
<file path=[Content_Types].xml><?xml version="1.0" encoding="utf-8"?>
<Types xmlns="http://schemas.openxmlformats.org/package/2006/content-types"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G Data Combined" sheetId="1" r:id="rId3"/>
    <sheet state="visible" name="Upload - University Jobs" sheetId="2" r:id="rId4"/>
    <sheet state="visible" name="Upload - Unversities" sheetId="3" r:id="rId5"/>
    <sheet state="visible" name="Upload - coaches" sheetId="4" r:id="rId6"/>
  </sheets>
  <definedNames>
    <definedName hidden="1" localSheetId="1" name="_xlnm._FilterDatabase">'Upload - University Jobs'!$A$1:$N$6010</definedName>
    <definedName hidden="1" localSheetId="3" name="_xlnm._FilterDatabase">'Upload - coaches'!$A$1:$P$5777</definedName>
  </definedNames>
  <calcPr/>
</workbook>
</file>

<file path=xl/sharedStrings.xml><?xml version="1.0" encoding="utf-8"?>
<sst xmlns="http://schemas.openxmlformats.org/spreadsheetml/2006/main" count="247540" uniqueCount="42451">
  <si>
    <t>Full Name</t>
  </si>
  <si>
    <t>School</t>
  </si>
  <si>
    <t>Conference</t>
  </si>
  <si>
    <t>State</t>
  </si>
  <si>
    <t>City</t>
  </si>
  <si>
    <t>Region</t>
  </si>
  <si>
    <t>Division</t>
  </si>
  <si>
    <t>IPEDS/NCES ID</t>
  </si>
  <si>
    <t>Religious affiliation?</t>
  </si>
  <si>
    <t>Average GPA</t>
  </si>
  <si>
    <t>Majors offered</t>
  </si>
  <si>
    <t>U.S. News ranking
(National, 2018)</t>
  </si>
  <si>
    <t>U.S. News ranking
(national liberal arts, 2018)</t>
  </si>
  <si>
    <t>Unique ID</t>
  </si>
  <si>
    <t>Sport code</t>
  </si>
  <si>
    <t>Added?
x=new person | j=job change
e=email change | #=# change</t>
  </si>
  <si>
    <t>Removed? (y)</t>
  </si>
  <si>
    <t>First name</t>
  </si>
  <si>
    <t>Last name</t>
  </si>
  <si>
    <t>Position</t>
  </si>
  <si>
    <t>Email address</t>
  </si>
  <si>
    <t>Phone number</t>
  </si>
  <si>
    <t>Landing pages</t>
  </si>
  <si>
    <t>Individual's
Twitter</t>
  </si>
  <si>
    <t>Team's
Twitter</t>
  </si>
  <si>
    <t>Individual's
Facebook</t>
  </si>
  <si>
    <t>Team's
Facebook</t>
  </si>
  <si>
    <t>Individual's
Instagram</t>
  </si>
  <si>
    <t>Team's
Instagram</t>
  </si>
  <si>
    <t>Questionnaire</t>
  </si>
  <si>
    <t>School 2</t>
  </si>
  <si>
    <t>State 2</t>
  </si>
  <si>
    <t>Size of city</t>
  </si>
  <si>
    <t>Private/Public</t>
  </si>
  <si>
    <t>HBCU? 
Community College? 
Women only?</t>
  </si>
  <si>
    <t>SAT-Reading
(25th-75th percentile)</t>
  </si>
  <si>
    <t>SAT-Math 
(25th-75th percentile)</t>
  </si>
  <si>
    <t>ACT composite
(25th-75th percentile)</t>
  </si>
  <si>
    <t>Acceptance rate</t>
  </si>
  <si>
    <t>Total yearly cost 
(in-state/out-of-state)
(with books and supplies, and room and board.)</t>
  </si>
  <si>
    <t>School 3</t>
  </si>
  <si>
    <t>No. of undergrads</t>
  </si>
  <si>
    <t>Alabama A&amp;M University</t>
  </si>
  <si>
    <t>Southwestern Athletic Conference (SWAC)</t>
  </si>
  <si>
    <t>Alabama</t>
  </si>
  <si>
    <t>Huntsville</t>
  </si>
  <si>
    <t>South</t>
  </si>
  <si>
    <t>NCAA D1</t>
  </si>
  <si>
    <t>100654</t>
  </si>
  <si>
    <t>Not applicable</t>
  </si>
  <si>
    <t>https://www.aamu.edu/Academics/Pages/default.aspx</t>
  </si>
  <si>
    <t>DI71666</t>
  </si>
  <si>
    <t>Men's Track</t>
  </si>
  <si>
    <t>Andrew</t>
  </si>
  <si>
    <t>Murphy</t>
  </si>
  <si>
    <t>Head Coach</t>
  </si>
  <si>
    <t>256-372-4013</t>
  </si>
  <si>
    <t>https://aamusports.com/sports/mens-track-and-field</t>
  </si>
  <si>
    <t>https://twitter.com/coachmurphy1867</t>
  </si>
  <si>
    <t>https://twitter.com/aamu_track</t>
  </si>
  <si>
    <t>-</t>
  </si>
  <si>
    <t>https://www.instagram.com/alabamatrack/</t>
  </si>
  <si>
    <t>https://aamusports.com/sb_output.aspx?form=3</t>
  </si>
  <si>
    <t>Alabama A&amp;M</t>
  </si>
  <si>
    <t>AL</t>
  </si>
  <si>
    <t>150,000-300,000</t>
  </si>
  <si>
    <t>Public</t>
  </si>
  <si>
    <t>HBCU</t>
  </si>
  <si>
    <t>430-520</t>
  </si>
  <si>
    <t>410-500</t>
  </si>
  <si>
    <t>15-20</t>
  </si>
  <si>
    <t>86.83%</t>
  </si>
  <si>
    <t>$32,564</t>
  </si>
  <si>
    <t>DI90150</t>
  </si>
  <si>
    <t>Johnie</t>
  </si>
  <si>
    <t>Jean-Jacques</t>
  </si>
  <si>
    <t>Graduate Assistant</t>
  </si>
  <si>
    <t>DI90151</t>
  </si>
  <si>
    <t>Myra</t>
  </si>
  <si>
    <t>Hawkins</t>
  </si>
  <si>
    <t>Assistant Coach</t>
  </si>
  <si>
    <t>myra.hawkins@aamu.edu</t>
  </si>
  <si>
    <t>Alabama State University</t>
  </si>
  <si>
    <t>Montgomery</t>
  </si>
  <si>
    <t>100724</t>
  </si>
  <si>
    <t>https://www.alasu.edu/academics/degrees--programs/index.aspx</t>
  </si>
  <si>
    <t/>
  </si>
  <si>
    <t>DI18607</t>
  </si>
  <si>
    <t>Ritchie</t>
  </si>
  <si>
    <t>Beene</t>
  </si>
  <si>
    <t>asuhornetstrack@gmail.com</t>
  </si>
  <si>
    <t>334-229-8331</t>
  </si>
  <si>
    <t>https://bamastatesports.com/sports/mens-track-and-field</t>
  </si>
  <si>
    <t>https://twitter.com/setgo1</t>
  </si>
  <si>
    <t>https://twitter.com/bamastatetfxc</t>
  </si>
  <si>
    <t>https://www.facebook.com/BamaStateTFXC/</t>
  </si>
  <si>
    <t>https://bamastatesports.com/sb_output.aspx?form=11</t>
  </si>
  <si>
    <t>Alabama State</t>
  </si>
  <si>
    <t>438-531</t>
  </si>
  <si>
    <t>406-518</t>
  </si>
  <si>
    <t>14-20</t>
  </si>
  <si>
    <t>98.29%</t>
  </si>
  <si>
    <t>$30,438</t>
  </si>
  <si>
    <t>DI102656</t>
  </si>
  <si>
    <t>Hannah</t>
  </si>
  <si>
    <t>White</t>
  </si>
  <si>
    <t>Assistant Coach (Distance)</t>
  </si>
  <si>
    <t>hwhite1123@alasu.edu</t>
  </si>
  <si>
    <t>DI90152</t>
  </si>
  <si>
    <t>Jonathan</t>
  </si>
  <si>
    <t>Alexis</t>
  </si>
  <si>
    <t>jalexis@alasu.edu</t>
  </si>
  <si>
    <t>https://twitter.com/Jonalex0991</t>
  </si>
  <si>
    <t>DI90153</t>
  </si>
  <si>
    <t>Justin</t>
  </si>
  <si>
    <t>Anderson</t>
  </si>
  <si>
    <t>juanderson@alasu.edu</t>
  </si>
  <si>
    <t>https://www.instagram.com/coach_justinanderson/</t>
  </si>
  <si>
    <t>Auburn University</t>
  </si>
  <si>
    <t>Southeastern Conference (SEC)</t>
  </si>
  <si>
    <t>Auburn</t>
  </si>
  <si>
    <t>100858</t>
  </si>
  <si>
    <t>https://bulletin.auburn.edu/undergraduate/majors/</t>
  </si>
  <si>
    <t>103</t>
  </si>
  <si>
    <t>DI76531</t>
  </si>
  <si>
    <t>Leroy</t>
  </si>
  <si>
    <t>Burrell</t>
  </si>
  <si>
    <t>lrb0054@auburn.edu</t>
  </si>
  <si>
    <t>https://auburntigers.com/sports/xctrack</t>
  </si>
  <si>
    <t>https://twitter.com/AfriKenTiger</t>
  </si>
  <si>
    <t>https://twitter.com/auburntfxc</t>
  </si>
  <si>
    <t>https://www.facebook.com/AuburnTFXC/</t>
  </si>
  <si>
    <t>https://www.instagram.com/auburntfxc/</t>
  </si>
  <si>
    <t>https://questionnaires.armssoftware.com/bf80468cba68</t>
  </si>
  <si>
    <t>50,000-75,000</t>
  </si>
  <si>
    <t>590-650</t>
  </si>
  <si>
    <t>570-670</t>
  </si>
  <si>
    <t>25-31</t>
  </si>
  <si>
    <t>85.44%</t>
  </si>
  <si>
    <t>$52,838</t>
  </si>
  <si>
    <t>DI105822</t>
  </si>
  <si>
    <t>Kadisha</t>
  </si>
  <si>
    <t>Francois</t>
  </si>
  <si>
    <t>kaf0058@auburn.edu</t>
  </si>
  <si>
    <t>334-844-4460</t>
  </si>
  <si>
    <t>https://twitter.com/kadishafrancois</t>
  </si>
  <si>
    <t>DI16381</t>
  </si>
  <si>
    <t>Scott</t>
  </si>
  <si>
    <t>Duval</t>
  </si>
  <si>
    <t>Director of Operations</t>
  </si>
  <si>
    <t>duvaljs@auburn.edu</t>
  </si>
  <si>
    <t>334-750-1149</t>
  </si>
  <si>
    <t>DI90154</t>
  </si>
  <si>
    <t>Tim</t>
  </si>
  <si>
    <t>Beach</t>
  </si>
  <si>
    <t>Assistant Coach (Vertical Jumps)</t>
  </si>
  <si>
    <t>tjb0107@auburn.edu</t>
  </si>
  <si>
    <t>DI16377</t>
  </si>
  <si>
    <t>Pat</t>
  </si>
  <si>
    <t>Ebel</t>
  </si>
  <si>
    <t>Assistant Coach (Throws)</t>
  </si>
  <si>
    <t>pwe0005@auburn.edu</t>
  </si>
  <si>
    <t>334-750-2316</t>
  </si>
  <si>
    <t>https://twitter.com/ebelpatrick</t>
  </si>
  <si>
    <t>DI76532</t>
  </si>
  <si>
    <t>Ken</t>
  </si>
  <si>
    <t>Harnden</t>
  </si>
  <si>
    <t>Assistant Coach (Sprints, Hurdles)</t>
  </si>
  <si>
    <t>kch0065@auburn.edu</t>
  </si>
  <si>
    <t>https://twitter.com/coachnicknewman</t>
  </si>
  <si>
    <t>DI68077</t>
  </si>
  <si>
    <t>Aaron</t>
  </si>
  <si>
    <t>Kindt</t>
  </si>
  <si>
    <t>akindt@auburn.edu</t>
  </si>
  <si>
    <t>https://twitter.com/aaronkindt47</t>
  </si>
  <si>
    <t>https://www.facebook.com/auburntfxc/</t>
  </si>
  <si>
    <t>https://www.instagram.com/aaronkindt/</t>
  </si>
  <si>
    <t>Jacksonville State University</t>
  </si>
  <si>
    <t>Conference USA (CUSA)</t>
  </si>
  <si>
    <t>Jacksonville</t>
  </si>
  <si>
    <t>101480</t>
  </si>
  <si>
    <t>https://www.jsu.edu/degreelist.html</t>
  </si>
  <si>
    <t>DI83573</t>
  </si>
  <si>
    <t>Jeremy</t>
  </si>
  <si>
    <t>Provence</t>
  </si>
  <si>
    <t>jprovence@jsu.edu</t>
  </si>
  <si>
    <t>256-782-5520</t>
  </si>
  <si>
    <t>https://jsugamecocksports.com/sports/mens-tennis</t>
  </si>
  <si>
    <t>https://twitter.com/coachfatimat</t>
  </si>
  <si>
    <t>https://twitter.com/ucr_trackfield</t>
  </si>
  <si>
    <t>https://www.facebook.com/ucriversidetrackxc/</t>
  </si>
  <si>
    <t>https://www.instagram.com/ucriversidetrackxc/</t>
  </si>
  <si>
    <t>https://jsugamecocksports.com/sb_output.aspx?form=3</t>
  </si>
  <si>
    <t>Jacksonville State</t>
  </si>
  <si>
    <t>10,000-25,000</t>
  </si>
  <si>
    <t>420-530</t>
  </si>
  <si>
    <t>420-540</t>
  </si>
  <si>
    <t>18-24</t>
  </si>
  <si>
    <t>64.70%</t>
  </si>
  <si>
    <t>$32,149</t>
  </si>
  <si>
    <t>DI94114</t>
  </si>
  <si>
    <t>Lillian</t>
  </si>
  <si>
    <t>Humphries</t>
  </si>
  <si>
    <t>https://twitter.com/jsugamecockxctf</t>
  </si>
  <si>
    <t>https://www.facebook.com/JSUSotballFanpage16/</t>
  </si>
  <si>
    <t>https://www.instagram.com/jax_xctf/</t>
  </si>
  <si>
    <t>DI109245</t>
  </si>
  <si>
    <t>x</t>
  </si>
  <si>
    <t>Kevin</t>
  </si>
  <si>
    <t>Kean</t>
  </si>
  <si>
    <t>kakean@jsu.edu</t>
  </si>
  <si>
    <t>DI109246</t>
  </si>
  <si>
    <t>Noah</t>
  </si>
  <si>
    <t>Osborne</t>
  </si>
  <si>
    <t>nosborne@jsu.edu</t>
  </si>
  <si>
    <t>Samford University</t>
  </si>
  <si>
    <t>Southern Conference (SOUTH)</t>
  </si>
  <si>
    <t>Homewood</t>
  </si>
  <si>
    <t>102049</t>
  </si>
  <si>
    <t>y (Baptist)</t>
  </si>
  <si>
    <t>https://www.samford.edu/programs/undergraduate/majors</t>
  </si>
  <si>
    <t>DI17624</t>
  </si>
  <si>
    <t>Rod</t>
  </si>
  <si>
    <t>Tiffin</t>
  </si>
  <si>
    <t>rtiffin@samford.edu</t>
  </si>
  <si>
    <t>205-726-2081</t>
  </si>
  <si>
    <t>https://samfordsports.com/sports/mens-track-and-field</t>
  </si>
  <si>
    <t>https://twitter.com/samfordtrakteam</t>
  </si>
  <si>
    <t>https://twitter.com/samfordxc_tf</t>
  </si>
  <si>
    <t>https://www.instagram.com/samfordxctf/</t>
  </si>
  <si>
    <t>https://samfordsports.com/documents/2017/12/15/Prospective_Student_Athlete_Questionnaire.pdf</t>
  </si>
  <si>
    <t>Samford</t>
  </si>
  <si>
    <t>25,000-50,000</t>
  </si>
  <si>
    <t>Private (not-for-profit)</t>
  </si>
  <si>
    <t>540-640</t>
  </si>
  <si>
    <t>520-600</t>
  </si>
  <si>
    <t>23-29</t>
  </si>
  <si>
    <t>80.75%</t>
  </si>
  <si>
    <t>$51,314</t>
  </si>
  <si>
    <t>DI101297</t>
  </si>
  <si>
    <t>Daffin</t>
  </si>
  <si>
    <t>https://x.com/hannahdaffin</t>
  </si>
  <si>
    <t>https://www.facebook.com/p/Hannah-Daffin-100075717528751/</t>
  </si>
  <si>
    <t>https://www.instagram.com/hannahdaffin/</t>
  </si>
  <si>
    <t>DI101299</t>
  </si>
  <si>
    <t>Brittany</t>
  </si>
  <si>
    <t>Bishop</t>
  </si>
  <si>
    <t>Assistant Coach (Pole Vault)</t>
  </si>
  <si>
    <t>https://x.com/_tmpolevaulter_</t>
  </si>
  <si>
    <t>https://www.instagram.com/brittbishoppv/</t>
  </si>
  <si>
    <t>DI103412</t>
  </si>
  <si>
    <t>Bob</t>
  </si>
  <si>
    <t>Collins</t>
  </si>
  <si>
    <t>https://twitter.com/BobColl97962812</t>
  </si>
  <si>
    <t>https://www.facebook.com/SamfordSports/</t>
  </si>
  <si>
    <t>DI103413</t>
  </si>
  <si>
    <t>Emily</t>
  </si>
  <si>
    <t>Edwards Penberthy</t>
  </si>
  <si>
    <t>https://x.com/emilyde011</t>
  </si>
  <si>
    <t>https://www.facebook.com/emily.edwards.311/</t>
  </si>
  <si>
    <t>https://www.instagram.com/empenberthy17/</t>
  </si>
  <si>
    <t>DI99648</t>
  </si>
  <si>
    <t>Wes</t>
  </si>
  <si>
    <t>Penberthy</t>
  </si>
  <si>
    <t>wpenbert@samford.edu</t>
  </si>
  <si>
    <t>https://x.com/wespenberthy</t>
  </si>
  <si>
    <t>https://www.instagram.com/coachpenberthy/</t>
  </si>
  <si>
    <t>DI90156</t>
  </si>
  <si>
    <t>Josh</t>
  </si>
  <si>
    <t>Reindinger</t>
  </si>
  <si>
    <t>DI88481</t>
  </si>
  <si>
    <t>Tom</t>
  </si>
  <si>
    <t>Esslinger</t>
  </si>
  <si>
    <t>tkesslin@samford.edu</t>
  </si>
  <si>
    <t>https://twitter.com/TomEsslinger1</t>
  </si>
  <si>
    <t>https://www.instagram.com/tom_esslinger/</t>
  </si>
  <si>
    <t>DI101298</t>
  </si>
  <si>
    <t>y</t>
  </si>
  <si>
    <t>AC Titus has been removed.</t>
  </si>
  <si>
    <t>https://x.com/titusm145</t>
  </si>
  <si>
    <t>https://www.instagram.com/titusm145/</t>
  </si>
  <si>
    <t>DI80986</t>
  </si>
  <si>
    <t>AC Josh has been removed.</t>
  </si>
  <si>
    <t>Troy University</t>
  </si>
  <si>
    <t>Sun Belt Conference (SBC)</t>
  </si>
  <si>
    <t>Troy</t>
  </si>
  <si>
    <t>102368</t>
  </si>
  <si>
    <t>https://www.troy.edu/academicprograms/</t>
  </si>
  <si>
    <t>DI79450</t>
  </si>
  <si>
    <t>David</t>
  </si>
  <si>
    <t>Alberdi</t>
  </si>
  <si>
    <t>Graduate Assistant (Sprints)</t>
  </si>
  <si>
    <t>dalberdi@troy.edu</t>
  </si>
  <si>
    <t>https://troytrojans.com/sports/mens-track-and-field</t>
  </si>
  <si>
    <t>https://twitter.com/troytrojanstfxc</t>
  </si>
  <si>
    <t>https://www.facebook.com/TroyTrojansTrackField/</t>
  </si>
  <si>
    <t>https://www.instagram.com/troytrojanstfxc/</t>
  </si>
  <si>
    <t>https://troytrojans.com/sb_output.aspx?form=3</t>
  </si>
  <si>
    <t>475-565</t>
  </si>
  <si>
    <t>460-540</t>
  </si>
  <si>
    <t>18-25</t>
  </si>
  <si>
    <t>91.76%</t>
  </si>
  <si>
    <t>$29,678</t>
  </si>
  <si>
    <t>DI105823</t>
  </si>
  <si>
    <t>Urte</t>
  </si>
  <si>
    <t>Bacianskaite</t>
  </si>
  <si>
    <t>Graduate Assistant (Hurdles, Jumps, Multi-events)</t>
  </si>
  <si>
    <t>ubacianskaite@troy.edu</t>
  </si>
  <si>
    <t>DI20057</t>
  </si>
  <si>
    <t>Marc</t>
  </si>
  <si>
    <t>Davis</t>
  </si>
  <si>
    <t>Director of Track-and-Field</t>
  </si>
  <si>
    <t>mddavis@troy.edu</t>
  </si>
  <si>
    <t>334-670-5651</t>
  </si>
  <si>
    <t>https://twitter.com/coachdavis1030</t>
  </si>
  <si>
    <t>DI20056</t>
  </si>
  <si>
    <t>Michelle</t>
  </si>
  <si>
    <t>Clayton</t>
  </si>
  <si>
    <t>miclayton@troy.edu</t>
  </si>
  <si>
    <t>334-808-6631</t>
  </si>
  <si>
    <t>https://twitter.com/msc1029</t>
  </si>
  <si>
    <t>https://www.facebook.com/coachmichelle.clayton.1</t>
  </si>
  <si>
    <t>https://www.instagram.com/pirateturtle/</t>
  </si>
  <si>
    <t>DI79451</t>
  </si>
  <si>
    <t>Riley</t>
  </si>
  <si>
    <t>Schwietz</t>
  </si>
  <si>
    <t>Assistant Coach (Hurdles, Jumps, Multi-events)</t>
  </si>
  <si>
    <t>rschwietz@troy.edu</t>
  </si>
  <si>
    <t>334-670-5671x5706</t>
  </si>
  <si>
    <t>https://twitter.com/coachrileysch_</t>
  </si>
  <si>
    <t>DI68177</t>
  </si>
  <si>
    <t>Brian</t>
  </si>
  <si>
    <t>Cunningham</t>
  </si>
  <si>
    <t>bcunningham@troy.edu</t>
  </si>
  <si>
    <t>334-670-3275</t>
  </si>
  <si>
    <t>https://twitter.com/halfmyle</t>
  </si>
  <si>
    <t>https://www.facebook.com/brian.cunningham.71066</t>
  </si>
  <si>
    <t>https://www.facebook.com/troytrojanstrackfield/</t>
  </si>
  <si>
    <t>University of Alabama</t>
  </si>
  <si>
    <t>Tuscaloosa</t>
  </si>
  <si>
    <t>100751</t>
  </si>
  <si>
    <t>https://www.ua.edu/academics/majors/</t>
  </si>
  <si>
    <t>110</t>
  </si>
  <si>
    <t>DI16210</t>
  </si>
  <si>
    <t>Dan</t>
  </si>
  <si>
    <t>Waters</t>
  </si>
  <si>
    <t>dwaters@ia.ua.edu</t>
  </si>
  <si>
    <t>205-348-3557</t>
  </si>
  <si>
    <t>https://rolltide.com/sports/xctrack</t>
  </si>
  <si>
    <t>https://twitter.com/coachwaters</t>
  </si>
  <si>
    <t>https://twitter.com/alabamatrack</t>
  </si>
  <si>
    <t>https://www.facebook.com/AlabamaTrack/</t>
  </si>
  <si>
    <t>75,000-150,000</t>
  </si>
  <si>
    <t>540-660</t>
  </si>
  <si>
    <t>530-670</t>
  </si>
  <si>
    <t>23-31</t>
  </si>
  <si>
    <t>81.25%</t>
  </si>
  <si>
    <t>$50,520</t>
  </si>
  <si>
    <t>DI97157</t>
  </si>
  <si>
    <t>Jeanee</t>
  </si>
  <si>
    <t>Romero</t>
  </si>
  <si>
    <t>jromero@ia.ua.edu</t>
  </si>
  <si>
    <t>205-348-9728</t>
  </si>
  <si>
    <t>https://www.instagram.com/jeanee_r/</t>
  </si>
  <si>
    <t>DI16211</t>
  </si>
  <si>
    <t>Derek</t>
  </si>
  <si>
    <t>Yush</t>
  </si>
  <si>
    <t>dyush@ia.ua.edu</t>
  </si>
  <si>
    <t>205-348-3560</t>
  </si>
  <si>
    <t>https://www.facebook.com/derek.yush/</t>
  </si>
  <si>
    <t>DI16212</t>
  </si>
  <si>
    <t>Blaine</t>
  </si>
  <si>
    <t>Wiley</t>
  </si>
  <si>
    <t>bwiley@ia.ua.edu</t>
  </si>
  <si>
    <t>205-348-3570</t>
  </si>
  <si>
    <t>https://twitter.com/bamacoachwiley</t>
  </si>
  <si>
    <t>DI92488</t>
  </si>
  <si>
    <t>Duckworth</t>
  </si>
  <si>
    <t>Assistant Coach (Pole Vault, Multi-Events)</t>
  </si>
  <si>
    <t>tduckworth@ia.ua.edu</t>
  </si>
  <si>
    <t>205-348-3600</t>
  </si>
  <si>
    <t>https://www.facebook.com/alabamatrack/</t>
  </si>
  <si>
    <t>https://www.instagram.com/timothy_duckworth/</t>
  </si>
  <si>
    <t>DI16213</t>
  </si>
  <si>
    <t>Miguel</t>
  </si>
  <si>
    <t>Pate</t>
  </si>
  <si>
    <t>Assistant Coach (Jumps)</t>
  </si>
  <si>
    <t>mpate@ia.ua.edu</t>
  </si>
  <si>
    <t>205-348-3569</t>
  </si>
  <si>
    <t>https://twitter.com/pate28</t>
  </si>
  <si>
    <t>https://www.facebook.com/miguel.pate.1</t>
  </si>
  <si>
    <t>DI84525</t>
  </si>
  <si>
    <t>Nick</t>
  </si>
  <si>
    <t>Stenuf</t>
  </si>
  <si>
    <t>nstenuf@ia.ua.edu</t>
  </si>
  <si>
    <t>205-348-3558</t>
  </si>
  <si>
    <t>50,520</t>
  </si>
  <si>
    <t>DI98158</t>
  </si>
  <si>
    <t>AC Tabarie has been removed.</t>
  </si>
  <si>
    <t>https://twitter.com/ifeargodnotthem</t>
  </si>
  <si>
    <t>https://www.facebook.com/tabariehenry/</t>
  </si>
  <si>
    <t>https://www.instagram.com/dadetj/</t>
  </si>
  <si>
    <t>DI90157</t>
  </si>
  <si>
    <t>AC Jordan has been removed.</t>
  </si>
  <si>
    <t>https://www.facebook.com/jordan.pingel.7/</t>
  </si>
  <si>
    <t>https://www.instagram.com/jordan__pingel/</t>
  </si>
  <si>
    <t>University of South Alabama</t>
  </si>
  <si>
    <t>Mobile</t>
  </si>
  <si>
    <t>102094</t>
  </si>
  <si>
    <t>https://www.southalabama.edu/undergraduatemajors/</t>
  </si>
  <si>
    <t>DI103948</t>
  </si>
  <si>
    <t>James</t>
  </si>
  <si>
    <t>Volunteer Assistant Coach</t>
  </si>
  <si>
    <t>https://usajaguars.com/sports/mens-track-and-field</t>
  </si>
  <si>
    <t>https://twitter.com/wearesouth_tfxc</t>
  </si>
  <si>
    <t>https://www.facebook.com/p/Aaron-James-100004674249191/</t>
  </si>
  <si>
    <t>https://www.facebook.com/SouthAlabamaTrackFieldCrossCountry</t>
  </si>
  <si>
    <t>https://questionnaires.armssoftware.com/3f5d578d4fde</t>
  </si>
  <si>
    <t>South Alabama</t>
  </si>
  <si>
    <t>503-610</t>
  </si>
  <si>
    <t>480-580</t>
  </si>
  <si>
    <t>20-27</t>
  </si>
  <si>
    <t>1</t>
  </si>
  <si>
    <t>$30,762</t>
  </si>
  <si>
    <t>DI19880</t>
  </si>
  <si>
    <t>Paul</t>
  </si>
  <si>
    <t>Brueske</t>
  </si>
  <si>
    <t>Head Coach (Throws)</t>
  </si>
  <si>
    <t>pbrueske@southalabama.edu</t>
  </si>
  <si>
    <t>251-460-7656</t>
  </si>
  <si>
    <t>70.14%</t>
  </si>
  <si>
    <t>DI79453</t>
  </si>
  <si>
    <t>Reagen</t>
  </si>
  <si>
    <t>Beal</t>
  </si>
  <si>
    <t>Assistant Coach (Sprints, Hurdles, Horizontal Jumps)</t>
  </si>
  <si>
    <t>rbeal@southalabama.edu</t>
  </si>
  <si>
    <t>https://twitter.com/senseirea</t>
  </si>
  <si>
    <t>DI19883</t>
  </si>
  <si>
    <t>Lyndell</t>
  </si>
  <si>
    <t>Farmer</t>
  </si>
  <si>
    <t>Assistant Coach (Pole Vault, Mid-Distance</t>
  </si>
  <si>
    <t>lfarmer@southalabama.edu</t>
  </si>
  <si>
    <t>251-460-6389</t>
  </si>
  <si>
    <t>https://www.facebook.com/lyndell.farmer/</t>
  </si>
  <si>
    <t>DI101300</t>
  </si>
  <si>
    <t>Lon</t>
  </si>
  <si>
    <t>Badeaux</t>
  </si>
  <si>
    <t>Assistant Coach (Multi-events, Vertical Jumps)</t>
  </si>
  <si>
    <t>DI88482</t>
  </si>
  <si>
    <t>Hanna-Mai</t>
  </si>
  <si>
    <t>Vaikla</t>
  </si>
  <si>
    <t>Assistant Coach (Javelin, Multi-events)</t>
  </si>
  <si>
    <t>https://m.facebook.com/hannamai.vaikla/</t>
  </si>
  <si>
    <t>https://www.instagram.com/hannamvaikla/</t>
  </si>
  <si>
    <t>DI19881</t>
  </si>
  <si>
    <t>Parker</t>
  </si>
  <si>
    <t>Cowles</t>
  </si>
  <si>
    <t>pcowles@southalabama.edu</t>
  </si>
  <si>
    <t>Arizona State University</t>
  </si>
  <si>
    <t>Big 12 Conference (Big 12)</t>
  </si>
  <si>
    <t>Arizona</t>
  </si>
  <si>
    <t>Tempe</t>
  </si>
  <si>
    <t>Southwest</t>
  </si>
  <si>
    <t>104151</t>
  </si>
  <si>
    <t>https://students.asu.edu/programs</t>
  </si>
  <si>
    <t>115</t>
  </si>
  <si>
    <t>DI14664</t>
  </si>
  <si>
    <t>Ron</t>
  </si>
  <si>
    <t>Barela</t>
  </si>
  <si>
    <t>Volunteer Assistant Coach (Pole Vault)</t>
  </si>
  <si>
    <t>hbarela@asu.edu</t>
  </si>
  <si>
    <t>https://thesundevils.com/sports/track-and-field</t>
  </si>
  <si>
    <t>https://twitter.com/sundeviltfxc</t>
  </si>
  <si>
    <t>https://facebook.com/people/Ron-Barela/100006662866774/</t>
  </si>
  <si>
    <t>https://www.facebook.com/sundeviltfxc/</t>
  </si>
  <si>
    <t>https://www.instagram.com/sundeviltfxc/</t>
  </si>
  <si>
    <t>Arizona State</t>
  </si>
  <si>
    <t>AZ</t>
  </si>
  <si>
    <t>550-650</t>
  </si>
  <si>
    <t>550-670</t>
  </si>
  <si>
    <t>21-28</t>
  </si>
  <si>
    <t>86.34%</t>
  </si>
  <si>
    <t>$47,668</t>
  </si>
  <si>
    <t>DI104923</t>
  </si>
  <si>
    <t>Tanner</t>
  </si>
  <si>
    <t>Brown</t>
  </si>
  <si>
    <t>Volunteer Assistant Coach (Distance)</t>
  </si>
  <si>
    <t>twbrown3@asu.edu</t>
  </si>
  <si>
    <t>DI79402</t>
  </si>
  <si>
    <t>DI14658</t>
  </si>
  <si>
    <t>j</t>
  </si>
  <si>
    <t>Dion</t>
  </si>
  <si>
    <t>Miller</t>
  </si>
  <si>
    <t>dion.miller@asu.edu</t>
  </si>
  <si>
    <t>https://twitter.com/dion_coach</t>
  </si>
  <si>
    <t>DI109247</t>
  </si>
  <si>
    <t>Milton</t>
  </si>
  <si>
    <t>Mallard</t>
  </si>
  <si>
    <t>Associate Head Coach</t>
  </si>
  <si>
    <t>mmallar6@mainex1.asu.edu</t>
  </si>
  <si>
    <t>DI14663</t>
  </si>
  <si>
    <t>Shannon</t>
  </si>
  <si>
    <t>Hatchett</t>
  </si>
  <si>
    <t>Assistant Coach (Sprints, Hurdles, Relays)</t>
  </si>
  <si>
    <t>s.hatchett@asu.edu</t>
  </si>
  <si>
    <t>https://twitter.com/coachshan_hatch</t>
  </si>
  <si>
    <t>https://www.instagram.com/coachshan_hatchett/</t>
  </si>
  <si>
    <t>DI76529</t>
  </si>
  <si>
    <t>Phillip</t>
  </si>
  <si>
    <t>Butler Jr.</t>
  </si>
  <si>
    <t>pbutler8@asu.edu</t>
  </si>
  <si>
    <t>https://twitter.com/godfreyryun</t>
  </si>
  <si>
    <t>DI109248</t>
  </si>
  <si>
    <t>Adam</t>
  </si>
  <si>
    <t>Meyer</t>
  </si>
  <si>
    <t>armeyer6@mainex1.asu.edu</t>
  </si>
  <si>
    <t>104,151</t>
  </si>
  <si>
    <t>DI27287</t>
  </si>
  <si>
    <t>Taylor</t>
  </si>
  <si>
    <t>Evans</t>
  </si>
  <si>
    <t>taylormevans@asu.edu</t>
  </si>
  <si>
    <t>https://www.facebook.com/TayDEvans</t>
  </si>
  <si>
    <t>https://www.instagram.com/tay_monae/</t>
  </si>
  <si>
    <t>DI77732</t>
  </si>
  <si>
    <t>AC Ryan has been removed.</t>
  </si>
  <si>
    <t>https://twitter.com/ryanwhitingusa</t>
  </si>
  <si>
    <t>https://www.facebook.com/ryan.whiting.throws</t>
  </si>
  <si>
    <t>https://www.instagram.com/ryanwhitingusa/</t>
  </si>
  <si>
    <t>Grand Canyon University</t>
  </si>
  <si>
    <t>Mountain West Conference (MWC)</t>
  </si>
  <si>
    <t>Phoenix</t>
  </si>
  <si>
    <t>104717</t>
  </si>
  <si>
    <t>https://www.gcu.edu/degree-programs/</t>
  </si>
  <si>
    <t>DI102658</t>
  </si>
  <si>
    <t>Knowledge</t>
  </si>
  <si>
    <t>Omovoh</t>
  </si>
  <si>
    <t>knowledge.omovoh@gcu.edu</t>
  </si>
  <si>
    <t>https://gculopes.com/sports/track-and-field</t>
  </si>
  <si>
    <t>https://twitter.com/gcu_trackxc</t>
  </si>
  <si>
    <t>https://www.facebook.com/GCUtrackXC/</t>
  </si>
  <si>
    <t>https://www.instagram.com/gcu_tf/</t>
  </si>
  <si>
    <t>https://gculopes.com/sb_output.aspx?form=11</t>
  </si>
  <si>
    <t>Grand Canyon</t>
  </si>
  <si>
    <t>over 1,000,000</t>
  </si>
  <si>
    <t>Private (for-profit)</t>
  </si>
  <si>
    <t>15-19</t>
  </si>
  <si>
    <t>86.27%</t>
  </si>
  <si>
    <t>$32,100</t>
  </si>
  <si>
    <t>DI20230</t>
  </si>
  <si>
    <t>Flood</t>
  </si>
  <si>
    <t>tom.flood@gcu.edu</t>
  </si>
  <si>
    <t>602-639-7958</t>
  </si>
  <si>
    <t>https://twitter.com/flashflood32</t>
  </si>
  <si>
    <t>https://www.instagram.com/flashflood32/</t>
  </si>
  <si>
    <t>DI109249</t>
  </si>
  <si>
    <t>Hinch</t>
  </si>
  <si>
    <t>derick.hinch@gcu.edu</t>
  </si>
  <si>
    <t>DI99650</t>
  </si>
  <si>
    <t>Shayla</t>
  </si>
  <si>
    <t>Houlihan</t>
  </si>
  <si>
    <t>shayla.houlihan@gcu.edu</t>
  </si>
  <si>
    <t>https://twitter.com/shalayla</t>
  </si>
  <si>
    <t>https://www.instagram.com/sha_lay_la/</t>
  </si>
  <si>
    <t>DI102659</t>
  </si>
  <si>
    <t>Mariano</t>
  </si>
  <si>
    <t>Hernandez</t>
  </si>
  <si>
    <t>mariano.hernandez1@gcu.edu</t>
  </si>
  <si>
    <t>DI103950</t>
  </si>
  <si>
    <t>Roderick</t>
  </si>
  <si>
    <t>Townsend</t>
  </si>
  <si>
    <t>DI81805</t>
  </si>
  <si>
    <t>Tuttle</t>
  </si>
  <si>
    <t>jeremy.tuttle@gcu.edu</t>
  </si>
  <si>
    <t>DI101301</t>
  </si>
  <si>
    <t>Stina</t>
  </si>
  <si>
    <t>Johansson</t>
  </si>
  <si>
    <t>DI105824</t>
  </si>
  <si>
    <t>Israel</t>
  </si>
  <si>
    <t>Oloyede</t>
  </si>
  <si>
    <t>https://www.instagram.com/israelthrows/</t>
  </si>
  <si>
    <t>Northern Arizona University</t>
  </si>
  <si>
    <t>Big Sky Conference (BSKY)</t>
  </si>
  <si>
    <t>Flagstaff</t>
  </si>
  <si>
    <t>105330</t>
  </si>
  <si>
    <t>https://chooseyou.nau.edu/our-majors.html</t>
  </si>
  <si>
    <t>DI106564</t>
  </si>
  <si>
    <t>Ruggles</t>
  </si>
  <si>
    <t>brian.ruggles@nau.edu</t>
  </si>
  <si>
    <t>502-500-4412</t>
  </si>
  <si>
    <t>https://nauathletics.com/sports/track-and-field</t>
  </si>
  <si>
    <t>https://x.com/brianruggles</t>
  </si>
  <si>
    <t>https://twitter.com/nautrackfieldxc</t>
  </si>
  <si>
    <t>https://www.facebook.com/NAUTrackFieldXC/</t>
  </si>
  <si>
    <t>https://www.instagram.com/brianruggles/</t>
  </si>
  <si>
    <t>https://www.instagram.com/nautrackfieldxc/</t>
  </si>
  <si>
    <t>https://questionnaires.armssoftware.com/6fd1cc90cfd4</t>
  </si>
  <si>
    <t>Northern Arizona</t>
  </si>
  <si>
    <t>33-35</t>
  </si>
  <si>
    <t>78.95%</t>
  </si>
  <si>
    <t>$43,468</t>
  </si>
  <si>
    <t>DI5461</t>
  </si>
  <si>
    <t>Jarred</t>
  </si>
  <si>
    <t>Cornfield</t>
  </si>
  <si>
    <t>jarred.cornfield@nau.edu</t>
  </si>
  <si>
    <t>https://twitter.com/jarredcornfield</t>
  </si>
  <si>
    <t>https://www.facebook.com/jarred.cornfield</t>
  </si>
  <si>
    <t>https://www.instagram.com/jarredcornfield/</t>
  </si>
  <si>
    <t>DI82756</t>
  </si>
  <si>
    <t>Aldo</t>
  </si>
  <si>
    <t>Marquez</t>
  </si>
  <si>
    <t>aldo.marquez@nau.edu</t>
  </si>
  <si>
    <t>928-261-9055</t>
  </si>
  <si>
    <t>https://twitter.com/aldomarquez954</t>
  </si>
  <si>
    <t>https://www.instagram.com/aldomarquez954/</t>
  </si>
  <si>
    <t>DI72941</t>
  </si>
  <si>
    <t>Bradley</t>
  </si>
  <si>
    <t>Foote</t>
  </si>
  <si>
    <t>Bradley.Foote@nau.edu</t>
  </si>
  <si>
    <t>https://twitter.com/coachbradfoote</t>
  </si>
  <si>
    <t>https://www.instagram.com/coachbradfoote/</t>
  </si>
  <si>
    <t>DI90160</t>
  </si>
  <si>
    <t>Ernie</t>
  </si>
  <si>
    <t>Clark</t>
  </si>
  <si>
    <t>Ernest.Clark@nau.edu</t>
  </si>
  <si>
    <t>https://twitter.com/CoachErnieClark</t>
  </si>
  <si>
    <t>https://www.facebook.com/clarkern001/</t>
  </si>
  <si>
    <t>https://www.instagram.com/coachernieclark/</t>
  </si>
  <si>
    <t>DI95284</t>
  </si>
  <si>
    <t>DJ</t>
  </si>
  <si>
    <t>Lilley</t>
  </si>
  <si>
    <t>https://www.instagram.com/djironlilley/</t>
  </si>
  <si>
    <t>DI99651</t>
  </si>
  <si>
    <t>Sadie</t>
  </si>
  <si>
    <t>Baker</t>
  </si>
  <si>
    <t>Sadie.Baker@nau.edu</t>
  </si>
  <si>
    <t>https://twitter.com/sadiebakes2</t>
  </si>
  <si>
    <t>https://www.instagram.com/sadiebaker/</t>
  </si>
  <si>
    <t>DI5460</t>
  </si>
  <si>
    <t>Becca</t>
  </si>
  <si>
    <t>DeLoache</t>
  </si>
  <si>
    <t>Assistant Coach (Distance, Mid-Distance)</t>
  </si>
  <si>
    <t>rebecca.deloache@nau.edu</t>
  </si>
  <si>
    <t>DI5459</t>
  </si>
  <si>
    <t>Director of Cross Country/Track Michael has been removed.</t>
  </si>
  <si>
    <t>https://www.facebook.com/michael.smith.7564129</t>
  </si>
  <si>
    <t>University of Arizona</t>
  </si>
  <si>
    <t>Tucson</t>
  </si>
  <si>
    <t>https://www.arizona.edu/degree-search/</t>
  </si>
  <si>
    <t>DI109250</t>
  </si>
  <si>
    <t>Dubs</t>
  </si>
  <si>
    <t>Head Coach, Director of Track-and-Field</t>
  </si>
  <si>
    <t>andrewdubs@arizona.edu</t>
  </si>
  <si>
    <t>https://arizonawildcats.com/sports/track-and-field</t>
  </si>
  <si>
    <t>https://arizonawildcats.com/sb_output.aspx?form=6</t>
  </si>
  <si>
    <t>300,000-1,000,000</t>
  </si>
  <si>
    <t>550-660</t>
  </si>
  <si>
    <t>540-690</t>
  </si>
  <si>
    <t>21-29</t>
  </si>
  <si>
    <t>104179</t>
  </si>
  <si>
    <t>124</t>
  </si>
  <si>
    <t>DI79406</t>
  </si>
  <si>
    <t>Lucais</t>
  </si>
  <si>
    <t>MacKay</t>
  </si>
  <si>
    <t>lmackay@arizona.edu</t>
  </si>
  <si>
    <t>https://twitter.com/coachlucais</t>
  </si>
  <si>
    <t>https://twitter.com/arizonatrack</t>
  </si>
  <si>
    <t>https://www.facebook.com/lucais.mackay</t>
  </si>
  <si>
    <t>https://www.facebook.com/ArizonaTrack/</t>
  </si>
  <si>
    <t>https://www.instagram.com/arizonatrack/</t>
  </si>
  <si>
    <t>83.18%</t>
  </si>
  <si>
    <t>$54,443</t>
  </si>
  <si>
    <t>DI109251</t>
  </si>
  <si>
    <t>Gabriel</t>
  </si>
  <si>
    <t>Mvumvure</t>
  </si>
  <si>
    <t>Assistant Coach (Sprints)</t>
  </si>
  <si>
    <t>mvumvure@arizona.edu</t>
  </si>
  <si>
    <t>DI84526</t>
  </si>
  <si>
    <t>Dominic</t>
  </si>
  <si>
    <t>Johnson</t>
  </si>
  <si>
    <t>dominicljohnson@arizona.edu</t>
  </si>
  <si>
    <t>54,443</t>
  </si>
  <si>
    <t>DI102660</t>
  </si>
  <si>
    <t>Dino</t>
  </si>
  <si>
    <t>Dodig</t>
  </si>
  <si>
    <t>Assistant Coach (Horizontal Jumps, Multi-events)</t>
  </si>
  <si>
    <t>dinododig@arizona.edu</t>
  </si>
  <si>
    <t>https://www.instagram.com/dino_dodig/</t>
  </si>
  <si>
    <t>DI84527</t>
  </si>
  <si>
    <t>Myers</t>
  </si>
  <si>
    <t>Assistant Coach (High-Jump)</t>
  </si>
  <si>
    <t>robertmyers@arizona.edu</t>
  </si>
  <si>
    <t>https://www.facebook.com/bob.myers.125323/</t>
  </si>
  <si>
    <t>DI109252</t>
  </si>
  <si>
    <t>Mackenzie</t>
  </si>
  <si>
    <t>Landa</t>
  </si>
  <si>
    <t>Assistant Coach (Distance), Director of Operations</t>
  </si>
  <si>
    <t>mlanda@arizona.edu</t>
  </si>
  <si>
    <t>DI109253</t>
  </si>
  <si>
    <t>Jay</t>
  </si>
  <si>
    <t>Koloseus</t>
  </si>
  <si>
    <t>jaykoloseus@arizona.edu</t>
  </si>
  <si>
    <t>DI92490</t>
  </si>
  <si>
    <t>Egle</t>
  </si>
  <si>
    <t>Uljas</t>
  </si>
  <si>
    <t>euljas@arizona.edu</t>
  </si>
  <si>
    <t>https://www.facebook.com/arizonatrack/</t>
  </si>
  <si>
    <t>https://www.instagram.com/uljase/</t>
  </si>
  <si>
    <t>DI29285</t>
  </si>
  <si>
    <t>AC Francesca has been removed.</t>
  </si>
  <si>
    <t>https://twitter.com/franchise2121</t>
  </si>
  <si>
    <t>https://www.facebook.com/missf312</t>
  </si>
  <si>
    <t>https://www.instagram.com/franchise2121/</t>
  </si>
  <si>
    <t>DI29287</t>
  </si>
  <si>
    <t>HC Fred has been removed.</t>
  </si>
  <si>
    <t>https://twitter.com/fred26harvey</t>
  </si>
  <si>
    <t>DI29262</t>
  </si>
  <si>
    <t>AC Bernard has been removed.</t>
  </si>
  <si>
    <t>DI79407</t>
  </si>
  <si>
    <t>AC Priscilla has been removed.</t>
  </si>
  <si>
    <t>https://twitter.com/coachpschultz</t>
  </si>
  <si>
    <t>https://www.instagram.com/coachpschultz/</t>
  </si>
  <si>
    <t>DI91806</t>
  </si>
  <si>
    <t>Volunteer AC Trevor has been removed.</t>
  </si>
  <si>
    <t>https://twitter.com/trevorvolpe1</t>
  </si>
  <si>
    <t>https://www.instagram.com/trevorvolpe/</t>
  </si>
  <si>
    <t>Arkansas State University</t>
  </si>
  <si>
    <t>Arkansas</t>
  </si>
  <si>
    <t>Jonesboro</t>
  </si>
  <si>
    <t>106458</t>
  </si>
  <si>
    <t>https://www.astate.edu/info/academics/degrees/</t>
  </si>
  <si>
    <t>DI26971</t>
  </si>
  <si>
    <t>Michael</t>
  </si>
  <si>
    <t>Carr</t>
  </si>
  <si>
    <t>mcarr@AState.edu</t>
  </si>
  <si>
    <t>https://astateredwolves.com/sports/mens-track-and-field</t>
  </si>
  <si>
    <t>https://twitter.com/astatetrack</t>
  </si>
  <si>
    <t>https://www.facebook.com/michael.carr.5836</t>
  </si>
  <si>
    <t>https://www.facebook.com/AstateTrackAndField/</t>
  </si>
  <si>
    <t>https://college.jumpforward.com/questionnaire.aspx?IID=308&amp;SPORTID=58</t>
  </si>
  <si>
    <t>Arkansas State</t>
  </si>
  <si>
    <t>AR</t>
  </si>
  <si>
    <t>500-590</t>
  </si>
  <si>
    <t>500-630</t>
  </si>
  <si>
    <t>20-26</t>
  </si>
  <si>
    <t>63.32%</t>
  </si>
  <si>
    <t>$28,863</t>
  </si>
  <si>
    <t>DI103951</t>
  </si>
  <si>
    <t>Kennedy</t>
  </si>
  <si>
    <t>London</t>
  </si>
  <si>
    <t>klondon@AState.edu</t>
  </si>
  <si>
    <t>https://www.instagram.com/astatetfxc/</t>
  </si>
  <si>
    <t>DI93004</t>
  </si>
  <si>
    <t>Patryk</t>
  </si>
  <si>
    <t>Baran</t>
  </si>
  <si>
    <t>https://www.instagram.com/astate_distance/</t>
  </si>
  <si>
    <t>DI19449</t>
  </si>
  <si>
    <t>Jim</t>
  </si>
  <si>
    <t>Patchell</t>
  </si>
  <si>
    <t>jspatchell@astate.edu</t>
  </si>
  <si>
    <t>870-972-3350</t>
  </si>
  <si>
    <t>DI26972</t>
  </si>
  <si>
    <t>Jesse</t>
  </si>
  <si>
    <t>Duvall</t>
  </si>
  <si>
    <t>jduvall@astate.edu</t>
  </si>
  <si>
    <t>https://www.facebook.com/jesse.duvall.35</t>
  </si>
  <si>
    <t>DI94115</t>
  </si>
  <si>
    <t>Alex</t>
  </si>
  <si>
    <t>Rachmaciej</t>
  </si>
  <si>
    <t>arachmaciej@astate.edu</t>
  </si>
  <si>
    <t>870-972-3550</t>
  </si>
  <si>
    <t>DI19450</t>
  </si>
  <si>
    <t>Matt</t>
  </si>
  <si>
    <t>Kraft</t>
  </si>
  <si>
    <t>mattkraft@astate.edu</t>
  </si>
  <si>
    <t>870-680-4003</t>
  </si>
  <si>
    <t>https://www.facebook.com/matt.kraft.395</t>
  </si>
  <si>
    <t>https://www.instagram.com/astatethrows/</t>
  </si>
  <si>
    <t>DI19452</t>
  </si>
  <si>
    <t>Vining</t>
  </si>
  <si>
    <t>mvining@astate.edu</t>
  </si>
  <si>
    <t>870-680-4004</t>
  </si>
  <si>
    <t>https://twitter.com/mattvining1</t>
  </si>
  <si>
    <t>https://www.facebook.com/mlvining</t>
  </si>
  <si>
    <t>DI95285</t>
  </si>
  <si>
    <t>Volunteer AC Chase has been removed.</t>
  </si>
  <si>
    <t>University of Arkansas</t>
  </si>
  <si>
    <t>Fayetteville</t>
  </si>
  <si>
    <t>106397</t>
  </si>
  <si>
    <t>https://www.uark.edu/academics/majors.php</t>
  </si>
  <si>
    <t>133</t>
  </si>
  <si>
    <t>DI16304</t>
  </si>
  <si>
    <t>Chris</t>
  </si>
  <si>
    <t>Bucknam</t>
  </si>
  <si>
    <t>tfcoach@uark.edu</t>
  </si>
  <si>
    <t>479-575-5403</t>
  </si>
  <si>
    <t>https://arkansasrazorbacks.com/sport/m-track/</t>
  </si>
  <si>
    <t>https://twitter.com/arkcoachbuck</t>
  </si>
  <si>
    <t>https://twitter.com/razorbacktf</t>
  </si>
  <si>
    <t>https://www.facebook.com/razorbacktf/</t>
  </si>
  <si>
    <t>https://www.instagram.com/cbucknam/</t>
  </si>
  <si>
    <t>https://www.instagram.com/razorbacktfxc/</t>
  </si>
  <si>
    <t>https://www.uamsports.com/sb_output.aspx?form=3</t>
  </si>
  <si>
    <t>550-640</t>
  </si>
  <si>
    <t>76.22%</t>
  </si>
  <si>
    <t>$42,664</t>
  </si>
  <si>
    <t>DI103952</t>
  </si>
  <si>
    <t>Matthew</t>
  </si>
  <si>
    <t>Downs</t>
  </si>
  <si>
    <t>downsm@uark.edu</t>
  </si>
  <si>
    <t>479-575-2757</t>
  </si>
  <si>
    <t>DI16305</t>
  </si>
  <si>
    <t>Doug</t>
  </si>
  <si>
    <t>Case</t>
  </si>
  <si>
    <t>dacase@uark.edu</t>
  </si>
  <si>
    <t>479-575-6848</t>
  </si>
  <si>
    <t>https://twitter.com/coachcaseua</t>
  </si>
  <si>
    <t>DI103953</t>
  </si>
  <si>
    <t>Rob</t>
  </si>
  <si>
    <t>Jarvis</t>
  </si>
  <si>
    <t>Robj@uark.edu</t>
  </si>
  <si>
    <t>https://www.facebook.com/robert.t.jarvis/</t>
  </si>
  <si>
    <t>https://www.instagram.com/jarvoisier/</t>
  </si>
  <si>
    <t>University of Arkansas at Little Rock</t>
  </si>
  <si>
    <t>Ohio Valley Conference (OVC)</t>
  </si>
  <si>
    <t>Little Rock</t>
  </si>
  <si>
    <t>106245</t>
  </si>
  <si>
    <t>https://ualr.edu/catalogs/undergraduate-catalog/degrees-by-collegesdepartments/</t>
  </si>
  <si>
    <t>DI19484</t>
  </si>
  <si>
    <t>J.P.</t>
  </si>
  <si>
    <t>Behnke</t>
  </si>
  <si>
    <t>jpbehnke@ualr.edu</t>
  </si>
  <si>
    <t>501-569-3167</t>
  </si>
  <si>
    <t>https://lrtrojans.com/sports/outdoor-track</t>
  </si>
  <si>
    <t>https://twitter.com/coachbehnke_lr</t>
  </si>
  <si>
    <t>https://twitter.com/littlerocktfxc</t>
  </si>
  <si>
    <t>https://lrtrojans.com/documents/2015/9/30//Recruiting_Log_Other_Sports.doc?id=1460</t>
  </si>
  <si>
    <t>Arkansas-Little Rock</t>
  </si>
  <si>
    <t>470-610</t>
  </si>
  <si>
    <t>500-580</t>
  </si>
  <si>
    <t>57.80%</t>
  </si>
  <si>
    <t>$35,428</t>
  </si>
  <si>
    <t>DI108223</t>
  </si>
  <si>
    <t>Jordyn</t>
  </si>
  <si>
    <t>Naylon</t>
  </si>
  <si>
    <t>jnaylon@ualr.edu</t>
  </si>
  <si>
    <t>585-455-3197</t>
  </si>
  <si>
    <t>https://www.facebook.com/littlerocktfxc/</t>
  </si>
  <si>
    <t>https://www.instagram.com/jnaylon456/</t>
  </si>
  <si>
    <t>https://www.instagram.com/littlerocktfxc/</t>
  </si>
  <si>
    <t>DI103414</t>
  </si>
  <si>
    <t>Brandi</t>
  </si>
  <si>
    <t>Allen</t>
  </si>
  <si>
    <t>bsallen@ualr.edu</t>
  </si>
  <si>
    <t>https://www.facebook.com/brandi.allen.397/</t>
  </si>
  <si>
    <t>DI102661</t>
  </si>
  <si>
    <t>Murombe</t>
  </si>
  <si>
    <t>mdmurombe@ualr.edu</t>
  </si>
  <si>
    <t>https://x.com/diooon_11</t>
  </si>
  <si>
    <t>DI90161</t>
  </si>
  <si>
    <t>Will</t>
  </si>
  <si>
    <t>Kendall</t>
  </si>
  <si>
    <t>wkendall@ualr.edu</t>
  </si>
  <si>
    <t>804-971-3715</t>
  </si>
  <si>
    <t>DI94116</t>
  </si>
  <si>
    <t>Eszter</t>
  </si>
  <si>
    <t>University of Arkansas at Pine Bluff</t>
  </si>
  <si>
    <t>Pine Bluff</t>
  </si>
  <si>
    <t>106412</t>
  </si>
  <si>
    <t>https://www.uapb.edu/academics/majors_minors.aspx</t>
  </si>
  <si>
    <t>DI23730</t>
  </si>
  <si>
    <t>Juwan</t>
  </si>
  <si>
    <t>parkerj@uapb.edu</t>
  </si>
  <si>
    <t>870-575-7900</t>
  </si>
  <si>
    <t>https://uapblionsroar.com/sports/mens-track-and-field</t>
  </si>
  <si>
    <t>https://twitter.com/uapb_xc_track</t>
  </si>
  <si>
    <t>https://www.instagram.com/wans_world3/</t>
  </si>
  <si>
    <t>https://uapblionsroar.com/sb_output.aspx?form=6</t>
  </si>
  <si>
    <t>Arkansas-Pine Bluff</t>
  </si>
  <si>
    <t>400-500</t>
  </si>
  <si>
    <t>14-18</t>
  </si>
  <si>
    <t>56.39%</t>
  </si>
  <si>
    <t>$27,924</t>
  </si>
  <si>
    <t>DI18682</t>
  </si>
  <si>
    <t>Christopher</t>
  </si>
  <si>
    <t>McCoy</t>
  </si>
  <si>
    <t>mccoyc@uapb.edu</t>
  </si>
  <si>
    <t>870-575-8677</t>
  </si>
  <si>
    <t>DI18683</t>
  </si>
  <si>
    <t>Natoya</t>
  </si>
  <si>
    <t>Baird-Davidson</t>
  </si>
  <si>
    <t>bairddavidsonn@uapb.edu</t>
  </si>
  <si>
    <t>870-575-7175</t>
  </si>
  <si>
    <t>University of Central Arkansas</t>
  </si>
  <si>
    <t>Atlantic Sun Conference (ASUN)</t>
  </si>
  <si>
    <t>Conway</t>
  </si>
  <si>
    <t>106704</t>
  </si>
  <si>
    <t>https://uca.edu/academicmaps/academic-program-guide-2017-2018/</t>
  </si>
  <si>
    <t>DI79430</t>
  </si>
  <si>
    <t>Jacobus</t>
  </si>
  <si>
    <t>Recruiting Coordinator, Assistant Coach (Multi-Events, Jumps)</t>
  </si>
  <si>
    <t>djacobus@uca.edu</t>
  </si>
  <si>
    <t>https://ucasports.com/sports/mens-track-and-field</t>
  </si>
  <si>
    <t>https://twitter.com/derekjacobus</t>
  </si>
  <si>
    <t>https://twitter.com/ucaxctf</t>
  </si>
  <si>
    <t>https://www.facebook.com/people/Derek-Jacobus/100008542873110/</t>
  </si>
  <si>
    <t>https://www.facebook.com/ucaxctf/</t>
  </si>
  <si>
    <t>https://www.instagram.com/derek.jacobus/</t>
  </si>
  <si>
    <t>https://www.instagram.com/ucaxctf/</t>
  </si>
  <si>
    <t>https://college.jumpforward.com/questionnaire.aspx?iid=324&amp;sportid=54</t>
  </si>
  <si>
    <t>Central Arkansas</t>
  </si>
  <si>
    <t>470-570</t>
  </si>
  <si>
    <t>91.32%</t>
  </si>
  <si>
    <t>$28,753</t>
  </si>
  <si>
    <t>DI77752</t>
  </si>
  <si>
    <t>Josey</t>
  </si>
  <si>
    <t>Weaver</t>
  </si>
  <si>
    <t>jweaver6@uca.edu</t>
  </si>
  <si>
    <t>501-450-5455</t>
  </si>
  <si>
    <t>https://twitter.com/Coach_WeaverUCA</t>
  </si>
  <si>
    <t>https://www.facebook.com/people/Josey-Weaver/100008992127616</t>
  </si>
  <si>
    <t>DI17934</t>
  </si>
  <si>
    <t>Richard</t>
  </si>
  <si>
    <t>Martin</t>
  </si>
  <si>
    <t>richardm@uca.edu</t>
  </si>
  <si>
    <t>501-450-5786</t>
  </si>
  <si>
    <t>https://www.facebook.com/people/Richard-Martin/55010274/</t>
  </si>
  <si>
    <t>DI79431</t>
  </si>
  <si>
    <t>Ryan</t>
  </si>
  <si>
    <t>DI84530</t>
  </si>
  <si>
    <t>McGruder</t>
  </si>
  <si>
    <t>https://twitter.com/coachgruder</t>
  </si>
  <si>
    <t>28,753</t>
  </si>
  <si>
    <t>California Baptist University</t>
  </si>
  <si>
    <t>Western Athletic Conference (WAC)</t>
  </si>
  <si>
    <t>California</t>
  </si>
  <si>
    <t>Riverside</t>
  </si>
  <si>
    <t>West</t>
  </si>
  <si>
    <t>y (Southern Baptist)</t>
  </si>
  <si>
    <t>https://calbaptist.edu/programs/undergraduate</t>
  </si>
  <si>
    <t>DI109254</t>
  </si>
  <si>
    <t>Sean</t>
  </si>
  <si>
    <t>Smith</t>
  </si>
  <si>
    <t>sesmith@calbaptist.edu</t>
  </si>
  <si>
    <t>951-343-4941</t>
  </si>
  <si>
    <t>https://cbulancers.com/sports/mens-track-and-field</t>
  </si>
  <si>
    <t>https://questionnaires.armssoftware.com/e1044facbc79</t>
  </si>
  <si>
    <t>California Baptist</t>
  </si>
  <si>
    <t>CA</t>
  </si>
  <si>
    <t>480-570</t>
  </si>
  <si>
    <t>110361</t>
  </si>
  <si>
    <t>DI98159</t>
  </si>
  <si>
    <t>https://twitter.com/smithrunner1</t>
  </si>
  <si>
    <t>https://twitter.com/cbuxctf</t>
  </si>
  <si>
    <t>https://www.facebook.com/CBU-Cross-Country-and-Track-171407633044235/</t>
  </si>
  <si>
    <t>https://www.instagram.com/smithrunner1/</t>
  </si>
  <si>
    <t>https://www.instagram.com/cbuxctf/</t>
  </si>
  <si>
    <t>78.62%</t>
  </si>
  <si>
    <t>$50,734</t>
  </si>
  <si>
    <t>DI99652</t>
  </si>
  <si>
    <t>#</t>
  </si>
  <si>
    <t>Stephanie</t>
  </si>
  <si>
    <t>scroy@calbaptist.edu</t>
  </si>
  <si>
    <t>951-552-8131</t>
  </si>
  <si>
    <t>https://twitter.com/stephk_martin</t>
  </si>
  <si>
    <t>https://www.instagram.com/steph_martin_/</t>
  </si>
  <si>
    <t>DI99653</t>
  </si>
  <si>
    <t>Zak</t>
  </si>
  <si>
    <t>Kirk</t>
  </si>
  <si>
    <t>zkirk@calbaptist.edu</t>
  </si>
  <si>
    <t>951-343-4833</t>
  </si>
  <si>
    <t>https://www.instagram.com/zakkirk_/</t>
  </si>
  <si>
    <t>California Polytechnic State University - San Luis Obispo</t>
  </si>
  <si>
    <t>Big West Conference (BWC)</t>
  </si>
  <si>
    <t>San Luis Obispo</t>
  </si>
  <si>
    <t>110422</t>
  </si>
  <si>
    <t>https://catalog.calpoly.edu/programsaz/</t>
  </si>
  <si>
    <t>DI101303</t>
  </si>
  <si>
    <t>Brandon</t>
  </si>
  <si>
    <t>Lawrence</t>
  </si>
  <si>
    <t>Recruiting Coordinator, Assistant Coach (Distance)</t>
  </si>
  <si>
    <t>blawre07@calpoly.edu</t>
  </si>
  <si>
    <t>https://gopoly.com/sports/track-and-field</t>
  </si>
  <si>
    <t>https://twitter.com/calpolytrack_xc</t>
  </si>
  <si>
    <t>https://www.instagram.com/calpolyxctf/</t>
  </si>
  <si>
    <t>Cal Poly</t>
  </si>
  <si>
    <t>610-690</t>
  </si>
  <si>
    <t>610-720</t>
  </si>
  <si>
    <t>26-32</t>
  </si>
  <si>
    <t>34.51%</t>
  </si>
  <si>
    <t>$44,743</t>
  </si>
  <si>
    <t>DI76520</t>
  </si>
  <si>
    <t>Vanhoy</t>
  </si>
  <si>
    <t>Director of Track &amp; Field</t>
  </si>
  <si>
    <t>rvanhoy@calpoly.edu</t>
  </si>
  <si>
    <t>https://twitter.com/bjohnsonoly</t>
  </si>
  <si>
    <t>https://twitter.com/latechtfxc</t>
  </si>
  <si>
    <t>https://facebook.com/people/Brian-Johnson/100005307829208</t>
  </si>
  <si>
    <t>https://www.facebook.com/LATechTFXC/</t>
  </si>
  <si>
    <t>https://www.instagram.com/brianjohnson__oly/</t>
  </si>
  <si>
    <t>https://www.instagram.com/latechtfxc/</t>
  </si>
  <si>
    <t>DI7333</t>
  </si>
  <si>
    <t>Les</t>
  </si>
  <si>
    <t>Courtemanche</t>
  </si>
  <si>
    <t>lcourtem@calpoly.edu</t>
  </si>
  <si>
    <t>805-756-2937</t>
  </si>
  <si>
    <t>https://www.facebook.com/les.courtemanche</t>
  </si>
  <si>
    <t>DI79367</t>
  </si>
  <si>
    <t>Mohammad</t>
  </si>
  <si>
    <t>Nourani</t>
  </si>
  <si>
    <t>Assistant Coach (Sprints, Jumps, Hurdles, Multi-Events)</t>
  </si>
  <si>
    <t>mnourani@calpoly.edu</t>
  </si>
  <si>
    <t>https://twitter.com/mmplusnd</t>
  </si>
  <si>
    <t>DI7334</t>
  </si>
  <si>
    <t>Brad</t>
  </si>
  <si>
    <t>Pickett</t>
  </si>
  <si>
    <t>Assistant Coach (Pole Vault, High-Jump)</t>
  </si>
  <si>
    <t>bgpicket@calpoly.edu</t>
  </si>
  <si>
    <t>805-756-6501</t>
  </si>
  <si>
    <t>https://www.facebook.com/brad.pickett.5</t>
  </si>
  <si>
    <t>DI77712</t>
  </si>
  <si>
    <t>Chewens</t>
  </si>
  <si>
    <t>mchewens@calpoly.edu</t>
  </si>
  <si>
    <t>https://twitter.com/coachmchewy</t>
  </si>
  <si>
    <t>https://www.facebook.com/michelle.chewens.xctf</t>
  </si>
  <si>
    <t>California State University - Bakersfield</t>
  </si>
  <si>
    <t>Bakersfield</t>
  </si>
  <si>
    <t>110486</t>
  </si>
  <si>
    <t>https://www.csub.edu/academics/majors_degrees/index.html</t>
  </si>
  <si>
    <t>DI90162</t>
  </si>
  <si>
    <t>Joshua</t>
  </si>
  <si>
    <t>Biagtan</t>
  </si>
  <si>
    <t>Recruiting Coordinator, Associate Head Coach</t>
  </si>
  <si>
    <t>jbiagtan@csub.edu</t>
  </si>
  <si>
    <t>661-654-3476</t>
  </si>
  <si>
    <t>https://gorunners.com/sports/track-and-field</t>
  </si>
  <si>
    <t>https://twitter.com/csub_track</t>
  </si>
  <si>
    <t>https://www.facebook.com/TheFilipinoFlash/</t>
  </si>
  <si>
    <t>https://www.instagram.com/coachjosh/</t>
  </si>
  <si>
    <t>https://www.instagram.com/csub_mens_track/</t>
  </si>
  <si>
    <t>https://gorunners.com/sb_output.aspx?form=10</t>
  </si>
  <si>
    <t>Cal State-Bakersfield</t>
  </si>
  <si>
    <t>72.85%</t>
  </si>
  <si>
    <t>$36,674</t>
  </si>
  <si>
    <t>DI20104</t>
  </si>
  <si>
    <t>Marcia</t>
  </si>
  <si>
    <t>Mansur-Wentworth</t>
  </si>
  <si>
    <t>mmansur@csub.edu</t>
  </si>
  <si>
    <t>https://twitter.com/coachmmwrun</t>
  </si>
  <si>
    <t>https://www.facebook.com/marcia.mansurwentworth/</t>
  </si>
  <si>
    <t>DI20100</t>
  </si>
  <si>
    <t>Volunteer AC David has been removed.</t>
  </si>
  <si>
    <t>https://www.facebook.com/david.gaeta.1232</t>
  </si>
  <si>
    <t>California State University - Fresno</t>
  </si>
  <si>
    <t>Pac-12 Conference (Pac-12)</t>
  </si>
  <si>
    <t>Fresno</t>
  </si>
  <si>
    <t>110556</t>
  </si>
  <si>
    <t>https://www.fresnostate.edu/academics/degrees-programs/</t>
  </si>
  <si>
    <t>223</t>
  </si>
  <si>
    <t>DI12961</t>
  </si>
  <si>
    <t>Jason</t>
  </si>
  <si>
    <t>Drake</t>
  </si>
  <si>
    <t>jdrake@mail.fresnostate.edu</t>
  </si>
  <si>
    <t>559-278-6183</t>
  </si>
  <si>
    <t>https://gobulldogs.com/sports/mens-track-and-field</t>
  </si>
  <si>
    <t>https://twitter.com/fresnostatetfxc</t>
  </si>
  <si>
    <t>https://www.facebook.com/coachjason.drake/</t>
  </si>
  <si>
    <t>https://www.instagram.com/jzdrake/</t>
  </si>
  <si>
    <t>https://questionnaires.armssoftware.com/5a2ef7be3f0e</t>
  </si>
  <si>
    <t>Fresno State</t>
  </si>
  <si>
    <t>450-560</t>
  </si>
  <si>
    <t>440-540</t>
  </si>
  <si>
    <t>16-21</t>
  </si>
  <si>
    <t>87.68%</t>
  </si>
  <si>
    <t>$34,112</t>
  </si>
  <si>
    <t>DI12962</t>
  </si>
  <si>
    <t>Joe</t>
  </si>
  <si>
    <t>Riccio</t>
  </si>
  <si>
    <t>jriccio@mail.fresnostate.edu</t>
  </si>
  <si>
    <t>559-278-2303</t>
  </si>
  <si>
    <t>https://www.instagram.com/joe_riccio_90/</t>
  </si>
  <si>
    <t>DI12963</t>
  </si>
  <si>
    <t>Gary</t>
  </si>
  <si>
    <t>Newell</t>
  </si>
  <si>
    <t>garynewell@mail.fresnostate.edu</t>
  </si>
  <si>
    <t>559-278-8785</t>
  </si>
  <si>
    <t>https://twitter.com/juliusnewell</t>
  </si>
  <si>
    <t>DI102662</t>
  </si>
  <si>
    <t>McGee</t>
  </si>
  <si>
    <t>Assistant Coach (Jumps, Multi-Events)</t>
  </si>
  <si>
    <t>matthewmcgee@mail.fresnostate.edu</t>
  </si>
  <si>
    <t>https://www.instagram.com/fresnostate_tracknfield/</t>
  </si>
  <si>
    <t>DI99654</t>
  </si>
  <si>
    <t>Chloe</t>
  </si>
  <si>
    <t>Sharp</t>
  </si>
  <si>
    <t>getchloesharp@mail.fresnostate.edu</t>
  </si>
  <si>
    <t>https://twitter.com/chloesharpp</t>
  </si>
  <si>
    <t>https://www.facebook.com/chloe.sharp.98892615/</t>
  </si>
  <si>
    <t>https://www.instagram.com/chloesharp800/</t>
  </si>
  <si>
    <t>California State University - Fullerton</t>
  </si>
  <si>
    <t>Fullerton</t>
  </si>
  <si>
    <t>110565</t>
  </si>
  <si>
    <t>https://www.fullerton.edu/academics/</t>
  </si>
  <si>
    <t>202</t>
  </si>
  <si>
    <t>DI7394</t>
  </si>
  <si>
    <t>Marques</t>
  </si>
  <si>
    <t>Barosso</t>
  </si>
  <si>
    <t>mbarosso@fullerton.edu</t>
  </si>
  <si>
    <t>657-278-5488</t>
  </si>
  <si>
    <t>https://fullertontitans.com/sports/track-and-field</t>
  </si>
  <si>
    <t>https://twitter.com/coachbarosso</t>
  </si>
  <si>
    <t>https://twitter.com/fullertontfxc</t>
  </si>
  <si>
    <t>https://www.facebook.com/FullertonTFXC/</t>
  </si>
  <si>
    <t>https://www.instagram.com/fullertonTFXC/</t>
  </si>
  <si>
    <t>http://college.jumpforward.com/questionnaire.aspx?iid=389&amp;sportid=56</t>
  </si>
  <si>
    <t>Cal State-Fullerton</t>
  </si>
  <si>
    <t>18-23</t>
  </si>
  <si>
    <t>62.66%</t>
  </si>
  <si>
    <t>$40,595</t>
  </si>
  <si>
    <t>DI73922</t>
  </si>
  <si>
    <t>Pertusati</t>
  </si>
  <si>
    <t>mpertusati@fullerton.edu</t>
  </si>
  <si>
    <t>https://www.instagram.com/michael_pertusati/</t>
  </si>
  <si>
    <t>DI105825</t>
  </si>
  <si>
    <t>Nicola</t>
  </si>
  <si>
    <t>Ader</t>
  </si>
  <si>
    <t>Assistant Coach (Jumps, Multi-events)</t>
  </si>
  <si>
    <t>niader@fullerton.edu</t>
  </si>
  <si>
    <t>https://www.instagram.com/nicola.ader/</t>
  </si>
  <si>
    <t>DI99655</t>
  </si>
  <si>
    <t>Melia</t>
  </si>
  <si>
    <t>Cox</t>
  </si>
  <si>
    <t>Assistant Coach (Hurdles, Sprints)</t>
  </si>
  <si>
    <t>https://twitter.com/meliaamarieee</t>
  </si>
  <si>
    <t>https://www.facebook.com/melia.cox.56/</t>
  </si>
  <si>
    <t>DI90163</t>
  </si>
  <si>
    <t>AC Samantha has been removed.</t>
  </si>
  <si>
    <t>https://www.instagram.com/_samhuerta_/</t>
  </si>
  <si>
    <t>DI68083</t>
  </si>
  <si>
    <t>AC Alex has been removed.</t>
  </si>
  <si>
    <t>https://www.facebook.com/alex.tebbe.79</t>
  </si>
  <si>
    <t>California State University - Long Beach</t>
  </si>
  <si>
    <t>Long Beach</t>
  </si>
  <si>
    <t>110583</t>
  </si>
  <si>
    <t>https://web.csulb.edu/divisions/students/soar/workshop/colleges_majors.htm</t>
  </si>
  <si>
    <t>DI79368</t>
  </si>
  <si>
    <t>LaTanya</t>
  </si>
  <si>
    <t>Sheffield</t>
  </si>
  <si>
    <t>Director of Track-and-Field (Sprints, Hurdles, Relays)</t>
  </si>
  <si>
    <t>latanya.sheffield@csulb.edu</t>
  </si>
  <si>
    <t>562-985-1700</t>
  </si>
  <si>
    <t>https://longbeachstate.com/sports/track-and-field</t>
  </si>
  <si>
    <t>https://twitter.com/lbsu_track_xc</t>
  </si>
  <si>
    <t>https://www.facebook.com/LBSUTrackXC/</t>
  </si>
  <si>
    <t>https://www.instagram.com/coach_sheff1/</t>
  </si>
  <si>
    <t>https://www.instagram.com/lbsutrackxc/</t>
  </si>
  <si>
    <t>https://questionnaires.armssoftware.com/275b1cfd1f07</t>
  </si>
  <si>
    <t>Long Beach State</t>
  </si>
  <si>
    <t>510-620</t>
  </si>
  <si>
    <t>39.59%</t>
  </si>
  <si>
    <t>$36,074</t>
  </si>
  <si>
    <t>DI83571</t>
  </si>
  <si>
    <t>Gutierrez</t>
  </si>
  <si>
    <t>emily.gutierrez@csulb.edu</t>
  </si>
  <si>
    <t>https://twitter.com/marylandtrack</t>
  </si>
  <si>
    <t>https://www.facebook.com/MarylandTrack/</t>
  </si>
  <si>
    <t>https://www.instagram.com/maryland.tfxc/</t>
  </si>
  <si>
    <t>https://questionnaires.armssoftware.com/553c4c75be91</t>
  </si>
  <si>
    <t>DI7771</t>
  </si>
  <si>
    <t>Cory</t>
  </si>
  <si>
    <t>Loebl</t>
  </si>
  <si>
    <t>cory.loebl@csulb.edu</t>
  </si>
  <si>
    <t>https://www.facebook.com/cory.loebl/</t>
  </si>
  <si>
    <t>DI93468</t>
  </si>
  <si>
    <t>Sebastian</t>
  </si>
  <si>
    <t>Coleman</t>
  </si>
  <si>
    <t>https://www.facebook.com/lbsutrackxc/</t>
  </si>
  <si>
    <t>DI102663</t>
  </si>
  <si>
    <t>Nikolaji</t>
  </si>
  <si>
    <t>Freschlin</t>
  </si>
  <si>
    <t>DI69592</t>
  </si>
  <si>
    <t>Raleigh</t>
  </si>
  <si>
    <t>Adams</t>
  </si>
  <si>
    <t>Raleigh.Adams@csulb.edu</t>
  </si>
  <si>
    <t>https://www.facebook.com/raleighhurdles/</t>
  </si>
  <si>
    <t>DI102664</t>
  </si>
  <si>
    <t>Levi</t>
  </si>
  <si>
    <t>Arzac</t>
  </si>
  <si>
    <t>levi.arzac@csulb.edu</t>
  </si>
  <si>
    <t>907-888-2373</t>
  </si>
  <si>
    <t>https://www.instagram.com/levi.arzac/</t>
  </si>
  <si>
    <t>DI79369</t>
  </si>
  <si>
    <t>Steven</t>
  </si>
  <si>
    <t>Childs</t>
  </si>
  <si>
    <t>steven.childs@csulb.edu</t>
  </si>
  <si>
    <t>https://www.instagram.com/lj_stevo/</t>
  </si>
  <si>
    <t>DI99656</t>
  </si>
  <si>
    <t>Devin</t>
  </si>
  <si>
    <t>Elizondo</t>
  </si>
  <si>
    <t>Devin.Elizondo@csulb.edu</t>
  </si>
  <si>
    <t>https://twitter.com/devinelizondo</t>
  </si>
  <si>
    <t>DI7769</t>
  </si>
  <si>
    <t>Director of Cross Country/Track Andy has been removed.</t>
  </si>
  <si>
    <t>https://twitter.com/andysythe</t>
  </si>
  <si>
    <t>California State University - Northridge</t>
  </si>
  <si>
    <t>Northridge</t>
  </si>
  <si>
    <t>110608</t>
  </si>
  <si>
    <t>https://catalog.csun.edu/programs/major/</t>
  </si>
  <si>
    <t>DI7439</t>
  </si>
  <si>
    <t>justin.johnson@csun.edu</t>
  </si>
  <si>
    <t>818-677-2228</t>
  </si>
  <si>
    <t>https://gomatadors.com/sports/mens-track-and-field</t>
  </si>
  <si>
    <t>https://twitter.com/csuntfxc</t>
  </si>
  <si>
    <t>https://www.facebook.com/csunmenssoccer/</t>
  </si>
  <si>
    <t>https://www.instagram.com/csuntfxc/</t>
  </si>
  <si>
    <t>https://questionnaires.armssoftware.com/2a9e7f7590c8</t>
  </si>
  <si>
    <t>Cal State-Northridge</t>
  </si>
  <si>
    <t>460-560</t>
  </si>
  <si>
    <t>440-550</t>
  </si>
  <si>
    <t>16-22</t>
  </si>
  <si>
    <t>61.95%</t>
  </si>
  <si>
    <t>$35,197</t>
  </si>
  <si>
    <t>DI7443</t>
  </si>
  <si>
    <t>Jacob</t>
  </si>
  <si>
    <t>Yowell</t>
  </si>
  <si>
    <t>jacob.yowell@csun.edu</t>
  </si>
  <si>
    <t>https://twitter.com/og_coachy</t>
  </si>
  <si>
    <t>https://www.instagram.com/jacobyowell/</t>
  </si>
  <si>
    <t>DI101305</t>
  </si>
  <si>
    <t>Zarb-Cousin</t>
  </si>
  <si>
    <t>jason.zarb-cousin@csun.edu</t>
  </si>
  <si>
    <t>https://www.instagram.com/coachzarb/</t>
  </si>
  <si>
    <t>DI84532</t>
  </si>
  <si>
    <t>Joy</t>
  </si>
  <si>
    <t>McArthur</t>
  </si>
  <si>
    <t>joy.mcarthur@csun.edu</t>
  </si>
  <si>
    <t>35,197</t>
  </si>
  <si>
    <t>DI102665</t>
  </si>
  <si>
    <t>Mike</t>
  </si>
  <si>
    <t>Torie</t>
  </si>
  <si>
    <t>mike.torie@csun.edu</t>
  </si>
  <si>
    <t>https://x.com/LeviArzac</t>
  </si>
  <si>
    <t>https://www.facebook.com/mike.torie/</t>
  </si>
  <si>
    <t>https://www.instagram.com/torie_tc/</t>
  </si>
  <si>
    <t>DI92492</t>
  </si>
  <si>
    <t>Lange</t>
  </si>
  <si>
    <t>DI92493</t>
  </si>
  <si>
    <t>Tracy</t>
  </si>
  <si>
    <t>Spencer</t>
  </si>
  <si>
    <t>California State University - Sacramento</t>
  </si>
  <si>
    <t>Sacramento</t>
  </si>
  <si>
    <t>110617</t>
  </si>
  <si>
    <t>https://www.csus.edu/colleges-and-majors/</t>
  </si>
  <si>
    <t>DI5123</t>
  </si>
  <si>
    <t>Kenny</t>
  </si>
  <si>
    <t>McDaniel</t>
  </si>
  <si>
    <t>k.mcdaniel@csus.edu</t>
  </si>
  <si>
    <t>916-278-2881</t>
  </si>
  <si>
    <t>https://www.hornetsports.com/sports/track/index</t>
  </si>
  <si>
    <t>https://twitter.com/ouazkenny</t>
  </si>
  <si>
    <t>https://twitter.com/sacsttrack</t>
  </si>
  <si>
    <t>https://www.facebook.com/kenny.mcdaniel.547</t>
  </si>
  <si>
    <t>https://www.facebook.com/SacStTrack/</t>
  </si>
  <si>
    <t>https://questionnaires.armssoftware.com/3ff0fbb8fe51</t>
  </si>
  <si>
    <t>Cal State-Sacramento</t>
  </si>
  <si>
    <t>17-23</t>
  </si>
  <si>
    <t>93.70%</t>
  </si>
  <si>
    <t>$36,022</t>
  </si>
  <si>
    <t>DI5125</t>
  </si>
  <si>
    <t>Carl</t>
  </si>
  <si>
    <t>Caughell</t>
  </si>
  <si>
    <t>Associate Head Coach (Jumps, Multi-events)</t>
  </si>
  <si>
    <t>carl.caughell@csus.edu</t>
  </si>
  <si>
    <t>916-278-6208</t>
  </si>
  <si>
    <t>https://twitter.com/hurdlercarl</t>
  </si>
  <si>
    <t>DI105826</t>
  </si>
  <si>
    <t>Kyle</t>
  </si>
  <si>
    <t>Peterson</t>
  </si>
  <si>
    <t>k.peterson@csus.edu</t>
  </si>
  <si>
    <t>916-278-2945</t>
  </si>
  <si>
    <t>https://www.instagram.com/coach.petey.throws/</t>
  </si>
  <si>
    <t>https://www.instagram.com/sacstatetrack/</t>
  </si>
  <si>
    <t>DI90164</t>
  </si>
  <si>
    <t>Kyra</t>
  </si>
  <si>
    <t>Jefferson</t>
  </si>
  <si>
    <t>k.jefferson@csus.edu</t>
  </si>
  <si>
    <t>916-278-6904</t>
  </si>
  <si>
    <t>https://www.facebook.com/kyraruns/</t>
  </si>
  <si>
    <t>https://www.instagram.com/kyrajeff/</t>
  </si>
  <si>
    <t>DI90165</t>
  </si>
  <si>
    <t>Cade</t>
  </si>
  <si>
    <t>Burks</t>
  </si>
  <si>
    <t>cade.burks@csus.edu</t>
  </si>
  <si>
    <t>https://www.instagram.com/badecurks/</t>
  </si>
  <si>
    <t>Pepperdine University</t>
  </si>
  <si>
    <t>West Coast Conference (WCC)</t>
  </si>
  <si>
    <t>Malibu</t>
  </si>
  <si>
    <t>121150</t>
  </si>
  <si>
    <t>y (Churches of Christ)</t>
  </si>
  <si>
    <t>https://seaver.pepperdine.edu/academics/majors-minors/</t>
  </si>
  <si>
    <t>46</t>
  </si>
  <si>
    <t>DI28936</t>
  </si>
  <si>
    <t>Lauren</t>
  </si>
  <si>
    <t>Floris</t>
  </si>
  <si>
    <t>lauren.floris@pepperdine.edu</t>
  </si>
  <si>
    <t>310-506-4165</t>
  </si>
  <si>
    <t>https://pepperdinewaves.com/sports/track-and-field</t>
  </si>
  <si>
    <t>https://twitter.com/peppxctrack</t>
  </si>
  <si>
    <t>https://www.facebook.com/PeppXCTrack/</t>
  </si>
  <si>
    <t>https://.www.instagram.com/laurenfloris77/</t>
  </si>
  <si>
    <t>https://www.instagram.com/peppxctrack/</t>
  </si>
  <si>
    <t>https://questionnaires.armssoftware.com/40d56bfda097</t>
  </si>
  <si>
    <t>Pepperdine</t>
  </si>
  <si>
    <t>600-690</t>
  </si>
  <si>
    <t>600-720</t>
  </si>
  <si>
    <t>26-31</t>
  </si>
  <si>
    <t>46.32%</t>
  </si>
  <si>
    <t>$77,912</t>
  </si>
  <si>
    <t>DI99657</t>
  </si>
  <si>
    <t>Rayshawn</t>
  </si>
  <si>
    <t>XCTrack@Pepperdine.edu</t>
  </si>
  <si>
    <t>https://www.instagram.com/cantcatchray/</t>
  </si>
  <si>
    <t>DI61941</t>
  </si>
  <si>
    <t>Victor</t>
  </si>
  <si>
    <t>Pataky</t>
  </si>
  <si>
    <t>victor.pataky@pepperdine.edu</t>
  </si>
  <si>
    <t>https://www.facebook.com/victor.pataky</t>
  </si>
  <si>
    <t>https://www.instagram.com/vpataky/</t>
  </si>
  <si>
    <t>Saint Mary's College of California</t>
  </si>
  <si>
    <t>Moraga</t>
  </si>
  <si>
    <t>123554</t>
  </si>
  <si>
    <t>y (Roman Catholic)</t>
  </si>
  <si>
    <t>https://www.stmarys-ca.edu/academics/undergraduate/majors-minors</t>
  </si>
  <si>
    <t>DI20949</t>
  </si>
  <si>
    <t>Harlan</t>
  </si>
  <si>
    <t>Lopez</t>
  </si>
  <si>
    <t>hl11@stmarys-ca.edu</t>
  </si>
  <si>
    <t>https://smcgaels.com/sports/track-and-field</t>
  </si>
  <si>
    <t>https://twitter.com/smc_xctrack</t>
  </si>
  <si>
    <t>https://www.facebook.com/SMCXCTrack/</t>
  </si>
  <si>
    <t>https://www.instagram.com/smc_xctrack/</t>
  </si>
  <si>
    <t>St. Mary's (CA)</t>
  </si>
  <si>
    <t>540-630</t>
  </si>
  <si>
    <t>530-623</t>
  </si>
  <si>
    <t>77.91%</t>
  </si>
  <si>
    <t>$70,380</t>
  </si>
  <si>
    <t>DI83606</t>
  </si>
  <si>
    <t>Giusto</t>
  </si>
  <si>
    <t>mjg26@stmarys-ca.edu</t>
  </si>
  <si>
    <t>https://twitter.com/hannah9branch</t>
  </si>
  <si>
    <t>https://twitter.com/uvuxctf</t>
  </si>
  <si>
    <t>https://www.facebook.com/UVUxctf/</t>
  </si>
  <si>
    <t>https://www.instagram.com/han.branch/</t>
  </si>
  <si>
    <t>https://www.instagram.com/uvuxctf/</t>
  </si>
  <si>
    <t>DI24884</t>
  </si>
  <si>
    <t>Ayla</t>
  </si>
  <si>
    <t>Granados</t>
  </si>
  <si>
    <t>ag67@stmarys-ca.edu</t>
  </si>
  <si>
    <t>https://www.facebook.com/ayla.granados</t>
  </si>
  <si>
    <t>DI20948</t>
  </si>
  <si>
    <t>Kaiser</t>
  </si>
  <si>
    <t>mhk1@stmarys-ca.edu</t>
  </si>
  <si>
    <t>San Jose State University</t>
  </si>
  <si>
    <t>San Jose</t>
  </si>
  <si>
    <t>122755</t>
  </si>
  <si>
    <t>https://info.sjsu.edu/web-dbgen/catalog/degrees/all-degrees.html</t>
  </si>
  <si>
    <t>DI68157</t>
  </si>
  <si>
    <t>Charles</t>
  </si>
  <si>
    <t>charles.ryan@sjsu.edu</t>
  </si>
  <si>
    <t>408-924-1272</t>
  </si>
  <si>
    <t>https://sjsuspartans.com/sports/mens-track-and-field</t>
  </si>
  <si>
    <t>https://twitter.com/cwryaniii</t>
  </si>
  <si>
    <t>https://twitter.com/sanjosesttfxc</t>
  </si>
  <si>
    <t>https://www.facebook.com/crtrack</t>
  </si>
  <si>
    <t>https://www.facebook.com/sanjosestatetfxc/</t>
  </si>
  <si>
    <t>https://www.instagram.com/cwryaniii/</t>
  </si>
  <si>
    <t>https://sjsuspartans.com/prospective-athletes</t>
  </si>
  <si>
    <t>San Jose State</t>
  </si>
  <si>
    <t>500-610</t>
  </si>
  <si>
    <t>510-630</t>
  </si>
  <si>
    <t>19-26</t>
  </si>
  <si>
    <t>62.03%</t>
  </si>
  <si>
    <t>$40,905</t>
  </si>
  <si>
    <t>DI69615</t>
  </si>
  <si>
    <t>T.J.</t>
  </si>
  <si>
    <t>Harris</t>
  </si>
  <si>
    <t>Assistant Coach (Field Events)</t>
  </si>
  <si>
    <t>tj.harris@sjsu.edu</t>
  </si>
  <si>
    <t>https://twitter.com/hopstepboom</t>
  </si>
  <si>
    <t>https://www.facebook.com/SanJoseStateTFXC/</t>
  </si>
  <si>
    <t>https://www.instagram.com/sanjosestatetrackandfield/</t>
  </si>
  <si>
    <t>DI68158</t>
  </si>
  <si>
    <t>Charmaine</t>
  </si>
  <si>
    <t>Darden</t>
  </si>
  <si>
    <t>charmaine.darden@sjsu.edu</t>
  </si>
  <si>
    <t>c:610-420-6550</t>
  </si>
  <si>
    <t>https://twitter.com/coachdardenc</t>
  </si>
  <si>
    <t>https://www.facebook.com/people/charmaine-darden/100006080117635</t>
  </si>
  <si>
    <t>https://www.instagram.com/chabritt/</t>
  </si>
  <si>
    <t>DI92494</t>
  </si>
  <si>
    <t>Tianna</t>
  </si>
  <si>
    <t>Madison</t>
  </si>
  <si>
    <t>tianna.madison@sjsu.edu</t>
  </si>
  <si>
    <t>Santa Clara University</t>
  </si>
  <si>
    <t>Santa Clara</t>
  </si>
  <si>
    <t>122931</t>
  </si>
  <si>
    <t>https://www.scu.edu/academics/undergraduate-programs/</t>
  </si>
  <si>
    <t>DI90172</t>
  </si>
  <si>
    <t>Miley</t>
  </si>
  <si>
    <t>amiley@scu.edu</t>
  </si>
  <si>
    <t>https://www.santaclarabroncos.com/sports/c-xc/index</t>
  </si>
  <si>
    <t>https://twitter.com/scuxctf</t>
  </si>
  <si>
    <t>https://www.facebook.com/scuxctf/</t>
  </si>
  <si>
    <t>https://www.instagram.com/milotandf/</t>
  </si>
  <si>
    <t>https://www.instagram.com/scuxctf/</t>
  </si>
  <si>
    <t>630-700</t>
  </si>
  <si>
    <t>640-750</t>
  </si>
  <si>
    <t>28-32</t>
  </si>
  <si>
    <t>49.20%</t>
  </si>
  <si>
    <t>$72,984</t>
  </si>
  <si>
    <t>DI20902</t>
  </si>
  <si>
    <t>Felipe</t>
  </si>
  <si>
    <t>Montoro</t>
  </si>
  <si>
    <t>mmontoro@scu.edu</t>
  </si>
  <si>
    <t>408-554-4688</t>
  </si>
  <si>
    <t>DI87103</t>
  </si>
  <si>
    <t>Meron</t>
  </si>
  <si>
    <t>Simon</t>
  </si>
  <si>
    <t>msimon2@scu.edu</t>
  </si>
  <si>
    <t>408-551-3909</t>
  </si>
  <si>
    <t>https://twitter.com/meron03</t>
  </si>
  <si>
    <t>https://www.instagram.com/meron03/</t>
  </si>
  <si>
    <t>Stanford University</t>
  </si>
  <si>
    <t>Atlantic Coast Conference (ACC)</t>
  </si>
  <si>
    <t>Palo Alto</t>
  </si>
  <si>
    <t>243744</t>
  </si>
  <si>
    <t>https://majors.stanford.edu/majors-alphabetical/a--z</t>
  </si>
  <si>
    <t>5</t>
  </si>
  <si>
    <t>DI15244</t>
  </si>
  <si>
    <t>J.J.</t>
  </si>
  <si>
    <t>jjclark1@stanford.edu</t>
  </si>
  <si>
    <t>https://gostanford.com/sports/track-and-field</t>
  </si>
  <si>
    <t>https://twitter.com/jjclarkrun</t>
  </si>
  <si>
    <t>https://twitter.com/stanfordxctf</t>
  </si>
  <si>
    <t>https://www.facebook.com/stanfordxctf/</t>
  </si>
  <si>
    <t>https://www.instagram.com/stanfordxctf/</t>
  </si>
  <si>
    <t>https://questionnaires.armssoftware.com/b1834716fcbe</t>
  </si>
  <si>
    <t>Stanford</t>
  </si>
  <si>
    <t>700-770</t>
  </si>
  <si>
    <t>720-800</t>
  </si>
  <si>
    <t>31-35</t>
  </si>
  <si>
    <t>4.74%</t>
  </si>
  <si>
    <t>$78,218</t>
  </si>
  <si>
    <t>DI15249</t>
  </si>
  <si>
    <t>Lashannda</t>
  </si>
  <si>
    <t>Worthy</t>
  </si>
  <si>
    <t>lworthy@stanford.edu</t>
  </si>
  <si>
    <t>650-798-9448</t>
  </si>
  <si>
    <t>DI91807</t>
  </si>
  <si>
    <t>Thomas</t>
  </si>
  <si>
    <t>Gesser</t>
  </si>
  <si>
    <t>tgesser@stanford.edu</t>
  </si>
  <si>
    <t>805-415-6035</t>
  </si>
  <si>
    <t>https://www.instagram.com/tgesser/</t>
  </si>
  <si>
    <t>DI15248</t>
  </si>
  <si>
    <t>Arthur</t>
  </si>
  <si>
    <t>Ignaczak</t>
  </si>
  <si>
    <t>Assistant Coach (Jumps, Pole Vault, Multi-events)</t>
  </si>
  <si>
    <t>aiggy@stanford.edu</t>
  </si>
  <si>
    <t>650-505-8214</t>
  </si>
  <si>
    <t>DI27984</t>
  </si>
  <si>
    <t>Addy</t>
  </si>
  <si>
    <t>Royal</t>
  </si>
  <si>
    <t>aroyal@stanford.edu</t>
  </si>
  <si>
    <t>650-704-2417</t>
  </si>
  <si>
    <t>https://www.instagram.com/addyroyal/</t>
  </si>
  <si>
    <t>DI102666</t>
  </si>
  <si>
    <t>Rahn</t>
  </si>
  <si>
    <t>rsheffie@stanford.edu</t>
  </si>
  <si>
    <t>DI15246</t>
  </si>
  <si>
    <t>Ricardo</t>
  </si>
  <si>
    <t>Santos</t>
  </si>
  <si>
    <t>rsantos5@stanford.edu</t>
  </si>
  <si>
    <t>650-725-2117</t>
  </si>
  <si>
    <t>https://twitter.com/xxeeeg</t>
  </si>
  <si>
    <t>https://facebook.com/people/Ricardo-Santos/100002510868857</t>
  </si>
  <si>
    <t>University of California - Berkeley</t>
  </si>
  <si>
    <t>Berkeley</t>
  </si>
  <si>
    <t>110635</t>
  </si>
  <si>
    <t>https://www.ucsb.edu/depts</t>
  </si>
  <si>
    <t>21</t>
  </si>
  <si>
    <t>DI14743</t>
  </si>
  <si>
    <t>Robyne</t>
  </si>
  <si>
    <t>Director of Track (Horizontal Jumps)</t>
  </si>
  <si>
    <t>robyne@berkeley.edu</t>
  </si>
  <si>
    <t>617-599-6318</t>
  </si>
  <si>
    <t>https://calbears.com/sports/track-and-field</t>
  </si>
  <si>
    <t>https://twitter.com/robynemjohnson</t>
  </si>
  <si>
    <t>https://twitter.com/caltfxc</t>
  </si>
  <si>
    <t>https://www.facebook.com/robyne.johnson.5</t>
  </si>
  <si>
    <t>https://www.facebook.com/CalTFXC/</t>
  </si>
  <si>
    <t>https://www.instagram.com/caltfxc/</t>
  </si>
  <si>
    <t>California-Berkeley</t>
  </si>
  <si>
    <t>650-740</t>
  </si>
  <si>
    <t>660-790</t>
  </si>
  <si>
    <t>30-35</t>
  </si>
  <si>
    <t>15.36%</t>
  </si>
  <si>
    <t>$71,282</t>
  </si>
  <si>
    <t>DI14747</t>
  </si>
  <si>
    <t>Lefever</t>
  </si>
  <si>
    <t>Assistant Coach (Vertical Jumps, Multi-Events)</t>
  </si>
  <si>
    <t>dlefever@berkeley.edu</t>
  </si>
  <si>
    <t>https://twitter.com/coachlefever</t>
  </si>
  <si>
    <t>https://www.instagram.com/coachlefever/</t>
  </si>
  <si>
    <t>DI109255</t>
  </si>
  <si>
    <t>Tyler</t>
  </si>
  <si>
    <t>Burdorff</t>
  </si>
  <si>
    <t>burdorff@berkeley.edu</t>
  </si>
  <si>
    <t>DI94118</t>
  </si>
  <si>
    <t>Anna</t>
  </si>
  <si>
    <t>Purchase</t>
  </si>
  <si>
    <t>https://twitter.com/CalTFXC</t>
  </si>
  <si>
    <t>DI94119</t>
  </si>
  <si>
    <t>Camryn</t>
  </si>
  <si>
    <t>Rogers</t>
  </si>
  <si>
    <t>DI69623</t>
  </si>
  <si>
    <t>Ronnye</t>
  </si>
  <si>
    <t>Harrison</t>
  </si>
  <si>
    <t>rharrison24@berkeley.edu</t>
  </si>
  <si>
    <t>https://twitter.com/coachharriso</t>
  </si>
  <si>
    <t>https://www.facebook.com/Coach.R.Harrison</t>
  </si>
  <si>
    <t>https://www.instagram.com/koachh/</t>
  </si>
  <si>
    <t>DI102667</t>
  </si>
  <si>
    <t>Lissa</t>
  </si>
  <si>
    <t>Olson</t>
  </si>
  <si>
    <t>https://x.com/lissa19</t>
  </si>
  <si>
    <t>https://x.com/caltfxc</t>
  </si>
  <si>
    <t>https://www.facebook.com/lissa.olson.9/</t>
  </si>
  <si>
    <t>DI109256</t>
  </si>
  <si>
    <t>Nicole</t>
  </si>
  <si>
    <t>Matysik</t>
  </si>
  <si>
    <t>DI14744</t>
  </si>
  <si>
    <t>Bobby</t>
  </si>
  <si>
    <t>Lockhart</t>
  </si>
  <si>
    <t>bobby.lockhart@berkeley.edu</t>
  </si>
  <si>
    <t>DI62059</t>
  </si>
  <si>
    <t>AC Kayla has been removed.</t>
  </si>
  <si>
    <t>https://www.facebook.com/kayla.ferron</t>
  </si>
  <si>
    <t>https://www.instagram.com/knferron/</t>
  </si>
  <si>
    <t>DI14746</t>
  </si>
  <si>
    <t>AC Mohamad has been removed.</t>
  </si>
  <si>
    <t>https://twitter.com/msaatara</t>
  </si>
  <si>
    <t>https://www.facebook.com/mohamad.saatara.7</t>
  </si>
  <si>
    <t>https://www.instagram.com/mohamad.saatara/</t>
  </si>
  <si>
    <t>University of California - Davis</t>
  </si>
  <si>
    <t>110644</t>
  </si>
  <si>
    <t>https://www.ucdavis.edu/majors/</t>
  </si>
  <si>
    <t>DI7506</t>
  </si>
  <si>
    <t>Ngoni</t>
  </si>
  <si>
    <t>Makusha</t>
  </si>
  <si>
    <t>nemakusha@ucdavis.edu</t>
  </si>
  <si>
    <t>530-564-2489</t>
  </si>
  <si>
    <t>https://ucdavisaggies.com/sports/mens-track-and-field</t>
  </si>
  <si>
    <t>https://twitter.com/makusha1</t>
  </si>
  <si>
    <t>https://twitter.com/ucdavisxctf</t>
  </si>
  <si>
    <t>https://www.facebook.com/ucdavisxctf/</t>
  </si>
  <si>
    <t>https://www.instagram.com/nmakusha/</t>
  </si>
  <si>
    <t>https://www.instagram.com/ucdavistf/</t>
  </si>
  <si>
    <t>https://questionnaires.armssoftware.com/a73fe560cca6</t>
  </si>
  <si>
    <t>California-Davis</t>
  </si>
  <si>
    <t>590-730</t>
  </si>
  <si>
    <t>25-33</t>
  </si>
  <si>
    <t>41.24%</t>
  </si>
  <si>
    <t>$67,405</t>
  </si>
  <si>
    <t>DI81781</t>
  </si>
  <si>
    <t>Erika</t>
  </si>
  <si>
    <t>Contreras</t>
  </si>
  <si>
    <t>DI102668</t>
  </si>
  <si>
    <t>KP</t>
  </si>
  <si>
    <t>Padda</t>
  </si>
  <si>
    <t>kamsingh@ucdavis.edu</t>
  </si>
  <si>
    <t>530-760-5047</t>
  </si>
  <si>
    <t>DI102669</t>
  </si>
  <si>
    <t>Hierholzer</t>
  </si>
  <si>
    <t>Assistant Coach (Multi-Events)</t>
  </si>
  <si>
    <t>Bhierholzer@ucdavis.edu</t>
  </si>
  <si>
    <t>530-808-9171</t>
  </si>
  <si>
    <t>https://www.instagram.com/coach_hierholzer/</t>
  </si>
  <si>
    <t>DI7509</t>
  </si>
  <si>
    <t>Drew</t>
  </si>
  <si>
    <t>Petersen</t>
  </si>
  <si>
    <t>apetersen@ucdavis.edu</t>
  </si>
  <si>
    <t>https://twitter.com/petersendrew</t>
  </si>
  <si>
    <t>DI7507</t>
  </si>
  <si>
    <t>Emma</t>
  </si>
  <si>
    <t>efpetersen@ucdavis.edu</t>
  </si>
  <si>
    <t>https://twitter.com/emy_reed</t>
  </si>
  <si>
    <t>https://www.instagram.com/emyreed89/</t>
  </si>
  <si>
    <t>DI106565</t>
  </si>
  <si>
    <t>Hideshi</t>
  </si>
  <si>
    <t>Okamoto</t>
  </si>
  <si>
    <t>University of California - Irvine</t>
  </si>
  <si>
    <t>Irvine</t>
  </si>
  <si>
    <t>110653</t>
  </si>
  <si>
    <t>https://www.admissions.uci.edu/study/programs.php</t>
  </si>
  <si>
    <t>42</t>
  </si>
  <si>
    <t>DI27542</t>
  </si>
  <si>
    <t>Tony</t>
  </si>
  <si>
    <t>Ciarelli</t>
  </si>
  <si>
    <t>aciarell@uci.edu</t>
  </si>
  <si>
    <t>949-824-6080</t>
  </si>
  <si>
    <t>https://ucirvinesports.com/sports/mens-track-and-field</t>
  </si>
  <si>
    <t>https://twitter.com/ucicctf</t>
  </si>
  <si>
    <t>https://www.facebook.com/tony.ciarelli.5</t>
  </si>
  <si>
    <t>https://www.facebook.com/UCIcctf/</t>
  </si>
  <si>
    <t>https://www.instagram.com/ucicctf/</t>
  </si>
  <si>
    <t>https://questionnaires.armssoftware.com/c275d0f7047e</t>
  </si>
  <si>
    <t>California-Irvine</t>
  </si>
  <si>
    <t>600-680</t>
  </si>
  <si>
    <t>630-750</t>
  </si>
  <si>
    <t>26-33</t>
  </si>
  <si>
    <t>29.58%</t>
  </si>
  <si>
    <t>$65,795</t>
  </si>
  <si>
    <t>DI70347</t>
  </si>
  <si>
    <t>Calla</t>
  </si>
  <si>
    <t>Nelson</t>
  </si>
  <si>
    <t>callaln@uci.edu</t>
  </si>
  <si>
    <t>DI92496</t>
  </si>
  <si>
    <t>Chau</t>
  </si>
  <si>
    <t>hechau@uci.edu</t>
  </si>
  <si>
    <t>https://twitter.com/hannahchau_</t>
  </si>
  <si>
    <t>https://www.facebook.com/ucicctf/</t>
  </si>
  <si>
    <t>DI7564</t>
  </si>
  <si>
    <t>Jeff</t>
  </si>
  <si>
    <t>Perkins</t>
  </si>
  <si>
    <t>jperkins@uci.edu</t>
  </si>
  <si>
    <t>https://twitter.com/coachperk_tfxc</t>
  </si>
  <si>
    <t>DI7565</t>
  </si>
  <si>
    <t>Katelyn</t>
  </si>
  <si>
    <t>kciarell@uci.edu</t>
  </si>
  <si>
    <t>https://www.facebook.com/coachkatelyn.ciarelli</t>
  </si>
  <si>
    <t>DI7567</t>
  </si>
  <si>
    <t>Casey</t>
  </si>
  <si>
    <t>Kear</t>
  </si>
  <si>
    <t>kearc@uci.edu</t>
  </si>
  <si>
    <t>https://twitter.com/caseykear</t>
  </si>
  <si>
    <t>University of California - Los Angeles - UCLA</t>
  </si>
  <si>
    <t>Big Ten Conference (Big-10)</t>
  </si>
  <si>
    <t>Los Angeles</t>
  </si>
  <si>
    <t>110662</t>
  </si>
  <si>
    <t>https://www.admission.ucla.edu/prospect/coll_sch.htm</t>
  </si>
  <si>
    <t>DI97158</t>
  </si>
  <si>
    <t>Joanna</t>
  </si>
  <si>
    <t>Hayes</t>
  </si>
  <si>
    <t>jhayes@athletics.ucla.edu</t>
  </si>
  <si>
    <t>https://uclabruins.com/sports/track-and-field</t>
  </si>
  <si>
    <t>https://twitter.com/uclatrack_field</t>
  </si>
  <si>
    <t>https://www.facebook.com/joannahayes1223/</t>
  </si>
  <si>
    <t>https://www.facebook.com/UCLATrackAndField/</t>
  </si>
  <si>
    <t>https://www.instagram.com/joannadhayes/</t>
  </si>
  <si>
    <t>https://www.instagram.com/uclatrackandfield/</t>
  </si>
  <si>
    <t>http://college.jumpforward.com/questionnaire.aspx?IID=536&amp;SPORTID=56</t>
  </si>
  <si>
    <t>California-Los Angeles (UCLA)</t>
  </si>
  <si>
    <t>13.42%</t>
  </si>
  <si>
    <t>$66,541</t>
  </si>
  <si>
    <t>DI101306</t>
  </si>
  <si>
    <t>Phillippy</t>
  </si>
  <si>
    <t>mphillippy@athletics.ucla.edu</t>
  </si>
  <si>
    <t>https://www.instagram.com/michael_phillippy/</t>
  </si>
  <si>
    <t>DI99658</t>
  </si>
  <si>
    <t>Denard</t>
  </si>
  <si>
    <t>sdenard@athletics.ucla.edu</t>
  </si>
  <si>
    <t>https://www.instagram.com/coachdenard/</t>
  </si>
  <si>
    <t>DI101307</t>
  </si>
  <si>
    <t>Arman</t>
  </si>
  <si>
    <t>Hall</t>
  </si>
  <si>
    <t>ghall@athletics.ucla.edu</t>
  </si>
  <si>
    <t>https://www.instagram.com/gino_hall/</t>
  </si>
  <si>
    <t>DI101309</t>
  </si>
  <si>
    <t>Wellington</t>
  </si>
  <si>
    <t>Zaza</t>
  </si>
  <si>
    <t>Assistant Coach (Sprints, Hurdles, Jumps)</t>
  </si>
  <si>
    <t>wzaza@athletics.ucla.edu</t>
  </si>
  <si>
    <t>https://www.instagram.com/iamzaza.w/</t>
  </si>
  <si>
    <t>DI101308</t>
  </si>
  <si>
    <t>Mecca</t>
  </si>
  <si>
    <t>McGlaston</t>
  </si>
  <si>
    <t>Assistant Coach (Sprints, Hurdles</t>
  </si>
  <si>
    <t>mmcglaston@athletics.ucla.edu</t>
  </si>
  <si>
    <t>https://www.instagram.com/queenmeccaa_/</t>
  </si>
  <si>
    <t>DI99660</t>
  </si>
  <si>
    <t>Tate</t>
  </si>
  <si>
    <t>Curran</t>
  </si>
  <si>
    <t>tcurran@athletics.ucla.edu</t>
  </si>
  <si>
    <t>https://www.instagram.com/tatermc/</t>
  </si>
  <si>
    <t>DI99659</t>
  </si>
  <si>
    <t>Newman</t>
  </si>
  <si>
    <t>coachnicknewman@athletics.ucla.edu</t>
  </si>
  <si>
    <t>https://www.instagram.com/coachnicknewman/</t>
  </si>
  <si>
    <t>DI91808</t>
  </si>
  <si>
    <t>Ferris</t>
  </si>
  <si>
    <t>aferris@athletics.ucla.edu</t>
  </si>
  <si>
    <t>https://twitter.com/whatferris</t>
  </si>
  <si>
    <t>https://www.facebook.com/ferris.andrew/</t>
  </si>
  <si>
    <t>University of California - Riverside</t>
  </si>
  <si>
    <t>110671</t>
  </si>
  <si>
    <t>https://www.ucr.edu/academics/undergradmajors.html</t>
  </si>
  <si>
    <t>DI7612</t>
  </si>
  <si>
    <t>Nate</t>
  </si>
  <si>
    <t>Browne</t>
  </si>
  <si>
    <t>Director of Track-and-Field (Sprints, Relays)</t>
  </si>
  <si>
    <t>nathan.browne@ucr.edu</t>
  </si>
  <si>
    <t>951-827-5207</t>
  </si>
  <si>
    <t>https://gohighlanders.com/sports/mens-track-and-field</t>
  </si>
  <si>
    <t>https://questionnaires.armssoftware.com/7016f426a422</t>
  </si>
  <si>
    <t>California-Riverside</t>
  </si>
  <si>
    <t>540-650</t>
  </si>
  <si>
    <t>22-31</t>
  </si>
  <si>
    <t>64.76%</t>
  </si>
  <si>
    <t>$65,276</t>
  </si>
  <si>
    <t>DI72947</t>
  </si>
  <si>
    <t>Greg</t>
  </si>
  <si>
    <t>Garza</t>
  </si>
  <si>
    <t>gregory.garza@ucr.edu</t>
  </si>
  <si>
    <t>DI83572</t>
  </si>
  <si>
    <t>Fatimat</t>
  </si>
  <si>
    <t>Yusuf-Olukoju</t>
  </si>
  <si>
    <t>Assistant Coach (Sprints, Relays)</t>
  </si>
  <si>
    <t>fatimat.yusufolukoju2@ucr.edu</t>
  </si>
  <si>
    <t>DI7613</t>
  </si>
  <si>
    <t>Eric</t>
  </si>
  <si>
    <t>Fremd</t>
  </si>
  <si>
    <t>eric.fremd@ucr.edu</t>
  </si>
  <si>
    <t>https://twitter.com/coachfremd49</t>
  </si>
  <si>
    <t>DI75244</t>
  </si>
  <si>
    <t>Zach</t>
  </si>
  <si>
    <t>Newsom</t>
  </si>
  <si>
    <t>zachary.newsom@ucr.edu</t>
  </si>
  <si>
    <t>https://twitter.com/zjnewsom</t>
  </si>
  <si>
    <t>University of California - San Diego</t>
  </si>
  <si>
    <t>San Diego</t>
  </si>
  <si>
    <t>110680</t>
  </si>
  <si>
    <t>https://students.ucsd.edu/academics/advising/majors-minors/undergraduate-majors.html</t>
  </si>
  <si>
    <t>DI77713</t>
  </si>
  <si>
    <t>Kim</t>
  </si>
  <si>
    <t>Graham-Miller</t>
  </si>
  <si>
    <t>kgrahammiller@ucsd.edu</t>
  </si>
  <si>
    <t>https://ucsdtritons.com/sports/track-and-field</t>
  </si>
  <si>
    <t>https://twitter.com/ucsdtrackfield</t>
  </si>
  <si>
    <t>https://www.facebook.com/UCSDtrackfield/</t>
  </si>
  <si>
    <t>https://www.instagram.com/ucsdtrackfield/</t>
  </si>
  <si>
    <t>https://questionnaires.armssoftware.com/30?path=track</t>
  </si>
  <si>
    <t>California-San Diego</t>
  </si>
  <si>
    <t>620-710</t>
  </si>
  <si>
    <t>650-770</t>
  </si>
  <si>
    <t>28-34</t>
  </si>
  <si>
    <t>36.18%</t>
  </si>
  <si>
    <t>$65,065</t>
  </si>
  <si>
    <t>DI80935</t>
  </si>
  <si>
    <t>Nicholas</t>
  </si>
  <si>
    <t>Scarvelis</t>
  </si>
  <si>
    <t>nscarvelis@ucsd.edu</t>
  </si>
  <si>
    <t>https://twitter.com/nscarvelis</t>
  </si>
  <si>
    <t>https://www.instagram.com/nickscarvelis_oly/</t>
  </si>
  <si>
    <t>DI95288</t>
  </si>
  <si>
    <t>Dylan</t>
  </si>
  <si>
    <t>Austin</t>
  </si>
  <si>
    <t>dyaustin@ucsd.edu</t>
  </si>
  <si>
    <t>DI25843</t>
  </si>
  <si>
    <t>Garcia</t>
  </si>
  <si>
    <t>ngarcia@ucsd.edu</t>
  </si>
  <si>
    <t>858-534-0328</t>
  </si>
  <si>
    <t>https://twitter.com/nathan510edge</t>
  </si>
  <si>
    <t>https://www.instagram.com/ucsdnate/</t>
  </si>
  <si>
    <t>DI90176</t>
  </si>
  <si>
    <t>Marisa</t>
  </si>
  <si>
    <t>Casillas</t>
  </si>
  <si>
    <t>mas047@ucsd.edu</t>
  </si>
  <si>
    <t>https://www.instagram.com/marisa.casillass/</t>
  </si>
  <si>
    <t>DI77714</t>
  </si>
  <si>
    <t>Meriah</t>
  </si>
  <si>
    <t>Earle</t>
  </si>
  <si>
    <t>mmearle@ucsd.edu</t>
  </si>
  <si>
    <t>https://www.instagram.com/meriahearle/</t>
  </si>
  <si>
    <t>DI84533</t>
  </si>
  <si>
    <t>Randy</t>
  </si>
  <si>
    <t>Bungard</t>
  </si>
  <si>
    <t>rbungard@ucsd.edu</t>
  </si>
  <si>
    <t>65,065</t>
  </si>
  <si>
    <t>University of California - Santa Barbara</t>
  </si>
  <si>
    <t>Santa Barbara</t>
  </si>
  <si>
    <t>110705</t>
  </si>
  <si>
    <t>https://admissions.sa.ucsb.edu/why-ucsb/majors</t>
  </si>
  <si>
    <t>37</t>
  </si>
  <si>
    <t>DI94120</t>
  </si>
  <si>
    <t>Vijay</t>
  </si>
  <si>
    <t>Saxena</t>
  </si>
  <si>
    <t>vsaxena@ucsb.edu</t>
  </si>
  <si>
    <t>https://www.ucsbgauchos.com/sports/m-track/index</t>
  </si>
  <si>
    <t>https://twitter.com/ucsbtfxc</t>
  </si>
  <si>
    <t>https://www.facebook.com/ucsbtrack/</t>
  </si>
  <si>
    <t>https://www.instagram.com/vsaxena34/</t>
  </si>
  <si>
    <t>https://www.instagram.com/ucsbtfxc/</t>
  </si>
  <si>
    <t>https://questionnaires.armssoftware.com/8062af656cfa</t>
  </si>
  <si>
    <t>California-Santa Barbara (UCSB)</t>
  </si>
  <si>
    <t>610-750</t>
  </si>
  <si>
    <t>34.86%</t>
  </si>
  <si>
    <t>$66,703</t>
  </si>
  <si>
    <t>DI87104</t>
  </si>
  <si>
    <t>Priester</t>
  </si>
  <si>
    <t>Associate Director of Track &amp; Field</t>
  </si>
  <si>
    <t>josh.priester@athletics.ucsb.edu</t>
  </si>
  <si>
    <t>https://twitter.com/sb_track_club</t>
  </si>
  <si>
    <t>https://www.facebook.com/josh.priester1/</t>
  </si>
  <si>
    <t>DI95290</t>
  </si>
  <si>
    <t>Charlie</t>
  </si>
  <si>
    <t>Vernoy-Ging</t>
  </si>
  <si>
    <t>charlie.vernoy@athletics.ucsb.edu</t>
  </si>
  <si>
    <t>https://www.instagram.com/charlievernoy/</t>
  </si>
  <si>
    <t>DI81782</t>
  </si>
  <si>
    <t>Mitch</t>
  </si>
  <si>
    <t>Modin</t>
  </si>
  <si>
    <t>Assistant Coach (Sprints, Jumps, Hurdles)</t>
  </si>
  <si>
    <t>mitch.modin@athletics.ucsb.edu</t>
  </si>
  <si>
    <t>https://www.instagram.com/mitchmodin/</t>
  </si>
  <si>
    <t>DI7663</t>
  </si>
  <si>
    <t>Bill</t>
  </si>
  <si>
    <t>Whitaker</t>
  </si>
  <si>
    <t>Assistant Coach (Pole vault)</t>
  </si>
  <si>
    <t>william.whitaker@athletics.ucsb.edu</t>
  </si>
  <si>
    <t>https://twitter.com/realwhitakersb</t>
  </si>
  <si>
    <t>https://www.instagram.com/billwhitaker/</t>
  </si>
  <si>
    <t>DI99661</t>
  </si>
  <si>
    <t>PattiSue</t>
  </si>
  <si>
    <t>Plumer</t>
  </si>
  <si>
    <t>pattisue.plumer@athletics.ucsb.edu</t>
  </si>
  <si>
    <t>https://www.instagram.com/psplumer/</t>
  </si>
  <si>
    <t>University of San Francisco</t>
  </si>
  <si>
    <t>San Francisco</t>
  </si>
  <si>
    <t>122612</t>
  </si>
  <si>
    <t>https://www.usfca.edu/academics/undergraduate/majors-minors</t>
  </si>
  <si>
    <t>DI99662</t>
  </si>
  <si>
    <t>Jordan</t>
  </si>
  <si>
    <t>Carpenter</t>
  </si>
  <si>
    <t>jcarpenter6@usfca.edu</t>
  </si>
  <si>
    <t>https://usfdons.com/sports/track-and-field</t>
  </si>
  <si>
    <t>https://twitter.com/_jcarpenter_</t>
  </si>
  <si>
    <t>https://twitter.com/donsxctf</t>
  </si>
  <si>
    <t>https://www.facebook.com/donsxctf/</t>
  </si>
  <si>
    <t>https://www.instagram.com/_jcarpenter_/</t>
  </si>
  <si>
    <t>https://www.instagram.com/donsxctf/</t>
  </si>
  <si>
    <t>http://college.jumpforward.com/questionnaire.aspx?iid=454&amp;sportid=58</t>
  </si>
  <si>
    <t>570-660</t>
  </si>
  <si>
    <t>24-30</t>
  </si>
  <si>
    <t>68.61%</t>
  </si>
  <si>
    <t>$73,872</t>
  </si>
  <si>
    <t>DI101310</t>
  </si>
  <si>
    <t>Sierra</t>
  </si>
  <si>
    <t>Brill</t>
  </si>
  <si>
    <t>Assistant Coach, Director of Operations</t>
  </si>
  <si>
    <t>sbrill@usfca.edu</t>
  </si>
  <si>
    <t>https://www.instagram.com/freakingbrilliant/</t>
  </si>
  <si>
    <t>DI20847</t>
  </si>
  <si>
    <t>Dana</t>
  </si>
  <si>
    <t>Klein</t>
  </si>
  <si>
    <t>daklein2@usfca.edu</t>
  </si>
  <si>
    <t>415-422-2926</t>
  </si>
  <si>
    <t>https://twitter.com/danaklein_</t>
  </si>
  <si>
    <t>DI103415</t>
  </si>
  <si>
    <t>George</t>
  </si>
  <si>
    <t>gevans5@usfca.edu</t>
  </si>
  <si>
    <t>DI103954</t>
  </si>
  <si>
    <t>Rich</t>
  </si>
  <si>
    <t>Marcello</t>
  </si>
  <si>
    <t>rmarcello@usfca.edu</t>
  </si>
  <si>
    <t>University of Southern California</t>
  </si>
  <si>
    <t>123961</t>
  </si>
  <si>
    <t>https://catalogue.usc.edu/content.php?catoid=6&amp;navoid=1553</t>
  </si>
  <si>
    <t>DI99663</t>
  </si>
  <si>
    <t>Williams</t>
  </si>
  <si>
    <t>Recruiting Coordinator, Assistant Coach (Sprints)</t>
  </si>
  <si>
    <t>sw98074@usc.edu</t>
  </si>
  <si>
    <t>https://usctrojans.com/sports/track-and-field</t>
  </si>
  <si>
    <t>https://twitter.com/stephanieiw7</t>
  </si>
  <si>
    <t>https://twitter.com/usc_track_field</t>
  </si>
  <si>
    <t>https://www.facebook.com/USCTrackField/</t>
  </si>
  <si>
    <t>https://www.instagram.com/steph.will100/</t>
  </si>
  <si>
    <t>https://www.instagram.com/usc_track_field/</t>
  </si>
  <si>
    <t>https://college.jumpforward.com/questionnaire.aspx?iid=407&amp;sportid=5</t>
  </si>
  <si>
    <t>Southern California (USC)</t>
  </si>
  <si>
    <t>660-740</t>
  </si>
  <si>
    <t>680-790</t>
  </si>
  <si>
    <t>30-34</t>
  </si>
  <si>
    <t>16.64%</t>
  </si>
  <si>
    <t>$80,151</t>
  </si>
  <si>
    <t>DI75253</t>
  </si>
  <si>
    <t>Quincy</t>
  </si>
  <si>
    <t>Watts</t>
  </si>
  <si>
    <t>qwatts@usc.edu</t>
  </si>
  <si>
    <t>213-821-2170</t>
  </si>
  <si>
    <t>https://www.facebook.com/usctrackfield/</t>
  </si>
  <si>
    <t>https://www.instagram.com/coachqwatts/</t>
  </si>
  <si>
    <t>DI62200</t>
  </si>
  <si>
    <t>nathanc8@usc.edu</t>
  </si>
  <si>
    <t>c:859-319-7167</t>
  </si>
  <si>
    <t>https://twitter.com/natecollinsuc</t>
  </si>
  <si>
    <t>DI79365</t>
  </si>
  <si>
    <t>Maric</t>
  </si>
  <si>
    <t>mmaric@usc.edu</t>
  </si>
  <si>
    <t>https://twitter.com/coachmaric</t>
  </si>
  <si>
    <t>https://www.facebook.com/coachmaric</t>
  </si>
  <si>
    <t>DI88486</t>
  </si>
  <si>
    <t>Karl</t>
  </si>
  <si>
    <t>Goodman</t>
  </si>
  <si>
    <t>karlgood@usc.edu</t>
  </si>
  <si>
    <t>https://twitter.com/karlgoodman</t>
  </si>
  <si>
    <t>https://www.facebook.com/KarlLG/</t>
  </si>
  <si>
    <t>https://www.instagram.com/klgrun/</t>
  </si>
  <si>
    <t>DI99664</t>
  </si>
  <si>
    <t>Brenton</t>
  </si>
  <si>
    <t>Emanuel</t>
  </si>
  <si>
    <t>https://twitter.com/coachbme</t>
  </si>
  <si>
    <t>https://www.facebook.com/brenton.emanuel.7/</t>
  </si>
  <si>
    <t>https://www.instagram.com/coach_bme/</t>
  </si>
  <si>
    <t>DI87106</t>
  </si>
  <si>
    <t>Petersmeyer</t>
  </si>
  <si>
    <t>petersme@usc.edu</t>
  </si>
  <si>
    <t>DI109257</t>
  </si>
  <si>
    <t>Brenda</t>
  </si>
  <si>
    <t>Martinez</t>
  </si>
  <si>
    <t>brendam7@usc.edu</t>
  </si>
  <si>
    <t>DI101311</t>
  </si>
  <si>
    <t>AC Milton has been removed.</t>
  </si>
  <si>
    <t>https://www.instagram.com/coachmallardruns/</t>
  </si>
  <si>
    <t>University of the Pacific</t>
  </si>
  <si>
    <t>Stockton</t>
  </si>
  <si>
    <t>https://www.pacific.edu/Academics/Majors-and-Programs/Undergraduate-Majors-and-Minors.html</t>
  </si>
  <si>
    <t>DI109258</t>
  </si>
  <si>
    <t>Jones</t>
  </si>
  <si>
    <t>jjones@pacific.edu</t>
  </si>
  <si>
    <t>209-946-2706</t>
  </si>
  <si>
    <t>https://pacifictigers.com/sports/mens-tennis</t>
  </si>
  <si>
    <t>https://questionnaires.armssoftware.com/7efd0a4644e3</t>
  </si>
  <si>
    <t>Pacific (CA)</t>
  </si>
  <si>
    <t>540-680</t>
  </si>
  <si>
    <t>22-30</t>
  </si>
  <si>
    <t>DI109259</t>
  </si>
  <si>
    <t>Isaac</t>
  </si>
  <si>
    <t>Wood</t>
  </si>
  <si>
    <t>iwood@pacific.edu</t>
  </si>
  <si>
    <t>DI109260</t>
  </si>
  <si>
    <t>McPherson</t>
  </si>
  <si>
    <t>mmcpherson@pacific.edu</t>
  </si>
  <si>
    <t>Colorado State University</t>
  </si>
  <si>
    <t>Colorado</t>
  </si>
  <si>
    <t>Fort Collins</t>
  </si>
  <si>
    <t>https://admissions.colostate.edu/academic-programs/</t>
  </si>
  <si>
    <t>DI109261</t>
  </si>
  <si>
    <t>Mattias</t>
  </si>
  <si>
    <t>Borrman</t>
  </si>
  <si>
    <t>Volunteer Assistant Coach (Throws)</t>
  </si>
  <si>
    <t>https://csurams.com/sports/track-and-field</t>
  </si>
  <si>
    <t>https://college.jumpforward.com/questionnaire.aspx?iid=1606&amp;sportid=56</t>
  </si>
  <si>
    <t>Colorado State</t>
  </si>
  <si>
    <t>CO</t>
  </si>
  <si>
    <t>530-640</t>
  </si>
  <si>
    <t>126818</t>
  </si>
  <si>
    <t>DI84535</t>
  </si>
  <si>
    <t>Nagel</t>
  </si>
  <si>
    <t>https://twitter.com/csutrackfieldxc</t>
  </si>
  <si>
    <t>https://www.facebook.com/CSUTrackFieldXC/</t>
  </si>
  <si>
    <t>https://www.instagram.com/csutrackfieldxc/</t>
  </si>
  <si>
    <t>81.46%</t>
  </si>
  <si>
    <t>44,187</t>
  </si>
  <si>
    <t>DI12885</t>
  </si>
  <si>
    <t>Bedard</t>
  </si>
  <si>
    <t>brian.bedard@colostate.edu</t>
  </si>
  <si>
    <t>970-491-7651</t>
  </si>
  <si>
    <t>https://twitter.com/coachbedard</t>
  </si>
  <si>
    <t>$44,187</t>
  </si>
  <si>
    <t>DI99665</t>
  </si>
  <si>
    <t>Marshall</t>
  </si>
  <si>
    <t>Ackley</t>
  </si>
  <si>
    <t>Associate Head Coach (Multi-events, Pole Vault)</t>
  </si>
  <si>
    <t>marshall.ackley@colostate.edu</t>
  </si>
  <si>
    <t>https://twitter.com/marshallackley</t>
  </si>
  <si>
    <t>https://www.instagram.com/marshackley/</t>
  </si>
  <si>
    <t>DI12890</t>
  </si>
  <si>
    <t>Riese</t>
  </si>
  <si>
    <t>john.riese@colostate.edu</t>
  </si>
  <si>
    <t>970-491-2962</t>
  </si>
  <si>
    <t>https://twitter.com/jj_riese</t>
  </si>
  <si>
    <t>DI70358</t>
  </si>
  <si>
    <t>Maria</t>
  </si>
  <si>
    <t>Creech</t>
  </si>
  <si>
    <t>maria.creech@colostate.edu</t>
  </si>
  <si>
    <t>970-491-4307</t>
  </si>
  <si>
    <t>DI109262</t>
  </si>
  <si>
    <t>John</t>
  </si>
  <si>
    <t>Elders</t>
  </si>
  <si>
    <t>john.elders@colostate.edu</t>
  </si>
  <si>
    <t>DI76528</t>
  </si>
  <si>
    <t>Kelly</t>
  </si>
  <si>
    <t>Hart</t>
  </si>
  <si>
    <t>kelly.hart@colostate.edu</t>
  </si>
  <si>
    <t>https://www.facebook.com/CSUTrackFieldXC</t>
  </si>
  <si>
    <t>https://www.instagram.com/kellykhart/</t>
  </si>
  <si>
    <t>United States Air Force Academy</t>
  </si>
  <si>
    <t>Colorado Springs</t>
  </si>
  <si>
    <t>128328</t>
  </si>
  <si>
    <t>https://www.academyadmissions.com/the-experience/academics/majors/</t>
  </si>
  <si>
    <t>26</t>
  </si>
  <si>
    <t>DI12739</t>
  </si>
  <si>
    <t>Steffan</t>
  </si>
  <si>
    <t>scott.steffan@afacademy.af.edu</t>
  </si>
  <si>
    <t>719-333-4964</t>
  </si>
  <si>
    <t>https://goairforcefalcons.com/sports/mens-track-and-field</t>
  </si>
  <si>
    <t>https://twitter.com/af_tfxc</t>
  </si>
  <si>
    <t>https://www.facebook.com/AF.TFXC/</t>
  </si>
  <si>
    <t>https://www.instagram.com/af_tfxc/</t>
  </si>
  <si>
    <t>https://questionnaires.armssoftware.com/e2d3c3e4022c</t>
  </si>
  <si>
    <t>Air Force</t>
  </si>
  <si>
    <t>Military academy</t>
  </si>
  <si>
    <t>600-700</t>
  </si>
  <si>
    <t>620-730</t>
  </si>
  <si>
    <t>29-33</t>
  </si>
  <si>
    <t>13.73%</t>
  </si>
  <si>
    <t>$0</t>
  </si>
  <si>
    <t>DI12740</t>
  </si>
  <si>
    <t>Cole</t>
  </si>
  <si>
    <t>robert.cole@afacademy.af.edu</t>
  </si>
  <si>
    <t>719-333-2173</t>
  </si>
  <si>
    <t>https://twitter.com/rcole09</t>
  </si>
  <si>
    <t>DI80969</t>
  </si>
  <si>
    <t>Laura</t>
  </si>
  <si>
    <t>Bowerman</t>
  </si>
  <si>
    <t>Assistant Coach (Mid-Distance, Distance)</t>
  </si>
  <si>
    <t>laura.bowerman@afacademy.af.edu</t>
  </si>
  <si>
    <t>719-333-4860</t>
  </si>
  <si>
    <t>https://www.instagram.com/bowermanrun/</t>
  </si>
  <si>
    <t>DI93469</t>
  </si>
  <si>
    <t>Lillie</t>
  </si>
  <si>
    <t>kyle.lillie@afacademy.af.edu</t>
  </si>
  <si>
    <t>719-333-3602</t>
  </si>
  <si>
    <t>https://www.facebook.com/af.tfxc/</t>
  </si>
  <si>
    <t>https://www.instagram.com/coach_kylelillie/</t>
  </si>
  <si>
    <t>DI70359</t>
  </si>
  <si>
    <t>AC Dave has been removed.</t>
  </si>
  <si>
    <t>https://www.facebook.com/david.hightower2</t>
  </si>
  <si>
    <t>DI70360</t>
  </si>
  <si>
    <t>AC Dustin has been removed.</t>
  </si>
  <si>
    <t>University of Colorado - Boulder</t>
  </si>
  <si>
    <t>Boulder</t>
  </si>
  <si>
    <t>126614</t>
  </si>
  <si>
    <t>https://www.colorado.edu/academics/programs</t>
  </si>
  <si>
    <t>90</t>
  </si>
  <si>
    <t>DI99666</t>
  </si>
  <si>
    <t>Dalton</t>
  </si>
  <si>
    <t>Hengst</t>
  </si>
  <si>
    <t>dalton.hengst@colorado.edu</t>
  </si>
  <si>
    <t>720-830-6590</t>
  </si>
  <si>
    <t>https://cubuffs.com/sports/track-and-field</t>
  </si>
  <si>
    <t>https://twitter.com/cubuffstrack</t>
  </si>
  <si>
    <t>https://www.facebook.com/cubuffstrack/</t>
  </si>
  <si>
    <t>https://www.instagram.com/cubuffstrack/</t>
  </si>
  <si>
    <t>560-680</t>
  </si>
  <si>
    <t>82.78%</t>
  </si>
  <si>
    <t>$57,260</t>
  </si>
  <si>
    <t>DI99668</t>
  </si>
  <si>
    <t>Kate</t>
  </si>
  <si>
    <t>Mattison</t>
  </si>
  <si>
    <t>Kate.Mattison@colorado.edu</t>
  </si>
  <si>
    <t>https://twitter.com/katemattison4</t>
  </si>
  <si>
    <t>https://www.facebook.com/kate.mattison.7/</t>
  </si>
  <si>
    <t>https://www.instagram.com/kate_mattison/</t>
  </si>
  <si>
    <t>DI99667</t>
  </si>
  <si>
    <t>Carlson</t>
  </si>
  <si>
    <t>Sean.Carlson-1@colorado.edu</t>
  </si>
  <si>
    <t>https://twitter.com/seancarlson2</t>
  </si>
  <si>
    <t>DI14914</t>
  </si>
  <si>
    <t>Karen</t>
  </si>
  <si>
    <t>Lechman</t>
  </si>
  <si>
    <t>karen.lechman@colorado.edu</t>
  </si>
  <si>
    <t>303-492-5227</t>
  </si>
  <si>
    <t>https://twitter.com/5280karen</t>
  </si>
  <si>
    <t>DI14917</t>
  </si>
  <si>
    <t>DI14910</t>
  </si>
  <si>
    <t>Burke</t>
  </si>
  <si>
    <t>Bockman</t>
  </si>
  <si>
    <t>burke.bockman@colorado.edu</t>
  </si>
  <si>
    <t>303-492-5466</t>
  </si>
  <si>
    <t>https://twitter.com/burke400h</t>
  </si>
  <si>
    <t>DI14911</t>
  </si>
  <si>
    <t>AC Casey has been removed.</t>
  </si>
  <si>
    <t>https://twitter.com/malonecuthrows</t>
  </si>
  <si>
    <t>DI14912</t>
  </si>
  <si>
    <t>AC Lindsey has been removed.</t>
  </si>
  <si>
    <t>https://twitter.com/coachlmalonecu</t>
  </si>
  <si>
    <t>https://www.facebook.com/lindsey.malone.90813</t>
  </si>
  <si>
    <t>University of Northern Colorado</t>
  </si>
  <si>
    <t>Greeley</t>
  </si>
  <si>
    <t>127741</t>
  </si>
  <si>
    <t>https://www.unco.edu/programs/</t>
  </si>
  <si>
    <t>DI5533</t>
  </si>
  <si>
    <t>Wayne</t>
  </si>
  <si>
    <t>Angel</t>
  </si>
  <si>
    <t>Director of Track</t>
  </si>
  <si>
    <t>wendell.angel@unco.edu</t>
  </si>
  <si>
    <t>970-351-2185</t>
  </si>
  <si>
    <t>https://uncbears.com/sports/mens-track-and-field</t>
  </si>
  <si>
    <t>https://twitter.com/unc_bearsmbb</t>
  </si>
  <si>
    <t>https://www.instagram.com/uncbears_xctf/</t>
  </si>
  <si>
    <t>http://college.jumpforward.com/questionnaire.aspx?iid=557&amp;sportid=58</t>
  </si>
  <si>
    <t>Northern Colorado</t>
  </si>
  <si>
    <t>490-610</t>
  </si>
  <si>
    <t>490-590</t>
  </si>
  <si>
    <t>84.08%</t>
  </si>
  <si>
    <t>$37,934</t>
  </si>
  <si>
    <t>DI101316</t>
  </si>
  <si>
    <t>Eugene</t>
  </si>
  <si>
    <t>Frazier</t>
  </si>
  <si>
    <t>Assistant Coach (Multi-events)</t>
  </si>
  <si>
    <t>eugene.frazier@unco.edu</t>
  </si>
  <si>
    <t>DI99669</t>
  </si>
  <si>
    <t>Qwazon</t>
  </si>
  <si>
    <t>Al Khaliq</t>
  </si>
  <si>
    <t>qwazon.alkhaliq@unco.edu</t>
  </si>
  <si>
    <t>https://www.instagram.com/coachqwazon/</t>
  </si>
  <si>
    <t>DI21161</t>
  </si>
  <si>
    <t>AC Stormie has been removed.</t>
  </si>
  <si>
    <t>https://twitter.com/stormiesickler_</t>
  </si>
  <si>
    <t>https://www.facebook.com/stormie.sickler/</t>
  </si>
  <si>
    <t>https://www.instagram.com/coach_ssickler/</t>
  </si>
  <si>
    <t>Central Connecticut State University</t>
  </si>
  <si>
    <t>Northeast Conference (NE)</t>
  </si>
  <si>
    <t>Connecticut</t>
  </si>
  <si>
    <t>New Britain</t>
  </si>
  <si>
    <t>Northeast</t>
  </si>
  <si>
    <t>128771</t>
  </si>
  <si>
    <t>https://ccsu.smartcatalogiq.com/current/Undergraduate-Graduate-Catalog/Undergraduate-Majors</t>
  </si>
  <si>
    <t>DI13608</t>
  </si>
  <si>
    <t>Blake</t>
  </si>
  <si>
    <t>blakee@ccsu.edu</t>
  </si>
  <si>
    <t>860-832-3054</t>
  </si>
  <si>
    <t>https://www.ccsubluedevils.com/sports/mtrack/index</t>
  </si>
  <si>
    <t>https://twitter.com/ericmblake</t>
  </si>
  <si>
    <t>https://twitter.com/ccsutrack</t>
  </si>
  <si>
    <t>https://www.facebook.com/CcsuTrackFieldXcTeams</t>
  </si>
  <si>
    <t>https://www.instagram.com/ccsuxctf/</t>
  </si>
  <si>
    <t>https://college.jumpforward.com/questionnaire.aspx?iid=1569&amp;sportid=56</t>
  </si>
  <si>
    <t>Central Connecticut State</t>
  </si>
  <si>
    <t>CT</t>
  </si>
  <si>
    <t>490-580</t>
  </si>
  <si>
    <t>19-25</t>
  </si>
  <si>
    <t>67.75%</t>
  </si>
  <si>
    <t>$41,478</t>
  </si>
  <si>
    <t>DI13610</t>
  </si>
  <si>
    <t>Dumpson-Jackson</t>
  </si>
  <si>
    <t>ndumpson@ccsu.edu</t>
  </si>
  <si>
    <t>860-832-3149</t>
  </si>
  <si>
    <t>DI69617</t>
  </si>
  <si>
    <t>Amanda</t>
  </si>
  <si>
    <t>Powlen</t>
  </si>
  <si>
    <t>amanda.powlen@ccsu.edu</t>
  </si>
  <si>
    <t>DI25004</t>
  </si>
  <si>
    <t>Raymond</t>
  </si>
  <si>
    <t>https://twitter.com/tvillerunner</t>
  </si>
  <si>
    <t>DI101317</t>
  </si>
  <si>
    <t>Norstrom</t>
  </si>
  <si>
    <t>DI101318</t>
  </si>
  <si>
    <t>Bryan</t>
  </si>
  <si>
    <t>https://www.instagram.com/bpowlen/</t>
  </si>
  <si>
    <t>Sacred Heart University</t>
  </si>
  <si>
    <t>MAmerican Athletic Conference (AAC)</t>
  </si>
  <si>
    <t>Fairfield</t>
  </si>
  <si>
    <t>130253</t>
  </si>
  <si>
    <t>https://www.sacredheart.edu/academics/a-zacademicprogramslisting/</t>
  </si>
  <si>
    <t>DI13870</t>
  </si>
  <si>
    <t>Christian</t>
  </si>
  <si>
    <t>Morrison</t>
  </si>
  <si>
    <t>morrisonc@sacredheart.edu</t>
  </si>
  <si>
    <t>203-365-7618</t>
  </si>
  <si>
    <t>https://sacredheartpioneers.com/sports/mens-track-and-field</t>
  </si>
  <si>
    <t>https://twitter.com/sacredtrack</t>
  </si>
  <si>
    <t>https://www.facebook.com/christian.morrison.54/</t>
  </si>
  <si>
    <t>https://www.instagram.com/shu_tfxc/</t>
  </si>
  <si>
    <t>https://sacredheartpioneers.com/sb_output.aspx?form=17</t>
  </si>
  <si>
    <t>Sacred Heart (CT)</t>
  </si>
  <si>
    <t>59.13%</t>
  </si>
  <si>
    <t>$64,692</t>
  </si>
  <si>
    <t>DI68151</t>
  </si>
  <si>
    <t>Megan</t>
  </si>
  <si>
    <t>Patterson</t>
  </si>
  <si>
    <t>pattersonm18@sacredheart.edu</t>
  </si>
  <si>
    <t>https://twitter.com/coachmeganec</t>
  </si>
  <si>
    <t>https://facebook.com/megan.patterson.549</t>
  </si>
  <si>
    <t>DI103955</t>
  </si>
  <si>
    <t>Morgan</t>
  </si>
  <si>
    <t>Latham</t>
  </si>
  <si>
    <t>lathamm2@sacredheart.edu</t>
  </si>
  <si>
    <t>DI83584</t>
  </si>
  <si>
    <t>Brooke</t>
  </si>
  <si>
    <t>Krohley</t>
  </si>
  <si>
    <t>krohleyb@sacredheart.edu</t>
  </si>
  <si>
    <t>https://twitter.com/FDUKnightsXCTF</t>
  </si>
  <si>
    <t>https://www.instagram.com/fduknightstrack/</t>
  </si>
  <si>
    <t>DI84536</t>
  </si>
  <si>
    <t>Gregory</t>
  </si>
  <si>
    <t>Wisser</t>
  </si>
  <si>
    <t>wisserg@sacredheart.edu</t>
  </si>
  <si>
    <t>724-816-4752</t>
  </si>
  <si>
    <t>64,692</t>
  </si>
  <si>
    <t>DI84537</t>
  </si>
  <si>
    <t>University of Connecticut</t>
  </si>
  <si>
    <t>Big East Conference (BEC)</t>
  </si>
  <si>
    <t>Storrs</t>
  </si>
  <si>
    <t>129020</t>
  </si>
  <si>
    <t>https://career.uconn.edu/explore-majors-careers/majors-at-the-university-of-connecticut/</t>
  </si>
  <si>
    <t>56</t>
  </si>
  <si>
    <t>DI27050</t>
  </si>
  <si>
    <t>Selwyn</t>
  </si>
  <si>
    <t>Maxwell, Jr.</t>
  </si>
  <si>
    <t>selwyn.maxwell_jr@uconn.edu</t>
  </si>
  <si>
    <t>https://uconnhuskies.com/sports/mens-track-and-field</t>
  </si>
  <si>
    <t>https://twitter.com/uconnmxc</t>
  </si>
  <si>
    <t>https://www.facebook.com/people/Selwyn-Maxwell-Jr/1168188331/</t>
  </si>
  <si>
    <t>https://www.facebook.com/UConn-Track-Field-Cross-Country-141097319352776/</t>
  </si>
  <si>
    <t>https://www.instagram.com/uconntfxc/</t>
  </si>
  <si>
    <t>https://college.jumpforward.com/questionnaire.aspx?iid=331&amp;sportid=56</t>
  </si>
  <si>
    <t>Connecticut (UCONN)</t>
  </si>
  <si>
    <t>580-680</t>
  </si>
  <si>
    <t>590-710</t>
  </si>
  <si>
    <t>27-32</t>
  </si>
  <si>
    <t>52.87%</t>
  </si>
  <si>
    <t>$57,742</t>
  </si>
  <si>
    <t>DI105827</t>
  </si>
  <si>
    <t>Jefcoat</t>
  </si>
  <si>
    <t>hannah.jefcoat@uconn.edu</t>
  </si>
  <si>
    <t>https://twitter.com/uconntrackxc</t>
  </si>
  <si>
    <t>https://www.facebook.com/pages/category/School-Sports-Team/UConn-Track-Field-Cross-Country-141097319352776/</t>
  </si>
  <si>
    <t>DI101321</t>
  </si>
  <si>
    <t>Connor</t>
  </si>
  <si>
    <t>Mahoney-Ashberry</t>
  </si>
  <si>
    <t>Connor.mahoney-ashberry@uconn.edu</t>
  </si>
  <si>
    <t>https://www.instagram.com/coach_cashberry/</t>
  </si>
  <si>
    <t>DI80887</t>
  </si>
  <si>
    <t>Sullivan</t>
  </si>
  <si>
    <t>james.3.sullivan@uconn.edu</t>
  </si>
  <si>
    <t>DI204</t>
  </si>
  <si>
    <t>richard.s.miller@uconn.edu</t>
  </si>
  <si>
    <t>860-486-2365</t>
  </si>
  <si>
    <t>https://www.facebook.com/rich.miller.927758</t>
  </si>
  <si>
    <t>DI103417</t>
  </si>
  <si>
    <t>Darryl</t>
  </si>
  <si>
    <t>vjj24003@uconn.edu</t>
  </si>
  <si>
    <t>https://x.com/its_dwavy</t>
  </si>
  <si>
    <t>https://www.instagram.com/its_dwavy/?hl=en</t>
  </si>
  <si>
    <t>Yale University</t>
  </si>
  <si>
    <t>Ivy League (IVY)</t>
  </si>
  <si>
    <t>New Haven</t>
  </si>
  <si>
    <t>130794</t>
  </si>
  <si>
    <t>https://catalog.yale.edu/ycps/majors-in-yale-college/</t>
  </si>
  <si>
    <t>3</t>
  </si>
  <si>
    <t>DI98160</t>
  </si>
  <si>
    <t>Forino</t>
  </si>
  <si>
    <t>Head Coach (Jumps)</t>
  </si>
  <si>
    <t>jeffrey.forino@yale.edu</t>
  </si>
  <si>
    <t>https://yalebulldogs.com/sports/mens-track-and-field</t>
  </si>
  <si>
    <t>https://twitter.com/julthomson</t>
  </si>
  <si>
    <t>https://twitter.com/yaletf_xc</t>
  </si>
  <si>
    <t>https://www.facebook.com/jeffrey.forino/</t>
  </si>
  <si>
    <t>https://www.facebook.com/yaletrackcrosscountry/</t>
  </si>
  <si>
    <t>https://www.instagram.com/yaletf_xc/</t>
  </si>
  <si>
    <t>https://questionnaires.armssoftware.com/6c93d5c79567</t>
  </si>
  <si>
    <t>Yale</t>
  </si>
  <si>
    <t>720-780</t>
  </si>
  <si>
    <t>740-800</t>
  </si>
  <si>
    <t>7.22%</t>
  </si>
  <si>
    <t>$79,370</t>
  </si>
  <si>
    <t>DI97159</t>
  </si>
  <si>
    <t>Courtney</t>
  </si>
  <si>
    <t>Jaworski</t>
  </si>
  <si>
    <t>courtney.jaworski@yale.edu</t>
  </si>
  <si>
    <t>DI108224</t>
  </si>
  <si>
    <t>Peter</t>
  </si>
  <si>
    <t>Koumlelis</t>
  </si>
  <si>
    <t>panagiotis.koumlelis@yale.edu</t>
  </si>
  <si>
    <t>https://x.com/YaleTF_XC</t>
  </si>
  <si>
    <t>DI108225</t>
  </si>
  <si>
    <t>Max</t>
  </si>
  <si>
    <t>Frye</t>
  </si>
  <si>
    <t>max.frye@yale.edu</t>
  </si>
  <si>
    <t>https://www.instagram.com/coach.frye/</t>
  </si>
  <si>
    <t>DI99670</t>
  </si>
  <si>
    <t>Basista</t>
  </si>
  <si>
    <t>kyle.basista@yale.edu</t>
  </si>
  <si>
    <t>https://twitter.com/kbrunner808</t>
  </si>
  <si>
    <t>DI98161</t>
  </si>
  <si>
    <t>Broderick</t>
  </si>
  <si>
    <t>laura.broderick@yale.edu</t>
  </si>
  <si>
    <t>203-432-1406</t>
  </si>
  <si>
    <t>Delaware State University</t>
  </si>
  <si>
    <t>Mid-Eastern Athletic Conference (MEAC)</t>
  </si>
  <si>
    <t>Delaware</t>
  </si>
  <si>
    <t>Dover</t>
  </si>
  <si>
    <t>Mid-Atlantic</t>
  </si>
  <si>
    <t>130934</t>
  </si>
  <si>
    <t>https://www.desu.edu/academics/majors-programs</t>
  </si>
  <si>
    <t>DI11820</t>
  </si>
  <si>
    <t>Stephen</t>
  </si>
  <si>
    <t>Kimes</t>
  </si>
  <si>
    <t>Head Coach (Recruiting Coordinator, Sprints, Relays)</t>
  </si>
  <si>
    <t>skimes@desu.edu</t>
  </si>
  <si>
    <t>302-857-6449</t>
  </si>
  <si>
    <t>https://dsuhornets.com/sports/mens-track-and-field</t>
  </si>
  <si>
    <t>https://twitter.com/coachkimes_wtf</t>
  </si>
  <si>
    <t>https://www.facebook.com/DelawareTFXC/</t>
  </si>
  <si>
    <t>https://www.instagram.com/dsutf/</t>
  </si>
  <si>
    <t>https://dsuhornets.com/sb_output.aspx?form=7&amp;path=motrk</t>
  </si>
  <si>
    <t>Delaware State</t>
  </si>
  <si>
    <t>DE</t>
  </si>
  <si>
    <t>420-520</t>
  </si>
  <si>
    <t>390-490</t>
  </si>
  <si>
    <t>17-22</t>
  </si>
  <si>
    <t>32.30%</t>
  </si>
  <si>
    <t>$35,798</t>
  </si>
  <si>
    <t>DI11821</t>
  </si>
  <si>
    <t>Gwen</t>
  </si>
  <si>
    <t>gcharris@desu.edu</t>
  </si>
  <si>
    <t>DI95291</t>
  </si>
  <si>
    <t>Tayshaun</t>
  </si>
  <si>
    <t>Chisholm</t>
  </si>
  <si>
    <t>https://twitter.com/delawaretfxc</t>
  </si>
  <si>
    <t>DI24546</t>
  </si>
  <si>
    <t>Shilling</t>
  </si>
  <si>
    <t>rshilling@desu.edu</t>
  </si>
  <si>
    <t>https://www.facebook.com/ryan.schilling.982</t>
  </si>
  <si>
    <t>DI87107</t>
  </si>
  <si>
    <t>Duane</t>
  </si>
  <si>
    <t>Henry</t>
  </si>
  <si>
    <t>dehenry@desu.edu</t>
  </si>
  <si>
    <t>302-857-6049</t>
  </si>
  <si>
    <t>DI90182</t>
  </si>
  <si>
    <t>Donald</t>
  </si>
  <si>
    <t>Riser</t>
  </si>
  <si>
    <t>Assistant Coach (Pole Vault, Multi-events, High-Jump)</t>
  </si>
  <si>
    <t>https://twitter.com/DSUTF</t>
  </si>
  <si>
    <t>https://www.facebook.com/donald.riser/</t>
  </si>
  <si>
    <t>DI90183</t>
  </si>
  <si>
    <t>Tre</t>
  </si>
  <si>
    <t>Assistant Coach (Horizontal Jumps)</t>
  </si>
  <si>
    <t>University of Delaware</t>
  </si>
  <si>
    <t>Coastal Athletic Association (CAA)</t>
  </si>
  <si>
    <t>Newark</t>
  </si>
  <si>
    <t>130943</t>
  </si>
  <si>
    <t>https://www.udel.edu/apply/undergraduate-admissions/major-finder/</t>
  </si>
  <si>
    <t>81</t>
  </si>
  <si>
    <t>DI99671</t>
  </si>
  <si>
    <t>Hayman</t>
  </si>
  <si>
    <t>jthayman@udel.edu</t>
  </si>
  <si>
    <t>https://bluehens.com/sports/mens-tennis</t>
  </si>
  <si>
    <t>https://twitter.com/CoachJTHayman</t>
  </si>
  <si>
    <t>https://www.facebook.com/josh.hayman.75/</t>
  </si>
  <si>
    <t>https://www.instagram.com/coach_hayman_xctf/</t>
  </si>
  <si>
    <t>https://www.instagram.com/delawaretfxc/</t>
  </si>
  <si>
    <t>580-660</t>
  </si>
  <si>
    <t>25-30</t>
  </si>
  <si>
    <t>62.67%</t>
  </si>
  <si>
    <t>$52,362</t>
  </si>
  <si>
    <t>American University</t>
  </si>
  <si>
    <t>Patriot League (PL)</t>
  </si>
  <si>
    <t>District of Columbia</t>
  </si>
  <si>
    <t>Washington D.C.</t>
  </si>
  <si>
    <t>131159</t>
  </si>
  <si>
    <t>y (United Methodist)</t>
  </si>
  <si>
    <t>https://www.american.edu/degrees.cfm</t>
  </si>
  <si>
    <t>69</t>
  </si>
  <si>
    <t>DI15557</t>
  </si>
  <si>
    <t>Graham</t>
  </si>
  <si>
    <t>sgraham@american.edu</t>
  </si>
  <si>
    <t>202-885-3026</t>
  </si>
  <si>
    <t>https://aueagles.com/sports/track-and-field</t>
  </si>
  <si>
    <t>https://twitter.com/lGrahaml</t>
  </si>
  <si>
    <t>https://twitter.com/AU_TrackXC</t>
  </si>
  <si>
    <t>https://www.facebook.com/AU.TrackXC/</t>
  </si>
  <si>
    <t>https://www.instagram.com/sgraham3/</t>
  </si>
  <si>
    <t>https://www.instagram.com/au_trackxc/</t>
  </si>
  <si>
    <t>American</t>
  </si>
  <si>
    <t>DC</t>
  </si>
  <si>
    <t>630-710</t>
  </si>
  <si>
    <t>590-680</t>
  </si>
  <si>
    <t>36.87%</t>
  </si>
  <si>
    <t>$69,366</t>
  </si>
  <si>
    <t>DI77737</t>
  </si>
  <si>
    <t>Prescott</t>
  </si>
  <si>
    <t>Assistant Coach, Assistant Coach</t>
  </si>
  <si>
    <t>zprescott@american.edu</t>
  </si>
  <si>
    <t>DI99673</t>
  </si>
  <si>
    <t>Neuner</t>
  </si>
  <si>
    <t>mneuner@american.edu</t>
  </si>
  <si>
    <t>https://twitter.com/MadisonNeuner/</t>
  </si>
  <si>
    <t>https://www.facebook.com/madison.neuner.5/</t>
  </si>
  <si>
    <t>https://www.instagram.com/madisoneuner/</t>
  </si>
  <si>
    <t>DI68075</t>
  </si>
  <si>
    <t>Tyra</t>
  </si>
  <si>
    <t>Massey</t>
  </si>
  <si>
    <t>tmassey@american.edu</t>
  </si>
  <si>
    <t>202-885-3002</t>
  </si>
  <si>
    <t>https://twitter.com/au_trackxc</t>
  </si>
  <si>
    <t>https://www.facebook.com/au.trackxc/</t>
  </si>
  <si>
    <t>George Washington University</t>
  </si>
  <si>
    <t>Atlantic 10 Conference (A10)</t>
  </si>
  <si>
    <t>131469</t>
  </si>
  <si>
    <t>https://undergraduate.admissions.gwu.edu/undergraduate-majors</t>
  </si>
  <si>
    <t>DI68111</t>
  </si>
  <si>
    <t>Samantha</t>
  </si>
  <si>
    <t>Nadel</t>
  </si>
  <si>
    <t>Recruiting Coordinator, Assistant Coach</t>
  </si>
  <si>
    <t>snadel@gwu.edu</t>
  </si>
  <si>
    <t>202-994-3166</t>
  </si>
  <si>
    <t>https://gwsports.com/sports/mens-cross-country</t>
  </si>
  <si>
    <t>https://twitter.com/samanthanadel</t>
  </si>
  <si>
    <t>https://twitter.com/gwxctrack</t>
  </si>
  <si>
    <t>https://www.facebook.com/gwxctrack/</t>
  </si>
  <si>
    <t>https://www.instagram.com/samnadel/</t>
  </si>
  <si>
    <t>https://www.instagram.com/gwxctrack/</t>
  </si>
  <si>
    <t>https://questionnaires.armssoftware.com/55</t>
  </si>
  <si>
    <t>George Washington</t>
  </si>
  <si>
    <t>640-720</t>
  </si>
  <si>
    <t>630-730</t>
  </si>
  <si>
    <t>30-33</t>
  </si>
  <si>
    <t>42.58%</t>
  </si>
  <si>
    <t>$76,276</t>
  </si>
  <si>
    <t>DI2961</t>
  </si>
  <si>
    <t>Terry</t>
  </si>
  <si>
    <t>Weir</t>
  </si>
  <si>
    <t>tweir@gwu.edu</t>
  </si>
  <si>
    <t>https://twitter.com/coachtweir</t>
  </si>
  <si>
    <t>https://www.facebook.com/people/Terry-Brown-Weir/100010941466400</t>
  </si>
  <si>
    <t>https://www.facebook.com/GWXCTrack/</t>
  </si>
  <si>
    <t>DI87108</t>
  </si>
  <si>
    <t>Lupone</t>
  </si>
  <si>
    <t>justin.lupone@gwu.edu</t>
  </si>
  <si>
    <t>Georgetown University</t>
  </si>
  <si>
    <t>131496</t>
  </si>
  <si>
    <t>https://www.georgetown.edu/academics/academic-programs</t>
  </si>
  <si>
    <t>20</t>
  </si>
  <si>
    <t>DI4713</t>
  </si>
  <si>
    <t>Crozier</t>
  </si>
  <si>
    <t>mpc83@georgetown.edu</t>
  </si>
  <si>
    <t>https://guhoyas.com/sports/mens-track-and-field</t>
  </si>
  <si>
    <t>https://twitter.com/mpcrozier</t>
  </si>
  <si>
    <t>https://twitter.com/hoyastrackxc</t>
  </si>
  <si>
    <t>https://www.facebook.com/GeorgetownTrackXC</t>
  </si>
  <si>
    <t>https://www.instagram.com/hoyastrack/</t>
  </si>
  <si>
    <t>https://questionnaires.armssoftware.com/39847f26faef</t>
  </si>
  <si>
    <t>Georgetown (DC)</t>
  </si>
  <si>
    <t>690-760</t>
  </si>
  <si>
    <t>690-790</t>
  </si>
  <si>
    <t>18.02%</t>
  </si>
  <si>
    <t>$78,754</t>
  </si>
  <si>
    <t>DI4711</t>
  </si>
  <si>
    <t>Alton</t>
  </si>
  <si>
    <t>McKenzie</t>
  </si>
  <si>
    <t>aam83@georgetown.edu</t>
  </si>
  <si>
    <t>202-687-2448</t>
  </si>
  <si>
    <t>DI4710</t>
  </si>
  <si>
    <t>Bonsey</t>
  </si>
  <si>
    <t>bcb27@georgetown.edu</t>
  </si>
  <si>
    <t>202-687-2369</t>
  </si>
  <si>
    <t>DI88488</t>
  </si>
  <si>
    <t>Kaisha</t>
  </si>
  <si>
    <t>Weeks</t>
  </si>
  <si>
    <t>kw929@georgetown.edu</t>
  </si>
  <si>
    <t>https://twitter.com/KaiRoyalty1</t>
  </si>
  <si>
    <t>https://www.instagram.com/kairoyalty/</t>
  </si>
  <si>
    <t>DI4712</t>
  </si>
  <si>
    <t>Mitchell</t>
  </si>
  <si>
    <t>mitchell.baker@georgetown.edu</t>
  </si>
  <si>
    <t>202-687-7916</t>
  </si>
  <si>
    <t>https://twitter.com/mbaker_coaching</t>
  </si>
  <si>
    <t>Howard University</t>
  </si>
  <si>
    <t>131520</t>
  </si>
  <si>
    <t>https://www.howard.edu/enrollment/apply/instructions-grad-schoolcodes.htm</t>
  </si>
  <si>
    <t>DI11935</t>
  </si>
  <si>
    <t>Oliver</t>
  </si>
  <si>
    <t>david.oliver@howard.edu</t>
  </si>
  <si>
    <t>202-806-7141</t>
  </si>
  <si>
    <t>https://hubison.com/sports/mens-track-and-field</t>
  </si>
  <si>
    <t>https://twitter.com/hutrackandfield</t>
  </si>
  <si>
    <t>https://www.instagram.com/doliversub13/</t>
  </si>
  <si>
    <t>https://www.instagram.com/hutrackandfield/</t>
  </si>
  <si>
    <t>https://hubison.com/documents/2014/6/18/Howard_TF_Questionnaire.pdf</t>
  </si>
  <si>
    <t>Howard (DC)</t>
  </si>
  <si>
    <t>580-640</t>
  </si>
  <si>
    <t>550-620</t>
  </si>
  <si>
    <t>22-26</t>
  </si>
  <si>
    <t>39.35%</t>
  </si>
  <si>
    <t>$49,250</t>
  </si>
  <si>
    <t>DI93007</t>
  </si>
  <si>
    <t>Perry</t>
  </si>
  <si>
    <t>https://www.facebook.com/groups/101127953286926/</t>
  </si>
  <si>
    <t>DI87109</t>
  </si>
  <si>
    <t>Dameon</t>
  </si>
  <si>
    <t>dameon.morgan@howard.edu</t>
  </si>
  <si>
    <t>https://twitter.com/dame__22</t>
  </si>
  <si>
    <t>https://www.facebook.com/HUTF2017/</t>
  </si>
  <si>
    <t>DI70355</t>
  </si>
  <si>
    <t>Franklin</t>
  </si>
  <si>
    <t>Rivers</t>
  </si>
  <si>
    <t>franklin.rivers@howard.edu</t>
  </si>
  <si>
    <t>DI11936</t>
  </si>
  <si>
    <t>Jessica</t>
  </si>
  <si>
    <t>Cousins</t>
  </si>
  <si>
    <t>jessica.cousins@howard.edu</t>
  </si>
  <si>
    <t>Bethune-Cookman University</t>
  </si>
  <si>
    <t>Florida</t>
  </si>
  <si>
    <t>Daytona Beach</t>
  </si>
  <si>
    <t>132602</t>
  </si>
  <si>
    <t>https://www.cookman.edu/academics/degree_prog.html</t>
  </si>
  <si>
    <t>DI88489</t>
  </si>
  <si>
    <t>Garon</t>
  </si>
  <si>
    <t>Jackson</t>
  </si>
  <si>
    <t>jacksong@cookman.edu</t>
  </si>
  <si>
    <t>https://bcuathletics.com/sports/track-and-field</t>
  </si>
  <si>
    <t>https://twitter.com/bcutrackxc</t>
  </si>
  <si>
    <t>https://www.instagram.com/coach_garon_jackson/</t>
  </si>
  <si>
    <t>https://www.instagram.com/bcuxctf/</t>
  </si>
  <si>
    <t>https://bcuathletics.com/sb_output.aspx?form=3</t>
  </si>
  <si>
    <t>Bethune-Cookman</t>
  </si>
  <si>
    <t>FL</t>
  </si>
  <si>
    <t>440-500</t>
  </si>
  <si>
    <t>400-480</t>
  </si>
  <si>
    <t>96.82%</t>
  </si>
  <si>
    <t>$30,540</t>
  </si>
  <si>
    <t>DI88490</t>
  </si>
  <si>
    <t>Bernard</t>
  </si>
  <si>
    <t>Gaither</t>
  </si>
  <si>
    <t>Associate Head Coach (Sprints, Hurdles, Multi-events)</t>
  </si>
  <si>
    <t>gaitherb@cookman.edu</t>
  </si>
  <si>
    <t>DI79385</t>
  </si>
  <si>
    <t>Walker</t>
  </si>
  <si>
    <t>Associate Head Coach (Jumps)</t>
  </si>
  <si>
    <t>walkerc@cookman.edu</t>
  </si>
  <si>
    <t>386-481-2211</t>
  </si>
  <si>
    <t>https://twitter.com/courtwalker2020</t>
  </si>
  <si>
    <t>DI93008</t>
  </si>
  <si>
    <t>McKinney</t>
  </si>
  <si>
    <t>mckinneyc@cookman.edu</t>
  </si>
  <si>
    <t>https://www.instagram.com/thecoachmckinney/</t>
  </si>
  <si>
    <t>DI88491</t>
  </si>
  <si>
    <t>Carlin</t>
  </si>
  <si>
    <t>Berryhill</t>
  </si>
  <si>
    <t>berryhillc@cookman.edu</t>
  </si>
  <si>
    <t>DI101323</t>
  </si>
  <si>
    <t>Jalilisa</t>
  </si>
  <si>
    <t>Marcus</t>
  </si>
  <si>
    <t>Florida A&amp;M University</t>
  </si>
  <si>
    <t>Tallahassee</t>
  </si>
  <si>
    <t>133650</t>
  </si>
  <si>
    <t>https://www.famu.edu/index.cfm?academics&amp;UndergraduatePrograms</t>
  </si>
  <si>
    <t>207</t>
  </si>
  <si>
    <t>DI82778</t>
  </si>
  <si>
    <t>Garfield</t>
  </si>
  <si>
    <t>Ellenwood II</t>
  </si>
  <si>
    <t>garfield.ellenwood@famu.edu</t>
  </si>
  <si>
    <t>https://famuathletics.com/sports/mens-track-and-field</t>
  </si>
  <si>
    <t>https://twitter.com/famu_track</t>
  </si>
  <si>
    <t>https://facebook.com/people/Florida-AM-University-Track-Field-Alumni-Association/100070321231148/</t>
  </si>
  <si>
    <t>https://www.instagram.com/famutf/</t>
  </si>
  <si>
    <t>https://famuathletics.com/sb_output.aspx?form=10&amp;path=mtrack</t>
  </si>
  <si>
    <t>Florida A&amp;M</t>
  </si>
  <si>
    <t>520-590</t>
  </si>
  <si>
    <t>510-560</t>
  </si>
  <si>
    <t>20-24</t>
  </si>
  <si>
    <t>31.59%</t>
  </si>
  <si>
    <t>$35,333</t>
  </si>
  <si>
    <t>DI82779</t>
  </si>
  <si>
    <t>Robert</t>
  </si>
  <si>
    <t>Deadwyler II</t>
  </si>
  <si>
    <t>robert.deadwyler@famu.edu</t>
  </si>
  <si>
    <t>https://www.facebook.com/robert.deadwylerii/</t>
  </si>
  <si>
    <t>DI104924</t>
  </si>
  <si>
    <t>Love</t>
  </si>
  <si>
    <t>https://nb-no.facebook.com/people/Florida-AM-University-Track-Field-Alumni-Association/100070321231148/</t>
  </si>
  <si>
    <t>https://www.instagram.com/brandon.love5/</t>
  </si>
  <si>
    <t>DI84538</t>
  </si>
  <si>
    <t>Tamika</t>
  </si>
  <si>
    <t>Kinchen</t>
  </si>
  <si>
    <t>tamika.kinchen@famu.edu</t>
  </si>
  <si>
    <t>35,333</t>
  </si>
  <si>
    <t>DI99674</t>
  </si>
  <si>
    <t>Steve</t>
  </si>
  <si>
    <t>https://www.facebook.com/steve.thomas.39566/</t>
  </si>
  <si>
    <t>https://www.instagram.com/stevethomasimages/</t>
  </si>
  <si>
    <t>Florida Atlantic University</t>
  </si>
  <si>
    <t>American Athletic Conference (AAC)</t>
  </si>
  <si>
    <t>Boca Raton</t>
  </si>
  <si>
    <t>133669</t>
  </si>
  <si>
    <t>https://www.fau.edu/exploratorystudents/colleges_major.php</t>
  </si>
  <si>
    <t>DI85659</t>
  </si>
  <si>
    <t>Smolka</t>
  </si>
  <si>
    <t>asmolka@fau.edu</t>
  </si>
  <si>
    <t>561-213-4387</t>
  </si>
  <si>
    <t>https://fausports.com/sports/mens-tennis</t>
  </si>
  <si>
    <t>https://twitter.com/alexsmolka</t>
  </si>
  <si>
    <t>https://twitter.com/fauxctf</t>
  </si>
  <si>
    <t>https://www.facebook.com/alexsmolka007/</t>
  </si>
  <si>
    <t>https://www.facebook.com/FAUXCTF</t>
  </si>
  <si>
    <t>https://www.instagram.com/fauxctf/</t>
  </si>
  <si>
    <t>Florida Atlantic</t>
  </si>
  <si>
    <t>540-620</t>
  </si>
  <si>
    <t>21-26</t>
  </si>
  <si>
    <t>73.14%</t>
  </si>
  <si>
    <t>$37,220</t>
  </si>
  <si>
    <t>DI101324</t>
  </si>
  <si>
    <t>Sonja</t>
  </si>
  <si>
    <t>Friend-Uhl</t>
  </si>
  <si>
    <t>sfrienduhl@fau.edu</t>
  </si>
  <si>
    <t>Florida International University</t>
  </si>
  <si>
    <t>Miami</t>
  </si>
  <si>
    <t>133951</t>
  </si>
  <si>
    <t>https://www.fiu.edu/academics/degrees-and-programs/index.html</t>
  </si>
  <si>
    <t>216</t>
  </si>
  <si>
    <t>DI99675</t>
  </si>
  <si>
    <t>Rotger</t>
  </si>
  <si>
    <t>Volunteer Assistant Coach (Sprints)</t>
  </si>
  <si>
    <t>https://fiusports.com/sports/mens-cross-country</t>
  </si>
  <si>
    <t>https://twitter.com/fiu_track</t>
  </si>
  <si>
    <t>https://www.facebook.com/jason.rotger.9/</t>
  </si>
  <si>
    <t>https://www.facebook.com/FIUTrackXC</t>
  </si>
  <si>
    <t>https://www.instagram.com/jasonrotger/</t>
  </si>
  <si>
    <t>https://www.instagram.com/fiu_trackandfield/</t>
  </si>
  <si>
    <t>Florida International</t>
  </si>
  <si>
    <t>570-640</t>
  </si>
  <si>
    <t>58.40%</t>
  </si>
  <si>
    <t>$36,201</t>
  </si>
  <si>
    <t>DI8580</t>
  </si>
  <si>
    <t>Heberling</t>
  </si>
  <si>
    <t>rheberli@fiu.edu</t>
  </si>
  <si>
    <t>305-348-1044</t>
  </si>
  <si>
    <t>https://twitter.com/Coach_Heb_FIU</t>
  </si>
  <si>
    <t>DI99676</t>
  </si>
  <si>
    <t>Fabiola</t>
  </si>
  <si>
    <t>Declet</t>
  </si>
  <si>
    <t>https://twitter.com/fabioladeclet</t>
  </si>
  <si>
    <t>https://www.instagram.com/fdeclet_/</t>
  </si>
  <si>
    <t>DI8581</t>
  </si>
  <si>
    <t>Jermaine</t>
  </si>
  <si>
    <t>Felix</t>
  </si>
  <si>
    <t>Associate Head Coach (Distance)</t>
  </si>
  <si>
    <t>jfeli014@fiu.edu</t>
  </si>
  <si>
    <t>DI8582</t>
  </si>
  <si>
    <t>csulliva@fiu.edu</t>
  </si>
  <si>
    <t>https://twitter.com/csullivan0912</t>
  </si>
  <si>
    <t>https://www.facebook.com/cbwide11</t>
  </si>
  <si>
    <t>Florida State University</t>
  </si>
  <si>
    <t>134097</t>
  </si>
  <si>
    <t>https://admissions.fsu.edu/majors/</t>
  </si>
  <si>
    <t>DI98162</t>
  </si>
  <si>
    <t>Kane</t>
  </si>
  <si>
    <t>mkane2@fsu.edu</t>
  </si>
  <si>
    <t>850-524-8552</t>
  </si>
  <si>
    <t>https://seminoles.com/sports/track-and-field/</t>
  </si>
  <si>
    <t>https://twitter.com/killakane_fsu</t>
  </si>
  <si>
    <t>https://twitter.com/fsu_track</t>
  </si>
  <si>
    <t>https://www.facebook.com/FSUTrack/</t>
  </si>
  <si>
    <t>https://www.instagram.com/killakane_fsu/</t>
  </si>
  <si>
    <t>https://www.instagram.com/fsu_track/</t>
  </si>
  <si>
    <t>Florida State</t>
  </si>
  <si>
    <t>620-680</t>
  </si>
  <si>
    <t>600-670</t>
  </si>
  <si>
    <t>27-31</t>
  </si>
  <si>
    <t>33.32%</t>
  </si>
  <si>
    <t>$36,256</t>
  </si>
  <si>
    <t>DI1140</t>
  </si>
  <si>
    <t>Ricky</t>
  </si>
  <si>
    <t>Argro</t>
  </si>
  <si>
    <t>Associate Head Coach (Sprints)</t>
  </si>
  <si>
    <t>rargro@fsu.edu</t>
  </si>
  <si>
    <t>850-228-3199</t>
  </si>
  <si>
    <t>https://twitter.com/coachrick_ink</t>
  </si>
  <si>
    <t>https://www.facebook.com/ricky.argro</t>
  </si>
  <si>
    <t>DI101325</t>
  </si>
  <si>
    <t>Luke</t>
  </si>
  <si>
    <t>Bryant</t>
  </si>
  <si>
    <t>lab24k@fsu.edu</t>
  </si>
  <si>
    <t>DI101326</t>
  </si>
  <si>
    <t>Timothy</t>
  </si>
  <si>
    <t>Cawley</t>
  </si>
  <si>
    <t>Assistant Coach (Multi-events, Jumps)</t>
  </si>
  <si>
    <t>tc24x@fsu.edu</t>
  </si>
  <si>
    <t>https://x.com/coachcawley</t>
  </si>
  <si>
    <t>https://www.facebook.com/tim.cawley.963/</t>
  </si>
  <si>
    <t>https://www.instagram.com/coachcawley/</t>
  </si>
  <si>
    <t>DI101327</t>
  </si>
  <si>
    <t>Assistant Coach (Hurdles)</t>
  </si>
  <si>
    <t>tdd24@fsu.edu</t>
  </si>
  <si>
    <t>https://x.com/fastcoach1</t>
  </si>
  <si>
    <t>https://www.instagram.com/fasttracktd/</t>
  </si>
  <si>
    <t>DI109263</t>
  </si>
  <si>
    <t>rm25bg@fsu.edu</t>
  </si>
  <si>
    <t>University of Central Florida</t>
  </si>
  <si>
    <t>Orlando</t>
  </si>
  <si>
    <t>132903</t>
  </si>
  <si>
    <t>https://catalog.ucf.edu/programs/degree-programs</t>
  </si>
  <si>
    <t>171</t>
  </si>
  <si>
    <t>DI98163</t>
  </si>
  <si>
    <t>Brody</t>
  </si>
  <si>
    <t>Honeycutt</t>
  </si>
  <si>
    <t>bhoneycutt@athletics.ucf.edu</t>
  </si>
  <si>
    <t>https://ucfknights.com/sports/mens-tennis</t>
  </si>
  <si>
    <t>https://twitter.com/ucf_track</t>
  </si>
  <si>
    <t>https://www.facebook.com/UCFTrackAndField</t>
  </si>
  <si>
    <t>https://www.instagram.com/ucf.track/</t>
  </si>
  <si>
    <t>Central Florida (UCF)</t>
  </si>
  <si>
    <t>590-670</t>
  </si>
  <si>
    <t>46.07%</t>
  </si>
  <si>
    <t>$38,937</t>
  </si>
  <si>
    <t>University of Florida</t>
  </si>
  <si>
    <t>Gainesville</t>
  </si>
  <si>
    <t>134130</t>
  </si>
  <si>
    <t>https://catalog.ufl.edu/ugrad/current/Pages/majors.aspx</t>
  </si>
  <si>
    <t>DI16482</t>
  </si>
  <si>
    <t>Mellanee</t>
  </si>
  <si>
    <t>Welty</t>
  </si>
  <si>
    <t>Recruiting Coordinator, Associate Head Coach (Sprints, Relays, High-Jump)</t>
  </si>
  <si>
    <t>mellaneew@gators.ufl.edu</t>
  </si>
  <si>
    <t>352-375-4400</t>
  </si>
  <si>
    <t>https://floridagators.com/sports/mens-track-and-field</t>
  </si>
  <si>
    <t>https://twitter.com/mellaneew</t>
  </si>
  <si>
    <t>https://twitter.com/gatorstf</t>
  </si>
  <si>
    <t>https://www.facebook.com/GatorsTF/</t>
  </si>
  <si>
    <t>https://www.instagram.com/gatorstf/</t>
  </si>
  <si>
    <t>https://floridagators.com/sports/2015/12/10/_trackfield_prospective_.aspx</t>
  </si>
  <si>
    <t>650-720</t>
  </si>
  <si>
    <t>640-740</t>
  </si>
  <si>
    <t>29.62%</t>
  </si>
  <si>
    <t>$43,709</t>
  </si>
  <si>
    <t>DI16477</t>
  </si>
  <si>
    <t>Holloway</t>
  </si>
  <si>
    <t>Head Coach (Sprints, Hurdles, Relays)</t>
  </si>
  <si>
    <t>mouseh@gators.ufl.edu</t>
  </si>
  <si>
    <t>352-375-4458</t>
  </si>
  <si>
    <t>https://twitter.com/headgatortrk</t>
  </si>
  <si>
    <t>https://www.instagram.com/headgatortrk/</t>
  </si>
  <si>
    <t>DI73938</t>
  </si>
  <si>
    <t>Adrian</t>
  </si>
  <si>
    <t>Melendez</t>
  </si>
  <si>
    <t>adrianm@gators.ufl.edu</t>
  </si>
  <si>
    <t>352-375-4402</t>
  </si>
  <si>
    <t>https://twitter.com/yo_a01</t>
  </si>
  <si>
    <t>DI16480</t>
  </si>
  <si>
    <t>Nic</t>
  </si>
  <si>
    <t>nicp@gators.ufl.edu</t>
  </si>
  <si>
    <t>352-375-5549</t>
  </si>
  <si>
    <t>https://twitter.com/tnfcoachp</t>
  </si>
  <si>
    <t>https://www.instagram.com/npeter550/</t>
  </si>
  <si>
    <t>DI62686</t>
  </si>
  <si>
    <t>Werskey</t>
  </si>
  <si>
    <t>ericw@gators.ufl.edu</t>
  </si>
  <si>
    <t>352-375-5548</t>
  </si>
  <si>
    <t>https://twitter.com/ewerskey87</t>
  </si>
  <si>
    <t>https://www.facebook.com/profile.php/?id=6853960</t>
  </si>
  <si>
    <t>https://www.instagram.com/ewerskey/</t>
  </si>
  <si>
    <t>DI103956</t>
  </si>
  <si>
    <t>Holland</t>
  </si>
  <si>
    <t>Sherrer</t>
  </si>
  <si>
    <t>HollandS@gators.ufl.edu</t>
  </si>
  <si>
    <t>352-375-4683x4460</t>
  </si>
  <si>
    <t>https://x.com/hollywood_11_</t>
  </si>
  <si>
    <t>https://www.instagram.com/hollywoodsherrer/</t>
  </si>
  <si>
    <t>0</t>
  </si>
  <si>
    <t>DI109264</t>
  </si>
  <si>
    <t>Cameron</t>
  </si>
  <si>
    <t>Ponder</t>
  </si>
  <si>
    <t>CamP@gators.ufl.edu</t>
  </si>
  <si>
    <t>352-375-4683x5550</t>
  </si>
  <si>
    <t>DI82792</t>
  </si>
  <si>
    <t>Palmer</t>
  </si>
  <si>
    <t>willp@gators.ufl.edu</t>
  </si>
  <si>
    <t>352-375-4461</t>
  </si>
  <si>
    <t>https://twitter.com/willpalmxc</t>
  </si>
  <si>
    <t>https://www.instagram.com/willpalmxc/</t>
  </si>
  <si>
    <t>DI87110</t>
  </si>
  <si>
    <t>Yanick</t>
  </si>
  <si>
    <t>yanickh@gators.ufl.edu</t>
  </si>
  <si>
    <t>352-375-4683x5551</t>
  </si>
  <si>
    <t>https://twitter.com/hartfeltfitness</t>
  </si>
  <si>
    <t>https://www.facebook.com/yanick.hart/</t>
  </si>
  <si>
    <t>https://www.instagram.com/coach_hart/</t>
  </si>
  <si>
    <t>DI88492</t>
  </si>
  <si>
    <t>https://twitter.com/_samanthapalmer</t>
  </si>
  <si>
    <t>University of Miami</t>
  </si>
  <si>
    <t>135726</t>
  </si>
  <si>
    <t>https://admissions.miami.edu/undergraduate/academics/majors-by-school-or-college/index.html</t>
  </si>
  <si>
    <t>DI88493</t>
  </si>
  <si>
    <t>Damon</t>
  </si>
  <si>
    <t>Griffiths</t>
  </si>
  <si>
    <t>Recruiting Coordinator, Assistant Coach, Director of Operations</t>
  </si>
  <si>
    <t>dgriffiths@miami.edu</t>
  </si>
  <si>
    <t>https://miamihurricanes.com/sports/track/</t>
  </si>
  <si>
    <t>https://twitter.com/Dagriff8</t>
  </si>
  <si>
    <t>https://twitter.com/canestrack</t>
  </si>
  <si>
    <t>https://www.facebook.com/CanesTrack/</t>
  </si>
  <si>
    <t>https://www.instagram.com/coach_dagriff/</t>
  </si>
  <si>
    <t>https://www.instagram.com/canestrack/</t>
  </si>
  <si>
    <t>https://questionnaires.armssoftware.com/474c1e06dfb3</t>
  </si>
  <si>
    <t>Miami (FL)</t>
  </si>
  <si>
    <t>620-700</t>
  </si>
  <si>
    <t>630-720</t>
  </si>
  <si>
    <t>37.76%</t>
  </si>
  <si>
    <t>$73,712</t>
  </si>
  <si>
    <t>DI1422</t>
  </si>
  <si>
    <t>Amy</t>
  </si>
  <si>
    <t>Deem</t>
  </si>
  <si>
    <t>adeem@miami.edu</t>
  </si>
  <si>
    <t>305-284-5029</t>
  </si>
  <si>
    <t>https://twitter.com/amydeem</t>
  </si>
  <si>
    <t>https://www.instagram.com/coachdeem/</t>
  </si>
  <si>
    <t>DI1423</t>
  </si>
  <si>
    <t>Young</t>
  </si>
  <si>
    <t>Associate Head Coach (Throws)</t>
  </si>
  <si>
    <t>c.young3@miami.edu</t>
  </si>
  <si>
    <t>305-284-5730</t>
  </si>
  <si>
    <t>https://twitter.com/throwscoachcy</t>
  </si>
  <si>
    <t>https://www.facebook.com/cory.young.587</t>
  </si>
  <si>
    <t>DI83561</t>
  </si>
  <si>
    <t>JJ</t>
  </si>
  <si>
    <t>Hunter</t>
  </si>
  <si>
    <t>jjhunter@miami.edu</t>
  </si>
  <si>
    <t>https://twitter.com/gt_tracknfield</t>
  </si>
  <si>
    <t>https://www.facebook.com/georgiatechtrack/</t>
  </si>
  <si>
    <t>https://www.instagram.com/gt_tracknfield/</t>
  </si>
  <si>
    <t>DI83562</t>
  </si>
  <si>
    <t>Assistant Coach (Sprints, Jumps)</t>
  </si>
  <si>
    <t>jcm520@miami.edu</t>
  </si>
  <si>
    <t>https://twitter.com/jj_hunter</t>
  </si>
  <si>
    <t>DI101329</t>
  </si>
  <si>
    <t>Bloom</t>
  </si>
  <si>
    <t>https://www.instagram.com/coachbloomjumps/</t>
  </si>
  <si>
    <t>DI90185</t>
  </si>
  <si>
    <t>Wilk</t>
  </si>
  <si>
    <t>wilkj@miami.edu</t>
  </si>
  <si>
    <t>https://twitter.com/coachjeremywilk</t>
  </si>
  <si>
    <t>https://www.facebook.com/coachjeremywilk/</t>
  </si>
  <si>
    <t>https://www.instagram.com/coachjeremywilk/</t>
  </si>
  <si>
    <t>DI94122</t>
  </si>
  <si>
    <t>z</t>
  </si>
  <si>
    <t>Graduate Asst Carisma has been removed.</t>
  </si>
  <si>
    <t>University of North Florida</t>
  </si>
  <si>
    <t>136172</t>
  </si>
  <si>
    <t>https://www.unf.edu/catalog/programs/ug/</t>
  </si>
  <si>
    <t>DI3666</t>
  </si>
  <si>
    <t>Pigg</t>
  </si>
  <si>
    <t>jeff.pigg@unf.edu</t>
  </si>
  <si>
    <t>904-620-2559</t>
  </si>
  <si>
    <t>https://unfospreys.com/sports/mens-track-and-field</t>
  </si>
  <si>
    <t>https://twitter.com/unf_coachpigg</t>
  </si>
  <si>
    <t>https://twitter.com/ospreyxctf</t>
  </si>
  <si>
    <t>https://facebook.com/jeff.pigg.758</t>
  </si>
  <si>
    <t>https://www.facebook.com/unftrack.xc</t>
  </si>
  <si>
    <t>North Florida</t>
  </si>
  <si>
    <t>530-630</t>
  </si>
  <si>
    <t>510-600</t>
  </si>
  <si>
    <t>77.78%</t>
  </si>
  <si>
    <t>$35,933</t>
  </si>
  <si>
    <t>DI109265</t>
  </si>
  <si>
    <t>Stahl</t>
  </si>
  <si>
    <t>tyler.stahl@unf.edu</t>
  </si>
  <si>
    <t>DI90186</t>
  </si>
  <si>
    <t>Evander</t>
  </si>
  <si>
    <t>Wells</t>
  </si>
  <si>
    <t>e.wells@unf.edu</t>
  </si>
  <si>
    <t>https://twitter.com/EvanderWells</t>
  </si>
  <si>
    <t>https://www.instagram.com/evanderwells/</t>
  </si>
  <si>
    <t>https://www.instagram.com/ospreystrack/</t>
  </si>
  <si>
    <t>DI95292</t>
  </si>
  <si>
    <t>Kaley</t>
  </si>
  <si>
    <t>Petrosky</t>
  </si>
  <si>
    <t>n01364130@unf.edu</t>
  </si>
  <si>
    <t>https://www.instagram.com/kaleyisamazing/</t>
  </si>
  <si>
    <t>DI99677</t>
  </si>
  <si>
    <t>AC Ethan has been removed.</t>
  </si>
  <si>
    <t>https://www.instagram.com/ethanmeydrich/</t>
  </si>
  <si>
    <t>https://www.instagram.com/unf_track_xc/</t>
  </si>
  <si>
    <t>University of South Florida</t>
  </si>
  <si>
    <t>Tampa</t>
  </si>
  <si>
    <t>137351</t>
  </si>
  <si>
    <t>https://usfweb.usf.edu/academics/undergraduate-majors.aspx</t>
  </si>
  <si>
    <t>140</t>
  </si>
  <si>
    <t>DI588</t>
  </si>
  <si>
    <t>Remuro</t>
  </si>
  <si>
    <t>henryr2@usf.edu</t>
  </si>
  <si>
    <t>813-974-4095</t>
  </si>
  <si>
    <t>https://gousfbulls.com/sports/track-and-field</t>
  </si>
  <si>
    <t>https://twitter.com/usfxctf</t>
  </si>
  <si>
    <t>https://www.facebook.com/fyakid</t>
  </si>
  <si>
    <t>https://www.facebook.com/pages/category/Community/USF-Track-and-Field-106055016136767/</t>
  </si>
  <si>
    <t>https://www.instagram.com/coachhenrytf/</t>
  </si>
  <si>
    <t>https://www.instagram.com/usfxctf/</t>
  </si>
  <si>
    <t>https://gousfbulls.com/sb_output.aspx?form=3</t>
  </si>
  <si>
    <t>South Florida</t>
  </si>
  <si>
    <t>590-660</t>
  </si>
  <si>
    <t>50.23%</t>
  </si>
  <si>
    <t>$34,780</t>
  </si>
  <si>
    <t>DI106566</t>
  </si>
  <si>
    <t>Caroline</t>
  </si>
  <si>
    <t>Graduate Assistant (Distance)</t>
  </si>
  <si>
    <t>Carolineryan@usf.edu</t>
  </si>
  <si>
    <t>https://www.instagram.com/coach.caroline.ryan/</t>
  </si>
  <si>
    <t>DI90187</t>
  </si>
  <si>
    <t>Emmanuel</t>
  </si>
  <si>
    <t>Dasor</t>
  </si>
  <si>
    <t>DI587</t>
  </si>
  <si>
    <t>Erik</t>
  </si>
  <si>
    <t>Jenkins</t>
  </si>
  <si>
    <t>erikjenkins@usf.edu</t>
  </si>
  <si>
    <t>813-974-4667</t>
  </si>
  <si>
    <t>https://www.facebook.com/erik.jenkins.585/</t>
  </si>
  <si>
    <t>DI81768</t>
  </si>
  <si>
    <t>Alyssa</t>
  </si>
  <si>
    <t>Estrada</t>
  </si>
  <si>
    <t>alyssae@usf.edu</t>
  </si>
  <si>
    <t>DI589</t>
  </si>
  <si>
    <t>Abigi</t>
  </si>
  <si>
    <t>Id-Deen</t>
  </si>
  <si>
    <t>aiddeen@usf.edu</t>
  </si>
  <si>
    <t>813-974-4097</t>
  </si>
  <si>
    <t>https://twitter.com/coachiddeen</t>
  </si>
  <si>
    <t>DI21011</t>
  </si>
  <si>
    <t>Kia</t>
  </si>
  <si>
    <t>kiddeen@usf.edu</t>
  </si>
  <si>
    <t>DI101330</t>
  </si>
  <si>
    <t>Jatavia</t>
  </si>
  <si>
    <t>Wright</t>
  </si>
  <si>
    <t>Assistant Coach (Multi-events, High-Jump)</t>
  </si>
  <si>
    <t>jataviawright@usf.edu</t>
  </si>
  <si>
    <t>https://x.com/jataviawright_</t>
  </si>
  <si>
    <t>https://www.instagram.com/wrightontheway/</t>
  </si>
  <si>
    <t>DI79316</t>
  </si>
  <si>
    <t>Craig</t>
  </si>
  <si>
    <t>Dickinson</t>
  </si>
  <si>
    <t>cadickinson@usf.edu</t>
  </si>
  <si>
    <t>DI90188</t>
  </si>
  <si>
    <t>Ben</t>
  </si>
  <si>
    <t>Butler</t>
  </si>
  <si>
    <t>https://twitter.com/benb521</t>
  </si>
  <si>
    <t>DI591</t>
  </si>
  <si>
    <t>Mariami</t>
  </si>
  <si>
    <t>Kevkhishvili-Machavariani</t>
  </si>
  <si>
    <t>mariamik@usf.edu</t>
  </si>
  <si>
    <t>813-974-9064</t>
  </si>
  <si>
    <t>https://www.instagram.com/shotput777/</t>
  </si>
  <si>
    <t>DI88494</t>
  </si>
  <si>
    <t>Nicolosi</t>
  </si>
  <si>
    <t>nicolosi@usf.edu</t>
  </si>
  <si>
    <t>Georgia Southern University</t>
  </si>
  <si>
    <t>Georgia</t>
  </si>
  <si>
    <t>Statesboro</t>
  </si>
  <si>
    <t>139931</t>
  </si>
  <si>
    <t>https://www.georgiasouthern.edu/majors/</t>
  </si>
  <si>
    <t>DI77756</t>
  </si>
  <si>
    <t>Recruiting Coordinator, Associate Head Coach (Jumps, Multi-events)</t>
  </si>
  <si>
    <t>jisaac@georgiasouthern.edu</t>
  </si>
  <si>
    <t>https://gseagles.com/sports/mens-tennis</t>
  </si>
  <si>
    <t>https://twitter.com/gsathletics_tf</t>
  </si>
  <si>
    <t>https://www.facebook.com/georgiasoutherntrackandfield/</t>
  </si>
  <si>
    <t>https://www.instagram.com/gsathletics_tf/</t>
  </si>
  <si>
    <t>Georgia Southern</t>
  </si>
  <si>
    <t>GA</t>
  </si>
  <si>
    <t>503-600</t>
  </si>
  <si>
    <t>490-570</t>
  </si>
  <si>
    <t>88.61%</t>
  </si>
  <si>
    <t>$35,033</t>
  </si>
  <si>
    <t>DI76540</t>
  </si>
  <si>
    <t>Neville</t>
  </si>
  <si>
    <t>davidneville@georgiasouthern.edu</t>
  </si>
  <si>
    <t>https://twitter.com/chase_rathke</t>
  </si>
  <si>
    <t>https://twitter.com/tarletonxctrack</t>
  </si>
  <si>
    <t>https://www.facebook.com/tarletontrackalumni/</t>
  </si>
  <si>
    <t>https://www.instagram.com/chase_rathke/</t>
  </si>
  <si>
    <t>https://www.instagram.com/tarletonxctrack/</t>
  </si>
  <si>
    <t>DI80999</t>
  </si>
  <si>
    <t>Brooks</t>
  </si>
  <si>
    <t>DI101331</t>
  </si>
  <si>
    <t>Susko</t>
  </si>
  <si>
    <t>tsusko@georgiasouthern.edu</t>
  </si>
  <si>
    <t>https://www.instagram.com/coacht_susko/</t>
  </si>
  <si>
    <t>DI88495</t>
  </si>
  <si>
    <t>AC Ben has been removed.</t>
  </si>
  <si>
    <t>Georgia State University</t>
  </si>
  <si>
    <t>Atlanta</t>
  </si>
  <si>
    <t>139940</t>
  </si>
  <si>
    <t>https://www.gsu.edu/program-cards/</t>
  </si>
  <si>
    <t>DI99678</t>
  </si>
  <si>
    <t>Page</t>
  </si>
  <si>
    <t>rpage@gsu.edu</t>
  </si>
  <si>
    <t>https://georgiastatesports.com/sports/mens-tennis</t>
  </si>
  <si>
    <t>https://twitter.com/gsu_xctf</t>
  </si>
  <si>
    <t>https://www.instagram.com/riccarvalho89/</t>
  </si>
  <si>
    <t>https://www.instagram.com/gsu_tf/</t>
  </si>
  <si>
    <t>Georgia State</t>
  </si>
  <si>
    <t>520-630</t>
  </si>
  <si>
    <t>81.96%</t>
  </si>
  <si>
    <t>$45,533</t>
  </si>
  <si>
    <t>DI101332</t>
  </si>
  <si>
    <t>Lamont</t>
  </si>
  <si>
    <t>ljohnson290@gsu.edu</t>
  </si>
  <si>
    <t>https://x.com/lamontj2515</t>
  </si>
  <si>
    <t>https://www.instagram.com/mont__xliii/</t>
  </si>
  <si>
    <t>DI101333</t>
  </si>
  <si>
    <t>Wilson</t>
  </si>
  <si>
    <t>nwilson68@gsu.edu</t>
  </si>
  <si>
    <t>Georgia Tech</t>
  </si>
  <si>
    <t>139755</t>
  </si>
  <si>
    <t>https://www.gatech.edu/academics/bachelors-degree-programs</t>
  </si>
  <si>
    <t>34</t>
  </si>
  <si>
    <t>DI95293</t>
  </si>
  <si>
    <t>Robinson</t>
  </si>
  <si>
    <t>Director of Recruiting, Assistant Coach</t>
  </si>
  <si>
    <t>https://ramblinwreck.com/sports/m-track/</t>
  </si>
  <si>
    <t>https://twitter.com/GaTechTrack</t>
  </si>
  <si>
    <t>https://www.facebook.com/b.e.robinson/</t>
  </si>
  <si>
    <t>https://ramblinwreck.com/questionnaire/</t>
  </si>
  <si>
    <t>670-740</t>
  </si>
  <si>
    <t>700-790</t>
  </si>
  <si>
    <t>18.43%</t>
  </si>
  <si>
    <t>$50,914</t>
  </si>
  <si>
    <t>DI1245</t>
  </si>
  <si>
    <t>Adriane</t>
  </si>
  <si>
    <t>abutler@athletics.gatech.edu</t>
  </si>
  <si>
    <t>DI1244</t>
  </si>
  <si>
    <t>Nat</t>
  </si>
  <si>
    <t>Assistant Coach (Jumps, Hurdles)</t>
  </si>
  <si>
    <t>npage@athletics.gatech.edu</t>
  </si>
  <si>
    <t>DI1243</t>
  </si>
  <si>
    <t>Becky</t>
  </si>
  <si>
    <t>Megesi</t>
  </si>
  <si>
    <t>bmegesi@athletics.gatech.edu</t>
  </si>
  <si>
    <t>DI1241</t>
  </si>
  <si>
    <t>HC Grover has been removed.</t>
  </si>
  <si>
    <t>Kennesaw State University</t>
  </si>
  <si>
    <t>Kennesaw</t>
  </si>
  <si>
    <t>486840</t>
  </si>
  <si>
    <t>https://www.kennesaw.edu/majorsprograms.php</t>
  </si>
  <si>
    <t>DI3525</t>
  </si>
  <si>
    <t>Cale</t>
  </si>
  <si>
    <t>cmcdan10@kennesaw.edu</t>
  </si>
  <si>
    <t>470-578-2801</t>
  </si>
  <si>
    <t>https://ksuowls.com/sports/mens-track-and-field</t>
  </si>
  <si>
    <t>https://twitter.com/mcdaniel_cwm</t>
  </si>
  <si>
    <t>https://twitter.com/ksutrackfieldxc</t>
  </si>
  <si>
    <t>https://facebook.com/cale.mcdaniel.3</t>
  </si>
  <si>
    <t>https://www.instagram.com/cale.mcdaniel.3/</t>
  </si>
  <si>
    <t>https://www.instagram.com/ksuowlstrackxc/</t>
  </si>
  <si>
    <t>https://ksuowls.com/sb_output.aspx?form=21</t>
  </si>
  <si>
    <t>Kennesaw State</t>
  </si>
  <si>
    <t>23-28</t>
  </si>
  <si>
    <t>81.60%</t>
  </si>
  <si>
    <t>$36,349</t>
  </si>
  <si>
    <t>DI3527</t>
  </si>
  <si>
    <t>Bray</t>
  </si>
  <si>
    <t>abray20@kennesaw.edu</t>
  </si>
  <si>
    <t>470-578-4778</t>
  </si>
  <si>
    <t>https://twitter.com/bray1981</t>
  </si>
  <si>
    <t>https://www.facebook.com/adam.bray.98/</t>
  </si>
  <si>
    <t>https://www.instagram.com/coach_bray/</t>
  </si>
  <si>
    <t>DI3530</t>
  </si>
  <si>
    <t>Judge</t>
  </si>
  <si>
    <t>DI3526</t>
  </si>
  <si>
    <t>Jaymes</t>
  </si>
  <si>
    <t>Talkington</t>
  </si>
  <si>
    <t>jtalking@kennesaw.edu</t>
  </si>
  <si>
    <t>470-578-4868</t>
  </si>
  <si>
    <t>https://twitter.com/talkingtonjay</t>
  </si>
  <si>
    <t>https://www.facebook.com/jaymes.talkington</t>
  </si>
  <si>
    <t>DI90191</t>
  </si>
  <si>
    <t>Paris</t>
  </si>
  <si>
    <t>pwill118@kennesaw.edu</t>
  </si>
  <si>
    <t>470-578-7824</t>
  </si>
  <si>
    <t>https://www.facebook.com/kennesaw.track/</t>
  </si>
  <si>
    <t>DI3529</t>
  </si>
  <si>
    <t>Rachael</t>
  </si>
  <si>
    <t>Coelho</t>
  </si>
  <si>
    <t>rcoelho@kennesaw.edu</t>
  </si>
  <si>
    <t>470-578-7823</t>
  </si>
  <si>
    <t>https://twitter.com/coach__coelho</t>
  </si>
  <si>
    <t>https://www.instagram.com/coach.coelho/</t>
  </si>
  <si>
    <t>University of Georgia</t>
  </si>
  <si>
    <t>Athens</t>
  </si>
  <si>
    <t>139959</t>
  </si>
  <si>
    <t>https://majors.admissions.uga.edu/</t>
  </si>
  <si>
    <t>54</t>
  </si>
  <si>
    <t>DI28932</t>
  </si>
  <si>
    <t>Caryl</t>
  </si>
  <si>
    <t>Smith Gilbert</t>
  </si>
  <si>
    <t>ugatfxc@sports.uga.edu</t>
  </si>
  <si>
    <t>706-542-8035</t>
  </si>
  <si>
    <t>https://georgiadogs.com/sports/track-and-field</t>
  </si>
  <si>
    <t>https://twitter.com/coachcarylsg</t>
  </si>
  <si>
    <t>https://twitter.com/ugatrack</t>
  </si>
  <si>
    <t>https://www.facebook.com/ugatrack</t>
  </si>
  <si>
    <t>https://www.instagram.com/coachcarylsg/</t>
  </si>
  <si>
    <t>https://www.instagram.com/ugatrack/</t>
  </si>
  <si>
    <t>620-740</t>
  </si>
  <si>
    <t>43.98%</t>
  </si>
  <si>
    <t>$46,698</t>
  </si>
  <si>
    <t>DI88497</t>
  </si>
  <si>
    <t>Shaw</t>
  </si>
  <si>
    <t>dshaw@sports.uga.edu</t>
  </si>
  <si>
    <t>https://www.facebook.com/tchorny/</t>
  </si>
  <si>
    <t>DI99679</t>
  </si>
  <si>
    <t>https://twitter.com/shawdarryl</t>
  </si>
  <si>
    <t>https://www.instagram.com/darrylshaw78/</t>
  </si>
  <si>
    <t>DI62810</t>
  </si>
  <si>
    <t>Noella</t>
  </si>
  <si>
    <t>Anyangwe</t>
  </si>
  <si>
    <t>noellaa@sports.uga.edu</t>
  </si>
  <si>
    <t>706-542-8044</t>
  </si>
  <si>
    <t>https://www.facebook.com/jaddore.ella</t>
  </si>
  <si>
    <t>DI16566</t>
  </si>
  <si>
    <t>Don</t>
  </si>
  <si>
    <t>Babbitt</t>
  </si>
  <si>
    <t>dbabbitt@sports.uga.edu</t>
  </si>
  <si>
    <t>706-542-7915</t>
  </si>
  <si>
    <t>https://www.facebook.com/dbabbitt7</t>
  </si>
  <si>
    <t>https://www.facebook.com/ugatrack/</t>
  </si>
  <si>
    <t>DI93009</t>
  </si>
  <si>
    <t>Bailey</t>
  </si>
  <si>
    <t>Lear</t>
  </si>
  <si>
    <t>Assistant Coach (Sprints, Hurdles), Director of Operations</t>
  </si>
  <si>
    <t>blear@sports.uga.edu</t>
  </si>
  <si>
    <t>https://www.facebook.com/bailey.lear.75/</t>
  </si>
  <si>
    <t>DI87111</t>
  </si>
  <si>
    <t>Karim</t>
  </si>
  <si>
    <t>Abdel Wahab</t>
  </si>
  <si>
    <t>kaw@sports.uga.edu</t>
  </si>
  <si>
    <t>https://twitter.com/coachkarim1</t>
  </si>
  <si>
    <t>https://www.instagram.com/coachkarim1/</t>
  </si>
  <si>
    <t>DI93010</t>
  </si>
  <si>
    <t>Baily</t>
  </si>
  <si>
    <t>Assistant Coach (Multi-Events, Pole Vault, Jumps)</t>
  </si>
  <si>
    <t>rbaily@sports.uga.edu</t>
  </si>
  <si>
    <t>DI99681</t>
  </si>
  <si>
    <t>Hirneisen</t>
  </si>
  <si>
    <t>laurenh@sports.uga.edu</t>
  </si>
  <si>
    <t>https://www.facebook.com/lauren.hirneisen/</t>
  </si>
  <si>
    <t>DI98164</t>
  </si>
  <si>
    <t>Tribble</t>
  </si>
  <si>
    <t>atribble@sports.uga.edu</t>
  </si>
  <si>
    <t>https://twitter.com/tribbleadam</t>
  </si>
  <si>
    <t>https://www.instagram.com/adam.tribble/</t>
  </si>
  <si>
    <t>University of West Georgia</t>
  </si>
  <si>
    <t>Carrollton</t>
  </si>
  <si>
    <t>141334</t>
  </si>
  <si>
    <t>https://www.westga.edu/academics/programs.php</t>
  </si>
  <si>
    <t>DI101335</t>
  </si>
  <si>
    <t>Phelani</t>
  </si>
  <si>
    <t>Maduwa</t>
  </si>
  <si>
    <t>Graduate Asisstant</t>
  </si>
  <si>
    <t>pmaduwa1@my.westga.edu</t>
  </si>
  <si>
    <t>https://uwgathletics.com/sports/mens-golf</t>
  </si>
  <si>
    <t>https://twitter.com/uwgtrack</t>
  </si>
  <si>
    <t>https://www.instagram.com/_phelani_15k_/</t>
  </si>
  <si>
    <t>https://www.instagram.com/uwgxctf/</t>
  </si>
  <si>
    <t>https://questionnaires.armssoftware.com/3564fbf3f7a6</t>
  </si>
  <si>
    <t>West Georgia</t>
  </si>
  <si>
    <t>69.70%</t>
  </si>
  <si>
    <t>$33,060</t>
  </si>
  <si>
    <t>DII42121</t>
  </si>
  <si>
    <t>https://www.facebook.com/westgeorgiatrackclub/</t>
  </si>
  <si>
    <t>https://questionnaires.armssoftware.com/86a86cfe7f5f?path=mgolf</t>
  </si>
  <si>
    <t>DI102670</t>
  </si>
  <si>
    <t>Shanicka</t>
  </si>
  <si>
    <t>Dyson-Woodman</t>
  </si>
  <si>
    <t>sdysonwo@westga.edu</t>
  </si>
  <si>
    <t>University of Hawaii at Manoa</t>
  </si>
  <si>
    <t>Hawaii</t>
  </si>
  <si>
    <t>Honolulu</t>
  </si>
  <si>
    <t>141574</t>
  </si>
  <si>
    <t>https://www.catalog.hawaii.edu/degrees/degrees-cert.htm</t>
  </si>
  <si>
    <t>159</t>
  </si>
  <si>
    <t>DI103957</t>
  </si>
  <si>
    <t>Hintnaus</t>
  </si>
  <si>
    <t>https://hawaiiathletics.com/sports/mens-tennis</t>
  </si>
  <si>
    <t>https://twitter.com/hawaiixctf</t>
  </si>
  <si>
    <t>https://www.facebook.com/HawaiiXCTF/</t>
  </si>
  <si>
    <t>https://www.instagram.com/hawaiitrackandfield/</t>
  </si>
  <si>
    <t>HI</t>
  </si>
  <si>
    <t>21-27</t>
  </si>
  <si>
    <t>$51,893</t>
  </si>
  <si>
    <t>Boise State University</t>
  </si>
  <si>
    <t>Idaho</t>
  </si>
  <si>
    <t>Boise</t>
  </si>
  <si>
    <t>142115</t>
  </si>
  <si>
    <t>https://registrar.boisestate.edu/undergraduate/program-list/</t>
  </si>
  <si>
    <t>DI97160</t>
  </si>
  <si>
    <t>McCurry</t>
  </si>
  <si>
    <t>patmccurry@boisestate.edu</t>
  </si>
  <si>
    <t>https://broncosports.com/sports/track-and-field</t>
  </si>
  <si>
    <t>https://x.com/pat_mccurry</t>
  </si>
  <si>
    <t>https://twitter.com/broncosportstf</t>
  </si>
  <si>
    <t>https://www.facebook.com/boisestate.track/</t>
  </si>
  <si>
    <t>https://www.instagram.com/boisestatexctf/</t>
  </si>
  <si>
    <t>Boise State</t>
  </si>
  <si>
    <t>ID</t>
  </si>
  <si>
    <t>520-610</t>
  </si>
  <si>
    <t>75.20%</t>
  </si>
  <si>
    <t>$42,450</t>
  </si>
  <si>
    <t>DI99682</t>
  </si>
  <si>
    <t>Mark</t>
  </si>
  <si>
    <t>Badowsky</t>
  </si>
  <si>
    <t>markbadowsky@boisestate.edu</t>
  </si>
  <si>
    <t>DI99683</t>
  </si>
  <si>
    <t>Wren</t>
  </si>
  <si>
    <t>emmawren@boisestate.edu</t>
  </si>
  <si>
    <t>https://www.instagram.com/emmawren3/</t>
  </si>
  <si>
    <t>DI99684</t>
  </si>
  <si>
    <t>Kelsey</t>
  </si>
  <si>
    <t>Betthauser</t>
  </si>
  <si>
    <t>kelseybetthauser@boisestate.edu</t>
  </si>
  <si>
    <t>https://twitter.com/thecoachkelsey</t>
  </si>
  <si>
    <t>DI102671</t>
  </si>
  <si>
    <t>Green</t>
  </si>
  <si>
    <t>andygreen547@boisestate.edu</t>
  </si>
  <si>
    <t>https://www.instagram.com/coachandygreen/</t>
  </si>
  <si>
    <t>DI99685</t>
  </si>
  <si>
    <t>Howard</t>
  </si>
  <si>
    <t>marisahoward@boisestate.edu</t>
  </si>
  <si>
    <t>https://twitter.com/msteeplehoward</t>
  </si>
  <si>
    <t>https://www.instagram.com/marisavhoward/</t>
  </si>
  <si>
    <t>Idaho State University</t>
  </si>
  <si>
    <t>Pocatello</t>
  </si>
  <si>
    <t>142276</t>
  </si>
  <si>
    <t>https://coursecat.isu.edu/undergraduate_programs/</t>
  </si>
  <si>
    <t>DI101336</t>
  </si>
  <si>
    <t>Sam</t>
  </si>
  <si>
    <t>Kreig</t>
  </si>
  <si>
    <t>https://isubengals.com/sports/mens-track-and-field</t>
  </si>
  <si>
    <t>https://twitter.com/idahostatetrack</t>
  </si>
  <si>
    <t>https://www.facebook.com/idahostatetrack/</t>
  </si>
  <si>
    <t>https://www.instagram.com/idahostatetrackfieldandxc/</t>
  </si>
  <si>
    <t>https://isubengals.com/sb_output.aspx?form=14</t>
  </si>
  <si>
    <t>Idaho State</t>
  </si>
  <si>
    <t>100.00%</t>
  </si>
  <si>
    <t>$38,638</t>
  </si>
  <si>
    <t>DI5278</t>
  </si>
  <si>
    <t>Hillary</t>
  </si>
  <si>
    <t>Merkley</t>
  </si>
  <si>
    <t>merkhil2@isu.edu</t>
  </si>
  <si>
    <t>208-282-3299</t>
  </si>
  <si>
    <t>https://twitter.com/djhagler13</t>
  </si>
  <si>
    <t>https://www.facebook.com/lynn.merkley</t>
  </si>
  <si>
    <t>100%</t>
  </si>
  <si>
    <t>DI5282</t>
  </si>
  <si>
    <t>Silvers</t>
  </si>
  <si>
    <t>silvjose@isu.edu</t>
  </si>
  <si>
    <t>208-282-2457</t>
  </si>
  <si>
    <t>https://twitter.com/joesilvers</t>
  </si>
  <si>
    <t>https://www.facebook.com/people/Coach-Joe-Silvers/100015742877908</t>
  </si>
  <si>
    <t>https://www.instagram.com/coach.silvers/</t>
  </si>
  <si>
    <t>DI99686</t>
  </si>
  <si>
    <t>Kughn</t>
  </si>
  <si>
    <t>zachkughn@isu.edu</t>
  </si>
  <si>
    <t>810-423-2804</t>
  </si>
  <si>
    <t>https://twitter.com/zunitk</t>
  </si>
  <si>
    <t>https://www.facebook.com/zachkughn/</t>
  </si>
  <si>
    <t>https://www.instagram.com/zunitk/</t>
  </si>
  <si>
    <t>DI5280</t>
  </si>
  <si>
    <t>walkdan4@isu.edu</t>
  </si>
  <si>
    <t>c:801-391-9921</t>
  </si>
  <si>
    <t>https://twitter.com/mrdanwalker</t>
  </si>
  <si>
    <t>https://www.facebook.com/dan.walker.35175</t>
  </si>
  <si>
    <t>https://www.instagram.com/danno405/</t>
  </si>
  <si>
    <t>DI92499</t>
  </si>
  <si>
    <t>AC Marcia has been removed.</t>
  </si>
  <si>
    <t>University of Idaho</t>
  </si>
  <si>
    <t>Moscow</t>
  </si>
  <si>
    <t>142285</t>
  </si>
  <si>
    <t>https://www.uidaho.edu/academics</t>
  </si>
  <si>
    <t>DI103418</t>
  </si>
  <si>
    <t>Hellman</t>
  </si>
  <si>
    <t>thellman@uidaho.edu</t>
  </si>
  <si>
    <t>https://govandals.com/sports/tfxc</t>
  </si>
  <si>
    <t>https://twitter.com/idahotrack</t>
  </si>
  <si>
    <t>https://www.facebook.com/IdahoTrack/</t>
  </si>
  <si>
    <t>https://www.instagram.com/idahotrack/</t>
  </si>
  <si>
    <t>500-620</t>
  </si>
  <si>
    <t>490-600</t>
  </si>
  <si>
    <t>70.49%</t>
  </si>
  <si>
    <t>$41,056</t>
  </si>
  <si>
    <t>DI104925</t>
  </si>
  <si>
    <t>Malquist</t>
  </si>
  <si>
    <t>bmalquist@uidaho.edu</t>
  </si>
  <si>
    <t>DI104926</t>
  </si>
  <si>
    <t>Gamble</t>
  </si>
  <si>
    <t>bgamble@uidaho.edu</t>
  </si>
  <si>
    <t>https://www.instagram.com/coach_gamble_/</t>
  </si>
  <si>
    <t>DI75242</t>
  </si>
  <si>
    <t>Nathan</t>
  </si>
  <si>
    <t>Stark</t>
  </si>
  <si>
    <t>https://twitter.com/starknaked24_7</t>
  </si>
  <si>
    <t>https://www.facebook.com/frashizzle</t>
  </si>
  <si>
    <t>https://www.facebook.com/idahotrack/</t>
  </si>
  <si>
    <t>https://www.instagram.com/starknaked24_7/</t>
  </si>
  <si>
    <t>Bradley University</t>
  </si>
  <si>
    <t>Missouri Valley Conference (MVC)</t>
  </si>
  <si>
    <t>Illinois</t>
  </si>
  <si>
    <t>Peoria</t>
  </si>
  <si>
    <t>Midwest</t>
  </si>
  <si>
    <t>143358</t>
  </si>
  <si>
    <t>https://www.bradley.edu/admissions/freshman/majors/</t>
  </si>
  <si>
    <t>DI84539</t>
  </si>
  <si>
    <t>Dahlquist</t>
  </si>
  <si>
    <t>cdahlquist@bradley.edu</t>
  </si>
  <si>
    <t>https://bradleybraves.com/sports/mens-track-and-field</t>
  </si>
  <si>
    <t>https://twitter.com/craigdahlquist9</t>
  </si>
  <si>
    <t>https://twitter.com/bradleyxctrack</t>
  </si>
  <si>
    <t>https://www.facebook.com/bradley.xctrack/posts</t>
  </si>
  <si>
    <t>https://www.instagram.com/bradley_xc_track/</t>
  </si>
  <si>
    <t>https://bradleybraves.com/sb_output.aspx?form=32</t>
  </si>
  <si>
    <t>IL</t>
  </si>
  <si>
    <t>22-28</t>
  </si>
  <si>
    <t>74.30%</t>
  </si>
  <si>
    <t>50,200</t>
  </si>
  <si>
    <t>DI88499</t>
  </si>
  <si>
    <t>acarlson2@fsmail.bradley.edu</t>
  </si>
  <si>
    <t>https://twitter.com/Rbaker511</t>
  </si>
  <si>
    <t>https://www.instagram.com/acarlson701/</t>
  </si>
  <si>
    <t>$50,200</t>
  </si>
  <si>
    <t>DI101338</t>
  </si>
  <si>
    <t>Cody</t>
  </si>
  <si>
    <t>Roder</t>
  </si>
  <si>
    <t>croder@fsmail.bradley.edu</t>
  </si>
  <si>
    <t>https://x.com/cody_roder00</t>
  </si>
  <si>
    <t>https://www.instagram.com/cody_roder00/</t>
  </si>
  <si>
    <t>DI99687</t>
  </si>
  <si>
    <t>Mallory</t>
  </si>
  <si>
    <t>Mulzer</t>
  </si>
  <si>
    <t>mmulzer@fsmail.bradley.edu</t>
  </si>
  <si>
    <t>https://www.facebook.com/bradley.xctrack/</t>
  </si>
  <si>
    <t>https://www.instagram.com/coachmallorymulzer/</t>
  </si>
  <si>
    <t>Chicago State University</t>
  </si>
  <si>
    <t>Chicago</t>
  </si>
  <si>
    <t>144005</t>
  </si>
  <si>
    <t>https://www.csu.edu/admissions/majorcodes.htm</t>
  </si>
  <si>
    <t>DI93012</t>
  </si>
  <si>
    <t>Katrina</t>
  </si>
  <si>
    <t>Brumfield</t>
  </si>
  <si>
    <t>kbrumfie@csu.edu</t>
  </si>
  <si>
    <t>773-995-2213</t>
  </si>
  <si>
    <t>https://www.gocsucougars.com/sports/mens-track-and-field</t>
  </si>
  <si>
    <t>https://twitter.com/coachktrack</t>
  </si>
  <si>
    <t>https://twitter.com/chicagostatetf</t>
  </si>
  <si>
    <t>https://www.instagram.com/chistatetfxc/</t>
  </si>
  <si>
    <t>Chicago State</t>
  </si>
  <si>
    <t>420-510</t>
  </si>
  <si>
    <t>330-453</t>
  </si>
  <si>
    <t>40.06%</t>
  </si>
  <si>
    <t>$26,179</t>
  </si>
  <si>
    <t>DI95296</t>
  </si>
  <si>
    <t>Kadine</t>
  </si>
  <si>
    <t>Johnson-Crowder</t>
  </si>
  <si>
    <t>kjohnt17@csu.edu</t>
  </si>
  <si>
    <t>773-995-4537</t>
  </si>
  <si>
    <t>https://www.facebook.com/ChiStateCougars</t>
  </si>
  <si>
    <t>DI103958</t>
  </si>
  <si>
    <t>Davion</t>
  </si>
  <si>
    <t>Sutton</t>
  </si>
  <si>
    <t>dsutto21@csu.edu</t>
  </si>
  <si>
    <t>https://www.facebook.com/davion.sutton.3/</t>
  </si>
  <si>
    <t>https://www.instagram.com/dsutton_31</t>
  </si>
  <si>
    <t>DI103959</t>
  </si>
  <si>
    <t>Olivia</t>
  </si>
  <si>
    <t>Coopwood</t>
  </si>
  <si>
    <t>occopwoo@csu.edu</t>
  </si>
  <si>
    <t>DePaul University</t>
  </si>
  <si>
    <t>144740</t>
  </si>
  <si>
    <t>https://www.depaul.edu/academics/undergraduate/majors/Pages/default.aspx</t>
  </si>
  <si>
    <t>120</t>
  </si>
  <si>
    <t>DI4658</t>
  </si>
  <si>
    <t>Dave</t>
  </si>
  <si>
    <t>Dopek</t>
  </si>
  <si>
    <t>ddopek@depaul.edu</t>
  </si>
  <si>
    <t>773-325-4474</t>
  </si>
  <si>
    <t>https://depaulbluedemons.com/sports/mens-track-and-field</t>
  </si>
  <si>
    <t>https://twitter.com/depaulxctf</t>
  </si>
  <si>
    <t>https://www.facebook.com/DePaulXCTF/</t>
  </si>
  <si>
    <t>https://www.instagram.com/depaulxctf/</t>
  </si>
  <si>
    <t>https://depaulbluedemons.com/sb_output.aspx?form=6</t>
  </si>
  <si>
    <t>DePaul</t>
  </si>
  <si>
    <t>68.55%</t>
  </si>
  <si>
    <t>$59,793</t>
  </si>
  <si>
    <t>DI103419</t>
  </si>
  <si>
    <t>Jadon</t>
  </si>
  <si>
    <t>https://x.com/jasonjj1978</t>
  </si>
  <si>
    <t>https://www.facebook.com/jadon.johnson.526/</t>
  </si>
  <si>
    <t>DI72056</t>
  </si>
  <si>
    <t>Geoff</t>
  </si>
  <si>
    <t>Wayton</t>
  </si>
  <si>
    <t>gwayton@depaul.edu</t>
  </si>
  <si>
    <t>773-325-7526</t>
  </si>
  <si>
    <t>https://twitter.com/geoffwayton</t>
  </si>
  <si>
    <t>https://www.facebook.com/geoff.wayton</t>
  </si>
  <si>
    <t>DI72939</t>
  </si>
  <si>
    <t>Midgett</t>
  </si>
  <si>
    <t>smidgett@depaul.edu</t>
  </si>
  <si>
    <t>DI4659</t>
  </si>
  <si>
    <t>Murer</t>
  </si>
  <si>
    <t>bmurer@depaul.edu</t>
  </si>
  <si>
    <t>773-325-4738</t>
  </si>
  <si>
    <t>https://twitter.com/demoncoach</t>
  </si>
  <si>
    <t>https://www.facebook.com/brandon.murer.7</t>
  </si>
  <si>
    <t>DI103420</t>
  </si>
  <si>
    <t>Thompson</t>
  </si>
  <si>
    <t>dthomp66@depaul.edu</t>
  </si>
  <si>
    <t>Eastern Illinois University</t>
  </si>
  <si>
    <t>Charleston</t>
  </si>
  <si>
    <t>144892</t>
  </si>
  <si>
    <t>https://www.eiu.edu/majors/</t>
  </si>
  <si>
    <t>DI90198</t>
  </si>
  <si>
    <t>Gildon</t>
  </si>
  <si>
    <t>jagildon@eiu.edu</t>
  </si>
  <si>
    <t>https://eiupanthers.com/sports/mens-track-and-field</t>
  </si>
  <si>
    <t>https://twitter.com/eiu_tf</t>
  </si>
  <si>
    <t>https://www.facebook.com/eiutfxc/</t>
  </si>
  <si>
    <t>https://www.instagram.com/eiutf/</t>
  </si>
  <si>
    <t>http://college.jumpforward.com/questionnaire.aspx?iid=1615&amp;sportid=56</t>
  </si>
  <si>
    <t>Eastern Illinois</t>
  </si>
  <si>
    <t>480-560</t>
  </si>
  <si>
    <t>53.52%</t>
  </si>
  <si>
    <t>$27,393</t>
  </si>
  <si>
    <t>DI93471</t>
  </si>
  <si>
    <t>Mitchel</t>
  </si>
  <si>
    <t>Couch</t>
  </si>
  <si>
    <t>mcouch@eiu.edu</t>
  </si>
  <si>
    <t>DI82163</t>
  </si>
  <si>
    <t>Stice</t>
  </si>
  <si>
    <t>jstice@eiu.edu</t>
  </si>
  <si>
    <t>DI103960</t>
  </si>
  <si>
    <t>McInerney</t>
  </si>
  <si>
    <t>rjmcinerney@eiu.edu</t>
  </si>
  <si>
    <t>https://twitter.com/rileymcinerney</t>
  </si>
  <si>
    <t>DI88501</t>
  </si>
  <si>
    <t>AC Riley has been removed.</t>
  </si>
  <si>
    <t>Illinois State University</t>
  </si>
  <si>
    <t>Normal</t>
  </si>
  <si>
    <t>145813</t>
  </si>
  <si>
    <t>https://illinoisstate.edu/academics/</t>
  </si>
  <si>
    <t>DI12372</t>
  </si>
  <si>
    <t>Bovee</t>
  </si>
  <si>
    <t>jlbovee@ilstu.edu</t>
  </si>
  <si>
    <t>309-438-3247</t>
  </si>
  <si>
    <t>https://goredbirds.com/sports/mens-track-and-field</t>
  </si>
  <si>
    <t>https://twitter.com/jeff_bovee</t>
  </si>
  <si>
    <t>https://twitter.com/redbird_trackxc</t>
  </si>
  <si>
    <t>https://www.facebook.com/redbirdsTF</t>
  </si>
  <si>
    <t>https://www.instagram.com/coachjeffbovee/</t>
  </si>
  <si>
    <t>https://www.instagram.com/redbird_trackxc/</t>
  </si>
  <si>
    <t>https://questionnaires.armssoftware.com/703a021b1c3a</t>
  </si>
  <si>
    <t>Illinois State</t>
  </si>
  <si>
    <t>510-610</t>
  </si>
  <si>
    <t>80.73%</t>
  </si>
  <si>
    <t>$43,277</t>
  </si>
  <si>
    <t>DI24565</t>
  </si>
  <si>
    <t>DeShaun</t>
  </si>
  <si>
    <t>Associate Head Coach (Sprints, Hurdles, Relays)</t>
  </si>
  <si>
    <t>dljorda@ilstu.edu</t>
  </si>
  <si>
    <t>309-438-8501</t>
  </si>
  <si>
    <t>https://twitter.com/deshaunjordan8</t>
  </si>
  <si>
    <t>https://www.instagram.com/d.jordan4/</t>
  </si>
  <si>
    <t>145,813</t>
  </si>
  <si>
    <t>DI90199</t>
  </si>
  <si>
    <t>Turk</t>
  </si>
  <si>
    <t>mhturk@ilstu.edu</t>
  </si>
  <si>
    <t>https://twitter.com/CoachMTurk</t>
  </si>
  <si>
    <t>DI94123</t>
  </si>
  <si>
    <t>sfluke@ilstu.edu</t>
  </si>
  <si>
    <t>217-799-2548</t>
  </si>
  <si>
    <t>https://twitter.com/pvsluker2540</t>
  </si>
  <si>
    <t>DI92500</t>
  </si>
  <si>
    <t>Jake</t>
  </si>
  <si>
    <t>Gillum</t>
  </si>
  <si>
    <t>jmgill2@ilstu.edu</t>
  </si>
  <si>
    <t>https://twitter.com/jake_gillum</t>
  </si>
  <si>
    <t>https://www.facebook.com/redbirdstf</t>
  </si>
  <si>
    <t>DI90200</t>
  </si>
  <si>
    <t>Avery</t>
  </si>
  <si>
    <t>Lyons</t>
  </si>
  <si>
    <t>amlyon1@ilstu.edu</t>
  </si>
  <si>
    <t>https://www.facebook.com/avery.lyons.56/</t>
  </si>
  <si>
    <t>https://www.instagram.com/lyons_avery8/</t>
  </si>
  <si>
    <t>DI91818</t>
  </si>
  <si>
    <t>AC Jake has been removed.</t>
  </si>
  <si>
    <t>https://www.instagram.com/jakejacoby00/</t>
  </si>
  <si>
    <t>Loyola University Chicago</t>
  </si>
  <si>
    <t>146719</t>
  </si>
  <si>
    <t>https://luc.edu/undergrad/academics/majors/</t>
  </si>
  <si>
    <t>DI62946</t>
  </si>
  <si>
    <t>Gavin</t>
  </si>
  <si>
    <t>gkennedy@luc.edu</t>
  </si>
  <si>
    <t>773-508-2582</t>
  </si>
  <si>
    <t>https://loyolaramblers.com/sports/track-and-field</t>
  </si>
  <si>
    <t>https://twitter.com/coach_a_martin</t>
  </si>
  <si>
    <t>https://twitter.com/ramblerstfxc</t>
  </si>
  <si>
    <t>https://www.facebook.com/RamblersTFXC/</t>
  </si>
  <si>
    <t>https://www.instagram.com/gkennedy82/</t>
  </si>
  <si>
    <t>https://www.instagram.com/ramblerstfxc/</t>
  </si>
  <si>
    <t>Loyola (IL)</t>
  </si>
  <si>
    <t>560-670</t>
  </si>
  <si>
    <t>67.31%</t>
  </si>
  <si>
    <t>$63,640</t>
  </si>
  <si>
    <t>DI12499</t>
  </si>
  <si>
    <t>Alan</t>
  </si>
  <si>
    <t>apeterson16@luc.edu</t>
  </si>
  <si>
    <t>773-508-2585</t>
  </si>
  <si>
    <t>https://twitter.com/_alanpeterson</t>
  </si>
  <si>
    <t>https://www.facebook.com/alan.peterson.16</t>
  </si>
  <si>
    <t>DI98165</t>
  </si>
  <si>
    <t>Gabby</t>
  </si>
  <si>
    <t>Gaudreault</t>
  </si>
  <si>
    <t>ggaudreault@luc.edu</t>
  </si>
  <si>
    <t>https://www.instagram.com/coach_ggaudreault/</t>
  </si>
  <si>
    <t>DI72936</t>
  </si>
  <si>
    <t>Patrick</t>
  </si>
  <si>
    <t>Murray</t>
  </si>
  <si>
    <t>pmurray@sandiego.edu</t>
  </si>
  <si>
    <t>https://twitter.com/coachpatmurray</t>
  </si>
  <si>
    <t>https://www.instagram.com/coachpatmurray/</t>
  </si>
  <si>
    <t>Southern Illinois University Carbondale</t>
  </si>
  <si>
    <t>Carbondale</t>
  </si>
  <si>
    <t>149222</t>
  </si>
  <si>
    <t>https://admissions.siu.edu/majors/</t>
  </si>
  <si>
    <t>DI79390</t>
  </si>
  <si>
    <t>A'Veun</t>
  </si>
  <si>
    <t>Moore-Jones</t>
  </si>
  <si>
    <t>aveun.moore-jones@siu.edu</t>
  </si>
  <si>
    <t>https://siusalukis.com/sports/mens-track-and-field</t>
  </si>
  <si>
    <t>https://twitter.com/aveun4</t>
  </si>
  <si>
    <t>https://twitter.com/siu_trackxc</t>
  </si>
  <si>
    <t>https://www.facebook.com/SalukiTrackAndField/</t>
  </si>
  <si>
    <t>https://www.instagram.com/siu_trackxc/</t>
  </si>
  <si>
    <t>Southern Illinois</t>
  </si>
  <si>
    <t>470-590</t>
  </si>
  <si>
    <t>460-590</t>
  </si>
  <si>
    <t>90.58%</t>
  </si>
  <si>
    <t>$29,767</t>
  </si>
  <si>
    <t>DI79391</t>
  </si>
  <si>
    <t>Elisia</t>
  </si>
  <si>
    <t>Lancaster</t>
  </si>
  <si>
    <t>elisia.lancaster@siu.edu</t>
  </si>
  <si>
    <t>https://www.instagram.com/its.elisia/</t>
  </si>
  <si>
    <t>149,222</t>
  </si>
  <si>
    <t>DI12672</t>
  </si>
  <si>
    <t>Director of Track-and-Field (second email)</t>
  </si>
  <si>
    <t>salukitrackandfield@siu.edu</t>
  </si>
  <si>
    <t>618-453-7242</t>
  </si>
  <si>
    <t>https://www.facebook.com/people/Richard-Jones/100005010157380</t>
  </si>
  <si>
    <t>richard.jones@siu.edu</t>
  </si>
  <si>
    <t>DI80964</t>
  </si>
  <si>
    <t>Jeneva</t>
  </si>
  <si>
    <t>Stevens</t>
  </si>
  <si>
    <t>jeneva.stevens@siu.edu</t>
  </si>
  <si>
    <t>DI103421</t>
  </si>
  <si>
    <t>DeShawn</t>
  </si>
  <si>
    <t>Marshall Jr.</t>
  </si>
  <si>
    <t>Deshawn.Marshall@siu.edu</t>
  </si>
  <si>
    <t>https://x.com/Th3KingDeShawn</t>
  </si>
  <si>
    <t>DI80965</t>
  </si>
  <si>
    <t>Brydson</t>
  </si>
  <si>
    <t>jacob.brydson@siu.edu</t>
  </si>
  <si>
    <t>618-453-5451</t>
  </si>
  <si>
    <t>https://twitter.com/jakebrydson</t>
  </si>
  <si>
    <t>DI103422</t>
  </si>
  <si>
    <t>Angelina</t>
  </si>
  <si>
    <t>Ramos</t>
  </si>
  <si>
    <t>Angelina.ramos@siu.edu</t>
  </si>
  <si>
    <t>720-684-9315</t>
  </si>
  <si>
    <t>https://twitter.com/angelina0922?lang=en</t>
  </si>
  <si>
    <t>https://www.facebook.com/angelina.ramos.1884/</t>
  </si>
  <si>
    <t>https://www.instagram.com/coachangelina/</t>
  </si>
  <si>
    <t>Southern Illinois University Edwardsville</t>
  </si>
  <si>
    <t>Edwardsville</t>
  </si>
  <si>
    <t>149231</t>
  </si>
  <si>
    <t>https://www.siue.edu/artsandsciences/dept_prog.shtml</t>
  </si>
  <si>
    <t>DI23661</t>
  </si>
  <si>
    <t>marevan@siue.edu</t>
  </si>
  <si>
    <t>https://siuecougars.com/sports/mens-track-and-field</t>
  </si>
  <si>
    <t>https://twitter.com/coachmgevans</t>
  </si>
  <si>
    <t>https://twitter.com/siuetrackfield</t>
  </si>
  <si>
    <t>https://www.instagram.com/siuetrackandfield/</t>
  </si>
  <si>
    <t>Southern Illinois-Edwardsville</t>
  </si>
  <si>
    <t>87.24%</t>
  </si>
  <si>
    <t>$25,921</t>
  </si>
  <si>
    <t>DI24658</t>
  </si>
  <si>
    <t>Erin</t>
  </si>
  <si>
    <t>Wykoff</t>
  </si>
  <si>
    <t>ewykoff@siue.edu</t>
  </si>
  <si>
    <t>https://twitter.com/coachewykoff</t>
  </si>
  <si>
    <t>DI24657</t>
  </si>
  <si>
    <t>Wolfe</t>
  </si>
  <si>
    <t>jowolfe@siue.edu</t>
  </si>
  <si>
    <t>https://facebook.com/josh.wolfe.58</t>
  </si>
  <si>
    <t>University of Illinois</t>
  </si>
  <si>
    <t>Champaign</t>
  </si>
  <si>
    <t>145637</t>
  </si>
  <si>
    <t>https://admissions.illinois.edu/Discover/Academics/majors_college</t>
  </si>
  <si>
    <t>52</t>
  </si>
  <si>
    <t>DI79355</t>
  </si>
  <si>
    <t>Javonie</t>
  </si>
  <si>
    <t>Small</t>
  </si>
  <si>
    <t>Recruiting Coordinator, Assistant Coach (Sprints, Hurdles, Relays)</t>
  </si>
  <si>
    <t>jsmall@illinois.edu</t>
  </si>
  <si>
    <t>https://fightingillini.com/sports/mens-track-and-field</t>
  </si>
  <si>
    <t>https://twitter.com/illinitrackxc</t>
  </si>
  <si>
    <t>https://www.facebook.com/IlliniTrackXC/</t>
  </si>
  <si>
    <t>https://www.instagram.com/javoniedsmall/</t>
  </si>
  <si>
    <t>https://www.instagram.com/illinitrackxc/</t>
  </si>
  <si>
    <t>https://questionnaires.armssoftware.com/768dfcd8b824</t>
  </si>
  <si>
    <t>590-690</t>
  </si>
  <si>
    <t>610-770</t>
  </si>
  <si>
    <t>27-33</t>
  </si>
  <si>
    <t>58.29%</t>
  </si>
  <si>
    <t>$48,552</t>
  </si>
  <si>
    <t>DI77708</t>
  </si>
  <si>
    <t>Petros</t>
  </si>
  <si>
    <t>Kyprianou</t>
  </si>
  <si>
    <t>pk1@illinois.edu</t>
  </si>
  <si>
    <t>217-333-3631</t>
  </si>
  <si>
    <t>https://twitter.com/Illini_tfxc_dir</t>
  </si>
  <si>
    <t>https://www.instagram.com/petros.kyprianou/</t>
  </si>
  <si>
    <t>DI104927</t>
  </si>
  <si>
    <t>Dillon</t>
  </si>
  <si>
    <t>Yearby</t>
  </si>
  <si>
    <t>dcyearby@illinois.edu</t>
  </si>
  <si>
    <t>https://www.facebook.com/dillon.yearby/</t>
  </si>
  <si>
    <t>DI79357</t>
  </si>
  <si>
    <t>J.C.</t>
  </si>
  <si>
    <t>Lambert</t>
  </si>
  <si>
    <t>jcl412@illinois.edu</t>
  </si>
  <si>
    <t>https://twitter.com/coach_j_lambert</t>
  </si>
  <si>
    <t>https://www.instagram.com/coachlambert16/</t>
  </si>
  <si>
    <t>DI79354</t>
  </si>
  <si>
    <t>Deanna</t>
  </si>
  <si>
    <t>Price</t>
  </si>
  <si>
    <t>https://twitter.com/deannaprice32</t>
  </si>
  <si>
    <t>https://www.instagram.com/deanna.price/</t>
  </si>
  <si>
    <t>DI79358</t>
  </si>
  <si>
    <t>Dennis</t>
  </si>
  <si>
    <t>dwmitch4@illinois.edu</t>
  </si>
  <si>
    <t>https://www.facebook.com/dennis.mitchell.3914/</t>
  </si>
  <si>
    <t>https://www.instagram.com/greenmachine/</t>
  </si>
  <si>
    <t>DI109266</t>
  </si>
  <si>
    <t>Jaimie</t>
  </si>
  <si>
    <t>DI99689</t>
  </si>
  <si>
    <t>Chase</t>
  </si>
  <si>
    <t>Kappeler</t>
  </si>
  <si>
    <t>cvk@illinois.edu</t>
  </si>
  <si>
    <t>https://twitter.com/chasekappelerr</t>
  </si>
  <si>
    <t>https://www.instagram.com/chasevkappeler/</t>
  </si>
  <si>
    <t>DI98166</t>
  </si>
  <si>
    <t>Johannigmeier</t>
  </si>
  <si>
    <t>ejohann2@illinois.edu</t>
  </si>
  <si>
    <t>https://twitter.com/coachgabbyg1221</t>
  </si>
  <si>
    <t>DI107607</t>
  </si>
  <si>
    <t>Heath</t>
  </si>
  <si>
    <t>Baldwin</t>
  </si>
  <si>
    <t>https://x.com/baldwin1heath</t>
  </si>
  <si>
    <t>https://www.facebook.com/heath.baldwin.14/</t>
  </si>
  <si>
    <t>DI80928</t>
  </si>
  <si>
    <t>Cooper</t>
  </si>
  <si>
    <t>https://twitter.com/dylancmcooper</t>
  </si>
  <si>
    <t>DI102673</t>
  </si>
  <si>
    <t>Cheyenne</t>
  </si>
  <si>
    <t>Nesbitt</t>
  </si>
  <si>
    <t>https://x.com/cheyxwilli</t>
  </si>
  <si>
    <t>https://www.facebook.com/cheyenne.williamson.1420/</t>
  </si>
  <si>
    <t>https://www.instagram.com/cheyxwilli/</t>
  </si>
  <si>
    <t>DI102672</t>
  </si>
  <si>
    <t>Ayden</t>
  </si>
  <si>
    <t>Owens-Delerme</t>
  </si>
  <si>
    <t>https://x.com/aowensdelerme</t>
  </si>
  <si>
    <t>https://www.facebook.com/ayden.owens.98/</t>
  </si>
  <si>
    <t>https://www.instagram.com/aowensdelerme/</t>
  </si>
  <si>
    <t>University of Illinois at Chicago</t>
  </si>
  <si>
    <t>145600</t>
  </si>
  <si>
    <t>https://catalog.uic.edu/ucat/degree-programs/degree-minors/</t>
  </si>
  <si>
    <t>145</t>
  </si>
  <si>
    <t>DI71653</t>
  </si>
  <si>
    <t>Zavala</t>
  </si>
  <si>
    <t>pzavala@uic.edu</t>
  </si>
  <si>
    <t>312-413-2730</t>
  </si>
  <si>
    <t>https://uicflames.com/sports/mens-track-and-field</t>
  </si>
  <si>
    <t>https://twitter.com/zavalapaul</t>
  </si>
  <si>
    <t>https://twitter.com/uic_xctf</t>
  </si>
  <si>
    <t>https://www.facebook.com/zavalapaul</t>
  </si>
  <si>
    <t>https://www.facebook.com/UICTRACKXC/</t>
  </si>
  <si>
    <t>https://www.instagram.com/coachpaulzavala/</t>
  </si>
  <si>
    <t>https://www.instagram.com/uic_xctf/</t>
  </si>
  <si>
    <t>Illinois-Chicago (UIC)</t>
  </si>
  <si>
    <t>520-640</t>
  </si>
  <si>
    <t>70.43%</t>
  </si>
  <si>
    <t>$45,318</t>
  </si>
  <si>
    <t>DI88504</t>
  </si>
  <si>
    <t>Challen</t>
  </si>
  <si>
    <t>challenj@uic.edu</t>
  </si>
  <si>
    <t>https://twitter.com/challenjackson</t>
  </si>
  <si>
    <t>DI103423</t>
  </si>
  <si>
    <t>Nightengale</t>
  </si>
  <si>
    <t>cnight3@uic.edu</t>
  </si>
  <si>
    <t>https://twitter.com/coachnight_csu</t>
  </si>
  <si>
    <t>https://www.facebook.com/nightengalephotography/</t>
  </si>
  <si>
    <t>Western Illinois University</t>
  </si>
  <si>
    <t>Summit League (SL)</t>
  </si>
  <si>
    <t>Macomb</t>
  </si>
  <si>
    <t>149772</t>
  </si>
  <si>
    <t>https://www.wiu.edu/academics/majors/</t>
  </si>
  <si>
    <t>DI105828</t>
  </si>
  <si>
    <t>Logan</t>
  </si>
  <si>
    <t>Lommel</t>
  </si>
  <si>
    <t>https://goleathernecks.com/sports/mens-track-and-field</t>
  </si>
  <si>
    <t>https://twitter.com/wiuxctf</t>
  </si>
  <si>
    <t>https://www.facebook.com/Western-Illinois-Cross-Country-and-Track-Field-177663075989586/</t>
  </si>
  <si>
    <t>https://www.instagram.com/lolommel/</t>
  </si>
  <si>
    <t>https://www.instagram.com/wiuxctf/</t>
  </si>
  <si>
    <t>https://goleathernecks.com/sb_output.aspx?form=10</t>
  </si>
  <si>
    <t>Western Illinois</t>
  </si>
  <si>
    <t>450-550</t>
  </si>
  <si>
    <t>430-540</t>
  </si>
  <si>
    <t>64.74%</t>
  </si>
  <si>
    <t>$26,544</t>
  </si>
  <si>
    <t>DI99691</t>
  </si>
  <si>
    <t>Rosado</t>
  </si>
  <si>
    <t>Interim Head Coach</t>
  </si>
  <si>
    <t>m-rosado@wiu.edu</t>
  </si>
  <si>
    <t>https://x.com/coachmatt98</t>
  </si>
  <si>
    <t>https://www.facebook.com/mattrosado1/</t>
  </si>
  <si>
    <t>DI104928</t>
  </si>
  <si>
    <t>Jeffries</t>
  </si>
  <si>
    <t>b-jeffries@wiu.edu</t>
  </si>
  <si>
    <t>DI69645</t>
  </si>
  <si>
    <t>Unruh</t>
  </si>
  <si>
    <t>ta-unruh@wiu.edu</t>
  </si>
  <si>
    <t>DI99690</t>
  </si>
  <si>
    <t>HC Scott has been removed.</t>
  </si>
  <si>
    <t>https://twitter.com/scottbarnes561</t>
  </si>
  <si>
    <t>https://www.facebook.com/barnesyoutdoors/</t>
  </si>
  <si>
    <t>Butler University</t>
  </si>
  <si>
    <t>Indiana</t>
  </si>
  <si>
    <t>Indianapolis</t>
  </si>
  <si>
    <t>150163</t>
  </si>
  <si>
    <t>https://www.butler.edu/academics/majors-minors</t>
  </si>
  <si>
    <t>DI4578</t>
  </si>
  <si>
    <t>Roe</t>
  </si>
  <si>
    <t>mroe@butler.edu</t>
  </si>
  <si>
    <t>317-940-9921</t>
  </si>
  <si>
    <t>https://butlersports.com/sports/mens-track-and-field</t>
  </si>
  <si>
    <t>https://twitter.com/butlerxctf</t>
  </si>
  <si>
    <t>https://www.facebook.com/ButlerCCTF/</t>
  </si>
  <si>
    <t>https://www.instagram.com/butlerxctf/</t>
  </si>
  <si>
    <t>IN</t>
  </si>
  <si>
    <t>76.44%</t>
  </si>
  <si>
    <t>$61,830</t>
  </si>
  <si>
    <t>DI4580</t>
  </si>
  <si>
    <t>Robby</t>
  </si>
  <si>
    <t>Burns</t>
  </si>
  <si>
    <t>rburns1@butler.edu</t>
  </si>
  <si>
    <t>https://twitter.com/coach_burns_tf</t>
  </si>
  <si>
    <t>https://www.instagram.com/coach_burns_tf/</t>
  </si>
  <si>
    <t>DI98167</t>
  </si>
  <si>
    <t>Hester</t>
  </si>
  <si>
    <t>bchester@butler.edu</t>
  </si>
  <si>
    <t>DI91819</t>
  </si>
  <si>
    <t>Lough</t>
  </si>
  <si>
    <t>jlough@butler.edu</t>
  </si>
  <si>
    <t>DI101339</t>
  </si>
  <si>
    <t>Mikayla</t>
  </si>
  <si>
    <t>Reed</t>
  </si>
  <si>
    <t>mmreed@butler.edu</t>
  </si>
  <si>
    <t>https://x.com/_mikayla_reed_</t>
  </si>
  <si>
    <t>https://www.instagram.com/_mikayla_reed_/</t>
  </si>
  <si>
    <t>Indiana State University</t>
  </si>
  <si>
    <t>Terre Haute</t>
  </si>
  <si>
    <t>151324</t>
  </si>
  <si>
    <t>https://www.indstate.edu/academics</t>
  </si>
  <si>
    <t>DI12449</t>
  </si>
  <si>
    <t>Angela</t>
  </si>
  <si>
    <t>Head Coach (Multi-events, Hurdles), Program Director</t>
  </si>
  <si>
    <t>angela.martin@indstate.edu</t>
  </si>
  <si>
    <t>812-237-4165</t>
  </si>
  <si>
    <t>https://gosycamores.com/sports/track-and-field</t>
  </si>
  <si>
    <t>https://twitter.com/indsttrackfield</t>
  </si>
  <si>
    <t>https://www.facebook.com/angela.martin.14224094</t>
  </si>
  <si>
    <t>https://www.facebook.com/SycamoreTrack/</t>
  </si>
  <si>
    <t>https://www.instagram.com/indianaxctf/</t>
  </si>
  <si>
    <t>http://www.gosycamores.com/quest/Questionaire.dbml?QID=2153</t>
  </si>
  <si>
    <t>Indiana State</t>
  </si>
  <si>
    <t>89.63%</t>
  </si>
  <si>
    <t>$35,166</t>
  </si>
  <si>
    <t>DI12452</t>
  </si>
  <si>
    <t>Associate Head Coach (Horizontal Jumps, Pole Vault)</t>
  </si>
  <si>
    <t>jeffrey.martin@indstate.edu</t>
  </si>
  <si>
    <t>812-237-4332</t>
  </si>
  <si>
    <t>https://twitter.com/jumpcoachmartin</t>
  </si>
  <si>
    <t>https://www.facebook.com/jeff.martin.77312477</t>
  </si>
  <si>
    <t>https://www.instagram.com/jumpcoachmartin/</t>
  </si>
  <si>
    <t>DI12454</t>
  </si>
  <si>
    <t>Brandan</t>
  </si>
  <si>
    <t>Bettenhausen</t>
  </si>
  <si>
    <t>brandan.bettenhausen@indstate.edu</t>
  </si>
  <si>
    <t>812-237-4044</t>
  </si>
  <si>
    <t>https://twitter.com/throwscoachb</t>
  </si>
  <si>
    <t>DI22012</t>
  </si>
  <si>
    <t>Reese</t>
  </si>
  <si>
    <t>erin.reese@indstate.edu</t>
  </si>
  <si>
    <t>https://twitter.com/erinnreesee</t>
  </si>
  <si>
    <t>https://www.instagram.com/erinnreesee/</t>
  </si>
  <si>
    <t>DI90201</t>
  </si>
  <si>
    <t>Julian</t>
  </si>
  <si>
    <t>Harvey</t>
  </si>
  <si>
    <t>julian.harvey@indstate.edu</t>
  </si>
  <si>
    <t>812-237-4161</t>
  </si>
  <si>
    <t>DI90202</t>
  </si>
  <si>
    <t>Trevor</t>
  </si>
  <si>
    <t>Trevor.Thompson@indstate.edu</t>
  </si>
  <si>
    <t>DI12451</t>
  </si>
  <si>
    <t>Gartland</t>
  </si>
  <si>
    <t>Assistant Coach (High Jump)</t>
  </si>
  <si>
    <t>john.gartland@indstate.edu</t>
  </si>
  <si>
    <t>812-237-4178</t>
  </si>
  <si>
    <t>https://twitter.com/john_gartland</t>
  </si>
  <si>
    <t>https://www.instagram.com/john_gartland1/</t>
  </si>
  <si>
    <t>DI68126</t>
  </si>
  <si>
    <t>brad.butler@indstate.edu</t>
  </si>
  <si>
    <t>812-237-4019</t>
  </si>
  <si>
    <t>https://twitter.com/b_twice85</t>
  </si>
  <si>
    <t>https://www.facebook.com/sycamoretrack/</t>
  </si>
  <si>
    <t>https://www.instagram.com/b_twice85/</t>
  </si>
  <si>
    <t>DI99692</t>
  </si>
  <si>
    <t>Ethan</t>
  </si>
  <si>
    <t>Breen</t>
  </si>
  <si>
    <t>ethan.breen@indstate.edu</t>
  </si>
  <si>
    <t>https://twitter.com/ethan_breen</t>
  </si>
  <si>
    <t>https://www.instagram.com/breen_fotos/</t>
  </si>
  <si>
    <t>DI98168</t>
  </si>
  <si>
    <t>Rachel</t>
  </si>
  <si>
    <t>Conhoff</t>
  </si>
  <si>
    <t>rachel.conhoff@indstate.edu</t>
  </si>
  <si>
    <t>Indiana University</t>
  </si>
  <si>
    <t>Bloomington</t>
  </si>
  <si>
    <t>151351</t>
  </si>
  <si>
    <t>https://www.indiana.edu/academics/degrees-majors/index.html</t>
  </si>
  <si>
    <t>DI87114</t>
  </si>
  <si>
    <t>Warren</t>
  </si>
  <si>
    <t>Bye</t>
  </si>
  <si>
    <t>Recruiting Coordinator, Assistant Coach (Multi-events), Director of Operations</t>
  </si>
  <si>
    <t>jwbye@iu.edu</t>
  </si>
  <si>
    <t>812-855-8583</t>
  </si>
  <si>
    <t>https://iuhoosiers.com/sports/mens-track-and-field</t>
  </si>
  <si>
    <t>https://twitter.com/indianaxctf</t>
  </si>
  <si>
    <t>https://www.facebook.com/IndianaXCTF/</t>
  </si>
  <si>
    <t>http://college.jumpforward.com/questionnaire.aspx?iid=436&amp;sportid=56</t>
  </si>
  <si>
    <t>24-31</t>
  </si>
  <si>
    <t>80.80%</t>
  </si>
  <si>
    <t>$52,566</t>
  </si>
  <si>
    <t>DI6313</t>
  </si>
  <si>
    <t>Poore</t>
  </si>
  <si>
    <t>aspoore@iu.edu</t>
  </si>
  <si>
    <t>https://twitter.com/aspoore</t>
  </si>
  <si>
    <t>https://www.instagram.com/aspoore/</t>
  </si>
  <si>
    <t>DI6310</t>
  </si>
  <si>
    <t>Ed</t>
  </si>
  <si>
    <t>Beathea</t>
  </si>
  <si>
    <t>Director of Track and Field</t>
  </si>
  <si>
    <t>ebeathea@iu.edu</t>
  </si>
  <si>
    <t>https://twitter.com/ebeathea</t>
  </si>
  <si>
    <t>https://www.facebook.com/ed.beathea</t>
  </si>
  <si>
    <t>DI88506</t>
  </si>
  <si>
    <t>Valerie</t>
  </si>
  <si>
    <t>brownvd@iu.edu</t>
  </si>
  <si>
    <t>https://twitter.com/CoachValBrown</t>
  </si>
  <si>
    <t>DI6314</t>
  </si>
  <si>
    <t>Wiseman</t>
  </si>
  <si>
    <t>Associate Head Coach (Pole Vault, Multi-events)</t>
  </si>
  <si>
    <t>japwisem@iu.edu</t>
  </si>
  <si>
    <t>https://twitter.com/coachwiseman10</t>
  </si>
  <si>
    <t>https://www.facebook.com/jake.wiseman.18</t>
  </si>
  <si>
    <t>DI87115</t>
  </si>
  <si>
    <t>Heins</t>
  </si>
  <si>
    <t>eheins@iu.edu</t>
  </si>
  <si>
    <t>https://twitter.com/coachheins</t>
  </si>
  <si>
    <t>https://www.facebook.com/eric.heins.3/</t>
  </si>
  <si>
    <t>DI88505</t>
  </si>
  <si>
    <t>Tomei</t>
  </si>
  <si>
    <t>mtomei@iu.edu</t>
  </si>
  <si>
    <t>https://www.instagram.com/megan_tomei/</t>
  </si>
  <si>
    <t>DI109267</t>
  </si>
  <si>
    <t>Jacoby</t>
  </si>
  <si>
    <t>edjacoby@iu.edu</t>
  </si>
  <si>
    <t>Indiana University-Indianapolis</t>
  </si>
  <si>
    <t>Horizon League (HL)</t>
  </si>
  <si>
    <t>151111</t>
  </si>
  <si>
    <t>https://www.iupui.edu/academics/degrees-majors/index.html</t>
  </si>
  <si>
    <t>192</t>
  </si>
  <si>
    <t>DI9432</t>
  </si>
  <si>
    <t>Roeder</t>
  </si>
  <si>
    <t>juroeder@iupui.edu</t>
  </si>
  <si>
    <t>317-278-7863</t>
  </si>
  <si>
    <t>https://iupuijags.com/sports/mens-track-and-field</t>
  </si>
  <si>
    <t>https://twitter.com/iupui_jags_xctf</t>
  </si>
  <si>
    <t>https://www.facebook.com/IUPUIXCTF/</t>
  </si>
  <si>
    <t>https://www.instagram.com/iupuixctf/</t>
  </si>
  <si>
    <t>Indiana-Purdue-Indianapolis (IUPUI)</t>
  </si>
  <si>
    <t>500-600</t>
  </si>
  <si>
    <t>75.70%</t>
  </si>
  <si>
    <t>$45,350</t>
  </si>
  <si>
    <t>DI94126</t>
  </si>
  <si>
    <t>Amburgy</t>
  </si>
  <si>
    <t>jusambur@iu.edu</t>
  </si>
  <si>
    <t>https://twitter.com/JBurgy08</t>
  </si>
  <si>
    <t>DI69596</t>
  </si>
  <si>
    <t>jcm19@iu.edu</t>
  </si>
  <si>
    <t>Purdue University</t>
  </si>
  <si>
    <t>West Lafayette</t>
  </si>
  <si>
    <t>243780</t>
  </si>
  <si>
    <t>https://www.admissions.purdue.edu/majors/index.php</t>
  </si>
  <si>
    <t>DI90204</t>
  </si>
  <si>
    <t>CoachMiller@Purdue.edu</t>
  </si>
  <si>
    <t>https://purduesports.com/sports/mens-track-and-field</t>
  </si>
  <si>
    <t>https://twitter.com/purduetrackxc</t>
  </si>
  <si>
    <t>https://www.facebook.com/PurdueTrack/</t>
  </si>
  <si>
    <t>https://www.instagram.com/purdue_trackxc/</t>
  </si>
  <si>
    <t>https://college.jumpforward.com/questionnaire.aspx?iid=1641&amp;sportid=5</t>
  </si>
  <si>
    <t>Purdue</t>
  </si>
  <si>
    <t>590-740</t>
  </si>
  <si>
    <t>63.04%</t>
  </si>
  <si>
    <t>$41,584</t>
  </si>
  <si>
    <t>DI90203</t>
  </si>
  <si>
    <t>Camille</t>
  </si>
  <si>
    <t>Ross</t>
  </si>
  <si>
    <t>cnross@purdue.edu</t>
  </si>
  <si>
    <t>DI109268</t>
  </si>
  <si>
    <t>rtpage@purdue.edu</t>
  </si>
  <si>
    <t>DI101341</t>
  </si>
  <si>
    <t>e</t>
  </si>
  <si>
    <t>Jamaal</t>
  </si>
  <si>
    <t>Barnes</t>
  </si>
  <si>
    <t>coachjbarnes@purdue.edu</t>
  </si>
  <si>
    <t>https://x.com/coach_jbarnes</t>
  </si>
  <si>
    <t>https://www.instagram.com/jamaabarnes/</t>
  </si>
  <si>
    <t>DI101342</t>
  </si>
  <si>
    <t>Zalewski</t>
  </si>
  <si>
    <t>coachz@purdue.edu</t>
  </si>
  <si>
    <t>https://www.facebook.com/paul.zalewski.9699/</t>
  </si>
  <si>
    <t>https://www.instagram.com/coach_z_jumps/</t>
  </si>
  <si>
    <t>DI98169</t>
  </si>
  <si>
    <t>Rebecca</t>
  </si>
  <si>
    <t>Richtman</t>
  </si>
  <si>
    <t>rrichtma@purdue.edu</t>
  </si>
  <si>
    <t>https://twitter.com/beccarichtman_</t>
  </si>
  <si>
    <t>https://www.instagram.com/beccarichtman/</t>
  </si>
  <si>
    <t>DI109269</t>
  </si>
  <si>
    <t>Pashen</t>
  </si>
  <si>
    <t>williapj@purdue.edu</t>
  </si>
  <si>
    <t>DI101340</t>
  </si>
  <si>
    <t>https://x.com/coach_hersh</t>
  </si>
  <si>
    <t>https://www.instagram.com/coach_hershberger/</t>
  </si>
  <si>
    <t>DI77707</t>
  </si>
  <si>
    <t>AC Raffael has been removed.</t>
  </si>
  <si>
    <t>https://twitter.com/coachcraigtf</t>
  </si>
  <si>
    <t>Purdue University - Fort Wayne</t>
  </si>
  <si>
    <t>Fort Wayne</t>
  </si>
  <si>
    <t>151102</t>
  </si>
  <si>
    <t>https://www.ipfw.edu/admissions/areas/academic-programs/options.html</t>
  </si>
  <si>
    <t>DI19156</t>
  </si>
  <si>
    <t>Combs</t>
  </si>
  <si>
    <t>agcombs@pfw.edu</t>
  </si>
  <si>
    <t>260-481-6643</t>
  </si>
  <si>
    <t>https://gomastodons.com/sports/mens-track-and-field</t>
  </si>
  <si>
    <t>https://twitter.com/coachacombs</t>
  </si>
  <si>
    <t>https://www.facebook.com/Aaron-Combs-1012641498937831/</t>
  </si>
  <si>
    <t>https://www.instagram.com/coachaaroncombs/</t>
  </si>
  <si>
    <t>https://purduesports.com/documents/2010/3/24/_pur_c_track__06recruit_question.pdf?id=87</t>
  </si>
  <si>
    <t>Purdue-Fort Wayne</t>
  </si>
  <si>
    <t>Purdue-Fort Wayne (IPFW)</t>
  </si>
  <si>
    <t>DI19154</t>
  </si>
  <si>
    <t>Magnuson</t>
  </si>
  <si>
    <t>magnusos@pfw.edu</t>
  </si>
  <si>
    <t>https://twitter.com/sean_magnuson</t>
  </si>
  <si>
    <t>https://www.facebook.com/sean.p.magnuson</t>
  </si>
  <si>
    <t>https://www.instagram.com/sean_magnuson/</t>
  </si>
  <si>
    <t>DI92501</t>
  </si>
  <si>
    <t>https://twitter.com/mastodontfxc</t>
  </si>
  <si>
    <t>https://www.instagram.com/mastodontfxc/</t>
  </si>
  <si>
    <t>DI77754</t>
  </si>
  <si>
    <t>Myles</t>
  </si>
  <si>
    <t>tylermr@pfw.edu</t>
  </si>
  <si>
    <t>https://www.instagram.com/mtyler16/</t>
  </si>
  <si>
    <t>DI72073</t>
  </si>
  <si>
    <t>Carissa</t>
  </si>
  <si>
    <t>University of Evansville</t>
  </si>
  <si>
    <t>Evansville</t>
  </si>
  <si>
    <t>150534</t>
  </si>
  <si>
    <t>https://www.evansville.edu/majors/</t>
  </si>
  <si>
    <t>DI99693</t>
  </si>
  <si>
    <t>da167@evansville.edu</t>
  </si>
  <si>
    <t>https://gopurpleaces.com/sports/track-and-field</t>
  </si>
  <si>
    <t>https://twitter.com/dylancanderson</t>
  </si>
  <si>
    <t>https://twitter.com/ueathleticsxc</t>
  </si>
  <si>
    <t>https://www.facebook.com/dylan.anderson.5473894/</t>
  </si>
  <si>
    <t>https://www.facebook.com/evansvilleTFXC/</t>
  </si>
  <si>
    <t>https://www.instagram.com/_coachanderson_/</t>
  </si>
  <si>
    <t>https://www.instagram.com/evansvilletfxc/</t>
  </si>
  <si>
    <t>https://apply2.evansville.edu/register/?id=a836c3cc-2b68-4343-bc05-117193181248&amp;_ga=2.261669197.1921924020.1638279208-47693051.1638279208</t>
  </si>
  <si>
    <t>22-27</t>
  </si>
  <si>
    <t>64.49%</t>
  </si>
  <si>
    <t>$55,196</t>
  </si>
  <si>
    <t>DI80966</t>
  </si>
  <si>
    <t>Freeman</t>
  </si>
  <si>
    <t>rf90@evansville.edu</t>
  </si>
  <si>
    <t>https://www.instagram.com/rfreeman_44/</t>
  </si>
  <si>
    <t>University of Notre Dame</t>
  </si>
  <si>
    <t>South Bend</t>
  </si>
  <si>
    <t>152080</t>
  </si>
  <si>
    <t>https://www.nd.edu/academics/undergraduate-majors/</t>
  </si>
  <si>
    <t>18</t>
  </si>
  <si>
    <t>DI1696</t>
  </si>
  <si>
    <t>Sparks</t>
  </si>
  <si>
    <t>msparks@nd.edu</t>
  </si>
  <si>
    <t>574-631-1219</t>
  </si>
  <si>
    <t>https://und.com/sports/track/</t>
  </si>
  <si>
    <t>https://twitter.com/cody_brousek</t>
  </si>
  <si>
    <t>https://twitter.com/ndxctf</t>
  </si>
  <si>
    <t>https://www.facebook.com/matt.sparks.904</t>
  </si>
  <si>
    <t>https://www.facebook.com/NDXCTF/</t>
  </si>
  <si>
    <t>https://www.instagram.com/ndcoachsparks/</t>
  </si>
  <si>
    <t>https://www.instagram.com/ndxctf/</t>
  </si>
  <si>
    <t>https://questionnaires.armssoftware.com/61c7d96a860f</t>
  </si>
  <si>
    <t>Notre Dame (IN)</t>
  </si>
  <si>
    <t>710-790</t>
  </si>
  <si>
    <t>32-35</t>
  </si>
  <si>
    <t>19.15%</t>
  </si>
  <si>
    <t>$76,883</t>
  </si>
  <si>
    <t>DI75235</t>
  </si>
  <si>
    <t>Beauchem</t>
  </si>
  <si>
    <t>dbeauch2@nd.edu</t>
  </si>
  <si>
    <t>574-631-6322</t>
  </si>
  <si>
    <t>https://www.facebook.com/ndxctf/</t>
  </si>
  <si>
    <t>DI68220</t>
  </si>
  <si>
    <t>Cathrine</t>
  </si>
  <si>
    <t>Erickson</t>
  </si>
  <si>
    <t>cericks2@nd.edu</t>
  </si>
  <si>
    <t>574-631-3383</t>
  </si>
  <si>
    <t>https://www.facebook.com/catherine.erickson.319</t>
  </si>
  <si>
    <t>DI107144</t>
  </si>
  <si>
    <t>Grady</t>
  </si>
  <si>
    <t>https://www.facebook.com/luke.grady.35/</t>
  </si>
  <si>
    <t>DI99694</t>
  </si>
  <si>
    <t>Jared</t>
  </si>
  <si>
    <t>Schatz</t>
  </si>
  <si>
    <t>Assistant Coach (Mid-Distance)</t>
  </si>
  <si>
    <t>jschatz2@nd.edu</t>
  </si>
  <si>
    <t>574-631-5418</t>
  </si>
  <si>
    <t>https://twitter.com/jared_schatz</t>
  </si>
  <si>
    <t>https://www.facebook.com/jared.schatz.33/</t>
  </si>
  <si>
    <t>https://www.instagram.com/j_schatz24/</t>
  </si>
  <si>
    <t>DI1700</t>
  </si>
  <si>
    <t>Rodney</t>
  </si>
  <si>
    <t>Zuyderwyk</t>
  </si>
  <si>
    <t>Assistant Coach (Hurdles, Vertical Jumps, Multi-Events)</t>
  </si>
  <si>
    <t>rzuyderw@nd.edu</t>
  </si>
  <si>
    <t>574-631-1694</t>
  </si>
  <si>
    <t>DI77696</t>
  </si>
  <si>
    <t>Neal</t>
  </si>
  <si>
    <t>cneal4@nd.edu</t>
  </si>
  <si>
    <t>574-631-8491</t>
  </si>
  <si>
    <t>https://www.instagram.com/cneal1236/</t>
  </si>
  <si>
    <t>DI82751</t>
  </si>
  <si>
    <t>Hosker-Thornhill</t>
  </si>
  <si>
    <t>ehoskert@nd.edu</t>
  </si>
  <si>
    <t>https://www.instagram.com/emilyhosker/</t>
  </si>
  <si>
    <t>University of Southern Indiana</t>
  </si>
  <si>
    <t>151306</t>
  </si>
  <si>
    <t>https://www.usi.edu/academics/</t>
  </si>
  <si>
    <t>DII35659</t>
  </si>
  <si>
    <t>Nolan</t>
  </si>
  <si>
    <t>amnolan1@usi.edu</t>
  </si>
  <si>
    <t>812-461-5313</t>
  </si>
  <si>
    <t>https://usiscreamingeagles.com/sports/mens-track-and-field</t>
  </si>
  <si>
    <t>https://twitter.com/usitrack</t>
  </si>
  <si>
    <t>https://www.instagram.com/usixctrackfield/</t>
  </si>
  <si>
    <t>https://questionnaires.armssoftware.com/ef4ab7c1adcb</t>
  </si>
  <si>
    <t>Southern Indiana</t>
  </si>
  <si>
    <t>96.40%</t>
  </si>
  <si>
    <t>$30,185</t>
  </si>
  <si>
    <t>DII3638</t>
  </si>
  <si>
    <t>Jalen</t>
  </si>
  <si>
    <t>jtmadison@eagles.usi.edu</t>
  </si>
  <si>
    <t>812-369-5482</t>
  </si>
  <si>
    <t>DII3640</t>
  </si>
  <si>
    <t>Hillyard</t>
  </si>
  <si>
    <t>mhillyar@usi.edu</t>
  </si>
  <si>
    <t>812-465-1232</t>
  </si>
  <si>
    <t>https://www.instagram.com/hillyardmike/</t>
  </si>
  <si>
    <t>Valparaiso University</t>
  </si>
  <si>
    <t>Valparaiso</t>
  </si>
  <si>
    <t>152600</t>
  </si>
  <si>
    <t>y (Lutheran Church in America)</t>
  </si>
  <si>
    <t>https://www.valpo.edu/find-your-major/</t>
  </si>
  <si>
    <t>DI103961</t>
  </si>
  <si>
    <t>Imani</t>
  </si>
  <si>
    <t>Imani.Brown@valpo.edu</t>
  </si>
  <si>
    <t>http://www.valpoathletics.com/mtrack/</t>
  </si>
  <si>
    <t>https://twitter.com/valpotrack</t>
  </si>
  <si>
    <t>https://www.facebook.com/valpotrack/</t>
  </si>
  <si>
    <t>https://www.instagram.com/valpoxctf/</t>
  </si>
  <si>
    <t>https://college.jumpforward.com/questionnaire.aspx?iid=560&amp;sportid=16</t>
  </si>
  <si>
    <t>22-29</t>
  </si>
  <si>
    <t>$58,726</t>
  </si>
  <si>
    <t>DI82782</t>
  </si>
  <si>
    <t>Vincent</t>
  </si>
  <si>
    <t>vincent.walker1@valpo.edu</t>
  </si>
  <si>
    <t>https://twitter.com/vwalker55</t>
  </si>
  <si>
    <t>https://www.facebook.com/vincent.walker.988/</t>
  </si>
  <si>
    <t>87.33%</t>
  </si>
  <si>
    <t>DI61353</t>
  </si>
  <si>
    <t>Overbo</t>
  </si>
  <si>
    <t>james.overbo@valpo.edu</t>
  </si>
  <si>
    <t>219-464-5356</t>
  </si>
  <si>
    <t>https://www.facebook.com/james.overbo/</t>
  </si>
  <si>
    <t>DI99695</t>
  </si>
  <si>
    <t>Maranda</t>
  </si>
  <si>
    <t>Donahue</t>
  </si>
  <si>
    <t>https://www.facebook.com/maranda.donahue.39/</t>
  </si>
  <si>
    <t>https://www.instagram.com/maranda_md/</t>
  </si>
  <si>
    <t>Drake University</t>
  </si>
  <si>
    <t>Iowa</t>
  </si>
  <si>
    <t>Des Moines</t>
  </si>
  <si>
    <t>153269</t>
  </si>
  <si>
    <t>https://www.drake.edu/artsci/majors/majors/</t>
  </si>
  <si>
    <t>DI12272</t>
  </si>
  <si>
    <t>Boldon</t>
  </si>
  <si>
    <t>blake.boldon@drake.edu</t>
  </si>
  <si>
    <t>515-271-2114</t>
  </si>
  <si>
    <t>https://godrakebulldogs.com/sports/mens-track-and-field</t>
  </si>
  <si>
    <t>https://twitter.com/blakeboldon</t>
  </si>
  <si>
    <t>https://twitter.com/drake_tfxc</t>
  </si>
  <si>
    <t>https://www.facebook.com/blake.boldon</t>
  </si>
  <si>
    <t>https://www.facebook.com/DrakeXCTF/</t>
  </si>
  <si>
    <t>https://www.instagram.com/blakeboldon/</t>
  </si>
  <si>
    <t>IA</t>
  </si>
  <si>
    <t>560-660</t>
  </si>
  <si>
    <t>550-680</t>
  </si>
  <si>
    <t>23-30</t>
  </si>
  <si>
    <t>64.11%</t>
  </si>
  <si>
    <t>$60,328</t>
  </si>
  <si>
    <t>DI77720</t>
  </si>
  <si>
    <t>Laron</t>
  </si>
  <si>
    <t>Brown III</t>
  </si>
  <si>
    <t>laron.brown@drake.edu</t>
  </si>
  <si>
    <t>https://www.instagram.com/draketrackandfield/</t>
  </si>
  <si>
    <t>DI101343</t>
  </si>
  <si>
    <t>Weiss</t>
  </si>
  <si>
    <t>hannah.weiss@drake.edu</t>
  </si>
  <si>
    <t>DI12275</t>
  </si>
  <si>
    <t>Zane</t>
  </si>
  <si>
    <t>Chapman</t>
  </si>
  <si>
    <t>zane.chapman@drake.edu</t>
  </si>
  <si>
    <t>515-271-2748</t>
  </si>
  <si>
    <t>https://twitter.com/coachchapman93</t>
  </si>
  <si>
    <t>https://www.facebook.com/zane.chapman.14</t>
  </si>
  <si>
    <t>https://www.instagram.com/throwscoachchapman/</t>
  </si>
  <si>
    <t>DI12273</t>
  </si>
  <si>
    <t>HC Jay has been removed.</t>
  </si>
  <si>
    <t>https://www.facebook.com/jay.koloseus.3/</t>
  </si>
  <si>
    <t>https://www.instagram.com/run4drake/</t>
  </si>
  <si>
    <t>Iowa State University</t>
  </si>
  <si>
    <t>Ames</t>
  </si>
  <si>
    <t>153603</t>
  </si>
  <si>
    <t>https://catalog.iastate.edu/undergraduatemajors-alpha/</t>
  </si>
  <si>
    <t>DI3899</t>
  </si>
  <si>
    <t>Sudbury</t>
  </si>
  <si>
    <t>jsudbury@iastate.edu</t>
  </si>
  <si>
    <t>515-294-7345</t>
  </si>
  <si>
    <t>https://cyclones.com/sports/track-and-field</t>
  </si>
  <si>
    <t>https://twitter.com/jeremysudbury</t>
  </si>
  <si>
    <t>https://twitter.com/cyclonetrackxc</t>
  </si>
  <si>
    <t>https://www.facebook.com/CycloneTrackXC/</t>
  </si>
  <si>
    <t>https://www.instagram.com/coach_sudbury/</t>
  </si>
  <si>
    <t>https://www.instagram.com/cyclonetrackxc/</t>
  </si>
  <si>
    <t>Iowa State</t>
  </si>
  <si>
    <t>480-630</t>
  </si>
  <si>
    <t>530-680</t>
  </si>
  <si>
    <t>88.28%</t>
  </si>
  <si>
    <t>$37,128</t>
  </si>
  <si>
    <t>DI101344</t>
  </si>
  <si>
    <t>mariar@iastate.edu</t>
  </si>
  <si>
    <t>DI63249</t>
  </si>
  <si>
    <t>Kurtis</t>
  </si>
  <si>
    <t>Brondyke</t>
  </si>
  <si>
    <t>kurtisb@iastate.edu</t>
  </si>
  <si>
    <t>https://twitter.com/kurtisbrondyke</t>
  </si>
  <si>
    <t>https://www.instagram.com/kurtis.brondyke/</t>
  </si>
  <si>
    <t>DI99698</t>
  </si>
  <si>
    <t>Gochenour-Brondyke</t>
  </si>
  <si>
    <t>agb@iastate.edu</t>
  </si>
  <si>
    <t>https://www.instagram.com/geauxiowagirl/</t>
  </si>
  <si>
    <t>DI101345</t>
  </si>
  <si>
    <t>patrickp@iastate.edu</t>
  </si>
  <si>
    <t>https://www.facebook.com/patrick.peterson.79/</t>
  </si>
  <si>
    <t>https://www.instagram.com/coachpatisu/</t>
  </si>
  <si>
    <t>University of Iowa</t>
  </si>
  <si>
    <t>Iowa City</t>
  </si>
  <si>
    <t>153658</t>
  </si>
  <si>
    <t>https://admissions.uiowa.edu/academics/undergraduate-areas-of-study</t>
  </si>
  <si>
    <t>78</t>
  </si>
  <si>
    <t>DI6415</t>
  </si>
  <si>
    <t>Wakenight</t>
  </si>
  <si>
    <t>Recruiting Coordinator, Assistant Coach (Long Sprints, Mid-Distance, Long Hurdles)</t>
  </si>
  <si>
    <t>jason-wakenight@uiowa.edu</t>
  </si>
  <si>
    <t>319-335-9259</t>
  </si>
  <si>
    <t>https://hawkeyesports.com/sports/mtrack/</t>
  </si>
  <si>
    <t>https://twitter.com/jnight400</t>
  </si>
  <si>
    <t>https://twitter.com/iowaxc_tf</t>
  </si>
  <si>
    <t>https://www.facebook.com/IowaXCTF/</t>
  </si>
  <si>
    <t>https://www.instagram.com/iowaxctf/</t>
  </si>
  <si>
    <t>https://questionnaire.acsathletics.com/Questionnaire/Questionnaire.aspx?q=473&amp;s=1318&amp;o=93</t>
  </si>
  <si>
    <t>560-650</t>
  </si>
  <si>
    <t>81.94%</t>
  </si>
  <si>
    <t>$47,339</t>
  </si>
  <si>
    <t>DI6412</t>
  </si>
  <si>
    <t>Joey</t>
  </si>
  <si>
    <t>Woody</t>
  </si>
  <si>
    <t>Director of Track-and-Field (Hurdles, Multi-events, Short Sprints)</t>
  </si>
  <si>
    <t>joey-woody@uiowa.edu</t>
  </si>
  <si>
    <t>https://twitter.com/woody400h</t>
  </si>
  <si>
    <t>DI99699</t>
  </si>
  <si>
    <t>Paternostro</t>
  </si>
  <si>
    <t>steven-paternostro@uiowa.edu</t>
  </si>
  <si>
    <t>DI6413</t>
  </si>
  <si>
    <t>Hasenbank</t>
  </si>
  <si>
    <t>randy-hasenbank@uiowa.edu</t>
  </si>
  <si>
    <t>DI63280</t>
  </si>
  <si>
    <t>Ray</t>
  </si>
  <si>
    <t>raymond-robinson@uiowa.edu</t>
  </si>
  <si>
    <t>https://twitter.com/robinsontutf</t>
  </si>
  <si>
    <t>DI77710</t>
  </si>
  <si>
    <t>Chyna</t>
  </si>
  <si>
    <t>chyna-davis@uiowa.edu</t>
  </si>
  <si>
    <t>DI81776</t>
  </si>
  <si>
    <t>Hadrien</t>
  </si>
  <si>
    <t>Choukroun</t>
  </si>
  <si>
    <t>hadrien-choukroun@uiowa.edu</t>
  </si>
  <si>
    <t>https://www.instagram.com/coachfrenchie_track/</t>
  </si>
  <si>
    <t>University of Northern Iowa</t>
  </si>
  <si>
    <t>Cedar Falls</t>
  </si>
  <si>
    <t>154095</t>
  </si>
  <si>
    <t>https://majors.uni.edu/majors-a-z</t>
  </si>
  <si>
    <t>DI91822</t>
  </si>
  <si>
    <t>Mari</t>
  </si>
  <si>
    <t>Shavers</t>
  </si>
  <si>
    <t>https://unipanthers.com/sports/mens-track-and-field</t>
  </si>
  <si>
    <t>https://twitter.com/unitrackfieldxc</t>
  </si>
  <si>
    <t>https://www.facebook.com/mari.shavers/</t>
  </si>
  <si>
    <t>https://www.facebook.com/UNITrackandField/</t>
  </si>
  <si>
    <t>https://www.instagram.com/uni_tf_xc/</t>
  </si>
  <si>
    <t>Northern Iowa</t>
  </si>
  <si>
    <t>77.95%</t>
  </si>
  <si>
    <t>$33,578</t>
  </si>
  <si>
    <t>DI12602</t>
  </si>
  <si>
    <t>Paulsen</t>
  </si>
  <si>
    <t>david.paulsen@uni.edu</t>
  </si>
  <si>
    <t>319-273-5823</t>
  </si>
  <si>
    <t>https://twitter.com/coachpaulsen</t>
  </si>
  <si>
    <t>https://www.facebook.com/david.paulsen.39</t>
  </si>
  <si>
    <t>DI69610</t>
  </si>
  <si>
    <t>Castle</t>
  </si>
  <si>
    <t>noah.castle@uni.edu</t>
  </si>
  <si>
    <t>https://twitter.com/coach_castle4</t>
  </si>
  <si>
    <t>https://www.facebook.com/noah.castle.9</t>
  </si>
  <si>
    <t>DI12607</t>
  </si>
  <si>
    <t>Diavonte</t>
  </si>
  <si>
    <t>diavonte.smith@uni.edu</t>
  </si>
  <si>
    <t>https://twitter.com/coach_smithuni</t>
  </si>
  <si>
    <t>https://www.instagram.com/coach_smithuni/</t>
  </si>
  <si>
    <t>DI12605</t>
  </si>
  <si>
    <t>Coover</t>
  </si>
  <si>
    <t>jeffrey.coover@uni.edu</t>
  </si>
  <si>
    <t>https://twitter.com/jeffcoover</t>
  </si>
  <si>
    <t>https://www.facebook.com/jcoover</t>
  </si>
  <si>
    <t>https://www.instagram.com/jcoover/</t>
  </si>
  <si>
    <t>DI72062</t>
  </si>
  <si>
    <t>Teubel</t>
  </si>
  <si>
    <t>alexinaw@uni.edu</t>
  </si>
  <si>
    <t>319-273-4737</t>
  </si>
  <si>
    <t>https://twitter.com/alexinawilson</t>
  </si>
  <si>
    <t>Kansas State University</t>
  </si>
  <si>
    <t>Kansas</t>
  </si>
  <si>
    <t>Manhattan</t>
  </si>
  <si>
    <t>155399</t>
  </si>
  <si>
    <t>https://courses.k-state.edu/majors/</t>
  </si>
  <si>
    <t>DI99706</t>
  </si>
  <si>
    <t>Trey</t>
  </si>
  <si>
    <t>Brokaw</t>
  </si>
  <si>
    <t>tbrokaw@kstatesports.com</t>
  </si>
  <si>
    <t>c:309-335-3895</t>
  </si>
  <si>
    <t>https://www.kstatesports.com/sports/mens-track-and-field</t>
  </si>
  <si>
    <t>https://twitter.com/coachbrokaw</t>
  </si>
  <si>
    <t>https://twitter.com/kstatetfxc</t>
  </si>
  <si>
    <t>https://www.facebook.com/trey.brokaw/</t>
  </si>
  <si>
    <t>https://www.facebook.com/KStateTFXC/</t>
  </si>
  <si>
    <t>https://www.instagram.com/kstatetfxc/</t>
  </si>
  <si>
    <t>Kansas State</t>
  </si>
  <si>
    <t>KS</t>
  </si>
  <si>
    <t>94.33%</t>
  </si>
  <si>
    <t>$41,766</t>
  </si>
  <si>
    <t>DI98170</t>
  </si>
  <si>
    <t>Travis</t>
  </si>
  <si>
    <t>Geopfert</t>
  </si>
  <si>
    <t>tgeopfert@kstatesports.com</t>
  </si>
  <si>
    <t>785-532-7071</t>
  </si>
  <si>
    <t>https://x.com/tracktravis</t>
  </si>
  <si>
    <t>https://www.facebook.com/travis.geopfert/</t>
  </si>
  <si>
    <t>https://www.instagram.com/tracktravis479/</t>
  </si>
  <si>
    <t>DI99701</t>
  </si>
  <si>
    <t>jnewell@kstatesports.com</t>
  </si>
  <si>
    <t>785-323-0339</t>
  </si>
  <si>
    <t>https://twitter.com/coachjohnnewell</t>
  </si>
  <si>
    <t>https://www.facebook.com/John.Newell709/</t>
  </si>
  <si>
    <t>https://www.instagram.com/coach_newell82/</t>
  </si>
  <si>
    <t>DI101346</t>
  </si>
  <si>
    <t>Goodwin</t>
  </si>
  <si>
    <t>cgoodwin@kstatesports.com</t>
  </si>
  <si>
    <t>785-473-6661</t>
  </si>
  <si>
    <t>https://x.com/chrisgood10</t>
  </si>
  <si>
    <t>https://www.facebook.com/christopher.goodwin.94/</t>
  </si>
  <si>
    <t>https://www.instagram.com/christopher_goodwin18/</t>
  </si>
  <si>
    <t>DI4051</t>
  </si>
  <si>
    <t>Karol</t>
  </si>
  <si>
    <t>Rovelto</t>
  </si>
  <si>
    <t>krovelto@kstatesports.com</t>
  </si>
  <si>
    <t>DI99702</t>
  </si>
  <si>
    <t>Mat</t>
  </si>
  <si>
    <t>mclark@kstatesports.com</t>
  </si>
  <si>
    <t>785-706-8372</t>
  </si>
  <si>
    <t>https://twitter.com/coachmclark</t>
  </si>
  <si>
    <t>https://www.facebook.com/p/Matt-Clark-17007798/</t>
  </si>
  <si>
    <t>https://www.instagram.com/trackstrength/</t>
  </si>
  <si>
    <t>DI99703</t>
  </si>
  <si>
    <t>Kip</t>
  </si>
  <si>
    <t>Janvrin</t>
  </si>
  <si>
    <t>Assistant Coach (Multi-events, Pole Vault)</t>
  </si>
  <si>
    <t>kjanvrin@kstatesports.com</t>
  </si>
  <si>
    <t>785-370-1954</t>
  </si>
  <si>
    <t>https://www.instagram.com/kstatecoachkip/</t>
  </si>
  <si>
    <t>DI99704</t>
  </si>
  <si>
    <t>Clive</t>
  </si>
  <si>
    <t>Pullen</t>
  </si>
  <si>
    <t>cpullen@kstatesports.com</t>
  </si>
  <si>
    <t>785-706-1469</t>
  </si>
  <si>
    <t>https://twitter.com/_bravojnr_</t>
  </si>
  <si>
    <t>https://www.instagram.com/bravoinuh/reels/</t>
  </si>
  <si>
    <t>DI99700</t>
  </si>
  <si>
    <t>kbucknam@kstatesports.com</t>
  </si>
  <si>
    <t>785-706-1480</t>
  </si>
  <si>
    <t>https://twitter.com/katebucknam</t>
  </si>
  <si>
    <t>https://www.instagram.com/katebucknam/</t>
  </si>
  <si>
    <t>DI101348</t>
  </si>
  <si>
    <t>sbrokaw@kstatesports.com</t>
  </si>
  <si>
    <t>DI99705</t>
  </si>
  <si>
    <t>Tara</t>
  </si>
  <si>
    <t>Davis-Woodhall</t>
  </si>
  <si>
    <t>https://twitter.com/tar___ruh</t>
  </si>
  <si>
    <t>https://www.instagram.com/thewoodhalls/</t>
  </si>
  <si>
    <t>DI101347</t>
  </si>
  <si>
    <t>Milholen</t>
  </si>
  <si>
    <t>https://www.instagram.com/jamesmilholen/</t>
  </si>
  <si>
    <t>University of Kansas</t>
  </si>
  <si>
    <t>155317</t>
  </si>
  <si>
    <t>https://career.ku.edu/careersandmajors</t>
  </si>
  <si>
    <t>DI3977</t>
  </si>
  <si>
    <t>Rose</t>
  </si>
  <si>
    <t>Richmond</t>
  </si>
  <si>
    <t>Recruiting Coordinator, Assistant Coach (Distance), Director of Operations</t>
  </si>
  <si>
    <t>roser@ku.edu</t>
  </si>
  <si>
    <t>785-864-7150</t>
  </si>
  <si>
    <t>https://kuathletics.com/sports/track/</t>
  </si>
  <si>
    <t>https://twitter.com/doubler_2004</t>
  </si>
  <si>
    <t>https://twitter.com/kutrack</t>
  </si>
  <si>
    <t>https://www.facebook.com/KUTrackandField/</t>
  </si>
  <si>
    <t>https://www.instagram.com/kutrack/</t>
  </si>
  <si>
    <t>88.21%</t>
  </si>
  <si>
    <t>$42,344</t>
  </si>
  <si>
    <t>DI3971</t>
  </si>
  <si>
    <t>Stanley</t>
  </si>
  <si>
    <t>Redwine</t>
  </si>
  <si>
    <t>sredwine@ku.edu</t>
  </si>
  <si>
    <t>785-864-3486</t>
  </si>
  <si>
    <t>https://www.facebook.com/stanley.redwine</t>
  </si>
  <si>
    <t>DI3972</t>
  </si>
  <si>
    <t>Hays</t>
  </si>
  <si>
    <t>General Manager, Associate Head Coach (Vertical Jumps)</t>
  </si>
  <si>
    <t>thays@ku.edu</t>
  </si>
  <si>
    <t>785-864-3699</t>
  </si>
  <si>
    <t>https://facebook.com/tom.hays.35</t>
  </si>
  <si>
    <t>DI80917</t>
  </si>
  <si>
    <t>Reynolds</t>
  </si>
  <si>
    <t>throwcoach@ku.edu</t>
  </si>
  <si>
    <t>785-864-1897</t>
  </si>
  <si>
    <t>DI81773</t>
  </si>
  <si>
    <t>Fortenberry</t>
  </si>
  <si>
    <t>nfortenberry@ku.edu</t>
  </si>
  <si>
    <t>785-840-5447</t>
  </si>
  <si>
    <t>https://www.facebook.com/nic.fortenberry.3/</t>
  </si>
  <si>
    <t>DI3976</t>
  </si>
  <si>
    <t>Whittlesey</t>
  </si>
  <si>
    <t>mwhittlesey@ku.edu</t>
  </si>
  <si>
    <t>785-864-3323</t>
  </si>
  <si>
    <t>https://twitter.com/jayhawksxc</t>
  </si>
  <si>
    <t>DI104929</t>
  </si>
  <si>
    <t>Wellman</t>
  </si>
  <si>
    <t>bwell@ku.edu</t>
  </si>
  <si>
    <t>785-331-7415</t>
  </si>
  <si>
    <t>DI3975</t>
  </si>
  <si>
    <t>Thornton</t>
  </si>
  <si>
    <t>pwthornton@ku.edu</t>
  </si>
  <si>
    <t>https://twitter.com/paul_thornton</t>
  </si>
  <si>
    <t>DI93472</t>
  </si>
  <si>
    <t>Honour</t>
  </si>
  <si>
    <t>Finley</t>
  </si>
  <si>
    <t>hfin20@ku.edu</t>
  </si>
  <si>
    <t>https://twitter.com/2bunshawty</t>
  </si>
  <si>
    <t>https://www.facebook.com/kutrackandfield/</t>
  </si>
  <si>
    <t>Wichita State University</t>
  </si>
  <si>
    <t>Wichita</t>
  </si>
  <si>
    <t>156125</t>
  </si>
  <si>
    <t>https://www.wichita.edu/thisis/majors/</t>
  </si>
  <si>
    <t>DI807</t>
  </si>
  <si>
    <t>Rainbolt</t>
  </si>
  <si>
    <t>Director of Track and Field (Multi-events, High-Jump)</t>
  </si>
  <si>
    <t>srainbolt@goshockers.com</t>
  </si>
  <si>
    <t>316-978-3362</t>
  </si>
  <si>
    <t>https://goshockers.com/sports/track-and-field</t>
  </si>
  <si>
    <t>https://twitter.com/goshockerstfxc</t>
  </si>
  <si>
    <t>https://www.facebook.com/steve.rainbolt/</t>
  </si>
  <si>
    <t>https://www.facebook.com/GoShockersTFXC/</t>
  </si>
  <si>
    <t>https://www.instagram.com/goshockerstfxc/</t>
  </si>
  <si>
    <t>Wichita State</t>
  </si>
  <si>
    <t>81.42%</t>
  </si>
  <si>
    <t>$35,058</t>
  </si>
  <si>
    <t>DI79318</t>
  </si>
  <si>
    <t>Moore</t>
  </si>
  <si>
    <t>amoore@goshockers.com</t>
  </si>
  <si>
    <t>DI809</t>
  </si>
  <si>
    <t>Hetzendorf</t>
  </si>
  <si>
    <t>jhetzendorf@goshockers.com</t>
  </si>
  <si>
    <t>316-519-5182</t>
  </si>
  <si>
    <t>https://twitter.com/coachhetzendorf</t>
  </si>
  <si>
    <t>https://www.facebook.com/john.hetzendorf.5</t>
  </si>
  <si>
    <t>DI808</t>
  </si>
  <si>
    <t>Wise</t>
  </si>
  <si>
    <t>jwise@goshockers.com</t>
  </si>
  <si>
    <t>316-519-3920</t>
  </si>
  <si>
    <t>https://twitter.com/john_wise_wsu</t>
  </si>
  <si>
    <t>DI101349</t>
  </si>
  <si>
    <t>Aliyah</t>
  </si>
  <si>
    <t>Fertig</t>
  </si>
  <si>
    <t>https://www.instagram.com/aliyah.fertig/</t>
  </si>
  <si>
    <t>DI812</t>
  </si>
  <si>
    <t>Heidi</t>
  </si>
  <si>
    <t>Benton</t>
  </si>
  <si>
    <t>hyost@goshockers.com</t>
  </si>
  <si>
    <t>316-300-0752</t>
  </si>
  <si>
    <t>DI810</t>
  </si>
  <si>
    <t>khunter@goshockers.com</t>
  </si>
  <si>
    <t>316-789-4344</t>
  </si>
  <si>
    <t>https://twitter.com/fakekirkhunter</t>
  </si>
  <si>
    <t>https://facebook.com/kirk.hunter.56</t>
  </si>
  <si>
    <t>DI102676</t>
  </si>
  <si>
    <t>Sasha</t>
  </si>
  <si>
    <t>Andrews</t>
  </si>
  <si>
    <t>DI102675</t>
  </si>
  <si>
    <t>https://www.instagram.com/josh.farmerr/</t>
  </si>
  <si>
    <t>DI80889</t>
  </si>
  <si>
    <t>Vaughn</t>
  </si>
  <si>
    <t>Bellarmine University</t>
  </si>
  <si>
    <t>Kentucky</t>
  </si>
  <si>
    <t>Louisville</t>
  </si>
  <si>
    <t>156286</t>
  </si>
  <si>
    <t>https://www.bellarmine.edu/programs/</t>
  </si>
  <si>
    <t>DI99707</t>
  </si>
  <si>
    <t>Vargo</t>
  </si>
  <si>
    <t>jvargo@bellarmine.edu</t>
  </si>
  <si>
    <t>https://athletics.bellarmine.edu/sports/mens-track-and-field</t>
  </si>
  <si>
    <t>https://twitter.com/buknightsxctf</t>
  </si>
  <si>
    <t>https://www.instagram.com/bellarminetrack/</t>
  </si>
  <si>
    <t>https://questionnaires.armssoftware.com/0fe011ac9ff1</t>
  </si>
  <si>
    <t>Bellarmine</t>
  </si>
  <si>
    <t>KY</t>
  </si>
  <si>
    <t>500-640</t>
  </si>
  <si>
    <t>84.50%</t>
  </si>
  <si>
    <t>$61,080</t>
  </si>
  <si>
    <t>DI99708</t>
  </si>
  <si>
    <t>Kayla</t>
  </si>
  <si>
    <t>Padgett</t>
  </si>
  <si>
    <t>https://twitter.com/kaypad9</t>
  </si>
  <si>
    <t>https://www.instagram.com/kayla1084/</t>
  </si>
  <si>
    <t>DI79334</t>
  </si>
  <si>
    <t>Hearn</t>
  </si>
  <si>
    <t>https://twitter.com/coachhearnjump4</t>
  </si>
  <si>
    <t>https://www.facebook.com/bill.hearn.90/</t>
  </si>
  <si>
    <t>https://www.instagram.com/coach.hearn/</t>
  </si>
  <si>
    <t>DI99709</t>
  </si>
  <si>
    <t>Cavinta</t>
  </si>
  <si>
    <t>rcavinta@bellarmine.edu</t>
  </si>
  <si>
    <t>https://twitter.com/ryan_cavinta</t>
  </si>
  <si>
    <t>DI63372</t>
  </si>
  <si>
    <t>Greenwood</t>
  </si>
  <si>
    <t>DI99712</t>
  </si>
  <si>
    <t>Hapner Musk</t>
  </si>
  <si>
    <t>amusk01@bellarmine.edu</t>
  </si>
  <si>
    <t>502-272-7463</t>
  </si>
  <si>
    <t>DI99711</t>
  </si>
  <si>
    <t>Flannery</t>
  </si>
  <si>
    <t>Musk Wells</t>
  </si>
  <si>
    <t>DI99710</t>
  </si>
  <si>
    <t>Sexton</t>
  </si>
  <si>
    <t>https://www.instagram.com/pedaltrash/</t>
  </si>
  <si>
    <t>DI79335</t>
  </si>
  <si>
    <t>jmadison@bellarmine.edu</t>
  </si>
  <si>
    <t>https://twitter.com/jmadthrows</t>
  </si>
  <si>
    <t>Eastern Kentucky University</t>
  </si>
  <si>
    <t>156620</t>
  </si>
  <si>
    <t>https://programs.eku.edu/</t>
  </si>
  <si>
    <t>DI14263</t>
  </si>
  <si>
    <t>Erdmann</t>
  </si>
  <si>
    <t>cory.erdmann@eku.edu</t>
  </si>
  <si>
    <t>859-200-1160</t>
  </si>
  <si>
    <t>https://ekusports.com/sports/mens-track-and-field</t>
  </si>
  <si>
    <t>https://twitter.com/coryerdmann</t>
  </si>
  <si>
    <t>https://twitter.com/eku_xctf</t>
  </si>
  <si>
    <t>https://www.facebook.com/eku.track/</t>
  </si>
  <si>
    <t>https://ekusports.com/sb_output.aspx?form=54</t>
  </si>
  <si>
    <t>Eastern Kentucky</t>
  </si>
  <si>
    <t>480-590</t>
  </si>
  <si>
    <t>470-580</t>
  </si>
  <si>
    <t>97.18%</t>
  </si>
  <si>
    <t>$34,424</t>
  </si>
  <si>
    <t>DI102677</t>
  </si>
  <si>
    <t>Niko</t>
  </si>
  <si>
    <t>Dworczak</t>
  </si>
  <si>
    <t>niko.dworczak@eku.edu</t>
  </si>
  <si>
    <t>https://www.instagram.com/niko_dworczi/</t>
  </si>
  <si>
    <t>https://www.instagram.com/eku_xctf/</t>
  </si>
  <si>
    <t>DI79399</t>
  </si>
  <si>
    <t>Mia</t>
  </si>
  <si>
    <t>Forster</t>
  </si>
  <si>
    <t>mia.forster@eku.edu</t>
  </si>
  <si>
    <t>DI101350</t>
  </si>
  <si>
    <t>Andy</t>
  </si>
  <si>
    <t>Fryman</t>
  </si>
  <si>
    <t>https://x.com/frymanthrows</t>
  </si>
  <si>
    <t>DI101351</t>
  </si>
  <si>
    <t>Olden</t>
  </si>
  <si>
    <t>brandon.olden@eku.edu</t>
  </si>
  <si>
    <t>Morehead State University</t>
  </si>
  <si>
    <t>Morehead</t>
  </si>
  <si>
    <t>157386</t>
  </si>
  <si>
    <t>https://www.moreheadstate.edu/Academics/Find-A-Major</t>
  </si>
  <si>
    <t>DI21352</t>
  </si>
  <si>
    <t>Clay</t>
  </si>
  <si>
    <t>Dixon</t>
  </si>
  <si>
    <t>bcdixon@moreheadstate.edu</t>
  </si>
  <si>
    <t>606-783-2588</t>
  </si>
  <si>
    <t>https://msueagles.com/sports/mens-track-and-field</t>
  </si>
  <si>
    <t>https://twitter.com/clevesdonogan</t>
  </si>
  <si>
    <t>https://twitter.com/msueaglescctrk</t>
  </si>
  <si>
    <t>https://facebook.com/clay.dixon.79/</t>
  </si>
  <si>
    <t>https://www.instagram.com/msum_xctf/</t>
  </si>
  <si>
    <t>https://questionnaires.armssoftware.com/381fb3a83867</t>
  </si>
  <si>
    <t>Morehead State</t>
  </si>
  <si>
    <t>10,000 and under</t>
  </si>
  <si>
    <t>73.85%</t>
  </si>
  <si>
    <t>$27,518</t>
  </si>
  <si>
    <t>DI94128</t>
  </si>
  <si>
    <t>Springfield</t>
  </si>
  <si>
    <t>raspringfield@moreheadstate.edu</t>
  </si>
  <si>
    <t>https://www.facebook.com/moravian-college-cross-countrytrack-field-136208186490478/</t>
  </si>
  <si>
    <t>DI94129</t>
  </si>
  <si>
    <t>Grayson</t>
  </si>
  <si>
    <t>Brookshire</t>
  </si>
  <si>
    <t>gpbrookshire@moreheadstate.edu</t>
  </si>
  <si>
    <t>DI14377</t>
  </si>
  <si>
    <t>Harry</t>
  </si>
  <si>
    <t>hladams2@moreheadstate.edu</t>
  </si>
  <si>
    <t>606-783-2653</t>
  </si>
  <si>
    <t>https://twitter.com/bigdave__bean</t>
  </si>
  <si>
    <t>Murray State University</t>
  </si>
  <si>
    <t>157401</t>
  </si>
  <si>
    <t>https://www.murraystate.edu/academics/regionalAcademicOutreach/RegionalCampus/paducah/degreePrograms.aspx</t>
  </si>
  <si>
    <t>DI104930</t>
  </si>
  <si>
    <t>Willow</t>
  </si>
  <si>
    <t>Kenneda</t>
  </si>
  <si>
    <t>https://goracers.com/sports/mens-golf</t>
  </si>
  <si>
    <t>https://twitter.com/murraystatexctf</t>
  </si>
  <si>
    <t>https://www.facebook.com/murraystatexctf/</t>
  </si>
  <si>
    <t>https://www.instagram.com/murraystatexctf/</t>
  </si>
  <si>
    <t>https://goracers.com/sb_output.aspx?form=3</t>
  </si>
  <si>
    <t>Murray State (KY)</t>
  </si>
  <si>
    <t>75.95%</t>
  </si>
  <si>
    <t>$33,475</t>
  </si>
  <si>
    <t>DI102678</t>
  </si>
  <si>
    <t>Riggins</t>
  </si>
  <si>
    <t>kriggins1@murraystate.edu</t>
  </si>
  <si>
    <t>270-809-6941</t>
  </si>
  <si>
    <t>https://x.com/coachkelsrig</t>
  </si>
  <si>
    <t>https://www.instagram.com/kelseyriggins/</t>
  </si>
  <si>
    <t>Northern Kentucky University</t>
  </si>
  <si>
    <t>Highland Heights</t>
  </si>
  <si>
    <t>157447</t>
  </si>
  <si>
    <t>https://www.nku.edu/academics.html</t>
  </si>
  <si>
    <t>DI9479</t>
  </si>
  <si>
    <t>Kruse</t>
  </si>
  <si>
    <t>kruses@nku.edu</t>
  </si>
  <si>
    <t>859-572-7570</t>
  </si>
  <si>
    <t>https://nkunorse.com/sports/mens-track-and-field</t>
  </si>
  <si>
    <t>https://twitter.com/nkunorsexctf</t>
  </si>
  <si>
    <t>https://www.facebook.com/nkuxc.track/</t>
  </si>
  <si>
    <t>https://www.instagram.com/nkunorsexctf/</t>
  </si>
  <si>
    <t>https://nkunorse.com/sb_output.aspx?form=3</t>
  </si>
  <si>
    <t>Northern Kentucky</t>
  </si>
  <si>
    <t>480-600</t>
  </si>
  <si>
    <t>88.34%</t>
  </si>
  <si>
    <t>$33,602</t>
  </si>
  <si>
    <t>DI9480</t>
  </si>
  <si>
    <t>Longano</t>
  </si>
  <si>
    <t>longanot1@nku.edu</t>
  </si>
  <si>
    <t>859-572-7958</t>
  </si>
  <si>
    <t>https://www.instagram.com/paul_longano/</t>
  </si>
  <si>
    <t>DI9483</t>
  </si>
  <si>
    <t>Wil</t>
  </si>
  <si>
    <t>Doering</t>
  </si>
  <si>
    <t>DI9482</t>
  </si>
  <si>
    <t>P.J.</t>
  </si>
  <si>
    <t>Ball</t>
  </si>
  <si>
    <t>ballp1@nku.edu</t>
  </si>
  <si>
    <t>DI95299</t>
  </si>
  <si>
    <t>Rexroat</t>
  </si>
  <si>
    <t>rexroatb3@nku.edu</t>
  </si>
  <si>
    <t>https://twitter.com/CoachRexroat1</t>
  </si>
  <si>
    <t>https://www.instagram.com/coachrexroat1/</t>
  </si>
  <si>
    <t>University of Kentucky</t>
  </si>
  <si>
    <t>Lexington</t>
  </si>
  <si>
    <t>157085</t>
  </si>
  <si>
    <t>https://www.uky.edu/academics/2017-18-major-sheet-inventory</t>
  </si>
  <si>
    <t>DI103963</t>
  </si>
  <si>
    <t>Tinotenda</t>
  </si>
  <si>
    <t>Matiyenga</t>
  </si>
  <si>
    <t>https://ukathletics.com/sports/trackandfield/</t>
  </si>
  <si>
    <t>https://twitter.com/kentuckytrack</t>
  </si>
  <si>
    <t>https://www.facebook.com/KentuckyTrack/</t>
  </si>
  <si>
    <t>https://www.instagram.com/kentuckytrack/</t>
  </si>
  <si>
    <t>http://college.jumpforward.com/questionnaire.aspx?iid=270&amp;sportid=56</t>
  </si>
  <si>
    <t>$50,356</t>
  </si>
  <si>
    <t>DI93016</t>
  </si>
  <si>
    <t>Ronnie</t>
  </si>
  <si>
    <t>https://www.instagram.com/ronnie_baker14/</t>
  </si>
  <si>
    <t>95.49%</t>
  </si>
  <si>
    <t>DI93014</t>
  </si>
  <si>
    <t>Masai</t>
  </si>
  <si>
    <t>Russell</t>
  </si>
  <si>
    <t>https://twitter.com/masai_russell</t>
  </si>
  <si>
    <t>DI16667</t>
  </si>
  <si>
    <t>Debbie</t>
  </si>
  <si>
    <t>Ferguson McKenzie</t>
  </si>
  <si>
    <t>dferg@uky.edu</t>
  </si>
  <si>
    <t>859-257-6498</t>
  </si>
  <si>
    <t>https://twitter.com/fastfergie16</t>
  </si>
  <si>
    <t>DI16665</t>
  </si>
  <si>
    <t>Lonnie</t>
  </si>
  <si>
    <t>Greene</t>
  </si>
  <si>
    <t>rgreene@uky.edu</t>
  </si>
  <si>
    <t>DI103964</t>
  </si>
  <si>
    <t>Keaton</t>
  </si>
  <si>
    <t>Daniel</t>
  </si>
  <si>
    <t>https://twitter.com/keatondaniel7</t>
  </si>
  <si>
    <t>https://www.instagram.com/keaton_daniel/</t>
  </si>
  <si>
    <t>DI94131</t>
  </si>
  <si>
    <t>Langston</t>
  </si>
  <si>
    <t>https://twitter.com/lang_jackson9</t>
  </si>
  <si>
    <t>DI94130</t>
  </si>
  <si>
    <t>Christal</t>
  </si>
  <si>
    <t>Mosley</t>
  </si>
  <si>
    <t>https://www.instagram.com/christallm/</t>
  </si>
  <si>
    <t>DI87119</t>
  </si>
  <si>
    <t>Pristina</t>
  </si>
  <si>
    <t>pristina.jones@uky.edu</t>
  </si>
  <si>
    <t>DI16670</t>
  </si>
  <si>
    <t>Keith</t>
  </si>
  <si>
    <t>McBride</t>
  </si>
  <si>
    <t>mcbridek@uky.edu</t>
  </si>
  <si>
    <t>https://twitter.com/throwsmcbride</t>
  </si>
  <si>
    <t>https://www.facebook.com/keith.mcbride.779</t>
  </si>
  <si>
    <t>DI88509</t>
  </si>
  <si>
    <t>d.anderson3@uky.edu</t>
  </si>
  <si>
    <t>859-257-5816</t>
  </si>
  <si>
    <t>DI103965</t>
  </si>
  <si>
    <t>Charity</t>
  </si>
  <si>
    <t>Hufnagel</t>
  </si>
  <si>
    <t>DI16668</t>
  </si>
  <si>
    <t>Kris</t>
  </si>
  <si>
    <t>Grimes</t>
  </si>
  <si>
    <t>krisgrimes@uky.edu</t>
  </si>
  <si>
    <t>https://twitter.com/krisxgrimes</t>
  </si>
  <si>
    <t>https://www.facebook.com/pages/category/Coach/Kris-Grimes-102216837799314/</t>
  </si>
  <si>
    <t>DI16666</t>
  </si>
  <si>
    <t>Hakon</t>
  </si>
  <si>
    <t>DeVries</t>
  </si>
  <si>
    <t>hakon.devries@uky.edu</t>
  </si>
  <si>
    <t>859-257-5148</t>
  </si>
  <si>
    <t>https://twitter.com/hakondevries</t>
  </si>
  <si>
    <t>https://www.facebook.com/hakon.devries</t>
  </si>
  <si>
    <t>https://www.instagram.com/hakondevries/</t>
  </si>
  <si>
    <t>DI68194</t>
  </si>
  <si>
    <t>Devynne</t>
  </si>
  <si>
    <t>Charlton</t>
  </si>
  <si>
    <t>devynnech@gmail.com</t>
  </si>
  <si>
    <t>https://twitter.com/devynnecharlton</t>
  </si>
  <si>
    <t>https://www.facebook.com/kentuckytrack/</t>
  </si>
  <si>
    <t>https://www.instagram.com/dvynn_/</t>
  </si>
  <si>
    <t>DI93015</t>
  </si>
  <si>
    <t>Mohammed</t>
  </si>
  <si>
    <t>Abubakar</t>
  </si>
  <si>
    <t>DI94132</t>
  </si>
  <si>
    <t>Kiara</t>
  </si>
  <si>
    <t>Grant</t>
  </si>
  <si>
    <t>University of Louisville</t>
  </si>
  <si>
    <t>157289</t>
  </si>
  <si>
    <t>https://louisville.edu/academics/majors-and-programs</t>
  </si>
  <si>
    <t>165</t>
  </si>
  <si>
    <t>DI88510</t>
  </si>
  <si>
    <t>Wyatt</t>
  </si>
  <si>
    <t>Rhoads</t>
  </si>
  <si>
    <t>wyatt@gocards.com</t>
  </si>
  <si>
    <t>https://gocards.com/sports/mens-track-and-field</t>
  </si>
  <si>
    <t>https://twitter.com/WyattRhoads25</t>
  </si>
  <si>
    <t>https://twitter.com/uofltrackxc</t>
  </si>
  <si>
    <t>https://www.facebook.com/UofLTrackXC/</t>
  </si>
  <si>
    <t>https://www.instagram.com/uofltrackxc/</t>
  </si>
  <si>
    <t>https://questionnaires.armssoftware.com/04c70af73d18</t>
  </si>
  <si>
    <t>65.59%</t>
  </si>
  <si>
    <t>$46,024</t>
  </si>
  <si>
    <t>DI87120</t>
  </si>
  <si>
    <t>joseph.franklin.1@louisville.edu</t>
  </si>
  <si>
    <t>502-678-8459</t>
  </si>
  <si>
    <t>DI99713</t>
  </si>
  <si>
    <t>Brianna</t>
  </si>
  <si>
    <t>McCarthy</t>
  </si>
  <si>
    <t>brianna@GoCards.com</t>
  </si>
  <si>
    <t>502-852-6106</t>
  </si>
  <si>
    <t>https://www.facebook.com/macabrii/</t>
  </si>
  <si>
    <t>https://www.instagram.com/briannaxmccarthy/</t>
  </si>
  <si>
    <t>DI88511</t>
  </si>
  <si>
    <t>cory@gocards.com</t>
  </si>
  <si>
    <t>502-755-1060</t>
  </si>
  <si>
    <t>https://www.facebook.com/CoryMartinThrows/</t>
  </si>
  <si>
    <t>DI90209</t>
  </si>
  <si>
    <t>ronnie@gocards.com</t>
  </si>
  <si>
    <t>DI88512</t>
  </si>
  <si>
    <t>Rasnick</t>
  </si>
  <si>
    <t>brooked@gocards.com</t>
  </si>
  <si>
    <t>316-322-3889</t>
  </si>
  <si>
    <t>https://twitter.com/brooke_rasnick</t>
  </si>
  <si>
    <t>https://www.instagram.com/brookerasnick/</t>
  </si>
  <si>
    <t>DI88513</t>
  </si>
  <si>
    <t>Thurnhoffer</t>
  </si>
  <si>
    <t>bob@gocards.com</t>
  </si>
  <si>
    <t>https://twitter.com/BobThurnhoffer</t>
  </si>
  <si>
    <t>https://www.instagram.com/bobthurnhoffer7/</t>
  </si>
  <si>
    <t>DI88514</t>
  </si>
  <si>
    <t>Baylee</t>
  </si>
  <si>
    <t>Mires</t>
  </si>
  <si>
    <t>baylee@gocards.com</t>
  </si>
  <si>
    <t>https://twitter.com/baybaymires</t>
  </si>
  <si>
    <t>https://www.instagram.com/baybaymires/</t>
  </si>
  <si>
    <t>Western Kentucky University</t>
  </si>
  <si>
    <t>Bowling Green</t>
  </si>
  <si>
    <t>157951</t>
  </si>
  <si>
    <t>https://www.wku.edu/majors/</t>
  </si>
  <si>
    <t>DI93017</t>
  </si>
  <si>
    <t>Lee</t>
  </si>
  <si>
    <t>lee.wood@wku.edu</t>
  </si>
  <si>
    <t>https://wkusports.com/sports/track-and-field</t>
  </si>
  <si>
    <t>https://twitter.com/wkutrackfield</t>
  </si>
  <si>
    <t>https://www.facebook.com/WKUTrackandCrossCountry/</t>
  </si>
  <si>
    <t>https://www.instagram.com/wkuxctf/</t>
  </si>
  <si>
    <t>Western Kentucky</t>
  </si>
  <si>
    <t>96.64%</t>
  </si>
  <si>
    <t>$39,626</t>
  </si>
  <si>
    <t>DI91823</t>
  </si>
  <si>
    <t>Zaglifa</t>
  </si>
  <si>
    <t>lauren.zaglifa@wku.edu</t>
  </si>
  <si>
    <t>https://www.instagram.com/zags__l/</t>
  </si>
  <si>
    <t>DI83574</t>
  </si>
  <si>
    <t>Becht</t>
  </si>
  <si>
    <t>ronald.becht@wku.edu</t>
  </si>
  <si>
    <t>270-745-6025</t>
  </si>
  <si>
    <t>https://www.facebook.com/jeremy.provence.1/</t>
  </si>
  <si>
    <t>DI99714</t>
  </si>
  <si>
    <t>Henderson</t>
  </si>
  <si>
    <t>https://twitter.com/jeffhenderson</t>
  </si>
  <si>
    <t>https://www.facebook.com/jefferyehenderson/</t>
  </si>
  <si>
    <t>https://www.instagram.com/jeffery_henderson/</t>
  </si>
  <si>
    <t>DI9267</t>
  </si>
  <si>
    <t>Director of Track/Cross Country Brent has been removed.</t>
  </si>
  <si>
    <t>Grambling State University</t>
  </si>
  <si>
    <t>Louisiana</t>
  </si>
  <si>
    <t>Grambling</t>
  </si>
  <si>
    <t>159009</t>
  </si>
  <si>
    <t>https://www.gram.edu/degrees/</t>
  </si>
  <si>
    <t>DI22959</t>
  </si>
  <si>
    <t>LaMonte</t>
  </si>
  <si>
    <t>Vaughn Jr.</t>
  </si>
  <si>
    <t>vaughnl@gram.edu</t>
  </si>
  <si>
    <t>318-274-6387</t>
  </si>
  <si>
    <t>https://gsutigers.com/sports/mens-track-and-field</t>
  </si>
  <si>
    <t>https://twitter.com/koachvaughn</t>
  </si>
  <si>
    <t>https://www.facebook.com/KoachYo</t>
  </si>
  <si>
    <t>https://www.facebook.com/Grambling-State-University-X-CountryTrack-Field-1437306723201538/</t>
  </si>
  <si>
    <t>https://www.instagram.com/ughnlamonted0f0/</t>
  </si>
  <si>
    <t>https://questionnaire.acsathletics.com/Questionnaire/Questionnaire.aspx?q=2362&amp;s=60554&amp;o=874</t>
  </si>
  <si>
    <t>Grambling State</t>
  </si>
  <si>
    <t>LA</t>
  </si>
  <si>
    <t>440-480</t>
  </si>
  <si>
    <t>92.20%</t>
  </si>
  <si>
    <t>$33,678</t>
  </si>
  <si>
    <t>DI72972</t>
  </si>
  <si>
    <t>Tamario</t>
  </si>
  <si>
    <t>Lattin</t>
  </si>
  <si>
    <t>Louisiana State University (LSU)</t>
  </si>
  <si>
    <t>Baton Rouge</t>
  </si>
  <si>
    <t>159391</t>
  </si>
  <si>
    <t>https://lsu.edu/majors/a-z.php</t>
  </si>
  <si>
    <t>DI72963</t>
  </si>
  <si>
    <t>Vernon</t>
  </si>
  <si>
    <t>Norwood</t>
  </si>
  <si>
    <t>https://lsusports.net/sports/tf/</t>
  </si>
  <si>
    <t>https://twitter.com/vernon400m</t>
  </si>
  <si>
    <t>https://twitter.com/lsutrackfield</t>
  </si>
  <si>
    <t>https://www.facebook.com/lsutrackfield/</t>
  </si>
  <si>
    <t>https://www.instagram.com/vernon400m/</t>
  </si>
  <si>
    <t>https://www.instagram.com/lsutrackfield/</t>
  </si>
  <si>
    <t>https://athletics.lsue.edu/sb_output.aspx?form=7</t>
  </si>
  <si>
    <t>LSU (Louisiana State)</t>
  </si>
  <si>
    <t>73.73%</t>
  </si>
  <si>
    <t>$50,071</t>
  </si>
  <si>
    <t>DI90210</t>
  </si>
  <si>
    <t>Jimmy</t>
  </si>
  <si>
    <t>Joseph</t>
  </si>
  <si>
    <t>jimmyjoseph@lsu.edu</t>
  </si>
  <si>
    <t>https://www.facebook.com/jimmy.joseph.58910049</t>
  </si>
  <si>
    <t>DI16766</t>
  </si>
  <si>
    <t>Shaver</t>
  </si>
  <si>
    <t>shaver@lsu.edu</t>
  </si>
  <si>
    <t>225-578-8627</t>
  </si>
  <si>
    <t>https://twitter.com/lsucoachshaver</t>
  </si>
  <si>
    <t>DI16767</t>
  </si>
  <si>
    <t>Houston</t>
  </si>
  <si>
    <t>Franks</t>
  </si>
  <si>
    <t>rfranks1@lsu.edu</t>
  </si>
  <si>
    <t>https://twitter.com/houstonfranks1</t>
  </si>
  <si>
    <t>https://www.instagram.com/runnerrhf3/</t>
  </si>
  <si>
    <t>DI79418</t>
  </si>
  <si>
    <t>Kokhanovsky</t>
  </si>
  <si>
    <t>andrewk@lsu.edu</t>
  </si>
  <si>
    <t>https://www.instagram.com/andykokhanovsky/</t>
  </si>
  <si>
    <t>DI16770</t>
  </si>
  <si>
    <t>Bennie</t>
  </si>
  <si>
    <t>Brazell</t>
  </si>
  <si>
    <t>bbraze2@lsu.edu</t>
  </si>
  <si>
    <t>https://twitter.com/lsucoachbrazell</t>
  </si>
  <si>
    <t>https://www.facebook.com/bennie.brazell.3</t>
  </si>
  <si>
    <t>DI90211</t>
  </si>
  <si>
    <t>Sylvia</t>
  </si>
  <si>
    <t>sylviarussell@lsu.edu</t>
  </si>
  <si>
    <t>https://www.instagram.com/sylvia.russell_/</t>
  </si>
  <si>
    <t>DI16771</t>
  </si>
  <si>
    <t>Tamara</t>
  </si>
  <si>
    <t>Ards</t>
  </si>
  <si>
    <t>tamaraards@lsu.edu</t>
  </si>
  <si>
    <t>DI16768</t>
  </si>
  <si>
    <t>Todd</t>
  </si>
  <si>
    <t>Lane</t>
  </si>
  <si>
    <t>toddlane@lsu.edu</t>
  </si>
  <si>
    <t>https://twitter.com/lsutoddlane</t>
  </si>
  <si>
    <t>https://www.facebook.com/todd.lane.902</t>
  </si>
  <si>
    <t>https://www.instagram.com/lsujumps/</t>
  </si>
  <si>
    <t>DI24720</t>
  </si>
  <si>
    <t>Director of Ops Andy has been removed.</t>
  </si>
  <si>
    <t>https://twitter.com/coachponce</t>
  </si>
  <si>
    <t>https://www.facebook.com/aponcedeleonjr</t>
  </si>
  <si>
    <t>Louisiana Tech University</t>
  </si>
  <si>
    <t>Ruston</t>
  </si>
  <si>
    <t>159647</t>
  </si>
  <si>
    <t>https://secure.latech.edu/academics/degrees.php</t>
  </si>
  <si>
    <t>DI76521</t>
  </si>
  <si>
    <t>brianj@latech.edu</t>
  </si>
  <si>
    <t>https://latechsports.com/sports/mens-track-and-field</t>
  </si>
  <si>
    <t>https://twitter.com/wsu_tf_xc</t>
  </si>
  <si>
    <t>https://www.facebook.com/wsuraiderstfxc/</t>
  </si>
  <si>
    <t>https://www.instagram.com/wrightstatetfxc/</t>
  </si>
  <si>
    <t>Louisiana Tech</t>
  </si>
  <si>
    <t>$30,589</t>
  </si>
  <si>
    <t>DI77715</t>
  </si>
  <si>
    <t>Cleare</t>
  </si>
  <si>
    <t>Associate Head Coach (Sprints, Jumps)</t>
  </si>
  <si>
    <t>gcleare@latech.edu</t>
  </si>
  <si>
    <t>DI98171</t>
  </si>
  <si>
    <t>Halle</t>
  </si>
  <si>
    <t>McClintock</t>
  </si>
  <si>
    <t>hallem@latech.edu</t>
  </si>
  <si>
    <t>https://www.facebook.com/latechtfxc/</t>
  </si>
  <si>
    <t>https://www.instagram.com/coachmac.latech/</t>
  </si>
  <si>
    <t>DI101352</t>
  </si>
  <si>
    <t>AC Joseph has been removed.</t>
  </si>
  <si>
    <t>https://www.instagram.com/coachblue_/</t>
  </si>
  <si>
    <t>McNeese State University</t>
  </si>
  <si>
    <t>Southland Conference (SL)</t>
  </si>
  <si>
    <t>Lake Charles</t>
  </si>
  <si>
    <t>159717</t>
  </si>
  <si>
    <t>https://www.mcneese.edu/academics</t>
  </si>
  <si>
    <t>DI18171</t>
  </si>
  <si>
    <t>Brendon</t>
  </si>
  <si>
    <t>Gilroy</t>
  </si>
  <si>
    <t>bgilroy@mcneese.edu</t>
  </si>
  <si>
    <t>337-475-5204</t>
  </si>
  <si>
    <t>https://mcneesesports.com/sports/mens-track-and-field</t>
  </si>
  <si>
    <t>https://twitter.com/msucoachgilroy</t>
  </si>
  <si>
    <t>https://twitter.com/mcneesetf_xc</t>
  </si>
  <si>
    <t>https://www.facebook.com/brendon.gilroy</t>
  </si>
  <si>
    <t>https://www.facebook.com/mcneesebackthetrack/</t>
  </si>
  <si>
    <t>https://mcneesesports.com/sb_output.aspx?form=3&amp;tab=prospectiveathleteform</t>
  </si>
  <si>
    <t>McNeese State</t>
  </si>
  <si>
    <t>530-620</t>
  </si>
  <si>
    <t>520-620</t>
  </si>
  <si>
    <t>20-25</t>
  </si>
  <si>
    <t>67.45%</t>
  </si>
  <si>
    <t>$31,042</t>
  </si>
  <si>
    <t>DI95300</t>
  </si>
  <si>
    <t>Janell</t>
  </si>
  <si>
    <t>jfullerton@mcneese.edu</t>
  </si>
  <si>
    <t>https://www.instagram.com/mcneese/</t>
  </si>
  <si>
    <t>DI77746</t>
  </si>
  <si>
    <t>Lathaniel</t>
  </si>
  <si>
    <t>Jeanlouis</t>
  </si>
  <si>
    <t>ljeanlouis@mcneese.edu</t>
  </si>
  <si>
    <t>https://twitter.com/BlazingTheTrack</t>
  </si>
  <si>
    <t>DI102679</t>
  </si>
  <si>
    <t>Seth</t>
  </si>
  <si>
    <t>Andres</t>
  </si>
  <si>
    <t>sandres1@mcneese.edu</t>
  </si>
  <si>
    <t>https://www.instagram.com/seth_andres_/</t>
  </si>
  <si>
    <t>https://www.instagram.com/mcneesetrackandfieldxc/</t>
  </si>
  <si>
    <t>DI18172</t>
  </si>
  <si>
    <t>Foolkes</t>
  </si>
  <si>
    <t>afoolkes@yahoo.com</t>
  </si>
  <si>
    <t>Nicholls State University</t>
  </si>
  <si>
    <t>Thibodaux</t>
  </si>
  <si>
    <t>159966</t>
  </si>
  <si>
    <t>https://www.nicholls.edu/programs/</t>
  </si>
  <si>
    <t>DI18251</t>
  </si>
  <si>
    <t>Stefanie</t>
  </si>
  <si>
    <t>Slekis</t>
  </si>
  <si>
    <t>stefanie.slekis@nicholls.edu</t>
  </si>
  <si>
    <t>985-449-7101</t>
  </si>
  <si>
    <t>https://geauxcolonels.com/sports/mens-track-field</t>
  </si>
  <si>
    <t>https://twitter.com/stefanieslekis</t>
  </si>
  <si>
    <t>https://twitter.com/nicholls_xctf</t>
  </si>
  <si>
    <t>https://www.facebook.com/people/Stefanie-Slekis/5523532/</t>
  </si>
  <si>
    <t>https://www.facebook.com/NichollsXCTF/</t>
  </si>
  <si>
    <t>https://www.instagram.com/stefanieslekis/</t>
  </si>
  <si>
    <t>https://www.instagram.com/ncbison_cctf/</t>
  </si>
  <si>
    <t>https://geauxcolonels.com/sb_output.aspx?form=9</t>
  </si>
  <si>
    <t>Nicholls State</t>
  </si>
  <si>
    <t>19-24</t>
  </si>
  <si>
    <t>91.65%</t>
  </si>
  <si>
    <t>$24,827</t>
  </si>
  <si>
    <t>DI101353</t>
  </si>
  <si>
    <t>Dustin</t>
  </si>
  <si>
    <t>Wager</t>
  </si>
  <si>
    <t>dwager@nicholls.edu</t>
  </si>
  <si>
    <t>https://www.instagram.com/dustin_wager/</t>
  </si>
  <si>
    <t>DI90212</t>
  </si>
  <si>
    <t>Annie</t>
  </si>
  <si>
    <t>Alexander</t>
  </si>
  <si>
    <t>https://www.instagram.com/annie_alexander_/</t>
  </si>
  <si>
    <t>DI95301</t>
  </si>
  <si>
    <t>Fulton</t>
  </si>
  <si>
    <t>Northwestern State University of Louisiana</t>
  </si>
  <si>
    <t>Natchitoches</t>
  </si>
  <si>
    <t>160038</t>
  </si>
  <si>
    <t>https://www.nsula.edu/undergraduate-programs/</t>
  </si>
  <si>
    <t>DI18301</t>
  </si>
  <si>
    <t>Heimerman</t>
  </si>
  <si>
    <t>heimermanm@nsula.edu</t>
  </si>
  <si>
    <t>318-357-4030</t>
  </si>
  <si>
    <t>https://nsudemons.com/sports/mens-track-and-field</t>
  </si>
  <si>
    <t>https://twitter.com/Coach_AdamP</t>
  </si>
  <si>
    <t>https://www.facebook.com/NSUTFXC/</t>
  </si>
  <si>
    <t>https://nsudemons.com/sb_output.aspx?form=6</t>
  </si>
  <si>
    <t>Northwestern State</t>
  </si>
  <si>
    <t>498-570</t>
  </si>
  <si>
    <t>94.16%</t>
  </si>
  <si>
    <t>$34,819</t>
  </si>
  <si>
    <t>DI18302</t>
  </si>
  <si>
    <t>Pennington</t>
  </si>
  <si>
    <t>Associate Head Coach (Sprints, Hurdles)</t>
  </si>
  <si>
    <t>penningtonc@nsula.edu</t>
  </si>
  <si>
    <t>318-357-4290</t>
  </si>
  <si>
    <t>https://twitter.com/coach_adamp</t>
  </si>
  <si>
    <t>DI102680</t>
  </si>
  <si>
    <t>Wills</t>
  </si>
  <si>
    <t>willsa@nsula.edu</t>
  </si>
  <si>
    <t>https://twitter.com/atgwills17</t>
  </si>
  <si>
    <t>https://twitter.com/nsudemonstf</t>
  </si>
  <si>
    <t>https://www.instagram.com/atgwills17/</t>
  </si>
  <si>
    <t>https://www.instagram.com/NSUTFXC/</t>
  </si>
  <si>
    <t>DI101354</t>
  </si>
  <si>
    <t>Payten</t>
  </si>
  <si>
    <t>Vidourek</t>
  </si>
  <si>
    <t>pvidourek250815@nsula.edu</t>
  </si>
  <si>
    <t>940-300-4882</t>
  </si>
  <si>
    <t>https://x.com/paytenvidourek</t>
  </si>
  <si>
    <t>Southeastern Louisiana University</t>
  </si>
  <si>
    <t>Hammond</t>
  </si>
  <si>
    <t>160612</t>
  </si>
  <si>
    <t>https://www.southeastern.edu/acad_research/degrees/</t>
  </si>
  <si>
    <t>DI76538</t>
  </si>
  <si>
    <t>Rheams Jr.</t>
  </si>
  <si>
    <t>michael.rheams@southeastern.edu</t>
  </si>
  <si>
    <t>985-549-5187</t>
  </si>
  <si>
    <t>https://lionsports.net/sports/mens-track-and-field</t>
  </si>
  <si>
    <t>https://twitter.com/orutrack</t>
  </si>
  <si>
    <t>https://www.facebook.com/ORUTrack/</t>
  </si>
  <si>
    <t>https://www.instagram.com/orutrack/</t>
  </si>
  <si>
    <t>https://questionnaires.armssoftware.com/24327c1e879b</t>
  </si>
  <si>
    <t>Southeastern Louisiana</t>
  </si>
  <si>
    <t>$35,947</t>
  </si>
  <si>
    <t>DI102681</t>
  </si>
  <si>
    <t>Kibwé</t>
  </si>
  <si>
    <t>kibwe.johnson@selu.edu</t>
  </si>
  <si>
    <t>https://x.com/kibwejohnson</t>
  </si>
  <si>
    <t>https://twitter.com/lionuptrack</t>
  </si>
  <si>
    <t>https://www.facebook.com/people/SLU-Track-and-FieldXC/100095049798341/</t>
  </si>
  <si>
    <t>https://www.instagram.com/martillokibwe/</t>
  </si>
  <si>
    <t>https://www.instagram.com/lionuptrack/</t>
  </si>
  <si>
    <t>DI97161</t>
  </si>
  <si>
    <t>Destinee</t>
  </si>
  <si>
    <t>Jeanpiere</t>
  </si>
  <si>
    <t>Assistant Coach (Short Sprints)</t>
  </si>
  <si>
    <t>destinee.jeanpiere@selu.edu</t>
  </si>
  <si>
    <t>https://www.instagram.com/LionUpTrack/</t>
  </si>
  <si>
    <t>DI69638</t>
  </si>
  <si>
    <t>Damion</t>
  </si>
  <si>
    <t>Assistant Coach (Long Sprints)</t>
  </si>
  <si>
    <t>damion.jeanpiere-2@southeastern.edu</t>
  </si>
  <si>
    <t>Southern University &amp; A&amp;M College</t>
  </si>
  <si>
    <t>160621</t>
  </si>
  <si>
    <t>https://www.subr.edu/page/schools-departments-programs</t>
  </si>
  <si>
    <t>DI18880</t>
  </si>
  <si>
    <t>Teremine</t>
  </si>
  <si>
    <t>teremine_white@subr.edu</t>
  </si>
  <si>
    <t>225-771-0297</t>
  </si>
  <si>
    <t>https://gojagsports.com/sports/mens-track-and-field</t>
  </si>
  <si>
    <t>https://www.facebook.com/teremine.white.5</t>
  </si>
  <si>
    <t>https://www.instagram.com/southernu_xctf/</t>
  </si>
  <si>
    <t>https://gojagsports.com/sb_output.aspx?form=5&amp;path=cxc</t>
  </si>
  <si>
    <t>Southern-Baton Rouge</t>
  </si>
  <si>
    <t>440-533</t>
  </si>
  <si>
    <t>410-510</t>
  </si>
  <si>
    <t>16-20</t>
  </si>
  <si>
    <t>45.19%</t>
  </si>
  <si>
    <t>$31,425</t>
  </si>
  <si>
    <t>DI22398</t>
  </si>
  <si>
    <t>Ware</t>
  </si>
  <si>
    <t>courtney_ware@subr.edu</t>
  </si>
  <si>
    <t>225-771-5749</t>
  </si>
  <si>
    <t>DI18881</t>
  </si>
  <si>
    <t>Freddie</t>
  </si>
  <si>
    <t>Glover</t>
  </si>
  <si>
    <t>freddie_glover@subr.edu</t>
  </si>
  <si>
    <t>225-771-4024</t>
  </si>
  <si>
    <t>https://twitter.com/coach_freddie</t>
  </si>
  <si>
    <t>https://www.facebook.com/freddie.glover.12</t>
  </si>
  <si>
    <t>DI72973</t>
  </si>
  <si>
    <t>Esau</t>
  </si>
  <si>
    <t>Lois</t>
  </si>
  <si>
    <t>https://www.facebook.com/esau.lolis.9</t>
  </si>
  <si>
    <t>Tulane University</t>
  </si>
  <si>
    <t>New Orleans</t>
  </si>
  <si>
    <t>160755</t>
  </si>
  <si>
    <t>https://admission.tulane.edu/academics/majors-minors</t>
  </si>
  <si>
    <t>40</t>
  </si>
  <si>
    <t>DI101355</t>
  </si>
  <si>
    <t>Story</t>
  </si>
  <si>
    <t>rstory1@tulane.edu</t>
  </si>
  <si>
    <t>504-862-8247</t>
  </si>
  <si>
    <t>https://tulanegreenwave.com/sports/mens-track-and-field</t>
  </si>
  <si>
    <t>https://twitter.com/greenwavexctf</t>
  </si>
  <si>
    <t>https://www.facebook.com/rebelipar/</t>
  </si>
  <si>
    <t>https://facebook.com/GreenWaveXCTF/</t>
  </si>
  <si>
    <t>https://www.instagram.com/rebeccacstory/</t>
  </si>
  <si>
    <t>https://www.instagram.com/greenwavexctf/</t>
  </si>
  <si>
    <t>Tulane</t>
  </si>
  <si>
    <t>650-730</t>
  </si>
  <si>
    <t>690-770</t>
  </si>
  <si>
    <t>11.69%</t>
  </si>
  <si>
    <t>$78,680</t>
  </si>
  <si>
    <t>DI24151</t>
  </si>
  <si>
    <t>Dayshia</t>
  </si>
  <si>
    <t>Davenport</t>
  </si>
  <si>
    <t>ddavenport@tulane.edu</t>
  </si>
  <si>
    <t>504-865-5511</t>
  </si>
  <si>
    <t>DI63597</t>
  </si>
  <si>
    <t>Director of Track And Field</t>
  </si>
  <si>
    <t>amyers10@tulane.edu</t>
  </si>
  <si>
    <t>504-865-5514</t>
  </si>
  <si>
    <t>https://twitter.com/runadrianmyers</t>
  </si>
  <si>
    <t>DI68180</t>
  </si>
  <si>
    <t>Agne</t>
  </si>
  <si>
    <t>Eggerth</t>
  </si>
  <si>
    <t>aeggerth@tulane.edu</t>
  </si>
  <si>
    <t>504-865-5564</t>
  </si>
  <si>
    <t>https://www.facebook.com/people/agne-eggerth/100011363981132/</t>
  </si>
  <si>
    <t>https://facebook.com/greenwavexctf/</t>
  </si>
  <si>
    <t>https://www.instagram.com/coachagne/</t>
  </si>
  <si>
    <t>DI86128</t>
  </si>
  <si>
    <t>Silversmith</t>
  </si>
  <si>
    <t>dsilversmith@tulane.edu</t>
  </si>
  <si>
    <t>https://twitter.com/david_ryan_si</t>
  </si>
  <si>
    <t>University of Louisiana - Lafayette</t>
  </si>
  <si>
    <t>Lafayette</t>
  </si>
  <si>
    <t>160658</t>
  </si>
  <si>
    <t>https://louisiana.edu/academics/majors-degrees/alphabetical</t>
  </si>
  <si>
    <t>DI103966</t>
  </si>
  <si>
    <t>Fletcher</t>
  </si>
  <si>
    <t>Recruiting Coordinator, Assistant Coach (Sprints, Pole Vault)</t>
  </si>
  <si>
    <t>lane.fletcher@louisiana.edu</t>
  </si>
  <si>
    <t>https://ragincajuns.com/sports/mens-track-and-field</t>
  </si>
  <si>
    <t>https://x.com/lanefletch11</t>
  </si>
  <si>
    <t>https://twitter.com/ragincajunstrk</t>
  </si>
  <si>
    <t>https://www.instagram.com/lanefletch11/</t>
  </si>
  <si>
    <t>https://www.instagram.com/ragincajuns_trk/</t>
  </si>
  <si>
    <t>https://questionnaires.armssoftware.com/2a178de33e64</t>
  </si>
  <si>
    <t>Louisiana-Lafayette</t>
  </si>
  <si>
    <t>$40,790</t>
  </si>
  <si>
    <t>DI19761</t>
  </si>
  <si>
    <t>Tommy</t>
  </si>
  <si>
    <t>Badon</t>
  </si>
  <si>
    <t>tbadon@louisiana.edu</t>
  </si>
  <si>
    <t>337-482-5020</t>
  </si>
  <si>
    <t>https://twitter.com/tbadon4486</t>
  </si>
  <si>
    <t>https://www.facebook.com/tommy.badon.77/</t>
  </si>
  <si>
    <t>67.55%</t>
  </si>
  <si>
    <t>DI103967</t>
  </si>
  <si>
    <t>Lenford Jr.</t>
  </si>
  <si>
    <t>charles.lenford@louisiana.edu</t>
  </si>
  <si>
    <t>https://www.instagram.com/charlesthrows/</t>
  </si>
  <si>
    <t>DI93476</t>
  </si>
  <si>
    <t>Rylan</t>
  </si>
  <si>
    <t>Theyard</t>
  </si>
  <si>
    <t>rylan.theyard1@louisiana.edu</t>
  </si>
  <si>
    <t>https://www.facebook.com/ragincajunstrk/</t>
  </si>
  <si>
    <t>DI27411</t>
  </si>
  <si>
    <t>Rocky</t>
  </si>
  <si>
    <t>Capello</t>
  </si>
  <si>
    <t>anthony.lloyd@louisiana.edu</t>
  </si>
  <si>
    <t>337-482-5015</t>
  </si>
  <si>
    <t>University of Louisiana - Monroe</t>
  </si>
  <si>
    <t>Monroe</t>
  </si>
  <si>
    <t>159993</t>
  </si>
  <si>
    <t>https://www.ulm.edu/majors/</t>
  </si>
  <si>
    <t>DI19811</t>
  </si>
  <si>
    <t>J.D.</t>
  </si>
  <si>
    <t>Malone</t>
  </si>
  <si>
    <t>malone@ulm.edu</t>
  </si>
  <si>
    <t>318-342-5390</t>
  </si>
  <si>
    <t>https://ulmwarhawks.com/sports/track-and-field</t>
  </si>
  <si>
    <t>https://twitter.com/jdm_ulm</t>
  </si>
  <si>
    <t>https://twitter.com/ulm_track</t>
  </si>
  <si>
    <t>https://www.facebook.com/ULMTrackAndField/</t>
  </si>
  <si>
    <t>https://www.instagram.com/ulmtfxc/</t>
  </si>
  <si>
    <t>http://college.jumpforward.com/questionnaire.aspx?&amp;SPSID=90610&amp;SPID=10972&amp;DB_LANG=C&amp;DB_OEM_ID=19000&amp;iid=562&amp;sportid=56</t>
  </si>
  <si>
    <t>Louisiana-Monroe</t>
  </si>
  <si>
    <t>460-580</t>
  </si>
  <si>
    <t>77.22%</t>
  </si>
  <si>
    <t>$35,644</t>
  </si>
  <si>
    <t>DI82796</t>
  </si>
  <si>
    <t>nbaker@ulm.edu</t>
  </si>
  <si>
    <t>DI103425</t>
  </si>
  <si>
    <t>Manuele</t>
  </si>
  <si>
    <t>manuele@ulm.edu</t>
  </si>
  <si>
    <t>DI98172</t>
  </si>
  <si>
    <t>AC Tyler has been removed.</t>
  </si>
  <si>
    <t>https://twitter.com/tyler_stahl7</t>
  </si>
  <si>
    <t>https://www.instagram.com/tyler_stahl7/</t>
  </si>
  <si>
    <t>University of New Orleans</t>
  </si>
  <si>
    <t>159939</t>
  </si>
  <si>
    <t>https://www.uno.edu/Academics/index.aspx</t>
  </si>
  <si>
    <t>DI80989</t>
  </si>
  <si>
    <t>Hibbert</t>
  </si>
  <si>
    <t>bhibbert@uno.edu</t>
  </si>
  <si>
    <t>504-280-1194</t>
  </si>
  <si>
    <t>https://unoprivateers.com/sports/track-and-field</t>
  </si>
  <si>
    <t>https://twitter.com/bhibbs10</t>
  </si>
  <si>
    <t>https://twitter.com/privateerstfxc</t>
  </si>
  <si>
    <t>https://www.facebook.com/ben.hibbert.90/</t>
  </si>
  <si>
    <t>https://www.facebook.com/PrivateersTFXC/</t>
  </si>
  <si>
    <t>https://www.instagram.com/privateerstfxc/</t>
  </si>
  <si>
    <t>520-660</t>
  </si>
  <si>
    <t>480-610</t>
  </si>
  <si>
    <t>82.92%</t>
  </si>
  <si>
    <t>$29,583</t>
  </si>
  <si>
    <t>DI90214</t>
  </si>
  <si>
    <t>O'Callaghan</t>
  </si>
  <si>
    <t>cocalla1@uno.edu</t>
  </si>
  <si>
    <t>504-280-3978</t>
  </si>
  <si>
    <t>https://twitter.com/_Coach_OC</t>
  </si>
  <si>
    <t>https://www.instagram.com/_coach_oc/</t>
  </si>
  <si>
    <t>University of Maine</t>
  </si>
  <si>
    <t>America East Conference (AEC)</t>
  </si>
  <si>
    <t>Maine</t>
  </si>
  <si>
    <t>Orono</t>
  </si>
  <si>
    <t>161253</t>
  </si>
  <si>
    <t>https://umaine.edu/find-a-major/</t>
  </si>
  <si>
    <t>181</t>
  </si>
  <si>
    <t>DI79326</t>
  </si>
  <si>
    <t>Ward</t>
  </si>
  <si>
    <t>adam.d.ward@maine.edu</t>
  </si>
  <si>
    <t>207-581-1079</t>
  </si>
  <si>
    <t>https://goblackbears.com/sports/mens-track-and-field</t>
  </si>
  <si>
    <t>https://twitter.com/adw2325</t>
  </si>
  <si>
    <t>https://twitter.com/mainetf</t>
  </si>
  <si>
    <t>https://www.facebook.com/UMaine-Track-and-FieldXC-228431887217044/</t>
  </si>
  <si>
    <t>https://www.instagram.com/umftrackandxc/</t>
  </si>
  <si>
    <t>ME</t>
  </si>
  <si>
    <t>92.02%</t>
  </si>
  <si>
    <t>$47,020</t>
  </si>
  <si>
    <t>DI82752</t>
  </si>
  <si>
    <t>Pablo</t>
  </si>
  <si>
    <t>Espitia</t>
  </si>
  <si>
    <t>pablo.espitia@maine.edu</t>
  </si>
  <si>
    <t>DI104931</t>
  </si>
  <si>
    <t>Fabien</t>
  </si>
  <si>
    <t>Corbillon</t>
  </si>
  <si>
    <t>fabien.corbillon@maine.edu</t>
  </si>
  <si>
    <t>https://www.instagram.com/coach_fabe/</t>
  </si>
  <si>
    <t>Coppin State University</t>
  </si>
  <si>
    <t>Maryland</t>
  </si>
  <si>
    <t>Baltimore</t>
  </si>
  <si>
    <t>162283</t>
  </si>
  <si>
    <t>https://www.coppin.edu/academics/undergraduateprograms</t>
  </si>
  <si>
    <t>DI11783</t>
  </si>
  <si>
    <t>Hicks</t>
  </si>
  <si>
    <t>chicks@coppin.edu</t>
  </si>
  <si>
    <t>410-951-3722</t>
  </si>
  <si>
    <t>https://coppinstatesports.com/sports/mens-track-and-field</t>
  </si>
  <si>
    <t>https://twitter.com/coppintrack</t>
  </si>
  <si>
    <t>https://www.facebook.com/carl.hicks.167</t>
  </si>
  <si>
    <t>https://www.facebook.com/CoppinSports/</t>
  </si>
  <si>
    <t>https://coppinstatesports.com/sb_output.aspx?form=3</t>
  </si>
  <si>
    <t>Coppin State</t>
  </si>
  <si>
    <t>MD</t>
  </si>
  <si>
    <t>420-490</t>
  </si>
  <si>
    <t>33.56%</t>
  </si>
  <si>
    <t>$27,954</t>
  </si>
  <si>
    <t>DI11785</t>
  </si>
  <si>
    <t>Jamie</t>
  </si>
  <si>
    <t>jawilson@coppin.edu</t>
  </si>
  <si>
    <t>https://www.facebook.com/wilsonbrockington</t>
  </si>
  <si>
    <t>DI11784</t>
  </si>
  <si>
    <t>Givens</t>
  </si>
  <si>
    <t>lglive99@yahoo.com</t>
  </si>
  <si>
    <t>Loyola University Maryland</t>
  </si>
  <si>
    <t>163046</t>
  </si>
  <si>
    <t>https://www.loyola.edu/academics/majors-degrees</t>
  </si>
  <si>
    <t>DI79414</t>
  </si>
  <si>
    <t>Gonzales</t>
  </si>
  <si>
    <t>https://loyolagreyhounds.com/sports/mens-tennis</t>
  </si>
  <si>
    <t>https://twitter.com/loyolaxctrack</t>
  </si>
  <si>
    <t>https://www.facebook.com/loyolaxctrack/</t>
  </si>
  <si>
    <t>https://www.instagram.com/loyolaxctrack/</t>
  </si>
  <si>
    <t>Loyola (MD)</t>
  </si>
  <si>
    <t>78.74%</t>
  </si>
  <si>
    <t>$69,770</t>
  </si>
  <si>
    <t>Morgan State University</t>
  </si>
  <si>
    <t>163453</t>
  </si>
  <si>
    <t>https://www.morgan.edu/academics/academic_programs.html</t>
  </si>
  <si>
    <t>DI11998</t>
  </si>
  <si>
    <t>Hodge</t>
  </si>
  <si>
    <t>neville.hodge@morgan.edu</t>
  </si>
  <si>
    <t>443-885-3105</t>
  </si>
  <si>
    <t>https://morganstatebears.com/sports/mens-track-and-field</t>
  </si>
  <si>
    <t>https://twitter.com/morgansttfxc</t>
  </si>
  <si>
    <t>Morgan State</t>
  </si>
  <si>
    <t>450-530</t>
  </si>
  <si>
    <t>73.61%</t>
  </si>
  <si>
    <t>$36,810</t>
  </si>
  <si>
    <t>DI102682</t>
  </si>
  <si>
    <t>Johnelle</t>
  </si>
  <si>
    <t>jojoh59@morgan.edu</t>
  </si>
  <si>
    <t>443-885-3050</t>
  </si>
  <si>
    <t>https://www.instagram.com/msubearstfxc/</t>
  </si>
  <si>
    <t>DI11999</t>
  </si>
  <si>
    <t>Janice</t>
  </si>
  <si>
    <t>Smythe</t>
  </si>
  <si>
    <t>janice.smythe@morgan.edu</t>
  </si>
  <si>
    <t>443-885-3886</t>
  </si>
  <si>
    <t>DI95303</t>
  </si>
  <si>
    <t>robert.isaac@morgan.edu</t>
  </si>
  <si>
    <t>443-885-4348</t>
  </si>
  <si>
    <t>Mount St. Mary's University</t>
  </si>
  <si>
    <t>Metro Atlantic Athletic Conference (MAAC)</t>
  </si>
  <si>
    <t>Emmitsburg</t>
  </si>
  <si>
    <t>163462</t>
  </si>
  <si>
    <t>y (Catholic)</t>
  </si>
  <si>
    <t>https://msmary.edu/academics/majors-minors/</t>
  </si>
  <si>
    <t>DI13751</t>
  </si>
  <si>
    <t>Stevenson</t>
  </si>
  <si>
    <t>j.m.stevenson@msmary.edu</t>
  </si>
  <si>
    <t>301-447-6724</t>
  </si>
  <si>
    <t>https://mountathletics.com/sports/track-and-field</t>
  </si>
  <si>
    <t>https://twitter.com/mountxctfstevo</t>
  </si>
  <si>
    <t>https://twitter.com/mountxctf</t>
  </si>
  <si>
    <t>https://www.facebook.com/pg/mountxctf/</t>
  </si>
  <si>
    <t>https://www.instagram.com/mountxctf/</t>
  </si>
  <si>
    <t>Mount St. Mary's (MD)</t>
  </si>
  <si>
    <t>81.80%</t>
  </si>
  <si>
    <t>$56,080</t>
  </si>
  <si>
    <t>DI13750</t>
  </si>
  <si>
    <t>Phillips</t>
  </si>
  <si>
    <t>phillips@msmary.edu</t>
  </si>
  <si>
    <t>301-447-5391</t>
  </si>
  <si>
    <t>https://twitter.com/mountxctfcoach</t>
  </si>
  <si>
    <t>https://www.instagram.com/mountxctfcoach/</t>
  </si>
  <si>
    <t>DI13756</t>
  </si>
  <si>
    <t>Poole</t>
  </si>
  <si>
    <t>j.a.poole@msmary.edu</t>
  </si>
  <si>
    <t>301-447-5729</t>
  </si>
  <si>
    <t>https://twitter.com/coachjpoole</t>
  </si>
  <si>
    <t>DI81800</t>
  </si>
  <si>
    <t>Finn</t>
  </si>
  <si>
    <t>r.t.finn@msmary.edu</t>
  </si>
  <si>
    <t>https://www.facebook.com/mountxctf/</t>
  </si>
  <si>
    <t>DI13755</t>
  </si>
  <si>
    <t>DuBois</t>
  </si>
  <si>
    <t>DI88516</t>
  </si>
  <si>
    <t>Grace</t>
  </si>
  <si>
    <t>King</t>
  </si>
  <si>
    <t>gr.e.king@msmary.edu</t>
  </si>
  <si>
    <t>https://www.facebook.com/grace.king.5458/</t>
  </si>
  <si>
    <t>DI88517</t>
  </si>
  <si>
    <t>Jone</t>
  </si>
  <si>
    <t>Zabaleta</t>
  </si>
  <si>
    <t>j.zabaleta@msmary.edu</t>
  </si>
  <si>
    <t>DI80974</t>
  </si>
  <si>
    <t>Roger</t>
  </si>
  <si>
    <t>An</t>
  </si>
  <si>
    <t>r.h.an@msmary.edu</t>
  </si>
  <si>
    <t>United States Naval Academy</t>
  </si>
  <si>
    <t>Annapolis</t>
  </si>
  <si>
    <t>164155</t>
  </si>
  <si>
    <t>https://www.usna.edu/Academics/Majors-and-Courses/index.php</t>
  </si>
  <si>
    <t>DI63733</t>
  </si>
  <si>
    <t>cijohnso@usna.edu</t>
  </si>
  <si>
    <t>410-293-5578</t>
  </si>
  <si>
    <t>https://navysports.com/sports/mens-track-and-field</t>
  </si>
  <si>
    <t>https://twitter.com/navy_trackfield</t>
  </si>
  <si>
    <t>https://www.facebook.com/chris.johnson.5249</t>
  </si>
  <si>
    <t>https://www.facebook.com/imadbhbhacker/</t>
  </si>
  <si>
    <t>https://www.instagram.com/navytf/</t>
  </si>
  <si>
    <t>Navy</t>
  </si>
  <si>
    <t>610-710</t>
  </si>
  <si>
    <t>28-33</t>
  </si>
  <si>
    <t>8.96%</t>
  </si>
  <si>
    <t>DI16126</t>
  </si>
  <si>
    <t>Cook</t>
  </si>
  <si>
    <t>jcook@usna.edu</t>
  </si>
  <si>
    <t>410-293-5568</t>
  </si>
  <si>
    <t>DI79417</t>
  </si>
  <si>
    <t>Balen</t>
  </si>
  <si>
    <t>balen@usna.edu</t>
  </si>
  <si>
    <t>410-293-8859</t>
  </si>
  <si>
    <t>https://www.instagram.com/austinbalen/</t>
  </si>
  <si>
    <t>DI16130</t>
  </si>
  <si>
    <t>Lanzel</t>
  </si>
  <si>
    <t>lanzel@usna.edu</t>
  </si>
  <si>
    <t>410-293-5574</t>
  </si>
  <si>
    <t>DI16127</t>
  </si>
  <si>
    <t>Campbell</t>
  </si>
  <si>
    <t>campbelc@usna.edu</t>
  </si>
  <si>
    <t>410-293-5575</t>
  </si>
  <si>
    <t>DI94133</t>
  </si>
  <si>
    <t>Rory</t>
  </si>
  <si>
    <t>Quiller</t>
  </si>
  <si>
    <t>quiller@usna.edu</t>
  </si>
  <si>
    <t>410-293-4490</t>
  </si>
  <si>
    <t>https://twitter.com/coachqjr</t>
  </si>
  <si>
    <t>DI71664</t>
  </si>
  <si>
    <t>Sheldon</t>
  </si>
  <si>
    <t>Hutchinson</t>
  </si>
  <si>
    <t>shutchin@usna.edu</t>
  </si>
  <si>
    <t>410-293-5580</t>
  </si>
  <si>
    <t>https://twitter.com/sheldonhutchin8</t>
  </si>
  <si>
    <t>University of Maryland</t>
  </si>
  <si>
    <t>College Park</t>
  </si>
  <si>
    <t>163286</t>
  </si>
  <si>
    <t>https://www.admissions.umd.edu/explore/majors</t>
  </si>
  <si>
    <t>61</t>
  </si>
  <si>
    <t>DI6505</t>
  </si>
  <si>
    <t>Travers</t>
  </si>
  <si>
    <t>https://umterps.com/sports/track-and-field</t>
  </si>
  <si>
    <t>https://www.facebook.com/steve.travers.96/</t>
  </si>
  <si>
    <t>https://umterps.com/sb_output.aspx?form=5</t>
  </si>
  <si>
    <t>640-760</t>
  </si>
  <si>
    <t>50.49%</t>
  </si>
  <si>
    <t>$53,919</t>
  </si>
  <si>
    <t>DI80930</t>
  </si>
  <si>
    <t>Amina</t>
  </si>
  <si>
    <t>Volunteer Assistant Coach (High-Jump)</t>
  </si>
  <si>
    <t>https://facebook.com/amina.jumps</t>
  </si>
  <si>
    <t>DI102683</t>
  </si>
  <si>
    <t>Phil</t>
  </si>
  <si>
    <t>Lang</t>
  </si>
  <si>
    <t>https://x.com/langbullseye</t>
  </si>
  <si>
    <t>https://www.facebook.com/coachlang/</t>
  </si>
  <si>
    <t>DI83570</t>
  </si>
  <si>
    <t>Ellie</t>
  </si>
  <si>
    <t>Leather</t>
  </si>
  <si>
    <t>https://twitter.com/PennStateTFXC</t>
  </si>
  <si>
    <t>https://www.facebook.com/PennStateTFXC/</t>
  </si>
  <si>
    <t>https://www.instagram.com/pennstatetfxc/</t>
  </si>
  <si>
    <t>DI6501</t>
  </si>
  <si>
    <t>Danielle</t>
  </si>
  <si>
    <t>Siebert</t>
  </si>
  <si>
    <t>Associate Head Coach (Mid-Distance, Distance)</t>
  </si>
  <si>
    <t>dsiebert@umd.edu</t>
  </si>
  <si>
    <t>301-314-3330</t>
  </si>
  <si>
    <t>https://twitter.com/danielle_sieb</t>
  </si>
  <si>
    <t>https://www.facebook.com/danielle.siebert.549</t>
  </si>
  <si>
    <t>DI95304</t>
  </si>
  <si>
    <t>Rudy</t>
  </si>
  <si>
    <t>Winkler</t>
  </si>
  <si>
    <t>rwinkler@umd.edu</t>
  </si>
  <si>
    <t>DI90218</t>
  </si>
  <si>
    <t>Amankwah</t>
  </si>
  <si>
    <t>DI90217</t>
  </si>
  <si>
    <t>Lynn</t>
  </si>
  <si>
    <t>lsmith04@umd.edu</t>
  </si>
  <si>
    <t>DI93477</t>
  </si>
  <si>
    <t>Berger</t>
  </si>
  <si>
    <t>speeddom@umd.edu</t>
  </si>
  <si>
    <t>https://www.facebook.com/dominicberger110m/</t>
  </si>
  <si>
    <t>https://www.facebook.com/marylandtrack/</t>
  </si>
  <si>
    <t>https://www.instagram.com/dominic_berger/</t>
  </si>
  <si>
    <t>DI90219</t>
  </si>
  <si>
    <t>Leah</t>
  </si>
  <si>
    <t>Blackall</t>
  </si>
  <si>
    <t>DI70343</t>
  </si>
  <si>
    <t>https://www.instagram.com/tyler_burdorff/</t>
  </si>
  <si>
    <t>University of Maryland - Baltimore County</t>
  </si>
  <si>
    <t>163268</t>
  </si>
  <si>
    <t>https://degrees.umbc.edu/</t>
  </si>
  <si>
    <t>DI2401</t>
  </si>
  <si>
    <t>Bobb</t>
  </si>
  <si>
    <t>dbobb1@umbc.edu</t>
  </si>
  <si>
    <t>410-455-6588</t>
  </si>
  <si>
    <t>https://umbcretrievers.com/sports/mens-track-and-field</t>
  </si>
  <si>
    <t>https://questionnaires.armssoftware.com/99435b51bd89</t>
  </si>
  <si>
    <t>Maryland-Baltimore County (UMBC)</t>
  </si>
  <si>
    <t>580-670</t>
  </si>
  <si>
    <t>570-680</t>
  </si>
  <si>
    <t>71.77%</t>
  </si>
  <si>
    <t>$42,752</t>
  </si>
  <si>
    <t>DI21037</t>
  </si>
  <si>
    <t>Davina</t>
  </si>
  <si>
    <t>Orieukwu</t>
  </si>
  <si>
    <t>dorieukw@umbc.edu</t>
  </si>
  <si>
    <t>DI2404</t>
  </si>
  <si>
    <t>tothomps@umbc.edu</t>
  </si>
  <si>
    <t>DI95305</t>
  </si>
  <si>
    <t>Beighley</t>
  </si>
  <si>
    <t>Ayers</t>
  </si>
  <si>
    <t>beighla1@umbc.edu</t>
  </si>
  <si>
    <t>https://twitter.com/umbcxctf</t>
  </si>
  <si>
    <t>https://www.instagram.com/beighley_ayers/</t>
  </si>
  <si>
    <t>University of Maryland Eastern Shore</t>
  </si>
  <si>
    <t>Princess Anne</t>
  </si>
  <si>
    <t>163338</t>
  </si>
  <si>
    <t>https://www.umes.edu/Academic/Pages/Undergraduate-Degree-Programs/</t>
  </si>
  <si>
    <t>DI83581</t>
  </si>
  <si>
    <t>Sharlene</t>
  </si>
  <si>
    <t>Milwood-Lee</t>
  </si>
  <si>
    <t>smilwoodlee@umes.edu</t>
  </si>
  <si>
    <t>https://easternshorehawks.com/sports/outdoor-track</t>
  </si>
  <si>
    <t>https://www.facebook.com/danny.stokes.92/</t>
  </si>
  <si>
    <t>https://www.instagram.com/dstokes.fitness/</t>
  </si>
  <si>
    <t>Maryland-Eastern Shore</t>
  </si>
  <si>
    <t>430-510</t>
  </si>
  <si>
    <t>16-19</t>
  </si>
  <si>
    <t>58.58%</t>
  </si>
  <si>
    <t>$35,103</t>
  </si>
  <si>
    <t>DI109270</t>
  </si>
  <si>
    <t>Jathan</t>
  </si>
  <si>
    <t>DeBerry</t>
  </si>
  <si>
    <t>jldeberry@umes.edu</t>
  </si>
  <si>
    <t>DI109271</t>
  </si>
  <si>
    <t>Vaughan</t>
  </si>
  <si>
    <t>DI105829</t>
  </si>
  <si>
    <t>AC Michael has been removed.</t>
  </si>
  <si>
    <t>https://www.facebook.com/UMESalumni/</t>
  </si>
  <si>
    <t>Boston College</t>
  </si>
  <si>
    <t>Massachusetts</t>
  </si>
  <si>
    <t>Boston</t>
  </si>
  <si>
    <t>164924</t>
  </si>
  <si>
    <t>https://www.bc.edu/bc-web/academics/majors-minors.html</t>
  </si>
  <si>
    <t>32</t>
  </si>
  <si>
    <t>DI79321</t>
  </si>
  <si>
    <t>Pete</t>
  </si>
  <si>
    <t>Watson</t>
  </si>
  <si>
    <t>watsonpe@bc.edu</t>
  </si>
  <si>
    <t>https://bceagles.com/sports/mens-track-and-field</t>
  </si>
  <si>
    <t>https://twitter.com/pwwatson77</t>
  </si>
  <si>
    <t>https://twitter.com/bctrackandfield</t>
  </si>
  <si>
    <t>https://www.instagram.com/bcmensxctf/</t>
  </si>
  <si>
    <t>https://questionnaires.armssoftware.com/44a8d19a067a</t>
  </si>
  <si>
    <t>MA</t>
  </si>
  <si>
    <t>660-730</t>
  </si>
  <si>
    <t>670-770</t>
  </si>
  <si>
    <t>31-34</t>
  </si>
  <si>
    <t>29.36%</t>
  </si>
  <si>
    <t>$78,572</t>
  </si>
  <si>
    <t>DI68079</t>
  </si>
  <si>
    <t>McGowan</t>
  </si>
  <si>
    <t>Co-Recruiting Coordinator, Assistant Coach (Distance)</t>
  </si>
  <si>
    <t>mcgowatb@bc.edu</t>
  </si>
  <si>
    <t>https://twitter.com/timmcgowan5</t>
  </si>
  <si>
    <t>DI85183</t>
  </si>
  <si>
    <t>Jerod</t>
  </si>
  <si>
    <t>Wims</t>
  </si>
  <si>
    <t>wimsj@bc.edu</t>
  </si>
  <si>
    <t>https://www.instagram.com/speed_addictish/</t>
  </si>
  <si>
    <t>DI90223</t>
  </si>
  <si>
    <t>Erick</t>
  </si>
  <si>
    <t>Duffy</t>
  </si>
  <si>
    <t>Assistant Coach (Jumps, Throws, Multi-Events)</t>
  </si>
  <si>
    <t>https://www.instagram.com/erick_duffy/</t>
  </si>
  <si>
    <t>DI90226</t>
  </si>
  <si>
    <t>Liam</t>
  </si>
  <si>
    <t>Kahn</t>
  </si>
  <si>
    <t>Assistant Coach (Javelin)</t>
  </si>
  <si>
    <t>https://www.instagram.com/liam_kahn/</t>
  </si>
  <si>
    <t>DI90224</t>
  </si>
  <si>
    <t>rogeral@bc.edu</t>
  </si>
  <si>
    <t>DI99715</t>
  </si>
  <si>
    <t>Elisabeth</t>
  </si>
  <si>
    <t>Danis</t>
  </si>
  <si>
    <t>danisel@bc.edu</t>
  </si>
  <si>
    <t>https://twitter.com/leb0522</t>
  </si>
  <si>
    <t>https://www.facebook.com/TerrierTFXC/</t>
  </si>
  <si>
    <t>https://www.instagram.com/coachlizdanis/</t>
  </si>
  <si>
    <t>Boston University</t>
  </si>
  <si>
    <t>164988</t>
  </si>
  <si>
    <t>https://www.bu.edu/admissions/academics/programs/majors/</t>
  </si>
  <si>
    <t>DI99716</t>
  </si>
  <si>
    <t>Cartwright</t>
  </si>
  <si>
    <t>Director of Track-and-Field (Throws)</t>
  </si>
  <si>
    <t>gcartwri@bu.edu</t>
  </si>
  <si>
    <t>617-353-8679</t>
  </si>
  <si>
    <t>https://goterriers.com/sports/mens-track-and-field</t>
  </si>
  <si>
    <t>https://twitter.com/terriertfxc</t>
  </si>
  <si>
    <t>https://www.instagram.com/terriertfxc/</t>
  </si>
  <si>
    <t>https://goterriers.com/sports/2016/6/13/recruiting-bost-recruiting-html</t>
  </si>
  <si>
    <t>670-780</t>
  </si>
  <si>
    <t>20.52%</t>
  </si>
  <si>
    <t>$77,662</t>
  </si>
  <si>
    <t>DI21338</t>
  </si>
  <si>
    <t>https://twitter.com/gwcartwright</t>
  </si>
  <si>
    <t>https://www.facebook.com/grantwcartwright</t>
  </si>
  <si>
    <t>https://www.instagram.com/gantcartwright/</t>
  </si>
  <si>
    <t>DI99717</t>
  </si>
  <si>
    <t>Kemar</t>
  </si>
  <si>
    <t>Mowatt</t>
  </si>
  <si>
    <t>kmowatt@bu.edu</t>
  </si>
  <si>
    <t>https://twitter.com/kemarmowatt</t>
  </si>
  <si>
    <t>https://www.facebook.com/kemar.mowatt/</t>
  </si>
  <si>
    <t>https://www.instagram.com/kemarmowatt_/</t>
  </si>
  <si>
    <t>DI103968</t>
  </si>
  <si>
    <t>Malaspina</t>
  </si>
  <si>
    <t>https://www.instagram.com/erimalasp/</t>
  </si>
  <si>
    <t>DI80979</t>
  </si>
  <si>
    <t>Sara</t>
  </si>
  <si>
    <t>Macey</t>
  </si>
  <si>
    <t>simacey@bu.edu</t>
  </si>
  <si>
    <t>DI99718</t>
  </si>
  <si>
    <t>Jon</t>
  </si>
  <si>
    <t>Molz</t>
  </si>
  <si>
    <t>jm2sx@bu.edu</t>
  </si>
  <si>
    <t>617-353-4630</t>
  </si>
  <si>
    <t>https://www.instagram.com/noj_zlom/</t>
  </si>
  <si>
    <t>College of the Holy Cross</t>
  </si>
  <si>
    <t>Worcester</t>
  </si>
  <si>
    <t>166124</t>
  </si>
  <si>
    <t>https://www.hamptonu.edu/academics/departments.cfm</t>
  </si>
  <si>
    <t>33</t>
  </si>
  <si>
    <t>DI15892</t>
  </si>
  <si>
    <t>Egetta</t>
  </si>
  <si>
    <t>Alfonso</t>
  </si>
  <si>
    <t>ealfonso@holycross.edu</t>
  </si>
  <si>
    <t>508-793-2315</t>
  </si>
  <si>
    <t>https://goholycross.com/sports/mens-track-and-field</t>
  </si>
  <si>
    <t>https://twitter.com/ealfonso43</t>
  </si>
  <si>
    <t>https://twitter.com/hcrosstfxc</t>
  </si>
  <si>
    <t>https://www.facebook.com/HCrossMXCTF/</t>
  </si>
  <si>
    <t>https://www.instagram.com/hcrossmxctf/</t>
  </si>
  <si>
    <t>http://my.armssoftware.com/arms/public/questionnaire/1c703b7bd683</t>
  </si>
  <si>
    <t>Holy Cross (MA)</t>
  </si>
  <si>
    <t>640-710</t>
  </si>
  <si>
    <t>29-32</t>
  </si>
  <si>
    <t>38.05%</t>
  </si>
  <si>
    <t>$72,230</t>
  </si>
  <si>
    <t>DI79413</t>
  </si>
  <si>
    <t>Reilly</t>
  </si>
  <si>
    <t>sreilly@holycross.edu</t>
  </si>
  <si>
    <t>508-793-2317</t>
  </si>
  <si>
    <t>https://www.facebook.com/Stephanie-Reilly-137511029602851/</t>
  </si>
  <si>
    <t>https://facebook.com/HCrossMXCTF/</t>
  </si>
  <si>
    <t>https://www.instagram.com/stephreillytraining/</t>
  </si>
  <si>
    <t>DI97162</t>
  </si>
  <si>
    <t>Consoles</t>
  </si>
  <si>
    <t>keconsoles1@holycross.edu</t>
  </si>
  <si>
    <t>https://x.com/KCPerformance_</t>
  </si>
  <si>
    <t>https://www.instagram.com/kevinconsoles.performance/</t>
  </si>
  <si>
    <t>DI27329</t>
  </si>
  <si>
    <t>Shawn</t>
  </si>
  <si>
    <t>McCabe</t>
  </si>
  <si>
    <t>smccabe@holycross.edu</t>
  </si>
  <si>
    <t>508-793-2794</t>
  </si>
  <si>
    <t>DI74585</t>
  </si>
  <si>
    <t>Sliwoski</t>
  </si>
  <si>
    <t>508-793-2925</t>
  </si>
  <si>
    <t>Harvard University</t>
  </si>
  <si>
    <t>Cambridge</t>
  </si>
  <si>
    <t>166027</t>
  </si>
  <si>
    <t>2</t>
  </si>
  <si>
    <t>DI10087</t>
  </si>
  <si>
    <t>Saretsky</t>
  </si>
  <si>
    <t>trackandfieldxc@fas.harvard.edu</t>
  </si>
  <si>
    <t>https://gocrimson.com/sports/mens-track-and-field</t>
  </si>
  <si>
    <t>https://twitter.com/jasonsaretsky</t>
  </si>
  <si>
    <t>https://twitter.com/harvardtrack_xc</t>
  </si>
  <si>
    <t>https://www.facebook.com/Harvard-Track-and-Field-170596022968459/</t>
  </si>
  <si>
    <t>https://www.instagram.com/jasonsaretsky/</t>
  </si>
  <si>
    <t>https://www.instagram.com/harvardtrack_xc/</t>
  </si>
  <si>
    <t>https://questionnaires.armssoftware.com/3a42e896419f</t>
  </si>
  <si>
    <t>Harvard</t>
  </si>
  <si>
    <t>4.86%</t>
  </si>
  <si>
    <t>$75,891</t>
  </si>
  <si>
    <t>DI91824</t>
  </si>
  <si>
    <t>Kathy</t>
  </si>
  <si>
    <t>Newberry</t>
  </si>
  <si>
    <t>DI10089</t>
  </si>
  <si>
    <t>Mangiacotti</t>
  </si>
  <si>
    <t>Associate Head Coach (Sprints, Hurdles, Horizontal Jumps)</t>
  </si>
  <si>
    <t>mangiacotti@fas.harvard.edu</t>
  </si>
  <si>
    <t>617-495-2847</t>
  </si>
  <si>
    <t>https://twitter.com/marcmangiacotti</t>
  </si>
  <si>
    <t>https://www.facebook.com/marc.mangiacotti/</t>
  </si>
  <si>
    <t>https://www.instagram.com/mmangiacotti/</t>
  </si>
  <si>
    <t>DI10088</t>
  </si>
  <si>
    <t>Gibby</t>
  </si>
  <si>
    <t>alex_gibby@fas.harvard.edu</t>
  </si>
  <si>
    <t>https://twitter.com/amgibb1</t>
  </si>
  <si>
    <t>https://www.facebook.com/alex.gibby.92</t>
  </si>
  <si>
    <t>https://www.instagram.com/amgibb13/</t>
  </si>
  <si>
    <t>DI10090</t>
  </si>
  <si>
    <t>Brenner</t>
  </si>
  <si>
    <t>Abbott</t>
  </si>
  <si>
    <t>Assistant Coach (Vertical Jumps, Javelin, Multi-Events)</t>
  </si>
  <si>
    <t>abbott@fas.harvard.edu</t>
  </si>
  <si>
    <t>617-495-2128</t>
  </si>
  <si>
    <t>https://facebook.com/brenner.abbott</t>
  </si>
  <si>
    <t>DI91825</t>
  </si>
  <si>
    <t>fletcherbrooks@fas.harvard.edu</t>
  </si>
  <si>
    <t>617-495-1917</t>
  </si>
  <si>
    <t>DI91826</t>
  </si>
  <si>
    <t>Kaaron</t>
  </si>
  <si>
    <t>Conwright</t>
  </si>
  <si>
    <t>kconwright@fas.harvard.edu</t>
  </si>
  <si>
    <t>818-445-5940</t>
  </si>
  <si>
    <t>DI101359</t>
  </si>
  <si>
    <t>Judy</t>
  </si>
  <si>
    <t>Pendergast</t>
  </si>
  <si>
    <t>https://www.instagram.com/judypendergast/</t>
  </si>
  <si>
    <t>DI104932</t>
  </si>
  <si>
    <t>AC Chris has been removed.</t>
  </si>
  <si>
    <t>Merrimack College</t>
  </si>
  <si>
    <t>North Andover</t>
  </si>
  <si>
    <t>166850</t>
  </si>
  <si>
    <t>https://www.merrimack.edu/admission/undergraduate/majors-and-minors.php</t>
  </si>
  <si>
    <t>DI69619</t>
  </si>
  <si>
    <t>Ashley</t>
  </si>
  <si>
    <t>craiga@merrimack.edu</t>
  </si>
  <si>
    <t>https://merrimackathletics.com/sports/mens-track-and-field</t>
  </si>
  <si>
    <t>https://twitter.com/merrimacktfxc</t>
  </si>
  <si>
    <t>https://www.facebook.com/pg/MerrimackCollegeTrackAndField/</t>
  </si>
  <si>
    <t>https://www.instagram.com/merrimacktfxc/</t>
  </si>
  <si>
    <t>https://merrimackathletics.com/sports/2017/7/12/information-pages-Recruiting-Questionnaires.aspx</t>
  </si>
  <si>
    <t>Merrimack</t>
  </si>
  <si>
    <t>80.55%</t>
  </si>
  <si>
    <t>$63,931</t>
  </si>
  <si>
    <t>DI25914</t>
  </si>
  <si>
    <t>Connolly</t>
  </si>
  <si>
    <t>connollym@merrimack.edu</t>
  </si>
  <si>
    <t>c:781-724-6679</t>
  </si>
  <si>
    <t>https://www.facebook.com/mark.connolly.96</t>
  </si>
  <si>
    <t>DI103970</t>
  </si>
  <si>
    <t>Kat</t>
  </si>
  <si>
    <t>Lewis</t>
  </si>
  <si>
    <t>DI103969</t>
  </si>
  <si>
    <t>Abby</t>
  </si>
  <si>
    <t>DI103971</t>
  </si>
  <si>
    <t>Dunne</t>
  </si>
  <si>
    <t>DI103972</t>
  </si>
  <si>
    <t>Be</t>
  </si>
  <si>
    <t>DI103973</t>
  </si>
  <si>
    <t>Whyte</t>
  </si>
  <si>
    <t>DI103974</t>
  </si>
  <si>
    <t>Gable</t>
  </si>
  <si>
    <t>DI25918</t>
  </si>
  <si>
    <t>cameronc@merrimack.edu</t>
  </si>
  <si>
    <t>c:603-401-5948</t>
  </si>
  <si>
    <t>https://twitter.com/chrismcameron</t>
  </si>
  <si>
    <t>https://facebook.com/people/Chris-Cameron/100000387744477</t>
  </si>
  <si>
    <t>DI25919</t>
  </si>
  <si>
    <t>Cayla</t>
  </si>
  <si>
    <t>Pellegrini</t>
  </si>
  <si>
    <t>pellegrinic@merrimack.edu</t>
  </si>
  <si>
    <t>c:603-965-6244</t>
  </si>
  <si>
    <t>Northeastern University</t>
  </si>
  <si>
    <t>167358</t>
  </si>
  <si>
    <t>https://www.northeastern.edu/cssh/undergraduate/majors-and-minors</t>
  </si>
  <si>
    <t>DI8242</t>
  </si>
  <si>
    <t>Tramaine</t>
  </si>
  <si>
    <t>t.shaw@northeastern.edu</t>
  </si>
  <si>
    <t>617-373-3555</t>
  </si>
  <si>
    <t>https://nuhuskies.com/sports/mens-track-and-field</t>
  </si>
  <si>
    <t>https://twitter.com/gonutrack</t>
  </si>
  <si>
    <t>https://www.facebook.com/GoNUtrack/</t>
  </si>
  <si>
    <t>https://www.instagram.com/gonutrack/</t>
  </si>
  <si>
    <t>https://questionnaires.armssoftware.com/97a266473178</t>
  </si>
  <si>
    <t>Northeastern (MA)</t>
  </si>
  <si>
    <t>690-750</t>
  </si>
  <si>
    <t>720-790</t>
  </si>
  <si>
    <t>20.81%</t>
  </si>
  <si>
    <t>$75,732</t>
  </si>
  <si>
    <t>DI8243</t>
  </si>
  <si>
    <t>Lonergan</t>
  </si>
  <si>
    <t>m.lonergan@northeastern.edu</t>
  </si>
  <si>
    <t>https://twitter.com/mattlonergan</t>
  </si>
  <si>
    <t>DI68143</t>
  </si>
  <si>
    <t>Powell</t>
  </si>
  <si>
    <t>h.powell@northeastern.edu</t>
  </si>
  <si>
    <t>https://twitter.com/coach_hpowell</t>
  </si>
  <si>
    <t>https://www.facebook.com/gonutrack/</t>
  </si>
  <si>
    <t>DI8244</t>
  </si>
  <si>
    <t>Wilfredo</t>
  </si>
  <si>
    <t>De Jesus Elias</t>
  </si>
  <si>
    <t>w.dejesus@northeastern.edu</t>
  </si>
  <si>
    <t>c:508-930-6050;o:617-373-3555</t>
  </si>
  <si>
    <t>https://twitter.com/wdejesus30</t>
  </si>
  <si>
    <t>DI23140</t>
  </si>
  <si>
    <t>Jacilyn</t>
  </si>
  <si>
    <t>Briggs</t>
  </si>
  <si>
    <t>j.briggs@northeastern.edu</t>
  </si>
  <si>
    <t>Stonehill College</t>
  </si>
  <si>
    <t>North Easton</t>
  </si>
  <si>
    <t>167996</t>
  </si>
  <si>
    <t>https://www.stonehill.edu/academics/areas-of-study/</t>
  </si>
  <si>
    <t>111</t>
  </si>
  <si>
    <t>DII4360</t>
  </si>
  <si>
    <t>Delgado</t>
  </si>
  <si>
    <t>mdelgado@stonehill.edu</t>
  </si>
  <si>
    <t>508-565-1728</t>
  </si>
  <si>
    <t>https://www.stonehillskyhawks.com/sports/track/index</t>
  </si>
  <si>
    <t>https://twitter.com/stonehillxc_tf</t>
  </si>
  <si>
    <t>https://www.stonehillskyhawks.com/sports/track/MWXCTFPSAQ</t>
  </si>
  <si>
    <t>Stonehill</t>
  </si>
  <si>
    <t>72.00%</t>
  </si>
  <si>
    <t>$57,530</t>
  </si>
  <si>
    <t>DII4358</t>
  </si>
  <si>
    <t>Boen</t>
  </si>
  <si>
    <t>cboen@stonehill.edu</t>
  </si>
  <si>
    <t>DII4356</t>
  </si>
  <si>
    <t>Schwartz</t>
  </si>
  <si>
    <t>dschwartz@stonehill.edu</t>
  </si>
  <si>
    <t>508-565-1867</t>
  </si>
  <si>
    <t>https://www.facebook.com/dan.schwartz.5209</t>
  </si>
  <si>
    <t>DII4355</t>
  </si>
  <si>
    <t>kboen@stonehill.edu</t>
  </si>
  <si>
    <t>508-565-1142</t>
  </si>
  <si>
    <t>https://twitter.com/karenboen</t>
  </si>
  <si>
    <t>https://www.facebook.com/karen.boen</t>
  </si>
  <si>
    <t>https://www.instagram.com/karenboen/</t>
  </si>
  <si>
    <t>University of Massachusetts - Amherst</t>
  </si>
  <si>
    <t>Mid-American Conference (MAC)</t>
  </si>
  <si>
    <t>Amherst</t>
  </si>
  <si>
    <t>166629</t>
  </si>
  <si>
    <t>https://www.umass.edu/gateway/academics/undergraduate</t>
  </si>
  <si>
    <t>75</t>
  </si>
  <si>
    <t>DI3071</t>
  </si>
  <si>
    <t>tritchie@umass.edu</t>
  </si>
  <si>
    <t>https://umassathletics.com/sports/mens-track-and-field</t>
  </si>
  <si>
    <t>https://twitter.com/timritchiewtd</t>
  </si>
  <si>
    <t>https://twitter.com/umass_xc_tf</t>
  </si>
  <si>
    <t>https://www.facebook.com/UMassMSoccer/</t>
  </si>
  <si>
    <t>https://www.instagram.com/timritchiewtd/</t>
  </si>
  <si>
    <t>https://questionnaires.armssoftware.com/7a9cf2e41bb8</t>
  </si>
  <si>
    <t>Massachusetts (UMASS)</t>
  </si>
  <si>
    <t>600-710</t>
  </si>
  <si>
    <t>61.44%</t>
  </si>
  <si>
    <t>$52,156</t>
  </si>
  <si>
    <t>DI3067</t>
  </si>
  <si>
    <t>coach_jackson@admin.umass.edu</t>
  </si>
  <si>
    <t>413-545-0286</t>
  </si>
  <si>
    <t>https://twitter.com/coach_dajackson</t>
  </si>
  <si>
    <t>DI3070</t>
  </si>
  <si>
    <t>Napolitano</t>
  </si>
  <si>
    <t>napolitano@umass.edu</t>
  </si>
  <si>
    <t>c:603-703-3482</t>
  </si>
  <si>
    <t>https://twitter.com/johnjnapolitano</t>
  </si>
  <si>
    <t>DI79333</t>
  </si>
  <si>
    <t>Remington</t>
  </si>
  <si>
    <t>Blair</t>
  </si>
  <si>
    <t>Assistant Coach (Horizontal Jumps &amp; High-Jump)</t>
  </si>
  <si>
    <t>remingtonblair@umass.edu</t>
  </si>
  <si>
    <t>413-545-2691</t>
  </si>
  <si>
    <t>https://twitter.com/remingtonblair</t>
  </si>
  <si>
    <t>https://www.instagram.com/remingtonblair/</t>
  </si>
  <si>
    <t>https://www.instagram.com/umasstrackxc/</t>
  </si>
  <si>
    <t>University of Massachusetts - Lowell</t>
  </si>
  <si>
    <t>Lowell</t>
  </si>
  <si>
    <t>166513</t>
  </si>
  <si>
    <t>https://www.uml.edu/Academics/undergraduate-programs/</t>
  </si>
  <si>
    <t>156</t>
  </si>
  <si>
    <t>DI72931</t>
  </si>
  <si>
    <t>Byrnes</t>
  </si>
  <si>
    <t>John_Byrnes@uml.edu</t>
  </si>
  <si>
    <t>978-934-2129</t>
  </si>
  <si>
    <t>https://goriverhawks.com/sports/mens-track-and-field</t>
  </si>
  <si>
    <t>https://twitter.com/riverhawkxctf</t>
  </si>
  <si>
    <t>https://www.facebook.com/UMLXCTF/</t>
  </si>
  <si>
    <t>https://www.instagram.com/thecouchcoach/</t>
  </si>
  <si>
    <t>https://www.instagram.com/riverhawkxctf/</t>
  </si>
  <si>
    <t>https://questionnaires.armssoftware.com/50f05033c1ba</t>
  </si>
  <si>
    <t>Massachusetts-Lowell</t>
  </si>
  <si>
    <t>570-650</t>
  </si>
  <si>
    <t>76.10%</t>
  </si>
  <si>
    <t>$49,626</t>
  </si>
  <si>
    <t>DI2463</t>
  </si>
  <si>
    <t>Waruch</t>
  </si>
  <si>
    <t>DI109272</t>
  </si>
  <si>
    <t>Lemay</t>
  </si>
  <si>
    <t>joseph_lemay@uml.edu</t>
  </si>
  <si>
    <t>DI2456</t>
  </si>
  <si>
    <t>Allyson</t>
  </si>
  <si>
    <t>allyson_waruch@uml.edu</t>
  </si>
  <si>
    <t>978-934-2128</t>
  </si>
  <si>
    <t>https://twitter.com/allyvault</t>
  </si>
  <si>
    <t>DI2459</t>
  </si>
  <si>
    <t>Barbara</t>
  </si>
  <si>
    <t>barbara_smith@uml.edu</t>
  </si>
  <si>
    <t>https://twitter.com/nanaslugdiva</t>
  </si>
  <si>
    <t>https://facebook.com/barbara.lukacssmith</t>
  </si>
  <si>
    <t>DI2460</t>
  </si>
  <si>
    <t>Dayo</t>
  </si>
  <si>
    <t>Ibraheem</t>
  </si>
  <si>
    <t>kazeem_ibraheem@uml.edu</t>
  </si>
  <si>
    <t>https://www.instagram.com/kaz1030/</t>
  </si>
  <si>
    <t>DI25414</t>
  </si>
  <si>
    <t>Taelour</t>
  </si>
  <si>
    <t>taelour_jefferson@uml.edu</t>
  </si>
  <si>
    <t>https://twitter.com/taejeff19</t>
  </si>
  <si>
    <t>DI88518</t>
  </si>
  <si>
    <t>AC Karson has been removed.</t>
  </si>
  <si>
    <t>Eastern Michigan University</t>
  </si>
  <si>
    <t>Michigan</t>
  </si>
  <si>
    <t>Ypsilanti</t>
  </si>
  <si>
    <t>169798</t>
  </si>
  <si>
    <t>https://www.emich.edu/degrees/index.php</t>
  </si>
  <si>
    <t>DI10757</t>
  </si>
  <si>
    <t>Sterling</t>
  </si>
  <si>
    <t>Roberts</t>
  </si>
  <si>
    <t>Head Coach (Sprints, Hurdles, Horizontal Jumps), Co-Director of Track-and-Field</t>
  </si>
  <si>
    <t>sroberts3@emich.edu</t>
  </si>
  <si>
    <t>734-487-0236</t>
  </si>
  <si>
    <t>https://emueagles.com/sports/mens-track-and-field</t>
  </si>
  <si>
    <t>https://twitter.com/emumxc_tf</t>
  </si>
  <si>
    <t>https://www.facebook.com/EMUMXCTF/</t>
  </si>
  <si>
    <t>https://www.instagram.com/sterlingmr_79/</t>
  </si>
  <si>
    <t>https://www.instagram.com/emumxc_tf/</t>
  </si>
  <si>
    <t>https://questionnaires.armssoftware.com/73237e339422?path=mtrack</t>
  </si>
  <si>
    <t>Eastern Michigan</t>
  </si>
  <si>
    <t>MI</t>
  </si>
  <si>
    <t>76.93%</t>
  </si>
  <si>
    <t>$28,302</t>
  </si>
  <si>
    <t>DI25500</t>
  </si>
  <si>
    <t>Best</t>
  </si>
  <si>
    <t>Co-Director of Track-and-Field</t>
  </si>
  <si>
    <t>cbest3@emich.edu</t>
  </si>
  <si>
    <t>734-487-7501</t>
  </si>
  <si>
    <t>https://www.facebook.com/chris.best.946</t>
  </si>
  <si>
    <t>https://www.instagram.com/cbest18/</t>
  </si>
  <si>
    <t>DI95306</t>
  </si>
  <si>
    <t>Evan</t>
  </si>
  <si>
    <t>Brusich</t>
  </si>
  <si>
    <t>ebrusich@emich.edu</t>
  </si>
  <si>
    <t>734-487-2250</t>
  </si>
  <si>
    <t>DI102687</t>
  </si>
  <si>
    <t>Nia</t>
  </si>
  <si>
    <t>lhender1@emich.edu</t>
  </si>
  <si>
    <t>734-487-8020</t>
  </si>
  <si>
    <t>https://www.instagram.com/nini_j/</t>
  </si>
  <si>
    <t>DI99719</t>
  </si>
  <si>
    <t>Whitelaw</t>
  </si>
  <si>
    <t>awhitela@emich.edu</t>
  </si>
  <si>
    <t>734-735-0622</t>
  </si>
  <si>
    <t>https://twitter.com/coachwhitelaw</t>
  </si>
  <si>
    <t>https://www.instagram.com/coachwhitelaw/</t>
  </si>
  <si>
    <t>DI98173</t>
  </si>
  <si>
    <t>https://twitter.com/cameron34969781</t>
  </si>
  <si>
    <t>https://www.facebook.com/cameronhartauthor/</t>
  </si>
  <si>
    <t>https://www.instagram.com/camahart/</t>
  </si>
  <si>
    <t>DI102688</t>
  </si>
  <si>
    <t>Brandal</t>
  </si>
  <si>
    <t>rbrandal@emich.edu</t>
  </si>
  <si>
    <t>https://www.instagram.com/ronniebrandal/</t>
  </si>
  <si>
    <t>DI98175</t>
  </si>
  <si>
    <t>Natalie</t>
  </si>
  <si>
    <t>Cizmas</t>
  </si>
  <si>
    <t>Michigan State University</t>
  </si>
  <si>
    <t>East Lansing</t>
  </si>
  <si>
    <t>171100</t>
  </si>
  <si>
    <t>https://admissions.msu.edu/academics/majors-degrees-programs/default.aspx</t>
  </si>
  <si>
    <t>DI26584</t>
  </si>
  <si>
    <t>Lisa</t>
  </si>
  <si>
    <t>Breznau</t>
  </si>
  <si>
    <t>senakie1@ath.msu.edu</t>
  </si>
  <si>
    <t>517-353-6357</t>
  </si>
  <si>
    <t>https://msuspartans.com/sports/mens-track-and-field</t>
  </si>
  <si>
    <t>https://twitter.com/msutrackfieldxc</t>
  </si>
  <si>
    <t>https://www.facebook.com/MSUTF/</t>
  </si>
  <si>
    <t>https://www.instagram.com/msutfxc/</t>
  </si>
  <si>
    <t>Michigan State</t>
  </si>
  <si>
    <t>74.47%</t>
  </si>
  <si>
    <t>$54,536</t>
  </si>
  <si>
    <t>DI68135</t>
  </si>
  <si>
    <t>Rebekah</t>
  </si>
  <si>
    <t>Smeltzer-Pickard</t>
  </si>
  <si>
    <t>smeltz11@ath.msu.edu</t>
  </si>
  <si>
    <t>https://www.facebook.com/msutf/</t>
  </si>
  <si>
    <t>DI88519</t>
  </si>
  <si>
    <t>Derrick</t>
  </si>
  <si>
    <t>Vicars</t>
  </si>
  <si>
    <t>https://twitter.com/derrickvicars</t>
  </si>
  <si>
    <t>https://www.instagram.com/derrickvicars/</t>
  </si>
  <si>
    <t>DI6593</t>
  </si>
  <si>
    <t>Yolanda</t>
  </si>
  <si>
    <t>john5733@ath.msu.edu</t>
  </si>
  <si>
    <t>https://www.facebook.com/yolandasuejohnson</t>
  </si>
  <si>
    <t>DI95307</t>
  </si>
  <si>
    <t>Fisher</t>
  </si>
  <si>
    <t>rfisher@ath.msu.edu</t>
  </si>
  <si>
    <t>DI90227</t>
  </si>
  <si>
    <t>Holly</t>
  </si>
  <si>
    <t>Hankenson</t>
  </si>
  <si>
    <t>https://twitter.com/Hollz2theWallz</t>
  </si>
  <si>
    <t>https://www.instagram.com/hollz2thewallz/</t>
  </si>
  <si>
    <t>DI21085</t>
  </si>
  <si>
    <t>Benoit</t>
  </si>
  <si>
    <t>benoitm3@msu.edu</t>
  </si>
  <si>
    <t>https://twitter.com/benoit_max</t>
  </si>
  <si>
    <t>DI6595</t>
  </si>
  <si>
    <t>Simoneau</t>
  </si>
  <si>
    <t>simonea4@ath.msu.edu</t>
  </si>
  <si>
    <t>517-353-9299</t>
  </si>
  <si>
    <t>https://twitter.com/coachsimoneau</t>
  </si>
  <si>
    <t>https://www.instagram.com/aasimoneau/</t>
  </si>
  <si>
    <t>Oakland University</t>
  </si>
  <si>
    <t>Rochester</t>
  </si>
  <si>
    <t>171571</t>
  </si>
  <si>
    <t>https://www.oakland.edu/futurestudents/academics/</t>
  </si>
  <si>
    <t>DI9526</t>
  </si>
  <si>
    <t>Rice</t>
  </si>
  <si>
    <t>rice@oakland.edu</t>
  </si>
  <si>
    <t>248-370-3107</t>
  </si>
  <si>
    <t>https://goldengrizzlies.com/sports/mens-track-field</t>
  </si>
  <si>
    <t>https://twitter.com/paulriceou</t>
  </si>
  <si>
    <t>https://twitter.com/oaklandtrackxc</t>
  </si>
  <si>
    <t>https://www.facebook.com/paul.rice.1460</t>
  </si>
  <si>
    <t>https://www.instagram.com/paulriceou/</t>
  </si>
  <si>
    <t>https://www.instagram.com/oaklandtrackxc/</t>
  </si>
  <si>
    <t>https://questionnaires.armssoftware.com/478a4847dcb2</t>
  </si>
  <si>
    <t>Oakland (MI)</t>
  </si>
  <si>
    <t>83.94%</t>
  </si>
  <si>
    <t>$39,162</t>
  </si>
  <si>
    <t>DI9530</t>
  </si>
  <si>
    <t>Larry</t>
  </si>
  <si>
    <t>lmwood@oakland.edu</t>
  </si>
  <si>
    <t>DI102689</t>
  </si>
  <si>
    <t>Stebbins</t>
  </si>
  <si>
    <t>https://x.com/stebbins_andy</t>
  </si>
  <si>
    <t>https://www.facebook.com/groups/oaklanduniversityxctf/</t>
  </si>
  <si>
    <t>DI90228</t>
  </si>
  <si>
    <t>trebrown@oakland.edu</t>
  </si>
  <si>
    <t>DI102690</t>
  </si>
  <si>
    <t>Pierce</t>
  </si>
  <si>
    <t>https://www.instagram.com/sppierce34/</t>
  </si>
  <si>
    <t>DI9528</t>
  </si>
  <si>
    <t>Nemens</t>
  </si>
  <si>
    <t>nemens@oakland.edu</t>
  </si>
  <si>
    <t>DI72058</t>
  </si>
  <si>
    <t>Sarver</t>
  </si>
  <si>
    <t>sarver@oakland.edu</t>
  </si>
  <si>
    <t>https://twitter.com/pat_runs</t>
  </si>
  <si>
    <t>https://www.instagram.com/pat.runs/</t>
  </si>
  <si>
    <t>DI102691</t>
  </si>
  <si>
    <t>Dot</t>
  </si>
  <si>
    <t>McMahan</t>
  </si>
  <si>
    <t>DI102692</t>
  </si>
  <si>
    <t>Lydia</t>
  </si>
  <si>
    <t>University of Detroit Mercy</t>
  </si>
  <si>
    <t>Detroit</t>
  </si>
  <si>
    <t>169716</t>
  </si>
  <si>
    <t>https://www.udmercy.edu/academics/programs/</t>
  </si>
  <si>
    <t>DI90229</t>
  </si>
  <si>
    <t>Calvin</t>
  </si>
  <si>
    <t>johnsoc23@udmercy.edu</t>
  </si>
  <si>
    <t>313-595-9323</t>
  </si>
  <si>
    <t>https://detroittitans.com/sports/mens-track-and-field</t>
  </si>
  <si>
    <t>https://twitter.com/detroittitantnf</t>
  </si>
  <si>
    <t>https://www.facebook.com/DetroitMercyTitans.TnF.XC</t>
  </si>
  <si>
    <t>https://www.instagram.com/detroitmercytnf.xc/</t>
  </si>
  <si>
    <t>80.60%</t>
  </si>
  <si>
    <t>$43,688</t>
  </si>
  <si>
    <t>DI101360</t>
  </si>
  <si>
    <t>Eding</t>
  </si>
  <si>
    <t>DI9352</t>
  </si>
  <si>
    <t>Guy</t>
  </si>
  <si>
    <t>murraygr@udmercy.edu</t>
  </si>
  <si>
    <t>313-993-1700x7351</t>
  </si>
  <si>
    <t>https://www.facebook.com/GMurray12</t>
  </si>
  <si>
    <t>DI92505</t>
  </si>
  <si>
    <t>Malin</t>
  </si>
  <si>
    <t>smithmd7@udmercy.edu</t>
  </si>
  <si>
    <t>https://www.facebook.com/detroitmercytitans.tnf.xc</t>
  </si>
  <si>
    <t>University of Michigan</t>
  </si>
  <si>
    <t>Ann Arbor</t>
  </si>
  <si>
    <t>170976</t>
  </si>
  <si>
    <t>https://admissions.umich.edu/academics-majors/majors-degrees</t>
  </si>
  <si>
    <t>28</t>
  </si>
  <si>
    <t>DI61047</t>
  </si>
  <si>
    <t>krsully@umich.edu</t>
  </si>
  <si>
    <t>734-647-1222</t>
  </si>
  <si>
    <t>https://mgoblue.com/sports/mens-track-and-field</t>
  </si>
  <si>
    <t>https://twitter.com/ksully330</t>
  </si>
  <si>
    <t>https://twitter.com/UMichTrack</t>
  </si>
  <si>
    <t>https://www.facebook.com/ksully330/</t>
  </si>
  <si>
    <t>https://www.facebook.com/michiganmenstrack/</t>
  </si>
  <si>
    <t>https://www.instagram.com/ksully330_um/</t>
  </si>
  <si>
    <t>https://www.instagram.com/umichtrack/</t>
  </si>
  <si>
    <t>680-780</t>
  </si>
  <si>
    <t>24.21%</t>
  </si>
  <si>
    <t>$67,802</t>
  </si>
  <si>
    <t>DI101361</t>
  </si>
  <si>
    <t>Heng</t>
  </si>
  <si>
    <t>maxheng@umich.edu</t>
  </si>
  <si>
    <t>DI60981</t>
  </si>
  <si>
    <t>Jenni</t>
  </si>
  <si>
    <t>Ashcroft</t>
  </si>
  <si>
    <t>jashcrof@umich.edu</t>
  </si>
  <si>
    <t>https://www.instagram.com/coach_jenni/</t>
  </si>
  <si>
    <t>DI103975</t>
  </si>
  <si>
    <t>McGuire</t>
  </si>
  <si>
    <t>mikemac@umich.edu</t>
  </si>
  <si>
    <t>734-764-5320</t>
  </si>
  <si>
    <t>DI85660</t>
  </si>
  <si>
    <t>Allison</t>
  </si>
  <si>
    <t>Boevers</t>
  </si>
  <si>
    <t>allliske@umich.edu</t>
  </si>
  <si>
    <t>https://www.facebook.com/allison.g.liske/</t>
  </si>
  <si>
    <t>DI103426</t>
  </si>
  <si>
    <t>Milarch</t>
  </si>
  <si>
    <t>averyeve@umich.edu</t>
  </si>
  <si>
    <t>https://www.facebook.com/avery.evenson/</t>
  </si>
  <si>
    <t>https://www.instagram.com/averyevensonmilarch/</t>
  </si>
  <si>
    <t>DI69589</t>
  </si>
  <si>
    <t>Colin</t>
  </si>
  <si>
    <t>cboevers@umich.edu</t>
  </si>
  <si>
    <t>734-647-2583</t>
  </si>
  <si>
    <t>DI101362</t>
  </si>
  <si>
    <t>Issy</t>
  </si>
  <si>
    <t>Wakefield</t>
  </si>
  <si>
    <t>issywake@umich.edu</t>
  </si>
  <si>
    <t>https://x.com/issywakefield</t>
  </si>
  <si>
    <t>https://www.instagram.com/issywakefield/</t>
  </si>
  <si>
    <t>DI69587</t>
  </si>
  <si>
    <t>Pettinga</t>
  </si>
  <si>
    <t>jpetting@umich.edu</t>
  </si>
  <si>
    <t>https://twitter.com/jacobpettinga27</t>
  </si>
  <si>
    <t>DI69590</t>
  </si>
  <si>
    <t>DI61020</t>
  </si>
  <si>
    <t>Rajewsky</t>
  </si>
  <si>
    <t>rajewsky@umich.edu</t>
  </si>
  <si>
    <t>734-615-3364</t>
  </si>
  <si>
    <t>https://twitter.com/coachrajewsky</t>
  </si>
  <si>
    <t>https://www.instagram.com/umich_trackcoach/</t>
  </si>
  <si>
    <t>DI101363</t>
  </si>
  <si>
    <t>Shean</t>
  </si>
  <si>
    <t>Conon</t>
  </si>
  <si>
    <t>Western Michigan University</t>
  </si>
  <si>
    <t>Kalamazoo</t>
  </si>
  <si>
    <t>172699</t>
  </si>
  <si>
    <t>https://wmich.edu/academics/undergraduate</t>
  </si>
  <si>
    <t>DI91829</t>
  </si>
  <si>
    <t>May</t>
  </si>
  <si>
    <t>Mbenoun</t>
  </si>
  <si>
    <t>https://wmubroncos.com/sports/mens-tennis</t>
  </si>
  <si>
    <t>https://twitter.com/wmu_tfxc</t>
  </si>
  <si>
    <t>https://www.facebook.com/Western-Michigan-University-Mens-Track-and-cross-country-team</t>
  </si>
  <si>
    <t>https://www.instagram.com/wmu_tfxc/</t>
  </si>
  <si>
    <t>http://my.armssoftware.com/arms/public/questionnaire/e664bf2932ef</t>
  </si>
  <si>
    <t>Western Michigan</t>
  </si>
  <si>
    <t>84.13%</t>
  </si>
  <si>
    <t>$30,095</t>
  </si>
  <si>
    <t>DI81792</t>
  </si>
  <si>
    <t>Kayleigh</t>
  </si>
  <si>
    <t>Conlon</t>
  </si>
  <si>
    <t>kayleigh.conlon@wmich.edu</t>
  </si>
  <si>
    <t>https://twitter.com/kayconlon6</t>
  </si>
  <si>
    <t>University of Minnesota</t>
  </si>
  <si>
    <t>Minnesota</t>
  </si>
  <si>
    <t>Minneapolis</t>
  </si>
  <si>
    <t>174066</t>
  </si>
  <si>
    <t>https://twin-cities.umn.edu/academics#programs-table-undergraduate</t>
  </si>
  <si>
    <t>DI84546</t>
  </si>
  <si>
    <t>Carnes</t>
  </si>
  <si>
    <t>https://gophersports.com/sports/mens-track-and-field</t>
  </si>
  <si>
    <t>https://twitter.com/gophercctf</t>
  </si>
  <si>
    <t>https://www.facebook.com/GopherCCTF/</t>
  </si>
  <si>
    <t>https://www.instagram.com/gophercctf/</t>
  </si>
  <si>
    <t>http://college.jumpforward.com/questionnaire.aspx</t>
  </si>
  <si>
    <t>MN</t>
  </si>
  <si>
    <t>68.02%</t>
  </si>
  <si>
    <t>47,125</t>
  </si>
  <si>
    <t>DI84547</t>
  </si>
  <si>
    <t>Halibicky</t>
  </si>
  <si>
    <t>https://www.facebook.com/nick.halabicky/</t>
  </si>
  <si>
    <t>DI84548</t>
  </si>
  <si>
    <t>Owen</t>
  </si>
  <si>
    <t>Hoeft</t>
  </si>
  <si>
    <t>https://twitter.com/Hoeft98</t>
  </si>
  <si>
    <t>https://www.instagram.com/owenhoeft/</t>
  </si>
  <si>
    <t>DI75243</t>
  </si>
  <si>
    <t>Bingle</t>
  </si>
  <si>
    <t>bingl001@umn.edu</t>
  </si>
  <si>
    <t>612-624-9065</t>
  </si>
  <si>
    <t>https://www.facebook.com/gophercctf/</t>
  </si>
  <si>
    <t>$47,125</t>
  </si>
  <si>
    <t>DI68201</t>
  </si>
  <si>
    <t>mill1992@umn.edu</t>
  </si>
  <si>
    <t>612-624-9532</t>
  </si>
  <si>
    <t>https://twitter.com/minncoachmiller</t>
  </si>
  <si>
    <t>https://www.facebook.com/peter.miller.56232</t>
  </si>
  <si>
    <t>https://www.instagram.com/mn_gopher_throws/</t>
  </si>
  <si>
    <t>DI88520</t>
  </si>
  <si>
    <t>Ayesha</t>
  </si>
  <si>
    <t>Champagnie</t>
  </si>
  <si>
    <t>Assistant Coach (Sprints, Jumps, Hurdles, Multi-events)</t>
  </si>
  <si>
    <t>https://www.instagram.com/_champ_876/</t>
  </si>
  <si>
    <t>DI6672</t>
  </si>
  <si>
    <t>Ibrahim</t>
  </si>
  <si>
    <t>Kabia</t>
  </si>
  <si>
    <t>kabi0013@umn.edu</t>
  </si>
  <si>
    <t>https://twitter.com/coachkabia</t>
  </si>
  <si>
    <t>https://www.instagram.com/kabbiby/</t>
  </si>
  <si>
    <t>DI64148</t>
  </si>
  <si>
    <t>Wick</t>
  </si>
  <si>
    <t>wickx073@umn.edu</t>
  </si>
  <si>
    <t>612-452-0990</t>
  </si>
  <si>
    <t>DI82764</t>
  </si>
  <si>
    <t>Director of Ops Claudia has been removed.</t>
  </si>
  <si>
    <t>University of St. Thomas - Minnesota</t>
  </si>
  <si>
    <t>St. Paul</t>
  </si>
  <si>
    <t>174914</t>
  </si>
  <si>
    <t>https://www.stthomas.edu/catalog/current/?utm_source=ustredirect&amp;utm_medium=majorsandminors</t>
  </si>
  <si>
    <t>DI25175</t>
  </si>
  <si>
    <t>Wareham</t>
  </si>
  <si>
    <t>pjwareham@stthomas.edu</t>
  </si>
  <si>
    <t>651-962-5913</t>
  </si>
  <si>
    <t>https://tommiesports.com/sports/mtrack</t>
  </si>
  <si>
    <t>https://www.facebook.com/pete.wareham.5</t>
  </si>
  <si>
    <t>https://www.facebook.com/University-of-St-Thomas-Track-Field-and-Cross-Country-106089718072/</t>
  </si>
  <si>
    <t>https://www.instagram.com/usttrackandfield/</t>
  </si>
  <si>
    <t>https://stubobcats.com/sb_output.aspx?form=3</t>
  </si>
  <si>
    <t>St. Thomas (MN)</t>
  </si>
  <si>
    <t>75.50%</t>
  </si>
  <si>
    <t>$45,016</t>
  </si>
  <si>
    <t>DI71667</t>
  </si>
  <si>
    <t>Scheff</t>
  </si>
  <si>
    <t>daniel.scheff@stthomas.edu</t>
  </si>
  <si>
    <t>DI80997</t>
  </si>
  <si>
    <t>Raske</t>
  </si>
  <si>
    <t>Assistant Coach (Sprints, Horizontal Jumps)</t>
  </si>
  <si>
    <t>raske@stthomas.edu</t>
  </si>
  <si>
    <t>651-962-7921</t>
  </si>
  <si>
    <t>https://twitter.com/Coach_Raske/</t>
  </si>
  <si>
    <t>https://www.facebook.com/andrewraske/</t>
  </si>
  <si>
    <t>DI80998</t>
  </si>
  <si>
    <t>O'Neill</t>
  </si>
  <si>
    <t>Assistant Coach (Hurdles, Vertical Jumps, Multi-events)</t>
  </si>
  <si>
    <t>connor.oneill@stthomas.edu</t>
  </si>
  <si>
    <t>651-962-5915</t>
  </si>
  <si>
    <t>https://www.facebook.com/connor.oneill.710</t>
  </si>
  <si>
    <t>DI69642</t>
  </si>
  <si>
    <t>Preston</t>
  </si>
  <si>
    <t>Huddleston</t>
  </si>
  <si>
    <t>hudd0003@stthomas.edu</t>
  </si>
  <si>
    <t>DI25181</t>
  </si>
  <si>
    <t>Ness</t>
  </si>
  <si>
    <t>ness8674@stthomas.edu</t>
  </si>
  <si>
    <t>DI90231</t>
  </si>
  <si>
    <t>Gage</t>
  </si>
  <si>
    <t>O'Brien</t>
  </si>
  <si>
    <t>obri6459@stthomas.edu</t>
  </si>
  <si>
    <t>https://twitter.com/TommieWXCTF</t>
  </si>
  <si>
    <t>https://www.instagram.com/gobrien15/</t>
  </si>
  <si>
    <t>DI104933</t>
  </si>
  <si>
    <t>Feuerborn</t>
  </si>
  <si>
    <t>DI90230</t>
  </si>
  <si>
    <t>Mock</t>
  </si>
  <si>
    <t>DI102694</t>
  </si>
  <si>
    <t>Maguire</t>
  </si>
  <si>
    <t>Alcorn State University</t>
  </si>
  <si>
    <t>Mississippi</t>
  </si>
  <si>
    <t>Lorman</t>
  </si>
  <si>
    <t>175342</t>
  </si>
  <si>
    <t>https://www.alcorn.edu/academics</t>
  </si>
  <si>
    <t>DI86130</t>
  </si>
  <si>
    <t>Alonzo</t>
  </si>
  <si>
    <t>Banks</t>
  </si>
  <si>
    <t>aobanks@alcorn.edu</t>
  </si>
  <si>
    <t>601-877-2456</t>
  </si>
  <si>
    <t>https://alcornsports.com/sports/mens-track-and-field</t>
  </si>
  <si>
    <t>https://twitter.com/alcornxcntrack</t>
  </si>
  <si>
    <t>https://www.facebook.com/alcornstatesports/?locale2=es_es</t>
  </si>
  <si>
    <t>https://www.instagram.com/alcornstatexctrack/</t>
  </si>
  <si>
    <t>https://alcornsports.com/sb_output.aspx?form=3</t>
  </si>
  <si>
    <t>Alcorn State</t>
  </si>
  <si>
    <t>MS</t>
  </si>
  <si>
    <t>390-460</t>
  </si>
  <si>
    <t>16-25</t>
  </si>
  <si>
    <t>35.51%</t>
  </si>
  <si>
    <t>$22,764</t>
  </si>
  <si>
    <t>DI90232</t>
  </si>
  <si>
    <t>Roy</t>
  </si>
  <si>
    <t>Lee Jr.</t>
  </si>
  <si>
    <t>royl@alcorn.edu</t>
  </si>
  <si>
    <t>601-877-2453</t>
  </si>
  <si>
    <t>https://www.facebook.com/payroylee/</t>
  </si>
  <si>
    <t>Jackson State University</t>
  </si>
  <si>
    <t>175856</t>
  </si>
  <si>
    <t>https://www.jsums.edu/academicaffairs/departments/</t>
  </si>
  <si>
    <t>DI18762</t>
  </si>
  <si>
    <t>Thorne</t>
  </si>
  <si>
    <t>mark.r.thorne@jsums.edu</t>
  </si>
  <si>
    <t>601-979-5889</t>
  </si>
  <si>
    <t>https://gojsutigers.com/sports/mens-track-and-field</t>
  </si>
  <si>
    <t>https://twitter.com/gojsutigersxctf</t>
  </si>
  <si>
    <t>https://www.facebook.com/GoJSUTigersXCTF/</t>
  </si>
  <si>
    <t>https://www.instagram.com/gojsutigersxctf/</t>
  </si>
  <si>
    <t>https://gojsutigers.com/sb_output.aspx?form=3</t>
  </si>
  <si>
    <t>Jackson State (MS)</t>
  </si>
  <si>
    <t>450-520</t>
  </si>
  <si>
    <t>440-530</t>
  </si>
  <si>
    <t>17-20</t>
  </si>
  <si>
    <t>85.97%</t>
  </si>
  <si>
    <t>$26,217</t>
  </si>
  <si>
    <t>DI18763</t>
  </si>
  <si>
    <t>jonathan.harris@jsums.edu</t>
  </si>
  <si>
    <t>601-979-0341</t>
  </si>
  <si>
    <t>https://twitter.com/koachkountry</t>
  </si>
  <si>
    <t>https://www.facebook.com/people/JonathanCOUNTRYHarris/101700239/</t>
  </si>
  <si>
    <t>DI108226</t>
  </si>
  <si>
    <t>Aniecia</t>
  </si>
  <si>
    <t>Brewster</t>
  </si>
  <si>
    <t>aniecia.a.brewster@jsums.edu</t>
  </si>
  <si>
    <t>601-979-2291</t>
  </si>
  <si>
    <t>https://x.com/coachbrewster_</t>
  </si>
  <si>
    <t>https://www.facebook.com/aniecia.a.brewster/</t>
  </si>
  <si>
    <t>https://www.instagram.com/coachbrewster_/</t>
  </si>
  <si>
    <t>Spooner</t>
  </si>
  <si>
    <t>mark.c.spooner@jsums.edu</t>
  </si>
  <si>
    <t>Mississippi State University</t>
  </si>
  <si>
    <t>Starkville</t>
  </si>
  <si>
    <t>176080</t>
  </si>
  <si>
    <t>https://catalog.msstate.edu/graduate/degrees-majors-offered/</t>
  </si>
  <si>
    <t>DI16935</t>
  </si>
  <si>
    <t>Woods</t>
  </si>
  <si>
    <t>cwoods@athletics.msstate.edu</t>
  </si>
  <si>
    <t>662-325-4811</t>
  </si>
  <si>
    <t>https://hailstate.com/sports/track-and-field</t>
  </si>
  <si>
    <t>https://twitter.com/coachcwoods</t>
  </si>
  <si>
    <t>https://twitter.com/hailstatetf</t>
  </si>
  <si>
    <t>https://www.facebook.com/coachchris.woods</t>
  </si>
  <si>
    <t>https://www.facebook.com/HailStateTF/</t>
  </si>
  <si>
    <t>https://www.instagram.com/coach_c.woods/</t>
  </si>
  <si>
    <t>https://www.instagram.com/hailstatetf/</t>
  </si>
  <si>
    <t>https://hailstate.com/sb_output.aspx?form=2045</t>
  </si>
  <si>
    <t>Mississippi State</t>
  </si>
  <si>
    <t>81.13%</t>
  </si>
  <si>
    <t>$40,944</t>
  </si>
  <si>
    <t>DI102695</t>
  </si>
  <si>
    <t>kstevenson@athletics.msstate.edu</t>
  </si>
  <si>
    <t>https://x.com/koachky</t>
  </si>
  <si>
    <t>https://www.instagram.com/kylestevenson228/</t>
  </si>
  <si>
    <t>DI16936</t>
  </si>
  <si>
    <t>April</t>
  </si>
  <si>
    <t>athomas@athletics.msstate.edu</t>
  </si>
  <si>
    <t>662-325-6648</t>
  </si>
  <si>
    <t>https://twitter.com/aprilmsuthrows</t>
  </si>
  <si>
    <t>DI16937</t>
  </si>
  <si>
    <t>Carjay</t>
  </si>
  <si>
    <t>Lyles</t>
  </si>
  <si>
    <t>clyles@athletics.msstate.edu</t>
  </si>
  <si>
    <t>662-325-2541</t>
  </si>
  <si>
    <t>DI102696</t>
  </si>
  <si>
    <t>Greer</t>
  </si>
  <si>
    <t>https://x.com/TonyGreerMS</t>
  </si>
  <si>
    <t>DI79419</t>
  </si>
  <si>
    <t>Erinn</t>
  </si>
  <si>
    <t>Stenman-Fahey</t>
  </si>
  <si>
    <t>erinnsf@athletics.msstate.edu</t>
  </si>
  <si>
    <t>https://www.instagram.com/erinn.s.f/</t>
  </si>
  <si>
    <t>DI103976</t>
  </si>
  <si>
    <t>Cha'Mia</t>
  </si>
  <si>
    <t>Rothwell</t>
  </si>
  <si>
    <t>crothwell@athletics.msstate.edu</t>
  </si>
  <si>
    <t>DI103427</t>
  </si>
  <si>
    <t>Turner</t>
  </si>
  <si>
    <t>jturner@athletics.msstate.edu</t>
  </si>
  <si>
    <t>https://x.com/heyitscoachjay</t>
  </si>
  <si>
    <t>https://www.instagram.com/jtagame/</t>
  </si>
  <si>
    <t>DI90233</t>
  </si>
  <si>
    <t>Trent</t>
  </si>
  <si>
    <t>Zelden</t>
  </si>
  <si>
    <t>tzelden@athletics.msstate.edu</t>
  </si>
  <si>
    <t>https://www.facebook.com/trent.zelden/</t>
  </si>
  <si>
    <t>Mississippi Valley State University</t>
  </si>
  <si>
    <t>Itta Bena</t>
  </si>
  <si>
    <t>176044</t>
  </si>
  <si>
    <t>https://www.mvsu.edu/academics/majors</t>
  </si>
  <si>
    <t>DI90235</t>
  </si>
  <si>
    <t>Snapp</t>
  </si>
  <si>
    <t>michael.snapp@mvsu.edu</t>
  </si>
  <si>
    <t>https://mvsusports.com/sports/mens-track-and-field</t>
  </si>
  <si>
    <t>https://twitter.com/mvsutrack_field</t>
  </si>
  <si>
    <t>https://www.instagram.com/valleystatetfxc/</t>
  </si>
  <si>
    <t>https://mvsusports.com/sb_output.aspx?form=3</t>
  </si>
  <si>
    <t>Mississippi Valley State</t>
  </si>
  <si>
    <t>13-22</t>
  </si>
  <si>
    <t>86.00%</t>
  </si>
  <si>
    <t>$20,315</t>
  </si>
  <si>
    <t>DI107145</t>
  </si>
  <si>
    <t>Jaquarius</t>
  </si>
  <si>
    <t>jaquarius.wilson@mvsu.edu</t>
  </si>
  <si>
    <t>https://www.facebook.com/BeyondReal22/</t>
  </si>
  <si>
    <t>https://www.instagram.com/mvsutrack_field/</t>
  </si>
  <si>
    <t>University of Mississippi</t>
  </si>
  <si>
    <t>Oxford</t>
  </si>
  <si>
    <t>176017</t>
  </si>
  <si>
    <t>https://catalog.olemiss.edu/undergraduate/programs</t>
  </si>
  <si>
    <t>DI90237</t>
  </si>
  <si>
    <t>Bree</t>
  </si>
  <si>
    <t>Bennett</t>
  </si>
  <si>
    <t>Recruiting Coordinator</t>
  </si>
  <si>
    <t>bennettb@olemiss.edu</t>
  </si>
  <si>
    <t>662-915-7538</t>
  </si>
  <si>
    <t>https://olemisssports.com/sports/track-and-field</t>
  </si>
  <si>
    <t>https://twitter.com/olemisstrack</t>
  </si>
  <si>
    <t>https://www.facebook.com/OleMissTrack/</t>
  </si>
  <si>
    <t>https://www.instagram.com/olemissxc/</t>
  </si>
  <si>
    <t>86.10%</t>
  </si>
  <si>
    <t>$42,034</t>
  </si>
  <si>
    <t>DI16859</t>
  </si>
  <si>
    <t>Connie</t>
  </si>
  <si>
    <t>Price-Smith</t>
  </si>
  <si>
    <t>cmprices@olemiss.edu</t>
  </si>
  <si>
    <t>https://twitter.com/conniepricesmi3</t>
  </si>
  <si>
    <t>https://www.facebook.com/OleMissTrack/app/163581413707488</t>
  </si>
  <si>
    <t>DI92506</t>
  </si>
  <si>
    <t>Andre</t>
  </si>
  <si>
    <t>adscott@olemiss.edu</t>
  </si>
  <si>
    <t>https://www.facebook.com/olemisstrack/</t>
  </si>
  <si>
    <t>DI79420</t>
  </si>
  <si>
    <t>Dempsey</t>
  </si>
  <si>
    <t>McGuigan</t>
  </si>
  <si>
    <t>dempsey@olemiss.edu</t>
  </si>
  <si>
    <t>https://twitter.com/dempseymcguigan</t>
  </si>
  <si>
    <t>DI16863</t>
  </si>
  <si>
    <t>jjsmith4@olemiss.edu</t>
  </si>
  <si>
    <t>https://twitter.com/coachjohnasmith</t>
  </si>
  <si>
    <t>DI98177</t>
  </si>
  <si>
    <t>Morrie</t>
  </si>
  <si>
    <t>mdturne6@olemiss.edu</t>
  </si>
  <si>
    <t>https://twitter.com/moturner_</t>
  </si>
  <si>
    <t>https://www.facebook.com/morriet1/</t>
  </si>
  <si>
    <t>https://www.instagram.com/_sprint_coach_/</t>
  </si>
  <si>
    <t>DI16862</t>
  </si>
  <si>
    <t>Porter</t>
  </si>
  <si>
    <t>Assistant Coach (Pole Vault, Javelin, Multi-Events)</t>
  </si>
  <si>
    <t>bporter@olemiss.edu</t>
  </si>
  <si>
    <t>https://twitter.com/olemisspv</t>
  </si>
  <si>
    <t>https://www.facebook.com/people/Brian-Porter/16738396/</t>
  </si>
  <si>
    <t>DI76536</t>
  </si>
  <si>
    <t>ajsmit18@olemiss.edu</t>
  </si>
  <si>
    <t>https://twitter.com/vol_track</t>
  </si>
  <si>
    <t>https://www.facebook.com/tenntrack/</t>
  </si>
  <si>
    <t>https://www.instagram.com/vol_track/</t>
  </si>
  <si>
    <t>DI27359</t>
  </si>
  <si>
    <t>Director of Ops Levi has been removed.</t>
  </si>
  <si>
    <t>https://twitter.com/levid20</t>
  </si>
  <si>
    <t>https://www.instagram.com/levi_dorsett/</t>
  </si>
  <si>
    <t>University of Southern Mississippi</t>
  </si>
  <si>
    <t>Hattiesburg</t>
  </si>
  <si>
    <t>176372</t>
  </si>
  <si>
    <t>https://choose.usm.edu/degrees.php</t>
  </si>
  <si>
    <t>DI9077</t>
  </si>
  <si>
    <t>Stuart</t>
  </si>
  <si>
    <t>jon.stuart@usm.edu</t>
  </si>
  <si>
    <t>601-266-5038</t>
  </si>
  <si>
    <t>https://southernmiss.com/sports/mens-track-and-field</t>
  </si>
  <si>
    <t>https://twitter.com/usmsprints</t>
  </si>
  <si>
    <t>https://twitter.com/southernmisstf</t>
  </si>
  <si>
    <t>https://www.facebook.com/jon.stuart.148/</t>
  </si>
  <si>
    <t>https://www.facebook.com/southernmisstf/</t>
  </si>
  <si>
    <t>https://www.instagram.com/southernmisstfxc/</t>
  </si>
  <si>
    <t>https://questionnaires.armssoftware.com/6e82e787f6fe</t>
  </si>
  <si>
    <t>Southern Mississippi</t>
  </si>
  <si>
    <t>95.39%</t>
  </si>
  <si>
    <t>$26,760</t>
  </si>
  <si>
    <t>DI92507</t>
  </si>
  <si>
    <t>Dalen</t>
  </si>
  <si>
    <t>Hurd</t>
  </si>
  <si>
    <t>DI68230</t>
  </si>
  <si>
    <t>Gibson</t>
  </si>
  <si>
    <t>nick.gibson@usm.edu</t>
  </si>
  <si>
    <t>https://twitter.com/gip_nipson</t>
  </si>
  <si>
    <t>https://www.facebook.com/nick.gibson.35</t>
  </si>
  <si>
    <t>DI105830</t>
  </si>
  <si>
    <t>Stringer</t>
  </si>
  <si>
    <t>kyle.stringer@usm.edu</t>
  </si>
  <si>
    <t>DI92508</t>
  </si>
  <si>
    <t>Myreon</t>
  </si>
  <si>
    <t>Sartin</t>
  </si>
  <si>
    <t>myreon.sartin@usm.edu</t>
  </si>
  <si>
    <t>https://www.instagram.com/bounce_coach/</t>
  </si>
  <si>
    <t>Lindenwood University</t>
  </si>
  <si>
    <t>Missouri</t>
  </si>
  <si>
    <t>St. Charles</t>
  </si>
  <si>
    <t>177968</t>
  </si>
  <si>
    <t>y (Presbyterian Church)</t>
  </si>
  <si>
    <t>https://www.lindenwood.edu/academics/undergraduate/</t>
  </si>
  <si>
    <t>DI82785</t>
  </si>
  <si>
    <t>Glenn</t>
  </si>
  <si>
    <t>gnorwood.vol@lindenwood.edu</t>
  </si>
  <si>
    <t>https://www.liberty.edu/flames/volleyball/</t>
  </si>
  <si>
    <t>https://twitter.com/lindenwoodtfxc</t>
  </si>
  <si>
    <t>https://www.facebook.com/lindenwooduniversityxctrackandfield/</t>
  </si>
  <si>
    <t>https://www.instagram.com/lindenwoodtfxc/</t>
  </si>
  <si>
    <t>https://questionnaires.armssoftware.com/a67e809dcd45</t>
  </si>
  <si>
    <t>Lindenwood (MO)</t>
  </si>
  <si>
    <t>MO</t>
  </si>
  <si>
    <t>74.80%</t>
  </si>
  <si>
    <t>$29,932</t>
  </si>
  <si>
    <t>DI101364</t>
  </si>
  <si>
    <t>Kregel</t>
  </si>
  <si>
    <t>kkregel@lindenwood.edu</t>
  </si>
  <si>
    <t>https://x.com/kaylakregel</t>
  </si>
  <si>
    <t>https://www.facebook.com/kayla.kregel/</t>
  </si>
  <si>
    <t>DI102697</t>
  </si>
  <si>
    <t>Mudd</t>
  </si>
  <si>
    <t>amudd@lindenwood.edu</t>
  </si>
  <si>
    <t>https://twitter.com/MuddAndrew</t>
  </si>
  <si>
    <t>https://m.facebook.com/people/Andrew-Mudd/100009606781535/</t>
  </si>
  <si>
    <t>https://www.instagram.com/muddandrew/</t>
  </si>
  <si>
    <t>DI101365</t>
  </si>
  <si>
    <t>Vicente</t>
  </si>
  <si>
    <t>Blanco</t>
  </si>
  <si>
    <t>vblanco@lindenwood.edu</t>
  </si>
  <si>
    <t>https://www.instagram.com/dubious_blanco/</t>
  </si>
  <si>
    <t>Saint Louis University</t>
  </si>
  <si>
    <t>St. Louis</t>
  </si>
  <si>
    <t>179159</t>
  </si>
  <si>
    <t>https://www.slu.edu/programs/undergraduate/index.php</t>
  </si>
  <si>
    <t>94</t>
  </si>
  <si>
    <t>DI3316</t>
  </si>
  <si>
    <t>Bell</t>
  </si>
  <si>
    <t>jon.bell@slu.edu</t>
  </si>
  <si>
    <t>314-977-3253</t>
  </si>
  <si>
    <t>https://slubillikens.com/sports/track-and-field</t>
  </si>
  <si>
    <t>https://twitter.com/jbell30</t>
  </si>
  <si>
    <t>https://twitter.com/billikensxctf</t>
  </si>
  <si>
    <t>https://facebook.com/jon.bell.9828</t>
  </si>
  <si>
    <t>https://www.facebook.com/Saint-Louis-University-Cross-CountryTrack-Field-137994472953931/</t>
  </si>
  <si>
    <t>580-690</t>
  </si>
  <si>
    <t>55.68%</t>
  </si>
  <si>
    <t>$64,892</t>
  </si>
  <si>
    <t>DI72055</t>
  </si>
  <si>
    <t>Lindsay</t>
  </si>
  <si>
    <t>lindsay.walker@slu.edu</t>
  </si>
  <si>
    <t>DI90240</t>
  </si>
  <si>
    <t>Rexi</t>
  </si>
  <si>
    <t>Parcells</t>
  </si>
  <si>
    <t>rexi.parcells@slu.edu</t>
  </si>
  <si>
    <t>https://www.instagram.com/billikensxctf/</t>
  </si>
  <si>
    <t>Southeast Missouri State University</t>
  </si>
  <si>
    <t>Cape Girardeau</t>
  </si>
  <si>
    <t>179557</t>
  </si>
  <si>
    <t>https://www.semo.edu/study/index.html</t>
  </si>
  <si>
    <t>DI14468</t>
  </si>
  <si>
    <t>Crumpecker</t>
  </si>
  <si>
    <t>ecrumpecker@semo.edu</t>
  </si>
  <si>
    <t>573-986-7302</t>
  </si>
  <si>
    <t>https://semoredhawks.com/sports/mens-track-and-field</t>
  </si>
  <si>
    <t>https://twitter.com/semotrack</t>
  </si>
  <si>
    <t>https://www.facebook.com/SEMOTrack/</t>
  </si>
  <si>
    <t>Southeast Missouri State</t>
  </si>
  <si>
    <t>91.61%</t>
  </si>
  <si>
    <t>$29,169</t>
  </si>
  <si>
    <t>DI72067</t>
  </si>
  <si>
    <t>Theresa</t>
  </si>
  <si>
    <t>tscott@semo.edu</t>
  </si>
  <si>
    <t>DI68160</t>
  </si>
  <si>
    <t>Fox</t>
  </si>
  <si>
    <t>Assistant Coach (Multi-Events, Hurdles, Pole Vault, Hurdles, Jumps)</t>
  </si>
  <si>
    <t>efox@semo.edu</t>
  </si>
  <si>
    <t>https://www.facebook.com/semotrack/</t>
  </si>
  <si>
    <t>DI14469</t>
  </si>
  <si>
    <t>rlane@semo.edu</t>
  </si>
  <si>
    <t>University of Missouri</t>
  </si>
  <si>
    <t>Columbia</t>
  </si>
  <si>
    <t>178396</t>
  </si>
  <si>
    <t>https://majors.missouri.edu/</t>
  </si>
  <si>
    <t>DI17011</t>
  </si>
  <si>
    <t>Brett</t>
  </si>
  <si>
    <t>Halter</t>
  </si>
  <si>
    <t>Head Coach (Javelin)</t>
  </si>
  <si>
    <t>halterb@missouri.edu</t>
  </si>
  <si>
    <t>573-882-9323</t>
  </si>
  <si>
    <t>https://mutigers.com/sports/mens-track-and-field</t>
  </si>
  <si>
    <t>https://twitter.com/coachhalter</t>
  </si>
  <si>
    <t>https://twitter.com/mizzoutfxc</t>
  </si>
  <si>
    <t>https://www.facebook.com/brett.halter.1</t>
  </si>
  <si>
    <t>https://www.facebook.com/mizzou.trackfield/</t>
  </si>
  <si>
    <t>https://www.instagram.com/mizzoutfxc/</t>
  </si>
  <si>
    <t>https://questionnaires.armssoftware.com/5df5af304de1</t>
  </si>
  <si>
    <t>81.62%</t>
  </si>
  <si>
    <t>$45,993</t>
  </si>
  <si>
    <t>DI104934</t>
  </si>
  <si>
    <t>Celia</t>
  </si>
  <si>
    <t>M'Boua-Chamov</t>
  </si>
  <si>
    <t>mbouac@missouri.edu</t>
  </si>
  <si>
    <t>DI24035</t>
  </si>
  <si>
    <t>rweir@missouri.edu</t>
  </si>
  <si>
    <t>DI88524</t>
  </si>
  <si>
    <t>Jordon</t>
  </si>
  <si>
    <t>Andreassen</t>
  </si>
  <si>
    <t>Assistant Coach (Sprints, Hurdles, Multi-events)</t>
  </si>
  <si>
    <t>jandreassen@missouri.edu</t>
  </si>
  <si>
    <t>https://twitter.com/JCAndreassen/</t>
  </si>
  <si>
    <t>DI99720</t>
  </si>
  <si>
    <t>ebray@missouri.edu</t>
  </si>
  <si>
    <t>https://twitter.com/ebray2016</t>
  </si>
  <si>
    <t>https://www.instagram.com/ebraypv/</t>
  </si>
  <si>
    <t>DI17015</t>
  </si>
  <si>
    <t>Iliyan</t>
  </si>
  <si>
    <t>Chamov</t>
  </si>
  <si>
    <t>Assistant Coach (Horizontal Jumps, High-Jump)</t>
  </si>
  <si>
    <t>chamovi@missouri.edu</t>
  </si>
  <si>
    <t>573-882-6903</t>
  </si>
  <si>
    <t>https://twitter.com/natashakbrown3</t>
  </si>
  <si>
    <t>https://www.instagram.com/ichamov/</t>
  </si>
  <si>
    <t>DI87122</t>
  </si>
  <si>
    <t>Levermore</t>
  </si>
  <si>
    <t>klevermore@missouri.edu</t>
  </si>
  <si>
    <t>https://twitter.com/kyle_lev</t>
  </si>
  <si>
    <t>DI88522</t>
  </si>
  <si>
    <t>Paige</t>
  </si>
  <si>
    <t>Duca</t>
  </si>
  <si>
    <t>paigeduca@missouri.edu</t>
  </si>
  <si>
    <t>DI88523</t>
  </si>
  <si>
    <t>tanneranderson@missouri.edu</t>
  </si>
  <si>
    <t>https://www.instagram.com/tanner_janderson/</t>
  </si>
  <si>
    <t>University of Missouri - Kansas City</t>
  </si>
  <si>
    <t>Kansas City</t>
  </si>
  <si>
    <t>178402</t>
  </si>
  <si>
    <t>https://cf1.umkc.edu/majormaps/</t>
  </si>
  <si>
    <t>DI79456</t>
  </si>
  <si>
    <t>Benaud</t>
  </si>
  <si>
    <t>Shirley</t>
  </si>
  <si>
    <t>shirleybs@umkc.edu</t>
  </si>
  <si>
    <t>816-235-1048</t>
  </si>
  <si>
    <t>https://kcroos.com/sports/mens-tennis</t>
  </si>
  <si>
    <t>https://twitter.com/kcroostrackxc</t>
  </si>
  <si>
    <t>https://www.facebook.com/KCRoosTrackXC/</t>
  </si>
  <si>
    <t>https://www.instagram.com/kcroostrackxc/</t>
  </si>
  <si>
    <t>https://www.frontrush.com/FR_Web_App/Player/PlayerSubmit.aspx?sid=4991&amp;ptype=recruit</t>
  </si>
  <si>
    <t>Missouri-Kansas City (UMKC)</t>
  </si>
  <si>
    <t>495-635</t>
  </si>
  <si>
    <t>505-680</t>
  </si>
  <si>
    <t>20-28</t>
  </si>
  <si>
    <t>61.97%</t>
  </si>
  <si>
    <t>$41,260</t>
  </si>
  <si>
    <t>DI79457</t>
  </si>
  <si>
    <t>ajmitchell@umkc.edu</t>
  </si>
  <si>
    <t>DI79458</t>
  </si>
  <si>
    <t>Clif</t>
  </si>
  <si>
    <t>mitchellrc@umkc.edu</t>
  </si>
  <si>
    <t>Montana State University</t>
  </si>
  <si>
    <t>Montana</t>
  </si>
  <si>
    <t>Bozeman</t>
  </si>
  <si>
    <t>180461</t>
  </si>
  <si>
    <t>https://www.montana.edu/academics/majors/</t>
  </si>
  <si>
    <t>DI5363</t>
  </si>
  <si>
    <t>Lyle</t>
  </si>
  <si>
    <t>Weese</t>
  </si>
  <si>
    <t>lyle.weese@msubobcats.com</t>
  </si>
  <si>
    <t>406-994-7837</t>
  </si>
  <si>
    <t>https://msubobcats.com/sports/mens-track-and-field</t>
  </si>
  <si>
    <t>https://twitter.com/msubobcatstfxc</t>
  </si>
  <si>
    <t>https://www.facebook.com/lyle.weese.77</t>
  </si>
  <si>
    <t>https://www.facebook.com/MSUBobcatsTFXC</t>
  </si>
  <si>
    <t>https://www.instagram.com/msubobcatstfxc/</t>
  </si>
  <si>
    <t>https://questionnaires.armssoftware.com/e2590a91021c</t>
  </si>
  <si>
    <t>Montana State</t>
  </si>
  <si>
    <t>MT</t>
  </si>
  <si>
    <t>80.77%</t>
  </si>
  <si>
    <t>$42,789</t>
  </si>
  <si>
    <t>DI5365</t>
  </si>
  <si>
    <t>Jennifer</t>
  </si>
  <si>
    <t>jennifer.allen@msubobcats.com</t>
  </si>
  <si>
    <t>406-994-5632</t>
  </si>
  <si>
    <t>https://www.facebook.com/jenjenbell</t>
  </si>
  <si>
    <t>https://www.instagram.com/jenallen40/</t>
  </si>
  <si>
    <t>DI90241</t>
  </si>
  <si>
    <t>Teague</t>
  </si>
  <si>
    <t>Peck</t>
  </si>
  <si>
    <t>teague.peck@msubobcats.com</t>
  </si>
  <si>
    <t>406-994-6261</t>
  </si>
  <si>
    <t>DI64305</t>
  </si>
  <si>
    <t>Assistant Coach (Pole Vault, Jumps, Multi-events)</t>
  </si>
  <si>
    <t>craig.hunter@msubobcats.com</t>
  </si>
  <si>
    <t>https://twitter.com/pvcoachhunter</t>
  </si>
  <si>
    <t>DI99721</t>
  </si>
  <si>
    <t>Assistant Coach (Jumps, Mulit-events)</t>
  </si>
  <si>
    <t>olivia.lane1@msubobcats.com</t>
  </si>
  <si>
    <t>https://twitter.com/olivialanemusic</t>
  </si>
  <si>
    <t>https://www.facebook.com/olivia.lane.581/</t>
  </si>
  <si>
    <t>University of Montana</t>
  </si>
  <si>
    <t>Missoula</t>
  </si>
  <si>
    <t>180489</t>
  </si>
  <si>
    <t>https://www.umt.edu/academics/degrees-and-majors/</t>
  </si>
  <si>
    <t>DI79348</t>
  </si>
  <si>
    <t>Fraley</t>
  </si>
  <si>
    <t>Head Coach (Sprints, Jumps)</t>
  </si>
  <si>
    <t>douglas.fraley@mso.umt.edu</t>
  </si>
  <si>
    <t>406-243-4657</t>
  </si>
  <si>
    <t>https://gogriz.com/sports/mens-track-and-field</t>
  </si>
  <si>
    <t>https://twitter.com/montanagriztf</t>
  </si>
  <si>
    <t>https://www.facebook.com/doug.fraley.14</t>
  </si>
  <si>
    <t>https://www.facebook.com/MontanaGrizTF/</t>
  </si>
  <si>
    <t>https://www.instagram.com/montanagrizcrosscountry/</t>
  </si>
  <si>
    <t>94.66%</t>
  </si>
  <si>
    <t>$42,102</t>
  </si>
  <si>
    <t>DI84551</t>
  </si>
  <si>
    <t>Kolb</t>
  </si>
  <si>
    <t>john.kolb@mso.umt.edu</t>
  </si>
  <si>
    <t>DI64313</t>
  </si>
  <si>
    <t>Lindsey</t>
  </si>
  <si>
    <t>lindsey.hall@mso.umt.edu</t>
  </si>
  <si>
    <t>https://twitter.com/hall_lindsey91</t>
  </si>
  <si>
    <t>DI84552</t>
  </si>
  <si>
    <t>Erica</t>
  </si>
  <si>
    <t>erica.fraley@mso.umt.edu</t>
  </si>
  <si>
    <t>https://twitter.com/ericafraley_</t>
  </si>
  <si>
    <t>https://www.facebook.com/ericafraleypv/</t>
  </si>
  <si>
    <t>DI92510</t>
  </si>
  <si>
    <t>erin.clark@mso.umt.edu</t>
  </si>
  <si>
    <t>https://twitter.com/erinclark28</t>
  </si>
  <si>
    <t>https://www.facebook.com/montanagriztf/</t>
  </si>
  <si>
    <t>DI92509</t>
  </si>
  <si>
    <t>AJ</t>
  </si>
  <si>
    <t>Eckmann</t>
  </si>
  <si>
    <t>https://twitter.com/ajeckmann1</t>
  </si>
  <si>
    <t>University of Nebraska</t>
  </si>
  <si>
    <t>Nebraska</t>
  </si>
  <si>
    <t>Lincoln</t>
  </si>
  <si>
    <t>181464</t>
  </si>
  <si>
    <t>https://admissions.unl.edu/why-nebraska/majors/</t>
  </si>
  <si>
    <t>DI93480</t>
  </si>
  <si>
    <t>Maggie</t>
  </si>
  <si>
    <t>Malone-Hardin</t>
  </si>
  <si>
    <t>402-472-6461</t>
  </si>
  <si>
    <t>https://huskers.com/sports/mens-track-and-field</t>
  </si>
  <si>
    <t>https://twitter.com/nutrackandfield</t>
  </si>
  <si>
    <t>https://www.facebook.com/nebraskatrackandfield/</t>
  </si>
  <si>
    <t>https://www.instagram.com/huskerstrack/</t>
  </si>
  <si>
    <t>https://questionnaires.armssoftware.com/169514552f06?path=cross</t>
  </si>
  <si>
    <t>NE</t>
  </si>
  <si>
    <t>77.53%</t>
  </si>
  <si>
    <t>$43,380</t>
  </si>
  <si>
    <t>DI102698</t>
  </si>
  <si>
    <t>Volunteer Assistant Coach (Multi-Events)</t>
  </si>
  <si>
    <t>https://twitter.com/austinwest_1</t>
  </si>
  <si>
    <t>https://www.facebook.com/NebraskaTrackandField/</t>
  </si>
  <si>
    <t>DI101366</t>
  </si>
  <si>
    <t>Rick</t>
  </si>
  <si>
    <t>Elliott</t>
  </si>
  <si>
    <t>On-Campus Recruiting Coordinator</t>
  </si>
  <si>
    <t>relliott6@huskers.com</t>
  </si>
  <si>
    <t>DI64368</t>
  </si>
  <si>
    <t>St. Clair</t>
  </si>
  <si>
    <t>jstclair@huskers.com</t>
  </si>
  <si>
    <t>https://twitter.com/nebraskathrows</t>
  </si>
  <si>
    <t>https://www.facebook.com/justin.m.stclair</t>
  </si>
  <si>
    <t>DI72943</t>
  </si>
  <si>
    <t>Brousek</t>
  </si>
  <si>
    <t>cbrousek@huskers.com</t>
  </si>
  <si>
    <t>402-472-6468</t>
  </si>
  <si>
    <t>DI82151</t>
  </si>
  <si>
    <t>Casie</t>
  </si>
  <si>
    <t>Witte</t>
  </si>
  <si>
    <t>Assistant Recruiting Director</t>
  </si>
  <si>
    <t>cwitte@huskers.com</t>
  </si>
  <si>
    <t>https://twitter.com/casiewitte</t>
  </si>
  <si>
    <t>DI90242</t>
  </si>
  <si>
    <t>Bartolina</t>
  </si>
  <si>
    <t>mbartolina@huskers.com</t>
  </si>
  <si>
    <t>https://twitter.com/pvcoachbarto</t>
  </si>
  <si>
    <t>https://www.facebook.com/michael.bartolina.7/</t>
  </si>
  <si>
    <t>https://www.instagram.com/coachbarto/</t>
  </si>
  <si>
    <t>DI79364</t>
  </si>
  <si>
    <t>vjohnson@huskers.com</t>
  </si>
  <si>
    <t>DI6750</t>
  </si>
  <si>
    <t>Dusty</t>
  </si>
  <si>
    <t>Jonas</t>
  </si>
  <si>
    <t>Assistant Coach (High Jumps, Multi-Events)</t>
  </si>
  <si>
    <t>djonas@huskers.com</t>
  </si>
  <si>
    <t>https://twitter.com/coachdjonas</t>
  </si>
  <si>
    <t>DI6754</t>
  </si>
  <si>
    <t>Wackerly</t>
  </si>
  <si>
    <t>mwackerly@huskers.com</t>
  </si>
  <si>
    <t>https://twitter.com/coachwackerly</t>
  </si>
  <si>
    <t>https://www.facebook.com/matt.wackerly</t>
  </si>
  <si>
    <t>https://www.instagram.com/mattwackerly/</t>
  </si>
  <si>
    <t>DI68205</t>
  </si>
  <si>
    <t>AC Maddy has been removed.</t>
  </si>
  <si>
    <t>https://www.instagram.com/maddynilles27/</t>
  </si>
  <si>
    <t>University of Nebraska at Omaha</t>
  </si>
  <si>
    <t>Omaha</t>
  </si>
  <si>
    <t>181394</t>
  </si>
  <si>
    <t>https://www.unomaha.edu/academics/majors-and-programs/index.php</t>
  </si>
  <si>
    <t>DI102699</t>
  </si>
  <si>
    <t>Saskia</t>
  </si>
  <si>
    <t>Pingpank</t>
  </si>
  <si>
    <t>spingpank@omavs.com</t>
  </si>
  <si>
    <t>859-979-2149</t>
  </si>
  <si>
    <t>https://omavs.com/sports/mens-tennis</t>
  </si>
  <si>
    <t>https://twitter.com/saskiapingpank</t>
  </si>
  <si>
    <t>https://twitter.com/omahatfxc</t>
  </si>
  <si>
    <t>https://www.facebook.com/OmahaTFXC/</t>
  </si>
  <si>
    <t>Nebraska-Omaha</t>
  </si>
  <si>
    <t>18-26</t>
  </si>
  <si>
    <t>81.28%</t>
  </si>
  <si>
    <t>$36,804</t>
  </si>
  <si>
    <t>DI109273</t>
  </si>
  <si>
    <t>Stopak</t>
  </si>
  <si>
    <t>tstopak@omavs.com</t>
  </si>
  <si>
    <t>402-415-3298</t>
  </si>
  <si>
    <t>Dartmouth College</t>
  </si>
  <si>
    <t>New Hampshire</t>
  </si>
  <si>
    <t>Hanover</t>
  </si>
  <si>
    <t>182670</t>
  </si>
  <si>
    <t>https://home.dartmouth.edu/education/degrees</t>
  </si>
  <si>
    <t>11</t>
  </si>
  <si>
    <t>DI101367</t>
  </si>
  <si>
    <t>mike.nelson@dartmouth.edu</t>
  </si>
  <si>
    <t>https://dartmouthsports.com/sports/mens-track-and-field</t>
  </si>
  <si>
    <t>https://x.com/mikenelson81</t>
  </si>
  <si>
    <t>https://twitter.com/dartmouthtfxc</t>
  </si>
  <si>
    <t>https://www.facebook.com/DartmouthTrackandField/</t>
  </si>
  <si>
    <t>https://www.instagram.com/mikenelson81/</t>
  </si>
  <si>
    <t>https://www.instagram.com/dartmouthtfxc/</t>
  </si>
  <si>
    <t>https://questionnaires.armssoftware.com/4ea0d971688b</t>
  </si>
  <si>
    <t>Dartmouth</t>
  </si>
  <si>
    <t>NH</t>
  </si>
  <si>
    <t>710-770</t>
  </si>
  <si>
    <t>730-790</t>
  </si>
  <si>
    <t>9.49%</t>
  </si>
  <si>
    <t>$80,184</t>
  </si>
  <si>
    <t>DI102700</t>
  </si>
  <si>
    <t>Lufkin</t>
  </si>
  <si>
    <t>Adam.c.lufkin@dartmouth.edu</t>
  </si>
  <si>
    <t>https://www.facebook.com/adamlufkin/</t>
  </si>
  <si>
    <t>https://www.instagram.com/bigluf77/</t>
  </si>
  <si>
    <t>DI101368</t>
  </si>
  <si>
    <t>Sage</t>
  </si>
  <si>
    <t>Tom.sage@dartmouth.edu</t>
  </si>
  <si>
    <t>https://x.com/tomsage</t>
  </si>
  <si>
    <t>DI103428</t>
  </si>
  <si>
    <t>Kulas</t>
  </si>
  <si>
    <t>Assistant Coach (Jumps, Pole Vault)</t>
  </si>
  <si>
    <t>amanda.a.kulas@dartmouth.edu</t>
  </si>
  <si>
    <t>https://facebook.com/people/Amanda-Kulas/61561311518674/</t>
  </si>
  <si>
    <t>DI101369</t>
  </si>
  <si>
    <t>Kasey</t>
  </si>
  <si>
    <t>Hill</t>
  </si>
  <si>
    <t>Kasey.l.hill@dartmouth.edu</t>
  </si>
  <si>
    <t>https://x.com/kjhill0</t>
  </si>
  <si>
    <t>DI99722</t>
  </si>
  <si>
    <t xml:space="preserve">True </t>
  </si>
  <si>
    <t>ben.true@dartmouth.edu</t>
  </si>
  <si>
    <t>https://www.instagram.com/benjtrue/</t>
  </si>
  <si>
    <t>DI103977</t>
  </si>
  <si>
    <t>DI103429</t>
  </si>
  <si>
    <t>Kristin</t>
  </si>
  <si>
    <t>Cupido</t>
  </si>
  <si>
    <t>Kristin.r.cupido@dartmouth.edu</t>
  </si>
  <si>
    <t>https://www.instagram.com/kcupi963/?hl=en</t>
  </si>
  <si>
    <t>University of New Hampshire</t>
  </si>
  <si>
    <t>Durham</t>
  </si>
  <si>
    <t>183044</t>
  </si>
  <si>
    <t>https://catalog.unh.edu/programs/</t>
  </si>
  <si>
    <t>DI90243</t>
  </si>
  <si>
    <t>Magle-Haberek</t>
  </si>
  <si>
    <t>Director of Track-and-Field (Jumps, Multi-events)</t>
  </si>
  <si>
    <t>anna.magle@unh.edu</t>
  </si>
  <si>
    <t>603-862-3815</t>
  </si>
  <si>
    <t>https://unhwildcats.com/sports/mens-track-and-field</t>
  </si>
  <si>
    <t>https://twitter.com/unhtrackfield</t>
  </si>
  <si>
    <t>https://www.facebook.com/UNHTrackandField/</t>
  </si>
  <si>
    <t>https://www.instagram.com/unhtf/</t>
  </si>
  <si>
    <t>https://questionnaires.armssoftware.com/67a950c3bcb6</t>
  </si>
  <si>
    <t>80.16%</t>
  </si>
  <si>
    <t>$52,170</t>
  </si>
  <si>
    <t>DI72932</t>
  </si>
  <si>
    <t>Carroll</t>
  </si>
  <si>
    <t>Assistant Coach (Distance, Mid-Distance, Sprints, Hurdles)</t>
  </si>
  <si>
    <t>casey.carroll@unh.edu</t>
  </si>
  <si>
    <t>DI70332</t>
  </si>
  <si>
    <t>AC Cullen has been removed.</t>
  </si>
  <si>
    <t>https://www.facebook.com/cullen.aubin</t>
  </si>
  <si>
    <t>Fairleigh Dickinson University</t>
  </si>
  <si>
    <t>New Jersey</t>
  </si>
  <si>
    <t>Teaneck</t>
  </si>
  <si>
    <t>184603</t>
  </si>
  <si>
    <t>https://view2.fdu.edu/academics/undergraduate-and-graduate-studies/?degree=undergraduate&amp;campus=all&amp;topic=all</t>
  </si>
  <si>
    <t>DI83583</t>
  </si>
  <si>
    <t>Wesley</t>
  </si>
  <si>
    <t>Stephens</t>
  </si>
  <si>
    <t>w.stephens@fdu.edu</t>
  </si>
  <si>
    <t>https://fduknights.com/sports/mens-track-and-field</t>
  </si>
  <si>
    <t>https://fdudevils.com/sb_output.aspx?form=3</t>
  </si>
  <si>
    <t>Fairleigh Dickinson</t>
  </si>
  <si>
    <t>NJ</t>
  </si>
  <si>
    <t>27-30</t>
  </si>
  <si>
    <t>88.43%</t>
  </si>
  <si>
    <t>$60,606</t>
  </si>
  <si>
    <t>DI99723</t>
  </si>
  <si>
    <t>Kenroy</t>
  </si>
  <si>
    <t>Ellis</t>
  </si>
  <si>
    <t>kenroyellis@student.fdu.edu</t>
  </si>
  <si>
    <t>https://www.facebook.com/kenroy.ellis.96/</t>
  </si>
  <si>
    <t>https://www.instagram.com/elliskenroy/</t>
  </si>
  <si>
    <t>DI99724</t>
  </si>
  <si>
    <t>Onnieka</t>
  </si>
  <si>
    <t>Rolle</t>
  </si>
  <si>
    <t>o.rolle@student.fdu.edu</t>
  </si>
  <si>
    <t>DI99725</t>
  </si>
  <si>
    <t>Salif</t>
  </si>
  <si>
    <t>Mane</t>
  </si>
  <si>
    <t>s.mane645@student.fdu.edu</t>
  </si>
  <si>
    <t>https://twitter.com/kordaba1</t>
  </si>
  <si>
    <t>https://www.instagram.com/_imjustsalif/</t>
  </si>
  <si>
    <t>DI13652</t>
  </si>
  <si>
    <t>Solomon</t>
  </si>
  <si>
    <t>leroy_solomon8@fdu.edu</t>
  </si>
  <si>
    <t>201-692-2242</t>
  </si>
  <si>
    <t>DI102701</t>
  </si>
  <si>
    <t>Errol</t>
  </si>
  <si>
    <t>Jeffrey</t>
  </si>
  <si>
    <t>DI99726</t>
  </si>
  <si>
    <t>Desirae</t>
  </si>
  <si>
    <t>Osley</t>
  </si>
  <si>
    <t>https://www.instagram.com/coach_des_/</t>
  </si>
  <si>
    <t>Monmouth University</t>
  </si>
  <si>
    <t>West Long Branch</t>
  </si>
  <si>
    <t>185572</t>
  </si>
  <si>
    <t>https://www.monmouth.edu/university/undergraduate-programs.aspx</t>
  </si>
  <si>
    <t>DI79373</t>
  </si>
  <si>
    <t>Torney</t>
  </si>
  <si>
    <t>jtorney@monmouth.edu</t>
  </si>
  <si>
    <t>https://monmouthhawks.com/sports/mens-track-and-field</t>
  </si>
  <si>
    <t>https://twitter.com/muhawksxctf</t>
  </si>
  <si>
    <t>https://www.facebook.com/monmouthutfxc/</t>
  </si>
  <si>
    <t>https://www.instagram.com/monmouthutfxc/</t>
  </si>
  <si>
    <t>https://questionnaires.armssoftware.com/9934c80657e7</t>
  </si>
  <si>
    <t>Monmouth (NJ)</t>
  </si>
  <si>
    <t>75.10%</t>
  </si>
  <si>
    <t>$60,629</t>
  </si>
  <si>
    <t>DI11437</t>
  </si>
  <si>
    <t>Elissa</t>
  </si>
  <si>
    <t>Ingram</t>
  </si>
  <si>
    <t>eingram@monmouth.edu</t>
  </si>
  <si>
    <t>732-263-5779</t>
  </si>
  <si>
    <t>DI11436</t>
  </si>
  <si>
    <t>Godfrey</t>
  </si>
  <si>
    <t>dgodfrey@monmouth.edu</t>
  </si>
  <si>
    <t>732-263-5881</t>
  </si>
  <si>
    <t>https://twitter.com/monmouth_xc</t>
  </si>
  <si>
    <t>DI104935</t>
  </si>
  <si>
    <t>Liskowitz</t>
  </si>
  <si>
    <t>DI82770</t>
  </si>
  <si>
    <t>Colton</t>
  </si>
  <si>
    <t>clambert@monmouth.edu</t>
  </si>
  <si>
    <t>https://www.instagram.com/coljamlam/</t>
  </si>
  <si>
    <t>DI11434</t>
  </si>
  <si>
    <t>Barry</t>
  </si>
  <si>
    <t>dbarry@monmouth.edu</t>
  </si>
  <si>
    <t>732-263-5782</t>
  </si>
  <si>
    <t>https://www.facebook.com/devin.barry.3</t>
  </si>
  <si>
    <t>DI102702</t>
  </si>
  <si>
    <t>Hanna</t>
  </si>
  <si>
    <t>hpeterso@monmouth.edu</t>
  </si>
  <si>
    <t>732-571-3676</t>
  </si>
  <si>
    <t>https://www.instagram.com/hannavpeterson/</t>
  </si>
  <si>
    <t>New Jersey Institute of Technology</t>
  </si>
  <si>
    <t>185828</t>
  </si>
  <si>
    <t>https://catalog.njit.edu/undergraduate/</t>
  </si>
  <si>
    <t>DI68138</t>
  </si>
  <si>
    <t>Crombie</t>
  </si>
  <si>
    <t>https://njithighlanders.com/sports/mens-track-and-field</t>
  </si>
  <si>
    <t>https://twitter.com/johnhcrombie</t>
  </si>
  <si>
    <t>https://twitter.com/njitxctf</t>
  </si>
  <si>
    <t>https://www.facebook.com/njitxctf/</t>
  </si>
  <si>
    <t>https://www.instagram.com/njitxctf/</t>
  </si>
  <si>
    <t>https://questionnaires.armssoftware.com/ed12eb516a9c</t>
  </si>
  <si>
    <t>NJIT (New Jersey Institute of Tech)</t>
  </si>
  <si>
    <t>66.82%</t>
  </si>
  <si>
    <t>$54,286</t>
  </si>
  <si>
    <t>DI64520</t>
  </si>
  <si>
    <t>Munsch</t>
  </si>
  <si>
    <t>Head Coach (Sprints, Hurdles)</t>
  </si>
  <si>
    <t>jason.s.munsch@njit.edu</t>
  </si>
  <si>
    <t>973-596-8379</t>
  </si>
  <si>
    <t>https://www.facebook.com/NJITXCTF/</t>
  </si>
  <si>
    <t>DI70337</t>
  </si>
  <si>
    <t>Anthony</t>
  </si>
  <si>
    <t>Gotto</t>
  </si>
  <si>
    <t>DI90245</t>
  </si>
  <si>
    <t>Jerome</t>
  </si>
  <si>
    <t>jerome.robinson@njit.edu</t>
  </si>
  <si>
    <t>https://www.instagram.com/jrtrackcoach/</t>
  </si>
  <si>
    <t>DI101371</t>
  </si>
  <si>
    <t>michael.cook@njit.edu</t>
  </si>
  <si>
    <t>973-558-0221</t>
  </si>
  <si>
    <t>https://www.instagram.com/coach.mc_/</t>
  </si>
  <si>
    <t>Princeton University</t>
  </si>
  <si>
    <t>Princeton</t>
  </si>
  <si>
    <t>186131</t>
  </si>
  <si>
    <t>https://www.princeton.edu/academics/areas-of-study</t>
  </si>
  <si>
    <t>DI10252</t>
  </si>
  <si>
    <t>Vigilante</t>
  </si>
  <si>
    <t>jasonv@princeton.edu</t>
  </si>
  <si>
    <t>609-258-3526</t>
  </si>
  <si>
    <t>https://goprincetontigers.com/sports/mens-track-and-field</t>
  </si>
  <si>
    <t>https://twitter.com/princetontrack</t>
  </si>
  <si>
    <t>https://www.facebook.com/PrincetonXCTF/</t>
  </si>
  <si>
    <t>https://www.instagram.com/princetontrack/</t>
  </si>
  <si>
    <t>https://questionnaires.armssoftware.com/58ff52aa8342</t>
  </si>
  <si>
    <t>5.40%</t>
  </si>
  <si>
    <t>$68,044</t>
  </si>
  <si>
    <t>DI92513</t>
  </si>
  <si>
    <t>Kimberly</t>
  </si>
  <si>
    <t>Keenan-Kirkpatrick</t>
  </si>
  <si>
    <t>kk8213@princeton.edu</t>
  </si>
  <si>
    <t>609-258-1231</t>
  </si>
  <si>
    <t>https://www.facebook.com/princetonxctf/</t>
  </si>
  <si>
    <t>https://www.instagram.com/kakkruns/</t>
  </si>
  <si>
    <t>DI10253</t>
  </si>
  <si>
    <t>Abdullah</t>
  </si>
  <si>
    <t>rabdulla@princeton.edu</t>
  </si>
  <si>
    <t>DI107608</t>
  </si>
  <si>
    <t>Ringo</t>
  </si>
  <si>
    <t>Adamson</t>
  </si>
  <si>
    <t>ad9540@princeton.edu</t>
  </si>
  <si>
    <t>DI103978</t>
  </si>
  <si>
    <t>Duke</t>
  </si>
  <si>
    <t>duke.taylor@princeton.edu</t>
  </si>
  <si>
    <t>https://www.instagram.com/duketaylor2/</t>
  </si>
  <si>
    <t>DI93019</t>
  </si>
  <si>
    <t>Foster Sr.</t>
  </si>
  <si>
    <t>gf6176@princeton.edu</t>
  </si>
  <si>
    <t>https://twitter.com/moshiimoshii61</t>
  </si>
  <si>
    <t>DI103430</t>
  </si>
  <si>
    <t>Faurot</t>
  </si>
  <si>
    <t>mf5192@princeton.edu</t>
  </si>
  <si>
    <t>https://www.instagram.com/marshall.faurot/</t>
  </si>
  <si>
    <t>DI104936</t>
  </si>
  <si>
    <t>Maira</t>
  </si>
  <si>
    <t>mjmaira@princeton.edu</t>
  </si>
  <si>
    <t>Rider University</t>
  </si>
  <si>
    <t>Lawrenceville</t>
  </si>
  <si>
    <t>186283</t>
  </si>
  <si>
    <t>https://www.rider.edu/academics/majors-minors-programs</t>
  </si>
  <si>
    <t>DI11591</t>
  </si>
  <si>
    <t>Hamer</t>
  </si>
  <si>
    <t>bhamer@rider.edu</t>
  </si>
  <si>
    <t>609-895-5705</t>
  </si>
  <si>
    <t>https://gobroncs.com/sports/mens-track-and-field</t>
  </si>
  <si>
    <t>https://twitter.com/bobhamer77</t>
  </si>
  <si>
    <t>https://twitter.com/riderxctf</t>
  </si>
  <si>
    <t>https://www.facebook.com/bob.hamer.94</t>
  </si>
  <si>
    <t>https://www.facebook.com/RiderCrossCountryTrackandField/</t>
  </si>
  <si>
    <t>https://www.instagram.com/riderxctf/</t>
  </si>
  <si>
    <t>Rider</t>
  </si>
  <si>
    <t>75.14%</t>
  </si>
  <si>
    <t>$65,360</t>
  </si>
  <si>
    <t>DI11592</t>
  </si>
  <si>
    <t>bharvey@rider.edu</t>
  </si>
  <si>
    <t>609-896-5074</t>
  </si>
  <si>
    <t>https://twitter.com/brettharvey155</t>
  </si>
  <si>
    <t>https://www.instagram.com/coach_brett_harvey/</t>
  </si>
  <si>
    <t>DI91834</t>
  </si>
  <si>
    <t>Tilah</t>
  </si>
  <si>
    <t>tthomas@rider.edu</t>
  </si>
  <si>
    <t>DI96457</t>
  </si>
  <si>
    <t>Siley</t>
  </si>
  <si>
    <t>https://www.facebook.com/ridercrosscountrytrackandfield/</t>
  </si>
  <si>
    <t>DI80957</t>
  </si>
  <si>
    <t>AC Sam has been removed.</t>
  </si>
  <si>
    <t>Rutgers University</t>
  </si>
  <si>
    <t>New Brunswick</t>
  </si>
  <si>
    <t>186380</t>
  </si>
  <si>
    <t>https://sasundergrad.rutgers.edu/index.php/academics/requirements/list-of-majors-and-minors</t>
  </si>
  <si>
    <t>DI7242</t>
  </si>
  <si>
    <t>Farrell</t>
  </si>
  <si>
    <t>Director of Track &amp; Field (Sprints, Hurdles)</t>
  </si>
  <si>
    <t>rfarrell@scarletknights.com</t>
  </si>
  <si>
    <t>732-445-7831;732-208-9012</t>
  </si>
  <si>
    <t>https://scarletknights.com/sports/mens-track-and-field</t>
  </si>
  <si>
    <t>https://twitter.com/bob_farrell21</t>
  </si>
  <si>
    <t>https://twitter.com/rutgerstfxc</t>
  </si>
  <si>
    <t>https://www.facebook.com/people/Coach-Bobby-Farrell/100005412469342/</t>
  </si>
  <si>
    <t>https://www.facebook.com/RutgersTFXC/</t>
  </si>
  <si>
    <t>https://www.instagram.com/coachfarrell_rutgers/</t>
  </si>
  <si>
    <t>https://www.instagram.com/rutgerstfxc/</t>
  </si>
  <si>
    <t>Rutgers</t>
  </si>
  <si>
    <t>510-590</t>
  </si>
  <si>
    <t>71.87%</t>
  </si>
  <si>
    <t>$50,137</t>
  </si>
  <si>
    <t>DI82760</t>
  </si>
  <si>
    <t>Josie</t>
  </si>
  <si>
    <t>Catanzarite</t>
  </si>
  <si>
    <t>josiecatanzarite@scarletknights.com</t>
  </si>
  <si>
    <t>848-319-0904</t>
  </si>
  <si>
    <t>DI101372</t>
  </si>
  <si>
    <t>Nicol</t>
  </si>
  <si>
    <t>Starkes</t>
  </si>
  <si>
    <t>https://x.com/ntraynor12</t>
  </si>
  <si>
    <t>https://www.instagram.com/ntraynor12/</t>
  </si>
  <si>
    <t>DI7245</t>
  </si>
  <si>
    <t>Cocci</t>
  </si>
  <si>
    <t>rcocci@scarletknights.com</t>
  </si>
  <si>
    <t>732-690-7854</t>
  </si>
  <si>
    <t>DI69585</t>
  </si>
  <si>
    <t>Albert</t>
  </si>
  <si>
    <t>Essilfie</t>
  </si>
  <si>
    <t>aessilfie@scarletknights.com</t>
  </si>
  <si>
    <t>DI90246</t>
  </si>
  <si>
    <t>Porambo</t>
  </si>
  <si>
    <t>https://www.instagram.com/vaultfactory/</t>
  </si>
  <si>
    <t>DI64605</t>
  </si>
  <si>
    <t>Corey</t>
  </si>
  <si>
    <t>Crawford</t>
  </si>
  <si>
    <t>ccrawford@scarletknights.com</t>
  </si>
  <si>
    <t>https://twitter.com/CoachCrawfordRU</t>
  </si>
  <si>
    <t>DI103431</t>
  </si>
  <si>
    <t>Lexi</t>
  </si>
  <si>
    <t>Westley</t>
  </si>
  <si>
    <t>awestley@scarletknights.com</t>
  </si>
  <si>
    <t>https://twitter.com/lexwest1818?lang=en</t>
  </si>
  <si>
    <t>https://www.instagram.com/lexi.westley/?hl=en</t>
  </si>
  <si>
    <t>Saint Peter's University</t>
  </si>
  <si>
    <t>Jersey City</t>
  </si>
  <si>
    <t>186432</t>
  </si>
  <si>
    <t>https://www.saintpeters.edu/academics/areas-of-study/</t>
  </si>
  <si>
    <t>DI11702</t>
  </si>
  <si>
    <t>aashley@saintpeters.edu</t>
  </si>
  <si>
    <t>201-761-7339</t>
  </si>
  <si>
    <t>https://saintpeterspeacocks.com/sports/track-and-field</t>
  </si>
  <si>
    <t>https://twitter.com/peacockstfxc</t>
  </si>
  <si>
    <t>https://saintpeterspeacocks.com/sb_output.aspx?form=3</t>
  </si>
  <si>
    <t>St. Peter's (NJ)</t>
  </si>
  <si>
    <t>87.89%</t>
  </si>
  <si>
    <t>$57,010</t>
  </si>
  <si>
    <t>DI11703</t>
  </si>
  <si>
    <t>Ayling</t>
  </si>
  <si>
    <t>rayling@saintpeters.edu</t>
  </si>
  <si>
    <t>https://www.facebook.com/bob.ayling.1</t>
  </si>
  <si>
    <t>DI11700</t>
  </si>
  <si>
    <t>jmarshall1@saintpeters.edu</t>
  </si>
  <si>
    <t>DI11701</t>
  </si>
  <si>
    <t>Herron</t>
  </si>
  <si>
    <t>jherron@saintpeters.edu</t>
  </si>
  <si>
    <t>https://twitter.com/@CoachHspu</t>
  </si>
  <si>
    <t>New Mexico State University</t>
  </si>
  <si>
    <t>New Mexico</t>
  </si>
  <si>
    <t>Las Cruces</t>
  </si>
  <si>
    <t>188030</t>
  </si>
  <si>
    <t>https://admissions.nmsu.edu/academics/</t>
  </si>
  <si>
    <t>198</t>
  </si>
  <si>
    <t>DI87124</t>
  </si>
  <si>
    <t>Daishon</t>
  </si>
  <si>
    <t>Spann</t>
  </si>
  <si>
    <t>dmspann@nmsu.edu</t>
  </si>
  <si>
    <t>https://nmstatesports.com/sports/mens-tennis</t>
  </si>
  <si>
    <t>https://twitter.com/unmloboxctf</t>
  </si>
  <si>
    <t>https://www.instagram.com/nmstatetrackxc/</t>
  </si>
  <si>
    <t>https://goeasternathletics.com/sb_output.aspx?form=10</t>
  </si>
  <si>
    <t>New Mexico State</t>
  </si>
  <si>
    <t>NM</t>
  </si>
  <si>
    <t>61.34%</t>
  </si>
  <si>
    <t>$39,506</t>
  </si>
  <si>
    <t>DI99728</t>
  </si>
  <si>
    <t>Larrison</t>
  </si>
  <si>
    <t>throws@nmsu.edu</t>
  </si>
  <si>
    <t>https://twitter.com/larrisonpatrick</t>
  </si>
  <si>
    <t>https://www.facebook.com/groups/46338463880/</t>
  </si>
  <si>
    <t>https://www.instagram.com/patricklarrison/</t>
  </si>
  <si>
    <t>University of New Mexico</t>
  </si>
  <si>
    <t>Albuquerque</t>
  </si>
  <si>
    <t>187985</t>
  </si>
  <si>
    <t>https://www.career.unm.edu/students-alumni/majors--careers.html</t>
  </si>
  <si>
    <t>DI81799</t>
  </si>
  <si>
    <t>Raquel</t>
  </si>
  <si>
    <t>https://golobos.com/sports/track/</t>
  </si>
  <si>
    <t>https://www.facebook.com/profile.php?id=398230196888768</t>
  </si>
  <si>
    <t>https://www.instagram.com/unmloboxctf/</t>
  </si>
  <si>
    <t>https://questionnaires.armssoftware.com/65aabcb713fb</t>
  </si>
  <si>
    <t>17-25</t>
  </si>
  <si>
    <t>95.83%</t>
  </si>
  <si>
    <t>$40,203</t>
  </si>
  <si>
    <t>DI87125</t>
  </si>
  <si>
    <t>Darren</t>
  </si>
  <si>
    <t>Gauson</t>
  </si>
  <si>
    <t>dgauson@unm.edu</t>
  </si>
  <si>
    <t>https://twitter.com/dgauson</t>
  </si>
  <si>
    <t>https://facebook.com/profile.php?id=398230196888768</t>
  </si>
  <si>
    <t>https://www.instagram.com/dgauson/</t>
  </si>
  <si>
    <t>DI13176</t>
  </si>
  <si>
    <t>Mohns</t>
  </si>
  <si>
    <t>kmohns@unm.edu</t>
  </si>
  <si>
    <t>https://www.facebook.com/kyra.mohns/</t>
  </si>
  <si>
    <t>https://www.instagram.com/kmohnsy9/</t>
  </si>
  <si>
    <t>DI99729</t>
  </si>
  <si>
    <t>Conan</t>
  </si>
  <si>
    <t>rconan@unm.edu</t>
  </si>
  <si>
    <t>https://www.facebook.com/ryan.conan.3/</t>
  </si>
  <si>
    <t>https://www.facebook.com/profile.php</t>
  </si>
  <si>
    <t>https://www.instagram.com/coachryanconan/</t>
  </si>
  <si>
    <t>DI88525</t>
  </si>
  <si>
    <t>Berryman</t>
  </si>
  <si>
    <t>jberryman@unm.edu</t>
  </si>
  <si>
    <t>https://www.instagram.com/jordoncandreassen/</t>
  </si>
  <si>
    <t>DI88526</t>
  </si>
  <si>
    <t>Maty</t>
  </si>
  <si>
    <t>bmaty1@unm.edu</t>
  </si>
  <si>
    <t>https://twitter.com/CoachMaty_</t>
  </si>
  <si>
    <t>DI101374</t>
  </si>
  <si>
    <t>Jenna</t>
  </si>
  <si>
    <t>jschwartz0@unm.edu</t>
  </si>
  <si>
    <t>https://www.instagram.com/coachjschwartz/</t>
  </si>
  <si>
    <t>Canisius College</t>
  </si>
  <si>
    <t>New York</t>
  </si>
  <si>
    <t>Buffalo</t>
  </si>
  <si>
    <t>189705</t>
  </si>
  <si>
    <t>https://catalog.canisius.edu/undergraduate/majors/</t>
  </si>
  <si>
    <t>DI11152</t>
  </si>
  <si>
    <t>Scheving</t>
  </si>
  <si>
    <t>schevint@canisius.edu</t>
  </si>
  <si>
    <t>716-888-8481</t>
  </si>
  <si>
    <t>https://gogriffs.com/sports/cross-country</t>
  </si>
  <si>
    <t>https://twitter.com/coachschev</t>
  </si>
  <si>
    <t>https://twitter.com/griffsrun</t>
  </si>
  <si>
    <t>https://www.instagram.com/griffsrun/</t>
  </si>
  <si>
    <t>https://gogriffs.com/sb_output.aspx?form=8</t>
  </si>
  <si>
    <t>Canisius</t>
  </si>
  <si>
    <t>NY</t>
  </si>
  <si>
    <t>77.56%</t>
  </si>
  <si>
    <t>$44,488</t>
  </si>
  <si>
    <t>DI90249</t>
  </si>
  <si>
    <t>Oetinger</t>
  </si>
  <si>
    <t>oetingea@canisius.edu</t>
  </si>
  <si>
    <t>https://www.facebook.com/austin.oetinger/</t>
  </si>
  <si>
    <t>DI90250</t>
  </si>
  <si>
    <t>Jaclyn</t>
  </si>
  <si>
    <t>Wallace</t>
  </si>
  <si>
    <t>wallac19@canisius.edu</t>
  </si>
  <si>
    <t>DI80954</t>
  </si>
  <si>
    <t>Jaime</t>
  </si>
  <si>
    <t>wallace7@canisius.edu</t>
  </si>
  <si>
    <t>DI102704</t>
  </si>
  <si>
    <t>Perreault</t>
  </si>
  <si>
    <t>https://twitter.com/andrew10per</t>
  </si>
  <si>
    <t>https://www.facebook.com/andrew.perreault.961/</t>
  </si>
  <si>
    <t>https://www.instagram.com/andrew10per/</t>
  </si>
  <si>
    <t>Colgate University</t>
  </si>
  <si>
    <t>Hamilton</t>
  </si>
  <si>
    <t>190099</t>
  </si>
  <si>
    <t>https://www.colgate.edu/academics/departments-and-programs</t>
  </si>
  <si>
    <t>12</t>
  </si>
  <si>
    <t>DI82789</t>
  </si>
  <si>
    <t>Chelsea</t>
  </si>
  <si>
    <t>France</t>
  </si>
  <si>
    <t>cfrance@colgate.edu</t>
  </si>
  <si>
    <t>315-228-7585</t>
  </si>
  <si>
    <t>https://colgateathletics.com/sports/mens-track-and-field</t>
  </si>
  <si>
    <t>https://twitter.com/coachcfrance</t>
  </si>
  <si>
    <t>https://twitter.com/colgatexctf</t>
  </si>
  <si>
    <t>https://www.facebook.com/colgatexctf/</t>
  </si>
  <si>
    <t>https://www.instagram.com/colgatexctf/</t>
  </si>
  <si>
    <t>https://questionnaires.armssoftware.com/470a454ea87f?path=mcross</t>
  </si>
  <si>
    <t>Colgate</t>
  </si>
  <si>
    <t>650-750</t>
  </si>
  <si>
    <t>25.44%</t>
  </si>
  <si>
    <t>$77,580</t>
  </si>
  <si>
    <t>DI94134</t>
  </si>
  <si>
    <t>Willis</t>
  </si>
  <si>
    <t>twillis@colgate.edu</t>
  </si>
  <si>
    <t>DI91835</t>
  </si>
  <si>
    <t>Smalley</t>
  </si>
  <si>
    <t>gsmalley@colgate.edu</t>
  </si>
  <si>
    <t>DI90253</t>
  </si>
  <si>
    <t>Lou</t>
  </si>
  <si>
    <t>Fiorillo</t>
  </si>
  <si>
    <t>lfiorillo@colgate.edu</t>
  </si>
  <si>
    <t>315-228-3528</t>
  </si>
  <si>
    <t>DI99730</t>
  </si>
  <si>
    <t>Beebe</t>
  </si>
  <si>
    <t>tbeebe@colgate.edu</t>
  </si>
  <si>
    <t>https://twitter.com/beebe_tanner</t>
  </si>
  <si>
    <t>https://www.instagram.com/tanner.beebe/</t>
  </si>
  <si>
    <t>DI90251</t>
  </si>
  <si>
    <t>Director of Ops Chris has been removed.</t>
  </si>
  <si>
    <t>Columbia University</t>
  </si>
  <si>
    <t>New York City</t>
  </si>
  <si>
    <t>190150</t>
  </si>
  <si>
    <t>https://www.college.columbia.edu/academics/programs</t>
  </si>
  <si>
    <t>DI101375</t>
  </si>
  <si>
    <t>Ireland</t>
  </si>
  <si>
    <t>Director of Track-and-Field (Mid-Distance, Distance)</t>
  </si>
  <si>
    <t>dli2108@columbia.edu</t>
  </si>
  <si>
    <t>212-854-3436</t>
  </si>
  <si>
    <t>https://gocolumbialions.com/sports/mens-tennis</t>
  </si>
  <si>
    <t>https://x.com/coachireland</t>
  </si>
  <si>
    <t>https://twitter.com/culionsxctf</t>
  </si>
  <si>
    <t>https://www.facebook.com/drireland/</t>
  </si>
  <si>
    <t>https://www.facebook.com/ColumbiaXCTF/</t>
  </si>
  <si>
    <t>https://www.instagram.com/culionsxctf/</t>
  </si>
  <si>
    <t>https://questionnaires.armssoftware.com/bbd4f43ecfa6?DB_OEM_ID=9600</t>
  </si>
  <si>
    <t>Columbia (NY)</t>
  </si>
  <si>
    <t>720-770</t>
  </si>
  <si>
    <t>6.90%</t>
  </si>
  <si>
    <t>$77,603</t>
  </si>
  <si>
    <t>DI101376</t>
  </si>
  <si>
    <t>Lydum</t>
  </si>
  <si>
    <t>ml5263@columbia.edu</t>
  </si>
  <si>
    <t>https://www.instagram.com/coachmax_throws/</t>
  </si>
  <si>
    <t>DI90256</t>
  </si>
  <si>
    <t>dp3263@columbia.edu</t>
  </si>
  <si>
    <t>212-854-2803</t>
  </si>
  <si>
    <t>https://twitter.com/dbptrk</t>
  </si>
  <si>
    <t>DI101377</t>
  </si>
  <si>
    <t>lj2654@columbia.edu</t>
  </si>
  <si>
    <t>https://www.facebook.com/LawrenceLoJoJohnson/</t>
  </si>
  <si>
    <t>https://www.instagram.com/lawrencel.o.johnson/</t>
  </si>
  <si>
    <t>DI82772</t>
  </si>
  <si>
    <t>Lado</t>
  </si>
  <si>
    <t>Assistant Coach (Jumps, Sprints)</t>
  </si>
  <si>
    <t>dml2222@columbia.edu</t>
  </si>
  <si>
    <t>212-854-8863</t>
  </si>
  <si>
    <t>https://www.facebook.com/david.lado.50/</t>
  </si>
  <si>
    <t>DI99731</t>
  </si>
  <si>
    <t>Delaney</t>
  </si>
  <si>
    <t>Rasmussen</t>
  </si>
  <si>
    <t>djr2202@columbia.edu</t>
  </si>
  <si>
    <t>https://twitter.com/delaneyras</t>
  </si>
  <si>
    <t>https://www.facebook.com/delaney.rasmussen.7/</t>
  </si>
  <si>
    <t>https://www.instagram.com/coachdelaneyrasmussen/</t>
  </si>
  <si>
    <t>DI92514</t>
  </si>
  <si>
    <t>Weisse</t>
  </si>
  <si>
    <t>tw2648@columbia.edu</t>
  </si>
  <si>
    <t>https://www.facebook.com/columbiaxctf/</t>
  </si>
  <si>
    <t>Cornell University</t>
  </si>
  <si>
    <t>Ithaca</t>
  </si>
  <si>
    <t>190415</t>
  </si>
  <si>
    <t>https://www.cornell.edu/academics/fields.cfm</t>
  </si>
  <si>
    <t>14</t>
  </si>
  <si>
    <t>DI9939</t>
  </si>
  <si>
    <t>Durant</t>
  </si>
  <si>
    <t>akd72@cornell.edu</t>
  </si>
  <si>
    <t>607-254-7494</t>
  </si>
  <si>
    <t>https://cornellbigred.com/sports/mens-track-and-field</t>
  </si>
  <si>
    <t>https://twitter.com/akdcoach</t>
  </si>
  <si>
    <t>https://twitter.com/cornelltfxc</t>
  </si>
  <si>
    <t>https://www.facebook.com/CoachAdrianDurant/</t>
  </si>
  <si>
    <t>https://www.facebook.com/Cornell-Track-and-Field-and-Cross-Country-137618357568/</t>
  </si>
  <si>
    <t>https://www.instagram.com/akdcoach/</t>
  </si>
  <si>
    <t>https://www.instagram.com/cornelltfxc/</t>
  </si>
  <si>
    <t>https://questionnaires.armssoftware.com/89f3d2407640</t>
  </si>
  <si>
    <t>Cornell (NY)</t>
  </si>
  <si>
    <t>680-750</t>
  </si>
  <si>
    <t>9.15%</t>
  </si>
  <si>
    <t>$78,992</t>
  </si>
  <si>
    <t>DI9940</t>
  </si>
  <si>
    <t>mh2425@cornell.edu</t>
  </si>
  <si>
    <t>DI81786</t>
  </si>
  <si>
    <t>Sandusky</t>
  </si>
  <si>
    <t>es953@cornell.edu</t>
  </si>
  <si>
    <t>https://twitter.com/ethan_sandusky</t>
  </si>
  <si>
    <t>https://www.instagram.com/coachscooby/</t>
  </si>
  <si>
    <t>DI85185</t>
  </si>
  <si>
    <t>kayla.evans@cornell.edu</t>
  </si>
  <si>
    <t>https://www.instagram.com/coach.kaylaevans/</t>
  </si>
  <si>
    <t>DI9943</t>
  </si>
  <si>
    <t>Phipps</t>
  </si>
  <si>
    <t>klp87@cornell.edu</t>
  </si>
  <si>
    <t>607-255-6669</t>
  </si>
  <si>
    <t>https://twitter.com/coachphippscutf</t>
  </si>
  <si>
    <t>https://www.instagram.com/hammertime_kp/</t>
  </si>
  <si>
    <t>Fordham University</t>
  </si>
  <si>
    <t>191241</t>
  </si>
  <si>
    <t>https://www.fordham.edu/info/20526/majors_and_minors</t>
  </si>
  <si>
    <t>DI101378</t>
  </si>
  <si>
    <t>Kocienda</t>
  </si>
  <si>
    <t>Nkocienda@fordham.edu</t>
  </si>
  <si>
    <t>https://fordhamsports.com/sports/mens-track-and-field</t>
  </si>
  <si>
    <t>https://twitter.com/fordhamtfxc</t>
  </si>
  <si>
    <t>https://www.facebook.com/fordhamtrack/</t>
  </si>
  <si>
    <t>https://www.instagram.com/fordhamspikedshoeclub/</t>
  </si>
  <si>
    <t>https://questionnaires.armssoftware.com/caf182cf1292</t>
  </si>
  <si>
    <t>Fordham</t>
  </si>
  <si>
    <t>51.64%</t>
  </si>
  <si>
    <t>$79,216</t>
  </si>
  <si>
    <t>DI102706</t>
  </si>
  <si>
    <t>Safo</t>
  </si>
  <si>
    <t>Kirton</t>
  </si>
  <si>
    <t>skirton4@fordham.edu</t>
  </si>
  <si>
    <t>https://www.facebook.com/safo.kirton.3/?locale=zh_CN</t>
  </si>
  <si>
    <t>DI101379</t>
  </si>
  <si>
    <t>MaryKathryn</t>
  </si>
  <si>
    <t>Underwood</t>
  </si>
  <si>
    <t>Volunteer Assistant Coach (Mid-Distance)</t>
  </si>
  <si>
    <t>munderwood5@fordham.edu</t>
  </si>
  <si>
    <t>https://www.instagram.com/marykathrynunderwood/</t>
  </si>
  <si>
    <t>DI2840</t>
  </si>
  <si>
    <t>Horowitz</t>
  </si>
  <si>
    <t>bhorowitz@fordham.edu</t>
  </si>
  <si>
    <t>718-817-4298</t>
  </si>
  <si>
    <t>https://twitter.com/coachhorowitzfu</t>
  </si>
  <si>
    <t>DI64807</t>
  </si>
  <si>
    <t>Nickeela</t>
  </si>
  <si>
    <t>naustin6@fordham.edu</t>
  </si>
  <si>
    <t>DI68108</t>
  </si>
  <si>
    <t>Byrne</t>
  </si>
  <si>
    <t>Assistant Coach (Multi-Events, Field Events)</t>
  </si>
  <si>
    <t>abyrne11@fordham.edu</t>
  </si>
  <si>
    <t>https://twitter.com/amorganbyrne</t>
  </si>
  <si>
    <t>Hofstra University</t>
  </si>
  <si>
    <t>Hempstead</t>
  </si>
  <si>
    <t>191649</t>
  </si>
  <si>
    <t>https://www.hofstra.edu/admission/adm_majors.html</t>
  </si>
  <si>
    <t>132</t>
  </si>
  <si>
    <t>DI8077</t>
  </si>
  <si>
    <t>Giambanco</t>
  </si>
  <si>
    <t>vincent.giambanco@hofstra.edu</t>
  </si>
  <si>
    <t>516-313-5491</t>
  </si>
  <si>
    <t>https://gohofstra.com/sports/mens-cross-country</t>
  </si>
  <si>
    <t>https://twitter.com/coachgiambanco</t>
  </si>
  <si>
    <t>https://twitter.com/hofstratrackxc</t>
  </si>
  <si>
    <t>https://www.facebook.com/HofstraTrackXC/</t>
  </si>
  <si>
    <t>https://www.instagram.com/hofstratrackxc/</t>
  </si>
  <si>
    <t>https://questionnaires.armssoftware.com/45bc81f4d4af</t>
  </si>
  <si>
    <t>Hofstra</t>
  </si>
  <si>
    <t>23-27</t>
  </si>
  <si>
    <t>65.55%</t>
  </si>
  <si>
    <t>$39,863</t>
  </si>
  <si>
    <t>DI102707</t>
  </si>
  <si>
    <t>Macki</t>
  </si>
  <si>
    <t>Verble</t>
  </si>
  <si>
    <t>macki.verble@hofstra.edu</t>
  </si>
  <si>
    <t>516-463-6702</t>
  </si>
  <si>
    <t>https://www.instagram.com/mackincheeses/</t>
  </si>
  <si>
    <t>Iona College</t>
  </si>
  <si>
    <t>New Rochelle</t>
  </si>
  <si>
    <t>191931</t>
  </si>
  <si>
    <t>https://www.iona.edu/academics/programs-courses/undergraduate-programs.aspx</t>
  </si>
  <si>
    <t>DI106567</t>
  </si>
  <si>
    <t>Molly</t>
  </si>
  <si>
    <t>Connelly</t>
  </si>
  <si>
    <t>mconnelly1@gaels.iona.edu</t>
  </si>
  <si>
    <t>914-633-2102</t>
  </si>
  <si>
    <t>https://icgaels.com/sports/mens-track-and-field</t>
  </si>
  <si>
    <t>https://twitter.com/ionaxctf</t>
  </si>
  <si>
    <t>https://www.facebook.com/IonaXC/</t>
  </si>
  <si>
    <t>https://www.instagram.com/mollyliz_diving/</t>
  </si>
  <si>
    <t>https://www.instagram.com/ionaxctf/</t>
  </si>
  <si>
    <t>https://questionnaires.armssoftware.com/b58add348e88</t>
  </si>
  <si>
    <t>Iona</t>
  </si>
  <si>
    <t>82.68%</t>
  </si>
  <si>
    <t>$61,138</t>
  </si>
  <si>
    <t>DI11264</t>
  </si>
  <si>
    <t>Pienta</t>
  </si>
  <si>
    <t>jpienta@iona.edu</t>
  </si>
  <si>
    <t>914-633-2314</t>
  </si>
  <si>
    <t>https://www.instagram.com/joepienta/</t>
  </si>
  <si>
    <t>DI91836</t>
  </si>
  <si>
    <t>Sauer</t>
  </si>
  <si>
    <t>csauer@iona.edu</t>
  </si>
  <si>
    <t>DI103979</t>
  </si>
  <si>
    <t>Prince</t>
  </si>
  <si>
    <t>Forson</t>
  </si>
  <si>
    <t>pforson@iona.edu</t>
  </si>
  <si>
    <t>DI91837</t>
  </si>
  <si>
    <t>Vann</t>
  </si>
  <si>
    <t>Moffett</t>
  </si>
  <si>
    <t>vmoffett@iona.edu</t>
  </si>
  <si>
    <t>DI69606</t>
  </si>
  <si>
    <t>Yelena</t>
  </si>
  <si>
    <t>Dickerson</t>
  </si>
  <si>
    <t>ydickerson@iona.edu</t>
  </si>
  <si>
    <t>https://twitter.com/yelenadickerso2</t>
  </si>
  <si>
    <t>Le Moyne College</t>
  </si>
  <si>
    <t>Northeast-10 Conference (N10)</t>
  </si>
  <si>
    <t>Syracuse</t>
  </si>
  <si>
    <t>192323</t>
  </si>
  <si>
    <t>https://collegecatalog.lemoyne.edu/programs-majors-az/</t>
  </si>
  <si>
    <t>DI98178</t>
  </si>
  <si>
    <t>Plumley</t>
  </si>
  <si>
    <t>https://lamarcardinals.com/sports/womens-volleyball</t>
  </si>
  <si>
    <t>https://twitter.com/dolphinsxctf</t>
  </si>
  <si>
    <t>https://www.instagram.com/lemoynexctf/</t>
  </si>
  <si>
    <t>https://questionnaires.armssoftware.com/964547fedd6f</t>
  </si>
  <si>
    <t>Le Moyne (NY)</t>
  </si>
  <si>
    <t>73.48%</t>
  </si>
  <si>
    <t>53,070</t>
  </si>
  <si>
    <t>DI98179</t>
  </si>
  <si>
    <t>https://www.instagram.com/lawrencetheaussie/</t>
  </si>
  <si>
    <t>DII6694</t>
  </si>
  <si>
    <t>Robin</t>
  </si>
  <si>
    <t>Wheeless</t>
  </si>
  <si>
    <t>Head Coach (Distance)</t>
  </si>
  <si>
    <t>wheeleab@lemoyne.edu</t>
  </si>
  <si>
    <t>315-420-0827</t>
  </si>
  <si>
    <t>https://www.facebook.com/robin.wheeless</t>
  </si>
  <si>
    <t>https://questionnaires.armssoftware.com/d2ce087a9073</t>
  </si>
  <si>
    <t>$53,070</t>
  </si>
  <si>
    <t>DII34496</t>
  </si>
  <si>
    <t>VanCoughnett</t>
  </si>
  <si>
    <t>vancouk@lemoyne.edu</t>
  </si>
  <si>
    <t>https://twitter.com/lemoynexctf</t>
  </si>
  <si>
    <t>DII36694</t>
  </si>
  <si>
    <t>Marie</t>
  </si>
  <si>
    <t>Grasso</t>
  </si>
  <si>
    <t>grassoma@lemoyne.edu</t>
  </si>
  <si>
    <t>DI99732</t>
  </si>
  <si>
    <t>Hafner</t>
  </si>
  <si>
    <t>https://www.instagram.com/nicholas_hafner/</t>
  </si>
  <si>
    <t>DI98180</t>
  </si>
  <si>
    <t>Lambdin</t>
  </si>
  <si>
    <t>Long Island University</t>
  </si>
  <si>
    <t>192448</t>
  </si>
  <si>
    <t>https://www.liu.edu/Brooklyn/Academics/Programs</t>
  </si>
  <si>
    <t>DI106568</t>
  </si>
  <si>
    <t>Moody</t>
  </si>
  <si>
    <t>https://www.liuathletics.com/sports/mens-track-and-field</t>
  </si>
  <si>
    <t>https://twitter.com/liupostxctf</t>
  </si>
  <si>
    <t>https://www.facebook.com/USATFLI/</t>
  </si>
  <si>
    <t>https://www.instagram.com/liutrackand_field/</t>
  </si>
  <si>
    <t>https://questionnaires.armssoftware.com/91d1139f06fa</t>
  </si>
  <si>
    <t>LIU-Brooklyn</t>
  </si>
  <si>
    <t>93.30%</t>
  </si>
  <si>
    <t>$54,182</t>
  </si>
  <si>
    <t>DI106569</t>
  </si>
  <si>
    <t>Mostafa</t>
  </si>
  <si>
    <t>Smaili</t>
  </si>
  <si>
    <t>Volunteer Assistant Coach (Mid-Distance, Distance)</t>
  </si>
  <si>
    <t>https://www.instagram.com/smaili_m1/</t>
  </si>
  <si>
    <t>DI106570</t>
  </si>
  <si>
    <t>Volunteer Assistant Coach (Hurdles)</t>
  </si>
  <si>
    <t>https://www.instagram.com/tarahernandez/</t>
  </si>
  <si>
    <t>DI93022</t>
  </si>
  <si>
    <t>Stormie</t>
  </si>
  <si>
    <t>stormie.charles@liu.edu</t>
  </si>
  <si>
    <t>516-299-3828</t>
  </si>
  <si>
    <t>https://www.instagram.com/stormie_charles/</t>
  </si>
  <si>
    <t>DI97167</t>
  </si>
  <si>
    <t>Yvonne</t>
  </si>
  <si>
    <t>Director of Recruiting, Associate Head Coach, Director of Operations</t>
  </si>
  <si>
    <t>yvonne.harrison@liu.edu</t>
  </si>
  <si>
    <t>516-532-1307</t>
  </si>
  <si>
    <t>DI97168</t>
  </si>
  <si>
    <t>Kervin</t>
  </si>
  <si>
    <t>Assistant Head Coach</t>
  </si>
  <si>
    <t>kervin.morgan@liu.edu</t>
  </si>
  <si>
    <t>516-532-1675</t>
  </si>
  <si>
    <t>DI106571</t>
  </si>
  <si>
    <t>Kelvin</t>
  </si>
  <si>
    <t>kelvin.campbell@liu.edu</t>
  </si>
  <si>
    <t>https://twitter.com/k_camp21</t>
  </si>
  <si>
    <t>https://www.instagram.com/its_kelvoo/</t>
  </si>
  <si>
    <t>DI21391</t>
  </si>
  <si>
    <t>Alain</t>
  </si>
  <si>
    <t>McGhie</t>
  </si>
  <si>
    <t>alain.mcghie@liu.edu</t>
  </si>
  <si>
    <t>Manhattan College</t>
  </si>
  <si>
    <t>https://manhattan.edu/academics/majors-and-minors/index.php#?category=All&amp;letter=All&amp;pageSize=10&amp;pageIndex=1</t>
  </si>
  <si>
    <t>DI109274</t>
  </si>
  <si>
    <t>Witzleben</t>
  </si>
  <si>
    <t>twitzleben01@manhattan.edu</t>
  </si>
  <si>
    <t>https://gojaspers.com/sports/mens-track-and-field</t>
  </si>
  <si>
    <t>https://questionnaires.armssoftware.com/40b154c9e780?DB_OEM_ID=12500</t>
  </si>
  <si>
    <t>192703</t>
  </si>
  <si>
    <t>DI11305</t>
  </si>
  <si>
    <t>McGrath</t>
  </si>
  <si>
    <t>pmcgrath01@manhattan.edu</t>
  </si>
  <si>
    <t>718-862-7430</t>
  </si>
  <si>
    <t>https://twitter.com/jaspers_track</t>
  </si>
  <si>
    <t>https://www.instagram.com/jaspersxctf/</t>
  </si>
  <si>
    <t>77.00%</t>
  </si>
  <si>
    <t>$66,560</t>
  </si>
  <si>
    <t>DI98181</t>
  </si>
  <si>
    <t>Volunteer AC Liam has been removed.</t>
  </si>
  <si>
    <t>DI102709</t>
  </si>
  <si>
    <t>AC Alberto has been removed.</t>
  </si>
  <si>
    <t>https://www.facebook.com/manhattanxcinvitational/</t>
  </si>
  <si>
    <t>DI68133</t>
  </si>
  <si>
    <t>AC Margaret has been removed.</t>
  </si>
  <si>
    <t>https://www.instagram.com/margarethayden/</t>
  </si>
  <si>
    <t>DI85186</t>
  </si>
  <si>
    <t>Director of Cross Country/Track Kerri has been removed.</t>
  </si>
  <si>
    <t>https://gojaspers.com/sports/mens-cross-country</t>
  </si>
  <si>
    <t>https://www.instagram.com/kerrig3/</t>
  </si>
  <si>
    <t>DI87126</t>
  </si>
  <si>
    <t>AC Ena has been removed.</t>
  </si>
  <si>
    <t>DI103980</t>
  </si>
  <si>
    <t>Volunteer AC John has been removed.</t>
  </si>
  <si>
    <t>https://www.instagram.com/johnnydisco21/</t>
  </si>
  <si>
    <t>Marist University</t>
  </si>
  <si>
    <t>Poughkeepsie</t>
  </si>
  <si>
    <t>192819</t>
  </si>
  <si>
    <t>https://www.marist.edu/academics/programs/</t>
  </si>
  <si>
    <t>DI99733</t>
  </si>
  <si>
    <t>Alisha</t>
  </si>
  <si>
    <t>Samuel</t>
  </si>
  <si>
    <t>alisha.samuel@marist.edu</t>
  </si>
  <si>
    <t>845-575-3000x2050</t>
  </si>
  <si>
    <t>https://goredfoxes.com/sports/mens-track-and-field</t>
  </si>
  <si>
    <t>https://twitter.com/alishasamuel9</t>
  </si>
  <si>
    <t>https://twitter.com/maristxctf</t>
  </si>
  <si>
    <t>https://www.instagram.com/alishasamuelkhan/</t>
  </si>
  <si>
    <t>https://www.instagram.com/maristtrack/</t>
  </si>
  <si>
    <t>Marist</t>
  </si>
  <si>
    <t>59.04%</t>
  </si>
  <si>
    <t>$61,795</t>
  </si>
  <si>
    <t>DI88527</t>
  </si>
  <si>
    <t>Billy</t>
  </si>
  <si>
    <t>Poole-Harris</t>
  </si>
  <si>
    <t>billy.poole-harris@marist.edu</t>
  </si>
  <si>
    <t>https://twitter.com/BillyPooleHarr1</t>
  </si>
  <si>
    <t>Niagara University</t>
  </si>
  <si>
    <t>193973</t>
  </si>
  <si>
    <t>https://www.niagara.edu/coas-academic-programs/</t>
  </si>
  <si>
    <t>DI97169</t>
  </si>
  <si>
    <t>Gray</t>
  </si>
  <si>
    <t>ngray@niagara.edu</t>
  </si>
  <si>
    <t>https://purpleeagles.com/sports/mens-tennis</t>
  </si>
  <si>
    <t>https://twitter.com/niagaraxctf</t>
  </si>
  <si>
    <t>https://www.instagram.com/niagaratfxc/</t>
  </si>
  <si>
    <t>https://purpleeagles.com/sb_output.aspx?form=3</t>
  </si>
  <si>
    <t>Niagara</t>
  </si>
  <si>
    <t>505-600</t>
  </si>
  <si>
    <t>90.13%</t>
  </si>
  <si>
    <t>$49,890</t>
  </si>
  <si>
    <t>DI103981</t>
  </si>
  <si>
    <t>Dom</t>
  </si>
  <si>
    <t>Clementi</t>
  </si>
  <si>
    <t>Siena College</t>
  </si>
  <si>
    <t>Albany</t>
  </si>
  <si>
    <t>195474</t>
  </si>
  <si>
    <t>https://www.siena.edu/academics/academics-at-siena/majors-minors-certificates/</t>
  </si>
  <si>
    <t>134</t>
  </si>
  <si>
    <t>DI93023</t>
  </si>
  <si>
    <t>Elizabeth</t>
  </si>
  <si>
    <t>DeBole</t>
  </si>
  <si>
    <t>edebole@siena.edu</t>
  </si>
  <si>
    <t>518-786-5064</t>
  </si>
  <si>
    <t>https://sienasaints.com/sports/cross-country</t>
  </si>
  <si>
    <t>https://twitter.com/sienaxctrack</t>
  </si>
  <si>
    <t>https://www.facebook.com/SienaXCTrack/</t>
  </si>
  <si>
    <t>https://www.instagram.com/sienaxctrack/</t>
  </si>
  <si>
    <t>https://questionnaires.armssoftware.com/1a17de021e4f</t>
  </si>
  <si>
    <t>Siena</t>
  </si>
  <si>
    <t>79.02%</t>
  </si>
  <si>
    <t>$59,829</t>
  </si>
  <si>
    <t>DI11654</t>
  </si>
  <si>
    <t>nmiller@siena.edu</t>
  </si>
  <si>
    <t>518-783-6106</t>
  </si>
  <si>
    <t>https://twitter.com/nickmiller48</t>
  </si>
  <si>
    <t>https://www.facebook.com/nick.miller.3367/</t>
  </si>
  <si>
    <t>St. Bonaventure University</t>
  </si>
  <si>
    <t>St. Bonaventure</t>
  </si>
  <si>
    <t>195164</t>
  </si>
  <si>
    <t>https://www.sbu.edu/academics/programs-a-z-listings</t>
  </si>
  <si>
    <t>DI96458</t>
  </si>
  <si>
    <t>Macfarlane</t>
  </si>
  <si>
    <t>rmacfarl@sbu.edu</t>
  </si>
  <si>
    <t>716-790-9821</t>
  </si>
  <si>
    <t>https://gobonnies.com/sports/mens-track-and-field/</t>
  </si>
  <si>
    <t>https://twitter.com/bonniesxctrack</t>
  </si>
  <si>
    <t>https://www.instagram.com/bonniesxctrack/</t>
  </si>
  <si>
    <t>https://questionnaires.armssoftware.com/2de20a94787c</t>
  </si>
  <si>
    <t xml:space="preserve">St. Bonaventure </t>
  </si>
  <si>
    <t>520-618</t>
  </si>
  <si>
    <t>77.93%</t>
  </si>
  <si>
    <t>$52,785</t>
  </si>
  <si>
    <t>DI96459</t>
  </si>
  <si>
    <t>Sarah</t>
  </si>
  <si>
    <t>Lonzi</t>
  </si>
  <si>
    <t>slonzi@sbu.edu</t>
  </si>
  <si>
    <t>c:814-331-5242;o:716-790-9852</t>
  </si>
  <si>
    <t>DI109275</t>
  </si>
  <si>
    <t>Walter</t>
  </si>
  <si>
    <t>mwalter@sbu.edu</t>
  </si>
  <si>
    <t>716-375-2286</t>
  </si>
  <si>
    <t>https://gobonnies.com/sports/mens-tennis</t>
  </si>
  <si>
    <t>SUNY Binghamton University</t>
  </si>
  <si>
    <t>Vestal</t>
  </si>
  <si>
    <t>196079</t>
  </si>
  <si>
    <t>https://www.binghamton.edu/admissions/academics/programs.html</t>
  </si>
  <si>
    <t>87</t>
  </si>
  <si>
    <t>DI2255</t>
  </si>
  <si>
    <t>Fuca</t>
  </si>
  <si>
    <t>jfuca@binghamton.edu</t>
  </si>
  <si>
    <t>607-777-5557</t>
  </si>
  <si>
    <t>https://bubearcats.com/sports/mens-track-and-field</t>
  </si>
  <si>
    <t>https://twitter.com/binghamtonxctf</t>
  </si>
  <si>
    <t>https://facebook.com/Binghamton-University-Cross-CountryTrack-Field-200177175656/</t>
  </si>
  <si>
    <t>https://www.instagram.com/coachfuca/</t>
  </si>
  <si>
    <t>https://www.instagram.com/bingxctrack/</t>
  </si>
  <si>
    <t>Binghamton</t>
  </si>
  <si>
    <t>42.89%</t>
  </si>
  <si>
    <t>$45,205</t>
  </si>
  <si>
    <t>DI2253</t>
  </si>
  <si>
    <t>mthomps@binghamton.edu</t>
  </si>
  <si>
    <t>607-777-4458</t>
  </si>
  <si>
    <t>https://twitter.com/mthompsbutrack</t>
  </si>
  <si>
    <t>https://facebook.com/people/Michael-Timson/100008238301180</t>
  </si>
  <si>
    <t>DI2257</t>
  </si>
  <si>
    <t>Crystal</t>
  </si>
  <si>
    <t>Muse</t>
  </si>
  <si>
    <t>cmuse@binghamton.edu</t>
  </si>
  <si>
    <t>DI109276</t>
  </si>
  <si>
    <t>Stone</t>
  </si>
  <si>
    <t>jstone9@binghamton.edu</t>
  </si>
  <si>
    <t>DI2254</t>
  </si>
  <si>
    <t>Annette</t>
  </si>
  <si>
    <t>Acuff</t>
  </si>
  <si>
    <t>aacuff@binghamton.edu</t>
  </si>
  <si>
    <t>607-777-2109</t>
  </si>
  <si>
    <t>SUNY Stony Brook University</t>
  </si>
  <si>
    <t>Stony Brook</t>
  </si>
  <si>
    <t>196097</t>
  </si>
  <si>
    <t>https://www.stonybrook.edu/undergraduate-admissions/academics/</t>
  </si>
  <si>
    <t>97</t>
  </si>
  <si>
    <t>DI2562</t>
  </si>
  <si>
    <t>Ronan</t>
  </si>
  <si>
    <t>andrew.ronan@stonybrook.edu</t>
  </si>
  <si>
    <t>631-632-7214</t>
  </si>
  <si>
    <t>https://stonybrookathletics.com/sports/mens-track-and-field</t>
  </si>
  <si>
    <t>https://twitter.com/arlongstone</t>
  </si>
  <si>
    <t>https://twitter.com/stonybrookxctf</t>
  </si>
  <si>
    <t>https://www.facebook.com/StonyBrookXCTF/</t>
  </si>
  <si>
    <t>https://www.instagram.com/stonybrookxctf/</t>
  </si>
  <si>
    <t>https://questionnaires.armssoftware.com/7934562d4aee</t>
  </si>
  <si>
    <t>49.72%</t>
  </si>
  <si>
    <t>$45,413</t>
  </si>
  <si>
    <t>DI2563</t>
  </si>
  <si>
    <t>Headman</t>
  </si>
  <si>
    <t>jason.headman@stonybrook.edu</t>
  </si>
  <si>
    <t>631-632-7519</t>
  </si>
  <si>
    <t>https://www.facebook.com/jason.headman</t>
  </si>
  <si>
    <t>SUNY University at Albany</t>
  </si>
  <si>
    <t>196060</t>
  </si>
  <si>
    <t>https://www.acu.edu/undergraduate/academics.html</t>
  </si>
  <si>
    <t>151</t>
  </si>
  <si>
    <t>DI2197</t>
  </si>
  <si>
    <t>Roberto</t>
  </si>
  <si>
    <t>Vives</t>
  </si>
  <si>
    <t>rvives@albany.edu</t>
  </si>
  <si>
    <t>518-209-1973</t>
  </si>
  <si>
    <t>https://ualbanysports.com/sports/mens-track-and-field</t>
  </si>
  <si>
    <t>https://twitter.com/rvivesvives</t>
  </si>
  <si>
    <t>https://twitter.com/ualbanytrack</t>
  </si>
  <si>
    <t>https://www.facebook.com/roberto.vives.90</t>
  </si>
  <si>
    <t>https://www.instagram.com/ualbanyxctf/</t>
  </si>
  <si>
    <t>https://questionnaires.armssoftware.com/cb5888d39668</t>
  </si>
  <si>
    <t>SUNY-Albany</t>
  </si>
  <si>
    <t>57.92%</t>
  </si>
  <si>
    <t>$45,090</t>
  </si>
  <si>
    <t>DI80898</t>
  </si>
  <si>
    <t>Venique</t>
  </si>
  <si>
    <t>vcharris@albany.edu</t>
  </si>
  <si>
    <t>DI79325</t>
  </si>
  <si>
    <t>Lucy</t>
  </si>
  <si>
    <t>Ford</t>
  </si>
  <si>
    <t>Assistant Coach (Vertical Jumps, Multi-events)</t>
  </si>
  <si>
    <t>lmford@albany.edu</t>
  </si>
  <si>
    <t>518-565-6470</t>
  </si>
  <si>
    <t>https://twitter.com/luciennemarie96</t>
  </si>
  <si>
    <t>DI2200</t>
  </si>
  <si>
    <t>Abel</t>
  </si>
  <si>
    <t>Gilet</t>
  </si>
  <si>
    <t>agilet@albany.edu</t>
  </si>
  <si>
    <t>c:845-598-0079</t>
  </si>
  <si>
    <t>https://www.instagram.com/heisabel2/</t>
  </si>
  <si>
    <t>DI2199</t>
  </si>
  <si>
    <t>Junior</t>
  </si>
  <si>
    <t>Burnett</t>
  </si>
  <si>
    <t>jburnett@albany.edu</t>
  </si>
  <si>
    <t>518-545-0497</t>
  </si>
  <si>
    <t>https://twitter.com/fambo_</t>
  </si>
  <si>
    <t>DI95309</t>
  </si>
  <si>
    <t>https://www.facebook.com/universityatalbany</t>
  </si>
  <si>
    <t>DI103982</t>
  </si>
  <si>
    <t>Chambers</t>
  </si>
  <si>
    <t>achambers@albany.edu</t>
  </si>
  <si>
    <t>DI93484</t>
  </si>
  <si>
    <t>Zachary</t>
  </si>
  <si>
    <t>DI2202</t>
  </si>
  <si>
    <t>Nadir</t>
  </si>
  <si>
    <t>Simohamed</t>
  </si>
  <si>
    <t>nsimohamed@albany.edu</t>
  </si>
  <si>
    <t>518-442-3064</t>
  </si>
  <si>
    <t>DI23446</t>
  </si>
  <si>
    <t>mdcampbell@albany.edu</t>
  </si>
  <si>
    <t>c:860-490-1905</t>
  </si>
  <si>
    <t>https://twitter.com/bigmacweather</t>
  </si>
  <si>
    <t>DI2201</t>
  </si>
  <si>
    <t>mjones@albany.edu</t>
  </si>
  <si>
    <t>518-527-8423</t>
  </si>
  <si>
    <t>SUNY University at Buffalo</t>
  </si>
  <si>
    <t>196088</t>
  </si>
  <si>
    <t>https://catalog.buffalo.edu/academicprograms/</t>
  </si>
  <si>
    <t>DI10635</t>
  </si>
  <si>
    <t>Vicki</t>
  </si>
  <si>
    <t>vam3@buffalo.edu</t>
  </si>
  <si>
    <t>716-645-6815</t>
  </si>
  <si>
    <t>https://ubbulls.com/sports/mens-track-and-field</t>
  </si>
  <si>
    <t>https://twitter.com/ubuffalo</t>
  </si>
  <si>
    <t>https://www.facebook.com/buffalotrackxc/</t>
  </si>
  <si>
    <t>https://www.instagram.com/ubtrackandfield/</t>
  </si>
  <si>
    <t>https://questionnaires.armssoftware.com/ed20a99d6ce2</t>
  </si>
  <si>
    <t>560-640</t>
  </si>
  <si>
    <t>70.00%</t>
  </si>
  <si>
    <t>$46,338</t>
  </si>
  <si>
    <t>DI106572</t>
  </si>
  <si>
    <t>Caleb</t>
  </si>
  <si>
    <t>Nickens</t>
  </si>
  <si>
    <t>https://twitter.com/caleb_nickens</t>
  </si>
  <si>
    <t>https://www.instagram.com/calebnickens/</t>
  </si>
  <si>
    <t>DI87127</t>
  </si>
  <si>
    <t>Jhad</t>
  </si>
  <si>
    <t>jhadjone@buffalo.edu</t>
  </si>
  <si>
    <t>716-645-6191</t>
  </si>
  <si>
    <t>https://twitter.com/coachjayjones15</t>
  </si>
  <si>
    <t>DI99734</t>
  </si>
  <si>
    <t>Cameron-Pressley</t>
  </si>
  <si>
    <t>sacamero@buffalo.edu</t>
  </si>
  <si>
    <t>716-645-3627</t>
  </si>
  <si>
    <t>https://twitter.com/coach__scp</t>
  </si>
  <si>
    <t>https://www.facebook.com/spencer.pressley.7/</t>
  </si>
  <si>
    <t>https://www.instagram.com/coach_cameronp/</t>
  </si>
  <si>
    <t>DI90260</t>
  </si>
  <si>
    <t>Christina</t>
  </si>
  <si>
    <t>Wende</t>
  </si>
  <si>
    <t>crwende@buffalo.edu</t>
  </si>
  <si>
    <t>https://www.instagram.com/christinawende/</t>
  </si>
  <si>
    <t>DI90261</t>
  </si>
  <si>
    <t>Hilbert</t>
  </si>
  <si>
    <t>DI102711</t>
  </si>
  <si>
    <t>Kassandra</t>
  </si>
  <si>
    <t>Nolet</t>
  </si>
  <si>
    <t>Syracuse University</t>
  </si>
  <si>
    <t>196413</t>
  </si>
  <si>
    <t>https://www.syracuse.edu/academics/undergraduate-majors-minors/</t>
  </si>
  <si>
    <t>DI1870</t>
  </si>
  <si>
    <t>Brien</t>
  </si>
  <si>
    <t>bbell@syr.edu</t>
  </si>
  <si>
    <t>https://cuse.com/sports/mens-track-and-field</t>
  </si>
  <si>
    <t>https://twitter.com/cusexctf</t>
  </si>
  <si>
    <t>https://www.facebook.com/SUParentsXCTF/</t>
  </si>
  <si>
    <t>https://www.instagram.com/cusexctf</t>
  </si>
  <si>
    <t>https://cuse.com/sb_output.aspx?form=3</t>
  </si>
  <si>
    <t>66.13%</t>
  </si>
  <si>
    <t>$75,652</t>
  </si>
  <si>
    <t>DI91838</t>
  </si>
  <si>
    <t>chfox@syr.edu</t>
  </si>
  <si>
    <t>315-952-4759</t>
  </si>
  <si>
    <t>https://twitter.com/chfox</t>
  </si>
  <si>
    <t>https://www.instagram.com/cusexctf/</t>
  </si>
  <si>
    <t>DI82750</t>
  </si>
  <si>
    <t>Chantel</t>
  </si>
  <si>
    <t>cray07@syr.edu</t>
  </si>
  <si>
    <t>DI1871</t>
  </si>
  <si>
    <t>Hegland</t>
  </si>
  <si>
    <t>drheglan@syr.edu</t>
  </si>
  <si>
    <t>DI27812</t>
  </si>
  <si>
    <t>Raynee</t>
  </si>
  <si>
    <t>Revard</t>
  </si>
  <si>
    <t>rdegrio@syr.edu</t>
  </si>
  <si>
    <t>https://twitter.com/makeitrayn_ee</t>
  </si>
  <si>
    <t>https://www.instagram.com/makeitrayn_ee/</t>
  </si>
  <si>
    <t>United States Military Academy</t>
  </si>
  <si>
    <t>West Point</t>
  </si>
  <si>
    <t>197036</t>
  </si>
  <si>
    <t>https://www.usma.edu/academics/SitePages/Home.aspx</t>
  </si>
  <si>
    <t>DI15622</t>
  </si>
  <si>
    <t>michael.smith@westpoint.edu</t>
  </si>
  <si>
    <t>845-938-2425</t>
  </si>
  <si>
    <t>https://goarmywestpoint.com/sports/mens-track-and-field</t>
  </si>
  <si>
    <t>https://twitter.com/armywp_trackxc</t>
  </si>
  <si>
    <t>https://www.facebook.com/mike.smith.14224094</t>
  </si>
  <si>
    <t>https://www.instagram.com/goarmytrack/</t>
  </si>
  <si>
    <t>https://goarmywestpoint.com/sports/2015/3/6/GEN_201401012</t>
  </si>
  <si>
    <t>Army</t>
  </si>
  <si>
    <t>610-700</t>
  </si>
  <si>
    <t>600-740</t>
  </si>
  <si>
    <t>9.53%</t>
  </si>
  <si>
    <t>DI83588</t>
  </si>
  <si>
    <t>Touhey</t>
  </si>
  <si>
    <t>Director of Operations (Second Email)</t>
  </si>
  <si>
    <t>jttouhey@gmail.com</t>
  </si>
  <si>
    <t>https://twitter.com/lafayettetf</t>
  </si>
  <si>
    <t>https://www.instagram.com/lafcoltf/</t>
  </si>
  <si>
    <t>justin.touhey@westpoint.edu</t>
  </si>
  <si>
    <t>DI102712</t>
  </si>
  <si>
    <t>Woodbury</t>
  </si>
  <si>
    <t>brian.woodbury@westpoint.edu</t>
  </si>
  <si>
    <t>https://x.com/coachbwoodbury</t>
  </si>
  <si>
    <t>https://www.instagram.com/coachwoodbury_westpoint/</t>
  </si>
  <si>
    <t>$12</t>
  </si>
  <si>
    <t>DI91839</t>
  </si>
  <si>
    <t>Ashton</t>
  </si>
  <si>
    <t>Assistant Coach (Pole Vault, Multis-events)</t>
  </si>
  <si>
    <t>DI102713</t>
  </si>
  <si>
    <t>jordan.smith2@westpoint.edu</t>
  </si>
  <si>
    <t>https://x.com/jordonsmith58</t>
  </si>
  <si>
    <t>https://www.facebook.com/jordan.smith.33886/</t>
  </si>
  <si>
    <t>https://www.instagram.com/_coachjordansmith/</t>
  </si>
  <si>
    <t>DI24015</t>
  </si>
  <si>
    <t>Elise</t>
  </si>
  <si>
    <t>elise.moore@westpoint.edu</t>
  </si>
  <si>
    <t>845-938-2647</t>
  </si>
  <si>
    <t>DI102714</t>
  </si>
  <si>
    <t>Graupmann</t>
  </si>
  <si>
    <t>jonathan.graupmann@westpoint.edu</t>
  </si>
  <si>
    <t>https://twitter.com/coachgraupmann</t>
  </si>
  <si>
    <t>https://www.instagram.com/coachgraupmann/</t>
  </si>
  <si>
    <t>Wagner College</t>
  </si>
  <si>
    <t>197197</t>
  </si>
  <si>
    <t>https://wagner.edu/majors/</t>
  </si>
  <si>
    <t>DI14032</t>
  </si>
  <si>
    <t>Stasi</t>
  </si>
  <si>
    <t>jstasi@wagner.edu</t>
  </si>
  <si>
    <t>718-390-3155</t>
  </si>
  <si>
    <t>https://wagnerathletics.com/sports/mens-track-and-field</t>
  </si>
  <si>
    <t>https://twitter.com/wagner_xctf</t>
  </si>
  <si>
    <t>https://www.instagram.com/wagner_xctf/</t>
  </si>
  <si>
    <t>Wagner</t>
  </si>
  <si>
    <t>61.65%</t>
  </si>
  <si>
    <t>$68,148</t>
  </si>
  <si>
    <t>DI14035</t>
  </si>
  <si>
    <t>Blerim</t>
  </si>
  <si>
    <t>Pocesta</t>
  </si>
  <si>
    <t>blerim.pocesta@wagner.edu</t>
  </si>
  <si>
    <t>718-390-3341</t>
  </si>
  <si>
    <t>https://twitter.com/blerimpocesta</t>
  </si>
  <si>
    <t>https://www.facebook.com/blerim.pocesta</t>
  </si>
  <si>
    <t>DI84557</t>
  </si>
  <si>
    <t>Duggan</t>
  </si>
  <si>
    <t>kyle.duggan@wagner.edu</t>
  </si>
  <si>
    <t>68,148</t>
  </si>
  <si>
    <t>DI102715</t>
  </si>
  <si>
    <t>Marvin</t>
  </si>
  <si>
    <t>Azor</t>
  </si>
  <si>
    <t>marvin.azor@wagner.edu</t>
  </si>
  <si>
    <t>DI87128</t>
  </si>
  <si>
    <t>Graduate Asst Camille has been removed.</t>
  </si>
  <si>
    <t>Appalachian State University</t>
  </si>
  <si>
    <t>North Carolina</t>
  </si>
  <si>
    <t>Boone</t>
  </si>
  <si>
    <t>197869</t>
  </si>
  <si>
    <t>https://www.appstate.edu/academics/majors/</t>
  </si>
  <si>
    <t>DI98183</t>
  </si>
  <si>
    <t>Fuller</t>
  </si>
  <si>
    <t>https://appstatesports.com/sports/mens-track-and-field</t>
  </si>
  <si>
    <t>https://twitter.com/apptf_xc</t>
  </si>
  <si>
    <t>https://www.instagram.com/appstatetrackfieldxc/</t>
  </si>
  <si>
    <t>Appalachian State</t>
  </si>
  <si>
    <t>NC</t>
  </si>
  <si>
    <t>530-610</t>
  </si>
  <si>
    <t>73.78%</t>
  </si>
  <si>
    <t>$34,999</t>
  </si>
  <si>
    <t>DI19393</t>
  </si>
  <si>
    <t>McLean</t>
  </si>
  <si>
    <t>mcleandm@appstate.edu</t>
  </si>
  <si>
    <t>828-261-5803</t>
  </si>
  <si>
    <t>https://twitter.com/mclean26</t>
  </si>
  <si>
    <t>DI19398</t>
  </si>
  <si>
    <t>Whitney</t>
  </si>
  <si>
    <t>Smyre</t>
  </si>
  <si>
    <t>smyrewa@appstate.edu</t>
  </si>
  <si>
    <t>https://twitter.com/whit_whit25</t>
  </si>
  <si>
    <t>DI79445</t>
  </si>
  <si>
    <t>Isaacs</t>
  </si>
  <si>
    <t>isaacsds@appstate.edu</t>
  </si>
  <si>
    <t>https://www.facebook.com/dan.isaacs.52/</t>
  </si>
  <si>
    <t>DI19397</t>
  </si>
  <si>
    <t>Brewer</t>
  </si>
  <si>
    <t>Assistant Coach (Hurdles, Long Sprints, High Jump)</t>
  </si>
  <si>
    <t>brewerrg@appstate.edu</t>
  </si>
  <si>
    <t>DI103432</t>
  </si>
  <si>
    <t>Tristin</t>
  </si>
  <si>
    <t>Colley</t>
  </si>
  <si>
    <t>https://www.instagram.com/tristinvanord/?hl=en</t>
  </si>
  <si>
    <t>DI87129</t>
  </si>
  <si>
    <t>Herbster</t>
  </si>
  <si>
    <t>herbsterbj1@appstate.edu</t>
  </si>
  <si>
    <t>https://twitter.com/bradherbster</t>
  </si>
  <si>
    <t>https://www.facebook.com/brad.herbster/</t>
  </si>
  <si>
    <t>Campbell University</t>
  </si>
  <si>
    <t>Bules Creek</t>
  </si>
  <si>
    <t>198136</t>
  </si>
  <si>
    <t>https://www.campbell.edu/academics/degrees-majors-programs/</t>
  </si>
  <si>
    <t>DI79351</t>
  </si>
  <si>
    <t>Darm</t>
  </si>
  <si>
    <t>edarm@campbell.edu</t>
  </si>
  <si>
    <t>https://gocamels.com/sports/track-and-field</t>
  </si>
  <si>
    <t>https://twitter.com/gocamelsrun</t>
  </si>
  <si>
    <t>https://www.facebook.com/gocamelsrun/</t>
  </si>
  <si>
    <t>https://www.instagram.com/gocamelsrun/</t>
  </si>
  <si>
    <t>https://questionnaires.armssoftware.com/55c8fe01dffd</t>
  </si>
  <si>
    <t>81.33%</t>
  </si>
  <si>
    <t>$54,331</t>
  </si>
  <si>
    <t>DI22521</t>
  </si>
  <si>
    <t>AC Bobby has been removed.</t>
  </si>
  <si>
    <t>https://twitter.com/bobby_hostler</t>
  </si>
  <si>
    <t>https://www.instagram.com/team_hos/</t>
  </si>
  <si>
    <t>DI103433</t>
  </si>
  <si>
    <t>Graduate Asst Anna has been removed.</t>
  </si>
  <si>
    <t>https://twitter.com/anna_shelton</t>
  </si>
  <si>
    <t>https://www.instagram.com/anna.sheltonn/</t>
  </si>
  <si>
    <t>DI93026</t>
  </si>
  <si>
    <t>AC Nia has been removed.</t>
  </si>
  <si>
    <t>Davidson College</t>
  </si>
  <si>
    <t>Davidson</t>
  </si>
  <si>
    <t>198385</t>
  </si>
  <si>
    <t>y (Presbyterian Church (USA))</t>
  </si>
  <si>
    <t>https://www.davidson.edu/academics/majors-and-programs</t>
  </si>
  <si>
    <t>10</t>
  </si>
  <si>
    <t>DI70333</t>
  </si>
  <si>
    <t>Stuck</t>
  </si>
  <si>
    <t>mastuck@davidson.edu</t>
  </si>
  <si>
    <t>https://davidsonwildcats.com/sports/mens-track-and-field</t>
  </si>
  <si>
    <t>https://twitter.com/davidson_xctf</t>
  </si>
  <si>
    <t>https://www.facebook.com/DavidsonTrackField/</t>
  </si>
  <si>
    <t>https://www.instagram.com/davidson_xctf/</t>
  </si>
  <si>
    <t>https://davidsonwildcats.com/sb_output.aspx?form=61</t>
  </si>
  <si>
    <t>20.61%</t>
  </si>
  <si>
    <t>$73,175</t>
  </si>
  <si>
    <t>DI101380</t>
  </si>
  <si>
    <t>Luciano</t>
  </si>
  <si>
    <t>roluciano@davidson.edu</t>
  </si>
  <si>
    <t>DI91841</t>
  </si>
  <si>
    <t>Allden</t>
  </si>
  <si>
    <t>anallden@davidson.edu</t>
  </si>
  <si>
    <t>https://hi-in.facebook.com/andrew.allden/</t>
  </si>
  <si>
    <t>https://www.instagram.com/andrewallden/</t>
  </si>
  <si>
    <t>DI69569</t>
  </si>
  <si>
    <t>Haupt</t>
  </si>
  <si>
    <t>zahaupt@davidson.edu</t>
  </si>
  <si>
    <t>Duke University</t>
  </si>
  <si>
    <t>198419</t>
  </si>
  <si>
    <t>https://admissions.duke.edu/education/majors</t>
  </si>
  <si>
    <t>9</t>
  </si>
  <si>
    <t>DI65114</t>
  </si>
  <si>
    <t>Tatijana</t>
  </si>
  <si>
    <t>Jacobson</t>
  </si>
  <si>
    <t>Recruiting Coordinator, Assistant Coach (Jumps)</t>
  </si>
  <si>
    <t>tatijana.jacobson@duke.edu</t>
  </si>
  <si>
    <t>919-599-7515</t>
  </si>
  <si>
    <t>https://goduke.com/sports/track-and-field</t>
  </si>
  <si>
    <t>https://twitter.com/coachtatijana</t>
  </si>
  <si>
    <t>https://twitter.com/duketfxc</t>
  </si>
  <si>
    <t>https://www.facebook.com/DukeTFXC/</t>
  </si>
  <si>
    <t>https://www.instagram.com/coachtjacobson/</t>
  </si>
  <si>
    <t>https://www.instagram.com/duketfxc/</t>
  </si>
  <si>
    <t>https://questionnaires.armssoftware.com/47e14e1c94d6?path=tf</t>
  </si>
  <si>
    <t>750-800</t>
  </si>
  <si>
    <t>34-35</t>
  </si>
  <si>
    <t>7.72%</t>
  </si>
  <si>
    <t>$77,069</t>
  </si>
  <si>
    <t>DI1041</t>
  </si>
  <si>
    <t>Wilbourn</t>
  </si>
  <si>
    <t>shawn.wilbourn@duke.edu</t>
  </si>
  <si>
    <t>919-681-6360</t>
  </si>
  <si>
    <t>https://twitter.com/shawnwilbourn</t>
  </si>
  <si>
    <t>DI79322</t>
  </si>
  <si>
    <t>LoPiccolo</t>
  </si>
  <si>
    <t>matt.lopiccolo@duke.edu</t>
  </si>
  <si>
    <t>919-668-5737</t>
  </si>
  <si>
    <t>https://twitter.com/mattlopiccolo</t>
  </si>
  <si>
    <t>https://www.instagram.com/mattlopiccolo/</t>
  </si>
  <si>
    <t>DI1042</t>
  </si>
  <si>
    <t>Mueller</t>
  </si>
  <si>
    <t>mark.b.mueller@duke.edu</t>
  </si>
  <si>
    <t>https://twitter.com/coachmules4</t>
  </si>
  <si>
    <t>DI65115</t>
  </si>
  <si>
    <t>Angelo</t>
  </si>
  <si>
    <t>Posillico</t>
  </si>
  <si>
    <t>angelo.posillico@duke.edu</t>
  </si>
  <si>
    <t>919-684-9202</t>
  </si>
  <si>
    <t>https://twitter.com/mrcoachangelo</t>
  </si>
  <si>
    <t>https://www.instagram.com/mrcoachangelo/</t>
  </si>
  <si>
    <t>DI98185</t>
  </si>
  <si>
    <t>Jermyn</t>
  </si>
  <si>
    <t>jermyn@duke.edu</t>
  </si>
  <si>
    <t>919-949-1726</t>
  </si>
  <si>
    <t>https://x.com/kevinjermyn</t>
  </si>
  <si>
    <t>https://www.instagram.com/kevjermyn/</t>
  </si>
  <si>
    <t>DI99735</t>
  </si>
  <si>
    <t>Kenyetta</t>
  </si>
  <si>
    <t>Iyevbele</t>
  </si>
  <si>
    <t>kenyetta.iyevbele@duke.edu</t>
  </si>
  <si>
    <t>https://twitter.com/yettasmooth</t>
  </si>
  <si>
    <t>https://www.facebook.com/p/Kenyetta-Iyevbele-100063808412424/</t>
  </si>
  <si>
    <t>https://www.instagram.com/yetta_smooth/</t>
  </si>
  <si>
    <t>DI25403</t>
  </si>
  <si>
    <t>Sean-Patrick</t>
  </si>
  <si>
    <t>Oswald</t>
  </si>
  <si>
    <t>sean-patrick.oswald@duke.edu</t>
  </si>
  <si>
    <t>DI103434</t>
  </si>
  <si>
    <t>Ezra</t>
  </si>
  <si>
    <t>Mellinger</t>
  </si>
  <si>
    <t>https://www.instagram.com/ezra.mellinger/?hl=en</t>
  </si>
  <si>
    <t>DI1050</t>
  </si>
  <si>
    <t>Terwilliger</t>
  </si>
  <si>
    <t>michael.terwilliger@duke.edu</t>
  </si>
  <si>
    <t>https://twitter.com/michael9t3</t>
  </si>
  <si>
    <t>https://www.instagram.com/michael9t3/</t>
  </si>
  <si>
    <t>DI92515</t>
  </si>
  <si>
    <t>Marsh</t>
  </si>
  <si>
    <t>https://twitter.com/erinnmarshh</t>
  </si>
  <si>
    <t>https://www.facebook.com/duketfxc/</t>
  </si>
  <si>
    <t>DI103435</t>
  </si>
  <si>
    <t>AC Miles has been removed.</t>
  </si>
  <si>
    <t>https://www.instagram.com/onemoremiles/</t>
  </si>
  <si>
    <t>East Carolina University</t>
  </si>
  <si>
    <t>Greenville</t>
  </si>
  <si>
    <t>198464</t>
  </si>
  <si>
    <t>https://www.ecu.edu/cs-cas/aarc/mm.cfm</t>
  </si>
  <si>
    <t>DI99736</t>
  </si>
  <si>
    <t>Virgil</t>
  </si>
  <si>
    <t>givensvi24@ecu.edu</t>
  </si>
  <si>
    <t>https://ecupirates.com/sports/mens-track-and-field</t>
  </si>
  <si>
    <t>https://twitter.com/coachgivens_</t>
  </si>
  <si>
    <t>https://twitter.com/ecutfxc</t>
  </si>
  <si>
    <t>https://www.facebook.com/ECU-Track-and-FieldCross-Country-751659301879533/</t>
  </si>
  <si>
    <t>https://www.instagram.com/activeathletics_/</t>
  </si>
  <si>
    <t>https://www.instagram.com/ecuclubxctrack/</t>
  </si>
  <si>
    <t>https://ecupirates.com/documents/2016/8/1//Recruiting_Questionnaire.pdf?id=7557</t>
  </si>
  <si>
    <t>East Carolina</t>
  </si>
  <si>
    <t>510-580</t>
  </si>
  <si>
    <t>86.03%</t>
  </si>
  <si>
    <t>$38,886</t>
  </si>
  <si>
    <t>DI103983</t>
  </si>
  <si>
    <t>Chastity</t>
  </si>
  <si>
    <t>pickettch24@ecu.edu</t>
  </si>
  <si>
    <t>DI282</t>
  </si>
  <si>
    <t>AC Udon has been removed.</t>
  </si>
  <si>
    <t>https://twitter.com/udoncheek</t>
  </si>
  <si>
    <t>https://www.facebook.com/udon.cheek/</t>
  </si>
  <si>
    <t>DI68098</t>
  </si>
  <si>
    <t>AC Viershanie has been removed.</t>
  </si>
  <si>
    <t>https://www.facebook.com/ecutrackandfieldcrosscountry75165931879533/</t>
  </si>
  <si>
    <t>https://www.instagram.com/viebby/</t>
  </si>
  <si>
    <t>DI284</t>
  </si>
  <si>
    <t>AC David has been removed.</t>
  </si>
  <si>
    <t>Elon University</t>
  </si>
  <si>
    <t>Elon</t>
  </si>
  <si>
    <t>198516</t>
  </si>
  <si>
    <t>https://www.elon.edu/e/academics/majors-minors-and-programs.html</t>
  </si>
  <si>
    <t>DI98186</t>
  </si>
  <si>
    <t>Rinker</t>
  </si>
  <si>
    <t>mrinker@elon.edu</t>
  </si>
  <si>
    <t>https://elonphoenix.com/sports/mens-tennis</t>
  </si>
  <si>
    <t>https://twitter.com/elonxctf</t>
  </si>
  <si>
    <t>https://www.facebook.com/mark.rinker.9/</t>
  </si>
  <si>
    <t>https://www.facebook.com/ElonXCTF/</t>
  </si>
  <si>
    <t>https://www.instagram.com/rinkmd/</t>
  </si>
  <si>
    <t>https://www.instagram.com/ElonXCTF/</t>
  </si>
  <si>
    <t>72.66%</t>
  </si>
  <si>
    <t>$54,562</t>
  </si>
  <si>
    <t>Gardner-Webb University</t>
  </si>
  <si>
    <t>Big South Conference (BSOUTH)</t>
  </si>
  <si>
    <t>Boiling Springs</t>
  </si>
  <si>
    <t>198561</t>
  </si>
  <si>
    <t>https://gardner-webb.edu/academic-programs-and-resources/programs/index</t>
  </si>
  <si>
    <t>DI87130</t>
  </si>
  <si>
    <t>Thiel</t>
  </si>
  <si>
    <t>gthiel@gardner-webb.edu</t>
  </si>
  <si>
    <t>https://gwusports.com/sports/track-and-field</t>
  </si>
  <si>
    <t>https://twitter.com/gwutrack_xc</t>
  </si>
  <si>
    <t>https://www.facebook.com/GWUTrackXC/</t>
  </si>
  <si>
    <t>https://www.instagram.com/gardnerwebbtrack/</t>
  </si>
  <si>
    <t>https://gwusports.com/sports/2020/7/29/recruiting.aspx</t>
  </si>
  <si>
    <t>Gardner-Webb</t>
  </si>
  <si>
    <t>465-580</t>
  </si>
  <si>
    <t>77.58%</t>
  </si>
  <si>
    <t>$46,820</t>
  </si>
  <si>
    <t>DI99737</t>
  </si>
  <si>
    <t>Bre</t>
  </si>
  <si>
    <t>bclayton3@gardner-webb.edu</t>
  </si>
  <si>
    <t>https://twitter.com/realbryce12</t>
  </si>
  <si>
    <t>DI90265</t>
  </si>
  <si>
    <t>Roman</t>
  </si>
  <si>
    <t>rwright11@gardner-webb.edu</t>
  </si>
  <si>
    <t>https://www.instagram.com/roman_wright/</t>
  </si>
  <si>
    <t>High Point University</t>
  </si>
  <si>
    <t>High Point</t>
  </si>
  <si>
    <t>198695</t>
  </si>
  <si>
    <t>https://www.highpoint.edu/academics/</t>
  </si>
  <si>
    <t>DI5916</t>
  </si>
  <si>
    <t>Esposito</t>
  </si>
  <si>
    <t>mesposit@highpoint.edu</t>
  </si>
  <si>
    <t>336-841-9272</t>
  </si>
  <si>
    <t>https://highpointpanthers.com/sports/mens-track-and-field</t>
  </si>
  <si>
    <t>https://twitter.com/johnesposito</t>
  </si>
  <si>
    <t>https://twitter.com/hputrack</t>
  </si>
  <si>
    <t>https://www.facebook.com/mike.esposito.142</t>
  </si>
  <si>
    <t>https://www.facebook.com/hpu.trackxc/</t>
  </si>
  <si>
    <t>https://www.instagram.com/hputrackxc/</t>
  </si>
  <si>
    <t>High Point (NC)</t>
  </si>
  <si>
    <t>72.62%</t>
  </si>
  <si>
    <t>$57,268</t>
  </si>
  <si>
    <t>DI5917</t>
  </si>
  <si>
    <t>Remy</t>
  </si>
  <si>
    <t>Tamer</t>
  </si>
  <si>
    <t>rtamer@highpoint.edu</t>
  </si>
  <si>
    <t>336-841-9287</t>
  </si>
  <si>
    <t>DI109277</t>
  </si>
  <si>
    <t>Collin</t>
  </si>
  <si>
    <t>Post</t>
  </si>
  <si>
    <t>cpost@highpoint.edu</t>
  </si>
  <si>
    <t>DI77703</t>
  </si>
  <si>
    <t>Holmes</t>
  </si>
  <si>
    <t>hholmes@highpoint.edu</t>
  </si>
  <si>
    <t>336-848-8877</t>
  </si>
  <si>
    <t>DI5918</t>
  </si>
  <si>
    <t>shall1@highpoint.edu</t>
  </si>
  <si>
    <t>336-841-9262</t>
  </si>
  <si>
    <t>DI5919</t>
  </si>
  <si>
    <t>shouston@highpoint.edu</t>
  </si>
  <si>
    <t>336-841-4589</t>
  </si>
  <si>
    <t>https://twitter.com/scottyhous</t>
  </si>
  <si>
    <t>https://www.facebook.com/scott.houston.75/</t>
  </si>
  <si>
    <t>DI5920</t>
  </si>
  <si>
    <t>Shamoya</t>
  </si>
  <si>
    <t>Pruitt</t>
  </si>
  <si>
    <t>spruitt@highpoint.edu</t>
  </si>
  <si>
    <t>336-841-9268</t>
  </si>
  <si>
    <t>https://twitter.com/coach_pruitt</t>
  </si>
  <si>
    <t>https://www.instagram.com/coachpruitt/</t>
  </si>
  <si>
    <t>198,695</t>
  </si>
  <si>
    <t>DI26567</t>
  </si>
  <si>
    <t>Volunteer AC Megan has been removed.</t>
  </si>
  <si>
    <t>https://twitter.com/zim_possible</t>
  </si>
  <si>
    <t>North Carolina A&amp;T State University</t>
  </si>
  <si>
    <t>Greensboro</t>
  </si>
  <si>
    <t>199102</t>
  </si>
  <si>
    <t>https://www.ncat.edu/academics/majors-minors/index.html</t>
  </si>
  <si>
    <t>DI93485</t>
  </si>
  <si>
    <t>Aniis</t>
  </si>
  <si>
    <t>Hopkins</t>
  </si>
  <si>
    <t>Recruiting Coordinator, Assistant Coach (Jumps, Multi-events)</t>
  </si>
  <si>
    <t>aahopkins1@ncat.edu</t>
  </si>
  <si>
    <t>https://ncataggies.com/sports/track-and-field</t>
  </si>
  <si>
    <t>https://twitter.com/ncattfxc</t>
  </si>
  <si>
    <t>https://www.facebook.com/aniis.astrea/</t>
  </si>
  <si>
    <t>https://www.instagram.com/aniisastrea/</t>
  </si>
  <si>
    <t>https://www.instagram.com/ncattrackfield/</t>
  </si>
  <si>
    <t>http://www.ncataggies.com/SportSelect.dbml?DB_OEM_ID=24500&amp;SPID=74508&amp;SPSID=593320&amp;DB_OEM_ID=24500</t>
  </si>
  <si>
    <t>North Carolina A&amp;T State</t>
  </si>
  <si>
    <t>55.52%</t>
  </si>
  <si>
    <t>$31,997</t>
  </si>
  <si>
    <t>DI77719</t>
  </si>
  <si>
    <t>akjohnson5@ncat.edu</t>
  </si>
  <si>
    <t>https://twitter.com/allenatlgold</t>
  </si>
  <si>
    <t>https://www.facebook.com/allen.johnson.906638</t>
  </si>
  <si>
    <t>https://www.instagram.com/hirunnr/</t>
  </si>
  <si>
    <t>DI103984</t>
  </si>
  <si>
    <t>Gabrielle</t>
  </si>
  <si>
    <t>gmroberts2@ncat.edu</t>
  </si>
  <si>
    <t>DI81793</t>
  </si>
  <si>
    <t>Amber</t>
  </si>
  <si>
    <t>anmonroe@ncat.edu</t>
  </si>
  <si>
    <t>https://twitter.com/ambermonroe1</t>
  </si>
  <si>
    <t>DI86133</t>
  </si>
  <si>
    <t>Terrence</t>
  </si>
  <si>
    <t>Trammell</t>
  </si>
  <si>
    <t>trtrammell@ncat.edu</t>
  </si>
  <si>
    <t>DI81794</t>
  </si>
  <si>
    <t>Quamel</t>
  </si>
  <si>
    <t>qaprince@ncat.edu</t>
  </si>
  <si>
    <t>https://www.instagram.com/q_winning/</t>
  </si>
  <si>
    <t>North Carolina Central University</t>
  </si>
  <si>
    <t>199157</t>
  </si>
  <si>
    <t>https://www.nccu.edu/curriculum/degrees.cfm</t>
  </si>
  <si>
    <t>DI74583</t>
  </si>
  <si>
    <t>Fabrienne</t>
  </si>
  <si>
    <t>Swepson</t>
  </si>
  <si>
    <t>Interim Director of Track-and-Field</t>
  </si>
  <si>
    <t>fswepson@nccu.edu</t>
  </si>
  <si>
    <t>919-530-6867</t>
  </si>
  <si>
    <t>https://nccueaglepride.com/sports/track-and-field</t>
  </si>
  <si>
    <t>https://twitter.com/fabriennesweps1</t>
  </si>
  <si>
    <t>https://twitter.com/nccutrack_field</t>
  </si>
  <si>
    <t>https://www.facebook.com/NCCU</t>
  </si>
  <si>
    <t>https://www.instagram.com/leufroye/</t>
  </si>
  <si>
    <t>https://www.instagram.com/nccutrackandfield/</t>
  </si>
  <si>
    <t>https://nccueaglepride.com/sb_output.aspx?form=3</t>
  </si>
  <si>
    <t>North Carolina Central</t>
  </si>
  <si>
    <t>420-500</t>
  </si>
  <si>
    <t>83.08%</t>
  </si>
  <si>
    <t>$37,755</t>
  </si>
  <si>
    <t>DI103985</t>
  </si>
  <si>
    <t>Reggie</t>
  </si>
  <si>
    <t>rbarne41@nccu.edu</t>
  </si>
  <si>
    <t>DI12132</t>
  </si>
  <si>
    <t>Marino</t>
  </si>
  <si>
    <t>mdrake@nccu.edu</t>
  </si>
  <si>
    <t>DI12134</t>
  </si>
  <si>
    <t>AC Darnell has been removed.</t>
  </si>
  <si>
    <t>https://twitter.com/coachalmanzar</t>
  </si>
  <si>
    <t>North Carolina State University</t>
  </si>
  <si>
    <t>199193</t>
  </si>
  <si>
    <t>https://majorsandminors.dasa.ncsu.edu/</t>
  </si>
  <si>
    <t>DI68139</t>
  </si>
  <si>
    <t>Chad</t>
  </si>
  <si>
    <t>Pearson</t>
  </si>
  <si>
    <t>clpearso@ncsu.edu</t>
  </si>
  <si>
    <t>919-515-1113</t>
  </si>
  <si>
    <t>https://gopack.com/sports/track-and-field</t>
  </si>
  <si>
    <t>https://twitter.com/chadpearson42</t>
  </si>
  <si>
    <t>https://twitter.com/wolfpack_tf</t>
  </si>
  <si>
    <t>https://www.facebook.com/chad.pearson.3348</t>
  </si>
  <si>
    <t>https://www.facebook.com/wolfpacktfxc/</t>
  </si>
  <si>
    <t>https://www.instagram.com/cpearson42/</t>
  </si>
  <si>
    <t>https://www.instagram.com/wolfpack_tf_xc/</t>
  </si>
  <si>
    <t>North Carolina State</t>
  </si>
  <si>
    <t>620-720</t>
  </si>
  <si>
    <t>43.06%</t>
  </si>
  <si>
    <t>$44,674</t>
  </si>
  <si>
    <t>DI87131</t>
  </si>
  <si>
    <t>Laurie</t>
  </si>
  <si>
    <t>Henes</t>
  </si>
  <si>
    <t>lahenes@ncsu.edu</t>
  </si>
  <si>
    <t>919-819-3755</t>
  </si>
  <si>
    <t>https://www.facebook.com/wolfpackTFXC/</t>
  </si>
  <si>
    <t>DI1613</t>
  </si>
  <si>
    <t>Rollie</t>
  </si>
  <si>
    <t>Geiger</t>
  </si>
  <si>
    <t>Associate Director of Track-and-Field</t>
  </si>
  <si>
    <t>rggeiger@ncsu.edu</t>
  </si>
  <si>
    <t>919-515-3959</t>
  </si>
  <si>
    <t>DI1618</t>
  </si>
  <si>
    <t>Jackie</t>
  </si>
  <si>
    <t>jjbrooks@ncsu.edu</t>
  </si>
  <si>
    <t>919-515-1112</t>
  </si>
  <si>
    <t>https://www.facebook.com/jacqueline.brooksgilliland</t>
  </si>
  <si>
    <t>DI1617</t>
  </si>
  <si>
    <t>Assistant Coach (Throws, Multi-Events)</t>
  </si>
  <si>
    <t>tewood@ncsu.edu</t>
  </si>
  <si>
    <t>919-819-3735</t>
  </si>
  <si>
    <t>DI77695</t>
  </si>
  <si>
    <t>Reuben</t>
  </si>
  <si>
    <t>rmccoy2@ncsu.edu</t>
  </si>
  <si>
    <t>919-817-9019</t>
  </si>
  <si>
    <t>DI1614</t>
  </si>
  <si>
    <t>cscolema@ncsu.edu</t>
  </si>
  <si>
    <t>919-819-2416</t>
  </si>
  <si>
    <t>DI65207</t>
  </si>
  <si>
    <t>Seeber</t>
  </si>
  <si>
    <t>jtseeber@ncsu.edu</t>
  </si>
  <si>
    <t>https://twitter.com/jacobtseeber</t>
  </si>
  <si>
    <t>https://www.facebook.com/jacob.seeber.7</t>
  </si>
  <si>
    <t>https://www.instagram.com/jacobtseeber/</t>
  </si>
  <si>
    <t>DI91842</t>
  </si>
  <si>
    <t>Schick</t>
  </si>
  <si>
    <t>meschick@ncsu.edu</t>
  </si>
  <si>
    <t>DI68140</t>
  </si>
  <si>
    <t>rwhill@ncsu.edu</t>
  </si>
  <si>
    <t>https://twitter.com/ryanhillncstate</t>
  </si>
  <si>
    <t>https://facebook.com/jryanhill/</t>
  </si>
  <si>
    <t>https://www.instagram.com/ryanhillncstate/</t>
  </si>
  <si>
    <t>Queens University of Charlotte</t>
  </si>
  <si>
    <t>Charlotte</t>
  </si>
  <si>
    <t>199412</t>
  </si>
  <si>
    <t>https://www.queens.edu/academics/majors-minors-programs/</t>
  </si>
  <si>
    <t>DI99738</t>
  </si>
  <si>
    <t>Crocker</t>
  </si>
  <si>
    <t>crockerw@queens.edu</t>
  </si>
  <si>
    <t>https://purduesports.com/sports/wrestling</t>
  </si>
  <si>
    <t>https://twitter.com/willcrocker2</t>
  </si>
  <si>
    <t>https://twitter.com/queenstrack1</t>
  </si>
  <si>
    <t>https://www.facebook.com/will.crocker.3</t>
  </si>
  <si>
    <t>https://www.facebook.com/p/Queens-University-of-Charlotte-Track-Field-XC-100089961681688/</t>
  </si>
  <si>
    <t>https://www.instagram.com/will_crocker/</t>
  </si>
  <si>
    <t>https://www.instagram.com/queens_trackandfield/</t>
  </si>
  <si>
    <t>https://purduesports.com/sb_output.aspx?form=5</t>
  </si>
  <si>
    <t>Queens (NC)</t>
  </si>
  <si>
    <t>69.20%</t>
  </si>
  <si>
    <t>$47,546</t>
  </si>
  <si>
    <t>DI88530</t>
  </si>
  <si>
    <t>Bianca</t>
  </si>
  <si>
    <t>Knight</t>
  </si>
  <si>
    <t>knightb@queens.edu</t>
  </si>
  <si>
    <t>https://twitter.com/MsBiancaAK</t>
  </si>
  <si>
    <t>https://www.facebook.com/BiancaAKnight/</t>
  </si>
  <si>
    <t>DI103986</t>
  </si>
  <si>
    <t>Evin</t>
  </si>
  <si>
    <t>McEntee</t>
  </si>
  <si>
    <t>mcenteee@queens.edu</t>
  </si>
  <si>
    <t>University of North Carolina - Greensboro</t>
  </si>
  <si>
    <t>199148</t>
  </si>
  <si>
    <t>https://admissions.uncg.edu/majors-and-concentrations.php</t>
  </si>
  <si>
    <t>DI101381</t>
  </si>
  <si>
    <t>Bruce</t>
  </si>
  <si>
    <t>bljackson2@uncg.edu</t>
  </si>
  <si>
    <t>https://uncgspartans.com/sports/track-and-field</t>
  </si>
  <si>
    <t>https://x.com/coachjacksonpow</t>
  </si>
  <si>
    <t>https://twitter.com/uncgxc</t>
  </si>
  <si>
    <t>https://www.facebook.com/coachbrucejackson/</t>
  </si>
  <si>
    <t>https://www.facebook.com/UNCGtrack/</t>
  </si>
  <si>
    <t>https://www.instagram.com/uncg/</t>
  </si>
  <si>
    <t>https://questionnaires.armssoftware.com/e09b8b0e9851?path=cross</t>
  </si>
  <si>
    <t>North Carolina-Greensboro</t>
  </si>
  <si>
    <t>85.05%</t>
  </si>
  <si>
    <t>$35,314</t>
  </si>
  <si>
    <t>DI90266</t>
  </si>
  <si>
    <t>Elle</t>
  </si>
  <si>
    <t>Ellender</t>
  </si>
  <si>
    <t>University of North Carolina - Wilmington</t>
  </si>
  <si>
    <t>Wilmington</t>
  </si>
  <si>
    <t>199218</t>
  </si>
  <si>
    <t>https://uncw.edu/academics/</t>
  </si>
  <si>
    <t>DI22590</t>
  </si>
  <si>
    <t>Klaves</t>
  </si>
  <si>
    <t>klavesj@uncw.edu</t>
  </si>
  <si>
    <t>910-962-7624</t>
  </si>
  <si>
    <t>https://uncwsports.com/sports/mens-track-and-field</t>
  </si>
  <si>
    <t>https://twitter.com/jeffreyklaves</t>
  </si>
  <si>
    <t>https://twitter.com/seahawktfxc</t>
  </si>
  <si>
    <t>https://www.instagram.com/uncw_track_xc/</t>
  </si>
  <si>
    <t>https://questionnaires.armssoftware.com/68b9b3cc7f88</t>
  </si>
  <si>
    <t>North Carolina-Wilmington</t>
  </si>
  <si>
    <t>DI22589</t>
  </si>
  <si>
    <t>colemanmj@uncw.edu</t>
  </si>
  <si>
    <t>https://twitter.com/uncwspeedpower</t>
  </si>
  <si>
    <t>DI8189</t>
  </si>
  <si>
    <t>thomasd@uncw.edu</t>
  </si>
  <si>
    <t>910-962-3889</t>
  </si>
  <si>
    <t>University of North Carolina Asheville</t>
  </si>
  <si>
    <t>Asheville</t>
  </si>
  <si>
    <t>199111</t>
  </si>
  <si>
    <t>https://www.unca.edu/departments</t>
  </si>
  <si>
    <t>141</t>
  </si>
  <si>
    <t>DI5994</t>
  </si>
  <si>
    <t>Puett</t>
  </si>
  <si>
    <t>apuett@unca.edu</t>
  </si>
  <si>
    <t>828-250-2308</t>
  </si>
  <si>
    <t>https://uncabulldogs.com/sports/track-and-field</t>
  </si>
  <si>
    <t>https://twitter.com/unca_track_xc</t>
  </si>
  <si>
    <t>https://www.facebook.com/UNCATrackXC/</t>
  </si>
  <si>
    <t>https://www.instagram.com/uncavlxctf/</t>
  </si>
  <si>
    <t>https://questionnaires.armssoftware.com/cfe86dca80d0?DB_OEM_ID=19200</t>
  </si>
  <si>
    <t>North Carolina-Asheville</t>
  </si>
  <si>
    <t>75.73%</t>
  </si>
  <si>
    <t>$38,206</t>
  </si>
  <si>
    <t>DI5993</t>
  </si>
  <si>
    <t>Joel</t>
  </si>
  <si>
    <t>jwilliam@unca.edu</t>
  </si>
  <si>
    <t>828-251-6595</t>
  </si>
  <si>
    <t>https://www.facebook.com/joel.williams.946954</t>
  </si>
  <si>
    <t>DI23562</t>
  </si>
  <si>
    <t>Cannon</t>
  </si>
  <si>
    <t>kcannon@unca.edu</t>
  </si>
  <si>
    <t>https://twitter.com/kimbocannon</t>
  </si>
  <si>
    <t>https://www.facebook.com/kim.cannon.5</t>
  </si>
  <si>
    <t>DI90267</t>
  </si>
  <si>
    <t>Cerilli</t>
  </si>
  <si>
    <t>jcerilli@unca.edu</t>
  </si>
  <si>
    <t>DI90268</t>
  </si>
  <si>
    <t>Neil</t>
  </si>
  <si>
    <t>nyoung5@unca.edu</t>
  </si>
  <si>
    <t>828-250-2318</t>
  </si>
  <si>
    <t>University of North Carolina at Chapel Hill</t>
  </si>
  <si>
    <t>Chapel Hill</t>
  </si>
  <si>
    <t>199120</t>
  </si>
  <si>
    <t>https://admissions.unc.edu/explore/academics/majors-minors-and-concentrations/</t>
  </si>
  <si>
    <t>30</t>
  </si>
  <si>
    <t>DI93028</t>
  </si>
  <si>
    <t>https://goheels.com/sports/track-and-field</t>
  </si>
  <si>
    <t>https://twitter.com/unctrack_field</t>
  </si>
  <si>
    <t>https://www.facebook.com/UncTrackField/</t>
  </si>
  <si>
    <t>https://www.instagram.com/unctrack_field/</t>
  </si>
  <si>
    <t>https://goheels.com/sb_output.aspx?form=6</t>
  </si>
  <si>
    <t>640-730</t>
  </si>
  <si>
    <t>24.89%</t>
  </si>
  <si>
    <t>$51,725</t>
  </si>
  <si>
    <t>DI1505</t>
  </si>
  <si>
    <t>Eskind</t>
  </si>
  <si>
    <t>Recruiting Coordinator, Associate Head Coach (Jumps, Pole Vault, Multi-events)</t>
  </si>
  <si>
    <t>meskind@unc.edu</t>
  </si>
  <si>
    <t>919-962-5411</t>
  </si>
  <si>
    <t>https://www.instagram.com/coach_michael_eskind/</t>
  </si>
  <si>
    <t>DI1504</t>
  </si>
  <si>
    <t>Miltenberg</t>
  </si>
  <si>
    <t>coachmilt@unc.edu</t>
  </si>
  <si>
    <t>919-962-5199</t>
  </si>
  <si>
    <t>https://twitter.com/cmiltenberg</t>
  </si>
  <si>
    <t>https://www.instagram.com/chris.miltenberg/</t>
  </si>
  <si>
    <t>DI93029</t>
  </si>
  <si>
    <t>Waddell</t>
  </si>
  <si>
    <t>wpw@unc.edu</t>
  </si>
  <si>
    <t>DI69564</t>
  </si>
  <si>
    <t>Riden</t>
  </si>
  <si>
    <t>Associate Director of Track and Field (Distance)</t>
  </si>
  <si>
    <t>jriden@unc.edu</t>
  </si>
  <si>
    <t>DI108227</t>
  </si>
  <si>
    <t>Amin</t>
  </si>
  <si>
    <t>Nikfar</t>
  </si>
  <si>
    <t>anikfar@unc.edu</t>
  </si>
  <si>
    <t>https://x.com/nikfarthrowfar</t>
  </si>
  <si>
    <t>https://x.com/unctrack_field</t>
  </si>
  <si>
    <t>https://www.instagram.com/nikfarthrowfar/</t>
  </si>
  <si>
    <t>DI69566</t>
  </si>
  <si>
    <t>Jody</t>
  </si>
  <si>
    <t>Stewart</t>
  </si>
  <si>
    <t>coachstewart@unc.edu</t>
  </si>
  <si>
    <t>DI69565</t>
  </si>
  <si>
    <t>Ian</t>
  </si>
  <si>
    <t>Moini</t>
  </si>
  <si>
    <t>ianmo42@live.unc.edu</t>
  </si>
  <si>
    <t>https://www.instagram.com/ian.moini/</t>
  </si>
  <si>
    <t>DI106573</t>
  </si>
  <si>
    <t>Tatter</t>
  </si>
  <si>
    <t>jtatter@live.unc.edu</t>
  </si>
  <si>
    <t>https://x.com/john_tatter</t>
  </si>
  <si>
    <t>https://www.instagram.com/john_tatter/</t>
  </si>
  <si>
    <t>University of North Carolina at Charlotte</t>
  </si>
  <si>
    <t>199139</t>
  </si>
  <si>
    <t>https://academics.uncc.edu/undergraduate-majors</t>
  </si>
  <si>
    <t>DI103987</t>
  </si>
  <si>
    <t>Felts</t>
  </si>
  <si>
    <t>https://charlotte49ers.com/sports/track-and-field</t>
  </si>
  <si>
    <t>https://twitter.com/charlottetfxc</t>
  </si>
  <si>
    <t>https://www.instagram.com/charlotte49erxc/</t>
  </si>
  <si>
    <t>https://charlotte49ers.com/sb_output.aspx?form=3</t>
  </si>
  <si>
    <t>North Carolina-Charlotte</t>
  </si>
  <si>
    <t>$38,348</t>
  </si>
  <si>
    <t>DI8831</t>
  </si>
  <si>
    <t>Halverson</t>
  </si>
  <si>
    <t>80.29%</t>
  </si>
  <si>
    <t>DI8824</t>
  </si>
  <si>
    <t>Olesen</t>
  </si>
  <si>
    <t>Director of Track (Jumps, Combined)</t>
  </si>
  <si>
    <t>rjolesen@charlotte.edu</t>
  </si>
  <si>
    <t>704-687-0426</t>
  </si>
  <si>
    <t>DI102716</t>
  </si>
  <si>
    <t>Helf</t>
  </si>
  <si>
    <t>K.Helf@charlotte.edu</t>
  </si>
  <si>
    <t>https://twitter.com/CharlotteTFXC/status/1841486454175989787</t>
  </si>
  <si>
    <t>DI8825</t>
  </si>
  <si>
    <t>Kaschak</t>
  </si>
  <si>
    <t>akaschak@charlotte.edu</t>
  </si>
  <si>
    <t>704-687-5290</t>
  </si>
  <si>
    <t>https://www.instagram.com/coachkash1/</t>
  </si>
  <si>
    <t>DI68210</t>
  </si>
  <si>
    <t>jcamp121@charlotte.edu</t>
  </si>
  <si>
    <t>704-687-0427</t>
  </si>
  <si>
    <t>https://twitter.com/josh_d_campbell</t>
  </si>
  <si>
    <t>https://www.facebook.com/unctrackfield/</t>
  </si>
  <si>
    <t>DI8826</t>
  </si>
  <si>
    <t>jlynn9@charlotte.edu</t>
  </si>
  <si>
    <t>c:616-723-3502</t>
  </si>
  <si>
    <t>https://twitter.com/coachjoelynn</t>
  </si>
  <si>
    <t>DI76515</t>
  </si>
  <si>
    <t>Loren</t>
  </si>
  <si>
    <t>Donohue</t>
  </si>
  <si>
    <t>ldonohu1@charlotte.edu</t>
  </si>
  <si>
    <t>https://twitter.com/coachmarshall87</t>
  </si>
  <si>
    <t>https://twitter.com/meangreentrack</t>
  </si>
  <si>
    <t>https://www.facebook.com/MeanGreenTrack/</t>
  </si>
  <si>
    <t>https://www.instagram.com/meangreentrack/</t>
  </si>
  <si>
    <t>Wake Forest University</t>
  </si>
  <si>
    <t>Winston-Salem</t>
  </si>
  <si>
    <t>199847</t>
  </si>
  <si>
    <t>https://about.wfu.edu/academics/majors/</t>
  </si>
  <si>
    <t>27</t>
  </si>
  <si>
    <t>DI2138</t>
  </si>
  <si>
    <t>hayesjw@wfu.edu</t>
  </si>
  <si>
    <t>336-758-4871</t>
  </si>
  <si>
    <t>https://godeacs.com/sports/mens-track-and-field</t>
  </si>
  <si>
    <t>https://twitter.com/waketrack</t>
  </si>
  <si>
    <t>https://www.facebook.com/waketrackxc</t>
  </si>
  <si>
    <t>https://questionnaires.armssoftware.com/a8276f0d9d9c</t>
  </si>
  <si>
    <t>Wake Forest</t>
  </si>
  <si>
    <t>32.91%</t>
  </si>
  <si>
    <t>$77,278</t>
  </si>
  <si>
    <t>DI23267</t>
  </si>
  <si>
    <t>Bastron</t>
  </si>
  <si>
    <t>bothama@wfu.edu</t>
  </si>
  <si>
    <t>https://twitter.com/ashley_bastron</t>
  </si>
  <si>
    <t>https://facebook.com/ashley.botham2</t>
  </si>
  <si>
    <t>https://www.instagram.com/ashleybastron/</t>
  </si>
  <si>
    <t>DI90269</t>
  </si>
  <si>
    <t>Grinnell</t>
  </si>
  <si>
    <t>grinner@wfu.edu</t>
  </si>
  <si>
    <t>https://www.instagram.com/_rg/</t>
  </si>
  <si>
    <t>https://www.instagram.com/waketrack/</t>
  </si>
  <si>
    <t>DI65297</t>
  </si>
  <si>
    <t>Hazouri</t>
  </si>
  <si>
    <t>hazourb@wfu.edu</t>
  </si>
  <si>
    <t>https://twitter.com/brandonhazouri</t>
  </si>
  <si>
    <t>https://www.instagram.com/bhazouri/</t>
  </si>
  <si>
    <t>DI90270</t>
  </si>
  <si>
    <t>Lucas</t>
  </si>
  <si>
    <t>Hofer</t>
  </si>
  <si>
    <t>hoferl@wfu.edu</t>
  </si>
  <si>
    <t>https://www.instagram.com/lucas.hofer</t>
  </si>
  <si>
    <t>DI2140</t>
  </si>
  <si>
    <t>AC Collin has been removed.</t>
  </si>
  <si>
    <t>https://www.facebook.com/collin.post.7</t>
  </si>
  <si>
    <t>https://www.instagram.com/wake_forest_throws/</t>
  </si>
  <si>
    <t>Western Carolina University</t>
  </si>
  <si>
    <t>Cullowhee</t>
  </si>
  <si>
    <t>200004</t>
  </si>
  <si>
    <t>https://www.wcu.edu/learn/academic-enrichment/ccpd/student-resources/majors-and-careers.aspx</t>
  </si>
  <si>
    <t>DI17801</t>
  </si>
  <si>
    <t>Norman</t>
  </si>
  <si>
    <t>jnorman@email.wcu.edu</t>
  </si>
  <si>
    <t>828-227-2026</t>
  </si>
  <si>
    <t>https://catamountsports.com/sports/mens-track-and-field</t>
  </si>
  <si>
    <t>https://twitter.com/wcuxctf</t>
  </si>
  <si>
    <t>https://twitter.com/trackcatzwcu</t>
  </si>
  <si>
    <t>https://www.facebook.com/jesse.norman.10/</t>
  </si>
  <si>
    <t>https://catamountsports.com/sb_output.aspx?form=5&amp;path=mbball</t>
  </si>
  <si>
    <t>Western Carolina</t>
  </si>
  <si>
    <t>49.29%</t>
  </si>
  <si>
    <t>$22,874</t>
  </si>
  <si>
    <t>DI103989</t>
  </si>
  <si>
    <t>Zoe</t>
  </si>
  <si>
    <t>Capps</t>
  </si>
  <si>
    <t>https://facebook.com/Western-Carolina-Track-Field-and-Cross-Country-101016995817673/</t>
  </si>
  <si>
    <t>https://www.instagram.com/trackcatzwcu/</t>
  </si>
  <si>
    <t>DI103988</t>
  </si>
  <si>
    <t>DI79427</t>
  </si>
  <si>
    <t>Haakenson</t>
  </si>
  <si>
    <t>dhaakenson@email.wcu.edu</t>
  </si>
  <si>
    <t>828-227-2027</t>
  </si>
  <si>
    <t>https://twitter.com/danielhaakenson</t>
  </si>
  <si>
    <t>DI79428</t>
  </si>
  <si>
    <t>Gillian</t>
  </si>
  <si>
    <t>Urycki</t>
  </si>
  <si>
    <t>gurycki@email.wcu.edu</t>
  </si>
  <si>
    <t>North Dakota State University</t>
  </si>
  <si>
    <t>North Dakota</t>
  </si>
  <si>
    <t>Fargo</t>
  </si>
  <si>
    <t>200332</t>
  </si>
  <si>
    <t>https://www.ndsu.edu/majors/</t>
  </si>
  <si>
    <t>DI19072</t>
  </si>
  <si>
    <t>Stevie</t>
  </si>
  <si>
    <t>Keller</t>
  </si>
  <si>
    <t>stevie.keller@ndsu.edu</t>
  </si>
  <si>
    <t>701-231-7344</t>
  </si>
  <si>
    <t>https://gobison.com/sports/mens-track-and-field</t>
  </si>
  <si>
    <t>https://twitter.com/ndsutrackfield</t>
  </si>
  <si>
    <t>https://www.facebook.com/ndsutrackfield/</t>
  </si>
  <si>
    <t>https://www.instagram.com/ndsutrackfield/</t>
  </si>
  <si>
    <t>https://questionnaires.armssoftware.com/a0d76885ee84</t>
  </si>
  <si>
    <t>North Dakota State</t>
  </si>
  <si>
    <t>ND</t>
  </si>
  <si>
    <t>508-623</t>
  </si>
  <si>
    <t>93.91%</t>
  </si>
  <si>
    <t>$27,549</t>
  </si>
  <si>
    <t>DI90271</t>
  </si>
  <si>
    <t>drew.a.jones@ndsu.edu</t>
  </si>
  <si>
    <t>DI24800</t>
  </si>
  <si>
    <t>Reece</t>
  </si>
  <si>
    <t>Vega</t>
  </si>
  <si>
    <t>reece.vega@ndsu.edu</t>
  </si>
  <si>
    <t>701-231-6452</t>
  </si>
  <si>
    <t>https://twitter.com/reece_vega</t>
  </si>
  <si>
    <t>https://www.facebook.com/reece.vega</t>
  </si>
  <si>
    <t>DI79437</t>
  </si>
  <si>
    <t>Schepp</t>
  </si>
  <si>
    <t>Assistant Coach (Multi-Events, Pole Vault)</t>
  </si>
  <si>
    <t>jackson.schepp@ndsu.edu</t>
  </si>
  <si>
    <t>DI19075</t>
  </si>
  <si>
    <t>Pritchard</t>
  </si>
  <si>
    <t>clayton.pritchard@ndsu.edu</t>
  </si>
  <si>
    <t>701-231-8707</t>
  </si>
  <si>
    <t>DI68142</t>
  </si>
  <si>
    <t>dennis.newell@ndsu.edu</t>
  </si>
  <si>
    <t>701-231-6499</t>
  </si>
  <si>
    <t>University of North Dakota</t>
  </si>
  <si>
    <t>Grand Forks</t>
  </si>
  <si>
    <t>200280</t>
  </si>
  <si>
    <t>https://und.edu/admissions/undergraduate/academics/index.cfm</t>
  </si>
  <si>
    <t>DI68212</t>
  </si>
  <si>
    <t>Vahrenkamp</t>
  </si>
  <si>
    <t>james.vahrenkamp@und.edu</t>
  </si>
  <si>
    <t>701-777-2361</t>
  </si>
  <si>
    <t>https://fightinghawks.com/sports/mens-track-and-field</t>
  </si>
  <si>
    <t>https://twitter.com/coachvahrenkamp</t>
  </si>
  <si>
    <t>https://twitter.com/undtrackfieldxc</t>
  </si>
  <si>
    <t>https://www.facebook.com/undtrackfieldxc/</t>
  </si>
  <si>
    <t>https://www.instagram.com/undtrackfieldxc/</t>
  </si>
  <si>
    <t>85.43%</t>
  </si>
  <si>
    <t>$28,768</t>
  </si>
  <si>
    <t>DI71645</t>
  </si>
  <si>
    <t>thomas.scott.1@und.edu</t>
  </si>
  <si>
    <t>419-302-3249</t>
  </si>
  <si>
    <t>https://www.facebook.com/UNDtrackfieldxc/</t>
  </si>
  <si>
    <t>DI70340</t>
  </si>
  <si>
    <t>Elijah</t>
  </si>
  <si>
    <t>Talk</t>
  </si>
  <si>
    <t>elijah.talk@und.edu</t>
  </si>
  <si>
    <t>701-777-0446</t>
  </si>
  <si>
    <t>https://www.instagram.com/elijahtalk/</t>
  </si>
  <si>
    <t>DI70341</t>
  </si>
  <si>
    <t xml:space="preserve">Jones Vahrenkamp </t>
  </si>
  <si>
    <t>molly.vahrenkamp@und.edu</t>
  </si>
  <si>
    <t>701-777-2973</t>
  </si>
  <si>
    <t>Kent State University</t>
  </si>
  <si>
    <t>Ohio</t>
  </si>
  <si>
    <t>Kent</t>
  </si>
  <si>
    <t>203517</t>
  </si>
  <si>
    <t>https://www.kent.edu/majors</t>
  </si>
  <si>
    <t>176</t>
  </si>
  <si>
    <t>DI10814</t>
  </si>
  <si>
    <t>Fanger</t>
  </si>
  <si>
    <t>nfanger@kent.edu</t>
  </si>
  <si>
    <t>330-672-2546</t>
  </si>
  <si>
    <t>https://kentstatesports.com/sports/mens-track-and-field</t>
  </si>
  <si>
    <t>https://twitter.com/kentsttrackxc</t>
  </si>
  <si>
    <t>https://facebook.com/nathan.fanger.5</t>
  </si>
  <si>
    <t>https://www.facebook.com/KentStTrackXC/</t>
  </si>
  <si>
    <t>https://www.instagram.com/kentsttrackxc/</t>
  </si>
  <si>
    <t>Kent State</t>
  </si>
  <si>
    <t>OH</t>
  </si>
  <si>
    <t>82.08%</t>
  </si>
  <si>
    <t>$36,895</t>
  </si>
  <si>
    <t>DI79381</t>
  </si>
  <si>
    <t>Schober</t>
  </si>
  <si>
    <t>Associate Head Coach (Sprints, Multi-events, Hurdles, Mid-Distance, Horizontal Jumps)</t>
  </si>
  <si>
    <t>mschober@kent.edu</t>
  </si>
  <si>
    <t>330-672-3991</t>
  </si>
  <si>
    <t>https://twitter.com/coachschober</t>
  </si>
  <si>
    <t>DI102717</t>
  </si>
  <si>
    <t>Tavius</t>
  </si>
  <si>
    <t>Ferguson</t>
  </si>
  <si>
    <t>Assistant Coach (Long Sprints, Hurdles)</t>
  </si>
  <si>
    <t>tfergu21@kent.edu</t>
  </si>
  <si>
    <t>DI10816</t>
  </si>
  <si>
    <t>Yoder</t>
  </si>
  <si>
    <t>jyoder38@kent.edu</t>
  </si>
  <si>
    <t>330-672-8444</t>
  </si>
  <si>
    <t>DI98187</t>
  </si>
  <si>
    <t>Rybka</t>
  </si>
  <si>
    <t>lrybka@kent.edu</t>
  </si>
  <si>
    <t>https://www.instagram.com/1aura.rybka/</t>
  </si>
  <si>
    <t>DI80952</t>
  </si>
  <si>
    <t>AC Christian has been removed.</t>
  </si>
  <si>
    <t>https://www.instagram.com/_aka_superathlete/</t>
  </si>
  <si>
    <t>Miami University</t>
  </si>
  <si>
    <t>204024</t>
  </si>
  <si>
    <t>https://miamioh.edu/academics/majors-minors/index.html</t>
  </si>
  <si>
    <t>DI10872</t>
  </si>
  <si>
    <t>Russ</t>
  </si>
  <si>
    <t>petersr9@miamioh.edu</t>
  </si>
  <si>
    <t>513-529-3489</t>
  </si>
  <si>
    <t>https://miamiredhawks.com/sports/mens-track-and-field</t>
  </si>
  <si>
    <t>https://twitter.com/miamioh_xctf</t>
  </si>
  <si>
    <t>https://www.facebook.com/RoPeteTF</t>
  </si>
  <si>
    <t>https://www.facebook.com/MiamiOhXCTF/</t>
  </si>
  <si>
    <t>https://www.instagram.com/rufiopeterson/</t>
  </si>
  <si>
    <t>https://www.instagram.com/miamioh_xctf/</t>
  </si>
  <si>
    <t>Miami (OH)</t>
  </si>
  <si>
    <t>90.42%</t>
  </si>
  <si>
    <t>$54,926</t>
  </si>
  <si>
    <t>DI10873</t>
  </si>
  <si>
    <t>De'Sean</t>
  </si>
  <si>
    <t>turner79@miamioh.edu</t>
  </si>
  <si>
    <t>https://twitter.com/dtthabeast916</t>
  </si>
  <si>
    <t>DI88533</t>
  </si>
  <si>
    <t>smithr40@miamioh.edu</t>
  </si>
  <si>
    <t>https://twitter.com/ryan_smith_42</t>
  </si>
  <si>
    <t>https://www.instagram.com/smithryan52/</t>
  </si>
  <si>
    <t>DI103990</t>
  </si>
  <si>
    <t>Dangel</t>
  </si>
  <si>
    <t>dangeljd@miamioh.edu</t>
  </si>
  <si>
    <t>DI10876</t>
  </si>
  <si>
    <t>Sunwall</t>
  </si>
  <si>
    <t>sunwalta@miamioh.edu</t>
  </si>
  <si>
    <t>513-529-1809</t>
  </si>
  <si>
    <t>https://twitter.com/coachsunwall</t>
  </si>
  <si>
    <t>DI101383</t>
  </si>
  <si>
    <t>Dexter</t>
  </si>
  <si>
    <t>Benkard</t>
  </si>
  <si>
    <t>benkard@miamioh.edu</t>
  </si>
  <si>
    <t>https://www.instagram.com/coachdexterbenkard</t>
  </si>
  <si>
    <t>Ohio State University</t>
  </si>
  <si>
    <t>Columbus</t>
  </si>
  <si>
    <t>204796</t>
  </si>
  <si>
    <t>https://undergrad.osu.edu/majors-and-academics/majors</t>
  </si>
  <si>
    <t>DI77705</t>
  </si>
  <si>
    <t>Rosalind</t>
  </si>
  <si>
    <t>joseph.282@osu.edu</t>
  </si>
  <si>
    <t>https://ohiostatebuckeyes.com/sports/m-track/</t>
  </si>
  <si>
    <t>https://twitter.com/ohiostatetfxc</t>
  </si>
  <si>
    <t>https://www.facebook.com/OhioStateTFXC/</t>
  </si>
  <si>
    <t>https://www.instagram.com/ohiostatetfxc/</t>
  </si>
  <si>
    <t>Ohio State</t>
  </si>
  <si>
    <t>65.77%</t>
  </si>
  <si>
    <t>$50,648</t>
  </si>
  <si>
    <t>DI68145</t>
  </si>
  <si>
    <t>Fred</t>
  </si>
  <si>
    <t>Barends</t>
  </si>
  <si>
    <t>barends.1@osu.edu</t>
  </si>
  <si>
    <t>614-787-1163</t>
  </si>
  <si>
    <t>https://www.facebook.com/ohiostatetfxc/</t>
  </si>
  <si>
    <t>DI91843</t>
  </si>
  <si>
    <t>Bigelow</t>
  </si>
  <si>
    <t>bigelow.90@osu.edu</t>
  </si>
  <si>
    <t>https://www.instagram.com/matthew___bigelow/</t>
  </si>
  <si>
    <t>DI68144</t>
  </si>
  <si>
    <t>coleman.1155@osu.edu</t>
  </si>
  <si>
    <t>https://twitter.com/throws_coach_c</t>
  </si>
  <si>
    <t>DI79352</t>
  </si>
  <si>
    <t>Diego</t>
  </si>
  <si>
    <t>Flaquer</t>
  </si>
  <si>
    <t>flaquer.2@osu.edu</t>
  </si>
  <si>
    <t>https://twitter.com/flaquer_diego</t>
  </si>
  <si>
    <t>https://www.instagram.com/flaquerd/</t>
  </si>
  <si>
    <t>DI85188</t>
  </si>
  <si>
    <t>Mason Vergote</t>
  </si>
  <si>
    <t>masonvergote.2@osu.edu</t>
  </si>
  <si>
    <t>DI6933</t>
  </si>
  <si>
    <t>brown.1984@osu.edu</t>
  </si>
  <si>
    <t>614-688-0836</t>
  </si>
  <si>
    <t>https://twitter.com/joelbrownabc11</t>
  </si>
  <si>
    <t>https://www.facebook.com/joel.brown.925</t>
  </si>
  <si>
    <t>https://www.instagram.com/IamjoelBrown/</t>
  </si>
  <si>
    <t>University of Akron</t>
  </si>
  <si>
    <t>Akron</t>
  </si>
  <si>
    <t>200800</t>
  </si>
  <si>
    <t>https://www.uakron.edu/bcas/academics/undergraduate/majors.dot</t>
  </si>
  <si>
    <t>DI79383</t>
  </si>
  <si>
    <t>Kendra</t>
  </si>
  <si>
    <t>Reimer-Gonzales</t>
  </si>
  <si>
    <t>Director of Track &amp; Field (Jumps)</t>
  </si>
  <si>
    <t>kreimer@uakron.edu</t>
  </si>
  <si>
    <t>330-972-7964</t>
  </si>
  <si>
    <t>https://gozips.com/sports/track-and-field</t>
  </si>
  <si>
    <t>https://twitter.com/zipstfcc</t>
  </si>
  <si>
    <t>https://www.facebook.com/ZipsTFCC/</t>
  </si>
  <si>
    <t>https://www.instagram.com/zipstfcc/</t>
  </si>
  <si>
    <t>https://questionnaires.armssoftware.com/adc03235adc4</t>
  </si>
  <si>
    <t>72.55%</t>
  </si>
  <si>
    <t>$33,581</t>
  </si>
  <si>
    <t>DI91845</t>
  </si>
  <si>
    <t>Bojalad</t>
  </si>
  <si>
    <t>tbojalad@uakron.edu</t>
  </si>
  <si>
    <t>DI82776</t>
  </si>
  <si>
    <t>Overby</t>
  </si>
  <si>
    <t>Assistant Coach (Relays, Sprints)</t>
  </si>
  <si>
    <t>roverby@uakron.edu</t>
  </si>
  <si>
    <t>DI91846</t>
  </si>
  <si>
    <t>Fritz</t>
  </si>
  <si>
    <t>dfritz@uakron.edu</t>
  </si>
  <si>
    <t>DI99739</t>
  </si>
  <si>
    <t>Kiptoo</t>
  </si>
  <si>
    <t>ekiptoo@uakron.edu</t>
  </si>
  <si>
    <t>https://twitter.com/evanski19445917</t>
  </si>
  <si>
    <t>University of Cincinnati</t>
  </si>
  <si>
    <t>Cincinnati</t>
  </si>
  <si>
    <t>201885</t>
  </si>
  <si>
    <t>https://www.uc.edu/ces/majors.html</t>
  </si>
  <si>
    <t>DI106574</t>
  </si>
  <si>
    <t>Victoria</t>
  </si>
  <si>
    <t>Abunaw</t>
  </si>
  <si>
    <t>https://gobearcats.com/sports/track-and-field</t>
  </si>
  <si>
    <t>https://twitter.com/gobearcatstfxc</t>
  </si>
  <si>
    <t>https://www.facebook.com/GoBearcatsTFXC/</t>
  </si>
  <si>
    <t>https://www.instagram.com/gobearcatstfxc/</t>
  </si>
  <si>
    <t>79.96%</t>
  </si>
  <si>
    <t>$43,484</t>
  </si>
  <si>
    <t>DI106575</t>
  </si>
  <si>
    <t>Borzor</t>
  </si>
  <si>
    <t>https://www.instagram.com/flashy_chris/</t>
  </si>
  <si>
    <t>DI105831</t>
  </si>
  <si>
    <t>Brendan</t>
  </si>
  <si>
    <t>Boyd</t>
  </si>
  <si>
    <t>DI106576</t>
  </si>
  <si>
    <t>Echikunwoke</t>
  </si>
  <si>
    <t>https://www.instagram.com/annette_echiku/</t>
  </si>
  <si>
    <t>DI106577</t>
  </si>
  <si>
    <t>Alec</t>
  </si>
  <si>
    <t>https://www.instagram.com/alecsandusky/</t>
  </si>
  <si>
    <t>DI105832</t>
  </si>
  <si>
    <t>drakenh@mail.uc.edu</t>
  </si>
  <si>
    <t>DI120</t>
  </si>
  <si>
    <t>Susan</t>
  </si>
  <si>
    <t>Seaton</t>
  </si>
  <si>
    <t>Director of Track (Throws)</t>
  </si>
  <si>
    <t>susan.seaton@uc.edu</t>
  </si>
  <si>
    <t>513-556-1507</t>
  </si>
  <si>
    <t>https://twitter.com/susanseaton8</t>
  </si>
  <si>
    <t>https://www.facebook.com/susan.seaton8</t>
  </si>
  <si>
    <t>https://www.instagram.com/coachseaton8/</t>
  </si>
  <si>
    <t>DI91847</t>
  </si>
  <si>
    <t>wrigh5ja@ucmail.uc.edu</t>
  </si>
  <si>
    <t>DI121</t>
  </si>
  <si>
    <t>Wineberg</t>
  </si>
  <si>
    <t>christopher.wineberg@uc.edu</t>
  </si>
  <si>
    <t>513-556-0875</t>
  </si>
  <si>
    <t>https://twitter.com/coachwineberguc</t>
  </si>
  <si>
    <t>DI124</t>
  </si>
  <si>
    <t>Nadine</t>
  </si>
  <si>
    <t>Faustin-Parker</t>
  </si>
  <si>
    <t>nadine.faustin-parker@uc.edu</t>
  </si>
  <si>
    <t>c:919-673-0826</t>
  </si>
  <si>
    <t>https://twitter.com/gbny7</t>
  </si>
  <si>
    <t>https://www.instagram.com/nadu100h.littletony/</t>
  </si>
  <si>
    <t>DI125</t>
  </si>
  <si>
    <t>Kranz</t>
  </si>
  <si>
    <t>samuel.kranz@uc.edu</t>
  </si>
  <si>
    <t>c:630-696-1965</t>
  </si>
  <si>
    <t>https://twitter.com/coachkranz</t>
  </si>
  <si>
    <t>https://www.facebook.com/coach.kranz1/</t>
  </si>
  <si>
    <t>DI88534</t>
  </si>
  <si>
    <t>Rothenberger</t>
  </si>
  <si>
    <t>lucas.rothenberger@uc.edu</t>
  </si>
  <si>
    <t>513-556-0562</t>
  </si>
  <si>
    <t>DI122</t>
  </si>
  <si>
    <t>Burroughs</t>
  </si>
  <si>
    <t>sam.burroughs@uc.edu</t>
  </si>
  <si>
    <t>513-556-0715</t>
  </si>
  <si>
    <t>https://twitter.com/sam_bores</t>
  </si>
  <si>
    <t>University of Dayton</t>
  </si>
  <si>
    <t>Dayton</t>
  </si>
  <si>
    <t>202480</t>
  </si>
  <si>
    <t>https://udayton.edu/academics/programs.php</t>
  </si>
  <si>
    <t>DI88535</t>
  </si>
  <si>
    <t>Jahmia</t>
  </si>
  <si>
    <t>Bridges-Butler</t>
  </si>
  <si>
    <t>https://daytonflyers.com/sports/mens-tennis</t>
  </si>
  <si>
    <t>https://twitter.com/daytonmxc</t>
  </si>
  <si>
    <t>https://www.facebook.com/UDWomensTFXC/</t>
  </si>
  <si>
    <t>https://www.instagram.com/jahmiabridges/</t>
  </si>
  <si>
    <t>https://www.instagram.com/ud_xctf/</t>
  </si>
  <si>
    <t>https://daytonflyers.com/sb_output.aspx?form=3</t>
  </si>
  <si>
    <t>75.07%</t>
  </si>
  <si>
    <t>$62,220</t>
  </si>
  <si>
    <t>DI79332</t>
  </si>
  <si>
    <t>Gordon</t>
  </si>
  <si>
    <t>agordon1@udayton.edu</t>
  </si>
  <si>
    <t>937-229-4293</t>
  </si>
  <si>
    <t>https://www.instagram.com/aarongordon3/</t>
  </si>
  <si>
    <t>DI82145</t>
  </si>
  <si>
    <t>Gilhuly</t>
  </si>
  <si>
    <t>kgilhuly1@udayton.edu</t>
  </si>
  <si>
    <t>937-510-8664</t>
  </si>
  <si>
    <t>https://www.instagram.com/coach_kev_throws/</t>
  </si>
  <si>
    <t>DI79331</t>
  </si>
  <si>
    <t>Dobson</t>
  </si>
  <si>
    <t>dobsond1@udayton.edu</t>
  </si>
  <si>
    <t>University of Toledo</t>
  </si>
  <si>
    <t>Toledo</t>
  </si>
  <si>
    <t>206084</t>
  </si>
  <si>
    <t>https://www.utoledo.edu/admission/freshman/majors.html</t>
  </si>
  <si>
    <t>DI85668</t>
  </si>
  <si>
    <t>Tito</t>
  </si>
  <si>
    <t>Medrano</t>
  </si>
  <si>
    <t>Francisco.Medrano@utoledo.edu</t>
  </si>
  <si>
    <t>419-530-7815</t>
  </si>
  <si>
    <t>https://utrockets.com/sports/mens-tennis</t>
  </si>
  <si>
    <t>https://twitter.com/Tito_Medrano1</t>
  </si>
  <si>
    <t>https://twitter.com/ToledoXCTF</t>
  </si>
  <si>
    <t>https://www.instagram.com/toledoxctf/</t>
  </si>
  <si>
    <t>495-610</t>
  </si>
  <si>
    <t>95.56%</t>
  </si>
  <si>
    <t>$38,292</t>
  </si>
  <si>
    <t>Wright State University</t>
  </si>
  <si>
    <t>Fairborn</t>
  </si>
  <si>
    <t>206604</t>
  </si>
  <si>
    <t>https://www.wright.edu/degrees-and-programs/catalog/programs</t>
  </si>
  <si>
    <t>DI76523</t>
  </si>
  <si>
    <t>Williamson</t>
  </si>
  <si>
    <t>rick.williamson@wright.edu</t>
  </si>
  <si>
    <t>937-367-2918</t>
  </si>
  <si>
    <t>https://wsuraiders.com/sports/mens-soccer</t>
  </si>
  <si>
    <t>https://twitter.com/bguio24</t>
  </si>
  <si>
    <t>https://www.instagram.com/bguio24/</t>
  </si>
  <si>
    <t>https://wsuraiders.com/sb_output.aspx?form=22</t>
  </si>
  <si>
    <t>Wright State</t>
  </si>
  <si>
    <t>478-620</t>
  </si>
  <si>
    <t>95.29%</t>
  </si>
  <si>
    <t>$35,930</t>
  </si>
  <si>
    <t>DI76522</t>
  </si>
  <si>
    <t>jeffrey.ross@wright.edu</t>
  </si>
  <si>
    <t>DI90272</t>
  </si>
  <si>
    <t>Schaub</t>
  </si>
  <si>
    <t>noah.schaub@wright.edu</t>
  </si>
  <si>
    <t>c:330-806-6776</t>
  </si>
  <si>
    <t>https://twitter.com/n_schaub</t>
  </si>
  <si>
    <t>DI93032</t>
  </si>
  <si>
    <t>Palngji</t>
  </si>
  <si>
    <t>Sunday</t>
  </si>
  <si>
    <t>Xavier University</t>
  </si>
  <si>
    <t>206622</t>
  </si>
  <si>
    <t>https://www.xavier.edu/academics/undergraduate-majors-and-minors.cfm</t>
  </si>
  <si>
    <t>DI25762</t>
  </si>
  <si>
    <t>burroughss@xavier.edu</t>
  </si>
  <si>
    <t>513-745-2849</t>
  </si>
  <si>
    <t>https://goxavier.com/sports/mens-track-and-field</t>
  </si>
  <si>
    <t>https://twitter.com/xavierxctf</t>
  </si>
  <si>
    <t>https://www.facebook.com/xavier.track.1/</t>
  </si>
  <si>
    <t>https://www.instagram.com/xaviertrack/</t>
  </si>
  <si>
    <t>https://college.jumpforward.com/questionnaire.aspx?iid=1605&amp;sportid=56</t>
  </si>
  <si>
    <t>Xavier (OH)</t>
  </si>
  <si>
    <t>81.54%</t>
  </si>
  <si>
    <t>$60,270</t>
  </si>
  <si>
    <t>DI65510</t>
  </si>
  <si>
    <t>Etheridge</t>
  </si>
  <si>
    <t>etheridgel@xavier.edu</t>
  </si>
  <si>
    <t>513-745-6314</t>
  </si>
  <si>
    <t>Youngstown State University</t>
  </si>
  <si>
    <t>Youngstown</t>
  </si>
  <si>
    <t>206695</t>
  </si>
  <si>
    <t>https://ysu.edu/academics</t>
  </si>
  <si>
    <t>DI61476</t>
  </si>
  <si>
    <t>Gorby</t>
  </si>
  <si>
    <t>bdgorby@ysu.edu</t>
  </si>
  <si>
    <t>https://ysusports.com/sports/mens-track-and-field</t>
  </si>
  <si>
    <t>https://twitter.com/ysucoachgorby</t>
  </si>
  <si>
    <t>https://twitter.com/ysutrackfieldxc</t>
  </si>
  <si>
    <t>https://www.facebook.com/YSUTrackFieldXC/</t>
  </si>
  <si>
    <t>https://ysu.edu/campus-recreation-and-wellness/prospective-recruitment-form</t>
  </si>
  <si>
    <t>Youngstown State</t>
  </si>
  <si>
    <t>68.06%</t>
  </si>
  <si>
    <t>$24,288</t>
  </si>
  <si>
    <t>DI91848</t>
  </si>
  <si>
    <t>Glass</t>
  </si>
  <si>
    <t>jeglass@ysu.edu</t>
  </si>
  <si>
    <t>https://www.instagram.com/ysutrackfieldxc/</t>
  </si>
  <si>
    <t>DI61432</t>
  </si>
  <si>
    <t>dtown23253@aol.com</t>
  </si>
  <si>
    <t>https://www.facebook.com/david.townsend.165470</t>
  </si>
  <si>
    <t>DI61431</t>
  </si>
  <si>
    <t>Penniman</t>
  </si>
  <si>
    <t>rdpenniman@ysu.edu</t>
  </si>
  <si>
    <t>DI70350</t>
  </si>
  <si>
    <t>Arnaldo</t>
  </si>
  <si>
    <t>Morales</t>
  </si>
  <si>
    <t>ajmorales@ysu.edu</t>
  </si>
  <si>
    <t>DI98188</t>
  </si>
  <si>
    <t>Rupe</t>
  </si>
  <si>
    <t>blbakan@ysu.edu</t>
  </si>
  <si>
    <t>https://www.instagram.com/brebakan/</t>
  </si>
  <si>
    <t>https://www.instagram.com/ysu_xc/</t>
  </si>
  <si>
    <t>DI61473</t>
  </si>
  <si>
    <t>eerupe@student.ysu.edu</t>
  </si>
  <si>
    <t>https://twitter.com/truffyrupe</t>
  </si>
  <si>
    <t>https://www.instagram.com/eerupe/</t>
  </si>
  <si>
    <t>DI61429</t>
  </si>
  <si>
    <t>kegorby@ysu.edu</t>
  </si>
  <si>
    <t>Oklahoma State University</t>
  </si>
  <si>
    <t>Oklahoma</t>
  </si>
  <si>
    <t>Stillwater</t>
  </si>
  <si>
    <t>207388</t>
  </si>
  <si>
    <t>https://admissions.okstate.edu/academics/majors/</t>
  </si>
  <si>
    <t>DI99740</t>
  </si>
  <si>
    <t>Woodley</t>
  </si>
  <si>
    <t>tamara.woodley@okstate.edu</t>
  </si>
  <si>
    <t>https://okstate.com/sports/mxct</t>
  </si>
  <si>
    <t>https://twitter.com/run4okstate</t>
  </si>
  <si>
    <t>https://www.facebook.com/okstatexctf/</t>
  </si>
  <si>
    <t>https://www.instagram.com/iamtamarawoodley/</t>
  </si>
  <si>
    <t>https://www.instagram.com/ou_track/</t>
  </si>
  <si>
    <t>https://okstate.com/sb_output.aspx?form=8</t>
  </si>
  <si>
    <t>Oklahoma State</t>
  </si>
  <si>
    <t>OK</t>
  </si>
  <si>
    <t>68.38%</t>
  </si>
  <si>
    <t>$39,759</t>
  </si>
  <si>
    <t>DI99741</t>
  </si>
  <si>
    <t>Landis</t>
  </si>
  <si>
    <t>wyatt.landis@okstate.edu</t>
  </si>
  <si>
    <t>https://www.facebook.com/wyatt.landis.5/</t>
  </si>
  <si>
    <t>https://www.instagram.com/wlandis/</t>
  </si>
  <si>
    <t>DI4177</t>
  </si>
  <si>
    <t>dave.smith@okstate.edu</t>
  </si>
  <si>
    <t>405-744-2108</t>
  </si>
  <si>
    <t>https://twitter.com/coachdavesmith</t>
  </si>
  <si>
    <t>https://www.facebook.com/people/Dave-Smith/100009240281248</t>
  </si>
  <si>
    <t>https://www.instagram.com/coach_dave_smith/</t>
  </si>
  <si>
    <t>DI109278</t>
  </si>
  <si>
    <t>Dorsett</t>
  </si>
  <si>
    <t>levi.dorsett@okstate.edu</t>
  </si>
  <si>
    <t>205-405-0265</t>
  </si>
  <si>
    <t>DI4182</t>
  </si>
  <si>
    <t>Stacy</t>
  </si>
  <si>
    <t>Stanush</t>
  </si>
  <si>
    <t>stacy.stanush@okstate.edu</t>
  </si>
  <si>
    <t>405-744-2102</t>
  </si>
  <si>
    <t>DI4180</t>
  </si>
  <si>
    <t>Langley</t>
  </si>
  <si>
    <t>Associate Head Coach (Multi-events, Vaults)</t>
  </si>
  <si>
    <t>josh.langley@okstate.edu</t>
  </si>
  <si>
    <t>405-744-8765</t>
  </si>
  <si>
    <t>https://twitter.com/okstatecoachjl</t>
  </si>
  <si>
    <t>https://www.instagram.com/fieldcoachrjl/</t>
  </si>
  <si>
    <t>DI101385</t>
  </si>
  <si>
    <t>greg.watson10@okstate.edu</t>
  </si>
  <si>
    <t>https://www.instagram.com/coach_gregwatson/</t>
  </si>
  <si>
    <t>DI4179</t>
  </si>
  <si>
    <t>Giles</t>
  </si>
  <si>
    <t>McDonnell</t>
  </si>
  <si>
    <t>Assistant Coach (Sprints, Hurdles, Relays) (Second Email)</t>
  </si>
  <si>
    <t>giles.mcdonnell@okstate.edu</t>
  </si>
  <si>
    <t>Run4okstate@okstate.edu</t>
  </si>
  <si>
    <t>DI4178</t>
  </si>
  <si>
    <t>Zivile</t>
  </si>
  <si>
    <t>Pukstas</t>
  </si>
  <si>
    <t>zivile@okstate.edu</t>
  </si>
  <si>
    <t>https://www.facebook.com/zivile.pukstiene.9/</t>
  </si>
  <si>
    <t>DI99742</t>
  </si>
  <si>
    <t>Abbie</t>
  </si>
  <si>
    <t>Fredrick</t>
  </si>
  <si>
    <t>Abbie.fredrick@okstate.edu</t>
  </si>
  <si>
    <t>https://twitter.com/abbiefredrick</t>
  </si>
  <si>
    <t>https://www.facebook.com/abbie.fredrick.9/</t>
  </si>
  <si>
    <t>https://www.instagram.com/coachfreddyy/</t>
  </si>
  <si>
    <t>DI88536</t>
  </si>
  <si>
    <t>john.oliver10@okstate.edu</t>
  </si>
  <si>
    <t>DI96460</t>
  </si>
  <si>
    <t>Mason</t>
  </si>
  <si>
    <t>Harbour</t>
  </si>
  <si>
    <t>mason.harbour@okstate.edu</t>
  </si>
  <si>
    <t>405-744-7714</t>
  </si>
  <si>
    <t>DI101386</t>
  </si>
  <si>
    <t>Ryun</t>
  </si>
  <si>
    <t>Ryun.godfrey@okstate.edu</t>
  </si>
  <si>
    <t>c:602-920-5576</t>
  </si>
  <si>
    <t>https://www.instagram.com/godfreyryun/</t>
  </si>
  <si>
    <t>Oral Roberts University</t>
  </si>
  <si>
    <t>Tulsa</t>
  </si>
  <si>
    <t>207582</t>
  </si>
  <si>
    <t>y (Other Protestant)</t>
  </si>
  <si>
    <t>https://www.oru.edu/academics/explore-majors/</t>
  </si>
  <si>
    <t>DI76539</t>
  </si>
  <si>
    <t>Alick</t>
  </si>
  <si>
    <t>Musukuma</t>
  </si>
  <si>
    <t>almusukuma@oru.edu</t>
  </si>
  <si>
    <t>918-495-6839</t>
  </si>
  <si>
    <t>https://oruathletics.com/sports/track-and-field</t>
  </si>
  <si>
    <t>https://twitter.com/dneville3</t>
  </si>
  <si>
    <t>https://oruathletics.com/sb_output.aspx?form=6</t>
  </si>
  <si>
    <t>Oral Roberts</t>
  </si>
  <si>
    <t>490-620</t>
  </si>
  <si>
    <t>19-27</t>
  </si>
  <si>
    <t>83.49%</t>
  </si>
  <si>
    <t>$45,206</t>
  </si>
  <si>
    <t>DI79438</t>
  </si>
  <si>
    <t>Hughes</t>
  </si>
  <si>
    <t>Assistant Coach (Sprints, Hurdles, Throws)</t>
  </si>
  <si>
    <t>jhughes@oru.edu</t>
  </si>
  <si>
    <t>918-495-7251</t>
  </si>
  <si>
    <t>https://twitter.com/coachjonhughes</t>
  </si>
  <si>
    <t>DI88537</t>
  </si>
  <si>
    <t>Manning</t>
  </si>
  <si>
    <t>tmanning@oru.edu</t>
  </si>
  <si>
    <t>918-495-7150</t>
  </si>
  <si>
    <t>DI88538</t>
  </si>
  <si>
    <t>Adrena</t>
  </si>
  <si>
    <t>Mazzei</t>
  </si>
  <si>
    <t>amazzei@oru.edu</t>
  </si>
  <si>
    <t>918-495-7651</t>
  </si>
  <si>
    <t>DI80992</t>
  </si>
  <si>
    <t>Andretti</t>
  </si>
  <si>
    <t>Bain</t>
  </si>
  <si>
    <t>https://twitter.com/andretti_bain</t>
  </si>
  <si>
    <t>University of Oklahoma</t>
  </si>
  <si>
    <t>207500</t>
  </si>
  <si>
    <t>https://catalog.ou.edu/current/mjrs+minors.htm</t>
  </si>
  <si>
    <t>DI4117</t>
  </si>
  <si>
    <t>Jerel</t>
  </si>
  <si>
    <t>Recruiting Coordinator, Associate Head Coach (Vertical Jumps, Multi-Events)</t>
  </si>
  <si>
    <t>jlangley1@ou.edu</t>
  </si>
  <si>
    <t>405-325-5739</t>
  </si>
  <si>
    <t>https://soonersports.com/sports/track-and-field</t>
  </si>
  <si>
    <t>https://twitter.com/coachjlangley1</t>
  </si>
  <si>
    <t>https://twitter.com/ou_track</t>
  </si>
  <si>
    <t>https://www.facebook.com/jerel.langley</t>
  </si>
  <si>
    <t>https://www.facebook.com/OUTrackandXC/</t>
  </si>
  <si>
    <t>https://www.instagram.com/coachjlangley/</t>
  </si>
  <si>
    <t>82.99%</t>
  </si>
  <si>
    <t>$45,755</t>
  </si>
  <si>
    <t>DI93033</t>
  </si>
  <si>
    <t>coach.thomas@ou.edu</t>
  </si>
  <si>
    <t>https://twitter.com/coachthomasjr</t>
  </si>
  <si>
    <t>https://www.facebook.com/coachthomas/</t>
  </si>
  <si>
    <t>https://www.instagram.com/coach_thomas/</t>
  </si>
  <si>
    <t>DI97170</t>
  </si>
  <si>
    <t>Lizabeth</t>
  </si>
  <si>
    <t>lizabethdavis@ou.edu</t>
  </si>
  <si>
    <t>DI95311</t>
  </si>
  <si>
    <t>Juanita</t>
  </si>
  <si>
    <t>Sanchez</t>
  </si>
  <si>
    <t>juanita@ou.edu</t>
  </si>
  <si>
    <t>DI95312</t>
  </si>
  <si>
    <t>Rakieem</t>
  </si>
  <si>
    <t>Salaam</t>
  </si>
  <si>
    <t>coachmookie@ou.edu</t>
  </si>
  <si>
    <t>https://twitter.com/SalaamRakieem</t>
  </si>
  <si>
    <t>DI108228</t>
  </si>
  <si>
    <t>austindavis@ou.edu</t>
  </si>
  <si>
    <t>https://x.com/ou_coachdavis</t>
  </si>
  <si>
    <t>https://x.com/ou_track</t>
  </si>
  <si>
    <t>https://www.instagram.com/anothercoachdavis/</t>
  </si>
  <si>
    <t>DI95313</t>
  </si>
  <si>
    <t>Bearss</t>
  </si>
  <si>
    <t>anna.bearss@ou.edu</t>
  </si>
  <si>
    <t>DI72967</t>
  </si>
  <si>
    <t>weaverjc@ou.edu</t>
  </si>
  <si>
    <t>University of Tulsa</t>
  </si>
  <si>
    <t>207971</t>
  </si>
  <si>
    <t>https://utulsa.edu/degrees/</t>
  </si>
  <si>
    <t>DI770</t>
  </si>
  <si>
    <t>Gulley</t>
  </si>
  <si>
    <t>steven-gulley@utulsa.edu</t>
  </si>
  <si>
    <t>918-671-2303</t>
  </si>
  <si>
    <t>https://tulsahurricane.com/sports/mens-track-and-field</t>
  </si>
  <si>
    <t>https://twitter.com/tulsatrack</t>
  </si>
  <si>
    <t>https://www.facebook.com/TulsaTrack/</t>
  </si>
  <si>
    <t>http://college.jumpforward.com/questionnaire.aspx?iid=1608&amp;sportid=45</t>
  </si>
  <si>
    <t>67.62%</t>
  </si>
  <si>
    <t>$63,807</t>
  </si>
  <si>
    <t>DI93034</t>
  </si>
  <si>
    <t>Mollie</t>
  </si>
  <si>
    <t>mollie-dalton@utulsa.edu</t>
  </si>
  <si>
    <t>https://twitter.com/coachdalton4</t>
  </si>
  <si>
    <t>https://www.instagram.com/theladsoftulsaxc/</t>
  </si>
  <si>
    <t>DI771</t>
  </si>
  <si>
    <t>taylor-gulley@utulsa.edu</t>
  </si>
  <si>
    <t>918-804-5794</t>
  </si>
  <si>
    <t>https://twitter.com/tgulley12</t>
  </si>
  <si>
    <t>https://www.facebook.com/people/Coach-Taylor-Gulley/100009292809627</t>
  </si>
  <si>
    <t>https://www.instagram.com/taylor.gulley/</t>
  </si>
  <si>
    <t>DI77692</t>
  </si>
  <si>
    <t>Aidan</t>
  </si>
  <si>
    <t>Fiol</t>
  </si>
  <si>
    <t>aidan-fiol@utulsa.edu</t>
  </si>
  <si>
    <t>203-908-5048</t>
  </si>
  <si>
    <t>https://www.instagram.com/aidan_fiol/</t>
  </si>
  <si>
    <t>https://www.instagram.com/tulsaxctrack/</t>
  </si>
  <si>
    <t>DI94137</t>
  </si>
  <si>
    <t>Iwanicki</t>
  </si>
  <si>
    <t>loren-iwanicki@utulsa.edu</t>
  </si>
  <si>
    <t>https://twitter.com/LG1_3</t>
  </si>
  <si>
    <t>Portland State University</t>
  </si>
  <si>
    <t>Oregon</t>
  </si>
  <si>
    <t>Portland</t>
  </si>
  <si>
    <t>https://www.pdx.edu/academic-programs/undergraduate-programs</t>
  </si>
  <si>
    <t>DI109279</t>
  </si>
  <si>
    <t>Blue</t>
  </si>
  <si>
    <t>jblue@pdx.edu</t>
  </si>
  <si>
    <t>https://goviks.com/sports/mens-track-and-field</t>
  </si>
  <si>
    <t>https://portlandpilots.com/sb_output.aspx?form=35</t>
  </si>
  <si>
    <t>Portland State</t>
  </si>
  <si>
    <t>OR</t>
  </si>
  <si>
    <t>17-24</t>
  </si>
  <si>
    <t>209807</t>
  </si>
  <si>
    <t>DI109280</t>
  </si>
  <si>
    <t>Merillana</t>
  </si>
  <si>
    <t>merilla@pdx.edu</t>
  </si>
  <si>
    <t>93.33%</t>
  </si>
  <si>
    <t>$46,911</t>
  </si>
  <si>
    <t>DI109281</t>
  </si>
  <si>
    <t>Carter</t>
  </si>
  <si>
    <t>chricart@pdx.edu</t>
  </si>
  <si>
    <t>DI93490</t>
  </si>
  <si>
    <t>AC Tayler has been removed.</t>
  </si>
  <si>
    <t>https://twitter.com/psuvikstf</t>
  </si>
  <si>
    <t>https://www.facebook.com/psuvikstf/</t>
  </si>
  <si>
    <t>https://www.instagram.com/psuvikstf/</t>
  </si>
  <si>
    <t>DI99743</t>
  </si>
  <si>
    <t>AC Danielle has been removed.</t>
  </si>
  <si>
    <t>https://twitter.com/dblais217</t>
  </si>
  <si>
    <t>https://www.facebook.com/psuviksTF/</t>
  </si>
  <si>
    <t>https://www.instagram.com/coachmcg_/</t>
  </si>
  <si>
    <t>DI90274</t>
  </si>
  <si>
    <t>Interim HC Megan has been removed.</t>
  </si>
  <si>
    <t>University of Oregon</t>
  </si>
  <si>
    <t>209551</t>
  </si>
  <si>
    <t>https://uocatalog.uoregon.edu/majors/</t>
  </si>
  <si>
    <t>DI77733</t>
  </si>
  <si>
    <t>Jerry</t>
  </si>
  <si>
    <t>Schumacher</t>
  </si>
  <si>
    <t>jschu@uoregon.edu</t>
  </si>
  <si>
    <t>https://goducks.com/sports/track-and-field</t>
  </si>
  <si>
    <t>https://twitter.com/oregontf</t>
  </si>
  <si>
    <t>https://www.facebook.com/oregontf/</t>
  </si>
  <si>
    <t>https://www.instagram.com/oregontf/</t>
  </si>
  <si>
    <t>https://goducks.com/sb_output.aspx?form=12</t>
  </si>
  <si>
    <t>81.16%</t>
  </si>
  <si>
    <t>$55,764</t>
  </si>
  <si>
    <t>DI14994</t>
  </si>
  <si>
    <t>Curtis</t>
  </si>
  <si>
    <t>curtist@uoregon.edu</t>
  </si>
  <si>
    <t>541-346-5512</t>
  </si>
  <si>
    <t>https://twitter.com/ctsprint2</t>
  </si>
  <si>
    <t>https://www.facebook.com/curtis.taylor.3762</t>
  </si>
  <si>
    <t>DI77734</t>
  </si>
  <si>
    <t>Blutreich</t>
  </si>
  <si>
    <t>brianblu@uoregon.edu</t>
  </si>
  <si>
    <t>https://www.instagram.com/brian.blutreich/</t>
  </si>
  <si>
    <t>DI82787</t>
  </si>
  <si>
    <t>Ola</t>
  </si>
  <si>
    <t>Adeniji</t>
  </si>
  <si>
    <t>oadeniji@uoregon.edu</t>
  </si>
  <si>
    <t>DI80978</t>
  </si>
  <si>
    <t>Vanderville</t>
  </si>
  <si>
    <t>pvcoach@uoregon.edu</t>
  </si>
  <si>
    <t>DI79408</t>
  </si>
  <si>
    <t>Henson</t>
  </si>
  <si>
    <t>Assistant Coach (Multi-Events, Jumps)</t>
  </si>
  <si>
    <t>shenson@uoregon.edu</t>
  </si>
  <si>
    <t>DI77735</t>
  </si>
  <si>
    <t>Shalane</t>
  </si>
  <si>
    <t>Flanagan</t>
  </si>
  <si>
    <t>sflan@uoregon.edu</t>
  </si>
  <si>
    <t>https://twitter.com/shalaneflanagan</t>
  </si>
  <si>
    <t>https://www.instagram.com/shalaneflanagan/</t>
  </si>
  <si>
    <t>DI82788</t>
  </si>
  <si>
    <t>Solinsky</t>
  </si>
  <si>
    <t>solinsky@uoregon.edu</t>
  </si>
  <si>
    <t>https://www.instagram.com/chris_solinsky/</t>
  </si>
  <si>
    <t>DI94138</t>
  </si>
  <si>
    <t>Makenna</t>
  </si>
  <si>
    <t>55,764</t>
  </si>
  <si>
    <t>University of Portland</t>
  </si>
  <si>
    <t>209825</t>
  </si>
  <si>
    <t>https://www.up.edu/academics/majors-and-minors.html</t>
  </si>
  <si>
    <t>DI20749</t>
  </si>
  <si>
    <t>Conner</t>
  </si>
  <si>
    <t>conner@up.edu</t>
  </si>
  <si>
    <t>503-943-7716</t>
  </si>
  <si>
    <t>https://portlandpilots.com/sports/mens-track-and-field</t>
  </si>
  <si>
    <t>https://twitter.com/portlandpilotxc</t>
  </si>
  <si>
    <t>https://facebook.com/rob.conner.98</t>
  </si>
  <si>
    <t>https://www.facebook.com/portland.mensxc/</t>
  </si>
  <si>
    <t>https://www.instagram.com/pilotswxc/</t>
  </si>
  <si>
    <t>79.10%</t>
  </si>
  <si>
    <t>$66,394</t>
  </si>
  <si>
    <t>DI98189</t>
  </si>
  <si>
    <t>Brady</t>
  </si>
  <si>
    <t>johnsobr@up.edu</t>
  </si>
  <si>
    <t>Bucknell University</t>
  </si>
  <si>
    <t>Pennsylvania</t>
  </si>
  <si>
    <t>Lewisburg</t>
  </si>
  <si>
    <t>211291</t>
  </si>
  <si>
    <t>https://www.bucknell.edu/Majors</t>
  </si>
  <si>
    <t>DI73935</t>
  </si>
  <si>
    <t>Summer</t>
  </si>
  <si>
    <t>https://bucknellbison.com/sports/mens-track-and-field</t>
  </si>
  <si>
    <t>https://twitter.com/bucknell_tfxc</t>
  </si>
  <si>
    <t>https://www.facebook.com/bisonxctf/</t>
  </si>
  <si>
    <t>https://www.instagram.com/bucknell_tfxc/</t>
  </si>
  <si>
    <t>https://questionnaires.armssoftware.com/e4b8efe37e1e?</t>
  </si>
  <si>
    <t>Bucknell</t>
  </si>
  <si>
    <t>PA</t>
  </si>
  <si>
    <t>35.42%</t>
  </si>
  <si>
    <t>$75,922</t>
  </si>
  <si>
    <t>DI15755</t>
  </si>
  <si>
    <t>Donner</t>
  </si>
  <si>
    <t>kdonner@bucknell.edu</t>
  </si>
  <si>
    <t>570-577-1482</t>
  </si>
  <si>
    <t>https://twitter.com/kevindonner6</t>
  </si>
  <si>
    <t>DI15756</t>
  </si>
  <si>
    <t>richard.alexander@bucknell.edu</t>
  </si>
  <si>
    <t>570-577-3060</t>
  </si>
  <si>
    <t>https://twitter.com/coachalexjr</t>
  </si>
  <si>
    <t>DI68082</t>
  </si>
  <si>
    <t>Protzman</t>
  </si>
  <si>
    <t>rlp014@bucknell.edu</t>
  </si>
  <si>
    <t>https://twitter.com/coachp_throws</t>
  </si>
  <si>
    <t>https://www.instagram.com/rp_throwscoach/</t>
  </si>
  <si>
    <t>DI27322</t>
  </si>
  <si>
    <t>Ted</t>
  </si>
  <si>
    <t>Deljanovan</t>
  </si>
  <si>
    <t>td013@bucknell.edu</t>
  </si>
  <si>
    <t>https://www.facebook.com/theo.tom.10</t>
  </si>
  <si>
    <t>Duquesne University</t>
  </si>
  <si>
    <t>Pittsburgh</t>
  </si>
  <si>
    <t>212106</t>
  </si>
  <si>
    <t>https://www.duq.edu/academics/degrees-and-programs/undergraduate</t>
  </si>
  <si>
    <t>DI2782</t>
  </si>
  <si>
    <t>Head Coach (Mid-Distance, Long Sprints, Hurdles, Relays)</t>
  </si>
  <si>
    <t>gibsonj2@duq.edu</t>
  </si>
  <si>
    <t>412-818-4554</t>
  </si>
  <si>
    <t>https://goduquesne.com/sports/mens-track-and-field</t>
  </si>
  <si>
    <t>https://twitter.com/coachgibby11</t>
  </si>
  <si>
    <t>https://twitter.com/duqxctf</t>
  </si>
  <si>
    <t>https://www.facebook.com/DuqTrackXC/</t>
  </si>
  <si>
    <t>https://www.instagram.com/coachjgibson/</t>
  </si>
  <si>
    <t>https://www.instagram.com/duqxctf/</t>
  </si>
  <si>
    <t>https://goduquesne.com/sb_output.aspx?form=3</t>
  </si>
  <si>
    <t>Duquesne</t>
  </si>
  <si>
    <t>550-630</t>
  </si>
  <si>
    <t>77.41%</t>
  </si>
  <si>
    <t>$59,104</t>
  </si>
  <si>
    <t>DI90275</t>
  </si>
  <si>
    <t>https://twitter.com/Coachgibby11</t>
  </si>
  <si>
    <t>DI2780</t>
  </si>
  <si>
    <t>reedb2@duq.edu</t>
  </si>
  <si>
    <t>412-396-5238</t>
  </si>
  <si>
    <t>DI24224</t>
  </si>
  <si>
    <t>Taub</t>
  </si>
  <si>
    <t>Assistant Coach (Multi-Events, Throws, Jumps)</t>
  </si>
  <si>
    <t>taubs@duq.edu</t>
  </si>
  <si>
    <t>412-417-1787</t>
  </si>
  <si>
    <t>https://facebook.com/shannon.taub/</t>
  </si>
  <si>
    <t>https://www.instagram.com/shannontaub/</t>
  </si>
  <si>
    <t>DI88539</t>
  </si>
  <si>
    <t>Spisak</t>
  </si>
  <si>
    <t>spisakj@duq.edu</t>
  </si>
  <si>
    <t>DI93491</t>
  </si>
  <si>
    <t>Ebling</t>
  </si>
  <si>
    <t>https://www.facebook.com/duqtrackxc/</t>
  </si>
  <si>
    <t>La Salle University</t>
  </si>
  <si>
    <t>Philadelphia</t>
  </si>
  <si>
    <t>213367</t>
  </si>
  <si>
    <t>https://www.lasalle.edu/admission/programs/</t>
  </si>
  <si>
    <t>DI3010</t>
  </si>
  <si>
    <t>petersont@lasalle.edu</t>
  </si>
  <si>
    <t>215-951-1992</t>
  </si>
  <si>
    <t>https://goexplorers.com/sports/mens-track-and-field</t>
  </si>
  <si>
    <t>https://twitter.com/t_peterson</t>
  </si>
  <si>
    <t>https://twitter.com/lasalle_xctf</t>
  </si>
  <si>
    <t>https://www.facebook.com/tom.peterson.106</t>
  </si>
  <si>
    <t>https://www.facebook.com/lasalletfxc/</t>
  </si>
  <si>
    <t>https://www.instagram.com/lasalle_tfxc/</t>
  </si>
  <si>
    <t>https://questionnaires.armssoftware.com/953ab4ca7415</t>
  </si>
  <si>
    <t>La Salle</t>
  </si>
  <si>
    <t>74.17%</t>
  </si>
  <si>
    <t>$49,647</t>
  </si>
  <si>
    <t>DI70334</t>
  </si>
  <si>
    <t>Jakubek</t>
  </si>
  <si>
    <t>jakubek@lasalle.edu</t>
  </si>
  <si>
    <t>DI106578</t>
  </si>
  <si>
    <t>lefever@lasalle.edu</t>
  </si>
  <si>
    <t>https://www.instagram.com/zach.lefever333/</t>
  </si>
  <si>
    <t>DI107609</t>
  </si>
  <si>
    <t>Dominick</t>
  </si>
  <si>
    <t>Hogans</t>
  </si>
  <si>
    <t>hogans@lasalle.edu</t>
  </si>
  <si>
    <t>Lafayette College</t>
  </si>
  <si>
    <t>Easton</t>
  </si>
  <si>
    <t>213385</t>
  </si>
  <si>
    <t>https://academics.lafayette.edu/departments-programs/</t>
  </si>
  <si>
    <t>36</t>
  </si>
  <si>
    <t>DI15956</t>
  </si>
  <si>
    <t>Michele</t>
  </si>
  <si>
    <t>Curcio</t>
  </si>
  <si>
    <t>curciomi@lafayette.edu</t>
  </si>
  <si>
    <t>610-330-5517</t>
  </si>
  <si>
    <t>https://goleopards.com/sports/mens-track-and-field</t>
  </si>
  <si>
    <t>https://twitter.com/mmcurcio</t>
  </si>
  <si>
    <t>https://questionnaires.armssoftware.com/586d213d1658</t>
  </si>
  <si>
    <t>Lafayette (PA)</t>
  </si>
  <si>
    <t>33.53%</t>
  </si>
  <si>
    <t>$74,008</t>
  </si>
  <si>
    <t>DI82791</t>
  </si>
  <si>
    <t>Dentino</t>
  </si>
  <si>
    <t>dentinoa@lafayette.edu</t>
  </si>
  <si>
    <t>610-330-5481</t>
  </si>
  <si>
    <t>DI15958</t>
  </si>
  <si>
    <t>scottmw@lafayette.edu</t>
  </si>
  <si>
    <t>610-330-5795</t>
  </si>
  <si>
    <t>Lehigh University</t>
  </si>
  <si>
    <t>Bethlehem</t>
  </si>
  <si>
    <t>213543</t>
  </si>
  <si>
    <t>https://catalog.lehigh.edu/programsandmajors/</t>
  </si>
  <si>
    <t>DI104939</t>
  </si>
  <si>
    <t>Kerem</t>
  </si>
  <si>
    <t>Ayhan</t>
  </si>
  <si>
    <t>https://lehighsports.com/sports/mens-track-and-field</t>
  </si>
  <si>
    <t>https://twitter.com/lehightfxc</t>
  </si>
  <si>
    <t>https://www.instagram.com/lehightfxc/</t>
  </si>
  <si>
    <t>http://college.jumpforward.com/questionnaire.aspx?iid=1709&amp;sportid=56</t>
  </si>
  <si>
    <t>Lehigh</t>
  </si>
  <si>
    <t>610-693</t>
  </si>
  <si>
    <t>46.01%</t>
  </si>
  <si>
    <t>$72,065</t>
  </si>
  <si>
    <t>DI26849</t>
  </si>
  <si>
    <t>Diana</t>
  </si>
  <si>
    <t>Hammerstone</t>
  </si>
  <si>
    <t>https://twitter.com/dianaerinnn67</t>
  </si>
  <si>
    <t>https://www.instagram.com/dianaerin67/</t>
  </si>
  <si>
    <t>DI87133</t>
  </si>
  <si>
    <t>Khayla</t>
  </si>
  <si>
    <t>Atte</t>
  </si>
  <si>
    <t>khl3@lehigh.edu</t>
  </si>
  <si>
    <t>DI16027</t>
  </si>
  <si>
    <t>Etters</t>
  </si>
  <si>
    <t>tme2@lehigh.edu</t>
  </si>
  <si>
    <t>610-758-4391</t>
  </si>
  <si>
    <t>DI16028</t>
  </si>
  <si>
    <t>Astor</t>
  </si>
  <si>
    <t>Associate Head Coach, Director of Operations</t>
  </si>
  <si>
    <t>trackandfield@lehigh.edu</t>
  </si>
  <si>
    <t>610-758-6558</t>
  </si>
  <si>
    <t>DI25580</t>
  </si>
  <si>
    <t>x0d920@lehigh.edu</t>
  </si>
  <si>
    <t>https://twitter.com/ataub32</t>
  </si>
  <si>
    <t>DI93492</t>
  </si>
  <si>
    <t>Eryka</t>
  </si>
  <si>
    <t>Mercyhurst University</t>
  </si>
  <si>
    <t>Pennsylvania State Athletic Conference (PSAC)</t>
  </si>
  <si>
    <t>Erie</t>
  </si>
  <si>
    <t>213987</t>
  </si>
  <si>
    <t>https://www.mercyhurst.edu/academics/undergraduate-programs</t>
  </si>
  <si>
    <t>DI105833</t>
  </si>
  <si>
    <t>mpalmer@mercyhurst.edu</t>
  </si>
  <si>
    <t>https://hurstathletics.com/sports/mens-tennis</t>
  </si>
  <si>
    <t>https://www.facebook.com/HurstU/</t>
  </si>
  <si>
    <t>https://www.instagram.com/hurstxctf/</t>
  </si>
  <si>
    <t>https://hurstathletics.com/sports/2011/9/27/GEN_0927110018.aspx</t>
  </si>
  <si>
    <t>Mercyhurst (PA)</t>
  </si>
  <si>
    <t>84.51%</t>
  </si>
  <si>
    <t>59,579</t>
  </si>
  <si>
    <t>Penn State</t>
  </si>
  <si>
    <t>State College</t>
  </si>
  <si>
    <t>214777</t>
  </si>
  <si>
    <t>https://admissions.psu.edu/academics/majors/4year/?displayBy=alpha</t>
  </si>
  <si>
    <t>DI7046</t>
  </si>
  <si>
    <t>Gondak</t>
  </si>
  <si>
    <t>jeg33@psu.edu</t>
  </si>
  <si>
    <t>814-863-1893</t>
  </si>
  <si>
    <t>https://gopsusports.com/sports/track-and-field</t>
  </si>
  <si>
    <t>https://twitter.com/coachgondak</t>
  </si>
  <si>
    <t>https://gopsusports.com/documents/2021/6/3/_psu_c_track_2017_18_misc_non_event__track_xc_questionnaire.pdf</t>
  </si>
  <si>
    <t>79.91%</t>
  </si>
  <si>
    <t>$50,240</t>
  </si>
  <si>
    <t>DI87134</t>
  </si>
  <si>
    <t>Gearing</t>
  </si>
  <si>
    <t>jig5364@psu.edu</t>
  </si>
  <si>
    <t>https://twitter.com/jeannettegeari1</t>
  </si>
  <si>
    <t>https://twitter.com/pennstatetfxc</t>
  </si>
  <si>
    <t>https://www.instagram.com/jenna_gearing/</t>
  </si>
  <si>
    <t>DI65818</t>
  </si>
  <si>
    <t>Foster</t>
  </si>
  <si>
    <t>rgf5028@psu.edu</t>
  </si>
  <si>
    <t>814-321-1395</t>
  </si>
  <si>
    <t>https://twitter.com/runfosterrun</t>
  </si>
  <si>
    <t>https://www.facebook.com/ryan.foster.98622</t>
  </si>
  <si>
    <t>DI109282</t>
  </si>
  <si>
    <t>Darrell</t>
  </si>
  <si>
    <t>dmh5601@psu.edu</t>
  </si>
  <si>
    <t>DI68146</t>
  </si>
  <si>
    <t>Rizzo</t>
  </si>
  <si>
    <t>bqr5413@psu.edu</t>
  </si>
  <si>
    <t>https://twitter.com/rizzo_ways</t>
  </si>
  <si>
    <t>https://www.facebook.com/aariso</t>
  </si>
  <si>
    <t>https://www.facebook.com/pennstatetfxc/</t>
  </si>
  <si>
    <t>https://www.instagram.com/b_rizzo_/</t>
  </si>
  <si>
    <t>DI65819</t>
  </si>
  <si>
    <t>Brie</t>
  </si>
  <si>
    <t>Berkowitz</t>
  </si>
  <si>
    <t>Assistant Coach (Pole Vault, Long-Jump, Triple-Jump)</t>
  </si>
  <si>
    <t>bnb5509@psu.edu</t>
  </si>
  <si>
    <t>814-325-1071</t>
  </si>
  <si>
    <t>https://twitter.com/brieberkowitz</t>
  </si>
  <si>
    <t>https://www.instagram.com/brieberkowitz/</t>
  </si>
  <si>
    <t>DI7050</t>
  </si>
  <si>
    <t>Spence</t>
  </si>
  <si>
    <t>Assistant Coach (High-Jump, Multi-Events)</t>
  </si>
  <si>
    <t>fgs110@psu.edu</t>
  </si>
  <si>
    <t>814-863-1963</t>
  </si>
  <si>
    <t>https://twitter.com/fgs110</t>
  </si>
  <si>
    <t>https://www.facebook.com/fritz.spence.7</t>
  </si>
  <si>
    <t>DI65817</t>
  </si>
  <si>
    <t>Kara</t>
  </si>
  <si>
    <t>khm127@psu.edu</t>
  </si>
  <si>
    <t>814-812-0906</t>
  </si>
  <si>
    <t>https://twitter.com/karamillhouse</t>
  </si>
  <si>
    <t>https://www.instagram.com/runfosterrun/</t>
  </si>
  <si>
    <t>Robert Morris University - Pennsylvania</t>
  </si>
  <si>
    <t>215655</t>
  </si>
  <si>
    <t>https://www.rmu.edu/OnTheMove/findoutmore.open_page?ipage=1195</t>
  </si>
  <si>
    <t>DI23657</t>
  </si>
  <si>
    <t>Delsite</t>
  </si>
  <si>
    <t>delsite@rmu.edu</t>
  </si>
  <si>
    <t>412-397-4082</t>
  </si>
  <si>
    <t>https://rmucolonials.com/sports/mens-track-and-field</t>
  </si>
  <si>
    <t>https://twitter.com/rmu_tf_xc</t>
  </si>
  <si>
    <t>https://www.instagram.com/rmu_tf_xc/</t>
  </si>
  <si>
    <t>Robert Morris (PA)</t>
  </si>
  <si>
    <t>24-28</t>
  </si>
  <si>
    <t>87.78%</t>
  </si>
  <si>
    <t>$49,092</t>
  </si>
  <si>
    <t>DI77728</t>
  </si>
  <si>
    <t>Brent</t>
  </si>
  <si>
    <t>Shelby</t>
  </si>
  <si>
    <t>shelby@rmu.edu</t>
  </si>
  <si>
    <t>412-397-4972</t>
  </si>
  <si>
    <t>DI80975</t>
  </si>
  <si>
    <t>Juris</t>
  </si>
  <si>
    <t>Silenieks</t>
  </si>
  <si>
    <t>silenieks@rmu.edu</t>
  </si>
  <si>
    <t>Saint Joseph's University</t>
  </si>
  <si>
    <t>215770</t>
  </si>
  <si>
    <t>https://www.sju.edu/majors-programs</t>
  </si>
  <si>
    <t>DI24952</t>
  </si>
  <si>
    <t>Tarello</t>
  </si>
  <si>
    <t>ctarello@sju.edu</t>
  </si>
  <si>
    <t>610-660-1731</t>
  </si>
  <si>
    <t>https://sjuhawks.com/sports/mens-track-and-field</t>
  </si>
  <si>
    <t>https://twitter.com/christarello</t>
  </si>
  <si>
    <t>https://twitter.com/sjuhawks_mtxc</t>
  </si>
  <si>
    <t>https://www.facebook.com/SJUXCTF/</t>
  </si>
  <si>
    <t>https://www.instagram.com/sjuhawks_mtxc/</t>
  </si>
  <si>
    <t>https://questionnaires.armssoftware.com/4c598a470134</t>
  </si>
  <si>
    <t>St. Joseph's (PA)</t>
  </si>
  <si>
    <t>78.92%</t>
  </si>
  <si>
    <t>$65,606</t>
  </si>
  <si>
    <t>DI3276</t>
  </si>
  <si>
    <t>Glavin</t>
  </si>
  <si>
    <t>mglavin@sju.edu</t>
  </si>
  <si>
    <t>610-660-3249</t>
  </si>
  <si>
    <t>DI103436</t>
  </si>
  <si>
    <t>Reick</t>
  </si>
  <si>
    <t>dreick@sju.edu</t>
  </si>
  <si>
    <t>https://www.instagram.com/reick38/?hl=en</t>
  </si>
  <si>
    <t>Temple University</t>
  </si>
  <si>
    <t>216339</t>
  </si>
  <si>
    <t>https://www.temple.edu/academics/degree-programs</t>
  </si>
  <si>
    <t>DI104940</t>
  </si>
  <si>
    <t>Griffin</t>
  </si>
  <si>
    <t>michael.griffin0005@temple.edu</t>
  </si>
  <si>
    <t>https://owlsports.com/sports/mens-track-and-field</t>
  </si>
  <si>
    <t>https://twitter.com/owlsxctnf</t>
  </si>
  <si>
    <t>https://www.facebook.com/OwlsTFXC/</t>
  </si>
  <si>
    <t>https://www.instagram.com/owlsxctnf/</t>
  </si>
  <si>
    <t>https://owlsports.com/sports/2011/11/22/GEN_1122110103</t>
  </si>
  <si>
    <t>Temple (PA)</t>
  </si>
  <si>
    <t>70.37%</t>
  </si>
  <si>
    <t>$48,616</t>
  </si>
  <si>
    <t>DI69559</t>
  </si>
  <si>
    <t>kevin.kelly@temple.edu</t>
  </si>
  <si>
    <t>University of Pennsylvania - Penn</t>
  </si>
  <si>
    <t>215062</t>
  </si>
  <si>
    <t>https://www.admissions.upenn.edu/academics/majors-minors</t>
  </si>
  <si>
    <t>8</t>
  </si>
  <si>
    <t>DI10173</t>
  </si>
  <si>
    <t>Dolan</t>
  </si>
  <si>
    <t>stdolan@upenn.edu</t>
  </si>
  <si>
    <t>215-898-4249</t>
  </si>
  <si>
    <t>https://pennathletics.com/sports/mens-track-and-field</t>
  </si>
  <si>
    <t>https://twitter.com/upenncoachdolan</t>
  </si>
  <si>
    <t>https://twitter.com/penntrack</t>
  </si>
  <si>
    <t>https://www.facebook.com/PennTrackAndField/</t>
  </si>
  <si>
    <t>https://www.instagram.com/penntrack/</t>
  </si>
  <si>
    <t>https://questionnaires.armssoftware.com/29daabb4c332</t>
  </si>
  <si>
    <t>8.44%</t>
  </si>
  <si>
    <t>$81,110</t>
  </si>
  <si>
    <t>DI10179</t>
  </si>
  <si>
    <t>Claire</t>
  </si>
  <si>
    <t>Hewitt</t>
  </si>
  <si>
    <t>cmhewitt@upenn.edu</t>
  </si>
  <si>
    <t>DI25484</t>
  </si>
  <si>
    <t>Moose</t>
  </si>
  <si>
    <t>Akanno</t>
  </si>
  <si>
    <t>Associate Head Coach (Sprints, Horizontal Jumps)</t>
  </si>
  <si>
    <t>makanno@upenn.edu</t>
  </si>
  <si>
    <t>DI10177</t>
  </si>
  <si>
    <t>Klim</t>
  </si>
  <si>
    <t>Assistant Director of Track-and-Field (Vertical Jumps, Multi-Events)</t>
  </si>
  <si>
    <t>jklim@upenn.edu</t>
  </si>
  <si>
    <t>215-573-6179</t>
  </si>
  <si>
    <t>https://twitter.com/coach_klim1</t>
  </si>
  <si>
    <t>https://www.facebook.com/joseph.o.klim</t>
  </si>
  <si>
    <t>https://www.instagram.com/coach_klim_penn_vertical_jumps/</t>
  </si>
  <si>
    <t>DI93035</t>
  </si>
  <si>
    <t>Isaiah</t>
  </si>
  <si>
    <t>Simmons</t>
  </si>
  <si>
    <t>isimms@upenn.edu</t>
  </si>
  <si>
    <t>https://www.instagram.com/isaiah.simmons/</t>
  </si>
  <si>
    <t>University of Pittsburgh</t>
  </si>
  <si>
    <t>215293</t>
  </si>
  <si>
    <t>https://www.pitt.edu/academics/undergraduate</t>
  </si>
  <si>
    <t>68</t>
  </si>
  <si>
    <t>DI82144</t>
  </si>
  <si>
    <t>Webb III</t>
  </si>
  <si>
    <t>awebb3@athletics.pitt.edu</t>
  </si>
  <si>
    <t>412-953-5206</t>
  </si>
  <si>
    <t>https://pittsburghpanthers.com/sports/mens-track-and-field</t>
  </si>
  <si>
    <t>https://twitter.com/pitt_tf_xc</t>
  </si>
  <si>
    <t>https://www.instagram.com/pitt_tf_xc/</t>
  </si>
  <si>
    <t>https://pittsburghpanthers.com/sports/2017/6/17/ot-recruit-questionnaires-html</t>
  </si>
  <si>
    <t>623-700</t>
  </si>
  <si>
    <t>62.49%</t>
  </si>
  <si>
    <t>$49,174</t>
  </si>
  <si>
    <t>DI1798</t>
  </si>
  <si>
    <t>Webb</t>
  </si>
  <si>
    <t>awebb@athletics.pitt.edu</t>
  </si>
  <si>
    <t>412-648-8212</t>
  </si>
  <si>
    <t>DI1804</t>
  </si>
  <si>
    <t>Weston</t>
  </si>
  <si>
    <t>dweston@athletics.pitt.edu</t>
  </si>
  <si>
    <t>412-583-3209</t>
  </si>
  <si>
    <t>DI90276</t>
  </si>
  <si>
    <t>Yohman</t>
  </si>
  <si>
    <t>jyohman@athletics.pitt.edu</t>
  </si>
  <si>
    <t>412-403-0574</t>
  </si>
  <si>
    <t>DI93036</t>
  </si>
  <si>
    <t>Dentarius</t>
  </si>
  <si>
    <t>Locke</t>
  </si>
  <si>
    <t>dlocke@athletics.pitt.edu</t>
  </si>
  <si>
    <t>412-802-5936</t>
  </si>
  <si>
    <t>https://www.instagram.com/dlocke813/</t>
  </si>
  <si>
    <t>DI81772</t>
  </si>
  <si>
    <t>Elisha</t>
  </si>
  <si>
    <t>coachbrewer@pitt.edu</t>
  </si>
  <si>
    <t>412-539-9379</t>
  </si>
  <si>
    <t>https://twitter.com/elishabrewer</t>
  </si>
  <si>
    <t>DI88540</t>
  </si>
  <si>
    <t>Griff</t>
  </si>
  <si>
    <t>Graves</t>
  </si>
  <si>
    <t>ggraves@athletics.pitt.edu</t>
  </si>
  <si>
    <t>c:828-292-7461</t>
  </si>
  <si>
    <t>https://twitter.com/GriffGraves</t>
  </si>
  <si>
    <t>https://www.facebook.com/griff.graves/</t>
  </si>
  <si>
    <t>https://www.instagram.com/griffgraves224/</t>
  </si>
  <si>
    <t>Villanova University</t>
  </si>
  <si>
    <t>Villanova</t>
  </si>
  <si>
    <t>216597</t>
  </si>
  <si>
    <t>https://www1.villanova.edu/villanova/admission/academics.html</t>
  </si>
  <si>
    <t>DI4993</t>
  </si>
  <si>
    <t>O'Sullivan</t>
  </si>
  <si>
    <t>marcus.osullivan@villanova.edu</t>
  </si>
  <si>
    <t>610-519-4147</t>
  </si>
  <si>
    <t>https://goxavier.com/sports/track-and-field</t>
  </si>
  <si>
    <t>https://twitter.com/novatrackxc</t>
  </si>
  <si>
    <t>https://www.facebook.com/NovaTrackXC/</t>
  </si>
  <si>
    <t>https://www.instagram.com/villanovaxctf/</t>
  </si>
  <si>
    <t>https://questionnaires.armssoftware.com/858989640ac4</t>
  </si>
  <si>
    <t>650-710</t>
  </si>
  <si>
    <t>670-750</t>
  </si>
  <si>
    <t>30.83%</t>
  </si>
  <si>
    <t>$75,835</t>
  </si>
  <si>
    <t>DI5000</t>
  </si>
  <si>
    <t>McMullen</t>
  </si>
  <si>
    <t>nicole.mcmullen@villanova.edu</t>
  </si>
  <si>
    <t>610-519-4149</t>
  </si>
  <si>
    <t>https://twitter.com/nicoolemcmullen</t>
  </si>
  <si>
    <t>https://www.facebook.com/nick.valeriani</t>
  </si>
  <si>
    <t>DI4996</t>
  </si>
  <si>
    <t>Valeriani</t>
  </si>
  <si>
    <t>matthew.valeriani@villanova.edu</t>
  </si>
  <si>
    <t>610-519-5686</t>
  </si>
  <si>
    <t>https://twitter.com/mattvaleriani</t>
  </si>
  <si>
    <t>DI103991</t>
  </si>
  <si>
    <t>Jul</t>
  </si>
  <si>
    <t>Thomson</t>
  </si>
  <si>
    <t>jthoms06@villanova.edu</t>
  </si>
  <si>
    <t>DI4995</t>
  </si>
  <si>
    <t>anthony.williams@villanova.edu</t>
  </si>
  <si>
    <t>610-519-4148</t>
  </si>
  <si>
    <t>https://twitter.com/awill2084</t>
  </si>
  <si>
    <t>Brown University</t>
  </si>
  <si>
    <t>Rhode Island</t>
  </si>
  <si>
    <t>Providence</t>
  </si>
  <si>
    <t>217156</t>
  </si>
  <si>
    <t>https://www.brown.edu/academics/degree-granting</t>
  </si>
  <si>
    <t>DI81784</t>
  </si>
  <si>
    <t>Khamica</t>
  </si>
  <si>
    <t>Bingham-Forbes</t>
  </si>
  <si>
    <t>khamica_bingham@brown.edu</t>
  </si>
  <si>
    <t>https://brownbears.com/sports/mens-track-and-field</t>
  </si>
  <si>
    <t>https://twitter.com/micabingham</t>
  </si>
  <si>
    <t>https://twitter.com/browntrack</t>
  </si>
  <si>
    <t>https://www.facebook.com/browntrack/</t>
  </si>
  <si>
    <t>https://www.instagram.com/browntfxc/</t>
  </si>
  <si>
    <t>https://questionnaire.acsathletics.com/Questionnaire/Questionnaire.aspx?q=2323&amp;s=2480&amp;o=115</t>
  </si>
  <si>
    <t>RI</t>
  </si>
  <si>
    <t>9.26%</t>
  </si>
  <si>
    <t>$80,448</t>
  </si>
  <si>
    <t>DI9790</t>
  </si>
  <si>
    <t>Hunt</t>
  </si>
  <si>
    <t>Chair of Track-and-Field</t>
  </si>
  <si>
    <t>kenneth_hunt@brown.edu</t>
  </si>
  <si>
    <t>401-863-1098</t>
  </si>
  <si>
    <t>DI91856</t>
  </si>
  <si>
    <t>Darcy</t>
  </si>
  <si>
    <t>Associate Director of Track-and-Field (Throws)</t>
  </si>
  <si>
    <t>darcy_wilson@brown.edu</t>
  </si>
  <si>
    <t>https://www.facebook.com/darcy.wilson.395/</t>
  </si>
  <si>
    <t>DI82153</t>
  </si>
  <si>
    <t>Damar</t>
  </si>
  <si>
    <t>Forbes</t>
  </si>
  <si>
    <t>damar_forbes@brown.edu</t>
  </si>
  <si>
    <t>https://twitter.com/airbornforbes</t>
  </si>
  <si>
    <t>DI103993</t>
  </si>
  <si>
    <t>Petty</t>
  </si>
  <si>
    <t>dj_petty@brown.edu</t>
  </si>
  <si>
    <t>DI90277</t>
  </si>
  <si>
    <t>Zeffer</t>
  </si>
  <si>
    <t>collin_zeffer@brown.edu</t>
  </si>
  <si>
    <t>https://twitter.com/collinzeffer</t>
  </si>
  <si>
    <t>https://www.instagram.com/coachzeffxc/</t>
  </si>
  <si>
    <t>DI95315</t>
  </si>
  <si>
    <t>Kenworthy</t>
  </si>
  <si>
    <t>john_kenworthy@brown.edu</t>
  </si>
  <si>
    <t>https://twitter.com/coachkenworthy</t>
  </si>
  <si>
    <t>Bryant University</t>
  </si>
  <si>
    <t>Smithfield</t>
  </si>
  <si>
    <t>217165</t>
  </si>
  <si>
    <t>https://www.bryant.edu/academics/undergraduate/courses-of-study/</t>
  </si>
  <si>
    <t>DI90278</t>
  </si>
  <si>
    <t>Whatley</t>
  </si>
  <si>
    <t>awhatley@bryant.edu</t>
  </si>
  <si>
    <t>https://www.bryantbulldogs.com/sports/track/index</t>
  </si>
  <si>
    <t>https://twitter.com/bryantxctf</t>
  </si>
  <si>
    <t>https://www.facebook.com/BryantXCTF/</t>
  </si>
  <si>
    <t>https://www.instagram.com/bryantxctf/</t>
  </si>
  <si>
    <t>https://questionnaires.armssoftware.com/f0ef8cb361d8</t>
  </si>
  <si>
    <t xml:space="preserve">Bryant </t>
  </si>
  <si>
    <t>560-630</t>
  </si>
  <si>
    <t>72.89%</t>
  </si>
  <si>
    <t>$65,706</t>
  </si>
  <si>
    <t>DI13530</t>
  </si>
  <si>
    <t>Switzer</t>
  </si>
  <si>
    <t>mswitzer@bryant.edu</t>
  </si>
  <si>
    <t>401-232-6526</t>
  </si>
  <si>
    <t>https://twitter.com/xctfcoachmitch</t>
  </si>
  <si>
    <t>DI13533</t>
  </si>
  <si>
    <t>Shay</t>
  </si>
  <si>
    <t>Austin-Leary</t>
  </si>
  <si>
    <t>saustinleary@bryant.edu</t>
  </si>
  <si>
    <t>https://twitter.com/BryantXCTF</t>
  </si>
  <si>
    <t>DI102718</t>
  </si>
  <si>
    <t>Woicik</t>
  </si>
  <si>
    <t>ewoicik@bryant.edu</t>
  </si>
  <si>
    <t>860-803-0178</t>
  </si>
  <si>
    <t>DI13532</t>
  </si>
  <si>
    <t>Chanra</t>
  </si>
  <si>
    <t>Kao</t>
  </si>
  <si>
    <t>https://twitter.com/chachhe</t>
  </si>
  <si>
    <t>DI90279</t>
  </si>
  <si>
    <t>mfox8@bryant.edu</t>
  </si>
  <si>
    <t>508-785-5637</t>
  </si>
  <si>
    <t>Providence College</t>
  </si>
  <si>
    <t>217402</t>
  </si>
  <si>
    <t>https://about.providence.edu/fast-facts/majors-minors/</t>
  </si>
  <si>
    <t>DI4818</t>
  </si>
  <si>
    <t>Treacy</t>
  </si>
  <si>
    <t>rtreacy@providence.edu</t>
  </si>
  <si>
    <t>401-865-2427</t>
  </si>
  <si>
    <t>https://friars.com/sports/mens-track-and-field</t>
  </si>
  <si>
    <t>https://twitter.com/runprovidence</t>
  </si>
  <si>
    <t>https://twitter.com/friarsxctrack</t>
  </si>
  <si>
    <t>https://www.facebook.com/people/Providence-College-Cross-Country-and-Track-and-Field/100057215599997/</t>
  </si>
  <si>
    <t>https://www.instagram.com/friarsxctrack/</t>
  </si>
  <si>
    <t>https://questionnaires.armssoftware.com/ab28e683f02b</t>
  </si>
  <si>
    <t>Providence (RI)</t>
  </si>
  <si>
    <t>610-680</t>
  </si>
  <si>
    <t>54.77%</t>
  </si>
  <si>
    <t>$70,945</t>
  </si>
  <si>
    <t>DI4819</t>
  </si>
  <si>
    <t>Brock</t>
  </si>
  <si>
    <t>tbrock1@providence.edu</t>
  </si>
  <si>
    <t>401-865-2969</t>
  </si>
  <si>
    <t>https://twitter.com/brocktxc</t>
  </si>
  <si>
    <t>DI101389</t>
  </si>
  <si>
    <t>Sinead</t>
  </si>
  <si>
    <t>Delahunty Evans</t>
  </si>
  <si>
    <t>https://www.instagram.com/sinead_delahunty_evans/</t>
  </si>
  <si>
    <t>University of Rhode Island</t>
  </si>
  <si>
    <t>Kingston</t>
  </si>
  <si>
    <t>217484</t>
  </si>
  <si>
    <t>https://web.uri.edu/advising/majors/</t>
  </si>
  <si>
    <t>DI66074</t>
  </si>
  <si>
    <t>Doyle</t>
  </si>
  <si>
    <t>Recruiting Coordinator, Assistant Coach (Sprints, Distance)</t>
  </si>
  <si>
    <t>briandoyle@uri.edu</t>
  </si>
  <si>
    <t>401-874-2163</t>
  </si>
  <si>
    <t>https://gorhody.com/sports/mens-track-and-field</t>
  </si>
  <si>
    <t>https://twitter.com/rhodymtrack</t>
  </si>
  <si>
    <t>https://www.instagram.com/runbriandoyle/</t>
  </si>
  <si>
    <t>https://www.instagram.com/rhodymtrack/</t>
  </si>
  <si>
    <t>https://questionnaires.armssoftware.com/3676576a64e5</t>
  </si>
  <si>
    <t>71.00%</t>
  </si>
  <si>
    <t>DI20971</t>
  </si>
  <si>
    <t>Baltzell</t>
  </si>
  <si>
    <t>Head Coach (Jumps, Multi-Events)</t>
  </si>
  <si>
    <t>trent_baltzell@uri.edu</t>
  </si>
  <si>
    <t>c:508-244-8537</t>
  </si>
  <si>
    <t>DI3132</t>
  </si>
  <si>
    <t>rhodythrows@gmail.com</t>
  </si>
  <si>
    <t>401-874-5377</t>
  </si>
  <si>
    <t>https://www.facebook.com/ben.carroll.969</t>
  </si>
  <si>
    <t>https://www.instagram.com/ben_carroll_/</t>
  </si>
  <si>
    <t>Charleston Southern University</t>
  </si>
  <si>
    <t>South Carolina</t>
  </si>
  <si>
    <t>217688</t>
  </si>
  <si>
    <t>https://www.csuniv.edu/academics/undergraduate.php</t>
  </si>
  <si>
    <t>DI5819</t>
  </si>
  <si>
    <t>Soyini</t>
  </si>
  <si>
    <t>sthompson@csuniv.edu</t>
  </si>
  <si>
    <t>843-863-7111</t>
  </si>
  <si>
    <t>https://www.csusports.com/sports/mens-track-and-field</t>
  </si>
  <si>
    <t>https://twitter.com/coachs_thompson</t>
  </si>
  <si>
    <t>https://twitter.com/csuxctrackfield</t>
  </si>
  <si>
    <t>https://www.instagram.com/csutrackfield/</t>
  </si>
  <si>
    <t>http://csusports.com/sb_output.aspx?form=3</t>
  </si>
  <si>
    <t>Charleston Southern</t>
  </si>
  <si>
    <t>SC</t>
  </si>
  <si>
    <t>55.19%</t>
  </si>
  <si>
    <t>$42,960</t>
  </si>
  <si>
    <t>DI5818</t>
  </si>
  <si>
    <t>Stintzi</t>
  </si>
  <si>
    <t>jstintzi@csuniv.edu</t>
  </si>
  <si>
    <t>843-863-7174</t>
  </si>
  <si>
    <t>DI101390</t>
  </si>
  <si>
    <t>Thiessen</t>
  </si>
  <si>
    <t>kthiessen@csuniv.edu</t>
  </si>
  <si>
    <t>https://x.com/karlthiessen</t>
  </si>
  <si>
    <t>https://www.instagram.com/coachkarlthiessen/</t>
  </si>
  <si>
    <t>DI5820</t>
  </si>
  <si>
    <t>Blanton</t>
  </si>
  <si>
    <t>bblanton@csuniv.edu</t>
  </si>
  <si>
    <t>843-863-7067</t>
  </si>
  <si>
    <t>Citadel Military College of South Carolina</t>
  </si>
  <si>
    <t>217864</t>
  </si>
  <si>
    <t>https://www.citadel.edu/root/majors-and-minors</t>
  </si>
  <si>
    <t>DI17712</t>
  </si>
  <si>
    <t>Kut</t>
  </si>
  <si>
    <t>kutk@citadel.edu</t>
  </si>
  <si>
    <t>c:843-708-9618</t>
  </si>
  <si>
    <t>https://citadelsports.com/sports/mens-track-and-field</t>
  </si>
  <si>
    <t>https://www.facebook.com/kristopher.kut</t>
  </si>
  <si>
    <t>The Citadel</t>
  </si>
  <si>
    <t>80.54%</t>
  </si>
  <si>
    <t>$53,656</t>
  </si>
  <si>
    <t>DI17711</t>
  </si>
  <si>
    <t>huddlestonj@citadel.edu</t>
  </si>
  <si>
    <t>c:843-708-9621</t>
  </si>
  <si>
    <t>https://www.facebook.com/jody.huddleston.1</t>
  </si>
  <si>
    <t>Clemson University</t>
  </si>
  <si>
    <t>Clemson</t>
  </si>
  <si>
    <t>217882</t>
  </si>
  <si>
    <t>https://www.clemson.edu/degrees/index.html</t>
  </si>
  <si>
    <t>67</t>
  </si>
  <si>
    <t>DI968</t>
  </si>
  <si>
    <t>maellio@clemson.edu</t>
  </si>
  <si>
    <t>c:225-270-0432;o:864-656-0624</t>
  </si>
  <si>
    <t>https://clemsontigers.com/sports/track-field/</t>
  </si>
  <si>
    <t>https://twitter.com/clemsontrackxc</t>
  </si>
  <si>
    <t>https://facebook.com/people/_/100005722994954</t>
  </si>
  <si>
    <t>https://www.facebook.com/ClemsonUniversityTrackXC/</t>
  </si>
  <si>
    <t>https://www.instagram.com/mahkymahkjr/</t>
  </si>
  <si>
    <t>https://www.instagram.com/clemsontrackxc/</t>
  </si>
  <si>
    <t>https://questionnaires.armssoftware.com/6a882f234e92</t>
  </si>
  <si>
    <t>62.50%</t>
  </si>
  <si>
    <t>$55,872</t>
  </si>
  <si>
    <t>DI77694</t>
  </si>
  <si>
    <t>Evatt</t>
  </si>
  <si>
    <t>wdevatt@clemson.edu</t>
  </si>
  <si>
    <t>864-506-2262</t>
  </si>
  <si>
    <t>DI970</t>
  </si>
  <si>
    <t>Lennox</t>
  </si>
  <si>
    <t>Associate Head Coach (Hurdles, Long Sprints)</t>
  </si>
  <si>
    <t>lennoxg@clemson.edu</t>
  </si>
  <si>
    <t>704-837-5641</t>
  </si>
  <si>
    <t>https://www.facebook.com/lennox.graham</t>
  </si>
  <si>
    <t>https://www.instagram.com/coachlennoxg/</t>
  </si>
  <si>
    <t>DI972</t>
  </si>
  <si>
    <t>Cobey</t>
  </si>
  <si>
    <t>scobey@clemson.edu</t>
  </si>
  <si>
    <t>330-717-7664</t>
  </si>
  <si>
    <t>DI92525</t>
  </si>
  <si>
    <t>Tevin</t>
  </si>
  <si>
    <t>tevinh@clemson.edu</t>
  </si>
  <si>
    <t>864-780-0062</t>
  </si>
  <si>
    <t>https://www.facebook.com/tevin.t.hester/</t>
  </si>
  <si>
    <t>https://www.facebook.com/clemsonuniversitytrackxc/</t>
  </si>
  <si>
    <t>https://www.instagram.com/coacht.hester/</t>
  </si>
  <si>
    <t>DI105834</t>
  </si>
  <si>
    <t>pcharle@clemson.edu</t>
  </si>
  <si>
    <t>917-348-4473</t>
  </si>
  <si>
    <t>DI66124</t>
  </si>
  <si>
    <t>jwd3@clemson.edu</t>
  </si>
  <si>
    <t>941-350-9984</t>
  </si>
  <si>
    <t>https://www.facebook.com/jrdavis09</t>
  </si>
  <si>
    <t>DI973</t>
  </si>
  <si>
    <t>Vicky</t>
  </si>
  <si>
    <t>Pounds</t>
  </si>
  <si>
    <t>vpounds@clemson.edu</t>
  </si>
  <si>
    <t>406-830-5208</t>
  </si>
  <si>
    <t>https://twitter.com/vickylbs</t>
  </si>
  <si>
    <t>https://www.facebook.com/vicky.lynchpounds</t>
  </si>
  <si>
    <t>https://www.instagram.com/coachlbs/</t>
  </si>
  <si>
    <t>Coastal Carolina University</t>
  </si>
  <si>
    <t>218724</t>
  </si>
  <si>
    <t>https://www.coastal.edu/admissions/majors/</t>
  </si>
  <si>
    <t>DI19558</t>
  </si>
  <si>
    <t>Sandy</t>
  </si>
  <si>
    <t>Fowler</t>
  </si>
  <si>
    <t>sfowler1@coastal.edu</t>
  </si>
  <si>
    <t>843-349-2907</t>
  </si>
  <si>
    <t>https://goccusports.com/sports/mens-track-and-field</t>
  </si>
  <si>
    <t>https://twitter.com/coastaltfxc</t>
  </si>
  <si>
    <t>https://www.facebook.com/sfowler0894</t>
  </si>
  <si>
    <t>https://www.facebook.com/ccuxctf/</t>
  </si>
  <si>
    <t>https://www.instagram.com/ccutrackfieldxc/</t>
  </si>
  <si>
    <t>https://questionnaires.armssoftware.com/63e6251205c3</t>
  </si>
  <si>
    <t>Coastal Carolina</t>
  </si>
  <si>
    <t>68.36%</t>
  </si>
  <si>
    <t>$41,930</t>
  </si>
  <si>
    <t>DI90280</t>
  </si>
  <si>
    <t>Seandell</t>
  </si>
  <si>
    <t>sdavis16@coastal.edu</t>
  </si>
  <si>
    <t>843-349-4083</t>
  </si>
  <si>
    <t>https://twitter.com/Coachdavisknows</t>
  </si>
  <si>
    <t>https://www.facebook.com/seandell.davis/</t>
  </si>
  <si>
    <t>https://www.instagram.com/coachdavisknows/</t>
  </si>
  <si>
    <t>DI19556</t>
  </si>
  <si>
    <t>Assistant Coach (second email)</t>
  </si>
  <si>
    <t>aconnie@coastal.edu</t>
  </si>
  <si>
    <t>https://www.facebook.com/alan.connie.7</t>
  </si>
  <si>
    <t>DI81803</t>
  </si>
  <si>
    <t>Burrows</t>
  </si>
  <si>
    <t>cburrows@coastal.edu</t>
  </si>
  <si>
    <t>843-349-2070</t>
  </si>
  <si>
    <t>DI79446</t>
  </si>
  <si>
    <t>Bianchina</t>
  </si>
  <si>
    <t>mbianchin@coastal.edu</t>
  </si>
  <si>
    <t>843-349-2092</t>
  </si>
  <si>
    <t>https://twitter.com/mikebuchina</t>
  </si>
  <si>
    <t>College of Charleston</t>
  </si>
  <si>
    <t>217819</t>
  </si>
  <si>
    <t>https://cofc.edu/academics/majorsandminors/</t>
  </si>
  <si>
    <t>DI90282</t>
  </si>
  <si>
    <t>Tornifolio</t>
  </si>
  <si>
    <t>Head Coach (Sprints, Jumps, Multi-events)</t>
  </si>
  <si>
    <t>tornifoliomk@cofc.edu</t>
  </si>
  <si>
    <t>843-953-5401</t>
  </si>
  <si>
    <t>https://cofcsports.com/sports/mens-tennis</t>
  </si>
  <si>
    <t>https://twitter.com/cofc_coach_t</t>
  </si>
  <si>
    <t>https://twitter.com/cofc_tfxc</t>
  </si>
  <si>
    <t>https://www.facebook.com/michael.tornifolio/</t>
  </si>
  <si>
    <t>https://www.facebook.com/cofcxctf/</t>
  </si>
  <si>
    <t>https://www.instagram.com/cofc_tfxc/</t>
  </si>
  <si>
    <t>https://ucgoldeneagles.com/sb_output.aspx?form=3</t>
  </si>
  <si>
    <t>College of Charleston (SC)</t>
  </si>
  <si>
    <t>69.49%</t>
  </si>
  <si>
    <t>$51,483</t>
  </si>
  <si>
    <t>DI97171</t>
  </si>
  <si>
    <t>Brayan</t>
  </si>
  <si>
    <t>Elias</t>
  </si>
  <si>
    <t>Assistant Coach (Sprints, Hudles, Relays)</t>
  </si>
  <si>
    <t>eliasb@cofc.edu</t>
  </si>
  <si>
    <t>843-953-5309</t>
  </si>
  <si>
    <t>DI80938</t>
  </si>
  <si>
    <t>Hayley</t>
  </si>
  <si>
    <t>McMahon</t>
  </si>
  <si>
    <t>mcmahonhj@cofc.edu</t>
  </si>
  <si>
    <t>DI101391</t>
  </si>
  <si>
    <t>Kawakami</t>
  </si>
  <si>
    <t>DI90284</t>
  </si>
  <si>
    <t>Hamryka</t>
  </si>
  <si>
    <t>hamrykar@cofc.edu</t>
  </si>
  <si>
    <t>DI90281</t>
  </si>
  <si>
    <t>crbailey@cofc.edu</t>
  </si>
  <si>
    <t>Furman University</t>
  </si>
  <si>
    <t>218070</t>
  </si>
  <si>
    <t>https://www.furman.edu/academics/majors-minors-and-programs/</t>
  </si>
  <si>
    <t>53</t>
  </si>
  <si>
    <t>DI17457</t>
  </si>
  <si>
    <t>Mickey</t>
  </si>
  <si>
    <t>McCauley</t>
  </si>
  <si>
    <t>mickey.mccauley@furman.edu</t>
  </si>
  <si>
    <t>864-430-6139</t>
  </si>
  <si>
    <t>https://furmanpaladins.com/sports/mens-track-and-field</t>
  </si>
  <si>
    <t>https://twitter.com/mickeymccauley</t>
  </si>
  <si>
    <t>https://twitter.com/furmanxc</t>
  </si>
  <si>
    <t>https://www.facebook.com/runfurman/</t>
  </si>
  <si>
    <t>https://www.instagram.com/mickeymccauley/</t>
  </si>
  <si>
    <t>https://www.instagram.com/runfurman/</t>
  </si>
  <si>
    <t>Furman</t>
  </si>
  <si>
    <t>61.12%</t>
  </si>
  <si>
    <t>$68,234</t>
  </si>
  <si>
    <t>DI17456</t>
  </si>
  <si>
    <t>logan.roberts2@furman.edu</t>
  </si>
  <si>
    <t>919-610-8100</t>
  </si>
  <si>
    <t>https://twitter.com/loganwroberts</t>
  </si>
  <si>
    <t>https://www.instagram.com/loganwr/</t>
  </si>
  <si>
    <t>DI82794</t>
  </si>
  <si>
    <t>j, #</t>
  </si>
  <si>
    <t>matthew.lange8@furman.edu</t>
  </si>
  <si>
    <t>864-294-3459</t>
  </si>
  <si>
    <t>https://twitter.com/MLange15</t>
  </si>
  <si>
    <t>https://www.facebook.com/MattLange95/</t>
  </si>
  <si>
    <t>DI17453</t>
  </si>
  <si>
    <t>robert.gary@furman.edu</t>
  </si>
  <si>
    <t>614-557-0953</t>
  </si>
  <si>
    <t>https://twitter.com/coachrobertgary</t>
  </si>
  <si>
    <t>South Carolina State University</t>
  </si>
  <si>
    <t>Orangeburg</t>
  </si>
  <si>
    <t>218733</t>
  </si>
  <si>
    <t>https://www.scsu.edu/admissions/registrarsoffice/degreeprograms.aspx</t>
  </si>
  <si>
    <t>DI80960</t>
  </si>
  <si>
    <t>dcoope17@scsu.edu</t>
  </si>
  <si>
    <t>803-378-9672</t>
  </si>
  <si>
    <t>https://www.scsuathletics.com/sports/mens-track-and-field</t>
  </si>
  <si>
    <t>https://twitter.com/gocoachcooper</t>
  </si>
  <si>
    <t>https://twitter.com/gamecocktrack</t>
  </si>
  <si>
    <t>https://www.facebook.com/donald.cooper2/</t>
  </si>
  <si>
    <t>https://www.facebook.com/GamecockTrack/</t>
  </si>
  <si>
    <t>https://www.instagram.com/scsutrackandfield/</t>
  </si>
  <si>
    <t>South Carolina State</t>
  </si>
  <si>
    <t>390-500</t>
  </si>
  <si>
    <t>93.67%</t>
  </si>
  <si>
    <t>$40,750</t>
  </si>
  <si>
    <t>DI101392</t>
  </si>
  <si>
    <t>Savionna</t>
  </si>
  <si>
    <t>sglover8@scsu.edu</t>
  </si>
  <si>
    <t>DI84562</t>
  </si>
  <si>
    <t>Linnell</t>
  </si>
  <si>
    <t>DI84560</t>
  </si>
  <si>
    <t>AC Lionel has been removed.</t>
  </si>
  <si>
    <t>University of South Carolina</t>
  </si>
  <si>
    <t>218663</t>
  </si>
  <si>
    <t>https://www.sc.edu/study/majors_and_degrees/</t>
  </si>
  <si>
    <t>DI17104</t>
  </si>
  <si>
    <t>Recruiting Coordinator, Assistant Coach (Sprints, Relays, Pole Vault)</t>
  </si>
  <si>
    <t>brownk28@mailbox.sc.edu</t>
  </si>
  <si>
    <t>https://gamecocksonline.com/sports/track/</t>
  </si>
  <si>
    <t>https://twitter.com/hck_kb_</t>
  </si>
  <si>
    <t>https://www.facebook.com/kevin.brown.545402</t>
  </si>
  <si>
    <t>https://www.instagram.com/gamecocktrackxc/</t>
  </si>
  <si>
    <t>http://college.jumpforward.com/questionnaire.aspx?iid=404&amp;sportid=45</t>
  </si>
  <si>
    <t>70.11%</t>
  </si>
  <si>
    <t>$50,361</t>
  </si>
  <si>
    <t>DI87135</t>
  </si>
  <si>
    <t>th82@mailbox.sc.edu</t>
  </si>
  <si>
    <t>https://twitter.com/timhallstarr</t>
  </si>
  <si>
    <t>DI22304</t>
  </si>
  <si>
    <t>kw60@mailbox.sc.edu</t>
  </si>
  <si>
    <t>https://twitter.com/ksmack05</t>
  </si>
  <si>
    <t>DI17105</t>
  </si>
  <si>
    <t>Sergent</t>
  </si>
  <si>
    <t>msergent@mailbox.sc.edu</t>
  </si>
  <si>
    <t>https://twitter.com/coachsergent</t>
  </si>
  <si>
    <t>https://www.instagram.com/sergentm/</t>
  </si>
  <si>
    <t>DI90285</t>
  </si>
  <si>
    <t>Felicia</t>
  </si>
  <si>
    <t>Brown Edwards</t>
  </si>
  <si>
    <t>fe2@mailbox.sc.edu</t>
  </si>
  <si>
    <t>https://twitter.com/itsfeloree</t>
  </si>
  <si>
    <t>DI87136</t>
  </si>
  <si>
    <t>sj92@mailbox.sc.edu</t>
  </si>
  <si>
    <t>https://www.instagram.com/shawntijackson/</t>
  </si>
  <si>
    <t>DI88542</t>
  </si>
  <si>
    <t>Moreaux</t>
  </si>
  <si>
    <t>bmoreaux@mailbox.sc.edu</t>
  </si>
  <si>
    <t>https://twitter.com/moreaux_brock</t>
  </si>
  <si>
    <t>https://www.facebook.com/brock.moreaux.5/</t>
  </si>
  <si>
    <t>https://www.instagram.com/moreaux_brock/</t>
  </si>
  <si>
    <t>DI99744</t>
  </si>
  <si>
    <t>Graduate Asst Abbey Marie has been removed.</t>
  </si>
  <si>
    <t>https://www.instagram.com/abbeymarieratcliff/</t>
  </si>
  <si>
    <t>University of South Carolina - Upstate</t>
  </si>
  <si>
    <t>Spartanburg</t>
  </si>
  <si>
    <t>218742</t>
  </si>
  <si>
    <t>https://www.uscupstate.edu/academics/majors-programs/</t>
  </si>
  <si>
    <t>DI6105</t>
  </si>
  <si>
    <t>Carson</t>
  </si>
  <si>
    <t>Blackwelder</t>
  </si>
  <si>
    <t>cblackwelder@uscupstate.edu</t>
  </si>
  <si>
    <t>864-503-5043</t>
  </si>
  <si>
    <t>https://upstatespartans.com/sports/mens-track-and-field</t>
  </si>
  <si>
    <t>https://twitter.com/cblackwelder</t>
  </si>
  <si>
    <t>https://twitter.com/upstatexctrack</t>
  </si>
  <si>
    <t>https://www.instagram.com/uscupstatexctrack/</t>
  </si>
  <si>
    <t>https://questionnaires.armssoftware.com/a912296d59c9</t>
  </si>
  <si>
    <t>South Carolina-Upstate</t>
  </si>
  <si>
    <t>460-550</t>
  </si>
  <si>
    <t>17-21</t>
  </si>
  <si>
    <t>53.59%</t>
  </si>
  <si>
    <t>$36,920</t>
  </si>
  <si>
    <t>DI99745</t>
  </si>
  <si>
    <t>Nigel</t>
  </si>
  <si>
    <t>Dos Santos</t>
  </si>
  <si>
    <t>https://www.facebook.com/nigel.dossantosii/</t>
  </si>
  <si>
    <t>https://www.facebook.com/uscupstate.xctrack/</t>
  </si>
  <si>
    <t>DI99746</t>
  </si>
  <si>
    <t>JC</t>
  </si>
  <si>
    <t>Suddeth</t>
  </si>
  <si>
    <t>JS332@uscupstate.edu</t>
  </si>
  <si>
    <t>https://www.facebook.com/jc.suddeth/</t>
  </si>
  <si>
    <t>https://www.instagram.com/suddeth_jc/</t>
  </si>
  <si>
    <t>DI93037</t>
  </si>
  <si>
    <t>McKown</t>
  </si>
  <si>
    <t>mckownje@uscupstate.edu</t>
  </si>
  <si>
    <t>https://www.instagram.com/spartan_hurdler/</t>
  </si>
  <si>
    <t>Winthrop University</t>
  </si>
  <si>
    <t>Rock Hill</t>
  </si>
  <si>
    <t>https://www.winthrop.edu/recandreg/default.aspx?id=8631</t>
  </si>
  <si>
    <t>DI109283</t>
  </si>
  <si>
    <t>Raffael</t>
  </si>
  <si>
    <t>craigr@winthrop.edu</t>
  </si>
  <si>
    <t>https://winthropeagles.com/sports/mens-track-and-field</t>
  </si>
  <si>
    <t>https://questionnaires.armssoftware.com/bef89c74df0a</t>
  </si>
  <si>
    <t>Winthrop</t>
  </si>
  <si>
    <t>218964</t>
  </si>
  <si>
    <t>DI105835</t>
  </si>
  <si>
    <t>andersonjr@winthrop.edu</t>
  </si>
  <si>
    <t>803-323-2129x6341</t>
  </si>
  <si>
    <t>https://twitter.com/winthroptrackxc</t>
  </si>
  <si>
    <t>https://www.facebook.com/p/Ryun-Anderson-100002909097508/</t>
  </si>
  <si>
    <t>https://www.facebook.com/WinthropUniversity/</t>
  </si>
  <si>
    <t>https://www.instagram.com/winthroptrackxc/</t>
  </si>
  <si>
    <t>63.03%</t>
  </si>
  <si>
    <t>$44,360</t>
  </si>
  <si>
    <t>DI6152</t>
  </si>
  <si>
    <t>bestb@winthrop.edu</t>
  </si>
  <si>
    <t>803-323-2129x6389</t>
  </si>
  <si>
    <t>https://twitter.com/reddenwusoccer</t>
  </si>
  <si>
    <t>https://www.facebook.com/brett.best1</t>
  </si>
  <si>
    <t>218,964</t>
  </si>
  <si>
    <t>DI26571</t>
  </si>
  <si>
    <t>Interim HC Jeremy has been removed.</t>
  </si>
  <si>
    <t>https://twitter.com/jerryfalwelljr</t>
  </si>
  <si>
    <t>Wofford College</t>
  </si>
  <si>
    <t>218973</t>
  </si>
  <si>
    <t>https://www.wofford.edu/academics/majorsAndPrograms.aspx</t>
  </si>
  <si>
    <t>71</t>
  </si>
  <si>
    <t>DI17845</t>
  </si>
  <si>
    <t>rayra@wofford.edu</t>
  </si>
  <si>
    <t>864-597-4154</t>
  </si>
  <si>
    <t>https://woffordterriers.com/sports/mens-track-and-field</t>
  </si>
  <si>
    <t>https://twitter.com/rodray11</t>
  </si>
  <si>
    <t>https://twitter.com/wocoruns</t>
  </si>
  <si>
    <t>https://www.instagram.com/woffordxc_tf/</t>
  </si>
  <si>
    <t>https://woffordterriers.com/sb_output.aspx?form=3&amp;path=football</t>
  </si>
  <si>
    <t>Wofford</t>
  </si>
  <si>
    <t>49.43%</t>
  </si>
  <si>
    <t>$65,183</t>
  </si>
  <si>
    <t>DI72072</t>
  </si>
  <si>
    <t>Gallinger</t>
  </si>
  <si>
    <t>gallingerrg@wofford.edu</t>
  </si>
  <si>
    <t>864-597-4805</t>
  </si>
  <si>
    <t>South Dakota State University</t>
  </si>
  <si>
    <t>South Dakota</t>
  </si>
  <si>
    <t>Brookings</t>
  </si>
  <si>
    <t>219356</t>
  </si>
  <si>
    <t>https://www.sdstate.edu/academics/undergraduate-majors</t>
  </si>
  <si>
    <t>DI19274</t>
  </si>
  <si>
    <t>DeHaven</t>
  </si>
  <si>
    <t>rod.dehaven@sdstate.edu</t>
  </si>
  <si>
    <t>https://gojacks.com/sports/mens-track-and-field</t>
  </si>
  <si>
    <t>https://twitter.com/gojackstfxc</t>
  </si>
  <si>
    <t>https://www.facebook.com/GoJacksTFXC/</t>
  </si>
  <si>
    <t>https://www.instagram.com/gojackstfxc/</t>
  </si>
  <si>
    <t>South Dakota State</t>
  </si>
  <si>
    <t>SD</t>
  </si>
  <si>
    <t>500-670</t>
  </si>
  <si>
    <t>$25,951</t>
  </si>
  <si>
    <t>DI79439</t>
  </si>
  <si>
    <t>Muntefering</t>
  </si>
  <si>
    <t>alex.muntefering@sdstate.edu</t>
  </si>
  <si>
    <t>https://www.facebook.com/alex.muntefering</t>
  </si>
  <si>
    <t>DI19277</t>
  </si>
  <si>
    <t>St. John</t>
  </si>
  <si>
    <t>david.stjohn@sdstate.edu</t>
  </si>
  <si>
    <t>https://www.facebook.com/david.s.john.94</t>
  </si>
  <si>
    <t>DI19276</t>
  </si>
  <si>
    <t>Hanenberger</t>
  </si>
  <si>
    <t>eric.hanenberger@sdstate.edu</t>
  </si>
  <si>
    <t>https://twitter.com/coachhberger</t>
  </si>
  <si>
    <t>https://www.facebook.com/ehanenberger/</t>
  </si>
  <si>
    <t>DI19275</t>
  </si>
  <si>
    <t>Lippert</t>
  </si>
  <si>
    <t>tyler.lippert@sdstate.edu</t>
  </si>
  <si>
    <t>University of South Dakota</t>
  </si>
  <si>
    <t>Vermillion</t>
  </si>
  <si>
    <t>219471</t>
  </si>
  <si>
    <t>https://www.usd.edu/admissions/majors-and-academic-programs</t>
  </si>
  <si>
    <t>DI19212</t>
  </si>
  <si>
    <t>Lucky</t>
  </si>
  <si>
    <t>Huber</t>
  </si>
  <si>
    <t>lucky.huber@usd.edu</t>
  </si>
  <si>
    <t>605-658-5583</t>
  </si>
  <si>
    <t>https://goyotes.com/sports/track-and-field</t>
  </si>
  <si>
    <t>https://twitter.com/sdcoyotesxctf</t>
  </si>
  <si>
    <t>https://www.facebook.com/SDCoyotesXCTF/</t>
  </si>
  <si>
    <t>https://www.instagram.com/sdcoyotesxctf/</t>
  </si>
  <si>
    <t>https://college.jumpforward.com/questionnaire.aspx?iid=453&amp;sportid=56</t>
  </si>
  <si>
    <t>500-625</t>
  </si>
  <si>
    <t>89.19%</t>
  </si>
  <si>
    <t>$26,977</t>
  </si>
  <si>
    <t>DI79440</t>
  </si>
  <si>
    <t>Trajan</t>
  </si>
  <si>
    <t>trajan.johnson@coyotes.usd.edu</t>
  </si>
  <si>
    <t>https://twitter.com/trajan_johnson</t>
  </si>
  <si>
    <t>https://www.instagram.com/tj_25fp/</t>
  </si>
  <si>
    <t>DI80996</t>
  </si>
  <si>
    <t>Long</t>
  </si>
  <si>
    <t>kyle.long@usd.edu</t>
  </si>
  <si>
    <t>DI19209</t>
  </si>
  <si>
    <t>Teivaskie</t>
  </si>
  <si>
    <t>Lewin</t>
  </si>
  <si>
    <t>teivaskie.lewin@usd.edu</t>
  </si>
  <si>
    <t>DI109284</t>
  </si>
  <si>
    <t>Johanson</t>
  </si>
  <si>
    <t>Assistant Coach (Jumps), Director of Operations</t>
  </si>
  <si>
    <t>Bailey.Johanson@usd.edu</t>
  </si>
  <si>
    <t>DI19208</t>
  </si>
  <si>
    <t>Miles</t>
  </si>
  <si>
    <t>derek.miles@usd.edu</t>
  </si>
  <si>
    <t>605-658-5586</t>
  </si>
  <si>
    <t>https://www.facebook.com/derek.miles.520</t>
  </si>
  <si>
    <t>DI79441</t>
  </si>
  <si>
    <t>Fife</t>
  </si>
  <si>
    <t>nolan.fife@usd.edu</t>
  </si>
  <si>
    <t>https://twitter.com/CoachNolanFife</t>
  </si>
  <si>
    <t>DI19205</t>
  </si>
  <si>
    <t>Hoyt</t>
  </si>
  <si>
    <t>605-658-5585</t>
  </si>
  <si>
    <t>DI19204</t>
  </si>
  <si>
    <t>Gottsleben</t>
  </si>
  <si>
    <t>david.gottsleben@usdfoundation.org</t>
  </si>
  <si>
    <t>DI80993</t>
  </si>
  <si>
    <t>Ewen</t>
  </si>
  <si>
    <t>https://www.facebook.com/ShaniceMerHall/</t>
  </si>
  <si>
    <t>DI87137</t>
  </si>
  <si>
    <t>Maddie</t>
  </si>
  <si>
    <t>Lavin</t>
  </si>
  <si>
    <t>https://www.instagram.com/maddie_lavin/</t>
  </si>
  <si>
    <t>Austin Peay State University</t>
  </si>
  <si>
    <t>Tennessee</t>
  </si>
  <si>
    <t>Clarksville</t>
  </si>
  <si>
    <t>219602</t>
  </si>
  <si>
    <t>https://catalog.apsu.edu/content.php?catoid=22&amp;navoid=897</t>
  </si>
  <si>
    <t>DI87138</t>
  </si>
  <si>
    <t>Asha</t>
  </si>
  <si>
    <t>Gibson-Smith</t>
  </si>
  <si>
    <t>gibsonsmitha@apsu.edu</t>
  </si>
  <si>
    <t>https://letsgopeay.com/sports/mens-tennis</t>
  </si>
  <si>
    <t>https://twitter.com/austinpeayxctf</t>
  </si>
  <si>
    <t>https://www.instagram.com/govsxctf/</t>
  </si>
  <si>
    <t>https://letsgopeay.com/sb_output.aspx?form=19</t>
  </si>
  <si>
    <t>Austin Peay State</t>
  </si>
  <si>
    <t>TN</t>
  </si>
  <si>
    <t>463-618</t>
  </si>
  <si>
    <t>455-570</t>
  </si>
  <si>
    <t>$33,779</t>
  </si>
  <si>
    <t>DI90287</t>
  </si>
  <si>
    <t>Muhammad</t>
  </si>
  <si>
    <t>muhammadk@apsu.edu</t>
  </si>
  <si>
    <t>DI105836</t>
  </si>
  <si>
    <t>Jasmine</t>
  </si>
  <si>
    <t>Sensabaugh</t>
  </si>
  <si>
    <t>sensabaughj@apsu.edu</t>
  </si>
  <si>
    <t>931-221-7211</t>
  </si>
  <si>
    <t>https://twitter.com/ThwCoachJas</t>
  </si>
  <si>
    <t>https://www.facebook.com/austinpeay/</t>
  </si>
  <si>
    <t>https://www.instagram.com/GovsXCTF/</t>
  </si>
  <si>
    <t>DI99749</t>
  </si>
  <si>
    <t>AC Jack has been removed.</t>
  </si>
  <si>
    <t>https://twitter.com/J_Fitz01</t>
  </si>
  <si>
    <t>https://www.instagram.com/_jfitz01_/</t>
  </si>
  <si>
    <t>DI99748</t>
  </si>
  <si>
    <t>AC Jacob has been removed.</t>
  </si>
  <si>
    <t>https://www.instagram.com/project_fozz14/</t>
  </si>
  <si>
    <t>Belmont University</t>
  </si>
  <si>
    <t>Nashville</t>
  </si>
  <si>
    <t>219709</t>
  </si>
  <si>
    <t>y (Interdenominational)</t>
  </si>
  <si>
    <t>https://www.belmont.edu/academics/undergraduate-programs.html</t>
  </si>
  <si>
    <t>DI93038</t>
  </si>
  <si>
    <t>Knox</t>
  </si>
  <si>
    <t>knox.perry@bruins.belmont.edu</t>
  </si>
  <si>
    <t>https://belmontbruins.com/sports/mens-track-and-field</t>
  </si>
  <si>
    <t>https://twitter.com/belmontxctf</t>
  </si>
  <si>
    <t>https://www.facebook.com/BUXCTF/</t>
  </si>
  <si>
    <t>https://www.instagram.com/belmontxctf/</t>
  </si>
  <si>
    <t>Belmont</t>
  </si>
  <si>
    <t>81.31%</t>
  </si>
  <si>
    <t>$56,450</t>
  </si>
  <si>
    <t>DI14143</t>
  </si>
  <si>
    <t>Langdon</t>
  </si>
  <si>
    <t>jeff.langdon@belmont.edu</t>
  </si>
  <si>
    <t>615-460-6046</t>
  </si>
  <si>
    <t>DI101393</t>
  </si>
  <si>
    <t>Brookover</t>
  </si>
  <si>
    <t>hannah.brookover@belmont.edu</t>
  </si>
  <si>
    <t>DI14144</t>
  </si>
  <si>
    <t>cameron.harvey@belmont.edu</t>
  </si>
  <si>
    <t>615-460-8026</t>
  </si>
  <si>
    <t>East Tennessee State University</t>
  </si>
  <si>
    <t>Johnson City</t>
  </si>
  <si>
    <t>220075</t>
  </si>
  <si>
    <t>https://www.etsu.edu/ehome/majors/bachelors/</t>
  </si>
  <si>
    <t>DI60730</t>
  </si>
  <si>
    <t>wattsgf@etsu.edu</t>
  </si>
  <si>
    <t>423-439-8478</t>
  </si>
  <si>
    <t>https://www.etsubucs.com/mtrack/</t>
  </si>
  <si>
    <t>https://twitter.com/etsutf_xc_coach</t>
  </si>
  <si>
    <t>https://twitter.com/etsu_tf_xc</t>
  </si>
  <si>
    <t>https://www.facebook.com/ETSUXCTRACKANDFIELD/</t>
  </si>
  <si>
    <t>https://www.instagram.com/etsuxctf/</t>
  </si>
  <si>
    <t>East Tennessee State</t>
  </si>
  <si>
    <t>79.53%</t>
  </si>
  <si>
    <t>$43,214</t>
  </si>
  <si>
    <t>DI91857</t>
  </si>
  <si>
    <t>Marco</t>
  </si>
  <si>
    <t>ducam2@mail.etsu.edu</t>
  </si>
  <si>
    <t>423-439-4265</t>
  </si>
  <si>
    <t>DI103994</t>
  </si>
  <si>
    <t>jonessp6@mail.etsu.edu</t>
  </si>
  <si>
    <t>Lipscomb University</t>
  </si>
  <si>
    <t>219976</t>
  </si>
  <si>
    <t>https://www.lipscomb.edu/academics/programs</t>
  </si>
  <si>
    <t>DI23496</t>
  </si>
  <si>
    <t>Franz</t>
  </si>
  <si>
    <t>franz.holmes@lipscomb.edu</t>
  </si>
  <si>
    <t>615-966-5091</t>
  </si>
  <si>
    <t>https://lipscombsports.com/sports/mens-track-and-field</t>
  </si>
  <si>
    <t>https://twitter.com/lipscombxctf</t>
  </si>
  <si>
    <t>https://www.instagram.com/lipscombxctf/</t>
  </si>
  <si>
    <t>Lipscomb</t>
  </si>
  <si>
    <t>530-650</t>
  </si>
  <si>
    <t>64.14%</t>
  </si>
  <si>
    <t>$54,048</t>
  </si>
  <si>
    <t>DI23494</t>
  </si>
  <si>
    <t>Polk</t>
  </si>
  <si>
    <t>nick.polk@lipscomb.edu</t>
  </si>
  <si>
    <t>615-966-7152</t>
  </si>
  <si>
    <t>https://twitter.com/nickpolk</t>
  </si>
  <si>
    <t>DI25037</t>
  </si>
  <si>
    <t>jalexander1@lipscomb.edu</t>
  </si>
  <si>
    <t>615-966-5867</t>
  </si>
  <si>
    <t>https://twitter.com/jake15alexander</t>
  </si>
  <si>
    <t>DI80902</t>
  </si>
  <si>
    <t>Imes</t>
  </si>
  <si>
    <t>Assistant Coach (Sprints, Hurdles, Field Events)</t>
  </si>
  <si>
    <t>615-966-5455</t>
  </si>
  <si>
    <t>https://twitter.com/quarter_beast</t>
  </si>
  <si>
    <t>219,976</t>
  </si>
  <si>
    <t>DI28500</t>
  </si>
  <si>
    <t>Oetting</t>
  </si>
  <si>
    <t>anna.oetting@lipscomb.edu</t>
  </si>
  <si>
    <t>615-966-5870</t>
  </si>
  <si>
    <t>https://twitter.com/CarterOlander</t>
  </si>
  <si>
    <t>https://twitter.com/uvatfcc</t>
  </si>
  <si>
    <t>https://www.facebook.com/UVATFCC/</t>
  </si>
  <si>
    <t>https://www.instagram.com/carterolander/</t>
  </si>
  <si>
    <t>https://www.instagram.com/uvatfcc/</t>
  </si>
  <si>
    <t>Middle Tennessee State University</t>
  </si>
  <si>
    <t>Murfreesboro</t>
  </si>
  <si>
    <t>220978</t>
  </si>
  <si>
    <t>https://www.mtsu.edu/programs/</t>
  </si>
  <si>
    <t>DI8762</t>
  </si>
  <si>
    <t>Vroman</t>
  </si>
  <si>
    <t>keith.vroman@mtsu.edu</t>
  </si>
  <si>
    <t>615-898-5685</t>
  </si>
  <si>
    <t>https://goblueraiders.com/sports/mens-track-and-field</t>
  </si>
  <si>
    <t>https://twitter.com/coachvroman</t>
  </si>
  <si>
    <t>https://twitter.com/mt_trackfield</t>
  </si>
  <si>
    <t>https://www.facebook.com/mttrack/</t>
  </si>
  <si>
    <t>https://www.instagram.com/mt_trackfield/</t>
  </si>
  <si>
    <t>Middle Tennessee State</t>
  </si>
  <si>
    <t>$42,686</t>
  </si>
  <si>
    <t>DI101395</t>
  </si>
  <si>
    <t>Tshwanelo</t>
  </si>
  <si>
    <t>Maruping</t>
  </si>
  <si>
    <t>DI101394</t>
  </si>
  <si>
    <t>Studnicki</t>
  </si>
  <si>
    <t>DI109285</t>
  </si>
  <si>
    <t>evans.kiptoo@mtsu.edu</t>
  </si>
  <si>
    <t>DI80941</t>
  </si>
  <si>
    <t>Owusu</t>
  </si>
  <si>
    <t>andrew.owusu@mtsu.edu</t>
  </si>
  <si>
    <t>615-631-1277</t>
  </si>
  <si>
    <t>DI8763</t>
  </si>
  <si>
    <t>Bonner</t>
  </si>
  <si>
    <t>raymond.bonner@mtsu.edu</t>
  </si>
  <si>
    <t>615-898-5879</t>
  </si>
  <si>
    <t>Tennessee State University</t>
  </si>
  <si>
    <t>221838</t>
  </si>
  <si>
    <t>https://www.tnstate.edu/undergraduate/</t>
  </si>
  <si>
    <t>DI25985</t>
  </si>
  <si>
    <t>Chandra</t>
  </si>
  <si>
    <t>Cheeseborough-Guice</t>
  </si>
  <si>
    <t>ccheeseborough@tnstate.edu</t>
  </si>
  <si>
    <t>615-963-5906</t>
  </si>
  <si>
    <t>https://tsutigers.com/sports/mens-track-and-field</t>
  </si>
  <si>
    <t>https://twitter.com/tsu_tigerstrack</t>
  </si>
  <si>
    <t>https://www.instagram.com/tsu_tigerstrack/</t>
  </si>
  <si>
    <t>https://tsutigers.com/sports/2021/1/19/track-and-field-recruiting-form.aspx</t>
  </si>
  <si>
    <t>Tennessee State</t>
  </si>
  <si>
    <t>56.00%</t>
  </si>
  <si>
    <t>$36,144</t>
  </si>
  <si>
    <t>DI25988</t>
  </si>
  <si>
    <t>drachel@tnstate.edu</t>
  </si>
  <si>
    <t>DI91859</t>
  </si>
  <si>
    <t>mlockha1@tnstate.edu</t>
  </si>
  <si>
    <t>https://www.facebook.com/michael.lockhart.547/</t>
  </si>
  <si>
    <t>https://www.facebook.com/tsutigerstrack/</t>
  </si>
  <si>
    <t>University of Memphis</t>
  </si>
  <si>
    <t>Memphis</t>
  </si>
  <si>
    <t>220862</t>
  </si>
  <si>
    <t>https://www.memphis.edu/academics/ugmajors.php</t>
  </si>
  <si>
    <t>DI447</t>
  </si>
  <si>
    <t>kmrobnsn@memphis.edu</t>
  </si>
  <si>
    <t>901-678-4295</t>
  </si>
  <si>
    <t>https://gotigersgo.com/sports/mens-track-and-field</t>
  </si>
  <si>
    <t>https://twitter.com/coachkrob</t>
  </si>
  <si>
    <t>https://twitter.com/memtigerstf_xc</t>
  </si>
  <si>
    <t>https://www.facebook.com/MemphisTrack/</t>
  </si>
  <si>
    <t>https://www.instagram.com/coach_krob/</t>
  </si>
  <si>
    <t>https://www.instagram.com/memtigers_tfxc/</t>
  </si>
  <si>
    <t>https://questionnaires.armssoftware.com/7dde09e75316</t>
  </si>
  <si>
    <t>84.40%</t>
  </si>
  <si>
    <t>$30,226</t>
  </si>
  <si>
    <t>DI80888</t>
  </si>
  <si>
    <t>Sebek</t>
  </si>
  <si>
    <t>O'Jike Maat</t>
  </si>
  <si>
    <t>somaat@memphis.edu</t>
  </si>
  <si>
    <t>DI90290</t>
  </si>
  <si>
    <t>Xavier</t>
  </si>
  <si>
    <t>bxknndyi@memphis.edu</t>
  </si>
  <si>
    <t>901-678-5395</t>
  </si>
  <si>
    <t>https://twitter.com/CoachXaiKennedy</t>
  </si>
  <si>
    <t>DI68197</t>
  </si>
  <si>
    <t>Emron</t>
  </si>
  <si>
    <t>Gibbs</t>
  </si>
  <si>
    <t>egibbs@memphis.edu</t>
  </si>
  <si>
    <t>https://www.facebook.com/nfosa85</t>
  </si>
  <si>
    <t>https://www.facebook.com/memphistrack/</t>
  </si>
  <si>
    <t>https://www.instagram.com/n_fosa/</t>
  </si>
  <si>
    <t>DI90291</t>
  </si>
  <si>
    <t>Volunteer AC Payton has been removed.</t>
  </si>
  <si>
    <t>https://www.instagram.com/paytonluck7/</t>
  </si>
  <si>
    <t>University of Tennessee</t>
  </si>
  <si>
    <t>Knoxville</t>
  </si>
  <si>
    <t>221759</t>
  </si>
  <si>
    <t>https://admissions.utk.edu/majors/</t>
  </si>
  <si>
    <t>DI101396</t>
  </si>
  <si>
    <t>dwest33@utk.edu</t>
  </si>
  <si>
    <t>https://utsports.com/sports/mens-track-and-field</t>
  </si>
  <si>
    <t>https://x.com/coachdwest_vols</t>
  </si>
  <si>
    <t>https://www.facebook.com/devin.west.5245/</t>
  </si>
  <si>
    <t>580-650</t>
  </si>
  <si>
    <t>560-653</t>
  </si>
  <si>
    <t>$50,898</t>
  </si>
  <si>
    <t>DI75755</t>
  </si>
  <si>
    <t>Head Coach, Director of Track</t>
  </si>
  <si>
    <t>rross25@utk.edu</t>
  </si>
  <si>
    <t>865-974-1221</t>
  </si>
  <si>
    <t>DI17207</t>
  </si>
  <si>
    <t>Ellen</t>
  </si>
  <si>
    <t>Hurst</t>
  </si>
  <si>
    <t>ewortham@utk.edu</t>
  </si>
  <si>
    <t>865-974-4000</t>
  </si>
  <si>
    <t>DI109286</t>
  </si>
  <si>
    <t>Chakouian</t>
  </si>
  <si>
    <t>DI77741</t>
  </si>
  <si>
    <t>Garner</t>
  </si>
  <si>
    <t>rgarne16@utk.edu</t>
  </si>
  <si>
    <t>DI102719</t>
  </si>
  <si>
    <t>Biekert</t>
  </si>
  <si>
    <t>bbiekert@utk.edu</t>
  </si>
  <si>
    <t>https://www.instagram.com/brianbiekert/</t>
  </si>
  <si>
    <t>DI99750</t>
  </si>
  <si>
    <t>Duncan</t>
  </si>
  <si>
    <t>justin.duncan@utk.edu</t>
  </si>
  <si>
    <t>https://twitter.com/justin_duncan</t>
  </si>
  <si>
    <t>https://www.facebook.com/jdunks88/</t>
  </si>
  <si>
    <t>https://www.instagram.com/osu.coach.duncan/</t>
  </si>
  <si>
    <t>DI77739</t>
  </si>
  <si>
    <t>AC Mackenzie has been removed.</t>
  </si>
  <si>
    <t>University of Tennessee - Chattanooga</t>
  </si>
  <si>
    <t>Chattanooga</t>
  </si>
  <si>
    <t>https://www.utc.edu/records/academic-majors-minors.php</t>
  </si>
  <si>
    <t>DI109287</t>
  </si>
  <si>
    <t>Picucci</t>
  </si>
  <si>
    <t>steve-picucci@utc.edu</t>
  </si>
  <si>
    <t>https://gomocs.com/sports/mens-tennis</t>
  </si>
  <si>
    <t>https://questionnaires.armssoftware.com/0844da64a055</t>
  </si>
  <si>
    <t>Tennessee-Chattanooga</t>
  </si>
  <si>
    <t>221740</t>
  </si>
  <si>
    <t>DI93039</t>
  </si>
  <si>
    <t>Gildea</t>
  </si>
  <si>
    <t>patrick-gildea@utc.edu</t>
  </si>
  <si>
    <t>423-425-4782</t>
  </si>
  <si>
    <t>https://twitter.com/patricktgildea</t>
  </si>
  <si>
    <t>https://twitter.com/runningmocs</t>
  </si>
  <si>
    <t>https://www.instagram.com/gomocstrackxc/</t>
  </si>
  <si>
    <t>82.45%</t>
  </si>
  <si>
    <t>$40,724</t>
  </si>
  <si>
    <t>University of Tennessee - Martin</t>
  </si>
  <si>
    <t>https://www.utm.edu/degreeprograms.php</t>
  </si>
  <si>
    <t>DI109288</t>
  </si>
  <si>
    <t>Jolyta</t>
  </si>
  <si>
    <t>jhende58@utm.edu</t>
  </si>
  <si>
    <t>731-881-7588</t>
  </si>
  <si>
    <t>https://utmsports.com/sports/mens-track-and-field</t>
  </si>
  <si>
    <t>https://utmsports.com/sb_output.aspx?form=3</t>
  </si>
  <si>
    <t>Tennessee-Martin</t>
  </si>
  <si>
    <t>221768</t>
  </si>
  <si>
    <t>DI90295</t>
  </si>
  <si>
    <t>Shaila</t>
  </si>
  <si>
    <t>https://twitter.com/utm_xc_tf</t>
  </si>
  <si>
    <t>https://www.facebook.com/utmartin.xc.tf/</t>
  </si>
  <si>
    <t>https://www.instagram.com/utm_xc_tf/</t>
  </si>
  <si>
    <t>64.52%</t>
  </si>
  <si>
    <t>$27,756</t>
  </si>
  <si>
    <t>DI90294</t>
  </si>
  <si>
    <t>McNair</t>
  </si>
  <si>
    <t>https://twitter.com/Luke_mcnair_</t>
  </si>
  <si>
    <t>https://www.instagram.com/lucasmcnair.jr/</t>
  </si>
  <si>
    <t>DI79401</t>
  </si>
  <si>
    <t>Palacio</t>
  </si>
  <si>
    <t>apalaci2@ut.utm.edu</t>
  </si>
  <si>
    <t>https://utmsports.com/sports/baseball</t>
  </si>
  <si>
    <t>DI14596</t>
  </si>
  <si>
    <t>HC Jolyta has been removed.</t>
  </si>
  <si>
    <t>https://twitter.com/coachlyta</t>
  </si>
  <si>
    <t>https://www.facebook.com/jolyta.henderson.3</t>
  </si>
  <si>
    <t>Abilene Christian University</t>
  </si>
  <si>
    <t>Texas</t>
  </si>
  <si>
    <t>Abilene</t>
  </si>
  <si>
    <t>222178</t>
  </si>
  <si>
    <t>DI102720</t>
  </si>
  <si>
    <t>Lopez De Castilla</t>
  </si>
  <si>
    <t>https://acusports.com/sports/mens-track-and-field</t>
  </si>
  <si>
    <t>https://twitter.com/acu_tfxc</t>
  </si>
  <si>
    <t>https://www.facebook.com/abilenechristiantrackfield/</t>
  </si>
  <si>
    <t>https://www.instagram.com/acu_tfxc/</t>
  </si>
  <si>
    <t>https://questionnaires.armssoftware.com/d5d3e726df71</t>
  </si>
  <si>
    <t>Abilene Christian</t>
  </si>
  <si>
    <t>TX</t>
  </si>
  <si>
    <t>60.86%</t>
  </si>
  <si>
    <t>$53,672</t>
  </si>
  <si>
    <t>DI102721</t>
  </si>
  <si>
    <t>Northover</t>
  </si>
  <si>
    <t>Graduate Assistant (Jumps)</t>
  </si>
  <si>
    <t>https://twitter.com/wayne754</t>
  </si>
  <si>
    <t>https://www.instagram.com/_coachnorthover_/</t>
  </si>
  <si>
    <t>DI97173</t>
  </si>
  <si>
    <t>Director of Track-and-Field (Sprints)</t>
  </si>
  <si>
    <t>mas24f@acu.edu</t>
  </si>
  <si>
    <t>DI98190</t>
  </si>
  <si>
    <t>Acklin</t>
  </si>
  <si>
    <t>Associate Head Coach (Sprints, Hurdles, Jumps, Multi-events)</t>
  </si>
  <si>
    <t>aea24c@acu.edu</t>
  </si>
  <si>
    <t>https://twitter.com/coachacklin4</t>
  </si>
  <si>
    <t>DI98191</t>
  </si>
  <si>
    <t>srs24b@acu.edu</t>
  </si>
  <si>
    <t>https://twitter.com/track_coach50</t>
  </si>
  <si>
    <t>https://www.instagram.com/stephensanchezofficial/</t>
  </si>
  <si>
    <t>DI87142</t>
  </si>
  <si>
    <t>Meeuwenberg</t>
  </si>
  <si>
    <t>nkm23a@acu.edu</t>
  </si>
  <si>
    <t>https://twitter.com/nmeeuwenberg</t>
  </si>
  <si>
    <t>https://www.facebook.com/nathan.meeuwenberg/</t>
  </si>
  <si>
    <t>Baylor University</t>
  </si>
  <si>
    <t>Waco</t>
  </si>
  <si>
    <t>223232</t>
  </si>
  <si>
    <t>https://www.baylor.edu/admissions/index.php?id=871985</t>
  </si>
  <si>
    <t>DI3823</t>
  </si>
  <si>
    <t>Benjamin</t>
  </si>
  <si>
    <t>b_dalton@baylor.edu</t>
  </si>
  <si>
    <t>254-710-7250</t>
  </si>
  <si>
    <t>https://baylorbears.com/sports/track-and-field</t>
  </si>
  <si>
    <t>https://twitter.com/coachbigben</t>
  </si>
  <si>
    <t>https://twitter.com/baylortrack</t>
  </si>
  <si>
    <t>https://www.facebook.com/BaylorTrack/</t>
  </si>
  <si>
    <t>https://www.instagram.com/baylortrack/</t>
  </si>
  <si>
    <t>Baylor</t>
  </si>
  <si>
    <t>72.95%</t>
  </si>
  <si>
    <t>$67,080</t>
  </si>
  <si>
    <t>DI3819</t>
  </si>
  <si>
    <t>michael_ford@baylor.edu</t>
  </si>
  <si>
    <t>254-710-3490</t>
  </si>
  <si>
    <t>https://twitter.com/fordm10</t>
  </si>
  <si>
    <t>DI99751</t>
  </si>
  <si>
    <t>Iluzada</t>
  </si>
  <si>
    <t>Evan_Iluzada@baylor.edu</t>
  </si>
  <si>
    <t>254-710-1234x3714</t>
  </si>
  <si>
    <t>DI3820</t>
  </si>
  <si>
    <t>Stacey</t>
  </si>
  <si>
    <t>stacey_smith@baylor.edu</t>
  </si>
  <si>
    <t>254-710-4108</t>
  </si>
  <si>
    <t>https://twitter.com/baylorstacy</t>
  </si>
  <si>
    <t>DI66394</t>
  </si>
  <si>
    <t>Barnett</t>
  </si>
  <si>
    <t>david_barnett@baylor.edu</t>
  </si>
  <si>
    <t>https://twitter.com/aucoachbarnett</t>
  </si>
  <si>
    <t>https://www.facebook.com/people/David-Barnett/100013377486454/</t>
  </si>
  <si>
    <t>DI103995</t>
  </si>
  <si>
    <t>Aaliyah</t>
  </si>
  <si>
    <t>aaliyah_miller@baylor.edu</t>
  </si>
  <si>
    <t>https://www.instagram.com/aaliyahmiller28/</t>
  </si>
  <si>
    <t>DI80903</t>
  </si>
  <si>
    <t>Richards</t>
  </si>
  <si>
    <t>brandon_richards@baylor.edu</t>
  </si>
  <si>
    <t>https://twitter.com/bupvcoach</t>
  </si>
  <si>
    <t>DI87143</t>
  </si>
  <si>
    <t>Hood</t>
  </si>
  <si>
    <t>chase_hood@baylor.edu</t>
  </si>
  <si>
    <t>https://twitter.com/chase_hood7/</t>
  </si>
  <si>
    <t>DI80906</t>
  </si>
  <si>
    <t>Wilbert</t>
  </si>
  <si>
    <t>London, Jr.</t>
  </si>
  <si>
    <t>wilbert_london@baylor.edu</t>
  </si>
  <si>
    <t>https://twitter.com/wil_wl3</t>
  </si>
  <si>
    <t>DI3822</t>
  </si>
  <si>
    <t>AC Jeff has been removed.</t>
  </si>
  <si>
    <t>https://twitter.com/coachchak</t>
  </si>
  <si>
    <t>East Texas A&amp;M University</t>
  </si>
  <si>
    <t>Commerce</t>
  </si>
  <si>
    <t>224554</t>
  </si>
  <si>
    <t>https://www.tamuc.edu/academics/colleges/educationHumanServices/majors.aspx</t>
  </si>
  <si>
    <t>DII11041</t>
  </si>
  <si>
    <t>Pincock</t>
  </si>
  <si>
    <t>george.pincock@tamuc.edu</t>
  </si>
  <si>
    <t>903-468-3253</t>
  </si>
  <si>
    <t>https://lionathletics.com/sports/mens-track-and-field</t>
  </si>
  <si>
    <t>https://twitter.com/georgepincock</t>
  </si>
  <si>
    <t>https://twitter.com/lion_track</t>
  </si>
  <si>
    <t>https://www.facebook.com/george.pincock</t>
  </si>
  <si>
    <t>https://www.facebook.com/tamuctrack</t>
  </si>
  <si>
    <t>https://www.instagram.com/aggietfxc/</t>
  </si>
  <si>
    <t>https://lionathletics.com/sb_output.aspx?form=3</t>
  </si>
  <si>
    <t>East Texas A&amp;M</t>
  </si>
  <si>
    <t>475-570</t>
  </si>
  <si>
    <t>59.39%</t>
  </si>
  <si>
    <t>$36,246</t>
  </si>
  <si>
    <t>DI107146</t>
  </si>
  <si>
    <t>Mariana</t>
  </si>
  <si>
    <t>Shostak</t>
  </si>
  <si>
    <t>https://www.etsubucs.com/volleyball/</t>
  </si>
  <si>
    <t>https://www.facebook.com/tamuctrack/</t>
  </si>
  <si>
    <t>https://www.instagram.com/etamu_track/</t>
  </si>
  <si>
    <t>https://questionnaires.armssoftware.com/be601bdd0a5b</t>
  </si>
  <si>
    <t>DI107147</t>
  </si>
  <si>
    <t>Armani</t>
  </si>
  <si>
    <t>armani.smith@tamuc.edu</t>
  </si>
  <si>
    <t>DII11043</t>
  </si>
  <si>
    <t>Rock</t>
  </si>
  <si>
    <t>Light</t>
  </si>
  <si>
    <t>rock.light@tamuc.edu</t>
  </si>
  <si>
    <t>903-468-3258</t>
  </si>
  <si>
    <t>https://twitter.com/lightrock22</t>
  </si>
  <si>
    <t>DII35677</t>
  </si>
  <si>
    <t>AC Mark has been removed.</t>
  </si>
  <si>
    <t>https://www.instagram.com/tamuctrack/</t>
  </si>
  <si>
    <t>Houston Christian University</t>
  </si>
  <si>
    <t>225399</t>
  </si>
  <si>
    <t>y (Christian)</t>
  </si>
  <si>
    <t>https://www.hbu.edu/academics/majors-and-programs/</t>
  </si>
  <si>
    <t>DI17992</t>
  </si>
  <si>
    <t>hicksdl@hc.edu</t>
  </si>
  <si>
    <t>281-649-3018</t>
  </si>
  <si>
    <t>https://hbuhuskies.com/sports/track-and-field</t>
  </si>
  <si>
    <t>https://twitter.com/coachdjhicks</t>
  </si>
  <si>
    <t>https://twitter.com/hbutrack</t>
  </si>
  <si>
    <t>https://www.facebook.com/people/Dj-Hicks/100000143857219/</t>
  </si>
  <si>
    <t>https://www.facebook.com/HBUTrack/</t>
  </si>
  <si>
    <t>https://www.instagram.com/coachdjhicks/</t>
  </si>
  <si>
    <t>https://www.instagram.com/huskytrackxc/</t>
  </si>
  <si>
    <t>http://upload.athleticsite.com/hbuhuskies/TandFProspectQ.pdf</t>
  </si>
  <si>
    <t>Houston Christian</t>
  </si>
  <si>
    <t>84.90%</t>
  </si>
  <si>
    <t>$43,832</t>
  </si>
  <si>
    <t>DI17989</t>
  </si>
  <si>
    <t>Fuqua</t>
  </si>
  <si>
    <t>tfuqua@hc.edu</t>
  </si>
  <si>
    <t>281-649-3093</t>
  </si>
  <si>
    <t>DI101397</t>
  </si>
  <si>
    <t>Doakes</t>
  </si>
  <si>
    <t>adoakes@hc.edu</t>
  </si>
  <si>
    <t>https://twitter.com/huskytrackxc</t>
  </si>
  <si>
    <t>DI95317</t>
  </si>
  <si>
    <t>Herpin</t>
  </si>
  <si>
    <t>https://hbuhuskies.com/sports/womens-volleyball</t>
  </si>
  <si>
    <t>https://hbuhuskies.com/sb_output.aspx?form=3</t>
  </si>
  <si>
    <t>DI83594</t>
  </si>
  <si>
    <t>DI95318</t>
  </si>
  <si>
    <t>Yamoah</t>
  </si>
  <si>
    <t>Lamar University</t>
  </si>
  <si>
    <t>Beaumont</t>
  </si>
  <si>
    <t>226091</t>
  </si>
  <si>
    <t>https://www.lamar.edu/catalog/degrees-and-programs/index.html</t>
  </si>
  <si>
    <t>DI93041</t>
  </si>
  <si>
    <t>https://lamarcardinals.com/sports/mens-track-and-field</t>
  </si>
  <si>
    <t>https://twitter.com/lamartandf</t>
  </si>
  <si>
    <t>https://www.facebook.com/LUTFXC/</t>
  </si>
  <si>
    <t>https://www.instagram.com/lamarxctf/</t>
  </si>
  <si>
    <t>https://questionnaires.armssoftware.com/08bdc41455c1</t>
  </si>
  <si>
    <t>Lamar</t>
  </si>
  <si>
    <t>473-580</t>
  </si>
  <si>
    <t>470-560</t>
  </si>
  <si>
    <t>81.22%</t>
  </si>
  <si>
    <t>$33,559</t>
  </si>
  <si>
    <t>DI18118</t>
  </si>
  <si>
    <t>trey.clark@lamar.edu</t>
  </si>
  <si>
    <t>409-880-8318</t>
  </si>
  <si>
    <t>https://twitter.com/TClark_LUTrack</t>
  </si>
  <si>
    <t>https://www.facebook.com/trey.clark.33</t>
  </si>
  <si>
    <t>https://www.instagram.com/tclark_lutrack/</t>
  </si>
  <si>
    <t>DI104941</t>
  </si>
  <si>
    <t>tmiller47@lamar.edu</t>
  </si>
  <si>
    <t>https://www.instagram.com/miller_coaches_throws/</t>
  </si>
  <si>
    <t>DI18120</t>
  </si>
  <si>
    <t>tsunwall@lamar.edu</t>
  </si>
  <si>
    <t>https://www.instagram.com/coach_sunny/</t>
  </si>
  <si>
    <t>DI68128</t>
  </si>
  <si>
    <t>Sweeney</t>
  </si>
  <si>
    <t>andrew.sweeney@lamar.edu</t>
  </si>
  <si>
    <t>https://twitter.com/coachsweeneyxc</t>
  </si>
  <si>
    <t>https://www.facebook.com/andrewwongdawg/</t>
  </si>
  <si>
    <t>https://www.facebook.com/lutfxc/</t>
  </si>
  <si>
    <t>Prairie View A &amp; M University</t>
  </si>
  <si>
    <t>Prairie View</t>
  </si>
  <si>
    <t>227526</t>
  </si>
  <si>
    <t>https://www.pvamu.edu/academics/</t>
  </si>
  <si>
    <t>DI18832</t>
  </si>
  <si>
    <t>cnclay@pvamu.edu</t>
  </si>
  <si>
    <t>936-261-9124</t>
  </si>
  <si>
    <t>https://pvpanthers.com/sports/mens-track-and-field</t>
  </si>
  <si>
    <t>https://twitter.com/pvcoachclay</t>
  </si>
  <si>
    <t>https://twitter.com/pvamupantherstf</t>
  </si>
  <si>
    <t>https://pvpanthers.com/sb_output.aspx?form=3</t>
  </si>
  <si>
    <t>Prairie View A&amp;M</t>
  </si>
  <si>
    <t>440-520</t>
  </si>
  <si>
    <t>68.88%</t>
  </si>
  <si>
    <t>$40,963</t>
  </si>
  <si>
    <t>DI106579</t>
  </si>
  <si>
    <t>Mack</t>
  </si>
  <si>
    <t>jlmack@pvamu.edu</t>
  </si>
  <si>
    <t>936-261-3906</t>
  </si>
  <si>
    <t>https://twitter.com/jared_mack7</t>
  </si>
  <si>
    <t>https://www.instagram.com/jmackk1534/</t>
  </si>
  <si>
    <t>https://www.instagram.com/pvamutrack/</t>
  </si>
  <si>
    <t>DI104942</t>
  </si>
  <si>
    <t>Washington</t>
  </si>
  <si>
    <t>rwwashington@pvamu.edu</t>
  </si>
  <si>
    <t>936-261-9100</t>
  </si>
  <si>
    <t>Rice University</t>
  </si>
  <si>
    <t>227757</t>
  </si>
  <si>
    <t>https://futureowls.rice.edu/futureowls/Majors_Minors_Programs.asp</t>
  </si>
  <si>
    <t>DI9011</t>
  </si>
  <si>
    <t>jhwarren@rice.edu</t>
  </si>
  <si>
    <t>713-348-6021</t>
  </si>
  <si>
    <t>https://riceowls.com/sports/mens-track-and-field</t>
  </si>
  <si>
    <t>https://twitter.com/jonhwarren</t>
  </si>
  <si>
    <t>https://twitter.com/ricetfxc</t>
  </si>
  <si>
    <t>https://www.facebook.com/RiceMTFXC/</t>
  </si>
  <si>
    <t>https://riceowls.com/sb_output.aspx?form=20</t>
  </si>
  <si>
    <t>34-36</t>
  </si>
  <si>
    <t>10.65%</t>
  </si>
  <si>
    <t>$69,557</t>
  </si>
  <si>
    <t>DI9012</t>
  </si>
  <si>
    <t>Brek</t>
  </si>
  <si>
    <t>Christensen</t>
  </si>
  <si>
    <t>brek.a.christensen@rice.edu</t>
  </si>
  <si>
    <t>713-348-8861</t>
  </si>
  <si>
    <t>https://twitter.com/brekchristensen</t>
  </si>
  <si>
    <t>https://www.facebook.com/brek.christensen</t>
  </si>
  <si>
    <t>DI9014</t>
  </si>
  <si>
    <t>stavhop@comcast.net</t>
  </si>
  <si>
    <t>DI90296</t>
  </si>
  <si>
    <t>Artis-Gray</t>
  </si>
  <si>
    <t>ja125@rice.edu</t>
  </si>
  <si>
    <t>https://www.facebook.com/jeffreyartisgray/</t>
  </si>
  <si>
    <t>https://www.instagram.com/j.a.gathletics/</t>
  </si>
  <si>
    <t>https://www.instagram.com/ricemtfxc/</t>
  </si>
  <si>
    <t>Sam Houston State University</t>
  </si>
  <si>
    <t>227881</t>
  </si>
  <si>
    <t>https://www.shsu.edu/academics/</t>
  </si>
  <si>
    <t>DI18350</t>
  </si>
  <si>
    <t>Self</t>
  </si>
  <si>
    <t>Head Coach (Sprints)</t>
  </si>
  <si>
    <t>dself@shsu.edu</t>
  </si>
  <si>
    <t>936 294-3355</t>
  </si>
  <si>
    <t>https://gobearkats.com/sports/mens-track-and-field</t>
  </si>
  <si>
    <t>https://twitter.com/bearkatstfxc</t>
  </si>
  <si>
    <t>https://www.facebook.com/Sam-Houston-State-University-Track-Field-and-Cross-Country-192984166865/</t>
  </si>
  <si>
    <t>https://questionnaires.armssoftware.com/f12d259cbe55</t>
  </si>
  <si>
    <t>Sam Houston State</t>
  </si>
  <si>
    <t>480-550</t>
  </si>
  <si>
    <t>91.80%</t>
  </si>
  <si>
    <t>$33,468</t>
  </si>
  <si>
    <t>DI99753</t>
  </si>
  <si>
    <t>Micah</t>
  </si>
  <si>
    <t>Guthland</t>
  </si>
  <si>
    <t>mrg095@shsu.edu</t>
  </si>
  <si>
    <t>https://www.instagram.com/bearkatstfxc/</t>
  </si>
  <si>
    <t>DI92526</t>
  </si>
  <si>
    <t>TJ</t>
  </si>
  <si>
    <t>Pride</t>
  </si>
  <si>
    <t>Assistant Coach (Horizontal Jumps, Pole Vault, Multi-events)</t>
  </si>
  <si>
    <t>tlp057@shsu.edu</t>
  </si>
  <si>
    <t>https://www.facebook.com/sam-houston-state-university-track-field-and-cross-country-192984166865/</t>
  </si>
  <si>
    <t>DI99754</t>
  </si>
  <si>
    <t>Torres</t>
  </si>
  <si>
    <t>pht007@shsu.edu</t>
  </si>
  <si>
    <t>936 294-3127</t>
  </si>
  <si>
    <t>https://twitter.com/pistoleropat</t>
  </si>
  <si>
    <t>https://www.facebook.com/p/Patrick-Torres-100071914786011/</t>
  </si>
  <si>
    <t>https://www.instagram.com/patrick_torres808/</t>
  </si>
  <si>
    <t>Southern Methodist University</t>
  </si>
  <si>
    <t>Dallas</t>
  </si>
  <si>
    <t>228246</t>
  </si>
  <si>
    <t>https://www.smu.edu/Admission/Academics/Majors/MajorsList</t>
  </si>
  <si>
    <t>DI102722</t>
  </si>
  <si>
    <t>Bridgette</t>
  </si>
  <si>
    <t>Owens</t>
  </si>
  <si>
    <t>bridgetteo@smu.edu</t>
  </si>
  <si>
    <t>https://smumustangs.com/sports/mens-track-and-field</t>
  </si>
  <si>
    <t>https://twitter.com/smutrackandxc</t>
  </si>
  <si>
    <t>https://www.facebook.com/SMUTrackFieldXC/</t>
  </si>
  <si>
    <t>https://www.instagram.com/smuxctrack/</t>
  </si>
  <si>
    <t>https://smumustangs.com/sb_output.aspx?form=15</t>
  </si>
  <si>
    <t>SMU (Southern Methodist)</t>
  </si>
  <si>
    <t>53.17%</t>
  </si>
  <si>
    <t>$79,050</t>
  </si>
  <si>
    <t>DI99755</t>
  </si>
  <si>
    <t>Jacobsen</t>
  </si>
  <si>
    <t>jacobsenn@smu.edu</t>
  </si>
  <si>
    <t>https://www.facebook.com/njentertainment/</t>
  </si>
  <si>
    <t>https://www.instagram.com/nic.jacobsen/</t>
  </si>
  <si>
    <t>Stephen F Austin State University</t>
  </si>
  <si>
    <t>Nacogdoches</t>
  </si>
  <si>
    <t>228431</t>
  </si>
  <si>
    <t>https://www.sfasu.edu/academics</t>
  </si>
  <si>
    <t>DI77750</t>
  </si>
  <si>
    <t>Hansen</t>
  </si>
  <si>
    <t>robert.hansen@sfasu.edu</t>
  </si>
  <si>
    <t>https://sfajacks.com/sports/track-and-field</t>
  </si>
  <si>
    <t>https://twitter.com/coachhansensfa</t>
  </si>
  <si>
    <t>https://twitter.com/sfa_tfxc</t>
  </si>
  <si>
    <t>https://www.instagram.com/sfatfxc/</t>
  </si>
  <si>
    <t>https://sfajacks.com/sb_output.aspx?form=3</t>
  </si>
  <si>
    <t>Stephen F. Austin</t>
  </si>
  <si>
    <t>490-560</t>
  </si>
  <si>
    <t>72.16%</t>
  </si>
  <si>
    <t>$36,134</t>
  </si>
  <si>
    <t>DI101398</t>
  </si>
  <si>
    <t>Valencia</t>
  </si>
  <si>
    <t>Felipe.Valencia@sfasu.edu</t>
  </si>
  <si>
    <t>https://facebook.com/Stephen-F-Austin-Cross-Country-Track-117458889691/</t>
  </si>
  <si>
    <t>DI101399</t>
  </si>
  <si>
    <t>Scales</t>
  </si>
  <si>
    <t>nathaniel.scales@sfasu.edu</t>
  </si>
  <si>
    <t>https://x.com/coach_scales614</t>
  </si>
  <si>
    <t>https://www.instagram.com/coachnate43/</t>
  </si>
  <si>
    <t>DI91862</t>
  </si>
  <si>
    <t>Reiter</t>
  </si>
  <si>
    <t>keith.reiter@sfasu.edu</t>
  </si>
  <si>
    <t>https://twitter.com/reiter_km</t>
  </si>
  <si>
    <t>https://www.instagram.com/coach_reiter.die/</t>
  </si>
  <si>
    <t>DI91863</t>
  </si>
  <si>
    <t>Mara</t>
  </si>
  <si>
    <t>Mara.Clark@sfasu.edu</t>
  </si>
  <si>
    <t>https://twitter.com/maraclarkk</t>
  </si>
  <si>
    <t>https://www.facebook.com/profile.php?id=61551061435476</t>
  </si>
  <si>
    <t>Tarleton State University</t>
  </si>
  <si>
    <t>Stephenville</t>
  </si>
  <si>
    <t>228529</t>
  </si>
  <si>
    <t>https://www.tarleton.edu/degrees/index.html</t>
  </si>
  <si>
    <t>DI97174</t>
  </si>
  <si>
    <t>rcarter@tarleton.edu</t>
  </si>
  <si>
    <t>254-968-0552</t>
  </si>
  <si>
    <t>https://tarletonsports.com/sports/mens-track-and-field</t>
  </si>
  <si>
    <t>https://x.com/bcarterlj4lfe</t>
  </si>
  <si>
    <t>https://www.facebook.com/bobby.carter.3344/</t>
  </si>
  <si>
    <t>https://questionnaires.armssoftware.com/a130bdb6d3ae</t>
  </si>
  <si>
    <t>Tarleton State</t>
  </si>
  <si>
    <t>54.96%</t>
  </si>
  <si>
    <t>$31,021</t>
  </si>
  <si>
    <t>DI26247</t>
  </si>
  <si>
    <t>Dearth</t>
  </si>
  <si>
    <t>https://twitter.com/jdearth85</t>
  </si>
  <si>
    <t>DI99756</t>
  </si>
  <si>
    <t>Zent</t>
  </si>
  <si>
    <t>czent@tarleton.edu</t>
  </si>
  <si>
    <t>254-968-5864</t>
  </si>
  <si>
    <t>https://twitter.com/coachzent</t>
  </si>
  <si>
    <t>DI99757</t>
  </si>
  <si>
    <t>Claybrooks</t>
  </si>
  <si>
    <t>dclaybrooks@tarleton.edu</t>
  </si>
  <si>
    <t>DI99758</t>
  </si>
  <si>
    <t>TTHOMPSON1@tarleton.edu</t>
  </si>
  <si>
    <t>254-968-9174</t>
  </si>
  <si>
    <t>https://twitter.com/TarletonXCTrack/</t>
  </si>
  <si>
    <t>https://www.facebook.com/timothy.j.thompson.16/</t>
  </si>
  <si>
    <t>https://www.instagram.com/timothy_thompson1/</t>
  </si>
  <si>
    <t>Texas A&amp;M University</t>
  </si>
  <si>
    <t>College Station</t>
  </si>
  <si>
    <t>228723</t>
  </si>
  <si>
    <t>https://www.tamu.edu/about/departments.html</t>
  </si>
  <si>
    <t>DI17298</t>
  </si>
  <si>
    <t>phenry@athletics.tamu.edu</t>
  </si>
  <si>
    <t>979-845-9534</t>
  </si>
  <si>
    <t>https://12thman.com/sports/mens-track-and-field</t>
  </si>
  <si>
    <t>https://twitter.com/aggietrk</t>
  </si>
  <si>
    <t>https://www.facebook.com/aggietfxc/</t>
  </si>
  <si>
    <t>https://12thman.com/news/2011/8/4/205238839.aspx</t>
  </si>
  <si>
    <t>Texas A&amp;M</t>
  </si>
  <si>
    <t>580-700</t>
  </si>
  <si>
    <t>64.54%</t>
  </si>
  <si>
    <t>$58,024</t>
  </si>
  <si>
    <t>DI87144</t>
  </si>
  <si>
    <t>Julia</t>
  </si>
  <si>
    <t>Abell</t>
  </si>
  <si>
    <t>jabell@athletics.tamu.edu</t>
  </si>
  <si>
    <t>DI72964</t>
  </si>
  <si>
    <t>Sarra</t>
  </si>
  <si>
    <t>jsarra@athletics.tamu.edu</t>
  </si>
  <si>
    <t>https://www.instagram.com/joesarra/</t>
  </si>
  <si>
    <t>DI17300</t>
  </si>
  <si>
    <t>Juan</t>
  </si>
  <si>
    <t>De La Garza</t>
  </si>
  <si>
    <t>juan@athletics.tamu.edu</t>
  </si>
  <si>
    <t>DI68170</t>
  </si>
  <si>
    <t>Kurt</t>
  </si>
  <si>
    <t>khenry@athletics.tamu.edu</t>
  </si>
  <si>
    <t>https://twitter.com/kurthenry86</t>
  </si>
  <si>
    <t>https://www.facebook.com/kurt.henry.18</t>
  </si>
  <si>
    <t>DI80983</t>
  </si>
  <si>
    <t>Mario</t>
  </si>
  <si>
    <t>Sategna</t>
  </si>
  <si>
    <t>marios@athletics.tamu.edu</t>
  </si>
  <si>
    <t>https://twitter.com/mariosategna</t>
  </si>
  <si>
    <t>DI88546</t>
  </si>
  <si>
    <t>Ereng</t>
  </si>
  <si>
    <t>pereng@athletics.tamu.edu</t>
  </si>
  <si>
    <t>https://twitter.com/ErengP</t>
  </si>
  <si>
    <t>DI17303</t>
  </si>
  <si>
    <t>Wendel</t>
  </si>
  <si>
    <t>McRaven</t>
  </si>
  <si>
    <t>wmcraven@athletics.tamu.edu</t>
  </si>
  <si>
    <t>https://twitter.com/wmcraven</t>
  </si>
  <si>
    <t>https://www.instagram.com/coachmcraven/</t>
  </si>
  <si>
    <t>Texas A&amp;M University - Corpus Christi</t>
  </si>
  <si>
    <t>Corpus Christi</t>
  </si>
  <si>
    <t>224147</t>
  </si>
  <si>
    <t>https://www.tamucc.edu/academics/azdegrees.html</t>
  </si>
  <si>
    <t>DI106580</t>
  </si>
  <si>
    <t>Hector</t>
  </si>
  <si>
    <t>Puente</t>
  </si>
  <si>
    <t>hector.puente@tamucc.edu</t>
  </si>
  <si>
    <t>https://goislanders.com/sports/track-and-field</t>
  </si>
  <si>
    <t>https://twitter.com/islanderstfxc</t>
  </si>
  <si>
    <t>https://www.facebook.com/ISLANDERSTFXC/</t>
  </si>
  <si>
    <t>https://www.instagram.com/hectorpuente_3/</t>
  </si>
  <si>
    <t>https://www.instagram.com/islanderstfxc/</t>
  </si>
  <si>
    <t>https://questionnaire.frontrush.com/Questionnaire/Questionnaire.aspx?q=2522&amp;s=2581&amp;o=95</t>
  </si>
  <si>
    <t>Texas A&amp;M-Corpus Christi</t>
  </si>
  <si>
    <t>90.57%</t>
  </si>
  <si>
    <t>$35,836</t>
  </si>
  <si>
    <t>DI101400</t>
  </si>
  <si>
    <t>Cowan</t>
  </si>
  <si>
    <t>Recruiting Coordinator (Class of 2025), Graduate Assistant</t>
  </si>
  <si>
    <t>ecowan@islander.tamucc.edu</t>
  </si>
  <si>
    <t>https://www.instagram.com/rileycowannn/</t>
  </si>
  <si>
    <t>DI88547</t>
  </si>
  <si>
    <t>bryan.jackson@tamucc.edu</t>
  </si>
  <si>
    <t>361-825-3212</t>
  </si>
  <si>
    <t>https://twitter.com/bj2ckk</t>
  </si>
  <si>
    <t>DI97176</t>
  </si>
  <si>
    <t>andrew.glass@tamucc.edu</t>
  </si>
  <si>
    <t>DI90297</t>
  </si>
  <si>
    <t>Marissa</t>
  </si>
  <si>
    <t>Oglesby</t>
  </si>
  <si>
    <t>marissa.oglesby@tamucc.edu</t>
  </si>
  <si>
    <t>Texas Christian University</t>
  </si>
  <si>
    <t>Fort Worth</t>
  </si>
  <si>
    <t>228875</t>
  </si>
  <si>
    <t>y (Christian Church (Disciples of Christ))</t>
  </si>
  <si>
    <t>https://admissions.tcu.edu/academics/areas-of-study/</t>
  </si>
  <si>
    <t>DI84564</t>
  </si>
  <si>
    <t>Tyrone</t>
  </si>
  <si>
    <t>Edgar</t>
  </si>
  <si>
    <t>Recruiting Coordinator, Assistant Coach (Sprints, Hurdles)</t>
  </si>
  <si>
    <t>t.edgar@tcu.edu</t>
  </si>
  <si>
    <t>https://gofrogs.com/sports/mens-track-and-field</t>
  </si>
  <si>
    <t>https://twitter.com/tcucoachedgar_</t>
  </si>
  <si>
    <t>https://twitter.com/tcutrackfield</t>
  </si>
  <si>
    <t>https://www.facebook.com/Tyrone.Damien.Edgar/</t>
  </si>
  <si>
    <t>https://www.facebook.com/TCUTrackField/</t>
  </si>
  <si>
    <t>https://www.instagram.com/tyrone100m/</t>
  </si>
  <si>
    <t>https://www.instagram.com/tcufootball/</t>
  </si>
  <si>
    <t>https://secure.assistantcoach.net/colleges/athlete_webform_select_school.asp?oid=24&amp;sid=247</t>
  </si>
  <si>
    <t>Texas Christian (TCU)</t>
  </si>
  <si>
    <t>46.54%</t>
  </si>
  <si>
    <t>71,828</t>
  </si>
  <si>
    <t>DI90298</t>
  </si>
  <si>
    <t>Tyree</t>
  </si>
  <si>
    <t>Recruiting Analyst, Assistant Coach (Jumps)</t>
  </si>
  <si>
    <t>t.price@tcu.edu</t>
  </si>
  <si>
    <t>$71,828</t>
  </si>
  <si>
    <t>DI99759</t>
  </si>
  <si>
    <t>Graduate Assistant, Director of Operations</t>
  </si>
  <si>
    <t>Joshua.allen@tcu.edu</t>
  </si>
  <si>
    <t>https://twitter.com/joshallenqb</t>
  </si>
  <si>
    <t>https://www.facebook.com/profile.php?id=100035634790294</t>
  </si>
  <si>
    <t>https://www.instagram.com/joshallenqb/</t>
  </si>
  <si>
    <t>DI79338</t>
  </si>
  <si>
    <t>Khadevis</t>
  </si>
  <si>
    <t>k.k.robinson@tcu.edu</t>
  </si>
  <si>
    <t>https://twitter.com/khadevis</t>
  </si>
  <si>
    <t>https://www.facebook.com/Khadevisr/</t>
  </si>
  <si>
    <t>https://www.instagram.com/khadevis/</t>
  </si>
  <si>
    <t>DI87145</t>
  </si>
  <si>
    <t>terry.hughes@tcu.edu</t>
  </si>
  <si>
    <t>https://twitter.com/terry_tracklife</t>
  </si>
  <si>
    <t>https://www.instagram.com/coachterryh/</t>
  </si>
  <si>
    <t>DI79339</t>
  </si>
  <si>
    <t>Cooke</t>
  </si>
  <si>
    <t>r.p.cooke@tcu.edu</t>
  </si>
  <si>
    <t>Texas Southern University</t>
  </si>
  <si>
    <t>229063</t>
  </si>
  <si>
    <t>https://em.tsu.edu/catalog/ugdegrees.php</t>
  </si>
  <si>
    <t>DI104944</t>
  </si>
  <si>
    <t>Chadrick</t>
  </si>
  <si>
    <t>https://tsusports.com/sports/track-and-field</t>
  </si>
  <si>
    <t>https://twitter.com/txsu_tf</t>
  </si>
  <si>
    <t>https://facebook.com/groups/1580489502277762/</t>
  </si>
  <si>
    <t>https://www.instagram.com/texassoutherntf/</t>
  </si>
  <si>
    <t>https://tsusports.com/sb_output.aspx?form=3</t>
  </si>
  <si>
    <t>Texas Southern</t>
  </si>
  <si>
    <t>62.34%</t>
  </si>
  <si>
    <t>$37,314</t>
  </si>
  <si>
    <t>DI83599</t>
  </si>
  <si>
    <t>Rashel</t>
  </si>
  <si>
    <t>Bonds</t>
  </si>
  <si>
    <t>DI93494</t>
  </si>
  <si>
    <t>Briell</t>
  </si>
  <si>
    <t>https://www.facebook.com/briell.boyd/</t>
  </si>
  <si>
    <t>https://www.facebook.com/groups/1580489502277762/</t>
  </si>
  <si>
    <t>DI102723</t>
  </si>
  <si>
    <t>Phylan</t>
  </si>
  <si>
    <t>phylan.perkins@tsu.edu</t>
  </si>
  <si>
    <t>713-313-7209</t>
  </si>
  <si>
    <t>DI83600</t>
  </si>
  <si>
    <t>Kemuel</t>
  </si>
  <si>
    <t>DI79436</t>
  </si>
  <si>
    <t>Tristan</t>
  </si>
  <si>
    <t>Ham</t>
  </si>
  <si>
    <t>tristanham3@gmail.com</t>
  </si>
  <si>
    <t>https://twitter.com/tristanbham</t>
  </si>
  <si>
    <t>DI18924</t>
  </si>
  <si>
    <t>xavier.martinez@tsu.edu</t>
  </si>
  <si>
    <t>713-313-7610</t>
  </si>
  <si>
    <t>Texas State University</t>
  </si>
  <si>
    <t>San Marcos</t>
  </si>
  <si>
    <t>228459</t>
  </si>
  <si>
    <t>https://www.admissions.txstate.edu/academics/undergraduate-degree-list</t>
  </si>
  <si>
    <t>DI66507</t>
  </si>
  <si>
    <t>jfrazi13@txstate.edu</t>
  </si>
  <si>
    <t>310-755-0738</t>
  </si>
  <si>
    <t>https://txstatebobcats.com/sports/mens-track-and-field</t>
  </si>
  <si>
    <t>https://twitter.com/txstatetrack</t>
  </si>
  <si>
    <t>https://www.instagram.com/johnfrazier89/</t>
  </si>
  <si>
    <t>https://www.instagram.com/txstatexctrack/</t>
  </si>
  <si>
    <t>https://txstatebobcats.com/sb_output.aspx?form=26</t>
  </si>
  <si>
    <t>Texas State</t>
  </si>
  <si>
    <t>80.26%</t>
  </si>
  <si>
    <t>$37,387</t>
  </si>
  <si>
    <t>DI68174</t>
  </si>
  <si>
    <t>Gustafson</t>
  </si>
  <si>
    <t>kendallgustafson@txstate.edu</t>
  </si>
  <si>
    <t>310-702-1930</t>
  </si>
  <si>
    <t>https://www.instagram.com/coachktxst/</t>
  </si>
  <si>
    <t>DI102724</t>
  </si>
  <si>
    <t>Ramirez</t>
  </si>
  <si>
    <t>Assistant Coach (Throws), Director of Operations</t>
  </si>
  <si>
    <t>fbq17@txstate.edu</t>
  </si>
  <si>
    <t>https://www.facebook.com/groups/200586633337828/</t>
  </si>
  <si>
    <t>https://www.instagram.com/natalie__ramirez/</t>
  </si>
  <si>
    <t>DI102725</t>
  </si>
  <si>
    <t>Aries</t>
  </si>
  <si>
    <t>Merritt</t>
  </si>
  <si>
    <t>Aries_Merritt@txstate.edu</t>
  </si>
  <si>
    <t>https://x.com/amhurdlestar</t>
  </si>
  <si>
    <t>https://www.facebook.com/aries.merritt.hurdles/</t>
  </si>
  <si>
    <t>DI102726</t>
  </si>
  <si>
    <t>Calie</t>
  </si>
  <si>
    <t>calie.spencer@gmail.com</t>
  </si>
  <si>
    <t>https://www.facebook.com/calie.spencer/</t>
  </si>
  <si>
    <t>DI102727</t>
  </si>
  <si>
    <t>Hope</t>
  </si>
  <si>
    <t>Bender</t>
  </si>
  <si>
    <t>https://x.com/hope_bender</t>
  </si>
  <si>
    <t>DI85194</t>
  </si>
  <si>
    <t>Randal</t>
  </si>
  <si>
    <t>Grizzle</t>
  </si>
  <si>
    <t>randalgrizzle@txstate.edu</t>
  </si>
  <si>
    <t>DI102729</t>
  </si>
  <si>
    <t>Natosha</t>
  </si>
  <si>
    <t>https://www.instagram.com/natosha_rogers/</t>
  </si>
  <si>
    <t>DI102728</t>
  </si>
  <si>
    <t>Swartz</t>
  </si>
  <si>
    <t>Texas Tech University</t>
  </si>
  <si>
    <t>Lubbock</t>
  </si>
  <si>
    <t>229115</t>
  </si>
  <si>
    <t>https://www.ttu.edu/majors-and-colleges/undergraduate-majors/</t>
  </si>
  <si>
    <t>DI4431</t>
  </si>
  <si>
    <t>Kittley</t>
  </si>
  <si>
    <t>wes.kittley@ttu.edu</t>
  </si>
  <si>
    <t>806-834-4592</t>
  </si>
  <si>
    <t>https://texastech.com/sports/mens-track-and-field</t>
  </si>
  <si>
    <t>https://twitter.com/weskittley</t>
  </si>
  <si>
    <t>https://twitter.com/texastechtf</t>
  </si>
  <si>
    <t>https://www.facebook.com/wes.kittley</t>
  </si>
  <si>
    <t>https://www.facebook.com/TexasTechTF/</t>
  </si>
  <si>
    <t>https://www.instagram.com/texastechtf/</t>
  </si>
  <si>
    <t>https://www.ttusports.com/questionnaires_s_a/cc_track_s_a</t>
  </si>
  <si>
    <t>Texas Tech</t>
  </si>
  <si>
    <t>71.20%</t>
  </si>
  <si>
    <t>$39,426</t>
  </si>
  <si>
    <t>DI4438</t>
  </si>
  <si>
    <t>Lana</t>
  </si>
  <si>
    <t>lana.f.jones@ttu.edu</t>
  </si>
  <si>
    <t>806-834-5692</t>
  </si>
  <si>
    <t>https://twitter.com/ljones0787</t>
  </si>
  <si>
    <t>DI4436</t>
  </si>
  <si>
    <t>Cliff</t>
  </si>
  <si>
    <t>Felkins</t>
  </si>
  <si>
    <t>cliff.felkins@ttu.edu</t>
  </si>
  <si>
    <t>806-834-4257</t>
  </si>
  <si>
    <t>https://www.facebook.com/cliff.felkins.3</t>
  </si>
  <si>
    <t>DI4434</t>
  </si>
  <si>
    <t>coach.robinson@ttu.edu</t>
  </si>
  <si>
    <t>806-834-1054</t>
  </si>
  <si>
    <t>https://twitter.com/coachcalrob</t>
  </si>
  <si>
    <t>DI4435</t>
  </si>
  <si>
    <t>Glavash</t>
  </si>
  <si>
    <t>coach.glavash@ttu.edu</t>
  </si>
  <si>
    <t>https://twitter.com/bornmission</t>
  </si>
  <si>
    <t>https://facebook.com/bornmission</t>
  </si>
  <si>
    <t>DI4437</t>
  </si>
  <si>
    <t>Slagle</t>
  </si>
  <si>
    <t>tom.slagle@ttu.edu</t>
  </si>
  <si>
    <t>https://twitter.com/slagletom</t>
  </si>
  <si>
    <t>DI66521</t>
  </si>
  <si>
    <t>Herston</t>
  </si>
  <si>
    <t>mherston@ttu.edu</t>
  </si>
  <si>
    <t>https://twitter.com/trackcoachk</t>
  </si>
  <si>
    <t>https://www.instagram.com/mkherston/</t>
  </si>
  <si>
    <t>DI4433</t>
  </si>
  <si>
    <t>jonathan.murray@ttu.edu</t>
  </si>
  <si>
    <t>806-834-2021</t>
  </si>
  <si>
    <t>https://twitter.com/coachjonmurray</t>
  </si>
  <si>
    <t>https://www.instagram.com/coachjonmurray/</t>
  </si>
  <si>
    <t>University of Houston</t>
  </si>
  <si>
    <t>225511</t>
  </si>
  <si>
    <t>DI373</t>
  </si>
  <si>
    <t>fclewis@uh.edu</t>
  </si>
  <si>
    <t>713-743-9399</t>
  </si>
  <si>
    <t>https://uhcougars.com/sports/mens-track-and-field</t>
  </si>
  <si>
    <t>https://twitter.com/Carl_Lewis</t>
  </si>
  <si>
    <t>https://twitter.com/uhcougartf</t>
  </si>
  <si>
    <t>https://www.facebook.com/carl.lewis.92505956</t>
  </si>
  <si>
    <t>https://www.facebook.com/UHCougarTF/</t>
  </si>
  <si>
    <t>https://www.instagram.com/uhcougartf/</t>
  </si>
  <si>
    <t>https://questionnaires.armssoftware.com/23f08a8772d9</t>
  </si>
  <si>
    <t>64.46%</t>
  </si>
  <si>
    <t>$36,847</t>
  </si>
  <si>
    <t>DI371</t>
  </si>
  <si>
    <t>Blackburn</t>
  </si>
  <si>
    <t>wmblackb@central.uh.edu</t>
  </si>
  <si>
    <t>https://twitter.com/willmblackburn</t>
  </si>
  <si>
    <t>DI374</t>
  </si>
  <si>
    <t>Kristian</t>
  </si>
  <si>
    <t>kpaustin@central.uh.edu</t>
  </si>
  <si>
    <t>DI370</t>
  </si>
  <si>
    <t>Tellez</t>
  </si>
  <si>
    <t>ktellez2@central.uh.edu</t>
  </si>
  <si>
    <t>https://www.facebook.com/kyle.tellez.1</t>
  </si>
  <si>
    <t>DI102730</t>
  </si>
  <si>
    <t>Tipton</t>
  </si>
  <si>
    <t>jdtipton@central.uh.edu</t>
  </si>
  <si>
    <t>https://www.facebook.com/jonny.tipton/</t>
  </si>
  <si>
    <t>DI97177</t>
  </si>
  <si>
    <t>Kerron</t>
  </si>
  <si>
    <t>Clement</t>
  </si>
  <si>
    <t>kclemen2@Central.UH.EDU</t>
  </si>
  <si>
    <t>DI103437</t>
  </si>
  <si>
    <t>Wade</t>
  </si>
  <si>
    <t>jalenwade3@gmail.com</t>
  </si>
  <si>
    <t>https://twitter.com/jalenwade4</t>
  </si>
  <si>
    <t>https://www.instagram.com/jalenwade_/</t>
  </si>
  <si>
    <t>DI90299</t>
  </si>
  <si>
    <t>Fucci</t>
  </si>
  <si>
    <t>Assistant Coach (Jumps, Multi-events, Hurdles)</t>
  </si>
  <si>
    <t>afucci@central.uh.edu</t>
  </si>
  <si>
    <t>https://www.facebook.com/drew.fucci/</t>
  </si>
  <si>
    <t>DI103996</t>
  </si>
  <si>
    <t>De'Vion</t>
  </si>
  <si>
    <t>https://www.instagram.com/slayvion_/</t>
  </si>
  <si>
    <t>DI80916</t>
  </si>
  <si>
    <t>Ferrara</t>
  </si>
  <si>
    <t>Assistant Coach (Distance) (second email)</t>
  </si>
  <si>
    <t>aferr48@aol.com</t>
  </si>
  <si>
    <t>https://twitter.com/aferr48andrew</t>
  </si>
  <si>
    <t>DI103997</t>
  </si>
  <si>
    <t>https://www.instagram.com/claire_meyer44/</t>
  </si>
  <si>
    <t>aferrar2@central.uh.edu</t>
  </si>
  <si>
    <t>DI94142</t>
  </si>
  <si>
    <t>kjgibson@central.uh.edu</t>
  </si>
  <si>
    <t>https://www.instagram.com/coach_gibs/</t>
  </si>
  <si>
    <t>DI109289</t>
  </si>
  <si>
    <t>VanHootegem</t>
  </si>
  <si>
    <t>jevanhootegem@uh.edu</t>
  </si>
  <si>
    <t>University of North Texas</t>
  </si>
  <si>
    <t>Denton</t>
  </si>
  <si>
    <t>227216</t>
  </si>
  <si>
    <t>https://catalog.unt.edu/content.php?catoid=5&amp;navoid=256</t>
  </si>
  <si>
    <t>DI76516</t>
  </si>
  <si>
    <t>douglas.marshall@unt.edu</t>
  </si>
  <si>
    <t>https://meangreensports.com/sports/track-and-field</t>
  </si>
  <si>
    <t>https://twitter.com/maggie_davis10</t>
  </si>
  <si>
    <t>https://www.facebook.com/maggie.davis.3551380</t>
  </si>
  <si>
    <t>North Texas</t>
  </si>
  <si>
    <t>81.63%</t>
  </si>
  <si>
    <t>$35,202</t>
  </si>
  <si>
    <t>DI90300</t>
  </si>
  <si>
    <t>marcus.brown@unt.edu</t>
  </si>
  <si>
    <t>https://www.instagram.com/marcobrownthrows/</t>
  </si>
  <si>
    <t>DI87146</t>
  </si>
  <si>
    <t>Shellene</t>
  </si>
  <si>
    <t>shellene.williams-davis@unt.edu</t>
  </si>
  <si>
    <t>940-369-5406</t>
  </si>
  <si>
    <t>https://twitter.com/sawiiams</t>
  </si>
  <si>
    <t>DI77689</t>
  </si>
  <si>
    <t>Jemarruse</t>
  </si>
  <si>
    <t>Amos</t>
  </si>
  <si>
    <t>Assistant Coach (Hurdles, Multi-Events)</t>
  </si>
  <si>
    <t>Jemarruse.Amos@unt.edu</t>
  </si>
  <si>
    <t>940-565-4446</t>
  </si>
  <si>
    <t>DI77690</t>
  </si>
  <si>
    <t>larry.stevens@unt.edu</t>
  </si>
  <si>
    <t>940-565-2641</t>
  </si>
  <si>
    <t>https://www.instagram.com/easteb22/</t>
  </si>
  <si>
    <t>University of Texas - Arlington</t>
  </si>
  <si>
    <t>Arlington</t>
  </si>
  <si>
    <t>228769</t>
  </si>
  <si>
    <t>https://catalog.uta.edu/aboututa/programs/</t>
  </si>
  <si>
    <t>DI19984</t>
  </si>
  <si>
    <t>Sauerhage</t>
  </si>
  <si>
    <t>hog34536@uta.edu</t>
  </si>
  <si>
    <t>817-272-5753</t>
  </si>
  <si>
    <t>https://utamavs.com/sports/mens-track-and-field</t>
  </si>
  <si>
    <t>https://twitter.com/jsauerhage</t>
  </si>
  <si>
    <t>https://twitter.com/utamavstfxc</t>
  </si>
  <si>
    <t>https://www.facebook.com/john.sauerhage</t>
  </si>
  <si>
    <t>https://www.facebook.com/UtaTrackAndField/</t>
  </si>
  <si>
    <t>https://www.instagram.com/utamavsmbb/</t>
  </si>
  <si>
    <t>https://secure.assistantcoach.net/colleges/athlete_webform.asp?oid=112&amp;sid=2273</t>
  </si>
  <si>
    <t>Texas-Arlington</t>
  </si>
  <si>
    <t>89.49%</t>
  </si>
  <si>
    <t>$44,900</t>
  </si>
  <si>
    <t>DI81002</t>
  </si>
  <si>
    <t>Associate Head Coach (Relays, Sprints)</t>
  </si>
  <si>
    <t>jldurham@uta.edu</t>
  </si>
  <si>
    <t>817-272-5825</t>
  </si>
  <si>
    <t>https://twitter.com/dka_rerun_4</t>
  </si>
  <si>
    <t>https://www.facebook.com/CoachJordanDurham/</t>
  </si>
  <si>
    <t>DI19988</t>
  </si>
  <si>
    <t>Associate Head Coach (Jumps, Multi-Events, Hurdles)</t>
  </si>
  <si>
    <t>berger@uta.edu</t>
  </si>
  <si>
    <t>817-272-0190</t>
  </si>
  <si>
    <t>https://www.facebook.com/bbergere</t>
  </si>
  <si>
    <t>DI19990</t>
  </si>
  <si>
    <t>Ridgway</t>
  </si>
  <si>
    <t>john.ridgway@uta.edu</t>
  </si>
  <si>
    <t>817-272-9530</t>
  </si>
  <si>
    <t>DI19985</t>
  </si>
  <si>
    <t>Schweitzer</t>
  </si>
  <si>
    <t>elizabeth.composto@uta.edu</t>
  </si>
  <si>
    <t>https://twitter.com/lizcomposto</t>
  </si>
  <si>
    <t>DI83604</t>
  </si>
  <si>
    <t>kevin.henderson@uta.edu</t>
  </si>
  <si>
    <t>817-272-6817</t>
  </si>
  <si>
    <t>University of Texas - Austin</t>
  </si>
  <si>
    <t>228778</t>
  </si>
  <si>
    <t>https://admissions.utexas.edu/explore/academics</t>
  </si>
  <si>
    <t>DI72968</t>
  </si>
  <si>
    <t>Steffin</t>
  </si>
  <si>
    <t>McCarter</t>
  </si>
  <si>
    <t>512-471-9693</t>
  </si>
  <si>
    <t>https://texassports.com/sports/mens-track-and-field</t>
  </si>
  <si>
    <t>https://twitter.com/steffinmccarter</t>
  </si>
  <si>
    <t>https://twitter.com/texastfxc</t>
  </si>
  <si>
    <t>https://www.instagram.com/texaslonghorns/</t>
  </si>
  <si>
    <t>https://questionnaires.armssoftware.com/f36d3fe17d38</t>
  </si>
  <si>
    <t>600-750</t>
  </si>
  <si>
    <t>27.47%</t>
  </si>
  <si>
    <t>$57,512</t>
  </si>
  <si>
    <t>DI4245</t>
  </si>
  <si>
    <t>Edrick</t>
  </si>
  <si>
    <t>Floréal</t>
  </si>
  <si>
    <t>edrick.floreal@athletics.utexas.edu</t>
  </si>
  <si>
    <t>512-471-8202</t>
  </si>
  <si>
    <t>https://twitter.com/coach_floknows</t>
  </si>
  <si>
    <t>DI109290</t>
  </si>
  <si>
    <t>Burt</t>
  </si>
  <si>
    <t>john.bart@austin.utexas.edu</t>
  </si>
  <si>
    <t>DI23526</t>
  </si>
  <si>
    <t>Garnham</t>
  </si>
  <si>
    <t>jim.garnham@athletics.utexas.edu</t>
  </si>
  <si>
    <t>512-471-1372</t>
  </si>
  <si>
    <t>https://www.facebook.com/teneventer</t>
  </si>
  <si>
    <t>https://www.instagram.com/teneventer/</t>
  </si>
  <si>
    <t>DI109291</t>
  </si>
  <si>
    <t>Mohamad</t>
  </si>
  <si>
    <t>Saatara</t>
  </si>
  <si>
    <t>mohamad.saatara@austin.utexas.edu</t>
  </si>
  <si>
    <t>DI21140</t>
  </si>
  <si>
    <t>Assistant Coach (Spritns, Hurdles, Jumps)</t>
  </si>
  <si>
    <t>rmorgan@athletics.utexas.edu</t>
  </si>
  <si>
    <t>https://twitter.com/rmorgan_jr</t>
  </si>
  <si>
    <t>https://www.facebook.com/rmorganjr43</t>
  </si>
  <si>
    <t>https://www.instagram.com/rmorgan_jr/</t>
  </si>
  <si>
    <t>DI102731</t>
  </si>
  <si>
    <t>Morgan, Jr.</t>
  </si>
  <si>
    <t>https://www.facebook.com/rmorganjr43/</t>
  </si>
  <si>
    <t>https://www.facebook.com/TexasTFXC/</t>
  </si>
  <si>
    <t>https://www.instagram.com/coach_rmorganjr/</t>
  </si>
  <si>
    <t>DI79424</t>
  </si>
  <si>
    <t>AC Greg has been removed.</t>
  </si>
  <si>
    <t>DI69577</t>
  </si>
  <si>
    <t>Director of Ops Kayla has been removed.</t>
  </si>
  <si>
    <t>DI4248</t>
  </si>
  <si>
    <t>AC Zeb has been removed.</t>
  </si>
  <si>
    <t>https://twitter.com/coachsion</t>
  </si>
  <si>
    <t>https://www.facebook.com/coachzebsion/</t>
  </si>
  <si>
    <t>https://www.instagram.com/coachzsion/</t>
  </si>
  <si>
    <t>University of Texas - El Paso</t>
  </si>
  <si>
    <t>El Paso</t>
  </si>
  <si>
    <t>https://www.utep.edu/academicprograms/</t>
  </si>
  <si>
    <t>DI109292</t>
  </si>
  <si>
    <t>Francesca</t>
  </si>
  <si>
    <t>fegreen@utep.edu</t>
  </si>
  <si>
    <t>915-747-6841</t>
  </si>
  <si>
    <t>https://utepminers.com/sports/track-and-field</t>
  </si>
  <si>
    <t>https://utepminers.com/sb_output.aspx?form=1034</t>
  </si>
  <si>
    <t>Texas-El Paso (UTEP)</t>
  </si>
  <si>
    <t>228796</t>
  </si>
  <si>
    <t>DI107610</t>
  </si>
  <si>
    <t>pwpearson@utep.edu</t>
  </si>
  <si>
    <t>915-747-5082</t>
  </si>
  <si>
    <t>https://twitter.com/uteptrack</t>
  </si>
  <si>
    <t>https://www.facebook.com/iamdreambro/</t>
  </si>
  <si>
    <t>https://www.facebook.com/UTEPTrack/posts</t>
  </si>
  <si>
    <t>https://www.instagram.com/uteptrack/</t>
  </si>
  <si>
    <t>99.97%</t>
  </si>
  <si>
    <t>$39,026</t>
  </si>
  <si>
    <t>DI102732</t>
  </si>
  <si>
    <t>Francis</t>
  </si>
  <si>
    <t>kafrancis@utep.edu</t>
  </si>
  <si>
    <t>915-747-5819</t>
  </si>
  <si>
    <t>https://twitter.com/_coachk_</t>
  </si>
  <si>
    <t>https://www.instagram.com/kymistryy/</t>
  </si>
  <si>
    <t>DI9145</t>
  </si>
  <si>
    <t>Benavides</t>
  </si>
  <si>
    <t>ppbenavides@utep.edu</t>
  </si>
  <si>
    <t>915-747-6840</t>
  </si>
  <si>
    <t>https://twitter.com/pv20ft</t>
  </si>
  <si>
    <t>https://facebook.com/UTEPTrack/</t>
  </si>
  <si>
    <t>https://www.instagram.com/pv20ft/</t>
  </si>
  <si>
    <t>DI79378</t>
  </si>
  <si>
    <t>Rohsaan</t>
  </si>
  <si>
    <t>regriffin@utep.edu</t>
  </si>
  <si>
    <t>915-747-8087</t>
  </si>
  <si>
    <t>https://www.facebook.com/UTEPTrack</t>
  </si>
  <si>
    <t>DI9140</t>
  </si>
  <si>
    <t>Director of Track-and-Field Mika has been removed.</t>
  </si>
  <si>
    <t xml:space="preserve">University of Texas - Rio Grande Valley </t>
  </si>
  <si>
    <t>Brownsville</t>
  </si>
  <si>
    <t>227368</t>
  </si>
  <si>
    <t>https://www.utrgv.edu/en-us/academics/undergraduate/index.htm</t>
  </si>
  <si>
    <t>DI66588</t>
  </si>
  <si>
    <t>Shareese</t>
  </si>
  <si>
    <t>shareese.woodshicks@utrgv.edu</t>
  </si>
  <si>
    <t>956-665-7113</t>
  </si>
  <si>
    <t>https://goutrgv.com/sports/mens-track-and-field</t>
  </si>
  <si>
    <t>https://twitter.com/utrgvtrackfield</t>
  </si>
  <si>
    <t>https://www.facebook.com/UTRGVTrackField/</t>
  </si>
  <si>
    <t>https://www.instagram.com/utrgv_tfxc/</t>
  </si>
  <si>
    <t>https://goutrgv.com/sb_output.aspx?form=3</t>
  </si>
  <si>
    <t>Texas-Rio Grande Valley (UTRGV)</t>
  </si>
  <si>
    <t>93.90%</t>
  </si>
  <si>
    <t>$4,948</t>
  </si>
  <si>
    <t>DI68234</t>
  </si>
  <si>
    <t>Embry</t>
  </si>
  <si>
    <t>mike.embry@utrgv.edu</t>
  </si>
  <si>
    <t>956-665-5111</t>
  </si>
  <si>
    <t>DI94143</t>
  </si>
  <si>
    <t>Jakob</t>
  </si>
  <si>
    <t>Degenshein</t>
  </si>
  <si>
    <t>jakob.degenshein@utrgv.edu</t>
  </si>
  <si>
    <t>956-665-2316</t>
  </si>
  <si>
    <t>https://twitter.com/coach_deg</t>
  </si>
  <si>
    <t>DI70375</t>
  </si>
  <si>
    <t>Antwon</t>
  </si>
  <si>
    <t>antwon.hicks@utrgv.edu</t>
  </si>
  <si>
    <t>DI91864</t>
  </si>
  <si>
    <t>Mendoza</t>
  </si>
  <si>
    <t>ricardo.mendoza01@utrgv.edu</t>
  </si>
  <si>
    <t>956-665-7438</t>
  </si>
  <si>
    <t>https://facebook.com/people/Ricardo-Mendoza/100014773152277/</t>
  </si>
  <si>
    <t>University of Texas - San Antonio</t>
  </si>
  <si>
    <t>San Antonio</t>
  </si>
  <si>
    <t>229027</t>
  </si>
  <si>
    <t>https://www.utsa.edu/academics/ugrad-degree-programs.html</t>
  </si>
  <si>
    <t>DI9205</t>
  </si>
  <si>
    <t>aaron.fox@utsa.edu</t>
  </si>
  <si>
    <t>210-458-4205</t>
  </si>
  <si>
    <t>https://goutsa.com/sports/track</t>
  </si>
  <si>
    <t>https://twitter.com/utsatrackxc</t>
  </si>
  <si>
    <t>https://www.facebook.com/UTSATrack/</t>
  </si>
  <si>
    <t>https://www.instagram.com/utsambb/</t>
  </si>
  <si>
    <t>Texas-San Antonio (UTSA)</t>
  </si>
  <si>
    <t>82.01%</t>
  </si>
  <si>
    <t>$32,884</t>
  </si>
  <si>
    <t>DI9206</t>
  </si>
  <si>
    <t>Kareem</t>
  </si>
  <si>
    <t>Streete-Thompson</t>
  </si>
  <si>
    <t>Associate Head Coach (Sprints, Jumps, Relays)</t>
  </si>
  <si>
    <t>kareem.streete-thompson@utsa.edu</t>
  </si>
  <si>
    <t>210-458-5468</t>
  </si>
  <si>
    <t>https://twitter.com/kaystreete</t>
  </si>
  <si>
    <t>https://www.instagram.com/kaystreete/</t>
  </si>
  <si>
    <t>DI9207</t>
  </si>
  <si>
    <t>chris.adams@utsa.edu</t>
  </si>
  <si>
    <t>210-232-2126</t>
  </si>
  <si>
    <t>https://twitter.com/utsathrows</t>
  </si>
  <si>
    <t>DI9210</t>
  </si>
  <si>
    <t>Assistant Coach (Hurdles, Mid-Distance, Relays)</t>
  </si>
  <si>
    <t>jacqueline.richards@utsa.edu</t>
  </si>
  <si>
    <t>210-458-5467</t>
  </si>
  <si>
    <t>https://www.instagram.com/coachrichardsutsa/</t>
  </si>
  <si>
    <t>DI9208</t>
  </si>
  <si>
    <t>https://www.facebook.com/people/Dave-Hartman/4928774/</t>
  </si>
  <si>
    <t>University of the Incarnate Word</t>
  </si>
  <si>
    <t>225627</t>
  </si>
  <si>
    <t>https://www.uiw.edu/academics/</t>
  </si>
  <si>
    <t>DI102733</t>
  </si>
  <si>
    <t>MaLik</t>
  </si>
  <si>
    <t>Recruiting Coordinator, Assistant Coach (Throws)</t>
  </si>
  <si>
    <t>mtburns@uiwtx.edu</t>
  </si>
  <si>
    <t>318-225-0607</t>
  </si>
  <si>
    <t>https://uiwcardinals.com/sports/mens-track-and-field</t>
  </si>
  <si>
    <t>https://twitter.com/uiwtrackxc</t>
  </si>
  <si>
    <t>https://www.facebook.com/uiwtrackandfield/</t>
  </si>
  <si>
    <t>https://www.instagram.com/coachburnsthrows/</t>
  </si>
  <si>
    <t>https://www.instagram.com/uiwtrackxc/</t>
  </si>
  <si>
    <t>https://questionnaires.armssoftware.com/4669b505f612</t>
  </si>
  <si>
    <t>Incarnate Word</t>
  </si>
  <si>
    <t>$49,815</t>
  </si>
  <si>
    <t>DI18050</t>
  </si>
  <si>
    <t>Riedel</t>
  </si>
  <si>
    <t>Head Coach (Mid-Distance, Distance)</t>
  </si>
  <si>
    <t>riedel@uiwtx.edu</t>
  </si>
  <si>
    <t>210-805-3566</t>
  </si>
  <si>
    <t>DI18051</t>
  </si>
  <si>
    <t>Rosemary</t>
  </si>
  <si>
    <t>DuPree</t>
  </si>
  <si>
    <t>rdupree@uiwtx.edu</t>
  </si>
  <si>
    <t>210-832-5650</t>
  </si>
  <si>
    <t>https://www.facebook.com/baye.liggons</t>
  </si>
  <si>
    <t>DI102734</t>
  </si>
  <si>
    <t>Guajardo Jr.</t>
  </si>
  <si>
    <t>maguaja3@student.uiwtx.edu</t>
  </si>
  <si>
    <t>956-252-8512</t>
  </si>
  <si>
    <t>https://twitter.com/marcoguajardo13</t>
  </si>
  <si>
    <t>DI90303</t>
  </si>
  <si>
    <t>Berney</t>
  </si>
  <si>
    <t>Assistant Coach (Jumps, Hurdles, Multi-Events)</t>
  </si>
  <si>
    <t>berney@uiwtx.edu</t>
  </si>
  <si>
    <t>c:936-205-0527</t>
  </si>
  <si>
    <t>Brigham Young University</t>
  </si>
  <si>
    <t>Utah</t>
  </si>
  <si>
    <t>Provo</t>
  </si>
  <si>
    <t>230038</t>
  </si>
  <si>
    <t>y (The Church of Jesus Christ of Latter-day Saints)</t>
  </si>
  <si>
    <t>https://catalog.byu.edu/majors</t>
  </si>
  <si>
    <t>DI26292</t>
  </si>
  <si>
    <t>Eyestone</t>
  </si>
  <si>
    <t>ed_eyestone@byu.edu</t>
  </si>
  <si>
    <t>801-422-3329</t>
  </si>
  <si>
    <t>https://byucougars.com/home/m-track-field</t>
  </si>
  <si>
    <t>https://twitter.com/edeyestone</t>
  </si>
  <si>
    <t>https://twitter.com/byutfxc</t>
  </si>
  <si>
    <t>https://www.facebook.com/BYUtrackandxc/</t>
  </si>
  <si>
    <t>https://www.instagram.com/byutrackfieldxc/</t>
  </si>
  <si>
    <t>Brigham Young (BYU)</t>
  </si>
  <si>
    <t>UT</t>
  </si>
  <si>
    <t>65.37%</t>
  </si>
  <si>
    <t>$19,594</t>
  </si>
  <si>
    <t>DI101401</t>
  </si>
  <si>
    <t>Cindy</t>
  </si>
  <si>
    <t>Litchford</t>
  </si>
  <si>
    <t>cindy_litchford@byu.edu</t>
  </si>
  <si>
    <t>https://www.instagram.com/cindylitch9/</t>
  </si>
  <si>
    <t>DI104946</t>
  </si>
  <si>
    <t>Diljeet</t>
  </si>
  <si>
    <t>diljeet_taylor@byu.edu</t>
  </si>
  <si>
    <t>801-422-7922</t>
  </si>
  <si>
    <t>https://x.com/ddosanjhtaylor</t>
  </si>
  <si>
    <t>https://www.instagram.com/diljeetdosanjhtaylor/</t>
  </si>
  <si>
    <t>DI26293</t>
  </si>
  <si>
    <t>Niklas</t>
  </si>
  <si>
    <t>Arrhenius</t>
  </si>
  <si>
    <t>niklas_arrhenius@byu.edu</t>
  </si>
  <si>
    <t>801-422-2263</t>
  </si>
  <si>
    <t>DI26294</t>
  </si>
  <si>
    <t>Grossarth</t>
  </si>
  <si>
    <t>kyle_grossarth@byu.edu</t>
  </si>
  <si>
    <t>801-422-1984</t>
  </si>
  <si>
    <t>https://twitter.com/coachklg</t>
  </si>
  <si>
    <t>https://www.facebook.com/kyle.grossarth</t>
  </si>
  <si>
    <t>https://www.instagram.com/byucoach/</t>
  </si>
  <si>
    <t>DI93044</t>
  </si>
  <si>
    <t>McWhorter</t>
  </si>
  <si>
    <t>rick.mcwhorter@gmail.com</t>
  </si>
  <si>
    <t>DI93045</t>
  </si>
  <si>
    <t>Tiffany</t>
  </si>
  <si>
    <t>Hogan</t>
  </si>
  <si>
    <t>tiffany_hogan@byu.edu</t>
  </si>
  <si>
    <t>https://www.instagram.com/tiffanyhogan7.30/</t>
  </si>
  <si>
    <t>DI101403</t>
  </si>
  <si>
    <t>Waite</t>
  </si>
  <si>
    <t>ryan.waite@byu.edu</t>
  </si>
  <si>
    <t>https://www.instagram.com/coach_waite_byu/</t>
  </si>
  <si>
    <t>Southern Utah University</t>
  </si>
  <si>
    <t>Cedar City</t>
  </si>
  <si>
    <t>230603</t>
  </si>
  <si>
    <t>https://www.suu.edu/majors.html</t>
  </si>
  <si>
    <t>DI5639</t>
  </si>
  <si>
    <t>Kovar</t>
  </si>
  <si>
    <t>kaylakovar@suu.edu</t>
  </si>
  <si>
    <t>c:760-793-5969</t>
  </si>
  <si>
    <t>https://suutbirds.com/sports/mens-track-and-field</t>
  </si>
  <si>
    <t>https://twitter.com/kaylakovar</t>
  </si>
  <si>
    <t>https://twitter.com/suutfxc</t>
  </si>
  <si>
    <t>https://www.facebook.com/suutrackandxc/</t>
  </si>
  <si>
    <t>https://www.instagram.com/suutfxc/</t>
  </si>
  <si>
    <t>https://college.jumpforward.com/questionnaire.aspx?DB_OEM_ID=20100&amp;iid=1675&amp;sportid=58</t>
  </si>
  <si>
    <t>Southern Utah</t>
  </si>
  <si>
    <t>74.98%</t>
  </si>
  <si>
    <t>$34,360</t>
  </si>
  <si>
    <t>DI5632</t>
  </si>
  <si>
    <t>Houle</t>
  </si>
  <si>
    <t>houle@suu.edu</t>
  </si>
  <si>
    <t>c:435-559-3147</t>
  </si>
  <si>
    <t>https://twitter.com/ekhoule</t>
  </si>
  <si>
    <t>DI102735</t>
  </si>
  <si>
    <t>Carlos</t>
  </si>
  <si>
    <t>Valle</t>
  </si>
  <si>
    <t>https://x.com/_carlosvallejo_</t>
  </si>
  <si>
    <t>DI101404</t>
  </si>
  <si>
    <t>Champlin</t>
  </si>
  <si>
    <t>stevenchamplin@suu.edu</t>
  </si>
  <si>
    <t>https://x.com/coach__champ__</t>
  </si>
  <si>
    <t>https://www.instagram.com/_coach_champ_/</t>
  </si>
  <si>
    <t>DI101405</t>
  </si>
  <si>
    <t>DI68163</t>
  </si>
  <si>
    <t>loganpetty1@suu.edu</t>
  </si>
  <si>
    <t>https://facebook.com/xcrunner.15/</t>
  </si>
  <si>
    <t>https://www.instagram.com/loganpetty21/</t>
  </si>
  <si>
    <t>DI101406</t>
  </si>
  <si>
    <t>AC Seadra has been removed.</t>
  </si>
  <si>
    <t>Utah State University</t>
  </si>
  <si>
    <t>230728</t>
  </si>
  <si>
    <t>https://www.usu.edu/degrees/</t>
  </si>
  <si>
    <t>DI13389</t>
  </si>
  <si>
    <t>Artie</t>
  </si>
  <si>
    <t>Gulden</t>
  </si>
  <si>
    <t>arthur.gulden@usu.edu</t>
  </si>
  <si>
    <t>797-435-2058</t>
  </si>
  <si>
    <t>https://utahstateaggies.com/sports/track-and-field</t>
  </si>
  <si>
    <t>https://twitter.com/usutf_xc</t>
  </si>
  <si>
    <t>https://www.facebook.com/USUTrack/</t>
  </si>
  <si>
    <t>https://www.instagram.com/usutf_xc/</t>
  </si>
  <si>
    <t>https://questionnaires.armssoftware.com/3820321deac2</t>
  </si>
  <si>
    <t>Utah State</t>
  </si>
  <si>
    <t>530-660</t>
  </si>
  <si>
    <t>90.77%</t>
  </si>
  <si>
    <t>$36,360</t>
  </si>
  <si>
    <t>DI13388</t>
  </si>
  <si>
    <t>Ingebritsen</t>
  </si>
  <si>
    <t>matt.ingebritsen@usu.edu</t>
  </si>
  <si>
    <t>435-797-2061</t>
  </si>
  <si>
    <t>DI80971</t>
  </si>
  <si>
    <t>Nardoni</t>
  </si>
  <si>
    <t>sarah.griggs@usu.edu</t>
  </si>
  <si>
    <t>DI109293</t>
  </si>
  <si>
    <t>Brennan</t>
  </si>
  <si>
    <t>Benson</t>
  </si>
  <si>
    <t>brennan.benson@usu.edu</t>
  </si>
  <si>
    <t>DI96466</t>
  </si>
  <si>
    <t>Burkes</t>
  </si>
  <si>
    <t>rodney.rodney@usu.edu</t>
  </si>
  <si>
    <t>https://twitter.com/burkesrodney</t>
  </si>
  <si>
    <t>https://www.facebook.com/usutrack/</t>
  </si>
  <si>
    <t>https://www.instagram.com/coach_flytime/reels/</t>
  </si>
  <si>
    <t>DI13390</t>
  </si>
  <si>
    <t>erik.rasmussen@usu.edu</t>
  </si>
  <si>
    <t>435-797-9047</t>
  </si>
  <si>
    <t>https://twitter.com/jumpscoacher</t>
  </si>
  <si>
    <t>https://www.facebook.com/erik.rasmussen.967</t>
  </si>
  <si>
    <t>DI99760</t>
  </si>
  <si>
    <t>https://www.facebook.com/mark.crandall.7374/</t>
  </si>
  <si>
    <t>https://www.instagram.com/crandallseye/</t>
  </si>
  <si>
    <t>Utah Tech University</t>
  </si>
  <si>
    <t>St. George</t>
  </si>
  <si>
    <t>230171</t>
  </si>
  <si>
    <t>https://catalog.dixie.edu/programs/</t>
  </si>
  <si>
    <t>DI81807</t>
  </si>
  <si>
    <t>Decker</t>
  </si>
  <si>
    <t>justin.decker@utahtech.edu</t>
  </si>
  <si>
    <t>435-272-6562</t>
  </si>
  <si>
    <t>https://utahstateaggies.com/sports/womens-volleyball</t>
  </si>
  <si>
    <t>https://www.facebook.com/dixiestatetrackxc/</t>
  </si>
  <si>
    <t>https://www.instagram.com/jwdecker5/</t>
  </si>
  <si>
    <t>https://www.instagram.com/utahtech_tfxc/</t>
  </si>
  <si>
    <t>https://utahtechtrailblazers.com/sports/2019/3/7/recruiting-questionnaires.aspx</t>
  </si>
  <si>
    <t>Utah Tech</t>
  </si>
  <si>
    <t>Not available</t>
  </si>
  <si>
    <t>97.00%</t>
  </si>
  <si>
    <t>$28,052</t>
  </si>
  <si>
    <t>Utah Valley University</t>
  </si>
  <si>
    <t>Orem</t>
  </si>
  <si>
    <t>230737</t>
  </si>
  <si>
    <t>https://www.uvu.edu/catalog/2016-17/departments/degrees-programs.html</t>
  </si>
  <si>
    <t>DI91866</t>
  </si>
  <si>
    <t>Jaimee</t>
  </si>
  <si>
    <t>Paletta Hatch</t>
  </si>
  <si>
    <t>https://gouvu.com/sports/mens-track-and-field</t>
  </si>
  <si>
    <t>https://www.instagram.com/jaimee_91/</t>
  </si>
  <si>
    <t>https://gouvu.com/sb_output.aspx?form=7</t>
  </si>
  <si>
    <t>Utah Valley</t>
  </si>
  <si>
    <t>$16,806</t>
  </si>
  <si>
    <t>DI91867</t>
  </si>
  <si>
    <t>Tenn</t>
  </si>
  <si>
    <t>DI20515</t>
  </si>
  <si>
    <t>scott.houle@uvu.edu</t>
  </si>
  <si>
    <t>https://twitter.com/uvhoule</t>
  </si>
  <si>
    <t>DI20517</t>
  </si>
  <si>
    <t>Associate Head Coach (Sprints, Relays, Long-Jump, Triple-Jump, Hurdles)</t>
  </si>
  <si>
    <t>paul.smith@uvu.edu</t>
  </si>
  <si>
    <t>https://twitter.com/PLSsprint</t>
  </si>
  <si>
    <t>DI20519</t>
  </si>
  <si>
    <t>Jill</t>
  </si>
  <si>
    <t>jill.williams@uvu.edu</t>
  </si>
  <si>
    <t>https://twitter.com/jilly_willy24</t>
  </si>
  <si>
    <t>https://www.instagram.com/utah0rbust/</t>
  </si>
  <si>
    <t>DI90307</t>
  </si>
  <si>
    <t>Dildine</t>
  </si>
  <si>
    <t>ian.dildine@uvu.edu</t>
  </si>
  <si>
    <t>https://www.facebook.com/jumpers4god/</t>
  </si>
  <si>
    <t>https://www.instagram.com/ianjumps45/</t>
  </si>
  <si>
    <t>DI99761</t>
  </si>
  <si>
    <t>Samantha.Smith@uvu.edu</t>
  </si>
  <si>
    <t>https://twitter.com/samanthataghoy</t>
  </si>
  <si>
    <t>https://www.facebook.com/SamanthaSmithFanPage/</t>
  </si>
  <si>
    <t>https://www.instagram.com/samsmithski123/</t>
  </si>
  <si>
    <t>DI83605</t>
  </si>
  <si>
    <t>Branch</t>
  </si>
  <si>
    <t>Weber State University</t>
  </si>
  <si>
    <t>Ogden</t>
  </si>
  <si>
    <t>230782</t>
  </si>
  <si>
    <t>https://portalapps.weber.edu/majors/</t>
  </si>
  <si>
    <t>DI24369</t>
  </si>
  <si>
    <t>https://weberstatesports.com/sports/track-and-field</t>
  </si>
  <si>
    <t>https://twitter.com/weberstatetrack</t>
  </si>
  <si>
    <t>https://www.facebook.com/kurt.ward.75/</t>
  </si>
  <si>
    <t>https://www.facebook.com/WeberStateUniversityTrackAndField/</t>
  </si>
  <si>
    <t>https://www.instagram.com/weberstatetrack/</t>
  </si>
  <si>
    <t>http://college.jumpforward.com/questionnaire.aspx?IID=507&amp;SPORTID=56</t>
  </si>
  <si>
    <t>Weber State</t>
  </si>
  <si>
    <t>$31,422</t>
  </si>
  <si>
    <t>DI5696</t>
  </si>
  <si>
    <t>Corbin</t>
  </si>
  <si>
    <t>Talley</t>
  </si>
  <si>
    <t>corbintalley@weber.edu</t>
  </si>
  <si>
    <t>801-626-7236</t>
  </si>
  <si>
    <t>https://twitter.com/coachctalley</t>
  </si>
  <si>
    <t>https://www.facebook.com/corbin.talley.3</t>
  </si>
  <si>
    <t>https://www.instagram.com/jcorbintalley/</t>
  </si>
  <si>
    <t>DI72057</t>
  </si>
  <si>
    <t>Aydlette</t>
  </si>
  <si>
    <t>joshuaaydlette@weber.edu</t>
  </si>
  <si>
    <t>DI91868</t>
  </si>
  <si>
    <t>Tawnie</t>
  </si>
  <si>
    <t>tawniemoore@weber.edu</t>
  </si>
  <si>
    <t>https://www.instagram.com/rise_and_stride/</t>
  </si>
  <si>
    <t>DI95319</t>
  </si>
  <si>
    <t>University of Vermont</t>
  </si>
  <si>
    <t>Vermont</t>
  </si>
  <si>
    <t>Burlington</t>
  </si>
  <si>
    <t>231174</t>
  </si>
  <si>
    <t>https://www.uvm.edu/academics/majors_minors_and_graduate_programs</t>
  </si>
  <si>
    <t>DI82753</t>
  </si>
  <si>
    <t>https://uvmathletics.com/sports/mtrk</t>
  </si>
  <si>
    <t>https://twitter.com/uvmtrack</t>
  </si>
  <si>
    <t>https://www.facebook.com/uvmtrack</t>
  </si>
  <si>
    <t>https://www.instagram.com/uvmtrack/</t>
  </si>
  <si>
    <t>https://questionnaires.armssoftware.com/d0227476be07</t>
  </si>
  <si>
    <t>VT</t>
  </si>
  <si>
    <t>66.45%</t>
  </si>
  <si>
    <t>$60,770</t>
  </si>
  <si>
    <t>DI98192</t>
  </si>
  <si>
    <t>Katie</t>
  </si>
  <si>
    <t>Doucette</t>
  </si>
  <si>
    <t>DI2602</t>
  </si>
  <si>
    <t>Belfield</t>
  </si>
  <si>
    <t>Head Coach (Mid-Distance, Distance, Throws)</t>
  </si>
  <si>
    <t>matthew.belfield@uvm.edu</t>
  </si>
  <si>
    <t>802-656-4470</t>
  </si>
  <si>
    <t>DI2603</t>
  </si>
  <si>
    <t>Gingras</t>
  </si>
  <si>
    <t>joseph.gingras@uvm.edu</t>
  </si>
  <si>
    <t>802-656-7687</t>
  </si>
  <si>
    <t>https://twitter.com/joe_gingras</t>
  </si>
  <si>
    <t>College of William &amp; Mary</t>
  </si>
  <si>
    <t>Virginia</t>
  </si>
  <si>
    <t>Williamsburg</t>
  </si>
  <si>
    <t>231624</t>
  </si>
  <si>
    <t>https://www.wm.edu/majorsminors/index.php</t>
  </si>
  <si>
    <t>DI8356</t>
  </si>
  <si>
    <t>Heacock</t>
  </si>
  <si>
    <t>aaheac@wm.edu</t>
  </si>
  <si>
    <t>757-221-3397</t>
  </si>
  <si>
    <t>https://tribeathletics.com/sports/mens-track-and-field</t>
  </si>
  <si>
    <t>https://twitter.com/coachheacockwm</t>
  </si>
  <si>
    <t>https://twitter.com/wmtribexctf</t>
  </si>
  <si>
    <t>https://www.facebook.com/WMTribeXCTF/</t>
  </si>
  <si>
    <t>https://www.instagram.com/heacockthrows/</t>
  </si>
  <si>
    <t>https://www.instagram.com/wmtribexctf/</t>
  </si>
  <si>
    <t>https://questionnaires.armssoftware.com/870223cde6fc</t>
  </si>
  <si>
    <t>William &amp; Mary</t>
  </si>
  <si>
    <t>VA</t>
  </si>
  <si>
    <t>46.06%</t>
  </si>
  <si>
    <t>$63,260</t>
  </si>
  <si>
    <t>DI90309</t>
  </si>
  <si>
    <t>Belanger</t>
  </si>
  <si>
    <t>sbelanger@wm.edu</t>
  </si>
  <si>
    <t>757-221-1235</t>
  </si>
  <si>
    <t>DI8358</t>
  </si>
  <si>
    <t>Barrineau</t>
  </si>
  <si>
    <t>tjbarrineau@wm.edu</t>
  </si>
  <si>
    <t>757-221-3396</t>
  </si>
  <si>
    <t>https://www.facebook.com/people/Tommy-Barrineau/4944887</t>
  </si>
  <si>
    <t>DI8357</t>
  </si>
  <si>
    <t>Forest</t>
  </si>
  <si>
    <t>Braden</t>
  </si>
  <si>
    <t>fbraden@wm.edu</t>
  </si>
  <si>
    <t>757-221-3336</t>
  </si>
  <si>
    <t>DI8359</t>
  </si>
  <si>
    <t>sjones03@wm.edu</t>
  </si>
  <si>
    <t>757-221-3398</t>
  </si>
  <si>
    <t>https://twitter.com/coachjonesxc</t>
  </si>
  <si>
    <t>George Mason University</t>
  </si>
  <si>
    <t>Fairfax</t>
  </si>
  <si>
    <t>232186</t>
  </si>
  <si>
    <t>https://www2.gmu.edu/academics</t>
  </si>
  <si>
    <t>DI2893</t>
  </si>
  <si>
    <t>Gerard</t>
  </si>
  <si>
    <t>agerard@gmu.edu</t>
  </si>
  <si>
    <t>703-993-3285</t>
  </si>
  <si>
    <t>https://gomason.com/sports/mens-track-and-field</t>
  </si>
  <si>
    <t>https://twitter.com/georgemasontfxc</t>
  </si>
  <si>
    <t>https://www.instagram.com/georgemasontrack/</t>
  </si>
  <si>
    <t>https://questionnaires.armssoftware.com/71e723931e00</t>
  </si>
  <si>
    <t>George Mason</t>
  </si>
  <si>
    <t>87.00%</t>
  </si>
  <si>
    <t>$54,374</t>
  </si>
  <si>
    <t>DI2896</t>
  </si>
  <si>
    <t>Mihalich</t>
  </si>
  <si>
    <t>amihalic@gmu.edu</t>
  </si>
  <si>
    <t>703-993-3294</t>
  </si>
  <si>
    <t>https://facebook.com/people/Anthony-Mihalich/100005593818414/</t>
  </si>
  <si>
    <t>https://www.instagram.com/amihalich10/</t>
  </si>
  <si>
    <t>DI2897</t>
  </si>
  <si>
    <t>Nickas</t>
  </si>
  <si>
    <t>tnickas@gmu.edu</t>
  </si>
  <si>
    <t>703-993-3231</t>
  </si>
  <si>
    <t>https://www.facebook.com/tim.nickas</t>
  </si>
  <si>
    <t>DI101408</t>
  </si>
  <si>
    <t>https://www.facebook.com/groups/100782488226/</t>
  </si>
  <si>
    <t>https://www.instagram.com/emilyharrison0708/</t>
  </si>
  <si>
    <t>DI72934</t>
  </si>
  <si>
    <t>Wallerstedt</t>
  </si>
  <si>
    <t>mwallers@gmu.edu</t>
  </si>
  <si>
    <t>DI79327</t>
  </si>
  <si>
    <t>Reynaldo</t>
  </si>
  <si>
    <t>Radlin</t>
  </si>
  <si>
    <t>rradlin@gmu.edu</t>
  </si>
  <si>
    <t>703-993-3326</t>
  </si>
  <si>
    <t>DI90311</t>
  </si>
  <si>
    <t>Ivan</t>
  </si>
  <si>
    <t>Chirinos</t>
  </si>
  <si>
    <t>DI90310</t>
  </si>
  <si>
    <t>Cason</t>
  </si>
  <si>
    <t>Gardner</t>
  </si>
  <si>
    <t>https://twitter.com/GardnerCason</t>
  </si>
  <si>
    <t>https://www.instagram.com/cason.gardner/</t>
  </si>
  <si>
    <t>DI101409</t>
  </si>
  <si>
    <t>DI90312</t>
  </si>
  <si>
    <t>Susanna</t>
  </si>
  <si>
    <t>Hampton University</t>
  </si>
  <si>
    <t>Hampton</t>
  </si>
  <si>
    <t>232265</t>
  </si>
  <si>
    <t>DI11892</t>
  </si>
  <si>
    <t>Maurice</t>
  </si>
  <si>
    <t>Director of Track (Sprints, Hurdles, Relays, Mid-Distance)</t>
  </si>
  <si>
    <t>maurice.pierce@hamptonu.edu</t>
  </si>
  <si>
    <t>757-727-5724</t>
  </si>
  <si>
    <t>https://hamptonpirates.com/sports/mens-track-and-field</t>
  </si>
  <si>
    <t>https://twitter.com/mauricepierce19</t>
  </si>
  <si>
    <t>https://twitter.com/hamptonutrack</t>
  </si>
  <si>
    <t>https://www.facebook.com/maurice.pierce.7543</t>
  </si>
  <si>
    <t>https://www.facebook.com/HUtrack/</t>
  </si>
  <si>
    <t>https://www.instagram.com/hamptonutrack/</t>
  </si>
  <si>
    <t>https://hamptonpirates.com/sb_output.aspx?form=3</t>
  </si>
  <si>
    <t>33.43%</t>
  </si>
  <si>
    <t>$46,198</t>
  </si>
  <si>
    <t>DI11896</t>
  </si>
  <si>
    <t>Smalls</t>
  </si>
  <si>
    <t>eric.smalls@hamptonu.edu</t>
  </si>
  <si>
    <t>757-727-5721</t>
  </si>
  <si>
    <t>https://www.facebook.com/eric.smalls.585</t>
  </si>
  <si>
    <t>https://www.instagram.com/esmalls_7/</t>
  </si>
  <si>
    <t>DI69583</t>
  </si>
  <si>
    <t>Moise</t>
  </si>
  <si>
    <t>moise.joseph@hamptonu.edu</t>
  </si>
  <si>
    <t>757-727-5727</t>
  </si>
  <si>
    <t>https://twitter.com/mojoseph800m</t>
  </si>
  <si>
    <t>Liberty University</t>
  </si>
  <si>
    <t>Lynchburg</t>
  </si>
  <si>
    <t>232557</t>
  </si>
  <si>
    <t>https://www.liberty.edu/academics/bachelors/</t>
  </si>
  <si>
    <t>DI60839</t>
  </si>
  <si>
    <t>Venable</t>
  </si>
  <si>
    <t>slvenable@liberty.edu</t>
  </si>
  <si>
    <t>434-582-2135</t>
  </si>
  <si>
    <t>https://www.liberty.edu/flames/track-field/</t>
  </si>
  <si>
    <t>https://twitter.com/shawn_venable</t>
  </si>
  <si>
    <t>https://twitter.com/liberty_xctf</t>
  </si>
  <si>
    <t>https://www.facebook.com/shawnlvenable</t>
  </si>
  <si>
    <t>https://www.facebook.com/libertytrackandfield/</t>
  </si>
  <si>
    <t>https://www.instagram.com/shawn_venable/</t>
  </si>
  <si>
    <t>https://www.instagram.com/liberty_xctf/</t>
  </si>
  <si>
    <t>https://questionnaires.armssoftware.com/2c5721a2ad06</t>
  </si>
  <si>
    <t>Liberty</t>
  </si>
  <si>
    <t>99.30%</t>
  </si>
  <si>
    <t>$37,645</t>
  </si>
  <si>
    <t>DI60832</t>
  </si>
  <si>
    <t>Lance</t>
  </si>
  <si>
    <t>Bingham</t>
  </si>
  <si>
    <t>lrbingha@liberty.edu</t>
  </si>
  <si>
    <t>https://twitter.com/lance_bingham</t>
  </si>
  <si>
    <t>DI102736</t>
  </si>
  <si>
    <t>Makenzy</t>
  </si>
  <si>
    <t>mlmizera@liberty.edu</t>
  </si>
  <si>
    <t>https://www.facebook.com/makenzy.mizera.7/</t>
  </si>
  <si>
    <t>https://www.instagram.com/micky_2318/</t>
  </si>
  <si>
    <t>DI69572</t>
  </si>
  <si>
    <t>Heather</t>
  </si>
  <si>
    <t>Zealand</t>
  </si>
  <si>
    <t>hjsagan@liberty.edu</t>
  </si>
  <si>
    <t>https://www.facebook.com/heather.zealand</t>
  </si>
  <si>
    <t>DI60827</t>
  </si>
  <si>
    <t>Wendland</t>
  </si>
  <si>
    <t>imwendland@liberty.edu</t>
  </si>
  <si>
    <t>https://twitter.com/isaacwend</t>
  </si>
  <si>
    <t>https://www.facebook.com/imwendland</t>
  </si>
  <si>
    <t>DI109294</t>
  </si>
  <si>
    <t>llondon2@liberty.edu</t>
  </si>
  <si>
    <t>DI101410</t>
  </si>
  <si>
    <t>Calli</t>
  </si>
  <si>
    <t>Doan</t>
  </si>
  <si>
    <t>cmparlier@liberty.edu</t>
  </si>
  <si>
    <t>https://x.com/cparlier01</t>
  </si>
  <si>
    <t>https://www.instagram.com/calli.m.doan/</t>
  </si>
  <si>
    <t>DI90317</t>
  </si>
  <si>
    <t>Fairley</t>
  </si>
  <si>
    <t>mfairley1@liberty.edu</t>
  </si>
  <si>
    <t>DI69573</t>
  </si>
  <si>
    <t>mwadams@liberty.edu</t>
  </si>
  <si>
    <t>https://www.facebook.com/coachmatt.adams</t>
  </si>
  <si>
    <t>Longwood University</t>
  </si>
  <si>
    <t>Farmville</t>
  </si>
  <si>
    <t>https://www.longwood.edu/academics/undergraduate-programs/</t>
  </si>
  <si>
    <t>DI109295</t>
  </si>
  <si>
    <t>https://longwoodlancers.com/sports/mens-tennis</t>
  </si>
  <si>
    <t>https://questionnaires.armssoftware.com/b361d846e6d2</t>
  </si>
  <si>
    <t>Longwood</t>
  </si>
  <si>
    <t>470-550</t>
  </si>
  <si>
    <t>232566</t>
  </si>
  <si>
    <t>DI91870</t>
  </si>
  <si>
    <t>craigab@longwood.edu</t>
  </si>
  <si>
    <t>434-395-2132</t>
  </si>
  <si>
    <t>https://twitter.com/coachcraigcc</t>
  </si>
  <si>
    <t>https://twitter.com/longwoodcctrack</t>
  </si>
  <si>
    <t>https://www.facebook.com/longwoodxc/</t>
  </si>
  <si>
    <t>https://www.instagram.com/coachcraigcc/</t>
  </si>
  <si>
    <t>86.24%</t>
  </si>
  <si>
    <t>$46,124</t>
  </si>
  <si>
    <t>DI109296</t>
  </si>
  <si>
    <t>craigmp@longwood.edu</t>
  </si>
  <si>
    <t>DI91871</t>
  </si>
  <si>
    <t>AC Rob has been removed.</t>
  </si>
  <si>
    <t>https://www.instagram.com/robgritzer/</t>
  </si>
  <si>
    <t>Norfolk State University</t>
  </si>
  <si>
    <t>Norfolk</t>
  </si>
  <si>
    <t>232937</t>
  </si>
  <si>
    <t>https://www.nsu.edu/provost/colleges-and-schools</t>
  </si>
  <si>
    <t>DI12040</t>
  </si>
  <si>
    <t>Kenneth</t>
  </si>
  <si>
    <t>kgiles@nsu.edu</t>
  </si>
  <si>
    <t>757-823-8169</t>
  </si>
  <si>
    <t>https://nsuspartans.com/sports/mens-track-and-field</t>
  </si>
  <si>
    <t>https://twitter.com/kagiles81</t>
  </si>
  <si>
    <t>https://twitter.com/nsu_tfxc</t>
  </si>
  <si>
    <t>https://www.facebook.com/people/Kenneth-Giles/100009143467119/</t>
  </si>
  <si>
    <t>https://www.instagram.com/nsu_tfxc/</t>
  </si>
  <si>
    <t>https://nsuspartans.com/sb_output.aspx?form=3&amp;path=mbball</t>
  </si>
  <si>
    <t>Norfolk State</t>
  </si>
  <si>
    <t>87.15%</t>
  </si>
  <si>
    <t>$37,878</t>
  </si>
  <si>
    <t>DI80959</t>
  </si>
  <si>
    <t>Ernest</t>
  </si>
  <si>
    <t>Barrett</t>
  </si>
  <si>
    <t>egbarrett@nsu.edu</t>
  </si>
  <si>
    <t>DI73929</t>
  </si>
  <si>
    <t>Daiysa</t>
  </si>
  <si>
    <t>DI102737</t>
  </si>
  <si>
    <t>Triolet</t>
  </si>
  <si>
    <t>bttriolet@nsu.edu</t>
  </si>
  <si>
    <t>DI102738</t>
  </si>
  <si>
    <t>Regan</t>
  </si>
  <si>
    <t>Kimtai</t>
  </si>
  <si>
    <t>rkkimtai@nsu.edu</t>
  </si>
  <si>
    <t>https://www.facebook.com/profile.php?id=100094321550429&amp;locale=hi_IN</t>
  </si>
  <si>
    <t>https://www.instagram.com/regankimtai/</t>
  </si>
  <si>
    <t>DI84567</t>
  </si>
  <si>
    <t>Ashanti</t>
  </si>
  <si>
    <t>Matthews</t>
  </si>
  <si>
    <t>admatthews@nsu.edu</t>
  </si>
  <si>
    <t>37,878</t>
  </si>
  <si>
    <t>University of Richmond</t>
  </si>
  <si>
    <t>233374</t>
  </si>
  <si>
    <t>https://as.richmond.edu/majors/index.html</t>
  </si>
  <si>
    <t>23</t>
  </si>
  <si>
    <t>DI3179</t>
  </si>
  <si>
    <t>Lori</t>
  </si>
  <si>
    <t>ltaylor2@richmond.edu</t>
  </si>
  <si>
    <t>804-289-8362</t>
  </si>
  <si>
    <t>https://richmondspiders.com/sports/mens-tennis</t>
  </si>
  <si>
    <t>https://twitter.com/richmondxctf</t>
  </si>
  <si>
    <t>https://www.facebook.com/RichmondXCTF/</t>
  </si>
  <si>
    <t>https://www.instagram.com/coachltxctf/</t>
  </si>
  <si>
    <t>https://www.instagram.com/richmondxctf/</t>
  </si>
  <si>
    <t>http://my.armssoftware.com/arms/public/questionnaire/1092d9b1e246?</t>
  </si>
  <si>
    <t>33.48%</t>
  </si>
  <si>
    <t>$72,450</t>
  </si>
  <si>
    <t>DI102739</t>
  </si>
  <si>
    <t>Caldwell</t>
  </si>
  <si>
    <t>billy.caldwell@richmond.edu</t>
  </si>
  <si>
    <t>https://twitter.com/coachbillyc</t>
  </si>
  <si>
    <t>https://www.instagram.com/coachbillycaldwell/</t>
  </si>
  <si>
    <t>DI3180</t>
  </si>
  <si>
    <t>staylor7@richmond.edu</t>
  </si>
  <si>
    <t>804-287-1935</t>
  </si>
  <si>
    <t>https://twitter.com/stevetaylorcra</t>
  </si>
  <si>
    <t>https://facebook.com/RichmondTF</t>
  </si>
  <si>
    <t>$23</t>
  </si>
  <si>
    <t>DI80900</t>
  </si>
  <si>
    <t>Kirsten</t>
  </si>
  <si>
    <t>Nieuwendam</t>
  </si>
  <si>
    <t>knieuwen@richmond.edu</t>
  </si>
  <si>
    <t>https://twitter.com/coachnieuwendam</t>
  </si>
  <si>
    <t>University of Virginia</t>
  </si>
  <si>
    <t>Charlottesville</t>
  </si>
  <si>
    <t>234076</t>
  </si>
  <si>
    <t>https://career.virginia.edu/explore/majors</t>
  </si>
  <si>
    <t>25</t>
  </si>
  <si>
    <t>DI1949</t>
  </si>
  <si>
    <t>Vin</t>
  </si>
  <si>
    <t>Lananna</t>
  </si>
  <si>
    <t>coachvin@virginia.edu</t>
  </si>
  <si>
    <t>434-243-2802</t>
  </si>
  <si>
    <t>https://virginiasports.com/sports/xctrack/</t>
  </si>
  <si>
    <t>https://twitter.com/vinlananna</t>
  </si>
  <si>
    <t>https://www.instagram.com/vinlananna/</t>
  </si>
  <si>
    <t>https://questionnaires.armssoftware.com/7ddcb1452c3a</t>
  </si>
  <si>
    <t>660-770</t>
  </si>
  <si>
    <t>21.64%</t>
  </si>
  <si>
    <t>$69,547</t>
  </si>
  <si>
    <t>DI28610</t>
  </si>
  <si>
    <t>Olander</t>
  </si>
  <si>
    <t>carterolander@virginia.edu</t>
  </si>
  <si>
    <t>434-443-0624</t>
  </si>
  <si>
    <t>https://twitter.com/dunbartrevor</t>
  </si>
  <si>
    <t>https://www.instagram.com/dunbartrevor/</t>
  </si>
  <si>
    <t>DI1951</t>
  </si>
  <si>
    <t>Associate Head Coach (Jumps, Multi-Events)</t>
  </si>
  <si>
    <t>mariowilson@virginia.edu</t>
  </si>
  <si>
    <t>434-982-5647</t>
  </si>
  <si>
    <t>https://twitter.com/mowad1010</t>
  </si>
  <si>
    <t>https://www.instagram.com/mowad1010/</t>
  </si>
  <si>
    <t>DI90320</t>
  </si>
  <si>
    <t>Amo</t>
  </si>
  <si>
    <t>bvt2pq@virginia.edu</t>
  </si>
  <si>
    <t>DI69567</t>
  </si>
  <si>
    <t>LaRon</t>
  </si>
  <si>
    <t>vky3fr@virginia.edu</t>
  </si>
  <si>
    <t>DI77697</t>
  </si>
  <si>
    <t>Joelle</t>
  </si>
  <si>
    <t>Amaral</t>
  </si>
  <si>
    <t>coachjoelle@virginia.edu</t>
  </si>
  <si>
    <t>https://twitter.com/joellenicole21</t>
  </si>
  <si>
    <t>https://www.instagram.com/joelleamaral/</t>
  </si>
  <si>
    <t>DI28611</t>
  </si>
  <si>
    <t>Dunbar</t>
  </si>
  <si>
    <t>tdunbar@virginia.edu</t>
  </si>
  <si>
    <t>c:907-942-2054</t>
  </si>
  <si>
    <t>https://twitter.com/livgruvvv_</t>
  </si>
  <si>
    <t>https://twitter.com/uwtrack</t>
  </si>
  <si>
    <t>https://www.facebook.com/UWHuskyTrack/</t>
  </si>
  <si>
    <t>https://www.instagram.com/livgruvvv_/</t>
  </si>
  <si>
    <t>https://www.instagram.com/uwtrack/</t>
  </si>
  <si>
    <t>Virginia Commonwealth University</t>
  </si>
  <si>
    <t>234030</t>
  </si>
  <si>
    <t>https://www.vcu.edu/academics/</t>
  </si>
  <si>
    <t>DI77699</t>
  </si>
  <si>
    <t>allened@vcu.edu</t>
  </si>
  <si>
    <t>804-828-8816</t>
  </si>
  <si>
    <t>https://vcuathletics.com/sports/mens-track-and-field</t>
  </si>
  <si>
    <t>https://twitter.com/vcutracknxc</t>
  </si>
  <si>
    <t>https://www.instagram.com/vcutracknxc/</t>
  </si>
  <si>
    <t>https://questionnaires.armssoftware.com/cc7027081620</t>
  </si>
  <si>
    <t>Virginia Commonwealth (VCU)</t>
  </si>
  <si>
    <t>89.26%</t>
  </si>
  <si>
    <t>$54,335</t>
  </si>
  <si>
    <t>DI3359</t>
  </si>
  <si>
    <t>jlriley@vcu.edu</t>
  </si>
  <si>
    <t>804-827-0946</t>
  </si>
  <si>
    <t>https://twitter.com/arossi_vcu</t>
  </si>
  <si>
    <t>https://www.facebook.com/vcutrack/</t>
  </si>
  <si>
    <t>DI3360</t>
  </si>
  <si>
    <t>Tussing</t>
  </si>
  <si>
    <t>ektussing@vcu.edu</t>
  </si>
  <si>
    <t>804-828-1733</t>
  </si>
  <si>
    <t>https://twitter.com/the_2sing</t>
  </si>
  <si>
    <t>https://www.facebook.com/ektussing</t>
  </si>
  <si>
    <t>DI75238</t>
  </si>
  <si>
    <t>Savage</t>
  </si>
  <si>
    <t>savagea3@vcu.edu</t>
  </si>
  <si>
    <t>https://twitter.com/_coachsavage_</t>
  </si>
  <si>
    <t>https://www.facebook.com/uvatfcc/</t>
  </si>
  <si>
    <t>DI66936</t>
  </si>
  <si>
    <t>Director of Ops Kiara has been removed.</t>
  </si>
  <si>
    <t>Virginia Military Institute - VMI</t>
  </si>
  <si>
    <t>234085</t>
  </si>
  <si>
    <t>https://www.vmi.edu/academics/majors-and-minors/</t>
  </si>
  <si>
    <t>65</t>
  </si>
  <si>
    <t>DI17753</t>
  </si>
  <si>
    <t>Zack</t>
  </si>
  <si>
    <t>scottdz@vmi.edu</t>
  </si>
  <si>
    <t>540-464-7018</t>
  </si>
  <si>
    <t>https://vmikeydets.com/sports/mens-track-and-field</t>
  </si>
  <si>
    <t>https://twitter.com/vmitandf</t>
  </si>
  <si>
    <t>https://www.instagram.com/vmitrackandfield/</t>
  </si>
  <si>
    <t>https://questionnaires.armssoftware.com/d37de5f231a7?path=mcross</t>
  </si>
  <si>
    <t>Virginia Military (VMI)</t>
  </si>
  <si>
    <t>62.62%</t>
  </si>
  <si>
    <t>$60,430</t>
  </si>
  <si>
    <t>DI77744</t>
  </si>
  <si>
    <t>Wisecarver</t>
  </si>
  <si>
    <t>wisecarvercj@vmi.edu</t>
  </si>
  <si>
    <t>540-464-7324</t>
  </si>
  <si>
    <t>Virginia Tech</t>
  </si>
  <si>
    <t>Blacksburg</t>
  </si>
  <si>
    <t>233921</t>
  </si>
  <si>
    <t>https://registrar.vt.edu/undergraduate/majors/registration-majors-undergrad.html</t>
  </si>
  <si>
    <t>DI83563</t>
  </si>
  <si>
    <t>Baxter</t>
  </si>
  <si>
    <t>rbaxter@vt.edu</t>
  </si>
  <si>
    <t>https://hokiesports.com/sports/track-and-field</t>
  </si>
  <si>
    <t>https://questionnaires.armssoftware.com/74c75b5593fc</t>
  </si>
  <si>
    <t>61.37%</t>
  </si>
  <si>
    <t>$46,899</t>
  </si>
  <si>
    <t>DI103998</t>
  </si>
  <si>
    <t>Deakin</t>
  </si>
  <si>
    <t>Volz</t>
  </si>
  <si>
    <t>dvolz@vt.edu</t>
  </si>
  <si>
    <t>https://twitter.com/deakinvolz</t>
  </si>
  <si>
    <t>https://twitter.com/hokiestfxc</t>
  </si>
  <si>
    <t>https://www.facebook.com/deakin.volz/</t>
  </si>
  <si>
    <t>https://facebook.com/people/Virginia-Tech-Track-Field/100075805963252/</t>
  </si>
  <si>
    <t>https://www.instagram.com/deakin_volz/</t>
  </si>
  <si>
    <t>https://www.instagram.com/virginiatechxc/</t>
  </si>
  <si>
    <t>DI87149</t>
  </si>
  <si>
    <t>bethoma1@vt.edu</t>
  </si>
  <si>
    <t>https://www.facebook.com/ben.thomas.7771/</t>
  </si>
  <si>
    <t>https://www.facebook.com/p/Virginia-Tech-Track-Field-100075805963252/</t>
  </si>
  <si>
    <t>DI87150</t>
  </si>
  <si>
    <t>Dunson</t>
  </si>
  <si>
    <t>aland23@vt.edu</t>
  </si>
  <si>
    <t>https://twitter.com/hokiesprints</t>
  </si>
  <si>
    <t>DI101413</t>
  </si>
  <si>
    <t>Cleopatra</t>
  </si>
  <si>
    <t>Borel</t>
  </si>
  <si>
    <t>cborel@vt.edu</t>
  </si>
  <si>
    <t>https://www.instagram.com/cleopatraborel/</t>
  </si>
  <si>
    <t>DI107148</t>
  </si>
  <si>
    <t>Jack</t>
  </si>
  <si>
    <t>gjack@vt.edu</t>
  </si>
  <si>
    <t>DI99762</t>
  </si>
  <si>
    <t>Tra'von</t>
  </si>
  <si>
    <t>tphillips96@vt.edu</t>
  </si>
  <si>
    <t>https://twitter.com/coacht_phillips</t>
  </si>
  <si>
    <t>https://www.facebook.com/travon.t.phillips/</t>
  </si>
  <si>
    <t>DI2053</t>
  </si>
  <si>
    <t>bob.phillips@vt.edu</t>
  </si>
  <si>
    <t>540-231-3094</t>
  </si>
  <si>
    <t>https://www.facebook.com/bob.phillips.5458</t>
  </si>
  <si>
    <t>DI99763</t>
  </si>
  <si>
    <t>johnellis@vt.edu</t>
  </si>
  <si>
    <t>https://twitter.com/jumpercoachjohn</t>
  </si>
  <si>
    <t>https://www.facebook.com/johnneyrv/</t>
  </si>
  <si>
    <t>https://www.instagram.com/johnellishk/</t>
  </si>
  <si>
    <t>DI102740</t>
  </si>
  <si>
    <t>Benji</t>
  </si>
  <si>
    <t>Pinckney</t>
  </si>
  <si>
    <t>bpinckney1@vt.edu</t>
  </si>
  <si>
    <t>https://www.facebook.com/benji.pinckney/</t>
  </si>
  <si>
    <t>DI109297</t>
  </si>
  <si>
    <t>hannahjl25@vt.edu</t>
  </si>
  <si>
    <t>DI2056</t>
  </si>
  <si>
    <t>katiek4@vt.edu</t>
  </si>
  <si>
    <t>https://twitter.com/katiek_13</t>
  </si>
  <si>
    <t>https://www.instagram.com/bethereinfive/</t>
  </si>
  <si>
    <t>DI99764</t>
  </si>
  <si>
    <t>Sykes</t>
  </si>
  <si>
    <t>sykeste@vt.edu</t>
  </si>
  <si>
    <t>https://twitter.com/timsykes2</t>
  </si>
  <si>
    <t>https://www.facebook.com/sykeste/</t>
  </si>
  <si>
    <t>https://www.instagram.com/coachtimsykes/</t>
  </si>
  <si>
    <t>Eastern Washington University</t>
  </si>
  <si>
    <t>Cheney</t>
  </si>
  <si>
    <t>235097</t>
  </si>
  <si>
    <t>https://www.ewu.edu/academics/programs</t>
  </si>
  <si>
    <t>DI79344</t>
  </si>
  <si>
    <t>Tucker</t>
  </si>
  <si>
    <t>etucker6@ewu.edu</t>
  </si>
  <si>
    <t>509-514-6872</t>
  </si>
  <si>
    <t>https://goeags.com/sports/mens-track-and-field</t>
  </si>
  <si>
    <t>https://twitter.com/etuck495</t>
  </si>
  <si>
    <t>https://twitter.com/ewutfxc</t>
  </si>
  <si>
    <t>https://www.facebook.com/erin.tucker.315/</t>
  </si>
  <si>
    <t>https://www.facebook.com/EWUTFXC/</t>
  </si>
  <si>
    <t>https://www.instagram.com/ewu_tfxc/</t>
  </si>
  <si>
    <t>https://questionnaires.armssoftware.com/0a64bc218e07</t>
  </si>
  <si>
    <t>Eastern Washington</t>
  </si>
  <si>
    <t>WA</t>
  </si>
  <si>
    <t>16-23</t>
  </si>
  <si>
    <t>80.08%</t>
  </si>
  <si>
    <t>$43,187</t>
  </si>
  <si>
    <t>DI80923</t>
  </si>
  <si>
    <t>Majesty</t>
  </si>
  <si>
    <t>Tutson</t>
  </si>
  <si>
    <t>mtutson@ewu.edu</t>
  </si>
  <si>
    <t>DI101414</t>
  </si>
  <si>
    <t>DI80924</t>
  </si>
  <si>
    <t>Jonina</t>
  </si>
  <si>
    <t>Brinson</t>
  </si>
  <si>
    <t>jbrinson1@ewu.edu</t>
  </si>
  <si>
    <t>https://www.facebook.com/ninaB10/</t>
  </si>
  <si>
    <t>https://www.instagram.com/_itsjtb/</t>
  </si>
  <si>
    <t>DI92535</t>
  </si>
  <si>
    <t>Robyn</t>
  </si>
  <si>
    <t>Doloughan</t>
  </si>
  <si>
    <t>cbknot@cbknot.com</t>
  </si>
  <si>
    <t>https://www.facebook.com/ewutfxc/</t>
  </si>
  <si>
    <t>DI5183</t>
  </si>
  <si>
    <t>Read</t>
  </si>
  <si>
    <t>sread1@ewu.edu</t>
  </si>
  <si>
    <t>509-359-6679</t>
  </si>
  <si>
    <t>https://twitter.com/samhartmanewu</t>
  </si>
  <si>
    <t>https://www.facebook.com/sam.read.125</t>
  </si>
  <si>
    <t>DI92534</t>
  </si>
  <si>
    <t>Gonzaga University</t>
  </si>
  <si>
    <t>Spokane</t>
  </si>
  <si>
    <t>235316</t>
  </si>
  <si>
    <t>https://www.gonzaga.edu/academics/undergraduate</t>
  </si>
  <si>
    <t>DI20555</t>
  </si>
  <si>
    <t>stewartj2@gonzaga.edu</t>
  </si>
  <si>
    <t>509-313-4257</t>
  </si>
  <si>
    <t>https://gozags.com/sports/track-and-field</t>
  </si>
  <si>
    <t>https://twitter.com/coachstew_zags</t>
  </si>
  <si>
    <t>https://twitter.com/zagrunning</t>
  </si>
  <si>
    <t>https://www.facebook.com/ZagRunning/</t>
  </si>
  <si>
    <t>https://www.instagram.com/jbstewart08/</t>
  </si>
  <si>
    <t>https://www.instagram.com/zagrunning/</t>
  </si>
  <si>
    <t>https://questionnaires.armssoftware.com/ce9fd7c9f418</t>
  </si>
  <si>
    <t>Gonzaga</t>
  </si>
  <si>
    <t>74.38%</t>
  </si>
  <si>
    <t>$64,802</t>
  </si>
  <si>
    <t>DI20559</t>
  </si>
  <si>
    <t>Tyson</t>
  </si>
  <si>
    <t>tyson@gonzaga.edu</t>
  </si>
  <si>
    <t>509-313-5782</t>
  </si>
  <si>
    <t>https://www.facebook.com/patrick.tyson2</t>
  </si>
  <si>
    <t>DI96467</t>
  </si>
  <si>
    <t>Fahey</t>
  </si>
  <si>
    <t>fahey@gonzaga.edu</t>
  </si>
  <si>
    <t>https://www.facebook.com/zagrunning/</t>
  </si>
  <si>
    <t>https://www.instagram.com/thefaheymethod/</t>
  </si>
  <si>
    <t>Seattle University</t>
  </si>
  <si>
    <t>Seattle</t>
  </si>
  <si>
    <t>236595</t>
  </si>
  <si>
    <t>https://www.seattleu.edu/artsci/undergraduate-degrees/</t>
  </si>
  <si>
    <t>DI74588</t>
  </si>
  <si>
    <t>Jordana</t>
  </si>
  <si>
    <t>LeSavage</t>
  </si>
  <si>
    <t>jlesavage@seattleu.edu</t>
  </si>
  <si>
    <t>206-296-2356</t>
  </si>
  <si>
    <t>https://goseattleu.com/sports/track-and-field</t>
  </si>
  <si>
    <t>https://twitter.com/coachjlesavage</t>
  </si>
  <si>
    <t>https://twitter.com/seattleutrack</t>
  </si>
  <si>
    <t>https://www.facebook.com/seattleutrack/</t>
  </si>
  <si>
    <t>https://www.instagram.com/seattleutrack/</t>
  </si>
  <si>
    <t>https://college.jumpforward.com/questionnaire.aspx?IID=1735&amp;SPORTID=56</t>
  </si>
  <si>
    <t>83.98%</t>
  </si>
  <si>
    <t>$65,970</t>
  </si>
  <si>
    <t>DI20426</t>
  </si>
  <si>
    <t>monroea@seattleu.edu</t>
  </si>
  <si>
    <t>206-220-8401</t>
  </si>
  <si>
    <t>DI103999</t>
  </si>
  <si>
    <t>Lauryn</t>
  </si>
  <si>
    <t>Chandler</t>
  </si>
  <si>
    <t>DI85195</t>
  </si>
  <si>
    <t>Juliana</t>
  </si>
  <si>
    <t>jjoy@seattleu.edu</t>
  </si>
  <si>
    <t>https://www.facebook.com/juliana.joy1/</t>
  </si>
  <si>
    <t>https://www.instagram.com/julesjoy07/</t>
  </si>
  <si>
    <t>DI93048</t>
  </si>
  <si>
    <t>Atkins</t>
  </si>
  <si>
    <t>https://www.facebook.com/danext.level/</t>
  </si>
  <si>
    <t>University of Washington</t>
  </si>
  <si>
    <t>236948</t>
  </si>
  <si>
    <t>https://www.washington.edu/uaa/advising/academic-planning/majors-and-minors/list-of-undergraduate-majors/</t>
  </si>
  <si>
    <t>DI15436</t>
  </si>
  <si>
    <t>acpowell@uw.edu</t>
  </si>
  <si>
    <t>https://gohuskies.com/sports/track-and-field</t>
  </si>
  <si>
    <t>http://college.jumpforward.com/questionnaire.aspx?DB_OEM_ID=30200&amp;iid=366&amp;sportid=56</t>
  </si>
  <si>
    <t>Washington (WA)</t>
  </si>
  <si>
    <t>590-700</t>
  </si>
  <si>
    <t>610-753</t>
  </si>
  <si>
    <t>50.48%</t>
  </si>
  <si>
    <t>$56,688</t>
  </si>
  <si>
    <t>DI15435</t>
  </si>
  <si>
    <t>Maurica</t>
  </si>
  <si>
    <t>maurica@uw.edu</t>
  </si>
  <si>
    <t>DI15441</t>
  </si>
  <si>
    <t>Bohannon</t>
  </si>
  <si>
    <t>stephbo@uw.edu</t>
  </si>
  <si>
    <t>https://twitter.com/stephbo12</t>
  </si>
  <si>
    <t>DI15437</t>
  </si>
  <si>
    <t>Toby</t>
  </si>
  <si>
    <t>Associate Head Coach (Jumps, Pole Vault, and Multi-Events)</t>
  </si>
  <si>
    <t>tobyst@uw.edu</t>
  </si>
  <si>
    <t>https://twitter.com/mistervault</t>
  </si>
  <si>
    <t>https://www.facebook.com/toby.stevenson</t>
  </si>
  <si>
    <t>https://www.instagram.com/mistervault/</t>
  </si>
  <si>
    <t>DI71661</t>
  </si>
  <si>
    <t>Schutz</t>
  </si>
  <si>
    <t>jschutz2@uw.edu</t>
  </si>
  <si>
    <t>206-616-8086</t>
  </si>
  <si>
    <t>https://twitter.com/coachjschutz</t>
  </si>
  <si>
    <t>https://www.facebook.com/people/Coach-Jason-Schutz/100010452097552</t>
  </si>
  <si>
    <t>DI15438</t>
  </si>
  <si>
    <t>Jeshua</t>
  </si>
  <si>
    <t>jeshua@uw.edu</t>
  </si>
  <si>
    <t>https://twitter.com/jeshuaanderson</t>
  </si>
  <si>
    <t>https://www.instagram.com/jeshuaanderson/</t>
  </si>
  <si>
    <t>DI91876</t>
  </si>
  <si>
    <t>nwpv@uw.edu</t>
  </si>
  <si>
    <t>https://www.instagram.com/treillynwpv/</t>
  </si>
  <si>
    <t>DI91877</t>
  </si>
  <si>
    <t>Rusnak</t>
  </si>
  <si>
    <t>hpr2@uw.edu</t>
  </si>
  <si>
    <t>https://www.facebook.com/hannah.rusnak/</t>
  </si>
  <si>
    <t>https://www.instagram.com/hannah_rusnak/</t>
  </si>
  <si>
    <t>DI15439</t>
  </si>
  <si>
    <t>Kwiatkowski</t>
  </si>
  <si>
    <t>kwiatkow@uw.edu</t>
  </si>
  <si>
    <t>Washington State University</t>
  </si>
  <si>
    <t>Pullman</t>
  </si>
  <si>
    <t>236939</t>
  </si>
  <si>
    <t>https://admission.wsu.edu/academics/fos/Public/index.castle</t>
  </si>
  <si>
    <t>DI15513</t>
  </si>
  <si>
    <t>wayne.phipps@wsu.edu</t>
  </si>
  <si>
    <t>509-335-0248</t>
  </si>
  <si>
    <t>https://wsucougars.com/sports/track-and-field</t>
  </si>
  <si>
    <t>https://twitter.com/wsucougarxctf</t>
  </si>
  <si>
    <t>https://www.facebook.com/wsucougartrack/</t>
  </si>
  <si>
    <t>https://www.instagram.com/wsucougarxctf/</t>
  </si>
  <si>
    <t>https://questionnaires.armssoftware.com/4ada8ef0ed9f</t>
  </si>
  <si>
    <t>Washington State</t>
  </si>
  <si>
    <t>77.64%</t>
  </si>
  <si>
    <t>$43,463</t>
  </si>
  <si>
    <t>DI22213</t>
  </si>
  <si>
    <t>Whelan</t>
  </si>
  <si>
    <t>john.whelan@wsu.edu</t>
  </si>
  <si>
    <t>509-335-0422</t>
  </si>
  <si>
    <t>https://twitter.com/wazzuwhelan</t>
  </si>
  <si>
    <t>https://www.instagram.com/john.whelan/</t>
  </si>
  <si>
    <t>DI79409</t>
  </si>
  <si>
    <t>Derick</t>
  </si>
  <si>
    <t>derick.hinch@wsu.edu</t>
  </si>
  <si>
    <t>509-335-0288</t>
  </si>
  <si>
    <t>DI90322</t>
  </si>
  <si>
    <t>Dean</t>
  </si>
  <si>
    <t>cameron.dean@wsu.edu</t>
  </si>
  <si>
    <t>https://www.facebook.com/cameron.dean.1029/</t>
  </si>
  <si>
    <t>DI79411</t>
  </si>
  <si>
    <t>AC Gabriel has been removed.</t>
  </si>
  <si>
    <t>https://www.instagram.com/gabrielmvumvure/</t>
  </si>
  <si>
    <t>DI15514</t>
  </si>
  <si>
    <t>AC Julie has been removed.</t>
  </si>
  <si>
    <t>https://twitter.com/julieta58504718</t>
  </si>
  <si>
    <t>Marshall University</t>
  </si>
  <si>
    <t>West Virginia</t>
  </si>
  <si>
    <t>Huntington</t>
  </si>
  <si>
    <t>237525</t>
  </si>
  <si>
    <t>https://www.marshall.edu/home/degrees</t>
  </si>
  <si>
    <t>DI93050</t>
  </si>
  <si>
    <t>Clickett</t>
  </si>
  <si>
    <t>clickett@marshall.edu</t>
  </si>
  <si>
    <t>https://herdzone.com/sports/mens-soccer</t>
  </si>
  <si>
    <t>https://twitter.com/herdtfxc</t>
  </si>
  <si>
    <t>https://www.facebook.com/justin.clickett/</t>
  </si>
  <si>
    <t>https://www.instagram.com/justinclickett/</t>
  </si>
  <si>
    <t>https://www.instagram.com/herdtfxc/</t>
  </si>
  <si>
    <t>https://herdzone.com/sb_output.aspx?form=11</t>
  </si>
  <si>
    <t>WV</t>
  </si>
  <si>
    <t>460-555</t>
  </si>
  <si>
    <t>89.18%</t>
  </si>
  <si>
    <t>$33,397</t>
  </si>
  <si>
    <t>DI93052</t>
  </si>
  <si>
    <t>Andrea</t>
  </si>
  <si>
    <t>chidester4@marshall.edu</t>
  </si>
  <si>
    <t>https://twitter.com/andrea_mar1e</t>
  </si>
  <si>
    <t>https://www.facebook.com/andrea.chidester.7/</t>
  </si>
  <si>
    <t>DI99765</t>
  </si>
  <si>
    <t>Devonte</t>
  </si>
  <si>
    <t>Nesby</t>
  </si>
  <si>
    <t>dnesby@marshall.edu</t>
  </si>
  <si>
    <t>https://www.facebook.com/MarshallUniversityTFXC/</t>
  </si>
  <si>
    <t>West Virginia University</t>
  </si>
  <si>
    <t>Morgantown</t>
  </si>
  <si>
    <t>238032</t>
  </si>
  <si>
    <t>https://admissions.wvu.edu/academics/majors</t>
  </si>
  <si>
    <t>187</t>
  </si>
  <si>
    <t>DI88550</t>
  </si>
  <si>
    <t>Clara</t>
  </si>
  <si>
    <t>Santucci</t>
  </si>
  <si>
    <t>clara.santucci@mail.wvu.edu</t>
  </si>
  <si>
    <t>304-293-9875</t>
  </si>
  <si>
    <t>https://wvusports.com/sports/mens-swimming</t>
  </si>
  <si>
    <t>https://twitter.com/cmaerun26</t>
  </si>
  <si>
    <t>https://twitter.com/wvutrackfield</t>
  </si>
  <si>
    <t>https://www.facebook.com/WVUXCTF/</t>
  </si>
  <si>
    <t>https://www.instagram.com/cmaerun/</t>
  </si>
  <si>
    <t>https://www.instagram.com/wvuxctf/</t>
  </si>
  <si>
    <t>https://wvsuyellowjackets.com/sb_output.aspx?form=3</t>
  </si>
  <si>
    <t>82.69%</t>
  </si>
  <si>
    <t>$40,468</t>
  </si>
  <si>
    <t>Marquette University</t>
  </si>
  <si>
    <t>Wisconsin</t>
  </si>
  <si>
    <t>Milwaukee</t>
  </si>
  <si>
    <t>239105</t>
  </si>
  <si>
    <t>https://www.marquette.edu/explore/majors.php</t>
  </si>
  <si>
    <t>DI90323</t>
  </si>
  <si>
    <t>Matti</t>
  </si>
  <si>
    <t>Mortimore</t>
  </si>
  <si>
    <t>matti.mortimore@gmail.com</t>
  </si>
  <si>
    <t>504-400-4542</t>
  </si>
  <si>
    <t>https://gomarquette.com/sports/mens-track-and-field</t>
  </si>
  <si>
    <t>https://twitter.com/mutfxc</t>
  </si>
  <si>
    <t>https://www.facebook.com/mutfxc/</t>
  </si>
  <si>
    <t>https://www.instagram.com/murunning/</t>
  </si>
  <si>
    <t>https://gomarquette.com/sb_output.aspx?form=11</t>
  </si>
  <si>
    <t>Marquette</t>
  </si>
  <si>
    <t>WI</t>
  </si>
  <si>
    <t>$62,688</t>
  </si>
  <si>
    <t>DI4765</t>
  </si>
  <si>
    <t>Pawlowski</t>
  </si>
  <si>
    <t>pvaulter26@yahoo.com</t>
  </si>
  <si>
    <t>815-603-1558</t>
  </si>
  <si>
    <t>DI99766</t>
  </si>
  <si>
    <t>Bravo</t>
  </si>
  <si>
    <t>rossvbravo87@gmail.com</t>
  </si>
  <si>
    <t>847-525-9894</t>
  </si>
  <si>
    <t>https://www.facebook.com/ross.bravo.940/</t>
  </si>
  <si>
    <t>DI101415</t>
  </si>
  <si>
    <t>Abigail</t>
  </si>
  <si>
    <t>Busse</t>
  </si>
  <si>
    <t>abigailbusse@gmail.com</t>
  </si>
  <si>
    <t>920-602-6545</t>
  </si>
  <si>
    <t>DI101416</t>
  </si>
  <si>
    <t>Adiya</t>
  </si>
  <si>
    <t>Golden</t>
  </si>
  <si>
    <t>adiya.golden@marquette.edu</t>
  </si>
  <si>
    <t>570-574-9134</t>
  </si>
  <si>
    <t>DI101417</t>
  </si>
  <si>
    <t>Mary</t>
  </si>
  <si>
    <t>Hanson</t>
  </si>
  <si>
    <t>mmhanson7@gmail.com</t>
  </si>
  <si>
    <t>608-698-1814</t>
  </si>
  <si>
    <t>DI4761</t>
  </si>
  <si>
    <t>Bert</t>
  </si>
  <si>
    <t>bert.rogers@marquette.edu</t>
  </si>
  <si>
    <t>414-288-5106</t>
  </si>
  <si>
    <t>https://twitter.com/bertcrogers</t>
  </si>
  <si>
    <t>DI4763</t>
  </si>
  <si>
    <t>Koenning</t>
  </si>
  <si>
    <t>michael.koenning@marquette.edu</t>
  </si>
  <si>
    <t>414-288-5787</t>
  </si>
  <si>
    <t>https://twitter.com/throwfarther</t>
  </si>
  <si>
    <t>DI80918</t>
  </si>
  <si>
    <t>kjacoby@mcw.edu</t>
  </si>
  <si>
    <t>https://twitter.com/kellyjacoby1</t>
  </si>
  <si>
    <t>DI99767</t>
  </si>
  <si>
    <t>Hackett</t>
  </si>
  <si>
    <t>j.hackett@marquette.edu</t>
  </si>
  <si>
    <t>414-288-8414</t>
  </si>
  <si>
    <t>https://www.facebook.com/jack.hackett.24/</t>
  </si>
  <si>
    <t>https://www.instagram.com/jack_hackett/</t>
  </si>
  <si>
    <t>DI101418</t>
  </si>
  <si>
    <t>AC Adam has been removed.</t>
  </si>
  <si>
    <t>https://www.instagram.com/adam_meyer1123/</t>
  </si>
  <si>
    <t>University of Wisconsin</t>
  </si>
  <si>
    <t>240444</t>
  </si>
  <si>
    <t>https://www.wisc.edu/academics/majors/</t>
  </si>
  <si>
    <t>DI29375</t>
  </si>
  <si>
    <t>Mick</t>
  </si>
  <si>
    <t>mgb@athletics.wisc.edu</t>
  </si>
  <si>
    <t>608-262-5729</t>
  </si>
  <si>
    <t>https://uwbadgers.com/sports/mens-track-and-field</t>
  </si>
  <si>
    <t>https://twitter.com/wiscobyrne</t>
  </si>
  <si>
    <t>https://twitter.com/badgertrackxc</t>
  </si>
  <si>
    <t>https://www.facebook.com/wisconsintrackandcrosscountry/</t>
  </si>
  <si>
    <t>https://www.instagram.com/mickbyrne1956/</t>
  </si>
  <si>
    <t>https://www.instagram.com/badgertrackxc/</t>
  </si>
  <si>
    <t>https://questionnaires.armssoftware.com/4bc778967767</t>
  </si>
  <si>
    <t>54.69%</t>
  </si>
  <si>
    <t>$55,046</t>
  </si>
  <si>
    <t>DI82152</t>
  </si>
  <si>
    <t>Princess</t>
  </si>
  <si>
    <t>Brinkley</t>
  </si>
  <si>
    <t>prb@athletics.wisc.edu</t>
  </si>
  <si>
    <t>608-572-6608</t>
  </si>
  <si>
    <t>DI29371</t>
  </si>
  <si>
    <t>krj@athletics.wisc.edu</t>
  </si>
  <si>
    <t>608-262-4397</t>
  </si>
  <si>
    <t>https://twitter.com/reemboi25</t>
  </si>
  <si>
    <t>DI29344</t>
  </si>
  <si>
    <t>Astrauskas</t>
  </si>
  <si>
    <t>dla@athletics.wisc.edu</t>
  </si>
  <si>
    <t>608-263-4873</t>
  </si>
  <si>
    <t>https://twitter.com/coachastrauskas</t>
  </si>
  <si>
    <t>https://www.instagram.com/badgerthrows/</t>
  </si>
  <si>
    <t>DI29368</t>
  </si>
  <si>
    <t>Assistant Coach (Pole Vault, High Jump, Multi-events)</t>
  </si>
  <si>
    <t>nkd@athletics.wisc.edu</t>
  </si>
  <si>
    <t>608-265-3599</t>
  </si>
  <si>
    <t>https://twitter.com/natedavis3</t>
  </si>
  <si>
    <t>https://www.facebook.com/nate.davis.944</t>
  </si>
  <si>
    <t>DI69591</t>
  </si>
  <si>
    <t>aaw@athletics.wisc.edu</t>
  </si>
  <si>
    <t>608-354-3472</t>
  </si>
  <si>
    <t>University of Wisconsin - Milwaukee</t>
  </si>
  <si>
    <t>240453</t>
  </si>
  <si>
    <t>https://uwm.edu/careerplan/students-2/majors-careers/explore-your-career-options/</t>
  </si>
  <si>
    <t>DI9625</t>
  </si>
  <si>
    <t>Basler</t>
  </si>
  <si>
    <t>basler@uwm.edu</t>
  </si>
  <si>
    <t>c:951-224-7302</t>
  </si>
  <si>
    <t>https://mkepanthers.com/sports/mens-track-and-field</t>
  </si>
  <si>
    <t>https://twitter.com/baslerjumps</t>
  </si>
  <si>
    <t>https://twitter.com/mke_tfxc</t>
  </si>
  <si>
    <t>https://www.facebook.com/andrew.basler.52</t>
  </si>
  <si>
    <t>https://www.facebook.com/UW-Milwaukee-Track-Field-Cross-Country-157657200929540/</t>
  </si>
  <si>
    <t>https://mkepanthers.com/sb_output.aspx?form=106</t>
  </si>
  <si>
    <t>Wisconsin-Milwaukee</t>
  </si>
  <si>
    <t>DI69599</t>
  </si>
  <si>
    <t>Terrance</t>
  </si>
  <si>
    <t>howard69@uwm.edu</t>
  </si>
  <si>
    <t>952-454-8656</t>
  </si>
  <si>
    <t>DI91879</t>
  </si>
  <si>
    <t>Rogalski</t>
  </si>
  <si>
    <t>rogalsk5@uwm.edu</t>
  </si>
  <si>
    <t>DI104947</t>
  </si>
  <si>
    <t>https://www.instagram.com/mke_tfxc/</t>
  </si>
  <si>
    <t>DI9629</t>
  </si>
  <si>
    <t>Schmidt</t>
  </si>
  <si>
    <t>schmidzs@uwm.edu</t>
  </si>
  <si>
    <t>c:414-807-1856</t>
  </si>
  <si>
    <t>https://twitter.com/zach_schmidt2</t>
  </si>
  <si>
    <t>DI109298</t>
  </si>
  <si>
    <t>Priscilla</t>
  </si>
  <si>
    <t>Schultz</t>
  </si>
  <si>
    <t>schultp@uwm.edu</t>
  </si>
  <si>
    <t>DI79379</t>
  </si>
  <si>
    <t>mmwood@uwm.edu</t>
  </si>
  <si>
    <t>https://www.instagram.com/_maddie.wood/</t>
  </si>
  <si>
    <t>DI104948</t>
  </si>
  <si>
    <t>Wenzel</t>
  </si>
  <si>
    <t>wenzeltm@uwm.edu</t>
  </si>
  <si>
    <t>DI79380</t>
  </si>
  <si>
    <t>Hatch</t>
  </si>
  <si>
    <t>hatcha@uwm.edu</t>
  </si>
  <si>
    <t>262-989-8332</t>
  </si>
  <si>
    <t>https://twitter.com/theisuandyhatch</t>
  </si>
  <si>
    <t>University of Wyoming</t>
  </si>
  <si>
    <t>Wyoming</t>
  </si>
  <si>
    <t>Laramie</t>
  </si>
  <si>
    <t>240727</t>
  </si>
  <si>
    <t>https://www.uwyo.edu/as/majors-and-minors/</t>
  </si>
  <si>
    <t>DI13441</t>
  </si>
  <si>
    <t>Head Coach (Mid-Distance)</t>
  </si>
  <si>
    <t>bberryhi@uwyo.edu</t>
  </si>
  <si>
    <t>307-766-3290</t>
  </si>
  <si>
    <t>https://gowyo.com/sports/track-and-field</t>
  </si>
  <si>
    <t>https://twitter.com/1609miler</t>
  </si>
  <si>
    <t>https://twitter.com/wyo_track</t>
  </si>
  <si>
    <t>https://www.facebook.com/wyotrack/</t>
  </si>
  <si>
    <t>https://www.instagram.com/wyo_track/</t>
  </si>
  <si>
    <t>WY</t>
  </si>
  <si>
    <t>94.17%</t>
  </si>
  <si>
    <t>$34,530</t>
  </si>
  <si>
    <t>DI13444</t>
  </si>
  <si>
    <t>Dahlberg</t>
  </si>
  <si>
    <t>sdahlbe2@uwyo.edu</t>
  </si>
  <si>
    <t>https://twitter.com/sdahlberg53</t>
  </si>
  <si>
    <t>https://www.facebook.com/scott.dahlberg.50</t>
  </si>
  <si>
    <t>DI13442</t>
  </si>
  <si>
    <t>Howe</t>
  </si>
  <si>
    <t>qhowe13@uwyo.edu</t>
  </si>
  <si>
    <t>https://twitter.com/coachqhowe</t>
  </si>
  <si>
    <t>DI79394</t>
  </si>
  <si>
    <t>pbarrett@uwyo.edu</t>
  </si>
  <si>
    <t>DI13446</t>
  </si>
  <si>
    <t>bsantos3@uwyo.edu</t>
  </si>
  <si>
    <t>307-766-4076</t>
  </si>
  <si>
    <t>https://twitter.com/Coach_BenSantos</t>
  </si>
  <si>
    <t>https://www.facebook.com/benjamin.santos.31</t>
  </si>
  <si>
    <t>Spring Hill College</t>
  </si>
  <si>
    <t>Southern Intercollegiate Athletic Conference (SIAC)</t>
  </si>
  <si>
    <t>NCAA DII</t>
  </si>
  <si>
    <t>102234</t>
  </si>
  <si>
    <t>https://www.shc.edu/academics/freshmen-transfer/majors/</t>
  </si>
  <si>
    <t>DII145</t>
  </si>
  <si>
    <t>McVey</t>
  </si>
  <si>
    <t>cmcvey@shc.edu</t>
  </si>
  <si>
    <t>251-380-4081</t>
  </si>
  <si>
    <t>https://shcbadgers.com/sports/mens-track-and-field</t>
  </si>
  <si>
    <t>https://college.jumpforward.com/questionnaire.aspx?iid=519&amp;sportid=58</t>
  </si>
  <si>
    <t>Spring Hill</t>
  </si>
  <si>
    <t>53.08%</t>
  </si>
  <si>
    <t>$60,543</t>
  </si>
  <si>
    <t>DII34447</t>
  </si>
  <si>
    <t>AC De'Mon has been removed.</t>
  </si>
  <si>
    <t>https://twitter.com/shhstracknfield</t>
  </si>
  <si>
    <t>University of Alabama - Huntsville</t>
  </si>
  <si>
    <t>Gulf South Conference (GSC)</t>
  </si>
  <si>
    <t>100706</t>
  </si>
  <si>
    <t>https://www.uah.edu/academics</t>
  </si>
  <si>
    <t>DII17</t>
  </si>
  <si>
    <t>Cain</t>
  </si>
  <si>
    <t>caind@uah.edu</t>
  </si>
  <si>
    <t>256-824-2222</t>
  </si>
  <si>
    <t>https://uahchargers.com/sports/mens-track-and-field</t>
  </si>
  <si>
    <t>https://twitter.com/notdavidcain</t>
  </si>
  <si>
    <t>https://twitter.com/chargertf</t>
  </si>
  <si>
    <t>https://www.instagram.com/chargertrack/</t>
  </si>
  <si>
    <t>https://uahchargers.com/sb_output.aspx?form=5</t>
  </si>
  <si>
    <t>Alabama-Huntsville</t>
  </si>
  <si>
    <t>580-730</t>
  </si>
  <si>
    <t>82.07%</t>
  </si>
  <si>
    <t>$40,662</t>
  </si>
  <si>
    <t>DII47731</t>
  </si>
  <si>
    <t>dcf0016@uah.edu</t>
  </si>
  <si>
    <t>https://twitter.com/cadefinley24</t>
  </si>
  <si>
    <t>https://www.facebook.com/cade.finley/</t>
  </si>
  <si>
    <t>DII39992</t>
  </si>
  <si>
    <t>jacob.bishop@uah.edu</t>
  </si>
  <si>
    <t>256-824-2200</t>
  </si>
  <si>
    <t>https://www.facebook.com/jacob.bishop.311/</t>
  </si>
  <si>
    <t>40,662</t>
  </si>
  <si>
    <t>DII36682</t>
  </si>
  <si>
    <t>Byrd</t>
  </si>
  <si>
    <t>jsbyrd16@outlook.com</t>
  </si>
  <si>
    <t>256-824-2818</t>
  </si>
  <si>
    <t>University of Montevallo</t>
  </si>
  <si>
    <t>Montevallo</t>
  </si>
  <si>
    <t>101709</t>
  </si>
  <si>
    <t>https://www.montevallo.edu/academics/</t>
  </si>
  <si>
    <t>DII47732</t>
  </si>
  <si>
    <t>Lynch</t>
  </si>
  <si>
    <t>https://montevallofalcons.com/sports/mens-track-and-field</t>
  </si>
  <si>
    <t>https://x.com/xctf_montevallo</t>
  </si>
  <si>
    <t>https://www.facebook.com/UMxctf/</t>
  </si>
  <si>
    <t>https://www.instagram.com/_courtneyllynch/</t>
  </si>
  <si>
    <t>https://www.instagram.com/xc_montevallo_tf/</t>
  </si>
  <si>
    <t>https://montevallofalcons.com/sb_output.aspx?form=4</t>
  </si>
  <si>
    <t>490-615</t>
  </si>
  <si>
    <t>61.29%</t>
  </si>
  <si>
    <t>$40,740</t>
  </si>
  <si>
    <t>DII104</t>
  </si>
  <si>
    <t>Barksdale</t>
  </si>
  <si>
    <t>tbarksdale@montevallo.edu</t>
  </si>
  <si>
    <t>205-665-6577</t>
  </si>
  <si>
    <t>https://twitter.com/tombarksdale</t>
  </si>
  <si>
    <t>https://twitter.com/montevallo_xc</t>
  </si>
  <si>
    <t>https://facebook.com/tommy.barksdale.7</t>
  </si>
  <si>
    <t>https://www.facebook.com/University-of-Montevallo-Track-Field-and-Cross-Country-138821179487487/</t>
  </si>
  <si>
    <t>DII101</t>
  </si>
  <si>
    <t>Marquardt</t>
  </si>
  <si>
    <t>jmarquardt@montevallo.edu</t>
  </si>
  <si>
    <t>205-665-6580</t>
  </si>
  <si>
    <t>https://www.instagram.com/coachj.marquardt/</t>
  </si>
  <si>
    <t>DII46678</t>
  </si>
  <si>
    <t>Garret</t>
  </si>
  <si>
    <t>jlynch1@montevallo.edu</t>
  </si>
  <si>
    <t>DII29116</t>
  </si>
  <si>
    <t>Clemmons</t>
  </si>
  <si>
    <t>mclemon1@montevallo.edu</t>
  </si>
  <si>
    <t>https://twitter.com/micah_clemons</t>
  </si>
  <si>
    <t>University of West Alabama</t>
  </si>
  <si>
    <t>Livingston</t>
  </si>
  <si>
    <t>101587</t>
  </si>
  <si>
    <t>https://www.uwa.edu/degrees</t>
  </si>
  <si>
    <t>DII33286</t>
  </si>
  <si>
    <t>smartin@uwa.edu</t>
  </si>
  <si>
    <t>205-652-3671</t>
  </si>
  <si>
    <t>https://uwaathletics.com/sports/mens-track-and-field</t>
  </si>
  <si>
    <t>https://twitter.com/uwa_tfcc</t>
  </si>
  <si>
    <t>https://www.instagram.com/uwa_track/</t>
  </si>
  <si>
    <t>https://uwaathletics.com/sb_output.aspx?form=3&amp;path=wrodeo</t>
  </si>
  <si>
    <t>West Alabama</t>
  </si>
  <si>
    <t>88.75%</t>
  </si>
  <si>
    <t>$32,321</t>
  </si>
  <si>
    <t>DII35643</t>
  </si>
  <si>
    <t>kcole@uwa.edu</t>
  </si>
  <si>
    <t>University of Alaska - Anchorage</t>
  </si>
  <si>
    <t>Great Northwest Athletic Conference (GNAC)</t>
  </si>
  <si>
    <t>Alaska</t>
  </si>
  <si>
    <t>Anchorage</t>
  </si>
  <si>
    <t>102553</t>
  </si>
  <si>
    <t>https://catalog.uaa.alaska.edu/undergraduateprograms/</t>
  </si>
  <si>
    <t>DII232</t>
  </si>
  <si>
    <t>McWilliams</t>
  </si>
  <si>
    <t>rbmcwilliams@alaska.edu</t>
  </si>
  <si>
    <t>907-786-1308</t>
  </si>
  <si>
    <t>https://goseawolves.com/sports/track-and-field</t>
  </si>
  <si>
    <t>https://twitter.com/uaaxctf</t>
  </si>
  <si>
    <t>https://www.facebook.com/uaaxctf/</t>
  </si>
  <si>
    <t>Alaska-Anchorage</t>
  </si>
  <si>
    <t>AK</t>
  </si>
  <si>
    <t>77.08%</t>
  </si>
  <si>
    <t>$46,210</t>
  </si>
  <si>
    <t>DII229</t>
  </si>
  <si>
    <t>Shadowens</t>
  </si>
  <si>
    <t>rnshadowens@alaska.edu</t>
  </si>
  <si>
    <t>907-786-6022</t>
  </si>
  <si>
    <t>DII26771</t>
  </si>
  <si>
    <t>Chas</t>
  </si>
  <si>
    <t>cddavis2@alaska.edu</t>
  </si>
  <si>
    <t>907-786-1325</t>
  </si>
  <si>
    <t>https://twitter.com/coachchasdavis</t>
  </si>
  <si>
    <t>https://www.instagram.com/coach_chas_davis/</t>
  </si>
  <si>
    <t>https://www.instagram.com/uaaxctf/</t>
  </si>
  <si>
    <t>DII29106</t>
  </si>
  <si>
    <t>dfpatterson@alaska.edu</t>
  </si>
  <si>
    <t>907-786-7856</t>
  </si>
  <si>
    <t>Harding University</t>
  </si>
  <si>
    <t>Great American Conference (GAC)</t>
  </si>
  <si>
    <t>Searcy</t>
  </si>
  <si>
    <t>107044</t>
  </si>
  <si>
    <t>https://www.harding.edu/academics</t>
  </si>
  <si>
    <t>DII355</t>
  </si>
  <si>
    <t>dhood@harding.edu</t>
  </si>
  <si>
    <t>501-279-4360</t>
  </si>
  <si>
    <t>https://hardingsports.com/sports/mens-track-and-field</t>
  </si>
  <si>
    <t>https://twitter.com/harding_track</t>
  </si>
  <si>
    <t>https://www.facebook.com/don.d.hood</t>
  </si>
  <si>
    <t>https://www.facebook.com/HardingTrack.CC/</t>
  </si>
  <si>
    <t>https://hardingsports.com/sb_output.aspx?form=3</t>
  </si>
  <si>
    <t>Harding (AR)</t>
  </si>
  <si>
    <t>55.27%</t>
  </si>
  <si>
    <t>$33,480</t>
  </si>
  <si>
    <t>DII45580</t>
  </si>
  <si>
    <t>Anna Kay</t>
  </si>
  <si>
    <t>aclark11@harding.edu</t>
  </si>
  <si>
    <t>https://www.instagram.com/harding_tfxc/</t>
  </si>
  <si>
    <t>DII39993</t>
  </si>
  <si>
    <t>Stramrood</t>
  </si>
  <si>
    <t>cstramrood@harding.edu</t>
  </si>
  <si>
    <t>https://m.facebook.com/celia.stramrood.1/</t>
  </si>
  <si>
    <t>33,480</t>
  </si>
  <si>
    <t>DII45581</t>
  </si>
  <si>
    <t>Kaylee</t>
  </si>
  <si>
    <t>Hausam</t>
  </si>
  <si>
    <t>khausam@harding.edu</t>
  </si>
  <si>
    <t>DII39994</t>
  </si>
  <si>
    <t>Paul David</t>
  </si>
  <si>
    <t>Quillin</t>
  </si>
  <si>
    <t>pquillin@harding.edu</t>
  </si>
  <si>
    <t>DII42442</t>
  </si>
  <si>
    <t>drew.ellis@harding.edu</t>
  </si>
  <si>
    <t>https://www.facebook.com/hardingtrack.cc/</t>
  </si>
  <si>
    <t>DII36138</t>
  </si>
  <si>
    <t>llondon@harding.edu</t>
  </si>
  <si>
    <t>Henderson State University</t>
  </si>
  <si>
    <t>Arkadelphia</t>
  </si>
  <si>
    <t>https://www.hsu.edu/Academics/Undergraduate.html</t>
  </si>
  <si>
    <t>DII50873</t>
  </si>
  <si>
    <t>charltonb@hsu.edu</t>
  </si>
  <si>
    <t>870-230-5013</t>
  </si>
  <si>
    <t>https://hsusports.com/sports/mens-swimming-and-diving-and-diving</t>
  </si>
  <si>
    <t>https://hsusports.com/sb_output.aspx?form=3</t>
  </si>
  <si>
    <t>Henderson State</t>
  </si>
  <si>
    <t>435-590</t>
  </si>
  <si>
    <t>410-580</t>
  </si>
  <si>
    <t>Ouachita Baptist University</t>
  </si>
  <si>
    <t>107512</t>
  </si>
  <si>
    <t>https://obu.edu/academics/</t>
  </si>
  <si>
    <t>DII48993</t>
  </si>
  <si>
    <t>Kratz</t>
  </si>
  <si>
    <t>kratzr@obu.edu</t>
  </si>
  <si>
    <t>https://obutigers.com/sports/mens-tennis</t>
  </si>
  <si>
    <t>https://twitter.com/OuachitaXC/</t>
  </si>
  <si>
    <t>https://www.instagram.com/ouachitaxctf/</t>
  </si>
  <si>
    <t>https://obutigers.com/sb_output.aspx?form=3</t>
  </si>
  <si>
    <t>Ouachita Baptist</t>
  </si>
  <si>
    <t>57.44%</t>
  </si>
  <si>
    <t>$41,650</t>
  </si>
  <si>
    <t>DII31751</t>
  </si>
  <si>
    <t>Guymon</t>
  </si>
  <si>
    <t>guymons@obu.edu</t>
  </si>
  <si>
    <t>870-245-4305</t>
  </si>
  <si>
    <t>https://twitter.com/guymonsteve</t>
  </si>
  <si>
    <t>https://www.instagram.com/ouachitacc/</t>
  </si>
  <si>
    <t>DII33288</t>
  </si>
  <si>
    <t>jonesjo@obu.edu</t>
  </si>
  <si>
    <t>https://twitter.com/johncjones9</t>
  </si>
  <si>
    <t>https://twitter.com/ouachitaxc</t>
  </si>
  <si>
    <t>https://www.facebook.com/OBUwomensXCTF/</t>
  </si>
  <si>
    <t>https://www.instagram.com/johncjones79562/</t>
  </si>
  <si>
    <t>https://www.instagram.com/obu_trackxc/</t>
  </si>
  <si>
    <t>DII33287</t>
  </si>
  <si>
    <t>ponderp@obu.edu</t>
  </si>
  <si>
    <t>https://www.facebook.com/pat.ponder.9</t>
  </si>
  <si>
    <t>Southern Arkansas University</t>
  </si>
  <si>
    <t>Magnolia</t>
  </si>
  <si>
    <t>107983</t>
  </si>
  <si>
    <t>https://web.saumag.edu/academics/degrees/</t>
  </si>
  <si>
    <t>DII12876</t>
  </si>
  <si>
    <t>McMahen</t>
  </si>
  <si>
    <t>https://muleriderathletics.com/sports/mens-track-and-field</t>
  </si>
  <si>
    <t>https://twitter.com/mr_hrdn</t>
  </si>
  <si>
    <t>https://twitter.com/muleridertfxc</t>
  </si>
  <si>
    <t>https://www.facebook.com/muleridertfxc/</t>
  </si>
  <si>
    <t>https://muleriderathletics.com/sb_output.aspx?form=28</t>
  </si>
  <si>
    <t>Southern Arkansas</t>
  </si>
  <si>
    <t>68.71%</t>
  </si>
  <si>
    <t>$29,250</t>
  </si>
  <si>
    <t>DII45582</t>
  </si>
  <si>
    <t>Bowlin</t>
  </si>
  <si>
    <t>jbbowlin@saumag.edu</t>
  </si>
  <si>
    <t>870-235-4103</t>
  </si>
  <si>
    <t>https://twitter.com/coach_bowlin</t>
  </si>
  <si>
    <t>https://www.facebook.com/muleridertfxc</t>
  </si>
  <si>
    <t>https://www.instagram.com/muleridertfxc/</t>
  </si>
  <si>
    <t>DII43957</t>
  </si>
  <si>
    <t>krcunningham@saumag.edu</t>
  </si>
  <si>
    <t>https://twitter.com/MuleriderTFXC</t>
  </si>
  <si>
    <t>29,250</t>
  </si>
  <si>
    <t>DII42711</t>
  </si>
  <si>
    <t>Leo</t>
  </si>
  <si>
    <t>Queen</t>
  </si>
  <si>
    <t>LEQUEEN@saumag.edu</t>
  </si>
  <si>
    <t>870-235-5434</t>
  </si>
  <si>
    <t>DII48656</t>
  </si>
  <si>
    <t>Orzolek</t>
  </si>
  <si>
    <t>sjorzolek@saumag.edu</t>
  </si>
  <si>
    <t>870-235-4102</t>
  </si>
  <si>
    <t>https://www.instagram.com/stevenorzolek/</t>
  </si>
  <si>
    <t>Simon Fraser University</t>
  </si>
  <si>
    <t>British Columbia</t>
  </si>
  <si>
    <t>Burnaby</t>
  </si>
  <si>
    <t>Canada</t>
  </si>
  <si>
    <t>not available</t>
  </si>
  <si>
    <t>https://www.sfu.ca/programs</t>
  </si>
  <si>
    <t>DII523</t>
  </si>
  <si>
    <t>Brit</t>
  </si>
  <si>
    <t>btownsen@sfu.ca</t>
  </si>
  <si>
    <t>778-782-3382</t>
  </si>
  <si>
    <t>https://athletics.sfu.ca/sports/track-and-field</t>
  </si>
  <si>
    <t>https://twitter.com/sfutrack</t>
  </si>
  <si>
    <t>https://www.instagram.com/sfutrack.xc/</t>
  </si>
  <si>
    <t>Simon Fraser</t>
  </si>
  <si>
    <t>BC</t>
  </si>
  <si>
    <t>Canadian university</t>
  </si>
  <si>
    <t>59.00%</t>
  </si>
  <si>
    <t>$5,540</t>
  </si>
  <si>
    <t>DII47734</t>
  </si>
  <si>
    <t>https://www.facebook.com/dana.townsend.58/</t>
  </si>
  <si>
    <t>DII526</t>
  </si>
  <si>
    <t>Dickson</t>
  </si>
  <si>
    <t>778-782-5961</t>
  </si>
  <si>
    <t>DII525</t>
  </si>
  <si>
    <t>Jerrold</t>
  </si>
  <si>
    <t>Biola University</t>
  </si>
  <si>
    <t>Pacific West Conference (PWC)</t>
  </si>
  <si>
    <t>La Mirada</t>
  </si>
  <si>
    <t>y (Undenominational)</t>
  </si>
  <si>
    <t>https://catalog.biola.edu/biola-university-undergraduate/majors/</t>
  </si>
  <si>
    <t>DII50874</t>
  </si>
  <si>
    <t>https://athletics.biola.edu/sports/track-and-field</t>
  </si>
  <si>
    <t>https://questionnaires.armssoftware.com/dcf0a168521f</t>
  </si>
  <si>
    <t>Biola</t>
  </si>
  <si>
    <t>110097</t>
  </si>
  <si>
    <t>DII48994</t>
  </si>
  <si>
    <t>https://twitter.com/biola_trackxc</t>
  </si>
  <si>
    <t>https://www.facebook.com/biolaxcandtf/</t>
  </si>
  <si>
    <t>https://www.instagram.com/biolaxc_tf/</t>
  </si>
  <si>
    <t>62.25%</t>
  </si>
  <si>
    <t>$59,758</t>
  </si>
  <si>
    <t>DII48995</t>
  </si>
  <si>
    <t>Rebeka</t>
  </si>
  <si>
    <t>DII681</t>
  </si>
  <si>
    <t>Henning</t>
  </si>
  <si>
    <t>sean.henning@biola.edu</t>
  </si>
  <si>
    <t>562-944-0351x5929</t>
  </si>
  <si>
    <t>https://twitter.com/coachshenning</t>
  </si>
  <si>
    <t>https://www.facebook.com/sean.henning.714</t>
  </si>
  <si>
    <t>DII48996</t>
  </si>
  <si>
    <t>justin.johnson@biola.edu</t>
  </si>
  <si>
    <t>https://twitter.com/justinj400</t>
  </si>
  <si>
    <t>https://www.instagram.com/jaylaron25/</t>
  </si>
  <si>
    <t>DII44812</t>
  </si>
  <si>
    <t>https://www.instagram.com/jaylaron25</t>
  </si>
  <si>
    <t>59,758</t>
  </si>
  <si>
    <t>DII34452</t>
  </si>
  <si>
    <t>Garrett</t>
  </si>
  <si>
    <t>Silva</t>
  </si>
  <si>
    <t>DII30496</t>
  </si>
  <si>
    <t>Nadya</t>
  </si>
  <si>
    <t>Wisham</t>
  </si>
  <si>
    <t>nadya.wisham@biola.edu</t>
  </si>
  <si>
    <t>DII46681</t>
  </si>
  <si>
    <t>Branden</t>
  </si>
  <si>
    <t>Cruz</t>
  </si>
  <si>
    <t>branden.cruz@biola.edu</t>
  </si>
  <si>
    <t>DII47736</t>
  </si>
  <si>
    <t>Josiah</t>
  </si>
  <si>
    <t>Morris</t>
  </si>
  <si>
    <t>josiah.morris@biola.edu</t>
  </si>
  <si>
    <t>https://www.instagram.com/josiahmorris88/</t>
  </si>
  <si>
    <t>DII35648</t>
  </si>
  <si>
    <t>DII37843</t>
  </si>
  <si>
    <t>Witscher</t>
  </si>
  <si>
    <t>California State Polytechnic University - Pomona</t>
  </si>
  <si>
    <t>California Collegiate Athletic Association (CCAA)</t>
  </si>
  <si>
    <t>Pomona</t>
  </si>
  <si>
    <t>110529</t>
  </si>
  <si>
    <t>https://www.cpp.edu/~academics/departments-az/index.shtml</t>
  </si>
  <si>
    <t>DII903</t>
  </si>
  <si>
    <t>Bradford</t>
  </si>
  <si>
    <t>crbradford@cpp.edu</t>
  </si>
  <si>
    <t>909-869-2831</t>
  </si>
  <si>
    <t>https://broncoathletics.com/sports/mens-track-and-field</t>
  </si>
  <si>
    <t>https://twitter.com/coachbradford</t>
  </si>
  <si>
    <t>https://twitter.com/cppxctf</t>
  </si>
  <si>
    <t>https://www.facebook.com/calpolypomona.track.9</t>
  </si>
  <si>
    <t>https://www.instagram.com/cppxctf/</t>
  </si>
  <si>
    <t>Cal State-Poly Pomona</t>
  </si>
  <si>
    <t>510-640</t>
  </si>
  <si>
    <t>59.89%</t>
  </si>
  <si>
    <t>$40,062</t>
  </si>
  <si>
    <t>DII899</t>
  </si>
  <si>
    <t>Ashford</t>
  </si>
  <si>
    <t>waashford@cpp.edu</t>
  </si>
  <si>
    <t>909-869-2828</t>
  </si>
  <si>
    <t>DII35649</t>
  </si>
  <si>
    <t>Frederica</t>
  </si>
  <si>
    <t>Bush</t>
  </si>
  <si>
    <t>fdbush@cpp.edu</t>
  </si>
  <si>
    <t>909-869-2819</t>
  </si>
  <si>
    <t>https://www.facebook.com/CPPtrackandfield/</t>
  </si>
  <si>
    <t>DII901</t>
  </si>
  <si>
    <t>Smith Jr.</t>
  </si>
  <si>
    <t>dsmith@cpp.edu</t>
  </si>
  <si>
    <t>909-869-4028</t>
  </si>
  <si>
    <t>https://twitter.com/dgs1103</t>
  </si>
  <si>
    <t>https://www.facebook.com/darrell.smith.944</t>
  </si>
  <si>
    <t>https://www.instagram.com/coachdarrellsmith/</t>
  </si>
  <si>
    <t>DII36139</t>
  </si>
  <si>
    <t>Jennings</t>
  </si>
  <si>
    <t>idjennings@cpp.edu</t>
  </si>
  <si>
    <t>909-869-4354</t>
  </si>
  <si>
    <t>https://twitter.com/ucdaviswwp</t>
  </si>
  <si>
    <t>https://www.facebook.com/ucdaviswwp/</t>
  </si>
  <si>
    <t>https://www.instagram.com/ucdaviswwp/</t>
  </si>
  <si>
    <t>California State Polytecnic University Humboldt</t>
  </si>
  <si>
    <t>Arcata</t>
  </si>
  <si>
    <t>115755</t>
  </si>
  <si>
    <t>https://www.humboldt.edu/programs/type</t>
  </si>
  <si>
    <t>DII32123</t>
  </si>
  <si>
    <t>Teigan</t>
  </si>
  <si>
    <t>Eilers</t>
  </si>
  <si>
    <t>tpe16@humboldt.edu</t>
  </si>
  <si>
    <t>https://broncoathletics.com/sports/womens-volleyball</t>
  </si>
  <si>
    <t>https://twitter.com/humboldtcross</t>
  </si>
  <si>
    <t>https://www.facebook.com/humboldttrack/</t>
  </si>
  <si>
    <t>https://questionnaires.armssoftware.com/8e7c41958bc7</t>
  </si>
  <si>
    <t>Cal Poly Humboldt</t>
  </si>
  <si>
    <t>83.65%</t>
  </si>
  <si>
    <t>$37,438</t>
  </si>
  <si>
    <t>DII1271</t>
  </si>
  <si>
    <t>Jamey</t>
  </si>
  <si>
    <t>Recruiting Coordinator (Distance), Assistant Coach (Distance)</t>
  </si>
  <si>
    <t>jamey@humboldt.edu</t>
  </si>
  <si>
    <t>c:831-247-8365;o:707-826-5955</t>
  </si>
  <si>
    <t>https://twitter.com/SNUFootball</t>
  </si>
  <si>
    <t>https://www.facebook.com/snufootball/</t>
  </si>
  <si>
    <t>https://www.instagram.com/nathanbrown1/</t>
  </si>
  <si>
    <t>DII1272</t>
  </si>
  <si>
    <t>smi6@humboldt.edu</t>
  </si>
  <si>
    <t>c:707-407-7199;o:707-826-5954</t>
  </si>
  <si>
    <t>https://twitter.com/garysohoskypga</t>
  </si>
  <si>
    <t>https://twitter.com/pennwomensgolf</t>
  </si>
  <si>
    <t>https://www.facebook.com/gary.sohosky/</t>
  </si>
  <si>
    <t>DII48997</t>
  </si>
  <si>
    <t>Amelia</t>
  </si>
  <si>
    <t>aej162@humboldt.edu</t>
  </si>
  <si>
    <t>https://twitter.com/humboldt_tf</t>
  </si>
  <si>
    <t>https://www.facebook.com/hsutrackandfield/</t>
  </si>
  <si>
    <t>https://www.instagram.com/humboldt.tf/</t>
  </si>
  <si>
    <t>DII15549</t>
  </si>
  <si>
    <t>BJ</t>
  </si>
  <si>
    <t>Willkomm</t>
  </si>
  <si>
    <t>humboldtthrows@gmail.com</t>
  </si>
  <si>
    <t>https://twitter.com/hsutracknfield</t>
  </si>
  <si>
    <t>https://www.instagram.com/hsutrackandfield/</t>
  </si>
  <si>
    <t>DII15546</t>
  </si>
  <si>
    <t>kbe58@humboldt.edu</t>
  </si>
  <si>
    <t>California State University - Chico</t>
  </si>
  <si>
    <t>Chico</t>
  </si>
  <si>
    <t>110538</t>
  </si>
  <si>
    <t>https://catalog.csuchico.edu/viewer/search/programs.html</t>
  </si>
  <si>
    <t>DII738</t>
  </si>
  <si>
    <t>Hanf</t>
  </si>
  <si>
    <t>ohanf@csuchico.edu</t>
  </si>
  <si>
    <t>530-898-5735</t>
  </si>
  <si>
    <t>https://chicowildcats.com/sports/mens-track-and-field</t>
  </si>
  <si>
    <t>https://twitter.com/ohanf</t>
  </si>
  <si>
    <t>https://twitter.com/chicostatetrack</t>
  </si>
  <si>
    <t>https://www.facebook.com/chico.trackalum</t>
  </si>
  <si>
    <t>https://www.facebook.com/ChicoStateTrack/</t>
  </si>
  <si>
    <t>https://www.instagram.com/chicostatetrack/</t>
  </si>
  <si>
    <t>Cal State-Chico</t>
  </si>
  <si>
    <t>88.42%</t>
  </si>
  <si>
    <t>$36,566</t>
  </si>
  <si>
    <t>DII43604</t>
  </si>
  <si>
    <t>Lambrite</t>
  </si>
  <si>
    <t>amlambrite@csuchico.edu</t>
  </si>
  <si>
    <t>36,566</t>
  </si>
  <si>
    <t>DII43605</t>
  </si>
  <si>
    <t>Kruetzfeldt</t>
  </si>
  <si>
    <t>swkruetzfeldt@csuchico.edu</t>
  </si>
  <si>
    <t>https://www.instagram.com/scott.kruetzfeldt/</t>
  </si>
  <si>
    <t>DII49907</t>
  </si>
  <si>
    <t>Quintal</t>
  </si>
  <si>
    <t>jpquintal@csuchico.edu</t>
  </si>
  <si>
    <t>https://www.instagram.com/joshuaquintal/</t>
  </si>
  <si>
    <t>DII42115</t>
  </si>
  <si>
    <t>Rodriguez</t>
  </si>
  <si>
    <t>krodriguez12@csuchico.edu</t>
  </si>
  <si>
    <t>https://www.instagram.com/krodriguez12/</t>
  </si>
  <si>
    <t>DII35650</t>
  </si>
  <si>
    <t>Isabella</t>
  </si>
  <si>
    <t>Moyer</t>
  </si>
  <si>
    <t>MENSTRACKANDFIELD@CSUCHICO.EDU</t>
  </si>
  <si>
    <t>https://www.facebook.com/isabella.moyer.5</t>
  </si>
  <si>
    <t>https://www.instagram.com/isabella_moyer/</t>
  </si>
  <si>
    <t>DII35653</t>
  </si>
  <si>
    <t>Stroing</t>
  </si>
  <si>
    <t>https://www.instagram.com/zakstroing/</t>
  </si>
  <si>
    <t>DII49708</t>
  </si>
  <si>
    <t>Chappell</t>
  </si>
  <si>
    <t>DII43607</t>
  </si>
  <si>
    <t>Ilaoa</t>
  </si>
  <si>
    <t>DII42116</t>
  </si>
  <si>
    <t>California State University - Dominguez Hills</t>
  </si>
  <si>
    <t>110547</t>
  </si>
  <si>
    <t>https://www.csudh.edu/future-students/more-info/undergrad-majors-programs/</t>
  </si>
  <si>
    <t>DII45583</t>
  </si>
  <si>
    <t>Lekeisha</t>
  </si>
  <si>
    <t>lemoore@csudh.edu</t>
  </si>
  <si>
    <t>https://gotoros.com/sports/mens-soccer</t>
  </si>
  <si>
    <t>https://twitter.com/csudhtf</t>
  </si>
  <si>
    <t>https://www.facebook.com/p/Cal-State-Dominguez-Hills-Mens-Soccer-100064061262119/</t>
  </si>
  <si>
    <t>https://www.instagram.com/csudhtf/</t>
  </si>
  <si>
    <t>Cal State-Dominguez Hills</t>
  </si>
  <si>
    <t>76.57%</t>
  </si>
  <si>
    <t>$38,085</t>
  </si>
  <si>
    <t>DII47738</t>
  </si>
  <si>
    <t>Pitts</t>
  </si>
  <si>
    <t>rpitts14@csudh.edu</t>
  </si>
  <si>
    <t>https://twitter.com/coachryanpitts</t>
  </si>
  <si>
    <t>https://www.facebook.com/ryan.pitts.9/</t>
  </si>
  <si>
    <t>https://www.instagram.com/ryanpitts/</t>
  </si>
  <si>
    <t>California State University - East Bay</t>
  </si>
  <si>
    <t>Hayward</t>
  </si>
  <si>
    <t>110574</t>
  </si>
  <si>
    <t>https://www.csueastbay.edu/academic/fields-of-study/undergraduate-programs/majors-minors.html</t>
  </si>
  <si>
    <t>DII36683</t>
  </si>
  <si>
    <t>Norm</t>
  </si>
  <si>
    <t>Alston</t>
  </si>
  <si>
    <t>norman.alston@csueastbay.edu</t>
  </si>
  <si>
    <t>510-885-3824</t>
  </si>
  <si>
    <t>https://eastbaypioneers.com/sports/mens-track-and-field</t>
  </si>
  <si>
    <t>https://twitter.com/csueb_xctf</t>
  </si>
  <si>
    <t>https://www.facebook.com/Jumper273/</t>
  </si>
  <si>
    <t>https://www.instagram.com/csuebxctf/</t>
  </si>
  <si>
    <t>https://eastbaypioneers.com/sb_output.aspx?form=3</t>
  </si>
  <si>
    <t>Cal State-East Bay</t>
  </si>
  <si>
    <t>68.93%</t>
  </si>
  <si>
    <t>$39,307</t>
  </si>
  <si>
    <t>DII38193</t>
  </si>
  <si>
    <t>ayla.granados@csueastbay.edu</t>
  </si>
  <si>
    <t>https://www.facebook.com/eastbayxc/</t>
  </si>
  <si>
    <t>39,307</t>
  </si>
  <si>
    <t>California State University - Los Angeles</t>
  </si>
  <si>
    <t>110592</t>
  </si>
  <si>
    <t>https://www.calstatela.edu/admissions/undergraduate-programs</t>
  </si>
  <si>
    <t>DII843</t>
  </si>
  <si>
    <t>Tina</t>
  </si>
  <si>
    <t>Fernandes</t>
  </si>
  <si>
    <t>Tina.DavisFernandes@calstatela.edu</t>
  </si>
  <si>
    <t>323-343-6413</t>
  </si>
  <si>
    <t>https://lagoldeneagles.com/sports/mens-track-and-field</t>
  </si>
  <si>
    <t>https://twitter.com/calstatelatfxc</t>
  </si>
  <si>
    <t>https://www.facebook.com/CalStateLATrackAndField/</t>
  </si>
  <si>
    <t>https://www.instagram.com/calstatelatfxc/</t>
  </si>
  <si>
    <t>https://lagoldeneagles.com/sb_output.aspx?form=3</t>
  </si>
  <si>
    <t>Cal State-Los Angeles</t>
  </si>
  <si>
    <t>430-530</t>
  </si>
  <si>
    <t>70.84%</t>
  </si>
  <si>
    <t>$40,956</t>
  </si>
  <si>
    <t>DII841</t>
  </si>
  <si>
    <t>Orentheus</t>
  </si>
  <si>
    <t>Hutcherson</t>
  </si>
  <si>
    <t>ohutche@calstatela.edu</t>
  </si>
  <si>
    <t>323-343-3058</t>
  </si>
  <si>
    <t>DII842</t>
  </si>
  <si>
    <t>sfernan2@calstatela.edu</t>
  </si>
  <si>
    <t>DII43958</t>
  </si>
  <si>
    <t>Sarigiannis</t>
  </si>
  <si>
    <t>ssarigi@calstatela.edu</t>
  </si>
  <si>
    <t>https://twitter.com/CalStateLATFXC</t>
  </si>
  <si>
    <t>https://hi-in.facebook.com/CalStateLATrackAndField/</t>
  </si>
  <si>
    <t>40,956</t>
  </si>
  <si>
    <t>California State University - San Marcos</t>
  </si>
  <si>
    <t>366711</t>
  </si>
  <si>
    <t>https://www.csusm.edu/admissions/majors-and-programs/index.html</t>
  </si>
  <si>
    <t>DII958</t>
  </si>
  <si>
    <t>Torrey</t>
  </si>
  <si>
    <t>tolson@csusm.edu</t>
  </si>
  <si>
    <t>760-750-7105</t>
  </si>
  <si>
    <t>https://csusmcougars.com/sports/mens-track-and-field</t>
  </si>
  <si>
    <t>https://twitter.com/csusmxctf</t>
  </si>
  <si>
    <t>https://www.facebook.com/torrey.olson.1/</t>
  </si>
  <si>
    <t>https://www.facebook.com/CSUSMXCTF/</t>
  </si>
  <si>
    <t>https://www.instagram.com/csusmxctf/</t>
  </si>
  <si>
    <t>https://college.jumpforward.com/questionnaire.aspx?iid=1596&amp;sportid=56</t>
  </si>
  <si>
    <t>Cal State-San Marcos</t>
  </si>
  <si>
    <t>76.05%</t>
  </si>
  <si>
    <t>$36,966</t>
  </si>
  <si>
    <t>DII26772</t>
  </si>
  <si>
    <t>Heredia</t>
  </si>
  <si>
    <t>aheredia@csusm.edu</t>
  </si>
  <si>
    <t>https://twitter.com/coachanthonytf</t>
  </si>
  <si>
    <t>https://www.facebook.com/anthony.heredia.31508076</t>
  </si>
  <si>
    <t>DII45584</t>
  </si>
  <si>
    <t>Pleitez</t>
  </si>
  <si>
    <t>dpleitez@csusm.edu</t>
  </si>
  <si>
    <t>750-760-7132</t>
  </si>
  <si>
    <t>https://twitter.com/CSUSMxctf</t>
  </si>
  <si>
    <t>DII26773</t>
  </si>
  <si>
    <t>tthompson@csusm.edu</t>
  </si>
  <si>
    <t>California State University - Stanislaus</t>
  </si>
  <si>
    <t>Turlock</t>
  </si>
  <si>
    <t>110495</t>
  </si>
  <si>
    <t>https://catalog.csustan.edu/content.php?catoid=12&amp;navoid=518</t>
  </si>
  <si>
    <t>DII13186</t>
  </si>
  <si>
    <t>Channing</t>
  </si>
  <si>
    <t>cwilson7@csustan.edu</t>
  </si>
  <si>
    <t>209-664-6849</t>
  </si>
  <si>
    <t>https://warriorathletics.com/sports/mens-track-and-field</t>
  </si>
  <si>
    <t>https://twitter.com/chrisvaz05</t>
  </si>
  <si>
    <t>https://www.facebook.com/Cal-State-Stanislaus-Cross-Country-Track-and-Field-151784521543782/</t>
  </si>
  <si>
    <t>https://www.instagram.com/stanstate_track_field/</t>
  </si>
  <si>
    <t>https://warriorathletics.com/sports/2017/9/15/recruiting-questionnaire-mtrack.aspx</t>
  </si>
  <si>
    <t>Cal State-Stanislaus</t>
  </si>
  <si>
    <t>86.33%</t>
  </si>
  <si>
    <t>$35,500</t>
  </si>
  <si>
    <t>DII986</t>
  </si>
  <si>
    <t>tajohnson@csustan.edu</t>
  </si>
  <si>
    <t>209-664-6839</t>
  </si>
  <si>
    <t>DII36140</t>
  </si>
  <si>
    <t>Ballinger</t>
  </si>
  <si>
    <t>cballinger@csustan.edu</t>
  </si>
  <si>
    <t>https://www.facebook.com/pages/category/School-Sports-Team/Cal-State-Stanislaus-Cross-Country-Track-and-Field-151784521543782/</t>
  </si>
  <si>
    <t>DII983</t>
  </si>
  <si>
    <t>209-667-3716</t>
  </si>
  <si>
    <t>https://www.facebook.com/tom.brenda.9</t>
  </si>
  <si>
    <t>DII985</t>
  </si>
  <si>
    <t>Holman</t>
  </si>
  <si>
    <t>dholman1@csustan.edu</t>
  </si>
  <si>
    <t>209-667-3016</t>
  </si>
  <si>
    <t>Concordia University - Irvine</t>
  </si>
  <si>
    <t>112075</t>
  </si>
  <si>
    <t>y (Lutheran Church - Missouri Synod)</t>
  </si>
  <si>
    <t>https://www.cui.edu/admissions/undergraduate/academics/majors</t>
  </si>
  <si>
    <t>DII42443</t>
  </si>
  <si>
    <t>Tuin</t>
  </si>
  <si>
    <t>Volunteer Assistant Coach (Field Events)</t>
  </si>
  <si>
    <t>https://cuieagles.com/sports/mens-track-and-field</t>
  </si>
  <si>
    <t>https://twitter.com/cuitfxc</t>
  </si>
  <si>
    <t>https://www.facebook.com/concordiauniversitytrackandfield/</t>
  </si>
  <si>
    <t>https://www.instagram.com/cuitfxc/</t>
  </si>
  <si>
    <t>https://questionnaires.armssoftware.com/9c910b13f39f</t>
  </si>
  <si>
    <t>Concordia (CA)</t>
  </si>
  <si>
    <t>75.04%</t>
  </si>
  <si>
    <t>54,370</t>
  </si>
  <si>
    <t>DII1104</t>
  </si>
  <si>
    <t>Keegan</t>
  </si>
  <si>
    <t>Bloomfield</t>
  </si>
  <si>
    <t>keegan.bloomfield@cui.edu</t>
  </si>
  <si>
    <t>949-214-3243</t>
  </si>
  <si>
    <t>https://twitter.com/coachbloomfield</t>
  </si>
  <si>
    <t>https://www.facebook.com/keeganbloomfield.nebraska</t>
  </si>
  <si>
    <t>$54,370</t>
  </si>
  <si>
    <t>DII47739</t>
  </si>
  <si>
    <t>Atthowe</t>
  </si>
  <si>
    <t>Graduate Assistant (Throws)</t>
  </si>
  <si>
    <t>DII50875</t>
  </si>
  <si>
    <t>logan.nelson@cui.edu</t>
  </si>
  <si>
    <t>DII46684</t>
  </si>
  <si>
    <t>Worrell</t>
  </si>
  <si>
    <t>aaron.worrell@cui.edu</t>
  </si>
  <si>
    <t>DII46685</t>
  </si>
  <si>
    <t>Kasten</t>
  </si>
  <si>
    <t>adam.kasten@cui.edu</t>
  </si>
  <si>
    <t>DII36684</t>
  </si>
  <si>
    <t>Matthew-Jonathan</t>
  </si>
  <si>
    <t>Seawright</t>
  </si>
  <si>
    <t>matthew-jonathan.seawright@cui.edu</t>
  </si>
  <si>
    <t>949-214-3234</t>
  </si>
  <si>
    <t>DII41125</t>
  </si>
  <si>
    <t>Brunk</t>
  </si>
  <si>
    <t>Assistant Coach (Sprints, Jumps, Hurdles, Relays, Multi-events)</t>
  </si>
  <si>
    <t>john.brunk@cui.edu</t>
  </si>
  <si>
    <t>949-214-3242</t>
  </si>
  <si>
    <t>DII34453</t>
  </si>
  <si>
    <t>Graduate Asst Kayla 1</t>
  </si>
  <si>
    <t>DII43608</t>
  </si>
  <si>
    <t>Graduate Asst Jessica has been removed.</t>
  </si>
  <si>
    <t>https://www.facebook.com/ConcordiaUniversityTrackandField/</t>
  </si>
  <si>
    <t>Dominican University of California</t>
  </si>
  <si>
    <t>San Rafael</t>
  </si>
  <si>
    <t>113698</t>
  </si>
  <si>
    <t>https://www.dominican.edu/academics/majorsprograms</t>
  </si>
  <si>
    <t>DII47740</t>
  </si>
  <si>
    <t>McNamar</t>
  </si>
  <si>
    <t>https://dominicanathletics.com/sports/mens-track-and-field</t>
  </si>
  <si>
    <t>https://twitter.com/dominican_xc</t>
  </si>
  <si>
    <t>https://www.instagram.com/dominican_xc/</t>
  </si>
  <si>
    <t>https://questionnaires.armssoftware.com/0dace6e68b8c</t>
  </si>
  <si>
    <t>Dominican (CA)</t>
  </si>
  <si>
    <t>74.52%</t>
  </si>
  <si>
    <t>$67,629</t>
  </si>
  <si>
    <t>DII17096</t>
  </si>
  <si>
    <t>Teressa</t>
  </si>
  <si>
    <t>DiPerna</t>
  </si>
  <si>
    <t>teressa.diperna@dominican.edu</t>
  </si>
  <si>
    <t>https://twitter.com/teressa_diperna</t>
  </si>
  <si>
    <t>DII49405</t>
  </si>
  <si>
    <t>Shepherd</t>
  </si>
  <si>
    <t>67,629</t>
  </si>
  <si>
    <t>DII30497</t>
  </si>
  <si>
    <t>Lubamersky</t>
  </si>
  <si>
    <t>mark.lubamersky@dominican.edu</t>
  </si>
  <si>
    <t>DII30825</t>
  </si>
  <si>
    <t>Ilarina</t>
  </si>
  <si>
    <t>md.ilarina@gmail.com</t>
  </si>
  <si>
    <t>Fresno Pacific University</t>
  </si>
  <si>
    <t>114813</t>
  </si>
  <si>
    <t>y (Men (applied | admitted | enrolled fulltime | enrolled part-time)nonite Brethren Church)</t>
  </si>
  <si>
    <t>3.2-3.6</t>
  </si>
  <si>
    <t>https://www.fresno.edu/programs-majors/undergraduate</t>
  </si>
  <si>
    <t>DII36685</t>
  </si>
  <si>
    <t>Kylee</t>
  </si>
  <si>
    <t>Strausser</t>
  </si>
  <si>
    <t>https://www.fpuathletics.com/sports/track-and-field</t>
  </si>
  <si>
    <t>https://twitter.com/fputrack</t>
  </si>
  <si>
    <t>Fresno Pacific</t>
  </si>
  <si>
    <t>64.91%</t>
  </si>
  <si>
    <t>$45,595</t>
  </si>
  <si>
    <t>DII1200</t>
  </si>
  <si>
    <t>robert.foster@fresno.edu</t>
  </si>
  <si>
    <t>559-453-2372</t>
  </si>
  <si>
    <t>https://www.facebook.com/FPU-Track-and-Field-202381666661/</t>
  </si>
  <si>
    <t>DII48998</t>
  </si>
  <si>
    <t>Franco</t>
  </si>
  <si>
    <t>https://twitter.com/jessefranz19</t>
  </si>
  <si>
    <t>https://www.instagram.com/fpuxctf/</t>
  </si>
  <si>
    <t>DII1202</t>
  </si>
  <si>
    <t>DII1195</t>
  </si>
  <si>
    <t>https://www.facebook.com/timothy.holmes.92</t>
  </si>
  <si>
    <t>DII1201</t>
  </si>
  <si>
    <t>A.J.</t>
  </si>
  <si>
    <t>https://www.instagram.com/atlanblackburnpv/</t>
  </si>
  <si>
    <t>DII48999</t>
  </si>
  <si>
    <t>Cyinna</t>
  </si>
  <si>
    <t>Drotos</t>
  </si>
  <si>
    <t>DII36687</t>
  </si>
  <si>
    <t>Rhesa</t>
  </si>
  <si>
    <t>Assistant Coach (Jumps, Hurdles, Sprints)</t>
  </si>
  <si>
    <t>DII49000</t>
  </si>
  <si>
    <t>Louis</t>
  </si>
  <si>
    <t>https://twitter.com/9luisrod</t>
  </si>
  <si>
    <t>https://www.facebook.com/people/Luis-Rodriguez/100040107280133</t>
  </si>
  <si>
    <t>DII49001</t>
  </si>
  <si>
    <t>Resendez</t>
  </si>
  <si>
    <t>Jessup University</t>
  </si>
  <si>
    <t>Rocklin</t>
  </si>
  <si>
    <t>122728</t>
  </si>
  <si>
    <t>http://www.jessup.edu/academics/</t>
  </si>
  <si>
    <t>n7966</t>
  </si>
  <si>
    <t>Rhodes</t>
  </si>
  <si>
    <t>https://jessupathletics.com/sports/mens-track-and-field</t>
  </si>
  <si>
    <t>https://twitter.com/jessup_tfxc</t>
  </si>
  <si>
    <t>https://jessup.formstack.com/forms/recruitme</t>
  </si>
  <si>
    <t>Jessup (CA)</t>
  </si>
  <si>
    <t>67.42%</t>
  </si>
  <si>
    <t>$53,173</t>
  </si>
  <si>
    <t>n29606</t>
  </si>
  <si>
    <t>arichmond@jessup.edu</t>
  </si>
  <si>
    <t>https://www.instagram.com/jessup_tfxc/</t>
  </si>
  <si>
    <t>n31506</t>
  </si>
  <si>
    <t>nmerillana@jessup.edu</t>
  </si>
  <si>
    <t>https://www.instagram.com/coachmerillana98/</t>
  </si>
  <si>
    <t>Jessup (CO)</t>
  </si>
  <si>
    <t>n691</t>
  </si>
  <si>
    <t>HC Jeff has been removed.</t>
  </si>
  <si>
    <t>San Francisco State University</t>
  </si>
  <si>
    <t>122597</t>
  </si>
  <si>
    <t>https://www.sfsu.edu/~bulletin/previous_bulletins/1112/degrees-tc.htm</t>
  </si>
  <si>
    <t>DII1361</t>
  </si>
  <si>
    <t>tomlyons@sfsu.edu</t>
  </si>
  <si>
    <t>415-338-2219</t>
  </si>
  <si>
    <t>https://sfstategators.com/sports/mtrack</t>
  </si>
  <si>
    <t>https://twitter.com/sfstate_mxctf</t>
  </si>
  <si>
    <t>https://www.instagram.com/sfstate_tf/</t>
  </si>
  <si>
    <t>https://sfstategators.com/sb_output.aspx?form=31</t>
  </si>
  <si>
    <t>San Francisco State</t>
  </si>
  <si>
    <t>82.02%</t>
  </si>
  <si>
    <t>$39,025</t>
  </si>
  <si>
    <t>DII48406</t>
  </si>
  <si>
    <t>andersonm@sfsu.edu</t>
  </si>
  <si>
    <t>https://x.com/maria_anderson6</t>
  </si>
  <si>
    <t>https://www.facebook.com/maria.a.sotelo.5/</t>
  </si>
  <si>
    <t>https://facebook.com/donsxctf/</t>
  </si>
  <si>
    <t>https://www.instagram.com/andersonxctf/</t>
  </si>
  <si>
    <t>University of California - Merced</t>
  </si>
  <si>
    <t>Merced</t>
  </si>
  <si>
    <t>445188</t>
  </si>
  <si>
    <t>https://www.ucmerced.edu/academics-undergraduate-majors-minors</t>
  </si>
  <si>
    <t>n25239</t>
  </si>
  <si>
    <t>d (moved from DII to DIII)</t>
  </si>
  <si>
    <t>Velarde</t>
  </si>
  <si>
    <t>vvelarde2@ucmerced.edu</t>
  </si>
  <si>
    <t>209-386-2841</t>
  </si>
  <si>
    <t>https://ucmercedbobcats.com/sports/mens-soccer</t>
  </si>
  <si>
    <t>https://www.ucmercedbobcats.com/f/0/3/ARMS/Cross_Country_Recruiting_Questionnaire.php</t>
  </si>
  <si>
    <t>California-Merced</t>
  </si>
  <si>
    <t>82.51%</t>
  </si>
  <si>
    <t>$66,454</t>
  </si>
  <si>
    <t>n33063</t>
  </si>
  <si>
    <t>Rafeeq</t>
  </si>
  <si>
    <t>Hassaan</t>
  </si>
  <si>
    <t>https://x.com/HassaanRafeeq</t>
  </si>
  <si>
    <t>https://x.com/ucmercedxctrack</t>
  </si>
  <si>
    <t>https://www.instagram.com/ucmercedxctrack/</t>
  </si>
  <si>
    <t>https://www.ucmercedbobcats.com/f/0/4/ARMS/Men%27s_Soccer_Recruiting_Questionnaire.php</t>
  </si>
  <si>
    <t>Vanguard University of Southern California</t>
  </si>
  <si>
    <t>Costa Mesa</t>
  </si>
  <si>
    <t>123651</t>
  </si>
  <si>
    <t>y (Assemblies of God Church)</t>
  </si>
  <si>
    <t>https://www.vanguard.edu/academics/academic-programs</t>
  </si>
  <si>
    <t>n606</t>
  </si>
  <si>
    <t>Wilkins</t>
  </si>
  <si>
    <t>bwilkins@vanguard.edu</t>
  </si>
  <si>
    <t>714-615-6608</t>
  </si>
  <si>
    <t>https://vanguardlions.com/sports/mens-track-and-field</t>
  </si>
  <si>
    <t>https://www.vanguardlions.com/sports/2023/3/22/recruiting.aspx</t>
  </si>
  <si>
    <t>Vanguard</t>
  </si>
  <si>
    <t>50.40%</t>
  </si>
  <si>
    <t>$50,220</t>
  </si>
  <si>
    <t>n609</t>
  </si>
  <si>
    <t>Johnny</t>
  </si>
  <si>
    <t>Deryeghiayan</t>
  </si>
  <si>
    <t>johnny.Deryeghiayan@vanguard.edu</t>
  </si>
  <si>
    <t>DII48407</t>
  </si>
  <si>
    <t>Mejorada</t>
  </si>
  <si>
    <t>https://www.instagram.com/vu_xctf/</t>
  </si>
  <si>
    <t>n29313</t>
  </si>
  <si>
    <t>Sugihara</t>
  </si>
  <si>
    <t>Assistant Coach (Long-Jump, Triple-Jump)</t>
  </si>
  <si>
    <t>ryan.sugihara@vanguard.edu</t>
  </si>
  <si>
    <t>https://twitter.com/vulions</t>
  </si>
  <si>
    <t>n29604</t>
  </si>
  <si>
    <t>Hitchens</t>
  </si>
  <si>
    <t>jason.hitchens@vanguard.edu</t>
  </si>
  <si>
    <t>n29605</t>
  </si>
  <si>
    <t>Haines</t>
  </si>
  <si>
    <t>Assistant Coach (High-Jump, Pole Vault)</t>
  </si>
  <si>
    <t>troy.haines@vanguard.edu</t>
  </si>
  <si>
    <t>n608</t>
  </si>
  <si>
    <t>Kelli</t>
  </si>
  <si>
    <t>kelli.smith@vanguard.edu</t>
  </si>
  <si>
    <t>Westmont College</t>
  </si>
  <si>
    <t>125727</t>
  </si>
  <si>
    <t>y (Non-Denominational)</t>
  </si>
  <si>
    <t>http://www.westmont.edu/_academics/#majors</t>
  </si>
  <si>
    <t>96</t>
  </si>
  <si>
    <t>n641</t>
  </si>
  <si>
    <t>Smelley</t>
  </si>
  <si>
    <t>smelley@westmont.edu</t>
  </si>
  <si>
    <t>805-565-6108</t>
  </si>
  <si>
    <t>https://athletics.westmont.edu/sports/mens-track-and-field</t>
  </si>
  <si>
    <t>https://twitter.com/westmont_xctf</t>
  </si>
  <si>
    <t>https://www.facebook.com/russell.smelley</t>
  </si>
  <si>
    <t>https://www.facebook.com/Westmont-College-Track-Field-Cross-Country-107806672644253/</t>
  </si>
  <si>
    <t>https://www.instagram.com/westmontxctf/</t>
  </si>
  <si>
    <t>http://contact2.scoutware.net/sw/cgi/router.pl?mailID=2378W0217474400_41432&amp;playerID=36342&amp;linkID=W0217575800_11606</t>
  </si>
  <si>
    <t>Westmont</t>
  </si>
  <si>
    <t>570-690</t>
  </si>
  <si>
    <t>68.84%</t>
  </si>
  <si>
    <t>$66,220</t>
  </si>
  <si>
    <t>n642</t>
  </si>
  <si>
    <t>lconnoll@westmont.edu</t>
  </si>
  <si>
    <t>n20232</t>
  </si>
  <si>
    <t>Hanessian</t>
  </si>
  <si>
    <t>chanessian@westmont.edu</t>
  </si>
  <si>
    <t>https://www.instagram.com/Jessup_tfxc/</t>
  </si>
  <si>
    <t>n24110</t>
  </si>
  <si>
    <t>Masterson</t>
  </si>
  <si>
    <t>dmasterson@westmont.edu</t>
  </si>
  <si>
    <t>Adams State University</t>
  </si>
  <si>
    <t>Rocky Mountain Athletic Conference (RMAC)</t>
  </si>
  <si>
    <t>Alamosa</t>
  </si>
  <si>
    <t>126182</t>
  </si>
  <si>
    <t>https://www.adams.edu/academics/undergraduate-programs-academics.php</t>
  </si>
  <si>
    <t>DII1426</t>
  </si>
  <si>
    <t>ddmartin@adams.edu</t>
  </si>
  <si>
    <t>719-587-7266</t>
  </si>
  <si>
    <t>https://asugrizzlies.com/sports/mens-track-and-field</t>
  </si>
  <si>
    <t>https://twitter.com/damonmartin63</t>
  </si>
  <si>
    <t>https://twitter.com/adamsstatetfxc</t>
  </si>
  <si>
    <t>https://www.instagram.com/adamsstatexctf/</t>
  </si>
  <si>
    <t>https://asugrizzlies.com/sports/2013/5/28/RECRUITFORM.aspx</t>
  </si>
  <si>
    <t>Adams State</t>
  </si>
  <si>
    <t>99.86%</t>
  </si>
  <si>
    <t>$35,117</t>
  </si>
  <si>
    <t>DII1425</t>
  </si>
  <si>
    <t>Gersick</t>
  </si>
  <si>
    <t>Assistant Coach (Sprints, Jumps, Hurdles, Throws)</t>
  </si>
  <si>
    <t>mjgersick@adams.edu</t>
  </si>
  <si>
    <t>719-587-8244</t>
  </si>
  <si>
    <t>DII36143</t>
  </si>
  <si>
    <t>aduncan@adams.edu</t>
  </si>
  <si>
    <t>719-587-7255</t>
  </si>
  <si>
    <t>DII46686</t>
  </si>
  <si>
    <t>kmasterson@adams.edu</t>
  </si>
  <si>
    <t>719-587-8286</t>
  </si>
  <si>
    <t>https://www.facebook.com/adamsstate.distancecamp/</t>
  </si>
  <si>
    <t>https://www.instagram.com/kylemasterson/</t>
  </si>
  <si>
    <t>DII46687</t>
  </si>
  <si>
    <t>O'Keefe</t>
  </si>
  <si>
    <t>wokeefe@adams.edu</t>
  </si>
  <si>
    <t>618-799-7905</t>
  </si>
  <si>
    <t>DII49709</t>
  </si>
  <si>
    <t>Jorgen</t>
  </si>
  <si>
    <t>Chapin</t>
  </si>
  <si>
    <t>35,117</t>
  </si>
  <si>
    <t>Colorado Christian University</t>
  </si>
  <si>
    <t>Lakewood</t>
  </si>
  <si>
    <t>126669</t>
  </si>
  <si>
    <t>https://www.ccu.edu/undergrad/</t>
  </si>
  <si>
    <t>DII1462</t>
  </si>
  <si>
    <t>Bardsley</t>
  </si>
  <si>
    <t>katbardsley@ccu.edu</t>
  </si>
  <si>
    <t>303-963-3190</t>
  </si>
  <si>
    <t>https://ccucougars.com/sports/mens-track-and-field</t>
  </si>
  <si>
    <t>https://twitter.com/runccurun</t>
  </si>
  <si>
    <t>https://www.instagram.com/runccurun/</t>
  </si>
  <si>
    <t>https://ccucougars.com/sports/2019/7/30/mens-track-and-field-recruit-form.aspx</t>
  </si>
  <si>
    <t>Colorado Christian</t>
  </si>
  <si>
    <t>62.00%</t>
  </si>
  <si>
    <t>$48,330</t>
  </si>
  <si>
    <t>DII44368</t>
  </si>
  <si>
    <t>Verbal</t>
  </si>
  <si>
    <t>vnverbal76@gmail.com</t>
  </si>
  <si>
    <t>https://www.facebook.com/evan.verbal/</t>
  </si>
  <si>
    <t>https://www.facebook.com/CCUXCandTF/</t>
  </si>
  <si>
    <t>https://www.instagram.com/e_verbs/</t>
  </si>
  <si>
    <t>48,330</t>
  </si>
  <si>
    <t>DII45585</t>
  </si>
  <si>
    <t>e, j</t>
  </si>
  <si>
    <t>Lyndsey</t>
  </si>
  <si>
    <t>lymarshall@ccu.edu</t>
  </si>
  <si>
    <t>lyndseysmith16@gmail.com</t>
  </si>
  <si>
    <t>DII41128</t>
  </si>
  <si>
    <t>AC Landon has been removed.</t>
  </si>
  <si>
    <t>https://www.instagram.com/miller.lando/</t>
  </si>
  <si>
    <t>Colorado Mesa University</t>
  </si>
  <si>
    <t>Grand Junction</t>
  </si>
  <si>
    <t>127556</t>
  </si>
  <si>
    <t>https://www.coloradomesa.edu/advising/explore-major.html</t>
  </si>
  <si>
    <t>DII45586</t>
  </si>
  <si>
    <t>Floeck</t>
  </si>
  <si>
    <t>tfloeck@coloradomesa.edu</t>
  </si>
  <si>
    <t>970-248-2025</t>
  </si>
  <si>
    <t>https://cmumavericks.com/sports/mens-track-and-field</t>
  </si>
  <si>
    <t>https://twitter.com/cmumavstrack</t>
  </si>
  <si>
    <t>https://www.facebook.com/ColoradoMesaTrackandField/</t>
  </si>
  <si>
    <t>https://www.instagram.com/travisfloeck/</t>
  </si>
  <si>
    <t>https://www.instagram.com/cmutrackandfield/</t>
  </si>
  <si>
    <t>https://cmumavericks.com/sb_output.aspx?form=25&amp;path=wtrack</t>
  </si>
  <si>
    <t>Colorado Mesa</t>
  </si>
  <si>
    <t>75.84%</t>
  </si>
  <si>
    <t>$38,073</t>
  </si>
  <si>
    <t>DII1505</t>
  </si>
  <si>
    <t>Reetz</t>
  </si>
  <si>
    <t>treetz@coloradomesa.edu</t>
  </si>
  <si>
    <t>970-248-1135</t>
  </si>
  <si>
    <t>DII41130</t>
  </si>
  <si>
    <t>Shuman</t>
  </si>
  <si>
    <t>Assistant Coach (Throws, Multi-events, Pole Vault)</t>
  </si>
  <si>
    <t>jshuman@mavs.coloradomesa.edu</t>
  </si>
  <si>
    <t>970-248-1714</t>
  </si>
  <si>
    <t>https://twitter.com/CMUmavstrack</t>
  </si>
  <si>
    <t>38,073</t>
  </si>
  <si>
    <t>DII46689</t>
  </si>
  <si>
    <t>Meek</t>
  </si>
  <si>
    <t>hmeek2@coloradomesa.edu</t>
  </si>
  <si>
    <t>DII46688</t>
  </si>
  <si>
    <t>Greta</t>
  </si>
  <si>
    <t>Van Calcar</t>
  </si>
  <si>
    <t>gavancalcar@mavs.coloradomesa.edu</t>
  </si>
  <si>
    <t>Colorado School of Mines</t>
  </si>
  <si>
    <t>126775</t>
  </si>
  <si>
    <t>https://inside.mines.edu/Degrees-Offered</t>
  </si>
  <si>
    <t>DII1565</t>
  </si>
  <si>
    <t>mdsparks@mines.edu</t>
  </si>
  <si>
    <t>303-273-3385</t>
  </si>
  <si>
    <t>https://minesathletics.com/sports/track-and-field</t>
  </si>
  <si>
    <t>https://twitter.com/sparksmatt</t>
  </si>
  <si>
    <t>https://twitter.com/csmtrack</t>
  </si>
  <si>
    <t>https://www.facebook.com/mattsparks</t>
  </si>
  <si>
    <t>https://www.facebook.com/Colorado-School-of-Mines-Track-Field-and-Cross-Country-194948857344572/</t>
  </si>
  <si>
    <t>https://www.instagram.com/msparks1/</t>
  </si>
  <si>
    <t>https://www.instagram.com/csmtrack/</t>
  </si>
  <si>
    <t>https://minesathletics.com/sb_output.aspx?form=17</t>
  </si>
  <si>
    <t>48.86%</t>
  </si>
  <si>
    <t>$57,899</t>
  </si>
  <si>
    <t>DII1564</t>
  </si>
  <si>
    <t>Gusbeth</t>
  </si>
  <si>
    <t>mgusbeth@mines.edu</t>
  </si>
  <si>
    <t>303-273-3314</t>
  </si>
  <si>
    <t>DII1563</t>
  </si>
  <si>
    <t>Van Sickle</t>
  </si>
  <si>
    <t>Assistant Coach (Sprints, Distance)</t>
  </si>
  <si>
    <t>DII1562</t>
  </si>
  <si>
    <t>Jocelyn</t>
  </si>
  <si>
    <t>jrsparks@mines.edu</t>
  </si>
  <si>
    <t>https://twitter.com/jocelynkuksa</t>
  </si>
  <si>
    <t>DII1558</t>
  </si>
  <si>
    <t>Siemers</t>
  </si>
  <si>
    <t>csiemers@mines.edu</t>
  </si>
  <si>
    <t>303-273-3368</t>
  </si>
  <si>
    <t>DII1560</t>
  </si>
  <si>
    <t>Husted</t>
  </si>
  <si>
    <t>https://www.instagram.com/markahusted/</t>
  </si>
  <si>
    <t>DII1559</t>
  </si>
  <si>
    <t>Ulrich</t>
  </si>
  <si>
    <t>https://www.facebook.com/caleb.ulrich</t>
  </si>
  <si>
    <t>Colorado State University - Pueblo</t>
  </si>
  <si>
    <t>Pueblo</t>
  </si>
  <si>
    <t>128106</t>
  </si>
  <si>
    <t>https://www.csupueblo.edu/academics/index.html</t>
  </si>
  <si>
    <t>DII1626</t>
  </si>
  <si>
    <t>matthew.morris@csupueblo.edu</t>
  </si>
  <si>
    <t>719-549-2556</t>
  </si>
  <si>
    <t>https://gothunderwolves.com/sports/mw-track-and-field</t>
  </si>
  <si>
    <t>https://www.facebook.com/matthew.morris.399</t>
  </si>
  <si>
    <t>https://www.facebook.com/csupcctf/</t>
  </si>
  <si>
    <t>https://www.instagram.com/csupueblo_tf_xc/</t>
  </si>
  <si>
    <t>Colorado State-Pueblo</t>
  </si>
  <si>
    <t>92.77%</t>
  </si>
  <si>
    <t>$33,235</t>
  </si>
  <si>
    <t>DII48658</t>
  </si>
  <si>
    <t>megan.patterson@csupueblo.edu</t>
  </si>
  <si>
    <t>https://x.com/csupueblotf</t>
  </si>
  <si>
    <t>https://www.instagram.com/meganpatt13/</t>
  </si>
  <si>
    <t>https://www.instagram.com/csuptfxc/</t>
  </si>
  <si>
    <t>DII1624</t>
  </si>
  <si>
    <t>Casias</t>
  </si>
  <si>
    <t>https://www.facebook.com/joshua.casias27</t>
  </si>
  <si>
    <t>DII15550</t>
  </si>
  <si>
    <t>Flynn</t>
  </si>
  <si>
    <t>christopher.flynn@csupueblo.edu</t>
  </si>
  <si>
    <t>https://www.instagram.com/chriswflynn/</t>
  </si>
  <si>
    <t>DII41131</t>
  </si>
  <si>
    <t>Irving</t>
  </si>
  <si>
    <t>https://twitter.com/CSUPuebloTF</t>
  </si>
  <si>
    <t>33,235</t>
  </si>
  <si>
    <t>DII50876</t>
  </si>
  <si>
    <t>Tyrell</t>
  </si>
  <si>
    <t>Fort Lewis College</t>
  </si>
  <si>
    <t>Durango</t>
  </si>
  <si>
    <t>127185</t>
  </si>
  <si>
    <t>https://www.fortlewis.edu/majorsandprograms/UndergraduateMajorsandPrograms.aspx</t>
  </si>
  <si>
    <t>DII44369</t>
  </si>
  <si>
    <t>dgraham@fortlewis.edu</t>
  </si>
  <si>
    <t>https://goskyhawks.com/sports/mens-track-field</t>
  </si>
  <si>
    <t>https://twitter.com/fort_xc</t>
  </si>
  <si>
    <t>https://www.facebook.com/dalton.graham.79/</t>
  </si>
  <si>
    <t>https://www.facebook.com/FLCXCTrack/</t>
  </si>
  <si>
    <t>https://www.instagram.com/coach.graham_/</t>
  </si>
  <si>
    <t>https://www.instagram.com/flc_xc_track/</t>
  </si>
  <si>
    <t>https://goskyhawks.com/sb_output.aspx?form=21</t>
  </si>
  <si>
    <t>Fort Lewis</t>
  </si>
  <si>
    <t>91.37%</t>
  </si>
  <si>
    <t>36,275</t>
  </si>
  <si>
    <t>DII37039</t>
  </si>
  <si>
    <t>Jakubowski</t>
  </si>
  <si>
    <t>spjakubowski@fortlewis.edu</t>
  </si>
  <si>
    <t>970-247-7095</t>
  </si>
  <si>
    <t>https://www.instagram.com/shawn_jakubowski1/</t>
  </si>
  <si>
    <t>$36,275</t>
  </si>
  <si>
    <t>DII44370</t>
  </si>
  <si>
    <t>Gracen</t>
  </si>
  <si>
    <t>Key</t>
  </si>
  <si>
    <t>gkey@fortlewis.edu</t>
  </si>
  <si>
    <t>https://www.instagram.com/gracen.key/</t>
  </si>
  <si>
    <t>DII39189</t>
  </si>
  <si>
    <t>jdrew@fortlewis.edu</t>
  </si>
  <si>
    <t>Metropolitan State University of Denver</t>
  </si>
  <si>
    <t>Denver</t>
  </si>
  <si>
    <t>127565</t>
  </si>
  <si>
    <t>https://catalog.msudenver.edu/content.php?catoid=15&amp;navoid=591</t>
  </si>
  <si>
    <t>DII1729</t>
  </si>
  <si>
    <t>Janis</t>
  </si>
  <si>
    <t>jchris80@msudenver.edu</t>
  </si>
  <si>
    <t>303-615-0536</t>
  </si>
  <si>
    <t>https://roadrunnersathletics.com/sports/mens-track-and-field</t>
  </si>
  <si>
    <t>https://twitter.com/jspinuzzi</t>
  </si>
  <si>
    <t>https://twitter.com/msudenverxctf</t>
  </si>
  <si>
    <t>https://facebook.com/janis.s.christopher</t>
  </si>
  <si>
    <t>Metropolitan State-Denver</t>
  </si>
  <si>
    <t>82.00%</t>
  </si>
  <si>
    <t>$23,967</t>
  </si>
  <si>
    <t>DII17100</t>
  </si>
  <si>
    <t>Rego</t>
  </si>
  <si>
    <t>arego1@msudenver.edu</t>
  </si>
  <si>
    <t>303-605-7583</t>
  </si>
  <si>
    <t>https://twitter.com/regorunner</t>
  </si>
  <si>
    <t>https://www.instagram.com/regorunner/</t>
  </si>
  <si>
    <t>DII34459</t>
  </si>
  <si>
    <t>Ghizzone</t>
  </si>
  <si>
    <t>https://www.facebook.com/msudenverxctf/</t>
  </si>
  <si>
    <t>https://www.instagram.com/andrewghizzone/</t>
  </si>
  <si>
    <t>https://www.instagram.com/msudenverxctf/</t>
  </si>
  <si>
    <t>DII37040</t>
  </si>
  <si>
    <t>Herrold</t>
  </si>
  <si>
    <t>DII34461</t>
  </si>
  <si>
    <t>DII41133</t>
  </si>
  <si>
    <t>Douglas</t>
  </si>
  <si>
    <t>Ries</t>
  </si>
  <si>
    <t>23,967</t>
  </si>
  <si>
    <t>DII41132</t>
  </si>
  <si>
    <t>Devundrick</t>
  </si>
  <si>
    <t>Regis University</t>
  </si>
  <si>
    <t>127918</t>
  </si>
  <si>
    <t>https://www.regis.edu/Academics/Degrees-and-Programs/Undergraduate-Programs.aspx</t>
  </si>
  <si>
    <t>DII45587</t>
  </si>
  <si>
    <t>Willie</t>
  </si>
  <si>
    <t>wmoore002@regis.edu</t>
  </si>
  <si>
    <t>303-964-5240</t>
  </si>
  <si>
    <t>https://regisrangers.com/sports/mens-soccer</t>
  </si>
  <si>
    <t>https://twitter.com/regis_xctf</t>
  </si>
  <si>
    <t>https://www.instagram.com/regiscrosscountry/</t>
  </si>
  <si>
    <t>https://regisrangers.com/sb_output.aspx?form=11</t>
  </si>
  <si>
    <t>Regis (CO)</t>
  </si>
  <si>
    <t>78.59%</t>
  </si>
  <si>
    <t>$56,300</t>
  </si>
  <si>
    <t>DII48408</t>
  </si>
  <si>
    <t>https://www.facebook.com/regisxctrack/</t>
  </si>
  <si>
    <t>DII47743</t>
  </si>
  <si>
    <t>Powers</t>
  </si>
  <si>
    <t>DII48410</t>
  </si>
  <si>
    <t>Bowersmith</t>
  </si>
  <si>
    <t>DII48660</t>
  </si>
  <si>
    <t>DII47744</t>
  </si>
  <si>
    <t>AC Zev has been removed.</t>
  </si>
  <si>
    <t>https://www.instagram.com/thezevruns/</t>
  </si>
  <si>
    <t>University of Colorado - Colorado Springs</t>
  </si>
  <si>
    <t>126580</t>
  </si>
  <si>
    <t>https://www.uccs.edu/academics/degrees.html</t>
  </si>
  <si>
    <t>DII1667</t>
  </si>
  <si>
    <t>Fellows</t>
  </si>
  <si>
    <t>rfellows@uccs.edu</t>
  </si>
  <si>
    <t>c:308-224-9572</t>
  </si>
  <si>
    <t>https://gomountainlions.com/sports/mens-track-and-field</t>
  </si>
  <si>
    <t>https://twitter.com/uccstrack</t>
  </si>
  <si>
    <t>https://www.facebook.com/uccstrackcoachross.fellows</t>
  </si>
  <si>
    <t>https://www.instagram.com/uccstrackandfield/</t>
  </si>
  <si>
    <t>https://gomountainlions.com/sb_output.aspx?form=18</t>
  </si>
  <si>
    <t>Colorado-Colorado Springs</t>
  </si>
  <si>
    <t>89.53%</t>
  </si>
  <si>
    <t>$37,600</t>
  </si>
  <si>
    <t>DII32655</t>
  </si>
  <si>
    <t>Vance</t>
  </si>
  <si>
    <t>kvance@uccs.edu</t>
  </si>
  <si>
    <t>https://www.instagram.com/coach_keith_vance/</t>
  </si>
  <si>
    <t>DII33290</t>
  </si>
  <si>
    <t>Withrow</t>
  </si>
  <si>
    <t>Assistant Coach (Long Sprints, Hurdles, High-Jump, Multi-events)</t>
  </si>
  <si>
    <t>jwithrow@uccs.edu</t>
  </si>
  <si>
    <t>https://twitter.com/jessicawithrow1</t>
  </si>
  <si>
    <t>DII1668</t>
  </si>
  <si>
    <t>Kubatzky</t>
  </si>
  <si>
    <t>ckubatzk@uccs.edu</t>
  </si>
  <si>
    <t>719-255-3825</t>
  </si>
  <si>
    <t>DII1666</t>
  </si>
  <si>
    <t>Misch</t>
  </si>
  <si>
    <t>mmisch@uccs.edu</t>
  </si>
  <si>
    <t>719-255-3005</t>
  </si>
  <si>
    <t>Western State Colorado University</t>
  </si>
  <si>
    <t>Gunnison</t>
  </si>
  <si>
    <t>128391</t>
  </si>
  <si>
    <t>https://www.western.edu/undergraduate/programs</t>
  </si>
  <si>
    <t>DII45588</t>
  </si>
  <si>
    <t>Billings</t>
  </si>
  <si>
    <t>abillings@western.edu</t>
  </si>
  <si>
    <t>973-943-3259</t>
  </si>
  <si>
    <t>https://gomountaineers.com/sports/mens-track-and-field</t>
  </si>
  <si>
    <t>https://twitter.com/westerntrack</t>
  </si>
  <si>
    <t>https://www.facebook.com/austin.billings.92/</t>
  </si>
  <si>
    <t>https://www.instagram.com/the_coach_b_/</t>
  </si>
  <si>
    <t>https://www.instagram.com/westerntrack/</t>
  </si>
  <si>
    <t>https://questionnaires.armssoftware.com/cbff344905d0?path=track</t>
  </si>
  <si>
    <t>Western State Colorado</t>
  </si>
  <si>
    <t>87.87%</t>
  </si>
  <si>
    <t>$36,709</t>
  </si>
  <si>
    <t>DII34462</t>
  </si>
  <si>
    <t>Rohrbaugh</t>
  </si>
  <si>
    <t>crohrbaugh@western.edu</t>
  </si>
  <si>
    <t>DII1788</t>
  </si>
  <si>
    <t>Michel</t>
  </si>
  <si>
    <t>jmichel@western.edu</t>
  </si>
  <si>
    <t>970-943-3263</t>
  </si>
  <si>
    <t>Southern Connecticut State University</t>
  </si>
  <si>
    <t>130493</t>
  </si>
  <si>
    <t>https://www.southernct.edu/academics/degree-programs/undergraduate.html</t>
  </si>
  <si>
    <t>DII1988</t>
  </si>
  <si>
    <t>Wallin</t>
  </si>
  <si>
    <t>wallinj2@southernct.edu</t>
  </si>
  <si>
    <t>203-392-6023</t>
  </si>
  <si>
    <t>https://scsuowls.com/sports/mens-track-and-field</t>
  </si>
  <si>
    <t>https://twitter.com/scsu_xctf</t>
  </si>
  <si>
    <t>https://www.instagram.com/scsu_xctf/</t>
  </si>
  <si>
    <t>https://questionnaire.acsathletics.com/Questionnaire/Questionnaire.aspx?q=2022&amp;s=121230&amp;o=1683</t>
  </si>
  <si>
    <t>Southern Connecticut State</t>
  </si>
  <si>
    <t>74.70%</t>
  </si>
  <si>
    <t>$42,542</t>
  </si>
  <si>
    <t>DII1981</t>
  </si>
  <si>
    <t>Nill</t>
  </si>
  <si>
    <t>nillb1@southernct.edu</t>
  </si>
  <si>
    <t>203-392-6024</t>
  </si>
  <si>
    <t>https://twitter.com/brian_nill</t>
  </si>
  <si>
    <t>https://www.instagram.com/bnill/</t>
  </si>
  <si>
    <t>DII30828</t>
  </si>
  <si>
    <t>Yakabu</t>
  </si>
  <si>
    <t>DII32338</t>
  </si>
  <si>
    <t>DII36418</t>
  </si>
  <si>
    <t>Labbadia</t>
  </si>
  <si>
    <t>https://twitter.com/danlabb05</t>
  </si>
  <si>
    <t>DII42712</t>
  </si>
  <si>
    <t>Sutherland</t>
  </si>
  <si>
    <t>42,542</t>
  </si>
  <si>
    <t>DII42713</t>
  </si>
  <si>
    <t>Nazier</t>
  </si>
  <si>
    <t>Torrence Robinson</t>
  </si>
  <si>
    <t>University of Bridgeport</t>
  </si>
  <si>
    <t>Central Atlantic Collegiate Conference (CACC)</t>
  </si>
  <si>
    <t>Bridgeport</t>
  </si>
  <si>
    <t>128744</t>
  </si>
  <si>
    <t>https://www.bridgeport.edu/academics/</t>
  </si>
  <si>
    <t>DII30979</t>
  </si>
  <si>
    <t>Gregg</t>
  </si>
  <si>
    <t>grschmid@bridgeport.edu</t>
  </si>
  <si>
    <t>203-576-4724</t>
  </si>
  <si>
    <t>https://www.ubknights.com/sports/msoc/index</t>
  </si>
  <si>
    <t>https://twitter.com/ubridgeport</t>
  </si>
  <si>
    <t>https://www.facebook.com/UBridgeport/</t>
  </si>
  <si>
    <t>Bridgeport (CT)</t>
  </si>
  <si>
    <t>63.64%</t>
  </si>
  <si>
    <t>$59,482</t>
  </si>
  <si>
    <t>DII42714</t>
  </si>
  <si>
    <t>sabarret@bridgeport.edu</t>
  </si>
  <si>
    <t>https://www.instagram.com/sarahyeeun/</t>
  </si>
  <si>
    <t>59,482</t>
  </si>
  <si>
    <t>University of New Haven</t>
  </si>
  <si>
    <t>Northeast-10 Conference (NE-10)</t>
  </si>
  <si>
    <t>129941</t>
  </si>
  <si>
    <t>https://www.newhaven.edu/academics/programs/</t>
  </si>
  <si>
    <t>DII1869</t>
  </si>
  <si>
    <t>Shaunnaya</t>
  </si>
  <si>
    <t>swilliams@newhaven.edu</t>
  </si>
  <si>
    <t>203-932-7278</t>
  </si>
  <si>
    <t>https://newhavenchargers.com/sports/mens-track-and-field</t>
  </si>
  <si>
    <t>https://twitter.com/coachskw</t>
  </si>
  <si>
    <t>https://twitter.com/unewhavenxctf</t>
  </si>
  <si>
    <t>https://www.facebook.com/shaunnaya.williams.3</t>
  </si>
  <si>
    <t>https://www.facebook.com/UNewHavenXCTF/</t>
  </si>
  <si>
    <t>https://www.instagram.com/nayadiva21/</t>
  </si>
  <si>
    <t>https://newhavenchargers.com/sb_output.aspx?frform=3&amp;path=football</t>
  </si>
  <si>
    <t>89.74%</t>
  </si>
  <si>
    <t>$61,449</t>
  </si>
  <si>
    <t>DII1870</t>
  </si>
  <si>
    <t>Noheimer</t>
  </si>
  <si>
    <t>nnoheimer@newhaven.edu</t>
  </si>
  <si>
    <t>203-932-7021</t>
  </si>
  <si>
    <t>DII1867</t>
  </si>
  <si>
    <t>Alexandria</t>
  </si>
  <si>
    <t>Earl-Givan</t>
  </si>
  <si>
    <t>agivan@newhaven.edu</t>
  </si>
  <si>
    <t>203-932-7389</t>
  </si>
  <si>
    <t>DII41136</t>
  </si>
  <si>
    <t>Wenka</t>
  </si>
  <si>
    <t>Vil</t>
  </si>
  <si>
    <t>https://twitter.com/UNewHavenXCTF</t>
  </si>
  <si>
    <t>https://www.instagram.com/unewhavenxctf/</t>
  </si>
  <si>
    <t>61,449</t>
  </si>
  <si>
    <t>Goldey-Beacom College</t>
  </si>
  <si>
    <t>130989</t>
  </si>
  <si>
    <t>https://www.gbc.edu/academics/programs/majors-minors/</t>
  </si>
  <si>
    <t>DII36419</t>
  </si>
  <si>
    <t>Dare</t>
  </si>
  <si>
    <t>darej@gbc.edu</t>
  </si>
  <si>
    <t>302-225-6358</t>
  </si>
  <si>
    <t>https://www.gbcathletics.com/sports/mens-track-and-field</t>
  </si>
  <si>
    <t>https://www.instagram.com/gbctf/</t>
  </si>
  <si>
    <t>https://www.gbcathletics.com/sb_output.aspx?form=3</t>
  </si>
  <si>
    <t>Goldey-Beacom</t>
  </si>
  <si>
    <t>56.76%</t>
  </si>
  <si>
    <t>$38,340</t>
  </si>
  <si>
    <t>DII49003</t>
  </si>
  <si>
    <t>Marquise</t>
  </si>
  <si>
    <t>Berry</t>
  </si>
  <si>
    <t>https://twitter.com/GBCTF</t>
  </si>
  <si>
    <t>https://www.facebook.com/GBCTF/</t>
  </si>
  <si>
    <t>DII49002</t>
  </si>
  <si>
    <t>Horn</t>
  </si>
  <si>
    <t>https://twitter.com/theandrewhorn</t>
  </si>
  <si>
    <t>DII49004</t>
  </si>
  <si>
    <t>Nehemiah</t>
  </si>
  <si>
    <t>Wilmington University</t>
  </si>
  <si>
    <t>New Castle</t>
  </si>
  <si>
    <t>131113</t>
  </si>
  <si>
    <t>https://www.wilmu.edu/programs/index.aspx</t>
  </si>
  <si>
    <t>DII48413</t>
  </si>
  <si>
    <t>reginald.c.hopkins@wilmu.edu</t>
  </si>
  <si>
    <t>https://wilmu.prestosports.com/sports/track/index</t>
  </si>
  <si>
    <t>https://twitter.com/wilmutrack</t>
  </si>
  <si>
    <t>https://www.facebook.com/groups/145446212173578/?locale=uk_UA</t>
  </si>
  <si>
    <t>https://www.instagram.com/wilmutf/</t>
  </si>
  <si>
    <t>https://www.frontrush.com/FR_Web_App/Player/PlayerSubmit.aspx?sid=ODU2OA==-M5DfTPVPCg4=&amp;ptype=recruit</t>
  </si>
  <si>
    <t>Wilmington (DE)</t>
  </si>
  <si>
    <t>99.00%</t>
  </si>
  <si>
    <t>$20,270</t>
  </si>
  <si>
    <t>DII2094</t>
  </si>
  <si>
    <t>kjmilesix@gmail.com</t>
  </si>
  <si>
    <t>https://twitter.com/westycounselor</t>
  </si>
  <si>
    <t>https://www.facebook.com/Wilmington-College-Cross-Country-Track-Field-178157665008/</t>
  </si>
  <si>
    <t>DII48412</t>
  </si>
  <si>
    <t>benjamin.brown@wilmu.edu</t>
  </si>
  <si>
    <t>https://www.facebook.com/ben.brownsk8/</t>
  </si>
  <si>
    <t>DII49908</t>
  </si>
  <si>
    <t>Isis</t>
  </si>
  <si>
    <t>Pinkney</t>
  </si>
  <si>
    <t>isis.k.pinkney@wilmu.edu</t>
  </si>
  <si>
    <t>DII49909</t>
  </si>
  <si>
    <t>Keilando</t>
  </si>
  <si>
    <t>Goburn</t>
  </si>
  <si>
    <t>keilando.k.goburn@wilmu.edu</t>
  </si>
  <si>
    <t>DII36149</t>
  </si>
  <si>
    <t>kelly.a.richards@wilmu.edu</t>
  </si>
  <si>
    <t>DII39190</t>
  </si>
  <si>
    <t>Buranen</t>
  </si>
  <si>
    <t>megan.j.buranen@wilmu.edu</t>
  </si>
  <si>
    <t>https://www.facebook.com/megan.ferrick.5/</t>
  </si>
  <si>
    <t>https://www.facebook.com/groups/145446212173578/</t>
  </si>
  <si>
    <t>Barry University</t>
  </si>
  <si>
    <t>Sunshine State Conference (SSC)</t>
  </si>
  <si>
    <t>Miami Shores</t>
  </si>
  <si>
    <t>132471</t>
  </si>
  <si>
    <t>https://www.barry.edu/about/academic/undergraduate.html</t>
  </si>
  <si>
    <t>DII44107</t>
  </si>
  <si>
    <t>Padin</t>
  </si>
  <si>
    <t>kpadin@barry.edu</t>
  </si>
  <si>
    <t>305-981-5128</t>
  </si>
  <si>
    <t>https://gobarrybucs.com/sports/mens-track-field</t>
  </si>
  <si>
    <t>https://www.instagram.com/barryu_xctf/</t>
  </si>
  <si>
    <t>https://gobarrybucs.com/sports/2014/12/31/recruits_default.aspx</t>
  </si>
  <si>
    <t>Barry (FL)</t>
  </si>
  <si>
    <t>60.44%</t>
  </si>
  <si>
    <t>48,574</t>
  </si>
  <si>
    <t>Edward Waters College</t>
  </si>
  <si>
    <t>133526</t>
  </si>
  <si>
    <t>y (African Methodist Episcopal)</t>
  </si>
  <si>
    <t>https://www.ewc.edu/academics/academic-programs/</t>
  </si>
  <si>
    <t>DII34467</t>
  </si>
  <si>
    <t>Marla</t>
  </si>
  <si>
    <t>m.lindsay@ewc.edu</t>
  </si>
  <si>
    <t>904-470-8858</t>
  </si>
  <si>
    <t>https://www.ewutigerpride.com/sport/0/7.php</t>
  </si>
  <si>
    <t>https://my.armssoftware.com/arms/public/questionnaire/a8668e860352</t>
  </si>
  <si>
    <t>Edward Waters</t>
  </si>
  <si>
    <t>390-480</t>
  </si>
  <si>
    <t>54.67%</t>
  </si>
  <si>
    <t>$27,164</t>
  </si>
  <si>
    <t>DII49710</t>
  </si>
  <si>
    <t>N'aithan</t>
  </si>
  <si>
    <t>https://www.instagram.com/edwardwatersxctf/</t>
  </si>
  <si>
    <t>27,164</t>
  </si>
  <si>
    <t>Embry-Riddle Aeronautical University</t>
  </si>
  <si>
    <t>133553</t>
  </si>
  <si>
    <t>https://daytonabeach.erau.edu/degrees/</t>
  </si>
  <si>
    <t>DII48661</t>
  </si>
  <si>
    <t>Vitaly</t>
  </si>
  <si>
    <t>Zhgun</t>
  </si>
  <si>
    <t>zhgunv@erau.edu</t>
  </si>
  <si>
    <t>386-323-5029</t>
  </si>
  <si>
    <t>https://erauathletics.com/sports/mens-track-and-field</t>
  </si>
  <si>
    <t>https://twitter.com/ERAUXCTF</t>
  </si>
  <si>
    <t>https://www.facebook.com/ERAUXCTF/</t>
  </si>
  <si>
    <t>https://www.instagram.com/viitaliaano/</t>
  </si>
  <si>
    <t>https://www.instagram.com/erauxctf/</t>
  </si>
  <si>
    <t>https://erauathletics.com/sports/2015/4/29/general_0429152853.aspx?id=1591</t>
  </si>
  <si>
    <t>Embry-Riddle Aeronautical (FL)</t>
  </si>
  <si>
    <t>$56,596</t>
  </si>
  <si>
    <t>DII2201</t>
  </si>
  <si>
    <t>Rosolino</t>
  </si>
  <si>
    <t>rosol774@erau.edu</t>
  </si>
  <si>
    <t>386-323-5008</t>
  </si>
  <si>
    <t>https://twitter.com/erauxctf</t>
  </si>
  <si>
    <t>60.60%</t>
  </si>
  <si>
    <t>DII37532</t>
  </si>
  <si>
    <t>Ta'Leah</t>
  </si>
  <si>
    <t>56,596</t>
  </si>
  <si>
    <t>DII2198</t>
  </si>
  <si>
    <t>Ellington</t>
  </si>
  <si>
    <t>gary.ellington@erau.edu</t>
  </si>
  <si>
    <t>386-323-5035</t>
  </si>
  <si>
    <t>https://www.facebook.com/gary.ellington.9/</t>
  </si>
  <si>
    <t>DII32124</t>
  </si>
  <si>
    <t>Loht</t>
  </si>
  <si>
    <t>lohtl@erau.edu</t>
  </si>
  <si>
    <t>https://twitter.com/laura_loht</t>
  </si>
  <si>
    <t>Flagler College - St. Augustine</t>
  </si>
  <si>
    <t>Peach Belt Conference (PBC)</t>
  </si>
  <si>
    <t>Augustine</t>
  </si>
  <si>
    <t>https://www.flagler.edu/academics/departments-programs/</t>
  </si>
  <si>
    <t>DII50877</t>
  </si>
  <si>
    <t>Enola</t>
  </si>
  <si>
    <t>Savel</t>
  </si>
  <si>
    <t>esavel@flagler.edu</t>
  </si>
  <si>
    <t>https://flaglerathletics.com/sports/mens-indoor-track</t>
  </si>
  <si>
    <t>https://flaglerathletics.com/sb_output.aspx?form=6</t>
  </si>
  <si>
    <t>Flagler</t>
  </si>
  <si>
    <t>133711</t>
  </si>
  <si>
    <t>DII2239</t>
  </si>
  <si>
    <t>Beil</t>
  </si>
  <si>
    <t>bbeil@flagler.edu</t>
  </si>
  <si>
    <t>904-819-6299</t>
  </si>
  <si>
    <t>https://twitter.com/coachbeil</t>
  </si>
  <si>
    <t>https://twitter.com/fpctrackxc</t>
  </si>
  <si>
    <t>https://www.facebook.com/Flagler-College-Cross-Country-180757712000241/</t>
  </si>
  <si>
    <t>https://www.instagram.com/flaglercollegexc/</t>
  </si>
  <si>
    <t>63.49%</t>
  </si>
  <si>
    <t>$37,480</t>
  </si>
  <si>
    <t>DII33292</t>
  </si>
  <si>
    <t>Olmstead</t>
  </si>
  <si>
    <t>solmstead@flagler.edu</t>
  </si>
  <si>
    <t>DII2238</t>
  </si>
  <si>
    <t>AC Kaitlin has been removed.</t>
  </si>
  <si>
    <t>https://www.facebook.com/kaitlin.rodriguez.338/</t>
  </si>
  <si>
    <t>Florida Institute of Technology</t>
  </si>
  <si>
    <t>Melbourne</t>
  </si>
  <si>
    <t>133881</t>
  </si>
  <si>
    <t>https://web2.fit.edu/programs/?level=ugrad</t>
  </si>
  <si>
    <t>DII2336</t>
  </si>
  <si>
    <t>Mazzone</t>
  </si>
  <si>
    <t>pmazzone@fit.edu</t>
  </si>
  <si>
    <t>321-674-7209</t>
  </si>
  <si>
    <t>https://floridatechsports.com/sports/mens-track-and-field</t>
  </si>
  <si>
    <t>https://questionnaires.armssoftware.com/1d423a3309c6</t>
  </si>
  <si>
    <t>Florida Tech</t>
  </si>
  <si>
    <t>71.42%</t>
  </si>
  <si>
    <t>$58,446</t>
  </si>
  <si>
    <t>DII47747</t>
  </si>
  <si>
    <t>Berfrantz</t>
  </si>
  <si>
    <t>bcharles@fit.edu</t>
  </si>
  <si>
    <t>321-674-8292</t>
  </si>
  <si>
    <t>https://twitter.com/Coach_Charles4</t>
  </si>
  <si>
    <t>https://x.com/floridatechxc</t>
  </si>
  <si>
    <t>https://www.instagram.com/floridatechxctrack/</t>
  </si>
  <si>
    <t>Florida Southern College</t>
  </si>
  <si>
    <t>Lakeland</t>
  </si>
  <si>
    <t>134079</t>
  </si>
  <si>
    <t>https://www.flsouthern.edu/undergraduate/majors.aspx</t>
  </si>
  <si>
    <t>DII15738</t>
  </si>
  <si>
    <t>Levassiur</t>
  </si>
  <si>
    <t>mlevassiur@flsouthern.edu</t>
  </si>
  <si>
    <t>863-680-5013</t>
  </si>
  <si>
    <t>https://fscmocs.com/sports/mens-track-and-field</t>
  </si>
  <si>
    <t>https://twitter.com/fscxctrack</t>
  </si>
  <si>
    <t>https://www.facebook.com/fsc.xc.track/</t>
  </si>
  <si>
    <t>https://www.instagram.com/fscxctrack/</t>
  </si>
  <si>
    <t>https://fscmocs.prestosports.com/recruits/questionnaire%20mtrack</t>
  </si>
  <si>
    <t>Florida Southern</t>
  </si>
  <si>
    <t>52.39%</t>
  </si>
  <si>
    <t>$55,100</t>
  </si>
  <si>
    <t>Lynn University</t>
  </si>
  <si>
    <t>132657</t>
  </si>
  <si>
    <t>https://www.lynn.edu/academics/areas-of-study</t>
  </si>
  <si>
    <t>DII33293</t>
  </si>
  <si>
    <t>Cadet</t>
  </si>
  <si>
    <t>JuCadet@lynn.edu</t>
  </si>
  <si>
    <t>561-237-7115</t>
  </si>
  <si>
    <t>https://www.lynnfightingknights.com/sports/mtrack/index</t>
  </si>
  <si>
    <t>https://questionnaires.armssoftware.com/22a1d839ad1d</t>
  </si>
  <si>
    <t>Lynn (FL)</t>
  </si>
  <si>
    <t>76.29%</t>
  </si>
  <si>
    <t>$58,263</t>
  </si>
  <si>
    <t>DII37042</t>
  </si>
  <si>
    <t>AC Jonathan has been removed.</t>
  </si>
  <si>
    <t>https://www.facebook.com/jkigel/</t>
  </si>
  <si>
    <t>https://www.instagram.com/jonkigel/</t>
  </si>
  <si>
    <t>https://www.instagram.com/lynn_xc_track/</t>
  </si>
  <si>
    <t>DII47748</t>
  </si>
  <si>
    <t>AC Deike has been removed.</t>
  </si>
  <si>
    <t>Nova Southeastern University</t>
  </si>
  <si>
    <t>Fort Lauderdale</t>
  </si>
  <si>
    <t>136215</t>
  </si>
  <si>
    <t>https://www.nova.edu/academics/college-program-degrees.html</t>
  </si>
  <si>
    <t>DII44109</t>
  </si>
  <si>
    <t>jcarter3@nova.edu</t>
  </si>
  <si>
    <t>954-262-8175</t>
  </si>
  <si>
    <t>https://nsusharks.com/sports/mens-track-and-field</t>
  </si>
  <si>
    <t>https://www.facebook.com/nsuxctf/</t>
  </si>
  <si>
    <t>https://www.instagram.com/nsu_xctf/</t>
  </si>
  <si>
    <t>https://nsusharks.com/sb_output.aspx?form=3</t>
  </si>
  <si>
    <t>Nova Southeastern</t>
  </si>
  <si>
    <t>74.78%</t>
  </si>
  <si>
    <t>54,912</t>
  </si>
  <si>
    <t>DII44110</t>
  </si>
  <si>
    <t>Angeles</t>
  </si>
  <si>
    <t>De Bastos</t>
  </si>
  <si>
    <t>Palm Beach Atlantic University</t>
  </si>
  <si>
    <t>West Palm Beach</t>
  </si>
  <si>
    <t>136330</t>
  </si>
  <si>
    <t>https://www.pba.edu/all-majors</t>
  </si>
  <si>
    <t>DII48662</t>
  </si>
  <si>
    <t>Rennix</t>
  </si>
  <si>
    <t>mark_rennix@pba.edu</t>
  </si>
  <si>
    <t>561-803-2522</t>
  </si>
  <si>
    <t>https://pbasailfish.com/sports/mens-track-and-field</t>
  </si>
  <si>
    <t>https://x.com/RennixMark</t>
  </si>
  <si>
    <t>https://twitter.com/sailfishxctrack</t>
  </si>
  <si>
    <t>https://www.instagram.com/pbasailfishxctf/</t>
  </si>
  <si>
    <t>https://questionnaire.frontrush.com/Questionnaire/Questionnaire.aspx?q=2664&amp;s=103327&amp;o=1444</t>
  </si>
  <si>
    <t>Palm Beach Atlantic</t>
  </si>
  <si>
    <t>$52,538</t>
  </si>
  <si>
    <t>DII34468</t>
  </si>
  <si>
    <t>Allie</t>
  </si>
  <si>
    <t>Busch</t>
  </si>
  <si>
    <t>allie_busch@pba.edu</t>
  </si>
  <si>
    <t>89.96%</t>
  </si>
  <si>
    <t>Saint Leo University</t>
  </si>
  <si>
    <t>St. Leo</t>
  </si>
  <si>
    <t>137032</t>
  </si>
  <si>
    <t>https://academiccatalog.saintleo.edu/content.php?catoid=23&amp;navoid=2904</t>
  </si>
  <si>
    <t>DII2545</t>
  </si>
  <si>
    <t>rick.jones@saintleo.edu</t>
  </si>
  <si>
    <t>352-588-7307</t>
  </si>
  <si>
    <t>https://saintleolions.com/sports/mens-track-and-field</t>
  </si>
  <si>
    <t>https://twitter.com/jonesrick26</t>
  </si>
  <si>
    <t>https://twitter.com/saintleoxctrack</t>
  </si>
  <si>
    <t>https://www.facebook.com/saintleoxctrack/</t>
  </si>
  <si>
    <t>https://questionnaires.armssoftware.com/d0581bd8198a</t>
  </si>
  <si>
    <t>St. Leo (FL)</t>
  </si>
  <si>
    <t>73.28%</t>
  </si>
  <si>
    <t>$42,214</t>
  </si>
  <si>
    <t>DII44814</t>
  </si>
  <si>
    <t>Deleva</t>
  </si>
  <si>
    <t>anthony.deleva@saintleo.edu</t>
  </si>
  <si>
    <t>954-864-8695</t>
  </si>
  <si>
    <t>https://facebook.com/anthony.deleva/</t>
  </si>
  <si>
    <t>https://www.instagram.com/saintleoxctrack/</t>
  </si>
  <si>
    <t>42,214</t>
  </si>
  <si>
    <t>DII49711</t>
  </si>
  <si>
    <t>Spino</t>
  </si>
  <si>
    <t>nicholas.spino@saintleo.edu</t>
  </si>
  <si>
    <t>352-588-7427</t>
  </si>
  <si>
    <t>https://www.instagram.com/saintleoxc/</t>
  </si>
  <si>
    <t>DII50340</t>
  </si>
  <si>
    <t>emily.olson@saintleo.edu</t>
  </si>
  <si>
    <t>University of Tampa</t>
  </si>
  <si>
    <t>137847</t>
  </si>
  <si>
    <t>https://www.ut.edu/degrees/</t>
  </si>
  <si>
    <t>DII2595</t>
  </si>
  <si>
    <t>Dror</t>
  </si>
  <si>
    <t>Vaknin</t>
  </si>
  <si>
    <t>dvaknin@ut.edu</t>
  </si>
  <si>
    <t>813-257-3078</t>
  </si>
  <si>
    <t>https://www.tampaspartans.com/sports/mtrack/index</t>
  </si>
  <si>
    <t>https://twitter.com/utampaxc</t>
  </si>
  <si>
    <t>https://www.instagram.com/utampaxc/</t>
  </si>
  <si>
    <t>https://www.tampaspartans.com/information/forms/MXC-Recruit-Form</t>
  </si>
  <si>
    <t>540-610</t>
  </si>
  <si>
    <t>60.22%</t>
  </si>
  <si>
    <t>$48,040</t>
  </si>
  <si>
    <t>Albany State University</t>
  </si>
  <si>
    <t>138716</t>
  </si>
  <si>
    <t>https://www.asurams.edu/academic-affairs/degrees-programs/</t>
  </si>
  <si>
    <t>DII2700</t>
  </si>
  <si>
    <t>kenneth.taylor@asurams.edu</t>
  </si>
  <si>
    <t>229-500-2864</t>
  </si>
  <si>
    <t>https://asugoldenrams.com/sports/track-and-field</t>
  </si>
  <si>
    <t>Albany State</t>
  </si>
  <si>
    <t>380-460</t>
  </si>
  <si>
    <t>360-440</t>
  </si>
  <si>
    <t>15-18</t>
  </si>
  <si>
    <t>71.68%</t>
  </si>
  <si>
    <t>$31,592</t>
  </si>
  <si>
    <t>DII2698</t>
  </si>
  <si>
    <t>robert.smith@asurams.edu</t>
  </si>
  <si>
    <t>229-500-2862</t>
  </si>
  <si>
    <t>https://twitter.com/coachrsmithasu</t>
  </si>
  <si>
    <t>https://www.instagram.com/coachrobsmith_asu/</t>
  </si>
  <si>
    <t>DII2699</t>
  </si>
  <si>
    <t>McGirt</t>
  </si>
  <si>
    <t>Ronnie.mcgirt@asurams.edu</t>
  </si>
  <si>
    <t>229-500-2863</t>
  </si>
  <si>
    <t>Augusta University</t>
  </si>
  <si>
    <t>Augusta</t>
  </si>
  <si>
    <t>482149</t>
  </si>
  <si>
    <t>https://www.augusta.edu/academics/programs/</t>
  </si>
  <si>
    <t>DII34469</t>
  </si>
  <si>
    <t>Burgamy</t>
  </si>
  <si>
    <t>JBURGAMY@augusta.edu</t>
  </si>
  <si>
    <t>706-731-7914</t>
  </si>
  <si>
    <t>https://augustajags.com/sports/mens-track-and-field</t>
  </si>
  <si>
    <t>https://twitter.com/jburgamy800</t>
  </si>
  <si>
    <t>https://twitter.com/aug_track</t>
  </si>
  <si>
    <t>https://www.facebook.com/Augusta-University-Cross-Country-and-Track-Field-183148065050829/</t>
  </si>
  <si>
    <t>https://www.instagram.com/jburgamy_runs/</t>
  </si>
  <si>
    <t>https://www.instagram.com/aug_xctf/</t>
  </si>
  <si>
    <t>https://augustajags.com/sb_output.aspx?form=19</t>
  </si>
  <si>
    <t>Augusta (GA)</t>
  </si>
  <si>
    <t>80.00%</t>
  </si>
  <si>
    <t>$35,340</t>
  </si>
  <si>
    <t>DII43610</t>
  </si>
  <si>
    <t>Churchill</t>
  </si>
  <si>
    <t>Ezeokonkwo</t>
  </si>
  <si>
    <t>https://twitter.com/augtfxc</t>
  </si>
  <si>
    <t>https://www.facebook.com/p/Augusta-University-Cross-Country-and-Track-Field-100057218179376/</t>
  </si>
  <si>
    <t>Clayton State University</t>
  </si>
  <si>
    <t>Morrow</t>
  </si>
  <si>
    <t>139311</t>
  </si>
  <si>
    <t>https://www.clayton.edu/academics/degrees-majors-and-certificates</t>
  </si>
  <si>
    <t>DII48663</t>
  </si>
  <si>
    <t>Syralinda</t>
  </si>
  <si>
    <t>Kamara</t>
  </si>
  <si>
    <t>Volunteer Assistant Coach (Jumps)</t>
  </si>
  <si>
    <t>syralindakamara@clayton.edu</t>
  </si>
  <si>
    <t>https://claytonstatesports.com/sports/mtrack</t>
  </si>
  <si>
    <t>https://www.instagram.com/claytonstatetrackxc/</t>
  </si>
  <si>
    <t>https://claytonstatesports.com/sb_output.aspx?form=3</t>
  </si>
  <si>
    <t>Clayton State</t>
  </si>
  <si>
    <t>$32,043</t>
  </si>
  <si>
    <t>DII2771</t>
  </si>
  <si>
    <t>ChristopherBrown@Clayton.edu</t>
  </si>
  <si>
    <t>678-466-4696</t>
  </si>
  <si>
    <t>https://twitter.com/da_runnerbrown</t>
  </si>
  <si>
    <t>65.97%</t>
  </si>
  <si>
    <t>DII37533</t>
  </si>
  <si>
    <t>Hickom</t>
  </si>
  <si>
    <t>troyhickom@clayton.edu</t>
  </si>
  <si>
    <t>32,043</t>
  </si>
  <si>
    <t>Columbus State University</t>
  </si>
  <si>
    <t>139366</t>
  </si>
  <si>
    <t>https://academics.columbusstate.edu/catalogs/current/degreesandprograms/degrees.php</t>
  </si>
  <si>
    <t>DII45591</t>
  </si>
  <si>
    <t>Tearnee</t>
  </si>
  <si>
    <t>Harvin</t>
  </si>
  <si>
    <t>https://csucougars.com/sports/mens-track-and-field</t>
  </si>
  <si>
    <t>https://csucougars.com/sb_output.aspx?form=3</t>
  </si>
  <si>
    <t>Columbus State</t>
  </si>
  <si>
    <t>77.33%</t>
  </si>
  <si>
    <t>$33,605</t>
  </si>
  <si>
    <t>DII45589</t>
  </si>
  <si>
    <t>Pfledderer</t>
  </si>
  <si>
    <t>DII45590</t>
  </si>
  <si>
    <t>Savian</t>
  </si>
  <si>
    <t>DII14625</t>
  </si>
  <si>
    <t>Recruiting Coordinator, Director of Operations</t>
  </si>
  <si>
    <t>mcwilliams_anthony@columbusstate.edu</t>
  </si>
  <si>
    <t>706-507-8427</t>
  </si>
  <si>
    <t>https://twitter.com/csucougarsrun</t>
  </si>
  <si>
    <t>DII12957</t>
  </si>
  <si>
    <t>matthews_xavier@columbusstate.edu</t>
  </si>
  <si>
    <t>https://twitter.com/caubaseball</t>
  </si>
  <si>
    <t>https://www.instagram.com/cau_baseball/</t>
  </si>
  <si>
    <t>DII2797</t>
  </si>
  <si>
    <t>hart_gregory@columbusstate.edu</t>
  </si>
  <si>
    <t>706-507-8426</t>
  </si>
  <si>
    <t>DII26782</t>
  </si>
  <si>
    <t>Shanila</t>
  </si>
  <si>
    <t>chapman_shanila@columbusstate.edu</t>
  </si>
  <si>
    <t>Fort Valley State University</t>
  </si>
  <si>
    <t>Fort Valley</t>
  </si>
  <si>
    <t>139719</t>
  </si>
  <si>
    <t>https://www.fvsu.edu/major/</t>
  </si>
  <si>
    <t>DII37534</t>
  </si>
  <si>
    <t>brittany.cox@fvsu.edu</t>
  </si>
  <si>
    <t>478-825-3470</t>
  </si>
  <si>
    <t>https://fvsusports.com/sports/mens-track-and-field</t>
  </si>
  <si>
    <t>https://www.instagram.com/fvsutf_xc/</t>
  </si>
  <si>
    <t>https://fvsusports.com/sb_output.aspx?form=3</t>
  </si>
  <si>
    <t>Fort Valley State</t>
  </si>
  <si>
    <t>83.59%</t>
  </si>
  <si>
    <t>31,426</t>
  </si>
  <si>
    <t>DII50341</t>
  </si>
  <si>
    <t>Alexander.jones@fvsu.edu</t>
  </si>
  <si>
    <t>478-825-6450</t>
  </si>
  <si>
    <t>https://www.instagram.com/alexanderjones27/</t>
  </si>
  <si>
    <t>https://www.instagram.com/fvsutf/</t>
  </si>
  <si>
    <t>Morehouse College</t>
  </si>
  <si>
    <t>140553</t>
  </si>
  <si>
    <t>https://www.morehouse.edu/admissions/catalog/majors.html</t>
  </si>
  <si>
    <t>160</t>
  </si>
  <si>
    <t>DII2934</t>
  </si>
  <si>
    <t>Doomes</t>
  </si>
  <si>
    <t>christopher.doomes@morehouse.edu</t>
  </si>
  <si>
    <t>470-639-0303</t>
  </si>
  <si>
    <t>https://morehouseathletics.com/sports/mens-track-and-field</t>
  </si>
  <si>
    <t>https://twitter.com/morehousetrack</t>
  </si>
  <si>
    <t>https://www.facebook.com/christopher.doomes</t>
  </si>
  <si>
    <t>https://www.facebook.com/Morehouse-College-Track-Field-Alumni-49903118483/</t>
  </si>
  <si>
    <t>https://www.instagram.com/chris.doomes/</t>
  </si>
  <si>
    <t>https://www.instagram.com/morehousebasketball/</t>
  </si>
  <si>
    <t>https://morehouseathletics.com/sb_output.aspx?form=3</t>
  </si>
  <si>
    <t>Morehouse</t>
  </si>
  <si>
    <t>77.07%</t>
  </si>
  <si>
    <t>$49,700</t>
  </si>
  <si>
    <t>DII2936</t>
  </si>
  <si>
    <t>willie.hill@morehouse.edu</t>
  </si>
  <si>
    <t>470-639-0214</t>
  </si>
  <si>
    <t>Savannah State University</t>
  </si>
  <si>
    <t>Savannah</t>
  </si>
  <si>
    <t>140960</t>
  </si>
  <si>
    <t>https://www.savannahstate.edu/cost/majors.shtml</t>
  </si>
  <si>
    <t>DII17231</t>
  </si>
  <si>
    <t>whitaket@savannahstate.edu</t>
  </si>
  <si>
    <t>912-358-3070;912-358-3971</t>
  </si>
  <si>
    <t>https://ssuathletics.com/sports/mens-track-and-field</t>
  </si>
  <si>
    <t>https://www.instagram.com/savstatetigers/</t>
  </si>
  <si>
    <t>https://ssuathletics.com/sb_output.aspx?form=3</t>
  </si>
  <si>
    <t>Savannah State</t>
  </si>
  <si>
    <t>395-460</t>
  </si>
  <si>
    <t>43.56%</t>
  </si>
  <si>
    <t>$28,136</t>
  </si>
  <si>
    <t>DII46690</t>
  </si>
  <si>
    <t>cannonc@savannahstate.edu</t>
  </si>
  <si>
    <t>Shorter University</t>
  </si>
  <si>
    <t>Rome</t>
  </si>
  <si>
    <t>140988</t>
  </si>
  <si>
    <t>https://www.shorter.edu/majors/</t>
  </si>
  <si>
    <t>DII13190</t>
  </si>
  <si>
    <t>Huntley</t>
  </si>
  <si>
    <t>ahuntley@shorter.edu</t>
  </si>
  <si>
    <t>706-233-7995</t>
  </si>
  <si>
    <t>https://goshorterhawks.com/sports/mens-track-and-field</t>
  </si>
  <si>
    <t>https://goshorterhawks.com/sb_output.aspx?form=3</t>
  </si>
  <si>
    <t>Shorter</t>
  </si>
  <si>
    <t>73.37%</t>
  </si>
  <si>
    <t>$35,570</t>
  </si>
  <si>
    <t>DII37535</t>
  </si>
  <si>
    <t>wbrown@shorter.edu</t>
  </si>
  <si>
    <t>35,570</t>
  </si>
  <si>
    <t>Young Harris College</t>
  </si>
  <si>
    <t>Young Harris</t>
  </si>
  <si>
    <t>141361</t>
  </si>
  <si>
    <t>https://www.yhc.edu/academics/majors-minors</t>
  </si>
  <si>
    <t>DII44111</t>
  </si>
  <si>
    <t>mjlogan@yhc.edu</t>
  </si>
  <si>
    <t>706-379-5082</t>
  </si>
  <si>
    <t>https://yhcathletics.com/sports/mens-tennis</t>
  </si>
  <si>
    <t>https://twitter.com/coachmattlogan</t>
  </si>
  <si>
    <t>https://www.instagram.com/yhcxctrack/</t>
  </si>
  <si>
    <t>https://questionnaires.armssoftware.com/57515e99f7d4</t>
  </si>
  <si>
    <t>450-570</t>
  </si>
  <si>
    <t>17-26</t>
  </si>
  <si>
    <t>63.82%</t>
  </si>
  <si>
    <t>$44,801</t>
  </si>
  <si>
    <t>DII48664</t>
  </si>
  <si>
    <t>Andrade Sosa</t>
  </si>
  <si>
    <t>aandradesosa@yhc.edu</t>
  </si>
  <si>
    <t>https://questionnaires.armssoftware.com/318fa4a3193b</t>
  </si>
  <si>
    <t>Northwest Nazarene University</t>
  </si>
  <si>
    <t>Nampa</t>
  </si>
  <si>
    <t>142461</t>
  </si>
  <si>
    <t>y (Church of the Nazarene)</t>
  </si>
  <si>
    <t>https://www.nnu.edu/academics/areas-of-study</t>
  </si>
  <si>
    <t>DII43611</t>
  </si>
  <si>
    <t>Dakota</t>
  </si>
  <si>
    <t>Hutton-King</t>
  </si>
  <si>
    <t>dhuttonking@nnu.edu</t>
  </si>
  <si>
    <t>https://nnusports.com/sports/mens-track-and-field</t>
  </si>
  <si>
    <t>https://www.facebook.com/NNUTFXC/</t>
  </si>
  <si>
    <t>https://www.instagram.com/nnutfxc/</t>
  </si>
  <si>
    <t>Northwest Nazarene</t>
  </si>
  <si>
    <t>77.06%</t>
  </si>
  <si>
    <t>45,540</t>
  </si>
  <si>
    <t>DII34472</t>
  </si>
  <si>
    <t>gregorymitchell@nnu.edu</t>
  </si>
  <si>
    <t>208-467-8342</t>
  </si>
  <si>
    <t>https://twitter.com/nnuxc</t>
  </si>
  <si>
    <t>$45,540</t>
  </si>
  <si>
    <t>DII47750</t>
  </si>
  <si>
    <t>jakeknight@nnu.edu</t>
  </si>
  <si>
    <t>https://twitter.com/jake_knight21</t>
  </si>
  <si>
    <t>DII3277</t>
  </si>
  <si>
    <t>Eastman</t>
  </si>
  <si>
    <t>jeastman@nnu.edu</t>
  </si>
  <si>
    <t>208-467-8397</t>
  </si>
  <si>
    <t>DII36422</t>
  </si>
  <si>
    <t>AC Colton has been removed.</t>
  </si>
  <si>
    <t>DII41142</t>
  </si>
  <si>
    <t>AC Brett has been removed.</t>
  </si>
  <si>
    <t>DII47751</t>
  </si>
  <si>
    <t>AC Sarah has been removed.</t>
  </si>
  <si>
    <t>https://www.instagram.com/coach.sarah.tro/</t>
  </si>
  <si>
    <t>DII34473</t>
  </si>
  <si>
    <t>AC Emily has been removed.</t>
  </si>
  <si>
    <t>DII43613</t>
  </si>
  <si>
    <t>AC Eric has been removed.</t>
  </si>
  <si>
    <t>Lewis University</t>
  </si>
  <si>
    <t>Great Lakes Valley Conference (GLVC)</t>
  </si>
  <si>
    <t>Romeoville</t>
  </si>
  <si>
    <t>146612</t>
  </si>
  <si>
    <t>https://www.lewisu.edu/academics/programs/ugrad.htm</t>
  </si>
  <si>
    <t>DII3365</t>
  </si>
  <si>
    <t>Kearney</t>
  </si>
  <si>
    <t>kearneja@lewisu.edu</t>
  </si>
  <si>
    <t>815-836-5406</t>
  </si>
  <si>
    <t>https://lewisflyers.com/sports/mens-track-and-field</t>
  </si>
  <si>
    <t>https://twitter.com/jkearneyruns</t>
  </si>
  <si>
    <t>https://twitter.com/lewismtandf</t>
  </si>
  <si>
    <t>https://www.facebook.com/LewisMensTrackAndField/</t>
  </si>
  <si>
    <t>https://www.instagram.com/coachjkearney/</t>
  </si>
  <si>
    <t>https://www.instagram.com/lewisxctrack/</t>
  </si>
  <si>
    <t>https://lewisflyers.com/sb_output.aspx?form=3</t>
  </si>
  <si>
    <t>Lewis (IL)</t>
  </si>
  <si>
    <t>66.47%</t>
  </si>
  <si>
    <t>$49,258</t>
  </si>
  <si>
    <t>DII3366</t>
  </si>
  <si>
    <t>Schwarting</t>
  </si>
  <si>
    <t>schwarda@lewisu.edu</t>
  </si>
  <si>
    <t>815-836-5563</t>
  </si>
  <si>
    <t>https://www.facebook.com/dana.schwarting</t>
  </si>
  <si>
    <t>DII43614</t>
  </si>
  <si>
    <t>https://www.facebook.com/brent.graham.980/</t>
  </si>
  <si>
    <t>https://www.facebook.com/lewismenstrackandfield/</t>
  </si>
  <si>
    <t>49,258</t>
  </si>
  <si>
    <t>DII46691</t>
  </si>
  <si>
    <t>Stogsdill</t>
  </si>
  <si>
    <t>jstogsdill@lewisu.edu</t>
  </si>
  <si>
    <t>https://x.com/lewismtandf</t>
  </si>
  <si>
    <t>DII47752</t>
  </si>
  <si>
    <t>Marcos</t>
  </si>
  <si>
    <t>mgarcia30@lewisu.edu</t>
  </si>
  <si>
    <t>https://x.com/mmarcusgarciaa</t>
  </si>
  <si>
    <t>DII43615</t>
  </si>
  <si>
    <t>McKendree University</t>
  </si>
  <si>
    <t>Lebanon</t>
  </si>
  <si>
    <t>147013</t>
  </si>
  <si>
    <t>https://www.mckendree.edu/academics/info/</t>
  </si>
  <si>
    <t>DII30059</t>
  </si>
  <si>
    <t>bmford@mckendree.edu</t>
  </si>
  <si>
    <t>https://mckbearcats.com/sports/mens-track-and-field</t>
  </si>
  <si>
    <t>https://twitter.com/bearcatstf</t>
  </si>
  <si>
    <t>https://www.facebook.com/McKBearcatXCTF/</t>
  </si>
  <si>
    <t>https://mckbearcats.com/sb_output.aspx?form=3</t>
  </si>
  <si>
    <t>McKendree</t>
  </si>
  <si>
    <t>437-631</t>
  </si>
  <si>
    <t>434-646</t>
  </si>
  <si>
    <t>18-28</t>
  </si>
  <si>
    <t>66.42%</t>
  </si>
  <si>
    <t>$46,970</t>
  </si>
  <si>
    <t>DII45592</t>
  </si>
  <si>
    <t>Hardwick</t>
  </si>
  <si>
    <t>srhardwick@mckendree.edu</t>
  </si>
  <si>
    <t>https://www.instagram.com/sethwish333/</t>
  </si>
  <si>
    <t>https://www.instagram.com/bearcatstf/</t>
  </si>
  <si>
    <t>DII48665</t>
  </si>
  <si>
    <t>Danee</t>
  </si>
  <si>
    <t>djjones@mckendree.edu</t>
  </si>
  <si>
    <t>DII48667</t>
  </si>
  <si>
    <t>Serena</t>
  </si>
  <si>
    <t>serena.williams24@mckendree.edu</t>
  </si>
  <si>
    <t>DII30829</t>
  </si>
  <si>
    <t>Eddie</t>
  </si>
  <si>
    <t>ekharris@mckendree.edu</t>
  </si>
  <si>
    <t>618-537-6948</t>
  </si>
  <si>
    <t>Quincy University</t>
  </si>
  <si>
    <t>148131</t>
  </si>
  <si>
    <t>https://www.quincy.edu/academics/undergraduate-programs/</t>
  </si>
  <si>
    <t>DII41144</t>
  </si>
  <si>
    <t>d.savage29@quincy.edu</t>
  </si>
  <si>
    <t>https://quhawks.com/sports/mens-track-field</t>
  </si>
  <si>
    <t>https://quhawks.com/sb_output.aspx?form=3</t>
  </si>
  <si>
    <t>Quincy (IL)</t>
  </si>
  <si>
    <t>495-600</t>
  </si>
  <si>
    <t>65.61%</t>
  </si>
  <si>
    <t>44,360</t>
  </si>
  <si>
    <t>DII49005</t>
  </si>
  <si>
    <t>Palm</t>
  </si>
  <si>
    <t>r.palm17@quincy.edu</t>
  </si>
  <si>
    <t>https://twitter.com/ryanpalm_12</t>
  </si>
  <si>
    <t>https://www.instagram.com/coachpalm17/</t>
  </si>
  <si>
    <t>Roosevelt University</t>
  </si>
  <si>
    <t>Great Lakes Intercollegiate Conference (GLIAC)</t>
  </si>
  <si>
    <t>148487</t>
  </si>
  <si>
    <t>https://www.roosevelt.edu/academics/programs</t>
  </si>
  <si>
    <t>DII50342</t>
  </si>
  <si>
    <t>Moffitt</t>
  </si>
  <si>
    <t>mmoffitt@roosevelt.edu</t>
  </si>
  <si>
    <t>https://www.rooseveltlakers.com/sports/mtrack/index</t>
  </si>
  <si>
    <t>https://x.com/coach_moffitt</t>
  </si>
  <si>
    <t>https://twitter.com/ruxctf</t>
  </si>
  <si>
    <t>https://www.facebook.com/p/Michael-Moffitt-Jr-1839363413/</t>
  </si>
  <si>
    <t>https://www.instagram.com/lakersmsoccer/</t>
  </si>
  <si>
    <t>Roosevelt</t>
  </si>
  <si>
    <t>450-580</t>
  </si>
  <si>
    <t>82.29%</t>
  </si>
  <si>
    <t>$51,768</t>
  </si>
  <si>
    <t>University of Illinois at Springfield</t>
  </si>
  <si>
    <t>148654</t>
  </si>
  <si>
    <t>https://www.uis.edu/generaleducation/curriculum/majors/</t>
  </si>
  <si>
    <t>DII33295</t>
  </si>
  <si>
    <t>Emmons</t>
  </si>
  <si>
    <t>eking29@uis.edu</t>
  </si>
  <si>
    <t>https://uisprairiestars.com/sports/mens-track-and-field</t>
  </si>
  <si>
    <t>https://twitter.com/uisxctf</t>
  </si>
  <si>
    <t>https://www.facebook.com/uisxctf/</t>
  </si>
  <si>
    <t>https://www.instagram.com/emmonsking/</t>
  </si>
  <si>
    <t>https://www.instagram.com/uisxctf/</t>
  </si>
  <si>
    <t>https://uisprairiestars.com/sb_output.aspx?form=3</t>
  </si>
  <si>
    <t>Illinois-Springfield</t>
  </si>
  <si>
    <t>74.13%</t>
  </si>
  <si>
    <t>$35,186</t>
  </si>
  <si>
    <t>DII3321</t>
  </si>
  <si>
    <t>Pence</t>
  </si>
  <si>
    <t>tpenc2@uis.edu</t>
  </si>
  <si>
    <t>217-502-9405</t>
  </si>
  <si>
    <t>https://twitter.com/t_pence3</t>
  </si>
  <si>
    <t>https://www.facebook.com/tpence3/about</t>
  </si>
  <si>
    <t>https://www.instagram.com/tylerjpence/</t>
  </si>
  <si>
    <t>Purdue University - Northwest</t>
  </si>
  <si>
    <t>490805</t>
  </si>
  <si>
    <t>https://www.pnw.edu/degree-programs/undergraduate-degrees/</t>
  </si>
  <si>
    <t>DII50878</t>
  </si>
  <si>
    <t>Hoover</t>
  </si>
  <si>
    <t>zhoover@pnw.edu</t>
  </si>
  <si>
    <t>219-989-2197</t>
  </si>
  <si>
    <t>https://pnwathletics.com/sports/mens-tennis</t>
  </si>
  <si>
    <t>Purdue-Northwest</t>
  </si>
  <si>
    <t>DII48415</t>
  </si>
  <si>
    <t>Justen</t>
  </si>
  <si>
    <t>https://twitter.com/pnw_xctf</t>
  </si>
  <si>
    <t>https://www.instagram.com/pnwxctf/</t>
  </si>
  <si>
    <t>76.40%</t>
  </si>
  <si>
    <t>$31,680</t>
  </si>
  <si>
    <t>DII46693</t>
  </si>
  <si>
    <t>Klemme</t>
  </si>
  <si>
    <t>klemme2@pnw.edu</t>
  </si>
  <si>
    <t>https://www.facebook.com/sara.klemme.3/</t>
  </si>
  <si>
    <t>DII36423</t>
  </si>
  <si>
    <t>Adderley</t>
  </si>
  <si>
    <t>Assistant Coach (Jumps, Javelin)</t>
  </si>
  <si>
    <t>DII36425</t>
  </si>
  <si>
    <t>Arzu</t>
  </si>
  <si>
    <t>https://www.instagram.com/ihurdlezu/</t>
  </si>
  <si>
    <t>DII42718</t>
  </si>
  <si>
    <t>Buell</t>
  </si>
  <si>
    <t>DII47753</t>
  </si>
  <si>
    <t>Antonio</t>
  </si>
  <si>
    <t>Chapa</t>
  </si>
  <si>
    <t>https://www.facebook.com/antonio.chapa.1238/</t>
  </si>
  <si>
    <t>University of Indianapolis</t>
  </si>
  <si>
    <t>151263</t>
  </si>
  <si>
    <t>https://www.uindy.edu/majors/bachelors-degree-programs</t>
  </si>
  <si>
    <t>DII49006</t>
  </si>
  <si>
    <t>Makalya</t>
  </si>
  <si>
    <t>williamsm002@uindy.edu</t>
  </si>
  <si>
    <t>https://athletics.uindy.edu/sports/mens-track-and-field</t>
  </si>
  <si>
    <t>https://twitter.com/makayla_track</t>
  </si>
  <si>
    <t>https://twitter.com/uindytrack</t>
  </si>
  <si>
    <t>https://www.instagram.com/makaylaawilliams/</t>
  </si>
  <si>
    <t>https://www.instagram.com/uindyxctf/</t>
  </si>
  <si>
    <t>https://athletics.uindy.edu/sb_output.aspx?form=3</t>
  </si>
  <si>
    <t>75.82%</t>
  </si>
  <si>
    <t>$47,752</t>
  </si>
  <si>
    <t>DII3539</t>
  </si>
  <si>
    <t>robinsonbt@uindy.edu</t>
  </si>
  <si>
    <t>317-788-6146</t>
  </si>
  <si>
    <t>DII49713</t>
  </si>
  <si>
    <t>Trace</t>
  </si>
  <si>
    <t>Oswalt</t>
  </si>
  <si>
    <t>oswaltj@uindy.edu</t>
  </si>
  <si>
    <t>https://www.instagram.com/coach.trace.uindytf/</t>
  </si>
  <si>
    <t>47,752</t>
  </si>
  <si>
    <t>DII45593</t>
  </si>
  <si>
    <t>Payne</t>
  </si>
  <si>
    <t>paynedm@uindy.edu</t>
  </si>
  <si>
    <t>DII49712</t>
  </si>
  <si>
    <t>Kirsti</t>
  </si>
  <si>
    <t>reedka@uindy.edu</t>
  </si>
  <si>
    <t>https://www.instagram.com/coachko.uindytf/</t>
  </si>
  <si>
    <t>DII3537</t>
  </si>
  <si>
    <t>Royer</t>
  </si>
  <si>
    <t>royerw@uindy.edu</t>
  </si>
  <si>
    <t>https://www.instagram.com/matt_royer_uindy/</t>
  </si>
  <si>
    <t>Emporia State University</t>
  </si>
  <si>
    <t>Mid-America Intercollegiate Athletic Association (MIAA)</t>
  </si>
  <si>
    <t>Emporia</t>
  </si>
  <si>
    <t>155025</t>
  </si>
  <si>
    <t>https://www.emporia.edu/sac/list-of-majors.html</t>
  </si>
  <si>
    <t>DII42123</t>
  </si>
  <si>
    <t>Mischke</t>
  </si>
  <si>
    <t>smischke@emporia.edu</t>
  </si>
  <si>
    <t>https://esuhornets.com/sports/mens-track-and-field</t>
  </si>
  <si>
    <t>https://twitter.com/emporiasttrack</t>
  </si>
  <si>
    <t>https://www.instagram.com/emporiastatetrack/</t>
  </si>
  <si>
    <t>https://esuhornets.com/sb_output.aspx?form=3</t>
  </si>
  <si>
    <t>Emporia State</t>
  </si>
  <si>
    <t>87.08%</t>
  </si>
  <si>
    <t>35,247</t>
  </si>
  <si>
    <t>DII16018</t>
  </si>
  <si>
    <t>Kellsey</t>
  </si>
  <si>
    <t>Trimble</t>
  </si>
  <si>
    <t>ktrimbl1@emporia.edu</t>
  </si>
  <si>
    <t>620-341-5938</t>
  </si>
  <si>
    <t>https://www.facebook.com/ESUTFAlumni/</t>
  </si>
  <si>
    <t>$35,247</t>
  </si>
  <si>
    <t>DII43154</t>
  </si>
  <si>
    <t>Payson</t>
  </si>
  <si>
    <t>Maydew</t>
  </si>
  <si>
    <t>pmaydew@emporia.edu</t>
  </si>
  <si>
    <t>620-341-6481</t>
  </si>
  <si>
    <t>https://twitter.com/PaysonMaydew</t>
  </si>
  <si>
    <t>https://www.facebook.com/emporia.track/</t>
  </si>
  <si>
    <t>DII26786</t>
  </si>
  <si>
    <t>jhill11@emporia.edu</t>
  </si>
  <si>
    <t>https://twitter.com/colwich10</t>
  </si>
  <si>
    <t>https://facebook.com/ESUTFAlumni/</t>
  </si>
  <si>
    <t>Fort Hays State University</t>
  </si>
  <si>
    <t>155061</t>
  </si>
  <si>
    <t>https://www.fhsu.edu/academic/majors-minors/index.html</t>
  </si>
  <si>
    <t>DII3773</t>
  </si>
  <si>
    <t>McCullough</t>
  </si>
  <si>
    <t>jmccullo@fhsu.edu</t>
  </si>
  <si>
    <t>785-628-4352</t>
  </si>
  <si>
    <t>https://fhsuathletics.com/sports/mens-track-and-field</t>
  </si>
  <si>
    <t>https://twitter.com/fhsutrack_xc</t>
  </si>
  <si>
    <t>https://www.instagram.com/fhsutrackxc/</t>
  </si>
  <si>
    <t>https://fhsuathletics.com/sb_output.aspx?form=3</t>
  </si>
  <si>
    <t>Fort Hays State</t>
  </si>
  <si>
    <t>90.63%</t>
  </si>
  <si>
    <t>$29,804</t>
  </si>
  <si>
    <t>DII3769</t>
  </si>
  <si>
    <t>Andreas</t>
  </si>
  <si>
    <t>Maheras</t>
  </si>
  <si>
    <t>avmaheras@fhsu.edu</t>
  </si>
  <si>
    <t>785-259-9502</t>
  </si>
  <si>
    <t>https://www.facebook.com/andreas.maheras</t>
  </si>
  <si>
    <t>DII3768</t>
  </si>
  <si>
    <t>DII50343</t>
  </si>
  <si>
    <t>Rhyann</t>
  </si>
  <si>
    <t>Assistant Coach (Multi-events, Throws)</t>
  </si>
  <si>
    <t>https://www.instagram.com/rhyann_brown/</t>
  </si>
  <si>
    <t>29,804</t>
  </si>
  <si>
    <t>DII47754</t>
  </si>
  <si>
    <t>https://twitter.com/bmeyer44</t>
  </si>
  <si>
    <t>https://www.facebook.com/brett.meyer.319/</t>
  </si>
  <si>
    <t>https://www.instagram.com/brettmeyerr/</t>
  </si>
  <si>
    <t>DII3767</t>
  </si>
  <si>
    <t>Ty</t>
  </si>
  <si>
    <t>Haas</t>
  </si>
  <si>
    <t>DII50344</t>
  </si>
  <si>
    <t>Calan</t>
  </si>
  <si>
    <t>Landreth</t>
  </si>
  <si>
    <t>https://www.instagram.com/calandreth7/</t>
  </si>
  <si>
    <t>DII45594</t>
  </si>
  <si>
    <t>kameyer3@fhsu.edu</t>
  </si>
  <si>
    <t>785-628-4390</t>
  </si>
  <si>
    <t>https://twitter.com/wyckelmeyer</t>
  </si>
  <si>
    <t>https://www.facebook.com/kelly.wycoff.3/</t>
  </si>
  <si>
    <t>https://www.instagram.com/kelllymeyer/</t>
  </si>
  <si>
    <t>Pittsburg State University</t>
  </si>
  <si>
    <t>Pittsburg</t>
  </si>
  <si>
    <t>155681</t>
  </si>
  <si>
    <t>https://www.pittstate.edu/technology/students/majors-minors.dot?submit=search&amp;degree=all&amp;college=2258&amp;keyword=</t>
  </si>
  <si>
    <t>DII3849</t>
  </si>
  <si>
    <t>Jewett</t>
  </si>
  <si>
    <t>rjewett@pittstate.edu</t>
  </si>
  <si>
    <t>620-235-4659</t>
  </si>
  <si>
    <t>https://pittstategorillas.com/sports/mens-track-and-field</t>
  </si>
  <si>
    <t>https://twitter.com/gorillastrack</t>
  </si>
  <si>
    <t>https://www.facebook.com/GorillasTrack</t>
  </si>
  <si>
    <t>https://www.instagram.com/gorillastrack/</t>
  </si>
  <si>
    <t>https://pittstategorillas.com/sb_output.aspx?form=3</t>
  </si>
  <si>
    <t>Pittsburg State (KS)</t>
  </si>
  <si>
    <t>86.62%</t>
  </si>
  <si>
    <t>$32,024</t>
  </si>
  <si>
    <t>DII50345</t>
  </si>
  <si>
    <t>chandler.barnett@gus.pittstate.edu</t>
  </si>
  <si>
    <t>https://x.com/gorillastrack</t>
  </si>
  <si>
    <t>https://www.facebook.com/chandler.barnett.739/</t>
  </si>
  <si>
    <t>https://www.facebook.com/GorillasTrack/</t>
  </si>
  <si>
    <t>https://www.instagram.com/chandler.barnett27/</t>
  </si>
  <si>
    <t>32,024</t>
  </si>
  <si>
    <t>DII3844</t>
  </si>
  <si>
    <t>Rutledge</t>
  </si>
  <si>
    <t>krutledge@pittstate.edu</t>
  </si>
  <si>
    <t>620-235-6150</t>
  </si>
  <si>
    <t>DII3845</t>
  </si>
  <si>
    <t>Mantooth</t>
  </si>
  <si>
    <t>bmantooth@pittstate.edu</t>
  </si>
  <si>
    <t>620-235-4652</t>
  </si>
  <si>
    <t>DII3847</t>
  </si>
  <si>
    <t>Barrows</t>
  </si>
  <si>
    <t>bbarrows@pittstate.edu</t>
  </si>
  <si>
    <t>c:816-885-4674;o:620-235-6144</t>
  </si>
  <si>
    <t>https://twitter.com/ben10do64</t>
  </si>
  <si>
    <t>DII16023</t>
  </si>
  <si>
    <t>Crow</t>
  </si>
  <si>
    <t>jasoncrow@pittstate.edu</t>
  </si>
  <si>
    <t>https://twitter.com/jcrow05</t>
  </si>
  <si>
    <t>DII36689</t>
  </si>
  <si>
    <t>jesselee.miller@pittstate.edu</t>
  </si>
  <si>
    <t>660-752-6400</t>
  </si>
  <si>
    <t>https://twitter.com/coachmill1</t>
  </si>
  <si>
    <t>Washburn University</t>
  </si>
  <si>
    <t>Topeka</t>
  </si>
  <si>
    <t>156082</t>
  </si>
  <si>
    <t>https://www.washburn.edu/academics/degrees.html</t>
  </si>
  <si>
    <t>DII3893</t>
  </si>
  <si>
    <t>Babb</t>
  </si>
  <si>
    <t>cameron.babb@washburn.edu</t>
  </si>
  <si>
    <t>785-670-2902</t>
  </si>
  <si>
    <t>https://wusports.com/sports/mens-track-and-field</t>
  </si>
  <si>
    <t>https://twitter.com/babb10events</t>
  </si>
  <si>
    <t>https://twitter.com/ichabodxctf</t>
  </si>
  <si>
    <t>https://www.facebook.com/cameron.babb.10</t>
  </si>
  <si>
    <t>https://www.facebook.com/WashburnTFXC/</t>
  </si>
  <si>
    <t>https://www.instagram.com/babb10events/</t>
  </si>
  <si>
    <t>https://www.instagram.com/ichabodxctf/</t>
  </si>
  <si>
    <t>https://wusports.com/sb_output.aspx?form=43&amp;path=wtrack</t>
  </si>
  <si>
    <t>Washburn (KS)</t>
  </si>
  <si>
    <t>98.00%</t>
  </si>
  <si>
    <t>$34,081</t>
  </si>
  <si>
    <t>DII48416</t>
  </si>
  <si>
    <t>DII30501</t>
  </si>
  <si>
    <t>https://www.facebook.com/drthrows/</t>
  </si>
  <si>
    <t>https://www.instagram.com/drthrows/</t>
  </si>
  <si>
    <t>DII26789</t>
  </si>
  <si>
    <t>marshall.obrien@washburn.edu</t>
  </si>
  <si>
    <t>https://www.facebook.com/marshall.obrien.1</t>
  </si>
  <si>
    <t>DII3892</t>
  </si>
  <si>
    <t>Granato</t>
  </si>
  <si>
    <t>david.granato@washburn.edu</t>
  </si>
  <si>
    <t>785-670-1465</t>
  </si>
  <si>
    <t>https://twitter.com/davidgranato2</t>
  </si>
  <si>
    <t>https://www.instagram.com/david.granato/</t>
  </si>
  <si>
    <t>DII47755</t>
  </si>
  <si>
    <t>Bach</t>
  </si>
  <si>
    <t>myles.bach@washburn.edu</t>
  </si>
  <si>
    <t>https://x.com/thebachfamily</t>
  </si>
  <si>
    <t>https://www.instagram.com/mylesbach/</t>
  </si>
  <si>
    <t>DII37047</t>
  </si>
  <si>
    <t>DII3888</t>
  </si>
  <si>
    <t>Attig</t>
  </si>
  <si>
    <t>rick.attig@washburn.edu</t>
  </si>
  <si>
    <t>785-670-1212</t>
  </si>
  <si>
    <t>Kentucky State University</t>
  </si>
  <si>
    <t>Frankfort</t>
  </si>
  <si>
    <t>157058</t>
  </si>
  <si>
    <t>https://kysu.edu/academics/academic-programs-wd/</t>
  </si>
  <si>
    <t>DII37048</t>
  </si>
  <si>
    <t>Ramon</t>
  </si>
  <si>
    <t>ramon.johnson@kysu.edu</t>
  </si>
  <si>
    <t>https://ksuthorobreds.com/sports/mens-track-and-field</t>
  </si>
  <si>
    <t>https://twitter.com/coachrhino89</t>
  </si>
  <si>
    <t>https://ksuthorobreds.com/sb_output.aspx?form=3</t>
  </si>
  <si>
    <t>Kentucky State</t>
  </si>
  <si>
    <t>81.73%</t>
  </si>
  <si>
    <t>$21,628</t>
  </si>
  <si>
    <t>DII48668</t>
  </si>
  <si>
    <t>Larmont</t>
  </si>
  <si>
    <t>Lawson</t>
  </si>
  <si>
    <t>https://x.com/KStateTFXC</t>
  </si>
  <si>
    <t>Thomas More University</t>
  </si>
  <si>
    <t>Mid-South Conference (MSC)</t>
  </si>
  <si>
    <t>Crestview Hills</t>
  </si>
  <si>
    <t>157809</t>
  </si>
  <si>
    <t>http://www.thomasmore.edu/academics/</t>
  </si>
  <si>
    <t>n26614</t>
  </si>
  <si>
    <t>bryantj@thomasmore.edu</t>
  </si>
  <si>
    <t>859-344-3553</t>
  </si>
  <si>
    <t>https://thomasmoresaints.com/sports/mens-track-and-field</t>
  </si>
  <si>
    <t>https://twitter.com/keepers_union</t>
  </si>
  <si>
    <t>https://www.instagram.com/thomasmorexctf/</t>
  </si>
  <si>
    <t>https://thomasmoresaints.com/sports/2022/7/21/recruiting-recruit-forms.aspx</t>
  </si>
  <si>
    <t>Thomas More</t>
  </si>
  <si>
    <t>89.67%</t>
  </si>
  <si>
    <t>$45,938</t>
  </si>
  <si>
    <t>DII48669</t>
  </si>
  <si>
    <t>smitha1@thomasmore.edu</t>
  </si>
  <si>
    <t>https://x.com/tmusaints/</t>
  </si>
  <si>
    <t>https://www.instagram.com/tmutfxc/</t>
  </si>
  <si>
    <t>DII44112</t>
  </si>
  <si>
    <t>Strasburger</t>
  </si>
  <si>
    <t>strasburgc@thomasmore.edu</t>
  </si>
  <si>
    <t>513-316-0753</t>
  </si>
  <si>
    <t>https://twitter.com/tmutnf</t>
  </si>
  <si>
    <t>DII46694</t>
  </si>
  <si>
    <t>Amstutz</t>
  </si>
  <si>
    <t>Bowie State University</t>
  </si>
  <si>
    <t>Central Intercollegiate Athletic Association (CIAA)</t>
  </si>
  <si>
    <t>Bowie</t>
  </si>
  <si>
    <t>162007</t>
  </si>
  <si>
    <t>https://www.bowiestate.edu/academics-research/majors/</t>
  </si>
  <si>
    <t>DII37845</t>
  </si>
  <si>
    <t>Rodric</t>
  </si>
  <si>
    <t>rjohnson@bowiestate.edu</t>
  </si>
  <si>
    <t>301-860-3575</t>
  </si>
  <si>
    <t>https://bsubulldogs.com/sports/mens-track-and-field</t>
  </si>
  <si>
    <t>https://twitter.com/bsu_sports_info</t>
  </si>
  <si>
    <t>https://bsubulldogs.com/sb_output.aspx?form=3</t>
  </si>
  <si>
    <t>Bowie State</t>
  </si>
  <si>
    <t>79.00%</t>
  </si>
  <si>
    <t>34,712</t>
  </si>
  <si>
    <t>Frostburg State University</t>
  </si>
  <si>
    <t>Mountain East Conference (MEC)</t>
  </si>
  <si>
    <t>Frostburg</t>
  </si>
  <si>
    <t>162584</t>
  </si>
  <si>
    <t>https://www.frostburg.edu/academics/index.php</t>
  </si>
  <si>
    <t>DII45595</t>
  </si>
  <si>
    <t>Baby</t>
  </si>
  <si>
    <t>Jimerson</t>
  </si>
  <si>
    <t>bijimerson0@frostburg.edu</t>
  </si>
  <si>
    <t>https://frostburgsports.com/sports/mens-track-and-field</t>
  </si>
  <si>
    <t>https://twitter.com/frostburgxctf</t>
  </si>
  <si>
    <t>https://www.facebook.com/FSUXCTF/</t>
  </si>
  <si>
    <t>https://www.instagram.com/frostburgxctf/</t>
  </si>
  <si>
    <t>https://questionnaires.armssoftware.com/7f1c6f622aaa?path=wcross</t>
  </si>
  <si>
    <t>Frostburg State</t>
  </si>
  <si>
    <t>$33,744</t>
  </si>
  <si>
    <t>DII45596</t>
  </si>
  <si>
    <t>Mesy</t>
  </si>
  <si>
    <t>nemesy0@frostburg.edu</t>
  </si>
  <si>
    <t>DII15688</t>
  </si>
  <si>
    <t>Kerns</t>
  </si>
  <si>
    <t>jkerns01@frostburg.edu</t>
  </si>
  <si>
    <t>DII32340</t>
  </si>
  <si>
    <t>Ballard</t>
  </si>
  <si>
    <t>Suiter</t>
  </si>
  <si>
    <t>btsuiter@frostburg.edu</t>
  </si>
  <si>
    <t>https://www.facebook.com/fsuxctf/</t>
  </si>
  <si>
    <t>American International College</t>
  </si>
  <si>
    <t>164447</t>
  </si>
  <si>
    <t>https://www.aic.edu/academics/academic-programs/program-directory/</t>
  </si>
  <si>
    <t>DII46695</t>
  </si>
  <si>
    <t>Parsley</t>
  </si>
  <si>
    <t>victor.parsley@aic.edu</t>
  </si>
  <si>
    <t>https://aicyellowjackets.com/sports/mtrack/index</t>
  </si>
  <si>
    <t>https://twitter.com/aictrack</t>
  </si>
  <si>
    <t>https://www.facebook.com/AICtrackandfield/</t>
  </si>
  <si>
    <t>https://www.instagram.com/aic_trackandfield/</t>
  </si>
  <si>
    <t>https://www.aicyellowjackets.com/recruits</t>
  </si>
  <si>
    <t>American International</t>
  </si>
  <si>
    <t>68.89%</t>
  </si>
  <si>
    <t>$55,950</t>
  </si>
  <si>
    <t>DII50879</t>
  </si>
  <si>
    <t>Lillian.Humphries@aic.edu</t>
  </si>
  <si>
    <t>DII43959</t>
  </si>
  <si>
    <t>junior.williams@aic.edu</t>
  </si>
  <si>
    <t>Assumption College</t>
  </si>
  <si>
    <t>164562</t>
  </si>
  <si>
    <t>https://www.assumption.edu/academics/programs</t>
  </si>
  <si>
    <t>DII34477</t>
  </si>
  <si>
    <t>Cyr</t>
  </si>
  <si>
    <t>we.cyr@assumption.edu</t>
  </si>
  <si>
    <t>508-767-7650</t>
  </si>
  <si>
    <t>https://www.assumptiongreyhounds.com/sports/mtrack</t>
  </si>
  <si>
    <t>https://twitter.com/AssumptionXCTF</t>
  </si>
  <si>
    <t>https://www.facebook.com/assumptionxctf/</t>
  </si>
  <si>
    <t>https://www.instagram.com/assumptionxctf/</t>
  </si>
  <si>
    <t>Assumption</t>
  </si>
  <si>
    <t>73.35%</t>
  </si>
  <si>
    <t>$60,368</t>
  </si>
  <si>
    <t>DII47756</t>
  </si>
  <si>
    <t>Kobe</t>
  </si>
  <si>
    <t>Jean-Guillaume</t>
  </si>
  <si>
    <t>k.jeanguillaume@assumption.edu</t>
  </si>
  <si>
    <t>https://twitter.com/kobekjg</t>
  </si>
  <si>
    <t>https://www.instagram.com/k0bejg/</t>
  </si>
  <si>
    <t>DII33300</t>
  </si>
  <si>
    <t>Moulton</t>
  </si>
  <si>
    <t>kt.moulton@assumption.edu</t>
  </si>
  <si>
    <t>Bentley University</t>
  </si>
  <si>
    <t>Waltham</t>
  </si>
  <si>
    <t>164739</t>
  </si>
  <si>
    <t>https://catalog.bentley.edu/undergraduate/programs/</t>
  </si>
  <si>
    <t>DII4236</t>
  </si>
  <si>
    <t>Curtin</t>
  </si>
  <si>
    <t>kcurtin@bentley.edu</t>
  </si>
  <si>
    <t>781-891-2995</t>
  </si>
  <si>
    <t>https://bentleyfalcons.com/sports/mens-track-and-field</t>
  </si>
  <si>
    <t>https://twitter.com/bentleyxctf</t>
  </si>
  <si>
    <t>https://bentleyfalcons.com/sports/2024/6/11/prospective-student-athlete-questionnaires.aspx</t>
  </si>
  <si>
    <t>Bentley</t>
  </si>
  <si>
    <t>$73,985</t>
  </si>
  <si>
    <t>DII42446</t>
  </si>
  <si>
    <t>Fuertes</t>
  </si>
  <si>
    <t>afuertes@bentley.edu</t>
  </si>
  <si>
    <t>https://www.instagram.com/bentley_xctf/</t>
  </si>
  <si>
    <t>73,985</t>
  </si>
  <si>
    <t>Davenport University</t>
  </si>
  <si>
    <t>Grand Rapids</t>
  </si>
  <si>
    <t>169479</t>
  </si>
  <si>
    <t>https://www.davenport.edu/programs</t>
  </si>
  <si>
    <t>DII4422</t>
  </si>
  <si>
    <t>scott.cook@davenport.edu</t>
  </si>
  <si>
    <t>616-871-6190</t>
  </si>
  <si>
    <t>https://dupanthers.com/sports/track-and-field</t>
  </si>
  <si>
    <t>https://twitter.com/du_xctrack</t>
  </si>
  <si>
    <t>https://www.facebook.com/Davenport.Track/</t>
  </si>
  <si>
    <t>https://dupanthers.com/sb_output.aspx?frform=8&amp;path=xc</t>
  </si>
  <si>
    <t>Davenport (MI)</t>
  </si>
  <si>
    <t>93.42%</t>
  </si>
  <si>
    <t>$34,406</t>
  </si>
  <si>
    <t>DII12278</t>
  </si>
  <si>
    <t>jeremy.weir@davenport.edu</t>
  </si>
  <si>
    <t>616-871-6719</t>
  </si>
  <si>
    <t>https://twitter.com/drob_baseball14</t>
  </si>
  <si>
    <t>https://twitter.com/du_bsball</t>
  </si>
  <si>
    <t>https://www.facebook.com/Davenport.Baseball/</t>
  </si>
  <si>
    <t>https://www.instagram.com/davenport_baseball/</t>
  </si>
  <si>
    <t>DII33301</t>
  </si>
  <si>
    <t>Jensen</t>
  </si>
  <si>
    <t>ryan.jensen@davenport.edu</t>
  </si>
  <si>
    <t>616-871-6177</t>
  </si>
  <si>
    <t>https://www.instagram.com/davenporttrack/</t>
  </si>
  <si>
    <t>DII50346</t>
  </si>
  <si>
    <t>Tuuri</t>
  </si>
  <si>
    <t>julia.tuuri@davenport.edu</t>
  </si>
  <si>
    <t>https://x.com/du_xctrack</t>
  </si>
  <si>
    <t>34,406</t>
  </si>
  <si>
    <t>Ferris State University</t>
  </si>
  <si>
    <t>Big Rapids</t>
  </si>
  <si>
    <t>169910</t>
  </si>
  <si>
    <t>https://ferris.edu/HTMLS/colleges/educatio/education/Majors-Minors.htm</t>
  </si>
  <si>
    <t>DII4484</t>
  </si>
  <si>
    <t>Kelsh</t>
  </si>
  <si>
    <t>JaredKelsh@Ferris.edu</t>
  </si>
  <si>
    <t>231-349-3794</t>
  </si>
  <si>
    <t>https://www.ferrisstatebulldogs.com/sports/mtrack/index</t>
  </si>
  <si>
    <t>https://twitter.com/coachjaredkelsh</t>
  </si>
  <si>
    <t>https://twitter.com/ferris_trk_xc</t>
  </si>
  <si>
    <t>https://www.facebook.com/FerrisStateCrossCountry/</t>
  </si>
  <si>
    <t>https://www.ferrisstatebulldogs.com/information/athleteinfo</t>
  </si>
  <si>
    <t>Ferris State</t>
  </si>
  <si>
    <t>80.02%</t>
  </si>
  <si>
    <t>$25,263</t>
  </si>
  <si>
    <t>DII4483</t>
  </si>
  <si>
    <t>Levine</t>
  </si>
  <si>
    <t>levinel@ferris.edu</t>
  </si>
  <si>
    <t>c:989-572-8587</t>
  </si>
  <si>
    <t>DII40002</t>
  </si>
  <si>
    <t>Melissa</t>
  </si>
  <si>
    <t>Kessler</t>
  </si>
  <si>
    <t>MelissaKessler@ferris.edu</t>
  </si>
  <si>
    <t>https://twitter.com/Ferris_TRK_XC</t>
  </si>
  <si>
    <t>Grand Valley State University</t>
  </si>
  <si>
    <t>Allendale</t>
  </si>
  <si>
    <t>170082</t>
  </si>
  <si>
    <t>https://www.gvsu.edu/acad-index.htm</t>
  </si>
  <si>
    <t>DII29072</t>
  </si>
  <si>
    <t>Kristen</t>
  </si>
  <si>
    <t>Leland</t>
  </si>
  <si>
    <t>Volunteer Coach (Pole Vault)</t>
  </si>
  <si>
    <t>https://gvsulakers.com/sports/mens-track-and-field</t>
  </si>
  <si>
    <t>https://twitter.com/kristenhixson</t>
  </si>
  <si>
    <t>https://www.facebook.com/gvsuxctf</t>
  </si>
  <si>
    <t>https://www.instagram.com/kristen_lelandpv/</t>
  </si>
  <si>
    <t>https://gvsulakers.com/sports/2019/6/4/recruit-questionnaire.aspx?path=tix</t>
  </si>
  <si>
    <t>Grand Valley State</t>
  </si>
  <si>
    <t>85.66%</t>
  </si>
  <si>
    <t>$31,356</t>
  </si>
  <si>
    <t>DII29071</t>
  </si>
  <si>
    <t>Bonacci</t>
  </si>
  <si>
    <t>Volunteer Coach</t>
  </si>
  <si>
    <t>DII29068</t>
  </si>
  <si>
    <t>Cini</t>
  </si>
  <si>
    <t>https://twitter.com/cini_jordan</t>
  </si>
  <si>
    <t>DII4534</t>
  </si>
  <si>
    <t>Baltes</t>
  </si>
  <si>
    <t>baltesj@gvsu.edu</t>
  </si>
  <si>
    <t>616-331-3360</t>
  </si>
  <si>
    <t>https://twitter.com/baltesjerry</t>
  </si>
  <si>
    <t>https://www.facebook.com/GVSUXCTF/</t>
  </si>
  <si>
    <t>https://www.instagram.com/gvsuxctf/</t>
  </si>
  <si>
    <t>DII4532</t>
  </si>
  <si>
    <t>Conly</t>
  </si>
  <si>
    <t>conlym@gvsu.edu</t>
  </si>
  <si>
    <t>https://twitter.com/coachconly</t>
  </si>
  <si>
    <t>https://www.instagram.com/matthewconly/</t>
  </si>
  <si>
    <t>DII36151</t>
  </si>
  <si>
    <t>Kramer</t>
  </si>
  <si>
    <t>kramerer@gvsu.edu</t>
  </si>
  <si>
    <t>https://twitter.com/hurdlecoach87</t>
  </si>
  <si>
    <t>https://twitter.com/gvsuxctf</t>
  </si>
  <si>
    <t>DII4530</t>
  </si>
  <si>
    <t>Andreadis</t>
  </si>
  <si>
    <t>andreadl@gvsu.edu</t>
  </si>
  <si>
    <t>616-331-3042</t>
  </si>
  <si>
    <t>DII4529</t>
  </si>
  <si>
    <t>jonsteve@gvsu.edu</t>
  </si>
  <si>
    <t>616-331-8897</t>
  </si>
  <si>
    <t>DII30831</t>
  </si>
  <si>
    <t>peteral1@gvsu.edu</t>
  </si>
  <si>
    <t>616-331-3862</t>
  </si>
  <si>
    <t>DII29070</t>
  </si>
  <si>
    <t>Silas</t>
  </si>
  <si>
    <t>DeKalita</t>
  </si>
  <si>
    <t>silasd@gvsu.edu</t>
  </si>
  <si>
    <t>https://twitter.com/silasdekalita</t>
  </si>
  <si>
    <t>DII4528</t>
  </si>
  <si>
    <t>watsona1@gvsu.edu</t>
  </si>
  <si>
    <t>https://twitter.com/_aaronawatson</t>
  </si>
  <si>
    <t>DII36152</t>
  </si>
  <si>
    <t>Rietberg</t>
  </si>
  <si>
    <t>Hillsdale College</t>
  </si>
  <si>
    <t>Great Midwest Athletic Conference (GMAC)</t>
  </si>
  <si>
    <t>Hillsdale</t>
  </si>
  <si>
    <t>170286</t>
  </si>
  <si>
    <t>https://www.hillsdale.edu/academics/majors-minors/</t>
  </si>
  <si>
    <t>$71</t>
  </si>
  <si>
    <t>DII36153</t>
  </si>
  <si>
    <t>Thill</t>
  </si>
  <si>
    <t>bthill@hillsdale.edu</t>
  </si>
  <si>
    <t>https://www.hillsdalechargers.com/sports/mtrack/index</t>
  </si>
  <si>
    <t>https://twitter.com/hillsdaletrack</t>
  </si>
  <si>
    <t>https://www.facebook.com/HillsdaleTrack/</t>
  </si>
  <si>
    <t>https://www.instagram.com/hillsdaletrack/</t>
  </si>
  <si>
    <t>https://questionnaires.armssoftware.com/930aa53827c7</t>
  </si>
  <si>
    <t>640-723</t>
  </si>
  <si>
    <t>36.16%</t>
  </si>
  <si>
    <t>$44,592</t>
  </si>
  <si>
    <t>DII4588</t>
  </si>
  <si>
    <t>R.P.</t>
  </si>
  <si>
    <t>rwhite@hillsdale.edu</t>
  </si>
  <si>
    <t>517-607-3161</t>
  </si>
  <si>
    <t>DII4590</t>
  </si>
  <si>
    <t>Bridenthal</t>
  </si>
  <si>
    <t>jbridenthal@hillsdale.edu</t>
  </si>
  <si>
    <t>https://www.facebook.com/jbridenthal</t>
  </si>
  <si>
    <t>https://www.instagram.com/jess.bridenthal/</t>
  </si>
  <si>
    <t>DII4589</t>
  </si>
  <si>
    <t>Fawley</t>
  </si>
  <si>
    <t>jfawley@hillsdale.edu</t>
  </si>
  <si>
    <t>https://twitter.com/justin_fawley</t>
  </si>
  <si>
    <t>https://www.instagram.com/justin_fawley/</t>
  </si>
  <si>
    <t>DII42124</t>
  </si>
  <si>
    <t>AC Arena has been removed.</t>
  </si>
  <si>
    <t>https://www.instagram.com/hillsdaletrack/?hl=en</t>
  </si>
  <si>
    <t>44,592</t>
  </si>
  <si>
    <t>Lake Superior State University</t>
  </si>
  <si>
    <t>Sault Ste. Marie</t>
  </si>
  <si>
    <t>170639</t>
  </si>
  <si>
    <t>https://www.lssu.edu/academics/complete-degree-listing/</t>
  </si>
  <si>
    <t>DII50347</t>
  </si>
  <si>
    <t>Fleming</t>
  </si>
  <si>
    <t>https://lssulakers.com/sports/mens-track-and-field</t>
  </si>
  <si>
    <t>https://www.instagram.com/lssuxctf/</t>
  </si>
  <si>
    <t>https://www.frontrush.com/FR_Web_App/Player/PlayerSubmit.aspx?sid=MTg5Nzg=-BDdevsWoLvQ=&amp;ptype=recruit</t>
  </si>
  <si>
    <t>Lake Superior State</t>
  </si>
  <si>
    <t>70.58%</t>
  </si>
  <si>
    <t>26,266</t>
  </si>
  <si>
    <t>DII49714</t>
  </si>
  <si>
    <t>Nachazel</t>
  </si>
  <si>
    <t>https://twitter.com/lakestatetf_xc</t>
  </si>
  <si>
    <t>https://www.facebook.com/lssuxctf/</t>
  </si>
  <si>
    <t>https://www.instagram.com/aaronnachazel/</t>
  </si>
  <si>
    <t>DII47757</t>
  </si>
  <si>
    <t>Stith</t>
  </si>
  <si>
    <t>dstith@lssu.edu</t>
  </si>
  <si>
    <t>906-635-2765</t>
  </si>
  <si>
    <t>$26,266</t>
  </si>
  <si>
    <t>DII48417</t>
  </si>
  <si>
    <t>Grifka</t>
  </si>
  <si>
    <t>agrifka@lssu.edu</t>
  </si>
  <si>
    <t>https://www.instagram.com/adamgrifka/</t>
  </si>
  <si>
    <t>DII47758</t>
  </si>
  <si>
    <t>Dwayne</t>
  </si>
  <si>
    <t>dthompson16@lssu.edu</t>
  </si>
  <si>
    <t>Michigan Technological University</t>
  </si>
  <si>
    <t>Houghton</t>
  </si>
  <si>
    <t>171128</t>
  </si>
  <si>
    <t>https://www.mtu.edu/admissions/programs/majors/alpha.html</t>
  </si>
  <si>
    <t>DII29082</t>
  </si>
  <si>
    <t>rwyoung@mtu.edu</t>
  </si>
  <si>
    <t>906-487-2647</t>
  </si>
  <si>
    <t>https://www.michigantechhuskies.com/sports/mtrack/index</t>
  </si>
  <si>
    <t>https://www.facebook.com/mtucctf/</t>
  </si>
  <si>
    <t>Michigan Tech</t>
  </si>
  <si>
    <t>71.19%</t>
  </si>
  <si>
    <t>$51,651</t>
  </si>
  <si>
    <t>DII44816</t>
  </si>
  <si>
    <t>Karah</t>
  </si>
  <si>
    <t>McElhone</t>
  </si>
  <si>
    <t>krmcelho@mtu.edu</t>
  </si>
  <si>
    <t>https://x.com/mtucctf</t>
  </si>
  <si>
    <t>https://www.instagram.com/mtucctf/</t>
  </si>
  <si>
    <t>DII44815</t>
  </si>
  <si>
    <t>Beck</t>
  </si>
  <si>
    <t>wdbeck@mtu.edu</t>
  </si>
  <si>
    <t>DII33303</t>
  </si>
  <si>
    <t>lukem@mtu.edu</t>
  </si>
  <si>
    <t>https://twitter.com/mtuccnstf</t>
  </si>
  <si>
    <t>https://www.instagram.com/mtu_xc_tf/</t>
  </si>
  <si>
    <t>Northwood University - Michigan</t>
  </si>
  <si>
    <t>Midland</t>
  </si>
  <si>
    <t>171492</t>
  </si>
  <si>
    <t>https://www.northwood.edu/academics/undergraduate</t>
  </si>
  <si>
    <t>DII36690</t>
  </si>
  <si>
    <t>Rohlk</t>
  </si>
  <si>
    <t>rohlkg@northwood.edu</t>
  </si>
  <si>
    <t>https://www.gonorthwood.com/sports/mtrack/index</t>
  </si>
  <si>
    <t>https://twitter.com/garrettrohlk</t>
  </si>
  <si>
    <t>https://twitter.com/NorthwoodTrack</t>
  </si>
  <si>
    <t>https://www.facebook.com/northwooduxctf/</t>
  </si>
  <si>
    <t>https://www.instagram.com/northwoodtrack/</t>
  </si>
  <si>
    <t>https://forms.northwood.edu/athletics/prospect-form/</t>
  </si>
  <si>
    <t>Northwood</t>
  </si>
  <si>
    <t>77.16%</t>
  </si>
  <si>
    <t>$44,830</t>
  </si>
  <si>
    <t>DII48670</t>
  </si>
  <si>
    <t>Darling</t>
  </si>
  <si>
    <t>darlingm113@northwood.edu</t>
  </si>
  <si>
    <t>https://www.instagram.com/max__darling/</t>
  </si>
  <si>
    <t>DII30504</t>
  </si>
  <si>
    <t>johnsohk@northwood.edu</t>
  </si>
  <si>
    <t>https://twitter.com/heatherjohhnson</t>
  </si>
  <si>
    <t>https://twitter.com/northwoodtrack</t>
  </si>
  <si>
    <t>https://www.instagram.com/heatherjohhnson/</t>
  </si>
  <si>
    <t>DII33305</t>
  </si>
  <si>
    <t>Lacy</t>
  </si>
  <si>
    <t>lacyg@northwood.edu</t>
  </si>
  <si>
    <t>https://twitter.com/lacy1gs</t>
  </si>
  <si>
    <t>DII48671</t>
  </si>
  <si>
    <t>Connar</t>
  </si>
  <si>
    <t>Southard</t>
  </si>
  <si>
    <t>southarcd@northwood.edu</t>
  </si>
  <si>
    <t>https://www.instagram.com/coachsouthard/</t>
  </si>
  <si>
    <t>Saginaw Valley State University</t>
  </si>
  <si>
    <t>University Center</t>
  </si>
  <si>
    <t>172051</t>
  </si>
  <si>
    <t>https://www.svsu.edu/academicprograms/undergraduateprograms/</t>
  </si>
  <si>
    <t>DII4819</t>
  </si>
  <si>
    <t>rmcowan@svsu.edu</t>
  </si>
  <si>
    <t>989-964-7322</t>
  </si>
  <si>
    <t>https://www.svsucardinals.com/sports/mtrack/index</t>
  </si>
  <si>
    <t>https://twitter.com/svtfxc</t>
  </si>
  <si>
    <t>https://www.facebook.com/svsutfxc/</t>
  </si>
  <si>
    <t>http://my.armssoftware.com/arms/public/questionnaire/771cabad72cc</t>
  </si>
  <si>
    <t>Saginaw Valley State</t>
  </si>
  <si>
    <t>88.80%</t>
  </si>
  <si>
    <t>$38,535</t>
  </si>
  <si>
    <t>DII50880</t>
  </si>
  <si>
    <t>Byron</t>
  </si>
  <si>
    <t>Pearce, Jr.</t>
  </si>
  <si>
    <t>bdpearce@svsu.edu</t>
  </si>
  <si>
    <t>DII50881</t>
  </si>
  <si>
    <t>Ciera</t>
  </si>
  <si>
    <t>Weber</t>
  </si>
  <si>
    <t>ckweber@svsu.edu</t>
  </si>
  <si>
    <t>989-292-1316</t>
  </si>
  <si>
    <t>DII4817</t>
  </si>
  <si>
    <t>edphilli@svsu.edu</t>
  </si>
  <si>
    <t>989-964-7329</t>
  </si>
  <si>
    <t>https://www.instagram.com/pravon_thillips3/</t>
  </si>
  <si>
    <t>DII37536</t>
  </si>
  <si>
    <t>https://twitter.com/samblack1234</t>
  </si>
  <si>
    <t>https://twitter.com/SVtfxc</t>
  </si>
  <si>
    <t>https://www.instagram.com/samblack22/</t>
  </si>
  <si>
    <t>38,535</t>
  </si>
  <si>
    <t>Bemidji State University</t>
  </si>
  <si>
    <t>Northern Sun Intercollegiate Conference (NSIC)</t>
  </si>
  <si>
    <t>Bemidji</t>
  </si>
  <si>
    <t>173124</t>
  </si>
  <si>
    <t>https://www.bemidjistate.edu/academics/undergraduate/</t>
  </si>
  <si>
    <t>DII46697</t>
  </si>
  <si>
    <t>Caitlin</t>
  </si>
  <si>
    <t>Cavanaugh</t>
  </si>
  <si>
    <t>https://bsubeavers.com/sports/mens-track-and-field/</t>
  </si>
  <si>
    <t>https://twitter.com/bsubeaverstfxc</t>
  </si>
  <si>
    <t>https://www.facebook.com/pages/category/Company/Bemidji-State-Beavers-Track-FieldCross-Country-139258689452783/</t>
  </si>
  <si>
    <t>https://www.instagram.com/bsubeaverstf/</t>
  </si>
  <si>
    <t>https://www.bsubeavers.com/athletics/recruitform/</t>
  </si>
  <si>
    <t>Bemidji State</t>
  </si>
  <si>
    <t>70.97%</t>
  </si>
  <si>
    <t>$21,886</t>
  </si>
  <si>
    <t>Concordia University-St. Paul</t>
  </si>
  <si>
    <t>173328</t>
  </si>
  <si>
    <t>https://www.csp.edu/academics/</t>
  </si>
  <si>
    <t>DII4947</t>
  </si>
  <si>
    <t>Head Coach (Sprints, Horizontal Jumps)</t>
  </si>
  <si>
    <t>sjohnson@csp.edu</t>
  </si>
  <si>
    <t>651-641-8784</t>
  </si>
  <si>
    <t>https://cspbears.com/sports/mens-track-and-field</t>
  </si>
  <si>
    <t>https://twitter.com/coach_samj</t>
  </si>
  <si>
    <t>https://twitter.com/cspbearsxctf</t>
  </si>
  <si>
    <t>https://www.facebook.com/CSPTF/</t>
  </si>
  <si>
    <t>https://cspbears.com/sports/2014/7/10/MTRACK_0710142104.aspx</t>
  </si>
  <si>
    <t>Concordia-St. Paul</t>
  </si>
  <si>
    <t>63.11%</t>
  </si>
  <si>
    <t>$37,000</t>
  </si>
  <si>
    <t>DII47760</t>
  </si>
  <si>
    <t>Tierra</t>
  </si>
  <si>
    <t>Doss</t>
  </si>
  <si>
    <t>dosst@csp.edu</t>
  </si>
  <si>
    <t>https://www.instagram.com/csptfxc/</t>
  </si>
  <si>
    <t>DII47759</t>
  </si>
  <si>
    <t>Cullen</t>
  </si>
  <si>
    <t>Feist</t>
  </si>
  <si>
    <t>feistc@csp.edu</t>
  </si>
  <si>
    <t>DII47761</t>
  </si>
  <si>
    <t>Ava</t>
  </si>
  <si>
    <t>Grimm</t>
  </si>
  <si>
    <t>grimma3@csp.edu</t>
  </si>
  <si>
    <t>DII47762</t>
  </si>
  <si>
    <t>Jaid</t>
  </si>
  <si>
    <t>perryj3@csp.edu</t>
  </si>
  <si>
    <t>https://x.com/jaid_perry</t>
  </si>
  <si>
    <t>DII42447</t>
  </si>
  <si>
    <t>https://www.facebook.com/csptf/</t>
  </si>
  <si>
    <t>37,000</t>
  </si>
  <si>
    <t>DII47763</t>
  </si>
  <si>
    <t>Jacqi</t>
  </si>
  <si>
    <t>Rae</t>
  </si>
  <si>
    <t>https://www.instagram.com/coachjrae/</t>
  </si>
  <si>
    <t>DII4942</t>
  </si>
  <si>
    <t>Antony</t>
  </si>
  <si>
    <t>Odera</t>
  </si>
  <si>
    <t>oderaa@csp.edu</t>
  </si>
  <si>
    <t>https://www.facebook.com/antony.odera/</t>
  </si>
  <si>
    <t>DII4944</t>
  </si>
  <si>
    <t>Shoberg</t>
  </si>
  <si>
    <t>shobergt@csp.edu</t>
  </si>
  <si>
    <t>DII4946</t>
  </si>
  <si>
    <t>Breitbarth</t>
  </si>
  <si>
    <t>breitbarth@csp.edu</t>
  </si>
  <si>
    <t>651-641-8796</t>
  </si>
  <si>
    <t>https://twitter.com/whoruserving</t>
  </si>
  <si>
    <t>https://www.facebook.com/jonathan.breitbarth</t>
  </si>
  <si>
    <t>DII4943</t>
  </si>
  <si>
    <t>Buns</t>
  </si>
  <si>
    <t>buns@csp.edu</t>
  </si>
  <si>
    <t>Minnesota State University - Mankato</t>
  </si>
  <si>
    <t>Mankato</t>
  </si>
  <si>
    <t>173920</t>
  </si>
  <si>
    <t>https://mankato.mnsu.edu/academics/degree-programs-and-certificates/</t>
  </si>
  <si>
    <t>DII49715</t>
  </si>
  <si>
    <t>Jablon</t>
  </si>
  <si>
    <t>joshua.jablon@mnsu.edu</t>
  </si>
  <si>
    <t>507-382-5531</t>
  </si>
  <si>
    <t>https://msumavericks.com/sports/mens-track-and-field</t>
  </si>
  <si>
    <t>https://twitter.com/minnsttrack</t>
  </si>
  <si>
    <t>https://www.instagram.com/mavtrack/</t>
  </si>
  <si>
    <t>https://msumavericks.com/sb_output.aspx?form=30</t>
  </si>
  <si>
    <t>Minnesota State-Mankato</t>
  </si>
  <si>
    <t>64.89%</t>
  </si>
  <si>
    <t>30,082</t>
  </si>
  <si>
    <t>DII47765</t>
  </si>
  <si>
    <t>Denisha</t>
  </si>
  <si>
    <t>Volunteer Assistant Coach (Sprints, Hurdles)</t>
  </si>
  <si>
    <t>denisha.cartwright@mnsu.edu</t>
  </si>
  <si>
    <t>https://www.facebook.com/denisha.cartwright/</t>
  </si>
  <si>
    <t>https://www.instagram.com/denisha_cartwright/</t>
  </si>
  <si>
    <t>$30,082</t>
  </si>
  <si>
    <t>DII30505</t>
  </si>
  <si>
    <t>Berg</t>
  </si>
  <si>
    <t>fred.berg@mnsu.edu</t>
  </si>
  <si>
    <t>507-382-9220</t>
  </si>
  <si>
    <t>DII5006</t>
  </si>
  <si>
    <t>Parno</t>
  </si>
  <si>
    <t>Recruiting Coordinator, Associate Head Coach (Sprints, Hurdles)</t>
  </si>
  <si>
    <t>christopher.parno@mnsu.edu</t>
  </si>
  <si>
    <t>507-389-5906</t>
  </si>
  <si>
    <t>https://twitter.com/ChrisParno</t>
  </si>
  <si>
    <t>https://twitter.com/mavtrack</t>
  </si>
  <si>
    <t>DII5007</t>
  </si>
  <si>
    <t>Turgeon</t>
  </si>
  <si>
    <t>Director of Track and Field (Throws)</t>
  </si>
  <si>
    <t>mike.turgeon@mnsu.edu</t>
  </si>
  <si>
    <t>507-389-5486</t>
  </si>
  <si>
    <t>https://twitter.com/coachturgeonmsu</t>
  </si>
  <si>
    <t>DII5005</t>
  </si>
  <si>
    <t>Sebera</t>
  </si>
  <si>
    <t>Associate Head Coach (Long-Jump, Triple-Jump, Multi-events)</t>
  </si>
  <si>
    <t>brian.sebera@mnsu.edu</t>
  </si>
  <si>
    <t>507-389-1117</t>
  </si>
  <si>
    <t>https://twitter.com/coachseberamsu</t>
  </si>
  <si>
    <t>DII5003</t>
  </si>
  <si>
    <t>Held</t>
  </si>
  <si>
    <t>Assistant Coach (Mid-Distance, High-Jump, Pole Vault)</t>
  </si>
  <si>
    <t>benjamin.held@mnsu.edu</t>
  </si>
  <si>
    <t>c:712-251-6635;o:507-389-2890</t>
  </si>
  <si>
    <t>https://twitter.com/coachheldmsu</t>
  </si>
  <si>
    <t>DII34481</t>
  </si>
  <si>
    <t>Wu</t>
  </si>
  <si>
    <t>Assistant Coach (Javelin, Multi-Events)</t>
  </si>
  <si>
    <t>kevin.wu@mnsu.edu</t>
  </si>
  <si>
    <t>641-251-4257</t>
  </si>
  <si>
    <t>https://twitter.com/kevwu24</t>
  </si>
  <si>
    <t>DII5008</t>
  </si>
  <si>
    <t>Jen</t>
  </si>
  <si>
    <t>jennifer.blue@mnsu.edu</t>
  </si>
  <si>
    <t>507-389-6415</t>
  </si>
  <si>
    <t>DII46699</t>
  </si>
  <si>
    <t>Essler</t>
  </si>
  <si>
    <t>jeremy.essler@mnsu.edu</t>
  </si>
  <si>
    <t>DII47764</t>
  </si>
  <si>
    <t>Volunteer AC Abel has been removed.</t>
  </si>
  <si>
    <t>https://twitter.com/acflashh</t>
  </si>
  <si>
    <t>https://www.facebook.com/profile.php?id=100010840746670&amp;sk=about</t>
  </si>
  <si>
    <t>https://www.instagram.com/acflash2.0/</t>
  </si>
  <si>
    <t>DII43619</t>
  </si>
  <si>
    <t>AC Eli has been removed.</t>
  </si>
  <si>
    <t>https://twitter.com/mnsumankato</t>
  </si>
  <si>
    <t>DII34480</t>
  </si>
  <si>
    <t>Volunteer AC Tee has been removed.</t>
  </si>
  <si>
    <t>DII42942</t>
  </si>
  <si>
    <t>Volunteer AC Mariah has been removed.</t>
  </si>
  <si>
    <t>https://twitter.com/mariah1322</t>
  </si>
  <si>
    <t>https://www.facebook.com/mariah.smoovekid/</t>
  </si>
  <si>
    <t>Minnesota State University - Moorhead</t>
  </si>
  <si>
    <t>Moorhead</t>
  </si>
  <si>
    <t>174358</t>
  </si>
  <si>
    <t>https://www.mnstate.edu/cshe/majorsandminors.aspx</t>
  </si>
  <si>
    <t>DII49411</t>
  </si>
  <si>
    <t>Shyrone</t>
  </si>
  <si>
    <t>Kemp</t>
  </si>
  <si>
    <t>https://www.msumdragons.com/sports/track-and-field</t>
  </si>
  <si>
    <t>https://twitter.com/MSUM_XCTF</t>
  </si>
  <si>
    <t>https://www.facebook.com/MSUMTrack/</t>
  </si>
  <si>
    <t>https://www.msumdragons.com/sb_output.aspx?form=24</t>
  </si>
  <si>
    <t>Minnesota State-Moorhead</t>
  </si>
  <si>
    <t>550-600</t>
  </si>
  <si>
    <t>530-580</t>
  </si>
  <si>
    <t>55.23%</t>
  </si>
  <si>
    <t>30,628</t>
  </si>
  <si>
    <t>DII5064</t>
  </si>
  <si>
    <t>Milner</t>
  </si>
  <si>
    <t>ryan.milner@mnstate.edu</t>
  </si>
  <si>
    <t>218-477-2185</t>
  </si>
  <si>
    <t>https://twitter.com/rmilnerxctf</t>
  </si>
  <si>
    <t>https://twitter.com/msum__xctf</t>
  </si>
  <si>
    <t>https://www.facebook.com/ryan.milner.965</t>
  </si>
  <si>
    <t>https://www.facebook.com/MSUMTrack</t>
  </si>
  <si>
    <t>$30,628</t>
  </si>
  <si>
    <t>DII42719</t>
  </si>
  <si>
    <t>Payton</t>
  </si>
  <si>
    <t>Packer</t>
  </si>
  <si>
    <t>https://twitter.com/msum_xctf</t>
  </si>
  <si>
    <t>DII37052</t>
  </si>
  <si>
    <t>Spandl</t>
  </si>
  <si>
    <t>DII5063</t>
  </si>
  <si>
    <t>trevor.barry@mnstate.edu</t>
  </si>
  <si>
    <t>Southwest Minnesota State University</t>
  </si>
  <si>
    <t>175078</t>
  </si>
  <si>
    <t>https://www.smsu.edu/academics/index.html</t>
  </si>
  <si>
    <t>DII5186</t>
  </si>
  <si>
    <t>Nauman</t>
  </si>
  <si>
    <t>kirk.nauman@smsu.edu</t>
  </si>
  <si>
    <t>507-537-6595</t>
  </si>
  <si>
    <t>https://smsumustangs.com/sports/mens-track-and-field</t>
  </si>
  <si>
    <t>https://twitter.com/phenaumanal</t>
  </si>
  <si>
    <t>https://twitter.com/smsutfxc</t>
  </si>
  <si>
    <t>https://www.facebook.com/SMSUTFCC/</t>
  </si>
  <si>
    <t>https://www.instagram.com/smsutfxc/</t>
  </si>
  <si>
    <t>Southwest Minnesota State</t>
  </si>
  <si>
    <t>445-562</t>
  </si>
  <si>
    <t>490-540</t>
  </si>
  <si>
    <t>80.10%</t>
  </si>
  <si>
    <t>$21,830</t>
  </si>
  <si>
    <t>DII50882</t>
  </si>
  <si>
    <t>Dunn</t>
  </si>
  <si>
    <t>michael.dunn@smsu.edu</t>
  </si>
  <si>
    <t>DII39193</t>
  </si>
  <si>
    <t>Kuusisto</t>
  </si>
  <si>
    <t>jehosuah.kuusisto@smsu.edu</t>
  </si>
  <si>
    <t>507-537-6262</t>
  </si>
  <si>
    <t>https://twitter.com/coach_joshkuus</t>
  </si>
  <si>
    <t>https://www.instagram.com/smsumustangtrack_xc/</t>
  </si>
  <si>
    <t>21,830</t>
  </si>
  <si>
    <t>DII5182</t>
  </si>
  <si>
    <t>https://twitter.com/coachmiessner</t>
  </si>
  <si>
    <t>St. Cloud State University</t>
  </si>
  <si>
    <t>St. Cloud</t>
  </si>
  <si>
    <t>174783</t>
  </si>
  <si>
    <t>https://www.stcloudstate.edu/academics/undergraduate-programs.aspx</t>
  </si>
  <si>
    <t>DII45599</t>
  </si>
  <si>
    <t>Frankie</t>
  </si>
  <si>
    <t>Bakalars</t>
  </si>
  <si>
    <t>franklin.bakalars@stcloudstate.edu</t>
  </si>
  <si>
    <t>https://scsuhuskies.com/sports/swimming-and-diving</t>
  </si>
  <si>
    <t>https://twitter.com/scsu_tf_xc</t>
  </si>
  <si>
    <t>https://www.facebook.com/SCSUHuskiesTFXC/</t>
  </si>
  <si>
    <t>https://www.instagram.com/coachbakalars/</t>
  </si>
  <si>
    <t>https://www.instagram.com/scsu_tf_xc/</t>
  </si>
  <si>
    <t>https://scsuhuskies.com/sb_output.aspx?form=5</t>
  </si>
  <si>
    <t>St. Cloud State</t>
  </si>
  <si>
    <t>500-650</t>
  </si>
  <si>
    <t>70.62%</t>
  </si>
  <si>
    <t>$29,987</t>
  </si>
  <si>
    <t>University of Minnesota - Duluth</t>
  </si>
  <si>
    <t>Duluth</t>
  </si>
  <si>
    <t>174233</t>
  </si>
  <si>
    <t>https://d.umn.edu/majors-minors/</t>
  </si>
  <si>
    <t>DII29114</t>
  </si>
  <si>
    <t>Karly</t>
  </si>
  <si>
    <t>Brautigam</t>
  </si>
  <si>
    <t>kbrautig@d.umn.edu</t>
  </si>
  <si>
    <t>218-726-8397</t>
  </si>
  <si>
    <t>https://umdbulldogs.com/sports/mens-track-and-field</t>
  </si>
  <si>
    <t>https://twitter.com/karlycochrane</t>
  </si>
  <si>
    <t>Minnesota-Duluth</t>
  </si>
  <si>
    <t>530-600</t>
  </si>
  <si>
    <t>76.28%</t>
  </si>
  <si>
    <t>$30,718</t>
  </si>
  <si>
    <t>DII36430</t>
  </si>
  <si>
    <t>Gokee</t>
  </si>
  <si>
    <t>https://www.facebook.com/umdbulldogsTF</t>
  </si>
  <si>
    <t>https://www.instagram.com/umdtfcc/</t>
  </si>
  <si>
    <t>DII36691</t>
  </si>
  <si>
    <t>Phelps</t>
  </si>
  <si>
    <t>https://twitter.com/UMDTFCC</t>
  </si>
  <si>
    <t>DII33306</t>
  </si>
  <si>
    <t>palme513@d.umn.edu</t>
  </si>
  <si>
    <t>https://twitter.com/umdtfcc</t>
  </si>
  <si>
    <t>https://www.instagram.com/davidpalmer10/</t>
  </si>
  <si>
    <t>DII44371</t>
  </si>
  <si>
    <t>Eden</t>
  </si>
  <si>
    <t>Worden</t>
  </si>
  <si>
    <t>https://www.facebook.com/umdbulldogsTF/</t>
  </si>
  <si>
    <t>30,718</t>
  </si>
  <si>
    <t>DII37537</t>
  </si>
  <si>
    <t>Aneesa</t>
  </si>
  <si>
    <t>Tucker-Graff</t>
  </si>
  <si>
    <t>DII30833</t>
  </si>
  <si>
    <t>Brette</t>
  </si>
  <si>
    <t>jens2556@d.umn.edu</t>
  </si>
  <si>
    <t>Mississippi College</t>
  </si>
  <si>
    <t>Clinton</t>
  </si>
  <si>
    <t>https://www.mc.edu/academics/majors/undergraduate</t>
  </si>
  <si>
    <t>DII50883</t>
  </si>
  <si>
    <t>Magyar</t>
  </si>
  <si>
    <t>https://www.gochoctaws.com/sports/mens-track-and-field</t>
  </si>
  <si>
    <t>600-650</t>
  </si>
  <si>
    <t>176053</t>
  </si>
  <si>
    <t>DII29084</t>
  </si>
  <si>
    <t>Snyder</t>
  </si>
  <si>
    <t>jsnyder@mc.edu</t>
  </si>
  <si>
    <t>601-925-7653</t>
  </si>
  <si>
    <t>https://twitter.com/josephsnyder1</t>
  </si>
  <si>
    <t>32.86%</t>
  </si>
  <si>
    <t>$36,272</t>
  </si>
  <si>
    <t>DII37538</t>
  </si>
  <si>
    <t>Webber</t>
  </si>
  <si>
    <t>cawebber@mc.edu</t>
  </si>
  <si>
    <t>https://twitter.com/gochoctaws_xctf</t>
  </si>
  <si>
    <t>https://www.instagram.com/gochoctaws_xctf/</t>
  </si>
  <si>
    <t>36,272</t>
  </si>
  <si>
    <t>DII46700</t>
  </si>
  <si>
    <t>mfairfax@mc.edu</t>
  </si>
  <si>
    <t>https://www.instagram.com/mike_fairfaxx/</t>
  </si>
  <si>
    <t>DII50884</t>
  </si>
  <si>
    <t>Drury University</t>
  </si>
  <si>
    <t>177214</t>
  </si>
  <si>
    <t>https://www.drury.edu/academics/areas-of-study</t>
  </si>
  <si>
    <t>DII43620</t>
  </si>
  <si>
    <t>Karamitros</t>
  </si>
  <si>
    <t>lkaramitros@drury.edu</t>
  </si>
  <si>
    <t>417-873-6388</t>
  </si>
  <si>
    <t>https://drurypanthers.com/sports/mens-track-and-field</t>
  </si>
  <si>
    <t>https://twitter.com/drurytfxc</t>
  </si>
  <si>
    <t>https://www.instagram.com/druryxctrack/</t>
  </si>
  <si>
    <t>https://drurypanthers.com/sb_output.aspx?form=3</t>
  </si>
  <si>
    <t>Drury (MO)</t>
  </si>
  <si>
    <t>70.87%</t>
  </si>
  <si>
    <t>43,809</t>
  </si>
  <si>
    <t>DII44817</t>
  </si>
  <si>
    <t>Voth</t>
  </si>
  <si>
    <t>bvoth002@drury.edu</t>
  </si>
  <si>
    <t>DII45602</t>
  </si>
  <si>
    <t>Dodson</t>
  </si>
  <si>
    <t>$43,809</t>
  </si>
  <si>
    <t>Lincoln University - Missouri</t>
  </si>
  <si>
    <t>Jefferson City</t>
  </si>
  <si>
    <t>177940</t>
  </si>
  <si>
    <t>https://www.lincolnu.edu/web/academics/programs-of-study</t>
  </si>
  <si>
    <t>DII5494</t>
  </si>
  <si>
    <t>thomasv@lincolnu.edu</t>
  </si>
  <si>
    <t>573-681-5089</t>
  </si>
  <si>
    <t>https://lubluetigers.com/sports/mens-track-and-field</t>
  </si>
  <si>
    <t>Lincoln (MO)</t>
  </si>
  <si>
    <t>61.00%</t>
  </si>
  <si>
    <t>$29,534</t>
  </si>
  <si>
    <t>DII5492</t>
  </si>
  <si>
    <t>Ailene</t>
  </si>
  <si>
    <t>smitha@lincolnu.edu</t>
  </si>
  <si>
    <t>573-681-5339</t>
  </si>
  <si>
    <t>https://www.facebook.com/coachailene.smith</t>
  </si>
  <si>
    <t>DII36693</t>
  </si>
  <si>
    <t>Kizan</t>
  </si>
  <si>
    <t>https://twitter.com/lumo_tf</t>
  </si>
  <si>
    <t>https://www.instagram.com/lumo_tf/</t>
  </si>
  <si>
    <t>Maryville University</t>
  </si>
  <si>
    <t>178059</t>
  </si>
  <si>
    <t>https://www.maryville.edu/academics/</t>
  </si>
  <si>
    <t>DII48672</t>
  </si>
  <si>
    <t>cpruitt@maryville.edu</t>
  </si>
  <si>
    <t>https://maryvillesaints.com/sports/mens-track-and-field</t>
  </si>
  <si>
    <t>https://twitter.com/maryvillexctf</t>
  </si>
  <si>
    <t>https://www.facebook.com/maryvillecctf/</t>
  </si>
  <si>
    <t>https://www.instagram.com/maryvillexc_tf/</t>
  </si>
  <si>
    <t>https://maryvillesaints.com/sb_output.aspx?form=3&amp;tab=menssoccer2</t>
  </si>
  <si>
    <t>Maryville (MO)</t>
  </si>
  <si>
    <t>430-590</t>
  </si>
  <si>
    <t>$52,348</t>
  </si>
  <si>
    <t>DII30507</t>
  </si>
  <si>
    <t>Tommie</t>
  </si>
  <si>
    <t>Dabney</t>
  </si>
  <si>
    <t>tdabney@maryville.edu</t>
  </si>
  <si>
    <t>DII48418</t>
  </si>
  <si>
    <t>Darlene-Ameliameliameliumei</t>
  </si>
  <si>
    <t>Tulua</t>
  </si>
  <si>
    <t>DII42449</t>
  </si>
  <si>
    <t>52,348</t>
  </si>
  <si>
    <t>DII48419</t>
  </si>
  <si>
    <t>https://x.com/norwood_knows</t>
  </si>
  <si>
    <t>DII48673</t>
  </si>
  <si>
    <t>Fiser</t>
  </si>
  <si>
    <t>Assistant Coach (Javelin, Throws)</t>
  </si>
  <si>
    <t>zfiser@maryville.edu</t>
  </si>
  <si>
    <t>DII48674</t>
  </si>
  <si>
    <t>Hendrix</t>
  </si>
  <si>
    <t>https://www.facebook.com/hendrix.lauren/</t>
  </si>
  <si>
    <t>Missouri Southern State University</t>
  </si>
  <si>
    <t>Joplin</t>
  </si>
  <si>
    <t>178341</t>
  </si>
  <si>
    <t>https://www.mssu.edu/academics/</t>
  </si>
  <si>
    <t>DII42720</t>
  </si>
  <si>
    <t>Rajindra</t>
  </si>
  <si>
    <t>https://mssulions.com/sports/mens-track-and-field</t>
  </si>
  <si>
    <t>https://twitter.com/mosoxctf</t>
  </si>
  <si>
    <t>https://www.facebook.com/MissouriSouthernXcTrackField/</t>
  </si>
  <si>
    <t>https://www.instagram.com/mosoxctf/</t>
  </si>
  <si>
    <t>https://questionnaires.armssoftware.com/84fabceba389</t>
  </si>
  <si>
    <t>Missouri Southern State</t>
  </si>
  <si>
    <t>430-560</t>
  </si>
  <si>
    <t>410-550</t>
  </si>
  <si>
    <t>97.63%</t>
  </si>
  <si>
    <t>25,428</t>
  </si>
  <si>
    <t>DII5685</t>
  </si>
  <si>
    <t>Recruiting Coordinator, Associate Head Coach (Throws)</t>
  </si>
  <si>
    <t>allen-b@mssu.edu</t>
  </si>
  <si>
    <t>417-625-9554</t>
  </si>
  <si>
    <t>https://www.facebook.com/brian.allen.92</t>
  </si>
  <si>
    <t>$25,428</t>
  </si>
  <si>
    <t>DII5686</t>
  </si>
  <si>
    <t>Schiding</t>
  </si>
  <si>
    <t>Director of Track-and-Field (Horizontal Jumps, Pole Vault)</t>
  </si>
  <si>
    <t>schiding-b@mssu.edu</t>
  </si>
  <si>
    <t>417-659-5447</t>
  </si>
  <si>
    <t>DII5684</t>
  </si>
  <si>
    <t>francis-j@mssu.edu</t>
  </si>
  <si>
    <t>417-625-3189</t>
  </si>
  <si>
    <t>https://twitter.com/pv4ever17</t>
  </si>
  <si>
    <t>DII5687</t>
  </si>
  <si>
    <t>Burnham</t>
  </si>
  <si>
    <t>burnham-j@mssu.edu</t>
  </si>
  <si>
    <t>417-625-9844</t>
  </si>
  <si>
    <t>https://www.facebook.com/jamie.burnham.71</t>
  </si>
  <si>
    <t>Missouri University of Science &amp; Technology</t>
  </si>
  <si>
    <t>Rolla</t>
  </si>
  <si>
    <t>https://futurestudents.mst.edu/academic-programs/undergraduate-programs/</t>
  </si>
  <si>
    <t>DII50885</t>
  </si>
  <si>
    <t>Nikki</t>
  </si>
  <si>
    <t>Segrest</t>
  </si>
  <si>
    <t>nw7v3@mst.edu</t>
  </si>
  <si>
    <t>https://minerathletics.com/sports/mens-track-and-field</t>
  </si>
  <si>
    <t>https://minerathletics.com/sb_output.aspx?form=3</t>
  </si>
  <si>
    <t>Missouri S&amp;T</t>
  </si>
  <si>
    <t>598-670</t>
  </si>
  <si>
    <t>178411</t>
  </si>
  <si>
    <t>DII34484</t>
  </si>
  <si>
    <t>Hammock</t>
  </si>
  <si>
    <t>https://twitter.com/miners_mxctf</t>
  </si>
  <si>
    <t>https://www.instagram.com/sandt_tfxc/</t>
  </si>
  <si>
    <t>83.93%</t>
  </si>
  <si>
    <t>$41,838</t>
  </si>
  <si>
    <t>DII45603</t>
  </si>
  <si>
    <t>Cam</t>
  </si>
  <si>
    <t>Knudsen</t>
  </si>
  <si>
    <t>knudsenc@mst.edu</t>
  </si>
  <si>
    <t>c:815-585-5613</t>
  </si>
  <si>
    <t>DII5651</t>
  </si>
  <si>
    <t>HC Shaun has been removed.</t>
  </si>
  <si>
    <t>https://twitter.com/shaunmeinecke</t>
  </si>
  <si>
    <t>Missouri Western State University</t>
  </si>
  <si>
    <t>St. Joseph</t>
  </si>
  <si>
    <t>178387</t>
  </si>
  <si>
    <t>https://www.missouriwestern.edu/academics/</t>
  </si>
  <si>
    <t>DII5732</t>
  </si>
  <si>
    <t>Ingold</t>
  </si>
  <si>
    <t>cingold@missouriwestern.edu</t>
  </si>
  <si>
    <t>816-271-5600</t>
  </si>
  <si>
    <t>https://gogriffons.com/sports/mens-track-and-field</t>
  </si>
  <si>
    <t>https://twitter.com/CoachIngold</t>
  </si>
  <si>
    <t>https://twitter.com/mwsutf</t>
  </si>
  <si>
    <t>https://gogriffons.com/sb_output.aspx?form=3</t>
  </si>
  <si>
    <t>Missouri Western State</t>
  </si>
  <si>
    <t>73.90%</t>
  </si>
  <si>
    <t>$29,000</t>
  </si>
  <si>
    <t>DII43621</t>
  </si>
  <si>
    <t>Garr</t>
  </si>
  <si>
    <t>jgarr1@missouriwestern.edu</t>
  </si>
  <si>
    <t>https://twitter.com/garrthrows</t>
  </si>
  <si>
    <t>https://www.instagram.com/p/cpxip7uua2i/</t>
  </si>
  <si>
    <t>https://www.instagram.com/mwsutf/</t>
  </si>
  <si>
    <t>29,000</t>
  </si>
  <si>
    <t>DII44818</t>
  </si>
  <si>
    <t>Gosewisch</t>
  </si>
  <si>
    <t>sgosewisch@missouriwestern.edu</t>
  </si>
  <si>
    <t>Northwest Missouri State University</t>
  </si>
  <si>
    <t>Maryville</t>
  </si>
  <si>
    <t>https://www.nwmissouri.edu/academics/majors.htm</t>
  </si>
  <si>
    <t>DII50886</t>
  </si>
  <si>
    <t>s577063@nwmissouri.edu</t>
  </si>
  <si>
    <t>https://bearcatsports.com/sports/mens-track-and-field</t>
  </si>
  <si>
    <t>https://bearcatsports.com/sb_output.aspx?form=4</t>
  </si>
  <si>
    <t>Northwest Missouri State</t>
  </si>
  <si>
    <t>178624</t>
  </si>
  <si>
    <t>DII12295</t>
  </si>
  <si>
    <t>Schluter</t>
  </si>
  <si>
    <t>dschluter@nwmissouri.edu</t>
  </si>
  <si>
    <t>https://twitter.com/gaboyjh1991</t>
  </si>
  <si>
    <t>https://twitter.com/muswimdive</t>
  </si>
  <si>
    <t>https://www.facebook.com/MaryvilleUniversitySwimmingDiving/</t>
  </si>
  <si>
    <t>79.74%</t>
  </si>
  <si>
    <t>$26,703</t>
  </si>
  <si>
    <t>DII5807</t>
  </si>
  <si>
    <t>Masters</t>
  </si>
  <si>
    <t>bmasters@nwmissouri.edu</t>
  </si>
  <si>
    <t>660-562-1303</t>
  </si>
  <si>
    <t>https://twitter.com/mstminerstf</t>
  </si>
  <si>
    <t>https://twitter.com/nwbearcatxctf</t>
  </si>
  <si>
    <t>https://www.instagram.com/nwbearcatxctf/</t>
  </si>
  <si>
    <t>DII50887</t>
  </si>
  <si>
    <t>Alyna</t>
  </si>
  <si>
    <t>Thibault</t>
  </si>
  <si>
    <t>s539664@nwmissouri.edu</t>
  </si>
  <si>
    <t>DII45605</t>
  </si>
  <si>
    <t>Roland</t>
  </si>
  <si>
    <t>Prenzler</t>
  </si>
  <si>
    <t>s577255@nwmissouri.edu</t>
  </si>
  <si>
    <t>https://www.facebook.com/p/Northwest-Missouri-XCTF-100054451871396/</t>
  </si>
  <si>
    <t>DII30067</t>
  </si>
  <si>
    <t>wickc@nwmissouri.edu</t>
  </si>
  <si>
    <t>DII46701</t>
  </si>
  <si>
    <t>tberg@nwmissouri.edu</t>
  </si>
  <si>
    <t>https://www.facebook.com/tberg1999/</t>
  </si>
  <si>
    <t>DII41149</t>
  </si>
  <si>
    <t>AC Nikki has been removed.</t>
  </si>
  <si>
    <t>https://www.instagram.com/niknak624/</t>
  </si>
  <si>
    <t>26,703</t>
  </si>
  <si>
    <t>DII45604</t>
  </si>
  <si>
    <t>Volunteer AC Reece has been removed.</t>
  </si>
  <si>
    <t>https://twitter.com/reece_smith25</t>
  </si>
  <si>
    <t>Rockhurst University</t>
  </si>
  <si>
    <t>179043</t>
  </si>
  <si>
    <t>https://ww2.rockhurst.edu/academics/undergraduate</t>
  </si>
  <si>
    <t>DII36432</t>
  </si>
  <si>
    <t>Bosley</t>
  </si>
  <si>
    <t>cole.bosley@rockhurst.edu</t>
  </si>
  <si>
    <t>816-501-4857</t>
  </si>
  <si>
    <t>https://rockhursthawks.com/sports/mens-tennis</t>
  </si>
  <si>
    <t>https://twitter.com/coachbosley_</t>
  </si>
  <si>
    <t>https://www.instagram.com/cbosley_/</t>
  </si>
  <si>
    <t>https://rockhursthawks.com/sb_output.aspx?form=3</t>
  </si>
  <si>
    <t>Rockhurst</t>
  </si>
  <si>
    <t>510-615</t>
  </si>
  <si>
    <t>525-610</t>
  </si>
  <si>
    <t>72.34%</t>
  </si>
  <si>
    <t>$55,805</t>
  </si>
  <si>
    <t>DII40003</t>
  </si>
  <si>
    <t>Strecker</t>
  </si>
  <si>
    <t>kathleen.strecker@rockhurst.edu</t>
  </si>
  <si>
    <t>55,805</t>
  </si>
  <si>
    <t>DII44113</t>
  </si>
  <si>
    <t>https://twitter.com/rockhurstu_xctf</t>
  </si>
  <si>
    <t>https://www.instagram.com/rockhurstu_xctf/</t>
  </si>
  <si>
    <t>Southwest Baptist University</t>
  </si>
  <si>
    <t>Bolivar</t>
  </si>
  <si>
    <t>179326</t>
  </si>
  <si>
    <t>https://www.sbuniv.edu/academics/programs/</t>
  </si>
  <si>
    <t>DII30510</t>
  </si>
  <si>
    <t>Kimone</t>
  </si>
  <si>
    <t>https://www.sbubearcats.com/sports/mens-track-and-field</t>
  </si>
  <si>
    <t>https://www.facebook.com/sburunningbearcats/</t>
  </si>
  <si>
    <t>https://www.sbubearcats.com/sb_output.aspx?form=13&amp;path=wtf</t>
  </si>
  <si>
    <t>Southwest Baptist</t>
  </si>
  <si>
    <t>480-583</t>
  </si>
  <si>
    <t>76.27%</t>
  </si>
  <si>
    <t>$37,048</t>
  </si>
  <si>
    <t>DII5892</t>
  </si>
  <si>
    <t>Christine</t>
  </si>
  <si>
    <t>McElhaney</t>
  </si>
  <si>
    <t>https://twitter.com/sbu_trackfield</t>
  </si>
  <si>
    <t>DII36433</t>
  </si>
  <si>
    <t>McNeal</t>
  </si>
  <si>
    <t>DII36435</t>
  </si>
  <si>
    <t>Winckler</t>
  </si>
  <si>
    <t>Volunteer Assistant (Recruiting)</t>
  </si>
  <si>
    <t>DII5893</t>
  </si>
  <si>
    <t>cmcelhaney@sbuniv.edu</t>
  </si>
  <si>
    <t>417-328-2078</t>
  </si>
  <si>
    <t>https://twitter.com/mcelhaney_corey</t>
  </si>
  <si>
    <t>https://www.facebook.com/corey.mcelhaney</t>
  </si>
  <si>
    <t>DII33308</t>
  </si>
  <si>
    <t>McIntosh</t>
  </si>
  <si>
    <t>mmcintosh@sbuniv.edu</t>
  </si>
  <si>
    <t>417-328-1483</t>
  </si>
  <si>
    <t>https://www.facebook.com/mike.mcintosh.39566</t>
  </si>
  <si>
    <t>DII15569</t>
  </si>
  <si>
    <t>Sterlen</t>
  </si>
  <si>
    <t>spaul@sbuniv.edu</t>
  </si>
  <si>
    <t>Truman State University</t>
  </si>
  <si>
    <t>Kirksville</t>
  </si>
  <si>
    <t>178615</t>
  </si>
  <si>
    <t>https://www.truman.edu/majors-programs/</t>
  </si>
  <si>
    <t>DII48420</t>
  </si>
  <si>
    <t>Feeney</t>
  </si>
  <si>
    <t>https://trumanbulldogs.com/sports/mens-track-and-field</t>
  </si>
  <si>
    <t>https://www.facebook.com/p/Truman-State-University-Track-Field-100057655862442/</t>
  </si>
  <si>
    <t>https://www.instagram.com/trumantfxc/</t>
  </si>
  <si>
    <t>https://trumanbulldogs.com/sb_output.aspx?form=3</t>
  </si>
  <si>
    <t>Truman State</t>
  </si>
  <si>
    <t>69.51%</t>
  </si>
  <si>
    <t>$29,644</t>
  </si>
  <si>
    <t>DII5931</t>
  </si>
  <si>
    <t>Leslie</t>
  </si>
  <si>
    <t>Hardesty</t>
  </si>
  <si>
    <t>hardesty@truman.edu</t>
  </si>
  <si>
    <t>660-785-6039</t>
  </si>
  <si>
    <t>https://twitter.com/trumantfxc</t>
  </si>
  <si>
    <t>https://www.facebook.com/leslie.hardesty.7</t>
  </si>
  <si>
    <t>https://www.facebook.com/Truman-State-University-Track-Field-503508836400160/</t>
  </si>
  <si>
    <t>DII32659</t>
  </si>
  <si>
    <t>https://twitter.com/nurenbergcollin</t>
  </si>
  <si>
    <t>https://www.facebook.com/profile.php?id=100057655862442</t>
  </si>
  <si>
    <t>University of Central Missouri</t>
  </si>
  <si>
    <t>Warrensburg</t>
  </si>
  <si>
    <t>176965</t>
  </si>
  <si>
    <t>https://www.ucmo.edu/majors/</t>
  </si>
  <si>
    <t>DII45606</t>
  </si>
  <si>
    <t>Paterson</t>
  </si>
  <si>
    <t>paterson@ucmo.edu</t>
  </si>
  <si>
    <t>https://ucmathletics.com/sports/mens-track-and-field</t>
  </si>
  <si>
    <t>https://twitter.com/ucmtf</t>
  </si>
  <si>
    <t>Central Missouri</t>
  </si>
  <si>
    <t>64.85%</t>
  </si>
  <si>
    <t>$28,344</t>
  </si>
  <si>
    <t>DII48675</t>
  </si>
  <si>
    <t>Waldron</t>
  </si>
  <si>
    <t>https://x.com/mwaldo34</t>
  </si>
  <si>
    <t>https://www.instagram.com/coachmike.throws/</t>
  </si>
  <si>
    <t>https://www.instagram.com/ucmtf/</t>
  </si>
  <si>
    <t>DII46703</t>
  </si>
  <si>
    <t>Klover</t>
  </si>
  <si>
    <t>klover@ucmo.edu</t>
  </si>
  <si>
    <t>https://x.com/maggiejklover</t>
  </si>
  <si>
    <t>https://www.facebook.com/maggie.klover.5/</t>
  </si>
  <si>
    <t>DII50888</t>
  </si>
  <si>
    <t>Fairbanks</t>
  </si>
  <si>
    <t>fairbanks@ucmo.edu</t>
  </si>
  <si>
    <t>DII50889</t>
  </si>
  <si>
    <t>Nurenberg</t>
  </si>
  <si>
    <t>nurenberg@ucmo.edu</t>
  </si>
  <si>
    <t>DII29107</t>
  </si>
  <si>
    <t>McCarty</t>
  </si>
  <si>
    <t>dmccarty@ucmo.edu</t>
  </si>
  <si>
    <t>https://www.facebook.com/daniel.mccarty2/</t>
  </si>
  <si>
    <t>DII5407</t>
  </si>
  <si>
    <t>AC Kirk has been removed.</t>
  </si>
  <si>
    <t>https://twitter.com/kap8309</t>
  </si>
  <si>
    <t>https://www.facebook.com/kirk.pedersen.96</t>
  </si>
  <si>
    <t>DII5402</t>
  </si>
  <si>
    <t>AC Tucker has been removed.</t>
  </si>
  <si>
    <t>University of Missouri - St. Louis</t>
  </si>
  <si>
    <t>178420</t>
  </si>
  <si>
    <t>https://www.umsl.edu/degrees/</t>
  </si>
  <si>
    <t>DII42724</t>
  </si>
  <si>
    <t>Arvin</t>
  </si>
  <si>
    <t>raxf9@umsl.edu</t>
  </si>
  <si>
    <t>https://umsltritons.com/sports/mens-track</t>
  </si>
  <si>
    <t>https://twitter.com/umslxctf</t>
  </si>
  <si>
    <t>https://www.facebook.com/rob.arvin.9/</t>
  </si>
  <si>
    <t>https://umsltritons.com/sb_output.aspx?form=3</t>
  </si>
  <si>
    <t>Missouri-St. Louis</t>
  </si>
  <si>
    <t>530-615</t>
  </si>
  <si>
    <t>59.38%</t>
  </si>
  <si>
    <t>44,142</t>
  </si>
  <si>
    <t>DII5758</t>
  </si>
  <si>
    <t>HC Steve has been removed.</t>
  </si>
  <si>
    <t>$44,142</t>
  </si>
  <si>
    <t>DII45607</t>
  </si>
  <si>
    <t>AC Aaron has been removed.</t>
  </si>
  <si>
    <t>William Jewell College</t>
  </si>
  <si>
    <t>179955</t>
  </si>
  <si>
    <t>https://www.jewell.edu/programs</t>
  </si>
  <si>
    <t>147</t>
  </si>
  <si>
    <t>DII32127</t>
  </si>
  <si>
    <t>cooperb@william.jewell.edu</t>
  </si>
  <si>
    <t>https://jewellcardinals.com/sports/mens-track-and-field</t>
  </si>
  <si>
    <t>https://twitter.com/jewellxctf</t>
  </si>
  <si>
    <t>https://www.instagram.com/jewellxctf/</t>
  </si>
  <si>
    <t>https://jewellcardinals.com/sports/2022/11/30/recruiting-step-by-step.aspx</t>
  </si>
  <si>
    <t>William Jewell</t>
  </si>
  <si>
    <t>38.21%</t>
  </si>
  <si>
    <t>$49,338</t>
  </si>
  <si>
    <t>DII5974</t>
  </si>
  <si>
    <t>HC Rayshawn has been removed.</t>
  </si>
  <si>
    <t>Montana State University - Billings</t>
  </si>
  <si>
    <t>180179</t>
  </si>
  <si>
    <t>https://www.msubillings.edu/future/degrees.htm</t>
  </si>
  <si>
    <t>DII6017</t>
  </si>
  <si>
    <t>Woehl</t>
  </si>
  <si>
    <t>jonathan.woehl@msubillings.edu</t>
  </si>
  <si>
    <t>406-657-2349</t>
  </si>
  <si>
    <t>https://msubsports.com/sports/mens-track-and-field</t>
  </si>
  <si>
    <t>https://twitter.com/msubxctf</t>
  </si>
  <si>
    <t>https://www.facebook.com/MSUBTrack/</t>
  </si>
  <si>
    <t>https://msubsports.com/sb_output.aspx?form=41</t>
  </si>
  <si>
    <t>Montana State-Billings</t>
  </si>
  <si>
    <t>$33,080</t>
  </si>
  <si>
    <t>DII16046</t>
  </si>
  <si>
    <t>Nels</t>
  </si>
  <si>
    <t>nelsflanagan@gmail.com</t>
  </si>
  <si>
    <t>406-657-2374</t>
  </si>
  <si>
    <t>https://www.facebook.com/nels.flanagan</t>
  </si>
  <si>
    <t>DII36438</t>
  </si>
  <si>
    <t>https://www.facebook.com/msubxctf/</t>
  </si>
  <si>
    <t>DII31761</t>
  </si>
  <si>
    <t>Girard</t>
  </si>
  <si>
    <t>zachary.girard1@msubillings.edu</t>
  </si>
  <si>
    <t>DII42727</t>
  </si>
  <si>
    <t>https://twitter.com/jamiefl12487053</t>
  </si>
  <si>
    <t>33,080</t>
  </si>
  <si>
    <t>DII42728</t>
  </si>
  <si>
    <t>Schram</t>
  </si>
  <si>
    <t>https://www.instagram.com/mason_schram/</t>
  </si>
  <si>
    <t>DII42725</t>
  </si>
  <si>
    <t>AC Forrest has been removed.</t>
  </si>
  <si>
    <t>DII42726</t>
  </si>
  <si>
    <t>AC Hannah has been removed.</t>
  </si>
  <si>
    <t>Chadron State College</t>
  </si>
  <si>
    <t>Chadron</t>
  </si>
  <si>
    <t>180948</t>
  </si>
  <si>
    <t>https://csc.edu/academics/</t>
  </si>
  <si>
    <t>DII42125</t>
  </si>
  <si>
    <t>Gruver</t>
  </si>
  <si>
    <t>jgruver@csc.edu</t>
  </si>
  <si>
    <t>308-432-6425</t>
  </si>
  <si>
    <t>https://chadroneagles.com/sports/mens-track-and-field</t>
  </si>
  <si>
    <t>https://twitter.com/csceaglesxctf</t>
  </si>
  <si>
    <t>https://www.facebook.com/Chadron-State-College-TrackField-Cross-Country-517750818302514/</t>
  </si>
  <si>
    <t>https://www.instagram.com/csctrackandfield/</t>
  </si>
  <si>
    <t>https://questionnaire.acsathletics.com/Questionnaire/Questionnaire.aspx?q=1495&amp;s=33480&amp;o=513</t>
  </si>
  <si>
    <t>Chadron State</t>
  </si>
  <si>
    <t>23,098</t>
  </si>
  <si>
    <t>DII43623</t>
  </si>
  <si>
    <t>mbailey@csc.edu</t>
  </si>
  <si>
    <t>DII47770</t>
  </si>
  <si>
    <t>https://www.instagram.com/coachstevenelson/</t>
  </si>
  <si>
    <t>$23,098</t>
  </si>
  <si>
    <t>DII47771</t>
  </si>
  <si>
    <t>Peila</t>
  </si>
  <si>
    <t>epeila@csc.edu</t>
  </si>
  <si>
    <t>University of Nebraska at Kearney</t>
  </si>
  <si>
    <t>https://www.unk.edu/academics/list-of-majors.php</t>
  </si>
  <si>
    <t>DII50890</t>
  </si>
  <si>
    <t>Bonsall</t>
  </si>
  <si>
    <t>https://lopers.com/sports/mens-track-and-field</t>
  </si>
  <si>
    <t>https://lopers.com/sb_output.aspx?form=4</t>
  </si>
  <si>
    <t>Nebraska-Kearney</t>
  </si>
  <si>
    <t>500-550</t>
  </si>
  <si>
    <t>DII50891</t>
  </si>
  <si>
    <t>Shapland</t>
  </si>
  <si>
    <t>DII50892</t>
  </si>
  <si>
    <t>Lueders</t>
  </si>
  <si>
    <t>181215</t>
  </si>
  <si>
    <t>DII6079</t>
  </si>
  <si>
    <t>Hedges</t>
  </si>
  <si>
    <t>https://twitter.com/timhedges66</t>
  </si>
  <si>
    <t>https://twitter.com/unk_track</t>
  </si>
  <si>
    <t>87.51%</t>
  </si>
  <si>
    <t>$30,280</t>
  </si>
  <si>
    <t>DII6074</t>
  </si>
  <si>
    <t>bonsallbi@unk.edu</t>
  </si>
  <si>
    <t>308-865-1630</t>
  </si>
  <si>
    <t>https://twitter.com/coachbonsall</t>
  </si>
  <si>
    <t>https://www.facebook.com/nebraskakearney.track</t>
  </si>
  <si>
    <t>DII44819</t>
  </si>
  <si>
    <t>e, j, #</t>
  </si>
  <si>
    <t>Brayden</t>
  </si>
  <si>
    <t>Sorensen</t>
  </si>
  <si>
    <t>sorensenb@unk.edu</t>
  </si>
  <si>
    <t>https://x.com/braydends_</t>
  </si>
  <si>
    <t>https://www.facebook.com/unktrack/</t>
  </si>
  <si>
    <t>https://www.instagram.com/brayden.sorensen/</t>
  </si>
  <si>
    <t>https://www.instagram.com/huskerstfxc/</t>
  </si>
  <si>
    <t>30,280</t>
  </si>
  <si>
    <t>DII38196</t>
  </si>
  <si>
    <t>J.R.</t>
  </si>
  <si>
    <t>Blackwood</t>
  </si>
  <si>
    <t>blackwoodj2@unk.edu</t>
  </si>
  <si>
    <t>https://twitter.com/jrblackwood2</t>
  </si>
  <si>
    <t>DII6075</t>
  </si>
  <si>
    <t>Dane</t>
  </si>
  <si>
    <t>Tobey</t>
  </si>
  <si>
    <t>tobeykd@unk.edu</t>
  </si>
  <si>
    <t>308-865-8070</t>
  </si>
  <si>
    <t>https://www.facebook.com/tobeykd</t>
  </si>
  <si>
    <t>https://www.instagram.com/danetobey/</t>
  </si>
  <si>
    <t>DII44820</t>
  </si>
  <si>
    <t>Volunteer AC Wes has been removed.</t>
  </si>
  <si>
    <t>https://twitter.com/wesferguson01</t>
  </si>
  <si>
    <t>DII6076</t>
  </si>
  <si>
    <t>AC Lonny has been removed.</t>
  </si>
  <si>
    <t>DII42729</t>
  </si>
  <si>
    <t>Volunteer AC Destiny has been removed.</t>
  </si>
  <si>
    <t>Wayne State College</t>
  </si>
  <si>
    <t>181783</t>
  </si>
  <si>
    <t>https://www.wsc.edu/programs</t>
  </si>
  <si>
    <t>DII6120</t>
  </si>
  <si>
    <t>Marlon</t>
  </si>
  <si>
    <t>Brink</t>
  </si>
  <si>
    <t>mabrink1@wsc.edu</t>
  </si>
  <si>
    <t>402-375-7507</t>
  </si>
  <si>
    <t>https://wscwildcats.com/sports/mens-track-and-field</t>
  </si>
  <si>
    <t>https://twitter.com/fauxmarlon</t>
  </si>
  <si>
    <t>https://twitter.com/wscxctf</t>
  </si>
  <si>
    <t>https://www.facebook.com/marlon.brink.3</t>
  </si>
  <si>
    <t>https://www.facebook.com/waynestatetfcc/</t>
  </si>
  <si>
    <t>Wayne State (NE)</t>
  </si>
  <si>
    <t>63.30%</t>
  </si>
  <si>
    <t>$25,930</t>
  </si>
  <si>
    <t>DII14094</t>
  </si>
  <si>
    <t>Carly</t>
  </si>
  <si>
    <t>Fehringer</t>
  </si>
  <si>
    <t>cafehri1@wsc.edu</t>
  </si>
  <si>
    <t>https://twitter.com/fehringercarly</t>
  </si>
  <si>
    <t>DII6122</t>
  </si>
  <si>
    <t>Kamm</t>
  </si>
  <si>
    <t>trkamm1@wsc.edu</t>
  </si>
  <si>
    <t>https://twitter.com/trkamm12</t>
  </si>
  <si>
    <t>DII33309</t>
  </si>
  <si>
    <t>prdavi01@wsc.edu</t>
  </si>
  <si>
    <t>https://www.facebook.com/preston.davis.9083</t>
  </si>
  <si>
    <t>https://www.instagram.com/hurdledoctor/</t>
  </si>
  <si>
    <t>https://www.instagram.com/wsctrackandfieldxc/</t>
  </si>
  <si>
    <t>Franklin Pierce University</t>
  </si>
  <si>
    <t>Rindge</t>
  </si>
  <si>
    <t>182795</t>
  </si>
  <si>
    <t>https://www.franklinpierce.edu/academics/ugrad/index.htm</t>
  </si>
  <si>
    <t>DII50348</t>
  </si>
  <si>
    <t>murphyl@franklinpierce.edu</t>
  </si>
  <si>
    <t>603-899-4314</t>
  </si>
  <si>
    <t>https://www.fpuravens.com/sports/mtrack/index</t>
  </si>
  <si>
    <t>https://www.facebook.com/fphstrack/</t>
  </si>
  <si>
    <t>https://www.instagram.com/coachliammurphy/</t>
  </si>
  <si>
    <t>https://www.instagram.com/fpuravensxctf/</t>
  </si>
  <si>
    <t>Franklin Pierce</t>
  </si>
  <si>
    <t>82.31%</t>
  </si>
  <si>
    <t>58,634</t>
  </si>
  <si>
    <t>DII50893</t>
  </si>
  <si>
    <t>Meghan</t>
  </si>
  <si>
    <t>Sheline</t>
  </si>
  <si>
    <t>shelinem20@live.franklinpierce.edu</t>
  </si>
  <si>
    <t>$58,634</t>
  </si>
  <si>
    <t>DII41153</t>
  </si>
  <si>
    <t>Everidge</t>
  </si>
  <si>
    <t>Everidgec19@live.franklinpierce.edu</t>
  </si>
  <si>
    <t>https://twitter.com/FPURavensXCTF</t>
  </si>
  <si>
    <t>https://www.instagram.com/bigc2200/</t>
  </si>
  <si>
    <t>DII6167</t>
  </si>
  <si>
    <t>williamsk@franklinpierce.edu</t>
  </si>
  <si>
    <t>https://twitter.com/fpuravensxctf</t>
  </si>
  <si>
    <t>DII6164</t>
  </si>
  <si>
    <t>AC Robert has been removed.</t>
  </si>
  <si>
    <t>https://www.facebook.com/robert.boardman.7</t>
  </si>
  <si>
    <t>Saint Anselm College</t>
  </si>
  <si>
    <t>Manchester</t>
  </si>
  <si>
    <t>183239</t>
  </si>
  <si>
    <t>https://www.anselm.edu/majors-minors</t>
  </si>
  <si>
    <t>106.00</t>
  </si>
  <si>
    <t>DII49412</t>
  </si>
  <si>
    <t>https://saintanselmhawks.com/sports/mens-soccer</t>
  </si>
  <si>
    <t>https://twitter.com/stahawksxctf</t>
  </si>
  <si>
    <t>https://www.facebook.com/SaintAnselm/</t>
  </si>
  <si>
    <t>https://www.instagram.com/stahawksxctf/</t>
  </si>
  <si>
    <t>https://questionnaires.armssoftware.com/abe9bc8c9b9b</t>
  </si>
  <si>
    <t>St. Anselm</t>
  </si>
  <si>
    <t>75.96%</t>
  </si>
  <si>
    <t>62,244</t>
  </si>
  <si>
    <t>$106</t>
  </si>
  <si>
    <t>DII34486</t>
  </si>
  <si>
    <t>Early</t>
  </si>
  <si>
    <t>pearly@anselm.edu</t>
  </si>
  <si>
    <t>603-641-7809</t>
  </si>
  <si>
    <t>https://twitter.com/peterearly22</t>
  </si>
  <si>
    <t>$62,244</t>
  </si>
  <si>
    <t>DII42452</t>
  </si>
  <si>
    <t>Neuwirth</t>
  </si>
  <si>
    <t>aneuwirth@anselm.edu</t>
  </si>
  <si>
    <t>603-641-7462</t>
  </si>
  <si>
    <t>106</t>
  </si>
  <si>
    <t>DII46704</t>
  </si>
  <si>
    <t>Pope</t>
  </si>
  <si>
    <t>npope@anselm.edu</t>
  </si>
  <si>
    <t>https://x.com/popey1992</t>
  </si>
  <si>
    <t>DII42451</t>
  </si>
  <si>
    <t>Jumpp</t>
  </si>
  <si>
    <t>Caldwell University</t>
  </si>
  <si>
    <t>183910</t>
  </si>
  <si>
    <t>https://www.caldwell.edu/academics/majors-minors</t>
  </si>
  <si>
    <t>DII49413</t>
  </si>
  <si>
    <t>Geddes</t>
  </si>
  <si>
    <t>ageddes1@caldwell.edu</t>
  </si>
  <si>
    <t>https://caldwellathletics.com/sports/mens-track-and-field</t>
  </si>
  <si>
    <t>https://twitter.com/CaldwellCougars/</t>
  </si>
  <si>
    <t>https://x.com/caldwelluniv</t>
  </si>
  <si>
    <t>https://www.facebook.com/people/Caldwell-Track-Field-and-Cross-Country/100083362981347</t>
  </si>
  <si>
    <t>https://www.instagram.com/cuxctf/</t>
  </si>
  <si>
    <t>https://caldwellathletics.com/sb_output.aspx?frform=5</t>
  </si>
  <si>
    <t>Caldwell (NJ)</t>
  </si>
  <si>
    <t>89.48%</t>
  </si>
  <si>
    <t>55,460</t>
  </si>
  <si>
    <t>DII14097</t>
  </si>
  <si>
    <t>kprice@caldwell.edu</t>
  </si>
  <si>
    <t>973-618-3468</t>
  </si>
  <si>
    <t>https://twitter.com/cuxctf</t>
  </si>
  <si>
    <t>$55,460</t>
  </si>
  <si>
    <t>DII46705</t>
  </si>
  <si>
    <t>Serpico</t>
  </si>
  <si>
    <t>nserpico@caldwell.edu</t>
  </si>
  <si>
    <t>Felician University</t>
  </si>
  <si>
    <t>Rutherford</t>
  </si>
  <si>
    <t>184612</t>
  </si>
  <si>
    <t>https://www.felician.edu/academics</t>
  </si>
  <si>
    <t>DII43960</t>
  </si>
  <si>
    <t>Grigsby</t>
  </si>
  <si>
    <t>https://www.felicianathletics.com/sports/mtrack/index</t>
  </si>
  <si>
    <t>https://twitter.com/felicianu_xctf</t>
  </si>
  <si>
    <t>https://www.instagram.com/felicianu_xctf/</t>
  </si>
  <si>
    <t>https://questionnaires.armssoftware.com/1d2be191611a</t>
  </si>
  <si>
    <t>Felician</t>
  </si>
  <si>
    <t>88.48%</t>
  </si>
  <si>
    <t>52,910</t>
  </si>
  <si>
    <t>DII36439</t>
  </si>
  <si>
    <t>Cherie</t>
  </si>
  <si>
    <t>Ware-Powell</t>
  </si>
  <si>
    <t>Ware-PowellC@felician.edu</t>
  </si>
  <si>
    <t>https://twitter.com/cheriew1978</t>
  </si>
  <si>
    <t>$52,910</t>
  </si>
  <si>
    <t>DII33310</t>
  </si>
  <si>
    <t>JCBrennan72@gmail.com</t>
  </si>
  <si>
    <t>Georgian Court University</t>
  </si>
  <si>
    <t>184773</t>
  </si>
  <si>
    <t>https://georgian.edu/academics/undergraduate/</t>
  </si>
  <si>
    <t>DII6387</t>
  </si>
  <si>
    <t>Murawski</t>
  </si>
  <si>
    <t>murawskim@georgian.edu</t>
  </si>
  <si>
    <t>732-987-2653</t>
  </si>
  <si>
    <t>https://gculions.com/sports/mens-track-and-field</t>
  </si>
  <si>
    <t>https://twitter.com/gcu_xc_tf</t>
  </si>
  <si>
    <t>https://www.facebook.com/GCU.XC.TF/</t>
  </si>
  <si>
    <t>https://www.frontrush.com/FR_Web_App/Player/PlayerSubmit.aspx?sid=MTA1MzA=-tIwiNhV0d6M=&amp;ptype=recruit</t>
  </si>
  <si>
    <t>Georgian Court</t>
  </si>
  <si>
    <t>470-568</t>
  </si>
  <si>
    <t>76.97%</t>
  </si>
  <si>
    <t>$50,964</t>
  </si>
  <si>
    <t>DII44372</t>
  </si>
  <si>
    <t>Moser</t>
  </si>
  <si>
    <t>mm46209@georgian.edu</t>
  </si>
  <si>
    <t>https://twitter.com/gculions</t>
  </si>
  <si>
    <t>https://www.instagram.com/georgiancourtxctrack/</t>
  </si>
  <si>
    <t>50,964</t>
  </si>
  <si>
    <t>DII6390</t>
  </si>
  <si>
    <t>Loehwing</t>
  </si>
  <si>
    <t>Associate Head Coach (Long-Jump, Pole Vault, Triple-Jump)</t>
  </si>
  <si>
    <t>tloehwing@georgian.edu</t>
  </si>
  <si>
    <t>DII43624</t>
  </si>
  <si>
    <t>Rash</t>
  </si>
  <si>
    <t>https://twitter.com/cjrash88</t>
  </si>
  <si>
    <t>DII6388</t>
  </si>
  <si>
    <t>Messner</t>
  </si>
  <si>
    <t>jmessner@georgian.edu</t>
  </si>
  <si>
    <t>https://www.facebook.com/jonathan1messner</t>
  </si>
  <si>
    <t>Eastern New Mexico University</t>
  </si>
  <si>
    <t>Lone Star Conference (LSC)</t>
  </si>
  <si>
    <t>Portales</t>
  </si>
  <si>
    <t>187648</t>
  </si>
  <si>
    <t>https://www.enmu.edu/academics/degrees-programs/undergraduate-degree</t>
  </si>
  <si>
    <t>DII34491</t>
  </si>
  <si>
    <t>Harden</t>
  </si>
  <si>
    <t>Joshua.Harden@enmu.edu</t>
  </si>
  <si>
    <t>575-562-4492</t>
  </si>
  <si>
    <t>https://goeasternathletics.com/sports/mens-track-and-field</t>
  </si>
  <si>
    <t>https://twitter.com/enmu_trackxc</t>
  </si>
  <si>
    <t>https://www.facebook.com/ENMUCrossCountryTrackField</t>
  </si>
  <si>
    <t>https://www.instagram.com/enmutrackxc/</t>
  </si>
  <si>
    <t>Eastern New Mexico</t>
  </si>
  <si>
    <t>49.12%</t>
  </si>
  <si>
    <t>$21,662</t>
  </si>
  <si>
    <t>DII43157</t>
  </si>
  <si>
    <t>owen.sutherland@enmu.edu</t>
  </si>
  <si>
    <t>21,662</t>
  </si>
  <si>
    <t>DII44373</t>
  </si>
  <si>
    <t>Sinclair</t>
  </si>
  <si>
    <t>Assistant Coach (Throws, Multi-events)</t>
  </si>
  <si>
    <t>sinclair.pitts@enmu.edu</t>
  </si>
  <si>
    <t>575-562-2982</t>
  </si>
  <si>
    <t>DII41156</t>
  </si>
  <si>
    <t>Keyanah</t>
  </si>
  <si>
    <t>Browning</t>
  </si>
  <si>
    <t>keyanah.browning@enmu.edu</t>
  </si>
  <si>
    <t>https://www.facebook.com/keyanah.browning/</t>
  </si>
  <si>
    <t>New Mexico Highlands University</t>
  </si>
  <si>
    <t>Las Vegas</t>
  </si>
  <si>
    <t>187897</t>
  </si>
  <si>
    <t>https://www.nmhu.edu/academics/</t>
  </si>
  <si>
    <t>DII48676</t>
  </si>
  <si>
    <t>Mbadie</t>
  </si>
  <si>
    <t>https://nmhuathletics.com/sports/mens-cross-country</t>
  </si>
  <si>
    <t>https://x.com/UNMLoboXCTF</t>
  </si>
  <si>
    <t>https://www.instagram.com/nmhutrack/</t>
  </si>
  <si>
    <t>https://nmhuathletics.com/sb_output.aspx?form=3</t>
  </si>
  <si>
    <t>New Mexico Highlands</t>
  </si>
  <si>
    <t>$25,018</t>
  </si>
  <si>
    <t>Western New Mexico University</t>
  </si>
  <si>
    <t>Silver City</t>
  </si>
  <si>
    <t>188304</t>
  </si>
  <si>
    <t>https://wnmu.edu/degrees/</t>
  </si>
  <si>
    <t>DII37539</t>
  </si>
  <si>
    <t>Macario</t>
  </si>
  <si>
    <t>Campos</t>
  </si>
  <si>
    <t>teamelite@hotmail.com</t>
  </si>
  <si>
    <t>575-538-6237</t>
  </si>
  <si>
    <t>https://wnmumustangs.com/sports/mtenn</t>
  </si>
  <si>
    <t>http://www.wnmumustangs.com/sb_output.aspx?form=17</t>
  </si>
  <si>
    <t>Western New Mexico</t>
  </si>
  <si>
    <t>30,235</t>
  </si>
  <si>
    <t>DII49414</t>
  </si>
  <si>
    <t>AC Sandra has been removed.</t>
  </si>
  <si>
    <t>https://www.facebook.com/WesternNewMexicoUniversity/</t>
  </si>
  <si>
    <t>https://www.instagram.com/wnmu_tfxc/</t>
  </si>
  <si>
    <t>Adelphi University</t>
  </si>
  <si>
    <t>Garden City</t>
  </si>
  <si>
    <t>188429</t>
  </si>
  <si>
    <t>https://www.adelphi.edu/programs/</t>
  </si>
  <si>
    <t>DII6517</t>
  </si>
  <si>
    <t>Rees</t>
  </si>
  <si>
    <t>krees@adelphi.edu</t>
  </si>
  <si>
    <t>516-877-4308</t>
  </si>
  <si>
    <t>https://aupanthers.com/sports/track-and-field</t>
  </si>
  <si>
    <t>https://twitter.com/coachkatierees</t>
  </si>
  <si>
    <t>https://twitter.com/adelphixctrack</t>
  </si>
  <si>
    <t>https://www.instagram.com/katiedipietrorees/</t>
  </si>
  <si>
    <t>https://www.instagram.com/adelphiuxctf/</t>
  </si>
  <si>
    <t>https://questionnaires.armssoftware.com/8be94498bd71</t>
  </si>
  <si>
    <t>Adelphi (NY)</t>
  </si>
  <si>
    <t>69.31%</t>
  </si>
  <si>
    <t>$63,605</t>
  </si>
  <si>
    <t>DII6519</t>
  </si>
  <si>
    <t>Valmore</t>
  </si>
  <si>
    <t>Holt</t>
  </si>
  <si>
    <t>Assistant Coach (Second Email)</t>
  </si>
  <si>
    <t>vholt@adelphi.edu</t>
  </si>
  <si>
    <t>DII42127</t>
  </si>
  <si>
    <t>Daniella</t>
  </si>
  <si>
    <t>Cornelia</t>
  </si>
  <si>
    <t>Assistant Coach (Diving)</t>
  </si>
  <si>
    <t>dcornelia@adelphi.edu</t>
  </si>
  <si>
    <t>516-877-4247</t>
  </si>
  <si>
    <t>63,605</t>
  </si>
  <si>
    <t>DII42128</t>
  </si>
  <si>
    <t>DII6523</t>
  </si>
  <si>
    <t>kennethcoleman@mail.adelphi.edu</t>
  </si>
  <si>
    <t>DII39194</t>
  </si>
  <si>
    <t>Kyria</t>
  </si>
  <si>
    <t>kmoore@adelphi.edu</t>
  </si>
  <si>
    <t>https://www.instagram.com/kyriamoore/</t>
  </si>
  <si>
    <t>DII42130</t>
  </si>
  <si>
    <t>Kristopher</t>
  </si>
  <si>
    <t>Sweetman</t>
  </si>
  <si>
    <t>ksweetman@adelphi.edu</t>
  </si>
  <si>
    <t>DII43625</t>
  </si>
  <si>
    <t>Lena</t>
  </si>
  <si>
    <t>swashington@adelphi.edu</t>
  </si>
  <si>
    <t>XCTFRecruit@adelphi.edu</t>
  </si>
  <si>
    <t>College of Staten Island</t>
  </si>
  <si>
    <t>East Coast Conference (ECC)</t>
  </si>
  <si>
    <t>190558</t>
  </si>
  <si>
    <t>https://www.csi.cuny.edu/catalog/undergraduate/majors-disciplines-and-course-descriptions.htm</t>
  </si>
  <si>
    <t>DII41158</t>
  </si>
  <si>
    <t>Akil</t>
  </si>
  <si>
    <t>Akil.Stlouis@csi.cuny.edu</t>
  </si>
  <si>
    <t>718-982-3152</t>
  </si>
  <si>
    <t>https://www.cokercobras.com/sports/wrest/index</t>
  </si>
  <si>
    <t>https://twitter.com/_CoachAkil</t>
  </si>
  <si>
    <t>https://www.facebook.com/College-of-Staten-Island-Cross-Country-and-Track-160566266952/</t>
  </si>
  <si>
    <t>https://www.cokercobras.com/information/recruiting/recruitquestionire_vb</t>
  </si>
  <si>
    <t>CUNY-Staten Island</t>
  </si>
  <si>
    <t>94.00%</t>
  </si>
  <si>
    <t>53,828</t>
  </si>
  <si>
    <t>DII42731</t>
  </si>
  <si>
    <t>Renee</t>
  </si>
  <si>
    <t>Henriquez</t>
  </si>
  <si>
    <t>DII43626</t>
  </si>
  <si>
    <t>Jerrell</t>
  </si>
  <si>
    <t>Wisdom</t>
  </si>
  <si>
    <t>https://twitter.com/csidolphins</t>
  </si>
  <si>
    <t>DII48421</t>
  </si>
  <si>
    <t>Genovese</t>
  </si>
  <si>
    <t>https://www.facebook.com/genovesejoseph/</t>
  </si>
  <si>
    <t>$53,828</t>
  </si>
  <si>
    <t>DII50349</t>
  </si>
  <si>
    <t>Tierney</t>
  </si>
  <si>
    <t>https://x.com/CSIDolphins</t>
  </si>
  <si>
    <t>https://www.facebook.com/p/College-of-Staten-Island-Cross-Country-and-Track-100076334800113/</t>
  </si>
  <si>
    <t>https://www.instagram.com/csidolphins.xc.tf/</t>
  </si>
  <si>
    <t>Daemen University</t>
  </si>
  <si>
    <t>190725</t>
  </si>
  <si>
    <t>https://www.daemen.edu/academics/majors-minors-z</t>
  </si>
  <si>
    <t>DII6602</t>
  </si>
  <si>
    <t>Gratien</t>
  </si>
  <si>
    <t>pgratien@daemen.edu</t>
  </si>
  <si>
    <t>https://daemenwildcats.com/sports/mens-track-and-field</t>
  </si>
  <si>
    <t>https://twitter.com/daemenxc_track</t>
  </si>
  <si>
    <t>https://www.instagram.com/daemenxc_track/</t>
  </si>
  <si>
    <t>https://daemenwildcats.com/sports/2014/9/26/Recruiting-Questionnaires.aspx</t>
  </si>
  <si>
    <t>Daemen (NY)</t>
  </si>
  <si>
    <t>78.40%</t>
  </si>
  <si>
    <t>$41,865</t>
  </si>
  <si>
    <t>DII6603</t>
  </si>
  <si>
    <t>Fuentes</t>
  </si>
  <si>
    <t>mneedham@daemen.edu</t>
  </si>
  <si>
    <t>https://twitter.com/maggiedaementf</t>
  </si>
  <si>
    <t>DII6604</t>
  </si>
  <si>
    <t>Cukierski</t>
  </si>
  <si>
    <t>jcukiers@daemen.edu</t>
  </si>
  <si>
    <t>DII48422</t>
  </si>
  <si>
    <t>https://www.facebook.com/DaemenXCTF/</t>
  </si>
  <si>
    <t>https://www.instagram.com/daemenxctf/</t>
  </si>
  <si>
    <t>DII48423</t>
  </si>
  <si>
    <t>kgratien@daemen.edu</t>
  </si>
  <si>
    <t>https://x.com/kelseyrryan?lang=en</t>
  </si>
  <si>
    <t>https://www.instagram.com/kelseyrryan29/</t>
  </si>
  <si>
    <t>DII6601</t>
  </si>
  <si>
    <t>Dominican University New York</t>
  </si>
  <si>
    <t>190761</t>
  </si>
  <si>
    <t>https://www.dom.edu/academics/majors-programs</t>
  </si>
  <si>
    <t>DII30070</t>
  </si>
  <si>
    <t>Joubert</t>
  </si>
  <si>
    <t>Derival</t>
  </si>
  <si>
    <t>joubert.derival@duny.edu</t>
  </si>
  <si>
    <t>https://www.chargerathletics.com/sports/mtrack/index</t>
  </si>
  <si>
    <t>https://questionnaires.armssoftware.com/e302332824dc</t>
  </si>
  <si>
    <t>Dominican (NY)</t>
  </si>
  <si>
    <t>70.15%</t>
  </si>
  <si>
    <t>$48,920</t>
  </si>
  <si>
    <t>DII6652</t>
  </si>
  <si>
    <t>Piard</t>
  </si>
  <si>
    <t>kimberly.piard@duny.edu</t>
  </si>
  <si>
    <t>845-848-7712</t>
  </si>
  <si>
    <t>DII30069</t>
  </si>
  <si>
    <t>Jaylen</t>
  </si>
  <si>
    <t>jaylen.cruz@duny.edu</t>
  </si>
  <si>
    <t>DII43627</t>
  </si>
  <si>
    <t>Shemar</t>
  </si>
  <si>
    <t>Hylton</t>
  </si>
  <si>
    <t>48,920</t>
  </si>
  <si>
    <t>DII6654</t>
  </si>
  <si>
    <t>Harlin</t>
  </si>
  <si>
    <t>anthony.harlin@duny.edu</t>
  </si>
  <si>
    <t>DII33311</t>
  </si>
  <si>
    <t>McDole-Gordon</t>
  </si>
  <si>
    <t>K.McDoleGordon@duny.edu</t>
  </si>
  <si>
    <t>Molloy University</t>
  </si>
  <si>
    <t>Rockville Centre</t>
  </si>
  <si>
    <t>193292</t>
  </si>
  <si>
    <t>https://www.molloy.edu/academics/undergraduate-programs</t>
  </si>
  <si>
    <t>DII6848</t>
  </si>
  <si>
    <t>Hinnant</t>
  </si>
  <si>
    <t>khinnant@molloy.edu</t>
  </si>
  <si>
    <t>https://molloylions.com/sports/mens-track-and-field</t>
  </si>
  <si>
    <t>https://twitter.com/molloyxctf</t>
  </si>
  <si>
    <t>https://www.instagram.com/molloyxctf/</t>
  </si>
  <si>
    <t>https://molloylions.com/sb_output.aspx?frform=7&amp;path=mitrack</t>
  </si>
  <si>
    <t>Molloy</t>
  </si>
  <si>
    <t>72.79%</t>
  </si>
  <si>
    <t>$50,304</t>
  </si>
  <si>
    <t>DII44821</t>
  </si>
  <si>
    <t>O'Connor</t>
  </si>
  <si>
    <t>loconnor@molloy.edu</t>
  </si>
  <si>
    <t>https://twitter.com/MolloyXCTF</t>
  </si>
  <si>
    <t>50,304</t>
  </si>
  <si>
    <t>DII43158</t>
  </si>
  <si>
    <t>Rangell</t>
  </si>
  <si>
    <t>brangell@molloy.edu</t>
  </si>
  <si>
    <t>516-323-3614</t>
  </si>
  <si>
    <t>DII46706</t>
  </si>
  <si>
    <t>O'Toole</t>
  </si>
  <si>
    <t>jotoole@molloy.edu</t>
  </si>
  <si>
    <t>https://x.com/johnjoeotoole</t>
  </si>
  <si>
    <t>DII46707</t>
  </si>
  <si>
    <t>MaryEllen</t>
  </si>
  <si>
    <t>Adegbite</t>
  </si>
  <si>
    <t>Queens College</t>
  </si>
  <si>
    <t>190664</t>
  </si>
  <si>
    <t>https://www.qc.cuny.edu/admissions/undergraduate/undergraduate_degree_programs/Pages/default.aspx</t>
  </si>
  <si>
    <t>DII34499</t>
  </si>
  <si>
    <t>Welch</t>
  </si>
  <si>
    <t>Gregory.Welch@qc.cuny.edu</t>
  </si>
  <si>
    <t>718-997-2737</t>
  </si>
  <si>
    <t>https://queensknights.com/sports/mens-track-and-field</t>
  </si>
  <si>
    <t>https://www.instagram.com/queensxctf/</t>
  </si>
  <si>
    <t>Queens (NY)</t>
  </si>
  <si>
    <t>50.97%</t>
  </si>
  <si>
    <t>$37,993</t>
  </si>
  <si>
    <t>DII48677</t>
  </si>
  <si>
    <t>Fuzailof</t>
  </si>
  <si>
    <t>https://www.instagram.com/daniel_fuzz/</t>
  </si>
  <si>
    <t>DII29090</t>
  </si>
  <si>
    <t>Olga</t>
  </si>
  <si>
    <t>Ladino Romero</t>
  </si>
  <si>
    <t>Roberts Wesleyan University</t>
  </si>
  <si>
    <t>194958</t>
  </si>
  <si>
    <t>y (Free Methodist)</t>
  </si>
  <si>
    <t>https://www.roberts.edu/undergraduate/majors-and-programs/</t>
  </si>
  <si>
    <t>DII47774</t>
  </si>
  <si>
    <t>hill_gavin@roberts.edu</t>
  </si>
  <si>
    <t>https://robertsredhawks.com/sports/mens-indoor-track</t>
  </si>
  <si>
    <t>https://twitter.com/g7rockout7</t>
  </si>
  <si>
    <t>https://twitter.com/redhawks_xc_tf</t>
  </si>
  <si>
    <t>https://www.facebook.com/groups/178581365594793/</t>
  </si>
  <si>
    <t>https://www.instagram.com/rwu_trackandfield/</t>
  </si>
  <si>
    <t>https://questionnaires.armssoftware.com/ec21b4bd7866</t>
  </si>
  <si>
    <t>Roberts Wesleyan</t>
  </si>
  <si>
    <t>74.21%</t>
  </si>
  <si>
    <t>$48,626</t>
  </si>
  <si>
    <t>DII7039</t>
  </si>
  <si>
    <t>McCown</t>
  </si>
  <si>
    <t>mccown_mark@roberts.edu</t>
  </si>
  <si>
    <t>585-594-6891</t>
  </si>
  <si>
    <t>DII7038</t>
  </si>
  <si>
    <t>Dorr</t>
  </si>
  <si>
    <t>dorr_andrew@roberts.edu</t>
  </si>
  <si>
    <t>585-594-6513</t>
  </si>
  <si>
    <t>DII36155</t>
  </si>
  <si>
    <t>https://www.instagram.com/redhawksxc/</t>
  </si>
  <si>
    <t>DII38198</t>
  </si>
  <si>
    <t>Jenn</t>
  </si>
  <si>
    <t>Suhr</t>
  </si>
  <si>
    <t>suhr_jennifer@roberts.edu</t>
  </si>
  <si>
    <t>https://twitter.com/jennsuhr</t>
  </si>
  <si>
    <t>48,626</t>
  </si>
  <si>
    <t>DII7044</t>
  </si>
  <si>
    <t>Brhel</t>
  </si>
  <si>
    <t>DII47773</t>
  </si>
  <si>
    <t>https://www.facebook.com/rick.suhr.5/</t>
  </si>
  <si>
    <t>DII7040</t>
  </si>
  <si>
    <t>dorr_jennifer@roberts.edu</t>
  </si>
  <si>
    <t>https://twitter.com/jenndorr4</t>
  </si>
  <si>
    <t>St. Thomas Aquinas College</t>
  </si>
  <si>
    <t>Sparkill</t>
  </si>
  <si>
    <t>195243</t>
  </si>
  <si>
    <t>https://www.stac.edu/academics/programs-majors</t>
  </si>
  <si>
    <t>DII7112</t>
  </si>
  <si>
    <t>Kondracki</t>
  </si>
  <si>
    <t>rkondrac@stac.edu</t>
  </si>
  <si>
    <t>845-398-4053</t>
  </si>
  <si>
    <t>https://www.stacathletics.com/sports/track/index</t>
  </si>
  <si>
    <t>https://twitter.com/stacxctf</t>
  </si>
  <si>
    <t>https://www.facebook.com/rkondracki320</t>
  </si>
  <si>
    <t>https://www.instagram.com/stac.xc.tf/</t>
  </si>
  <si>
    <t>https://www.stacathletics.com/information/Club_Sports/Questionnaire</t>
  </si>
  <si>
    <t>St. Thomas Aquinas</t>
  </si>
  <si>
    <t>85.68%</t>
  </si>
  <si>
    <t>$52,510</t>
  </si>
  <si>
    <t>DII42454</t>
  </si>
  <si>
    <t>Burdick</t>
  </si>
  <si>
    <t>jburdick@stac.edu</t>
  </si>
  <si>
    <t>845-398-4065</t>
  </si>
  <si>
    <t>https://www.facebook.com/stacxctf/</t>
  </si>
  <si>
    <t>52,510</t>
  </si>
  <si>
    <t>DII42455</t>
  </si>
  <si>
    <t>Dante</t>
  </si>
  <si>
    <t>dbrown@stac.edu</t>
  </si>
  <si>
    <t>DII48678</t>
  </si>
  <si>
    <t>Giulia</t>
  </si>
  <si>
    <t>Adler Duitz</t>
  </si>
  <si>
    <t>gadlerdu@stac.edu</t>
  </si>
  <si>
    <t>DII48679</t>
  </si>
  <si>
    <t>Shulton</t>
  </si>
  <si>
    <t>Whitley</t>
  </si>
  <si>
    <t>swhitley@stac.edu</t>
  </si>
  <si>
    <t>DII33312</t>
  </si>
  <si>
    <t>Julie</t>
  </si>
  <si>
    <t>Gangemi</t>
  </si>
  <si>
    <t>jhudak@stac.edu</t>
  </si>
  <si>
    <t>DII42456</t>
  </si>
  <si>
    <t>Vazquez</t>
  </si>
  <si>
    <t>vvazquez@stac.edu</t>
  </si>
  <si>
    <t>Barton College</t>
  </si>
  <si>
    <t>Conference Carolinas (CC)</t>
  </si>
  <si>
    <t>197911</t>
  </si>
  <si>
    <t>https://www.barton.edu/academics/programs/</t>
  </si>
  <si>
    <t>DII15870</t>
  </si>
  <si>
    <t>tafoster1@barton.edu</t>
  </si>
  <si>
    <t>864-425-6766</t>
  </si>
  <si>
    <t>https://bartonbulldogs.com/sports/mens-track-and-field</t>
  </si>
  <si>
    <t>https://twitter.com/bartonxctf</t>
  </si>
  <si>
    <t>https://www.instagram.com/bcwsoc/</t>
  </si>
  <si>
    <t>https://www.bartonsports.com/sports/mtrack/mtrackquestionnaire</t>
  </si>
  <si>
    <t>Barton (NC)</t>
  </si>
  <si>
    <t>42.08%</t>
  </si>
  <si>
    <t>$46,140</t>
  </si>
  <si>
    <t>DII46708</t>
  </si>
  <si>
    <t>Grodecki</t>
  </si>
  <si>
    <t>asgrodecki@barton.edu</t>
  </si>
  <si>
    <t>https://www.instagram.com/bartonxctf/</t>
  </si>
  <si>
    <t>DII14342</t>
  </si>
  <si>
    <t>Alford</t>
  </si>
  <si>
    <t>jcalford@bulldogs.barton.edu</t>
  </si>
  <si>
    <t>https://twitter.com/j_alford88</t>
  </si>
  <si>
    <t>DII42732</t>
  </si>
  <si>
    <t>Biscardi</t>
  </si>
  <si>
    <t>lmbiscardi@barton.edu</t>
  </si>
  <si>
    <t>46,140</t>
  </si>
  <si>
    <t>DII36440</t>
  </si>
  <si>
    <t>lrussell@barton.edu</t>
  </si>
  <si>
    <t>856-383-7199</t>
  </si>
  <si>
    <t>Belmont Abbey College</t>
  </si>
  <si>
    <t>197984</t>
  </si>
  <si>
    <t>https://belmontabbeycollege.edu/academics/programs/</t>
  </si>
  <si>
    <t>DII7199</t>
  </si>
  <si>
    <t>Finanger</t>
  </si>
  <si>
    <t>danielfinanger@bac.edu</t>
  </si>
  <si>
    <t>c:952-412-8005</t>
  </si>
  <si>
    <t>https://abbeyathletics.com/sports/mens-track-and-field</t>
  </si>
  <si>
    <t>https://www.facebook.com/dfinanger1</t>
  </si>
  <si>
    <t>https://www.facebook.com/AbbeyMensTF/</t>
  </si>
  <si>
    <t>https://www.instagram.com/danfinanger/</t>
  </si>
  <si>
    <t>Belmont Abbey</t>
  </si>
  <si>
    <t>77.28%</t>
  </si>
  <si>
    <t>$32,990</t>
  </si>
  <si>
    <t>DII30840</t>
  </si>
  <si>
    <t>Aimee</t>
  </si>
  <si>
    <t>Cerdeiras</t>
  </si>
  <si>
    <t>aimeecerdeiras@bac.edu</t>
  </si>
  <si>
    <t>https://twitter.com/AbbeyTrackField</t>
  </si>
  <si>
    <t>https://www.instagram.com/abbeycctrack/</t>
  </si>
  <si>
    <t>DII46709</t>
  </si>
  <si>
    <t>Tomas</t>
  </si>
  <si>
    <t>tomascerdeiras@bac.edu</t>
  </si>
  <si>
    <t>c:786-564-6897</t>
  </si>
  <si>
    <t>https://x.com/belmontabbey</t>
  </si>
  <si>
    <t>DII47775</t>
  </si>
  <si>
    <t>https://x.com/JohnGrantJr24</t>
  </si>
  <si>
    <t>Catawba College</t>
  </si>
  <si>
    <t>South Atlantic Conference (SAC)</t>
  </si>
  <si>
    <t>Salisbury</t>
  </si>
  <si>
    <t>198215</t>
  </si>
  <si>
    <t>https://catawba.edu/academics/academics/majors/</t>
  </si>
  <si>
    <t>DII7255</t>
  </si>
  <si>
    <t>jpbryan14@catawba.edu</t>
  </si>
  <si>
    <t>704-645-4578</t>
  </si>
  <si>
    <t>https://www.catawbaathletics.com/sports/mtrack/index</t>
  </si>
  <si>
    <t>https://twitter.com/runningmtngoat</t>
  </si>
  <si>
    <t>https://www.facebook.com/catawbacollegexc/</t>
  </si>
  <si>
    <t>https://www.instagram.com/catawba_xctf/</t>
  </si>
  <si>
    <t>https://www.catawbaathletics.com/information/recruiting_questionnaires</t>
  </si>
  <si>
    <t>Catawba</t>
  </si>
  <si>
    <t>51.17%</t>
  </si>
  <si>
    <t>$47,074</t>
  </si>
  <si>
    <t>DII50894</t>
  </si>
  <si>
    <t>Mashario</t>
  </si>
  <si>
    <t>Morton</t>
  </si>
  <si>
    <t>mmorton@catawba.edu</t>
  </si>
  <si>
    <t>DII49415</t>
  </si>
  <si>
    <t>Jerrod</t>
  </si>
  <si>
    <t>jwillia8@catawba.edu</t>
  </si>
  <si>
    <t>https://twitter.com/catawbacollegexc</t>
  </si>
  <si>
    <t>47,074</t>
  </si>
  <si>
    <t>DII48680</t>
  </si>
  <si>
    <t>Britten</t>
  </si>
  <si>
    <t>Olinger</t>
  </si>
  <si>
    <t>molinger@catawba.edu</t>
  </si>
  <si>
    <t>https://x.com/brittenoli</t>
  </si>
  <si>
    <t>https://www.instagram.com/britten_olinger/</t>
  </si>
  <si>
    <t>DII48681</t>
  </si>
  <si>
    <t>Tucci</t>
  </si>
  <si>
    <t>rtucci@catawba.edu</t>
  </si>
  <si>
    <t>https://www.instagram.com/racheltucci_/</t>
  </si>
  <si>
    <t>Fayetteville State University</t>
  </si>
  <si>
    <t>198543</t>
  </si>
  <si>
    <t>https://catalog.uncfsu.edu/undergraduate/majors-a-z.htm</t>
  </si>
  <si>
    <t>DII46710</t>
  </si>
  <si>
    <t>Inez</t>
  </si>
  <si>
    <t>iturner2@uncfsu.edu</t>
  </si>
  <si>
    <t>910-672-2381</t>
  </si>
  <si>
    <t>https://fsubroncos.com/sports/mens-golf</t>
  </si>
  <si>
    <t>https://x.com/fsubroncos_trk</t>
  </si>
  <si>
    <t>https://www.facebook.com/inez.turner.5/</t>
  </si>
  <si>
    <t>https://www.instagram.com/fayettevilletrack/</t>
  </si>
  <si>
    <t>https://fsubroncos.com/sb_output.aspx?form=3</t>
  </si>
  <si>
    <t>Fayetteville State</t>
  </si>
  <si>
    <t>410-490</t>
  </si>
  <si>
    <t>72.91%</t>
  </si>
  <si>
    <t>$29,164</t>
  </si>
  <si>
    <t>DII50895</t>
  </si>
  <si>
    <t>Frank</t>
  </si>
  <si>
    <t>Hyland</t>
  </si>
  <si>
    <t>fhyland@uncfsu.edu</t>
  </si>
  <si>
    <t>DII49007</t>
  </si>
  <si>
    <t>https://www.facebook.com/FayettevilleStateUniversity/</t>
  </si>
  <si>
    <t>Johnson C. Smith University</t>
  </si>
  <si>
    <t>198756</t>
  </si>
  <si>
    <t>https://www.jcsu.edu/admissions/future_students/majors</t>
  </si>
  <si>
    <t>DII49716</t>
  </si>
  <si>
    <t>n, j</t>
  </si>
  <si>
    <t>Chanelle</t>
  </si>
  <si>
    <t>https://goldenbullsports.com/sports/mens-track-and-field</t>
  </si>
  <si>
    <t>https://www.facebook.com/JCSU.TnF/</t>
  </si>
  <si>
    <t>https://www.instagram.com/goldenbulls_tf/</t>
  </si>
  <si>
    <t>https://goldenbullsports.com/sb_output.aspx?form=3&amp;&amp;tab=4</t>
  </si>
  <si>
    <t>Johnson C. Smith</t>
  </si>
  <si>
    <t>13-18</t>
  </si>
  <si>
    <t>33,334</t>
  </si>
  <si>
    <t>DII44822</t>
  </si>
  <si>
    <t>Crump</t>
  </si>
  <si>
    <t>https://www.instagram.com/coachdennis3c</t>
  </si>
  <si>
    <t>https://www.instagram.com/jcsu_tfx/</t>
  </si>
  <si>
    <t>DII32662</t>
  </si>
  <si>
    <t>Carol</t>
  </si>
  <si>
    <t>clawrence@jcsu.edu</t>
  </si>
  <si>
    <t>704-378-1122</t>
  </si>
  <si>
    <t>$33,334</t>
  </si>
  <si>
    <t>DII44824</t>
  </si>
  <si>
    <t>Dacia</t>
  </si>
  <si>
    <t>DII49717</t>
  </si>
  <si>
    <t>n</t>
  </si>
  <si>
    <t>Zaphaniah</t>
  </si>
  <si>
    <t>Dawkins</t>
  </si>
  <si>
    <t>DII44825</t>
  </si>
  <si>
    <t>Earl</t>
  </si>
  <si>
    <t>Assistant Coach (Jumps, Mid-Distance)</t>
  </si>
  <si>
    <t>https://x.com/stewarteestis</t>
  </si>
  <si>
    <t>DII44826</t>
  </si>
  <si>
    <t>Kenrisha</t>
  </si>
  <si>
    <t>Brathwaite</t>
  </si>
  <si>
    <t>DII44823</t>
  </si>
  <si>
    <t>Volunteer AC Derrick has been removed.</t>
  </si>
  <si>
    <t>Lees-McRae College</t>
  </si>
  <si>
    <t>Banner Elk</t>
  </si>
  <si>
    <t>198808</t>
  </si>
  <si>
    <t>https://www.lmc.edu/academics/programs/index.htm</t>
  </si>
  <si>
    <t>DII7403</t>
  </si>
  <si>
    <t>Ley</t>
  </si>
  <si>
    <t>fletcherl@lmc.edu</t>
  </si>
  <si>
    <t>828-898-2562</t>
  </si>
  <si>
    <t>https://lmcbobcats.com/sports/mens-track-and-field</t>
  </si>
  <si>
    <t>https://twitter.com/lmcbobcatscc_tf</t>
  </si>
  <si>
    <t>https://www.facebook.com/ley.fletcher</t>
  </si>
  <si>
    <t>https://www.facebook.com/LMCXCTF/</t>
  </si>
  <si>
    <t>https://www.tfaforms.com/4839022</t>
  </si>
  <si>
    <t>Lees-McRae</t>
  </si>
  <si>
    <t>483-580</t>
  </si>
  <si>
    <t>71.89%</t>
  </si>
  <si>
    <t>$44,764</t>
  </si>
  <si>
    <t>DII42733</t>
  </si>
  <si>
    <t>McDonough</t>
  </si>
  <si>
    <t>mcdonought@lmc.edu</t>
  </si>
  <si>
    <t>https://www.instagram.com/tom_mcd7/</t>
  </si>
  <si>
    <t>https://www.instagram.com/lmctfxc/</t>
  </si>
  <si>
    <t>44,764</t>
  </si>
  <si>
    <t>Lenoir-Rhyne University</t>
  </si>
  <si>
    <t>Hickory</t>
  </si>
  <si>
    <t>198835</t>
  </si>
  <si>
    <t>y (Evangelical Lutheran Church)</t>
  </si>
  <si>
    <t>https://www.lr.edu/admission/undergraduate</t>
  </si>
  <si>
    <t>DII14368</t>
  </si>
  <si>
    <t>Sousa</t>
  </si>
  <si>
    <t>Graduate Assistant (Multis, Hurdles, Throws)</t>
  </si>
  <si>
    <t>stephen.sousa@my.lr.edu</t>
  </si>
  <si>
    <t>https://lrbears.com/sports/mens-track-and-field</t>
  </si>
  <si>
    <t>https://twitter.com/lrtrackandfield</t>
  </si>
  <si>
    <t>https://www.instagram.com/coach__sousa/</t>
  </si>
  <si>
    <t>https://questionnaires.armssoftware.com/cd40252898d8</t>
  </si>
  <si>
    <t>Lenoir-Rhyne</t>
  </si>
  <si>
    <t>75.45%</t>
  </si>
  <si>
    <t>$57,210</t>
  </si>
  <si>
    <t>DII50350</t>
  </si>
  <si>
    <t>Braman</t>
  </si>
  <si>
    <t>robert.braman@lr.edu</t>
  </si>
  <si>
    <t>https://x.com/Lrtrackandfield</t>
  </si>
  <si>
    <t>https://facebook.com/lruxctf/</t>
  </si>
  <si>
    <t>https://www.instagram.com/lruxctf/</t>
  </si>
  <si>
    <t>57,210</t>
  </si>
  <si>
    <t>Livingstone College</t>
  </si>
  <si>
    <t>198862</t>
  </si>
  <si>
    <t>y (African Methodist Episcopal Zion Church)</t>
  </si>
  <si>
    <t>https://livingstone.edu/academics/</t>
  </si>
  <si>
    <t>DII7497</t>
  </si>
  <si>
    <t>jdavis@livingstone.edu</t>
  </si>
  <si>
    <t>704-216-6317</t>
  </si>
  <si>
    <t>https://bluebearathletics.com/sports/mens-track-and-field</t>
  </si>
  <si>
    <t>https://twitter.com/bluebearscctf</t>
  </si>
  <si>
    <t>https://www.facebook.com/Livingstone-College-XC-Track-Field-134474260982/</t>
  </si>
  <si>
    <t>https://bluebearathletics.com/sb_output.aspx?form=3</t>
  </si>
  <si>
    <t>Livingstone</t>
  </si>
  <si>
    <t>390-470</t>
  </si>
  <si>
    <t>13-16</t>
  </si>
  <si>
    <t>64.98%</t>
  </si>
  <si>
    <t>$28,390</t>
  </si>
  <si>
    <t>DII34504</t>
  </si>
  <si>
    <t>Jayson</t>
  </si>
  <si>
    <t>jgardner@livingstone.edu</t>
  </si>
  <si>
    <t>704-216-5601</t>
  </si>
  <si>
    <t>DII43628</t>
  </si>
  <si>
    <t>https://www.facebook.com/p/Livingstone-College-XC-Track-Field-100057263515923/</t>
  </si>
  <si>
    <t>28,390</t>
  </si>
  <si>
    <t>DII37542</t>
  </si>
  <si>
    <t>Hesprich</t>
  </si>
  <si>
    <t>https://www.facebook.com/profile.php?id=100057263515923</t>
  </si>
  <si>
    <t>Mars Hill University</t>
  </si>
  <si>
    <t>Mars Hill</t>
  </si>
  <si>
    <t>198899</t>
  </si>
  <si>
    <t>https://www.mhu.edu/academics/</t>
  </si>
  <si>
    <t>DII41159</t>
  </si>
  <si>
    <t>Shelton</t>
  </si>
  <si>
    <t>https://www.marshilllions.com/sports/mtrack/index</t>
  </si>
  <si>
    <t>https://twitter.com/justusshelton43</t>
  </si>
  <si>
    <t>https://www.facebook.com/MarsHillMensCrossCountry/</t>
  </si>
  <si>
    <t>https://www.instagram.com/mhbsxc_track/</t>
  </si>
  <si>
    <t>https://questionnaires.armssoftware.com/3ed00e250647</t>
  </si>
  <si>
    <t>69.39%</t>
  </si>
  <si>
    <t>46,830</t>
  </si>
  <si>
    <t>DII41160</t>
  </si>
  <si>
    <t>Summers</t>
  </si>
  <si>
    <t>DII7535</t>
  </si>
  <si>
    <t>Clarke</t>
  </si>
  <si>
    <t>richard_clarke@mhu.edu</t>
  </si>
  <si>
    <t>828-689-1317</t>
  </si>
  <si>
    <t>https://www.instagram.com/mhulions/</t>
  </si>
  <si>
    <t>$46,830</t>
  </si>
  <si>
    <t>DII37057</t>
  </si>
  <si>
    <t>Benge</t>
  </si>
  <si>
    <t>carter_benge@mhu.edu</t>
  </si>
  <si>
    <t>828-689-1213</t>
  </si>
  <si>
    <t>https://www.facebook.com/carterbenge</t>
  </si>
  <si>
    <t>https://www.instagram.com/ccbforlife/</t>
  </si>
  <si>
    <t>Saint Augustine's University</t>
  </si>
  <si>
    <t>199582</t>
  </si>
  <si>
    <t>y (Protestant Episcopal)</t>
  </si>
  <si>
    <t>DII44827</t>
  </si>
  <si>
    <t>Bershawn</t>
  </si>
  <si>
    <t>bejackson@st-aug.edu</t>
  </si>
  <si>
    <t>https://saintaugfalcons.com/sports/mens-track-and-field</t>
  </si>
  <si>
    <t>https://x.com/saufalconsxctf</t>
  </si>
  <si>
    <t>https://www.facebook.com/groups/837969796380547/</t>
  </si>
  <si>
    <t>https://www.instagram.com/saufalconsxctf/</t>
  </si>
  <si>
    <t>St. Augustine's (NC)</t>
  </si>
  <si>
    <t>12-16</t>
  </si>
  <si>
    <t>68.63%</t>
  </si>
  <si>
    <t>31,306</t>
  </si>
  <si>
    <t>DII44828</t>
  </si>
  <si>
    <t>DII44829</t>
  </si>
  <si>
    <t>University of Mount Olive</t>
  </si>
  <si>
    <t>Mt. Olive</t>
  </si>
  <si>
    <t>199069</t>
  </si>
  <si>
    <t>y (Original Free Will Baptist)</t>
  </si>
  <si>
    <t>https://umo.edu/academics/programs-of-study/</t>
  </si>
  <si>
    <t>DII7571</t>
  </si>
  <si>
    <t>egraves@umo.edu</t>
  </si>
  <si>
    <t>919-658-7792</t>
  </si>
  <si>
    <t>https://umotrojans.com/sports/mens-track-and-field</t>
  </si>
  <si>
    <t>https://twitter.com/CoachGravesUMO</t>
  </si>
  <si>
    <t>https://twitter.com/umoxctf</t>
  </si>
  <si>
    <t>https://www.facebook.com/umoxctf/</t>
  </si>
  <si>
    <t>https://www.instagram.com/coachgraves_umo/</t>
  </si>
  <si>
    <t>https://www.instagram.com/umoxctf/</t>
  </si>
  <si>
    <t>https://umotrojans.com/sb_output.aspx?form=3</t>
  </si>
  <si>
    <t>Mount Olive</t>
  </si>
  <si>
    <t>61.75%</t>
  </si>
  <si>
    <t>$34,542</t>
  </si>
  <si>
    <t>DII7573</t>
  </si>
  <si>
    <t>Potter</t>
  </si>
  <si>
    <t>jpotter@umo.edu</t>
  </si>
  <si>
    <t>919-658-7862</t>
  </si>
  <si>
    <t>https://twitter.com/coachpotter89</t>
  </si>
  <si>
    <t>https://www.facebook.com/justin.potter.7524</t>
  </si>
  <si>
    <t>https://www.instagram.com/umothrows/</t>
  </si>
  <si>
    <t>DII41161</t>
  </si>
  <si>
    <t>Hagopian</t>
  </si>
  <si>
    <t>bhagopian@umo.edu</t>
  </si>
  <si>
    <t>919-658-7718</t>
  </si>
  <si>
    <t>https://www.facebook.com/novaxctf/</t>
  </si>
  <si>
    <t>34,542</t>
  </si>
  <si>
    <t>DII42135</t>
  </si>
  <si>
    <t>McDonald</t>
  </si>
  <si>
    <t>cmcdonald@umo.edu</t>
  </si>
  <si>
    <t>919-658-7809</t>
  </si>
  <si>
    <t>DII49010</t>
  </si>
  <si>
    <t>Charone</t>
  </si>
  <si>
    <t>cwhite@umo.edu</t>
  </si>
  <si>
    <t>https://www.facebook.com/OhioUniversityWrestling/</t>
  </si>
  <si>
    <t>University of North Carolina at Pembroke</t>
  </si>
  <si>
    <t>Pembroke</t>
  </si>
  <si>
    <t>199281</t>
  </si>
  <si>
    <t>https://www.uncp.edu/academics/browse-majors-minors</t>
  </si>
  <si>
    <t>DII7620</t>
  </si>
  <si>
    <t>Ormsby</t>
  </si>
  <si>
    <t>peter.ormsby@uncp.edu</t>
  </si>
  <si>
    <t>910-521-6187</t>
  </si>
  <si>
    <t>https://uncpbraves.com/sports/mens-track-and-field</t>
  </si>
  <si>
    <t>https://twitter.com/uncp_trackxc</t>
  </si>
  <si>
    <t>https://www.facebook.com/UNCPTrackXC/</t>
  </si>
  <si>
    <t>https://www.instagram.com/ormsbypd/</t>
  </si>
  <si>
    <t>https://www.instagram.com/uncptrackxc/</t>
  </si>
  <si>
    <t>North Carolina-Pembroke</t>
  </si>
  <si>
    <t>450-540</t>
  </si>
  <si>
    <t>88.24%</t>
  </si>
  <si>
    <t>$22,862</t>
  </si>
  <si>
    <t>DII14835</t>
  </si>
  <si>
    <t>Mahana</t>
  </si>
  <si>
    <t>enm010@bravemail.uncp.edu</t>
  </si>
  <si>
    <t>910-521-6307</t>
  </si>
  <si>
    <t>https://twitter.com/edmahana</t>
  </si>
  <si>
    <t>https://www.instagram.com/edmahana327/</t>
  </si>
  <si>
    <t>DII49011</t>
  </si>
  <si>
    <t>Kendrick</t>
  </si>
  <si>
    <t>Wingate University</t>
  </si>
  <si>
    <t>Wingate</t>
  </si>
  <si>
    <t>199962</t>
  </si>
  <si>
    <t>https://www.wingate.edu/majors-and-programs/</t>
  </si>
  <si>
    <t>DII34505</t>
  </si>
  <si>
    <t>Kirby</t>
  </si>
  <si>
    <t>j.kirby@wingate.edu</t>
  </si>
  <si>
    <t>https://wingatebulldogs.com/sports/mens-track-field</t>
  </si>
  <si>
    <t>https://twitter.com/coach_kirby</t>
  </si>
  <si>
    <t>https://twitter.com/wingate_xctf</t>
  </si>
  <si>
    <t>https://www.facebook.com/wutrackxc/</t>
  </si>
  <si>
    <t>https://www.instagram.com/_jackkirby/</t>
  </si>
  <si>
    <t>https://www.instagram.com/wingatexctf/</t>
  </si>
  <si>
    <t>https://questionnaires.armssoftware.com/222db0450a29</t>
  </si>
  <si>
    <t>Wingate (NC)</t>
  </si>
  <si>
    <t>71.78%</t>
  </si>
  <si>
    <t>$53,606</t>
  </si>
  <si>
    <t>DII46711</t>
  </si>
  <si>
    <t>Anusauskas</t>
  </si>
  <si>
    <t>al.anusauskas829@wingate.edu</t>
  </si>
  <si>
    <t>DII7785</t>
  </si>
  <si>
    <t>van Lierop</t>
  </si>
  <si>
    <t>m.vanlierop@wingate.edu</t>
  </si>
  <si>
    <t>704-233-8039</t>
  </si>
  <si>
    <t>DII45608</t>
  </si>
  <si>
    <t>da.crawford233@wingate.edu</t>
  </si>
  <si>
    <t>DII45609</t>
  </si>
  <si>
    <t>Tillman</t>
  </si>
  <si>
    <t>j.tillman@wingate.edu</t>
  </si>
  <si>
    <t>DII7788</t>
  </si>
  <si>
    <t>Vanisha</t>
  </si>
  <si>
    <t>Wilshire</t>
  </si>
  <si>
    <t>v.wilshire@wingate.edu</t>
  </si>
  <si>
    <t>DII7787</t>
  </si>
  <si>
    <t>Pol</t>
  </si>
  <si>
    <t>Domenech</t>
  </si>
  <si>
    <t>p.domenech@wingate.edu</t>
  </si>
  <si>
    <t>https://twitter.com/pol_domenech</t>
  </si>
  <si>
    <t>DII42136</t>
  </si>
  <si>
    <t>Agger</t>
  </si>
  <si>
    <t>ka.agger305@wingate.edu</t>
  </si>
  <si>
    <t>https://twitter.com/kate_agger</t>
  </si>
  <si>
    <t>https://www.facebook.com/kate.agger/</t>
  </si>
  <si>
    <t>53,606</t>
  </si>
  <si>
    <t>Minot State University</t>
  </si>
  <si>
    <t>Minot</t>
  </si>
  <si>
    <t>200253</t>
  </si>
  <si>
    <t>https://www.minotstateu.edu/enroll/programs_of_study.shtml</t>
  </si>
  <si>
    <t>DII43629</t>
  </si>
  <si>
    <t>Hady</t>
  </si>
  <si>
    <t>mikviking@gmail.com</t>
  </si>
  <si>
    <t>https://msubeavers.com/sports/mens-track-and-field</t>
  </si>
  <si>
    <t>https://twitter.com/msubeaversxctf</t>
  </si>
  <si>
    <t>https://www.facebook.com/minotstatexctf/</t>
  </si>
  <si>
    <t>https://www.instagram.com/minotstatexctf/</t>
  </si>
  <si>
    <t>https://questionnaires.armssoftware.com/00257b374863</t>
  </si>
  <si>
    <t>Minot State</t>
  </si>
  <si>
    <t>79.37%</t>
  </si>
  <si>
    <t>19,980</t>
  </si>
  <si>
    <t>DII44376</t>
  </si>
  <si>
    <t>Aus</t>
  </si>
  <si>
    <t>jordan.r.aus@minotstateu.edu</t>
  </si>
  <si>
    <t>701-858-3268</t>
  </si>
  <si>
    <t>DII37058</t>
  </si>
  <si>
    <t>Jerrad</t>
  </si>
  <si>
    <t>Graduate Assistant (Sprints, Hurdles)</t>
  </si>
  <si>
    <t>jerrad.mason@minotstateu.edu</t>
  </si>
  <si>
    <t>https://www.facebook.com/jerrad.mason/</t>
  </si>
  <si>
    <t>$19,980</t>
  </si>
  <si>
    <t>DII41162</t>
  </si>
  <si>
    <t>Naimbai</t>
  </si>
  <si>
    <t>Njerakey</t>
  </si>
  <si>
    <t>DII46712</t>
  </si>
  <si>
    <t>Leif</t>
  </si>
  <si>
    <t>leif.n.nelson@minotstateu.edu</t>
  </si>
  <si>
    <t>DII44377</t>
  </si>
  <si>
    <t>steven.schultz.1@minotstateu.edu</t>
  </si>
  <si>
    <t>https://x.com/schultzy34</t>
  </si>
  <si>
    <t>University of Mary</t>
  </si>
  <si>
    <t>Bismarck</t>
  </si>
  <si>
    <t>200217</t>
  </si>
  <si>
    <t>https://www.umary.edu/academics/programs/</t>
  </si>
  <si>
    <t>DII14413</t>
  </si>
  <si>
    <t>Korbelik</t>
  </si>
  <si>
    <t>cjkorbelik@umary.edu</t>
  </si>
  <si>
    <t>c:402-980-4446;o:701-355-8280</t>
  </si>
  <si>
    <t>https://goumary.com/sports/mens-track-and-field</t>
  </si>
  <si>
    <t>https://twitter.com/calekorbelik7</t>
  </si>
  <si>
    <t>https://twitter.com/umaryxctf</t>
  </si>
  <si>
    <t>https://www.facebook.com/cale.korbelik/</t>
  </si>
  <si>
    <t>https://www.facebook.com/University-of-Mary-Track-Field-Cross-Country-243857508989349/</t>
  </si>
  <si>
    <t>https://www.instagram.com/umaryxctf/</t>
  </si>
  <si>
    <t>71.17%</t>
  </si>
  <si>
    <t>$31,762</t>
  </si>
  <si>
    <t>DII35669</t>
  </si>
  <si>
    <t>bpjacobson@umary.edu</t>
  </si>
  <si>
    <t>c:701-391-0659;o:701-355-8205</t>
  </si>
  <si>
    <t>https://www.facebook.com/umaryxc/</t>
  </si>
  <si>
    <t>DII48424</t>
  </si>
  <si>
    <t>Arianna</t>
  </si>
  <si>
    <t>Passeri</t>
  </si>
  <si>
    <t>apasseri1@umary.edu</t>
  </si>
  <si>
    <t>DII29112</t>
  </si>
  <si>
    <t>Pflipsen</t>
  </si>
  <si>
    <t>jpflipsen@umary.edu</t>
  </si>
  <si>
    <t>c:320-247-8830;o:710-355-8205</t>
  </si>
  <si>
    <t>DII29111</t>
  </si>
  <si>
    <t>Herrera</t>
  </si>
  <si>
    <t>Assistant Coach (Multi-events, Javelin, High-Jump)</t>
  </si>
  <si>
    <t>therrera@umary.edu</t>
  </si>
  <si>
    <t>c:509-995-4909;o:701-355-8361</t>
  </si>
  <si>
    <t>DII13711</t>
  </si>
  <si>
    <t>Teigen</t>
  </si>
  <si>
    <t>ateigen@umary.edu</t>
  </si>
  <si>
    <t>c:701-208-0289;o:701-355-8205</t>
  </si>
  <si>
    <t>DII48425</t>
  </si>
  <si>
    <t>Deinhart</t>
  </si>
  <si>
    <t>vjdeinhart1@umary.edu</t>
  </si>
  <si>
    <t>DII32664</t>
  </si>
  <si>
    <t>Lessard</t>
  </si>
  <si>
    <t>celessard@umary.edu</t>
  </si>
  <si>
    <t>c:806-680-4917;o:701-355-8361</t>
  </si>
  <si>
    <t>https://twitter.com/autrackfield</t>
  </si>
  <si>
    <t>DII47779</t>
  </si>
  <si>
    <t>Vigil</t>
  </si>
  <si>
    <t>lavigil@umary.edu</t>
  </si>
  <si>
    <t>https://www.instagram.com/coolhandvigil/</t>
  </si>
  <si>
    <t>DII44830</t>
  </si>
  <si>
    <t>Patchen-Mills</t>
  </si>
  <si>
    <t>https://x.com/umaryxctf</t>
  </si>
  <si>
    <t>31,762</t>
  </si>
  <si>
    <t>DII44831</t>
  </si>
  <si>
    <t>AC Teresa has been removed.</t>
  </si>
  <si>
    <t>DII34508</t>
  </si>
  <si>
    <t>AC Kyle has been removed.</t>
  </si>
  <si>
    <t>Ashland University</t>
  </si>
  <si>
    <t>Ashland</t>
  </si>
  <si>
    <t>201104</t>
  </si>
  <si>
    <t>y (Brethren Church)</t>
  </si>
  <si>
    <t>https://www.ashland.edu/administration/office-provost/academic-affairs/majors-programs</t>
  </si>
  <si>
    <t>DII49417</t>
  </si>
  <si>
    <t>Richeson</t>
  </si>
  <si>
    <t>rtanczos@ashland.edu</t>
  </si>
  <si>
    <t>https://goashlandeagles.com/sports/track-and-field</t>
  </si>
  <si>
    <t>https://twitter.com/AUTrackField</t>
  </si>
  <si>
    <t>https://www.instagram.com/rach.richeson/</t>
  </si>
  <si>
    <t>https://www.instagram.com/au_xc_tf/</t>
  </si>
  <si>
    <t>https://questionnaire.frontrush.com/Questionnaire/Questionnaire.aspx?q=2777&amp;s=18179&amp;o=309</t>
  </si>
  <si>
    <t>Ashland (OH)</t>
  </si>
  <si>
    <t>500-598</t>
  </si>
  <si>
    <t>72.32%</t>
  </si>
  <si>
    <t>37,208</t>
  </si>
  <si>
    <t>DII37849</t>
  </si>
  <si>
    <t>Denny</t>
  </si>
  <si>
    <t>Steele</t>
  </si>
  <si>
    <t>DII32665</t>
  </si>
  <si>
    <t>A.G.</t>
  </si>
  <si>
    <t>Kruger</t>
  </si>
  <si>
    <t>akruger@ashland.edu</t>
  </si>
  <si>
    <t>419-207-5459</t>
  </si>
  <si>
    <t>$37,208</t>
  </si>
  <si>
    <t>DII44832</t>
  </si>
  <si>
    <t>krobert3@ashland.edu</t>
  </si>
  <si>
    <t>https://x.com/kurt_roberts70</t>
  </si>
  <si>
    <t>https://x.com/autrackfield</t>
  </si>
  <si>
    <t>https://www.facebook.com/kurt.roberts.5/</t>
  </si>
  <si>
    <t>DII50896</t>
  </si>
  <si>
    <t>Skinner</t>
  </si>
  <si>
    <t>tskinne2@ashland.edu</t>
  </si>
  <si>
    <t>DII33316</t>
  </si>
  <si>
    <t>Sharpe</t>
  </si>
  <si>
    <t>lsharpe2@ashland.edu</t>
  </si>
  <si>
    <t>419-207-5395</t>
  </si>
  <si>
    <t>https://twitter.com/l0gan_sharpe</t>
  </si>
  <si>
    <t>https://www.facebook.com/Lake-Erie-College-Track-and-Field-305356306223190/</t>
  </si>
  <si>
    <t>https://www.instagram.com/l0gansharpe/</t>
  </si>
  <si>
    <t>DII50897</t>
  </si>
  <si>
    <t>wcory@ashland.edu</t>
  </si>
  <si>
    <t>DII41164</t>
  </si>
  <si>
    <t>DaJuan</t>
  </si>
  <si>
    <t>Seward</t>
  </si>
  <si>
    <t>dseward@ashland.edu</t>
  </si>
  <si>
    <t>DII7961</t>
  </si>
  <si>
    <t>Sussman</t>
  </si>
  <si>
    <t>jsussman@ashland.edu</t>
  </si>
  <si>
    <t>419-207-6161</t>
  </si>
  <si>
    <t>https://www.facebook.com/jacob.h.sussman</t>
  </si>
  <si>
    <t>Cedarville University</t>
  </si>
  <si>
    <t>Cedarville</t>
  </si>
  <si>
    <t>201654</t>
  </si>
  <si>
    <t>https://www.cedarville.edu/Academic-Schools-and-Departments.aspx</t>
  </si>
  <si>
    <t>DII8000</t>
  </si>
  <si>
    <t>Bolender</t>
  </si>
  <si>
    <t>bolender@cedarville.edu</t>
  </si>
  <si>
    <t>937-766-7636</t>
  </si>
  <si>
    <t>https://yellowjackets.cedarville.edu/sports/mens-track-and-field</t>
  </si>
  <si>
    <t>https://twitter.com/cedarvillexc</t>
  </si>
  <si>
    <t>https://www.facebook.com/cedarvillemenscrosscountry/</t>
  </si>
  <si>
    <t>https://www.instagram.com/cedarvilletfxc/</t>
  </si>
  <si>
    <t>540-670</t>
  </si>
  <si>
    <t>66.26%</t>
  </si>
  <si>
    <t>$44,276</t>
  </si>
  <si>
    <t>DII48682</t>
  </si>
  <si>
    <t>https://x.com/cedarvilletf</t>
  </si>
  <si>
    <t>https://www.facebook.com/CedarvilleTF/</t>
  </si>
  <si>
    <t>https://www.instagram.com/brittjohnson_wi/</t>
  </si>
  <si>
    <t>https://www.instagram.com/cedarvilletf/</t>
  </si>
  <si>
    <t>DII29059</t>
  </si>
  <si>
    <t>Kittle</t>
  </si>
  <si>
    <t>maxkittle@cedarville.edu</t>
  </si>
  <si>
    <t>937-766-3476</t>
  </si>
  <si>
    <t>https://twitter.com/dundeehurdler</t>
  </si>
  <si>
    <t>https://www.facebook.com/max.kittle</t>
  </si>
  <si>
    <t>https://www.instagram.com/kittlemax/</t>
  </si>
  <si>
    <t>DII8002</t>
  </si>
  <si>
    <t>Orchard</t>
  </si>
  <si>
    <t>orchardp@cedarville.edu</t>
  </si>
  <si>
    <t>937-766-7762</t>
  </si>
  <si>
    <t>https://twitter.com/orchard_paul</t>
  </si>
  <si>
    <t>Central State University</t>
  </si>
  <si>
    <t>Wilberforce</t>
  </si>
  <si>
    <t>$201,690</t>
  </si>
  <si>
    <t>https://www.centralstate.edu/academics/index.php</t>
  </si>
  <si>
    <t>DII16359</t>
  </si>
  <si>
    <t>Lightfoot</t>
  </si>
  <si>
    <t>jlightfoot@centralstate.edu</t>
  </si>
  <si>
    <t>937-376-6399</t>
  </si>
  <si>
    <t>https://maraudersports.com/sports/mens-track-and-field</t>
  </si>
  <si>
    <t>https://maraudersports.com/sb_output.aspx?form=3</t>
  </si>
  <si>
    <t>Central State (OH)</t>
  </si>
  <si>
    <t>52.10%</t>
  </si>
  <si>
    <t>$21,906</t>
  </si>
  <si>
    <t>Lake Erie College</t>
  </si>
  <si>
    <t>Painesville</t>
  </si>
  <si>
    <t>203580</t>
  </si>
  <si>
    <t>https://www.lec.edu/majors-and-minors</t>
  </si>
  <si>
    <t>DII50351</t>
  </si>
  <si>
    <t>Moran</t>
  </si>
  <si>
    <t>smoran@lec.edu</t>
  </si>
  <si>
    <t>https://www.lakeeriestorm.com/sports/track/index</t>
  </si>
  <si>
    <t>https://x.com/moranathperform</t>
  </si>
  <si>
    <t>https://twitter.com/lecmenslax</t>
  </si>
  <si>
    <t>https://www.facebook.com/LECTFXC/</t>
  </si>
  <si>
    <t>https://www.instagram.com/moran_trackandfield/</t>
  </si>
  <si>
    <t>https://www.instagram.com/lec_tfxc/</t>
  </si>
  <si>
    <t>https://www.lakeeriestorm.com/sports/track/getrecruited</t>
  </si>
  <si>
    <t>Lake Erie</t>
  </si>
  <si>
    <t>70.61%</t>
  </si>
  <si>
    <t>47,512</t>
  </si>
  <si>
    <t>Malone University</t>
  </si>
  <si>
    <t>Canton</t>
  </si>
  <si>
    <t>203775</t>
  </si>
  <si>
    <t>y (Friends)</t>
  </si>
  <si>
    <t>https://www.malone.edu/academics/undergraduate/majors-minors/</t>
  </si>
  <si>
    <t>DII49418</t>
  </si>
  <si>
    <t>Chaplik</t>
  </si>
  <si>
    <t>https://malonepioneers.com/sports/mens-track-and-field</t>
  </si>
  <si>
    <t>https://twitter.com/noellechaplik</t>
  </si>
  <si>
    <t>https://twitter.com/runmalonexctf</t>
  </si>
  <si>
    <t>https://www.facebook.com/noah.chaplik.5/</t>
  </si>
  <si>
    <t>https://www.facebook.com/MaloneUniversity/</t>
  </si>
  <si>
    <t>https://www.instagram.com/malonexctf/</t>
  </si>
  <si>
    <t>https://malone.secure.force.com/form?formid=217771</t>
  </si>
  <si>
    <t>Malone (OH)</t>
  </si>
  <si>
    <t>483-598</t>
  </si>
  <si>
    <t>72.60%</t>
  </si>
  <si>
    <t>46,616</t>
  </si>
  <si>
    <t>DII42457</t>
  </si>
  <si>
    <t>https://www.facebook.com/malone.track/</t>
  </si>
  <si>
    <t>DII37060</t>
  </si>
  <si>
    <t>$46,616</t>
  </si>
  <si>
    <t>DII49419</t>
  </si>
  <si>
    <t>DII46714</t>
  </si>
  <si>
    <t>Beemiller</t>
  </si>
  <si>
    <t>DII44378</t>
  </si>
  <si>
    <t>Fresenko</t>
  </si>
  <si>
    <t>zfresenko@malone.edu</t>
  </si>
  <si>
    <t>330-614-9599</t>
  </si>
  <si>
    <t>https://x.com/malonetrack</t>
  </si>
  <si>
    <t>https://www.instagram.com/zachfresenko/</t>
  </si>
  <si>
    <t>DII31313</t>
  </si>
  <si>
    <t>Jeb</t>
  </si>
  <si>
    <t>DII49420</t>
  </si>
  <si>
    <t>Deana</t>
  </si>
  <si>
    <t>Ohio Dominican University</t>
  </si>
  <si>
    <t>204617</t>
  </si>
  <si>
    <t>https://www.ohiodominican.edu/academics/undergraduate/bachelor-degrees</t>
  </si>
  <si>
    <t>DII47780</t>
  </si>
  <si>
    <t>LaBadie</t>
  </si>
  <si>
    <t>labadiel@ohiodominican.edu</t>
  </si>
  <si>
    <t>https://www.ohiodominicanpanthers.com/sports/track/index</t>
  </si>
  <si>
    <t>https://x.com/odutfxc</t>
  </si>
  <si>
    <t>https://www.instagram.com/odutfxc/</t>
  </si>
  <si>
    <t>https://www.ohiodominicanpanthers.com/sports/mtrack/recruit</t>
  </si>
  <si>
    <t>Ohio Dominican</t>
  </si>
  <si>
    <t>49.35%</t>
  </si>
  <si>
    <t>$47,311</t>
  </si>
  <si>
    <t>DII49012</t>
  </si>
  <si>
    <t>Fillmore</t>
  </si>
  <si>
    <t>fillmord@ohiodominican.edu</t>
  </si>
  <si>
    <t>https://www.facebook.com/dustin.fillmore.1/</t>
  </si>
  <si>
    <t>DII49013</t>
  </si>
  <si>
    <t>Proffitt</t>
  </si>
  <si>
    <t>https://www.facebook.com/luke.proffitt.1/</t>
  </si>
  <si>
    <t>Tiffin University</t>
  </si>
  <si>
    <t>206048</t>
  </si>
  <si>
    <t>https://www.tiffin.edu/academics/undergrad</t>
  </si>
  <si>
    <t>DII50898</t>
  </si>
  <si>
    <t>Ines</t>
  </si>
  <si>
    <t>Macadam</t>
  </si>
  <si>
    <t>https://www.gotiffindragons.com/sports/mtrack/index</t>
  </si>
  <si>
    <t>Tiffin (OH)</t>
  </si>
  <si>
    <t>62.24%</t>
  </si>
  <si>
    <t>$43,820</t>
  </si>
  <si>
    <t>DII48683</t>
  </si>
  <si>
    <t>Sasso</t>
  </si>
  <si>
    <t>sassoa@tiffin.edu</t>
  </si>
  <si>
    <t>419-448-3329</t>
  </si>
  <si>
    <t>https://twitter.com/tiffinxctf</t>
  </si>
  <si>
    <t>https://www.facebook.com/profile.php?id=100071051959874</t>
  </si>
  <si>
    <t>https://www.instagram.com/tiffinxctf/</t>
  </si>
  <si>
    <t>DII47781</t>
  </si>
  <si>
    <t>Malachi</t>
  </si>
  <si>
    <t>adamsmala@tiffin.edu</t>
  </si>
  <si>
    <t>DII33319</t>
  </si>
  <si>
    <t>Del Monaco</t>
  </si>
  <si>
    <t>delmonacom@tiffin.edu</t>
  </si>
  <si>
    <t>c:908-410-9242;o:419-448-3329</t>
  </si>
  <si>
    <t>https://twitter.com/markdelmonaco</t>
  </si>
  <si>
    <t>DII47782</t>
  </si>
  <si>
    <t>Assistant Coach (Vertical Jumps), Director of Operations</t>
  </si>
  <si>
    <t>penningtonaj@tiffin.edu</t>
  </si>
  <si>
    <t>567-268-6035</t>
  </si>
  <si>
    <t>https://www.facebook.com/adam.pennington.9</t>
  </si>
  <si>
    <t>DII50899</t>
  </si>
  <si>
    <t>Boyden</t>
  </si>
  <si>
    <t>boydenm@tiffin.edu</t>
  </si>
  <si>
    <t>DII50900</t>
  </si>
  <si>
    <t>horngk@tiffin.edu</t>
  </si>
  <si>
    <t>DII50901</t>
  </si>
  <si>
    <t>Klatt</t>
  </si>
  <si>
    <t>klattc@tiffin.edu</t>
  </si>
  <si>
    <t>DII42739</t>
  </si>
  <si>
    <t>https://www.instagram.com/mccullough_ryan/</t>
  </si>
  <si>
    <t>DII30072</t>
  </si>
  <si>
    <t>AC Omar has been removed.</t>
  </si>
  <si>
    <t>https://twitter.com/omar_lane</t>
  </si>
  <si>
    <t>DII47783</t>
  </si>
  <si>
    <t>AC Thomas has been removed.</t>
  </si>
  <si>
    <t>https://twitter.com/thomas_nulty</t>
  </si>
  <si>
    <t>University of Findlay</t>
  </si>
  <si>
    <t>Findlay</t>
  </si>
  <si>
    <t>202763</t>
  </si>
  <si>
    <t>y (Church of God)</t>
  </si>
  <si>
    <t>https://www.findlay.edu/majors/undergraduate-majors</t>
  </si>
  <si>
    <t>DII8065</t>
  </si>
  <si>
    <t>Polatas</t>
  </si>
  <si>
    <t>https://athletics.findlay.edu/sports/mtrack/index</t>
  </si>
  <si>
    <t>https://twitter.com/spolatas</t>
  </si>
  <si>
    <t>https://twitter.com/uf_tracknfield</t>
  </si>
  <si>
    <t>https://www.facebook.com/UniversityOfFindlayTrackAndFieldAlumniPage/</t>
  </si>
  <si>
    <t>https://www.instagram.com/spolatas/</t>
  </si>
  <si>
    <t>https://www.instagram.com/uf_xc_tf/</t>
  </si>
  <si>
    <t>https://questionnaires.armssoftware.com/44cb942f59e4</t>
  </si>
  <si>
    <t>78.52%</t>
  </si>
  <si>
    <t>$49,569</t>
  </si>
  <si>
    <t>DII8060</t>
  </si>
  <si>
    <t>Krout</t>
  </si>
  <si>
    <t>kroutj@findlay.edu</t>
  </si>
  <si>
    <t>419-957-5639</t>
  </si>
  <si>
    <t>https://twitter.com/jaredkrout</t>
  </si>
  <si>
    <t>https://www.instagram.com/jaredkrout/</t>
  </si>
  <si>
    <t>DII41166</t>
  </si>
  <si>
    <t>combsa1@findlay.edu</t>
  </si>
  <si>
    <t>419-434-6768</t>
  </si>
  <si>
    <t>https://twitter.com/itsthrees</t>
  </si>
  <si>
    <t>https://twitter.com/uf_xc_tf</t>
  </si>
  <si>
    <t>DII8063</t>
  </si>
  <si>
    <t>Clint</t>
  </si>
  <si>
    <t>clint.dillon@findlay.edu</t>
  </si>
  <si>
    <t>https://www.instagram.com/oilerpv/</t>
  </si>
  <si>
    <t>DII41167</t>
  </si>
  <si>
    <t>justin.fisher@findlay.edu</t>
  </si>
  <si>
    <t>419-434-4117</t>
  </si>
  <si>
    <t>DII8062</t>
  </si>
  <si>
    <t>Wymer</t>
  </si>
  <si>
    <t>eric.wymer@findlay.edu</t>
  </si>
  <si>
    <t>419-434-2523</t>
  </si>
  <si>
    <t>https://twitter.com/eric_wymer</t>
  </si>
  <si>
    <t>https://www.instagram.com/wymer.eric/</t>
  </si>
  <si>
    <t>Ursuline College</t>
  </si>
  <si>
    <t>Pepper Pike</t>
  </si>
  <si>
    <t>206349</t>
  </si>
  <si>
    <t>https://www.ursuline.edu/Academics/programs.html</t>
  </si>
  <si>
    <t>DII50352</t>
  </si>
  <si>
    <t>Alaric</t>
  </si>
  <si>
    <t>alaric.best@ursuline.edu</t>
  </si>
  <si>
    <t>440-646-8315</t>
  </si>
  <si>
    <t>https://ursulinearrows.com/sports/mens-track-and-field</t>
  </si>
  <si>
    <t>https://twitter.com/UrsulineTF</t>
  </si>
  <si>
    <t>https://www.facebook.com/alaric.best.3</t>
  </si>
  <si>
    <t>https://www.instagram.com/alaric24/</t>
  </si>
  <si>
    <t>https://www.instagram.com/ucarrowsxctf/</t>
  </si>
  <si>
    <t>https://ursulinearrows.com/sb_output.aspx?form=3</t>
  </si>
  <si>
    <t>Ursuline</t>
  </si>
  <si>
    <t>Women only</t>
  </si>
  <si>
    <t>60.00%</t>
  </si>
  <si>
    <t>48,862</t>
  </si>
  <si>
    <t>DII50353</t>
  </si>
  <si>
    <t>Caraciolo</t>
  </si>
  <si>
    <t>joseph.caraciolo@ursuline.edu</t>
  </si>
  <si>
    <t>440-684-6094</t>
  </si>
  <si>
    <t>https://www.instagram.com/coach_j.caraciolo/</t>
  </si>
  <si>
    <t>Walsh University</t>
  </si>
  <si>
    <t>North Canton</t>
  </si>
  <si>
    <t>206437</t>
  </si>
  <si>
    <t>https://www.walsh.edu/undergraduate-majors</t>
  </si>
  <si>
    <t>DII8397</t>
  </si>
  <si>
    <t>Mizicko</t>
  </si>
  <si>
    <t>rmizicko@walsh.edu</t>
  </si>
  <si>
    <t>330-490-7510</t>
  </si>
  <si>
    <t>https://www.athletics.walsh.edu/sports/mtrack/index</t>
  </si>
  <si>
    <t>https://twitter.com/robmizicko</t>
  </si>
  <si>
    <t>https://twitter.com/walshtrack</t>
  </si>
  <si>
    <t>https://www.facebook.com/rob.mizicko</t>
  </si>
  <si>
    <t>https://walsh.prestosports.com/sports/mtrack/Online_Recruiting_7_2020</t>
  </si>
  <si>
    <t>Walsh (OH)</t>
  </si>
  <si>
    <t>478-590</t>
  </si>
  <si>
    <t>74.22%</t>
  </si>
  <si>
    <t>$46,518</t>
  </si>
  <si>
    <t>DII47785</t>
  </si>
  <si>
    <t>Jakmides</t>
  </si>
  <si>
    <t>jjakmides@walsh.edu</t>
  </si>
  <si>
    <t>330-490-7562</t>
  </si>
  <si>
    <t>https://twitter.com/jeff_jak</t>
  </si>
  <si>
    <t>https://www.facebook.com/Walsh-Jesuit-HS-Mens-Track-and-Field-Cross-Country-134819559913045/</t>
  </si>
  <si>
    <t>https://www.instagram.com/coachjakmides/</t>
  </si>
  <si>
    <t>https://www.instagram.com/walshxctf/</t>
  </si>
  <si>
    <t>DII48426</t>
  </si>
  <si>
    <t>VanArsdalen</t>
  </si>
  <si>
    <t>DII8398</t>
  </si>
  <si>
    <t>Herstine</t>
  </si>
  <si>
    <t>rherstine@walsh.edu</t>
  </si>
  <si>
    <t>330-490-7023</t>
  </si>
  <si>
    <t>Cameron University</t>
  </si>
  <si>
    <t>Lawton</t>
  </si>
  <si>
    <t>206914</t>
  </si>
  <si>
    <t>https://www.cameron.edu/academic/degrees.html</t>
  </si>
  <si>
    <t>DII8442</t>
  </si>
  <si>
    <t>zjohnson@cameron.edu</t>
  </si>
  <si>
    <t>580-581-2479</t>
  </si>
  <si>
    <t>https://cameronaggies.com/sports/mens-track-and-field</t>
  </si>
  <si>
    <t>https://twitter.com/aggiesxct</t>
  </si>
  <si>
    <t>https://www.facebook.com/zach.johnson.710</t>
  </si>
  <si>
    <t>https://www.instagram.com/cameronuniversitytfxc/</t>
  </si>
  <si>
    <t>https://cameronaggies.com/sb_output.aspx?form=3</t>
  </si>
  <si>
    <t>Cameron (OK)</t>
  </si>
  <si>
    <t>$25,945</t>
  </si>
  <si>
    <t>East Central University</t>
  </si>
  <si>
    <t>Ada</t>
  </si>
  <si>
    <t>207041</t>
  </si>
  <si>
    <t>https://www.ecok.edu/academic-affairs-programs/majors-offered-ecu</t>
  </si>
  <si>
    <t>DII44114</t>
  </si>
  <si>
    <t>Sawyer</t>
  </si>
  <si>
    <t>ssawyer@ecok.edu</t>
  </si>
  <si>
    <t>580-559-5386</t>
  </si>
  <si>
    <t>https://ecutigers.com/sports/mens-cross-country</t>
  </si>
  <si>
    <t>https://twitter.com/ecutigersxc</t>
  </si>
  <si>
    <t>https://www.facebook.com/p/east-central-track-and-field-st-leon-in-100063545741772/</t>
  </si>
  <si>
    <t>https://www.instagram.com/ecuxctf/</t>
  </si>
  <si>
    <t>https://ecutigers.com/sb_output.aspx?form=3</t>
  </si>
  <si>
    <t>East Central (OK)</t>
  </si>
  <si>
    <t>420-550</t>
  </si>
  <si>
    <t>440-510</t>
  </si>
  <si>
    <t>$28,950</t>
  </si>
  <si>
    <t>DII44115</t>
  </si>
  <si>
    <t>graldun@ecok.edu</t>
  </si>
  <si>
    <t>https://twitter.com/grantmduncan</t>
  </si>
  <si>
    <t>Northwestern Oklahoma State University</t>
  </si>
  <si>
    <t>Alva</t>
  </si>
  <si>
    <t>207306</t>
  </si>
  <si>
    <t>https://www.nwosu.edu/undergraduate-catalog</t>
  </si>
  <si>
    <t>DII37850</t>
  </si>
  <si>
    <t>Young Jr.</t>
  </si>
  <si>
    <t>dcyoung@nwosu.edu</t>
  </si>
  <si>
    <t>580-327-8154</t>
  </si>
  <si>
    <t>https://riderangersride.com/sports/mens-cross-country</t>
  </si>
  <si>
    <t>https://twitter.com/RangersXC_TF</t>
  </si>
  <si>
    <t>https://riderangersride.com/sb_output.aspx?frform=5</t>
  </si>
  <si>
    <t>Northwestern Oklahoma State</t>
  </si>
  <si>
    <t>420-560</t>
  </si>
  <si>
    <t>410-530</t>
  </si>
  <si>
    <t>70.12%</t>
  </si>
  <si>
    <t>26,286</t>
  </si>
  <si>
    <t>DII39197</t>
  </si>
  <si>
    <t>Sterlin</t>
  </si>
  <si>
    <t>Broomfield</t>
  </si>
  <si>
    <t>slbroomfield@nwosu.edu</t>
  </si>
  <si>
    <t>580-327-8641</t>
  </si>
  <si>
    <t>https://twitter.com/rangersxc_tf</t>
  </si>
  <si>
    <t>DII50902</t>
  </si>
  <si>
    <t>Tamaj</t>
  </si>
  <si>
    <t>tdgordon@nwosu.edu</t>
  </si>
  <si>
    <t>580-327-8653</t>
  </si>
  <si>
    <t>DII46717</t>
  </si>
  <si>
    <t>AC Steve has been removed.</t>
  </si>
  <si>
    <t>https://www.instagram.com/rangerxctf/</t>
  </si>
  <si>
    <t>$26,286</t>
  </si>
  <si>
    <t>Oklahoma Baptist University</t>
  </si>
  <si>
    <t>Oklahoma City</t>
  </si>
  <si>
    <t>207403</t>
  </si>
  <si>
    <t>https://www.okbu.edu/catalog/programs/index.html</t>
  </si>
  <si>
    <t>DII33321</t>
  </si>
  <si>
    <t>Whitlock</t>
  </si>
  <si>
    <t>brian.whitlock@okbu.edu</t>
  </si>
  <si>
    <t>405-585-5321</t>
  </si>
  <si>
    <t>https://obubison.com/sports/mens-track-and-field</t>
  </si>
  <si>
    <t>https://www.facebook.com/OBUtrack/</t>
  </si>
  <si>
    <t>http://college.jumpforward.com/questionnaire.aspx?iid=393&amp;sportid=56</t>
  </si>
  <si>
    <t>Oklahoma Baptist</t>
  </si>
  <si>
    <t>58.44%</t>
  </si>
  <si>
    <t>$45,100</t>
  </si>
  <si>
    <t>DII45611</t>
  </si>
  <si>
    <t>McIntire</t>
  </si>
  <si>
    <t>https://twitter.com/obu_trackxc</t>
  </si>
  <si>
    <t>DII39199</t>
  </si>
  <si>
    <t>Leon</t>
  </si>
  <si>
    <t>leon.boyd@okbu.edu</t>
  </si>
  <si>
    <t>405-585-5322</t>
  </si>
  <si>
    <t>45,100</t>
  </si>
  <si>
    <t>Oklahoma Christian University</t>
  </si>
  <si>
    <t>Edmond</t>
  </si>
  <si>
    <t>207324</t>
  </si>
  <si>
    <t>https://oc.edu/academics/#degrees-alphabetical</t>
  </si>
  <si>
    <t>DII8677</t>
  </si>
  <si>
    <t>wade.miller@oc.edu</t>
  </si>
  <si>
    <t>405-425-5470</t>
  </si>
  <si>
    <t>https://oceagles.com/sports/mens-track-and-field</t>
  </si>
  <si>
    <t>https://twitter.com/oc_tf_xceagles</t>
  </si>
  <si>
    <t>https://www.facebook.com/OklahomaChristianUniversityCrossCountry/</t>
  </si>
  <si>
    <t>https://oceagles.com/documents/2018/8/13/OC_Athlete_Questionnaire_new_8_9_11.doc</t>
  </si>
  <si>
    <t>Oklahoma Christian</t>
  </si>
  <si>
    <t>66.62%</t>
  </si>
  <si>
    <t>$37,345</t>
  </si>
  <si>
    <t>DII15871</t>
  </si>
  <si>
    <t>Lacey</t>
  </si>
  <si>
    <t>Dale</t>
  </si>
  <si>
    <t>DII8679</t>
  </si>
  <si>
    <t>https://www.instagram.com/prdale/</t>
  </si>
  <si>
    <t>DII31314</t>
  </si>
  <si>
    <t>https://www.instagram.com/ocssaintstrackandfield/</t>
  </si>
  <si>
    <t>Rogers State University</t>
  </si>
  <si>
    <t>Claremore</t>
  </si>
  <si>
    <t>207661</t>
  </si>
  <si>
    <t>https://www.rsu.edu/academics/degrees-majors/#bachelor</t>
  </si>
  <si>
    <t>DII17253</t>
  </si>
  <si>
    <t>mkennedy@rsu.edu</t>
  </si>
  <si>
    <t>918-343-7689</t>
  </si>
  <si>
    <t>https://rsuhillcats.com/sports/mens-track-and-field</t>
  </si>
  <si>
    <t>https://twitter.com/kennedy_matt</t>
  </si>
  <si>
    <t>https://twitter.com/hillcatxctf</t>
  </si>
  <si>
    <t>https://www.facebook.com/HillcatXCTF/</t>
  </si>
  <si>
    <t>https://rsuhillcats.com/sb_output.aspx?frform=26</t>
  </si>
  <si>
    <t>Rogers State (OK)</t>
  </si>
  <si>
    <t>$30,934</t>
  </si>
  <si>
    <t>DII50354</t>
  </si>
  <si>
    <t>Phillippi</t>
  </si>
  <si>
    <t>bphillippi@rsu.edu</t>
  </si>
  <si>
    <t>918-343-7288</t>
  </si>
  <si>
    <t>https://x.com/rsutfxc</t>
  </si>
  <si>
    <t>https://www.instagram.com/blaineqphillippi/</t>
  </si>
  <si>
    <t>https://www.instagram.com/RSUTFXC/</t>
  </si>
  <si>
    <t>30,934</t>
  </si>
  <si>
    <t>Southern Nazarene University</t>
  </si>
  <si>
    <t>Bethany</t>
  </si>
  <si>
    <t>206862</t>
  </si>
  <si>
    <t>https://snu.edu/academics</t>
  </si>
  <si>
    <t>DII34512</t>
  </si>
  <si>
    <t>Martha</t>
  </si>
  <si>
    <t>mbrennan@snu.edu</t>
  </si>
  <si>
    <t>715-307-2566</t>
  </si>
  <si>
    <t>https://snuathletics.com/sports/mens-track-and-field</t>
  </si>
  <si>
    <t>https://twitter.com/snu_xctrack</t>
  </si>
  <si>
    <t>https://www.facebook.com/martha.brennan.790/</t>
  </si>
  <si>
    <t>https://www.instagram.com/snu_xctrack/</t>
  </si>
  <si>
    <t>https://snuathletics.com/sb_output.aspx?form=3</t>
  </si>
  <si>
    <t>Southern Nazarene</t>
  </si>
  <si>
    <t>40.00%</t>
  </si>
  <si>
    <t>$41,300</t>
  </si>
  <si>
    <t>DII47786</t>
  </si>
  <si>
    <t>D'Angelo</t>
  </si>
  <si>
    <t>dcartwright@mail.snu.edu</t>
  </si>
  <si>
    <t>DII38199</t>
  </si>
  <si>
    <t>Heard</t>
  </si>
  <si>
    <t>theard@mail.snu.edu</t>
  </si>
  <si>
    <t>https://twitter.com/coacheard</t>
  </si>
  <si>
    <t>41,300</t>
  </si>
  <si>
    <t>DII41172</t>
  </si>
  <si>
    <t>Naomi</t>
  </si>
  <si>
    <t>Murrell</t>
  </si>
  <si>
    <t>naomi.murrell13@gmail.com</t>
  </si>
  <si>
    <t>Southwestern Oklahoma State University</t>
  </si>
  <si>
    <t>Weatherford</t>
  </si>
  <si>
    <t>207865</t>
  </si>
  <si>
    <t>https://www.swosu.edu/academics/index.aspx</t>
  </si>
  <si>
    <t>DII47787</t>
  </si>
  <si>
    <t>Alize</t>
  </si>
  <si>
    <t>Farbes</t>
  </si>
  <si>
    <t>https://swosuathletics.com/sports/mens-track-and-field</t>
  </si>
  <si>
    <t>https://twitter.com/al1z3</t>
  </si>
  <si>
    <t>https://twitter.com/swosuxctrack</t>
  </si>
  <si>
    <t>https://www.facebook.com/SWOSUXCTrack/</t>
  </si>
  <si>
    <t>https://www.instagram.com/swosuxctrack/</t>
  </si>
  <si>
    <t>https://swosuathletics.com/sb_output.aspx?form=4</t>
  </si>
  <si>
    <t>Southwestern Oklahoma State</t>
  </si>
  <si>
    <t>92.34%</t>
  </si>
  <si>
    <t>$29,673</t>
  </si>
  <si>
    <t>DII41174</t>
  </si>
  <si>
    <t>https://twitter.com/SWOSUXCTrack</t>
  </si>
  <si>
    <t>29,673</t>
  </si>
  <si>
    <t>Western Oregon University</t>
  </si>
  <si>
    <t>Monmouth</t>
  </si>
  <si>
    <t>210429</t>
  </si>
  <si>
    <t>https://www.wou.edu/resources/student-resources/academics/</t>
  </si>
  <si>
    <t>DII8938</t>
  </si>
  <si>
    <t>Octavious</t>
  </si>
  <si>
    <t>Gillespie-Bennett</t>
  </si>
  <si>
    <t>gillespieo@wou.edu</t>
  </si>
  <si>
    <t>503-838-8420</t>
  </si>
  <si>
    <t>https://wouwolves.com/sports/mens-track-and-field</t>
  </si>
  <si>
    <t>https://twitter.com/wou_xctf</t>
  </si>
  <si>
    <t>https://www.facebook.com/octavious.gillespiebennett/</t>
  </si>
  <si>
    <t>https://www.facebook.com/wouwolves/</t>
  </si>
  <si>
    <t>https://wouwolves.com/sb_output.aspx?form=6</t>
  </si>
  <si>
    <t>Western Oregon</t>
  </si>
  <si>
    <t>475-590</t>
  </si>
  <si>
    <t>69.56%</t>
  </si>
  <si>
    <t>$43,080</t>
  </si>
  <si>
    <t>DII48684</t>
  </si>
  <si>
    <t>Graduate Assistant (Multi-events, Pole Vault)</t>
  </si>
  <si>
    <t>https://www.instagram.com/wou_xctf/</t>
  </si>
  <si>
    <t>DII30075</t>
  </si>
  <si>
    <t>lydummn@wou.edu</t>
  </si>
  <si>
    <t>DII17285</t>
  </si>
  <si>
    <t>Warner</t>
  </si>
  <si>
    <t>cwarner14@wou.edu</t>
  </si>
  <si>
    <t>https://www.facebook.com/cody.warner.16</t>
  </si>
  <si>
    <t>DII30522</t>
  </si>
  <si>
    <t>Branko</t>
  </si>
  <si>
    <t>Djuricic</t>
  </si>
  <si>
    <t>https://www.facebook.com/WouXCTF</t>
  </si>
  <si>
    <t>DII8939</t>
  </si>
  <si>
    <t>hollowayz@wou.edu</t>
  </si>
  <si>
    <t>503-838-9389</t>
  </si>
  <si>
    <t>https://twitter.com/zachtrailrunner</t>
  </si>
  <si>
    <t>https://www.facebook.com/zachary.holloway.94</t>
  </si>
  <si>
    <t>https://www.instagram.com/hollowayzachary/</t>
  </si>
  <si>
    <t>DII8940</t>
  </si>
  <si>
    <t>Vala-Haynes</t>
  </si>
  <si>
    <t>valahaynese@wou.edu</t>
  </si>
  <si>
    <t>DII48685</t>
  </si>
  <si>
    <t>AC Anthony has been removed.</t>
  </si>
  <si>
    <t>https://x.com/coachmarin13</t>
  </si>
  <si>
    <t>Bloomsburg University of Pennsylvania</t>
  </si>
  <si>
    <t>Bloomsburg</t>
  </si>
  <si>
    <t>211158</t>
  </si>
  <si>
    <t>https://www.bloomu.edu/academics</t>
  </si>
  <si>
    <t>DII8974</t>
  </si>
  <si>
    <t>Bernie</t>
  </si>
  <si>
    <t>Empie</t>
  </si>
  <si>
    <t>bempie@bloomu.edu</t>
  </si>
  <si>
    <t>570-389-4891</t>
  </si>
  <si>
    <t>https://buhuskies.com/sports/mens-track-and-field</t>
  </si>
  <si>
    <t>https://twitter.com/buxctf</t>
  </si>
  <si>
    <t>https://www.facebook.com/bernard.empie</t>
  </si>
  <si>
    <t>https://questionnaires.armssoftware.com/b0905232584f</t>
  </si>
  <si>
    <t>Bloomsburg (PA)</t>
  </si>
  <si>
    <t>93.12%</t>
  </si>
  <si>
    <t>$37,820</t>
  </si>
  <si>
    <t>DII8975</t>
  </si>
  <si>
    <t>Stam</t>
  </si>
  <si>
    <t>kstam@bloomu.edu</t>
  </si>
  <si>
    <t>570-389-4951</t>
  </si>
  <si>
    <t>https://twitter.com/kristin_stam</t>
  </si>
  <si>
    <t>https://www.facebook.com/kristin.n12</t>
  </si>
  <si>
    <t>DII44379</t>
  </si>
  <si>
    <t>Disbrow</t>
  </si>
  <si>
    <t>mdisbrow@bloomu.edu</t>
  </si>
  <si>
    <t>570-389-4162</t>
  </si>
  <si>
    <t>https://www.facebook.com/BUHuskiesXC.TrackandField/</t>
  </si>
  <si>
    <t>https://www.instagram.com/buxctf/</t>
  </si>
  <si>
    <t>37,820</t>
  </si>
  <si>
    <t>California University of Pennsylvania</t>
  </si>
  <si>
    <t>211361</t>
  </si>
  <si>
    <t>https://www.calu.edu/academics/index.aspx</t>
  </si>
  <si>
    <t>DII9018</t>
  </si>
  <si>
    <t>Caulfield</t>
  </si>
  <si>
    <t>caulfield@pennwest.edu</t>
  </si>
  <si>
    <t>724-938-5684</t>
  </si>
  <si>
    <t>https://calvulcans.com/sports/mens-track-and-field</t>
  </si>
  <si>
    <t>https://twitter.com/calu_tfxc</t>
  </si>
  <si>
    <t>https://www.facebook.com/calucoach1/</t>
  </si>
  <si>
    <t>https://www.instagram.com/calucoach/</t>
  </si>
  <si>
    <t>https://questionnaires.armssoftware.com/b1b77e3eeb08</t>
  </si>
  <si>
    <t>California (PA)</t>
  </si>
  <si>
    <t>93.61%</t>
  </si>
  <si>
    <t>$32,144</t>
  </si>
  <si>
    <t>DII9019</t>
  </si>
  <si>
    <t>Estep</t>
  </si>
  <si>
    <t>estep@pennwest.edu</t>
  </si>
  <si>
    <t>724-938-5685</t>
  </si>
  <si>
    <t>$211,361</t>
  </si>
  <si>
    <t>DII16372</t>
  </si>
  <si>
    <t>Koza</t>
  </si>
  <si>
    <t>koza@pennwest.edu</t>
  </si>
  <si>
    <t>https://www.facebook.com/jerry.koza</t>
  </si>
  <si>
    <t>DII9020</t>
  </si>
  <si>
    <t>Wert</t>
  </si>
  <si>
    <t>wert@pennwest.edu</t>
  </si>
  <si>
    <t>724-938-5686</t>
  </si>
  <si>
    <t>https://twitter.com/coach_wert</t>
  </si>
  <si>
    <t>https://www.instagram.com/coach_brady_wert/</t>
  </si>
  <si>
    <t>Chestnut Hill College</t>
  </si>
  <si>
    <t>211583</t>
  </si>
  <si>
    <t>https://www.chc.edu/academics/undergraduate/undergraduate-academic-programs</t>
  </si>
  <si>
    <t>DII50355</t>
  </si>
  <si>
    <t>O'Hara</t>
  </si>
  <si>
    <t>oharar@chc.edu</t>
  </si>
  <si>
    <t>267-252-9758</t>
  </si>
  <si>
    <t>https://griffinathletics.com/sports/mens-track-and-field</t>
  </si>
  <si>
    <t>https://twitter.com/chcxctrack</t>
  </si>
  <si>
    <t>https://www.facebook.com/CHCXC/</t>
  </si>
  <si>
    <t>https://www.instagram.com/thehillmbb/</t>
  </si>
  <si>
    <t>http://www.griffinathletics.com/sb_output.aspx?form=3&amp;path=cross</t>
  </si>
  <si>
    <t>Chestnut Hill</t>
  </si>
  <si>
    <t>69.25%</t>
  </si>
  <si>
    <t>58,396</t>
  </si>
  <si>
    <t>East Stroudsburg University</t>
  </si>
  <si>
    <t>East Stroudsburg</t>
  </si>
  <si>
    <t>212115</t>
  </si>
  <si>
    <t>https://www.esu.edu/academics/majors/index.cfm</t>
  </si>
  <si>
    <t>DII29065</t>
  </si>
  <si>
    <t>Cortney</t>
  </si>
  <si>
    <t>Stafford</t>
  </si>
  <si>
    <t>cstafford@esu.edu</t>
  </si>
  <si>
    <t>570-422-3249</t>
  </si>
  <si>
    <t>https://esuwarriors.com/sports/mens-track-and-field</t>
  </si>
  <si>
    <t>https://twitter.com/esutfxc</t>
  </si>
  <si>
    <t>https://questionnaires.armssoftware.com/c096c4aa54b2</t>
  </si>
  <si>
    <t>East Stroudsburg (PA)</t>
  </si>
  <si>
    <t>88.88%</t>
  </si>
  <si>
    <t>$35,559</t>
  </si>
  <si>
    <t>DII9131</t>
  </si>
  <si>
    <t>Germani</t>
  </si>
  <si>
    <t>jgermani@esu.edu</t>
  </si>
  <si>
    <t>570-422-3266</t>
  </si>
  <si>
    <t>https://twitter.com/justingermani</t>
  </si>
  <si>
    <t>https://www.facebook.com/justin.germani.9/</t>
  </si>
  <si>
    <t>DII29064</t>
  </si>
  <si>
    <t>Mengel</t>
  </si>
  <si>
    <t>amengel@esu.edu</t>
  </si>
  <si>
    <t>570-422-3054</t>
  </si>
  <si>
    <t>https://twitter.com/ameng03</t>
  </si>
  <si>
    <t>https://www.instagram.com/amengel3/</t>
  </si>
  <si>
    <t>DII9133</t>
  </si>
  <si>
    <t>jmorrison@esu.edu</t>
  </si>
  <si>
    <t>DII9132</t>
  </si>
  <si>
    <t>Gaita</t>
  </si>
  <si>
    <t>kgaita@esu.edu</t>
  </si>
  <si>
    <t>Edinboro University</t>
  </si>
  <si>
    <t>Edinboro</t>
  </si>
  <si>
    <t>212160</t>
  </si>
  <si>
    <t>https://www.edinboro.edu/academics/majors-and-programs/</t>
  </si>
  <si>
    <t>DII44116</t>
  </si>
  <si>
    <t>Cudequest</t>
  </si>
  <si>
    <t>cudequest_t@pennwest.edu</t>
  </si>
  <si>
    <t>814-732-1866</t>
  </si>
  <si>
    <t>https://gofightingscots.com/sports/mens-track-and-field</t>
  </si>
  <si>
    <t>https://twitter.com/edinborotfxc</t>
  </si>
  <si>
    <t>https://www.facebook.com/edinborotfxc/</t>
  </si>
  <si>
    <t>https://www.instagram.com/edinborotfxc/</t>
  </si>
  <si>
    <t>https://my.armssoftware.com/arms/public/questionnaire/d598272c2ba9</t>
  </si>
  <si>
    <t>Edinboro (PA)</t>
  </si>
  <si>
    <t>80.39%</t>
  </si>
  <si>
    <t>29,256</t>
  </si>
  <si>
    <t>DII41177</t>
  </si>
  <si>
    <t>Jamison</t>
  </si>
  <si>
    <t>Dietrich</t>
  </si>
  <si>
    <t>dietrich_j@pennwest.edu</t>
  </si>
  <si>
    <t>814-732-1870</t>
  </si>
  <si>
    <t>https://twitter.com/runjdxc</t>
  </si>
  <si>
    <t>https://twitter.com/EdinboroTFXC</t>
  </si>
  <si>
    <t>Holy Family University</t>
  </si>
  <si>
    <t>212984</t>
  </si>
  <si>
    <t>https://www.holyfamily.edu/choosing-holy-family-u/academics/undergraduate-bachelors-degree</t>
  </si>
  <si>
    <t>DII50356</t>
  </si>
  <si>
    <t>Catie</t>
  </si>
  <si>
    <t>Jaskowak</t>
  </si>
  <si>
    <t>caskowak@holyfamily.edu</t>
  </si>
  <si>
    <t>267-341-3359</t>
  </si>
  <si>
    <t>https://athletics.holyfamily.edu/sports/mens-track-and-field</t>
  </si>
  <si>
    <t>https://x.com/holyfamily_xctf</t>
  </si>
  <si>
    <t>https://www.instagram.com/hfu_xctf/</t>
  </si>
  <si>
    <t>https://athletics.holyfamily.edu/sb_output.aspx?form=3</t>
  </si>
  <si>
    <t>Holy Family</t>
  </si>
  <si>
    <t>18-21</t>
  </si>
  <si>
    <t>48,226</t>
  </si>
  <si>
    <t>Indiana University of Pennsylvania</t>
  </si>
  <si>
    <t>https://www.iup.edu/majors/</t>
  </si>
  <si>
    <t>DII50903</t>
  </si>
  <si>
    <t>https://iupathletics.com/sports/mens-track-and-field</t>
  </si>
  <si>
    <t>https://iupathletics.com/sb_output.aspx?form=22</t>
  </si>
  <si>
    <t>Indiana (PA)</t>
  </si>
  <si>
    <t>DII50904</t>
  </si>
  <si>
    <t>Garzarelli</t>
  </si>
  <si>
    <t>Contact</t>
  </si>
  <si>
    <t>tgarzare@iup.edu</t>
  </si>
  <si>
    <t>724-357-4295</t>
  </si>
  <si>
    <t>213020</t>
  </si>
  <si>
    <t>DII30982</t>
  </si>
  <si>
    <t>Hanoj</t>
  </si>
  <si>
    <t>Assistant Coach (Sprints, Jumps, Multi-events)</t>
  </si>
  <si>
    <t>Hanoj.Carter@iup.edu</t>
  </si>
  <si>
    <t>724-357-2257</t>
  </si>
  <si>
    <t>https://twitter.com/iuptrack_xc</t>
  </si>
  <si>
    <t>https://www.facebook.com/hanoj.carter</t>
  </si>
  <si>
    <t>https://www.instagram.com/iuptrackandfieldxc/</t>
  </si>
  <si>
    <t>89.64%</t>
  </si>
  <si>
    <t>$34,713</t>
  </si>
  <si>
    <t>DII48686</t>
  </si>
  <si>
    <t>AC Eden has been removed.</t>
  </si>
  <si>
    <t>https://twitter.com/IUPCrimsonHawk</t>
  </si>
  <si>
    <t>DII9282</t>
  </si>
  <si>
    <t>HC Joey has been removed.</t>
  </si>
  <si>
    <t>https://twitter.com/iupcrosscountry</t>
  </si>
  <si>
    <t>Kutztown University of Pennsylvania</t>
  </si>
  <si>
    <t>Kutztown</t>
  </si>
  <si>
    <t>213349</t>
  </si>
  <si>
    <t>https://www.kutztown.edu/academics/undergraduate-programs.htm</t>
  </si>
  <si>
    <t>DII16695</t>
  </si>
  <si>
    <t>Coates</t>
  </si>
  <si>
    <t>https://kubears.com/sports/mens-track-and-field</t>
  </si>
  <si>
    <t>https://www.facebook.com/KUTFXC/</t>
  </si>
  <si>
    <t>http://www.kubears.com/sb_output.aspx?frform=4</t>
  </si>
  <si>
    <t>Kutztown (PA)</t>
  </si>
  <si>
    <t>91.89%</t>
  </si>
  <si>
    <t>$32,720</t>
  </si>
  <si>
    <t>DII30843</t>
  </si>
  <si>
    <t>Awurumibe</t>
  </si>
  <si>
    <t>https://www.instagram.com/ku_xctf/</t>
  </si>
  <si>
    <t>DII16694</t>
  </si>
  <si>
    <t>Baukman</t>
  </si>
  <si>
    <t>DII9364</t>
  </si>
  <si>
    <t>Hoffman</t>
  </si>
  <si>
    <t>Head Coach (Distance, Mid-Distance)</t>
  </si>
  <si>
    <t>hoffman@kutztown.edu</t>
  </si>
  <si>
    <t>610-683-1334</t>
  </si>
  <si>
    <t>https://twitter.com/ktowntrackxc</t>
  </si>
  <si>
    <t>DII48687</t>
  </si>
  <si>
    <t>Fiedler</t>
  </si>
  <si>
    <t>Graduate Assistant (Mult-events)</t>
  </si>
  <si>
    <t>https://twitter.com/KUBearsXCTF</t>
  </si>
  <si>
    <t>DII42741</t>
  </si>
  <si>
    <t>Aboulhouda</t>
  </si>
  <si>
    <t>aboulhou@kutztown.edu</t>
  </si>
  <si>
    <t>https://twitter.com/kubearsxctf</t>
  </si>
  <si>
    <t>32,720</t>
  </si>
  <si>
    <t>DII30524</t>
  </si>
  <si>
    <t>Alaka</t>
  </si>
  <si>
    <t>alaka@kutztown.edu</t>
  </si>
  <si>
    <t>610-683-4666</t>
  </si>
  <si>
    <t>DII9366</t>
  </si>
  <si>
    <t>Dodds</t>
  </si>
  <si>
    <t>dodds@kutztown.edu</t>
  </si>
  <si>
    <t>https://www.facebook.com/tony.dodds.391</t>
  </si>
  <si>
    <t>DII37061</t>
  </si>
  <si>
    <t>Blannard</t>
  </si>
  <si>
    <t>blannard@kutztown.edu</t>
  </si>
  <si>
    <t>Lincoln University Pennsylvania</t>
  </si>
  <si>
    <t>Lincoln University</t>
  </si>
  <si>
    <t>213598</t>
  </si>
  <si>
    <t>https://www.lincoln.edu/academics/undergraduate-programs</t>
  </si>
  <si>
    <t>DII9411</t>
  </si>
  <si>
    <t>Whiting</t>
  </si>
  <si>
    <t>rwhiting@lincoln.edu</t>
  </si>
  <si>
    <t>484-365-7628</t>
  </si>
  <si>
    <t>https://lulions.com/sports/mens-track-and-field</t>
  </si>
  <si>
    <t>https://twitter.com/rolandwhiting</t>
  </si>
  <si>
    <t>Lincoln (PA)</t>
  </si>
  <si>
    <t>440-518</t>
  </si>
  <si>
    <t>84.54%</t>
  </si>
  <si>
    <t>$30,336</t>
  </si>
  <si>
    <t>DII48688</t>
  </si>
  <si>
    <t>Jillian</t>
  </si>
  <si>
    <t>https://twitter.com/lincolntfxc</t>
  </si>
  <si>
    <t>https://www.facebook.com/people/Lincoln-University-of-PA-XC-TF/100063798783161/</t>
  </si>
  <si>
    <t>https://www.instagram.com/lul1onsxctf/</t>
  </si>
  <si>
    <t>DII31317</t>
  </si>
  <si>
    <t>Krystahl</t>
  </si>
  <si>
    <t>kgordon@lincoln.edu</t>
  </si>
  <si>
    <t>484-365-7314</t>
  </si>
  <si>
    <t>DII31318</t>
  </si>
  <si>
    <t>Lavel</t>
  </si>
  <si>
    <t>lwalker@lincoln.edu</t>
  </si>
  <si>
    <t>Lock Haven University</t>
  </si>
  <si>
    <t>Lock Haven</t>
  </si>
  <si>
    <t>213613</t>
  </si>
  <si>
    <t>https://lockhaven.edu/academics/programs.html</t>
  </si>
  <si>
    <t>DII34515</t>
  </si>
  <si>
    <t>Corina</t>
  </si>
  <si>
    <t>Robbins</t>
  </si>
  <si>
    <t>crobbins@lockhaven.edu</t>
  </si>
  <si>
    <t>https://www.golhu.com/sports/mens-track-and-field</t>
  </si>
  <si>
    <t>https://twitter.com/lhutfxc</t>
  </si>
  <si>
    <t>https://www.facebook.com/LHUTFXC/</t>
  </si>
  <si>
    <t>https://www.instagram.com/lhutfxc/</t>
  </si>
  <si>
    <t>https://www.golhu.com/sb_output.aspx?form=7</t>
  </si>
  <si>
    <t>92.64%</t>
  </si>
  <si>
    <t>$37,419</t>
  </si>
  <si>
    <t>DII41178</t>
  </si>
  <si>
    <t>37,419</t>
  </si>
  <si>
    <t>DII9439</t>
  </si>
  <si>
    <t>arussell@lockhaven.edu</t>
  </si>
  <si>
    <t>570-484-2261</t>
  </si>
  <si>
    <t>https://twitter.com/run4lhu</t>
  </si>
  <si>
    <t>https://www.instagram.com/run4lhu/</t>
  </si>
  <si>
    <t>DII46719</t>
  </si>
  <si>
    <t>Kathleen</t>
  </si>
  <si>
    <t>Riordan</t>
  </si>
  <si>
    <t>DII9440</t>
  </si>
  <si>
    <t>cwarren@lockhaven.edu</t>
  </si>
  <si>
    <t>570-484-2242</t>
  </si>
  <si>
    <t>Mansfield University of Pennsylvania</t>
  </si>
  <si>
    <t>Mansfield</t>
  </si>
  <si>
    <t>213783</t>
  </si>
  <si>
    <t>https://www.mansfield.edu/academic-affairs/academic-programs.cfm</t>
  </si>
  <si>
    <t>DII47788</t>
  </si>
  <si>
    <t>Mattis</t>
  </si>
  <si>
    <t>nmattis@mansfield.edu</t>
  </si>
  <si>
    <t>570-662-4645</t>
  </si>
  <si>
    <t>https://gomounties.com/sports/track-and-field</t>
  </si>
  <si>
    <t>https://twitter.com/MansfieldTF</t>
  </si>
  <si>
    <t>https://www.facebook.com/MUXCTF/</t>
  </si>
  <si>
    <t>https://www.instagram.com/MansfieldTF/</t>
  </si>
  <si>
    <t>https://gomounties.com/sb_output.aspx?form=12&amp;tab=prospectiveathletes&amp;path=track</t>
  </si>
  <si>
    <t>Mansfield (PA)</t>
  </si>
  <si>
    <t>93.94%</t>
  </si>
  <si>
    <t>$28,066</t>
  </si>
  <si>
    <t>Point Park University</t>
  </si>
  <si>
    <t>River States Conference (RSC)</t>
  </si>
  <si>
    <t>215442</t>
  </si>
  <si>
    <t>https://www.pointpark.edu/academics/undergraduateacademics/undergraduatemajors</t>
  </si>
  <si>
    <t>DII48689</t>
  </si>
  <si>
    <t>Darnell</t>
  </si>
  <si>
    <t>Clemm</t>
  </si>
  <si>
    <t>https://plnusealions.com/sports/womens-volleyball</t>
  </si>
  <si>
    <t>https://twitter.com/pointparkxctf</t>
  </si>
  <si>
    <t>https://www.facebook.com/pointparkxctf/</t>
  </si>
  <si>
    <t>https://www.instagram.com/pointparkxctf/</t>
  </si>
  <si>
    <t>https://www.frontrush.com/FR_Web_App/Player/PlayerSubmit.aspx?sid=MTU1Mzg=-pJCL5O5+pKk=&amp;ptype=recruit</t>
  </si>
  <si>
    <t>Point Park</t>
  </si>
  <si>
    <t>483-610</t>
  </si>
  <si>
    <t>$49,460</t>
  </si>
  <si>
    <t>n14993</t>
  </si>
  <si>
    <t>Creamer</t>
  </si>
  <si>
    <t>tcreamer@pointpark.edu</t>
  </si>
  <si>
    <t>412-392-3834</t>
  </si>
  <si>
    <t>https://pointparksports.com/sports/mtrack-ind/index</t>
  </si>
  <si>
    <t>https://twitter.com/coach_tcreamer</t>
  </si>
  <si>
    <t>https://www.facebook.com/tim.creamer.90</t>
  </si>
  <si>
    <t>https://www.pointparksports.com/RecruitingForm</t>
  </si>
  <si>
    <t>65.71%</t>
  </si>
  <si>
    <t>n26625</t>
  </si>
  <si>
    <t>DiNuzzo</t>
  </si>
  <si>
    <t>n14999</t>
  </si>
  <si>
    <t>Walsh</t>
  </si>
  <si>
    <t>jwalsh@pointpark.edu</t>
  </si>
  <si>
    <t>https://twitter.com/johnwalshdwest</t>
  </si>
  <si>
    <t>n14977</t>
  </si>
  <si>
    <t>Oronde</t>
  </si>
  <si>
    <t>Sharif</t>
  </si>
  <si>
    <t>osharif@pointpark.edu</t>
  </si>
  <si>
    <t>n26627</t>
  </si>
  <si>
    <t>https://www.instagram.com/ptonymanderson/</t>
  </si>
  <si>
    <t>n20788b</t>
  </si>
  <si>
    <t>Josef</t>
  </si>
  <si>
    <t>DiPietrantonio</t>
  </si>
  <si>
    <t>jdipietran@pointpark.edu</t>
  </si>
  <si>
    <t>Seton Hill University</t>
  </si>
  <si>
    <t>Greensburg</t>
  </si>
  <si>
    <t>215947</t>
  </si>
  <si>
    <t>https://www.setonhill.edu/academics/undergraduate-programs/majors/</t>
  </si>
  <si>
    <t>DII34516</t>
  </si>
  <si>
    <t>Jamal</t>
  </si>
  <si>
    <t>jjohnson@setonhill.edu</t>
  </si>
  <si>
    <t>724-552-1299</t>
  </si>
  <si>
    <t>https://athletics.setonhill.edu/sports/mens-track-and-field</t>
  </si>
  <si>
    <t>https://twitter.com/headcoachjj</t>
  </si>
  <si>
    <t>https://twitter.com/shuxctf</t>
  </si>
  <si>
    <t>https://www.instagram.com/shu_xc_tf/</t>
  </si>
  <si>
    <t>Seton Hill</t>
  </si>
  <si>
    <t>74.61%</t>
  </si>
  <si>
    <t>$54,226</t>
  </si>
  <si>
    <t>DII50905</t>
  </si>
  <si>
    <t>amartin@setonhill.edu</t>
  </si>
  <si>
    <t>DII49910</t>
  </si>
  <si>
    <t>Raven</t>
  </si>
  <si>
    <t>Haston</t>
  </si>
  <si>
    <t>rhaston@setonhill.edu</t>
  </si>
  <si>
    <t>https://www.instagram.com/_raebandz/</t>
  </si>
  <si>
    <t>54,226</t>
  </si>
  <si>
    <t>DII41180</t>
  </si>
  <si>
    <t>sfowler@setonhill.edu</t>
  </si>
  <si>
    <t>724-830-1872</t>
  </si>
  <si>
    <t>https://twitter.com/sarahrenae709</t>
  </si>
  <si>
    <t>https://www.instagram.com/sarahrenae709/</t>
  </si>
  <si>
    <t>DII46721</t>
  </si>
  <si>
    <t>AC Elizabeth has been removed.</t>
  </si>
  <si>
    <t>Shippensburg University of Pennsylvania</t>
  </si>
  <si>
    <t>Shippensburg</t>
  </si>
  <si>
    <t>216010</t>
  </si>
  <si>
    <t>https://www.ship.edu/academics/programs/undergraduate_programs/</t>
  </si>
  <si>
    <t>DII43632</t>
  </si>
  <si>
    <t>Grove</t>
  </si>
  <si>
    <t>KJGrove@ship.edu</t>
  </si>
  <si>
    <t>717-477-1284</t>
  </si>
  <si>
    <t>https://shipraiders.com/sports/mens-track-and-field</t>
  </si>
  <si>
    <t>https://www.facebook.com/sutrack/</t>
  </si>
  <si>
    <t>https://www.instagram.com/shipxctf/</t>
  </si>
  <si>
    <t>https://shipraiders.com/sb_output.aspx?form=15</t>
  </si>
  <si>
    <t>15-23</t>
  </si>
  <si>
    <t>92.40%</t>
  </si>
  <si>
    <t>30,650</t>
  </si>
  <si>
    <t>DII9675</t>
  </si>
  <si>
    <t>Osanitsch</t>
  </si>
  <si>
    <t>DMOsan@ship.edu</t>
  </si>
  <si>
    <t>https://twitter.com/shipuraiders</t>
  </si>
  <si>
    <t>https://www.facebook.com/david.osanitsch</t>
  </si>
  <si>
    <t>https://www.instagram.com/shiptfcc/</t>
  </si>
  <si>
    <t>$30,650</t>
  </si>
  <si>
    <t>DII9676</t>
  </si>
  <si>
    <t>SASpen@ship.edu</t>
  </si>
  <si>
    <t>DII9679</t>
  </si>
  <si>
    <t>Alison</t>
  </si>
  <si>
    <t>Freas</t>
  </si>
  <si>
    <t>AMMaurer@ship.edu</t>
  </si>
  <si>
    <t>DII9677</t>
  </si>
  <si>
    <t>Knol</t>
  </si>
  <si>
    <t>djknol@ship.edu</t>
  </si>
  <si>
    <t>DII9678</t>
  </si>
  <si>
    <t>Dunkel</t>
  </si>
  <si>
    <t>kadunkel@ship.edu</t>
  </si>
  <si>
    <t>https://www.instagram.com/shipjav/</t>
  </si>
  <si>
    <t>DII37064</t>
  </si>
  <si>
    <t>SEHewitt@ship.edu</t>
  </si>
  <si>
    <t>$216,010</t>
  </si>
  <si>
    <t>DII16388</t>
  </si>
  <si>
    <t>tahewitt@ship.edu</t>
  </si>
  <si>
    <t>Slippery Rock University</t>
  </si>
  <si>
    <t>Slippery Rock</t>
  </si>
  <si>
    <t>216038</t>
  </si>
  <si>
    <t>https://www.sru.edu/academics/majors-and-minors#showMinors=false&amp;view=expanded&amp;page=1</t>
  </si>
  <si>
    <t>DII31774</t>
  </si>
  <si>
    <t>Geist</t>
  </si>
  <si>
    <t>https://rockathletics.com/sports/mens-track-and-field</t>
  </si>
  <si>
    <t>https://twitter.com/rocktfxc</t>
  </si>
  <si>
    <t>https://www.instagram.com/rocktfxc/</t>
  </si>
  <si>
    <t>72.21%</t>
  </si>
  <si>
    <t>$28,680</t>
  </si>
  <si>
    <t>DII31775</t>
  </si>
  <si>
    <t>Vanere</t>
  </si>
  <si>
    <t>Maynard</t>
  </si>
  <si>
    <t>DII36161</t>
  </si>
  <si>
    <t>Maxwell</t>
  </si>
  <si>
    <t>DII9735</t>
  </si>
  <si>
    <t>william.jordan@sru.edu</t>
  </si>
  <si>
    <t>724-738-2797</t>
  </si>
  <si>
    <t>DII9737</t>
  </si>
  <si>
    <t>Shadeck</t>
  </si>
  <si>
    <t>https://twitter.com/nathanshadeck</t>
  </si>
  <si>
    <t>DII30077</t>
  </si>
  <si>
    <t>Tabitha</t>
  </si>
  <si>
    <t>Bemis</t>
  </si>
  <si>
    <t>Assistant Coach (Jumps, Multi-events, Sprints, Hurdles)</t>
  </si>
  <si>
    <t>tabitha.bemis@sru.edu</t>
  </si>
  <si>
    <t>724-738-4309</t>
  </si>
  <si>
    <t>https://www.facebook.com/bemist15</t>
  </si>
  <si>
    <t>DII34517</t>
  </si>
  <si>
    <t>Over</t>
  </si>
  <si>
    <t>robert.over@sru.edu</t>
  </si>
  <si>
    <t>724-738-2798</t>
  </si>
  <si>
    <t>https://twitter.com/rover914</t>
  </si>
  <si>
    <t>Thomas Jefferson University</t>
  </si>
  <si>
    <t>216366</t>
  </si>
  <si>
    <t>https://www.jeffco.edu/academics/programsdepartments#.WtJ62-jwa3A</t>
  </si>
  <si>
    <t>DII9324</t>
  </si>
  <si>
    <t>david.thomas@jefferson.edu</t>
  </si>
  <si>
    <t>215-951-5373</t>
  </si>
  <si>
    <t>https://jeffersonrams.com/sports/mens-track-and-field</t>
  </si>
  <si>
    <t>https://www.facebook.com/david.thomas.14019338</t>
  </si>
  <si>
    <t>https://www.instagram.com/jefferson_mxctf/</t>
  </si>
  <si>
    <t>http://jeffersonrams.com/sports/2020/6/9/xc-track-recruiting-questionnaire.aspx?id=584</t>
  </si>
  <si>
    <t>Jefferson (PA)</t>
  </si>
  <si>
    <t>63.90%</t>
  </si>
  <si>
    <t>$17,997</t>
  </si>
  <si>
    <t>DII30076</t>
  </si>
  <si>
    <t>Bauersfeld</t>
  </si>
  <si>
    <t>Kenneth.Bauersfeld@jefferson.edu</t>
  </si>
  <si>
    <t>https://twitter.com/wj_tf_xc</t>
  </si>
  <si>
    <t>University of Pittsburgh - Johnstown</t>
  </si>
  <si>
    <t>Johnstown</t>
  </si>
  <si>
    <t>https://www.upj.pitt.edu/en/academics/majors/</t>
  </si>
  <si>
    <t>DII50906</t>
  </si>
  <si>
    <t>Dean-Neil</t>
  </si>
  <si>
    <t>adeanneil@pitt.edu</t>
  </si>
  <si>
    <t>814-442-3849</t>
  </si>
  <si>
    <t>https://pittjohnstownathletics.com/sports/mens-track-and-field</t>
  </si>
  <si>
    <t>https://pittjohnstownathletics.com/sb_output.aspx?form=3</t>
  </si>
  <si>
    <t>Pittsburgh-Johnstown</t>
  </si>
  <si>
    <t>21-25</t>
  </si>
  <si>
    <t>215284</t>
  </si>
  <si>
    <t>DII43633</t>
  </si>
  <si>
    <t>Fran</t>
  </si>
  <si>
    <t>https://www.facebook.com/PittJohnstownTrack/</t>
  </si>
  <si>
    <t>41,262</t>
  </si>
  <si>
    <t>DII47789</t>
  </si>
  <si>
    <t>AC Krysten has been removed.</t>
  </si>
  <si>
    <t>https://www.instagram.com/kjoseph23/</t>
  </si>
  <si>
    <t>$41,262</t>
  </si>
  <si>
    <t>DII9594</t>
  </si>
  <si>
    <t>HC Nick has been removed.</t>
  </si>
  <si>
    <t>West Chester University of Pennsylvania</t>
  </si>
  <si>
    <t>West Chester</t>
  </si>
  <si>
    <t>216764</t>
  </si>
  <si>
    <t>https://www.wcupa.edu/_academics/programs/</t>
  </si>
  <si>
    <t>DII32130</t>
  </si>
  <si>
    <t>Leak</t>
  </si>
  <si>
    <t>cleak@wcupa.edu</t>
  </si>
  <si>
    <t>610-436-2468</t>
  </si>
  <si>
    <t>https://wcupagoldenrams.com/sports/mens-track-and-field</t>
  </si>
  <si>
    <t>https://twitter.com/wcu_tfxc</t>
  </si>
  <si>
    <t>https://www.instagram.com/wcuxctf/</t>
  </si>
  <si>
    <t>https://questionnaires.armssoftware.com/29a3c781e65c</t>
  </si>
  <si>
    <t>83.21%</t>
  </si>
  <si>
    <t>$39,993</t>
  </si>
  <si>
    <t>DII9805</t>
  </si>
  <si>
    <t>pmosley@wcupa.edu</t>
  </si>
  <si>
    <t>https://twitter.com/mos32coach</t>
  </si>
  <si>
    <t>https://www.facebook.com/WCUCCTFAlum/</t>
  </si>
  <si>
    <t>DII48428</t>
  </si>
  <si>
    <t>https://x.com/kenclarkspeed?lang=gu</t>
  </si>
  <si>
    <t>https://www.instagram.com/kenclarkspeed/</t>
  </si>
  <si>
    <t>DII43634</t>
  </si>
  <si>
    <t>Puz</t>
  </si>
  <si>
    <t>ap907450@wcupa.edu</t>
  </si>
  <si>
    <t>https://www.instagram.com/wcutf.xc/</t>
  </si>
  <si>
    <t>39,993</t>
  </si>
  <si>
    <t>DII43636</t>
  </si>
  <si>
    <t>DK927786@wcupa.edu</t>
  </si>
  <si>
    <t>DII38027</t>
  </si>
  <si>
    <t>Burton</t>
  </si>
  <si>
    <t>vburton@wcupa.edu</t>
  </si>
  <si>
    <t>https://twitter.com/WCU_TFXC</t>
  </si>
  <si>
    <t>DII48429</t>
  </si>
  <si>
    <t>Amir</t>
  </si>
  <si>
    <t>Cubbage</t>
  </si>
  <si>
    <t>Assistant Coach (Hurdles, High-Jump)</t>
  </si>
  <si>
    <t>DII48431</t>
  </si>
  <si>
    <t>Joli</t>
  </si>
  <si>
    <t>Golembiewski</t>
  </si>
  <si>
    <t>DII48430</t>
  </si>
  <si>
    <t>Jess</t>
  </si>
  <si>
    <t>Assistant Coach (Distance, Sprints)</t>
  </si>
  <si>
    <t>trackandfield@wcupa.edu</t>
  </si>
  <si>
    <t>Allen University</t>
  </si>
  <si>
    <t>217624</t>
  </si>
  <si>
    <t>https://www.allenuniversity.edu/academics/majors/</t>
  </si>
  <si>
    <t>DII46724</t>
  </si>
  <si>
    <t>Orinthal</t>
  </si>
  <si>
    <t>Striggles</t>
  </si>
  <si>
    <t>ostriggles@allenuniversity.edu</t>
  </si>
  <si>
    <t>https://auyellowjackets.com/sports/mens-track-and-field</t>
  </si>
  <si>
    <t>https://twitter.com/AllenUXCTF</t>
  </si>
  <si>
    <t>https://www.instagram.com/allenu_xctf/</t>
  </si>
  <si>
    <t>https://www.athleticscholarships.net/college-sports-recruiting.htm</t>
  </si>
  <si>
    <t>Allen (SC)</t>
  </si>
  <si>
    <t>56.28%</t>
  </si>
  <si>
    <t>$24,234</t>
  </si>
  <si>
    <t>DII46723</t>
  </si>
  <si>
    <t>Lowery</t>
  </si>
  <si>
    <t>blowery@allenuniversity.edu</t>
  </si>
  <si>
    <t>https://www.facebook.com/Mr.PsiChotic/</t>
  </si>
  <si>
    <t>DII46725</t>
  </si>
  <si>
    <t>Tamisha</t>
  </si>
  <si>
    <t>tmartin@allenuniversity.edu</t>
  </si>
  <si>
    <t>Anderson University - South Carolina</t>
  </si>
  <si>
    <t>217633</t>
  </si>
  <si>
    <t>https://www.andersonuniversity.edu/colleges-schools/academics</t>
  </si>
  <si>
    <t>DII49421</t>
  </si>
  <si>
    <t>Stephenson</t>
  </si>
  <si>
    <t>cstephenson@andersonuniversity.edu</t>
  </si>
  <si>
    <t>864-231-2088</t>
  </si>
  <si>
    <t>https://www.autrojans.com/sports/mtrack/index</t>
  </si>
  <si>
    <t>https://x.com/au_trojansxctf</t>
  </si>
  <si>
    <t>https://www.facebook.com/caleb.stephenson.3/</t>
  </si>
  <si>
    <t>https://www.facebook.com/autrojans/</t>
  </si>
  <si>
    <t>https://www.instagram.com/autrojansxctf/</t>
  </si>
  <si>
    <t>https://questionnaires.armssoftware.com/21153ad37415</t>
  </si>
  <si>
    <t>Anderson (SC)</t>
  </si>
  <si>
    <t>47,140</t>
  </si>
  <si>
    <t>DII9852</t>
  </si>
  <si>
    <t>Eagle</t>
  </si>
  <si>
    <t>keagle@andersonuniversity.edu</t>
  </si>
  <si>
    <t>$47,140</t>
  </si>
  <si>
    <t>DII50357</t>
  </si>
  <si>
    <t>Byars</t>
  </si>
  <si>
    <t>byarswill@yahoo.com</t>
  </si>
  <si>
    <t>DII9854</t>
  </si>
  <si>
    <t>Neely</t>
  </si>
  <si>
    <t>wneely@andersonuniversity.edu</t>
  </si>
  <si>
    <t>https://www.facebook.com/bill.neely.18</t>
  </si>
  <si>
    <t>Benedict College</t>
  </si>
  <si>
    <t>217721</t>
  </si>
  <si>
    <t>https://www.benedict.edu/cms/?q=degrees</t>
  </si>
  <si>
    <t>DII37066</t>
  </si>
  <si>
    <t>Danny</t>
  </si>
  <si>
    <t>daniel.brooks@benedict.edu</t>
  </si>
  <si>
    <t>https://benedicttigers.com/sports/track-and-field</t>
  </si>
  <si>
    <t>https://www.facebook.com/people/Benedict-College-Track-FieldXC/100063469815019/</t>
  </si>
  <si>
    <t>https://benedicttigers.com/sb_output.aspx?form=3</t>
  </si>
  <si>
    <t>Benedict</t>
  </si>
  <si>
    <t>70.45%</t>
  </si>
  <si>
    <t>$27,002</t>
  </si>
  <si>
    <t>DII39201</t>
  </si>
  <si>
    <t>Veronica</t>
  </si>
  <si>
    <t>Satchell</t>
  </si>
  <si>
    <t>https://www.facebook.com/profile.php?id=100063469815019</t>
  </si>
  <si>
    <t>https://www.instagram.com/benedicttigers_tfxc/</t>
  </si>
  <si>
    <t>27,002</t>
  </si>
  <si>
    <t>DII41183</t>
  </si>
  <si>
    <t>Ediberto</t>
  </si>
  <si>
    <t>Crisanto</t>
  </si>
  <si>
    <t>ediberto.crisanto@benedict.edu</t>
  </si>
  <si>
    <t>https://www.facebook.com/p/Benedict-College-Track-Field-100057637112131/</t>
  </si>
  <si>
    <t>DII13358</t>
  </si>
  <si>
    <t>Claflin University</t>
  </si>
  <si>
    <t>217873</t>
  </si>
  <si>
    <t>https://www.claflin.edu/academics-research/programs-of-study</t>
  </si>
  <si>
    <t>DII41184</t>
  </si>
  <si>
    <t>Malcolm</t>
  </si>
  <si>
    <t>mawatts@claflin.edu</t>
  </si>
  <si>
    <t>803-535-5196</t>
  </si>
  <si>
    <t>https://athletics.claflin.edu/sports/mens-track-and-field</t>
  </si>
  <si>
    <t>https://www.instagram.com/claflin_track/</t>
  </si>
  <si>
    <t>https://questionnaires.armssoftware.com/348dce09b1b6</t>
  </si>
  <si>
    <t>Claflin</t>
  </si>
  <si>
    <t>16-18</t>
  </si>
  <si>
    <t>65.13%</t>
  </si>
  <si>
    <t>33,676</t>
  </si>
  <si>
    <t>217,873</t>
  </si>
  <si>
    <t>DII16718</t>
  </si>
  <si>
    <t>A'See</t>
  </si>
  <si>
    <t>$33,676</t>
  </si>
  <si>
    <t>Coker University</t>
  </si>
  <si>
    <t>Hartsville</t>
  </si>
  <si>
    <t>217907</t>
  </si>
  <si>
    <t>https://coker.edu/academic-programs</t>
  </si>
  <si>
    <t>DII38200</t>
  </si>
  <si>
    <t>Galloway</t>
  </si>
  <si>
    <t>Head Coach (Sprints, Hurdles, Multi-events)</t>
  </si>
  <si>
    <t>egalloway@coker.edu</t>
  </si>
  <si>
    <t>843-857-4146</t>
  </si>
  <si>
    <t>https://twitter.com/coachgljtj42</t>
  </si>
  <si>
    <t>https://www.instagram.com/cokertfxc/</t>
  </si>
  <si>
    <t>Coker (SC)</t>
  </si>
  <si>
    <t>88.78%</t>
  </si>
  <si>
    <t>44,864</t>
  </si>
  <si>
    <t>DII40013</t>
  </si>
  <si>
    <t>pbaker@coker.edu</t>
  </si>
  <si>
    <t>843-383-4286</t>
  </si>
  <si>
    <t>https://twitter.com/CokerTFXC</t>
  </si>
  <si>
    <t>Converse College</t>
  </si>
  <si>
    <t>217961</t>
  </si>
  <si>
    <t>https://www.converse.edu/academics/majors-minors-and-tracks/</t>
  </si>
  <si>
    <t>DII13568</t>
  </si>
  <si>
    <t>Brandon.Morton@Converse.edu</t>
  </si>
  <si>
    <t>864-577-2055</t>
  </si>
  <si>
    <t>https://govalkyries.com/sports/mens-track-and-field</t>
  </si>
  <si>
    <t>https://twitter.com/coachmorton83</t>
  </si>
  <si>
    <t>https://www.facebook.com/Converse-College-Cross-Country-and-Track-Field</t>
  </si>
  <si>
    <t>Converse</t>
  </si>
  <si>
    <t>90.00%</t>
  </si>
  <si>
    <t>$37,210</t>
  </si>
  <si>
    <t>DII49422</t>
  </si>
  <si>
    <t>Malonda</t>
  </si>
  <si>
    <t>roger.malonda@converse.edu</t>
  </si>
  <si>
    <t>https://x.com/Valkyries_MXCTF</t>
  </si>
  <si>
    <t>https://www.facebook.com/ConverseValkyries/</t>
  </si>
  <si>
    <t>https://www.instagram.com/valkyriesxctrack/</t>
  </si>
  <si>
    <t>37,210</t>
  </si>
  <si>
    <t>DII41185</t>
  </si>
  <si>
    <t>Ferrill</t>
  </si>
  <si>
    <t>gaferrill001@converse.edu</t>
  </si>
  <si>
    <t>https://twitter.com/Valkyries_MXCTF</t>
  </si>
  <si>
    <t>https://www.facebook.com/p/Converse-College-Cross-Country-and-Track-Field-100070289342380/</t>
  </si>
  <si>
    <t>DII41187</t>
  </si>
  <si>
    <t>Breondra</t>
  </si>
  <si>
    <t>breondra.steele@converse.edu</t>
  </si>
  <si>
    <t>Erskine College</t>
  </si>
  <si>
    <t>Due West</t>
  </si>
  <si>
    <t>217998</t>
  </si>
  <si>
    <t>y (Reformed Presbyterian Church)</t>
  </si>
  <si>
    <t>https://www.erskine.edu/academics/majors/american-studies/</t>
  </si>
  <si>
    <t>DII47790</t>
  </si>
  <si>
    <t>mike.morrison@erskine.edu</t>
  </si>
  <si>
    <t>https://erskinesports.com/sports/mens-track-and-field</t>
  </si>
  <si>
    <t>https://twitter.com/coachmic32</t>
  </si>
  <si>
    <t>https://twitter.com/fleetxctrack</t>
  </si>
  <si>
    <t>https://www.facebook.com/FleetMensSoccer/</t>
  </si>
  <si>
    <t>https://www.instagram.com/erskinexctrackandfield/</t>
  </si>
  <si>
    <t>https://www.frontrush.com/FR_Web_App/Player/PlayerSubmit.aspx?sid=MTc5NzA=-/jIoqOYTM9g=&amp;ptype=recruit</t>
  </si>
  <si>
    <t>Erskine</t>
  </si>
  <si>
    <t>62.93%</t>
  </si>
  <si>
    <t>$53,975</t>
  </si>
  <si>
    <t>DII45614</t>
  </si>
  <si>
    <t>Heinold</t>
  </si>
  <si>
    <t>heinold@erskine.edu</t>
  </si>
  <si>
    <t>Francis Marion University</t>
  </si>
  <si>
    <t>Florence</t>
  </si>
  <si>
    <t>218061</t>
  </si>
  <si>
    <t>https://www.fmarion.edu/academics/</t>
  </si>
  <si>
    <t>DII10000</t>
  </si>
  <si>
    <t>Bluman</t>
  </si>
  <si>
    <t>mbluman@fmarion.edu</t>
  </si>
  <si>
    <t>843-661-1239</t>
  </si>
  <si>
    <t>https://fmupatriots.com/sports/mens-track-and-field</t>
  </si>
  <si>
    <t>https://twitter.com/fmuxc</t>
  </si>
  <si>
    <t>https://www.facebook.com/FrancisMarionUniversityCrossCountryAndTrackAlumni/</t>
  </si>
  <si>
    <t>Francis Marion</t>
  </si>
  <si>
    <t>460-570</t>
  </si>
  <si>
    <t>15-21</t>
  </si>
  <si>
    <t>74.45%</t>
  </si>
  <si>
    <t>$34,628</t>
  </si>
  <si>
    <t>DII46726</t>
  </si>
  <si>
    <t>Wayne.lacy@fmarion.edu</t>
  </si>
  <si>
    <t>843-617-8425</t>
  </si>
  <si>
    <t>https://www.instagram.com/fmuxctf/</t>
  </si>
  <si>
    <t>Lander University</t>
  </si>
  <si>
    <t>218229</t>
  </si>
  <si>
    <t>https://las.touro.edu/women/programs-and-majors/</t>
  </si>
  <si>
    <t>DII41188</t>
  </si>
  <si>
    <t>Tydarius</t>
  </si>
  <si>
    <t>Floyd</t>
  </si>
  <si>
    <t>tfloyd@lander.edu</t>
  </si>
  <si>
    <t>864-388-8612</t>
  </si>
  <si>
    <t>https://landerbearcats.com/sports/mens-tennis</t>
  </si>
  <si>
    <t>https://twitter.com/landertennis</t>
  </si>
  <si>
    <t>https://www.instagram.com/LanderXCTF/</t>
  </si>
  <si>
    <t>https://admissions.lander.edu/register/?id=624668c2-bbcb-45da-9467-0ec072c759e7</t>
  </si>
  <si>
    <t>Lander</t>
  </si>
  <si>
    <t>53.71%</t>
  </si>
  <si>
    <t>35,840</t>
  </si>
  <si>
    <t>DII49014</t>
  </si>
  <si>
    <t>Power</t>
  </si>
  <si>
    <t>bpower@lander.edu</t>
  </si>
  <si>
    <t>https://twitter.com/bepowers85</t>
  </si>
  <si>
    <t>$35,840</t>
  </si>
  <si>
    <t>Newberry College</t>
  </si>
  <si>
    <t>218414</t>
  </si>
  <si>
    <t>https://www.newberry.edu/catalog</t>
  </si>
  <si>
    <t>DII33323</t>
  </si>
  <si>
    <t>scott.hutchinson@newberry.edu</t>
  </si>
  <si>
    <t>https://newberrywolves.com/sports/mens-track-and-field</t>
  </si>
  <si>
    <t>https://twitter.com/newberrytfxc</t>
  </si>
  <si>
    <t>https://www.facebook.com/scott.hutchinson.108</t>
  </si>
  <si>
    <t>https://www.facebook.com/NewberryTFXC/</t>
  </si>
  <si>
    <t>https://www.instagram.com/coach_hutchinson/</t>
  </si>
  <si>
    <t>https://www.instagram.com/newberry_tfxc/</t>
  </si>
  <si>
    <t>Newberry (SC)</t>
  </si>
  <si>
    <t>58.42%</t>
  </si>
  <si>
    <t>$43,906</t>
  </si>
  <si>
    <t>DII49015</t>
  </si>
  <si>
    <t>Deborah</t>
  </si>
  <si>
    <t>Acquah</t>
  </si>
  <si>
    <t>deborah.acquah@newberry.edu</t>
  </si>
  <si>
    <t>DII34519</t>
  </si>
  <si>
    <t>anthony.washington@newberry.edu</t>
  </si>
  <si>
    <t>803-463-9530</t>
  </si>
  <si>
    <t>DII46728</t>
  </si>
  <si>
    <t>caroline.smith@newberry.edu</t>
  </si>
  <si>
    <t>https://www.facebook.com/people/Caroline-Smith/100044836010688/</t>
  </si>
  <si>
    <t>North Greenville University</t>
  </si>
  <si>
    <t>Tigerville</t>
  </si>
  <si>
    <t>218441</t>
  </si>
  <si>
    <t>https://www.ngu.edu/academics.php</t>
  </si>
  <si>
    <t>DII37551</t>
  </si>
  <si>
    <t>Kouvolo</t>
  </si>
  <si>
    <t>https://www.nguathletics.com/sports/mtrack</t>
  </si>
  <si>
    <t>https://twitter.com/ngutfcc</t>
  </si>
  <si>
    <t>https://www.facebook.com/ngutfcc/</t>
  </si>
  <si>
    <t>https://www.instagram.com/ngutfcc/</t>
  </si>
  <si>
    <t>http://www.nguathletics.com/sb_output.aspx?form=4</t>
  </si>
  <si>
    <t>North Greenville</t>
  </si>
  <si>
    <t>480-640</t>
  </si>
  <si>
    <t>65.78%</t>
  </si>
  <si>
    <t>39,760</t>
  </si>
  <si>
    <t>DII14260</t>
  </si>
  <si>
    <t>Stober</t>
  </si>
  <si>
    <t>Head Coach (Distance, Mid-Distance, Pole Vault)</t>
  </si>
  <si>
    <t>cameron.stober2@ngu.edu</t>
  </si>
  <si>
    <t>864-553-1775</t>
  </si>
  <si>
    <t>$39,760</t>
  </si>
  <si>
    <t>DII44833</t>
  </si>
  <si>
    <t>Kylie</t>
  </si>
  <si>
    <t>Futrell</t>
  </si>
  <si>
    <t>Graduate Assistant (Distance, Mid-Distance, Operations)</t>
  </si>
  <si>
    <t>https://www.facebook.com/kylie.futrell/</t>
  </si>
  <si>
    <t>DII47791</t>
  </si>
  <si>
    <t>Jarvis.Robinson@ngu.edu</t>
  </si>
  <si>
    <t>https://twitter.com/jsr9883_jarvis</t>
  </si>
  <si>
    <t>https://www.facebook.com/jarvis.robinson.7549/</t>
  </si>
  <si>
    <t>https://www.instagram.com/im_jrob/</t>
  </si>
  <si>
    <t>Southern Wesleyan University</t>
  </si>
  <si>
    <t>Central</t>
  </si>
  <si>
    <t>y (Wesleyan)</t>
  </si>
  <si>
    <t>https://www.swu.edu/academics/academic-programs/</t>
  </si>
  <si>
    <t>DII50907</t>
  </si>
  <si>
    <t>Peyton</t>
  </si>
  <si>
    <t>pshelton@swu.edu</t>
  </si>
  <si>
    <t>https://swuathletics.com/sports/mens-track-and-field</t>
  </si>
  <si>
    <t>https://swuathletics.com/sports/2020/5/21/track-xc-recruits.aspx?id=223</t>
  </si>
  <si>
    <t>Southern Wesleyan</t>
  </si>
  <si>
    <t>480-500</t>
  </si>
  <si>
    <t>570-600</t>
  </si>
  <si>
    <t>University of South Carolina - Beaufort</t>
  </si>
  <si>
    <t>Beaufort</t>
  </si>
  <si>
    <t>218654</t>
  </si>
  <si>
    <t>https://www.uscb.edu/academics/majors_minors.html</t>
  </si>
  <si>
    <t>DII44380</t>
  </si>
  <si>
    <t>Baron</t>
  </si>
  <si>
    <t>Volunteer Assistant Coach (Jumps, Sprints)</t>
  </si>
  <si>
    <t>https://usfcougars.com/sports/womens-volleyball</t>
  </si>
  <si>
    <t>https://twitter.com/uscbtf</t>
  </si>
  <si>
    <t>https://college.jumpforward.com/questionnaire.aspx?iid=362&amp;sportid=13</t>
  </si>
  <si>
    <t>South Carolina-Beaufort</t>
  </si>
  <si>
    <t>62.17%</t>
  </si>
  <si>
    <t>$35,537</t>
  </si>
  <si>
    <t>DII40015</t>
  </si>
  <si>
    <t>Terica</t>
  </si>
  <si>
    <t>tericah@uscb.edu</t>
  </si>
  <si>
    <t>843-208-8067</t>
  </si>
  <si>
    <t>n5765</t>
  </si>
  <si>
    <t>https://twitter.com/USCBXCTF</t>
  </si>
  <si>
    <t>https://uscbathletics.com/sb_output.aspx?form=3</t>
  </si>
  <si>
    <t>n5763</t>
  </si>
  <si>
    <t>Downey</t>
  </si>
  <si>
    <t>DII50358</t>
  </si>
  <si>
    <t>gs41@uscb.edu</t>
  </si>
  <si>
    <t>https://www.instagram.com/theeshaunscott/</t>
  </si>
  <si>
    <t>https://www.instagram.com/uscbxctf/</t>
  </si>
  <si>
    <t>DII45615</t>
  </si>
  <si>
    <t>jglane@uscb.edu</t>
  </si>
  <si>
    <t>DII41189</t>
  </si>
  <si>
    <t>Kimball</t>
  </si>
  <si>
    <t>larrykimball@outlook.com</t>
  </si>
  <si>
    <t>https://www.facebook.com/larry.kimball.104/</t>
  </si>
  <si>
    <t>Augustana University - South Dakota</t>
  </si>
  <si>
    <t>Sioux Falls</t>
  </si>
  <si>
    <t>219000</t>
  </si>
  <si>
    <t>https://www.augie.edu/academics/majors-and-programs</t>
  </si>
  <si>
    <t>DII12341</t>
  </si>
  <si>
    <t>Bies</t>
  </si>
  <si>
    <t>https://goaugie.com/sports/mens-track-and-field</t>
  </si>
  <si>
    <t>https://twitter.com/swumwtennis</t>
  </si>
  <si>
    <t>https://www.facebook.com/swu.tennis</t>
  </si>
  <si>
    <t>https://goaugie.com/sports/2010/5/5/trackandfieldquestionnaire.aspx</t>
  </si>
  <si>
    <t>Augustana (SD)</t>
  </si>
  <si>
    <t>535-670</t>
  </si>
  <si>
    <t>520-720</t>
  </si>
  <si>
    <t>66.55%</t>
  </si>
  <si>
    <t>$51,800</t>
  </si>
  <si>
    <t>DII12342</t>
  </si>
  <si>
    <t>Ericsson</t>
  </si>
  <si>
    <t>https://twitter.com/augustanatrack</t>
  </si>
  <si>
    <t>https://www.facebook.com/augustanatrack</t>
  </si>
  <si>
    <t>https://www.instagram.com/augustanatrack/</t>
  </si>
  <si>
    <t>DII12344</t>
  </si>
  <si>
    <t>Zimney</t>
  </si>
  <si>
    <t>DII48690</t>
  </si>
  <si>
    <t>Tanis</t>
  </si>
  <si>
    <t>scott.tanis@augie.edu</t>
  </si>
  <si>
    <t>605-274-5528</t>
  </si>
  <si>
    <t>https://x.com/augustanatrack</t>
  </si>
  <si>
    <t>https://www.facebook.com/augustanatrack/</t>
  </si>
  <si>
    <t>DII41190</t>
  </si>
  <si>
    <t>Schaefer</t>
  </si>
  <si>
    <t>jschaefer23@ole.augie.edu</t>
  </si>
  <si>
    <t>51,800</t>
  </si>
  <si>
    <t>DII15262</t>
  </si>
  <si>
    <t>Kaleb</t>
  </si>
  <si>
    <t>Lindsey-Stevens</t>
  </si>
  <si>
    <t>klindseystevens@augie.edu</t>
  </si>
  <si>
    <t>605-274-5480</t>
  </si>
  <si>
    <t>Black Hills State University</t>
  </si>
  <si>
    <t>Spearfish</t>
  </si>
  <si>
    <t>219046</t>
  </si>
  <si>
    <t>https://www.bhsu.edu/academics</t>
  </si>
  <si>
    <t>DII47792</t>
  </si>
  <si>
    <t>alexander.kemp@bhsu.edu</t>
  </si>
  <si>
    <t>217-791-9355</t>
  </si>
  <si>
    <t>https://bhsuathletics.com/sports/mens-track-and-field</t>
  </si>
  <si>
    <t>https://twitter.com/bhsumenshoops</t>
  </si>
  <si>
    <t>https://www.facebook.com/BHSUTF/</t>
  </si>
  <si>
    <t>https://www.instagram.com/bhsu_tf/</t>
  </si>
  <si>
    <t>https://bhsuathletics.com/sb_output.aspx?form=9</t>
  </si>
  <si>
    <t>Black Hills State</t>
  </si>
  <si>
    <t>555-615</t>
  </si>
  <si>
    <t>483-588</t>
  </si>
  <si>
    <t>97.79%</t>
  </si>
  <si>
    <t>$24,642</t>
  </si>
  <si>
    <t>DII47793</t>
  </si>
  <si>
    <t>Destiny</t>
  </si>
  <si>
    <t>Pelton</t>
  </si>
  <si>
    <t>destiny.pelton@yellowjackets.bhsu.edu</t>
  </si>
  <si>
    <t>DII17104</t>
  </si>
  <si>
    <t>Medigovich</t>
  </si>
  <si>
    <t>Brian.Medigovich@bhsu.edu</t>
  </si>
  <si>
    <t>605-642-6486</t>
  </si>
  <si>
    <t>DII35675</t>
  </si>
  <si>
    <t>Cahoon</t>
  </si>
  <si>
    <t>matthew.cahoon@bhsu.edu</t>
  </si>
  <si>
    <t>605-642-6886</t>
  </si>
  <si>
    <t>https://twitter.com/mcahoon32</t>
  </si>
  <si>
    <t>DII10269</t>
  </si>
  <si>
    <t>Walkinshaw</t>
  </si>
  <si>
    <t>Scott.Walkinshaw@BHSU.edu</t>
  </si>
  <si>
    <t>https://twitter.com/bhsu_tf</t>
  </si>
  <si>
    <t>Northern State University</t>
  </si>
  <si>
    <t>Aberdeen</t>
  </si>
  <si>
    <t>219259</t>
  </si>
  <si>
    <t>https://www.northern.edu/majors-and-minors</t>
  </si>
  <si>
    <t>DII10301</t>
  </si>
  <si>
    <t>Lynne</t>
  </si>
  <si>
    <t>Dingman</t>
  </si>
  <si>
    <t>lynne.dingman@northern.edu</t>
  </si>
  <si>
    <t>605-216-7167</t>
  </si>
  <si>
    <t>https://nsuwolves.com/sports/mens-track-and-field</t>
  </si>
  <si>
    <t>https://twitter.com/nsuwolves_tfcc</t>
  </si>
  <si>
    <t>https://www.facebook.com/northern.track.1/</t>
  </si>
  <si>
    <t>https://nsuwolves.com/sb_output.aspx?frform=2&amp;path=mtrack</t>
  </si>
  <si>
    <t>Northern State (SD)</t>
  </si>
  <si>
    <t>74.36%</t>
  </si>
  <si>
    <t>$26,146</t>
  </si>
  <si>
    <t>DII48432</t>
  </si>
  <si>
    <t>Graduate Assistant (Jumps, Multi-events)</t>
  </si>
  <si>
    <t>gerard.bryant1@northern.edu</t>
  </si>
  <si>
    <t>605-626-3336</t>
  </si>
  <si>
    <t>https://x.com/nsuwolves_tfcc</t>
  </si>
  <si>
    <t>https://www.instagram.com/northernstatetfxc/</t>
  </si>
  <si>
    <t>DII10302</t>
  </si>
  <si>
    <t>Evenson</t>
  </si>
  <si>
    <t>jonathon.evenson@northern.edu</t>
  </si>
  <si>
    <t>c:701-680-1932</t>
  </si>
  <si>
    <t>https://www.instagram.com/johnwevenson/</t>
  </si>
  <si>
    <t>DII10304</t>
  </si>
  <si>
    <t>Mariah</t>
  </si>
  <si>
    <t>Mougey</t>
  </si>
  <si>
    <t>mougey44@yahoo.com</t>
  </si>
  <si>
    <t>https://twitter.com/mougey44</t>
  </si>
  <si>
    <t>DII10305</t>
  </si>
  <si>
    <t>wade.royer@northern.edu</t>
  </si>
  <si>
    <t>https://www.instagram.com/waderoyer/</t>
  </si>
  <si>
    <t>DII50908</t>
  </si>
  <si>
    <t>Mary.Garner@northern.edu</t>
  </si>
  <si>
    <t>DII41193</t>
  </si>
  <si>
    <t>AC Macy has been removed.</t>
  </si>
  <si>
    <t>26,146</t>
  </si>
  <si>
    <t>South Dakota School of Mines &amp; Technology</t>
  </si>
  <si>
    <t>Rapid City</t>
  </si>
  <si>
    <t>219347</t>
  </si>
  <si>
    <t>https://www.sdsmt.edu/Academics/Degrees/Degrees-and-Majors/</t>
  </si>
  <si>
    <t>DII32668</t>
  </si>
  <si>
    <t>joseph.stephens@sdsmt.edu</t>
  </si>
  <si>
    <t>605-394-2386</t>
  </si>
  <si>
    <t>https://gorockers.com/sports/mens-track-and-field</t>
  </si>
  <si>
    <t>https://twitter.com/hardrockertfxc</t>
  </si>
  <si>
    <t>https://gorockers.com/sb_output.aspx?form=3</t>
  </si>
  <si>
    <t>South Dakota School of Mines</t>
  </si>
  <si>
    <t>565-665</t>
  </si>
  <si>
    <t>24-29</t>
  </si>
  <si>
    <t>85.83%</t>
  </si>
  <si>
    <t>$29,830</t>
  </si>
  <si>
    <t>DII40016</t>
  </si>
  <si>
    <t>Rayman</t>
  </si>
  <si>
    <t>Gage.Rayman@sdsmt.edu</t>
  </si>
  <si>
    <t>https://www.facebook.com/gage.rayman/</t>
  </si>
  <si>
    <t>29,830</t>
  </si>
  <si>
    <t>DII41194</t>
  </si>
  <si>
    <t>University of Sioux Falls</t>
  </si>
  <si>
    <t>219383</t>
  </si>
  <si>
    <t>y (American Baptist)</t>
  </si>
  <si>
    <t>https://www.usiouxfalls.edu/academics/undergraduate</t>
  </si>
  <si>
    <t>DII37068</t>
  </si>
  <si>
    <t>https://usfcougars.com/sports/track-and-field</t>
  </si>
  <si>
    <t>https://twitter.com/usftfcc</t>
  </si>
  <si>
    <t>https://www.facebook.com/universityofsiouxfallstrack/</t>
  </si>
  <si>
    <t>https://www.instagram.com/usf_tfxc/</t>
  </si>
  <si>
    <t>https://college.jumpforward.com/questionnaire.aspx?iid=362&amp;sportid=56</t>
  </si>
  <si>
    <t>91.95%</t>
  </si>
  <si>
    <t>$32,030</t>
  </si>
  <si>
    <t>DII10346</t>
  </si>
  <si>
    <t>Alissa</t>
  </si>
  <si>
    <t>Rausch</t>
  </si>
  <si>
    <t>Alissa.Rausch@USiouxFalls.edu</t>
  </si>
  <si>
    <t>605-331-6887</t>
  </si>
  <si>
    <t>https://www.facebook.com/universityofsiouxfallstrack</t>
  </si>
  <si>
    <t>https://www.instagram.com/usfcougartrack/</t>
  </si>
  <si>
    <t>DII10347</t>
  </si>
  <si>
    <t>Chilson</t>
  </si>
  <si>
    <t>Eric.Chilson@USiouxFalls.edu</t>
  </si>
  <si>
    <t>605-575-2094</t>
  </si>
  <si>
    <t>https://twitter.com/ejchils</t>
  </si>
  <si>
    <t>https://www.instagram.com/ejchils/</t>
  </si>
  <si>
    <t>DII37069</t>
  </si>
  <si>
    <t>Brigitte</t>
  </si>
  <si>
    <t>Valentine</t>
  </si>
  <si>
    <t>DII36163</t>
  </si>
  <si>
    <t>Kamberlyn</t>
  </si>
  <si>
    <t>Lamer</t>
  </si>
  <si>
    <t>Kamberlyn.Lamer@USiouxFalls.edu</t>
  </si>
  <si>
    <t>605-331-6875</t>
  </si>
  <si>
    <t>https://twitter.com/kamberlynlamer</t>
  </si>
  <si>
    <t>DII34521</t>
  </si>
  <si>
    <t>Lundberg</t>
  </si>
  <si>
    <t>Zachary.Lundberg@USiouxFalls.edu</t>
  </si>
  <si>
    <t>Carson-Newman University</t>
  </si>
  <si>
    <t>219806</t>
  </si>
  <si>
    <t>https://www.cn.edu/undergraduate/majors-and-emphases</t>
  </si>
  <si>
    <t>DII10430</t>
  </si>
  <si>
    <t>Needs</t>
  </si>
  <si>
    <t>dneeds@cn.edu</t>
  </si>
  <si>
    <t>865-471-3360</t>
  </si>
  <si>
    <t>https://www.cneagles.com/sports/c-track/index</t>
  </si>
  <si>
    <t>https://twitter.com/davidneeds</t>
  </si>
  <si>
    <t>https://twitter.com/cn_track</t>
  </si>
  <si>
    <t>https://www.instagram.com/cnxctf/</t>
  </si>
  <si>
    <t>https://questionnaires.armssoftware.com/be47c7372183</t>
  </si>
  <si>
    <t>Carson-Newman</t>
  </si>
  <si>
    <t>77.71%</t>
  </si>
  <si>
    <t>$43,110</t>
  </si>
  <si>
    <t>DII10432</t>
  </si>
  <si>
    <t>Kieran</t>
  </si>
  <si>
    <t>Showler-Davis</t>
  </si>
  <si>
    <t>kdavis@cn.edu</t>
  </si>
  <si>
    <t>865-771-0366</t>
  </si>
  <si>
    <t>https://twitter.com/showler_davis</t>
  </si>
  <si>
    <t>https://www.instagram.com/kierand571/</t>
  </si>
  <si>
    <t>DII48433</t>
  </si>
  <si>
    <t>Cleek</t>
  </si>
  <si>
    <t>scleek@cn.edu</t>
  </si>
  <si>
    <t>https://x.com/staceycleek</t>
  </si>
  <si>
    <t>DII30526</t>
  </si>
  <si>
    <t>wlee@cn.edu</t>
  </si>
  <si>
    <t>Christian Brothers University</t>
  </si>
  <si>
    <t>219833</t>
  </si>
  <si>
    <t>https://www.cbu.edu/majors-minors</t>
  </si>
  <si>
    <t>DII44834</t>
  </si>
  <si>
    <t>Jourdan</t>
  </si>
  <si>
    <t>Doffeny</t>
  </si>
  <si>
    <t>jdoffeny@cbu.edu</t>
  </si>
  <si>
    <t>901-321-3495</t>
  </si>
  <si>
    <t>https://cbubucs.com/sports/track-field-cross-country</t>
  </si>
  <si>
    <t>https://www.facebook.com/cbutrackandfield/</t>
  </si>
  <si>
    <t>https://cbubucs.com/sb_output.aspx?form=3</t>
  </si>
  <si>
    <t>Christian Brothers</t>
  </si>
  <si>
    <t>51.29%</t>
  </si>
  <si>
    <t>48,775</t>
  </si>
  <si>
    <t>DII10480</t>
  </si>
  <si>
    <t>bhoffman@cbu.edu</t>
  </si>
  <si>
    <t>901-321-4498</t>
  </si>
  <si>
    <t>https://twitter.com/cbu_tf_xc</t>
  </si>
  <si>
    <t>https://www.facebook.com/bill.hoffman.750</t>
  </si>
  <si>
    <t>https://www.instagram.com/cbu_trackandfield/</t>
  </si>
  <si>
    <t>$48,775</t>
  </si>
  <si>
    <t>King University - Tennessee</t>
  </si>
  <si>
    <t>Bristol</t>
  </si>
  <si>
    <t>220516</t>
  </si>
  <si>
    <t>https://www.king.edu/admissions/transfer/majors-concentrations.aspx</t>
  </si>
  <si>
    <t>DII39206</t>
  </si>
  <si>
    <t>Brunecz</t>
  </si>
  <si>
    <t>jebrunecz@king.edu</t>
  </si>
  <si>
    <t>423-652-4179</t>
  </si>
  <si>
    <t>https://www.kingtornado.com/sports/mens-track-and-field</t>
  </si>
  <si>
    <t>https://www.facebook.com/KingXCTF/</t>
  </si>
  <si>
    <t>https://www.kingtornado.com/sports/2021/9/9/Recruiting-FrontRush-XCTF.aspx?id=2038</t>
  </si>
  <si>
    <t>King (TN)</t>
  </si>
  <si>
    <t>60.30%</t>
  </si>
  <si>
    <t>46,376</t>
  </si>
  <si>
    <t>DII10511</t>
  </si>
  <si>
    <t>Maegan</t>
  </si>
  <si>
    <t>mahenry@king.edu</t>
  </si>
  <si>
    <t>423-652-6348</t>
  </si>
  <si>
    <t>https://twitter.com/henry_maegan</t>
  </si>
  <si>
    <t>https://twitter.com/kingxc_tf</t>
  </si>
  <si>
    <t>https://www.instagram.com/kingxctf/</t>
  </si>
  <si>
    <t>$46,376</t>
  </si>
  <si>
    <t>DII41195</t>
  </si>
  <si>
    <t>Delvonte</t>
  </si>
  <si>
    <t>dadixon@king.edu</t>
  </si>
  <si>
    <t>DII44835</t>
  </si>
  <si>
    <t>Newring</t>
  </si>
  <si>
    <t>jnewring@king.edu</t>
  </si>
  <si>
    <t>https://x.com/kingu_xctf</t>
  </si>
  <si>
    <t>https://www.facebook.com/kingxctf/</t>
  </si>
  <si>
    <t>https://www.instagram.com/kingu_xctf/</t>
  </si>
  <si>
    <t>Lane College</t>
  </si>
  <si>
    <t>220598</t>
  </si>
  <si>
    <t>y (Christian Methodist Episcopal)</t>
  </si>
  <si>
    <t>https://www.lanecc.edu/collegecatalog/degrees-and-certificates</t>
  </si>
  <si>
    <t>DII40017</t>
  </si>
  <si>
    <t>cbowie@lanecollege.edu</t>
  </si>
  <si>
    <t>731-426-7568</t>
  </si>
  <si>
    <t>https://golcdragons.com/sports/mens-track-and-field</t>
  </si>
  <si>
    <t>https://twitter.com/LaneXCTF</t>
  </si>
  <si>
    <t>https://www.instagram.com/lanexctf/</t>
  </si>
  <si>
    <t>https://golcdragons.com/sb_output.aspx?form=3</t>
  </si>
  <si>
    <t>Lane (TN)</t>
  </si>
  <si>
    <t>66.00%</t>
  </si>
  <si>
    <t>23,680</t>
  </si>
  <si>
    <t>Lane CC (OR)</t>
  </si>
  <si>
    <t>Lee University</t>
  </si>
  <si>
    <t>Cleveland</t>
  </si>
  <si>
    <t>220613</t>
  </si>
  <si>
    <t>https://catalog.leeuniversity.edu/content.php?catoid=9&amp;navoid=4220</t>
  </si>
  <si>
    <t>DII46732</t>
  </si>
  <si>
    <t>Brickley</t>
  </si>
  <si>
    <t>https://leeuflames.com/sports/mens-track-and-field</t>
  </si>
  <si>
    <t>https://twitter.com/leeutfxc</t>
  </si>
  <si>
    <t>https://www.facebook.com/zoe.brickley/</t>
  </si>
  <si>
    <t>https://www.instagram.com/leeutfxc/</t>
  </si>
  <si>
    <t>https://leeuflames.com/sb_output.aspx?form=3&amp;tab=recruitingformforprospects</t>
  </si>
  <si>
    <t>Lee (TN)</t>
  </si>
  <si>
    <t>81.90%</t>
  </si>
  <si>
    <t>$32,675</t>
  </si>
  <si>
    <t>DII10579</t>
  </si>
  <si>
    <t>cmorgan@leeuniversity.edu</t>
  </si>
  <si>
    <t>423-614-8424</t>
  </si>
  <si>
    <t>https://twitter.com/cmosub4</t>
  </si>
  <si>
    <t>https://www.facebook.com/caleb.morgan.100</t>
  </si>
  <si>
    <t>https://www.facebook.com/Lee-University-Track-and-Field-422709824443051/</t>
  </si>
  <si>
    <t>https://www.instagram.com/leetfxccoach/</t>
  </si>
  <si>
    <t>DII46733</t>
  </si>
  <si>
    <t>Miranda</t>
  </si>
  <si>
    <t>Avdyukov</t>
  </si>
  <si>
    <t>DII42139</t>
  </si>
  <si>
    <t>Jeremiah</t>
  </si>
  <si>
    <t>McCain</t>
  </si>
  <si>
    <t>32,675</t>
  </si>
  <si>
    <t>DII34524</t>
  </si>
  <si>
    <t>Surman</t>
  </si>
  <si>
    <t>DII47794</t>
  </si>
  <si>
    <t>Tatyiana</t>
  </si>
  <si>
    <t>McClendon</t>
  </si>
  <si>
    <t>tmcclendon@leeuniversity.edu</t>
  </si>
  <si>
    <t>DII37070</t>
  </si>
  <si>
    <t>Toni</t>
  </si>
  <si>
    <t>Cardenas</t>
  </si>
  <si>
    <t>tcardenas@leeuniversity.edu</t>
  </si>
  <si>
    <t>Lincoln Memorial University</t>
  </si>
  <si>
    <t>Harrogate</t>
  </si>
  <si>
    <t>220631</t>
  </si>
  <si>
    <t>https://www.lmunet.edu/academics/degree-list</t>
  </si>
  <si>
    <t>DII41196</t>
  </si>
  <si>
    <t>Oster</t>
  </si>
  <si>
    <t>https://lmurailsplitters.com/sports/mens-track-and-field</t>
  </si>
  <si>
    <t>https://twitter.com/lmu_tfxc</t>
  </si>
  <si>
    <t>https://www.instagram.com/lmu_tfxc/</t>
  </si>
  <si>
    <t>https://questionnaires.armssoftware.com/f1ff1c2c319d</t>
  </si>
  <si>
    <t>Lincoln Memorial (TN)</t>
  </si>
  <si>
    <t>68.51%</t>
  </si>
  <si>
    <t>38,890</t>
  </si>
  <si>
    <t>DII45617</t>
  </si>
  <si>
    <t>Redlin</t>
  </si>
  <si>
    <t>https://facebook.com/people/Lincoln-Memorial-University-Track-and-Field-and-Cross-Country/100084805796000/</t>
  </si>
  <si>
    <t>$38,890</t>
  </si>
  <si>
    <t>DII10643</t>
  </si>
  <si>
    <t>Rochelle</t>
  </si>
  <si>
    <t>Black</t>
  </si>
  <si>
    <t>rochelle.black@lmunet.edu</t>
  </si>
  <si>
    <t>423-869-6555</t>
  </si>
  <si>
    <t>https://twitter.com/coach_rblack</t>
  </si>
  <si>
    <t>DII41198</t>
  </si>
  <si>
    <t>Kavalunas</t>
  </si>
  <si>
    <t>jeffrey.kavalunas@lmunet.edu</t>
  </si>
  <si>
    <t>423-869-6228</t>
  </si>
  <si>
    <t>Trevecca Nazarene University</t>
  </si>
  <si>
    <t>221892</t>
  </si>
  <si>
    <t>https://www.trevecca.edu/academics/undergraduate</t>
  </si>
  <si>
    <t>DII42460</t>
  </si>
  <si>
    <t>Selby</t>
  </si>
  <si>
    <t>aselby@trevecca.edu</t>
  </si>
  <si>
    <t>615-248-1694</t>
  </si>
  <si>
    <t>https://www.tnutrojans.com/sports/msoc/index</t>
  </si>
  <si>
    <t>https://twitter.com/tnuxctrack</t>
  </si>
  <si>
    <t>https://www.facebook.com/austin.selby/</t>
  </si>
  <si>
    <t>https://www.instagram.com/treveccaxctrackfield/</t>
  </si>
  <si>
    <t>https://www.tnutrojans.com/sports/msoc/recruiting</t>
  </si>
  <si>
    <t>Trevecca Nazarene</t>
  </si>
  <si>
    <t>510-613</t>
  </si>
  <si>
    <t>66.19%</t>
  </si>
  <si>
    <t>38,198</t>
  </si>
  <si>
    <t>DII42461</t>
  </si>
  <si>
    <t>Brannen</t>
  </si>
  <si>
    <t>DMBrannen@trevecca.edu</t>
  </si>
  <si>
    <t>https://www.facebook.com/dylan.brannen.1/</t>
  </si>
  <si>
    <t>DII42464</t>
  </si>
  <si>
    <t>MCWarner@trevecca.edu</t>
  </si>
  <si>
    <t>DII42462</t>
  </si>
  <si>
    <t>AC Laura has been removed.</t>
  </si>
  <si>
    <t>Tusculum University</t>
  </si>
  <si>
    <t>Tusculum</t>
  </si>
  <si>
    <t>221953</t>
  </si>
  <si>
    <t>https://web.tusculum.edu/academics/majors-minors/</t>
  </si>
  <si>
    <t>DII15290</t>
  </si>
  <si>
    <t>rowilliams@tusculum.edu</t>
  </si>
  <si>
    <t>423-636-7462</t>
  </si>
  <si>
    <t>https://www.tusculumpioneers.com/sports/track/index</t>
  </si>
  <si>
    <t>https://twitter.com/tusculumxctf</t>
  </si>
  <si>
    <t>https://www.facebook.com/Tusculum-Track-303718510054174/</t>
  </si>
  <si>
    <t>https://www.instagram.com/tusculumxctf/</t>
  </si>
  <si>
    <t>https://www.tusculumpioneers.com/information/recruiting-form/index</t>
  </si>
  <si>
    <t>455-540</t>
  </si>
  <si>
    <t>65.70%</t>
  </si>
  <si>
    <t>$43,593</t>
  </si>
  <si>
    <t>DII43637</t>
  </si>
  <si>
    <t>zlane@tusculum.edu</t>
  </si>
  <si>
    <t>https://www.facebook.com/TusculumXCTF/</t>
  </si>
  <si>
    <t>43,593</t>
  </si>
  <si>
    <t>Angelo State University</t>
  </si>
  <si>
    <t>San Angelo</t>
  </si>
  <si>
    <t>222831</t>
  </si>
  <si>
    <t>https://www.angelo.edu/academics/</t>
  </si>
  <si>
    <t>DII10793</t>
  </si>
  <si>
    <t>Dibbern</t>
  </si>
  <si>
    <t>tdibbern@angelo.edu</t>
  </si>
  <si>
    <t>325-486-6062</t>
  </si>
  <si>
    <t>https://angelosports.com/sports/outdoor-track</t>
  </si>
  <si>
    <t>https://www.facebook.com/Angelo-State-University-Track-and-Field-519851408037541/</t>
  </si>
  <si>
    <t>https://angelosports.com/sb_output.aspx?form=3</t>
  </si>
  <si>
    <t>Angelo State</t>
  </si>
  <si>
    <t>77.99%</t>
  </si>
  <si>
    <t>$31,833</t>
  </si>
  <si>
    <t>DII45618</t>
  </si>
  <si>
    <t>Lumpkins</t>
  </si>
  <si>
    <t>Assistant Coach (Vertical Jumps, Hurdles)</t>
  </si>
  <si>
    <t>https://x.com/lokyee_11</t>
  </si>
  <si>
    <t>https://twitter.com/angelotfxc</t>
  </si>
  <si>
    <t>https://www.instagram.com/angelostatexctracknfield/</t>
  </si>
  <si>
    <t>DII42744</t>
  </si>
  <si>
    <t>Petross</t>
  </si>
  <si>
    <t>31,833</t>
  </si>
  <si>
    <t>DII42745</t>
  </si>
  <si>
    <t>Jana</t>
  </si>
  <si>
    <t>Shawver</t>
  </si>
  <si>
    <t>https://www.instagram.com/jana_shawver/</t>
  </si>
  <si>
    <t>Dallas Baptist University</t>
  </si>
  <si>
    <t>224226</t>
  </si>
  <si>
    <t>https://www.dbu.edu/professional/degrees-and-majors</t>
  </si>
  <si>
    <t>DII10817</t>
  </si>
  <si>
    <t>jacobp@dbu.edu</t>
  </si>
  <si>
    <t>214-333-5659</t>
  </si>
  <si>
    <t>https://dbupatriots.com/sports/mens-track-and-field</t>
  </si>
  <si>
    <t>https://twitter.com/dbu_xcandtrack</t>
  </si>
  <si>
    <t>https://www.facebook.com/patriotxc/</t>
  </si>
  <si>
    <t>https://dbupatriots.com/sb_output.aspx?form=28</t>
  </si>
  <si>
    <t>Dallas Baptist</t>
  </si>
  <si>
    <t>98.57%</t>
  </si>
  <si>
    <t>$44,825</t>
  </si>
  <si>
    <t>DII10819</t>
  </si>
  <si>
    <t>andrew@dbu.edu</t>
  </si>
  <si>
    <t>214-333-5308</t>
  </si>
  <si>
    <t>https://twitter.com/andrewprice91</t>
  </si>
  <si>
    <t>https://www.facebook.com/andrew.price.549436</t>
  </si>
  <si>
    <t>https://www.instagram.com/coachandrewprice/</t>
  </si>
  <si>
    <t>DII31327</t>
  </si>
  <si>
    <t>Laurel</t>
  </si>
  <si>
    <t>Myer</t>
  </si>
  <si>
    <t>laurelp@dbu.edu</t>
  </si>
  <si>
    <t>214-333-7472</t>
  </si>
  <si>
    <t>Lubbock Christian University</t>
  </si>
  <si>
    <t>226383</t>
  </si>
  <si>
    <t>https://lcu.edu/majors-programs/bachelors-degree/</t>
  </si>
  <si>
    <t>DII48692</t>
  </si>
  <si>
    <t>Bryce</t>
  </si>
  <si>
    <t>https://lcuchaps.com/sports/mens-track-field</t>
  </si>
  <si>
    <t>https://twitter.com/lcutrackcc</t>
  </si>
  <si>
    <t>https://www.facebook.com/LCUtrackcc/</t>
  </si>
  <si>
    <t>https://www.instagram.com/lcutrackcc/</t>
  </si>
  <si>
    <t>https://www.frontrush.com/FR_Web_App/Player/PlayerSubmit.aspx?sid=NDQwOQ==-ioIoyxYib/0=&amp;ptype=recruit</t>
  </si>
  <si>
    <t>Lubbock Christian</t>
  </si>
  <si>
    <t>490-593</t>
  </si>
  <si>
    <t>$39,738</t>
  </si>
  <si>
    <t>DII48693</t>
  </si>
  <si>
    <t>Koran</t>
  </si>
  <si>
    <t>DII13593</t>
  </si>
  <si>
    <t>Gailes</t>
  </si>
  <si>
    <t>tyree.gailes@lcu.edu</t>
  </si>
  <si>
    <t>97.39%</t>
  </si>
  <si>
    <t>DII42465</t>
  </si>
  <si>
    <t>Lina</t>
  </si>
  <si>
    <t>Lina.Baker@LCU.edu</t>
  </si>
  <si>
    <t>https://www.facebook.com/lcutrackcc/</t>
  </si>
  <si>
    <t>39,738</t>
  </si>
  <si>
    <t>DII36698</t>
  </si>
  <si>
    <t>Drube</t>
  </si>
  <si>
    <t>Derek.Drube@lcu.edu</t>
  </si>
  <si>
    <t>DII44381</t>
  </si>
  <si>
    <t>Leigh</t>
  </si>
  <si>
    <t>Cordes</t>
  </si>
  <si>
    <t>leigh.cordes@lcu.edu</t>
  </si>
  <si>
    <t>Midwestern State University</t>
  </si>
  <si>
    <t>Wichita Falls</t>
  </si>
  <si>
    <t>226833</t>
  </si>
  <si>
    <t>https://mwsu.edu/academics/undergraduate-majors-and-programs.php</t>
  </si>
  <si>
    <t>DII46734</t>
  </si>
  <si>
    <t>Graduate Asst Issie has been removed.</t>
  </si>
  <si>
    <t>https://msumustangs.com/sports/mens-track-and-field</t>
  </si>
  <si>
    <t>https://twitter.com/msutxfc</t>
  </si>
  <si>
    <t>https://www.facebook.com/MSUTXCCTF/</t>
  </si>
  <si>
    <t>https://www.instagram.com/msutxtfcc/</t>
  </si>
  <si>
    <t>Midwestern State</t>
  </si>
  <si>
    <t>72.93%</t>
  </si>
  <si>
    <t>$24,286</t>
  </si>
  <si>
    <t>St. Edward's University</t>
  </si>
  <si>
    <t>227845</t>
  </si>
  <si>
    <t>https://www.stedwards.edu/undergraduate/majors-minors</t>
  </si>
  <si>
    <t>DII10925</t>
  </si>
  <si>
    <t>O'Dwyer</t>
  </si>
  <si>
    <t>danielpo@stedwards.edu</t>
  </si>
  <si>
    <t>c:512-448-8480</t>
  </si>
  <si>
    <t>https://gohilltoppers.com/sports/mens-track-and-field</t>
  </si>
  <si>
    <t>https://twitter.com/seuxctf</t>
  </si>
  <si>
    <t>https://www.facebook.com/SEUXCTF/</t>
  </si>
  <si>
    <t>https://www.instagram.com/seuxctf/</t>
  </si>
  <si>
    <t>https://gohilltoppers.com/sports/2016/9/27/seu-cross-country-recruit-questionnaire.aspx</t>
  </si>
  <si>
    <t>St. Edward's (TX)</t>
  </si>
  <si>
    <t>90.37%</t>
  </si>
  <si>
    <t>$66,374</t>
  </si>
  <si>
    <t>DII39207</t>
  </si>
  <si>
    <t>Antwain</t>
  </si>
  <si>
    <t>amorgan8@stedwards.edu</t>
  </si>
  <si>
    <t>66,374</t>
  </si>
  <si>
    <t>DII45619</t>
  </si>
  <si>
    <t>Linsey</t>
  </si>
  <si>
    <t>lmontgom@stedwards.edu</t>
  </si>
  <si>
    <t>https://twitter.com/linseygabriella</t>
  </si>
  <si>
    <t>DII34528</t>
  </si>
  <si>
    <t>HC Steven has been removed.</t>
  </si>
  <si>
    <t>Texas A&amp;M University - Kingsville</t>
  </si>
  <si>
    <t>Kingsville</t>
  </si>
  <si>
    <t>228705</t>
  </si>
  <si>
    <t>https://www.tamuk.edu/academics/</t>
  </si>
  <si>
    <t>DII11106</t>
  </si>
  <si>
    <t>Dall</t>
  </si>
  <si>
    <t>ryan.dall@tamuk.edu</t>
  </si>
  <si>
    <t>361-593-2424</t>
  </si>
  <si>
    <t>https://javelinaathletics.com/sports/mens-track-and-field</t>
  </si>
  <si>
    <t>https://twitter.com/coachdall</t>
  </si>
  <si>
    <t>https://twitter.com/javelinatandf</t>
  </si>
  <si>
    <t>https://javelinaathletics.com/sb_output.aspx?form=28</t>
  </si>
  <si>
    <t>Texas A&amp;M-Kingsville</t>
  </si>
  <si>
    <t>86.46%</t>
  </si>
  <si>
    <t>$39,337</t>
  </si>
  <si>
    <t>DII12381</t>
  </si>
  <si>
    <t>Petrocchi</t>
  </si>
  <si>
    <t>ryan.petrocchi@tamuk.edu</t>
  </si>
  <si>
    <t>https://twitter.com/namesmen#:~:text=Holy%20Names%20University%20Men's%20Soccer%20(%40NamesMen)%20%7C%20Twitter</t>
  </si>
  <si>
    <t>https://www.facebook.com/Holy-Names-University-Mens-Soccer-132284806796067/</t>
  </si>
  <si>
    <t>DII34529</t>
  </si>
  <si>
    <t>zachary.hall@tamuk.edu</t>
  </si>
  <si>
    <t>DII49423</t>
  </si>
  <si>
    <t>Gene</t>
  </si>
  <si>
    <t>Alderman</t>
  </si>
  <si>
    <t>https://x.com/aggietfxc</t>
  </si>
  <si>
    <t>https://www.facebook.com/javelinas/</t>
  </si>
  <si>
    <t>39,337</t>
  </si>
  <si>
    <t>DII49424</t>
  </si>
  <si>
    <t>DII11108</t>
  </si>
  <si>
    <t>University of Texas - Tyler</t>
  </si>
  <si>
    <t>228802</t>
  </si>
  <si>
    <t>https://www.uttyler.edu/academics/undergraduate-majors/</t>
  </si>
  <si>
    <t>DII14934</t>
  </si>
  <si>
    <t>NAnthony@uttyler.edu</t>
  </si>
  <si>
    <t>903-565-5518</t>
  </si>
  <si>
    <t>https://uttylerpatriots.com/sports/mens-track-and-field</t>
  </si>
  <si>
    <t>https://twitter.com/nickanthony32</t>
  </si>
  <si>
    <t>https://twitter.com/utt_xctf</t>
  </si>
  <si>
    <t>https://www.facebook.com/nick.anthony.942</t>
  </si>
  <si>
    <t>https://www.instagram.com/nanthony32/</t>
  </si>
  <si>
    <t>https://questionnaires.armssoftware.com/6aae4a91cb9b</t>
  </si>
  <si>
    <t>Texas-Tyler</t>
  </si>
  <si>
    <t>65.00%</t>
  </si>
  <si>
    <t>$34,156</t>
  </si>
  <si>
    <t>DII14909</t>
  </si>
  <si>
    <t>dkaiser@uttyler.edu</t>
  </si>
  <si>
    <t>903-565-5961</t>
  </si>
  <si>
    <t>https://twitter.com/kaiser_coach</t>
  </si>
  <si>
    <t>DIII51596</t>
  </si>
  <si>
    <t>kshepherd@uttyler.edu</t>
  </si>
  <si>
    <t>https://twitter.com/kirbyshep22</t>
  </si>
  <si>
    <t>https://utdcomets.com/sb_output.aspx?form=7</t>
  </si>
  <si>
    <t>90.55%</t>
  </si>
  <si>
    <t>$37,346</t>
  </si>
  <si>
    <t>DIII45458</t>
  </si>
  <si>
    <t>DIII51595</t>
  </si>
  <si>
    <t>DII40018</t>
  </si>
  <si>
    <t>Volunteer AC Jared has been removed.</t>
  </si>
  <si>
    <t>https://twitter.com/UTT_XCTF</t>
  </si>
  <si>
    <t>https://www.instagram.com/jaredgilley/</t>
  </si>
  <si>
    <t>https://www.instagram.com/utt_xctf/</t>
  </si>
  <si>
    <t>DII40019</t>
  </si>
  <si>
    <t>Graduate Asst Tiffany has been removed.</t>
  </si>
  <si>
    <t>University of Texas at Dallas</t>
  </si>
  <si>
    <t>228787</t>
  </si>
  <si>
    <t>https://www.utdallas.edu/academics/majors.html</t>
  </si>
  <si>
    <t>DIII23202</t>
  </si>
  <si>
    <t>Kcholi</t>
  </si>
  <si>
    <t>danielle.kcholi@utdallas.edu</t>
  </si>
  <si>
    <t>972-883-4497</t>
  </si>
  <si>
    <t>https://utdcomets.com/sports/track</t>
  </si>
  <si>
    <t>https://twitter.com/utdallas_xc</t>
  </si>
  <si>
    <t>https://www.instagram.com/texastfxc/</t>
  </si>
  <si>
    <t>https://utdcomets.com/sb_output.aspx?form=9</t>
  </si>
  <si>
    <t>Texas-Dallas</t>
  </si>
  <si>
    <t>79.84%</t>
  </si>
  <si>
    <t>$55,722</t>
  </si>
  <si>
    <t>DIII70125</t>
  </si>
  <si>
    <t>Richardson</t>
  </si>
  <si>
    <t>zachary.richardson@utdallas.edu</t>
  </si>
  <si>
    <t>972-883-4072</t>
  </si>
  <si>
    <t>https://twitter.com/zachmcclain1122</t>
  </si>
  <si>
    <t>West Texas A&amp;M University</t>
  </si>
  <si>
    <t>Canyon</t>
  </si>
  <si>
    <t>229814</t>
  </si>
  <si>
    <t>https://www.wtamu.edu/advising/list-of-degree-programs-by-college-and-department.aspx</t>
  </si>
  <si>
    <t>DII47795</t>
  </si>
  <si>
    <t>Moreau</t>
  </si>
  <si>
    <t>https://gobuffsgo.com/sports/mens-track-and-field</t>
  </si>
  <si>
    <t>https://twitter.com/wtamutrackxc</t>
  </si>
  <si>
    <t>https://www.facebook.com/WTAMUTFCC/</t>
  </si>
  <si>
    <t>https://www.instagram.com/wtamutrackxc/</t>
  </si>
  <si>
    <t>https://gobuffsgo.com/sb_output.aspx?form=3</t>
  </si>
  <si>
    <t>West Texas A&amp;M</t>
  </si>
  <si>
    <t>58.59%</t>
  </si>
  <si>
    <t>$23,253</t>
  </si>
  <si>
    <t>DII11215</t>
  </si>
  <si>
    <t>mstewart@wtamu.edu</t>
  </si>
  <si>
    <t>806-651-4439</t>
  </si>
  <si>
    <t>DII11217</t>
  </si>
  <si>
    <t>rgibson@wtamu.edu</t>
  </si>
  <si>
    <t>806-651-4446</t>
  </si>
  <si>
    <t>https://twitter.com/r_gibson3217</t>
  </si>
  <si>
    <t>https://www.facebook.com/ryan.gibson.7509836</t>
  </si>
  <si>
    <t>DII11218</t>
  </si>
  <si>
    <t>Denham</t>
  </si>
  <si>
    <t>rdenham@wtamu.edu</t>
  </si>
  <si>
    <t>DII30985</t>
  </si>
  <si>
    <t>zdaniel@wtamu.edu</t>
  </si>
  <si>
    <t>806-651-4436</t>
  </si>
  <si>
    <t>Westminster University</t>
  </si>
  <si>
    <t>Salt Lake City</t>
  </si>
  <si>
    <t>230807</t>
  </si>
  <si>
    <t>https://www.westminstercollege.edu/undergraduate/programs</t>
  </si>
  <si>
    <t>DII48434</t>
  </si>
  <si>
    <t>Brobeck</t>
  </si>
  <si>
    <t>gbrobeck@westminsteru.edu</t>
  </si>
  <si>
    <t>801-832-2334</t>
  </si>
  <si>
    <t>https://westminstergriffins.com/sports/mens-track-and-field</t>
  </si>
  <si>
    <t>https://twitter.com/WC_Track_XC</t>
  </si>
  <si>
    <t>https://www.instagram.com/westminsterxctf/</t>
  </si>
  <si>
    <t>https://westminstergriffins.com/sports/2009/7/15/GEN_0715094733.aspx</t>
  </si>
  <si>
    <t>Westminster (UT)</t>
  </si>
  <si>
    <t>87.23%</t>
  </si>
  <si>
    <t>$53,943</t>
  </si>
  <si>
    <t>DII45620</t>
  </si>
  <si>
    <t>AC Katherine has been removed.</t>
  </si>
  <si>
    <t>https://www.instagram.com/katherun/</t>
  </si>
  <si>
    <t>Emory &amp; Henry University</t>
  </si>
  <si>
    <t>Emory</t>
  </si>
  <si>
    <t>232025</t>
  </si>
  <si>
    <t>https://www.ehc.edu/academics/</t>
  </si>
  <si>
    <t>DII41201</t>
  </si>
  <si>
    <t>Irion</t>
  </si>
  <si>
    <t>Assistant Coach (Jumps, Javelin, Pole Vault)</t>
  </si>
  <si>
    <t>girion@emoryhenry.edu</t>
  </si>
  <si>
    <t>https://www.gowasps.com/sports/mtrack/index</t>
  </si>
  <si>
    <t>https://twitter.com/ehcxctnf</t>
  </si>
  <si>
    <t>https://www.facebook.com/Emory-and-Henry-Cross-Country-331091830792584/</t>
  </si>
  <si>
    <t>https://www.instagram.com/ehcxctnf/</t>
  </si>
  <si>
    <t>https://questionnaires.armssoftware.com/fc403c43200b</t>
  </si>
  <si>
    <t>Emory &amp; Henry</t>
  </si>
  <si>
    <t>87.21%</t>
  </si>
  <si>
    <t>52,865</t>
  </si>
  <si>
    <t>DII40021</t>
  </si>
  <si>
    <t>Martello</t>
  </si>
  <si>
    <t>srmartello@emoryhenry.edu</t>
  </si>
  <si>
    <t>168</t>
  </si>
  <si>
    <t>DIII22746</t>
  </si>
  <si>
    <t>Worley</t>
  </si>
  <si>
    <t>lworley@emoryhenry.edu</t>
  </si>
  <si>
    <t>276-944-6765</t>
  </si>
  <si>
    <t>https://my.armssoftware.com/arms/public/questionnaire/f590aa97e7b9</t>
  </si>
  <si>
    <t>Emory &amp; Henry (VA)</t>
  </si>
  <si>
    <t>75.23%</t>
  </si>
  <si>
    <t>$52,250</t>
  </si>
  <si>
    <t>Ferrum College</t>
  </si>
  <si>
    <t>Old Dominion Athletic Conference (ODAC)</t>
  </si>
  <si>
    <t>Ferrum</t>
  </si>
  <si>
    <t>232089</t>
  </si>
  <si>
    <t>https://www.ferrum.edu/academics/majorsminors/</t>
  </si>
  <si>
    <t>DII45621</t>
  </si>
  <si>
    <t>Kidd</t>
  </si>
  <si>
    <t>arkidd@ferrum.edu</t>
  </si>
  <si>
    <t>540-365-4512</t>
  </si>
  <si>
    <t>https://ferrumpanthers.com/sports/mens-track-and-field</t>
  </si>
  <si>
    <t>https://twitter.com/ferrumtfxc</t>
  </si>
  <si>
    <t>https://www.ferrumpanthers.com/sports/cheer/recruits</t>
  </si>
  <si>
    <t>Private not-for-profit</t>
  </si>
  <si>
    <t>480-520</t>
  </si>
  <si>
    <t>74.18%</t>
  </si>
  <si>
    <t>$52,945</t>
  </si>
  <si>
    <t>DII49425</t>
  </si>
  <si>
    <t>Davonte</t>
  </si>
  <si>
    <t>ddtaylor@ferrum.edu</t>
  </si>
  <si>
    <t>https://www.facebook.com/BluefieldState/</t>
  </si>
  <si>
    <t>https://www.instagram.com/ferrumtfxc/</t>
  </si>
  <si>
    <t>52,945</t>
  </si>
  <si>
    <t>DII46735</t>
  </si>
  <si>
    <t>Bus</t>
  </si>
  <si>
    <t>rdbaker@ferrum.edu</t>
  </si>
  <si>
    <t>https://x.com/busbaker3</t>
  </si>
  <si>
    <t>The University of Virginia's College at Wise</t>
  </si>
  <si>
    <t>233897</t>
  </si>
  <si>
    <t>https://www.uvawise.edu/academics/majors-departments/</t>
  </si>
  <si>
    <t>DII33326</t>
  </si>
  <si>
    <t>andrewhoward@uvawise.edu</t>
  </si>
  <si>
    <t>276-376-3479</t>
  </si>
  <si>
    <t>https://uvawisecavs.com/sports/mens-tennis</t>
  </si>
  <si>
    <t>https://twitter.com/ahoward81</t>
  </si>
  <si>
    <t>https://www.instagram.com/coachandrewhoward/</t>
  </si>
  <si>
    <t>Virginia-Wise</t>
  </si>
  <si>
    <t>79.04%</t>
  </si>
  <si>
    <t>$45,143</t>
  </si>
  <si>
    <t>DII35678</t>
  </si>
  <si>
    <t>Lorenzo</t>
  </si>
  <si>
    <t>lrodriguez@uvawise.edu</t>
  </si>
  <si>
    <t>Virginia State University</t>
  </si>
  <si>
    <t>Petersburg</t>
  </si>
  <si>
    <t>234155</t>
  </si>
  <si>
    <t>https://www.vsu.edu/academics/degree-programs.php</t>
  </si>
  <si>
    <t>DII38029</t>
  </si>
  <si>
    <t>AC Jocindra has been removed.</t>
  </si>
  <si>
    <t>https://govsutrojans.com/sports/motd</t>
  </si>
  <si>
    <t>https://twitter.com/coachglee_</t>
  </si>
  <si>
    <t>https://www.instagram.com/vsuxctf/</t>
  </si>
  <si>
    <t>https://govsutrojans.com/sb_output.aspx?form=17&amp;tab=studentathletequestionnaire</t>
  </si>
  <si>
    <t>Virginia State</t>
  </si>
  <si>
    <t>400-490</t>
  </si>
  <si>
    <t>94.92%</t>
  </si>
  <si>
    <t>35,428</t>
  </si>
  <si>
    <t>DII36700</t>
  </si>
  <si>
    <t>HC Frank has been removed.</t>
  </si>
  <si>
    <t>Virginia Union University</t>
  </si>
  <si>
    <t>234164</t>
  </si>
  <si>
    <t>https://www.vuu.edu/academics/schools/school-of-humanities-social-sciences/academic-majors</t>
  </si>
  <si>
    <t>DII32133</t>
  </si>
  <si>
    <t>Franck</t>
  </si>
  <si>
    <t>fcharles@vuu.edu</t>
  </si>
  <si>
    <t>804-342-3647</t>
  </si>
  <si>
    <t>https://vuusports.com/sports/mens-track-and-field</t>
  </si>
  <si>
    <t>https://www.instagram.com/vuutrackfieldxc/</t>
  </si>
  <si>
    <t>https://vuusports.com/sb_output.aspx?form=3</t>
  </si>
  <si>
    <t>Virginia Union</t>
  </si>
  <si>
    <t>370-460</t>
  </si>
  <si>
    <t>13-17</t>
  </si>
  <si>
    <t>75.03%</t>
  </si>
  <si>
    <t>$29,888</t>
  </si>
  <si>
    <t>DII12389</t>
  </si>
  <si>
    <t>Cerminara</t>
  </si>
  <si>
    <t>jmcerminara@gmail.com</t>
  </si>
  <si>
    <t>c:717-315-7598</t>
  </si>
  <si>
    <t>DII36702</t>
  </si>
  <si>
    <t>Tovias</t>
  </si>
  <si>
    <t>Parker, Jr.</t>
  </si>
  <si>
    <t>taparker@vuu.edu</t>
  </si>
  <si>
    <t>786-925-6191</t>
  </si>
  <si>
    <t>DII50909</t>
  </si>
  <si>
    <t>Gurley</t>
  </si>
  <si>
    <t>bgurley@vuu.edu</t>
  </si>
  <si>
    <t>Central Washington University</t>
  </si>
  <si>
    <t>Ellensburg</t>
  </si>
  <si>
    <t>234827</t>
  </si>
  <si>
    <t>https://www.cwu.edu/4-year-degree-programs</t>
  </si>
  <si>
    <t>DII40022</t>
  </si>
  <si>
    <t>Jonathan.Hill@cwu.edu</t>
  </si>
  <si>
    <t>503-348-8427</t>
  </si>
  <si>
    <t>https://wildcatsports.com/sports/mens-track-and-field</t>
  </si>
  <si>
    <t>https://twitter.com/TrackCoachJHill</t>
  </si>
  <si>
    <t>https://twitter.com/cwu_track</t>
  </si>
  <si>
    <t>https://www.facebook.com/CentralWashingtonTrackAndField/</t>
  </si>
  <si>
    <t>https://www.instagram.com/cwu_track/</t>
  </si>
  <si>
    <t>Central Washington</t>
  </si>
  <si>
    <t>84.67%</t>
  </si>
  <si>
    <t>42,129</t>
  </si>
  <si>
    <t>DII11498</t>
  </si>
  <si>
    <t>contrerb@cwu.edu</t>
  </si>
  <si>
    <t>509-963-2542</t>
  </si>
  <si>
    <t>$42,129</t>
  </si>
  <si>
    <t>DII42746</t>
  </si>
  <si>
    <t>Layten</t>
  </si>
  <si>
    <t>matthew.layten@cwu.edu</t>
  </si>
  <si>
    <t>DII45622</t>
  </si>
  <si>
    <t>Parker.Clay@cwu.edu</t>
  </si>
  <si>
    <t>https://www.instagram.com/theparkerclay/reels/</t>
  </si>
  <si>
    <t>DII42747</t>
  </si>
  <si>
    <t>AC Randy has been removed.</t>
  </si>
  <si>
    <t>https://www.facebook.com/randy.stevenson.31/</t>
  </si>
  <si>
    <t>Saint Martin's University</t>
  </si>
  <si>
    <t>236452</t>
  </si>
  <si>
    <t>https://www.stmartin.edu/academics/programs-schools</t>
  </si>
  <si>
    <t>DII29092</t>
  </si>
  <si>
    <t>jschultz@stmartin.edu</t>
  </si>
  <si>
    <t>https://smusaints.com/sports/track-and-field</t>
  </si>
  <si>
    <t>https://twitter.com/jschultzconsult/</t>
  </si>
  <si>
    <t>https://smusaints.com/sb_output.aspx?form=12</t>
  </si>
  <si>
    <t>St. Martin's (WA)</t>
  </si>
  <si>
    <t>93.29%</t>
  </si>
  <si>
    <t>$56,350</t>
  </si>
  <si>
    <t>DII48435</t>
  </si>
  <si>
    <t>Joanne</t>
  </si>
  <si>
    <t>Iverson</t>
  </si>
  <si>
    <t>https://twitter.com/smu_trackfield</t>
  </si>
  <si>
    <t>https://www.facebook.com/smusaintstfxc/</t>
  </si>
  <si>
    <t>https://www.instagram.com/smutrack/</t>
  </si>
  <si>
    <t>DII46736</t>
  </si>
  <si>
    <t>Trimbur</t>
  </si>
  <si>
    <t>gtrimbur@stmartin.edu</t>
  </si>
  <si>
    <t>360-486-8853</t>
  </si>
  <si>
    <t>56,350</t>
  </si>
  <si>
    <t>DII48436</t>
  </si>
  <si>
    <t>nathan.carlson@stmartin.edu</t>
  </si>
  <si>
    <t>808-594-3568</t>
  </si>
  <si>
    <t>https://x.com/dr_nate_carlson</t>
  </si>
  <si>
    <t>DII46737</t>
  </si>
  <si>
    <t>stephen.schultz@stmartin.edu</t>
  </si>
  <si>
    <t>DII11557</t>
  </si>
  <si>
    <t>Dwight</t>
  </si>
  <si>
    <t>Midles</t>
  </si>
  <si>
    <t>https://www.instagram.com/smusaints_xctf/</t>
  </si>
  <si>
    <t>Seattle Pacific University</t>
  </si>
  <si>
    <t>236577</t>
  </si>
  <si>
    <t>https://spu.edu/undergraduate-admissions/majors-academics</t>
  </si>
  <si>
    <t>DII11528</t>
  </si>
  <si>
    <t>Lerum</t>
  </si>
  <si>
    <t>lerumk@spu.edu</t>
  </si>
  <si>
    <t>206-281-2897</t>
  </si>
  <si>
    <t>https://spufalcons.com/sports/mens-track-and-field</t>
  </si>
  <si>
    <t>https://twitter.com/spuxctf</t>
  </si>
  <si>
    <t>https://college.jumpforward.com/questionnaire.aspx?iid=515&amp;sportid=56</t>
  </si>
  <si>
    <t>Seattle Pacific</t>
  </si>
  <si>
    <t>500-570</t>
  </si>
  <si>
    <t>88.06%</t>
  </si>
  <si>
    <t>$64,644</t>
  </si>
  <si>
    <t>DII42145</t>
  </si>
  <si>
    <t>erichansen@spu.edu</t>
  </si>
  <si>
    <t>64,644</t>
  </si>
  <si>
    <t>DII11530</t>
  </si>
  <si>
    <t>kathrc@spu.edu</t>
  </si>
  <si>
    <t>206-281-2734</t>
  </si>
  <si>
    <t>https://www.facebook.com/kate.carlson.391</t>
  </si>
  <si>
    <t>Western Washington University</t>
  </si>
  <si>
    <t>Billingham</t>
  </si>
  <si>
    <t>237011</t>
  </si>
  <si>
    <t>https://www.wwu.edu/majors/</t>
  </si>
  <si>
    <t>DII11583</t>
  </si>
  <si>
    <t>Stensland</t>
  </si>
  <si>
    <t>ben.stensland@wwu.edu</t>
  </si>
  <si>
    <t>360-650-2380</t>
  </si>
  <si>
    <t>https://wwuvikings.com/sports/mens-track-and-field</t>
  </si>
  <si>
    <t>https://twitter.com/wwutfxc</t>
  </si>
  <si>
    <t>https://www.facebook.com/WWU-Track-Field-314090209838/</t>
  </si>
  <si>
    <t>https://www.instagram.com/wwutfxc/</t>
  </si>
  <si>
    <t>Western Washington</t>
  </si>
  <si>
    <t>92.71%</t>
  </si>
  <si>
    <t>$42,563</t>
  </si>
  <si>
    <t>DII16927</t>
  </si>
  <si>
    <t>Garlatz</t>
  </si>
  <si>
    <t>garlatt@wwu.edu</t>
  </si>
  <si>
    <t>360-650-7227</t>
  </si>
  <si>
    <t>https://www.facebook.com/WWUTFXC/</t>
  </si>
  <si>
    <t>https://www.instagram.com/runcoachtj/</t>
  </si>
  <si>
    <t>DII44837</t>
  </si>
  <si>
    <t>Haley</t>
  </si>
  <si>
    <t>oconnoh@wwu.edu</t>
  </si>
  <si>
    <t>42,563</t>
  </si>
  <si>
    <t>Bluefield State College</t>
  </si>
  <si>
    <t>Bluefield</t>
  </si>
  <si>
    <t>237215</t>
  </si>
  <si>
    <t>https://www.bluefieldstate.edu/academics/degrees</t>
  </si>
  <si>
    <t>DII49426</t>
  </si>
  <si>
    <t>Germaine</t>
  </si>
  <si>
    <t>Cousar</t>
  </si>
  <si>
    <t>coachcousar73@gmail.com</t>
  </si>
  <si>
    <t>https://gobstate.com/sports/mens-track-and-field</t>
  </si>
  <si>
    <t>https://twitter.com/bstate_xctf</t>
  </si>
  <si>
    <t>https://www.instagram.com/hbcu_boundathletics</t>
  </si>
  <si>
    <t>https://www.instagram.com/bstate_xctf/</t>
  </si>
  <si>
    <t>Bluefield State</t>
  </si>
  <si>
    <t>430-550</t>
  </si>
  <si>
    <t>84.81%</t>
  </si>
  <si>
    <t>14,544</t>
  </si>
  <si>
    <t>DII41202</t>
  </si>
  <si>
    <t>warthur@bluefieldstate.edu</t>
  </si>
  <si>
    <t>304-327-4212</t>
  </si>
  <si>
    <t>https://twitter.com/CoachArthurW</t>
  </si>
  <si>
    <t>https://twitter.com/BState_XCTF</t>
  </si>
  <si>
    <t>Concord University</t>
  </si>
  <si>
    <t>237330</t>
  </si>
  <si>
    <t>https://catalog.concord.edu/content.php?catoid=3&amp;navoid=147</t>
  </si>
  <si>
    <t>DII45623</t>
  </si>
  <si>
    <t>Al</t>
  </si>
  <si>
    <t>MacNaughton</t>
  </si>
  <si>
    <t>https://cumountainlions.com/sports/mens-track-and-field</t>
  </si>
  <si>
    <t>https://twitter.com/cu_xctf</t>
  </si>
  <si>
    <t>https://www.instagram.com/concordxctf/</t>
  </si>
  <si>
    <t>Concord (WV)</t>
  </si>
  <si>
    <t>380-520</t>
  </si>
  <si>
    <t>90.08%</t>
  </si>
  <si>
    <t>$31,385</t>
  </si>
  <si>
    <t>DII50910</t>
  </si>
  <si>
    <t>Kigel</t>
  </si>
  <si>
    <t>jkigel@concord.edu</t>
  </si>
  <si>
    <t>DII33327</t>
  </si>
  <si>
    <t>AC Andrew has been removed.</t>
  </si>
  <si>
    <t>https://www.instagram.com/cutfxc2017/</t>
  </si>
  <si>
    <t>DII11710</t>
  </si>
  <si>
    <t>HC Mike has been removed.</t>
  </si>
  <si>
    <t>https://twitter.com/mdcox45</t>
  </si>
  <si>
    <t>DII45624</t>
  </si>
  <si>
    <t>AC Giovanni has been removed.</t>
  </si>
  <si>
    <t>DII42749</t>
  </si>
  <si>
    <t>AC Marcus has been removed.</t>
  </si>
  <si>
    <t>https://twitter.com/coachmwilson11</t>
  </si>
  <si>
    <t>https://www.instagram.com/marcuswilson/</t>
  </si>
  <si>
    <t>https://www.instagram.com/cuaaxctf/</t>
  </si>
  <si>
    <t>31,385</t>
  </si>
  <si>
    <t>Davis &amp; Elkins College</t>
  </si>
  <si>
    <t>Elkins</t>
  </si>
  <si>
    <t>237358</t>
  </si>
  <si>
    <t>https://www.dewv.edu/academics/academic-programs</t>
  </si>
  <si>
    <t>DII11733</t>
  </si>
  <si>
    <t>Pyles</t>
  </si>
  <si>
    <t>pylesj@dewv.edu</t>
  </si>
  <si>
    <t>304-637-1228</t>
  </si>
  <si>
    <t>https://senatornation.com/sports/mens-track-and-field</t>
  </si>
  <si>
    <t>https://twitter.com/senatorxctrk</t>
  </si>
  <si>
    <t>https://www.instagram.com/jason.pyles/</t>
  </si>
  <si>
    <t>Davis &amp; Elkins</t>
  </si>
  <si>
    <t>69.83%</t>
  </si>
  <si>
    <t>$43,386</t>
  </si>
  <si>
    <t>Glenville State College</t>
  </si>
  <si>
    <t>Glenville</t>
  </si>
  <si>
    <t>237385</t>
  </si>
  <si>
    <t>https://www.glenville.edu/academics/degrees.php</t>
  </si>
  <si>
    <t>DII46738</t>
  </si>
  <si>
    <t>Issac</t>
  </si>
  <si>
    <t>Hamrick</t>
  </si>
  <si>
    <t>https://gscpioneers.com/sports/mens-track-and-field</t>
  </si>
  <si>
    <t>https://twitter.com/gsu_tfxc</t>
  </si>
  <si>
    <t>https://www.instagram.com/gsu_tfxc/</t>
  </si>
  <si>
    <t>https://www.cognitoforms.com/GlenvilleStateCollege1/pioneerathleticsrecruitmentquestionnaire</t>
  </si>
  <si>
    <t>Glenville State</t>
  </si>
  <si>
    <t>74.00%</t>
  </si>
  <si>
    <t>$25,794</t>
  </si>
  <si>
    <t>DII26806</t>
  </si>
  <si>
    <t>Meyers</t>
  </si>
  <si>
    <t>Dan.Meyers@glenville.edu</t>
  </si>
  <si>
    <t>304-462-6438</t>
  </si>
  <si>
    <t>https://www.facebook.com/DANIEL.LEONARD.MEYERS</t>
  </si>
  <si>
    <t>https://www.instagram.com/meyers_dl/</t>
  </si>
  <si>
    <t>DII46739</t>
  </si>
  <si>
    <t>https://x.com/mickelclay7</t>
  </si>
  <si>
    <t>DII40023</t>
  </si>
  <si>
    <t>Isaac.Johnson@glenville.edu</t>
  </si>
  <si>
    <t>25,794</t>
  </si>
  <si>
    <t>DII50359</t>
  </si>
  <si>
    <t>Marcum</t>
  </si>
  <si>
    <t>Zack.Marcum@glenville.edu</t>
  </si>
  <si>
    <t>https://x.com/zackmarcum1</t>
  </si>
  <si>
    <t>https://twitter.com/GSU_TFXC/</t>
  </si>
  <si>
    <t>https://www.facebook.com/zack.marcum.9</t>
  </si>
  <si>
    <t>https://www.instagram.com/zackmarcum/</t>
  </si>
  <si>
    <t>University of Charleston</t>
  </si>
  <si>
    <t>237312</t>
  </si>
  <si>
    <t>https://www.ucwv.edu/Academics/Degree-Programs/Undergraduate-Programs/</t>
  </si>
  <si>
    <t>DII11664</t>
  </si>
  <si>
    <t>Bias</t>
  </si>
  <si>
    <t>nicholasbias@ucwv.edu</t>
  </si>
  <si>
    <t>304-352-0029</t>
  </si>
  <si>
    <t>https://ucgoldeneagles.com/sports/mens-track-and-field</t>
  </si>
  <si>
    <t>https://twitter.com/runbias84</t>
  </si>
  <si>
    <t>https://www.facebook.com/runbiassheb</t>
  </si>
  <si>
    <t>https://www.facebook.com/University-of-Charleston-Track-Cross-Country-155648447858996/</t>
  </si>
  <si>
    <t>Charleston (WV)</t>
  </si>
  <si>
    <t>515-615</t>
  </si>
  <si>
    <t>470-545</t>
  </si>
  <si>
    <t>19-23</t>
  </si>
  <si>
    <t>$47,100</t>
  </si>
  <si>
    <t>DII42466</t>
  </si>
  <si>
    <t>Halabicky</t>
  </si>
  <si>
    <t>nicholashalabicky@ucwv.edu</t>
  </si>
  <si>
    <t>https://twitter.com/ucxctf</t>
  </si>
  <si>
    <t>https://www.facebook.com/university-of-charleston-track-cross-country-155648447858996/</t>
  </si>
  <si>
    <t>https://www.instagram.com/ucwv_tfxc/</t>
  </si>
  <si>
    <t>47,100</t>
  </si>
  <si>
    <t>DII11666</t>
  </si>
  <si>
    <t>grantbrinson@ucwv.edu</t>
  </si>
  <si>
    <t>https://www.facebook.com/grant.brinson/</t>
  </si>
  <si>
    <t>DII45626</t>
  </si>
  <si>
    <t>shawnarthur@ucwv.edu</t>
  </si>
  <si>
    <t>https://twitter.com/ucwv_xctf</t>
  </si>
  <si>
    <t>https://facebook.com/profile.php?id=100054413593595</t>
  </si>
  <si>
    <t>https://www.instagram.com/shawn.arthur/</t>
  </si>
  <si>
    <t>DII50360</t>
  </si>
  <si>
    <t>Sarah-Emily</t>
  </si>
  <si>
    <t>Woodward</t>
  </si>
  <si>
    <t>sarahwoodward@ucwv.edu</t>
  </si>
  <si>
    <t>270-799-4558</t>
  </si>
  <si>
    <t>https://x.com/ucwv_xctf</t>
  </si>
  <si>
    <t>https://www.facebook.com/profile.php?id=100054413593595</t>
  </si>
  <si>
    <t>https://www.instagram.com/saemrun/</t>
  </si>
  <si>
    <t>https://www.instagram.com/ucwv_tfxc</t>
  </si>
  <si>
    <t>DII45625</t>
  </si>
  <si>
    <t>https://x.com/antthoknee2</t>
  </si>
  <si>
    <t>West Liberty University</t>
  </si>
  <si>
    <t>West Liberty</t>
  </si>
  <si>
    <t>237932</t>
  </si>
  <si>
    <t>https://westliberty.edu/academics/programs-of-study/</t>
  </si>
  <si>
    <t>DII16178</t>
  </si>
  <si>
    <t>Falvo</t>
  </si>
  <si>
    <t>jason.falvo@westliberty.edu</t>
  </si>
  <si>
    <t>c:724-554-9511</t>
  </si>
  <si>
    <t>https://hilltoppersports.com/sports/mens-track-and-field</t>
  </si>
  <si>
    <t>https://twitter.com/westlibtrack</t>
  </si>
  <si>
    <t>https://hilltoppersports.com/sb_output.aspx?form=3</t>
  </si>
  <si>
    <t>65.84%</t>
  </si>
  <si>
    <t>$31,605</t>
  </si>
  <si>
    <t>DII47796</t>
  </si>
  <si>
    <t>Fedoush</t>
  </si>
  <si>
    <t>https://x.com/westlibtrack</t>
  </si>
  <si>
    <t>https://www.instagram.com/wlu_xctf/</t>
  </si>
  <si>
    <t>DII47797</t>
  </si>
  <si>
    <t>Larkey</t>
  </si>
  <si>
    <t>DII47798</t>
  </si>
  <si>
    <t>Doty</t>
  </si>
  <si>
    <t>https://twitter.com/ejdoty</t>
  </si>
  <si>
    <t>https://www.instagram.com/coach_doty/</t>
  </si>
  <si>
    <t>DII33328</t>
  </si>
  <si>
    <t>DII47799</t>
  </si>
  <si>
    <t>Trax</t>
  </si>
  <si>
    <t>DII41203</t>
  </si>
  <si>
    <t>Guinn II</t>
  </si>
  <si>
    <t>michael.guinn@westliberty.edu</t>
  </si>
  <si>
    <t>304-374-6764</t>
  </si>
  <si>
    <t>31,605</t>
  </si>
  <si>
    <t>DII47800</t>
  </si>
  <si>
    <t>https://www.instagram.com/kemp_804/</t>
  </si>
  <si>
    <t>West Virginia State University</t>
  </si>
  <si>
    <t>Institute</t>
  </si>
  <si>
    <t>237899</t>
  </si>
  <si>
    <t>https://www.wvstateu.edu/Academics/Academic-Degrees.aspx</t>
  </si>
  <si>
    <t>DII37074</t>
  </si>
  <si>
    <t>Boisette</t>
  </si>
  <si>
    <t>john.boisette@wvstateu.edu</t>
  </si>
  <si>
    <t>860-778-0787</t>
  </si>
  <si>
    <t>https://wvsuyellowjackets.com/sports/mens-tennis</t>
  </si>
  <si>
    <t>https://www.instagram.com/coach_boisette/</t>
  </si>
  <si>
    <t>West Virginia State</t>
  </si>
  <si>
    <t>86.02%</t>
  </si>
  <si>
    <t>$30,778</t>
  </si>
  <si>
    <t>West Virginia Wesleyan College</t>
  </si>
  <si>
    <t>Buckhannon</t>
  </si>
  <si>
    <t>237969</t>
  </si>
  <si>
    <t>https://www.wvwc.edu/academics/majors-minors/</t>
  </si>
  <si>
    <t>DII12424</t>
  </si>
  <si>
    <t>Chambers.k@wvwc.edu</t>
  </si>
  <si>
    <t>304-473-8506</t>
  </si>
  <si>
    <t>https://wesleyanbobcats.com/sports/mens-track-and-field</t>
  </si>
  <si>
    <t>https://twitter.com/wvsuladyjackets</t>
  </si>
  <si>
    <t>https://www.facebook.com/WVUWBB/</t>
  </si>
  <si>
    <t>https://www.instagram.com/wvsuwomensbasketball/</t>
  </si>
  <si>
    <t>https://athletics.wesleyan.edu/sports/2020/7/24/mens-track-field-recruiting-form.aspx?id=1515</t>
  </si>
  <si>
    <t>West Virginia Wesleyan</t>
  </si>
  <si>
    <t>62.99%</t>
  </si>
  <si>
    <t>$46,893</t>
  </si>
  <si>
    <t>DII47802</t>
  </si>
  <si>
    <t>anderson.l@wvwc.edu</t>
  </si>
  <si>
    <t>https://twitter.com/llyod_andrew</t>
  </si>
  <si>
    <t>https://twitter.com/wvwctrack</t>
  </si>
  <si>
    <t>https://www.facebook.com/LawrenceA39/</t>
  </si>
  <si>
    <t>https://www.facebook.com/groups/620904039563220/</t>
  </si>
  <si>
    <t>https://www.instagram.com/lswrenceanders/</t>
  </si>
  <si>
    <t>https://www.instagram.com/wvwctrack/</t>
  </si>
  <si>
    <t>Wheeling University</t>
  </si>
  <si>
    <t>Wheeling</t>
  </si>
  <si>
    <t>238078</t>
  </si>
  <si>
    <t>https://wheeling.edu/academics/</t>
  </si>
  <si>
    <t>DII37853</t>
  </si>
  <si>
    <t>McKinley</t>
  </si>
  <si>
    <t>https://wucardinals.com/sports/mens-track-and-field</t>
  </si>
  <si>
    <t>https://twitter.com/mckinley_brandn</t>
  </si>
  <si>
    <t>https://twitter.com/wuxctf</t>
  </si>
  <si>
    <t>https://www.facebook.com/WJUXCTrackandField/</t>
  </si>
  <si>
    <t>https://www.instagram.com/wuxctf/</t>
  </si>
  <si>
    <t>https://wucardinals.com/sb_output.aspx?form=3</t>
  </si>
  <si>
    <t>77.15%</t>
  </si>
  <si>
    <t>43,000</t>
  </si>
  <si>
    <t>DII45627</t>
  </si>
  <si>
    <t>304-243-2183</t>
  </si>
  <si>
    <t>https://www.instagram.com/who.is.eizzy/</t>
  </si>
  <si>
    <t>$43,000</t>
  </si>
  <si>
    <t>DII45628</t>
  </si>
  <si>
    <t>Healy</t>
  </si>
  <si>
    <t>bhealy@wheeling.edu</t>
  </si>
  <si>
    <t>https://www.instagram.com/bc21_healy/</t>
  </si>
  <si>
    <t>DII12076</t>
  </si>
  <si>
    <t>HC Patrick has been removed.</t>
  </si>
  <si>
    <t>https://twitter.com/coachstantonwu</t>
  </si>
  <si>
    <t>https://www.facebook.com/Patrick-Stanton-317267958929654/</t>
  </si>
  <si>
    <t>https://www.facebook.com/WJUXCTrackandField</t>
  </si>
  <si>
    <t>https://www.instagram.com/patpattypatpat/</t>
  </si>
  <si>
    <t>University of Wisconsin - Parkside</t>
  </si>
  <si>
    <t>Kenosha</t>
  </si>
  <si>
    <t>240374</t>
  </si>
  <si>
    <t>https://www.uwp.edu/learn/programs/</t>
  </si>
  <si>
    <t>DII15203</t>
  </si>
  <si>
    <t>Bo</t>
  </si>
  <si>
    <t>Brasseur</t>
  </si>
  <si>
    <t>brasseur@uwp.edu</t>
  </si>
  <si>
    <t>https://parksiderangers.com/sports/mens-track-and-field</t>
  </si>
  <si>
    <t>https://twitter.com/parksidetfxc</t>
  </si>
  <si>
    <t>https://www.facebook.com/ParksideTFXC/</t>
  </si>
  <si>
    <t>https://www.instagram.com/bo.brasseur/</t>
  </si>
  <si>
    <t>https://www.instagram.com/parksidexctf/</t>
  </si>
  <si>
    <t>https://parksiderangers.com/sports/2021/4/20/parkside-athletics-team-specific-questionnaires</t>
  </si>
  <si>
    <t>Wisconsin-Parkside</t>
  </si>
  <si>
    <t>$28,154</t>
  </si>
  <si>
    <t>DII35680</t>
  </si>
  <si>
    <t>Carolin</t>
  </si>
  <si>
    <t>Bothe</t>
  </si>
  <si>
    <t>DII45630</t>
  </si>
  <si>
    <t>Doherty</t>
  </si>
  <si>
    <t>https://www.instagram.com/tommy_doherty_/</t>
  </si>
  <si>
    <t>DII45629</t>
  </si>
  <si>
    <t>Ellery</t>
  </si>
  <si>
    <t>Pleier</t>
  </si>
  <si>
    <t>DII35681</t>
  </si>
  <si>
    <t>Harpreet</t>
  </si>
  <si>
    <t>Rooprai</t>
  </si>
  <si>
    <t>DII45632</t>
  </si>
  <si>
    <t>Levai</t>
  </si>
  <si>
    <t>levai@uwp.edu</t>
  </si>
  <si>
    <t>DII45631</t>
  </si>
  <si>
    <t>Weldy</t>
  </si>
  <si>
    <t>weldy@uwp.edu</t>
  </si>
  <si>
    <t>DII12111</t>
  </si>
  <si>
    <t>Maas</t>
  </si>
  <si>
    <t>maas@uwp.edu</t>
  </si>
  <si>
    <t>262-595-2405</t>
  </si>
  <si>
    <t>https://twitter.com/coach_nmaas</t>
  </si>
  <si>
    <t>https://www.instagram.com/coach_nmaas/</t>
  </si>
  <si>
    <t>DII50911</t>
  </si>
  <si>
    <t>Boardman</t>
  </si>
  <si>
    <t>boardman@uwp.edu</t>
  </si>
  <si>
    <t>DII42146</t>
  </si>
  <si>
    <t>Halford</t>
  </si>
  <si>
    <t>28,154</t>
  </si>
  <si>
    <t>Huntingdon College</t>
  </si>
  <si>
    <t>Collegiate Conference of the South (CCS)</t>
  </si>
  <si>
    <t>NCAA DIII</t>
  </si>
  <si>
    <t>101435</t>
  </si>
  <si>
    <t>https://www.huntingdon.edu/academics/academic-programs/programs-of-study/</t>
  </si>
  <si>
    <t>DIII50644</t>
  </si>
  <si>
    <t>alexandercole@hawks.huntingdon.edu</t>
  </si>
  <si>
    <t>334-300-5454</t>
  </si>
  <si>
    <t>https://www.huntingdonhawks.com/sports/mtrack/index</t>
  </si>
  <si>
    <t>https://twitter.com/@CoachAColeHC</t>
  </si>
  <si>
    <t>https://www.instagram.com/a.cole16/</t>
  </si>
  <si>
    <t>https://www.instagram.com/huntingdonxc/</t>
  </si>
  <si>
    <t>https://huforms.formstack.com/forms/hu_athletics_questionnaire</t>
  </si>
  <si>
    <t>Huntingdon</t>
  </si>
  <si>
    <t>503-590</t>
  </si>
  <si>
    <t>500-568</t>
  </si>
  <si>
    <t>53.25%</t>
  </si>
  <si>
    <t>$40,418</t>
  </si>
  <si>
    <t>101,435</t>
  </si>
  <si>
    <t>DIII26643</t>
  </si>
  <si>
    <t>ewright@hawks.huntingdon.edu</t>
  </si>
  <si>
    <t>334-833-4300</t>
  </si>
  <si>
    <t>Hendrix College</t>
  </si>
  <si>
    <t>Southern Athletic Association (SAA)</t>
  </si>
  <si>
    <t>107080</t>
  </si>
  <si>
    <t>https://www.hendrix.edu/academics/academics.aspx?id=1074</t>
  </si>
  <si>
    <t>76</t>
  </si>
  <si>
    <t>DIII74883</t>
  </si>
  <si>
    <t>https://hendrixwarriors.com/sports/mens-track-and-field</t>
  </si>
  <si>
    <t>https://twitter.com/hendrixtfxc</t>
  </si>
  <si>
    <t>https://www.facebook.com/luvfitness1/</t>
  </si>
  <si>
    <t>https://www.facebook.com/hendrix.trackxc/</t>
  </si>
  <si>
    <t>https://www.instagram.com/revnickphillips/</t>
  </si>
  <si>
    <t>https://www.instagram.com/hendrix_xctf/</t>
  </si>
  <si>
    <t>https://apply.hendrix.edu/register/?id=5916e1e6-b035-4d0b-be7f-68f7eefd4c20</t>
  </si>
  <si>
    <t>$66,310</t>
  </si>
  <si>
    <t>DIII74884</t>
  </si>
  <si>
    <t>Gartin</t>
  </si>
  <si>
    <t>DIII49705</t>
  </si>
  <si>
    <t>timothybyrne16@gmail.com</t>
  </si>
  <si>
    <t>501-505-2991</t>
  </si>
  <si>
    <t>68.82%</t>
  </si>
  <si>
    <t>DIII73365</t>
  </si>
  <si>
    <t>Armour</t>
  </si>
  <si>
    <t>armour@hendrix.edu</t>
  </si>
  <si>
    <t>https://www.instagram.com/armour.ethan/</t>
  </si>
  <si>
    <t>DIII45409</t>
  </si>
  <si>
    <t>HC Cezar has been removed.</t>
  </si>
  <si>
    <t>https://www.facebook.com/people/cezar-terlea/100009804847400/</t>
  </si>
  <si>
    <t>https://www.facebook.com/hendrix.trackxc</t>
  </si>
  <si>
    <t>Lyon College</t>
  </si>
  <si>
    <t>St. Louis Intercollegiate Athletic Conference (SLIAC)</t>
  </si>
  <si>
    <t>Batesville</t>
  </si>
  <si>
    <t>106342</t>
  </si>
  <si>
    <t>https://www.lyon.edu/academic-programs</t>
  </si>
  <si>
    <t>n233</t>
  </si>
  <si>
    <t>Trausch</t>
  </si>
  <si>
    <t>adam.trausch@lyon.edu</t>
  </si>
  <si>
    <t>870-307-7056</t>
  </si>
  <si>
    <t>https://lycomingathletics.com/sports/wrestling</t>
  </si>
  <si>
    <t>https://twitter.com/coach_trausch</t>
  </si>
  <si>
    <t>https://twitter.com/runwithlyon</t>
  </si>
  <si>
    <t>https://www.instagram.com/run_with_lyoncollege/</t>
  </si>
  <si>
    <t>https://lyonscots.com/sb_output.aspx?form=3</t>
  </si>
  <si>
    <t>Lyon (AR)</t>
  </si>
  <si>
    <t>505-580</t>
  </si>
  <si>
    <t>510-585</t>
  </si>
  <si>
    <t>46.75%</t>
  </si>
  <si>
    <t>$43,245</t>
  </si>
  <si>
    <t>DIII61245</t>
  </si>
  <si>
    <t>Katherine</t>
  </si>
  <si>
    <t>Mayberry</t>
  </si>
  <si>
    <t>katherine.mayberry@lyon.edu</t>
  </si>
  <si>
    <t>870-307-7228</t>
  </si>
  <si>
    <t>https://twitter.com/LyonCollegeXCTF</t>
  </si>
  <si>
    <t>https://www.facebook.com/people/Katherine-Mayberry/100008309619335</t>
  </si>
  <si>
    <t>https://www.facebook.com/RunWithLyon/</t>
  </si>
  <si>
    <t>https://www.instagram.com/lyoncollegexctf/</t>
  </si>
  <si>
    <t>Azusa Pacific University</t>
  </si>
  <si>
    <t>Southern California Intercollegiate Athletic Conference (SCIAC)</t>
  </si>
  <si>
    <t>Azusa</t>
  </si>
  <si>
    <t>109785</t>
  </si>
  <si>
    <t>https://www.apu.edu/undergraduate-admissions/majors/</t>
  </si>
  <si>
    <t>DII628</t>
  </si>
  <si>
    <t>Director of Track &amp; Field (Jumps, Multi-Events)</t>
  </si>
  <si>
    <t>jhoyt@apu.edu</t>
  </si>
  <si>
    <t>626-387-5795</t>
  </si>
  <si>
    <t>https://athletics.apu.edu/sports/mens-track-and-field</t>
  </si>
  <si>
    <t>https://twitter.com/jhoytjack</t>
  </si>
  <si>
    <t>https://twitter.com/apu_track</t>
  </si>
  <si>
    <t>https://www.facebook.com/aputrackfield/</t>
  </si>
  <si>
    <t>https://www.instagram.com/jchoyt/</t>
  </si>
  <si>
    <t>https://www.instagram.com/apu_track/</t>
  </si>
  <si>
    <t>https://college.jumpforward.com/questionnaire.aspx?iid=400&amp;sportid=56</t>
  </si>
  <si>
    <t>Azusa Pacific</t>
  </si>
  <si>
    <t>92.27%</t>
  </si>
  <si>
    <t>$54,826</t>
  </si>
  <si>
    <t>DII12131</t>
  </si>
  <si>
    <t>https://twitter.com/tnumsoccer</t>
  </si>
  <si>
    <t>https://www.instagram.com/tnuMsoccer/</t>
  </si>
  <si>
    <t>DII46680</t>
  </si>
  <si>
    <t>Jebreh</t>
  </si>
  <si>
    <t>jharris@apu.edu</t>
  </si>
  <si>
    <t>https://www.facebook.com/jebreh.harris/</t>
  </si>
  <si>
    <t>https://www.instagram.com/apu_tfxc/</t>
  </si>
  <si>
    <t>DII47735</t>
  </si>
  <si>
    <t>Ayrton</t>
  </si>
  <si>
    <t>Ledesma-Isennock</t>
  </si>
  <si>
    <t>aledesmafuentes21@apu.edu</t>
  </si>
  <si>
    <t>DII625</t>
  </si>
  <si>
    <t>AC Andrea has been removed.</t>
  </si>
  <si>
    <t>https://twitter.com/bajan4hurdler</t>
  </si>
  <si>
    <t>https://www.facebook.com/andrea.blackett1</t>
  </si>
  <si>
    <t>California Institute of Technology</t>
  </si>
  <si>
    <t>Pasadena</t>
  </si>
  <si>
    <t>110404</t>
  </si>
  <si>
    <t>https://www.admissions.caltech.edu/content/options-majors</t>
  </si>
  <si>
    <t>DIII74417</t>
  </si>
  <si>
    <t>Lizzie</t>
  </si>
  <si>
    <t>Mundell Perkins</t>
  </si>
  <si>
    <t>https://www.gocaltech.com/sports/track/index</t>
  </si>
  <si>
    <t>https://twitter.com/caltechxctf</t>
  </si>
  <si>
    <t>https://www.facebook.com/CaltechXCTF/</t>
  </si>
  <si>
    <t>https://www.instagram.com/caltechxctf/</t>
  </si>
  <si>
    <t>https://www.frontrush.com/FR_Web_App/Player/PlayerSubmit.aspx?sid=4417&amp;ptype=recruit</t>
  </si>
  <si>
    <t>Caltech</t>
  </si>
  <si>
    <t>740-780</t>
  </si>
  <si>
    <t>790-800</t>
  </si>
  <si>
    <t>35-36</t>
  </si>
  <si>
    <t>4.94%</t>
  </si>
  <si>
    <t>$77,718</t>
  </si>
  <si>
    <t>DIII58456</t>
  </si>
  <si>
    <t>Anadu</t>
  </si>
  <si>
    <t>77,718</t>
  </si>
  <si>
    <t>DIII45387</t>
  </si>
  <si>
    <t>krblake@caltech.edu</t>
  </si>
  <si>
    <t>626-395-3260</t>
  </si>
  <si>
    <t>https://twitter.com/coachkblake</t>
  </si>
  <si>
    <t>https://www.facebook.com/caltechxctf/</t>
  </si>
  <si>
    <t>DIII74418</t>
  </si>
  <si>
    <t>DIII295</t>
  </si>
  <si>
    <t>Cedric</t>
  </si>
  <si>
    <t>chill@caltech.edu</t>
  </si>
  <si>
    <t>DIII55184</t>
  </si>
  <si>
    <t>AC Wyatt has been removed.</t>
  </si>
  <si>
    <t>https://www.instagram.com/coachmeyring33/</t>
  </si>
  <si>
    <t>DIII55185</t>
  </si>
  <si>
    <t>California Lutheran University</t>
  </si>
  <si>
    <t>Thousand Oaks</t>
  </si>
  <si>
    <t>110413</t>
  </si>
  <si>
    <t>https://www.callutheran.edu/academics/majors/</t>
  </si>
  <si>
    <t>DIII202</t>
  </si>
  <si>
    <t>Egertson</t>
  </si>
  <si>
    <t>jegertson@callutheran.edu</t>
  </si>
  <si>
    <t>805-493-3862</t>
  </si>
  <si>
    <t>https://www.clusports.com/sports/mtrack/index</t>
  </si>
  <si>
    <t>https://twitter.com/clutrackfield</t>
  </si>
  <si>
    <t>https://clusports.com/sports/2023/7/21/recruit-me.aspx</t>
  </si>
  <si>
    <t>California Lutheran</t>
  </si>
  <si>
    <t>72.74%</t>
  </si>
  <si>
    <t>DIII200</t>
  </si>
  <si>
    <t>Halvaks</t>
  </si>
  <si>
    <t>bhalvaks@callutheran.edu</t>
  </si>
  <si>
    <t>https://twitter.com/brett_halvaks</t>
  </si>
  <si>
    <t>DIII203</t>
  </si>
  <si>
    <t>Nikora</t>
  </si>
  <si>
    <t>Jeff@Nikora.com</t>
  </si>
  <si>
    <t>805-493-3534</t>
  </si>
  <si>
    <t>DIII57013</t>
  </si>
  <si>
    <t>Tustin</t>
  </si>
  <si>
    <t>tustin@callutheran.edu</t>
  </si>
  <si>
    <t>https://www.instagram.com/clu_cross_country/</t>
  </si>
  <si>
    <t>DIII205</t>
  </si>
  <si>
    <t>tim@wildhairla.com</t>
  </si>
  <si>
    <t>Chapman University</t>
  </si>
  <si>
    <t>Orange</t>
  </si>
  <si>
    <t>111948</t>
  </si>
  <si>
    <t>https://www.chapman.edu/academics/degrees-and-programs.aspx</t>
  </si>
  <si>
    <t>DIII71679</t>
  </si>
  <si>
    <t>Veney</t>
  </si>
  <si>
    <t>veney@chapman.edu</t>
  </si>
  <si>
    <t>714-628-7209</t>
  </si>
  <si>
    <t>https://chapmanathletics.com/sports/track/index</t>
  </si>
  <si>
    <t>https://twitter.com/chapmantfcc</t>
  </si>
  <si>
    <t>https://facebook.com/p/CMS-Track-Field-100064961084365/</t>
  </si>
  <si>
    <t>https://www.instagram.com/chapmantfxc/</t>
  </si>
  <si>
    <t>https://www.chapmanathletics.com/recruiting/prospective/xc</t>
  </si>
  <si>
    <t>Chapman (CA)</t>
  </si>
  <si>
    <t>57.10%</t>
  </si>
  <si>
    <t>$78,272</t>
  </si>
  <si>
    <t>DIII70069</t>
  </si>
  <si>
    <t>Giron</t>
  </si>
  <si>
    <t>DIII70068</t>
  </si>
  <si>
    <t>Longley</t>
  </si>
  <si>
    <t>DIII358</t>
  </si>
  <si>
    <t>Interim HC Barron has been removed.</t>
  </si>
  <si>
    <t>https://www.instagram.com/bmaizd/</t>
  </si>
  <si>
    <t>DIII53342</t>
  </si>
  <si>
    <t>Claremont-Mudd-Scripps Colleges</t>
  </si>
  <si>
    <t>Claremont</t>
  </si>
  <si>
    <t>115409</t>
  </si>
  <si>
    <t>https://www.cmc.edu/academic/departments-majors-programs</t>
  </si>
  <si>
    <t>DIII410</t>
  </si>
  <si>
    <t>glenn.stewart@cms.claremont.edu</t>
  </si>
  <si>
    <t>909-607-7020</t>
  </si>
  <si>
    <t>https://cmsathletics.org/sports/mens-track-and-field</t>
  </si>
  <si>
    <t>https://twitter.com/cms_track_field</t>
  </si>
  <si>
    <t>https://cmsathletics.org/sports/2024/5/15/prospective-athletes-index.aspx</t>
  </si>
  <si>
    <t>Claremont McKenna-Harvey Mudd-Scripps</t>
  </si>
  <si>
    <t>770-800</t>
  </si>
  <si>
    <t>12.61%</t>
  </si>
  <si>
    <t>$79,539</t>
  </si>
  <si>
    <t>DIII70968</t>
  </si>
  <si>
    <t>Venglass</t>
  </si>
  <si>
    <t>Jeff.Venglass@cms.claremont.edu</t>
  </si>
  <si>
    <t>DIII70970</t>
  </si>
  <si>
    <t xml:space="preserve">Bell Amarasekara </t>
  </si>
  <si>
    <t>Veronica.Amarasekara@cms.claremont.edu</t>
  </si>
  <si>
    <t>DIII23641</t>
  </si>
  <si>
    <t>Marina</t>
  </si>
  <si>
    <t>Muncan</t>
  </si>
  <si>
    <t>marina.muncan@cms.claremont.edu</t>
  </si>
  <si>
    <t>909-607-3564</t>
  </si>
  <si>
    <t>https://www.instagram.com/marinasmuncan/</t>
  </si>
  <si>
    <t>DIII70070</t>
  </si>
  <si>
    <t>Ramey-Root</t>
  </si>
  <si>
    <t>emily.root@cms.claremont.edu</t>
  </si>
  <si>
    <t>909-607-1073</t>
  </si>
  <si>
    <t>https://www.instagram.com/cmsdistance/</t>
  </si>
  <si>
    <t>Occidental College</t>
  </si>
  <si>
    <t>120254</t>
  </si>
  <si>
    <t>https://www.oxy.edu/academics/programs-majors</t>
  </si>
  <si>
    <t>44</t>
  </si>
  <si>
    <t>DIII543</t>
  </si>
  <si>
    <t>Bartlett</t>
  </si>
  <si>
    <t>rbartlett@oxy.edu</t>
  </si>
  <si>
    <t>323-259-2715</t>
  </si>
  <si>
    <t>https://www.oxyathletics.com/sports/mtrack/index</t>
  </si>
  <si>
    <t>https://twitter.com/bartlettrj</t>
  </si>
  <si>
    <t>https://twitter.com/oxytf</t>
  </si>
  <si>
    <t>https://www.instagram.com/oxytf/</t>
  </si>
  <si>
    <t>https://www.frontrush.com/FR_Web_App/Player/PlayerSubmit.aspx?sid=MTc4Njg=-vjr9xEQ16wk=&amp;ptype=recruit</t>
  </si>
  <si>
    <t>Occidental</t>
  </si>
  <si>
    <t>39.10%</t>
  </si>
  <si>
    <t>$75,916</t>
  </si>
  <si>
    <t>DIII547</t>
  </si>
  <si>
    <t>Steben</t>
  </si>
  <si>
    <t>steben@oxy.edu</t>
  </si>
  <si>
    <t>DIII545</t>
  </si>
  <si>
    <t>Foley</t>
  </si>
  <si>
    <t>foley@oxy.edu</t>
  </si>
  <si>
    <t>323-341-4067</t>
  </si>
  <si>
    <t>DIII544</t>
  </si>
  <si>
    <t>Yamaguchi</t>
  </si>
  <si>
    <t>tyamaguchi@oxy.edu</t>
  </si>
  <si>
    <t>323-259-2609</t>
  </si>
  <si>
    <t>https://twitter.com/tyler_yamaguchi</t>
  </si>
  <si>
    <t>https://www.facebook.com/tyler.yamaguchi.7</t>
  </si>
  <si>
    <t>DIII71680</t>
  </si>
  <si>
    <t>Demi</t>
  </si>
  <si>
    <t>Marine</t>
  </si>
  <si>
    <t>https://www.facebook.com/oxyball/</t>
  </si>
  <si>
    <t>DIII66659</t>
  </si>
  <si>
    <t>Nolin</t>
  </si>
  <si>
    <t>75,916</t>
  </si>
  <si>
    <t>DIII546</t>
  </si>
  <si>
    <t>Padron</t>
  </si>
  <si>
    <t>https://www.facebook.com/jonathan.padron.14</t>
  </si>
  <si>
    <t>DIII66660</t>
  </si>
  <si>
    <t>Reichert</t>
  </si>
  <si>
    <t>Pomona-Pitzer Colleges</t>
  </si>
  <si>
    <t>121345</t>
  </si>
  <si>
    <t>https://www.pomona.edu/academics</t>
  </si>
  <si>
    <t>6</t>
  </si>
  <si>
    <t>DIII611</t>
  </si>
  <si>
    <t>DeLira</t>
  </si>
  <si>
    <t>Emmanuelle.DeLira@pomona.edu</t>
  </si>
  <si>
    <t>https://www.sagehens.com/sports/mtrack/index</t>
  </si>
  <si>
    <t>https://twitter.com/emma_delira</t>
  </si>
  <si>
    <t>https://twitter.com/sagehenrunning</t>
  </si>
  <si>
    <t>https://www.facebook.com/emma.delira.3</t>
  </si>
  <si>
    <t>https://www.facebook.com/PomonaPitzerXCTF/</t>
  </si>
  <si>
    <t>https://www.instagram.com/sagehenrunning/</t>
  </si>
  <si>
    <t>https://www.sagehens.com/sports/mtrack/RecruitingPage</t>
  </si>
  <si>
    <t>Pomona-Pitzer</t>
  </si>
  <si>
    <t>10.09%</t>
  </si>
  <si>
    <t>$75,094</t>
  </si>
  <si>
    <t>DIII60090</t>
  </si>
  <si>
    <t>Amber.Williams@Pomona.edu</t>
  </si>
  <si>
    <t>909-621-3819</t>
  </si>
  <si>
    <t>75,094</t>
  </si>
  <si>
    <t>DIII74885</t>
  </si>
  <si>
    <t>Ramsey</t>
  </si>
  <si>
    <t>Robert.Ramsey2@pomona.edu</t>
  </si>
  <si>
    <t>https://x.com/coachbobramsey</t>
  </si>
  <si>
    <t>University of California - Santa Cruz</t>
  </si>
  <si>
    <t>Coast-to-Coast Athletic Conference (CAC)</t>
  </si>
  <si>
    <t>Santa Cruz</t>
  </si>
  <si>
    <t>110714</t>
  </si>
  <si>
    <t>https://admissions.sa.ucsc.edu/majors/</t>
  </si>
  <si>
    <t>DIII254</t>
  </si>
  <si>
    <t>Klech</t>
  </si>
  <si>
    <t>dklech@ucsc.edu</t>
  </si>
  <si>
    <t>831-459-5574</t>
  </si>
  <si>
    <t>https://goslugs.com/sports/mens-track-and-field</t>
  </si>
  <si>
    <t>https://twitter.com/davidklech</t>
  </si>
  <si>
    <t>https://www.facebook.com/SlugTrack/</t>
  </si>
  <si>
    <t>https://www.instagram.com/dklech_hurdles/</t>
  </si>
  <si>
    <t>https://www.instagram.com/ucsc_slugtrack/</t>
  </si>
  <si>
    <t>https://www.frontrush.com/FR_Web_App/Player/PlayerSubmit.aspx?sid=MTUzNzY=-lXWjfqRliUY=&amp;ptype=recruit</t>
  </si>
  <si>
    <t>California-Santa Cruz</t>
  </si>
  <si>
    <t>65.40%</t>
  </si>
  <si>
    <t>$68,891</t>
  </si>
  <si>
    <t>DIII71681</t>
  </si>
  <si>
    <t>Delia</t>
  </si>
  <si>
    <t>delmack@ucsc.edu</t>
  </si>
  <si>
    <t>https://twitter.com/ucsc_slugtrack</t>
  </si>
  <si>
    <t>DIII27859</t>
  </si>
  <si>
    <t>Kepon</t>
  </si>
  <si>
    <t>https://twitter.com/daviskepon</t>
  </si>
  <si>
    <t>https://www.instagram.com/daviskepon/</t>
  </si>
  <si>
    <t>University of La Verne</t>
  </si>
  <si>
    <t>La Verne</t>
  </si>
  <si>
    <t>117140</t>
  </si>
  <si>
    <t>https://laverne.edu/catalog/</t>
  </si>
  <si>
    <t>DIII483</t>
  </si>
  <si>
    <t>Reid</t>
  </si>
  <si>
    <t>kreid@laverne.edu</t>
  </si>
  <si>
    <t>c:626-523-1586;o:909-448-4558</t>
  </si>
  <si>
    <t>https://www.leopardathletics.com/sports/mtrack/index</t>
  </si>
  <si>
    <t>https://twitter.com/coachkreid</t>
  </si>
  <si>
    <t>https://www.instagram.com/ulv_xctf/</t>
  </si>
  <si>
    <t>https://leopardathletics.com/sports/2023/5/18/prospectives-Index.aspx</t>
  </si>
  <si>
    <t>DIII73367</t>
  </si>
  <si>
    <t>Camacho</t>
  </si>
  <si>
    <t>acamacho@laverne.edu</t>
  </si>
  <si>
    <t>https://twitter.com/ulv_xctf</t>
  </si>
  <si>
    <t>https://facebook.com/ulvtrackandfield</t>
  </si>
  <si>
    <t>DIII55187</t>
  </si>
  <si>
    <t>Nysiah</t>
  </si>
  <si>
    <t>LeGardye</t>
  </si>
  <si>
    <t>DIII73366</t>
  </si>
  <si>
    <t>Reyes</t>
  </si>
  <si>
    <t>DIII67484</t>
  </si>
  <si>
    <t>Terra</t>
  </si>
  <si>
    <t>Valadez</t>
  </si>
  <si>
    <t>https://www.facebook.com/ulvtrackandfield/</t>
  </si>
  <si>
    <t>https://www.instagram.com/terravaladez/</t>
  </si>
  <si>
    <t>68,891</t>
  </si>
  <si>
    <t>DIII55188</t>
  </si>
  <si>
    <t>Carrasco</t>
  </si>
  <si>
    <t>DIII55186</t>
  </si>
  <si>
    <t>DIII485</t>
  </si>
  <si>
    <t>Cresencio</t>
  </si>
  <si>
    <t>Gonzalez</t>
  </si>
  <si>
    <t>cgonzalez@laverne.edu</t>
  </si>
  <si>
    <t>909-448-4518</t>
  </si>
  <si>
    <t>DIII20906</t>
  </si>
  <si>
    <t>Micaela</t>
  </si>
  <si>
    <t>Castillo</t>
  </si>
  <si>
    <t>mcastillo@laverne.edu</t>
  </si>
  <si>
    <t>DIII73368</t>
  </si>
  <si>
    <t>rlander@laverne.edu</t>
  </si>
  <si>
    <t>c:626-372-4871;o:909-448-4667</t>
  </si>
  <si>
    <t>University of Redlands</t>
  </si>
  <si>
    <t>Redlands</t>
  </si>
  <si>
    <t>121691</t>
  </si>
  <si>
    <t>https://www.redlands.edu/study/schools-and-centers/college-of-arts-and-sciences/undergraduate-studies/</t>
  </si>
  <si>
    <t>DIII673</t>
  </si>
  <si>
    <t>bulldogXCTF@redlands.edu</t>
  </si>
  <si>
    <t>909-748-8403</t>
  </si>
  <si>
    <t>https://www.goredlands.com/sports/track/index</t>
  </si>
  <si>
    <t>https://twitter.com/schmidtmp</t>
  </si>
  <si>
    <t>https://twitter.com/bulldogxctf</t>
  </si>
  <si>
    <t>https://www.facebook.com/michael.schmidt.9469545</t>
  </si>
  <si>
    <t>https://www.facebook.com/UofRCrossCountryTrackField/</t>
  </si>
  <si>
    <t>https://goredlands.com/sports/2023/7/24/Recruits-become-a-Bulldog.aspx</t>
  </si>
  <si>
    <t>Redlands (CA)</t>
  </si>
  <si>
    <t>16-28</t>
  </si>
  <si>
    <t>66.94%</t>
  </si>
  <si>
    <t>$80,474</t>
  </si>
  <si>
    <t>DIII675</t>
  </si>
  <si>
    <t>Clarey</t>
  </si>
  <si>
    <t>andrew_clarey@redlands.edu</t>
  </si>
  <si>
    <t>https://twitter.com/coachaclarey</t>
  </si>
  <si>
    <t>https://www.facebook.com/clarey64</t>
  </si>
  <si>
    <t>DIII674</t>
  </si>
  <si>
    <t>dominic_lopez@redlands.edu</t>
  </si>
  <si>
    <t>909-748-8446</t>
  </si>
  <si>
    <t>https://twitter.com/coachdomlopez</t>
  </si>
  <si>
    <t>https://www.facebook.com/dominic.lopez.12</t>
  </si>
  <si>
    <t>DIII75999</t>
  </si>
  <si>
    <t>Sernaque-Falcon</t>
  </si>
  <si>
    <t>leslie_sernaquefalco@redlands.edu</t>
  </si>
  <si>
    <t>https://www.instagram.com/bulldogxctf/</t>
  </si>
  <si>
    <t>19,136</t>
  </si>
  <si>
    <t>DIII70071</t>
  </si>
  <si>
    <t>Unger</t>
  </si>
  <si>
    <t>$19,136</t>
  </si>
  <si>
    <t>Whittier College</t>
  </si>
  <si>
    <t>Whittier</t>
  </si>
  <si>
    <t>125763</t>
  </si>
  <si>
    <t>https://www.whittier.edu/academics/programs</t>
  </si>
  <si>
    <t>128</t>
  </si>
  <si>
    <t>DIII73369</t>
  </si>
  <si>
    <t>kgraham2@whittier.edu</t>
  </si>
  <si>
    <t>562-907-5174</t>
  </si>
  <si>
    <t>https://www.wcpoets.com/sports/mtrack/index</t>
  </si>
  <si>
    <t>https://twitter.com/wcpoettrack</t>
  </si>
  <si>
    <t>https://www.facebook.com/WCTFCC/</t>
  </si>
  <si>
    <t>https://www.instagram.com/wcpoets_trackandfield/</t>
  </si>
  <si>
    <t>https://www.frontrush.com/FR_Web_App/Player/PlayerSubmit.aspx?sid=MTI2MjI=-OCbmbM4+xX8=&amp;ptype=recruit</t>
  </si>
  <si>
    <t>DIII75381</t>
  </si>
  <si>
    <t>Tirado</t>
  </si>
  <si>
    <t>DIII75382</t>
  </si>
  <si>
    <t>Unabia</t>
  </si>
  <si>
    <t>https://www.instagram.com/des.unabia/</t>
  </si>
  <si>
    <t>Colorado College</t>
  </si>
  <si>
    <t>Southern Collegiate Athletic Conference (SCAC)</t>
  </si>
  <si>
    <t>126678</t>
  </si>
  <si>
    <t>https://www.coloradocollege.edu/academics/dept/majors/</t>
  </si>
  <si>
    <t>DIII76591</t>
  </si>
  <si>
    <t>https://cctigers.com/sports/mens-track-and-field</t>
  </si>
  <si>
    <t>https://twitter.com/TigersTrackandField</t>
  </si>
  <si>
    <t>https://www.facebook.com/TigersTrackandField/</t>
  </si>
  <si>
    <t>http://www.cctigers.com/sb_output.aspx?frform=11</t>
  </si>
  <si>
    <t>13.81%</t>
  </si>
  <si>
    <t>78,080</t>
  </si>
  <si>
    <t>DIII45393</t>
  </si>
  <si>
    <t>Bretscher</t>
  </si>
  <si>
    <t>kbretscher@coloradocollege.edu</t>
  </si>
  <si>
    <t>719-389-6410</t>
  </si>
  <si>
    <t>https://www.facebook.com/tigerstrackandfield/</t>
  </si>
  <si>
    <t>$78,080</t>
  </si>
  <si>
    <t>DIII70971</t>
  </si>
  <si>
    <t>mblack@coloradocollege.edu</t>
  </si>
  <si>
    <t>719-389-6874</t>
  </si>
  <si>
    <t>https://www.instagram.com/ccxctf/</t>
  </si>
  <si>
    <t>DIII787</t>
  </si>
  <si>
    <t>Nichols</t>
  </si>
  <si>
    <t>Assistant Coach (Distance, Steeple)</t>
  </si>
  <si>
    <t>alexander.nichols@coloradocollege.edu</t>
  </si>
  <si>
    <t>719-389-6483</t>
  </si>
  <si>
    <t>https://twitter.com/axelnichols</t>
  </si>
  <si>
    <t>https://facebook.com/alex.nichols.357</t>
  </si>
  <si>
    <t>DIII57566</t>
  </si>
  <si>
    <t>egordon@coloradocollege.edu</t>
  </si>
  <si>
    <t>DIII789</t>
  </si>
  <si>
    <t>Jules</t>
  </si>
  <si>
    <t>https://www.facebook.com/ron.jules.9</t>
  </si>
  <si>
    <t>DIII58458</t>
  </si>
  <si>
    <t>Volunteer AC Veronica has been removed.</t>
  </si>
  <si>
    <t>Connecticut College</t>
  </si>
  <si>
    <t>New England Small College Athletic Conference (NESCAC)</t>
  </si>
  <si>
    <t>New London</t>
  </si>
  <si>
    <t>128902</t>
  </si>
  <si>
    <t>https://www.conncoll.edu/academics/majors-departments-programs/majors-and-minors/</t>
  </si>
  <si>
    <t>DIII57016</t>
  </si>
  <si>
    <t>salexande@conncoll.edu</t>
  </si>
  <si>
    <t>860-439-5445</t>
  </si>
  <si>
    <t>https://camelathletics.com/sports/mens-track-and-field</t>
  </si>
  <si>
    <t>https://twitter.com/conncollxctf</t>
  </si>
  <si>
    <t>https://www.facebook.com/CamelTFandXC/</t>
  </si>
  <si>
    <t>https://www.instagram.com/conncollxctf/</t>
  </si>
  <si>
    <t>https://camelathletics.com/sports/2020/7/2/prospectivestudents-Men-s-Track-Field-Recruiting-Central.aspx</t>
  </si>
  <si>
    <t>32.05%</t>
  </si>
  <si>
    <t>$77,315</t>
  </si>
  <si>
    <t>DIII929</t>
  </si>
  <si>
    <t>Nadelberg</t>
  </si>
  <si>
    <t>DIII74419</t>
  </si>
  <si>
    <t>Assistant Coach (Sprints, Throws)</t>
  </si>
  <si>
    <t>arose3@conncoll.edu</t>
  </si>
  <si>
    <t>https://twitter.com/coach_rose_18</t>
  </si>
  <si>
    <t>DIII74886</t>
  </si>
  <si>
    <t>Kiah</t>
  </si>
  <si>
    <t>Strickland</t>
  </si>
  <si>
    <t>kstrickla@conncoll.edu</t>
  </si>
  <si>
    <t>https://x.com/kstrick97</t>
  </si>
  <si>
    <t>Eastern Connecticut State University</t>
  </si>
  <si>
    <t>Little East Conference (LEC)</t>
  </si>
  <si>
    <t>Willimantic</t>
  </si>
  <si>
    <t>129215</t>
  </si>
  <si>
    <t>https://www.easternct.edu/admissions/majors-minors/</t>
  </si>
  <si>
    <t>DIII65947</t>
  </si>
  <si>
    <t>Gibeault</t>
  </si>
  <si>
    <t>https://gowarriorathletics.com/sports/mens-track-and-field</t>
  </si>
  <si>
    <t>https://www.instagram.com/ecsutf/</t>
  </si>
  <si>
    <t>https://goeasterneagles.com/sb_output.aspx?frform=5&amp;path=mtrack</t>
  </si>
  <si>
    <t>Eastern Connecticut State</t>
  </si>
  <si>
    <t>64.56%</t>
  </si>
  <si>
    <t>40,664</t>
  </si>
  <si>
    <t>DIII50645</t>
  </si>
  <si>
    <t>Nicholson</t>
  </si>
  <si>
    <t>nicholsond@easternct.edu</t>
  </si>
  <si>
    <t>860-465-4341</t>
  </si>
  <si>
    <t>https://twitter.com/ntvdave</t>
  </si>
  <si>
    <t>$40,664</t>
  </si>
  <si>
    <t>DIII55166</t>
  </si>
  <si>
    <t>Dawn</t>
  </si>
  <si>
    <t>Hubbell-Fiondella</t>
  </si>
  <si>
    <t>hubbelld@easternct.edu</t>
  </si>
  <si>
    <t>DIII977</t>
  </si>
  <si>
    <t>andre.reynolds27@gmail.com</t>
  </si>
  <si>
    <t>https://www.facebook.com/andre.reynolds.1</t>
  </si>
  <si>
    <t>DIII68689</t>
  </si>
  <si>
    <t>Ikechi</t>
  </si>
  <si>
    <t>Dike, Jr.</t>
  </si>
  <si>
    <t>dikei@easternct.edu</t>
  </si>
  <si>
    <t>860-992-7951</t>
  </si>
  <si>
    <t>Trinity College - Connecticut</t>
  </si>
  <si>
    <t>Hartford</t>
  </si>
  <si>
    <t>130590</t>
  </si>
  <si>
    <t>https://www.trincoll.edu/Academics/MajorsAndMinors/Pages/default.aspx</t>
  </si>
  <si>
    <t>DIII1076</t>
  </si>
  <si>
    <t>John Michael</t>
  </si>
  <si>
    <t>johnmichael.mason@trincoll.edu</t>
  </si>
  <si>
    <t>860-297-5356</t>
  </si>
  <si>
    <t>https://bantamsports.com/sports/mens-track-and-field</t>
  </si>
  <si>
    <t>https://twitter.com/trincolltrack</t>
  </si>
  <si>
    <t>https://www.facebook.com/TrincollTrack/</t>
  </si>
  <si>
    <t>https://www.instagram.com/trincolltrack/</t>
  </si>
  <si>
    <t>https://bantamsports.com/sports/2020/5/28/Information-Recruitingform.aspx</t>
  </si>
  <si>
    <t>Trinity (CT)</t>
  </si>
  <si>
    <t>33.26%</t>
  </si>
  <si>
    <t>$47,445</t>
  </si>
  <si>
    <t>DIII53346</t>
  </si>
  <si>
    <t>Maia</t>
  </si>
  <si>
    <t>Rumsey</t>
  </si>
  <si>
    <t>maia.rumsey@trincoll.edu</t>
  </si>
  <si>
    <t>DIII53347</t>
  </si>
  <si>
    <t>Takashi</t>
  </si>
  <si>
    <t>Gould</t>
  </si>
  <si>
    <t>takashi.gould@trincoll.edu</t>
  </si>
  <si>
    <t>DIII1078</t>
  </si>
  <si>
    <t>Bonnie</t>
  </si>
  <si>
    <t>Edmondson</t>
  </si>
  <si>
    <t>bonnie.edmondson@trincoll.edu</t>
  </si>
  <si>
    <t>DIII1082</t>
  </si>
  <si>
    <t>william.morgan@trincoll.edu</t>
  </si>
  <si>
    <t>United States Coast Guard Academy</t>
  </si>
  <si>
    <t>New England Women's and Men's Athletic Conference (NEWMAC)</t>
  </si>
  <si>
    <t>130624</t>
  </si>
  <si>
    <t>https://www.uscga.edu/academics.aspx?id=101&amp;terms=majors</t>
  </si>
  <si>
    <t>DIII76592</t>
  </si>
  <si>
    <t>https://uscgasports.com/sports/mtrack/index</t>
  </si>
  <si>
    <t>https://www.facebook.com/uscgaxcandtf/</t>
  </si>
  <si>
    <t>https://www.instagram.com/cgatfxc/</t>
  </si>
  <si>
    <t>https://coastguardathletics.com/sports/2023/8/3/athlete-recruiting-info.aspx</t>
  </si>
  <si>
    <t>Coast Guard</t>
  </si>
  <si>
    <t>Military Academy</t>
  </si>
  <si>
    <t>17.99%</t>
  </si>
  <si>
    <t>DIII891</t>
  </si>
  <si>
    <t>ethan.e.brown@uscga.edu</t>
  </si>
  <si>
    <t>860-444-8590</t>
  </si>
  <si>
    <t>DIII59560</t>
  </si>
  <si>
    <t>DIII59561</t>
  </si>
  <si>
    <t>Leilani</t>
  </si>
  <si>
    <t>Salang</t>
  </si>
  <si>
    <t>https://www.instagram.com/lani.lei/</t>
  </si>
  <si>
    <t>DIII893</t>
  </si>
  <si>
    <t>Thuma</t>
  </si>
  <si>
    <t>DIII63069</t>
  </si>
  <si>
    <t>Imbriale</t>
  </si>
  <si>
    <t>DIII24618</t>
  </si>
  <si>
    <t>Jaskot</t>
  </si>
  <si>
    <t>DIII892</t>
  </si>
  <si>
    <t>Ahnrud</t>
  </si>
  <si>
    <t>Gregory.M.Ahnrud@uscga.edu</t>
  </si>
  <si>
    <t>860-701-6705</t>
  </si>
  <si>
    <t>DIII59562</t>
  </si>
  <si>
    <t>Larkin</t>
  </si>
  <si>
    <t>University of Hartford</t>
  </si>
  <si>
    <t>Conference of New England (CNE)</t>
  </si>
  <si>
    <t>West Hartford</t>
  </si>
  <si>
    <t>129525</t>
  </si>
  <si>
    <t>https://www.hartford.edu/ceta/undergraduate/majors.aspx</t>
  </si>
  <si>
    <t>DIII74420</t>
  </si>
  <si>
    <t>Volunteer Assistant Coach (Horizontal Jumps)</t>
  </si>
  <si>
    <t>https://hartfordhawks.com/sports/mens-track-and-field</t>
  </si>
  <si>
    <t>https://twitter.com/HartfordTFXC</t>
  </si>
  <si>
    <t>https://www.facebook.com/HartfordTFXC/</t>
  </si>
  <si>
    <t>https://www.instagram.com/hartfordtfxc/</t>
  </si>
  <si>
    <t>https://questionnaires.armssoftware.com/2cf8771545d7</t>
  </si>
  <si>
    <t>79.07%</t>
  </si>
  <si>
    <t>DIII74421</t>
  </si>
  <si>
    <t>Clavette</t>
  </si>
  <si>
    <t>DIII45450</t>
  </si>
  <si>
    <t>Head Coach (Jumps, Sprints, Hurdles)</t>
  </si>
  <si>
    <t>cogreen@hartford.edu</t>
  </si>
  <si>
    <t>https://twitter.com/_coachgreen_</t>
  </si>
  <si>
    <t>https://twitter.com/hartfordtfxc</t>
  </si>
  <si>
    <t>https://www.facebook.com/connor.green.75</t>
  </si>
  <si>
    <t>https://www.facebook.com/hartfordtfxc/</t>
  </si>
  <si>
    <t>DIII47490</t>
  </si>
  <si>
    <t>dahill@hartford.edu</t>
  </si>
  <si>
    <t>860-768-4949</t>
  </si>
  <si>
    <t>DIII63070</t>
  </si>
  <si>
    <t>Everett</t>
  </si>
  <si>
    <t>Hackett@hartford.edu</t>
  </si>
  <si>
    <t>DIII71682</t>
  </si>
  <si>
    <t>Volunteer AC Kyle has been removed.</t>
  </si>
  <si>
    <t>https://www.instagram.com/_mosegod_/</t>
  </si>
  <si>
    <t>Wesleyan University</t>
  </si>
  <si>
    <t>Middletown</t>
  </si>
  <si>
    <t>130697</t>
  </si>
  <si>
    <t>https://www.wesleyan.edu/admission/academics/majorsminors.html</t>
  </si>
  <si>
    <t>DIII1145</t>
  </si>
  <si>
    <t>Curry</t>
  </si>
  <si>
    <t>wcurry@wesleyan.edu</t>
  </si>
  <si>
    <t>860-685-2905</t>
  </si>
  <si>
    <t>https://athletics.wesleyan.edu/sports/mens-track-and-field</t>
  </si>
  <si>
    <t>https://www.facebook.com/wesleyancrosscountry/</t>
  </si>
  <si>
    <t>https://athletics.wesleyan.edu/sports/2020/7/7/information-for-prospective-mens-track-field-athletes.aspx</t>
  </si>
  <si>
    <t>Wesleyan (CT)</t>
  </si>
  <si>
    <t>22.94%</t>
  </si>
  <si>
    <t>$27,987</t>
  </si>
  <si>
    <t>DIII75384</t>
  </si>
  <si>
    <t>nwhite01@wesleyan.edu</t>
  </si>
  <si>
    <t>https://x.com/nickwhite14</t>
  </si>
  <si>
    <t>https://x.com/wes_tandf</t>
  </si>
  <si>
    <t>https://www.instagram.com/VWUXCTF/</t>
  </si>
  <si>
    <t>DIII71683</t>
  </si>
  <si>
    <t>thansen@wesleyan.edu</t>
  </si>
  <si>
    <t>https://www.instagram.com/coach_hansen_tf/</t>
  </si>
  <si>
    <t>DIII27339</t>
  </si>
  <si>
    <t>Winiarski</t>
  </si>
  <si>
    <t>https://www.facebook.com/mark.winiarski.9</t>
  </si>
  <si>
    <t>https://www.facebook.com/WesleyanUniversityTrackandFieldTeam/</t>
  </si>
  <si>
    <t>DIII46894</t>
  </si>
  <si>
    <t>Kaitlyn</t>
  </si>
  <si>
    <t>Hebert</t>
  </si>
  <si>
    <t>khebert@wesleyan.edu</t>
  </si>
  <si>
    <t>https://www.instagram.com/kheberttrack/</t>
  </si>
  <si>
    <t>DIII46893</t>
  </si>
  <si>
    <t>Mayo</t>
  </si>
  <si>
    <t>lmayo@wesleyan.edu</t>
  </si>
  <si>
    <t>860-685-5320</t>
  </si>
  <si>
    <t>DIII23278</t>
  </si>
  <si>
    <t>Awad</t>
  </si>
  <si>
    <t>tawad@wesleyan.edu</t>
  </si>
  <si>
    <t>Western Connecticut State University</t>
  </si>
  <si>
    <t>Danbury</t>
  </si>
  <si>
    <t>130776</t>
  </si>
  <si>
    <t>https://www.wcsu.edu/admissions/programs/</t>
  </si>
  <si>
    <t>DIII73370</t>
  </si>
  <si>
    <t>Budd</t>
  </si>
  <si>
    <t>buddr@wcsu.edu</t>
  </si>
  <si>
    <t>203-837-8624</t>
  </si>
  <si>
    <t>https://westconnathletics.com/sports/mens-tennis</t>
  </si>
  <si>
    <t>https://www.facebook.com/westconnmsoc/</t>
  </si>
  <si>
    <t>https://www.instagram.com/westconnxctf/</t>
  </si>
  <si>
    <t>Western Connecticut State</t>
  </si>
  <si>
    <t>73.83%</t>
  </si>
  <si>
    <t>$42,611</t>
  </si>
  <si>
    <t>DIII74887</t>
  </si>
  <si>
    <t>Bourret</t>
  </si>
  <si>
    <t>bourretr@wcsu.edu</t>
  </si>
  <si>
    <t>DIII74888</t>
  </si>
  <si>
    <t>Hochadel</t>
  </si>
  <si>
    <t>hochadelt@wcsu.edu</t>
  </si>
  <si>
    <t>https://www.facebook.com/tyler.hochadel.5/</t>
  </si>
  <si>
    <t>https://www.instagram.com/coachtylerhochadel/</t>
  </si>
  <si>
    <t>Catholic University of America</t>
  </si>
  <si>
    <t>Landmark Conference (LC)</t>
  </si>
  <si>
    <t>Washington DC</t>
  </si>
  <si>
    <t>131283</t>
  </si>
  <si>
    <t>https://www.catholic.edu/academics/undergraduate/programs/index.html</t>
  </si>
  <si>
    <t>DIII63071</t>
  </si>
  <si>
    <t>https://catholicathletics.com/sports/mtrack/index</t>
  </si>
  <si>
    <t>https://twitter.com/catholicu_xctf</t>
  </si>
  <si>
    <t>https://www.facebook.com/CatholicUXCTF/</t>
  </si>
  <si>
    <t>https://www.instagram.com/catholicu_xctf/</t>
  </si>
  <si>
    <t>https://catholicathletics.com/sports/2023/7/12/cardinal-recruiting-center.aspx</t>
  </si>
  <si>
    <t>Catholic (DC)</t>
  </si>
  <si>
    <t>78.45%</t>
  </si>
  <si>
    <t>$69,386</t>
  </si>
  <si>
    <t>DIII74422</t>
  </si>
  <si>
    <t>DIII74423</t>
  </si>
  <si>
    <t>Dreitlein</t>
  </si>
  <si>
    <t>DIII63072</t>
  </si>
  <si>
    <t>DIII1322</t>
  </si>
  <si>
    <t>rahns@cua.edu</t>
  </si>
  <si>
    <t>202-319-4742</t>
  </si>
  <si>
    <t>https://twitter.com/steverahn17</t>
  </si>
  <si>
    <t>DIII26075</t>
  </si>
  <si>
    <t>allendav@cua.edu</t>
  </si>
  <si>
    <t>DIII69146</t>
  </si>
  <si>
    <t>69,386</t>
  </si>
  <si>
    <t>DIII63073</t>
  </si>
  <si>
    <t>Edward</t>
  </si>
  <si>
    <t>Luthy</t>
  </si>
  <si>
    <t>DIII78206</t>
  </si>
  <si>
    <t>murphyale@cua.edu</t>
  </si>
  <si>
    <t>Gallaudet University</t>
  </si>
  <si>
    <t>United East Conference (UEC)</t>
  </si>
  <si>
    <t>131450</t>
  </si>
  <si>
    <t>https://www.gallaudet.edu/academics-at-gallaudet/majors-and-minors</t>
  </si>
  <si>
    <t>DIII1380</t>
  </si>
  <si>
    <t>byron.moore@gallaudet.edu</t>
  </si>
  <si>
    <t>c:240-554-7472</t>
  </si>
  <si>
    <t>https://www.gallaudetathletics.com/sports/mtrack/index</t>
  </si>
  <si>
    <t>https://www.facebook.com/byron.moore.984</t>
  </si>
  <si>
    <t>https://www.instagram.com/mooreaboutcoach/</t>
  </si>
  <si>
    <t>https://apply.gallaudet.edu/register/UG_Athletics_Inquiry</t>
  </si>
  <si>
    <t>Gallaudet</t>
  </si>
  <si>
    <t>385-510</t>
  </si>
  <si>
    <t>405-530</t>
  </si>
  <si>
    <t>42.45%</t>
  </si>
  <si>
    <t>$39,166</t>
  </si>
  <si>
    <t>DIII61246</t>
  </si>
  <si>
    <t>Pratt</t>
  </si>
  <si>
    <t>sierra.pratt@gallaudet.edu</t>
  </si>
  <si>
    <t>DIII1381</t>
  </si>
  <si>
    <t>natalie.grant@gallaudet.edu</t>
  </si>
  <si>
    <t>DIII57569</t>
  </si>
  <si>
    <t>stephanie.baran@gallaudet.edu</t>
  </si>
  <si>
    <t>Berry College</t>
  </si>
  <si>
    <t>Mount Berry</t>
  </si>
  <si>
    <t>139144</t>
  </si>
  <si>
    <t>https://www.berry.edu/academics/majors/</t>
  </si>
  <si>
    <t>DIII1446</t>
  </si>
  <si>
    <t>Syverson</t>
  </si>
  <si>
    <t>lsyverson@berry.edu</t>
  </si>
  <si>
    <t>706-368-6901</t>
  </si>
  <si>
    <t>https://www.berryvikings.com/sports/mens-track-and-field</t>
  </si>
  <si>
    <t>https://twitter.com/coachlukesy</t>
  </si>
  <si>
    <t>https://twitter.com/berryxctf</t>
  </si>
  <si>
    <t>https://www.facebook.com/BerryXCTF/</t>
  </si>
  <si>
    <t>https://www.instagram.com/syverbren6/</t>
  </si>
  <si>
    <t>https://www.instagram.com/berry_xctf/</t>
  </si>
  <si>
    <t>https://berryvikings.com/sports/2020/7/1/cross-country-track-field-recruiting-questionnaire.aspx</t>
  </si>
  <si>
    <t>Berry (GA)</t>
  </si>
  <si>
    <t>73.74%</t>
  </si>
  <si>
    <t>$54,540</t>
  </si>
  <si>
    <t>DIII1448</t>
  </si>
  <si>
    <t>Deaton</t>
  </si>
  <si>
    <t>pdeaton@berry.edu</t>
  </si>
  <si>
    <t>706-290-2147</t>
  </si>
  <si>
    <t>Covenant College</t>
  </si>
  <si>
    <t>Lookout Mountain</t>
  </si>
  <si>
    <t>139393</t>
  </si>
  <si>
    <t>y (The Presbyterian Church in America)</t>
  </si>
  <si>
    <t>https://www.covenant.edu/academics/undergrad</t>
  </si>
  <si>
    <t>DIII66661</t>
  </si>
  <si>
    <t>https://athletics.covenant.edu/sports/track-and-field?path=track</t>
  </si>
  <si>
    <t>https://twitter.com/covenantxctf</t>
  </si>
  <si>
    <t>https://www.instagram.com/covenantxc_track/</t>
  </si>
  <si>
    <t>https://online.covenant.edu/register/scotsxctrack</t>
  </si>
  <si>
    <t>Covenant (GA)</t>
  </si>
  <si>
    <t>520-635</t>
  </si>
  <si>
    <t>96.54%</t>
  </si>
  <si>
    <t>50,800</t>
  </si>
  <si>
    <t>DIII53348</t>
  </si>
  <si>
    <t>Eli</t>
  </si>
  <si>
    <t>Kaczinski</t>
  </si>
  <si>
    <t>eli.kaczinski@covenant.edu</t>
  </si>
  <si>
    <t>706-419-1517</t>
  </si>
  <si>
    <t>https://www.instagram.com/lovingthisworld/</t>
  </si>
  <si>
    <t>$50,800</t>
  </si>
  <si>
    <t>$168</t>
  </si>
  <si>
    <t>DIII60094</t>
  </si>
  <si>
    <t>sarah.nelson@covenant.edu</t>
  </si>
  <si>
    <t>Emory University</t>
  </si>
  <si>
    <t>University Athletic Association (UAA)</t>
  </si>
  <si>
    <t>139658</t>
  </si>
  <si>
    <t>https://apply.emory.edu/discover/majors.php</t>
  </si>
  <si>
    <t>DIII1519</t>
  </si>
  <si>
    <t>Linh</t>
  </si>
  <si>
    <t>Nguyen</t>
  </si>
  <si>
    <t>linh.nguyen@emory.edu</t>
  </si>
  <si>
    <t>https://questionnaires.armssoftware.com/35853a7ec791</t>
  </si>
  <si>
    <t>https://twitter.com/coachlinh</t>
  </si>
  <si>
    <t>https://twitter.com/emoryxctf</t>
  </si>
  <si>
    <t>https://www.facebook.com/EmoryXCTF/</t>
  </si>
  <si>
    <t>Emory (GA)</t>
  </si>
  <si>
    <t>680-740</t>
  </si>
  <si>
    <t>19.75%</t>
  </si>
  <si>
    <t>$72,884</t>
  </si>
  <si>
    <t>DIII48294</t>
  </si>
  <si>
    <t>Nyholm</t>
  </si>
  <si>
    <t>karl.nyholm@emory.edu</t>
  </si>
  <si>
    <t>DIII66353</t>
  </si>
  <si>
    <t>Anunike</t>
  </si>
  <si>
    <t>jordan.alexandra.anunike@emory.edu</t>
  </si>
  <si>
    <t>https://www.facebook.com/emoryxctf/</t>
  </si>
  <si>
    <t>https://www.instagram.com/emoryxctf/</t>
  </si>
  <si>
    <t>72,884</t>
  </si>
  <si>
    <t>DIII1522</t>
  </si>
  <si>
    <t>Fritsche</t>
  </si>
  <si>
    <t>Assistant Coach (Horizontal Jumps, Vertical Jumps)</t>
  </si>
  <si>
    <t>jfrits2@emory.edu</t>
  </si>
  <si>
    <t>https://twitter.com/jtfritsche3</t>
  </si>
  <si>
    <t>DIII1520</t>
  </si>
  <si>
    <t>AC Derek has been removed.</t>
  </si>
  <si>
    <t>LaGrange College</t>
  </si>
  <si>
    <t>LaGrange</t>
  </si>
  <si>
    <t>140234</t>
  </si>
  <si>
    <t>https://www.lagrange.edu/academics/majors.html</t>
  </si>
  <si>
    <t>DIII77481</t>
  </si>
  <si>
    <t>Cire</t>
  </si>
  <si>
    <t>ccampbell@lagrange.edu</t>
  </si>
  <si>
    <t>https://www.lagrangepanthers.com/sports/mten/index</t>
  </si>
  <si>
    <t>https://www.instagram.com/LaGrange_XC/</t>
  </si>
  <si>
    <t>https://lagrangepanthers.com/sports/2024/2/26/recruits.aspx</t>
  </si>
  <si>
    <t>LaGrange (GA)</t>
  </si>
  <si>
    <t>490-553</t>
  </si>
  <si>
    <t>57.41%</t>
  </si>
  <si>
    <t>48,480</t>
  </si>
  <si>
    <t>Oglethorpe University</t>
  </si>
  <si>
    <t>140696</t>
  </si>
  <si>
    <t>https://oglethorpe.edu/academics/majors-programs/</t>
  </si>
  <si>
    <t>DIII59563</t>
  </si>
  <si>
    <t>Kari</t>
  </si>
  <si>
    <t>kelliott2@oglethorpe.edu</t>
  </si>
  <si>
    <t>404-364-8410</t>
  </si>
  <si>
    <t>https://gopetrels.com/sports/mens-track-and-field</t>
  </si>
  <si>
    <t>https://twitter.com/ogletf_xc</t>
  </si>
  <si>
    <t>https://www.facebook.com/ogletfxc/</t>
  </si>
  <si>
    <t>https://www.instagram.com/ogletf_xc/</t>
  </si>
  <si>
    <t>https://www.gopetrels.com/sports/mtrack/Questionnaire</t>
  </si>
  <si>
    <t>Oglethorpe</t>
  </si>
  <si>
    <t>67.10%</t>
  </si>
  <si>
    <t>58,910</t>
  </si>
  <si>
    <t>DIII75386</t>
  </si>
  <si>
    <t>https://www.facebook.com/OgleTFXC/</t>
  </si>
  <si>
    <t>https://www.instagram.com/kellywrothwell/</t>
  </si>
  <si>
    <t>$58,910</t>
  </si>
  <si>
    <t>DIII67486</t>
  </si>
  <si>
    <t>Margaret</t>
  </si>
  <si>
    <t>mfox1@oglethorpe.edu</t>
  </si>
  <si>
    <t>DIII63077</t>
  </si>
  <si>
    <t>Nicki</t>
  </si>
  <si>
    <t>Hudson</t>
  </si>
  <si>
    <t>nhudson@oglethorpe.edu</t>
  </si>
  <si>
    <t>Piedmont University</t>
  </si>
  <si>
    <t>Demorest</t>
  </si>
  <si>
    <t>140818</t>
  </si>
  <si>
    <t>y (United Church of Christ)</t>
  </si>
  <si>
    <t>https://www.piedmont.edu/academics</t>
  </si>
  <si>
    <t>DIII23704</t>
  </si>
  <si>
    <t>Remel</t>
  </si>
  <si>
    <t>rwilliams@piedmont.edu</t>
  </si>
  <si>
    <t>706-778-3000x2846</t>
  </si>
  <si>
    <t>https://piedmontlions.com/sports/mens-track-and-field</t>
  </si>
  <si>
    <t>https://twitter.com/piedmonttfxc</t>
  </si>
  <si>
    <t>https://www.facebook.com/PiedmontTFXC/</t>
  </si>
  <si>
    <t>https://piedmontlions.com/sb_output.aspx?frform=8&amp;path=mcross</t>
  </si>
  <si>
    <t>Piedmont</t>
  </si>
  <si>
    <t>70.26%</t>
  </si>
  <si>
    <t>$42,804</t>
  </si>
  <si>
    <t>DIII1655</t>
  </si>
  <si>
    <t>HC Jamie has been removed.</t>
  </si>
  <si>
    <t>https://twitter.com/coachjimbobjim</t>
  </si>
  <si>
    <t>https://www.facebook.com/jjrunalot</t>
  </si>
  <si>
    <t>Augustana College - Illinois</t>
  </si>
  <si>
    <t>College Conference of Illinois and Wisconsin (CCIW)</t>
  </si>
  <si>
    <t>Rock Island</t>
  </si>
  <si>
    <t>143084</t>
  </si>
  <si>
    <t>https://www.augustana.edu/academics/catalog/areas-of-study</t>
  </si>
  <si>
    <t>101</t>
  </si>
  <si>
    <t>DIII1720</t>
  </si>
  <si>
    <t>isaacsmith@augustana.edu</t>
  </si>
  <si>
    <t>319-361-8888</t>
  </si>
  <si>
    <t>https://athletics.augustana.edu/sports/mens-track-and-field</t>
  </si>
  <si>
    <t>https://twitter.com/augiexctf</t>
  </si>
  <si>
    <t>https://athletics.augustana.edu/sb_output.aspx?frform=5&amp;path=mtrack</t>
  </si>
  <si>
    <t>Augustana (IL)</t>
  </si>
  <si>
    <t>57.64%</t>
  </si>
  <si>
    <t>$58,552</t>
  </si>
  <si>
    <t>DIII60095</t>
  </si>
  <si>
    <t>Gunnelson</t>
  </si>
  <si>
    <t>chadgunnelson@augustana.edu</t>
  </si>
  <si>
    <t>608-658-6538</t>
  </si>
  <si>
    <t>https://twitter.com/coachgunny</t>
  </si>
  <si>
    <t>58,552</t>
  </si>
  <si>
    <t>DIII77483</t>
  </si>
  <si>
    <t>Swoger</t>
  </si>
  <si>
    <t>nickswoger@augustana.edu</t>
  </si>
  <si>
    <t>https://x.com/AugieTFXC</t>
  </si>
  <si>
    <t>https://www.facebook.com/p/Augustana-Track-Field-and-Cross-Country-100095401923081/</t>
  </si>
  <si>
    <t>DIII76593</t>
  </si>
  <si>
    <t>davidgonzalez@augustana.edu</t>
  </si>
  <si>
    <t>https://x.com/davidgonz66</t>
  </si>
  <si>
    <t>DIII1719</t>
  </si>
  <si>
    <t>Enyo</t>
  </si>
  <si>
    <t>Dewith</t>
  </si>
  <si>
    <t>enyodewith@augustana.edu</t>
  </si>
  <si>
    <t>DIII47491</t>
  </si>
  <si>
    <t>McEnroe</t>
  </si>
  <si>
    <t>morganmcenroe@augustana.edu</t>
  </si>
  <si>
    <t>DIII1721</t>
  </si>
  <si>
    <t>teamthomassports@gmail.com</t>
  </si>
  <si>
    <t>DIII63081</t>
  </si>
  <si>
    <t>Schwer</t>
  </si>
  <si>
    <t>Assistant Coach (Multi-Events, Javelin)</t>
  </si>
  <si>
    <t>schwer.everett@gmail.com</t>
  </si>
  <si>
    <t>608-723-9368</t>
  </si>
  <si>
    <t>DIII78207</t>
  </si>
  <si>
    <t>Allanah</t>
  </si>
  <si>
    <t>McCorkle</t>
  </si>
  <si>
    <t>DIII1717</t>
  </si>
  <si>
    <t>Sand</t>
  </si>
  <si>
    <t>douglassand@augustana.edu</t>
  </si>
  <si>
    <t>DIII77482</t>
  </si>
  <si>
    <t>Heinzman</t>
  </si>
  <si>
    <t>Aurora University</t>
  </si>
  <si>
    <t>Northern Athletics Collegiate Conference (NACC)</t>
  </si>
  <si>
    <t>Aurora</t>
  </si>
  <si>
    <t>143118</t>
  </si>
  <si>
    <t>https://www.aurora.edu/academics/undergraduate/index.html</t>
  </si>
  <si>
    <t>DIII1778</t>
  </si>
  <si>
    <t>Fellers</t>
  </si>
  <si>
    <t>jfellers@aurora.edu</t>
  </si>
  <si>
    <t>630-844-7564</t>
  </si>
  <si>
    <t>https://athletics.aurora.edu/sports/mens-track-and-field</t>
  </si>
  <si>
    <t>https://twitter.com/feez_26</t>
  </si>
  <si>
    <t>https://twitter.com/auxctf</t>
  </si>
  <si>
    <t>https://www.facebook.com/jeff.fellers.31</t>
  </si>
  <si>
    <t>https://www.facebook.com/AUspartansXCTF/</t>
  </si>
  <si>
    <t>https://athletics.aurora.edu/sb_output.aspx?frform=4&amp;path=mtrack</t>
  </si>
  <si>
    <t>Aurora (IL)</t>
  </si>
  <si>
    <t>84.32%</t>
  </si>
  <si>
    <t>$40,658</t>
  </si>
  <si>
    <t>DIII63083</t>
  </si>
  <si>
    <t>Lesly</t>
  </si>
  <si>
    <t>Rocha</t>
  </si>
  <si>
    <t>https://www.instagram.com/auxctf/</t>
  </si>
  <si>
    <t>40,658</t>
  </si>
  <si>
    <t>DIII21826</t>
  </si>
  <si>
    <t>Lowe</t>
  </si>
  <si>
    <t>alowe@aurora.edu</t>
  </si>
  <si>
    <t>630-844-4573</t>
  </si>
  <si>
    <t>https://twitter.com/aelowe1</t>
  </si>
  <si>
    <t>DIII21827</t>
  </si>
  <si>
    <t>DIII65948</t>
  </si>
  <si>
    <t>rhill@aurora.edu</t>
  </si>
  <si>
    <t>630-844-6559</t>
  </si>
  <si>
    <t>DIII56597</t>
  </si>
  <si>
    <t>Melvin</t>
  </si>
  <si>
    <t>Ivy Jr.</t>
  </si>
  <si>
    <t>DIII56596</t>
  </si>
  <si>
    <t>Ocon</t>
  </si>
  <si>
    <t>DIII56598</t>
  </si>
  <si>
    <t>Wotton</t>
  </si>
  <si>
    <t>Benedictine University</t>
  </si>
  <si>
    <t>Lisle</t>
  </si>
  <si>
    <t>145619</t>
  </si>
  <si>
    <t>https://www.ben.edu/degree-programs/index.cfm</t>
  </si>
  <si>
    <t>DIII73372</t>
  </si>
  <si>
    <t>jthompson12@ben.edu</t>
  </si>
  <si>
    <t>https://benueagles.com/sports/mens-track-and-field</t>
  </si>
  <si>
    <t>https://twitter.com/benutracknfield</t>
  </si>
  <si>
    <t>https://www.facebook.com/RavenTrackXC/</t>
  </si>
  <si>
    <t>https://www.instagram.com/benuxctf/</t>
  </si>
  <si>
    <t>https://benueagles.com/sb_output.aspx?frform=14</t>
  </si>
  <si>
    <t>Benedictine (IL)</t>
  </si>
  <si>
    <t>58.80%</t>
  </si>
  <si>
    <t>$48,836</t>
  </si>
  <si>
    <t>DIII57017</t>
  </si>
  <si>
    <t>Shelley</t>
  </si>
  <si>
    <t>sshelley@ben.edu</t>
  </si>
  <si>
    <t>c:708-969-4476;o:630-829-6148</t>
  </si>
  <si>
    <t>https://twitter.com/SteveShelley100</t>
  </si>
  <si>
    <t>DIII68690</t>
  </si>
  <si>
    <t>https://x.com/steveshelley100</t>
  </si>
  <si>
    <t>48,836</t>
  </si>
  <si>
    <t>DIII74425</t>
  </si>
  <si>
    <t>Keya</t>
  </si>
  <si>
    <t>kwillis@ben.edu</t>
  </si>
  <si>
    <t>708-921-0667</t>
  </si>
  <si>
    <t>DIII65949</t>
  </si>
  <si>
    <t>Marcel</t>
  </si>
  <si>
    <t>mmorgan10@ben.edu</t>
  </si>
  <si>
    <t>630-829-6072</t>
  </si>
  <si>
    <t>DIII26877</t>
  </si>
  <si>
    <t>Sharissa</t>
  </si>
  <si>
    <t>McQueen</t>
  </si>
  <si>
    <t>Blackburn College</t>
  </si>
  <si>
    <t>Carlinville</t>
  </si>
  <si>
    <t>143288</t>
  </si>
  <si>
    <t>https://blackburn.edu/prospective-students/majors/</t>
  </si>
  <si>
    <t>DIII69149</t>
  </si>
  <si>
    <t>Daum</t>
  </si>
  <si>
    <t>noah.daum@blackburn.edu</t>
  </si>
  <si>
    <t>217-710-3137</t>
  </si>
  <si>
    <t>https://www.blackburnbeavers.com/sports/msoc/index</t>
  </si>
  <si>
    <t>https://twitter.com/noah_daum</t>
  </si>
  <si>
    <t>https://twitter.com/blackburn_xc</t>
  </si>
  <si>
    <t>https://www.facebook.com/noah.daum/</t>
  </si>
  <si>
    <t>https://www.facebook.com/blackburnxctf</t>
  </si>
  <si>
    <t>https://www.instagram.com/noah_daum/</t>
  </si>
  <si>
    <t>https://www.instagram.com/blackburnxctf/</t>
  </si>
  <si>
    <t>https://www.frontrush.com/FR_Web_App/Player/PlayerSubmit.aspx?sid=MTkwNzg=-XBW7ilr6ymw=&amp;ptype=recruit</t>
  </si>
  <si>
    <t>430-528</t>
  </si>
  <si>
    <t>51.80%</t>
  </si>
  <si>
    <t>35,200</t>
  </si>
  <si>
    <t>DIII73374</t>
  </si>
  <si>
    <t>Koplinski</t>
  </si>
  <si>
    <t>https://www.facebook.com/BlackburnXCTF</t>
  </si>
  <si>
    <t>$35,200</t>
  </si>
  <si>
    <t>DIII73373</t>
  </si>
  <si>
    <t>Stults</t>
  </si>
  <si>
    <t>Concordia University - Chicago</t>
  </si>
  <si>
    <t>River Forest</t>
  </si>
  <si>
    <t>144351</t>
  </si>
  <si>
    <t>https://www.cuchicago.edu/academics/degrees-and-programs/</t>
  </si>
  <si>
    <t>DIII1944</t>
  </si>
  <si>
    <t>Chizzo</t>
  </si>
  <si>
    <t>Head Coach (second email)</t>
  </si>
  <si>
    <t>andrew.chizzo@cuchicago.edu</t>
  </si>
  <si>
    <t>708-209-3649</t>
  </si>
  <si>
    <t>https://www.cucougars.com/sports/mens-track-and-field</t>
  </si>
  <si>
    <t>https://twitter.com/cuchicagotfxc</t>
  </si>
  <si>
    <t>https://www.facebook.com/CUCTrackXC/</t>
  </si>
  <si>
    <t>https://www.cucougars.com/sports/2021/6/8/track-and-field-recruit-questionnaire.aspx</t>
  </si>
  <si>
    <t>Concordia (IL)</t>
  </si>
  <si>
    <t>76.58%</t>
  </si>
  <si>
    <t>$46,462</t>
  </si>
  <si>
    <t>46,462</t>
  </si>
  <si>
    <t>DIII78208</t>
  </si>
  <si>
    <t>Duron Jr.</t>
  </si>
  <si>
    <t>crf_duronjcl@cuchicago.edu</t>
  </si>
  <si>
    <t>DIII66662</t>
  </si>
  <si>
    <t>Fatima</t>
  </si>
  <si>
    <t>Stingily</t>
  </si>
  <si>
    <t>https://www.instagram.com/fatimastingily/</t>
  </si>
  <si>
    <t>https://www.instagram.com/cuchicago_tfxc/</t>
  </si>
  <si>
    <t>DIII53351</t>
  </si>
  <si>
    <t>Maximilian</t>
  </si>
  <si>
    <t>Woywod</t>
  </si>
  <si>
    <t>Maximilian.Woywod@cuchicago.edu</t>
  </si>
  <si>
    <t>708-209-3321</t>
  </si>
  <si>
    <t>DIII51549</t>
  </si>
  <si>
    <t>AC Malachi has been removed.</t>
  </si>
  <si>
    <t>https://www.instagram.com/mali_allgood/</t>
  </si>
  <si>
    <t>DIII53352</t>
  </si>
  <si>
    <t>AC Chelsee has been removed.</t>
  </si>
  <si>
    <t>Elmhurst College</t>
  </si>
  <si>
    <t>Elmhurst</t>
  </si>
  <si>
    <t>https://www.elmhurst.edu/academics/undergraduate/majors-minors/</t>
  </si>
  <si>
    <t>DIII78209</t>
  </si>
  <si>
    <t>Flores</t>
  </si>
  <si>
    <t>kyle.flores@elmhurst.edu</t>
  </si>
  <si>
    <t>https://elmhurstbluejays.com/sports/mens-track-and-field</t>
  </si>
  <si>
    <t>https://connect.elmhurst.edu/register/mens_xc_track_recruit</t>
  </si>
  <si>
    <t>Elmhurst University</t>
  </si>
  <si>
    <t>144962</t>
  </si>
  <si>
    <t>DIII71684</t>
  </si>
  <si>
    <t>Barber</t>
  </si>
  <si>
    <t>Graduate Asisstant (Distance)</t>
  </si>
  <si>
    <t>jbarb7158@365.elmhurst.edu</t>
  </si>
  <si>
    <t>https://twitter.com/elmhurstu_xctf</t>
  </si>
  <si>
    <t>https://www.facebook.com/elmhurstUxctf/</t>
  </si>
  <si>
    <t>https://www.instagram.com/elmhurst_mensxctf/</t>
  </si>
  <si>
    <t>62.73%</t>
  </si>
  <si>
    <t>$54,080</t>
  </si>
  <si>
    <t>DIII2028</t>
  </si>
  <si>
    <t>david.stone@elmhurst.edu</t>
  </si>
  <si>
    <t>630-617-3151</t>
  </si>
  <si>
    <t>DIII55125</t>
  </si>
  <si>
    <t>Sheehan</t>
  </si>
  <si>
    <t>tyler.sheehan@elmhurst.edu</t>
  </si>
  <si>
    <t>https://twitter.com/coach_sheehan</t>
  </si>
  <si>
    <t>https://www.instagram.com/coach_sheehan/</t>
  </si>
  <si>
    <t>DIII48296</t>
  </si>
  <si>
    <t>DIII71686</t>
  </si>
  <si>
    <t>Assistant Coach (Multi-events, Long Hurdles)</t>
  </si>
  <si>
    <t>DIII67488</t>
  </si>
  <si>
    <t>Graduate Asst Hanna has been removed.</t>
  </si>
  <si>
    <t>54,080</t>
  </si>
  <si>
    <t>Greenville University</t>
  </si>
  <si>
    <t>145372</t>
  </si>
  <si>
    <t>https://www.greenville.edu/academics/</t>
  </si>
  <si>
    <t>DIII2112</t>
  </si>
  <si>
    <t>Patton</t>
  </si>
  <si>
    <t>brian.patton@greenville.edu</t>
  </si>
  <si>
    <t>618-664-6627</t>
  </si>
  <si>
    <t>https://athletics.greenville.edu/sports/mtrack/index</t>
  </si>
  <si>
    <t>https://www.facebook.com/brian.patton.313</t>
  </si>
  <si>
    <t>https://www.facebook.com/greenvilletrackandfield/</t>
  </si>
  <si>
    <t>http://www.nguathletics.com/sb_output.aspx?form=13</t>
  </si>
  <si>
    <t>55.97%</t>
  </si>
  <si>
    <t>$42,754</t>
  </si>
  <si>
    <t>DIII63084</t>
  </si>
  <si>
    <t>De los Santos</t>
  </si>
  <si>
    <t>angel.delossantos@greenville.edu</t>
  </si>
  <si>
    <t>951-269-5351</t>
  </si>
  <si>
    <t>https://www.facebook.com/angel.delossantos.52/</t>
  </si>
  <si>
    <t>https://www.instagram.com/greenvilletrack/</t>
  </si>
  <si>
    <t>42,754</t>
  </si>
  <si>
    <t>DIII2113</t>
  </si>
  <si>
    <t>scott.wilson@greenville.edu</t>
  </si>
  <si>
    <t>c:765-617-3730</t>
  </si>
  <si>
    <t>https://twitter.com/scottdgiffen</t>
  </si>
  <si>
    <t>https://www.facebook.com/scott.d.wilson.963</t>
  </si>
  <si>
    <t>DIII56017</t>
  </si>
  <si>
    <t>dave.bell@greenville.edu</t>
  </si>
  <si>
    <t>DIII45405</t>
  </si>
  <si>
    <t>Potts</t>
  </si>
  <si>
    <t>nathan.potts@greenville.edu</t>
  </si>
  <si>
    <t>636-699-7994</t>
  </si>
  <si>
    <t>https://facebook.com/nathan.potts.79</t>
  </si>
  <si>
    <t>DIII74889</t>
  </si>
  <si>
    <t>AC Claire has been removed.</t>
  </si>
  <si>
    <t>DIII61248</t>
  </si>
  <si>
    <t>AC Dean has been removed.</t>
  </si>
  <si>
    <t>https://twitter.com/deanwallace22</t>
  </si>
  <si>
    <t>https://www.facebook.com/dean.wallace.3726/</t>
  </si>
  <si>
    <t>https://www.instagram.com/ngutfcc/?hl=en</t>
  </si>
  <si>
    <t>Illinois College</t>
  </si>
  <si>
    <t>Midwest Conference (MWC)</t>
  </si>
  <si>
    <t>145691</t>
  </si>
  <si>
    <t>https://www.ic.edu/majors-programs</t>
  </si>
  <si>
    <t>DIII75387</t>
  </si>
  <si>
    <t>http://illinoiscollegeathletics.com/sb_output.aspx?frform=5&amp;path=track</t>
  </si>
  <si>
    <t>https://x.com/ash_drake9</t>
  </si>
  <si>
    <t>https://twitter.com/icxctf</t>
  </si>
  <si>
    <t>https://www.facebook.com/ICXCTF/</t>
  </si>
  <si>
    <t>https://www.instagram.com/ashleydrake_/</t>
  </si>
  <si>
    <t>$45,494</t>
  </si>
  <si>
    <t>DIII2164</t>
  </si>
  <si>
    <t>Dirk</t>
  </si>
  <si>
    <t>Doehring</t>
  </si>
  <si>
    <t>dirk.doehring@ic.edu</t>
  </si>
  <si>
    <t>217-245-3645</t>
  </si>
  <si>
    <t>https://illinoiscollegeathletics.com/sports/mens-track-and-field</t>
  </si>
  <si>
    <t>https://twitter.com/coachdoehring</t>
  </si>
  <si>
    <t>DIII47492</t>
  </si>
  <si>
    <t>anthony.flores@ic.edu</t>
  </si>
  <si>
    <t>DIII58461</t>
  </si>
  <si>
    <t>Hynek</t>
  </si>
  <si>
    <t>45,494</t>
  </si>
  <si>
    <t>Illinois Institute of Technology</t>
  </si>
  <si>
    <t>145725</t>
  </si>
  <si>
    <t>https://admissions.iit.edu/undergraduate/programs/majors</t>
  </si>
  <si>
    <t>DIII66663</t>
  </si>
  <si>
    <t>Batliner</t>
  </si>
  <si>
    <t>bbatliner@iit.edu</t>
  </si>
  <si>
    <t>https://www.illinoistechathletics.com/sports/mtrack/index</t>
  </si>
  <si>
    <t>https://twitter.com/iltechxctf</t>
  </si>
  <si>
    <t>https://www.facebook.com/IITCrossCountryAndTrack/</t>
  </si>
  <si>
    <t>https://www.instagram.com/illinoistechxctf/</t>
  </si>
  <si>
    <t>https://illinoistechathletics.com/sports/2023/7/13/recruit-form.aspx</t>
  </si>
  <si>
    <t>Illinois Tech</t>
  </si>
  <si>
    <t>59.10%</t>
  </si>
  <si>
    <t>71,168</t>
  </si>
  <si>
    <t>DIII66664</t>
  </si>
  <si>
    <t>Saisaketh</t>
  </si>
  <si>
    <t>Valluri</t>
  </si>
  <si>
    <t>Volunteer Assistant Coach (Long-Jump, Triple-Jump)</t>
  </si>
  <si>
    <t>DIII2199</t>
  </si>
  <si>
    <t>McQuality</t>
  </si>
  <si>
    <t>jmcquality@iit.edu</t>
  </si>
  <si>
    <t>c:630-631-2256;o:312-567-3263</t>
  </si>
  <si>
    <t>https://twitter.com/coachtyleriit</t>
  </si>
  <si>
    <t>https://www.facebook.com/tyler.mcquality</t>
  </si>
  <si>
    <t>$71,168</t>
  </si>
  <si>
    <t>DIII71688</t>
  </si>
  <si>
    <t>ltaylor14@iit.edu</t>
  </si>
  <si>
    <t>DIII71687</t>
  </si>
  <si>
    <t>Allayna</t>
  </si>
  <si>
    <t>Gagnard</t>
  </si>
  <si>
    <t>Assistant Coach (Mid-Distance, Hurdles)</t>
  </si>
  <si>
    <t>agagnard@iit.edu</t>
  </si>
  <si>
    <t>DIII63086</t>
  </si>
  <si>
    <t>Balizado</t>
  </si>
  <si>
    <t>ebalizado@iit.edu</t>
  </si>
  <si>
    <t>Illinois Wesleyan University</t>
  </si>
  <si>
    <t>145646</t>
  </si>
  <si>
    <t>https://www.iwu.edu/majors/</t>
  </si>
  <si>
    <t>DIII27995</t>
  </si>
  <si>
    <t>Lowder</t>
  </si>
  <si>
    <t>clowder@iwu.edu</t>
  </si>
  <si>
    <t>309-275-1731</t>
  </si>
  <si>
    <t>https://www.iwusports.com/sports/mens-track-and-field</t>
  </si>
  <si>
    <t>https://twitter.com/iwu_xctf</t>
  </si>
  <si>
    <t>https://www.facebook.com/todd.lowder</t>
  </si>
  <si>
    <t>https://www.facebook.com/iwuxctf/</t>
  </si>
  <si>
    <t>https://www.instagram.com/coachlowder/</t>
  </si>
  <si>
    <t>https://www.instagram.com/illinoiswesleyanxctf/</t>
  </si>
  <si>
    <t>https://www.iwusports.com/sb_output.aspx?frform=2</t>
  </si>
  <si>
    <t>Illinois Wesleyan</t>
  </si>
  <si>
    <t>58.02%</t>
  </si>
  <si>
    <t>$65,676</t>
  </si>
  <si>
    <t>DIII53356</t>
  </si>
  <si>
    <t>lcalvin@iwu.edu</t>
  </si>
  <si>
    <t>https://www.instagram.com/logantc98/</t>
  </si>
  <si>
    <t>DIII56599</t>
  </si>
  <si>
    <t>Brunson-Wheeler</t>
  </si>
  <si>
    <t>DIII2255</t>
  </si>
  <si>
    <t>Blome</t>
  </si>
  <si>
    <t>Assistant Coach (High Jump, Pole Vault)</t>
  </si>
  <si>
    <t>DIII26889</t>
  </si>
  <si>
    <t>Huffaker</t>
  </si>
  <si>
    <t>Assistant Coach (Distance), Associate Director of Track</t>
  </si>
  <si>
    <t>ghuffake@iwu.edu</t>
  </si>
  <si>
    <t>309-556-3239</t>
  </si>
  <si>
    <t>https://twitter.com/titanxctf</t>
  </si>
  <si>
    <t>Knox College</t>
  </si>
  <si>
    <t>Galesburg</t>
  </si>
  <si>
    <t>146427</t>
  </si>
  <si>
    <t>https://www.knox.edu/academics/majors-and-minors</t>
  </si>
  <si>
    <t>DIII63087</t>
  </si>
  <si>
    <t>mwnelson@knox.edu</t>
  </si>
  <si>
    <t>309-341-7801</t>
  </si>
  <si>
    <t>https://prairiefire.knox.edu/sports/trfi</t>
  </si>
  <si>
    <t>https://twitter.com/kcxctf</t>
  </si>
  <si>
    <t>https://www.facebook.com/knoxxctf/</t>
  </si>
  <si>
    <t>https://www.instagram.com/knoxxctf/</t>
  </si>
  <si>
    <t>https://prairiefire.knox.edu/sb_output.aspx?frform=7&amp;path=cross</t>
  </si>
  <si>
    <t>66.60%</t>
  </si>
  <si>
    <t>62,044</t>
  </si>
  <si>
    <t>DIII63088</t>
  </si>
  <si>
    <t>Monson</t>
  </si>
  <si>
    <t>rmonson@knox.edu</t>
  </si>
  <si>
    <t>309-341-7339</t>
  </si>
  <si>
    <t>DIII76001</t>
  </si>
  <si>
    <t>Avant</t>
  </si>
  <si>
    <t>jdavant@knox.edu</t>
  </si>
  <si>
    <t>309-341-7198</t>
  </si>
  <si>
    <t>https://twitter.com/CoachAvant_Knox</t>
  </si>
  <si>
    <t>https://www.instagram.com/coachavant_knox/</t>
  </si>
  <si>
    <t>Lake Forest College</t>
  </si>
  <si>
    <t>Lake Forest</t>
  </si>
  <si>
    <t>146481</t>
  </si>
  <si>
    <t>https://www.lakeforest.edu/academics/programs/</t>
  </si>
  <si>
    <t>DIII48299</t>
  </si>
  <si>
    <t>paustin@lakeforest.edu</t>
  </si>
  <si>
    <t>847-735-6135</t>
  </si>
  <si>
    <t>https://www.goforesters.com/sports/track/index</t>
  </si>
  <si>
    <t>https://twitter.com/runlfc</t>
  </si>
  <si>
    <t>https://www.facebook.com/runLFC/</t>
  </si>
  <si>
    <t>https://www.instagram.com/runlfc/</t>
  </si>
  <si>
    <t>https://www.goforesters.com/sports/track/recruits</t>
  </si>
  <si>
    <t>52.38%</t>
  </si>
  <si>
    <t>$64,560</t>
  </si>
  <si>
    <t>DIII64809</t>
  </si>
  <si>
    <t>Wilkerson</t>
  </si>
  <si>
    <t>jhumecke@lakeforest.edu</t>
  </si>
  <si>
    <t>64,560</t>
  </si>
  <si>
    <t>DIII20145</t>
  </si>
  <si>
    <t>greene@lakeforest.edu</t>
  </si>
  <si>
    <t>https://twitter.com/LyonHBC</t>
  </si>
  <si>
    <t>DIII71689</t>
  </si>
  <si>
    <t>Bodine</t>
  </si>
  <si>
    <t>https://www.instagram.com/owenbodine/</t>
  </si>
  <si>
    <t>Millikin University</t>
  </si>
  <si>
    <t>Decatur</t>
  </si>
  <si>
    <t>147244</t>
  </si>
  <si>
    <t>https://millikin.edu/flexlearning/areas-study</t>
  </si>
  <si>
    <t>DIII2436</t>
  </si>
  <si>
    <t>Craycraft</t>
  </si>
  <si>
    <t>acraycraft@millikin.edu</t>
  </si>
  <si>
    <t>217-362-6431</t>
  </si>
  <si>
    <t>https://monmouthscots.com/sports/mens-indoor-track</t>
  </si>
  <si>
    <t>https://twitter.com/ncsacoachandrew</t>
  </si>
  <si>
    <t>https://twitter.com/muxctf</t>
  </si>
  <si>
    <t>https://www.facebook.com/millikinxctf/</t>
  </si>
  <si>
    <t>Millikin</t>
  </si>
  <si>
    <t>64.69%</t>
  </si>
  <si>
    <t>$54,902</t>
  </si>
  <si>
    <t>DIII67490</t>
  </si>
  <si>
    <t>Kathryn</t>
  </si>
  <si>
    <t>Hise</t>
  </si>
  <si>
    <t>khise@millikin.edu</t>
  </si>
  <si>
    <t>54,902</t>
  </si>
  <si>
    <t>DIII53359</t>
  </si>
  <si>
    <t>Kuxmann</t>
  </si>
  <si>
    <t>bkuxmann@millikin.edu</t>
  </si>
  <si>
    <t>https://www.instagram.com/millikinxctf/</t>
  </si>
  <si>
    <t>DIII64811</t>
  </si>
  <si>
    <t>Hailey</t>
  </si>
  <si>
    <t>O'Malley</t>
  </si>
  <si>
    <t>homalley@millikin.edu</t>
  </si>
  <si>
    <t>DIII71690</t>
  </si>
  <si>
    <t>Bleich</t>
  </si>
  <si>
    <t>cbleich@millikin.edu</t>
  </si>
  <si>
    <t>DIII71691</t>
  </si>
  <si>
    <t>DIII53361</t>
  </si>
  <si>
    <t>Carrol</t>
  </si>
  <si>
    <t>Whitehouse</t>
  </si>
  <si>
    <t>cwhitehouse@millikin.edu</t>
  </si>
  <si>
    <t>217-424-3564</t>
  </si>
  <si>
    <t>DIII69150</t>
  </si>
  <si>
    <t>Forrest</t>
  </si>
  <si>
    <t>Donnell</t>
  </si>
  <si>
    <t>fdonnell@millikin.edu</t>
  </si>
  <si>
    <t>217-424-3926</t>
  </si>
  <si>
    <t>https://x.com/forrestdonnell</t>
  </si>
  <si>
    <t>Monmouth College</t>
  </si>
  <si>
    <t>147341</t>
  </si>
  <si>
    <t>https://ou.monmouthcollege.edu/academics/</t>
  </si>
  <si>
    <t>DIII2488</t>
  </si>
  <si>
    <t>Woodard</t>
  </si>
  <si>
    <t>bwoodard@monmouthcollege.edu</t>
  </si>
  <si>
    <t>309-457-2179</t>
  </si>
  <si>
    <t>https://monmouthscots.com/sports/mens-track-and-field</t>
  </si>
  <si>
    <t>https://twitter.com/mc_coachwood</t>
  </si>
  <si>
    <t>https://twitter.com/scotstfxc</t>
  </si>
  <si>
    <t>https://www.facebook.com/brian.woodard.142</t>
  </si>
  <si>
    <t>https://www.facebook.com/MonmouthCollegeCrossCountryTrackAndField/</t>
  </si>
  <si>
    <t>https://monmouthscots.com/sports/2012/5/30/recruitme.aspx</t>
  </si>
  <si>
    <t>Monmouth (IL)</t>
  </si>
  <si>
    <t>64.15%</t>
  </si>
  <si>
    <t>$52,710</t>
  </si>
  <si>
    <t>DIII60096</t>
  </si>
  <si>
    <t>tgjohnson@monmouthcollege.edu</t>
  </si>
  <si>
    <t>660-591-5885</t>
  </si>
  <si>
    <t>52,710</t>
  </si>
  <si>
    <t>DIII71692</t>
  </si>
  <si>
    <t>Pauley</t>
  </si>
  <si>
    <t>https://www.instagram.com/mccoach.cooper_/</t>
  </si>
  <si>
    <t>DIII48301</t>
  </si>
  <si>
    <t>Kenzie</t>
  </si>
  <si>
    <t>MBAKER1@monmouthcollege.edu</t>
  </si>
  <si>
    <t>309-457-2265</t>
  </si>
  <si>
    <t>https://www.facebook.com/kenzie.baker.75</t>
  </si>
  <si>
    <t>North Central College</t>
  </si>
  <si>
    <t>Naperville</t>
  </si>
  <si>
    <t>147660</t>
  </si>
  <si>
    <t>https://www.northcentralcollege.edu/majors</t>
  </si>
  <si>
    <t>DIII2559</t>
  </si>
  <si>
    <t>Allanach</t>
  </si>
  <si>
    <t>https://northcentralcardinals.com/sports/mens-track-and-field</t>
  </si>
  <si>
    <t>https://twitter.com/nccmensxctf</t>
  </si>
  <si>
    <t>https://www.facebook.com/North-Central-College-Mens-Cross-Country-and-Track-and-Field-1532371267056564/</t>
  </si>
  <si>
    <t>https://www.instagram.com/nccmensxctf/</t>
  </si>
  <si>
    <t>https://northcentralcardinals.com/sports/2009/2/20/GEN_0220092142.aspx?path=msoc</t>
  </si>
  <si>
    <t>North Central (IL)</t>
  </si>
  <si>
    <t>54.47%</t>
  </si>
  <si>
    <t>$55,884</t>
  </si>
  <si>
    <t>DIII2556</t>
  </si>
  <si>
    <t>Hird</t>
  </si>
  <si>
    <t>DIII71693</t>
  </si>
  <si>
    <t>Mallett</t>
  </si>
  <si>
    <t>DIII70072</t>
  </si>
  <si>
    <t>Vandersteen</t>
  </si>
  <si>
    <t>https://x.com/Pvsteen</t>
  </si>
  <si>
    <t>https://www.instagram.com/vandersteen/</t>
  </si>
  <si>
    <t>DIII51550</t>
  </si>
  <si>
    <t>Gabe</t>
  </si>
  <si>
    <t>Rivera</t>
  </si>
  <si>
    <t>grivera2304@noctrl.edu</t>
  </si>
  <si>
    <t>630-637-5507</t>
  </si>
  <si>
    <t>https://twitter.com/gaberivera17</t>
  </si>
  <si>
    <t>DIII70073</t>
  </si>
  <si>
    <t>Gabrys</t>
  </si>
  <si>
    <t>nrgabrys@noctrl.edu</t>
  </si>
  <si>
    <t>https://facebook.com/MrGabs57/</t>
  </si>
  <si>
    <t>https://www.instagram.com/noah.gabrys/</t>
  </si>
  <si>
    <t>DIII53362</t>
  </si>
  <si>
    <t>Schryvers</t>
  </si>
  <si>
    <t>mdschryvers@noctrl.edu</t>
  </si>
  <si>
    <t>DIII74890</t>
  </si>
  <si>
    <t>Jennie</t>
  </si>
  <si>
    <t>Lepore</t>
  </si>
  <si>
    <t>DIII26896</t>
  </si>
  <si>
    <t>Wiesbrook</t>
  </si>
  <si>
    <t>spwiesbrook@noctrl.edu</t>
  </si>
  <si>
    <t>DIII74891</t>
  </si>
  <si>
    <t>Nevin</t>
  </si>
  <si>
    <t>Govan</t>
  </si>
  <si>
    <t>DIII74892</t>
  </si>
  <si>
    <t>Markwell</t>
  </si>
  <si>
    <t>DIII2558</t>
  </si>
  <si>
    <t>Sinnott</t>
  </si>
  <si>
    <t>mmsinnott@noctrl.edu</t>
  </si>
  <si>
    <t>630-637-5528</t>
  </si>
  <si>
    <t>https://www.facebook.com/matt.sinnott.75</t>
  </si>
  <si>
    <t>DIII53363</t>
  </si>
  <si>
    <t>https://www.facebook.com/timhirdxc/</t>
  </si>
  <si>
    <t>DIII26895</t>
  </si>
  <si>
    <t>Koepnick</t>
  </si>
  <si>
    <t>DIII70074</t>
  </si>
  <si>
    <t>Graduate Asst Parker has been removed.</t>
  </si>
  <si>
    <t>North Park University</t>
  </si>
  <si>
    <t>147679</t>
  </si>
  <si>
    <t>y (Evangelical Covenant Church of America)</t>
  </si>
  <si>
    <t>https://www.northpark.edu/academics/all-majors-programs/</t>
  </si>
  <si>
    <t>DIII57570</t>
  </si>
  <si>
    <t>Fuchs</t>
  </si>
  <si>
    <t>Volunteer Assistant Coach (Javelin)</t>
  </si>
  <si>
    <t>https://athletics.northpark.edu/sports/mens-track-and-field</t>
  </si>
  <si>
    <t>https://twitter.com/wethenorthpark</t>
  </si>
  <si>
    <t>https://www.facebook.com/WeTheNorthPark/</t>
  </si>
  <si>
    <t>https://www.instagram.com/npu_xctf/</t>
  </si>
  <si>
    <t>http://athletics.northpark.edu/sports/2011/11/10/Track%20and%20Field%20and%20Cross%20Country%20Recruit%20Me.aspx?tab=trackandfield&amp;path=mtrack</t>
  </si>
  <si>
    <t>North Park</t>
  </si>
  <si>
    <t>480-562</t>
  </si>
  <si>
    <t>41.85%</t>
  </si>
  <si>
    <t>$45,610</t>
  </si>
  <si>
    <t>DIII71694</t>
  </si>
  <si>
    <t>erparker@northpark.edu</t>
  </si>
  <si>
    <t>DIII66665</t>
  </si>
  <si>
    <t>Beckon</t>
  </si>
  <si>
    <t>45,610</t>
  </si>
  <si>
    <t>DIII20984</t>
  </si>
  <si>
    <t>Bisrat</t>
  </si>
  <si>
    <t>Kidane</t>
  </si>
  <si>
    <t>bgkidane@northpark.edu</t>
  </si>
  <si>
    <t>773-244-5678</t>
  </si>
  <si>
    <t>https://twitter.com/bisratkidane</t>
  </si>
  <si>
    <t>DIII70974</t>
  </si>
  <si>
    <t>Percy</t>
  </si>
  <si>
    <t xml:space="preserve">Bean III </t>
  </si>
  <si>
    <t>pbean@northpark.edu</t>
  </si>
  <si>
    <t>DIII61250</t>
  </si>
  <si>
    <t>Stoll</t>
  </si>
  <si>
    <t>dstoll@northpark.edu</t>
  </si>
  <si>
    <t>https://www.instagram.com/dstoll43/</t>
  </si>
  <si>
    <t>Principia College</t>
  </si>
  <si>
    <t>Elsah</t>
  </si>
  <si>
    <t>148016</t>
  </si>
  <si>
    <t>https://www.principiacollege.edu/majors</t>
  </si>
  <si>
    <t>112</t>
  </si>
  <si>
    <t>DIII70975</t>
  </si>
  <si>
    <t>Barron</t>
  </si>
  <si>
    <t>Nick.Barron@principia.edu</t>
  </si>
  <si>
    <t>618-374-5039</t>
  </si>
  <si>
    <t>https://principiaathletics.com/sports/track-and-field</t>
  </si>
  <si>
    <t>https://twitter.com/EmmeSchaefer</t>
  </si>
  <si>
    <t>https://www.facebook.com/groups/164068453706215/</t>
  </si>
  <si>
    <t>Principia</t>
  </si>
  <si>
    <t>528-603</t>
  </si>
  <si>
    <t>490-603</t>
  </si>
  <si>
    <t>94.59%</t>
  </si>
  <si>
    <t>$44,990</t>
  </si>
  <si>
    <t>DIII70075</t>
  </si>
  <si>
    <t>Halley</t>
  </si>
  <si>
    <t>justin.halley@principia.edu</t>
  </si>
  <si>
    <t>https://x.com/pctracknfield</t>
  </si>
  <si>
    <t>https://www.instagram.com/pb_juice/</t>
  </si>
  <si>
    <t>DIII69151</t>
  </si>
  <si>
    <t>Bay</t>
  </si>
  <si>
    <t>emily.bay@principia.edu</t>
  </si>
  <si>
    <t>https://www.instagram.com/prinxctf/</t>
  </si>
  <si>
    <t>44,990</t>
  </si>
  <si>
    <t>DIII63089</t>
  </si>
  <si>
    <t>Rockford University</t>
  </si>
  <si>
    <t>Rockford</t>
  </si>
  <si>
    <t>148405</t>
  </si>
  <si>
    <t>https://www.rockford.edu/academics/majorsminors/</t>
  </si>
  <si>
    <t>DIII76991</t>
  </si>
  <si>
    <t>Niles</t>
  </si>
  <si>
    <t>kniles@rockford.edu</t>
  </si>
  <si>
    <t>815-394-5064</t>
  </si>
  <si>
    <t>https://rockfordregents.com/sports/mens-soccer</t>
  </si>
  <si>
    <t>https://www.facebook.com/RockfordUniversityCrossCountry/</t>
  </si>
  <si>
    <t>https://www.instagram.com/rockfordu_xc/</t>
  </si>
  <si>
    <t>https://rockfordregents.com/sports/2021/5/28/mens-soccer-recruit-form.aspx</t>
  </si>
  <si>
    <t>48.25%</t>
  </si>
  <si>
    <t>47,480</t>
  </si>
  <si>
    <t>University of Chicago</t>
  </si>
  <si>
    <t>144050</t>
  </si>
  <si>
    <t>https://collegeadmissions.uchicago.edu/academics/majors-minors</t>
  </si>
  <si>
    <t>DIII1902</t>
  </si>
  <si>
    <t>hallc@uchicago.edu</t>
  </si>
  <si>
    <t>773-702-4640</t>
  </si>
  <si>
    <t>https://athletics.uchicago.edu/sports/mtrack/index</t>
  </si>
  <si>
    <t>https://twitter.com/uchicagotfxc</t>
  </si>
  <si>
    <t>https://www.facebook.com/uchicagotf/</t>
  </si>
  <si>
    <t>https://www.instagram.com/uchicagoxc/</t>
  </si>
  <si>
    <t>https://www.frontrush.com/FR_Web_App/Player/PlayerSubmit.aspx?sid=2177&amp;ptype=recruit</t>
  </si>
  <si>
    <t>730-770</t>
  </si>
  <si>
    <t>8.26%</t>
  </si>
  <si>
    <t>DIII1903</t>
  </si>
  <si>
    <t>nmm@uchicago.edu</t>
  </si>
  <si>
    <t>773-834-9124</t>
  </si>
  <si>
    <t>DIII74893</t>
  </si>
  <si>
    <t>Darien</t>
  </si>
  <si>
    <t>Booker</t>
  </si>
  <si>
    <t>https://www.facebook.com/darien.booker.7/</t>
  </si>
  <si>
    <t>DIII1904</t>
  </si>
  <si>
    <t>jmcquality@uchicago.edu</t>
  </si>
  <si>
    <t>773-702-1528</t>
  </si>
  <si>
    <t>DIII74894</t>
  </si>
  <si>
    <t>https://x.com/lincoln_coach</t>
  </si>
  <si>
    <t>DIII74895</t>
  </si>
  <si>
    <t>Jayvon</t>
  </si>
  <si>
    <t>https://x.com/jay_110hurdler</t>
  </si>
  <si>
    <t>Wheaton College - Illinois</t>
  </si>
  <si>
    <t>Wheaton</t>
  </si>
  <si>
    <t>149781</t>
  </si>
  <si>
    <t>https://www.wheaton.edu/academics/</t>
  </si>
  <si>
    <t>63</t>
  </si>
  <si>
    <t>DIII2724</t>
  </si>
  <si>
    <t>Walford</t>
  </si>
  <si>
    <t>david.walford@wheaton.edu</t>
  </si>
  <si>
    <t>630-752-5145</t>
  </si>
  <si>
    <t>https://athletics.wheaton.edu/sports/mens-track-and-field</t>
  </si>
  <si>
    <t>https://www.instagram.com/wheatoncollegexctf/</t>
  </si>
  <si>
    <t>https://athletics.wheaton.edu/sb_output.aspx?frform=16&amp;path=mtrack</t>
  </si>
  <si>
    <t>Wheaton (IL)</t>
  </si>
  <si>
    <t>600-730</t>
  </si>
  <si>
    <t>84.15%</t>
  </si>
  <si>
    <t>DIII71696</t>
  </si>
  <si>
    <t>https://x.com/wheatontf</t>
  </si>
  <si>
    <t>https://twitter.com/wnxctffalcons</t>
  </si>
  <si>
    <t>https://www.facebook.com/Wheatoncollegemensoccer/</t>
  </si>
  <si>
    <t>DIII71697</t>
  </si>
  <si>
    <t>Clausen</t>
  </si>
  <si>
    <t>DIII63090</t>
  </si>
  <si>
    <t>Cross</t>
  </si>
  <si>
    <t>https://twitter.com/WheatonTF</t>
  </si>
  <si>
    <t>32,100</t>
  </si>
  <si>
    <t>DIII61254</t>
  </si>
  <si>
    <t>Eisses</t>
  </si>
  <si>
    <t>DIII47844</t>
  </si>
  <si>
    <t>Hawthorne</t>
  </si>
  <si>
    <t>Wheaton College - Illinois Men's Track</t>
  </si>
  <si>
    <t>DIII53367</t>
  </si>
  <si>
    <t>https://www.instagram.com/jones_tones/</t>
  </si>
  <si>
    <t>DIII2728</t>
  </si>
  <si>
    <t>https://www.facebook.com/parker.m.nelson</t>
  </si>
  <si>
    <t>DIII61252</t>
  </si>
  <si>
    <t>Sneller</t>
  </si>
  <si>
    <t>DIII71695</t>
  </si>
  <si>
    <t>Veth</t>
  </si>
  <si>
    <t>DIII53365</t>
  </si>
  <si>
    <t>Faith</t>
  </si>
  <si>
    <t>Waterman</t>
  </si>
  <si>
    <t>DIII57019</t>
  </si>
  <si>
    <t>DIII2725</t>
  </si>
  <si>
    <t>Ronald.Harris@wheaton.edu</t>
  </si>
  <si>
    <t>https://twitter.com/rharrisdsn</t>
  </si>
  <si>
    <t>DIII61253</t>
  </si>
  <si>
    <t>Crowder</t>
  </si>
  <si>
    <t>DIII61251</t>
  </si>
  <si>
    <t>Kimble</t>
  </si>
  <si>
    <t>Anderson University - Indiana</t>
  </si>
  <si>
    <t>Heartland Collegiate Athletic Conference (HCAC)</t>
  </si>
  <si>
    <t>150066</t>
  </si>
  <si>
    <t>https://www.anderson.edu/academics</t>
  </si>
  <si>
    <t>DIII46898</t>
  </si>
  <si>
    <t>Huffman</t>
  </si>
  <si>
    <t>nahuffman@anderson.edu</t>
  </si>
  <si>
    <t>765-641-3053</t>
  </si>
  <si>
    <t>https://athletics.anderson.edu/sports/mtrack/index</t>
  </si>
  <si>
    <t>https://www.facebook.com/nic.huffman.5</t>
  </si>
  <si>
    <t>https://www.instagram.com/au_trackfield/</t>
  </si>
  <si>
    <t>Anderson (IN)</t>
  </si>
  <si>
    <t>DIII45381</t>
  </si>
  <si>
    <t>Karis</t>
  </si>
  <si>
    <t>krjohnson2@anderson.edu</t>
  </si>
  <si>
    <t>765-641-4486</t>
  </si>
  <si>
    <t>DIII66666</t>
  </si>
  <si>
    <t>Chuck</t>
  </si>
  <si>
    <t>Foga</t>
  </si>
  <si>
    <t>https://twitter.com/MrFoga60</t>
  </si>
  <si>
    <t>https://twitter.com/AndersonXCTF</t>
  </si>
  <si>
    <t>https://www.facebook.com/AndersonUniversityTF/</t>
  </si>
  <si>
    <t>DIII2815</t>
  </si>
  <si>
    <t>DePauw University</t>
  </si>
  <si>
    <t>North Coast Athletic Conference (NCAC)</t>
  </si>
  <si>
    <t>Greencastle</t>
  </si>
  <si>
    <t>150,400</t>
  </si>
  <si>
    <t>https://www.depauw.edu/academics/departments-programs/</t>
  </si>
  <si>
    <t>DIII26650</t>
  </si>
  <si>
    <t>Colt</t>
  </si>
  <si>
    <t>Slack</t>
  </si>
  <si>
    <t>coltonslack@depauw.edu</t>
  </si>
  <si>
    <t>https://depauwtigers.com/sports/mtrack/index</t>
  </si>
  <si>
    <t>https://twitter.com/coltslack</t>
  </si>
  <si>
    <t>https://twitter.com/depauwxctf</t>
  </si>
  <si>
    <t>https://www.facebook.com/DePauwXCTF/</t>
  </si>
  <si>
    <t>https://www.instagram.com/depauwxctf/</t>
  </si>
  <si>
    <t>DePauw</t>
  </si>
  <si>
    <t>560-710</t>
  </si>
  <si>
    <t>$68,898</t>
  </si>
  <si>
    <t>150400</t>
  </si>
  <si>
    <t>DIII2877</t>
  </si>
  <si>
    <t>Kori</t>
  </si>
  <si>
    <t>Stoffregen</t>
  </si>
  <si>
    <t>kstoffregen@depauw.edu</t>
  </si>
  <si>
    <t>765-658-4945</t>
  </si>
  <si>
    <t>https://twitter.com/koristoffregen</t>
  </si>
  <si>
    <t>https://www.facebook.com/kori.stoffregen</t>
  </si>
  <si>
    <t>DIII70076</t>
  </si>
  <si>
    <t>Jada</t>
  </si>
  <si>
    <t>Amis</t>
  </si>
  <si>
    <t>jadaamis@depauw.edu</t>
  </si>
  <si>
    <t>DIII2879</t>
  </si>
  <si>
    <t>Crary</t>
  </si>
  <si>
    <t>petercrary@depauw.edu</t>
  </si>
  <si>
    <t>765-658-6624</t>
  </si>
  <si>
    <t>Earlham College</t>
  </si>
  <si>
    <t>150455</t>
  </si>
  <si>
    <t>https://earlham.edu/academics/</t>
  </si>
  <si>
    <t>DIII76002</t>
  </si>
  <si>
    <t>Krystofiak</t>
  </si>
  <si>
    <t>krystch@earlham.edu</t>
  </si>
  <si>
    <t>765-983-1668</t>
  </si>
  <si>
    <t>https://goearlham.com/sports/mens-track-and-field</t>
  </si>
  <si>
    <t>https://twitter.com/runcjk</t>
  </si>
  <si>
    <t>https://twitter.com/earlhamxctf</t>
  </si>
  <si>
    <t>https://www.facebook.com/EarlhamXCTF/</t>
  </si>
  <si>
    <t>https://www.instagram.com/chriskrystofiak/</t>
  </si>
  <si>
    <t>https://www.instagram.com/earlhamxctf/</t>
  </si>
  <si>
    <t>https://goearlham.com/sports/2020/8/13/track-and-field-recruiting-questionnaire.aspx?id=116</t>
  </si>
  <si>
    <t>Earlham</t>
  </si>
  <si>
    <t>52.78%</t>
  </si>
  <si>
    <t>62,788</t>
  </si>
  <si>
    <t>DIII71699</t>
  </si>
  <si>
    <t>davisja2@earlham.edu</t>
  </si>
  <si>
    <t>937-218-8908</t>
  </si>
  <si>
    <t>$62,788</t>
  </si>
  <si>
    <t>DIII68691</t>
  </si>
  <si>
    <t>Rickett</t>
  </si>
  <si>
    <t>rickege@earlham.edu</t>
  </si>
  <si>
    <t>Franklin College</t>
  </si>
  <si>
    <t>150604</t>
  </si>
  <si>
    <t>https://www.franklin.edu/degrees/bachelors</t>
  </si>
  <si>
    <t>DIII2969</t>
  </si>
  <si>
    <t>Dworak</t>
  </si>
  <si>
    <t>BDworak@franklincollege.edu</t>
  </si>
  <si>
    <t>317-738-8127</t>
  </si>
  <si>
    <t>https://franklingrizzlies.com/sports/mtrack/index</t>
  </si>
  <si>
    <t>https://twitter.com/brandondworak</t>
  </si>
  <si>
    <t>https://twitter.com/fcgrizxctf</t>
  </si>
  <si>
    <t>https://www.facebook.com/Franklincollegexctf/</t>
  </si>
  <si>
    <t>https://www.instagram.com/brandondworak/</t>
  </si>
  <si>
    <t>https://franklingrizzlies.com/sports/mtrack/TF_RECRUIT_FORM</t>
  </si>
  <si>
    <t>Franklin (IN)</t>
  </si>
  <si>
    <t>72.87%</t>
  </si>
  <si>
    <t>$48,900</t>
  </si>
  <si>
    <t>DIII48303</t>
  </si>
  <si>
    <t>dbaker@franklincollege.edu</t>
  </si>
  <si>
    <t>DIII48305</t>
  </si>
  <si>
    <t>Clor</t>
  </si>
  <si>
    <t>eclor@franklincollege.edu</t>
  </si>
  <si>
    <t>DIII70077</t>
  </si>
  <si>
    <t>jjohnson2@franklincollege.edu</t>
  </si>
  <si>
    <t>317-738-8136</t>
  </si>
  <si>
    <t>https://www.instagram.com/justinj18/</t>
  </si>
  <si>
    <t>https://www.instagram.com/franklincollegexctf/</t>
  </si>
  <si>
    <t>Hanover College</t>
  </si>
  <si>
    <t>150756</t>
  </si>
  <si>
    <t>https://www.hanover.edu/academics/programs</t>
  </si>
  <si>
    <t>DIII73375</t>
  </si>
  <si>
    <t>Annorat</t>
  </si>
  <si>
    <t>annorat@hanover.edu</t>
  </si>
  <si>
    <t>https://athletics.hanover.edu/sports/mens-track-and-field</t>
  </si>
  <si>
    <t>https://twitter.com/hanover_tnf</t>
  </si>
  <si>
    <t>https://www.facebook.com/HanoverCollegeTrackandField/</t>
  </si>
  <si>
    <t>https://www.instagram.com/hc_xctnf/</t>
  </si>
  <si>
    <t>https://www.hanover.edu/athletics/men/track/recruitmentform</t>
  </si>
  <si>
    <t>Hanover (IN)</t>
  </si>
  <si>
    <t>69.63%</t>
  </si>
  <si>
    <t>$54,650</t>
  </si>
  <si>
    <t>DIII3019</t>
  </si>
  <si>
    <t>wellsb@hanover.edu</t>
  </si>
  <si>
    <t>812-866-7383</t>
  </si>
  <si>
    <t>DIII75388</t>
  </si>
  <si>
    <t>Kehoe</t>
  </si>
  <si>
    <t>DIII71700</t>
  </si>
  <si>
    <t>Jazmyn</t>
  </si>
  <si>
    <t>smithja@hanover.edu</t>
  </si>
  <si>
    <t>Manchester University</t>
  </si>
  <si>
    <t>151777</t>
  </si>
  <si>
    <t>y (Church of Brethren)</t>
  </si>
  <si>
    <t>https://www.manchester.edu/admissions/degrees-and-academics/areas-of-study</t>
  </si>
  <si>
    <t>DIII23757</t>
  </si>
  <si>
    <t>Katon</t>
  </si>
  <si>
    <t>SWKaton@manchester.edu</t>
  </si>
  <si>
    <t>260-982-5879</t>
  </si>
  <si>
    <t>https://muspartans.com/sports/mens-track-and-field</t>
  </si>
  <si>
    <t>https://www.facebook.com/sam.katon.56</t>
  </si>
  <si>
    <t>https://www.instagram.com/muxctf/</t>
  </si>
  <si>
    <t>Manchester (IN)</t>
  </si>
  <si>
    <t>67.53%</t>
  </si>
  <si>
    <t>$47,046</t>
  </si>
  <si>
    <t>DIII46900</t>
  </si>
  <si>
    <t>https://twitter.com/manchestercctf</t>
  </si>
  <si>
    <t>https://www.facebook.com/sam.r.katon</t>
  </si>
  <si>
    <t>DIII25670</t>
  </si>
  <si>
    <t>afwhite@manchester.edu</t>
  </si>
  <si>
    <t>260-982-5881</t>
  </si>
  <si>
    <t>https://twitter.com/coachdwhite3</t>
  </si>
  <si>
    <t>DIII78210</t>
  </si>
  <si>
    <t>bmharris@manchester.edu</t>
  </si>
  <si>
    <t>260-982-5483</t>
  </si>
  <si>
    <t>DIII67491</t>
  </si>
  <si>
    <t>47,046</t>
  </si>
  <si>
    <t>Rose-Hulman Institute of Technology</t>
  </si>
  <si>
    <t>152318</t>
  </si>
  <si>
    <t>https://www.rose-hulman.edu/academics/degrees-and-programs/index.html</t>
  </si>
  <si>
    <t>DIII3092</t>
  </si>
  <si>
    <t>cole@rose-hulman.edu</t>
  </si>
  <si>
    <t>812-877-8509</t>
  </si>
  <si>
    <t>https://athletics.rose-hulman.edu/sports/mtrack</t>
  </si>
  <si>
    <t>https://twitter.com/rosehulmantf</t>
  </si>
  <si>
    <t>https://www.facebook.com/larry.cole.58323</t>
  </si>
  <si>
    <t>https://www.frontrush.com/FR_Web_App/Player/PlayerSubmit.aspx?sid=MTU1MjI=-oo29CyTl7NU=&amp;ptype=recruit%20</t>
  </si>
  <si>
    <t>Rose-Hulman</t>
  </si>
  <si>
    <t>650-760</t>
  </si>
  <si>
    <t>74.96%</t>
  </si>
  <si>
    <t>$71,664</t>
  </si>
  <si>
    <t>DIII49135</t>
  </si>
  <si>
    <t>lawrenc1@rose-hulman.edu</t>
  </si>
  <si>
    <t>812-877-8246</t>
  </si>
  <si>
    <t>DIII70078</t>
  </si>
  <si>
    <t>Shane</t>
  </si>
  <si>
    <t>Mills</t>
  </si>
  <si>
    <t>mills2@rose-hulman.edu</t>
  </si>
  <si>
    <t>812-877-8051</t>
  </si>
  <si>
    <t>DIII77157</t>
  </si>
  <si>
    <t>Krutsch</t>
  </si>
  <si>
    <t>https://www.instagram.com/kevin_krutsch/</t>
  </si>
  <si>
    <t>https://www.instagram.com/rosehulmanxctf/</t>
  </si>
  <si>
    <t>71,664</t>
  </si>
  <si>
    <t>DIII57022</t>
  </si>
  <si>
    <t>Trine University</t>
  </si>
  <si>
    <t>Michigan Intercollegiate Athletic Association (MIAA)</t>
  </si>
  <si>
    <t>Angola</t>
  </si>
  <si>
    <t>152567</t>
  </si>
  <si>
    <t>https://www.trine.edu/academics/majors-degrees/</t>
  </si>
  <si>
    <t>DIII73376</t>
  </si>
  <si>
    <t>Markison</t>
  </si>
  <si>
    <t>markisonb@trine.edu</t>
  </si>
  <si>
    <t>https://www.trinethunder.com/sports/mtrack/index</t>
  </si>
  <si>
    <t>https://twitter.com/ben_markison</t>
  </si>
  <si>
    <t>https://twitter.com/trinexctf</t>
  </si>
  <si>
    <t>https://www.instagram.com/trinexctf/</t>
  </si>
  <si>
    <t>https://www.frontrush.com/FR_Web_App/Player/PlayerSubmit.aspx?sid=MTA3ODc=-VqzZHBG/8/s=&amp;ptype=recruit</t>
  </si>
  <si>
    <t>Trine (IN)</t>
  </si>
  <si>
    <t>77.48%</t>
  </si>
  <si>
    <t>DIII3172</t>
  </si>
  <si>
    <t>Raber</t>
  </si>
  <si>
    <t>raberz@trine.edu</t>
  </si>
  <si>
    <t>260-665-4126</t>
  </si>
  <si>
    <t>https://twitter.com/coachraber</t>
  </si>
  <si>
    <t>https://www.facebook.com/zach.raber.9</t>
  </si>
  <si>
    <t>DIII3173</t>
  </si>
  <si>
    <t>Cope</t>
  </si>
  <si>
    <t>copea@trine.edu</t>
  </si>
  <si>
    <t>https://twitter.com/arcope4</t>
  </si>
  <si>
    <t>DIII71701</t>
  </si>
  <si>
    <t>Dowell</t>
  </si>
  <si>
    <t>DIII48306</t>
  </si>
  <si>
    <t>Dibley</t>
  </si>
  <si>
    <t>Assistant Coach (Steeplechase)</t>
  </si>
  <si>
    <t>smdibley16@trine.edu</t>
  </si>
  <si>
    <t>260-665-4860</t>
  </si>
  <si>
    <t>DIII3174</t>
  </si>
  <si>
    <t>Assistant Coach (Sprints, Hurdles, Multi-Events)</t>
  </si>
  <si>
    <t>sgware@trine.edu</t>
  </si>
  <si>
    <t>https://twitter.com/CoachSethWare</t>
  </si>
  <si>
    <t>https://www.facebook.com/seth.ware</t>
  </si>
  <si>
    <t>DIII77158</t>
  </si>
  <si>
    <t>Brandt</t>
  </si>
  <si>
    <t>marshallb@trine.edu</t>
  </si>
  <si>
    <t>260-665-4712</t>
  </si>
  <si>
    <t>https://www.instagram.com/marsvaults/</t>
  </si>
  <si>
    <t>47,445</t>
  </si>
  <si>
    <t>DIII76003</t>
  </si>
  <si>
    <t>Shawk</t>
  </si>
  <si>
    <t>shakws@trine.edu</t>
  </si>
  <si>
    <t>Wabash College</t>
  </si>
  <si>
    <t>Crawfordsville</t>
  </si>
  <si>
    <t>152673</t>
  </si>
  <si>
    <t>https://www.wabash.edu/academics/majors</t>
  </si>
  <si>
    <t>DIII3226</t>
  </si>
  <si>
    <t>Clyde</t>
  </si>
  <si>
    <t>morganc@wabash.edu</t>
  </si>
  <si>
    <t>765-361-6279</t>
  </si>
  <si>
    <t>https://sports.wabash.edu/sports/track-and-field</t>
  </si>
  <si>
    <t>https://twitter.com/coachclydemorg1</t>
  </si>
  <si>
    <t>https://twitter.com/mownbu</t>
  </si>
  <si>
    <t>https://www.facebook.com/clyde.morgan.79</t>
  </si>
  <si>
    <t>https://apply.wabash.edu/register/?id=27592af4-acd2-4ebc-bc27-f739c0c72d66&amp;sys:field:athletic_interest=ebd9c1ec-620b-4bad-9669-0f4a7e5777b3</t>
  </si>
  <si>
    <t>Wabash (IN)</t>
  </si>
  <si>
    <t>680-770</t>
  </si>
  <si>
    <t>32-34</t>
  </si>
  <si>
    <t>28.10%</t>
  </si>
  <si>
    <t>DIII64812</t>
  </si>
  <si>
    <t>kesslerm@wabash.edu</t>
  </si>
  <si>
    <t>https://www.instagram.com/m.o.w.n.b.u/</t>
  </si>
  <si>
    <t>27,987</t>
  </si>
  <si>
    <t>DIII58463</t>
  </si>
  <si>
    <t>Frederickson</t>
  </si>
  <si>
    <t>DIII3228</t>
  </si>
  <si>
    <t>Emile</t>
  </si>
  <si>
    <t>Conde</t>
  </si>
  <si>
    <t>condee@wabash.edu</t>
  </si>
  <si>
    <t>DIII3227</t>
  </si>
  <si>
    <t>McCreary</t>
  </si>
  <si>
    <t>mccreart@wabash.edu</t>
  </si>
  <si>
    <t>765-361-6017</t>
  </si>
  <si>
    <t>https://twitter.com/coach_mccreary</t>
  </si>
  <si>
    <t>https://www.facebook.com/TyMac31</t>
  </si>
  <si>
    <t>https://www.instagram.com/wabash_redpack/</t>
  </si>
  <si>
    <t>Buena Vista University</t>
  </si>
  <si>
    <t>American Rivers Conference (ARC)</t>
  </si>
  <si>
    <t>Storm Lake</t>
  </si>
  <si>
    <t>153001</t>
  </si>
  <si>
    <t>https://www.bvu.edu/admissions/landing/prepared/programs-majors.dot</t>
  </si>
  <si>
    <t>DIII73377</t>
  </si>
  <si>
    <t>martinb@bvu.edu</t>
  </si>
  <si>
    <t>712-749-2287</t>
  </si>
  <si>
    <t>https://bvuathletics.com/sports/mens-track-and-field</t>
  </si>
  <si>
    <t>https://twitter.com/bvu_xctrack</t>
  </si>
  <si>
    <t>https://www.facebook.com/bethany.martin.1293/</t>
  </si>
  <si>
    <t>https://www.facebook.com/runbvu/</t>
  </si>
  <si>
    <t>https://www.instagram.com/bvu_xctrack/</t>
  </si>
  <si>
    <t>https://bvu.tfaforms.net/f/bvu-athletic-recruiting-form</t>
  </si>
  <si>
    <t>Buena Vista</t>
  </si>
  <si>
    <t>58.53%</t>
  </si>
  <si>
    <t>$49,573</t>
  </si>
  <si>
    <t>DIII74896</t>
  </si>
  <si>
    <t>Hoesing</t>
  </si>
  <si>
    <t>hoesinge@bvu.edu</t>
  </si>
  <si>
    <t>712-749-2355</t>
  </si>
  <si>
    <t>https://www.instagram.com/emily.hoesing/</t>
  </si>
  <si>
    <t>Central College</t>
  </si>
  <si>
    <t>Pella</t>
  </si>
  <si>
    <t>153108</t>
  </si>
  <si>
    <t>y (Reformed Church in America)</t>
  </si>
  <si>
    <t>https://www.central.edu/academics/majors/</t>
  </si>
  <si>
    <t>DIII3318</t>
  </si>
  <si>
    <t>Sturman</t>
  </si>
  <si>
    <t>sturmanb@central.edu</t>
  </si>
  <si>
    <t>641-628-5591</t>
  </si>
  <si>
    <t>https://athletics.central.edu/sports/mens-track-and-field</t>
  </si>
  <si>
    <t>https://twitter.com/coachsturm48</t>
  </si>
  <si>
    <t>https://athletics.central.edu/sb_output.aspx?form=11</t>
  </si>
  <si>
    <t>Central (IA)</t>
  </si>
  <si>
    <t>490-588</t>
  </si>
  <si>
    <t>503-585</t>
  </si>
  <si>
    <t>62.45%</t>
  </si>
  <si>
    <t>$33,319</t>
  </si>
  <si>
    <t>DIII61256</t>
  </si>
  <si>
    <t>fullera@central.edu</t>
  </si>
  <si>
    <t>641-628-5341</t>
  </si>
  <si>
    <t>https://twitter.com/coachfullera</t>
  </si>
  <si>
    <t>33,319</t>
  </si>
  <si>
    <t>DIII3319</t>
  </si>
  <si>
    <t>Dunham</t>
  </si>
  <si>
    <t>dunhamj@central.edu</t>
  </si>
  <si>
    <t>641-628-7603</t>
  </si>
  <si>
    <t>https://twitter.com/dutchgunz</t>
  </si>
  <si>
    <t>DIII3321</t>
  </si>
  <si>
    <t>fullerbr@central.edu</t>
  </si>
  <si>
    <t>641-628-5605</t>
  </si>
  <si>
    <t>https://twitter.com/coachfullerb</t>
  </si>
  <si>
    <t>DIII3320</t>
  </si>
  <si>
    <t>fullerj@central.edu</t>
  </si>
  <si>
    <t>641-628-5310</t>
  </si>
  <si>
    <t>https://twitter.com/coachjfuller</t>
  </si>
  <si>
    <t>https://www.facebook.com/jim.fuller.949</t>
  </si>
  <si>
    <t>DIII3322</t>
  </si>
  <si>
    <t>Schiferl</t>
  </si>
  <si>
    <t>DIII61257</t>
  </si>
  <si>
    <t>Vos</t>
  </si>
  <si>
    <t>https://twitter.com/Emily_Vos17</t>
  </si>
  <si>
    <t>DIII3323</t>
  </si>
  <si>
    <t>Allan</t>
  </si>
  <si>
    <t>Walz</t>
  </si>
  <si>
    <t>Coe College</t>
  </si>
  <si>
    <t>Cedar Rapids</t>
  </si>
  <si>
    <t>153144</t>
  </si>
  <si>
    <t>https://www.coe.edu/majors_firstyear</t>
  </si>
  <si>
    <t>123</t>
  </si>
  <si>
    <t>DIII75389</t>
  </si>
  <si>
    <t>Izer</t>
  </si>
  <si>
    <t>https://kohawkathletics.com/sports/2019/7/8/coe-cross-country-track-and-field-recruiting-questionnaire.aspx?id=367</t>
  </si>
  <si>
    <t>https://x.com/ryanizer1</t>
  </si>
  <si>
    <t>https://twitter.com/coexctf</t>
  </si>
  <si>
    <t>https://www.facebook.com/CoeXCTF/</t>
  </si>
  <si>
    <t>https://www.instagram.com/coexctf/</t>
  </si>
  <si>
    <t>Coe</t>
  </si>
  <si>
    <t>77.09%</t>
  </si>
  <si>
    <t>$61,064</t>
  </si>
  <si>
    <t>DIII3381</t>
  </si>
  <si>
    <t>Littleton</t>
  </si>
  <si>
    <t>mlittleton@coe.edu</t>
  </si>
  <si>
    <t>319-399-8550</t>
  </si>
  <si>
    <t>https://kohawkathletics.com/sports/mens-track-and-field</t>
  </si>
  <si>
    <t>DIII24774</t>
  </si>
  <si>
    <t>aowens@coe.edu</t>
  </si>
  <si>
    <t>https://twitter.com/mandimac86</t>
  </si>
  <si>
    <t>https://www.facebook.com/alatsch</t>
  </si>
  <si>
    <t>DIII75390</t>
  </si>
  <si>
    <t>Stroman</t>
  </si>
  <si>
    <t>lstroman@coe.edu</t>
  </si>
  <si>
    <t>https://x.com/loganstroman</t>
  </si>
  <si>
    <t>Cornell College</t>
  </si>
  <si>
    <t>Mt. Vernon</t>
  </si>
  <si>
    <t>153162</t>
  </si>
  <si>
    <t>https://www.cornellcollege.edu/academics/</t>
  </si>
  <si>
    <t>DIII51554</t>
  </si>
  <si>
    <t>Monner</t>
  </si>
  <si>
    <t>jmonner@cornellcollege.edu</t>
  </si>
  <si>
    <t>319-895-4599</t>
  </si>
  <si>
    <t>https://cornellrams.com/sports/mens-track-and-field</t>
  </si>
  <si>
    <t>https://twitter.com/runcoachfrawley</t>
  </si>
  <si>
    <t>Cornell (IA)</t>
  </si>
  <si>
    <t>548-650</t>
  </si>
  <si>
    <t>78.97%</t>
  </si>
  <si>
    <t>$60,517</t>
  </si>
  <si>
    <t>DIII57023</t>
  </si>
  <si>
    <t>Harms-Frawley</t>
  </si>
  <si>
    <t>hharms@cornellcollege.edu</t>
  </si>
  <si>
    <t>https://www.instagram.com/haleyharms/</t>
  </si>
  <si>
    <t>DIII38842</t>
  </si>
  <si>
    <t>Frawley</t>
  </si>
  <si>
    <t>jfrawley@cornellcollege.edu</t>
  </si>
  <si>
    <t>319-895-4598</t>
  </si>
  <si>
    <t>https://www.facebook.com/jfrawley3</t>
  </si>
  <si>
    <t>https://www.instagram.com/jerrythe3rd/</t>
  </si>
  <si>
    <t>Grinnell College</t>
  </si>
  <si>
    <t>153384</t>
  </si>
  <si>
    <t>https://www.grinnell.edu/academics/majors</t>
  </si>
  <si>
    <t>DIII3502</t>
  </si>
  <si>
    <t>Pedersen</t>
  </si>
  <si>
    <t>pedersej@grinnell.edu</t>
  </si>
  <si>
    <t>641-269-3824</t>
  </si>
  <si>
    <t>https://pioneers.grinnell.edu/sports/mens-track-and-field</t>
  </si>
  <si>
    <t>https://twitter.com/gccoachp</t>
  </si>
  <si>
    <t>https://twitter.com/grinnellxc_tf</t>
  </si>
  <si>
    <t>https://www.facebook.com/jeff.pedersen.7927</t>
  </si>
  <si>
    <t>https://www.facebook.com/GCTFrecruiting/</t>
  </si>
  <si>
    <t>https://www.instagram.com/gccoachp/</t>
  </si>
  <si>
    <t>https://www.instagram.com/grinnelltrackandfield/</t>
  </si>
  <si>
    <t>https://www.frontrush.com/FR_Web_App/Player/PlayerSubmit.aspx?sid=1509&amp;ptype=Recruit</t>
  </si>
  <si>
    <t>683-788</t>
  </si>
  <si>
    <t>18.20%</t>
  </si>
  <si>
    <t>$73,644</t>
  </si>
  <si>
    <t>DIII53369</t>
  </si>
  <si>
    <t>Parrott</t>
  </si>
  <si>
    <t>https://www.instagram.com/keeganparrott/</t>
  </si>
  <si>
    <t>DIII75392</t>
  </si>
  <si>
    <t>Barney</t>
  </si>
  <si>
    <t>DIII75393</t>
  </si>
  <si>
    <t>DIII75391</t>
  </si>
  <si>
    <t>Jermelle</t>
  </si>
  <si>
    <t>https://www.facebook.com/jermelle.lewis/</t>
  </si>
  <si>
    <t>https://www.instagram.com/im_coachlewis/</t>
  </si>
  <si>
    <t>153,384</t>
  </si>
  <si>
    <t>DIII26912</t>
  </si>
  <si>
    <t>Burnell</t>
  </si>
  <si>
    <t>Loras College</t>
  </si>
  <si>
    <t>Dubuque</t>
  </si>
  <si>
    <t>153825</t>
  </si>
  <si>
    <t>https://www.loras.edu/majors-programs/</t>
  </si>
  <si>
    <t>DIII3603</t>
  </si>
  <si>
    <t>robert.schultz@loras.edu</t>
  </si>
  <si>
    <t>563-588-7491</t>
  </si>
  <si>
    <t>https://duhawks.com/sports/mens-track-and-field</t>
  </si>
  <si>
    <t>https://twitter.com/lorastrack</t>
  </si>
  <si>
    <t>https://www.facebook.com/bob.schultz.142</t>
  </si>
  <si>
    <t>https://www.facebook.com/LorasCollegeTrackandField/</t>
  </si>
  <si>
    <t>https://www.instagram.com/loras_college_xc_tf/</t>
  </si>
  <si>
    <t>https://lcadmission.loras.edu/register/track_cross_recruit</t>
  </si>
  <si>
    <t>Loras</t>
  </si>
  <si>
    <t>58.67%</t>
  </si>
  <si>
    <t>$46,929</t>
  </si>
  <si>
    <t>DIII3602</t>
  </si>
  <si>
    <t>matthew.jones@loras.edu</t>
  </si>
  <si>
    <t>563-588-7068</t>
  </si>
  <si>
    <t>DIII67492</t>
  </si>
  <si>
    <t>Koerperich</t>
  </si>
  <si>
    <t>hope.koerperich@loras.edu</t>
  </si>
  <si>
    <t>https://facebook.com/CoachKoerp</t>
  </si>
  <si>
    <t>46,929</t>
  </si>
  <si>
    <t>DIII76594</t>
  </si>
  <si>
    <t>Venditti</t>
  </si>
  <si>
    <t>DIII3605</t>
  </si>
  <si>
    <t>Adlfinger</t>
  </si>
  <si>
    <t>ethan.adlfinger@loras.edu</t>
  </si>
  <si>
    <t>563-588-4003</t>
  </si>
  <si>
    <t>https://twitter.com/ethan_adlfinger</t>
  </si>
  <si>
    <t>https://www.facebook.com/ethan.adlfinger</t>
  </si>
  <si>
    <t>https://www.instagram.com/miss.emilylouise/</t>
  </si>
  <si>
    <t>DIII70079</t>
  </si>
  <si>
    <t>Osterberger</t>
  </si>
  <si>
    <t>DIII69152</t>
  </si>
  <si>
    <t>Marin</t>
  </si>
  <si>
    <t>McClowry</t>
  </si>
  <si>
    <t>marin.mcclowry@loras.edu</t>
  </si>
  <si>
    <t>Luther College</t>
  </si>
  <si>
    <t>Decorah</t>
  </si>
  <si>
    <t>153834</t>
  </si>
  <si>
    <t>https://www.luther.edu/catalog/academics/requirements/majors-minors/</t>
  </si>
  <si>
    <t>DIII53370</t>
  </si>
  <si>
    <t>clarbr03@luther.edu</t>
  </si>
  <si>
    <t>https://luthernorse.com/sports/mens-track-and-field</t>
  </si>
  <si>
    <t>https://twitter.com/lutherxctf</t>
  </si>
  <si>
    <t>https://www.facebook.com/LutherXCTF/</t>
  </si>
  <si>
    <t>https://www.instagram.com/lutherxctf/</t>
  </si>
  <si>
    <t>https://luthernorse.com/sports/2011/7/29/_132386998427093912.aspx</t>
  </si>
  <si>
    <t>Luther (IA)</t>
  </si>
  <si>
    <t>59.06%</t>
  </si>
  <si>
    <t>$59,775</t>
  </si>
  <si>
    <t>153,834</t>
  </si>
  <si>
    <t>DIII76004</t>
  </si>
  <si>
    <t>Yarrow</t>
  </si>
  <si>
    <t>Pasche</t>
  </si>
  <si>
    <t>pascya01@luther.edu</t>
  </si>
  <si>
    <t>563-387-1282</t>
  </si>
  <si>
    <t>https://www.instagram.com/coachyarrow/</t>
  </si>
  <si>
    <t>59,775</t>
  </si>
  <si>
    <t>DIII57574</t>
  </si>
  <si>
    <t>Draghi</t>
  </si>
  <si>
    <t>dragdo01@luther.edu</t>
  </si>
  <si>
    <t>DIII20297</t>
  </si>
  <si>
    <t>pascst01@luther.edu</t>
  </si>
  <si>
    <t>563-387-1589</t>
  </si>
  <si>
    <t>Simpson College</t>
  </si>
  <si>
    <t>Indianola</t>
  </si>
  <si>
    <t>154350</t>
  </si>
  <si>
    <t>https://simpson.edu/academics/majors-and-minors/</t>
  </si>
  <si>
    <t>DIII61258</t>
  </si>
  <si>
    <t>james.hoffman@simpson.edu</t>
  </si>
  <si>
    <t>https://www.simpsonathletics.com/sports/mtrack/index</t>
  </si>
  <si>
    <t>https://twitter.com/jrhoff26</t>
  </si>
  <si>
    <t>https://twitter.com/simpson_tf</t>
  </si>
  <si>
    <t>https://www.facebook.com/SimpsonTrack/</t>
  </si>
  <si>
    <t>https://www.simpsonathletics.com/sports/wvball/questionnaire</t>
  </si>
  <si>
    <t>Simpson (IA)</t>
  </si>
  <si>
    <t>530-590</t>
  </si>
  <si>
    <t>82.88%</t>
  </si>
  <si>
    <t>55,962</t>
  </si>
  <si>
    <t>DIII22523</t>
  </si>
  <si>
    <t>Moenck</t>
  </si>
  <si>
    <t>Director of Track (Distance)</t>
  </si>
  <si>
    <t>heath.moenck@simpson.edu</t>
  </si>
  <si>
    <t>515-961-1404</t>
  </si>
  <si>
    <t>$55,962</t>
  </si>
  <si>
    <t>DIII60101</t>
  </si>
  <si>
    <t>Ashlan</t>
  </si>
  <si>
    <t>ashlan.burton@simpson.edu</t>
  </si>
  <si>
    <t>DIII22521</t>
  </si>
  <si>
    <t>Ellingson</t>
  </si>
  <si>
    <t>DIII70080</t>
  </si>
  <si>
    <t>Berkey</t>
  </si>
  <si>
    <t>https://www.instagram.com/simpson_distance/</t>
  </si>
  <si>
    <t>DIII56600</t>
  </si>
  <si>
    <t>Mosher</t>
  </si>
  <si>
    <t>University of Dubuque</t>
  </si>
  <si>
    <t>153278</t>
  </si>
  <si>
    <t>https://www.dbq.edu/Academics/OfficeofAcademicAffairs/UndergraduateMajors/</t>
  </si>
  <si>
    <t>DIII28019</t>
  </si>
  <si>
    <t>Malm</t>
  </si>
  <si>
    <t>JMalm@dbq.edu</t>
  </si>
  <si>
    <t>563-589-3279</t>
  </si>
  <si>
    <t>https://udspartans.com/sports/mens-track-and-field</t>
  </si>
  <si>
    <t>https://twitter.com/coach_malm</t>
  </si>
  <si>
    <t>https://twitter.com/udtfxc</t>
  </si>
  <si>
    <t>https://www.facebook.com/UDTFXC/</t>
  </si>
  <si>
    <t>https://www.instagram.com/dubuquethrows/</t>
  </si>
  <si>
    <t>https://www.instagram.com/udtfxc/</t>
  </si>
  <si>
    <t>https://www.frontrush.com/FR_Web_App/Player/PlayerSubmit.aspx?sid=MTIyMjM=-3A3hG+PMov4=&amp;ptype=recruit</t>
  </si>
  <si>
    <t>408-540</t>
  </si>
  <si>
    <t>79.98%</t>
  </si>
  <si>
    <t>DIII70081</t>
  </si>
  <si>
    <t>Graduate Assistant (Vertical Jumps)</t>
  </si>
  <si>
    <t>MJDavis@dbq.edu</t>
  </si>
  <si>
    <t>563-589-3240</t>
  </si>
  <si>
    <t>https://twitter.com/mattydavis_15</t>
  </si>
  <si>
    <t>DIII71703</t>
  </si>
  <si>
    <t>Bryson</t>
  </si>
  <si>
    <t>BHunter@dbq.edu</t>
  </si>
  <si>
    <t>DIII64813</t>
  </si>
  <si>
    <t>Gerish</t>
  </si>
  <si>
    <t>egerish@dbq.edu</t>
  </si>
  <si>
    <t>563-589-3860</t>
  </si>
  <si>
    <t>https://www.facebook.com/evangerishco/</t>
  </si>
  <si>
    <t>DIII3462</t>
  </si>
  <si>
    <t>Maleniak</t>
  </si>
  <si>
    <t>rmaleniak@dbq.edu</t>
  </si>
  <si>
    <t>563-589-3310</t>
  </si>
  <si>
    <t>https://twitter.com/richmaleniak</t>
  </si>
  <si>
    <t>https://www.instagram.com/richmaleniak/</t>
  </si>
  <si>
    <t>Wartburg College</t>
  </si>
  <si>
    <t>Waverly</t>
  </si>
  <si>
    <t>154527</t>
  </si>
  <si>
    <t>https://www.wartburg.edu/academics/</t>
  </si>
  <si>
    <t>DIII20282</t>
  </si>
  <si>
    <t>marcus.newsom@wartburg.edu</t>
  </si>
  <si>
    <t>319-352-8356</t>
  </si>
  <si>
    <t>https://go-knights.net/sports/mens-track-and-field</t>
  </si>
  <si>
    <t>https://twitter.com/coach_newsom</t>
  </si>
  <si>
    <t>https://twitter.com/runwartburg</t>
  </si>
  <si>
    <t>https://www.frontrush.com/FR_Web_App/Player/PlayerSubmit.aspx?sid=NzA5MA==-62CJSZWDykM=&amp;ptype=recruit</t>
  </si>
  <si>
    <t>Wartburg</t>
  </si>
  <si>
    <t>68.15%</t>
  </si>
  <si>
    <t>DIII20319</t>
  </si>
  <si>
    <t>Roberson</t>
  </si>
  <si>
    <t>seth.roberson@wartburg.edu</t>
  </si>
  <si>
    <t>319-352-8357</t>
  </si>
  <si>
    <t>https://twitter.com/tfcoachroberson</t>
  </si>
  <si>
    <t>DIII71704</t>
  </si>
  <si>
    <t>Famiek</t>
  </si>
  <si>
    <t>famiek.cook@wartburg.edu</t>
  </si>
  <si>
    <t>https://x.com/fatfat_gonzo12</t>
  </si>
  <si>
    <t>https://www.facebook.com/wartburgtrackandfieldphotos/</t>
  </si>
  <si>
    <t>https://www.instagram.com/wartburgtf/</t>
  </si>
  <si>
    <t>DIII64814</t>
  </si>
  <si>
    <t>Philip</t>
  </si>
  <si>
    <t>Spitzer</t>
  </si>
  <si>
    <t>philip.spitzer@wartburg.edu</t>
  </si>
  <si>
    <t>DIII20075</t>
  </si>
  <si>
    <t>ryan.chapman@wartburg.edu</t>
  </si>
  <si>
    <t>319-352-8292</t>
  </si>
  <si>
    <t>DIII75394</t>
  </si>
  <si>
    <t>caleb.ferguson@wartburg.edu</t>
  </si>
  <si>
    <t>https://x.com/CalebFerg5</t>
  </si>
  <si>
    <t>DIII20122</t>
  </si>
  <si>
    <t>Fliehler</t>
  </si>
  <si>
    <t>DIII20135</t>
  </si>
  <si>
    <t>Ganshirt</t>
  </si>
  <si>
    <t>Asbury University</t>
  </si>
  <si>
    <t>Wilmore</t>
  </si>
  <si>
    <t>156213</t>
  </si>
  <si>
    <t>https://www.asbury.edu/academics/majors-minors-emphases</t>
  </si>
  <si>
    <t>n22732</t>
  </si>
  <si>
    <t>Crist</t>
  </si>
  <si>
    <t>randy.crist@asbury.edu</t>
  </si>
  <si>
    <t>859-858-3511x2125</t>
  </si>
  <si>
    <t>https://arcadiaknights.com/sports/womens-volleyball</t>
  </si>
  <si>
    <t>https://twitter.com/goknightscctf</t>
  </si>
  <si>
    <t>https://www.facebook.com/profile.php?id=100075691846786</t>
  </si>
  <si>
    <t>https://www.instagram.com/goknightscctf/</t>
  </si>
  <si>
    <t>https://www.frontrush.com/FR_Web_App/Player/PlayerSubmit.aspx?sid=MjA5MTM=-5dtfOz10qRw=&amp;ptype=recruit%27%20width=%27100%%27%20height=%27100%%27%3E%3C/iframe%3E</t>
  </si>
  <si>
    <t>Asbury</t>
  </si>
  <si>
    <t>70.10%</t>
  </si>
  <si>
    <t>$44,422</t>
  </si>
  <si>
    <t>DIII69153</t>
  </si>
  <si>
    <t>Stickel</t>
  </si>
  <si>
    <t>brooke.stickel@asbury.edu</t>
  </si>
  <si>
    <t>740-974-4948</t>
  </si>
  <si>
    <t>https://twitter.com/asburytrack</t>
  </si>
  <si>
    <t>https://www.instagram.com/asburytrackandfield/</t>
  </si>
  <si>
    <t>https://arcadiaknights.com/sb_output.aspx?frform=32&amp;path=wvball</t>
  </si>
  <si>
    <t>DIII77484</t>
  </si>
  <si>
    <t>wesley.preston@asbury.edu</t>
  </si>
  <si>
    <t>https://x.com/asburytrack</t>
  </si>
  <si>
    <t>DIII65472</t>
  </si>
  <si>
    <t>Rasheed</t>
  </si>
  <si>
    <t>Flowers</t>
  </si>
  <si>
    <t>Berea College</t>
  </si>
  <si>
    <t>Berea</t>
  </si>
  <si>
    <t>156295</t>
  </si>
  <si>
    <t>https://catalog.berea.edu/en/Current/Catalog/Programs-of-Study</t>
  </si>
  <si>
    <t>DIII20376</t>
  </si>
  <si>
    <t>thomasmi@berea.edu</t>
  </si>
  <si>
    <t>c:330-766-7613;o:859-985-3406</t>
  </si>
  <si>
    <t>https://bereaathletics.com/sports/mens-track-and-field</t>
  </si>
  <si>
    <t>https://twitter.com/defystandards</t>
  </si>
  <si>
    <t>https://twitter.com/BereaTf/</t>
  </si>
  <si>
    <t>https://www.facebook.com/michael.a.thomas24</t>
  </si>
  <si>
    <t>https://www.facebook.com/Berea-College-Track-Field-and-Cross-Country-246951979162/</t>
  </si>
  <si>
    <t>https://www.instagram.com/bereacollegexctf/</t>
  </si>
  <si>
    <t>https://bereaathletics.prestosports.com/sports/mtrack/questionnaire</t>
  </si>
  <si>
    <t>Berea (KY)</t>
  </si>
  <si>
    <t>33.94%</t>
  </si>
  <si>
    <t>$55,656</t>
  </si>
  <si>
    <t>DIII75395</t>
  </si>
  <si>
    <t>Jane</t>
  </si>
  <si>
    <t>Jawor</t>
  </si>
  <si>
    <t>DIII71705</t>
  </si>
  <si>
    <t>Assistant Coach (Sprints, Hurdles, High-Jump)</t>
  </si>
  <si>
    <t>859-985-3406</t>
  </si>
  <si>
    <t>https://www.facebook.com/katie.richard.9083/</t>
  </si>
  <si>
    <t>https://www.instagram.com/katie_e_collins/</t>
  </si>
  <si>
    <t>DIII71706</t>
  </si>
  <si>
    <t>Petrey</t>
  </si>
  <si>
    <t>Assistant Coach (Pole Vault, Multi-events)</t>
  </si>
  <si>
    <t>DIII59317</t>
  </si>
  <si>
    <t>Presley</t>
  </si>
  <si>
    <t>presleym@berea.edu</t>
  </si>
  <si>
    <t>55,656</t>
  </si>
  <si>
    <t>DIII69154</t>
  </si>
  <si>
    <t>Hisle</t>
  </si>
  <si>
    <t>hisleh2@berea.edu</t>
  </si>
  <si>
    <t>859-237-5633</t>
  </si>
  <si>
    <t>DIII64815</t>
  </si>
  <si>
    <t>Riggs</t>
  </si>
  <si>
    <t>riggsi@berea.edu</t>
  </si>
  <si>
    <t>Centre College</t>
  </si>
  <si>
    <t>Danville</t>
  </si>
  <si>
    <t>156408</t>
  </si>
  <si>
    <t>https://www.centre.edu/academics/majors-minors/</t>
  </si>
  <si>
    <t>DIII39982</t>
  </si>
  <si>
    <t>jacob.carter@centre.edu</t>
  </si>
  <si>
    <t>https://centrecolonels.com/sports/mens-track-and-field</t>
  </si>
  <si>
    <t>https://twitter.com/centrexc_tf</t>
  </si>
  <si>
    <t>https://www.facebook.com/CentreXCTF</t>
  </si>
  <si>
    <t>http://www.frontrush.com/FR_Web_App/Player/PlayerSubmit.aspx?sid=4436&amp;ptype=recruit</t>
  </si>
  <si>
    <t>Centre (KY)</t>
  </si>
  <si>
    <t>67.82%</t>
  </si>
  <si>
    <t>$58,710</t>
  </si>
  <si>
    <t>DIII20293</t>
  </si>
  <si>
    <t>Head Coach (Distance, Mid-Distance, Jumps)</t>
  </si>
  <si>
    <t>lisa.owens@centre.edu</t>
  </si>
  <si>
    <t>859-238-5494</t>
  </si>
  <si>
    <t>DIII20151</t>
  </si>
  <si>
    <t>Edwin</t>
  </si>
  <si>
    <t>Hagans</t>
  </si>
  <si>
    <t>edwin.hagans@centre.edu</t>
  </si>
  <si>
    <t>859-238-5928</t>
  </si>
  <si>
    <t>https://twitter.com/edwin_hagans</t>
  </si>
  <si>
    <t>https://www.facebook.com/edwin.hagans</t>
  </si>
  <si>
    <t>DIII20285</t>
  </si>
  <si>
    <t>O'Hare</t>
  </si>
  <si>
    <t>james.ohare@centre.edu</t>
  </si>
  <si>
    <t>DIII39984</t>
  </si>
  <si>
    <t>Mosheleketi</t>
  </si>
  <si>
    <t>ernest.Mosheleketi@centre.edu</t>
  </si>
  <si>
    <t>DIII21910</t>
  </si>
  <si>
    <t>Hockersmith</t>
  </si>
  <si>
    <t>Assistant Coach (Hammer)</t>
  </si>
  <si>
    <t>john.hockersmith@centre.edu</t>
  </si>
  <si>
    <t>DIII39983</t>
  </si>
  <si>
    <t>Blakeman</t>
  </si>
  <si>
    <t>wilson.blakeman@centre.edu</t>
  </si>
  <si>
    <t>859-238-5856</t>
  </si>
  <si>
    <t>https://twitter.com/_blakeman</t>
  </si>
  <si>
    <t>Spalding University</t>
  </si>
  <si>
    <t>157757</t>
  </si>
  <si>
    <t>https://spalding.edu/programs/</t>
  </si>
  <si>
    <t>DIII45442</t>
  </si>
  <si>
    <t>sgray02@spalding.edu</t>
  </si>
  <si>
    <t>502-873-4208</t>
  </si>
  <si>
    <t>https://spaldingathletics.com/sports/mens-track-and-field</t>
  </si>
  <si>
    <t>https://twitter.com/spaldingxc</t>
  </si>
  <si>
    <t>https://www.facebook.com/stephen.t.gray.5</t>
  </si>
  <si>
    <t>https://www.facebook.com/groups/511455242/</t>
  </si>
  <si>
    <t>https://www.frontrush.com/FR_Web_App/Player/PlayerSubmit.aspx?sid=MTk0Mzg=-uln2aQ5PSdg=&amp;ptype=recruit</t>
  </si>
  <si>
    <t>Spalding</t>
  </si>
  <si>
    <t>438-560</t>
  </si>
  <si>
    <t>458-543</t>
  </si>
  <si>
    <t>92.68%</t>
  </si>
  <si>
    <t>$41,912</t>
  </si>
  <si>
    <t>DIII74426</t>
  </si>
  <si>
    <t>Holliday</t>
  </si>
  <si>
    <t>https://www.facebook.com/groups/50114550242/</t>
  </si>
  <si>
    <t>https://www.instagram.com/spaldingtfxc/</t>
  </si>
  <si>
    <t>DIII63091</t>
  </si>
  <si>
    <t>Pettigrew</t>
  </si>
  <si>
    <t>cpettigrew@spalding.edu</t>
  </si>
  <si>
    <t>https://twitter.com/coachp_grew</t>
  </si>
  <si>
    <t>41,912</t>
  </si>
  <si>
    <t>DIII20188</t>
  </si>
  <si>
    <t>https://twitter.com/jenkins37kyle</t>
  </si>
  <si>
    <t>Transylvania University</t>
  </si>
  <si>
    <t>157,818</t>
  </si>
  <si>
    <t>https://www.transy.edu/academics/programs</t>
  </si>
  <si>
    <t>DIII57575</t>
  </si>
  <si>
    <t>mandrews@transy.edu</t>
  </si>
  <si>
    <t>https://www.transysports.com/sports/mens-track-and-field</t>
  </si>
  <si>
    <t>https://twitter.com/transyxctf</t>
  </si>
  <si>
    <t>https://www.facebook.com/TransyXCTrack/</t>
  </si>
  <si>
    <t>https://apply.transy.edu/register/?id=2efe93c4-30e8-4568-98f0-e82a57feacaa</t>
  </si>
  <si>
    <t>Transylvania</t>
  </si>
  <si>
    <t>91.22%</t>
  </si>
  <si>
    <t>DIII61259</t>
  </si>
  <si>
    <t>Favors-Charelston</t>
  </si>
  <si>
    <t>bfavorscharleston@transy.edu</t>
  </si>
  <si>
    <t>Centenary College of Louisiana</t>
  </si>
  <si>
    <t>Shreveport</t>
  </si>
  <si>
    <t>158477</t>
  </si>
  <si>
    <t>https://www.centenary.edu/academics/undergraduate-graduate-programs/</t>
  </si>
  <si>
    <t>DIII47495</t>
  </si>
  <si>
    <t>Moses, Jr.</t>
  </si>
  <si>
    <t>Head Coach (Second Email)</t>
  </si>
  <si>
    <t>jmosesjr01@gmail.com</t>
  </si>
  <si>
    <t>318-841-7337</t>
  </si>
  <si>
    <t>https://www.gocentenary.com/sports/mten/index</t>
  </si>
  <si>
    <t>https://twitter.com/josephmosesjr2</t>
  </si>
  <si>
    <t>https://www.instagram.com/centenarytfxc/</t>
  </si>
  <si>
    <t>https://apply.centenary.edu/register/athletic_recruiting_form</t>
  </si>
  <si>
    <t>Centenary (LA)</t>
  </si>
  <si>
    <t>58.88%</t>
  </si>
  <si>
    <t>$56,950</t>
  </si>
  <si>
    <t>jmoses@centenary.edu</t>
  </si>
  <si>
    <t>Bates College</t>
  </si>
  <si>
    <t>Lewiston</t>
  </si>
  <si>
    <t>160977</t>
  </si>
  <si>
    <t>https://www.bates.edu/academics/</t>
  </si>
  <si>
    <t>DIII28029</t>
  </si>
  <si>
    <t>cjohnso2@bates.edu</t>
  </si>
  <si>
    <t>207-786-6360</t>
  </si>
  <si>
    <t>https://gobatesbobcats.com/sports/mens-track-and-field</t>
  </si>
  <si>
    <t>https://twitter.com/bates_xc_tf</t>
  </si>
  <si>
    <t>https://www.instagram.com/c_johnz_/</t>
  </si>
  <si>
    <t>https://www.instagram.com/bates_xc_tf/</t>
  </si>
  <si>
    <t>https://gobatesbobcats.com/sports/2020/6/30/mtrack-recruits.aspx</t>
  </si>
  <si>
    <t>Bates (ME)</t>
  </si>
  <si>
    <t>14.19%</t>
  </si>
  <si>
    <t>$75,680</t>
  </si>
  <si>
    <t>DIII45384</t>
  </si>
  <si>
    <t>Colina</t>
  </si>
  <si>
    <t>dcolina@bates.edu</t>
  </si>
  <si>
    <t>207-786-6356</t>
  </si>
  <si>
    <t>https://www.facebook.com/people/daniel-colina/100008354139164/</t>
  </si>
  <si>
    <t>DIII73378</t>
  </si>
  <si>
    <t>rsmith10@bates.edu</t>
  </si>
  <si>
    <t>DIII23057</t>
  </si>
  <si>
    <t>Feeley</t>
  </si>
  <si>
    <t>afeeley@bates.edu</t>
  </si>
  <si>
    <t>DIII53374</t>
  </si>
  <si>
    <t>Feldman</t>
  </si>
  <si>
    <t>dfeldman@bates.edu</t>
  </si>
  <si>
    <t>c:609-315-2791;o:207-786-6356</t>
  </si>
  <si>
    <t>DIII58466</t>
  </si>
  <si>
    <t>Leonard</t>
  </si>
  <si>
    <t>aleonard@bates.edu</t>
  </si>
  <si>
    <t>75,680</t>
  </si>
  <si>
    <t>DIII53375</t>
  </si>
  <si>
    <t>Kirkland</t>
  </si>
  <si>
    <t>akirklan@bates.edu</t>
  </si>
  <si>
    <t>Bowdoin College</t>
  </si>
  <si>
    <t>Brunswick</t>
  </si>
  <si>
    <t>161004</t>
  </si>
  <si>
    <t>https://www.bowdoin.edu/ir/data/currentmajorsminors.shtml</t>
  </si>
  <si>
    <t>DIII4089</t>
  </si>
  <si>
    <t>Harmon</t>
  </si>
  <si>
    <t>mharmon2@bowdoin.edu</t>
  </si>
  <si>
    <t>207-725-3941</t>
  </si>
  <si>
    <t>https://athletics.bowdoin.edu/sports/mens-track-and-field</t>
  </si>
  <si>
    <t>https://twitter.com/mattharmon1222</t>
  </si>
  <si>
    <t>https://twitter.com/bowdointfxc</t>
  </si>
  <si>
    <t>https://www.facebook.com/matthew.harmon.1848</t>
  </si>
  <si>
    <t>https://www.instagram.com/mharmon1988/</t>
  </si>
  <si>
    <t>https://www.instagram.com/bowdoin.xc.tf/</t>
  </si>
  <si>
    <t>https://www.frontrush.com/FR_Web_App/Player/PlayerSubmit.aspx?sid=MTAyODY=-T31tp+ONyR8=&amp;ptype=recruit</t>
  </si>
  <si>
    <t>Bowdoin</t>
  </si>
  <si>
    <t>10.28%</t>
  </si>
  <si>
    <t>$71,880</t>
  </si>
  <si>
    <t>DIII28031</t>
  </si>
  <si>
    <t>Raphelson</t>
  </si>
  <si>
    <t>b.raphelson@bowdoin.edu</t>
  </si>
  <si>
    <t>207-725-3010</t>
  </si>
  <si>
    <t>https://twitter.com/raphelso</t>
  </si>
  <si>
    <t>https://facebook.com/BowdoinTFXC/</t>
  </si>
  <si>
    <t>https://www.instagram.com/benraphelson/</t>
  </si>
  <si>
    <t>DIII78211</t>
  </si>
  <si>
    <t>Minott</t>
  </si>
  <si>
    <t>a.minott@bowdoin.edu</t>
  </si>
  <si>
    <t>DIII45386</t>
  </si>
  <si>
    <t>Marcques</t>
  </si>
  <si>
    <t>m.houston@bowdoin.edu</t>
  </si>
  <si>
    <t>207-208-2864</t>
  </si>
  <si>
    <t>https://www.instagram.com/marcquesh32/</t>
  </si>
  <si>
    <t>Colby College</t>
  </si>
  <si>
    <t>Waterville</t>
  </si>
  <si>
    <t>161086</t>
  </si>
  <si>
    <t>https://www.colby.edu/academics/majors-minors/</t>
  </si>
  <si>
    <t>DIII4133</t>
  </si>
  <si>
    <t>Cusano</t>
  </si>
  <si>
    <t>dmcusano@colby.edu</t>
  </si>
  <si>
    <t>207-859-4903</t>
  </si>
  <si>
    <t>https://colbyathletics.com/sports/mtrack</t>
  </si>
  <si>
    <t>https://twitter.com/colby_tf_xc</t>
  </si>
  <si>
    <t>https://www.facebook.com/david.cusano.5</t>
  </si>
  <si>
    <t>https://www.facebook.com/ColbyTrackandField/</t>
  </si>
  <si>
    <t>https://www.instagram.com/colby_tf_xc/</t>
  </si>
  <si>
    <t>https://my.armssoftware.com/arms/public/questionnaire/d9f75562f8e8</t>
  </si>
  <si>
    <t>Colby (ME)</t>
  </si>
  <si>
    <t>700-780</t>
  </si>
  <si>
    <t>10.48%</t>
  </si>
  <si>
    <t>$76,425</t>
  </si>
  <si>
    <t>DIII4134</t>
  </si>
  <si>
    <t>tfirvine@colby.edu</t>
  </si>
  <si>
    <t>207-859-4932</t>
  </si>
  <si>
    <t>https://www.facebook.com/troyboyvaulter</t>
  </si>
  <si>
    <t>DIII4135</t>
  </si>
  <si>
    <t>Beers</t>
  </si>
  <si>
    <t>jrbeers@colby.edu</t>
  </si>
  <si>
    <t>207-859-4935</t>
  </si>
  <si>
    <t>https://www.instagram.com/coach_jaredbeers/</t>
  </si>
  <si>
    <t>Husson University</t>
  </si>
  <si>
    <t>North Atlantic Conference (NAC)</t>
  </si>
  <si>
    <t>Bangor</t>
  </si>
  <si>
    <t>487524</t>
  </si>
  <si>
    <t>https://www.husson.edu/academics/degrees/</t>
  </si>
  <si>
    <t>DIII48310</t>
  </si>
  <si>
    <t>Moczygemba</t>
  </si>
  <si>
    <t>moczygembam@husson.edu</t>
  </si>
  <si>
    <t>207-973-7943</t>
  </si>
  <si>
    <t>https://hussoneagles.com/sports/mtrack-out/index</t>
  </si>
  <si>
    <t>https://twitter.com/hussonxctf</t>
  </si>
  <si>
    <t>https://www.instagram.com/mitchmoczy/</t>
  </si>
  <si>
    <t>https://www.frontrush.com/FR_Web_App/Player/PlayerSubmit.aspx?sid=MTA0MjY=-wVJ+v6Q/+pQ=&amp;ptype=recruit</t>
  </si>
  <si>
    <t>Husson</t>
  </si>
  <si>
    <t>85.50%</t>
  </si>
  <si>
    <t>$34,980</t>
  </si>
  <si>
    <t>DIII73379</t>
  </si>
  <si>
    <t>Houck</t>
  </si>
  <si>
    <t>houckj@husson.edu</t>
  </si>
  <si>
    <t>https://www.facebook.com/jonathan.houck.9/</t>
  </si>
  <si>
    <t>https://www.instagram.com/husson_xctf/</t>
  </si>
  <si>
    <t>DIII56603</t>
  </si>
  <si>
    <t>kondrackial@husson.edu</t>
  </si>
  <si>
    <t>207-941-7942</t>
  </si>
  <si>
    <t>161165</t>
  </si>
  <si>
    <t>DIII76005</t>
  </si>
  <si>
    <t>Lizotte</t>
  </si>
  <si>
    <t>34,980</t>
  </si>
  <si>
    <t>Saint Joseph's College of Maine</t>
  </si>
  <si>
    <t>Great Northeast Conference (NE)</t>
  </si>
  <si>
    <t>Standish</t>
  </si>
  <si>
    <t>161518</t>
  </si>
  <si>
    <t>https://www.sjcme.edu/academics/oncampus/programs/</t>
  </si>
  <si>
    <t>DIII57576</t>
  </si>
  <si>
    <t>Burleson</t>
  </si>
  <si>
    <t>Head Coach, Director of Track &amp; Field</t>
  </si>
  <si>
    <t>mburelson@sjcme.edu</t>
  </si>
  <si>
    <t>207-929-0555</t>
  </si>
  <si>
    <t>https://www.gomonks.com/sports/mtrack/index</t>
  </si>
  <si>
    <t>https://twitter.com/sjcmonksxc</t>
  </si>
  <si>
    <t>https://www.facebook.com/monksxctf/</t>
  </si>
  <si>
    <t>St. Joseph's (ME)</t>
  </si>
  <si>
    <t>385-415</t>
  </si>
  <si>
    <t>523-568</t>
  </si>
  <si>
    <t>87.29%</t>
  </si>
  <si>
    <t>$56,220</t>
  </si>
  <si>
    <t>DIII61260</t>
  </si>
  <si>
    <t>Hendricks</t>
  </si>
  <si>
    <t>thendricks@sjcme.edu</t>
  </si>
  <si>
    <t>207-893-7575</t>
  </si>
  <si>
    <t>https://www.facebook.com/troy.hendricks.16/</t>
  </si>
  <si>
    <t>DIII66355</t>
  </si>
  <si>
    <t>cwarren@sjcme.edu</t>
  </si>
  <si>
    <t>https://www.instagram.com/monksxc_tf/</t>
  </si>
  <si>
    <t>DIII38928</t>
  </si>
  <si>
    <t>Dann</t>
  </si>
  <si>
    <t>tdann@sjcme.edu</t>
  </si>
  <si>
    <t>207-893-6678</t>
  </si>
  <si>
    <t>DIII59318</t>
  </si>
  <si>
    <t>kmason@sjcme.edu</t>
  </si>
  <si>
    <t>DIII49708</t>
  </si>
  <si>
    <t>Roscoe</t>
  </si>
  <si>
    <t>mroscoe@sjcme.edu</t>
  </si>
  <si>
    <t>DIII76992</t>
  </si>
  <si>
    <t>Farr</t>
  </si>
  <si>
    <t>http://x.com/ryan_farr9</t>
  </si>
  <si>
    <t>56,220</t>
  </si>
  <si>
    <t>Thomas College</t>
  </si>
  <si>
    <t>161563</t>
  </si>
  <si>
    <t>https://www.thomas.edu/academics/</t>
  </si>
  <si>
    <t>DIII4401</t>
  </si>
  <si>
    <t>wilsoni@thomas.edu</t>
  </si>
  <si>
    <t>207-859-1225</t>
  </si>
  <si>
    <t>https://athletics.thomas.edu/sports/mens-track-and-field</t>
  </si>
  <si>
    <t>https://twitter.com/thomastrackie</t>
  </si>
  <si>
    <t>https://www.facebook.com/ThomasTrackField/</t>
  </si>
  <si>
    <t>https://athletics.thomas.edu/sports/2020/6/25/recruiting-questionnaires.aspx</t>
  </si>
  <si>
    <t>Thomas (ME)</t>
  </si>
  <si>
    <t>DIII51557</t>
  </si>
  <si>
    <t>Alanna</t>
  </si>
  <si>
    <t>McDonough Tucker</t>
  </si>
  <si>
    <t>alanna.tucker@thomas.edu</t>
  </si>
  <si>
    <t>207-859-1418</t>
  </si>
  <si>
    <t>https://www.instagram.com/thomastrackie/</t>
  </si>
  <si>
    <t>DIII47846</t>
  </si>
  <si>
    <t>yoosr</t>
  </si>
  <si>
    <t>AC Jim has been removed.</t>
  </si>
  <si>
    <t>https://www.facebook.com/people/Jim-Evans/100009481257260</t>
  </si>
  <si>
    <t>DIII4402</t>
  </si>
  <si>
    <t>AC Matt has been removed.</t>
  </si>
  <si>
    <t>https://www.instagram.com/mattthomas_21/</t>
  </si>
  <si>
    <t>DIII76595</t>
  </si>
  <si>
    <t>AC Jarrod has been removed.</t>
  </si>
  <si>
    <t>https://www.instagram.com/tctfxc/</t>
  </si>
  <si>
    <t>University of Maine at Farmington</t>
  </si>
  <si>
    <t>Farmington</t>
  </si>
  <si>
    <t>161226</t>
  </si>
  <si>
    <t>https://www.umf.maine.edu/majors-academics/</t>
  </si>
  <si>
    <t>DIII21925</t>
  </si>
  <si>
    <t>Cabaniss</t>
  </si>
  <si>
    <t>sean.cabaniss@maine.edu</t>
  </si>
  <si>
    <t>207-778-8153</t>
  </si>
  <si>
    <t>https://athletics.umf.maine.edu/sports/mtrack-out/index</t>
  </si>
  <si>
    <t>https://www.facebook.com/SeanCabbie</t>
  </si>
  <si>
    <t>https://www.facebook.com/UMFTrackClub</t>
  </si>
  <si>
    <t>https://www.instagram.com/mainexctf/</t>
  </si>
  <si>
    <t>http://athletics.umf.maine.edu/information/forms/recruiting/mens-outdoor-track</t>
  </si>
  <si>
    <t>Maine-Farmington</t>
  </si>
  <si>
    <t>$34,466</t>
  </si>
  <si>
    <t>DIII25736</t>
  </si>
  <si>
    <t>Toribio</t>
  </si>
  <si>
    <t>ben.toribio@maine.edu</t>
  </si>
  <si>
    <t>DIII70976</t>
  </si>
  <si>
    <t>Robbie</t>
  </si>
  <si>
    <t>Hollis</t>
  </si>
  <si>
    <t>robert.hollis@maine.edu</t>
  </si>
  <si>
    <t>University of Maine at Presque Isle</t>
  </si>
  <si>
    <t>Presque Isle</t>
  </si>
  <si>
    <t>161341</t>
  </si>
  <si>
    <t>https://www.umpi.edu/academics/</t>
  </si>
  <si>
    <t>DIII69156</t>
  </si>
  <si>
    <t>Putnam</t>
  </si>
  <si>
    <t>raymond.f.putnam@maine.edu</t>
  </si>
  <si>
    <t>https://owls.umpi.edu/sports/mtrack</t>
  </si>
  <si>
    <t>https://x.com/mainetf</t>
  </si>
  <si>
    <t>https://www.facebook.com/p/umaine-track-and-fieldxc-100057777635081/</t>
  </si>
  <si>
    <t>https://www.umpi.edu/forms/prospective-student-athlete-form/</t>
  </si>
  <si>
    <t>Maine-Presque Isle</t>
  </si>
  <si>
    <t>98.34%</t>
  </si>
  <si>
    <t>25,307</t>
  </si>
  <si>
    <t>DIII59047</t>
  </si>
  <si>
    <t>McAtee</t>
  </si>
  <si>
    <t>University of Southern Maine</t>
  </si>
  <si>
    <t>161554</t>
  </si>
  <si>
    <t>https://usm.maine.edu/majors-minors-programs</t>
  </si>
  <si>
    <t>DIII53376</t>
  </si>
  <si>
    <t>Whitten</t>
  </si>
  <si>
    <t>robert.whitten@maine.edu</t>
  </si>
  <si>
    <t>207-780-5776</t>
  </si>
  <si>
    <t>https://southernmainehuskies.com/sports/mens-track-and-field</t>
  </si>
  <si>
    <t>https://www.facebook.com/rwvault15</t>
  </si>
  <si>
    <t>https://www.facebook.com/UsmTrackAndField/</t>
  </si>
  <si>
    <t>https://southernme.prestosports.com/sports/mtrack-ind/recruitform</t>
  </si>
  <si>
    <t>Southern Maine</t>
  </si>
  <si>
    <t>488-590</t>
  </si>
  <si>
    <t>83.38%</t>
  </si>
  <si>
    <t>$36,720</t>
  </si>
  <si>
    <t>DIII74427</t>
  </si>
  <si>
    <t>Sabia</t>
  </si>
  <si>
    <t>https://www.instagram.com/usm_trackandxc/</t>
  </si>
  <si>
    <t>DIII73382</t>
  </si>
  <si>
    <t>Dyer</t>
  </si>
  <si>
    <t>ryan.dyer@maine.edu</t>
  </si>
  <si>
    <t>207-780-5574</t>
  </si>
  <si>
    <t>https://www.facebook.com/ryan.dyer.372/?locale=tl_PH</t>
  </si>
  <si>
    <t>DIII64817</t>
  </si>
  <si>
    <t>Karcanes</t>
  </si>
  <si>
    <t>36,720</t>
  </si>
  <si>
    <t>DIII74428</t>
  </si>
  <si>
    <t>https://www.facebook.com/jeff.amos.50/</t>
  </si>
  <si>
    <t>DIII74429</t>
  </si>
  <si>
    <t>Drummey</t>
  </si>
  <si>
    <t>https://www.facebook.com/mike.drummey.96/?_rdr</t>
  </si>
  <si>
    <t>DIII24837</t>
  </si>
  <si>
    <t>Giroux</t>
  </si>
  <si>
    <t>james.r.giroux@maine.edu</t>
  </si>
  <si>
    <t>207-780-5042</t>
  </si>
  <si>
    <t>Goucher College</t>
  </si>
  <si>
    <t>162654</t>
  </si>
  <si>
    <t>https://catalog.goucher.edu/content.php?catoid=3&amp;navoid=626</t>
  </si>
  <si>
    <t>DIII67496</t>
  </si>
  <si>
    <t>Agoris</t>
  </si>
  <si>
    <t>https://athletics.goucher.edu/sports/mtrack/index</t>
  </si>
  <si>
    <t>https://www.facebook.com/GopherXCTF/</t>
  </si>
  <si>
    <t>https://www.instagram.com/gouchertfxc/</t>
  </si>
  <si>
    <t>https://athletics.goucher.edu/sports/mxc/Recruiting_fr</t>
  </si>
  <si>
    <t>Goucher</t>
  </si>
  <si>
    <t>74.49%</t>
  </si>
  <si>
    <t>65,916</t>
  </si>
  <si>
    <t>DIII23797</t>
  </si>
  <si>
    <t>Javin</t>
  </si>
  <si>
    <t>Dodd</t>
  </si>
  <si>
    <t>410-337-6462</t>
  </si>
  <si>
    <t>$65,916</t>
  </si>
  <si>
    <t>DIII60102</t>
  </si>
  <si>
    <t>https://twitter.com/goucherxctf</t>
  </si>
  <si>
    <t>DIII50649</t>
  </si>
  <si>
    <t>HC JT has been removed.</t>
  </si>
  <si>
    <t>https://twitter.com/jtk_iv</t>
  </si>
  <si>
    <t>https://www.facebook.com/jt.klopcic</t>
  </si>
  <si>
    <t>https://www.instagram.com/jtk_iv/</t>
  </si>
  <si>
    <t>Hood College</t>
  </si>
  <si>
    <t>Middle Atlantic Conference (MAC)</t>
  </si>
  <si>
    <t>Frederick</t>
  </si>
  <si>
    <t>162760</t>
  </si>
  <si>
    <t>https://www.hood.edu/majors/</t>
  </si>
  <si>
    <t>DIII63096</t>
  </si>
  <si>
    <t>301-696-3365</t>
  </si>
  <si>
    <t>https://hoodathletics.com/sports/mens-track-and-field</t>
  </si>
  <si>
    <t>https://www.facebook.com/hoodcrosstrack/</t>
  </si>
  <si>
    <t>https://www.instagram.com/hoodxctf/</t>
  </si>
  <si>
    <t>https://hoodathletics.com/sports/2019/11/19/mtrack-questionnaire.aspx</t>
  </si>
  <si>
    <t>Hood (MD)</t>
  </si>
  <si>
    <t>65.52%</t>
  </si>
  <si>
    <t>59,898</t>
  </si>
  <si>
    <t>DIII63092</t>
  </si>
  <si>
    <t>Boea-Gisler</t>
  </si>
  <si>
    <t>DIII63093</t>
  </si>
  <si>
    <t>Abubakari</t>
  </si>
  <si>
    <t>ma56@hood.edu</t>
  </si>
  <si>
    <t>DIII63095</t>
  </si>
  <si>
    <t>Mercoli</t>
  </si>
  <si>
    <t>mercoli@hood.edu</t>
  </si>
  <si>
    <t>DIII63094</t>
  </si>
  <si>
    <t>Remi</t>
  </si>
  <si>
    <t>Opuni</t>
  </si>
  <si>
    <t>opuni@hood.edu</t>
  </si>
  <si>
    <t>DIII70979</t>
  </si>
  <si>
    <t>Owusu-Antwi</t>
  </si>
  <si>
    <t>owusuantwi@hood.edu</t>
  </si>
  <si>
    <t>https://www.instagram.com/__mr.martin/</t>
  </si>
  <si>
    <t>$59,898</t>
  </si>
  <si>
    <t>Johns Hopkins University</t>
  </si>
  <si>
    <t>Centennial Conference (CC)</t>
  </si>
  <si>
    <t>162928</t>
  </si>
  <si>
    <t>https://apply.jhu.edu/explore-academics/majors-and-minors/</t>
  </si>
  <si>
    <t>DIII73387</t>
  </si>
  <si>
    <t>Nikhil</t>
  </si>
  <si>
    <t>Bagchi</t>
  </si>
  <si>
    <t>https://hopkinssports.com/sports/mens-track-and-field</t>
  </si>
  <si>
    <t>https://twitter.com/hopkinstfxc</t>
  </si>
  <si>
    <t>https://www.facebook.com/jhumenssoccer18/</t>
  </si>
  <si>
    <t>https://www.instagram.com/hopkinstfxc/</t>
  </si>
  <si>
    <t>https://questionnaires.armssoftware.com/de5fb0765dfe</t>
  </si>
  <si>
    <t>Johns Hopkins</t>
  </si>
  <si>
    <t>720-760</t>
  </si>
  <si>
    <t>11.11%</t>
  </si>
  <si>
    <t>$67,667</t>
  </si>
  <si>
    <t>DIII73388</t>
  </si>
  <si>
    <t>Colby</t>
  </si>
  <si>
    <t>DIII73383</t>
  </si>
  <si>
    <t>Comber</t>
  </si>
  <si>
    <t>DIII73384</t>
  </si>
  <si>
    <t>DIII64820</t>
  </si>
  <si>
    <t>Sommer</t>
  </si>
  <si>
    <t>67,667</t>
  </si>
  <si>
    <t>DIII73385</t>
  </si>
  <si>
    <t>Kaze</t>
  </si>
  <si>
    <t>Wong</t>
  </si>
  <si>
    <t>https://twitter.com/physicskaze</t>
  </si>
  <si>
    <t>DIII73386</t>
  </si>
  <si>
    <t>Meltem</t>
  </si>
  <si>
    <t>Yashar</t>
  </si>
  <si>
    <t>DIII4609</t>
  </si>
  <si>
    <t>Van Allen</t>
  </si>
  <si>
    <t>vanallen@jhu.edu</t>
  </si>
  <si>
    <t>410-516-3802</t>
  </si>
  <si>
    <t>https://twitter.com/bvanallen</t>
  </si>
  <si>
    <t>DIII73389</t>
  </si>
  <si>
    <t>Stamps</t>
  </si>
  <si>
    <t>hstamps1@jh.edu</t>
  </si>
  <si>
    <t>DIII71708</t>
  </si>
  <si>
    <t>Jebb</t>
  </si>
  <si>
    <t>ajebb1@jhu.edu</t>
  </si>
  <si>
    <t>DIII71707</t>
  </si>
  <si>
    <t>jbutle66@jhmi.edu</t>
  </si>
  <si>
    <t>https://x.com/butlerxctf</t>
  </si>
  <si>
    <t>McDaniel College</t>
  </si>
  <si>
    <t>Westminster</t>
  </si>
  <si>
    <t>https://www.mcdaniel.edu/undergraduate/the-mcdaniel-plan/departments</t>
  </si>
  <si>
    <t>DIII78212</t>
  </si>
  <si>
    <t>Luy</t>
  </si>
  <si>
    <t>kendall.luy@mcdaniel.edu</t>
  </si>
  <si>
    <t>410-857-2581</t>
  </si>
  <si>
    <t>https://mcdanielathletics.com/sports/mens-track-and-field</t>
  </si>
  <si>
    <t>https://www.mcdanielathletics.com/recruits/m-track</t>
  </si>
  <si>
    <t>Salisbury University</t>
  </si>
  <si>
    <t>163851</t>
  </si>
  <si>
    <t>www.salisbury.edu/henson/programs/majors.html</t>
  </si>
  <si>
    <t>DIII4743</t>
  </si>
  <si>
    <t>jajones@salisbury.edu</t>
  </si>
  <si>
    <t>410-543-6337</t>
  </si>
  <si>
    <t>https://www.suseagulls.com/sports/track/index</t>
  </si>
  <si>
    <t>https://twitter.com/salisburyxc_tf</t>
  </si>
  <si>
    <t>https://www.facebook.com/people/Jim-Jones/5861784</t>
  </si>
  <si>
    <t>https://www.facebook.com/SalisburyXCandTF/</t>
  </si>
  <si>
    <t>https://www.suseagulls.com/sports/track/new_recruit_form</t>
  </si>
  <si>
    <t>86.50%</t>
  </si>
  <si>
    <t>$36,958</t>
  </si>
  <si>
    <t>DIII63098</t>
  </si>
  <si>
    <t>https://www.instagram.com/salisbury_xctf/</t>
  </si>
  <si>
    <t>36,958</t>
  </si>
  <si>
    <t>DIII63097</t>
  </si>
  <si>
    <t>Luis</t>
  </si>
  <si>
    <t>DIII47498</t>
  </si>
  <si>
    <t>Masoud</t>
  </si>
  <si>
    <t>Moghaddam</t>
  </si>
  <si>
    <t>DIII65953</t>
  </si>
  <si>
    <t>DIII74430</t>
  </si>
  <si>
    <t>https://www.facebook.com/zacho16/</t>
  </si>
  <si>
    <t>DIII65954</t>
  </si>
  <si>
    <t>Makenzie</t>
  </si>
  <si>
    <t>Hirsch</t>
  </si>
  <si>
    <t>DIII51562</t>
  </si>
  <si>
    <t>Anello</t>
  </si>
  <si>
    <t>jcanello@salisbury.edu</t>
  </si>
  <si>
    <t>DIII71709</t>
  </si>
  <si>
    <t>Graduate Asst Erin has been removed.</t>
  </si>
  <si>
    <t>https://x.com/eronconn</t>
  </si>
  <si>
    <t>https://www.instagram.com/erinconnelly04/</t>
  </si>
  <si>
    <t>St. Mary's College of Maryland</t>
  </si>
  <si>
    <t>St. Mary's City</t>
  </si>
  <si>
    <t>163912</t>
  </si>
  <si>
    <t>https://www.smcm.edu/academics/majors-minors-concentrations/</t>
  </si>
  <si>
    <t>DIII25744</t>
  </si>
  <si>
    <t>Reava</t>
  </si>
  <si>
    <t>rnpotter@smcm.edu</t>
  </si>
  <si>
    <t>240-895-2143</t>
  </si>
  <si>
    <t>https://smcmathletics.com/sports/mens-track-and-field</t>
  </si>
  <si>
    <t>https://www.instagram.com/smcm_xc/</t>
  </si>
  <si>
    <t>St. Mary's (MD)</t>
  </si>
  <si>
    <t>78.13%</t>
  </si>
  <si>
    <t>$75,550</t>
  </si>
  <si>
    <t>DIII75396</t>
  </si>
  <si>
    <t>https://x.com/saints_track</t>
  </si>
  <si>
    <t>https://www.facebook.com/lauren.harrison.54772/</t>
  </si>
  <si>
    <t>https://www.facebook.com/stmarysMD/</t>
  </si>
  <si>
    <t>https://www.instagram.com/lolo_harrison_/</t>
  </si>
  <si>
    <t>DIII53382</t>
  </si>
  <si>
    <t>DIII53381</t>
  </si>
  <si>
    <t>Shankle</t>
  </si>
  <si>
    <t>ceshankle@smcm.edu</t>
  </si>
  <si>
    <t>240-895-5016</t>
  </si>
  <si>
    <t>DIII71710</t>
  </si>
  <si>
    <t>Carthan</t>
  </si>
  <si>
    <t>ejcarthan@smcm.edu</t>
  </si>
  <si>
    <t>410-963-9457</t>
  </si>
  <si>
    <t>https://www.instagram.com/ellingtoncarthan/</t>
  </si>
  <si>
    <t>DIII65955</t>
  </si>
  <si>
    <t>Deminne</t>
  </si>
  <si>
    <t>https://twitter.com/saints_track</t>
  </si>
  <si>
    <t>75,550</t>
  </si>
  <si>
    <t>DIII51563</t>
  </si>
  <si>
    <t>AC Tiana has been removed.</t>
  </si>
  <si>
    <t>Stevenson University</t>
  </si>
  <si>
    <t>https://www.stevenson.edu/academics/undergraduate-programs/</t>
  </si>
  <si>
    <t>DIII78213</t>
  </si>
  <si>
    <t>Fletcher Williams</t>
  </si>
  <si>
    <t>mwilliams11353@stevenson.edu</t>
  </si>
  <si>
    <t>443-352-9392</t>
  </si>
  <si>
    <t>https://www.gomustangsports.com/sports/mtrack/index</t>
  </si>
  <si>
    <t>https://gomustangsports.com/sports/2022/8/12/prospective-student-athletes.aspx</t>
  </si>
  <si>
    <t>Stevenson (MD)</t>
  </si>
  <si>
    <t>164173</t>
  </si>
  <si>
    <t>DIII76006</t>
  </si>
  <si>
    <t>https://twitter.com/stevensontfxc</t>
  </si>
  <si>
    <t>https://www.facebook.com/profile.php?id=100092258921879</t>
  </si>
  <si>
    <t>https://www.instagram.com/stevensontfxc/</t>
  </si>
  <si>
    <t>87.26%</t>
  </si>
  <si>
    <t>56,334</t>
  </si>
  <si>
    <t>Washington College</t>
  </si>
  <si>
    <t>Chestertown</t>
  </si>
  <si>
    <t>164216</t>
  </si>
  <si>
    <t>https://www.washcoll.edu/academics/</t>
  </si>
  <si>
    <t>DIII69157</t>
  </si>
  <si>
    <t>Nolte</t>
  </si>
  <si>
    <t>mnolte2@washcoll.edu</t>
  </si>
  <si>
    <t>https://washcollsports.com/sports/mens-tennis</t>
  </si>
  <si>
    <t>https://x.com/uwtrack</t>
  </si>
  <si>
    <t>https://washcollsports.com/sports/2022/7/14/mens-tennis-prospective</t>
  </si>
  <si>
    <t>Washington (MD)</t>
  </si>
  <si>
    <t>76.11%</t>
  </si>
  <si>
    <t>Amherst College</t>
  </si>
  <si>
    <t>164465</t>
  </si>
  <si>
    <t>https://www.amherst.edu/academiclife/departments</t>
  </si>
  <si>
    <t>DIII4940</t>
  </si>
  <si>
    <t>Rubin</t>
  </si>
  <si>
    <t>strubin@amherst.edu</t>
  </si>
  <si>
    <t>413-542-8117</t>
  </si>
  <si>
    <t>https://athletics.amherst.edu/sports/mens-track-and-field</t>
  </si>
  <si>
    <t>https://twitter.com/coach_rube</t>
  </si>
  <si>
    <t>https://twitter.com/amherstxctf</t>
  </si>
  <si>
    <t>https://www.facebook.com/steve.rubin.585</t>
  </si>
  <si>
    <t>https://www.facebook.com/ACTFXC/</t>
  </si>
  <si>
    <t>https://www.instagram.com/coach_rube/</t>
  </si>
  <si>
    <t>https://www.instagram.com/amhersttrackfield/</t>
  </si>
  <si>
    <t>https://questionnaires.armssoftware.com/92c32e5514bd</t>
  </si>
  <si>
    <t>11.75%</t>
  </si>
  <si>
    <t>$79,600</t>
  </si>
  <si>
    <t>DIII61262</t>
  </si>
  <si>
    <t>Chappell-Dick</t>
  </si>
  <si>
    <t>hchappelldick@amherst.edu</t>
  </si>
  <si>
    <t>413-542-5547</t>
  </si>
  <si>
    <t>https://www.instagram.com/hannahchappelldick/</t>
  </si>
  <si>
    <t>79,600</t>
  </si>
  <si>
    <t>DIII71711</t>
  </si>
  <si>
    <t>Dsida</t>
  </si>
  <si>
    <t>mdsida@amherst.edu</t>
  </si>
  <si>
    <t>DIII70980</t>
  </si>
  <si>
    <t>jcarlson@amherst.edu</t>
  </si>
  <si>
    <t>DIII57582</t>
  </si>
  <si>
    <t>jomurphy@amherst.edu</t>
  </si>
  <si>
    <t>https://www.instagram.com/_cptmurphman_/</t>
  </si>
  <si>
    <t>DIII75397</t>
  </si>
  <si>
    <t>https://x.com/chrisplankey</t>
  </si>
  <si>
    <t>Babson College</t>
  </si>
  <si>
    <t>Wellesley</t>
  </si>
  <si>
    <t>164580</t>
  </si>
  <si>
    <t>https://www.babson.edu/Academics/undergraduate/concentrations/Pages/default.aspx</t>
  </si>
  <si>
    <t>DIII5037</t>
  </si>
  <si>
    <t>Brennen</t>
  </si>
  <si>
    <t>rbrennen@babson.edu</t>
  </si>
  <si>
    <t>781-239-5822</t>
  </si>
  <si>
    <t>https://babsonathletics.com/sports/mens-track-and-field</t>
  </si>
  <si>
    <t>https://twitter.com/russbrennen</t>
  </si>
  <si>
    <t>https://twitter.com/babsonxctrack</t>
  </si>
  <si>
    <t>https://www.facebook.com/BabsonXCTrack/</t>
  </si>
  <si>
    <t>https://www.instagram.com/babsonxctrack/</t>
  </si>
  <si>
    <t>https://questionnaires.armssoftware.com/52299576802a</t>
  </si>
  <si>
    <t>Babson</t>
  </si>
  <si>
    <t>22.19%</t>
  </si>
  <si>
    <t>$74,902</t>
  </si>
  <si>
    <t>DIII5038</t>
  </si>
  <si>
    <t>aspencerjones@babson.edu</t>
  </si>
  <si>
    <t>DIII65475</t>
  </si>
  <si>
    <t>Sitarski</t>
  </si>
  <si>
    <t>bsitarski@babson.edu</t>
  </si>
  <si>
    <t>781-239-4556</t>
  </si>
  <si>
    <t>https://www.facebook.com/babsonxctrack/</t>
  </si>
  <si>
    <t>74,902</t>
  </si>
  <si>
    <t>DIII49709</t>
  </si>
  <si>
    <t>DIII5039</t>
  </si>
  <si>
    <t>Brandeis University</t>
  </si>
  <si>
    <t>165015</t>
  </si>
  <si>
    <t>https://www.brandeis.edu/registrar/bulletin/provisional/courses/subjects/major-minor.html</t>
  </si>
  <si>
    <t>DIII75398</t>
  </si>
  <si>
    <t>Korn</t>
  </si>
  <si>
    <t>Volunteer Assistant Coach (Sprints, Hurdles, Jumps)</t>
  </si>
  <si>
    <t>https://www.brandeisjudges.com/sports/mtrack/questionnaire</t>
  </si>
  <si>
    <t>https://twitter.com/brandeisxctf</t>
  </si>
  <si>
    <t>https://www.instagram.com/elizabeth.r.korn/</t>
  </si>
  <si>
    <t>https://www.instagram.com/brandeisxctf/</t>
  </si>
  <si>
    <t>Brandeis</t>
  </si>
  <si>
    <t>31-33</t>
  </si>
  <si>
    <t>51.32%</t>
  </si>
  <si>
    <t>$76,195</t>
  </si>
  <si>
    <t>DIII63100</t>
  </si>
  <si>
    <t>Ketchum</t>
  </si>
  <si>
    <t>milesketchum@brandeis.edu</t>
  </si>
  <si>
    <t>781-736-3647</t>
  </si>
  <si>
    <t>https://www.brandeisjudges.com/sports/mtrack/index</t>
  </si>
  <si>
    <t>76,195</t>
  </si>
  <si>
    <t>DIII66671</t>
  </si>
  <si>
    <t>Parks</t>
  </si>
  <si>
    <t>shannonparks@brandeis.edu</t>
  </si>
  <si>
    <t>DIII75399</t>
  </si>
  <si>
    <t>Chamberlain</t>
  </si>
  <si>
    <t>DIII66673</t>
  </si>
  <si>
    <t>myersa@brandeis.edu</t>
  </si>
  <si>
    <t>781-736-7817</t>
  </si>
  <si>
    <t>DIII61263</t>
  </si>
  <si>
    <t>michaelschmidt@brandeis.edu</t>
  </si>
  <si>
    <t>781-736-8835</t>
  </si>
  <si>
    <t>DIII73390</t>
  </si>
  <si>
    <t>Willem</t>
  </si>
  <si>
    <t>Goff</t>
  </si>
  <si>
    <t>willemgoff@brandeis.edu</t>
  </si>
  <si>
    <t>Bridgewater State University</t>
  </si>
  <si>
    <t xml:space="preserve">Massachusetts State Collegiate Athletic Conference (MASCAC) </t>
  </si>
  <si>
    <t>Bridgewater</t>
  </si>
  <si>
    <t>165024</t>
  </si>
  <si>
    <t>https://www.bridgew.edu/majors-and-minors/undergraduate</t>
  </si>
  <si>
    <t>DIII55168</t>
  </si>
  <si>
    <t>Kloiber</t>
  </si>
  <si>
    <t>ckloiber@bridgew.edu</t>
  </si>
  <si>
    <t>508-531-2772</t>
  </si>
  <si>
    <t>https://www.bsubears.com/sports/mtrack/index</t>
  </si>
  <si>
    <t>https://twitter.com/bsu_xc_tf</t>
  </si>
  <si>
    <t>https://www.facebook.com/BSUXCTF/</t>
  </si>
  <si>
    <t>https://www.instagram.com/bsu_xc_tf/</t>
  </si>
  <si>
    <t>https://www.bsubears.com/sports/mtrack/Frontrush</t>
  </si>
  <si>
    <t>Bridgewater State</t>
  </si>
  <si>
    <t>78.14%</t>
  </si>
  <si>
    <t>$54,510</t>
  </si>
  <si>
    <t>DIII66674</t>
  </si>
  <si>
    <t>Williams-Tinkham</t>
  </si>
  <si>
    <t>jwilliamstinkham@bridgew.edu</t>
  </si>
  <si>
    <t>54,510</t>
  </si>
  <si>
    <t>DIII65956</t>
  </si>
  <si>
    <t>r11williams@bridgew.edu</t>
  </si>
  <si>
    <t>DIII73391</t>
  </si>
  <si>
    <t>Desilvestre</t>
  </si>
  <si>
    <t>ndesilvestre@bridgew.edu</t>
  </si>
  <si>
    <t>Curry College</t>
  </si>
  <si>
    <t>165529</t>
  </si>
  <si>
    <t>https://www.curry.edu/programs-and-courses/undergraduate-programs.html</t>
  </si>
  <si>
    <t>DIII74899</t>
  </si>
  <si>
    <t>Gallo</t>
  </si>
  <si>
    <t>Sarah.supino@curry.edu</t>
  </si>
  <si>
    <t>617-333-2217</t>
  </si>
  <si>
    <t>https://www.curryathletics.com/sports/mten/index</t>
  </si>
  <si>
    <t>https://x.com/currycolonels</t>
  </si>
  <si>
    <t>https://www.curryathletics.com/sports/mten/recruit_questionnaire</t>
  </si>
  <si>
    <t>Curry (MA)</t>
  </si>
  <si>
    <t>490-550</t>
  </si>
  <si>
    <t>$61,810</t>
  </si>
  <si>
    <t>DIII77485</t>
  </si>
  <si>
    <t>Berard</t>
  </si>
  <si>
    <t>dennis.berard@curry.edu</t>
  </si>
  <si>
    <t>https://www.instagram.com/currycollegexc/</t>
  </si>
  <si>
    <t>Emmanuel College - Massachusetts</t>
  </si>
  <si>
    <t>Great Northeast Athletic Conference (GNAC)</t>
  </si>
  <si>
    <t>165671</t>
  </si>
  <si>
    <t>https://www.emmanuel.edu/academics/programs-of-study-and-departments.html</t>
  </si>
  <si>
    <t>DIII63102</t>
  </si>
  <si>
    <t>Gardner-Crichlow</t>
  </si>
  <si>
    <t>gardnercrichlowd@emmanuel.edu</t>
  </si>
  <si>
    <t>617-735-9986</t>
  </si>
  <si>
    <t>https://www.goecsaints.com/sports/c-track/index</t>
  </si>
  <si>
    <t>https://www.goecsaints.com/sports/c-track/Track_Recruitment_Form_FR</t>
  </si>
  <si>
    <t>Emmanuel (MA)</t>
  </si>
  <si>
    <t>68.69%</t>
  </si>
  <si>
    <t>61,813</t>
  </si>
  <si>
    <t>DIII71713</t>
  </si>
  <si>
    <t>Baugh</t>
  </si>
  <si>
    <t>https://x.com/ecsaints</t>
  </si>
  <si>
    <t>https://www.instagram.com/ec_saints/</t>
  </si>
  <si>
    <t>$61,813</t>
  </si>
  <si>
    <t>DIII65958</t>
  </si>
  <si>
    <t>Caileigh</t>
  </si>
  <si>
    <t>Blackmer</t>
  </si>
  <si>
    <t>https://www.facebook.com/groups/109913015717137/</t>
  </si>
  <si>
    <t>DIII74431</t>
  </si>
  <si>
    <t>Amani</t>
  </si>
  <si>
    <t>https://www.facebook.com/amani.boston.5/?locale=tr_TR</t>
  </si>
  <si>
    <t>DIII65959</t>
  </si>
  <si>
    <t>Daly</t>
  </si>
  <si>
    <t>dalya@emmanuel.edu</t>
  </si>
  <si>
    <t>DIII71712</t>
  </si>
  <si>
    <t>Beverly</t>
  </si>
  <si>
    <t>Assistant Coach (Hurdles, Pole Vault)</t>
  </si>
  <si>
    <t>DIII53385</t>
  </si>
  <si>
    <t>baileyj2@emmanuel.edu</t>
  </si>
  <si>
    <t>617-735-9863</t>
  </si>
  <si>
    <t>DIII65957</t>
  </si>
  <si>
    <t>Fitchburg State University</t>
  </si>
  <si>
    <t>Fitchburg</t>
  </si>
  <si>
    <t>165820</t>
  </si>
  <si>
    <t>https://www.fitchburgstate.edu/academics/undergraduate/</t>
  </si>
  <si>
    <t>DIII5558</t>
  </si>
  <si>
    <t>Jellison</t>
  </si>
  <si>
    <t>jjellison@fitchburgstate.edu</t>
  </si>
  <si>
    <t>978-665-3494</t>
  </si>
  <si>
    <t>https://www.fitchburgfalcons.com/sports/mtrack/index</t>
  </si>
  <si>
    <t>https://twitter.com/coachjellisontf</t>
  </si>
  <si>
    <t>https://twitter.com/fsufalconstfxc</t>
  </si>
  <si>
    <t>https://www.facebook.com/jim.jellison.18</t>
  </si>
  <si>
    <t>https://www.fitchburgfalcons.com/insideAthletics/Recruits/questionnaire</t>
  </si>
  <si>
    <t>Fitchburg State</t>
  </si>
  <si>
    <t>$37,676</t>
  </si>
  <si>
    <t>DIII5559</t>
  </si>
  <si>
    <t>Nora</t>
  </si>
  <si>
    <t>Armstrong</t>
  </si>
  <si>
    <t>nlynch2@fitchburgstate.edu</t>
  </si>
  <si>
    <t>DIII63103</t>
  </si>
  <si>
    <t>Donelan</t>
  </si>
  <si>
    <t>cdonela3@fitchburgstate.edu</t>
  </si>
  <si>
    <t>https://www.instagram.com/fsufalcons.xctf/</t>
  </si>
  <si>
    <t>DIII76596</t>
  </si>
  <si>
    <t>Sacramone</t>
  </si>
  <si>
    <t>bsacramo@fitchburgstate.edu</t>
  </si>
  <si>
    <t>https://www.instagram.com/sacramonious1/</t>
  </si>
  <si>
    <t>37,676</t>
  </si>
  <si>
    <t>Gordon College</t>
  </si>
  <si>
    <t>Wenham</t>
  </si>
  <si>
    <t>165936</t>
  </si>
  <si>
    <t>https://www.gordon.edu/departments</t>
  </si>
  <si>
    <t>DIII51565</t>
  </si>
  <si>
    <t>Miela</t>
  </si>
  <si>
    <t>Mickey.Miela@gordon.edu</t>
  </si>
  <si>
    <t>978-867-4827</t>
  </si>
  <si>
    <t>https://athletics.gordon.edu/sports/mens-track-and-field</t>
  </si>
  <si>
    <t>https://twitter.com/coachmiela</t>
  </si>
  <si>
    <t>https://www.facebook.com/gcxctf/</t>
  </si>
  <si>
    <t>https://www.instagram.com/gordon_xctf/</t>
  </si>
  <si>
    <t>https://athletics.gordon.edu/sb_output.aspx?form=17</t>
  </si>
  <si>
    <t>Gordon (MA)</t>
  </si>
  <si>
    <t>20-29</t>
  </si>
  <si>
    <t>69.12%</t>
  </si>
  <si>
    <t>$52,850</t>
  </si>
  <si>
    <t>DIII71714</t>
  </si>
  <si>
    <t>Toleos</t>
  </si>
  <si>
    <t>Aaron.Toleos@gordon.edu</t>
  </si>
  <si>
    <t>DIII57584</t>
  </si>
  <si>
    <t>Patrick.Decker@gordon.edu</t>
  </si>
  <si>
    <t>DIII74900</t>
  </si>
  <si>
    <t>Cordon</t>
  </si>
  <si>
    <t>Louco</t>
  </si>
  <si>
    <t>Cordon.Louco@gordon.edu</t>
  </si>
  <si>
    <t>DIII73392</t>
  </si>
  <si>
    <t>Rosie</t>
  </si>
  <si>
    <t>Lasell University</t>
  </si>
  <si>
    <t>Auburndale</t>
  </si>
  <si>
    <t>166391</t>
  </si>
  <si>
    <t>http://www.laspositascollege.edu/programs/degrees.php</t>
  </si>
  <si>
    <t>DIII71715</t>
  </si>
  <si>
    <t>Chabon</t>
  </si>
  <si>
    <t>achabon@lasell.edu</t>
  </si>
  <si>
    <t>https://lbcchargers.com/sports/womens-volleyball</t>
  </si>
  <si>
    <t>https://twitter.com/andrewchabon</t>
  </si>
  <si>
    <t>https://x.com/laselltf</t>
  </si>
  <si>
    <t>https://www.facebook.com/LasellXCTF/</t>
  </si>
  <si>
    <t>https://www.instagram.com/lasellxctf/</t>
  </si>
  <si>
    <t>https://laserpride.lasell.edu/sports/recruitme</t>
  </si>
  <si>
    <t>Lasell</t>
  </si>
  <si>
    <t>$58,500</t>
  </si>
  <si>
    <t>https://www.lasell.edu/academics/academic-catalog/undergraduate-catalog/programs-of-study</t>
  </si>
  <si>
    <t>DIII50650</t>
  </si>
  <si>
    <t>Zeig</t>
  </si>
  <si>
    <t>https://laserpride.lasell.edu/sports/mtrack/index</t>
  </si>
  <si>
    <t>https://twitter.com/lasellmlax</t>
  </si>
  <si>
    <t>https://www.instagram.com/laselltf/</t>
  </si>
  <si>
    <t>DIII76007</t>
  </si>
  <si>
    <t>Carvalho</t>
  </si>
  <si>
    <t>58,500</t>
  </si>
  <si>
    <t>DIII63104</t>
  </si>
  <si>
    <t>Panebianco</t>
  </si>
  <si>
    <t>Lesley University</t>
  </si>
  <si>
    <t>166452</t>
  </si>
  <si>
    <t>https://lesley.edu/academics/undergraduate</t>
  </si>
  <si>
    <t>DIII73393</t>
  </si>
  <si>
    <t>Konhaus</t>
  </si>
  <si>
    <t>aidan.konhaus@lesley.edu</t>
  </si>
  <si>
    <t>https://lesleyathletics.com/sports/mtrack/index</t>
  </si>
  <si>
    <t>https://twitter.com/lesley_xctrack</t>
  </si>
  <si>
    <t>https://www.instagram.com/lesley_xctrack/</t>
  </si>
  <si>
    <t>Lesley (MA)</t>
  </si>
  <si>
    <t>75.91%</t>
  </si>
  <si>
    <t>$51,170</t>
  </si>
  <si>
    <t>DIII76597</t>
  </si>
  <si>
    <t>Nangle</t>
  </si>
  <si>
    <t>hannah.nangle@lesley.edu</t>
  </si>
  <si>
    <t>51,170</t>
  </si>
  <si>
    <t>Massachusetts Institute of Technology - MIT</t>
  </si>
  <si>
    <t>166683</t>
  </si>
  <si>
    <t>https://mitadmissions.org/discover/majors</t>
  </si>
  <si>
    <t>DIII47502</t>
  </si>
  <si>
    <t>https://mitathletics.com/sports/mens-track-and-field</t>
  </si>
  <si>
    <t>https://twitter.com/mittfxc</t>
  </si>
  <si>
    <t>https://www.instagram.com/mittfxc/</t>
  </si>
  <si>
    <t>https://mitathletics.com/sports/2021/4/20/information-Recruiting-Team-Recruitment-Forms.aspx</t>
  </si>
  <si>
    <t>MIT (Mass. Institute of Technology)</t>
  </si>
  <si>
    <t>730-780</t>
  </si>
  <si>
    <t>780-800</t>
  </si>
  <si>
    <t>5.19%</t>
  </si>
  <si>
    <t>$72,462</t>
  </si>
  <si>
    <t>DIII57025</t>
  </si>
  <si>
    <t>Ana</t>
  </si>
  <si>
    <t>Przybylowski</t>
  </si>
  <si>
    <t>DIII61264</t>
  </si>
  <si>
    <t>Heyde</t>
  </si>
  <si>
    <t>heyde@mit.edu</t>
  </si>
  <si>
    <t>https://www.facebook.com/MITTFXC/</t>
  </si>
  <si>
    <t>72,462</t>
  </si>
  <si>
    <t>DIII51566</t>
  </si>
  <si>
    <t>Macon</t>
  </si>
  <si>
    <t>rmacon@mit.edu</t>
  </si>
  <si>
    <t>DIII5939</t>
  </si>
  <si>
    <t>Linder</t>
  </si>
  <si>
    <t>lindert@mit.edu</t>
  </si>
  <si>
    <t>617-253-3633</t>
  </si>
  <si>
    <t>https://www.facebook.com/todd.linder.52</t>
  </si>
  <si>
    <t>DIII71718</t>
  </si>
  <si>
    <t>Ackerman</t>
  </si>
  <si>
    <t>DIII5940</t>
  </si>
  <si>
    <t>Rousseau</t>
  </si>
  <si>
    <t>derekrou@mit.edu</t>
  </si>
  <si>
    <t>617-253-0816</t>
  </si>
  <si>
    <t>DIII71719</t>
  </si>
  <si>
    <t>Massachusetts Maritime Academy</t>
  </si>
  <si>
    <t>Buzzards Bay</t>
  </si>
  <si>
    <t>166692</t>
  </si>
  <si>
    <t>https://www.maritime.edu/undergraduate-degrees</t>
  </si>
  <si>
    <t>DIII5778</t>
  </si>
  <si>
    <t>Cathy</t>
  </si>
  <si>
    <t>Lohse</t>
  </si>
  <si>
    <t>clohse@maritime.edu</t>
  </si>
  <si>
    <t>508-830-5325</t>
  </si>
  <si>
    <t>https://www.mmabucs.com/sports/track/index</t>
  </si>
  <si>
    <t>https://www.facebook.com/catherine.lohse.7</t>
  </si>
  <si>
    <t>https://www.mmabucs.com/forms/Sports_Information_Questionnaire</t>
  </si>
  <si>
    <t>Massachusetts Maritime</t>
  </si>
  <si>
    <t>520-595</t>
  </si>
  <si>
    <t>DIII78214</t>
  </si>
  <si>
    <t>O'Leary</t>
  </si>
  <si>
    <t>joleary@maritime.edu</t>
  </si>
  <si>
    <t>DIII68363</t>
  </si>
  <si>
    <t>Fena</t>
  </si>
  <si>
    <t>kfena@maritime.edu</t>
  </si>
  <si>
    <t>Nichols College</t>
  </si>
  <si>
    <t>Dudley</t>
  </si>
  <si>
    <t>167260</t>
  </si>
  <si>
    <t>https://www.nichols.edu/academics/degrees-and-programs</t>
  </si>
  <si>
    <t>DIII53388</t>
  </si>
  <si>
    <t>Makayla</t>
  </si>
  <si>
    <t>Norton</t>
  </si>
  <si>
    <t>makayla.norton@nichols.edu</t>
  </si>
  <si>
    <t>https://nicholsathletics.com/sports/mens-track-and-field</t>
  </si>
  <si>
    <t>https://twitter.com/ncbison_cctf</t>
  </si>
  <si>
    <t>https://www.facebook.com/nichollsxctf/</t>
  </si>
  <si>
    <t>https://nicholsathletics.com/sb_output.aspx?form=23</t>
  </si>
  <si>
    <t>Nichols (MA)</t>
  </si>
  <si>
    <t>$54,090</t>
  </si>
  <si>
    <t>DIII67498</t>
  </si>
  <si>
    <t>Carleton</t>
  </si>
  <si>
    <t>patrick.carleton@nichols.edu</t>
  </si>
  <si>
    <t>54,090</t>
  </si>
  <si>
    <t>Regis College</t>
  </si>
  <si>
    <t>167598</t>
  </si>
  <si>
    <t>https://www.regiscollege.edu/academics/undergraduate.cfm</t>
  </si>
  <si>
    <t>DIII70082</t>
  </si>
  <si>
    <t>Hundley</t>
  </si>
  <si>
    <t>wesley.hundley@regiscollege.edu</t>
  </si>
  <si>
    <t>781-768-7913</t>
  </si>
  <si>
    <t>https://www.goregispride.com/sports/mtrack/index</t>
  </si>
  <si>
    <t>https://x.com/regis_xctf</t>
  </si>
  <si>
    <t>https://www.instagram.com/regis_xctf/</t>
  </si>
  <si>
    <t>https://www.goregispride.com/information/Media/Sports_Comm._Questionnaire</t>
  </si>
  <si>
    <t>Regis (MA)</t>
  </si>
  <si>
    <t>80.76%</t>
  </si>
  <si>
    <t>$63,062</t>
  </si>
  <si>
    <t>Springfield College</t>
  </si>
  <si>
    <t>167899</t>
  </si>
  <si>
    <t>https://springfield.edu/academics/undergraduate-programs</t>
  </si>
  <si>
    <t>DIII6198</t>
  </si>
  <si>
    <t>mmiller3@springfieldcollege.edu</t>
  </si>
  <si>
    <t>413-748-3767</t>
  </si>
  <si>
    <t>https://springfieldcollegepride.com/sports/mtrack/index</t>
  </si>
  <si>
    <t>https://twitter.com/coachm_miller</t>
  </si>
  <si>
    <t>https://twitter.com/springfield_tf</t>
  </si>
  <si>
    <t>https://www.facebook.com/SpringfieldTF/</t>
  </si>
  <si>
    <t>https://www.instagram.com/springfield_tf/</t>
  </si>
  <si>
    <t>https://springfield.prestosports.com/recruits/xctrack_recruiting_form</t>
  </si>
  <si>
    <t>Springfield (MA)</t>
  </si>
  <si>
    <t>600-640</t>
  </si>
  <si>
    <t>600-660</t>
  </si>
  <si>
    <t>62.11%</t>
  </si>
  <si>
    <t>$57,150</t>
  </si>
  <si>
    <t>DIII60106</t>
  </si>
  <si>
    <t>aminott@springfieldcollege.edu</t>
  </si>
  <si>
    <t>57,150</t>
  </si>
  <si>
    <t>DIII6199</t>
  </si>
  <si>
    <t>Steinman</t>
  </si>
  <si>
    <t>asteinman@springfieldcollege.edu</t>
  </si>
  <si>
    <t>413-748-3351</t>
  </si>
  <si>
    <t>https://twitter.com/coachsteinman</t>
  </si>
  <si>
    <t>DIII55169</t>
  </si>
  <si>
    <t>Shoffner</t>
  </si>
  <si>
    <t>cshoffner@springfieldcollege.edu</t>
  </si>
  <si>
    <t>DIII56608</t>
  </si>
  <si>
    <t>Graduate Asst Alexandra has been removed.</t>
  </si>
  <si>
    <t>Suffolk University</t>
  </si>
  <si>
    <t>168005</t>
  </si>
  <si>
    <t>https://www.suffolk.edu/admission/undergraduate/29428.php</t>
  </si>
  <si>
    <t>DIII6244</t>
  </si>
  <si>
    <t>wpfeldman@suffolk.edu</t>
  </si>
  <si>
    <t>617-994-6885</t>
  </si>
  <si>
    <t>https://www.gosuffolkrams.com/sports/mtrack-out/index</t>
  </si>
  <si>
    <t>https://www.instagram.com/suffolkxctf/</t>
  </si>
  <si>
    <t>https://www.gosuffolkrams.com/recruit/mtrackfield</t>
  </si>
  <si>
    <t>Suffolk (MA)</t>
  </si>
  <si>
    <t>83.97%</t>
  </si>
  <si>
    <t>$62,760</t>
  </si>
  <si>
    <t>DIII61266</t>
  </si>
  <si>
    <t>Kerstin</t>
  </si>
  <si>
    <t>Darsney</t>
  </si>
  <si>
    <t>Kerstin.Darsney@suffolk.edu</t>
  </si>
  <si>
    <t>https://www.facebook.com/SUXCTF/</t>
  </si>
  <si>
    <t>62,760</t>
  </si>
  <si>
    <t>DIII6246</t>
  </si>
  <si>
    <t>Morse</t>
  </si>
  <si>
    <t>617-573-8379</t>
  </si>
  <si>
    <t>https://www.facebook.com/tim.morse.12</t>
  </si>
  <si>
    <t>DIII47504</t>
  </si>
  <si>
    <t>DIII70083</t>
  </si>
  <si>
    <t>DIII47505</t>
  </si>
  <si>
    <t>Poublon</t>
  </si>
  <si>
    <t>DIII6247</t>
  </si>
  <si>
    <t>Brodin</t>
  </si>
  <si>
    <t>DIII47506</t>
  </si>
  <si>
    <t>Mai</t>
  </si>
  <si>
    <t>Lin Vankirk</t>
  </si>
  <si>
    <t>Tufts University</t>
  </si>
  <si>
    <t>Medford</t>
  </si>
  <si>
    <t>168148</t>
  </si>
  <si>
    <t>https://admissions.tufts.edu/academics/majors-and-minors/</t>
  </si>
  <si>
    <t>29</t>
  </si>
  <si>
    <t>DIII69158</t>
  </si>
  <si>
    <t>jamie.norton@tufts.edu</t>
  </si>
  <si>
    <t>617-627-5062</t>
  </si>
  <si>
    <t>https://gotuftsjumbos.com/sports/mens-track-and-field</t>
  </si>
  <si>
    <t>https://twitter.com/jpnorton8</t>
  </si>
  <si>
    <t>https://twitter.com/gojumbos</t>
  </si>
  <si>
    <t>https://www.facebook.com/TUXCTUTF/</t>
  </si>
  <si>
    <t>https://www.instagram.com/tuxctutf/</t>
  </si>
  <si>
    <t>http://www.gotuftsjumbos.com/sports/mtrack/recruitForm</t>
  </si>
  <si>
    <t>Tufts</t>
  </si>
  <si>
    <t>16.97%</t>
  </si>
  <si>
    <t>DIII71721</t>
  </si>
  <si>
    <t>Colello</t>
  </si>
  <si>
    <t>benjamin.colello@tufts.edu</t>
  </si>
  <si>
    <t>DIII6297</t>
  </si>
  <si>
    <t>LeClair</t>
  </si>
  <si>
    <t>DIII6298</t>
  </si>
  <si>
    <t>Wallin LeClair</t>
  </si>
  <si>
    <t>DIII6303</t>
  </si>
  <si>
    <t>Ingrid</t>
  </si>
  <si>
    <t>ingrid.gustafson@tufts.edu</t>
  </si>
  <si>
    <t>https://twitter.com/ingridtech</t>
  </si>
  <si>
    <t>DIII71722</t>
  </si>
  <si>
    <t>Morwick</t>
  </si>
  <si>
    <t>kristen.morwick@tufts.edu</t>
  </si>
  <si>
    <t>617-627-5625</t>
  </si>
  <si>
    <t>https://x.com/drwick14</t>
  </si>
  <si>
    <t>DIII71723</t>
  </si>
  <si>
    <t>Rafuse</t>
  </si>
  <si>
    <t>Katherine.Rafuse@tufts.edu</t>
  </si>
  <si>
    <t>University of Massachusetts - Boston</t>
  </si>
  <si>
    <t>166638</t>
  </si>
  <si>
    <t>https://www.umb.edu/academics/environment/ug/majors</t>
  </si>
  <si>
    <t>DIII69159</t>
  </si>
  <si>
    <t>Ozzie</t>
  </si>
  <si>
    <t>beresford.brown@umb.edu</t>
  </si>
  <si>
    <t>https://www.beaconsathletics.com/sports/mens-track-and-field</t>
  </si>
  <si>
    <t>https://x.com/umassxctf</t>
  </si>
  <si>
    <t>https://www.facebook.com/UMass-Boston-Cross-Country-Track-Field-Program-252608854774444/</t>
  </si>
  <si>
    <t>http://www.athletics.umb.edu/recruitment.php</t>
  </si>
  <si>
    <t>Massachusetts-Boston</t>
  </si>
  <si>
    <t>76.96%</t>
  </si>
  <si>
    <t>55,296</t>
  </si>
  <si>
    <t>DIII76993</t>
  </si>
  <si>
    <t>Bunke</t>
  </si>
  <si>
    <t>lauren.bunke@umb.edu</t>
  </si>
  <si>
    <t>https://twitter.com/umassxctf</t>
  </si>
  <si>
    <t>DIII74432</t>
  </si>
  <si>
    <t>https://www.instagram.com/danielcope_21/</t>
  </si>
  <si>
    <t>$55,296</t>
  </si>
  <si>
    <t>DIII74433</t>
  </si>
  <si>
    <t>Cataloni</t>
  </si>
  <si>
    <t>david.cataloni@umb.edu</t>
  </si>
  <si>
    <t>University of Massachusetts - Dartmouth</t>
  </si>
  <si>
    <t>North Dartmouth</t>
  </si>
  <si>
    <t>167987</t>
  </si>
  <si>
    <t>https://www.umassd.edu/cas/majorsminors/</t>
  </si>
  <si>
    <t>DIII76598</t>
  </si>
  <si>
    <t>https://corsairathletics.com/sports/mens-track-and-field</t>
  </si>
  <si>
    <t>https://twitter.com/umassdxctf</t>
  </si>
  <si>
    <t>https://www.facebook.com/UMassDXCTF/</t>
  </si>
  <si>
    <t>https://www.instagram.com/umassdxctf/</t>
  </si>
  <si>
    <t>https://www.frontrush.com/FR_Web_App/Player/PlayerSubmit.aspx?sid=MTI0NDA=-XmbzH6xzHfo=&amp;ptype=recruit</t>
  </si>
  <si>
    <t>Massachusetts-Dartmouth</t>
  </si>
  <si>
    <t>74.29%</t>
  </si>
  <si>
    <t>48,602</t>
  </si>
  <si>
    <t>DIII5874</t>
  </si>
  <si>
    <t>Salem</t>
  </si>
  <si>
    <t>msalem1@umassd.edu</t>
  </si>
  <si>
    <t>508-910-6470</t>
  </si>
  <si>
    <t>$48,602</t>
  </si>
  <si>
    <t>DIII74434</t>
  </si>
  <si>
    <t>cfoley7@umassd.edu</t>
  </si>
  <si>
    <t>https://twitter.com/cfoley_11</t>
  </si>
  <si>
    <t>https://www.facebook.com/connor.foley.940/</t>
  </si>
  <si>
    <t>DIII48319</t>
  </si>
  <si>
    <t>Arcaro</t>
  </si>
  <si>
    <t>Assistant Coach (Hammer Throw)</t>
  </si>
  <si>
    <t>DIII57587</t>
  </si>
  <si>
    <t>O'Connell</t>
  </si>
  <si>
    <t>roconnell4@umassd.edu</t>
  </si>
  <si>
    <t>508-910-6493</t>
  </si>
  <si>
    <t>https://twitter.com/Coach__OC</t>
  </si>
  <si>
    <t>Wellesley College</t>
  </si>
  <si>
    <t>168218</t>
  </si>
  <si>
    <t>DIII74435</t>
  </si>
  <si>
    <t>Lepley</t>
  </si>
  <si>
    <t>ml139@wellesley.edu</t>
  </si>
  <si>
    <t>https://wellesleyblue.com/sports/field-hockey</t>
  </si>
  <si>
    <t>https://twitter.com/wellesleyxctf</t>
  </si>
  <si>
    <t>https://www.facebook.com/wellesleycollegexctf/</t>
  </si>
  <si>
    <t>https://www.instagram.com/wellesleyxctf/</t>
  </si>
  <si>
    <t>https://wellesleyblue.com/sports/2024/5/27/prospect-student.aspx</t>
  </si>
  <si>
    <t>16.20%</t>
  </si>
  <si>
    <t>Wentworth Institute of Technology</t>
  </si>
  <si>
    <t>168227</t>
  </si>
  <si>
    <t>https://wit.edu/academics/undergraduate-studies</t>
  </si>
  <si>
    <t>DIII53390</t>
  </si>
  <si>
    <t>Gustavson</t>
  </si>
  <si>
    <t>gustavsone@wit.edu</t>
  </si>
  <si>
    <t>617-989-5378</t>
  </si>
  <si>
    <t>https://www.wentworthathletics.com/sports/mtrack-ind/index</t>
  </si>
  <si>
    <t>https://twitter.com/wit_xctf</t>
  </si>
  <si>
    <t>https://www.wentworthathletics.com/sports/mxc/recruit</t>
  </si>
  <si>
    <t>Wentworth Tech</t>
  </si>
  <si>
    <t>89.50%</t>
  </si>
  <si>
    <t>DIII75400</t>
  </si>
  <si>
    <t>Ardolino</t>
  </si>
  <si>
    <t>https://www.instagram.com/wit_xctrackfield/</t>
  </si>
  <si>
    <t>DIII57027</t>
  </si>
  <si>
    <t>Aronov</t>
  </si>
  <si>
    <t>DIII49711</t>
  </si>
  <si>
    <t>DIII49141</t>
  </si>
  <si>
    <t>McSolla</t>
  </si>
  <si>
    <t>https://twitter.com/5thgoldenticket</t>
  </si>
  <si>
    <t>Western New England University</t>
  </si>
  <si>
    <t>168254</t>
  </si>
  <si>
    <t>https://www1.wne.edu/academics/undergraduate/index.cfm</t>
  </si>
  <si>
    <t>DIII74901</t>
  </si>
  <si>
    <t>jonathan.harris@wne.edu</t>
  </si>
  <si>
    <t>413-782-1466</t>
  </si>
  <si>
    <t>https://www.wnegoldenbears.com/sports/mten/index</t>
  </si>
  <si>
    <t>https://x.com/jonj_harris</t>
  </si>
  <si>
    <t>https://www.facebook.com/p/WNExctf-100072562084972/</t>
  </si>
  <si>
    <t>https://www.instagram.com/wne_xc_tf/</t>
  </si>
  <si>
    <t>https://wnegoldenbears.com/sports/2023/6/16/recruits-recruiting-questionnaires.aspx</t>
  </si>
  <si>
    <t>Western New England</t>
  </si>
  <si>
    <t>DIII76009</t>
  </si>
  <si>
    <t>Chastain</t>
  </si>
  <si>
    <t>luke.chastain@wne.edu</t>
  </si>
  <si>
    <t>https://twitter.com/WNE_xc</t>
  </si>
  <si>
    <t>https://www.instagram.com/luke_chastain/</t>
  </si>
  <si>
    <t>https://www.instagram.com/wneuniversity/</t>
  </si>
  <si>
    <t>87.71%</t>
  </si>
  <si>
    <t>42,611</t>
  </si>
  <si>
    <t>DIII76008</t>
  </si>
  <si>
    <t>https://www.facebook.com/jay.weber.56/</t>
  </si>
  <si>
    <t>https://www.instagram.com/therealjayweber/?hl=en</t>
  </si>
  <si>
    <t>DIII76599</t>
  </si>
  <si>
    <t>norman.fuller@wne.edu</t>
  </si>
  <si>
    <t>413-796-2319</t>
  </si>
  <si>
    <t>Westfield State University</t>
  </si>
  <si>
    <t>Westfield</t>
  </si>
  <si>
    <t>168263</t>
  </si>
  <si>
    <t>https://www.westfield.ma.edu/academics</t>
  </si>
  <si>
    <t>DIII6485</t>
  </si>
  <si>
    <t>Marlee</t>
  </si>
  <si>
    <t>Berg-Haryasz</t>
  </si>
  <si>
    <t>mbergharyasz@westfield.ma.edu</t>
  </si>
  <si>
    <t>c:978-337-8133</t>
  </si>
  <si>
    <t>https://westfieldstateowls.com/sports/mtrack/index</t>
  </si>
  <si>
    <t>https://twitter.com/wsuowlsxctf</t>
  </si>
  <si>
    <t>https://westfieldstateowls.com/sports/mtrack/recruit-form</t>
  </si>
  <si>
    <t>Westfield State</t>
  </si>
  <si>
    <t>87.84%</t>
  </si>
  <si>
    <t>DIII6484</t>
  </si>
  <si>
    <t>sobrien@westfield.ma.edu</t>
  </si>
  <si>
    <t>413-572-5510</t>
  </si>
  <si>
    <t>https://twitter.com/coachobwesty</t>
  </si>
  <si>
    <t>DIII76600</t>
  </si>
  <si>
    <t>https://www.instagram.com/coachwhitethrows/</t>
  </si>
  <si>
    <t>https://www.instagram.com/wsuxctf/</t>
  </si>
  <si>
    <t>Wheaton College - Massachusetts</t>
  </si>
  <si>
    <t>168281</t>
  </si>
  <si>
    <t>https://wheatoncollege.edu/academics/programs/#majors-minors-programs</t>
  </si>
  <si>
    <t>DIII6520</t>
  </si>
  <si>
    <t>spence_kim@wheatoncollege.edu</t>
  </si>
  <si>
    <t>508-286-3385</t>
  </si>
  <si>
    <t>https://wheatoncollegelyons.com/sports/mtrack/index</t>
  </si>
  <si>
    <t>https://twitter.com/spence_lyonsxc</t>
  </si>
  <si>
    <t>https://twitter.com/wheatontf</t>
  </si>
  <si>
    <t>https://www.facebook.com/Wheaton-MA-Track-and-Field-261086477292516/</t>
  </si>
  <si>
    <t>https://wheatoncollegelyons.com/sports/mtrack/prospectiveathletee</t>
  </si>
  <si>
    <t>Wheaton (MA)</t>
  </si>
  <si>
    <t>28-31</t>
  </si>
  <si>
    <t>70.82%</t>
  </si>
  <si>
    <t>DIII60107</t>
  </si>
  <si>
    <t>evans_alexander@wheatoncollege.edu</t>
  </si>
  <si>
    <t>DIII49142</t>
  </si>
  <si>
    <t>DIII57028</t>
  </si>
  <si>
    <t>Williams College</t>
  </si>
  <si>
    <t>Williamstown</t>
  </si>
  <si>
    <t>168342</t>
  </si>
  <si>
    <t>https://www.williams.edu/academics/areas-of-study/</t>
  </si>
  <si>
    <t>DIII24973</t>
  </si>
  <si>
    <t>Head Coach (Jumps, Multi)</t>
  </si>
  <si>
    <t>eb10@williams.edu</t>
  </si>
  <si>
    <t>413-597-4460</t>
  </si>
  <si>
    <t>https://ephsports.williams.edu/sports/mens-track-and-field</t>
  </si>
  <si>
    <t>https://twitter.com/coachebarron</t>
  </si>
  <si>
    <t>https://twitter.com/williams_tfxc</t>
  </si>
  <si>
    <t>https://www.instagram.com/coach_barron/</t>
  </si>
  <si>
    <t>https://www.instagram.com/williams_tfxc/</t>
  </si>
  <si>
    <t>https://questionnaires.armssoftware.com/fe18a849989a</t>
  </si>
  <si>
    <t>Williams (MA)</t>
  </si>
  <si>
    <t>15.44%</t>
  </si>
  <si>
    <t>$39,892</t>
  </si>
  <si>
    <t>DIII64821</t>
  </si>
  <si>
    <t>Barb</t>
  </si>
  <si>
    <t>Grossov</t>
  </si>
  <si>
    <t>bg9@williams.edu</t>
  </si>
  <si>
    <t>413-597-4953</t>
  </si>
  <si>
    <t>39,892</t>
  </si>
  <si>
    <t>DIII64822</t>
  </si>
  <si>
    <t>mjb18@williams.edu</t>
  </si>
  <si>
    <t>413-597-4809</t>
  </si>
  <si>
    <t>DIII24976</t>
  </si>
  <si>
    <t>dlopez@williams.edu</t>
  </si>
  <si>
    <t>413-597-4654</t>
  </si>
  <si>
    <t>https://twitter.com/dustylopez7</t>
  </si>
  <si>
    <t>DIII71724</t>
  </si>
  <si>
    <t>Mauer</t>
  </si>
  <si>
    <t>sm58@williams.edu</t>
  </si>
  <si>
    <t>Worcester Polytechnic Institute</t>
  </si>
  <si>
    <t>168421</t>
  </si>
  <si>
    <t>https://www.wpi.edu/student-experience/career-development/majors</t>
  </si>
  <si>
    <t>DIII68692</t>
  </si>
  <si>
    <t>Dippel</t>
  </si>
  <si>
    <t>emauro@wpi.edu</t>
  </si>
  <si>
    <t>508-831-6424</t>
  </si>
  <si>
    <t>https://athletics.wpi.edu/sports/track/index</t>
  </si>
  <si>
    <t>https://twitter.com/wpitrackfield</t>
  </si>
  <si>
    <t>https://athletics.wpi.edu/sports/2023/6/8/prospective-athlete-index.aspx</t>
  </si>
  <si>
    <t>Worcester Poly</t>
  </si>
  <si>
    <t>79.05%</t>
  </si>
  <si>
    <t>32,302</t>
  </si>
  <si>
    <t>DIII6639</t>
  </si>
  <si>
    <t>Chabot</t>
  </si>
  <si>
    <t>bchabot@wpi.edu</t>
  </si>
  <si>
    <t>508-831-6022</t>
  </si>
  <si>
    <t>https://www.facebook.com/brian.chabot.14</t>
  </si>
  <si>
    <t>$32,302</t>
  </si>
  <si>
    <t>DIII40758</t>
  </si>
  <si>
    <t>Gerlach</t>
  </si>
  <si>
    <t>ktgerlach@wpi.edu</t>
  </si>
  <si>
    <t>https://www.facebook.com/kyle.gerlach.589</t>
  </si>
  <si>
    <t>https://www.instagram.com/ktgerlach/</t>
  </si>
  <si>
    <t>DIII78215</t>
  </si>
  <si>
    <t>Yatsuhashi</t>
  </si>
  <si>
    <t>DIII78216</t>
  </si>
  <si>
    <t>DIII78217</t>
  </si>
  <si>
    <t>Hurley</t>
  </si>
  <si>
    <t>DIII70084</t>
  </si>
  <si>
    <t>Kokernak</t>
  </si>
  <si>
    <t>akkokernak@wpi.edu</t>
  </si>
  <si>
    <t>https://www.facebook.com/kcollegexcountry/</t>
  </si>
  <si>
    <t>https://www.instagram.com/amelia_kokernak/</t>
  </si>
  <si>
    <t>https://www.instagram.com/wpitrackfield/</t>
  </si>
  <si>
    <t>DIII70085</t>
  </si>
  <si>
    <t>Liz</t>
  </si>
  <si>
    <t>Matticoli</t>
  </si>
  <si>
    <t>ematticoli@wpi.edu</t>
  </si>
  <si>
    <t>https://facebook.com/liz.matticoli/</t>
  </si>
  <si>
    <t>DIII70086</t>
  </si>
  <si>
    <t>Lacadie</t>
  </si>
  <si>
    <t>mclacadie@wpi.edu</t>
  </si>
  <si>
    <t>DIII73395</t>
  </si>
  <si>
    <t>tbrowning@wpi.edu</t>
  </si>
  <si>
    <t>DIII66675</t>
  </si>
  <si>
    <t>Swallow</t>
  </si>
  <si>
    <t>Worcester State University</t>
  </si>
  <si>
    <t>168430</t>
  </si>
  <si>
    <t>https://www.worcester.edu/Majors-Minors/</t>
  </si>
  <si>
    <t>DIII63110</t>
  </si>
  <si>
    <t>VanderMolen</t>
  </si>
  <si>
    <t>Svandermolen@worcester.edu</t>
  </si>
  <si>
    <t>https://www.wsulancers.com/sports/mtrack/index</t>
  </si>
  <si>
    <t>https://twitter.com/CoachScottV</t>
  </si>
  <si>
    <t>https://twitter.com/woostate_xctf</t>
  </si>
  <si>
    <t>https://www.frontrush.com/FR_Web_App/Player/PlayerSubmit.aspx?sid=4242&amp;ptype=recruit</t>
  </si>
  <si>
    <t>Worcester State</t>
  </si>
  <si>
    <t>89.30%</t>
  </si>
  <si>
    <t>DIII65962</t>
  </si>
  <si>
    <t>Garvey</t>
  </si>
  <si>
    <t>DIII65964</t>
  </si>
  <si>
    <t>DIII65963</t>
  </si>
  <si>
    <t>AC Nicole has been removed.</t>
  </si>
  <si>
    <t>Adrian College</t>
  </si>
  <si>
    <t>168528</t>
  </si>
  <si>
    <t>https://adrian.edu/academics/academic-departments/</t>
  </si>
  <si>
    <t>DIII63111</t>
  </si>
  <si>
    <t>Paeth</t>
  </si>
  <si>
    <t>https://adrianbulldogs.com/sports/track</t>
  </si>
  <si>
    <t>https://twitter.com/acbulldogstrack</t>
  </si>
  <si>
    <t>https://www.facebook.com/ACTrackandField/</t>
  </si>
  <si>
    <t>https://www.instagram.com/acbulldogstrack/</t>
  </si>
  <si>
    <t>https://adrianbulldogs.com/sports/2021/5/27/student-athlete-forms.aspx</t>
  </si>
  <si>
    <t>467-550</t>
  </si>
  <si>
    <t>59.73%</t>
  </si>
  <si>
    <t>56,060</t>
  </si>
  <si>
    <t>DIII63112</t>
  </si>
  <si>
    <t>Mishka</t>
  </si>
  <si>
    <t>DIII64823</t>
  </si>
  <si>
    <t>Overmyer</t>
  </si>
  <si>
    <t>DIII63114</t>
  </si>
  <si>
    <t>Kaylie</t>
  </si>
  <si>
    <t>Laskody</t>
  </si>
  <si>
    <t>klaskody@adrian.edu</t>
  </si>
  <si>
    <t>517-265-5161x5027</t>
  </si>
  <si>
    <t>DIII78218</t>
  </si>
  <si>
    <t>Conor</t>
  </si>
  <si>
    <t>Kolka</t>
  </si>
  <si>
    <t>ckolka@adrian.edu</t>
  </si>
  <si>
    <t>DIII63113</t>
  </si>
  <si>
    <t>Caine</t>
  </si>
  <si>
    <t>mcaine@adrian.edu</t>
  </si>
  <si>
    <t>517-265-5161x4452</t>
  </si>
  <si>
    <t>DIII76601</t>
  </si>
  <si>
    <t>https://x.com/coachacates</t>
  </si>
  <si>
    <t>DIII56611</t>
  </si>
  <si>
    <t>Director of Cross Country/Track Ty has been removed.</t>
  </si>
  <si>
    <t>https://twitter.com/coachtyhoover</t>
  </si>
  <si>
    <t>$56,060</t>
  </si>
  <si>
    <t>Albion College</t>
  </si>
  <si>
    <t>Albion</t>
  </si>
  <si>
    <t>168546</t>
  </si>
  <si>
    <t>https://www.albion.edu/academics/programs-of-study/majors</t>
  </si>
  <si>
    <t>DIII6799</t>
  </si>
  <si>
    <t>lcoleman@albion.edu</t>
  </si>
  <si>
    <t>517-629-0360</t>
  </si>
  <si>
    <t>https://gobrits.com/sports/mens-track-and-field</t>
  </si>
  <si>
    <t>https://twitter.com/britrack</t>
  </si>
  <si>
    <t>https://twitter.com/albionxctf</t>
  </si>
  <si>
    <t>https://www.facebook.com/Britrack/</t>
  </si>
  <si>
    <t>https://albion.prestosports.com/sports/mtrack/Recruit_Form</t>
  </si>
  <si>
    <t>69.95%</t>
  </si>
  <si>
    <t>$64,655</t>
  </si>
  <si>
    <t>DIII74902</t>
  </si>
  <si>
    <t>Conklin</t>
  </si>
  <si>
    <t>https://www.instagram.com/albionxctf/</t>
  </si>
  <si>
    <t>DIII70087</t>
  </si>
  <si>
    <t>Breanna</t>
  </si>
  <si>
    <t>bferguson@albion.edu</t>
  </si>
  <si>
    <t>https://www.facebook.com/breanna.ferguson.3781/</t>
  </si>
  <si>
    <t>https://www.instagram.com/br_ferguson/</t>
  </si>
  <si>
    <t>DIII59050</t>
  </si>
  <si>
    <t>Knowles</t>
  </si>
  <si>
    <t>tknowles@albion.edu</t>
  </si>
  <si>
    <t>https://twitter.com/TrevKnowles</t>
  </si>
  <si>
    <t>64,655</t>
  </si>
  <si>
    <t>Alma College</t>
  </si>
  <si>
    <t>Alma</t>
  </si>
  <si>
    <t>168591</t>
  </si>
  <si>
    <t>https://www.alma.edu/academics/</t>
  </si>
  <si>
    <t>DIII61267</t>
  </si>
  <si>
    <t>Albaugh</t>
  </si>
  <si>
    <t>albaughlm@alma.edu</t>
  </si>
  <si>
    <t>https://almascots.com/sports/track/index</t>
  </si>
  <si>
    <t>https://twitter.com/almascotsxctf</t>
  </si>
  <si>
    <t>https://www.facebook.com/lillian.albaugh/</t>
  </si>
  <si>
    <t>https://www.facebook.com/AlmaScotsTrackAndField/</t>
  </si>
  <si>
    <t>https://almascots.com/sports/track/recruitForm</t>
  </si>
  <si>
    <t>63.81%</t>
  </si>
  <si>
    <t>57,672</t>
  </si>
  <si>
    <t>DIII6854</t>
  </si>
  <si>
    <t>Chovanec</t>
  </si>
  <si>
    <t>mchovanec@alma.edu</t>
  </si>
  <si>
    <t>989-463-7074</t>
  </si>
  <si>
    <t>https://twitter.com/coachchov_alma</t>
  </si>
  <si>
    <t>https://www.facebook.com/matthew.chovanec</t>
  </si>
  <si>
    <t>$57,672</t>
  </si>
  <si>
    <t>DIII23864</t>
  </si>
  <si>
    <t>Kegan</t>
  </si>
  <si>
    <t>gibsonkj@alma.edu</t>
  </si>
  <si>
    <t>https://www.instagram.com/kegan_gibson/</t>
  </si>
  <si>
    <t>DIII57590</t>
  </si>
  <si>
    <t>gibsondm@alma.edu</t>
  </si>
  <si>
    <t>DIII63115</t>
  </si>
  <si>
    <t>Gotaas</t>
  </si>
  <si>
    <t>gotaasea@alma.edu</t>
  </si>
  <si>
    <t>https://www.instagram.com/elizabethgotaas/</t>
  </si>
  <si>
    <t>DIII70088</t>
  </si>
  <si>
    <t>AC Stephanie has been removed.</t>
  </si>
  <si>
    <t>https://www.instagram.com/almascotsxctf/</t>
  </si>
  <si>
    <t>DIII57591</t>
  </si>
  <si>
    <t>AC Vernonell has been removed.</t>
  </si>
  <si>
    <t>https://www.instagram.com/vernonell_7/</t>
  </si>
  <si>
    <t>Calvin College</t>
  </si>
  <si>
    <t>169080</t>
  </si>
  <si>
    <t>y (Christian Reformed Church)</t>
  </si>
  <si>
    <t>https://calvin.edu/academics/majors-programs/</t>
  </si>
  <si>
    <t>DIII53391</t>
  </si>
  <si>
    <t>Haldorson</t>
  </si>
  <si>
    <t>ah68@calvin.edu</t>
  </si>
  <si>
    <t>616-526-6322</t>
  </si>
  <si>
    <t>https://calvinknights.com/sports/mtrack/index</t>
  </si>
  <si>
    <t>https://twitter.com/calvinxc_tf</t>
  </si>
  <si>
    <t>https://www.facebook.com/calvintrackandfield/</t>
  </si>
  <si>
    <t>https://www.instagram.com/calvin_xctf/</t>
  </si>
  <si>
    <t>https://www.frontrush.com/FR_Web_App/Player/PlayerSubmit.aspx?sid=MTI3NTA=-BH+uoa26y3c=&amp;ptype=recruit</t>
  </si>
  <si>
    <t>Calvin (MI)</t>
  </si>
  <si>
    <t>71.82%</t>
  </si>
  <si>
    <t>$52,606</t>
  </si>
  <si>
    <t>DIII6918</t>
  </si>
  <si>
    <t>Otte</t>
  </si>
  <si>
    <t>rso2@calvin.edu</t>
  </si>
  <si>
    <t>616-526-6943</t>
  </si>
  <si>
    <t>DIII40902</t>
  </si>
  <si>
    <t>Pluymert</t>
  </si>
  <si>
    <t>mjd65@calvin.edu</t>
  </si>
  <si>
    <t>https://www.facebook.com/mckenzie.diemer</t>
  </si>
  <si>
    <t>DIII56021</t>
  </si>
  <si>
    <t>nicole.kramer@calvin.edu</t>
  </si>
  <si>
    <t>https://twitter.com/coachnfarr</t>
  </si>
  <si>
    <t>https://www.instagram.com/nicolefarrkramer/</t>
  </si>
  <si>
    <t>DIII74904</t>
  </si>
  <si>
    <t>Misael</t>
  </si>
  <si>
    <t>Martinez Vasquez</t>
  </si>
  <si>
    <t>DIII74903</t>
  </si>
  <si>
    <t>https://x.com/mikareyesforevs</t>
  </si>
  <si>
    <t>https://www.instagram.com/coachmicahtf/</t>
  </si>
  <si>
    <t>DIII57592</t>
  </si>
  <si>
    <t>https://twitter.com/coachjack44</t>
  </si>
  <si>
    <t>DIII61268</t>
  </si>
  <si>
    <t>https://www.facebook.com/DaBearsjt/</t>
  </si>
  <si>
    <t>52,606</t>
  </si>
  <si>
    <t>DIII57029</t>
  </si>
  <si>
    <t>DIII65965</t>
  </si>
  <si>
    <t>VanHouten</t>
  </si>
  <si>
    <t>https://www.instagram.com/brendanvh97/</t>
  </si>
  <si>
    <t>Hope College</t>
  </si>
  <si>
    <t>170301</t>
  </si>
  <si>
    <t>https://hope.edu/admissions/majors-programs.html</t>
  </si>
  <si>
    <t>DIII77159</t>
  </si>
  <si>
    <t>Bartolazzi</t>
  </si>
  <si>
    <t>bartolazzij42@hope.edu</t>
  </si>
  <si>
    <t>616-395-7070</t>
  </si>
  <si>
    <t>https://athletics.hope.edu/sports/mtrack/index</t>
  </si>
  <si>
    <t>https://twitter.com/hopecollegerun</t>
  </si>
  <si>
    <t>https://www.facebook.com/hopecollegetrack/</t>
  </si>
  <si>
    <t>https://www.instagram.com/coachbartolazzi/</t>
  </si>
  <si>
    <t>https://www.instagram.com/hopecollegetrack/</t>
  </si>
  <si>
    <t>https://go.hope.edu/register/athletics-request-info</t>
  </si>
  <si>
    <t>Hope (MI)</t>
  </si>
  <si>
    <t>73.12%</t>
  </si>
  <si>
    <t>50,360</t>
  </si>
  <si>
    <t>DIII7018</t>
  </si>
  <si>
    <t>Markel</t>
  </si>
  <si>
    <t>markel@hope.edu</t>
  </si>
  <si>
    <t>$50,360</t>
  </si>
  <si>
    <t>DIII7019</t>
  </si>
  <si>
    <t>Lunderberg</t>
  </si>
  <si>
    <t>lunderbergj@hope.edu</t>
  </si>
  <si>
    <t>DIII7017</t>
  </si>
  <si>
    <t>Northuis</t>
  </si>
  <si>
    <t>northuis@hope.edu</t>
  </si>
  <si>
    <t>616-395-7689</t>
  </si>
  <si>
    <t>DIII78219</t>
  </si>
  <si>
    <t>DIII59051</t>
  </si>
  <si>
    <t>DIII59052</t>
  </si>
  <si>
    <t>Winton</t>
  </si>
  <si>
    <t>Kalamazoo College</t>
  </si>
  <si>
    <t>https://www.kzoo.edu/programs/</t>
  </si>
  <si>
    <t>DIII78220</t>
  </si>
  <si>
    <t>Hickey</t>
  </si>
  <si>
    <t>Rachel.Hickey@kzoo.edu</t>
  </si>
  <si>
    <t>815-664-8153</t>
  </si>
  <si>
    <t>https://hornets.kzoo.edu/sports/mten/index</t>
  </si>
  <si>
    <t>https://hornets.kzoo.edu/sports/mten/questionnaire</t>
  </si>
  <si>
    <t>170532</t>
  </si>
  <si>
    <t>DIII70089</t>
  </si>
  <si>
    <t>kyle.morrison@kzoo.edu</t>
  </si>
  <si>
    <t>269-337-7454</t>
  </si>
  <si>
    <t>https://twitter.com/runcoachphd</t>
  </si>
  <si>
    <t>https://x.com/kcollegexc</t>
  </si>
  <si>
    <t>https://www.instagram.com/kzooxctf/</t>
  </si>
  <si>
    <t>$66,268</t>
  </si>
  <si>
    <t>University of Olivet</t>
  </si>
  <si>
    <t>Olivet</t>
  </si>
  <si>
    <t>171599</t>
  </si>
  <si>
    <t>DIII61269</t>
  </si>
  <si>
    <t>LeMere</t>
  </si>
  <si>
    <t>JLeMere@UOlivet.edu</t>
  </si>
  <si>
    <t>https://www.olivetcomets.com/sports/mtrack/index</t>
  </si>
  <si>
    <t>https://www.facebook.com/UOlivetXCTF/</t>
  </si>
  <si>
    <t>https://apply.olivetcollege.edu/register/MensTrack&amp;FieldSRF</t>
  </si>
  <si>
    <t>60.31%</t>
  </si>
  <si>
    <t>DIII7135</t>
  </si>
  <si>
    <t>Lutzke</t>
  </si>
  <si>
    <t>klutzke@UOlivet.edu</t>
  </si>
  <si>
    <t>269-749-6686</t>
  </si>
  <si>
    <t>https://twitter.com/coachlutzke</t>
  </si>
  <si>
    <t>https://twitter.com/olivetxctrack</t>
  </si>
  <si>
    <t>https://www.facebook.com/karen.lutzke</t>
  </si>
  <si>
    <t>https://www.facebook.com/OlivetXCTrack/</t>
  </si>
  <si>
    <t>https://www.instagram.com/coachkarenlutzke/</t>
  </si>
  <si>
    <t>DIII57031</t>
  </si>
  <si>
    <t>Daustin</t>
  </si>
  <si>
    <t>DMartin@UOlivet.edu</t>
  </si>
  <si>
    <t>https://www.instagram.com/daustinmartin/</t>
  </si>
  <si>
    <t>https://www.instagram.com/olivetcollege_xctf/</t>
  </si>
  <si>
    <t>DIII7136</t>
  </si>
  <si>
    <t>Benkovsky</t>
  </si>
  <si>
    <t>269-749-7117</t>
  </si>
  <si>
    <t>https://twitter.com/aqua_runner</t>
  </si>
  <si>
    <t>https://www.facebook.com/andrew.benkovsky</t>
  </si>
  <si>
    <t>https://www.instagram.com/andrewbenkovsky/</t>
  </si>
  <si>
    <t>DIII7138</t>
  </si>
  <si>
    <t>Darroll</t>
  </si>
  <si>
    <t>Gatson</t>
  </si>
  <si>
    <t>Augsburg University</t>
  </si>
  <si>
    <t xml:space="preserve">Minnesota Intercollegiate Athletic Conference (MIAC) </t>
  </si>
  <si>
    <t>173045</t>
  </si>
  <si>
    <t>https://www.augsburg.edu/academics/majors/</t>
  </si>
  <si>
    <t>DIII7209</t>
  </si>
  <si>
    <t>dixonc2@augsburg.edu</t>
  </si>
  <si>
    <t>612-330-1383</t>
  </si>
  <si>
    <t>https://athletics.augsburg.edu/sports/mens-track-and-field</t>
  </si>
  <si>
    <t>https://twitter.com/cfdix</t>
  </si>
  <si>
    <t>https://twitter.com/augsburgxctf</t>
  </si>
  <si>
    <t>https://www.facebook.com/augsburgxctf/</t>
  </si>
  <si>
    <t>https://www.instagram.com/augsburgxctf/</t>
  </si>
  <si>
    <t>https://athletics.augsburg.edu/sb_output.aspx?frform=17&amp;path=mtrack</t>
  </si>
  <si>
    <t>Augsburg</t>
  </si>
  <si>
    <t>440-613</t>
  </si>
  <si>
    <t>465-595</t>
  </si>
  <si>
    <t>$54,591</t>
  </si>
  <si>
    <t>DIII40973</t>
  </si>
  <si>
    <t>Larson</t>
  </si>
  <si>
    <t>nlarson@augsburg.edu</t>
  </si>
  <si>
    <t>612-330-1435</t>
  </si>
  <si>
    <t>https://twitter.com/nlars</t>
  </si>
  <si>
    <t>DIII61270</t>
  </si>
  <si>
    <t>Ruter</t>
  </si>
  <si>
    <t>ruterb@augsburg.edu</t>
  </si>
  <si>
    <t>54,591</t>
  </si>
  <si>
    <t>DIII58469</t>
  </si>
  <si>
    <t>Ronny</t>
  </si>
  <si>
    <t>Hall Jr.</t>
  </si>
  <si>
    <t>hallro@augsburg.edu</t>
  </si>
  <si>
    <t>DIII53392</t>
  </si>
  <si>
    <t>Golding</t>
  </si>
  <si>
    <t>Bethany Lutheran College</t>
  </si>
  <si>
    <t>Upper Midwest Conference (MWC)</t>
  </si>
  <si>
    <t>173142</t>
  </si>
  <si>
    <t>y (Other (none of the above))</t>
  </si>
  <si>
    <t>https://www.blc.edu/areas-study</t>
  </si>
  <si>
    <t>DIII77486</t>
  </si>
  <si>
    <t>Santina</t>
  </si>
  <si>
    <t>dsantina@blc.edu</t>
  </si>
  <si>
    <t>https://blcvikings.com/sports/mens-track-and-field</t>
  </si>
  <si>
    <t>https://twitter.com/santina_dominic</t>
  </si>
  <si>
    <t>https://www.facebook.com/BLCXCTF/</t>
  </si>
  <si>
    <t>https://www.instagram.com/coachdom_xctf/</t>
  </si>
  <si>
    <t>https://www.instagram.com/blcxctf/</t>
  </si>
  <si>
    <t>https://admissions.blc.edu/register/blcberecruitedathletics</t>
  </si>
  <si>
    <t>Bethany Lutheran</t>
  </si>
  <si>
    <t>66.32%</t>
  </si>
  <si>
    <t>39,120</t>
  </si>
  <si>
    <t>DIII7265</t>
  </si>
  <si>
    <t>Wold</t>
  </si>
  <si>
    <t>Assistant Coach (Hurdles, Long Jump)</t>
  </si>
  <si>
    <t>https://www.facebook.com/danielle.marzinske</t>
  </si>
  <si>
    <t>https://facebook.com/BLCXCTF/</t>
  </si>
  <si>
    <t>$39,120</t>
  </si>
  <si>
    <t>DIII57032</t>
  </si>
  <si>
    <t>brianna.soutthivong@blc.edu</t>
  </si>
  <si>
    <t>DIII70090</t>
  </si>
  <si>
    <t>Jakin</t>
  </si>
  <si>
    <t>janderson1@blc.edu</t>
  </si>
  <si>
    <t>Bethel University - Minnesota</t>
  </si>
  <si>
    <t>Saint Paul</t>
  </si>
  <si>
    <t>173160</t>
  </si>
  <si>
    <t>https://www.bethelks.edu/academics/areas-of-study/</t>
  </si>
  <si>
    <t>DIII7318</t>
  </si>
  <si>
    <t>andrew-rock@bethel.edu</t>
  </si>
  <si>
    <t>651-638-6014</t>
  </si>
  <si>
    <t>https://athletics.bethel.edu/sports/mens-track-and-field</t>
  </si>
  <si>
    <t>https://www.facebook.com/Bethel-University-Track-and-Cross-Country-135312226872/</t>
  </si>
  <si>
    <t>https://www.instagram.com/bethelxctf/</t>
  </si>
  <si>
    <t>https://beyouatbu.com/sports/2020/1/22/mens-track-field-recruiting-headquarters.aspx?path=mtrack</t>
  </si>
  <si>
    <t>Bethel (MN)</t>
  </si>
  <si>
    <t>88.70%</t>
  </si>
  <si>
    <t>$55,300</t>
  </si>
  <si>
    <t>DIII7323</t>
  </si>
  <si>
    <t>DIII7322</t>
  </si>
  <si>
    <t>Novak</t>
  </si>
  <si>
    <t>DIII57035</t>
  </si>
  <si>
    <t>Anne</t>
  </si>
  <si>
    <t>Hatton</t>
  </si>
  <si>
    <t>anne-hatton@bethel.edu</t>
  </si>
  <si>
    <t>651-635-8508</t>
  </si>
  <si>
    <t>DIII7320</t>
  </si>
  <si>
    <t>Rengo</t>
  </si>
  <si>
    <t>kevin-rengo@bethel.edu</t>
  </si>
  <si>
    <t>651-638-6965</t>
  </si>
  <si>
    <t>https://twitter.com/coachrengo</t>
  </si>
  <si>
    <t>https://www.facebook.com/kevin.j.rengo</t>
  </si>
  <si>
    <t>DIII76602</t>
  </si>
  <si>
    <t>Gardeen</t>
  </si>
  <si>
    <t>55,300</t>
  </si>
  <si>
    <t>DIII64825</t>
  </si>
  <si>
    <t>Carleton College</t>
  </si>
  <si>
    <t>Northfield</t>
  </si>
  <si>
    <t>173258</t>
  </si>
  <si>
    <t>https://apps.carleton.edu/academics/</t>
  </si>
  <si>
    <t>DIII7369</t>
  </si>
  <si>
    <t>Ricks</t>
  </si>
  <si>
    <t>daricks@carleton.edu</t>
  </si>
  <si>
    <t>507-222-7808</t>
  </si>
  <si>
    <t>https://athletics.carleton.edu/sports/mens-track-and-field</t>
  </si>
  <si>
    <t>https://twitter.com/carletontrackcc</t>
  </si>
  <si>
    <t>https://www.instagram.com/carletonmtrackcc/</t>
  </si>
  <si>
    <t>https://athletics.carleton.edu/sports/2019/7/18/mens-cross-country-track-field-recruit-questionnaire.aspx?id=6025</t>
  </si>
  <si>
    <t>Carleton (MN)</t>
  </si>
  <si>
    <t>660-750</t>
  </si>
  <si>
    <t>20.95%</t>
  </si>
  <si>
    <t>$77,100</t>
  </si>
  <si>
    <t>DIII7374</t>
  </si>
  <si>
    <t>Schoen</t>
  </si>
  <si>
    <t>jeschoen@carleton.edu</t>
  </si>
  <si>
    <t>https://twitter.com/coach_jschoen</t>
  </si>
  <si>
    <t>https://www.facebook.com/jesse.schoen.1</t>
  </si>
  <si>
    <t>DIII7370</t>
  </si>
  <si>
    <t>jschoen@carleton.edu</t>
  </si>
  <si>
    <t>DIII78221</t>
  </si>
  <si>
    <t>Karissa</t>
  </si>
  <si>
    <t>kricks@carleton.edu</t>
  </si>
  <si>
    <t>507-222-4981</t>
  </si>
  <si>
    <t>DIII7373</t>
  </si>
  <si>
    <t>AC Brian has been removed.</t>
  </si>
  <si>
    <t>https://www.facebook.com/brian.mondschein.1/</t>
  </si>
  <si>
    <t>Concordia College at Moorhead</t>
  </si>
  <si>
    <t>173300</t>
  </si>
  <si>
    <t>https://www.concordiacollege.edu/academics/departments-programs/</t>
  </si>
  <si>
    <t>117</t>
  </si>
  <si>
    <t>DIII7425</t>
  </si>
  <si>
    <t>Garrick</t>
  </si>
  <si>
    <t>gzlarson@cord.edu</t>
  </si>
  <si>
    <t>218-299-4304</t>
  </si>
  <si>
    <t>https://concordiamn.prestosports.com/sports/mtrack/index</t>
  </si>
  <si>
    <t>https://twitter.com/cobberxctf</t>
  </si>
  <si>
    <t>https://www.facebook.com/gzlarson</t>
  </si>
  <si>
    <t>https://www.facebook.com/cobbertf/</t>
  </si>
  <si>
    <t>https://www.frontrush.com/FR_Web_App/Player/PlayerSubmit.aspx?sid=NDExNg==-3Ky0oTT9fPY=&amp;ptype=recruit</t>
  </si>
  <si>
    <t>Concordia-Moorhead</t>
  </si>
  <si>
    <t>538-625</t>
  </si>
  <si>
    <t>49.52%</t>
  </si>
  <si>
    <t>$56,026</t>
  </si>
  <si>
    <t>DIII41042</t>
  </si>
  <si>
    <t>Van Beek</t>
  </si>
  <si>
    <t>maddielynvanbeek@gmail.com</t>
  </si>
  <si>
    <t>218-299-4434</t>
  </si>
  <si>
    <t>https://www.instagram.com/maddiemcbeek/</t>
  </si>
  <si>
    <t>mvanbeek@cord.edu</t>
  </si>
  <si>
    <t>Crown College</t>
  </si>
  <si>
    <t>St. Bonifacius</t>
  </si>
  <si>
    <t>174862</t>
  </si>
  <si>
    <t>y (Christ and Missionary Alliance Church)</t>
  </si>
  <si>
    <t>https://www.crown.edu/on-campus-degree-programs/</t>
  </si>
  <si>
    <t>DIII58470</t>
  </si>
  <si>
    <t>DeWitt</t>
  </si>
  <si>
    <t>dewittg@crown.edu</t>
  </si>
  <si>
    <t>952-446-4196</t>
  </si>
  <si>
    <t>https://athletics.crown.edu/sports/mtf</t>
  </si>
  <si>
    <t>https://twitter.com/crowntrackandcc</t>
  </si>
  <si>
    <t>https://www.instagram.com/grantcdewitt/</t>
  </si>
  <si>
    <t>https://crown.my.salesforce-sites.com/form?formid=217723</t>
  </si>
  <si>
    <t>Crown (MN)</t>
  </si>
  <si>
    <t>42.20%</t>
  </si>
  <si>
    <t>$43,266</t>
  </si>
  <si>
    <t>DIII65967</t>
  </si>
  <si>
    <t>Abbe</t>
  </si>
  <si>
    <t>Dufault</t>
  </si>
  <si>
    <t>dufaulta@crown.edu</t>
  </si>
  <si>
    <t>952-446-4140</t>
  </si>
  <si>
    <t>43,266</t>
  </si>
  <si>
    <t>Gustavus Adolphus College</t>
  </si>
  <si>
    <t>St. Peter</t>
  </si>
  <si>
    <t>173647</t>
  </si>
  <si>
    <t>https://gustavus.edu/admission/majors/</t>
  </si>
  <si>
    <t>85</t>
  </si>
  <si>
    <t>DIII75401</t>
  </si>
  <si>
    <t>Stauffer</t>
  </si>
  <si>
    <t>https://gustavus.edu/athletics/mtr/</t>
  </si>
  <si>
    <t>https://twitter.com/gustietfxc</t>
  </si>
  <si>
    <t>https://www.instagram.com/gustietfxc/</t>
  </si>
  <si>
    <t>Gustavus Adolphus</t>
  </si>
  <si>
    <t>65.26%</t>
  </si>
  <si>
    <t>$61,299</t>
  </si>
  <si>
    <t>DIII76603</t>
  </si>
  <si>
    <t>Nesmoe</t>
  </si>
  <si>
    <t>61,299</t>
  </si>
  <si>
    <t>DIII63117</t>
  </si>
  <si>
    <t>Harder</t>
  </si>
  <si>
    <t>nharder@gustavus.edu</t>
  </si>
  <si>
    <t>507-933-7657</t>
  </si>
  <si>
    <t>https://www.facebook.com/groups/174056939383993/</t>
  </si>
  <si>
    <t>https://www.instagram.com/gactrackfieldxc/</t>
  </si>
  <si>
    <t>https://gogusties.com/sports/2023/8/7/recruits.aspx</t>
  </si>
  <si>
    <t>DIII7497</t>
  </si>
  <si>
    <t>Lund</t>
  </si>
  <si>
    <t>aaronlund@gustavus.edu</t>
  </si>
  <si>
    <t>c:320-288-6365;o:507-933-7657</t>
  </si>
  <si>
    <t>DIII63118</t>
  </si>
  <si>
    <t>Thorkelson</t>
  </si>
  <si>
    <t>tork@gustavus.edu</t>
  </si>
  <si>
    <t>DIII63119</t>
  </si>
  <si>
    <t>Aurich</t>
  </si>
  <si>
    <t>deanaurich@gustavus.edu</t>
  </si>
  <si>
    <t>DIII63121</t>
  </si>
  <si>
    <t>Visto</t>
  </si>
  <si>
    <t>bvisto@gustavus.edu</t>
  </si>
  <si>
    <t>507-933-7170</t>
  </si>
  <si>
    <t>DIII63122</t>
  </si>
  <si>
    <t>Brenden</t>
  </si>
  <si>
    <t>bhuber@gustavus.edu</t>
  </si>
  <si>
    <t>507-933-7658</t>
  </si>
  <si>
    <t>DIII67501</t>
  </si>
  <si>
    <t>hillh@gustavus.edu</t>
  </si>
  <si>
    <t>https://www.facebook.com/groups/174056939383993</t>
  </si>
  <si>
    <t>DIII69160</t>
  </si>
  <si>
    <t>LeFever</t>
  </si>
  <si>
    <t>lexilefever@gustavus.edu</t>
  </si>
  <si>
    <t>https://x.com/lexi_lefever</t>
  </si>
  <si>
    <t>https://www.facebook.com/groups/174056939383993/?</t>
  </si>
  <si>
    <t>Hamline University</t>
  </si>
  <si>
    <t>173665</t>
  </si>
  <si>
    <t>https://www.hamline.edu/undergraduate/admission/academics.html</t>
  </si>
  <si>
    <t>DIII7549</t>
  </si>
  <si>
    <t>Blaschko</t>
  </si>
  <si>
    <t>jblaschko01@hamline.edu</t>
  </si>
  <si>
    <t>651-523-2089</t>
  </si>
  <si>
    <t>https://hamlineathletics.com/sports/mens-track-and-field</t>
  </si>
  <si>
    <t>https://twitter.com/hamlinetfxc</t>
  </si>
  <si>
    <t>https://www.facebook.com/HamlineTFXC/</t>
  </si>
  <si>
    <t>https://www.instagram.com/hamline_tf_xc/</t>
  </si>
  <si>
    <t>https://hamlineathletics.com/sb_output.aspx?frform=5</t>
  </si>
  <si>
    <t>Hamline</t>
  </si>
  <si>
    <t>485-615</t>
  </si>
  <si>
    <t>$57,845</t>
  </si>
  <si>
    <t>DIII7550</t>
  </si>
  <si>
    <t>Director of Operations (Distance)</t>
  </si>
  <si>
    <t>dmonson01@hamline.edu</t>
  </si>
  <si>
    <t>651-523-2156</t>
  </si>
  <si>
    <t>https://twitter.com/devinmonson</t>
  </si>
  <si>
    <t>https://www.facebook.com/devin.monson</t>
  </si>
  <si>
    <t>https://www.instagram.com/devinmonson/</t>
  </si>
  <si>
    <t>DIII66677</t>
  </si>
  <si>
    <t>Jailyn</t>
  </si>
  <si>
    <t>57,845</t>
  </si>
  <si>
    <t>DIII70983</t>
  </si>
  <si>
    <t>Tackmann</t>
  </si>
  <si>
    <t>Assistant Coach (Hurdles, Horizontal Jumps)</t>
  </si>
  <si>
    <t>vtackmann02@hamline.edu</t>
  </si>
  <si>
    <t>651-523-2719</t>
  </si>
  <si>
    <t>DIII57594</t>
  </si>
  <si>
    <t>Demo</t>
  </si>
  <si>
    <t>Murdakes</t>
  </si>
  <si>
    <t>Assistant Coach (Horizontal Jumps, Sprints)</t>
  </si>
  <si>
    <t>DIII74906</t>
  </si>
  <si>
    <t>Braun</t>
  </si>
  <si>
    <t>https://x.com/brauny_24</t>
  </si>
  <si>
    <t>https://www.instagram.com/michael_braun24/</t>
  </si>
  <si>
    <t>DIII74907</t>
  </si>
  <si>
    <t>Nash</t>
  </si>
  <si>
    <t>DIII70984</t>
  </si>
  <si>
    <t>Danielson</t>
  </si>
  <si>
    <t>Macalester College</t>
  </si>
  <si>
    <t>173902</t>
  </si>
  <si>
    <t>https://www.macalester.edu/academics/</t>
  </si>
  <si>
    <t>DIII7583</t>
  </si>
  <si>
    <t>Schofer</t>
  </si>
  <si>
    <t>dschofer@macalester.edu</t>
  </si>
  <si>
    <t>651-696-6167</t>
  </si>
  <si>
    <t>https://athletics.macalester.edu/sports/mens-track-and-field</t>
  </si>
  <si>
    <t>https://twitter.com/coachdanschofer</t>
  </si>
  <si>
    <t>https://twitter.com/macalesterxctf</t>
  </si>
  <si>
    <t>https://www.facebook.com/MacalesterXCTF/</t>
  </si>
  <si>
    <t>https://www.instagram.com/macalestermxc/</t>
  </si>
  <si>
    <t>https://athletics.macalester.edu/sports/2015/8/7/Recruiting_0807152948.aspx</t>
  </si>
  <si>
    <t>Macalester</t>
  </si>
  <si>
    <t>38.70%</t>
  </si>
  <si>
    <t>$73,771</t>
  </si>
  <si>
    <t>DIII71725</t>
  </si>
  <si>
    <t>rleonard1@macalester.edu</t>
  </si>
  <si>
    <t>651-696-6024</t>
  </si>
  <si>
    <t>DIII60109</t>
  </si>
  <si>
    <t>Nina</t>
  </si>
  <si>
    <t>Horvath</t>
  </si>
  <si>
    <t>73,771</t>
  </si>
  <si>
    <t>DIII21210</t>
  </si>
  <si>
    <t>awise@macalester.edu</t>
  </si>
  <si>
    <t>DIII21206</t>
  </si>
  <si>
    <t>DIII57037</t>
  </si>
  <si>
    <t>Freshwaters</t>
  </si>
  <si>
    <t>DIII75402</t>
  </si>
  <si>
    <t>Olowu</t>
  </si>
  <si>
    <t>DIII70091</t>
  </si>
  <si>
    <t>mboone1@macalester.edu</t>
  </si>
  <si>
    <t>Martin Luther College</t>
  </si>
  <si>
    <t>New Ulm</t>
  </si>
  <si>
    <t>173452</t>
  </si>
  <si>
    <t>y (Wisconsin Evangelical Lutheran Synod)</t>
  </si>
  <si>
    <t>https://mlc-wels.edu/admissions/majors/</t>
  </si>
  <si>
    <t>DIII7628</t>
  </si>
  <si>
    <t>olsonbl@mlc-wels.edu</t>
  </si>
  <si>
    <t>507-354-8221x268</t>
  </si>
  <si>
    <t>https://mlcknights.com/sports/mens-track-and-field</t>
  </si>
  <si>
    <t>https://twitter.com/coachbolson</t>
  </si>
  <si>
    <t>https://docs.google.com/forms/d/e/1FAIpQLSev-FWIx30rE0TIMoX9nBoRhsC0jtCRS72aIIq1yl3djreE4w/formrestricted</t>
  </si>
  <si>
    <t>Martin Luther</t>
  </si>
  <si>
    <t>533-638</t>
  </si>
  <si>
    <t>498-600</t>
  </si>
  <si>
    <t>85.71%</t>
  </si>
  <si>
    <t>$28,000</t>
  </si>
  <si>
    <t>DIII7625</t>
  </si>
  <si>
    <t>Holzhueter</t>
  </si>
  <si>
    <t>holzhuel@mlc-wels.edu</t>
  </si>
  <si>
    <t>507-354-8221x194</t>
  </si>
  <si>
    <t>https://twitter.com/coachholzhueter</t>
  </si>
  <si>
    <t>DIII75403</t>
  </si>
  <si>
    <t>https://x.com/jenniejmcleod</t>
  </si>
  <si>
    <t>DIII57039</t>
  </si>
  <si>
    <t>Degner</t>
  </si>
  <si>
    <t>DIII61271</t>
  </si>
  <si>
    <t>28,000</t>
  </si>
  <si>
    <t>DIII57040</t>
  </si>
  <si>
    <t>Ortmann</t>
  </si>
  <si>
    <t>https://twitter.com/tonyortmann/</t>
  </si>
  <si>
    <t>https://www.facebook.com/tony.ortmann.3/</t>
  </si>
  <si>
    <t>North Central University</t>
  </si>
  <si>
    <t>174437</t>
  </si>
  <si>
    <t>https://www.northcentral.edu/academics/undergraduate-majors-and-programs/majors/</t>
  </si>
  <si>
    <t>DIII61273</t>
  </si>
  <si>
    <t>dmbutler@northcentral.edu</t>
  </si>
  <si>
    <t>763-496-7942</t>
  </si>
  <si>
    <t>https://ncurams.com/sports/mens-track-and-field</t>
  </si>
  <si>
    <t>https://ncurams.com/sports/2020/8/12/recruits.aspx</t>
  </si>
  <si>
    <t>North Central (MN)</t>
  </si>
  <si>
    <t>480-578</t>
  </si>
  <si>
    <t>90.70%</t>
  </si>
  <si>
    <t>39,360</t>
  </si>
  <si>
    <t>DIII57595</t>
  </si>
  <si>
    <t>jwphelps@northcentral.edu</t>
  </si>
  <si>
    <t>$39,360</t>
  </si>
  <si>
    <t>DIII70093</t>
  </si>
  <si>
    <t>calucas@northcentral.edu</t>
  </si>
  <si>
    <t>https://twitter.com/clucas726</t>
  </si>
  <si>
    <t>https://www.facebook.com/chris.lucas.351756/</t>
  </si>
  <si>
    <t>https://www.instagram.com/calucas1/</t>
  </si>
  <si>
    <t>DIII68162</t>
  </si>
  <si>
    <t>lrwarner@northcentral.edu</t>
  </si>
  <si>
    <t>DIII75405</t>
  </si>
  <si>
    <t>AC Torrion has been removed.</t>
  </si>
  <si>
    <t>DIII71727</t>
  </si>
  <si>
    <t>DIII71726</t>
  </si>
  <si>
    <t>Graduate Asst Obbe has been removed.</t>
  </si>
  <si>
    <t>DIII70092</t>
  </si>
  <si>
    <t>AC MiCayla has been removed.</t>
  </si>
  <si>
    <t>DIII75404</t>
  </si>
  <si>
    <t>Saint John's University - Minnesota</t>
  </si>
  <si>
    <t>Collegeville</t>
  </si>
  <si>
    <t>174792</t>
  </si>
  <si>
    <t>https://www.csbsju.edu/admission/majors</t>
  </si>
  <si>
    <t>DIII7847</t>
  </si>
  <si>
    <t>Karger-Gatzow</t>
  </si>
  <si>
    <t>JeremyKG@csbsju.edu</t>
  </si>
  <si>
    <t>320-363-2775</t>
  </si>
  <si>
    <t>https://gojohnnies.com/sports/mens-track-and-field</t>
  </si>
  <si>
    <t>https://twitter.com/sjuxc</t>
  </si>
  <si>
    <t>St. John's (MN)</t>
  </si>
  <si>
    <t>465-615</t>
  </si>
  <si>
    <t>81.38%</t>
  </si>
  <si>
    <t>$62,028</t>
  </si>
  <si>
    <t>DIII7848</t>
  </si>
  <si>
    <t>Vardas</t>
  </si>
  <si>
    <t>jvardas@csbsju.edu</t>
  </si>
  <si>
    <t>320-363-2990</t>
  </si>
  <si>
    <t>https://www.facebook.com/joe.vardas</t>
  </si>
  <si>
    <t>Saint Mary's University of Minnesota</t>
  </si>
  <si>
    <t>Winona</t>
  </si>
  <si>
    <t>174817</t>
  </si>
  <si>
    <t>https://www.smumn.edu/academics/undergraduate</t>
  </si>
  <si>
    <t>DIII45437</t>
  </si>
  <si>
    <t>Schneider</t>
  </si>
  <si>
    <t>djschnei@smumn.edu</t>
  </si>
  <si>
    <t>507-457-1623</t>
  </si>
  <si>
    <t>https://saintmaryssports.com/sports/mens-track-and-field</t>
  </si>
  <si>
    <t>https://twitter.com/smumncctf</t>
  </si>
  <si>
    <t>https://www.instagram.com/smumncctf/</t>
  </si>
  <si>
    <t>St. Mary's (MN)</t>
  </si>
  <si>
    <t>93.24%</t>
  </si>
  <si>
    <t>$51,410</t>
  </si>
  <si>
    <t>DIII48322</t>
  </si>
  <si>
    <t>tsmith@smumn.edu</t>
  </si>
  <si>
    <t>507-457-6685</t>
  </si>
  <si>
    <t>St. Olaf College</t>
  </si>
  <si>
    <t>174844</t>
  </si>
  <si>
    <t>https://wp.stolaf.edu/academics/departments/</t>
  </si>
  <si>
    <t>57</t>
  </si>
  <si>
    <t>DIII7931</t>
  </si>
  <si>
    <t>power3@stolaf.edu</t>
  </si>
  <si>
    <t>507-786-3671</t>
  </si>
  <si>
    <t>https://athletics.stolaf.edu/sports/mens-track-and-field</t>
  </si>
  <si>
    <t>https://twitter.com/stolafmxctf</t>
  </si>
  <si>
    <t>https://www.facebook.com/StOlafMensCrossCountryandTrack/</t>
  </si>
  <si>
    <t>https://www.instagram.com/stolafmxctf/</t>
  </si>
  <si>
    <t>http://athletics.stolaf.edu/sports/2016/9/14/mens-track-and-field-recruit-questionnaire.aspx</t>
  </si>
  <si>
    <t>St. Olaf</t>
  </si>
  <si>
    <t>570-700</t>
  </si>
  <si>
    <t>25-32</t>
  </si>
  <si>
    <t>48.19%</t>
  </si>
  <si>
    <t>$65,010</t>
  </si>
  <si>
    <t>DIII47515</t>
  </si>
  <si>
    <t>muelle19@stolaf.edu</t>
  </si>
  <si>
    <t>DIII63124</t>
  </si>
  <si>
    <t>Holst</t>
  </si>
  <si>
    <t>holst3@stolaf.edu</t>
  </si>
  <si>
    <t>65,010</t>
  </si>
  <si>
    <t>DIII56614</t>
  </si>
  <si>
    <t>Antone</t>
  </si>
  <si>
    <t>Truss</t>
  </si>
  <si>
    <t>truss1@stolaf.edu</t>
  </si>
  <si>
    <t>DIII47513</t>
  </si>
  <si>
    <t>VanZuilen</t>
  </si>
  <si>
    <t>kopnic1@stolaf.edu</t>
  </si>
  <si>
    <t>DIII71728</t>
  </si>
  <si>
    <t>Hartpence</t>
  </si>
  <si>
    <t>hartpe1@stolaf.edu</t>
  </si>
  <si>
    <t>https://x.com/coachpence</t>
  </si>
  <si>
    <t>DIII47514</t>
  </si>
  <si>
    <t>Kopnick</t>
  </si>
  <si>
    <t>https://www.instagram.com/lkopnick/</t>
  </si>
  <si>
    <t>The College of St. Scholastica</t>
  </si>
  <si>
    <t>174899</t>
  </si>
  <si>
    <t>https://www2.css.edu/app/depts/academics/programFinder/index.cfm?Bachelors=yes</t>
  </si>
  <si>
    <t>DIII8000</t>
  </si>
  <si>
    <t>Bouchie</t>
  </si>
  <si>
    <t>tbouchie@css.edu</t>
  </si>
  <si>
    <t>218-625-4884</t>
  </si>
  <si>
    <t>https://csssaints.com/sports/mens-track-and-field</t>
  </si>
  <si>
    <t>https://twitter.com/csssaints_cc</t>
  </si>
  <si>
    <t>https://www.facebook.com/CSScrosscountry/</t>
  </si>
  <si>
    <t>http://www2.css.edu/app/depts/athletics/track.cfm</t>
  </si>
  <si>
    <t>St. Scholastica</t>
  </si>
  <si>
    <t>62.68%</t>
  </si>
  <si>
    <t>DIII8005</t>
  </si>
  <si>
    <t>Cottrell</t>
  </si>
  <si>
    <t>Associate Head Coach (Sprints, Mid-Distance)</t>
  </si>
  <si>
    <t>jcottrell@css.edu</t>
  </si>
  <si>
    <t>218-723-6100</t>
  </si>
  <si>
    <t>https://www.facebook.com/cottrell.jeff</t>
  </si>
  <si>
    <t>DIII65968</t>
  </si>
  <si>
    <t>Jonny</t>
  </si>
  <si>
    <t>Kasper</t>
  </si>
  <si>
    <t>DIII8001</t>
  </si>
  <si>
    <t>Salmela</t>
  </si>
  <si>
    <t>csalmela@css.edu</t>
  </si>
  <si>
    <t>218-723-6149</t>
  </si>
  <si>
    <t>https://twitter.com/ChadSalmela</t>
  </si>
  <si>
    <t>DIII77160</t>
  </si>
  <si>
    <t>Gruenes</t>
  </si>
  <si>
    <t>https://www.instagram.com/css_tf/</t>
  </si>
  <si>
    <t>University of Minnesota - Morris</t>
  </si>
  <si>
    <t>174251</t>
  </si>
  <si>
    <t>https://academics.morris.umn.edu/</t>
  </si>
  <si>
    <t>DIII76605</t>
  </si>
  <si>
    <t>Patsy</t>
  </si>
  <si>
    <t>https://unweagles.com/sports/mens-track-field</t>
  </si>
  <si>
    <t>https://twitter.com/ummcougartfxc</t>
  </si>
  <si>
    <t>https://www.facebook.com/UMMCougarTFXC/</t>
  </si>
  <si>
    <t>https://www.instagram.com/ummcougartfxc/</t>
  </si>
  <si>
    <t>https://www.frontrush.com/FR_Web_App/Player/PlayerSubmit.aspx?sid=MTk3Mzc=-rAzC/0hH2as=&amp;ptype=recruit</t>
  </si>
  <si>
    <t>Minnesota-Morris</t>
  </si>
  <si>
    <t>63.99%</t>
  </si>
  <si>
    <t>26,914</t>
  </si>
  <si>
    <t>DIII76604</t>
  </si>
  <si>
    <t>Van Overbeke</t>
  </si>
  <si>
    <t>DIII66678</t>
  </si>
  <si>
    <t>camp2971@morris.umn.edu</t>
  </si>
  <si>
    <t>320-589-6431</t>
  </si>
  <si>
    <t>DIII76606</t>
  </si>
  <si>
    <t>Collet</t>
  </si>
  <si>
    <t>colle213@morris.umn.edu</t>
  </si>
  <si>
    <t>320-589-6053</t>
  </si>
  <si>
    <t>University of Northwestern - St. Paul</t>
  </si>
  <si>
    <t>174491</t>
  </si>
  <si>
    <t>https://unwsp.edu/find-your-degree/undergraduate</t>
  </si>
  <si>
    <t>DIII68693</t>
  </si>
  <si>
    <t>Fitzgerald</t>
  </si>
  <si>
    <t>pjfitzgerald@unwsp.edu</t>
  </si>
  <si>
    <t>https://unweagles.com/sports/mens-track-and-field</t>
  </si>
  <si>
    <t>https://twitter.com/unwcctf</t>
  </si>
  <si>
    <t>https://www.facebook.com/unwcctf/</t>
  </si>
  <si>
    <t>https://www.instagram.com/unwcctf/</t>
  </si>
  <si>
    <t>https://unweagles.com/sports/2015/6/2/MOTRK_0602155459.aspx?id=317</t>
  </si>
  <si>
    <t>Northwestern (MN)</t>
  </si>
  <si>
    <t>89.06%</t>
  </si>
  <si>
    <t>DIII7755</t>
  </si>
  <si>
    <t>scthiessen@unwsp.edu</t>
  </si>
  <si>
    <t>651-631-5273</t>
  </si>
  <si>
    <t>$26,914</t>
  </si>
  <si>
    <t>DIII75406</t>
  </si>
  <si>
    <t>Appleby</t>
  </si>
  <si>
    <t>https://x.com/nathanappleby1</t>
  </si>
  <si>
    <t>https://www.facebook.com/nathan.appleby.925/</t>
  </si>
  <si>
    <t>DIII67502</t>
  </si>
  <si>
    <t>Kwateh</t>
  </si>
  <si>
    <t>Belhaven University</t>
  </si>
  <si>
    <t>175421</t>
  </si>
  <si>
    <t>https://www.belhaven.edu/academics/Default.htm</t>
  </si>
  <si>
    <t>DIII51570</t>
  </si>
  <si>
    <t>Butch</t>
  </si>
  <si>
    <t>Ard</t>
  </si>
  <si>
    <t>bard@belhaven.edu</t>
  </si>
  <si>
    <t>601-968-8806</t>
  </si>
  <si>
    <t>https://blazers.belhaven.edu/sports/mcross</t>
  </si>
  <si>
    <t>https://www.facebook.com/BlazerTF/</t>
  </si>
  <si>
    <t>Belhaven</t>
  </si>
  <si>
    <t>510-595</t>
  </si>
  <si>
    <t>485-540</t>
  </si>
  <si>
    <t>54.34%</t>
  </si>
  <si>
    <t>$37,475</t>
  </si>
  <si>
    <t>DIII61275</t>
  </si>
  <si>
    <t>Tytavia</t>
  </si>
  <si>
    <t>Hardy</t>
  </si>
  <si>
    <t>thardy@belhaven.edu</t>
  </si>
  <si>
    <t>37,475</t>
  </si>
  <si>
    <t>DIII22081</t>
  </si>
  <si>
    <t>pkazery@belhaven.edu</t>
  </si>
  <si>
    <t>https://www.facebook.com/john.s.adams3</t>
  </si>
  <si>
    <t>DIII60110</t>
  </si>
  <si>
    <t>Christi</t>
  </si>
  <si>
    <t>DeLaughter</t>
  </si>
  <si>
    <t>cdelaughter@belhaven.edu</t>
  </si>
  <si>
    <t>Millsaps College</t>
  </si>
  <si>
    <t>175980</t>
  </si>
  <si>
    <t>https://www.millsaps.edu/academics/majors-minors.php</t>
  </si>
  <si>
    <t>DIII73396</t>
  </si>
  <si>
    <t>Cappleman</t>
  </si>
  <si>
    <t>capplew@millsaps.edu</t>
  </si>
  <si>
    <t>https://gomajors.com/sports/mens-track-and-field</t>
  </si>
  <si>
    <t>https://twitter.com/millsapstfxc</t>
  </si>
  <si>
    <t>https://www.facebook.com/millsapstfxc/</t>
  </si>
  <si>
    <t>https://www.instagram.com/millsapstrackfieldxc/</t>
  </si>
  <si>
    <t>https://gomajors.com/sb_output.aspx?frform=19&amp;path=mtrack</t>
  </si>
  <si>
    <t>Millsaps</t>
  </si>
  <si>
    <t>553-643</t>
  </si>
  <si>
    <t>530-628</t>
  </si>
  <si>
    <t>67.73%</t>
  </si>
  <si>
    <t>$58,516</t>
  </si>
  <si>
    <t>DIII73397</t>
  </si>
  <si>
    <t>Slater</t>
  </si>
  <si>
    <t>richash@millsaps.edu</t>
  </si>
  <si>
    <t>https://www.instagram.com/88_slater_88/</t>
  </si>
  <si>
    <t>DIII75407</t>
  </si>
  <si>
    <t>Beckett</t>
  </si>
  <si>
    <t>beckecb@millsaps.edu</t>
  </si>
  <si>
    <t>601-974-1198</t>
  </si>
  <si>
    <t>DIII76607</t>
  </si>
  <si>
    <t>Lingold</t>
  </si>
  <si>
    <t>lingohr@millsaps.edu</t>
  </si>
  <si>
    <t>601-974-1475</t>
  </si>
  <si>
    <t>https://www.facebook.com/hannah.lingold/</t>
  </si>
  <si>
    <t>58,516</t>
  </si>
  <si>
    <t>DIII23915</t>
  </si>
  <si>
    <t>Destin</t>
  </si>
  <si>
    <t>DIII75408</t>
  </si>
  <si>
    <t>jordadk@millsaps.edu</t>
  </si>
  <si>
    <t>Mississippi University for Women</t>
  </si>
  <si>
    <t>176035</t>
  </si>
  <si>
    <t>https://www.muw.edu/major/</t>
  </si>
  <si>
    <t>DIII49713</t>
  </si>
  <si>
    <t>Dedrick</t>
  </si>
  <si>
    <t>dburnett1@muw.edu</t>
  </si>
  <si>
    <t>662-370-1869</t>
  </si>
  <si>
    <t>https://owlsathletics.com/sports/mens-track-and-field</t>
  </si>
  <si>
    <t>99.08%</t>
  </si>
  <si>
    <t>$21,679</t>
  </si>
  <si>
    <t>Washington University in St. Louis</t>
  </si>
  <si>
    <t>179867</t>
  </si>
  <si>
    <t>https://admissions.wustl.edu/majors-academics</t>
  </si>
  <si>
    <t>DIII8236</t>
  </si>
  <si>
    <t>Stiles</t>
  </si>
  <si>
    <t>stiles@wustl.edu</t>
  </si>
  <si>
    <t>314-935-7307</t>
  </si>
  <si>
    <t>https://www.washubears.com/sports/track/index</t>
  </si>
  <si>
    <t>https://twitter.com/washu_xctf</t>
  </si>
  <si>
    <t>https://www.instagram.com/washu_xctf/</t>
  </si>
  <si>
    <t>https://bearsports.wustl.edu/sports/track/recruit_form</t>
  </si>
  <si>
    <t>Washington (MO)</t>
  </si>
  <si>
    <t>760-800</t>
  </si>
  <si>
    <t>15.79%</t>
  </si>
  <si>
    <t>DIII51572</t>
  </si>
  <si>
    <t>ray.williams@wustl.edu</t>
  </si>
  <si>
    <t>314-935-9089</t>
  </si>
  <si>
    <t>DIII74436</t>
  </si>
  <si>
    <t>Fleagle</t>
  </si>
  <si>
    <t>fleagle@wustl.edu</t>
  </si>
  <si>
    <t>https://twitter.com/coachfleagle?lang=en</t>
  </si>
  <si>
    <t>https://www.instagram.com/coach_fleagle/</t>
  </si>
  <si>
    <t>DIII8242</t>
  </si>
  <si>
    <t>wreiter@wustl.edu</t>
  </si>
  <si>
    <t>DIII73398</t>
  </si>
  <si>
    <t>Freyling</t>
  </si>
  <si>
    <t>https://www.facebook.com/nathan.freyling/</t>
  </si>
  <si>
    <t>https://www.instagram.com/nathanfreyling/</t>
  </si>
  <si>
    <t>DIII63126</t>
  </si>
  <si>
    <t>Laker</t>
  </si>
  <si>
    <t>DIII56617</t>
  </si>
  <si>
    <t>Lincoff</t>
  </si>
  <si>
    <t>DIII63127</t>
  </si>
  <si>
    <t>Lohr</t>
  </si>
  <si>
    <t>DIII63125</t>
  </si>
  <si>
    <t>Konstadina</t>
  </si>
  <si>
    <t>Spanoudakis</t>
  </si>
  <si>
    <t>Webster University</t>
  </si>
  <si>
    <t>Webster Groves</t>
  </si>
  <si>
    <t>179894</t>
  </si>
  <si>
    <t>https://www.webster.edu/undergraduate/majors-and-minors.html</t>
  </si>
  <si>
    <t>DIII63129</t>
  </si>
  <si>
    <t>Vanessa</t>
  </si>
  <si>
    <t>https://websterathletics.com/sports/mens-tf</t>
  </si>
  <si>
    <t>https://twitter.com/CctfWebster</t>
  </si>
  <si>
    <t>https://www.instagram.com/webstertfxc/</t>
  </si>
  <si>
    <t>https://www.frontrush.com/FR_Web_App/Player/PlayerSubmit.aspx?sid=NzQ1OA==-HomU3uE91b8=&amp;ptype=recruit%27</t>
  </si>
  <si>
    <t>Webster (MO)</t>
  </si>
  <si>
    <t>55.92%</t>
  </si>
  <si>
    <t>DIII63128</t>
  </si>
  <si>
    <t>Perez</t>
  </si>
  <si>
    <t>DIII48325</t>
  </si>
  <si>
    <t>Homan</t>
  </si>
  <si>
    <t>nicholashoman@webster.edu</t>
  </si>
  <si>
    <t>314-246-7547</t>
  </si>
  <si>
    <t>DIII51575</t>
  </si>
  <si>
    <t>kylerobinson@webster.edu</t>
  </si>
  <si>
    <t>314-246-7501</t>
  </si>
  <si>
    <t>https://twitter.com/coachrobinsonxc</t>
  </si>
  <si>
    <t>https://twitter.com/cctfwebster</t>
  </si>
  <si>
    <t>DIII69161</t>
  </si>
  <si>
    <t>Juszczyk</t>
  </si>
  <si>
    <t>peterjuszczyk@webster.edu</t>
  </si>
  <si>
    <t>Westminster College - Missouri</t>
  </si>
  <si>
    <t>179946</t>
  </si>
  <si>
    <t>https://www.westminster-mo.edu/academics/majorsminors/default.html</t>
  </si>
  <si>
    <t>DIII70095</t>
  </si>
  <si>
    <t>keegan.rich@westminster-mo.edu</t>
  </si>
  <si>
    <t>573-592-5465</t>
  </si>
  <si>
    <t>https://wcbluejays.com/sports/mtrack/index</t>
  </si>
  <si>
    <t>https://x.com/WC_Track_XC</t>
  </si>
  <si>
    <t>https://www.facebook.com/Westminster-College-Track-Field-486468534753867/</t>
  </si>
  <si>
    <t>https://admissions.westminster-mo.edu/register/inquiryform</t>
  </si>
  <si>
    <t>Westminster (MO)</t>
  </si>
  <si>
    <t>520-650</t>
  </si>
  <si>
    <t>96.29%</t>
  </si>
  <si>
    <t>DIII60111</t>
  </si>
  <si>
    <t>HC Hunter has been removed.</t>
  </si>
  <si>
    <t>https://twitter.com/hunterbriggsxc</t>
  </si>
  <si>
    <t>Nebraska Wesleyan University</t>
  </si>
  <si>
    <t>181446</t>
  </si>
  <si>
    <t>https://www.nebrwesleyan.edu/undergraduate/majors-and-minors</t>
  </si>
  <si>
    <t>DIII71729</t>
  </si>
  <si>
    <t>Hegemann Berens</t>
  </si>
  <si>
    <t>https://nwusports.com/sports/mens-track-and-field</t>
  </si>
  <si>
    <t>https://twitter.com/nwu_trknfld</t>
  </si>
  <si>
    <t>https://www.facebook.com/NWUTFXC/</t>
  </si>
  <si>
    <t>https://www.instagram.com/nwu_xc_tf/</t>
  </si>
  <si>
    <t>https://nwusports.com/sb_output.aspx?frform=2</t>
  </si>
  <si>
    <t>Nebraska Wesleyan</t>
  </si>
  <si>
    <t>490-640</t>
  </si>
  <si>
    <t>68.76%</t>
  </si>
  <si>
    <t>$51,612</t>
  </si>
  <si>
    <t>DIII58473</t>
  </si>
  <si>
    <t>Nielsen</t>
  </si>
  <si>
    <t>knielsen@nebrwesleyan.edu</t>
  </si>
  <si>
    <t>402-202-6526</t>
  </si>
  <si>
    <t>DIII8389</t>
  </si>
  <si>
    <t>dmckenzi@nebrwesleyan.edu</t>
  </si>
  <si>
    <t>402-465-2514</t>
  </si>
  <si>
    <t>DIII8384</t>
  </si>
  <si>
    <t>Baum</t>
  </si>
  <si>
    <t>cbaum@nebrwesleyan.edu</t>
  </si>
  <si>
    <t>402-525-7063</t>
  </si>
  <si>
    <t>https://twitter.com/cbaumnwu67</t>
  </si>
  <si>
    <t>DIII8386</t>
  </si>
  <si>
    <t>Frese</t>
  </si>
  <si>
    <t>dfrese@nebrwesleyan.edu</t>
  </si>
  <si>
    <t>402-465-7767</t>
  </si>
  <si>
    <t>https://twitter.com/coach_frese</t>
  </si>
  <si>
    <t>DIII8385</t>
  </si>
  <si>
    <t>Etherton</t>
  </si>
  <si>
    <t>see@nebrwesleyan.edu</t>
  </si>
  <si>
    <t>402-416-3887</t>
  </si>
  <si>
    <t>DIII8390</t>
  </si>
  <si>
    <t>Assistant Coach (Horizontal Jumps, Multi-Events)</t>
  </si>
  <si>
    <t>dcarson@nebrwesleyan.edu</t>
  </si>
  <si>
    <t>DIII63132</t>
  </si>
  <si>
    <t>Berens</t>
  </si>
  <si>
    <t>cberens@nebrwesleyan.edu</t>
  </si>
  <si>
    <t>402-465-2369</t>
  </si>
  <si>
    <t>https://twitter.com/chad_berens</t>
  </si>
  <si>
    <t>https://www.facebook.com/chad.berens.52/</t>
  </si>
  <si>
    <t>https://www.instagram.com/chadjberens/</t>
  </si>
  <si>
    <t>51,612</t>
  </si>
  <si>
    <t>DIII71731</t>
  </si>
  <si>
    <t>jmckenzi@nebrwesleyan.edu</t>
  </si>
  <si>
    <t>402-465-2168</t>
  </si>
  <si>
    <t>DIII78222</t>
  </si>
  <si>
    <t>wferguso@nebrwesleyan.edu</t>
  </si>
  <si>
    <t>DIII71730</t>
  </si>
  <si>
    <t>https://twitter.com/kyle_dickinson4</t>
  </si>
  <si>
    <t>Colby-Sawyer College</t>
  </si>
  <si>
    <t>182634</t>
  </si>
  <si>
    <t>https://colby-sawyer.edu/admissions/majors</t>
  </si>
  <si>
    <t>DIII58474</t>
  </si>
  <si>
    <t>Purrington</t>
  </si>
  <si>
    <t>ryan.purrington@colby-sawyer.edu</t>
  </si>
  <si>
    <t>603-526-3605</t>
  </si>
  <si>
    <t>https://www.colby-sawyerathletics.com/sports/mens-track-and-field</t>
  </si>
  <si>
    <t>https://twitter.com/csc_xctf</t>
  </si>
  <si>
    <t>https://www.instagram.com/xcpurr/</t>
  </si>
  <si>
    <t>https://www.colby-sawyerathletics.com/sb_output.aspx?form=13</t>
  </si>
  <si>
    <t>Colby-Sawyer</t>
  </si>
  <si>
    <t>84.89%</t>
  </si>
  <si>
    <t>63,358</t>
  </si>
  <si>
    <t>DIII27863</t>
  </si>
  <si>
    <t>D’Mahl</t>
  </si>
  <si>
    <t>McFadden</t>
  </si>
  <si>
    <t>$63,358</t>
  </si>
  <si>
    <t>DIII27862</t>
  </si>
  <si>
    <t>Sayce</t>
  </si>
  <si>
    <t>Keene State College</t>
  </si>
  <si>
    <t>Keene</t>
  </si>
  <si>
    <t>183062</t>
  </si>
  <si>
    <t>https://www.keene.edu/academics/programs/</t>
  </si>
  <si>
    <t>DIII74908</t>
  </si>
  <si>
    <t>https://keeneowls.com/sports/mens-track-and-field</t>
  </si>
  <si>
    <t>https://x.com/_aaron2_</t>
  </si>
  <si>
    <t>https://twitter.com/keenestatexctf</t>
  </si>
  <si>
    <t>https://www.facebook.com/keenestatecollege/</t>
  </si>
  <si>
    <t>https://www.instagram.com/owlxctf/</t>
  </si>
  <si>
    <t>https://keenestate.prestosports.com/sports/mtrack/Recruit_Form</t>
  </si>
  <si>
    <t>Keene State</t>
  </si>
  <si>
    <t>DIII49145</t>
  </si>
  <si>
    <t>Roark</t>
  </si>
  <si>
    <t>Daniel.Roark@keene.edu</t>
  </si>
  <si>
    <t>603-358-2834</t>
  </si>
  <si>
    <t>https://twitter.com/djrxc</t>
  </si>
  <si>
    <t>https://keeneowls.com/sports/2020/12/6/becoming-an-owl.aspx</t>
  </si>
  <si>
    <t>88.50%</t>
  </si>
  <si>
    <t>DIII57041</t>
  </si>
  <si>
    <t>Edson</t>
  </si>
  <si>
    <t>William.edson@keene.edu</t>
  </si>
  <si>
    <t>DIII47853</t>
  </si>
  <si>
    <t>Blamy</t>
  </si>
  <si>
    <t>New England College</t>
  </si>
  <si>
    <t>Henniker</t>
  </si>
  <si>
    <t>182980</t>
  </si>
  <si>
    <t>https://www.nec.edu/academics/bachelor-degree-programs/</t>
  </si>
  <si>
    <t>DIII76608</t>
  </si>
  <si>
    <t>Emerson</t>
  </si>
  <si>
    <t>zemerson@nec.edu</t>
  </si>
  <si>
    <t>https://athletics.nec.edu/sports/msoc/index</t>
  </si>
  <si>
    <t>https://twitter.com/nec_xc</t>
  </si>
  <si>
    <t>https://www.instagram.com/nec.xc/</t>
  </si>
  <si>
    <t>https://www.frontrush.com/FR_Web_App/Player/PlayerSubmit.aspx?sid=MTYzMg==-g5By++rQFHE=&amp;ptype=recruit</t>
  </si>
  <si>
    <t>96.02%</t>
  </si>
  <si>
    <t>58,718</t>
  </si>
  <si>
    <t>Plymouth State University</t>
  </si>
  <si>
    <t>Plymouth</t>
  </si>
  <si>
    <t>183080</t>
  </si>
  <si>
    <t>https://www.plymouth.edu/undergraduate/curriculum-planning-guides/</t>
  </si>
  <si>
    <t>DIII8555</t>
  </si>
  <si>
    <t>Tifft</t>
  </si>
  <si>
    <t>wdtifft@plymouth.edu</t>
  </si>
  <si>
    <t>603-535-2752</t>
  </si>
  <si>
    <t>https://athletics.plymouth.edu/sports/mens-track-and-field</t>
  </si>
  <si>
    <t>https://twitter.com/PSU_XCTF/</t>
  </si>
  <si>
    <t>https://www.facebook.com/PSUXCTF/</t>
  </si>
  <si>
    <t>https://athletics.plymouth.edu/sports/2020/8/6/mens-track-front-rush-recruit-form.aspx</t>
  </si>
  <si>
    <t>Plymouth State</t>
  </si>
  <si>
    <t>87.67%</t>
  </si>
  <si>
    <t>$48,230</t>
  </si>
  <si>
    <t>DIII8552</t>
  </si>
  <si>
    <t>Alice</t>
  </si>
  <si>
    <t>Field</t>
  </si>
  <si>
    <t>aafield@plymouth.edu</t>
  </si>
  <si>
    <t>https://twitter.com/alice_a_field</t>
  </si>
  <si>
    <t>DIII8551</t>
  </si>
  <si>
    <t>Dutille</t>
  </si>
  <si>
    <t>bjdutille@plymouth.edu</t>
  </si>
  <si>
    <t>https://twitter.com/coachdutille</t>
  </si>
  <si>
    <t>DIII61276</t>
  </si>
  <si>
    <t>Mau</t>
  </si>
  <si>
    <t>kcmau@plymouth.edu</t>
  </si>
  <si>
    <t>https://www.instagram.com/psuxc_tf/</t>
  </si>
  <si>
    <t>48,230</t>
  </si>
  <si>
    <t>DIII73400</t>
  </si>
  <si>
    <t>mrlyle@plymouth.edu</t>
  </si>
  <si>
    <t>Centenary University - New Jersey</t>
  </si>
  <si>
    <t>Atlantic East Conference (AEC)</t>
  </si>
  <si>
    <t>Hackettstown</t>
  </si>
  <si>
    <t>183974</t>
  </si>
  <si>
    <t>https://www.centenaryuniversity.edu/academics/undergraduate/</t>
  </si>
  <si>
    <t>DIII71732</t>
  </si>
  <si>
    <t>Turci</t>
  </si>
  <si>
    <t>joseph.turci@centenaryuniversity.edu</t>
  </si>
  <si>
    <t>https://centenarycyclones.com/sports/mens-soccer</t>
  </si>
  <si>
    <t>https://www.instagram.com/centcyclones/</t>
  </si>
  <si>
    <t>https://centenarycyclones.com/sb_output.aspx?form=6</t>
  </si>
  <si>
    <t>Centenary (NJ)</t>
  </si>
  <si>
    <t>455-560</t>
  </si>
  <si>
    <t>15-22</t>
  </si>
  <si>
    <t>91.39%</t>
  </si>
  <si>
    <t>$51,544</t>
  </si>
  <si>
    <t>Drew University</t>
  </si>
  <si>
    <t>184348</t>
  </si>
  <si>
    <t>https://www.drew.edu/academics/undergraduate-studies/majors-and-minors/</t>
  </si>
  <si>
    <t>DIII51577</t>
  </si>
  <si>
    <t>srobinson2@drew.edu</t>
  </si>
  <si>
    <t>973-214-7266</t>
  </si>
  <si>
    <t>https://drewrangers.com/sports/mens-tennis</t>
  </si>
  <si>
    <t>https://www.drewrangers.com/sb_output.aspx?frform=3&amp;path=mten</t>
  </si>
  <si>
    <t>70.42%</t>
  </si>
  <si>
    <t>$58,865</t>
  </si>
  <si>
    <t>DIII74909</t>
  </si>
  <si>
    <t>SanFilippo</t>
  </si>
  <si>
    <t>https://x.com/sanfilippo04</t>
  </si>
  <si>
    <t>https://x.com/GoDrewRangers</t>
  </si>
  <si>
    <t>https://www.instagram.com/coach_anthonysf/</t>
  </si>
  <si>
    <t>https://www.instagram.com/drewrangersxctf/</t>
  </si>
  <si>
    <t>DIII60112</t>
  </si>
  <si>
    <t>sleo@drew.edu</t>
  </si>
  <si>
    <t>https://twitter.com/drewrangers_xc</t>
  </si>
  <si>
    <t>58,865</t>
  </si>
  <si>
    <t>DIII65971</t>
  </si>
  <si>
    <t>Pacheco</t>
  </si>
  <si>
    <t>DIII65970</t>
  </si>
  <si>
    <t>Rosenberg</t>
  </si>
  <si>
    <t>Fairleigh Dickinson University - College at Florham</t>
  </si>
  <si>
    <t>Middle Atlantic Freedom Conference (MAC Freedom)</t>
  </si>
  <si>
    <t>184694</t>
  </si>
  <si>
    <t>DIII75409</t>
  </si>
  <si>
    <t>Oluwatomiwa</t>
  </si>
  <si>
    <t>Adegboye</t>
  </si>
  <si>
    <t>http://college.jumpforward.com/questionnaire.aspx?iid=475&amp;sportid=56</t>
  </si>
  <si>
    <t>https://twitter.com/devilsfduxc</t>
  </si>
  <si>
    <t>Fairleigh Dickinson-Florham</t>
  </si>
  <si>
    <t>82.96%</t>
  </si>
  <si>
    <t>$63,154</t>
  </si>
  <si>
    <t>DIII74437</t>
  </si>
  <si>
    <t>Donny</t>
  </si>
  <si>
    <t>Bellamy</t>
  </si>
  <si>
    <t>d.bellamy@fdu.edu</t>
  </si>
  <si>
    <t>https://fdudevils.com/sports/mens-track-and-field</t>
  </si>
  <si>
    <t>DIII55153</t>
  </si>
  <si>
    <t>DeJon</t>
  </si>
  <si>
    <t>Bennett-Monroe</t>
  </si>
  <si>
    <t>d.bennettmonroe@fdu.edu</t>
  </si>
  <si>
    <t>DIII57043</t>
  </si>
  <si>
    <t>AC Dale has been removed.</t>
  </si>
  <si>
    <t>DIII41320</t>
  </si>
  <si>
    <t>HC Kendall has been removed.</t>
  </si>
  <si>
    <t>https://twitter.com/coachk_luy</t>
  </si>
  <si>
    <t>Kean University</t>
  </si>
  <si>
    <t>New Jersey Athletic Conference (NJAC)</t>
  </si>
  <si>
    <t>Union</t>
  </si>
  <si>
    <t>185262</t>
  </si>
  <si>
    <t>https://www.kean.edu/degrees-programs</t>
  </si>
  <si>
    <t>DIII67503</t>
  </si>
  <si>
    <t>Amaya</t>
  </si>
  <si>
    <t>Chadwick</t>
  </si>
  <si>
    <t>https://keanathletics.com/sports/mens-soccer</t>
  </si>
  <si>
    <t>https://www.instagram.com/keanxctf/</t>
  </si>
  <si>
    <t>Kean (NJ)</t>
  </si>
  <si>
    <t>74.93%</t>
  </si>
  <si>
    <t>66,268</t>
  </si>
  <si>
    <t>Montclair State University</t>
  </si>
  <si>
    <t>Montclair</t>
  </si>
  <si>
    <t>185590</t>
  </si>
  <si>
    <t>https://catalog.montclair.edu/programs/</t>
  </si>
  <si>
    <t>DIII65973</t>
  </si>
  <si>
    <t>Na'Im</t>
  </si>
  <si>
    <t>Kinsey</t>
  </si>
  <si>
    <t>https://montclairathletics.com/sports/mot</t>
  </si>
  <si>
    <t>https://twitter.com/montclairst_tf</t>
  </si>
  <si>
    <t>https://www.facebook.com/naikinsey.9/</t>
  </si>
  <si>
    <t>https://www.instagram.com/montclairstatetf/</t>
  </si>
  <si>
    <t xml:space="preserve">Montclair State </t>
  </si>
  <si>
    <t>New Jersey City University</t>
  </si>
  <si>
    <t>185129</t>
  </si>
  <si>
    <t>https://www.njcu.edu/academic-departments</t>
  </si>
  <si>
    <t>DIII58476</t>
  </si>
  <si>
    <t>https://njcugothicknights.com/sports/mens-track-and-field</t>
  </si>
  <si>
    <t>https://www.facebook.com/groups/NJCUXCTF</t>
  </si>
  <si>
    <t>https://www.instagram.com/njcuxctf/</t>
  </si>
  <si>
    <t>https://njcugothicknights.com/sb_output.aspx?form=10</t>
  </si>
  <si>
    <t>New Jersey City</t>
  </si>
  <si>
    <t>94.67%</t>
  </si>
  <si>
    <t>DIII8960</t>
  </si>
  <si>
    <t>poneill@njcu.edu</t>
  </si>
  <si>
    <t>201-200-3126</t>
  </si>
  <si>
    <t>$58,718</t>
  </si>
  <si>
    <t>DIII41340</t>
  </si>
  <si>
    <t>Wahjerjay</t>
  </si>
  <si>
    <t>Blango</t>
  </si>
  <si>
    <t>wblango@njcu.edu</t>
  </si>
  <si>
    <t>DIII63133</t>
  </si>
  <si>
    <t>Tyneil</t>
  </si>
  <si>
    <t>https://www.instagram.com/tyneilj/</t>
  </si>
  <si>
    <t>Ramapo College of New Jersey</t>
  </si>
  <si>
    <t>Mahwah</t>
  </si>
  <si>
    <t>186201</t>
  </si>
  <si>
    <t>https://www.ramapo.edu/majors-minors/a-z/</t>
  </si>
  <si>
    <t>DIII27547</t>
  </si>
  <si>
    <t>Alina</t>
  </si>
  <si>
    <t>Duran</t>
  </si>
  <si>
    <t>aduran1@ramapo.edu</t>
  </si>
  <si>
    <t>https://ramapoathletics.com/sports/mens-track-and-field</t>
  </si>
  <si>
    <t>https://twitter.com/ramapotrack</t>
  </si>
  <si>
    <t>https://www.facebook.com/RCNJXCTF/</t>
  </si>
  <si>
    <t>https://ramapoathletics.com/sb_output.aspx?frform=5&amp;path=mtrack</t>
  </si>
  <si>
    <t>Ramapo (NJ)</t>
  </si>
  <si>
    <t>69.14%</t>
  </si>
  <si>
    <t>DIII27548</t>
  </si>
  <si>
    <t>Ackeme</t>
  </si>
  <si>
    <t>abrown8@ramapo.edu</t>
  </si>
  <si>
    <t>DIII9007</t>
  </si>
  <si>
    <t>Linda</t>
  </si>
  <si>
    <t>Van</t>
  </si>
  <si>
    <t>lvanleeu@ramapo.edu</t>
  </si>
  <si>
    <t>DIII9005</t>
  </si>
  <si>
    <t>Justina</t>
  </si>
  <si>
    <t>Cassavell</t>
  </si>
  <si>
    <t>jcassave@ramapo.edu</t>
  </si>
  <si>
    <t>201-684-7795</t>
  </si>
  <si>
    <t>DIII73401</t>
  </si>
  <si>
    <t>Dubac</t>
  </si>
  <si>
    <t>https://www.instagram.com/rcnjxctf/</t>
  </si>
  <si>
    <t>Rowan University</t>
  </si>
  <si>
    <t>Glassboro</t>
  </si>
  <si>
    <t>184782</t>
  </si>
  <si>
    <t>https://www.rowan.edu/home/undergraduate-admissions/undergraduate-degrees</t>
  </si>
  <si>
    <t>DIII9064</t>
  </si>
  <si>
    <t>Dimit</t>
  </si>
  <si>
    <t>dimit@rowan.edu</t>
  </si>
  <si>
    <t>856-256-4683</t>
  </si>
  <si>
    <t>https://www.rowanathletics.com/sports/mens-track-and-field</t>
  </si>
  <si>
    <t>https://twitter.com/rowanmxc_track</t>
  </si>
  <si>
    <t>https://www.facebook.com/RowanMXCtrack/</t>
  </si>
  <si>
    <t>https://www.instagram.com/rowanmxc_track/</t>
  </si>
  <si>
    <t>https://questionnaires.armssoftware.com/cd4d8b214b39?path=mtrack</t>
  </si>
  <si>
    <t>Rowan (NJ)</t>
  </si>
  <si>
    <t>78.71%</t>
  </si>
  <si>
    <t>$36,798</t>
  </si>
  <si>
    <t>DIII73402</t>
  </si>
  <si>
    <t>Kalnas</t>
  </si>
  <si>
    <t>kalnas@rowan.edu</t>
  </si>
  <si>
    <t>DIII9065</t>
  </si>
  <si>
    <t>duboise@rowan.edu</t>
  </si>
  <si>
    <t>https://twitter.com/coachedubois</t>
  </si>
  <si>
    <t>https://www.facebook.com/edubois1</t>
  </si>
  <si>
    <t>DIII49714</t>
  </si>
  <si>
    <t>Oberg</t>
  </si>
  <si>
    <t>oberg@rowan.edu</t>
  </si>
  <si>
    <t>DIII9068</t>
  </si>
  <si>
    <t>taten@rowan.edu</t>
  </si>
  <si>
    <t>DIII49717</t>
  </si>
  <si>
    <t>Gebhardt</t>
  </si>
  <si>
    <t>DIII50053</t>
  </si>
  <si>
    <t>Goode</t>
  </si>
  <si>
    <t>https://www.facebook.com/rowanmxctrack/</t>
  </si>
  <si>
    <t>DIII65479</t>
  </si>
  <si>
    <t>36,798</t>
  </si>
  <si>
    <t>DIII73403</t>
  </si>
  <si>
    <t>Spicer</t>
  </si>
  <si>
    <t>https://twitter.com/SethSpices</t>
  </si>
  <si>
    <t>https://www.facebook.com/seth.spicer.3/</t>
  </si>
  <si>
    <t>https://www.instagram.com/spicers70/</t>
  </si>
  <si>
    <t>DIII65477</t>
  </si>
  <si>
    <t>Jassina</t>
  </si>
  <si>
    <t>Surles</t>
  </si>
  <si>
    <t>DIII77161</t>
  </si>
  <si>
    <t>Rutgers University - Camden</t>
  </si>
  <si>
    <t>Camden</t>
  </si>
  <si>
    <t>186371</t>
  </si>
  <si>
    <t>https://fas.camden.rutgers.edu/academics/majors-minors/</t>
  </si>
  <si>
    <t>DIII9114</t>
  </si>
  <si>
    <t>Chrzanowski</t>
  </si>
  <si>
    <t>ian.chrzanowski@rutgers.edu</t>
  </si>
  <si>
    <t>856-225-2748</t>
  </si>
  <si>
    <t>https://scarletraptors.com/sports/mens-track-and-field</t>
  </si>
  <si>
    <t>https://twitter.com/ruc_track</t>
  </si>
  <si>
    <t>https://www.instagram.com/ruc_track/</t>
  </si>
  <si>
    <t>https://gomightymacs.com/sb_output.aspx?frform=10</t>
  </si>
  <si>
    <t>Rutgers-Camden</t>
  </si>
  <si>
    <t>76.49%</t>
  </si>
  <si>
    <t>DIII57596</t>
  </si>
  <si>
    <t>Chestnut</t>
  </si>
  <si>
    <t>jillchestnut@gmail.com</t>
  </si>
  <si>
    <t>856-761-7750</t>
  </si>
  <si>
    <t>DIII67504</t>
  </si>
  <si>
    <t>856-225-6441</t>
  </si>
  <si>
    <t>DIII57045</t>
  </si>
  <si>
    <t>DIII73404</t>
  </si>
  <si>
    <t>Avionne</t>
  </si>
  <si>
    <t>Sloan</t>
  </si>
  <si>
    <t>https://www.facebook.com/avionne.sloan.7/</t>
  </si>
  <si>
    <t>Rutgers University - Newark</t>
  </si>
  <si>
    <t>186399</t>
  </si>
  <si>
    <t>https://www.newark.rutgers.edu/academics/areas-of-study-departments</t>
  </si>
  <si>
    <t>DIII71733</t>
  </si>
  <si>
    <t>Joel.williams@rutgers.edu</t>
  </si>
  <si>
    <t>973-353-1470</t>
  </si>
  <si>
    <t>https://rutgersnewarkathletics.com/sports/mens-track-and-field</t>
  </si>
  <si>
    <t>https://twitter.com/run_tfxc</t>
  </si>
  <si>
    <t>https://www.facebook.com/rutgersnewarktrack/</t>
  </si>
  <si>
    <t>https://rutgersnewarkathletics.com/sports/2014/1/23/GEN_0123141643.aspx</t>
  </si>
  <si>
    <t>Rutgers-Newark</t>
  </si>
  <si>
    <t>Saint Elizabeth University</t>
  </si>
  <si>
    <t>Morristown</t>
  </si>
  <si>
    <t>186618</t>
  </si>
  <si>
    <t>https://sctcc.edu/degrees-programs</t>
  </si>
  <si>
    <t>DIII67506</t>
  </si>
  <si>
    <t>Shaleah</t>
  </si>
  <si>
    <t>https://seueagles.com/sports/mens-tennis</t>
  </si>
  <si>
    <t>https://www.instagram.com/seueaglesxc/</t>
  </si>
  <si>
    <t>https://www.frontrush.com/FR_Web_App/Player/PlayerSubmit.aspx?sid=MTQyMTE=-rV/wbWxNuAY=&amp;ptype=recruit%38</t>
  </si>
  <si>
    <t>St. Elizabeth (NJ)</t>
  </si>
  <si>
    <t>67.26%</t>
  </si>
  <si>
    <t>DIII67507</t>
  </si>
  <si>
    <t>Collier</t>
  </si>
  <si>
    <t>ecollier@steu.edu</t>
  </si>
  <si>
    <t>973-290-4983</t>
  </si>
  <si>
    <t>Stevens Institute of Technology</t>
  </si>
  <si>
    <t>Hoboken</t>
  </si>
  <si>
    <t>186867</t>
  </si>
  <si>
    <t>https://www.stevens.edu/academics/undergraduate-studies/undergraduate-majors</t>
  </si>
  <si>
    <t>DIII71734</t>
  </si>
  <si>
    <t>https://stevensducks.com/sports/mens-track-and-field</t>
  </si>
  <si>
    <t>https://twitter.com/stevensxc_tf</t>
  </si>
  <si>
    <t>https://www.facebook.com/StevensXCandTF/</t>
  </si>
  <si>
    <t>https://www.instagram.com/stevensxc_tf/</t>
  </si>
  <si>
    <t>https://www.frontrush.com/FR_Web_App/Player/PlayerSubmit.aspx?sid=5477&amp;ptype=recruit</t>
  </si>
  <si>
    <t>Stevens Institute of Technology (NJ)</t>
  </si>
  <si>
    <t>51.63%</t>
  </si>
  <si>
    <t>$74,432</t>
  </si>
  <si>
    <t>DIII9224</t>
  </si>
  <si>
    <t>Kolibab</t>
  </si>
  <si>
    <t>jkolibab@stevens.edu</t>
  </si>
  <si>
    <t>201-216-8086</t>
  </si>
  <si>
    <t>https://www.facebook.com/john.kolibab.1</t>
  </si>
  <si>
    <t>DIII74438</t>
  </si>
  <si>
    <t>Wolfer</t>
  </si>
  <si>
    <t>DIII58477</t>
  </si>
  <si>
    <t>Springer</t>
  </si>
  <si>
    <t>aspringe@stevens.edu</t>
  </si>
  <si>
    <t>201-216-3380</t>
  </si>
  <si>
    <t>74,432</t>
  </si>
  <si>
    <t>DIII73405</t>
  </si>
  <si>
    <t>Stockton University</t>
  </si>
  <si>
    <t>186876</t>
  </si>
  <si>
    <t>https://stockton.edu/admissions/majors.html</t>
  </si>
  <si>
    <t>DIII57046</t>
  </si>
  <si>
    <t>Incantalupo</t>
  </si>
  <si>
    <t>incantac@stockton.edu</t>
  </si>
  <si>
    <t>609-626-6044</t>
  </si>
  <si>
    <t>https://stocktonathletics.com/sports/mens-track-and-field</t>
  </si>
  <si>
    <t>https://twitter.com/stocktonuxctf</t>
  </si>
  <si>
    <t>https://www.facebook.com/StocktonUXCTF/</t>
  </si>
  <si>
    <t>https://www.instagram.com/coachclaire_fit/</t>
  </si>
  <si>
    <t>https://www.instagram.com/stocktonutf/</t>
  </si>
  <si>
    <t>https://stocktonathletics.com/sb_output.aspx?frform=8</t>
  </si>
  <si>
    <t>Stockton (NJ)</t>
  </si>
  <si>
    <t>DIII9293</t>
  </si>
  <si>
    <t>Resch</t>
  </si>
  <si>
    <t>reschj@stockton.edu</t>
  </si>
  <si>
    <t>609-626-6007</t>
  </si>
  <si>
    <t>DIII74910</t>
  </si>
  <si>
    <t>Wan</t>
  </si>
  <si>
    <t>https://x.com/wan_darren</t>
  </si>
  <si>
    <t>DIII51579</t>
  </si>
  <si>
    <t>Curll</t>
  </si>
  <si>
    <t>curllt@stockton.edu</t>
  </si>
  <si>
    <t>https://twitter.com/coachcurll</t>
  </si>
  <si>
    <t>https://www.facebook.com/todd.curll</t>
  </si>
  <si>
    <t>DIII61278</t>
  </si>
  <si>
    <t>Aughenbaugh</t>
  </si>
  <si>
    <t>Assistant Coach (Multi-events, Javelin)</t>
  </si>
  <si>
    <t>DIII56619</t>
  </si>
  <si>
    <t>DIII74912</t>
  </si>
  <si>
    <t>Lenahan</t>
  </si>
  <si>
    <t>DIII73406</t>
  </si>
  <si>
    <t>Maldonado</t>
  </si>
  <si>
    <t>DIII61279</t>
  </si>
  <si>
    <t>Pfeifer</t>
  </si>
  <si>
    <t>The College of New Jersey</t>
  </si>
  <si>
    <t>Ewing Township</t>
  </si>
  <si>
    <t>187134</t>
  </si>
  <si>
    <t>https://tcnj.pages.tcnj.edu/academics/majors/</t>
  </si>
  <si>
    <t>DIII74913</t>
  </si>
  <si>
    <t>Madden</t>
  </si>
  <si>
    <t>https://tcnjathletics.com/sports/mens-track-and-field</t>
  </si>
  <si>
    <t>https://x.com/lizmaddenn</t>
  </si>
  <si>
    <t>https://twitter.com/tcnjxctrack</t>
  </si>
  <si>
    <t>https://www.instagram.com/tcnjxctrack/</t>
  </si>
  <si>
    <t>https://tcnjathletics.com/sports/2014/8/13/GEN_0813141032?id=1458</t>
  </si>
  <si>
    <t>College of New Jersey</t>
  </si>
  <si>
    <t>DIII8672</t>
  </si>
  <si>
    <t>50.27%</t>
  </si>
  <si>
    <t>DIII8670</t>
  </si>
  <si>
    <t>lindsey@tcnj.edu</t>
  </si>
  <si>
    <t>609-771-3092</t>
  </si>
  <si>
    <t>DIII8671</t>
  </si>
  <si>
    <t>walkerm2@tcnj.edu</t>
  </si>
  <si>
    <t>609-771-2975</t>
  </si>
  <si>
    <t>https://twitter.com/walknessmonster</t>
  </si>
  <si>
    <t>Alfred State College</t>
  </si>
  <si>
    <t>Allegheny Mountain Collegiate Conference (AMCC)</t>
  </si>
  <si>
    <t>Alfred</t>
  </si>
  <si>
    <t>196006</t>
  </si>
  <si>
    <t>https://www.alfredstate.edu/academics/majors-list</t>
  </si>
  <si>
    <t>DIII21099</t>
  </si>
  <si>
    <t>Giagios</t>
  </si>
  <si>
    <t>GiagioTD@alfredstate.edu</t>
  </si>
  <si>
    <t>607-587-4358</t>
  </si>
  <si>
    <t>https://www.alfredstateathletics.com/sports/mtrack/index</t>
  </si>
  <si>
    <t>https://alfredstate.prestosports.com/athletics/Front_Rush_Forms/Men-s_Cross_Country_-_Track_and_Field_Front_Rush</t>
  </si>
  <si>
    <t>Alfred State</t>
  </si>
  <si>
    <t>$42,838</t>
  </si>
  <si>
    <t>DIII67510</t>
  </si>
  <si>
    <t>Kinnicutt</t>
  </si>
  <si>
    <t>https://twitter.com/alfredstatexctf</t>
  </si>
  <si>
    <t>https://www.instagram.com/alfredstatexctf/</t>
  </si>
  <si>
    <t>42,838</t>
  </si>
  <si>
    <t>DIII49146</t>
  </si>
  <si>
    <t>DIII49147</t>
  </si>
  <si>
    <t>DeRue</t>
  </si>
  <si>
    <t>Assistant Coach (Horizontal Jumps, Pole Vault)</t>
  </si>
  <si>
    <t>Alfred University</t>
  </si>
  <si>
    <t>Empire 8 Conference (E8)</t>
  </si>
  <si>
    <t>188641</t>
  </si>
  <si>
    <t>https://admissions.alfred.edu/majors/</t>
  </si>
  <si>
    <t>DIII74914</t>
  </si>
  <si>
    <t>Sortore</t>
  </si>
  <si>
    <t>sortore@alfred.edu</t>
  </si>
  <si>
    <t>https://gosaxons.com/sports/mens-track-and-field</t>
  </si>
  <si>
    <t>https://x.com/AUSaxons</t>
  </si>
  <si>
    <t>https://www.facebook.com/AUTrack/</t>
  </si>
  <si>
    <t>https://gosaxons.com/sb_output.aspx?frform=15</t>
  </si>
  <si>
    <t>DIII9441</t>
  </si>
  <si>
    <t>phillipsm@alfred.edu</t>
  </si>
  <si>
    <t>607-871-2696</t>
  </si>
  <si>
    <t>62.56%</t>
  </si>
  <si>
    <t>DIII57598</t>
  </si>
  <si>
    <t>skw4@alfred.edu</t>
  </si>
  <si>
    <t>DIII68163</t>
  </si>
  <si>
    <t>Boswell</t>
  </si>
  <si>
    <t>boswell@alfred.edu</t>
  </si>
  <si>
    <t>607-871-2528</t>
  </si>
  <si>
    <t>DIII74915</t>
  </si>
  <si>
    <t>Brannigan</t>
  </si>
  <si>
    <t>brannigan@alfred.edu</t>
  </si>
  <si>
    <t>DIII9440</t>
  </si>
  <si>
    <t>Angie</t>
  </si>
  <si>
    <t>taylora@alfred.edu</t>
  </si>
  <si>
    <t>607-871-2975</t>
  </si>
  <si>
    <t>Bard College</t>
  </si>
  <si>
    <t>Liberty League (LL)</t>
  </si>
  <si>
    <t>Annandale-on-Hudson</t>
  </si>
  <si>
    <t>189088</t>
  </si>
  <si>
    <t>https://www.bard.edu/undergraduate/programs/</t>
  </si>
  <si>
    <t>DIII76010</t>
  </si>
  <si>
    <t>bsmith@bard.edu</t>
  </si>
  <si>
    <t>845-758-7863</t>
  </si>
  <si>
    <t>https://bardathletics.com/sports/mens-track-and-field</t>
  </si>
  <si>
    <t>https://twitter.com/brody_smith29</t>
  </si>
  <si>
    <t>https://www.instagram.com/bardxctf/</t>
  </si>
  <si>
    <t>https://www.frontrush.com/FR_Web_App/Player/PlayerSubmit.aspx?sid=NTUwMg==-hZum1r7kgdE=&amp;ptype=recruit</t>
  </si>
  <si>
    <t>Bard (NY)</t>
  </si>
  <si>
    <t>53.30%</t>
  </si>
  <si>
    <t>76,774</t>
  </si>
  <si>
    <t>DIII53398</t>
  </si>
  <si>
    <t>rwilliams@bard.edu</t>
  </si>
  <si>
    <t>$76,774</t>
  </si>
  <si>
    <t>DIII9486</t>
  </si>
  <si>
    <t>Jude</t>
  </si>
  <si>
    <t>cjude@bard.edu</t>
  </si>
  <si>
    <t>Hamilton College</t>
  </si>
  <si>
    <t>191515</t>
  </si>
  <si>
    <t>https://www.hamilton.edu/academics/areas-of-study</t>
  </si>
  <si>
    <t>DIII9936</t>
  </si>
  <si>
    <t>Hull</t>
  </si>
  <si>
    <t>bhull@hamilton.edu</t>
  </si>
  <si>
    <t>315-859-4759</t>
  </si>
  <si>
    <t>https://athletics.hamilton.edu/sports/mens-track-and-field</t>
  </si>
  <si>
    <t>https://twitter.com/hamcollxc_tf</t>
  </si>
  <si>
    <t>https://www.instagram.com/hamiltoncollegexctf/</t>
  </si>
  <si>
    <t>https://www.frontrush.com/FR_Web_App/Player/PlayerSubmit.aspx?sid=MTA1Njg=-a/zngHZJIKM=&amp;ptype=recruit</t>
  </si>
  <si>
    <t>Hamilton (NY)</t>
  </si>
  <si>
    <t>700-760</t>
  </si>
  <si>
    <t>18.51%</t>
  </si>
  <si>
    <t>$74,670</t>
  </si>
  <si>
    <t>DIII74439</t>
  </si>
  <si>
    <t>Saleh</t>
  </si>
  <si>
    <t>Eltayeb</t>
  </si>
  <si>
    <t>https://x.com/saleheltayeb2</t>
  </si>
  <si>
    <t>DIII64828</t>
  </si>
  <si>
    <t>Talbot</t>
  </si>
  <si>
    <t>stalbot@hamilton.edu</t>
  </si>
  <si>
    <t>315-859-4841</t>
  </si>
  <si>
    <t>https://twitter.com/coachtalbot</t>
  </si>
  <si>
    <t>74,670</t>
  </si>
  <si>
    <t>DIII49718</t>
  </si>
  <si>
    <t>DIII59054</t>
  </si>
  <si>
    <t>Austen</t>
  </si>
  <si>
    <t>Hartwick College</t>
  </si>
  <si>
    <t>Oneonta</t>
  </si>
  <si>
    <t>191533</t>
  </si>
  <si>
    <t>https://www.hartwick.edu/academics/majors-and-minors/</t>
  </si>
  <si>
    <t>DIII74916</t>
  </si>
  <si>
    <t>https://www.hartwickhawks.com/sports/mens-track-and-field</t>
  </si>
  <si>
    <t>https://twitter.com/hartwick_xc</t>
  </si>
  <si>
    <t>https://www.instagram.com/hartwickcrosscountrytrack/</t>
  </si>
  <si>
    <t>https://www.frontrush.com/FR_Web_App/Player/PlayerSubmit.aspx?sid=MTM1MjM=-cE+nLKxV/zw=&amp;ptype=recruit</t>
  </si>
  <si>
    <t>Hartwick</t>
  </si>
  <si>
    <t>$62,989</t>
  </si>
  <si>
    <t>DIII61280</t>
  </si>
  <si>
    <t>Kunkel</t>
  </si>
  <si>
    <t>kunkell@hartwick.edu</t>
  </si>
  <si>
    <t>607-431-4280</t>
  </si>
  <si>
    <t>https://twitter.com/thekrunkinator</t>
  </si>
  <si>
    <t>89.66%</t>
  </si>
  <si>
    <t>62,989</t>
  </si>
  <si>
    <t>DIII74917</t>
  </si>
  <si>
    <t>Rhone</t>
  </si>
  <si>
    <t>Hilbert College</t>
  </si>
  <si>
    <t>Hamburg</t>
  </si>
  <si>
    <t>191621</t>
  </si>
  <si>
    <t>https://www.hilbert.edu/academics/undergraduate-programs</t>
  </si>
  <si>
    <t>DIII53400</t>
  </si>
  <si>
    <t>Krug</t>
  </si>
  <si>
    <t>rkrug@hilbert.edu</t>
  </si>
  <si>
    <t>716-926-8865</t>
  </si>
  <si>
    <t>https://hilberthawks.com/sports/mens-soccer</t>
  </si>
  <si>
    <t>https://hilberthawks.com/sb_output.aspx?frform=7&amp;path=msoc</t>
  </si>
  <si>
    <t>88.65%</t>
  </si>
  <si>
    <t>$37,474</t>
  </si>
  <si>
    <t>Houghton College</t>
  </si>
  <si>
    <t>191676</t>
  </si>
  <si>
    <t>https://www.houghton.edu/academics/majors-programs/</t>
  </si>
  <si>
    <t>DIII10101</t>
  </si>
  <si>
    <t>Sabato</t>
  </si>
  <si>
    <t>https://athletics.houghton.edu/sports/track-and-field</t>
  </si>
  <si>
    <t>https://www.facebook.com/Houghton-College-Cross-Country-and-Track-Field-165246156858092/</t>
  </si>
  <si>
    <t>https://admission.houghton.edu/register/?id=1f080f34-18b1-411b-a620-27042f36fe6d</t>
  </si>
  <si>
    <t>77.75%</t>
  </si>
  <si>
    <t>$48,172</t>
  </si>
  <si>
    <t>DIII68694</t>
  </si>
  <si>
    <t>Beauregard</t>
  </si>
  <si>
    <t>austin.beauregard@houghton.edu</t>
  </si>
  <si>
    <t>https://www.instagram.com/houghtonxctf/</t>
  </si>
  <si>
    <t>48,172</t>
  </si>
  <si>
    <t>DIII10098</t>
  </si>
  <si>
    <t>Hager</t>
  </si>
  <si>
    <t>patrick.hager@houghton.edu</t>
  </si>
  <si>
    <t>585-567-9369</t>
  </si>
  <si>
    <t>https://twitter.com/yoitbephager</t>
  </si>
  <si>
    <t>https://www.instagram.com/phager.endurance/</t>
  </si>
  <si>
    <t>DIII65974</t>
  </si>
  <si>
    <t>DIII65975</t>
  </si>
  <si>
    <t>DIII74918</t>
  </si>
  <si>
    <t>Lewandowski</t>
  </si>
  <si>
    <t>Hunter College</t>
  </si>
  <si>
    <t>City University of New York Athletic Conference (CUNY)</t>
  </si>
  <si>
    <t>190594</t>
  </si>
  <si>
    <t>https://www.hunter.cuny.edu/academics/majors</t>
  </si>
  <si>
    <t>DIII55155</t>
  </si>
  <si>
    <t>marvin.hawkins@hunter.cuny.edu</t>
  </si>
  <si>
    <t>212-772-4791</t>
  </si>
  <si>
    <t>https://www.huntercollegeathletics.com/sports/mens-tennis</t>
  </si>
  <si>
    <t>https://twitter.com/hunter_xc_tf</t>
  </si>
  <si>
    <t>https://www.huntercollegeathletics.com/sb_output.aspx?frform=6</t>
  </si>
  <si>
    <t>CUNY-Hunter (NY)</t>
  </si>
  <si>
    <t>43.26%</t>
  </si>
  <si>
    <t>$42,242</t>
  </si>
  <si>
    <t>DIII74919</t>
  </si>
  <si>
    <t>AC Bryan has been removed.</t>
  </si>
  <si>
    <t>https://www.instagram.com/huntercollege_xctf/</t>
  </si>
  <si>
    <t>DIII73407</t>
  </si>
  <si>
    <t>Ithaca College</t>
  </si>
  <si>
    <t>191968</t>
  </si>
  <si>
    <t>https://www.ithaca.edu/admission/programs/</t>
  </si>
  <si>
    <t>DIII70096</t>
  </si>
  <si>
    <t>Stargell</t>
  </si>
  <si>
    <t>swilliams5@ithaca.edu</t>
  </si>
  <si>
    <t>607-274-3745</t>
  </si>
  <si>
    <t>https://athletics.ithaca.edu/sports/mens-track-and-field</t>
  </si>
  <si>
    <t>https://twitter.com/bombersictf</t>
  </si>
  <si>
    <t>https://www.instagram.com/icxc_tf/</t>
  </si>
  <si>
    <t>https://questionnaires.armssoftware.com/ece24a3f96fc</t>
  </si>
  <si>
    <t>$65,527</t>
  </si>
  <si>
    <t>DIII73408</t>
  </si>
  <si>
    <t>Noa</t>
  </si>
  <si>
    <t>https://www.instagram.com/coach.cnoa/</t>
  </si>
  <si>
    <t>DIII73409</t>
  </si>
  <si>
    <t>Stasiw</t>
  </si>
  <si>
    <t>DIII73410</t>
  </si>
  <si>
    <t>Mikula</t>
  </si>
  <si>
    <t>https://www.facebook.com/dominic.mikula.1/</t>
  </si>
  <si>
    <t>DIII73411</t>
  </si>
  <si>
    <t>Wallenbeck</t>
  </si>
  <si>
    <t>mawallenbeck@ithaca.edu</t>
  </si>
  <si>
    <t>607-274-7393</t>
  </si>
  <si>
    <t>https://twitter.com/MaryWallenbeck</t>
  </si>
  <si>
    <t>DIII73412</t>
  </si>
  <si>
    <t>Dinan Frahm</t>
  </si>
  <si>
    <t>edinan@ithaca.edu</t>
  </si>
  <si>
    <t>607-274-3746</t>
  </si>
  <si>
    <t>https://m.facebook.com/erin.dinan.7/</t>
  </si>
  <si>
    <t>DIII10157</t>
  </si>
  <si>
    <t>tburdorff@ithaca.edu</t>
  </si>
  <si>
    <t>607-274-3544</t>
  </si>
  <si>
    <t>https://twitter.com/coach_tb_throws</t>
  </si>
  <si>
    <t>Lehman College</t>
  </si>
  <si>
    <t>190637</t>
  </si>
  <si>
    <t>https://www.lehman.edu/academics/academic-programs.php</t>
  </si>
  <si>
    <t>DIII73413</t>
  </si>
  <si>
    <t>Rene</t>
  </si>
  <si>
    <t>Cintron</t>
  </si>
  <si>
    <t>rene.cintron@lehman.cuny.edu</t>
  </si>
  <si>
    <t>718-960-1131</t>
  </si>
  <si>
    <t>https://lehmanathletics.com/sports/mtrack</t>
  </si>
  <si>
    <t>https://twitter.com/mvilletfxc</t>
  </si>
  <si>
    <t>https://www.facebook.com/lightningxctf/</t>
  </si>
  <si>
    <t>https://www.instagram.com/mvilletfxc/</t>
  </si>
  <si>
    <t>CUNY-Lehman (NY)</t>
  </si>
  <si>
    <t>480-540</t>
  </si>
  <si>
    <t>42.60%</t>
  </si>
  <si>
    <t>$62,212</t>
  </si>
  <si>
    <t>DIII73414</t>
  </si>
  <si>
    <t>Manhattanville College</t>
  </si>
  <si>
    <t>Skyline Conference (SC)</t>
  </si>
  <si>
    <t>192749</t>
  </si>
  <si>
    <t>https://www.mville.edu/programs#/search</t>
  </si>
  <si>
    <t>DIII10241</t>
  </si>
  <si>
    <t>megan.patterson@mville.edu</t>
  </si>
  <si>
    <t>914-323-7286</t>
  </si>
  <si>
    <t>https://govaliants.com/sports/mens-track-and-field</t>
  </si>
  <si>
    <t>https://facebook.com/Manhattanville-College-XCTrack-and-Field-118703424873624/</t>
  </si>
  <si>
    <t>https://govaliants.com/sports/2017/5/10/GEN_0621133859.aspx</t>
  </si>
  <si>
    <t>Manhattanville</t>
  </si>
  <si>
    <t>87.36%</t>
  </si>
  <si>
    <t>$57,858</t>
  </si>
  <si>
    <t>DIII46913</t>
  </si>
  <si>
    <t>Michael.Cameron@mville.edu</t>
  </si>
  <si>
    <t>Medgar Evers College</t>
  </si>
  <si>
    <t>190646</t>
  </si>
  <si>
    <t>https://college-majors.startclass.com/d/a/CUNY-Medgar-Evers-College</t>
  </si>
  <si>
    <t>DIII61282</t>
  </si>
  <si>
    <t>Hugh</t>
  </si>
  <si>
    <t>Hugh.Reid49@mec.cuny.edu</t>
  </si>
  <si>
    <t>https://mecathletics.com/sports/mens-track-and-field</t>
  </si>
  <si>
    <t>https://www.facebook.com/hugh.r.esq/</t>
  </si>
  <si>
    <t>CUNY-Medgar Evers</t>
  </si>
  <si>
    <t>76.83%</t>
  </si>
  <si>
    <t>39,617</t>
  </si>
  <si>
    <t>DIII67511</t>
  </si>
  <si>
    <t>Dickens</t>
  </si>
  <si>
    <t>Newburgh</t>
  </si>
  <si>
    <t>193353</t>
  </si>
  <si>
    <t>DIII69162</t>
  </si>
  <si>
    <t>Lorne</t>
  </si>
  <si>
    <t>lorne.marcus@msmc.edu</t>
  </si>
  <si>
    <t>845-569-3689</t>
  </si>
  <si>
    <t>https://msmcknights.com/sports/mens-track-and-field</t>
  </si>
  <si>
    <t>https://msjlions.com/sports/2021/2/17/get-recruited.aspx</t>
  </si>
  <si>
    <t>Mount St. Mary (NY)</t>
  </si>
  <si>
    <t>86.07%</t>
  </si>
  <si>
    <t>53,920</t>
  </si>
  <si>
    <t>Nazareth University</t>
  </si>
  <si>
    <t>193584</t>
  </si>
  <si>
    <t>https://www2.naz.edu/academics</t>
  </si>
  <si>
    <t>DIII10394</t>
  </si>
  <si>
    <t>Heymann</t>
  </si>
  <si>
    <t>mheyman0@naz.edu</t>
  </si>
  <si>
    <t>585-389-2846</t>
  </si>
  <si>
    <t>https://nazathletics.com/sports/mens-track-and-field</t>
  </si>
  <si>
    <t>https://twitter.com/nazxctf</t>
  </si>
  <si>
    <t>https://www.facebook.com/NazarethCollegeXCTF/</t>
  </si>
  <si>
    <t>https://www.instagram.com/nazxctf/</t>
  </si>
  <si>
    <t>https://nazathletics.com/sb_output.aspx?frform=15&amp;path=mtrack</t>
  </si>
  <si>
    <t>Nazareth (NY)</t>
  </si>
  <si>
    <t>70.90%</t>
  </si>
  <si>
    <t>$53,695</t>
  </si>
  <si>
    <t>DIII74920</t>
  </si>
  <si>
    <t>Luton</t>
  </si>
  <si>
    <t>kluton0@mail.naz.edu</t>
  </si>
  <si>
    <t>https://nazathletics.com/sports/womens-volleyball</t>
  </si>
  <si>
    <t>https://x.com/ka1eblut</t>
  </si>
  <si>
    <t>https://nazathletics.com/sb_output.aspx?frform=23&amp;path=wvball</t>
  </si>
  <si>
    <t>DIII74921</t>
  </si>
  <si>
    <t>ljensen4@naz.edu</t>
  </si>
  <si>
    <t>DIII10393</t>
  </si>
  <si>
    <t>Goss</t>
  </si>
  <si>
    <t>jgoss2@naz.edu</t>
  </si>
  <si>
    <t>585-389-2852</t>
  </si>
  <si>
    <t>https://www.facebook.com/james.goss.1</t>
  </si>
  <si>
    <t>DIII27811</t>
  </si>
  <si>
    <t>https://www.facebook.com/doug.schneider.756</t>
  </si>
  <si>
    <t>DIII10395</t>
  </si>
  <si>
    <t>Alexa</t>
  </si>
  <si>
    <t>Wandy</t>
  </si>
  <si>
    <t>awandy9@naz.edu</t>
  </si>
  <si>
    <t>585-389-2186</t>
  </si>
  <si>
    <t>https://twitter.com/alexawandy</t>
  </si>
  <si>
    <t>https://www.facebook.com/alexa.wandy</t>
  </si>
  <si>
    <t>DIII10397</t>
  </si>
  <si>
    <t>zferrar0@naz.edu</t>
  </si>
  <si>
    <t>New York University</t>
  </si>
  <si>
    <t>193900</t>
  </si>
  <si>
    <t>https://www.nyu.edu/admissions/undergraduate-admissions/majors-and-programs.html</t>
  </si>
  <si>
    <t>DIII68164</t>
  </si>
  <si>
    <t>https://gonyuathletics.com/sports/mens-track-field</t>
  </si>
  <si>
    <t>https://twitter.com/nyuxctf</t>
  </si>
  <si>
    <t>https://www.instagram.com/nyuxctf/</t>
  </si>
  <si>
    <t>https://gonyuathletics.com/sb_output.aspx?form=3</t>
  </si>
  <si>
    <t>700-800</t>
  </si>
  <si>
    <t>22.12%</t>
  </si>
  <si>
    <t>77,632</t>
  </si>
  <si>
    <t>DIII41767</t>
  </si>
  <si>
    <t>Deck Shipley</t>
  </si>
  <si>
    <t>td2331@nyu.edu</t>
  </si>
  <si>
    <t>212-998-2076</t>
  </si>
  <si>
    <t>$77,632</t>
  </si>
  <si>
    <t>DIII65978</t>
  </si>
  <si>
    <t>Chudi</t>
  </si>
  <si>
    <t>Ikpeazu</t>
  </si>
  <si>
    <t>DIII70989</t>
  </si>
  <si>
    <t>Trautmann</t>
  </si>
  <si>
    <t>jlt15@nyu.edu</t>
  </si>
  <si>
    <t>https://twitter.com/johnltrautmann</t>
  </si>
  <si>
    <t>DIII70988</t>
  </si>
  <si>
    <t>jt4126@nyu.edu</t>
  </si>
  <si>
    <t>https://twitter.com/jojofoshosho0</t>
  </si>
  <si>
    <t>DIII73415</t>
  </si>
  <si>
    <t>https://www.instagram.com/grace__rich/</t>
  </si>
  <si>
    <t>Pratt Institute</t>
  </si>
  <si>
    <t>194578</t>
  </si>
  <si>
    <t>https://www.pratt.edu/academics/degrees/undergraduate/</t>
  </si>
  <si>
    <t>DIII74922</t>
  </si>
  <si>
    <t>Sancho-Spore</t>
  </si>
  <si>
    <t>https://goprattgo.com/sports/mens-track-and-field</t>
  </si>
  <si>
    <t>https://twitter.com/Pratt_Track</t>
  </si>
  <si>
    <t>https://www.instagram.com/prattxctf/</t>
  </si>
  <si>
    <t>https://goprattgo.com/sports/2021/10/20/tennis-questionnaire.aspx?id=117</t>
  </si>
  <si>
    <t>Pratt (NY)</t>
  </si>
  <si>
    <t>$70,358</t>
  </si>
  <si>
    <t>DIII70098</t>
  </si>
  <si>
    <t>Briana</t>
  </si>
  <si>
    <t>Nerud</t>
  </si>
  <si>
    <t>bnerud@pratt.edu</t>
  </si>
  <si>
    <t>60.98%</t>
  </si>
  <si>
    <t>DIII76609</t>
  </si>
  <si>
    <t>Matthieu</t>
  </si>
  <si>
    <t>mashle68@pratt.edu</t>
  </si>
  <si>
    <t>https://www.instagram.com/ashleymatthieu/</t>
  </si>
  <si>
    <t>70,358</t>
  </si>
  <si>
    <t>DIII70097</t>
  </si>
  <si>
    <t>HC Haley has been removed.</t>
  </si>
  <si>
    <t>Rensselaer Polytechnic Institute - RPI</t>
  </si>
  <si>
    <t>194824</t>
  </si>
  <si>
    <t>https://www.rpi.edu/academics/</t>
  </si>
  <si>
    <t>DIII10547</t>
  </si>
  <si>
    <t>Tory</t>
  </si>
  <si>
    <t>toryc@rpi.edu</t>
  </si>
  <si>
    <t>518-276-6184</t>
  </si>
  <si>
    <t>https://rpiathletics.com/sports/mens-track-and-field</t>
  </si>
  <si>
    <t>https://twitter.com/rpitrackfield</t>
  </si>
  <si>
    <t>https://www.facebook.com/RPIXCTrackandField/posts/</t>
  </si>
  <si>
    <t>https://www.instagram.com/rpi_trackandfield/</t>
  </si>
  <si>
    <t>http://rpiathletics.com/sb_output.aspx?frform=3&amp;path=mtrack</t>
  </si>
  <si>
    <t>Rensselaer Poly (RPI)</t>
  </si>
  <si>
    <t>29-34</t>
  </si>
  <si>
    <t>57.19%</t>
  </si>
  <si>
    <t>$75,824</t>
  </si>
  <si>
    <t>DIII25857</t>
  </si>
  <si>
    <t>Thayer</t>
  </si>
  <si>
    <t>DIII10549</t>
  </si>
  <si>
    <t>Choppa</t>
  </si>
  <si>
    <t>Assistant Coach (Sprints, Long Jump)</t>
  </si>
  <si>
    <t>DIII10552</t>
  </si>
  <si>
    <t>Lutes</t>
  </si>
  <si>
    <t>DIII10553</t>
  </si>
  <si>
    <t>lynchj6@rpi.edu</t>
  </si>
  <si>
    <t>518-276-6168</t>
  </si>
  <si>
    <t>https://twitter.com/johnlynch_</t>
  </si>
  <si>
    <t>DIII25859</t>
  </si>
  <si>
    <t>Karina</t>
  </si>
  <si>
    <t>Bolton</t>
  </si>
  <si>
    <t>DIII25860</t>
  </si>
  <si>
    <t>Fazio</t>
  </si>
  <si>
    <t>https://www.instagram.com/benfazio/</t>
  </si>
  <si>
    <t>DIII65980</t>
  </si>
  <si>
    <t>AC Jessica has been removed.</t>
  </si>
  <si>
    <t>75,824</t>
  </si>
  <si>
    <t>Rochester Institute of Technology</t>
  </si>
  <si>
    <t>195003</t>
  </si>
  <si>
    <t>https://www.rit.edu/emcs/admissions/academics/majors</t>
  </si>
  <si>
    <t>DIII63138</t>
  </si>
  <si>
    <t>585-475-6666</t>
  </si>
  <si>
    <t>https://ritathletics.com/sports/mens-track-and-field</t>
  </si>
  <si>
    <t>https://twitter.com/rittfxc</t>
  </si>
  <si>
    <t>https://www.facebook.com/RITMensTrackandField/</t>
  </si>
  <si>
    <t>https://www.instagram.com/rittrackandfield/</t>
  </si>
  <si>
    <t>https://ritathletics.com/sb_output.aspx?form=13</t>
  </si>
  <si>
    <t>Rochester Tech</t>
  </si>
  <si>
    <t>72.41%</t>
  </si>
  <si>
    <t>67,260</t>
  </si>
  <si>
    <t>DIII66682</t>
  </si>
  <si>
    <t>nmjatl@rit.edu</t>
  </si>
  <si>
    <t>585-475-2796</t>
  </si>
  <si>
    <t>DIII10687</t>
  </si>
  <si>
    <t>Warth</t>
  </si>
  <si>
    <t>djwatl@rit.edu</t>
  </si>
  <si>
    <t>https://www.facebook.com/dave.warth</t>
  </si>
  <si>
    <t>$67,260</t>
  </si>
  <si>
    <t>DIII66681</t>
  </si>
  <si>
    <t>kmbatl@rit.edu</t>
  </si>
  <si>
    <t>585-475-2901</t>
  </si>
  <si>
    <t>DIII67516</t>
  </si>
  <si>
    <t>Russell Sage College</t>
  </si>
  <si>
    <t>Massachusetts Community College Athletic Conference (MCCAC)</t>
  </si>
  <si>
    <t>195128</t>
  </si>
  <si>
    <t>https://www.sage.edu/academics/programs-degrees/</t>
  </si>
  <si>
    <t>DIII12793</t>
  </si>
  <si>
    <t>Grube</t>
  </si>
  <si>
    <t>gruber@sage.edu</t>
  </si>
  <si>
    <t>518-292-1821</t>
  </si>
  <si>
    <t>https://www.sagegators.com/sports/mtrack/index</t>
  </si>
  <si>
    <t>https://www.sagegators.com/information/form</t>
  </si>
  <si>
    <t>Sage Colleges</t>
  </si>
  <si>
    <t>73.10%</t>
  </si>
  <si>
    <t>$51,071</t>
  </si>
  <si>
    <t>St. John Fisher College</t>
  </si>
  <si>
    <t>195720</t>
  </si>
  <si>
    <t>https://www.sjfc.edu/major-minors/</t>
  </si>
  <si>
    <t>DIII73416</t>
  </si>
  <si>
    <t>Wenley</t>
  </si>
  <si>
    <t>Recruiting Coordinator, Assistant Coach (Multi-events, Jumps)</t>
  </si>
  <si>
    <t>wlouis@sjfc.edu</t>
  </si>
  <si>
    <t>585-385-5272</t>
  </si>
  <si>
    <t>https://athletics.sjfc.edu/sports/mens-track-and-field</t>
  </si>
  <si>
    <t>https://twitter.com/fisher_xctf</t>
  </si>
  <si>
    <t>https://www.instagram.com/fisher_xctf/</t>
  </si>
  <si>
    <t>https://athletics.sjfc.edu/sports/2010/10/11/xc_tf_recruit_form.aspx</t>
  </si>
  <si>
    <t>St. John Fisher</t>
  </si>
  <si>
    <t>66.57%</t>
  </si>
  <si>
    <t>$50,300</t>
  </si>
  <si>
    <t>DIII10850</t>
  </si>
  <si>
    <t>Geoffrey</t>
  </si>
  <si>
    <t>Grambo</t>
  </si>
  <si>
    <t>Head Coach (Throws), Director of Track-and-Field</t>
  </si>
  <si>
    <t>ggrambo@sjfc.edu</t>
  </si>
  <si>
    <t>585-385-7213</t>
  </si>
  <si>
    <t>DIII70991</t>
  </si>
  <si>
    <t>Corcoran</t>
  </si>
  <si>
    <t>DIII25172</t>
  </si>
  <si>
    <t>Norris</t>
  </si>
  <si>
    <t>DIII69163</t>
  </si>
  <si>
    <t>https://x.com/zachhbriggs</t>
  </si>
  <si>
    <t>50,300</t>
  </si>
  <si>
    <t>DIII10853</t>
  </si>
  <si>
    <t>Girardi</t>
  </si>
  <si>
    <t>https://www.facebook.com/peter.girardi.52</t>
  </si>
  <si>
    <t>DIII64830</t>
  </si>
  <si>
    <t>Stokoe</t>
  </si>
  <si>
    <t>gstokoe@sjf.edu</t>
  </si>
  <si>
    <t>DIII10848</t>
  </si>
  <si>
    <t>Henchen</t>
  </si>
  <si>
    <t>mhenchen@sjfc.edu</t>
  </si>
  <si>
    <t>https://www.facebook.com/mike.henchen.5</t>
  </si>
  <si>
    <t>DIII64829</t>
  </si>
  <si>
    <t>Pomerleau</t>
  </si>
  <si>
    <t>Assistant Coach (Distance, Pole Vault)</t>
  </si>
  <si>
    <t>jpomerleau@sjf.edu</t>
  </si>
  <si>
    <t>585-385-8489</t>
  </si>
  <si>
    <t>St. Lawrence University</t>
  </si>
  <si>
    <t>195216</t>
  </si>
  <si>
    <t>https://www.stlawu.edu/academics</t>
  </si>
  <si>
    <t>58</t>
  </si>
  <si>
    <t>DIII10986</t>
  </si>
  <si>
    <t>jnewman@stlawu.edu</t>
  </si>
  <si>
    <t>315-229-5779</t>
  </si>
  <si>
    <t>https://saintsathletics.com/sports/mens-track-and-field</t>
  </si>
  <si>
    <t>https://twitter.com/newman_zone</t>
  </si>
  <si>
    <t>https://twitter.com/saintsxctf</t>
  </si>
  <si>
    <t>https://www.facebook.com/groups/545625548822640/</t>
  </si>
  <si>
    <t>https://www.instagram.com/saintsxctf/</t>
  </si>
  <si>
    <t>https://saintsathletics.com/sports/2020/8/25/cross-country-and-track-and-field-recruits.aspx</t>
  </si>
  <si>
    <t>St. Lawrence (NY)</t>
  </si>
  <si>
    <t>41.72%</t>
  </si>
  <si>
    <t>DIII10987</t>
  </si>
  <si>
    <t>mkhoward@stlawu.edu</t>
  </si>
  <si>
    <t>315-229-5813</t>
  </si>
  <si>
    <t>https://twitter.com/mkcurran</t>
  </si>
  <si>
    <t>https://www.instagram.com/marykatecurran/</t>
  </si>
  <si>
    <t>DIII63139</t>
  </si>
  <si>
    <t>Geier</t>
  </si>
  <si>
    <t>egeier@stlawu.edu</t>
  </si>
  <si>
    <t>DIII74923</t>
  </si>
  <si>
    <t>Cash</t>
  </si>
  <si>
    <t>jcash@stlawu.edu</t>
  </si>
  <si>
    <t>DIII57600</t>
  </si>
  <si>
    <t>Nancy</t>
  </si>
  <si>
    <t>Putman</t>
  </si>
  <si>
    <t>naputman@stlawu.edu</t>
  </si>
  <si>
    <t>SUNY Buffalo State College</t>
  </si>
  <si>
    <t>State University of New York Athletic Conference (SUNYAC)</t>
  </si>
  <si>
    <t>196130</t>
  </si>
  <si>
    <t>https://suny.buffalostate.edu/programs</t>
  </si>
  <si>
    <t>DIII49148</t>
  </si>
  <si>
    <t>Bostwick</t>
  </si>
  <si>
    <t>bostwicd@buffalostate.edu</t>
  </si>
  <si>
    <t>716-878-3721</t>
  </si>
  <si>
    <t>https://buffalostateathletics.com/sports/mens-track-and-field</t>
  </si>
  <si>
    <t>https://twitter.com/bsc_xctf</t>
  </si>
  <si>
    <t>https://www.facebook.com/chris.bostwick.121?comment_id=Y29tbWVudDoxMDE2MTg2NzQwMDU0MDIwN18xMDE2MTg2Nzg3NzM1MDIwNw%3D%3D</t>
  </si>
  <si>
    <t>https://www.instagram.com/bullstf/</t>
  </si>
  <si>
    <t>https://www.frontrush.com/FR_Web_App/Player/PlayerSubmit.aspx?sid=MTcyNzA=-wXvL+wDvDjw=&amp;ptype=recruit</t>
  </si>
  <si>
    <t>SUNY-Buffalo State</t>
  </si>
  <si>
    <t>76.19%</t>
  </si>
  <si>
    <t>DIII58484</t>
  </si>
  <si>
    <t>Britton</t>
  </si>
  <si>
    <t>Mann</t>
  </si>
  <si>
    <t>mannbn@buffalostate.edu</t>
  </si>
  <si>
    <t>716-878-3578</t>
  </si>
  <si>
    <t>https://twitter.com/brittonmann</t>
  </si>
  <si>
    <t>DIII58485</t>
  </si>
  <si>
    <t>rodrigjr@buffalostate.edu</t>
  </si>
  <si>
    <t>716-878-5561</t>
  </si>
  <si>
    <t>SUNY College at Brockport</t>
  </si>
  <si>
    <t>Brockport</t>
  </si>
  <si>
    <t>196121</t>
  </si>
  <si>
    <t>https://www.brockport.edu/academics/programs.html</t>
  </si>
  <si>
    <t>DIII11050</t>
  </si>
  <si>
    <t>Jaskulski</t>
  </si>
  <si>
    <t>ejaskuls@brockport.edu</t>
  </si>
  <si>
    <t>585-395-5328</t>
  </si>
  <si>
    <t>https://gobrockport.com/sports/mens-track-and-field</t>
  </si>
  <si>
    <t>https://twitter.com/edjacuzzi72</t>
  </si>
  <si>
    <t>https://twitter.com/brockportxctf</t>
  </si>
  <si>
    <t>https://www.instagram.com/brockportxctf/</t>
  </si>
  <si>
    <t>https://gobrockport.com/sb_output.aspx?frform=3&amp;path=mtrack</t>
  </si>
  <si>
    <t>SUNY-Brockport</t>
  </si>
  <si>
    <t>57.07%</t>
  </si>
  <si>
    <t>DIII11051</t>
  </si>
  <si>
    <t>jgdavis@brockport.edu</t>
  </si>
  <si>
    <t>585-395-5353</t>
  </si>
  <si>
    <t>DIII58488</t>
  </si>
  <si>
    <t>acurran@brockport.edu</t>
  </si>
  <si>
    <t>https://www.facebook.com/BrockportXCTF/</t>
  </si>
  <si>
    <t>DIII63140</t>
  </si>
  <si>
    <t>Marty</t>
  </si>
  <si>
    <t>Vajen</t>
  </si>
  <si>
    <t>mvajen@brockport.edu</t>
  </si>
  <si>
    <t>585-395-2746</t>
  </si>
  <si>
    <t>SUNY College at Oneonta</t>
  </si>
  <si>
    <t>196185</t>
  </si>
  <si>
    <t>https://suny.oneonta.edu/academics/majors-programs</t>
  </si>
  <si>
    <t>DIII11546</t>
  </si>
  <si>
    <t>Wilber</t>
  </si>
  <si>
    <t>Head Coach (Sprints, Jumps, Hurdles, Multis)</t>
  </si>
  <si>
    <t>Christopher.Wilber@oneonta.edu</t>
  </si>
  <si>
    <t>607-436-2109</t>
  </si>
  <si>
    <t>https://oneontaathletics.com/sports/mens-track-and-field</t>
  </si>
  <si>
    <t>https://twitter.com/coachcwilber</t>
  </si>
  <si>
    <t>https://twitter.com/oneonta_xctf</t>
  </si>
  <si>
    <t>https://college.jumpforward.com/questionnaire.aspx?iid=1733&amp;sportid=56</t>
  </si>
  <si>
    <t>SUNY-Oneonta</t>
  </si>
  <si>
    <t>459-560</t>
  </si>
  <si>
    <t>451-561</t>
  </si>
  <si>
    <t>58.10%</t>
  </si>
  <si>
    <t>$36,172</t>
  </si>
  <si>
    <t>DIII70099</t>
  </si>
  <si>
    <t>Whalen</t>
  </si>
  <si>
    <t>chelsea.whalen@oneonta.edu</t>
  </si>
  <si>
    <t>607-436-2436</t>
  </si>
  <si>
    <t>https://www.facebook.com/groups/490129180999849/</t>
  </si>
  <si>
    <t>https://www.instagram.com/coachwhalen12/</t>
  </si>
  <si>
    <t>https://www.instagram.com/oneonta_xctf/</t>
  </si>
  <si>
    <t>DIII45443</t>
  </si>
  <si>
    <t>Associate Coach (Distance)</t>
  </si>
  <si>
    <t>Kelly.Vincent@oneonta.edu</t>
  </si>
  <si>
    <t>716-257-0641</t>
  </si>
  <si>
    <t>SUNY College of Agriculture &amp; Technology at Cobleskill</t>
  </si>
  <si>
    <t>Cobleskill</t>
  </si>
  <si>
    <t>196033</t>
  </si>
  <si>
    <t>https://www.cobleskill.edu/academics/programs-of-study.asp</t>
  </si>
  <si>
    <t>DIII27063</t>
  </si>
  <si>
    <t>Haskin</t>
  </si>
  <si>
    <t>haskinzt@cobleskill.edu</t>
  </si>
  <si>
    <t>518-231-8390</t>
  </si>
  <si>
    <t>https://fightingtigers.cobleskill.edu/sports/mens-track-and-field</t>
  </si>
  <si>
    <t>https://twitter.com/cobytf</t>
  </si>
  <si>
    <t>https://www.facebook.com/zach.haskin.7</t>
  </si>
  <si>
    <t>https://fightingtigers.cobleskill.edu/sb_output.aspx?form=11</t>
  </si>
  <si>
    <t>SUNY-Cobleskill</t>
  </si>
  <si>
    <t>73.70%</t>
  </si>
  <si>
    <t>$36,369</t>
  </si>
  <si>
    <t>DIII74924</t>
  </si>
  <si>
    <t>Lavaughn</t>
  </si>
  <si>
    <t>Garland</t>
  </si>
  <si>
    <t>https://www.facebook.com/Cobleskill/</t>
  </si>
  <si>
    <t>https://www.instagram.com/cobytrack/</t>
  </si>
  <si>
    <t>SUNY Cortland</t>
  </si>
  <si>
    <t>Cortland</t>
  </si>
  <si>
    <t>196149</t>
  </si>
  <si>
    <t>https://www2.cortland.edu/academics/undergraduate/majors.dot</t>
  </si>
  <si>
    <t>DIII76610</t>
  </si>
  <si>
    <t>Formes-Patrick</t>
  </si>
  <si>
    <t>https://www.cortlandreddragons.com/sports/mens-track-and-field</t>
  </si>
  <si>
    <t>https://twitter.com/cortlandxctf</t>
  </si>
  <si>
    <t>https://www.facebook.com/SUNY-Cortland-XCTF-116397351732700/</t>
  </si>
  <si>
    <t>https://www.instagram.com/cortland.xctf/</t>
  </si>
  <si>
    <t>https://www.cortlandreddragons.com/documents/2021/6/17//PreparticipationPhysicalEvaluation_2021.pdf</t>
  </si>
  <si>
    <t>SUNY-Cortland</t>
  </si>
  <si>
    <t>550-610</t>
  </si>
  <si>
    <t>46.79%</t>
  </si>
  <si>
    <t>35,547</t>
  </si>
  <si>
    <t>DIII11218</t>
  </si>
  <si>
    <t>Head Coach (Multi-events, High-Jump)</t>
  </si>
  <si>
    <t>steve.patrick@cortland.edu</t>
  </si>
  <si>
    <t>607-753-4945</t>
  </si>
  <si>
    <t>https://www.facebook.com/cortland.xctf</t>
  </si>
  <si>
    <t>$35,547</t>
  </si>
  <si>
    <t>DIII70100</t>
  </si>
  <si>
    <t>Makowski</t>
  </si>
  <si>
    <t>mitchell.makowski@cortland.edu</t>
  </si>
  <si>
    <t>DIII73417</t>
  </si>
  <si>
    <t>Maris</t>
  </si>
  <si>
    <t>Seabury</t>
  </si>
  <si>
    <t>DIII69164</t>
  </si>
  <si>
    <t>Merrick</t>
  </si>
  <si>
    <t>curtis.merrick@cortland.edu</t>
  </si>
  <si>
    <t>DIII11221</t>
  </si>
  <si>
    <t>McGinnis</t>
  </si>
  <si>
    <t>peter.mcginnis@cortland.edu</t>
  </si>
  <si>
    <t>DIII55159</t>
  </si>
  <si>
    <t>chadwick.dunham@cortland.edu</t>
  </si>
  <si>
    <t>SUNY Delhi</t>
  </si>
  <si>
    <t>Delhi</t>
  </si>
  <si>
    <t>196024</t>
  </si>
  <si>
    <t>https://www.delhi.edu/academics/majors-programs/</t>
  </si>
  <si>
    <t>DIII74925</t>
  </si>
  <si>
    <t>Devine</t>
  </si>
  <si>
    <t>devineat@delhi.edu</t>
  </si>
  <si>
    <t>607-746-4680</t>
  </si>
  <si>
    <t>https://delhibroncos.com/sports/mtrack/index</t>
  </si>
  <si>
    <t>https://twitter.com/sunydelhixc_tf</t>
  </si>
  <si>
    <t>https://www.instagram.com/coach_alex_devine/</t>
  </si>
  <si>
    <t>https://www.instagram.com/sunydelhixc_tf/</t>
  </si>
  <si>
    <t>https://www.frontrush.com/FR_Web_App/Player/PlayerSubmit.aspx?sid=MTQ2ODE=-B1HOsBz9VKU=&amp;ptype=recruit</t>
  </si>
  <si>
    <t>SUNY-Delhi</t>
  </si>
  <si>
    <t>$29,490</t>
  </si>
  <si>
    <t>DIII70101</t>
  </si>
  <si>
    <t>Brannan</t>
  </si>
  <si>
    <t>brannajf@delhi.edu</t>
  </si>
  <si>
    <t>607-746-4238</t>
  </si>
  <si>
    <t>https://www.instagram.com/jordanruns14/</t>
  </si>
  <si>
    <t>66.30%</t>
  </si>
  <si>
    <t>SUNY Farmingdale State College</t>
  </si>
  <si>
    <t>Farmingdale</t>
  </si>
  <si>
    <t>196042</t>
  </si>
  <si>
    <t>https://www.farmingdale.edu/academics/</t>
  </si>
  <si>
    <t>DIII11319</t>
  </si>
  <si>
    <t>Stan</t>
  </si>
  <si>
    <t>Georgiev</t>
  </si>
  <si>
    <t>georgisb@farmingdale.edu</t>
  </si>
  <si>
    <t>https://www.farmingdalesports.com/sports/mtrack-out/index</t>
  </si>
  <si>
    <t>https://www.farmingdalesports.com/athletics/forms/recruit/m_track</t>
  </si>
  <si>
    <t>SUNY-Farmingdale State</t>
  </si>
  <si>
    <t>65.36%</t>
  </si>
  <si>
    <t>$35,005</t>
  </si>
  <si>
    <t>DIII11314</t>
  </si>
  <si>
    <t>Daniela</t>
  </si>
  <si>
    <t>Georgieva</t>
  </si>
  <si>
    <t>georgid@farmingdale.edu</t>
  </si>
  <si>
    <t>631-794-6285</t>
  </si>
  <si>
    <t>DIII74440</t>
  </si>
  <si>
    <t>Alycia</t>
  </si>
  <si>
    <t>Haynes</t>
  </si>
  <si>
    <t>https://www.facebook.com/alycia.haynes.9/</t>
  </si>
  <si>
    <t>https://www.instagram.com/fscgorams/</t>
  </si>
  <si>
    <t>Farmingdale State</t>
  </si>
  <si>
    <t>DIII71735</t>
  </si>
  <si>
    <t>Stocken VI</t>
  </si>
  <si>
    <t>DIII74441</t>
  </si>
  <si>
    <t>https://www.facebook.com/drjbhenderson/</t>
  </si>
  <si>
    <t>DIII11315</t>
  </si>
  <si>
    <t>Senn-Griffiths</t>
  </si>
  <si>
    <t>SUNY Fredonia</t>
  </si>
  <si>
    <t>Fredonia</t>
  </si>
  <si>
    <t>196158</t>
  </si>
  <si>
    <t>https://home.fredonia.edu/academicaffairs/sites</t>
  </si>
  <si>
    <t>DIII11366</t>
  </si>
  <si>
    <t>wilsonta@fredonia.edu</t>
  </si>
  <si>
    <t>716-673-3700</t>
  </si>
  <si>
    <t>https://fredoniabluedevils.com/sports/mens-track-and-field</t>
  </si>
  <si>
    <t>https://twitter.com/fredoniaxctf</t>
  </si>
  <si>
    <t>https://www.facebook.com/Fredoniatfxc/</t>
  </si>
  <si>
    <t>https://www.instagram.com/fredoniatfxc/</t>
  </si>
  <si>
    <t>http://fredoniatfxc.weebly.com/recruit-questionnaire.html</t>
  </si>
  <si>
    <t>SUNY-Fredonia</t>
  </si>
  <si>
    <t>70.23%</t>
  </si>
  <si>
    <t>$34,782</t>
  </si>
  <si>
    <t>DIII63141</t>
  </si>
  <si>
    <t>Abdo</t>
  </si>
  <si>
    <t>abdo7020@fredonia.edu</t>
  </si>
  <si>
    <t>34,782</t>
  </si>
  <si>
    <t>SUNY Geneseo Community College</t>
  </si>
  <si>
    <t>Geneseo</t>
  </si>
  <si>
    <t>196167</t>
  </si>
  <si>
    <t>https://www.geneseo.edu/academics/majors-minors-and-degree-programs</t>
  </si>
  <si>
    <t>DIII11395</t>
  </si>
  <si>
    <t>Popovici</t>
  </si>
  <si>
    <t>popovici@geneseo.edu</t>
  </si>
  <si>
    <t>585-245-5470</t>
  </si>
  <si>
    <t>https://geneseoknights.com/sports/mens-track-and-field</t>
  </si>
  <si>
    <t>https://twitter.com/sunygbelieve</t>
  </si>
  <si>
    <t>https://www.facebook.com/chris.popovici.7</t>
  </si>
  <si>
    <t>https://www.facebook.com/GeneseoTrackAndFieldGtf/</t>
  </si>
  <si>
    <t>https://www.instagram.com/geneseoxctf/</t>
  </si>
  <si>
    <t>https://geneseoknights.com/sports/2022/6/8/recruiting.aspx</t>
  </si>
  <si>
    <t>SUNY-Geneseo</t>
  </si>
  <si>
    <t>60.85%</t>
  </si>
  <si>
    <t>$36,738</t>
  </si>
  <si>
    <t>DIII11396</t>
  </si>
  <si>
    <t>moored@geneseo.edu</t>
  </si>
  <si>
    <t>585-245-5340</t>
  </si>
  <si>
    <t>https://twitter.com/gxc_coachmrdan</t>
  </si>
  <si>
    <t>DIII77162</t>
  </si>
  <si>
    <t>Shepardson</t>
  </si>
  <si>
    <t>gshepardson@geneseo.edu</t>
  </si>
  <si>
    <t>https://x.com/gwenshep_</t>
  </si>
  <si>
    <t>36,738</t>
  </si>
  <si>
    <t>DIII49720</t>
  </si>
  <si>
    <t>SUNY Oswego</t>
  </si>
  <si>
    <t>Oswego</t>
  </si>
  <si>
    <t>196194</t>
  </si>
  <si>
    <t>https://www.oswego.edu/programs/</t>
  </si>
  <si>
    <t>DIII70994</t>
  </si>
  <si>
    <t>Juan.Martinez@oswego.edu</t>
  </si>
  <si>
    <t>315-312-4386</t>
  </si>
  <si>
    <t>https://oswegolakers.com/sports/mens-track-and-field</t>
  </si>
  <si>
    <t>https://www.facebook.com/OswegoStateXCTF/</t>
  </si>
  <si>
    <t>https://www.instagram.com/oswegostatexctf/</t>
  </si>
  <si>
    <t>https://www.frontrush.com/FR_Web_App/Player/PlayerSubmit.aspx?sid=MTk5OTI=-4PdKkTo6nMk=&amp;ptype=recruit</t>
  </si>
  <si>
    <t>SUNY-Oswego</t>
  </si>
  <si>
    <t>67.99%</t>
  </si>
  <si>
    <t>$35,164</t>
  </si>
  <si>
    <t>DIII68365</t>
  </si>
  <si>
    <t>Lester</t>
  </si>
  <si>
    <t>charlie.lester@oswego.edu</t>
  </si>
  <si>
    <t>https://twitter.com/oswegostatexctf</t>
  </si>
  <si>
    <t>https://www.facebook.com/oswegostatexctf/</t>
  </si>
  <si>
    <t>https://www.instagram.com/cl3slimee/</t>
  </si>
  <si>
    <t>35,164</t>
  </si>
  <si>
    <t>SUNY Plattsburgh</t>
  </si>
  <si>
    <t>Plattsburgh</t>
  </si>
  <si>
    <t>196246</t>
  </si>
  <si>
    <t>https://web.plattsburgh.edu/academics/programs.php</t>
  </si>
  <si>
    <t>DIII11634</t>
  </si>
  <si>
    <t>krug3810@plattsburgh.edu</t>
  </si>
  <si>
    <t>518-564-4345</t>
  </si>
  <si>
    <t>https://gocardinalsports.com/sports/mens-track-and-field</t>
  </si>
  <si>
    <t>https://twitter.com/coachandrewkrug</t>
  </si>
  <si>
    <t>https://twitter.com/cardinals_xctf</t>
  </si>
  <si>
    <t>https://www.facebook.com/CoachAndrewKrug/</t>
  </si>
  <si>
    <t>https://www.instagram.com/cardinals_xctf/</t>
  </si>
  <si>
    <t>https://gocardinalsports.com/sb_output.aspx?frform=11&amp;path=mtrack</t>
  </si>
  <si>
    <t>SUNY-Plattsburgh</t>
  </si>
  <si>
    <t>64.25%</t>
  </si>
  <si>
    <t>$36,724</t>
  </si>
  <si>
    <t>DIII78223</t>
  </si>
  <si>
    <t>Petesch</t>
  </si>
  <si>
    <t>npete007@plattsburgh.edu</t>
  </si>
  <si>
    <t>518-564-4612</t>
  </si>
  <si>
    <t>DIII48327</t>
  </si>
  <si>
    <t>Willmott</t>
  </si>
  <si>
    <t>willmobd@plattsburgh.edu</t>
  </si>
  <si>
    <t>518-564-4145</t>
  </si>
  <si>
    <t>https://www.facebook.com/coach.brett.willmott</t>
  </si>
  <si>
    <t>https://www.instagram.com/brettcscs/</t>
  </si>
  <si>
    <t>DIII75410</t>
  </si>
  <si>
    <t>Zoch</t>
  </si>
  <si>
    <t>SUNY Potsdam</t>
  </si>
  <si>
    <t>Potsdam</t>
  </si>
  <si>
    <t>196200</t>
  </si>
  <si>
    <t>https://www.potsdam.edu/academics/majors</t>
  </si>
  <si>
    <t>DIII42078</t>
  </si>
  <si>
    <t>Meghann</t>
  </si>
  <si>
    <t>tannerml@potsdam.edu</t>
  </si>
  <si>
    <t>315-267-2555</t>
  </si>
  <si>
    <t>https://potsdambears.com/sports/mens-track-and-field</t>
  </si>
  <si>
    <t>https://www.facebook.com/meghann.tanner.7</t>
  </si>
  <si>
    <t>https://www.instagram.com/pdamxctf/</t>
  </si>
  <si>
    <t>https://potsdambears.com/sb_output.aspx?form=30</t>
  </si>
  <si>
    <t>SUNY-Potsdam</t>
  </si>
  <si>
    <t>$35,554</t>
  </si>
  <si>
    <t>DIII63142</t>
  </si>
  <si>
    <t>Vaccaro</t>
  </si>
  <si>
    <t>vaccara@potsdam.edu</t>
  </si>
  <si>
    <t>35,554</t>
  </si>
  <si>
    <t>The City College of New York</t>
  </si>
  <si>
    <t>190567</t>
  </si>
  <si>
    <t>https://www.ccny.cuny.edu/academics/areas-of-study</t>
  </si>
  <si>
    <t>DIII59058</t>
  </si>
  <si>
    <t>joseph.benson54@gmail.com</t>
  </si>
  <si>
    <t>https://ccnyathletics.com/sports/mens-outdoor-track-and-field</t>
  </si>
  <si>
    <t>https://twitter.com/ccnytfxc</t>
  </si>
  <si>
    <t>https://www.instagram.com/joey_benson/</t>
  </si>
  <si>
    <t>https://www.instagram.com/ccnyxctrack/</t>
  </si>
  <si>
    <t>https://ccnyathletics.com/sports/2014/8/12/GEN_0812144933.aspx</t>
  </si>
  <si>
    <t>City College of New York</t>
  </si>
  <si>
    <t>43.71%</t>
  </si>
  <si>
    <t>38,671</t>
  </si>
  <si>
    <t>jbenson@ccny.cuny.edu</t>
  </si>
  <si>
    <t>DIII63143</t>
  </si>
  <si>
    <t>https://www.facebook.com/ccnyxctf/</t>
  </si>
  <si>
    <t>DIII59057</t>
  </si>
  <si>
    <t>HC Greg has been removed.</t>
  </si>
  <si>
    <t>https://www.facebook.com/greg.page.9081/</t>
  </si>
  <si>
    <t>Union College - New York</t>
  </si>
  <si>
    <t>Schenectady</t>
  </si>
  <si>
    <t>196866</t>
  </si>
  <si>
    <t>https://www.union.edu/academic/majors-minors/</t>
  </si>
  <si>
    <t>DIII55160</t>
  </si>
  <si>
    <t>colliec3@union.edu</t>
  </si>
  <si>
    <t>https://unionathletics.com/sports/mens-track-and-field</t>
  </si>
  <si>
    <t>https://twitter.com/unionxctf</t>
  </si>
  <si>
    <t>https://www.instagram.com/unionxctf/</t>
  </si>
  <si>
    <t>https://www.gounionbulldogs.com/SIDHelp/form/32</t>
  </si>
  <si>
    <t>Union (NY)</t>
  </si>
  <si>
    <t>42.11%</t>
  </si>
  <si>
    <t>DIII64832</t>
  </si>
  <si>
    <t>https://www.facebook.com/ucxctf/?locale=tl_ph</t>
  </si>
  <si>
    <t>DIII74926</t>
  </si>
  <si>
    <t>Malick</t>
  </si>
  <si>
    <t>Diomande</t>
  </si>
  <si>
    <t>https://www.facebook.com/UCXCTF/</t>
  </si>
  <si>
    <t>DIII64833</t>
  </si>
  <si>
    <t>Maffei</t>
  </si>
  <si>
    <t>DIII11812</t>
  </si>
  <si>
    <t>Kieser</t>
  </si>
  <si>
    <t>kieserk@union.edu</t>
  </si>
  <si>
    <t>DIII64834</t>
  </si>
  <si>
    <t>https://www.instagram.com/mattgcampbell/</t>
  </si>
  <si>
    <t>DIII11808</t>
  </si>
  <si>
    <t>HC Laura has been removed.</t>
  </si>
  <si>
    <t>https://unionathletics.com/sports/mens-cross-country</t>
  </si>
  <si>
    <t>United States Merchant Marine Academy</t>
  </si>
  <si>
    <t>Kings Point</t>
  </si>
  <si>
    <t>197027</t>
  </si>
  <si>
    <t>https://www.usmma.edu/academics</t>
  </si>
  <si>
    <t>DIII22897</t>
  </si>
  <si>
    <t>Koelbel</t>
  </si>
  <si>
    <t>koelbelk@usmma.edu</t>
  </si>
  <si>
    <t>516-726-5838</t>
  </si>
  <si>
    <t>https://www.usmmasports.com/sports/mens-track-and-field</t>
  </si>
  <si>
    <t>https://twitter.com/usmmatfxc</t>
  </si>
  <si>
    <t>https://www.frontrush.com/FR_Web_App/Player/PlayerSubmit.aspx?sid=4518&amp;ptype=recruit</t>
  </si>
  <si>
    <t>U.S. Merchant Marine Academy</t>
  </si>
  <si>
    <t>620-690</t>
  </si>
  <si>
    <t>25-29</t>
  </si>
  <si>
    <t>24.19%</t>
  </si>
  <si>
    <t>DIII49150</t>
  </si>
  <si>
    <t>Razzano</t>
  </si>
  <si>
    <t>razzanow@usmma.edu</t>
  </si>
  <si>
    <t>516-726-5704</t>
  </si>
  <si>
    <t>University of Rochester</t>
  </si>
  <si>
    <t>170967</t>
  </si>
  <si>
    <t>https://enrollment.rochester.edu/academics/degrees/</t>
  </si>
  <si>
    <t>DIII74443</t>
  </si>
  <si>
    <t>Madeline</t>
  </si>
  <si>
    <t>https://www.goredlands.com/sports/wwaterpolo/index</t>
  </si>
  <si>
    <t>https://x.com/rochestertfxc</t>
  </si>
  <si>
    <t>https://www.facebook.com/URTFXC/</t>
  </si>
  <si>
    <t>https://www.instagram.com/madeline.track.adventures/</t>
  </si>
  <si>
    <t>https://www.instagram.com/rochestertfxc/</t>
  </si>
  <si>
    <t>Rochester (NY)</t>
  </si>
  <si>
    <t>98.60%</t>
  </si>
  <si>
    <t>$36,326</t>
  </si>
  <si>
    <t>DIII74442</t>
  </si>
  <si>
    <t>Opsahl</t>
  </si>
  <si>
    <t>195030</t>
  </si>
  <si>
    <t>DIII10618</t>
  </si>
  <si>
    <t>salbert@sports.rochester.edu</t>
  </si>
  <si>
    <t>585-275-4322</t>
  </si>
  <si>
    <t>https://uofrathletics.com/sports/mens-track-and-field</t>
  </si>
  <si>
    <t>https://twitter.com/rochestertf</t>
  </si>
  <si>
    <t>https://www.facebook.com/URTFXC</t>
  </si>
  <si>
    <t>https://www.roanokemaroons.com/sports/mtrack/recruiting/index</t>
  </si>
  <si>
    <t>DIII10622</t>
  </si>
  <si>
    <t>Petsch</t>
  </si>
  <si>
    <t>Assistant Director of Track &amp; Field (Jumps, Multi-Events)</t>
  </si>
  <si>
    <t>jpetsch@sports.rochester.edu</t>
  </si>
  <si>
    <t>585-276-5103</t>
  </si>
  <si>
    <t>https://twitter.com/wyomulti_j</t>
  </si>
  <si>
    <t>DIII10621</t>
  </si>
  <si>
    <t>prose@sports.rochester.edu</t>
  </si>
  <si>
    <t>585-276-5102</t>
  </si>
  <si>
    <t>DIII69165</t>
  </si>
  <si>
    <t>Herbert</t>
  </si>
  <si>
    <t>mherber5@sports.rochester.edu</t>
  </si>
  <si>
    <t>585-275-5510</t>
  </si>
  <si>
    <t>https://twitter.com/rochestertfxc</t>
  </si>
  <si>
    <t>36,326</t>
  </si>
  <si>
    <t>DIII70104</t>
  </si>
  <si>
    <t>AC Susan has been removed.</t>
  </si>
  <si>
    <t>https://twitter.com/suzyn46</t>
  </si>
  <si>
    <t>Utica College</t>
  </si>
  <si>
    <t>Utica</t>
  </si>
  <si>
    <t>197045</t>
  </si>
  <si>
    <t>https://www.utica.edu/academics/programs/</t>
  </si>
  <si>
    <t>DIII11879</t>
  </si>
  <si>
    <t>Lemieux</t>
  </si>
  <si>
    <t>jglemieu@utica.edu</t>
  </si>
  <si>
    <t>315-223-2535</t>
  </si>
  <si>
    <t>https://uticapioneers.com/sports/mens-track-and-field</t>
  </si>
  <si>
    <t>https://twitter.com/throwscoachjim</t>
  </si>
  <si>
    <t>https://twitter.com/uticaxctf</t>
  </si>
  <si>
    <t>https://www.facebook.com/UticaXCTF/</t>
  </si>
  <si>
    <t>https://www.instagram.com/throwscoachjim/</t>
  </si>
  <si>
    <t>https://www.instagram.com/uticaxctf/</t>
  </si>
  <si>
    <t>https://ucpioneers.com/sb_output.aspx?frform=14&amp;path=mtrack</t>
  </si>
  <si>
    <t>Utica (NY)</t>
  </si>
  <si>
    <t>84.37%</t>
  </si>
  <si>
    <t>DIII73418</t>
  </si>
  <si>
    <t>DIII11880</t>
  </si>
  <si>
    <t>Catterson</t>
  </si>
  <si>
    <t>sdcatter@utica.edu</t>
  </si>
  <si>
    <t>315-223-2536</t>
  </si>
  <si>
    <t>DIII76011</t>
  </si>
  <si>
    <t>https://www.instagram.com/_nam_nat_/</t>
  </si>
  <si>
    <t>DIII27082</t>
  </si>
  <si>
    <t>Pruckno</t>
  </si>
  <si>
    <t>Vassar College</t>
  </si>
  <si>
    <t>197133</t>
  </si>
  <si>
    <t>https://admissions.vassar.edu/academics/departments/majors.html</t>
  </si>
  <si>
    <t>DIII45464</t>
  </si>
  <si>
    <t>josephreed@vassar.edu</t>
  </si>
  <si>
    <t>845-437-7996</t>
  </si>
  <si>
    <t>https://www.vassarathletics.com/sports/mens-track-and-field</t>
  </si>
  <si>
    <t>https://twitter.com/coachjoereed</t>
  </si>
  <si>
    <t>https://twitter.com/vassarxctf</t>
  </si>
  <si>
    <t>https://www.facebook.com/vassarxctf/</t>
  </si>
  <si>
    <t>https://www.instagram.com/vassarxctf/</t>
  </si>
  <si>
    <t>https://www.vassarathletics.com/sb_output.aspx?frform=9</t>
  </si>
  <si>
    <t>Vassar</t>
  </si>
  <si>
    <t>DIII11920</t>
  </si>
  <si>
    <t>McCowan</t>
  </si>
  <si>
    <t>jamccowan@vassar.edu</t>
  </si>
  <si>
    <t>845-437-7455</t>
  </si>
  <si>
    <t>https://twitter.com/jamesamccowan</t>
  </si>
  <si>
    <t>https://www.facebook.com/james.mccowan.94</t>
  </si>
  <si>
    <t>https://www.facebook.com/VassarXCTF/</t>
  </si>
  <si>
    <t>https://www.instagram.com/jamccowan/</t>
  </si>
  <si>
    <t>DIII73420</t>
  </si>
  <si>
    <t>Bossi-Johnson</t>
  </si>
  <si>
    <t>lbossijohnson@vassar.edu</t>
  </si>
  <si>
    <t>DIII73419</t>
  </si>
  <si>
    <t>York College</t>
  </si>
  <si>
    <t>181853</t>
  </si>
  <si>
    <t>https://www.york.edu/on-campus.html</t>
  </si>
  <si>
    <t>DIII67517</t>
  </si>
  <si>
    <t>Kiechen</t>
  </si>
  <si>
    <t>ksmith902@york.cuny.edu</t>
  </si>
  <si>
    <t>https://yorkathletics.com/sports/mens-track-and-field</t>
  </si>
  <si>
    <t>https://twitter.com/ycpxctf</t>
  </si>
  <si>
    <t>https://www.facebook.com/YCTrack/</t>
  </si>
  <si>
    <t>https://www.instagram.com/ycpxctf/</t>
  </si>
  <si>
    <t>https://yorkathletics.com/sb_output.aspx?form=3&amp;path=mtrack</t>
  </si>
  <si>
    <t>York (NY)</t>
  </si>
  <si>
    <t>15-25</t>
  </si>
  <si>
    <t>68.21%</t>
  </si>
  <si>
    <t>39,623</t>
  </si>
  <si>
    <t>DIII67518</t>
  </si>
  <si>
    <t>Aisha</t>
  </si>
  <si>
    <t>abruce901@york.cuny.edu</t>
  </si>
  <si>
    <t>Brevard College</t>
  </si>
  <si>
    <t>USA South Athletic Conference (USAC)</t>
  </si>
  <si>
    <t>Brevard</t>
  </si>
  <si>
    <t>198066</t>
  </si>
  <si>
    <t>https://brevard.edu/academics/</t>
  </si>
  <si>
    <t>DIII59564</t>
  </si>
  <si>
    <t>mjhall@brevard.edu</t>
  </si>
  <si>
    <t>c:336-927-3083</t>
  </si>
  <si>
    <t>https://www.bctornados.com/sports/mtrack/index</t>
  </si>
  <si>
    <t>https://twitter.com/joshhall_05</t>
  </si>
  <si>
    <t>https://twitter.com/bcmens_soccer</t>
  </si>
  <si>
    <t>https://www.facebook.com/brevardcollegemenssoccer/</t>
  </si>
  <si>
    <t>https://www.instagram.com/jhall05/</t>
  </si>
  <si>
    <t>https://www.instagram.com/brevardcollegetrack_xc/</t>
  </si>
  <si>
    <t>https://forms.gle/wZEjwsGgr5UuaQbP9</t>
  </si>
  <si>
    <t>43.73%</t>
  </si>
  <si>
    <t>43,650</t>
  </si>
  <si>
    <t>DIII68695</t>
  </si>
  <si>
    <t>Isabell</t>
  </si>
  <si>
    <t>Musser</t>
  </si>
  <si>
    <t>musserin@brevard.edu</t>
  </si>
  <si>
    <t>828-489-8819</t>
  </si>
  <si>
    <t>https://twitter.com/BC_XCTF</t>
  </si>
  <si>
    <t>https://www.facebook.com/people/Brevard-College-Cross-Country-and-Track-Field/61558567348111/</t>
  </si>
  <si>
    <t>Guilford College</t>
  </si>
  <si>
    <t>198613</t>
  </si>
  <si>
    <t>https://www.guilford.edu/program-finder</t>
  </si>
  <si>
    <t>DIII65985</t>
  </si>
  <si>
    <t>Scola</t>
  </si>
  <si>
    <t>https://guilfordquakers.com/sports/mens-track-and-field</t>
  </si>
  <si>
    <t>https://twitter.com/qxctf</t>
  </si>
  <si>
    <t>https://www.facebook.com/Guilfordtrack</t>
  </si>
  <si>
    <t>https://www.instagram.com/quakersxctf/</t>
  </si>
  <si>
    <t>https://www.frontrush.com/FR_Web_App/Player/PlayerSubmit.aspx?sid=MjM5MQ==-qTNga+oSPxc=&amp;ptype=recruit</t>
  </si>
  <si>
    <t>Guilford</t>
  </si>
  <si>
    <t>460-600</t>
  </si>
  <si>
    <t>76.85%</t>
  </si>
  <si>
    <t>55,290</t>
  </si>
  <si>
    <t>DIII60114</t>
  </si>
  <si>
    <t>kscola@guilford.edu</t>
  </si>
  <si>
    <t>336-316-2111</t>
  </si>
  <si>
    <t>DIII65986</t>
  </si>
  <si>
    <t>Lamour</t>
  </si>
  <si>
    <t>jlamour@guilford.edu</t>
  </si>
  <si>
    <t>https://www.facebook.com/jimmy.c.lamour/</t>
  </si>
  <si>
    <t>DIII65987</t>
  </si>
  <si>
    <t>Ranicha</t>
  </si>
  <si>
    <t>Sargeant</t>
  </si>
  <si>
    <t>sargeantrc@guilford.edu</t>
  </si>
  <si>
    <t>Methodist University</t>
  </si>
  <si>
    <t>198969</t>
  </si>
  <si>
    <t>https://www.methodist.edu/programs</t>
  </si>
  <si>
    <t>DIII63144</t>
  </si>
  <si>
    <t>bslater@methodist.edu</t>
  </si>
  <si>
    <t>910-630-7375</t>
  </si>
  <si>
    <t>https://mumonarchs.com/sports/track-and-field</t>
  </si>
  <si>
    <t>https://twitter.com/iambrianslater</t>
  </si>
  <si>
    <t>https://twitter.com/mumonarchsxctf</t>
  </si>
  <si>
    <t>https://www.facebook.com/CMUXCTF/</t>
  </si>
  <si>
    <t>https://www.instagram.com/iambrianslater/</t>
  </si>
  <si>
    <t>https://www.instagram.com/methodistuxctf/</t>
  </si>
  <si>
    <t>https://mumonarchs.com/sb_output.aspx?frform=5</t>
  </si>
  <si>
    <t>Methodist (NC)</t>
  </si>
  <si>
    <t>465-565</t>
  </si>
  <si>
    <t>70.01%</t>
  </si>
  <si>
    <t>58,462</t>
  </si>
  <si>
    <t>DIII12835</t>
  </si>
  <si>
    <t>Wickham</t>
  </si>
  <si>
    <t>twickham@methodist.edu</t>
  </si>
  <si>
    <t>$58,462</t>
  </si>
  <si>
    <t>DIII75411</t>
  </si>
  <si>
    <t>Jade</t>
  </si>
  <si>
    <t>https://x.com/mumonarchsxctf</t>
  </si>
  <si>
    <t>https://www.instagram.com/jadeqt7/</t>
  </si>
  <si>
    <t>https://www.instagram.com/sxu_xctf/</t>
  </si>
  <si>
    <t>DIII12216</t>
  </si>
  <si>
    <t>William</t>
  </si>
  <si>
    <t>Helms</t>
  </si>
  <si>
    <t>whelms@methodist.edu</t>
  </si>
  <si>
    <t>910-630-7336</t>
  </si>
  <si>
    <t>https://twitter.com/william_helms</t>
  </si>
  <si>
    <t>https://www.facebook.com/will.helms.98</t>
  </si>
  <si>
    <t>North Carolina Wesleyan University</t>
  </si>
  <si>
    <t>Rocky Mount</t>
  </si>
  <si>
    <t>199209</t>
  </si>
  <si>
    <t>https://ncwc.edu/academics/majors-minors/</t>
  </si>
  <si>
    <t>DIII61284</t>
  </si>
  <si>
    <t>bdunn@ncwu.edu</t>
  </si>
  <si>
    <t>c:919-538-8584;o:252-985-5366</t>
  </si>
  <si>
    <t>https://www.ncwcsports.com/sports/mtrack/index</t>
  </si>
  <si>
    <t>https://ncwsports.com/sports/2024/7/19/prospective-student-athlete-questionnaire-forms.aspx</t>
  </si>
  <si>
    <t>North Carolina Wesleyan</t>
  </si>
  <si>
    <t>430-480</t>
  </si>
  <si>
    <t>44.16%</t>
  </si>
  <si>
    <t>46,726</t>
  </si>
  <si>
    <t>Pfeiffer University</t>
  </si>
  <si>
    <t>Misenheimer</t>
  </si>
  <si>
    <t>199306</t>
  </si>
  <si>
    <t>https://www.pfeiffer.edu/academics/undergraduate-programs/</t>
  </si>
  <si>
    <t>DIII53409</t>
  </si>
  <si>
    <t>Marchinko</t>
  </si>
  <si>
    <t>bob.marchinko@pfeiffer.edu</t>
  </si>
  <si>
    <t>704-463-3005</t>
  </si>
  <si>
    <t>https://gofalconsports.com/sports/mens-track-and-field</t>
  </si>
  <si>
    <t>https://twitter.com/webo225</t>
  </si>
  <si>
    <t>https://twitter.com/pfeiffertrackxc</t>
  </si>
  <si>
    <t>https://www.facebook.com/fasterfartherfalcons</t>
  </si>
  <si>
    <t>https://www.instagram.com/pfeiffertrackxc/</t>
  </si>
  <si>
    <t>https://gofalconsports.com/sports/2021/6/2/prospective-athletes-questionnaire.aspx</t>
  </si>
  <si>
    <t>Pfeiffer (NC)</t>
  </si>
  <si>
    <t>72.18%</t>
  </si>
  <si>
    <t>$47,290</t>
  </si>
  <si>
    <t>DIII76994</t>
  </si>
  <si>
    <t>john.osborne@pfeiffer.edu</t>
  </si>
  <si>
    <t>https://www.instagram.com/speedthrills247/</t>
  </si>
  <si>
    <t>47,290</t>
  </si>
  <si>
    <t>Salem College</t>
  </si>
  <si>
    <t>y (Moravian Church)</t>
  </si>
  <si>
    <t>https://www.salem.edu/academic-programs#</t>
  </si>
  <si>
    <t>DIII78224</t>
  </si>
  <si>
    <t>michael.williams@salem.edu</t>
  </si>
  <si>
    <t>336-917-5402</t>
  </si>
  <si>
    <t>https://athletics.stvincent.edu/sports/womens-volleyball</t>
  </si>
  <si>
    <t>https://athletics.stvincent.edu/sports/2010/9/16/WVB_0916104547.aspx?path=wvball</t>
  </si>
  <si>
    <t>Salem (NC)</t>
  </si>
  <si>
    <t>Warren Wilson College</t>
  </si>
  <si>
    <t>199865</t>
  </si>
  <si>
    <t>https://www.warren-wilson.edu/academics/</t>
  </si>
  <si>
    <t>DIII70105</t>
  </si>
  <si>
    <t>Stroup</t>
  </si>
  <si>
    <t>cstroup@warren-wilson.edu</t>
  </si>
  <si>
    <t>https://warrenwilsonowls.com/sports/mten/index</t>
  </si>
  <si>
    <t>https://www.instagram.com/wwcxc/</t>
  </si>
  <si>
    <t>https://warrenwilsonowls.com/sports/mten/recruit-me</t>
  </si>
  <si>
    <t>Warren Wilson</t>
  </si>
  <si>
    <t>620-660</t>
  </si>
  <si>
    <t>79.31%</t>
  </si>
  <si>
    <t>Baldwin Wallace University</t>
  </si>
  <si>
    <t>Ohio Athletic Conference (OAC)</t>
  </si>
  <si>
    <t>201195</t>
  </si>
  <si>
    <t>https://catalog.bw.edu/content.php?catoid=4&amp;navoid=137</t>
  </si>
  <si>
    <t>DIII12357</t>
  </si>
  <si>
    <t>Eby</t>
  </si>
  <si>
    <t>jeby@bw.edu</t>
  </si>
  <si>
    <t>440-826-6990</t>
  </si>
  <si>
    <t>https://bwyellowjackets.com/sports/mens-track-and-field</t>
  </si>
  <si>
    <t>https://twitter.com/coachjoeeby</t>
  </si>
  <si>
    <t>https://twitter.com/bw_tf_xc</t>
  </si>
  <si>
    <t>https://www.facebook.com/coachjoeeby</t>
  </si>
  <si>
    <t>https://www.facebook.com/BaldwinWallaceTrackandCross/</t>
  </si>
  <si>
    <t>https://www.instagram.com/bw_tf_xc/</t>
  </si>
  <si>
    <t>https://bwyellowjackets.com/sports/2024/6/24/athletics-recruiting.aspx</t>
  </si>
  <si>
    <t>Baldwin Wallace</t>
  </si>
  <si>
    <t>75.98%</t>
  </si>
  <si>
    <t>$54,350</t>
  </si>
  <si>
    <t>DIII70106</t>
  </si>
  <si>
    <t>Gallavan</t>
  </si>
  <si>
    <t>kgallava@bw.edu</t>
  </si>
  <si>
    <t>440-826-3322</t>
  </si>
  <si>
    <t>https://twitter.com/kimgallavan</t>
  </si>
  <si>
    <t>DIII53412</t>
  </si>
  <si>
    <t>Dysert</t>
  </si>
  <si>
    <t>DIII12360</t>
  </si>
  <si>
    <t>Swisher</t>
  </si>
  <si>
    <t>tjswish30@sbcglobal.net</t>
  </si>
  <si>
    <t>https://www.facebook.com/todd.swisher.9</t>
  </si>
  <si>
    <t>DIII64835</t>
  </si>
  <si>
    <t>mmurphy@bw.edu</t>
  </si>
  <si>
    <t>54,350</t>
  </si>
  <si>
    <t>DIII60115</t>
  </si>
  <si>
    <t>Ludwig</t>
  </si>
  <si>
    <t>DIII53414</t>
  </si>
  <si>
    <t>Alesha</t>
  </si>
  <si>
    <t>Metzger</t>
  </si>
  <si>
    <t>DIII70107</t>
  </si>
  <si>
    <t>Johnson-Millan</t>
  </si>
  <si>
    <t>jjohnson@bw.edu</t>
  </si>
  <si>
    <t>440-826-2009</t>
  </si>
  <si>
    <t>Bluffton University</t>
  </si>
  <si>
    <t>Bluffton</t>
  </si>
  <si>
    <t>201371</t>
  </si>
  <si>
    <t>y (Men (applied | admitted | enrolled fulltime | enrolled part-time)nonite Church)</t>
  </si>
  <si>
    <t>https://www.bluffton.edu/admissions/majors/index.html</t>
  </si>
  <si>
    <t>DIII73422</t>
  </si>
  <si>
    <t>scottc@bluffton.edu</t>
  </si>
  <si>
    <t>419-358-3288</t>
  </si>
  <si>
    <t>https://blufftonbeavers.com/sports/mtrack/index</t>
  </si>
  <si>
    <t>https://twitter.com/blufftonxctf</t>
  </si>
  <si>
    <t>https://www.facebook.com/Bluffton-University-Cross-Country-Track-and-Field-Photos-1039091439440437/</t>
  </si>
  <si>
    <t>https://www.instagram.com/blufftonxctf/</t>
  </si>
  <si>
    <t>https://blufftonbeavers.com/sports/mtrack/recruit-form-new</t>
  </si>
  <si>
    <t>55.88%</t>
  </si>
  <si>
    <t>$49,848</t>
  </si>
  <si>
    <t>DIII51582</t>
  </si>
  <si>
    <t>Gulick</t>
  </si>
  <si>
    <t>gulickc@bluffton.edu</t>
  </si>
  <si>
    <t>419-358-3898</t>
  </si>
  <si>
    <t>Capital University</t>
  </si>
  <si>
    <t>201548</t>
  </si>
  <si>
    <t>https://www.capital.edu/academics/</t>
  </si>
  <si>
    <t>DIII74927</t>
  </si>
  <si>
    <t>Chadd</t>
  </si>
  <si>
    <t>https://athletics.capital.edu/sports/mens-track-and-field</t>
  </si>
  <si>
    <t>https://twitter.com/capitalxctf</t>
  </si>
  <si>
    <t>https://www.instagram.com/capitalxctf/</t>
  </si>
  <si>
    <t>https://athletics.capital.edu/sports/2020/4/27/xctf-recruitme.aspx</t>
  </si>
  <si>
    <t>Capital (OH)</t>
  </si>
  <si>
    <t>$54,054</t>
  </si>
  <si>
    <t>DIII71737</t>
  </si>
  <si>
    <t>66.09%</t>
  </si>
  <si>
    <t>DIII71736</t>
  </si>
  <si>
    <t>Simko</t>
  </si>
  <si>
    <t>DIII71738</t>
  </si>
  <si>
    <t>Kellogg</t>
  </si>
  <si>
    <t>ikellogg2@capital.edu</t>
  </si>
  <si>
    <t>614-236-6919</t>
  </si>
  <si>
    <t>https://x.com/1kellogg</t>
  </si>
  <si>
    <t>DIII74928</t>
  </si>
  <si>
    <t>DIII74929</t>
  </si>
  <si>
    <t>Fraser</t>
  </si>
  <si>
    <t>https://x.com/fraser417</t>
  </si>
  <si>
    <t>DIII71739</t>
  </si>
  <si>
    <t>Champ</t>
  </si>
  <si>
    <t>cpage18@capital.edu</t>
  </si>
  <si>
    <t>614-236-6528</t>
  </si>
  <si>
    <t>Case Western Reserve University</t>
  </si>
  <si>
    <t>201645</t>
  </si>
  <si>
    <t>https://case.edu/admission/academics</t>
  </si>
  <si>
    <t>DIII74444</t>
  </si>
  <si>
    <t>Volunteer Assistant Coach (Sprints, Relays)</t>
  </si>
  <si>
    <t>https://athletics.case.edu/sports/mtrack/index</t>
  </si>
  <si>
    <t>https://twitter.com/cwru_tnf</t>
  </si>
  <si>
    <t>https://www.facebook.com/CWRUTrack/</t>
  </si>
  <si>
    <t>https://www.instagram.com/cwru_tfxc/</t>
  </si>
  <si>
    <t>https://athletics.case.edu/sports/mtrack/recruit_form</t>
  </si>
  <si>
    <t>Case-Western Reserve</t>
  </si>
  <si>
    <t>29.64%</t>
  </si>
  <si>
    <t>$72,128</t>
  </si>
  <si>
    <t>DIII12527</t>
  </si>
  <si>
    <t>Schmuhl</t>
  </si>
  <si>
    <t>ess71@case.edu</t>
  </si>
  <si>
    <t>216-368-2419</t>
  </si>
  <si>
    <t>https://twitter.com/coachschmuhl</t>
  </si>
  <si>
    <t>DIII57049</t>
  </si>
  <si>
    <t>Rocco</t>
  </si>
  <si>
    <t>Mitolo</t>
  </si>
  <si>
    <t>DIII60116</t>
  </si>
  <si>
    <t>Cattau</t>
  </si>
  <si>
    <t>omc19@case.edu</t>
  </si>
  <si>
    <t>https://twitter.com/coachcattau</t>
  </si>
  <si>
    <t>DIII57051</t>
  </si>
  <si>
    <t>Linebarger</t>
  </si>
  <si>
    <t>DIII78225</t>
  </si>
  <si>
    <t>Nortz Yohann</t>
  </si>
  <si>
    <t>kathleen.lanese@case.edu</t>
  </si>
  <si>
    <t>216-368-5280</t>
  </si>
  <si>
    <t>DIII12528</t>
  </si>
  <si>
    <t>AC Kathy has been removed.</t>
  </si>
  <si>
    <t>College of Wooster</t>
  </si>
  <si>
    <t>Wooster</t>
  </si>
  <si>
    <t>206589</t>
  </si>
  <si>
    <t>https://www.wooster.edu/academics/areas/</t>
  </si>
  <si>
    <t>DIII75412</t>
  </si>
  <si>
    <t>Isabelle</t>
  </si>
  <si>
    <t>https://www.woosterathletics.com/sports/track/recruits</t>
  </si>
  <si>
    <t>https://twitter.com/woosterxctf</t>
  </si>
  <si>
    <t>https://www.facebook.com/WoosterXCTF/</t>
  </si>
  <si>
    <t>https://www.instagram.com/woosterxctf/</t>
  </si>
  <si>
    <t>Wooster (OH)</t>
  </si>
  <si>
    <t>61.42%</t>
  </si>
  <si>
    <t>$68,650</t>
  </si>
  <si>
    <t>DIII13491</t>
  </si>
  <si>
    <t>drice@wooster.edu</t>
  </si>
  <si>
    <t>330-263-2175</t>
  </si>
  <si>
    <t>https://www.woosterathletics.com/sports/track/index</t>
  </si>
  <si>
    <t>25,000-50,038</t>
  </si>
  <si>
    <t>DIII75413</t>
  </si>
  <si>
    <t>Mackey</t>
  </si>
  <si>
    <t>https://x.com/Usma1992David</t>
  </si>
  <si>
    <t>DIII75414</t>
  </si>
  <si>
    <t>Clymer</t>
  </si>
  <si>
    <t>bclymer@wooster.edu</t>
  </si>
  <si>
    <t>330-287-3351</t>
  </si>
  <si>
    <t>https://www.facebook.com/brian.clymer.77/</t>
  </si>
  <si>
    <t>DIII45392</t>
  </si>
  <si>
    <t>Jindra</t>
  </si>
  <si>
    <t>eljindra@wooster.edu</t>
  </si>
  <si>
    <t>330-263-2514</t>
  </si>
  <si>
    <t>https://www.facebook.com/ellie.jindra</t>
  </si>
  <si>
    <t>https://www.facebook.com/woosterxctf/</t>
  </si>
  <si>
    <t>https://www.instagram.com/ellie_jindra/</t>
  </si>
  <si>
    <t>Denison University</t>
  </si>
  <si>
    <t>Granville</t>
  </si>
  <si>
    <t>202523</t>
  </si>
  <si>
    <t>https://denison.edu/academics/curriculum/academic-majors</t>
  </si>
  <si>
    <t>DIII12615</t>
  </si>
  <si>
    <t>FitzPatrick</t>
  </si>
  <si>
    <t>fitzpatrickm@denison.edu</t>
  </si>
  <si>
    <t>740-587-6661</t>
  </si>
  <si>
    <t>https://denisonbigred.com/sports/mens-track-and-field</t>
  </si>
  <si>
    <t>https://twitter.com/duxctf</t>
  </si>
  <si>
    <t>https://www.facebook.com/mark.j.fitzpatrick.9</t>
  </si>
  <si>
    <t>https://www.facebook.com/duxctf/</t>
  </si>
  <si>
    <t>https://www.instagram.com/duxctf/</t>
  </si>
  <si>
    <t>https://denisonbigred.com/sports/2020/6/15/xctrack_recruit_questionnaire.aspx</t>
  </si>
  <si>
    <t>Denison</t>
  </si>
  <si>
    <t>29.23%</t>
  </si>
  <si>
    <t>$72,820</t>
  </si>
  <si>
    <t>DIII20632</t>
  </si>
  <si>
    <t>perrye@denison.edu</t>
  </si>
  <si>
    <t>740-587-8576</t>
  </si>
  <si>
    <t>DIII12616</t>
  </si>
  <si>
    <t>Oprondek</t>
  </si>
  <si>
    <t>oprondeks@denison.edu</t>
  </si>
  <si>
    <t>740-587-5332</t>
  </si>
  <si>
    <t>https://twitter.com/coachoprondek</t>
  </si>
  <si>
    <t>DIII53417</t>
  </si>
  <si>
    <t>grayn@denison.edu</t>
  </si>
  <si>
    <t>740-587-6318</t>
  </si>
  <si>
    <t>DIII12618</t>
  </si>
  <si>
    <t>Booher</t>
  </si>
  <si>
    <t>booher@denison.edu</t>
  </si>
  <si>
    <t>DIII70108</t>
  </si>
  <si>
    <t>roccov@denison.edu</t>
  </si>
  <si>
    <t>https://www.instagram.com/veronicarocco_/</t>
  </si>
  <si>
    <t>Franciscan University of Steubenville</t>
  </si>
  <si>
    <t>Presidents Athletic Conference (PAC)</t>
  </si>
  <si>
    <t>Steubenville</t>
  </si>
  <si>
    <t>205957</t>
  </si>
  <si>
    <t>https://www.franciscan.edu/academics/ug/majors/</t>
  </si>
  <si>
    <t>DIII74445</t>
  </si>
  <si>
    <t>Walters</t>
  </si>
  <si>
    <t>jwalters@franciscan.edu</t>
  </si>
  <si>
    <t>317-529-7034</t>
  </si>
  <si>
    <t>https://franciscanathletics.com/sports/mens-track-and-field</t>
  </si>
  <si>
    <t>https://www.instagram.com/fusxctf/</t>
  </si>
  <si>
    <t>https://franciscan.secure.force.com/form?formid=217781</t>
  </si>
  <si>
    <t>Franciscan-Steubenville</t>
  </si>
  <si>
    <t>$42,120</t>
  </si>
  <si>
    <t>DIII49721</t>
  </si>
  <si>
    <t>Rue</t>
  </si>
  <si>
    <t>DIII56630</t>
  </si>
  <si>
    <t>Thornton Jr.</t>
  </si>
  <si>
    <t>https://www.facebook.com/jack.j.thornton/</t>
  </si>
  <si>
    <t>DIII22248</t>
  </si>
  <si>
    <t>Thorton Jr.</t>
  </si>
  <si>
    <t>https://www.facebook.com/jack.j.thornton</t>
  </si>
  <si>
    <t>DIII66684</t>
  </si>
  <si>
    <t>Galligan</t>
  </si>
  <si>
    <t>lgalligan@franciscan.edu</t>
  </si>
  <si>
    <t>610-299-9254</t>
  </si>
  <si>
    <t>42,120</t>
  </si>
  <si>
    <t>Heidelberg University</t>
  </si>
  <si>
    <t>203085</t>
  </si>
  <si>
    <t>https://www.heidelberg.edu/academics/programs</t>
  </si>
  <si>
    <t>DIII59060</t>
  </si>
  <si>
    <t>wcooper@heidelberg.edu</t>
  </si>
  <si>
    <t>419-448-2586</t>
  </si>
  <si>
    <t>https://www.bergathletics.com/sports/mens-track-and-field</t>
  </si>
  <si>
    <t>https://twitter.com/heidelbergxctf</t>
  </si>
  <si>
    <t>https://www.facebook.com/HeidelbergXCTF/</t>
  </si>
  <si>
    <t>https://www.instagram.com/heidelberg_xctf/</t>
  </si>
  <si>
    <t>http://bergathletics.com/sports/2019/8/13/xc-track-recruiting.aspx</t>
  </si>
  <si>
    <t>Heidelberg</t>
  </si>
  <si>
    <t>78.58%</t>
  </si>
  <si>
    <t>46,200</t>
  </si>
  <si>
    <t>DIII60118</t>
  </si>
  <si>
    <t>jjones5@heidelberg.edu</t>
  </si>
  <si>
    <t>DIII68696</t>
  </si>
  <si>
    <t>Simpson</t>
  </si>
  <si>
    <t>dsimpson@heidelberg.edu</t>
  </si>
  <si>
    <t>419-448-2179</t>
  </si>
  <si>
    <t>https://x.com/BergXCCoach</t>
  </si>
  <si>
    <t>DIII60117</t>
  </si>
  <si>
    <t>Graduate Asst Ethan has been removed.</t>
  </si>
  <si>
    <t>https://www.instagram.com/epensante_11/</t>
  </si>
  <si>
    <t>Hiram College</t>
  </si>
  <si>
    <t>Hiram</t>
  </si>
  <si>
    <t>203128</t>
  </si>
  <si>
    <t>https://www.hiram.edu/academics/majors-minors/</t>
  </si>
  <si>
    <t>DIII61286</t>
  </si>
  <si>
    <t>Graber</t>
  </si>
  <si>
    <t>graberd@hiram.edu</t>
  </si>
  <si>
    <t>c:404-423-5806;o:330-569-5941</t>
  </si>
  <si>
    <t>https://hiramterriers.com/sports/track</t>
  </si>
  <si>
    <t>https://hiramterriers.com/sports/2021/2/5/swimming-diving-recruit-questionnaire.aspx</t>
  </si>
  <si>
    <t>16-24</t>
  </si>
  <si>
    <t>89.75%</t>
  </si>
  <si>
    <t>37,857</t>
  </si>
  <si>
    <t>DIII78226</t>
  </si>
  <si>
    <t>Hines</t>
  </si>
  <si>
    <t>https://hiramterriers.com/sports/mens-swimming-and-diving</t>
  </si>
  <si>
    <t>https://www.frontrush.com/FR_Web_App/Player/PlayerSubmit.aspx?sid=MjI0MDg=-hCJckJjX1/o=&amp;ptype=recruit</t>
  </si>
  <si>
    <t>DIII77163</t>
  </si>
  <si>
    <t>Nunn</t>
  </si>
  <si>
    <t>CollinsCA@hiram.edu</t>
  </si>
  <si>
    <t>https://www.instagram.com/hiram_cctf/</t>
  </si>
  <si>
    <t>John Carroll University</t>
  </si>
  <si>
    <t>University Heights</t>
  </si>
  <si>
    <t>203368</t>
  </si>
  <si>
    <t>https://sites.jcu.edu/academics/pages/departments-and-programs/</t>
  </si>
  <si>
    <t>DIII12821</t>
  </si>
  <si>
    <t>https://jcusports.com/sports/mens-track-and-field</t>
  </si>
  <si>
    <t>https://twitter.com/jcuxctf</t>
  </si>
  <si>
    <t>https://www.instagram.com/bbasista87/</t>
  </si>
  <si>
    <t>https://www.instagram.com/jcuxctf/</t>
  </si>
  <si>
    <t>https://admission.jcu.edu/register/?id=e0e53f4e-81f2-481e-9bb5-1fede4943fb3</t>
  </si>
  <si>
    <t>John Carroll (OH)</t>
  </si>
  <si>
    <t>87.46%</t>
  </si>
  <si>
    <t>$61,716</t>
  </si>
  <si>
    <t>DIII26254</t>
  </si>
  <si>
    <t>Tutskey</t>
  </si>
  <si>
    <t>dtutskey@jcu.edu</t>
  </si>
  <si>
    <t>https://twitter.com/mrtutskey</t>
  </si>
  <si>
    <t>DIII74930</t>
  </si>
  <si>
    <t>McNulty</t>
  </si>
  <si>
    <t>jmcnulty@jcu.edu</t>
  </si>
  <si>
    <t>https://x.com/JoeMcNulty07</t>
  </si>
  <si>
    <t>https://www.instagram.com/j_mcnulty_/</t>
  </si>
  <si>
    <t>DIII57053</t>
  </si>
  <si>
    <t>Vince</t>
  </si>
  <si>
    <t>Minniti</t>
  </si>
  <si>
    <t>vminniti14@jcu.edu</t>
  </si>
  <si>
    <t>216-397-4515</t>
  </si>
  <si>
    <t>DIII12823</t>
  </si>
  <si>
    <t>Lamphier</t>
  </si>
  <si>
    <t>https://www.facebook.com/chris.lamphier</t>
  </si>
  <si>
    <t>DIII74931</t>
  </si>
  <si>
    <t>Minton</t>
  </si>
  <si>
    <t>cminton@jcu.edu</t>
  </si>
  <si>
    <t>DIII61287</t>
  </si>
  <si>
    <t>Dailey</t>
  </si>
  <si>
    <t>jadailey@jcu.edu</t>
  </si>
  <si>
    <t>https://www.facebook.com/jamie.dailey.5099/</t>
  </si>
  <si>
    <t>61,716</t>
  </si>
  <si>
    <t>DIII73423</t>
  </si>
  <si>
    <t>Fuelling</t>
  </si>
  <si>
    <t>sfuelling@jcu.edu</t>
  </si>
  <si>
    <t>https://twitter.com/stevefuelling</t>
  </si>
  <si>
    <t>Kenyon College</t>
  </si>
  <si>
    <t>Gambier</t>
  </si>
  <si>
    <t>203535</t>
  </si>
  <si>
    <t>https://www.kenyon.edu/academics/departments-programs/available-majors-minors-and-concentrations/</t>
  </si>
  <si>
    <t>DIII57601</t>
  </si>
  <si>
    <t>Kennerly</t>
  </si>
  <si>
    <t>kennerlyc@kenyon.edu</t>
  </si>
  <si>
    <t>https://athletics.kenyon.edu/sports/mens-track-and-field</t>
  </si>
  <si>
    <t>https://twitter.com/kenyon_xc_track</t>
  </si>
  <si>
    <t>https://www.facebook.com/kenyonxctf/</t>
  </si>
  <si>
    <t>https://www.instagram.com/kenyon_xc_track/</t>
  </si>
  <si>
    <t>https://athletics.kenyon.edu/sb_output.aspx?frform=7&amp;path=mtrack</t>
  </si>
  <si>
    <t>Kenyon (OH)</t>
  </si>
  <si>
    <t>31.97%</t>
  </si>
  <si>
    <t>$71,480</t>
  </si>
  <si>
    <t>DIII42390</t>
  </si>
  <si>
    <t>Julius</t>
  </si>
  <si>
    <t>Higginbotham</t>
  </si>
  <si>
    <t>higginbotham1@kenyon.edu</t>
  </si>
  <si>
    <t>740-427-5072</t>
  </si>
  <si>
    <t>DIII57054</t>
  </si>
  <si>
    <t>Shellhouse</t>
  </si>
  <si>
    <t>shellhouse1@kenyon.edu</t>
  </si>
  <si>
    <t>740-427-5273</t>
  </si>
  <si>
    <t>DIII53418</t>
  </si>
  <si>
    <t>Taryn</t>
  </si>
  <si>
    <t>sharp1@kenyon.edu</t>
  </si>
  <si>
    <t>740-427-5331</t>
  </si>
  <si>
    <t>Marietta College</t>
  </si>
  <si>
    <t>Marietta</t>
  </si>
  <si>
    <t>203845</t>
  </si>
  <si>
    <t>https://www.marietta.edu/areas-of-study</t>
  </si>
  <si>
    <t>DIII63151</t>
  </si>
  <si>
    <t>edp002@marietta.edu</t>
  </si>
  <si>
    <t>740-376-4345</t>
  </si>
  <si>
    <t>https://pioneers.marietta.edu/sports/track-and-field</t>
  </si>
  <si>
    <t>https://twitter.com/marietta_tf</t>
  </si>
  <si>
    <t>https://www.facebook.com/MariettaTrackandField/</t>
  </si>
  <si>
    <t>https://pioneers.marietta.edu/sb_output.aspx?frform=6&amp;path=track</t>
  </si>
  <si>
    <t>Marietta (OH)</t>
  </si>
  <si>
    <t>73.63%</t>
  </si>
  <si>
    <t>51,188</t>
  </si>
  <si>
    <t>DIII78227</t>
  </si>
  <si>
    <t>Addison</t>
  </si>
  <si>
    <t>Painter</t>
  </si>
  <si>
    <t>aep003@marietta.edu</t>
  </si>
  <si>
    <t>419-503-0868</t>
  </si>
  <si>
    <t>DIII74932</t>
  </si>
  <si>
    <t>Hroma</t>
  </si>
  <si>
    <t>mh013@marietta.edu</t>
  </si>
  <si>
    <t>208-585-8664</t>
  </si>
  <si>
    <t>https://www.instagram.com/marietta_xctf/</t>
  </si>
  <si>
    <t>$51,188</t>
  </si>
  <si>
    <t>DIII12960</t>
  </si>
  <si>
    <t>Wigal</t>
  </si>
  <si>
    <t>pjw001@marietta.edu</t>
  </si>
  <si>
    <t>Mount St. Joseph University</t>
  </si>
  <si>
    <t>204200</t>
  </si>
  <si>
    <t>https://www.msj.edu/academics/majors-minors-for-undergrads/</t>
  </si>
  <si>
    <t>DIII71740</t>
  </si>
  <si>
    <t>Cokonougher</t>
  </si>
  <si>
    <t>Head Coach, Recruiting Coordinator</t>
  </si>
  <si>
    <t>adam.cokonougher@msj.edu</t>
  </si>
  <si>
    <t>513-244-8597</t>
  </si>
  <si>
    <t>https://www.msjsports.com/sports/mtrack/index</t>
  </si>
  <si>
    <t>https://x.com/CokoNation/</t>
  </si>
  <si>
    <t>https://twitter.com/MSJ_TFXC</t>
  </si>
  <si>
    <t>https://www.facebook.com/Mount-St-Joseph-University-Cross-CountryTrack-and-Field-800232050033846/</t>
  </si>
  <si>
    <t>https://www.instagram.com/cokonation/</t>
  </si>
  <si>
    <t>https://www.instagram.com/msj_xctf/</t>
  </si>
  <si>
    <t>Mount St. Joseph</t>
  </si>
  <si>
    <t>64.23%</t>
  </si>
  <si>
    <t>$44,620</t>
  </si>
  <si>
    <t>DIII73424</t>
  </si>
  <si>
    <t>Pacifico</t>
  </si>
  <si>
    <t>andrew.pacifico@msj.edu</t>
  </si>
  <si>
    <t>DIII74933</t>
  </si>
  <si>
    <t>Gunner</t>
  </si>
  <si>
    <t>Froelicher</t>
  </si>
  <si>
    <t>gunner.froelicher@msj.edu</t>
  </si>
  <si>
    <t>DIII59062</t>
  </si>
  <si>
    <t>jeff.hill@msj.edu</t>
  </si>
  <si>
    <t>513-244-4545</t>
  </si>
  <si>
    <t>DIII74934</t>
  </si>
  <si>
    <t>Cockrell</t>
  </si>
  <si>
    <t>sean.cockrell@msj.edu</t>
  </si>
  <si>
    <t>https://x.com/seanasu2000</t>
  </si>
  <si>
    <t>DIII73425</t>
  </si>
  <si>
    <t>tanner.smith@msj.edu</t>
  </si>
  <si>
    <t>DIII76611</t>
  </si>
  <si>
    <t>Dominique</t>
  </si>
  <si>
    <t>44,620</t>
  </si>
  <si>
    <t>DIII74935</t>
  </si>
  <si>
    <t>Bland</t>
  </si>
  <si>
    <t>justin.bland@msj.edu</t>
  </si>
  <si>
    <t>DIII76612</t>
  </si>
  <si>
    <t>Van Doren</t>
  </si>
  <si>
    <t>Muskingum University</t>
  </si>
  <si>
    <t>New Concord</t>
  </si>
  <si>
    <t>204264</t>
  </si>
  <si>
    <t>https://www.muskingum.edu/academics/majors-minors</t>
  </si>
  <si>
    <t>DIII49155</t>
  </si>
  <si>
    <t>Marlatt</t>
  </si>
  <si>
    <t>amarlatt@muskingum.edu</t>
  </si>
  <si>
    <t>740-826-8016</t>
  </si>
  <si>
    <t>https://www.fightingmuskies.com/sports/mtrack/index</t>
  </si>
  <si>
    <t>https://twitter.com/mu_runjumpthrow</t>
  </si>
  <si>
    <t>https://www.facebook.com/MUrunjumpthrow/</t>
  </si>
  <si>
    <t>https://www.fightingmuskies.com/recruiting/becomeamuskie/index</t>
  </si>
  <si>
    <t>Muskingum</t>
  </si>
  <si>
    <t>$44,172</t>
  </si>
  <si>
    <t>DIII13133</t>
  </si>
  <si>
    <t>Gleason</t>
  </si>
  <si>
    <t>jgleason@muskingum.edu</t>
  </si>
  <si>
    <t>740-826-8018</t>
  </si>
  <si>
    <t>DIII71741</t>
  </si>
  <si>
    <t>Johnston</t>
  </si>
  <si>
    <t>aaronj@muskingum.edu</t>
  </si>
  <si>
    <t>740-826-6107</t>
  </si>
  <si>
    <t>https://www.instagram.com/muskingum_university_xc/</t>
  </si>
  <si>
    <t>DIII21254</t>
  </si>
  <si>
    <t>DIII61288</t>
  </si>
  <si>
    <t>AC Daniel has been removed.</t>
  </si>
  <si>
    <t>44,172</t>
  </si>
  <si>
    <t>Oberlin College</t>
  </si>
  <si>
    <t>Oberlin</t>
  </si>
  <si>
    <t>204501</t>
  </si>
  <si>
    <t>https://www.oberlin.edu/arts-and-sciences/areas-of-study</t>
  </si>
  <si>
    <t>DIII13177</t>
  </si>
  <si>
    <t>Wach</t>
  </si>
  <si>
    <t>Head Coach (Multi-events, Sprints, Hurdles)</t>
  </si>
  <si>
    <t>ben.wach@oberlin.edu</t>
  </si>
  <si>
    <t>440-775-6541</t>
  </si>
  <si>
    <t>https://goyeo.com/sports/mens-track-and-field</t>
  </si>
  <si>
    <t>https://twitter.com/handsonaclock</t>
  </si>
  <si>
    <t>https://twitter.com/yeo_tfxc</t>
  </si>
  <si>
    <t>https://www.facebook.com/OberlinCollegeCrossCountryTrackAndField/</t>
  </si>
  <si>
    <t>https://www.instagram.com/coach.wach/</t>
  </si>
  <si>
    <t>https://www.instagram.com/oberlincollegexctf/</t>
  </si>
  <si>
    <t>https://goyeo.com/sb_output.aspx?frform=16&amp;path=mtrack</t>
  </si>
  <si>
    <t xml:space="preserve">Oberlin </t>
  </si>
  <si>
    <t>650-690</t>
  </si>
  <si>
    <t>620-670</t>
  </si>
  <si>
    <t>32.53%</t>
  </si>
  <si>
    <t>$79,296</t>
  </si>
  <si>
    <t>DIII53419</t>
  </si>
  <si>
    <t>jrobert1@oberlin.edu</t>
  </si>
  <si>
    <t>440-371-4323</t>
  </si>
  <si>
    <t>204,501</t>
  </si>
  <si>
    <t>DIII69166</t>
  </si>
  <si>
    <t>Klopfenstein</t>
  </si>
  <si>
    <t>eklopfen@oberlin.edu</t>
  </si>
  <si>
    <t>440-935-7728</t>
  </si>
  <si>
    <t>79,296</t>
  </si>
  <si>
    <t>DIII13178</t>
  </si>
  <si>
    <t>rgharris@oberlin.edu</t>
  </si>
  <si>
    <t>440-590-2016</t>
  </si>
  <si>
    <t>DIII69167</t>
  </si>
  <si>
    <t>Line</t>
  </si>
  <si>
    <t>eline@oberlin.edu</t>
  </si>
  <si>
    <t>440-935-7623</t>
  </si>
  <si>
    <t>DIII13176</t>
  </si>
  <si>
    <t>Izzy</t>
  </si>
  <si>
    <t>izzy.alexander@oberlin.edu</t>
  </si>
  <si>
    <t>440-775-5661</t>
  </si>
  <si>
    <t>Ohio Northern University</t>
  </si>
  <si>
    <t>204635</t>
  </si>
  <si>
    <t>https://www.onu.edu/academics/programs_of_study</t>
  </si>
  <si>
    <t>DIII69168</t>
  </si>
  <si>
    <t>Tessa</t>
  </si>
  <si>
    <t>t-mcvey@onu.edu</t>
  </si>
  <si>
    <t>330-842-9079</t>
  </si>
  <si>
    <t>https://www.onusports.com/sports/mtrack/index</t>
  </si>
  <si>
    <t>https://x.com/onu_xctf</t>
  </si>
  <si>
    <t>https://www.facebook.com/ONUxctrackandfield/</t>
  </si>
  <si>
    <t>https://www.instagram.com/onu.xc.tf/</t>
  </si>
  <si>
    <t>Ohio Northern</t>
  </si>
  <si>
    <t>50,875</t>
  </si>
  <si>
    <t>DIII13229</t>
  </si>
  <si>
    <t>Maus</t>
  </si>
  <si>
    <t>j-maus@onu.edu</t>
  </si>
  <si>
    <t>419-772-2451</t>
  </si>
  <si>
    <t>https://twitter.com/docmausxctrk</t>
  </si>
  <si>
    <t>https://www.facebook.com/jason.r.maus</t>
  </si>
  <si>
    <t>$50,875</t>
  </si>
  <si>
    <t>DIII13231</t>
  </si>
  <si>
    <t>Amidon</t>
  </si>
  <si>
    <t>m-cummings.2@onu.edu</t>
  </si>
  <si>
    <t>419-772-3509</t>
  </si>
  <si>
    <t>DIII13232</t>
  </si>
  <si>
    <t>j-fisher.13@onu.edu</t>
  </si>
  <si>
    <t>419-772-2455</t>
  </si>
  <si>
    <t>https://www.facebook.com/jason.fisher.9849</t>
  </si>
  <si>
    <t>DIII42455</t>
  </si>
  <si>
    <t>Buelsing</t>
  </si>
  <si>
    <t>w-buelsing@onu.edu</t>
  </si>
  <si>
    <t>419-772-2481</t>
  </si>
  <si>
    <t>https://twitter.com/onu_xctf</t>
  </si>
  <si>
    <t>Ohio Wesleyan University</t>
  </si>
  <si>
    <t>204909</t>
  </si>
  <si>
    <t>https://www.owu.edu/academics/</t>
  </si>
  <si>
    <t>DIII13289</t>
  </si>
  <si>
    <t>Boey</t>
  </si>
  <si>
    <t>kwboey@owu.edu</t>
  </si>
  <si>
    <t>740-368-3731</t>
  </si>
  <si>
    <t>https://battlingbishops.com/sports/mens-track-and-field</t>
  </si>
  <si>
    <t>https://twitter.com/coachkrisboey</t>
  </si>
  <si>
    <t>https://twitter.com/owu_tfxc</t>
  </si>
  <si>
    <t>https://www.facebook.com/OhioWesleyanTFXC/</t>
  </si>
  <si>
    <t>http://battlingbishops.com/sb_output.aspx?frform=3&amp;path=mtrack&amp;</t>
  </si>
  <si>
    <t>Ohio Wesleyan</t>
  </si>
  <si>
    <t>63.12%</t>
  </si>
  <si>
    <t>$63,276</t>
  </si>
  <si>
    <t>DIII13290</t>
  </si>
  <si>
    <t>brcarlso@owu.edu</t>
  </si>
  <si>
    <t>740-368-3831</t>
  </si>
  <si>
    <t>https://www.facebook.com/ben.carlson.98</t>
  </si>
  <si>
    <t>DIII55134</t>
  </si>
  <si>
    <t>McShane</t>
  </si>
  <si>
    <t>cpmcshane@owu.edu</t>
  </si>
  <si>
    <t>740-368-3367</t>
  </si>
  <si>
    <t>https://www.instagram.com/owutfxc/</t>
  </si>
  <si>
    <t>DIII55135</t>
  </si>
  <si>
    <t>crosborne@owu.edu</t>
  </si>
  <si>
    <t>DIII20653</t>
  </si>
  <si>
    <t>Kline</t>
  </si>
  <si>
    <t>dekline@owu.edu</t>
  </si>
  <si>
    <t>740-368-2733</t>
  </si>
  <si>
    <t>https://www.facebook.com/dennis.kline.7969</t>
  </si>
  <si>
    <t>https://www.instagram.com/dennis.e.kline/</t>
  </si>
  <si>
    <t>DIII25252</t>
  </si>
  <si>
    <t>jbgreen@owu.edu</t>
  </si>
  <si>
    <t>740-368-3756</t>
  </si>
  <si>
    <t>Otterbein University</t>
  </si>
  <si>
    <t>Westerville</t>
  </si>
  <si>
    <t>204936</t>
  </si>
  <si>
    <t>https://www.otterbein.edu/public/Academics/MajorsAndMinors.aspx</t>
  </si>
  <si>
    <t>DIII73426</t>
  </si>
  <si>
    <t>LaFortune</t>
  </si>
  <si>
    <t>https://otterbeincardinals.com/sports/mens-track-and-field</t>
  </si>
  <si>
    <t>https://twitter.com/otterbeinxctf</t>
  </si>
  <si>
    <t>https://www.facebook.com/otterbeintrackcrosscountry/</t>
  </si>
  <si>
    <t>https://www.instagram.com/otterbeinxctf/</t>
  </si>
  <si>
    <t>http://www.battlingbishops.com/sb_output.aspx?frform=16&amp;path=wre&amp;</t>
  </si>
  <si>
    <t>Otterbein</t>
  </si>
  <si>
    <t>77.52%</t>
  </si>
  <si>
    <t>$48,792</t>
  </si>
  <si>
    <t>DIII13359</t>
  </si>
  <si>
    <t>Dara</t>
  </si>
  <si>
    <t>DFord@Otterbein.edu</t>
  </si>
  <si>
    <t>614-823-3511</t>
  </si>
  <si>
    <t>https://twitter.com/rundford</t>
  </si>
  <si>
    <t>https://www.facebook.com/dara.ford.75</t>
  </si>
  <si>
    <t>https://www.instagram.com/rundford/</t>
  </si>
  <si>
    <t>https://www.frontrush.com/FR_Web_App/Player/PlayerSubmit.aspx?sid=MTM2MA==-ScxplXuXGS0=&amp;ptype=recruit</t>
  </si>
  <si>
    <t>25,000-50,033</t>
  </si>
  <si>
    <t>DIII65990</t>
  </si>
  <si>
    <t>https://www.instagram.com/ott_xctf/</t>
  </si>
  <si>
    <t>48,792</t>
  </si>
  <si>
    <t>DIII74936</t>
  </si>
  <si>
    <t>Abbey</t>
  </si>
  <si>
    <t>Kuhn</t>
  </si>
  <si>
    <t>kuhn6@otterbein.edu</t>
  </si>
  <si>
    <t>DIII58490</t>
  </si>
  <si>
    <t>sutton7@otterbein.edu</t>
  </si>
  <si>
    <t>https://twitter.com/CoachMattSutton</t>
  </si>
  <si>
    <t>DIII74447</t>
  </si>
  <si>
    <t>Erich</t>
  </si>
  <si>
    <t>Keyser</t>
  </si>
  <si>
    <t>keyser1@otterbein.edu</t>
  </si>
  <si>
    <t>DIII73427</t>
  </si>
  <si>
    <t>Pinnick</t>
  </si>
  <si>
    <t>DIII73428</t>
  </si>
  <si>
    <t>Valdevit</t>
  </si>
  <si>
    <t>University of Mount Union</t>
  </si>
  <si>
    <t>Alliance</t>
  </si>
  <si>
    <t>204185</t>
  </si>
  <si>
    <t>https://www.mountunion.edu/undergraduate-programs</t>
  </si>
  <si>
    <t>DIII13065</t>
  </si>
  <si>
    <t>lucaskd@mountunion.edu</t>
  </si>
  <si>
    <t>330-829-8162</t>
  </si>
  <si>
    <t>https://athletics.mountunion.edu/sports/mens-track-and-field</t>
  </si>
  <si>
    <t>https://twitter.com/kevinlucas35</t>
  </si>
  <si>
    <t>https://twitter.com/umutfxc</t>
  </si>
  <si>
    <t>https://www.facebook.com/Ohio-Athletic-Conference-124678990909502/</t>
  </si>
  <si>
    <t>http://mtun.sidearmsports.com/sports/2021/7/13/track-and-field-recruiting-form.aspx</t>
  </si>
  <si>
    <t>Mount Union</t>
  </si>
  <si>
    <t>480-575</t>
  </si>
  <si>
    <t>75.15%</t>
  </si>
  <si>
    <t>DIII13066</t>
  </si>
  <si>
    <t>Alek</t>
  </si>
  <si>
    <t>Erwin</t>
  </si>
  <si>
    <t>erwinad@mountunion.edu</t>
  </si>
  <si>
    <t>330-829-6653</t>
  </si>
  <si>
    <t>https://twitter.com/coach_al_erwin</t>
  </si>
  <si>
    <t>https://www.instagram.com/coach_alek_umu/</t>
  </si>
  <si>
    <t>DIII13068</t>
  </si>
  <si>
    <t>hensonen@mountunion.edu</t>
  </si>
  <si>
    <t>330-829-8940</t>
  </si>
  <si>
    <t>https://twitter.com/emilyhenson13</t>
  </si>
  <si>
    <t>https://www.facebook.com/emily.henson.16</t>
  </si>
  <si>
    <t>DIII13069</t>
  </si>
  <si>
    <t>Brickner</t>
  </si>
  <si>
    <t>https://twitter.com/brickner_fred</t>
  </si>
  <si>
    <t>https://www.facebook.com/fred.brickner</t>
  </si>
  <si>
    <t>DIII61290</t>
  </si>
  <si>
    <t>Kennady</t>
  </si>
  <si>
    <t>Gibbins</t>
  </si>
  <si>
    <t>https://www.instagram.com/umutfxc/</t>
  </si>
  <si>
    <t>DIII57602</t>
  </si>
  <si>
    <t>Sonita</t>
  </si>
  <si>
    <t>https://www.instagram.com/coachsonitaharris/</t>
  </si>
  <si>
    <t>DIII76614</t>
  </si>
  <si>
    <t>Milhoan</t>
  </si>
  <si>
    <t>https://twitter.com/doc_milhoan</t>
  </si>
  <si>
    <t>DIII76613</t>
  </si>
  <si>
    <t>https://twitter.com/abbymoorek</t>
  </si>
  <si>
    <t>https://www.instagram.com/abbymoorek/</t>
  </si>
  <si>
    <t>DIII47525</t>
  </si>
  <si>
    <t>Sabrina</t>
  </si>
  <si>
    <t>Stocker</t>
  </si>
  <si>
    <t>330-829-8163</t>
  </si>
  <si>
    <t>DIII13070</t>
  </si>
  <si>
    <t>Zemrock</t>
  </si>
  <si>
    <t>https://www.facebook.com/mike.zemrock</t>
  </si>
  <si>
    <t>Wilmington College</t>
  </si>
  <si>
    <t>206507</t>
  </si>
  <si>
    <t>https://www.wilmington.edu/academics/</t>
  </si>
  <si>
    <t>DIII39003</t>
  </si>
  <si>
    <t>Fee</t>
  </si>
  <si>
    <t>https://www.wilmingtonquakers.com/sports/mtrack/index</t>
  </si>
  <si>
    <t>Wilmington (OH)</t>
  </si>
  <si>
    <t>470-600</t>
  </si>
  <si>
    <t>69.53%</t>
  </si>
  <si>
    <t>DIII70110</t>
  </si>
  <si>
    <t>hannah.jones@wilmington.edu</t>
  </si>
  <si>
    <t>https://twitter.com/dubc_xctr</t>
  </si>
  <si>
    <t>https://www.instagram.com/dubc_xctr/</t>
  </si>
  <si>
    <t>DIII64838</t>
  </si>
  <si>
    <t>Cyrus</t>
  </si>
  <si>
    <t>joshua.c.cyrus@wilmington.edu</t>
  </si>
  <si>
    <t>937-481-2331</t>
  </si>
  <si>
    <t>https://www.facebook.com/joshua.cyrus.5/</t>
  </si>
  <si>
    <t>https://www.instagram.com/jccyrus0514/</t>
  </si>
  <si>
    <t>DIII39002</t>
  </si>
  <si>
    <t>ron_combs@wilmington.edu</t>
  </si>
  <si>
    <t>937-481-2256</t>
  </si>
  <si>
    <t>https://www.facebook.com/ron.combs.121</t>
  </si>
  <si>
    <t>DIII39001</t>
  </si>
  <si>
    <t>Tristen</t>
  </si>
  <si>
    <t>Durr</t>
  </si>
  <si>
    <t>tristen_durr@wilmington.edu</t>
  </si>
  <si>
    <t>937-481-2454</t>
  </si>
  <si>
    <t>https://www.facebook.com/tristen.durr.5</t>
  </si>
  <si>
    <t>Wittenberg University</t>
  </si>
  <si>
    <t>206525</t>
  </si>
  <si>
    <t>https://www.wittenberg.edu/academics/majors-minors</t>
  </si>
  <si>
    <t>158</t>
  </si>
  <si>
    <t>DIII13434</t>
  </si>
  <si>
    <t>Hilliard</t>
  </si>
  <si>
    <t>philliard@wittenberg.edu</t>
  </si>
  <si>
    <t>937-327-6453</t>
  </si>
  <si>
    <t>https://www.wittenbergtigers.com/sports/mtrack/index</t>
  </si>
  <si>
    <t>https://twitter.com/witt_xctf</t>
  </si>
  <si>
    <t>https://www.facebook.com/paris.hilliard</t>
  </si>
  <si>
    <t>https://www.facebook.com/WittTFXC</t>
  </si>
  <si>
    <t>https://www.instagram.com/witt_xctf/</t>
  </si>
  <si>
    <t>https://www.wittenbergtigers.com/recruiting/forms/xc-track</t>
  </si>
  <si>
    <t>Wittenberg</t>
  </si>
  <si>
    <t>50,000-75,047</t>
  </si>
  <si>
    <t>97.29%</t>
  </si>
  <si>
    <t>DIII57603</t>
  </si>
  <si>
    <t>Alexia</t>
  </si>
  <si>
    <t>Page-Boyd</t>
  </si>
  <si>
    <t>pageboyda@wittenberg.edu</t>
  </si>
  <si>
    <t>DIII74448</t>
  </si>
  <si>
    <t>DIII50056</t>
  </si>
  <si>
    <t>lynchj@wittenberg.edu</t>
  </si>
  <si>
    <t>https://www.facebook.com/witttfxc</t>
  </si>
  <si>
    <t>DIII65485</t>
  </si>
  <si>
    <t>marcoc@wittenberg.edu</t>
  </si>
  <si>
    <t>George Fox University</t>
  </si>
  <si>
    <t>Northwest Conference (NWC)</t>
  </si>
  <si>
    <t>Newberg</t>
  </si>
  <si>
    <t>208822</t>
  </si>
  <si>
    <t>https://www.georgefox.edu/college-admissions/academics/majors-minors.html</t>
  </si>
  <si>
    <t>DIII13572</t>
  </si>
  <si>
    <t>https://athletics.georgefox.edu/sports/mens-track-and-field</t>
  </si>
  <si>
    <t>https://twitter.com/gfutrack_xc</t>
  </si>
  <si>
    <t>https://www.facebook.com/devin.geiger</t>
  </si>
  <si>
    <t>https://www.instagram.com/gfutrack_xc/</t>
  </si>
  <si>
    <t>https://athletics.georgefox.edu/sports/2021/7/1/tfxc-recruits-submit-your-info.aspx</t>
  </si>
  <si>
    <t>George Fox</t>
  </si>
  <si>
    <t>10,000-25,065</t>
  </si>
  <si>
    <t>19-28</t>
  </si>
  <si>
    <t>90.11%</t>
  </si>
  <si>
    <t>$53,460</t>
  </si>
  <si>
    <t>DIII65991</t>
  </si>
  <si>
    <t>Kassebaum</t>
  </si>
  <si>
    <t>https://www.facebook.com/ethan.kassebaum/</t>
  </si>
  <si>
    <t>https://www.facebook.com/p/george-fox-track-field-100068573267583/</t>
  </si>
  <si>
    <t>53,460</t>
  </si>
  <si>
    <t>DIII65992</t>
  </si>
  <si>
    <t>Kinney</t>
  </si>
  <si>
    <t>DIII21267</t>
  </si>
  <si>
    <t>DIII13565</t>
  </si>
  <si>
    <t>jsmith@georgefox.edu</t>
  </si>
  <si>
    <t>503-554-2915</t>
  </si>
  <si>
    <t>https://www.facebook.com/people/John-Smith/6713574</t>
  </si>
  <si>
    <t>https://www.instagram.com/coachjsmith/</t>
  </si>
  <si>
    <t>10,000-25,051</t>
  </si>
  <si>
    <t>DIII21268</t>
  </si>
  <si>
    <t>mwilson@georgefox.edu</t>
  </si>
  <si>
    <t>330-687-9793</t>
  </si>
  <si>
    <t>https://twitter.com/warnerpacificad</t>
  </si>
  <si>
    <t>10,000-25,067</t>
  </si>
  <si>
    <t>DIII13570</t>
  </si>
  <si>
    <t>Quinn</t>
  </si>
  <si>
    <t>bquinn@georgefox.edu</t>
  </si>
  <si>
    <t>https://www.facebook.com/bryant.quinn.1</t>
  </si>
  <si>
    <t>10,000-25,061</t>
  </si>
  <si>
    <t>DIII13567</t>
  </si>
  <si>
    <t>Haberly</t>
  </si>
  <si>
    <t>ghaberly@georgefox.edu</t>
  </si>
  <si>
    <t>https://www.facebook.com/gabe.haberly</t>
  </si>
  <si>
    <t>10,000-25,055</t>
  </si>
  <si>
    <t>DIII67520</t>
  </si>
  <si>
    <t>Dent</t>
  </si>
  <si>
    <t>DIII21266</t>
  </si>
  <si>
    <t>Mandy</t>
  </si>
  <si>
    <t>Federici</t>
  </si>
  <si>
    <t>https://www.instagram.com/mfederici/</t>
  </si>
  <si>
    <t>DIII13568</t>
  </si>
  <si>
    <t>10,000-25,057</t>
  </si>
  <si>
    <t>Lewis &amp; Clark College</t>
  </si>
  <si>
    <t>209056</t>
  </si>
  <si>
    <t>https://college.lclark.edu/academics/</t>
  </si>
  <si>
    <t>DIII63153</t>
  </si>
  <si>
    <t>ReedJ@lclark.edu</t>
  </si>
  <si>
    <t>503-768-7068</t>
  </si>
  <si>
    <t>https://www.lcpioneers.com/sports/track/index</t>
  </si>
  <si>
    <t>https://twitter.com/RunninReed</t>
  </si>
  <si>
    <t>https://twitter.com/lcpiosxctf</t>
  </si>
  <si>
    <t>https://www.facebook.com/LCPiosXCTF/</t>
  </si>
  <si>
    <t>https://www.instagram.com/runninreed/</t>
  </si>
  <si>
    <t>https://www.instagram.com/lcpiosxctf/</t>
  </si>
  <si>
    <t>https://lcwarriors.com/sb_output.aspx?form=18</t>
  </si>
  <si>
    <t>Lewis &amp; Clark (OR)</t>
  </si>
  <si>
    <t>300,000-1,000,016</t>
  </si>
  <si>
    <t>618-700</t>
  </si>
  <si>
    <t>75.83%</t>
  </si>
  <si>
    <t>71,692</t>
  </si>
  <si>
    <t>DIII57609</t>
  </si>
  <si>
    <t>Dreibelbis</t>
  </si>
  <si>
    <t>kyledreibelbis@yahoo.com</t>
  </si>
  <si>
    <t>$71,692</t>
  </si>
  <si>
    <t>DIII57611</t>
  </si>
  <si>
    <t>kdreibelbis@lclark.edu</t>
  </si>
  <si>
    <t>DIII71742</t>
  </si>
  <si>
    <t>Sarai</t>
  </si>
  <si>
    <t>Seekamp</t>
  </si>
  <si>
    <t>sseekamp@lclark.edu</t>
  </si>
  <si>
    <t>DIII57604</t>
  </si>
  <si>
    <t>Riddle</t>
  </si>
  <si>
    <t>ariddle@lclark.edu</t>
  </si>
  <si>
    <t>DIII22281</t>
  </si>
  <si>
    <t>Latt</t>
  </si>
  <si>
    <t>jordanl@lclark.edu</t>
  </si>
  <si>
    <t>300,000-1,000,064</t>
  </si>
  <si>
    <t>DIII74937</t>
  </si>
  <si>
    <t>Macy</t>
  </si>
  <si>
    <t>macy.ohara24@gmail.com</t>
  </si>
  <si>
    <t>DIII74938</t>
  </si>
  <si>
    <t>Maddy</t>
  </si>
  <si>
    <t>Hubbs</t>
  </si>
  <si>
    <t>maddy.hubbs13@gmail.com</t>
  </si>
  <si>
    <t>Linfield College</t>
  </si>
  <si>
    <t>McMinnville</t>
  </si>
  <si>
    <t>209065</t>
  </si>
  <si>
    <t>https://www.linfield.edu/admission/learn/majors-minors.html</t>
  </si>
  <si>
    <t>DIII13712</t>
  </si>
  <si>
    <t>tolson@linfield.edu</t>
  </si>
  <si>
    <t>503-883-2530</t>
  </si>
  <si>
    <t>https://golinfieldwildcats.com/sports/track-and-field</t>
  </si>
  <si>
    <t>https://twitter.com/linfieldxctf</t>
  </si>
  <si>
    <t>https://www.facebook.com/tolson212</t>
  </si>
  <si>
    <t>https://www.facebook.com/LinfieldXCTF/</t>
  </si>
  <si>
    <t>https://golinfieldwildcats.com/sb_output.aspx?form=17</t>
  </si>
  <si>
    <t>Linfield</t>
  </si>
  <si>
    <t>25,000-50,042</t>
  </si>
  <si>
    <t>72.90%</t>
  </si>
  <si>
    <t>$61,012</t>
  </si>
  <si>
    <t>DIII13717</t>
  </si>
  <si>
    <t>Dayson</t>
  </si>
  <si>
    <t>Tiogangco</t>
  </si>
  <si>
    <t>dtiogan@linfield.edu</t>
  </si>
  <si>
    <t>https://www.facebook.com/dayson.tiogangco</t>
  </si>
  <si>
    <t>25,000-50,052</t>
  </si>
  <si>
    <t>DIII13718</t>
  </si>
  <si>
    <t>mjohnson6@linfield.edu</t>
  </si>
  <si>
    <t>25,000-50,054</t>
  </si>
  <si>
    <t>DIII76012</t>
  </si>
  <si>
    <t>Slonaker</t>
  </si>
  <si>
    <t>mslonaker@linfield.edu</t>
  </si>
  <si>
    <t>https://www.instagram.com/morganslonaker/</t>
  </si>
  <si>
    <t>https://www.instagram.com/linfieldsports/</t>
  </si>
  <si>
    <t>61,012</t>
  </si>
  <si>
    <t>DIII13716</t>
  </si>
  <si>
    <t>trpayne@linfield.edu</t>
  </si>
  <si>
    <t>https://www.facebook.com/tramaine.payne</t>
  </si>
  <si>
    <t>https://www.instagram.com/tramainepayne/</t>
  </si>
  <si>
    <t>25,000-50,050</t>
  </si>
  <si>
    <t>DIII76995</t>
  </si>
  <si>
    <t>DIII13713</t>
  </si>
  <si>
    <t>AC Mike has been removed.</t>
  </si>
  <si>
    <t>https://www.instagram.com/blackmore_racing/</t>
  </si>
  <si>
    <t>25,000-50,044</t>
  </si>
  <si>
    <t>DIII71743</t>
  </si>
  <si>
    <t>AC Kalinda has been removed.</t>
  </si>
  <si>
    <t>Pacific University</t>
  </si>
  <si>
    <t>Forest Grove</t>
  </si>
  <si>
    <t>209612</t>
  </si>
  <si>
    <t>https://www.pacificu.edu/academics</t>
  </si>
  <si>
    <t>DIII13782</t>
  </si>
  <si>
    <t>Hunter-Simms</t>
  </si>
  <si>
    <t>Simms@pacificu.edu</t>
  </si>
  <si>
    <t>503-984-1844</t>
  </si>
  <si>
    <t>https://goboxers.com/sports/mens-track-and-field</t>
  </si>
  <si>
    <t>https://twitter.com/rjhs8</t>
  </si>
  <si>
    <t>https://www.facebook.com/ryan.huntersimms</t>
  </si>
  <si>
    <t>https://www.instagram.com/rjhs8/</t>
  </si>
  <si>
    <t>https://www.instagram.com/boxertfxc/</t>
  </si>
  <si>
    <t>Pacific (OR)</t>
  </si>
  <si>
    <t>10,000-25,046</t>
  </si>
  <si>
    <t>86.17%</t>
  </si>
  <si>
    <t>$64,365</t>
  </si>
  <si>
    <t>DIII57612</t>
  </si>
  <si>
    <t>Sproul</t>
  </si>
  <si>
    <t>https://twitter.com/boxertfxc</t>
  </si>
  <si>
    <t>https://www.facebook.com/groups/pacifictrackalums/</t>
  </si>
  <si>
    <t>https://www.instagram.com/datfreckledchick/</t>
  </si>
  <si>
    <t>DIII57613</t>
  </si>
  <si>
    <t>Kolby</t>
  </si>
  <si>
    <t>Nikolaisen</t>
  </si>
  <si>
    <t>https://www.facebook.com/kolby.nikolaisen/</t>
  </si>
  <si>
    <t>DIII58491</t>
  </si>
  <si>
    <t>stew7633@pacificu.edu</t>
  </si>
  <si>
    <t>c:971-997-6417</t>
  </si>
  <si>
    <t>64,365</t>
  </si>
  <si>
    <t>DIII70996</t>
  </si>
  <si>
    <t>MacKenzie</t>
  </si>
  <si>
    <t>Beeler</t>
  </si>
  <si>
    <t>mackenziebeeler@pacificu.edu</t>
  </si>
  <si>
    <t>c:971-997-6509;o:503-352-2747</t>
  </si>
  <si>
    <t>Willamette University</t>
  </si>
  <si>
    <t>210401</t>
  </si>
  <si>
    <t>https://willamette.edu/academics/majors-programs/index.html</t>
  </si>
  <si>
    <t>82</t>
  </si>
  <si>
    <t>DIII13836</t>
  </si>
  <si>
    <t>McGuirk</t>
  </si>
  <si>
    <t>mmcguirk@willamette.edu</t>
  </si>
  <si>
    <t>503-370-6898</t>
  </si>
  <si>
    <t>https://www.wubearcats.com/sports/track/index</t>
  </si>
  <si>
    <t>https://twitter.com/willamettetrack</t>
  </si>
  <si>
    <t>https://www.facebook.com/willamettetrack</t>
  </si>
  <si>
    <t>https://questionnaires.armssoftware.com/8be06ce8d023</t>
  </si>
  <si>
    <t>Willamette</t>
  </si>
  <si>
    <t>150,000-300,040</t>
  </si>
  <si>
    <t>74.60%</t>
  </si>
  <si>
    <t>DIII13839</t>
  </si>
  <si>
    <t>Soren</t>
  </si>
  <si>
    <t>Sorenson</t>
  </si>
  <si>
    <t>https://www.facebook.com/bigdaddyof9</t>
  </si>
  <si>
    <t>150,000-300,046</t>
  </si>
  <si>
    <t>DIII13838</t>
  </si>
  <si>
    <t>Pariseau</t>
  </si>
  <si>
    <t>mpariseau@willamette.edu</t>
  </si>
  <si>
    <t>503-370-6630</t>
  </si>
  <si>
    <t>https://twitter.com/marissapariseau</t>
  </si>
  <si>
    <t>https://www.facebook.com/marissa.pariseau</t>
  </si>
  <si>
    <t>https://www.instagram.com/marissapariseau/</t>
  </si>
  <si>
    <t>150,000-300,044</t>
  </si>
  <si>
    <t>DIII45471</t>
  </si>
  <si>
    <t>mskruse@willamette.edu</t>
  </si>
  <si>
    <t>503-370-6653</t>
  </si>
  <si>
    <t>DIII58492</t>
  </si>
  <si>
    <t>Kraske</t>
  </si>
  <si>
    <t>https://www.instagram.com/willamettetrack/</t>
  </si>
  <si>
    <t>Albright College</t>
  </si>
  <si>
    <t>Reading</t>
  </si>
  <si>
    <t>210571</t>
  </si>
  <si>
    <t>https://www.albright.edu/academic/college-catalog/academics/</t>
  </si>
  <si>
    <t>DIII70111</t>
  </si>
  <si>
    <t>Daryl</t>
  </si>
  <si>
    <t>Dlnelson@albright.edu</t>
  </si>
  <si>
    <t>https://albrightathletics.com/sports/mens-track-and-field</t>
  </si>
  <si>
    <t>https://www.facebook.com/daryl.nelson.927980/</t>
  </si>
  <si>
    <t>https://www.instagram.com/albrightlions_xc/</t>
  </si>
  <si>
    <t>https://albrightathletics.com/sports/2010/5/26/GEN_0526100955</t>
  </si>
  <si>
    <t>Albright</t>
  </si>
  <si>
    <t>76.14%</t>
  </si>
  <si>
    <t>DIII74939</t>
  </si>
  <si>
    <t>Villano</t>
  </si>
  <si>
    <t>https://x.com/AlbrightLions</t>
  </si>
  <si>
    <t>https://www.facebook.com/AlbrightCollege/</t>
  </si>
  <si>
    <t>Allegheny College</t>
  </si>
  <si>
    <t>Meadville</t>
  </si>
  <si>
    <t>210669</t>
  </si>
  <si>
    <t>https://sites.allegheny.edu/registrar/academic-programs/majors/</t>
  </si>
  <si>
    <t>DIII63156</t>
  </si>
  <si>
    <t>mjohnson@allegheny.edu</t>
  </si>
  <si>
    <t>https://alleghenygators.com/sports/mens-track-and-field</t>
  </si>
  <si>
    <t>https://twitter.com/alleghenyxctf</t>
  </si>
  <si>
    <t>https://www.instagram.com/alleghenyxctf/</t>
  </si>
  <si>
    <t>https://alleghenygators.com/sb_output.aspx?frform=10&amp;path=mtrack</t>
  </si>
  <si>
    <t>Allegheny (PA)</t>
  </si>
  <si>
    <t>66.90%</t>
  </si>
  <si>
    <t>67,560</t>
  </si>
  <si>
    <t>DIII63157</t>
  </si>
  <si>
    <t>Gologram</t>
  </si>
  <si>
    <t>tgologram@allegheny.edu</t>
  </si>
  <si>
    <t>https://twitter.com/taragologram</t>
  </si>
  <si>
    <t>https://www.facebook.com/profile.php?id=100086622493624</t>
  </si>
  <si>
    <t>DIII70997</t>
  </si>
  <si>
    <t>wfloyd@allegheny.edu</t>
  </si>
  <si>
    <t>814-332-2803</t>
  </si>
  <si>
    <t>https://www.facebook.com/wade.j.floyd</t>
  </si>
  <si>
    <t>$67,560</t>
  </si>
  <si>
    <t>DIII13950</t>
  </si>
  <si>
    <t>https://www.facebook.com/ben.mourer</t>
  </si>
  <si>
    <t>10,000-25,044</t>
  </si>
  <si>
    <t>Alvernia University</t>
  </si>
  <si>
    <t>210775</t>
  </si>
  <si>
    <t>https://www.alvernia.edu/academics/majors.html</t>
  </si>
  <si>
    <t>DIII14016</t>
  </si>
  <si>
    <t>McCool</t>
  </si>
  <si>
    <t>joseph.mccool@alvernia.edu</t>
  </si>
  <si>
    <t>https://auwolves.com/sports/mens-track-and-field</t>
  </si>
  <si>
    <t>https://twitter.com/alverniatfxc</t>
  </si>
  <si>
    <t>https://www.facebook.com/AlverniaTrack/</t>
  </si>
  <si>
    <t>https://auwolves.com/sports/2019/1/18/alvernia-mens-track-and-field-recruiting-form.aspx?id=1258</t>
  </si>
  <si>
    <t>Alvernia</t>
  </si>
  <si>
    <t>75,000-150,052</t>
  </si>
  <si>
    <t>69.00%</t>
  </si>
  <si>
    <t>$55,310</t>
  </si>
  <si>
    <t>DIII14015</t>
  </si>
  <si>
    <t>Barker</t>
  </si>
  <si>
    <t>Zachary.Barker@alvernia.edu</t>
  </si>
  <si>
    <t>https://www.instagram.com/thebarkknight24/</t>
  </si>
  <si>
    <t>75,000-150,050</t>
  </si>
  <si>
    <t>DIII73429</t>
  </si>
  <si>
    <t>eric.bennett@alvernia.edu</t>
  </si>
  <si>
    <t>610-796-5081</t>
  </si>
  <si>
    <t>https://www.facebook.com/eric.bennett.718/?locale=es_LA</t>
  </si>
  <si>
    <t>https://www.instagram.com/alverniaxctf/</t>
  </si>
  <si>
    <t>DIII76013</t>
  </si>
  <si>
    <t>Jocelynn</t>
  </si>
  <si>
    <t>Itterly</t>
  </si>
  <si>
    <t>jocelynn.itterly@alvernia.edu</t>
  </si>
  <si>
    <t>55,310</t>
  </si>
  <si>
    <t>DIII76014</t>
  </si>
  <si>
    <t>kristen.blair@alvernia.edu</t>
  </si>
  <si>
    <t>https://www.facebook.com/kristen.blair.372/</t>
  </si>
  <si>
    <t>DIII14012</t>
  </si>
  <si>
    <t>Hartung</t>
  </si>
  <si>
    <t>timothy.hartung@alvernia.edu</t>
  </si>
  <si>
    <t>610-796-8238</t>
  </si>
  <si>
    <t>https://twitter.com/coachhartung</t>
  </si>
  <si>
    <t>75,000-150,044</t>
  </si>
  <si>
    <t>Arcadia University</t>
  </si>
  <si>
    <t>Glenside</t>
  </si>
  <si>
    <t>211088</t>
  </si>
  <si>
    <t>https://www.arcadia.edu/academics/programs#/search</t>
  </si>
  <si>
    <t>DIII77487</t>
  </si>
  <si>
    <t>hartm@arcadia.edu</t>
  </si>
  <si>
    <t>267-620-4842</t>
  </si>
  <si>
    <t>https://arcadiaknights.com/sports/mens-outdoor-track-field</t>
  </si>
  <si>
    <t>https://x.com/arcadia_tf</t>
  </si>
  <si>
    <t>https://www.facebook.com/ArcadiaXCTF/</t>
  </si>
  <si>
    <t>https://www.instagram.com/bymatthart/</t>
  </si>
  <si>
    <t>https://www.instagram.com/arcadia_xctf/</t>
  </si>
  <si>
    <t>https://arcadiaknights.com/sb_output.aspx?frform=39&amp;path=mxc</t>
  </si>
  <si>
    <t>Arcadia</t>
  </si>
  <si>
    <t>61,990</t>
  </si>
  <si>
    <t>DIII60120</t>
  </si>
  <si>
    <t>omalleyk@arcadia.edu</t>
  </si>
  <si>
    <t>https://twitter.com/arcadia_tf</t>
  </si>
  <si>
    <t>https://www.facebook.com/kirsten.omalley.52/</t>
  </si>
  <si>
    <t>https://www.instagram.com/arcadia_xc/</t>
  </si>
  <si>
    <t>DIII74450</t>
  </si>
  <si>
    <t>andrewsm@arcadia.edu</t>
  </si>
  <si>
    <t>$61,990</t>
  </si>
  <si>
    <t>DIII67525</t>
  </si>
  <si>
    <t>grimmn@arcadia.edu</t>
  </si>
  <si>
    <t>DIII67524</t>
  </si>
  <si>
    <t>Frances</t>
  </si>
  <si>
    <t>Trainer</t>
  </si>
  <si>
    <t>trainerf@arcadia.edu</t>
  </si>
  <si>
    <t>Carlow University</t>
  </si>
  <si>
    <t>211431</t>
  </si>
  <si>
    <t>https://www.carlow.edu/academic-programs/</t>
  </si>
  <si>
    <t>n28445</t>
  </si>
  <si>
    <t>clwalsh5656@carlow.edu</t>
  </si>
  <si>
    <t>412-578-6320</t>
  </si>
  <si>
    <t>https://athletics.carlow.edu/sports/mtrack-out/index</t>
  </si>
  <si>
    <t>https://www.instagram.com/carlowtrack/</t>
  </si>
  <si>
    <t>https://admissions.carlow.edu/register/athletics</t>
  </si>
  <si>
    <t>Carlow</t>
  </si>
  <si>
    <t>89.29%</t>
  </si>
  <si>
    <t>$47,188</t>
  </si>
  <si>
    <t>DIII74451</t>
  </si>
  <si>
    <t>psantos@carlow.edu</t>
  </si>
  <si>
    <t>https://www.instagram.com/carlow.xc.tf/</t>
  </si>
  <si>
    <t>DIII74452</t>
  </si>
  <si>
    <t>gjohnston5875@carlow.edu</t>
  </si>
  <si>
    <t>n28446</t>
  </si>
  <si>
    <t>Barr</t>
  </si>
  <si>
    <t>albarr5845@carlow.edu</t>
  </si>
  <si>
    <t>412-578-6161</t>
  </si>
  <si>
    <t>Carnegie Mellon University</t>
  </si>
  <si>
    <t>211440</t>
  </si>
  <si>
    <t>https://admission.enrollment.cmu.edu/pages/majors-programs</t>
  </si>
  <si>
    <t>DIII14222</t>
  </si>
  <si>
    <t>Aldrich</t>
  </si>
  <si>
    <t>galdrich@andrew.cmu.edu</t>
  </si>
  <si>
    <t>412-268-2345</t>
  </si>
  <si>
    <t>https://athletics.cmu.edu/sports/mtrack/index</t>
  </si>
  <si>
    <t>https://twitter.com/mellonfield</t>
  </si>
  <si>
    <t>https://www.facebook.com/gary.aldrich2</t>
  </si>
  <si>
    <t>https://www.facebook.com/CarnegieMellonTF</t>
  </si>
  <si>
    <t>https://www.instagram.com/carnegiemellon_xctf/</t>
  </si>
  <si>
    <t>https://athletics.cmu.edu/sports/mtrack/recruit</t>
  </si>
  <si>
    <t>Carnegie Mellon</t>
  </si>
  <si>
    <t>300,000-1,000,037</t>
  </si>
  <si>
    <t>13.33%</t>
  </si>
  <si>
    <t>$76,760</t>
  </si>
  <si>
    <t>DIII74453</t>
  </si>
  <si>
    <t>Daugherty</t>
  </si>
  <si>
    <t>300,000-1,000,006</t>
  </si>
  <si>
    <t>DIII74454</t>
  </si>
  <si>
    <t>Kuntz</t>
  </si>
  <si>
    <t>DIII14225</t>
  </si>
  <si>
    <t>mdbradle@andrew.cmu.edu</t>
  </si>
  <si>
    <t>300,000-1,000,040</t>
  </si>
  <si>
    <t>DIII14223</t>
  </si>
  <si>
    <t>tconnell@andrew.cmu.edu</t>
  </si>
  <si>
    <t>412-268-2220</t>
  </si>
  <si>
    <t>https://www.facebook.com/tim.connelly.94</t>
  </si>
  <si>
    <t>300,000-1,000,038</t>
  </si>
  <si>
    <t>DIII65486</t>
  </si>
  <si>
    <t>https://www.facebook.com/patrick.kimball.3760/</t>
  </si>
  <si>
    <t>https://www.facebook.com/carnegiemellontf</t>
  </si>
  <si>
    <t>https://www.instagram.com/patkimball_/</t>
  </si>
  <si>
    <t>76,760</t>
  </si>
  <si>
    <t>Chatham University</t>
  </si>
  <si>
    <t>211556</t>
  </si>
  <si>
    <t>https://www.chatham.edu/academics/programs/undergraduate/</t>
  </si>
  <si>
    <t>DIII22677</t>
  </si>
  <si>
    <t>Hoebing</t>
  </si>
  <si>
    <t>m.hoebing@chatham.edu</t>
  </si>
  <si>
    <t>412-365-2954</t>
  </si>
  <si>
    <t>https://gochathamcougars.com/sports/mens-track-and-field</t>
  </si>
  <si>
    <t>https://www.instagram.com/chathamxctf/</t>
  </si>
  <si>
    <t>https://gochathamcougars.com/sports/2015/1/23/Recruit%20Me.aspx</t>
  </si>
  <si>
    <t>Chatham (PA)</t>
  </si>
  <si>
    <t>300,000-1,000,032</t>
  </si>
  <si>
    <t>60.96%</t>
  </si>
  <si>
    <t>$55,128</t>
  </si>
  <si>
    <t>DIII71000</t>
  </si>
  <si>
    <t>Dindak</t>
  </si>
  <si>
    <t>j.dindak@chatham.edu</t>
  </si>
  <si>
    <t>DIII57615</t>
  </si>
  <si>
    <t>Friday</t>
  </si>
  <si>
    <t>c.friday@chatham.edu</t>
  </si>
  <si>
    <t>Delaware Valley University</t>
  </si>
  <si>
    <t>Doylestown</t>
  </si>
  <si>
    <t>211981</t>
  </si>
  <si>
    <t>https://www.delval.edu/academics/undergraduate</t>
  </si>
  <si>
    <t>DIII69169</t>
  </si>
  <si>
    <t>LoStracco</t>
  </si>
  <si>
    <t>https://athletics.delval.edu/sports/mens-track-and-field</t>
  </si>
  <si>
    <t>https://twitter.com/delvalxctf</t>
  </si>
  <si>
    <t>https://www.facebook.com/Delaware-Valley-Regional-Track-and-Field-3044240025641435/</t>
  </si>
  <si>
    <t>https://www.instagram.com/dvuxctf/</t>
  </si>
  <si>
    <t>https://athletics.delval.edu/sb_output.aspx?frform=2&amp;path=general</t>
  </si>
  <si>
    <t>Delaware Valley</t>
  </si>
  <si>
    <t>470-585</t>
  </si>
  <si>
    <t>89.58%</t>
  </si>
  <si>
    <t>58,270</t>
  </si>
  <si>
    <t>DIII77489</t>
  </si>
  <si>
    <t>Moses</t>
  </si>
  <si>
    <t>https://www.facebook.com/people/Delaware-Valley-University-Track-Field-Cross-Country/61557709834907/</t>
  </si>
  <si>
    <t>https://www.instagram.com/rainahh.dunhham/</t>
  </si>
  <si>
    <t>DIII61293</t>
  </si>
  <si>
    <t>Beth</t>
  </si>
  <si>
    <t>Wantz</t>
  </si>
  <si>
    <t>DIII67526</t>
  </si>
  <si>
    <t>Guenzel</t>
  </si>
  <si>
    <t>DIII77488</t>
  </si>
  <si>
    <t>Rainah</t>
  </si>
  <si>
    <t>DIII66686</t>
  </si>
  <si>
    <t>Dylan.Bennett@delval.edu</t>
  </si>
  <si>
    <t>215-489-4525</t>
  </si>
  <si>
    <t>DIII67527</t>
  </si>
  <si>
    <t>Stango</t>
  </si>
  <si>
    <t>DIII67528</t>
  </si>
  <si>
    <t>Sims</t>
  </si>
  <si>
    <t>DIII69170</t>
  </si>
  <si>
    <t>tyler.barrett@delval.edu</t>
  </si>
  <si>
    <t>https://www.instagram.com/thunder_runner14/</t>
  </si>
  <si>
    <t>DeSales University</t>
  </si>
  <si>
    <t>Center Valley</t>
  </si>
  <si>
    <t>210739</t>
  </si>
  <si>
    <t>https://www.desales.edu/home/academics/undergraduate-studies/majors-a-z</t>
  </si>
  <si>
    <t>DIII14394</t>
  </si>
  <si>
    <t>Weiner</t>
  </si>
  <si>
    <t>Alan.Weiner@desales.edu</t>
  </si>
  <si>
    <t>610-282-1100x1418</t>
  </si>
  <si>
    <t>https://athletics.desales.edu/sports/mens-track-and-field</t>
  </si>
  <si>
    <t>https://twitter.com/dsutrackxc</t>
  </si>
  <si>
    <t>https://www.instagram.com/dsuxctf/</t>
  </si>
  <si>
    <t>https://athletics.desales.edu/sb_output.aspx?frform=12</t>
  </si>
  <si>
    <t>DeSales</t>
  </si>
  <si>
    <t>81.77%</t>
  </si>
  <si>
    <t>$57,194</t>
  </si>
  <si>
    <t>DIII73430</t>
  </si>
  <si>
    <t>rj8546@desales.edu</t>
  </si>
  <si>
    <t>https://x.com/ryanjms99</t>
  </si>
  <si>
    <t>DIII14398</t>
  </si>
  <si>
    <t>Mariusz</t>
  </si>
  <si>
    <t>Wittbrodt</t>
  </si>
  <si>
    <t>DIII14396</t>
  </si>
  <si>
    <t>McHugh</t>
  </si>
  <si>
    <t>kyle.mchugh@desales.edu</t>
  </si>
  <si>
    <t>DIII59064</t>
  </si>
  <si>
    <t>Ginger</t>
  </si>
  <si>
    <t>Lemon</t>
  </si>
  <si>
    <t>57,194</t>
  </si>
  <si>
    <t>DIII48336</t>
  </si>
  <si>
    <t>Fallon</t>
  </si>
  <si>
    <t>Heddings</t>
  </si>
  <si>
    <t>Fallon.Heddings@desales.edu</t>
  </si>
  <si>
    <t>DIII14397</t>
  </si>
  <si>
    <t>Karwacki</t>
  </si>
  <si>
    <t>Dickinson College</t>
  </si>
  <si>
    <t>Carlisle</t>
  </si>
  <si>
    <t>212009</t>
  </si>
  <si>
    <t>https://www.dickinson.edu/homepage/199/academic_programs</t>
  </si>
  <si>
    <t>51</t>
  </si>
  <si>
    <t>DIII61298</t>
  </si>
  <si>
    <t>Bologa</t>
  </si>
  <si>
    <t>bologae@dickinson.edu</t>
  </si>
  <si>
    <t>717-245-1066</t>
  </si>
  <si>
    <t>https://www.dickinsonathletics.com/sports/mtrack/index</t>
  </si>
  <si>
    <t>https://twitter.com/dickinson_cctf</t>
  </si>
  <si>
    <t>https://www.facebook.com/DCXCTF/</t>
  </si>
  <si>
    <t>https://www.instagram.com/dickinson_xctf/</t>
  </si>
  <si>
    <t>https://www.dickinsonathletics.com/sports/mtrack/Recruit_Questionnaire</t>
  </si>
  <si>
    <t>Dickinson (PA)</t>
  </si>
  <si>
    <t>48.05%</t>
  </si>
  <si>
    <t>74,447</t>
  </si>
  <si>
    <t>DIII70112</t>
  </si>
  <si>
    <t>$74,447</t>
  </si>
  <si>
    <t>DIII65995</t>
  </si>
  <si>
    <t>Leahy</t>
  </si>
  <si>
    <t>DIII65996</t>
  </si>
  <si>
    <t>Sternick</t>
  </si>
  <si>
    <t>DIII65997</t>
  </si>
  <si>
    <t>DIII53426</t>
  </si>
  <si>
    <t>Scanish</t>
  </si>
  <si>
    <t>10,000-25,043</t>
  </si>
  <si>
    <t>DIII14453</t>
  </si>
  <si>
    <t>Nichter</t>
  </si>
  <si>
    <t>nichter@dickinson.edu</t>
  </si>
  <si>
    <t>717-245-1365</t>
  </si>
  <si>
    <t>https://twitter.com/dcxctf</t>
  </si>
  <si>
    <t>https://www.facebook.com/don.nichter</t>
  </si>
  <si>
    <t>10,000-25,041</t>
  </si>
  <si>
    <t>DIII75416</t>
  </si>
  <si>
    <t>Volunteer AC Adam has been removed.</t>
  </si>
  <si>
    <t>https://x.com/acschenk1</t>
  </si>
  <si>
    <t>https://www.facebook.com/adam.shenk.31/</t>
  </si>
  <si>
    <t>Eastern University</t>
  </si>
  <si>
    <t>St. Davids</t>
  </si>
  <si>
    <t>212133</t>
  </si>
  <si>
    <t>https://www.eastern.edu/academics/programs</t>
  </si>
  <si>
    <t>DIII77495</t>
  </si>
  <si>
    <t>https://goeasterneagles.com/sports/mens-track-and-field</t>
  </si>
  <si>
    <t>https://www.instagram.com/eueaglesxctf/</t>
  </si>
  <si>
    <t>Eastern (PA)</t>
  </si>
  <si>
    <t>64.37%</t>
  </si>
  <si>
    <t>51,375</t>
  </si>
  <si>
    <t>DIII77494</t>
  </si>
  <si>
    <t>McKenna</t>
  </si>
  <si>
    <t>Loughney</t>
  </si>
  <si>
    <t>DIII77493</t>
  </si>
  <si>
    <t>Bynum-Bain</t>
  </si>
  <si>
    <t>https://www.instagram.com/megs_mcculloch/</t>
  </si>
  <si>
    <t>DIII77492</t>
  </si>
  <si>
    <t>McCulloch</t>
  </si>
  <si>
    <t>DIII42793</t>
  </si>
  <si>
    <t>william.mills@eastern.edu</t>
  </si>
  <si>
    <t>c:610-893-9976</t>
  </si>
  <si>
    <t>https://twitter.com/coachmills_412</t>
  </si>
  <si>
    <t>https://twitter.com/easterneaglestf</t>
  </si>
  <si>
    <t>https://www.instagram.com/euxctf/</t>
  </si>
  <si>
    <t>$51,375</t>
  </si>
  <si>
    <t>DIII64840</t>
  </si>
  <si>
    <t>ryan.miller@eastern.edu</t>
  </si>
  <si>
    <t>https://www.instagram.com/coachryanmiller/</t>
  </si>
  <si>
    <t>DIII70115</t>
  </si>
  <si>
    <t>https://www.facebook.com/groups/1638537243036540/</t>
  </si>
  <si>
    <t>DIII77491</t>
  </si>
  <si>
    <t>Cammi</t>
  </si>
  <si>
    <t>Winston</t>
  </si>
  <si>
    <t>DIII45402</t>
  </si>
  <si>
    <t>Kiehl</t>
  </si>
  <si>
    <t>kiehl.smith@eastern.edu</t>
  </si>
  <si>
    <t>667-225-7106</t>
  </si>
  <si>
    <t>https://twitter.com/smithkiehl</t>
  </si>
  <si>
    <t>https://www.facebook.com/kiehl.smith.9</t>
  </si>
  <si>
    <t>DIII77490</t>
  </si>
  <si>
    <t>Goldberg</t>
  </si>
  <si>
    <t>https://www.instagram.com/revrunwillfisher/</t>
  </si>
  <si>
    <t>Elizabethtown College</t>
  </si>
  <si>
    <t>Elizabethtown</t>
  </si>
  <si>
    <t>212197</t>
  </si>
  <si>
    <t>https://www.etown.edu/academics/majors-minors.aspx</t>
  </si>
  <si>
    <t>DIII14556</t>
  </si>
  <si>
    <t>Falk</t>
  </si>
  <si>
    <t>falkb@etown.edu</t>
  </si>
  <si>
    <t>717-361-1140</t>
  </si>
  <si>
    <t>https://etownbluejays.com/sports/mens-track-and-field</t>
  </si>
  <si>
    <t>https://twitter.com/bluejaysxctf</t>
  </si>
  <si>
    <t>https://www.facebook.com/etownxcandtrack/</t>
  </si>
  <si>
    <t>https://www.instagram.com/bluejaysxctf/</t>
  </si>
  <si>
    <t>https://etownbluejays.com/sb_output.aspx?frform=2&amp;path=mtrack</t>
  </si>
  <si>
    <t>Elizabethtown (PA)</t>
  </si>
  <si>
    <t>85.14%</t>
  </si>
  <si>
    <t>$47,170</t>
  </si>
  <si>
    <t>DIII49160</t>
  </si>
  <si>
    <t>Carmo</t>
  </si>
  <si>
    <t>carmor@etown.edu</t>
  </si>
  <si>
    <t>https://twitter.com/wrxspitfire</t>
  </si>
  <si>
    <t>DIII73431</t>
  </si>
  <si>
    <t>Cassel</t>
  </si>
  <si>
    <t>cassels@etown.edu</t>
  </si>
  <si>
    <t>DIII14557</t>
  </si>
  <si>
    <t>Nawa</t>
  </si>
  <si>
    <t>nawal@etown.edu</t>
  </si>
  <si>
    <t>10,000-25,047</t>
  </si>
  <si>
    <t>DIII67529</t>
  </si>
  <si>
    <t>Deam</t>
  </si>
  <si>
    <t>47,170</t>
  </si>
  <si>
    <t>Franklin &amp; Marshall College</t>
  </si>
  <si>
    <t>212577</t>
  </si>
  <si>
    <t>https://www.fandm.edu/academics</t>
  </si>
  <si>
    <t>39</t>
  </si>
  <si>
    <t>DIII14643</t>
  </si>
  <si>
    <t>paul.wagner@fandm.edu</t>
  </si>
  <si>
    <t>https://godiplomats.com/sports/mtrack/index</t>
  </si>
  <si>
    <t>https://twitter.com/fandmtfxc</t>
  </si>
  <si>
    <t>https://www.facebook.com/fandmTFXC/</t>
  </si>
  <si>
    <t>https://www.instagram.com/throws_coach_paul/</t>
  </si>
  <si>
    <t>https://www.godiplomats.com/sports/m-track/recruit</t>
  </si>
  <si>
    <t>Franklin &amp; Marshall</t>
  </si>
  <si>
    <t>25,000-50,035</t>
  </si>
  <si>
    <t>32.72%</t>
  </si>
  <si>
    <t>$77,982</t>
  </si>
  <si>
    <t>DIII14638</t>
  </si>
  <si>
    <t>Schnabel</t>
  </si>
  <si>
    <t>carl.schnabel@fandm.edu</t>
  </si>
  <si>
    <t>717-358-4100</t>
  </si>
  <si>
    <t>25,000-50,030</t>
  </si>
  <si>
    <t>DIII76615</t>
  </si>
  <si>
    <t>Kwame</t>
  </si>
  <si>
    <t>https://x.com/kwamesmith11_/</t>
  </si>
  <si>
    <t>https://www.instagram.com/fandmtfxc/</t>
  </si>
  <si>
    <t>77,982</t>
  </si>
  <si>
    <t>DIII14639</t>
  </si>
  <si>
    <t>Stoudt</t>
  </si>
  <si>
    <t>john.d.stoudt@fandm.edu</t>
  </si>
  <si>
    <t>25,000-50,031</t>
  </si>
  <si>
    <t>DIII14640</t>
  </si>
  <si>
    <t>Goodling</t>
  </si>
  <si>
    <t>Assistant Coach (Distance, Relays)</t>
  </si>
  <si>
    <t>chris.goodling@fandm.edu</t>
  </si>
  <si>
    <t>25,000-50,032</t>
  </si>
  <si>
    <t>Geneva College</t>
  </si>
  <si>
    <t>Beaver Falls</t>
  </si>
  <si>
    <t>212656</t>
  </si>
  <si>
    <t>https://www.geneva.edu/academics/majors/</t>
  </si>
  <si>
    <t>DIII14710</t>
  </si>
  <si>
    <t>prthomps@geneva.edu</t>
  </si>
  <si>
    <t>724-847-6761</t>
  </si>
  <si>
    <t>https://athletics.geneva.edu/sports/mens-track-and-field</t>
  </si>
  <si>
    <t>https://twitter.com/genevatrack1</t>
  </si>
  <si>
    <t>https://apply.geneva.edu/register/athletic_questionnaire?sys:sport:sport=d08fd1eb-3db6-4229-bd64-b33020ec3a16</t>
  </si>
  <si>
    <t>Geneva (PA)</t>
  </si>
  <si>
    <t>73.95%</t>
  </si>
  <si>
    <t>$42,690</t>
  </si>
  <si>
    <t>DIII64842</t>
  </si>
  <si>
    <t>Leber</t>
  </si>
  <si>
    <t>bxleber@geneva.edu</t>
  </si>
  <si>
    <t>c:301-401-3453;o:724-847-6607</t>
  </si>
  <si>
    <t>https://www.facebook.com/groups/4619986300/</t>
  </si>
  <si>
    <t>https://www.instagram.com/gttrackandfield/</t>
  </si>
  <si>
    <t>42,690</t>
  </si>
  <si>
    <t>DIII20711</t>
  </si>
  <si>
    <t>henry.kennedy@geneva.edu</t>
  </si>
  <si>
    <t>724-847-6650</t>
  </si>
  <si>
    <t>https://twitter.com/henryksprint4</t>
  </si>
  <si>
    <t>https://www.instagram.com/henryk_4/</t>
  </si>
  <si>
    <t>Gettysburg College</t>
  </si>
  <si>
    <t>Gettysburg</t>
  </si>
  <si>
    <t>212674</t>
  </si>
  <si>
    <t>https://www.gburg.us/about/offices/provost/advising/departmental_advice_for_prospective_majors/index.dot</t>
  </si>
  <si>
    <t>DIII42856</t>
  </si>
  <si>
    <t>Kerno</t>
  </si>
  <si>
    <t>akerno@gettysburg.edu</t>
  </si>
  <si>
    <t>717-337-6532</t>
  </si>
  <si>
    <t>https://gettysburgsports.com/sports/mens-track-and-field</t>
  </si>
  <si>
    <t>https://www.facebook.com/amanda.kerno</t>
  </si>
  <si>
    <t>https://www.facebook.com/GettysburgXCTF/</t>
  </si>
  <si>
    <t>https://www.instagram.com/amandackerno/</t>
  </si>
  <si>
    <t>https://www.instagram.com/gburgxctf/</t>
  </si>
  <si>
    <t>https://gettysburgsports.com/sports/2015/10/12/MXC_1012155015.aspx</t>
  </si>
  <si>
    <t>48.22%</t>
  </si>
  <si>
    <t>$74,460</t>
  </si>
  <si>
    <t>DIII14741</t>
  </si>
  <si>
    <t>Hartzler</t>
  </si>
  <si>
    <t>bhartzle@gettysburg.edu</t>
  </si>
  <si>
    <t>717-337-6403</t>
  </si>
  <si>
    <t>DIII74940</t>
  </si>
  <si>
    <t>Ballivian</t>
  </si>
  <si>
    <t>DIII60121</t>
  </si>
  <si>
    <t>mshannon@gettysburg.edu</t>
  </si>
  <si>
    <t>https://twitter.com/_shantheman</t>
  </si>
  <si>
    <t>74,460</t>
  </si>
  <si>
    <t>DIII74941</t>
  </si>
  <si>
    <t>swithrow@gettysburg.edu</t>
  </si>
  <si>
    <t>DIII60122</t>
  </si>
  <si>
    <t>https://facebook.com/kirby.scott.1257/</t>
  </si>
  <si>
    <t>DIII57617</t>
  </si>
  <si>
    <t>AC Ashley has been removed.</t>
  </si>
  <si>
    <t>Grove City College</t>
  </si>
  <si>
    <t>Grove City</t>
  </si>
  <si>
    <t>212805</t>
  </si>
  <si>
    <t>https://www.gcc.edu/Home/Academics/Majors-Departments</t>
  </si>
  <si>
    <t>126</t>
  </si>
  <si>
    <t>DIII60123</t>
  </si>
  <si>
    <t>smithjl@gcc.edu</t>
  </si>
  <si>
    <t>724-264-4726</t>
  </si>
  <si>
    <t>https://athletics.gcc.edu/sports/mens-track-and-field</t>
  </si>
  <si>
    <t>https://twitter.com/gcc_xctf</t>
  </si>
  <si>
    <t>https://www.facebook.com/gccxctf/</t>
  </si>
  <si>
    <t>https://www.instagram.com/gcc_xctf/</t>
  </si>
  <si>
    <t>https://www.frontrush.com/FR_Web_App/Player/PlayerSubmit.aspx?sid=Njc0OA==-A7nFakq4PTw=&amp;ptype=recruit%27%20width=%27100%%27%20height=%275000%27%3E%3C/iframe%3E</t>
  </si>
  <si>
    <t>565-687</t>
  </si>
  <si>
    <t>548-673</t>
  </si>
  <si>
    <t>75.85%</t>
  </si>
  <si>
    <t>31,090</t>
  </si>
  <si>
    <t>DIII71744</t>
  </si>
  <si>
    <t>collierpk@gcc.edu</t>
  </si>
  <si>
    <t>$31,090</t>
  </si>
  <si>
    <t>Gwynedd Mercy University</t>
  </si>
  <si>
    <t>Gwynedd Valley</t>
  </si>
  <si>
    <t>https://www.gmercyu.edu/academics/undergraduate-programs</t>
  </si>
  <si>
    <t>DIII78228</t>
  </si>
  <si>
    <t>Soubik</t>
  </si>
  <si>
    <t>soubik.b@gmercyu.edu</t>
  </si>
  <si>
    <t>215-646-7300x21324</t>
  </si>
  <si>
    <t>https://gwyneddathletics.com/sports/mens-track-and-field</t>
  </si>
  <si>
    <t>https://gwyneddathletics.com/sb_output.aspx?frform=4&amp;path=mtrack&amp;</t>
  </si>
  <si>
    <t>Gwynedd Mercy</t>
  </si>
  <si>
    <t>212832</t>
  </si>
  <si>
    <t>DIII68366</t>
  </si>
  <si>
    <t>Dyas</t>
  </si>
  <si>
    <t>dyas.j@gmercyu.edu</t>
  </si>
  <si>
    <t>215-646-7300x21368</t>
  </si>
  <si>
    <t>https://twitter.com/gwyneddsports</t>
  </si>
  <si>
    <t>https://www.instagram.com/gmercyu_xctf/</t>
  </si>
  <si>
    <t>88.94%</t>
  </si>
  <si>
    <t>52,720</t>
  </si>
  <si>
    <t>DIII73432</t>
  </si>
  <si>
    <t>https://www.instagram.com/gmercyu_tfxc/</t>
  </si>
  <si>
    <t>DIII59565</t>
  </si>
  <si>
    <t>AC Catie has been removed.</t>
  </si>
  <si>
    <t>https://facebook.com/people/catie-jaskowak/100015585823035/</t>
  </si>
  <si>
    <t>https://www.instagram.com/catiejaz24/</t>
  </si>
  <si>
    <t>Haverford College</t>
  </si>
  <si>
    <t>Haverford</t>
  </si>
  <si>
    <t>212911</t>
  </si>
  <si>
    <t>https://www.haverford.edu/academics/academic-departments-programs</t>
  </si>
  <si>
    <t>DIII67532</t>
  </si>
  <si>
    <t>Donnelly</t>
  </si>
  <si>
    <t>https://www.haverfordathletics.com/sports/mtrack/index</t>
  </si>
  <si>
    <t>https://twitter.com/fordstrack</t>
  </si>
  <si>
    <t>https://www.haverfordathletics.com/sports/mtrack-ind/mtf-ind_recr_form</t>
  </si>
  <si>
    <t>17.17%</t>
  </si>
  <si>
    <t>78,890</t>
  </si>
  <si>
    <t>DIII67531</t>
  </si>
  <si>
    <t>Katz</t>
  </si>
  <si>
    <t>DIII14892</t>
  </si>
  <si>
    <t>Cohen</t>
  </si>
  <si>
    <t>mdcohen@haverford.edu</t>
  </si>
  <si>
    <t>610-896-1122</t>
  </si>
  <si>
    <t>$78,890</t>
  </si>
  <si>
    <t>DIII67533</t>
  </si>
  <si>
    <t>Divonne</t>
  </si>
  <si>
    <t>DIII14891</t>
  </si>
  <si>
    <t>Immaculata University</t>
  </si>
  <si>
    <t>Immaculata</t>
  </si>
  <si>
    <t>213011</t>
  </si>
  <si>
    <t>https://www.immaculata.edu/academics/cus/programs_majors</t>
  </si>
  <si>
    <t>DIII73433</t>
  </si>
  <si>
    <t>mmurray10@immaculata.edu</t>
  </si>
  <si>
    <t>484-323-3745</t>
  </si>
  <si>
    <t>https://gomightymacs.com/sports/mens-track-and-field</t>
  </si>
  <si>
    <t>https://twitter.com/iumightymactfxc</t>
  </si>
  <si>
    <t>https://www.instagram.com/mrmurray22/</t>
  </si>
  <si>
    <t>https://www.instagram.com/iumightymacs_tf_xc/</t>
  </si>
  <si>
    <t>77.82%</t>
  </si>
  <si>
    <t>$46,470</t>
  </si>
  <si>
    <t>DIII76015</t>
  </si>
  <si>
    <t>Stamm</t>
  </si>
  <si>
    <t>cstamm@immaculata.edu</t>
  </si>
  <si>
    <t>46,470</t>
  </si>
  <si>
    <t>DIII76996</t>
  </si>
  <si>
    <t>Emolo</t>
  </si>
  <si>
    <t>DIII74942</t>
  </si>
  <si>
    <t>dsmith18@immaculata.edu</t>
  </si>
  <si>
    <t>https://www.facebook.com/davidmsmith15/</t>
  </si>
  <si>
    <t>https://www.instagram.com/davidmsmith15/</t>
  </si>
  <si>
    <t>Juniata College</t>
  </si>
  <si>
    <t>213251</t>
  </si>
  <si>
    <t>https://www.juniata.edu/academics/areas-of-study.php</t>
  </si>
  <si>
    <t>DIII65998</t>
  </si>
  <si>
    <t>Kaylor</t>
  </si>
  <si>
    <t>jka100@juniata.edu</t>
  </si>
  <si>
    <t>814-641-3520</t>
  </si>
  <si>
    <t>https://www.juniatasports.net/sports/mtrack/index</t>
  </si>
  <si>
    <t>https://twitter.com/jcxctf</t>
  </si>
  <si>
    <t>https://www.facebook.com/jcxctf</t>
  </si>
  <si>
    <t>https://www.instagram.com/jdoeshurdles/</t>
  </si>
  <si>
    <t>https://www.instagram.com/juniatacollegexctf/</t>
  </si>
  <si>
    <t>https://www.juniatasports.net/sports/mtrack/MTRACK_Recruits</t>
  </si>
  <si>
    <t>Juniata</t>
  </si>
  <si>
    <t>61.10%</t>
  </si>
  <si>
    <t>64,475</t>
  </si>
  <si>
    <t>DIII76016</t>
  </si>
  <si>
    <t>DIII57618</t>
  </si>
  <si>
    <t>Stu</t>
  </si>
  <si>
    <t>Todd-Middleditch</t>
  </si>
  <si>
    <t>toddmis@juniata.edu</t>
  </si>
  <si>
    <t>814-641-3583</t>
  </si>
  <si>
    <t>$64,475</t>
  </si>
  <si>
    <t>Keystone College</t>
  </si>
  <si>
    <t>La Plume</t>
  </si>
  <si>
    <t>213303</t>
  </si>
  <si>
    <t>https://www.keystone.edu/academics/majors/</t>
  </si>
  <si>
    <t>DIII77164</t>
  </si>
  <si>
    <t>allison.anusauskas@keystone.edu</t>
  </si>
  <si>
    <t>570-945-8242</t>
  </si>
  <si>
    <t>https://www.gokcgiants.com/sports/mens-track-and-field</t>
  </si>
  <si>
    <t>https://twitter.com/keystone_xctf</t>
  </si>
  <si>
    <t>https://www.facebook.com/kcxctf/</t>
  </si>
  <si>
    <t>https://www.instagram.com/keystone_xctf/</t>
  </si>
  <si>
    <t>https://www.gokcgiants.com/sb_output.aspx?form=31</t>
  </si>
  <si>
    <t>Keystone</t>
  </si>
  <si>
    <t>440-580</t>
  </si>
  <si>
    <t>76.90%</t>
  </si>
  <si>
    <t>32,500</t>
  </si>
  <si>
    <t>King's College - Pennsylvania</t>
  </si>
  <si>
    <t>Wilkes-Barre</t>
  </si>
  <si>
    <t>439701</t>
  </si>
  <si>
    <t>https://www.kings.edu/academics/undergraduate_majors</t>
  </si>
  <si>
    <t>DIII49722</t>
  </si>
  <si>
    <t>Levandoski</t>
  </si>
  <si>
    <t>davidlevandoski@kings.edu</t>
  </si>
  <si>
    <t>https://kingscollegeathletics.com/sports/mens-track-and-field</t>
  </si>
  <si>
    <t>https://twitter.com/kingsxctrack</t>
  </si>
  <si>
    <t>https://www.facebook.com/MonarchXCTF/</t>
  </si>
  <si>
    <t>https://admissions.kings.edu/register/?id=31964f8d-bc10-4b6d-8e53-b494e259a57b</t>
  </si>
  <si>
    <t>King's (PA)</t>
  </si>
  <si>
    <t>440-615</t>
  </si>
  <si>
    <t>23-24</t>
  </si>
  <si>
    <t>$59,174</t>
  </si>
  <si>
    <t>DIII15096</t>
  </si>
  <si>
    <t>KOLINOVSKY</t>
  </si>
  <si>
    <t>michaelkolinovsky@kings.edu</t>
  </si>
  <si>
    <t>570-208-5900x5147</t>
  </si>
  <si>
    <t>https://www.facebook.com/michael.kolinovsky</t>
  </si>
  <si>
    <t>25,000-50,060</t>
  </si>
  <si>
    <t>DIII67535</t>
  </si>
  <si>
    <t>Runo</t>
  </si>
  <si>
    <t>taylorruno@kings.edu</t>
  </si>
  <si>
    <t>https://www.instagram.com/kingsxctrack/</t>
  </si>
  <si>
    <t>25,000-50,002</t>
  </si>
  <si>
    <t>59,174</t>
  </si>
  <si>
    <t>DIII76616</t>
  </si>
  <si>
    <t>Korgeski</t>
  </si>
  <si>
    <t>https://www.instagram.com/kings_trackfield/</t>
  </si>
  <si>
    <t>DIII67536</t>
  </si>
  <si>
    <t>Norwillo</t>
  </si>
  <si>
    <t>abigailnorwillo@kings.edu</t>
  </si>
  <si>
    <t>DIII67537</t>
  </si>
  <si>
    <t>matthewnelson1244@kings.edu</t>
  </si>
  <si>
    <t>DIII70116</t>
  </si>
  <si>
    <t>Borton</t>
  </si>
  <si>
    <t>meganborton@kings.edu</t>
  </si>
  <si>
    <t>DIII76617</t>
  </si>
  <si>
    <t>Lancaster Bible College</t>
  </si>
  <si>
    <t>213400</t>
  </si>
  <si>
    <t>https://www.lbc.edu/undergraduate/academics/majors/</t>
  </si>
  <si>
    <t>DIII25963</t>
  </si>
  <si>
    <t>Baughman</t>
  </si>
  <si>
    <t>mbaughman@lbc.edu</t>
  </si>
  <si>
    <t>717-560-8200x5457</t>
  </si>
  <si>
    <t>https://lbcchargers.com/sports/mens-track-field</t>
  </si>
  <si>
    <t>https://lbcchargers.com/sb_output.aspx?form=3</t>
  </si>
  <si>
    <t>Lancaster Bible</t>
  </si>
  <si>
    <t>18-22</t>
  </si>
  <si>
    <t>97.30%</t>
  </si>
  <si>
    <t>$40,370</t>
  </si>
  <si>
    <t>DIII15180</t>
  </si>
  <si>
    <t>Bird</t>
  </si>
  <si>
    <t>717-560-8267</t>
  </si>
  <si>
    <t>https://twitter.com/j_bird34</t>
  </si>
  <si>
    <t>50,000-75,034</t>
  </si>
  <si>
    <t>DIII76618</t>
  </si>
  <si>
    <t>Noelle</t>
  </si>
  <si>
    <t>Daudt</t>
  </si>
  <si>
    <t>https://twitter.com/lhs_boystrack</t>
  </si>
  <si>
    <t>https://www.instagram.com/lbcxctf/</t>
  </si>
  <si>
    <t>40,370</t>
  </si>
  <si>
    <t>DIII76619</t>
  </si>
  <si>
    <t>DIII76620</t>
  </si>
  <si>
    <t>Horning</t>
  </si>
  <si>
    <t>DIII76621</t>
  </si>
  <si>
    <t>Eckenroad</t>
  </si>
  <si>
    <t>Lebanon Valley College</t>
  </si>
  <si>
    <t>Annville</t>
  </si>
  <si>
    <t>213507</t>
  </si>
  <si>
    <t>https://www.lvc.edu/academics/programs-of-study/</t>
  </si>
  <si>
    <t>DIII66360</t>
  </si>
  <si>
    <t>Sanfilippo</t>
  </si>
  <si>
    <t>https://godutchmen.com/sports/mens-track-and-field</t>
  </si>
  <si>
    <t>https://twitter.com/lvcxctf</t>
  </si>
  <si>
    <t>https://www.facebook.com/lvcxctf/</t>
  </si>
  <si>
    <t>https://www.instagram.com/lvcxctf/</t>
  </si>
  <si>
    <t>https://www.godutchmen.com/sb_output.aspx?frform=8&amp;path=mtrack</t>
  </si>
  <si>
    <t>Lebanon Valley</t>
  </si>
  <si>
    <t>74.75%</t>
  </si>
  <si>
    <t>62,212</t>
  </si>
  <si>
    <t>DIII75417</t>
  </si>
  <si>
    <t>Otto</t>
  </si>
  <si>
    <t>https://x.com/joshotto</t>
  </si>
  <si>
    <t>https://www.facebook.com/josh.otto.585/</t>
  </si>
  <si>
    <t>https://www.facebook.com/LVCxctf/</t>
  </si>
  <si>
    <t>https://www.instagram.com/joshotto30/</t>
  </si>
  <si>
    <t>DIII15244</t>
  </si>
  <si>
    <t>Byler</t>
  </si>
  <si>
    <t>byler@lvc.edu</t>
  </si>
  <si>
    <t>717-867-6261</t>
  </si>
  <si>
    <t>DIII65487</t>
  </si>
  <si>
    <t>DIII15245</t>
  </si>
  <si>
    <t>Gilbert</t>
  </si>
  <si>
    <t>Assistant Coach (Horizontal Jumps, High Jump)</t>
  </si>
  <si>
    <t>DIII15246</t>
  </si>
  <si>
    <t>obrien@lvc.edu</t>
  </si>
  <si>
    <t>717-867-6364</t>
  </si>
  <si>
    <t>Marywood University</t>
  </si>
  <si>
    <t>Scranton</t>
  </si>
  <si>
    <t>213826</t>
  </si>
  <si>
    <t>https://www.marywood.edu/academics/majors_minors/</t>
  </si>
  <si>
    <t>DIII70117</t>
  </si>
  <si>
    <t>Stinchfield</t>
  </si>
  <si>
    <t>ccstinchfield@marywood.edu</t>
  </si>
  <si>
    <t>570-961-4724x2401</t>
  </si>
  <si>
    <t>https://marywoodpacers.com/sports/mens-track-and-field</t>
  </si>
  <si>
    <t>https://twitter.com/marywoodxctf</t>
  </si>
  <si>
    <t>https://www.instagram.com/marywoodxctf/</t>
  </si>
  <si>
    <t>https://marywoodpacers.com/sb_output.aspx?frform=19&amp;path=track_and_field</t>
  </si>
  <si>
    <t>Marywood</t>
  </si>
  <si>
    <t>81.71%</t>
  </si>
  <si>
    <t>$54,416</t>
  </si>
  <si>
    <t>DIII66001</t>
  </si>
  <si>
    <t>Assistant Coach (Sprints) (second email)</t>
  </si>
  <si>
    <t>bmorgan75@gmail.com</t>
  </si>
  <si>
    <t>570-961-4724</t>
  </si>
  <si>
    <t>54,416</t>
  </si>
  <si>
    <t>DIII66002</t>
  </si>
  <si>
    <t>bmorgan@marywood.edu</t>
  </si>
  <si>
    <t>DIII15373</t>
  </si>
  <si>
    <t>Borrelli</t>
  </si>
  <si>
    <t>coachborrelli@gmail.com</t>
  </si>
  <si>
    <t>75,000-150,039</t>
  </si>
  <si>
    <t>borrelli@marywood.edu</t>
  </si>
  <si>
    <t>Messiah College</t>
  </si>
  <si>
    <t>Mechanicsburg</t>
  </si>
  <si>
    <t>213996</t>
  </si>
  <si>
    <t>https://www.messiah.edu/majors-minors-programs</t>
  </si>
  <si>
    <t>DIII15422</t>
  </si>
  <si>
    <t>Fogelsanger</t>
  </si>
  <si>
    <t>dfogelsa@messiah.edu</t>
  </si>
  <si>
    <t>717-796-1800x7034</t>
  </si>
  <si>
    <t>https://gomessiah.com/sports/mens-track-and-field</t>
  </si>
  <si>
    <t>https://twitter.com/messiahxctf</t>
  </si>
  <si>
    <t>https://gomessiah.com/sports/2014/8/5/GEN_0805140853</t>
  </si>
  <si>
    <t>Messiah (PA)</t>
  </si>
  <si>
    <t>77.20%</t>
  </si>
  <si>
    <t>$51,670</t>
  </si>
  <si>
    <t>DIII73434</t>
  </si>
  <si>
    <t>Rasinske</t>
  </si>
  <si>
    <t>kirsten.howland@messiah.edu</t>
  </si>
  <si>
    <t>https://www.instagram.com/messiahxctf/</t>
  </si>
  <si>
    <t>DIII15426</t>
  </si>
  <si>
    <t>Dick</t>
  </si>
  <si>
    <t>Ocker</t>
  </si>
  <si>
    <t>DIII15424</t>
  </si>
  <si>
    <t>Arnold</t>
  </si>
  <si>
    <t>kbates@messiah.edu</t>
  </si>
  <si>
    <t>DIII15423</t>
  </si>
  <si>
    <t>Barko</t>
  </si>
  <si>
    <t>wbarko@messiah.edu</t>
  </si>
  <si>
    <t>https://www.facebook.com/william.barko</t>
  </si>
  <si>
    <t>DIII15429</t>
  </si>
  <si>
    <t>Cornelius</t>
  </si>
  <si>
    <t>dcornelius@messiah.edu</t>
  </si>
  <si>
    <t>DIII15428</t>
  </si>
  <si>
    <t>ecornelius@messiah.edu</t>
  </si>
  <si>
    <t>https://twitter.com/emsen44</t>
  </si>
  <si>
    <t>DIII64843</t>
  </si>
  <si>
    <t>Speer</t>
  </si>
  <si>
    <t>rspeer@messiah.edu</t>
  </si>
  <si>
    <t>717-796-1800x7382</t>
  </si>
  <si>
    <t>51,670</t>
  </si>
  <si>
    <t>DIII20738</t>
  </si>
  <si>
    <t>Welshans</t>
  </si>
  <si>
    <t>https://www.facebook.com/mckenna.welshans</t>
  </si>
  <si>
    <t>Misericordia University</t>
  </si>
  <si>
    <t>214069</t>
  </si>
  <si>
    <t>https://www.misericordia.edu/page.cfm?p=530</t>
  </si>
  <si>
    <t>DIII15490</t>
  </si>
  <si>
    <t>Wadas</t>
  </si>
  <si>
    <t>cwadas@misericordia.edu</t>
  </si>
  <si>
    <t>570-674-3365</t>
  </si>
  <si>
    <t>https://athletics.misericordia.edu/sports/mens-track-and-field</t>
  </si>
  <si>
    <t>https://twitter.com/muxc_tf</t>
  </si>
  <si>
    <t>https://athletics.misericordia.edu/sb_output.aspx?frform=13</t>
  </si>
  <si>
    <t>Misericordia</t>
  </si>
  <si>
    <t>84.60%</t>
  </si>
  <si>
    <t>$52,530</t>
  </si>
  <si>
    <t>DIII48339</t>
  </si>
  <si>
    <t>anelson@misericordia.edu</t>
  </si>
  <si>
    <t>570-674-8157</t>
  </si>
  <si>
    <t>https://twitter.com/afullnelson15</t>
  </si>
  <si>
    <t>DIII71745</t>
  </si>
  <si>
    <t>Lattuga</t>
  </si>
  <si>
    <t>dlattuga@misericordia.edu</t>
  </si>
  <si>
    <t>https://x.com/dylanlattuga_</t>
  </si>
  <si>
    <t>https://www.instagram.com/mucougars_cctf/</t>
  </si>
  <si>
    <t>DIII23555</t>
  </si>
  <si>
    <t>Daubert</t>
  </si>
  <si>
    <t>https://twitter.com/perf_coach_carl</t>
  </si>
  <si>
    <t>DIII15492</t>
  </si>
  <si>
    <t>https://www.facebook.com/michael.kinney.98229</t>
  </si>
  <si>
    <t>DIII15493</t>
  </si>
  <si>
    <t>Suponcic</t>
  </si>
  <si>
    <t>Moravian College</t>
  </si>
  <si>
    <t>214157</t>
  </si>
  <si>
    <t>https://www.moravian.edu/academics</t>
  </si>
  <si>
    <t>DIII15560</t>
  </si>
  <si>
    <t>Baumann</t>
  </si>
  <si>
    <t>baumannj@moravian.edu</t>
  </si>
  <si>
    <t>610-861-1578</t>
  </si>
  <si>
    <t>https://www.moraviansports.com/sports/mtrack/index</t>
  </si>
  <si>
    <t>https://twitter.com/moravian_xctf</t>
  </si>
  <si>
    <t>https://www.facebook.com/MoravianCollege/</t>
  </si>
  <si>
    <t>https://www.instagram.com/moravianxctf/</t>
  </si>
  <si>
    <t>https://www.frontrush.com/FR_Web_App/Player/PlayerSubmit.aspx?sid=5158&amp;ptype=recruit</t>
  </si>
  <si>
    <t>Moravian</t>
  </si>
  <si>
    <t>78.12%</t>
  </si>
  <si>
    <t>$65,268</t>
  </si>
  <si>
    <t>DIII15561</t>
  </si>
  <si>
    <t>D'Ottavio</t>
  </si>
  <si>
    <t>dottavioj@moravian.edu</t>
  </si>
  <si>
    <t>610-625-7826</t>
  </si>
  <si>
    <t>https://twitter.com/jondottavio</t>
  </si>
  <si>
    <t>https://www.facebook.com/jonathan.dottavio</t>
  </si>
  <si>
    <t>https://www.instagram.com/jondottavio/?hl=en</t>
  </si>
  <si>
    <t>DIII56631</t>
  </si>
  <si>
    <t>Harper</t>
  </si>
  <si>
    <t>harperr@moravian.edu</t>
  </si>
  <si>
    <t>DIII64844</t>
  </si>
  <si>
    <t>McFarland</t>
  </si>
  <si>
    <t>mcfarlands@moravian.edu</t>
  </si>
  <si>
    <t>https://www.facebook.com/sean.mcfarland.35/</t>
  </si>
  <si>
    <t>65,268</t>
  </si>
  <si>
    <t>DIII47528</t>
  </si>
  <si>
    <t>Beth Ann</t>
  </si>
  <si>
    <t>Davies</t>
  </si>
  <si>
    <t>daviesb02@moravian.edu</t>
  </si>
  <si>
    <t>DIII63160</t>
  </si>
  <si>
    <t>Sear</t>
  </si>
  <si>
    <t>searm@moravian.edu</t>
  </si>
  <si>
    <t>610-861-1568</t>
  </si>
  <si>
    <t>DIII76622</t>
  </si>
  <si>
    <t>Scheck</t>
  </si>
  <si>
    <t>DIII73435</t>
  </si>
  <si>
    <t>AC Peter has been removed.</t>
  </si>
  <si>
    <t>Muhlenberg College</t>
  </si>
  <si>
    <t>Allentown</t>
  </si>
  <si>
    <t>214175</t>
  </si>
  <si>
    <t>https://www.muhlenberg.edu/main/academics/llc/majorsandminors/</t>
  </si>
  <si>
    <t>DIII51590</t>
  </si>
  <si>
    <t>Filanowski</t>
  </si>
  <si>
    <t>amyfilanowski@muhlenberg.edu</t>
  </si>
  <si>
    <t>484-664-3788</t>
  </si>
  <si>
    <t>https://muhlenbergsports.com/sports/mens-track-and-field</t>
  </si>
  <si>
    <t>https://twitter.com/muhl_xctrk</t>
  </si>
  <si>
    <t>https://www.instagram.com/mulesxctf/</t>
  </si>
  <si>
    <t>https://muhlenbergsports.com/sports/2014/12/12/MTRACK_1212145105.aspx</t>
  </si>
  <si>
    <t>Muhlenberg</t>
  </si>
  <si>
    <t>59.58%</t>
  </si>
  <si>
    <t>$68,311</t>
  </si>
  <si>
    <t>DIII75418</t>
  </si>
  <si>
    <t>Mastro</t>
  </si>
  <si>
    <t>26-30</t>
  </si>
  <si>
    <t>48.00%</t>
  </si>
  <si>
    <t>$62,360</t>
  </si>
  <si>
    <t>DIII67538</t>
  </si>
  <si>
    <t>62,360</t>
  </si>
  <si>
    <t>DIII67539</t>
  </si>
  <si>
    <t>AC Lily has been removed.</t>
  </si>
  <si>
    <t>Neumann University</t>
  </si>
  <si>
    <t>Aston</t>
  </si>
  <si>
    <t>214272</t>
  </si>
  <si>
    <t>https://catalog.neumann.edu/content.php?catoid=3&amp;navoid=74</t>
  </si>
  <si>
    <t>DIII15680</t>
  </si>
  <si>
    <t>simpsonc@neumann.edu</t>
  </si>
  <si>
    <t>484-840-4732</t>
  </si>
  <si>
    <t>https://www.neumannathletics.com/sports/mens-track-and-field</t>
  </si>
  <si>
    <t>https://twitter.com/neumannxctf</t>
  </si>
  <si>
    <t>https://www.facebook.com/chris.simpson.51151</t>
  </si>
  <si>
    <t>https://www.neumannathletics.com/sb_output.aspx?form=3</t>
  </si>
  <si>
    <t>Neumann (PA)</t>
  </si>
  <si>
    <t>10,000-25,028</t>
  </si>
  <si>
    <t>78.67%</t>
  </si>
  <si>
    <t>$50,920</t>
  </si>
  <si>
    <t>DIII76017</t>
  </si>
  <si>
    <t>carterr@neumann.edu</t>
  </si>
  <si>
    <t>https://www.facebook.com/RyanuCarter/</t>
  </si>
  <si>
    <t>10,000-25,024</t>
  </si>
  <si>
    <t>50,920</t>
  </si>
  <si>
    <t>DIII66688</t>
  </si>
  <si>
    <t>Lorielle</t>
  </si>
  <si>
    <t>LaForest</t>
  </si>
  <si>
    <t>Penn State Abington</t>
  </si>
  <si>
    <t>Abington</t>
  </si>
  <si>
    <t>214801</t>
  </si>
  <si>
    <t>https://abington.psu.edu/majors-at-abington</t>
  </si>
  <si>
    <t>DIII58495</t>
  </si>
  <si>
    <t>wsh5154@psu.edu</t>
  </si>
  <si>
    <t>https://abingtonsports.com/sports/mens-tennis</t>
  </si>
  <si>
    <t>https://www.facebook.com/people/Warren-Harvey/100009984517158/</t>
  </si>
  <si>
    <t>https://abingtonsports.com/sb_output.aspx?form=19</t>
  </si>
  <si>
    <t>Penn State-Abington</t>
  </si>
  <si>
    <t>$55,848</t>
  </si>
  <si>
    <t>DIII67540</t>
  </si>
  <si>
    <t>MacInnes</t>
  </si>
  <si>
    <t>DIII67541</t>
  </si>
  <si>
    <t>mtp5438@psu.edu</t>
  </si>
  <si>
    <t>Penn State Erie - The Behrend College</t>
  </si>
  <si>
    <t>214591</t>
  </si>
  <si>
    <t>https://behrend.psu.edu/Academics/academic-programs/majors-minors</t>
  </si>
  <si>
    <t>DIII15783</t>
  </si>
  <si>
    <t>gdc120@psu.edu</t>
  </si>
  <si>
    <t>814-898-6239</t>
  </si>
  <si>
    <t>https://www.psblions.com/sports/mtrack/index</t>
  </si>
  <si>
    <t>https://twitter.com/behrendtfxc</t>
  </si>
  <si>
    <t>https://www.frontrush.com/FR_Web_App/Player/PlayerSubmit.aspx?sid=3910&amp;ptype=recruit</t>
  </si>
  <si>
    <t>Penn State-Behrend</t>
  </si>
  <si>
    <t>84.00%</t>
  </si>
  <si>
    <t>DIII22690</t>
  </si>
  <si>
    <t>DIII64845</t>
  </si>
  <si>
    <t>Radel</t>
  </si>
  <si>
    <t>mfr5885@psu.edu</t>
  </si>
  <si>
    <t>814-898-6240</t>
  </si>
  <si>
    <t>https://www.facebook.com/morgan.radel.35/</t>
  </si>
  <si>
    <t>https://www.instagram.com/mo_radel/</t>
  </si>
  <si>
    <t>https://www.instagram.com/behrend_xctf/</t>
  </si>
  <si>
    <t>Penn State Harrisburg</t>
  </si>
  <si>
    <t>214713</t>
  </si>
  <si>
    <t>https://admissions.psu.edu/academics/majors/4year/?displayBy=campus&amp;campus=9</t>
  </si>
  <si>
    <t>DIII71746</t>
  </si>
  <si>
    <t>lec5218@psu.edu</t>
  </si>
  <si>
    <t>https://athletics.hbg.psu.edu/sports/mtrack/index</t>
  </si>
  <si>
    <t>https://twitter.com/pshbgtfxc</t>
  </si>
  <si>
    <t>https://www.facebook.com/PSUHBGTF/</t>
  </si>
  <si>
    <t>https://www.instagram.com/pshbgtfxc/</t>
  </si>
  <si>
    <t>https://athletics.hbg.psu.edu/prospectiveAthletes/mxc</t>
  </si>
  <si>
    <t>Penn State-Harrisburg</t>
  </si>
  <si>
    <t>83.00%</t>
  </si>
  <si>
    <t>DIII46921</t>
  </si>
  <si>
    <t>rlh5964@psu.edu</t>
  </si>
  <si>
    <t>DIII75419</t>
  </si>
  <si>
    <t>xeb5004@psu.edu</t>
  </si>
  <si>
    <t>https://x.com/_XavierBrown_</t>
  </si>
  <si>
    <t>DIII76623</t>
  </si>
  <si>
    <t>Mathias</t>
  </si>
  <si>
    <t>Assistant Coach (Pole Vault, Vertical Jumps)</t>
  </si>
  <si>
    <t>akm223@psu.edu</t>
  </si>
  <si>
    <t>https://www.facebook.com/adam.mathias.94/</t>
  </si>
  <si>
    <t>DIII76624</t>
  </si>
  <si>
    <t>Brianne</t>
  </si>
  <si>
    <t>bkj109@psu.edu</t>
  </si>
  <si>
    <t>Rosemont College</t>
  </si>
  <si>
    <t>Bryn Mawr</t>
  </si>
  <si>
    <t>215691</t>
  </si>
  <si>
    <t>https://www.rosemont.edu/academics/undergraduate/majors/</t>
  </si>
  <si>
    <t>DIII71747</t>
  </si>
  <si>
    <t>HC Cardwell has been removed.</t>
  </si>
  <si>
    <t>https://rosemont-ravens.com/sports/mens-soccer</t>
  </si>
  <si>
    <t>https://twitter.com/rosemontxc</t>
  </si>
  <si>
    <t>https://www.facebook.com/RosemontMSOC/</t>
  </si>
  <si>
    <t>https://www.instagram.com/rosemonttrackxc/</t>
  </si>
  <si>
    <t>https://forms.office.com/Pages/ResponsePage.aspx?id=Pj_D0Xd3mE-Oh3_uz9ifdLL0V55Ga_ZCiBvxaHimLMhUNDYzTTI3TlNaTE5NT09VTFVDTE4yU1RSTSQlQCN0PWcu</t>
  </si>
  <si>
    <t>Rosemont (PA)</t>
  </si>
  <si>
    <t>430-570</t>
  </si>
  <si>
    <t>16-26</t>
  </si>
  <si>
    <t>78.41%</t>
  </si>
  <si>
    <t>Saint Francis University</t>
  </si>
  <si>
    <t>Loretto</t>
  </si>
  <si>
    <t>215743</t>
  </si>
  <si>
    <t>https://www.francis.edu/Undergraduate-Degrees-and-Programs/</t>
  </si>
  <si>
    <t>DI13930</t>
  </si>
  <si>
    <t>dhoover@francis.edu</t>
  </si>
  <si>
    <t>814-472-3345</t>
  </si>
  <si>
    <t>https://sfuathletics.com/sports/mens-track-and-field</t>
  </si>
  <si>
    <t>https://twitter.com/sfutrackfield</t>
  </si>
  <si>
    <t>https://twitter.com/redflashxctf</t>
  </si>
  <si>
    <t>https://www.facebook.com/RedFlashXCTF</t>
  </si>
  <si>
    <t>https://www.instagram.com/usf_tf_xc/</t>
  </si>
  <si>
    <t>St. Francis (PA)</t>
  </si>
  <si>
    <t>55.98%</t>
  </si>
  <si>
    <t>$57,362</t>
  </si>
  <si>
    <t>DI95954</t>
  </si>
  <si>
    <t>McCray</t>
  </si>
  <si>
    <t>bmccray@francis.edu</t>
  </si>
  <si>
    <t>814-472-3882</t>
  </si>
  <si>
    <t>https://www.instagram.com/coach_cray/</t>
  </si>
  <si>
    <t>DI91853</t>
  </si>
  <si>
    <t>cfrederick@francis.edu</t>
  </si>
  <si>
    <t>814-472-3201</t>
  </si>
  <si>
    <t>https://twitter.com/cfred22193-x-fm</t>
  </si>
  <si>
    <t>DI79397</t>
  </si>
  <si>
    <t>Horton</t>
  </si>
  <si>
    <t>dhorton@francis.edu</t>
  </si>
  <si>
    <t>814-472-3756</t>
  </si>
  <si>
    <t>DI101388</t>
  </si>
  <si>
    <t>Schulte</t>
  </si>
  <si>
    <t>jas173@francis.edu</t>
  </si>
  <si>
    <t>Saint Vincent College - Pennsylvania</t>
  </si>
  <si>
    <t>Latrobe</t>
  </si>
  <si>
    <t>215798</t>
  </si>
  <si>
    <t>https://www.stvincent.edu/academics/majors-and-programs</t>
  </si>
  <si>
    <t>DIII16030</t>
  </si>
  <si>
    <t>Wanichko</t>
  </si>
  <si>
    <t>kevin.wanichko@stvincent.edu</t>
  </si>
  <si>
    <t>724-805-2913</t>
  </si>
  <si>
    <t>https://athletics.stvincent.edu/sports/mens-track-and-field</t>
  </si>
  <si>
    <t>https://twitter.com/wanichko13</t>
  </si>
  <si>
    <t>https://twitter.com/svc_xctf</t>
  </si>
  <si>
    <t>https://www.facebook.com/kevin.wanichko</t>
  </si>
  <si>
    <t>https://athletics.stvincent.edu/sb_output.aspx?form=3</t>
  </si>
  <si>
    <t>St. Vincent (PA)</t>
  </si>
  <si>
    <t>68.20%</t>
  </si>
  <si>
    <t>$53,330</t>
  </si>
  <si>
    <t>DIII53431</t>
  </si>
  <si>
    <t>alexander.parker@stvincent.edu</t>
  </si>
  <si>
    <t>https://www.instagram.com/svc_xctf/</t>
  </si>
  <si>
    <t>DIII53430</t>
  </si>
  <si>
    <t>Genie</t>
  </si>
  <si>
    <t>genie.wanichko@stvincent.edu</t>
  </si>
  <si>
    <t>DIII73436</t>
  </si>
  <si>
    <t>https://x.com/_collin1</t>
  </si>
  <si>
    <t>Susquehanna University</t>
  </si>
  <si>
    <t>Selinsgrove</t>
  </si>
  <si>
    <t>216278</t>
  </si>
  <si>
    <t>https://www.susqu.edu/academics/majors-and-minors</t>
  </si>
  <si>
    <t>DIII16086</t>
  </si>
  <si>
    <t>Senecal</t>
  </si>
  <si>
    <t>senecal@susqu.edu</t>
  </si>
  <si>
    <t>570-372-4416</t>
  </si>
  <si>
    <t>https://suriverhawks.com/sports/mens-track-and-field</t>
  </si>
  <si>
    <t>https://twitter.com/e_senecal</t>
  </si>
  <si>
    <t>https://twitter.com/susquxctf</t>
  </si>
  <si>
    <t>https://www.facebook.com/SusquehannaTrack/</t>
  </si>
  <si>
    <t>https://www.instagram.com/susquxctf/</t>
  </si>
  <si>
    <t>http://www.frontrush.com/Templates/FRGeneral/Susquehanna/MSoccer/SubmissionForm/susqumsoccer.html</t>
  </si>
  <si>
    <t>Susquehanna</t>
  </si>
  <si>
    <t>68.49%</t>
  </si>
  <si>
    <t>$37,931</t>
  </si>
  <si>
    <t>DIII16092</t>
  </si>
  <si>
    <t>weirr@susqu.edu</t>
  </si>
  <si>
    <t>https://www.facebook.com/ryan.weir.334</t>
  </si>
  <si>
    <t>DIII64846</t>
  </si>
  <si>
    <t>Keefer</t>
  </si>
  <si>
    <t>Goodspeed</t>
  </si>
  <si>
    <t>goodspeed@susqu.edu</t>
  </si>
  <si>
    <t>37,931</t>
  </si>
  <si>
    <t>DIII16088</t>
  </si>
  <si>
    <t>Clinchoc</t>
  </si>
  <si>
    <t>clinchoc@susqu.edu</t>
  </si>
  <si>
    <t>570-372-4558</t>
  </si>
  <si>
    <t>https://twitter.com/the_bullfrg</t>
  </si>
  <si>
    <t>https://www.facebook.com/JJ.Clinchoc</t>
  </si>
  <si>
    <t>DIII16093</t>
  </si>
  <si>
    <t>mcguirer@susqu.edu</t>
  </si>
  <si>
    <t>DIII73437</t>
  </si>
  <si>
    <t>Showstead</t>
  </si>
  <si>
    <t>showstead@susqu.edu</t>
  </si>
  <si>
    <t>570-372-4411</t>
  </si>
  <si>
    <t>Swarthmore College</t>
  </si>
  <si>
    <t>Swarthmore</t>
  </si>
  <si>
    <t>216287</t>
  </si>
  <si>
    <t>https://www.swarthmore.edu/academics</t>
  </si>
  <si>
    <t>DIII16148</t>
  </si>
  <si>
    <t>pcarrol2@swarthmore.edu</t>
  </si>
  <si>
    <t>610-328-8683</t>
  </si>
  <si>
    <t>https://swarthmoreathletics.com/sports/mens-track-and-field</t>
  </si>
  <si>
    <t>https://twitter.com/swatxctf</t>
  </si>
  <si>
    <t>https://www.facebook.com/peter.carroll.944</t>
  </si>
  <si>
    <t>https://www.facebook.com/SwarthmoreTF/</t>
  </si>
  <si>
    <t>https://www.instagram.com/swatxctf/</t>
  </si>
  <si>
    <t>http://frontrush.com/templates/frgeneral/Swarthmore/Wlacrosse/submissionform/swarthmorewlacrosse.html</t>
  </si>
  <si>
    <t>705-790</t>
  </si>
  <si>
    <t>10.73%</t>
  </si>
  <si>
    <t>DIII16151</t>
  </si>
  <si>
    <t>Lucci</t>
  </si>
  <si>
    <t>llucci1@swarthmore.edu</t>
  </si>
  <si>
    <t>DIII16149</t>
  </si>
  <si>
    <t>Noon</t>
  </si>
  <si>
    <t>jnoon1@swarthmore.edu</t>
  </si>
  <si>
    <t>DIII16152</t>
  </si>
  <si>
    <t>Gutwein-Guenther</t>
  </si>
  <si>
    <t>Thiel College</t>
  </si>
  <si>
    <t>https://www.thiel.edu/academics/majors-areas-of-study</t>
  </si>
  <si>
    <t>DIII78229</t>
  </si>
  <si>
    <t>Jessi</t>
  </si>
  <si>
    <t>Juarez</t>
  </si>
  <si>
    <t>jjuarez@thiel.edu</t>
  </si>
  <si>
    <t>https://thielathletics.com/sports/track-and-field</t>
  </si>
  <si>
    <t>http://www.thielathletics.com/sb_output.aspx?frform=10&amp;path=track</t>
  </si>
  <si>
    <t>DIII78230</t>
  </si>
  <si>
    <t>Litz</t>
  </si>
  <si>
    <t>Assistant Director of Track-and-Field</t>
  </si>
  <si>
    <t>BLitz@thiel.edu</t>
  </si>
  <si>
    <t>216357</t>
  </si>
  <si>
    <t>DIII76625</t>
  </si>
  <si>
    <t>Interim HC Isaac has been removed.</t>
  </si>
  <si>
    <t>https://twitter.com/thielxctf</t>
  </si>
  <si>
    <t>https://www.instagram.com/thielxctf/</t>
  </si>
  <si>
    <t>81.89%</t>
  </si>
  <si>
    <t>University of Scranton</t>
  </si>
  <si>
    <t>215929</t>
  </si>
  <si>
    <t>https://admissions.scranton.edu/academic-programs/majors-minors/index.shtml</t>
  </si>
  <si>
    <t>DIII64847</t>
  </si>
  <si>
    <t>Cutright</t>
  </si>
  <si>
    <t>jon.cutright@scranton.edu</t>
  </si>
  <si>
    <t>570-941-4161</t>
  </si>
  <si>
    <t>https://athletics.scranton.edu/sports/mtrack/index</t>
  </si>
  <si>
    <t>https://twitter.com/scranton_xctf</t>
  </si>
  <si>
    <t>https://www.facebook.com/scrantonxctf/</t>
  </si>
  <si>
    <t>https://www.instagram.com/scranton_xctf/</t>
  </si>
  <si>
    <t>https://athletics.scranton.edu/sports/2023/5/10/mens-track-field-recruit-info.aspx</t>
  </si>
  <si>
    <t>83.80%</t>
  </si>
  <si>
    <t>DIII71004</t>
  </si>
  <si>
    <t xml:space="preserve">Van Gieson </t>
  </si>
  <si>
    <t>https://www.facebook.com/ScrantonXCTF/</t>
  </si>
  <si>
    <t>DIII71005</t>
  </si>
  <si>
    <t>Harding</t>
  </si>
  <si>
    <t>DIII76018</t>
  </si>
  <si>
    <t>DIII15981</t>
  </si>
  <si>
    <t>william.burke3@scranton.edu</t>
  </si>
  <si>
    <t>570-941-7440</t>
  </si>
  <si>
    <t>Ursinus College</t>
  </si>
  <si>
    <t>216524</t>
  </si>
  <si>
    <t>https://www.ursinus.edu/academics/majors-and-minors/</t>
  </si>
  <si>
    <t>93</t>
  </si>
  <si>
    <t>DIII71008</t>
  </si>
  <si>
    <t>Volunteer Assistant Coach (Pole Vault, Multi-events)</t>
  </si>
  <si>
    <t>kaclark5@gmail.com</t>
  </si>
  <si>
    <t>https://www.ursinusathletics.com/sports/mtrack/index</t>
  </si>
  <si>
    <t>https://twitter.com/uctfxc</t>
  </si>
  <si>
    <t>https://www.facebook.com/BearsXCTandF/</t>
  </si>
  <si>
    <t>https://www.instagram.com/uctfxc/</t>
  </si>
  <si>
    <t>https://www.ursinusathletics.com/sports/mtrack/recruitform</t>
  </si>
  <si>
    <t>Ursinus</t>
  </si>
  <si>
    <t>76.56%</t>
  </si>
  <si>
    <t>DIII71752</t>
  </si>
  <si>
    <t>Puleo</t>
  </si>
  <si>
    <t>DIII16269</t>
  </si>
  <si>
    <t>Melius</t>
  </si>
  <si>
    <t>melius87@gmail.com</t>
  </si>
  <si>
    <t>DIII71754</t>
  </si>
  <si>
    <t>tlambert@ursinus.edu</t>
  </si>
  <si>
    <t>DIII56030</t>
  </si>
  <si>
    <t>DIII16271</t>
  </si>
  <si>
    <t>Gerry</t>
  </si>
  <si>
    <t>Shatzer</t>
  </si>
  <si>
    <t>DIII56029</t>
  </si>
  <si>
    <t>Giannetti</t>
  </si>
  <si>
    <t>DIII73438</t>
  </si>
  <si>
    <t>Recruiting Coordinator, Assistant Coach (Mid-Distance, Distance)</t>
  </si>
  <si>
    <t>cgreen@ursinus.edu</t>
  </si>
  <si>
    <t>https://twitter.com/caseygreen9</t>
  </si>
  <si>
    <t>https://www.instagram.com/coachgreen_ucbears/</t>
  </si>
  <si>
    <t>DIII78231</t>
  </si>
  <si>
    <t>Head Coach (Sprints, Hurdles, Jumps)</t>
  </si>
  <si>
    <t>dnelson@ursinus.edu</t>
  </si>
  <si>
    <t>DIII71749</t>
  </si>
  <si>
    <t>Palescando</t>
  </si>
  <si>
    <t>apalescandolo@ursinus.edu</t>
  </si>
  <si>
    <t>DIII78232</t>
  </si>
  <si>
    <t>Gichana</t>
  </si>
  <si>
    <t>cgichana@ursinus.edu</t>
  </si>
  <si>
    <t>DIII71751</t>
  </si>
  <si>
    <t>dmason@ursinus.edu</t>
  </si>
  <si>
    <t>https://www.instagram.com/dougmase/</t>
  </si>
  <si>
    <t>DIII71750</t>
  </si>
  <si>
    <t>e, n, j</t>
  </si>
  <si>
    <t>Nickie</t>
  </si>
  <si>
    <t>Annelli</t>
  </si>
  <si>
    <t>nannelli@ursinus.edu</t>
  </si>
  <si>
    <t>DIII16266</t>
  </si>
  <si>
    <t>HC Carl has been removed.</t>
  </si>
  <si>
    <t>https://twitter.com/coachblick</t>
  </si>
  <si>
    <t>DIII71753</t>
  </si>
  <si>
    <t>AC Jenn has been removed.</t>
  </si>
  <si>
    <t>DIII64848</t>
  </si>
  <si>
    <t>Volunteer AC Geoff has been removed.</t>
  </si>
  <si>
    <t>Washington &amp; Jefferson College</t>
  </si>
  <si>
    <t>216667</t>
  </si>
  <si>
    <t>https://www.washjeff.edu/areas-of-study</t>
  </si>
  <si>
    <t>DIII48341</t>
  </si>
  <si>
    <t>Shaylyn</t>
  </si>
  <si>
    <t>Gower</t>
  </si>
  <si>
    <t>agower@washjeff.edu</t>
  </si>
  <si>
    <t>https://gopresidents.com/sports/mens-track-and-field</t>
  </si>
  <si>
    <t>https://www.instagram.com/wj_tf_xc/</t>
  </si>
  <si>
    <t>https://gopresidents.com/sb_output.aspx?frform=4&amp;path=track</t>
  </si>
  <si>
    <t>Washington &amp; Jefferson</t>
  </si>
  <si>
    <t>86.22%</t>
  </si>
  <si>
    <t>DIII61303</t>
  </si>
  <si>
    <t>Upton</t>
  </si>
  <si>
    <t>supton@washjeff.edu</t>
  </si>
  <si>
    <t>724-503-1001x3079</t>
  </si>
  <si>
    <t>https://twitter.com/WJ_CoachUpton</t>
  </si>
  <si>
    <t>DIII47531</t>
  </si>
  <si>
    <t>jsimpson@washjeff.edu</t>
  </si>
  <si>
    <t>DIII75421</t>
  </si>
  <si>
    <t>Umar</t>
  </si>
  <si>
    <t>Waynesburg University</t>
  </si>
  <si>
    <t>Waynesburg</t>
  </si>
  <si>
    <t>216694</t>
  </si>
  <si>
    <t>https://www.waynesburg.edu/majors</t>
  </si>
  <si>
    <t>DIII48342</t>
  </si>
  <si>
    <t>https://waynesburgsports.com/sports/mens-track-and-field</t>
  </si>
  <si>
    <t>https://twitter.com/thekatieallison</t>
  </si>
  <si>
    <t>https://twitter.com/wu_track</t>
  </si>
  <si>
    <t>https://www.facebook.com/Waynesburg-University-Cross-Country-131569463542958/</t>
  </si>
  <si>
    <t>https://www.instagram.com/waynesburg_xc_and_track/</t>
  </si>
  <si>
    <t>https://waynesburgsports.com/sports/2023/7/3/how-to-become-a-jacket.aspx</t>
  </si>
  <si>
    <t>88.90%</t>
  </si>
  <si>
    <t>DIII48344</t>
  </si>
  <si>
    <t>DIII70121</t>
  </si>
  <si>
    <t>DIII70119</t>
  </si>
  <si>
    <t>Aubrey</t>
  </si>
  <si>
    <t>Wingeart-Durgin</t>
  </si>
  <si>
    <t>DIII26308</t>
  </si>
  <si>
    <t>Hardie</t>
  </si>
  <si>
    <t>chardie@waynesburg.edu</t>
  </si>
  <si>
    <t>724-852-3438</t>
  </si>
  <si>
    <t>https://twitter.com/coach_hardie_wu</t>
  </si>
  <si>
    <t>https://www.facebook.com/chris.hardie.18</t>
  </si>
  <si>
    <t>https://www.instagram.com/coach_hardie_wu/</t>
  </si>
  <si>
    <t>DIII16420</t>
  </si>
  <si>
    <t>Rush</t>
  </si>
  <si>
    <t>laurel.rush@waynesburg.edu</t>
  </si>
  <si>
    <t>https://www.facebook.com/laurel.rush.56</t>
  </si>
  <si>
    <t>216,694</t>
  </si>
  <si>
    <t>DIII27177</t>
  </si>
  <si>
    <t>Sowers</t>
  </si>
  <si>
    <t>megan.sowers@waynesburg.edu</t>
  </si>
  <si>
    <t>https://www.instagram.com/megmsowers/</t>
  </si>
  <si>
    <t>DIII16421</t>
  </si>
  <si>
    <t>Lubich</t>
  </si>
  <si>
    <t>mlubich@waynesburg.edu</t>
  </si>
  <si>
    <t>DIII70120</t>
  </si>
  <si>
    <t>Thacker</t>
  </si>
  <si>
    <t>https://www.facebook.com/kevin.thacker.92/</t>
  </si>
  <si>
    <t>https://www.instagram.com/the_thackshack/</t>
  </si>
  <si>
    <t>DIII70122</t>
  </si>
  <si>
    <t>Westminster College - Pennsylvania</t>
  </si>
  <si>
    <t>New Wilmington</t>
  </si>
  <si>
    <t>216807</t>
  </si>
  <si>
    <t>https://www.westminster.edu/academics/</t>
  </si>
  <si>
    <t>DIII16474</t>
  </si>
  <si>
    <t>McNeil</t>
  </si>
  <si>
    <t>mcneiltj@westminster.edu</t>
  </si>
  <si>
    <t>724-946-6213</t>
  </si>
  <si>
    <t>https://athletics.westminster.edu/sports/mens-track-and-field</t>
  </si>
  <si>
    <t>https://www.facebook.com/tim.mcneil.771</t>
  </si>
  <si>
    <t>https://www.facebook.com/Westminster-Track-Field-416919537588/</t>
  </si>
  <si>
    <t>https://athletics.westminster.edu/sb_output.aspx?form=66</t>
  </si>
  <si>
    <t>Westminster (PA)</t>
  </si>
  <si>
    <t>72.80%</t>
  </si>
  <si>
    <t>DIII63164</t>
  </si>
  <si>
    <t>parkermg@westminster.edu</t>
  </si>
  <si>
    <t>DIII16476</t>
  </si>
  <si>
    <t>Bradi</t>
  </si>
  <si>
    <t>Rhoades</t>
  </si>
  <si>
    <t>rhoadeb@westminster.edu</t>
  </si>
  <si>
    <t>724-946-7243</t>
  </si>
  <si>
    <t>https://www.facebook.com/people/Bradi-Rhoades/112694812699</t>
  </si>
  <si>
    <t>DIII73441</t>
  </si>
  <si>
    <t>Jenny</t>
  </si>
  <si>
    <t>Krueger</t>
  </si>
  <si>
    <t>kruegeje@westminster.edu</t>
  </si>
  <si>
    <t>DIII73440</t>
  </si>
  <si>
    <t>Rudolph</t>
  </si>
  <si>
    <t>rudolper@westminster.edu</t>
  </si>
  <si>
    <t>https://twitter.com/emmaroserudolph</t>
  </si>
  <si>
    <t>https://www.facebook.com/Emma1576/</t>
  </si>
  <si>
    <t>https://www.instagram.com/iflyem/</t>
  </si>
  <si>
    <t>DIII73439</t>
  </si>
  <si>
    <t>Amon</t>
  </si>
  <si>
    <t>Sams</t>
  </si>
  <si>
    <t>samsay@westminster.edu</t>
  </si>
  <si>
    <t>https://www.instagram.com/the_coach_sams703/</t>
  </si>
  <si>
    <t>Widener University</t>
  </si>
  <si>
    <t>Chester</t>
  </si>
  <si>
    <t>216852</t>
  </si>
  <si>
    <t>https://www.widener.edu/academics/undergraduate/majors.aspx</t>
  </si>
  <si>
    <t>DIII16542</t>
  </si>
  <si>
    <t>Touey</t>
  </si>
  <si>
    <t>vptouey@widener.edu</t>
  </si>
  <si>
    <t>610-499-4453</t>
  </si>
  <si>
    <t>https://widenerpride.com/sports/mens-track-and-field</t>
  </si>
  <si>
    <t>Widener</t>
  </si>
  <si>
    <t>515-600</t>
  </si>
  <si>
    <t>DIII16545</t>
  </si>
  <si>
    <t>DIII58499</t>
  </si>
  <si>
    <t>Crosby</t>
  </si>
  <si>
    <t>https://www.facebook.com/andrew.crosby.77/</t>
  </si>
  <si>
    <t>https://www.instagram.com/Widenermensxctf/</t>
  </si>
  <si>
    <t>DIII16543</t>
  </si>
  <si>
    <t>Butz</t>
  </si>
  <si>
    <t>DIII58498</t>
  </si>
  <si>
    <t>Caputo</t>
  </si>
  <si>
    <t>https://www.facebook.com/dylan.caputo.9/</t>
  </si>
  <si>
    <t>DIII58500</t>
  </si>
  <si>
    <t>Rastatter</t>
  </si>
  <si>
    <t>rjrastatter@widener.edu</t>
  </si>
  <si>
    <t>https://www.instagram.com/ryan_rastatter/</t>
  </si>
  <si>
    <t>York College of Pennsylvania</t>
  </si>
  <si>
    <t>York</t>
  </si>
  <si>
    <t>217059</t>
  </si>
  <si>
    <t>https://www.ycp.edu/academics/majors-and-minors/</t>
  </si>
  <si>
    <t>DIII16689</t>
  </si>
  <si>
    <t>LoBianco</t>
  </si>
  <si>
    <t>slobianc@ycp.edu</t>
  </si>
  <si>
    <t>717-815-1948</t>
  </si>
  <si>
    <t>https://ycpspartans.com/sports/mens-track-and-field</t>
  </si>
  <si>
    <t>https://ycp.prestosports.com/sports/mtrack/Recruit_Questionnaire</t>
  </si>
  <si>
    <t>York (PA)</t>
  </si>
  <si>
    <t>$37,740</t>
  </si>
  <si>
    <t>DIII58501</t>
  </si>
  <si>
    <t>Nelo</t>
  </si>
  <si>
    <t>https://www.facebook.com/tony.nelo.5/</t>
  </si>
  <si>
    <t>https://www.instagram.com/tony_nelo678/</t>
  </si>
  <si>
    <t>37,740</t>
  </si>
  <si>
    <t>DIII26319</t>
  </si>
  <si>
    <t>cbrown55@ycp.edu</t>
  </si>
  <si>
    <t>Rhode Island College</t>
  </si>
  <si>
    <t>217420</t>
  </si>
  <si>
    <t>https://www.ric.edu/admissions/Pages/Majors-and-Programs.aspx</t>
  </si>
  <si>
    <t>DIII45431</t>
  </si>
  <si>
    <t>Rudd</t>
  </si>
  <si>
    <t>Coordinator of Track</t>
  </si>
  <si>
    <t>trudd1@ric.edu</t>
  </si>
  <si>
    <t>401-456-2889</t>
  </si>
  <si>
    <t>https://www.goanchormen.com/sports/mens-track-and-field</t>
  </si>
  <si>
    <t>73.52%</t>
  </si>
  <si>
    <t>DIII16766</t>
  </si>
  <si>
    <t>Autumn</t>
  </si>
  <si>
    <t>Wosencroft</t>
  </si>
  <si>
    <t>awosencroft@ric.edu</t>
  </si>
  <si>
    <t>DIII66005</t>
  </si>
  <si>
    <t>Barrette</t>
  </si>
  <si>
    <t>dbarrette@ric.edu</t>
  </si>
  <si>
    <t>https://www.facebook.com/groups/233030706756804/</t>
  </si>
  <si>
    <t>DIII55172</t>
  </si>
  <si>
    <t>Russom</t>
  </si>
  <si>
    <t>mrussom_7099@email.ric.edu</t>
  </si>
  <si>
    <t>Roger Williams University</t>
  </si>
  <si>
    <t>217518</t>
  </si>
  <si>
    <t>https://www.rwu.edu/undergraduate/academics/programs</t>
  </si>
  <si>
    <t>DIII58502</t>
  </si>
  <si>
    <t>Eben</t>
  </si>
  <si>
    <t>Kiesow</t>
  </si>
  <si>
    <t>https://rwuhawks.com/sports/track-and-field</t>
  </si>
  <si>
    <t>https://twitter.com/rwuhawksxctf</t>
  </si>
  <si>
    <t>https://rwuhawks.com/sb_output.aspx?form=13</t>
  </si>
  <si>
    <t>Roger Williams</t>
  </si>
  <si>
    <t>82.17%</t>
  </si>
  <si>
    <t>58,156</t>
  </si>
  <si>
    <t>DIII45435</t>
  </si>
  <si>
    <t>Mo</t>
  </si>
  <si>
    <t>mlogan@rwu.edu</t>
  </si>
  <si>
    <t>$58,156</t>
  </si>
  <si>
    <t>DIII16799</t>
  </si>
  <si>
    <t>slivingston@rwu.edu</t>
  </si>
  <si>
    <t>401-254-3408</t>
  </si>
  <si>
    <t>DIII57619</t>
  </si>
  <si>
    <t>McArdle</t>
  </si>
  <si>
    <t>DIII76019</t>
  </si>
  <si>
    <t>Nostro</t>
  </si>
  <si>
    <t>https://www.facebook.com/steven.nostro.98/</t>
  </si>
  <si>
    <t>https://www.instagram.com/rwu_track/</t>
  </si>
  <si>
    <t>Bob Jones University</t>
  </si>
  <si>
    <t>Independent</t>
  </si>
  <si>
    <t>217749</t>
  </si>
  <si>
    <t>y (Evangelical Christian)</t>
  </si>
  <si>
    <t>https://www.bju.edu/academics/programs/</t>
  </si>
  <si>
    <t>DIII49726</t>
  </si>
  <si>
    <t>Roach</t>
  </si>
  <si>
    <t>keroach@bju.edu</t>
  </si>
  <si>
    <t>https://www.bjubruins.com/sports/mens-track-and-field</t>
  </si>
  <si>
    <t>https://twitter.com/bjubruinsrun</t>
  </si>
  <si>
    <t>https://www.instagram.com/bjubruinsrun/</t>
  </si>
  <si>
    <t>https://www.bjubruins.com/sb_output.aspx?form=6</t>
  </si>
  <si>
    <t>Bob Jones (SC)</t>
  </si>
  <si>
    <t>89.00%</t>
  </si>
  <si>
    <t>$33,190</t>
  </si>
  <si>
    <t>DIII75422</t>
  </si>
  <si>
    <t>https://www.facebook.com/ron.d.carson/</t>
  </si>
  <si>
    <t>https://www.instagram.com/bjubruinsxctf/</t>
  </si>
  <si>
    <t>Maryville College</t>
  </si>
  <si>
    <t>220710</t>
  </si>
  <si>
    <t>https://www.maryvillecollege.edu/academics/programs-of-study/</t>
  </si>
  <si>
    <t>DIII51592</t>
  </si>
  <si>
    <t>Kunle</t>
  </si>
  <si>
    <t>kunle.lawson@maryvillecollege.edu</t>
  </si>
  <si>
    <t>865-981-8399</t>
  </si>
  <si>
    <t>https://www.mcscots.com/sports/mten/index</t>
  </si>
  <si>
    <t>https://www.instagram.com/mcscots_xctf/</t>
  </si>
  <si>
    <t>https://www.mcscots.com/recruits/Recruit_Form_2019-20</t>
  </si>
  <si>
    <t>Maryville (TN)</t>
  </si>
  <si>
    <t>DIII60125</t>
  </si>
  <si>
    <t>Carringer-Adams</t>
  </si>
  <si>
    <t>kaitlyn.carringeradams@maryvillecollege.edu</t>
  </si>
  <si>
    <t>https://twitter.com/mcscots_xctf</t>
  </si>
  <si>
    <t>https://facebook.com/kaitlyn.carringer.1/</t>
  </si>
  <si>
    <t>DIII53433</t>
  </si>
  <si>
    <t>Miniard</t>
  </si>
  <si>
    <t>hunter.miniard@maryvillecollege.edu</t>
  </si>
  <si>
    <t>865-981-8388</t>
  </si>
  <si>
    <t>https://www.instagram.com/hunterminiard/</t>
  </si>
  <si>
    <t>Rhodes College</t>
  </si>
  <si>
    <t>221351</t>
  </si>
  <si>
    <t>https://www.rhodes.edu/content/majors-minors</t>
  </si>
  <si>
    <t>DIII16932</t>
  </si>
  <si>
    <t>harrism@rhodes.edu</t>
  </si>
  <si>
    <t>901-843-3126</t>
  </si>
  <si>
    <t>https://rhodeslynx.com/sports/mens-track-and-field</t>
  </si>
  <si>
    <t>https://twitter.com/rhodesxctrack</t>
  </si>
  <si>
    <t>https://www.facebook.com/marcus.harris.16</t>
  </si>
  <si>
    <t>https://www.facebook.com/rhodes.lynx.7</t>
  </si>
  <si>
    <t>https://www.instagram.com/lynxtrack/</t>
  </si>
  <si>
    <t>https://admission.rhodes.edu/register/athletics</t>
  </si>
  <si>
    <t>Rhodes (TN)</t>
  </si>
  <si>
    <t>49.09%</t>
  </si>
  <si>
    <t>$66,470</t>
  </si>
  <si>
    <t>DIII16931</t>
  </si>
  <si>
    <t>Shankman</t>
  </si>
  <si>
    <t>shankman@rhodes.edu</t>
  </si>
  <si>
    <t>901-843-3950</t>
  </si>
  <si>
    <t>https://twitter.com/coachshankman</t>
  </si>
  <si>
    <t>DIII73442</t>
  </si>
  <si>
    <t>Toler</t>
  </si>
  <si>
    <t>Freyaldenhoven</t>
  </si>
  <si>
    <t>freyaldenhovent@rhodes.edu</t>
  </si>
  <si>
    <t>901-843-3461</t>
  </si>
  <si>
    <t>Sewanee - The University of the South</t>
  </si>
  <si>
    <t>Sewanee</t>
  </si>
  <si>
    <t>221519</t>
  </si>
  <si>
    <t>https://academics.sewanee.edu/</t>
  </si>
  <si>
    <t>41</t>
  </si>
  <si>
    <t>DIII60126</t>
  </si>
  <si>
    <t>micurcio@sewanee.edu</t>
  </si>
  <si>
    <t>931-598-1285</t>
  </si>
  <si>
    <t>https://sewaneetigers.com/sports/mens-track-and-field</t>
  </si>
  <si>
    <t>https://twitter.com/sewaneexc_tf</t>
  </si>
  <si>
    <t>https://www.facebook.com/SewaneeXCTF/</t>
  </si>
  <si>
    <t>https://www.instagram.com/sewaneexc_tf/</t>
  </si>
  <si>
    <t>https://sewaneetigers.com/documents/2021/8/6//2021_2022_Incoming_Freshman_and_New_Varsity_Athletic_Supplemental_Forms.pdf?id=1566</t>
  </si>
  <si>
    <t>Sewanee (TN)</t>
  </si>
  <si>
    <t>53.40%</t>
  </si>
  <si>
    <t>64,630</t>
  </si>
  <si>
    <t>DIII57620</t>
  </si>
  <si>
    <t>Dombrowski</t>
  </si>
  <si>
    <t>931-598-1792</t>
  </si>
  <si>
    <t>https://twitter.com/SewaneeXC_TF</t>
  </si>
  <si>
    <t>$64,630</t>
  </si>
  <si>
    <t>DIII64849</t>
  </si>
  <si>
    <t>Yocum</t>
  </si>
  <si>
    <t>btyocum@sewanee.edu</t>
  </si>
  <si>
    <t>931-598-1691</t>
  </si>
  <si>
    <t>DIII67547</t>
  </si>
  <si>
    <t>Gautier</t>
  </si>
  <si>
    <t>Concordia University - Texas</t>
  </si>
  <si>
    <t>American Southwest Conference (ASC)</t>
  </si>
  <si>
    <t>224004</t>
  </si>
  <si>
    <t>https://www.concordia.edu/academics/majors-and-programs/</t>
  </si>
  <si>
    <t>DIII71755</t>
  </si>
  <si>
    <t>Sherrill</t>
  </si>
  <si>
    <t>https://athletics.concordia.edu/sports/track-and-field</t>
  </si>
  <si>
    <t>https://twitter.com/ctx_xc</t>
  </si>
  <si>
    <t>https://www.instagram.com/ctxtfxc/</t>
  </si>
  <si>
    <t>http://athletics.concordia.edu/sb_output.aspx?form=14</t>
  </si>
  <si>
    <t>Concordia (TX)</t>
  </si>
  <si>
    <t>91.53%</t>
  </si>
  <si>
    <t>$49,814</t>
  </si>
  <si>
    <t>DIII67551</t>
  </si>
  <si>
    <t>dave.sherrill@concordia.edu</t>
  </si>
  <si>
    <t>49,814</t>
  </si>
  <si>
    <t>DIII67549</t>
  </si>
  <si>
    <t>Zahn</t>
  </si>
  <si>
    <t>DIII67550</t>
  </si>
  <si>
    <t>Tinsley</t>
  </si>
  <si>
    <t>michael.tinsley@concordia.edu</t>
  </si>
  <si>
    <t>DIII67548</t>
  </si>
  <si>
    <t>Graduate Asst Russell has been removed.</t>
  </si>
  <si>
    <t>East Texas Baptist University</t>
  </si>
  <si>
    <t>224527</t>
  </si>
  <si>
    <t>https://www.etbu.edu/academics/academic-programs/majors-and-degree-plans/</t>
  </si>
  <si>
    <t>DIII71756</t>
  </si>
  <si>
    <t>Bach-Prather</t>
  </si>
  <si>
    <t>nbachprather@etbu.edu</t>
  </si>
  <si>
    <t>903-742-9464</t>
  </si>
  <si>
    <t>https://goetbutigers.com/sports/mens-track-and-field</t>
  </si>
  <si>
    <t>https://twitter.com/etbu_xc_tf</t>
  </si>
  <si>
    <t>https://www.facebook.com/ETBUXCTF/</t>
  </si>
  <si>
    <t>https://www.instagram.com/etbu_xc_tf/</t>
  </si>
  <si>
    <t>https://goetbutigers.com/sb_output.aspx?form=3</t>
  </si>
  <si>
    <t>East Texas Baptist</t>
  </si>
  <si>
    <t>90.76%</t>
  </si>
  <si>
    <t>DIII78233</t>
  </si>
  <si>
    <t>Andrae</t>
  </si>
  <si>
    <t>DIII75423</t>
  </si>
  <si>
    <t>Caster</t>
  </si>
  <si>
    <t>Hardin-Simmons University</t>
  </si>
  <si>
    <t>225247</t>
  </si>
  <si>
    <t>https://www.hsutx.edu/academics/undergraduate/</t>
  </si>
  <si>
    <t>DIII23193</t>
  </si>
  <si>
    <t>Isaac.hamilton@hsutx.edu</t>
  </si>
  <si>
    <t>325-670-1192</t>
  </si>
  <si>
    <t>https://www.hsuathletics.com/sports/m-track/index</t>
  </si>
  <si>
    <t>https://twitter.com/isaac_hamilton</t>
  </si>
  <si>
    <t>https://twitter.com/hsutrack</t>
  </si>
  <si>
    <t>https://www.hsuathletics.com/sports/m-track/Men-s_Track_and_Field</t>
  </si>
  <si>
    <t>Hardin-Simmons</t>
  </si>
  <si>
    <t>$45,020</t>
  </si>
  <si>
    <t>DIII27870</t>
  </si>
  <si>
    <t>Sydney</t>
  </si>
  <si>
    <t>Tencate</t>
  </si>
  <si>
    <t>sydney.tencate@hsutx.edu</t>
  </si>
  <si>
    <t>325-670-1057</t>
  </si>
  <si>
    <t>https://www.facebook.com/sydney.tencate</t>
  </si>
  <si>
    <t>DIII77165</t>
  </si>
  <si>
    <t>joshua.hunter@hsutx.edu</t>
  </si>
  <si>
    <t>https://www.facebook.com/HardinSimmonsTFXC/</t>
  </si>
  <si>
    <t>https://www.instagram.com/hsu_tfxc/</t>
  </si>
  <si>
    <t>45,020</t>
  </si>
  <si>
    <t>LeTourneau University</t>
  </si>
  <si>
    <t>Longview</t>
  </si>
  <si>
    <t>226231</t>
  </si>
  <si>
    <t>https://www.letu.edu/_Admissions/majors-list/index.html</t>
  </si>
  <si>
    <t>DIII68697</t>
  </si>
  <si>
    <t>dillonmay@letu.edu</t>
  </si>
  <si>
    <t>https://letuathletics.com/sports/mens-track-and-field</t>
  </si>
  <si>
    <t>https://twitter.com/letutfxc</t>
  </si>
  <si>
    <t>https://www.instagram.com/letutfxc/</t>
  </si>
  <si>
    <t>http://www.letuathletics.com/sb_output.aspx?form=7</t>
  </si>
  <si>
    <t>LeTourneau</t>
  </si>
  <si>
    <t>63.15%</t>
  </si>
  <si>
    <t>46,886</t>
  </si>
  <si>
    <t>DIII51594</t>
  </si>
  <si>
    <t>Gideon</t>
  </si>
  <si>
    <t>kevingideon@letu.edu</t>
  </si>
  <si>
    <t>903-233-3747</t>
  </si>
  <si>
    <t>https://twitter.com/kvgideon642</t>
  </si>
  <si>
    <t>https://www.instagram.com/kevinvgideon/</t>
  </si>
  <si>
    <t>$46,886</t>
  </si>
  <si>
    <t>DIII78234</t>
  </si>
  <si>
    <t>jamescain@letu.edu</t>
  </si>
  <si>
    <t>DIII75424</t>
  </si>
  <si>
    <t>Trosen</t>
  </si>
  <si>
    <t>https://www.facebook.com/UTDallasXC/</t>
  </si>
  <si>
    <t>DIII77496</t>
  </si>
  <si>
    <t>Grubb</t>
  </si>
  <si>
    <t>whitneygrubb@letu.edu</t>
  </si>
  <si>
    <t>903-233-3732</t>
  </si>
  <si>
    <t>https://x.com/letutfxc</t>
  </si>
  <si>
    <t>https://www.instagram.com/whitneygrubb525/</t>
  </si>
  <si>
    <t>DIII70124</t>
  </si>
  <si>
    <t>McMurry University</t>
  </si>
  <si>
    <t>226587</t>
  </si>
  <si>
    <t>https://admissions.mcm.edu/majors/index.html</t>
  </si>
  <si>
    <t>DIII50261</t>
  </si>
  <si>
    <t>McCarroll</t>
  </si>
  <si>
    <t>Volunteer Assistant Coach (Pole Vault, Multi-Events)</t>
  </si>
  <si>
    <t>mccarroll.michael@mcm.edu</t>
  </si>
  <si>
    <t>https://mcmurrysports.com/sports/mens-track-and-field</t>
  </si>
  <si>
    <t>https://twitter.com/coachmccarroll</t>
  </si>
  <si>
    <t>https://twitter.com/mcmurry_tfxc</t>
  </si>
  <si>
    <t>https://www.facebook.com/mikey.mccarroll</t>
  </si>
  <si>
    <t>https://www.facebook.com/mcmurrytfxc/</t>
  </si>
  <si>
    <t>https://www.instagram.com/coach_mccarroll/</t>
  </si>
  <si>
    <t>https://www.frontrush.com/FR_Web_App/Player/PlayerSubmit.aspx?sid=3345&amp;ptype=recruit</t>
  </si>
  <si>
    <t>McMurry (TX)</t>
  </si>
  <si>
    <t>47.11%</t>
  </si>
  <si>
    <t>$43,964</t>
  </si>
  <si>
    <t>DIII17297</t>
  </si>
  <si>
    <t>knight.cody@mcm.edu</t>
  </si>
  <si>
    <t>325-793-4737</t>
  </si>
  <si>
    <t>https://twitter.com/cody_knight4</t>
  </si>
  <si>
    <t>https://www.facebook.com/cody.knight.315</t>
  </si>
  <si>
    <t>https://www.facebook.com/McMurryTFXC/</t>
  </si>
  <si>
    <t>Southwestern University</t>
  </si>
  <si>
    <t>Georgetown</t>
  </si>
  <si>
    <t>228343</t>
  </si>
  <si>
    <t>https://www.southwestern.edu/academics/majors-minors/</t>
  </si>
  <si>
    <t>DIII49732</t>
  </si>
  <si>
    <t>Volunteer Assistant Coach (Triple-Jump, Long-Jump)</t>
  </si>
  <si>
    <t>https://southwesternpirates.com/sports/mens-track-and-field</t>
  </si>
  <si>
    <t>https://twitter.com/supiratesxctf</t>
  </si>
  <si>
    <t>https://www.facebook.com/uswtrackxc/</t>
  </si>
  <si>
    <t>https://www.instagram.com/SUPiratesXCTF/</t>
  </si>
  <si>
    <t>https://southwesternpirates.com/sports/2024/5/6/recruitme.aspx</t>
  </si>
  <si>
    <t>Southwestern (TX)</t>
  </si>
  <si>
    <t>44.67%</t>
  </si>
  <si>
    <t>$59,580</t>
  </si>
  <si>
    <t>DIII49730</t>
  </si>
  <si>
    <t>O'Neal</t>
  </si>
  <si>
    <t>DIII55183</t>
  </si>
  <si>
    <t>Volunteer Assistant Coach (Pole Vault, Hurdles)</t>
  </si>
  <si>
    <t>DIII59323</t>
  </si>
  <si>
    <t>59,580</t>
  </si>
  <si>
    <t>DIII17368</t>
  </si>
  <si>
    <t>Eboh</t>
  </si>
  <si>
    <t>keboh@southwestern.edu</t>
  </si>
  <si>
    <t>512-863-1017</t>
  </si>
  <si>
    <t>https://twitter.com/swc_eboh</t>
  </si>
  <si>
    <t>DIII66006</t>
  </si>
  <si>
    <t>Sponsel</t>
  </si>
  <si>
    <t>sponsel2@southwestern.edu</t>
  </si>
  <si>
    <t>512-863-1615</t>
  </si>
  <si>
    <t>https://www.facebook.com/joe.sponsel/</t>
  </si>
  <si>
    <t>Texas Lutheran University</t>
  </si>
  <si>
    <t>Seguin</t>
  </si>
  <si>
    <t>228981</t>
  </si>
  <si>
    <t>y (American Evangelical Lutheran Church)</t>
  </si>
  <si>
    <t>https://www.tlu.edu/academics/programs/major/</t>
  </si>
  <si>
    <t>DIII74455</t>
  </si>
  <si>
    <t>https://www.tlubulldogs.com/sports/mtrack/index</t>
  </si>
  <si>
    <t>https://twitter.com/tlu_track</t>
  </si>
  <si>
    <t>https://www.instagram.com/tluxctf/</t>
  </si>
  <si>
    <t>https://apply.tlu.edu/register/prospectiveathleteinquiry</t>
  </si>
  <si>
    <t>Texas Lutheran</t>
  </si>
  <si>
    <t>58.50%</t>
  </si>
  <si>
    <t>$18,601</t>
  </si>
  <si>
    <t>DIII60127</t>
  </si>
  <si>
    <t>rmccown@tlu.edu</t>
  </si>
  <si>
    <t>830-372-6578</t>
  </si>
  <si>
    <t>https://www.facebook.com/ron.mccown.12/</t>
  </si>
  <si>
    <t>18,601</t>
  </si>
  <si>
    <t>DIII64850</t>
  </si>
  <si>
    <t>Brousseau</t>
  </si>
  <si>
    <t>mbrousseau@tlu.edu</t>
  </si>
  <si>
    <t>830-372-6313</t>
  </si>
  <si>
    <t>DIII60128</t>
  </si>
  <si>
    <t>Bri</t>
  </si>
  <si>
    <t>Ratliff</t>
  </si>
  <si>
    <t>bratliff@tlu.edu</t>
  </si>
  <si>
    <t>https://twitter.com/briratliff12</t>
  </si>
  <si>
    <t>DIII63165</t>
  </si>
  <si>
    <t>ramedrano@tlu.edu</t>
  </si>
  <si>
    <t>Trinity University - Texas</t>
  </si>
  <si>
    <t>229267</t>
  </si>
  <si>
    <t>https://new.trinity.edu/academics/majors-minors</t>
  </si>
  <si>
    <t>DIII21417</t>
  </si>
  <si>
    <t>Whitehead</t>
  </si>
  <si>
    <t>mwhitehe@trinity.edu</t>
  </si>
  <si>
    <t>210-999-8576</t>
  </si>
  <si>
    <t>https://www.trinitytigers.com/sports/track/index</t>
  </si>
  <si>
    <t>https://twitter.com/coachmwhitehead</t>
  </si>
  <si>
    <t>https://twitter.com/trinityxctf</t>
  </si>
  <si>
    <t>https://www.facebook.com/trinitytrackfieldxc/</t>
  </si>
  <si>
    <t>https://www.instagram.com/trinityxctf/</t>
  </si>
  <si>
    <t>Trinity (TX)</t>
  </si>
  <si>
    <t>36.12%</t>
  </si>
  <si>
    <t>DIII75425</t>
  </si>
  <si>
    <t>Trigg</t>
  </si>
  <si>
    <t>https://www.instagram.com/jtannertrigg/</t>
  </si>
  <si>
    <t>DIII21413</t>
  </si>
  <si>
    <t>emily.daum@trinity.edu</t>
  </si>
  <si>
    <t>210-999-7064</t>
  </si>
  <si>
    <t>https://twitter.com/speedyem</t>
  </si>
  <si>
    <t>https://www.facebook.com/emily.daum.1</t>
  </si>
  <si>
    <t>https://www.instagram.com/emilydaum/</t>
  </si>
  <si>
    <t>DIII21415</t>
  </si>
  <si>
    <t>Loeffler</t>
  </si>
  <si>
    <t>lauren.loeffler@trinity.edu</t>
  </si>
  <si>
    <t>210-999-8577</t>
  </si>
  <si>
    <t>https://twitter.com/loloreich</t>
  </si>
  <si>
    <t>DIII21414</t>
  </si>
  <si>
    <t>Dimitri</t>
  </si>
  <si>
    <t>tdimitri@trinity.edu</t>
  </si>
  <si>
    <t>210-999-8289</t>
  </si>
  <si>
    <t>DIII21418</t>
  </si>
  <si>
    <t>Wildman</t>
  </si>
  <si>
    <t>DIII21419</t>
  </si>
  <si>
    <t>https://www.facebook.com/todd.wildman</t>
  </si>
  <si>
    <t>University of Dallas</t>
  </si>
  <si>
    <t>224323</t>
  </si>
  <si>
    <t>https://udallas.edu/academics/undergraduate-programs.php</t>
  </si>
  <si>
    <t>DIII76626</t>
  </si>
  <si>
    <t>https://www.udallasathletics.com/sports/mtrack/index</t>
  </si>
  <si>
    <t>https://x.com/redeemedwretch5</t>
  </si>
  <si>
    <t>https://twitter.com/udallascctf</t>
  </si>
  <si>
    <t>https://www.instagram.com/utdallasxctf/</t>
  </si>
  <si>
    <t>https://www.udallasathletics.com/recruiting/University_of_Dallas_Recruiting_Questionnaires</t>
  </si>
  <si>
    <t>53.55%</t>
  </si>
  <si>
    <t>DIII71757</t>
  </si>
  <si>
    <t>Dougherty</t>
  </si>
  <si>
    <t>https://www.facebook.com/anna.wilgenbusch.5/</t>
  </si>
  <si>
    <t>DIII17081</t>
  </si>
  <si>
    <t>Schneigert</t>
  </si>
  <si>
    <t>nschneigert@udallas.edu</t>
  </si>
  <si>
    <t>972-721-4102</t>
  </si>
  <si>
    <t>University of St. Thomas - Texas</t>
  </si>
  <si>
    <t>227863</t>
  </si>
  <si>
    <t>https://www.stthom.edu/academics/index.aqf</t>
  </si>
  <si>
    <t>DIII26352</t>
  </si>
  <si>
    <t>Jarrick</t>
  </si>
  <si>
    <t>jwright@stthom.edu</t>
  </si>
  <si>
    <t>713-831-7215</t>
  </si>
  <si>
    <t>https://www.ustcelts.com/sports/mtrack/index</t>
  </si>
  <si>
    <t>https://twitter.com/coach_wrightj</t>
  </si>
  <si>
    <t>https://www.facebook.com/jarrick.wright</t>
  </si>
  <si>
    <t>https://myust.stthom.edu/register/be-a-celt</t>
  </si>
  <si>
    <t>St. Thomas (TX)</t>
  </si>
  <si>
    <t>94.57%</t>
  </si>
  <si>
    <t>DIII71758</t>
  </si>
  <si>
    <t>https://x.com/ms_kchambers11</t>
  </si>
  <si>
    <t>https://x.com/STU_TrackXC</t>
  </si>
  <si>
    <t>Castleton University</t>
  </si>
  <si>
    <t>Castleton</t>
  </si>
  <si>
    <t>230834</t>
  </si>
  <si>
    <t>https://catalog.castleton.edu/content.php?catoid=4&amp;navoid=85</t>
  </si>
  <si>
    <t>DIII27726</t>
  </si>
  <si>
    <t>Sawtelle</t>
  </si>
  <si>
    <t>ian.sawtelle@vermontstate.edu</t>
  </si>
  <si>
    <t>802-779-8212</t>
  </si>
  <si>
    <t>https://castletonsports.com/sports/mens-track-and-field</t>
  </si>
  <si>
    <t>https://twitter.com/castleton_tf</t>
  </si>
  <si>
    <t>https://www.facebook.com/Castleton-University-Track-Field-and-Cross-Country-110203712787483/</t>
  </si>
  <si>
    <t>https://www.instagram.com/castleton_tf_xc/</t>
  </si>
  <si>
    <t>https://castletonst.prestosports.com/sports/mtrack/recruit_me</t>
  </si>
  <si>
    <t>86.35%</t>
  </si>
  <si>
    <t>DIII60129</t>
  </si>
  <si>
    <t>Audette</t>
  </si>
  <si>
    <t>mra06120@vermontstate.edu</t>
  </si>
  <si>
    <t>802-779-5771</t>
  </si>
  <si>
    <t>DIII77166</t>
  </si>
  <si>
    <t>Lisai</t>
  </si>
  <si>
    <t>https://www.facebook.com/caleb.lisai/about</t>
  </si>
  <si>
    <t>72,128</t>
  </si>
  <si>
    <t>DIII77167</t>
  </si>
  <si>
    <t>Middlebury College</t>
  </si>
  <si>
    <t>Middlebury</t>
  </si>
  <si>
    <t>230959</t>
  </si>
  <si>
    <t>https://www.middlebury.edu/academics/options</t>
  </si>
  <si>
    <t>DIII17652</t>
  </si>
  <si>
    <t>Beatty</t>
  </si>
  <si>
    <t>beatty@middlebury.edu</t>
  </si>
  <si>
    <t>802-443-5956</t>
  </si>
  <si>
    <t>https://athletics.middlebury.edu/sports/mtrack</t>
  </si>
  <si>
    <t>https://www.facebook.com/MBPXC/</t>
  </si>
  <si>
    <t>https://www.instagram.com/middtrackandfield/</t>
  </si>
  <si>
    <t>https://athletics.middlebury.edu/sports/2020/6/19/mens-track-field-recruiting-form.aspx</t>
  </si>
  <si>
    <t>Middlebury (VT)</t>
  </si>
  <si>
    <t>22.18%</t>
  </si>
  <si>
    <t>$76,946</t>
  </si>
  <si>
    <t>DIII17654</t>
  </si>
  <si>
    <t>Ingersoll</t>
  </si>
  <si>
    <t>bingersoll@middlebury.edu</t>
  </si>
  <si>
    <t>802-443-2938</t>
  </si>
  <si>
    <t>https://www.facebook.com/bruce.ingersoll.9</t>
  </si>
  <si>
    <t>DIII57064</t>
  </si>
  <si>
    <t>Chu</t>
  </si>
  <si>
    <t>kchu@middlebury.edu</t>
  </si>
  <si>
    <t>DIII17653</t>
  </si>
  <si>
    <t>nwilkers@middlebury.edu</t>
  </si>
  <si>
    <t>802-443-3159</t>
  </si>
  <si>
    <t>DIII17656</t>
  </si>
  <si>
    <t>ptkim@middlebury.edu</t>
  </si>
  <si>
    <t>802-443-5410</t>
  </si>
  <si>
    <t>DIII17657</t>
  </si>
  <si>
    <t>McCallum</t>
  </si>
  <si>
    <t>DIII66007</t>
  </si>
  <si>
    <t>Rigoli</t>
  </si>
  <si>
    <t>76,946</t>
  </si>
  <si>
    <t>DIII66008</t>
  </si>
  <si>
    <t>AC Max has been removed.</t>
  </si>
  <si>
    <t>Averett University</t>
  </si>
  <si>
    <t>231420</t>
  </si>
  <si>
    <t>https://www.averett.edu/academics/majors-and-programs/</t>
  </si>
  <si>
    <t>DIII69172</t>
  </si>
  <si>
    <t>Annika</t>
  </si>
  <si>
    <t>Seuschek</t>
  </si>
  <si>
    <t>aseuschek@averett.edu</t>
  </si>
  <si>
    <t>434-791-7176</t>
  </si>
  <si>
    <t>https://averettcougars.com/sports/mens-tennis</t>
  </si>
  <si>
    <t>https://twitter.com/averettxc</t>
  </si>
  <si>
    <t>https://www.instagram.com/averetttfxc/</t>
  </si>
  <si>
    <t>http://averettcougars.com/sb_output.aspx?frform=12&amp;path=mten</t>
  </si>
  <si>
    <t>Averett (VA)</t>
  </si>
  <si>
    <t>440-560</t>
  </si>
  <si>
    <t>70.69%</t>
  </si>
  <si>
    <t>51,106</t>
  </si>
  <si>
    <t>DIII75426</t>
  </si>
  <si>
    <t>Robertson Jr.</t>
  </si>
  <si>
    <t>crobertson@averett.edu</t>
  </si>
  <si>
    <t>$51,106</t>
  </si>
  <si>
    <t>Bridgewater College</t>
  </si>
  <si>
    <t>231581</t>
  </si>
  <si>
    <t>https://www.bridgewater.edu/academics/college-catalog/majors-minors-and-programs</t>
  </si>
  <si>
    <t>DIII57065</t>
  </si>
  <si>
    <t>Nachtigall</t>
  </si>
  <si>
    <t>https://bridgewatereagles.com/sports/mens-track-and-field</t>
  </si>
  <si>
    <t>https://twitter.com/bcxctf</t>
  </si>
  <si>
    <t>https://www.facebook.com/BridgewaterXCTF/</t>
  </si>
  <si>
    <t>https://www.instagram.com/bcxctf/</t>
  </si>
  <si>
    <t>https://bridgewatereagles.com/sports/2022/6/15/prospective-recruits.aspx?path=general</t>
  </si>
  <si>
    <t>Bridgewater (VA)</t>
  </si>
  <si>
    <t>17-27</t>
  </si>
  <si>
    <t>DIII17838</t>
  </si>
  <si>
    <t>Head Coach (Hurdles, Jumps, Sprints)</t>
  </si>
  <si>
    <t>ddavis@bridgewater.edu</t>
  </si>
  <si>
    <t>540-828-5682</t>
  </si>
  <si>
    <t>https://app.arirecruiting.com/forms/Bridgewater.Cross.Country.and.Track._.Field/form</t>
  </si>
  <si>
    <t>DIII43612</t>
  </si>
  <si>
    <t>Brunner</t>
  </si>
  <si>
    <t>jbrunner@bridgewater.edu</t>
  </si>
  <si>
    <t>540-828-5639</t>
  </si>
  <si>
    <t>https://www.instagram.com/coach.joe.b/</t>
  </si>
  <si>
    <t>DIII66009</t>
  </si>
  <si>
    <t>wharden@bridgewater.edu</t>
  </si>
  <si>
    <t>540-828-5777</t>
  </si>
  <si>
    <t>Christopher Newport University</t>
  </si>
  <si>
    <t>Newport News</t>
  </si>
  <si>
    <t>231712</t>
  </si>
  <si>
    <t>https://cnu.edu/academics/areasofstudy/</t>
  </si>
  <si>
    <t>DIII61304</t>
  </si>
  <si>
    <t>Daulton</t>
  </si>
  <si>
    <t>Teaford</t>
  </si>
  <si>
    <t>https://www.cnusports.com/sports/mens-track-and-field</t>
  </si>
  <si>
    <t>https://twitter.com/cnutfxc</t>
  </si>
  <si>
    <t>https://www.facebook.com/teafordtrack200/</t>
  </si>
  <si>
    <t>https://facebook.com/CNUTFXC/</t>
  </si>
  <si>
    <t>https://www.instagram.com/cnutfxc/</t>
  </si>
  <si>
    <t>http://tfxc.groups.cnu.edu/recruits</t>
  </si>
  <si>
    <t>Christopher Newport</t>
  </si>
  <si>
    <t>73.16%</t>
  </si>
  <si>
    <t>55,128</t>
  </si>
  <si>
    <t>DIII17902</t>
  </si>
  <si>
    <t>Wingard</t>
  </si>
  <si>
    <t>Director of Track &amp; Field (Distance, Multi-events)</t>
  </si>
  <si>
    <t>twingard@cnu.edu</t>
  </si>
  <si>
    <t>757-594-7289</t>
  </si>
  <si>
    <t>DIII17906</t>
  </si>
  <si>
    <t>Frenia</t>
  </si>
  <si>
    <t>taylor.frenia@cnu.edu</t>
  </si>
  <si>
    <t>757-594-7892</t>
  </si>
  <si>
    <t>DIII53436</t>
  </si>
  <si>
    <t>Hasenecz</t>
  </si>
  <si>
    <t>DIII17908</t>
  </si>
  <si>
    <t>Hanks</t>
  </si>
  <si>
    <t>Micheal.Hanks@cnu.edu</t>
  </si>
  <si>
    <t>https://www.facebook.com/micheal.hanks.1</t>
  </si>
  <si>
    <t>DIII63167</t>
  </si>
  <si>
    <t>Dors</t>
  </si>
  <si>
    <t>DIII61305</t>
  </si>
  <si>
    <t>https://twitter.com/ianDors</t>
  </si>
  <si>
    <t>Eastern Mennonite University</t>
  </si>
  <si>
    <t>Harrisonburg</t>
  </si>
  <si>
    <t>232043</t>
  </si>
  <si>
    <t>y (Mennonite)</t>
  </si>
  <si>
    <t>https://emu.edu/academics/degree-programs</t>
  </si>
  <si>
    <t>DIII23238</t>
  </si>
  <si>
    <t>kyle.dickinson@emu.edu</t>
  </si>
  <si>
    <t>540-432-4713</t>
  </si>
  <si>
    <t>https://emuroyals.com/sports/mtrack/index</t>
  </si>
  <si>
    <t>https://twitter.com/emu_xc_tf</t>
  </si>
  <si>
    <t>https://www.facebook.com/EMU-Cross-Country-and-Track-Field-114969349873955/</t>
  </si>
  <si>
    <t>https://emuroyals.com/sports/2023/8/8/recruiting-forms.aspx</t>
  </si>
  <si>
    <t>Eastern Mennonite</t>
  </si>
  <si>
    <t>95.20%</t>
  </si>
  <si>
    <t>$55,500</t>
  </si>
  <si>
    <t>DIII17952</t>
  </si>
  <si>
    <t>Hepler</t>
  </si>
  <si>
    <t>bob.hepler@emu.edu</t>
  </si>
  <si>
    <t>540-432-4310</t>
  </si>
  <si>
    <t>DIII78235</t>
  </si>
  <si>
    <t>Ray Ray</t>
  </si>
  <si>
    <t>https://www.emuroyals.com/sports/track/recruiting-form</t>
  </si>
  <si>
    <t>DIII78236</t>
  </si>
  <si>
    <t>Apgar</t>
  </si>
  <si>
    <t>Hampden-Sydney College</t>
  </si>
  <si>
    <t>Hampden Sydney</t>
  </si>
  <si>
    <t>232256</t>
  </si>
  <si>
    <t>https://www.hsc.edu/academics/majors-and-minors</t>
  </si>
  <si>
    <t>DIII77497</t>
  </si>
  <si>
    <t>jdeaton@hsc.edu</t>
  </si>
  <si>
    <t>434-223-7271</t>
  </si>
  <si>
    <t>https://hscathletics.com/sports/track-and-field</t>
  </si>
  <si>
    <t>https://twitter.com/jareddeaton</t>
  </si>
  <si>
    <t>https://www.instagram.com/hscxctf/</t>
  </si>
  <si>
    <t xml:space="preserve">Hampden-Sydney </t>
  </si>
  <si>
    <t>47.15%</t>
  </si>
  <si>
    <t>65,186</t>
  </si>
  <si>
    <t>DIII22969</t>
  </si>
  <si>
    <t>HC Matt has been removed.</t>
  </si>
  <si>
    <t>$65,186</t>
  </si>
  <si>
    <t>Mary Baldwin University</t>
  </si>
  <si>
    <t>Staunton</t>
  </si>
  <si>
    <t>232672</t>
  </si>
  <si>
    <t>https://go.marybaldwin.edu/academics/majors/</t>
  </si>
  <si>
    <t>DIII68698</t>
  </si>
  <si>
    <t>VanCleve</t>
  </si>
  <si>
    <t>rwvancleve@marybaldwin.edu</t>
  </si>
  <si>
    <t>https://marybaldwinathletics.com/sports/track-and-field</t>
  </si>
  <si>
    <t>https://www.instagram.com/marybaldwinxctf/</t>
  </si>
  <si>
    <t>https://marybaldwinathletics.com/sports/2023/5/3/recruits-forms.aspx</t>
  </si>
  <si>
    <t>Mary Baldwin</t>
  </si>
  <si>
    <t>80.84%</t>
  </si>
  <si>
    <t>43,870</t>
  </si>
  <si>
    <t>DIII73443</t>
  </si>
  <si>
    <t>Quinland</t>
  </si>
  <si>
    <t>Musgrove</t>
  </si>
  <si>
    <t>$43,870</t>
  </si>
  <si>
    <t>Marymount University (VA)</t>
  </si>
  <si>
    <t>232706</t>
  </si>
  <si>
    <t>https://www.marymount.edu/Academics/Programs-of-Study/Majors-Programs</t>
  </si>
  <si>
    <t>DIII70126</t>
  </si>
  <si>
    <t>Kameron</t>
  </si>
  <si>
    <t>Blanding</t>
  </si>
  <si>
    <t>kblandin@marymount.edu</t>
  </si>
  <si>
    <t>https://www.marymountsaints.com/sports/mtrack/index</t>
  </si>
  <si>
    <t>https://twitter.com/marymountxctf</t>
  </si>
  <si>
    <t>https://www.instagram.com/its_coach_kam</t>
  </si>
  <si>
    <t>https://www.instagram.com/marymountxctf/</t>
  </si>
  <si>
    <t>https://www.marymountsaints.com/sports/mxc/Recruiting_Form</t>
  </si>
  <si>
    <t>Marymount (VA)</t>
  </si>
  <si>
    <t>83.85%</t>
  </si>
  <si>
    <t>$52,620</t>
  </si>
  <si>
    <t>DIII76020</t>
  </si>
  <si>
    <t>Kahil</t>
  </si>
  <si>
    <t>Easy</t>
  </si>
  <si>
    <t>kre56552@marymount.edu</t>
  </si>
  <si>
    <t>703-284-1518</t>
  </si>
  <si>
    <t>52,620</t>
  </si>
  <si>
    <t>DIII48354</t>
  </si>
  <si>
    <t>McNeill</t>
  </si>
  <si>
    <t>msm74051@marymount.edu</t>
  </si>
  <si>
    <t>https://www.instagram.com/max.mcneill/</t>
  </si>
  <si>
    <t>Randolph College</t>
  </si>
  <si>
    <t>233301</t>
  </si>
  <si>
    <t>https://www.randolphcollege.edu/academics/majors/</t>
  </si>
  <si>
    <t>DIII26374</t>
  </si>
  <si>
    <t>rdavis@randolphcollege.edu</t>
  </si>
  <si>
    <t>c:954-480-7795;o:434-947-8604</t>
  </si>
  <si>
    <t>https://randolphwildcats.com/sports/mens-track-and-field</t>
  </si>
  <si>
    <t>https://www.facebook.com/RCXCTF/</t>
  </si>
  <si>
    <t>https://randolphwildcats.com/sports/2019/4/30/information-Student-Athlete-Online-Form.aspx</t>
  </si>
  <si>
    <t>Randolph (VA)</t>
  </si>
  <si>
    <t>89.72%</t>
  </si>
  <si>
    <t>$40,972</t>
  </si>
  <si>
    <t>DIII74456</t>
  </si>
  <si>
    <t>https://www.instagram.com/RCXCTF/</t>
  </si>
  <si>
    <t>DIII65489</t>
  </si>
  <si>
    <t>https://www.facebook.com/rcxctf/</t>
  </si>
  <si>
    <t>40,972</t>
  </si>
  <si>
    <t>DIII56032</t>
  </si>
  <si>
    <t>Dye</t>
  </si>
  <si>
    <t>https://twitter.com/4lexdye</t>
  </si>
  <si>
    <t>https://www.instagram.com/m_alex_4/</t>
  </si>
  <si>
    <t>Roanoke College</t>
  </si>
  <si>
    <t>233426</t>
  </si>
  <si>
    <t>https://www.roanoke.edu/academics/majors</t>
  </si>
  <si>
    <t>138</t>
  </si>
  <si>
    <t>DIII61312</t>
  </si>
  <si>
    <t>Workman</t>
  </si>
  <si>
    <t>workman@roanoke.edu</t>
  </si>
  <si>
    <t>540-375-4934</t>
  </si>
  <si>
    <t>https://www.roanokemaroons.com/sports/mtrack/index</t>
  </si>
  <si>
    <t>https://twitter.com/D_Work27</t>
  </si>
  <si>
    <t>https://twitter.com/roanoketnfandcc</t>
  </si>
  <si>
    <t>https://www.facebook.com/rctandf/</t>
  </si>
  <si>
    <t>https://www.instagram.com/roanokexctf/</t>
  </si>
  <si>
    <t>https://roanokemaroons.com/sports/2023/7/13/prospective-student-athletes-recruiting-questionnaires.aspx</t>
  </si>
  <si>
    <t>Roanoke</t>
  </si>
  <si>
    <t>$64,850</t>
  </si>
  <si>
    <t>DIII71759</t>
  </si>
  <si>
    <t>Olverson</t>
  </si>
  <si>
    <t>olverson@roanoke.edu</t>
  </si>
  <si>
    <t>540-444-4706</t>
  </si>
  <si>
    <t>DIII64851</t>
  </si>
  <si>
    <t>Javon</t>
  </si>
  <si>
    <t>graham@roanoke.edu</t>
  </si>
  <si>
    <t>64,850</t>
  </si>
  <si>
    <t>DIII64852</t>
  </si>
  <si>
    <t>Pincus</t>
  </si>
  <si>
    <t>pincus@roanoke.edu</t>
  </si>
  <si>
    <t>DIII71760</t>
  </si>
  <si>
    <t>Dunleavy</t>
  </si>
  <si>
    <t>DIII55177</t>
  </si>
  <si>
    <t>AC Erin has been removed.</t>
  </si>
  <si>
    <t>Shenandoah University</t>
  </si>
  <si>
    <t>Winchester</t>
  </si>
  <si>
    <t>233541</t>
  </si>
  <si>
    <t>https://www.su.edu/academics/areas-of-study/</t>
  </si>
  <si>
    <t>DIII18463</t>
  </si>
  <si>
    <t>Marrocco</t>
  </si>
  <si>
    <t>amarrocc@su.edu</t>
  </si>
  <si>
    <t>540-665-5579</t>
  </si>
  <si>
    <t>https://suhornets.com/sports/track-and-field</t>
  </si>
  <si>
    <t>https://twitter.com/abmarrocco</t>
  </si>
  <si>
    <t>https://twitter.com/suhornetstfxc</t>
  </si>
  <si>
    <t>https://www.facebook.com/SUhornetsTFXC/</t>
  </si>
  <si>
    <t>https://www.frontrush.com/FR_Web_App/Player/PlayerSubmit.aspx?sid=NzYw-sJFH5fhc5qE=&amp;ptype=recruit</t>
  </si>
  <si>
    <t>Shenandoah</t>
  </si>
  <si>
    <t>$48,810</t>
  </si>
  <si>
    <t>DIII74458</t>
  </si>
  <si>
    <t>Kindig</t>
  </si>
  <si>
    <t>https://www.instagram.com/suhornetstfxc/</t>
  </si>
  <si>
    <t>DIII74457</t>
  </si>
  <si>
    <t>https://www.facebook.com/miles.moore.186/</t>
  </si>
  <si>
    <t>DIII71761</t>
  </si>
  <si>
    <t>wyq18@su.edu</t>
  </si>
  <si>
    <t>540-545-7397</t>
  </si>
  <si>
    <t>DIII53437</t>
  </si>
  <si>
    <t>Southern Virginia University</t>
  </si>
  <si>
    <t>233611</t>
  </si>
  <si>
    <t>https://svu.edu/academics/programs/program-checklists/</t>
  </si>
  <si>
    <t>DIII21445</t>
  </si>
  <si>
    <t>coach.chandler@svu.edu</t>
  </si>
  <si>
    <t>540-460-9842</t>
  </si>
  <si>
    <t>https://athletics.svu.edu/about/sports/mtrack/index</t>
  </si>
  <si>
    <t>https://twitter.com/kylethegirl52</t>
  </si>
  <si>
    <t>http://athletics.svu.edu/about/athletic-communications/sa-bio</t>
  </si>
  <si>
    <t>Southern Virginia</t>
  </si>
  <si>
    <t>583-688</t>
  </si>
  <si>
    <t>554-643</t>
  </si>
  <si>
    <t>98.99%</t>
  </si>
  <si>
    <t>$31,470</t>
  </si>
  <si>
    <t>DIII74943</t>
  </si>
  <si>
    <t>Blasko</t>
  </si>
  <si>
    <t>derek.a.blasko@svu.edu</t>
  </si>
  <si>
    <t>https://www.instagram.com/knightxctf/</t>
  </si>
  <si>
    <t>DIII43757</t>
  </si>
  <si>
    <t>MJ</t>
  </si>
  <si>
    <t>Assistant Coach (Sprints, Relays, Jumps)</t>
  </si>
  <si>
    <t>mj.nelson@svu.edu</t>
  </si>
  <si>
    <t>805-428-5942</t>
  </si>
  <si>
    <t>https://twitter.com/mj_nelson3</t>
  </si>
  <si>
    <t>https://www.instagram.com/coachmjnelson/</t>
  </si>
  <si>
    <t>DIII53440</t>
  </si>
  <si>
    <t>Jeramie</t>
  </si>
  <si>
    <t>jeramie.murray@svu.edu</t>
  </si>
  <si>
    <t>c:435-590-6744</t>
  </si>
  <si>
    <t>DIII78237</t>
  </si>
  <si>
    <t>lance.carter@svu.edu</t>
  </si>
  <si>
    <t>DIII21444</t>
  </si>
  <si>
    <t>jamie.chandler@svu.edu</t>
  </si>
  <si>
    <t>c:970-313-7166</t>
  </si>
  <si>
    <t>Sweet Briar College</t>
  </si>
  <si>
    <t>Sweet Briar</t>
  </si>
  <si>
    <t>233718</t>
  </si>
  <si>
    <t>https://sbc.edu/academics/programs-of-study/</t>
  </si>
  <si>
    <t>DIII58507</t>
  </si>
  <si>
    <t>Friesen</t>
  </si>
  <si>
    <t>jfriesen@sbc.edu</t>
  </si>
  <si>
    <t>434-381-6291</t>
  </si>
  <si>
    <t>https://vixenathletics.com/sports/field-hockey</t>
  </si>
  <si>
    <t>https://www.facebook.com/sbcxc/</t>
  </si>
  <si>
    <t>https://admissions.sbc.edu/register/?id=9491afa1-7c62-4913-8780-07fff6ddfc70</t>
  </si>
  <si>
    <t>University of Lynchburg</t>
  </si>
  <si>
    <t>232609</t>
  </si>
  <si>
    <t>https://www.lynchburg.edu/academics/majors-and-minors/</t>
  </si>
  <si>
    <t>DIII76021</t>
  </si>
  <si>
    <t>Vuronika</t>
  </si>
  <si>
    <t>https://www.lynchburgsports.com/sports/track/index</t>
  </si>
  <si>
    <t>https://twitter.com/lynchburgtfxc</t>
  </si>
  <si>
    <t>https://www.facebook.com/LTFXC/</t>
  </si>
  <si>
    <t>https://www.instagram.com/lynchburg_tfxc/</t>
  </si>
  <si>
    <t>https://www.lynchburgsports.com/sports/track/recruitingforms</t>
  </si>
  <si>
    <t>96.32%</t>
  </si>
  <si>
    <t>DIII71762</t>
  </si>
  <si>
    <t>https://x.com/tannersmith5</t>
  </si>
  <si>
    <t>DIII78238</t>
  </si>
  <si>
    <t>wilson_mo@lynchburg.edu</t>
  </si>
  <si>
    <t>DIII78239</t>
  </si>
  <si>
    <t>Llaneza</t>
  </si>
  <si>
    <t>llaneza_sj@lynchburg.edu</t>
  </si>
  <si>
    <t>DIII71764</t>
  </si>
  <si>
    <t>Stovall</t>
  </si>
  <si>
    <t>stovalc327@lynchburg.edu</t>
  </si>
  <si>
    <t>https://www.facebook.com/chris.stovall.31/</t>
  </si>
  <si>
    <t>DIII71763</t>
  </si>
  <si>
    <t>Cami</t>
  </si>
  <si>
    <t>stovall_c@lynchburg.edu</t>
  </si>
  <si>
    <t>https://www.instagram.com/coach.stovall.throws/</t>
  </si>
  <si>
    <t>DIII64854</t>
  </si>
  <si>
    <t>Brothers</t>
  </si>
  <si>
    <t>https://www.facebook.com/IsaiahCalvinBrothers/</t>
  </si>
  <si>
    <t>DIII18120</t>
  </si>
  <si>
    <t>HC Jake has been removed.</t>
  </si>
  <si>
    <t>DIII18119</t>
  </si>
  <si>
    <t>Director of Cross Country/Track Jim has been removed.</t>
  </si>
  <si>
    <t>DIII63170</t>
  </si>
  <si>
    <t>AC Olivia has been removed.</t>
  </si>
  <si>
    <t>https://twitter.com/oliviawatson_9</t>
  </si>
  <si>
    <t>University of Mary Washington</t>
  </si>
  <si>
    <t>Fredericksburg</t>
  </si>
  <si>
    <t>232681</t>
  </si>
  <si>
    <t>https://www.umw.edu/study/</t>
  </si>
  <si>
    <t>DIII50658</t>
  </si>
  <si>
    <t>Asia</t>
  </si>
  <si>
    <t>ahart5@umw.edu</t>
  </si>
  <si>
    <t>540-654-1886</t>
  </si>
  <si>
    <t>https://umweagles.com/sports/track/index</t>
  </si>
  <si>
    <t>https://twitter.com/umw_xctf</t>
  </si>
  <si>
    <t>https://www.facebook.com/UMW-Track-FieldXC-118700984866727/</t>
  </si>
  <si>
    <t>https://www.instagram.com/umw_xctf/</t>
  </si>
  <si>
    <t>https://www.frontrush.com/FR_Web_App/Player/PlayerSubmit.aspx?sid=3821&amp;ptype=recruit</t>
  </si>
  <si>
    <t>Mary Washington</t>
  </si>
  <si>
    <t>$46,695</t>
  </si>
  <si>
    <t>DIII73444</t>
  </si>
  <si>
    <t>awallace@umw.edu</t>
  </si>
  <si>
    <t>DIII73446</t>
  </si>
  <si>
    <t>DIII73447</t>
  </si>
  <si>
    <t>Rolen</t>
  </si>
  <si>
    <t>DIII73445</t>
  </si>
  <si>
    <t>Stearns</t>
  </si>
  <si>
    <t>Virginia Wesleyan University</t>
  </si>
  <si>
    <t>Virginia Beach</t>
  </si>
  <si>
    <t>234173</t>
  </si>
  <si>
    <t>https://www.vwu.edu/academics/majors/</t>
  </si>
  <si>
    <t>DIII77498</t>
  </si>
  <si>
    <t>BT</t>
  </si>
  <si>
    <t>Pham</t>
  </si>
  <si>
    <t>bpham@vwu.edu</t>
  </si>
  <si>
    <t>757-233-8704</t>
  </si>
  <si>
    <t>https://vwuathletics.com/sports/track</t>
  </si>
  <si>
    <t>https://x.com/VWUXCTF</t>
  </si>
  <si>
    <t>https://www.facebook.com/VWU.XCandTF/</t>
  </si>
  <si>
    <t>https://www.instagram.com/vwuxctf/</t>
  </si>
  <si>
    <t>https://vwuathletics.com/sports/2020/6/25/prospective-sa.aspx</t>
  </si>
  <si>
    <t>Virginia Wesleyan</t>
  </si>
  <si>
    <t>74.74%</t>
  </si>
  <si>
    <t>DIII49164</t>
  </si>
  <si>
    <t>K'Vonte</t>
  </si>
  <si>
    <t>Assistant Director of Track &amp; Field (Sprints, Hurdles, Throws)</t>
  </si>
  <si>
    <t>marlinxctf@vwu.edu</t>
  </si>
  <si>
    <t>https://twitter.com/vwuxctf</t>
  </si>
  <si>
    <t>https://facebook.com/VWU.XCandTF/</t>
  </si>
  <si>
    <t>DIII18571</t>
  </si>
  <si>
    <t>Letterio</t>
  </si>
  <si>
    <t>rpletterio@vwu.edu</t>
  </si>
  <si>
    <t>https://twitter.com/rpletteriodpt</t>
  </si>
  <si>
    <t>Washington &amp; Lee University</t>
  </si>
  <si>
    <t>234207</t>
  </si>
  <si>
    <t>https://catalog.wlu.edu/content.php?catoid=9&amp;navoid=613</t>
  </si>
  <si>
    <t>DIII18615</t>
  </si>
  <si>
    <t>Uhl</t>
  </si>
  <si>
    <t>uhlb@wlu.edu</t>
  </si>
  <si>
    <t>540-458-8349</t>
  </si>
  <si>
    <t>https://generalssports.com/sports/mens-track-and-field</t>
  </si>
  <si>
    <t>https://twitter.com/wlumenxctf</t>
  </si>
  <si>
    <t>https://www.instagram.com/wlumenxctf/</t>
  </si>
  <si>
    <t>https://generalssports.com/sports/2019/9/10/information-Recruit-Me-prospective-athletes-mtrackfrush.aspx</t>
  </si>
  <si>
    <t>Washington and Lee</t>
  </si>
  <si>
    <t>680-760</t>
  </si>
  <si>
    <t>24.11%</t>
  </si>
  <si>
    <t>DIII18616</t>
  </si>
  <si>
    <t>spaldingb@wlu.edu</t>
  </si>
  <si>
    <t>540-458-8667</t>
  </si>
  <si>
    <t>DIII18617</t>
  </si>
  <si>
    <t>Aron</t>
  </si>
  <si>
    <t>agibson@wlu.edu</t>
  </si>
  <si>
    <t>540-458-8262</t>
  </si>
  <si>
    <t>https://twitter.com/coachgib57</t>
  </si>
  <si>
    <t>DIII69173</t>
  </si>
  <si>
    <t>Hollen</t>
  </si>
  <si>
    <t>shollen@wlu.edu</t>
  </si>
  <si>
    <t>540-458-8026</t>
  </si>
  <si>
    <t>Pacific Lutheran University</t>
  </si>
  <si>
    <t>Tacoma</t>
  </si>
  <si>
    <t>236230</t>
  </si>
  <si>
    <t>https://www.plu.edu/admission/majors/</t>
  </si>
  <si>
    <t>DIII64855</t>
  </si>
  <si>
    <t>Messineo-Solomon</t>
  </si>
  <si>
    <t>Recruiting Coordinator, Assistant Coach (High-Jump)</t>
  </si>
  <si>
    <t>https://golutes.com/sports/mens-track-and-field</t>
  </si>
  <si>
    <t>https://twitter.com/pluxctf</t>
  </si>
  <si>
    <t>https://www.facebook.com/pluxctf/</t>
  </si>
  <si>
    <t>https://www.instagram.com/pluxctf/</t>
  </si>
  <si>
    <t>https://golutes.com/sports/2018/5/31/cross-country-track-field-recruiting-questionnaire.aspx</t>
  </si>
  <si>
    <t>Pacific Lutheran</t>
  </si>
  <si>
    <t>84.33%</t>
  </si>
  <si>
    <t>61,810</t>
  </si>
  <si>
    <t>DIII18681</t>
  </si>
  <si>
    <t>hendertc@plu.edu</t>
  </si>
  <si>
    <t>253-535-8201</t>
  </si>
  <si>
    <t>https://twitter.com/coachthenderson</t>
  </si>
  <si>
    <t>https://www.instagram.com/treyh89/</t>
  </si>
  <si>
    <t>DIII18675</t>
  </si>
  <si>
    <t>Marqui</t>
  </si>
  <si>
    <t>Makupson</t>
  </si>
  <si>
    <t>DIII18680</t>
  </si>
  <si>
    <t>Licari</t>
  </si>
  <si>
    <t>Assistant Coach (Pole Vault, Horizontal Jumps)</t>
  </si>
  <si>
    <t>DIII18676</t>
  </si>
  <si>
    <t>Wahlenmaier</t>
  </si>
  <si>
    <t>wahlenjw@plu.edu</t>
  </si>
  <si>
    <t>University of Puget Sound</t>
  </si>
  <si>
    <t>236328</t>
  </si>
  <si>
    <t>https://www.pugetsound.edu/academics/departments-and-programs/</t>
  </si>
  <si>
    <t>DIII18740</t>
  </si>
  <si>
    <t>Kushiyama</t>
  </si>
  <si>
    <t>lkushiyama@pugetsound.edu</t>
  </si>
  <si>
    <t>https://loggerathletics.com/sports/track-and-field</t>
  </si>
  <si>
    <t>https://twitter.com/pstrackandfield</t>
  </si>
  <si>
    <t>https://pugetsound.prestosports.com/sports/track/becomealoggerxctf</t>
  </si>
  <si>
    <t>Puget Sound</t>
  </si>
  <si>
    <t>80.74%</t>
  </si>
  <si>
    <t>$42,096</t>
  </si>
  <si>
    <t>DIII76022</t>
  </si>
  <si>
    <t>Minamiji</t>
  </si>
  <si>
    <t>https://www.instagram.com/psloggers/</t>
  </si>
  <si>
    <t>42,096</t>
  </si>
  <si>
    <t>DIII48359</t>
  </si>
  <si>
    <t>Tevon</t>
  </si>
  <si>
    <t>Stephens-Brown</t>
  </si>
  <si>
    <t>DIII76023</t>
  </si>
  <si>
    <t>Shields</t>
  </si>
  <si>
    <t>DIII18741</t>
  </si>
  <si>
    <t>Moon</t>
  </si>
  <si>
    <t>Assistant Coach (Heptathlon, Decathlon)</t>
  </si>
  <si>
    <t>rmoon@pugetsound.edu</t>
  </si>
  <si>
    <t>DIII21454</t>
  </si>
  <si>
    <t>Boitano Donovan</t>
  </si>
  <si>
    <t>DIII21456</t>
  </si>
  <si>
    <t>Ring</t>
  </si>
  <si>
    <t>Whitman College</t>
  </si>
  <si>
    <t>Walla Walla</t>
  </si>
  <si>
    <t>237057</t>
  </si>
  <si>
    <t>https://www.whitman.edu/academics/departments-and-programs</t>
  </si>
  <si>
    <t>DIII68367</t>
  </si>
  <si>
    <t>shieldsp@whitman.edu</t>
  </si>
  <si>
    <t>509-527-5414</t>
  </si>
  <si>
    <t>https://athletics.whitman.edu/sports/mens-cross-country</t>
  </si>
  <si>
    <t>https://twitter.com/coachsshields</t>
  </si>
  <si>
    <t>https://twitter.com/whitmanxc</t>
  </si>
  <si>
    <t>https://www.instagram.com/whitmanxc/</t>
  </si>
  <si>
    <t>https://athletics.whitman.edu/sb_output.aspx?form=3</t>
  </si>
  <si>
    <t>Whitman (WA)</t>
  </si>
  <si>
    <t>50.05%</t>
  </si>
  <si>
    <t>DIII68368</t>
  </si>
  <si>
    <t>Christopherson</t>
  </si>
  <si>
    <t>christnj@whitman.edu</t>
  </si>
  <si>
    <t>DIII68369</t>
  </si>
  <si>
    <t>Lastoskie</t>
  </si>
  <si>
    <t>lastoskl@whitman.edu</t>
  </si>
  <si>
    <t>Whitworth University</t>
  </si>
  <si>
    <t>237066</t>
  </si>
  <si>
    <t>y (Presbyterian)</t>
  </si>
  <si>
    <t>https://www.whitworth.edu/cms/academics/undergraduate-majors-and-programs/</t>
  </si>
  <si>
    <t>DIII18840</t>
  </si>
  <si>
    <t>Schwarz</t>
  </si>
  <si>
    <t>tschwarz@whitworth.edu</t>
  </si>
  <si>
    <t>509-777-4361</t>
  </si>
  <si>
    <t>https://whitworthpirates.com/sports/mens-track-and-field</t>
  </si>
  <si>
    <t>https://twitter.com/whitworthxctf</t>
  </si>
  <si>
    <t>https://www.facebook.com/WhitworthTFXC/</t>
  </si>
  <si>
    <t>https://apply.whitworth.edu/register/trackandfield</t>
  </si>
  <si>
    <t>Whitworth</t>
  </si>
  <si>
    <t>89.25%</t>
  </si>
  <si>
    <t>DIII18844</t>
  </si>
  <si>
    <t>Howell</t>
  </si>
  <si>
    <t>Director of Recruiting, Assistant Coach (Sprints, Horizontal Jumps)</t>
  </si>
  <si>
    <t>bhowell@whitworth.edu</t>
  </si>
  <si>
    <t>406-546-2220</t>
  </si>
  <si>
    <t>DIII18843</t>
  </si>
  <si>
    <t>Assistant Head Coach (Distance)</t>
  </si>
  <si>
    <t>DIII70128</t>
  </si>
  <si>
    <t>McGill</t>
  </si>
  <si>
    <t>https://www.instagram.com/bucstfxc/</t>
  </si>
  <si>
    <t>DIII57632</t>
  </si>
  <si>
    <t>Kolton</t>
  </si>
  <si>
    <t>Assistant Coach (Throws, Shotput, Hammer)</t>
  </si>
  <si>
    <t>DIII61313</t>
  </si>
  <si>
    <t>Comito</t>
  </si>
  <si>
    <t>Assistant Coach (Throws, Shotput, Discus)</t>
  </si>
  <si>
    <t>DIII49165</t>
  </si>
  <si>
    <t>1michaelpatrick@gmail.com</t>
  </si>
  <si>
    <t>DIII18846</t>
  </si>
  <si>
    <t>Bethany College - West Virginia</t>
  </si>
  <si>
    <t>237181</t>
  </si>
  <si>
    <t>https://www.bethanywv.edu/academics/degrees-and-majors/</t>
  </si>
  <si>
    <t>DIII68700</t>
  </si>
  <si>
    <t>Jordan.Johnson@bethanywv.edu</t>
  </si>
  <si>
    <t>https://www.bethanybison.com/sports/mtrack/index</t>
  </si>
  <si>
    <t>https://twitter.com/bc_track_</t>
  </si>
  <si>
    <t>https://www.facebook.com/Bethany-College-Track-Field-372112476132945/</t>
  </si>
  <si>
    <t>https://www.bethanybison.com/Recruit/Index</t>
  </si>
  <si>
    <t>Bethany (WV)</t>
  </si>
  <si>
    <t>45,760</t>
  </si>
  <si>
    <t>Tindal</t>
  </si>
  <si>
    <t>Zavien</t>
  </si>
  <si>
    <t>Cottonham</t>
  </si>
  <si>
    <t>DIII76024</t>
  </si>
  <si>
    <t>Zills</t>
  </si>
  <si>
    <t>anna.zills@bethanywv.edu</t>
  </si>
  <si>
    <t>https://www.facebook.com/p/Anna-Zills-100090786193888/</t>
  </si>
  <si>
    <t>https://www.instagram.com/bethanywvtfxc/</t>
  </si>
  <si>
    <t>Beloit College</t>
  </si>
  <si>
    <t>Beloit</t>
  </si>
  <si>
    <t>238333</t>
  </si>
  <si>
    <t>https://www.beloit.edu/academics/majors/</t>
  </si>
  <si>
    <t>DIII18965</t>
  </si>
  <si>
    <t>Bliese</t>
  </si>
  <si>
    <t>blieseb@beloit.edu</t>
  </si>
  <si>
    <t>608-363-2235</t>
  </si>
  <si>
    <t>https://beloitcollegeathletics.com/sports/mens-track-and-field</t>
  </si>
  <si>
    <t>https://www.facebook.com/beloitxctrack/</t>
  </si>
  <si>
    <t>https://www.instagram.com/beloit_college_xc_tf/</t>
  </si>
  <si>
    <t>https://beloitcollegeathletics.com/sports/2018/12/17/cc-track-recruit-me.aspx?path=mtrack</t>
  </si>
  <si>
    <t>Beloit (WI)</t>
  </si>
  <si>
    <t>53.03%</t>
  </si>
  <si>
    <t>$65,430</t>
  </si>
  <si>
    <t>DIII73448</t>
  </si>
  <si>
    <t>McClelland</t>
  </si>
  <si>
    <t>https://twitter.com/connor_mcell</t>
  </si>
  <si>
    <t>DIII18968</t>
  </si>
  <si>
    <t>Stonehocker</t>
  </si>
  <si>
    <t>stonehockermb@beloit.edu</t>
  </si>
  <si>
    <t>https://www.facebook.com/michael.stonehocker</t>
  </si>
  <si>
    <t>DIII18969</t>
  </si>
  <si>
    <t>Buck</t>
  </si>
  <si>
    <t>Hessenberger</t>
  </si>
  <si>
    <t>DIII18967</t>
  </si>
  <si>
    <t>Kahl</t>
  </si>
  <si>
    <t>Carroll University</t>
  </si>
  <si>
    <t>Waukesha</t>
  </si>
  <si>
    <t>238458</t>
  </si>
  <si>
    <t>https://www.carrollu.edu/academics/undergraduate-programs</t>
  </si>
  <si>
    <t>DIII70129</t>
  </si>
  <si>
    <t>Hurlebaus</t>
  </si>
  <si>
    <t>jhurleba@carrollu.edu</t>
  </si>
  <si>
    <t>262-650-4879</t>
  </si>
  <si>
    <t>https://gopios.com/sports/mens-indoor-track</t>
  </si>
  <si>
    <t>https://twitter.com/piocutrackcross</t>
  </si>
  <si>
    <t>https://www.facebook.com/CarrollUtrack.cross/</t>
  </si>
  <si>
    <t>https://www.instagram.com/carrolltfxc/</t>
  </si>
  <si>
    <t>https://gopios.com/feature/recruitme</t>
  </si>
  <si>
    <t>Carroll (WI)</t>
  </si>
  <si>
    <t>520-623</t>
  </si>
  <si>
    <t>63.54%</t>
  </si>
  <si>
    <t>$48,234</t>
  </si>
  <si>
    <t>DIII75427</t>
  </si>
  <si>
    <t>RJ</t>
  </si>
  <si>
    <t>Bosshart</t>
  </si>
  <si>
    <t>https://carrollathletics.com/sb_output.aspx?form=7</t>
  </si>
  <si>
    <t>DIII75428</t>
  </si>
  <si>
    <t>https://www.instagram.com/mrinkrediblexii/</t>
  </si>
  <si>
    <t>DIII63172</t>
  </si>
  <si>
    <t>48,234</t>
  </si>
  <si>
    <t>DIII19028</t>
  </si>
  <si>
    <t>Carrigan</t>
  </si>
  <si>
    <t>DCARRIGAN@amfam.com</t>
  </si>
  <si>
    <t>DIII19027</t>
  </si>
  <si>
    <t>DIII21471</t>
  </si>
  <si>
    <t>Schaich</t>
  </si>
  <si>
    <t>jrlaurin@carrollu.edu</t>
  </si>
  <si>
    <t>DIII19023</t>
  </si>
  <si>
    <t>Thielitz</t>
  </si>
  <si>
    <t>sthielit@carrollu.edu</t>
  </si>
  <si>
    <t>262-524-7317</t>
  </si>
  <si>
    <t>https://twitter.com/piothunder19</t>
  </si>
  <si>
    <t>DIII21472</t>
  </si>
  <si>
    <t>Wilch</t>
  </si>
  <si>
    <t>wilchtaylor@gmail.com</t>
  </si>
  <si>
    <t>DIII19026</t>
  </si>
  <si>
    <t>Laurin</t>
  </si>
  <si>
    <t>Carthage College</t>
  </si>
  <si>
    <t>238476</t>
  </si>
  <si>
    <t>https://www.carthage.edu/academics/majors/</t>
  </si>
  <si>
    <t>163</t>
  </si>
  <si>
    <t>DIII20872</t>
  </si>
  <si>
    <t>Tuskowski</t>
  </si>
  <si>
    <t>https://athletics.carthage.edu/sports/mens-track-and-field</t>
  </si>
  <si>
    <t>https://twitter.com/carthage_mxctf</t>
  </si>
  <si>
    <t>https://www.facebook.com/CarthageMXCTF/</t>
  </si>
  <si>
    <t>https://www.instagram.com/carthage_mxctf/</t>
  </si>
  <si>
    <t>https://college.jumpforward.com/questionnaire.aspx?iid=509&amp;sportid=45</t>
  </si>
  <si>
    <t>Carthage (WI)</t>
  </si>
  <si>
    <t>$47,600</t>
  </si>
  <si>
    <t>DIII19093</t>
  </si>
  <si>
    <t>jhenry2@carthage.edu</t>
  </si>
  <si>
    <t>262-551-6184</t>
  </si>
  <si>
    <t>DIII19097</t>
  </si>
  <si>
    <t>cbrown5@carthage.edu</t>
  </si>
  <si>
    <t>262-551-6179</t>
  </si>
  <si>
    <t>DIII19094</t>
  </si>
  <si>
    <t>Raimondi</t>
  </si>
  <si>
    <t>graimondi@carthage.edu</t>
  </si>
  <si>
    <t>262-551-5782</t>
  </si>
  <si>
    <t>DIII19096</t>
  </si>
  <si>
    <t>https://twitter.com/23johnanderson</t>
  </si>
  <si>
    <t>DIII56033</t>
  </si>
  <si>
    <t>Buzzy</t>
  </si>
  <si>
    <t>DIII56034</t>
  </si>
  <si>
    <t>Dani</t>
  </si>
  <si>
    <t>DIII71013</t>
  </si>
  <si>
    <t>Schantek</t>
  </si>
  <si>
    <t>https://twitter.com/mtschantek</t>
  </si>
  <si>
    <t>DIII76025</t>
  </si>
  <si>
    <t>Walton</t>
  </si>
  <si>
    <t>47,600</t>
  </si>
  <si>
    <t>Concordia University - Wisconsin</t>
  </si>
  <si>
    <t>Mequon</t>
  </si>
  <si>
    <t>238616</t>
  </si>
  <si>
    <t>https://www.cuw.edu/academics/index.html</t>
  </si>
  <si>
    <t>DIII38741</t>
  </si>
  <si>
    <t>De Lap</t>
  </si>
  <si>
    <t>russell.delap@cuw.edu</t>
  </si>
  <si>
    <t>262-243-4323</t>
  </si>
  <si>
    <t>https://www.cuwfalcons.com/sports/mtrack/index</t>
  </si>
  <si>
    <t>https://twitter.com/cuwxctf</t>
  </si>
  <si>
    <t>https://www.facebook.com/rdelap/</t>
  </si>
  <si>
    <t>https://www.facebook.com/CUWTFXC/</t>
  </si>
  <si>
    <t>https://www.instagram.com/cuwtfxc/</t>
  </si>
  <si>
    <t>https://www.cuwfalcons.com/sports/mtrack/mtrackrecruitquestionnaire</t>
  </si>
  <si>
    <t>Concordia (WI)</t>
  </si>
  <si>
    <t>64.08%</t>
  </si>
  <si>
    <t>$47,452</t>
  </si>
  <si>
    <t>DIII73449</t>
  </si>
  <si>
    <t>Senn</t>
  </si>
  <si>
    <t>philip.senn@cuw.edu</t>
  </si>
  <si>
    <t>c:877-439-0393</t>
  </si>
  <si>
    <t>DIII60131</t>
  </si>
  <si>
    <t>Heimark</t>
  </si>
  <si>
    <t>jenna.heimark@cuw.edu</t>
  </si>
  <si>
    <t>262-243-4434</t>
  </si>
  <si>
    <t>47,452</t>
  </si>
  <si>
    <t>Edgewood College</t>
  </si>
  <si>
    <t>238661</t>
  </si>
  <si>
    <t>https://www.edgewood.edu/academics/programs</t>
  </si>
  <si>
    <t>DIII19162</t>
  </si>
  <si>
    <t>Swetlik</t>
  </si>
  <si>
    <t>aswetlik@edgewood.edu</t>
  </si>
  <si>
    <t>608-663-3486</t>
  </si>
  <si>
    <t>https://edgewoodcollegeeagles.com/sports/mens-track-and-field</t>
  </si>
  <si>
    <t>https://twitter.com/ewoodxctf</t>
  </si>
  <si>
    <t>https://www.facebook.com/EwoodXCTF/</t>
  </si>
  <si>
    <t>https://edgewoodcollegeeagles.com/sports/2019/9/5/track-field-recruiting-questionnaire.aspx</t>
  </si>
  <si>
    <t>Edgewood</t>
  </si>
  <si>
    <t>89.88%</t>
  </si>
  <si>
    <t>$47,112</t>
  </si>
  <si>
    <t>DIII48360</t>
  </si>
  <si>
    <t>sawsmith@edgewood.edu</t>
  </si>
  <si>
    <t>Lakeland University</t>
  </si>
  <si>
    <t>238980</t>
  </si>
  <si>
    <t>https://lakeland.edu/Academics/majors-and-minors</t>
  </si>
  <si>
    <t>DIII19220</t>
  </si>
  <si>
    <t>Barth</t>
  </si>
  <si>
    <t>barthp@lakeland.edu</t>
  </si>
  <si>
    <t>920-565-1024x2185</t>
  </si>
  <si>
    <t>https://lakelandmuskies.com/sports/mens-track-and-field</t>
  </si>
  <si>
    <t>https://lakelandmuskies.com/404-1.aspx?url=%2fsb_output.aspx%3ffrform</t>
  </si>
  <si>
    <t>Lakeland (WI)</t>
  </si>
  <si>
    <t>89.76%</t>
  </si>
  <si>
    <t>$45,459</t>
  </si>
  <si>
    <t>Lawrence University</t>
  </si>
  <si>
    <t>Appleton</t>
  </si>
  <si>
    <t>239017</t>
  </si>
  <si>
    <t>https://www.lawrence.edu/academics/study</t>
  </si>
  <si>
    <t>DIII74459</t>
  </si>
  <si>
    <t>elizabeth.r.krug@lawrence.edu</t>
  </si>
  <si>
    <t>https://vikings.lawrence.edu/sports/mens-track-and-field</t>
  </si>
  <si>
    <t>https://twitter.com/lawrencexctrack</t>
  </si>
  <si>
    <t>https://www.facebook.com/lawrencexctrack/</t>
  </si>
  <si>
    <t>https://www.instagram.com/lawrencexctrack/</t>
  </si>
  <si>
    <t>https://admissions.lawrence.edu/register/?id=5aa790ad-b04b-427e-a8df-31555c9a8269</t>
  </si>
  <si>
    <t>Lawrence (WI)</t>
  </si>
  <si>
    <t>63.52%</t>
  </si>
  <si>
    <t>$64,260</t>
  </si>
  <si>
    <t>DIII19265</t>
  </si>
  <si>
    <t>Fast</t>
  </si>
  <si>
    <t>jason.fast@lawrence.edu</t>
  </si>
  <si>
    <t>920-832-6974</t>
  </si>
  <si>
    <t>https://twitter.com/coachfast</t>
  </si>
  <si>
    <t>https://www.facebook.com/jason.fast.57</t>
  </si>
  <si>
    <t>DIII19267</t>
  </si>
  <si>
    <t>abigail.m.martin@lawrence.edu</t>
  </si>
  <si>
    <t>DIII76026</t>
  </si>
  <si>
    <t>Hauser</t>
  </si>
  <si>
    <t>64,260</t>
  </si>
  <si>
    <t>5800%</t>
  </si>
  <si>
    <t>DIII27871</t>
  </si>
  <si>
    <t>shelby.baldwin@lawrence.edu</t>
  </si>
  <si>
    <t>920-832-6761</t>
  </si>
  <si>
    <t>https://twitter.com/baldwin_shelby</t>
  </si>
  <si>
    <t>https://facebook.com/shelby.nicole.923519</t>
  </si>
  <si>
    <t>DIII75429</t>
  </si>
  <si>
    <t>Cicciarelli</t>
  </si>
  <si>
    <t>Assistant Coach (High-Jump, Hurdles)</t>
  </si>
  <si>
    <t>robby.cicciarelli@lawrence.edu</t>
  </si>
  <si>
    <t>Milwaukee School of Engineering</t>
  </si>
  <si>
    <t>239318</t>
  </si>
  <si>
    <t>https://www.msoe.edu/academics/undergraduate-degrees/1/</t>
  </si>
  <si>
    <t>DIII19365</t>
  </si>
  <si>
    <t>Massoels</t>
  </si>
  <si>
    <t>massoels@msoe.edu</t>
  </si>
  <si>
    <t>414-277-2271</t>
  </si>
  <si>
    <t>https://go-raiders.com/sports/mtrack/index</t>
  </si>
  <si>
    <t>https://twitter.com/thelastpumaad</t>
  </si>
  <si>
    <t>https://start.msoe.edu/prospectiveathleteinquiryform</t>
  </si>
  <si>
    <t>61.90%</t>
  </si>
  <si>
    <t>$56,864</t>
  </si>
  <si>
    <t>DIII63173</t>
  </si>
  <si>
    <t>Hayden</t>
  </si>
  <si>
    <t>Heun</t>
  </si>
  <si>
    <t>https://twitter.com/msoe_trackfield</t>
  </si>
  <si>
    <t>https://www.instagram.com/msoe_trackcc/</t>
  </si>
  <si>
    <t>56,864</t>
  </si>
  <si>
    <t>DIII55139</t>
  </si>
  <si>
    <t>DIII55140</t>
  </si>
  <si>
    <t>Jerica</t>
  </si>
  <si>
    <t>Kotarak</t>
  </si>
  <si>
    <t>https://twitter.com/jerica_k</t>
  </si>
  <si>
    <t>DIII63174</t>
  </si>
  <si>
    <t>Maye</t>
  </si>
  <si>
    <t>https://twitter.com/andymaye00</t>
  </si>
  <si>
    <t>https://www.instagram.com/andymaye00/</t>
  </si>
  <si>
    <t>Ripon College</t>
  </si>
  <si>
    <t>Ripon</t>
  </si>
  <si>
    <t>239628</t>
  </si>
  <si>
    <t>https://www.ripon.edu/majors/</t>
  </si>
  <si>
    <t>DIII19447</t>
  </si>
  <si>
    <t>woodr@ripon.edu</t>
  </si>
  <si>
    <t>920-748-8778</t>
  </si>
  <si>
    <t>https://riponredhawks.com/sports/mens-track-and-field</t>
  </si>
  <si>
    <t>https://twitter.com/coachwoodrctf</t>
  </si>
  <si>
    <t>https://twitter.com/ripontrackxc</t>
  </si>
  <si>
    <t>https://www.facebook.com/RiponTrackXC/</t>
  </si>
  <si>
    <t>https://riponredhawks.com/sports/2016/8/9/prospective-athlete-surveys.aspx</t>
  </si>
  <si>
    <t>71.33%</t>
  </si>
  <si>
    <t>$58,126</t>
  </si>
  <si>
    <t>DIII45432</t>
  </si>
  <si>
    <t>https://www.facebook.com/ripontrackxc/</t>
  </si>
  <si>
    <t>DIII19451</t>
  </si>
  <si>
    <t>DIII19450</t>
  </si>
  <si>
    <t>DIII71765</t>
  </si>
  <si>
    <t>Duley</t>
  </si>
  <si>
    <t>bobbypio164@gmail.com</t>
  </si>
  <si>
    <t>https://www.instagram.com/ripontrackxc/</t>
  </si>
  <si>
    <t>DIII68370</t>
  </si>
  <si>
    <t>hoffmana@ripon.edu</t>
  </si>
  <si>
    <t>920-748-8840</t>
  </si>
  <si>
    <t>https://www.instagram.com/ahoffman87613/</t>
  </si>
  <si>
    <t>https://www.instagram.com/ripontrackxc</t>
  </si>
  <si>
    <t>58,126</t>
  </si>
  <si>
    <t>DIII77499</t>
  </si>
  <si>
    <t>fisherb@ripon.edu</t>
  </si>
  <si>
    <t>https://x.com/benfisher2508</t>
  </si>
  <si>
    <t>https://www.facebook.com/ben.fisher.71/</t>
  </si>
  <si>
    <t>https://www.instagram.com/benfisher_jumps/</t>
  </si>
  <si>
    <t>DIII61317</t>
  </si>
  <si>
    <t>Rutkowski</t>
  </si>
  <si>
    <t>St. Norbert College</t>
  </si>
  <si>
    <t>De Pere</t>
  </si>
  <si>
    <t>239716</t>
  </si>
  <si>
    <t>https://www.snc.edu/academics/programsanddegrees.html</t>
  </si>
  <si>
    <t>DIII27273</t>
  </si>
  <si>
    <t>don.augustine@snc.edu</t>
  </si>
  <si>
    <t>920-403-3456</t>
  </si>
  <si>
    <t>https://athletics.snc.edu/sports/mens-track-and-field</t>
  </si>
  <si>
    <t>https://twitter.com/snccctf</t>
  </si>
  <si>
    <t>https://www.facebook.com/snctfcc/</t>
  </si>
  <si>
    <t>https://athletics.snc.edu/sports/2020/12/9/recruitment-questionnaire.aspx</t>
  </si>
  <si>
    <t>St. Norbert</t>
  </si>
  <si>
    <t>82.80%</t>
  </si>
  <si>
    <t>$53,820</t>
  </si>
  <si>
    <t>DIII77500</t>
  </si>
  <si>
    <t>lydia.ulrich@snc.edu</t>
  </si>
  <si>
    <t>920-403-4321</t>
  </si>
  <si>
    <t>https://www.instagram.com/coachlydiaulrich/</t>
  </si>
  <si>
    <t>https://www.instagram.com/snctfcc/</t>
  </si>
  <si>
    <t>53,820</t>
  </si>
  <si>
    <t>DIII27274</t>
  </si>
  <si>
    <t>hannah.kruse@snc.edu</t>
  </si>
  <si>
    <t>920-403-3507</t>
  </si>
  <si>
    <t>https://twitter.com/kruzie_banana</t>
  </si>
  <si>
    <t>DIII27275</t>
  </si>
  <si>
    <t>kelsey.marsh@snc.edu</t>
  </si>
  <si>
    <t>https://twitter.com/kelseymarsh25</t>
  </si>
  <si>
    <t>DIII70130</t>
  </si>
  <si>
    <t>Delzer</t>
  </si>
  <si>
    <t>DIII27278</t>
  </si>
  <si>
    <t>LeCaptain</t>
  </si>
  <si>
    <t>DIII27280</t>
  </si>
  <si>
    <t>patrick.georgia10@gmail.com</t>
  </si>
  <si>
    <t>920-265-1390</t>
  </si>
  <si>
    <t>DIII27281</t>
  </si>
  <si>
    <t>Pasterski</t>
  </si>
  <si>
    <t>taylor.pasterski@snc.edu</t>
  </si>
  <si>
    <t>920-403-3386</t>
  </si>
  <si>
    <t>https://www.facebook.com/taylor.pasterski</t>
  </si>
  <si>
    <t>DIII27279</t>
  </si>
  <si>
    <t>Draxler</t>
  </si>
  <si>
    <t>920-634-7152</t>
  </si>
  <si>
    <t>DIII27282</t>
  </si>
  <si>
    <t>McKean</t>
  </si>
  <si>
    <t>colin.mckean@gmail.com</t>
  </si>
  <si>
    <t>https://twitter.com/mckean_colin</t>
  </si>
  <si>
    <t>DIII68701</t>
  </si>
  <si>
    <t>Bins</t>
  </si>
  <si>
    <t>corey.bins@snc.edu</t>
  </si>
  <si>
    <t>920-403-2980</t>
  </si>
  <si>
    <t>DIII74944</t>
  </si>
  <si>
    <t>Pini</t>
  </si>
  <si>
    <t>DIII66014</t>
  </si>
  <si>
    <t>Kassube</t>
  </si>
  <si>
    <t>DIII66012</t>
  </si>
  <si>
    <t>Kleiman</t>
  </si>
  <si>
    <t>https://twitter.com/thenoahkleiman</t>
  </si>
  <si>
    <t>DIII66011</t>
  </si>
  <si>
    <t>Lebrun</t>
  </si>
  <si>
    <t>DIII66013</t>
  </si>
  <si>
    <t>Tetzlaff</t>
  </si>
  <si>
    <t>University of Wisconsin - Eau Claire</t>
  </si>
  <si>
    <t>Wisconsin Intercollegiate Athletic Conference (WIAC)</t>
  </si>
  <si>
    <t>Eau Claire</t>
  </si>
  <si>
    <t>240268</t>
  </si>
  <si>
    <t>https://www.uwec.edu/academics/majors-minors/</t>
  </si>
  <si>
    <t>DIII26057</t>
  </si>
  <si>
    <t>Andrej</t>
  </si>
  <si>
    <t>Poljanec</t>
  </si>
  <si>
    <t>https://www.blugolds.com/sports/mtrack-out/index</t>
  </si>
  <si>
    <t>https://twitter.com/uwectrack</t>
  </si>
  <si>
    <t>https://uweauclaire.prestosports.com/sa_forms</t>
  </si>
  <si>
    <t>Wisconsin-Eau Claire</t>
  </si>
  <si>
    <t>82.64%</t>
  </si>
  <si>
    <t>$29,386</t>
  </si>
  <si>
    <t>DIII19561</t>
  </si>
  <si>
    <t>Chip</t>
  </si>
  <si>
    <t>Head Coach (Multi-events, Hurdles, Mid-Distance)</t>
  </si>
  <si>
    <t>schnechi@uwec.edu</t>
  </si>
  <si>
    <t>715-836-5016</t>
  </si>
  <si>
    <t>DIII19563</t>
  </si>
  <si>
    <t>Conlin</t>
  </si>
  <si>
    <t>conlinpl@uwec.edu</t>
  </si>
  <si>
    <t>DIII19571</t>
  </si>
  <si>
    <t>Steen</t>
  </si>
  <si>
    <t>steenrr@uwec.edu</t>
  </si>
  <si>
    <t>https://www.facebook.com/roger.steen.1</t>
  </si>
  <si>
    <t>DIII19574</t>
  </si>
  <si>
    <t>DIII19565</t>
  </si>
  <si>
    <t>Hoyer</t>
  </si>
  <si>
    <t>hoyersa@uwec.edu</t>
  </si>
  <si>
    <t>DIII47863</t>
  </si>
  <si>
    <t>Cousineau</t>
  </si>
  <si>
    <t>240,268</t>
  </si>
  <si>
    <t>DIII66689</t>
  </si>
  <si>
    <t>Abrahm</t>
  </si>
  <si>
    <t>Schroedl</t>
  </si>
  <si>
    <t>https://www.instagram.com/uwectrackandfield/</t>
  </si>
  <si>
    <t>29,386</t>
  </si>
  <si>
    <t>DIII66690</t>
  </si>
  <si>
    <t>https://www.instagram.com/12chadwick/</t>
  </si>
  <si>
    <t>DIII19566</t>
  </si>
  <si>
    <t>LaJeunesse</t>
  </si>
  <si>
    <t>lajeunws@uwec.edu</t>
  </si>
  <si>
    <t>DIII19568</t>
  </si>
  <si>
    <t>DIII19567</t>
  </si>
  <si>
    <t>Assistant Coach (Long Jump, Triple Jump)</t>
  </si>
  <si>
    <t>mcmahosp@uwec.edu</t>
  </si>
  <si>
    <t>DIII19569</t>
  </si>
  <si>
    <t>whiteca@uwec.edu</t>
  </si>
  <si>
    <t>https://www.facebook.com/cory.white.129</t>
  </si>
  <si>
    <t>DIII19570</t>
  </si>
  <si>
    <t>Marcie</t>
  </si>
  <si>
    <t>Schwamberger</t>
  </si>
  <si>
    <t>fisherma@uwec.edu</t>
  </si>
  <si>
    <t>DIII19562</t>
  </si>
  <si>
    <t>schwamdj@uwec.edu</t>
  </si>
  <si>
    <t>715-836-2649</t>
  </si>
  <si>
    <t>https://twitter.com/blugoldcc</t>
  </si>
  <si>
    <t>DIII74945</t>
  </si>
  <si>
    <t>Whirry</t>
  </si>
  <si>
    <t>DIII69174</t>
  </si>
  <si>
    <t>dolancc@uwec.edu</t>
  </si>
  <si>
    <t>https://www.instagram.com/coachconnordolan/</t>
  </si>
  <si>
    <t>University of Wisconsin - La Crosse</t>
  </si>
  <si>
    <t>La Crosse</t>
  </si>
  <si>
    <t>240329</t>
  </si>
  <si>
    <t>https://www.uwlax.edu/info/academics/majors-and-minors/</t>
  </si>
  <si>
    <t>DIII19651</t>
  </si>
  <si>
    <t>Buchholtz</t>
  </si>
  <si>
    <t>jbuchholtz@uwlax.edu</t>
  </si>
  <si>
    <t>608-785-8622</t>
  </si>
  <si>
    <t>https://uwlathletics.com/sports/mens-track-and-field</t>
  </si>
  <si>
    <t>https://twitter.com/buchholtzjoshua</t>
  </si>
  <si>
    <t>https://twitter.com/uwlmenstf</t>
  </si>
  <si>
    <t>https://www.instagram.com/uwl_menstf/</t>
  </si>
  <si>
    <t>https://uwlathletics.com/sports/2011/11/30/GEN_1130111442.aspx</t>
  </si>
  <si>
    <t>Wisconsin-La Crosse</t>
  </si>
  <si>
    <t>71.81%</t>
  </si>
  <si>
    <t>$26,721</t>
  </si>
  <si>
    <t>DIII19656</t>
  </si>
  <si>
    <t>Gordy</t>
  </si>
  <si>
    <t>mgordy@uwlax.edu</t>
  </si>
  <si>
    <t>DIII19655</t>
  </si>
  <si>
    <t>Geiwitz</t>
  </si>
  <si>
    <t>dgeiwitz@uwlax.edu</t>
  </si>
  <si>
    <t>https://www.facebook.com/doug.geiwitz</t>
  </si>
  <si>
    <t>DIII57635</t>
  </si>
  <si>
    <t>Knoche</t>
  </si>
  <si>
    <t>tommy7363@gmail.com</t>
  </si>
  <si>
    <t>https://www.facebook.com/UWLaCrosseAthletics/</t>
  </si>
  <si>
    <t>DIII19659</t>
  </si>
  <si>
    <t>carlson.garr@uwlax.edu</t>
  </si>
  <si>
    <t>https://www.facebook.com/grrtboy</t>
  </si>
  <si>
    <t>DIII57636</t>
  </si>
  <si>
    <t>Gunnar</t>
  </si>
  <si>
    <t>Block</t>
  </si>
  <si>
    <t>gunnarblock15@gmail.com</t>
  </si>
  <si>
    <t>https://www.facebook.com/people/Gunnar-Block/100006624589072/</t>
  </si>
  <si>
    <t>DIII70131</t>
  </si>
  <si>
    <t>Tordsen</t>
  </si>
  <si>
    <t>jtordsen@uwlax.edu</t>
  </si>
  <si>
    <t>DIII70132</t>
  </si>
  <si>
    <t>Kohl</t>
  </si>
  <si>
    <t>nkohl@uwlax.edu</t>
  </si>
  <si>
    <t>608-785-8615</t>
  </si>
  <si>
    <t>DIII19654</t>
  </si>
  <si>
    <t>AC Nathan has been removed.</t>
  </si>
  <si>
    <t>University of Wisconsin - Oshkosh</t>
  </si>
  <si>
    <t>Oshkosh</t>
  </si>
  <si>
    <t>240365</t>
  </si>
  <si>
    <t>https://uwosh.edu/academics/majors-minors-emphases/</t>
  </si>
  <si>
    <t>DIII19701</t>
  </si>
  <si>
    <t>Kinseth</t>
  </si>
  <si>
    <t>kinsethj@uwosh.edu</t>
  </si>
  <si>
    <t>920-424-7134</t>
  </si>
  <si>
    <t>https://www.uwoshkoshtitans.com/sports/mtrack/index</t>
  </si>
  <si>
    <t>https://twitter.com/coachkinseth</t>
  </si>
  <si>
    <t>https://twitter.com/uwotf_cc</t>
  </si>
  <si>
    <t>https://www.facebook.com/people/Justin-Kinseth/1172576327</t>
  </si>
  <si>
    <t>https://www.facebook.com/UWOTFCC/</t>
  </si>
  <si>
    <t>https://www.instagram.com/uwotfcc/</t>
  </si>
  <si>
    <t>http://www.uwoshkoshtitans.com/recruits/MTrackForm</t>
  </si>
  <si>
    <t>Wisconsin-Oshkosh</t>
  </si>
  <si>
    <t>78.85%</t>
  </si>
  <si>
    <t>$27,496</t>
  </si>
  <si>
    <t>DIII19702</t>
  </si>
  <si>
    <t>Eamon</t>
  </si>
  <si>
    <t>mckennae@uwosh.edu</t>
  </si>
  <si>
    <t>920-424-7140</t>
  </si>
  <si>
    <t>DIII56636</t>
  </si>
  <si>
    <t>bensonj@uwosh.edu</t>
  </si>
  <si>
    <t>https://twitter.com/coachbenson_uwo</t>
  </si>
  <si>
    <t>DIII56637</t>
  </si>
  <si>
    <t>haasb@uwosh.edu</t>
  </si>
  <si>
    <t>920-424-1012</t>
  </si>
  <si>
    <t>DIII55142</t>
  </si>
  <si>
    <t>Sylviann</t>
  </si>
  <si>
    <t>Momont</t>
  </si>
  <si>
    <t>momonts@uwosh.edu</t>
  </si>
  <si>
    <t>920-424-1205</t>
  </si>
  <si>
    <t>https://www.instagram.com/sylviann_momont/</t>
  </si>
  <si>
    <t>DIII46926</t>
  </si>
  <si>
    <t>Van Damme</t>
  </si>
  <si>
    <t>sykesb@uwosh.edu</t>
  </si>
  <si>
    <t>https://twitter.com/sykes_brittany</t>
  </si>
  <si>
    <t>DIII56638</t>
  </si>
  <si>
    <t>Tapplin</t>
  </si>
  <si>
    <t>tapplina@uwosh.edu</t>
  </si>
  <si>
    <t>DIII56639</t>
  </si>
  <si>
    <t>vandammek@uwosh.edu</t>
  </si>
  <si>
    <t>https://twitter.com/coachkvd_uwo</t>
  </si>
  <si>
    <t>https://www.facebook.com/kyle.vandamme.9/</t>
  </si>
  <si>
    <t>University of Wisconsin - Platteville</t>
  </si>
  <si>
    <t>Platteville</t>
  </si>
  <si>
    <t>240462</t>
  </si>
  <si>
    <t>https://catalog.uwplatt.edu/undergraduate/majors-minors/</t>
  </si>
  <si>
    <t>DIII19747</t>
  </si>
  <si>
    <t>Recruiting Coordinator, Associate Head Coach (Pole Vault, Hurdles, Javelin)</t>
  </si>
  <si>
    <t>youngan@uwplatt.edu</t>
  </si>
  <si>
    <t>608-342-1263</t>
  </si>
  <si>
    <t>https://www.letsgopioneers.com/sports/track/index</t>
  </si>
  <si>
    <t>https://twitter.com/trackcoachyoung</t>
  </si>
  <si>
    <t>https://twitter.com/pioneertrackxc</t>
  </si>
  <si>
    <t>https://www.facebook.com/UwPlattevilleTrackXC/</t>
  </si>
  <si>
    <t>https://letsgopioneers.com/sports/track/Recruit_Questionnaire</t>
  </si>
  <si>
    <t>Wisconsin-Platteville</t>
  </si>
  <si>
    <t>81.65%</t>
  </si>
  <si>
    <t>$27,712</t>
  </si>
  <si>
    <t>DIII51602</t>
  </si>
  <si>
    <t>Lexus</t>
  </si>
  <si>
    <t>Lovan</t>
  </si>
  <si>
    <t>lovanl@uwplatt.edu</t>
  </si>
  <si>
    <t>o:608-342-1522</t>
  </si>
  <si>
    <t>https://www.instagram.com/lexuslovan/</t>
  </si>
  <si>
    <t>DIII19746</t>
  </si>
  <si>
    <t>Rotzenberg</t>
  </si>
  <si>
    <t>rotzenbergc@uwplatt.edu</t>
  </si>
  <si>
    <t>608-342-1008</t>
  </si>
  <si>
    <t>https://www.facebook.com/people/Chris-Rotzenberg/1495399488</t>
  </si>
  <si>
    <t>DIII19750</t>
  </si>
  <si>
    <t>Kamps</t>
  </si>
  <si>
    <t>DIII53446</t>
  </si>
  <si>
    <t>Armando</t>
  </si>
  <si>
    <t>Payan</t>
  </si>
  <si>
    <t>payana@uwplatt.edu</t>
  </si>
  <si>
    <t>DIII19753</t>
  </si>
  <si>
    <t>DIII19752</t>
  </si>
  <si>
    <t>Fromader</t>
  </si>
  <si>
    <t>fromaders@uwplatt.edu</t>
  </si>
  <si>
    <t>DIII60132</t>
  </si>
  <si>
    <t>Akita</t>
  </si>
  <si>
    <t>akitaja@uwplatt.edu</t>
  </si>
  <si>
    <t>608-342-1504</t>
  </si>
  <si>
    <t>27,712</t>
  </si>
  <si>
    <t>DIII73451</t>
  </si>
  <si>
    <t>Graduate Asst Julianne has been removed.</t>
  </si>
  <si>
    <t>https://www.instagram.com/jem3910/</t>
  </si>
  <si>
    <t>University of Wisconsin - River Falls</t>
  </si>
  <si>
    <t>River Falls</t>
  </si>
  <si>
    <t>240471</t>
  </si>
  <si>
    <t>https://www.uwrf.edu/Catalog/DegreeRequirements/Undergraduate.cfm</t>
  </si>
  <si>
    <t>DIII45460</t>
  </si>
  <si>
    <t>andrew.eggerth@uwrf.edu</t>
  </si>
  <si>
    <t>715-425-4671</t>
  </si>
  <si>
    <t>https://uwrfsports.com/sports/track-and-field</t>
  </si>
  <si>
    <t>https://apply.uwrf.edu/register/recruitme</t>
  </si>
  <si>
    <t>Wisconsin-River Falls</t>
  </si>
  <si>
    <t>74.43%</t>
  </si>
  <si>
    <t>$26,236</t>
  </si>
  <si>
    <t>DIII71015</t>
  </si>
  <si>
    <t>Berguis</t>
  </si>
  <si>
    <t>brandt.berghuis@uwrf.edu</t>
  </si>
  <si>
    <t>https://twitter.com/uwrftrack</t>
  </si>
  <si>
    <t>https://www.facebook.com/UW-River-Falls-Track-and-Field-528398023898212/</t>
  </si>
  <si>
    <t>DIII19795</t>
  </si>
  <si>
    <t>Uchytil</t>
  </si>
  <si>
    <t>DIII51603</t>
  </si>
  <si>
    <t>Meaghan</t>
  </si>
  <si>
    <t>Koski</t>
  </si>
  <si>
    <t>meaghan.koski@uwrf.edu</t>
  </si>
  <si>
    <t>715-425-4402</t>
  </si>
  <si>
    <t>https://www.instagram.com/uwrf_xc_track/</t>
  </si>
  <si>
    <t>DIII46928</t>
  </si>
  <si>
    <t>Gray Eggerth</t>
  </si>
  <si>
    <t>jordan.eggerth@uwrf.edu</t>
  </si>
  <si>
    <t>DIII60133</t>
  </si>
  <si>
    <t>Klara</t>
  </si>
  <si>
    <t>Berghuis</t>
  </si>
  <si>
    <t>klara.lyon@uwrf.edu</t>
  </si>
  <si>
    <t>26,236</t>
  </si>
  <si>
    <t>University of Wisconsin - Stevens Point</t>
  </si>
  <si>
    <t>Stevens Point</t>
  </si>
  <si>
    <t>240480</t>
  </si>
  <si>
    <t>https://www.uwsp.edu/admissions/Pages/majors-and-minors.aspx</t>
  </si>
  <si>
    <t>DIII26060</t>
  </si>
  <si>
    <t>Penney</t>
  </si>
  <si>
    <t>Volunteer Assistant Coach (Hurdles, Steeplechase)</t>
  </si>
  <si>
    <t>https://athletics.uwsp.edu/sports/mens-track-and-field</t>
  </si>
  <si>
    <t>https://twitter.com/uwsp_xctf</t>
  </si>
  <si>
    <t>https://www.facebook.com/UWSPmenXCTF/</t>
  </si>
  <si>
    <t>https://www.instagram.com/uwsp_xctf/</t>
  </si>
  <si>
    <t>https://athletics.uwsp.edu/sb_output.aspx?frform=22&amp;path=cross</t>
  </si>
  <si>
    <t>Wisconsin-Stevens Point</t>
  </si>
  <si>
    <t>87.75%</t>
  </si>
  <si>
    <t>$28,240</t>
  </si>
  <si>
    <t>DIII19833</t>
  </si>
  <si>
    <t>Witt</t>
  </si>
  <si>
    <t>Brett.Witt@uwsp.edu</t>
  </si>
  <si>
    <t>DIII19834</t>
  </si>
  <si>
    <t>rwitt@uwsp.edu</t>
  </si>
  <si>
    <t>715-630-8808</t>
  </si>
  <si>
    <t>https://www.facebook.com/rick.witt.566</t>
  </si>
  <si>
    <t>DIII19839</t>
  </si>
  <si>
    <t>Sonnenberg</t>
  </si>
  <si>
    <t>https://twitter.com/asamatterofmatt</t>
  </si>
  <si>
    <t>DIII66015</t>
  </si>
  <si>
    <t>Ellenbecker</t>
  </si>
  <si>
    <t>cellenbe@uwsp.edu</t>
  </si>
  <si>
    <t>28,240</t>
  </si>
  <si>
    <t>DIII66016</t>
  </si>
  <si>
    <t>Bierman</t>
  </si>
  <si>
    <t>bbierman@uwsp.edu</t>
  </si>
  <si>
    <t>DIII57638</t>
  </si>
  <si>
    <t>Wickman</t>
  </si>
  <si>
    <t>aaronrwickman@gmail.com</t>
  </si>
  <si>
    <t>DIII63179</t>
  </si>
  <si>
    <t>rnichols@uwsp.edu</t>
  </si>
  <si>
    <t>University of Wisconsin - Stout</t>
  </si>
  <si>
    <t>Menomonie</t>
  </si>
  <si>
    <t>240417</t>
  </si>
  <si>
    <t>https://www.uwstout.edu/academics/majors-degrees</t>
  </si>
  <si>
    <t>DIII19879</t>
  </si>
  <si>
    <t>Steiner</t>
  </si>
  <si>
    <t>Head Coach (Pole Vault, Multi-events)</t>
  </si>
  <si>
    <t>steinerky@uwstout.edu</t>
  </si>
  <si>
    <t>o:715-232-2371;c:262-365-3759</t>
  </si>
  <si>
    <t>https://stoutbluedevils.com/sports/mens-track-and-field</t>
  </si>
  <si>
    <t>https://twitter.com/bluedevilstf</t>
  </si>
  <si>
    <t>https://www.facebook.com/UwStoutTrackAndFieldAlumni/</t>
  </si>
  <si>
    <t>http://athletics.uwstout.edu/sb_output.aspx?frform=3&amp;path=mtrack</t>
  </si>
  <si>
    <t>Wisconsin-Stout</t>
  </si>
  <si>
    <t>90.91%</t>
  </si>
  <si>
    <t>$28,589</t>
  </si>
  <si>
    <t>DIII19883</t>
  </si>
  <si>
    <t>Associate Head Coach (Hurdles, Sprints)</t>
  </si>
  <si>
    <t>devineje@uwstout.edu</t>
  </si>
  <si>
    <t>715-232-3491</t>
  </si>
  <si>
    <t>https://twitter.com/coach_jessd</t>
  </si>
  <si>
    <t>https://www.facebook.com/jess.devine.144</t>
  </si>
  <si>
    <t>DIII45461</t>
  </si>
  <si>
    <t>Keyes</t>
  </si>
  <si>
    <t>keyesp@uwstout.edu</t>
  </si>
  <si>
    <t>715-232-2067</t>
  </si>
  <si>
    <t>DIII19880</t>
  </si>
  <si>
    <t>Schauf</t>
  </si>
  <si>
    <t>schaufm@uwstout.edu</t>
  </si>
  <si>
    <t>o:715-232-1424;c:715-643-2629</t>
  </si>
  <si>
    <t>DIII70133</t>
  </si>
  <si>
    <t>kaspere@uwstout.edu</t>
  </si>
  <si>
    <t>715-232-1880</t>
  </si>
  <si>
    <t>https://www.instagram.com/bluedevilstf/</t>
  </si>
  <si>
    <t>University of Wisconsin - Superior</t>
  </si>
  <si>
    <t>Superior</t>
  </si>
  <si>
    <t>240426</t>
  </si>
  <si>
    <t>https://www.uwsuper.edu/admissions/majors-minors/index.cfm</t>
  </si>
  <si>
    <t>DIII76027</t>
  </si>
  <si>
    <t>Arntson</t>
  </si>
  <si>
    <t>715-395-4601</t>
  </si>
  <si>
    <t>https://uwsyellowjackets.com/sports/mens-track-and-field</t>
  </si>
  <si>
    <t>https://twitter.com/uws_xc_tf</t>
  </si>
  <si>
    <t>https://www.facebook.com/UWS-XCTF-Community-764121917007479/</t>
  </si>
  <si>
    <t>https://www.instagram.com/uwsuperiortf/</t>
  </si>
  <si>
    <t>https://www.frontrush.com/FR_Web_App/Player/PlayerSubmit.aspx?sid=MTg3ODc=-FVd/MEVIRDI=&amp;ptype=alumni%27%20width=%27100%%27%20height=%275000%27%3E%3C/</t>
  </si>
  <si>
    <t>Wisconsin-Superior</t>
  </si>
  <si>
    <t>86.20%</t>
  </si>
  <si>
    <t>27,461</t>
  </si>
  <si>
    <t>DIII67553</t>
  </si>
  <si>
    <t>https://facebook.com/n8_johnson_</t>
  </si>
  <si>
    <t>https://www.instagram.com/nate_johnson03/</t>
  </si>
  <si>
    <t>DIII19930</t>
  </si>
  <si>
    <t>Glen</t>
  </si>
  <si>
    <t>Drexler</t>
  </si>
  <si>
    <t>gdrexler@uwsuper.edu</t>
  </si>
  <si>
    <t>$27,461</t>
  </si>
  <si>
    <t>DIII63180</t>
  </si>
  <si>
    <t>nkoski1@uwsuper.edu</t>
  </si>
  <si>
    <t>DIII57069</t>
  </si>
  <si>
    <t>Finger</t>
  </si>
  <si>
    <t>tfinger@uwsuper.edu</t>
  </si>
  <si>
    <t>DIII19935</t>
  </si>
  <si>
    <t>Sederquist</t>
  </si>
  <si>
    <t>tsederqu@uwsuper.edu</t>
  </si>
  <si>
    <t>https://www.facebook.com/tom.sederquist</t>
  </si>
  <si>
    <t>DIII51604</t>
  </si>
  <si>
    <t>Willette</t>
  </si>
  <si>
    <t>awillet1@uwsuper.edu</t>
  </si>
  <si>
    <t>715-395-4663</t>
  </si>
  <si>
    <t>DIII55146</t>
  </si>
  <si>
    <t>Hakanson</t>
  </si>
  <si>
    <t>bhakanso@uwsuper.edu</t>
  </si>
  <si>
    <t>DIII19934</t>
  </si>
  <si>
    <t>ndonahue@uwsuper.edu</t>
  </si>
  <si>
    <t>715-394-8007</t>
  </si>
  <si>
    <t>https://twitter.com/nickddonahue92</t>
  </si>
  <si>
    <t>https://www.facebook.com/nick.donahue2</t>
  </si>
  <si>
    <t>University of Wisconsin - Whitewater</t>
  </si>
  <si>
    <t>Whitewater</t>
  </si>
  <si>
    <t>240189</t>
  </si>
  <si>
    <t>https://www.uww.edu/academics/departments-and-majors</t>
  </si>
  <si>
    <t>DIII19990</t>
  </si>
  <si>
    <t>Head Coach (Long Sprints, Hurdles)</t>
  </si>
  <si>
    <t>johnsonmj03@uww.edu</t>
  </si>
  <si>
    <t>262-472-1367</t>
  </si>
  <si>
    <t>https://uwwsports.com/sports/mens-track-and-field</t>
  </si>
  <si>
    <t>https://twitter.com/hawkscoachmj</t>
  </si>
  <si>
    <t>https://twitter.com/warhawkxctrack</t>
  </si>
  <si>
    <t>https://www.facebook.com/WarhawkTrackField/</t>
  </si>
  <si>
    <t>http://college.jumpforward.com/questionnaire.aspx?iid=1616&amp;sportid=56&amp;path=mtrack</t>
  </si>
  <si>
    <t>Wisconsin-Whitewater</t>
  </si>
  <si>
    <t>80.87%</t>
  </si>
  <si>
    <t>DIII77501</t>
  </si>
  <si>
    <t>Zinanni</t>
  </si>
  <si>
    <t>https://www.instagram.com/livz_lens/</t>
  </si>
  <si>
    <t>https://www.instagram.com/uwwtf/</t>
  </si>
  <si>
    <t>DIII70134</t>
  </si>
  <si>
    <t>Roznowski</t>
  </si>
  <si>
    <t>roznowst@uww.edu</t>
  </si>
  <si>
    <t>262-472-5226</t>
  </si>
  <si>
    <t>https://www.facebook.com/trevor.roznowski/</t>
  </si>
  <si>
    <t>https://www.instagram.com/trozthrows/</t>
  </si>
  <si>
    <t>https://www.instagram.com/uwwtf/?hl=en</t>
  </si>
  <si>
    <t>DIII19991</t>
  </si>
  <si>
    <t>irelandjb15@uww.edu</t>
  </si>
  <si>
    <t>262-472-1660</t>
  </si>
  <si>
    <t>https://twitter.com/CoachIreland44</t>
  </si>
  <si>
    <t>DIII19994</t>
  </si>
  <si>
    <t>wellsn@uww.edu</t>
  </si>
  <si>
    <t>608-234-1947</t>
  </si>
  <si>
    <t>DIII56037</t>
  </si>
  <si>
    <t>Missiaen</t>
  </si>
  <si>
    <t>Assistant Coach (Multi-Events, Horizontal Jumps, Javelin)</t>
  </si>
  <si>
    <t>missiaenar21@uww.edu</t>
  </si>
  <si>
    <t>262-472-5796</t>
  </si>
  <si>
    <t>DIII19995</t>
  </si>
  <si>
    <t>Helgeson</t>
  </si>
  <si>
    <t>helgesoc@uww.edu</t>
  </si>
  <si>
    <t>c:715-570-0559</t>
  </si>
  <si>
    <t>https://www.facebook.com/cody.helgeson.hj6614</t>
  </si>
  <si>
    <t>DIII19993</t>
  </si>
  <si>
    <t>millerjr@uww.edu</t>
  </si>
  <si>
    <t>262-472-5648</t>
  </si>
  <si>
    <t>https://www.instagram.com/jeffmiller_uwmad/</t>
  </si>
  <si>
    <t>Wisconsin Lutheran College</t>
  </si>
  <si>
    <t>240338</t>
  </si>
  <si>
    <t>https://www.wlc.edu/Academic-Programs/</t>
  </si>
  <si>
    <t>DIII55147</t>
  </si>
  <si>
    <t>Woodall</t>
  </si>
  <si>
    <t>charles.woodall@wlc.edu</t>
  </si>
  <si>
    <t>414-443-8589</t>
  </si>
  <si>
    <t>https://www.wlcsports.com/sports/mtrack/index</t>
  </si>
  <si>
    <t>https://twitter.com/wlc_xc_tf</t>
  </si>
  <si>
    <t>https://www.facebook.com/WLCXCTF/</t>
  </si>
  <si>
    <t>https://www.instagram.com/wlcxctf/</t>
  </si>
  <si>
    <t>https://admissions.wlc.edu/register/athlete</t>
  </si>
  <si>
    <t>Wisconsin Lutheran</t>
  </si>
  <si>
    <t>96.45%</t>
  </si>
  <si>
    <t>DIII75431</t>
  </si>
  <si>
    <t>Vinny</t>
  </si>
  <si>
    <t>Brim</t>
  </si>
  <si>
    <t>https://www.instagram.com/vinny_brim/</t>
  </si>
  <si>
    <t>DIII75430</t>
  </si>
  <si>
    <t>Schmitz</t>
  </si>
  <si>
    <t>DIII75432</t>
  </si>
  <si>
    <t>Carlito</t>
  </si>
  <si>
    <t>DIII78240</t>
  </si>
  <si>
    <t>Ausen</t>
  </si>
  <si>
    <t>cameron.ausen@wlc.edu</t>
  </si>
  <si>
    <t>DIII66692</t>
  </si>
  <si>
    <t>Endsley</t>
  </si>
  <si>
    <t>allison.endsley@mail.wlc.edu</t>
  </si>
  <si>
    <t>414-690-2449</t>
  </si>
  <si>
    <t>DIII75433</t>
  </si>
  <si>
    <t>Herried</t>
  </si>
  <si>
    <t>emily.herried@mail.wlc.edu</t>
  </si>
  <si>
    <t>DIII19507</t>
  </si>
  <si>
    <t>steve.travis@wlc.edu</t>
  </si>
  <si>
    <t>c:414-443-8872</t>
  </si>
  <si>
    <t>DIII21503</t>
  </si>
  <si>
    <t>AC Rylee has been removed.</t>
  </si>
  <si>
    <t>Marion Military Institute</t>
  </si>
  <si>
    <t>Alabama Community College Conference (ACCC)</t>
  </si>
  <si>
    <t>Marion</t>
  </si>
  <si>
    <t>101648</t>
  </si>
  <si>
    <t>2.0 minimum</t>
  </si>
  <si>
    <t>https://marionmilitary.edu/academics/</t>
  </si>
  <si>
    <t>J40342</t>
  </si>
  <si>
    <t>Balentine</t>
  </si>
  <si>
    <t>cbalentine@marionmilitary.edu</t>
  </si>
  <si>
    <t>334-683-2374</t>
  </si>
  <si>
    <t>https://twitter.com/mmitigerxc</t>
  </si>
  <si>
    <t>https://www.facebook.com/MMITIGERXC/</t>
  </si>
  <si>
    <t>https://www.instagram.com/mmitigertfxc/</t>
  </si>
  <si>
    <t>https://mmitigers.com/recruiting/Prospective_Athlete_Form</t>
  </si>
  <si>
    <t xml:space="preserve">Marion Military </t>
  </si>
  <si>
    <t>Community College</t>
  </si>
  <si>
    <t>$24,568</t>
  </si>
  <si>
    <t>J39152</t>
  </si>
  <si>
    <t>Micha</t>
  </si>
  <si>
    <t>Central Arizona College</t>
  </si>
  <si>
    <t>Arizona Community College Athletic Conference (ACCAC)</t>
  </si>
  <si>
    <t>Coolidge</t>
  </si>
  <si>
    <t>104346</t>
  </si>
  <si>
    <t>https://centralaz.edu/academics/areas-of-interest/</t>
  </si>
  <si>
    <t>J33683</t>
  </si>
  <si>
    <t>andrew.wood1@centralaz.edu</t>
  </si>
  <si>
    <t>520-494-5041</t>
  </si>
  <si>
    <t>https://twitter.com/cactracknfield</t>
  </si>
  <si>
    <t>https://www.facebook.com/pages/category/School-Sports-Team/Central-Arizona-College-Cross-Country-distance-Track-453435201422982/</t>
  </si>
  <si>
    <t>Central Arizona</t>
  </si>
  <si>
    <t>$22,030</t>
  </si>
  <si>
    <t>J33684</t>
  </si>
  <si>
    <t>Honea</t>
  </si>
  <si>
    <t>martin.honea@centralaz.edu</t>
  </si>
  <si>
    <t>520-494-5046</t>
  </si>
  <si>
    <t>Glendale Community College - Arizona</t>
  </si>
  <si>
    <t>Glendale</t>
  </si>
  <si>
    <t>104708</t>
  </si>
  <si>
    <t>http://www.gccaz.edu/degrees-certifications</t>
  </si>
  <si>
    <t>J258</t>
  </si>
  <si>
    <t>Fields</t>
  </si>
  <si>
    <t>brad.fields@gccaz.edu</t>
  </si>
  <si>
    <t>623-845-3040</t>
  </si>
  <si>
    <t>https://twitter.com/gcctf</t>
  </si>
  <si>
    <t>https://www.gccaz.edu/student-life/athletics/eligibility</t>
  </si>
  <si>
    <t>Glendale CC (AZ)</t>
  </si>
  <si>
    <t>$13,448</t>
  </si>
  <si>
    <t>Mesa Community College</t>
  </si>
  <si>
    <t>Mesa</t>
  </si>
  <si>
    <t>105154</t>
  </si>
  <si>
    <t>https://www.mesacc.edu/programs/by-degree</t>
  </si>
  <si>
    <t>J10943</t>
  </si>
  <si>
    <t>Pescador</t>
  </si>
  <si>
    <t>daniel.pescador@mesacc.edu</t>
  </si>
  <si>
    <t>480-695-4769</t>
  </si>
  <si>
    <t>https://www.facebook.com/daniel.pescador.750</t>
  </si>
  <si>
    <t>https://mesatbirdsports.com/sports/track/recruit</t>
  </si>
  <si>
    <t>Mesa CC</t>
  </si>
  <si>
    <t>$7,854</t>
  </si>
  <si>
    <t>J29348</t>
  </si>
  <si>
    <t>Spencer Peterson</t>
  </si>
  <si>
    <t>spencer.peterson@mesacc.edu</t>
  </si>
  <si>
    <t>480-461-7542</t>
  </si>
  <si>
    <t>https://twitter.com/mesacc</t>
  </si>
  <si>
    <t>Link</t>
  </si>
  <si>
    <t>J37325</t>
  </si>
  <si>
    <t>Estes</t>
  </si>
  <si>
    <t>Assistant Coach (Throws) (Second email)</t>
  </si>
  <si>
    <t>thlinganmah@gmail.com</t>
  </si>
  <si>
    <t>https://www.instagram.com/lordcornwallace/</t>
  </si>
  <si>
    <t>nathan.estes@mesacc.edu</t>
  </si>
  <si>
    <t>J39713</t>
  </si>
  <si>
    <t>McSwain</t>
  </si>
  <si>
    <t>james.mcswain@mesacc.edu</t>
  </si>
  <si>
    <t>https://www.instagram.com/j_the_athlete/</t>
  </si>
  <si>
    <t>J37326</t>
  </si>
  <si>
    <t>jacob.flores@mesacc.edu</t>
  </si>
  <si>
    <t>480-272-3471</t>
  </si>
  <si>
    <t>https://twitter.com/jacobflores34</t>
  </si>
  <si>
    <t>J10940</t>
  </si>
  <si>
    <t>aaliyahg930@gmail.com</t>
  </si>
  <si>
    <t>623-399-5924</t>
  </si>
  <si>
    <t>J39714</t>
  </si>
  <si>
    <t>Sammy Jo</t>
  </si>
  <si>
    <t>samantha.evans@mesacc.edu</t>
  </si>
  <si>
    <t>J42184</t>
  </si>
  <si>
    <t>Quin</t>
  </si>
  <si>
    <t>Fredette</t>
  </si>
  <si>
    <t>quin.fredette@yahoo.com</t>
  </si>
  <si>
    <t>J34887</t>
  </si>
  <si>
    <t>mitchell.briggs@mesacc.edu</t>
  </si>
  <si>
    <t>J10944</t>
  </si>
  <si>
    <t>https://facebook.com/paul.s.peterson.7/</t>
  </si>
  <si>
    <t>Paradise Valley Community College</t>
  </si>
  <si>
    <t>364016</t>
  </si>
  <si>
    <t>https://www.paradisevalley.edu/degrees-certificates</t>
  </si>
  <si>
    <t>J13879</t>
  </si>
  <si>
    <t>dave.barney@paradisevalley.edu</t>
  </si>
  <si>
    <t>602-787-7064</t>
  </si>
  <si>
    <t>https://gopumas.com/general/questionnaire</t>
  </si>
  <si>
    <t>Paradise Valley</t>
  </si>
  <si>
    <t>J22702</t>
  </si>
  <si>
    <t>Lothrop</t>
  </si>
  <si>
    <t>james.lothrop@paradisevalley.edu</t>
  </si>
  <si>
    <t>https://www.facebook.com/jim.lothrop.9</t>
  </si>
  <si>
    <t>J28235</t>
  </si>
  <si>
    <t>Banfield</t>
  </si>
  <si>
    <t>joel.banfield@paradisevalley.edu</t>
  </si>
  <si>
    <t>https://twitter.com/pvcctrackxc</t>
  </si>
  <si>
    <t>https://www.instagram.com/banfieldperformance/</t>
  </si>
  <si>
    <t>https://www.instagram.com/pvcctrackxc/</t>
  </si>
  <si>
    <t>J36826</t>
  </si>
  <si>
    <t>Ellefson</t>
  </si>
  <si>
    <t>eric.ellefson@paradisevalley.edu</t>
  </si>
  <si>
    <t>J28236</t>
  </si>
  <si>
    <t>Quinten</t>
  </si>
  <si>
    <t>Bankston</t>
  </si>
  <si>
    <t>Assistant Coach (Hurdles, Multi-events)</t>
  </si>
  <si>
    <t>quinten.bankston@paradisevalley.edu</t>
  </si>
  <si>
    <t>Phoenix College</t>
  </si>
  <si>
    <t>JC-D2</t>
  </si>
  <si>
    <t>105428</t>
  </si>
  <si>
    <t>https://www.phoenixcollege.edu/programs</t>
  </si>
  <si>
    <t>J34491</t>
  </si>
  <si>
    <t>Parham</t>
  </si>
  <si>
    <t>grant.parham@phoenixcollege.edu</t>
  </si>
  <si>
    <t>https://www.facebook.com/Phoenix-College-Cross-CountryTrack-Field-101940224831818/</t>
  </si>
  <si>
    <t>https://www.instagram.com/phoenixcollege_xctf/</t>
  </si>
  <si>
    <t>https://pcbearsathletics.com/sports/msoc/recruitment</t>
  </si>
  <si>
    <t>Pima Community College</t>
  </si>
  <si>
    <t>105525</t>
  </si>
  <si>
    <t>https://www.pima.edu/programs-courses/credit-programs-degrees/index.html</t>
  </si>
  <si>
    <t>J337</t>
  </si>
  <si>
    <t>Head Coach (Jumps, Sprints), Recruiting Coordinator</t>
  </si>
  <si>
    <t>harrisond.chad@gmail.com</t>
  </si>
  <si>
    <t>520-240-0531</t>
  </si>
  <si>
    <t>https://twitter.com/pimatrack_field</t>
  </si>
  <si>
    <t>http://pimaaztecs.com/prospective_athletes/Recruiting_Questionnaire</t>
  </si>
  <si>
    <t>Pima CC</t>
  </si>
  <si>
    <t>$7,566</t>
  </si>
  <si>
    <t>J38216</t>
  </si>
  <si>
    <t>Dylla</t>
  </si>
  <si>
    <t>cdylla@pima.edu</t>
  </si>
  <si>
    <t>520-488-7546</t>
  </si>
  <si>
    <t>https://www.instagram.com/pimaaztecs_tfxc/</t>
  </si>
  <si>
    <t>J22703</t>
  </si>
  <si>
    <t>Teso</t>
  </si>
  <si>
    <t>jteso2@pima.edu</t>
  </si>
  <si>
    <t>J38217</t>
  </si>
  <si>
    <t>Zion</t>
  </si>
  <si>
    <t>520-342-4255</t>
  </si>
  <si>
    <t>https://www.instagram.com/zionthechamp/</t>
  </si>
  <si>
    <t>J41725</t>
  </si>
  <si>
    <t>https://www.facebook.com/pccaztecs/</t>
  </si>
  <si>
    <t>https://www.instagram.com/josedelgado445/</t>
  </si>
  <si>
    <t>J11454</t>
  </si>
  <si>
    <t>McClurg</t>
  </si>
  <si>
    <t>Rich Mountain Community College</t>
  </si>
  <si>
    <t>Bi-State Conference (BSC)</t>
  </si>
  <si>
    <t>Mena</t>
  </si>
  <si>
    <t>107743</t>
  </si>
  <si>
    <t>https://www.uarichmountain.edu/degrees</t>
  </si>
  <si>
    <t>J13915</t>
  </si>
  <si>
    <t>Shores</t>
  </si>
  <si>
    <t>sshores@uarichmountain.edu</t>
  </si>
  <si>
    <t>479-394-7622x1421</t>
  </si>
  <si>
    <t>Rich Mountain</t>
  </si>
  <si>
    <t>$15,154</t>
  </si>
  <si>
    <t>Arkansas-Rich Mountain</t>
  </si>
  <si>
    <t>Allan Hancock College</t>
  </si>
  <si>
    <t>California Community College Athletic Association (CCCAA)</t>
  </si>
  <si>
    <t>Santa Maria</t>
  </si>
  <si>
    <t>JC-CCCAA</t>
  </si>
  <si>
    <t>108807</t>
  </si>
  <si>
    <t>http://www.hancockcollege.edu/academic_departments/programs.php</t>
  </si>
  <si>
    <t>J497</t>
  </si>
  <si>
    <t>Kenna</t>
  </si>
  <si>
    <t>Wolter</t>
  </si>
  <si>
    <t>kenna.wolter@hancockcollege.edu</t>
  </si>
  <si>
    <t>https://athletics.hancockcollege.edu/recruits/first_contact_form</t>
  </si>
  <si>
    <t>Allan Hancock</t>
  </si>
  <si>
    <t>$24,138</t>
  </si>
  <si>
    <t>J35947</t>
  </si>
  <si>
    <t>Barca</t>
  </si>
  <si>
    <t>https://www.instagram.com/ahc_track.xc/</t>
  </si>
  <si>
    <t>J39153</t>
  </si>
  <si>
    <t>Cesar</t>
  </si>
  <si>
    <t>Ruiz</t>
  </si>
  <si>
    <t>Assistant Coach (Throws, Hammer, Javelin)</t>
  </si>
  <si>
    <t>J39154</t>
  </si>
  <si>
    <t>Letarian</t>
  </si>
  <si>
    <t>J30698</t>
  </si>
  <si>
    <t>Youngblood</t>
  </si>
  <si>
    <t>steven.youngblood@hancockcollege.edu</t>
  </si>
  <si>
    <t>https://www.instagram.com/steven_youngblood/</t>
  </si>
  <si>
    <t>American River College</t>
  </si>
  <si>
    <t>109208</t>
  </si>
  <si>
    <t>http://www.arc.losrios.edu/ARC_Majors.htm</t>
  </si>
  <si>
    <t>J36827</t>
  </si>
  <si>
    <t>Airola</t>
  </si>
  <si>
    <t>airolam@arc.losrios.edu</t>
  </si>
  <si>
    <t>916-484-8143</t>
  </si>
  <si>
    <t>https://www.instagram.com/arcbeaverxctf/</t>
  </si>
  <si>
    <t>https://arc.losrios.edu/admissions/get-started-and-apply</t>
  </si>
  <si>
    <t>American River</t>
  </si>
  <si>
    <t>$26,148</t>
  </si>
  <si>
    <t>J30337</t>
  </si>
  <si>
    <t>Nasca</t>
  </si>
  <si>
    <t>Antelope Valley College</t>
  </si>
  <si>
    <t>109350</t>
  </si>
  <si>
    <t>https://www.avc.edu/academics/transferdegrees</t>
  </si>
  <si>
    <t>J41726</t>
  </si>
  <si>
    <t>justin.wyatt@avc.edu</t>
  </si>
  <si>
    <t>661-722-6300x6903</t>
  </si>
  <si>
    <t>https://www.facebook.com/profile.php?id=61576920466040</t>
  </si>
  <si>
    <t>https://www.instagram.com/coach_jwyatt/</t>
  </si>
  <si>
    <t>https://www.instagram.com/avc_tfxc/</t>
  </si>
  <si>
    <t>https://www.avc.edu/academics/hs/athleterecruitment</t>
  </si>
  <si>
    <t>$20,143</t>
  </si>
  <si>
    <t>Bakersfield College</t>
  </si>
  <si>
    <t>109819</t>
  </si>
  <si>
    <t>https://www.bakersfieldcollege.edu/programs</t>
  </si>
  <si>
    <t>J37327</t>
  </si>
  <si>
    <t>Konrad</t>
  </si>
  <si>
    <t>Dahl</t>
  </si>
  <si>
    <t>konrad.dahl@bakersfieldcollege.edu</t>
  </si>
  <si>
    <t>https://www.facebook.com/konrad.a.dahl/</t>
  </si>
  <si>
    <t>https://www.instagram.com/coach_kdahl/</t>
  </si>
  <si>
    <t>http://www.gogades.com/recruits/RecruitPortal</t>
  </si>
  <si>
    <t>Bakersfield (CA)</t>
  </si>
  <si>
    <t>$26,263</t>
  </si>
  <si>
    <t>J35431</t>
  </si>
  <si>
    <t>Mireles</t>
  </si>
  <si>
    <t>cesar.mireles@bakersfieldcollege.edu</t>
  </si>
  <si>
    <t>https://twitter.com/backtrk</t>
  </si>
  <si>
    <t>Butte College</t>
  </si>
  <si>
    <t>Oroville</t>
  </si>
  <si>
    <t>110246</t>
  </si>
  <si>
    <t>https://programs.butte.edu/</t>
  </si>
  <si>
    <t>J19415</t>
  </si>
  <si>
    <t>haysjo@butte.edu</t>
  </si>
  <si>
    <t>530-895-2318</t>
  </si>
  <si>
    <t>https://twitter.com/coach_hays2</t>
  </si>
  <si>
    <t>https://www.facebook.com/buttetrack/</t>
  </si>
  <si>
    <t>https://butteroadrunners.com/Recruiting_Questionnaire</t>
  </si>
  <si>
    <t>Butte (CA)</t>
  </si>
  <si>
    <t>$8,088</t>
  </si>
  <si>
    <t>J35948</t>
  </si>
  <si>
    <t>Filter</t>
  </si>
  <si>
    <t>https://www.instagram.com/ButteCrossCountry/</t>
  </si>
  <si>
    <t>J35949</t>
  </si>
  <si>
    <t>phippsma@butte.edu</t>
  </si>
  <si>
    <t>https://twitter.com/CoachPhipps8</t>
  </si>
  <si>
    <t>J29057</t>
  </si>
  <si>
    <t>Chavez</t>
  </si>
  <si>
    <t>chavezma@butte.edu</t>
  </si>
  <si>
    <t>530-895-2317</t>
  </si>
  <si>
    <t>Cerritos College</t>
  </si>
  <si>
    <t>Norwalk</t>
  </si>
  <si>
    <t>111887</t>
  </si>
  <si>
    <t>http://www.cerritos.edu/default/academics.htm</t>
  </si>
  <si>
    <t>J906</t>
  </si>
  <si>
    <t>crichardson@cerritos.edu</t>
  </si>
  <si>
    <t>562-860-2451x2889</t>
  </si>
  <si>
    <t>https://twitter.com/cerritosxc</t>
  </si>
  <si>
    <t>https://www.instagram.com/c_rich_spirit/</t>
  </si>
  <si>
    <t>https://www.instagram.com/cerritos.trackandfield/</t>
  </si>
  <si>
    <t>https://www.cerritosfalcons.com/sports/mtrack/Men-s_Track_-_Field_Questionnaire</t>
  </si>
  <si>
    <t>Cerritos</t>
  </si>
  <si>
    <t>$10,026</t>
  </si>
  <si>
    <t>J907</t>
  </si>
  <si>
    <t>J911</t>
  </si>
  <si>
    <t>Chucky</t>
  </si>
  <si>
    <t>https://www.facebook.com/chucky.hampton</t>
  </si>
  <si>
    <t>J35433</t>
  </si>
  <si>
    <t>Berman</t>
  </si>
  <si>
    <t>https://twitter.com/cerritosfalcons</t>
  </si>
  <si>
    <t>J908</t>
  </si>
  <si>
    <t>https://www.instagram.com/bryramos09/</t>
  </si>
  <si>
    <t>J912</t>
  </si>
  <si>
    <t>Clarence</t>
  </si>
  <si>
    <t>J30338</t>
  </si>
  <si>
    <t>Lilian</t>
  </si>
  <si>
    <t>Ebanks</t>
  </si>
  <si>
    <t>J35434</t>
  </si>
  <si>
    <t>Leduc</t>
  </si>
  <si>
    <t>J35435</t>
  </si>
  <si>
    <t>Sharaud</t>
  </si>
  <si>
    <t>J10984</t>
  </si>
  <si>
    <t>Ostgaard</t>
  </si>
  <si>
    <t>J35436</t>
  </si>
  <si>
    <t>Pagel</t>
  </si>
  <si>
    <t>Chabot College</t>
  </si>
  <si>
    <t>111920</t>
  </si>
  <si>
    <t>http://www.chabotcollege.edu/academics/programs.php</t>
  </si>
  <si>
    <t>J38219</t>
  </si>
  <si>
    <t>Miflin</t>
  </si>
  <si>
    <t>mjones@chabotcollege.edu</t>
  </si>
  <si>
    <t>https://twitter.com/chabot_college</t>
  </si>
  <si>
    <t>https://www.facebook.com/profile.php?id=100062971224550</t>
  </si>
  <si>
    <t>https://www.instagram.com/chabotracknfield/</t>
  </si>
  <si>
    <t>https://athletics.chabotcollege.edu/prospective-athletes/Mens_Track_and_Field_Recruit-Form</t>
  </si>
  <si>
    <t>$8,110</t>
  </si>
  <si>
    <t>J30339</t>
  </si>
  <si>
    <t>Craft</t>
  </si>
  <si>
    <t>J30341</t>
  </si>
  <si>
    <t>Evangela</t>
  </si>
  <si>
    <t>Clovis Community College</t>
  </si>
  <si>
    <t>187639</t>
  </si>
  <si>
    <t>https://www.cloviscollege.edu/academics/majors/index.html</t>
  </si>
  <si>
    <t>J24654</t>
  </si>
  <si>
    <t>Gracielita</t>
  </si>
  <si>
    <t>Bastidas</t>
  </si>
  <si>
    <t>https://twitter.com/cntrack</t>
  </si>
  <si>
    <t>Clovis CC (CA)</t>
  </si>
  <si>
    <t>$2,984</t>
  </si>
  <si>
    <t>College of San Mateo</t>
  </si>
  <si>
    <t>San Mateo</t>
  </si>
  <si>
    <t>122791</t>
  </si>
  <si>
    <t>http://collegeofsanmateo.edu/degrees/</t>
  </si>
  <si>
    <t>J30699</t>
  </si>
  <si>
    <t>Cotteng</t>
  </si>
  <si>
    <t>https://www.instagram.com/csmtrackfieldxc/</t>
  </si>
  <si>
    <t>https://csmbulldogs.com/recruits/index</t>
  </si>
  <si>
    <t>$9,094</t>
  </si>
  <si>
    <t>J3068</t>
  </si>
  <si>
    <t>Kajari</t>
  </si>
  <si>
    <t>burnskajari@smccd.edu</t>
  </si>
  <si>
    <t>650-574-6443</t>
  </si>
  <si>
    <t>https://www.instagram.com/coach_k_burns/</t>
  </si>
  <si>
    <t>J35951</t>
  </si>
  <si>
    <t>Kirtman</t>
  </si>
  <si>
    <t>J35952</t>
  </si>
  <si>
    <t>J34888</t>
  </si>
  <si>
    <t>Cottong</t>
  </si>
  <si>
    <t>J30701</t>
  </si>
  <si>
    <t>Yashvee</t>
  </si>
  <si>
    <t>Patel</t>
  </si>
  <si>
    <t>J40984</t>
  </si>
  <si>
    <t>Kilbridge</t>
  </si>
  <si>
    <t>J30700</t>
  </si>
  <si>
    <t>J40985</t>
  </si>
  <si>
    <t>Mata</t>
  </si>
  <si>
    <t>College of the Canyons</t>
  </si>
  <si>
    <t>Santa Clarita</t>
  </si>
  <si>
    <t>111461</t>
  </si>
  <si>
    <t>https://www.canyons.edu/Offices/Counseling/Pages/Majors.aspx</t>
  </si>
  <si>
    <t>J782</t>
  </si>
  <si>
    <t>Lindie</t>
  </si>
  <si>
    <t>belinda.kane@canyons.edu</t>
  </si>
  <si>
    <t>661-362-3205</t>
  </si>
  <si>
    <t>https://twitter.com/canyonstrack</t>
  </si>
  <si>
    <t>Canyons</t>
  </si>
  <si>
    <t>$7,804</t>
  </si>
  <si>
    <t>J30342</t>
  </si>
  <si>
    <t>DeKok</t>
  </si>
  <si>
    <t>J783</t>
  </si>
  <si>
    <t>Denean</t>
  </si>
  <si>
    <t>denean.hill@canyons.edu</t>
  </si>
  <si>
    <t>J784</t>
  </si>
  <si>
    <t>Luie</t>
  </si>
  <si>
    <t>Bernal</t>
  </si>
  <si>
    <t>J41229</t>
  </si>
  <si>
    <t>J30343</t>
  </si>
  <si>
    <t>Alredo</t>
  </si>
  <si>
    <t>Coronado</t>
  </si>
  <si>
    <t>J30344</t>
  </si>
  <si>
    <t>Oseransky</t>
  </si>
  <si>
    <t>seth.oseransky@canyons.edu</t>
  </si>
  <si>
    <t>https://twitter.com/CoachSethAdam3</t>
  </si>
  <si>
    <t>College of the Redwoods</t>
  </si>
  <si>
    <t>Eureka</t>
  </si>
  <si>
    <t>121707</t>
  </si>
  <si>
    <t>https://www.redwoods.edu/degrees</t>
  </si>
  <si>
    <t>J2630</t>
  </si>
  <si>
    <t>Elmore</t>
  </si>
  <si>
    <t>Track@Redwoods.edu</t>
  </si>
  <si>
    <t>707-476-4597</t>
  </si>
  <si>
    <t>https://twitter.com/redwoodstrackxc</t>
  </si>
  <si>
    <t>https://www.facebook.com/reed.elmore.3</t>
  </si>
  <si>
    <t>https://www.facebook.com/RedwoodsTrack/</t>
  </si>
  <si>
    <t>https://www.redwoods.edu/sports/Recruit-Questionnaire</t>
  </si>
  <si>
    <t>Redwoods</t>
  </si>
  <si>
    <t>$20,482</t>
  </si>
  <si>
    <t>reed-elmore@redwoods.edu</t>
  </si>
  <si>
    <t>College of the Sequoias</t>
  </si>
  <si>
    <t>Visalia</t>
  </si>
  <si>
    <t>123217</t>
  </si>
  <si>
    <t>http://www.cos.edu/StudentServices/Counseling/Pages/COS-Majors-Graduation.aspx</t>
  </si>
  <si>
    <t>J3317</t>
  </si>
  <si>
    <t>kennyj@cos.edu</t>
  </si>
  <si>
    <t>559-737-6230</t>
  </si>
  <si>
    <t>http://cosgiants.com/recruits/Prospective_Student_Athletic</t>
  </si>
  <si>
    <t>Sequoias</t>
  </si>
  <si>
    <t>$8,338</t>
  </si>
  <si>
    <t>J41450</t>
  </si>
  <si>
    <t>Deja</t>
  </si>
  <si>
    <t>Assistant Head Coach (Sprints)</t>
  </si>
  <si>
    <t>https://www.instagram.com/costrackandfield/</t>
  </si>
  <si>
    <t>J41451</t>
  </si>
  <si>
    <t>Assistant Head Coach (Hurdles)</t>
  </si>
  <si>
    <t>J12993</t>
  </si>
  <si>
    <t>Hobbs</t>
  </si>
  <si>
    <t>https://www.facebook.com/wil.hobbs.35</t>
  </si>
  <si>
    <t>J12989</t>
  </si>
  <si>
    <t>Sprauge</t>
  </si>
  <si>
    <t>J12986</t>
  </si>
  <si>
    <t>J12985</t>
  </si>
  <si>
    <t>Elisa</t>
  </si>
  <si>
    <t>Gill</t>
  </si>
  <si>
    <t>J12988</t>
  </si>
  <si>
    <t>J12987</t>
  </si>
  <si>
    <t>J40025</t>
  </si>
  <si>
    <t>ariannap@cos.edu</t>
  </si>
  <si>
    <t>https://twitter.com/COSMBB</t>
  </si>
  <si>
    <t>J40344</t>
  </si>
  <si>
    <t>College of the Siskiyous</t>
  </si>
  <si>
    <t>Weed</t>
  </si>
  <si>
    <t>123484</t>
  </si>
  <si>
    <t>http://www.siskiyous.edu/counseling/majors.htm</t>
  </si>
  <si>
    <t>J40345</t>
  </si>
  <si>
    <t>Frisbie</t>
  </si>
  <si>
    <t>frisbie@siskiyous.edu</t>
  </si>
  <si>
    <t>530-938-5389</t>
  </si>
  <si>
    <t>https://www.frontrush.com/FR_Web_App/Player/PlayerSubmit.aspx?sid=MTk3MTY=-ti+3wEdvo/E=&amp;ptype=recruit</t>
  </si>
  <si>
    <t>Siskiyous</t>
  </si>
  <si>
    <t>$22,509</t>
  </si>
  <si>
    <t>123,484</t>
  </si>
  <si>
    <t>J40986</t>
  </si>
  <si>
    <t>Compton College</t>
  </si>
  <si>
    <t>Compton</t>
  </si>
  <si>
    <t>112686</t>
  </si>
  <si>
    <t>http://www.compton.edu/academics/majors/</t>
  </si>
  <si>
    <t>J1072</t>
  </si>
  <si>
    <t>daustin@compton.edu</t>
  </si>
  <si>
    <t>310-900-1600x2940</t>
  </si>
  <si>
    <t>https://eccwarriors.com/information/Prospective_Student-Athlete_Information_Request_Form</t>
  </si>
  <si>
    <t>$8,102</t>
  </si>
  <si>
    <t>J12873</t>
  </si>
  <si>
    <t>LaTrice</t>
  </si>
  <si>
    <t>J12874</t>
  </si>
  <si>
    <t>Sherron</t>
  </si>
  <si>
    <t>Rhetta</t>
  </si>
  <si>
    <t>Cuesta College</t>
  </si>
  <si>
    <t>113193</t>
  </si>
  <si>
    <t>https://www.cuesta.edu/academics/</t>
  </si>
  <si>
    <t>J29807</t>
  </si>
  <si>
    <t>https://www.facebook.com/pg/Merced-College-Track-Field-357442038023625/</t>
  </si>
  <si>
    <t>https://www.cuestaathletics.com/recruiting</t>
  </si>
  <si>
    <t>Cuesta</t>
  </si>
  <si>
    <t>$8,898</t>
  </si>
  <si>
    <t>J13537</t>
  </si>
  <si>
    <t>https://www.facebook.com/Cuesta-College-TF-XC-274235039433857/</t>
  </si>
  <si>
    <t>J13536</t>
  </si>
  <si>
    <t>Kinter</t>
  </si>
  <si>
    <t>mkinter@cuesta.edu</t>
  </si>
  <si>
    <t>Cuyamaca College</t>
  </si>
  <si>
    <t>El Cajon</t>
  </si>
  <si>
    <t>113218</t>
  </si>
  <si>
    <t>https://www.cuyamaca.edu/academics/default.aspx</t>
  </si>
  <si>
    <t>J30704</t>
  </si>
  <si>
    <t>Lepe</t>
  </si>
  <si>
    <t>https://twitter.com/cuyamacaxc</t>
  </si>
  <si>
    <t>https://www.facebook.com/people/Cuyamaca-Track-Field/100063627055693/</t>
  </si>
  <si>
    <t>https://www.instagram.com/cuyamacaxc/</t>
  </si>
  <si>
    <t>https://cuyamacacoyotes.com/recruits/SA_Form-_MTF</t>
  </si>
  <si>
    <t>Cuyamaca</t>
  </si>
  <si>
    <t>$8,564</t>
  </si>
  <si>
    <t>J39716</t>
  </si>
  <si>
    <t>Benard</t>
  </si>
  <si>
    <t>chris.benard@gcccd.edu</t>
  </si>
  <si>
    <t>https://www.instagram.com/flyylikechrisb/?locale=de&amp;hl=am-et</t>
  </si>
  <si>
    <t>J37328</t>
  </si>
  <si>
    <t>Seaman</t>
  </si>
  <si>
    <t>tim.seaman@gcccd.edu</t>
  </si>
  <si>
    <t>619-660-4611</t>
  </si>
  <si>
    <t>https://x.com/timseamanabc9</t>
  </si>
  <si>
    <t>J39155</t>
  </si>
  <si>
    <t>Laulauga</t>
  </si>
  <si>
    <t>Tausaga</t>
  </si>
  <si>
    <t>J39156</t>
  </si>
  <si>
    <t>Rolland</t>
  </si>
  <si>
    <t>Slade</t>
  </si>
  <si>
    <t>https://www.facebook.com/ChairmanSBCEC/</t>
  </si>
  <si>
    <t>J29354</t>
  </si>
  <si>
    <t>Thom</t>
  </si>
  <si>
    <t>coachhunt619@gmail.com</t>
  </si>
  <si>
    <t>619-660-4626</t>
  </si>
  <si>
    <t>https://www.facebook.com/thom.hunt.31/</t>
  </si>
  <si>
    <t>https://www.instagram.com/coachhunt619/</t>
  </si>
  <si>
    <t>J30345</t>
  </si>
  <si>
    <t>J29353</t>
  </si>
  <si>
    <t>thomas.hunt@gcccd.edu</t>
  </si>
  <si>
    <t>De Anza College</t>
  </si>
  <si>
    <t>Cupertino</t>
  </si>
  <si>
    <t>https://www.deanza.edu/aatastdegrees/degrees.html</t>
  </si>
  <si>
    <t>J42185</t>
  </si>
  <si>
    <t>Ponce de Leon</t>
  </si>
  <si>
    <t>poncedeleonandy@deanza.edu</t>
  </si>
  <si>
    <t>https://www.deanzasports.com/sports/recruiting_form_mtrack</t>
  </si>
  <si>
    <t>De Anza</t>
  </si>
  <si>
    <t>113333</t>
  </si>
  <si>
    <t>J35443</t>
  </si>
  <si>
    <t>Tsang</t>
  </si>
  <si>
    <t>$10,246</t>
  </si>
  <si>
    <t>J35440</t>
  </si>
  <si>
    <t>AC Jerry has been removed.</t>
  </si>
  <si>
    <t>J35441</t>
  </si>
  <si>
    <t>Interim HC Sean has been removed.</t>
  </si>
  <si>
    <t>https://www.instagram.com/coachseangwi/</t>
  </si>
  <si>
    <t>J35442</t>
  </si>
  <si>
    <t>AC Kevin has been removed.</t>
  </si>
  <si>
    <t>J35439</t>
  </si>
  <si>
    <t>AC Alyx has been removed.</t>
  </si>
  <si>
    <t>https://www.facebook.com/alyx.tripp/</t>
  </si>
  <si>
    <t>J35444</t>
  </si>
  <si>
    <t>AC Gabe has been removed.</t>
  </si>
  <si>
    <t>Diablo Valley College</t>
  </si>
  <si>
    <t>Pleasant Hill</t>
  </si>
  <si>
    <t>113634</t>
  </si>
  <si>
    <t>http://www.dvc.edu/academics/programs.html</t>
  </si>
  <si>
    <t>J1289</t>
  </si>
  <si>
    <t>Meia</t>
  </si>
  <si>
    <t>Tezeno</t>
  </si>
  <si>
    <t>GTezeno@dvc.edu</t>
  </si>
  <si>
    <t>https://twitter.com/dvctrackcoachk</t>
  </si>
  <si>
    <t>https://dvcvikings.com/x/x26mo</t>
  </si>
  <si>
    <t>Diablo Valley</t>
  </si>
  <si>
    <t>$8,328</t>
  </si>
  <si>
    <t>East Los Angeles College</t>
  </si>
  <si>
    <t>Monterey Park</t>
  </si>
  <si>
    <t>113856</t>
  </si>
  <si>
    <t>https://www.elac.edu/academics/catalog/asdegreeinfo.htm</t>
  </si>
  <si>
    <t>J1335</t>
  </si>
  <si>
    <t>browne138@hotmail.com</t>
  </si>
  <si>
    <t>323-780-6792</t>
  </si>
  <si>
    <t>https://www.facebook.com/milton.browne</t>
  </si>
  <si>
    <t>https://www.elacathletics.com/recruits/recruits</t>
  </si>
  <si>
    <t>East Los Angeles</t>
  </si>
  <si>
    <t>$8,570</t>
  </si>
  <si>
    <t>brownemo@elac.edu</t>
  </si>
  <si>
    <t>J11480</t>
  </si>
  <si>
    <t>J35445</t>
  </si>
  <si>
    <t>Diamond</t>
  </si>
  <si>
    <t>Tabron</t>
  </si>
  <si>
    <t>https://www.instagram.com/elac_trackandfield_xc/</t>
  </si>
  <si>
    <t>J11481</t>
  </si>
  <si>
    <t>https://twitter.com/chriswilliams_</t>
  </si>
  <si>
    <t>https://www.facebook.com/people/Christopher-Williams/100021504366234</t>
  </si>
  <si>
    <t>El Camino College</t>
  </si>
  <si>
    <t>Torrance</t>
  </si>
  <si>
    <t>113980</t>
  </si>
  <si>
    <t>http://www.elcamino.edu/academics/programs.aspx</t>
  </si>
  <si>
    <t>J40680</t>
  </si>
  <si>
    <t>Hughley</t>
  </si>
  <si>
    <t>khughley@elcamino.edu</t>
  </si>
  <si>
    <t>310-660-3593x4738</t>
  </si>
  <si>
    <t>https://www.instagram.com/eccxctf/</t>
  </si>
  <si>
    <t>https://eccwarriors.com/information/Alum_Questionnaire</t>
  </si>
  <si>
    <t>El Camino CC</t>
  </si>
  <si>
    <t>$7,600</t>
  </si>
  <si>
    <t>J1390</t>
  </si>
  <si>
    <t>Grissett</t>
  </si>
  <si>
    <t>J40681</t>
  </si>
  <si>
    <t>Guerin</t>
  </si>
  <si>
    <t>J40682</t>
  </si>
  <si>
    <t>https://www.instagram.com/hallsgofast/?hl=en</t>
  </si>
  <si>
    <t>J40683</t>
  </si>
  <si>
    <t>https://x.com/bigperk1</t>
  </si>
  <si>
    <t>https://www.facebook.com/richard.perkins.376/</t>
  </si>
  <si>
    <t>Fresno City College</t>
  </si>
  <si>
    <t>114789</t>
  </si>
  <si>
    <t>http://www.fresnocitycollege.edu/academics/majors.html</t>
  </si>
  <si>
    <t>J35446</t>
  </si>
  <si>
    <t>https://www.instagram.com/fresnocitycollege_tf/</t>
  </si>
  <si>
    <t>https://fresnocc.prestosports.com/information/recruits/forms/Mens_Track_Field_Prospective_Athletes_Form</t>
  </si>
  <si>
    <t>Fresno City</t>
  </si>
  <si>
    <t>$8,264</t>
  </si>
  <si>
    <t>J35447</t>
  </si>
  <si>
    <t>Harshdeep</t>
  </si>
  <si>
    <t>Singh</t>
  </si>
  <si>
    <t>J1542</t>
  </si>
  <si>
    <t>Jesus</t>
  </si>
  <si>
    <t>jesus.reyes@fresnocitycollege.edu</t>
  </si>
  <si>
    <t>559-443-8533</t>
  </si>
  <si>
    <t>https://www.facebook.com/jesus.a.reyes.5055</t>
  </si>
  <si>
    <t>https://www.instagram.com/fresnocitycollege_xc_tf/</t>
  </si>
  <si>
    <t>J34127</t>
  </si>
  <si>
    <t>Director of Recruiting, Director of Operations</t>
  </si>
  <si>
    <t>jesse.white@fresnocitycollege.edu</t>
  </si>
  <si>
    <t>714-331-0254</t>
  </si>
  <si>
    <t>https://www.instagram.com/fcc_track/</t>
  </si>
  <si>
    <t>J1547</t>
  </si>
  <si>
    <t>casey.ballinger@fresnocitycollege.edu</t>
  </si>
  <si>
    <t>209-355-4622</t>
  </si>
  <si>
    <t>https://www.facebook.com/casey.ballinger.39</t>
  </si>
  <si>
    <t>https://www.instagram.com/casey_ballinger/</t>
  </si>
  <si>
    <t>J35448</t>
  </si>
  <si>
    <t>DeAngelo</t>
  </si>
  <si>
    <t>J1546</t>
  </si>
  <si>
    <t>brandi.jenkins@fresnocitycollege.edu</t>
  </si>
  <si>
    <t>559-623-7653</t>
  </si>
  <si>
    <t>J34128</t>
  </si>
  <si>
    <t>Ramiro</t>
  </si>
  <si>
    <t>Calderon</t>
  </si>
  <si>
    <t>Fullerton College</t>
  </si>
  <si>
    <t>114859</t>
  </si>
  <si>
    <t>http://www.fullcoll.edu/academic-programs/degrees-certificates</t>
  </si>
  <si>
    <t>J1620</t>
  </si>
  <si>
    <t>Sheil</t>
  </si>
  <si>
    <t>ssheil@fullcoll.edu</t>
  </si>
  <si>
    <t>714-992-7493</t>
  </si>
  <si>
    <t>http://www.fchornets.com/sports/mtrack/Recruit_Form</t>
  </si>
  <si>
    <t>$7,514</t>
  </si>
  <si>
    <t>J34129</t>
  </si>
  <si>
    <t>Stokes</t>
  </si>
  <si>
    <t>https://www.facebook.com/fullertontfxc/posts</t>
  </si>
  <si>
    <t>https://www.instagram.com/fullertontfxc/</t>
  </si>
  <si>
    <t>J34130</t>
  </si>
  <si>
    <t>Applequist</t>
  </si>
  <si>
    <t>Glendale Community College - California</t>
  </si>
  <si>
    <t>115001</t>
  </si>
  <si>
    <t>https://www.glendale.edu/academics/degree-certificate-programs</t>
  </si>
  <si>
    <t>J40684</t>
  </si>
  <si>
    <t>Van Horne</t>
  </si>
  <si>
    <t>vvanhorne@glendale.edu</t>
  </si>
  <si>
    <t>661-717-2992</t>
  </si>
  <si>
    <t>https://www.facebook.com/vinnyvanhorne90/</t>
  </si>
  <si>
    <t>https://www.instagram.com/glendale_track/</t>
  </si>
  <si>
    <t>https://www.gccathletics.com/information/Recruiting_Questionnaire</t>
  </si>
  <si>
    <t>Glendale CC (CA)</t>
  </si>
  <si>
    <t>J40685</t>
  </si>
  <si>
    <t>Rahsaan</t>
  </si>
  <si>
    <t>rharrison@glendale.edu</t>
  </si>
  <si>
    <t>424-750-0843</t>
  </si>
  <si>
    <t>J40686</t>
  </si>
  <si>
    <t>tgutierrez@glendale.edu</t>
  </si>
  <si>
    <t>661-877-4156</t>
  </si>
  <si>
    <t>https://www.instagram.com/coachtgutierrez/?locale=hi_IN&amp;hl=ar</t>
  </si>
  <si>
    <t>Golden West College</t>
  </si>
  <si>
    <t>Huntington Beach</t>
  </si>
  <si>
    <t>115126</t>
  </si>
  <si>
    <t>http://www.goldenwestcollege.edu/academics/</t>
  </si>
  <si>
    <t>J1746</t>
  </si>
  <si>
    <t>Monique</t>
  </si>
  <si>
    <t>mhenderson@gwc.cccd.edu</t>
  </si>
  <si>
    <t>714-895-8273</t>
  </si>
  <si>
    <t>https://www.gwcathletics.com/recruits/forms/mens_track</t>
  </si>
  <si>
    <t>Golden West</t>
  </si>
  <si>
    <t>$8,386</t>
  </si>
  <si>
    <t>J1751</t>
  </si>
  <si>
    <t>Maryn</t>
  </si>
  <si>
    <t>https://www.facebook.com/maryn.ciarelli/</t>
  </si>
  <si>
    <t>J40346</t>
  </si>
  <si>
    <t>Nam</t>
  </si>
  <si>
    <t>Do</t>
  </si>
  <si>
    <t>https://www.instagram.com/gwctfcc/</t>
  </si>
  <si>
    <t>J40347</t>
  </si>
  <si>
    <t>Tyrus</t>
  </si>
  <si>
    <t>Minter</t>
  </si>
  <si>
    <t>Hartnell College</t>
  </si>
  <si>
    <t>Salinas</t>
  </si>
  <si>
    <t>115393</t>
  </si>
  <si>
    <t>http://www.hartnell.edu/list-degrees-and-major-requirements</t>
  </si>
  <si>
    <t>J12921</t>
  </si>
  <si>
    <t>Zepeda</t>
  </si>
  <si>
    <t>czepeda@hartnell.edu</t>
  </si>
  <si>
    <t>831-755-6845</t>
  </si>
  <si>
    <t>https://twitter.com/hartnellcoachz</t>
  </si>
  <si>
    <t>https://twitter.com/CollegeTf</t>
  </si>
  <si>
    <t>https://www.facebook.com/christopher.zepeda.98</t>
  </si>
  <si>
    <t>https://www.facebook.com/HartnellTrackandField/</t>
  </si>
  <si>
    <t>https://www.instagram.com/coach_zepeda_hartnell/</t>
  </si>
  <si>
    <t>https://www.hartnellpanthers.com/recruits/Athletic_Recruitment_Form</t>
  </si>
  <si>
    <t>Hartnell</t>
  </si>
  <si>
    <t>$8,960</t>
  </si>
  <si>
    <t>J12915</t>
  </si>
  <si>
    <t>fmartinez@hartnell.edu</t>
  </si>
  <si>
    <t>https://www.facebook.com/frankie.martinez.583</t>
  </si>
  <si>
    <t>J12918</t>
  </si>
  <si>
    <t>Wendell</t>
  </si>
  <si>
    <t>Sells</t>
  </si>
  <si>
    <t>wsells@hartnell.edu</t>
  </si>
  <si>
    <t>J12917</t>
  </si>
  <si>
    <t>jesussantos45@gmail.com</t>
  </si>
  <si>
    <t>J12916</t>
  </si>
  <si>
    <t>J12912</t>
  </si>
  <si>
    <t>Asuncion</t>
  </si>
  <si>
    <t>NSDrew4@gmail.com</t>
  </si>
  <si>
    <t>https://www.facebook.com/andrew.asuncion.58</t>
  </si>
  <si>
    <t>J12914</t>
  </si>
  <si>
    <t>Manzano</t>
  </si>
  <si>
    <t>lmanzano@hartnell.edu</t>
  </si>
  <si>
    <t>J12919</t>
  </si>
  <si>
    <t>Shabram</t>
  </si>
  <si>
    <t>J12920</t>
  </si>
  <si>
    <t>Shimabukuro</t>
  </si>
  <si>
    <t>rshimabukuro@hartnell.edu</t>
  </si>
  <si>
    <t>J12913</t>
  </si>
  <si>
    <t>Hobson</t>
  </si>
  <si>
    <t>https://www.facebook.com/brandi.hobson.5</t>
  </si>
  <si>
    <t>Lake Tahoe Community College</t>
  </si>
  <si>
    <t>South Lake Tahoe</t>
  </si>
  <si>
    <t>https://www.ltcc.edu/academics/degrees_and_certificates/index.php</t>
  </si>
  <si>
    <t>J42186</t>
  </si>
  <si>
    <t>conor.wells@ltcc.edu</t>
  </si>
  <si>
    <t>916-761-5225</t>
  </si>
  <si>
    <t>https://ltccathletics.com/sb_output.aspx?form=4</t>
  </si>
  <si>
    <t>Lake Tahoe CC</t>
  </si>
  <si>
    <t>117195</t>
  </si>
  <si>
    <t>J30705</t>
  </si>
  <si>
    <t>airola@ltcc.edu</t>
  </si>
  <si>
    <t>$24,075</t>
  </si>
  <si>
    <t>J42187</t>
  </si>
  <si>
    <t>Long Beach City College</t>
  </si>
  <si>
    <t>117645</t>
  </si>
  <si>
    <t>https://www.lbcc.edu/academics</t>
  </si>
  <si>
    <t>J2017</t>
  </si>
  <si>
    <t>Vigilant</t>
  </si>
  <si>
    <t>kvigilant@lbcc.edu</t>
  </si>
  <si>
    <t>562-938-4230</t>
  </si>
  <si>
    <t>https://twitter.com/lbcc_xctf</t>
  </si>
  <si>
    <t>https://www.lbccvikings.com/recruits/index</t>
  </si>
  <si>
    <t>Long Beach CC</t>
  </si>
  <si>
    <t>$11,144</t>
  </si>
  <si>
    <t>J20559</t>
  </si>
  <si>
    <t>mcarroll@lbcc.edu</t>
  </si>
  <si>
    <t>562-938-4741</t>
  </si>
  <si>
    <t>J26557</t>
  </si>
  <si>
    <t>Bourne</t>
  </si>
  <si>
    <t>https://lincolntrailcollege.prestosports.com/Recruits/Softball</t>
  </si>
  <si>
    <t>J38221</t>
  </si>
  <si>
    <t>Zarders</t>
  </si>
  <si>
    <t>J2019</t>
  </si>
  <si>
    <t>Julio</t>
  </si>
  <si>
    <t>Jimenez</t>
  </si>
  <si>
    <t>jjimenez@lbcc.edu</t>
  </si>
  <si>
    <t>562-743-3144</t>
  </si>
  <si>
    <t>J38223</t>
  </si>
  <si>
    <t>AC Elias has been removed.</t>
  </si>
  <si>
    <t>J38222</t>
  </si>
  <si>
    <t>https://x.com/alex7herrera</t>
  </si>
  <si>
    <t>J40687</t>
  </si>
  <si>
    <t>AC Harley has been removed.</t>
  </si>
  <si>
    <t>J38220</t>
  </si>
  <si>
    <t>AC Jaquan has been removed.</t>
  </si>
  <si>
    <t>J27402</t>
  </si>
  <si>
    <t>AC Detra has been removed.</t>
  </si>
  <si>
    <t>J32949</t>
  </si>
  <si>
    <t>Merced College</t>
  </si>
  <si>
    <t>118718</t>
  </si>
  <si>
    <t>http://www.mccd.edu/explore/degrees-certs.html</t>
  </si>
  <si>
    <t>J29808</t>
  </si>
  <si>
    <t>Severo</t>
  </si>
  <si>
    <t>severo.s@mccd.edu</t>
  </si>
  <si>
    <t>209-381-6573</t>
  </si>
  <si>
    <t>https://twitter.com/CoachPeeps</t>
  </si>
  <si>
    <t>https://www.facebook.com/johnnie.peeples/</t>
  </si>
  <si>
    <t>https://www.facebook.com/sacxctf/</t>
  </si>
  <si>
    <t>Merced (CA)</t>
  </si>
  <si>
    <t>$6,340</t>
  </si>
  <si>
    <t>Merritt College</t>
  </si>
  <si>
    <t>Oakland</t>
  </si>
  <si>
    <t>118772</t>
  </si>
  <si>
    <t>https://www.merritt.edu/degrees-certificates/</t>
  </si>
  <si>
    <t>J19526</t>
  </si>
  <si>
    <t>Drazen</t>
  </si>
  <si>
    <t>bdrazen@peralta.edu</t>
  </si>
  <si>
    <t>c:510-219-3207;o:510-436-2545</t>
  </si>
  <si>
    <t>https://twitter.com/brockdrazen</t>
  </si>
  <si>
    <t>https://facebook.com/brockdrazen</t>
  </si>
  <si>
    <t>https://www.instagram.com/merritt_track/</t>
  </si>
  <si>
    <t>Merritt CC</t>
  </si>
  <si>
    <t>$7,527</t>
  </si>
  <si>
    <t>Modesto Junior College</t>
  </si>
  <si>
    <t>Modesto</t>
  </si>
  <si>
    <t>118976</t>
  </si>
  <si>
    <t>https://www.mjc.edu/instruction/degrees.php</t>
  </si>
  <si>
    <t>J2240</t>
  </si>
  <si>
    <t>Demitrius</t>
  </si>
  <si>
    <t>Snaer</t>
  </si>
  <si>
    <t>snaerd@mjc.edu</t>
  </si>
  <si>
    <t>209-575-6279</t>
  </si>
  <si>
    <t>https://twitter.com/coachdsnaer</t>
  </si>
  <si>
    <t>https://twitter.com/mjctfxc</t>
  </si>
  <si>
    <t>https://www.facebook.com/demitrius.snaer</t>
  </si>
  <si>
    <t>https://www.mjc.edu/athletics/recruitingform.php</t>
  </si>
  <si>
    <t>Modesto JC</t>
  </si>
  <si>
    <t>$7,538</t>
  </si>
  <si>
    <t>J40688</t>
  </si>
  <si>
    <t>Pedretti</t>
  </si>
  <si>
    <t>https://www.instagram.com/headsup_throws/</t>
  </si>
  <si>
    <t>https://www.instagram.com/mjctfxc/</t>
  </si>
  <si>
    <t>J2241</t>
  </si>
  <si>
    <t>gutierrezs@mjc.edu</t>
  </si>
  <si>
    <t>209-485-6193</t>
  </si>
  <si>
    <t>J40689</t>
  </si>
  <si>
    <t>J40690</t>
  </si>
  <si>
    <t>Alexies</t>
  </si>
  <si>
    <t>Reynoso</t>
  </si>
  <si>
    <t>J40691</t>
  </si>
  <si>
    <t>Krumeick</t>
  </si>
  <si>
    <t>J40692</t>
  </si>
  <si>
    <t>Carrie</t>
  </si>
  <si>
    <t>Assistant (Short Distance)</t>
  </si>
  <si>
    <t>Monterey Peninsula College</t>
  </si>
  <si>
    <t>Monterey</t>
  </si>
  <si>
    <t>119067</t>
  </si>
  <si>
    <t>https://www.mpc.edu/academics/all-degrees-and-programs</t>
  </si>
  <si>
    <t>J20600</t>
  </si>
  <si>
    <t>ncunningham@mpc.edu</t>
  </si>
  <si>
    <t>831-646-4199</t>
  </si>
  <si>
    <t>https://twitter.com/mpctrackfield/</t>
  </si>
  <si>
    <t>https://www.facebook.com/nick.cunningham.usa</t>
  </si>
  <si>
    <t>https://www.instagram.com/bobsledr/</t>
  </si>
  <si>
    <t>https://www.instagram.com/mpclobos_xctf/</t>
  </si>
  <si>
    <t>https://www.athletics.mpc.edu/teams/men-s-sports/cross-country/recruiting-information/prospective-student-athlete-information-request-form-13799</t>
  </si>
  <si>
    <t>Monterey Peninsula</t>
  </si>
  <si>
    <t>$8,138</t>
  </si>
  <si>
    <t>J41452</t>
  </si>
  <si>
    <t>https://twitter.com/mpclobos_xctf</t>
  </si>
  <si>
    <t>J36457</t>
  </si>
  <si>
    <t>Nardone</t>
  </si>
  <si>
    <t>J36459</t>
  </si>
  <si>
    <t>Santana</t>
  </si>
  <si>
    <t>J25063</t>
  </si>
  <si>
    <t>Moorpark College</t>
  </si>
  <si>
    <t>Moorpark</t>
  </si>
  <si>
    <t>119137</t>
  </si>
  <si>
    <t>http://www.moorparkcollege.edu/departments/academic</t>
  </si>
  <si>
    <t>J13576</t>
  </si>
  <si>
    <t>Traycie</t>
  </si>
  <si>
    <t>Kephart</t>
  </si>
  <si>
    <t>tkephart@vcccd.edu</t>
  </si>
  <si>
    <t>805-378-1457</t>
  </si>
  <si>
    <t>https://www.facebook.com/Moorpark.Track.Field.XC/</t>
  </si>
  <si>
    <t>https://moorparkcollegeathletics.com/information/recruits</t>
  </si>
  <si>
    <t>$7,398</t>
  </si>
  <si>
    <t>J40026</t>
  </si>
  <si>
    <t>Assistant Coach (Throws, Jumps)</t>
  </si>
  <si>
    <t>https://twitter.com/MC_Raiders/</t>
  </si>
  <si>
    <t>https://www.instagram.com/mcxcandtrack/</t>
  </si>
  <si>
    <t>J25675</t>
  </si>
  <si>
    <t>Kloch</t>
  </si>
  <si>
    <t>https://twitter.com/mcxcandtrack</t>
  </si>
  <si>
    <t>J24656</t>
  </si>
  <si>
    <t>Shearer</t>
  </si>
  <si>
    <t>https://www.facebook.com/maggie.shearer.90</t>
  </si>
  <si>
    <t>https://www.instagram.com/podium_mom/</t>
  </si>
  <si>
    <t>Mt. San Antonio College</t>
  </si>
  <si>
    <t>Walnut</t>
  </si>
  <si>
    <t>119164</t>
  </si>
  <si>
    <t>http://www.mtsac.edu/instruction/degrees/</t>
  </si>
  <si>
    <t>J27403</t>
  </si>
  <si>
    <t>Giovanni</t>
  </si>
  <si>
    <t>Lanaro</t>
  </si>
  <si>
    <t>glanaro@mtsac.edu</t>
  </si>
  <si>
    <t>909-274-5224</t>
  </si>
  <si>
    <t>https://twitter.com/giolanaro</t>
  </si>
  <si>
    <t>https://twitter.com/mtsac_track</t>
  </si>
  <si>
    <t>https://www.mtsacathletics.com/student_athlete_info/Become_A_Mountie</t>
  </si>
  <si>
    <t>Mt. San Antonio</t>
  </si>
  <si>
    <t>$10,590</t>
  </si>
  <si>
    <t>J2362</t>
  </si>
  <si>
    <t>co-Head Coach</t>
  </si>
  <si>
    <t>jbird4@mtsac.edu</t>
  </si>
  <si>
    <t>909-274-4882</t>
  </si>
  <si>
    <t>J12524</t>
  </si>
  <si>
    <t>Kody</t>
  </si>
  <si>
    <t>Robison</t>
  </si>
  <si>
    <t>krobison1@mtsac.edu</t>
  </si>
  <si>
    <t>909-274-5094</t>
  </si>
  <si>
    <t>J36460</t>
  </si>
  <si>
    <t>Tubotein</t>
  </si>
  <si>
    <t>https://www.instagram.com/mt.sac_track_and_field/</t>
  </si>
  <si>
    <t>J36461</t>
  </si>
  <si>
    <t>Scale</t>
  </si>
  <si>
    <t>J12523</t>
  </si>
  <si>
    <t>Brown-Cockrell</t>
  </si>
  <si>
    <t>lbrowncockrell@mtsac.edu</t>
  </si>
  <si>
    <t>909-274-5095</t>
  </si>
  <si>
    <t>J2365</t>
  </si>
  <si>
    <t>Ozan</t>
  </si>
  <si>
    <t>dozan@mtsac.edu</t>
  </si>
  <si>
    <t>909-274-5093</t>
  </si>
  <si>
    <t>J35449</t>
  </si>
  <si>
    <t>J2364</t>
  </si>
  <si>
    <t>mgoff@mtsac.edu</t>
  </si>
  <si>
    <t>909-274-4881</t>
  </si>
  <si>
    <t>Orange Coast College</t>
  </si>
  <si>
    <t>120342</t>
  </si>
  <si>
    <t>http://www.orangecoastcollege.edu/academics/Pages/Our-Programs.aspx</t>
  </si>
  <si>
    <t>J2482</t>
  </si>
  <si>
    <t>jwilliams294@occ.cccd.edu</t>
  </si>
  <si>
    <t>714-432-5056</t>
  </si>
  <si>
    <t>https://www.occpirateathletics.com/recruits/Men-s_Track_Form</t>
  </si>
  <si>
    <t>Orange Coast</t>
  </si>
  <si>
    <t>$28,258</t>
  </si>
  <si>
    <t>Pasadena City College</t>
  </si>
  <si>
    <t>121044</t>
  </si>
  <si>
    <t>https://pasadena.edu/academics/degrees-and-certificates/transfer-degrees/</t>
  </si>
  <si>
    <t>J2584</t>
  </si>
  <si>
    <t>Innocent</t>
  </si>
  <si>
    <t>Egbunike</t>
  </si>
  <si>
    <t>iegbunike@pasadena.edu</t>
  </si>
  <si>
    <t>626-585-7778</t>
  </si>
  <si>
    <t>https://pcclancers.com/sports/mtrack/Recruit_Form</t>
  </si>
  <si>
    <t>Pasadena City</t>
  </si>
  <si>
    <t>$7,476</t>
  </si>
  <si>
    <t>J2585</t>
  </si>
  <si>
    <t>Porterville College</t>
  </si>
  <si>
    <t>Porterville</t>
  </si>
  <si>
    <t>121363</t>
  </si>
  <si>
    <t>https://www.portervillecollege.edu/academics/programs-certificates-and-degrees</t>
  </si>
  <si>
    <t>J31123</t>
  </si>
  <si>
    <t>Robles</t>
  </si>
  <si>
    <t>joel.robles@portervillecollege.edu</t>
  </si>
  <si>
    <t>559-791-2414</t>
  </si>
  <si>
    <t>https://www.instagram.com/piratesxc/</t>
  </si>
  <si>
    <t>https://portervillepirates.com/recruits/ProspectiveAthletes</t>
  </si>
  <si>
    <t>$9,899</t>
  </si>
  <si>
    <t>J31124</t>
  </si>
  <si>
    <t>AC Jordyn has been removed.</t>
  </si>
  <si>
    <t>https://www.instagram.com/jordynannmercadozorn/</t>
  </si>
  <si>
    <t>Riverside City College</t>
  </si>
  <si>
    <t>121901</t>
  </si>
  <si>
    <t>http://www.rcc.edu/departments/Pages/DegreesCertificates.aspx</t>
  </si>
  <si>
    <t>J2739</t>
  </si>
  <si>
    <t>McCarron</t>
  </si>
  <si>
    <t>Head Coach (Mid-Distance, Multi-events, High-Jump, Javelin)</t>
  </si>
  <si>
    <t>jim.mccarron@rcc.edu</t>
  </si>
  <si>
    <t>951-222-8322</t>
  </si>
  <si>
    <t>https://rccathletics.com/recruits/mens_track_and_field</t>
  </si>
  <si>
    <t>Riverside City</t>
  </si>
  <si>
    <t>$9,370</t>
  </si>
  <si>
    <t>J2741</t>
  </si>
  <si>
    <t>nick.robinson@rccd.edu</t>
  </si>
  <si>
    <t>J32950</t>
  </si>
  <si>
    <t>https://www.facebook.com/p/Mason-Cortez-Burroughs-1-100063704430776/</t>
  </si>
  <si>
    <t>https://www.facebook.com/RCCTFXC/</t>
  </si>
  <si>
    <t>https://www.instagram.com/rcc.tfxc/</t>
  </si>
  <si>
    <t>J11414</t>
  </si>
  <si>
    <t>CJ</t>
  </si>
  <si>
    <t>Alumbres</t>
  </si>
  <si>
    <t>cesar.alumbres@rccd.edu</t>
  </si>
  <si>
    <t>J2745</t>
  </si>
  <si>
    <t>Nanyo</t>
  </si>
  <si>
    <t>Segura</t>
  </si>
  <si>
    <t>nanyo.segura@rcc.edu</t>
  </si>
  <si>
    <t>J2742</t>
  </si>
  <si>
    <t>michael.wilson@rccd.edu</t>
  </si>
  <si>
    <t>Sacramento City College</t>
  </si>
  <si>
    <t>122180</t>
  </si>
  <si>
    <t>https://www.scc.losrios.edu/instructionalservices/degrees-certificates-courses-transfer-majors/</t>
  </si>
  <si>
    <t>J2807</t>
  </si>
  <si>
    <t>Dewar</t>
  </si>
  <si>
    <t>dewarr@scc.losrios.edu</t>
  </si>
  <si>
    <t>916-558-2305</t>
  </si>
  <si>
    <t>https://www.facebook.com/rob.dewar.754</t>
  </si>
  <si>
    <t>https://www.facebook.com/SacCityMXCTF/</t>
  </si>
  <si>
    <t>https://www.sccpanthers.com/prospective_athletes/out_of_area_form</t>
  </si>
  <si>
    <t>Sacramento City</t>
  </si>
  <si>
    <t>J2809</t>
  </si>
  <si>
    <t>Badovanic</t>
  </si>
  <si>
    <t>J2812</t>
  </si>
  <si>
    <t>McCammon</t>
  </si>
  <si>
    <t>J34705</t>
  </si>
  <si>
    <t>Assistant Coach (Jumps, Sprints, Relays)</t>
  </si>
  <si>
    <t>https://www.facebook.com/saccitymxctf/</t>
  </si>
  <si>
    <t>$19,548/$26,148</t>
  </si>
  <si>
    <t>J34706</t>
  </si>
  <si>
    <t>Moreno</t>
  </si>
  <si>
    <t>Assistant Coach (Hurdles, Sprints, Relays)</t>
  </si>
  <si>
    <t>J13972</t>
  </si>
  <si>
    <t>Mikaela</t>
  </si>
  <si>
    <t>Vaden</t>
  </si>
  <si>
    <t>https://twitter.com/avenda_m</t>
  </si>
  <si>
    <t>J2810</t>
  </si>
  <si>
    <t>J2808</t>
  </si>
  <si>
    <t>Lanza</t>
  </si>
  <si>
    <t>Assistant Coach (High-Jump, Javelin)</t>
  </si>
  <si>
    <t>Saddleback College</t>
  </si>
  <si>
    <t>Mission Viejo</t>
  </si>
  <si>
    <t>122205</t>
  </si>
  <si>
    <t>https://www.saddleback.edu/academics</t>
  </si>
  <si>
    <t>J33687</t>
  </si>
  <si>
    <t>https://www.saddleback.edu/recruits</t>
  </si>
  <si>
    <t>Saddleback</t>
  </si>
  <si>
    <t>$9,394</t>
  </si>
  <si>
    <t>J25065</t>
  </si>
  <si>
    <t>Gigi</t>
  </si>
  <si>
    <t>gfreeman@saddleback.edu</t>
  </si>
  <si>
    <t>J2858</t>
  </si>
  <si>
    <t>Blethen</t>
  </si>
  <si>
    <t>mblethen@saddleback.edu</t>
  </si>
  <si>
    <t>949-582-4640</t>
  </si>
  <si>
    <t>https://www.facebook.com/saddleback.crosscountry</t>
  </si>
  <si>
    <t>J33688</t>
  </si>
  <si>
    <t>O'Dell</t>
  </si>
  <si>
    <t>J25064</t>
  </si>
  <si>
    <t>Rother</t>
  </si>
  <si>
    <t>J2861</t>
  </si>
  <si>
    <t>Sherman</t>
  </si>
  <si>
    <t>msherman4@saddleback.edu</t>
  </si>
  <si>
    <t>949-582-4532</t>
  </si>
  <si>
    <t>J28715</t>
  </si>
  <si>
    <t>Pina</t>
  </si>
  <si>
    <t>San Bernardino Valley College</t>
  </si>
  <si>
    <t>San Bernardino</t>
  </si>
  <si>
    <t>123527</t>
  </si>
  <si>
    <t>https://www.valleycollege.edu/academic-career-programs/degrees-certificates/</t>
  </si>
  <si>
    <t>J27404</t>
  </si>
  <si>
    <t>Lawler</t>
  </si>
  <si>
    <t>klawler@valleycollege.edu</t>
  </si>
  <si>
    <t>909-384-8533</t>
  </si>
  <si>
    <t>https://twitter.com/coachlawlersbvc</t>
  </si>
  <si>
    <t>https://sbvcathletics.com/sports/mtrack/Mens_Track_Field_Recruit_Forms</t>
  </si>
  <si>
    <t>San Bernardino Valley</t>
  </si>
  <si>
    <t>$6,500</t>
  </si>
  <si>
    <t>J30905</t>
  </si>
  <si>
    <t>Ratigan</t>
  </si>
  <si>
    <t>jratigan@valleycollege.edu</t>
  </si>
  <si>
    <t>909-241-1967</t>
  </si>
  <si>
    <t>San Diego Mesa College</t>
  </si>
  <si>
    <t>122375</t>
  </si>
  <si>
    <t>http://www.sdmesa.edu/academics/academic-programs/</t>
  </si>
  <si>
    <t>J2965</t>
  </si>
  <si>
    <t>Ricketts</t>
  </si>
  <si>
    <t>sricketts@sdccd.edu</t>
  </si>
  <si>
    <t>619-388-5068</t>
  </si>
  <si>
    <t>https://twitter.com/usdxctrack</t>
  </si>
  <si>
    <t>https://www.gosdmesa.com/recruits/Mens_Track_and_Field_Recruitment_Form</t>
  </si>
  <si>
    <t>San Diego Mesa</t>
  </si>
  <si>
    <t>$8,104</t>
  </si>
  <si>
    <t>J32135</t>
  </si>
  <si>
    <t>Fadden</t>
  </si>
  <si>
    <t>tfadden@sdccd.edu</t>
  </si>
  <si>
    <t>619-510-6065</t>
  </si>
  <si>
    <t>https://www.instagram.com/sdmesatfxc/</t>
  </si>
  <si>
    <t>J2968</t>
  </si>
  <si>
    <t>760-855-1440</t>
  </si>
  <si>
    <t>https://www.facebook.com/wes.williams.792</t>
  </si>
  <si>
    <t>J2967</t>
  </si>
  <si>
    <t>Beckstead</t>
  </si>
  <si>
    <t>mbeckstead@sdccd.edu</t>
  </si>
  <si>
    <t>c:858-444-5322</t>
  </si>
  <si>
    <t>J32136</t>
  </si>
  <si>
    <t>760-470-2435</t>
  </si>
  <si>
    <t>J40693</t>
  </si>
  <si>
    <t>ronaldtaylor01@gmail.com</t>
  </si>
  <si>
    <t>https://x.com/RonnieTay28</t>
  </si>
  <si>
    <t>https://twitter.com/sdmesaxcountry</t>
  </si>
  <si>
    <t>https://www.facebook.com/profile.php?id=109103045852854</t>
  </si>
  <si>
    <t>https://www.instagram.com/ronnietaylorathletics/</t>
  </si>
  <si>
    <t>J39717</t>
  </si>
  <si>
    <t>Pinto</t>
  </si>
  <si>
    <t>mpinto@sdccd.edu</t>
  </si>
  <si>
    <t>858-754-7636</t>
  </si>
  <si>
    <t>https://www.instagram.com/max_depo/</t>
  </si>
  <si>
    <t>J40027</t>
  </si>
  <si>
    <t>Arroyo</t>
  </si>
  <si>
    <t>tylerarroyo@gmail.com</t>
  </si>
  <si>
    <t>https://www.facebook.com/p/SD-Mesa-Cross-Country-100078739040754/</t>
  </si>
  <si>
    <t>J32137</t>
  </si>
  <si>
    <t>Longhini</t>
  </si>
  <si>
    <t>San Joaquin Delta College</t>
  </si>
  <si>
    <t>122658</t>
  </si>
  <si>
    <t>https://www.deltacollege.edu/courses_programs/index.html</t>
  </si>
  <si>
    <t>J3031</t>
  </si>
  <si>
    <t>Anthony III</t>
  </si>
  <si>
    <t>les.anthony@deltacollege.edu</t>
  </si>
  <si>
    <t>209-954-5176;916-617-9699</t>
  </si>
  <si>
    <t>https://twitter.com/sjdctrack_field</t>
  </si>
  <si>
    <t>https://www.facebook.com/SJDCTrackFieldXC/</t>
  </si>
  <si>
    <t>https://www.frontrush.com/FR_Web_App/Player/noquestionnaires.aspx</t>
  </si>
  <si>
    <t>San Joaquin Delta</t>
  </si>
  <si>
    <t>$9,072</t>
  </si>
  <si>
    <t>San Jose City College</t>
  </si>
  <si>
    <t>122746</t>
  </si>
  <si>
    <t>http://www.sjcc.edu/academics/academic-calendar/major-sheets-for-all-degrees-and-certificates</t>
  </si>
  <si>
    <t>J41453</t>
  </si>
  <si>
    <t>Ta</t>
  </si>
  <si>
    <t>Director of Track-and-Field (Sprints, Hurdles, Distance)</t>
  </si>
  <si>
    <t>Justin.Ta@sjcc.edu</t>
  </si>
  <si>
    <t>408-288-3730</t>
  </si>
  <si>
    <t>https://x.com/sjcctrack</t>
  </si>
  <si>
    <t>https://www.facebook.com/SJCCTrackField/</t>
  </si>
  <si>
    <t>https://sjccjaguars.com/information/Recruiting/Track_and_Field</t>
  </si>
  <si>
    <t>San Jose CC</t>
  </si>
  <si>
    <t>$9,118</t>
  </si>
  <si>
    <t>J41454</t>
  </si>
  <si>
    <t>J41455</t>
  </si>
  <si>
    <t>Kelmenson</t>
  </si>
  <si>
    <t>J11430</t>
  </si>
  <si>
    <t>Lasquete</t>
  </si>
  <si>
    <t>https://twitter.com/sjcctrack</t>
  </si>
  <si>
    <t>https://www.facebook.com/ed.lasquete/</t>
  </si>
  <si>
    <t>https://www.facebook.com/San-Jose-City-College-Track-Field-400636803835222/</t>
  </si>
  <si>
    <t>J11432</t>
  </si>
  <si>
    <t>Santa Ana College</t>
  </si>
  <si>
    <t>Santa Ana</t>
  </si>
  <si>
    <t>121619</t>
  </si>
  <si>
    <t>https://www.sac.edu/ContinuingEducation/StudentServices/Pages/SACProgramsandCertificates.aspx</t>
  </si>
  <si>
    <t>J35452</t>
  </si>
  <si>
    <t>Guglielmana</t>
  </si>
  <si>
    <t>https://www.sacdons.com/recruits/recruitforms/track</t>
  </si>
  <si>
    <t>J35451</t>
  </si>
  <si>
    <t>AC Francisco has been removed.</t>
  </si>
  <si>
    <t>J35453</t>
  </si>
  <si>
    <t>AC Obea has been removed.</t>
  </si>
  <si>
    <t>https://twitter.com/corey81nelson</t>
  </si>
  <si>
    <t>J29809</t>
  </si>
  <si>
    <t>HC Johnnie has been removed.</t>
  </si>
  <si>
    <t>https://twitter.com/vaqtrackxc</t>
  </si>
  <si>
    <t>https://www.facebook.com/SBCCTrackXC/</t>
  </si>
  <si>
    <t>https://www.instagram.com/vaqtrackxc/</t>
  </si>
  <si>
    <t>J35450</t>
  </si>
  <si>
    <t>AC Juan has been removed.</t>
  </si>
  <si>
    <t>https://hi-in.facebook.com/juan.perez.94009841</t>
  </si>
  <si>
    <t>Santa Barbara City College</t>
  </si>
  <si>
    <t>122889</t>
  </si>
  <si>
    <t>http://www.sbcc.edu/prospective/degrees.php</t>
  </si>
  <si>
    <t>J12178</t>
  </si>
  <si>
    <t>dkwillis@pipeline.sbcc.edu</t>
  </si>
  <si>
    <t>c:805-757-2601;o:805-730-3642</t>
  </si>
  <si>
    <t>https://twitter.com/dwillis6</t>
  </si>
  <si>
    <t>https://www.sbccvaqueros.com/sports/mtrack/men_track_recruit_form</t>
  </si>
  <si>
    <t>Santa Barbara CC</t>
  </si>
  <si>
    <t>$8,326</t>
  </si>
  <si>
    <t>J29811</t>
  </si>
  <si>
    <t>https://twitter.com/ihccrunning</t>
  </si>
  <si>
    <t>https://www.facebook.com/indianhillsccx/</t>
  </si>
  <si>
    <t>https://www.instagram.com/ihcc_xctf/</t>
  </si>
  <si>
    <t>J30907</t>
  </si>
  <si>
    <t>Micheal</t>
  </si>
  <si>
    <t>Yurcho</t>
  </si>
  <si>
    <t>J30908</t>
  </si>
  <si>
    <t>Dorman</t>
  </si>
  <si>
    <t>Santa Monica College</t>
  </si>
  <si>
    <t>Santa Monica</t>
  </si>
  <si>
    <t>122977</t>
  </si>
  <si>
    <t>http://www.smc.edu/StudentServices/TransferServices/AreasofStudy/Pages/default.aspx</t>
  </si>
  <si>
    <t>J3190</t>
  </si>
  <si>
    <t>silva_larry@smc.edu</t>
  </si>
  <si>
    <t>310-434-4853</t>
  </si>
  <si>
    <t>https://www.facebook.com/larry.silva.50</t>
  </si>
  <si>
    <t>https://www.facebook.com/SantaMonicaCollegeTrackFieldTeam/</t>
  </si>
  <si>
    <t>https://www.smccorsairs.com/sports/wbkb/Questionnaire</t>
  </si>
  <si>
    <t>$9,044</t>
  </si>
  <si>
    <t>J3192</t>
  </si>
  <si>
    <t>AC Shaka has been removed.</t>
  </si>
  <si>
    <t>Santa Rosa Junior College</t>
  </si>
  <si>
    <t>Santa Rosa</t>
  </si>
  <si>
    <t>123013</t>
  </si>
  <si>
    <t>https://portal.santarosa.edu/SRweb/sr_ProgramsOfStudy.aspx?ProgramType=2</t>
  </si>
  <si>
    <t>J3242</t>
  </si>
  <si>
    <t>dwellman@santarosa.edu</t>
  </si>
  <si>
    <t>707-527-4456</t>
  </si>
  <si>
    <t>http://www.srjcathletics.com/prospective_athletes/first_contact_form</t>
  </si>
  <si>
    <t>Santa Rosa JC</t>
  </si>
  <si>
    <t>$8,170</t>
  </si>
  <si>
    <t>J35454</t>
  </si>
  <si>
    <t>Kayley</t>
  </si>
  <si>
    <t>J3248</t>
  </si>
  <si>
    <t>Herbie</t>
  </si>
  <si>
    <t>Polk III</t>
  </si>
  <si>
    <t>J35455</t>
  </si>
  <si>
    <t>J3245</t>
  </si>
  <si>
    <t>J35456</t>
  </si>
  <si>
    <t>Adriana</t>
  </si>
  <si>
    <t>Cortes-Rosas</t>
  </si>
  <si>
    <t>Shasta College</t>
  </si>
  <si>
    <t>Redding</t>
  </si>
  <si>
    <t>123299</t>
  </si>
  <si>
    <t>http://www.shastacollege.edu/Academic%20Affairs/Lists/Degrees_and_Certificates/DegreesCertificates.aspx</t>
  </si>
  <si>
    <t>J3356</t>
  </si>
  <si>
    <t>Head Coach (Distance, Jumps)</t>
  </si>
  <si>
    <t>atwilliams@shastacollege.edu</t>
  </si>
  <si>
    <t>530-276-4264</t>
  </si>
  <si>
    <t>https://www.facebook.com/SCtrackfield/</t>
  </si>
  <si>
    <t>https://www.instagram.com/shastacollege.tf.xc/</t>
  </si>
  <si>
    <t>https://www.frontrush.com/FR_Web_App/Player/PlayerSubmit.aspx?sid=ODQ4Mw==-+cBVaAVJMdg=&amp;ptype=recruit</t>
  </si>
  <si>
    <t>Shasta</t>
  </si>
  <si>
    <t>$17,801</t>
  </si>
  <si>
    <t>J24409</t>
  </si>
  <si>
    <t>Montague</t>
  </si>
  <si>
    <t>J35457</t>
  </si>
  <si>
    <t>Ramage</t>
  </si>
  <si>
    <t>https://twitter.com/Coach_Ramage</t>
  </si>
  <si>
    <t>J24410</t>
  </si>
  <si>
    <t>OJ</t>
  </si>
  <si>
    <t>Rosero</t>
  </si>
  <si>
    <t>J23510</t>
  </si>
  <si>
    <t>Kylanna</t>
  </si>
  <si>
    <t>Bluford</t>
  </si>
  <si>
    <t>J24412</t>
  </si>
  <si>
    <t>Southwestern College - California</t>
  </si>
  <si>
    <t>Chula Vista</t>
  </si>
  <si>
    <t>123800</t>
  </si>
  <si>
    <t>http://www.swccd.edu/index.aspx?page=2080</t>
  </si>
  <si>
    <t>J13018</t>
  </si>
  <si>
    <t>tonismith303@gmail.com</t>
  </si>
  <si>
    <t>619-421-6700x5791</t>
  </si>
  <si>
    <t>https://www.facebook.com/BuilderXCTF/</t>
  </si>
  <si>
    <t>https://www.buildersports.com/0/8/tfrecruiting</t>
  </si>
  <si>
    <t>Southwestern (CA)</t>
  </si>
  <si>
    <t>$7,752</t>
  </si>
  <si>
    <t>tsmith@swccd.edu</t>
  </si>
  <si>
    <t>J13019</t>
  </si>
  <si>
    <t>Lynette</t>
  </si>
  <si>
    <t>Zeckua</t>
  </si>
  <si>
    <t>Assistant Coach (Distance) (Second Email)</t>
  </si>
  <si>
    <t>lzeckua@swccd.edu</t>
  </si>
  <si>
    <t>lynette_zeckua@yahoo.com</t>
  </si>
  <si>
    <t>J35458</t>
  </si>
  <si>
    <t>diegosanchezcc2224@gmail.com</t>
  </si>
  <si>
    <t>https://www.facebook.com/swctrackandfield/</t>
  </si>
  <si>
    <t>https://www.instagram.com/BuilderXCTF/</t>
  </si>
  <si>
    <t>Ventura College</t>
  </si>
  <si>
    <t>Ventura</t>
  </si>
  <si>
    <t>125028</t>
  </si>
  <si>
    <t>http://www.venturacollege.edu/departments/academic</t>
  </si>
  <si>
    <t>J11185</t>
  </si>
  <si>
    <t>Czerwinski</t>
  </si>
  <si>
    <t>tomek_czerwinski1@vcccd.edu</t>
  </si>
  <si>
    <t>805-289-6000x51220</t>
  </si>
  <si>
    <t>https://twitter.com/vctfxc</t>
  </si>
  <si>
    <t>https://www.facebook.com/piratesrunhard/</t>
  </si>
  <si>
    <t>https://www.instagram.com/venturacollegexctf/</t>
  </si>
  <si>
    <t>https://www.venturacollege.edu/prospective-student-athlete-questionnaire</t>
  </si>
  <si>
    <t>Ventura (CA)</t>
  </si>
  <si>
    <t>J40987</t>
  </si>
  <si>
    <t>Randi</t>
  </si>
  <si>
    <t>https://www.facebook.com/profile.php?id=100089123842284</t>
  </si>
  <si>
    <t>J11706</t>
  </si>
  <si>
    <t>https://www.facebook.com/itzbfitz</t>
  </si>
  <si>
    <t>J36831</t>
  </si>
  <si>
    <t>Nathaniel</t>
  </si>
  <si>
    <t>Assistant Coach (Multi-events, Pole Vault, Hurdles, Javelin)</t>
  </si>
  <si>
    <t>nathaniel.e.russell@gmail.com</t>
  </si>
  <si>
    <t>805-218-2896</t>
  </si>
  <si>
    <t>J40988</t>
  </si>
  <si>
    <t>Jaedon</t>
  </si>
  <si>
    <t>J40989</t>
  </si>
  <si>
    <t>Fickerson</t>
  </si>
  <si>
    <t>J11707</t>
  </si>
  <si>
    <t>Maciel</t>
  </si>
  <si>
    <t>martin_maciel1@vcccd.edu</t>
  </si>
  <si>
    <t>805-208-3698</t>
  </si>
  <si>
    <t>West Los Angeles College</t>
  </si>
  <si>
    <t>Culver City</t>
  </si>
  <si>
    <t>125471</t>
  </si>
  <si>
    <t>http://www.wlac.edu/Academic/areas-of-study.aspx</t>
  </si>
  <si>
    <t>J3681</t>
  </si>
  <si>
    <t>Fitzpatrick</t>
  </si>
  <si>
    <t>fitzpadj@wlac.edu</t>
  </si>
  <si>
    <t>310-287-4587</t>
  </si>
  <si>
    <t>https://twitter.com/coachdanfitz</t>
  </si>
  <si>
    <t>https://www.instagram.com/westlatf/</t>
  </si>
  <si>
    <t>https://www.westlacollegeathletics.com/sports/fball/2018-19/contactus</t>
  </si>
  <si>
    <t>West Los Angeles</t>
  </si>
  <si>
    <t>J3683</t>
  </si>
  <si>
    <t>Bowman</t>
  </si>
  <si>
    <t>bowmant@wlac.edu</t>
  </si>
  <si>
    <t>J3682</t>
  </si>
  <si>
    <t>Brisco</t>
  </si>
  <si>
    <t>briscov@wlac.edu</t>
  </si>
  <si>
    <t>J3684</t>
  </si>
  <si>
    <t>Turquoise</t>
  </si>
  <si>
    <t>williat2@wlac.edu</t>
  </si>
  <si>
    <t>J3685</t>
  </si>
  <si>
    <t>Earls</t>
  </si>
  <si>
    <t>Yuba College</t>
  </si>
  <si>
    <t>Marysville</t>
  </si>
  <si>
    <t>126119</t>
  </si>
  <si>
    <t>https://yc.yccd.edu/academics/programs-study/</t>
  </si>
  <si>
    <t>J19538</t>
  </si>
  <si>
    <t>Howdy</t>
  </si>
  <si>
    <t>Atkinson</t>
  </si>
  <si>
    <t>Co-Head Coach (Second Email)</t>
  </si>
  <si>
    <t>Track@yccd.edu</t>
  </si>
  <si>
    <t>c:760-315-1082;o:530-741-6947</t>
  </si>
  <si>
    <t>Yuba</t>
  </si>
  <si>
    <t>$7,488</t>
  </si>
  <si>
    <t>J19537</t>
  </si>
  <si>
    <t>Co-Head Coach</t>
  </si>
  <si>
    <t>hatkinso@yccd.edu</t>
  </si>
  <si>
    <t>J37329</t>
  </si>
  <si>
    <t>Hanah</t>
  </si>
  <si>
    <t>Smrt</t>
  </si>
  <si>
    <t>hsmrt@yccd.edu</t>
  </si>
  <si>
    <t>o:530-741-6947</t>
  </si>
  <si>
    <t>https://twitter.com/hanahsmrt</t>
  </si>
  <si>
    <t>https://twitter.com/yubatrack_49</t>
  </si>
  <si>
    <t>https://www.facebook.com/YCMensBasketBall/</t>
  </si>
  <si>
    <t>https://www.instagram.com/hanahsmrt/</t>
  </si>
  <si>
    <t>Trinidad State Junior College</t>
  </si>
  <si>
    <t>Colorado Community College Athletic Conference (CCCAC)</t>
  </si>
  <si>
    <t>Trinidad</t>
  </si>
  <si>
    <t>128258</t>
  </si>
  <si>
    <t>http://www.trinidadstate.edu/academics/index.html</t>
  </si>
  <si>
    <t>J38224</t>
  </si>
  <si>
    <t>Head coach</t>
  </si>
  <si>
    <t>joshua.joseph@trinidadstate.edu</t>
  </si>
  <si>
    <t>https://www.instagram.com/trinidadstate_xctf/</t>
  </si>
  <si>
    <t>https://trinidadstate.edu/atc/concussion.html</t>
  </si>
  <si>
    <t>Trinidad State JC</t>
  </si>
  <si>
    <t>$21,090</t>
  </si>
  <si>
    <t>Lake-Sumter State College</t>
  </si>
  <si>
    <t>Mid-Florida Conference (MFC)</t>
  </si>
  <si>
    <t>Leesburg</t>
  </si>
  <si>
    <t>135188</t>
  </si>
  <si>
    <t>http://www.lssc.edu/academics/Pages/Academic%20Programs/listofprograms.aspx</t>
  </si>
  <si>
    <t>J35953</t>
  </si>
  <si>
    <t>Cristy</t>
  </si>
  <si>
    <t>Snellgroves</t>
  </si>
  <si>
    <t>SnellgrC@lssc.edu</t>
  </si>
  <si>
    <t>https://www.facebook.com/Lakehawksports</t>
  </si>
  <si>
    <t>https://www.gobluewave.com/Documents/Cross_Country_Recruit_Questionnaire</t>
  </si>
  <si>
    <t>Lake-Sumter State</t>
  </si>
  <si>
    <t>$13,276</t>
  </si>
  <si>
    <t>J35459</t>
  </si>
  <si>
    <t>La Rosa</t>
  </si>
  <si>
    <t>J35460</t>
  </si>
  <si>
    <t>Tallahassee State College</t>
  </si>
  <si>
    <t>Panhandle Conference (PC)</t>
  </si>
  <si>
    <t>137759</t>
  </si>
  <si>
    <t>http://www.tcc.fl.edu/academics/programs/</t>
  </si>
  <si>
    <t>J4234</t>
  </si>
  <si>
    <t>Sava</t>
  </si>
  <si>
    <t>savaa@tsc.fl.edu</t>
  </si>
  <si>
    <t>https://www.tcceagles.com/student-athletes/XC_recruiting_questionnaire</t>
  </si>
  <si>
    <t>Tallahassee CC</t>
  </si>
  <si>
    <t>$16,606</t>
  </si>
  <si>
    <t>College of Southern Idaho</t>
  </si>
  <si>
    <t>Scenic West Athletic Conference (SWAC)</t>
  </si>
  <si>
    <t>Twin Falls</t>
  </si>
  <si>
    <t>142559</t>
  </si>
  <si>
    <t>http://csi.smartcatalogiq.com/2017-2018/Catalog/Degree-and-Certification-Requirements/Majors</t>
  </si>
  <si>
    <t>J26559</t>
  </si>
  <si>
    <t>Janae</t>
  </si>
  <si>
    <t>jlrichardson@csi.edu</t>
  </si>
  <si>
    <t>208-732-6837</t>
  </si>
  <si>
    <t>https://twitter.com/coyotexctf</t>
  </si>
  <si>
    <t>http://collegeofsanmateo.edu/softball/recruits</t>
  </si>
  <si>
    <t>Southern Idaho</t>
  </si>
  <si>
    <t>$16,978</t>
  </si>
  <si>
    <t>City Colleges of Chicago - Olive-Harvey College</t>
  </si>
  <si>
    <t>City Colleges of Chicago (CCOC)</t>
  </si>
  <si>
    <t>144175</t>
  </si>
  <si>
    <t>http://www.ccc.edu/Pages/studentgps/index.html</t>
  </si>
  <si>
    <t>J36208</t>
  </si>
  <si>
    <t>rlynch11@ccc.edu</t>
  </si>
  <si>
    <t>https://www.facebook.com/ron.lynch.1048/</t>
  </si>
  <si>
    <t>Olive-Harvey</t>
  </si>
  <si>
    <t>$14,430</t>
  </si>
  <si>
    <t>College of DuPage</t>
  </si>
  <si>
    <t>North Central Community College Conference (N4C)</t>
  </si>
  <si>
    <t>Glen Ellyn</t>
  </si>
  <si>
    <t>144865</t>
  </si>
  <si>
    <t>http://www.cod.edu/programs/</t>
  </si>
  <si>
    <t>J35461</t>
  </si>
  <si>
    <t>Dominguez</t>
  </si>
  <si>
    <t>johnsonm895@cod.edu</t>
  </si>
  <si>
    <t>https://twitter.com/chapstfxc</t>
  </si>
  <si>
    <t>https://www.instagram.com/dupage_tf_xc/</t>
  </si>
  <si>
    <t>https://gochapsgo.com/sb_output.aspx?form=4</t>
  </si>
  <si>
    <t>DuPage</t>
  </si>
  <si>
    <t>$11,850</t>
  </si>
  <si>
    <t>J4441</t>
  </si>
  <si>
    <t>Prizy</t>
  </si>
  <si>
    <t>prizym@cod.edu</t>
  </si>
  <si>
    <t>630-942-2738</t>
  </si>
  <si>
    <t>J42188</t>
  </si>
  <si>
    <t>Gustavo</t>
  </si>
  <si>
    <t>Alvarez</t>
  </si>
  <si>
    <t>alvarezg390@cod.edu</t>
  </si>
  <si>
    <t>J42189</t>
  </si>
  <si>
    <t>riversj430@cod.edu</t>
  </si>
  <si>
    <t>J42190</t>
  </si>
  <si>
    <t>brownk237@cod.edu</t>
  </si>
  <si>
    <t>J35462</t>
  </si>
  <si>
    <t>turnerf@cod.edu</t>
  </si>
  <si>
    <t>https://www.instagram.com/coachfloydt/</t>
  </si>
  <si>
    <t>Harper College</t>
  </si>
  <si>
    <t>Palatine</t>
  </si>
  <si>
    <t>149842</t>
  </si>
  <si>
    <t>https://www.harpercollege.edu/academics/subject.php</t>
  </si>
  <si>
    <t>J40028</t>
  </si>
  <si>
    <t>McCormick</t>
  </si>
  <si>
    <t>https://twitter.com/suffolktrackxc</t>
  </si>
  <si>
    <t>https://www.instagram.com/thehobbiesyes_/</t>
  </si>
  <si>
    <t>https://www.instagram.com/ccxtrk/</t>
  </si>
  <si>
    <t>https://www.harperhawks.net/sb_output.aspx?form=3</t>
  </si>
  <si>
    <t>Harper (IL)</t>
  </si>
  <si>
    <t>$11,754</t>
  </si>
  <si>
    <t>J4473</t>
  </si>
  <si>
    <t>Macnider</t>
  </si>
  <si>
    <t>jmacnide@harpercollege.edu</t>
  </si>
  <si>
    <t>847-925-6467</t>
  </si>
  <si>
    <t>https://www.facebook.com/jim.macnider</t>
  </si>
  <si>
    <t>n/a</t>
  </si>
  <si>
    <t>J31475</t>
  </si>
  <si>
    <t>Dianne</t>
  </si>
  <si>
    <t>Barajas</t>
  </si>
  <si>
    <t>bd08209@harpercollege.edu</t>
  </si>
  <si>
    <t>J28716</t>
  </si>
  <si>
    <t>Majerus</t>
  </si>
  <si>
    <t>jmajerus@harpercollege.edu</t>
  </si>
  <si>
    <t>847-925-2470</t>
  </si>
  <si>
    <t>https://www.instagram.com/mercuryfulminate/</t>
  </si>
  <si>
    <t>J28718</t>
  </si>
  <si>
    <t>bt38924@harpercollege.edu</t>
  </si>
  <si>
    <t>J28717</t>
  </si>
  <si>
    <t>Zellner</t>
  </si>
  <si>
    <t>rzellner@harpercollege.edu</t>
  </si>
  <si>
    <t>Joliet Junior College</t>
  </si>
  <si>
    <t>Joliet</t>
  </si>
  <si>
    <t>146296</t>
  </si>
  <si>
    <t>http://www.jjc.edu/academics/degrees-certificates</t>
  </si>
  <si>
    <t>J25866</t>
  </si>
  <si>
    <t>DeGraw</t>
  </si>
  <si>
    <t>jdegraw@jjc.edu</t>
  </si>
  <si>
    <t>815-280-6835</t>
  </si>
  <si>
    <t>https://twitter.com/willcountysport</t>
  </si>
  <si>
    <t>https://twitter.com/jjccrosscountry</t>
  </si>
  <si>
    <t>https://www.facebook.com/jjccrosscountry/</t>
  </si>
  <si>
    <t>https://jjcwolves.com/sb_output.aspx?form=3</t>
  </si>
  <si>
    <t>Joliet JC</t>
  </si>
  <si>
    <t>$4,440</t>
  </si>
  <si>
    <t>Sauk Valley Community College</t>
  </si>
  <si>
    <t>Arrowhead Conference (AC)</t>
  </si>
  <si>
    <t>148672</t>
  </si>
  <si>
    <t>https://www.svcc.edu/academics/programs/individual/</t>
  </si>
  <si>
    <t>J24016</t>
  </si>
  <si>
    <t>Hartz</t>
  </si>
  <si>
    <t>nicholas.r.hartz@svcc.edu</t>
  </si>
  <si>
    <t>c:815-915-6590;o:309-333-1219</t>
  </si>
  <si>
    <t>https://twitter.com/saukvalleycc</t>
  </si>
  <si>
    <t>https://www.svcc.edu/community/athletics/tennis-men/recruit.html</t>
  </si>
  <si>
    <t>Sauk Valley CC</t>
  </si>
  <si>
    <t>$12,998</t>
  </si>
  <si>
    <t>J24015</t>
  </si>
  <si>
    <t>michael.p.stevenson@svcc.edu</t>
  </si>
  <si>
    <t>c:309-333-1219;o:815-835-6466</t>
  </si>
  <si>
    <t>J30350</t>
  </si>
  <si>
    <t>https://www.facebook.com/profile.php?id=100048099523078</t>
  </si>
  <si>
    <t>J41456</t>
  </si>
  <si>
    <t>Triton College</t>
  </si>
  <si>
    <t>River Grove</t>
  </si>
  <si>
    <t>149532</t>
  </si>
  <si>
    <t>http://www.triton.edu/degrees/</t>
  </si>
  <si>
    <t>J34707</t>
  </si>
  <si>
    <t>Guevarra</t>
  </si>
  <si>
    <t>jasonguevarra@triton.edu</t>
  </si>
  <si>
    <t>708-456-0300x3289</t>
  </si>
  <si>
    <t>https://www.facebook.com/tritoncollegetrackandfield1/</t>
  </si>
  <si>
    <t>https://www.instagram.com/tritontrackxc/</t>
  </si>
  <si>
    <t>https://tritonathletics.com/sb_output.aspx?form=3</t>
  </si>
  <si>
    <t>Triton</t>
  </si>
  <si>
    <t>$20,060</t>
  </si>
  <si>
    <t>J34708</t>
  </si>
  <si>
    <t>Vincennes University</t>
  </si>
  <si>
    <t>Mid-West Athletic Conference (MWAC)</t>
  </si>
  <si>
    <t>Vincennes</t>
  </si>
  <si>
    <t>https://my.vinu.edu/majors</t>
  </si>
  <si>
    <t>J42191</t>
  </si>
  <si>
    <t>william.smith@vinu.edu</t>
  </si>
  <si>
    <t>812-888-5178</t>
  </si>
  <si>
    <t>https://govutrailblazers.com/general/2021-22/Athletic_Documents__________2021-2022__.pdf</t>
  </si>
  <si>
    <t>J42192</t>
  </si>
  <si>
    <t>Herb</t>
  </si>
  <si>
    <t>jon.herb@vinu.edu</t>
  </si>
  <si>
    <t>152637</t>
  </si>
  <si>
    <t>J23511</t>
  </si>
  <si>
    <t>Steigenga</t>
  </si>
  <si>
    <t>tyler.steigenga@vinu.edu</t>
  </si>
  <si>
    <t>812-888-4654</t>
  </si>
  <si>
    <t>https://twitter.com/vutrackcoach</t>
  </si>
  <si>
    <t>https://www.facebook.com/groups/284680081601080/</t>
  </si>
  <si>
    <t>$26,644</t>
  </si>
  <si>
    <t>Hawkeye Community College</t>
  </si>
  <si>
    <t>Iowa Community College Athletic Conference (ICCAC)</t>
  </si>
  <si>
    <t>Waterloo</t>
  </si>
  <si>
    <t>153445</t>
  </si>
  <si>
    <t>https://www.hawkeyecollege.edu/programs</t>
  </si>
  <si>
    <t>J40694</t>
  </si>
  <si>
    <t>Holesinger</t>
  </si>
  <si>
    <t>david.holsesinger@hawkeyecollege.edu</t>
  </si>
  <si>
    <t>319-296-2320x1187</t>
  </si>
  <si>
    <t>https://x.com/holesinger13</t>
  </si>
  <si>
    <t>https://twitter.com/redtailtrackxc</t>
  </si>
  <si>
    <t>https://www.facebook.com/HawkeyeRedTails/</t>
  </si>
  <si>
    <t>https://www.redtailathletics.com/information/recruitme-_Track_and_Field</t>
  </si>
  <si>
    <t>Hawkeye</t>
  </si>
  <si>
    <t>$6,510</t>
  </si>
  <si>
    <t>J39157</t>
  </si>
  <si>
    <t>March</t>
  </si>
  <si>
    <t>emily.march@hawkeyecollege.edu</t>
  </si>
  <si>
    <t>https://www.instagram.com/emily.march/</t>
  </si>
  <si>
    <t>J39158</t>
  </si>
  <si>
    <t>Crayton</t>
  </si>
  <si>
    <t>jerome.crayton@hawkeyecollege.edu</t>
  </si>
  <si>
    <t>https://www.instagram.com/jerome.crayton2/</t>
  </si>
  <si>
    <t>Indian Hills Community College</t>
  </si>
  <si>
    <t>Ottumwa</t>
  </si>
  <si>
    <t>153472</t>
  </si>
  <si>
    <t>http://www.indianhills.edu/academics/index.php</t>
  </si>
  <si>
    <t>J5117</t>
  </si>
  <si>
    <t>Ewing</t>
  </si>
  <si>
    <t>Brent.Ewing@indianhills.edu</t>
  </si>
  <si>
    <t>641-683-5111x1489</t>
  </si>
  <si>
    <t>https://twitter.com/coachewing1990</t>
  </si>
  <si>
    <t>https://www.instagram.com/coach_ewing/</t>
  </si>
  <si>
    <t>https://www.instagram.com/indianhills_xctf/</t>
  </si>
  <si>
    <t>https://indianhillsathletics.com/sports/mtrack/recruiting_questionnaire</t>
  </si>
  <si>
    <t>Indian Hills</t>
  </si>
  <si>
    <t>$15,843</t>
  </si>
  <si>
    <t>J31125</t>
  </si>
  <si>
    <t>Elijah.Barnes@indianhills.edu</t>
  </si>
  <si>
    <t>641-683-5111x1867</t>
  </si>
  <si>
    <t>https://twitter.com/elijahthrows</t>
  </si>
  <si>
    <t>J33689</t>
  </si>
  <si>
    <t>Caleb.Cowles@indianhills.edu</t>
  </si>
  <si>
    <t>Iowa Central Community College</t>
  </si>
  <si>
    <t>Fort Dodge</t>
  </si>
  <si>
    <t>153524</t>
  </si>
  <si>
    <t>http://www.iowacentral.edu/students/degrees.asp</t>
  </si>
  <si>
    <t>J31476</t>
  </si>
  <si>
    <t>Cleary</t>
  </si>
  <si>
    <t>cleary@iowacentral.edu</t>
  </si>
  <si>
    <t>515-576-1347</t>
  </si>
  <si>
    <t>https://twitter.com/ic_xctf</t>
  </si>
  <si>
    <t>https://www.facebook.com/ICTrackField/</t>
  </si>
  <si>
    <t>http://www.ictritons.com/information/Physical_Examination.pdf</t>
  </si>
  <si>
    <t>Iowa Central CC</t>
  </si>
  <si>
    <t>$19,884</t>
  </si>
  <si>
    <t>J5152</t>
  </si>
  <si>
    <t>Dee</t>
  </si>
  <si>
    <t>brown_dee@iowacentral.edu</t>
  </si>
  <si>
    <t>515-574-1356</t>
  </si>
  <si>
    <t>https://twitter.com/ictrackfield</t>
  </si>
  <si>
    <t>https://www.instagram.com/iowa_central_xctf/</t>
  </si>
  <si>
    <t>J42193</t>
  </si>
  <si>
    <t>stewart_s@iowacentral.edu</t>
  </si>
  <si>
    <t>J41457</t>
  </si>
  <si>
    <t>Aleec</t>
  </si>
  <si>
    <t>harris_a@iowacentral.edu</t>
  </si>
  <si>
    <t>470-544-3071</t>
  </si>
  <si>
    <t>https://www.facebook.com/aleec1/</t>
  </si>
  <si>
    <t>https://www.instagram.com/aleec_cymone_harris/</t>
  </si>
  <si>
    <t>https://www.instagram.com/ic_xctf/</t>
  </si>
  <si>
    <t>J36832</t>
  </si>
  <si>
    <t>markbennett72@yahoo.com</t>
  </si>
  <si>
    <t>515-574-1290</t>
  </si>
  <si>
    <t>https://www.instagram.com/run_markbennett/</t>
  </si>
  <si>
    <t>J36833</t>
  </si>
  <si>
    <t>bennett_m@iowacentral.edu</t>
  </si>
  <si>
    <t>J32138</t>
  </si>
  <si>
    <t>AC Gil has been removed.</t>
  </si>
  <si>
    <t>https://www.facebook.com/gilbriscoejr/</t>
  </si>
  <si>
    <t>Iowa Western Community College</t>
  </si>
  <si>
    <t>Council Bluffs</t>
  </si>
  <si>
    <t>153630</t>
  </si>
  <si>
    <t>http://www.iwcc.edu/academic_programs/</t>
  </si>
  <si>
    <t>J29813</t>
  </si>
  <si>
    <t>dburnett@iwcc.edu</t>
  </si>
  <si>
    <t>https://twitter.com/ReiverCC_TF</t>
  </si>
  <si>
    <t>https://www.facebook.com/IwccTrackXC/</t>
  </si>
  <si>
    <t>https://www.instagram.com/reiver_trackxc/</t>
  </si>
  <si>
    <t>https://harry.iwcc.edu/eris/wwiz.exe/wwiz.asp</t>
  </si>
  <si>
    <t>Iowa Western CC</t>
  </si>
  <si>
    <t>$20,564</t>
  </si>
  <si>
    <t>J5226</t>
  </si>
  <si>
    <t>Bierbaum</t>
  </si>
  <si>
    <t>mbierbaum@iwcc.edu</t>
  </si>
  <si>
    <t>c:402-679-1273</t>
  </si>
  <si>
    <t>https://twitter.com/marcbierbaum</t>
  </si>
  <si>
    <t>https://twitter.com/reivercc_tf</t>
  </si>
  <si>
    <t>https://www.instagram.com/coachbierbaum/</t>
  </si>
  <si>
    <t>J29814</t>
  </si>
  <si>
    <t>DeMarcus</t>
  </si>
  <si>
    <t>Stid</t>
  </si>
  <si>
    <t>dstid@iwcc.edu</t>
  </si>
  <si>
    <t>J29815</t>
  </si>
  <si>
    <t>wdevries@iwcc.edu</t>
  </si>
  <si>
    <t>402-880-5074</t>
  </si>
  <si>
    <t>https://www.facebook.com/Highland-Community-College-XC-1808557169389197/</t>
  </si>
  <si>
    <t>North Iowa Area Community College</t>
  </si>
  <si>
    <t>Mason City</t>
  </si>
  <si>
    <t>154059</t>
  </si>
  <si>
    <t>https://www.niacc.edu/academics/</t>
  </si>
  <si>
    <t>J5290</t>
  </si>
  <si>
    <t>Coltin</t>
  </si>
  <si>
    <t>Hahle</t>
  </si>
  <si>
    <t>coltin.hahle@niacc.edu</t>
  </si>
  <si>
    <t>641-422-4276</t>
  </si>
  <si>
    <t>https://www.niacctrojans.com/sports/bsb/recruiting/index</t>
  </si>
  <si>
    <t>North Iowa Area CC</t>
  </si>
  <si>
    <t>$19,304</t>
  </si>
  <si>
    <t>J11250</t>
  </si>
  <si>
    <t>alec.hayes@niacc.edu</t>
  </si>
  <si>
    <t>https://twitter.com/alechayes1</t>
  </si>
  <si>
    <t>Southeastern Community College - Iowa</t>
  </si>
  <si>
    <t>West Burlington</t>
  </si>
  <si>
    <t>154378</t>
  </si>
  <si>
    <t>https://www.scciowa.edu/scripts/admissions/programs/programlist.asp</t>
  </si>
  <si>
    <t>J12200</t>
  </si>
  <si>
    <t>Keifer</t>
  </si>
  <si>
    <t>lkeifer@scciowa.edu</t>
  </si>
  <si>
    <t>319-208-5329</t>
  </si>
  <si>
    <t>https://twitter.com/iowasccxctf</t>
  </si>
  <si>
    <t>https://www.sccblackhawks.com/information/recruiting/cross_country_form</t>
  </si>
  <si>
    <t>Southeastern CC (IA)</t>
  </si>
  <si>
    <t>$15,784</t>
  </si>
  <si>
    <t>J38225</t>
  </si>
  <si>
    <t>ibrooks@scciowa.edu</t>
  </si>
  <si>
    <t>https://twitter.com/SccXctf</t>
  </si>
  <si>
    <t>https://www.instagram.com/sccblackhawksathletics/</t>
  </si>
  <si>
    <t>Southwestern Community College</t>
  </si>
  <si>
    <t>Creston</t>
  </si>
  <si>
    <t>154396</t>
  </si>
  <si>
    <t>https://www.swcciowa.edu/academics/degree-options</t>
  </si>
  <si>
    <t>J13677</t>
  </si>
  <si>
    <t>Vicker</t>
  </si>
  <si>
    <t>vicker@swcciowa.edu</t>
  </si>
  <si>
    <t>641-782-1538</t>
  </si>
  <si>
    <t>https://twitter.com/scottvicker</t>
  </si>
  <si>
    <t>https://www.facebook.com/Run4SWCC/</t>
  </si>
  <si>
    <t>https://www.instagram.com/run4swcc/</t>
  </si>
  <si>
    <t>http://southwesternjaguars.com/recruits/men_track_-_field_prospective_athlete_form</t>
  </si>
  <si>
    <t>Southwestern CC (IA)</t>
  </si>
  <si>
    <t>$14,364</t>
  </si>
  <si>
    <t>J13678</t>
  </si>
  <si>
    <t>Assistant Coach (Jumps, Throws)</t>
  </si>
  <si>
    <t>mevans@swcciowa.edu</t>
  </si>
  <si>
    <t>641-782-1426</t>
  </si>
  <si>
    <t>Allen Community College</t>
  </si>
  <si>
    <t>Kansas Jayhawk Community College Conference (KJCCC)</t>
  </si>
  <si>
    <t>Iola</t>
  </si>
  <si>
    <t>154642</t>
  </si>
  <si>
    <t>https://www.allencc.edu/index.php/admissions/academics</t>
  </si>
  <si>
    <t>J30351</t>
  </si>
  <si>
    <t>Banuelos</t>
  </si>
  <si>
    <t>banuelos@allencc.edu</t>
  </si>
  <si>
    <t>https://twitter.com/allenccxctf</t>
  </si>
  <si>
    <t>https://www.facebook.com/AllenCCXCTF/</t>
  </si>
  <si>
    <t>https://www.instagram.com/allencctrack/</t>
  </si>
  <si>
    <t>https://www.allenreddevils.com/recruit_me/trackquestionnaire</t>
  </si>
  <si>
    <t>Allen County CC (KS)</t>
  </si>
  <si>
    <t>$14,824</t>
  </si>
  <si>
    <t>J5360</t>
  </si>
  <si>
    <t>DeGrado</t>
  </si>
  <si>
    <t>degrado@allencc.edu</t>
  </si>
  <si>
    <t>620-901-6215</t>
  </si>
  <si>
    <t>J40029</t>
  </si>
  <si>
    <t>franklin@allencc.edu</t>
  </si>
  <si>
    <t>https://www.facebook.com/greg.franklin.944/</t>
  </si>
  <si>
    <t>https://www.instagram.com/coachgregfranklin/</t>
  </si>
  <si>
    <t>Barton Community College</t>
  </si>
  <si>
    <t>Great Bend</t>
  </si>
  <si>
    <t>154697</t>
  </si>
  <si>
    <t>https://www.bartonccc.edu/degreesprograms</t>
  </si>
  <si>
    <t>J5382</t>
  </si>
  <si>
    <t>Schenek</t>
  </si>
  <si>
    <t>SchenekD@bartonccc.edu</t>
  </si>
  <si>
    <t>620-792-9288</t>
  </si>
  <si>
    <t>https://twitter.com/eljefedave</t>
  </si>
  <si>
    <t>https://www.instagram.com/eljefedave/</t>
  </si>
  <si>
    <t>Barton County CC</t>
  </si>
  <si>
    <t>$17,718</t>
  </si>
  <si>
    <t>J23512</t>
  </si>
  <si>
    <t>DixonE@bartonccc.edu</t>
  </si>
  <si>
    <t>620-786-1190</t>
  </si>
  <si>
    <t>J32953</t>
  </si>
  <si>
    <t>AC Joshua has been removed.</t>
  </si>
  <si>
    <t>https://www.facebook.com/BartonCrossCountry/</t>
  </si>
  <si>
    <t>Butler Community College</t>
  </si>
  <si>
    <t>El Dorado</t>
  </si>
  <si>
    <t>154800</t>
  </si>
  <si>
    <t>https://www.butlercc.edu/info/20002/academics/408/academic-departments</t>
  </si>
  <si>
    <t>J22688</t>
  </si>
  <si>
    <t>memerson4@butlercc.edu</t>
  </si>
  <si>
    <t>316-322-3210</t>
  </si>
  <si>
    <t>https://twitter.com/emersonxctf</t>
  </si>
  <si>
    <t>https://www.facebook.com/why.you.creepin.man</t>
  </si>
  <si>
    <t>https://www.butlercc.edu/forms/form/225/en/butler-track-cross-country-recruit-questionnaire</t>
  </si>
  <si>
    <t>Butler CC (KS)</t>
  </si>
  <si>
    <t>$14,203</t>
  </si>
  <si>
    <t>J42194</t>
  </si>
  <si>
    <t>dmasters2@butlercc.edu</t>
  </si>
  <si>
    <t>J38226</t>
  </si>
  <si>
    <t>https://twitter.com/butlercctfxc</t>
  </si>
  <si>
    <t>Cloud County Community College</t>
  </si>
  <si>
    <t>Concordia</t>
  </si>
  <si>
    <t>https://www.cloud.edu/Academics/index</t>
  </si>
  <si>
    <t>J42195</t>
  </si>
  <si>
    <t>Mahin</t>
  </si>
  <si>
    <t>dmahin@cloud.edu</t>
  </si>
  <si>
    <t>785-259-5659</t>
  </si>
  <si>
    <t>https://redravenathletics.com/sports/mtrack/Track_Recruit_form</t>
  </si>
  <si>
    <t>Cloud County CC</t>
  </si>
  <si>
    <t>154907</t>
  </si>
  <si>
    <t>J21241</t>
  </si>
  <si>
    <t>Brand</t>
  </si>
  <si>
    <t>erica.brand@cloud.edu</t>
  </si>
  <si>
    <t>800-729-5101x297</t>
  </si>
  <si>
    <t>https://twitter.com/cloudxctf</t>
  </si>
  <si>
    <t>https://www.facebook.com/CloudCountyXcTrackAndField/</t>
  </si>
  <si>
    <t>https://www.instagram.com/cloudxctf/</t>
  </si>
  <si>
    <t>$15,882</t>
  </si>
  <si>
    <t>J5454</t>
  </si>
  <si>
    <t>HC Harry has been removed.</t>
  </si>
  <si>
    <t>Coffeyville Community College</t>
  </si>
  <si>
    <t>Coffeyville</t>
  </si>
  <si>
    <t>154925</t>
  </si>
  <si>
    <t>http://www.coffeyville.edu/academics</t>
  </si>
  <si>
    <t>J5488</t>
  </si>
  <si>
    <t>wood.robert@coffeyville.edu</t>
  </si>
  <si>
    <t>620-252-7109</t>
  </si>
  <si>
    <t>https://twitter.com/cccthrows</t>
  </si>
  <si>
    <t>https://twitter.com/cvilletrackxc</t>
  </si>
  <si>
    <t>https://www.facebook.com/robert.wood.980</t>
  </si>
  <si>
    <t>https://www.facebook.com/Coffeyville-Community-College-Track-and-Field-Cross-Country-117924841791/</t>
  </si>
  <si>
    <t>https://www.gobroncbusters.com/information/mtrack-recruiting</t>
  </si>
  <si>
    <t>Coffeyville CC</t>
  </si>
  <si>
    <t>$14,918</t>
  </si>
  <si>
    <t>J34889</t>
  </si>
  <si>
    <t>alvarez.rudy@coffeyville.edu</t>
  </si>
  <si>
    <t>https://twitter.com/CoachRAlvarez</t>
  </si>
  <si>
    <t>https://www.facebook.com/rudy.alvarezarmas/</t>
  </si>
  <si>
    <t>https://www.facebook.com/people/Coffeyville-Community-College-Track-and-Field-Cross-Country/100057870870835/</t>
  </si>
  <si>
    <t>J34890</t>
  </si>
  <si>
    <t>chandler.chad@coffeyville.edu</t>
  </si>
  <si>
    <t>https://twitter.com/Chad__C235</t>
  </si>
  <si>
    <t>J30706</t>
  </si>
  <si>
    <t>Tre'</t>
  </si>
  <si>
    <t>Lathan III</t>
  </si>
  <si>
    <t>lathan.tre@coffeyville.edu</t>
  </si>
  <si>
    <t>620-252-7065</t>
  </si>
  <si>
    <t>Colby Community College</t>
  </si>
  <si>
    <t>http://www.colbycc.edu/academics/index.html</t>
  </si>
  <si>
    <t>J42196</t>
  </si>
  <si>
    <t>Sandra</t>
  </si>
  <si>
    <t>sandra.glover@colbycc.edu</t>
  </si>
  <si>
    <t>785-460-5416</t>
  </si>
  <si>
    <t>https://www.colbytrojans.com/sports/mtrack/Recruitment_Form</t>
  </si>
  <si>
    <t>Colby CC</t>
  </si>
  <si>
    <t>154934</t>
  </si>
  <si>
    <t>J37330</t>
  </si>
  <si>
    <t>Servis</t>
  </si>
  <si>
    <t>tim.servis@colbycc.edu</t>
  </si>
  <si>
    <t>785-460-5417</t>
  </si>
  <si>
    <t>https://twitter.com/colbytrojanxctf</t>
  </si>
  <si>
    <t>https://www.facebook.com/ColbyTrackField/</t>
  </si>
  <si>
    <t>https://www.instagram.com/colbytrojanxctf/</t>
  </si>
  <si>
    <t>$14,910</t>
  </si>
  <si>
    <t>J37331</t>
  </si>
  <si>
    <t>Steedley</t>
  </si>
  <si>
    <t>tyler.steedley@colbycc.edu</t>
  </si>
  <si>
    <t>785-460-4623</t>
  </si>
  <si>
    <t>J5513</t>
  </si>
  <si>
    <t>HC Clinton has been removed.</t>
  </si>
  <si>
    <t>https://www.facebook.com/people/Clinton-Fletcher/100009300417340/</t>
  </si>
  <si>
    <t>Cowley County Community College</t>
  </si>
  <si>
    <t>Arkansas City</t>
  </si>
  <si>
    <t>154952</t>
  </si>
  <si>
    <t>https://www.cowley.edu/departments/</t>
  </si>
  <si>
    <t>J41458</t>
  </si>
  <si>
    <t>Trelly</t>
  </si>
  <si>
    <t>trell.gordon@cowley.edu</t>
  </si>
  <si>
    <t>443-431-3190</t>
  </si>
  <si>
    <t>https://x.com/CowleyXCTF/</t>
  </si>
  <si>
    <t>https://www.instagram.com/bigbellytrelly/</t>
  </si>
  <si>
    <t>https://www.instagram.com/cowleyxctf/</t>
  </si>
  <si>
    <t>https://cowleytigers.com/general/xc_track_recruiting_form</t>
  </si>
  <si>
    <t>Cowley CC</t>
  </si>
  <si>
    <t>$17,190</t>
  </si>
  <si>
    <t>J5535</t>
  </si>
  <si>
    <t>Rieth</t>
  </si>
  <si>
    <t>Cameron.Reith@cowley.edu</t>
  </si>
  <si>
    <t>620-307-6187</t>
  </si>
  <si>
    <t>https://twitter.com/caminocam</t>
  </si>
  <si>
    <t>https://twitter.com/cowleyxctf</t>
  </si>
  <si>
    <t>https://www.facebook.com/cowleycollegefieldevents/</t>
  </si>
  <si>
    <t>https://www.instagram.com/caminocam/</t>
  </si>
  <si>
    <t>J5534</t>
  </si>
  <si>
    <t>Glenwood</t>
  </si>
  <si>
    <t>Edwards Jr.</t>
  </si>
  <si>
    <t>glenwood.edwards@cowley.edu</t>
  </si>
  <si>
    <t>620-370-6187</t>
  </si>
  <si>
    <t>https://www.instagram.com/glenwoodedwards/</t>
  </si>
  <si>
    <t>J14058</t>
  </si>
  <si>
    <t>parker.ray@cowley.edu</t>
  </si>
  <si>
    <t>Dodge City Community College</t>
  </si>
  <si>
    <t>Dodge City</t>
  </si>
  <si>
    <t>154998</t>
  </si>
  <si>
    <t>http://dc3.edu/academics/degree-programs/</t>
  </si>
  <si>
    <t>J5564</t>
  </si>
  <si>
    <t>cballard@dc3.edu</t>
  </si>
  <si>
    <t>620-227-9307</t>
  </si>
  <si>
    <t>https://goconqs.com/sb_output.aspx?form=4</t>
  </si>
  <si>
    <t>Dodge City CC</t>
  </si>
  <si>
    <t>$14,378</t>
  </si>
  <si>
    <t>J11265</t>
  </si>
  <si>
    <t>Loza</t>
  </si>
  <si>
    <t>bloza@dc3.edu</t>
  </si>
  <si>
    <t>620-227-9308</t>
  </si>
  <si>
    <t>https://www.instagram.com/biancalozahhh/</t>
  </si>
  <si>
    <t>J22692</t>
  </si>
  <si>
    <t>Fort Hays Tech Northwest</t>
  </si>
  <si>
    <t>Goodland</t>
  </si>
  <si>
    <t>155618</t>
  </si>
  <si>
    <t>J41727</t>
  </si>
  <si>
    <t>Mendez</t>
  </si>
  <si>
    <t>miguel.mendez@fhnw.edu</t>
  </si>
  <si>
    <t>https://www.facebook.com/miguel.mendez.785746/</t>
  </si>
  <si>
    <t>https://www.instagram.com/mendezrun/</t>
  </si>
  <si>
    <t>https://nwktc.wufoo.com/forms/m7q5z3/</t>
  </si>
  <si>
    <t>Fort Hays Tech</t>
  </si>
  <si>
    <t>$17,952</t>
  </si>
  <si>
    <t>https://www.nwktc.edu/programs</t>
  </si>
  <si>
    <t>J31481</t>
  </si>
  <si>
    <t>AC Stephen has been removed.</t>
  </si>
  <si>
    <t>https://twitter.com/sksambu</t>
  </si>
  <si>
    <t>https://twitter.com/nt_xctf</t>
  </si>
  <si>
    <t>https://techtigers.com/future_tigers/index</t>
  </si>
  <si>
    <t>Fort Scott Community College</t>
  </si>
  <si>
    <t>Fort Scott</t>
  </si>
  <si>
    <t>155098</t>
  </si>
  <si>
    <t>http://www.fortscott.edu/Academics</t>
  </si>
  <si>
    <t>J41728</t>
  </si>
  <si>
    <t>HC Anthony has been removed.</t>
  </si>
  <si>
    <t>https://www.instagram.com/achatmon9/</t>
  </si>
  <si>
    <t>https://www.instagram.com/fscctrackxc</t>
  </si>
  <si>
    <t>https://www.fsgreyhounds.com/x/kzl8e</t>
  </si>
  <si>
    <t>Fort Scott CC</t>
  </si>
  <si>
    <t>$15,067</t>
  </si>
  <si>
    <t>J37332</t>
  </si>
  <si>
    <t>AC Jhawan has been removed.</t>
  </si>
  <si>
    <t>https://twitter.com/fscctrack</t>
  </si>
  <si>
    <t>https://www.instagram.com/fscctrackxc/</t>
  </si>
  <si>
    <t>Garden City Community College</t>
  </si>
  <si>
    <t>155104</t>
  </si>
  <si>
    <t>https://www.gcccks.edu/academics/courseofstudy/</t>
  </si>
  <si>
    <t>J11811</t>
  </si>
  <si>
    <t>Emmett</t>
  </si>
  <si>
    <t>Statzer</t>
  </si>
  <si>
    <t>emmett.statzer@gcccks.edu</t>
  </si>
  <si>
    <t>620-276-0402</t>
  </si>
  <si>
    <t>https://twitter.com/gccc_xctf</t>
  </si>
  <si>
    <t>https://www.facebook.com/gccctrackxc/</t>
  </si>
  <si>
    <t>Garden City CC</t>
  </si>
  <si>
    <t>$14,218</t>
  </si>
  <si>
    <t>J32141</t>
  </si>
  <si>
    <t>Juliette</t>
  </si>
  <si>
    <t>Rios</t>
  </si>
  <si>
    <t>juliette.rios@gcccks.edu</t>
  </si>
  <si>
    <t>620-276-9630</t>
  </si>
  <si>
    <t>https://twitter.com/bustertfxc</t>
  </si>
  <si>
    <t>https://www.instagram.com/gardencityxctf/</t>
  </si>
  <si>
    <t>J22695</t>
  </si>
  <si>
    <t>Indira</t>
  </si>
  <si>
    <t>Colon</t>
  </si>
  <si>
    <t>indira.colon-arroyo@gcccks.edu</t>
  </si>
  <si>
    <t>620-276-0403</t>
  </si>
  <si>
    <t>https://www.facebook.com/itssuhbro</t>
  </si>
  <si>
    <t>J39161</t>
  </si>
  <si>
    <t>J29360</t>
  </si>
  <si>
    <t>Hesston College</t>
  </si>
  <si>
    <t>Hesston</t>
  </si>
  <si>
    <t>155177</t>
  </si>
  <si>
    <t>https://www.hesston.edu/academics/majors/</t>
  </si>
  <si>
    <t>J32142</t>
  </si>
  <si>
    <t>brian.allen@hesston.edu</t>
  </si>
  <si>
    <t>785-201-5542</t>
  </si>
  <si>
    <t>https://my.hesston.edu/ICS/Admissions/Forms.jnz?portlet=Athletic_Recruiting_Information_Form&amp;formname=Athletic+Recruiting+Form</t>
  </si>
  <si>
    <t>$42,920</t>
  </si>
  <si>
    <t>Highland Community College - Kansas</t>
  </si>
  <si>
    <t>Highland</t>
  </si>
  <si>
    <t>https://highlandcc.edu/pages/degree-programs</t>
  </si>
  <si>
    <t>J42197</t>
  </si>
  <si>
    <t>dyoung@highlandcc.edu</t>
  </si>
  <si>
    <t>785-442-6034</t>
  </si>
  <si>
    <t>https://scottieathletics.com/sb_output.aspx?form=3</t>
  </si>
  <si>
    <t>Highland CC (KS)</t>
  </si>
  <si>
    <t>155186</t>
  </si>
  <si>
    <t>J37333</t>
  </si>
  <si>
    <t>Bond</t>
  </si>
  <si>
    <t>tbond@highlandcc.edu</t>
  </si>
  <si>
    <t>https://twitter.com/prattxctrack</t>
  </si>
  <si>
    <t>$13,056</t>
  </si>
  <si>
    <t>J41729</t>
  </si>
  <si>
    <t>Winzer</t>
  </si>
  <si>
    <t>jwinzer@highlandcc.edu</t>
  </si>
  <si>
    <t>https://www.facebook.com/HighlandTrackandField/</t>
  </si>
  <si>
    <t>Hutchinson Community College</t>
  </si>
  <si>
    <t>155195</t>
  </si>
  <si>
    <t>http://www.hutchcc.edu/academics/majors</t>
  </si>
  <si>
    <t>J5702</t>
  </si>
  <si>
    <t>Spies</t>
  </si>
  <si>
    <t>spiesr@hutchcc.edu</t>
  </si>
  <si>
    <t>620-665-3395</t>
  </si>
  <si>
    <t>https://twitter.com/bluedragontrack</t>
  </si>
  <si>
    <t>https://www.instagram.com/hutchtrackxc/</t>
  </si>
  <si>
    <t>https://www.bluedragonsports.com/information/directory/Forms/Athletic_Dept._Worker_Prospect_form</t>
  </si>
  <si>
    <t>Hutchinson CC (KS)</t>
  </si>
  <si>
    <t>$15,226</t>
  </si>
  <si>
    <t>J11819</t>
  </si>
  <si>
    <t>Art</t>
  </si>
  <si>
    <t>Hop</t>
  </si>
  <si>
    <t>hopa@hutchcc.edu</t>
  </si>
  <si>
    <t>J31126</t>
  </si>
  <si>
    <t>Jafet</t>
  </si>
  <si>
    <t>Molinares</t>
  </si>
  <si>
    <t>molinaresj@hutchcc.edu</t>
  </si>
  <si>
    <t>620-665-3370</t>
  </si>
  <si>
    <t>https://twitter.com/coachjafetm</t>
  </si>
  <si>
    <t>https://twitter.com/hutchccbaseball</t>
  </si>
  <si>
    <t>https://www.facebook.com/hutchccbaseball/</t>
  </si>
  <si>
    <t>https://www.instagram.com/coachjafetm/</t>
  </si>
  <si>
    <t>J5704</t>
  </si>
  <si>
    <t>Ermelinda</t>
  </si>
  <si>
    <t>Spiese@hutchcc.edu</t>
  </si>
  <si>
    <t>J5705</t>
  </si>
  <si>
    <t>J26108</t>
  </si>
  <si>
    <t>Petz</t>
  </si>
  <si>
    <t>Neosho County Community College</t>
  </si>
  <si>
    <t>Chanute</t>
  </si>
  <si>
    <t>155566</t>
  </si>
  <si>
    <t>http://www.neosho.edu/Programs.aspx</t>
  </si>
  <si>
    <t>J13709</t>
  </si>
  <si>
    <t>Bruton</t>
  </si>
  <si>
    <t>tbruton@neosho.edu</t>
  </si>
  <si>
    <t>620-432-0344</t>
  </si>
  <si>
    <t>https://www.facebook.com/Neosho-County-Community-College-Track-and-Field-182738788461428/</t>
  </si>
  <si>
    <t>https://www.instagram.com/goneoshotracknfield/</t>
  </si>
  <si>
    <t>https://goneosho.com/sb_output.aspx?form=13</t>
  </si>
  <si>
    <t>Neosho County CC</t>
  </si>
  <si>
    <t>$16,600</t>
  </si>
  <si>
    <t>J38229</t>
  </si>
  <si>
    <t>Isayah</t>
  </si>
  <si>
    <t>iwilliams@neosho.edu</t>
  </si>
  <si>
    <t>620-431-2820x506</t>
  </si>
  <si>
    <t>https://twitter.com/speedy_byrd_jr</t>
  </si>
  <si>
    <t>https://facebook.com/isayah.williams/</t>
  </si>
  <si>
    <t>https://www.facebook.com/GoNeoshoTrackNField/</t>
  </si>
  <si>
    <t>https://www.instagram.com/ncccpanthers/</t>
  </si>
  <si>
    <t>J27413</t>
  </si>
  <si>
    <t>jbeatty@neosho.edu</t>
  </si>
  <si>
    <t>Pratt Community College</t>
  </si>
  <si>
    <t>155715</t>
  </si>
  <si>
    <t>http://prattcc.edu/academics</t>
  </si>
  <si>
    <t>J22705</t>
  </si>
  <si>
    <t>Quintin</t>
  </si>
  <si>
    <t>quintinp@prattcc.edu</t>
  </si>
  <si>
    <t>620-450-2164</t>
  </si>
  <si>
    <t>https://twitter.com/qlpowell</t>
  </si>
  <si>
    <t>https://www.facebook.com/prattccrunners/</t>
  </si>
  <si>
    <t>https://prattcc.prestosports.com/x/ap9sd</t>
  </si>
  <si>
    <t>Pratt CC (KS)</t>
  </si>
  <si>
    <t>$15,306</t>
  </si>
  <si>
    <t>J38230</t>
  </si>
  <si>
    <t>McCartney</t>
  </si>
  <si>
    <t>kennym@prattcc.edu</t>
  </si>
  <si>
    <t>https://www.facebook.com/PrattCCrunners/</t>
  </si>
  <si>
    <t>https://www.instagram.com/prattcc/</t>
  </si>
  <si>
    <t>J22704</t>
  </si>
  <si>
    <t>AC Andre has been removed.</t>
  </si>
  <si>
    <t>Bossier Parish Community College</t>
  </si>
  <si>
    <t>Bossier City</t>
  </si>
  <si>
    <t>158431</t>
  </si>
  <si>
    <t>http://www.bpcc.edu/academics/programsofstudy/division.html</t>
  </si>
  <si>
    <t>J5875</t>
  </si>
  <si>
    <t>Plaza</t>
  </si>
  <si>
    <t>https://twitter.com/bpcctf_xc</t>
  </si>
  <si>
    <t>https://bpcc.prestosports.com/sports/wtrack/Questionnaire</t>
  </si>
  <si>
    <t>Bossier Parish CC</t>
  </si>
  <si>
    <t>$23,190</t>
  </si>
  <si>
    <t>Carroll Community College</t>
  </si>
  <si>
    <t>Maryland Junior College Athletic Conference (MDJUCO)</t>
  </si>
  <si>
    <t>405872</t>
  </si>
  <si>
    <t>https://www.carrollcc.edu/programs/</t>
  </si>
  <si>
    <t>J37336</t>
  </si>
  <si>
    <t>Reedy</t>
  </si>
  <si>
    <t>mreedy@carrollcc.edu</t>
  </si>
  <si>
    <t>https://www.facebook.com/carrolltfxc/</t>
  </si>
  <si>
    <t>https://forms.carrollcc.edu/survey/?id=206</t>
  </si>
  <si>
    <t>Carroll (MD)</t>
  </si>
  <si>
    <t>$8,388</t>
  </si>
  <si>
    <t>Hagerstown Community College</t>
  </si>
  <si>
    <t>Hagerstown</t>
  </si>
  <si>
    <t>162690</t>
  </si>
  <si>
    <t>http://www.hagerstowncc.edu/programs-courses</t>
  </si>
  <si>
    <t>J6094</t>
  </si>
  <si>
    <t>Spinnler</t>
  </si>
  <si>
    <t>spinnlerm@msn.com</t>
  </si>
  <si>
    <t>240-707-9417</t>
  </si>
  <si>
    <t>https://www.facebook.com/mike.spinnler/</t>
  </si>
  <si>
    <t>https://www.facebook.com/HagerstownCommunityCollegeTrackField/</t>
  </si>
  <si>
    <t>https://athletics.hagerstowncc.edu/recruits/prospective-athletes</t>
  </si>
  <si>
    <t>Hagerstown CC</t>
  </si>
  <si>
    <t>$8,160</t>
  </si>
  <si>
    <t>Howard Community College</t>
  </si>
  <si>
    <t>162779</t>
  </si>
  <si>
    <t>http://www.howardcc.edu/programs-courses/index.html</t>
  </si>
  <si>
    <t>J31482</t>
  </si>
  <si>
    <t>Philippe</t>
  </si>
  <si>
    <t>DeRosier Jr.</t>
  </si>
  <si>
    <t>pderosier@howardcc.edu</t>
  </si>
  <si>
    <t>https://twitter.com/hubisontfxc</t>
  </si>
  <si>
    <t>https://howardccdragons.com/sb_output.aspx?form=3&amp;path=general</t>
  </si>
  <si>
    <t>Howard CC (MD)</t>
  </si>
  <si>
    <t>$7,680</t>
  </si>
  <si>
    <t>J33691</t>
  </si>
  <si>
    <t>Zaky</t>
  </si>
  <si>
    <t>The Community College of Baltimore County - Catonsville Campus</t>
  </si>
  <si>
    <t>Catonsville</t>
  </si>
  <si>
    <t>434672</t>
  </si>
  <si>
    <t>http://www.ccbcmd.edu/pathways</t>
  </si>
  <si>
    <t>J5969</t>
  </si>
  <si>
    <t>Pryor</t>
  </si>
  <si>
    <t>mpryor2@ccbcmd.edu</t>
  </si>
  <si>
    <t>https://docs.google.com/forms/d/e/1FAIpQLSdltbkKk8XlY_QQlU_d2_GcJUht-26smGlEtWbnyyGOLewvWw/viewform</t>
  </si>
  <si>
    <t>CCBC-Catonsville</t>
  </si>
  <si>
    <t>$25,083</t>
  </si>
  <si>
    <t>J35464</t>
  </si>
  <si>
    <t>Nelita</t>
  </si>
  <si>
    <t>trib56224@ccbcmd.edu</t>
  </si>
  <si>
    <t>https://twitter.com/ccbcmd</t>
  </si>
  <si>
    <t>The Community College of Baltimore County - Essex Campus</t>
  </si>
  <si>
    <t>Essex</t>
  </si>
  <si>
    <t>J32143</t>
  </si>
  <si>
    <t>https://twitter.com/CCBCEssex_XC</t>
  </si>
  <si>
    <t>CCBC-Essex</t>
  </si>
  <si>
    <t>Holyoke Community College</t>
  </si>
  <si>
    <t>Holyoke</t>
  </si>
  <si>
    <t>166133</t>
  </si>
  <si>
    <t>https://www.hcc.edu/courses-and-programs</t>
  </si>
  <si>
    <t>J41730</t>
  </si>
  <si>
    <t>tstewart@hcc.edu</t>
  </si>
  <si>
    <t>413-552-2162</t>
  </si>
  <si>
    <t>https://www.instagram.com/mhcxctf/</t>
  </si>
  <si>
    <t>Holyoke CC</t>
  </si>
  <si>
    <t>$10,322</t>
  </si>
  <si>
    <t>Northern Essex Community College</t>
  </si>
  <si>
    <t>Haverhill</t>
  </si>
  <si>
    <t>167376</t>
  </si>
  <si>
    <t>https://www.necc.mass.edu/learn/credit-programs/</t>
  </si>
  <si>
    <t>J32955</t>
  </si>
  <si>
    <t>Melanie</t>
  </si>
  <si>
    <t>Tarbox</t>
  </si>
  <si>
    <t>mtarbox@necc.mass.edu</t>
  </si>
  <si>
    <t>https://twitter.com/NECCKnightsTF</t>
  </si>
  <si>
    <t>https://neccknights.com/become_knight/recruiting-form</t>
  </si>
  <si>
    <t>Northern Essex CC</t>
  </si>
  <si>
    <t>$11,328</t>
  </si>
  <si>
    <t>J42198</t>
  </si>
  <si>
    <t>Corinne</t>
  </si>
  <si>
    <t>Clifford</t>
  </si>
  <si>
    <t>Roxbury Community College</t>
  </si>
  <si>
    <t>Roxbury Crossing</t>
  </si>
  <si>
    <t>167631</t>
  </si>
  <si>
    <t>https://www.rcc.mass.edu/learn/find-your-program/index.html</t>
  </si>
  <si>
    <t>J19357</t>
  </si>
  <si>
    <t>Saleena</t>
  </si>
  <si>
    <t>Rashed</t>
  </si>
  <si>
    <t>SNRashed@rcc.mass.edu</t>
  </si>
  <si>
    <t>857-701-1716</t>
  </si>
  <si>
    <t>https://roxburytigers.com/Recruits</t>
  </si>
  <si>
    <t>Roxbury CC</t>
  </si>
  <si>
    <t>$11,088</t>
  </si>
  <si>
    <t>J39718</t>
  </si>
  <si>
    <t>tturner@rcc.mass.edu</t>
  </si>
  <si>
    <t>857-701-1713</t>
  </si>
  <si>
    <t>Kirtland Community College</t>
  </si>
  <si>
    <t>Michigan Community College Athletic Association (MCCAA)</t>
  </si>
  <si>
    <t>Grayling</t>
  </si>
  <si>
    <t>170587</t>
  </si>
  <si>
    <t>https://www.kirtland.edu/programs-we-offer/</t>
  </si>
  <si>
    <t>J40990</t>
  </si>
  <si>
    <t>don.haskin@kirtland.edu</t>
  </si>
  <si>
    <t>989-275-5000</t>
  </si>
  <si>
    <t>https://x.com/kirtlandcctf</t>
  </si>
  <si>
    <t>https://www.facebook.com/don.haskin.5/</t>
  </si>
  <si>
    <t>https://www.instagram.com/kirtlandcc/</t>
  </si>
  <si>
    <t>https://www.kirkwoodeagles.com/information/volleyball_recruiting_questionnaire</t>
  </si>
  <si>
    <t>Kirtland CC</t>
  </si>
  <si>
    <t>$22,835</t>
  </si>
  <si>
    <t>Lansing Community College</t>
  </si>
  <si>
    <t>Lansing</t>
  </si>
  <si>
    <t>170657</t>
  </si>
  <si>
    <t>https://www.lcc.edu/academics/programs/</t>
  </si>
  <si>
    <t>J6468</t>
  </si>
  <si>
    <t>robin47@star.lcc.edu</t>
  </si>
  <si>
    <t>517-483-1622</t>
  </si>
  <si>
    <t>https://twitter.com/lcc_xctrack</t>
  </si>
  <si>
    <t>https://lccstars.com/sports/mtrack/Recruitment_form</t>
  </si>
  <si>
    <t>Lansing CC</t>
  </si>
  <si>
    <t>$10,490</t>
  </si>
  <si>
    <t>runningrev72@gmail.com</t>
  </si>
  <si>
    <t>J35465</t>
  </si>
  <si>
    <t>cartaj@aol.com</t>
  </si>
  <si>
    <t>517-896-1150</t>
  </si>
  <si>
    <t>https://www.instagram.com/lcccrosscountry/</t>
  </si>
  <si>
    <t>J25069</t>
  </si>
  <si>
    <t>J41731</t>
  </si>
  <si>
    <t>https://x.com/lcc_xctrack</t>
  </si>
  <si>
    <t>https://www.instagram.com/d4nny_sm17h/</t>
  </si>
  <si>
    <t>https://www.instagram.com/lccxctf/</t>
  </si>
  <si>
    <t>Macomb Community College</t>
  </si>
  <si>
    <t>170790</t>
  </si>
  <si>
    <t>https://www.macomb.edu/programs-courses/programs/index.html</t>
  </si>
  <si>
    <t>J34892</t>
  </si>
  <si>
    <t>Fecht</t>
  </si>
  <si>
    <t>fechtrunning@gmail.com</t>
  </si>
  <si>
    <t>https://twitter.com/macombxc</t>
  </si>
  <si>
    <t>https://www.macombmonarchs.com/sports/recruiting_form</t>
  </si>
  <si>
    <t>Macomb CC</t>
  </si>
  <si>
    <t>$7,535</t>
  </si>
  <si>
    <t>J34893</t>
  </si>
  <si>
    <t>J40349</t>
  </si>
  <si>
    <t>solomonc048@macomb.edu</t>
  </si>
  <si>
    <t>https://x.com/macombxc</t>
  </si>
  <si>
    <t>https://www.instagram.com/carson_solomon/</t>
  </si>
  <si>
    <t>https://www.instagram.com/macombxc/</t>
  </si>
  <si>
    <t>Muskegon Community College</t>
  </si>
  <si>
    <t>Muskegon</t>
  </si>
  <si>
    <t>171304</t>
  </si>
  <si>
    <t>https://www.muskegoncc.edu/degrees-and-certificates/areas-of-study/</t>
  </si>
  <si>
    <t>J25678</t>
  </si>
  <si>
    <t>Marcinkowski</t>
  </si>
  <si>
    <t>nicholasski77@gmail.com</t>
  </si>
  <si>
    <t>231-777-0381</t>
  </si>
  <si>
    <t>https://www.facebook.com/muskegon-community-college-trackfield-and-cross-country-10150157456625331/</t>
  </si>
  <si>
    <t>https://www.muskegoncc.edu/athletics/jayhawk-athletic-recruiting-form/</t>
  </si>
  <si>
    <t>Muskegon CC</t>
  </si>
  <si>
    <t>$14,390</t>
  </si>
  <si>
    <t>J39720</t>
  </si>
  <si>
    <t>https://www.instagram.com/muskegoncc_xc_tf/</t>
  </si>
  <si>
    <t>J39719</t>
  </si>
  <si>
    <t>Stachowicz</t>
  </si>
  <si>
    <t>J36834</t>
  </si>
  <si>
    <t>Assistant Coach (Sprint, Hurdles)</t>
  </si>
  <si>
    <t>https://www.facebook.com/Muskegon-Community-College-TrackField-and-Cross-Country-10150157456625331/</t>
  </si>
  <si>
    <t>J39721</t>
  </si>
  <si>
    <t>Markaya</t>
  </si>
  <si>
    <t>https://www.instagram.com/markayaashleygymnastics/</t>
  </si>
  <si>
    <t>Coahoma Community College</t>
  </si>
  <si>
    <t>Mississippi Association of Community Colleges (MACCC)</t>
  </si>
  <si>
    <t>Clarksdale</t>
  </si>
  <si>
    <t>175519</t>
  </si>
  <si>
    <t>http://www.coahomacc.edu/programs-of-study/index</t>
  </si>
  <si>
    <t>J6748</t>
  </si>
  <si>
    <t>Reggy</t>
  </si>
  <si>
    <t>Hankerson</t>
  </si>
  <si>
    <t>rhankerson@coahomacc.edu</t>
  </si>
  <si>
    <t>662-621-4823</t>
  </si>
  <si>
    <t>https://twitter.com/isaiah_butler5</t>
  </si>
  <si>
    <t>https://twitter.com/cccprez5</t>
  </si>
  <si>
    <t>https://www.facebook.com/stickability</t>
  </si>
  <si>
    <t>https://coahomasports.com/sb_output.aspx?form=3</t>
  </si>
  <si>
    <t>Coahoma CC</t>
  </si>
  <si>
    <t>HBCU, Community College</t>
  </si>
  <si>
    <t>$9,973</t>
  </si>
  <si>
    <t>J41459</t>
  </si>
  <si>
    <t>vmontgomery@coahomacc.edu</t>
  </si>
  <si>
    <t>https://www.facebook.com/vic.montgomery.9/</t>
  </si>
  <si>
    <t>https://www.facebook.com/groups/494347056530129/</t>
  </si>
  <si>
    <t>https://www.instagram.com/franco22conn/</t>
  </si>
  <si>
    <t>Hinds Community College</t>
  </si>
  <si>
    <t>175786</t>
  </si>
  <si>
    <t>https://www.hindscc.edu/programs-of-study/index#gsc.tab=0</t>
  </si>
  <si>
    <t>J6833</t>
  </si>
  <si>
    <t>Reginald</t>
  </si>
  <si>
    <t>Rjdillon@hindscc.edu</t>
  </si>
  <si>
    <t>601-857-3661</t>
  </si>
  <si>
    <t>https://twitter.com/coach_3906</t>
  </si>
  <si>
    <t>https://twitter.com/hcctrackfield</t>
  </si>
  <si>
    <t>https://www.facebook.com/reginald.dillon.5/</t>
  </si>
  <si>
    <t>https://sports.hindscc.edu/sb_output.aspx?form=3</t>
  </si>
  <si>
    <t>Hinds CC</t>
  </si>
  <si>
    <t>$15,600</t>
  </si>
  <si>
    <t>J38231</t>
  </si>
  <si>
    <t>trajan.johnson@hindscc.edu</t>
  </si>
  <si>
    <t>601-857-3662</t>
  </si>
  <si>
    <t>https://x.com/tjjohnson4428</t>
  </si>
  <si>
    <t>https://facebook.com/HindsTrackandField/</t>
  </si>
  <si>
    <t>https://www.instagram.com/hindscc/</t>
  </si>
  <si>
    <t>Meridian Community College</t>
  </si>
  <si>
    <t>Meridian</t>
  </si>
  <si>
    <t>175935</t>
  </si>
  <si>
    <t>http://www.mcc.cc.ms.us/workforce-education/programs-of-study/index</t>
  </si>
  <si>
    <t>J6928</t>
  </si>
  <si>
    <t>Gayden</t>
  </si>
  <si>
    <t>hgayden@meridiancc.edu</t>
  </si>
  <si>
    <t>601-484-8680</t>
  </si>
  <si>
    <t>https://twitter.com/chipgayden</t>
  </si>
  <si>
    <t>https://twitter.com/mcctrack_field</t>
  </si>
  <si>
    <t>Meridian CC</t>
  </si>
  <si>
    <t>$15,385</t>
  </si>
  <si>
    <t>J32956</t>
  </si>
  <si>
    <t>htillma1@meridiancc.edu</t>
  </si>
  <si>
    <t>601-484-8699</t>
  </si>
  <si>
    <t>https://www.instagram.com/htillman_/</t>
  </si>
  <si>
    <t>Mineral Area College</t>
  </si>
  <si>
    <t>Missouri Community College Athletic Conference (MCCAC)</t>
  </si>
  <si>
    <t>Park Hills</t>
  </si>
  <si>
    <t>178217</t>
  </si>
  <si>
    <t>http://www.mineralarea.edu/programsAndCourses/degreesAndCertificates/default.aspx</t>
  </si>
  <si>
    <t>J7111</t>
  </si>
  <si>
    <t>sdavis@mineralarea.edu</t>
  </si>
  <si>
    <t>573-210-7972</t>
  </si>
  <si>
    <t>https://twitter.com/MACCoachDavis</t>
  </si>
  <si>
    <t>https://mineralarea.prestosports.com/sports/recruiting_form</t>
  </si>
  <si>
    <t>Mineral Area</t>
  </si>
  <si>
    <t>$18,324</t>
  </si>
  <si>
    <t>J38232</t>
  </si>
  <si>
    <t>Ragland</t>
  </si>
  <si>
    <t>raglandscott35@gmail.com</t>
  </si>
  <si>
    <t>https://twitter.com/macrunningcards</t>
  </si>
  <si>
    <t>https://www.instagram.com/mineralareacollege/</t>
  </si>
  <si>
    <t>J27415</t>
  </si>
  <si>
    <t>Akins</t>
  </si>
  <si>
    <t>North Central Missouri College</t>
  </si>
  <si>
    <t>Trenton</t>
  </si>
  <si>
    <t>179715</t>
  </si>
  <si>
    <t>http://www.ncmissouri.edu/academics/ncmc/degrees-and-certificates/</t>
  </si>
  <si>
    <t>J41732</t>
  </si>
  <si>
    <t>Witten</t>
  </si>
  <si>
    <t>mwitten@mail.ncmissouri.edu</t>
  </si>
  <si>
    <t>660-359-3948</t>
  </si>
  <si>
    <t>https://x.com/Mike51500028466</t>
  </si>
  <si>
    <t>https://www.facebook.com/mike.witten.51804/</t>
  </si>
  <si>
    <t>https://www.instagram.com/coachmikeruns262/</t>
  </si>
  <si>
    <t>https://www.ncmcpirates.com/sports/mgolf/Men-s_Golf_Questionnaire</t>
  </si>
  <si>
    <t>North Central Missouri</t>
  </si>
  <si>
    <t>$18,471</t>
  </si>
  <si>
    <t>St. Charles Community College</t>
  </si>
  <si>
    <t>Cottleville</t>
  </si>
  <si>
    <t>262031</t>
  </si>
  <si>
    <t>https://www.stchas.edu/academics/majors-degrees-certificates</t>
  </si>
  <si>
    <t>J40991</t>
  </si>
  <si>
    <t>Mathuthu</t>
  </si>
  <si>
    <t>vmathuthu@stchas.edu</t>
  </si>
  <si>
    <t>636-922-8250</t>
  </si>
  <si>
    <t>https://twitter.com/stcharlesxctf</t>
  </si>
  <si>
    <t>https://www.facebook.com/people/St-Charles-Community-College-Cross-CountryTrack-Field/100054226327427/</t>
  </si>
  <si>
    <t>St. Charles CC (MO)</t>
  </si>
  <si>
    <t>$17,068</t>
  </si>
  <si>
    <t>State Fair Community College</t>
  </si>
  <si>
    <t>Sedalia</t>
  </si>
  <si>
    <t>179539</t>
  </si>
  <si>
    <t>https://www.sfccmo.edu/academics-programs/sfcc-online/degrees-classes-offered/</t>
  </si>
  <si>
    <t>J15211</t>
  </si>
  <si>
    <t>Hagedorn</t>
  </si>
  <si>
    <t>bhagedorn@sfccmo.edu</t>
  </si>
  <si>
    <t>660-596-7195</t>
  </si>
  <si>
    <t>https://www.instagram.com/coach_bradhagedorn/</t>
  </si>
  <si>
    <t>https://sfccmoroadrunners.com/student-athletes/prospects</t>
  </si>
  <si>
    <t>State Fair CC</t>
  </si>
  <si>
    <t>$12,054</t>
  </si>
  <si>
    <t>J38233</t>
  </si>
  <si>
    <t>Kellin</t>
  </si>
  <si>
    <t>Loch</t>
  </si>
  <si>
    <t>kloch@sfccmo.edu</t>
  </si>
  <si>
    <t>573-462-0484</t>
  </si>
  <si>
    <t>https://twitter.com/brad_hagedorn</t>
  </si>
  <si>
    <t>https://www.instagram.com/coach_bradhagedorn/?hl=en</t>
  </si>
  <si>
    <t>J22709</t>
  </si>
  <si>
    <t>Crouch</t>
  </si>
  <si>
    <t>https://www.facebook.com/jeff.crouch.581</t>
  </si>
  <si>
    <t>J22707</t>
  </si>
  <si>
    <t>Jad</t>
  </si>
  <si>
    <t>Mulgrew</t>
  </si>
  <si>
    <t>J22708</t>
  </si>
  <si>
    <t>AC Jason has been removed.</t>
  </si>
  <si>
    <t>Dawson Community College</t>
  </si>
  <si>
    <t>Mon-Dak Conference (MON-DAK)</t>
  </si>
  <si>
    <t>Glendive</t>
  </si>
  <si>
    <t>180151</t>
  </si>
  <si>
    <t>https://www.dawson.edu/academics/programs-and-degrees/</t>
  </si>
  <si>
    <t>J32957</t>
  </si>
  <si>
    <t>Dempster</t>
  </si>
  <si>
    <t>djackson@dawson.edu</t>
  </si>
  <si>
    <t>406-377-9466</t>
  </si>
  <si>
    <t>https://twitter.com/DCCXCTF</t>
  </si>
  <si>
    <t>https://www.facebook.com/DCCXCTF/</t>
  </si>
  <si>
    <t>https://www.dawsonbucs.com/sports/hof/questionnaire</t>
  </si>
  <si>
    <t>Dawson CC</t>
  </si>
  <si>
    <t>$20,751</t>
  </si>
  <si>
    <t>J38234</t>
  </si>
  <si>
    <t>msnyder@dawson.edu</t>
  </si>
  <si>
    <t>https://www.instagram.com/dccxctf/</t>
  </si>
  <si>
    <t>Southeast Community College Area</t>
  </si>
  <si>
    <t>181640</t>
  </si>
  <si>
    <t>https://www.southeast.edu/academics/</t>
  </si>
  <si>
    <t>J38235</t>
  </si>
  <si>
    <t>Van Matre</t>
  </si>
  <si>
    <t>https://www.facebook.com/profile.php?id=100063478156220</t>
  </si>
  <si>
    <t>https://www.instagram.com/sccnebxctf/</t>
  </si>
  <si>
    <t>https://sccstorm.com/information/Athletic_Prospect_Forms</t>
  </si>
  <si>
    <t>Southeast CC (NE)</t>
  </si>
  <si>
    <t>$14,279</t>
  </si>
  <si>
    <t>J30355</t>
  </si>
  <si>
    <t>HC Phillip has been removed.</t>
  </si>
  <si>
    <t>Bergen Community College</t>
  </si>
  <si>
    <t>Golden State Athletic Conference (GSAC)</t>
  </si>
  <si>
    <t>Paramus</t>
  </si>
  <si>
    <t>183743</t>
  </si>
  <si>
    <t>https://bergen.edu/academics/academic-divisions-departments/</t>
  </si>
  <si>
    <t>J40031</t>
  </si>
  <si>
    <t>dfletcher1@bergen.edu</t>
  </si>
  <si>
    <t>https://www.facebook.com/deana.deo/</t>
  </si>
  <si>
    <t>https://www.instagram.com/bergencctrack/</t>
  </si>
  <si>
    <t>https://www.bergenccbulldogs.com/RECRUITMENT</t>
  </si>
  <si>
    <t>Bergen CC (NJ)</t>
  </si>
  <si>
    <t>$8,659</t>
  </si>
  <si>
    <t>Camden County College</t>
  </si>
  <si>
    <t>183938</t>
  </si>
  <si>
    <t>https://camdencc.edu/academics-1/catalog/</t>
  </si>
  <si>
    <t>J35467</t>
  </si>
  <si>
    <t>Nusom</t>
  </si>
  <si>
    <t>cnusom@camdencc.edu</t>
  </si>
  <si>
    <t>https://www.facebook.com/camdencountycollegecrosscountryandtrackandfield/</t>
  </si>
  <si>
    <t>https://www.camdencc.edu/student_life/athletics/prospective-athlete-form/</t>
  </si>
  <si>
    <t>Camden County CC</t>
  </si>
  <si>
    <t>$4,860</t>
  </si>
  <si>
    <t>J35468</t>
  </si>
  <si>
    <t>Raché</t>
  </si>
  <si>
    <t>J35469</t>
  </si>
  <si>
    <t>Garnell</t>
  </si>
  <si>
    <t>Peters</t>
  </si>
  <si>
    <t>Essex County College</t>
  </si>
  <si>
    <t>184481</t>
  </si>
  <si>
    <t>http://www.essex.edu/onlinecatalog/programs/</t>
  </si>
  <si>
    <t>J38236</t>
  </si>
  <si>
    <t>Barket</t>
  </si>
  <si>
    <t>973-877-1949</t>
  </si>
  <si>
    <t>https://www.instagram.com/bradbarket/</t>
  </si>
  <si>
    <t>https://www.essexwolverine.com/recruiting.php</t>
  </si>
  <si>
    <t>Essex County College (NJ)</t>
  </si>
  <si>
    <t>$8,790</t>
  </si>
  <si>
    <t>J38237</t>
  </si>
  <si>
    <t>AC Bruce has been removed.</t>
  </si>
  <si>
    <t>https://www.instagram.com/hurdlesua1990/</t>
  </si>
  <si>
    <t>J7456</t>
  </si>
  <si>
    <t>HC Lionel has been removed.</t>
  </si>
  <si>
    <t>https://www.facebook.com/lionel.leach</t>
  </si>
  <si>
    <t>Rowan College of South Jersey</t>
  </si>
  <si>
    <t>Sewell</t>
  </si>
  <si>
    <t>184791</t>
  </si>
  <si>
    <t>https://www.rcgc.edu/DegreesCertificates/Pages/default.aspx</t>
  </si>
  <si>
    <t>J7560</t>
  </si>
  <si>
    <t>rhughes@rcsj.edu</t>
  </si>
  <si>
    <t>856-468-5000x6336</t>
  </si>
  <si>
    <t>https://twitter.com/hughescatch2019</t>
  </si>
  <si>
    <t>https://www.rowanathletics.com/sb_output.aspx?frform=12&amp;path=wvball</t>
  </si>
  <si>
    <t>Rowan College-South Jersey</t>
  </si>
  <si>
    <t>$5,400</t>
  </si>
  <si>
    <t>J7561</t>
  </si>
  <si>
    <t>jkalnas1@rcsj.edu</t>
  </si>
  <si>
    <t>856-468-5000x6422</t>
  </si>
  <si>
    <t>J30356</t>
  </si>
  <si>
    <t>Rowan College of South Jersey-Cumberland</t>
  </si>
  <si>
    <t>Vineland</t>
  </si>
  <si>
    <t>184205</t>
  </si>
  <si>
    <t>https://www.rcsj.edu/degrees</t>
  </si>
  <si>
    <t>J34495</t>
  </si>
  <si>
    <t>Darrin</t>
  </si>
  <si>
    <t>Stalling</t>
  </si>
  <si>
    <t>DStallin@rcsj.edu</t>
  </si>
  <si>
    <t>https://www.instagram.com/rowanmxc_track/?hl=en</t>
  </si>
  <si>
    <t>https://dukesathletics.com/recruits/questionnaire</t>
  </si>
  <si>
    <t>Union County College</t>
  </si>
  <si>
    <t>Cranford</t>
  </si>
  <si>
    <t>187198</t>
  </si>
  <si>
    <t>https://www.ucc.edu/academics/</t>
  </si>
  <si>
    <t>J36462</t>
  </si>
  <si>
    <t>Crowell</t>
  </si>
  <si>
    <t>william.crowell@ucc.edu</t>
  </si>
  <si>
    <t>973-670-8220</t>
  </si>
  <si>
    <t>https://x.com/CooperCrowell</t>
  </si>
  <si>
    <t>https://twitter.com/ucc_track</t>
  </si>
  <si>
    <t>https://www.facebook.com/p/Union-County-Track-Field-100077459443139/</t>
  </si>
  <si>
    <t>https://www.unionowls.com/Athletics/becoming_a_student/sa_questionnaire</t>
  </si>
  <si>
    <t>Union County (NJ)</t>
  </si>
  <si>
    <t>$10,562</t>
  </si>
  <si>
    <t>New Mexico Junior College</t>
  </si>
  <si>
    <t>Western Junior College Athletic Conference (WJCAC)</t>
  </si>
  <si>
    <t>187903</t>
  </si>
  <si>
    <t>http://www.nmjc.edu/academics/programs/academicdegrees.aspx</t>
  </si>
  <si>
    <t>J36464</t>
  </si>
  <si>
    <t>VanLaningham</t>
  </si>
  <si>
    <t>tvanlaningham@nmjc.edu</t>
  </si>
  <si>
    <t>575-492-2747</t>
  </si>
  <si>
    <t>New Mexico JC</t>
  </si>
  <si>
    <t>$9,246</t>
  </si>
  <si>
    <t>J31484</t>
  </si>
  <si>
    <t>Becker</t>
  </si>
  <si>
    <t>jbecker@nmjc.edu</t>
  </si>
  <si>
    <t>575-492-2743</t>
  </si>
  <si>
    <t>https://twitter.com/jeffbec74645997</t>
  </si>
  <si>
    <t>https://www.facebook.com/nmjctrackandfield/</t>
  </si>
  <si>
    <t>https://www.instagram.com/jeffbecker526/</t>
  </si>
  <si>
    <t>https://www.instagram.com/newmexicojcxc_tf/</t>
  </si>
  <si>
    <t>Borough of Manhattan Community College</t>
  </si>
  <si>
    <t>City of New York Athletic Conference (CUNYAC)</t>
  </si>
  <si>
    <t>JC-D3</t>
  </si>
  <si>
    <t>190521</t>
  </si>
  <si>
    <t>http://www.bmcc.cuny.edu/academics/programs.jsp</t>
  </si>
  <si>
    <t>J37337</t>
  </si>
  <si>
    <t>Villanueva</t>
  </si>
  <si>
    <t>rvillanueva@bmcc.cuny.edu</t>
  </si>
  <si>
    <t>https://bmccathletics.com/sb_output.aspx?form=3</t>
  </si>
  <si>
    <t>Borough of Manhattan CC</t>
  </si>
  <si>
    <t>$8,050</t>
  </si>
  <si>
    <t>Fashion Institute of Technology</t>
  </si>
  <si>
    <t>191126</t>
  </si>
  <si>
    <t>http://www.fitnyc.edu/admissions/choose-a-major/index.php</t>
  </si>
  <si>
    <t>J22694</t>
  </si>
  <si>
    <t>howard_lindsay@fitnyc.edu</t>
  </si>
  <si>
    <t>212-217-4210</t>
  </si>
  <si>
    <t>https://fittigers.com/sb_output.aspx?form=3</t>
  </si>
  <si>
    <t>Fashion Institute of Tech (FIT)</t>
  </si>
  <si>
    <t>40%</t>
  </si>
  <si>
    <t>$35,693</t>
  </si>
  <si>
    <t>J30911</t>
  </si>
  <si>
    <t>Rey</t>
  </si>
  <si>
    <t>Finger Lakes Community College</t>
  </si>
  <si>
    <t>Mountain State Athletic Conference (MSAC)</t>
  </si>
  <si>
    <t>Canandaigua</t>
  </si>
  <si>
    <t>191199</t>
  </si>
  <si>
    <t>https://www.flcc.edu/academics/areas.cfm</t>
  </si>
  <si>
    <t>J21634</t>
  </si>
  <si>
    <t>Bathgate</t>
  </si>
  <si>
    <t>James.Bathgate@flcc.edu</t>
  </si>
  <si>
    <t>585-285-9692</t>
  </si>
  <si>
    <t>https://www.flccathletics.com/sports/wood/Recruit_Questionnaire</t>
  </si>
  <si>
    <t>Finger Lakes CC</t>
  </si>
  <si>
    <t>$21,021</t>
  </si>
  <si>
    <t>J7847</t>
  </si>
  <si>
    <t>Jayden</t>
  </si>
  <si>
    <t>Jayden.donahue@flcc.edu</t>
  </si>
  <si>
    <t>585-785-1537</t>
  </si>
  <si>
    <t>https://www.facebook.com/fingerlakestrackandfieldandXC/</t>
  </si>
  <si>
    <t>Hostos Community College</t>
  </si>
  <si>
    <t>190585</t>
  </si>
  <si>
    <t>http://www.hostos.cuny.edu/Administrative-Offices/Office-of-Academic-Affairs/Student-Support/Academic-Advisement/Pathways-Programs-of-Study</t>
  </si>
  <si>
    <t>J39163</t>
  </si>
  <si>
    <t>Bryceholland2.1@gmail.com</t>
  </si>
  <si>
    <t>646-345-9530</t>
  </si>
  <si>
    <t>https://www.instagram.com/hvcctf/</t>
  </si>
  <si>
    <t>https://hostosathletics.com/sb_output.aspx?form=3</t>
  </si>
  <si>
    <t>CUNY-Hostos CC</t>
  </si>
  <si>
    <t>J32958</t>
  </si>
  <si>
    <t>Harold</t>
  </si>
  <si>
    <t>Barter</t>
  </si>
  <si>
    <t>haroldbarter3@gmail.com</t>
  </si>
  <si>
    <t>c:917-912-9460</t>
  </si>
  <si>
    <t>Kingsborough Community College</t>
  </si>
  <si>
    <t>190619</t>
  </si>
  <si>
    <t>http://www.kbcc.cuny.edu/sub-departments/Pages/welcome.aspx</t>
  </si>
  <si>
    <t>J8002</t>
  </si>
  <si>
    <t>Loobie</t>
  </si>
  <si>
    <t>dave.loobie@kbcc.cuny.edu</t>
  </si>
  <si>
    <t>718-368-6807</t>
  </si>
  <si>
    <t>https://facebook.com/KCC-Cross-Country-and-Track-field-2278052359096267/</t>
  </si>
  <si>
    <t>https://kccathletics.com/sb_output.aspx?form=3</t>
  </si>
  <si>
    <t>Kingsborough CC</t>
  </si>
  <si>
    <t>$8,132</t>
  </si>
  <si>
    <t>J35471</t>
  </si>
  <si>
    <t>Keziann</t>
  </si>
  <si>
    <t>https://twitter.com/kcctfxc</t>
  </si>
  <si>
    <t>https://www.facebook.com/p/KCC-Cross-Country-and-Track-field-100039718968378/</t>
  </si>
  <si>
    <t>J8003</t>
  </si>
  <si>
    <t>Rasheen</t>
  </si>
  <si>
    <t>Monroe University - New Rochelle</t>
  </si>
  <si>
    <t>193308</t>
  </si>
  <si>
    <t>https://www.monroecollege.edu/Degrees/Undergraduate-Degrees/</t>
  </si>
  <si>
    <t>J38238</t>
  </si>
  <si>
    <t>https://www.instagram.com/michael_bakes/</t>
  </si>
  <si>
    <t>Monroe-New Rochelle</t>
  </si>
  <si>
    <t>$33,536</t>
  </si>
  <si>
    <t>Monroe (NY)</t>
  </si>
  <si>
    <t>J8067</t>
  </si>
  <si>
    <t>Shirvon</t>
  </si>
  <si>
    <t>sgreene@monroecollege.edu</t>
  </si>
  <si>
    <t>914-740-6453</t>
  </si>
  <si>
    <t>https://www.instagram.com/mcmustangsxctf/</t>
  </si>
  <si>
    <t>53%</t>
  </si>
  <si>
    <t>J39722</t>
  </si>
  <si>
    <t>Shanique</t>
  </si>
  <si>
    <t>McKenzie-Daniel</t>
  </si>
  <si>
    <t>shmckenzie@monroecollege.edu</t>
  </si>
  <si>
    <t>914-430-4777</t>
  </si>
  <si>
    <t>Nassau Community College</t>
  </si>
  <si>
    <t>193478</t>
  </si>
  <si>
    <t>http://collegecatalog.ncc.edu/current/programs/</t>
  </si>
  <si>
    <t>J41460</t>
  </si>
  <si>
    <t>Roethel</t>
  </si>
  <si>
    <t>http://x.com/NCCMensXCTF</t>
  </si>
  <si>
    <t>https://nassaulions.com/sb_output.aspx?form=3</t>
  </si>
  <si>
    <t>Nassau CC</t>
  </si>
  <si>
    <t>$12,130</t>
  </si>
  <si>
    <t>Onondaga Community College</t>
  </si>
  <si>
    <t>194222</t>
  </si>
  <si>
    <t>https://www.sunyocc.edu/index.aspx?id=6766</t>
  </si>
  <si>
    <t>J40992</t>
  </si>
  <si>
    <t>Bouchard</t>
  </si>
  <si>
    <t>t.bouchard@sunyocc.edu</t>
  </si>
  <si>
    <t>315-498-2886</t>
  </si>
  <si>
    <t>https://twitter.com/onondagalazers</t>
  </si>
  <si>
    <t>https://facebook.com/groups/149969598355337/</t>
  </si>
  <si>
    <t>https://www.instagram.com/onondagaxcandtrack/</t>
  </si>
  <si>
    <t>https://onondagalazers.com/sb_output.aspx?form=3</t>
  </si>
  <si>
    <t>SUNY-Onondaga CC</t>
  </si>
  <si>
    <t>$22,240</t>
  </si>
  <si>
    <t>J38241</t>
  </si>
  <si>
    <t>J32147</t>
  </si>
  <si>
    <t>AC Sean has been removed.</t>
  </si>
  <si>
    <t>Queensborough Community College</t>
  </si>
  <si>
    <t>190673</t>
  </si>
  <si>
    <t>http://www.qcc.cuny.edu/academics/programs-of-study.html</t>
  </si>
  <si>
    <t>J8146</t>
  </si>
  <si>
    <t>Omeltchenko</t>
  </si>
  <si>
    <t>momeltchenko@qcc.cuny.edu</t>
  </si>
  <si>
    <t>https://qcctigers.com/sb_output.aspx?form=3</t>
  </si>
  <si>
    <t>Queensborough CC</t>
  </si>
  <si>
    <t>$8,090</t>
  </si>
  <si>
    <t>J8147</t>
  </si>
  <si>
    <t>Aziwoh</t>
  </si>
  <si>
    <t>Ayafor</t>
  </si>
  <si>
    <t>aayafor@qcc.cuny.edu</t>
  </si>
  <si>
    <t>J38242</t>
  </si>
  <si>
    <t>Tashi</t>
  </si>
  <si>
    <t>Glasgow</t>
  </si>
  <si>
    <t>https://twitter.com/qcc_cuny</t>
  </si>
  <si>
    <t>SUNY Broome Community College</t>
  </si>
  <si>
    <t>189547</t>
  </si>
  <si>
    <t>http://catalog.sunybroome.edu/content.php?catoid=1&amp;navoid=4</t>
  </si>
  <si>
    <t>J31486</t>
  </si>
  <si>
    <t>Katchuk</t>
  </si>
  <si>
    <t>katchukai@sunybroome.edu</t>
  </si>
  <si>
    <t>607-778-5534</t>
  </si>
  <si>
    <t>https://broomehornets.com/Recruit_Questionnaire</t>
  </si>
  <si>
    <t>SUNY-Broome</t>
  </si>
  <si>
    <t>$26,736</t>
  </si>
  <si>
    <t>J25867</t>
  </si>
  <si>
    <t>cartertd@sunybroome.edu</t>
  </si>
  <si>
    <t>607-349-3536</t>
  </si>
  <si>
    <t>J40695</t>
  </si>
  <si>
    <t>SUNY Herkimer County Community College</t>
  </si>
  <si>
    <t>Mountain Valley Collegiate Conference (MVCC)</t>
  </si>
  <si>
    <t>Herkimer</t>
  </si>
  <si>
    <t>191612</t>
  </si>
  <si>
    <t>https://www.herkimer.edu/learn/online-learning/programs-and-majors/</t>
  </si>
  <si>
    <t>J25679</t>
  </si>
  <si>
    <t>Campagna</t>
  </si>
  <si>
    <t>campagnjw@herkimer.edu</t>
  </si>
  <si>
    <t>315-866-0300x8398</t>
  </si>
  <si>
    <t>https://www.facebook.com/john.campagna.92</t>
  </si>
  <si>
    <t>https://www.herkimergenerals.com/inside-athletics/recruitment/</t>
  </si>
  <si>
    <t>Herkimer County CC</t>
  </si>
  <si>
    <t>$23,244</t>
  </si>
  <si>
    <t>SUNY Hudson Valley Community College</t>
  </si>
  <si>
    <t>191719</t>
  </si>
  <si>
    <t>https://catalog.hvcc.edu/content.php?catoid=2&amp;navoid=73</t>
  </si>
  <si>
    <t>J7967</t>
  </si>
  <si>
    <t>Jeoffrey</t>
  </si>
  <si>
    <t>j.york@hvcc.edu</t>
  </si>
  <si>
    <t>518-629-7328</t>
  </si>
  <si>
    <t>https://www.hvccathletics.com/student-athlete-resources/interest-form</t>
  </si>
  <si>
    <t>Hudson Valley CC</t>
  </si>
  <si>
    <t>$10,764</t>
  </si>
  <si>
    <t>J34895</t>
  </si>
  <si>
    <t>r.fitzgerald@hvcc.edu</t>
  </si>
  <si>
    <t>J24021</t>
  </si>
  <si>
    <t>d.byrd@hvcc.edu</t>
  </si>
  <si>
    <t>J33696</t>
  </si>
  <si>
    <t>DeGiorgio</t>
  </si>
  <si>
    <t>j.degiorgio@hvcc.edu</t>
  </si>
  <si>
    <t>J34896</t>
  </si>
  <si>
    <t>p.wagner@hvcc.edu</t>
  </si>
  <si>
    <t>J39164</t>
  </si>
  <si>
    <t>Giuliana</t>
  </si>
  <si>
    <t>Capparello</t>
  </si>
  <si>
    <t>g.capparello@hvcc.edu</t>
  </si>
  <si>
    <t>SUNY Mohawk Valley Community College</t>
  </si>
  <si>
    <t>193283</t>
  </si>
  <si>
    <t>https://www.mvcc.edu/academic-programs/degrees</t>
  </si>
  <si>
    <t>J8023</t>
  </si>
  <si>
    <t>Durell</t>
  </si>
  <si>
    <t>Cull</t>
  </si>
  <si>
    <t>dcull@mvcc.edu</t>
  </si>
  <si>
    <t>315-792-5388</t>
  </si>
  <si>
    <t>https://www.gomvhawks.com/recruits/recruit_form</t>
  </si>
  <si>
    <t>Mohawk Valley CC</t>
  </si>
  <si>
    <t>$17,965</t>
  </si>
  <si>
    <t>SUNY Sullivan County Community College</t>
  </si>
  <si>
    <t>Mid-Hudson Conference (MHC)</t>
  </si>
  <si>
    <t>Loch Sheldrake</t>
  </si>
  <si>
    <t>195988</t>
  </si>
  <si>
    <t>https://sunysullivan.edu/academics/programs-of-study/</t>
  </si>
  <si>
    <t>J40993</t>
  </si>
  <si>
    <t>Gilmore</t>
  </si>
  <si>
    <t>MGilmore@sunysullivan.edu</t>
  </si>
  <si>
    <t>https://sullivangenerals.com/sb_output.aspx?form=3&amp;path=general</t>
  </si>
  <si>
    <t>SUNY-Sullivan</t>
  </si>
  <si>
    <t>$27,018</t>
  </si>
  <si>
    <t>Cleveland Community College</t>
  </si>
  <si>
    <t>Carolinas Junior College Conference (CJCC)</t>
  </si>
  <si>
    <t>198321</t>
  </si>
  <si>
    <t>https://clevelandcc.edu/programs/</t>
  </si>
  <si>
    <t>J30360</t>
  </si>
  <si>
    <t>McCachren</t>
  </si>
  <si>
    <t>mccachres658@clevelandcc.edu</t>
  </si>
  <si>
    <t>c:704-747-8278</t>
  </si>
  <si>
    <t>https://cccyetis.com/sb_output.aspx?form=3</t>
  </si>
  <si>
    <t>Cleveland CC (NC)</t>
  </si>
  <si>
    <t>$8,746</t>
  </si>
  <si>
    <t>Bismarck State College</t>
  </si>
  <si>
    <t>200022</t>
  </si>
  <si>
    <t>https://bismarckstate.edu/academics/programs/</t>
  </si>
  <si>
    <t>J35958</t>
  </si>
  <si>
    <t>Hammerschmidt</t>
  </si>
  <si>
    <t>julia.hammerschmidt@bismarckstate.edu</t>
  </si>
  <si>
    <t>701-224-5403</t>
  </si>
  <si>
    <t>https://twitter.com/bscmystics_xctf</t>
  </si>
  <si>
    <t>https://www.instagram.com/coach_hammerschmidt_/</t>
  </si>
  <si>
    <t>https://www.bscmystics.com/recruits/men-s_basketball_recruiting_form</t>
  </si>
  <si>
    <t>Bismarck State</t>
  </si>
  <si>
    <t>$18,260</t>
  </si>
  <si>
    <t>J38243</t>
  </si>
  <si>
    <t>Aanders</t>
  </si>
  <si>
    <t>Weltz</t>
  </si>
  <si>
    <t>aanders.weltz@bismarckstate.edu</t>
  </si>
  <si>
    <t>https://www.facebook.com/BSCmysticsXCTF/</t>
  </si>
  <si>
    <t>https://www.instagram.com/bsc_mystics_xctf/</t>
  </si>
  <si>
    <t>J38244</t>
  </si>
  <si>
    <t>Thorson</t>
  </si>
  <si>
    <t>J38245</t>
  </si>
  <si>
    <t>McGurren</t>
  </si>
  <si>
    <t>J38246</t>
  </si>
  <si>
    <t>Skjod</t>
  </si>
  <si>
    <t>Clackamas Community College</t>
  </si>
  <si>
    <t>Northwest Athletic Conference (NWAC)</t>
  </si>
  <si>
    <t>Oregon City</t>
  </si>
  <si>
    <t>JC-NWAC</t>
  </si>
  <si>
    <t>208406</t>
  </si>
  <si>
    <t>http://www.clackamas.edu/academics/academic-offerings/degrees-and-certificates</t>
  </si>
  <si>
    <t>J32961</t>
  </si>
  <si>
    <t>Keoni</t>
  </si>
  <si>
    <t>McHone</t>
  </si>
  <si>
    <t>Recruiting Coordinator, Director of Track-and-Field</t>
  </si>
  <si>
    <t>keonim@clackamas.edu</t>
  </si>
  <si>
    <t>503-594-3273</t>
  </si>
  <si>
    <t>https://www.facebook.com/CCC.TF.XCc10/</t>
  </si>
  <si>
    <t>https://www.facebook.com/CCCtrackxcountry/</t>
  </si>
  <si>
    <t>https://www.instagram.com/ccc_xc_tf/</t>
  </si>
  <si>
    <t>https://www.clackamas.edu/docs/default-source/campus-life/athletics-documents/athletic-recruiting-questionnaire-form.pdf?sfvrsn=a558b668_2</t>
  </si>
  <si>
    <t>Clackamas CC</t>
  </si>
  <si>
    <t>$12,804</t>
  </si>
  <si>
    <t>J32960</t>
  </si>
  <si>
    <t>bridgette.rusnac@clackamas.edu</t>
  </si>
  <si>
    <t>https://www.facebook.com/bridgette.rusnac/</t>
  </si>
  <si>
    <t>Lane Community College</t>
  </si>
  <si>
    <t>209038</t>
  </si>
  <si>
    <t>J39165</t>
  </si>
  <si>
    <t>Yorges</t>
  </si>
  <si>
    <t>yorgesc@lanecc.edu</t>
  </si>
  <si>
    <t>https://twitter.com/lanexctf</t>
  </si>
  <si>
    <t>https://www.lanetitans.com/sports/track/2018-19/questionnaire</t>
  </si>
  <si>
    <t>$25,347</t>
  </si>
  <si>
    <t>J32962</t>
  </si>
  <si>
    <t>Hoskins</t>
  </si>
  <si>
    <t>J8975</t>
  </si>
  <si>
    <t>J35474</t>
  </si>
  <si>
    <t>https://twitter.com/colin_mcarthur</t>
  </si>
  <si>
    <t>https://www.facebook.com/colin.g.mcarthur/</t>
  </si>
  <si>
    <t>J31488</t>
  </si>
  <si>
    <t>Blair LaBounty</t>
  </si>
  <si>
    <t>J39166</t>
  </si>
  <si>
    <t>Randall</t>
  </si>
  <si>
    <t>J40696</t>
  </si>
  <si>
    <t>Trubachik</t>
  </si>
  <si>
    <t>Mt. Hood Community College</t>
  </si>
  <si>
    <t>Gresham</t>
  </si>
  <si>
    <t>209250</t>
  </si>
  <si>
    <t>https://catalog.mhcc.edu/programs-majors/</t>
  </si>
  <si>
    <t>J20419</t>
  </si>
  <si>
    <t>Fernando</t>
  </si>
  <si>
    <t>Fantroy</t>
  </si>
  <si>
    <t>Fernando.Fantroy@mhcc.edu</t>
  </si>
  <si>
    <t>503-491-7520</t>
  </si>
  <si>
    <t>https://www.facebook.com/fernando.fantroy.1</t>
  </si>
  <si>
    <t>https://www.facebook.com/mthoodsaintsxctf/</t>
  </si>
  <si>
    <t>https://www.instagram.com/mthoodsaintsxctf/</t>
  </si>
  <si>
    <t>Mt. Hood CC</t>
  </si>
  <si>
    <t>$9,642</t>
  </si>
  <si>
    <t>J41230</t>
  </si>
  <si>
    <t>Eldridge</t>
  </si>
  <si>
    <t>Eldridge.Fantroy@mhcc.edu</t>
  </si>
  <si>
    <t>J41231</t>
  </si>
  <si>
    <t>Salgado</t>
  </si>
  <si>
    <t>https://www.facebook.com/people/Brian-Salgado/100004815945798/</t>
  </si>
  <si>
    <t>J41232</t>
  </si>
  <si>
    <t>https://www.facebook.com/KaylaWatkins/</t>
  </si>
  <si>
    <t>Southwestern Oregon Community College</t>
  </si>
  <si>
    <t>Coos Bay</t>
  </si>
  <si>
    <t>210155</t>
  </si>
  <si>
    <t>https://ecatalog.socc.edu/programsaz/</t>
  </si>
  <si>
    <t>J9055</t>
  </si>
  <si>
    <t>jason.cash@socc.edu</t>
  </si>
  <si>
    <t>541-888-7334</t>
  </si>
  <si>
    <t>https://swoccathletics.com/sb_output.aspx?form=3</t>
  </si>
  <si>
    <t>Southwestern Oregon CC</t>
  </si>
  <si>
    <t>$17,348</t>
  </si>
  <si>
    <t>J35475</t>
  </si>
  <si>
    <t>john.atkinson@socc.edu</t>
  </si>
  <si>
    <t>J35477</t>
  </si>
  <si>
    <t>emma.meyer@socc.edu</t>
  </si>
  <si>
    <t>541-888-7711</t>
  </si>
  <si>
    <t>J29365</t>
  </si>
  <si>
    <t>steve.delgado@socc.edu</t>
  </si>
  <si>
    <t>541-297-7907</t>
  </si>
  <si>
    <t>https://twitter.com/stevemdelgado</t>
  </si>
  <si>
    <t>https://twitter.com/swocc_tf</t>
  </si>
  <si>
    <t>https://www.instagram.com/soutrackxc/</t>
  </si>
  <si>
    <t>J37338</t>
  </si>
  <si>
    <t>Wallack</t>
  </si>
  <si>
    <t>https://www.facebook.com/bailey.wallack/</t>
  </si>
  <si>
    <t>Treasure Valley Community College</t>
  </si>
  <si>
    <t>Ontario</t>
  </si>
  <si>
    <t>210234</t>
  </si>
  <si>
    <t>http://www.tvcc.cc/academics/</t>
  </si>
  <si>
    <t>J39726</t>
  </si>
  <si>
    <t>Jaggi</t>
  </si>
  <si>
    <t>rjaggi@tvcc.cc</t>
  </si>
  <si>
    <t>208-405-3021</t>
  </si>
  <si>
    <t>https://www.facebook.com/runningchukars/</t>
  </si>
  <si>
    <t>https://www.instagram.com/_jaggi_/?hl=en</t>
  </si>
  <si>
    <t>https://www.gochuks.com/information/Recruits</t>
  </si>
  <si>
    <t>Treasure Valley</t>
  </si>
  <si>
    <t>$15,560</t>
  </si>
  <si>
    <t>J40350</t>
  </si>
  <si>
    <t>J39724</t>
  </si>
  <si>
    <t>Brodie</t>
  </si>
  <si>
    <t>Greif</t>
  </si>
  <si>
    <t>greifbm@tvcc.cc</t>
  </si>
  <si>
    <t>J39725</t>
  </si>
  <si>
    <t>Bayes</t>
  </si>
  <si>
    <t>mbayes@tvcc.cc</t>
  </si>
  <si>
    <t>J11592</t>
  </si>
  <si>
    <t>https://twitter.com/mikelewis_12</t>
  </si>
  <si>
    <t>J39723</t>
  </si>
  <si>
    <t>HC Darren has been removed.</t>
  </si>
  <si>
    <t>Umpqua Community College</t>
  </si>
  <si>
    <t>Roseburg</t>
  </si>
  <si>
    <t>210270</t>
  </si>
  <si>
    <t>https://www.umpqua.edu/areas-of-study</t>
  </si>
  <si>
    <t>J40697</t>
  </si>
  <si>
    <t>Wagoner</t>
  </si>
  <si>
    <t>https://www.instagram.com/wagnertrackxc/?hl=en</t>
  </si>
  <si>
    <t>https://www.uccriverhawks.com/recruits/Track</t>
  </si>
  <si>
    <t>Umpqua CC</t>
  </si>
  <si>
    <t>$15,848</t>
  </si>
  <si>
    <t>J14316</t>
  </si>
  <si>
    <t>J9089</t>
  </si>
  <si>
    <t>Alan.King@umpqua.edu</t>
  </si>
  <si>
    <t>540-440-7853</t>
  </si>
  <si>
    <t>J9090</t>
  </si>
  <si>
    <t>Renate</t>
  </si>
  <si>
    <t>renate.richardson@umpqua.edu</t>
  </si>
  <si>
    <t>541-440-7946</t>
  </si>
  <si>
    <t>J41461</t>
  </si>
  <si>
    <t>Lyndal</t>
  </si>
  <si>
    <t>https://x.com/UmpquaCCXC</t>
  </si>
  <si>
    <t>https://www.facebook.com/groups/233952981418638/</t>
  </si>
  <si>
    <t>Community College of Philadelphia</t>
  </si>
  <si>
    <t>Pennsylvania Collegiate Athletic Association (PCAA)</t>
  </si>
  <si>
    <t>215239</t>
  </si>
  <si>
    <t>https://www.ccp.edu/college-catalog/degree-and-certificate-programs</t>
  </si>
  <si>
    <t>J35959</t>
  </si>
  <si>
    <t>RTaylo45@ccp.edu</t>
  </si>
  <si>
    <t>CC of Philadelphia</t>
  </si>
  <si>
    <t>$12,648</t>
  </si>
  <si>
    <t>Delaware County Community College</t>
  </si>
  <si>
    <t>Media</t>
  </si>
  <si>
    <t>211927</t>
  </si>
  <si>
    <t>https://www.dccc.edu/academics/programs/academic-programs</t>
  </si>
  <si>
    <t>J40994</t>
  </si>
  <si>
    <t>Cara</t>
  </si>
  <si>
    <t>Fordenbacher</t>
  </si>
  <si>
    <t>cfordenbacher@dccc.edu</t>
  </si>
  <si>
    <t>610-359-5140</t>
  </si>
  <si>
    <t>https://x.com/delawaretfxc</t>
  </si>
  <si>
    <t>https://www.instagram.com/dccc_xctf/</t>
  </si>
  <si>
    <t>https://www.dccc.edu/athletics-questionnaire</t>
  </si>
  <si>
    <t>Delaware County CC</t>
  </si>
  <si>
    <t>$13,550</t>
  </si>
  <si>
    <t>J40995</t>
  </si>
  <si>
    <t>eford2@dccc.edu</t>
  </si>
  <si>
    <t>Harcum College</t>
  </si>
  <si>
    <t>212869</t>
  </si>
  <si>
    <t>https://www.harcum.edu/s/1044/bp20/interior.aspx?pgid=919</t>
  </si>
  <si>
    <t>J19252</t>
  </si>
  <si>
    <t>Uzzell</t>
  </si>
  <si>
    <t>buzzell@harcum.edu</t>
  </si>
  <si>
    <t>c:610-585-3823</t>
  </si>
  <si>
    <t>https://www.harcum.edu/s/1044/bp20/interior.aspx?sid=1044&amp;gid=1&amp;pgid=1491</t>
  </si>
  <si>
    <t>Harcum</t>
  </si>
  <si>
    <t>$40,735</t>
  </si>
  <si>
    <t>J37339</t>
  </si>
  <si>
    <t>aparis@harcum.edu</t>
  </si>
  <si>
    <t>J38247</t>
  </si>
  <si>
    <t>Ebony</t>
  </si>
  <si>
    <t>Fowlkes</t>
  </si>
  <si>
    <t>efowlkes@harcum.edu</t>
  </si>
  <si>
    <t>c:610-526-6081</t>
  </si>
  <si>
    <t>https://twitter.com/harcumcollege</t>
  </si>
  <si>
    <t>J29820</t>
  </si>
  <si>
    <t>Shon</t>
  </si>
  <si>
    <t>Layson</t>
  </si>
  <si>
    <t>slayson@harcum.edu</t>
  </si>
  <si>
    <t>c:267-637-4321</t>
  </si>
  <si>
    <t>https://www.instagram.com/denmarkxctf/</t>
  </si>
  <si>
    <t>Manor College</t>
  </si>
  <si>
    <t>Jenkintown</t>
  </si>
  <si>
    <t>213774</t>
  </si>
  <si>
    <t>https://manor.edu/academics/</t>
  </si>
  <si>
    <t>J21937</t>
  </si>
  <si>
    <t>McCann</t>
  </si>
  <si>
    <t>jmccann@manor.edu</t>
  </si>
  <si>
    <t>215-884-2217</t>
  </si>
  <si>
    <t>Manor</t>
  </si>
  <si>
    <t>14-19</t>
  </si>
  <si>
    <t>$29,732</t>
  </si>
  <si>
    <t>J30362</t>
  </si>
  <si>
    <t>WIll</t>
  </si>
  <si>
    <t>Rodebaugh</t>
  </si>
  <si>
    <t>Thaddeus Stevens College of Technology</t>
  </si>
  <si>
    <t>216296</t>
  </si>
  <si>
    <t>https://stevenscollege.edu/academics/associatedegree/</t>
  </si>
  <si>
    <t>J38248</t>
  </si>
  <si>
    <t>robinson@stevenscollege.edu</t>
  </si>
  <si>
    <t>717-396-7182</t>
  </si>
  <si>
    <t>https://twitter.com/tsctrunners</t>
  </si>
  <si>
    <t>https://my.stevenscollege.edu/ICS/Admissions/Request_InformationRequest_Tour.jnz?portlet=J1_FormFlow_-_Forms&amp;screen=FormView&amp;screenType=change&amp;form=1c1021b0-ad14-4c13-98cf-ed273337cbea&amp;_gl=1*r2mfrd*_ga*NDA5MDc2MjE4LjE2Mzc4NTE0MzA.*_ga_NVLCBHPJCY*MTYzNzg1MTQyOS4xLjEuMTYzNzg1MTQ0MC40OQ..</t>
  </si>
  <si>
    <t>Thaddeus Stevens Tech</t>
  </si>
  <si>
    <t>$21,126</t>
  </si>
  <si>
    <t>Community College of Rhode Island</t>
  </si>
  <si>
    <t>Warwick</t>
  </si>
  <si>
    <t>217475</t>
  </si>
  <si>
    <t>https://www.ccri.edu/catalog/programs.html</t>
  </si>
  <si>
    <t>J24022</t>
  </si>
  <si>
    <t>401-333-7322</t>
  </si>
  <si>
    <t>https://www.ccri.edu/athl/questionnaire.html</t>
  </si>
  <si>
    <t>CC of Rhode Island</t>
  </si>
  <si>
    <t>$12,884</t>
  </si>
  <si>
    <t>University of South Carolina-Sumter</t>
  </si>
  <si>
    <t>Sumter</t>
  </si>
  <si>
    <t>218690</t>
  </si>
  <si>
    <t>https://sc.edu/about/system_and_campuses/sumter/study/degree_programs/index.php</t>
  </si>
  <si>
    <t>J40351</t>
  </si>
  <si>
    <t>https://www.facebook.com/maroberts.mba/</t>
  </si>
  <si>
    <t>https://www.instagram.com/mark_roberts2512/</t>
  </si>
  <si>
    <t>http://college.jumpforward.com/questionnaire.aspx?iid=404&amp;sportid=43</t>
  </si>
  <si>
    <t>South Carolina-Sumter</t>
  </si>
  <si>
    <t>$33,593</t>
  </si>
  <si>
    <t>Jacksonville College</t>
  </si>
  <si>
    <t>Southwest Junior College Conference (SJCC)</t>
  </si>
  <si>
    <t>225876</t>
  </si>
  <si>
    <t>https://jacksonvillecollege.edu/degree-programs/</t>
  </si>
  <si>
    <t>J19267</t>
  </si>
  <si>
    <t>Rowland</t>
  </si>
  <si>
    <t>rowlanj18@jacksonville-college.edu</t>
  </si>
  <si>
    <t>c:903-216-4965</t>
  </si>
  <si>
    <t>https://www.facebook.com/Jacksonville-University-Track-Field-93363631876/</t>
  </si>
  <si>
    <t>https://athletics.jacksonvillecollege.edu/sb_output.aspx?form=3</t>
  </si>
  <si>
    <t>Jacksonville (TX)</t>
  </si>
  <si>
    <t>$17,602</t>
  </si>
  <si>
    <t>J36465</t>
  </si>
  <si>
    <t>speters@jacksonville-college.edu</t>
  </si>
  <si>
    <t>423-210-0324</t>
  </si>
  <si>
    <t>https://twitter.com/jvillecollegexc</t>
  </si>
  <si>
    <t>https://docs.google.com/forms/d/e/1FAIpQLSfmijn3ThMSzgwlKBGHEsCM2jygjO_pxhouruy5UaD8IMGdXA/viewform</t>
  </si>
  <si>
    <t>North Central Texas College</t>
  </si>
  <si>
    <t>North Texas Junior College Athletic Conference (NTJCAC)</t>
  </si>
  <si>
    <t>224110</t>
  </si>
  <si>
    <t>https://www.nctc.edu/degrees</t>
  </si>
  <si>
    <t>J14365</t>
  </si>
  <si>
    <t>slonergan@nctc.edu</t>
  </si>
  <si>
    <t>940-668-7731</t>
  </si>
  <si>
    <t>North Central Texas</t>
  </si>
  <si>
    <t>$16,740</t>
  </si>
  <si>
    <t>Odessa College</t>
  </si>
  <si>
    <t>Odessa</t>
  </si>
  <si>
    <t>227304</t>
  </si>
  <si>
    <t>https://www2.odessa.edu/programs/degrees/index.html</t>
  </si>
  <si>
    <t>J36466</t>
  </si>
  <si>
    <t>cbeene@odessa.edu</t>
  </si>
  <si>
    <t>https://twitter.com/ocwranglerxc</t>
  </si>
  <si>
    <t>$13,760</t>
  </si>
  <si>
    <t>J38250</t>
  </si>
  <si>
    <t>Blackwill</t>
  </si>
  <si>
    <t>jblackwill@odessa.edu</t>
  </si>
  <si>
    <t>Ranger College</t>
  </si>
  <si>
    <t>Ranger</t>
  </si>
  <si>
    <t>227687</t>
  </si>
  <si>
    <t>https://www.rangercollege.edu/academics/</t>
  </si>
  <si>
    <t>J34134</t>
  </si>
  <si>
    <t>De’Torrian</t>
  </si>
  <si>
    <t>dgreen@rangercollege.edu</t>
  </si>
  <si>
    <t>334-434-9405</t>
  </si>
  <si>
    <t>https://www.facebook.com/rangersxctf/</t>
  </si>
  <si>
    <t>$13,223</t>
  </si>
  <si>
    <t>J37340</t>
  </si>
  <si>
    <t>Majenge</t>
  </si>
  <si>
    <t>jmajenge@rangercollege.edu</t>
  </si>
  <si>
    <t>https://www.facebook.com/RangersXCTF/</t>
  </si>
  <si>
    <t>https://www.instagram.com/rangermens/</t>
  </si>
  <si>
    <t>South Plains College</t>
  </si>
  <si>
    <t>Levelland</t>
  </si>
  <si>
    <t>228158</t>
  </si>
  <si>
    <t>http://www.southplainscollege.edu/exploreprograms.php</t>
  </si>
  <si>
    <t>J40352</t>
  </si>
  <si>
    <t>wmiller@southplainscollege.edu</t>
  </si>
  <si>
    <t>806-716-2621</t>
  </si>
  <si>
    <t>https://x.com/SprintJumpCoach</t>
  </si>
  <si>
    <t>https://www.facebook.com/spctexans/</t>
  </si>
  <si>
    <t>https://www.instagram.com/sprintjumpcoach/</t>
  </si>
  <si>
    <t>https://www.instagram.com/spctfxc/</t>
  </si>
  <si>
    <t>http://www.spctexans.com/information/forms/track_and_cross_country</t>
  </si>
  <si>
    <t>South Plains</t>
  </si>
  <si>
    <t>$10,830</t>
  </si>
  <si>
    <t>J42199</t>
  </si>
  <si>
    <t>tkirk@southplainscollege.edu</t>
  </si>
  <si>
    <t>806-716-2221</t>
  </si>
  <si>
    <t>J9890</t>
  </si>
  <si>
    <t>AC Frank has been removed.</t>
  </si>
  <si>
    <t>https://www.facebook.com/frank.barker.56/</t>
  </si>
  <si>
    <t>https://www.instagram.com/frankybarker/</t>
  </si>
  <si>
    <t>J38251</t>
  </si>
  <si>
    <t>AC Takieddine has been removed.</t>
  </si>
  <si>
    <t>https://x.com/thedeilli</t>
  </si>
  <si>
    <t>J32148</t>
  </si>
  <si>
    <t>https://twitter.com/jvanhoot/</t>
  </si>
  <si>
    <t>https://www.instagram.com/jvanhoot/</t>
  </si>
  <si>
    <t>Southwestern Christian College</t>
  </si>
  <si>
    <t>Terrell</t>
  </si>
  <si>
    <t>228486</t>
  </si>
  <si>
    <t>http://swcu.edu/majors</t>
  </si>
  <si>
    <t>J25869</t>
  </si>
  <si>
    <t>darrell.allen@swcc.edu</t>
  </si>
  <si>
    <t>972-524-3341x208</t>
  </si>
  <si>
    <t>https://twitter.com/swchstrack</t>
  </si>
  <si>
    <t>Southwestern Christian (TX)</t>
  </si>
  <si>
    <t>$16,186</t>
  </si>
  <si>
    <t>Western Texas College</t>
  </si>
  <si>
    <t>229832</t>
  </si>
  <si>
    <t>http://www.wtc.edu/whywtc/Academic.html</t>
  </si>
  <si>
    <t>J9972</t>
  </si>
  <si>
    <t>jwilliams@wtc.edu</t>
  </si>
  <si>
    <t>325-574-7930</t>
  </si>
  <si>
    <t>https://twitter.com/wtc_xctrack</t>
  </si>
  <si>
    <t>https://www.facebook.com/WTCTrackXC/</t>
  </si>
  <si>
    <t>https://www.instagram.com/boobiewilliams_32/</t>
  </si>
  <si>
    <t>https://wtcathletics.com/sports/mtrack/questionnaire</t>
  </si>
  <si>
    <t>Western Texas</t>
  </si>
  <si>
    <t>$14,216</t>
  </si>
  <si>
    <t>J29063</t>
  </si>
  <si>
    <t>Stefan</t>
  </si>
  <si>
    <t>stefan.campos@wtc.edu</t>
  </si>
  <si>
    <t>325-574-7615</t>
  </si>
  <si>
    <t>https://twitter.com/stefancampos25</t>
  </si>
  <si>
    <t>J9973</t>
  </si>
  <si>
    <t>Trinity</t>
  </si>
  <si>
    <t>trinity.williams@wtc.edu</t>
  </si>
  <si>
    <t>325-574-7624</t>
  </si>
  <si>
    <t>Bryant &amp; Stratton College - Virginia</t>
  </si>
  <si>
    <t>Hampton &amp; Virginia Beach</t>
  </si>
  <si>
    <t>231785</t>
  </si>
  <si>
    <t>https://www.bryantstratton.edu/degrees</t>
  </si>
  <si>
    <t>J10067</t>
  </si>
  <si>
    <t>Claude</t>
  </si>
  <si>
    <t>Toukene</t>
  </si>
  <si>
    <t>cgtoukene@bryantstratton.edu</t>
  </si>
  <si>
    <t>757-499-7900</t>
  </si>
  <si>
    <t>https://wisconsin.bscbobcats.com/Recruitment/Track_recruitment</t>
  </si>
  <si>
    <t>Bryant &amp; Stratton (VA)</t>
  </si>
  <si>
    <t>$23,695</t>
  </si>
  <si>
    <t>J10070</t>
  </si>
  <si>
    <t>Reta</t>
  </si>
  <si>
    <t>rdhamilton@bryantstratton.edu</t>
  </si>
  <si>
    <t>https://www.facebook.com/reta.paynehamilton</t>
  </si>
  <si>
    <t>J40353</t>
  </si>
  <si>
    <t>Patrick Henry Community College</t>
  </si>
  <si>
    <t>Marinsville</t>
  </si>
  <si>
    <t>233019</t>
  </si>
  <si>
    <t>http://courses.vccs.edu/colleges/phcc/programs</t>
  </si>
  <si>
    <t>J39167</t>
  </si>
  <si>
    <t>Brandy</t>
  </si>
  <si>
    <t>https://twitter.com/hartfordwbb</t>
  </si>
  <si>
    <t>https://www.facebook.com/PHCCTrackandField/</t>
  </si>
  <si>
    <t>https://www.instagram.com/hartfordwbb/</t>
  </si>
  <si>
    <t>https://www.phccsports.com/recruiting/</t>
  </si>
  <si>
    <t>Patrick Henry CC</t>
  </si>
  <si>
    <t>$10,723</t>
  </si>
  <si>
    <t>Clark College</t>
  </si>
  <si>
    <t>Vancouver</t>
  </si>
  <si>
    <t>234933</t>
  </si>
  <si>
    <t>http://www.clark.edu/academics/programs/index.php</t>
  </si>
  <si>
    <t>J26562</t>
  </si>
  <si>
    <t>Igielinski</t>
  </si>
  <si>
    <t>cigielinski@clark.edu</t>
  </si>
  <si>
    <t>https://www.facebook.com/clarkpenguinstfxc/</t>
  </si>
  <si>
    <t>https://apply.lclark.edu/register/recruit</t>
  </si>
  <si>
    <t>Clark CC (WA)</t>
  </si>
  <si>
    <t>$9,718</t>
  </si>
  <si>
    <t>J40354</t>
  </si>
  <si>
    <t>SMCook@clark.edu</t>
  </si>
  <si>
    <t>219-680-7197</t>
  </si>
  <si>
    <t>https://x.com/college_xc</t>
  </si>
  <si>
    <t>https://www.instagram.com/clarktfxc/</t>
  </si>
  <si>
    <t>Community Colleges of Spokane</t>
  </si>
  <si>
    <t>236708</t>
  </si>
  <si>
    <t>https://scc.spokane.edu/What-to-Study/Areas-of-Study-A-Z/scc</t>
  </si>
  <si>
    <t>J41233</t>
  </si>
  <si>
    <t>Larry.Beatty@scc.spokane.edu</t>
  </si>
  <si>
    <t>509-533-7349</t>
  </si>
  <si>
    <t>https://www.facebook.com/people/Larry-Beatty/100082219847662/</t>
  </si>
  <si>
    <t>https://www.facebook.com/SpokaneTrackandXC/</t>
  </si>
  <si>
    <t>https://www.instagram.com/spokane_trackxc/</t>
  </si>
  <si>
    <t>https://scc.spokane.edu/Athletics/Inside-Athletics/Recruits</t>
  </si>
  <si>
    <t>Spokane CC</t>
  </si>
  <si>
    <t>$5,006</t>
  </si>
  <si>
    <t>J41235</t>
  </si>
  <si>
    <t>Andy.Clark@scc.spokane.edu</t>
  </si>
  <si>
    <t>509-533-8131</t>
  </si>
  <si>
    <t>J41236</t>
  </si>
  <si>
    <t>Hayley.Gonzalez@scc.spokane.edu</t>
  </si>
  <si>
    <t>https://www.instagram.com/haysgonza/</t>
  </si>
  <si>
    <t>J20488</t>
  </si>
  <si>
    <t>James.Berry@scc.spokane.edu</t>
  </si>
  <si>
    <t>509-533-7232</t>
  </si>
  <si>
    <t>J41234</t>
  </si>
  <si>
    <t>Bayley</t>
  </si>
  <si>
    <t>Matthew.Bayley@scc.spokane.edu</t>
  </si>
  <si>
    <t>J41238</t>
  </si>
  <si>
    <t>Weidman</t>
  </si>
  <si>
    <t>Ryan.Weidman@scc.spokane.edu</t>
  </si>
  <si>
    <t>https://www.instagram.com/rynoweidman/</t>
  </si>
  <si>
    <t>J41237</t>
  </si>
  <si>
    <t>McLachlan</t>
  </si>
  <si>
    <t>Sean.McLachlan@scc.spokane.edu</t>
  </si>
  <si>
    <t>Everett Community College</t>
  </si>
  <si>
    <t>235149</t>
  </si>
  <si>
    <t>http://www.everettcc.edu/programs</t>
  </si>
  <si>
    <t>J29825</t>
  </si>
  <si>
    <t>Cundy</t>
  </si>
  <si>
    <t>rcundy@everettcc.edu</t>
  </si>
  <si>
    <t>425-388-9964x7394</t>
  </si>
  <si>
    <t>https://twitter.com/bsc_xctfwi</t>
  </si>
  <si>
    <t>https://athletics.everettcc.edu/Recruits/Online_Recruiting_Form_-_Men-s_Track_-_Field</t>
  </si>
  <si>
    <t>Everett CC</t>
  </si>
  <si>
    <t>$25,125</t>
  </si>
  <si>
    <t>J38253</t>
  </si>
  <si>
    <t>https://twitter.com/evcc_trojans</t>
  </si>
  <si>
    <t>https://www.facebook.com/groups/75240429823/</t>
  </si>
  <si>
    <t>https://www.instagram.com/evcctf/</t>
  </si>
  <si>
    <t>J38252</t>
  </si>
  <si>
    <t>Earvin</t>
  </si>
  <si>
    <t>https://www.instagram.com/confidentaaliyah/</t>
  </si>
  <si>
    <t>J40997</t>
  </si>
  <si>
    <t>Kristina</t>
  </si>
  <si>
    <t>Taiwo</t>
  </si>
  <si>
    <t>J38254</t>
  </si>
  <si>
    <t>Davis III</t>
  </si>
  <si>
    <t>https://www.instagram.com/flow_like_water1/</t>
  </si>
  <si>
    <t>J41734</t>
  </si>
  <si>
    <t>Antush</t>
  </si>
  <si>
    <t>https://x.com/maxxantush</t>
  </si>
  <si>
    <t>https://x.com/EvCC_Trojans</t>
  </si>
  <si>
    <t>https://www.instagram.com/maxx_antush/</t>
  </si>
  <si>
    <t>J41733</t>
  </si>
  <si>
    <t>Gross</t>
  </si>
  <si>
    <t>Olympic College</t>
  </si>
  <si>
    <t>Bremerton</t>
  </si>
  <si>
    <t>236188</t>
  </si>
  <si>
    <t>https://www.olympic.edu/programs-classes/degrees-and-certificates</t>
  </si>
  <si>
    <t>J12011</t>
  </si>
  <si>
    <t>Jakan</t>
  </si>
  <si>
    <t>jaustin@olympic.edu</t>
  </si>
  <si>
    <t>360-475-7777</t>
  </si>
  <si>
    <t>https://twitter.com/OCTFXC</t>
  </si>
  <si>
    <t>https://facebook.com/jakan.austin</t>
  </si>
  <si>
    <t>https://www.facebook.com/Olympic-College-Track-FieldCross-Country-509239502552135/</t>
  </si>
  <si>
    <t>https://www.olympicrangers.com/landing/forms</t>
  </si>
  <si>
    <t>Olympic</t>
  </si>
  <si>
    <t>$24,997</t>
  </si>
  <si>
    <t>J12012</t>
  </si>
  <si>
    <t>Brotherton</t>
  </si>
  <si>
    <t>sbrotherton@olympic.edu</t>
  </si>
  <si>
    <t>360-475-7753</t>
  </si>
  <si>
    <t>J40998</t>
  </si>
  <si>
    <t>Averie</t>
  </si>
  <si>
    <t>Dupont</t>
  </si>
  <si>
    <t>https://x.com/OCTFXC</t>
  </si>
  <si>
    <t>https://www.instagram.com/oc_tf_xc/</t>
  </si>
  <si>
    <t>J40355</t>
  </si>
  <si>
    <t>Draper</t>
  </si>
  <si>
    <t>https://x.com/octfxc</t>
  </si>
  <si>
    <t>J12013</t>
  </si>
  <si>
    <t>LaGare</t>
  </si>
  <si>
    <t>dlegare@olympic.edu</t>
  </si>
  <si>
    <t>Bryant &amp; Stratton College - Wisconsin</t>
  </si>
  <si>
    <t>Wauwatosa</t>
  </si>
  <si>
    <t>451750</t>
  </si>
  <si>
    <t>J30916</t>
  </si>
  <si>
    <t>Shaunku</t>
  </si>
  <si>
    <t>Mays</t>
  </si>
  <si>
    <t>smays@bryantstratton.edu</t>
  </si>
  <si>
    <t>Bryant &amp; Stratton (WI)</t>
  </si>
  <si>
    <t>$20,696</t>
  </si>
  <si>
    <t>J32969</t>
  </si>
  <si>
    <t>Losinski</t>
  </si>
  <si>
    <t>rlosinski@bryantstratton.edu</t>
  </si>
  <si>
    <t>https://www.instagram.com/bsc_bobcatsxctfwi/</t>
  </si>
  <si>
    <t>J35480</t>
  </si>
  <si>
    <t>Tavian</t>
  </si>
  <si>
    <t>Central Wyoming College</t>
  </si>
  <si>
    <t>Wyoming Collegiate Athletic Conference (WCAC)</t>
  </si>
  <si>
    <t>Riverton</t>
  </si>
  <si>
    <t>240514</t>
  </si>
  <si>
    <t>https://www.cwc.edu/programs/</t>
  </si>
  <si>
    <t>J35960</t>
  </si>
  <si>
    <t>Christy</t>
  </si>
  <si>
    <t>Chatfield</t>
  </si>
  <si>
    <t>cchatfie@cwc.edu</t>
  </si>
  <si>
    <t>307-855-2309</t>
  </si>
  <si>
    <t>https://rustlerathletics.com/recruits/recruit_questionnaire</t>
  </si>
  <si>
    <t>Central Wyoming</t>
  </si>
  <si>
    <t>$17,199</t>
  </si>
  <si>
    <t>Stillman College</t>
  </si>
  <si>
    <t>Southern States Athletic Conference (SSAC)</t>
  </si>
  <si>
    <t>NAIA</t>
  </si>
  <si>
    <t>102270</t>
  </si>
  <si>
    <t>http://stillman.edu/academics/</t>
  </si>
  <si>
    <t>n42</t>
  </si>
  <si>
    <t>ashcurry@stillman.edu</t>
  </si>
  <si>
    <t>205-291-2603</t>
  </si>
  <si>
    <t>https://gostillman.com/sports/mens-outdoor-track-and-field</t>
  </si>
  <si>
    <t>http://www.gostillman.com/recruiting.php</t>
  </si>
  <si>
    <t>Stillman</t>
  </si>
  <si>
    <t>52.41%</t>
  </si>
  <si>
    <t>$27,982</t>
  </si>
  <si>
    <t>n34026</t>
  </si>
  <si>
    <t>Bowen</t>
  </si>
  <si>
    <t>https://x.com/allenbo1995</t>
  </si>
  <si>
    <t>https://www.instagram.com/stillman_xctrack/</t>
  </si>
  <si>
    <t>Talladega College</t>
  </si>
  <si>
    <t>Talladega</t>
  </si>
  <si>
    <t>102298</t>
  </si>
  <si>
    <t>https://www.talladega.edu/academic-programs/</t>
  </si>
  <si>
    <t>n32219</t>
  </si>
  <si>
    <t>Gaitor</t>
  </si>
  <si>
    <t>tgaitor@talladega.edu</t>
  </si>
  <si>
    <t>786-778-2999</t>
  </si>
  <si>
    <t>https://talladegatornadoes.com/sports/mens-track-and-field</t>
  </si>
  <si>
    <t>https://twitter.com/coach_gaitor</t>
  </si>
  <si>
    <t>https://twitter.com/degatrackfeild</t>
  </si>
  <si>
    <t>https://www.instagram.com/degatrack__/</t>
  </si>
  <si>
    <t>$27,700</t>
  </si>
  <si>
    <t>University of Mobile</t>
  </si>
  <si>
    <t>Prichard</t>
  </si>
  <si>
    <t>101693</t>
  </si>
  <si>
    <t>https://umobile.edu/academics/areas-study/</t>
  </si>
  <si>
    <t>n22708</t>
  </si>
  <si>
    <t>Leith</t>
  </si>
  <si>
    <t>Rawson</t>
  </si>
  <si>
    <t>lrawson@umobile.edu</t>
  </si>
  <si>
    <t>251-442-2359</t>
  </si>
  <si>
    <t>https://umobilerams.com/sports/wotrackfield</t>
  </si>
  <si>
    <t>https://www.facebook.com/TMUXCTF/</t>
  </si>
  <si>
    <t>https://www.instagram.com/tmuxctf/</t>
  </si>
  <si>
    <t>https://umobilerams.com/sb_output.aspx?form=3</t>
  </si>
  <si>
    <t>70.27%</t>
  </si>
  <si>
    <t>$40,746</t>
  </si>
  <si>
    <t>n33061</t>
  </si>
  <si>
    <t>kdavis@umobile.edu</t>
  </si>
  <si>
    <t>https://twitter.com/umobiletrack_xc</t>
  </si>
  <si>
    <t>https://www.facebook.com/keith.davis.988/</t>
  </si>
  <si>
    <t>https://www.facebook.com/umobiletrack/</t>
  </si>
  <si>
    <t>https://www.instagram.com/keith_davis.jr/</t>
  </si>
  <si>
    <t>https://www.instagram.com/umobiletfxc/</t>
  </si>
  <si>
    <t>Arizona Christian University</t>
  </si>
  <si>
    <t>Great Southwest Athletic Conference (GSAC)</t>
  </si>
  <si>
    <t>105899</t>
  </si>
  <si>
    <t>https://www.arizonachristian.edu/academics/degree-programs/</t>
  </si>
  <si>
    <t>n31502</t>
  </si>
  <si>
    <t>Donavan</t>
  </si>
  <si>
    <t>https://acufirestorm.com/sports/mens-track-and-field</t>
  </si>
  <si>
    <t>https://twitter.com/acu_track</t>
  </si>
  <si>
    <t>https://www.instagram.com/firestorm_xctf/</t>
  </si>
  <si>
    <t>https://www.acufirestorm.com/SIDHelp/form/26</t>
  </si>
  <si>
    <t>Arizona Christian</t>
  </si>
  <si>
    <t>476-570</t>
  </si>
  <si>
    <t>70.68%</t>
  </si>
  <si>
    <t>$46,721</t>
  </si>
  <si>
    <t>n27401</t>
  </si>
  <si>
    <t>Director of Track-and-Field (Mid-Distance)</t>
  </si>
  <si>
    <t>brian.bell@arizonachristian.edu</t>
  </si>
  <si>
    <t>602-489-5300x5561</t>
  </si>
  <si>
    <t>https://www.facebook.com/ACUtrackandfield/</t>
  </si>
  <si>
    <t>n28642</t>
  </si>
  <si>
    <t>Manuel</t>
  </si>
  <si>
    <t>Associate Head Coach (Sprints, Relays, Jumps)</t>
  </si>
  <si>
    <t>manuel.williams@arizonachristian.edu</t>
  </si>
  <si>
    <t>602-489-5300x5562</t>
  </si>
  <si>
    <t>n28643</t>
  </si>
  <si>
    <t>n32868</t>
  </si>
  <si>
    <t>Brenten</t>
  </si>
  <si>
    <t>brenten.couch@arizonachristian.edu</t>
  </si>
  <si>
    <t>602-489-5300x1987</t>
  </si>
  <si>
    <t>n31503</t>
  </si>
  <si>
    <t>Alanisse</t>
  </si>
  <si>
    <t>https://twitter.com/coachtwill88</t>
  </si>
  <si>
    <t>n12963</t>
  </si>
  <si>
    <t>Fahsholz</t>
  </si>
  <si>
    <t>brent.fahsholz@arizonachristian.edu</t>
  </si>
  <si>
    <t>602-489-5300x5261</t>
  </si>
  <si>
    <t>Embry-Riddle Aeronautical University (Arizona Campus)</t>
  </si>
  <si>
    <t>104586</t>
  </si>
  <si>
    <t>https://prescott.erau.edu/degrees</t>
  </si>
  <si>
    <t>n13557</t>
  </si>
  <si>
    <t>brayc@erau.edu</t>
  </si>
  <si>
    <t>928-777-6760</t>
  </si>
  <si>
    <t>https://eraueagles.com/sports/mens-track-and-field</t>
  </si>
  <si>
    <t>https://twitter.com/cc2bray</t>
  </si>
  <si>
    <t>https://www.facebook.com/chris.bray.7547/</t>
  </si>
  <si>
    <t>Embry-Riddle Aeronautical (AZ)</t>
  </si>
  <si>
    <t>66.54%</t>
  </si>
  <si>
    <t>$56,260</t>
  </si>
  <si>
    <t>n31504</t>
  </si>
  <si>
    <t>Bramblett</t>
  </si>
  <si>
    <t>https://www.instagram.com/jordanbramblett3/</t>
  </si>
  <si>
    <t>Ottawa University-Surprise</t>
  </si>
  <si>
    <t>Surprise</t>
  </si>
  <si>
    <t>464226</t>
  </si>
  <si>
    <t>y (American Baptist Churches USA)</t>
  </si>
  <si>
    <t>http://ottawa.smartcatalogiq.com/en/2017-2018/Catalog/Undergraduate-Offerings/Majors</t>
  </si>
  <si>
    <t>n24923</t>
  </si>
  <si>
    <t>Quigley</t>
  </si>
  <si>
    <t>ben.quigley@ottawa.edu</t>
  </si>
  <si>
    <t>https://ouazspirit.com/sports/track-and-field</t>
  </si>
  <si>
    <t>https://twitter.com/ottawaxctf</t>
  </si>
  <si>
    <t>https://www.instagram.com/ouazxctf/</t>
  </si>
  <si>
    <t>https://www.ottawabraves.com/ottawa-athletics-recruiting</t>
  </si>
  <si>
    <t>Ottawa (AZ)</t>
  </si>
  <si>
    <t>30.50%</t>
  </si>
  <si>
    <t>$44,295</t>
  </si>
  <si>
    <t>n24921</t>
  </si>
  <si>
    <t>Vargas</t>
  </si>
  <si>
    <t>n16092</t>
  </si>
  <si>
    <t>Park University Gilbert</t>
  </si>
  <si>
    <t>https://www.park.edu/academics/explore-majors-programs/</t>
  </si>
  <si>
    <t>n24619</t>
  </si>
  <si>
    <t>curtis.king@park.edu</t>
  </si>
  <si>
    <t>480-923-0043</t>
  </si>
  <si>
    <t>https://gilbert.parkathletics.com/sports/mens-track-and-field</t>
  </si>
  <si>
    <t>https://twitter.com/parkugilbert_tf</t>
  </si>
  <si>
    <t>https://www.instagram.com/parkuniversitytrack/</t>
  </si>
  <si>
    <t>http://www.parkathletics.com/SIDHelp.php?action=form&amp;parameters=2</t>
  </si>
  <si>
    <t>Park (AZ)</t>
  </si>
  <si>
    <t>$25,450</t>
  </si>
  <si>
    <t>n28985</t>
  </si>
  <si>
    <t>Nardia</t>
  </si>
  <si>
    <t>Padilla</t>
  </si>
  <si>
    <t>nardia.padilla@park.edu</t>
  </si>
  <si>
    <t>n28986</t>
  </si>
  <si>
    <t>Devon</t>
  </si>
  <si>
    <t>devon.ford@park.edu</t>
  </si>
  <si>
    <t>Arkansas Baptist College</t>
  </si>
  <si>
    <t>Sooner Athletic Conference (SAC)</t>
  </si>
  <si>
    <t>106306</t>
  </si>
  <si>
    <t>http://catalog.arkansasbaptist.edu/content.php?catoid=1&amp;navoid=46</t>
  </si>
  <si>
    <t>n28059</t>
  </si>
  <si>
    <t>kendrick.farr@arkansasbaptist.edu</t>
  </si>
  <si>
    <t>501-909-3057</t>
  </si>
  <si>
    <t>https://abcbuffaloes.com/sports/mens-basketball</t>
  </si>
  <si>
    <t>https://www.facebook.com/groups/ABCTRACKANDFIELD/</t>
  </si>
  <si>
    <t>Arkansas Baptist</t>
  </si>
  <si>
    <t>$23,060</t>
  </si>
  <si>
    <t>Central Baptist College</t>
  </si>
  <si>
    <t>American Midwest Conference (AMC)</t>
  </si>
  <si>
    <t>106713</t>
  </si>
  <si>
    <t>http://www.cbc.edu/academics/degree_options.aspx</t>
  </si>
  <si>
    <t>n32656</t>
  </si>
  <si>
    <t>Ally</t>
  </si>
  <si>
    <t>allyswaim@cbc.edu</t>
  </si>
  <si>
    <t>501-205-8936</t>
  </si>
  <si>
    <t>https://cbcmustangs.com/sports/mtrack-ind/index</t>
  </si>
  <si>
    <t>https://x.com/allyhudson16</t>
  </si>
  <si>
    <t>https://www.facebook.com/ally.swaim.1/</t>
  </si>
  <si>
    <t>https://www.facebook.com/gocbcmustangs/</t>
  </si>
  <si>
    <t>https://cbcmustangs.com/information/recruiting_form</t>
  </si>
  <si>
    <t>Central Baptist</t>
  </si>
  <si>
    <t>425-565</t>
  </si>
  <si>
    <t>455-535</t>
  </si>
  <si>
    <t>48.64%</t>
  </si>
  <si>
    <t>$28,204</t>
  </si>
  <si>
    <t>John Brown University</t>
  </si>
  <si>
    <t>Siloam Springs</t>
  </si>
  <si>
    <t>107141</t>
  </si>
  <si>
    <t>https://www.jbu.edu/majors/</t>
  </si>
  <si>
    <t>n23520</t>
  </si>
  <si>
    <t>xctf@jbu.edu</t>
  </si>
  <si>
    <t>479-524-7342</t>
  </si>
  <si>
    <t>https://jbuathletics.com/sports/track-and-field</t>
  </si>
  <si>
    <t>https://www.instagram.com/brownu_tfxc/</t>
  </si>
  <si>
    <t>https://jbuathletics.com/sb_output.aspx?form=3</t>
  </si>
  <si>
    <t>John Brown (AR)</t>
  </si>
  <si>
    <t>65.58%</t>
  </si>
  <si>
    <t>$41,492</t>
  </si>
  <si>
    <t>n21255</t>
  </si>
  <si>
    <t>Ledbetter</t>
  </si>
  <si>
    <t>bledbetter@jbu.edu</t>
  </si>
  <si>
    <t>479-524-7325</t>
  </si>
  <si>
    <t>Philander Smith College</t>
  </si>
  <si>
    <t>HBCU Athletic Conference</t>
  </si>
  <si>
    <t>107600</t>
  </si>
  <si>
    <t>https://www.philander.edu/academics/majors-and-minors</t>
  </si>
  <si>
    <t>n26597</t>
  </si>
  <si>
    <t>lewis.kameron@philander.edu</t>
  </si>
  <si>
    <t>501-370-5342</t>
  </si>
  <si>
    <t>https://www.philanderathletics.com/sports/mtrack-out/index</t>
  </si>
  <si>
    <t>https://www.philanderathletics.com/recruits</t>
  </si>
  <si>
    <t>Philander Smith</t>
  </si>
  <si>
    <t>$26,164</t>
  </si>
  <si>
    <t>University of British Columbia</t>
  </si>
  <si>
    <t>Cascade Collegiate Conference (CCC)</t>
  </si>
  <si>
    <t>http://you.ubc.ca/programs/</t>
  </si>
  <si>
    <t>n283</t>
  </si>
  <si>
    <t>Laurier</t>
  </si>
  <si>
    <t>Primeau</t>
  </si>
  <si>
    <t>laurier.primeau@ubc.ca</t>
  </si>
  <si>
    <t>604-897-0212</t>
  </si>
  <si>
    <t>https://gothunderbirds.ca/sports/track-and-field</t>
  </si>
  <si>
    <t>https://twitter.com/ubctrack</t>
  </si>
  <si>
    <t>https://www.facebook.com/UbcTrackAndFieldAndCrossCountry/</t>
  </si>
  <si>
    <t>https://www.instagram.com/ubctrack/</t>
  </si>
  <si>
    <t>https://gothunderbirds.ca/sb_output.aspx?form=3</t>
  </si>
  <si>
    <t>52.40%</t>
  </si>
  <si>
    <t>List</t>
  </si>
  <si>
    <t>n19280</t>
  </si>
  <si>
    <t>Weiler</t>
  </si>
  <si>
    <t>steve.weiler@ubc.ca</t>
  </si>
  <si>
    <t>https://twitter.com/steven_weiler</t>
  </si>
  <si>
    <t>University of Victoria</t>
  </si>
  <si>
    <t>229540</t>
  </si>
  <si>
    <t>https://www.uvic.ca/future-students/undergraduate/programs/index.php</t>
  </si>
  <si>
    <t>n305</t>
  </si>
  <si>
    <t>Hilary</t>
  </si>
  <si>
    <t>Stellingwerff</t>
  </si>
  <si>
    <t>vikesxctrack@uvic.ca</t>
  </si>
  <si>
    <t>c:250-686-7114</t>
  </si>
  <si>
    <t>https://govikesgo.com/sports/mens-cross-country</t>
  </si>
  <si>
    <t>https://twitter.com/hstellingwerff#:~:text=Hilary%20Stellingwerff%2C%20OLY%20(%40hstellingwerff)%20%7C%20Twitter</t>
  </si>
  <si>
    <t>https://twitter.com/trackthevikes</t>
  </si>
  <si>
    <t>https://www.facebook.com/trackthevikes/</t>
  </si>
  <si>
    <t>https://www.instagram.com/hstellingwerff/</t>
  </si>
  <si>
    <t>https://govikesgo.com/sb_output.aspx?form=4</t>
  </si>
  <si>
    <t>Victoria (BC)</t>
  </si>
  <si>
    <t>63.00%</t>
  </si>
  <si>
    <t>$4,704</t>
  </si>
  <si>
    <t>hstellin@uvic.ca</t>
  </si>
  <si>
    <t>Hope International University</t>
  </si>
  <si>
    <t>120537</t>
  </si>
  <si>
    <t>y (Christian Churches and Churches of Christ)</t>
  </si>
  <si>
    <t>https://www.hiu.edu/academic-programs.php</t>
  </si>
  <si>
    <t>n33356</t>
  </si>
  <si>
    <t>ayork@hiu.edu</t>
  </si>
  <si>
    <t>https://hiuroyals.com/sports/outdoor-track-and-field</t>
  </si>
  <si>
    <t>https://www.instagram.com/andreayork84/</t>
  </si>
  <si>
    <t>https://www.instagram.com/hiu_xc_tf/</t>
  </si>
  <si>
    <t>https://www.hiuroyals.com/SIDHelp/form/8.php</t>
  </si>
  <si>
    <t>Hope International</t>
  </si>
  <si>
    <t>470-540</t>
  </si>
  <si>
    <t>37.50%</t>
  </si>
  <si>
    <t>$49,513</t>
  </si>
  <si>
    <t>Simpson University</t>
  </si>
  <si>
    <t>California Pacific Conference (CPC)</t>
  </si>
  <si>
    <t>123457</t>
  </si>
  <si>
    <t>http://simpsonu.edu/Pages/Academics/Majors.htm</t>
  </si>
  <si>
    <t>n24309</t>
  </si>
  <si>
    <t>jhall@simpsonu.edu</t>
  </si>
  <si>
    <t>https://simpsonredhawks.com/sports/mens-track-and-field</t>
  </si>
  <si>
    <t>https://twitter.com/simpsonxctf</t>
  </si>
  <si>
    <t>http://www.simpsonathletics.com/sports/mtrack/recruitquestionnaire</t>
  </si>
  <si>
    <t>Simpson (CA)</t>
  </si>
  <si>
    <t>490-605</t>
  </si>
  <si>
    <t>60.20%</t>
  </si>
  <si>
    <t>$49,500</t>
  </si>
  <si>
    <t>n31505</t>
  </si>
  <si>
    <t>Elena</t>
  </si>
  <si>
    <t>Bruckner</t>
  </si>
  <si>
    <t>414-704-6322</t>
  </si>
  <si>
    <t>https://www.instagram.com/simpsonu_xctrack/</t>
  </si>
  <si>
    <t>Soka University of America</t>
  </si>
  <si>
    <t>Aliso Viejo</t>
  </si>
  <si>
    <t>399911</t>
  </si>
  <si>
    <t>http://www.soka.edu/academics/programs/default.aspx</t>
  </si>
  <si>
    <t>n7338</t>
  </si>
  <si>
    <t>Sanders</t>
  </si>
  <si>
    <t>rsanders@soka.edu</t>
  </si>
  <si>
    <t>949-480-4477</t>
  </si>
  <si>
    <t>https://sokaathletics.com/sports/track-and-field</t>
  </si>
  <si>
    <t>https://twitter.com/SokaTrack</t>
  </si>
  <si>
    <t>https://www.instagram.com/sokawsoc/</t>
  </si>
  <si>
    <t>https://sokaathletics.com/sb_output.aspx?form=3</t>
  </si>
  <si>
    <t>Soka</t>
  </si>
  <si>
    <t>620-760</t>
  </si>
  <si>
    <t>57.48%</t>
  </si>
  <si>
    <t>$51,008</t>
  </si>
  <si>
    <t>n563</t>
  </si>
  <si>
    <t>Boivin</t>
  </si>
  <si>
    <t>pboivin@soka.edu</t>
  </si>
  <si>
    <t>949-480-4329</t>
  </si>
  <si>
    <t>The Master's University</t>
  </si>
  <si>
    <t>117751</t>
  </si>
  <si>
    <t>https://www.masters.edu/academics/undergraduate/</t>
  </si>
  <si>
    <t>n32222</t>
  </si>
  <si>
    <t>drush@masters.edu</t>
  </si>
  <si>
    <t>661-362-2774</t>
  </si>
  <si>
    <t>https://gomustangs.com/sports/mens-track-and-field</t>
  </si>
  <si>
    <t>https://twitter.com/littlerush94</t>
  </si>
  <si>
    <t>https://www.frontrush.com/FR_Web_App/Player/PlayerSubmit.aspx?sid=ODQwNw==-sCdg0gUygik=&amp;ptype=recruit%27</t>
  </si>
  <si>
    <t>Master's</t>
  </si>
  <si>
    <t>59.70%</t>
  </si>
  <si>
    <t>$43,930</t>
  </si>
  <si>
    <t>n19281</t>
  </si>
  <si>
    <t>Searan</t>
  </si>
  <si>
    <t>Kiledjian</t>
  </si>
  <si>
    <t>https://www.facebook.com/searan</t>
  </si>
  <si>
    <t>n19282</t>
  </si>
  <si>
    <t>Nunez</t>
  </si>
  <si>
    <t>nunezjb@masters.edu</t>
  </si>
  <si>
    <t>n34436</t>
  </si>
  <si>
    <t>Pouliot</t>
  </si>
  <si>
    <t>pouliotcj@masters.edu</t>
  </si>
  <si>
    <t>n28060</t>
  </si>
  <si>
    <t>Micaiah</t>
  </si>
  <si>
    <t>mscott@masters.edu</t>
  </si>
  <si>
    <t>n453</t>
  </si>
  <si>
    <t>Co-HC Zach has been removed.</t>
  </si>
  <si>
    <t>Ave Maria University</t>
  </si>
  <si>
    <t>The Sun Conference (SC)</t>
  </si>
  <si>
    <t>Ave Maria</t>
  </si>
  <si>
    <t>446048</t>
  </si>
  <si>
    <t>https://www.avemaria.edu/majors-programs/</t>
  </si>
  <si>
    <t>n20977</t>
  </si>
  <si>
    <t>alan.webb@avemaria.edu</t>
  </si>
  <si>
    <t>https://avemariagyrenes.com/sports/track-and-field</t>
  </si>
  <si>
    <t>https://avemariagyrenes.com/sb_output.aspx?form=18</t>
  </si>
  <si>
    <t>64.00%</t>
  </si>
  <si>
    <t>$19,128</t>
  </si>
  <si>
    <t>n31507</t>
  </si>
  <si>
    <t>Mier</t>
  </si>
  <si>
    <t>William.Mier@avemaria.edu</t>
  </si>
  <si>
    <t>https://twitter.com/GyreneTrackXC</t>
  </si>
  <si>
    <t>https://www.instagram.com/amuxc_men/</t>
  </si>
  <si>
    <t>n29796</t>
  </si>
  <si>
    <t>https://www.instagram.com/langstontf/</t>
  </si>
  <si>
    <t>n21259</t>
  </si>
  <si>
    <t>Jacob.M.King@avemaria.edu</t>
  </si>
  <si>
    <t>https://www.acufirestorm.com/SIDHelp/form/12</t>
  </si>
  <si>
    <t>n22713</t>
  </si>
  <si>
    <t>Julia.Webb@avemaria.edu</t>
  </si>
  <si>
    <t>https://twitter.com/hassaanstamps</t>
  </si>
  <si>
    <t>https://twitter.com/wutrackandfield</t>
  </si>
  <si>
    <t>https://www.facebook.com/Wuxctf/</t>
  </si>
  <si>
    <t>Florida College</t>
  </si>
  <si>
    <t>Temple Terrace</t>
  </si>
  <si>
    <t>133809</t>
  </si>
  <si>
    <t>https://floridacollege.edu/degrees/</t>
  </si>
  <si>
    <t>n13600</t>
  </si>
  <si>
    <t>Roth</t>
  </si>
  <si>
    <t>rotht@floridacollege.edu</t>
  </si>
  <si>
    <t>https://www.wearefc.com/sports/mtrack-out/index</t>
  </si>
  <si>
    <t>https://form.jotform.com/231007010394037</t>
  </si>
  <si>
    <t>490-650</t>
  </si>
  <si>
    <t>$31,250</t>
  </si>
  <si>
    <t>n20979</t>
  </si>
  <si>
    <t>Keenan</t>
  </si>
  <si>
    <t>keenanj@floridacollege.edu</t>
  </si>
  <si>
    <t>813-484-9591</t>
  </si>
  <si>
    <t>https://www.facebook.com/josh.j.keenan.3</t>
  </si>
  <si>
    <t>https://www.facebook.com/gatorstf/</t>
  </si>
  <si>
    <t>Florida Memorial University</t>
  </si>
  <si>
    <t>Miami Gardens</t>
  </si>
  <si>
    <t>133979</t>
  </si>
  <si>
    <t>http://www.fmuniv.edu/academics/undergraduate-degree-programs/</t>
  </si>
  <si>
    <t>n29314</t>
  </si>
  <si>
    <t>dwayne.miller@fmuniv.edu</t>
  </si>
  <si>
    <t>https://fmuathletics.com/sports/mens-track-and-field</t>
  </si>
  <si>
    <t>https://twitter.com/flmemorialuniv</t>
  </si>
  <si>
    <t>https://m.facebook.com/people/Dwayne-Miller/100070472307049/</t>
  </si>
  <si>
    <t>https://www.wearefc.com/SIDHelp.php?action=form&amp;parameters=1</t>
  </si>
  <si>
    <t>Florida Memorial</t>
  </si>
  <si>
    <t>39.19%</t>
  </si>
  <si>
    <t>$30,452</t>
  </si>
  <si>
    <t>Florida National University</t>
  </si>
  <si>
    <t>South (South Atlantic)</t>
  </si>
  <si>
    <t>408844</t>
  </si>
  <si>
    <t>https://www.fnu.edu/prospective-students/our-programs/</t>
  </si>
  <si>
    <t>n30125</t>
  </si>
  <si>
    <t>rcoverby@fnu.edu</t>
  </si>
  <si>
    <t>305-821-3333x1109</t>
  </si>
  <si>
    <t>https://fnusports.com/sports/mens-track-and-field</t>
  </si>
  <si>
    <t>Florida National</t>
  </si>
  <si>
    <t>30,531</t>
  </si>
  <si>
    <t>n33357</t>
  </si>
  <si>
    <t>ajlambert@fnu.edu</t>
  </si>
  <si>
    <t>305-821-3333x1103</t>
  </si>
  <si>
    <t>Hialeah</t>
  </si>
  <si>
    <t>n9495</t>
  </si>
  <si>
    <t>Raposo</t>
  </si>
  <si>
    <t>rraposo@fnu.edu</t>
  </si>
  <si>
    <t>305-821-3333x1071</t>
  </si>
  <si>
    <t>https://twitter.com/coachraposo</t>
  </si>
  <si>
    <t>$30,531</t>
  </si>
  <si>
    <t>Keiser University (Formally Northwood University - FL Campus)</t>
  </si>
  <si>
    <t>135081</t>
  </si>
  <si>
    <t>https://www.keiseruniversity.edu/programs/bachelors-degrees/</t>
  </si>
  <si>
    <t>n864</t>
  </si>
  <si>
    <t>Jamaine</t>
  </si>
  <si>
    <t>jagordon@keiseruniversity.edu</t>
  </si>
  <si>
    <t>561-373-7520</t>
  </si>
  <si>
    <t>https://kuseahawks.com/sports/mens-track-and-field</t>
  </si>
  <si>
    <t>https://twitter.com/keisertf</t>
  </si>
  <si>
    <t>https://kuseahawks.com/sb_output.aspx?form=3</t>
  </si>
  <si>
    <t>Keiser (FL)</t>
  </si>
  <si>
    <t>98.04%</t>
  </si>
  <si>
    <t>$36,184</t>
  </si>
  <si>
    <t>n32224</t>
  </si>
  <si>
    <t>Nikita</t>
  </si>
  <si>
    <t>Tatyanin</t>
  </si>
  <si>
    <t>https://www.facebook.com/keiserxctf/</t>
  </si>
  <si>
    <t>https://www.instagram.com/keiser_msoc/</t>
  </si>
  <si>
    <t>n32657</t>
  </si>
  <si>
    <t>Heaven Jr.</t>
  </si>
  <si>
    <t>n32658</t>
  </si>
  <si>
    <t>Per-Shawna</t>
  </si>
  <si>
    <t>pershawna.williams@keiseruniversity.edu</t>
  </si>
  <si>
    <t>n16318</t>
  </si>
  <si>
    <t>hsimpson@keiseruniversity.edu</t>
  </si>
  <si>
    <t>561-236-4797</t>
  </si>
  <si>
    <t>Southeastern University</t>
  </si>
  <si>
    <t>137564</t>
  </si>
  <si>
    <t>https://www.seu.edu/academics/programs/</t>
  </si>
  <si>
    <t>n921</t>
  </si>
  <si>
    <t>ngdodson@seu.edu</t>
  </si>
  <si>
    <t>863-667-5595</t>
  </si>
  <si>
    <t>https://fire.seu.edu/sports/mens-track-field</t>
  </si>
  <si>
    <t>https://twitter.com/seufiretrack</t>
  </si>
  <si>
    <t>https://www.facebook.com/SEUFireTrack/</t>
  </si>
  <si>
    <t>https://fire.seu.edu/sb_output.aspx?form=3</t>
  </si>
  <si>
    <t>Southeastern (FL)</t>
  </si>
  <si>
    <t>45.73%</t>
  </si>
  <si>
    <t>$43,580</t>
  </si>
  <si>
    <t>n33064</t>
  </si>
  <si>
    <t>Vanterpool</t>
  </si>
  <si>
    <t>https://www.facebook.com/davonte.vanterpool.92/</t>
  </si>
  <si>
    <t>https://www.facebook.com/SEUFireTrack/?ref=page_internal</t>
  </si>
  <si>
    <t>https://www.instagram.com/seufiretrack/</t>
  </si>
  <si>
    <t>n28063</t>
  </si>
  <si>
    <t>n923</t>
  </si>
  <si>
    <t>https://twitter.com/mickey_orourke</t>
  </si>
  <si>
    <t>n30705</t>
  </si>
  <si>
    <t>Kurtz</t>
  </si>
  <si>
    <t>pakurtz@seu.edu</t>
  </si>
  <si>
    <t>863-667-5100</t>
  </si>
  <si>
    <t>St. Thomas University - Florida</t>
  </si>
  <si>
    <t>137476</t>
  </si>
  <si>
    <t>https://www.stu.edu/academics</t>
  </si>
  <si>
    <t>n977</t>
  </si>
  <si>
    <t>Jnscott@stu.edu</t>
  </si>
  <si>
    <t>786-774-8588</t>
  </si>
  <si>
    <t>https://stubobcats.com/sports/track-and-field</t>
  </si>
  <si>
    <t>https://twitter.com/stu_track</t>
  </si>
  <si>
    <t>St. Thomas (FL)</t>
  </si>
  <si>
    <t>57.81%</t>
  </si>
  <si>
    <t>$50,676</t>
  </si>
  <si>
    <t>n32226</t>
  </si>
  <si>
    <t>Kalesha</t>
  </si>
  <si>
    <t>Darisme</t>
  </si>
  <si>
    <t>https://twitter.com/STU_TrackXC</t>
  </si>
  <si>
    <t>https://www.facebook.com/p/University-of-St-Thomas-Track-Field-and-Cross-Country-100057799293992/</t>
  </si>
  <si>
    <t>https://www.instagram.com/tommiemtfxc/</t>
  </si>
  <si>
    <t>https://www.sauknights.com/information/recruit_info</t>
  </si>
  <si>
    <t>n28440</t>
  </si>
  <si>
    <t>https://www.instagram.com/stu_trackxc/</t>
  </si>
  <si>
    <t>n26012</t>
  </si>
  <si>
    <t>Meizoso</t>
  </si>
  <si>
    <t>rmeizoso@stu.edu</t>
  </si>
  <si>
    <t>n28441</t>
  </si>
  <si>
    <t>n7135</t>
  </si>
  <si>
    <t>Therese</t>
  </si>
  <si>
    <t>Mosberg</t>
  </si>
  <si>
    <t>Warner University</t>
  </si>
  <si>
    <t>Lake Wales</t>
  </si>
  <si>
    <t>138275</t>
  </si>
  <si>
    <t>http://www.warner.edu/academics/adult-learning/majors-programs/</t>
  </si>
  <si>
    <t>n23523</t>
  </si>
  <si>
    <t>Ariyo</t>
  </si>
  <si>
    <t>taiwo.ariyo@warner.edu</t>
  </si>
  <si>
    <t>863-638-7279</t>
  </si>
  <si>
    <t>https://warnerroyals.com/sports/mens-track-and-field</t>
  </si>
  <si>
    <t>https://apply.warner.edu/register/?id=cc449ecf-bd41-4c15-8f07-73316e150e76</t>
  </si>
  <si>
    <t>Warner (FL)</t>
  </si>
  <si>
    <t>54.63%</t>
  </si>
  <si>
    <t>n7140</t>
  </si>
  <si>
    <t>Oshin</t>
  </si>
  <si>
    <t>Hyman</t>
  </si>
  <si>
    <t>oshin.hyman@warner.edu</t>
  </si>
  <si>
    <t>n7141</t>
  </si>
  <si>
    <t>Strough</t>
  </si>
  <si>
    <t>virginia.strough@warner.edu</t>
  </si>
  <si>
    <t>https://www.facebook.com/virginia.strough</t>
  </si>
  <si>
    <t>n30126</t>
  </si>
  <si>
    <t>Chelsi</t>
  </si>
  <si>
    <t>Woodruff</t>
  </si>
  <si>
    <t>chelsi.woodruff@warner.edu</t>
  </si>
  <si>
    <t>863-638-7271</t>
  </si>
  <si>
    <t>https://www.instagram.com/warnertrack/</t>
  </si>
  <si>
    <t>Brewton-Parker College</t>
  </si>
  <si>
    <t>Mount Vernon</t>
  </si>
  <si>
    <t>139205</t>
  </si>
  <si>
    <t>https://www.bpc.edu/academics-degrees/degree-programs/undergraduate-degrees/</t>
  </si>
  <si>
    <t>n33065</t>
  </si>
  <si>
    <t>https://bpcathletics.com/sports/mens-track-and-field</t>
  </si>
  <si>
    <t>https://twitter.com/bpctrackandxc</t>
  </si>
  <si>
    <t>https://www.facebook.com/BPCTrackAndXC/</t>
  </si>
  <si>
    <t>https://www.instagram.com/bpctfxc/</t>
  </si>
  <si>
    <t>http://www.bpcathletics.com/SIDHelp/form/14</t>
  </si>
  <si>
    <t>Brewton-Parker</t>
  </si>
  <si>
    <t>97.71%</t>
  </si>
  <si>
    <t>$32,688</t>
  </si>
  <si>
    <t>n28064</t>
  </si>
  <si>
    <t>Roberts, III</t>
  </si>
  <si>
    <t>sroberts@bpc.edu</t>
  </si>
  <si>
    <t>https://www.instagram.com/coach_stretch90/</t>
  </si>
  <si>
    <t>n30127</t>
  </si>
  <si>
    <t>thawkins1@bpc.edu</t>
  </si>
  <si>
    <t>912-551-3639</t>
  </si>
  <si>
    <t>https://x.com/tonyhawkins_tf</t>
  </si>
  <si>
    <t>https://www.facebook.com/tony.hawkins.927543/</t>
  </si>
  <si>
    <t>n24620</t>
  </si>
  <si>
    <t>jfrank@bpc.edu</t>
  </si>
  <si>
    <t>https://www.facebook.com/amber.frank.9615/</t>
  </si>
  <si>
    <t>Life University</t>
  </si>
  <si>
    <t>140252</t>
  </si>
  <si>
    <t>https://www.life.edu/academic-pages/undergraduate/</t>
  </si>
  <si>
    <t>n8504</t>
  </si>
  <si>
    <t>Demeritte</t>
  </si>
  <si>
    <t>dominic.demeritte@life.edu</t>
  </si>
  <si>
    <t>c:770-990-6124</t>
  </si>
  <si>
    <t>https://liferunningeagles.com/sports/mens-track-and-field</t>
  </si>
  <si>
    <t>https://twitter.com/lifeutrackxc</t>
  </si>
  <si>
    <t>https://www.instagram.com/dominicdemeritte/</t>
  </si>
  <si>
    <t>https://www.lpuwarriors.com/recruiting/0/1.php</t>
  </si>
  <si>
    <t>Life</t>
  </si>
  <si>
    <t>98.49%</t>
  </si>
  <si>
    <t>$39,996</t>
  </si>
  <si>
    <t>n28987</t>
  </si>
  <si>
    <t>https://twitter.com/LifeUTrackXC</t>
  </si>
  <si>
    <t>https://www.instagram.com/lifeutrackxc/</t>
  </si>
  <si>
    <t>Reinhardt University</t>
  </si>
  <si>
    <t>Appalachian Athletic Conference (AAC)</t>
  </si>
  <si>
    <t>Waleska</t>
  </si>
  <si>
    <t>140872</t>
  </si>
  <si>
    <t>https://www.reinhardt.edu/Future-Students/Majors/</t>
  </si>
  <si>
    <t>n28065</t>
  </si>
  <si>
    <t>https://reinhardteagles.com/sports/mtrack-out/index</t>
  </si>
  <si>
    <t>https://twitter.com/reinhardtxc_tf</t>
  </si>
  <si>
    <t>https://www.facebook.com/ReinhardtXCTF/</t>
  </si>
  <si>
    <t>https://reinhardteagles.com/sports/Student-Athlete_Recruiting_Form</t>
  </si>
  <si>
    <t>Reinhardt (GA)</t>
  </si>
  <si>
    <t>$44,368</t>
  </si>
  <si>
    <t>n28066</t>
  </si>
  <si>
    <t>Vini</t>
  </si>
  <si>
    <t>Lima</t>
  </si>
  <si>
    <t>https://www.instagram.com/viniciusclc/</t>
  </si>
  <si>
    <t>n28067</t>
  </si>
  <si>
    <t>Willbur</t>
  </si>
  <si>
    <t>n28068</t>
  </si>
  <si>
    <t>Wachtman</t>
  </si>
  <si>
    <t>n22715</t>
  </si>
  <si>
    <t>austin.brennan@reinhardt.edu</t>
  </si>
  <si>
    <t>770-720-5758</t>
  </si>
  <si>
    <t>https://twitter.com/coachadams42</t>
  </si>
  <si>
    <t>https://facebook.com/coachmatt.adams/</t>
  </si>
  <si>
    <t>https://www.facebook.com/onuxctf/</t>
  </si>
  <si>
    <t>https://www.instagram.com/onuxctf/</t>
  </si>
  <si>
    <t>n19284</t>
  </si>
  <si>
    <t>josh.white@reinhardt.edu</t>
  </si>
  <si>
    <t>https://twitter.com/joshjavwhite</t>
  </si>
  <si>
    <t>https://www.instagram.com/white_j304/</t>
  </si>
  <si>
    <t>Savannah College of Art &amp; Design</t>
  </si>
  <si>
    <t>140951</t>
  </si>
  <si>
    <t>https://www.scad.edu/academics/programs</t>
  </si>
  <si>
    <t>n1256</t>
  </si>
  <si>
    <t>Wollenburg</t>
  </si>
  <si>
    <t>sav-athleticsdirector@scad.edu</t>
  </si>
  <si>
    <t>912-525-4781</t>
  </si>
  <si>
    <t>https://savannah.scadathletics.com/sports/mens-track-and-field</t>
  </si>
  <si>
    <t>https://www.instagram.com/scadxc/</t>
  </si>
  <si>
    <t>https://savannah.scadathletics.com/sb_output.aspx?form=3</t>
  </si>
  <si>
    <t>75.62%</t>
  </si>
  <si>
    <t>$58,517</t>
  </si>
  <si>
    <t>n9443</t>
  </si>
  <si>
    <t>Knapp</t>
  </si>
  <si>
    <t>sav-crosscountry@scad.edu</t>
  </si>
  <si>
    <t>912-525-4813</t>
  </si>
  <si>
    <t>n33688</t>
  </si>
  <si>
    <t>Katy</t>
  </si>
  <si>
    <t>Kiser</t>
  </si>
  <si>
    <t>https://twitter.com/scadsavmxc</t>
  </si>
  <si>
    <t>Thomas University</t>
  </si>
  <si>
    <t>Thomasville</t>
  </si>
  <si>
    <t>141167</t>
  </si>
  <si>
    <t>https://www.thomasu.edu/Content/Default/4/255/51/academics/degree-programs-and-offerings/undergraduate-programs.html</t>
  </si>
  <si>
    <t>n16500</t>
  </si>
  <si>
    <t>Gowan</t>
  </si>
  <si>
    <t>sgowan@thomasu.edu</t>
  </si>
  <si>
    <t>https://tunighthawks.com/sports/mens-cross-country-track-field</t>
  </si>
  <si>
    <t>https://tunighthawks.com/sb_output.aspx?form=18</t>
  </si>
  <si>
    <t>Thomas (GA)</t>
  </si>
  <si>
    <t>324-522</t>
  </si>
  <si>
    <t>270-512</t>
  </si>
  <si>
    <t>14-27</t>
  </si>
  <si>
    <t>41.03%</t>
  </si>
  <si>
    <t>$28,210</t>
  </si>
  <si>
    <t>Truett-McConnell University</t>
  </si>
  <si>
    <t>141237</t>
  </si>
  <si>
    <t>https://truett.edu/degrees/</t>
  </si>
  <si>
    <t>n1315</t>
  </si>
  <si>
    <t>Imhoff</t>
  </si>
  <si>
    <t>jimhoff@truett.edu</t>
  </si>
  <si>
    <t>706-865-2134x5702</t>
  </si>
  <si>
    <t>https://tmbears.com/sports/mens-track-field</t>
  </si>
  <si>
    <t>https://www.facebook.com/TMUBears/</t>
  </si>
  <si>
    <t>https://tmbears.com/sb_output.aspx?form=3</t>
  </si>
  <si>
    <t>Truett McConnell</t>
  </si>
  <si>
    <t>97.26%</t>
  </si>
  <si>
    <t>$35,198</t>
  </si>
  <si>
    <t>n30128</t>
  </si>
  <si>
    <t>Jed</t>
  </si>
  <si>
    <t>jedoconee@gmail.com</t>
  </si>
  <si>
    <t>n27404</t>
  </si>
  <si>
    <t>Lewis-Clark State College</t>
  </si>
  <si>
    <t>142328</t>
  </si>
  <si>
    <t>http://www.lcsc.edu/degrees/</t>
  </si>
  <si>
    <t>n1395</t>
  </si>
  <si>
    <t>mcollins@lcsc.edu</t>
  </si>
  <si>
    <t>208-792-2308</t>
  </si>
  <si>
    <t>https://lcwarriors.com/sports/mens-track-and-field</t>
  </si>
  <si>
    <t>https://www.facebook.com/Lewis-Clark-State-College-Cross-CountryTrack-Field-1479042169037384/</t>
  </si>
  <si>
    <t>https://lcwarriors.com/sb_output.aspx?form=4</t>
  </si>
  <si>
    <t>Lewis-Clark State (ID)</t>
  </si>
  <si>
    <t>99.70%</t>
  </si>
  <si>
    <t>$31,958</t>
  </si>
  <si>
    <t>n1397</t>
  </si>
  <si>
    <t>Kelley</t>
  </si>
  <si>
    <t>coachmatthewkelley@gmail.com</t>
  </si>
  <si>
    <t>n1398</t>
  </si>
  <si>
    <t>Whittaker</t>
  </si>
  <si>
    <t>jrwhittaker@lcsc.edu</t>
  </si>
  <si>
    <t>509-552-0373</t>
  </si>
  <si>
    <t>The College of Idaho</t>
  </si>
  <si>
    <t>142294</t>
  </si>
  <si>
    <t>https://www.collegeofidaho.edu/academics/peak</t>
  </si>
  <si>
    <t>n1358</t>
  </si>
  <si>
    <t>Bolin</t>
  </si>
  <si>
    <t>dbolin@collegeofidaho.edu</t>
  </si>
  <si>
    <t>208-459-5086</t>
  </si>
  <si>
    <t>https://yoteathletics.com/sports/mens-track-and-field</t>
  </si>
  <si>
    <t>https://twitter.com/dominic_bolin</t>
  </si>
  <si>
    <t>https://www.facebook.com/dominic.bolin.9</t>
  </si>
  <si>
    <t>https://yoteathletics.com/sports/2012/7/27/GEN_0727122314.aspx</t>
  </si>
  <si>
    <t>College of Idaho</t>
  </si>
  <si>
    <t>49.33%</t>
  </si>
  <si>
    <t>$46,905</t>
  </si>
  <si>
    <t>n24312</t>
  </si>
  <si>
    <t>https://twitter.com/CoyoteXCTF</t>
  </si>
  <si>
    <t>n19900</t>
  </si>
  <si>
    <t>n32229</t>
  </si>
  <si>
    <t>jherd@collegeofidaho.edu</t>
  </si>
  <si>
    <t>https://facebook.com/people/College-of-Idaho-Track-FieldCross-Country/100085544873490/</t>
  </si>
  <si>
    <t>n24314</t>
  </si>
  <si>
    <t>bbradley@collegeofidaho.edu</t>
  </si>
  <si>
    <t>208-459-5205</t>
  </si>
  <si>
    <t>https://twitter.com/coachbentfxc</t>
  </si>
  <si>
    <t>n30129</t>
  </si>
  <si>
    <t>Straub</t>
  </si>
  <si>
    <t>tstraub@collegeofidaho.edu</t>
  </si>
  <si>
    <t>Judson University</t>
  </si>
  <si>
    <t>Chicagoland Collegiate Athletic Conference (CCAC)</t>
  </si>
  <si>
    <t>Elgin</t>
  </si>
  <si>
    <t>146339</t>
  </si>
  <si>
    <t>https://www.judsonu.edu/academics/</t>
  </si>
  <si>
    <t>n26600</t>
  </si>
  <si>
    <t>Jimmie</t>
  </si>
  <si>
    <t>jimmie.hawthorne@judsonu.edu</t>
  </si>
  <si>
    <t>c:817-320-8056</t>
  </si>
  <si>
    <t>https://www.judsoneagles.com/sports/mtrack-out/index</t>
  </si>
  <si>
    <t>https://twitter.com/UCMercedXCTrack</t>
  </si>
  <si>
    <t>https://www.facebook.com/JudsonTrackField/</t>
  </si>
  <si>
    <t>https://www.instagram.com/thehawthornewayfitness06/</t>
  </si>
  <si>
    <t>https://www.instagram.com/judsonxctf/</t>
  </si>
  <si>
    <t>https://www.judsoneagles.com/recruiting</t>
  </si>
  <si>
    <t>Judson</t>
  </si>
  <si>
    <t>530-770</t>
  </si>
  <si>
    <t>56.48%</t>
  </si>
  <si>
    <t>$34,340</t>
  </si>
  <si>
    <t>n30707</t>
  </si>
  <si>
    <t>Laurell</t>
  </si>
  <si>
    <t>Laurel.Wilson@judsonu.edu</t>
  </si>
  <si>
    <t>847-757-2315</t>
  </si>
  <si>
    <t>http://www.judsoneagles.com/SIDHelp/form/20.php</t>
  </si>
  <si>
    <t>Olivet Nazarene University</t>
  </si>
  <si>
    <t>Bourbonnais</t>
  </si>
  <si>
    <t>147828</t>
  </si>
  <si>
    <t>https://www.olivet.edu/academics</t>
  </si>
  <si>
    <t>n14699</t>
  </si>
  <si>
    <t>Rago</t>
  </si>
  <si>
    <t>krago@olivet.edu</t>
  </si>
  <si>
    <t>815-939-5165</t>
  </si>
  <si>
    <t>https://www.onutigers.com/sports/mtrack-ind/index</t>
  </si>
  <si>
    <t>https://twitter.com/coach_rago</t>
  </si>
  <si>
    <t>https://olivetnazarene.prestosports.com/Become_a_Tiger</t>
  </si>
  <si>
    <t>Olivet Nazarene</t>
  </si>
  <si>
    <t>$49,640</t>
  </si>
  <si>
    <t>n22716</t>
  </si>
  <si>
    <t>Assistant Coach (Throws) (second email)</t>
  </si>
  <si>
    <t>mattwadams@yahoo.com</t>
  </si>
  <si>
    <t>815-928-5659</t>
  </si>
  <si>
    <t>https://twitter.com/coachzj</t>
  </si>
  <si>
    <t>https://www.instagram.com/coach_z_johnson/</t>
  </si>
  <si>
    <t>mwadams@olivet.edu</t>
  </si>
  <si>
    <t>n22717</t>
  </si>
  <si>
    <t>Zontavius</t>
  </si>
  <si>
    <t>Assistant Coach (Sprints, Hurdles) (Second Email)</t>
  </si>
  <si>
    <t>zontavius_johnson@yahoo.com</t>
  </si>
  <si>
    <t>c:224-334-9581;o:815-928-5812</t>
  </si>
  <si>
    <t>https://twitter.com/coach_foulkes</t>
  </si>
  <si>
    <t>https://twitter.com/gcmapleleafs_xt</t>
  </si>
  <si>
    <t>https://www.instagram.com/gcmapleleafs_tf/</t>
  </si>
  <si>
    <t>zjohnson2@olivet.edu</t>
  </si>
  <si>
    <t>n31512</t>
  </si>
  <si>
    <t>Blevins</t>
  </si>
  <si>
    <t>dblevins@olivet.edu</t>
  </si>
  <si>
    <t>815-928-5546</t>
  </si>
  <si>
    <t>Saint Xavier University</t>
  </si>
  <si>
    <t>148627</t>
  </si>
  <si>
    <t>https://www.sxu.edu/academics/programs/index.aspx</t>
  </si>
  <si>
    <t>n15131</t>
  </si>
  <si>
    <t>enriquetorres@sxu.edu</t>
  </si>
  <si>
    <t>https://sxucougars.com/sports/mens-track-and-field</t>
  </si>
  <si>
    <t>https://twitter.com/coachricktorres/</t>
  </si>
  <si>
    <t>http://www.sxucougars.com/recruiting</t>
  </si>
  <si>
    <t>St. Xavier (IL)</t>
  </si>
  <si>
    <t>75.30%</t>
  </si>
  <si>
    <t>$49,556</t>
  </si>
  <si>
    <t>n15129</t>
  </si>
  <si>
    <t>Kowalczyk</t>
  </si>
  <si>
    <t>kowalczyk@sxu.edu</t>
  </si>
  <si>
    <t>https://twitter.com/coachkowalczyk</t>
  </si>
  <si>
    <t>https://www.facebook.com/anthony.kowalczyk.92</t>
  </si>
  <si>
    <t>Trinity Christian College</t>
  </si>
  <si>
    <t>Palos Heights</t>
  </si>
  <si>
    <t>149505</t>
  </si>
  <si>
    <t>https://www.trnty.edu/academics/search-majors-and-minors/</t>
  </si>
  <si>
    <t>n1678</t>
  </si>
  <si>
    <t>Brickman</t>
  </si>
  <si>
    <t>bob.brickman@trnty.edu</t>
  </si>
  <si>
    <t>708-239-4783</t>
  </si>
  <si>
    <t>https://trollsathletics.com/sports/mens-track-and-field</t>
  </si>
  <si>
    <t>https://twitter.com/trollsxctf</t>
  </si>
  <si>
    <t>Trinity Christian (IL)</t>
  </si>
  <si>
    <t>60.19%</t>
  </si>
  <si>
    <t>$46,075</t>
  </si>
  <si>
    <t>n7051</t>
  </si>
  <si>
    <t>Nagelkirk</t>
  </si>
  <si>
    <t>jnagelkirk@trnty.edu</t>
  </si>
  <si>
    <t>https://twitter.com/jasonnagelkirk_</t>
  </si>
  <si>
    <t>n32230</t>
  </si>
  <si>
    <t>Lisowski</t>
  </si>
  <si>
    <t>llisowski@trnty.edu</t>
  </si>
  <si>
    <t>https://x.com/trollsxctf</t>
  </si>
  <si>
    <t>n7049</t>
  </si>
  <si>
    <t>dmurphy@trnty.edu</t>
  </si>
  <si>
    <t>University of St. Francis - Illinois</t>
  </si>
  <si>
    <t>148584</t>
  </si>
  <si>
    <t>https://www.stfrancis.edu/academics/undergraduate-degree-programs-majors/</t>
  </si>
  <si>
    <t>n1626</t>
  </si>
  <si>
    <t>Chiapello</t>
  </si>
  <si>
    <t>jchiapello@stfrancis.edu</t>
  </si>
  <si>
    <t>815-740-3408</t>
  </si>
  <si>
    <t>https://gofightingsaints.com/sports/mens-track-and-field</t>
  </si>
  <si>
    <t>https://twitter.com/coach_chappy</t>
  </si>
  <si>
    <t>https://www.saintfranciscougars.com/cross-country-/-track--field-recruit-registration</t>
  </si>
  <si>
    <t>St. Francis (IL)</t>
  </si>
  <si>
    <t>55.41%</t>
  </si>
  <si>
    <t>$49,010</t>
  </si>
  <si>
    <t>n9807</t>
  </si>
  <si>
    <t>TrevorHoward@stfrancis.edu</t>
  </si>
  <si>
    <t>https://twitter.com/thoward6xc</t>
  </si>
  <si>
    <t>https://twitter.com/usftrackcoaches</t>
  </si>
  <si>
    <t>n32231</t>
  </si>
  <si>
    <t>Mendoza Pineda</t>
  </si>
  <si>
    <t>AnaMendozaPineda@stfrancis.edu</t>
  </si>
  <si>
    <t>https://www.facebook.com/RedFlashXCTF/</t>
  </si>
  <si>
    <t>https://www.instagram.com/stfrancisxctf/</t>
  </si>
  <si>
    <t>n29608</t>
  </si>
  <si>
    <t>Stringham</t>
  </si>
  <si>
    <t>astringham@stfrancis.edu</t>
  </si>
  <si>
    <t>n32232</t>
  </si>
  <si>
    <t>Hatcher</t>
  </si>
  <si>
    <t>AustinHatcher@stfrancis.edu</t>
  </si>
  <si>
    <t>https://twitter.com/austinhatcher10</t>
  </si>
  <si>
    <t>Bethel University - Indiana</t>
  </si>
  <si>
    <t>Crossroads League (CL)</t>
  </si>
  <si>
    <t>Mishawaka</t>
  </si>
  <si>
    <t>150145</t>
  </si>
  <si>
    <t>y (Missionary Church Inc)</t>
  </si>
  <si>
    <t>https://www.betheluniversity.edu/academics/degrees</t>
  </si>
  <si>
    <t>n13116</t>
  </si>
  <si>
    <t>Danny.Wilkerson@BethelUniversity.edu</t>
  </si>
  <si>
    <t>c:616-260-1406</t>
  </si>
  <si>
    <t>https://bupilots.com/sports/mens-indoor-track</t>
  </si>
  <si>
    <t>https://twitter.com/BUPilotsTF</t>
  </si>
  <si>
    <t>https://www.facebook.com/bupilotstf/</t>
  </si>
  <si>
    <t>Bethel (IN)</t>
  </si>
  <si>
    <t>94.07%</t>
  </si>
  <si>
    <t>$43,286</t>
  </si>
  <si>
    <t>n13112</t>
  </si>
  <si>
    <t>Sommers</t>
  </si>
  <si>
    <t>Ryan.Sommers@BethelUniversity.edu</t>
  </si>
  <si>
    <t>574-807-7076</t>
  </si>
  <si>
    <t>n32659</t>
  </si>
  <si>
    <t>Petro</t>
  </si>
  <si>
    <t>https://twitter.com/bupilotstf</t>
  </si>
  <si>
    <t>n28644</t>
  </si>
  <si>
    <t>Moodie</t>
  </si>
  <si>
    <t>andre.moodie@betheluniversity.edu</t>
  </si>
  <si>
    <t>c:707-362-4484</t>
  </si>
  <si>
    <t>Goshen College</t>
  </si>
  <si>
    <t>Goshen</t>
  </si>
  <si>
    <t>150668</t>
  </si>
  <si>
    <t>https://www.goshen.edu/academics/majors-minors/</t>
  </si>
  <si>
    <t>n22719</t>
  </si>
  <si>
    <t>Rustin</t>
  </si>
  <si>
    <t>Nyce</t>
  </si>
  <si>
    <t>rustinwn@goshen.edu</t>
  </si>
  <si>
    <t>574-535-7495</t>
  </si>
  <si>
    <t>https://goleafs.net/sports/mens-track-and-field</t>
  </si>
  <si>
    <t>https://twitter.com/gracecollegetf</t>
  </si>
  <si>
    <t>https://www.facebook.com/profile.php?id=100057173481390</t>
  </si>
  <si>
    <t>https://www.instagram.com/trackgrace/</t>
  </si>
  <si>
    <t>https://goleafs.net/sports/2020/5/12/174_132337723210363098.aspx</t>
  </si>
  <si>
    <t>92.22%</t>
  </si>
  <si>
    <t>$49,690</t>
  </si>
  <si>
    <t>n30708</t>
  </si>
  <si>
    <t>Voyles</t>
  </si>
  <si>
    <t>lmvoyles@goshen.edu</t>
  </si>
  <si>
    <t>https://www.facebook.com/lisa.voyles.12/</t>
  </si>
  <si>
    <t>n32869</t>
  </si>
  <si>
    <t>Suzette</t>
  </si>
  <si>
    <t>n28646</t>
  </si>
  <si>
    <t>Mandi</t>
  </si>
  <si>
    <t>Lloyd</t>
  </si>
  <si>
    <t>mlloyd@goshen.edu</t>
  </si>
  <si>
    <t>n32233</t>
  </si>
  <si>
    <t>Grace College</t>
  </si>
  <si>
    <t>Winona Lake</t>
  </si>
  <si>
    <t>150677</t>
  </si>
  <si>
    <t>http://www.grace.edu/academics/undergraduate-majors</t>
  </si>
  <si>
    <t>n34027</t>
  </si>
  <si>
    <t>Gallion</t>
  </si>
  <si>
    <t>gallioer@grace.edu</t>
  </si>
  <si>
    <t>574-372-5100x6287</t>
  </si>
  <si>
    <t>https://gclancers.com/sports/mens-track-and-field</t>
  </si>
  <si>
    <t>https://x.com/gracecollegetf</t>
  </si>
  <si>
    <t>https://connect.grace.edu/register/trackxc</t>
  </si>
  <si>
    <t>Grace College &amp; Seminary</t>
  </si>
  <si>
    <t>$39,260</t>
  </si>
  <si>
    <t>n28835</t>
  </si>
  <si>
    <t>Dewey</t>
  </si>
  <si>
    <t>deweybm@grace.edu</t>
  </si>
  <si>
    <t>574-372-5100x6250</t>
  </si>
  <si>
    <t>https://www.facebook.com/pages/category/education/grace-college-cross-country-track-field-131728523528411/</t>
  </si>
  <si>
    <t>n32234</t>
  </si>
  <si>
    <t>Heinig</t>
  </si>
  <si>
    <t>n30712</t>
  </si>
  <si>
    <t>william3@grace.edu</t>
  </si>
  <si>
    <t>574-372-5100x6266</t>
  </si>
  <si>
    <t>n30709</t>
  </si>
  <si>
    <t>Margaritidis</t>
  </si>
  <si>
    <t>n30710</t>
  </si>
  <si>
    <t>Plastow</t>
  </si>
  <si>
    <t>n30711</t>
  </si>
  <si>
    <t>Huntington University</t>
  </si>
  <si>
    <t>150941</t>
  </si>
  <si>
    <t>y (United Brethren Church)</t>
  </si>
  <si>
    <t>https://www.huntington.edu/academics/academic-catalog/undergraduate-catalog/academic-info/degrees-and-programs</t>
  </si>
  <si>
    <t>n20982</t>
  </si>
  <si>
    <t>aroark@huntington.edu</t>
  </si>
  <si>
    <t>c:765-419-6005</t>
  </si>
  <si>
    <t>https://www.huathletics.com/sports/mtrack-ind/index</t>
  </si>
  <si>
    <t>https://twitter.com/jumpscoachroark</t>
  </si>
  <si>
    <t>https://twitter.com/huntington_xctf</t>
  </si>
  <si>
    <t>https://www.facebook.com/hutrackfield/</t>
  </si>
  <si>
    <t>https://www.instagram.com/huntingtontrackandfield/</t>
  </si>
  <si>
    <t>https://www.huathletics.com/recruiting-page</t>
  </si>
  <si>
    <t>Huntington (IN)</t>
  </si>
  <si>
    <t>75.71%</t>
  </si>
  <si>
    <t>$39,398</t>
  </si>
  <si>
    <t>n22721</t>
  </si>
  <si>
    <t>Coby</t>
  </si>
  <si>
    <t>https://twitter.com/jwmaierle</t>
  </si>
  <si>
    <t>n30713</t>
  </si>
  <si>
    <t>Copeland-Rolle</t>
  </si>
  <si>
    <t>https://www.facebook.com/HUTrackField/</t>
  </si>
  <si>
    <t>n13886</t>
  </si>
  <si>
    <t>Gerke</t>
  </si>
  <si>
    <t>n13889</t>
  </si>
  <si>
    <t>n16662</t>
  </si>
  <si>
    <t>Cassie</t>
  </si>
  <si>
    <t>https://www.facebook.com/cassie.roberts.7967</t>
  </si>
  <si>
    <t>Indiana Institute of Technology</t>
  </si>
  <si>
    <t>Wolverine-Hoosier Athletic Conference (WHAC)</t>
  </si>
  <si>
    <t>151290</t>
  </si>
  <si>
    <t>https://admissions.indianatech.edu/academics/majors/</t>
  </si>
  <si>
    <t>n1960</t>
  </si>
  <si>
    <t>djedgar@indianatech.edu</t>
  </si>
  <si>
    <t>260-344-4703</t>
  </si>
  <si>
    <t>https://indianatechwarriors.com/sports/mens-track-and-field</t>
  </si>
  <si>
    <t>https://twitter.com/intechtrack</t>
  </si>
  <si>
    <t>https://twitter.com/intechtf</t>
  </si>
  <si>
    <t>http://www.indianatechwarriors.com/sb_output.aspx?frform=1</t>
  </si>
  <si>
    <t>Indiana Tech</t>
  </si>
  <si>
    <t>58.30%</t>
  </si>
  <si>
    <t>$42,794</t>
  </si>
  <si>
    <t>n32660</t>
  </si>
  <si>
    <t>Kluchki</t>
  </si>
  <si>
    <t>arkluchki@indianatech.edu</t>
  </si>
  <si>
    <t>260-344-4744</t>
  </si>
  <si>
    <t>https://twitter.com/akluchki?lang=en</t>
  </si>
  <si>
    <t>https://www.instagram.com/akluchki/?hl=bg</t>
  </si>
  <si>
    <t>https://www.instagram.com/indianatechtf/</t>
  </si>
  <si>
    <t>n18611</t>
  </si>
  <si>
    <t>Bronzan</t>
  </si>
  <si>
    <t>bjbronzan@indianatech.edu</t>
  </si>
  <si>
    <t>707-292-8009</t>
  </si>
  <si>
    <t>https://twitter.com/brandonbronzan</t>
  </si>
  <si>
    <t>https://www.facebook.com/brandon.bronzan</t>
  </si>
  <si>
    <t>https://www.instagram.com/bbronzan/</t>
  </si>
  <si>
    <t>n8064</t>
  </si>
  <si>
    <t>Chauntiel</t>
  </si>
  <si>
    <t>cns01@indianatech.edu</t>
  </si>
  <si>
    <t>n22722</t>
  </si>
  <si>
    <t>JW</t>
  </si>
  <si>
    <t>Maierle</t>
  </si>
  <si>
    <t>jtmaierle@indianatech.edu</t>
  </si>
  <si>
    <t>574-377-2067</t>
  </si>
  <si>
    <t>https://twitter.com/iukxc</t>
  </si>
  <si>
    <t>https://www.facebook.com/IUKXC/</t>
  </si>
  <si>
    <t>https://www.instagram.com/iukxc/</t>
  </si>
  <si>
    <t>n18612</t>
  </si>
  <si>
    <t>Ciolek</t>
  </si>
  <si>
    <t>kfciolek@indianatech.edu</t>
  </si>
  <si>
    <t>n1963</t>
  </si>
  <si>
    <t>sredgar@indianatech.edu</t>
  </si>
  <si>
    <t>765-346-3395</t>
  </si>
  <si>
    <t>n1965</t>
  </si>
  <si>
    <t>Wheeler</t>
  </si>
  <si>
    <t>wmwheeler@indianatech.edu</t>
  </si>
  <si>
    <t>https://twitter.com/sprinthurdle1</t>
  </si>
  <si>
    <t>n25449</t>
  </si>
  <si>
    <t>https://twitter.com/coachjherbert</t>
  </si>
  <si>
    <t>https://www.facebook.com/groups/225423184167625/</t>
  </si>
  <si>
    <t>Indiana University - East</t>
  </si>
  <si>
    <t>151388</t>
  </si>
  <si>
    <t>https://www.iue.edu/academics/degrees-majors/index.html</t>
  </si>
  <si>
    <t>n27405</t>
  </si>
  <si>
    <t>domhuds@iu.edu</t>
  </si>
  <si>
    <t>202-215-7373</t>
  </si>
  <si>
    <t>https://www.iueredwolves.com/sports/mtrack-out/index</t>
  </si>
  <si>
    <t>https://twitter.com/iuetrack</t>
  </si>
  <si>
    <t>https://www.instagram.com/iueast_track/</t>
  </si>
  <si>
    <t>https://www.iueredwolves.com/recruiting/0/1</t>
  </si>
  <si>
    <t>Indiana-East</t>
  </si>
  <si>
    <t>64.19%</t>
  </si>
  <si>
    <t>$20,574</t>
  </si>
  <si>
    <t>n28836</t>
  </si>
  <si>
    <t>n29315</t>
  </si>
  <si>
    <t>https://twitter.com/nate_wil85</t>
  </si>
  <si>
    <t>https://www.facebook.com/nathan.wilson.9237244/</t>
  </si>
  <si>
    <t>n19287</t>
  </si>
  <si>
    <t>Tiberg</t>
  </si>
  <si>
    <t>ctiberg@iu.edu</t>
  </si>
  <si>
    <t>c:715-781-6105;o:765-973-8316</t>
  </si>
  <si>
    <t>https://www.facebook.com/cameron.tiberg</t>
  </si>
  <si>
    <t>Indiana University - Kokomo</t>
  </si>
  <si>
    <t>Kokomo</t>
  </si>
  <si>
    <t>151333</t>
  </si>
  <si>
    <t>https://www.iuk.edu/academics/index.html</t>
  </si>
  <si>
    <t>n32236</t>
  </si>
  <si>
    <t>https://iukcougars.com/sports/mens-indoor-track</t>
  </si>
  <si>
    <t>https://www.facebook.com/tyler.gilbert.5855/</t>
  </si>
  <si>
    <t>Indiana-Kokomo</t>
  </si>
  <si>
    <t>81.19%</t>
  </si>
  <si>
    <t>n9893</t>
  </si>
  <si>
    <t>Colvin</t>
  </si>
  <si>
    <t>jocolvin@iu.edu</t>
  </si>
  <si>
    <t>765-455-9547</t>
  </si>
  <si>
    <t>https://twitter.com/joshcolvin9</t>
  </si>
  <si>
    <t>n9878</t>
  </si>
  <si>
    <t>Fivecoate</t>
  </si>
  <si>
    <t>jordfive@iu.edu</t>
  </si>
  <si>
    <t>n20240</t>
  </si>
  <si>
    <t>Gaylor</t>
  </si>
  <si>
    <t>gwgaylor@iu.edu</t>
  </si>
  <si>
    <t>https://twitter.com/oaklandcityu</t>
  </si>
  <si>
    <t>https://www.facebook.com/MightyOaksXC/</t>
  </si>
  <si>
    <t>n30714</t>
  </si>
  <si>
    <t>https://x.com/nttalley2000</t>
  </si>
  <si>
    <t>https://www.instagram.com/nttalley22/</t>
  </si>
  <si>
    <t>n32237</t>
  </si>
  <si>
    <t>https://twitter.com/julianwallacejr</t>
  </si>
  <si>
    <t>Indiana University Columbus</t>
  </si>
  <si>
    <t>24378006</t>
  </si>
  <si>
    <t>not applicable</t>
  </si>
  <si>
    <t>https://www.ius.edu/academics/degrees/index.html</t>
  </si>
  <si>
    <t>n32238</t>
  </si>
  <si>
    <t>Newlin</t>
  </si>
  <si>
    <t>rdnewlin@iu.edu</t>
  </si>
  <si>
    <t>https://iuusssad-fireform.eas.iu.edu/online/form/index/COAthleticsRFI?_ga=2.260906189.1390669385.1651622451-60348786.1649200078</t>
  </si>
  <si>
    <t>Indiana-Columbus</t>
  </si>
  <si>
    <t>$33,639</t>
  </si>
  <si>
    <t>https://www.Indiana-Columbus.edu/academics/degrees-majors/index.html</t>
  </si>
  <si>
    <t>n33552</t>
  </si>
  <si>
    <t>Rahe</t>
  </si>
  <si>
    <t>xrahe@iu.edu</t>
  </si>
  <si>
    <t>https://iuccrimsonpride.com/sports/mens-soccer</t>
  </si>
  <si>
    <t>n34028</t>
  </si>
  <si>
    <t>Hoeflinger</t>
  </si>
  <si>
    <t>tihoef@iu.edu</t>
  </si>
  <si>
    <t>812-344-0771</t>
  </si>
  <si>
    <t>https://www.facebook.com/people/IU-Columbus-Mens-Soccer/61575936671508/</t>
  </si>
  <si>
    <t>Indiana Wesleyan University</t>
  </si>
  <si>
    <t>151801</t>
  </si>
  <si>
    <t>https://www.indwes.edu/undergraduate/majors</t>
  </si>
  <si>
    <t>n8585</t>
  </si>
  <si>
    <t>caleb.snyder@indwes.edu</t>
  </si>
  <si>
    <t>765-677-5800</t>
  </si>
  <si>
    <t>https://iwuwildcats.com/sports/mens-track-and-field</t>
  </si>
  <si>
    <t>https://twitter.com/coachsnyder5</t>
  </si>
  <si>
    <t>https://twitter.com/iwutf</t>
  </si>
  <si>
    <t>https://www.instagram.com/caleb_snyderrr/</t>
  </si>
  <si>
    <t>https://iwuwildcats.com/sb_output.aspx?form=3</t>
  </si>
  <si>
    <t>Indiana Wesleyan</t>
  </si>
  <si>
    <t>90.65%</t>
  </si>
  <si>
    <t>$40,670</t>
  </si>
  <si>
    <t>n27406</t>
  </si>
  <si>
    <t>https://twitter.com/iwutfxc</t>
  </si>
  <si>
    <t>https://www.facebook.com/iwutfxc/</t>
  </si>
  <si>
    <t>https://www.instagram.com/iwutfxc/</t>
  </si>
  <si>
    <t>n8584</t>
  </si>
  <si>
    <t>Schortgen</t>
  </si>
  <si>
    <t>tim.schortgen@indwes.edu</t>
  </si>
  <si>
    <t>765-677-2134</t>
  </si>
  <si>
    <t>n28648</t>
  </si>
  <si>
    <t>n32240</t>
  </si>
  <si>
    <t>Ewer</t>
  </si>
  <si>
    <t>n8579</t>
  </si>
  <si>
    <t>Coy</t>
  </si>
  <si>
    <t>Assistant Coach (Hurdles, Distance)</t>
  </si>
  <si>
    <t>chris.coy@indwes.edu</t>
  </si>
  <si>
    <t>n32241</t>
  </si>
  <si>
    <t>Beiler</t>
  </si>
  <si>
    <t>brody.beiler@indwes.edu</t>
  </si>
  <si>
    <t>https://www.facebook.com/brody.beiler/</t>
  </si>
  <si>
    <t>https://www.instagram.com/beiler7/</t>
  </si>
  <si>
    <t>n32242</t>
  </si>
  <si>
    <t>Pohl</t>
  </si>
  <si>
    <t>luke.pohl@indwes.edu</t>
  </si>
  <si>
    <t>n34029</t>
  </si>
  <si>
    <t>Kundo</t>
  </si>
  <si>
    <t>wes.kundo@indwes.edu</t>
  </si>
  <si>
    <t>https://x.com/weskundo</t>
  </si>
  <si>
    <t>Marian University - Indiana</t>
  </si>
  <si>
    <t>151786</t>
  </si>
  <si>
    <t>https://www.marian.edu/academics/degree-programs</t>
  </si>
  <si>
    <t>n14354</t>
  </si>
  <si>
    <t>kwise@marian.edu</t>
  </si>
  <si>
    <t>317-955-6588</t>
  </si>
  <si>
    <t>https://muknights.com/sports/mens-track-and-field</t>
  </si>
  <si>
    <t>https://twitter.com/katie_wise100</t>
  </si>
  <si>
    <t>https://twitter.com/mariantrackxc</t>
  </si>
  <si>
    <t>https://www.instagram.com/katie_wise100/</t>
  </si>
  <si>
    <t>https://www.muknights.com/SIDHelp/form/21</t>
  </si>
  <si>
    <t>Marian (IN)</t>
  </si>
  <si>
    <t>59.48%</t>
  </si>
  <si>
    <t>$51,968</t>
  </si>
  <si>
    <t>n14326</t>
  </si>
  <si>
    <t>n33689</t>
  </si>
  <si>
    <t>Mychal</t>
  </si>
  <si>
    <t>Vinson</t>
  </si>
  <si>
    <t>https://x.com/bconfident9</t>
  </si>
  <si>
    <t>https://www.facebook.com/p/Marian-University-Cross-CountryTrack-Field-100065081890227/</t>
  </si>
  <si>
    <t>https://www.instagram.com/coach_mych/</t>
  </si>
  <si>
    <t>n33690</t>
  </si>
  <si>
    <t>Devyn</t>
  </si>
  <si>
    <t>Mikell</t>
  </si>
  <si>
    <t>https://x.com/devynmikell</t>
  </si>
  <si>
    <t>https://www.instagram.com/devyn.mikell/</t>
  </si>
  <si>
    <t>n33691</t>
  </si>
  <si>
    <t>n26014</t>
  </si>
  <si>
    <t>pmartin1@marian.edu</t>
  </si>
  <si>
    <t>317-955-6429</t>
  </si>
  <si>
    <t>n33692</t>
  </si>
  <si>
    <t>Kerr</t>
  </si>
  <si>
    <t>https://twitter.com/courtneykerr15</t>
  </si>
  <si>
    <t>Oakland City University</t>
  </si>
  <si>
    <t>Oakland City</t>
  </si>
  <si>
    <t>152099</t>
  </si>
  <si>
    <t>y (General Baptist)</t>
  </si>
  <si>
    <t>https://www.oak.edu/academics/undergraduate-degrees</t>
  </si>
  <si>
    <t>n25647</t>
  </si>
  <si>
    <t>Kegg</t>
  </si>
  <si>
    <t>jkegg@oak.edu</t>
  </si>
  <si>
    <t>812-749-1586</t>
  </si>
  <si>
    <t>https://gomightyoaks.com/sports/mens-track-field</t>
  </si>
  <si>
    <t>https://gomightyoaks.com/sb_output.aspx?form=3</t>
  </si>
  <si>
    <t>460-574</t>
  </si>
  <si>
    <t>452-562</t>
  </si>
  <si>
    <t>66.27%</t>
  </si>
  <si>
    <t>$40,843</t>
  </si>
  <si>
    <t>n32243</t>
  </si>
  <si>
    <t>yds</t>
  </si>
  <si>
    <t>https://twitter.com/oakunixctf</t>
  </si>
  <si>
    <t>https://www.facebook.com/derek.wappel/</t>
  </si>
  <si>
    <t>https://www.facebook.com/Oakunixctf/</t>
  </si>
  <si>
    <t>https://www.instagram.com/ocu_xc/</t>
  </si>
  <si>
    <t>Saint Mary-of-the-Woods College</t>
  </si>
  <si>
    <t>Saint Mary of the Woods</t>
  </si>
  <si>
    <t>152381</t>
  </si>
  <si>
    <t>https://www.smwc.edu/academics/all-degrees/</t>
  </si>
  <si>
    <t>n26603</t>
  </si>
  <si>
    <t>Crawn</t>
  </si>
  <si>
    <t>Aaron.Crawn@smwc.edu</t>
  </si>
  <si>
    <t>812-535-5171</t>
  </si>
  <si>
    <t>https://smwcathletics.com/sports/track-and-field</t>
  </si>
  <si>
    <t>https://www.instagram.com/smwctf/</t>
  </si>
  <si>
    <t>Saint Mary-of-the-Woods</t>
  </si>
  <si>
    <t>71.05%</t>
  </si>
  <si>
    <t>$47,030</t>
  </si>
  <si>
    <t>n31513</t>
  </si>
  <si>
    <t>Ariane</t>
  </si>
  <si>
    <t>https://twitter.com/smwctf</t>
  </si>
  <si>
    <t>n28651</t>
  </si>
  <si>
    <t>n20779</t>
  </si>
  <si>
    <t>Gillaspy</t>
  </si>
  <si>
    <t>Craig.Gillaspy@smwc.edu</t>
  </si>
  <si>
    <t>n28652</t>
  </si>
  <si>
    <t>Singer</t>
  </si>
  <si>
    <t>Leah.Singer@smwc.edu</t>
  </si>
  <si>
    <t>Taylor University</t>
  </si>
  <si>
    <t>Upland</t>
  </si>
  <si>
    <t>152530</t>
  </si>
  <si>
    <t>https://www.taylor.edu/academics/</t>
  </si>
  <si>
    <t>n15421</t>
  </si>
  <si>
    <t>Gay</t>
  </si>
  <si>
    <t>derek_gay@taylor.edu</t>
  </si>
  <si>
    <t>765-998-4719</t>
  </si>
  <si>
    <t>https://taylortrojans.com/sports/mtrack-ind/index</t>
  </si>
  <si>
    <t>https://twitter.com/coachderekgay</t>
  </si>
  <si>
    <t>https://twitter.com/taylorxctf?lang=en</t>
  </si>
  <si>
    <t>https://www.facebook.com/Taylor-University-Track-and-Field-Bahamas-173042512732642/</t>
  </si>
  <si>
    <t>https://www.instagram.com/taylorxctf/</t>
  </si>
  <si>
    <t>https://www.taylortrojans.com/Athletic_Recruits</t>
  </si>
  <si>
    <t>Taylor (IN)</t>
  </si>
  <si>
    <t>$43,517</t>
  </si>
  <si>
    <t>n30716</t>
  </si>
  <si>
    <t>haley_anderson@taylor.edu</t>
  </si>
  <si>
    <t>https://twitter.com/taylorxctf</t>
  </si>
  <si>
    <t>https://www.instagram.com/haleyanderson93</t>
  </si>
  <si>
    <t>n15407</t>
  </si>
  <si>
    <t>gerry_conway@taylor.edu</t>
  </si>
  <si>
    <t>n15432</t>
  </si>
  <si>
    <t>kristin_sommers@taylor.edu</t>
  </si>
  <si>
    <t>765-667-2936</t>
  </si>
  <si>
    <t>https://twitter.com/kristinsommers1/</t>
  </si>
  <si>
    <t>https://www.facebook.com/people/Kristin-Sommers/100017224992892</t>
  </si>
  <si>
    <t>n30717</t>
  </si>
  <si>
    <t>Audrey</t>
  </si>
  <si>
    <t>https://www.facebook.com/audrey.altum/</t>
  </si>
  <si>
    <t>n15427</t>
  </si>
  <si>
    <t>qnwhite@taylor.edu</t>
  </si>
  <si>
    <t>765-998-5285</t>
  </si>
  <si>
    <t>https://twitter.com/jardawg1</t>
  </si>
  <si>
    <t>n30718</t>
  </si>
  <si>
    <t>University of Saint Francis-Fort Wayne</t>
  </si>
  <si>
    <t>152336</t>
  </si>
  <si>
    <t>https://www.stfrancis.edu/bachelors/</t>
  </si>
  <si>
    <t>n28069</t>
  </si>
  <si>
    <t>khart@sf.edu</t>
  </si>
  <si>
    <t>260-399-7700x6228</t>
  </si>
  <si>
    <t>https://www.facebook.com/StFrancisCollegeXCTF</t>
  </si>
  <si>
    <t>https://www.instagram.com/p/_sOCjKuLzQ/</t>
  </si>
  <si>
    <t>https://sfcathletics.com/sb_output.aspx?form=15</t>
  </si>
  <si>
    <t>St. Francis (IN)</t>
  </si>
  <si>
    <t>98.41%</t>
  </si>
  <si>
    <t>$46,460</t>
  </si>
  <si>
    <t>n22724</t>
  </si>
  <si>
    <t>BMoody@sf.edu</t>
  </si>
  <si>
    <t>260-399-7700x6224</t>
  </si>
  <si>
    <t>https://twitter.com/briarclifftfxc</t>
  </si>
  <si>
    <t>Briar Cliff University</t>
  </si>
  <si>
    <t>Great Plains Athletic Conference (GPAC)</t>
  </si>
  <si>
    <t>Sioux City</t>
  </si>
  <si>
    <t>152992</t>
  </si>
  <si>
    <t>https://www.briarcliff.edu/academics/undergraduate-degrees/</t>
  </si>
  <si>
    <t>n34030</t>
  </si>
  <si>
    <t>Miessner</t>
  </si>
  <si>
    <t>Riley.Miessner@briarcliff.edu</t>
  </si>
  <si>
    <t>https://bcuchargers.com/sports/mens-track-and-field</t>
  </si>
  <si>
    <t>https://x.com/coachmiessner</t>
  </si>
  <si>
    <t>https://x.com/briarclifftfxc</t>
  </si>
  <si>
    <t>https://www.facebook.com/BCUtrackxc/</t>
  </si>
  <si>
    <t>https://www.instagram.com/bcu_xc_tf/</t>
  </si>
  <si>
    <t>https://bcuchargers.com/sb_output.aspx?form=10</t>
  </si>
  <si>
    <t>Briar Cliff</t>
  </si>
  <si>
    <t>96.00%</t>
  </si>
  <si>
    <t>$47,890</t>
  </si>
  <si>
    <t>n31514</t>
  </si>
  <si>
    <t>David.Martin@briarcliff.edu</t>
  </si>
  <si>
    <t>https://twitter.com/_coachdmartin</t>
  </si>
  <si>
    <t>https://www.facebook.com/davidraymartin4/</t>
  </si>
  <si>
    <t>https://www.instagram.com/coach.dmartin/</t>
  </si>
  <si>
    <t>n31515</t>
  </si>
  <si>
    <t>Kalen</t>
  </si>
  <si>
    <t>Clarke University</t>
  </si>
  <si>
    <t>Heart of America Conference (HOA)</t>
  </si>
  <si>
    <t>153126</t>
  </si>
  <si>
    <t>https://www.clarke.edu/academics/academic-resources/</t>
  </si>
  <si>
    <t>n2339</t>
  </si>
  <si>
    <t>Head Coach, Director of Track and Field</t>
  </si>
  <si>
    <t>bradley.johnson@clarke.edu</t>
  </si>
  <si>
    <t>563-588-8141</t>
  </si>
  <si>
    <t>https://clarkepride.com/sports/mtrack/index</t>
  </si>
  <si>
    <t>https://twitter.com/cutfxc</t>
  </si>
  <si>
    <t>https://www.instagram.com/coach_brad_johnson/</t>
  </si>
  <si>
    <t>https://crm.clarke.edu/register/?id=01a55d87-456b-4fb5-8796-2aec1258f4d4</t>
  </si>
  <si>
    <t>Clarke (IA)</t>
  </si>
  <si>
    <t>458-563</t>
  </si>
  <si>
    <t>460-563</t>
  </si>
  <si>
    <t>86.89%</t>
  </si>
  <si>
    <t>$50,640</t>
  </si>
  <si>
    <t>n32662</t>
  </si>
  <si>
    <t>Jovaine</t>
  </si>
  <si>
    <t>https://www.facebook.com/CUTrackandField/</t>
  </si>
  <si>
    <t>https://www.instagram.com/cutfxc/</t>
  </si>
  <si>
    <t>n34437</t>
  </si>
  <si>
    <t>corey.lyons@clarke.edu</t>
  </si>
  <si>
    <t>n30130</t>
  </si>
  <si>
    <t>Paddy</t>
  </si>
  <si>
    <t>Robb</t>
  </si>
  <si>
    <t>patrick.robb@clarke.edu</t>
  </si>
  <si>
    <t>n33066</t>
  </si>
  <si>
    <t>AC Kaitlyn has been removed.</t>
  </si>
  <si>
    <t>https://x.com/wilder_kaitlyn</t>
  </si>
  <si>
    <t>Dordt University</t>
  </si>
  <si>
    <t>Sioux Center</t>
  </si>
  <si>
    <t>153250</t>
  </si>
  <si>
    <t>https://www.dordt.edu/academics/undergraduate-programs/four-year-programs</t>
  </si>
  <si>
    <t>n16013</t>
  </si>
  <si>
    <t>Heynen</t>
  </si>
  <si>
    <t>Head Coach (Long-Jump, Triple-Jump)</t>
  </si>
  <si>
    <t>Craig.Heynen@dordt.edu</t>
  </si>
  <si>
    <t>712-722-6235</t>
  </si>
  <si>
    <t>https://godordt.com/sports/mens-track-and-field</t>
  </si>
  <si>
    <t>https://twitter.com/duxc_tf</t>
  </si>
  <si>
    <t>https://www.dordt.edu/athletics/mens-sports/track/recruit-central/track-recruit-form</t>
  </si>
  <si>
    <t>Dordt</t>
  </si>
  <si>
    <t>68.60%</t>
  </si>
  <si>
    <t>$47,920</t>
  </si>
  <si>
    <t>n34438</t>
  </si>
  <si>
    <t>Emilee</t>
  </si>
  <si>
    <t>n21818</t>
  </si>
  <si>
    <t>Pastoor</t>
  </si>
  <si>
    <t>justin.pastoor@dordt.edu</t>
  </si>
  <si>
    <t>712-722-6513</t>
  </si>
  <si>
    <t>https://twitter.com/jstnpstr/</t>
  </si>
  <si>
    <t>https://www.instagram.com/duxc_tf/</t>
  </si>
  <si>
    <t>n16016</t>
  </si>
  <si>
    <t>Ellens</t>
  </si>
  <si>
    <t>n32870</t>
  </si>
  <si>
    <t>De Haan</t>
  </si>
  <si>
    <t>n31516</t>
  </si>
  <si>
    <t>Veenstra</t>
  </si>
  <si>
    <t>https://x.com/jveenstra1</t>
  </si>
  <si>
    <t>https://www.instagram.com/jveenstra1/</t>
  </si>
  <si>
    <t>n16015</t>
  </si>
  <si>
    <t>Wolf</t>
  </si>
  <si>
    <t>Assistant Coach (Distance, High-Jump)</t>
  </si>
  <si>
    <t>Nate.Wolf@dordt.edu</t>
  </si>
  <si>
    <t>712-722-6427</t>
  </si>
  <si>
    <t>n34439</t>
  </si>
  <si>
    <t>Mauldin</t>
  </si>
  <si>
    <t>Graceland University</t>
  </si>
  <si>
    <t>Lamoni</t>
  </si>
  <si>
    <t>153366</t>
  </si>
  <si>
    <t>http://www.graceland.edu/academics/undergraduate-programs</t>
  </si>
  <si>
    <t>n2418</t>
  </si>
  <si>
    <t>Shore</t>
  </si>
  <si>
    <t>tshore@graceland.edu</t>
  </si>
  <si>
    <t>641-784-5464</t>
  </si>
  <si>
    <t>https://www.gujackets.com/sports/mtrack-out/index</t>
  </si>
  <si>
    <t>https://twitter.com/gracelandu_tfxc</t>
  </si>
  <si>
    <t>https://www.instagram.com/tsvault/</t>
  </si>
  <si>
    <t>https://www.gujackets.com/recruiting.php</t>
  </si>
  <si>
    <t>Graceland (IA)</t>
  </si>
  <si>
    <t>$39,770</t>
  </si>
  <si>
    <t>Grand View University</t>
  </si>
  <si>
    <t>153375</t>
  </si>
  <si>
    <t>https://www.grandview.edu/academics/undergraduate</t>
  </si>
  <si>
    <t>n28837</t>
  </si>
  <si>
    <t>Danner</t>
  </si>
  <si>
    <t>https://gvvikings.com/sports/mens-track-and-field</t>
  </si>
  <si>
    <t>https://twitter.com/grandviewtfxc</t>
  </si>
  <si>
    <t>https://www.facebook.com/gvtrackfield/</t>
  </si>
  <si>
    <t>https://www.instagram.com/grandviewtrackfield/</t>
  </si>
  <si>
    <t>https://www.gvvikings.com/recruiting</t>
  </si>
  <si>
    <t>Grand View (IA)</t>
  </si>
  <si>
    <t>96.15%</t>
  </si>
  <si>
    <t>$43,448</t>
  </si>
  <si>
    <t>n2445</t>
  </si>
  <si>
    <t>Miradieu</t>
  </si>
  <si>
    <t>mjoseph@grandview.edu</t>
  </si>
  <si>
    <t>515-263-6048</t>
  </si>
  <si>
    <t>n28990</t>
  </si>
  <si>
    <t>Carrillo</t>
  </si>
  <si>
    <t>https://www.facebook.com/GVTrackField/</t>
  </si>
  <si>
    <t>n28071</t>
  </si>
  <si>
    <t>Mundy</t>
  </si>
  <si>
    <t>nmundy@grandview.edu</t>
  </si>
  <si>
    <t>https://www.instagram.com/coachtmundy/</t>
  </si>
  <si>
    <t>Morningside College</t>
  </si>
  <si>
    <t>154004</t>
  </si>
  <si>
    <t>https://www.morningside.edu/academics/undergraduate/</t>
  </si>
  <si>
    <t>n26015</t>
  </si>
  <si>
    <t>Raheema</t>
  </si>
  <si>
    <t>Westfall</t>
  </si>
  <si>
    <t>https://www.msidemustangs.com/sports/mtrack-ind/index</t>
  </si>
  <si>
    <t>https://twitter.com/mside_track</t>
  </si>
  <si>
    <t>https://www.facebook.com/morningside.crosscountry/</t>
  </si>
  <si>
    <t>https://www.instagram.com/mside_xc_tf/</t>
  </si>
  <si>
    <t>https://www.msidemustangs.com/recruiting/index</t>
  </si>
  <si>
    <t>Morningside</t>
  </si>
  <si>
    <t>69.69%</t>
  </si>
  <si>
    <t>$48,180</t>
  </si>
  <si>
    <t>n23530</t>
  </si>
  <si>
    <t>wallacef@morningside.edu</t>
  </si>
  <si>
    <t>712-204-8032</t>
  </si>
  <si>
    <t>n30719</t>
  </si>
  <si>
    <t>Caden</t>
  </si>
  <si>
    <t>Sussex</t>
  </si>
  <si>
    <t>n19291</t>
  </si>
  <si>
    <t>simpsons@morningside.edu</t>
  </si>
  <si>
    <t>https://facebook.com/groups/110755205607157/</t>
  </si>
  <si>
    <t>https://www.instagram.com/mside_track/</t>
  </si>
  <si>
    <t>n23531</t>
  </si>
  <si>
    <t>Ehlers</t>
  </si>
  <si>
    <t>gse001@morningside.edu</t>
  </si>
  <si>
    <t>n32663</t>
  </si>
  <si>
    <t>Morken</t>
  </si>
  <si>
    <t>https://www.instagram.com/hopemorken9/?hl=en</t>
  </si>
  <si>
    <t>Mount Mercy University</t>
  </si>
  <si>
    <t>154013</t>
  </si>
  <si>
    <t>https://www.mtmercy.edu/undergraduate-programs</t>
  </si>
  <si>
    <t>n27408</t>
  </si>
  <si>
    <t>Andersen</t>
  </si>
  <si>
    <t>Volunteer Assistant Coach (Race Walk)</t>
  </si>
  <si>
    <t>https://mountmercymustangs.com/sports/mtrack-out/index</t>
  </si>
  <si>
    <t>https://twitter.com/mmutfxc</t>
  </si>
  <si>
    <t>https://www.facebook.com/mustangtfxc/</t>
  </si>
  <si>
    <t>https://admissions.mtmercy.edu/register/recruitme</t>
  </si>
  <si>
    <t>Mount Mercy</t>
  </si>
  <si>
    <t>71.46%</t>
  </si>
  <si>
    <t>$50,918</t>
  </si>
  <si>
    <t>n7174</t>
  </si>
  <si>
    <t>Rolling</t>
  </si>
  <si>
    <t>n27409</t>
  </si>
  <si>
    <t>Varner</t>
  </si>
  <si>
    <t>n9309</t>
  </si>
  <si>
    <t>Scheckel</t>
  </si>
  <si>
    <t>rscheckel@mtmercy.edu</t>
  </si>
  <si>
    <t>319-363-1323x1029</t>
  </si>
  <si>
    <t>https://twitter.com/coachscheckel</t>
  </si>
  <si>
    <t>n31517</t>
  </si>
  <si>
    <t>https://twitter.com/go_mustangs</t>
  </si>
  <si>
    <t>https://www.facebook.com/MustangTFXC/</t>
  </si>
  <si>
    <t>https://www.instagram.com/mmutfxc/</t>
  </si>
  <si>
    <t>n31518</t>
  </si>
  <si>
    <t>Aubrie</t>
  </si>
  <si>
    <t>Vander Wilt</t>
  </si>
  <si>
    <t>n2536</t>
  </si>
  <si>
    <t>Sikkema</t>
  </si>
  <si>
    <t>jsikkema@mtmercy.edu</t>
  </si>
  <si>
    <t>319-363-1323x1307</t>
  </si>
  <si>
    <t>https://www.facebook.com/j.sikke725</t>
  </si>
  <si>
    <t>n27411</t>
  </si>
  <si>
    <t>Christophersen</t>
  </si>
  <si>
    <t>https://www.facebook.com/connor.christophersen</t>
  </si>
  <si>
    <t>n27412</t>
  </si>
  <si>
    <t>Nickelson</t>
  </si>
  <si>
    <t>https://www.instagram.com/macdaddyluke/</t>
  </si>
  <si>
    <t>n27413</t>
  </si>
  <si>
    <t>jbarker@mtmercy.edu</t>
  </si>
  <si>
    <t>319-363-1323x1836</t>
  </si>
  <si>
    <t>https://www.facebook.com/people/Jeff-Barker/140000022/</t>
  </si>
  <si>
    <t>https://www.instagram.com/coachbarker/</t>
  </si>
  <si>
    <t>n31519</t>
  </si>
  <si>
    <t>n31520</t>
  </si>
  <si>
    <t>Northwestern College - Iowa</t>
  </si>
  <si>
    <t>Orange City</t>
  </si>
  <si>
    <t>154101</t>
  </si>
  <si>
    <t>https://www.nwciowa.edu/academics/programs</t>
  </si>
  <si>
    <t>n2579</t>
  </si>
  <si>
    <t>Bahrke</t>
  </si>
  <si>
    <t>scott.bahrke@nwciowa.edu</t>
  </si>
  <si>
    <t>712-707-7409</t>
  </si>
  <si>
    <t>https://nwcraiders.com/sports/mens-track-and-field</t>
  </si>
  <si>
    <t>https://twitter.com/nwctrack</t>
  </si>
  <si>
    <t>https://nueagles.com/sb_output.aspx?form=3</t>
  </si>
  <si>
    <t>Northwestern (IA)</t>
  </si>
  <si>
    <t>$46,900</t>
  </si>
  <si>
    <t>n34440</t>
  </si>
  <si>
    <t>Landry</t>
  </si>
  <si>
    <t>Canfield</t>
  </si>
  <si>
    <t>landry.hinkson@nwciowa.edu</t>
  </si>
  <si>
    <t>n9812</t>
  </si>
  <si>
    <t>scott.phelps@nwciowa.edu</t>
  </si>
  <si>
    <t>https://www.facebook.com/nwctrack/</t>
  </si>
  <si>
    <t>n30720</t>
  </si>
  <si>
    <t>Tooker</t>
  </si>
  <si>
    <t>brian.tooker@nwciowa.edu</t>
  </si>
  <si>
    <t>712-707-7232</t>
  </si>
  <si>
    <t>n21267</t>
  </si>
  <si>
    <t>Haverdink</t>
  </si>
  <si>
    <t>marlon@nwciowa.edu</t>
  </si>
  <si>
    <t>712-707-7200</t>
  </si>
  <si>
    <t>n32244</t>
  </si>
  <si>
    <t>Jens</t>
  </si>
  <si>
    <t>https://www.instagram.com/nuxc_wildcats/</t>
  </si>
  <si>
    <t>n32245</t>
  </si>
  <si>
    <t>Kallemeyn</t>
  </si>
  <si>
    <t>n26016</t>
  </si>
  <si>
    <t>Graduate Asst Landry has been removed.</t>
  </si>
  <si>
    <t>St. Ambrose University</t>
  </si>
  <si>
    <t>154235</t>
  </si>
  <si>
    <t>https://sau.edu/academics/programs</t>
  </si>
  <si>
    <t>n32871</t>
  </si>
  <si>
    <t>Gille</t>
  </si>
  <si>
    <t>GilleMichael@sau.edu</t>
  </si>
  <si>
    <t>779-772-5408</t>
  </si>
  <si>
    <t>https://www.saubees.com/sports/mtrack-ind/index</t>
  </si>
  <si>
    <t>https://twitter.com/i/flow/single_sign_on</t>
  </si>
  <si>
    <t>https://www.facebook.com/sautfxc/</t>
  </si>
  <si>
    <t>https://www.instagram.com/mike.gille124/</t>
  </si>
  <si>
    <t>https://www.instagram.com/sautfxc/</t>
  </si>
  <si>
    <t>http://www.saubees.com/recruitingFR/11.php</t>
  </si>
  <si>
    <t>St. Ambrose</t>
  </si>
  <si>
    <t>$48,714</t>
  </si>
  <si>
    <t>n23533</t>
  </si>
  <si>
    <t>Mulder</t>
  </si>
  <si>
    <t>MulderTyler@sau.edu</t>
  </si>
  <si>
    <t>563-333-6236</t>
  </si>
  <si>
    <t>https://twitter.com/coachtmulder</t>
  </si>
  <si>
    <t>71.09%</t>
  </si>
  <si>
    <t>n2617</t>
  </si>
  <si>
    <t>Zeimet</t>
  </si>
  <si>
    <t>ZeimetDanielL@sau.edu</t>
  </si>
  <si>
    <t>563-333-6204</t>
  </si>
  <si>
    <t>https://twitter.com/zeimetdaniell</t>
  </si>
  <si>
    <t>https://twitter.com/sautfxc</t>
  </si>
  <si>
    <t>n21826</t>
  </si>
  <si>
    <t>Reschke</t>
  </si>
  <si>
    <t>TurczynShannonM@sau.edu</t>
  </si>
  <si>
    <t>https://www.facebook.com/sautfxc</t>
  </si>
  <si>
    <t>n2616</t>
  </si>
  <si>
    <t>Jansen</t>
  </si>
  <si>
    <t>JansenBethA@sau.edu</t>
  </si>
  <si>
    <t>563-333-5694</t>
  </si>
  <si>
    <t>https://twitter.com/bethannejansen</t>
  </si>
  <si>
    <t>Waldorf University</t>
  </si>
  <si>
    <t>Forest City</t>
  </si>
  <si>
    <t>154518</t>
  </si>
  <si>
    <t>https://www.waldorf.edu/academics/degree-programs</t>
  </si>
  <si>
    <t>n30721</t>
  </si>
  <si>
    <t>https://www.waldorfwarriors.com/sports/mtrack-out/index</t>
  </si>
  <si>
    <t>https://twitter.com/warriorsxctf</t>
  </si>
  <si>
    <t>https://www.facebook.com/WaldorfUniversityXCTF/</t>
  </si>
  <si>
    <t>https://www.instagram.com/waldorfwarriorsxctf/</t>
  </si>
  <si>
    <t>http://www.waldorfwarriors.com/recruiting.php</t>
  </si>
  <si>
    <t>Waldorf (IA)</t>
  </si>
  <si>
    <t>59.67%</t>
  </si>
  <si>
    <t>$35,545</t>
  </si>
  <si>
    <t>n30722</t>
  </si>
  <si>
    <t>nolan.reynolds1@waldorf.edu</t>
  </si>
  <si>
    <t>n21827</t>
  </si>
  <si>
    <t>Janna</t>
  </si>
  <si>
    <t>Langrell</t>
  </si>
  <si>
    <t>janna.langrell@waldorf.edu</t>
  </si>
  <si>
    <t>c:909-573-2003;o:641-585-8302</t>
  </si>
  <si>
    <t>https://www.facebook.com/WaldorfUniversityXCTF</t>
  </si>
  <si>
    <t>n30723</t>
  </si>
  <si>
    <t>bryce.paulsen@waldorf.edu</t>
  </si>
  <si>
    <t>https://www.instagram.com/bryce.paulsen/</t>
  </si>
  <si>
    <t>n24319</t>
  </si>
  <si>
    <t>Gorwin</t>
  </si>
  <si>
    <t>trevor.gorwin@waldorf.edu</t>
  </si>
  <si>
    <t>c:714-833-3257</t>
  </si>
  <si>
    <t>William Penn University</t>
  </si>
  <si>
    <t>Oskaloosa</t>
  </si>
  <si>
    <t>https://www.wmpenn.edu/academics/</t>
  </si>
  <si>
    <t>n34441</t>
  </si>
  <si>
    <t>Showalter</t>
  </si>
  <si>
    <t>showalterjohnson@wmpenn.edu</t>
  </si>
  <si>
    <t>https://www.statesmenathletics.com/sports/mtrack-out/index</t>
  </si>
  <si>
    <t>https://www.frontrush.com/FR_Web_App/Player/PlayerSubmit.aspx?sid=MjE0NjI=-s5b1j83oLwc=&amp;ptype=recruit</t>
  </si>
  <si>
    <t>William Penn</t>
  </si>
  <si>
    <t>154590</t>
  </si>
  <si>
    <t>n15888</t>
  </si>
  <si>
    <t>Schertz</t>
  </si>
  <si>
    <t>rschertzptcrpv@gmail.com</t>
  </si>
  <si>
    <t>641-673-1706</t>
  </si>
  <si>
    <t>https://twitter.com/wputfxc</t>
  </si>
  <si>
    <t>https://www.facebook.com/StatesmenXCandTrack/</t>
  </si>
  <si>
    <t>55.01%</t>
  </si>
  <si>
    <t>$39,700</t>
  </si>
  <si>
    <t>n26017</t>
  </si>
  <si>
    <t>Vinokur</t>
  </si>
  <si>
    <t>victoria.vinokur@wmpenn.edu</t>
  </si>
  <si>
    <t>n31521</t>
  </si>
  <si>
    <t>Silver</t>
  </si>
  <si>
    <t>calebsilver@wmpenn.edu</t>
  </si>
  <si>
    <t>641-673-2116</t>
  </si>
  <si>
    <t>https://twitter.com/caleblsilver</t>
  </si>
  <si>
    <t>https://www.facebook.com/caleb.silver.56/</t>
  </si>
  <si>
    <t>https://www.instagram.com/wpu_tf/</t>
  </si>
  <si>
    <t>n15926</t>
  </si>
  <si>
    <t>Zuva</t>
  </si>
  <si>
    <t>Bvekerwa</t>
  </si>
  <si>
    <t>bvekerwaf@wmpenn.edu</t>
  </si>
  <si>
    <t>https://twitter.com/zuva_b</t>
  </si>
  <si>
    <t>https://www.facebook.com/thezimbabwebullet</t>
  </si>
  <si>
    <t>n20243</t>
  </si>
  <si>
    <t>caleb.drake@wmpenn.edu</t>
  </si>
  <si>
    <t>https://twitter.com/bethelxctf</t>
  </si>
  <si>
    <t>https://facebook.com/Bethel-College-Cross-CountryTrack-and-Field-110667356963530/</t>
  </si>
  <si>
    <t>n28654</t>
  </si>
  <si>
    <t>Volunteer AC Tafara has been removed.</t>
  </si>
  <si>
    <t>n27417</t>
  </si>
  <si>
    <t>Graduate Asst Brianna has been removed.</t>
  </si>
  <si>
    <t>n27416</t>
  </si>
  <si>
    <t>Volunteer AC Danisha has been removed.</t>
  </si>
  <si>
    <t>Baker University</t>
  </si>
  <si>
    <t>Baldwin City</t>
  </si>
  <si>
    <t>154688</t>
  </si>
  <si>
    <t>https://www.bakeru.edu/academics/</t>
  </si>
  <si>
    <t>n30724</t>
  </si>
  <si>
    <t>christina.fortenberry@bakeru.edu</t>
  </si>
  <si>
    <t>https://www.bakerwildcats.com/sports/mtrack-out/index</t>
  </si>
  <si>
    <t>https://twitter.com/bakertfxc</t>
  </si>
  <si>
    <t>https://www.bakerwildcats.com/recruiting.php</t>
  </si>
  <si>
    <t>Baker (KS)</t>
  </si>
  <si>
    <t>93.11%</t>
  </si>
  <si>
    <t>$46,220</t>
  </si>
  <si>
    <t>n26018</t>
  </si>
  <si>
    <t>Braeden</t>
  </si>
  <si>
    <t>Manley</t>
  </si>
  <si>
    <t>Graduate Assistant (Pole Vault)</t>
  </si>
  <si>
    <t>n24320</t>
  </si>
  <si>
    <t>Deverius</t>
  </si>
  <si>
    <t>DeveriusRBrown@stu.bakeru.edu</t>
  </si>
  <si>
    <t>n2736</t>
  </si>
  <si>
    <t>Breon</t>
  </si>
  <si>
    <t>bobbybreon@bakeru.edu</t>
  </si>
  <si>
    <t>785-594-4581</t>
  </si>
  <si>
    <t>https://www.facebook.com/bobby.breon</t>
  </si>
  <si>
    <t>https://www.instagram.com/bobbybreon/</t>
  </si>
  <si>
    <t>n26020</t>
  </si>
  <si>
    <t>Turpin</t>
  </si>
  <si>
    <t>ashley.turpin@bakeru.edu</t>
  </si>
  <si>
    <t>n33818</t>
  </si>
  <si>
    <t>Maxx</t>
  </si>
  <si>
    <t>maxx.bradley@bakeru.edu</t>
  </si>
  <si>
    <t>n20781</t>
  </si>
  <si>
    <t>Val</t>
  </si>
  <si>
    <t>Schirmer</t>
  </si>
  <si>
    <t>Benedictine College</t>
  </si>
  <si>
    <t>Atchison</t>
  </si>
  <si>
    <t>154712</t>
  </si>
  <si>
    <t>https://www.benedictine.edu/academics/departments/index</t>
  </si>
  <si>
    <t>n29317</t>
  </si>
  <si>
    <t>Franken</t>
  </si>
  <si>
    <t>afranken@benedictine.edu</t>
  </si>
  <si>
    <t>913-313-5565</t>
  </si>
  <si>
    <t>https://www.ravenathletics.com/sports/mtrack-ind/index</t>
  </si>
  <si>
    <t>https://www.instagram.com/benedictinecollegetfxc/</t>
  </si>
  <si>
    <t>https://apply.benedictine.edu/register/athleticquestionnaire</t>
  </si>
  <si>
    <t>Benedictine (KS)</t>
  </si>
  <si>
    <t>$42,230</t>
  </si>
  <si>
    <t>n26608</t>
  </si>
  <si>
    <t>Connealy</t>
  </si>
  <si>
    <t>Director of Track-and-Field (Multi-events, Throws, Jumps)</t>
  </si>
  <si>
    <t>jconnealy@benedictine.edu</t>
  </si>
  <si>
    <t>913-360-7369</t>
  </si>
  <si>
    <t>n27418</t>
  </si>
  <si>
    <t>Hajok</t>
  </si>
  <si>
    <t>phajok@benedictine.edu</t>
  </si>
  <si>
    <t>214-215-2624</t>
  </si>
  <si>
    <t>n30725</t>
  </si>
  <si>
    <t>Cofer</t>
  </si>
  <si>
    <t>jcofer@benedictine.edu</t>
  </si>
  <si>
    <t>913-302-6168</t>
  </si>
  <si>
    <t>Bethany College - Kansas</t>
  </si>
  <si>
    <t>Kansas Collegiate Athletic Conference (KCAC)</t>
  </si>
  <si>
    <t>Lindsborg</t>
  </si>
  <si>
    <t>154721</t>
  </si>
  <si>
    <t>https://www.bethanylb.edu/academics/areas-of-study/</t>
  </si>
  <si>
    <t>n31522</t>
  </si>
  <si>
    <t>MIke</t>
  </si>
  <si>
    <t>Lynam</t>
  </si>
  <si>
    <t>785-227-3380x8331</t>
  </si>
  <si>
    <t>https://bethanyswedes.com/sports/mtrack-out/index</t>
  </si>
  <si>
    <t>https://twitter.com/bethanyswedes</t>
  </si>
  <si>
    <t>https://www.facebook.com/groups/441215739345929/</t>
  </si>
  <si>
    <t>https://www.instagram.com/bethelthreshersxctf/</t>
  </si>
  <si>
    <t>https://www.bethanyswedes.com/SIDHelp.php?action=form&amp;parameters=55</t>
  </si>
  <si>
    <t>Bethany (KS)</t>
  </si>
  <si>
    <t>68.40%</t>
  </si>
  <si>
    <t>n31523</t>
  </si>
  <si>
    <t>Daylon</t>
  </si>
  <si>
    <t>smithdj@bethanylb.edu</t>
  </si>
  <si>
    <t>https://www.instagram.com/daylonsmith/</t>
  </si>
  <si>
    <t>n34442</t>
  </si>
  <si>
    <t>yodercl@bethanylb.edu</t>
  </si>
  <si>
    <t>154,721</t>
  </si>
  <si>
    <t>n9130</t>
  </si>
  <si>
    <t>AC Noah has been removed.</t>
  </si>
  <si>
    <t>https://twitter.com/bethanyxc_tf</t>
  </si>
  <si>
    <t>Bethel College - Kansas</t>
  </si>
  <si>
    <t>North Newton</t>
  </si>
  <si>
    <t>154749</t>
  </si>
  <si>
    <t>https://www.bethelks.edu/academics/areas-study/list</t>
  </si>
  <si>
    <t>n25245</t>
  </si>
  <si>
    <t>kwilson@bethelks.edu</t>
  </si>
  <si>
    <t>316-284-5385</t>
  </si>
  <si>
    <t>https://bethelthreshers.com/sports/mens-track-and-field</t>
  </si>
  <si>
    <t>https://www.instagram.com/kjwilson_66/</t>
  </si>
  <si>
    <t>https://www.instagram.com/BethelThreshersXCTF/</t>
  </si>
  <si>
    <t>http://bethelks.sidearmsports.com/sports/2021/6/9/6136_132677263291417500.aspx</t>
  </si>
  <si>
    <t>Bethel (KS)</t>
  </si>
  <si>
    <t>445-535</t>
  </si>
  <si>
    <t>490-565</t>
  </si>
  <si>
    <t>61.18%</t>
  </si>
  <si>
    <t>$45,731</t>
  </si>
  <si>
    <t>n28655</t>
  </si>
  <si>
    <t>jmartinez@bethelks.edu</t>
  </si>
  <si>
    <t>n28656</t>
  </si>
  <si>
    <t>kdwilson@bethelks.edu</t>
  </si>
  <si>
    <t>Friends University</t>
  </si>
  <si>
    <t>155089</t>
  </si>
  <si>
    <t>https://www.friends.edu/majors/</t>
  </si>
  <si>
    <t>n13646</t>
  </si>
  <si>
    <t>Brun</t>
  </si>
  <si>
    <t>henry_brun@friends.edu</t>
  </si>
  <si>
    <t>316-295-5620</t>
  </si>
  <si>
    <t>https://friendsathletics.com/sports/mens-outdoor-track-and-field</t>
  </si>
  <si>
    <t>https://twitter.com/coachbrun</t>
  </si>
  <si>
    <t>https://twitter.com/friendsuxctf</t>
  </si>
  <si>
    <t>https://www.facebook.com/FUXCTF/</t>
  </si>
  <si>
    <t>https://www.instagram.com/friendsuxctf/</t>
  </si>
  <si>
    <t>https://www.friendsathletics.com/SIDHelp/form/15</t>
  </si>
  <si>
    <t>Friends</t>
  </si>
  <si>
    <t>500-560</t>
  </si>
  <si>
    <t>58.73%</t>
  </si>
  <si>
    <t>$44,294</t>
  </si>
  <si>
    <t>n31524</t>
  </si>
  <si>
    <t>K'Ron</t>
  </si>
  <si>
    <t>Sherald</t>
  </si>
  <si>
    <t>n34031</t>
  </si>
  <si>
    <t>Jex</t>
  </si>
  <si>
    <t>tracy_jex@friends.edu</t>
  </si>
  <si>
    <t>https://x.com/friendsuxctf</t>
  </si>
  <si>
    <t>n28657</t>
  </si>
  <si>
    <t>Biedron</t>
  </si>
  <si>
    <t>trevor_biedron@friends.edu</t>
  </si>
  <si>
    <t>https://twitter.com/trevorb87</t>
  </si>
  <si>
    <t>n31526</t>
  </si>
  <si>
    <t>Fulmer</t>
  </si>
  <si>
    <t>https://twitter.com/joshfulmer83</t>
  </si>
  <si>
    <t>https://www.instagram.com/fulmer.josh/</t>
  </si>
  <si>
    <t>Kansas Wesleyan University</t>
  </si>
  <si>
    <t>Salina</t>
  </si>
  <si>
    <t>155414</t>
  </si>
  <si>
    <t>https://www.kwu.edu/academics/program-finder/</t>
  </si>
  <si>
    <t>n14150</t>
  </si>
  <si>
    <t>Hiser</t>
  </si>
  <si>
    <t>kyle.hiser@kwu.edu</t>
  </si>
  <si>
    <t>785-833-4409</t>
  </si>
  <si>
    <t>https://kwucoyotes.com/sports/mens-outdoor-track</t>
  </si>
  <si>
    <t>https://twitter.com/coachhiser800</t>
  </si>
  <si>
    <t>https://twitter.com/kwu_xc_track</t>
  </si>
  <si>
    <t>https://www.facebook.com/kyle.hiser.3/</t>
  </si>
  <si>
    <t>https://www.instagram.com/kwu_tfxc/</t>
  </si>
  <si>
    <t>https://www.kwucoyotes.com/0/9/mens-indoor-track-recruiting</t>
  </si>
  <si>
    <t>Kansas Wesleyan</t>
  </si>
  <si>
    <t>59.02%</t>
  </si>
  <si>
    <t>$43,770</t>
  </si>
  <si>
    <t>n20983</t>
  </si>
  <si>
    <t>garrett.young@kwu.edu</t>
  </si>
  <si>
    <t>785-833-4438</t>
  </si>
  <si>
    <t>https://www.facebook.com/fuxctf/</t>
  </si>
  <si>
    <t>n14176</t>
  </si>
  <si>
    <t>Shaquelle</t>
  </si>
  <si>
    <t>shaquelle.lewis@kwu.edu</t>
  </si>
  <si>
    <t>https://twitter.com/shaqkar</t>
  </si>
  <si>
    <t>n14136</t>
  </si>
  <si>
    <t>Kootz</t>
  </si>
  <si>
    <t>jamie.kootz@kwu.edu</t>
  </si>
  <si>
    <t>n21270</t>
  </si>
  <si>
    <t>Tabetha</t>
  </si>
  <si>
    <t>Deines</t>
  </si>
  <si>
    <t>https://twitter.com/tabetha_deines</t>
  </si>
  <si>
    <t>https://facebook.com/tabetha.deines</t>
  </si>
  <si>
    <t>https://www.instagram.com/tabetha_deines/</t>
  </si>
  <si>
    <t>n33067</t>
  </si>
  <si>
    <t>Gathright</t>
  </si>
  <si>
    <t>jeremy.gathright@kwu.edu</t>
  </si>
  <si>
    <t>https://www.facebook.com/jbgathright/</t>
  </si>
  <si>
    <t>https://www.instagram.com/jgdoinwork/</t>
  </si>
  <si>
    <t>n32246</t>
  </si>
  <si>
    <t>Sherer</t>
  </si>
  <si>
    <t>785-833-4415</t>
  </si>
  <si>
    <t>https://x.com/shereralex</t>
  </si>
  <si>
    <t>https://www.instagram.com/alexsherer04/</t>
  </si>
  <si>
    <t>McPherson College</t>
  </si>
  <si>
    <t>155511</t>
  </si>
  <si>
    <t>https://www.mcpherson.edu/academics/</t>
  </si>
  <si>
    <t>n34032</t>
  </si>
  <si>
    <t>EJ</t>
  </si>
  <si>
    <t>daffine@mcpherson.edu</t>
  </si>
  <si>
    <t>https://macbulldogs.com/sports/track-and-field</t>
  </si>
  <si>
    <t>https://x.com/McPherson_XCTF</t>
  </si>
  <si>
    <t>https://www.instagram.com/mcpherson_xctf/</t>
  </si>
  <si>
    <t>https://www.mcpherson.edu/admissions/request-info/</t>
  </si>
  <si>
    <t>46.92%</t>
  </si>
  <si>
    <t>$44,844</t>
  </si>
  <si>
    <t>n34443</t>
  </si>
  <si>
    <t>showalth@mcpherson.edu</t>
  </si>
  <si>
    <t>n34444</t>
  </si>
  <si>
    <t>Sansoucie</t>
  </si>
  <si>
    <t>sansoucb@mcpherson.edu</t>
  </si>
  <si>
    <t>n34445</t>
  </si>
  <si>
    <t>Purvis</t>
  </si>
  <si>
    <t>purvisj@mcpherson.edu</t>
  </si>
  <si>
    <t>MidAmerica Nazarene University</t>
  </si>
  <si>
    <t>Olathe</t>
  </si>
  <si>
    <t>155520</t>
  </si>
  <si>
    <t>https://www.mnu.edu/undergraduate/majors-minors</t>
  </si>
  <si>
    <t>n3014</t>
  </si>
  <si>
    <t>Yates</t>
  </si>
  <si>
    <t>ayates@mnu.edu</t>
  </si>
  <si>
    <t>913-971-3362</t>
  </si>
  <si>
    <t>https://mnusports.com/sports/outdoor-track</t>
  </si>
  <si>
    <t>https://twitter.com/MNUTrackXC</t>
  </si>
  <si>
    <t>https://www.facebook.com/anthony.yates.39</t>
  </si>
  <si>
    <t>https://apply.mnu.edu/register/trackandfield</t>
  </si>
  <si>
    <t>MidAmerica Nazarene</t>
  </si>
  <si>
    <t>$49,366</t>
  </si>
  <si>
    <t>n22728</t>
  </si>
  <si>
    <t>Houser</t>
  </si>
  <si>
    <t>nrhouser@mnu.edu</t>
  </si>
  <si>
    <t>https://twitter.com/mnutrackxc</t>
  </si>
  <si>
    <t>https://www.facebook.com/seckeljared</t>
  </si>
  <si>
    <t>https://www.facebook.com/MNUtrackXC/</t>
  </si>
  <si>
    <t>https://www.instagram.com/pioneertrackandxc/</t>
  </si>
  <si>
    <t>n24112</t>
  </si>
  <si>
    <t>Devan</t>
  </si>
  <si>
    <t>Sawyerr</t>
  </si>
  <si>
    <t>desawyerr@mnu.edu</t>
  </si>
  <si>
    <t>916-260-8394</t>
  </si>
  <si>
    <t>n22729</t>
  </si>
  <si>
    <t>Seckel</t>
  </si>
  <si>
    <t>jseckel@mnu.edu</t>
  </si>
  <si>
    <t>https://www.instagram.com/ottawalionstfc/</t>
  </si>
  <si>
    <t>Ottawa University</t>
  </si>
  <si>
    <t>Ottawa</t>
  </si>
  <si>
    <t>155627</t>
  </si>
  <si>
    <t>https://www.ottawa.edu/academics/degree-programs</t>
  </si>
  <si>
    <t>n14772</t>
  </si>
  <si>
    <t>james.whittaker@ottawa.edu</t>
  </si>
  <si>
    <t>785-248-2638</t>
  </si>
  <si>
    <t>https://ottawabraves.com/sports/motrackfield</t>
  </si>
  <si>
    <t>https://twitter.com/coachwhitt727</t>
  </si>
  <si>
    <t>https://www.facebook.com/jim.whittaker.94</t>
  </si>
  <si>
    <t>https://www.instagram.com/ottawaxctf/</t>
  </si>
  <si>
    <t>https://www.ottawabraves.com/SIDHelp/form/18</t>
  </si>
  <si>
    <t>Ottawa (KS)</t>
  </si>
  <si>
    <t>320-480</t>
  </si>
  <si>
    <t>69.55%</t>
  </si>
  <si>
    <t>$48,954</t>
  </si>
  <si>
    <t>n24926</t>
  </si>
  <si>
    <t>Loukota</t>
  </si>
  <si>
    <t>drew.loukota@ottawa.edu</t>
  </si>
  <si>
    <t>https://twitter.com/DrewLoukota</t>
  </si>
  <si>
    <t>https://www.facebook.com/drew.loukota/</t>
  </si>
  <si>
    <t>https://www.facebook.com/ottawaxctf/</t>
  </si>
  <si>
    <t>https://www.instagram.com/drew_loukota/</t>
  </si>
  <si>
    <t>n31527</t>
  </si>
  <si>
    <t>Darchelle</t>
  </si>
  <si>
    <t>darchelle.welch@ottawa.edu</t>
  </si>
  <si>
    <t>785-248-2522</t>
  </si>
  <si>
    <t>n27420</t>
  </si>
  <si>
    <t>joseph.corbin@ottawa.edu</t>
  </si>
  <si>
    <t>n26021</t>
  </si>
  <si>
    <t>clarence.anderson@ottawa.edu</t>
  </si>
  <si>
    <t>https://twitter.com/coach_canderson</t>
  </si>
  <si>
    <t>Southwestern College - Kansas</t>
  </si>
  <si>
    <t>Winfield</t>
  </si>
  <si>
    <t>155900</t>
  </si>
  <si>
    <t>https://www.sckans.edu/admissions/degrees/</t>
  </si>
  <si>
    <t>n32872</t>
  </si>
  <si>
    <t>shane.brookshire@sckans.edu</t>
  </si>
  <si>
    <t>620-229-6359</t>
  </si>
  <si>
    <t>https://buildersports.com/sports/mens-track-and-field</t>
  </si>
  <si>
    <t>https://twitter.com/CoachShaneXCTF</t>
  </si>
  <si>
    <t>https://twitter.com/builderxctf</t>
  </si>
  <si>
    <t>https://www.instagram.com/sbrooks0403/</t>
  </si>
  <si>
    <t>https://buildersports.com/sports/2023/3/30/4760_133246547839918052.aspx</t>
  </si>
  <si>
    <t>Southwestern (KS)</t>
  </si>
  <si>
    <t>$49,312</t>
  </si>
  <si>
    <t>n33553</t>
  </si>
  <si>
    <t>Nathan.Jones@sckans.edu</t>
  </si>
  <si>
    <t>https://www.instagram.com/nathanjw_/</t>
  </si>
  <si>
    <t>53.86%</t>
  </si>
  <si>
    <t>Sterling College - Kansas</t>
  </si>
  <si>
    <t>155937</t>
  </si>
  <si>
    <t>https://www.sterling.edu/academics/majors</t>
  </si>
  <si>
    <t>n26022</t>
  </si>
  <si>
    <t>mason.blevins@sterling.edu</t>
  </si>
  <si>
    <t>https://www.scwarriors.com/sports/mtrack-out/index</t>
  </si>
  <si>
    <t>https://twitter.com/sterlingtrack</t>
  </si>
  <si>
    <t>https://www.facebook.com/WarriorCrossCountryTrackandField/</t>
  </si>
  <si>
    <t>https://www.instagram.com/mason_blevins14/</t>
  </si>
  <si>
    <t>https://www.scwarriors.com/sterling-cross-country/track-field-recruiting-page</t>
  </si>
  <si>
    <t>Sterling (KS)</t>
  </si>
  <si>
    <t>35.74%</t>
  </si>
  <si>
    <t>$40,710</t>
  </si>
  <si>
    <t>n33358</t>
  </si>
  <si>
    <t>emily.blevins@sterling.edu</t>
  </si>
  <si>
    <t>n34033</t>
  </si>
  <si>
    <t>Trajen</t>
  </si>
  <si>
    <t>trajen.smith@sterling.edu</t>
  </si>
  <si>
    <t>https://x.com/trajensmithSC</t>
  </si>
  <si>
    <t>https://www.instagram.com/sterlingcxctf/</t>
  </si>
  <si>
    <t>Tabor College</t>
  </si>
  <si>
    <t>Hillsboro</t>
  </si>
  <si>
    <t>155973</t>
  </si>
  <si>
    <t>https://tabor.edu/undergraduate/undergraduate-academic-programs/</t>
  </si>
  <si>
    <t>n34034</t>
  </si>
  <si>
    <t>https://taborbluejays.com/sports/mens-outdoor-track-and-field</t>
  </si>
  <si>
    <t>https://x.com/TaborTrackField</t>
  </si>
  <si>
    <t>https://www.facebook.com/tabortrackfield/</t>
  </si>
  <si>
    <t>https://www.instagram.com/taborcollegetfxc/</t>
  </si>
  <si>
    <t>https://www.frontrush.com/FR_Web_App/Player/PlayerSubmit.aspx?sid=Mzk4MA==-Ja7RLgn7pZ0=&amp;ptype=recruit%27%20width=%27100%%27%20height=%275000%27</t>
  </si>
  <si>
    <t>Tabor (KS)</t>
  </si>
  <si>
    <t>45.29%</t>
  </si>
  <si>
    <t>$45,210</t>
  </si>
  <si>
    <t>n33693</t>
  </si>
  <si>
    <t>JoJuan</t>
  </si>
  <si>
    <t>jojuanthompson@tabor.edu</t>
  </si>
  <si>
    <t>https://x.com/tabortrackfield</t>
  </si>
  <si>
    <t>https://www.instagram.com/big_truck___/</t>
  </si>
  <si>
    <t>University of Saint Mary</t>
  </si>
  <si>
    <t>Leavenworth</t>
  </si>
  <si>
    <t>155812</t>
  </si>
  <si>
    <t>https://www.stmary.edu/undergraduateprograms</t>
  </si>
  <si>
    <t>n15611</t>
  </si>
  <si>
    <t>Alstin</t>
  </si>
  <si>
    <t>alstin.benton@stmary.edu</t>
  </si>
  <si>
    <t>913-758-4353</t>
  </si>
  <si>
    <t>https://gospires.com/sports/mtrack-out/index</t>
  </si>
  <si>
    <t>https://twitter.com/alstinbenton</t>
  </si>
  <si>
    <t>https://twitter.com/saintmaryxctf</t>
  </si>
  <si>
    <t>https://www.facebook.com/SaintMaryXCandTF/</t>
  </si>
  <si>
    <t>https://www.instagram.com/coach_benton_usm/</t>
  </si>
  <si>
    <t>https://www.instagram.com/saintmaryxctf/</t>
  </si>
  <si>
    <t>https://next.stmary.edu/register/recruits</t>
  </si>
  <si>
    <t>St. Mary (KS)</t>
  </si>
  <si>
    <t>59.60%</t>
  </si>
  <si>
    <t>$43,915</t>
  </si>
  <si>
    <t>n15603</t>
  </si>
  <si>
    <t>Thieme</t>
  </si>
  <si>
    <t>c:208-750-8630</t>
  </si>
  <si>
    <t>https://www.instagram.com/coach_thieme_usm/</t>
  </si>
  <si>
    <t>n28076</t>
  </si>
  <si>
    <t>n34446</t>
  </si>
  <si>
    <t>Cecilia</t>
  </si>
  <si>
    <t>n15625</t>
  </si>
  <si>
    <t>dylan.biedron@stmary.edu</t>
  </si>
  <si>
    <t>913-758-6302</t>
  </si>
  <si>
    <t>https://twitter.com/dylanbiedron</t>
  </si>
  <si>
    <t>n15619</t>
  </si>
  <si>
    <t>nolan.ryan@stmary.edu</t>
  </si>
  <si>
    <t>c:636-219-6372</t>
  </si>
  <si>
    <t>https://twitter.com/coachryanusm</t>
  </si>
  <si>
    <t>https://www.instagram.com/coachryan3434/</t>
  </si>
  <si>
    <t>n28078</t>
  </si>
  <si>
    <t>Noel</t>
  </si>
  <si>
    <t>n25249</t>
  </si>
  <si>
    <t>n28077</t>
  </si>
  <si>
    <t>AC Corey has been removed.</t>
  </si>
  <si>
    <t>https://www.instagram.com/coreylyonss/</t>
  </si>
  <si>
    <t>Alice Lloyd College</t>
  </si>
  <si>
    <t>Pippa Passes</t>
  </si>
  <si>
    <t>156189</t>
  </si>
  <si>
    <t>http://www.alc.edu/academics/degrees-majors/</t>
  </si>
  <si>
    <t>n28658</t>
  </si>
  <si>
    <t>huntermason@alc.edu</t>
  </si>
  <si>
    <t>https://alicelloydeagles.com/sports/mtrack-out/index</t>
  </si>
  <si>
    <t>https://twitter.com/schroedermason</t>
  </si>
  <si>
    <t>https://www.facebook.com/ALCXC/</t>
  </si>
  <si>
    <t>https://www.alc.edu/athletics/recruit-me/</t>
  </si>
  <si>
    <t>Alice Lloyd</t>
  </si>
  <si>
    <t>21.14%</t>
  </si>
  <si>
    <t>$28,120</t>
  </si>
  <si>
    <t>Brescia University</t>
  </si>
  <si>
    <t>Owensboro</t>
  </si>
  <si>
    <t>156356</t>
  </si>
  <si>
    <t>https://www.brescia.edu/undergraduate-programs/</t>
  </si>
  <si>
    <t>n26023</t>
  </si>
  <si>
    <t>HC Sandy has been removed.</t>
  </si>
  <si>
    <t>https://bresciabearcats.com/sports/mtrack-ind/index</t>
  </si>
  <si>
    <t>https://twitter.com/buxc_track</t>
  </si>
  <si>
    <t>https://www.facebook.com/BresciaXCTF/</t>
  </si>
  <si>
    <t>https://www.instagram.com/brescia_xc_and_tf/</t>
  </si>
  <si>
    <t>http://www.bresciabearcats.com/recruiting.php</t>
  </si>
  <si>
    <t>Brescia</t>
  </si>
  <si>
    <t>482-540</t>
  </si>
  <si>
    <t>503-545</t>
  </si>
  <si>
    <t>45.27%</t>
  </si>
  <si>
    <t>$40,100</t>
  </si>
  <si>
    <t>Campbellsville University</t>
  </si>
  <si>
    <t>Campbellsville</t>
  </si>
  <si>
    <t>156365</t>
  </si>
  <si>
    <t>https://www.campbellsville.edu/academics/academic-affairs/academic-programs/</t>
  </si>
  <si>
    <t>n30727</t>
  </si>
  <si>
    <t>Ranard</t>
  </si>
  <si>
    <t>Adkison</t>
  </si>
  <si>
    <t>radkison@campbellsville.edu</t>
  </si>
  <si>
    <t>270-789-5456</t>
  </si>
  <si>
    <t>https://campbellsvilletigers.com/sports/mens-track-and-field</t>
  </si>
  <si>
    <t>https://twitter.com/Cville_XCTrack</t>
  </si>
  <si>
    <t>https://www.instagram.com/cuxc_tf/</t>
  </si>
  <si>
    <t>https://campbellsvilletigers.com/sb_output.aspx?form=8</t>
  </si>
  <si>
    <t>79.26%</t>
  </si>
  <si>
    <t>$40,002</t>
  </si>
  <si>
    <t>n3270</t>
  </si>
  <si>
    <t>mamiller@campbellsville.edu</t>
  </si>
  <si>
    <t>270-789-5517</t>
  </si>
  <si>
    <t>https://twitter.com/cvilletigers</t>
  </si>
  <si>
    <t>n29318</t>
  </si>
  <si>
    <t>Bulten</t>
  </si>
  <si>
    <t>https://www.instagram.com/chasebulten/</t>
  </si>
  <si>
    <t>Georgetown College</t>
  </si>
  <si>
    <t>156745</t>
  </si>
  <si>
    <t>https://www.georgetowncollege.edu/academics/academic-programs</t>
  </si>
  <si>
    <t>n27423</t>
  </si>
  <si>
    <t>camryn_snapp@georgetowncollege.edu</t>
  </si>
  <si>
    <t>https://georgetowncollegeathletics.com/sports/mtrack-out/index</t>
  </si>
  <si>
    <t>https://www.facebook.com/gtownxctf/</t>
  </si>
  <si>
    <t>https://www.instagram.com/csnapp30/</t>
  </si>
  <si>
    <t>https://www.georgetowncollegeathletics.com/recruitingFR/3.php</t>
  </si>
  <si>
    <t>Georgetown (KY)</t>
  </si>
  <si>
    <t>$55,002</t>
  </si>
  <si>
    <t>n33555</t>
  </si>
  <si>
    <t>Mirones</t>
  </si>
  <si>
    <t>anthony_mirones@georgetowncollege.edu</t>
  </si>
  <si>
    <t>https://www.instagram.com/tony__mirones/reels/</t>
  </si>
  <si>
    <t>n33554</t>
  </si>
  <si>
    <t>Breathett, Sr.</t>
  </si>
  <si>
    <t>Kentucky Christian University</t>
  </si>
  <si>
    <t>157100</t>
  </si>
  <si>
    <t>https://www.kcu.edu/admissions/majors/</t>
  </si>
  <si>
    <t>n33361</t>
  </si>
  <si>
    <t>dddixon@kcu.edu</t>
  </si>
  <si>
    <t>859-513-0551</t>
  </si>
  <si>
    <t>https://www.kcuknights.com/sports/mtrack-ind/index</t>
  </si>
  <si>
    <t>https://www.kcu.edu/athletic-recruit-request/</t>
  </si>
  <si>
    <t>Kentucky Christian</t>
  </si>
  <si>
    <t>433-450</t>
  </si>
  <si>
    <t>390-410</t>
  </si>
  <si>
    <t>28.30%</t>
  </si>
  <si>
    <t>$36,200</t>
  </si>
  <si>
    <t>Lindsey Wilson College</t>
  </si>
  <si>
    <t>157216</t>
  </si>
  <si>
    <t>http://www.lindsey.edu/academics/All-Majors-Programs.cfm</t>
  </si>
  <si>
    <t>n29799</t>
  </si>
  <si>
    <t>thompsona@lindsey.edu</t>
  </si>
  <si>
    <t>270-384-7491</t>
  </si>
  <si>
    <t>https://lindseyathletics.com/sports/mens-track-and-field</t>
  </si>
  <si>
    <t>https://twitter.com/acu_vb</t>
  </si>
  <si>
    <t>https://www.lindseyathletics.com/SIDHelp.php?action=form&amp;parameters=22</t>
  </si>
  <si>
    <t>Lindsey Wilson</t>
  </si>
  <si>
    <t>76.00%</t>
  </si>
  <si>
    <t>$41,456</t>
  </si>
  <si>
    <t>n31530</t>
  </si>
  <si>
    <t>dehavena@lindsey.edu</t>
  </si>
  <si>
    <t>https://twitter.com/lwc_tfxc</t>
  </si>
  <si>
    <t>https://www.instagram.com/lwc_tf_xc/</t>
  </si>
  <si>
    <t>n3459</t>
  </si>
  <si>
    <t>https://www.facebook.com/josh.kles</t>
  </si>
  <si>
    <t>n31529</t>
  </si>
  <si>
    <t>AC Cherise has been removed.</t>
  </si>
  <si>
    <t>Midway University</t>
  </si>
  <si>
    <t>Midway</t>
  </si>
  <si>
    <t>157377</t>
  </si>
  <si>
    <t>https://www.midway.edu/majors-programs/</t>
  </si>
  <si>
    <t>n34035</t>
  </si>
  <si>
    <t>Wethington</t>
  </si>
  <si>
    <t>hunter.wethington@midway.edu</t>
  </si>
  <si>
    <t>859-846-5782</t>
  </si>
  <si>
    <t>https://www.gomidwayeagles.com/sports/mtrack-out/index</t>
  </si>
  <si>
    <t>https://x.com/MidwayXC_TF</t>
  </si>
  <si>
    <t>https://www.instagram.com/wethington_/</t>
  </si>
  <si>
    <t>https://www.instagram.com/midwaytrackandfield</t>
  </si>
  <si>
    <t>https://gomidwayeagles.com/sports/2024/8/29/forms-Recruitment-Center.aspx</t>
  </si>
  <si>
    <t>Midway (KY)</t>
  </si>
  <si>
    <t>77.70%</t>
  </si>
  <si>
    <t>n3491</t>
  </si>
  <si>
    <t>Walls</t>
  </si>
  <si>
    <t>jwalls@midway.edu</t>
  </si>
  <si>
    <t>859-846-5311</t>
  </si>
  <si>
    <t>https://www.facebook.com/jay.walls.94</t>
  </si>
  <si>
    <t>n32665</t>
  </si>
  <si>
    <t>Kundert</t>
  </si>
  <si>
    <t>lauren.kundert@midway.edu</t>
  </si>
  <si>
    <t>https://twitter.com/midwayxc_tf</t>
  </si>
  <si>
    <t>https://www.facebook.com/groups/1252690488195475/</t>
  </si>
  <si>
    <t>https://www.instagram.com/midwayuniversityxc_tf/</t>
  </si>
  <si>
    <t>n20784</t>
  </si>
  <si>
    <t>n32666</t>
  </si>
  <si>
    <t>https://x.com/themarcjohnnfl</t>
  </si>
  <si>
    <t>Union Commonwealth University</t>
  </si>
  <si>
    <t>Barbourville</t>
  </si>
  <si>
    <t>157863</t>
  </si>
  <si>
    <t>https://www.unionky.edu/academics/undergraduate-programs</t>
  </si>
  <si>
    <t>n15486</t>
  </si>
  <si>
    <t>Jelks</t>
  </si>
  <si>
    <t>cjelks@unionky.edu</t>
  </si>
  <si>
    <t>606-546-1331</t>
  </si>
  <si>
    <t>https://gounionbulldogs.com/sports/mtrack-ind/index</t>
  </si>
  <si>
    <t>https://www.gounionbulldogs.com/recruiting</t>
  </si>
  <si>
    <t>Union (KY)</t>
  </si>
  <si>
    <t>56.40%</t>
  </si>
  <si>
    <t>$37,810</t>
  </si>
  <si>
    <t>University of Pikeville</t>
  </si>
  <si>
    <t>Pikeville</t>
  </si>
  <si>
    <t>157535</t>
  </si>
  <si>
    <t>http://www.upike.edu/Admissions/majors</t>
  </si>
  <si>
    <t>n3532</t>
  </si>
  <si>
    <t>Espinoza</t>
  </si>
  <si>
    <t>Director of Track-and-Field, Head Coach</t>
  </si>
  <si>
    <t>davidespinoza@upike.edu</t>
  </si>
  <si>
    <t>606-218-5385</t>
  </si>
  <si>
    <t>https://upikebears.com/sports/mens-track-and-field</t>
  </si>
  <si>
    <t>https://twitter.com/runningbeaver07</t>
  </si>
  <si>
    <t>https://twitter.com/upikexc_track</t>
  </si>
  <si>
    <t>https://www.facebook.com/david.espinoza.376</t>
  </si>
  <si>
    <t>https://www.instagram.com/upike_tf/</t>
  </si>
  <si>
    <t>https://upikebears.com/sb_output.aspx?form=3</t>
  </si>
  <si>
    <t>$35,140</t>
  </si>
  <si>
    <t>n32667</t>
  </si>
  <si>
    <t>AC Michaela has been removed.</t>
  </si>
  <si>
    <t>https://twitter.com/michaelacrunkle</t>
  </si>
  <si>
    <t>https://twitter.com/upike_tf</t>
  </si>
  <si>
    <t>https://www.instagram.com/upikexctrack/</t>
  </si>
  <si>
    <t>University of the Cumberlands</t>
  </si>
  <si>
    <t>156541</t>
  </si>
  <si>
    <t>https://www.ucumberlands.edu/academics/programs</t>
  </si>
  <si>
    <t>n21835</t>
  </si>
  <si>
    <t>Sowder</t>
  </si>
  <si>
    <t>bradley.sowder@ucumberlands.edu</t>
  </si>
  <si>
    <t>https://cumberlandspatriots.com/sports/mens-track-and-field</t>
  </si>
  <si>
    <t>https://twitter.com/b_radvolt</t>
  </si>
  <si>
    <t>https://twitter.com/ucpatriotstrack</t>
  </si>
  <si>
    <t>https://www.facebook.com/CumberlandsTrackXC/</t>
  </si>
  <si>
    <t>https://www.instagram.com/bsvolt/</t>
  </si>
  <si>
    <t>https://www.instagram.com/ucpatriotstrack_xc/</t>
  </si>
  <si>
    <t>https://cumberlandspatriots.com/sb_output.aspx?form=3</t>
  </si>
  <si>
    <t>Cumberlands (KY)</t>
  </si>
  <si>
    <t>$24,884</t>
  </si>
  <si>
    <t>n27424</t>
  </si>
  <si>
    <t>Durbin</t>
  </si>
  <si>
    <t>cody.durbin@ucumberlands.edu</t>
  </si>
  <si>
    <t>https://twitter.com/durbin_cody</t>
  </si>
  <si>
    <t>https://www.instagram.com/durbin_cody/</t>
  </si>
  <si>
    <t>n30728</t>
  </si>
  <si>
    <t>Derek.White@ucumberlands.edu</t>
  </si>
  <si>
    <t>https://facebook.com/people/Derek-White/100024308136752/</t>
  </si>
  <si>
    <t>n27425</t>
  </si>
  <si>
    <t>Overholser</t>
  </si>
  <si>
    <t>james.overholser@ucumberlands.edu</t>
  </si>
  <si>
    <t>n29321</t>
  </si>
  <si>
    <t>AC Abriella has been removed.</t>
  </si>
  <si>
    <t>Dillard University</t>
  </si>
  <si>
    <t>158802</t>
  </si>
  <si>
    <t>https://www.dillard.edu/academics/majors.php</t>
  </si>
  <si>
    <t>n13525</t>
  </si>
  <si>
    <t>Nile</t>
  </si>
  <si>
    <t>Legania</t>
  </si>
  <si>
    <t>nlegania@dillard.edu</t>
  </si>
  <si>
    <t>504-816-4957</t>
  </si>
  <si>
    <t>https://www.dillardbleudevils.com/sports/mtrack-out/index</t>
  </si>
  <si>
    <t>https://twitter.com/_thetrackcoach_</t>
  </si>
  <si>
    <t>https://www.facebook.com/nile.legania</t>
  </si>
  <si>
    <t>https://www.instagram.com/_thetrackcoach_/</t>
  </si>
  <si>
    <t>http://www.dillardbleudevils.com/SIDHelp.php?action=form&amp;parameters=30</t>
  </si>
  <si>
    <t>Dillard</t>
  </si>
  <si>
    <t>56.58%</t>
  </si>
  <si>
    <t>$35,151</t>
  </si>
  <si>
    <t>n19298</t>
  </si>
  <si>
    <t>Scruggs</t>
  </si>
  <si>
    <t>Bscruggs@dillard.edu</t>
  </si>
  <si>
    <t>https://twitter.com/CoachBScruggs</t>
  </si>
  <si>
    <t>https://www.facebook.com/iambsolo</t>
  </si>
  <si>
    <t>https://www.instagram.com/brandoid/</t>
  </si>
  <si>
    <t>Loyola University New Orleans</t>
  </si>
  <si>
    <t>159656</t>
  </si>
  <si>
    <t>http://apply.loyno.edu/majors-degrees-programs</t>
  </si>
  <si>
    <t>n7192</t>
  </si>
  <si>
    <t>Masanet</t>
  </si>
  <si>
    <t>gtmasane@loyno.edu</t>
  </si>
  <si>
    <t>504-864-7396</t>
  </si>
  <si>
    <t>https://loyolawolfpack.com/sports/mens-indoor-track-and-field</t>
  </si>
  <si>
    <t>https://www.instagram.com/loynoxctf/</t>
  </si>
  <si>
    <t>https://www.loyolawolfpack.com/recruitingFR/19.php</t>
  </si>
  <si>
    <t>Loyola (LA)</t>
  </si>
  <si>
    <t>70.63%</t>
  </si>
  <si>
    <t>$60,284</t>
  </si>
  <si>
    <t>n30131</t>
  </si>
  <si>
    <t>Kindell</t>
  </si>
  <si>
    <t>spkindel@loyno.edu</t>
  </si>
  <si>
    <t>https://twitter.com/loyolano_tf_xc</t>
  </si>
  <si>
    <t>https://facebook.com/loyola.wolfpack.track.xc</t>
  </si>
  <si>
    <t>Xavier University of Louisiana</t>
  </si>
  <si>
    <t>160904</t>
  </si>
  <si>
    <t>http://www.xula.edu/cas/undergradprograms.html</t>
  </si>
  <si>
    <t>n3651</t>
  </si>
  <si>
    <t>Yhann</t>
  </si>
  <si>
    <t>Plummer</t>
  </si>
  <si>
    <t>yplummer@xula.edu</t>
  </si>
  <si>
    <t>504-520-5007</t>
  </si>
  <si>
    <t>https://xulagold.com/sports/mens-track-and-field</t>
  </si>
  <si>
    <t>https://twitter.com/xctfxula</t>
  </si>
  <si>
    <t>https://www.instagram.com/xctf.xula.gold/</t>
  </si>
  <si>
    <t>https://xulagold.com/sb_output.aspx?form=3</t>
  </si>
  <si>
    <t>Xavier (LA)</t>
  </si>
  <si>
    <t>510-570</t>
  </si>
  <si>
    <t>77.50%</t>
  </si>
  <si>
    <t>$39,432</t>
  </si>
  <si>
    <t>n32249</t>
  </si>
  <si>
    <t>https://twitter.com/xula1925</t>
  </si>
  <si>
    <t>https://www.instagram.com/__amberparks/</t>
  </si>
  <si>
    <t>n23536</t>
  </si>
  <si>
    <t>akidd3@xula.edu</t>
  </si>
  <si>
    <t>n24629</t>
  </si>
  <si>
    <t>Darrick</t>
  </si>
  <si>
    <t>Aquinas College - Michigan</t>
  </si>
  <si>
    <t>168786</t>
  </si>
  <si>
    <t>https://www.aquinas.edu/academics/undergraduate</t>
  </si>
  <si>
    <t>n3728</t>
  </si>
  <si>
    <t>Wojciakowski</t>
  </si>
  <si>
    <t>wojcimic@aquinas.edu</t>
  </si>
  <si>
    <t>616-632-2482</t>
  </si>
  <si>
    <t>https://aqsaints.com/sports/mens-track-and-field</t>
  </si>
  <si>
    <t>https://twitter.com/aqxc_tf</t>
  </si>
  <si>
    <t>https://www.facebook.com/mike.wojciakowski</t>
  </si>
  <si>
    <t>https://www.facebook.com/AquinasCollegeXCTF/</t>
  </si>
  <si>
    <t>https://www.instagram.com/aquinastfxc/</t>
  </si>
  <si>
    <t>https://admissions.aquinas.edu/register/recruit_menstrackandfield</t>
  </si>
  <si>
    <t>Aquinas</t>
  </si>
  <si>
    <t>66.48%</t>
  </si>
  <si>
    <t>$47,728</t>
  </si>
  <si>
    <t>n3731</t>
  </si>
  <si>
    <t>reillynj@hotmail.com</t>
  </si>
  <si>
    <t>n33070</t>
  </si>
  <si>
    <t>https://x.com/aqxc_tf</t>
  </si>
  <si>
    <t>https://www.instagram.com/aquinascollegexctf/</t>
  </si>
  <si>
    <t>n33071</t>
  </si>
  <si>
    <t>n3733</t>
  </si>
  <si>
    <t>Thelen</t>
  </si>
  <si>
    <t>nwt001@aquinas.edu</t>
  </si>
  <si>
    <t>n3729</t>
  </si>
  <si>
    <t>Winne</t>
  </si>
  <si>
    <t>ktw003@aquinas.edu</t>
  </si>
  <si>
    <t>616-632-2876</t>
  </si>
  <si>
    <t>https://twitter.com/kquinn1</t>
  </si>
  <si>
    <t>Cleary University</t>
  </si>
  <si>
    <t>169327</t>
  </si>
  <si>
    <t>https://www.cleary.edu/programs/</t>
  </si>
  <si>
    <t>n25452</t>
  </si>
  <si>
    <t>vdavis@cleary.edu</t>
  </si>
  <si>
    <t>517-338-3049</t>
  </si>
  <si>
    <t>https://clearycougars.com/sports/mtrack-out/index</t>
  </si>
  <si>
    <t>https://twitter.com/ClearyXCTF</t>
  </si>
  <si>
    <t>https://www.instagram.com/vernonvjdavis/</t>
  </si>
  <si>
    <t>Cleary (MI)</t>
  </si>
  <si>
    <t>$37,464</t>
  </si>
  <si>
    <t>n25252</t>
  </si>
  <si>
    <t>Serafin</t>
  </si>
  <si>
    <t>Llerena</t>
  </si>
  <si>
    <t>sllerena@cleary.edu</t>
  </si>
  <si>
    <t>n33072</t>
  </si>
  <si>
    <t>Bart</t>
  </si>
  <si>
    <t>https://www.instagram.com/cleary_tfxc/</t>
  </si>
  <si>
    <t>n25453</t>
  </si>
  <si>
    <t>Yeck</t>
  </si>
  <si>
    <t>nyeck@cleary.edu</t>
  </si>
  <si>
    <t>Cornerstone University</t>
  </si>
  <si>
    <t>170037</t>
  </si>
  <si>
    <t>https://www.cornerstone.edu/academics/undergrad/all-majors-and-programs/</t>
  </si>
  <si>
    <t>n3816</t>
  </si>
  <si>
    <t>andy.wright@cornerstone.edu</t>
  </si>
  <si>
    <t>616-222-5427</t>
  </si>
  <si>
    <t>https://cugoldeneagles.com/sports/mens-track-and-field</t>
  </si>
  <si>
    <t>https://twitter.com/cornerstonexctf</t>
  </si>
  <si>
    <t>https://www.instagram.com/cornerstonexctf/</t>
  </si>
  <si>
    <t>https://www.frontrush.com/FR_Web_App/Player/PlayerSubmit.aspx?sid=MTIzOTQ=-ze+jboky4LM=&amp;ptype=Recruit</t>
  </si>
  <si>
    <t>Cornerstone</t>
  </si>
  <si>
    <t>580-590</t>
  </si>
  <si>
    <t>460-470</t>
  </si>
  <si>
    <t>87.86%</t>
  </si>
  <si>
    <t>$39,580</t>
  </si>
  <si>
    <t>n7422</t>
  </si>
  <si>
    <t>616-977-5427</t>
  </si>
  <si>
    <t>n6706</t>
  </si>
  <si>
    <t>Schalk</t>
  </si>
  <si>
    <t>jason.schalk@cornerstone.edu</t>
  </si>
  <si>
    <t>616-222-1507</t>
  </si>
  <si>
    <t>https://twitter.com/coachschalk_cu</t>
  </si>
  <si>
    <t>https://www.facebook.com/jason.schalk.5</t>
  </si>
  <si>
    <t>n3819</t>
  </si>
  <si>
    <t>Wittenbach</t>
  </si>
  <si>
    <t>gabriela.wittenbach@cornerstone.edu</t>
  </si>
  <si>
    <t>https://www.facebook.com/gabby.holyfield</t>
  </si>
  <si>
    <t>n3818</t>
  </si>
  <si>
    <t>jason.luke@cornerstone.edu</t>
  </si>
  <si>
    <t>616-566-3231</t>
  </si>
  <si>
    <t>n6649</t>
  </si>
  <si>
    <t>Koutz</t>
  </si>
  <si>
    <t>paul.koutz@cornerstone.edu</t>
  </si>
  <si>
    <t>c:616-340-7071</t>
  </si>
  <si>
    <t>n33363</t>
  </si>
  <si>
    <t>Brightmon</t>
  </si>
  <si>
    <t>https://www.facebook.com/CornerstoneXCTF/</t>
  </si>
  <si>
    <t>n33362</t>
  </si>
  <si>
    <t>https://x.com/Kimballm7</t>
  </si>
  <si>
    <t>n23899</t>
  </si>
  <si>
    <t>Adriel</t>
  </si>
  <si>
    <t>n23900</t>
  </si>
  <si>
    <t>Kenan</t>
  </si>
  <si>
    <t>Swihart</t>
  </si>
  <si>
    <t>Lawrence Technological University</t>
  </si>
  <si>
    <t>Southfield</t>
  </si>
  <si>
    <t>170675</t>
  </si>
  <si>
    <t>https://www.ltu.edu/academicsandmajors/</t>
  </si>
  <si>
    <t>n30132</t>
  </si>
  <si>
    <t>Wilks</t>
  </si>
  <si>
    <t>coachjazz33@gmail.com</t>
  </si>
  <si>
    <t>614-843-0540</t>
  </si>
  <si>
    <t>https://ltuathletics.com/sports/mens-track-and-field</t>
  </si>
  <si>
    <t>https://x.com/ltucrosscountry</t>
  </si>
  <si>
    <t>https://www.instagram.com/coachjazz33/</t>
  </si>
  <si>
    <t>https://www.instagram.com/ltu_taf/</t>
  </si>
  <si>
    <t>Lawrence Tech</t>
  </si>
  <si>
    <t>$53,676</t>
  </si>
  <si>
    <t>n34447</t>
  </si>
  <si>
    <t>Maliea</t>
  </si>
  <si>
    <t>Mmay1@ltu.edu</t>
  </si>
  <si>
    <t>n32250</t>
  </si>
  <si>
    <t>Rybk</t>
  </si>
  <si>
    <t>rybkasaiz@ltu.edu</t>
  </si>
  <si>
    <t>https://www.facebook.com/BlueDevilXC/</t>
  </si>
  <si>
    <t>n27427</t>
  </si>
  <si>
    <t>Crabill</t>
  </si>
  <si>
    <t>jcrabill@ltu.edu</t>
  </si>
  <si>
    <t>https://twitter.com/LTUCrossCountry</t>
  </si>
  <si>
    <t>n32668</t>
  </si>
  <si>
    <t>https://www.facebook.com/antonio.combs.7/</t>
  </si>
  <si>
    <t>n27428</t>
  </si>
  <si>
    <t>AC Angelo has been removed.</t>
  </si>
  <si>
    <t>Madonna University</t>
  </si>
  <si>
    <t>Livonia</t>
  </si>
  <si>
    <t>170,806</t>
  </si>
  <si>
    <t>https://www.madonna.edu/academics/areas-of-study/</t>
  </si>
  <si>
    <t>n25253</t>
  </si>
  <si>
    <t>Latnie</t>
  </si>
  <si>
    <t>https://mucrusaders.com/sports/mens-track-and-field</t>
  </si>
  <si>
    <t>https://twitter.com/mucrusadersxctf</t>
  </si>
  <si>
    <t>https://www.frontrush.com/FR_Web_App/Player/PlayerSubmit.aspx?sid=MTE4MjY=-SZrUte0S4Es=&amp;ptype=recruit</t>
  </si>
  <si>
    <t>Madonna</t>
  </si>
  <si>
    <t>72.63%</t>
  </si>
  <si>
    <t>$39,460</t>
  </si>
  <si>
    <t>n8776</t>
  </si>
  <si>
    <t>slatnie@madonna.edu</t>
  </si>
  <si>
    <t>734-432-5469</t>
  </si>
  <si>
    <t>n27429</t>
  </si>
  <si>
    <t>Abrianna</t>
  </si>
  <si>
    <t>Debono</t>
  </si>
  <si>
    <t>n27430</t>
  </si>
  <si>
    <t>https://www.instagram.com/coachoruns/</t>
  </si>
  <si>
    <t>n29323</t>
  </si>
  <si>
    <t>Koger</t>
  </si>
  <si>
    <t>jkoger@madonna.edu</t>
  </si>
  <si>
    <t>734-432-5609</t>
  </si>
  <si>
    <t>https://www.facebook.com/MUCrusaders</t>
  </si>
  <si>
    <t>n8775</t>
  </si>
  <si>
    <t>Assistant Coach (Distance, Vertical Jumps)</t>
  </si>
  <si>
    <t>pdaugherty@madonna.edu</t>
  </si>
  <si>
    <t>734-432-5634</t>
  </si>
  <si>
    <t>n33365</t>
  </si>
  <si>
    <t>https://www.instagram.com/mucrusaderstfxc/</t>
  </si>
  <si>
    <t>n33364</t>
  </si>
  <si>
    <t>Sullis</t>
  </si>
  <si>
    <t>Rochester Christian University</t>
  </si>
  <si>
    <t>Rochester Hills</t>
  </si>
  <si>
    <t>https://rochesteru.edu/academics/</t>
  </si>
  <si>
    <t>n26617</t>
  </si>
  <si>
    <t>Fickel</t>
  </si>
  <si>
    <t>emma.fickel@rcu.edu</t>
  </si>
  <si>
    <t>https://www.facebook.com/RUCrossCountryTrackAndField/</t>
  </si>
  <si>
    <t>https://uofrathletics.com/sb_output.aspx?form=5</t>
  </si>
  <si>
    <t>Rochester Christian</t>
  </si>
  <si>
    <t>Rochester (MI)</t>
  </si>
  <si>
    <t>n28660</t>
  </si>
  <si>
    <t>Bole</t>
  </si>
  <si>
    <t>https://www.facebook.com/urtfxc/</t>
  </si>
  <si>
    <t>n28659</t>
  </si>
  <si>
    <t>Nikole</t>
  </si>
  <si>
    <t>Sargent</t>
  </si>
  <si>
    <t>Siena Heights University</t>
  </si>
  <si>
    <t>172264</t>
  </si>
  <si>
    <t>http://sienaheights.edu/Academics/Majors-Programs</t>
  </si>
  <si>
    <t>n28079</t>
  </si>
  <si>
    <t>Johann</t>
  </si>
  <si>
    <t>https://shusaints.com/sports/mtrack/index</t>
  </si>
  <si>
    <t>https://www.facebook.com/sienaheightstrackandfield/</t>
  </si>
  <si>
    <t>https://shusaints.com/recruiting/recruiting_central/mens-track-recruit</t>
  </si>
  <si>
    <t>Siena Heights</t>
  </si>
  <si>
    <t>72.77%</t>
  </si>
  <si>
    <t>$41,736</t>
  </si>
  <si>
    <t>n30729</t>
  </si>
  <si>
    <t>Gipple</t>
  </si>
  <si>
    <t>mgipple@sienaheights.edu</t>
  </si>
  <si>
    <t>n28081</t>
  </si>
  <si>
    <t>Nimtz</t>
  </si>
  <si>
    <t>Assistant Coach (Horizontal Jumps, Hurdles)</t>
  </si>
  <si>
    <t>animtz@sienaheights.edu</t>
  </si>
  <si>
    <t>517-282-7009</t>
  </si>
  <si>
    <t>n28082</t>
  </si>
  <si>
    <t>blewis6@sienaheights.edu</t>
  </si>
  <si>
    <t>n4033</t>
  </si>
  <si>
    <t>krichar2@sienaheights.edu</t>
  </si>
  <si>
    <t>517-264-7881</t>
  </si>
  <si>
    <t>Spring Arbor University</t>
  </si>
  <si>
    <t>Spring Arbor</t>
  </si>
  <si>
    <t>172334</t>
  </si>
  <si>
    <t>https://www.arbor.edu/academics/majors-and-programs/</t>
  </si>
  <si>
    <t>n17417</t>
  </si>
  <si>
    <t>kameron.mills@arbor.edu</t>
  </si>
  <si>
    <t>517-750-6788</t>
  </si>
  <si>
    <t>https://saucougars.com/sports/mtrack</t>
  </si>
  <si>
    <t>https://twitter.com/killa_mills</t>
  </si>
  <si>
    <t>https://www.facebook.com/SAUCougarsXCTF</t>
  </si>
  <si>
    <t>https://www.instagram.com/saucougarstf/</t>
  </si>
  <si>
    <t>https://saucougars.com/sports/2020/6/2/83_132355803436880852.aspx?id=83</t>
  </si>
  <si>
    <t>63.21%</t>
  </si>
  <si>
    <t>$43,508</t>
  </si>
  <si>
    <t>n6787</t>
  </si>
  <si>
    <t>Burk</t>
  </si>
  <si>
    <t>bryan.burk@arbor.edu</t>
  </si>
  <si>
    <t>https://www.facebook.com/Spring-Arbor-University-Mens-Track-Field-Team-143044469195698/</t>
  </si>
  <si>
    <t>n23901</t>
  </si>
  <si>
    <t>Goorhouse</t>
  </si>
  <si>
    <t>https://twitter.com/saucougarsxctf</t>
  </si>
  <si>
    <t>n7791</t>
  </si>
  <si>
    <t>Koepf</t>
  </si>
  <si>
    <t>n32252</t>
  </si>
  <si>
    <t>Pachulski</t>
  </si>
  <si>
    <t>n32251</t>
  </si>
  <si>
    <t>Vancalbergh</t>
  </si>
  <si>
    <t>Blue Mountain Christian University</t>
  </si>
  <si>
    <t>Blue Mountain</t>
  </si>
  <si>
    <t>175430</t>
  </si>
  <si>
    <t>https://bmc.edu/academic-programs</t>
  </si>
  <si>
    <t>Laney</t>
  </si>
  <si>
    <t>planey@bmc.edu</t>
  </si>
  <si>
    <t>662-685-4771x109</t>
  </si>
  <si>
    <t>https://bmcusports.com/sports/mens-tennis</t>
  </si>
  <si>
    <t>https://twitter.com/phillip_laney</t>
  </si>
  <si>
    <t>https://www.facebook.com/phillip.laney.3/</t>
  </si>
  <si>
    <t>https://www.bmcsports.com/recuiting-page</t>
  </si>
  <si>
    <t>Blue Mountain (MS)</t>
  </si>
  <si>
    <t>500-520</t>
  </si>
  <si>
    <t>520-540</t>
  </si>
  <si>
    <t>97.89%</t>
  </si>
  <si>
    <t>$27,825</t>
  </si>
  <si>
    <t>Rust College</t>
  </si>
  <si>
    <t>Holly Spring</t>
  </si>
  <si>
    <t>https://www.rustcollege.edu/about-rust-college/academics/</t>
  </si>
  <si>
    <t>n34448</t>
  </si>
  <si>
    <t>Damien</t>
  </si>
  <si>
    <t>Brigham</t>
  </si>
  <si>
    <t>dbrigham@rustcollege.edu</t>
  </si>
  <si>
    <t>https://rust.prestosports.com/sports/recruiting_form</t>
  </si>
  <si>
    <t>Rust</t>
  </si>
  <si>
    <t>215-669</t>
  </si>
  <si>
    <t>225-670</t>
  </si>
  <si>
    <t>17-18</t>
  </si>
  <si>
    <t>176318</t>
  </si>
  <si>
    <t>n32253</t>
  </si>
  <si>
    <t>Venecca</t>
  </si>
  <si>
    <t>vgreen@rustcollege.edu</t>
  </si>
  <si>
    <t>662-252-8000x4407</t>
  </si>
  <si>
    <t>https://www.instagram.com/rust_track_/</t>
  </si>
  <si>
    <t>$23,320</t>
  </si>
  <si>
    <t>William Carey University</t>
  </si>
  <si>
    <t>176479</t>
  </si>
  <si>
    <t>https://www.wmcarey.edu/academics</t>
  </si>
  <si>
    <t>n15839</t>
  </si>
  <si>
    <t>rmckenzie@wmcarey.edu</t>
  </si>
  <si>
    <t>601-318-6752</t>
  </si>
  <si>
    <t>https://careyathletics.com/sports/mens-track-and-field</t>
  </si>
  <si>
    <t>https://twitter.com/wcutrack</t>
  </si>
  <si>
    <t>https://www.facebook.com/WmCareyTrack/</t>
  </si>
  <si>
    <t>https://www.instagram.com/wmcareytrack/</t>
  </si>
  <si>
    <t>https://www.careyathletics.com/recruiting/0/9</t>
  </si>
  <si>
    <t>William Carey (MS)</t>
  </si>
  <si>
    <t>520-680</t>
  </si>
  <si>
    <t>57.76%</t>
  </si>
  <si>
    <t>$24,807</t>
  </si>
  <si>
    <t>n15840</t>
  </si>
  <si>
    <t>Dias</t>
  </si>
  <si>
    <t>mdias@wmcarey.edu</t>
  </si>
  <si>
    <t>601-318-6313</t>
  </si>
  <si>
    <t>https://www.instagram.com/coachmdias/</t>
  </si>
  <si>
    <t>Avila University</t>
  </si>
  <si>
    <t>Kansas City (MO)</t>
  </si>
  <si>
    <t>176628</t>
  </si>
  <si>
    <t>https://www.avila.edu/academics/</t>
  </si>
  <si>
    <t>n13061</t>
  </si>
  <si>
    <t>Je'Kel</t>
  </si>
  <si>
    <t>jekel.smith@avila.edu</t>
  </si>
  <si>
    <t>816-501-2477</t>
  </si>
  <si>
    <t>https://www.avilaathletics.com/sports/mtrack-out/index</t>
  </si>
  <si>
    <t>https://www.facebook.com/jekel.smith/</t>
  </si>
  <si>
    <t>https://www.avilaathletics.com/recruiting.php</t>
  </si>
  <si>
    <t>Avila</t>
  </si>
  <si>
    <t>36.27%</t>
  </si>
  <si>
    <t>$33,202</t>
  </si>
  <si>
    <t>n13060</t>
  </si>
  <si>
    <t>tyler.sloan@avila.edu</t>
  </si>
  <si>
    <t>Central Methodist University</t>
  </si>
  <si>
    <t>Fayette</t>
  </si>
  <si>
    <t>176947</t>
  </si>
  <si>
    <t>https://www.centralmethodist.edu/academics/undergraduate/index.php</t>
  </si>
  <si>
    <t>n29801</t>
  </si>
  <si>
    <t>Kailey</t>
  </si>
  <si>
    <t>kjohnson@centralmethodist.edu</t>
  </si>
  <si>
    <t>https://www.cmueagles.com/sports/mtrack/index</t>
  </si>
  <si>
    <t>https://twitter.com/ccsjwave</t>
  </si>
  <si>
    <t>https://www.cmueagles.com/sports/wtrack/TF_Recruiting_Questionnaire</t>
  </si>
  <si>
    <t>Central Methodist</t>
  </si>
  <si>
    <t>95.32%</t>
  </si>
  <si>
    <t>$41,822</t>
  </si>
  <si>
    <t>n7623</t>
  </si>
  <si>
    <t>kranderson@centralmethodist.edu</t>
  </si>
  <si>
    <t>660-248-6312</t>
  </si>
  <si>
    <t>https://twitter.com/coachkenny__</t>
  </si>
  <si>
    <t>https://twitter.com/cmuxctf</t>
  </si>
  <si>
    <t>https://www.instagram.com/cmuxctf/</t>
  </si>
  <si>
    <t>n9596</t>
  </si>
  <si>
    <t>AC Tevin has been removed.</t>
  </si>
  <si>
    <t>College of the Ozarks</t>
  </si>
  <si>
    <t>Point Lookout</t>
  </si>
  <si>
    <t>178697</t>
  </si>
  <si>
    <t>https://www.cofo.edu/Academics/Majors-Minors</t>
  </si>
  <si>
    <t>n29610</t>
  </si>
  <si>
    <t>mlarkin@cofo.edu</t>
  </si>
  <si>
    <t>https://twitter.com/CofOTrack</t>
  </si>
  <si>
    <t>https://www.instagram.com/cofotrackandfield/</t>
  </si>
  <si>
    <t>College of the Ozarks (MO)</t>
  </si>
  <si>
    <t>50.00%</t>
  </si>
  <si>
    <t>$33,220</t>
  </si>
  <si>
    <t>Ozarks (MO)</t>
  </si>
  <si>
    <t>Columbia College - Missouri</t>
  </si>
  <si>
    <t>177065</t>
  </si>
  <si>
    <t>http://www.ccis.edu/degrees/all.aspx</t>
  </si>
  <si>
    <t>n21839</t>
  </si>
  <si>
    <t>Cape</t>
  </si>
  <si>
    <t>brcape1@ccis.edu</t>
  </si>
  <si>
    <t>573-205-0085</t>
  </si>
  <si>
    <t>https://columbiacougars.com/sports/mens-track-and-field</t>
  </si>
  <si>
    <t>https://twitter.com/Cougars_xctrack</t>
  </si>
  <si>
    <t>https://gokoalas.com/sports/wtrack/recruiting/questionnaire</t>
  </si>
  <si>
    <t>Columbia (MO)</t>
  </si>
  <si>
    <t>48.40%</t>
  </si>
  <si>
    <t>$38,634</t>
  </si>
  <si>
    <t>n29325</t>
  </si>
  <si>
    <t>Nadia</t>
  </si>
  <si>
    <t>Fanjul Sanchez-Porro</t>
  </si>
  <si>
    <t>Graduate Assistant (Sprints, Jumps)</t>
  </si>
  <si>
    <t>nfanjulsanchezp1@cougars.ccis.edu</t>
  </si>
  <si>
    <t>https://twitter.com/cougars_xctrack</t>
  </si>
  <si>
    <t>https://www.facebook.com/CCCougars</t>
  </si>
  <si>
    <t>n18598</t>
  </si>
  <si>
    <t>McCaleb</t>
  </si>
  <si>
    <t>mdmccaleb1@ccis.edu</t>
  </si>
  <si>
    <t>573-875-4610</t>
  </si>
  <si>
    <t>https://twitter.com/m_mccaleb79</t>
  </si>
  <si>
    <t>n28083</t>
  </si>
  <si>
    <t>Bontz</t>
  </si>
  <si>
    <t>rbontz@ccis.edu</t>
  </si>
  <si>
    <t>573-875-7723</t>
  </si>
  <si>
    <t>https://www.instagram.com/ccxc_tf/</t>
  </si>
  <si>
    <t>Culver-Stockton College</t>
  </si>
  <si>
    <t>177144</t>
  </si>
  <si>
    <t>http://www.culver.edu/future-students/undergraduate/majors/</t>
  </si>
  <si>
    <t>n26024</t>
  </si>
  <si>
    <t>hdavis@culver.edu</t>
  </si>
  <si>
    <t>573-288-6000x6722</t>
  </si>
  <si>
    <t>https://www.cscwildcats.com/sports/mtrack-out/index</t>
  </si>
  <si>
    <t>https://twitter.com/culvertrack1</t>
  </si>
  <si>
    <t>https://www.facebook.com/CulverStocktonCrossCountryTrackField</t>
  </si>
  <si>
    <t>https://www.cscwildcats.com/recruiting.php</t>
  </si>
  <si>
    <t>Culver-Stockton</t>
  </si>
  <si>
    <t>98.21%</t>
  </si>
  <si>
    <t>$41,401</t>
  </si>
  <si>
    <t>n32254</t>
  </si>
  <si>
    <t>jseaton@culver.edu</t>
  </si>
  <si>
    <t>https://x.com/CSCWildcatXCTF</t>
  </si>
  <si>
    <t>https://www.facebook.com/CulverStocktonCrossCountryTrackField/</t>
  </si>
  <si>
    <t>https://www.instagram.com/culverstocktonxctf/</t>
  </si>
  <si>
    <t>Evangel University</t>
  </si>
  <si>
    <t>177339</t>
  </si>
  <si>
    <t>https://www.evangel.edu/academics/undergraduate/programs-list/</t>
  </si>
  <si>
    <t>n7626</t>
  </si>
  <si>
    <t>Staley</t>
  </si>
  <si>
    <t>staleyb@evangel.edu</t>
  </si>
  <si>
    <t>417-865-2815x7361</t>
  </si>
  <si>
    <t>https://evangelathletics.com/sports/mens-track-and-field</t>
  </si>
  <si>
    <t>https://twitter.com/brandonstaley18</t>
  </si>
  <si>
    <t>https://www.facebook.com/brandon.staley.94</t>
  </si>
  <si>
    <t>https://www.facebook.com/evangeltrack/</t>
  </si>
  <si>
    <t>https://www.evangelathletics.com/sports/mtrack/recruit</t>
  </si>
  <si>
    <t>Evangel</t>
  </si>
  <si>
    <t>94.43%</t>
  </si>
  <si>
    <t>$39,164</t>
  </si>
  <si>
    <t>Hannibal-LaGrange University</t>
  </si>
  <si>
    <t>Hannibal</t>
  </si>
  <si>
    <t>177542</t>
  </si>
  <si>
    <t>https://www.hlg.edu/academics/undergraduate-majors/</t>
  </si>
  <si>
    <t>n13798</t>
  </si>
  <si>
    <t>Stoffel</t>
  </si>
  <si>
    <t>luke.stoffel@hlg.edu</t>
  </si>
  <si>
    <t>573-629-3221</t>
  </si>
  <si>
    <t>https://hlgtrojans.com/sports/mens-track-and-field</t>
  </si>
  <si>
    <t>https://hlgtrojans.com/sports/2021/10/18/cross-country-track-field.aspx</t>
  </si>
  <si>
    <t>Hannibal-LaGrange</t>
  </si>
  <si>
    <t>535-635</t>
  </si>
  <si>
    <t>70.93%</t>
  </si>
  <si>
    <t>$36,481</t>
  </si>
  <si>
    <t>n33074</t>
  </si>
  <si>
    <t>Tiah</t>
  </si>
  <si>
    <t>Cupp</t>
  </si>
  <si>
    <t>https://twitter.com/hlgu_xc_tf</t>
  </si>
  <si>
    <t>https://www.instagram.com/hlgu_xc_track/</t>
  </si>
  <si>
    <t>n33073</t>
  </si>
  <si>
    <t>https://www.instagram.com/coach.colton/reels/</t>
  </si>
  <si>
    <t>Harris-Stowe State University</t>
  </si>
  <si>
    <t>177551</t>
  </si>
  <si>
    <t>http://go.hssu.edu/rsp_content.cfm?wid=50&amp;pid=473</t>
  </si>
  <si>
    <t>n31532</t>
  </si>
  <si>
    <t>reedj@hssu.edu</t>
  </si>
  <si>
    <t>https://hornetsathletics.com/sports/mens-track-and-field</t>
  </si>
  <si>
    <t>https://twitter.com/harrisstowe</t>
  </si>
  <si>
    <t>https://www.facebook.com/people/HSSU-Track-Field/100063727445782/</t>
  </si>
  <si>
    <t>https://www.instagram.com/hssutrackandfield/</t>
  </si>
  <si>
    <t>https://hornetsathletics.com/sb_output.aspx?form=3</t>
  </si>
  <si>
    <t>Harris-Stowe</t>
  </si>
  <si>
    <t>$27,169</t>
  </si>
  <si>
    <t>n29327</t>
  </si>
  <si>
    <t>Darnez</t>
  </si>
  <si>
    <t>https://www.instagram.com/tranz4rmed/</t>
  </si>
  <si>
    <t>Missouri Baptist University</t>
  </si>
  <si>
    <t>178244</t>
  </si>
  <si>
    <t>https://www.mobap.edu/academics-overview/academics-undergraduate-academic-divisions/</t>
  </si>
  <si>
    <t>n34036</t>
  </si>
  <si>
    <t>Proleine</t>
  </si>
  <si>
    <t>Proleine.Pierre@mobap.edu</t>
  </si>
  <si>
    <t>636-395-8715</t>
  </si>
  <si>
    <t>https://mbuspartans.com/sports/mens-track-and-field</t>
  </si>
  <si>
    <t>https://x.com/mbu_xctf</t>
  </si>
  <si>
    <t>https://www.instagram.com/mbuxctf/</t>
  </si>
  <si>
    <t>https://mbuspartans.com/sb_output.aspx?form=3</t>
  </si>
  <si>
    <t>Missouri Baptist</t>
  </si>
  <si>
    <t>61.06%</t>
  </si>
  <si>
    <t>$44,158</t>
  </si>
  <si>
    <t>n30135</t>
  </si>
  <si>
    <t>Mayson</t>
  </si>
  <si>
    <t>DeRousse</t>
  </si>
  <si>
    <t>https://twitter.com/mbu_xctf</t>
  </si>
  <si>
    <t>https://www.facebook.com/Missouri-Baptist-University-Track-Field-Cross-Country-269494059840746/</t>
  </si>
  <si>
    <t>https://www.instagram.com/mbu_track/</t>
  </si>
  <si>
    <t>n30134</t>
  </si>
  <si>
    <t>Thebeau</t>
  </si>
  <si>
    <t>Blake.Thebeau@mobap.edu</t>
  </si>
  <si>
    <t>n30136</t>
  </si>
  <si>
    <t>Gracie</t>
  </si>
  <si>
    <t>Kopala</t>
  </si>
  <si>
    <t>Gracie.Kopala@mobap.edu</t>
  </si>
  <si>
    <t>https://x.com/kopala_gracie</t>
  </si>
  <si>
    <t>n32257</t>
  </si>
  <si>
    <t>Luara</t>
  </si>
  <si>
    <t>Baracaldo</t>
  </si>
  <si>
    <t>https://www.facebook.com/profile.php?id=100057058196034</t>
  </si>
  <si>
    <t>n32255</t>
  </si>
  <si>
    <t>Dragan</t>
  </si>
  <si>
    <t>Omcikus</t>
  </si>
  <si>
    <t>n32256</t>
  </si>
  <si>
    <t>Filip</t>
  </si>
  <si>
    <t>Petrovic</t>
  </si>
  <si>
    <t>178,244</t>
  </si>
  <si>
    <t>n9164</t>
  </si>
  <si>
    <t>Jerry.McQueen@mobap.edu</t>
  </si>
  <si>
    <t>314-581-2353</t>
  </si>
  <si>
    <t>n22745</t>
  </si>
  <si>
    <t>Peugeot</t>
  </si>
  <si>
    <t>Richard.Peugeot@mobap.edu</t>
  </si>
  <si>
    <t>870-307-8175</t>
  </si>
  <si>
    <t>https://twitter.com/mvctrack</t>
  </si>
  <si>
    <t>https://www.facebook.com/movalxctf/</t>
  </si>
  <si>
    <t>Missouri Valley College</t>
  </si>
  <si>
    <t>Marshalltown</t>
  </si>
  <si>
    <t>178369</t>
  </si>
  <si>
    <t>http://www.moval.edu/academics/divisions.php</t>
  </si>
  <si>
    <t>n34037</t>
  </si>
  <si>
    <t>robertss@moval.edu</t>
  </si>
  <si>
    <t>660-831-4267</t>
  </si>
  <si>
    <t>https://www.valleywillroll.com/sports/mtrack-ind/index</t>
  </si>
  <si>
    <t>https://x.com/ScottRoberts/</t>
  </si>
  <si>
    <t>https://x.com/moval_tf</t>
  </si>
  <si>
    <t>https://www.facebook.com/scott.roberts.566/</t>
  </si>
  <si>
    <t>https://www.facebook.com/MVCTF/</t>
  </si>
  <si>
    <t>https://www.instagram.com/mvcxctf/</t>
  </si>
  <si>
    <t>https://www.valleywillroll.com/cross-country-recruiting</t>
  </si>
  <si>
    <t>Missouri Valley</t>
  </si>
  <si>
    <t>420-514</t>
  </si>
  <si>
    <t>$35,220</t>
  </si>
  <si>
    <t>n27438</t>
  </si>
  <si>
    <t>Lucito</t>
  </si>
  <si>
    <t>lucitos@moval.edu</t>
  </si>
  <si>
    <t>n28443</t>
  </si>
  <si>
    <t>AC Willie has been removed.</t>
  </si>
  <si>
    <t>Park University</t>
  </si>
  <si>
    <t>Parkville</t>
  </si>
  <si>
    <t>178721</t>
  </si>
  <si>
    <t>n27439</t>
  </si>
  <si>
    <t>Rikki</t>
  </si>
  <si>
    <t>Hacker</t>
  </si>
  <si>
    <t>rikki.hacker@park.edu</t>
  </si>
  <si>
    <t>https://parkathletics.com/sports/mens-track-and-field</t>
  </si>
  <si>
    <t>Park (MO)</t>
  </si>
  <si>
    <t>$24,558</t>
  </si>
  <si>
    <t>n20249</t>
  </si>
  <si>
    <t>jamal.butler@park.edu</t>
  </si>
  <si>
    <t>n31533</t>
  </si>
  <si>
    <t>laura.padgett@park.edu</t>
  </si>
  <si>
    <t>n30137</t>
  </si>
  <si>
    <t>Ronald</t>
  </si>
  <si>
    <t>Stallard</t>
  </si>
  <si>
    <t>ronald.stallard@park.edu</t>
  </si>
  <si>
    <t>https://www.instagram.com/pirates_tfxc/</t>
  </si>
  <si>
    <t>University of Health Sciences and Pharmacy in St. Louis</t>
  </si>
  <si>
    <t>179265</t>
  </si>
  <si>
    <t>https://www.uhsp.edu/academics/index.html</t>
  </si>
  <si>
    <t>n15560</t>
  </si>
  <si>
    <t>maurice.lewis@uhsp.edu</t>
  </si>
  <si>
    <t>c:314-723-0827;o:314-446-8103</t>
  </si>
  <si>
    <t>https://eutecticsports.com/sports/mtrack-out/index</t>
  </si>
  <si>
    <t>https://www.eutecticsports.com/recruiting</t>
  </si>
  <si>
    <t>St. Louis College of Pharmacy</t>
  </si>
  <si>
    <t>91.10%</t>
  </si>
  <si>
    <t>$44,643</t>
  </si>
  <si>
    <t>n19300</t>
  </si>
  <si>
    <t>Rydell</t>
  </si>
  <si>
    <t>elizabeth.rydell@uhsp.edu</t>
  </si>
  <si>
    <t>c:309-948-1664</t>
  </si>
  <si>
    <t>https://twitter.com/stlcopxctf</t>
  </si>
  <si>
    <t>n20785</t>
  </si>
  <si>
    <t>Cary</t>
  </si>
  <si>
    <t>timothy.cary@uhsp.edu</t>
  </si>
  <si>
    <t>314-446-8041</t>
  </si>
  <si>
    <t>William Woods University</t>
  </si>
  <si>
    <t>179,964</t>
  </si>
  <si>
    <t>https://www.williamwoods.edu/catalogs/1314/undergraduate/degree_programs.aspx</t>
  </si>
  <si>
    <t>n24934</t>
  </si>
  <si>
    <t>anthony.stockton@williamwoods.edu</t>
  </si>
  <si>
    <t>https://wwuowls.com/sports/mens-track-and-field</t>
  </si>
  <si>
    <t>https://twitter.com/onyxstormthrows</t>
  </si>
  <si>
    <t>https://twitter.com/wwuowlsxctf</t>
  </si>
  <si>
    <t>https://www.facebook.com/wwuowlsXCTF/</t>
  </si>
  <si>
    <t>https://www.instagram.com/wwuowlsxctf/</t>
  </si>
  <si>
    <t>https://wwuowls.com/sb_output.aspx?form=3</t>
  </si>
  <si>
    <t>William Woods</t>
  </si>
  <si>
    <t>58.19%</t>
  </si>
  <si>
    <t>$43,782</t>
  </si>
  <si>
    <t>179964</t>
  </si>
  <si>
    <t>n30731</t>
  </si>
  <si>
    <t>Bhat</t>
  </si>
  <si>
    <t>n30732</t>
  </si>
  <si>
    <t>Keeler</t>
  </si>
  <si>
    <t>greg.keeler@williamwoods.edu</t>
  </si>
  <si>
    <t>573-592-4577</t>
  </si>
  <si>
    <t>n29328</t>
  </si>
  <si>
    <t>Graduate Asst Jaryl has been removed.</t>
  </si>
  <si>
    <t>https://twitter.com/wwuxctf</t>
  </si>
  <si>
    <t>https://www.facebook.com/William-Woods-University-Cross-CountryTrack-and-Field-146468738724873/</t>
  </si>
  <si>
    <t>n30730</t>
  </si>
  <si>
    <t>Graduate Asst Lucas has been removed.</t>
  </si>
  <si>
    <t>Carroll College</t>
  </si>
  <si>
    <t>Frontier Conference (FC)</t>
  </si>
  <si>
    <t>Helena</t>
  </si>
  <si>
    <t>180106</t>
  </si>
  <si>
    <t>https://www.carroll.edu/academics</t>
  </si>
  <si>
    <t>n4545</t>
  </si>
  <si>
    <t>hclark@carroll.edu</t>
  </si>
  <si>
    <t>406-447-4486</t>
  </si>
  <si>
    <t>https://carrollathletics.com/sports/mens-track-and-field</t>
  </si>
  <si>
    <t>https://carrolluniversity-iqoaq.formstack.com/forms/rfi</t>
  </si>
  <si>
    <t>Carroll (MT)</t>
  </si>
  <si>
    <t>71.27%</t>
  </si>
  <si>
    <t>$51,904</t>
  </si>
  <si>
    <t>n4547</t>
  </si>
  <si>
    <t>Stanton</t>
  </si>
  <si>
    <t>jstanton@carroll.edu</t>
  </si>
  <si>
    <t>n4546</t>
  </si>
  <si>
    <t>sflynn@carroll.edu</t>
  </si>
  <si>
    <t>n22748</t>
  </si>
  <si>
    <t>Layne</t>
  </si>
  <si>
    <t>https://www.facebook.com/RMCXCandTrack/</t>
  </si>
  <si>
    <t>Montana Tech of the University of Montana</t>
  </si>
  <si>
    <t>Butte</t>
  </si>
  <si>
    <t>180416</t>
  </si>
  <si>
    <t>https://www.mtech.edu/academics/</t>
  </si>
  <si>
    <t>n32873</t>
  </si>
  <si>
    <t>Merrifield</t>
  </si>
  <si>
    <t>cmerrifield1@mtech.edu</t>
  </si>
  <si>
    <t>406-496-4175</t>
  </si>
  <si>
    <t>https://godiggers.com/sports/mens-track-and-field</t>
  </si>
  <si>
    <t>https://twitter.com/montanatechxctf</t>
  </si>
  <si>
    <t>https://www.instagram.com/montanagriztf/</t>
  </si>
  <si>
    <t>https://godiggers.com/sb_output.aspx?form=3</t>
  </si>
  <si>
    <t>Montana Tech</t>
  </si>
  <si>
    <t>580-655</t>
  </si>
  <si>
    <t>$38,154</t>
  </si>
  <si>
    <t>n28444</t>
  </si>
  <si>
    <t>Felisha</t>
  </si>
  <si>
    <t>Fjohnson@mtech.edu</t>
  </si>
  <si>
    <t>97.07%</t>
  </si>
  <si>
    <t>n20252</t>
  </si>
  <si>
    <t>Sundberg</t>
  </si>
  <si>
    <t>JSundberg@mtech.edu</t>
  </si>
  <si>
    <t>https://twitter.com/montreatxctf</t>
  </si>
  <si>
    <t>https://www.instagram.com/montreatxctf/</t>
  </si>
  <si>
    <t>Rocky Mountain College</t>
  </si>
  <si>
    <t>180595</t>
  </si>
  <si>
    <t>http://rocky.edu/academics/academic-programs/undergraduate-majors/</t>
  </si>
  <si>
    <t>n18619</t>
  </si>
  <si>
    <t>Oddy</t>
  </si>
  <si>
    <t>Head Coach (Sprints, Pole Vault)</t>
  </si>
  <si>
    <t>alex.oddy@rocky.edu</t>
  </si>
  <si>
    <t>https://gobattlinbears.com/sports/mens-track-and-field</t>
  </si>
  <si>
    <t>https://gobattlinbears.com/sports/2019/4/26/rmc-prospective-athlete-form.aspx</t>
  </si>
  <si>
    <t>Rocky Mountain</t>
  </si>
  <si>
    <t>463-580</t>
  </si>
  <si>
    <t>455-558</t>
  </si>
  <si>
    <t>73.06%</t>
  </si>
  <si>
    <t>$43,752</t>
  </si>
  <si>
    <t>n25650</t>
  </si>
  <si>
    <t>Duffey</t>
  </si>
  <si>
    <t>jackson.duffey@rocky.edu</t>
  </si>
  <si>
    <t>https://www.facebook.com/rmcxcandtrack/</t>
  </si>
  <si>
    <t>https://www.instagram.com/jackson.duffey21/</t>
  </si>
  <si>
    <t>n25649</t>
  </si>
  <si>
    <t>Barkell</t>
  </si>
  <si>
    <t>n30734</t>
  </si>
  <si>
    <t>mike.mclean@rocky.edu</t>
  </si>
  <si>
    <t>406-238-7371</t>
  </si>
  <si>
    <t>https://www.instagram.com/rockyxctf/</t>
  </si>
  <si>
    <t>University of Montana - Western</t>
  </si>
  <si>
    <t>180692</t>
  </si>
  <si>
    <t>https://www.umwestern.edu/academics/education.html</t>
  </si>
  <si>
    <t>n27440</t>
  </si>
  <si>
    <t>taylor.grove@umwestern.edu</t>
  </si>
  <si>
    <t>406-697-3675</t>
  </si>
  <si>
    <t>https://umwbulldogs.com/sports/track</t>
  </si>
  <si>
    <t>https://umwbulldogs.com/sb_output.aspx?form=3</t>
  </si>
  <si>
    <t>Montana-Western</t>
  </si>
  <si>
    <t>55.76%</t>
  </si>
  <si>
    <t>$29,889</t>
  </si>
  <si>
    <t>University of Providence</t>
  </si>
  <si>
    <t>Great Falls</t>
  </si>
  <si>
    <t>180258</t>
  </si>
  <si>
    <t>https://www.uprovidence.edu/explore-programs/undergraduate/majors/</t>
  </si>
  <si>
    <t>n4627</t>
  </si>
  <si>
    <t>anthony.arntson@uprovidence.edu</t>
  </si>
  <si>
    <t>406-791-5928</t>
  </si>
  <si>
    <t>https://upargos.com/sports/mens-track-and-field</t>
  </si>
  <si>
    <t>https://college.captainu.com/uprovidence/mens/tfxc/questionnaire</t>
  </si>
  <si>
    <t>Providence (MT) (Formerly Great Falls)</t>
  </si>
  <si>
    <t>470-530</t>
  </si>
  <si>
    <t>360-480</t>
  </si>
  <si>
    <t>97.70%</t>
  </si>
  <si>
    <t>$41,408</t>
  </si>
  <si>
    <t>n4628</t>
  </si>
  <si>
    <t>Cress</t>
  </si>
  <si>
    <t>alan.cress@uprovidence.edu</t>
  </si>
  <si>
    <t>406-791-5929</t>
  </si>
  <si>
    <t>https://www.facebook.com/alan.cress.77</t>
  </si>
  <si>
    <t>Bellevue University</t>
  </si>
  <si>
    <t>Bellevue</t>
  </si>
  <si>
    <t>180814</t>
  </si>
  <si>
    <t>http://www.bellevue.edu/degrees/</t>
  </si>
  <si>
    <t>n24935</t>
  </si>
  <si>
    <t>Christians</t>
  </si>
  <si>
    <t>cchristians@bellevue.edu</t>
  </si>
  <si>
    <t>402-557-7155</t>
  </si>
  <si>
    <t>https://www.bubruins.com/sports/msoc/index</t>
  </si>
  <si>
    <t>https://twitter.com/BUBruinXC</t>
  </si>
  <si>
    <t>https://twitter.com/bellevue_xc</t>
  </si>
  <si>
    <t>https://www.facebook.com/craig.christians.9/</t>
  </si>
  <si>
    <t>https://www.facebook.com/groups/117240875636321/</t>
  </si>
  <si>
    <t>https://www.instagram.com/bubruinsxc/</t>
  </si>
  <si>
    <t>https://www.bubruins.com/sports/msoc/prospectiveathlete</t>
  </si>
  <si>
    <t>Bellevue (NE)</t>
  </si>
  <si>
    <t>$22,071</t>
  </si>
  <si>
    <t>n28991</t>
  </si>
  <si>
    <t>Musiel</t>
  </si>
  <si>
    <t>mmusiel@bellevue.edu</t>
  </si>
  <si>
    <t>402-730-2478</t>
  </si>
  <si>
    <t>https://twitter.com/coachmusiel</t>
  </si>
  <si>
    <t>Concordia University - Nebraska</t>
  </si>
  <si>
    <t>180984</t>
  </si>
  <si>
    <t>https://www.cune.edu/academics</t>
  </si>
  <si>
    <t>n13346</t>
  </si>
  <si>
    <t>Beisel</t>
  </si>
  <si>
    <t>matt.beisel@cune.edu</t>
  </si>
  <si>
    <t>402-643-7190</t>
  </si>
  <si>
    <t>https://www.cune.edu/athletics/teams/track-and-field</t>
  </si>
  <si>
    <t>https://twitter.com/cunetfxc</t>
  </si>
  <si>
    <t>https://www.cune.edu/athletics/teams/recruit-me</t>
  </si>
  <si>
    <t>Concordia (NE)</t>
  </si>
  <si>
    <t>70.64%</t>
  </si>
  <si>
    <t>$47,595</t>
  </si>
  <si>
    <t>n30735</t>
  </si>
  <si>
    <t>Semedo</t>
  </si>
  <si>
    <t>darien.semedo@cune.org</t>
  </si>
  <si>
    <t>https://x.com/patrickdaberkow</t>
  </si>
  <si>
    <t>https://www.instagram.com/cunetfxc/</t>
  </si>
  <si>
    <t>n13376</t>
  </si>
  <si>
    <t>McLaughlin</t>
  </si>
  <si>
    <t>ed.mclaughlin3@cune.edu</t>
  </si>
  <si>
    <t>402-643-7397</t>
  </si>
  <si>
    <t>https://twitter.com/mclaughlin3ed</t>
  </si>
  <si>
    <t>https://www.facebook.com/ed.mclaughlin3.3</t>
  </si>
  <si>
    <t>n13384</t>
  </si>
  <si>
    <t>jason@vaultdogs.com</t>
  </si>
  <si>
    <t>402-643-7328</t>
  </si>
  <si>
    <t>https://twitter.com/vaultdogs</t>
  </si>
  <si>
    <t>https://www.instagram.com/vaultdogs/</t>
  </si>
  <si>
    <t>n13345</t>
  </si>
  <si>
    <t>Samuels</t>
  </si>
  <si>
    <t>Mark.Samuels@cune.edu</t>
  </si>
  <si>
    <t>402-643-7489</t>
  </si>
  <si>
    <t>n26619</t>
  </si>
  <si>
    <t>Graduate Asst Lia has been removed.</t>
  </si>
  <si>
    <t>https://twitter.com/liaguigui</t>
  </si>
  <si>
    <t>https://www.instagram.com/lia_guigui/</t>
  </si>
  <si>
    <t>Doane University</t>
  </si>
  <si>
    <t>Crete</t>
  </si>
  <si>
    <t>181020</t>
  </si>
  <si>
    <t>https://www.doane.edu/programs</t>
  </si>
  <si>
    <t>n4751</t>
  </si>
  <si>
    <t>Fye</t>
  </si>
  <si>
    <t>ed.fye@doane.edu</t>
  </si>
  <si>
    <t>402-826-8300</t>
  </si>
  <si>
    <t>https://doaneathletics.com/sports/mtrack-out/index</t>
  </si>
  <si>
    <t>https://twitter.com/ed_fye</t>
  </si>
  <si>
    <t>https://twitter.com/doanetrackxc</t>
  </si>
  <si>
    <t>https://www.facebook.com/DoaneTrack/</t>
  </si>
  <si>
    <t>https://www.doaneathletics.com/Sports_Interest_Forms</t>
  </si>
  <si>
    <t>Doane (NE)</t>
  </si>
  <si>
    <t>n6639</t>
  </si>
  <si>
    <t>brad.jenny@doane.edu</t>
  </si>
  <si>
    <t>402-826-8656</t>
  </si>
  <si>
    <t>https://twitter.com/doanexc</t>
  </si>
  <si>
    <t>https://www.facebook.com/brad.jenny</t>
  </si>
  <si>
    <t>n6655</t>
  </si>
  <si>
    <t>Llewellyn</t>
  </si>
  <si>
    <t>dustin.llewellyn@doane.edu</t>
  </si>
  <si>
    <t>https://twitter.com/LlewellynDustin</t>
  </si>
  <si>
    <t>n8303</t>
  </si>
  <si>
    <t>Dorshorst</t>
  </si>
  <si>
    <t>ryan.dorshorst@doane.edu</t>
  </si>
  <si>
    <t>https://twitter.com/ryandorshorst</t>
  </si>
  <si>
    <t>n6658</t>
  </si>
  <si>
    <t>Lurz</t>
  </si>
  <si>
    <t>zachary.lurz@doane.edu</t>
  </si>
  <si>
    <t>402-826-8684</t>
  </si>
  <si>
    <t>https://twitter.com/lurz_zach</t>
  </si>
  <si>
    <t>n28662</t>
  </si>
  <si>
    <t>Grossrode</t>
  </si>
  <si>
    <t>https://twitter.com/pgrosserode</t>
  </si>
  <si>
    <t>https://twitter.com/DoaneTrackXC</t>
  </si>
  <si>
    <t>https://www.instagram.com/coachpatrickjumps/</t>
  </si>
  <si>
    <t>https://www.instagram.com/doanetrackxc/</t>
  </si>
  <si>
    <t>n24327</t>
  </si>
  <si>
    <t>n24328</t>
  </si>
  <si>
    <t>Jasnoch</t>
  </si>
  <si>
    <t>n24329</t>
  </si>
  <si>
    <t>n24330</t>
  </si>
  <si>
    <t>McCallister</t>
  </si>
  <si>
    <t>https://twitter.com/Scoop_DoaneTF</t>
  </si>
  <si>
    <t>n24331</t>
  </si>
  <si>
    <t>Parnell</t>
  </si>
  <si>
    <t>n28661</t>
  </si>
  <si>
    <t>Pingel</t>
  </si>
  <si>
    <t>https://twitter.com/annikapingel</t>
  </si>
  <si>
    <t>https://www.facebook.com/annika.pingel/</t>
  </si>
  <si>
    <t>https://www.instagram.com/annikapingel/</t>
  </si>
  <si>
    <t>n28992</t>
  </si>
  <si>
    <t>Tamayo</t>
  </si>
  <si>
    <t>n24333</t>
  </si>
  <si>
    <t>Thixton</t>
  </si>
  <si>
    <t>Hastings College</t>
  </si>
  <si>
    <t>Hastings</t>
  </si>
  <si>
    <t>181127</t>
  </si>
  <si>
    <t>https://www.hastings.edu/majors-programs/undergraduate-majors</t>
  </si>
  <si>
    <t>n4775</t>
  </si>
  <si>
    <t>Zac</t>
  </si>
  <si>
    <t>Osgood</t>
  </si>
  <si>
    <t>zosgood@hastings.edu</t>
  </si>
  <si>
    <t>402-461-7408</t>
  </si>
  <si>
    <t>https://www.hastingsbroncos.com/sports/mtrack/index</t>
  </si>
  <si>
    <t>https://twitter.com/hctfxc</t>
  </si>
  <si>
    <t>https://www.facebook.com/Hastings-College-Track-and-Field-300831916626200/</t>
  </si>
  <si>
    <t>https://www.instagram.com/hastings_tf_cc/</t>
  </si>
  <si>
    <t>http://www.hastingsbroncos.com/recruitingFR/4.php</t>
  </si>
  <si>
    <t>Hastings (NE)</t>
  </si>
  <si>
    <t>64.57%</t>
  </si>
  <si>
    <t>$47,154</t>
  </si>
  <si>
    <t>n32258</t>
  </si>
  <si>
    <t>Claudia</t>
  </si>
  <si>
    <t>Chirila</t>
  </si>
  <si>
    <t>cchirila@hastings.edu</t>
  </si>
  <si>
    <t>https://twitter.com/HastingsBroncos/status/1786941252643983367</t>
  </si>
  <si>
    <t>https://www.facebook.com/profile.php?id=100068919973948</t>
  </si>
  <si>
    <t>https://www.instagram.com/claudia_chirila/</t>
  </si>
  <si>
    <t>n4774</t>
  </si>
  <si>
    <t>Mahoney</t>
  </si>
  <si>
    <t>rmahoney@hastings.edu</t>
  </si>
  <si>
    <t>402-560-7295</t>
  </si>
  <si>
    <t>https://twitter.com/ryanqmahoney</t>
  </si>
  <si>
    <t>https://www.facebook.com/ryan.q.mahoney</t>
  </si>
  <si>
    <t>n30736</t>
  </si>
  <si>
    <t>McNeel</t>
  </si>
  <si>
    <t>dmcneel@hastings.edu</t>
  </si>
  <si>
    <t>n33366</t>
  </si>
  <si>
    <t>katie.collins@hastings.edu</t>
  </si>
  <si>
    <t>n4776</t>
  </si>
  <si>
    <t>lmahoney@hastings.edu</t>
  </si>
  <si>
    <t>Midland University</t>
  </si>
  <si>
    <t>Fremont</t>
  </si>
  <si>
    <t>181330</t>
  </si>
  <si>
    <t>https://www.midlandu.edu/majors</t>
  </si>
  <si>
    <t>n4799</t>
  </si>
  <si>
    <t>Gerber</t>
  </si>
  <si>
    <t>gerber@midlandu.edu</t>
  </si>
  <si>
    <t>402-941-6451</t>
  </si>
  <si>
    <t>https://midlandathletics.com/sports/mtrack-ind/index</t>
  </si>
  <si>
    <t>https://twitter.com/coach__gerber</t>
  </si>
  <si>
    <t>https://twitter.com/midland_tfxc</t>
  </si>
  <si>
    <t>https://www.facebook.com/MidlandUniversityTrackAndFieldCrossCountry/</t>
  </si>
  <si>
    <t>https://www.instagram.com/midland_tfxc/</t>
  </si>
  <si>
    <t>https://www.midlandathletics.com/recruiting.php?seasonID=0&amp;sportID=3&amp;checkSplashCookie=1</t>
  </si>
  <si>
    <t>Midland (NE)</t>
  </si>
  <si>
    <t>49.95%</t>
  </si>
  <si>
    <t>$47,866</t>
  </si>
  <si>
    <t>n33367</t>
  </si>
  <si>
    <t>Eblen</t>
  </si>
  <si>
    <t>eblend@midlandu.edu</t>
  </si>
  <si>
    <t>n4800</t>
  </si>
  <si>
    <t>Leindecker</t>
  </si>
  <si>
    <t>leindecker@midlandu.edu</t>
  </si>
  <si>
    <t>n21845</t>
  </si>
  <si>
    <t>Maltby</t>
  </si>
  <si>
    <t>maltby@midlandu.edu</t>
  </si>
  <si>
    <t>https://www.facebook.com/MidlandUniversityTrackAndFieldCrossCountry</t>
  </si>
  <si>
    <t>York University</t>
  </si>
  <si>
    <t>n4853</t>
  </si>
  <si>
    <t>Carver</t>
  </si>
  <si>
    <t>jcarver@york.edu</t>
  </si>
  <si>
    <t>c:806-477-2435</t>
  </si>
  <si>
    <t>https://yorkpanthers.com/sports/mens-track-and-field</t>
  </si>
  <si>
    <t>https://twitter.com/yctrack</t>
  </si>
  <si>
    <t>https://ycp.prestosports.com/sports/wrest/Recruit_Questionnaire</t>
  </si>
  <si>
    <t>York (NE)</t>
  </si>
  <si>
    <t>67.00%</t>
  </si>
  <si>
    <t>$26,750</t>
  </si>
  <si>
    <t>n4854</t>
  </si>
  <si>
    <t>Nething</t>
  </si>
  <si>
    <t>jnething@york.edu</t>
  </si>
  <si>
    <t>c:970-596-9613</t>
  </si>
  <si>
    <t>Montreat College</t>
  </si>
  <si>
    <t>Montreat</t>
  </si>
  <si>
    <t>199032</t>
  </si>
  <si>
    <t>https://www.montreat.edu/academics/undergraduate/</t>
  </si>
  <si>
    <t>n21846</t>
  </si>
  <si>
    <t>Simms</t>
  </si>
  <si>
    <t>jacob.simms@montreat.edu</t>
  </si>
  <si>
    <t>828-560-3435</t>
  </si>
  <si>
    <t>https://montreatcavaliers.com/sports/mens-track-and-field</t>
  </si>
  <si>
    <t>https://twitter.com/jason_lewkowicz</t>
  </si>
  <si>
    <t>https://montreatcavaliers.com/sports/2021/5/24/807_132663336294754685.aspx</t>
  </si>
  <si>
    <t>440-570</t>
  </si>
  <si>
    <t>71.59%</t>
  </si>
  <si>
    <t>$42,215</t>
  </si>
  <si>
    <t>n27441</t>
  </si>
  <si>
    <t>Ali</t>
  </si>
  <si>
    <t>n30138</t>
  </si>
  <si>
    <t>holland.mccoy@montreat.edu</t>
  </si>
  <si>
    <t>828-419-2224</t>
  </si>
  <si>
    <t>https://www.instagram.com/coachhollandmccoy/</t>
  </si>
  <si>
    <t>Dickinson State University</t>
  </si>
  <si>
    <t>200059</t>
  </si>
  <si>
    <t>https://dickinsonstate.edu/academics/fields-of-study/index.html</t>
  </si>
  <si>
    <t>n13504</t>
  </si>
  <si>
    <t>Shayne</t>
  </si>
  <si>
    <t>Wittkopp</t>
  </si>
  <si>
    <t>shayne.wittkopp@dickinsonstate.edu</t>
  </si>
  <si>
    <t>701-502-4211</t>
  </si>
  <si>
    <t>https://www.dsubluehawks.com/sports/mtrack-out/index</t>
  </si>
  <si>
    <t>https://twitter.com/shaynewittkopp</t>
  </si>
  <si>
    <t>https://twitter.com/lourdesxctf</t>
  </si>
  <si>
    <t>https://www.facebook.com/DickinsonStateUniversityTrackAndField/</t>
  </si>
  <si>
    <t>https://www.dsubluehawks.com/SIDHelp/form/11</t>
  </si>
  <si>
    <t>Dickinson State</t>
  </si>
  <si>
    <t>450-532</t>
  </si>
  <si>
    <t>98.38%</t>
  </si>
  <si>
    <t>$22,128</t>
  </si>
  <si>
    <t>n22751</t>
  </si>
  <si>
    <t>Gust</t>
  </si>
  <si>
    <t>tanner.gust@dickinsonstate.edu</t>
  </si>
  <si>
    <t>https://twitter.com/bluehawktrack</t>
  </si>
  <si>
    <t>University of Jamestown</t>
  </si>
  <si>
    <t>Jamestown</t>
  </si>
  <si>
    <t>200156</t>
  </si>
  <si>
    <t>https://www.uj.edu/academics</t>
  </si>
  <si>
    <t>n31535</t>
  </si>
  <si>
    <t>Kadin</t>
  </si>
  <si>
    <t>Neppl</t>
  </si>
  <si>
    <t>https://www.jimmiepride.com/sports/mtrack-out/index</t>
  </si>
  <si>
    <t>https://twitter.com/jimmie_trackxc</t>
  </si>
  <si>
    <t>https://www.facebook.com/profile.php?id=100063217179356</t>
  </si>
  <si>
    <t>https://www.instagram.com/uj_trackxc/</t>
  </si>
  <si>
    <t>https://www.jimmiepride.com/recruit_form</t>
  </si>
  <si>
    <t>Jamestown (ND)</t>
  </si>
  <si>
    <t>$36,314</t>
  </si>
  <si>
    <t>n27442</t>
  </si>
  <si>
    <t>Trevino</t>
  </si>
  <si>
    <t>https://www.facebook.com/ujtfxc/</t>
  </si>
  <si>
    <t>n24338</t>
  </si>
  <si>
    <t>Jelen</t>
  </si>
  <si>
    <t>Jarvis.Jelen@uj.edu</t>
  </si>
  <si>
    <t>701-252-3467x5720</t>
  </si>
  <si>
    <t>https://twitter.com/sodakrunner</t>
  </si>
  <si>
    <t>n24937</t>
  </si>
  <si>
    <t>connor.salisbury@uj.edu</t>
  </si>
  <si>
    <t>701-252-3467x5507</t>
  </si>
  <si>
    <t>https://www.instagram.com/connor_salisbury/</t>
  </si>
  <si>
    <t>n31536</t>
  </si>
  <si>
    <t>Brandon.Lewis@uj.edu</t>
  </si>
  <si>
    <t>701-252-3467x5506</t>
  </si>
  <si>
    <t>https://twitter.com/brandon_lewis10</t>
  </si>
  <si>
    <t>https://www.facebook.com/BrandonKennethLewis/</t>
  </si>
  <si>
    <t>https://www.instagram.com/coach.brandon.lewis/</t>
  </si>
  <si>
    <t>n4986</t>
  </si>
  <si>
    <t>Lemm</t>
  </si>
  <si>
    <t>lemm@uj.edu</t>
  </si>
  <si>
    <t>701-252-3467x5409</t>
  </si>
  <si>
    <t>https://twitter.com/coach_lemm</t>
  </si>
  <si>
    <t>https://www.facebook.com/kathryn.lemm</t>
  </si>
  <si>
    <t>https://www.facebook.com/ujtrack/</t>
  </si>
  <si>
    <t>n25652</t>
  </si>
  <si>
    <t>Kludt</t>
  </si>
  <si>
    <t>samuel.kludt@uj.edu</t>
  </si>
  <si>
    <t>https://www.instagram.com/jimmiebaseball/</t>
  </si>
  <si>
    <t>Valley City State University</t>
  </si>
  <si>
    <t>Valley City</t>
  </si>
  <si>
    <t>200572</t>
  </si>
  <si>
    <t>https://www.vcsu.edu/academics/undergraduate-programs/majors/</t>
  </si>
  <si>
    <t>n15719</t>
  </si>
  <si>
    <t>Laquone</t>
  </si>
  <si>
    <t>laquone.robinson@vcsu.edu</t>
  </si>
  <si>
    <t>701-845-7157</t>
  </si>
  <si>
    <t>https://vcsuvikings.com/sports/mens-track-and-field</t>
  </si>
  <si>
    <t>https://twitter.com/ihurdle90</t>
  </si>
  <si>
    <t>https://twitter.com/vcsuxctf</t>
  </si>
  <si>
    <t>http://www.vcsuvikings.com/mens-indoor-trackfield-recruiting</t>
  </si>
  <si>
    <t>Valley City State</t>
  </si>
  <si>
    <t>460-520</t>
  </si>
  <si>
    <t>80.24%</t>
  </si>
  <si>
    <t>$23,952</t>
  </si>
  <si>
    <t>n27443</t>
  </si>
  <si>
    <t>louis.leon@vcsu.edu</t>
  </si>
  <si>
    <t>https://www.instagram.com/vcsutfxc/</t>
  </si>
  <si>
    <t>n27444</t>
  </si>
  <si>
    <t>taryn.brown@vcsu.edu</t>
  </si>
  <si>
    <t>701-845-7146</t>
  </si>
  <si>
    <t>Defiance College</t>
  </si>
  <si>
    <t>Defiance</t>
  </si>
  <si>
    <t>202514</t>
  </si>
  <si>
    <t>https://www.defiance.edu/academics/majors/index.html</t>
  </si>
  <si>
    <t>DIII59321</t>
  </si>
  <si>
    <t>Rollins</t>
  </si>
  <si>
    <t>jrollins@defiance.edu</t>
  </si>
  <si>
    <t>419-783-2385</t>
  </si>
  <si>
    <t>https://www.defianceathletics.com/sports/mtrack/index</t>
  </si>
  <si>
    <t>https://twitter.com/defixctf</t>
  </si>
  <si>
    <t>https://www.facebook.com/groups/768948243703181/</t>
  </si>
  <si>
    <t>https://www.instagram.com/defiancexctf/</t>
  </si>
  <si>
    <t>https://www.defianceathletics.com/information/Recruits/Track_-_Field</t>
  </si>
  <si>
    <t>56.04%</t>
  </si>
  <si>
    <t>48,324</t>
  </si>
  <si>
    <t>n33556</t>
  </si>
  <si>
    <t>jarnold@defiance.edu</t>
  </si>
  <si>
    <t>https://twitter.com/jakearnold23</t>
  </si>
  <si>
    <t>https://www.facebook.com/people/Jake-Arnold/100073725060118/</t>
  </si>
  <si>
    <t>https://www.instagram.com/jakearnold/channel/</t>
  </si>
  <si>
    <t>n28084</t>
  </si>
  <si>
    <t>juscott@defiance.edu</t>
  </si>
  <si>
    <t>419-783-2334</t>
  </si>
  <si>
    <t>Lourdes University</t>
  </si>
  <si>
    <t>Sylvania</t>
  </si>
  <si>
    <t>203757</t>
  </si>
  <si>
    <t>http://www.lourdes.edu/academics/undergraduate-majors-programs/</t>
  </si>
  <si>
    <t>n22753</t>
  </si>
  <si>
    <t>Cheryl</t>
  </si>
  <si>
    <t>cmclean@lourdes.edu</t>
  </si>
  <si>
    <t>419-824-3689</t>
  </si>
  <si>
    <t>https://lourdesathletics.com/sports/mens-track-and-field</t>
  </si>
  <si>
    <t>https://twitter.com/deanfreitag4</t>
  </si>
  <si>
    <t>https://twitter.com/riotrack</t>
  </si>
  <si>
    <t>https://www.instagram.com/urgtrackandfield/</t>
  </si>
  <si>
    <t>https://lourdesathletics.com/sb_output.aspx?form=3</t>
  </si>
  <si>
    <t>Lourdes</t>
  </si>
  <si>
    <t>79.81%</t>
  </si>
  <si>
    <t>$40,866</t>
  </si>
  <si>
    <t>Mount Vernon Nazarene University</t>
  </si>
  <si>
    <t>204194</t>
  </si>
  <si>
    <t>https://www.mvnu.edu/academicprograms</t>
  </si>
  <si>
    <t>n31537</t>
  </si>
  <si>
    <t>Abney</t>
  </si>
  <si>
    <t>info@abneyacres.com</t>
  </si>
  <si>
    <t>https://mvnucougars.com/sports/mtrack-out/index</t>
  </si>
  <si>
    <t>https://twitter.com/i/events/1001557366515609600</t>
  </si>
  <si>
    <t>https://www.facebook.com/p/MVNU-XC-100063217179356/</t>
  </si>
  <si>
    <t>https://www.instagram.com/mvnuxctf/</t>
  </si>
  <si>
    <t>https://apply.mvnu.edu/register/?id=b61baa40-d06e-4600-ab41-ddcfdcea1029</t>
  </si>
  <si>
    <t>Mount Vernon Nazarene</t>
  </si>
  <si>
    <t>480-620</t>
  </si>
  <si>
    <t>71.48%</t>
  </si>
  <si>
    <t>$45,900</t>
  </si>
  <si>
    <t>kyle.abney@mvnu.edu</t>
  </si>
  <si>
    <t>n33075</t>
  </si>
  <si>
    <t>n24939</t>
  </si>
  <si>
    <t>Ryder</t>
  </si>
  <si>
    <t>n14615</t>
  </si>
  <si>
    <t>simon.taylor@mvnu.edu</t>
  </si>
  <si>
    <t>https://twitter.com/simontaylorsays</t>
  </si>
  <si>
    <t>Ohio Christian University</t>
  </si>
  <si>
    <t>Circleville</t>
  </si>
  <si>
    <t>201964</t>
  </si>
  <si>
    <t>https://www.ohiochristian.edu/campus-degrees/campus-degree-programs</t>
  </si>
  <si>
    <t>n32260</t>
  </si>
  <si>
    <t>River</t>
  </si>
  <si>
    <t>https://ocutrailblazers.com/sports/mens-track</t>
  </si>
  <si>
    <t>https://www.facebook.com/dershawn.willings/</t>
  </si>
  <si>
    <t>https://www.facebook.com/OCUTrackAndXC/</t>
  </si>
  <si>
    <t>https://www.instagram.com/ohiochristian_xc_tf/</t>
  </si>
  <si>
    <t>https://ocutrailblazers.com/sports/2023/5/20/3899_133290773505160201.aspx</t>
  </si>
  <si>
    <t>Ohio Christian</t>
  </si>
  <si>
    <t>$35,208</t>
  </si>
  <si>
    <t>n26620</t>
  </si>
  <si>
    <t>Mientkiewicz</t>
  </si>
  <si>
    <t>cmientkiewicz@ohiochristian.edu</t>
  </si>
  <si>
    <t>n34449</t>
  </si>
  <si>
    <t>Monica</t>
  </si>
  <si>
    <t>mcaldwell5@ohiochristian.edu</t>
  </si>
  <si>
    <t>n34450</t>
  </si>
  <si>
    <t>n28839</t>
  </si>
  <si>
    <t>Acacia</t>
  </si>
  <si>
    <t>amay@ohiochristian.edu</t>
  </si>
  <si>
    <t>https://www.facebook.com/ocutrackandxc/</t>
  </si>
  <si>
    <t>https://www.instagram.com/ohioxctf/</t>
  </si>
  <si>
    <t>n26621</t>
  </si>
  <si>
    <t>AC Drake has been removed.</t>
  </si>
  <si>
    <t>Shawnee State University</t>
  </si>
  <si>
    <t>Portsmouth</t>
  </si>
  <si>
    <t>205443</t>
  </si>
  <si>
    <t>http://www.shawnee.edu/academics/</t>
  </si>
  <si>
    <t>n27445</t>
  </si>
  <si>
    <t>cflynn@shawnee.edu</t>
  </si>
  <si>
    <t>740-351-3604</t>
  </si>
  <si>
    <t>https://www.ssubears.com/sports/mtrack-out/index</t>
  </si>
  <si>
    <t>https://twitter.com/SSUXCTF</t>
  </si>
  <si>
    <t>https://www.instagram.com/cflynnxctf/</t>
  </si>
  <si>
    <t>https://www.instagram.com/shawnee_state_xc_and_track/</t>
  </si>
  <si>
    <t>https://admissions.shawnee.edu/register/?id=9412a97a-e98a-4124-9420-d01d73a32cb0&amp;_ga=2.175236260.740733869.1679924618-819028594.1667229835</t>
  </si>
  <si>
    <t>Shawnee State</t>
  </si>
  <si>
    <t>$29,303</t>
  </si>
  <si>
    <t>n30139</t>
  </si>
  <si>
    <t>Eastham</t>
  </si>
  <si>
    <t>leastham@shawnee.edu</t>
  </si>
  <si>
    <t>https://www.instagram.com/justthrows/</t>
  </si>
  <si>
    <t>n34038</t>
  </si>
  <si>
    <t>Blizzard</t>
  </si>
  <si>
    <t>mblizzard@shawnee.edu</t>
  </si>
  <si>
    <t>https://x.com/ssuxctf</t>
  </si>
  <si>
    <t>https://www.instagram.com/mblizzxctf/</t>
  </si>
  <si>
    <t>https://www.instagram.com/shawnee_state_xctf/</t>
  </si>
  <si>
    <t>n34039</t>
  </si>
  <si>
    <t>nwood@shawnee.edu</t>
  </si>
  <si>
    <t>https://x.com/noahwood</t>
  </si>
  <si>
    <t>University of Rio Grande</t>
  </si>
  <si>
    <t>Rio Grande</t>
  </si>
  <si>
    <t>205203</t>
  </si>
  <si>
    <t>http://www.rio.edu/programs/index.cfm</t>
  </si>
  <si>
    <t>n30142</t>
  </si>
  <si>
    <t>Markko</t>
  </si>
  <si>
    <t>tmarkko@rio.edu</t>
  </si>
  <si>
    <t>740-245-7487</t>
  </si>
  <si>
    <t>https://www.rioredstorm.com/sports/mtrack-out/index</t>
  </si>
  <si>
    <t>https://facebook.com/urgtrack/</t>
  </si>
  <si>
    <t>https://www.instagram.com/tucker_markko_polo/</t>
  </si>
  <si>
    <t>https://www.rioredstorm.com/recruiting.php</t>
  </si>
  <si>
    <t>73.00%</t>
  </si>
  <si>
    <t>$43,875</t>
  </si>
  <si>
    <t>n26026</t>
  </si>
  <si>
    <t>Paxton</t>
  </si>
  <si>
    <t>mpaxton@rio.edu</t>
  </si>
  <si>
    <t>https://www.facebook.com/coachpaxton/</t>
  </si>
  <si>
    <t>https://www.instagram.com/xccoachpax/</t>
  </si>
  <si>
    <t>n30143</t>
  </si>
  <si>
    <t>Lightner</t>
  </si>
  <si>
    <t>https://x.com/kylelightner2</t>
  </si>
  <si>
    <t>n32669</t>
  </si>
  <si>
    <t>https://twitter.com/kylelightner2</t>
  </si>
  <si>
    <t>https://www.facebook.com/URGtrack/</t>
  </si>
  <si>
    <t>https://www.instagram.com/kylelightner_10/?hl=en</t>
  </si>
  <si>
    <t>n26028</t>
  </si>
  <si>
    <t>n30145</t>
  </si>
  <si>
    <t>Close</t>
  </si>
  <si>
    <t>n30146</t>
  </si>
  <si>
    <t>Lawrence, Jr.</t>
  </si>
  <si>
    <t>Langston University</t>
  </si>
  <si>
    <t>207209</t>
  </si>
  <si>
    <t>http://www.langston.edu/academics/programs-centers/degree-programs</t>
  </si>
  <si>
    <t>n5283</t>
  </si>
  <si>
    <t>Hilliard, Jr.</t>
  </si>
  <si>
    <t>james.hilliard@langston.edu</t>
  </si>
  <si>
    <t>405-466-3243</t>
  </si>
  <si>
    <t>https://langstonsports.com/sports/mens-track-and-field</t>
  </si>
  <si>
    <t>https://twitter.com/lutandf</t>
  </si>
  <si>
    <t>https://langstonsports.com/sports/mens-track-and-field?path=track</t>
  </si>
  <si>
    <t>Langston (OK)</t>
  </si>
  <si>
    <t>53.80%</t>
  </si>
  <si>
    <t>n29804</t>
  </si>
  <si>
    <t>Bullet</t>
  </si>
  <si>
    <t>james.hall12@langston.edu</t>
  </si>
  <si>
    <t>https://twitter.com/movalvolleyball</t>
  </si>
  <si>
    <t>https://www.facebook.com/people/Missouri-Valley-College-Volleyball/100037338475050/</t>
  </si>
  <si>
    <t>Mid-America Christian University</t>
  </si>
  <si>
    <t>245953</t>
  </si>
  <si>
    <t>https://www.macu.edu/academics/degree-browser/</t>
  </si>
  <si>
    <t>n26029</t>
  </si>
  <si>
    <t>stacey.brown@macu.edu</t>
  </si>
  <si>
    <t>405-406-2781</t>
  </si>
  <si>
    <t>https://macuathletics.com/sports/mens-soccer</t>
  </si>
  <si>
    <t>https://www.facebook.com/stacey.florerbrown/</t>
  </si>
  <si>
    <t>https://macuathletics.com/sb_output.aspx?form=4</t>
  </si>
  <si>
    <t>Mid-America Christian</t>
  </si>
  <si>
    <t>$30,462</t>
  </si>
  <si>
    <t>Oklahoma City University</t>
  </si>
  <si>
    <t>207458</t>
  </si>
  <si>
    <t>https://www.okcu.edu/academics/home</t>
  </si>
  <si>
    <t>n29329</t>
  </si>
  <si>
    <t>Leahey</t>
  </si>
  <si>
    <t>aleahey@okcu.edu</t>
  </si>
  <si>
    <t>https://www.ocusports.com/sports/mens-track-and-field</t>
  </si>
  <si>
    <t>https://twitter.com/andrew_leahey</t>
  </si>
  <si>
    <t>https://twitter.com/ocuxctf</t>
  </si>
  <si>
    <t>https://www.facebook.com/andrew.leahey/</t>
  </si>
  <si>
    <t>https://www.facebook.com/ocu.crosscountry/</t>
  </si>
  <si>
    <t>https://www.instagram.com/andrew_leahey/</t>
  </si>
  <si>
    <t>https://ocustars.secure.force.com/forms/apex/ERx_Forms__PageMaker?pageId=athletics_rfi#&amp;path=baseball</t>
  </si>
  <si>
    <t>530-613</t>
  </si>
  <si>
    <t>71.34%</t>
  </si>
  <si>
    <t>$46,480</t>
  </si>
  <si>
    <t>n29330</t>
  </si>
  <si>
    <t>Yazmine</t>
  </si>
  <si>
    <t>https://twitter.com/yazminewright_</t>
  </si>
  <si>
    <t>n28663</t>
  </si>
  <si>
    <t>Oklahoma Panhandle State University</t>
  </si>
  <si>
    <t>Goodwell</t>
  </si>
  <si>
    <t>207351</t>
  </si>
  <si>
    <t>http://www.opsu.edu/Academics/</t>
  </si>
  <si>
    <t>n26030</t>
  </si>
  <si>
    <t>https://opsuaggies.com/sports/mens-track-and-field</t>
  </si>
  <si>
    <t>https://twitter.com/opsutrack</t>
  </si>
  <si>
    <t>https://opsuaggies.com/sb_output.aspx?form=5</t>
  </si>
  <si>
    <t>Oklahoma Panhandle State</t>
  </si>
  <si>
    <t>91.00%</t>
  </si>
  <si>
    <t>$15,421</t>
  </si>
  <si>
    <t>n26031</t>
  </si>
  <si>
    <t>cyrus.hall@opsu.edu</t>
  </si>
  <si>
    <t>580-349-1347</t>
  </si>
  <si>
    <t>https://twitter.com/coachrunboyrun</t>
  </si>
  <si>
    <t>n29609</t>
  </si>
  <si>
    <t>Ebelhar</t>
  </si>
  <si>
    <t>brandon.ebelhar@opsu.edu</t>
  </si>
  <si>
    <t>580-349-1335</t>
  </si>
  <si>
    <t>https://twitter.com/ebelharb</t>
  </si>
  <si>
    <t>https://www.facebook.com/brandon.ebelhar.90</t>
  </si>
  <si>
    <t>Oklahoma Wesleyan University</t>
  </si>
  <si>
    <t>Bartlesville</t>
  </si>
  <si>
    <t>206835</t>
  </si>
  <si>
    <t>https://www.okwu.edu/residential/majors/</t>
  </si>
  <si>
    <t>n33819</t>
  </si>
  <si>
    <t>cbyoung@okwu.edu</t>
  </si>
  <si>
    <t>https://okwueagles.com/sports/mens-outdoor-track-and-field</t>
  </si>
  <si>
    <t>https://www.facebook.com/people/Charlie-Young/</t>
  </si>
  <si>
    <t>https://okwueagles.com/sports/bsb/Recruit_Form</t>
  </si>
  <si>
    <t>Oklahoma Wesleyan</t>
  </si>
  <si>
    <t>78.38%</t>
  </si>
  <si>
    <t>$42,360</t>
  </si>
  <si>
    <t>n32261</t>
  </si>
  <si>
    <t>Martin-Dardaine</t>
  </si>
  <si>
    <t>Clement.Martin@okwustudents.edu</t>
  </si>
  <si>
    <t>Southwestern Christian University</t>
  </si>
  <si>
    <t>207856</t>
  </si>
  <si>
    <t>y (Pentecostal Holiness Church)</t>
  </si>
  <si>
    <t>n32874</t>
  </si>
  <si>
    <t>Dutch</t>
  </si>
  <si>
    <t>Recruiting Coordinator, Assistant Coach (Sprints, Relays)</t>
  </si>
  <si>
    <t>Dutch.Burns@swcu.edu</t>
  </si>
  <si>
    <t>https://scueagles.com/sports/mens-track-and-field</t>
  </si>
  <si>
    <t>https://www.instagram.com/scu_eagle_track/</t>
  </si>
  <si>
    <t>https://scueagles.com/sb_output.aspx?form=3</t>
  </si>
  <si>
    <t>Southwestern Christian (OK)</t>
  </si>
  <si>
    <t>$31,514</t>
  </si>
  <si>
    <t>n5388</t>
  </si>
  <si>
    <t>Parent</t>
  </si>
  <si>
    <t>matt.parent@swcu.edu</t>
  </si>
  <si>
    <t>https://twitter.com/scu_track</t>
  </si>
  <si>
    <t>54.00%</t>
  </si>
  <si>
    <t>n5391</t>
  </si>
  <si>
    <t>Ritter</t>
  </si>
  <si>
    <t>kevin.ritter@swcu.edu</t>
  </si>
  <si>
    <t>University of Science &amp; Arts of Oklahoma</t>
  </si>
  <si>
    <t>Chickasha</t>
  </si>
  <si>
    <t>207722</t>
  </si>
  <si>
    <t>https://usao.edu/academics/majors-and-minors/index.html</t>
  </si>
  <si>
    <t>n15662</t>
  </si>
  <si>
    <t>Worthington</t>
  </si>
  <si>
    <t>bworthington@usao.edu</t>
  </si>
  <si>
    <t>405-574-1323</t>
  </si>
  <si>
    <t>https://www.usaoathletics.com/sports/mtrack-ind/index</t>
  </si>
  <si>
    <t>https://www.facebook.com/brian.worthington.9480</t>
  </si>
  <si>
    <t>U of Science and Arts of Oklahoma</t>
  </si>
  <si>
    <t>300-600</t>
  </si>
  <si>
    <t>33.58%</t>
  </si>
  <si>
    <t>$30,060</t>
  </si>
  <si>
    <t>Bushnell University</t>
  </si>
  <si>
    <t>209,409</t>
  </si>
  <si>
    <t>https://www.nwcu.edu/undergraduate/majors/</t>
  </si>
  <si>
    <t>n26624</t>
  </si>
  <si>
    <t>kwill@bushnell.edu</t>
  </si>
  <si>
    <t>https://bushnellbeacons.com/sports/mens-track-and-field</t>
  </si>
  <si>
    <t>https://www.instagram.com/coachwill2005/</t>
  </si>
  <si>
    <t>https://www.instagram.com/bushnellxctf/</t>
  </si>
  <si>
    <t>https://bushnellbeacons.com/sports/2008/5/9/Become_a_Beacon.aspx</t>
  </si>
  <si>
    <t>Bushnell (formerly Northwest Christian)</t>
  </si>
  <si>
    <t>495-585</t>
  </si>
  <si>
    <t>66.87%</t>
  </si>
  <si>
    <t>$45,670</t>
  </si>
  <si>
    <t>Bushnell</t>
  </si>
  <si>
    <t>209409</t>
  </si>
  <si>
    <t>n6818</t>
  </si>
  <si>
    <t>Dotson</t>
  </si>
  <si>
    <t>541-221-3024</t>
  </si>
  <si>
    <t>n29332</t>
  </si>
  <si>
    <t>Jaron</t>
  </si>
  <si>
    <t>jcarter@bushnell.edu</t>
  </si>
  <si>
    <t>https://twitter.com/bushnellbeacons</t>
  </si>
  <si>
    <t>n24941</t>
  </si>
  <si>
    <t>Umenhoffer</t>
  </si>
  <si>
    <t>n30147</t>
  </si>
  <si>
    <t>n5557</t>
  </si>
  <si>
    <t>Lamb</t>
  </si>
  <si>
    <t>541-214-6795</t>
  </si>
  <si>
    <t>n33368</t>
  </si>
  <si>
    <t>Mayah</t>
  </si>
  <si>
    <t>Pappas</t>
  </si>
  <si>
    <t>n33557</t>
  </si>
  <si>
    <t>n33369</t>
  </si>
  <si>
    <t>Janikowski</t>
  </si>
  <si>
    <t>n33558</t>
  </si>
  <si>
    <t>n33076</t>
  </si>
  <si>
    <t>Kaitlin</t>
  </si>
  <si>
    <t>n5556</t>
  </si>
  <si>
    <t>Walcott</t>
  </si>
  <si>
    <t>gwalcott@bushnell.edu</t>
  </si>
  <si>
    <t>541-517-4270</t>
  </si>
  <si>
    <t>Corban University</t>
  </si>
  <si>
    <t>210331</t>
  </si>
  <si>
    <t>https://undergrad.corban.edu/majors</t>
  </si>
  <si>
    <t>n5460</t>
  </si>
  <si>
    <t>Bos</t>
  </si>
  <si>
    <t>tbos@corban.edu</t>
  </si>
  <si>
    <t>971-264-8046</t>
  </si>
  <si>
    <t>https://corbanwarriors.com/sports/track-and-field</t>
  </si>
  <si>
    <t>https://twitter.com/corbantrack</t>
  </si>
  <si>
    <t>https://corbanwarriors.com/sb_output.aspx?form=3&amp;tab=prospectivestudent-athletequestionnaire</t>
  </si>
  <si>
    <t>Corban</t>
  </si>
  <si>
    <t>485-575</t>
  </si>
  <si>
    <t>48.60%</t>
  </si>
  <si>
    <t>$47,601</t>
  </si>
  <si>
    <t>n19732</t>
  </si>
  <si>
    <t>Eagon</t>
  </si>
  <si>
    <t>seagon@corban.edu</t>
  </si>
  <si>
    <t>608-469-9711</t>
  </si>
  <si>
    <t>https://www.facebook.com/CorbanTrack/</t>
  </si>
  <si>
    <t>https://www.instagram.com/corbantrack/</t>
  </si>
  <si>
    <t>n5452</t>
  </si>
  <si>
    <t>Seidler</t>
  </si>
  <si>
    <t>Associate Head Coach (Decathlon, Heptathlon)</t>
  </si>
  <si>
    <t>BSeidler@corban.edu</t>
  </si>
  <si>
    <t>n28993</t>
  </si>
  <si>
    <t>n28994</t>
  </si>
  <si>
    <t>n24631</t>
  </si>
  <si>
    <t>Holding</t>
  </si>
  <si>
    <t>Eastern Oregon University</t>
  </si>
  <si>
    <t>La Grande</t>
  </si>
  <si>
    <t>208646</t>
  </si>
  <si>
    <t>https://www.eou.edu/academics/on-campus-majors-and-minors/</t>
  </si>
  <si>
    <t>n5509</t>
  </si>
  <si>
    <t>Brogdon</t>
  </si>
  <si>
    <t>https://eousports.com/sports/mtf</t>
  </si>
  <si>
    <t>https://www.facebook.com/EOUxctf/</t>
  </si>
  <si>
    <t>https://www.instagram.com/eouxctf/</t>
  </si>
  <si>
    <t>https://eousports.com/sb_output.aspx?form=3</t>
  </si>
  <si>
    <t>Eastern Oregon</t>
  </si>
  <si>
    <t>91.58%</t>
  </si>
  <si>
    <t>$37,170</t>
  </si>
  <si>
    <t>n32876</t>
  </si>
  <si>
    <t>https://twitter.com/eouxctf</t>
  </si>
  <si>
    <t>n32875</t>
  </si>
  <si>
    <t>n5505</t>
  </si>
  <si>
    <t>ben.welch@eou.edu</t>
  </si>
  <si>
    <t>541-962-3851</t>
  </si>
  <si>
    <t>n5507</t>
  </si>
  <si>
    <t>Bortz</t>
  </si>
  <si>
    <t>n8925</t>
  </si>
  <si>
    <t>Bracken</t>
  </si>
  <si>
    <t>cbracken@eou.edu</t>
  </si>
  <si>
    <t>503-724-2484</t>
  </si>
  <si>
    <t>n5508</t>
  </si>
  <si>
    <t>Heitstuman</t>
  </si>
  <si>
    <t>Oregon Institute of Technology</t>
  </si>
  <si>
    <t>Klamath Falls</t>
  </si>
  <si>
    <t>209506</t>
  </si>
  <si>
    <t>http://www.oit.edu/academics/all</t>
  </si>
  <si>
    <t>n22759</t>
  </si>
  <si>
    <t>mike.anderson@oit.edu</t>
  </si>
  <si>
    <t>https://oregontechowls.com/sports/mens-track-and-field</t>
  </si>
  <si>
    <t>https://twitter.com/soutrackxc</t>
  </si>
  <si>
    <t>https://www.facebook.com/SOUTrackXC/</t>
  </si>
  <si>
    <t>https://oregontechowls.com/sb_output.aspx?form=3</t>
  </si>
  <si>
    <t>Oregon Tech</t>
  </si>
  <si>
    <t>95.04%</t>
  </si>
  <si>
    <t>$45,841</t>
  </si>
  <si>
    <t>n7530</t>
  </si>
  <si>
    <t>Reinhard</t>
  </si>
  <si>
    <t>Assistant Coach (Throws, Pole Vault)</t>
  </si>
  <si>
    <t>William.Reinhard@oit.edu</t>
  </si>
  <si>
    <t>n24342</t>
  </si>
  <si>
    <t>Drops</t>
  </si>
  <si>
    <t>hunter.drops@oit.edu</t>
  </si>
  <si>
    <t>https://twitter.com/i/moments/932099892205383680</t>
  </si>
  <si>
    <t>n5589</t>
  </si>
  <si>
    <t>AC Bill has been removed.</t>
  </si>
  <si>
    <t>Southern Oregon University</t>
  </si>
  <si>
    <t>210146</t>
  </si>
  <si>
    <t>http://sou.edu/academics/</t>
  </si>
  <si>
    <t>n5631</t>
  </si>
  <si>
    <t>Grier</t>
  </si>
  <si>
    <t>Gatlin</t>
  </si>
  <si>
    <t>gatling@sou.edu</t>
  </si>
  <si>
    <t>541-552-6500</t>
  </si>
  <si>
    <t>https://souraiders.com/sports/track-and-field</t>
  </si>
  <si>
    <t>https://souraiders.com/sb_output.aspx?form=8</t>
  </si>
  <si>
    <t>Southern Oregon</t>
  </si>
  <si>
    <t>90.09%</t>
  </si>
  <si>
    <t>$46,315</t>
  </si>
  <si>
    <t>n24944</t>
  </si>
  <si>
    <t>Hoak</t>
  </si>
  <si>
    <t>hoakt@sou.edu</t>
  </si>
  <si>
    <t>https://www.facebook.com/people/Thomas-Hoak/1765100058/</t>
  </si>
  <si>
    <t>n29334</t>
  </si>
  <si>
    <t>Joseph.Dotson10@gmail.com</t>
  </si>
  <si>
    <t>541-999-7394</t>
  </si>
  <si>
    <t>Warner Pacific University</t>
  </si>
  <si>
    <t>210304</t>
  </si>
  <si>
    <t>https://www.warnerpacific.edu/academics/majors-and-programs/</t>
  </si>
  <si>
    <t>n34040</t>
  </si>
  <si>
    <t>bbarber@warnerpacific.edu</t>
  </si>
  <si>
    <t>https://wpuknights.com/sports/mens-soccer</t>
  </si>
  <si>
    <t>https://x.com/benjaminburner</t>
  </si>
  <si>
    <t>https://www.instagram.com/warnerpacificxctf/</t>
  </si>
  <si>
    <t>https://admissions.warnerpacific.edu/register/athleticinfo</t>
  </si>
  <si>
    <t>Warner Pacific</t>
  </si>
  <si>
    <t>$31,908</t>
  </si>
  <si>
    <t>n34041</t>
  </si>
  <si>
    <t>ckwhitney@warnerpacific.edu</t>
  </si>
  <si>
    <t>Penn State Schuylkill</t>
  </si>
  <si>
    <t>Schuylkill Haven</t>
  </si>
  <si>
    <t>214810</t>
  </si>
  <si>
    <t>https://schuylkill.psu.edu/academics</t>
  </si>
  <si>
    <t>n20786</t>
  </si>
  <si>
    <t>Wilde</t>
  </si>
  <si>
    <t>krm6258@psu.edu</t>
  </si>
  <si>
    <t>570-385-6266</t>
  </si>
  <si>
    <t>https://www.psuschuylkillathletics.com/sports/mtrack/index</t>
  </si>
  <si>
    <t>Penn St.-Schuylkill</t>
  </si>
  <si>
    <t>$42,776</t>
  </si>
  <si>
    <t>n22761</t>
  </si>
  <si>
    <t>dxw5557@psu.edu</t>
  </si>
  <si>
    <t>c:610-451-4076</t>
  </si>
  <si>
    <t>https://twitter.com/ciuramsxctf</t>
  </si>
  <si>
    <t>https://www.facebook.com/ciuramsxctf/</t>
  </si>
  <si>
    <t>https://www.instagram.com/ciuramsxctf/</t>
  </si>
  <si>
    <t>https://www.psuschuylkillathletics.com/information/recruit/Questionnaire</t>
  </si>
  <si>
    <t>Columbia College - South Carolina</t>
  </si>
  <si>
    <t>217934</t>
  </si>
  <si>
    <t>https://www.columbiasc.edu/academics/undergraduate/undergraduate-degrees</t>
  </si>
  <si>
    <t>n30148</t>
  </si>
  <si>
    <t>tgraham@columbiasc.edu</t>
  </si>
  <si>
    <t>803-447-7569</t>
  </si>
  <si>
    <t>https://www.gokoalas.com/sports/mtrack/index</t>
  </si>
  <si>
    <t>https://www.gokoalas.com/recruiting/Athlete_Questionnaire/index</t>
  </si>
  <si>
    <t>Columbia (SC)</t>
  </si>
  <si>
    <t>370-500</t>
  </si>
  <si>
    <t>84.62%</t>
  </si>
  <si>
    <t>$35,358</t>
  </si>
  <si>
    <t>n18603</t>
  </si>
  <si>
    <t>Cornell</t>
  </si>
  <si>
    <t>Sneed</t>
  </si>
  <si>
    <t>CSneed@columbiasc.edu</t>
  </si>
  <si>
    <t>Columbia International University</t>
  </si>
  <si>
    <t>217925</t>
  </si>
  <si>
    <t>https://www.ciu.edu/academics/undergraduate-majors-and-programs/majors</t>
  </si>
  <si>
    <t>n31538</t>
  </si>
  <si>
    <t>Benny</t>
  </si>
  <si>
    <t>benny.morgan@ciu.edu</t>
  </si>
  <si>
    <t>https://ciurams.com/sports/mtrack</t>
  </si>
  <si>
    <t>https://www.ciurams.com/sports/2020/12/14/front-rush-cross-county-recruit-questionnaire.aspx?id=81</t>
  </si>
  <si>
    <t>Columbia International</t>
  </si>
  <si>
    <t>53.95%</t>
  </si>
  <si>
    <t>$37,910</t>
  </si>
  <si>
    <t>n8373</t>
  </si>
  <si>
    <t>john.sparks@ciu.edu</t>
  </si>
  <si>
    <t>828-551-4708</t>
  </si>
  <si>
    <t>n8372</t>
  </si>
  <si>
    <t>Rusty</t>
  </si>
  <si>
    <t>Shealy</t>
  </si>
  <si>
    <t>n33694</t>
  </si>
  <si>
    <t>Parrish</t>
  </si>
  <si>
    <t>michael.parrish@ciu.edu</t>
  </si>
  <si>
    <t>Morris College</t>
  </si>
  <si>
    <t>218399</t>
  </si>
  <si>
    <t>https://www.morris.edu/academics#:~:text=The%20College%20offers%20the%20following,in%20English%20and%20Social%20Studies.</t>
  </si>
  <si>
    <t>n14532</t>
  </si>
  <si>
    <t>mbell@morris.edu</t>
  </si>
  <si>
    <t>803-934-4900</t>
  </si>
  <si>
    <t>https://www.tfrrs.org/teams/tf/SC_college_m_Morris.html</t>
  </si>
  <si>
    <t>https://www.facebook.com/milton.bell.5264/</t>
  </si>
  <si>
    <t>https://www.morris.edu/athletics/recruitment-questionnaire</t>
  </si>
  <si>
    <t>Morris (SC)</t>
  </si>
  <si>
    <t>79.40%</t>
  </si>
  <si>
    <t>$28,552</t>
  </si>
  <si>
    <t>Spartanburg Methodist College</t>
  </si>
  <si>
    <t>Continental Athletic Conference (CAC)</t>
  </si>
  <si>
    <t>218821</t>
  </si>
  <si>
    <t>2.5 minimum</t>
  </si>
  <si>
    <t>https://www.smcsc.edu/academics/degrees-and-programs/major-areas-of-study/</t>
  </si>
  <si>
    <t>n30149</t>
  </si>
  <si>
    <t>Jannai</t>
  </si>
  <si>
    <t>maxwellj@smcsc.edu</t>
  </si>
  <si>
    <t>c:239-338-7180;o:864-494-5507</t>
  </si>
  <si>
    <t>https://www.gosmcpioneers.com/sports/msoc/index</t>
  </si>
  <si>
    <t>https://twitter.com/SMCPioneersXCTF</t>
  </si>
  <si>
    <t>Spartanburg Methodist</t>
  </si>
  <si>
    <t>380-490</t>
  </si>
  <si>
    <t>$29,910</t>
  </si>
  <si>
    <t>J31489</t>
  </si>
  <si>
    <t>HC Peyton has been removed.</t>
  </si>
  <si>
    <t>https://twitter.com/smcpioneersxctf</t>
  </si>
  <si>
    <t>https://www.facebook.com/peyton.shelton.7/</t>
  </si>
  <si>
    <t>https://www.instagram.com/pioneers_xctf/</t>
  </si>
  <si>
    <t>Voorhees University</t>
  </si>
  <si>
    <t>Denmark</t>
  </si>
  <si>
    <t>218919</t>
  </si>
  <si>
    <t>https://www.voorhees.edu/Content/Uploads/voorhees.edu/files/College%20Catalog_9%2027%2021.pdf</t>
  </si>
  <si>
    <t>n15811</t>
  </si>
  <si>
    <t>jhughes@voorhees.edu</t>
  </si>
  <si>
    <t>803-780-1067</t>
  </si>
  <si>
    <t>https://voorheesathletics.com/sports/mens-track-and-field</t>
  </si>
  <si>
    <t>https://voorheesathletics.com/sb_output.aspx?form=3</t>
  </si>
  <si>
    <t>Voorhees</t>
  </si>
  <si>
    <t>$26,336</t>
  </si>
  <si>
    <t>Dakota State University</t>
  </si>
  <si>
    <t>219082</t>
  </si>
  <si>
    <t>http://dsu.edu/academics/degrees-and-programs</t>
  </si>
  <si>
    <t>n5796</t>
  </si>
  <si>
    <t>alex.glover@dsu.edu</t>
  </si>
  <si>
    <t>c:605-690-6611</t>
  </si>
  <si>
    <t>https://dsuathletics.com/sports/mens-track-and-field</t>
  </si>
  <si>
    <t>https://twitter.com/coachaglover</t>
  </si>
  <si>
    <t>https://www.facebook.com/DSUTrojansXCTF/</t>
  </si>
  <si>
    <t>https://www.dsuathletics.com/recruiting.php</t>
  </si>
  <si>
    <t>Dakota State</t>
  </si>
  <si>
    <t>83.86%</t>
  </si>
  <si>
    <t>$25,828</t>
  </si>
  <si>
    <t>n34451</t>
  </si>
  <si>
    <t>Sayler</t>
  </si>
  <si>
    <t>n34452</t>
  </si>
  <si>
    <t>Haugen</t>
  </si>
  <si>
    <t>n8385</t>
  </si>
  <si>
    <t>Hauge</t>
  </si>
  <si>
    <t>taylor.hauge@dsu.edu</t>
  </si>
  <si>
    <t>c:605-695-4836</t>
  </si>
  <si>
    <t>n34453</t>
  </si>
  <si>
    <t>Shandon</t>
  </si>
  <si>
    <t>Reitzell</t>
  </si>
  <si>
    <t>shandon.reitzell@dsu.edu</t>
  </si>
  <si>
    <t>605-256-5229</t>
  </si>
  <si>
    <t>n8387</t>
  </si>
  <si>
    <t>D'Artist</t>
  </si>
  <si>
    <t>dartist.williams@dsu.edu</t>
  </si>
  <si>
    <t>c:605-291-6892</t>
  </si>
  <si>
    <t>n5795</t>
  </si>
  <si>
    <t>https://twitter.com/anthonydrealan</t>
  </si>
  <si>
    <t>n26033</t>
  </si>
  <si>
    <t>Graduate Asst Maxwell has been removed.</t>
  </si>
  <si>
    <t>https://twitter.com/dsutf</t>
  </si>
  <si>
    <t>Dakota Wesleyan University</t>
  </si>
  <si>
    <t>219091</t>
  </si>
  <si>
    <t>https://www.dwu.edu/academics/majors-minors</t>
  </si>
  <si>
    <t>n31539</t>
  </si>
  <si>
    <t>Milmine</t>
  </si>
  <si>
    <t>https://dwuathletics.com/sports/mtrack-ind/index</t>
  </si>
  <si>
    <t>https://twitter.com/WaylandTFXC</t>
  </si>
  <si>
    <t>https://www.facebook.com/dwutrack/</t>
  </si>
  <si>
    <t>https://www.instagram.com/dwutrackxc/</t>
  </si>
  <si>
    <t>https://www.dwu.edu/athletics/track-field-recruiting-questionnaire</t>
  </si>
  <si>
    <t>Dakota Wesleyan</t>
  </si>
  <si>
    <t>61.50%</t>
  </si>
  <si>
    <t>$39,970</t>
  </si>
  <si>
    <t>n30738</t>
  </si>
  <si>
    <t>ryan.chase@dwu.edu</t>
  </si>
  <si>
    <t>605-354-0378</t>
  </si>
  <si>
    <t>https://twitter.com/ryanchase4</t>
  </si>
  <si>
    <t>https://www.facebook.com/ryan.chase.311/</t>
  </si>
  <si>
    <t>n34454</t>
  </si>
  <si>
    <t>Donovan</t>
  </si>
  <si>
    <t>Breckinridge</t>
  </si>
  <si>
    <t>D.Breckenridge.25@dwu</t>
  </si>
  <si>
    <t>321-431-9956</t>
  </si>
  <si>
    <t>219,091</t>
  </si>
  <si>
    <t>n28996</t>
  </si>
  <si>
    <t>Dre</t>
  </si>
  <si>
    <t>Litsey</t>
  </si>
  <si>
    <t>Dre.Litsey@dwu.edu</t>
  </si>
  <si>
    <t>808-499-9164</t>
  </si>
  <si>
    <t>https://twitter.com/DWUXCTF</t>
  </si>
  <si>
    <t>https://www.instagram.com/dwuxctf/</t>
  </si>
  <si>
    <t>Mount Marty College</t>
  </si>
  <si>
    <t>Yankton</t>
  </si>
  <si>
    <t>219198</t>
  </si>
  <si>
    <t>https://www.mountmarty.edu/academics/majors-and-programs/</t>
  </si>
  <si>
    <t>n21273</t>
  </si>
  <si>
    <t>Fitzsimmons</t>
  </si>
  <si>
    <t>daniel.fitzsimmons@mountmarty.edu</t>
  </si>
  <si>
    <t>https://mountmartyathletics.com/sports/mens-track-and-field</t>
  </si>
  <si>
    <t>https://twitter.com/danielfitzsim11</t>
  </si>
  <si>
    <t>https://twitter.com/mmulancerxctf</t>
  </si>
  <si>
    <t>https://www.facebook.com/MountMartyTrackandField/</t>
  </si>
  <si>
    <t>https://www.mountmartyathletics.com/sidhelp/form/3</t>
  </si>
  <si>
    <t>Mount Marty</t>
  </si>
  <si>
    <t>76.36%</t>
  </si>
  <si>
    <t>$43,108</t>
  </si>
  <si>
    <t>n32670</t>
  </si>
  <si>
    <t>Delwin</t>
  </si>
  <si>
    <t>https://www.instagram.com/mmutrackandfieldxc/</t>
  </si>
  <si>
    <t>n26630</t>
  </si>
  <si>
    <t>Wiebelhaus</t>
  </si>
  <si>
    <t>seth.wiebelhaus@mountmarty.edu</t>
  </si>
  <si>
    <t>https://www.facebook.com/seth.wiebelhaus/</t>
  </si>
  <si>
    <t>Bethel University - Tennessee</t>
  </si>
  <si>
    <t>219718</t>
  </si>
  <si>
    <t>y (Cumberland Presbyterian)</t>
  </si>
  <si>
    <t>https://www.bethelu.edu/academics/degrees-and-programs</t>
  </si>
  <si>
    <t>n18047</t>
  </si>
  <si>
    <t>Bradshaw</t>
  </si>
  <si>
    <t>bradshaww@bethelu.edu</t>
  </si>
  <si>
    <t>https://bethelathletics.com/sports/mtrack-out/index</t>
  </si>
  <si>
    <t>https://www.facebook.com/Bethel-TN-Cross-CountryTrack-2381380268622162/</t>
  </si>
  <si>
    <t>https://athletics.bethel.edu/sports/2009/1/16/BB_0116095219.aspx?path</t>
  </si>
  <si>
    <t>Bethel (TN)</t>
  </si>
  <si>
    <t>440-555</t>
  </si>
  <si>
    <t>76.26%</t>
  </si>
  <si>
    <t>$32,198</t>
  </si>
  <si>
    <t>Bryan College - Tennessee</t>
  </si>
  <si>
    <t>219790</t>
  </si>
  <si>
    <t>https://www.bryan.edu/academics/undergraduate/majors/</t>
  </si>
  <si>
    <t>n29805</t>
  </si>
  <si>
    <t>Jasper</t>
  </si>
  <si>
    <t>jwilson0828@bryan.edu</t>
  </si>
  <si>
    <t>423-208-8217</t>
  </si>
  <si>
    <t>https://bryanlions.com/sports/mens-outdoor-track-and-field/schedule/2022-23</t>
  </si>
  <si>
    <t>https://www.facebook.com/SAUKnightsVolleyball/</t>
  </si>
  <si>
    <t>http://www.bryanlions.com/SIDHelp/form/11.php</t>
  </si>
  <si>
    <t>Bryan (TN)</t>
  </si>
  <si>
    <t>$28,800</t>
  </si>
  <si>
    <t>Cumberland University</t>
  </si>
  <si>
    <t>219949</t>
  </si>
  <si>
    <t>https://www.cumberland.edu/programs/</t>
  </si>
  <si>
    <t>n13412</t>
  </si>
  <si>
    <t>Atsu</t>
  </si>
  <si>
    <t>Nyamadi</t>
  </si>
  <si>
    <t>anyamadi@cumberland.edu</t>
  </si>
  <si>
    <t>https://gocumberlandathletics.com/sports/mens-track-and-field</t>
  </si>
  <si>
    <t>https://twitter.com/cutrack_field</t>
  </si>
  <si>
    <t>https://www.facebook.com/cumberlanduniversitytrackandfield/</t>
  </si>
  <si>
    <t>https://www.instagram.com/cu_tracknfield/</t>
  </si>
  <si>
    <t>Cumberland (TN)</t>
  </si>
  <si>
    <t>$35,510</t>
  </si>
  <si>
    <t>n34042</t>
  </si>
  <si>
    <t>Akuka</t>
  </si>
  <si>
    <t>williamakuka@cumberland.edu</t>
  </si>
  <si>
    <t>https://x.com/cutrack</t>
  </si>
  <si>
    <t>https://www.facebook.com/CumberlandXC/</t>
  </si>
  <si>
    <t>https://www.instagram.com/cutrackandfield_/</t>
  </si>
  <si>
    <t>n21853</t>
  </si>
  <si>
    <t>n24343</t>
  </si>
  <si>
    <t>Francis Amou-Berry</t>
  </si>
  <si>
    <t>cfrancis@cumberland.edu</t>
  </si>
  <si>
    <t>Freed-Hardeman University</t>
  </si>
  <si>
    <t>220215</t>
  </si>
  <si>
    <t>http://www.fhu.edu/academics/majors</t>
  </si>
  <si>
    <t>n30739</t>
  </si>
  <si>
    <t>J</t>
  </si>
  <si>
    <t>jhall@fhu.edu</t>
  </si>
  <si>
    <t>731-989-6905</t>
  </si>
  <si>
    <t>https://gofhulions.com/sports/mens-track-and-field</t>
  </si>
  <si>
    <t>https://twitter.com/coachjameshall</t>
  </si>
  <si>
    <t>https://www.instagram.com/fhu.xctf/</t>
  </si>
  <si>
    <t>http://www.gofhulions.com/recruiting/0/16.php</t>
  </si>
  <si>
    <t>Freed-Hardeman</t>
  </si>
  <si>
    <t>525-650</t>
  </si>
  <si>
    <t>485-620</t>
  </si>
  <si>
    <t>80.78%</t>
  </si>
  <si>
    <t>$35,950</t>
  </si>
  <si>
    <t>Milligan University</t>
  </si>
  <si>
    <t>Milligan College</t>
  </si>
  <si>
    <t>221014</t>
  </si>
  <si>
    <t>https://www.milligan.edu/academics/</t>
  </si>
  <si>
    <t>n34455</t>
  </si>
  <si>
    <t>https://go.milligan.edu/register/athleticprospect</t>
  </si>
  <si>
    <t>Milligan</t>
  </si>
  <si>
    <t>$41,098</t>
  </si>
  <si>
    <t>n30741</t>
  </si>
  <si>
    <t>Madelyn</t>
  </si>
  <si>
    <t>Bright</t>
  </si>
  <si>
    <t>Recruiting Coordinator, Assistant Coach (Sprints, Jumps, Hurdles)</t>
  </si>
  <si>
    <t>mcbright@my.milligan.edu</t>
  </si>
  <si>
    <t>https://twitter.com/milliganxctf</t>
  </si>
  <si>
    <t>https://www.facebook.com/milliganxctf/</t>
  </si>
  <si>
    <t>https://www.instagram.com/milliganxctf/</t>
  </si>
  <si>
    <t>n6035</t>
  </si>
  <si>
    <t>cclayne@milligan.edu</t>
  </si>
  <si>
    <t>423-461-8992</t>
  </si>
  <si>
    <t>https://www.facebook.com/cclayne</t>
  </si>
  <si>
    <t>n30742</t>
  </si>
  <si>
    <t>bpkramer@milligan.edu</t>
  </si>
  <si>
    <t>n30740</t>
  </si>
  <si>
    <t>AC Courtney has been removed.</t>
  </si>
  <si>
    <t>https://www.instagram.com/courtney___klatt/</t>
  </si>
  <si>
    <t>Tennessee Wesleyan University</t>
  </si>
  <si>
    <t>221731</t>
  </si>
  <si>
    <t>https://www.tnwesleyan.edu/academics/undergraduate-programs/</t>
  </si>
  <si>
    <t>n7274</t>
  </si>
  <si>
    <t>Basuini</t>
  </si>
  <si>
    <t>mbasuini@tnwesleyan.edu</t>
  </si>
  <si>
    <t>423-746-5305</t>
  </si>
  <si>
    <t>https://www.twbulldogs.com/sports/mtrack/index</t>
  </si>
  <si>
    <t>https://twitter.com/bulldogsxctf</t>
  </si>
  <si>
    <t>https://www.twbulldogs.com/recruiting/index</t>
  </si>
  <si>
    <t>Tennessee Wesleyan</t>
  </si>
  <si>
    <t>61.85%</t>
  </si>
  <si>
    <t>$37,960</t>
  </si>
  <si>
    <t>n20256</t>
  </si>
  <si>
    <t>tmcclendon@tnwesleyan.edu</t>
  </si>
  <si>
    <t>https://twitter.com/ramsports</t>
  </si>
  <si>
    <t>University of Tennessee Southern</t>
  </si>
  <si>
    <t>Pulaski</t>
  </si>
  <si>
    <t>220701</t>
  </si>
  <si>
    <t>https://utsouthern.edu/academics/degree-programs/</t>
  </si>
  <si>
    <t>n29611</t>
  </si>
  <si>
    <t>jwatso83@utsouthern.edu</t>
  </si>
  <si>
    <t>931-424-7387</t>
  </si>
  <si>
    <t>https://utsfirehawks.com/sports/mens-cross-country</t>
  </si>
  <si>
    <t>https://twitter.com/uts_xc_tf</t>
  </si>
  <si>
    <t>https://utsfirehawks.com/general/become_a_firehawk</t>
  </si>
  <si>
    <t>Tennessee Southern</t>
  </si>
  <si>
    <t>98.18%</t>
  </si>
  <si>
    <t>$43,450</t>
  </si>
  <si>
    <t>Tennessee-Southern</t>
  </si>
  <si>
    <t>n30743</t>
  </si>
  <si>
    <t>Dawson</t>
  </si>
  <si>
    <t>ddawso14@utsouthern.edu</t>
  </si>
  <si>
    <t>931-363-9804</t>
  </si>
  <si>
    <t>https://twitter.com/ut_southern</t>
  </si>
  <si>
    <t>https://www.instagram.com/uts_xc_tf/</t>
  </si>
  <si>
    <t>Martin Methodist</t>
  </si>
  <si>
    <t>Huston-Tillotson University</t>
  </si>
  <si>
    <t>Red River Athletic Conference (RRAC)</t>
  </si>
  <si>
    <t>225575</t>
  </si>
  <si>
    <t>y (Multiple Protestant Denomination)</t>
  </si>
  <si>
    <t>http://htu.edu/academics/degrees</t>
  </si>
  <si>
    <t>n6103</t>
  </si>
  <si>
    <t>Royce</t>
  </si>
  <si>
    <t>rrdennis@htu.edu</t>
  </si>
  <si>
    <t>512-505-3049</t>
  </si>
  <si>
    <t>https://htramsathletics.com/sports/mens-track-and-field</t>
  </si>
  <si>
    <t>https://twitter.com/roycedennisiii</t>
  </si>
  <si>
    <t>https://twitter.com/htathleticsrams</t>
  </si>
  <si>
    <t>https://www.facebook.com/royce.dennis.3</t>
  </si>
  <si>
    <t>https://www.facebook.com/hustontillotsontrackandfield/</t>
  </si>
  <si>
    <t>http://www.htramsathletics.com/recruiting/16/6.php</t>
  </si>
  <si>
    <t>Huston-Tillostson</t>
  </si>
  <si>
    <t>14-17</t>
  </si>
  <si>
    <t>51.93%</t>
  </si>
  <si>
    <t>$25,652</t>
  </si>
  <si>
    <t>Jarvis Christian University</t>
  </si>
  <si>
    <t>225885</t>
  </si>
  <si>
    <t>https://www.jarvis.edu/degree-programs/</t>
  </si>
  <si>
    <t>n19903</t>
  </si>
  <si>
    <t>jpratt@jarvis.edu</t>
  </si>
  <si>
    <t>903-730-4890x2517</t>
  </si>
  <si>
    <t>https://twitter.com/friendswrestlin</t>
  </si>
  <si>
    <t>https://www.facebook.com/jcccctf/</t>
  </si>
  <si>
    <t>https://jcubulldogs.prestosports.com/information/Become_A_Bulldog</t>
  </si>
  <si>
    <t>Jarvis Christian</t>
  </si>
  <si>
    <t>$25,280</t>
  </si>
  <si>
    <t>n19904</t>
  </si>
  <si>
    <t>Abbit</t>
  </si>
  <si>
    <t>JAbbit@jarvis.edu</t>
  </si>
  <si>
    <t>903-730-4890x2525</t>
  </si>
  <si>
    <t>Nelson University</t>
  </si>
  <si>
    <t>Waxahachie</t>
  </si>
  <si>
    <t>228325</t>
  </si>
  <si>
    <t>https://www.sagu.edu/academics-home/academics/</t>
  </si>
  <si>
    <t>n21855</t>
  </si>
  <si>
    <t>rherrera@nelson.edu</t>
  </si>
  <si>
    <t>https://twitter.com/saguxc</t>
  </si>
  <si>
    <t>https://connect.sagu.edu/register/athletic-recruitment</t>
  </si>
  <si>
    <t>Nelson (TX)</t>
  </si>
  <si>
    <t>$34,582</t>
  </si>
  <si>
    <t>n33370</t>
  </si>
  <si>
    <t>https://nelsonlions.com/sports/track-field</t>
  </si>
  <si>
    <t>https://www.facebook.com/maddie.kneip.5/</t>
  </si>
  <si>
    <t>n30744</t>
  </si>
  <si>
    <t>Monte</t>
  </si>
  <si>
    <t>n30746</t>
  </si>
  <si>
    <t>dcox@nelson.edu</t>
  </si>
  <si>
    <t>https://x.com/coachdc202</t>
  </si>
  <si>
    <t>n30747</t>
  </si>
  <si>
    <t>n30748</t>
  </si>
  <si>
    <t>D'Morris</t>
  </si>
  <si>
    <t>North American University</t>
  </si>
  <si>
    <t>461795</t>
  </si>
  <si>
    <t>https://www.na.edu/degree-programs/</t>
  </si>
  <si>
    <t>n33371</t>
  </si>
  <si>
    <t>Champagne</t>
  </si>
  <si>
    <t>Champagne.t.bell@gmail.com</t>
  </si>
  <si>
    <t>https://stallions.na.edu/sports/mens-track-field</t>
  </si>
  <si>
    <t>https://www.instagram.com/nautrackxc/</t>
  </si>
  <si>
    <t>North American</t>
  </si>
  <si>
    <t>29,458</t>
  </si>
  <si>
    <t>n32262</t>
  </si>
  <si>
    <t>LaDavey</t>
  </si>
  <si>
    <t>Merriweather</t>
  </si>
  <si>
    <t>Lmerriweather@na.edu</t>
  </si>
  <si>
    <t>662-739-0192</t>
  </si>
  <si>
    <t>n32263</t>
  </si>
  <si>
    <t>Vancia</t>
  </si>
  <si>
    <t>vanciafoley@gmail.com</t>
  </si>
  <si>
    <t>832-292-5548</t>
  </si>
  <si>
    <t>Our Lady of the Lake University</t>
  </si>
  <si>
    <t>227331</t>
  </si>
  <si>
    <t>http://www.ollusa.edu/s/1190/hybrid/18/acad-hybrid-ollu.aspx?sid=1190&amp;gid=1&amp;pgid=7536&amp;_ga=2.217464918.1120713972.1521824348-1558817099.1521824346#gotoDegrees</t>
  </si>
  <si>
    <t>n31540</t>
  </si>
  <si>
    <t>Jose</t>
  </si>
  <si>
    <t>Zarate</t>
  </si>
  <si>
    <t>jgzarate@ollusa.edu</t>
  </si>
  <si>
    <t>https://www.ollusaintsathletics.com/sports/mtrack-out/index</t>
  </si>
  <si>
    <t>https://twitter.com/ollutfxc</t>
  </si>
  <si>
    <t>https://www.instagram.com/ollutrack/</t>
  </si>
  <si>
    <t>https://www.ollusaintsathletics.com/recruiting.php</t>
  </si>
  <si>
    <t>Our Lady of the Lake</t>
  </si>
  <si>
    <t>46.94%</t>
  </si>
  <si>
    <t>$42,280</t>
  </si>
  <si>
    <t>Paul Quinn College</t>
  </si>
  <si>
    <t>227429</t>
  </si>
  <si>
    <t>https://pqc-edu.squarespace.com/degree-programs</t>
  </si>
  <si>
    <t>n30151</t>
  </si>
  <si>
    <t xml:space="preserve">mbaugh@pqc.edu </t>
  </si>
  <si>
    <t>214-379-5509</t>
  </si>
  <si>
    <t>https://paulquinn.edu/mens-soccer/</t>
  </si>
  <si>
    <t>https://www.instagram.com/pqctrackandfield/</t>
  </si>
  <si>
    <t>Paul Quinn (TX)</t>
  </si>
  <si>
    <t>425-495</t>
  </si>
  <si>
    <t>59.51%</t>
  </si>
  <si>
    <t>$23,942</t>
  </si>
  <si>
    <t>n25455</t>
  </si>
  <si>
    <t>$16,970</t>
  </si>
  <si>
    <t>Texas A&amp;M University - Texarkana</t>
  </si>
  <si>
    <t>Texarkana</t>
  </si>
  <si>
    <t>224545</t>
  </si>
  <si>
    <t>https://www.tamut.edu/academics/</t>
  </si>
  <si>
    <t>n33820</t>
  </si>
  <si>
    <t>Lawrence Jr.</t>
  </si>
  <si>
    <t>DLawrence@tamut.edu</t>
  </si>
  <si>
    <t>https://tamuteagles.prestosports.com/sports/mten/index</t>
  </si>
  <si>
    <t>https://www.instagram.com/tamut_cc/</t>
  </si>
  <si>
    <t>https://www.tamusa.edu/athletics/student-recruitment.html</t>
  </si>
  <si>
    <t>Texas A&amp;M-Texarkana</t>
  </si>
  <si>
    <t>97.04%</t>
  </si>
  <si>
    <t>$35,853</t>
  </si>
  <si>
    <t>Texas Wesleyan University</t>
  </si>
  <si>
    <t>229160</t>
  </si>
  <si>
    <t>https://txwes.edu/academics/undergraduate-majors/</t>
  </si>
  <si>
    <t>n23905</t>
  </si>
  <si>
    <t>Kicinski</t>
  </si>
  <si>
    <t>dkicinski@txwes.edu</t>
  </si>
  <si>
    <t>817-905-2145</t>
  </si>
  <si>
    <t>https://ramsports.net/sports/mens-track-and-field</t>
  </si>
  <si>
    <t>https://www.instagram.com/wes_xctf/</t>
  </si>
  <si>
    <t>https://ramsports.net/sb_output.aspx?form=6</t>
  </si>
  <si>
    <t>Texas Wesleyan</t>
  </si>
  <si>
    <t>46.85%</t>
  </si>
  <si>
    <t>$52,536</t>
  </si>
  <si>
    <t>n20787</t>
  </si>
  <si>
    <t>Doc</t>
  </si>
  <si>
    <t>dpatton@txwes.edu</t>
  </si>
  <si>
    <t>University of North Texas at Dallas</t>
  </si>
  <si>
    <t>South (West South Central)</t>
  </si>
  <si>
    <t>484905</t>
  </si>
  <si>
    <t>https://www.untdallas.edu/academics/programs.php</t>
  </si>
  <si>
    <t>n23541</t>
  </si>
  <si>
    <t>Knashia</t>
  </si>
  <si>
    <t>knashia.dawson@untdallas.edu</t>
  </si>
  <si>
    <t>https://untdathletics.com/sports/mtrack/roster</t>
  </si>
  <si>
    <t>https://twitter.com/untdallastfxc</t>
  </si>
  <si>
    <t>North Texas-Dallas</t>
  </si>
  <si>
    <t>330-460</t>
  </si>
  <si>
    <t>400-510</t>
  </si>
  <si>
    <t>92.78%</t>
  </si>
  <si>
    <t>$36,323</t>
  </si>
  <si>
    <t>Wayland Baptist University</t>
  </si>
  <si>
    <t>Plainview</t>
  </si>
  <si>
    <t>229780</t>
  </si>
  <si>
    <t>https://www.wbu.edu/academics/programs-and-majors/undergraduate.htm</t>
  </si>
  <si>
    <t>n33695</t>
  </si>
  <si>
    <t>douglasn@wbu.edu</t>
  </si>
  <si>
    <t>806-291-3836</t>
  </si>
  <si>
    <t>https://wbuathletics.com/sports/mens-soccer</t>
  </si>
  <si>
    <t>https://twitter.com/gogeoducks</t>
  </si>
  <si>
    <t>https://www.instagram.com/accounts/login/</t>
  </si>
  <si>
    <t>https://wbuathletics.com/sb_output.aspx?form=3</t>
  </si>
  <si>
    <t>Wayland Baptist</t>
  </si>
  <si>
    <t>$35,328</t>
  </si>
  <si>
    <t>n34456</t>
  </si>
  <si>
    <t>Jace</t>
  </si>
  <si>
    <t>n27456</t>
  </si>
  <si>
    <t>john.green@wayland.wbu.edu</t>
  </si>
  <si>
    <t>n34457</t>
  </si>
  <si>
    <t>gutierrezg@wbu.edu</t>
  </si>
  <si>
    <t>n27457</t>
  </si>
  <si>
    <t>AC Toby has been removed.</t>
  </si>
  <si>
    <t>https://wbuathletics.com/sports/mens-basketball</t>
  </si>
  <si>
    <t>Wiley College</t>
  </si>
  <si>
    <t>n30152</t>
  </si>
  <si>
    <t>McConnell</t>
  </si>
  <si>
    <t>wileytfxc@gmail.com</t>
  </si>
  <si>
    <t>903-927-3060</t>
  </si>
  <si>
    <t>https://www.wileyathletics.com/sports/mtrack-out/index</t>
  </si>
  <si>
    <t>https://www.wileyathletics.com/SIDHelp/form/8.php</t>
  </si>
  <si>
    <t>Wiley (TX)</t>
  </si>
  <si>
    <t>229887</t>
  </si>
  <si>
    <t>https://www.wileyc.edu/degree-programs/</t>
  </si>
  <si>
    <t>cmcconnell@wileyc.edu</t>
  </si>
  <si>
    <t>$20,300</t>
  </si>
  <si>
    <t>University of the Virgin Islands</t>
  </si>
  <si>
    <t>Virgin Islands</t>
  </si>
  <si>
    <t>St. Croix</t>
  </si>
  <si>
    <t>243665</t>
  </si>
  <si>
    <t>https://www.uvi.edu/administration/provost/degree-programs/index.html</t>
  </si>
  <si>
    <t>n15697</t>
  </si>
  <si>
    <t>dale.joseph@uvi.edu</t>
  </si>
  <si>
    <t>c:340-474-6077</t>
  </si>
  <si>
    <t>https://www.tfrrs.org/teams/tf/VI_college_m_Virgin_Islands_College.html</t>
  </si>
  <si>
    <t>https://www.facebook.com/people/Virgin-Islands-Track-and-Field-Federation/100063456972952/</t>
  </si>
  <si>
    <t>https://uviathletics.com/sports/Recruiting_Form</t>
  </si>
  <si>
    <t>VI</t>
  </si>
  <si>
    <t>383-490</t>
  </si>
  <si>
    <t>99.57%</t>
  </si>
  <si>
    <t>$29,176</t>
  </si>
  <si>
    <t>Bluefield University</t>
  </si>
  <si>
    <t>231554</t>
  </si>
  <si>
    <t>http://www.bluefield.edu/academics/programs-of-study/</t>
  </si>
  <si>
    <t>n29612</t>
  </si>
  <si>
    <t>jrk181410@bluefield.edu</t>
  </si>
  <si>
    <t>276-326-4303</t>
  </si>
  <si>
    <t>https://bcrams.com/sports/mens-track-and-field</t>
  </si>
  <si>
    <t>https://burams.com/sports/2013/4/22/DEPT_0422135820.aspx</t>
  </si>
  <si>
    <t>Bluefield (VA)</t>
  </si>
  <si>
    <t>76.98%</t>
  </si>
  <si>
    <t>$40,978</t>
  </si>
  <si>
    <t>n29806</t>
  </si>
  <si>
    <t>mewhite2@bluefield.edu</t>
  </si>
  <si>
    <t>804-512-8806</t>
  </si>
  <si>
    <t>Evergreen State College</t>
  </si>
  <si>
    <t>Olympia</t>
  </si>
  <si>
    <t>235167</t>
  </si>
  <si>
    <t>http://www.evergreen.edu/studies</t>
  </si>
  <si>
    <t>n25259</t>
  </si>
  <si>
    <t>joel.r.pearson@evergreen.edu</t>
  </si>
  <si>
    <t>360-742-1015</t>
  </si>
  <si>
    <t>https://gogeoducks.com/sports/mens-track-and-field</t>
  </si>
  <si>
    <t>https://gogeoducks.com/sb_output.aspx?form=3</t>
  </si>
  <si>
    <t>Evergreen State</t>
  </si>
  <si>
    <t>523-620</t>
  </si>
  <si>
    <t>450-563</t>
  </si>
  <si>
    <t>20-21</t>
  </si>
  <si>
    <t>96.79%</t>
  </si>
  <si>
    <t>$45,675</t>
  </si>
  <si>
    <t>n31543</t>
  </si>
  <si>
    <t>Beam</t>
  </si>
  <si>
    <t>joshua.beam@evergreen.edu</t>
  </si>
  <si>
    <t>https://www.instagram.com/evergreen_xctf/</t>
  </si>
  <si>
    <t>n26034</t>
  </si>
  <si>
    <t>katie.burnett@evergreen.edu</t>
  </si>
  <si>
    <t>360-867-6770</t>
  </si>
  <si>
    <t>https://twitter.com/k80walks</t>
  </si>
  <si>
    <t>n32266</t>
  </si>
  <si>
    <t>https://x.com/coreyaj34</t>
  </si>
  <si>
    <t>Northwest University</t>
  </si>
  <si>
    <t>236133</t>
  </si>
  <si>
    <t>https://www.northwestu.edu/academics/</t>
  </si>
  <si>
    <t>n6400</t>
  </si>
  <si>
    <t>mark.mandi@northwestu.edu</t>
  </si>
  <si>
    <t>425-889-7785</t>
  </si>
  <si>
    <t>https://nueagles.com/sports/mens-track-and-field</t>
  </si>
  <si>
    <t>https://www.facebook.com/markmandi83</t>
  </si>
  <si>
    <t>Northwest (WA)</t>
  </si>
  <si>
    <t>500-585</t>
  </si>
  <si>
    <t>90.78%</t>
  </si>
  <si>
    <t>n6402</t>
  </si>
  <si>
    <t>alison.mandi@northwestu.edu</t>
  </si>
  <si>
    <t>https://www.facebook.com/alisonmandi</t>
  </si>
  <si>
    <t>n20259</t>
  </si>
  <si>
    <t>Moreland</t>
  </si>
  <si>
    <t>moreland.anderson@northwestu.edu</t>
  </si>
  <si>
    <t>503-475-7831</t>
  </si>
  <si>
    <t>https://twitter.com/theeaglesvoice</t>
  </si>
  <si>
    <t>n20260</t>
  </si>
  <si>
    <t>https://twitter.com/viterboxctf</t>
  </si>
  <si>
    <t>https://www.facebook.com/ViterboXCTF/</t>
  </si>
  <si>
    <t>n7289</t>
  </si>
  <si>
    <t>n6403</t>
  </si>
  <si>
    <t>West Virginia University Institute of Technology</t>
  </si>
  <si>
    <t>Beckley</t>
  </si>
  <si>
    <t>237950</t>
  </si>
  <si>
    <t>https://admissions.wvutech.edu/academics/majors</t>
  </si>
  <si>
    <t>n22768</t>
  </si>
  <si>
    <t>Hosey</t>
  </si>
  <si>
    <t>jordan.hosey@mail.wvu.edu</t>
  </si>
  <si>
    <t>304-929-1504</t>
  </si>
  <si>
    <t>https://goldenbearathletics.com/sports/mens-track-and-field</t>
  </si>
  <si>
    <t>https://twitter.com/hiumvolleyball</t>
  </si>
  <si>
    <t>https://www.instagram.com/hiumvolleyball/</t>
  </si>
  <si>
    <t>https://wvutech.wufoo.com/forms/track-field-recruitment-questionnaire-copy/</t>
  </si>
  <si>
    <t>West Virginia Tech</t>
  </si>
  <si>
    <t>54.84%</t>
  </si>
  <si>
    <t>$33,926</t>
  </si>
  <si>
    <t>n30153</t>
  </si>
  <si>
    <t>Childers</t>
  </si>
  <si>
    <t>bryce.childers@mail.wvu.edu</t>
  </si>
  <si>
    <t>https://www.facebook.com/WVU-Tech-Track-Cross-Country-785734418151409/</t>
  </si>
  <si>
    <t>Viterbo University</t>
  </si>
  <si>
    <t>240107</t>
  </si>
  <si>
    <t>https://www.viterbo.edu/degrees-and-programs</t>
  </si>
  <si>
    <t>n20261</t>
  </si>
  <si>
    <t>Michaels</t>
  </si>
  <si>
    <t>krmichaels@viterbo.edu</t>
  </si>
  <si>
    <t>608-780-8691</t>
  </si>
  <si>
    <t>https://viterbo.prestosports.com/sports/mtrack-out/index</t>
  </si>
  <si>
    <t>http://www.viterboathletics.com/mens-track-field-recruiting-form</t>
  </si>
  <si>
    <t>Viterbo</t>
  </si>
  <si>
    <t>$42,520</t>
  </si>
  <si>
    <t>n20262</t>
  </si>
  <si>
    <t>Director of Sprints, Hurdles</t>
  </si>
  <si>
    <t>devonmontgomery14@gmail.com</t>
  </si>
  <si>
    <t>775-537-3503</t>
  </si>
  <si>
    <t>https://twitter.com/ouazspirit</t>
  </si>
  <si>
    <t>https://www.instagram.com/ouazmvb/</t>
  </si>
  <si>
    <t>n28447</t>
  </si>
  <si>
    <t>McKnight</t>
  </si>
  <si>
    <t>jsmcknight@viterbo.edu</t>
  </si>
  <si>
    <t>https://www.facebook.com/viterboxctf/</t>
  </si>
  <si>
    <t>n28448</t>
  </si>
  <si>
    <t>Pergande</t>
  </si>
  <si>
    <t>gymman1@gmail.com</t>
  </si>
  <si>
    <t>n28449</t>
  </si>
  <si>
    <t>Taddy</t>
  </si>
  <si>
    <t>mltaddy@viterbo.edu</t>
  </si>
  <si>
    <t>608-796-3819</t>
  </si>
  <si>
    <t>coach_id</t>
  </si>
  <si>
    <t>university_id</t>
  </si>
  <si>
    <t>job_title</t>
  </si>
  <si>
    <t>work_email</t>
  </si>
  <si>
    <t>work_phone</t>
  </si>
  <si>
    <t>Andrew Murphy</t>
  </si>
  <si>
    <t>Johnie Jean-Jacques</t>
  </si>
  <si>
    <t>Ritchie Beene</t>
  </si>
  <si>
    <t>Hannah White</t>
  </si>
  <si>
    <t>Jonathan Alexis</t>
  </si>
  <si>
    <t>Justin Anderson</t>
  </si>
  <si>
    <t>Leroy Burrell</t>
  </si>
  <si>
    <t>Kadisha Francois</t>
  </si>
  <si>
    <t>Scott Duval</t>
  </si>
  <si>
    <t>Tim Beach</t>
  </si>
  <si>
    <t>Pat Ebel</t>
  </si>
  <si>
    <t>Ken Harnden</t>
  </si>
  <si>
    <t>Aaron Kindt</t>
  </si>
  <si>
    <t>Jeremy Provence</t>
  </si>
  <si>
    <t>Lillian Humphries</t>
  </si>
  <si>
    <t>Kevin Kean</t>
  </si>
  <si>
    <t>Noah Osborne</t>
  </si>
  <si>
    <t>Rod Tiffin</t>
  </si>
  <si>
    <t>Hannah Daffin</t>
  </si>
  <si>
    <t>Brittany Bishop</t>
  </si>
  <si>
    <t>Bob Collins</t>
  </si>
  <si>
    <t>Emily Edwards Penberthy</t>
  </si>
  <si>
    <t>Wes Penberthy</t>
  </si>
  <si>
    <t>Josh Reindinger</t>
  </si>
  <si>
    <t>Tom Esslinger</t>
  </si>
  <si>
    <t>David Alberdi</t>
  </si>
  <si>
    <t>Urte Bacianskaite</t>
  </si>
  <si>
    <t>Marc Davis</t>
  </si>
  <si>
    <t>Michelle Clayton</t>
  </si>
  <si>
    <t>Riley Schwietz</t>
  </si>
  <si>
    <t>Brian Cunningham</t>
  </si>
  <si>
    <t>Dan Waters</t>
  </si>
  <si>
    <t>Jeanee Romero</t>
  </si>
  <si>
    <t>Derek Yush</t>
  </si>
  <si>
    <t>Blaine Wiley</t>
  </si>
  <si>
    <t>Tim Duckworth</t>
  </si>
  <si>
    <t>Miguel Pate</t>
  </si>
  <si>
    <t>Nick Stenuf</t>
  </si>
  <si>
    <t>Aaron James</t>
  </si>
  <si>
    <t>Paul Brueske</t>
  </si>
  <si>
    <t>Reagen Beal</t>
  </si>
  <si>
    <t>Lyndell Farmer</t>
  </si>
  <si>
    <t>Lon Badeaux</t>
  </si>
  <si>
    <t>Hanna-Mai Vaikla</t>
  </si>
  <si>
    <t>Parker Cowles</t>
  </si>
  <si>
    <t>Ron Barela</t>
  </si>
  <si>
    <t>Tanner Brown</t>
  </si>
  <si>
    <t>Dion Miller</t>
  </si>
  <si>
    <t>Milton Mallard</t>
  </si>
  <si>
    <t>Shannon Hatchett</t>
  </si>
  <si>
    <t>Phillip Butler Jr.</t>
  </si>
  <si>
    <t>Adam Meyer</t>
  </si>
  <si>
    <t>Taylor Evans</t>
  </si>
  <si>
    <t>Knowledge Omovoh</t>
  </si>
  <si>
    <t>Tom Flood</t>
  </si>
  <si>
    <t>Derek Hinch</t>
  </si>
  <si>
    <t>Shayla Houlihan</t>
  </si>
  <si>
    <t>Mariano Hernandez</t>
  </si>
  <si>
    <t>Roderick Townsend</t>
  </si>
  <si>
    <t>Jeremy Tuttle</t>
  </si>
  <si>
    <t>Stina Johansson</t>
  </si>
  <si>
    <t>Israel Oloyede</t>
  </si>
  <si>
    <t>Brian Ruggles</t>
  </si>
  <si>
    <t>Jarred Cornfield</t>
  </si>
  <si>
    <t>Aldo Marquez</t>
  </si>
  <si>
    <t>Bradley Foote</t>
  </si>
  <si>
    <t>Ernie Clark</t>
  </si>
  <si>
    <t>DJ Lilley</t>
  </si>
  <si>
    <t>Sadie Baker</t>
  </si>
  <si>
    <t>Becca DeLoache</t>
  </si>
  <si>
    <t>Andrew Dubs</t>
  </si>
  <si>
    <t>Lucais MacKay</t>
  </si>
  <si>
    <t>Gabriel Mvumvure</t>
  </si>
  <si>
    <t>Dominic Johnson</t>
  </si>
  <si>
    <t>Dino Dodig</t>
  </si>
  <si>
    <t>Bob Myers</t>
  </si>
  <si>
    <t>Mackenzie Landa</t>
  </si>
  <si>
    <t>Jay Koloseus</t>
  </si>
  <si>
    <t>Egle Uljas</t>
  </si>
  <si>
    <t>Michael Carr</t>
  </si>
  <si>
    <t>Kennedy London</t>
  </si>
  <si>
    <t>Patryk Baran</t>
  </si>
  <si>
    <t>Jim Patchell</t>
  </si>
  <si>
    <t>Jesse Duvall</t>
  </si>
  <si>
    <t>Alex Rachmaciej</t>
  </si>
  <si>
    <t>Matt Kraft</t>
  </si>
  <si>
    <t>Matt Vining</t>
  </si>
  <si>
    <t>Chris Bucknam</t>
  </si>
  <si>
    <t>Matthew Downs</t>
  </si>
  <si>
    <t>Doug Case</t>
  </si>
  <si>
    <t>Rob Jarvis</t>
  </si>
  <si>
    <t>J.P. Behnke</t>
  </si>
  <si>
    <t>Jordyn Naylon</t>
  </si>
  <si>
    <t>Brandi Allen</t>
  </si>
  <si>
    <t>Dion Murombe</t>
  </si>
  <si>
    <t>Will Kendall</t>
  </si>
  <si>
    <t>Eszter Kendall</t>
  </si>
  <si>
    <t>Juwan Parker</t>
  </si>
  <si>
    <t>Christopher McCoy</t>
  </si>
  <si>
    <t>Natoya Baird-Davidson</t>
  </si>
  <si>
    <t>Derek Jacobus</t>
  </si>
  <si>
    <t>Josey Weaver</t>
  </si>
  <si>
    <t>Richard Martin</t>
  </si>
  <si>
    <t>Ryan Davis</t>
  </si>
  <si>
    <t>Michael McGruder</t>
  </si>
  <si>
    <t>Sean Smith</t>
  </si>
  <si>
    <t>Stephanie Martin</t>
  </si>
  <si>
    <t>Zak Kirk</t>
  </si>
  <si>
    <t>Brandon Lawrence</t>
  </si>
  <si>
    <t>Ryan Vanhoy</t>
  </si>
  <si>
    <t>Les Courtemanche</t>
  </si>
  <si>
    <t>Mohammad Nourani</t>
  </si>
  <si>
    <t>Brad Pickett</t>
  </si>
  <si>
    <t>Michelle Chewens</t>
  </si>
  <si>
    <t>Joshua Biagtan</t>
  </si>
  <si>
    <t>Marcia Mansur-Wentworth</t>
  </si>
  <si>
    <t>Jason Drake</t>
  </si>
  <si>
    <t>Joe Riccio</t>
  </si>
  <si>
    <t>Gary Newell</t>
  </si>
  <si>
    <t>Matthew McGee</t>
  </si>
  <si>
    <t>Chloe Sharp</t>
  </si>
  <si>
    <t>Marques Barosso</t>
  </si>
  <si>
    <t>Michael Pertusati</t>
  </si>
  <si>
    <t>Nicola Ader</t>
  </si>
  <si>
    <t>Melia Cox</t>
  </si>
  <si>
    <t>LaTanya Sheffield</t>
  </si>
  <si>
    <t>Emily Gutierrez</t>
  </si>
  <si>
    <t>Cory Loebl</t>
  </si>
  <si>
    <t>Sebastian Coleman</t>
  </si>
  <si>
    <t>Nikolaji Freschlin</t>
  </si>
  <si>
    <t>Raleigh Adams</t>
  </si>
  <si>
    <t>Levi Arzac</t>
  </si>
  <si>
    <t>Steven Childs</t>
  </si>
  <si>
    <t>Devin Elizondo</t>
  </si>
  <si>
    <t>Justin Johnson</t>
  </si>
  <si>
    <t>Jacob Yowell</t>
  </si>
  <si>
    <t>Jason Zarb-Cousin</t>
  </si>
  <si>
    <t>Joy McArthur</t>
  </si>
  <si>
    <t>Mike Torie</t>
  </si>
  <si>
    <t>Dan Lange</t>
  </si>
  <si>
    <t>Tracy Spencer</t>
  </si>
  <si>
    <t>Kenny McDaniel</t>
  </si>
  <si>
    <t>Carl Caughell</t>
  </si>
  <si>
    <t>Kyle Peterson</t>
  </si>
  <si>
    <t>Kyra Jefferson</t>
  </si>
  <si>
    <t>Cade Burks</t>
  </si>
  <si>
    <t>Lauren Floris</t>
  </si>
  <si>
    <t>Rayshawn Johnson</t>
  </si>
  <si>
    <t>Victor Pataky</t>
  </si>
  <si>
    <t>Harlan Lopez</t>
  </si>
  <si>
    <t>Matt Giusto</t>
  </si>
  <si>
    <t>Ayla Granados</t>
  </si>
  <si>
    <t>Marc Kaiser</t>
  </si>
  <si>
    <t>Charles Ryan</t>
  </si>
  <si>
    <t>T.J. Harris</t>
  </si>
  <si>
    <t>Charmaine Darden</t>
  </si>
  <si>
    <t>610-420-6550</t>
  </si>
  <si>
    <t>Tianna Madison</t>
  </si>
  <si>
    <t>Alex Miley</t>
  </si>
  <si>
    <t>Felipe Montoro</t>
  </si>
  <si>
    <t>Meron Simon</t>
  </si>
  <si>
    <t>J.J. Clark</t>
  </si>
  <si>
    <t>Lashannda Worthy</t>
  </si>
  <si>
    <t>Thomas Gesser</t>
  </si>
  <si>
    <t>Arthur Ignaczak</t>
  </si>
  <si>
    <t>Addy Royal</t>
  </si>
  <si>
    <t>Rahn Sheffield</t>
  </si>
  <si>
    <t>Ricardo Santos</t>
  </si>
  <si>
    <t>Robyne Johnson</t>
  </si>
  <si>
    <t>Dan Lefever</t>
  </si>
  <si>
    <t>Tyler Burdorff</t>
  </si>
  <si>
    <t>Anna Purchase</t>
  </si>
  <si>
    <t>Camryn Rogers</t>
  </si>
  <si>
    <t>Ronnye Harrison</t>
  </si>
  <si>
    <t>Lissa Olson</t>
  </si>
  <si>
    <t>Nicole Matysik</t>
  </si>
  <si>
    <t>Bobby Lockhart</t>
  </si>
  <si>
    <t>Ngoni Makusha</t>
  </si>
  <si>
    <t>Erika Contreras</t>
  </si>
  <si>
    <t>KP Padda</t>
  </si>
  <si>
    <t>Brandon Hierholzer</t>
  </si>
  <si>
    <t>Drew Petersen</t>
  </si>
  <si>
    <t>Emma Petersen</t>
  </si>
  <si>
    <t>Hideshi Okamoto</t>
  </si>
  <si>
    <t>Tony Ciarelli</t>
  </si>
  <si>
    <t>Calla Nelson</t>
  </si>
  <si>
    <t>Hannah Chau</t>
  </si>
  <si>
    <t>Jeff Perkins</t>
  </si>
  <si>
    <t>Katelyn Ciarelli</t>
  </si>
  <si>
    <t>Casey Kear</t>
  </si>
  <si>
    <t>Joanna Hayes</t>
  </si>
  <si>
    <t>Michael Phillippy</t>
  </si>
  <si>
    <t>Sean Denard</t>
  </si>
  <si>
    <t>Arman Hall</t>
  </si>
  <si>
    <t>Wellington Zaza</t>
  </si>
  <si>
    <t>Mecca McGlaston</t>
  </si>
  <si>
    <t>Tate Curran</t>
  </si>
  <si>
    <t>Nick Newman</t>
  </si>
  <si>
    <t>Andrew Ferris</t>
  </si>
  <si>
    <t>Nate Browne</t>
  </si>
  <si>
    <t>Greg Garza</t>
  </si>
  <si>
    <t>Fatimat Yusuf-Olukoju</t>
  </si>
  <si>
    <t>Eric Fremd</t>
  </si>
  <si>
    <t>Zach Newsom</t>
  </si>
  <si>
    <t>Kim Graham-Miller</t>
  </si>
  <si>
    <t>Nicholas Scarvelis</t>
  </si>
  <si>
    <t>Dylan Austin</t>
  </si>
  <si>
    <t>Nate Garcia</t>
  </si>
  <si>
    <t>Marisa Casillas</t>
  </si>
  <si>
    <t>Meriah Earle</t>
  </si>
  <si>
    <t>Randy Bungard</t>
  </si>
  <si>
    <t>Vijay Saxena</t>
  </si>
  <si>
    <t>Josh Priester</t>
  </si>
  <si>
    <t>Charlie Vernoy-Ging</t>
  </si>
  <si>
    <t>Mitch Modin</t>
  </si>
  <si>
    <t>Bill Whitaker</t>
  </si>
  <si>
    <t>PattiSue Plumer</t>
  </si>
  <si>
    <t>Jordan Carpenter</t>
  </si>
  <si>
    <t>Sierra Brill</t>
  </si>
  <si>
    <t>Dana Klein</t>
  </si>
  <si>
    <t>George Evans</t>
  </si>
  <si>
    <t>Rich Marcello</t>
  </si>
  <si>
    <t>Stephanie Williams</t>
  </si>
  <si>
    <t>Quincy Watts</t>
  </si>
  <si>
    <t>Nate Collins</t>
  </si>
  <si>
    <t>859-319-7167</t>
  </si>
  <si>
    <t>Martin Maric</t>
  </si>
  <si>
    <t>Karl Goodman</t>
  </si>
  <si>
    <t>Brenton Emanuel</t>
  </si>
  <si>
    <t>Jeff Petersmeyer</t>
  </si>
  <si>
    <t>Brenda Martinez</t>
  </si>
  <si>
    <t>Josh Jones</t>
  </si>
  <si>
    <t>Isaac Wood</t>
  </si>
  <si>
    <t>Michael McPherson</t>
  </si>
  <si>
    <t>Mattias Borrman</t>
  </si>
  <si>
    <t>Jim Nagel</t>
  </si>
  <si>
    <t>Brian Bedard</t>
  </si>
  <si>
    <t>Marshall Ackley</t>
  </si>
  <si>
    <t>J.J. Riese</t>
  </si>
  <si>
    <t>Maria Creech</t>
  </si>
  <si>
    <t>John Elders</t>
  </si>
  <si>
    <t>Kelly Hart</t>
  </si>
  <si>
    <t>Scott Steffan</t>
  </si>
  <si>
    <t>Ryan Cole</t>
  </si>
  <si>
    <t>Laura Bowerman</t>
  </si>
  <si>
    <t>Kyle Lillie</t>
  </si>
  <si>
    <t>Dalton Hengst</t>
  </si>
  <si>
    <t>Kate Mattison</t>
  </si>
  <si>
    <t>Sean Carlson</t>
  </si>
  <si>
    <t>Karen Lechman</t>
  </si>
  <si>
    <t>Brandon Johnson</t>
  </si>
  <si>
    <t>Burke Bockman</t>
  </si>
  <si>
    <t>Wayne Angel</t>
  </si>
  <si>
    <t>Eugene Frazier</t>
  </si>
  <si>
    <t>Qwazon Al Khaliq</t>
  </si>
  <si>
    <t>Eric Blake</t>
  </si>
  <si>
    <t>Nicole Dumpson-Jackson</t>
  </si>
  <si>
    <t>Amanda Powlen</t>
  </si>
  <si>
    <t>Tyler Raymond</t>
  </si>
  <si>
    <t>Alex Norstrom</t>
  </si>
  <si>
    <t>Bryan Powlen</t>
  </si>
  <si>
    <t>Christian Morrison</t>
  </si>
  <si>
    <t>Megan Patterson</t>
  </si>
  <si>
    <t>Morgan Latham</t>
  </si>
  <si>
    <t>Brooke Krohley</t>
  </si>
  <si>
    <t>Gregory Wisser</t>
  </si>
  <si>
    <t>Selwyn Maxwell, Jr.</t>
  </si>
  <si>
    <t>Hannah Jefcoat</t>
  </si>
  <si>
    <t>Connor Mahoney-Ashberry</t>
  </si>
  <si>
    <t>Jim Sullivan</t>
  </si>
  <si>
    <t>Rich Miller</t>
  </si>
  <si>
    <t>Darryl Sullivan</t>
  </si>
  <si>
    <t>Jeff Forino</t>
  </si>
  <si>
    <t>Courtney Jaworski</t>
  </si>
  <si>
    <t>Peter Koumlelis</t>
  </si>
  <si>
    <t>Max Frye</t>
  </si>
  <si>
    <t>Kyle Basista</t>
  </si>
  <si>
    <t>Laura Broderick</t>
  </si>
  <si>
    <t>Stephen Kimes</t>
  </si>
  <si>
    <t>Gwen Harris</t>
  </si>
  <si>
    <t>Tayshaun Chisholm</t>
  </si>
  <si>
    <t>Ryan Shilling</t>
  </si>
  <si>
    <t>Duane Henry</t>
  </si>
  <si>
    <t>Donald Riser</t>
  </si>
  <si>
    <t>Tre Johnson</t>
  </si>
  <si>
    <t>Josh Hayman</t>
  </si>
  <si>
    <t>Sean Graham</t>
  </si>
  <si>
    <t>Zach Prescott</t>
  </si>
  <si>
    <t>Madison Neuner</t>
  </si>
  <si>
    <t>Tyra Massey</t>
  </si>
  <si>
    <t>Samantha Nadel</t>
  </si>
  <si>
    <t>Terry Weir</t>
  </si>
  <si>
    <t>Justin Lupone</t>
  </si>
  <si>
    <t>Michael Crozier</t>
  </si>
  <si>
    <t>Alton McKenzie</t>
  </si>
  <si>
    <t>Brandon Bonsey</t>
  </si>
  <si>
    <t>Kaisha Weeks</t>
  </si>
  <si>
    <t>Mitchell Baker</t>
  </si>
  <si>
    <t>David Oliver</t>
  </si>
  <si>
    <t>Richard Perry</t>
  </si>
  <si>
    <t>Dameon Morgan</t>
  </si>
  <si>
    <t>Franklin Rivers</t>
  </si>
  <si>
    <t>Jessica Cousins</t>
  </si>
  <si>
    <t>Garon Jackson</t>
  </si>
  <si>
    <t>Bernard Gaither</t>
  </si>
  <si>
    <t>Courtney Walker</t>
  </si>
  <si>
    <t>Cory McKinney</t>
  </si>
  <si>
    <t>Carlin Berryhill</t>
  </si>
  <si>
    <t>Jalilisa Marcus</t>
  </si>
  <si>
    <t>Garfield Ellenwood II</t>
  </si>
  <si>
    <t>Robert Deadwyler II</t>
  </si>
  <si>
    <t>Brandon Love</t>
  </si>
  <si>
    <t>Tamika Kinchen</t>
  </si>
  <si>
    <t>Steve Thomas</t>
  </si>
  <si>
    <t>Alex Smolka</t>
  </si>
  <si>
    <t>Sonja Friend-Uhl</t>
  </si>
  <si>
    <t>Jason Rotger</t>
  </si>
  <si>
    <t>Ryan Heberling</t>
  </si>
  <si>
    <t>Fabiola Declet</t>
  </si>
  <si>
    <t>Jermaine Felix</t>
  </si>
  <si>
    <t>Chris Sullivan</t>
  </si>
  <si>
    <t>Matt Kane</t>
  </si>
  <si>
    <t>Ricky Argro</t>
  </si>
  <si>
    <t>Luke Bryant</t>
  </si>
  <si>
    <t>Timothy Cawley</t>
  </si>
  <si>
    <t>Tony Davis</t>
  </si>
  <si>
    <t>Ryan Murphy</t>
  </si>
  <si>
    <t>Brody Honeycutt</t>
  </si>
  <si>
    <t>Mellanee Welty</t>
  </si>
  <si>
    <t>Mike Holloway</t>
  </si>
  <si>
    <t>Adrian Melendez</t>
  </si>
  <si>
    <t>Nic Petersen</t>
  </si>
  <si>
    <t>Eric Werskey</t>
  </si>
  <si>
    <t>Holland Sherrer</t>
  </si>
  <si>
    <t>Cameron Ponder</t>
  </si>
  <si>
    <t>Will Palmer</t>
  </si>
  <si>
    <t>Yanick Hart</t>
  </si>
  <si>
    <t>Damon Griffiths</t>
  </si>
  <si>
    <t>Amy Deem</t>
  </si>
  <si>
    <t>Cory Young</t>
  </si>
  <si>
    <t>JJ Hunter</t>
  </si>
  <si>
    <t>Jason Martin</t>
  </si>
  <si>
    <t>Alex Bloom</t>
  </si>
  <si>
    <t>Jeremy Wilk</t>
  </si>
  <si>
    <t>Jeff Pigg</t>
  </si>
  <si>
    <t>Tyler Stahl</t>
  </si>
  <si>
    <t>Evander Wells</t>
  </si>
  <si>
    <t>Kaley Petrosky</t>
  </si>
  <si>
    <t>Remuro Henry</t>
  </si>
  <si>
    <t>Caroline Ryan</t>
  </si>
  <si>
    <t>Emmanuel Dasor</t>
  </si>
  <si>
    <t>Erik Jenkins</t>
  </si>
  <si>
    <t>Alyssa Estrada</t>
  </si>
  <si>
    <t>Abigi Id-Deen</t>
  </si>
  <si>
    <t>Kia Id-Deen</t>
  </si>
  <si>
    <t>Jatavia Wright</t>
  </si>
  <si>
    <t>Craig Dickinson</t>
  </si>
  <si>
    <t>Ben Butler</t>
  </si>
  <si>
    <t>Mariami Kevkhishvili-Machavariani</t>
  </si>
  <si>
    <t>Tony Nicolosi</t>
  </si>
  <si>
    <t>James Isaac</t>
  </si>
  <si>
    <t>David Neville</t>
  </si>
  <si>
    <t>Justin Brooks</t>
  </si>
  <si>
    <t>Timothy Susko</t>
  </si>
  <si>
    <t>Ricardo Page</t>
  </si>
  <si>
    <t>Lamont Johnson</t>
  </si>
  <si>
    <t>Nicholas Wilson</t>
  </si>
  <si>
    <t>Brian Robinson</t>
  </si>
  <si>
    <t>Adriane Butler</t>
  </si>
  <si>
    <t>Nat Page</t>
  </si>
  <si>
    <t>Becky Megesi</t>
  </si>
  <si>
    <t>Cale McDaniel</t>
  </si>
  <si>
    <t>Adam Bray</t>
  </si>
  <si>
    <t>Mike Judge</t>
  </si>
  <si>
    <t>Jaymes Talkington</t>
  </si>
  <si>
    <t>Paris Williams</t>
  </si>
  <si>
    <t>Rachael Coelho</t>
  </si>
  <si>
    <t>Caryl Smith Gilbert</t>
  </si>
  <si>
    <t>Darryl Shaw</t>
  </si>
  <si>
    <t>Noella Anyangwe</t>
  </si>
  <si>
    <t>Don Babbitt</t>
  </si>
  <si>
    <t>Bailey Lear</t>
  </si>
  <si>
    <t>Karim Abdel Wahab</t>
  </si>
  <si>
    <t>Ryan Baily</t>
  </si>
  <si>
    <t>Lauren Hirneisen</t>
  </si>
  <si>
    <t>Adam Tribble</t>
  </si>
  <si>
    <t>Phelani Maduwa</t>
  </si>
  <si>
    <t>Robert Brown</t>
  </si>
  <si>
    <t>Shanicka Dyson-Woodman</t>
  </si>
  <si>
    <t>Tom Hintnaus</t>
  </si>
  <si>
    <t>Pat McCurry</t>
  </si>
  <si>
    <t>Mark Badowsky</t>
  </si>
  <si>
    <t>Emma Wren</t>
  </si>
  <si>
    <t>Kelsey Betthauser</t>
  </si>
  <si>
    <t>Andrew Green</t>
  </si>
  <si>
    <t>Marisa Howard</t>
  </si>
  <si>
    <t>Sam Kreig</t>
  </si>
  <si>
    <t>Hillary Merkley</t>
  </si>
  <si>
    <t>Joe Silvers</t>
  </si>
  <si>
    <t>Zach Kughn</t>
  </si>
  <si>
    <t>Dan Walker</t>
  </si>
  <si>
    <t>801-391-9921</t>
  </si>
  <si>
    <t>Tracy Hellman</t>
  </si>
  <si>
    <t>Ben Malquist</t>
  </si>
  <si>
    <t>Brad Gamble</t>
  </si>
  <si>
    <t>Nathan Stark</t>
  </si>
  <si>
    <t>Craig Dahlquist</t>
  </si>
  <si>
    <t>Andrew Carlson</t>
  </si>
  <si>
    <t>Cody Roder</t>
  </si>
  <si>
    <t>Mallory Mulzer</t>
  </si>
  <si>
    <t>Katrina Brumfield</t>
  </si>
  <si>
    <t>Kadine Johnson-Crowder</t>
  </si>
  <si>
    <t>Davion Sutton</t>
  </si>
  <si>
    <t>Olivia Coopwood</t>
  </si>
  <si>
    <t>Dave Dopek</t>
  </si>
  <si>
    <t>Jadon Johnson</t>
  </si>
  <si>
    <t>Geoff Wayton</t>
  </si>
  <si>
    <t>Scott Midgett</t>
  </si>
  <si>
    <t>Brandon Murer</t>
  </si>
  <si>
    <t>David Thompson</t>
  </si>
  <si>
    <t>James Gildon</t>
  </si>
  <si>
    <t>Mitchel Couch</t>
  </si>
  <si>
    <t>Josh Stice</t>
  </si>
  <si>
    <t>Riley McInerney</t>
  </si>
  <si>
    <t>Jeff Bovee</t>
  </si>
  <si>
    <t>DeShaun Jordan</t>
  </si>
  <si>
    <t>Mike Turk</t>
  </si>
  <si>
    <t>Steve Luke</t>
  </si>
  <si>
    <t>Jake Gillum</t>
  </si>
  <si>
    <t>Avery Lyons</t>
  </si>
  <si>
    <t>Gavin Kennedy</t>
  </si>
  <si>
    <t>Alan Peterson</t>
  </si>
  <si>
    <t>Gabby Gaudreault</t>
  </si>
  <si>
    <t>Patrick Murray</t>
  </si>
  <si>
    <t>A'Veun Moore-Jones</t>
  </si>
  <si>
    <t>Elisia Lancaster</t>
  </si>
  <si>
    <t>Richard Jones</t>
  </si>
  <si>
    <t>Jeneva Stevens</t>
  </si>
  <si>
    <t>DeShawn Marshall Jr.</t>
  </si>
  <si>
    <t>Jake Brydson</t>
  </si>
  <si>
    <t>Angelina Ramos</t>
  </si>
  <si>
    <t>Marcus Evans</t>
  </si>
  <si>
    <t>Erin Wykoff</t>
  </si>
  <si>
    <t>Josh Wolfe</t>
  </si>
  <si>
    <t>Javonie Small</t>
  </si>
  <si>
    <t>Petros Kyprianou</t>
  </si>
  <si>
    <t>Dillon Yearby</t>
  </si>
  <si>
    <t>J.C. Lambert</t>
  </si>
  <si>
    <t>Deanna Price</t>
  </si>
  <si>
    <t>Dennis Mitchell</t>
  </si>
  <si>
    <t>Jaimie Robinson</t>
  </si>
  <si>
    <t>Chase Kappeler</t>
  </si>
  <si>
    <t>Eric Johannigmeier</t>
  </si>
  <si>
    <t>Heath Baldwin</t>
  </si>
  <si>
    <t>Dylan Cooper</t>
  </si>
  <si>
    <t>Cheyenne Nesbitt</t>
  </si>
  <si>
    <t>Ayden Owens-Delerme</t>
  </si>
  <si>
    <t>Paul Zavala</t>
  </si>
  <si>
    <t>Challen Jackson</t>
  </si>
  <si>
    <t>Christopher Nightengale</t>
  </si>
  <si>
    <t>Logan Lommel</t>
  </si>
  <si>
    <t>Matt Rosado</t>
  </si>
  <si>
    <t>Ben Jeffries</t>
  </si>
  <si>
    <t>Tom Unruh</t>
  </si>
  <si>
    <t>Matt Roe</t>
  </si>
  <si>
    <t>Robby Burns</t>
  </si>
  <si>
    <t>Cole Hester</t>
  </si>
  <si>
    <t>Jacob Lough</t>
  </si>
  <si>
    <t>Mikayla Reed</t>
  </si>
  <si>
    <t>Angela Martin</t>
  </si>
  <si>
    <t>Jeff Martin</t>
  </si>
  <si>
    <t>Brandan Bettenhausen</t>
  </si>
  <si>
    <t>Erin Reese</t>
  </si>
  <si>
    <t>Julian Harvey</t>
  </si>
  <si>
    <t>Trevor Thompson</t>
  </si>
  <si>
    <t>John Gartland</t>
  </si>
  <si>
    <t>Brad Butler</t>
  </si>
  <si>
    <t>Ethan Breen</t>
  </si>
  <si>
    <t>Rachel Conhoff</t>
  </si>
  <si>
    <t>Warren Bye</t>
  </si>
  <si>
    <t>Andrew Poore</t>
  </si>
  <si>
    <t>Ed Beathea</t>
  </si>
  <si>
    <t>Valerie Brown</t>
  </si>
  <si>
    <t>Jake Wiseman</t>
  </si>
  <si>
    <t>Eric Heins</t>
  </si>
  <si>
    <t>Megan Tomei</t>
  </si>
  <si>
    <t>Jake Jacoby</t>
  </si>
  <si>
    <t>Justin Roeder</t>
  </si>
  <si>
    <t>Justin Amburgy</t>
  </si>
  <si>
    <t>Jay Miller</t>
  </si>
  <si>
    <t>Tony Miller</t>
  </si>
  <si>
    <t>Camille Ross</t>
  </si>
  <si>
    <t>Jamaal Barnes</t>
  </si>
  <si>
    <t>Paul Zalewski</t>
  </si>
  <si>
    <t>Rebecca Richtman</t>
  </si>
  <si>
    <t>Pashen Williams</t>
  </si>
  <si>
    <t>Aaron Combs</t>
  </si>
  <si>
    <t>Sean Magnuson</t>
  </si>
  <si>
    <t>Taylor Robinson</t>
  </si>
  <si>
    <t>Myles Tyler</t>
  </si>
  <si>
    <t>Carissa Combs</t>
  </si>
  <si>
    <t>Dylan Anderson</t>
  </si>
  <si>
    <t>Ryan Freeman</t>
  </si>
  <si>
    <t>Matt Sparks</t>
  </si>
  <si>
    <t>David Beauchem</t>
  </si>
  <si>
    <t>Cathrine Erickson</t>
  </si>
  <si>
    <t>Luke Grady</t>
  </si>
  <si>
    <t>Jared Schatz</t>
  </si>
  <si>
    <t>Rodney Zuyderwyk</t>
  </si>
  <si>
    <t>Chris Neal</t>
  </si>
  <si>
    <t>Emily Hosker-Thornhill</t>
  </si>
  <si>
    <t>Austin Nolan</t>
  </si>
  <si>
    <t>Jalen Madison</t>
  </si>
  <si>
    <t>Mike Hillyard</t>
  </si>
  <si>
    <t>Imani Brown</t>
  </si>
  <si>
    <t>Vincent Walker</t>
  </si>
  <si>
    <t>James Overbo</t>
  </si>
  <si>
    <t>Maranda Donahue</t>
  </si>
  <si>
    <t>Blake Boldon</t>
  </si>
  <si>
    <t>Laron Brown III</t>
  </si>
  <si>
    <t>Hannah Weiss</t>
  </si>
  <si>
    <t>Zane Chapman</t>
  </si>
  <si>
    <t>Jeremy Sudbury</t>
  </si>
  <si>
    <t>Maria Sudbury</t>
  </si>
  <si>
    <t>Kurtis Brondyke</t>
  </si>
  <si>
    <t>Alex Gochenour-Brondyke</t>
  </si>
  <si>
    <t>Patrick Peterson</t>
  </si>
  <si>
    <t>Jason Wakenight</t>
  </si>
  <si>
    <t>Joey Woody</t>
  </si>
  <si>
    <t>Steve Paternostro</t>
  </si>
  <si>
    <t>Randy Hasenbank</t>
  </si>
  <si>
    <t>Ray Robinson</t>
  </si>
  <si>
    <t>Chyna Davis</t>
  </si>
  <si>
    <t>Hadrien Choukroun</t>
  </si>
  <si>
    <t>Mari Shavers</t>
  </si>
  <si>
    <t>Dave Paulsen</t>
  </si>
  <si>
    <t>Noah Castle</t>
  </si>
  <si>
    <t>Diavonte Smith</t>
  </si>
  <si>
    <t>Jeff Coover</t>
  </si>
  <si>
    <t>Alex Teubel</t>
  </si>
  <si>
    <t>Trey Brokaw</t>
  </si>
  <si>
    <t>309-335-3895</t>
  </si>
  <si>
    <t>Travis Geopfert</t>
  </si>
  <si>
    <t>John Newell</t>
  </si>
  <si>
    <t>Christopher Goodwin</t>
  </si>
  <si>
    <t>Karol Rovelto</t>
  </si>
  <si>
    <t>Mat Clark</t>
  </si>
  <si>
    <t>Kip Janvrin</t>
  </si>
  <si>
    <t>Clive Pullen</t>
  </si>
  <si>
    <t>Kate Bucknam</t>
  </si>
  <si>
    <t>Stephanie Brokaw</t>
  </si>
  <si>
    <t>Tara Davis-Woodhall</t>
  </si>
  <si>
    <t>James Milholen</t>
  </si>
  <si>
    <t>Rose Richmond</t>
  </si>
  <si>
    <t>Stanley Redwine</t>
  </si>
  <si>
    <t>Tom Hays</t>
  </si>
  <si>
    <t>Doug Reynolds</t>
  </si>
  <si>
    <t>Nic Fortenberry</t>
  </si>
  <si>
    <t>Michael Whittlesey</t>
  </si>
  <si>
    <t>Brian Wellman</t>
  </si>
  <si>
    <t>Paul Thornton</t>
  </si>
  <si>
    <t>Honour Finley</t>
  </si>
  <si>
    <t>Steve Rainbolt</t>
  </si>
  <si>
    <t>Adam Moore</t>
  </si>
  <si>
    <t>John Hetzendorf</t>
  </si>
  <si>
    <t>John Wise</t>
  </si>
  <si>
    <t>Aliyah Fertig</t>
  </si>
  <si>
    <t>Heidi Benton</t>
  </si>
  <si>
    <t>Kirk Hunter</t>
  </si>
  <si>
    <t>Sasha Andrews</t>
  </si>
  <si>
    <t>Josh Farmer</t>
  </si>
  <si>
    <t>Connor Vaughn</t>
  </si>
  <si>
    <t>Jim Vargo</t>
  </si>
  <si>
    <t>Kayla Padgett</t>
  </si>
  <si>
    <t>Bill Hearn</t>
  </si>
  <si>
    <t>Ryan Cavinta</t>
  </si>
  <si>
    <t>Amanda Greenwood</t>
  </si>
  <si>
    <t>Angela Hapner Musk</t>
  </si>
  <si>
    <t>Flannery Musk Wells</t>
  </si>
  <si>
    <t>David Sexton</t>
  </si>
  <si>
    <t>Cory Erdmann</t>
  </si>
  <si>
    <t>Niko Dworczak</t>
  </si>
  <si>
    <t>Mia Forster</t>
  </si>
  <si>
    <t>Andy Fryman</t>
  </si>
  <si>
    <t>Brandon Olden</t>
  </si>
  <si>
    <t>Clay Dixon</t>
  </si>
  <si>
    <t>Rob Springfield</t>
  </si>
  <si>
    <t>Grayson Brookshire</t>
  </si>
  <si>
    <t>Harry Adams</t>
  </si>
  <si>
    <t>Willow Kenneda</t>
  </si>
  <si>
    <t>Kelsey Riggins</t>
  </si>
  <si>
    <t>Steve Kruse</t>
  </si>
  <si>
    <t>Paul Longano</t>
  </si>
  <si>
    <t>Wil Doering</t>
  </si>
  <si>
    <t>P.J. Ball</t>
  </si>
  <si>
    <t>Brooks Rexroat</t>
  </si>
  <si>
    <t>Tinotenda Matiyenga</t>
  </si>
  <si>
    <t>Ronnie Baker</t>
  </si>
  <si>
    <t>Masai Russell</t>
  </si>
  <si>
    <t>Debbie Ferguson McKenzie</t>
  </si>
  <si>
    <t>Lonnie Greene</t>
  </si>
  <si>
    <t>Keaton Daniel</t>
  </si>
  <si>
    <t>Langston Jackson</t>
  </si>
  <si>
    <t>Christal Mosley</t>
  </si>
  <si>
    <t>Pristina Jones</t>
  </si>
  <si>
    <t>Keith McBride</t>
  </si>
  <si>
    <t>Darryl Anderson</t>
  </si>
  <si>
    <t>Charity Hufnagel</t>
  </si>
  <si>
    <t>Kris Grimes</t>
  </si>
  <si>
    <t>Hakon DeVries</t>
  </si>
  <si>
    <t>Devynne Charlton</t>
  </si>
  <si>
    <t>Mohammed Abubakar</t>
  </si>
  <si>
    <t>Kiara Grant</t>
  </si>
  <si>
    <t>Wyatt Rhoads</t>
  </si>
  <si>
    <t>Joe Franklin</t>
  </si>
  <si>
    <t>Brianna McCarthy</t>
  </si>
  <si>
    <t>Cory Martin</t>
  </si>
  <si>
    <t>Ronnie Williams</t>
  </si>
  <si>
    <t>Brooke Rasnick</t>
  </si>
  <si>
    <t>Bob Thurnhoffer</t>
  </si>
  <si>
    <t>Baylee Mires</t>
  </si>
  <si>
    <t>Lee Wood</t>
  </si>
  <si>
    <t>Lauren Zaglifa</t>
  </si>
  <si>
    <t>Ron Becht</t>
  </si>
  <si>
    <t>Jeff Henderson</t>
  </si>
  <si>
    <t>LaMonte Vaughn Jr.</t>
  </si>
  <si>
    <t>Tamario Lattin</t>
  </si>
  <si>
    <t>Vernon Norwood</t>
  </si>
  <si>
    <t>Jimmy Joseph</t>
  </si>
  <si>
    <t>Dennis Shaver</t>
  </si>
  <si>
    <t>Houston Franks</t>
  </si>
  <si>
    <t>Andy Kokhanovsky</t>
  </si>
  <si>
    <t>Bennie Brazell</t>
  </si>
  <si>
    <t>Sylvia Russell</t>
  </si>
  <si>
    <t>Tamara Ards</t>
  </si>
  <si>
    <t>Todd Lane</t>
  </si>
  <si>
    <t>Brian Johnson</t>
  </si>
  <si>
    <t>George Cleare</t>
  </si>
  <si>
    <t>Halle McClintock</t>
  </si>
  <si>
    <t>Brendon Gilroy</t>
  </si>
  <si>
    <t>Janell Fullerton</t>
  </si>
  <si>
    <t>Lathaniel Jeanlouis</t>
  </si>
  <si>
    <t>Seth Andres</t>
  </si>
  <si>
    <t>Alan Foolkes</t>
  </si>
  <si>
    <t>Stefanie Slekis</t>
  </si>
  <si>
    <t>Dustin Wager</t>
  </si>
  <si>
    <t>Annie Alexander</t>
  </si>
  <si>
    <t>Stephanie Fulton</t>
  </si>
  <si>
    <t>Mike Heimerman</t>
  </si>
  <si>
    <t>Adam Pennington</t>
  </si>
  <si>
    <t>Alex Wills</t>
  </si>
  <si>
    <t>Payten Vidourek</t>
  </si>
  <si>
    <t>Michael Rheams Jr.</t>
  </si>
  <si>
    <t>Kibwé Johnson</t>
  </si>
  <si>
    <t>Destinee Jeanpiere</t>
  </si>
  <si>
    <t>Damion Jeanpiere</t>
  </si>
  <si>
    <t>Teremine White</t>
  </si>
  <si>
    <t>Courtney Ware</t>
  </si>
  <si>
    <t>Freddie Glover</t>
  </si>
  <si>
    <t>Esau Lois</t>
  </si>
  <si>
    <t>Rebecca Story</t>
  </si>
  <si>
    <t>Dayshia Davenport</t>
  </si>
  <si>
    <t>Adrian Myers</t>
  </si>
  <si>
    <t>Agne Eggerth</t>
  </si>
  <si>
    <t>David Silversmith</t>
  </si>
  <si>
    <t>Lane Fletcher</t>
  </si>
  <si>
    <t>Tommy Badon</t>
  </si>
  <si>
    <t>Charles Lenford Jr.</t>
  </si>
  <si>
    <t>Rylan Theyard</t>
  </si>
  <si>
    <t>Rocky Capello</t>
  </si>
  <si>
    <t>J.D. Malone</t>
  </si>
  <si>
    <t>Nate Baker</t>
  </si>
  <si>
    <t>Christopher Manuele</t>
  </si>
  <si>
    <t>Ben Hibbert</t>
  </si>
  <si>
    <t>Clayton O'Callaghan</t>
  </si>
  <si>
    <t>Adam Ward</t>
  </si>
  <si>
    <t>Pablo Espitia</t>
  </si>
  <si>
    <t>Fabien Corbillon</t>
  </si>
  <si>
    <t>Carl Hicks</t>
  </si>
  <si>
    <t>Jamie Wilson</t>
  </si>
  <si>
    <t>Lawrence Givens</t>
  </si>
  <si>
    <t>Ethan Gonzales</t>
  </si>
  <si>
    <t>Neville Hodge</t>
  </si>
  <si>
    <t>Johnelle Johnson</t>
  </si>
  <si>
    <t>Janice Smythe</t>
  </si>
  <si>
    <t>Robert Isaac</t>
  </si>
  <si>
    <t>Jim Stevenson</t>
  </si>
  <si>
    <t>Jay Phillips</t>
  </si>
  <si>
    <t>Josh Poole</t>
  </si>
  <si>
    <t>Rachel Finn</t>
  </si>
  <si>
    <t>Paul DuBois</t>
  </si>
  <si>
    <t>Grace King</t>
  </si>
  <si>
    <t>Jone Zabaleta</t>
  </si>
  <si>
    <t>Roger An</t>
  </si>
  <si>
    <t>Chris Johnson</t>
  </si>
  <si>
    <t>Jamie Cook</t>
  </si>
  <si>
    <t>Austin Balen</t>
  </si>
  <si>
    <t>Aaron Lanzel</t>
  </si>
  <si>
    <t>Chris Campbell</t>
  </si>
  <si>
    <t>Rory Quiller</t>
  </si>
  <si>
    <t>Sheldon Hutchinson</t>
  </si>
  <si>
    <t>Stephen Travers</t>
  </si>
  <si>
    <t>Amina Smith</t>
  </si>
  <si>
    <t>Phil Lang</t>
  </si>
  <si>
    <t>Ellie Leather</t>
  </si>
  <si>
    <t>Danielle Siebert</t>
  </si>
  <si>
    <t>Rudy Winkler</t>
  </si>
  <si>
    <t>Alex Amankwah</t>
  </si>
  <si>
    <t>Lynn Smith</t>
  </si>
  <si>
    <t>Dominic Berger</t>
  </si>
  <si>
    <t>Leah Blackall</t>
  </si>
  <si>
    <t>David Bobb</t>
  </si>
  <si>
    <t>Davina Orieukwu</t>
  </si>
  <si>
    <t>Thomas Thompson</t>
  </si>
  <si>
    <t>Beighley Ayers</t>
  </si>
  <si>
    <t>Sharlene Milwood-Lee</t>
  </si>
  <si>
    <t>Jathan DeBerry</t>
  </si>
  <si>
    <t>Paris Vaughan</t>
  </si>
  <si>
    <t>Pete Watson</t>
  </si>
  <si>
    <t>Tim McGowan</t>
  </si>
  <si>
    <t>Jerod Wims</t>
  </si>
  <si>
    <t>Erick Duffy</t>
  </si>
  <si>
    <t>Liam Kahn</t>
  </si>
  <si>
    <t>Alex Rogers</t>
  </si>
  <si>
    <t>Elisabeth Danis</t>
  </si>
  <si>
    <t>Grant Cartwright</t>
  </si>
  <si>
    <t>Kemar Mowatt</t>
  </si>
  <si>
    <t>Erika Malaspina</t>
  </si>
  <si>
    <t>Sara Macey</t>
  </si>
  <si>
    <t>Jon Molz</t>
  </si>
  <si>
    <t>Egetta Alfonso</t>
  </si>
  <si>
    <t>Stephanie Reilly</t>
  </si>
  <si>
    <t>Kevin Consoles</t>
  </si>
  <si>
    <t>Shawn McCabe</t>
  </si>
  <si>
    <t>Jason Sliwoski</t>
  </si>
  <si>
    <t>Jason Saretsky</t>
  </si>
  <si>
    <t>Kathy Newberry</t>
  </si>
  <si>
    <t>Marc Mangiacotti</t>
  </si>
  <si>
    <t>Alex Gibby</t>
  </si>
  <si>
    <t>Brenner Abbott</t>
  </si>
  <si>
    <t>Fletcher Brooks</t>
  </si>
  <si>
    <t>Kaaron Conwright</t>
  </si>
  <si>
    <t>Judy Pendergast</t>
  </si>
  <si>
    <t>Ashley Craig</t>
  </si>
  <si>
    <t>Mark Connolly</t>
  </si>
  <si>
    <t>781-724-6679</t>
  </si>
  <si>
    <t>Kat Lewis</t>
  </si>
  <si>
    <t>Abby Martin</t>
  </si>
  <si>
    <t>Mark Dunne</t>
  </si>
  <si>
    <t>Nicole Be</t>
  </si>
  <si>
    <t>Patrick Whyte</t>
  </si>
  <si>
    <t>Aaron Gable</t>
  </si>
  <si>
    <t>Chris Cameron</t>
  </si>
  <si>
    <t>603-401-5948</t>
  </si>
  <si>
    <t>Cayla Pellegrini</t>
  </si>
  <si>
    <t>603-965-6244</t>
  </si>
  <si>
    <t>Tramaine Shaw</t>
  </si>
  <si>
    <t>Matt Lonergan</t>
  </si>
  <si>
    <t>Howard Powell</t>
  </si>
  <si>
    <t>Wilfredo De Jesus Elias</t>
  </si>
  <si>
    <t>508-930-6050</t>
  </si>
  <si>
    <t>Jacilyn Briggs</t>
  </si>
  <si>
    <t>Michael Delgado</t>
  </si>
  <si>
    <t>Carl Boen</t>
  </si>
  <si>
    <t>Dan Schwartz</t>
  </si>
  <si>
    <t>Karen Boen</t>
  </si>
  <si>
    <t>Tim Ritchie</t>
  </si>
  <si>
    <t>David Jackson</t>
  </si>
  <si>
    <t>John Napolitano</t>
  </si>
  <si>
    <t>603-703-3482</t>
  </si>
  <si>
    <t>Remington Blair</t>
  </si>
  <si>
    <t>John Byrnes</t>
  </si>
  <si>
    <t>Ben Waruch</t>
  </si>
  <si>
    <t>Joseph Lemay</t>
  </si>
  <si>
    <t>Allyson Waruch</t>
  </si>
  <si>
    <t>Barbara Smith</t>
  </si>
  <si>
    <t>Dayo Ibraheem</t>
  </si>
  <si>
    <t>Taelour Jefferson</t>
  </si>
  <si>
    <t>Sterling Roberts</t>
  </si>
  <si>
    <t>Chris Best</t>
  </si>
  <si>
    <t>Evan Brusich</t>
  </si>
  <si>
    <t>Nia Henderson</t>
  </si>
  <si>
    <t>Austin Whitelaw</t>
  </si>
  <si>
    <t>Cameron Hart</t>
  </si>
  <si>
    <t>Ronnie Brandal</t>
  </si>
  <si>
    <t>Natalie Cizmas</t>
  </si>
  <si>
    <t>Lisa Breznau</t>
  </si>
  <si>
    <t>Rebekah Smeltzer-Pickard</t>
  </si>
  <si>
    <t>Derrick Vicars</t>
  </si>
  <si>
    <t>Yolanda Johnson</t>
  </si>
  <si>
    <t>Richard Fisher</t>
  </si>
  <si>
    <t>Holly Hankenson</t>
  </si>
  <si>
    <t>Max Benoit</t>
  </si>
  <si>
    <t>Aaron Simoneau</t>
  </si>
  <si>
    <t>Paul Rice</t>
  </si>
  <si>
    <t>Larry Wood</t>
  </si>
  <si>
    <t>Andy Stebbins</t>
  </si>
  <si>
    <t>Tre Brown</t>
  </si>
  <si>
    <t>Steve Pierce</t>
  </si>
  <si>
    <t>John Nemens</t>
  </si>
  <si>
    <t>Pat Sarver</t>
  </si>
  <si>
    <t>Dot McMahan</t>
  </si>
  <si>
    <t>Lydia Stanley</t>
  </si>
  <si>
    <t>Calvin Johnson</t>
  </si>
  <si>
    <t>Evan Eding</t>
  </si>
  <si>
    <t>Guy Murray</t>
  </si>
  <si>
    <t>Malin Smith</t>
  </si>
  <si>
    <t>Kevin Sullivan</t>
  </si>
  <si>
    <t>Max Heng</t>
  </si>
  <si>
    <t>Jenni Ashcroft</t>
  </si>
  <si>
    <t>Mike McGuire</t>
  </si>
  <si>
    <t>Allison Boevers</t>
  </si>
  <si>
    <t>Avery Milarch</t>
  </si>
  <si>
    <t>Colin Boevers</t>
  </si>
  <si>
    <t>Issy Wakefield</t>
  </si>
  <si>
    <t>Jacob Pettinga</t>
  </si>
  <si>
    <t>Steve Rajewsky</t>
  </si>
  <si>
    <t>Shean Conon</t>
  </si>
  <si>
    <t>May Mbenoun</t>
  </si>
  <si>
    <t>Kayleigh Conlon</t>
  </si>
  <si>
    <t>Brandon Carnes</t>
  </si>
  <si>
    <t>Nick Halibicky</t>
  </si>
  <si>
    <t>Owen Hoeft</t>
  </si>
  <si>
    <t>Matt Bingle</t>
  </si>
  <si>
    <t>Peter Miller</t>
  </si>
  <si>
    <t>Ayesha Champagnie</t>
  </si>
  <si>
    <t>Ibrahim Kabia</t>
  </si>
  <si>
    <t>Brad Wick</t>
  </si>
  <si>
    <t>Pete Wareham</t>
  </si>
  <si>
    <t>Dan Scheff</t>
  </si>
  <si>
    <t>Andrew Raske</t>
  </si>
  <si>
    <t>Connor O'Neill</t>
  </si>
  <si>
    <t>Preston Huddleston</t>
  </si>
  <si>
    <t>Ryan Ness</t>
  </si>
  <si>
    <t>Gage O'Brien</t>
  </si>
  <si>
    <t>Parker Feuerborn</t>
  </si>
  <si>
    <t>Abby Mock</t>
  </si>
  <si>
    <t>Maguire Petersen</t>
  </si>
  <si>
    <t>Alonzo Banks</t>
  </si>
  <si>
    <t>Roy Lee Jr.</t>
  </si>
  <si>
    <t>Mark Thorne</t>
  </si>
  <si>
    <t>Jonathan Harris</t>
  </si>
  <si>
    <t>Aniecia Brewster</t>
  </si>
  <si>
    <t>Mark Spooner</t>
  </si>
  <si>
    <t>Chris Woods</t>
  </si>
  <si>
    <t>Kyle Stevenson</t>
  </si>
  <si>
    <t>April Thomas</t>
  </si>
  <si>
    <t>Carjay Lyles</t>
  </si>
  <si>
    <t>Tony Greer</t>
  </si>
  <si>
    <t>Erinn Stenman-Fahey</t>
  </si>
  <si>
    <t>Cha'Mia Rothwell</t>
  </si>
  <si>
    <t>Jay Turner</t>
  </si>
  <si>
    <t>Trent Zelden</t>
  </si>
  <si>
    <t>Michael Snapp</t>
  </si>
  <si>
    <t>Jaquarius Wilson</t>
  </si>
  <si>
    <t>Bree Bennett</t>
  </si>
  <si>
    <t>Connie Price-Smith</t>
  </si>
  <si>
    <t>Andre Scott</t>
  </si>
  <si>
    <t>Dempsey McGuigan</t>
  </si>
  <si>
    <t>John Smith</t>
  </si>
  <si>
    <t>Morrie Turner</t>
  </si>
  <si>
    <t>Brian Porter</t>
  </si>
  <si>
    <t>Adam Smith</t>
  </si>
  <si>
    <t>Jon Stuart</t>
  </si>
  <si>
    <t>Dalen Hurd</t>
  </si>
  <si>
    <t>Nick Gibson</t>
  </si>
  <si>
    <t>Kyle Stringer</t>
  </si>
  <si>
    <t>Myreon Sartin</t>
  </si>
  <si>
    <t>Glenn Norwood</t>
  </si>
  <si>
    <t>Kayla Kregel</t>
  </si>
  <si>
    <t>Andrew Mudd</t>
  </si>
  <si>
    <t>Vicente Blanco</t>
  </si>
  <si>
    <t>Jon Bell</t>
  </si>
  <si>
    <t>Lindsay Walker</t>
  </si>
  <si>
    <t>Rexi Parcells</t>
  </si>
  <si>
    <t>Eric Crumpecker</t>
  </si>
  <si>
    <t>Theresa Scott</t>
  </si>
  <si>
    <t>Eric Fox</t>
  </si>
  <si>
    <t>Ryan Lane</t>
  </si>
  <si>
    <t>Brett Halter</t>
  </si>
  <si>
    <t>Celia M'Boua-Chamov</t>
  </si>
  <si>
    <t>Robert Weir</t>
  </si>
  <si>
    <t>Jordon Andreassen</t>
  </si>
  <si>
    <t>Ethan Bray</t>
  </si>
  <si>
    <t>Iliyan Chamov</t>
  </si>
  <si>
    <t>Kyle Levermore</t>
  </si>
  <si>
    <t>Paige Duca</t>
  </si>
  <si>
    <t>Tanner Anderson</t>
  </si>
  <si>
    <t>Benaud Shirley</t>
  </si>
  <si>
    <t>April Mitchell</t>
  </si>
  <si>
    <t>Clif Mitchell</t>
  </si>
  <si>
    <t>Lyle Weese</t>
  </si>
  <si>
    <t>Jennifer Allen</t>
  </si>
  <si>
    <t>Teague Peck</t>
  </si>
  <si>
    <t>Craig Hunter</t>
  </si>
  <si>
    <t>Olivia Lane</t>
  </si>
  <si>
    <t>Doug Fraley</t>
  </si>
  <si>
    <t>John Kolb</t>
  </si>
  <si>
    <t>Lindsey Hall</t>
  </si>
  <si>
    <t>Erica Fraley</t>
  </si>
  <si>
    <t>Erin Clark</t>
  </si>
  <si>
    <t>AJ Eckmann</t>
  </si>
  <si>
    <t>Maggie Malone-Hardin</t>
  </si>
  <si>
    <t>Austin West</t>
  </si>
  <si>
    <t>Rick Elliott</t>
  </si>
  <si>
    <t>Justin St. Clair</t>
  </si>
  <si>
    <t>Cody Brousek</t>
  </si>
  <si>
    <t>Casie Witte</t>
  </si>
  <si>
    <t>Mike Bartolina</t>
  </si>
  <si>
    <t>Vincent Johnson</t>
  </si>
  <si>
    <t>Dusty Jonas</t>
  </si>
  <si>
    <t>Matt Wackerly</t>
  </si>
  <si>
    <t>Saskia Pingpank</t>
  </si>
  <si>
    <t>Thomas Stopak</t>
  </si>
  <si>
    <t>Mike Nelson</t>
  </si>
  <si>
    <t>Adam Lufkin</t>
  </si>
  <si>
    <t>Tom Sage</t>
  </si>
  <si>
    <t>Amanda Kulas</t>
  </si>
  <si>
    <t>Kasey Hill</t>
  </si>
  <si>
    <t xml:space="preserve">Ben True </t>
  </si>
  <si>
    <t>Ben TRUE</t>
  </si>
  <si>
    <t>Kristin Cupido</t>
  </si>
  <si>
    <t>Anna Magle-Haberek</t>
  </si>
  <si>
    <t>Casey Carroll</t>
  </si>
  <si>
    <t>Wesley Stephens</t>
  </si>
  <si>
    <t>Kenroy Ellis</t>
  </si>
  <si>
    <t>Onnieka Rolle</t>
  </si>
  <si>
    <t>Salif Mane</t>
  </si>
  <si>
    <t>Leroy Solomon</t>
  </si>
  <si>
    <t>Errol Jeffrey</t>
  </si>
  <si>
    <t>Desirae Osley</t>
  </si>
  <si>
    <t>Jordan Torney</t>
  </si>
  <si>
    <t>Elissa Ingram</t>
  </si>
  <si>
    <t>Damon Godfrey</t>
  </si>
  <si>
    <t>Andrew Liskowitz</t>
  </si>
  <si>
    <t>Colton Lambert</t>
  </si>
  <si>
    <t>Devin Barry</t>
  </si>
  <si>
    <t>Hanna Peterson</t>
  </si>
  <si>
    <t>John Crombie</t>
  </si>
  <si>
    <t>Jason Munsch</t>
  </si>
  <si>
    <t>Anthony Gotto</t>
  </si>
  <si>
    <t>Jerome Robinson</t>
  </si>
  <si>
    <t>Mike Cook</t>
  </si>
  <si>
    <t>Jason Vigilante</t>
  </si>
  <si>
    <t>Kimberly Keenan-Kirkpatrick</t>
  </si>
  <si>
    <t>Robert Abdullah</t>
  </si>
  <si>
    <t>Ringo Adamson</t>
  </si>
  <si>
    <t>Duke Taylor</t>
  </si>
  <si>
    <t>Greg Foster Sr.</t>
  </si>
  <si>
    <t>Marshall Faurot</t>
  </si>
  <si>
    <t>Mike Maira</t>
  </si>
  <si>
    <t>Bob Hamer</t>
  </si>
  <si>
    <t>Brett Harvey</t>
  </si>
  <si>
    <t>Tilah Thomas</t>
  </si>
  <si>
    <t>Matt Siley</t>
  </si>
  <si>
    <t>Bobby Farrell</t>
  </si>
  <si>
    <t>Josie Catanzarite</t>
  </si>
  <si>
    <t>Nicol Starkes</t>
  </si>
  <si>
    <t>Rod Cocci</t>
  </si>
  <si>
    <t>Albert Essilfie</t>
  </si>
  <si>
    <t>Carl Porambo</t>
  </si>
  <si>
    <t>Corey Crawford</t>
  </si>
  <si>
    <t>Lexi Westley</t>
  </si>
  <si>
    <t>Anthony Ashley</t>
  </si>
  <si>
    <t>Robert Ayling</t>
  </si>
  <si>
    <t>John Marshall</t>
  </si>
  <si>
    <t>James Herron</t>
  </si>
  <si>
    <t>Daishon Spann</t>
  </si>
  <si>
    <t>Patrick Larrison</t>
  </si>
  <si>
    <t>Raquel Williams</t>
  </si>
  <si>
    <t>Darren Gauson</t>
  </si>
  <si>
    <t>Kyra Mohns</t>
  </si>
  <si>
    <t>Ryan Conan</t>
  </si>
  <si>
    <t>Jared Berryman</t>
  </si>
  <si>
    <t>Brian Maty</t>
  </si>
  <si>
    <t>Jenna Schwartz</t>
  </si>
  <si>
    <t>Tyler Scheving</t>
  </si>
  <si>
    <t>Austin Oetinger</t>
  </si>
  <si>
    <t>Jaclyn Wallace</t>
  </si>
  <si>
    <t>Jaime Wallace</t>
  </si>
  <si>
    <t>Andrew Perreault</t>
  </si>
  <si>
    <t>Chelsea France</t>
  </si>
  <si>
    <t>Andrew Willis</t>
  </si>
  <si>
    <t>Greg Smalley</t>
  </si>
  <si>
    <t>Lou Fiorillo</t>
  </si>
  <si>
    <t>Tanner Beebe</t>
  </si>
  <si>
    <t>Daniel Ireland</t>
  </si>
  <si>
    <t>Max Lydum</t>
  </si>
  <si>
    <t>David Pickett</t>
  </si>
  <si>
    <t>Lawrence Johnson</t>
  </si>
  <si>
    <t>David Lado</t>
  </si>
  <si>
    <t>Delaney Rasmussen</t>
  </si>
  <si>
    <t>Todd Weisse</t>
  </si>
  <si>
    <t>Adrian Durant</t>
  </si>
  <si>
    <t>Mike Henderson</t>
  </si>
  <si>
    <t>Ethan Sandusky</t>
  </si>
  <si>
    <t>Kayla Evans</t>
  </si>
  <si>
    <t>Kevin Phipps</t>
  </si>
  <si>
    <t>Nick Kocienda</t>
  </si>
  <si>
    <t>Safo Kirton</t>
  </si>
  <si>
    <t>MaryKathryn Underwood</t>
  </si>
  <si>
    <t>Brian Horowitz</t>
  </si>
  <si>
    <t>Nickeela Austin</t>
  </si>
  <si>
    <t>Andrew Byrne</t>
  </si>
  <si>
    <t>Vincent Giambanco</t>
  </si>
  <si>
    <t>Macki Verble</t>
  </si>
  <si>
    <t>Molly Connelly</t>
  </si>
  <si>
    <t>Joe Pienta</t>
  </si>
  <si>
    <t>Chris Sauer</t>
  </si>
  <si>
    <t>Prince Forson</t>
  </si>
  <si>
    <t>Vann Moffett</t>
  </si>
  <si>
    <t>Yelena Dickerson</t>
  </si>
  <si>
    <t>Jeremy Plumley</t>
  </si>
  <si>
    <t>Lawrence Tanner</t>
  </si>
  <si>
    <t>Robin Wheeless</t>
  </si>
  <si>
    <t>Kyle VanCoughnett</t>
  </si>
  <si>
    <t>Marie Grasso</t>
  </si>
  <si>
    <t>Nicholas Hafner</t>
  </si>
  <si>
    <t>Tom Lambdin</t>
  </si>
  <si>
    <t>Roderick Moody</t>
  </si>
  <si>
    <t>Mostafa Smaili</t>
  </si>
  <si>
    <t>Tara Hernandez</t>
  </si>
  <si>
    <t>Stormie Charles</t>
  </si>
  <si>
    <t>Yvonne Harrison</t>
  </si>
  <si>
    <t>Kervin Morgan</t>
  </si>
  <si>
    <t>Kelvin Campbell</t>
  </si>
  <si>
    <t>Alain McGhie</t>
  </si>
  <si>
    <t>Todd Witzleben</t>
  </si>
  <si>
    <t>Patrick McGrath</t>
  </si>
  <si>
    <t>Alisha Samuel</t>
  </si>
  <si>
    <t>Billy Poole-Harris</t>
  </si>
  <si>
    <t>Nick Gray</t>
  </si>
  <si>
    <t>Dom Clementi</t>
  </si>
  <si>
    <t>Elizabeth DeBole</t>
  </si>
  <si>
    <t>Nick Miller</t>
  </si>
  <si>
    <t>Bob Macfarlane</t>
  </si>
  <si>
    <t>Sarah Lonzi</t>
  </si>
  <si>
    <t>814-331-5242</t>
  </si>
  <si>
    <t>Matt Walter</t>
  </si>
  <si>
    <t>Jesse Fuca</t>
  </si>
  <si>
    <t>Mike Thompson</t>
  </si>
  <si>
    <t>Crystal Muse</t>
  </si>
  <si>
    <t>Josh Stone</t>
  </si>
  <si>
    <t>Annette Acuff</t>
  </si>
  <si>
    <t>Andy Ronan</t>
  </si>
  <si>
    <t>Jason Headman</t>
  </si>
  <si>
    <t>Roberto Vives</t>
  </si>
  <si>
    <t>Venique Brown</t>
  </si>
  <si>
    <t>Lucy Ford</t>
  </si>
  <si>
    <t>Abel Gilet</t>
  </si>
  <si>
    <t>845-598-0079</t>
  </si>
  <si>
    <t>Junior Burnett</t>
  </si>
  <si>
    <t>Michael Thompson</t>
  </si>
  <si>
    <t>Amanda Chambers</t>
  </si>
  <si>
    <t>Zachary Cook</t>
  </si>
  <si>
    <t>Nadir Simohamed</t>
  </si>
  <si>
    <t>Matthew Campbell</t>
  </si>
  <si>
    <t>860-490-1905</t>
  </si>
  <si>
    <t>Matt Jones</t>
  </si>
  <si>
    <t>Vicki Mitchell</t>
  </si>
  <si>
    <t>Caleb Nickens</t>
  </si>
  <si>
    <t>Jhad Jones</t>
  </si>
  <si>
    <t>Spencer Cameron-Pressley</t>
  </si>
  <si>
    <t>Christina Wende</t>
  </si>
  <si>
    <t>Liam Hilbert</t>
  </si>
  <si>
    <t>Kassandra Nolet</t>
  </si>
  <si>
    <t>Brien Bell</t>
  </si>
  <si>
    <t>Chris Fox</t>
  </si>
  <si>
    <t>Chantel Ray</t>
  </si>
  <si>
    <t>Dave Hegland</t>
  </si>
  <si>
    <t>Raynee Revard</t>
  </si>
  <si>
    <t>Mike Smith</t>
  </si>
  <si>
    <t>Justin Touhey</t>
  </si>
  <si>
    <t>Brian Woodbury</t>
  </si>
  <si>
    <t>Michael Ashton</t>
  </si>
  <si>
    <t>Jordan Smith</t>
  </si>
  <si>
    <t>Elise Moore</t>
  </si>
  <si>
    <t>Jonathan Graupmann</t>
  </si>
  <si>
    <t>Joe Stasi</t>
  </si>
  <si>
    <t>Blerim Pocesta</t>
  </si>
  <si>
    <t>Kyle Duggan</t>
  </si>
  <si>
    <t>Marvin Azor</t>
  </si>
  <si>
    <t>Elizabeth Fuller</t>
  </si>
  <si>
    <t>Damion McLean</t>
  </si>
  <si>
    <t>Whitney Smyre</t>
  </si>
  <si>
    <t>Daniel Isaacs</t>
  </si>
  <si>
    <t>Raymond Brewer</t>
  </si>
  <si>
    <t>Tristin Colley</t>
  </si>
  <si>
    <t>Brad Herbster</t>
  </si>
  <si>
    <t>Evan Darm</t>
  </si>
  <si>
    <t>Matt Stuck</t>
  </si>
  <si>
    <t>Bob Luciano</t>
  </si>
  <si>
    <t>Andrew Allden</t>
  </si>
  <si>
    <t>Zach Haupt</t>
  </si>
  <si>
    <t>Tatijana Jacobson</t>
  </si>
  <si>
    <t>Shawn Wilbourn</t>
  </si>
  <si>
    <t>Matt LoPiccolo</t>
  </si>
  <si>
    <t>Mark Mueller</t>
  </si>
  <si>
    <t>Angelo Posillico</t>
  </si>
  <si>
    <t>Kevin Jermyn</t>
  </si>
  <si>
    <t>Kenyetta Iyevbele</t>
  </si>
  <si>
    <t>Sean-Patrick Oswald</t>
  </si>
  <si>
    <t>Ezra Mellinger</t>
  </si>
  <si>
    <t>Michael Terwilliger</t>
  </si>
  <si>
    <t>Erin Marsh</t>
  </si>
  <si>
    <t>Virgil Givens</t>
  </si>
  <si>
    <t>Chastity Pickett</t>
  </si>
  <si>
    <t>Mark Rinker</t>
  </si>
  <si>
    <t>Greg Thiel</t>
  </si>
  <si>
    <t>Bre Clayton</t>
  </si>
  <si>
    <t>Roman Wright</t>
  </si>
  <si>
    <t>Mike Esposito</t>
  </si>
  <si>
    <t>Remy Tamer</t>
  </si>
  <si>
    <t>Collin Post</t>
  </si>
  <si>
    <t>Hillary Holmes</t>
  </si>
  <si>
    <t>Scott Hall</t>
  </si>
  <si>
    <t>Scott Houston</t>
  </si>
  <si>
    <t>Shamoya Pruitt</t>
  </si>
  <si>
    <t>Aniis Hopkins</t>
  </si>
  <si>
    <t>Allen Johnson</t>
  </si>
  <si>
    <t>Gabrielle Roberts</t>
  </si>
  <si>
    <t>Amber Monroe</t>
  </si>
  <si>
    <t>Terrence Trammell</t>
  </si>
  <si>
    <t>Quamel Prince</t>
  </si>
  <si>
    <t>Fabrienne Swepson</t>
  </si>
  <si>
    <t>Reggie Barnes</t>
  </si>
  <si>
    <t>Marino Drake</t>
  </si>
  <si>
    <t>Chad Pearson</t>
  </si>
  <si>
    <t>Laurie Henes</t>
  </si>
  <si>
    <t>Rollie Geiger</t>
  </si>
  <si>
    <t>Jackie Brooks</t>
  </si>
  <si>
    <t>Tom Wood</t>
  </si>
  <si>
    <t>Reuben McCoy</t>
  </si>
  <si>
    <t>Chris Coleman</t>
  </si>
  <si>
    <t>Jacob Seeber</t>
  </si>
  <si>
    <t>Matt Schick</t>
  </si>
  <si>
    <t>Ryan Hill</t>
  </si>
  <si>
    <t>Will Crocker</t>
  </si>
  <si>
    <t>Bianca Knight</t>
  </si>
  <si>
    <t>Evin McEntee</t>
  </si>
  <si>
    <t>Bruce Jackson</t>
  </si>
  <si>
    <t>Elle Ellender</t>
  </si>
  <si>
    <t>Jeff Klaves</t>
  </si>
  <si>
    <t>Max Coleman</t>
  </si>
  <si>
    <t>Donald Thomas</t>
  </si>
  <si>
    <t>Adam Puett</t>
  </si>
  <si>
    <t>Joel Williams</t>
  </si>
  <si>
    <t>Kim Cannon</t>
  </si>
  <si>
    <t>Jason Cerilli</t>
  </si>
  <si>
    <t>Neil Young</t>
  </si>
  <si>
    <t>Michael Eskind</t>
  </si>
  <si>
    <t>Chris Miltenberg</t>
  </si>
  <si>
    <t>Perry Waddell</t>
  </si>
  <si>
    <t>Jessica Riden</t>
  </si>
  <si>
    <t>Amin Nikfar</t>
  </si>
  <si>
    <t>Jody Stewart</t>
  </si>
  <si>
    <t>Ian Moini</t>
  </si>
  <si>
    <t>John Tatter</t>
  </si>
  <si>
    <t>Riley Felts</t>
  </si>
  <si>
    <t>Bill Halverson</t>
  </si>
  <si>
    <t>Bob Olesen</t>
  </si>
  <si>
    <t>Kyle Helf</t>
  </si>
  <si>
    <t>Andrew Kaschak</t>
  </si>
  <si>
    <t>Joshua Campbell</t>
  </si>
  <si>
    <t>Joseph Lynn</t>
  </si>
  <si>
    <t>616-723-3502</t>
  </si>
  <si>
    <t>Loren Donohue</t>
  </si>
  <si>
    <t>John Hayes</t>
  </si>
  <si>
    <t>Ashley Bastron</t>
  </si>
  <si>
    <t>Ryan Grinnell</t>
  </si>
  <si>
    <t>Brandon Hazouri</t>
  </si>
  <si>
    <t>Lucas Hofer</t>
  </si>
  <si>
    <t>Jesse Norman</t>
  </si>
  <si>
    <t>Zoe Capps</t>
  </si>
  <si>
    <t>Brianna Moore</t>
  </si>
  <si>
    <t>Daniel Haakenson</t>
  </si>
  <si>
    <t>Gillian Urycki</t>
  </si>
  <si>
    <t>Stevie Keller</t>
  </si>
  <si>
    <t>Drew Jones</t>
  </si>
  <si>
    <t>Reece Vega</t>
  </si>
  <si>
    <t>Jackson Schepp</t>
  </si>
  <si>
    <t>Clayton Pritchard</t>
  </si>
  <si>
    <t>Dennis Newell</t>
  </si>
  <si>
    <t>Jim Vahrenkamp</t>
  </si>
  <si>
    <t>Tom Scott</t>
  </si>
  <si>
    <t>Elijah Talk</t>
  </si>
  <si>
    <t xml:space="preserve">Molly Jones Vahrenkamp </t>
  </si>
  <si>
    <t>Nathan Fanger</t>
  </si>
  <si>
    <t>Michael Schober</t>
  </si>
  <si>
    <t>Tavius Ferguson</t>
  </si>
  <si>
    <t>Joe Yoder</t>
  </si>
  <si>
    <t>Laura Rybka</t>
  </si>
  <si>
    <t>Russ Peterson</t>
  </si>
  <si>
    <t>De'Sean Turner</t>
  </si>
  <si>
    <t>Ryan Smith</t>
  </si>
  <si>
    <t>Josh Dangel</t>
  </si>
  <si>
    <t>Tyler Sunwall</t>
  </si>
  <si>
    <t>Dexter Benkard</t>
  </si>
  <si>
    <t>Rosalind Joseph</t>
  </si>
  <si>
    <t>Fred Barends</t>
  </si>
  <si>
    <t>Matt Bigelow</t>
  </si>
  <si>
    <t>Travis Coleman</t>
  </si>
  <si>
    <t>Diego Flaquer</t>
  </si>
  <si>
    <t>Sara Mason Vergote</t>
  </si>
  <si>
    <t>Joel Brown</t>
  </si>
  <si>
    <t>Kendra Reimer-Gonzales</t>
  </si>
  <si>
    <t>Tom Bojalad</t>
  </si>
  <si>
    <t>Randy Overby</t>
  </si>
  <si>
    <t>Dave Fritz</t>
  </si>
  <si>
    <t>Evans Kiptoo</t>
  </si>
  <si>
    <t>Victoria Abunaw</t>
  </si>
  <si>
    <t>Chris Borzor</t>
  </si>
  <si>
    <t>Brendan Boyd</t>
  </si>
  <si>
    <t>Annette Echikunwoke</t>
  </si>
  <si>
    <t>Alec Sandusky</t>
  </si>
  <si>
    <t>Noah Drake</t>
  </si>
  <si>
    <t>Susan Seaton</t>
  </si>
  <si>
    <t>Jessica Wright</t>
  </si>
  <si>
    <t>Chris Wineberg</t>
  </si>
  <si>
    <t>Nadine Faustin-Parker</t>
  </si>
  <si>
    <t>919-673-0826</t>
  </si>
  <si>
    <t>Sam Kranz</t>
  </si>
  <si>
    <t>630-696-1965</t>
  </si>
  <si>
    <t>Lucas Rothenberger</t>
  </si>
  <si>
    <t>Sam Burroughs</t>
  </si>
  <si>
    <t>Jahmia Bridges-Butler</t>
  </si>
  <si>
    <t>Aaron Gordon</t>
  </si>
  <si>
    <t>Kevin Gilhuly</t>
  </si>
  <si>
    <t>David Dobson</t>
  </si>
  <si>
    <t>Tito Medrano</t>
  </si>
  <si>
    <t>Rick Williamson</t>
  </si>
  <si>
    <t>Jeff Ross</t>
  </si>
  <si>
    <t>Noah Schaub</t>
  </si>
  <si>
    <t>330-806-6776</t>
  </si>
  <si>
    <t>Palngji Sunday</t>
  </si>
  <si>
    <t>Lauren Etheridge</t>
  </si>
  <si>
    <t>Brian Gorby</t>
  </si>
  <si>
    <t>Jake Glass</t>
  </si>
  <si>
    <t>David Townsend</t>
  </si>
  <si>
    <t>Rick Penniman</t>
  </si>
  <si>
    <t>Arnaldo Morales</t>
  </si>
  <si>
    <t>Bre Rupe</t>
  </si>
  <si>
    <t>Eric Rupe</t>
  </si>
  <si>
    <t>Keith Gorby</t>
  </si>
  <si>
    <t>Tamara Woodley</t>
  </si>
  <si>
    <t>Wyatt Landis</t>
  </si>
  <si>
    <t>Dave Smith</t>
  </si>
  <si>
    <t>Levi Dorsett</t>
  </si>
  <si>
    <t>Stacy Stanush</t>
  </si>
  <si>
    <t>Josh Langley</t>
  </si>
  <si>
    <t>Greg Watson</t>
  </si>
  <si>
    <t>Giles McDonnell</t>
  </si>
  <si>
    <t>Zivile Pukstas</t>
  </si>
  <si>
    <t>Abbie Fredrick</t>
  </si>
  <si>
    <t>John Oliver</t>
  </si>
  <si>
    <t>Mason Harbour</t>
  </si>
  <si>
    <t>Ryun Godfrey</t>
  </si>
  <si>
    <t>602-920-5576</t>
  </si>
  <si>
    <t>Alick Musukuma</t>
  </si>
  <si>
    <t>Jon Hughes</t>
  </si>
  <si>
    <t>Tre Manning</t>
  </si>
  <si>
    <t>Adrena Mazzei</t>
  </si>
  <si>
    <t>Andretti Bain</t>
  </si>
  <si>
    <t>Jerel Langley</t>
  </si>
  <si>
    <t>James Thomas</t>
  </si>
  <si>
    <t>Lizabeth Davis</t>
  </si>
  <si>
    <t>Juanita Sanchez</t>
  </si>
  <si>
    <t>Rakieem Salaam</t>
  </si>
  <si>
    <t>Austin Davis</t>
  </si>
  <si>
    <t>Anna Bearss</t>
  </si>
  <si>
    <t>Jay Weaver</t>
  </si>
  <si>
    <t>Steve Gulley</t>
  </si>
  <si>
    <t>Mollie Dalton</t>
  </si>
  <si>
    <t>Taylor Gulley</t>
  </si>
  <si>
    <t>Aidan Fiol</t>
  </si>
  <si>
    <t>Loren Iwanicki</t>
  </si>
  <si>
    <t>Joseph Blue</t>
  </si>
  <si>
    <t>Nick Merillana</t>
  </si>
  <si>
    <t>Christian Carter</t>
  </si>
  <si>
    <t>Jerry Schumacher</t>
  </si>
  <si>
    <t>Curtis Taylor</t>
  </si>
  <si>
    <t>Brian Blutreich</t>
  </si>
  <si>
    <t>Ola Adeniji</t>
  </si>
  <si>
    <t>Mark Vanderville</t>
  </si>
  <si>
    <t>Seth Henson</t>
  </si>
  <si>
    <t>Shalane Flanagan</t>
  </si>
  <si>
    <t>Chris Solinsky</t>
  </si>
  <si>
    <t>Makenna Schumacher</t>
  </si>
  <si>
    <t>Rob Conner</t>
  </si>
  <si>
    <t>Brady Johnson</t>
  </si>
  <si>
    <t>Summer Hill</t>
  </si>
  <si>
    <t>Kevin Donner</t>
  </si>
  <si>
    <t>Richard Alexander</t>
  </si>
  <si>
    <t>Ryan Protzman</t>
  </si>
  <si>
    <t>Ted Deljanovan</t>
  </si>
  <si>
    <t>Jeff Gibson</t>
  </si>
  <si>
    <t>Brian Reed</t>
  </si>
  <si>
    <t>Shannon Taub</t>
  </si>
  <si>
    <t>Jim Spisak</t>
  </si>
  <si>
    <t>Colin Ebling</t>
  </si>
  <si>
    <t>Tom Peterson</t>
  </si>
  <si>
    <t>Tyler Jakubek</t>
  </si>
  <si>
    <t>Zachary Lefever</t>
  </si>
  <si>
    <t>Dominick Hogans</t>
  </si>
  <si>
    <t>Michele Curcio</t>
  </si>
  <si>
    <t>Anthony Dentino</t>
  </si>
  <si>
    <t>Michael Scott</t>
  </si>
  <si>
    <t>Kerem Ayhan</t>
  </si>
  <si>
    <t>Diana Hammerstone</t>
  </si>
  <si>
    <t>Khayla Atte</t>
  </si>
  <si>
    <t>Todd Etters</t>
  </si>
  <si>
    <t>Brooke Astor</t>
  </si>
  <si>
    <t>Allison Taub</t>
  </si>
  <si>
    <t>Eryka Jenkins</t>
  </si>
  <si>
    <t>Michael Palmer</t>
  </si>
  <si>
    <t>John Gondak</t>
  </si>
  <si>
    <t>Jenna Gearing</t>
  </si>
  <si>
    <t>Ryan Foster</t>
  </si>
  <si>
    <t>Darrell Hill</t>
  </si>
  <si>
    <t>Brandon Rizzo</t>
  </si>
  <si>
    <t>Brie Berkowitz</t>
  </si>
  <si>
    <t>Fritz Spence</t>
  </si>
  <si>
    <t>Kara Foster</t>
  </si>
  <si>
    <t>Bryan Delsite</t>
  </si>
  <si>
    <t>Brent Shelby</t>
  </si>
  <si>
    <t>Juris Silenieks</t>
  </si>
  <si>
    <t>Chris Tarello</t>
  </si>
  <si>
    <t>Mike Glavin</t>
  </si>
  <si>
    <t>David Reick</t>
  </si>
  <si>
    <t>Michael Griffin</t>
  </si>
  <si>
    <t>Kevin Kelly</t>
  </si>
  <si>
    <t>Steve Dolan</t>
  </si>
  <si>
    <t>Claire Hewitt</t>
  </si>
  <si>
    <t>Moose Akanno</t>
  </si>
  <si>
    <t>Joe Klim</t>
  </si>
  <si>
    <t>Isaiah Simmons</t>
  </si>
  <si>
    <t>Alonzo Webb III</t>
  </si>
  <si>
    <t>Alonzo Webb</t>
  </si>
  <si>
    <t>Darryl Weston</t>
  </si>
  <si>
    <t>Jon Yohman</t>
  </si>
  <si>
    <t>Dentarius Locke</t>
  </si>
  <si>
    <t>Elisha Brewer</t>
  </si>
  <si>
    <t>Griff Graves</t>
  </si>
  <si>
    <t>828-292-7461</t>
  </si>
  <si>
    <t>Marcus O'Sullivan</t>
  </si>
  <si>
    <t>Nicole McMullen</t>
  </si>
  <si>
    <t>Matthew Valeriani</t>
  </si>
  <si>
    <t>Jul Thomson</t>
  </si>
  <si>
    <t>Anthony Williams</t>
  </si>
  <si>
    <t>Khamica Bingham-Forbes</t>
  </si>
  <si>
    <t>Ken Hunt</t>
  </si>
  <si>
    <t>Darcy Wilson</t>
  </si>
  <si>
    <t>Damar Forbes</t>
  </si>
  <si>
    <t>DJ Petty</t>
  </si>
  <si>
    <t>Collin Zeffer</t>
  </si>
  <si>
    <t>John Kenworthy</t>
  </si>
  <si>
    <t>Alex Whatley</t>
  </si>
  <si>
    <t>Mitchell Switzer</t>
  </si>
  <si>
    <t>Shay Austin-Leary</t>
  </si>
  <si>
    <t>Evan Woicik</t>
  </si>
  <si>
    <t>Chanra Kao</t>
  </si>
  <si>
    <t>Maggie Fox</t>
  </si>
  <si>
    <t>Ray Treacy</t>
  </si>
  <si>
    <t>Tim Brock</t>
  </si>
  <si>
    <t>Sinead Delahunty Evans</t>
  </si>
  <si>
    <t>Brian Doyle</t>
  </si>
  <si>
    <t>Trent Baltzell</t>
  </si>
  <si>
    <t>508-244-8537</t>
  </si>
  <si>
    <t>Ben Carroll</t>
  </si>
  <si>
    <t>Soyini Thompson</t>
  </si>
  <si>
    <t>Jim Stintzi</t>
  </si>
  <si>
    <t>Karl Thiessen</t>
  </si>
  <si>
    <t>Brandon Blanton</t>
  </si>
  <si>
    <t>Kris Kut</t>
  </si>
  <si>
    <t>843-708-9618</t>
  </si>
  <si>
    <t>Jody Huddleston</t>
  </si>
  <si>
    <t>843-708-9621</t>
  </si>
  <si>
    <t>Mark Elliott</t>
  </si>
  <si>
    <t>225-270-0432</t>
  </si>
  <si>
    <t>Daniel Evatt</t>
  </si>
  <si>
    <t>Lennox Graham</t>
  </si>
  <si>
    <t>Shawn Cobey</t>
  </si>
  <si>
    <t>Tevin Hester</t>
  </si>
  <si>
    <t>Pete Charles</t>
  </si>
  <si>
    <t>Joe Davis</t>
  </si>
  <si>
    <t>Vicky Pounds</t>
  </si>
  <si>
    <t>Sandy Fowler</t>
  </si>
  <si>
    <t>Seandell Davis</t>
  </si>
  <si>
    <t>Alan Connie</t>
  </si>
  <si>
    <t>Cameron Burrows</t>
  </si>
  <si>
    <t>Michael Bianchina</t>
  </si>
  <si>
    <t>Michael Tornifolio</t>
  </si>
  <si>
    <t>Brayan Elias</t>
  </si>
  <si>
    <t>Hayley McMahon</t>
  </si>
  <si>
    <t>Peter Kawakami</t>
  </si>
  <si>
    <t>Rachel Hamryka</t>
  </si>
  <si>
    <t>Chris Bailey</t>
  </si>
  <si>
    <t>Mickey McCauley</t>
  </si>
  <si>
    <t>Logan Roberts</t>
  </si>
  <si>
    <t>Matt Lange</t>
  </si>
  <si>
    <t>Robert Gary</t>
  </si>
  <si>
    <t>Donald Cooper</t>
  </si>
  <si>
    <t>Savionna Glover</t>
  </si>
  <si>
    <t>Linnell Cooper</t>
  </si>
  <si>
    <t>Kevin Brown</t>
  </si>
  <si>
    <t>Tim Hall</t>
  </si>
  <si>
    <t>Kendra Warren</t>
  </si>
  <si>
    <t>Mike Sergent</t>
  </si>
  <si>
    <t>Felicia Brown Edwards</t>
  </si>
  <si>
    <t>Shawn Jackson</t>
  </si>
  <si>
    <t>Brock Moreaux</t>
  </si>
  <si>
    <t>Carson Blackwelder</t>
  </si>
  <si>
    <t>Nigel Dos Santos</t>
  </si>
  <si>
    <t>JC Suddeth</t>
  </si>
  <si>
    <t>Jake McKown</t>
  </si>
  <si>
    <t>Raffael Craig</t>
  </si>
  <si>
    <t>Ryun Anderson</t>
  </si>
  <si>
    <t>Brett Best</t>
  </si>
  <si>
    <t>Rod Ray</t>
  </si>
  <si>
    <t>Robert Gallinger</t>
  </si>
  <si>
    <t>Rod DeHaven</t>
  </si>
  <si>
    <t>Alex Muntefering</t>
  </si>
  <si>
    <t>David St. John</t>
  </si>
  <si>
    <t>Eric Hanenberger</t>
  </si>
  <si>
    <t>Tyler Lippert</t>
  </si>
  <si>
    <t>Lucky Huber</t>
  </si>
  <si>
    <t>Trajan Johnson</t>
  </si>
  <si>
    <t>Kyle Long</t>
  </si>
  <si>
    <t>Teivaskie Lewin</t>
  </si>
  <si>
    <t>Bailey Johanson</t>
  </si>
  <si>
    <t>Derek Miles</t>
  </si>
  <si>
    <t>Nolan Fife</t>
  </si>
  <si>
    <t>Matt Hoyt</t>
  </si>
  <si>
    <t>Dave Gottsleben</t>
  </si>
  <si>
    <t>Maggie Ewen</t>
  </si>
  <si>
    <t>Maddie Lavin</t>
  </si>
  <si>
    <t>Asha Gibson-Smith</t>
  </si>
  <si>
    <t>Kendall Muhammad</t>
  </si>
  <si>
    <t>Jasmine Sensabaugh</t>
  </si>
  <si>
    <t>Knox Perry</t>
  </si>
  <si>
    <t>Jeff Langdon</t>
  </si>
  <si>
    <t>Hannah Brookover</t>
  </si>
  <si>
    <t>Cameron Harvey</t>
  </si>
  <si>
    <t>George Watts</t>
  </si>
  <si>
    <t>Marco Duca</t>
  </si>
  <si>
    <t>Sterling Jones</t>
  </si>
  <si>
    <t>Franz Holmes</t>
  </si>
  <si>
    <t>Nick Polk</t>
  </si>
  <si>
    <t>Jake Alexander</t>
  </si>
  <si>
    <t>Jonathan Imes</t>
  </si>
  <si>
    <t>Grace Oetting</t>
  </si>
  <si>
    <t>Keith Vroman</t>
  </si>
  <si>
    <t>Tshwanelo Maruping</t>
  </si>
  <si>
    <t>Brooke Studnicki</t>
  </si>
  <si>
    <t>Andrew Owusu</t>
  </si>
  <si>
    <t>Ray Bonner</t>
  </si>
  <si>
    <t>Chandra Cheeseborough-Guice</t>
  </si>
  <si>
    <t>David Rachel</t>
  </si>
  <si>
    <t>Michael Lockhart</t>
  </si>
  <si>
    <t>Kevin Robinson</t>
  </si>
  <si>
    <t>Sebek O'Jike Maat</t>
  </si>
  <si>
    <t>Xavier Kennedy</t>
  </si>
  <si>
    <t>Emron Gibbs</t>
  </si>
  <si>
    <t>Devin West</t>
  </si>
  <si>
    <t>Duane Ross</t>
  </si>
  <si>
    <t>Ellen Hurst</t>
  </si>
  <si>
    <t>Jeff Chakouian</t>
  </si>
  <si>
    <t>Ron Garner</t>
  </si>
  <si>
    <t>Brian Biekert</t>
  </si>
  <si>
    <t>Justin Duncan</t>
  </si>
  <si>
    <t>Steve Picucci</t>
  </si>
  <si>
    <t>Patrick Gildea</t>
  </si>
  <si>
    <t>Jolyta Fuller</t>
  </si>
  <si>
    <t>Shaila Jones</t>
  </si>
  <si>
    <t>Luke McNair</t>
  </si>
  <si>
    <t>Anthony Palacio</t>
  </si>
  <si>
    <t>Sierra Lopez De Castilla</t>
  </si>
  <si>
    <t>Wayne Northover</t>
  </si>
  <si>
    <t>Miles Smith</t>
  </si>
  <si>
    <t>Anthony Acklin</t>
  </si>
  <si>
    <t>Steven Sanchez</t>
  </si>
  <si>
    <t>Nathan Meeuwenberg</t>
  </si>
  <si>
    <t>Benjamin Dalton</t>
  </si>
  <si>
    <t>Michael Ford</t>
  </si>
  <si>
    <t>Evan Iluzada</t>
  </si>
  <si>
    <t>Stacey Smith</t>
  </si>
  <si>
    <t>David Barnett</t>
  </si>
  <si>
    <t>Aaliyah Miller</t>
  </si>
  <si>
    <t>Brandon Richards</t>
  </si>
  <si>
    <t>Chase Hood</t>
  </si>
  <si>
    <t>Wilbert London, Jr.</t>
  </si>
  <si>
    <t>George Pincock</t>
  </si>
  <si>
    <t>Mariana Shostak</t>
  </si>
  <si>
    <t>Armani Smith</t>
  </si>
  <si>
    <t>Rock Light</t>
  </si>
  <si>
    <t>DJ Hicks</t>
  </si>
  <si>
    <t>Theresa Fuqua</t>
  </si>
  <si>
    <t>Ray Doakes</t>
  </si>
  <si>
    <t>Chris Herpin</t>
  </si>
  <si>
    <t>Chantel Ward</t>
  </si>
  <si>
    <t>Jordan Yamoah</t>
  </si>
  <si>
    <t>Derrick Brooks</t>
  </si>
  <si>
    <t>Trey Clark</t>
  </si>
  <si>
    <t>Tim Miller</t>
  </si>
  <si>
    <t>Andrew Sweeney</t>
  </si>
  <si>
    <t>Chris Clay</t>
  </si>
  <si>
    <t>Jared Mack</t>
  </si>
  <si>
    <t>Randy Washington</t>
  </si>
  <si>
    <t>Jon Warren</t>
  </si>
  <si>
    <t>Brek Christensen</t>
  </si>
  <si>
    <t>David Butler</t>
  </si>
  <si>
    <t>Jeffrey Artis-Gray</t>
  </si>
  <si>
    <t>David Self</t>
  </si>
  <si>
    <t>Micah Guthland</t>
  </si>
  <si>
    <t>TJ Pride</t>
  </si>
  <si>
    <t>Patrick Torres</t>
  </si>
  <si>
    <t>Bridgette Owens</t>
  </si>
  <si>
    <t>Nic Jacobsen</t>
  </si>
  <si>
    <t>Robert Hansen</t>
  </si>
  <si>
    <t>Felipe Valencia</t>
  </si>
  <si>
    <t>Nate Scales</t>
  </si>
  <si>
    <t>Keith Reiter</t>
  </si>
  <si>
    <t>Mara Clark</t>
  </si>
  <si>
    <t>Bobby Carter</t>
  </si>
  <si>
    <t>James Dearth</t>
  </si>
  <si>
    <t>Christopher Zent</t>
  </si>
  <si>
    <t>David Claybrooks</t>
  </si>
  <si>
    <t>Timothy Thompson</t>
  </si>
  <si>
    <t>Pat Henry</t>
  </si>
  <si>
    <t>Julia Abell</t>
  </si>
  <si>
    <t>Joe Sarra</t>
  </si>
  <si>
    <t>Juan De La Garza</t>
  </si>
  <si>
    <t>Kurt Henry</t>
  </si>
  <si>
    <t>Mario Sategna</t>
  </si>
  <si>
    <t>Paul Ereng</t>
  </si>
  <si>
    <t>Wendel McRaven</t>
  </si>
  <si>
    <t>Hector Puente</t>
  </si>
  <si>
    <t>Riley Cowan</t>
  </si>
  <si>
    <t>Bryan Jackson</t>
  </si>
  <si>
    <t>Andrew Glass</t>
  </si>
  <si>
    <t>Marissa Oglesby</t>
  </si>
  <si>
    <t>Tyrone Edgar</t>
  </si>
  <si>
    <t>Tyree Price</t>
  </si>
  <si>
    <t>Josh Allen</t>
  </si>
  <si>
    <t>Khadevis Robinson</t>
  </si>
  <si>
    <t>Terry Hughes</t>
  </si>
  <si>
    <t>Roger Cooke</t>
  </si>
  <si>
    <t>Chadrick Williams</t>
  </si>
  <si>
    <t>Rashel Bonds</t>
  </si>
  <si>
    <t>Briell Boyd</t>
  </si>
  <si>
    <t>Phylan Perkins</t>
  </si>
  <si>
    <t>Kemuel Morales</t>
  </si>
  <si>
    <t>Tristan Ham</t>
  </si>
  <si>
    <t>Xavier Martinez</t>
  </si>
  <si>
    <t>John Frazier</t>
  </si>
  <si>
    <t>Kendall Gustafson</t>
  </si>
  <si>
    <t>Natalie Ramirez</t>
  </si>
  <si>
    <t>Aries Merritt</t>
  </si>
  <si>
    <t>Calie Spencer</t>
  </si>
  <si>
    <t>Hope Bender</t>
  </si>
  <si>
    <t>Randal Grizzle</t>
  </si>
  <si>
    <t>Natosha Rogers</t>
  </si>
  <si>
    <t>Micah Swartz</t>
  </si>
  <si>
    <t>Wes Kittley</t>
  </si>
  <si>
    <t>Lana Jones</t>
  </si>
  <si>
    <t>Cliff Felkins</t>
  </si>
  <si>
    <t>Calvin Robinson</t>
  </si>
  <si>
    <t>Zach Glavash</t>
  </si>
  <si>
    <t>Tom Slagle</t>
  </si>
  <si>
    <t>Keith Herston</t>
  </si>
  <si>
    <t>Jon Murray</t>
  </si>
  <si>
    <t>Carl Lewis</t>
  </si>
  <si>
    <t>Will Blackburn</t>
  </si>
  <si>
    <t>Kristian Austin</t>
  </si>
  <si>
    <t>Kyle Tellez</t>
  </si>
  <si>
    <t>Jon Tipton</t>
  </si>
  <si>
    <t>Kerron Clement</t>
  </si>
  <si>
    <t>Jalen Wade</t>
  </si>
  <si>
    <t>Drew Fucci</t>
  </si>
  <si>
    <t>De'Vion Wilson</t>
  </si>
  <si>
    <t>Andy Ferrara</t>
  </si>
  <si>
    <t>Claire Meyer</t>
  </si>
  <si>
    <t>Kyle Gibson</t>
  </si>
  <si>
    <t>Jim VanHootegem</t>
  </si>
  <si>
    <t>Doug Marshall</t>
  </si>
  <si>
    <t>Marco Brown</t>
  </si>
  <si>
    <t>Shellene Williams</t>
  </si>
  <si>
    <t>Jemarruse Amos</t>
  </si>
  <si>
    <t>Erik Stevens</t>
  </si>
  <si>
    <t>John Sauerhage</t>
  </si>
  <si>
    <t>Jordan Durham</t>
  </si>
  <si>
    <t>Brandon Berger</t>
  </si>
  <si>
    <t>John Ridgway</t>
  </si>
  <si>
    <t>Elizabeth Schweitzer</t>
  </si>
  <si>
    <t>Kevin Henderson</t>
  </si>
  <si>
    <t>Steffin McCarter</t>
  </si>
  <si>
    <t>Edrick Floréal</t>
  </si>
  <si>
    <t>John Burt</t>
  </si>
  <si>
    <t>Jim Garnham</t>
  </si>
  <si>
    <t>Mohamad Saatara</t>
  </si>
  <si>
    <t>Ricky Morgan</t>
  </si>
  <si>
    <t>Ricky Morgan, Jr.</t>
  </si>
  <si>
    <t>Francesca Green</t>
  </si>
  <si>
    <t>Paul Pearson</t>
  </si>
  <si>
    <t>Kimberly Francis</t>
  </si>
  <si>
    <t>Paul Benavides</t>
  </si>
  <si>
    <t>Rohsaan Griffin</t>
  </si>
  <si>
    <t>Shareese Hicks</t>
  </si>
  <si>
    <t>Mike Embry</t>
  </si>
  <si>
    <t>Jakob Degenshein</t>
  </si>
  <si>
    <t>Antwon Hicks</t>
  </si>
  <si>
    <t>Ricardo Mendoza</t>
  </si>
  <si>
    <t>Aaron Fox</t>
  </si>
  <si>
    <t>Kareem Streete-Thompson</t>
  </si>
  <si>
    <t>Chris Adams</t>
  </si>
  <si>
    <t>Jackie Richards</t>
  </si>
  <si>
    <t>MaLik Burns</t>
  </si>
  <si>
    <t>Derek Riedel</t>
  </si>
  <si>
    <t>Rosemary DuPree</t>
  </si>
  <si>
    <t>Marco Guajardo Jr.</t>
  </si>
  <si>
    <t>Noah Berney</t>
  </si>
  <si>
    <t>936-205-0527</t>
  </si>
  <si>
    <t>Ed Eyestone</t>
  </si>
  <si>
    <t>Cindy Litchford</t>
  </si>
  <si>
    <t>Diljeet Taylor</t>
  </si>
  <si>
    <t>Niklas Arrhenius</t>
  </si>
  <si>
    <t>Kyle Grossarth</t>
  </si>
  <si>
    <t>Rick McWhorter</t>
  </si>
  <si>
    <t>Tiffany Hogan</t>
  </si>
  <si>
    <t>Ryan Waite</t>
  </si>
  <si>
    <t>Kayla Kovar</t>
  </si>
  <si>
    <t>760-793-5969</t>
  </si>
  <si>
    <t>Eric Houle</t>
  </si>
  <si>
    <t>435-559-3147</t>
  </si>
  <si>
    <t>Carlos Valle</t>
  </si>
  <si>
    <t>Steven Champlin</t>
  </si>
  <si>
    <t>Logan Petty</t>
  </si>
  <si>
    <t>Artie Gulden</t>
  </si>
  <si>
    <t>Matt Ingebritsen</t>
  </si>
  <si>
    <t>Sarah Nardoni</t>
  </si>
  <si>
    <t>Brennan Benson</t>
  </si>
  <si>
    <t>Rodney Burkes</t>
  </si>
  <si>
    <t>Erik Rasmussen</t>
  </si>
  <si>
    <t>Justin Decker</t>
  </si>
  <si>
    <t>Jaimee Paletta Hatch</t>
  </si>
  <si>
    <t>Ryan Tenn</t>
  </si>
  <si>
    <t>Scott Houle</t>
  </si>
  <si>
    <t>Paul Smith</t>
  </si>
  <si>
    <t>Jill Williams</t>
  </si>
  <si>
    <t>Ian Dildine</t>
  </si>
  <si>
    <t>Samantha Smith</t>
  </si>
  <si>
    <t>Hannah Branch</t>
  </si>
  <si>
    <t>Kurt Ward</t>
  </si>
  <si>
    <t>Corbin Talley</t>
  </si>
  <si>
    <t>Josh Aydlette</t>
  </si>
  <si>
    <t>Tawnie Moore</t>
  </si>
  <si>
    <t>Caleb Whitney</t>
  </si>
  <si>
    <t>Michael Bennett</t>
  </si>
  <si>
    <t>Katie Doucette</t>
  </si>
  <si>
    <t>Matt Belfield</t>
  </si>
  <si>
    <t>Joe Gingras</t>
  </si>
  <si>
    <t>Alex Heacock</t>
  </si>
  <si>
    <t>Steve Belanger</t>
  </si>
  <si>
    <t>Tommy Barrineau</t>
  </si>
  <si>
    <t>Forest Braden</t>
  </si>
  <si>
    <t>Scott Jones</t>
  </si>
  <si>
    <t>Andrew Gerard</t>
  </si>
  <si>
    <t>Tony Mihalich</t>
  </si>
  <si>
    <t>Tim Nickas</t>
  </si>
  <si>
    <t>Emily Harrison</t>
  </si>
  <si>
    <t>Michelle Wallerstedt</t>
  </si>
  <si>
    <t>Reynaldo Radlin</t>
  </si>
  <si>
    <t>Ivan Chirinos</t>
  </si>
  <si>
    <t>Cason Gardner</t>
  </si>
  <si>
    <t>Morgan Holmes</t>
  </si>
  <si>
    <t>Susanna Sullivan</t>
  </si>
  <si>
    <t>Maurice Pierce</t>
  </si>
  <si>
    <t>Eric Smalls</t>
  </si>
  <si>
    <t>Moise Joseph</t>
  </si>
  <si>
    <t>Shawn Venable</t>
  </si>
  <si>
    <t>Lance Bingham</t>
  </si>
  <si>
    <t>Makenzy Willis</t>
  </si>
  <si>
    <t>Heather Zealand</t>
  </si>
  <si>
    <t>Isaac Wendland</t>
  </si>
  <si>
    <t>Lincoln London</t>
  </si>
  <si>
    <t>Calli Doan</t>
  </si>
  <si>
    <t>Mark Fairley</t>
  </si>
  <si>
    <t>Matt Adams</t>
  </si>
  <si>
    <t>Alec Daniel</t>
  </si>
  <si>
    <t>Brooke Craig</t>
  </si>
  <si>
    <t>Michael Craig</t>
  </si>
  <si>
    <t>Kenneth Giles</t>
  </si>
  <si>
    <t>Ernest Barrett</t>
  </si>
  <si>
    <t>Daiysa Burrell</t>
  </si>
  <si>
    <t>Brian Triolet</t>
  </si>
  <si>
    <t>Regan Kimtai</t>
  </si>
  <si>
    <t>Ashanti Matthews</t>
  </si>
  <si>
    <t>Lori Taylor</t>
  </si>
  <si>
    <t>Billy Caldwell</t>
  </si>
  <si>
    <t>Steve Taylor</t>
  </si>
  <si>
    <t>Kirsten Nieuwendam</t>
  </si>
  <si>
    <t>Vin Lananna</t>
  </si>
  <si>
    <t>Carter Olander</t>
  </si>
  <si>
    <t>Mario Wilson</t>
  </si>
  <si>
    <t>Brandon Amo</t>
  </si>
  <si>
    <t>LaRon Bennett</t>
  </si>
  <si>
    <t>Joelle Amaral</t>
  </si>
  <si>
    <t>Trevor Dunbar</t>
  </si>
  <si>
    <t>907-942-2054</t>
  </si>
  <si>
    <t>Elizabeth Allen</t>
  </si>
  <si>
    <t>Jon Riley</t>
  </si>
  <si>
    <t>Ethan Tussing</t>
  </si>
  <si>
    <t>Austin Savage</t>
  </si>
  <si>
    <t>Zack Scott</t>
  </si>
  <si>
    <t>Caleb Wisecarver</t>
  </si>
  <si>
    <t>Rachel Baxter</t>
  </si>
  <si>
    <t>Deakin Volz</t>
  </si>
  <si>
    <t>Ben Thomas</t>
  </si>
  <si>
    <t>Alan Dunson</t>
  </si>
  <si>
    <t>Cleopatra Borel</t>
  </si>
  <si>
    <t>Gregory Jack</t>
  </si>
  <si>
    <t>Tra'von Phillips</t>
  </si>
  <si>
    <t>Bob Phillips</t>
  </si>
  <si>
    <t>John Ellis</t>
  </si>
  <si>
    <t>Benji Pinckney</t>
  </si>
  <si>
    <t>Hannah Long</t>
  </si>
  <si>
    <t>Katie Kennedy</t>
  </si>
  <si>
    <t>Tim Sykes</t>
  </si>
  <si>
    <t>Erin Tucker</t>
  </si>
  <si>
    <t>Majesty Tutson</t>
  </si>
  <si>
    <t>Jonina Brinson</t>
  </si>
  <si>
    <t>Robyn Doloughan</t>
  </si>
  <si>
    <t>Sam Read</t>
  </si>
  <si>
    <t>Jake Stewart</t>
  </si>
  <si>
    <t>Pat Tyson</t>
  </si>
  <si>
    <t>Devin Fahey</t>
  </si>
  <si>
    <t>Jordana LeSavage</t>
  </si>
  <si>
    <t>Tony Monroe</t>
  </si>
  <si>
    <t>Lauryn Chandler</t>
  </si>
  <si>
    <t>Juliana Joy</t>
  </si>
  <si>
    <t>Ron Atkins</t>
  </si>
  <si>
    <t>Andy Powell</t>
  </si>
  <si>
    <t>Maurica Powell</t>
  </si>
  <si>
    <t>Stephanie Bohannon</t>
  </si>
  <si>
    <t>Toby Stevenson</t>
  </si>
  <si>
    <t>Jason Schutz</t>
  </si>
  <si>
    <t>Jeshua Anderson</t>
  </si>
  <si>
    <t>Tim Reilly</t>
  </si>
  <si>
    <t>Hannah Rusnak</t>
  </si>
  <si>
    <t>Chris Kwiatkowski</t>
  </si>
  <si>
    <t>Wayne Phipps</t>
  </si>
  <si>
    <t>John Whelan</t>
  </si>
  <si>
    <t>Derick Hinch</t>
  </si>
  <si>
    <t>Cameron Dean</t>
  </si>
  <si>
    <t>Justin Clickett</t>
  </si>
  <si>
    <t>Andrea Deem</t>
  </si>
  <si>
    <t>Devonte Nesby</t>
  </si>
  <si>
    <t>Clara Santucci</t>
  </si>
  <si>
    <t>Matti Mortimore</t>
  </si>
  <si>
    <t>Zach Pawlowski</t>
  </si>
  <si>
    <t>Ross Bravo</t>
  </si>
  <si>
    <t>Abigail Busse</t>
  </si>
  <si>
    <t>Adiya Golden</t>
  </si>
  <si>
    <t>Mary Hanson</t>
  </si>
  <si>
    <t>Bert Rogers</t>
  </si>
  <si>
    <t>Mike Koenning</t>
  </si>
  <si>
    <t>Kelly Jacoby</t>
  </si>
  <si>
    <t>Jack Hackett</t>
  </si>
  <si>
    <t>Mick Byrne</t>
  </si>
  <si>
    <t>Princess Brinkley</t>
  </si>
  <si>
    <t>Kareem Jackson</t>
  </si>
  <si>
    <t>Dave Astrauskas</t>
  </si>
  <si>
    <t>Nate Davis</t>
  </si>
  <si>
    <t>Aaron Watson</t>
  </si>
  <si>
    <t>Andrew Basler</t>
  </si>
  <si>
    <t>951-224-7302</t>
  </si>
  <si>
    <t>Terrance Howard</t>
  </si>
  <si>
    <t>Caleb Rogalski</t>
  </si>
  <si>
    <t>Jack Johnson</t>
  </si>
  <si>
    <t>Zachary Schmidt</t>
  </si>
  <si>
    <t>414-807-1856</t>
  </si>
  <si>
    <t>Priscilla Schultz</t>
  </si>
  <si>
    <t>Maddie Wood</t>
  </si>
  <si>
    <t>Trevor Wenzel</t>
  </si>
  <si>
    <t>Andrew Hatch</t>
  </si>
  <si>
    <t>Bryan Berryhill</t>
  </si>
  <si>
    <t>Scott Dahlberg</t>
  </si>
  <si>
    <t>Quincy Howe</t>
  </si>
  <si>
    <t>Paul Barrett</t>
  </si>
  <si>
    <t>Ben Santos</t>
  </si>
  <si>
    <t>Craig McVey</t>
  </si>
  <si>
    <t>David Cain</t>
  </si>
  <si>
    <t>Cade Finley</t>
  </si>
  <si>
    <t>Jacob Bishop</t>
  </si>
  <si>
    <t>Scott Byrd</t>
  </si>
  <si>
    <t>Courtney Lynch</t>
  </si>
  <si>
    <t>Tommy Barksdale</t>
  </si>
  <si>
    <t>Julia Marquardt</t>
  </si>
  <si>
    <t>Garret Lynch</t>
  </si>
  <si>
    <t>Micah Clemmons</t>
  </si>
  <si>
    <t>Sterling Martin</t>
  </si>
  <si>
    <t>Keith Cole</t>
  </si>
  <si>
    <t>Ryan McWilliams</t>
  </si>
  <si>
    <t>Ray Shadowens</t>
  </si>
  <si>
    <t>Chas Davis</t>
  </si>
  <si>
    <t>Danielle Patterson</t>
  </si>
  <si>
    <t>Don Hood</t>
  </si>
  <si>
    <t>Anna Kay Clark</t>
  </si>
  <si>
    <t>Celia Stramrood</t>
  </si>
  <si>
    <t>Kaylee Hausam</t>
  </si>
  <si>
    <t>Paul David Quillin</t>
  </si>
  <si>
    <t>Drew Ellis</t>
  </si>
  <si>
    <t>Brett Charlton</t>
  </si>
  <si>
    <t>Richard Kratz</t>
  </si>
  <si>
    <t>Steve Guymon</t>
  </si>
  <si>
    <t>John Jones</t>
  </si>
  <si>
    <t>Pat Ponder</t>
  </si>
  <si>
    <t>Bobby McMahen</t>
  </si>
  <si>
    <t>James Bowlin</t>
  </si>
  <si>
    <t>Ken Cunningham</t>
  </si>
  <si>
    <t>Leo Queen</t>
  </si>
  <si>
    <t>Steven Orzolek</t>
  </si>
  <si>
    <t>Brit Townsend</t>
  </si>
  <si>
    <t>Dana Townsend</t>
  </si>
  <si>
    <t>Tom Dickson</t>
  </si>
  <si>
    <t>Jerrold Jones</t>
  </si>
  <si>
    <t>Jennifer Martinez</t>
  </si>
  <si>
    <t>Charlie Bailey</t>
  </si>
  <si>
    <t>Rebeka Preston</t>
  </si>
  <si>
    <t>Sean Henning</t>
  </si>
  <si>
    <t>Garrett Silva</t>
  </si>
  <si>
    <t>Nadya Wisham</t>
  </si>
  <si>
    <t>Branden Cruz</t>
  </si>
  <si>
    <t>Josiah Morris</t>
  </si>
  <si>
    <t>Chris Witscher</t>
  </si>
  <si>
    <t>Chris Bradford</t>
  </si>
  <si>
    <t>Wes Ashford</t>
  </si>
  <si>
    <t>Frederica Bush</t>
  </si>
  <si>
    <t>Darrell Smith Jr.</t>
  </si>
  <si>
    <t>Ian Jennings</t>
  </si>
  <si>
    <t>Teigan Eilers</t>
  </si>
  <si>
    <t>Jamey Harris</t>
  </si>
  <si>
    <t>831-247-8365</t>
  </si>
  <si>
    <t>Sarah Ingram</t>
  </si>
  <si>
    <t>707-407-7199</t>
  </si>
  <si>
    <t>Amelia Jackson</t>
  </si>
  <si>
    <t>BJ Willkomm</t>
  </si>
  <si>
    <t>Kate Earle</t>
  </si>
  <si>
    <t>Oliver Hanf</t>
  </si>
  <si>
    <t>Avery Lambrite</t>
  </si>
  <si>
    <t>Scott Kruetzfeldt</t>
  </si>
  <si>
    <t>Josh Quintal</t>
  </si>
  <si>
    <t>Katrina Rodriguez</t>
  </si>
  <si>
    <t>Isabella Moyer</t>
  </si>
  <si>
    <t>Zak Stroing</t>
  </si>
  <si>
    <t>Hannah Chappell</t>
  </si>
  <si>
    <t>Joseph Ilaoa</t>
  </si>
  <si>
    <t>Zack Nelson</t>
  </si>
  <si>
    <t>Lekeisha Moore</t>
  </si>
  <si>
    <t>Ryan Pitts</t>
  </si>
  <si>
    <t>Norm Alston</t>
  </si>
  <si>
    <t>Tina Fernandes</t>
  </si>
  <si>
    <t>Orentheus Hutcherson</t>
  </si>
  <si>
    <t>Sean Fernandes</t>
  </si>
  <si>
    <t>Steven Sarigiannis</t>
  </si>
  <si>
    <t>Torrey Olson</t>
  </si>
  <si>
    <t>Anthony Heredia</t>
  </si>
  <si>
    <t>David Pleitez</t>
  </si>
  <si>
    <t>Tracy Thompson</t>
  </si>
  <si>
    <t>Channing Wilson</t>
  </si>
  <si>
    <t>Troy Johnson</t>
  </si>
  <si>
    <t>Casey Ballinger</t>
  </si>
  <si>
    <t>Tom Brenda</t>
  </si>
  <si>
    <t>Darren Holman</t>
  </si>
  <si>
    <t>Jon Tuin</t>
  </si>
  <si>
    <t>Keegan Bloomfield</t>
  </si>
  <si>
    <t>Richard Atthowe</t>
  </si>
  <si>
    <t>Logan Nelson</t>
  </si>
  <si>
    <t>Aaron Worrell</t>
  </si>
  <si>
    <t>Adam Kasten</t>
  </si>
  <si>
    <t>Matthew-Jonathan Seawright</t>
  </si>
  <si>
    <t>John Brunk</t>
  </si>
  <si>
    <t>Graduate Asst Kayla 1 Rodriguez</t>
  </si>
  <si>
    <t>Logan McNamar</t>
  </si>
  <si>
    <t>Teressa DiPerna</t>
  </si>
  <si>
    <t>Stuart Shepherd</t>
  </si>
  <si>
    <t>Mark Lubamersky</t>
  </si>
  <si>
    <t>Matthew Ilarina</t>
  </si>
  <si>
    <t>Kylee Strausser</t>
  </si>
  <si>
    <t>Robert Foster</t>
  </si>
  <si>
    <t>Jesse Franco</t>
  </si>
  <si>
    <t>Ray Hansen</t>
  </si>
  <si>
    <t>Tim Holmes</t>
  </si>
  <si>
    <t>A.J. Blackburn</t>
  </si>
  <si>
    <t>Cyinna Drotos</t>
  </si>
  <si>
    <t>Rhesa Foster</t>
  </si>
  <si>
    <t>Louis Rodriguez</t>
  </si>
  <si>
    <t>Jacob Resendez</t>
  </si>
  <si>
    <t>Kent Rhodes</t>
  </si>
  <si>
    <t>Alec Richmond</t>
  </si>
  <si>
    <t>Tom Lyons</t>
  </si>
  <si>
    <t>Maria Anderson</t>
  </si>
  <si>
    <t>Vicente Velarde</t>
  </si>
  <si>
    <t>Rafeeq Hassaan</t>
  </si>
  <si>
    <t>Bryan Wilkins</t>
  </si>
  <si>
    <t>Johnny Deryeghiayan</t>
  </si>
  <si>
    <t>Josh Mejorada</t>
  </si>
  <si>
    <t>Ryan Sugihara</t>
  </si>
  <si>
    <t>Jason Hitchens</t>
  </si>
  <si>
    <t>Troy Haines</t>
  </si>
  <si>
    <t>Kelli Smith</t>
  </si>
  <si>
    <t>Russell Smelley</t>
  </si>
  <si>
    <t>Lindsey Connolly</t>
  </si>
  <si>
    <t>Chris Hanessian</t>
  </si>
  <si>
    <t>Derek Masterson</t>
  </si>
  <si>
    <t>Damon Martin</t>
  </si>
  <si>
    <t>Matt Gersick</t>
  </si>
  <si>
    <t>Alec Duncan</t>
  </si>
  <si>
    <t>Kyle Masterson</t>
  </si>
  <si>
    <t>Will O'Keefe</t>
  </si>
  <si>
    <t>Jorgen Chapin</t>
  </si>
  <si>
    <t>Katie Bardsley</t>
  </si>
  <si>
    <t>Evan Verbal</t>
  </si>
  <si>
    <t>Lyndsey Marshall</t>
  </si>
  <si>
    <t>Travis Floeck</t>
  </si>
  <si>
    <t>Tim Reetz</t>
  </si>
  <si>
    <t>Jay Shuman</t>
  </si>
  <si>
    <t>Hannah Meek</t>
  </si>
  <si>
    <t>Greta Van Calcar</t>
  </si>
  <si>
    <t>Michael Gusbeth</t>
  </si>
  <si>
    <t>Scott Van Sickle</t>
  </si>
  <si>
    <t>Jocelyn Sparks</t>
  </si>
  <si>
    <t>Chris Siemers</t>
  </si>
  <si>
    <t>Mark Husted</t>
  </si>
  <si>
    <t>Caleb Ulrich</t>
  </si>
  <si>
    <t>Matt Morris</t>
  </si>
  <si>
    <t>Josh Casias</t>
  </si>
  <si>
    <t>Chris Flynn</t>
  </si>
  <si>
    <t>Scott Irving</t>
  </si>
  <si>
    <t>Tyrell Smith</t>
  </si>
  <si>
    <t>Dalton Graham</t>
  </si>
  <si>
    <t>Shawn Jakubowski</t>
  </si>
  <si>
    <t>Gracen Key</t>
  </si>
  <si>
    <t>Joshua Drew</t>
  </si>
  <si>
    <t>Janis Christopher</t>
  </si>
  <si>
    <t>Amanda Rego</t>
  </si>
  <si>
    <t>Andrew Ghizzone</t>
  </si>
  <si>
    <t>Andrew Herrold</t>
  </si>
  <si>
    <t>Sean Hopkins</t>
  </si>
  <si>
    <t>Douglas Ries</t>
  </si>
  <si>
    <t>Devundrick Walker</t>
  </si>
  <si>
    <t>Willie Moore</t>
  </si>
  <si>
    <t>Ashley Frye</t>
  </si>
  <si>
    <t>Chris Powers</t>
  </si>
  <si>
    <t>Carl Bowersmith</t>
  </si>
  <si>
    <t>Cade Michael</t>
  </si>
  <si>
    <t>Ross Fellows</t>
  </si>
  <si>
    <t>308-224-9572</t>
  </si>
  <si>
    <t>Keith Vance</t>
  </si>
  <si>
    <t>Jessica Withrow</t>
  </si>
  <si>
    <t>Corey Kubatzky</t>
  </si>
  <si>
    <t>Mark Misch</t>
  </si>
  <si>
    <t>Austin Billings</t>
  </si>
  <si>
    <t>Connor Rohrbaugh</t>
  </si>
  <si>
    <t>Jennifer Michel</t>
  </si>
  <si>
    <t>John Wallin</t>
  </si>
  <si>
    <t>Brian Nill</t>
  </si>
  <si>
    <t>Yakabu Ibrahim</t>
  </si>
  <si>
    <t>Justin Kelly</t>
  </si>
  <si>
    <t>Dan Labbadia</t>
  </si>
  <si>
    <t>Bill Sutherland</t>
  </si>
  <si>
    <t>Nazier Torrence Robinson</t>
  </si>
  <si>
    <t>Gregg Schmidt</t>
  </si>
  <si>
    <t>Sarah Barrett</t>
  </si>
  <si>
    <t>Shaunnaya Williams</t>
  </si>
  <si>
    <t>Nicholas Noheimer</t>
  </si>
  <si>
    <t>Alexandria Earl-Givan</t>
  </si>
  <si>
    <t>Wenka Vil</t>
  </si>
  <si>
    <t>Joe Dare</t>
  </si>
  <si>
    <t>Marquise Berry</t>
  </si>
  <si>
    <t>Andrew Horn</t>
  </si>
  <si>
    <t>Nehemiah Kent</t>
  </si>
  <si>
    <t>Reggie Hopkins</t>
  </si>
  <si>
    <t>Keith Jones</t>
  </si>
  <si>
    <t>Ben Brown</t>
  </si>
  <si>
    <t>Isis Pinkney</t>
  </si>
  <si>
    <t>Keilando Goburn</t>
  </si>
  <si>
    <t>Kelly Richards</t>
  </si>
  <si>
    <t>Megan Buranen</t>
  </si>
  <si>
    <t>Kevin Padin</t>
  </si>
  <si>
    <t>Marla Lindsay</t>
  </si>
  <si>
    <t>N'aithan Scott</t>
  </si>
  <si>
    <t>Vitaly Zhgun</t>
  </si>
  <si>
    <t>Mike Rosolino</t>
  </si>
  <si>
    <t>Ta'Leah Adams</t>
  </si>
  <si>
    <t>Gary Ellington</t>
  </si>
  <si>
    <t>Laura Loht</t>
  </si>
  <si>
    <t>Enola Savel</t>
  </si>
  <si>
    <t>Brian Beil</t>
  </si>
  <si>
    <t>Shawn Olmstead</t>
  </si>
  <si>
    <t>Pete Mazzone</t>
  </si>
  <si>
    <t>Berfrantz Charles</t>
  </si>
  <si>
    <t>Matt Levassiur</t>
  </si>
  <si>
    <t>Junior Cadet</t>
  </si>
  <si>
    <t>Jonathan Carter</t>
  </si>
  <si>
    <t>Angeles De Bastos</t>
  </si>
  <si>
    <t>Mark Rennix</t>
  </si>
  <si>
    <t>Allie Busch</t>
  </si>
  <si>
    <t>Rick Jones</t>
  </si>
  <si>
    <t>Anthony Deleva</t>
  </si>
  <si>
    <t>Nick Spino</t>
  </si>
  <si>
    <t>Emily Olson</t>
  </si>
  <si>
    <t>Dror Vaknin</t>
  </si>
  <si>
    <t>Kenneth Taylor</t>
  </si>
  <si>
    <t>Robert Smith</t>
  </si>
  <si>
    <t>Ronnie McGirt</t>
  </si>
  <si>
    <t>Jacob Burgamy</t>
  </si>
  <si>
    <t>Churchill Ezeokonkwo</t>
  </si>
  <si>
    <t>Syralinda Kamara</t>
  </si>
  <si>
    <t>Chris Brown</t>
  </si>
  <si>
    <t>Troy Hickom</t>
  </si>
  <si>
    <t>Tearnee Harvin</t>
  </si>
  <si>
    <t>Matt Pfledderer</t>
  </si>
  <si>
    <t>Savian Taylor</t>
  </si>
  <si>
    <t>Anthony McWilliams</t>
  </si>
  <si>
    <t>Xavier Matthews</t>
  </si>
  <si>
    <t>Greg Hart</t>
  </si>
  <si>
    <t>Shanila Chapman</t>
  </si>
  <si>
    <t>Brittany Cox</t>
  </si>
  <si>
    <t>Alexander Jones</t>
  </si>
  <si>
    <t>Christopher Doomes</t>
  </si>
  <si>
    <t>Willie Hill</t>
  </si>
  <si>
    <t>Ted Whitaker</t>
  </si>
  <si>
    <t>Chad Cannon</t>
  </si>
  <si>
    <t>Albert Huntley</t>
  </si>
  <si>
    <t>Barry Brown</t>
  </si>
  <si>
    <t>Matt Logan</t>
  </si>
  <si>
    <t>Alexander Andrade Sosa</t>
  </si>
  <si>
    <t>Dakota Hutton-King</t>
  </si>
  <si>
    <t>Greg Mitchell</t>
  </si>
  <si>
    <t>Jake Knight</t>
  </si>
  <si>
    <t>Jeff Eastman</t>
  </si>
  <si>
    <t>James Kearney</t>
  </si>
  <si>
    <t>Dana Schwarting</t>
  </si>
  <si>
    <t>Brent Graham</t>
  </si>
  <si>
    <t>Juliana Stogsdill</t>
  </si>
  <si>
    <t>Marcos Garcia</t>
  </si>
  <si>
    <t>Duane Chappell</t>
  </si>
  <si>
    <t>Barry Ford</t>
  </si>
  <si>
    <t>Seth Hardwick</t>
  </si>
  <si>
    <t>Danee Jones</t>
  </si>
  <si>
    <t>Serena Williams</t>
  </si>
  <si>
    <t>Eddie Harris</t>
  </si>
  <si>
    <t>Doug Savage</t>
  </si>
  <si>
    <t>Ryan Palm</t>
  </si>
  <si>
    <t>Michael Moffitt</t>
  </si>
  <si>
    <t>Emmons King</t>
  </si>
  <si>
    <t>Tyler Pence</t>
  </si>
  <si>
    <t>Zachary Hoover</t>
  </si>
  <si>
    <t>Justen O'Brien</t>
  </si>
  <si>
    <t>Sara Klemme</t>
  </si>
  <si>
    <t>Michael Adderley</t>
  </si>
  <si>
    <t>Darren Arzu</t>
  </si>
  <si>
    <t>Allison Buell</t>
  </si>
  <si>
    <t>Antonio Chapa</t>
  </si>
  <si>
    <t>Makalya Williams</t>
  </si>
  <si>
    <t>Brad Robinson</t>
  </si>
  <si>
    <t>Trace Oswalt</t>
  </si>
  <si>
    <t>David Payne</t>
  </si>
  <si>
    <t>Kirsti Oswalt</t>
  </si>
  <si>
    <t>Matt Royer</t>
  </si>
  <si>
    <t>Seth Mischke</t>
  </si>
  <si>
    <t>Kellsey Trimble</t>
  </si>
  <si>
    <t>Payson Maydew</t>
  </si>
  <si>
    <t>Justin Hill</t>
  </si>
  <si>
    <t>Jason McCullough</t>
  </si>
  <si>
    <t>Andreas Maheras</t>
  </si>
  <si>
    <t>Randy Stanley</t>
  </si>
  <si>
    <t>Rhyann Brown</t>
  </si>
  <si>
    <t>Brett Meyer</t>
  </si>
  <si>
    <t>Ty Haas</t>
  </si>
  <si>
    <t>Calan Landreth</t>
  </si>
  <si>
    <t>Kelly Meyer</t>
  </si>
  <si>
    <t>Russ Jewett</t>
  </si>
  <si>
    <t>Chandler Barnett</t>
  </si>
  <si>
    <t>Kyle Rutledge</t>
  </si>
  <si>
    <t>Brian Mantooth</t>
  </si>
  <si>
    <t>Ben Barrows</t>
  </si>
  <si>
    <t>816-885-4674</t>
  </si>
  <si>
    <t>Jason Crow</t>
  </si>
  <si>
    <t>Jesse Miller</t>
  </si>
  <si>
    <t>Cameron Babb</t>
  </si>
  <si>
    <t>Mitch Miller</t>
  </si>
  <si>
    <t>Daniel Roberts</t>
  </si>
  <si>
    <t>Marshall O'Brien</t>
  </si>
  <si>
    <t>David Granato</t>
  </si>
  <si>
    <t>Myles Bach</t>
  </si>
  <si>
    <t>Maddie Bach</t>
  </si>
  <si>
    <t>Rick Attig</t>
  </si>
  <si>
    <t>Ramon Johnson</t>
  </si>
  <si>
    <t>Larmont Lawson</t>
  </si>
  <si>
    <t>Justin Bryant</t>
  </si>
  <si>
    <t>Collin Strasburger</t>
  </si>
  <si>
    <t>Phil Amstutz</t>
  </si>
  <si>
    <t>Rodric Johnson</t>
  </si>
  <si>
    <t>Baby Jimerson</t>
  </si>
  <si>
    <t>Nate Mesy</t>
  </si>
  <si>
    <t>John Kerns</t>
  </si>
  <si>
    <t>Ballard Suiter</t>
  </si>
  <si>
    <t>Victor Parsley</t>
  </si>
  <si>
    <t>Junior Williams</t>
  </si>
  <si>
    <t>Whitney Cyr</t>
  </si>
  <si>
    <t>Kobe Jean-Guillaume</t>
  </si>
  <si>
    <t>Kate Moulton</t>
  </si>
  <si>
    <t>Kevin Curtin</t>
  </si>
  <si>
    <t>Avery Fuertes</t>
  </si>
  <si>
    <t>Scott Cook</t>
  </si>
  <si>
    <t>Jeremy Weir</t>
  </si>
  <si>
    <t>Ryan Jensen</t>
  </si>
  <si>
    <t>Julia Tuuri</t>
  </si>
  <si>
    <t>Jared Kelsh</t>
  </si>
  <si>
    <t>Larry Levine</t>
  </si>
  <si>
    <t>989-572-8587</t>
  </si>
  <si>
    <t>Melissa Kessler</t>
  </si>
  <si>
    <t>Kristen Leland</t>
  </si>
  <si>
    <t>Tony Bonacci</t>
  </si>
  <si>
    <t>Jordan Cini</t>
  </si>
  <si>
    <t>Jerry Baltes</t>
  </si>
  <si>
    <t>Matt Conly</t>
  </si>
  <si>
    <t>Eric Kramer</t>
  </si>
  <si>
    <t>Lou Andreadis</t>
  </si>
  <si>
    <t>Steve Jones</t>
  </si>
  <si>
    <t>Silas DeKalita</t>
  </si>
  <si>
    <t>Dan Rietberg</t>
  </si>
  <si>
    <t>Brian Thill</t>
  </si>
  <si>
    <t>R.P. White</t>
  </si>
  <si>
    <t>Jessica Bridenthal</t>
  </si>
  <si>
    <t>Justin Fawley</t>
  </si>
  <si>
    <t>Jenna Fleming</t>
  </si>
  <si>
    <t>Aaron Nachazel</t>
  </si>
  <si>
    <t>Matt Stith</t>
  </si>
  <si>
    <t>Adam Grifka</t>
  </si>
  <si>
    <t>Dwayne Thompson</t>
  </si>
  <si>
    <t>Robert Young</t>
  </si>
  <si>
    <t>Karah McElhone</t>
  </si>
  <si>
    <t>Wesley Beck</t>
  </si>
  <si>
    <t>Luke Moore</t>
  </si>
  <si>
    <t>Garrett Rohlk</t>
  </si>
  <si>
    <t>Max Darling</t>
  </si>
  <si>
    <t>Heather Johnson</t>
  </si>
  <si>
    <t>Garrett Lacy</t>
  </si>
  <si>
    <t>Connar Southard</t>
  </si>
  <si>
    <t>Rod Cowan</t>
  </si>
  <si>
    <t>Byron Pearce, Jr.</t>
  </si>
  <si>
    <t>Ciera Weber</t>
  </si>
  <si>
    <t>Eric Phillips</t>
  </si>
  <si>
    <t>Caitlin Cavanaugh</t>
  </si>
  <si>
    <t>Sam Johnson</t>
  </si>
  <si>
    <t>Tierra Doss</t>
  </si>
  <si>
    <t>Cullen Feist</t>
  </si>
  <si>
    <t>Ava Grimm</t>
  </si>
  <si>
    <t>Jaid Perry</t>
  </si>
  <si>
    <t>Marc Brown</t>
  </si>
  <si>
    <t>Jacqi Rae</t>
  </si>
  <si>
    <t>Antony Odera</t>
  </si>
  <si>
    <t>Troy Shoberg</t>
  </si>
  <si>
    <t>Jonathan Breitbarth</t>
  </si>
  <si>
    <t>Matt Buns</t>
  </si>
  <si>
    <t>Josh Jablon</t>
  </si>
  <si>
    <t>Denisha Cartwright</t>
  </si>
  <si>
    <t>Fred Berg</t>
  </si>
  <si>
    <t>Chris Parno</t>
  </si>
  <si>
    <t>Mike Turgeon</t>
  </si>
  <si>
    <t>Brian Sebera</t>
  </si>
  <si>
    <t>Ben Held</t>
  </si>
  <si>
    <t>712-251-6635</t>
  </si>
  <si>
    <t>Kevin Wu</t>
  </si>
  <si>
    <t>Jen Blue</t>
  </si>
  <si>
    <t>Jeremy Essler</t>
  </si>
  <si>
    <t>Shyrone Kemp</t>
  </si>
  <si>
    <t>Ryan Milner</t>
  </si>
  <si>
    <t>Payton Packer</t>
  </si>
  <si>
    <t>Anthony Spandl</t>
  </si>
  <si>
    <t>Trevor Barry</t>
  </si>
  <si>
    <t>Kirk Nauman</t>
  </si>
  <si>
    <t>Michael Dunn</t>
  </si>
  <si>
    <t>Josh Kuusisto</t>
  </si>
  <si>
    <t>Frankie Bakalars</t>
  </si>
  <si>
    <t>Karly Brautigam</t>
  </si>
  <si>
    <t>Katie Gokee</t>
  </si>
  <si>
    <t>Cody Phelps</t>
  </si>
  <si>
    <t>David Palmer</t>
  </si>
  <si>
    <t>Eden Worden</t>
  </si>
  <si>
    <t>Aneesa Tucker-Graff</t>
  </si>
  <si>
    <t>Brette Jensen</t>
  </si>
  <si>
    <t>Chastity Magyar</t>
  </si>
  <si>
    <t>Joe Snyder</t>
  </si>
  <si>
    <t>Chris Webber</t>
  </si>
  <si>
    <t>Mike Fairfax</t>
  </si>
  <si>
    <t>Austin Flynn</t>
  </si>
  <si>
    <t>Luke Karamitros</t>
  </si>
  <si>
    <t>Brock Voth</t>
  </si>
  <si>
    <t>Ben Dodson</t>
  </si>
  <si>
    <t>Victor Thomas</t>
  </si>
  <si>
    <t>Ailene Smith</t>
  </si>
  <si>
    <t>Kizan David</t>
  </si>
  <si>
    <t>Charles Pruitt</t>
  </si>
  <si>
    <t>Tommie Dabney</t>
  </si>
  <si>
    <t>Darlene-Ameliameliameliumei Tulua</t>
  </si>
  <si>
    <t>Kemar Smith</t>
  </si>
  <si>
    <t>Zach Fiser</t>
  </si>
  <si>
    <t>Lauren Hendrix</t>
  </si>
  <si>
    <t>Rajindra Campbell</t>
  </si>
  <si>
    <t>Brian Allen</t>
  </si>
  <si>
    <t>Bryan Schiding</t>
  </si>
  <si>
    <t>Jason Francis</t>
  </si>
  <si>
    <t>Jamie Burnham</t>
  </si>
  <si>
    <t>Nikki Segrest</t>
  </si>
  <si>
    <t>Gary Hammock</t>
  </si>
  <si>
    <t>Cam Knudsen</t>
  </si>
  <si>
    <t>815-585-5613</t>
  </si>
  <si>
    <t>Cody Ingold</t>
  </si>
  <si>
    <t>Jordan Garr</t>
  </si>
  <si>
    <t>Sean Gosewisch</t>
  </si>
  <si>
    <t>Grant Bradley</t>
  </si>
  <si>
    <t>Derrick Schluter</t>
  </si>
  <si>
    <t>Brandon Masters</t>
  </si>
  <si>
    <t>Alyna Thibault</t>
  </si>
  <si>
    <t>Roland Prenzler</t>
  </si>
  <si>
    <t>Wick Cunningham</t>
  </si>
  <si>
    <t>Tanner Berg</t>
  </si>
  <si>
    <t>Cole Bosley</t>
  </si>
  <si>
    <t>Kathy Strecker</t>
  </si>
  <si>
    <t>Jamie Bosley</t>
  </si>
  <si>
    <t>Kimone Green</t>
  </si>
  <si>
    <t>Christine McElhaney</t>
  </si>
  <si>
    <t>Scott McNeal</t>
  </si>
  <si>
    <t>Brian Winckler</t>
  </si>
  <si>
    <t>Corey McElhaney</t>
  </si>
  <si>
    <t>Mike McIntosh</t>
  </si>
  <si>
    <t>Sterlen Paul</t>
  </si>
  <si>
    <t>Grace Feeney</t>
  </si>
  <si>
    <t>Leslie Hardesty</t>
  </si>
  <si>
    <t>Kevin Paterson</t>
  </si>
  <si>
    <t>Michael Waldron</t>
  </si>
  <si>
    <t>Maggie Klover</t>
  </si>
  <si>
    <t>Brent Fairbanks</t>
  </si>
  <si>
    <t>Collin Nurenberg</t>
  </si>
  <si>
    <t>Dan McCarty</t>
  </si>
  <si>
    <t>Rob Arvin</t>
  </si>
  <si>
    <t>Brian Cooper</t>
  </si>
  <si>
    <t>Jonathan Woehl</t>
  </si>
  <si>
    <t>Nels Flanagan</t>
  </si>
  <si>
    <t>Jay Graves</t>
  </si>
  <si>
    <t>Zachary Girard</t>
  </si>
  <si>
    <t>Jamie Flanagan</t>
  </si>
  <si>
    <t>Mason Schram</t>
  </si>
  <si>
    <t>Jake Gruver</t>
  </si>
  <si>
    <t>Michael Bailey</t>
  </si>
  <si>
    <t>Steve Nelson</t>
  </si>
  <si>
    <t>Emily Peila</t>
  </si>
  <si>
    <t>Grace Bonsall</t>
  </si>
  <si>
    <t>Madison Shapland</t>
  </si>
  <si>
    <t>Sam Lueders</t>
  </si>
  <si>
    <t>Tim Hedges</t>
  </si>
  <si>
    <t>Brady Bonsall</t>
  </si>
  <si>
    <t>Brayden Sorensen</t>
  </si>
  <si>
    <t>J.R. Blackwood</t>
  </si>
  <si>
    <t>Dane Tobey</t>
  </si>
  <si>
    <t>Marlon Brink</t>
  </si>
  <si>
    <t>Carly Fehringer</t>
  </si>
  <si>
    <t>Travis Kamm</t>
  </si>
  <si>
    <t>Preston Davis</t>
  </si>
  <si>
    <t>Liam Murphy</t>
  </si>
  <si>
    <t>Meghan Sheline</t>
  </si>
  <si>
    <t>Connor Everidge</t>
  </si>
  <si>
    <t>Kyle Williams</t>
  </si>
  <si>
    <t>Ben Graves</t>
  </si>
  <si>
    <t>Peter Early</t>
  </si>
  <si>
    <t>Lexi Neuwirth</t>
  </si>
  <si>
    <t>Nicholas Pope</t>
  </si>
  <si>
    <t>George Jumpp</t>
  </si>
  <si>
    <t>Alex Geddes</t>
  </si>
  <si>
    <t>Kyle Price</t>
  </si>
  <si>
    <t>Nick Serpico</t>
  </si>
  <si>
    <t>Michele Grigsby</t>
  </si>
  <si>
    <t>Cherie Ware-Powell</t>
  </si>
  <si>
    <t>John Brennan</t>
  </si>
  <si>
    <t>Michael Murawski</t>
  </si>
  <si>
    <t>Megan Moser</t>
  </si>
  <si>
    <t>Timothy Loehwing</t>
  </si>
  <si>
    <t>Chris Rash</t>
  </si>
  <si>
    <t>Jon Messner</t>
  </si>
  <si>
    <t>Joshua Harden</t>
  </si>
  <si>
    <t>Owen Sutherland</t>
  </si>
  <si>
    <t>Sinclair Pitts</t>
  </si>
  <si>
    <t>Keyanah Browning</t>
  </si>
  <si>
    <t>Christina Mbadie</t>
  </si>
  <si>
    <t>Macario Campos</t>
  </si>
  <si>
    <t>Katie Rees</t>
  </si>
  <si>
    <t>Valmore Holt</t>
  </si>
  <si>
    <t>Daniella Cornelia</t>
  </si>
  <si>
    <t>Tom Cornelia</t>
  </si>
  <si>
    <t>Kenneth Coleman</t>
  </si>
  <si>
    <t>Kyria Moore</t>
  </si>
  <si>
    <t>Kristopher Sweetman</t>
  </si>
  <si>
    <t>Lena Washington</t>
  </si>
  <si>
    <t>Akil St. Louis</t>
  </si>
  <si>
    <t>Renee Henriquez</t>
  </si>
  <si>
    <t>Jerrell Wisdom</t>
  </si>
  <si>
    <t>Joseph Genovese</t>
  </si>
  <si>
    <t>Ryan Tierney</t>
  </si>
  <si>
    <t>Pete Gratien</t>
  </si>
  <si>
    <t>Maggie Fuentes</t>
  </si>
  <si>
    <t>Jason Cukierski</t>
  </si>
  <si>
    <t>Jeff Hart</t>
  </si>
  <si>
    <t>Kelsey Ryan</t>
  </si>
  <si>
    <t>Judy Arlington</t>
  </si>
  <si>
    <t>Joubert Derival</t>
  </si>
  <si>
    <t>Kimberly Piard</t>
  </si>
  <si>
    <t>Jaylen Cruz</t>
  </si>
  <si>
    <t>Shemar Hylton</t>
  </si>
  <si>
    <t>Tony Harlin</t>
  </si>
  <si>
    <t>Kimberly McDole-Gordon</t>
  </si>
  <si>
    <t>Keith Hinnant</t>
  </si>
  <si>
    <t>Liam O'Connor</t>
  </si>
  <si>
    <t>Brad Rangell</t>
  </si>
  <si>
    <t>Jon O'Toole</t>
  </si>
  <si>
    <t>MaryEllen Adegbite</t>
  </si>
  <si>
    <t>Greg Welch</t>
  </si>
  <si>
    <t>Daniel Fuzailof</t>
  </si>
  <si>
    <t>Olga Ladino Romero</t>
  </si>
  <si>
    <t>Gavin Hill</t>
  </si>
  <si>
    <t>Mark McCown</t>
  </si>
  <si>
    <t>Andrew Dorr</t>
  </si>
  <si>
    <t>Roy Hawkins</t>
  </si>
  <si>
    <t>Jenn Suhr</t>
  </si>
  <si>
    <t>Chris Brhel</t>
  </si>
  <si>
    <t>Rick Suhr</t>
  </si>
  <si>
    <t>Jennifer Dorr</t>
  </si>
  <si>
    <t>Ray Kondracki</t>
  </si>
  <si>
    <t>Jason Burdick</t>
  </si>
  <si>
    <t>Dante Brown</t>
  </si>
  <si>
    <t>Giulia Adler Duitz</t>
  </si>
  <si>
    <t>Shulton Whitley</t>
  </si>
  <si>
    <t>Julie Gangemi</t>
  </si>
  <si>
    <t>Vincent Vazquez</t>
  </si>
  <si>
    <t>Tim Foster</t>
  </si>
  <si>
    <t>Andrew Grodecki</t>
  </si>
  <si>
    <t>Justin Alford</t>
  </si>
  <si>
    <t>Lauren Biscardi</t>
  </si>
  <si>
    <t>Larry Russell</t>
  </si>
  <si>
    <t>Dan Finanger</t>
  </si>
  <si>
    <t>952-412-8005</t>
  </si>
  <si>
    <t>Aimee Cerdeiras</t>
  </si>
  <si>
    <t>Tomas Cerdeiras</t>
  </si>
  <si>
    <t>786-564-6897</t>
  </si>
  <si>
    <t>John Grant</t>
  </si>
  <si>
    <t>Jason Bryan</t>
  </si>
  <si>
    <t>Mashario Morton</t>
  </si>
  <si>
    <t>Jerrod Williams</t>
  </si>
  <si>
    <t>Britten Olinger</t>
  </si>
  <si>
    <t>Rachel Tucci</t>
  </si>
  <si>
    <t>Inez Turner</t>
  </si>
  <si>
    <t>Frank Hyland</t>
  </si>
  <si>
    <t>Chanelle Price</t>
  </si>
  <si>
    <t>Dennis Crump</t>
  </si>
  <si>
    <t>Carol Lawrence</t>
  </si>
  <si>
    <t>Dacia Thompson</t>
  </si>
  <si>
    <t>Zaphaniah Dawkins</t>
  </si>
  <si>
    <t>Earl Stewart</t>
  </si>
  <si>
    <t>Kenrisha Brathwaite</t>
  </si>
  <si>
    <t>Ley Fletcher</t>
  </si>
  <si>
    <t>Thomas McDonough</t>
  </si>
  <si>
    <t>Stephen Sousa</t>
  </si>
  <si>
    <t>Bob Braman</t>
  </si>
  <si>
    <t>Justin Davis</t>
  </si>
  <si>
    <t>Jayson Gardner</t>
  </si>
  <si>
    <t>Chris Henry</t>
  </si>
  <si>
    <t>Don Hesprich</t>
  </si>
  <si>
    <t>Jackie Shelton</t>
  </si>
  <si>
    <t>Michael Summers</t>
  </si>
  <si>
    <t>Richard Clarke</t>
  </si>
  <si>
    <t>Carter Benge</t>
  </si>
  <si>
    <t>Bershawn Jackson</t>
  </si>
  <si>
    <t>Andre Turner</t>
  </si>
  <si>
    <t>Sandy Chapman</t>
  </si>
  <si>
    <t>Earl Graves</t>
  </si>
  <si>
    <t>Justin Potter</t>
  </si>
  <si>
    <t>Bryan Hagopian</t>
  </si>
  <si>
    <t>Clive McDonald</t>
  </si>
  <si>
    <t>Charone White</t>
  </si>
  <si>
    <t>Peter Ormsby</t>
  </si>
  <si>
    <t>Eddie Mahana</t>
  </si>
  <si>
    <t>Kendrick Lewis</t>
  </si>
  <si>
    <t>Jackie Kirby</t>
  </si>
  <si>
    <t>Allison Anusauskas</t>
  </si>
  <si>
    <t>Matt van Lierop</t>
  </si>
  <si>
    <t>Danielle Crawford</t>
  </si>
  <si>
    <t>John Tillman</t>
  </si>
  <si>
    <t>Vanisha Wilshire</t>
  </si>
  <si>
    <t>Pol Domenech</t>
  </si>
  <si>
    <t>Kate Agger</t>
  </si>
  <si>
    <t>Kelly Hady</t>
  </si>
  <si>
    <t>Jordan Aus</t>
  </si>
  <si>
    <t>Jerrad Mason</t>
  </si>
  <si>
    <t>Naimbai Njerakey</t>
  </si>
  <si>
    <t>Leif Nelson</t>
  </si>
  <si>
    <t>Steve Schultz</t>
  </si>
  <si>
    <t>Cale Korbelik</t>
  </si>
  <si>
    <t>402-980-4446</t>
  </si>
  <si>
    <t>Ben Jacobson</t>
  </si>
  <si>
    <t>701-391-0659</t>
  </si>
  <si>
    <t>Arianna Passeri</t>
  </si>
  <si>
    <t>Jared Pflipsen</t>
  </si>
  <si>
    <t>320-247-8830</t>
  </si>
  <si>
    <t>Travis Herrera</t>
  </si>
  <si>
    <t>509-995-4909</t>
  </si>
  <si>
    <t>Aaron Teigen</t>
  </si>
  <si>
    <t>701-208-0289</t>
  </si>
  <si>
    <t>Vaughn Deinhart</t>
  </si>
  <si>
    <t>Chris Lessard</t>
  </si>
  <si>
    <t>806-680-4917</t>
  </si>
  <si>
    <t>Lucas Vigil</t>
  </si>
  <si>
    <t>Joseph Patchen-Mills</t>
  </si>
  <si>
    <t>Rachel Richeson</t>
  </si>
  <si>
    <t>Denny Steele</t>
  </si>
  <si>
    <t>A.G. Kruger</t>
  </si>
  <si>
    <t>Kurt Roberts</t>
  </si>
  <si>
    <t>T.J. Skinner</t>
  </si>
  <si>
    <t>Logan Sharpe</t>
  </si>
  <si>
    <t>Wyatt Cory</t>
  </si>
  <si>
    <t>DaJuan Seward</t>
  </si>
  <si>
    <t>Jacob Sussman</t>
  </si>
  <si>
    <t>Jeff Bolender</t>
  </si>
  <si>
    <t>Brittany Johnson</t>
  </si>
  <si>
    <t>Max Kittle</t>
  </si>
  <si>
    <t>Paul Orchard</t>
  </si>
  <si>
    <t>Elliott Lightfoot</t>
  </si>
  <si>
    <t>Sandy Moran</t>
  </si>
  <si>
    <t>Noah Chaplik</t>
  </si>
  <si>
    <t>Bill Huntington</t>
  </si>
  <si>
    <t>Travis Morgan</t>
  </si>
  <si>
    <t>Austin Underwood</t>
  </si>
  <si>
    <t>Chris Beemiller</t>
  </si>
  <si>
    <t>Zach Fresenko</t>
  </si>
  <si>
    <t>Jeb Ford</t>
  </si>
  <si>
    <t>Deana Fresenko</t>
  </si>
  <si>
    <t>Lee LaBadie</t>
  </si>
  <si>
    <t>Dustin Fillmore</t>
  </si>
  <si>
    <t>Luke Proffitt</t>
  </si>
  <si>
    <t>Ines Macadam</t>
  </si>
  <si>
    <t>Anthony Sasso</t>
  </si>
  <si>
    <t>Malachi Adams</t>
  </si>
  <si>
    <t>Mark Del Monaco</t>
  </si>
  <si>
    <t>908-410-9242</t>
  </si>
  <si>
    <t>Mary Boyden</t>
  </si>
  <si>
    <t>Gary Horn</t>
  </si>
  <si>
    <t>Courtney Klatt</t>
  </si>
  <si>
    <t>Sara Polatas</t>
  </si>
  <si>
    <t>Jared Krout</t>
  </si>
  <si>
    <t>Austin Combs</t>
  </si>
  <si>
    <t>Clint Dillon</t>
  </si>
  <si>
    <t>Justin Fisher</t>
  </si>
  <si>
    <t>Eric Wymer</t>
  </si>
  <si>
    <t>Alaric Best</t>
  </si>
  <si>
    <t>Joe Caraciolo</t>
  </si>
  <si>
    <t>Rob Mizicko</t>
  </si>
  <si>
    <t>Jeff Jakmides</t>
  </si>
  <si>
    <t>Rich VanArsdalen</t>
  </si>
  <si>
    <t>Roger Herstine</t>
  </si>
  <si>
    <t>Zach Johnson</t>
  </si>
  <si>
    <t>Steve Sawyer</t>
  </si>
  <si>
    <t>Grant Duncan</t>
  </si>
  <si>
    <t>Derrick Young Jr.</t>
  </si>
  <si>
    <t>Sterlin Broomfield</t>
  </si>
  <si>
    <t>Tamaj Gordon</t>
  </si>
  <si>
    <t>Brian Whitlock</t>
  </si>
  <si>
    <t>Tevin McIntire</t>
  </si>
  <si>
    <t>Leon Boyd</t>
  </si>
  <si>
    <t>Wade Miller</t>
  </si>
  <si>
    <t>Lacey Dale</t>
  </si>
  <si>
    <t>Phillip Dale</t>
  </si>
  <si>
    <t>Katie Stephens</t>
  </si>
  <si>
    <t>Matt Kennedy</t>
  </si>
  <si>
    <t>Blaine Phillippi</t>
  </si>
  <si>
    <t>Martha Brennan</t>
  </si>
  <si>
    <t>D'Angelo Cartwright</t>
  </si>
  <si>
    <t>Mark Heard</t>
  </si>
  <si>
    <t>Naomi Murrell</t>
  </si>
  <si>
    <t>Alize Farbes</t>
  </si>
  <si>
    <t>Brent Bell</t>
  </si>
  <si>
    <t>Octavious Gillespie-Bennett</t>
  </si>
  <si>
    <t>Israel Miles</t>
  </si>
  <si>
    <t>Cody Warner</t>
  </si>
  <si>
    <t>Branko Djuricic</t>
  </si>
  <si>
    <t>Zach Holloway</t>
  </si>
  <si>
    <t>Emily Vala-Haynes</t>
  </si>
  <si>
    <t>Bernie Empie</t>
  </si>
  <si>
    <t>Kristin Stam</t>
  </si>
  <si>
    <t>Marcus Disbrow</t>
  </si>
  <si>
    <t>Daniel Caulfield</t>
  </si>
  <si>
    <t>Sandy Estep</t>
  </si>
  <si>
    <t>Jerry Koza</t>
  </si>
  <si>
    <t>Brady Wert</t>
  </si>
  <si>
    <t>Ryan O'Hara</t>
  </si>
  <si>
    <t>Cortney Stafford</t>
  </si>
  <si>
    <t>Justin Germani</t>
  </si>
  <si>
    <t>Adam Mengel</t>
  </si>
  <si>
    <t>Jim Morrison</t>
  </si>
  <si>
    <t>Karen Gaita</t>
  </si>
  <si>
    <t>Taylor Cudequest</t>
  </si>
  <si>
    <t>Jamison Dietrich</t>
  </si>
  <si>
    <t>Catie Jaskowak</t>
  </si>
  <si>
    <t>Evan Weaver</t>
  </si>
  <si>
    <t>Todd Garzarelli</t>
  </si>
  <si>
    <t>Hanoj Carter</t>
  </si>
  <si>
    <t>Chris Coates</t>
  </si>
  <si>
    <t>David Awurumibe</t>
  </si>
  <si>
    <t>Caleb Baukman</t>
  </si>
  <si>
    <t>Ray Hoffman</t>
  </si>
  <si>
    <t>Derick Fiedler</t>
  </si>
  <si>
    <t>Michael Aboulhouda</t>
  </si>
  <si>
    <t>James Alaka</t>
  </si>
  <si>
    <t>Tony Dodds</t>
  </si>
  <si>
    <t>Ashley Blannard</t>
  </si>
  <si>
    <t>Roland Whiting</t>
  </si>
  <si>
    <t>Jillian Lee</t>
  </si>
  <si>
    <t>Krystahl Gordon</t>
  </si>
  <si>
    <t>Lavel Walker</t>
  </si>
  <si>
    <t>Corina Robbins</t>
  </si>
  <si>
    <t>Luke Gardner</t>
  </si>
  <si>
    <t>Aaron Russell</t>
  </si>
  <si>
    <t>Kathleen Riordan</t>
  </si>
  <si>
    <t>Chad Warren</t>
  </si>
  <si>
    <t>Nick Mattis</t>
  </si>
  <si>
    <t>Darnell Clemm</t>
  </si>
  <si>
    <t>Tim Creamer</t>
  </si>
  <si>
    <t>Chris DiNuzzo</t>
  </si>
  <si>
    <t>John Walsh</t>
  </si>
  <si>
    <t>Oronde Sharif</t>
  </si>
  <si>
    <t>Tony Anderson</t>
  </si>
  <si>
    <t>Josef DiPietrantonio</t>
  </si>
  <si>
    <t>Jamal Johnson</t>
  </si>
  <si>
    <t>Alex Martin</t>
  </si>
  <si>
    <t>Raven Haston</t>
  </si>
  <si>
    <t>Sarah Fowler</t>
  </si>
  <si>
    <t>Kyle Grove</t>
  </si>
  <si>
    <t>Dave Osanitsch</t>
  </si>
  <si>
    <t>Steve Spence</t>
  </si>
  <si>
    <t>Alison Freas</t>
  </si>
  <si>
    <t>Doug Knol</t>
  </si>
  <si>
    <t>Kurt Dunkel</t>
  </si>
  <si>
    <t>Sarah Hewitt</t>
  </si>
  <si>
    <t>Tyler Hewitt</t>
  </si>
  <si>
    <t>Judy Geist</t>
  </si>
  <si>
    <t>Vanere Maynard</t>
  </si>
  <si>
    <t>Andrew Maxwell</t>
  </si>
  <si>
    <t>Bill Jordan</t>
  </si>
  <si>
    <t>Nathan Shadeck</t>
  </si>
  <si>
    <t>Tabitha Bemis</t>
  </si>
  <si>
    <t>Bobby Over</t>
  </si>
  <si>
    <t>Dave Thomas</t>
  </si>
  <si>
    <t>Kenneth Bauersfeld</t>
  </si>
  <si>
    <t>Anthony Dean-Neil</t>
  </si>
  <si>
    <t>Fran Brown</t>
  </si>
  <si>
    <t>Colin Leak</t>
  </si>
  <si>
    <t>Pat Mosley</t>
  </si>
  <si>
    <t>Ken Clark</t>
  </si>
  <si>
    <t>Andrew Puz</t>
  </si>
  <si>
    <t>David Kramer</t>
  </si>
  <si>
    <t>Victoria Burton</t>
  </si>
  <si>
    <t>Amir Cubbage</t>
  </si>
  <si>
    <t>Joli Golembiewski</t>
  </si>
  <si>
    <t>Jess Leak</t>
  </si>
  <si>
    <t>Orinthal Striggles</t>
  </si>
  <si>
    <t>Brandon Lowery</t>
  </si>
  <si>
    <t>Tamisha Martin</t>
  </si>
  <si>
    <t>Caleb Stephenson</t>
  </si>
  <si>
    <t>Kevin Eagle</t>
  </si>
  <si>
    <t>Will Byars</t>
  </si>
  <si>
    <t>Bill Neely</t>
  </si>
  <si>
    <t>Danny Brooks</t>
  </si>
  <si>
    <t>Veronica Satchell</t>
  </si>
  <si>
    <t>Ediberto Crisanto</t>
  </si>
  <si>
    <t>Joshua Harris</t>
  </si>
  <si>
    <t>Malcolm Watts</t>
  </si>
  <si>
    <t>Carl A'See</t>
  </si>
  <si>
    <t>Eugene Galloway</t>
  </si>
  <si>
    <t>Paul Baker</t>
  </si>
  <si>
    <t>Brandon Morton</t>
  </si>
  <si>
    <t>Roger Malonda</t>
  </si>
  <si>
    <t>Allen Ferrill</t>
  </si>
  <si>
    <t>Breondra Steele</t>
  </si>
  <si>
    <t>Mike Morrison</t>
  </si>
  <si>
    <t>Jeremy Heinold</t>
  </si>
  <si>
    <t>Mark Bluman</t>
  </si>
  <si>
    <t>Wayne Lacy</t>
  </si>
  <si>
    <t>Tydarius Floyd</t>
  </si>
  <si>
    <t>Ben Power</t>
  </si>
  <si>
    <t>Scott Hutchinson</t>
  </si>
  <si>
    <t>Deborah Acquah</t>
  </si>
  <si>
    <t>Anthony Washington</t>
  </si>
  <si>
    <t>Caroline Smith</t>
  </si>
  <si>
    <t>Bob Kouvolo</t>
  </si>
  <si>
    <t>Cameron Stober</t>
  </si>
  <si>
    <t>Kylie Futrell</t>
  </si>
  <si>
    <t>Jarvis Robinson</t>
  </si>
  <si>
    <t>Peyton Shelton</t>
  </si>
  <si>
    <t>Baron Oliver</t>
  </si>
  <si>
    <t>Terica Harris</t>
  </si>
  <si>
    <t>Xavier Morris</t>
  </si>
  <si>
    <t>Dave Downey</t>
  </si>
  <si>
    <t>Shawn Scott</t>
  </si>
  <si>
    <t>Jake Lane</t>
  </si>
  <si>
    <t>Larry Kimball</t>
  </si>
  <si>
    <t>Jim Bies</t>
  </si>
  <si>
    <t>Adam Ericsson</t>
  </si>
  <si>
    <t>Bob Zimney</t>
  </si>
  <si>
    <t>Scott Tanis</t>
  </si>
  <si>
    <t>Joe Schaefer</t>
  </si>
  <si>
    <t>Kaleb Lindsey-Stevens</t>
  </si>
  <si>
    <t>Alex Kemp</t>
  </si>
  <si>
    <t>Destiny Pelton</t>
  </si>
  <si>
    <t>Brian Medigovich</t>
  </si>
  <si>
    <t>Matt Cahoon</t>
  </si>
  <si>
    <t>Scott Walkinshaw</t>
  </si>
  <si>
    <t>Lynne Dingman</t>
  </si>
  <si>
    <t>Gerard Bryant</t>
  </si>
  <si>
    <t>Jon Evenson</t>
  </si>
  <si>
    <t>701-680-1932</t>
  </si>
  <si>
    <t>Mariah Mougey</t>
  </si>
  <si>
    <t>Wade Royer</t>
  </si>
  <si>
    <t>Mary Garner</t>
  </si>
  <si>
    <t>Joe Stephens</t>
  </si>
  <si>
    <t>Gage Rayman</t>
  </si>
  <si>
    <t>Cameron Fullerton</t>
  </si>
  <si>
    <t>Logan Myers</t>
  </si>
  <si>
    <t>Alissa Rausch</t>
  </si>
  <si>
    <t>Eric Chilson</t>
  </si>
  <si>
    <t>Brigitte Valentine</t>
  </si>
  <si>
    <t>Kamberlyn Lamer</t>
  </si>
  <si>
    <t>Zach Lundberg</t>
  </si>
  <si>
    <t>David Needs</t>
  </si>
  <si>
    <t>Kieran Showler-Davis</t>
  </si>
  <si>
    <t>Sam Cleek</t>
  </si>
  <si>
    <t>Whitney Lee</t>
  </si>
  <si>
    <t>Jourdan Doffeny</t>
  </si>
  <si>
    <t>Bill Hoffman</t>
  </si>
  <si>
    <t>Jack Brunecz</t>
  </si>
  <si>
    <t>Maegan Henry</t>
  </si>
  <si>
    <t>Delvonte Dixon</t>
  </si>
  <si>
    <t>Justin Newring</t>
  </si>
  <si>
    <t>Carl Bowie</t>
  </si>
  <si>
    <t>Zoe Brickley</t>
  </si>
  <si>
    <t>Caleb Morgan</t>
  </si>
  <si>
    <t>Miranda Avdyukov</t>
  </si>
  <si>
    <t>Jeremiah McCain</t>
  </si>
  <si>
    <t>Daniel Surman</t>
  </si>
  <si>
    <t>Tatyiana McClendon</t>
  </si>
  <si>
    <t>Toni Cardenas</t>
  </si>
  <si>
    <t>Ted Oster</t>
  </si>
  <si>
    <t>Hannah Redlin</t>
  </si>
  <si>
    <t>Rochelle Black</t>
  </si>
  <si>
    <t>Jeff Kavalunas</t>
  </si>
  <si>
    <t>Austin Selby</t>
  </si>
  <si>
    <t>Dylan Brannen</t>
  </si>
  <si>
    <t>Cam Warner</t>
  </si>
  <si>
    <t>Robert Williams</t>
  </si>
  <si>
    <t>Zack Lane</t>
  </si>
  <si>
    <t>Tom Dibbern</t>
  </si>
  <si>
    <t>Kyle Lumpkins</t>
  </si>
  <si>
    <t>Mark Petross</t>
  </si>
  <si>
    <t>Jana Shawver</t>
  </si>
  <si>
    <t>Jacob Phillips</t>
  </si>
  <si>
    <t>Andrew Price</t>
  </si>
  <si>
    <t>Laurel Myer</t>
  </si>
  <si>
    <t>Bryce Spencer</t>
  </si>
  <si>
    <t>Sebastian Koran</t>
  </si>
  <si>
    <t>Tyree Gailes</t>
  </si>
  <si>
    <t>Lina Baker</t>
  </si>
  <si>
    <t>Derek Drube</t>
  </si>
  <si>
    <t>Leigh Cordes</t>
  </si>
  <si>
    <t>Dan O'Dwyer</t>
  </si>
  <si>
    <t>512-448-8480</t>
  </si>
  <si>
    <t>Antwain Morgan</t>
  </si>
  <si>
    <t>Linsey Montgomery</t>
  </si>
  <si>
    <t>Ryan Dall</t>
  </si>
  <si>
    <t>Ryan Petrocchi</t>
  </si>
  <si>
    <t>Zachary Hall</t>
  </si>
  <si>
    <t>Gene Alderman</t>
  </si>
  <si>
    <t>Eugene Dall</t>
  </si>
  <si>
    <t>Nick Anthony</t>
  </si>
  <si>
    <t>David Kaiser</t>
  </si>
  <si>
    <t>Kirby Shepherd</t>
  </si>
  <si>
    <t>Danielle Kcholi</t>
  </si>
  <si>
    <t>Zach Richardson</t>
  </si>
  <si>
    <t>Louis Moreau</t>
  </si>
  <si>
    <t>Matt Stewart</t>
  </si>
  <si>
    <t>Ryan Gibson</t>
  </si>
  <si>
    <t>Randy Denham</t>
  </si>
  <si>
    <t>Zach Daniel</t>
  </si>
  <si>
    <t>Grant Brobeck</t>
  </si>
  <si>
    <t>Glenn Irion</t>
  </si>
  <si>
    <t>Sadie Martello</t>
  </si>
  <si>
    <t>Leroy Worley</t>
  </si>
  <si>
    <t>Andre Kidd</t>
  </si>
  <si>
    <t>Davonte Taylor</t>
  </si>
  <si>
    <t>Bus Baker</t>
  </si>
  <si>
    <t>Andrew Howard</t>
  </si>
  <si>
    <t>Lorenzo Rodriguez</t>
  </si>
  <si>
    <t>Franck Charles</t>
  </si>
  <si>
    <t>John Cerminara</t>
  </si>
  <si>
    <t>717-315-7598</t>
  </si>
  <si>
    <t>Tovias Parker, Jr.</t>
  </si>
  <si>
    <t>Brian Gurley</t>
  </si>
  <si>
    <t>Jonathan Hill</t>
  </si>
  <si>
    <t>Bryan Contreras</t>
  </si>
  <si>
    <t>Matt Layten</t>
  </si>
  <si>
    <t>Parker Clay</t>
  </si>
  <si>
    <t>John Schultz</t>
  </si>
  <si>
    <t>Joanne Iverson</t>
  </si>
  <si>
    <t>Gabriel Trimbur</t>
  </si>
  <si>
    <t>Nate Carlson</t>
  </si>
  <si>
    <t>Dwight Midles</t>
  </si>
  <si>
    <t>Karl Lerum</t>
  </si>
  <si>
    <t>Eric Hansen</t>
  </si>
  <si>
    <t>Kate Carlson</t>
  </si>
  <si>
    <t>Ben Stensland</t>
  </si>
  <si>
    <t>T.J. Garlatz</t>
  </si>
  <si>
    <t>Haley Stensland</t>
  </si>
  <si>
    <t>Germaine Cousar</t>
  </si>
  <si>
    <t>Wesley Arthur</t>
  </si>
  <si>
    <t>Al MacNaughton</t>
  </si>
  <si>
    <t>Jonathan Kigel</t>
  </si>
  <si>
    <t>Jason Pyles</t>
  </si>
  <si>
    <t>Issac Hamrick</t>
  </si>
  <si>
    <t>Dan Meyers</t>
  </si>
  <si>
    <t>Michael Clay</t>
  </si>
  <si>
    <t>Isaac Johnson</t>
  </si>
  <si>
    <t>Zack Marcum</t>
  </si>
  <si>
    <t>Nick Bias</t>
  </si>
  <si>
    <t>Nicholas Halabicky</t>
  </si>
  <si>
    <t>Grant Brinson</t>
  </si>
  <si>
    <t>Shawn Arthur</t>
  </si>
  <si>
    <t>Sarah-Emily Woodward</t>
  </si>
  <si>
    <t>Jason Falvo</t>
  </si>
  <si>
    <t>724-554-9511</t>
  </si>
  <si>
    <t>Ben Fedoush</t>
  </si>
  <si>
    <t>Hannah Larkey</t>
  </si>
  <si>
    <t>Eric Doty</t>
  </si>
  <si>
    <t>Danielle Stewart</t>
  </si>
  <si>
    <t>Michael Trax</t>
  </si>
  <si>
    <t>Michael Guinn II</t>
  </si>
  <si>
    <t>Hannah Kemp</t>
  </si>
  <si>
    <t>John Boisette</t>
  </si>
  <si>
    <t>Kelsey Chambers</t>
  </si>
  <si>
    <t>Lawrence Anderson</t>
  </si>
  <si>
    <t>Brandon McKinley</t>
  </si>
  <si>
    <t>Elijah Young</t>
  </si>
  <si>
    <t>Ben Healy</t>
  </si>
  <si>
    <t>Bo Brasseur</t>
  </si>
  <si>
    <t>Carolin Bothe</t>
  </si>
  <si>
    <t>Tommy Doherty</t>
  </si>
  <si>
    <t>Ellery Pleier</t>
  </si>
  <si>
    <t>Harpreet Rooprai</t>
  </si>
  <si>
    <t>Sam Levai</t>
  </si>
  <si>
    <t>Katie Weldy</t>
  </si>
  <si>
    <t>Nick Maas</t>
  </si>
  <si>
    <t>Robert Boardman</t>
  </si>
  <si>
    <t>James Halford</t>
  </si>
  <si>
    <t>Alex Cole</t>
  </si>
  <si>
    <t>Ed Wright</t>
  </si>
  <si>
    <t>Nick Phillips</t>
  </si>
  <si>
    <t>Kent Gartin</t>
  </si>
  <si>
    <t>Tim Byrne</t>
  </si>
  <si>
    <t>Ethan Armour</t>
  </si>
  <si>
    <t>Adam Trausch</t>
  </si>
  <si>
    <t>Katherine Mayberry</t>
  </si>
  <si>
    <t>Jack Hoyt</t>
  </si>
  <si>
    <t>James Jones</t>
  </si>
  <si>
    <t>Jebreh Harris</t>
  </si>
  <si>
    <t>Ayrton Ledesma-Isennock</t>
  </si>
  <si>
    <t>Lizzie Mundell Perkins</t>
  </si>
  <si>
    <t>Josh Anadu</t>
  </si>
  <si>
    <t>Kelli Blake</t>
  </si>
  <si>
    <t>Kayla Richardson</t>
  </si>
  <si>
    <t>Cedric Hill</t>
  </si>
  <si>
    <t>Jordan Egertson</t>
  </si>
  <si>
    <t>Brett Halvaks</t>
  </si>
  <si>
    <t>Jeff Nikora</t>
  </si>
  <si>
    <t>Daniel Tustin</t>
  </si>
  <si>
    <t>Tim Ward</t>
  </si>
  <si>
    <t>Tony Veney</t>
  </si>
  <si>
    <t>Michael Giron</t>
  </si>
  <si>
    <t>Kyle Longley</t>
  </si>
  <si>
    <t>Glenn Stewart</t>
  </si>
  <si>
    <t>Jeff Venglass</t>
  </si>
  <si>
    <t xml:space="preserve">Veronica Bell Amarasekara </t>
  </si>
  <si>
    <t>Marina Muncan</t>
  </si>
  <si>
    <t>Emily Ramey-Root</t>
  </si>
  <si>
    <t>Robert Bartlett</t>
  </si>
  <si>
    <t>Andy Steben</t>
  </si>
  <si>
    <t>David Foley</t>
  </si>
  <si>
    <t>Tyler Yamaguchi</t>
  </si>
  <si>
    <t>Demi Marine</t>
  </si>
  <si>
    <t>Delaney Nolin</t>
  </si>
  <si>
    <t>Jonathan Padron</t>
  </si>
  <si>
    <t>Katie Reichert</t>
  </si>
  <si>
    <t>Emma DeLira</t>
  </si>
  <si>
    <t>Amber Williams</t>
  </si>
  <si>
    <t>Bob Ramsey</t>
  </si>
  <si>
    <t>David Klech</t>
  </si>
  <si>
    <t>Delia Mack</t>
  </si>
  <si>
    <t>Davis Kepon</t>
  </si>
  <si>
    <t>Kevin Reid</t>
  </si>
  <si>
    <t>626-523-1586</t>
  </si>
  <si>
    <t>Andrea Camacho</t>
  </si>
  <si>
    <t>Nysiah LeGardye</t>
  </si>
  <si>
    <t>AJ Reyes</t>
  </si>
  <si>
    <t>Terra Valadez</t>
  </si>
  <si>
    <t>Andrew Carrasco</t>
  </si>
  <si>
    <t>Cresencio Gonzalez</t>
  </si>
  <si>
    <t>Micaela Castillo</t>
  </si>
  <si>
    <t>Rob Lander</t>
  </si>
  <si>
    <t>626-372-4871</t>
  </si>
  <si>
    <t>Mike Schmidt</t>
  </si>
  <si>
    <t>Andrew Clarey</t>
  </si>
  <si>
    <t>Dominic Lopez</t>
  </si>
  <si>
    <t>Leslie Sernaque-Falcon</t>
  </si>
  <si>
    <t>Greta Unger</t>
  </si>
  <si>
    <t>Kathy Graham</t>
  </si>
  <si>
    <t>Cooper Tirado</t>
  </si>
  <si>
    <t>Destinee Unabia</t>
  </si>
  <si>
    <t>Anderson Miller</t>
  </si>
  <si>
    <t>Katie Bretscher</t>
  </si>
  <si>
    <t>Mitch Black</t>
  </si>
  <si>
    <t>Alex Nichols</t>
  </si>
  <si>
    <t>Eric Gordon</t>
  </si>
  <si>
    <t>Ron Jules</t>
  </si>
  <si>
    <t>Sam Alexander</t>
  </si>
  <si>
    <t>Laura Nadelberg</t>
  </si>
  <si>
    <t>Andrew Rose</t>
  </si>
  <si>
    <t>Kiah Strickland</t>
  </si>
  <si>
    <t>David Gibeault</t>
  </si>
  <si>
    <t>David Nicholson</t>
  </si>
  <si>
    <t>Dawn Hubbell-Fiondella</t>
  </si>
  <si>
    <t>Andre Reynolds</t>
  </si>
  <si>
    <t>Ikechi Dike, Jr.</t>
  </si>
  <si>
    <t>John Michael Mason</t>
  </si>
  <si>
    <t>Maia Rumsey</t>
  </si>
  <si>
    <t>Takashi Gould</t>
  </si>
  <si>
    <t>Bonnie Edmondson</t>
  </si>
  <si>
    <t>Bill Morgan</t>
  </si>
  <si>
    <t>Josh Banks</t>
  </si>
  <si>
    <t>Ethan Brown</t>
  </si>
  <si>
    <t>Dante Roberts</t>
  </si>
  <si>
    <t>Leilani Salang</t>
  </si>
  <si>
    <t>Ben Thuma</t>
  </si>
  <si>
    <t>Peter Imbriale</t>
  </si>
  <si>
    <t>John Jaskot</t>
  </si>
  <si>
    <t>Greg Ahnrud</t>
  </si>
  <si>
    <t>Tara Larkin</t>
  </si>
  <si>
    <t>Aaliyah Walker</t>
  </si>
  <si>
    <t>Anthony Clavette</t>
  </si>
  <si>
    <t>Connor Green</t>
  </si>
  <si>
    <t>Dante Hill</t>
  </si>
  <si>
    <t>Everett Hackett</t>
  </si>
  <si>
    <t>Walter Curry</t>
  </si>
  <si>
    <t>Nick White</t>
  </si>
  <si>
    <t>Tyler Hansen</t>
  </si>
  <si>
    <t>Mark Winiarski</t>
  </si>
  <si>
    <t>Kaitlyn Hebert</t>
  </si>
  <si>
    <t>Leo Mayo</t>
  </si>
  <si>
    <t>Tom Awad</t>
  </si>
  <si>
    <t>Ryan Budd</t>
  </si>
  <si>
    <t>Rebecca Bourret</t>
  </si>
  <si>
    <t>Tyler Hochadel</t>
  </si>
  <si>
    <t>Carter Green</t>
  </si>
  <si>
    <t>Jordyn Walker</t>
  </si>
  <si>
    <t>Mike Dreitlein</t>
  </si>
  <si>
    <t>Patrick Maxwell</t>
  </si>
  <si>
    <t>Steve Rahn</t>
  </si>
  <si>
    <t>David Allen</t>
  </si>
  <si>
    <t>Annie Gutierrez</t>
  </si>
  <si>
    <t>Edward Luthy</t>
  </si>
  <si>
    <t>Alex Murphy</t>
  </si>
  <si>
    <t>Byron Moore</t>
  </si>
  <si>
    <t>240-554-7472</t>
  </si>
  <si>
    <t>Sierra Pratt</t>
  </si>
  <si>
    <t>Natalie Grant</t>
  </si>
  <si>
    <t>Stephanie Baran</t>
  </si>
  <si>
    <t>Luke Syverson</t>
  </si>
  <si>
    <t>Paul Deaton</t>
  </si>
  <si>
    <t>Charles Byrd</t>
  </si>
  <si>
    <t>Eli Kaczinski</t>
  </si>
  <si>
    <t>Sarah Nelson</t>
  </si>
  <si>
    <t>Linh Nguyen</t>
  </si>
  <si>
    <t>Karl Nyholm</t>
  </si>
  <si>
    <t>Jordan Anunike</t>
  </si>
  <si>
    <t>Jessica Fritsche</t>
  </si>
  <si>
    <t>Cire Campbell</t>
  </si>
  <si>
    <t>Kari Elliott</t>
  </si>
  <si>
    <t>Kelly Rothwell</t>
  </si>
  <si>
    <t>Margaret Fox</t>
  </si>
  <si>
    <t>Nicki Hudson</t>
  </si>
  <si>
    <t>Remel Williams</t>
  </si>
  <si>
    <t>Isaac Smith</t>
  </si>
  <si>
    <t>Chad Gunnelson</t>
  </si>
  <si>
    <t>Nick Swoger</t>
  </si>
  <si>
    <t>David Gonzalez</t>
  </si>
  <si>
    <t>Enyo Dewith</t>
  </si>
  <si>
    <t>Morgan McEnroe</t>
  </si>
  <si>
    <t>Chad Thomas</t>
  </si>
  <si>
    <t>Everett Schwer</t>
  </si>
  <si>
    <t>Allanah McCorkle</t>
  </si>
  <si>
    <t>Doug Sand</t>
  </si>
  <si>
    <t>Matt Heinzman</t>
  </si>
  <si>
    <t>Jeff Fellers</t>
  </si>
  <si>
    <t>Lesly Rocha</t>
  </si>
  <si>
    <t>Alex Lowe</t>
  </si>
  <si>
    <t>Roman Hill</t>
  </si>
  <si>
    <t>Melvin Ivy Jr.</t>
  </si>
  <si>
    <t>Jocelyn Ocon</t>
  </si>
  <si>
    <t>Nick Wotton</t>
  </si>
  <si>
    <t>Jeremiah Thompson</t>
  </si>
  <si>
    <t>Steven Shelley</t>
  </si>
  <si>
    <t>708-969-4476</t>
  </si>
  <si>
    <t>Keya Willis</t>
  </si>
  <si>
    <t>Marcel Morgan</t>
  </si>
  <si>
    <t>Sharissa McQueen</t>
  </si>
  <si>
    <t>Noah Daum</t>
  </si>
  <si>
    <t>Trent Koplinski</t>
  </si>
  <si>
    <t>Danny Stults</t>
  </si>
  <si>
    <t>Andy Chizzo</t>
  </si>
  <si>
    <t>Christopher Duron Jr.</t>
  </si>
  <si>
    <t>Fatima Stingily</t>
  </si>
  <si>
    <t>Maximilian Woywod</t>
  </si>
  <si>
    <t>Kyle Flores</t>
  </si>
  <si>
    <t>Joey Barber</t>
  </si>
  <si>
    <t>David Stone</t>
  </si>
  <si>
    <t>Tyler Sheehan</t>
  </si>
  <si>
    <t>Matt Gibson</t>
  </si>
  <si>
    <t>Scott Bradley</t>
  </si>
  <si>
    <t>Brian Patton</t>
  </si>
  <si>
    <t>Angel De los Santos</t>
  </si>
  <si>
    <t>Scott Wilson</t>
  </si>
  <si>
    <t>765-617-3730</t>
  </si>
  <si>
    <t>Dave Bell</t>
  </si>
  <si>
    <t>Nathan Potts</t>
  </si>
  <si>
    <t>Ashley Drake</t>
  </si>
  <si>
    <t>Dirk Doehring</t>
  </si>
  <si>
    <t>Anthony Flores</t>
  </si>
  <si>
    <t>Rylan Hynek</t>
  </si>
  <si>
    <t>Brendan Batliner</t>
  </si>
  <si>
    <t>Saisaketh Valluri</t>
  </si>
  <si>
    <t>Tyler McQuality</t>
  </si>
  <si>
    <t>630-631-2256</t>
  </si>
  <si>
    <t>Lucas Taylor</t>
  </si>
  <si>
    <t>Allayna Gagnard</t>
  </si>
  <si>
    <t>Evan Balizado</t>
  </si>
  <si>
    <t>Todd Lowder</t>
  </si>
  <si>
    <t>Logan Calvin</t>
  </si>
  <si>
    <t>Natalie Brunson-Wheeler</t>
  </si>
  <si>
    <t>Jon Blome</t>
  </si>
  <si>
    <t>Greg Huffaker</t>
  </si>
  <si>
    <t>Mark Nelson</t>
  </si>
  <si>
    <t>Ryan Monson</t>
  </si>
  <si>
    <t>Durham Avant</t>
  </si>
  <si>
    <t>Patrick Austin</t>
  </si>
  <si>
    <t>Jill Wilkerson</t>
  </si>
  <si>
    <t>Albert Greene</t>
  </si>
  <si>
    <t>Owen Bodine</t>
  </si>
  <si>
    <t>Andrew Craycraft</t>
  </si>
  <si>
    <t>Kathryn Hise</t>
  </si>
  <si>
    <t>Ben Kuxmann</t>
  </si>
  <si>
    <t>Hailey O'Malley</t>
  </si>
  <si>
    <t>Caleb Bleich</t>
  </si>
  <si>
    <t>Carrol Whitehouse</t>
  </si>
  <si>
    <t>Forrest Donnell</t>
  </si>
  <si>
    <t>Brian Woodard</t>
  </si>
  <si>
    <t>Tanner Johnson</t>
  </si>
  <si>
    <t>Cooper Pauley</t>
  </si>
  <si>
    <t>Kenzie Baker</t>
  </si>
  <si>
    <t>Jerry Allanach</t>
  </si>
  <si>
    <t>Nick Hird</t>
  </si>
  <si>
    <t>Cam Mallett</t>
  </si>
  <si>
    <t>Paul Vandersteen</t>
  </si>
  <si>
    <t>Gabe Rivera</t>
  </si>
  <si>
    <t>Noah Gabrys</t>
  </si>
  <si>
    <t>Matt Schryvers</t>
  </si>
  <si>
    <t>Jennie Lepore</t>
  </si>
  <si>
    <t>Steve Wiesbrook</t>
  </si>
  <si>
    <t>Nevin Govan</t>
  </si>
  <si>
    <t>Kevin Markwell</t>
  </si>
  <si>
    <t>Matt Sinnott</t>
  </si>
  <si>
    <t>Tim Hird</t>
  </si>
  <si>
    <t>Dale Koepnick</t>
  </si>
  <si>
    <t>Scott Fuchs</t>
  </si>
  <si>
    <t>Ellie Parker</t>
  </si>
  <si>
    <t>Austin Beckon</t>
  </si>
  <si>
    <t>Bisrat Kidane</t>
  </si>
  <si>
    <t xml:space="preserve">Percy Bean III </t>
  </si>
  <si>
    <t>Dan Stoll</t>
  </si>
  <si>
    <t>Nick Barron</t>
  </si>
  <si>
    <t>Justin Halley</t>
  </si>
  <si>
    <t>Emily Bay</t>
  </si>
  <si>
    <t>Robert Baker</t>
  </si>
  <si>
    <t>Kevin Niles</t>
  </si>
  <si>
    <t>Chris Hall</t>
  </si>
  <si>
    <t>Nicole Murphy</t>
  </si>
  <si>
    <t>Darien Booker</t>
  </si>
  <si>
    <t>Justin McQuality</t>
  </si>
  <si>
    <t>Nicole Lincoln</t>
  </si>
  <si>
    <t>Jayvon Matthews</t>
  </si>
  <si>
    <t>David Walford</t>
  </si>
  <si>
    <t>Hope Clark</t>
  </si>
  <si>
    <t>Isaiah Clausen</t>
  </si>
  <si>
    <t>Ryan Cross</t>
  </si>
  <si>
    <t>Olivia Eisses</t>
  </si>
  <si>
    <t>Brianna Hawthorne</t>
  </si>
  <si>
    <t>Tyler Jones</t>
  </si>
  <si>
    <t>Parker Nelson</t>
  </si>
  <si>
    <t>Ian Sneller</t>
  </si>
  <si>
    <t>Chloe Veth</t>
  </si>
  <si>
    <t>Faith Waterman</t>
  </si>
  <si>
    <t>James Waterman</t>
  </si>
  <si>
    <t>Ron Harris</t>
  </si>
  <si>
    <t>Don Crowder</t>
  </si>
  <si>
    <t>Caroline Kimble</t>
  </si>
  <si>
    <t>Nic Huffman</t>
  </si>
  <si>
    <t>Karis Johnson</t>
  </si>
  <si>
    <t>Chuck Foga</t>
  </si>
  <si>
    <t>Aaron Ward</t>
  </si>
  <si>
    <t>Colt Slack</t>
  </si>
  <si>
    <t>Kori Stoffregen</t>
  </si>
  <si>
    <t>Jada Amis</t>
  </si>
  <si>
    <t>Peter Crary</t>
  </si>
  <si>
    <t>Chris Krystofiak</t>
  </si>
  <si>
    <t>Jason Davis</t>
  </si>
  <si>
    <t>George Rickett</t>
  </si>
  <si>
    <t>Brandon Dworak</t>
  </si>
  <si>
    <t>Doug Baker</t>
  </si>
  <si>
    <t>Emma Clor</t>
  </si>
  <si>
    <t>Richard Annorat</t>
  </si>
  <si>
    <t>Brady Wells</t>
  </si>
  <si>
    <t>Jake Kehoe</t>
  </si>
  <si>
    <t>Jazmyn Smith</t>
  </si>
  <si>
    <t>Sam Katon</t>
  </si>
  <si>
    <t>Andre White</t>
  </si>
  <si>
    <t>Blake Harris</t>
  </si>
  <si>
    <t>Larry Cole</t>
  </si>
  <si>
    <t>Derick Lawrence</t>
  </si>
  <si>
    <t>Shane Mills</t>
  </si>
  <si>
    <t>Kevin Krutsch</t>
  </si>
  <si>
    <t>Emily Lawrence</t>
  </si>
  <si>
    <t>Ben Markison</t>
  </si>
  <si>
    <t>Zach Raber</t>
  </si>
  <si>
    <t>Amanda Cope</t>
  </si>
  <si>
    <t>Jenn Dowell</t>
  </si>
  <si>
    <t>Stacy Dibley</t>
  </si>
  <si>
    <t>Seth Ware</t>
  </si>
  <si>
    <t>Brandt Marshall</t>
  </si>
  <si>
    <t>Simon Shawk</t>
  </si>
  <si>
    <t>Clyde Morgan</t>
  </si>
  <si>
    <t>Mitchell Kessler</t>
  </si>
  <si>
    <t>Dillon Frederickson</t>
  </si>
  <si>
    <t>Emile Conde</t>
  </si>
  <si>
    <t>Tyler McCreary</t>
  </si>
  <si>
    <t>Bethany Martin</t>
  </si>
  <si>
    <t>Emily Hoesing</t>
  </si>
  <si>
    <t>Brandon Sturman</t>
  </si>
  <si>
    <t>Aaron Fuller</t>
  </si>
  <si>
    <t>Joe Dunham</t>
  </si>
  <si>
    <t>Brenda Fuller</t>
  </si>
  <si>
    <t>Jim Fuller</t>
  </si>
  <si>
    <t>Tyler Schiferl</t>
  </si>
  <si>
    <t>Emily Vos</t>
  </si>
  <si>
    <t>Allan Walz</t>
  </si>
  <si>
    <t>Ryan Izer</t>
  </si>
  <si>
    <t>Mat Littleton</t>
  </si>
  <si>
    <t>Amanda Owens</t>
  </si>
  <si>
    <t>Logan Stroman</t>
  </si>
  <si>
    <t>Jerry Monner</t>
  </si>
  <si>
    <t>Haley Harms-Frawley</t>
  </si>
  <si>
    <t>Jerry Frawley</t>
  </si>
  <si>
    <t>Jeff Pedersen</t>
  </si>
  <si>
    <t>Keegan Parrott</t>
  </si>
  <si>
    <t>Melvin Barney</t>
  </si>
  <si>
    <t>Will Freeman</t>
  </si>
  <si>
    <t>Jermelle Lewis</t>
  </si>
  <si>
    <t>Sarah Burnell</t>
  </si>
  <si>
    <t>Bob Schultz</t>
  </si>
  <si>
    <t>Hope Koerperich</t>
  </si>
  <si>
    <t>Ray Venditti</t>
  </si>
  <si>
    <t>Ethan Adlfinger</t>
  </si>
  <si>
    <t>Ellie Osterberger</t>
  </si>
  <si>
    <t>Marin McClowry</t>
  </si>
  <si>
    <t>Bruce Clark</t>
  </si>
  <si>
    <t>Yarrow Pasche</t>
  </si>
  <si>
    <t>Dominic Draghi</t>
  </si>
  <si>
    <t>Steve Pasche</t>
  </si>
  <si>
    <t>James Hoffman</t>
  </si>
  <si>
    <t>Heath Moenck</t>
  </si>
  <si>
    <t>Ashlan Burton</t>
  </si>
  <si>
    <t>Keith Ellingson</t>
  </si>
  <si>
    <t>Carter Berkey</t>
  </si>
  <si>
    <t>Guy Mosher</t>
  </si>
  <si>
    <t>Jake Malm</t>
  </si>
  <si>
    <t>Matt Davis</t>
  </si>
  <si>
    <t>Bryson Hunter</t>
  </si>
  <si>
    <t>Evan Gerish</t>
  </si>
  <si>
    <t>Rich Maleniak</t>
  </si>
  <si>
    <t>Marcus Newsom</t>
  </si>
  <si>
    <t>Seth Roberson</t>
  </si>
  <si>
    <t>Famiek Cook</t>
  </si>
  <si>
    <t>Philip Spitzer</t>
  </si>
  <si>
    <t>Ryan Chapman</t>
  </si>
  <si>
    <t>Caleb Ferguson</t>
  </si>
  <si>
    <t>Abby Fliehler</t>
  </si>
  <si>
    <t>Scott Ganshirt</t>
  </si>
  <si>
    <t>Randy Crist</t>
  </si>
  <si>
    <t>Brooke Stickel</t>
  </si>
  <si>
    <t>Wes Preston</t>
  </si>
  <si>
    <t>Rasheed Flowers</t>
  </si>
  <si>
    <t>Michael Thomas</t>
  </si>
  <si>
    <t>330-766-7613</t>
  </si>
  <si>
    <t>Jane Jawor</t>
  </si>
  <si>
    <t>Katie Collins</t>
  </si>
  <si>
    <t>Tristan Petrey</t>
  </si>
  <si>
    <t>Marc Presley</t>
  </si>
  <si>
    <t>Hannah Hisle</t>
  </si>
  <si>
    <t>Isaiah Riggs</t>
  </si>
  <si>
    <t>Jacob Carter</t>
  </si>
  <si>
    <t>Lisa Owens</t>
  </si>
  <si>
    <t>Edwin Hagans</t>
  </si>
  <si>
    <t>Jim O'Hare</t>
  </si>
  <si>
    <t>Ernest Mosheleketi</t>
  </si>
  <si>
    <t>John Hockersmith</t>
  </si>
  <si>
    <t>Wilson Blakeman</t>
  </si>
  <si>
    <t>Stephen Gray</t>
  </si>
  <si>
    <t>Becky Holliday</t>
  </si>
  <si>
    <t>Crystal Pettigrew</t>
  </si>
  <si>
    <t>Kyle Jenkins</t>
  </si>
  <si>
    <t>Matt Andrews</t>
  </si>
  <si>
    <t>Bryce Favors-Charelston</t>
  </si>
  <si>
    <t>Joseph Moses, Jr.</t>
  </si>
  <si>
    <t>Curtis Johnson</t>
  </si>
  <si>
    <t>Danny Colina</t>
  </si>
  <si>
    <t>Rick Smith</t>
  </si>
  <si>
    <t>Arthur Feeley</t>
  </si>
  <si>
    <t>Danny Feldman</t>
  </si>
  <si>
    <t>609-315-2791</t>
  </si>
  <si>
    <t>Alison Leonard</t>
  </si>
  <si>
    <t>Al Kirkland</t>
  </si>
  <si>
    <t>Matthew Harmon</t>
  </si>
  <si>
    <t>Ben Raphelson</t>
  </si>
  <si>
    <t>Abby Minott</t>
  </si>
  <si>
    <t>Marcques Houston</t>
  </si>
  <si>
    <t>Dave Cusano</t>
  </si>
  <si>
    <t>Troy Irvine</t>
  </si>
  <si>
    <t>Jared Beers</t>
  </si>
  <si>
    <t>Mitch Moczygemba</t>
  </si>
  <si>
    <t>Jonathan Houck</t>
  </si>
  <si>
    <t>Allison Kondracki</t>
  </si>
  <si>
    <t>Dominic Lizotte</t>
  </si>
  <si>
    <t>Michael Burleson</t>
  </si>
  <si>
    <t>Troy Hendricks</t>
  </si>
  <si>
    <t>Curtis Warren</t>
  </si>
  <si>
    <t>Tom Dann</t>
  </si>
  <si>
    <t>Kris Mason</t>
  </si>
  <si>
    <t>Michael Roscoe</t>
  </si>
  <si>
    <t>Ryan Farr</t>
  </si>
  <si>
    <t>Ian Wilson</t>
  </si>
  <si>
    <t>Alanna McDonough Tucker</t>
  </si>
  <si>
    <t>Sean Cabaniss</t>
  </si>
  <si>
    <t>Ben Toribio</t>
  </si>
  <si>
    <t>Robbie Hollis</t>
  </si>
  <si>
    <t>Raymond Putnam</t>
  </si>
  <si>
    <t>Ron McAtee</t>
  </si>
  <si>
    <t>Rob Whitten</t>
  </si>
  <si>
    <t>Molly Sabia</t>
  </si>
  <si>
    <t>Ryan Dyer</t>
  </si>
  <si>
    <t>Jim Karcanes</t>
  </si>
  <si>
    <t>Jeff Amos</t>
  </si>
  <si>
    <t>Mike Drummey</t>
  </si>
  <si>
    <t>Jim Giroux</t>
  </si>
  <si>
    <t>Nick Agoris</t>
  </si>
  <si>
    <t>Javin Dodd</t>
  </si>
  <si>
    <t>Will Merritt</t>
  </si>
  <si>
    <t>Avery Boea-Gisler</t>
  </si>
  <si>
    <t>Mohammed Abubakari</t>
  </si>
  <si>
    <t>Sam Mercoli</t>
  </si>
  <si>
    <t>Remi Opuni</t>
  </si>
  <si>
    <t>Martin Owusu-Antwi</t>
  </si>
  <si>
    <t>Nikhil Bagchi</t>
  </si>
  <si>
    <t>Stephanie Colby</t>
  </si>
  <si>
    <t>Casey Comber</t>
  </si>
  <si>
    <t>Hannah Morris</t>
  </si>
  <si>
    <t>Kevin Sommer</t>
  </si>
  <si>
    <t>Kaze Wong</t>
  </si>
  <si>
    <t>Meltem Yashar</t>
  </si>
  <si>
    <t>Bobby Van Allen</t>
  </si>
  <si>
    <t>Hassaan Stamps</t>
  </si>
  <si>
    <t>Alex Jebb</t>
  </si>
  <si>
    <t>Jefferson Butler</t>
  </si>
  <si>
    <t>Kendall Luy</t>
  </si>
  <si>
    <t>Jim Jones</t>
  </si>
  <si>
    <t>Tyson Bowie</t>
  </si>
  <si>
    <t>Luis Smith</t>
  </si>
  <si>
    <t>Masoud Moghaddam</t>
  </si>
  <si>
    <t>Meghan Morton</t>
  </si>
  <si>
    <t>Zak Osborne</t>
  </si>
  <si>
    <t>Makenzie Hirsch</t>
  </si>
  <si>
    <t>John Anello</t>
  </si>
  <si>
    <t>Reava Potter</t>
  </si>
  <si>
    <t>Lauren Harrison</t>
  </si>
  <si>
    <t>Robbie Romero</t>
  </si>
  <si>
    <t>Caleb Shankle</t>
  </si>
  <si>
    <t>Ellington Carthan</t>
  </si>
  <si>
    <t>Kevin Deminne</t>
  </si>
  <si>
    <t>Marcia Fletcher Williams</t>
  </si>
  <si>
    <t>Bernard Williams</t>
  </si>
  <si>
    <t>Mary Nolte</t>
  </si>
  <si>
    <t>Steve Rubin</t>
  </si>
  <si>
    <t>Hannah Chappell-Dick</t>
  </si>
  <si>
    <t>Matt Dsida</t>
  </si>
  <si>
    <t>Jamie Carlson</t>
  </si>
  <si>
    <t>John Murphy</t>
  </si>
  <si>
    <t>Russ Brennen</t>
  </si>
  <si>
    <t>Amber Spencer</t>
  </si>
  <si>
    <t>Brent Sitarski</t>
  </si>
  <si>
    <t>Bob Fiedler</t>
  </si>
  <si>
    <t>Chris Ramsey</t>
  </si>
  <si>
    <t>Elizabeth Korn</t>
  </si>
  <si>
    <t>Miles Ketchum</t>
  </si>
  <si>
    <t>Shannon Parks</t>
  </si>
  <si>
    <t>Marin Chamberlain</t>
  </si>
  <si>
    <t>Andrew Myers</t>
  </si>
  <si>
    <t>Michael Schmidt</t>
  </si>
  <si>
    <t>Willem Goff</t>
  </si>
  <si>
    <t>Christine Kloiber</t>
  </si>
  <si>
    <t>Julie Williams-Tinkham</t>
  </si>
  <si>
    <t>Ricky Williams</t>
  </si>
  <si>
    <t>Nelson Desilvestre</t>
  </si>
  <si>
    <t>Sarah Gallo</t>
  </si>
  <si>
    <t>Dennis Berard</t>
  </si>
  <si>
    <t>Dion Gardner-Crichlow</t>
  </si>
  <si>
    <t>Michael Baugh</t>
  </si>
  <si>
    <t>Caileigh Blackmer</t>
  </si>
  <si>
    <t>Amani Boston</t>
  </si>
  <si>
    <t>Alexis Daly</t>
  </si>
  <si>
    <t>Beverly Browne</t>
  </si>
  <si>
    <t>Jeremiah Bailey</t>
  </si>
  <si>
    <t>Kate Elliott</t>
  </si>
  <si>
    <t>Jim Jellison</t>
  </si>
  <si>
    <t>Nora Armstrong</t>
  </si>
  <si>
    <t>Cindy Donelan</t>
  </si>
  <si>
    <t>Ben Sacramone</t>
  </si>
  <si>
    <t>Mickey Miela</t>
  </si>
  <si>
    <t>Aaron Toleos</t>
  </si>
  <si>
    <t>Patrick Decker</t>
  </si>
  <si>
    <t>Cordon Louco</t>
  </si>
  <si>
    <t>Rosie Marshall</t>
  </si>
  <si>
    <t>Andrew Chabon</t>
  </si>
  <si>
    <t>Chelsea Zeig</t>
  </si>
  <si>
    <t>Rebecca Carvalho</t>
  </si>
  <si>
    <t>Phil Panebianco</t>
  </si>
  <si>
    <t>Aidan Konhaus</t>
  </si>
  <si>
    <t>Hannah Nangle</t>
  </si>
  <si>
    <t>Hannah Jackson</t>
  </si>
  <si>
    <t>Ana Przybylowski</t>
  </si>
  <si>
    <t>Julie Heyde</t>
  </si>
  <si>
    <t>Riley Macon</t>
  </si>
  <si>
    <t>Todd Linder</t>
  </si>
  <si>
    <t>Liam Ackerman</t>
  </si>
  <si>
    <t>Derek Rousseau</t>
  </si>
  <si>
    <t>Whitney Macon</t>
  </si>
  <si>
    <t>Cathy Lohse</t>
  </si>
  <si>
    <t>John O'Leary</t>
  </si>
  <si>
    <t>Kelly Fena</t>
  </si>
  <si>
    <t>Makayla Norton</t>
  </si>
  <si>
    <t>Patrick Carleton</t>
  </si>
  <si>
    <t>Wesley Hundley</t>
  </si>
  <si>
    <t>Mike Miller</t>
  </si>
  <si>
    <t>Abigail Minott</t>
  </si>
  <si>
    <t>Anna Steinman</t>
  </si>
  <si>
    <t>Charles Shoffner</t>
  </si>
  <si>
    <t>Will Feldman</t>
  </si>
  <si>
    <t>Kerstin Darsney</t>
  </si>
  <si>
    <t>Tim Morse</t>
  </si>
  <si>
    <t>Greg McBride</t>
  </si>
  <si>
    <t>Katie Watts</t>
  </si>
  <si>
    <t>Danielle Poublon</t>
  </si>
  <si>
    <t>Josh Brodin</t>
  </si>
  <si>
    <t>Mai Lin Vankirk</t>
  </si>
  <si>
    <t>Jamie Norton</t>
  </si>
  <si>
    <t>Ben Colello</t>
  </si>
  <si>
    <t>Jon LeClair</t>
  </si>
  <si>
    <t>Lisa Wallin LeClair</t>
  </si>
  <si>
    <t>Ingrid Gustafson</t>
  </si>
  <si>
    <t>Kristen Morwick</t>
  </si>
  <si>
    <t>Kat Rafuse</t>
  </si>
  <si>
    <t>Ozzie Brown</t>
  </si>
  <si>
    <t>Lauren Bunke</t>
  </si>
  <si>
    <t>Daniel Cope</t>
  </si>
  <si>
    <t>David Cataloni</t>
  </si>
  <si>
    <t>Kyle Wilson</t>
  </si>
  <si>
    <t>Mike Salem</t>
  </si>
  <si>
    <t>Connor Foley</t>
  </si>
  <si>
    <t>Ed Arcaro</t>
  </si>
  <si>
    <t>Ryan O'Connell</t>
  </si>
  <si>
    <t>Maggie Lepley</t>
  </si>
  <si>
    <t>Emily Gustavson</t>
  </si>
  <si>
    <t>Ed Ardolino</t>
  </si>
  <si>
    <t>Joe Aronov</t>
  </si>
  <si>
    <t>Nora McCabe</t>
  </si>
  <si>
    <t>Dan McSolla</t>
  </si>
  <si>
    <t>Jon Harris</t>
  </si>
  <si>
    <t>Luke Chastain</t>
  </si>
  <si>
    <t>Jay Weber</t>
  </si>
  <si>
    <t>Norm Fuller</t>
  </si>
  <si>
    <t>Marlee Berg-Haryasz</t>
  </si>
  <si>
    <t>978-337-8133</t>
  </si>
  <si>
    <t>Sean O'Brien</t>
  </si>
  <si>
    <t>Bobby White</t>
  </si>
  <si>
    <t>Kim Spence</t>
  </si>
  <si>
    <t>Alexander Evans</t>
  </si>
  <si>
    <t>Kelly Allen</t>
  </si>
  <si>
    <t>Ryan Doherty</t>
  </si>
  <si>
    <t>Ethan Barron</t>
  </si>
  <si>
    <t>Barb Grossov</t>
  </si>
  <si>
    <t>Mike Blair</t>
  </si>
  <si>
    <t>Dusty Lopez</t>
  </si>
  <si>
    <t>Stephanie Mauer</t>
  </si>
  <si>
    <t>Emily Dippel</t>
  </si>
  <si>
    <t>Brian Chabot</t>
  </si>
  <si>
    <t>Kyle Gerlach</t>
  </si>
  <si>
    <t>Kevin Yatsuhashi</t>
  </si>
  <si>
    <t>Lisa Browning</t>
  </si>
  <si>
    <t>Rachel Hurley</t>
  </si>
  <si>
    <t>Amelia Kokernak</t>
  </si>
  <si>
    <t>Liz Matticoli</t>
  </si>
  <si>
    <t>Matthew Lacadie</t>
  </si>
  <si>
    <t>Taylor Browning</t>
  </si>
  <si>
    <t>Andrew Swallow</t>
  </si>
  <si>
    <t>Scott VanderMolen</t>
  </si>
  <si>
    <t>Ashley Garvey</t>
  </si>
  <si>
    <t>Kyle Haley</t>
  </si>
  <si>
    <t>Mike Paeth</t>
  </si>
  <si>
    <t>Phil Mishka</t>
  </si>
  <si>
    <t>Jared Overmyer</t>
  </si>
  <si>
    <t>Kaylie Laskody</t>
  </si>
  <si>
    <t>Conor Kolka</t>
  </si>
  <si>
    <t>Miles Caine</t>
  </si>
  <si>
    <t>Lance Coleman</t>
  </si>
  <si>
    <t>Jared Conklin</t>
  </si>
  <si>
    <t>Breanna Ferguson</t>
  </si>
  <si>
    <t>Trevor Knowles</t>
  </si>
  <si>
    <t>Lillian Albaugh</t>
  </si>
  <si>
    <t>Matt Chovanec</t>
  </si>
  <si>
    <t>Kegan Gibson</t>
  </si>
  <si>
    <t>Daniel Gibson</t>
  </si>
  <si>
    <t>Elizabeth Gotaas</t>
  </si>
  <si>
    <t>Adam Haldorson</t>
  </si>
  <si>
    <t>Rick Otte</t>
  </si>
  <si>
    <t>McKenzie Pluymert</t>
  </si>
  <si>
    <t>Nicole Kramer</t>
  </si>
  <si>
    <t>Misael Martinez Vasquez</t>
  </si>
  <si>
    <t>Micah Reyes</t>
  </si>
  <si>
    <t>Jack Carroll</t>
  </si>
  <si>
    <t>Jacob Graham</t>
  </si>
  <si>
    <t>Rachel Haldorson</t>
  </si>
  <si>
    <t>Brendan VanHouten</t>
  </si>
  <si>
    <t>Jordan Bartolazzi</t>
  </si>
  <si>
    <t>Paul Markel</t>
  </si>
  <si>
    <t>Jon Lunderberg</t>
  </si>
  <si>
    <t>Mark Northuis</t>
  </si>
  <si>
    <t>Lawrence Green</t>
  </si>
  <si>
    <t>Ben Turner</t>
  </si>
  <si>
    <t>Kara Winton</t>
  </si>
  <si>
    <t>Rachel Hickey</t>
  </si>
  <si>
    <t>Kyle Morrison</t>
  </si>
  <si>
    <t>Joey LeMere</t>
  </si>
  <si>
    <t>Karen Lutzke</t>
  </si>
  <si>
    <t>Daustin Martin</t>
  </si>
  <si>
    <t>Andrew Benkovsky</t>
  </si>
  <si>
    <t>Darroll Gatson</t>
  </si>
  <si>
    <t>Chris Dixon</t>
  </si>
  <si>
    <t>Nick Larson</t>
  </si>
  <si>
    <t>Brendan Ruter</t>
  </si>
  <si>
    <t>Ronny Hall Jr.</t>
  </si>
  <si>
    <t>Kimberly Golding</t>
  </si>
  <si>
    <t>Dominic Santina</t>
  </si>
  <si>
    <t>Danielle Wold</t>
  </si>
  <si>
    <t>Brianna Prince</t>
  </si>
  <si>
    <t>Jakin Anderson</t>
  </si>
  <si>
    <t>Andrew Rock</t>
  </si>
  <si>
    <t>Josh Olson</t>
  </si>
  <si>
    <t>Doug Novak</t>
  </si>
  <si>
    <t>Anne Hatton</t>
  </si>
  <si>
    <t>Kevin Rengo</t>
  </si>
  <si>
    <t>Sam Gardeen</t>
  </si>
  <si>
    <t>Shawn Monroe</t>
  </si>
  <si>
    <t>Dave Ricks</t>
  </si>
  <si>
    <t>Jesse Schoen</t>
  </si>
  <si>
    <t>Josh Schoen</t>
  </si>
  <si>
    <t>Karissa Ricks</t>
  </si>
  <si>
    <t>Garrick Larson</t>
  </si>
  <si>
    <t>Maddie Van Beek</t>
  </si>
  <si>
    <t>Grant DeWitt</t>
  </si>
  <si>
    <t>Abbe Dufault</t>
  </si>
  <si>
    <t>Joe Stauffer</t>
  </si>
  <si>
    <t>Jack Nesmoe</t>
  </si>
  <si>
    <t>Nathan Harder</t>
  </si>
  <si>
    <t>Aaron Lund</t>
  </si>
  <si>
    <t>20-288-6365;</t>
  </si>
  <si>
    <t>Tom Thorkelson</t>
  </si>
  <si>
    <t>Dean Aurich</t>
  </si>
  <si>
    <t>Billy Visto</t>
  </si>
  <si>
    <t>Brenden Huber</t>
  </si>
  <si>
    <t>Hailey Hill</t>
  </si>
  <si>
    <t>Lexi LeFever</t>
  </si>
  <si>
    <t>Josh Blaschko</t>
  </si>
  <si>
    <t>Devin Monson</t>
  </si>
  <si>
    <t>Jailyn Robinson</t>
  </si>
  <si>
    <t>Vaughn Tackmann</t>
  </si>
  <si>
    <t>Demo Murdakes</t>
  </si>
  <si>
    <t>Michael Braun</t>
  </si>
  <si>
    <t>Alyssa Nash</t>
  </si>
  <si>
    <t>Al Danielson</t>
  </si>
  <si>
    <t>Dan Schofer</t>
  </si>
  <si>
    <t>Rachel Leonard</t>
  </si>
  <si>
    <t>Nina Horvath</t>
  </si>
  <si>
    <t>Alex Wise</t>
  </si>
  <si>
    <t>Erin Porter</t>
  </si>
  <si>
    <t>Danielle Freshwaters</t>
  </si>
  <si>
    <t>Paige Olowu</t>
  </si>
  <si>
    <t>Matthew Boone</t>
  </si>
  <si>
    <t>Breanna Olson</t>
  </si>
  <si>
    <t>Emma Holzhueter</t>
  </si>
  <si>
    <t>Jennie Johnson</t>
  </si>
  <si>
    <t>Isaiah Degner</t>
  </si>
  <si>
    <t>Benjamin Olson</t>
  </si>
  <si>
    <t>Tony Ortmann</t>
  </si>
  <si>
    <t>Delaney Butler</t>
  </si>
  <si>
    <t>Josh Phelps</t>
  </si>
  <si>
    <t>Chris Lucas</t>
  </si>
  <si>
    <t>Lydia Warner</t>
  </si>
  <si>
    <t>Jeremy Karger-Gatzow</t>
  </si>
  <si>
    <t>Joe Vardas</t>
  </si>
  <si>
    <t>Darren Schneider</t>
  </si>
  <si>
    <t>Taylor Smith</t>
  </si>
  <si>
    <t>Brian Power</t>
  </si>
  <si>
    <t>Kendall Mueller</t>
  </si>
  <si>
    <t>Eric Holst</t>
  </si>
  <si>
    <t>Antone Truss</t>
  </si>
  <si>
    <t>Luke VanZuilen</t>
  </si>
  <si>
    <t>John Hartpence</t>
  </si>
  <si>
    <t>Luke Kopnick</t>
  </si>
  <si>
    <t>Todd Bouchie</t>
  </si>
  <si>
    <t>Jeff Cottrell</t>
  </si>
  <si>
    <t>Jonny Kasper</t>
  </si>
  <si>
    <t>Chad Salmela</t>
  </si>
  <si>
    <t>Allison Gruenes</t>
  </si>
  <si>
    <t>Patsy Shannon</t>
  </si>
  <si>
    <t>Mark Van Overbeke</t>
  </si>
  <si>
    <t>Will Campbell</t>
  </si>
  <si>
    <t>Caroline Collet</t>
  </si>
  <si>
    <t>Patrick Fitzgerald</t>
  </si>
  <si>
    <t>Steve Thiessen</t>
  </si>
  <si>
    <t>Nathan Appleby</t>
  </si>
  <si>
    <t>Leroy Kwateh</t>
  </si>
  <si>
    <t>Butch Ard</t>
  </si>
  <si>
    <t>Tytavia Hardy</t>
  </si>
  <si>
    <t>John Adams</t>
  </si>
  <si>
    <t>Christi DeLaughter</t>
  </si>
  <si>
    <t>Eli Cappleman</t>
  </si>
  <si>
    <t>Slater Richardson</t>
  </si>
  <si>
    <t>Brandon Beckett</t>
  </si>
  <si>
    <t>Hannah Lingold</t>
  </si>
  <si>
    <t>Destin Wilson</t>
  </si>
  <si>
    <t>Derrick Jordan</t>
  </si>
  <si>
    <t>Dedrick Burnett</t>
  </si>
  <si>
    <t>Jeff Stiles</t>
  </si>
  <si>
    <t>Ray Williams</t>
  </si>
  <si>
    <t>Stephen Fleagle</t>
  </si>
  <si>
    <t>Gordon Reiter</t>
  </si>
  <si>
    <t>Nathan Freyling</t>
  </si>
  <si>
    <t>Kyle Laker</t>
  </si>
  <si>
    <t>Richard Lincoff</t>
  </si>
  <si>
    <t>Lane Lohr</t>
  </si>
  <si>
    <t>Konstadina Spanoudakis</t>
  </si>
  <si>
    <t>Vanessa Jones</t>
  </si>
  <si>
    <t>Elijah Perez</t>
  </si>
  <si>
    <t>Nick Homan</t>
  </si>
  <si>
    <t>Kyle Robinson</t>
  </si>
  <si>
    <t>Peter Juszczyk</t>
  </si>
  <si>
    <t>Keegan Rich</t>
  </si>
  <si>
    <t>Hanna Hegemann Berens</t>
  </si>
  <si>
    <t>Kurt Nielsen</t>
  </si>
  <si>
    <t>Derrick McKenzie</t>
  </si>
  <si>
    <t>Chris Baum</t>
  </si>
  <si>
    <t>Derek Frese</t>
  </si>
  <si>
    <t>Scott Etherton</t>
  </si>
  <si>
    <t>Derek Carson</t>
  </si>
  <si>
    <t>Chad Berens</t>
  </si>
  <si>
    <t>Jackie McKenzie</t>
  </si>
  <si>
    <t>Wes Ferguson</t>
  </si>
  <si>
    <t>Ryan Purrington</t>
  </si>
  <si>
    <t>D’Mahl McFadden</t>
  </si>
  <si>
    <t>Al Sayce</t>
  </si>
  <si>
    <t>Aaron Thompson</t>
  </si>
  <si>
    <t>Dan Roark</t>
  </si>
  <si>
    <t>Bill Edson</t>
  </si>
  <si>
    <t>Crystal Blamy</t>
  </si>
  <si>
    <t>Zach Emerson</t>
  </si>
  <si>
    <t>Will Tifft</t>
  </si>
  <si>
    <t>Alice Field</t>
  </si>
  <si>
    <t>Bryan Dutille</t>
  </si>
  <si>
    <t>Kyle Mau</t>
  </si>
  <si>
    <t>Matt Lyle</t>
  </si>
  <si>
    <t>Joseph Turci</t>
  </si>
  <si>
    <t>Sean Robinson</t>
  </si>
  <si>
    <t>Anthony SanFilippo</t>
  </si>
  <si>
    <t>Steve Leo</t>
  </si>
  <si>
    <t>Jordan Pacheco</t>
  </si>
  <si>
    <t>Gary Rosenberg</t>
  </si>
  <si>
    <t>Oluwatomiwa Adegboye</t>
  </si>
  <si>
    <t>Donny Bellamy</t>
  </si>
  <si>
    <t>DeJon Bennett-Monroe</t>
  </si>
  <si>
    <t>Amaya Chadwick</t>
  </si>
  <si>
    <t>Na'Im Kinsey</t>
  </si>
  <si>
    <t>Ben Harder</t>
  </si>
  <si>
    <t>Patrick O'Neill</t>
  </si>
  <si>
    <t>Wahjerjay Blango</t>
  </si>
  <si>
    <t>Tyneil Jackson</t>
  </si>
  <si>
    <t>Alina Duran</t>
  </si>
  <si>
    <t>Ackeme Brown</t>
  </si>
  <si>
    <t>Linda Van</t>
  </si>
  <si>
    <t>Justina Cassavell</t>
  </si>
  <si>
    <t>Max Dubac</t>
  </si>
  <si>
    <t>Dustin Dimit</t>
  </si>
  <si>
    <t>Joseph Kalnas</t>
  </si>
  <si>
    <t>Eric DuBois</t>
  </si>
  <si>
    <t>John Oberg</t>
  </si>
  <si>
    <t>Norm Tate</t>
  </si>
  <si>
    <t>Ryan Gebhardt</t>
  </si>
  <si>
    <t>Milton Goode</t>
  </si>
  <si>
    <t>Julian Pratt</t>
  </si>
  <si>
    <t>Seth Spicer</t>
  </si>
  <si>
    <t>Jassina Surles</t>
  </si>
  <si>
    <t>Francis Terry</t>
  </si>
  <si>
    <t>Ian Chrzanowski</t>
  </si>
  <si>
    <t>Jill Chestnut</t>
  </si>
  <si>
    <t>Patrick Gartland</t>
  </si>
  <si>
    <t>Will Martin</t>
  </si>
  <si>
    <t>Avionne Sloan</t>
  </si>
  <si>
    <t>Shaleah Mitchell</t>
  </si>
  <si>
    <t>Evan Collier</t>
  </si>
  <si>
    <t>Andrew Donahue</t>
  </si>
  <si>
    <t>John Kolibab</t>
  </si>
  <si>
    <t>Stephanie Wolfer</t>
  </si>
  <si>
    <t>Andrew Springer</t>
  </si>
  <si>
    <t>Josiah Thompson</t>
  </si>
  <si>
    <t>Claire Incantalupo</t>
  </si>
  <si>
    <t>Jayson Resch</t>
  </si>
  <si>
    <t>Darren Wan</t>
  </si>
  <si>
    <t>Todd Curll</t>
  </si>
  <si>
    <t>Jordan Aughenbaugh</t>
  </si>
  <si>
    <t>Jared Lewis</t>
  </si>
  <si>
    <t>Matt Lenahan</t>
  </si>
  <si>
    <t>Lauren Maldonado</t>
  </si>
  <si>
    <t>Ricky Pfeifer</t>
  </si>
  <si>
    <t>Liz Madden</t>
  </si>
  <si>
    <t>Jon Hutchinson</t>
  </si>
  <si>
    <t>Justin Lindsey</t>
  </si>
  <si>
    <t>Michael Walker</t>
  </si>
  <si>
    <t>Tim Giagios</t>
  </si>
  <si>
    <t>George Kinnicutt</t>
  </si>
  <si>
    <t>Trevor Stiles</t>
  </si>
  <si>
    <t>Stephanie DeRue</t>
  </si>
  <si>
    <t>Bill Sortore</t>
  </si>
  <si>
    <t>Matt Phillips</t>
  </si>
  <si>
    <t>Sierra Wilson</t>
  </si>
  <si>
    <t>Chris Boswell</t>
  </si>
  <si>
    <t>David Brannigan</t>
  </si>
  <si>
    <t>Angie Taylor</t>
  </si>
  <si>
    <t>Brody Smith</t>
  </si>
  <si>
    <t>Reed Williams</t>
  </si>
  <si>
    <t>Craig Jude</t>
  </si>
  <si>
    <t>Brett Hull</t>
  </si>
  <si>
    <t>Saleh Eltayeb</t>
  </si>
  <si>
    <t>Steve Talbot</t>
  </si>
  <si>
    <t>Lucas Burdick</t>
  </si>
  <si>
    <t>Austen Johnson</t>
  </si>
  <si>
    <t>Ross Arvin</t>
  </si>
  <si>
    <t>Lindsey Kunkel</t>
  </si>
  <si>
    <t>Jeff Rhone</t>
  </si>
  <si>
    <t>Robert Krug</t>
  </si>
  <si>
    <t>David Sabato</t>
  </si>
  <si>
    <t>Austin Beauregard</t>
  </si>
  <si>
    <t>Patrick Hager</t>
  </si>
  <si>
    <t>Mark Palmer</t>
  </si>
  <si>
    <t>Micah Williams</t>
  </si>
  <si>
    <t>Brennan Lewandowski</t>
  </si>
  <si>
    <t>Marvin Hawkins</t>
  </si>
  <si>
    <t>Stargell Williams</t>
  </si>
  <si>
    <t>Christian Noa</t>
  </si>
  <si>
    <t>Matthew Stasiw</t>
  </si>
  <si>
    <t>Dom Mikula</t>
  </si>
  <si>
    <t>Mary Wallenbeck</t>
  </si>
  <si>
    <t>Erin Dinan Frahm</t>
  </si>
  <si>
    <t>Rene Cintron</t>
  </si>
  <si>
    <t>Christopher Mills</t>
  </si>
  <si>
    <t>Michael Cameron</t>
  </si>
  <si>
    <t>Hugh Reid</t>
  </si>
  <si>
    <t>Aaron Dickens</t>
  </si>
  <si>
    <t>Lorne Marcus</t>
  </si>
  <si>
    <t>Mike Heymann</t>
  </si>
  <si>
    <t>Kaleb Luton</t>
  </si>
  <si>
    <t>Lance Jensen</t>
  </si>
  <si>
    <t>James Goss</t>
  </si>
  <si>
    <t>Doug Schneider</t>
  </si>
  <si>
    <t>Alexa Wandy</t>
  </si>
  <si>
    <t>Zachary Ferrara</t>
  </si>
  <si>
    <t>Cedric Williams</t>
  </si>
  <si>
    <t>Tyler Deck Shipley</t>
  </si>
  <si>
    <t>Chudi Ikpeazu</t>
  </si>
  <si>
    <t>John Trautmann</t>
  </si>
  <si>
    <t>Joanna Thompson</t>
  </si>
  <si>
    <t>Grace Richardson</t>
  </si>
  <si>
    <t>Christina Sancho-Spore</t>
  </si>
  <si>
    <t>Briana Nerud</t>
  </si>
  <si>
    <t>Matthieu Ashley</t>
  </si>
  <si>
    <t>Colin Tory</t>
  </si>
  <si>
    <t>Allison Thayer</t>
  </si>
  <si>
    <t>Rick Choppa</t>
  </si>
  <si>
    <t>Warren Lutes</t>
  </si>
  <si>
    <t>John Lynch</t>
  </si>
  <si>
    <t>Karina Bolton</t>
  </si>
  <si>
    <t>Ben Fazio</t>
  </si>
  <si>
    <t>Ethan Maguire</t>
  </si>
  <si>
    <t>Nick Jones</t>
  </si>
  <si>
    <t>David Warth</t>
  </si>
  <si>
    <t>Kendra Bush</t>
  </si>
  <si>
    <t>Joe Greene</t>
  </si>
  <si>
    <t>Regan Grube</t>
  </si>
  <si>
    <t>Wenley Louis</t>
  </si>
  <si>
    <t>Geoffrey Grambo</t>
  </si>
  <si>
    <t>Chase Corcoran</t>
  </si>
  <si>
    <t>Daniel Norris</t>
  </si>
  <si>
    <t>Zach Briggs</t>
  </si>
  <si>
    <t>Peter Girardi</t>
  </si>
  <si>
    <t>Grant Stokoe</t>
  </si>
  <si>
    <t>Mike Henchen</t>
  </si>
  <si>
    <t>Joshua Pomerleau</t>
  </si>
  <si>
    <t>John Newman</t>
  </si>
  <si>
    <t>Kate Howard</t>
  </si>
  <si>
    <t>Erik Geier</t>
  </si>
  <si>
    <t>Jamal Cash</t>
  </si>
  <si>
    <t>Nancy Putman</t>
  </si>
  <si>
    <t>Chris Bostwick</t>
  </si>
  <si>
    <t>Britton Mann</t>
  </si>
  <si>
    <t>Jordan Rodriguez</t>
  </si>
  <si>
    <t>Ed Jaskulski</t>
  </si>
  <si>
    <t>John Davis</t>
  </si>
  <si>
    <t>Alexander Curran</t>
  </si>
  <si>
    <t>Marty Vajen</t>
  </si>
  <si>
    <t>Chris Wilber</t>
  </si>
  <si>
    <t>Chelsea Whalen</t>
  </si>
  <si>
    <t>Kelly Vincent</t>
  </si>
  <si>
    <t>Zach Haskin</t>
  </si>
  <si>
    <t>Lavaughn Garland</t>
  </si>
  <si>
    <t>Marissa Formes-Patrick</t>
  </si>
  <si>
    <t>Steve Patrick</t>
  </si>
  <si>
    <t>Mitch Makowski</t>
  </si>
  <si>
    <t>Maris Seabury</t>
  </si>
  <si>
    <t>Curtis Merrick</t>
  </si>
  <si>
    <t>Peter McGinnis</t>
  </si>
  <si>
    <t>Chad Dunham</t>
  </si>
  <si>
    <t>Alex Devine</t>
  </si>
  <si>
    <t>Jordan Brannan</t>
  </si>
  <si>
    <t>Stan Georgiev</t>
  </si>
  <si>
    <t>Daniela Georgieva</t>
  </si>
  <si>
    <t>Alycia Haynes</t>
  </si>
  <si>
    <t>Joseph Stocken VI</t>
  </si>
  <si>
    <t>Jim Henderson</t>
  </si>
  <si>
    <t>Caryl Senn-Griffiths</t>
  </si>
  <si>
    <t>Tom Wilson</t>
  </si>
  <si>
    <t>Nick Abdo</t>
  </si>
  <si>
    <t>Chris Popovici</t>
  </si>
  <si>
    <t>Dan Moore</t>
  </si>
  <si>
    <t>Gwen Shepardson</t>
  </si>
  <si>
    <t>Christian Johnson</t>
  </si>
  <si>
    <t>Juan Martinez</t>
  </si>
  <si>
    <t>Charlie Lester</t>
  </si>
  <si>
    <t>Andrew Krug</t>
  </si>
  <si>
    <t>Nathan Petesch</t>
  </si>
  <si>
    <t>Brett Willmott</t>
  </si>
  <si>
    <t>Deanna Zoch</t>
  </si>
  <si>
    <t>Meghann Tanner</t>
  </si>
  <si>
    <t>Tony Vaccaro</t>
  </si>
  <si>
    <t>Joey Benson</t>
  </si>
  <si>
    <t>Chris Collier</t>
  </si>
  <si>
    <t>Stephen Foster</t>
  </si>
  <si>
    <t>Malick Diomande</t>
  </si>
  <si>
    <t>Heather Maffei</t>
  </si>
  <si>
    <t>Kaitlyn Kieser</t>
  </si>
  <si>
    <t>Kayla Koelbel</t>
  </si>
  <si>
    <t>Will Razzano</t>
  </si>
  <si>
    <t>Madeline O'Connell</t>
  </si>
  <si>
    <t>Alex Opsahl</t>
  </si>
  <si>
    <t>Sam Albert</t>
  </si>
  <si>
    <t>Jay Petsch</t>
  </si>
  <si>
    <t>Paul Rose</t>
  </si>
  <si>
    <t>Matthew Herbert</t>
  </si>
  <si>
    <t>James Lemieux</t>
  </si>
  <si>
    <t>Zach Jones</t>
  </si>
  <si>
    <t>Sam Catterson</t>
  </si>
  <si>
    <t>Tanner Burton</t>
  </si>
  <si>
    <t>Joe Pruckno</t>
  </si>
  <si>
    <t>Joe Reed</t>
  </si>
  <si>
    <t>James McCowan</t>
  </si>
  <si>
    <t>Lauren Bossi-Johnson</t>
  </si>
  <si>
    <t>Brandon Gruver</t>
  </si>
  <si>
    <t>Kiechen Smith</t>
  </si>
  <si>
    <t>Aisha Bruce</t>
  </si>
  <si>
    <t>Josh Hall</t>
  </si>
  <si>
    <t>336-927-3083</t>
  </si>
  <si>
    <t>Isabell Musser</t>
  </si>
  <si>
    <t>Chris Scola</t>
  </si>
  <si>
    <t>Kevin Scola</t>
  </si>
  <si>
    <t>Jimmy Lamour</t>
  </si>
  <si>
    <t>Ranicha Sargeant</t>
  </si>
  <si>
    <t>Brian Slater</t>
  </si>
  <si>
    <t>Terry Wickham</t>
  </si>
  <si>
    <t>Jade Jordan</t>
  </si>
  <si>
    <t>William Helms</t>
  </si>
  <si>
    <t>Bill Dunn</t>
  </si>
  <si>
    <t>919-538-8584</t>
  </si>
  <si>
    <t>Bob Marchinko</t>
  </si>
  <si>
    <t>John Osborne</t>
  </si>
  <si>
    <t>Michael Williams</t>
  </si>
  <si>
    <t>Christopher Stroup</t>
  </si>
  <si>
    <t>Joe Eby</t>
  </si>
  <si>
    <t>Kim Gallavan</t>
  </si>
  <si>
    <t>Zak Dysert</t>
  </si>
  <si>
    <t>Todd Swisher</t>
  </si>
  <si>
    <t>Mike Murphy</t>
  </si>
  <si>
    <t>Matt Ludwig</t>
  </si>
  <si>
    <t>Alesha Metzger</t>
  </si>
  <si>
    <t>Julian Johnson-Millan</t>
  </si>
  <si>
    <t>Chris Scott</t>
  </si>
  <si>
    <t>Connor Gulick</t>
  </si>
  <si>
    <t>Chadd Pierce</t>
  </si>
  <si>
    <t>Max Hoffman</t>
  </si>
  <si>
    <t>Erin Simko</t>
  </si>
  <si>
    <t>Ian Kellogg</t>
  </si>
  <si>
    <t>Colby Owen</t>
  </si>
  <si>
    <t>Fraser Smith</t>
  </si>
  <si>
    <t>Champ Page</t>
  </si>
  <si>
    <t>Juan Perez</t>
  </si>
  <si>
    <t>Eric Schmuhl</t>
  </si>
  <si>
    <t>Rocco Mitolo</t>
  </si>
  <si>
    <t>Olivia Cattau</t>
  </si>
  <si>
    <t>Drew Linebarger</t>
  </si>
  <si>
    <t>Kathy Nortz Yohann</t>
  </si>
  <si>
    <t>Isabelle Hoover</t>
  </si>
  <si>
    <t>Dennis Rice</t>
  </si>
  <si>
    <t>David Mackey</t>
  </si>
  <si>
    <t>Brian Clymer</t>
  </si>
  <si>
    <t>Ellie Jindra</t>
  </si>
  <si>
    <t>Mark FitzPatrick</t>
  </si>
  <si>
    <t>Ethan Perry</t>
  </si>
  <si>
    <t>Sarah Oprondek</t>
  </si>
  <si>
    <t>Nicholas Gray</t>
  </si>
  <si>
    <t>Gene Booher</t>
  </si>
  <si>
    <t>Veronica Rocco</t>
  </si>
  <si>
    <t>James Walters</t>
  </si>
  <si>
    <t>Paul Rue</t>
  </si>
  <si>
    <t>Jack Thornton Jr.</t>
  </si>
  <si>
    <t>Jack Thorton Jr.</t>
  </si>
  <si>
    <t>Liam Galligan</t>
  </si>
  <si>
    <t>Bill Cooper</t>
  </si>
  <si>
    <t>Daniel Simpson</t>
  </si>
  <si>
    <t>Dan Graber</t>
  </si>
  <si>
    <t>404-423-5806</t>
  </si>
  <si>
    <t>Eddie Hines</t>
  </si>
  <si>
    <t>Charity Nunn</t>
  </si>
  <si>
    <t>Bryce Basista</t>
  </si>
  <si>
    <t>Daniel Tutskey</t>
  </si>
  <si>
    <t>Joe McNulty</t>
  </si>
  <si>
    <t>Vince Minniti</t>
  </si>
  <si>
    <t>Chris Lamphier</t>
  </si>
  <si>
    <t>Corey Minton</t>
  </si>
  <si>
    <t>Jamie Dailey</t>
  </si>
  <si>
    <t>Steve Fuelling</t>
  </si>
  <si>
    <t>Chris Kennerly</t>
  </si>
  <si>
    <t>Julius Higginbotham</t>
  </si>
  <si>
    <t>Kirk Shellhouse</t>
  </si>
  <si>
    <t>Taryn Sharp</t>
  </si>
  <si>
    <t>Eric Putnam</t>
  </si>
  <si>
    <t>Addison Painter</t>
  </si>
  <si>
    <t>Matthew Hroma</t>
  </si>
  <si>
    <t>Pat Wigal</t>
  </si>
  <si>
    <t>Adam Cokonougher</t>
  </si>
  <si>
    <t>Andrew Pacifico</t>
  </si>
  <si>
    <t>Gunner Froelicher</t>
  </si>
  <si>
    <t>Jeff Hill</t>
  </si>
  <si>
    <t>Sean Cockrell</t>
  </si>
  <si>
    <t>Tanner Smith</t>
  </si>
  <si>
    <t>Dominique Hall</t>
  </si>
  <si>
    <t>Justin Bland</t>
  </si>
  <si>
    <t>Matt Van Doren</t>
  </si>
  <si>
    <t>Ashley Marlatt</t>
  </si>
  <si>
    <t>Jacob Gleason</t>
  </si>
  <si>
    <t>Aaron Johnston</t>
  </si>
  <si>
    <t>Tracy Fox</t>
  </si>
  <si>
    <t>Ben Wach</t>
  </si>
  <si>
    <t>Jillian Roberts</t>
  </si>
  <si>
    <t>Eric Klopfenstein</t>
  </si>
  <si>
    <t>Ray Harris</t>
  </si>
  <si>
    <t>Eric Line</t>
  </si>
  <si>
    <t>Izzy Alexander</t>
  </si>
  <si>
    <t>Tessa McVey</t>
  </si>
  <si>
    <t>Jason Maus</t>
  </si>
  <si>
    <t>Molly Amidon</t>
  </si>
  <si>
    <t>Jason Fisher</t>
  </si>
  <si>
    <t>Will Buelsing</t>
  </si>
  <si>
    <t>Kris Boey</t>
  </si>
  <si>
    <t>Ben Carlson</t>
  </si>
  <si>
    <t>Colin McShane</t>
  </si>
  <si>
    <t>Reggie Osborne</t>
  </si>
  <si>
    <t>Dennis Kline</t>
  </si>
  <si>
    <t>Jim Green</t>
  </si>
  <si>
    <t>Johnny LaFortune</t>
  </si>
  <si>
    <t>Dara Ford</t>
  </si>
  <si>
    <t>Josh Miller</t>
  </si>
  <si>
    <t>Abbey Kuhn</t>
  </si>
  <si>
    <t>Matt Sutton</t>
  </si>
  <si>
    <t>Erich Keyser</t>
  </si>
  <si>
    <t>Christopher Pinnick</t>
  </si>
  <si>
    <t>Luke Valdevit</t>
  </si>
  <si>
    <t>Kevin Lucas</t>
  </si>
  <si>
    <t>Alek Erwin</t>
  </si>
  <si>
    <t>Emily Robinson</t>
  </si>
  <si>
    <t>Fred Brickner</t>
  </si>
  <si>
    <t>Kennady Gibbins</t>
  </si>
  <si>
    <t>Sonita Harris</t>
  </si>
  <si>
    <t>Andrew Milhoan</t>
  </si>
  <si>
    <t>Abby Moore</t>
  </si>
  <si>
    <t>Sabrina Stocker</t>
  </si>
  <si>
    <t>Mike Zemrock</t>
  </si>
  <si>
    <t>Alex Fee</t>
  </si>
  <si>
    <t>Hannah Jones</t>
  </si>
  <si>
    <t>Josh Cyrus</t>
  </si>
  <si>
    <t>Ron Combs</t>
  </si>
  <si>
    <t>Tristen Durr</t>
  </si>
  <si>
    <t>Paris Hilliard</t>
  </si>
  <si>
    <t>Alexia Page-Boyd</t>
  </si>
  <si>
    <t>Jason Scott</t>
  </si>
  <si>
    <t>Josh Lynch</t>
  </si>
  <si>
    <t>Chris Marco</t>
  </si>
  <si>
    <t>Devin Geiger</t>
  </si>
  <si>
    <t>Ethan Kassebaum</t>
  </si>
  <si>
    <t>Vince Kinney</t>
  </si>
  <si>
    <t>Todd Taylor</t>
  </si>
  <si>
    <t>Mike Wilson</t>
  </si>
  <si>
    <t>Bryant Quinn</t>
  </si>
  <si>
    <t>Gabe Haberly</t>
  </si>
  <si>
    <t>Alyssa Dent</t>
  </si>
  <si>
    <t>Mandy Federici</t>
  </si>
  <si>
    <t>Dawn Smith</t>
  </si>
  <si>
    <t>Chris Reed</t>
  </si>
  <si>
    <t>Kyle Dreibelbis</t>
  </si>
  <si>
    <t>Sarai Seekamp</t>
  </si>
  <si>
    <t>Adam Riddle</t>
  </si>
  <si>
    <t>Jordan Latt</t>
  </si>
  <si>
    <t>Macy O'Hara</t>
  </si>
  <si>
    <t>Maddy Hubbs</t>
  </si>
  <si>
    <t>Travis Olson</t>
  </si>
  <si>
    <t>Dayson Tiogangco</t>
  </si>
  <si>
    <t>Megan Johnson</t>
  </si>
  <si>
    <t>Morgan Slonaker</t>
  </si>
  <si>
    <t>Tramaine Payne</t>
  </si>
  <si>
    <t>Phil Johnson</t>
  </si>
  <si>
    <t>Ryan Hunter-Simms</t>
  </si>
  <si>
    <t>Emily Sproul</t>
  </si>
  <si>
    <t>Kolby Nikolaisen</t>
  </si>
  <si>
    <t>Riley Stewart</t>
  </si>
  <si>
    <t>971-997-6417</t>
  </si>
  <si>
    <t>MacKenzie Beeler</t>
  </si>
  <si>
    <t>971-997-6509</t>
  </si>
  <si>
    <t>Matt McGuirk</t>
  </si>
  <si>
    <t>Soren Sorenson</t>
  </si>
  <si>
    <t>Marissa Pariseau</t>
  </si>
  <si>
    <t>Mitchell Kruse</t>
  </si>
  <si>
    <t>Rachael Kraske</t>
  </si>
  <si>
    <t>Daryl Nelson</t>
  </si>
  <si>
    <t>John Villano</t>
  </si>
  <si>
    <t>Marques Johnson</t>
  </si>
  <si>
    <t>Tara Gologram</t>
  </si>
  <si>
    <t>Wade Floyd</t>
  </si>
  <si>
    <t>Joe McCool</t>
  </si>
  <si>
    <t>Zachary Barker</t>
  </si>
  <si>
    <t>Eric Bennett</t>
  </si>
  <si>
    <t>Jocelynn Itterly</t>
  </si>
  <si>
    <t>Kristen Blair</t>
  </si>
  <si>
    <t>Tim Hartung</t>
  </si>
  <si>
    <t>Matthew Hart</t>
  </si>
  <si>
    <t>Kirsten O'Malley</t>
  </si>
  <si>
    <t>Morgan Andrews</t>
  </si>
  <si>
    <t>Noah Grimm</t>
  </si>
  <si>
    <t>Frances Trainer</t>
  </si>
  <si>
    <t>Chad Walsh</t>
  </si>
  <si>
    <t>Peyton Santos</t>
  </si>
  <si>
    <t>Greg Johnston</t>
  </si>
  <si>
    <t>Ashley Barr</t>
  </si>
  <si>
    <t>Gary Aldrich</t>
  </si>
  <si>
    <t>Cameron Daugherty</t>
  </si>
  <si>
    <t>Lauren Kuntz</t>
  </si>
  <si>
    <t>Michele Bradley</t>
  </si>
  <si>
    <t>Tim Connelly</t>
  </si>
  <si>
    <t>Patrick Kimball</t>
  </si>
  <si>
    <t>Marshall Hoebing</t>
  </si>
  <si>
    <t>Jake Dindak</t>
  </si>
  <si>
    <t>Christian Friday</t>
  </si>
  <si>
    <t>Meghan LoStracco</t>
  </si>
  <si>
    <t>Moses Madison</t>
  </si>
  <si>
    <t>Beth Wantz</t>
  </si>
  <si>
    <t>Hunter Guenzel</t>
  </si>
  <si>
    <t>Rainah Dunham</t>
  </si>
  <si>
    <t>Dylan Bennett</t>
  </si>
  <si>
    <t>Anthony Stango</t>
  </si>
  <si>
    <t>Leroy Sims</t>
  </si>
  <si>
    <t>Tyler Barrett</t>
  </si>
  <si>
    <t>Al Weiner</t>
  </si>
  <si>
    <t>Ryan James</t>
  </si>
  <si>
    <t>Mariusz Wittbrodt</t>
  </si>
  <si>
    <t>Kyle McHugh</t>
  </si>
  <si>
    <t>Ginger Lemon</t>
  </si>
  <si>
    <t>Fallon Heddings</t>
  </si>
  <si>
    <t>Scott Karwacki</t>
  </si>
  <si>
    <t>Eric Bologa</t>
  </si>
  <si>
    <t>Josh Herbster</t>
  </si>
  <si>
    <t>Sarah Leahy</t>
  </si>
  <si>
    <t>Luke Sternick</t>
  </si>
  <si>
    <t>Ben Chambers</t>
  </si>
  <si>
    <t>Mike Scanish</t>
  </si>
  <si>
    <t>Don Nichter</t>
  </si>
  <si>
    <t>Will Fisher</t>
  </si>
  <si>
    <t>McKenna Loughney</t>
  </si>
  <si>
    <t>Taylor Bynum-Bain</t>
  </si>
  <si>
    <t>Megan McCulloch</t>
  </si>
  <si>
    <t>Will Mills</t>
  </si>
  <si>
    <t>610-893-9976</t>
  </si>
  <si>
    <t>Ryan Miller</t>
  </si>
  <si>
    <t>Kevin Mills</t>
  </si>
  <si>
    <t>Cammi Winston</t>
  </si>
  <si>
    <t>Kiehl Smith</t>
  </si>
  <si>
    <t>Josh Goldberg</t>
  </si>
  <si>
    <t>Brian Falk</t>
  </si>
  <si>
    <t>Robert Carmo</t>
  </si>
  <si>
    <t>Stefanie Cassel</t>
  </si>
  <si>
    <t>Larry Nawa</t>
  </si>
  <si>
    <t>Karly Deam</t>
  </si>
  <si>
    <t>Paul Wagner</t>
  </si>
  <si>
    <t>Carl Schnabel</t>
  </si>
  <si>
    <t>Kwame Smith</t>
  </si>
  <si>
    <t>John Stoudt</t>
  </si>
  <si>
    <t>Chris Goodling</t>
  </si>
  <si>
    <t>Phil Thompson</t>
  </si>
  <si>
    <t>Brent Leber</t>
  </si>
  <si>
    <t>301-401-3453</t>
  </si>
  <si>
    <t>Henry Kennedy</t>
  </si>
  <si>
    <t>Amanda Kerno</t>
  </si>
  <si>
    <t>Bryson Hartzler</t>
  </si>
  <si>
    <t>Mackenzie Ballivian</t>
  </si>
  <si>
    <t>Mike Shannon</t>
  </si>
  <si>
    <t>Sonja Withrow</t>
  </si>
  <si>
    <t>Kirby Scott</t>
  </si>
  <si>
    <t>Jessica Cooper</t>
  </si>
  <si>
    <t>Paul Collier</t>
  </si>
  <si>
    <t>Branden Soubik</t>
  </si>
  <si>
    <t>Joe Dyas</t>
  </si>
  <si>
    <t>Doug Smith</t>
  </si>
  <si>
    <t>Tom Donnelly</t>
  </si>
  <si>
    <t>Matt Katz</t>
  </si>
  <si>
    <t>Matt Cohen</t>
  </si>
  <si>
    <t>Divonne Franklin</t>
  </si>
  <si>
    <t>Matthew Murray</t>
  </si>
  <si>
    <t>Christian Stamm</t>
  </si>
  <si>
    <t>Patrick Emolo</t>
  </si>
  <si>
    <t>David Smith</t>
  </si>
  <si>
    <t>Jake Kaylor</t>
  </si>
  <si>
    <t>Barrett Walters</t>
  </si>
  <si>
    <t>Stu Todd-Middleditch</t>
  </si>
  <si>
    <t>Dave Levandoski</t>
  </si>
  <si>
    <t>Mike KOLINOVSKY</t>
  </si>
  <si>
    <t>Taylor Runo</t>
  </si>
  <si>
    <t>Jill Korgeski</t>
  </si>
  <si>
    <t>Abby Norwillo</t>
  </si>
  <si>
    <t>Matthew Nelson</t>
  </si>
  <si>
    <t>Megan Borton</t>
  </si>
  <si>
    <t>Kevin Walters</t>
  </si>
  <si>
    <t>Melissa Baughman</t>
  </si>
  <si>
    <t>Jon Bird</t>
  </si>
  <si>
    <t>Noelle Daudt</t>
  </si>
  <si>
    <t>Isabelle Warren</t>
  </si>
  <si>
    <t>Phil Horning</t>
  </si>
  <si>
    <t>Silas Eckenroad</t>
  </si>
  <si>
    <t>Dave Sanfilippo</t>
  </si>
  <si>
    <t>Josh Otto</t>
  </si>
  <si>
    <t>Melissa Byler</t>
  </si>
  <si>
    <t>Sam Pence</t>
  </si>
  <si>
    <t>Frank Gilbert</t>
  </si>
  <si>
    <t>James O'Brien</t>
  </si>
  <si>
    <t>Cameron Stinchfield</t>
  </si>
  <si>
    <t>Barry Morgan</t>
  </si>
  <si>
    <t>Kevin Borrelli</t>
  </si>
  <si>
    <t>Dale Fogelsanger</t>
  </si>
  <si>
    <t>Kirsten Rasinske</t>
  </si>
  <si>
    <t>Dick Ocker</t>
  </si>
  <si>
    <t>Kristen Arnold</t>
  </si>
  <si>
    <t>Bill Barko</t>
  </si>
  <si>
    <t>Dane Cornelius</t>
  </si>
  <si>
    <t>Emily Cornelius</t>
  </si>
  <si>
    <t>Ryan Speer</t>
  </si>
  <si>
    <t>McKenna Welshans</t>
  </si>
  <si>
    <t>Chris Wadas</t>
  </si>
  <si>
    <t>Andrew Nelson</t>
  </si>
  <si>
    <t>Dylan Lattuga</t>
  </si>
  <si>
    <t>Carl Daubert</t>
  </si>
  <si>
    <t>Mike Kinney</t>
  </si>
  <si>
    <t>Kyle Suponcic</t>
  </si>
  <si>
    <t>Jesse Baumann</t>
  </si>
  <si>
    <t>Jonathan D'Ottavio</t>
  </si>
  <si>
    <t>Ryan Harper</t>
  </si>
  <si>
    <t>Sean McFarland</t>
  </si>
  <si>
    <t>Beth Ann Davies</t>
  </si>
  <si>
    <t>Molly Sear</t>
  </si>
  <si>
    <t>David Scheck</t>
  </si>
  <si>
    <t>Amy Filanowski</t>
  </si>
  <si>
    <t>Shane Mastro</t>
  </si>
  <si>
    <t>Jarred Ford</t>
  </si>
  <si>
    <t>Chris Simpson</t>
  </si>
  <si>
    <t>Ryan Carter</t>
  </si>
  <si>
    <t>Lorielle LaForest</t>
  </si>
  <si>
    <t>Warren Harvey</t>
  </si>
  <si>
    <t>Becky MacInnes</t>
  </si>
  <si>
    <t>Mike Patterson</t>
  </si>
  <si>
    <t>Greg Cooper</t>
  </si>
  <si>
    <t>Kevin Gardner</t>
  </si>
  <si>
    <t>Morgan Radel</t>
  </si>
  <si>
    <t>Luis Cruz</t>
  </si>
  <si>
    <t>Ryan Hart</t>
  </si>
  <si>
    <t>Xavier Brown</t>
  </si>
  <si>
    <t>Adam Mathias</t>
  </si>
  <si>
    <t>Brianne Robinson</t>
  </si>
  <si>
    <t>Douglas Hoover</t>
  </si>
  <si>
    <t>Brandon McCray</t>
  </si>
  <si>
    <t>Chris Frederick</t>
  </si>
  <si>
    <t>DJ Horton</t>
  </si>
  <si>
    <t>Jacob Schulte</t>
  </si>
  <si>
    <t>Kevin Wanichko</t>
  </si>
  <si>
    <t>Alex Parker</t>
  </si>
  <si>
    <t>Genie Wanichko</t>
  </si>
  <si>
    <t>Collin Wilson</t>
  </si>
  <si>
    <t>Ethan Senecal</t>
  </si>
  <si>
    <t>Ryan Weir</t>
  </si>
  <si>
    <t>Keefer Goodspeed</t>
  </si>
  <si>
    <t>Jeremiah Clinchoc</t>
  </si>
  <si>
    <t>Ryan McGuire</t>
  </si>
  <si>
    <t>Justin Showstead</t>
  </si>
  <si>
    <t>Peter Carroll</t>
  </si>
  <si>
    <t>Lauren Lucci</t>
  </si>
  <si>
    <t>John Noon</t>
  </si>
  <si>
    <t>Karl Gutwein-Guenther</t>
  </si>
  <si>
    <t>Jessi Juarez</t>
  </si>
  <si>
    <t>Brandon Litz</t>
  </si>
  <si>
    <t>Jon Cutright</t>
  </si>
  <si>
    <t xml:space="preserve">Mickey Van Gieson </t>
  </si>
  <si>
    <t>Maddy Harding</t>
  </si>
  <si>
    <t>Joe Bennett</t>
  </si>
  <si>
    <t>Bill Burke</t>
  </si>
  <si>
    <t>Kevin Clark</t>
  </si>
  <si>
    <t>Gabe Puleo</t>
  </si>
  <si>
    <t>Tyler Melius</t>
  </si>
  <si>
    <t>Travis Lambert</t>
  </si>
  <si>
    <t>Holly Sullivan</t>
  </si>
  <si>
    <t>Gerry Shatzer</t>
  </si>
  <si>
    <t>Evan Giannetti</t>
  </si>
  <si>
    <t>Casey Green</t>
  </si>
  <si>
    <t>Derek Nelson</t>
  </si>
  <si>
    <t>Alex Palescando</t>
  </si>
  <si>
    <t>Collins Gichana</t>
  </si>
  <si>
    <t>Doug Mason</t>
  </si>
  <si>
    <t>Nickie Annelli</t>
  </si>
  <si>
    <t>Shaylyn Gower</t>
  </si>
  <si>
    <t>Andy Upton</t>
  </si>
  <si>
    <t>Jordan Simpson</t>
  </si>
  <si>
    <t>Umar Moore</t>
  </si>
  <si>
    <t>Katie Allison</t>
  </si>
  <si>
    <t>Emily Hager</t>
  </si>
  <si>
    <t>Mike Trax</t>
  </si>
  <si>
    <t>Aubrey Wingeart-Durgin</t>
  </si>
  <si>
    <t>Chris Hardie</t>
  </si>
  <si>
    <t>Laurel Rush</t>
  </si>
  <si>
    <t>Megan Sowers</t>
  </si>
  <si>
    <t>Bill Lubich</t>
  </si>
  <si>
    <t>Kevin Thacker</t>
  </si>
  <si>
    <t>Emma Williams</t>
  </si>
  <si>
    <t>Tim McNeil</t>
  </si>
  <si>
    <t>Megan Parker</t>
  </si>
  <si>
    <t>Bradi Rhoades</t>
  </si>
  <si>
    <t>Jenny Krueger</t>
  </si>
  <si>
    <t>Emma Rudolph</t>
  </si>
  <si>
    <t>Amon Sams</t>
  </si>
  <si>
    <t>Vince Touey</t>
  </si>
  <si>
    <t>Tyler Williams</t>
  </si>
  <si>
    <t>Andrew Crosby</t>
  </si>
  <si>
    <t>Chuck Butz</t>
  </si>
  <si>
    <t>Dylan Caputo</t>
  </si>
  <si>
    <t>Ryan Rastatter</t>
  </si>
  <si>
    <t>Stephen LoBianco</t>
  </si>
  <si>
    <t>Tony Nelo</t>
  </si>
  <si>
    <t>Cheyenne Brown</t>
  </si>
  <si>
    <t>Tim Rudd</t>
  </si>
  <si>
    <t>Autumn Wosencroft</t>
  </si>
  <si>
    <t>Destinee Barrette</t>
  </si>
  <si>
    <t>Matthew Russom</t>
  </si>
  <si>
    <t>Eben Kiesow</t>
  </si>
  <si>
    <t>Mo Logan</t>
  </si>
  <si>
    <t>Sean Livingston</t>
  </si>
  <si>
    <t>David McArdle</t>
  </si>
  <si>
    <t>Steven Nostro</t>
  </si>
  <si>
    <t>Ken Roach</t>
  </si>
  <si>
    <t>Ron Carson</t>
  </si>
  <si>
    <t>Kunle Lawson</t>
  </si>
  <si>
    <t>Kaitlyn Carringer-Adams</t>
  </si>
  <si>
    <t>Hunter Miniard</t>
  </si>
  <si>
    <t>Marcus Harris</t>
  </si>
  <si>
    <t>Robert Shankman</t>
  </si>
  <si>
    <t>Toler Freyaldenhoven</t>
  </si>
  <si>
    <t>Michael Curcio</t>
  </si>
  <si>
    <t>Joe Dombrowski</t>
  </si>
  <si>
    <t>Ben Yocum</t>
  </si>
  <si>
    <t>Bill Gautier</t>
  </si>
  <si>
    <t>Paul Sherrill</t>
  </si>
  <si>
    <t>Dave Sherrill</t>
  </si>
  <si>
    <t>Jason Zahn</t>
  </si>
  <si>
    <t>Michael Tinsley</t>
  </si>
  <si>
    <t>Natalie Bach-Prather</t>
  </si>
  <si>
    <t>Andrae Gibson</t>
  </si>
  <si>
    <t>Caster Brandon</t>
  </si>
  <si>
    <t>Isaac Hamilton</t>
  </si>
  <si>
    <t>Sydney Tencate</t>
  </si>
  <si>
    <t>Joshua Hunter</t>
  </si>
  <si>
    <t>Dillon May</t>
  </si>
  <si>
    <t>Kevin Gideon</t>
  </si>
  <si>
    <t>James Cain</t>
  </si>
  <si>
    <t>Andrew Trosen</t>
  </si>
  <si>
    <t>Whitney Grubb</t>
  </si>
  <si>
    <t>Hannah May</t>
  </si>
  <si>
    <t>Michael McCarroll</t>
  </si>
  <si>
    <t>Cody Knight</t>
  </si>
  <si>
    <t>Johnny Washington</t>
  </si>
  <si>
    <t>Edward O'Neal</t>
  </si>
  <si>
    <t>Daniel Tuttle</t>
  </si>
  <si>
    <t>Scott Weber</t>
  </si>
  <si>
    <t>Kenneth Eboh</t>
  </si>
  <si>
    <t>Joe Sponsel</t>
  </si>
  <si>
    <t>Weston Geiger</t>
  </si>
  <si>
    <t>Ron McCown</t>
  </si>
  <si>
    <t>Michael Brousseau</t>
  </si>
  <si>
    <t>Bri Ratliff</t>
  </si>
  <si>
    <t>Ray Medrano</t>
  </si>
  <si>
    <t>Marcus Whitehead</t>
  </si>
  <si>
    <t>Tanner Trigg</t>
  </si>
  <si>
    <t>Emily Daum</t>
  </si>
  <si>
    <t>Lauren Loeffler</t>
  </si>
  <si>
    <t>Thomas Dimitri</t>
  </si>
  <si>
    <t>Corey Wildman</t>
  </si>
  <si>
    <t>Todd Wildman</t>
  </si>
  <si>
    <t>Blair Casey</t>
  </si>
  <si>
    <t>Anna Dougherty</t>
  </si>
  <si>
    <t>Nick Schneigert</t>
  </si>
  <si>
    <t>Jarrick Wright</t>
  </si>
  <si>
    <t>Kendra Chambers</t>
  </si>
  <si>
    <t>Ian Sawtelle</t>
  </si>
  <si>
    <t>Mike Audette</t>
  </si>
  <si>
    <t>Caleb Lisai</t>
  </si>
  <si>
    <t>Danielle Solomon</t>
  </si>
  <si>
    <t>Martin Beatty</t>
  </si>
  <si>
    <t>Bruce Ingersoll</t>
  </si>
  <si>
    <t>Kevin Chu</t>
  </si>
  <si>
    <t>Nicole Wilkerson</t>
  </si>
  <si>
    <t>Peter Kim</t>
  </si>
  <si>
    <t>Jason McCallum</t>
  </si>
  <si>
    <t>Jake Rigoli</t>
  </si>
  <si>
    <t>Annika Seuschek</t>
  </si>
  <si>
    <t>Charles Robertson Jr.</t>
  </si>
  <si>
    <t>Bob Nachtigall</t>
  </si>
  <si>
    <t>Denver Davis</t>
  </si>
  <si>
    <t>Joseph Brunner</t>
  </si>
  <si>
    <t>Lance Harden</t>
  </si>
  <si>
    <t>Daulton Teaford</t>
  </si>
  <si>
    <t>Tyler Wingard</t>
  </si>
  <si>
    <t>Taylor Frenia</t>
  </si>
  <si>
    <t>Jessica Hasenecz</t>
  </si>
  <si>
    <t>Michael Hanks</t>
  </si>
  <si>
    <t>Abby Dors</t>
  </si>
  <si>
    <t>Ian Dors</t>
  </si>
  <si>
    <t>Kyle Dickinson</t>
  </si>
  <si>
    <t>Bob Hepler</t>
  </si>
  <si>
    <t>Ray Ray Taylor</t>
  </si>
  <si>
    <t>Brendan Apgar</t>
  </si>
  <si>
    <t>Jared Deaton</t>
  </si>
  <si>
    <t>Rob VanCleve</t>
  </si>
  <si>
    <t>Quinland Musgrove</t>
  </si>
  <si>
    <t>Kameron Blanding</t>
  </si>
  <si>
    <t>Kahil Easy</t>
  </si>
  <si>
    <t>Max McNeill</t>
  </si>
  <si>
    <t>Warren Barrett</t>
  </si>
  <si>
    <t>Brad Smalley</t>
  </si>
  <si>
    <t>Alex Dye</t>
  </si>
  <si>
    <t>Derek Workman</t>
  </si>
  <si>
    <t>Drew Olverson</t>
  </si>
  <si>
    <t>Javon Graham</t>
  </si>
  <si>
    <t>Finn Pincus</t>
  </si>
  <si>
    <t>Allie Dunleavy</t>
  </si>
  <si>
    <t>Andy Marrocco</t>
  </si>
  <si>
    <t>Tucker Kindig</t>
  </si>
  <si>
    <t>Miles Moore</t>
  </si>
  <si>
    <t>Sam Martin</t>
  </si>
  <si>
    <t>Emily Miller</t>
  </si>
  <si>
    <t>Kyle Chandler</t>
  </si>
  <si>
    <t>Derek Blasko</t>
  </si>
  <si>
    <t>MJ Nelson</t>
  </si>
  <si>
    <t>Jeramie Murray</t>
  </si>
  <si>
    <t>435-590-6744</t>
  </si>
  <si>
    <t>Lance Carter</t>
  </si>
  <si>
    <t>Jamie Chandler</t>
  </si>
  <si>
    <t>970-313-7166</t>
  </si>
  <si>
    <t>Joanna Friesen</t>
  </si>
  <si>
    <t>Vuronika Barnes</t>
  </si>
  <si>
    <t>Sam Llaneza</t>
  </si>
  <si>
    <t>Chris Stovall</t>
  </si>
  <si>
    <t>Cami Stovall</t>
  </si>
  <si>
    <t>Isaiah Brothers</t>
  </si>
  <si>
    <t>Asia Hart</t>
  </si>
  <si>
    <t>Anthony Wallace</t>
  </si>
  <si>
    <t>Dave Davis</t>
  </si>
  <si>
    <t>Kara Rolen</t>
  </si>
  <si>
    <t>Bill Stearns</t>
  </si>
  <si>
    <t>BT Pham</t>
  </si>
  <si>
    <t>K'Vonte Scott</t>
  </si>
  <si>
    <t>Richmond Letterio</t>
  </si>
  <si>
    <t>Brandon Uhl</t>
  </si>
  <si>
    <t>Brandon Spalding</t>
  </si>
  <si>
    <t>Aron Gibson</t>
  </si>
  <si>
    <t>Sarah Hollen</t>
  </si>
  <si>
    <t>Tabitha Messineo-Solomon</t>
  </si>
  <si>
    <t>Trey Henderson</t>
  </si>
  <si>
    <t>Marqui Makupson</t>
  </si>
  <si>
    <t>Pat Licari</t>
  </si>
  <si>
    <t>Jacob Wahlenmaier</t>
  </si>
  <si>
    <t>Lisa Kushiyama</t>
  </si>
  <si>
    <t>Aidan Minamiji</t>
  </si>
  <si>
    <t>Tevon Stephens-Brown</t>
  </si>
  <si>
    <t>Mark Shields</t>
  </si>
  <si>
    <t>Randy Moon</t>
  </si>
  <si>
    <t>Andrea Boitano Donovan</t>
  </si>
  <si>
    <t>Sam Ring</t>
  </si>
  <si>
    <t>Scott Shields</t>
  </si>
  <si>
    <t>Neal Christopherson</t>
  </si>
  <si>
    <t>Becca Lastoskie</t>
  </si>
  <si>
    <t>Toby Schwarz</t>
  </si>
  <si>
    <t>Brandon Howell</t>
  </si>
  <si>
    <t>Jeff Rahn</t>
  </si>
  <si>
    <t>Lucas McGill</t>
  </si>
  <si>
    <t>Kolton Carlson</t>
  </si>
  <si>
    <t>Carter Comito</t>
  </si>
  <si>
    <t>Mike Fleming</t>
  </si>
  <si>
    <t>Drew Jordan</t>
  </si>
  <si>
    <t>Jordan Johnson</t>
  </si>
  <si>
    <t>Tim Tindal</t>
  </si>
  <si>
    <t>Zavien Cottonham</t>
  </si>
  <si>
    <t>Anna Zills</t>
  </si>
  <si>
    <t>Andrew Weiss</t>
  </si>
  <si>
    <t>Brian Bliese</t>
  </si>
  <si>
    <t>Connor McClelland</t>
  </si>
  <si>
    <t>Michael Stonehocker</t>
  </si>
  <si>
    <t>Buck Hessenberger</t>
  </si>
  <si>
    <t>Matthew Kahl</t>
  </si>
  <si>
    <t>Josh Hurlebaus</t>
  </si>
  <si>
    <t>RJ Bosshart</t>
  </si>
  <si>
    <t>Charles Johnson</t>
  </si>
  <si>
    <t>Lindsey Thomas</t>
  </si>
  <si>
    <t>Danielle Carrigan</t>
  </si>
  <si>
    <t>Rob Bennett</t>
  </si>
  <si>
    <t>Jessica Schaich</t>
  </si>
  <si>
    <t>Shawn Thielitz</t>
  </si>
  <si>
    <t>Taylor Wilch</t>
  </si>
  <si>
    <t>Jessica Laurin</t>
  </si>
  <si>
    <t>Paul Tuskowski</t>
  </si>
  <si>
    <t>Josh Henry</t>
  </si>
  <si>
    <t>Cale Brown</t>
  </si>
  <si>
    <t>Greg Raimondi</t>
  </si>
  <si>
    <t>John Anderson</t>
  </si>
  <si>
    <t>Buzzy Brown</t>
  </si>
  <si>
    <t>Dani Brown</t>
  </si>
  <si>
    <t>Michael Schantek</t>
  </si>
  <si>
    <t>Chas Walton</t>
  </si>
  <si>
    <t>Russ De Lap</t>
  </si>
  <si>
    <t>Philip Senn</t>
  </si>
  <si>
    <t>877-439-0393</t>
  </si>
  <si>
    <t>Jenna Heimark</t>
  </si>
  <si>
    <t>Andrew Swetlik</t>
  </si>
  <si>
    <t>Sawyer Smith</t>
  </si>
  <si>
    <t>Pete Barth</t>
  </si>
  <si>
    <t>Elizabeth Krug</t>
  </si>
  <si>
    <t>Jason Fast</t>
  </si>
  <si>
    <t>Shawn Hauser</t>
  </si>
  <si>
    <t>Shelby Baldwin</t>
  </si>
  <si>
    <t>Robby Cicciarelli</t>
  </si>
  <si>
    <t>Bill Massoels</t>
  </si>
  <si>
    <t>Hayden Heun</t>
  </si>
  <si>
    <t>Jack O'Sullivan</t>
  </si>
  <si>
    <t>Jerica Kotarak</t>
  </si>
  <si>
    <t>Andy Maye</t>
  </si>
  <si>
    <t>Bob Wood</t>
  </si>
  <si>
    <t>Maggie Martin</t>
  </si>
  <si>
    <t>Sara Bradley</t>
  </si>
  <si>
    <t>Jayson Duffy</t>
  </si>
  <si>
    <t>Robert Duley</t>
  </si>
  <si>
    <t>Drew Hoffman</t>
  </si>
  <si>
    <t>Ben Fisher</t>
  </si>
  <si>
    <t>Jaclyn Rutkowski</t>
  </si>
  <si>
    <t>Don Augustine</t>
  </si>
  <si>
    <t>Lydia Ulrich</t>
  </si>
  <si>
    <t>Hannah Kruse</t>
  </si>
  <si>
    <t>Kelsey Marsh</t>
  </si>
  <si>
    <t>Peter Delzer</t>
  </si>
  <si>
    <t>Liz LeCaptain</t>
  </si>
  <si>
    <t>Patrick Georgia</t>
  </si>
  <si>
    <t>Taylor Pasterski</t>
  </si>
  <si>
    <t>Rob Draxler</t>
  </si>
  <si>
    <t>Colin McKean</t>
  </si>
  <si>
    <t>Corey Bins</t>
  </si>
  <si>
    <t>Sydney Pini</t>
  </si>
  <si>
    <t>Taylor Kassube</t>
  </si>
  <si>
    <t>Noah Kleiman</t>
  </si>
  <si>
    <t>Maddie Lebrun</t>
  </si>
  <si>
    <t>Robert Tetzlaff</t>
  </si>
  <si>
    <t>Andrej Poljanec</t>
  </si>
  <si>
    <t>Chip Schneider</t>
  </si>
  <si>
    <t>Paul Conlin</t>
  </si>
  <si>
    <t>Roger Steen</t>
  </si>
  <si>
    <t>Curtis Jensen</t>
  </si>
  <si>
    <t>Seth Hoyer</t>
  </si>
  <si>
    <t>Braden Cousineau</t>
  </si>
  <si>
    <t>Abrahm Schroedl</t>
  </si>
  <si>
    <t>Casey Chadwick</t>
  </si>
  <si>
    <t>Will LaJeunesse</t>
  </si>
  <si>
    <t>Cody Prince</t>
  </si>
  <si>
    <t>Shawn McMahon</t>
  </si>
  <si>
    <t>Cory White</t>
  </si>
  <si>
    <t>Marcie Schwamberger</t>
  </si>
  <si>
    <t>Dan Schwamberger</t>
  </si>
  <si>
    <t>Scott Whirry</t>
  </si>
  <si>
    <t>Connor Dolan</t>
  </si>
  <si>
    <t>Josh Buchholtz</t>
  </si>
  <si>
    <t>Matt Gordy</t>
  </si>
  <si>
    <t>Doug Geiwitz</t>
  </si>
  <si>
    <t>Tommy Knoche</t>
  </si>
  <si>
    <t>Garrett Carlson</t>
  </si>
  <si>
    <t>Gunnar Block</t>
  </si>
  <si>
    <t>Jakob Tordsen</t>
  </si>
  <si>
    <t>Nick Kohl</t>
  </si>
  <si>
    <t>Justin Kinseth</t>
  </si>
  <si>
    <t>Eamon McKenna</t>
  </si>
  <si>
    <t>Jared Benson</t>
  </si>
  <si>
    <t>Brittany Gibson</t>
  </si>
  <si>
    <t>Sylviann Momont</t>
  </si>
  <si>
    <t>Brittany Van Damme</t>
  </si>
  <si>
    <t>Al Tapplin</t>
  </si>
  <si>
    <t>Kyle Van Damme</t>
  </si>
  <si>
    <t>Andres Young</t>
  </si>
  <si>
    <t>Lexus Lovan</t>
  </si>
  <si>
    <t>Chris Rotzenberg</t>
  </si>
  <si>
    <t>Dave Kamps</t>
  </si>
  <si>
    <t>Armando Payan</t>
  </si>
  <si>
    <t>Rich Schneider</t>
  </si>
  <si>
    <t>Steve Fromader</t>
  </si>
  <si>
    <t>James Akita</t>
  </si>
  <si>
    <t>Andy Eggerth</t>
  </si>
  <si>
    <t>Brandt Berguis</t>
  </si>
  <si>
    <t>Gerry Uchytil</t>
  </si>
  <si>
    <t>Meaghan Koski</t>
  </si>
  <si>
    <t>Jordan Gray Eggerth</t>
  </si>
  <si>
    <t>Klara Berghuis</t>
  </si>
  <si>
    <t>Craig Penney</t>
  </si>
  <si>
    <t>Brett Witt</t>
  </si>
  <si>
    <t>Rick Witt</t>
  </si>
  <si>
    <t>Matt Sonnenberg</t>
  </si>
  <si>
    <t>Cade Ellenbecker</t>
  </si>
  <si>
    <t>Bryce Bierman</t>
  </si>
  <si>
    <t>Aaron Wickman</t>
  </si>
  <si>
    <t>Riley Nichols</t>
  </si>
  <si>
    <t>Kyle Steiner</t>
  </si>
  <si>
    <t>715-232-2371</t>
  </si>
  <si>
    <t>Jessica Devine</t>
  </si>
  <si>
    <t>Patrick Keyes</t>
  </si>
  <si>
    <t>Matt Schauf</t>
  </si>
  <si>
    <t>715-232-1424</t>
  </si>
  <si>
    <t>Erin Kasper</t>
  </si>
  <si>
    <t>Scott Arntson</t>
  </si>
  <si>
    <t>Nate Johnson</t>
  </si>
  <si>
    <t>Glen Drexler</t>
  </si>
  <si>
    <t>Nicole Koski</t>
  </si>
  <si>
    <t>Tyler Finger</t>
  </si>
  <si>
    <t>Tom Sederquist</t>
  </si>
  <si>
    <t>Anthony Willette</t>
  </si>
  <si>
    <t>Brian Hakanson</t>
  </si>
  <si>
    <t>Nick Donahue</t>
  </si>
  <si>
    <t>Mike Johnson</t>
  </si>
  <si>
    <t>Olivia Zinanni</t>
  </si>
  <si>
    <t>Trevor Roznowski</t>
  </si>
  <si>
    <t>Josh Ireland</t>
  </si>
  <si>
    <t>Nathan Wells</t>
  </si>
  <si>
    <t>Abigail Missiaen</t>
  </si>
  <si>
    <t>Cody Helgeson</t>
  </si>
  <si>
    <t>715-570-0559</t>
  </si>
  <si>
    <t>Jeff Miller</t>
  </si>
  <si>
    <t>Ken Woodall</t>
  </si>
  <si>
    <t>Vinny Brim</t>
  </si>
  <si>
    <t>Tyler Schmitz</t>
  </si>
  <si>
    <t>Carlito Johnson</t>
  </si>
  <si>
    <t>Cameron Ausen</t>
  </si>
  <si>
    <t>Allison Endsley</t>
  </si>
  <si>
    <t>Emily Herried</t>
  </si>
  <si>
    <t>Steve Travis</t>
  </si>
  <si>
    <t>414-443-8872</t>
  </si>
  <si>
    <t>Chad Balentine</t>
  </si>
  <si>
    <t>Micha Reed</t>
  </si>
  <si>
    <t>Andrew Wood</t>
  </si>
  <si>
    <t>Marty Honea</t>
  </si>
  <si>
    <t>Brad Fields</t>
  </si>
  <si>
    <t>Daniel Pescador</t>
  </si>
  <si>
    <t>Paul Spencer Peterson</t>
  </si>
  <si>
    <t>Nathan Estes</t>
  </si>
  <si>
    <t>James McSwain</t>
  </si>
  <si>
    <t>Jacob Flores</t>
  </si>
  <si>
    <t>Aaliyah Cook</t>
  </si>
  <si>
    <t>Sammy Jo Evans</t>
  </si>
  <si>
    <t>Quin Fredette</t>
  </si>
  <si>
    <t>Mitchell Briggs</t>
  </si>
  <si>
    <t>David Barney</t>
  </si>
  <si>
    <t>Jim Lothrop</t>
  </si>
  <si>
    <t>Joel Banfield</t>
  </si>
  <si>
    <t>Eric Ellefson</t>
  </si>
  <si>
    <t>Quinten Bankston</t>
  </si>
  <si>
    <t>Grant Parham</t>
  </si>
  <si>
    <t>Chad Harrison</t>
  </si>
  <si>
    <t>Collin Dylla</t>
  </si>
  <si>
    <t>Dave Teso</t>
  </si>
  <si>
    <t>Zion Harvey</t>
  </si>
  <si>
    <t>Joe Delgado</t>
  </si>
  <si>
    <t>Phil McClurg</t>
  </si>
  <si>
    <t>Samantha Shores</t>
  </si>
  <si>
    <t>Kenna Wolter</t>
  </si>
  <si>
    <t>Hannah Barca</t>
  </si>
  <si>
    <t>Cesar Ruiz</t>
  </si>
  <si>
    <t>Letarian Brandon</t>
  </si>
  <si>
    <t>Steven Youngblood</t>
  </si>
  <si>
    <t>Matthew Airola</t>
  </si>
  <si>
    <t>Jackie Nasca</t>
  </si>
  <si>
    <t>Justin Wyatt</t>
  </si>
  <si>
    <t>Konrad Dahl</t>
  </si>
  <si>
    <t>Cesar Mireles</t>
  </si>
  <si>
    <t>Jon Hays</t>
  </si>
  <si>
    <t>Sara Filter</t>
  </si>
  <si>
    <t>Matt Phipps</t>
  </si>
  <si>
    <t>Mark Chavez</t>
  </si>
  <si>
    <t>Christopher Richardson</t>
  </si>
  <si>
    <t>Morris Jones</t>
  </si>
  <si>
    <t>Chucky Hampton</t>
  </si>
  <si>
    <t>Les Berman</t>
  </si>
  <si>
    <t>Bryan Ramos</t>
  </si>
  <si>
    <t>Clarence Rhone</t>
  </si>
  <si>
    <t>Lilian Ebanks</t>
  </si>
  <si>
    <t>Eugene Leduc</t>
  </si>
  <si>
    <t>Sharaud Moore</t>
  </si>
  <si>
    <t>Jake Ostgaard</t>
  </si>
  <si>
    <t>Kent Pagel</t>
  </si>
  <si>
    <t>Miflin Jones</t>
  </si>
  <si>
    <t>Jerry Craft</t>
  </si>
  <si>
    <t>Evangela Dixon</t>
  </si>
  <si>
    <t>Gracielita Bastidas</t>
  </si>
  <si>
    <t>Brent Cotteng</t>
  </si>
  <si>
    <t>Kajari Burns</t>
  </si>
  <si>
    <t>Chris Kirtman</t>
  </si>
  <si>
    <t>Jason Smith</t>
  </si>
  <si>
    <t>Brett Cottong</t>
  </si>
  <si>
    <t>Yashvee Patel</t>
  </si>
  <si>
    <t>Liam Kilbridge</t>
  </si>
  <si>
    <t>Mike Lewis</t>
  </si>
  <si>
    <t>Nathan Mata</t>
  </si>
  <si>
    <t>Lindie Kane</t>
  </si>
  <si>
    <t>Alex DeKok</t>
  </si>
  <si>
    <t>Denean Hill</t>
  </si>
  <si>
    <t>Luie Bernal</t>
  </si>
  <si>
    <t>Terry Johnson</t>
  </si>
  <si>
    <t>Alredo Coronado</t>
  </si>
  <si>
    <t>Seth Oseransky</t>
  </si>
  <si>
    <t>Reed Elmore</t>
  </si>
  <si>
    <t>Kenny Jackson</t>
  </si>
  <si>
    <t>Deja Stevens</t>
  </si>
  <si>
    <t>Daniel Martinez</t>
  </si>
  <si>
    <t>Will Hobbs</t>
  </si>
  <si>
    <t>Cole Sprauge</t>
  </si>
  <si>
    <t>Bob Fraley</t>
  </si>
  <si>
    <t>Elisa Gill</t>
  </si>
  <si>
    <t>Bruce Lyons</t>
  </si>
  <si>
    <t>Brent Miller</t>
  </si>
  <si>
    <t>Arianna Perry</t>
  </si>
  <si>
    <t>Tim Frisbie</t>
  </si>
  <si>
    <t>Steve Pyles</t>
  </si>
  <si>
    <t>David Austin</t>
  </si>
  <si>
    <t>LaTrice Queen</t>
  </si>
  <si>
    <t>Sherron Rhetta</t>
  </si>
  <si>
    <t>Robert Neely</t>
  </si>
  <si>
    <t>Kenneth King</t>
  </si>
  <si>
    <t>Mike Kinter</t>
  </si>
  <si>
    <t>Steven Lepe</t>
  </si>
  <si>
    <t>Chris Benard</t>
  </si>
  <si>
    <t>Tim Seaman</t>
  </si>
  <si>
    <t>Laulauga Tausaga</t>
  </si>
  <si>
    <t>Rolland Slade</t>
  </si>
  <si>
    <t>Thom Hunt</t>
  </si>
  <si>
    <t>Thomas Rusnak</t>
  </si>
  <si>
    <t>Andy Ponce de Leon</t>
  </si>
  <si>
    <t>Wade Tsang</t>
  </si>
  <si>
    <t>Meia Tezeno</t>
  </si>
  <si>
    <t>Milton Browne</t>
  </si>
  <si>
    <t>Angela Browne</t>
  </si>
  <si>
    <t>Diamond Tabron</t>
  </si>
  <si>
    <t>Christopher Williams</t>
  </si>
  <si>
    <t>Kevin Hughley</t>
  </si>
  <si>
    <t>Michael Grissett</t>
  </si>
  <si>
    <t>Darryl Guerin</t>
  </si>
  <si>
    <t>John Hall</t>
  </si>
  <si>
    <t>Richard Perkins</t>
  </si>
  <si>
    <t>Lafayette Madden</t>
  </si>
  <si>
    <t>Harshdeep Singh</t>
  </si>
  <si>
    <t>Jesus Reyes</t>
  </si>
  <si>
    <t>Jesse White</t>
  </si>
  <si>
    <t>DeAngelo Hudson</t>
  </si>
  <si>
    <t>Brandi Jenkins</t>
  </si>
  <si>
    <t>Ramiro Calderon</t>
  </si>
  <si>
    <t>Sean Sheil</t>
  </si>
  <si>
    <t>Daniel Stokes</t>
  </si>
  <si>
    <t>Anthony Applequist</t>
  </si>
  <si>
    <t>Vince Van Horne</t>
  </si>
  <si>
    <t>Rahsaan Harrison</t>
  </si>
  <si>
    <t>Tim Gutierrez</t>
  </si>
  <si>
    <t>Monique Henderson</t>
  </si>
  <si>
    <t>Maryn Ciarelli</t>
  </si>
  <si>
    <t>Nam Do</t>
  </si>
  <si>
    <t>Tyrus Minter</t>
  </si>
  <si>
    <t>Christopher Zepeda</t>
  </si>
  <si>
    <t>Frankie Martinez</t>
  </si>
  <si>
    <t>Wendell Sells</t>
  </si>
  <si>
    <t>Jesus Santos</t>
  </si>
  <si>
    <t>Norman Napolitano</t>
  </si>
  <si>
    <t>Andrew Asuncion</t>
  </si>
  <si>
    <t>Larry Manzano</t>
  </si>
  <si>
    <t>Oliver Shabram</t>
  </si>
  <si>
    <t>Rachel Shimabukuro</t>
  </si>
  <si>
    <t>Brandi Hobson</t>
  </si>
  <si>
    <t>Conor Wells</t>
  </si>
  <si>
    <t>Matt Airola</t>
  </si>
  <si>
    <t>Karen Vigilant</t>
  </si>
  <si>
    <t>Marcus Carroll</t>
  </si>
  <si>
    <t>Michael Bourne</t>
  </si>
  <si>
    <t>Mitchell Zarders</t>
  </si>
  <si>
    <t>Julio Jimenez</t>
  </si>
  <si>
    <t>Sam Severo</t>
  </si>
  <si>
    <t>Brock Drazen</t>
  </si>
  <si>
    <t>510-219-3207</t>
  </si>
  <si>
    <t>Demitrius Snaer</t>
  </si>
  <si>
    <t>Jessica Pedretti</t>
  </si>
  <si>
    <t>Sebastian Gutierrez</t>
  </si>
  <si>
    <t>Cameron Stephens</t>
  </si>
  <si>
    <t>Alexies Reynoso</t>
  </si>
  <si>
    <t>Erica Krumeick</t>
  </si>
  <si>
    <t>Carrie Nash</t>
  </si>
  <si>
    <t>Nick Cunningham</t>
  </si>
  <si>
    <t>Ron Beach</t>
  </si>
  <si>
    <t>John Nardone</t>
  </si>
  <si>
    <t>Tony Santana</t>
  </si>
  <si>
    <t>James Washington</t>
  </si>
  <si>
    <t>Traycie Kephart</t>
  </si>
  <si>
    <t>Keith Kephart</t>
  </si>
  <si>
    <t>Steve Kloch</t>
  </si>
  <si>
    <t>Maggie Shearer</t>
  </si>
  <si>
    <t>Giovanni Lanaro</t>
  </si>
  <si>
    <t>Jenna Bird</t>
  </si>
  <si>
    <t>Kody Robison</t>
  </si>
  <si>
    <t>Tubotein Taylor</t>
  </si>
  <si>
    <t>Reed Scale</t>
  </si>
  <si>
    <t>Laron Brown-Cockrell</t>
  </si>
  <si>
    <t>Daniel Ozan</t>
  </si>
  <si>
    <t>Mario Martinez</t>
  </si>
  <si>
    <t>Mike Goff</t>
  </si>
  <si>
    <t>Jennifer Williams</t>
  </si>
  <si>
    <t>Innocent Egbunike</t>
  </si>
  <si>
    <t>Pat Williams</t>
  </si>
  <si>
    <t>Joel Robles</t>
  </si>
  <si>
    <t>Jim McCarron</t>
  </si>
  <si>
    <t>Nick Robinson</t>
  </si>
  <si>
    <t>Mason Burroughs</t>
  </si>
  <si>
    <t>CJ Alumbres</t>
  </si>
  <si>
    <t>Nanyo Segura</t>
  </si>
  <si>
    <t>Rob Dewar</t>
  </si>
  <si>
    <t>John Badovanic</t>
  </si>
  <si>
    <t>Chad McCammon</t>
  </si>
  <si>
    <t>David Booker</t>
  </si>
  <si>
    <t>Mia Moreno</t>
  </si>
  <si>
    <t>Mikaela Vaden</t>
  </si>
  <si>
    <t>Bob Lanza</t>
  </si>
  <si>
    <t>Sara Fleming</t>
  </si>
  <si>
    <t>Gigi Freeman</t>
  </si>
  <si>
    <t>Mark Blethen</t>
  </si>
  <si>
    <t>Michael O'Dell</t>
  </si>
  <si>
    <t>Brian Rother</t>
  </si>
  <si>
    <t>Matt Sherman</t>
  </si>
  <si>
    <t>Ozzie Pina</t>
  </si>
  <si>
    <t>Kenneth Lawler</t>
  </si>
  <si>
    <t>Jim Ratigan</t>
  </si>
  <si>
    <t>Sean Ricketts</t>
  </si>
  <si>
    <t>Thomas Fadden</t>
  </si>
  <si>
    <t>Wes Williams</t>
  </si>
  <si>
    <t>Matthew Beckstead</t>
  </si>
  <si>
    <t>858-444-5322</t>
  </si>
  <si>
    <t>Pete Brooks</t>
  </si>
  <si>
    <t>Ronnie Taylor</t>
  </si>
  <si>
    <t>Maximilian Pinto</t>
  </si>
  <si>
    <t>Tyler Arroyo</t>
  </si>
  <si>
    <t>Patrick Longhini</t>
  </si>
  <si>
    <t>Les Anthony III</t>
  </si>
  <si>
    <t>Justin Ta</t>
  </si>
  <si>
    <t>Paul Pham</t>
  </si>
  <si>
    <t>Gary Kelmenson</t>
  </si>
  <si>
    <t>Edward Lasquete</t>
  </si>
  <si>
    <t>Paul Williams</t>
  </si>
  <si>
    <t>James Guglielmana</t>
  </si>
  <si>
    <t>Don Willis</t>
  </si>
  <si>
    <t>805-757-2601</t>
  </si>
  <si>
    <t>Phillip Bailey</t>
  </si>
  <si>
    <t>Micheal Yurcho</t>
  </si>
  <si>
    <t>Hannah Dorman</t>
  </si>
  <si>
    <t>Larry Silva</t>
  </si>
  <si>
    <t>David Wellman</t>
  </si>
  <si>
    <t>Kayley Walker</t>
  </si>
  <si>
    <t>Herbie Polk III</t>
  </si>
  <si>
    <t>Corey Nelson</t>
  </si>
  <si>
    <t>Jim McCray</t>
  </si>
  <si>
    <t>Adriana Cortes-Rosas</t>
  </si>
  <si>
    <t>Ian Montague</t>
  </si>
  <si>
    <t>Cody Ramage</t>
  </si>
  <si>
    <t>OJ Rosero</t>
  </si>
  <si>
    <t>Kylanna Bluford</t>
  </si>
  <si>
    <t>J.P. O'Hara</t>
  </si>
  <si>
    <t>Toni Smith</t>
  </si>
  <si>
    <t>Lynette Zeckua</t>
  </si>
  <si>
    <t>Diego Sanchez</t>
  </si>
  <si>
    <t>Tom Czerwinski</t>
  </si>
  <si>
    <t>Randi Hicks</t>
  </si>
  <si>
    <t>Brian Fitzgerald</t>
  </si>
  <si>
    <t>Nathaniel Russell</t>
  </si>
  <si>
    <t>Jaedon Rogers</t>
  </si>
  <si>
    <t>Scott Fickerson</t>
  </si>
  <si>
    <t>Martin Maciel</t>
  </si>
  <si>
    <t>Dan Fitzpatrick</t>
  </si>
  <si>
    <t>Tim Bowman</t>
  </si>
  <si>
    <t>Valerie Brisco</t>
  </si>
  <si>
    <t>Turquoise Williams</t>
  </si>
  <si>
    <t>Charles Earls</t>
  </si>
  <si>
    <t>Howdy Atkinson</t>
  </si>
  <si>
    <t>760-315-1082</t>
  </si>
  <si>
    <t>Hanah Smrt</t>
  </si>
  <si>
    <t>Joshua Joseph</t>
  </si>
  <si>
    <t>Cristy Snellgroves</t>
  </si>
  <si>
    <t>Karen La Rosa</t>
  </si>
  <si>
    <t>Brady Perry</t>
  </si>
  <si>
    <t>Amanda Sava</t>
  </si>
  <si>
    <t>Janae Richardson</t>
  </si>
  <si>
    <t>Ron Lynch</t>
  </si>
  <si>
    <t>Mallory Dominguez</t>
  </si>
  <si>
    <t>Mike Prizy</t>
  </si>
  <si>
    <t>Gustavo Alvarez</t>
  </si>
  <si>
    <t>Justin Rivers</t>
  </si>
  <si>
    <t>Kenny Brown</t>
  </si>
  <si>
    <t>Floyd Turner</t>
  </si>
  <si>
    <t>Joseph McCormick</t>
  </si>
  <si>
    <t>Jim Macnider</t>
  </si>
  <si>
    <t>Dianne Barajas</t>
  </si>
  <si>
    <t>John Majerus</t>
  </si>
  <si>
    <t>Tyler Block</t>
  </si>
  <si>
    <t>Renee Zellner</t>
  </si>
  <si>
    <t>Jeff DeGraw</t>
  </si>
  <si>
    <t>Nick Hartz</t>
  </si>
  <si>
    <t>815-915-6590</t>
  </si>
  <si>
    <t>Michael Stevenson</t>
  </si>
  <si>
    <t>309-333-1219</t>
  </si>
  <si>
    <t>Jeff Carl</t>
  </si>
  <si>
    <t>Jason Guevarra</t>
  </si>
  <si>
    <t>Sarah Guevarra</t>
  </si>
  <si>
    <t>Jacob Smith</t>
  </si>
  <si>
    <t>Travis Herb</t>
  </si>
  <si>
    <t>Tyler Steigenga</t>
  </si>
  <si>
    <t>David Holesinger</t>
  </si>
  <si>
    <t>Emily March</t>
  </si>
  <si>
    <t>Jerome Crayton</t>
  </si>
  <si>
    <t>Brent Ewing</t>
  </si>
  <si>
    <t>Elijah Barnes</t>
  </si>
  <si>
    <t>Caleb Cowles</t>
  </si>
  <si>
    <t>Anne Cleary</t>
  </si>
  <si>
    <t>Dee Brown</t>
  </si>
  <si>
    <t>Simon Stewart</t>
  </si>
  <si>
    <t>Aleec Harris</t>
  </si>
  <si>
    <t>Mark Bennett</t>
  </si>
  <si>
    <t>David Burnett</t>
  </si>
  <si>
    <t>Marc Bierbaum</t>
  </si>
  <si>
    <t>402-679-1273</t>
  </si>
  <si>
    <t>DeMarcus Stid</t>
  </si>
  <si>
    <t>Wade DeVries</t>
  </si>
  <si>
    <t>Coltin Hahle</t>
  </si>
  <si>
    <t>Alec Hayes</t>
  </si>
  <si>
    <t>Lucas Keifer</t>
  </si>
  <si>
    <t>Isis Brooks</t>
  </si>
  <si>
    <t>Scott Vicker</t>
  </si>
  <si>
    <t>Mark Evans</t>
  </si>
  <si>
    <t>Ricardo Banuelos</t>
  </si>
  <si>
    <t>Vince DeGrado</t>
  </si>
  <si>
    <t>Greg Franklin</t>
  </si>
  <si>
    <t>David Schenek</t>
  </si>
  <si>
    <t>Emmanuel Dixon</t>
  </si>
  <si>
    <t>Mark Emerson</t>
  </si>
  <si>
    <t>Destiny Masters</t>
  </si>
  <si>
    <t>Drew Mahin</t>
  </si>
  <si>
    <t>Erica Brand</t>
  </si>
  <si>
    <t>Robert Wood</t>
  </si>
  <si>
    <t>Rudy Alvarez</t>
  </si>
  <si>
    <t>Chad Chandler</t>
  </si>
  <si>
    <t>Tre' Lathan III</t>
  </si>
  <si>
    <t>Sandra Glover</t>
  </si>
  <si>
    <t>Tim Servis</t>
  </si>
  <si>
    <t>Tyler Steedley</t>
  </si>
  <si>
    <t>Trelly Gordon</t>
  </si>
  <si>
    <t>Cameron Rieth</t>
  </si>
  <si>
    <t>Glenwood Edwards Jr.</t>
  </si>
  <si>
    <t>Parker Ray</t>
  </si>
  <si>
    <t>Cole Ballard</t>
  </si>
  <si>
    <t>Bianca Loza</t>
  </si>
  <si>
    <t>Bianca Richards</t>
  </si>
  <si>
    <t>Miguel Mendez</t>
  </si>
  <si>
    <t>Emmett Statzer</t>
  </si>
  <si>
    <t>Juliette Rios</t>
  </si>
  <si>
    <t>Indira Colon</t>
  </si>
  <si>
    <t>Chris Smith</t>
  </si>
  <si>
    <t>Crystal Statzer</t>
  </si>
  <si>
    <t>Derrick Young</t>
  </si>
  <si>
    <t>Tom Bond</t>
  </si>
  <si>
    <t>Jeremy Winzer</t>
  </si>
  <si>
    <t>Robert Spies</t>
  </si>
  <si>
    <t>Art Hop</t>
  </si>
  <si>
    <t>Jafet Molinares</t>
  </si>
  <si>
    <t>Ermelinda Spies</t>
  </si>
  <si>
    <t>Al Petz</t>
  </si>
  <si>
    <t>Trey Bruton</t>
  </si>
  <si>
    <t>Isayah Williams</t>
  </si>
  <si>
    <t>Jessica Beatty</t>
  </si>
  <si>
    <t>Quintin Powell</t>
  </si>
  <si>
    <t>Kenny McCartney</t>
  </si>
  <si>
    <t>Juan Plaza</t>
  </si>
  <si>
    <t>Mark Reedy</t>
  </si>
  <si>
    <t>Mike Spinnler</t>
  </si>
  <si>
    <t>Philippe DeRosier Jr.</t>
  </si>
  <si>
    <t>Alexander Zaky</t>
  </si>
  <si>
    <t>Mark Pryor</t>
  </si>
  <si>
    <t>Nelita Tribble</t>
  </si>
  <si>
    <t>Brandon Horning</t>
  </si>
  <si>
    <t>Tom Stewart</t>
  </si>
  <si>
    <t>Melanie Tarbox</t>
  </si>
  <si>
    <t>Corinne Clifford</t>
  </si>
  <si>
    <t>Saleena Rashed</t>
  </si>
  <si>
    <t>Troy Turner</t>
  </si>
  <si>
    <t>Don Haskin</t>
  </si>
  <si>
    <t>James Robinson</t>
  </si>
  <si>
    <t>James Carter</t>
  </si>
  <si>
    <t>Jim Fast</t>
  </si>
  <si>
    <t>Danny Smith</t>
  </si>
  <si>
    <t>Matt Fecht</t>
  </si>
  <si>
    <t>Carson Solomon</t>
  </si>
  <si>
    <t>Nick Marcinkowski</t>
  </si>
  <si>
    <t>Michael Glass</t>
  </si>
  <si>
    <t>Joe Stachowicz</t>
  </si>
  <si>
    <t>Sean Wells</t>
  </si>
  <si>
    <t>Markaya Ashley</t>
  </si>
  <si>
    <t>Reggy Hankerson</t>
  </si>
  <si>
    <t>Victor Montgomery</t>
  </si>
  <si>
    <t>Reginald Dillon</t>
  </si>
  <si>
    <t>Chip Gayden</t>
  </si>
  <si>
    <t>Harrison Tillman</t>
  </si>
  <si>
    <t>Steve Davis</t>
  </si>
  <si>
    <t>Scott Ragland</t>
  </si>
  <si>
    <t>Jim Akins</t>
  </si>
  <si>
    <t>Mike Witten</t>
  </si>
  <si>
    <t>Victor Mathuthu</t>
  </si>
  <si>
    <t>Brad Hagedorn</t>
  </si>
  <si>
    <t>Kellin Loch</t>
  </si>
  <si>
    <t>Jeff Crouch</t>
  </si>
  <si>
    <t>Jad Mulgrew</t>
  </si>
  <si>
    <t>Dempster Jackson</t>
  </si>
  <si>
    <t>Mia Snyder</t>
  </si>
  <si>
    <t>Scott Van Matre</t>
  </si>
  <si>
    <t>Deana Fletcher</t>
  </si>
  <si>
    <t>Christian Nusom</t>
  </si>
  <si>
    <t>Raché Henderson</t>
  </si>
  <si>
    <t>Garnell Peters</t>
  </si>
  <si>
    <t>Bradley Barket</t>
  </si>
  <si>
    <t>Ryan Hughes</t>
  </si>
  <si>
    <t>Richard Johnson</t>
  </si>
  <si>
    <t>Darrin Stalling</t>
  </si>
  <si>
    <t>William Crowell</t>
  </si>
  <si>
    <t>Terry VanLaningham</t>
  </si>
  <si>
    <t>Jeff Becker</t>
  </si>
  <si>
    <t>Ricardo Villanueva</t>
  </si>
  <si>
    <t>Howard Lindsay</t>
  </si>
  <si>
    <t>Bianca Rey</t>
  </si>
  <si>
    <t>Jim Bathgate</t>
  </si>
  <si>
    <t>Jayden Donahue</t>
  </si>
  <si>
    <t>Bryce Holland</t>
  </si>
  <si>
    <t>Harold Barter</t>
  </si>
  <si>
    <t>917-912-9460</t>
  </si>
  <si>
    <t>Dave Loobie</t>
  </si>
  <si>
    <t>Keziann Jones</t>
  </si>
  <si>
    <t>Rasheen Nicholson</t>
  </si>
  <si>
    <t>Michael Baker</t>
  </si>
  <si>
    <t>Shirvon Greene</t>
  </si>
  <si>
    <t>Shanique McKenzie-Daniel</t>
  </si>
  <si>
    <t>Christopher Roethel</t>
  </si>
  <si>
    <t>Taylor Bouchard</t>
  </si>
  <si>
    <t>Chris Omeltchenko</t>
  </si>
  <si>
    <t>Aziwoh Ayafor</t>
  </si>
  <si>
    <t>Tashi Glasgow</t>
  </si>
  <si>
    <t>Alexis Katchuk</t>
  </si>
  <si>
    <t>Tom Carter</t>
  </si>
  <si>
    <t>Chuck Hoffman</t>
  </si>
  <si>
    <t>John Campagna</t>
  </si>
  <si>
    <t>Jeoffrey York</t>
  </si>
  <si>
    <t>Robert Fitzgerald</t>
  </si>
  <si>
    <t>David Byrd</t>
  </si>
  <si>
    <t>Joseph DeGiorgio</t>
  </si>
  <si>
    <t>Peter Wagner</t>
  </si>
  <si>
    <t>Giuliana Capparello</t>
  </si>
  <si>
    <t>Durell Cull</t>
  </si>
  <si>
    <t>Marvin Gilmore</t>
  </si>
  <si>
    <t>Steve McCachren</t>
  </si>
  <si>
    <t>704-747-8278</t>
  </si>
  <si>
    <t>Julia Hammerschmidt</t>
  </si>
  <si>
    <t>Aanders Weltz</t>
  </si>
  <si>
    <t>Mike Thorson</t>
  </si>
  <si>
    <t>Dan McGurren</t>
  </si>
  <si>
    <t>Jim Skjod</t>
  </si>
  <si>
    <t>Keoni McHone</t>
  </si>
  <si>
    <t>Bridgette Carpenter</t>
  </si>
  <si>
    <t>Chris Yorges</t>
  </si>
  <si>
    <t>Jeff Hoskins</t>
  </si>
  <si>
    <t>Dan West</t>
  </si>
  <si>
    <t>Colin McArthur</t>
  </si>
  <si>
    <t>Kelly Blair LaBounty</t>
  </si>
  <si>
    <t>John Randall</t>
  </si>
  <si>
    <t>Nick Trubachik</t>
  </si>
  <si>
    <t>Fernando Fantroy</t>
  </si>
  <si>
    <t>Eldridge Fantroy</t>
  </si>
  <si>
    <t>Brian Salgado</t>
  </si>
  <si>
    <t>Kayla Salgado</t>
  </si>
  <si>
    <t>Jason Cash</t>
  </si>
  <si>
    <t>John Atkinson</t>
  </si>
  <si>
    <t>Emma Meyer</t>
  </si>
  <si>
    <t>Steve Delgado</t>
  </si>
  <si>
    <t>Bailey Wallack</t>
  </si>
  <si>
    <t>Ryan Jaggi</t>
  </si>
  <si>
    <t>Cameron Morales</t>
  </si>
  <si>
    <t>Brodie Greif</t>
  </si>
  <si>
    <t>Morgan Bayes</t>
  </si>
  <si>
    <t>Robert Wagoner</t>
  </si>
  <si>
    <t>Jim Feeney</t>
  </si>
  <si>
    <t>Alan King</t>
  </si>
  <si>
    <t>Renate Richardson</t>
  </si>
  <si>
    <t>Lyndal Smith</t>
  </si>
  <si>
    <t>Robert Taylor</t>
  </si>
  <si>
    <t>Cara Fordenbacher</t>
  </si>
  <si>
    <t>Elisa Ford</t>
  </si>
  <si>
    <t>Barry Uzzell</t>
  </si>
  <si>
    <t>610-585-3823</t>
  </si>
  <si>
    <t>Anthony Paris</t>
  </si>
  <si>
    <t>Ebony Fowlkes</t>
  </si>
  <si>
    <t>610-526-6081</t>
  </si>
  <si>
    <t>Shon Layson</t>
  </si>
  <si>
    <t>267-637-4321</t>
  </si>
  <si>
    <t>Jeff McCann</t>
  </si>
  <si>
    <t>WIll Rodebaugh</t>
  </si>
  <si>
    <t>Matthew Robinson</t>
  </si>
  <si>
    <t>Hunter Stewart</t>
  </si>
  <si>
    <t>Mark Roberts</t>
  </si>
  <si>
    <t>Jacob Rowland</t>
  </si>
  <si>
    <t>903-216-4965</t>
  </si>
  <si>
    <t>Sam Peters</t>
  </si>
  <si>
    <t>Sean Lonergan</t>
  </si>
  <si>
    <t>Chris Beene</t>
  </si>
  <si>
    <t>Keith Blackwill</t>
  </si>
  <si>
    <t>De’Torrian Green</t>
  </si>
  <si>
    <t>James Majenge</t>
  </si>
  <si>
    <t>Wes Miller</t>
  </si>
  <si>
    <t>Toby Kirk</t>
  </si>
  <si>
    <t>Darrell Allen</t>
  </si>
  <si>
    <t>James Williams</t>
  </si>
  <si>
    <t>Stefan Campos</t>
  </si>
  <si>
    <t>Trinity Williams</t>
  </si>
  <si>
    <t>Claude Toukene</t>
  </si>
  <si>
    <t>Reta Hamilton</t>
  </si>
  <si>
    <t>Jeff Lewis</t>
  </si>
  <si>
    <t>Brandy Arnold</t>
  </si>
  <si>
    <t>Christian Igielinski</t>
  </si>
  <si>
    <t>Larry Beatty</t>
  </si>
  <si>
    <t>Andy Clark</t>
  </si>
  <si>
    <t>Hayley Gonzalez</t>
  </si>
  <si>
    <t>James Berry</t>
  </si>
  <si>
    <t>Matthew Bayley</t>
  </si>
  <si>
    <t>Ryan Weidman</t>
  </si>
  <si>
    <t>Sean McLachlan</t>
  </si>
  <si>
    <t>Rachel Cundy</t>
  </si>
  <si>
    <t>Ben Howard</t>
  </si>
  <si>
    <t>Aaliyah Earvin</t>
  </si>
  <si>
    <t>Kristina Taiwo</t>
  </si>
  <si>
    <t>Gary Davis III</t>
  </si>
  <si>
    <t>Max Antush</t>
  </si>
  <si>
    <t>Jackie Gross</t>
  </si>
  <si>
    <t>Jakan Austin</t>
  </si>
  <si>
    <t>Seth Brotherton</t>
  </si>
  <si>
    <t>Averie Dupont</t>
  </si>
  <si>
    <t>Draper Rivers</t>
  </si>
  <si>
    <t>Conner LaGare</t>
  </si>
  <si>
    <t>Shaunku Mays</t>
  </si>
  <si>
    <t>Ryan Losinski</t>
  </si>
  <si>
    <t>Tavian Stewart</t>
  </si>
  <si>
    <t>Christy Chatfield</t>
  </si>
  <si>
    <t>Ashley Curry</t>
  </si>
  <si>
    <t>Allen Bowen</t>
  </si>
  <si>
    <t>Terry Gaitor</t>
  </si>
  <si>
    <t>Leith Rawson</t>
  </si>
  <si>
    <t>Keith Davis</t>
  </si>
  <si>
    <t>Donavan Joseph</t>
  </si>
  <si>
    <t>Brian Bell</t>
  </si>
  <si>
    <t>Manuel Williams</t>
  </si>
  <si>
    <t>Matt Rogers</t>
  </si>
  <si>
    <t>Brenten Couch</t>
  </si>
  <si>
    <t>Alanisse Williams</t>
  </si>
  <si>
    <t>Brent Fahsholz</t>
  </si>
  <si>
    <t>Chris Bray</t>
  </si>
  <si>
    <t>Jordan Bramblett</t>
  </si>
  <si>
    <t>Ben Quigley</t>
  </si>
  <si>
    <t>Rose Vargas</t>
  </si>
  <si>
    <t>Curtis King</t>
  </si>
  <si>
    <t>Nardia Padilla</t>
  </si>
  <si>
    <t>Devon Ford</t>
  </si>
  <si>
    <t>Kendrick Farr</t>
  </si>
  <si>
    <t>Ally Hudson</t>
  </si>
  <si>
    <t>Peter Cunningham</t>
  </si>
  <si>
    <t>Ben Ledbetter</t>
  </si>
  <si>
    <t>Kameron Lewis</t>
  </si>
  <si>
    <t>Laurier Primeau</t>
  </si>
  <si>
    <t>Steve Weiler</t>
  </si>
  <si>
    <t>Hilary Stellingwerff</t>
  </si>
  <si>
    <t>250-686-7114</t>
  </si>
  <si>
    <t>Andrea York</t>
  </si>
  <si>
    <t>Jonathan Hall</t>
  </si>
  <si>
    <t>Elena Bruckner</t>
  </si>
  <si>
    <t>Ryan Sanders</t>
  </si>
  <si>
    <t>Patrick Boivin</t>
  </si>
  <si>
    <t>Daniel Rush</t>
  </si>
  <si>
    <t>Searan Kiledjian</t>
  </si>
  <si>
    <t>Josh Nunez</t>
  </si>
  <si>
    <t>Caleb Pouliot</t>
  </si>
  <si>
    <t>Micaiah Scott</t>
  </si>
  <si>
    <t>Alan Webb</t>
  </si>
  <si>
    <t>William Mier</t>
  </si>
  <si>
    <t>Lucas McCormick</t>
  </si>
  <si>
    <t>Jacob King</t>
  </si>
  <si>
    <t>Julia Webb</t>
  </si>
  <si>
    <t>Trenton Roth</t>
  </si>
  <si>
    <t>Josh Keenan</t>
  </si>
  <si>
    <t>Dwayne Miller</t>
  </si>
  <si>
    <t>Robert Overby</t>
  </si>
  <si>
    <t>Anne Lambert</t>
  </si>
  <si>
    <t>Ryan Raposo</t>
  </si>
  <si>
    <t>Jamaine Gordon</t>
  </si>
  <si>
    <t>Nikita Tatyanin</t>
  </si>
  <si>
    <t>Donald Heaven Jr.</t>
  </si>
  <si>
    <t>Per-Shawna Williams</t>
  </si>
  <si>
    <t>Harvey Simpson</t>
  </si>
  <si>
    <t>Nick Dodson</t>
  </si>
  <si>
    <t>Davonte Vanterpool</t>
  </si>
  <si>
    <t>Mike Lambert</t>
  </si>
  <si>
    <t>Paul Kurtz</t>
  </si>
  <si>
    <t>Joey Scott</t>
  </si>
  <si>
    <t>Kalesha Darisme</t>
  </si>
  <si>
    <t>Carlos Flores</t>
  </si>
  <si>
    <t>Ryan Meizoso</t>
  </si>
  <si>
    <t>Greg Barnes</t>
  </si>
  <si>
    <t>Therese Mosberg</t>
  </si>
  <si>
    <t>Taiwo Ariyo</t>
  </si>
  <si>
    <t>Oshin Hyman</t>
  </si>
  <si>
    <t>Virginia Strough</t>
  </si>
  <si>
    <t>Chelsi Woodruff</t>
  </si>
  <si>
    <t>Melissa Roberts</t>
  </si>
  <si>
    <t>Stephen Roberts, III</t>
  </si>
  <si>
    <t>Tony Hawkins</t>
  </si>
  <si>
    <t>James Frank</t>
  </si>
  <si>
    <t>Dominic Demeritte</t>
  </si>
  <si>
    <t>770-990-6124</t>
  </si>
  <si>
    <t>Chris Rogers</t>
  </si>
  <si>
    <t>Harry Lowe</t>
  </si>
  <si>
    <t>Vini Lima</t>
  </si>
  <si>
    <t>Carrie Willbur</t>
  </si>
  <si>
    <t>Kurt Wachtman</t>
  </si>
  <si>
    <t>Austin Brennan</t>
  </si>
  <si>
    <t>Josh White</t>
  </si>
  <si>
    <t>Doug Wollenburg</t>
  </si>
  <si>
    <t>Andy Knapp</t>
  </si>
  <si>
    <t>Katy Kiser</t>
  </si>
  <si>
    <t>Scott Gowan</t>
  </si>
  <si>
    <t>Joe Imhoff</t>
  </si>
  <si>
    <t>Jed Woodward</t>
  </si>
  <si>
    <t>Myles Hansen</t>
  </si>
  <si>
    <t>Mike Collins</t>
  </si>
  <si>
    <t>Matthew Kelley</t>
  </si>
  <si>
    <t>Jacob Whittaker</t>
  </si>
  <si>
    <t>Dominic Bolin</t>
  </si>
  <si>
    <t>Bryan Terry</t>
  </si>
  <si>
    <t>Troy Sullivan</t>
  </si>
  <si>
    <t>Jasmine Hurd</t>
  </si>
  <si>
    <t>Ben Bradley</t>
  </si>
  <si>
    <t>Tyler Straub</t>
  </si>
  <si>
    <t>Jimmie Hawthorne</t>
  </si>
  <si>
    <t>817-320-8056</t>
  </si>
  <si>
    <t>Laurell Wilson</t>
  </si>
  <si>
    <t>Kyle Rago</t>
  </si>
  <si>
    <t>Zontavius Johnson</t>
  </si>
  <si>
    <t>224-334-9581</t>
  </si>
  <si>
    <t>Dustin Blevins</t>
  </si>
  <si>
    <t>Rick Torres</t>
  </si>
  <si>
    <t>Anthony Kowalczyk</t>
  </si>
  <si>
    <t>Bob Brickman</t>
  </si>
  <si>
    <t>Jason Nagelkirk</t>
  </si>
  <si>
    <t>Leah Lisowski</t>
  </si>
  <si>
    <t>Deborah Murphy</t>
  </si>
  <si>
    <t>Jeff Chiapello</t>
  </si>
  <si>
    <t>Trevor Howard</t>
  </si>
  <si>
    <t>Ana Mendoza Pineda</t>
  </si>
  <si>
    <t>Arthur Stringham</t>
  </si>
  <si>
    <t>Austin Hatcher</t>
  </si>
  <si>
    <t>Danny Wilkerson</t>
  </si>
  <si>
    <t>616-260-1406</t>
  </si>
  <si>
    <t>Ryan Sommers</t>
  </si>
  <si>
    <t>Josh Petro</t>
  </si>
  <si>
    <t>Andre Moodie</t>
  </si>
  <si>
    <t>707-362-4484</t>
  </si>
  <si>
    <t>Rustin Nyce</t>
  </si>
  <si>
    <t>Lisa Voyles</t>
  </si>
  <si>
    <t>Suzette Rodriguez</t>
  </si>
  <si>
    <t>Mandi Lloyd</t>
  </si>
  <si>
    <t>Bobby Lloyd</t>
  </si>
  <si>
    <t>Ellis Gallion</t>
  </si>
  <si>
    <t>Brian Dewey</t>
  </si>
  <si>
    <t>Dan Heinig</t>
  </si>
  <si>
    <t>Dimitri Margaritidis</t>
  </si>
  <si>
    <t>Heather Plastow</t>
  </si>
  <si>
    <t>Kent Yoder</t>
  </si>
  <si>
    <t>Austin Roark</t>
  </si>
  <si>
    <t>765-419-6005</t>
  </si>
  <si>
    <t>Coby Bailey</t>
  </si>
  <si>
    <t>Destiny Copeland-Rolle</t>
  </si>
  <si>
    <t>Brooks Gerke</t>
  </si>
  <si>
    <t>Dale Gerke</t>
  </si>
  <si>
    <t>Cassie Smith</t>
  </si>
  <si>
    <t>Doug Edgar</t>
  </si>
  <si>
    <t>Alex Kluchki</t>
  </si>
  <si>
    <t>Brandon Bronzan</t>
  </si>
  <si>
    <t>Chauntiel Smith</t>
  </si>
  <si>
    <t>JW Maierle</t>
  </si>
  <si>
    <t>Ken Ciolek</t>
  </si>
  <si>
    <t>Samantha Edgar</t>
  </si>
  <si>
    <t>Wes Wheeler</t>
  </si>
  <si>
    <t>Justin Herbert</t>
  </si>
  <si>
    <t>Dominique Hudson</t>
  </si>
  <si>
    <t>Clay Washington</t>
  </si>
  <si>
    <t>Nate Wilson</t>
  </si>
  <si>
    <t>Cam Tiberg</t>
  </si>
  <si>
    <t>715-781-6105</t>
  </si>
  <si>
    <t>Tyler Gilbert</t>
  </si>
  <si>
    <t>Josh Colvin</t>
  </si>
  <si>
    <t>Jordan Fivecoate</t>
  </si>
  <si>
    <t>Grant Gaylor</t>
  </si>
  <si>
    <t>Nolan Talley</t>
  </si>
  <si>
    <t>Julian Wallace</t>
  </si>
  <si>
    <t>Robert Newlin</t>
  </si>
  <si>
    <t>Xavier Rahe</t>
  </si>
  <si>
    <t>Tim Hoeflinger</t>
  </si>
  <si>
    <t>Caleb Snyder</t>
  </si>
  <si>
    <t>Lauren Snyder</t>
  </si>
  <si>
    <t>Tim Schortgen</t>
  </si>
  <si>
    <t>Dalen Beck</t>
  </si>
  <si>
    <t>Jason Ewer</t>
  </si>
  <si>
    <t>Chris Coy</t>
  </si>
  <si>
    <t>Brody Beiler</t>
  </si>
  <si>
    <t>Luke Pohl</t>
  </si>
  <si>
    <t>Wes Kundo</t>
  </si>
  <si>
    <t>Katie Wise</t>
  </si>
  <si>
    <t>Nathan Dyer</t>
  </si>
  <si>
    <t>Mychal Vinson</t>
  </si>
  <si>
    <t>Devyn Mikell</t>
  </si>
  <si>
    <t>Kenny Franklin</t>
  </si>
  <si>
    <t>Presley Martin</t>
  </si>
  <si>
    <t>Courtney Kerr</t>
  </si>
  <si>
    <t>Jack Kegg</t>
  </si>
  <si>
    <t>Aaron Crawn</t>
  </si>
  <si>
    <t>Ariane Bell</t>
  </si>
  <si>
    <t>Buck Wright</t>
  </si>
  <si>
    <t>Craig Gillaspy</t>
  </si>
  <si>
    <t>Leah Singer</t>
  </si>
  <si>
    <t>Derek Gay</t>
  </si>
  <si>
    <t>Haley Anderson</t>
  </si>
  <si>
    <t>Gerry Conway</t>
  </si>
  <si>
    <t>Kristin Sommers</t>
  </si>
  <si>
    <t>Audrey Quinn</t>
  </si>
  <si>
    <t>Quinn White</t>
  </si>
  <si>
    <t>Connor Quinn</t>
  </si>
  <si>
    <t>Kris Hart</t>
  </si>
  <si>
    <t>Brendon Moody</t>
  </si>
  <si>
    <t>Riley Miessner</t>
  </si>
  <si>
    <t>David Martin</t>
  </si>
  <si>
    <t>Kalen Murray</t>
  </si>
  <si>
    <t>Bradley Johnson</t>
  </si>
  <si>
    <t>Jovaine Atkinson</t>
  </si>
  <si>
    <t>Corey Lyons</t>
  </si>
  <si>
    <t>Paddy Robb</t>
  </si>
  <si>
    <t>Craig Heynen</t>
  </si>
  <si>
    <t>Emilee Heynen</t>
  </si>
  <si>
    <t>Justin Pastoor</t>
  </si>
  <si>
    <t>Chris Ellens</t>
  </si>
  <si>
    <t>Jon De Haan</t>
  </si>
  <si>
    <t>Jesse Veenstra</t>
  </si>
  <si>
    <t>Nate Wolf</t>
  </si>
  <si>
    <t>Payton Mauldin</t>
  </si>
  <si>
    <t>Tom Shore</t>
  </si>
  <si>
    <t>Alexis Danner</t>
  </si>
  <si>
    <t>Miradieu Joseph</t>
  </si>
  <si>
    <t>Michelle Carrillo</t>
  </si>
  <si>
    <t>Nicole Mundy</t>
  </si>
  <si>
    <t>Raheema Westfall</t>
  </si>
  <si>
    <t>Frank Wallace</t>
  </si>
  <si>
    <t>Caden Sussex</t>
  </si>
  <si>
    <t>Stan Simpson</t>
  </si>
  <si>
    <t>Garret Ehlers</t>
  </si>
  <si>
    <t>Hope Morken</t>
  </si>
  <si>
    <t>Jon Andersen</t>
  </si>
  <si>
    <t>Dan Rolling</t>
  </si>
  <si>
    <t>Ray Varner</t>
  </si>
  <si>
    <t>Ryan Scheckel</t>
  </si>
  <si>
    <t>Lillie Franks</t>
  </si>
  <si>
    <t>Aubrie Vander Wilt</t>
  </si>
  <si>
    <t>Jerry Sikkema</t>
  </si>
  <si>
    <t>Connor Christophersen</t>
  </si>
  <si>
    <t>Luke Nickelson</t>
  </si>
  <si>
    <t>Jeff Barker</t>
  </si>
  <si>
    <t>Andrea Albert</t>
  </si>
  <si>
    <t>Trevor Albert</t>
  </si>
  <si>
    <t>Scott Bahrke</t>
  </si>
  <si>
    <t>Landry Canfield</t>
  </si>
  <si>
    <t>Scott Phelps</t>
  </si>
  <si>
    <t>Brian Tooker</t>
  </si>
  <si>
    <t>Marlon Haverdink</t>
  </si>
  <si>
    <t>Jens Christensen</t>
  </si>
  <si>
    <t>Tyler Kallemeyn</t>
  </si>
  <si>
    <t>Mike Gille</t>
  </si>
  <si>
    <t>Tyler Mulder</t>
  </si>
  <si>
    <t>Dan Zeimet</t>
  </si>
  <si>
    <t>Shannon Reschke</t>
  </si>
  <si>
    <t>Beth Jansen</t>
  </si>
  <si>
    <t>Chase Bennett</t>
  </si>
  <si>
    <t>Nolan Reynolds</t>
  </si>
  <si>
    <t>Janna Langrell</t>
  </si>
  <si>
    <t>909-573-2003</t>
  </si>
  <si>
    <t>Bryce Paulsen</t>
  </si>
  <si>
    <t>Trevor Gorwin</t>
  </si>
  <si>
    <t>714-833-3257</t>
  </si>
  <si>
    <t>Showalter Johnson</t>
  </si>
  <si>
    <t>Bob Schertz</t>
  </si>
  <si>
    <t>Victoria Vinokur</t>
  </si>
  <si>
    <t>Caleb Silver</t>
  </si>
  <si>
    <t>Zuva Bvekerwa</t>
  </si>
  <si>
    <t>Caleb Drake</t>
  </si>
  <si>
    <t>Christina Fortenberry</t>
  </si>
  <si>
    <t>Braeden Manley</t>
  </si>
  <si>
    <t>Deverius Brown</t>
  </si>
  <si>
    <t>Bobby Breon</t>
  </si>
  <si>
    <t>Ashley Turpin</t>
  </si>
  <si>
    <t>Maxx Bradley</t>
  </si>
  <si>
    <t>Val Schirmer</t>
  </si>
  <si>
    <t>Annika Franken</t>
  </si>
  <si>
    <t>Jacob Connealy</t>
  </si>
  <si>
    <t>Peyton Hajok</t>
  </si>
  <si>
    <t>Jacob Cofer</t>
  </si>
  <si>
    <t>MIke Lynam</t>
  </si>
  <si>
    <t>Daylon Smith</t>
  </si>
  <si>
    <t>Chris Yoder</t>
  </si>
  <si>
    <t>Julio Martinez</t>
  </si>
  <si>
    <t>Katelyn Wilson</t>
  </si>
  <si>
    <t>Henry Brun</t>
  </si>
  <si>
    <t>K'Ron Sherald</t>
  </si>
  <si>
    <t>Tracy Jex</t>
  </si>
  <si>
    <t>Trevor Biedron</t>
  </si>
  <si>
    <t>Josh Fulmer</t>
  </si>
  <si>
    <t>Kyle Hiser</t>
  </si>
  <si>
    <t>Garrett Young</t>
  </si>
  <si>
    <t>Shaquelle Lewis</t>
  </si>
  <si>
    <t>Jamie Kootz</t>
  </si>
  <si>
    <t>Tabetha Deines</t>
  </si>
  <si>
    <t>Jeremy Gathright</t>
  </si>
  <si>
    <t>Alex Sherer</t>
  </si>
  <si>
    <t>EJ Daffin</t>
  </si>
  <si>
    <t>Hannah Showalter</t>
  </si>
  <si>
    <t>Bri Sansoucie</t>
  </si>
  <si>
    <t>John Purvis</t>
  </si>
  <si>
    <t>Anthony Yates</t>
  </si>
  <si>
    <t>Nathan Houser</t>
  </si>
  <si>
    <t>Devan Sawyerr</t>
  </si>
  <si>
    <t>Jared Seckel</t>
  </si>
  <si>
    <t>Jim Whittaker</t>
  </si>
  <si>
    <t>Drew Loukota</t>
  </si>
  <si>
    <t>Darchelle Welch</t>
  </si>
  <si>
    <t>Joe Corbin</t>
  </si>
  <si>
    <t>Clarence Anderson</t>
  </si>
  <si>
    <t>Shane Brookshire</t>
  </si>
  <si>
    <t>Nathan Jones</t>
  </si>
  <si>
    <t>Mason Blevins</t>
  </si>
  <si>
    <t>Emily Blevins</t>
  </si>
  <si>
    <t>Trajen Smith</t>
  </si>
  <si>
    <t>Aaron Yoder</t>
  </si>
  <si>
    <t>JoJuan Thompson</t>
  </si>
  <si>
    <t>Alstin Benton</t>
  </si>
  <si>
    <t>Falk Thieme</t>
  </si>
  <si>
    <t>208-750-8630</t>
  </si>
  <si>
    <t>Erin Merkley</t>
  </si>
  <si>
    <t>Cecilia Benton</t>
  </si>
  <si>
    <t>Dylan Biedron</t>
  </si>
  <si>
    <t>Nolan Ryan</t>
  </si>
  <si>
    <t>636-219-6372</t>
  </si>
  <si>
    <t>Mark Noel</t>
  </si>
  <si>
    <t>Luke Skinner</t>
  </si>
  <si>
    <t>Hunter Mason</t>
  </si>
  <si>
    <t>Ranard Adkison</t>
  </si>
  <si>
    <t>Mark Miller</t>
  </si>
  <si>
    <t>Chase Bulten</t>
  </si>
  <si>
    <t>Camryn Snapp</t>
  </si>
  <si>
    <t>Anthony Mirones</t>
  </si>
  <si>
    <t>Steven Breathett, Sr.</t>
  </si>
  <si>
    <t>Dodd Dixon</t>
  </si>
  <si>
    <t>Anthony Thompson</t>
  </si>
  <si>
    <t>Alexia DeHaven</t>
  </si>
  <si>
    <t>Hunter Wethington</t>
  </si>
  <si>
    <t>Jay Walls</t>
  </si>
  <si>
    <t>Lauren Kundert</t>
  </si>
  <si>
    <t>Clyde Dean</t>
  </si>
  <si>
    <t>Marcus Johnson</t>
  </si>
  <si>
    <t>Chris Jelks</t>
  </si>
  <si>
    <t>David Espinoza</t>
  </si>
  <si>
    <t>Bradley Sowder</t>
  </si>
  <si>
    <t>Cody Durbin</t>
  </si>
  <si>
    <t>Derek White</t>
  </si>
  <si>
    <t>James Overholser</t>
  </si>
  <si>
    <t>Nile Legania</t>
  </si>
  <si>
    <t>Brandon Scruggs</t>
  </si>
  <si>
    <t>Geoff Masanet</t>
  </si>
  <si>
    <t>Stephen Kindell</t>
  </si>
  <si>
    <t>Yhann Plummer</t>
  </si>
  <si>
    <t>Amber Parks</t>
  </si>
  <si>
    <t>Andrew Kidd</t>
  </si>
  <si>
    <t>Darrick Williams</t>
  </si>
  <si>
    <t>Mike Wojciakowski</t>
  </si>
  <si>
    <t>Neil Reilly</t>
  </si>
  <si>
    <t>Brian Bolton</t>
  </si>
  <si>
    <t>Matt Burton</t>
  </si>
  <si>
    <t>Nick Thelen</t>
  </si>
  <si>
    <t>Kevin Winne</t>
  </si>
  <si>
    <t>Vernon Davis</t>
  </si>
  <si>
    <t>Serafin Llerena</t>
  </si>
  <si>
    <t>Bart Simpson</t>
  </si>
  <si>
    <t>Nick Yeck</t>
  </si>
  <si>
    <t>Andy Wright</t>
  </si>
  <si>
    <t>Jason Schalk</t>
  </si>
  <si>
    <t>Gabby Wittenbach</t>
  </si>
  <si>
    <t>Jason Luke</t>
  </si>
  <si>
    <t>Paul Koutz</t>
  </si>
  <si>
    <t>616-340-7071</t>
  </si>
  <si>
    <t>Wesley Brightmon</t>
  </si>
  <si>
    <t>Matthew Kimball</t>
  </si>
  <si>
    <t>Adriel Morgan</t>
  </si>
  <si>
    <t>Kenan Swihart</t>
  </si>
  <si>
    <t>Jasmine Wilks</t>
  </si>
  <si>
    <t>Maliea May</t>
  </si>
  <si>
    <t>Maria Rybk</t>
  </si>
  <si>
    <t>Jimmy Crabill</t>
  </si>
  <si>
    <t>Antonio Combs</t>
  </si>
  <si>
    <t>Mikaela Latnie</t>
  </si>
  <si>
    <t>Stacy Latnie</t>
  </si>
  <si>
    <t>Abrianna Debono</t>
  </si>
  <si>
    <t>Olivia Rice</t>
  </si>
  <si>
    <t>Julius Koger</t>
  </si>
  <si>
    <t>Patrick Daugherty</t>
  </si>
  <si>
    <t>Calvin Sullis</t>
  </si>
  <si>
    <t>Emma Fickel</t>
  </si>
  <si>
    <t>Dylan Bole</t>
  </si>
  <si>
    <t>Nikole Sargent</t>
  </si>
  <si>
    <t>Johann Jeremiah</t>
  </si>
  <si>
    <t>Matt Gipple</t>
  </si>
  <si>
    <t>Allison Nimtz</t>
  </si>
  <si>
    <t>Brandon Lewis</t>
  </si>
  <si>
    <t>Kirk Richards</t>
  </si>
  <si>
    <t>Kameron Mills</t>
  </si>
  <si>
    <t>Bryan Burk</t>
  </si>
  <si>
    <t>Kari Goorhouse</t>
  </si>
  <si>
    <t>Mark Koepf</t>
  </si>
  <si>
    <t>Emma Pachulski</t>
  </si>
  <si>
    <t>Brad Vancalbergh</t>
  </si>
  <si>
    <t>Phillip Laney</t>
  </si>
  <si>
    <t>Damien Brigham</t>
  </si>
  <si>
    <t>Venecca Green</t>
  </si>
  <si>
    <t>Ryan McKenzie</t>
  </si>
  <si>
    <t>Malcolm Dias</t>
  </si>
  <si>
    <t>Je'Kel Smith</t>
  </si>
  <si>
    <t>Tyler Sloan</t>
  </si>
  <si>
    <t>Kailey Johnson</t>
  </si>
  <si>
    <t>Kenny Anderson</t>
  </si>
  <si>
    <t>Makenzie Larkin</t>
  </si>
  <si>
    <t>Brennan Cape</t>
  </si>
  <si>
    <t>Nadia Fanjul Sanchez-Porro</t>
  </si>
  <si>
    <t>Mason McCaleb</t>
  </si>
  <si>
    <t>Ryan Bontz</t>
  </si>
  <si>
    <t>Hunter Davis</t>
  </si>
  <si>
    <t>Justin Seaton</t>
  </si>
  <si>
    <t>Brandon Staley</t>
  </si>
  <si>
    <t>Luke Stoffel</t>
  </si>
  <si>
    <t>Tiah Cupp</t>
  </si>
  <si>
    <t>Coltin Morrow</t>
  </si>
  <si>
    <t>Joshua Reed</t>
  </si>
  <si>
    <t>Darnez Stokes</t>
  </si>
  <si>
    <t>Proleine Williams</t>
  </si>
  <si>
    <t>Mayson DeRousse</t>
  </si>
  <si>
    <t>Blake Thebeau</t>
  </si>
  <si>
    <t>Gracie Kopala</t>
  </si>
  <si>
    <t>Luara Baracaldo</t>
  </si>
  <si>
    <t>Dragan Omcikus</t>
  </si>
  <si>
    <t>Filip Petrovic</t>
  </si>
  <si>
    <t>Jerry McQueen</t>
  </si>
  <si>
    <t>Trey Peugeot</t>
  </si>
  <si>
    <t>Scott Roberts</t>
  </si>
  <si>
    <t>Steve Lucito</t>
  </si>
  <si>
    <t>Rikki Hacker</t>
  </si>
  <si>
    <t>Jamal Butler</t>
  </si>
  <si>
    <t>Laura Padgett</t>
  </si>
  <si>
    <t>Ronald Stallard</t>
  </si>
  <si>
    <t>Maurice Lewis</t>
  </si>
  <si>
    <t>314-723-0827</t>
  </si>
  <si>
    <t>Liz Rydell</t>
  </si>
  <si>
    <t>309-948-1664</t>
  </si>
  <si>
    <t>Tim Cary</t>
  </si>
  <si>
    <t>Anthony Stockton</t>
  </si>
  <si>
    <t>Mike Bhat</t>
  </si>
  <si>
    <t>Greg Keeler</t>
  </si>
  <si>
    <t>Harry Clark</t>
  </si>
  <si>
    <t>Jimmy Stanton</t>
  </si>
  <si>
    <t>Shannon Flynn</t>
  </si>
  <si>
    <t>Layne Davies</t>
  </si>
  <si>
    <t>Chuck Merrifield</t>
  </si>
  <si>
    <t>Felisha Johnson</t>
  </si>
  <si>
    <t>Jacob Sundberg</t>
  </si>
  <si>
    <t>Alex Oddy</t>
  </si>
  <si>
    <t>Jackson Duffey</t>
  </si>
  <si>
    <t>Elijah Barkell</t>
  </si>
  <si>
    <t>Mike McLean</t>
  </si>
  <si>
    <t>Taylor Grove</t>
  </si>
  <si>
    <t>Tony Arntson</t>
  </si>
  <si>
    <t>Alan Cress</t>
  </si>
  <si>
    <t>Craig Christians</t>
  </si>
  <si>
    <t>Matt Musiel</t>
  </si>
  <si>
    <t>Matt Beisel</t>
  </si>
  <si>
    <t>Darien Semedo</t>
  </si>
  <si>
    <t>Ed McLaughlin</t>
  </si>
  <si>
    <t>Jason Berry</t>
  </si>
  <si>
    <t>Mark Samuels</t>
  </si>
  <si>
    <t>Ed Fye</t>
  </si>
  <si>
    <t>Brad Jenny</t>
  </si>
  <si>
    <t>Dustin Llewellyn</t>
  </si>
  <si>
    <t>Ryan Dorshorst</t>
  </si>
  <si>
    <t>Zach Lurz</t>
  </si>
  <si>
    <t>Patrick Grossrode</t>
  </si>
  <si>
    <t>Logan Hammond</t>
  </si>
  <si>
    <t>Tim Jasnoch</t>
  </si>
  <si>
    <t>Ken Marvin</t>
  </si>
  <si>
    <t>Andy McCallister</t>
  </si>
  <si>
    <t>Mario Parnell</t>
  </si>
  <si>
    <t>Annika Pingel</t>
  </si>
  <si>
    <t>Lauren Tamayo</t>
  </si>
  <si>
    <t>Nick Thixton</t>
  </si>
  <si>
    <t>Zac Osgood</t>
  </si>
  <si>
    <t>Claudia Chirila</t>
  </si>
  <si>
    <t>Ryan Mahoney</t>
  </si>
  <si>
    <t>Dave McNeel</t>
  </si>
  <si>
    <t>Luke Mahoney</t>
  </si>
  <si>
    <t>Daniel Gerber</t>
  </si>
  <si>
    <t>Dylan Eblen</t>
  </si>
  <si>
    <t>Joel Leindecker</t>
  </si>
  <si>
    <t>Matt Maltby</t>
  </si>
  <si>
    <t>Justin Carver</t>
  </si>
  <si>
    <t>806-477-2435</t>
  </si>
  <si>
    <t>Josh Nething</t>
  </si>
  <si>
    <t>970-596-9613</t>
  </si>
  <si>
    <t>Jacob Simms</t>
  </si>
  <si>
    <t>Ali Ray</t>
  </si>
  <si>
    <t>Holland McCoy</t>
  </si>
  <si>
    <t>Shayne Wittkopp</t>
  </si>
  <si>
    <t>Tanner Gust</t>
  </si>
  <si>
    <t>Kadin Neppl</t>
  </si>
  <si>
    <t>Gabriel Trevino</t>
  </si>
  <si>
    <t>Jarvis Jelen</t>
  </si>
  <si>
    <t>Connor Salisbury</t>
  </si>
  <si>
    <t>Kathryn Lemm</t>
  </si>
  <si>
    <t>Sam Kludt</t>
  </si>
  <si>
    <t>Laquone Robinson</t>
  </si>
  <si>
    <t>Louis Leon</t>
  </si>
  <si>
    <t>Taryn Brown</t>
  </si>
  <si>
    <t>James Rollins</t>
  </si>
  <si>
    <t>Jake Arnold</t>
  </si>
  <si>
    <t>Juan Scott</t>
  </si>
  <si>
    <t>Cheryl McLean</t>
  </si>
  <si>
    <t>Kyle Abney</t>
  </si>
  <si>
    <t>Shawn Morgan</t>
  </si>
  <si>
    <t>Mike Ryder</t>
  </si>
  <si>
    <t>Simon Taylor</t>
  </si>
  <si>
    <t>River Collins</t>
  </si>
  <si>
    <t>Chester Mientkiewicz</t>
  </si>
  <si>
    <t>Monica Caldwell</t>
  </si>
  <si>
    <t>Evan Caldwell</t>
  </si>
  <si>
    <t>Acacia May</t>
  </si>
  <si>
    <t>Conner Flynn</t>
  </si>
  <si>
    <t>Todd Eastham</t>
  </si>
  <si>
    <t>Mason Blizzard</t>
  </si>
  <si>
    <t>Noah Wood</t>
  </si>
  <si>
    <t>Tucker Markko</t>
  </si>
  <si>
    <t>Matt Paxton</t>
  </si>
  <si>
    <t>Kyle Lightner</t>
  </si>
  <si>
    <t>Eric Weber</t>
  </si>
  <si>
    <t>Paul Close</t>
  </si>
  <si>
    <t>Wayne Lawrence, Jr.</t>
  </si>
  <si>
    <t>James Hilliard, Jr.</t>
  </si>
  <si>
    <t>Bullet Hall</t>
  </si>
  <si>
    <t>Stacey Brown</t>
  </si>
  <si>
    <t>Andrew Leahey</t>
  </si>
  <si>
    <t>Yazmine Wright</t>
  </si>
  <si>
    <t>Joe Garcia</t>
  </si>
  <si>
    <t>Cyrus Hall</t>
  </si>
  <si>
    <t>Brandon Ebelhar</t>
  </si>
  <si>
    <t>Charlie Young</t>
  </si>
  <si>
    <t>Clement Martin-Dardaine</t>
  </si>
  <si>
    <t>Dutch Burns</t>
  </si>
  <si>
    <t>Matt Parent</t>
  </si>
  <si>
    <t>Kevin Ritter</t>
  </si>
  <si>
    <t>Brian Worthington</t>
  </si>
  <si>
    <t>Kyle Will</t>
  </si>
  <si>
    <t>Mike Dotson</t>
  </si>
  <si>
    <t>Jaron Carter</t>
  </si>
  <si>
    <t>Dan Umenhoffer</t>
  </si>
  <si>
    <t>Megan Dean</t>
  </si>
  <si>
    <t>Aaron Lamb</t>
  </si>
  <si>
    <t>Mayah Pappas</t>
  </si>
  <si>
    <t>Whitney Lindsey</t>
  </si>
  <si>
    <t>Sierra Janikowski</t>
  </si>
  <si>
    <t>Fredrick Kruse</t>
  </si>
  <si>
    <t>Kaitlin Cook</t>
  </si>
  <si>
    <t>George Walcott</t>
  </si>
  <si>
    <t>Todd Bos</t>
  </si>
  <si>
    <t>Stuart Eagon</t>
  </si>
  <si>
    <t>Brent Seidler</t>
  </si>
  <si>
    <t>Erika McCarthy</t>
  </si>
  <si>
    <t>Sean McCarthy</t>
  </si>
  <si>
    <t>Kelly Holding</t>
  </si>
  <si>
    <t>Joe Brogdon</t>
  </si>
  <si>
    <t>TJ Davis</t>
  </si>
  <si>
    <t>Hunter Nichols</t>
  </si>
  <si>
    <t>Ben Welch</t>
  </si>
  <si>
    <t>Dirk Bortz</t>
  </si>
  <si>
    <t>Connor Bracken</t>
  </si>
  <si>
    <t>Bob Heitstuman</t>
  </si>
  <si>
    <t>Mike Anderson</t>
  </si>
  <si>
    <t>Bill Reinhard</t>
  </si>
  <si>
    <t>Hunter Drops</t>
  </si>
  <si>
    <t>Grier Gatlin</t>
  </si>
  <si>
    <t>Thomas Hoak</t>
  </si>
  <si>
    <t>Joseph Dotson</t>
  </si>
  <si>
    <t>Ben Barber</t>
  </si>
  <si>
    <t>Christina Whitney</t>
  </si>
  <si>
    <t>Kris Wilde</t>
  </si>
  <si>
    <t>DJ Wilde</t>
  </si>
  <si>
    <t>610-451-4076</t>
  </si>
  <si>
    <t>Tanner Graham</t>
  </si>
  <si>
    <t>Cornell Sneed</t>
  </si>
  <si>
    <t>Benny Morgan</t>
  </si>
  <si>
    <t>John Sparks</t>
  </si>
  <si>
    <t>Rusty Shealy</t>
  </si>
  <si>
    <t>Michael Parrish</t>
  </si>
  <si>
    <t>Milton Bell</t>
  </si>
  <si>
    <t>Jannai Maxwell</t>
  </si>
  <si>
    <t>239-338-7180</t>
  </si>
  <si>
    <t>Jeffrey Hughes</t>
  </si>
  <si>
    <t>Alex Glover</t>
  </si>
  <si>
    <t>605-690-6611</t>
  </si>
  <si>
    <t>Caleb Sayler</t>
  </si>
  <si>
    <t>Zachary Haugen</t>
  </si>
  <si>
    <t>Taylor Hauge</t>
  </si>
  <si>
    <t>605-695-4836</t>
  </si>
  <si>
    <t>Shandon Reitzell</t>
  </si>
  <si>
    <t>D'Artist Williams</t>
  </si>
  <si>
    <t>605-291-6892</t>
  </si>
  <si>
    <t>Caden Milmine</t>
  </si>
  <si>
    <t>Ryan Chase</t>
  </si>
  <si>
    <t>Donovan Breckinridge</t>
  </si>
  <si>
    <t>Dre Litsey</t>
  </si>
  <si>
    <t>Dan Fitzsimmons</t>
  </si>
  <si>
    <t>Delwin Potter</t>
  </si>
  <si>
    <t>Seth Wiebelhaus</t>
  </si>
  <si>
    <t>Wes Bradshaw</t>
  </si>
  <si>
    <t>Jasper Wilson</t>
  </si>
  <si>
    <t>Atsu Nyamadi</t>
  </si>
  <si>
    <t>William Akuka</t>
  </si>
  <si>
    <t>Jacob Patton</t>
  </si>
  <si>
    <t>Cecilia Francis Amou-Berry</t>
  </si>
  <si>
    <t>J Hall</t>
  </si>
  <si>
    <t>Brad Jones</t>
  </si>
  <si>
    <t>Madelyn Bright</t>
  </si>
  <si>
    <t>Chris Layne</t>
  </si>
  <si>
    <t>Byron Kramer</t>
  </si>
  <si>
    <t>Michael Basuini</t>
  </si>
  <si>
    <t>Justin Watson</t>
  </si>
  <si>
    <t>Dillon Dawson</t>
  </si>
  <si>
    <t>Royce Dennis</t>
  </si>
  <si>
    <t>Jeremy Pratt</t>
  </si>
  <si>
    <t>Jasmine Abbit</t>
  </si>
  <si>
    <t>Robert Herrera</t>
  </si>
  <si>
    <t>Maddie Lynch</t>
  </si>
  <si>
    <t>Monte Thompson</t>
  </si>
  <si>
    <t>David Cox</t>
  </si>
  <si>
    <t>Mark Brady</t>
  </si>
  <si>
    <t>D'Morris Smith</t>
  </si>
  <si>
    <t>Champagne Bell</t>
  </si>
  <si>
    <t>LaDavey Merriweather</t>
  </si>
  <si>
    <t>Vancia Foley</t>
  </si>
  <si>
    <t>Jose Zarate</t>
  </si>
  <si>
    <t>Marlon Baugh</t>
  </si>
  <si>
    <t>David Lawrence Jr.</t>
  </si>
  <si>
    <t>Duke Kicinski</t>
  </si>
  <si>
    <t>Doc Patton</t>
  </si>
  <si>
    <t>Knashia Dawson</t>
  </si>
  <si>
    <t>Nicholas Douglas</t>
  </si>
  <si>
    <t>Jace Sanchez</t>
  </si>
  <si>
    <t>John Green</t>
  </si>
  <si>
    <t>Giovanni Gutierrez</t>
  </si>
  <si>
    <t>Chris McConnell</t>
  </si>
  <si>
    <t>Dale Joseph</t>
  </si>
  <si>
    <t>340-474-6077</t>
  </si>
  <si>
    <t>Jacob Key</t>
  </si>
  <si>
    <t>Mark White</t>
  </si>
  <si>
    <t>Joel Pearson</t>
  </si>
  <si>
    <t>Josh Beam</t>
  </si>
  <si>
    <t>Katie Burnett</t>
  </si>
  <si>
    <t>Cory Jenkins</t>
  </si>
  <si>
    <t>Mark Mandi</t>
  </si>
  <si>
    <t>Alison Mandi</t>
  </si>
  <si>
    <t>Moreland Anderson</t>
  </si>
  <si>
    <t>Emily Campbell</t>
  </si>
  <si>
    <t>Erica Cox</t>
  </si>
  <si>
    <t>Fred Luke</t>
  </si>
  <si>
    <t>Jordan Hosey</t>
  </si>
  <si>
    <t>Bryce Childers</t>
  </si>
  <si>
    <t>Kody Michaels</t>
  </si>
  <si>
    <t>Devon Montgomery</t>
  </si>
  <si>
    <t>Justin McKnight</t>
  </si>
  <si>
    <t>Nick Pergande</t>
  </si>
  <si>
    <t>Marcia Taddy</t>
  </si>
  <si>
    <t>name</t>
  </si>
  <si>
    <t>state</t>
  </si>
  <si>
    <t>city</t>
  </si>
  <si>
    <t>region</t>
  </si>
  <si>
    <t>conference</t>
  </si>
  <si>
    <t>divison</t>
  </si>
  <si>
    <t>governing body</t>
  </si>
  <si>
    <t>ipeds_nces_id</t>
  </si>
  <si>
    <t>religious_affiliation</t>
  </si>
  <si>
    <t>average_gpa</t>
  </si>
  <si>
    <t>us_news_ranking_national_2018</t>
  </si>
  <si>
    <t>us_news_ranking_liberal_arts_2018</t>
  </si>
  <si>
    <t>majors_offered_url</t>
  </si>
  <si>
    <t>sat_ebrw_25th</t>
  </si>
  <si>
    <t>sat_ebrw_75th</t>
  </si>
  <si>
    <t>sat_math_25th</t>
  </si>
  <si>
    <t>sat_math_75th</t>
  </si>
  <si>
    <t>act_composite_25th</t>
  </si>
  <si>
    <t>act_composite_75th</t>
  </si>
  <si>
    <t>acceptance_rate_pct</t>
  </si>
  <si>
    <t>D1</t>
  </si>
  <si>
    <t>NCAA</t>
  </si>
  <si>
    <t>430</t>
  </si>
  <si>
    <t>520</t>
  </si>
  <si>
    <t>410</t>
  </si>
  <si>
    <t>500</t>
  </si>
  <si>
    <t>15</t>
  </si>
  <si>
    <t>438</t>
  </si>
  <si>
    <t>531</t>
  </si>
  <si>
    <t>406</t>
  </si>
  <si>
    <t>518</t>
  </si>
  <si>
    <t>590</t>
  </si>
  <si>
    <t>650</t>
  </si>
  <si>
    <t>570</t>
  </si>
  <si>
    <t>670</t>
  </si>
  <si>
    <t>31</t>
  </si>
  <si>
    <t>420</t>
  </si>
  <si>
    <t>530</t>
  </si>
  <si>
    <t>540</t>
  </si>
  <si>
    <t>24</t>
  </si>
  <si>
    <t>640</t>
  </si>
  <si>
    <t>600</t>
  </si>
  <si>
    <t>475</t>
  </si>
  <si>
    <t>565</t>
  </si>
  <si>
    <t>460</t>
  </si>
  <si>
    <t>660</t>
  </si>
  <si>
    <t>503</t>
  </si>
  <si>
    <t>610</t>
  </si>
  <si>
    <t>480</t>
  </si>
  <si>
    <t>580</t>
  </si>
  <si>
    <t>550</t>
  </si>
  <si>
    <t>19</t>
  </si>
  <si>
    <t>35</t>
  </si>
  <si>
    <t>690</t>
  </si>
  <si>
    <t>630</t>
  </si>
  <si>
    <t>470</t>
  </si>
  <si>
    <t>400</t>
  </si>
  <si>
    <t>720</t>
  </si>
  <si>
    <t>450</t>
  </si>
  <si>
    <t>560</t>
  </si>
  <si>
    <t>440</t>
  </si>
  <si>
    <t>16</t>
  </si>
  <si>
    <t>510</t>
  </si>
  <si>
    <t>620</t>
  </si>
  <si>
    <t>22</t>
  </si>
  <si>
    <t>17</t>
  </si>
  <si>
    <t>623</t>
  </si>
  <si>
    <t>700</t>
  </si>
  <si>
    <t>750</t>
  </si>
  <si>
    <t>770</t>
  </si>
  <si>
    <t>800</t>
  </si>
  <si>
    <t>740</t>
  </si>
  <si>
    <t>790</t>
  </si>
  <si>
    <t>730</t>
  </si>
  <si>
    <t>680</t>
  </si>
  <si>
    <t>710</t>
  </si>
  <si>
    <t>490</t>
  </si>
  <si>
    <t>780</t>
  </si>
  <si>
    <t>390</t>
  </si>
  <si>
    <t>760</t>
  </si>
  <si>
    <t>330</t>
  </si>
  <si>
    <t>453</t>
  </si>
  <si>
    <t>498</t>
  </si>
  <si>
    <t>533</t>
  </si>
  <si>
    <t>13</t>
  </si>
  <si>
    <t>495</t>
  </si>
  <si>
    <t>635</t>
  </si>
  <si>
    <t>505</t>
  </si>
  <si>
    <t>618</t>
  </si>
  <si>
    <t>465</t>
  </si>
  <si>
    <t>508</t>
  </si>
  <si>
    <t>478</t>
  </si>
  <si>
    <t>693</t>
  </si>
  <si>
    <t>625</t>
  </si>
  <si>
    <t>463</t>
  </si>
  <si>
    <t>455</t>
  </si>
  <si>
    <t>653</t>
  </si>
  <si>
    <t>473</t>
  </si>
  <si>
    <t>University of Texas - Rio Grande Valley</t>
  </si>
  <si>
    <t>No</t>
  </si>
  <si>
    <t>le</t>
  </si>
  <si>
    <t>753</t>
  </si>
  <si>
    <t>555</t>
  </si>
  <si>
    <t>DII</t>
  </si>
  <si>
    <t>615</t>
  </si>
  <si>
    <t>435</t>
  </si>
  <si>
    <t>380</t>
  </si>
  <si>
    <t>360</t>
  </si>
  <si>
    <t>395</t>
  </si>
  <si>
    <t>437</t>
  </si>
  <si>
    <t>631</t>
  </si>
  <si>
    <t>434</t>
  </si>
  <si>
    <t>646</t>
  </si>
  <si>
    <t>723</t>
  </si>
  <si>
    <t>445</t>
  </si>
  <si>
    <t>562</t>
  </si>
  <si>
    <t>598</t>
  </si>
  <si>
    <t>525</t>
  </si>
  <si>
    <t>583</t>
  </si>
  <si>
    <t>568</t>
  </si>
  <si>
    <t>483</t>
  </si>
  <si>
    <t>535</t>
  </si>
  <si>
    <t>588</t>
  </si>
  <si>
    <t>665</t>
  </si>
  <si>
    <t>613</t>
  </si>
  <si>
    <t>593</t>
  </si>
  <si>
    <t>370</t>
  </si>
  <si>
    <t>515</t>
  </si>
  <si>
    <t>545</t>
  </si>
  <si>
    <t>DIII</t>
  </si>
  <si>
    <t>585</t>
  </si>
  <si>
    <t>385</t>
  </si>
  <si>
    <t>405</t>
  </si>
  <si>
    <t>553</t>
  </si>
  <si>
    <t>528</t>
  </si>
  <si>
    <t>603</t>
  </si>
  <si>
    <t>548</t>
  </si>
  <si>
    <t>683</t>
  </si>
  <si>
    <t>788</t>
  </si>
  <si>
    <t>408</t>
  </si>
  <si>
    <t>458</t>
  </si>
  <si>
    <t>543</t>
  </si>
  <si>
    <t>415</t>
  </si>
  <si>
    <t>523</t>
  </si>
  <si>
    <t>488</t>
  </si>
  <si>
    <t>Massachusetts State Collegiate Athletic Conference (MASCAC)</t>
  </si>
  <si>
    <t>595</t>
  </si>
  <si>
    <t>467</t>
  </si>
  <si>
    <t>Minnesota Intercollegiate Athletic Conference (MIAC)</t>
  </si>
  <si>
    <t>538</t>
  </si>
  <si>
    <t>485</t>
  </si>
  <si>
    <t>638</t>
  </si>
  <si>
    <t>578</t>
  </si>
  <si>
    <t>643</t>
  </si>
  <si>
    <t>628</t>
  </si>
  <si>
    <t>459</t>
  </si>
  <si>
    <t>451</t>
  </si>
  <si>
    <t>561</t>
  </si>
  <si>
    <t>575</t>
  </si>
  <si>
    <t>687</t>
  </si>
  <si>
    <t>673</t>
  </si>
  <si>
    <t>705</t>
  </si>
  <si>
    <t>688</t>
  </si>
  <si>
    <t>554</t>
  </si>
  <si>
    <t>Not</t>
  </si>
  <si>
    <t>ble</t>
  </si>
  <si>
    <t>NWAC</t>
  </si>
  <si>
    <t>476</t>
  </si>
  <si>
    <t>425</t>
  </si>
  <si>
    <t>605</t>
  </si>
  <si>
    <t>324</t>
  </si>
  <si>
    <t>522</t>
  </si>
  <si>
    <t>270</t>
  </si>
  <si>
    <t>512</t>
  </si>
  <si>
    <t>574</t>
  </si>
  <si>
    <t>452</t>
  </si>
  <si>
    <t>563</t>
  </si>
  <si>
    <t>320</t>
  </si>
  <si>
    <t>482</t>
  </si>
  <si>
    <t>433</t>
  </si>
  <si>
    <t>215</t>
  </si>
  <si>
    <t>669</t>
  </si>
  <si>
    <t>225</t>
  </si>
  <si>
    <t>514</t>
  </si>
  <si>
    <t>655</t>
  </si>
  <si>
    <t>558</t>
  </si>
  <si>
    <t>532</t>
  </si>
  <si>
    <t>300</t>
  </si>
  <si>
    <t>383</t>
  </si>
  <si>
    <t>full_name</t>
  </si>
  <si>
    <t>twitter_profile</t>
  </si>
  <si>
    <t>linkedin_profile</t>
  </si>
  <si>
    <t>instagram_profile</t>
  </si>
  <si>
    <t>primary_specialty</t>
  </si>
  <si>
    <t>Myra Hawkins</t>
  </si>
  <si>
    <t xml:space="preserve">AC Titus has been removed. </t>
  </si>
  <si>
    <t xml:space="preserve">AC Josh has been removed. </t>
  </si>
  <si>
    <t xml:space="preserve">AC Tabarie has been removed. </t>
  </si>
  <si>
    <t xml:space="preserve">AC Jordan has been removed. </t>
  </si>
  <si>
    <t xml:space="preserve">AC Ryan has been removed. </t>
  </si>
  <si>
    <t xml:space="preserve">Director of Cross Country/Track Michael has been removed. </t>
  </si>
  <si>
    <t xml:space="preserve">AC Francesca has been removed. </t>
  </si>
  <si>
    <t xml:space="preserve">HC Fred has been removed. </t>
  </si>
  <si>
    <t xml:space="preserve">AC Bernard has been removed. </t>
  </si>
  <si>
    <t xml:space="preserve">AC Priscilla has been removed. </t>
  </si>
  <si>
    <t xml:space="preserve">Volunteer AC Trevor has been removed. </t>
  </si>
  <si>
    <t xml:space="preserve">Volunteer AC Chase has been removed. </t>
  </si>
  <si>
    <t xml:space="preserve">Volunteer AC David has been removed. </t>
  </si>
  <si>
    <t xml:space="preserve">AC Samantha has been removed. </t>
  </si>
  <si>
    <t xml:space="preserve">AC Alex has been removed. </t>
  </si>
  <si>
    <t xml:space="preserve">Director of Cross Country/Track Andy has been removed. </t>
  </si>
  <si>
    <t xml:space="preserve">AC Kayla has been removed. </t>
  </si>
  <si>
    <t xml:space="preserve">AC Mohamad has been removed. </t>
  </si>
  <si>
    <t xml:space="preserve">AC Milton has been removed. </t>
  </si>
  <si>
    <t xml:space="preserve">AC Dave has been removed. </t>
  </si>
  <si>
    <t xml:space="preserve">AC Dustin has been removed. </t>
  </si>
  <si>
    <t xml:space="preserve">AC Casey has been removed. </t>
  </si>
  <si>
    <t xml:space="preserve">AC Lindsey has been removed. </t>
  </si>
  <si>
    <t xml:space="preserve">AC Stormie has been removed. </t>
  </si>
  <si>
    <t xml:space="preserve">Graduate Asst Carisma has been removed. </t>
  </si>
  <si>
    <t xml:space="preserve">AC Ethan has been removed. </t>
  </si>
  <si>
    <t xml:space="preserve">AC Ben has been removed. </t>
  </si>
  <si>
    <t xml:space="preserve">HC Grover has been removed. </t>
  </si>
  <si>
    <t xml:space="preserve">AC Marcia has been removed. </t>
  </si>
  <si>
    <t xml:space="preserve">AC Riley has been removed. </t>
  </si>
  <si>
    <t xml:space="preserve">AC Jake has been removed. </t>
  </si>
  <si>
    <t xml:space="preserve">HC Scott has been removed. </t>
  </si>
  <si>
    <t xml:space="preserve">AC Raffael has been removed. </t>
  </si>
  <si>
    <t xml:space="preserve">HC Jay has been removed. </t>
  </si>
  <si>
    <t xml:space="preserve">Director of Track/Cross Country Brent has been removed. </t>
  </si>
  <si>
    <t xml:space="preserve">Director of Ops Andy has been removed. </t>
  </si>
  <si>
    <t xml:space="preserve">AC Joseph has been removed. </t>
  </si>
  <si>
    <t xml:space="preserve">AC Tyler has been removed. </t>
  </si>
  <si>
    <t xml:space="preserve">AC Michael has been removed. </t>
  </si>
  <si>
    <t xml:space="preserve">AC Chris has been removed. </t>
  </si>
  <si>
    <t xml:space="preserve">AC Karson has been removed. </t>
  </si>
  <si>
    <t xml:space="preserve">Director of Ops Claudia has been removed. </t>
  </si>
  <si>
    <t xml:space="preserve">Director of Ops Levi has been removed. </t>
  </si>
  <si>
    <t xml:space="preserve">AC Maddy has been removed. </t>
  </si>
  <si>
    <t xml:space="preserve">AC Cullen has been removed. </t>
  </si>
  <si>
    <t xml:space="preserve">AC Sam has been removed. </t>
  </si>
  <si>
    <t xml:space="preserve">Director of Ops Chris has been removed. </t>
  </si>
  <si>
    <t xml:space="preserve">Volunteer AC Liam has been removed. </t>
  </si>
  <si>
    <t xml:space="preserve">AC Alberto has been removed. </t>
  </si>
  <si>
    <t xml:space="preserve">AC Margaret has been removed. </t>
  </si>
  <si>
    <t xml:space="preserve">Director of Cross Country/Track Kerri has been removed. </t>
  </si>
  <si>
    <t xml:space="preserve">AC Ena has been removed. </t>
  </si>
  <si>
    <t xml:space="preserve">Volunteer AC John has been removed. </t>
  </si>
  <si>
    <t xml:space="preserve">Graduate Asst Camille has been removed. </t>
  </si>
  <si>
    <t xml:space="preserve">AC Bobby has been removed. </t>
  </si>
  <si>
    <t xml:space="preserve">Graduate Asst Anna has been removed. </t>
  </si>
  <si>
    <t xml:space="preserve">AC Nia has been removed. </t>
  </si>
  <si>
    <t xml:space="preserve">AC Miles has been removed. </t>
  </si>
  <si>
    <t xml:space="preserve">AC Udon has been removed. </t>
  </si>
  <si>
    <t xml:space="preserve">AC Viershanie has been removed. </t>
  </si>
  <si>
    <t xml:space="preserve">AC David has been removed. </t>
  </si>
  <si>
    <t xml:space="preserve">Volunteer AC Megan has been removed. </t>
  </si>
  <si>
    <t xml:space="preserve">AC Darnell has been removed. </t>
  </si>
  <si>
    <t xml:space="preserve">AC Collin has been removed. </t>
  </si>
  <si>
    <t xml:space="preserve">AC Christian has been removed. </t>
  </si>
  <si>
    <t xml:space="preserve">AC Tayler has been removed. </t>
  </si>
  <si>
    <t xml:space="preserve">AC Danielle has been removed. </t>
  </si>
  <si>
    <t xml:space="preserve">Interim HC Megan has been removed. </t>
  </si>
  <si>
    <t xml:space="preserve">AC Lionel has been removed. </t>
  </si>
  <si>
    <t xml:space="preserve">Graduate Asst Abbey Marie has been removed. </t>
  </si>
  <si>
    <t xml:space="preserve">Interim HC Jeremy has been removed. </t>
  </si>
  <si>
    <t xml:space="preserve">AC Jack has been removed. </t>
  </si>
  <si>
    <t xml:space="preserve">AC Jacob has been removed. </t>
  </si>
  <si>
    <t xml:space="preserve">Volunteer AC Payton has been removed. </t>
  </si>
  <si>
    <t xml:space="preserve">AC Mackenzie has been removed. </t>
  </si>
  <si>
    <t xml:space="preserve">HC Jolyta has been removed. </t>
  </si>
  <si>
    <t xml:space="preserve">AC Jeff has been removed. </t>
  </si>
  <si>
    <t xml:space="preserve">AC Mark has been removed. </t>
  </si>
  <si>
    <t xml:space="preserve">AC Greg has been removed. </t>
  </si>
  <si>
    <t xml:space="preserve">Director of Ops Kayla has been removed. </t>
  </si>
  <si>
    <t xml:space="preserve">AC Zeb has been removed. </t>
  </si>
  <si>
    <t xml:space="preserve">Director of Track-and-Field Mika has been removed. </t>
  </si>
  <si>
    <t xml:space="preserve">AC Seadra has been removed. </t>
  </si>
  <si>
    <t xml:space="preserve">AC Rob has been removed. </t>
  </si>
  <si>
    <t xml:space="preserve">Director of Ops Kiara has been removed. </t>
  </si>
  <si>
    <t xml:space="preserve">AC Gabriel has been removed. </t>
  </si>
  <si>
    <t xml:space="preserve">AC Julie has been removed. </t>
  </si>
  <si>
    <t xml:space="preserve">AC Adam has been removed. </t>
  </si>
  <si>
    <t xml:space="preserve">AC De'Mon has been removed. </t>
  </si>
  <si>
    <t xml:space="preserve">Graduate Asst Jessica has been removed. </t>
  </si>
  <si>
    <t xml:space="preserve">HC Jeff has been removed. </t>
  </si>
  <si>
    <t xml:space="preserve">AC Landon has been removed. </t>
  </si>
  <si>
    <t xml:space="preserve">AC Zev has been removed. </t>
  </si>
  <si>
    <t xml:space="preserve">AC Kaitlin has been removed. </t>
  </si>
  <si>
    <t xml:space="preserve">AC Jonathan has been removed. </t>
  </si>
  <si>
    <t xml:space="preserve">AC Deike has been removed. </t>
  </si>
  <si>
    <t xml:space="preserve">AC Colton has been removed. </t>
  </si>
  <si>
    <t xml:space="preserve">AC Brett has been removed. </t>
  </si>
  <si>
    <t xml:space="preserve">AC Sarah has been removed. </t>
  </si>
  <si>
    <t xml:space="preserve">AC Emily has been removed. </t>
  </si>
  <si>
    <t xml:space="preserve">AC Eric has been removed. </t>
  </si>
  <si>
    <t xml:space="preserve">AC Arena has been removed. </t>
  </si>
  <si>
    <t xml:space="preserve">Volunteer AC Abel has been removed. </t>
  </si>
  <si>
    <t xml:space="preserve">AC Eli has been removed. </t>
  </si>
  <si>
    <t xml:space="preserve">Volunteer AC Tee has been removed. </t>
  </si>
  <si>
    <t xml:space="preserve">Volunteer AC Mariah has been removed. </t>
  </si>
  <si>
    <t xml:space="preserve">HC Shaun has been removed. </t>
  </si>
  <si>
    <t xml:space="preserve">AC Nikki has been removed. </t>
  </si>
  <si>
    <t xml:space="preserve">Volunteer AC Reece has been removed. </t>
  </si>
  <si>
    <t xml:space="preserve">AC Kirk has been removed. </t>
  </si>
  <si>
    <t xml:space="preserve">AC Tucker has been removed. </t>
  </si>
  <si>
    <t xml:space="preserve">HC Steve has been removed. </t>
  </si>
  <si>
    <t xml:space="preserve">AC Aaron has been removed. </t>
  </si>
  <si>
    <t xml:space="preserve">HC Rayshawn has been removed. </t>
  </si>
  <si>
    <t xml:space="preserve">AC Forrest has been removed. </t>
  </si>
  <si>
    <t xml:space="preserve">AC Hannah has been removed. </t>
  </si>
  <si>
    <t xml:space="preserve">Volunteer AC Wes has been removed. </t>
  </si>
  <si>
    <t xml:space="preserve">AC Lonny has been removed. </t>
  </si>
  <si>
    <t xml:space="preserve">Volunteer AC Destiny has been removed. </t>
  </si>
  <si>
    <t xml:space="preserve">AC Robert has been removed. </t>
  </si>
  <si>
    <t xml:space="preserve">AC Sandra has been removed. </t>
  </si>
  <si>
    <t xml:space="preserve">Volunteer AC Derrick has been removed. </t>
  </si>
  <si>
    <t xml:space="preserve">AC Teresa has been removed. </t>
  </si>
  <si>
    <t xml:space="preserve">AC Kyle has been removed. </t>
  </si>
  <si>
    <t xml:space="preserve">AC Omar has been removed. </t>
  </si>
  <si>
    <t xml:space="preserve">AC Thomas has been removed. </t>
  </si>
  <si>
    <t xml:space="preserve">AC Steve has been removed. </t>
  </si>
  <si>
    <t xml:space="preserve">AC Anthony has been removed. </t>
  </si>
  <si>
    <t xml:space="preserve">AC Eden has been removed. </t>
  </si>
  <si>
    <t xml:space="preserve">HC Joey has been removed. </t>
  </si>
  <si>
    <t xml:space="preserve">AC Elizabeth has been removed. </t>
  </si>
  <si>
    <t xml:space="preserve">AC Krysten has been removed. </t>
  </si>
  <si>
    <t xml:space="preserve">HC Nick has been removed. </t>
  </si>
  <si>
    <t xml:space="preserve">AC Macy has been removed. </t>
  </si>
  <si>
    <t xml:space="preserve">AC Laura has been removed. </t>
  </si>
  <si>
    <t xml:space="preserve">Graduate Asst Issie has been removed. </t>
  </si>
  <si>
    <t xml:space="preserve">HC Steven has been removed. </t>
  </si>
  <si>
    <t xml:space="preserve">Volunteer AC Jared has been removed. </t>
  </si>
  <si>
    <t xml:space="preserve">Graduate Asst Tiffany has been removed. </t>
  </si>
  <si>
    <t xml:space="preserve">AC Katherine has been removed. </t>
  </si>
  <si>
    <t xml:space="preserve">AC Jocindra has been removed. </t>
  </si>
  <si>
    <t xml:space="preserve">HC Frank has been removed. </t>
  </si>
  <si>
    <t xml:space="preserve">AC Randy has been removed. </t>
  </si>
  <si>
    <t xml:space="preserve">AC Andrew has been removed. </t>
  </si>
  <si>
    <t xml:space="preserve">HC Mike has been removed. </t>
  </si>
  <si>
    <t xml:space="preserve">AC Giovanni has been removed. </t>
  </si>
  <si>
    <t xml:space="preserve">AC Marcus has been removed. </t>
  </si>
  <si>
    <t xml:space="preserve">HC Patrick has been removed. </t>
  </si>
  <si>
    <t xml:space="preserve">HC Cezar has been removed. </t>
  </si>
  <si>
    <t xml:space="preserve">AC Andrea has been removed. </t>
  </si>
  <si>
    <t xml:space="preserve">AC Wyatt has been removed. </t>
  </si>
  <si>
    <t xml:space="preserve">Interim HC Barron has been removed. </t>
  </si>
  <si>
    <t xml:space="preserve">Volunteer AC Veronica has been removed. </t>
  </si>
  <si>
    <t xml:space="preserve">Volunteer AC Kyle has been removed. </t>
  </si>
  <si>
    <t xml:space="preserve">AC Derek has been removed. </t>
  </si>
  <si>
    <t xml:space="preserve">HC Jamie has been removed. </t>
  </si>
  <si>
    <t xml:space="preserve">AC Malachi has been removed. </t>
  </si>
  <si>
    <t xml:space="preserve">AC Chelsee has been removed. </t>
  </si>
  <si>
    <t xml:space="preserve">Graduate Asst Hanna has been removed. </t>
  </si>
  <si>
    <t xml:space="preserve">AC Claire has been removed. </t>
  </si>
  <si>
    <t xml:space="preserve">AC Dean has been removed. </t>
  </si>
  <si>
    <t xml:space="preserve">Graduate Asst Parker has been removed. </t>
  </si>
  <si>
    <t xml:space="preserve">AC Jim has been removed. </t>
  </si>
  <si>
    <t xml:space="preserve">AC Matt has been removed. </t>
  </si>
  <si>
    <t xml:space="preserve">AC Jarrod has been removed. </t>
  </si>
  <si>
    <t xml:space="preserve">HC JT has been removed. </t>
  </si>
  <si>
    <t xml:space="preserve">Graduate Asst Erin has been removed. </t>
  </si>
  <si>
    <t xml:space="preserve">AC Tiana has been removed. </t>
  </si>
  <si>
    <t xml:space="preserve">Graduate Asst Alexandra has been removed. </t>
  </si>
  <si>
    <t xml:space="preserve">AC Nicole has been removed. </t>
  </si>
  <si>
    <t xml:space="preserve">Director of Cross Country/Track Ty has been removed. </t>
  </si>
  <si>
    <t xml:space="preserve">AC Stephanie has been removed. </t>
  </si>
  <si>
    <t xml:space="preserve">AC Vernonell has been removed. </t>
  </si>
  <si>
    <t xml:space="preserve">AC Brian has been removed. </t>
  </si>
  <si>
    <t xml:space="preserve">AC Torrion has been removed. </t>
  </si>
  <si>
    <t xml:space="preserve">Graduate Asst Obbe has been removed. </t>
  </si>
  <si>
    <t xml:space="preserve">AC MiCayla has been removed. </t>
  </si>
  <si>
    <t xml:space="preserve">HC Hunter has been removed. </t>
  </si>
  <si>
    <t xml:space="preserve">AC Dale has been removed. </t>
  </si>
  <si>
    <t xml:space="preserve">HC Kendall has been removed. </t>
  </si>
  <si>
    <t xml:space="preserve">AC Bryan has been removed. </t>
  </si>
  <si>
    <t xml:space="preserve">HC Haley has been removed. </t>
  </si>
  <si>
    <t xml:space="preserve">AC Jessica has been removed. </t>
  </si>
  <si>
    <t xml:space="preserve">HC Greg has been removed. </t>
  </si>
  <si>
    <t xml:space="preserve">HC Laura has been removed. </t>
  </si>
  <si>
    <t xml:space="preserve">AC Susan has been removed. </t>
  </si>
  <si>
    <t xml:space="preserve">AC Kathy has been removed. </t>
  </si>
  <si>
    <t xml:space="preserve">Graduate Asst Ethan has been removed. </t>
  </si>
  <si>
    <t xml:space="preserve">AC Daniel has been removed. </t>
  </si>
  <si>
    <t xml:space="preserve">AC Mike has been removed. </t>
  </si>
  <si>
    <t xml:space="preserve">AC Kalinda has been removed. </t>
  </si>
  <si>
    <t xml:space="preserve">Volunteer AC Adam has been removed. </t>
  </si>
  <si>
    <t xml:space="preserve">AC Ashley has been removed. </t>
  </si>
  <si>
    <t xml:space="preserve">AC Catie has been removed. </t>
  </si>
  <si>
    <t xml:space="preserve">AC Peter has been removed. </t>
  </si>
  <si>
    <t xml:space="preserve">AC Lily has been removed. </t>
  </si>
  <si>
    <t xml:space="preserve">HC Cardwell has been removed. </t>
  </si>
  <si>
    <t xml:space="preserve">Interim HC Isaac has been removed. </t>
  </si>
  <si>
    <t xml:space="preserve">HC Carl has been removed. </t>
  </si>
  <si>
    <t xml:space="preserve">AC Jenn has been removed. </t>
  </si>
  <si>
    <t xml:space="preserve">Volunteer AC Geoff has been removed. </t>
  </si>
  <si>
    <t xml:space="preserve">Graduate Asst Russell has been removed. </t>
  </si>
  <si>
    <t xml:space="preserve">AC Max has been removed. </t>
  </si>
  <si>
    <t xml:space="preserve">HC Matt has been removed. </t>
  </si>
  <si>
    <t xml:space="preserve">AC Erin has been removed. </t>
  </si>
  <si>
    <t xml:space="preserve">HC Jake has been removed. </t>
  </si>
  <si>
    <t xml:space="preserve">Director of Cross Country/Track Jim has been removed. </t>
  </si>
  <si>
    <t xml:space="preserve">AC Olivia has been removed. </t>
  </si>
  <si>
    <t xml:space="preserve">AC Nathan has been removed. </t>
  </si>
  <si>
    <t xml:space="preserve">Graduate Asst Julianne has been removed. </t>
  </si>
  <si>
    <t xml:space="preserve">AC Rylee has been removed. </t>
  </si>
  <si>
    <t xml:space="preserve">AC Jerry has been removed. </t>
  </si>
  <si>
    <t xml:space="preserve">Interim HC Sean has been removed. </t>
  </si>
  <si>
    <t xml:space="preserve">AC Kevin has been removed. </t>
  </si>
  <si>
    <t xml:space="preserve">AC Alyx has been removed. </t>
  </si>
  <si>
    <t xml:space="preserve">AC Gabe has been removed. </t>
  </si>
  <si>
    <t xml:space="preserve">AC Elias has been removed. </t>
  </si>
  <si>
    <t xml:space="preserve">AC Harley has been removed. </t>
  </si>
  <si>
    <t xml:space="preserve">AC Jaquan has been removed. </t>
  </si>
  <si>
    <t xml:space="preserve">AC Detra has been removed. </t>
  </si>
  <si>
    <t xml:space="preserve">AC Jordyn has been removed. </t>
  </si>
  <si>
    <t xml:space="preserve">AC Francisco has been removed. </t>
  </si>
  <si>
    <t xml:space="preserve">AC Obea has been removed. </t>
  </si>
  <si>
    <t xml:space="preserve">HC Johnnie has been removed. </t>
  </si>
  <si>
    <t xml:space="preserve">AC Juan has been removed. </t>
  </si>
  <si>
    <t xml:space="preserve">AC Shaka has been removed. </t>
  </si>
  <si>
    <t xml:space="preserve">AC Gil has been removed. </t>
  </si>
  <si>
    <t xml:space="preserve">AC Joshua has been removed. </t>
  </si>
  <si>
    <t xml:space="preserve">HC Harry has been removed. </t>
  </si>
  <si>
    <t xml:space="preserve">HC Clinton has been removed. </t>
  </si>
  <si>
    <t xml:space="preserve">AC Stephen has been removed. </t>
  </si>
  <si>
    <t xml:space="preserve">HC Anthony has been removed. </t>
  </si>
  <si>
    <t xml:space="preserve">AC Jhawan has been removed. </t>
  </si>
  <si>
    <t xml:space="preserve">AC Andre has been removed. </t>
  </si>
  <si>
    <t xml:space="preserve">AC Jason has been removed. </t>
  </si>
  <si>
    <t xml:space="preserve">HC Phillip has been removed. </t>
  </si>
  <si>
    <t xml:space="preserve">AC Bruce has been removed. </t>
  </si>
  <si>
    <t xml:space="preserve">HC Lionel has been removed. </t>
  </si>
  <si>
    <t xml:space="preserve">AC Sean has been removed. </t>
  </si>
  <si>
    <t xml:space="preserve">HC Darren has been removed. </t>
  </si>
  <si>
    <t xml:space="preserve">AC Frank has been removed. </t>
  </si>
  <si>
    <t xml:space="preserve">AC Takieddine has been removed. </t>
  </si>
  <si>
    <t xml:space="preserve">Co-HC Zach has been removed. </t>
  </si>
  <si>
    <t xml:space="preserve">AC Kaitlyn has been removed. </t>
  </si>
  <si>
    <t xml:space="preserve">Graduate Asst Landry has been removed. </t>
  </si>
  <si>
    <t xml:space="preserve">Volunteer AC Tafara has been removed. </t>
  </si>
  <si>
    <t xml:space="preserve">Graduate Asst Brianna has been removed. </t>
  </si>
  <si>
    <t xml:space="preserve">Volunteer AC Danisha has been removed. </t>
  </si>
  <si>
    <t xml:space="preserve">AC Noah has been removed. </t>
  </si>
  <si>
    <t xml:space="preserve">AC Corey has been removed. </t>
  </si>
  <si>
    <t xml:space="preserve">HC Sandy has been removed. </t>
  </si>
  <si>
    <t xml:space="preserve">AC Cherise has been removed. </t>
  </si>
  <si>
    <t xml:space="preserve">AC Michaela has been removed. </t>
  </si>
  <si>
    <t xml:space="preserve">AC Abriella has been removed. </t>
  </si>
  <si>
    <t xml:space="preserve">AC Angelo has been removed. </t>
  </si>
  <si>
    <t xml:space="preserve">AC Tevin has been removed. </t>
  </si>
  <si>
    <t xml:space="preserve">AC Willie has been removed. </t>
  </si>
  <si>
    <t xml:space="preserve">Graduate Asst Jaryl has been removed. </t>
  </si>
  <si>
    <t xml:space="preserve">Graduate Asst Lucas has been removed. </t>
  </si>
  <si>
    <t xml:space="preserve">Graduate Asst Lia has been removed. </t>
  </si>
  <si>
    <t xml:space="preserve">AC Drake has been removed. </t>
  </si>
  <si>
    <t xml:space="preserve">AC Bill has been removed. </t>
  </si>
  <si>
    <t xml:space="preserve">HC Peyton has been removed. </t>
  </si>
  <si>
    <t xml:space="preserve">Graduate Asst Maxwell has been removed. </t>
  </si>
  <si>
    <t xml:space="preserve">AC Courtney has been removed. </t>
  </si>
  <si>
    <t xml:space="preserve">AC Toby has been removed.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</si>
</sst>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"/>
    <numFmt numFmtId="165" formatCode="General"/>
    <numFmt numFmtId="166" formatCode="[$$]#,##0"/>
  </numFmts>
  <fonts count="48">
    <font>
      <sz val="10.0"/>
      <color rgb="FF000000"/>
      <name val="Arial"/>
    </font>
    <font>
      <b/>
      <u/>
      <name val="Arial"/>
    </font>
    <font>
      <b/>
      <u/>
      <name val="Arial"/>
    </font>
    <font>
      <b/>
      <u/>
      <name val="Arial"/>
    </font>
    <font>
      <b/>
      <u/>
      <name val="Arial"/>
    </font>
    <font>
      <b/>
      <u/>
      <name val="Arial"/>
    </font>
    <font>
      <b/>
      <u/>
      <name val="Arial"/>
    </font>
    <font>
      <b/>
      <u/>
      <name val="Arial"/>
    </font>
    <font>
      <name val="Arial"/>
    </font>
    <font>
      <b/>
      <u/>
      <name val="Arial"/>
    </font>
    <font>
      <u/>
      <color rgb="FF1155CC"/>
      <name val="Arial"/>
    </font>
    <font>
      <b/>
      <sz val="11.0"/>
      <name val="Calibri"/>
    </font>
    <font>
      <b/>
      <u/>
      <sz val="11.0"/>
      <name val="Calibri"/>
    </font>
    <font>
      <b/>
      <u/>
      <name val="Arial"/>
    </font>
    <font>
      <u/>
      <name val="Arial"/>
    </font>
    <font>
      <b/>
      <name val="Arial"/>
    </font>
    <font>
      <b/>
      <u/>
      <name val="Arial"/>
    </font>
    <font>
      <b/>
      <u/>
      <name val="Arial"/>
    </font>
    <font>
      <b/>
      <u/>
      <name val="Arial"/>
    </font>
    <font>
      <u/>
      <color rgb="FF1155CC"/>
      <name val="Arial"/>
    </font>
    <font>
      <u/>
      <color rgb="FF0000FF"/>
      <name val="Arial"/>
    </font>
    <font>
      <u/>
      <color rgb="FF1155CC"/>
      <name val="Arial"/>
    </font>
    <font>
      <b/>
      <u/>
      <name val="Arial"/>
    </font>
    <font>
      <b/>
      <u/>
      <name val="Arial"/>
    </font>
    <font>
      <b/>
      <u/>
      <name val="Arial"/>
    </font>
    <font>
      <b/>
      <u/>
      <name val="Arial"/>
    </font>
    <font>
      <b/>
      <u/>
      <name val="Arial"/>
    </font>
    <font>
      <u/>
      <color rgb="FF0000FF"/>
      <name val="Arial"/>
    </font>
    <font>
      <b/>
      <u/>
      <name val="Arial"/>
    </font>
    <font>
      <sz val="11.0"/>
      <name val="Calibri"/>
    </font>
    <font>
      <b/>
      <u/>
      <name val="Arial"/>
    </font>
    <font>
      <b/>
      <u/>
      <name val="Arial"/>
    </font>
    <font>
      <name val="Calibri"/>
    </font>
    <font>
      <b/>
      <u/>
      <name val="Arial"/>
    </font>
    <font>
      <u/>
      <color rgb="FF0000FF"/>
      <name val="Arial"/>
    </font>
    <font>
      <b/>
      <u/>
      <name val="Arial"/>
    </font>
    <font>
      <b/>
      <u/>
      <name val="Arial"/>
    </font>
    <font>
      <b/>
      <u/>
      <name val="Arial"/>
    </font>
    <font>
      <b/>
      <u/>
      <name val="Arial"/>
    </font>
    <font>
      <b/>
      <u/>
      <name val="Arial"/>
    </font>
    <font>
      <u/>
      <color rgb="FF1155CC"/>
      <name val="Arial"/>
    </font>
    <font>
      <u/>
      <color rgb="FF0000FF"/>
      <name val="Arial"/>
    </font>
    <font>
      <u/>
      <color rgb="FF1155CC"/>
      <name val="Arial"/>
    </font>
    <font>
      <u/>
      <color rgb="FF1155CC"/>
      <name val="Arial"/>
    </font>
    <font/>
    <font>
      <u/>
      <color rgb="FF0000FF"/>
    </font>
    <font>
      <name val="&quot;Google Sans Text&quot;"/>
    </font>
    <font>
      <u/>
      <color rgb="FF0000FF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69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readingOrder="0" vertical="bottom"/>
    </xf>
    <xf borderId="0" fillId="0" fontId="2" numFmtId="49" xfId="0" applyAlignment="1" applyFont="1" applyNumberFormat="1">
      <alignment vertical="bottom"/>
    </xf>
    <xf borderId="1" fillId="0" fontId="3" numFmtId="49" xfId="0" applyAlignment="1" applyBorder="1" applyFont="1" applyNumberFormat="1">
      <alignment vertical="bottom"/>
    </xf>
    <xf borderId="1" fillId="0" fontId="4" numFmtId="49" xfId="0" applyAlignment="1" applyBorder="1" applyFont="1" applyNumberFormat="1">
      <alignment shrinkToFit="0" vertical="bottom" wrapText="0"/>
    </xf>
    <xf borderId="1" fillId="0" fontId="5" numFmtId="4" xfId="0" applyAlignment="1" applyBorder="1" applyFont="1" applyNumberFormat="1">
      <alignment vertical="bottom"/>
    </xf>
    <xf borderId="1" fillId="0" fontId="6" numFmtId="3" xfId="0" applyAlignment="1" applyBorder="1" applyFont="1" applyNumberFormat="1">
      <alignment readingOrder="0" vertical="bottom"/>
    </xf>
    <xf borderId="1" fillId="0" fontId="7" numFmtId="3" xfId="0" applyAlignment="1" applyBorder="1" applyFont="1" applyNumberFormat="1">
      <alignment vertical="bottom"/>
    </xf>
    <xf borderId="0" fillId="2" fontId="8" numFmtId="49" xfId="0" applyAlignment="1" applyFill="1" applyFont="1" applyNumberFormat="1">
      <alignment vertical="bottom"/>
    </xf>
    <xf borderId="0" fillId="2" fontId="9" numFmtId="49" xfId="0" applyAlignment="1" applyFont="1" applyNumberFormat="1">
      <alignment vertical="bottom"/>
    </xf>
    <xf borderId="0" fillId="2" fontId="8" numFmtId="4" xfId="0" applyAlignment="1" applyFont="1" applyNumberFormat="1">
      <alignment vertical="bottom"/>
    </xf>
    <xf borderId="0" fillId="2" fontId="8" numFmtId="3" xfId="0" applyAlignment="1" applyFont="1" applyNumberFormat="1">
      <alignment vertical="bottom"/>
    </xf>
    <xf borderId="0" fillId="2" fontId="10" numFmtId="49" xfId="0" applyAlignment="1" applyFont="1" applyNumberFormat="1">
      <alignment vertical="bottom"/>
    </xf>
    <xf borderId="0" fillId="2" fontId="8" numFmtId="49" xfId="0" applyAlignment="1" applyFont="1" applyNumberFormat="1">
      <alignment vertical="bottom"/>
    </xf>
    <xf borderId="0" fillId="2" fontId="11" numFmtId="49" xfId="0" applyAlignment="1" applyFont="1" applyNumberFormat="1">
      <alignment vertical="bottom"/>
    </xf>
    <xf borderId="0" fillId="2" fontId="12" numFmtId="49" xfId="0" applyAlignment="1" applyFont="1" applyNumberFormat="1">
      <alignment vertical="bottom"/>
    </xf>
    <xf borderId="0" fillId="2" fontId="8" numFmtId="164" xfId="0" applyAlignment="1" applyFont="1" applyNumberFormat="1">
      <alignment vertical="bottom"/>
    </xf>
    <xf borderId="0" fillId="2" fontId="13" numFmtId="164" xfId="0" applyAlignment="1" applyFont="1" applyNumberFormat="1">
      <alignment vertical="bottom"/>
    </xf>
    <xf borderId="0" fillId="0" fontId="8" numFmtId="3" xfId="0" applyAlignment="1" applyFont="1" applyNumberFormat="1">
      <alignment vertical="bottom"/>
    </xf>
    <xf borderId="0" fillId="2" fontId="8" numFmtId="3" xfId="0" applyAlignment="1" applyFont="1" applyNumberFormat="1">
      <alignment vertical="bottom"/>
    </xf>
    <xf borderId="0" fillId="2" fontId="8" numFmtId="165" xfId="0" applyAlignment="1" applyFont="1" applyNumberFormat="1">
      <alignment vertical="bottom"/>
    </xf>
    <xf borderId="0" fillId="2" fontId="8" numFmtId="164" xfId="0" applyAlignment="1" applyFont="1" applyNumberFormat="1">
      <alignment vertical="bottom"/>
    </xf>
    <xf borderId="0" fillId="2" fontId="8" numFmtId="9" xfId="0" applyAlignment="1" applyFont="1" applyNumberFormat="1">
      <alignment vertical="bottom"/>
    </xf>
    <xf borderId="0" fillId="2" fontId="8" numFmtId="9" xfId="0" applyAlignment="1" applyFont="1" applyNumberFormat="1">
      <alignment vertical="bottom"/>
    </xf>
    <xf borderId="0" fillId="2" fontId="8" numFmtId="10" xfId="0" applyAlignment="1" applyFont="1" applyNumberFormat="1">
      <alignment vertical="bottom"/>
    </xf>
    <xf borderId="0" fillId="2" fontId="8" numFmtId="164" xfId="0" applyAlignment="1" applyFont="1" applyNumberFormat="1">
      <alignment vertical="bottom"/>
    </xf>
    <xf borderId="0" fillId="2" fontId="11" numFmtId="3" xfId="0" applyAlignment="1" applyFont="1" applyNumberFormat="1">
      <alignment vertical="bottom"/>
    </xf>
    <xf borderId="0" fillId="2" fontId="14" numFmtId="49" xfId="0" applyAlignment="1" applyFont="1" applyNumberFormat="1">
      <alignment vertical="bottom"/>
    </xf>
    <xf borderId="0" fillId="2" fontId="8" numFmtId="3" xfId="0" applyAlignment="1" applyFont="1" applyNumberFormat="1">
      <alignment vertical="bottom"/>
    </xf>
    <xf borderId="0" fillId="2" fontId="15" numFmtId="49" xfId="0" applyAlignment="1" applyFont="1" applyNumberFormat="1">
      <alignment vertical="bottom"/>
    </xf>
    <xf borderId="0" fillId="2" fontId="8" numFmtId="1" xfId="0" applyAlignment="1" applyFont="1" applyNumberFormat="1">
      <alignment vertical="bottom"/>
    </xf>
    <xf borderId="0" fillId="2" fontId="8" numFmtId="4" xfId="0" applyAlignment="1" applyFont="1" applyNumberFormat="1">
      <alignment horizontal="right" vertical="bottom"/>
    </xf>
    <xf borderId="0" fillId="2" fontId="8" numFmtId="3" xfId="0" applyAlignment="1" applyFont="1" applyNumberFormat="1">
      <alignment horizontal="right" vertical="bottom"/>
    </xf>
    <xf borderId="0" fillId="2" fontId="16" numFmtId="165" xfId="0" applyAlignment="1" applyFont="1" applyNumberFormat="1">
      <alignment vertical="bottom"/>
    </xf>
    <xf borderId="0" fillId="2" fontId="8" numFmtId="1" xfId="0" applyAlignment="1" applyFont="1" applyNumberFormat="1">
      <alignment vertical="bottom"/>
    </xf>
    <xf borderId="0" fillId="2" fontId="8" numFmtId="164" xfId="0" applyAlignment="1" applyFont="1" applyNumberFormat="1">
      <alignment vertical="bottom"/>
    </xf>
    <xf borderId="0" fillId="2" fontId="8" numFmtId="9" xfId="0" applyAlignment="1" applyFont="1" applyNumberFormat="1">
      <alignment vertical="bottom"/>
    </xf>
    <xf borderId="0" fillId="2" fontId="15" numFmtId="165" xfId="0" applyAlignment="1" applyFont="1" applyNumberFormat="1">
      <alignment vertical="bottom"/>
    </xf>
    <xf borderId="0" fillId="2" fontId="17" numFmtId="49" xfId="0" applyAlignment="1" applyFont="1" applyNumberFormat="1">
      <alignment vertical="bottom"/>
    </xf>
    <xf borderId="0" fillId="2" fontId="18" numFmtId="164" xfId="0" applyAlignment="1" applyFont="1" applyNumberFormat="1">
      <alignment vertical="bottom"/>
    </xf>
    <xf borderId="0" fillId="2" fontId="8" numFmtId="3" xfId="0" applyAlignment="1" applyFont="1" applyNumberFormat="1">
      <alignment vertical="bottom"/>
    </xf>
    <xf borderId="0" fillId="2" fontId="15" numFmtId="3" xfId="0" applyAlignment="1" applyFont="1" applyNumberFormat="1">
      <alignment vertical="bottom"/>
    </xf>
    <xf borderId="0" fillId="2" fontId="8" numFmtId="3" xfId="0" applyAlignment="1" applyFont="1" applyNumberFormat="1">
      <alignment vertical="bottom"/>
    </xf>
    <xf borderId="0" fillId="2" fontId="8" numFmtId="164" xfId="0" applyAlignment="1" applyFont="1" applyNumberFormat="1">
      <alignment vertical="bottom"/>
    </xf>
    <xf borderId="0" fillId="2" fontId="8" numFmtId="164" xfId="0" applyAlignment="1" applyFont="1" applyNumberFormat="1">
      <alignment vertical="bottom"/>
    </xf>
    <xf borderId="0" fillId="2" fontId="15" numFmtId="164" xfId="0" applyAlignment="1" applyFont="1" applyNumberFormat="1">
      <alignment vertical="bottom"/>
    </xf>
    <xf borderId="0" fillId="2" fontId="15" numFmtId="164" xfId="0" applyAlignment="1" applyFont="1" applyNumberFormat="1">
      <alignment vertical="bottom"/>
    </xf>
    <xf borderId="0" fillId="2" fontId="11" numFmtId="164" xfId="0" applyAlignment="1" applyFont="1" applyNumberFormat="1">
      <alignment vertical="bottom"/>
    </xf>
    <xf borderId="0" fillId="2" fontId="8" numFmtId="10" xfId="0" applyAlignment="1" applyFont="1" applyNumberFormat="1">
      <alignment vertical="bottom"/>
    </xf>
    <xf borderId="0" fillId="2" fontId="19" numFmtId="3" xfId="0" applyAlignment="1" applyFont="1" applyNumberFormat="1">
      <alignment vertical="bottom"/>
    </xf>
    <xf borderId="0" fillId="2" fontId="8" numFmtId="164" xfId="0" applyAlignment="1" applyFont="1" applyNumberFormat="1">
      <alignment vertical="bottom"/>
    </xf>
    <xf borderId="0" fillId="0" fontId="8" numFmtId="49" xfId="0" applyAlignment="1" applyFont="1" applyNumberFormat="1">
      <alignment vertical="bottom"/>
    </xf>
    <xf borderId="0" fillId="2" fontId="15" numFmtId="49" xfId="0" applyAlignment="1" applyFont="1" applyNumberFormat="1">
      <alignment vertical="bottom"/>
    </xf>
    <xf borderId="0" fillId="2" fontId="20" numFmtId="49" xfId="0" applyAlignment="1" applyFont="1" applyNumberFormat="1">
      <alignment vertical="bottom"/>
    </xf>
    <xf borderId="0" fillId="2" fontId="8" numFmtId="10" xfId="0" applyAlignment="1" applyFont="1" applyNumberFormat="1">
      <alignment vertical="bottom"/>
    </xf>
    <xf borderId="0" fillId="2" fontId="11" numFmtId="165" xfId="0" applyAlignment="1" applyFont="1" applyNumberFormat="1">
      <alignment vertical="bottom"/>
    </xf>
    <xf borderId="0" fillId="0" fontId="21" numFmtId="49" xfId="0" applyAlignment="1" applyFont="1" applyNumberFormat="1">
      <alignment vertical="bottom"/>
    </xf>
    <xf borderId="0" fillId="0" fontId="8" numFmtId="49" xfId="0" applyAlignment="1" applyFont="1" applyNumberFormat="1">
      <alignment vertical="bottom"/>
    </xf>
    <xf borderId="0" fillId="2" fontId="8" numFmtId="1" xfId="0" applyAlignment="1" applyFont="1" applyNumberFormat="1">
      <alignment horizontal="right" vertical="bottom"/>
    </xf>
    <xf borderId="0" fillId="3" fontId="8" numFmtId="49" xfId="0" applyAlignment="1" applyFill="1" applyFont="1" applyNumberFormat="1">
      <alignment vertical="bottom"/>
    </xf>
    <xf borderId="0" fillId="3" fontId="8" numFmtId="4" xfId="0" applyAlignment="1" applyFont="1" applyNumberFormat="1">
      <alignment vertical="bottom"/>
    </xf>
    <xf borderId="0" fillId="0" fontId="8" numFmtId="165" xfId="0" applyAlignment="1" applyFont="1" applyNumberFormat="1">
      <alignment vertical="bottom"/>
    </xf>
    <xf borderId="0" fillId="0" fontId="8" numFmtId="164" xfId="0" applyAlignment="1" applyFont="1" applyNumberFormat="1">
      <alignment vertical="bottom"/>
    </xf>
    <xf borderId="0" fillId="3" fontId="8" numFmtId="9" xfId="0" applyAlignment="1" applyFont="1" applyNumberFormat="1">
      <alignment vertical="bottom"/>
    </xf>
    <xf borderId="0" fillId="3" fontId="8" numFmtId="10" xfId="0" applyAlignment="1" applyFont="1" applyNumberFormat="1">
      <alignment horizontal="right" vertical="bottom"/>
    </xf>
    <xf borderId="0" fillId="3" fontId="8" numFmtId="3" xfId="0" applyAlignment="1" applyFont="1" applyNumberFormat="1">
      <alignment horizontal="right" vertical="bottom"/>
    </xf>
    <xf borderId="0" fillId="0" fontId="8" numFmtId="4" xfId="0" applyAlignment="1" applyFont="1" applyNumberFormat="1">
      <alignment vertical="bottom"/>
    </xf>
    <xf borderId="0" fillId="0" fontId="15" numFmtId="49" xfId="0" applyAlignment="1" applyFont="1" applyNumberFormat="1">
      <alignment vertical="bottom"/>
    </xf>
    <xf borderId="0" fillId="0" fontId="8" numFmtId="3" xfId="0" applyAlignment="1" applyFont="1" applyNumberFormat="1">
      <alignment vertical="bottom"/>
    </xf>
    <xf borderId="0" fillId="0" fontId="22" numFmtId="165" xfId="0" applyAlignment="1" applyFont="1" applyNumberFormat="1">
      <alignment vertical="bottom"/>
    </xf>
    <xf borderId="0" fillId="0" fontId="8" numFmtId="1" xfId="0" applyAlignment="1" applyFont="1" applyNumberFormat="1">
      <alignment horizontal="right" vertical="bottom"/>
    </xf>
    <xf borderId="0" fillId="0" fontId="8" numFmtId="3" xfId="0" applyAlignment="1" applyFont="1" applyNumberFormat="1">
      <alignment horizontal="right" vertical="bottom"/>
    </xf>
    <xf borderId="0" fillId="0" fontId="8" numFmtId="164" xfId="0" applyAlignment="1" applyFont="1" applyNumberFormat="1">
      <alignment vertical="bottom"/>
    </xf>
    <xf borderId="0" fillId="0" fontId="8" numFmtId="10" xfId="0" applyAlignment="1" applyFont="1" applyNumberFormat="1">
      <alignment vertical="bottom"/>
    </xf>
    <xf borderId="0" fillId="0" fontId="8" numFmtId="3" xfId="0" applyAlignment="1" applyFont="1" applyNumberFormat="1">
      <alignment horizontal="right" vertical="bottom"/>
    </xf>
    <xf borderId="0" fillId="2" fontId="8" numFmtId="4" xfId="0" applyAlignment="1" applyFont="1" applyNumberFormat="1">
      <alignment vertical="bottom"/>
    </xf>
    <xf borderId="0" fillId="0" fontId="8" numFmtId="4" xfId="0" applyAlignment="1" applyFont="1" applyNumberFormat="1">
      <alignment horizontal="right" vertical="bottom"/>
    </xf>
    <xf borderId="0" fillId="0" fontId="8" numFmtId="9" xfId="0" applyAlignment="1" applyFont="1" applyNumberFormat="1">
      <alignment vertical="bottom"/>
    </xf>
    <xf borderId="0" fillId="3" fontId="8" numFmtId="164" xfId="0" applyAlignment="1" applyFont="1" applyNumberFormat="1">
      <alignment horizontal="right" vertical="bottom"/>
    </xf>
    <xf borderId="0" fillId="0" fontId="23" numFmtId="164" xfId="0" applyAlignment="1" applyFont="1" applyNumberFormat="1">
      <alignment vertical="bottom"/>
    </xf>
    <xf borderId="0" fillId="0" fontId="8" numFmtId="164" xfId="0" applyAlignment="1" applyFont="1" applyNumberFormat="1">
      <alignment vertical="bottom"/>
    </xf>
    <xf borderId="0" fillId="2" fontId="8" numFmtId="3" xfId="0" applyAlignment="1" applyFont="1" applyNumberFormat="1">
      <alignment horizontal="right" vertical="bottom"/>
    </xf>
    <xf borderId="0" fillId="2" fontId="8" numFmtId="1" xfId="0" applyAlignment="1" applyFont="1" applyNumberFormat="1">
      <alignment horizontal="right" vertical="bottom"/>
    </xf>
    <xf borderId="0" fillId="3" fontId="8" numFmtId="164" xfId="0" applyAlignment="1" applyFont="1" applyNumberFormat="1">
      <alignment vertical="bottom"/>
    </xf>
    <xf borderId="0" fillId="0" fontId="8" numFmtId="164" xfId="0" applyAlignment="1" applyFont="1" applyNumberFormat="1">
      <alignment vertical="bottom"/>
    </xf>
    <xf borderId="0" fillId="2" fontId="24" numFmtId="3" xfId="0" applyAlignment="1" applyFont="1" applyNumberFormat="1">
      <alignment vertical="bottom"/>
    </xf>
    <xf borderId="0" fillId="2" fontId="15" numFmtId="3" xfId="0" applyAlignment="1" applyFont="1" applyNumberFormat="1">
      <alignment vertical="bottom"/>
    </xf>
    <xf borderId="0" fillId="3" fontId="8" numFmtId="4" xfId="0" applyAlignment="1" applyFont="1" applyNumberFormat="1">
      <alignment horizontal="right" vertical="bottom"/>
    </xf>
    <xf borderId="0" fillId="0" fontId="8" numFmtId="1" xfId="0" applyAlignment="1" applyFont="1" applyNumberFormat="1">
      <alignment horizontal="right" vertical="bottom"/>
    </xf>
    <xf borderId="0" fillId="0" fontId="8" numFmtId="1" xfId="0" applyAlignment="1" applyFont="1" applyNumberFormat="1">
      <alignment vertical="bottom"/>
    </xf>
    <xf borderId="0" fillId="0" fontId="15" numFmtId="3" xfId="0" applyAlignment="1" applyFont="1" applyNumberFormat="1">
      <alignment vertical="bottom"/>
    </xf>
    <xf borderId="0" fillId="0" fontId="8" numFmtId="3" xfId="0" applyAlignment="1" applyFont="1" applyNumberFormat="1">
      <alignment horizontal="right" vertical="bottom"/>
    </xf>
    <xf borderId="0" fillId="0" fontId="25" numFmtId="49" xfId="0" applyAlignment="1" applyFont="1" applyNumberFormat="1">
      <alignment vertical="bottom"/>
    </xf>
    <xf borderId="0" fillId="2" fontId="26" numFmtId="3" xfId="0" applyAlignment="1" applyFont="1" applyNumberFormat="1">
      <alignment vertical="bottom"/>
    </xf>
    <xf borderId="0" fillId="0" fontId="27" numFmtId="49" xfId="0" applyAlignment="1" applyFont="1" applyNumberFormat="1">
      <alignment vertical="bottom"/>
    </xf>
    <xf borderId="2" fillId="2" fontId="8" numFmtId="49" xfId="0" applyAlignment="1" applyBorder="1" applyFont="1" applyNumberFormat="1">
      <alignment vertical="bottom"/>
    </xf>
    <xf borderId="0" fillId="2" fontId="8" numFmtId="4" xfId="0" applyFont="1" applyNumberFormat="1"/>
    <xf borderId="0" fillId="3" fontId="8" numFmtId="10" xfId="0" applyAlignment="1" applyFont="1" applyNumberFormat="1">
      <alignment vertical="bottom"/>
    </xf>
    <xf borderId="0" fillId="3" fontId="8" numFmtId="3" xfId="0" applyAlignment="1" applyFont="1" applyNumberFormat="1">
      <alignment vertical="bottom"/>
    </xf>
    <xf borderId="0" fillId="0" fontId="28" numFmtId="3" xfId="0" applyAlignment="1" applyFont="1" applyNumberFormat="1">
      <alignment vertical="bottom"/>
    </xf>
    <xf borderId="0" fillId="2" fontId="29" numFmtId="49" xfId="0" applyAlignment="1" applyFont="1" applyNumberFormat="1">
      <alignment vertical="bottom"/>
    </xf>
    <xf borderId="2" fillId="0" fontId="8" numFmtId="49" xfId="0" applyAlignment="1" applyBorder="1" applyFont="1" applyNumberFormat="1">
      <alignment vertical="bottom"/>
    </xf>
    <xf borderId="0" fillId="0" fontId="8" numFmtId="1" xfId="0" applyAlignment="1" applyFont="1" applyNumberFormat="1">
      <alignment vertical="bottom"/>
    </xf>
    <xf borderId="0" fillId="2" fontId="8" numFmtId="11" xfId="0" applyAlignment="1" applyFont="1" applyNumberFormat="1">
      <alignment vertical="bottom"/>
    </xf>
    <xf borderId="0" fillId="0" fontId="30" numFmtId="11" xfId="0" applyAlignment="1" applyFont="1" applyNumberFormat="1">
      <alignment vertical="bottom"/>
    </xf>
    <xf borderId="0" fillId="0" fontId="8" numFmtId="11" xfId="0" applyAlignment="1" applyFont="1" applyNumberFormat="1">
      <alignment vertical="bottom"/>
    </xf>
    <xf borderId="3" fillId="2" fontId="8" numFmtId="49" xfId="0" applyAlignment="1" applyBorder="1" applyFont="1" applyNumberFormat="1">
      <alignment vertical="bottom"/>
    </xf>
    <xf borderId="4" fillId="2" fontId="8" numFmtId="49" xfId="0" applyAlignment="1" applyBorder="1" applyFont="1" applyNumberFormat="1">
      <alignment vertical="bottom"/>
    </xf>
    <xf borderId="0" fillId="0" fontId="31" numFmtId="164" xfId="0" applyAlignment="1" applyFont="1" applyNumberFormat="1">
      <alignment vertical="bottom"/>
    </xf>
    <xf borderId="2" fillId="2" fontId="8" numFmtId="49" xfId="0" applyAlignment="1" applyBorder="1" applyFont="1" applyNumberFormat="1">
      <alignment vertical="bottom"/>
    </xf>
    <xf borderId="2" fillId="0" fontId="8" numFmtId="1" xfId="0" applyAlignment="1" applyBorder="1" applyFont="1" applyNumberFormat="1">
      <alignment vertical="bottom"/>
    </xf>
    <xf borderId="0" fillId="0" fontId="15" numFmtId="164" xfId="0" applyAlignment="1" applyFont="1" applyNumberFormat="1">
      <alignment vertical="bottom"/>
    </xf>
    <xf borderId="0" fillId="2" fontId="8" numFmtId="164" xfId="0" applyAlignment="1" applyFont="1" applyNumberFormat="1">
      <alignment horizontal="right" vertical="bottom"/>
    </xf>
    <xf borderId="0" fillId="0" fontId="8" numFmtId="3" xfId="0" applyAlignment="1" applyFont="1" applyNumberFormat="1">
      <alignment vertical="bottom"/>
    </xf>
    <xf borderId="0" fillId="0" fontId="8" numFmtId="3" xfId="0" applyAlignment="1" applyFont="1" applyNumberFormat="1">
      <alignment vertical="bottom"/>
    </xf>
    <xf borderId="0" fillId="2" fontId="32" numFmtId="4" xfId="0" applyAlignment="1" applyFont="1" applyNumberFormat="1">
      <alignment vertical="bottom"/>
    </xf>
    <xf borderId="0" fillId="0" fontId="33" numFmtId="165" xfId="0" applyAlignment="1" applyFont="1" applyNumberFormat="1">
      <alignment vertical="bottom"/>
    </xf>
    <xf borderId="0" fillId="2" fontId="32" numFmtId="49" xfId="0" applyAlignment="1" applyFont="1" applyNumberFormat="1">
      <alignment vertical="bottom"/>
    </xf>
    <xf borderId="0" fillId="2" fontId="8" numFmtId="164" xfId="0" applyAlignment="1" applyFont="1" applyNumberFormat="1">
      <alignment horizontal="right" vertical="bottom"/>
    </xf>
    <xf borderId="2" fillId="3" fontId="8" numFmtId="49" xfId="0" applyAlignment="1" applyBorder="1" applyFont="1" applyNumberFormat="1">
      <alignment vertical="bottom"/>
    </xf>
    <xf borderId="0" fillId="3" fontId="8" numFmtId="166" xfId="0" applyAlignment="1" applyFont="1" applyNumberFormat="1">
      <alignment horizontal="right" vertical="bottom"/>
    </xf>
    <xf borderId="5" fillId="2" fontId="8" numFmtId="49" xfId="0" applyAlignment="1" applyBorder="1" applyFont="1" applyNumberFormat="1">
      <alignment vertical="bottom"/>
    </xf>
    <xf borderId="5" fillId="0" fontId="8" numFmtId="49" xfId="0" applyAlignment="1" applyBorder="1" applyFont="1" applyNumberFormat="1">
      <alignment vertical="bottom"/>
    </xf>
    <xf borderId="4" fillId="0" fontId="8" numFmtId="49" xfId="0" applyAlignment="1" applyBorder="1" applyFont="1" applyNumberFormat="1">
      <alignment vertical="bottom"/>
    </xf>
    <xf borderId="0" fillId="4" fontId="34" numFmtId="49" xfId="0" applyAlignment="1" applyFill="1" applyFont="1" applyNumberFormat="1">
      <alignment vertical="bottom"/>
    </xf>
    <xf borderId="4" fillId="0" fontId="35" numFmtId="49" xfId="0" applyAlignment="1" applyBorder="1" applyFont="1" applyNumberFormat="1">
      <alignment vertical="bottom"/>
    </xf>
    <xf borderId="5" fillId="2" fontId="36" numFmtId="49" xfId="0" applyAlignment="1" applyBorder="1" applyFont="1" applyNumberFormat="1">
      <alignment vertical="bottom"/>
    </xf>
    <xf borderId="5" fillId="2" fontId="8" numFmtId="3" xfId="0" applyAlignment="1" applyBorder="1" applyFont="1" applyNumberFormat="1">
      <alignment vertical="bottom"/>
    </xf>
    <xf borderId="2" fillId="0" fontId="37" numFmtId="49" xfId="0" applyAlignment="1" applyBorder="1" applyFont="1" applyNumberFormat="1">
      <alignment vertical="bottom"/>
    </xf>
    <xf borderId="5" fillId="0" fontId="38" numFmtId="49" xfId="0" applyAlignment="1" applyBorder="1" applyFont="1" applyNumberFormat="1">
      <alignment vertical="bottom"/>
    </xf>
    <xf borderId="4" fillId="2" fontId="8" numFmtId="3" xfId="0" applyAlignment="1" applyBorder="1" applyFont="1" applyNumberFormat="1">
      <alignment vertical="bottom"/>
    </xf>
    <xf borderId="4" fillId="2" fontId="8" numFmtId="49" xfId="0" applyAlignment="1" applyBorder="1" applyFont="1" applyNumberFormat="1">
      <alignment vertical="bottom"/>
    </xf>
    <xf borderId="0" fillId="0" fontId="8" numFmtId="9" xfId="0" applyAlignment="1" applyFont="1" applyNumberFormat="1">
      <alignment vertical="bottom"/>
    </xf>
    <xf borderId="0" fillId="2" fontId="11" numFmtId="3" xfId="0" applyAlignment="1" applyFont="1" applyNumberFormat="1">
      <alignment vertical="bottom"/>
    </xf>
    <xf borderId="0" fillId="0" fontId="39" numFmtId="164" xfId="0" applyAlignment="1" applyFont="1" applyNumberFormat="1">
      <alignment vertical="bottom"/>
    </xf>
    <xf borderId="0" fillId="2" fontId="8" numFmtId="165" xfId="0" applyAlignment="1" applyFont="1" applyNumberFormat="1">
      <alignment horizontal="right" vertical="bottom"/>
    </xf>
    <xf borderId="0" fillId="2" fontId="40" numFmtId="165" xfId="0" applyAlignment="1" applyFont="1" applyNumberFormat="1">
      <alignment vertical="bottom"/>
    </xf>
    <xf borderId="0" fillId="4" fontId="41" numFmtId="165" xfId="0" applyAlignment="1" applyFont="1" applyNumberFormat="1">
      <alignment vertical="bottom"/>
    </xf>
    <xf borderId="0" fillId="0" fontId="15" numFmtId="164" xfId="0" applyAlignment="1" applyFont="1" applyNumberFormat="1">
      <alignment vertical="bottom"/>
    </xf>
    <xf borderId="0" fillId="3" fontId="8" numFmtId="49" xfId="0" applyAlignment="1" applyFont="1" applyNumberFormat="1">
      <alignment vertical="bottom"/>
    </xf>
    <xf borderId="0" fillId="2" fontId="42" numFmtId="3" xfId="0" applyAlignment="1" applyFont="1" applyNumberFormat="1">
      <alignment vertical="bottom"/>
    </xf>
    <xf borderId="0" fillId="2" fontId="43" numFmtId="3" xfId="0" applyAlignment="1" applyFont="1" applyNumberFormat="1">
      <alignment vertical="bottom"/>
    </xf>
    <xf borderId="0" fillId="0" fontId="44" numFmtId="0" xfId="0" applyAlignment="1" applyFont="1">
      <alignment readingOrder="0"/>
    </xf>
    <xf borderId="0" fillId="0" fontId="44" numFmtId="3" xfId="0" applyFont="1" applyNumberFormat="1"/>
    <xf borderId="0" fillId="0" fontId="44" numFmtId="49" xfId="0" applyFont="1" applyNumberFormat="1"/>
    <xf borderId="0" fillId="0" fontId="44" numFmtId="49" xfId="0" applyAlignment="1" applyFont="1" applyNumberFormat="1">
      <alignment readingOrder="0"/>
    </xf>
    <xf borderId="0" fillId="0" fontId="44" numFmtId="0" xfId="0" applyAlignment="1" applyFont="1">
      <alignment horizontal="right" readingOrder="0"/>
    </xf>
    <xf borderId="0" fillId="0" fontId="44" numFmtId="49" xfId="0" applyAlignment="1" applyFont="1" applyNumberFormat="1">
      <alignment horizontal="right"/>
    </xf>
    <xf borderId="0" fillId="0" fontId="44" numFmtId="4" xfId="0" applyFont="1" applyNumberFormat="1"/>
    <xf borderId="0" fillId="0" fontId="44" numFmtId="49" xfId="0" applyFont="1" applyNumberFormat="1"/>
    <xf borderId="0" fillId="0" fontId="8" numFmtId="0" xfId="0" applyAlignment="1" applyFont="1">
      <alignment vertical="bottom"/>
    </xf>
    <xf borderId="0" fillId="0" fontId="44" numFmtId="165" xfId="0" applyFont="1" applyNumberFormat="1"/>
    <xf borderId="0" fillId="0" fontId="44" numFmtId="164" xfId="0" applyFont="1" applyNumberFormat="1"/>
    <xf borderId="0" fillId="0" fontId="44" numFmtId="1" xfId="0" applyAlignment="1" applyFont="1" applyNumberFormat="1">
      <alignment horizontal="right"/>
    </xf>
    <xf borderId="0" fillId="0" fontId="44" numFmtId="164" xfId="0" applyFont="1" applyNumberFormat="1"/>
    <xf borderId="0" fillId="0" fontId="44" numFmtId="1" xfId="0" applyAlignment="1" applyFont="1" applyNumberFormat="1">
      <alignment horizontal="right"/>
    </xf>
    <xf borderId="0" fillId="0" fontId="44" numFmtId="9" xfId="0" applyFont="1" applyNumberFormat="1"/>
    <xf borderId="0" fillId="0" fontId="44" numFmtId="3" xfId="0" applyFont="1" applyNumberFormat="1"/>
    <xf borderId="0" fillId="0" fontId="44" numFmtId="9" xfId="0" applyFont="1" applyNumberFormat="1"/>
    <xf borderId="0" fillId="0" fontId="44" numFmtId="1" xfId="0" applyFont="1" applyNumberFormat="1"/>
    <xf borderId="0" fillId="0" fontId="44" numFmtId="1" xfId="0" applyFont="1" applyNumberFormat="1"/>
    <xf borderId="0" fillId="0" fontId="44" numFmtId="164" xfId="0" applyFont="1" applyNumberFormat="1"/>
    <xf borderId="0" fillId="0" fontId="44" numFmtId="49" xfId="0" applyAlignment="1" applyFont="1" applyNumberFormat="1">
      <alignment horizontal="right" readingOrder="0"/>
    </xf>
    <xf borderId="0" fillId="0" fontId="44" numFmtId="3" xfId="0" applyFont="1" applyNumberFormat="1"/>
    <xf borderId="0" fillId="0" fontId="44" numFmtId="165" xfId="0" applyAlignment="1" applyFont="1" applyNumberFormat="1">
      <alignment horizontal="right"/>
    </xf>
    <xf borderId="0" fillId="0" fontId="44" numFmtId="0" xfId="0" applyAlignment="1" applyFont="1">
      <alignment horizontal="right"/>
    </xf>
    <xf borderId="0" fillId="0" fontId="45" numFmtId="49" xfId="0" applyFont="1" applyNumberFormat="1"/>
    <xf borderId="0" fillId="0" fontId="46" numFmtId="0" xfId="0" applyAlignment="1" applyFont="1">
      <alignment readingOrder="0"/>
    </xf>
    <xf borderId="0" fillId="0" fontId="47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instagram.com/caltechxctf/" TargetMode="External"/><Relationship Id="rId9618" Type="http://schemas.openxmlformats.org/officeDocument/2006/relationships/hyperlink" Target="https://www.gocaltech.com/sports/track/index" TargetMode="External"/><Relationship Id="rId9619" Type="http://schemas.openxmlformats.org/officeDocument/2006/relationships/hyperlink" Target="https://twitter.com/caltechxctf" TargetMode="External"/><Relationship Id="rId9613" Type="http://schemas.openxmlformats.org/officeDocument/2006/relationships/hyperlink" Target="https://twitter.com/caltechxctf" TargetMode="External"/><Relationship Id="rId9614" Type="http://schemas.openxmlformats.org/officeDocument/2006/relationships/hyperlink" Target="https://www.facebook.com/caltechxctf/" TargetMode="External"/><Relationship Id="rId9615" Type="http://schemas.openxmlformats.org/officeDocument/2006/relationships/hyperlink" Target="https://twitter.com/caltechxctf" TargetMode="External"/><Relationship Id="rId9616" Type="http://schemas.openxmlformats.org/officeDocument/2006/relationships/hyperlink" Target="https://www.facebook.com/CaltechXCTF/" TargetMode="External"/><Relationship Id="rId9610" Type="http://schemas.openxmlformats.org/officeDocument/2006/relationships/hyperlink" Target="https://www.instagram.com/caltechxctf/" TargetMode="External"/><Relationship Id="rId9611" Type="http://schemas.openxmlformats.org/officeDocument/2006/relationships/hyperlink" Target="https://www.gocaltech.com/sports/track/index" TargetMode="External"/><Relationship Id="rId9612" Type="http://schemas.openxmlformats.org/officeDocument/2006/relationships/hyperlink" Target="https://twitter.com/coachkblake" TargetMode="External"/><Relationship Id="rId9606" Type="http://schemas.openxmlformats.org/officeDocument/2006/relationships/hyperlink" Target="https://www.facebook.com/CaltechXCTF/" TargetMode="External"/><Relationship Id="rId9607" Type="http://schemas.openxmlformats.org/officeDocument/2006/relationships/hyperlink" Target="https://www.instagram.com/caltechxctf/" TargetMode="External"/><Relationship Id="rId9608" Type="http://schemas.openxmlformats.org/officeDocument/2006/relationships/hyperlink" Target="https://twitter.com/caltechxctf" TargetMode="External"/><Relationship Id="rId9609" Type="http://schemas.openxmlformats.org/officeDocument/2006/relationships/hyperlink" Target="https://www.facebook.com/CaltechXCTF/" TargetMode="External"/><Relationship Id="rId9602" Type="http://schemas.openxmlformats.org/officeDocument/2006/relationships/hyperlink" Target="https://www.facebook.com/andrea.blackett1" TargetMode="External"/><Relationship Id="rId9603" Type="http://schemas.openxmlformats.org/officeDocument/2006/relationships/hyperlink" Target="https://www.facebook.com/aputrackfield/" TargetMode="External"/><Relationship Id="rId9604" Type="http://schemas.openxmlformats.org/officeDocument/2006/relationships/hyperlink" Target="https://www.instagram.com/apu_track/" TargetMode="External"/><Relationship Id="rId9605" Type="http://schemas.openxmlformats.org/officeDocument/2006/relationships/hyperlink" Target="https://twitter.com/caltechxctf" TargetMode="External"/><Relationship Id="rId9600" Type="http://schemas.openxmlformats.org/officeDocument/2006/relationships/hyperlink" Target="https://twitter.com/bajan4hurdler" TargetMode="External"/><Relationship Id="rId9601" Type="http://schemas.openxmlformats.org/officeDocument/2006/relationships/hyperlink" Target="https://twitter.com/apu_track" TargetMode="External"/><Relationship Id="rId8309" Type="http://schemas.openxmlformats.org/officeDocument/2006/relationships/hyperlink" Target="https://twitter.com/adelphixctrack" TargetMode="External"/><Relationship Id="rId8308" Type="http://schemas.openxmlformats.org/officeDocument/2006/relationships/hyperlink" Target="https://www.instagram.com/adelphiuxctf/" TargetMode="External"/><Relationship Id="rId9639" Type="http://schemas.openxmlformats.org/officeDocument/2006/relationships/hyperlink" Target="https://www.instagram.com/clu_cross_country/" TargetMode="External"/><Relationship Id="rId9630" Type="http://schemas.openxmlformats.org/officeDocument/2006/relationships/hyperlink" Target="https://www.instagram.com/caltechxctf/" TargetMode="External"/><Relationship Id="rId8303" Type="http://schemas.openxmlformats.org/officeDocument/2006/relationships/hyperlink" Target="https://twitter.com/adelphixctrack" TargetMode="External"/><Relationship Id="rId9635" Type="http://schemas.openxmlformats.org/officeDocument/2006/relationships/hyperlink" Target="https://twitter.com/clutrackfield" TargetMode="External"/><Relationship Id="rId8302" Type="http://schemas.openxmlformats.org/officeDocument/2006/relationships/hyperlink" Target="https://www.instagram.com/adelphiuxctf/" TargetMode="External"/><Relationship Id="rId9636" Type="http://schemas.openxmlformats.org/officeDocument/2006/relationships/hyperlink" Target="https://www.clusports.com/sports/mtrack/index" TargetMode="External"/><Relationship Id="rId8301" Type="http://schemas.openxmlformats.org/officeDocument/2006/relationships/hyperlink" Target="https://twitter.com/adelphixctrack" TargetMode="External"/><Relationship Id="rId9637" Type="http://schemas.openxmlformats.org/officeDocument/2006/relationships/hyperlink" Target="https://twitter.com/clutrackfield" TargetMode="External"/><Relationship Id="rId8300" Type="http://schemas.openxmlformats.org/officeDocument/2006/relationships/hyperlink" Target="https://www.instagram.com/adelphiuxctf/" TargetMode="External"/><Relationship Id="rId9638" Type="http://schemas.openxmlformats.org/officeDocument/2006/relationships/hyperlink" Target="https://twitter.com/clutrackfield" TargetMode="External"/><Relationship Id="rId8307" Type="http://schemas.openxmlformats.org/officeDocument/2006/relationships/hyperlink" Target="https://twitter.com/adelphixctrack" TargetMode="External"/><Relationship Id="rId9631" Type="http://schemas.openxmlformats.org/officeDocument/2006/relationships/hyperlink" Target="https://www.clusports.com/sports/mtrack/index" TargetMode="External"/><Relationship Id="rId8306" Type="http://schemas.openxmlformats.org/officeDocument/2006/relationships/hyperlink" Target="https://www.instagram.com/adelphiuxctf/" TargetMode="External"/><Relationship Id="rId9632" Type="http://schemas.openxmlformats.org/officeDocument/2006/relationships/hyperlink" Target="https://twitter.com/clutrackfield" TargetMode="External"/><Relationship Id="rId8305" Type="http://schemas.openxmlformats.org/officeDocument/2006/relationships/hyperlink" Target="https://twitter.com/adelphixctrack" TargetMode="External"/><Relationship Id="rId9633" Type="http://schemas.openxmlformats.org/officeDocument/2006/relationships/hyperlink" Target="https://www.clusports.com/sports/mtrack/index" TargetMode="External"/><Relationship Id="rId8304" Type="http://schemas.openxmlformats.org/officeDocument/2006/relationships/hyperlink" Target="https://www.instagram.com/adelphiuxctf/" TargetMode="External"/><Relationship Id="rId9634" Type="http://schemas.openxmlformats.org/officeDocument/2006/relationships/hyperlink" Target="https://twitter.com/brett_halvaks" TargetMode="External"/><Relationship Id="rId9628" Type="http://schemas.openxmlformats.org/officeDocument/2006/relationships/hyperlink" Target="https://www.facebook.com/CaltechXCTF/" TargetMode="External"/><Relationship Id="rId9629" Type="http://schemas.openxmlformats.org/officeDocument/2006/relationships/hyperlink" Target="https://www.instagram.com/coachmeyring33/" TargetMode="External"/><Relationship Id="rId9624" Type="http://schemas.openxmlformats.org/officeDocument/2006/relationships/hyperlink" Target="https://www.instagram.com/coachmeyring33/" TargetMode="External"/><Relationship Id="rId9625" Type="http://schemas.openxmlformats.org/officeDocument/2006/relationships/hyperlink" Target="https://www.instagram.com/caltechxctf/" TargetMode="External"/><Relationship Id="rId9626" Type="http://schemas.openxmlformats.org/officeDocument/2006/relationships/hyperlink" Target="https://www.gocaltech.com/sports/track/index" TargetMode="External"/><Relationship Id="rId9627" Type="http://schemas.openxmlformats.org/officeDocument/2006/relationships/hyperlink" Target="https://twitter.com/caltechxctf" TargetMode="External"/><Relationship Id="rId9620" Type="http://schemas.openxmlformats.org/officeDocument/2006/relationships/hyperlink" Target="https://www.facebook.com/CaltechXCTF/" TargetMode="External"/><Relationship Id="rId9621" Type="http://schemas.openxmlformats.org/officeDocument/2006/relationships/hyperlink" Target="https://www.gocaltech.com/sports/track/index" TargetMode="External"/><Relationship Id="rId9622" Type="http://schemas.openxmlformats.org/officeDocument/2006/relationships/hyperlink" Target="https://twitter.com/caltechxctf" TargetMode="External"/><Relationship Id="rId9623" Type="http://schemas.openxmlformats.org/officeDocument/2006/relationships/hyperlink" Target="https://www.facebook.com/CaltechXCTF/" TargetMode="External"/><Relationship Id="rId13807" Type="http://schemas.openxmlformats.org/officeDocument/2006/relationships/hyperlink" Target="https://www.instagram.com/pshbgtfxc/" TargetMode="External"/><Relationship Id="rId13808" Type="http://schemas.openxmlformats.org/officeDocument/2006/relationships/hyperlink" Target="https://athletics.hbg.psu.edu/sports/mtrack/index" TargetMode="External"/><Relationship Id="rId13809" Type="http://schemas.openxmlformats.org/officeDocument/2006/relationships/hyperlink" Target="https://x.com/_XavierBrown_" TargetMode="External"/><Relationship Id="rId13803" Type="http://schemas.openxmlformats.org/officeDocument/2006/relationships/hyperlink" Target="https://www.instagram.com/pshbgtfxc/" TargetMode="External"/><Relationship Id="rId13804" Type="http://schemas.openxmlformats.org/officeDocument/2006/relationships/hyperlink" Target="https://athletics.hbg.psu.edu/sports/mtrack/index" TargetMode="External"/><Relationship Id="rId13805" Type="http://schemas.openxmlformats.org/officeDocument/2006/relationships/hyperlink" Target="https://twitter.com/pshbgtfxc" TargetMode="External"/><Relationship Id="rId13806" Type="http://schemas.openxmlformats.org/officeDocument/2006/relationships/hyperlink" Target="https://www.facebook.com/PSUHBGTF/" TargetMode="External"/><Relationship Id="rId13800" Type="http://schemas.openxmlformats.org/officeDocument/2006/relationships/hyperlink" Target="https://www.instagram.com/behrend_xctf/" TargetMode="External"/><Relationship Id="rId13801" Type="http://schemas.openxmlformats.org/officeDocument/2006/relationships/hyperlink" Target="https://twitter.com/pshbgtfxc" TargetMode="External"/><Relationship Id="rId13802" Type="http://schemas.openxmlformats.org/officeDocument/2006/relationships/hyperlink" Target="https://www.facebook.com/PSUHBGTF/" TargetMode="External"/><Relationship Id="rId13818" Type="http://schemas.openxmlformats.org/officeDocument/2006/relationships/hyperlink" Target="https://www.facebook.com/PSUHBGTF/" TargetMode="External"/><Relationship Id="rId13819" Type="http://schemas.openxmlformats.org/officeDocument/2006/relationships/hyperlink" Target="https://www.instagram.com/pshbgtfxc/" TargetMode="External"/><Relationship Id="rId13814" Type="http://schemas.openxmlformats.org/officeDocument/2006/relationships/hyperlink" Target="https://www.facebook.com/adam.mathias.94/" TargetMode="External"/><Relationship Id="rId13815" Type="http://schemas.openxmlformats.org/officeDocument/2006/relationships/hyperlink" Target="https://www.facebook.com/PSUHBGTF/" TargetMode="External"/><Relationship Id="rId13816" Type="http://schemas.openxmlformats.org/officeDocument/2006/relationships/hyperlink" Target="https://www.instagram.com/pshbgtfxc/" TargetMode="External"/><Relationship Id="rId13817" Type="http://schemas.openxmlformats.org/officeDocument/2006/relationships/hyperlink" Target="https://twitter.com/pshbgtfxc" TargetMode="External"/><Relationship Id="rId13810" Type="http://schemas.openxmlformats.org/officeDocument/2006/relationships/hyperlink" Target="https://twitter.com/pshbgtfxc" TargetMode="External"/><Relationship Id="rId13811" Type="http://schemas.openxmlformats.org/officeDocument/2006/relationships/hyperlink" Target="https://www.facebook.com/PSUHBGTF/" TargetMode="External"/><Relationship Id="rId13812" Type="http://schemas.openxmlformats.org/officeDocument/2006/relationships/hyperlink" Target="https://www.instagram.com/pshbgtfxc/" TargetMode="External"/><Relationship Id="rId13813" Type="http://schemas.openxmlformats.org/officeDocument/2006/relationships/hyperlink" Target="https://twitter.com/pshbgtfxc" TargetMode="External"/><Relationship Id="rId7030" Type="http://schemas.openxmlformats.org/officeDocument/2006/relationships/hyperlink" Target="https://twitter.com/chicostatetrack" TargetMode="External"/><Relationship Id="rId8361" Type="http://schemas.openxmlformats.org/officeDocument/2006/relationships/hyperlink" Target="https://www.facebook.com/groups/178581365594793/" TargetMode="External"/><Relationship Id="rId9693" Type="http://schemas.openxmlformats.org/officeDocument/2006/relationships/hyperlink" Target="https://twitter.com/sagehenrunning" TargetMode="External"/><Relationship Id="rId8360" Type="http://schemas.openxmlformats.org/officeDocument/2006/relationships/hyperlink" Target="https://www.facebook.com/groups/178581365594793/" TargetMode="External"/><Relationship Id="rId9694" Type="http://schemas.openxmlformats.org/officeDocument/2006/relationships/hyperlink" Target="https://www.facebook.com/emma.delira.3" TargetMode="External"/><Relationship Id="rId9695" Type="http://schemas.openxmlformats.org/officeDocument/2006/relationships/hyperlink" Target="https://www.facebook.com/PomonaPitzerXCTF/" TargetMode="External"/><Relationship Id="rId9696" Type="http://schemas.openxmlformats.org/officeDocument/2006/relationships/hyperlink" Target="https://www.instagram.com/sagehenrunning/" TargetMode="External"/><Relationship Id="rId7034" Type="http://schemas.openxmlformats.org/officeDocument/2006/relationships/hyperlink" Target="https://www.instagram.com/chicostatetrack/" TargetMode="External"/><Relationship Id="rId8365" Type="http://schemas.openxmlformats.org/officeDocument/2006/relationships/hyperlink" Target="https://twitter.com/redhawks_xc_tf" TargetMode="External"/><Relationship Id="rId7033" Type="http://schemas.openxmlformats.org/officeDocument/2006/relationships/hyperlink" Target="https://twitter.com/chicostatetrack" TargetMode="External"/><Relationship Id="rId8364" Type="http://schemas.openxmlformats.org/officeDocument/2006/relationships/hyperlink" Target="https://twitter.com/jennsuhr" TargetMode="External"/><Relationship Id="rId9690" Type="http://schemas.openxmlformats.org/officeDocument/2006/relationships/hyperlink" Target="https://www.instagram.com/oxytf/" TargetMode="External"/><Relationship Id="rId7032" Type="http://schemas.openxmlformats.org/officeDocument/2006/relationships/hyperlink" Target="https://www.instagram.com/chicostatetrack/" TargetMode="External"/><Relationship Id="rId8363" Type="http://schemas.openxmlformats.org/officeDocument/2006/relationships/hyperlink" Target="https://www.instagram.com/redhawksxc/" TargetMode="External"/><Relationship Id="rId9691" Type="http://schemas.openxmlformats.org/officeDocument/2006/relationships/hyperlink" Target="https://www.sagehens.com/sports/mtrack/index" TargetMode="External"/><Relationship Id="rId7031" Type="http://schemas.openxmlformats.org/officeDocument/2006/relationships/hyperlink" Target="https://www.facebook.com/ChicoStateTrack/" TargetMode="External"/><Relationship Id="rId8362" Type="http://schemas.openxmlformats.org/officeDocument/2006/relationships/hyperlink" Target="https://www.facebook.com/groups/178581365594793/" TargetMode="External"/><Relationship Id="rId9692" Type="http://schemas.openxmlformats.org/officeDocument/2006/relationships/hyperlink" Target="https://twitter.com/emma_delira" TargetMode="External"/><Relationship Id="rId7038" Type="http://schemas.openxmlformats.org/officeDocument/2006/relationships/hyperlink" Target="https://twitter.com/coachryanpitts" TargetMode="External"/><Relationship Id="rId8369" Type="http://schemas.openxmlformats.org/officeDocument/2006/relationships/hyperlink" Target="https://twitter.com/redhawks_xc_tf" TargetMode="External"/><Relationship Id="rId7037" Type="http://schemas.openxmlformats.org/officeDocument/2006/relationships/hyperlink" Target="https://www.instagram.com/csudhtf/" TargetMode="External"/><Relationship Id="rId8368" Type="http://schemas.openxmlformats.org/officeDocument/2006/relationships/hyperlink" Target="https://www.facebook.com/groups/178581365594793/" TargetMode="External"/><Relationship Id="rId7036" Type="http://schemas.openxmlformats.org/officeDocument/2006/relationships/hyperlink" Target="https://www.facebook.com/p/Cal-State-Dominguez-Hills-Mens-Soccer-100064061262119/" TargetMode="External"/><Relationship Id="rId8367" Type="http://schemas.openxmlformats.org/officeDocument/2006/relationships/hyperlink" Target="https://www.instagram.com/rwu_trackandfield/" TargetMode="External"/><Relationship Id="rId7035" Type="http://schemas.openxmlformats.org/officeDocument/2006/relationships/hyperlink" Target="https://twitter.com/csudhtf" TargetMode="External"/><Relationship Id="rId8366" Type="http://schemas.openxmlformats.org/officeDocument/2006/relationships/hyperlink" Target="https://www.facebook.com/groups/178581365594793/" TargetMode="External"/><Relationship Id="rId9697" Type="http://schemas.openxmlformats.org/officeDocument/2006/relationships/hyperlink" Target="https://twitter.com/sagehenrunning" TargetMode="External"/><Relationship Id="rId9698" Type="http://schemas.openxmlformats.org/officeDocument/2006/relationships/hyperlink" Target="https://www.facebook.com/PomonaPitzerXCTF/" TargetMode="External"/><Relationship Id="rId9699" Type="http://schemas.openxmlformats.org/officeDocument/2006/relationships/hyperlink" Target="https://www.instagram.com/sagehenrunning/" TargetMode="External"/><Relationship Id="rId7039" Type="http://schemas.openxmlformats.org/officeDocument/2006/relationships/hyperlink" Target="https://twitter.com/csudhtf" TargetMode="External"/><Relationship Id="rId8350" Type="http://schemas.openxmlformats.org/officeDocument/2006/relationships/hyperlink" Target="https://www.instagram.com/molloyxctf/" TargetMode="External"/><Relationship Id="rId9682" Type="http://schemas.openxmlformats.org/officeDocument/2006/relationships/hyperlink" Target="https://www.instagram.com/oxytf/" TargetMode="External"/><Relationship Id="rId9683" Type="http://schemas.openxmlformats.org/officeDocument/2006/relationships/hyperlink" Target="https://twitter.com/oxytf" TargetMode="External"/><Relationship Id="rId9684" Type="http://schemas.openxmlformats.org/officeDocument/2006/relationships/hyperlink" Target="https://www.instagram.com/oxytf/" TargetMode="External"/><Relationship Id="rId9685" Type="http://schemas.openxmlformats.org/officeDocument/2006/relationships/hyperlink" Target="https://www.oxyathletics.com/sports/mtrack/index" TargetMode="External"/><Relationship Id="rId7023" Type="http://schemas.openxmlformats.org/officeDocument/2006/relationships/hyperlink" Target="https://twitter.com/chicostatetrack" TargetMode="External"/><Relationship Id="rId8354" Type="http://schemas.openxmlformats.org/officeDocument/2006/relationships/hyperlink" Target="https://www.instagram.com/daniel_fuzz/" TargetMode="External"/><Relationship Id="rId7022" Type="http://schemas.openxmlformats.org/officeDocument/2006/relationships/hyperlink" Target="https://www.instagram.com/chicostatetrack/" TargetMode="External"/><Relationship Id="rId8353" Type="http://schemas.openxmlformats.org/officeDocument/2006/relationships/hyperlink" Target="https://twitter.com/queenstrack1" TargetMode="External"/><Relationship Id="rId7021" Type="http://schemas.openxmlformats.org/officeDocument/2006/relationships/hyperlink" Target="https://www.instagram.com/krodriguez12/" TargetMode="External"/><Relationship Id="rId8352" Type="http://schemas.openxmlformats.org/officeDocument/2006/relationships/hyperlink" Target="https://www.instagram.com/queensxctf/" TargetMode="External"/><Relationship Id="rId9680" Type="http://schemas.openxmlformats.org/officeDocument/2006/relationships/hyperlink" Target="https://twitter.com/oxytf" TargetMode="External"/><Relationship Id="rId7020" Type="http://schemas.openxmlformats.org/officeDocument/2006/relationships/hyperlink" Target="https://twitter.com/chicostatetrack" TargetMode="External"/><Relationship Id="rId8351" Type="http://schemas.openxmlformats.org/officeDocument/2006/relationships/hyperlink" Target="https://twitter.com/queenstrack1" TargetMode="External"/><Relationship Id="rId9681" Type="http://schemas.openxmlformats.org/officeDocument/2006/relationships/hyperlink" Target="https://www.facebook.com/oxyball/" TargetMode="External"/><Relationship Id="rId7027" Type="http://schemas.openxmlformats.org/officeDocument/2006/relationships/hyperlink" Target="https://twitter.com/chicostatetrack" TargetMode="External"/><Relationship Id="rId8358" Type="http://schemas.openxmlformats.org/officeDocument/2006/relationships/hyperlink" Target="https://www.facebook.com/groups/178581365594793/" TargetMode="External"/><Relationship Id="rId7026" Type="http://schemas.openxmlformats.org/officeDocument/2006/relationships/hyperlink" Target="https://www.instagram.com/chicostatetrack/" TargetMode="External"/><Relationship Id="rId8357" Type="http://schemas.openxmlformats.org/officeDocument/2006/relationships/hyperlink" Target="https://twitter.com/redhawks_xc_tf" TargetMode="External"/><Relationship Id="rId7025" Type="http://schemas.openxmlformats.org/officeDocument/2006/relationships/hyperlink" Target="https://www.instagram.com/isabella_moyer/" TargetMode="External"/><Relationship Id="rId8356" Type="http://schemas.openxmlformats.org/officeDocument/2006/relationships/hyperlink" Target="https://twitter.com/g7rockout7" TargetMode="External"/><Relationship Id="rId7024" Type="http://schemas.openxmlformats.org/officeDocument/2006/relationships/hyperlink" Target="https://www.facebook.com/isabella.moyer.5" TargetMode="External"/><Relationship Id="rId8355" Type="http://schemas.openxmlformats.org/officeDocument/2006/relationships/hyperlink" Target="https://www.instagram.com/queensxctf/" TargetMode="External"/><Relationship Id="rId9686" Type="http://schemas.openxmlformats.org/officeDocument/2006/relationships/hyperlink" Target="https://twitter.com/oxytf" TargetMode="External"/><Relationship Id="rId9687" Type="http://schemas.openxmlformats.org/officeDocument/2006/relationships/hyperlink" Target="https://www.facebook.com/jonathan.padron.14" TargetMode="External"/><Relationship Id="rId7029" Type="http://schemas.openxmlformats.org/officeDocument/2006/relationships/hyperlink" Target="https://www.instagram.com/chicostatetrack/" TargetMode="External"/><Relationship Id="rId9688" Type="http://schemas.openxmlformats.org/officeDocument/2006/relationships/hyperlink" Target="https://www.instagram.com/oxytf/" TargetMode="External"/><Relationship Id="rId7028" Type="http://schemas.openxmlformats.org/officeDocument/2006/relationships/hyperlink" Target="https://www.instagram.com/zakstroing/" TargetMode="External"/><Relationship Id="rId8359" Type="http://schemas.openxmlformats.org/officeDocument/2006/relationships/hyperlink" Target="https://www.instagram.com/rwu_trackandfield/" TargetMode="External"/><Relationship Id="rId9689" Type="http://schemas.openxmlformats.org/officeDocument/2006/relationships/hyperlink" Target="https://twitter.com/oxytf" TargetMode="External"/><Relationship Id="rId8390" Type="http://schemas.openxmlformats.org/officeDocument/2006/relationships/hyperlink" Target="https://twitter.com/stacxctf" TargetMode="External"/><Relationship Id="rId7052" Type="http://schemas.openxmlformats.org/officeDocument/2006/relationships/hyperlink" Target="https://www.instagram.com/calstatelatfxc/" TargetMode="External"/><Relationship Id="rId8383" Type="http://schemas.openxmlformats.org/officeDocument/2006/relationships/hyperlink" Target="https://www.instagram.com/stac.xc.tf/" TargetMode="External"/><Relationship Id="rId7051" Type="http://schemas.openxmlformats.org/officeDocument/2006/relationships/hyperlink" Target="https://www.facebook.com/CalStateLATrackAndField/" TargetMode="External"/><Relationship Id="rId8382" Type="http://schemas.openxmlformats.org/officeDocument/2006/relationships/hyperlink" Target="https://www.facebook.com/stacxctf/" TargetMode="External"/><Relationship Id="rId7050" Type="http://schemas.openxmlformats.org/officeDocument/2006/relationships/hyperlink" Target="https://twitter.com/calstatelatfxc" TargetMode="External"/><Relationship Id="rId8381" Type="http://schemas.openxmlformats.org/officeDocument/2006/relationships/hyperlink" Target="https://twitter.com/stacxctf" TargetMode="External"/><Relationship Id="rId8380" Type="http://schemas.openxmlformats.org/officeDocument/2006/relationships/hyperlink" Target="https://www.instagram.com/stac.xc.tf/" TargetMode="External"/><Relationship Id="rId7056" Type="http://schemas.openxmlformats.org/officeDocument/2006/relationships/hyperlink" Target="https://twitter.com/calstatelatfxc" TargetMode="External"/><Relationship Id="rId8387" Type="http://schemas.openxmlformats.org/officeDocument/2006/relationships/hyperlink" Target="https://www.instagram.com/stac.xc.tf/" TargetMode="External"/><Relationship Id="rId7055" Type="http://schemas.openxmlformats.org/officeDocument/2006/relationships/hyperlink" Target="https://www.instagram.com/calstatelatfxc/" TargetMode="External"/><Relationship Id="rId8386" Type="http://schemas.openxmlformats.org/officeDocument/2006/relationships/hyperlink" Target="https://twitter.com/stacxctf" TargetMode="External"/><Relationship Id="rId7054" Type="http://schemas.openxmlformats.org/officeDocument/2006/relationships/hyperlink" Target="https://www.facebook.com/CalStateLATrackAndField/" TargetMode="External"/><Relationship Id="rId8385" Type="http://schemas.openxmlformats.org/officeDocument/2006/relationships/hyperlink" Target="https://www.instagram.com/stac.xc.tf/" TargetMode="External"/><Relationship Id="rId7053" Type="http://schemas.openxmlformats.org/officeDocument/2006/relationships/hyperlink" Target="https://twitter.com/calstatelatfxc" TargetMode="External"/><Relationship Id="rId8384" Type="http://schemas.openxmlformats.org/officeDocument/2006/relationships/hyperlink" Target="https://twitter.com/stacxctf" TargetMode="External"/><Relationship Id="rId7059" Type="http://schemas.openxmlformats.org/officeDocument/2006/relationships/hyperlink" Target="https://twitter.com/CalStateLATFXC" TargetMode="External"/><Relationship Id="rId7058" Type="http://schemas.openxmlformats.org/officeDocument/2006/relationships/hyperlink" Target="https://www.instagram.com/calstatelatfxc/" TargetMode="External"/><Relationship Id="rId8389" Type="http://schemas.openxmlformats.org/officeDocument/2006/relationships/hyperlink" Target="https://www.instagram.com/stac.xc.tf/" TargetMode="External"/><Relationship Id="rId7057" Type="http://schemas.openxmlformats.org/officeDocument/2006/relationships/hyperlink" Target="https://www.facebook.com/CalStateLATrackAndField/" TargetMode="External"/><Relationship Id="rId8388" Type="http://schemas.openxmlformats.org/officeDocument/2006/relationships/hyperlink" Target="https://twitter.com/stacxctf" TargetMode="External"/><Relationship Id="rId7041" Type="http://schemas.openxmlformats.org/officeDocument/2006/relationships/hyperlink" Target="https://www.facebook.com/p/Cal-State-Dominguez-Hills-Mens-Soccer-100064061262119/" TargetMode="External"/><Relationship Id="rId8372" Type="http://schemas.openxmlformats.org/officeDocument/2006/relationships/hyperlink" Target="https://www.instagram.com/rwu_trackandfield/" TargetMode="External"/><Relationship Id="rId7040" Type="http://schemas.openxmlformats.org/officeDocument/2006/relationships/hyperlink" Target="https://www.facebook.com/ryan.pitts.9/" TargetMode="External"/><Relationship Id="rId8371" Type="http://schemas.openxmlformats.org/officeDocument/2006/relationships/hyperlink" Target="https://www.facebook.com/groups/178581365594793/" TargetMode="External"/><Relationship Id="rId8370" Type="http://schemas.openxmlformats.org/officeDocument/2006/relationships/hyperlink" Target="https://www.facebook.com/rick.suhr.5/" TargetMode="External"/><Relationship Id="rId7045" Type="http://schemas.openxmlformats.org/officeDocument/2006/relationships/hyperlink" Target="https://www.facebook.com/Jumper273/" TargetMode="External"/><Relationship Id="rId8376" Type="http://schemas.openxmlformats.org/officeDocument/2006/relationships/hyperlink" Target="https://www.facebook.com/rkondracki320" TargetMode="External"/><Relationship Id="rId7044" Type="http://schemas.openxmlformats.org/officeDocument/2006/relationships/hyperlink" Target="https://twitter.com/csueb_xctf" TargetMode="External"/><Relationship Id="rId8375" Type="http://schemas.openxmlformats.org/officeDocument/2006/relationships/hyperlink" Target="https://twitter.com/stacxctf" TargetMode="External"/><Relationship Id="rId7043" Type="http://schemas.openxmlformats.org/officeDocument/2006/relationships/hyperlink" Target="https://www.instagram.com/csudhtf/" TargetMode="External"/><Relationship Id="rId8374" Type="http://schemas.openxmlformats.org/officeDocument/2006/relationships/hyperlink" Target="https://www.facebook.com/groups/178581365594793/" TargetMode="External"/><Relationship Id="rId7042" Type="http://schemas.openxmlformats.org/officeDocument/2006/relationships/hyperlink" Target="https://www.instagram.com/ryanpitts/" TargetMode="External"/><Relationship Id="rId8373" Type="http://schemas.openxmlformats.org/officeDocument/2006/relationships/hyperlink" Target="https://twitter.com/jenndorr4" TargetMode="External"/><Relationship Id="rId7049" Type="http://schemas.openxmlformats.org/officeDocument/2006/relationships/hyperlink" Target="https://www.instagram.com/csuebxctf/" TargetMode="External"/><Relationship Id="rId7048" Type="http://schemas.openxmlformats.org/officeDocument/2006/relationships/hyperlink" Target="https://www.facebook.com/eastbayxc/" TargetMode="External"/><Relationship Id="rId8379" Type="http://schemas.openxmlformats.org/officeDocument/2006/relationships/hyperlink" Target="https://www.facebook.com/stacxctf/" TargetMode="External"/><Relationship Id="rId7047" Type="http://schemas.openxmlformats.org/officeDocument/2006/relationships/hyperlink" Target="https://twitter.com/csueb_xctf" TargetMode="External"/><Relationship Id="rId8378" Type="http://schemas.openxmlformats.org/officeDocument/2006/relationships/hyperlink" Target="https://twitter.com/stacxctf" TargetMode="External"/><Relationship Id="rId7046" Type="http://schemas.openxmlformats.org/officeDocument/2006/relationships/hyperlink" Target="https://www.instagram.com/csuebxctf/" TargetMode="External"/><Relationship Id="rId8377" Type="http://schemas.openxmlformats.org/officeDocument/2006/relationships/hyperlink" Target="https://www.instagram.com/stac.xc.tf/" TargetMode="External"/><Relationship Id="rId9650" Type="http://schemas.openxmlformats.org/officeDocument/2006/relationships/hyperlink" Target="https://www.instagram.com/chapmantfxc/" TargetMode="External"/><Relationship Id="rId9651" Type="http://schemas.openxmlformats.org/officeDocument/2006/relationships/hyperlink" Target="https://chapmanathletics.com/sports/track/index" TargetMode="External"/><Relationship Id="rId9652" Type="http://schemas.openxmlformats.org/officeDocument/2006/relationships/hyperlink" Target="https://twitter.com/chapmantfcc" TargetMode="External"/><Relationship Id="rId8321" Type="http://schemas.openxmlformats.org/officeDocument/2006/relationships/hyperlink" Target="https://twitter.com/csidolphins" TargetMode="External"/><Relationship Id="rId8320" Type="http://schemas.openxmlformats.org/officeDocument/2006/relationships/hyperlink" Target="https://www.facebook.com/College-of-Staten-Island-Cross-Country-and-Track-160566266952/" TargetMode="External"/><Relationship Id="rId8325" Type="http://schemas.openxmlformats.org/officeDocument/2006/relationships/hyperlink" Target="https://x.com/CSIDolphins" TargetMode="External"/><Relationship Id="rId9657" Type="http://schemas.openxmlformats.org/officeDocument/2006/relationships/hyperlink" Target="https://www.instagram.com/chapmantfxc/" TargetMode="External"/><Relationship Id="rId8324" Type="http://schemas.openxmlformats.org/officeDocument/2006/relationships/hyperlink" Target="https://www.facebook.com/College-of-Staten-Island-Cross-Country-and-Track-160566266952/" TargetMode="External"/><Relationship Id="rId9658" Type="http://schemas.openxmlformats.org/officeDocument/2006/relationships/hyperlink" Target="https://twitter.com/cms_track_field" TargetMode="External"/><Relationship Id="rId8323" Type="http://schemas.openxmlformats.org/officeDocument/2006/relationships/hyperlink" Target="https://www.facebook.com/genovesejoseph/" TargetMode="External"/><Relationship Id="rId9659" Type="http://schemas.openxmlformats.org/officeDocument/2006/relationships/hyperlink" Target="https://twitter.com/cms_track_field" TargetMode="External"/><Relationship Id="rId8322" Type="http://schemas.openxmlformats.org/officeDocument/2006/relationships/hyperlink" Target="https://www.facebook.com/College-of-Staten-Island-Cross-Country-and-Track-160566266952/" TargetMode="External"/><Relationship Id="rId8329" Type="http://schemas.openxmlformats.org/officeDocument/2006/relationships/hyperlink" Target="https://www.instagram.com/daemenxc_track/" TargetMode="External"/><Relationship Id="rId9653" Type="http://schemas.openxmlformats.org/officeDocument/2006/relationships/hyperlink" Target="https://www.instagram.com/bmaizd/" TargetMode="External"/><Relationship Id="rId8328" Type="http://schemas.openxmlformats.org/officeDocument/2006/relationships/hyperlink" Target="https://twitter.com/daemenxc_track" TargetMode="External"/><Relationship Id="rId9654" Type="http://schemas.openxmlformats.org/officeDocument/2006/relationships/hyperlink" Target="https://www.instagram.com/chapmantfxc/" TargetMode="External"/><Relationship Id="rId8327" Type="http://schemas.openxmlformats.org/officeDocument/2006/relationships/hyperlink" Target="https://www.instagram.com/csidolphins.xc.tf/" TargetMode="External"/><Relationship Id="rId9655" Type="http://schemas.openxmlformats.org/officeDocument/2006/relationships/hyperlink" Target="https://chapmanathletics.com/sports/track/index" TargetMode="External"/><Relationship Id="rId8326" Type="http://schemas.openxmlformats.org/officeDocument/2006/relationships/hyperlink" Target="https://www.facebook.com/p/College-of-Staten-Island-Cross-Country-and-Track-100076334800113/" TargetMode="External"/><Relationship Id="rId9656" Type="http://schemas.openxmlformats.org/officeDocument/2006/relationships/hyperlink" Target="https://twitter.com/chapmantfcc" TargetMode="External"/><Relationship Id="rId8319" Type="http://schemas.openxmlformats.org/officeDocument/2006/relationships/hyperlink" Target="https://www.facebook.com/College-of-Staten-Island-Cross-Country-and-Track-160566266952/" TargetMode="External"/><Relationship Id="rId9640" Type="http://schemas.openxmlformats.org/officeDocument/2006/relationships/hyperlink" Target="https://www.clusports.com/sports/mtrack/index" TargetMode="External"/><Relationship Id="rId9641" Type="http://schemas.openxmlformats.org/officeDocument/2006/relationships/hyperlink" Target="https://twitter.com/clutrackfield" TargetMode="External"/><Relationship Id="rId8310" Type="http://schemas.openxmlformats.org/officeDocument/2006/relationships/hyperlink" Target="https://www.instagram.com/kyriamoore/" TargetMode="External"/><Relationship Id="rId8314" Type="http://schemas.openxmlformats.org/officeDocument/2006/relationships/hyperlink" Target="https://twitter.com/adelphixctrack" TargetMode="External"/><Relationship Id="rId9646" Type="http://schemas.openxmlformats.org/officeDocument/2006/relationships/hyperlink" Target="https://facebook.com/p/CMS-Track-Field-100064961084365/" TargetMode="External"/><Relationship Id="rId8313" Type="http://schemas.openxmlformats.org/officeDocument/2006/relationships/hyperlink" Target="https://www.instagram.com/adelphiuxctf/" TargetMode="External"/><Relationship Id="rId9647" Type="http://schemas.openxmlformats.org/officeDocument/2006/relationships/hyperlink" Target="https://www.instagram.com/chapmantfxc/" TargetMode="External"/><Relationship Id="rId8312" Type="http://schemas.openxmlformats.org/officeDocument/2006/relationships/hyperlink" Target="https://twitter.com/adelphixctrack" TargetMode="External"/><Relationship Id="rId9648" Type="http://schemas.openxmlformats.org/officeDocument/2006/relationships/hyperlink" Target="https://twitter.com/chapmantfcc" TargetMode="External"/><Relationship Id="rId8311" Type="http://schemas.openxmlformats.org/officeDocument/2006/relationships/hyperlink" Target="https://www.instagram.com/adelphiuxctf/" TargetMode="External"/><Relationship Id="rId9649" Type="http://schemas.openxmlformats.org/officeDocument/2006/relationships/hyperlink" Target="https://facebook.com/p/CMS-Track-Field-100064961084365/" TargetMode="External"/><Relationship Id="rId8318" Type="http://schemas.openxmlformats.org/officeDocument/2006/relationships/hyperlink" Target="https://twitter.com/_CoachAkil" TargetMode="External"/><Relationship Id="rId9642" Type="http://schemas.openxmlformats.org/officeDocument/2006/relationships/hyperlink" Target="https://twitter.com/chapmantfcc" TargetMode="External"/><Relationship Id="rId8317" Type="http://schemas.openxmlformats.org/officeDocument/2006/relationships/hyperlink" Target="https://www.instagram.com/adelphiuxctf/" TargetMode="External"/><Relationship Id="rId9643" Type="http://schemas.openxmlformats.org/officeDocument/2006/relationships/hyperlink" Target="https://facebook.com/p/CMS-Track-Field-100064961084365/" TargetMode="External"/><Relationship Id="rId8316" Type="http://schemas.openxmlformats.org/officeDocument/2006/relationships/hyperlink" Target="https://twitter.com/adelphixctrack" TargetMode="External"/><Relationship Id="rId9644" Type="http://schemas.openxmlformats.org/officeDocument/2006/relationships/hyperlink" Target="https://www.instagram.com/chapmantfxc/" TargetMode="External"/><Relationship Id="rId8315" Type="http://schemas.openxmlformats.org/officeDocument/2006/relationships/hyperlink" Target="https://www.instagram.com/adelphiuxctf/" TargetMode="External"/><Relationship Id="rId9645" Type="http://schemas.openxmlformats.org/officeDocument/2006/relationships/hyperlink" Target="https://twitter.com/chapmantfcc" TargetMode="External"/><Relationship Id="rId9671" Type="http://schemas.openxmlformats.org/officeDocument/2006/relationships/hyperlink" Target="https://www.instagram.com/oxytf/" TargetMode="External"/><Relationship Id="rId9672" Type="http://schemas.openxmlformats.org/officeDocument/2006/relationships/hyperlink" Target="https://www.oxyathletics.com/sports/mtrack/index" TargetMode="External"/><Relationship Id="rId9673" Type="http://schemas.openxmlformats.org/officeDocument/2006/relationships/hyperlink" Target="https://twitter.com/oxytf" TargetMode="External"/><Relationship Id="rId9674" Type="http://schemas.openxmlformats.org/officeDocument/2006/relationships/hyperlink" Target="https://www.instagram.com/oxytf/" TargetMode="External"/><Relationship Id="rId7012" Type="http://schemas.openxmlformats.org/officeDocument/2006/relationships/hyperlink" Target="https://www.facebook.com/chico.trackalum" TargetMode="External"/><Relationship Id="rId8343" Type="http://schemas.openxmlformats.org/officeDocument/2006/relationships/hyperlink" Target="https://twitter.com/molloyxctf" TargetMode="External"/><Relationship Id="rId7011" Type="http://schemas.openxmlformats.org/officeDocument/2006/relationships/hyperlink" Target="https://twitter.com/chicostatetrack" TargetMode="External"/><Relationship Id="rId8342" Type="http://schemas.openxmlformats.org/officeDocument/2006/relationships/hyperlink" Target="https://www.instagram.com/daemenxc_track/" TargetMode="External"/><Relationship Id="rId7010" Type="http://schemas.openxmlformats.org/officeDocument/2006/relationships/hyperlink" Target="https://twitter.com/ohanf" TargetMode="External"/><Relationship Id="rId8341" Type="http://schemas.openxmlformats.org/officeDocument/2006/relationships/hyperlink" Target="https://twitter.com/daemenxc_track" TargetMode="External"/><Relationship Id="rId8340" Type="http://schemas.openxmlformats.org/officeDocument/2006/relationships/hyperlink" Target="https://www.instagram.com/daemenxctf/" TargetMode="External"/><Relationship Id="rId9670" Type="http://schemas.openxmlformats.org/officeDocument/2006/relationships/hyperlink" Target="https://twitter.com/oxytf" TargetMode="External"/><Relationship Id="rId7016" Type="http://schemas.openxmlformats.org/officeDocument/2006/relationships/hyperlink" Target="https://twitter.com/chicostatetrack" TargetMode="External"/><Relationship Id="rId8347" Type="http://schemas.openxmlformats.org/officeDocument/2006/relationships/hyperlink" Target="https://twitter.com/molloyxctf" TargetMode="External"/><Relationship Id="rId9679" Type="http://schemas.openxmlformats.org/officeDocument/2006/relationships/hyperlink" Target="https://www.instagram.com/oxytf/" TargetMode="External"/><Relationship Id="rId7015" Type="http://schemas.openxmlformats.org/officeDocument/2006/relationships/hyperlink" Target="https://www.instagram.com/scott.kruetzfeldt/" TargetMode="External"/><Relationship Id="rId8346" Type="http://schemas.openxmlformats.org/officeDocument/2006/relationships/hyperlink" Target="https://www.instagram.com/molloyxctf/" TargetMode="External"/><Relationship Id="rId7014" Type="http://schemas.openxmlformats.org/officeDocument/2006/relationships/hyperlink" Target="https://www.instagram.com/chicostatetrack/" TargetMode="External"/><Relationship Id="rId8345" Type="http://schemas.openxmlformats.org/officeDocument/2006/relationships/hyperlink" Target="https://twitter.com/MolloyXCTF" TargetMode="External"/><Relationship Id="rId7013" Type="http://schemas.openxmlformats.org/officeDocument/2006/relationships/hyperlink" Target="https://www.facebook.com/ChicoStateTrack/" TargetMode="External"/><Relationship Id="rId8344" Type="http://schemas.openxmlformats.org/officeDocument/2006/relationships/hyperlink" Target="https://www.instagram.com/molloyxctf/" TargetMode="External"/><Relationship Id="rId9675" Type="http://schemas.openxmlformats.org/officeDocument/2006/relationships/hyperlink" Target="https://www.oxyathletics.com/sports/mtrack/index" TargetMode="External"/><Relationship Id="rId7019" Type="http://schemas.openxmlformats.org/officeDocument/2006/relationships/hyperlink" Target="https://www.instagram.com/chicostatetrack/" TargetMode="External"/><Relationship Id="rId9676" Type="http://schemas.openxmlformats.org/officeDocument/2006/relationships/hyperlink" Target="https://twitter.com/tyler_yamaguchi" TargetMode="External"/><Relationship Id="rId7018" Type="http://schemas.openxmlformats.org/officeDocument/2006/relationships/hyperlink" Target="https://www.instagram.com/joshuaquintal/" TargetMode="External"/><Relationship Id="rId8349" Type="http://schemas.openxmlformats.org/officeDocument/2006/relationships/hyperlink" Target="https://www.instagram.com/molloyxctf/" TargetMode="External"/><Relationship Id="rId9677" Type="http://schemas.openxmlformats.org/officeDocument/2006/relationships/hyperlink" Target="https://twitter.com/oxytf" TargetMode="External"/><Relationship Id="rId7017" Type="http://schemas.openxmlformats.org/officeDocument/2006/relationships/hyperlink" Target="https://www.facebook.com/ChicoStateTrack/" TargetMode="External"/><Relationship Id="rId8348" Type="http://schemas.openxmlformats.org/officeDocument/2006/relationships/hyperlink" Target="https://x.com/johnjoeotoole" TargetMode="External"/><Relationship Id="rId9678" Type="http://schemas.openxmlformats.org/officeDocument/2006/relationships/hyperlink" Target="https://www.facebook.com/tyler.yamaguchi.7" TargetMode="External"/><Relationship Id="rId9660" Type="http://schemas.openxmlformats.org/officeDocument/2006/relationships/hyperlink" Target="https://twitter.com/cms_track_field" TargetMode="External"/><Relationship Id="rId9661" Type="http://schemas.openxmlformats.org/officeDocument/2006/relationships/hyperlink" Target="https://twitter.com/cms_track_field" TargetMode="External"/><Relationship Id="rId9662" Type="http://schemas.openxmlformats.org/officeDocument/2006/relationships/hyperlink" Target="https://www.instagram.com/marinasmuncan/" TargetMode="External"/><Relationship Id="rId9663" Type="http://schemas.openxmlformats.org/officeDocument/2006/relationships/hyperlink" Target="https://twitter.com/cms_track_field" TargetMode="External"/><Relationship Id="rId7001" Type="http://schemas.openxmlformats.org/officeDocument/2006/relationships/hyperlink" Target="https://twitter.com/humboldt_tf" TargetMode="External"/><Relationship Id="rId8332" Type="http://schemas.openxmlformats.org/officeDocument/2006/relationships/hyperlink" Target="https://www.instagram.com/daemenxc_track/" TargetMode="External"/><Relationship Id="rId7000" Type="http://schemas.openxmlformats.org/officeDocument/2006/relationships/hyperlink" Target="https://www.facebook.com/gary.sohosky/" TargetMode="External"/><Relationship Id="rId8331" Type="http://schemas.openxmlformats.org/officeDocument/2006/relationships/hyperlink" Target="https://twitter.com/daemenxc_track" TargetMode="External"/><Relationship Id="rId8330" Type="http://schemas.openxmlformats.org/officeDocument/2006/relationships/hyperlink" Target="https://twitter.com/maggiedaementf" TargetMode="External"/><Relationship Id="rId7005" Type="http://schemas.openxmlformats.org/officeDocument/2006/relationships/hyperlink" Target="https://www.facebook.com/humboldttrack/" TargetMode="External"/><Relationship Id="rId8336" Type="http://schemas.openxmlformats.org/officeDocument/2006/relationships/hyperlink" Target="https://www.instagram.com/daemenxctf/" TargetMode="External"/><Relationship Id="rId9668" Type="http://schemas.openxmlformats.org/officeDocument/2006/relationships/hyperlink" Target="https://www.instagram.com/oxytf/" TargetMode="External"/><Relationship Id="rId7004" Type="http://schemas.openxmlformats.org/officeDocument/2006/relationships/hyperlink" Target="https://twitter.com/hsutracknfield" TargetMode="External"/><Relationship Id="rId8335" Type="http://schemas.openxmlformats.org/officeDocument/2006/relationships/hyperlink" Target="https://www.facebook.com/DaemenXCTF/" TargetMode="External"/><Relationship Id="rId9669" Type="http://schemas.openxmlformats.org/officeDocument/2006/relationships/hyperlink" Target="https://www.oxyathletics.com/sports/mtrack/index" TargetMode="External"/><Relationship Id="rId7003" Type="http://schemas.openxmlformats.org/officeDocument/2006/relationships/hyperlink" Target="https://www.instagram.com/humboldt.tf/" TargetMode="External"/><Relationship Id="rId8334" Type="http://schemas.openxmlformats.org/officeDocument/2006/relationships/hyperlink" Target="https://www.instagram.com/daemenxc_track/" TargetMode="External"/><Relationship Id="rId7002" Type="http://schemas.openxmlformats.org/officeDocument/2006/relationships/hyperlink" Target="https://www.facebook.com/hsutrackandfield/" TargetMode="External"/><Relationship Id="rId8333" Type="http://schemas.openxmlformats.org/officeDocument/2006/relationships/hyperlink" Target="https://twitter.com/daemenxc_track" TargetMode="External"/><Relationship Id="rId7009" Type="http://schemas.openxmlformats.org/officeDocument/2006/relationships/hyperlink" Target="https://www.instagram.com/hsutrackandfield/" TargetMode="External"/><Relationship Id="rId9664" Type="http://schemas.openxmlformats.org/officeDocument/2006/relationships/hyperlink" Target="https://www.instagram.com/cmsdistance/" TargetMode="External"/><Relationship Id="rId7008" Type="http://schemas.openxmlformats.org/officeDocument/2006/relationships/hyperlink" Target="https://www.facebook.com/humboldttrack/" TargetMode="External"/><Relationship Id="rId8339" Type="http://schemas.openxmlformats.org/officeDocument/2006/relationships/hyperlink" Target="https://www.instagram.com/kelseyrryan29/" TargetMode="External"/><Relationship Id="rId9665" Type="http://schemas.openxmlformats.org/officeDocument/2006/relationships/hyperlink" Target="https://www.oxyathletics.com/sports/mtrack/index" TargetMode="External"/><Relationship Id="rId7007" Type="http://schemas.openxmlformats.org/officeDocument/2006/relationships/hyperlink" Target="https://twitter.com/hsutracknfield" TargetMode="External"/><Relationship Id="rId8338" Type="http://schemas.openxmlformats.org/officeDocument/2006/relationships/hyperlink" Target="https://www.facebook.com/DaemenXCTF/" TargetMode="External"/><Relationship Id="rId9666" Type="http://schemas.openxmlformats.org/officeDocument/2006/relationships/hyperlink" Target="https://twitter.com/bartlettrj" TargetMode="External"/><Relationship Id="rId7006" Type="http://schemas.openxmlformats.org/officeDocument/2006/relationships/hyperlink" Target="https://www.instagram.com/hsutrackandfield/" TargetMode="External"/><Relationship Id="rId8337" Type="http://schemas.openxmlformats.org/officeDocument/2006/relationships/hyperlink" Target="https://x.com/kelseyrryan?lang=en" TargetMode="External"/><Relationship Id="rId9667" Type="http://schemas.openxmlformats.org/officeDocument/2006/relationships/hyperlink" Target="https://twitter.com/oxytf" TargetMode="External"/><Relationship Id="rId11271" Type="http://schemas.openxmlformats.org/officeDocument/2006/relationships/hyperlink" Target="https://mitathletics.com/sports/mens-track-and-field" TargetMode="External"/><Relationship Id="rId11270" Type="http://schemas.openxmlformats.org/officeDocument/2006/relationships/hyperlink" Target="https://www.instagram.com/lesley_xctrack/" TargetMode="External"/><Relationship Id="rId11269" Type="http://schemas.openxmlformats.org/officeDocument/2006/relationships/hyperlink" Target="https://twitter.com/lesley_xctrack" TargetMode="External"/><Relationship Id="rId11264" Type="http://schemas.openxmlformats.org/officeDocument/2006/relationships/hyperlink" Target="https://www.instagram.com/lasellxctf/" TargetMode="External"/><Relationship Id="rId12595" Type="http://schemas.openxmlformats.org/officeDocument/2006/relationships/hyperlink" Target="https://www.instagram.com/fredoniatfxc/" TargetMode="External"/><Relationship Id="rId11263" Type="http://schemas.openxmlformats.org/officeDocument/2006/relationships/hyperlink" Target="https://www.facebook.com/LasellXCTF/" TargetMode="External"/><Relationship Id="rId12594" Type="http://schemas.openxmlformats.org/officeDocument/2006/relationships/hyperlink" Target="https://www.facebook.com/Fredoniatfxc/" TargetMode="External"/><Relationship Id="rId11262" Type="http://schemas.openxmlformats.org/officeDocument/2006/relationships/hyperlink" Target="https://x.com/laselltf" TargetMode="External"/><Relationship Id="rId12593" Type="http://schemas.openxmlformats.org/officeDocument/2006/relationships/hyperlink" Target="https://twitter.com/fredoniaxctf" TargetMode="External"/><Relationship Id="rId11261" Type="http://schemas.openxmlformats.org/officeDocument/2006/relationships/hyperlink" Target="https://www.instagram.com/laselltf/" TargetMode="External"/><Relationship Id="rId12592" Type="http://schemas.openxmlformats.org/officeDocument/2006/relationships/hyperlink" Target="https://fredoniabluedevils.com/sports/mens-track-and-field" TargetMode="External"/><Relationship Id="rId11268" Type="http://schemas.openxmlformats.org/officeDocument/2006/relationships/hyperlink" Target="https://www.instagram.com/lesley_xctrack/" TargetMode="External"/><Relationship Id="rId12599" Type="http://schemas.openxmlformats.org/officeDocument/2006/relationships/hyperlink" Target="https://geneseoknights.com/sports/mens-track-and-field" TargetMode="External"/><Relationship Id="rId11267" Type="http://schemas.openxmlformats.org/officeDocument/2006/relationships/hyperlink" Target="https://twitter.com/lesley_xctrack" TargetMode="External"/><Relationship Id="rId12598" Type="http://schemas.openxmlformats.org/officeDocument/2006/relationships/hyperlink" Target="https://www.instagram.com/fredoniatfxc/" TargetMode="External"/><Relationship Id="rId11266" Type="http://schemas.openxmlformats.org/officeDocument/2006/relationships/hyperlink" Target="https://www.instagram.com/laselltf/" TargetMode="External"/><Relationship Id="rId12597" Type="http://schemas.openxmlformats.org/officeDocument/2006/relationships/hyperlink" Target="https://www.facebook.com/Fredoniatfxc/" TargetMode="External"/><Relationship Id="rId11265" Type="http://schemas.openxmlformats.org/officeDocument/2006/relationships/hyperlink" Target="https://www.facebook.com/LasellXCTF/" TargetMode="External"/><Relationship Id="rId12596" Type="http://schemas.openxmlformats.org/officeDocument/2006/relationships/hyperlink" Target="https://twitter.com/fredoniaxctf" TargetMode="External"/><Relationship Id="rId11282" Type="http://schemas.openxmlformats.org/officeDocument/2006/relationships/hyperlink" Target="https://mitathletics.com/sports/mens-track-and-field" TargetMode="External"/><Relationship Id="rId11281" Type="http://schemas.openxmlformats.org/officeDocument/2006/relationships/hyperlink" Target="https://www.instagram.com/mittfxc/" TargetMode="External"/><Relationship Id="rId11280" Type="http://schemas.openxmlformats.org/officeDocument/2006/relationships/hyperlink" Target="https://twitter.com/mittfxc" TargetMode="External"/><Relationship Id="rId11275" Type="http://schemas.openxmlformats.org/officeDocument/2006/relationships/hyperlink" Target="https://www.instagram.com/mittfxc/" TargetMode="External"/><Relationship Id="rId11274" Type="http://schemas.openxmlformats.org/officeDocument/2006/relationships/hyperlink" Target="https://twitter.com/mittfxc" TargetMode="External"/><Relationship Id="rId11273" Type="http://schemas.openxmlformats.org/officeDocument/2006/relationships/hyperlink" Target="https://www.instagram.com/mittfxc/" TargetMode="External"/><Relationship Id="rId11272" Type="http://schemas.openxmlformats.org/officeDocument/2006/relationships/hyperlink" Target="https://twitter.com/mittfxc" TargetMode="External"/><Relationship Id="rId11279" Type="http://schemas.openxmlformats.org/officeDocument/2006/relationships/hyperlink" Target="https://mitathletics.com/sports/mens-track-and-field" TargetMode="External"/><Relationship Id="rId11278" Type="http://schemas.openxmlformats.org/officeDocument/2006/relationships/hyperlink" Target="https://www.instagram.com/mittfxc/" TargetMode="External"/><Relationship Id="rId11277" Type="http://schemas.openxmlformats.org/officeDocument/2006/relationships/hyperlink" Target="https://www.facebook.com/MITTFXC/" TargetMode="External"/><Relationship Id="rId11276" Type="http://schemas.openxmlformats.org/officeDocument/2006/relationships/hyperlink" Target="https://twitter.com/mittfxc" TargetMode="External"/><Relationship Id="rId12580" Type="http://schemas.openxmlformats.org/officeDocument/2006/relationships/hyperlink" Target="https://www.instagram.com/sunydelhixc_tf/" TargetMode="External"/><Relationship Id="rId11249" Type="http://schemas.openxmlformats.org/officeDocument/2006/relationships/hyperlink" Target="https://www.instagram.com/gordon_xctf/" TargetMode="External"/><Relationship Id="rId11248" Type="http://schemas.openxmlformats.org/officeDocument/2006/relationships/hyperlink" Target="https://www.facebook.com/gcxctf/" TargetMode="External"/><Relationship Id="rId12579" Type="http://schemas.openxmlformats.org/officeDocument/2006/relationships/hyperlink" Target="https://www.instagram.com/coach_alex_devine/" TargetMode="External"/><Relationship Id="rId11247" Type="http://schemas.openxmlformats.org/officeDocument/2006/relationships/hyperlink" Target="https://www.instagram.com/gordon_xctf/" TargetMode="External"/><Relationship Id="rId12578" Type="http://schemas.openxmlformats.org/officeDocument/2006/relationships/hyperlink" Target="https://twitter.com/sunydelhixc_tf" TargetMode="External"/><Relationship Id="rId11242" Type="http://schemas.openxmlformats.org/officeDocument/2006/relationships/hyperlink" Target="https://athletics.gordon.edu/sports/mens-track-and-field" TargetMode="External"/><Relationship Id="rId12573" Type="http://schemas.openxmlformats.org/officeDocument/2006/relationships/hyperlink" Target="https://www.instagram.com/cortland.xctf/" TargetMode="External"/><Relationship Id="rId11241" Type="http://schemas.openxmlformats.org/officeDocument/2006/relationships/hyperlink" Target="https://www.instagram.com/fsufalcons.xctf/" TargetMode="External"/><Relationship Id="rId12572" Type="http://schemas.openxmlformats.org/officeDocument/2006/relationships/hyperlink" Target="https://www.facebook.com/SUNY-Cortland-XCTF-116397351732700/" TargetMode="External"/><Relationship Id="rId11240" Type="http://schemas.openxmlformats.org/officeDocument/2006/relationships/hyperlink" Target="https://www.instagram.com/sacramonious1/" TargetMode="External"/><Relationship Id="rId12571" Type="http://schemas.openxmlformats.org/officeDocument/2006/relationships/hyperlink" Target="https://twitter.com/cortlandxctf" TargetMode="External"/><Relationship Id="rId12570" Type="http://schemas.openxmlformats.org/officeDocument/2006/relationships/hyperlink" Target="https://www.cortlandreddragons.com/sports/mens-track-and-field" TargetMode="External"/><Relationship Id="rId11246" Type="http://schemas.openxmlformats.org/officeDocument/2006/relationships/hyperlink" Target="https://www.facebook.com/gcxctf/" TargetMode="External"/><Relationship Id="rId12577" Type="http://schemas.openxmlformats.org/officeDocument/2006/relationships/hyperlink" Target="https://www.instagram.com/cortland.xctf/" TargetMode="External"/><Relationship Id="rId11245" Type="http://schemas.openxmlformats.org/officeDocument/2006/relationships/hyperlink" Target="https://www.instagram.com/gordon_xctf/" TargetMode="External"/><Relationship Id="rId12576" Type="http://schemas.openxmlformats.org/officeDocument/2006/relationships/hyperlink" Target="https://www.facebook.com/SUNY-Cortland-XCTF-116397351732700/" TargetMode="External"/><Relationship Id="rId11244" Type="http://schemas.openxmlformats.org/officeDocument/2006/relationships/hyperlink" Target="https://www.facebook.com/gcxctf/" TargetMode="External"/><Relationship Id="rId12575" Type="http://schemas.openxmlformats.org/officeDocument/2006/relationships/hyperlink" Target="https://twitter.com/cortlandxctf" TargetMode="External"/><Relationship Id="rId11243" Type="http://schemas.openxmlformats.org/officeDocument/2006/relationships/hyperlink" Target="https://twitter.com/coachmiela" TargetMode="External"/><Relationship Id="rId12574" Type="http://schemas.openxmlformats.org/officeDocument/2006/relationships/hyperlink" Target="https://www.cortlandreddragons.com/sports/mens-track-and-field" TargetMode="External"/><Relationship Id="rId11260" Type="http://schemas.openxmlformats.org/officeDocument/2006/relationships/hyperlink" Target="https://www.facebook.com/LasellXCTF/" TargetMode="External"/><Relationship Id="rId12591" Type="http://schemas.openxmlformats.org/officeDocument/2006/relationships/hyperlink" Target="https://www.farmingdalesports.com/sports/mtrack-out/index" TargetMode="External"/><Relationship Id="rId12590" Type="http://schemas.openxmlformats.org/officeDocument/2006/relationships/hyperlink" Target="https://www.instagram.com/fscgorams/" TargetMode="External"/><Relationship Id="rId11259" Type="http://schemas.openxmlformats.org/officeDocument/2006/relationships/hyperlink" Target="https://twitter.com/lasellmlax" TargetMode="External"/><Relationship Id="rId11258" Type="http://schemas.openxmlformats.org/officeDocument/2006/relationships/hyperlink" Target="https://laserpride.lasell.edu/sports/mtrack/index" TargetMode="External"/><Relationship Id="rId12589" Type="http://schemas.openxmlformats.org/officeDocument/2006/relationships/hyperlink" Target="https://www.facebook.com/drjbhenderson/" TargetMode="External"/><Relationship Id="rId11253" Type="http://schemas.openxmlformats.org/officeDocument/2006/relationships/hyperlink" Target="https://www.instagram.com/gordon_xctf/" TargetMode="External"/><Relationship Id="rId12584" Type="http://schemas.openxmlformats.org/officeDocument/2006/relationships/hyperlink" Target="https://www.farmingdalesports.com/sports/mtrack-out/index" TargetMode="External"/><Relationship Id="rId11252" Type="http://schemas.openxmlformats.org/officeDocument/2006/relationships/hyperlink" Target="https://www.facebook.com/gcxctf/" TargetMode="External"/><Relationship Id="rId12583" Type="http://schemas.openxmlformats.org/officeDocument/2006/relationships/hyperlink" Target="https://www.instagram.com/sunydelhixc_tf/" TargetMode="External"/><Relationship Id="rId11251" Type="http://schemas.openxmlformats.org/officeDocument/2006/relationships/hyperlink" Target="https://www.instagram.com/gordon_xctf/" TargetMode="External"/><Relationship Id="rId12582" Type="http://schemas.openxmlformats.org/officeDocument/2006/relationships/hyperlink" Target="https://www.instagram.com/jordanruns14/" TargetMode="External"/><Relationship Id="rId11250" Type="http://schemas.openxmlformats.org/officeDocument/2006/relationships/hyperlink" Target="https://www.facebook.com/gcxctf/" TargetMode="External"/><Relationship Id="rId12581" Type="http://schemas.openxmlformats.org/officeDocument/2006/relationships/hyperlink" Target="https://twitter.com/sunydelhixc_tf" TargetMode="External"/><Relationship Id="rId11257" Type="http://schemas.openxmlformats.org/officeDocument/2006/relationships/hyperlink" Target="https://www.instagram.com/lasellxctf/" TargetMode="External"/><Relationship Id="rId12588" Type="http://schemas.openxmlformats.org/officeDocument/2006/relationships/hyperlink" Target="https://www.instagram.com/fscgorams/" TargetMode="External"/><Relationship Id="rId11256" Type="http://schemas.openxmlformats.org/officeDocument/2006/relationships/hyperlink" Target="https://www.facebook.com/LasellXCTF/" TargetMode="External"/><Relationship Id="rId12587" Type="http://schemas.openxmlformats.org/officeDocument/2006/relationships/hyperlink" Target="https://www.instagram.com/fscgorams/" TargetMode="External"/><Relationship Id="rId11255" Type="http://schemas.openxmlformats.org/officeDocument/2006/relationships/hyperlink" Target="https://x.com/laselltf" TargetMode="External"/><Relationship Id="rId12586" Type="http://schemas.openxmlformats.org/officeDocument/2006/relationships/hyperlink" Target="https://www.facebook.com/alycia.haynes.9/" TargetMode="External"/><Relationship Id="rId11254" Type="http://schemas.openxmlformats.org/officeDocument/2006/relationships/hyperlink" Target="https://twitter.com/andrewchabon" TargetMode="External"/><Relationship Id="rId12585" Type="http://schemas.openxmlformats.org/officeDocument/2006/relationships/hyperlink" Target="https://www.farmingdalesports.com/sports/mtrack-out/index" TargetMode="External"/><Relationship Id="rId7081" Type="http://schemas.openxmlformats.org/officeDocument/2006/relationships/hyperlink" Target="https://www.instagram.com/stanstate_track_field/" TargetMode="External"/><Relationship Id="rId7080" Type="http://schemas.openxmlformats.org/officeDocument/2006/relationships/hyperlink" Target="https://www.facebook.com/Cal-State-Stanislaus-Cross-Country-Track-and-Field-151784521543782/" TargetMode="External"/><Relationship Id="rId7074" Type="http://schemas.openxmlformats.org/officeDocument/2006/relationships/hyperlink" Target="https://twitter.com/csusmxctf" TargetMode="External"/><Relationship Id="rId7073" Type="http://schemas.openxmlformats.org/officeDocument/2006/relationships/hyperlink" Target="https://www.instagram.com/csusmxctf/" TargetMode="External"/><Relationship Id="rId7072" Type="http://schemas.openxmlformats.org/officeDocument/2006/relationships/hyperlink" Target="https://www.facebook.com/CSUSMXCTF/" TargetMode="External"/><Relationship Id="rId7071" Type="http://schemas.openxmlformats.org/officeDocument/2006/relationships/hyperlink" Target="https://twitter.com/CSUSMxctf" TargetMode="External"/><Relationship Id="rId7078" Type="http://schemas.openxmlformats.org/officeDocument/2006/relationships/hyperlink" Target="https://www.facebook.com/Cal-State-Stanislaus-Cross-Country-Track-and-Field-151784521543782/" TargetMode="External"/><Relationship Id="rId7077" Type="http://schemas.openxmlformats.org/officeDocument/2006/relationships/hyperlink" Target="https://twitter.com/chrisvaz05" TargetMode="External"/><Relationship Id="rId7076" Type="http://schemas.openxmlformats.org/officeDocument/2006/relationships/hyperlink" Target="https://www.instagram.com/csusmxctf/" TargetMode="External"/><Relationship Id="rId7075" Type="http://schemas.openxmlformats.org/officeDocument/2006/relationships/hyperlink" Target="https://www.facebook.com/CSUSMXCTF/" TargetMode="External"/><Relationship Id="rId7079" Type="http://schemas.openxmlformats.org/officeDocument/2006/relationships/hyperlink" Target="https://www.instagram.com/stanstate_track_field/" TargetMode="External"/><Relationship Id="rId7070" Type="http://schemas.openxmlformats.org/officeDocument/2006/relationships/hyperlink" Target="https://www.instagram.com/csusmxctf/" TargetMode="External"/><Relationship Id="rId7063" Type="http://schemas.openxmlformats.org/officeDocument/2006/relationships/hyperlink" Target="https://www.facebook.com/torrey.olson.1/" TargetMode="External"/><Relationship Id="rId8394" Type="http://schemas.openxmlformats.org/officeDocument/2006/relationships/hyperlink" Target="https://www.instagram.com/bcwsoc/" TargetMode="External"/><Relationship Id="rId7062" Type="http://schemas.openxmlformats.org/officeDocument/2006/relationships/hyperlink" Target="https://twitter.com/csusmxctf" TargetMode="External"/><Relationship Id="rId8393" Type="http://schemas.openxmlformats.org/officeDocument/2006/relationships/hyperlink" Target="https://twitter.com/bartonxctf" TargetMode="External"/><Relationship Id="rId7061" Type="http://schemas.openxmlformats.org/officeDocument/2006/relationships/hyperlink" Target="https://www.instagram.com/calstatelatfxc/" TargetMode="External"/><Relationship Id="rId8392" Type="http://schemas.openxmlformats.org/officeDocument/2006/relationships/hyperlink" Target="https://www.instagram.com/stac.xc.tf/" TargetMode="External"/><Relationship Id="rId7060" Type="http://schemas.openxmlformats.org/officeDocument/2006/relationships/hyperlink" Target="https://hi-in.facebook.com/CalStateLATrackAndField/" TargetMode="External"/><Relationship Id="rId8391" Type="http://schemas.openxmlformats.org/officeDocument/2006/relationships/hyperlink" Target="https://www.facebook.com/stacxctf/" TargetMode="External"/><Relationship Id="rId7067" Type="http://schemas.openxmlformats.org/officeDocument/2006/relationships/hyperlink" Target="https://twitter.com/csusmxctf" TargetMode="External"/><Relationship Id="rId8398" Type="http://schemas.openxmlformats.org/officeDocument/2006/relationships/hyperlink" Target="https://twitter.com/bartonxctf" TargetMode="External"/><Relationship Id="rId7066" Type="http://schemas.openxmlformats.org/officeDocument/2006/relationships/hyperlink" Target="https://twitter.com/coachanthonytf" TargetMode="External"/><Relationship Id="rId8397" Type="http://schemas.openxmlformats.org/officeDocument/2006/relationships/hyperlink" Target="https://twitter.com/j_alford88" TargetMode="External"/><Relationship Id="rId7065" Type="http://schemas.openxmlformats.org/officeDocument/2006/relationships/hyperlink" Target="https://www.instagram.com/csusmxctf/" TargetMode="External"/><Relationship Id="rId8396" Type="http://schemas.openxmlformats.org/officeDocument/2006/relationships/hyperlink" Target="https://www.instagram.com/bartonxctf/" TargetMode="External"/><Relationship Id="rId7064" Type="http://schemas.openxmlformats.org/officeDocument/2006/relationships/hyperlink" Target="https://www.facebook.com/CSUSMXCTF/" TargetMode="External"/><Relationship Id="rId8395" Type="http://schemas.openxmlformats.org/officeDocument/2006/relationships/hyperlink" Target="https://twitter.com/bartonxctf" TargetMode="External"/><Relationship Id="rId7069" Type="http://schemas.openxmlformats.org/officeDocument/2006/relationships/hyperlink" Target="https://www.facebook.com/CSUSMXCTF/" TargetMode="External"/><Relationship Id="rId7068" Type="http://schemas.openxmlformats.org/officeDocument/2006/relationships/hyperlink" Target="https://www.facebook.com/anthony.heredia.31508076" TargetMode="External"/><Relationship Id="rId8399" Type="http://schemas.openxmlformats.org/officeDocument/2006/relationships/hyperlink" Target="https://www.instagram.com/bcwsoc/" TargetMode="External"/><Relationship Id="rId11293" Type="http://schemas.openxmlformats.org/officeDocument/2006/relationships/hyperlink" Target="https://www.mmabucs.com/sports/track/index" TargetMode="External"/><Relationship Id="rId11292" Type="http://schemas.openxmlformats.org/officeDocument/2006/relationships/hyperlink" Target="https://www.instagram.com/mittfxc/" TargetMode="External"/><Relationship Id="rId11291" Type="http://schemas.openxmlformats.org/officeDocument/2006/relationships/hyperlink" Target="https://twitter.com/mittfxc" TargetMode="External"/><Relationship Id="rId11290" Type="http://schemas.openxmlformats.org/officeDocument/2006/relationships/hyperlink" Target="https://www.instagram.com/mittfxc/" TargetMode="External"/><Relationship Id="rId7096" Type="http://schemas.openxmlformats.org/officeDocument/2006/relationships/hyperlink" Target="https://twitter.com/cuitfxc" TargetMode="External"/><Relationship Id="rId7095" Type="http://schemas.openxmlformats.org/officeDocument/2006/relationships/hyperlink" Target="https://www.instagram.com/cuitfxc/" TargetMode="External"/><Relationship Id="rId7094" Type="http://schemas.openxmlformats.org/officeDocument/2006/relationships/hyperlink" Target="https://www.facebook.com/keeganbloomfield.nebraska" TargetMode="External"/><Relationship Id="rId7093" Type="http://schemas.openxmlformats.org/officeDocument/2006/relationships/hyperlink" Target="https://twitter.com/cuitfxc" TargetMode="External"/><Relationship Id="rId7099" Type="http://schemas.openxmlformats.org/officeDocument/2006/relationships/hyperlink" Target="https://www.instagram.com/cuitfxc/" TargetMode="External"/><Relationship Id="rId7098" Type="http://schemas.openxmlformats.org/officeDocument/2006/relationships/hyperlink" Target="https://twitter.com/cuitfxc" TargetMode="External"/><Relationship Id="rId7097" Type="http://schemas.openxmlformats.org/officeDocument/2006/relationships/hyperlink" Target="https://www.instagram.com/cuitfxc/" TargetMode="External"/><Relationship Id="rId11286" Type="http://schemas.openxmlformats.org/officeDocument/2006/relationships/hyperlink" Target="https://twitter.com/mittfxc" TargetMode="External"/><Relationship Id="rId11285" Type="http://schemas.openxmlformats.org/officeDocument/2006/relationships/hyperlink" Target="https://www.instagram.com/mittfxc/" TargetMode="External"/><Relationship Id="rId11284" Type="http://schemas.openxmlformats.org/officeDocument/2006/relationships/hyperlink" Target="https://www.facebook.com/todd.linder.52" TargetMode="External"/><Relationship Id="rId11283" Type="http://schemas.openxmlformats.org/officeDocument/2006/relationships/hyperlink" Target="https://twitter.com/mittfxc" TargetMode="External"/><Relationship Id="rId11289" Type="http://schemas.openxmlformats.org/officeDocument/2006/relationships/hyperlink" Target="https://twitter.com/mittfxc" TargetMode="External"/><Relationship Id="rId11288" Type="http://schemas.openxmlformats.org/officeDocument/2006/relationships/hyperlink" Target="https://mitathletics.com/sports/mens-track-and-field" TargetMode="External"/><Relationship Id="rId11287" Type="http://schemas.openxmlformats.org/officeDocument/2006/relationships/hyperlink" Target="https://www.instagram.com/mittfxc/" TargetMode="External"/><Relationship Id="rId7092" Type="http://schemas.openxmlformats.org/officeDocument/2006/relationships/hyperlink" Target="https://twitter.com/coachbloomfield" TargetMode="External"/><Relationship Id="rId7091" Type="http://schemas.openxmlformats.org/officeDocument/2006/relationships/hyperlink" Target="https://www.instagram.com/cuitfxc/" TargetMode="External"/><Relationship Id="rId7090" Type="http://schemas.openxmlformats.org/officeDocument/2006/relationships/hyperlink" Target="https://www.facebook.com/concordiauniversitytrackandfield/" TargetMode="External"/><Relationship Id="rId7085" Type="http://schemas.openxmlformats.org/officeDocument/2006/relationships/hyperlink" Target="https://www.facebook.com/Cal-State-Stanislaus-Cross-Country-Track-and-Field-151784521543782/" TargetMode="External"/><Relationship Id="rId7084" Type="http://schemas.openxmlformats.org/officeDocument/2006/relationships/hyperlink" Target="https://www.facebook.com/tom.brenda.9" TargetMode="External"/><Relationship Id="rId7083" Type="http://schemas.openxmlformats.org/officeDocument/2006/relationships/hyperlink" Target="https://www.instagram.com/stanstate_track_field/" TargetMode="External"/><Relationship Id="rId7082" Type="http://schemas.openxmlformats.org/officeDocument/2006/relationships/hyperlink" Target="https://www.facebook.com/pages/category/School-Sports-Team/Cal-State-Stanislaus-Cross-Country-Track-and-Field-151784521543782/" TargetMode="External"/><Relationship Id="rId7089" Type="http://schemas.openxmlformats.org/officeDocument/2006/relationships/hyperlink" Target="https://twitter.com/cuitfxc" TargetMode="External"/><Relationship Id="rId7088" Type="http://schemas.openxmlformats.org/officeDocument/2006/relationships/hyperlink" Target="https://www.instagram.com/stanstate_track_field/" TargetMode="External"/><Relationship Id="rId7087" Type="http://schemas.openxmlformats.org/officeDocument/2006/relationships/hyperlink" Target="https://www.facebook.com/Cal-State-Stanislaus-Cross-Country-Track-and-Field-151784521543782/" TargetMode="External"/><Relationship Id="rId7086" Type="http://schemas.openxmlformats.org/officeDocument/2006/relationships/hyperlink" Target="https://www.instagram.com/stanstate_track_field/" TargetMode="External"/><Relationship Id="rId11297" Type="http://schemas.openxmlformats.org/officeDocument/2006/relationships/hyperlink" Target="https://www.facebook.com/nichollsxctf/" TargetMode="External"/><Relationship Id="rId11296" Type="http://schemas.openxmlformats.org/officeDocument/2006/relationships/hyperlink" Target="https://twitter.com/ncbison_cctf" TargetMode="External"/><Relationship Id="rId11295" Type="http://schemas.openxmlformats.org/officeDocument/2006/relationships/hyperlink" Target="https://nicholsathletics.com/sports/mens-track-and-field" TargetMode="External"/><Relationship Id="rId11294" Type="http://schemas.openxmlformats.org/officeDocument/2006/relationships/hyperlink" Target="https://www.facebook.com/catherine.lohse.7" TargetMode="External"/><Relationship Id="rId11299" Type="http://schemas.openxmlformats.org/officeDocument/2006/relationships/hyperlink" Target="https://twitter.com/ncbison_cctf" TargetMode="External"/><Relationship Id="rId11298" Type="http://schemas.openxmlformats.org/officeDocument/2006/relationships/hyperlink" Target="https://www.instagram.com/ncbison_cctf/" TargetMode="External"/><Relationship Id="rId12515" Type="http://schemas.openxmlformats.org/officeDocument/2006/relationships/hyperlink" Target="https://twitter.com/saintsxctf" TargetMode="External"/><Relationship Id="rId13847" Type="http://schemas.openxmlformats.org/officeDocument/2006/relationships/hyperlink" Target="https://www.instagram.com/svc_xctf/" TargetMode="External"/><Relationship Id="rId12514" Type="http://schemas.openxmlformats.org/officeDocument/2006/relationships/hyperlink" Target="https://www.instagram.com/saintsxctf/" TargetMode="External"/><Relationship Id="rId13848" Type="http://schemas.openxmlformats.org/officeDocument/2006/relationships/hyperlink" Target="https://athletics.stvincent.edu/sports/mens-track-and-field" TargetMode="External"/><Relationship Id="rId12513" Type="http://schemas.openxmlformats.org/officeDocument/2006/relationships/hyperlink" Target="https://www.facebook.com/groups/545625548822640/" TargetMode="External"/><Relationship Id="rId13849" Type="http://schemas.openxmlformats.org/officeDocument/2006/relationships/hyperlink" Target="https://twitter.com/svc_xctf" TargetMode="External"/><Relationship Id="rId12512" Type="http://schemas.openxmlformats.org/officeDocument/2006/relationships/hyperlink" Target="https://twitter.com/saintsxctf" TargetMode="External"/><Relationship Id="rId12519" Type="http://schemas.openxmlformats.org/officeDocument/2006/relationships/hyperlink" Target="https://twitter.com/bsc_xctf" TargetMode="External"/><Relationship Id="rId13843" Type="http://schemas.openxmlformats.org/officeDocument/2006/relationships/hyperlink" Target="https://twitter.com/svc_xctf" TargetMode="External"/><Relationship Id="rId12518" Type="http://schemas.openxmlformats.org/officeDocument/2006/relationships/hyperlink" Target="https://buffalostateathletics.com/sports/mens-track-and-field" TargetMode="External"/><Relationship Id="rId13844" Type="http://schemas.openxmlformats.org/officeDocument/2006/relationships/hyperlink" Target="https://www.facebook.com/kevin.wanichko" TargetMode="External"/><Relationship Id="rId12517" Type="http://schemas.openxmlformats.org/officeDocument/2006/relationships/hyperlink" Target="https://www.instagram.com/saintsxctf/" TargetMode="External"/><Relationship Id="rId13845" Type="http://schemas.openxmlformats.org/officeDocument/2006/relationships/hyperlink" Target="https://athletics.stvincent.edu/sports/mens-track-and-field" TargetMode="External"/><Relationship Id="rId12516" Type="http://schemas.openxmlformats.org/officeDocument/2006/relationships/hyperlink" Target="https://www.facebook.com/groups/545625548822640/" TargetMode="External"/><Relationship Id="rId13846" Type="http://schemas.openxmlformats.org/officeDocument/2006/relationships/hyperlink" Target="https://twitter.com/svc_xctf" TargetMode="External"/><Relationship Id="rId13840" Type="http://schemas.openxmlformats.org/officeDocument/2006/relationships/hyperlink" Target="https://www.instagram.com/usf_tf_xc/" TargetMode="External"/><Relationship Id="rId13841" Type="http://schemas.openxmlformats.org/officeDocument/2006/relationships/hyperlink" Target="https://athletics.stvincent.edu/sports/mens-track-and-field" TargetMode="External"/><Relationship Id="rId13842" Type="http://schemas.openxmlformats.org/officeDocument/2006/relationships/hyperlink" Target="https://twitter.com/wanichko13" TargetMode="External"/><Relationship Id="rId12511" Type="http://schemas.openxmlformats.org/officeDocument/2006/relationships/hyperlink" Target="https://www.instagram.com/saintsxctf/" TargetMode="External"/><Relationship Id="rId12510" Type="http://schemas.openxmlformats.org/officeDocument/2006/relationships/hyperlink" Target="https://www.facebook.com/groups/545625548822640/" TargetMode="External"/><Relationship Id="rId12526" Type="http://schemas.openxmlformats.org/officeDocument/2006/relationships/hyperlink" Target="https://twitter.com/edjacuzzi72" TargetMode="External"/><Relationship Id="rId13858" Type="http://schemas.openxmlformats.org/officeDocument/2006/relationships/hyperlink" Target="https://www.instagram.com/susquxctf/" TargetMode="External"/><Relationship Id="rId12525" Type="http://schemas.openxmlformats.org/officeDocument/2006/relationships/hyperlink" Target="https://gobrockport.com/sports/mens-track-and-field" TargetMode="External"/><Relationship Id="rId13859" Type="http://schemas.openxmlformats.org/officeDocument/2006/relationships/hyperlink" Target="https://suriverhawks.com/sports/mens-track-and-field" TargetMode="External"/><Relationship Id="rId12524" Type="http://schemas.openxmlformats.org/officeDocument/2006/relationships/hyperlink" Target="https://twitter.com/bsc_xctf" TargetMode="External"/><Relationship Id="rId12523" Type="http://schemas.openxmlformats.org/officeDocument/2006/relationships/hyperlink" Target="https://twitter.com/bsc_xctf" TargetMode="External"/><Relationship Id="rId13854" Type="http://schemas.openxmlformats.org/officeDocument/2006/relationships/hyperlink" Target="https://suriverhawks.com/sports/mens-track-and-field" TargetMode="External"/><Relationship Id="rId12529" Type="http://schemas.openxmlformats.org/officeDocument/2006/relationships/hyperlink" Target="https://gobrockport.com/sports/mens-track-and-field" TargetMode="External"/><Relationship Id="rId13855" Type="http://schemas.openxmlformats.org/officeDocument/2006/relationships/hyperlink" Target="https://twitter.com/e_senecal" TargetMode="External"/><Relationship Id="rId12528" Type="http://schemas.openxmlformats.org/officeDocument/2006/relationships/hyperlink" Target="https://www.instagram.com/brockportxctf/" TargetMode="External"/><Relationship Id="rId13856" Type="http://schemas.openxmlformats.org/officeDocument/2006/relationships/hyperlink" Target="https://twitter.com/susquxctf" TargetMode="External"/><Relationship Id="rId12527" Type="http://schemas.openxmlformats.org/officeDocument/2006/relationships/hyperlink" Target="https://twitter.com/brockportxctf" TargetMode="External"/><Relationship Id="rId13857" Type="http://schemas.openxmlformats.org/officeDocument/2006/relationships/hyperlink" Target="https://www.facebook.com/SusquehannaTrack/" TargetMode="External"/><Relationship Id="rId13850" Type="http://schemas.openxmlformats.org/officeDocument/2006/relationships/hyperlink" Target="https://www.instagram.com/svc_xctf/" TargetMode="External"/><Relationship Id="rId13851" Type="http://schemas.openxmlformats.org/officeDocument/2006/relationships/hyperlink" Target="https://x.com/_collin1" TargetMode="External"/><Relationship Id="rId13852" Type="http://schemas.openxmlformats.org/officeDocument/2006/relationships/hyperlink" Target="https://twitter.com/svc_xctf" TargetMode="External"/><Relationship Id="rId13853" Type="http://schemas.openxmlformats.org/officeDocument/2006/relationships/hyperlink" Target="https://www.instagram.com/svc_xctf/" TargetMode="External"/><Relationship Id="rId12522" Type="http://schemas.openxmlformats.org/officeDocument/2006/relationships/hyperlink" Target="https://twitter.com/brittonmann" TargetMode="External"/><Relationship Id="rId12521" Type="http://schemas.openxmlformats.org/officeDocument/2006/relationships/hyperlink" Target="https://www.instagram.com/bullstf/" TargetMode="External"/><Relationship Id="rId12520" Type="http://schemas.openxmlformats.org/officeDocument/2006/relationships/hyperlink" Target="https://www.facebook.com/chris.bostwick.121?comment_id=Y29tbWVudDoxMDE2MTg2NzQwMDU0MDIwN18xMDE2MTg2Nzg3NzM1MDIwNw%3D%3D" TargetMode="External"/><Relationship Id="rId13829" Type="http://schemas.openxmlformats.org/officeDocument/2006/relationships/hyperlink" Target="https://www.instagram.com/coach_cray/" TargetMode="External"/><Relationship Id="rId13825" Type="http://schemas.openxmlformats.org/officeDocument/2006/relationships/hyperlink" Target="https://www.facebook.com/RedFlashXCTF" TargetMode="External"/><Relationship Id="rId13826" Type="http://schemas.openxmlformats.org/officeDocument/2006/relationships/hyperlink" Target="https://www.instagram.com/usf_tf_xc/" TargetMode="External"/><Relationship Id="rId13827" Type="http://schemas.openxmlformats.org/officeDocument/2006/relationships/hyperlink" Target="https://twitter.com/redflashxctf" TargetMode="External"/><Relationship Id="rId13828" Type="http://schemas.openxmlformats.org/officeDocument/2006/relationships/hyperlink" Target="https://www.facebook.com/RedFlashXCTF" TargetMode="External"/><Relationship Id="rId13821" Type="http://schemas.openxmlformats.org/officeDocument/2006/relationships/hyperlink" Target="https://www.facebook.com/RosemontMSOC/" TargetMode="External"/><Relationship Id="rId13822" Type="http://schemas.openxmlformats.org/officeDocument/2006/relationships/hyperlink" Target="https://www.instagram.com/rosemonttrackxc/" TargetMode="External"/><Relationship Id="rId13823" Type="http://schemas.openxmlformats.org/officeDocument/2006/relationships/hyperlink" Target="https://twitter.com/sfutrackfield" TargetMode="External"/><Relationship Id="rId13824" Type="http://schemas.openxmlformats.org/officeDocument/2006/relationships/hyperlink" Target="https://twitter.com/redflashxctf" TargetMode="External"/><Relationship Id="rId13820" Type="http://schemas.openxmlformats.org/officeDocument/2006/relationships/hyperlink" Target="https://twitter.com/rosemontxc" TargetMode="External"/><Relationship Id="rId12509" Type="http://schemas.openxmlformats.org/officeDocument/2006/relationships/hyperlink" Target="https://twitter.com/saintsxctf" TargetMode="External"/><Relationship Id="rId12504" Type="http://schemas.openxmlformats.org/officeDocument/2006/relationships/hyperlink" Target="https://twitter.com/mkcurran" TargetMode="External"/><Relationship Id="rId13836" Type="http://schemas.openxmlformats.org/officeDocument/2006/relationships/hyperlink" Target="https://www.facebook.com/RedFlashXCTF" TargetMode="External"/><Relationship Id="rId12503" Type="http://schemas.openxmlformats.org/officeDocument/2006/relationships/hyperlink" Target="https://saintsathletics.com/sports/mens-track-and-field" TargetMode="External"/><Relationship Id="rId13837" Type="http://schemas.openxmlformats.org/officeDocument/2006/relationships/hyperlink" Target="https://www.instagram.com/usf_tf_xc/" TargetMode="External"/><Relationship Id="rId12502" Type="http://schemas.openxmlformats.org/officeDocument/2006/relationships/hyperlink" Target="https://www.instagram.com/saintsxctf/" TargetMode="External"/><Relationship Id="rId13838" Type="http://schemas.openxmlformats.org/officeDocument/2006/relationships/hyperlink" Target="https://twitter.com/redflashxctf" TargetMode="External"/><Relationship Id="rId12501" Type="http://schemas.openxmlformats.org/officeDocument/2006/relationships/hyperlink" Target="https://www.facebook.com/groups/545625548822640/" TargetMode="External"/><Relationship Id="rId13839" Type="http://schemas.openxmlformats.org/officeDocument/2006/relationships/hyperlink" Target="https://www.facebook.com/RedFlashXCTF" TargetMode="External"/><Relationship Id="rId12508" Type="http://schemas.openxmlformats.org/officeDocument/2006/relationships/hyperlink" Target="https://www.instagram.com/saintsxctf/" TargetMode="External"/><Relationship Id="rId13832" Type="http://schemas.openxmlformats.org/officeDocument/2006/relationships/hyperlink" Target="https://twitter.com/redflashxctf" TargetMode="External"/><Relationship Id="rId12507" Type="http://schemas.openxmlformats.org/officeDocument/2006/relationships/hyperlink" Target="https://www.instagram.com/marykatecurran/" TargetMode="External"/><Relationship Id="rId13833" Type="http://schemas.openxmlformats.org/officeDocument/2006/relationships/hyperlink" Target="https://www.facebook.com/RedFlashXCTF" TargetMode="External"/><Relationship Id="rId12506" Type="http://schemas.openxmlformats.org/officeDocument/2006/relationships/hyperlink" Target="https://www.facebook.com/groups/545625548822640/" TargetMode="External"/><Relationship Id="rId13834" Type="http://schemas.openxmlformats.org/officeDocument/2006/relationships/hyperlink" Target="https://www.instagram.com/usf_tf_xc/" TargetMode="External"/><Relationship Id="rId12505" Type="http://schemas.openxmlformats.org/officeDocument/2006/relationships/hyperlink" Target="https://twitter.com/saintsxctf" TargetMode="External"/><Relationship Id="rId13835" Type="http://schemas.openxmlformats.org/officeDocument/2006/relationships/hyperlink" Target="https://twitter.com/redflashxctf" TargetMode="External"/><Relationship Id="rId13830" Type="http://schemas.openxmlformats.org/officeDocument/2006/relationships/hyperlink" Target="https://www.instagram.com/usf_tf_xc/" TargetMode="External"/><Relationship Id="rId13831" Type="http://schemas.openxmlformats.org/officeDocument/2006/relationships/hyperlink" Target="https://twitter.com/cfred22193-x-fm" TargetMode="External"/><Relationship Id="rId12500" Type="http://schemas.openxmlformats.org/officeDocument/2006/relationships/hyperlink" Target="https://twitter.com/saintsxctf" TargetMode="External"/><Relationship Id="rId11228" Type="http://schemas.openxmlformats.org/officeDocument/2006/relationships/hyperlink" Target="https://twitter.com/coachjellisontf" TargetMode="External"/><Relationship Id="rId12559" Type="http://schemas.openxmlformats.org/officeDocument/2006/relationships/hyperlink" Target="https://www.facebook.com/SUNY-Cortland-XCTF-116397351732700/" TargetMode="External"/><Relationship Id="rId11227" Type="http://schemas.openxmlformats.org/officeDocument/2006/relationships/hyperlink" Target="https://www.fitchburgfalcons.com/sports/mtrack/index" TargetMode="External"/><Relationship Id="rId12558" Type="http://schemas.openxmlformats.org/officeDocument/2006/relationships/hyperlink" Target="https://www.facebook.com/cortland.xctf" TargetMode="External"/><Relationship Id="rId11226" Type="http://schemas.openxmlformats.org/officeDocument/2006/relationships/hyperlink" Target="https://www.facebook.com/groups/109913015717137/" TargetMode="External"/><Relationship Id="rId12557" Type="http://schemas.openxmlformats.org/officeDocument/2006/relationships/hyperlink" Target="https://twitter.com/cortlandxctf" TargetMode="External"/><Relationship Id="rId11225" Type="http://schemas.openxmlformats.org/officeDocument/2006/relationships/hyperlink" Target="https://www.goecsaints.com/sports/c-track/index" TargetMode="External"/><Relationship Id="rId12556" Type="http://schemas.openxmlformats.org/officeDocument/2006/relationships/hyperlink" Target="https://www.cortlandreddragons.com/sports/mens-track-and-field" TargetMode="External"/><Relationship Id="rId13887" Type="http://schemas.openxmlformats.org/officeDocument/2006/relationships/hyperlink" Target="https://www.facebook.com/SwarthmoreTF/" TargetMode="External"/><Relationship Id="rId13888" Type="http://schemas.openxmlformats.org/officeDocument/2006/relationships/hyperlink" Target="https://www.instagram.com/swatxctf/" TargetMode="External"/><Relationship Id="rId13889" Type="http://schemas.openxmlformats.org/officeDocument/2006/relationships/hyperlink" Target="https://swarthmoreathletics.com/sports/mens-track-and-field" TargetMode="External"/><Relationship Id="rId11229" Type="http://schemas.openxmlformats.org/officeDocument/2006/relationships/hyperlink" Target="https://twitter.com/fsufalconstfxc" TargetMode="External"/><Relationship Id="rId11220" Type="http://schemas.openxmlformats.org/officeDocument/2006/relationships/hyperlink" Target="https://www.facebook.com/amani.boston.5/?locale=tr_TR" TargetMode="External"/><Relationship Id="rId12551" Type="http://schemas.openxmlformats.org/officeDocument/2006/relationships/hyperlink" Target="https://www.facebook.com/Cobleskill/" TargetMode="External"/><Relationship Id="rId13883" Type="http://schemas.openxmlformats.org/officeDocument/2006/relationships/hyperlink" Target="https://www.facebook.com/SwarthmoreTF/" TargetMode="External"/><Relationship Id="rId12550" Type="http://schemas.openxmlformats.org/officeDocument/2006/relationships/hyperlink" Target="https://twitter.com/cobytf" TargetMode="External"/><Relationship Id="rId13884" Type="http://schemas.openxmlformats.org/officeDocument/2006/relationships/hyperlink" Target="https://www.instagram.com/swatxctf/" TargetMode="External"/><Relationship Id="rId13885" Type="http://schemas.openxmlformats.org/officeDocument/2006/relationships/hyperlink" Target="https://swarthmoreathletics.com/sports/mens-track-and-field" TargetMode="External"/><Relationship Id="rId13886" Type="http://schemas.openxmlformats.org/officeDocument/2006/relationships/hyperlink" Target="https://twitter.com/swatxctf" TargetMode="External"/><Relationship Id="rId11224" Type="http://schemas.openxmlformats.org/officeDocument/2006/relationships/hyperlink" Target="https://www.instagram.com/ec_saints/" TargetMode="External"/><Relationship Id="rId12555" Type="http://schemas.openxmlformats.org/officeDocument/2006/relationships/hyperlink" Target="https://www.instagram.com/cortland.xctf/" TargetMode="External"/><Relationship Id="rId11223" Type="http://schemas.openxmlformats.org/officeDocument/2006/relationships/hyperlink" Target="https://x.com/ecsaints" TargetMode="External"/><Relationship Id="rId12554" Type="http://schemas.openxmlformats.org/officeDocument/2006/relationships/hyperlink" Target="https://www.facebook.com/SUNY-Cortland-XCTF-116397351732700/" TargetMode="External"/><Relationship Id="rId13880" Type="http://schemas.openxmlformats.org/officeDocument/2006/relationships/hyperlink" Target="https://swarthmoreathletics.com/sports/mens-track-and-field" TargetMode="External"/><Relationship Id="rId11222" Type="http://schemas.openxmlformats.org/officeDocument/2006/relationships/hyperlink" Target="https://www.facebook.com/groups/109913015717137/" TargetMode="External"/><Relationship Id="rId12553" Type="http://schemas.openxmlformats.org/officeDocument/2006/relationships/hyperlink" Target="https://twitter.com/cortlandxctf" TargetMode="External"/><Relationship Id="rId13881" Type="http://schemas.openxmlformats.org/officeDocument/2006/relationships/hyperlink" Target="https://twitter.com/swatxctf" TargetMode="External"/><Relationship Id="rId11221" Type="http://schemas.openxmlformats.org/officeDocument/2006/relationships/hyperlink" Target="https://www.instagram.com/ec_saints/" TargetMode="External"/><Relationship Id="rId12552" Type="http://schemas.openxmlformats.org/officeDocument/2006/relationships/hyperlink" Target="https://www.instagram.com/cobytrack/" TargetMode="External"/><Relationship Id="rId13882" Type="http://schemas.openxmlformats.org/officeDocument/2006/relationships/hyperlink" Target="https://www.facebook.com/peter.carroll.944" TargetMode="External"/><Relationship Id="rId11239" Type="http://schemas.openxmlformats.org/officeDocument/2006/relationships/hyperlink" Target="https://twitter.com/fsufalconstfxc" TargetMode="External"/><Relationship Id="rId11238" Type="http://schemas.openxmlformats.org/officeDocument/2006/relationships/hyperlink" Target="https://www.fitchburgfalcons.com/insideAthletics/Recruits/questionnaire" TargetMode="External"/><Relationship Id="rId12569" Type="http://schemas.openxmlformats.org/officeDocument/2006/relationships/hyperlink" Target="https://www.instagram.com/cortland.xctf/" TargetMode="External"/><Relationship Id="rId11237" Type="http://schemas.openxmlformats.org/officeDocument/2006/relationships/hyperlink" Target="https://www.instagram.com/fsufalcons.xctf/" TargetMode="External"/><Relationship Id="rId12568" Type="http://schemas.openxmlformats.org/officeDocument/2006/relationships/hyperlink" Target="https://www.facebook.com/SUNY-Cortland-XCTF-116397351732700/" TargetMode="External"/><Relationship Id="rId11236" Type="http://schemas.openxmlformats.org/officeDocument/2006/relationships/hyperlink" Target="https://twitter.com/fsufalconstfxc" TargetMode="External"/><Relationship Id="rId12567" Type="http://schemas.openxmlformats.org/officeDocument/2006/relationships/hyperlink" Target="https://twitter.com/cortlandxctf" TargetMode="External"/><Relationship Id="rId13898" Type="http://schemas.openxmlformats.org/officeDocument/2006/relationships/hyperlink" Target="https://www.instagram.com/thielxctf/" TargetMode="External"/><Relationship Id="rId13899" Type="http://schemas.openxmlformats.org/officeDocument/2006/relationships/hyperlink" Target="https://twitter.com/scranton_xctf" TargetMode="External"/><Relationship Id="rId11231" Type="http://schemas.openxmlformats.org/officeDocument/2006/relationships/hyperlink" Target="https://www.fitchburgfalcons.com/insideAthletics/Recruits/questionnaire" TargetMode="External"/><Relationship Id="rId12562" Type="http://schemas.openxmlformats.org/officeDocument/2006/relationships/hyperlink" Target="https://www.facebook.com/SUNY-Cortland-XCTF-116397351732700/" TargetMode="External"/><Relationship Id="rId13894" Type="http://schemas.openxmlformats.org/officeDocument/2006/relationships/hyperlink" Target="https://twitter.com/swatxctf" TargetMode="External"/><Relationship Id="rId11230" Type="http://schemas.openxmlformats.org/officeDocument/2006/relationships/hyperlink" Target="https://www.facebook.com/jim.jellison.18" TargetMode="External"/><Relationship Id="rId12561" Type="http://schemas.openxmlformats.org/officeDocument/2006/relationships/hyperlink" Target="https://twitter.com/cortlandxctf" TargetMode="External"/><Relationship Id="rId13895" Type="http://schemas.openxmlformats.org/officeDocument/2006/relationships/hyperlink" Target="https://www.facebook.com/SwarthmoreTF/" TargetMode="External"/><Relationship Id="rId12560" Type="http://schemas.openxmlformats.org/officeDocument/2006/relationships/hyperlink" Target="https://www.instagram.com/cortland.xctf/" TargetMode="External"/><Relationship Id="rId13896" Type="http://schemas.openxmlformats.org/officeDocument/2006/relationships/hyperlink" Target="https://www.instagram.com/swatxctf/" TargetMode="External"/><Relationship Id="rId13897" Type="http://schemas.openxmlformats.org/officeDocument/2006/relationships/hyperlink" Target="https://twitter.com/thielxctf" TargetMode="External"/><Relationship Id="rId11235" Type="http://schemas.openxmlformats.org/officeDocument/2006/relationships/hyperlink" Target="https://www.fitchburgfalcons.com/sports/mtrack/index" TargetMode="External"/><Relationship Id="rId12566" Type="http://schemas.openxmlformats.org/officeDocument/2006/relationships/hyperlink" Target="https://www.instagram.com/cortland.xctf/" TargetMode="External"/><Relationship Id="rId13890" Type="http://schemas.openxmlformats.org/officeDocument/2006/relationships/hyperlink" Target="https://twitter.com/swatxctf" TargetMode="External"/><Relationship Id="rId11234" Type="http://schemas.openxmlformats.org/officeDocument/2006/relationships/hyperlink" Target="https://www.fitchburgfalcons.com/insideAthletics/Recruits/questionnaire" TargetMode="External"/><Relationship Id="rId12565" Type="http://schemas.openxmlformats.org/officeDocument/2006/relationships/hyperlink" Target="https://www.facebook.com/SUNY-Cortland-XCTF-116397351732700/" TargetMode="External"/><Relationship Id="rId13891" Type="http://schemas.openxmlformats.org/officeDocument/2006/relationships/hyperlink" Target="https://www.facebook.com/SwarthmoreTF/" TargetMode="External"/><Relationship Id="rId11233" Type="http://schemas.openxmlformats.org/officeDocument/2006/relationships/hyperlink" Target="https://twitter.com/fsufalconstfxc" TargetMode="External"/><Relationship Id="rId12564" Type="http://schemas.openxmlformats.org/officeDocument/2006/relationships/hyperlink" Target="https://twitter.com/cortlandxctf" TargetMode="External"/><Relationship Id="rId13892" Type="http://schemas.openxmlformats.org/officeDocument/2006/relationships/hyperlink" Target="https://www.instagram.com/swatxctf/" TargetMode="External"/><Relationship Id="rId11232" Type="http://schemas.openxmlformats.org/officeDocument/2006/relationships/hyperlink" Target="https://www.fitchburgfalcons.com/sports/mtrack/index" TargetMode="External"/><Relationship Id="rId12563" Type="http://schemas.openxmlformats.org/officeDocument/2006/relationships/hyperlink" Target="https://www.instagram.com/cortland.xctf/" TargetMode="External"/><Relationship Id="rId13893" Type="http://schemas.openxmlformats.org/officeDocument/2006/relationships/hyperlink" Target="https://swarthmoreathletics.com/sports/mens-track-and-field" TargetMode="External"/><Relationship Id="rId11206" Type="http://schemas.openxmlformats.org/officeDocument/2006/relationships/hyperlink" Target="https://www.facebook.com/BSUXCTF/" TargetMode="External"/><Relationship Id="rId12537" Type="http://schemas.openxmlformats.org/officeDocument/2006/relationships/hyperlink" Target="https://www.instagram.com/brockportxctf/" TargetMode="External"/><Relationship Id="rId13869" Type="http://schemas.openxmlformats.org/officeDocument/2006/relationships/hyperlink" Target="https://twitter.com/susquxctf" TargetMode="External"/><Relationship Id="rId11205" Type="http://schemas.openxmlformats.org/officeDocument/2006/relationships/hyperlink" Target="https://twitter.com/bsu_xc_tf" TargetMode="External"/><Relationship Id="rId12536" Type="http://schemas.openxmlformats.org/officeDocument/2006/relationships/hyperlink" Target="https://www.facebook.com/BrockportXCTF/" TargetMode="External"/><Relationship Id="rId11204" Type="http://schemas.openxmlformats.org/officeDocument/2006/relationships/hyperlink" Target="https://www.instagram.com/bsu_xc_tf/" TargetMode="External"/><Relationship Id="rId12535" Type="http://schemas.openxmlformats.org/officeDocument/2006/relationships/hyperlink" Target="https://twitter.com/brockportxctf" TargetMode="External"/><Relationship Id="rId11203" Type="http://schemas.openxmlformats.org/officeDocument/2006/relationships/hyperlink" Target="https://www.facebook.com/BSUXCTF/" TargetMode="External"/><Relationship Id="rId12534" Type="http://schemas.openxmlformats.org/officeDocument/2006/relationships/hyperlink" Target="https://www.instagram.com/brockportxctf/" TargetMode="External"/><Relationship Id="rId13865" Type="http://schemas.openxmlformats.org/officeDocument/2006/relationships/hyperlink" Target="https://www.facebook.com/SusquehannaTrack/" TargetMode="External"/><Relationship Id="rId11209" Type="http://schemas.openxmlformats.org/officeDocument/2006/relationships/hyperlink" Target="https://www.facebook.com/BSUXCTF/" TargetMode="External"/><Relationship Id="rId13866" Type="http://schemas.openxmlformats.org/officeDocument/2006/relationships/hyperlink" Target="https://www.instagram.com/susquxctf/" TargetMode="External"/><Relationship Id="rId11208" Type="http://schemas.openxmlformats.org/officeDocument/2006/relationships/hyperlink" Target="https://twitter.com/bsu_xc_tf" TargetMode="External"/><Relationship Id="rId12539" Type="http://schemas.openxmlformats.org/officeDocument/2006/relationships/hyperlink" Target="https://twitter.com/coachcwilber" TargetMode="External"/><Relationship Id="rId13867" Type="http://schemas.openxmlformats.org/officeDocument/2006/relationships/hyperlink" Target="https://suriverhawks.com/sports/mens-track-and-field" TargetMode="External"/><Relationship Id="rId11207" Type="http://schemas.openxmlformats.org/officeDocument/2006/relationships/hyperlink" Target="https://www.instagram.com/bsu_xc_tf/" TargetMode="External"/><Relationship Id="rId12538" Type="http://schemas.openxmlformats.org/officeDocument/2006/relationships/hyperlink" Target="https://oneontaathletics.com/sports/mens-track-and-field" TargetMode="External"/><Relationship Id="rId13868" Type="http://schemas.openxmlformats.org/officeDocument/2006/relationships/hyperlink" Target="https://twitter.com/the_bullfrg" TargetMode="External"/><Relationship Id="rId13861" Type="http://schemas.openxmlformats.org/officeDocument/2006/relationships/hyperlink" Target="https://www.facebook.com/ryan.weir.334" TargetMode="External"/><Relationship Id="rId13862" Type="http://schemas.openxmlformats.org/officeDocument/2006/relationships/hyperlink" Target="https://www.facebook.com/SusquehannaTrack/" TargetMode="External"/><Relationship Id="rId13863" Type="http://schemas.openxmlformats.org/officeDocument/2006/relationships/hyperlink" Target="https://www.instagram.com/susquxctf/" TargetMode="External"/><Relationship Id="rId13864" Type="http://schemas.openxmlformats.org/officeDocument/2006/relationships/hyperlink" Target="https://twitter.com/susquxctf" TargetMode="External"/><Relationship Id="rId11202" Type="http://schemas.openxmlformats.org/officeDocument/2006/relationships/hyperlink" Target="https://twitter.com/bsu_xc_tf" TargetMode="External"/><Relationship Id="rId12533" Type="http://schemas.openxmlformats.org/officeDocument/2006/relationships/hyperlink" Target="https://www.facebook.com/BrockportXCTF/" TargetMode="External"/><Relationship Id="rId11201" Type="http://schemas.openxmlformats.org/officeDocument/2006/relationships/hyperlink" Target="https://www.bsubears.com/sports/mtrack/index" TargetMode="External"/><Relationship Id="rId12532" Type="http://schemas.openxmlformats.org/officeDocument/2006/relationships/hyperlink" Target="https://twitter.com/brockportxctf" TargetMode="External"/><Relationship Id="rId11200" Type="http://schemas.openxmlformats.org/officeDocument/2006/relationships/hyperlink" Target="https://www.instagram.com/brandeisxctf/" TargetMode="External"/><Relationship Id="rId12531" Type="http://schemas.openxmlformats.org/officeDocument/2006/relationships/hyperlink" Target="https://www.instagram.com/brockportxctf/" TargetMode="External"/><Relationship Id="rId12530" Type="http://schemas.openxmlformats.org/officeDocument/2006/relationships/hyperlink" Target="https://twitter.com/brockportxctf" TargetMode="External"/><Relationship Id="rId13860" Type="http://schemas.openxmlformats.org/officeDocument/2006/relationships/hyperlink" Target="https://twitter.com/susquxctf" TargetMode="External"/><Relationship Id="rId11217" Type="http://schemas.openxmlformats.org/officeDocument/2006/relationships/hyperlink" Target="https://www.instagram.com/ec_saints/" TargetMode="External"/><Relationship Id="rId12548" Type="http://schemas.openxmlformats.org/officeDocument/2006/relationships/hyperlink" Target="https://twitter.com/cobytf" TargetMode="External"/><Relationship Id="rId11216" Type="http://schemas.openxmlformats.org/officeDocument/2006/relationships/hyperlink" Target="https://x.com/ecsaints" TargetMode="External"/><Relationship Id="rId12547" Type="http://schemas.openxmlformats.org/officeDocument/2006/relationships/hyperlink" Target="https://fightingtigers.cobleskill.edu/sports/mens-track-and-field" TargetMode="External"/><Relationship Id="rId11215" Type="http://schemas.openxmlformats.org/officeDocument/2006/relationships/hyperlink" Target="https://www.instagram.com/currycollegexc/" TargetMode="External"/><Relationship Id="rId12546" Type="http://schemas.openxmlformats.org/officeDocument/2006/relationships/hyperlink" Target="https://twitter.com/oneonta_xctf" TargetMode="External"/><Relationship Id="rId11214" Type="http://schemas.openxmlformats.org/officeDocument/2006/relationships/hyperlink" Target="https://x.com/currycolonels" TargetMode="External"/><Relationship Id="rId12545" Type="http://schemas.openxmlformats.org/officeDocument/2006/relationships/hyperlink" Target="https://oneontaathletics.com/sports/mens-track-and-field" TargetMode="External"/><Relationship Id="rId13876" Type="http://schemas.openxmlformats.org/officeDocument/2006/relationships/hyperlink" Target="https://www.instagram.com/susquxctf/" TargetMode="External"/><Relationship Id="rId13877" Type="http://schemas.openxmlformats.org/officeDocument/2006/relationships/hyperlink" Target="https://twitter.com/susquxctf" TargetMode="External"/><Relationship Id="rId11219" Type="http://schemas.openxmlformats.org/officeDocument/2006/relationships/hyperlink" Target="https://x.com/ecsaints" TargetMode="External"/><Relationship Id="rId13878" Type="http://schemas.openxmlformats.org/officeDocument/2006/relationships/hyperlink" Target="https://www.facebook.com/SusquehannaTrack/" TargetMode="External"/><Relationship Id="rId11218" Type="http://schemas.openxmlformats.org/officeDocument/2006/relationships/hyperlink" Target="https://www.facebook.com/groups/109913015717137/" TargetMode="External"/><Relationship Id="rId12549" Type="http://schemas.openxmlformats.org/officeDocument/2006/relationships/hyperlink" Target="https://www.facebook.com/zach.haskin.7" TargetMode="External"/><Relationship Id="rId13879" Type="http://schemas.openxmlformats.org/officeDocument/2006/relationships/hyperlink" Target="https://www.instagram.com/susquxctf/" TargetMode="External"/><Relationship Id="rId12540" Type="http://schemas.openxmlformats.org/officeDocument/2006/relationships/hyperlink" Target="https://twitter.com/oneonta_xctf" TargetMode="External"/><Relationship Id="rId13872" Type="http://schemas.openxmlformats.org/officeDocument/2006/relationships/hyperlink" Target="https://www.instagram.com/susquxctf/" TargetMode="External"/><Relationship Id="rId13873" Type="http://schemas.openxmlformats.org/officeDocument/2006/relationships/hyperlink" Target="https://suriverhawks.com/sports/mens-track-and-field" TargetMode="External"/><Relationship Id="rId13874" Type="http://schemas.openxmlformats.org/officeDocument/2006/relationships/hyperlink" Target="https://twitter.com/susquxctf" TargetMode="External"/><Relationship Id="rId13875" Type="http://schemas.openxmlformats.org/officeDocument/2006/relationships/hyperlink" Target="https://www.facebook.com/SusquehannaTrack/" TargetMode="External"/><Relationship Id="rId11213" Type="http://schemas.openxmlformats.org/officeDocument/2006/relationships/hyperlink" Target="https://www.instagram.com/bsu_xc_tf/" TargetMode="External"/><Relationship Id="rId12544" Type="http://schemas.openxmlformats.org/officeDocument/2006/relationships/hyperlink" Target="https://www.instagram.com/oneonta_xctf/" TargetMode="External"/><Relationship Id="rId11212" Type="http://schemas.openxmlformats.org/officeDocument/2006/relationships/hyperlink" Target="https://www.facebook.com/BSUXCTF/" TargetMode="External"/><Relationship Id="rId12543" Type="http://schemas.openxmlformats.org/officeDocument/2006/relationships/hyperlink" Target="https://www.instagram.com/coachwhalen12/" TargetMode="External"/><Relationship Id="rId11211" Type="http://schemas.openxmlformats.org/officeDocument/2006/relationships/hyperlink" Target="https://twitter.com/bsu_xc_tf" TargetMode="External"/><Relationship Id="rId12542" Type="http://schemas.openxmlformats.org/officeDocument/2006/relationships/hyperlink" Target="https://www.facebook.com/groups/490129180999849/" TargetMode="External"/><Relationship Id="rId13870" Type="http://schemas.openxmlformats.org/officeDocument/2006/relationships/hyperlink" Target="https://www.facebook.com/JJ.Clinchoc" TargetMode="External"/><Relationship Id="rId11210" Type="http://schemas.openxmlformats.org/officeDocument/2006/relationships/hyperlink" Target="https://www.instagram.com/bsu_xc_tf/" TargetMode="External"/><Relationship Id="rId12541" Type="http://schemas.openxmlformats.org/officeDocument/2006/relationships/hyperlink" Target="https://twitter.com/oneonta_xctf" TargetMode="External"/><Relationship Id="rId13871" Type="http://schemas.openxmlformats.org/officeDocument/2006/relationships/hyperlink" Target="https://www.facebook.com/SusquehannaTrack/" TargetMode="External"/><Relationship Id="rId8409" Type="http://schemas.openxmlformats.org/officeDocument/2006/relationships/hyperlink" Target="https://www.instagram.com/abbeycctrack/" TargetMode="External"/><Relationship Id="rId8408" Type="http://schemas.openxmlformats.org/officeDocument/2006/relationships/hyperlink" Target="https://www.facebook.com/AbbeyMensTF/" TargetMode="External"/><Relationship Id="rId8407" Type="http://schemas.openxmlformats.org/officeDocument/2006/relationships/hyperlink" Target="https://twitter.com/AbbeyTrackField" TargetMode="External"/><Relationship Id="rId9738" Type="http://schemas.openxmlformats.org/officeDocument/2006/relationships/hyperlink" Target="https://www.instagram.com/ulv_xctf/" TargetMode="External"/><Relationship Id="rId9739" Type="http://schemas.openxmlformats.org/officeDocument/2006/relationships/hyperlink" Target="https://www.leopardathletics.com/sports/mtrack/index" TargetMode="External"/><Relationship Id="rId8402" Type="http://schemas.openxmlformats.org/officeDocument/2006/relationships/hyperlink" Target="https://twitter.com/bartonxctf" TargetMode="External"/><Relationship Id="rId9734" Type="http://schemas.openxmlformats.org/officeDocument/2006/relationships/hyperlink" Target="https://www.instagram.com/ulv_xctf/" TargetMode="External"/><Relationship Id="rId8401" Type="http://schemas.openxmlformats.org/officeDocument/2006/relationships/hyperlink" Target="https://www.instagram.com/bartonxctf/" TargetMode="External"/><Relationship Id="rId9735" Type="http://schemas.openxmlformats.org/officeDocument/2006/relationships/hyperlink" Target="https://www.leopardathletics.com/sports/mtrack/index" TargetMode="External"/><Relationship Id="rId8400" Type="http://schemas.openxmlformats.org/officeDocument/2006/relationships/hyperlink" Target="https://twitter.com/bartonxctf" TargetMode="External"/><Relationship Id="rId9736" Type="http://schemas.openxmlformats.org/officeDocument/2006/relationships/hyperlink" Target="https://twitter.com/ulv_xctf" TargetMode="External"/><Relationship Id="rId9737" Type="http://schemas.openxmlformats.org/officeDocument/2006/relationships/hyperlink" Target="https://facebook.com/ulvtrackandfield" TargetMode="External"/><Relationship Id="rId8406" Type="http://schemas.openxmlformats.org/officeDocument/2006/relationships/hyperlink" Target="https://www.instagram.com/danfinanger/" TargetMode="External"/><Relationship Id="rId9730" Type="http://schemas.openxmlformats.org/officeDocument/2006/relationships/hyperlink" Target="https://www.instagram.com/ulv_xctf/" TargetMode="External"/><Relationship Id="rId8405" Type="http://schemas.openxmlformats.org/officeDocument/2006/relationships/hyperlink" Target="https://www.facebook.com/AbbeyMensTF/" TargetMode="External"/><Relationship Id="rId9731" Type="http://schemas.openxmlformats.org/officeDocument/2006/relationships/hyperlink" Target="https://twitter.com/ulv_xctf" TargetMode="External"/><Relationship Id="rId8404" Type="http://schemas.openxmlformats.org/officeDocument/2006/relationships/hyperlink" Target="https://www.facebook.com/dfinanger1" TargetMode="External"/><Relationship Id="rId9732" Type="http://schemas.openxmlformats.org/officeDocument/2006/relationships/hyperlink" Target="https://www.facebook.com/ulvtrackandfield/" TargetMode="External"/><Relationship Id="rId8403" Type="http://schemas.openxmlformats.org/officeDocument/2006/relationships/hyperlink" Target="https://www.instagram.com/bartonxctf/" TargetMode="External"/><Relationship Id="rId9733" Type="http://schemas.openxmlformats.org/officeDocument/2006/relationships/hyperlink" Target="https://www.instagram.com/terravaladez/" TargetMode="External"/><Relationship Id="rId9727" Type="http://schemas.openxmlformats.org/officeDocument/2006/relationships/hyperlink" Target="https://www.instagram.com/ulv_xctf/" TargetMode="External"/><Relationship Id="rId9728" Type="http://schemas.openxmlformats.org/officeDocument/2006/relationships/hyperlink" Target="https://twitter.com/ulv_xctf" TargetMode="External"/><Relationship Id="rId9729" Type="http://schemas.openxmlformats.org/officeDocument/2006/relationships/hyperlink" Target="https://facebook.com/ulvtrackandfield" TargetMode="External"/><Relationship Id="rId9723" Type="http://schemas.openxmlformats.org/officeDocument/2006/relationships/hyperlink" Target="https://www.instagram.com/ulv_xctf/" TargetMode="External"/><Relationship Id="rId9724" Type="http://schemas.openxmlformats.org/officeDocument/2006/relationships/hyperlink" Target="https://www.leopardathletics.com/sports/mtrack/index" TargetMode="External"/><Relationship Id="rId9725" Type="http://schemas.openxmlformats.org/officeDocument/2006/relationships/hyperlink" Target="https://twitter.com/ulv_xctf" TargetMode="External"/><Relationship Id="rId9726" Type="http://schemas.openxmlformats.org/officeDocument/2006/relationships/hyperlink" Target="https://facebook.com/ulvtrackandfield" TargetMode="External"/><Relationship Id="rId9720" Type="http://schemas.openxmlformats.org/officeDocument/2006/relationships/hyperlink" Target="https://www.instagram.com/ulv_xctf/" TargetMode="External"/><Relationship Id="rId9721" Type="http://schemas.openxmlformats.org/officeDocument/2006/relationships/hyperlink" Target="https://twitter.com/ulv_xctf" TargetMode="External"/><Relationship Id="rId9722" Type="http://schemas.openxmlformats.org/officeDocument/2006/relationships/hyperlink" Target="https://facebook.com/ulvtrackandfield" TargetMode="External"/><Relationship Id="rId8429" Type="http://schemas.openxmlformats.org/officeDocument/2006/relationships/hyperlink" Target="https://www.facebook.com/catawbacollegexc/" TargetMode="External"/><Relationship Id="rId9750" Type="http://schemas.openxmlformats.org/officeDocument/2006/relationships/hyperlink" Target="https://www.goredlands.com/sports/track/index" TargetMode="External"/><Relationship Id="rId9751" Type="http://schemas.openxmlformats.org/officeDocument/2006/relationships/hyperlink" Target="https://twitter.com/schmidtmp" TargetMode="External"/><Relationship Id="rId8420" Type="http://schemas.openxmlformats.org/officeDocument/2006/relationships/hyperlink" Target="https://twitter.com/catawbacollegexc" TargetMode="External"/><Relationship Id="rId8424" Type="http://schemas.openxmlformats.org/officeDocument/2006/relationships/hyperlink" Target="https://twitter.com/catawbacollegexc" TargetMode="External"/><Relationship Id="rId9756" Type="http://schemas.openxmlformats.org/officeDocument/2006/relationships/hyperlink" Target="https://www.goredlands.com/sports/track/index" TargetMode="External"/><Relationship Id="rId8423" Type="http://schemas.openxmlformats.org/officeDocument/2006/relationships/hyperlink" Target="https://x.com/brittenoli" TargetMode="External"/><Relationship Id="rId9757" Type="http://schemas.openxmlformats.org/officeDocument/2006/relationships/hyperlink" Target="https://twitter.com/coachaclarey" TargetMode="External"/><Relationship Id="rId8422" Type="http://schemas.openxmlformats.org/officeDocument/2006/relationships/hyperlink" Target="https://www.instagram.com/catawba_xctf/" TargetMode="External"/><Relationship Id="rId9758" Type="http://schemas.openxmlformats.org/officeDocument/2006/relationships/hyperlink" Target="https://twitter.com/bulldogxctf" TargetMode="External"/><Relationship Id="rId8421" Type="http://schemas.openxmlformats.org/officeDocument/2006/relationships/hyperlink" Target="https://www.facebook.com/catawbacollegexc/" TargetMode="External"/><Relationship Id="rId9759" Type="http://schemas.openxmlformats.org/officeDocument/2006/relationships/hyperlink" Target="https://www.facebook.com/clarey64" TargetMode="External"/><Relationship Id="rId8428" Type="http://schemas.openxmlformats.org/officeDocument/2006/relationships/hyperlink" Target="https://twitter.com/catawbacollegexc" TargetMode="External"/><Relationship Id="rId9752" Type="http://schemas.openxmlformats.org/officeDocument/2006/relationships/hyperlink" Target="https://twitter.com/bulldogxctf" TargetMode="External"/><Relationship Id="rId8427" Type="http://schemas.openxmlformats.org/officeDocument/2006/relationships/hyperlink" Target="https://www.instagram.com/catawba_xctf/" TargetMode="External"/><Relationship Id="rId9753" Type="http://schemas.openxmlformats.org/officeDocument/2006/relationships/hyperlink" Target="https://www.facebook.com/michael.schmidt.9469545" TargetMode="External"/><Relationship Id="rId8426" Type="http://schemas.openxmlformats.org/officeDocument/2006/relationships/hyperlink" Target="https://www.instagram.com/britten_olinger/" TargetMode="External"/><Relationship Id="rId9754" Type="http://schemas.openxmlformats.org/officeDocument/2006/relationships/hyperlink" Target="https://www.facebook.com/UofRCrossCountryTrackField/" TargetMode="External"/><Relationship Id="rId8425" Type="http://schemas.openxmlformats.org/officeDocument/2006/relationships/hyperlink" Target="https://www.facebook.com/catawbacollegexc/" TargetMode="External"/><Relationship Id="rId9755" Type="http://schemas.openxmlformats.org/officeDocument/2006/relationships/hyperlink" Target="https://goredlands.com/sports/2023/7/24/Recruits-become-a-Bulldog.aspx" TargetMode="External"/><Relationship Id="rId8419" Type="http://schemas.openxmlformats.org/officeDocument/2006/relationships/hyperlink" Target="https://www.instagram.com/catawba_xctf/" TargetMode="External"/><Relationship Id="rId8418" Type="http://schemas.openxmlformats.org/officeDocument/2006/relationships/hyperlink" Target="https://www.facebook.com/catawbacollegexc/" TargetMode="External"/><Relationship Id="rId9749" Type="http://schemas.openxmlformats.org/officeDocument/2006/relationships/hyperlink" Target="https://www.instagram.com/ulv_xctf/" TargetMode="External"/><Relationship Id="rId9740" Type="http://schemas.openxmlformats.org/officeDocument/2006/relationships/hyperlink" Target="https://twitter.com/ulv_xctf" TargetMode="External"/><Relationship Id="rId8413" Type="http://schemas.openxmlformats.org/officeDocument/2006/relationships/hyperlink" Target="https://x.com/JohnGrantJr24" TargetMode="External"/><Relationship Id="rId9745" Type="http://schemas.openxmlformats.org/officeDocument/2006/relationships/hyperlink" Target="https://www.leopardathletics.com/sports/mtrack/index" TargetMode="External"/><Relationship Id="rId8412" Type="http://schemas.openxmlformats.org/officeDocument/2006/relationships/hyperlink" Target="https://www.instagram.com/abbeycctrack/" TargetMode="External"/><Relationship Id="rId9746" Type="http://schemas.openxmlformats.org/officeDocument/2006/relationships/hyperlink" Target="https://www.instagram.com/ulv_xctf/" TargetMode="External"/><Relationship Id="rId8411" Type="http://schemas.openxmlformats.org/officeDocument/2006/relationships/hyperlink" Target="https://www.facebook.com/AbbeyMensTF/" TargetMode="External"/><Relationship Id="rId9747" Type="http://schemas.openxmlformats.org/officeDocument/2006/relationships/hyperlink" Target="https://twitter.com/ulv_xctf" TargetMode="External"/><Relationship Id="rId8410" Type="http://schemas.openxmlformats.org/officeDocument/2006/relationships/hyperlink" Target="https://x.com/belmontabbey" TargetMode="External"/><Relationship Id="rId9748" Type="http://schemas.openxmlformats.org/officeDocument/2006/relationships/hyperlink" Target="https://facebook.com/ulvtrackandfield" TargetMode="External"/><Relationship Id="rId8417" Type="http://schemas.openxmlformats.org/officeDocument/2006/relationships/hyperlink" Target="https://twitter.com/runningmtngoat" TargetMode="External"/><Relationship Id="rId9741" Type="http://schemas.openxmlformats.org/officeDocument/2006/relationships/hyperlink" Target="https://facebook.com/ulvtrackandfield" TargetMode="External"/><Relationship Id="rId8416" Type="http://schemas.openxmlformats.org/officeDocument/2006/relationships/hyperlink" Target="https://www.instagram.com/abbeycctrack/" TargetMode="External"/><Relationship Id="rId9742" Type="http://schemas.openxmlformats.org/officeDocument/2006/relationships/hyperlink" Target="https://www.instagram.com/ulv_xctf/" TargetMode="External"/><Relationship Id="rId8415" Type="http://schemas.openxmlformats.org/officeDocument/2006/relationships/hyperlink" Target="https://www.facebook.com/AbbeyMensTF/" TargetMode="External"/><Relationship Id="rId9743" Type="http://schemas.openxmlformats.org/officeDocument/2006/relationships/hyperlink" Target="https://www.leopardathletics.com/sports/mtrack/index" TargetMode="External"/><Relationship Id="rId8414" Type="http://schemas.openxmlformats.org/officeDocument/2006/relationships/hyperlink" Target="https://x.com/belmontabbey" TargetMode="External"/><Relationship Id="rId9744" Type="http://schemas.openxmlformats.org/officeDocument/2006/relationships/hyperlink" Target="https://www.instagram.com/ulv_xctf/" TargetMode="External"/><Relationship Id="rId9716" Type="http://schemas.openxmlformats.org/officeDocument/2006/relationships/hyperlink" Target="https://www.instagram.com/daviskepon/" TargetMode="External"/><Relationship Id="rId9717" Type="http://schemas.openxmlformats.org/officeDocument/2006/relationships/hyperlink" Target="https://www.instagram.com/ucsc_slugtrack/" TargetMode="External"/><Relationship Id="rId9718" Type="http://schemas.openxmlformats.org/officeDocument/2006/relationships/hyperlink" Target="https://www.leopardathletics.com/sports/mtrack/index" TargetMode="External"/><Relationship Id="rId9719" Type="http://schemas.openxmlformats.org/officeDocument/2006/relationships/hyperlink" Target="https://twitter.com/coachkreid" TargetMode="External"/><Relationship Id="rId9712" Type="http://schemas.openxmlformats.org/officeDocument/2006/relationships/hyperlink" Target="https://goslugs.com/sports/mens-track-and-field" TargetMode="External"/><Relationship Id="rId9713" Type="http://schemas.openxmlformats.org/officeDocument/2006/relationships/hyperlink" Target="https://twitter.com/daviskepon" TargetMode="External"/><Relationship Id="rId9714" Type="http://schemas.openxmlformats.org/officeDocument/2006/relationships/hyperlink" Target="https://twitter.com/ucsc_slugtrack" TargetMode="External"/><Relationship Id="rId9715" Type="http://schemas.openxmlformats.org/officeDocument/2006/relationships/hyperlink" Target="https://www.facebook.com/SlugTrack/" TargetMode="External"/><Relationship Id="rId9710" Type="http://schemas.openxmlformats.org/officeDocument/2006/relationships/hyperlink" Target="https://www.facebook.com/SlugTrack/" TargetMode="External"/><Relationship Id="rId9711" Type="http://schemas.openxmlformats.org/officeDocument/2006/relationships/hyperlink" Target="https://www.instagram.com/ucsc_slugtrack/" TargetMode="External"/><Relationship Id="rId9709" Type="http://schemas.openxmlformats.org/officeDocument/2006/relationships/hyperlink" Target="https://twitter.com/ucsc_slugtrack" TargetMode="External"/><Relationship Id="rId9705" Type="http://schemas.openxmlformats.org/officeDocument/2006/relationships/hyperlink" Target="https://twitter.com/davidklech" TargetMode="External"/><Relationship Id="rId9706" Type="http://schemas.openxmlformats.org/officeDocument/2006/relationships/hyperlink" Target="https://www.facebook.com/SlugTrack/" TargetMode="External"/><Relationship Id="rId9707" Type="http://schemas.openxmlformats.org/officeDocument/2006/relationships/hyperlink" Target="https://www.instagram.com/dklech_hurdles/" TargetMode="External"/><Relationship Id="rId9708" Type="http://schemas.openxmlformats.org/officeDocument/2006/relationships/hyperlink" Target="https://www.instagram.com/ucsc_slugtrack/" TargetMode="External"/><Relationship Id="rId9701" Type="http://schemas.openxmlformats.org/officeDocument/2006/relationships/hyperlink" Target="https://twitter.com/sagehenrunning" TargetMode="External"/><Relationship Id="rId9702" Type="http://schemas.openxmlformats.org/officeDocument/2006/relationships/hyperlink" Target="https://www.facebook.com/PomonaPitzerXCTF/" TargetMode="External"/><Relationship Id="rId9703" Type="http://schemas.openxmlformats.org/officeDocument/2006/relationships/hyperlink" Target="https://www.instagram.com/sagehenrunning/" TargetMode="External"/><Relationship Id="rId9704" Type="http://schemas.openxmlformats.org/officeDocument/2006/relationships/hyperlink" Target="https://goslugs.com/sports/mens-track-and-field" TargetMode="External"/><Relationship Id="rId9700" Type="http://schemas.openxmlformats.org/officeDocument/2006/relationships/hyperlink" Target="https://x.com/coachbobramsey" TargetMode="External"/><Relationship Id="rId7151" Type="http://schemas.openxmlformats.org/officeDocument/2006/relationships/hyperlink" Target="https://x.com/maria_anderson6" TargetMode="External"/><Relationship Id="rId8482" Type="http://schemas.openxmlformats.org/officeDocument/2006/relationships/hyperlink" Target="https://www.instagram.com/ccbforlife/" TargetMode="External"/><Relationship Id="rId7150" Type="http://schemas.openxmlformats.org/officeDocument/2006/relationships/hyperlink" Target="https://www.instagram.com/sfstate_tf/" TargetMode="External"/><Relationship Id="rId8481" Type="http://schemas.openxmlformats.org/officeDocument/2006/relationships/hyperlink" Target="https://www.facebook.com/MarsHillMensCrossCountry/" TargetMode="External"/><Relationship Id="rId8480" Type="http://schemas.openxmlformats.org/officeDocument/2006/relationships/hyperlink" Target="https://www.facebook.com/carterbenge" TargetMode="External"/><Relationship Id="rId7155" Type="http://schemas.openxmlformats.org/officeDocument/2006/relationships/hyperlink" Target="https://www.instagram.com/andersonxctf/" TargetMode="External"/><Relationship Id="rId8486" Type="http://schemas.openxmlformats.org/officeDocument/2006/relationships/hyperlink" Target="https://www.instagram.com/saufalconsxctf/" TargetMode="External"/><Relationship Id="rId7154" Type="http://schemas.openxmlformats.org/officeDocument/2006/relationships/hyperlink" Target="https://facebook.com/donsxctf/" TargetMode="External"/><Relationship Id="rId8485" Type="http://schemas.openxmlformats.org/officeDocument/2006/relationships/hyperlink" Target="https://www.facebook.com/groups/837969796380547/" TargetMode="External"/><Relationship Id="rId7153" Type="http://schemas.openxmlformats.org/officeDocument/2006/relationships/hyperlink" Target="https://www.facebook.com/maria.a.sotelo.5/" TargetMode="External"/><Relationship Id="rId8484" Type="http://schemas.openxmlformats.org/officeDocument/2006/relationships/hyperlink" Target="https://x.com/saufalconsxctf" TargetMode="External"/><Relationship Id="rId7152" Type="http://schemas.openxmlformats.org/officeDocument/2006/relationships/hyperlink" Target="https://twitter.com/sfstate_mxctf" TargetMode="External"/><Relationship Id="rId8483" Type="http://schemas.openxmlformats.org/officeDocument/2006/relationships/hyperlink" Target="https://www.instagram.com/mhbsxc_track/" TargetMode="External"/><Relationship Id="rId7159" Type="http://schemas.openxmlformats.org/officeDocument/2006/relationships/hyperlink" Target="https://www.instagram.com/ucmercedxctrack/" TargetMode="External"/><Relationship Id="rId7158" Type="http://schemas.openxmlformats.org/officeDocument/2006/relationships/hyperlink" Target="https://x.com/ucmercedxctrack" TargetMode="External"/><Relationship Id="rId8489" Type="http://schemas.openxmlformats.org/officeDocument/2006/relationships/hyperlink" Target="https://www.instagram.com/saufalconsxctf/" TargetMode="External"/><Relationship Id="rId7157" Type="http://schemas.openxmlformats.org/officeDocument/2006/relationships/hyperlink" Target="https://x.com/HassaanRafeeq" TargetMode="External"/><Relationship Id="rId8488" Type="http://schemas.openxmlformats.org/officeDocument/2006/relationships/hyperlink" Target="https://www.facebook.com/groups/837969796380547/" TargetMode="External"/><Relationship Id="rId7156" Type="http://schemas.openxmlformats.org/officeDocument/2006/relationships/hyperlink" Target="https://www.instagram.com/sfstate_tf/" TargetMode="External"/><Relationship Id="rId8487" Type="http://schemas.openxmlformats.org/officeDocument/2006/relationships/hyperlink" Target="https://x.com/saufalconsxctf" TargetMode="External"/><Relationship Id="rId7140" Type="http://schemas.openxmlformats.org/officeDocument/2006/relationships/hyperlink" Target="https://twitter.com/fputrack" TargetMode="External"/><Relationship Id="rId8471" Type="http://schemas.openxmlformats.org/officeDocument/2006/relationships/hyperlink" Target="https://www.facebook.com/p/Livingstone-College-XC-Track-Field-100057263515923/" TargetMode="External"/><Relationship Id="rId8470" Type="http://schemas.openxmlformats.org/officeDocument/2006/relationships/hyperlink" Target="https://twitter.com/bluebearscctf" TargetMode="External"/><Relationship Id="rId7144" Type="http://schemas.openxmlformats.org/officeDocument/2006/relationships/hyperlink" Target="https://www.instagram.com/jessup_tfxc/" TargetMode="External"/><Relationship Id="rId8475" Type="http://schemas.openxmlformats.org/officeDocument/2006/relationships/hyperlink" Target="https://www.facebook.com/MarsHillMensCrossCountry/" TargetMode="External"/><Relationship Id="rId7143" Type="http://schemas.openxmlformats.org/officeDocument/2006/relationships/hyperlink" Target="https://twitter.com/jessup_tfxc" TargetMode="External"/><Relationship Id="rId8474" Type="http://schemas.openxmlformats.org/officeDocument/2006/relationships/hyperlink" Target="https://twitter.com/justusshelton43" TargetMode="External"/><Relationship Id="rId7142" Type="http://schemas.openxmlformats.org/officeDocument/2006/relationships/hyperlink" Target="https://twitter.com/jessup_tfxc" TargetMode="External"/><Relationship Id="rId8473" Type="http://schemas.openxmlformats.org/officeDocument/2006/relationships/hyperlink" Target="https://www.facebook.com/profile.php?id=100057263515923" TargetMode="External"/><Relationship Id="rId7141" Type="http://schemas.openxmlformats.org/officeDocument/2006/relationships/hyperlink" Target="https://www.instagram.com/fpuxctf/" TargetMode="External"/><Relationship Id="rId8472" Type="http://schemas.openxmlformats.org/officeDocument/2006/relationships/hyperlink" Target="https://twitter.com/bluebearscctf" TargetMode="External"/><Relationship Id="rId7148" Type="http://schemas.openxmlformats.org/officeDocument/2006/relationships/hyperlink" Target="https://twitter.com/jessup_tfxc" TargetMode="External"/><Relationship Id="rId8479" Type="http://schemas.openxmlformats.org/officeDocument/2006/relationships/hyperlink" Target="https://www.instagram.com/mhulions/" TargetMode="External"/><Relationship Id="rId7147" Type="http://schemas.openxmlformats.org/officeDocument/2006/relationships/hyperlink" Target="https://www.instagram.com/jessup_tfxc/" TargetMode="External"/><Relationship Id="rId8478" Type="http://schemas.openxmlformats.org/officeDocument/2006/relationships/hyperlink" Target="https://www.instagram.com/mhbsxc_track/" TargetMode="External"/><Relationship Id="rId7146" Type="http://schemas.openxmlformats.org/officeDocument/2006/relationships/hyperlink" Target="https://www.instagram.com/coachmerillana98/" TargetMode="External"/><Relationship Id="rId8477" Type="http://schemas.openxmlformats.org/officeDocument/2006/relationships/hyperlink" Target="https://www.facebook.com/MarsHillMensCrossCountry/" TargetMode="External"/><Relationship Id="rId7145" Type="http://schemas.openxmlformats.org/officeDocument/2006/relationships/hyperlink" Target="https://twitter.com/jessup_tfxc" TargetMode="External"/><Relationship Id="rId8476" Type="http://schemas.openxmlformats.org/officeDocument/2006/relationships/hyperlink" Target="https://www.instagram.com/mhbsxc_track/" TargetMode="External"/><Relationship Id="rId7149" Type="http://schemas.openxmlformats.org/officeDocument/2006/relationships/hyperlink" Target="https://twitter.com/sfstate_mxctf" TargetMode="External"/><Relationship Id="rId11091" Type="http://schemas.openxmlformats.org/officeDocument/2006/relationships/hyperlink" Target="https://twitter.com/salisburyxc_tf" TargetMode="External"/><Relationship Id="rId11090" Type="http://schemas.openxmlformats.org/officeDocument/2006/relationships/hyperlink" Target="https://www.facebook.com/SalisburyXCandTF/" TargetMode="External"/><Relationship Id="rId11095" Type="http://schemas.openxmlformats.org/officeDocument/2006/relationships/hyperlink" Target="https://www.facebook.com/SalisburyXCandTF/" TargetMode="External"/><Relationship Id="rId11094" Type="http://schemas.openxmlformats.org/officeDocument/2006/relationships/hyperlink" Target="https://twitter.com/salisburyxc_tf" TargetMode="External"/><Relationship Id="rId11093" Type="http://schemas.openxmlformats.org/officeDocument/2006/relationships/hyperlink" Target="https://www.instagram.com/salisbury_xctf/" TargetMode="External"/><Relationship Id="rId11092" Type="http://schemas.openxmlformats.org/officeDocument/2006/relationships/hyperlink" Target="https://www.facebook.com/SalisburyXCandTF/" TargetMode="External"/><Relationship Id="rId7180" Type="http://schemas.openxmlformats.org/officeDocument/2006/relationships/hyperlink" Target="https://www.instagram.com/adamsstatexctf/" TargetMode="External"/><Relationship Id="rId7173" Type="http://schemas.openxmlformats.org/officeDocument/2006/relationships/hyperlink" Target="https://twitter.com/jessup_tfxc" TargetMode="External"/><Relationship Id="rId7172" Type="http://schemas.openxmlformats.org/officeDocument/2006/relationships/hyperlink" Target="https://www.instagram.com/westmontxctf/" TargetMode="External"/><Relationship Id="rId7171" Type="http://schemas.openxmlformats.org/officeDocument/2006/relationships/hyperlink" Target="https://www.facebook.com/Westmont-College-Track-Field-Cross-Country-107806672644253/" TargetMode="External"/><Relationship Id="rId7170" Type="http://schemas.openxmlformats.org/officeDocument/2006/relationships/hyperlink" Target="https://twitter.com/westmont_xctf" TargetMode="External"/><Relationship Id="rId7177" Type="http://schemas.openxmlformats.org/officeDocument/2006/relationships/hyperlink" Target="https://www.instagram.com/westmontxctf/" TargetMode="External"/><Relationship Id="rId7176" Type="http://schemas.openxmlformats.org/officeDocument/2006/relationships/hyperlink" Target="https://www.facebook.com/Westmont-College-Track-Field-Cross-Country-107806672644253/" TargetMode="External"/><Relationship Id="rId7175" Type="http://schemas.openxmlformats.org/officeDocument/2006/relationships/hyperlink" Target="https://twitter.com/westmont_xctf" TargetMode="External"/><Relationship Id="rId7174" Type="http://schemas.openxmlformats.org/officeDocument/2006/relationships/hyperlink" Target="https://www.instagram.com/Jessup_tfxc/" TargetMode="External"/><Relationship Id="rId11088" Type="http://schemas.openxmlformats.org/officeDocument/2006/relationships/hyperlink" Target="https://twitter.com/salisburyxc_tf" TargetMode="External"/><Relationship Id="rId11087" Type="http://schemas.openxmlformats.org/officeDocument/2006/relationships/hyperlink" Target="https://www.suseagulls.com/sports/track/index" TargetMode="External"/><Relationship Id="rId7179" Type="http://schemas.openxmlformats.org/officeDocument/2006/relationships/hyperlink" Target="https://twitter.com/adamsstatetfxc" TargetMode="External"/><Relationship Id="rId11086" Type="http://schemas.openxmlformats.org/officeDocument/2006/relationships/hyperlink" Target="https://www.instagram.com/hopkinstfxc/" TargetMode="External"/><Relationship Id="rId7178" Type="http://schemas.openxmlformats.org/officeDocument/2006/relationships/hyperlink" Target="https://twitter.com/damonmartin63" TargetMode="External"/><Relationship Id="rId11085" Type="http://schemas.openxmlformats.org/officeDocument/2006/relationships/hyperlink" Target="https://www.facebook.com/jhumenssoccer18/" TargetMode="External"/><Relationship Id="rId11089" Type="http://schemas.openxmlformats.org/officeDocument/2006/relationships/hyperlink" Target="https://www.facebook.com/people/Jim-Jones/5861784" TargetMode="External"/><Relationship Id="rId7162" Type="http://schemas.openxmlformats.org/officeDocument/2006/relationships/hyperlink" Target="https://twitter.com/vulions" TargetMode="External"/><Relationship Id="rId8493" Type="http://schemas.openxmlformats.org/officeDocument/2006/relationships/hyperlink" Target="https://twitter.com/CoachGravesUMO" TargetMode="External"/><Relationship Id="rId7161" Type="http://schemas.openxmlformats.org/officeDocument/2006/relationships/hyperlink" Target="https://twitter.com/vulions" TargetMode="External"/><Relationship Id="rId8492" Type="http://schemas.openxmlformats.org/officeDocument/2006/relationships/hyperlink" Target="https://www.instagram.com/saufalconsxctf/" TargetMode="External"/><Relationship Id="rId7160" Type="http://schemas.openxmlformats.org/officeDocument/2006/relationships/hyperlink" Target="https://www.instagram.com/vu_xctf/" TargetMode="External"/><Relationship Id="rId8491" Type="http://schemas.openxmlformats.org/officeDocument/2006/relationships/hyperlink" Target="https://www.facebook.com/groups/837969796380547/" TargetMode="External"/><Relationship Id="rId8490" Type="http://schemas.openxmlformats.org/officeDocument/2006/relationships/hyperlink" Target="https://x.com/saufalconsxctf" TargetMode="External"/><Relationship Id="rId7166" Type="http://schemas.openxmlformats.org/officeDocument/2006/relationships/hyperlink" Target="https://twitter.com/westmont_xctf" TargetMode="External"/><Relationship Id="rId8497" Type="http://schemas.openxmlformats.org/officeDocument/2006/relationships/hyperlink" Target="https://www.instagram.com/umoxctf/" TargetMode="External"/><Relationship Id="rId7165" Type="http://schemas.openxmlformats.org/officeDocument/2006/relationships/hyperlink" Target="https://www.instagram.com/vu_xctf/" TargetMode="External"/><Relationship Id="rId8496" Type="http://schemas.openxmlformats.org/officeDocument/2006/relationships/hyperlink" Target="https://www.instagram.com/coachgraves_umo/" TargetMode="External"/><Relationship Id="rId7164" Type="http://schemas.openxmlformats.org/officeDocument/2006/relationships/hyperlink" Target="https://twitter.com/vulions" TargetMode="External"/><Relationship Id="rId8495" Type="http://schemas.openxmlformats.org/officeDocument/2006/relationships/hyperlink" Target="https://www.facebook.com/umoxctf/" TargetMode="External"/><Relationship Id="rId7163" Type="http://schemas.openxmlformats.org/officeDocument/2006/relationships/hyperlink" Target="https://www.instagram.com/vu_xctf/" TargetMode="External"/><Relationship Id="rId8494" Type="http://schemas.openxmlformats.org/officeDocument/2006/relationships/hyperlink" Target="https://twitter.com/umoxctf" TargetMode="External"/><Relationship Id="rId11099" Type="http://schemas.openxmlformats.org/officeDocument/2006/relationships/hyperlink" Target="https://www.facebook.com/SalisburyXCandTF/" TargetMode="External"/><Relationship Id="rId7169" Type="http://schemas.openxmlformats.org/officeDocument/2006/relationships/hyperlink" Target="https://www.instagram.com/westmontxctf/" TargetMode="External"/><Relationship Id="rId11098" Type="http://schemas.openxmlformats.org/officeDocument/2006/relationships/hyperlink" Target="https://twitter.com/salisburyxc_tf" TargetMode="External"/><Relationship Id="rId7168" Type="http://schemas.openxmlformats.org/officeDocument/2006/relationships/hyperlink" Target="https://www.facebook.com/Westmont-College-Track-Field-Cross-Country-107806672644253/" TargetMode="External"/><Relationship Id="rId8499" Type="http://schemas.openxmlformats.org/officeDocument/2006/relationships/hyperlink" Target="https://twitter.com/umoxctf" TargetMode="External"/><Relationship Id="rId11097" Type="http://schemas.openxmlformats.org/officeDocument/2006/relationships/hyperlink" Target="https://www.suseagulls.com/sports/track/index" TargetMode="External"/><Relationship Id="rId7167" Type="http://schemas.openxmlformats.org/officeDocument/2006/relationships/hyperlink" Target="https://www.facebook.com/russell.smelley" TargetMode="External"/><Relationship Id="rId8498" Type="http://schemas.openxmlformats.org/officeDocument/2006/relationships/hyperlink" Target="https://twitter.com/coachpotter89" TargetMode="External"/><Relationship Id="rId11096" Type="http://schemas.openxmlformats.org/officeDocument/2006/relationships/hyperlink" Target="https://www.instagram.com/salisbury_xctf/" TargetMode="External"/><Relationship Id="rId9770" Type="http://schemas.openxmlformats.org/officeDocument/2006/relationships/hyperlink" Target="https://www.instagram.com/bulldogxctf/" TargetMode="External"/><Relationship Id="rId9771" Type="http://schemas.openxmlformats.org/officeDocument/2006/relationships/hyperlink" Target="https://twitter.com/bulldogxctf" TargetMode="External"/><Relationship Id="rId9772" Type="http://schemas.openxmlformats.org/officeDocument/2006/relationships/hyperlink" Target="https://www.facebook.com/UofRCrossCountryTrackField/" TargetMode="External"/><Relationship Id="rId9773" Type="http://schemas.openxmlformats.org/officeDocument/2006/relationships/hyperlink" Target="https://www.instagram.com/bulldogxctf/" TargetMode="External"/><Relationship Id="rId7111" Type="http://schemas.openxmlformats.org/officeDocument/2006/relationships/hyperlink" Target="https://twitter.com/dominican_xc" TargetMode="External"/><Relationship Id="rId8442" Type="http://schemas.openxmlformats.org/officeDocument/2006/relationships/hyperlink" Target="https://www.instagram.com/jcsu_tfx/" TargetMode="External"/><Relationship Id="rId7110" Type="http://schemas.openxmlformats.org/officeDocument/2006/relationships/hyperlink" Target="https://www.instagram.com/cuitfxc/" TargetMode="External"/><Relationship Id="rId8441" Type="http://schemas.openxmlformats.org/officeDocument/2006/relationships/hyperlink" Target="https://www.instagram.com/coachdennis3c" TargetMode="External"/><Relationship Id="rId8440" Type="http://schemas.openxmlformats.org/officeDocument/2006/relationships/hyperlink" Target="https://www.facebook.com/JCSU.TnF/" TargetMode="External"/><Relationship Id="rId7115" Type="http://schemas.openxmlformats.org/officeDocument/2006/relationships/hyperlink" Target="https://twitter.com/dominican_xc" TargetMode="External"/><Relationship Id="rId8446" Type="http://schemas.openxmlformats.org/officeDocument/2006/relationships/hyperlink" Target="https://www.facebook.com/JCSU.TnF/" TargetMode="External"/><Relationship Id="rId9778" Type="http://schemas.openxmlformats.org/officeDocument/2006/relationships/hyperlink" Target="https://www.facebook.com/WCTFCC/" TargetMode="External"/><Relationship Id="rId7114" Type="http://schemas.openxmlformats.org/officeDocument/2006/relationships/hyperlink" Target="https://twitter.com/dominican_xc" TargetMode="External"/><Relationship Id="rId8445" Type="http://schemas.openxmlformats.org/officeDocument/2006/relationships/hyperlink" Target="https://www.instagram.com/jcsu_tfx/" TargetMode="External"/><Relationship Id="rId9779" Type="http://schemas.openxmlformats.org/officeDocument/2006/relationships/hyperlink" Target="https://www.instagram.com/wcpoets_trackandfield/" TargetMode="External"/><Relationship Id="rId7113" Type="http://schemas.openxmlformats.org/officeDocument/2006/relationships/hyperlink" Target="https://twitter.com/teressa_diperna" TargetMode="External"/><Relationship Id="rId8444" Type="http://schemas.openxmlformats.org/officeDocument/2006/relationships/hyperlink" Target="https://www.facebook.com/JCSU.TnF/" TargetMode="External"/><Relationship Id="rId7112" Type="http://schemas.openxmlformats.org/officeDocument/2006/relationships/hyperlink" Target="https://www.instagram.com/dominican_xc/" TargetMode="External"/><Relationship Id="rId8443" Type="http://schemas.openxmlformats.org/officeDocument/2006/relationships/hyperlink" Target="https://www.facebook.com/JCSU.TnF/" TargetMode="External"/><Relationship Id="rId7119" Type="http://schemas.openxmlformats.org/officeDocument/2006/relationships/hyperlink" Target="https://twitter.com/fputrack" TargetMode="External"/><Relationship Id="rId9774" Type="http://schemas.openxmlformats.org/officeDocument/2006/relationships/hyperlink" Target="https://twitter.com/wcpoettrack" TargetMode="External"/><Relationship Id="rId7118" Type="http://schemas.openxmlformats.org/officeDocument/2006/relationships/hyperlink" Target="https://twitter.com/dominican_xc" TargetMode="External"/><Relationship Id="rId8449" Type="http://schemas.openxmlformats.org/officeDocument/2006/relationships/hyperlink" Target="https://www.facebook.com/JCSU.TnF/" TargetMode="External"/><Relationship Id="rId9775" Type="http://schemas.openxmlformats.org/officeDocument/2006/relationships/hyperlink" Target="https://www.facebook.com/WCTFCC/" TargetMode="External"/><Relationship Id="rId7117" Type="http://schemas.openxmlformats.org/officeDocument/2006/relationships/hyperlink" Target="https://twitter.com/dominican_xc" TargetMode="External"/><Relationship Id="rId8448" Type="http://schemas.openxmlformats.org/officeDocument/2006/relationships/hyperlink" Target="https://x.com/stewarteestis" TargetMode="External"/><Relationship Id="rId9776" Type="http://schemas.openxmlformats.org/officeDocument/2006/relationships/hyperlink" Target="https://www.instagram.com/wcpoets_trackandfield/" TargetMode="External"/><Relationship Id="rId7116" Type="http://schemas.openxmlformats.org/officeDocument/2006/relationships/hyperlink" Target="https://www.instagram.com/dominican_xc/" TargetMode="External"/><Relationship Id="rId8447" Type="http://schemas.openxmlformats.org/officeDocument/2006/relationships/hyperlink" Target="https://www.instagram.com/goldenbulls_tf/" TargetMode="External"/><Relationship Id="rId9777" Type="http://schemas.openxmlformats.org/officeDocument/2006/relationships/hyperlink" Target="https://twitter.com/wcpoettrack" TargetMode="External"/><Relationship Id="rId7109" Type="http://schemas.openxmlformats.org/officeDocument/2006/relationships/hyperlink" Target="https://www.facebook.com/ConcordiaUniversityTrackandField/" TargetMode="External"/><Relationship Id="rId9760" Type="http://schemas.openxmlformats.org/officeDocument/2006/relationships/hyperlink" Target="https://www.facebook.com/UofRCrossCountryTrackField/" TargetMode="External"/><Relationship Id="rId9761" Type="http://schemas.openxmlformats.org/officeDocument/2006/relationships/hyperlink" Target="https://goredlands.com/sports/2023/7/24/Recruits-become-a-Bulldog.aspx" TargetMode="External"/><Relationship Id="rId9762" Type="http://schemas.openxmlformats.org/officeDocument/2006/relationships/hyperlink" Target="https://www.goredlands.com/sports/track/index" TargetMode="External"/><Relationship Id="rId7100" Type="http://schemas.openxmlformats.org/officeDocument/2006/relationships/hyperlink" Target="https://twitter.com/cuitfxc" TargetMode="External"/><Relationship Id="rId8431" Type="http://schemas.openxmlformats.org/officeDocument/2006/relationships/hyperlink" Target="https://www.instagram.com/catawba_xctf/" TargetMode="External"/><Relationship Id="rId8430" Type="http://schemas.openxmlformats.org/officeDocument/2006/relationships/hyperlink" Target="https://www.instagram.com/racheltucci_/" TargetMode="External"/><Relationship Id="rId7104" Type="http://schemas.openxmlformats.org/officeDocument/2006/relationships/hyperlink" Target="https://twitter.com/cuitfxc" TargetMode="External"/><Relationship Id="rId8435" Type="http://schemas.openxmlformats.org/officeDocument/2006/relationships/hyperlink" Target="https://x.com/fsubroncos_trk" TargetMode="External"/><Relationship Id="rId9767" Type="http://schemas.openxmlformats.org/officeDocument/2006/relationships/hyperlink" Target="https://goredlands.com/sports/2023/7/24/Recruits-become-a-Bulldog.aspx" TargetMode="External"/><Relationship Id="rId7103" Type="http://schemas.openxmlformats.org/officeDocument/2006/relationships/hyperlink" Target="https://www.instagram.com/cuitfxc/" TargetMode="External"/><Relationship Id="rId8434" Type="http://schemas.openxmlformats.org/officeDocument/2006/relationships/hyperlink" Target="https://www.instagram.com/fayettevilletrack/" TargetMode="External"/><Relationship Id="rId9768" Type="http://schemas.openxmlformats.org/officeDocument/2006/relationships/hyperlink" Target="https://twitter.com/bulldogxctf" TargetMode="External"/><Relationship Id="rId7102" Type="http://schemas.openxmlformats.org/officeDocument/2006/relationships/hyperlink" Target="https://twitter.com/cuitfxc" TargetMode="External"/><Relationship Id="rId8433" Type="http://schemas.openxmlformats.org/officeDocument/2006/relationships/hyperlink" Target="https://www.facebook.com/inez.turner.5/" TargetMode="External"/><Relationship Id="rId9769" Type="http://schemas.openxmlformats.org/officeDocument/2006/relationships/hyperlink" Target="https://www.facebook.com/UofRCrossCountryTrackField/" TargetMode="External"/><Relationship Id="rId7101" Type="http://schemas.openxmlformats.org/officeDocument/2006/relationships/hyperlink" Target="https://www.instagram.com/cuitfxc/" TargetMode="External"/><Relationship Id="rId8432" Type="http://schemas.openxmlformats.org/officeDocument/2006/relationships/hyperlink" Target="https://x.com/fsubroncos_trk" TargetMode="External"/><Relationship Id="rId7108" Type="http://schemas.openxmlformats.org/officeDocument/2006/relationships/hyperlink" Target="https://twitter.com/cuitfxc" TargetMode="External"/><Relationship Id="rId8439" Type="http://schemas.openxmlformats.org/officeDocument/2006/relationships/hyperlink" Target="https://www.instagram.com/goldenbulls_tf/" TargetMode="External"/><Relationship Id="rId9763" Type="http://schemas.openxmlformats.org/officeDocument/2006/relationships/hyperlink" Target="https://twitter.com/coachdomlopez" TargetMode="External"/><Relationship Id="rId7107" Type="http://schemas.openxmlformats.org/officeDocument/2006/relationships/hyperlink" Target="https://www.instagram.com/cuitfxc/" TargetMode="External"/><Relationship Id="rId8438" Type="http://schemas.openxmlformats.org/officeDocument/2006/relationships/hyperlink" Target="https://www.facebook.com/JCSU.TnF/" TargetMode="External"/><Relationship Id="rId9764" Type="http://schemas.openxmlformats.org/officeDocument/2006/relationships/hyperlink" Target="https://twitter.com/bulldogxctf" TargetMode="External"/><Relationship Id="rId7106" Type="http://schemas.openxmlformats.org/officeDocument/2006/relationships/hyperlink" Target="https://twitter.com/cuitfxc" TargetMode="External"/><Relationship Id="rId8437" Type="http://schemas.openxmlformats.org/officeDocument/2006/relationships/hyperlink" Target="https://www.instagram.com/fayettevilletrack/" TargetMode="External"/><Relationship Id="rId9765" Type="http://schemas.openxmlformats.org/officeDocument/2006/relationships/hyperlink" Target="https://www.facebook.com/dominic.lopez.12" TargetMode="External"/><Relationship Id="rId7105" Type="http://schemas.openxmlformats.org/officeDocument/2006/relationships/hyperlink" Target="https://www.instagram.com/cuitfxc/" TargetMode="External"/><Relationship Id="rId8436" Type="http://schemas.openxmlformats.org/officeDocument/2006/relationships/hyperlink" Target="https://www.facebook.com/FayettevilleStateUniversity/" TargetMode="External"/><Relationship Id="rId9766" Type="http://schemas.openxmlformats.org/officeDocument/2006/relationships/hyperlink" Target="https://www.facebook.com/UofRCrossCountryTrackField/" TargetMode="External"/><Relationship Id="rId8460" Type="http://schemas.openxmlformats.org/officeDocument/2006/relationships/hyperlink" Target="https://www.instagram.com/tom_mcd7/" TargetMode="External"/><Relationship Id="rId9792" Type="http://schemas.openxmlformats.org/officeDocument/2006/relationships/hyperlink" Target="https://www.instagram.com/ccxctf/" TargetMode="External"/><Relationship Id="rId9793" Type="http://schemas.openxmlformats.org/officeDocument/2006/relationships/hyperlink" Target="https://cctigers.com/sports/mens-track-and-field" TargetMode="External"/><Relationship Id="rId9794" Type="http://schemas.openxmlformats.org/officeDocument/2006/relationships/hyperlink" Target="https://twitter.com/axelnichols" TargetMode="External"/><Relationship Id="rId9795" Type="http://schemas.openxmlformats.org/officeDocument/2006/relationships/hyperlink" Target="https://facebook.com/alex.nichols.357" TargetMode="External"/><Relationship Id="rId7133" Type="http://schemas.openxmlformats.org/officeDocument/2006/relationships/hyperlink" Target="https://twitter.com/fputrack" TargetMode="External"/><Relationship Id="rId8464" Type="http://schemas.openxmlformats.org/officeDocument/2006/relationships/hyperlink" Target="https://x.com/Lrtrackandfield" TargetMode="External"/><Relationship Id="rId7132" Type="http://schemas.openxmlformats.org/officeDocument/2006/relationships/hyperlink" Target="https://www.instagram.com/atlanblackburnpv/" TargetMode="External"/><Relationship Id="rId8463" Type="http://schemas.openxmlformats.org/officeDocument/2006/relationships/hyperlink" Target="https://www.instagram.com/coach__sousa/" TargetMode="External"/><Relationship Id="rId7131" Type="http://schemas.openxmlformats.org/officeDocument/2006/relationships/hyperlink" Target="https://www.facebook.com/FPU-Track-and-Field-202381666661/" TargetMode="External"/><Relationship Id="rId8462" Type="http://schemas.openxmlformats.org/officeDocument/2006/relationships/hyperlink" Target="https://twitter.com/lrtrackandfield" TargetMode="External"/><Relationship Id="rId9790" Type="http://schemas.openxmlformats.org/officeDocument/2006/relationships/hyperlink" Target="https://twitter.com/cubuffstrack" TargetMode="External"/><Relationship Id="rId7130" Type="http://schemas.openxmlformats.org/officeDocument/2006/relationships/hyperlink" Target="https://twitter.com/fputrack" TargetMode="External"/><Relationship Id="rId8461" Type="http://schemas.openxmlformats.org/officeDocument/2006/relationships/hyperlink" Target="https://www.instagram.com/lmctfxc/" TargetMode="External"/><Relationship Id="rId9791" Type="http://schemas.openxmlformats.org/officeDocument/2006/relationships/hyperlink" Target="https://www.facebook.com/TigersTrackandField/" TargetMode="External"/><Relationship Id="rId7137" Type="http://schemas.openxmlformats.org/officeDocument/2006/relationships/hyperlink" Target="https://twitter.com/fputrack" TargetMode="External"/><Relationship Id="rId8468" Type="http://schemas.openxmlformats.org/officeDocument/2006/relationships/hyperlink" Target="https://www.facebook.com/Livingstone-College-XC-Track-Field-134474260982/" TargetMode="External"/><Relationship Id="rId7136" Type="http://schemas.openxmlformats.org/officeDocument/2006/relationships/hyperlink" Target="https://twitter.com/9luisrod" TargetMode="External"/><Relationship Id="rId8467" Type="http://schemas.openxmlformats.org/officeDocument/2006/relationships/hyperlink" Target="https://twitter.com/bluebearscctf" TargetMode="External"/><Relationship Id="rId7135" Type="http://schemas.openxmlformats.org/officeDocument/2006/relationships/hyperlink" Target="https://twitter.com/fputrack" TargetMode="External"/><Relationship Id="rId8466" Type="http://schemas.openxmlformats.org/officeDocument/2006/relationships/hyperlink" Target="https://www.instagram.com/lruxctf/" TargetMode="External"/><Relationship Id="rId7134" Type="http://schemas.openxmlformats.org/officeDocument/2006/relationships/hyperlink" Target="https://www.instagram.com/fpuxctf/" TargetMode="External"/><Relationship Id="rId8465" Type="http://schemas.openxmlformats.org/officeDocument/2006/relationships/hyperlink" Target="https://facebook.com/lruxctf/" TargetMode="External"/><Relationship Id="rId9796" Type="http://schemas.openxmlformats.org/officeDocument/2006/relationships/hyperlink" Target="https://www.facebook.com/TigersTrackandField/" TargetMode="External"/><Relationship Id="rId9797" Type="http://schemas.openxmlformats.org/officeDocument/2006/relationships/hyperlink" Target="https://twitter.com/TigersTrackandField" TargetMode="External"/><Relationship Id="rId7139" Type="http://schemas.openxmlformats.org/officeDocument/2006/relationships/hyperlink" Target="https://www.instagram.com/fpuxctf/" TargetMode="External"/><Relationship Id="rId9798" Type="http://schemas.openxmlformats.org/officeDocument/2006/relationships/hyperlink" Target="https://www.facebook.com/TigersTrackandField/" TargetMode="External"/><Relationship Id="rId7138" Type="http://schemas.openxmlformats.org/officeDocument/2006/relationships/hyperlink" Target="https://www.facebook.com/people/Luis-Rodriguez/100040107280133" TargetMode="External"/><Relationship Id="rId8469" Type="http://schemas.openxmlformats.org/officeDocument/2006/relationships/hyperlink" Target="https://twitter.com/bluebearscctf" TargetMode="External"/><Relationship Id="rId9799" Type="http://schemas.openxmlformats.org/officeDocument/2006/relationships/hyperlink" Target="https://www.instagram.com/cubuffstrack/" TargetMode="External"/><Relationship Id="rId9781" Type="http://schemas.openxmlformats.org/officeDocument/2006/relationships/hyperlink" Target="https://www.facebook.com/WCTFCC/" TargetMode="External"/><Relationship Id="rId9782" Type="http://schemas.openxmlformats.org/officeDocument/2006/relationships/hyperlink" Target="https://www.instagram.com/des.unabia/" TargetMode="External"/><Relationship Id="rId9783" Type="http://schemas.openxmlformats.org/officeDocument/2006/relationships/hyperlink" Target="https://www.instagram.com/wcpoets_trackandfield/" TargetMode="External"/><Relationship Id="rId9784" Type="http://schemas.openxmlformats.org/officeDocument/2006/relationships/hyperlink" Target="https://twitter.com/TigersTrackandField" TargetMode="External"/><Relationship Id="rId7122" Type="http://schemas.openxmlformats.org/officeDocument/2006/relationships/hyperlink" Target="https://twitter.com/jessefranz19" TargetMode="External"/><Relationship Id="rId8453" Type="http://schemas.openxmlformats.org/officeDocument/2006/relationships/hyperlink" Target="https://www.facebook.com/JCSU.TnF/" TargetMode="External"/><Relationship Id="rId7121" Type="http://schemas.openxmlformats.org/officeDocument/2006/relationships/hyperlink" Target="https://www.facebook.com/FPU-Track-and-Field-202381666661/" TargetMode="External"/><Relationship Id="rId8452" Type="http://schemas.openxmlformats.org/officeDocument/2006/relationships/hyperlink" Target="https://www.instagram.com/jcsu_tfx/" TargetMode="External"/><Relationship Id="rId7120" Type="http://schemas.openxmlformats.org/officeDocument/2006/relationships/hyperlink" Target="https://twitter.com/fputrack" TargetMode="External"/><Relationship Id="rId8451" Type="http://schemas.openxmlformats.org/officeDocument/2006/relationships/hyperlink" Target="https://www.facebook.com/JCSU.TnF/" TargetMode="External"/><Relationship Id="rId8450" Type="http://schemas.openxmlformats.org/officeDocument/2006/relationships/hyperlink" Target="https://www.instagram.com/jcsu_tfx/" TargetMode="External"/><Relationship Id="rId9780" Type="http://schemas.openxmlformats.org/officeDocument/2006/relationships/hyperlink" Target="https://twitter.com/wcpoettrack" TargetMode="External"/><Relationship Id="rId7126" Type="http://schemas.openxmlformats.org/officeDocument/2006/relationships/hyperlink" Target="https://www.facebook.com/FPU-Track-and-Field-202381666661/" TargetMode="External"/><Relationship Id="rId8457" Type="http://schemas.openxmlformats.org/officeDocument/2006/relationships/hyperlink" Target="https://www.facebook.com/LMCXCTF/" TargetMode="External"/><Relationship Id="rId9789" Type="http://schemas.openxmlformats.org/officeDocument/2006/relationships/hyperlink" Target="https://cctigers.com/sports/mens-track-and-field" TargetMode="External"/><Relationship Id="rId7125" Type="http://schemas.openxmlformats.org/officeDocument/2006/relationships/hyperlink" Target="https://twitter.com/fputrack" TargetMode="External"/><Relationship Id="rId8456" Type="http://schemas.openxmlformats.org/officeDocument/2006/relationships/hyperlink" Target="https://www.facebook.com/ley.fletcher" TargetMode="External"/><Relationship Id="rId7124" Type="http://schemas.openxmlformats.org/officeDocument/2006/relationships/hyperlink" Target="https://www.instagram.com/fpuxctf/" TargetMode="External"/><Relationship Id="rId8455" Type="http://schemas.openxmlformats.org/officeDocument/2006/relationships/hyperlink" Target="https://twitter.com/lmcbobcatscc_tf" TargetMode="External"/><Relationship Id="rId7123" Type="http://schemas.openxmlformats.org/officeDocument/2006/relationships/hyperlink" Target="https://twitter.com/fputrack" TargetMode="External"/><Relationship Id="rId8454" Type="http://schemas.openxmlformats.org/officeDocument/2006/relationships/hyperlink" Target="https://www.instagram.com/jcsu_tfx/" TargetMode="External"/><Relationship Id="rId9785" Type="http://schemas.openxmlformats.org/officeDocument/2006/relationships/hyperlink" Target="https://www.facebook.com/TigersTrackandField/" TargetMode="External"/><Relationship Id="rId7129" Type="http://schemas.openxmlformats.org/officeDocument/2006/relationships/hyperlink" Target="https://www.facebook.com/FPU-Track-and-Field-202381666661/" TargetMode="External"/><Relationship Id="rId9786" Type="http://schemas.openxmlformats.org/officeDocument/2006/relationships/hyperlink" Target="https://www.instagram.com/cubuffstrack/" TargetMode="External"/><Relationship Id="rId7128" Type="http://schemas.openxmlformats.org/officeDocument/2006/relationships/hyperlink" Target="https://www.facebook.com/timothy.holmes.92" TargetMode="External"/><Relationship Id="rId8459" Type="http://schemas.openxmlformats.org/officeDocument/2006/relationships/hyperlink" Target="https://www.facebook.com/LMCXCTF/" TargetMode="External"/><Relationship Id="rId9787" Type="http://schemas.openxmlformats.org/officeDocument/2006/relationships/hyperlink" Target="https://cctigers.com/sports/mens-track-and-field" TargetMode="External"/><Relationship Id="rId7127" Type="http://schemas.openxmlformats.org/officeDocument/2006/relationships/hyperlink" Target="https://twitter.com/fputrack" TargetMode="External"/><Relationship Id="rId8458" Type="http://schemas.openxmlformats.org/officeDocument/2006/relationships/hyperlink" Target="https://twitter.com/lmcbobcatscc_tf" TargetMode="External"/><Relationship Id="rId9788" Type="http://schemas.openxmlformats.org/officeDocument/2006/relationships/hyperlink" Target="https://www.facebook.com/tigerstrackandfield/" TargetMode="External"/><Relationship Id="rId11150" Type="http://schemas.openxmlformats.org/officeDocument/2006/relationships/hyperlink" Target="https://www.instagram.com/amhersttrackfield/" TargetMode="External"/><Relationship Id="rId12481" Type="http://schemas.openxmlformats.org/officeDocument/2006/relationships/hyperlink" Target="https://twitter.com/fisher_xctf" TargetMode="External"/><Relationship Id="rId12480" Type="http://schemas.openxmlformats.org/officeDocument/2006/relationships/hyperlink" Target="https://athletics.sjfc.edu/sports/mens-track-and-field" TargetMode="External"/><Relationship Id="rId11149" Type="http://schemas.openxmlformats.org/officeDocument/2006/relationships/hyperlink" Target="https://www.instagram.com/coach_rube/" TargetMode="External"/><Relationship Id="rId11148" Type="http://schemas.openxmlformats.org/officeDocument/2006/relationships/hyperlink" Target="https://www.facebook.com/ACTFXC/" TargetMode="External"/><Relationship Id="rId12479" Type="http://schemas.openxmlformats.org/officeDocument/2006/relationships/hyperlink" Target="https://www.instagram.com/fisher_xctf/" TargetMode="External"/><Relationship Id="rId11143" Type="http://schemas.openxmlformats.org/officeDocument/2006/relationships/hyperlink" Target="https://www.facebook.com/UWHuskyTrack/" TargetMode="External"/><Relationship Id="rId12474" Type="http://schemas.openxmlformats.org/officeDocument/2006/relationships/hyperlink" Target="https://athletics.sjfc.edu/sports/mens-track-and-field" TargetMode="External"/><Relationship Id="rId11142" Type="http://schemas.openxmlformats.org/officeDocument/2006/relationships/hyperlink" Target="https://x.com/uwtrack" TargetMode="External"/><Relationship Id="rId12473" Type="http://schemas.openxmlformats.org/officeDocument/2006/relationships/hyperlink" Target="https://www.instagram.com/fisher_xctf/" TargetMode="External"/><Relationship Id="rId11141" Type="http://schemas.openxmlformats.org/officeDocument/2006/relationships/hyperlink" Target="https://www.instagram.com/stevensontfxc/" TargetMode="External"/><Relationship Id="rId12472" Type="http://schemas.openxmlformats.org/officeDocument/2006/relationships/hyperlink" Target="https://twitter.com/fisher_xctf" TargetMode="External"/><Relationship Id="rId11140" Type="http://schemas.openxmlformats.org/officeDocument/2006/relationships/hyperlink" Target="https://www.facebook.com/profile.php?id=100092258921879" TargetMode="External"/><Relationship Id="rId12471" Type="http://schemas.openxmlformats.org/officeDocument/2006/relationships/hyperlink" Target="https://www.sagegators.com/sports/mtrack/index" TargetMode="External"/><Relationship Id="rId11147" Type="http://schemas.openxmlformats.org/officeDocument/2006/relationships/hyperlink" Target="https://www.facebook.com/steve.rubin.585" TargetMode="External"/><Relationship Id="rId12478" Type="http://schemas.openxmlformats.org/officeDocument/2006/relationships/hyperlink" Target="https://twitter.com/fisher_xctf" TargetMode="External"/><Relationship Id="rId11146" Type="http://schemas.openxmlformats.org/officeDocument/2006/relationships/hyperlink" Target="https://twitter.com/amherstxctf" TargetMode="External"/><Relationship Id="rId12477" Type="http://schemas.openxmlformats.org/officeDocument/2006/relationships/hyperlink" Target="https://athletics.sjfc.edu/sports/mens-track-and-field" TargetMode="External"/><Relationship Id="rId11145" Type="http://schemas.openxmlformats.org/officeDocument/2006/relationships/hyperlink" Target="https://twitter.com/coach_rube" TargetMode="External"/><Relationship Id="rId12476" Type="http://schemas.openxmlformats.org/officeDocument/2006/relationships/hyperlink" Target="https://www.instagram.com/fisher_xctf/" TargetMode="External"/><Relationship Id="rId11144" Type="http://schemas.openxmlformats.org/officeDocument/2006/relationships/hyperlink" Target="https://athletics.amherst.edu/sports/mens-track-and-field" TargetMode="External"/><Relationship Id="rId12475" Type="http://schemas.openxmlformats.org/officeDocument/2006/relationships/hyperlink" Target="https://twitter.com/fisher_xctf" TargetMode="External"/><Relationship Id="rId11161" Type="http://schemas.openxmlformats.org/officeDocument/2006/relationships/hyperlink" Target="https://www.instagram.com/amhersttrackfield/" TargetMode="External"/><Relationship Id="rId12492" Type="http://schemas.openxmlformats.org/officeDocument/2006/relationships/hyperlink" Target="https://athletics.sjfc.edu/sports/mens-track-and-field" TargetMode="External"/><Relationship Id="rId11160" Type="http://schemas.openxmlformats.org/officeDocument/2006/relationships/hyperlink" Target="https://www.facebook.com/ACTFXC/" TargetMode="External"/><Relationship Id="rId12491" Type="http://schemas.openxmlformats.org/officeDocument/2006/relationships/hyperlink" Target="https://www.instagram.com/fisher_xctf/" TargetMode="External"/><Relationship Id="rId12490" Type="http://schemas.openxmlformats.org/officeDocument/2006/relationships/hyperlink" Target="https://twitter.com/fisher_xctf" TargetMode="External"/><Relationship Id="rId11159" Type="http://schemas.openxmlformats.org/officeDocument/2006/relationships/hyperlink" Target="https://twitter.com/amherstxctf" TargetMode="External"/><Relationship Id="rId11154" Type="http://schemas.openxmlformats.org/officeDocument/2006/relationships/hyperlink" Target="https://www.instagram.com/amhersttrackfield/" TargetMode="External"/><Relationship Id="rId12485" Type="http://schemas.openxmlformats.org/officeDocument/2006/relationships/hyperlink" Target="https://www.instagram.com/fisher_xctf/" TargetMode="External"/><Relationship Id="rId11153" Type="http://schemas.openxmlformats.org/officeDocument/2006/relationships/hyperlink" Target="https://www.instagram.com/hannahchappelldick/" TargetMode="External"/><Relationship Id="rId12484" Type="http://schemas.openxmlformats.org/officeDocument/2006/relationships/hyperlink" Target="https://twitter.com/fisher_xctf" TargetMode="External"/><Relationship Id="rId11152" Type="http://schemas.openxmlformats.org/officeDocument/2006/relationships/hyperlink" Target="https://www.facebook.com/ACTFXC/" TargetMode="External"/><Relationship Id="rId12483" Type="http://schemas.openxmlformats.org/officeDocument/2006/relationships/hyperlink" Target="https://x.com/zachhbriggs" TargetMode="External"/><Relationship Id="rId11151" Type="http://schemas.openxmlformats.org/officeDocument/2006/relationships/hyperlink" Target="https://twitter.com/amherstxctf" TargetMode="External"/><Relationship Id="rId12482" Type="http://schemas.openxmlformats.org/officeDocument/2006/relationships/hyperlink" Target="https://www.instagram.com/fisher_xctf/" TargetMode="External"/><Relationship Id="rId11158" Type="http://schemas.openxmlformats.org/officeDocument/2006/relationships/hyperlink" Target="https://athletics.amherst.edu/sports/mens-track-and-field" TargetMode="External"/><Relationship Id="rId12489" Type="http://schemas.openxmlformats.org/officeDocument/2006/relationships/hyperlink" Target="https://www.instagram.com/fisher_xctf/" TargetMode="External"/><Relationship Id="rId11157" Type="http://schemas.openxmlformats.org/officeDocument/2006/relationships/hyperlink" Target="https://www.instagram.com/amhersttrackfield/" TargetMode="External"/><Relationship Id="rId12488" Type="http://schemas.openxmlformats.org/officeDocument/2006/relationships/hyperlink" Target="https://www.facebook.com/peter.girardi.52" TargetMode="External"/><Relationship Id="rId11156" Type="http://schemas.openxmlformats.org/officeDocument/2006/relationships/hyperlink" Target="https://www.facebook.com/ACTFXC/" TargetMode="External"/><Relationship Id="rId12487" Type="http://schemas.openxmlformats.org/officeDocument/2006/relationships/hyperlink" Target="https://twitter.com/fisher_xctf" TargetMode="External"/><Relationship Id="rId11155" Type="http://schemas.openxmlformats.org/officeDocument/2006/relationships/hyperlink" Target="https://twitter.com/amherstxctf" TargetMode="External"/><Relationship Id="rId12486" Type="http://schemas.openxmlformats.org/officeDocument/2006/relationships/hyperlink" Target="https://athletics.sjfc.edu/sports/mens-track-and-field" TargetMode="External"/><Relationship Id="rId13790" Type="http://schemas.openxmlformats.org/officeDocument/2006/relationships/hyperlink" Target="https://twitter.com/pennstatetfxc" TargetMode="External"/><Relationship Id="rId11129" Type="http://schemas.openxmlformats.org/officeDocument/2006/relationships/hyperlink" Target="https://www.instagram.com/smcm_xc/" TargetMode="External"/><Relationship Id="rId11128" Type="http://schemas.openxmlformats.org/officeDocument/2006/relationships/hyperlink" Target="https://smcmathletics.com/sports/mens-track-and-field" TargetMode="External"/><Relationship Id="rId12459" Type="http://schemas.openxmlformats.org/officeDocument/2006/relationships/hyperlink" Target="https://www.facebook.com/RITMensTrackandField/" TargetMode="External"/><Relationship Id="rId11127" Type="http://schemas.openxmlformats.org/officeDocument/2006/relationships/hyperlink" Target="https://www.instagram.com/smcm_xc/" TargetMode="External"/><Relationship Id="rId12458" Type="http://schemas.openxmlformats.org/officeDocument/2006/relationships/hyperlink" Target="https://twitter.com/rittfxc" TargetMode="External"/><Relationship Id="rId11126" Type="http://schemas.openxmlformats.org/officeDocument/2006/relationships/hyperlink" Target="https://smcmathletics.com/sports/mens-track-and-field" TargetMode="External"/><Relationship Id="rId12457" Type="http://schemas.openxmlformats.org/officeDocument/2006/relationships/hyperlink" Target="https://www.instagram.com/rittrackandfield/" TargetMode="External"/><Relationship Id="rId13788" Type="http://schemas.openxmlformats.org/officeDocument/2006/relationships/hyperlink" Target="https://www.facebook.com/PennStateTFXC/" TargetMode="External"/><Relationship Id="rId13789" Type="http://schemas.openxmlformats.org/officeDocument/2006/relationships/hyperlink" Target="https://www.instagram.com/pennstatetfxc/" TargetMode="External"/><Relationship Id="rId11121" Type="http://schemas.openxmlformats.org/officeDocument/2006/relationships/hyperlink" Target="https://x.com/saints_track" TargetMode="External"/><Relationship Id="rId12452" Type="http://schemas.openxmlformats.org/officeDocument/2006/relationships/hyperlink" Target="https://twitter.com/rpitrackfield" TargetMode="External"/><Relationship Id="rId13784" Type="http://schemas.openxmlformats.org/officeDocument/2006/relationships/hyperlink" Target="https://twitter.com/neumannxctf" TargetMode="External"/><Relationship Id="rId11120" Type="http://schemas.openxmlformats.org/officeDocument/2006/relationships/hyperlink" Target="https://www.instagram.com/smcm_xc/" TargetMode="External"/><Relationship Id="rId12451" Type="http://schemas.openxmlformats.org/officeDocument/2006/relationships/hyperlink" Target="https://www.instagram.com/rpi_trackandfield/" TargetMode="External"/><Relationship Id="rId13785" Type="http://schemas.openxmlformats.org/officeDocument/2006/relationships/hyperlink" Target="https://www.facebook.com/people/Warren-Harvey/100009984517158/" TargetMode="External"/><Relationship Id="rId12450" Type="http://schemas.openxmlformats.org/officeDocument/2006/relationships/hyperlink" Target="https://www.instagram.com/benfazio/" TargetMode="External"/><Relationship Id="rId13786" Type="http://schemas.openxmlformats.org/officeDocument/2006/relationships/hyperlink" Target="https://www.instagram.com/pennstatetfxc/" TargetMode="External"/><Relationship Id="rId13787" Type="http://schemas.openxmlformats.org/officeDocument/2006/relationships/hyperlink" Target="https://twitter.com/pennstatetfxc" TargetMode="External"/><Relationship Id="rId11125" Type="http://schemas.openxmlformats.org/officeDocument/2006/relationships/hyperlink" Target="https://www.instagram.com/smcm_xc/" TargetMode="External"/><Relationship Id="rId12456" Type="http://schemas.openxmlformats.org/officeDocument/2006/relationships/hyperlink" Target="https://www.facebook.com/RITMensTrackandField/" TargetMode="External"/><Relationship Id="rId13780" Type="http://schemas.openxmlformats.org/officeDocument/2006/relationships/hyperlink" Target="https://twitter.com/neumannxctf" TargetMode="External"/><Relationship Id="rId11124" Type="http://schemas.openxmlformats.org/officeDocument/2006/relationships/hyperlink" Target="https://www.instagram.com/lolo_harrison_/" TargetMode="External"/><Relationship Id="rId12455" Type="http://schemas.openxmlformats.org/officeDocument/2006/relationships/hyperlink" Target="https://twitter.com/rittfxc" TargetMode="External"/><Relationship Id="rId13781" Type="http://schemas.openxmlformats.org/officeDocument/2006/relationships/hyperlink" Target="https://www.facebook.com/chris.simpson.51151" TargetMode="External"/><Relationship Id="rId11123" Type="http://schemas.openxmlformats.org/officeDocument/2006/relationships/hyperlink" Target="https://www.facebook.com/stmarysMD/" TargetMode="External"/><Relationship Id="rId12454" Type="http://schemas.openxmlformats.org/officeDocument/2006/relationships/hyperlink" Target="https://www.instagram.com/rpi_trackandfield/" TargetMode="External"/><Relationship Id="rId13782" Type="http://schemas.openxmlformats.org/officeDocument/2006/relationships/hyperlink" Target="https://twitter.com/neumannxctf" TargetMode="External"/><Relationship Id="rId11122" Type="http://schemas.openxmlformats.org/officeDocument/2006/relationships/hyperlink" Target="https://www.facebook.com/lauren.harrison.54772/" TargetMode="External"/><Relationship Id="rId12453" Type="http://schemas.openxmlformats.org/officeDocument/2006/relationships/hyperlink" Target="https://www.facebook.com/RPIXCTrackandField/posts/" TargetMode="External"/><Relationship Id="rId13783" Type="http://schemas.openxmlformats.org/officeDocument/2006/relationships/hyperlink" Target="https://www.facebook.com/RyanuCarter/" TargetMode="External"/><Relationship Id="rId12470" Type="http://schemas.openxmlformats.org/officeDocument/2006/relationships/hyperlink" Target="https://www.instagram.com/rittrackandfield/" TargetMode="External"/><Relationship Id="rId11139" Type="http://schemas.openxmlformats.org/officeDocument/2006/relationships/hyperlink" Target="https://twitter.com/stevensontfxc" TargetMode="External"/><Relationship Id="rId11138" Type="http://schemas.openxmlformats.org/officeDocument/2006/relationships/hyperlink" Target="https://www.instagram.com/smcm_xc/" TargetMode="External"/><Relationship Id="rId12469" Type="http://schemas.openxmlformats.org/officeDocument/2006/relationships/hyperlink" Target="https://www.facebook.com/RITMensTrackandField/" TargetMode="External"/><Relationship Id="rId11137" Type="http://schemas.openxmlformats.org/officeDocument/2006/relationships/hyperlink" Target="https://twitter.com/saints_track" TargetMode="External"/><Relationship Id="rId12468" Type="http://schemas.openxmlformats.org/officeDocument/2006/relationships/hyperlink" Target="https://twitter.com/rittfxc" TargetMode="External"/><Relationship Id="rId13799" Type="http://schemas.openxmlformats.org/officeDocument/2006/relationships/hyperlink" Target="https://www.instagram.com/mo_radel/" TargetMode="External"/><Relationship Id="rId11132" Type="http://schemas.openxmlformats.org/officeDocument/2006/relationships/hyperlink" Target="https://www.instagram.com/ellingtoncarthan/" TargetMode="External"/><Relationship Id="rId12463" Type="http://schemas.openxmlformats.org/officeDocument/2006/relationships/hyperlink" Target="https://www.facebook.com/dave.warth" TargetMode="External"/><Relationship Id="rId13795" Type="http://schemas.openxmlformats.org/officeDocument/2006/relationships/hyperlink" Target="https://www.psblions.com/sports/mtrack/index" TargetMode="External"/><Relationship Id="rId11131" Type="http://schemas.openxmlformats.org/officeDocument/2006/relationships/hyperlink" Target="https://www.facebook.com/stmarysMD/" TargetMode="External"/><Relationship Id="rId12462" Type="http://schemas.openxmlformats.org/officeDocument/2006/relationships/hyperlink" Target="https://twitter.com/rittfxc" TargetMode="External"/><Relationship Id="rId13796" Type="http://schemas.openxmlformats.org/officeDocument/2006/relationships/hyperlink" Target="https://twitter.com/behrendtfxc" TargetMode="External"/><Relationship Id="rId11130" Type="http://schemas.openxmlformats.org/officeDocument/2006/relationships/hyperlink" Target="https://x.com/saints_track" TargetMode="External"/><Relationship Id="rId12461" Type="http://schemas.openxmlformats.org/officeDocument/2006/relationships/hyperlink" Target="https://ritathletics.com/sports/mens-track-and-field" TargetMode="External"/><Relationship Id="rId13797" Type="http://schemas.openxmlformats.org/officeDocument/2006/relationships/hyperlink" Target="https://twitter.com/behrendtfxc" TargetMode="External"/><Relationship Id="rId12460" Type="http://schemas.openxmlformats.org/officeDocument/2006/relationships/hyperlink" Target="https://www.instagram.com/rittrackandfield/" TargetMode="External"/><Relationship Id="rId13798" Type="http://schemas.openxmlformats.org/officeDocument/2006/relationships/hyperlink" Target="https://www.facebook.com/morgan.radel.35/" TargetMode="External"/><Relationship Id="rId11136" Type="http://schemas.openxmlformats.org/officeDocument/2006/relationships/hyperlink" Target="https://smcmathletics.com/sports/mens-track-and-field" TargetMode="External"/><Relationship Id="rId12467" Type="http://schemas.openxmlformats.org/officeDocument/2006/relationships/hyperlink" Target="https://www.instagram.com/rittrackandfield/" TargetMode="External"/><Relationship Id="rId13791" Type="http://schemas.openxmlformats.org/officeDocument/2006/relationships/hyperlink" Target="https://www.facebook.com/PennStateTFXC/" TargetMode="External"/><Relationship Id="rId11135" Type="http://schemas.openxmlformats.org/officeDocument/2006/relationships/hyperlink" Target="https://www.instagram.com/smcm_xc/" TargetMode="External"/><Relationship Id="rId12466" Type="http://schemas.openxmlformats.org/officeDocument/2006/relationships/hyperlink" Target="https://www.facebook.com/RITMensTrackandField/" TargetMode="External"/><Relationship Id="rId13792" Type="http://schemas.openxmlformats.org/officeDocument/2006/relationships/hyperlink" Target="https://www.instagram.com/pennstatetfxc/" TargetMode="External"/><Relationship Id="rId11134" Type="http://schemas.openxmlformats.org/officeDocument/2006/relationships/hyperlink" Target="https://twitter.com/saints_track" TargetMode="External"/><Relationship Id="rId12465" Type="http://schemas.openxmlformats.org/officeDocument/2006/relationships/hyperlink" Target="https://twitter.com/rittfxc" TargetMode="External"/><Relationship Id="rId13793" Type="http://schemas.openxmlformats.org/officeDocument/2006/relationships/hyperlink" Target="https://www.psblions.com/sports/mtrack/index" TargetMode="External"/><Relationship Id="rId11133" Type="http://schemas.openxmlformats.org/officeDocument/2006/relationships/hyperlink" Target="https://www.instagram.com/smcm_xc/" TargetMode="External"/><Relationship Id="rId12464" Type="http://schemas.openxmlformats.org/officeDocument/2006/relationships/hyperlink" Target="https://www.facebook.com/RITMensTrackandField/" TargetMode="External"/><Relationship Id="rId13794" Type="http://schemas.openxmlformats.org/officeDocument/2006/relationships/hyperlink" Target="https://twitter.com/behrendtfxc" TargetMode="External"/><Relationship Id="rId11190" Type="http://schemas.openxmlformats.org/officeDocument/2006/relationships/hyperlink" Target="https://www.instagram.com/brandeisxctf/" TargetMode="External"/><Relationship Id="rId11194" Type="http://schemas.openxmlformats.org/officeDocument/2006/relationships/hyperlink" Target="https://www.instagram.com/brandeisxctf/" TargetMode="External"/><Relationship Id="rId11193" Type="http://schemas.openxmlformats.org/officeDocument/2006/relationships/hyperlink" Target="https://twitter.com/brandeisxctf" TargetMode="External"/><Relationship Id="rId11192" Type="http://schemas.openxmlformats.org/officeDocument/2006/relationships/hyperlink" Target="https://www.instagram.com/brandeisxctf/" TargetMode="External"/><Relationship Id="rId11191" Type="http://schemas.openxmlformats.org/officeDocument/2006/relationships/hyperlink" Target="https://twitter.com/brandeisxctf" TargetMode="External"/><Relationship Id="rId7195" Type="http://schemas.openxmlformats.org/officeDocument/2006/relationships/hyperlink" Target="https://twitter.com/runccurun" TargetMode="External"/><Relationship Id="rId7194" Type="http://schemas.openxmlformats.org/officeDocument/2006/relationships/hyperlink" Target="https://www.instagram.com/adamsstatexctf/" TargetMode="External"/><Relationship Id="rId7193" Type="http://schemas.openxmlformats.org/officeDocument/2006/relationships/hyperlink" Target="https://www.facebook.com/adamsstate.distancecamp/" TargetMode="External"/><Relationship Id="rId7192" Type="http://schemas.openxmlformats.org/officeDocument/2006/relationships/hyperlink" Target="https://twitter.com/adamsstatetfxc" TargetMode="External"/><Relationship Id="rId7199" Type="http://schemas.openxmlformats.org/officeDocument/2006/relationships/hyperlink" Target="https://www.facebook.com/CCUXCandTF/" TargetMode="External"/><Relationship Id="rId7198" Type="http://schemas.openxmlformats.org/officeDocument/2006/relationships/hyperlink" Target="https://www.facebook.com/evan.verbal/" TargetMode="External"/><Relationship Id="rId7197" Type="http://schemas.openxmlformats.org/officeDocument/2006/relationships/hyperlink" Target="https://twitter.com/runccurun" TargetMode="External"/><Relationship Id="rId7196" Type="http://schemas.openxmlformats.org/officeDocument/2006/relationships/hyperlink" Target="https://www.instagram.com/runccurun/" TargetMode="External"/><Relationship Id="rId11187" Type="http://schemas.openxmlformats.org/officeDocument/2006/relationships/hyperlink" Target="https://www.instagram.com/elizabeth.r.korn/" TargetMode="External"/><Relationship Id="rId11186" Type="http://schemas.openxmlformats.org/officeDocument/2006/relationships/hyperlink" Target="https://twitter.com/brandeisxctf" TargetMode="External"/><Relationship Id="rId11185" Type="http://schemas.openxmlformats.org/officeDocument/2006/relationships/hyperlink" Target="https://www.instagram.com/babsonxctrack/" TargetMode="External"/><Relationship Id="rId11184" Type="http://schemas.openxmlformats.org/officeDocument/2006/relationships/hyperlink" Target="https://www.facebook.com/BabsonXCTrack/" TargetMode="External"/><Relationship Id="rId11189" Type="http://schemas.openxmlformats.org/officeDocument/2006/relationships/hyperlink" Target="https://twitter.com/brandeisxctf" TargetMode="External"/><Relationship Id="rId11188" Type="http://schemas.openxmlformats.org/officeDocument/2006/relationships/hyperlink" Target="https://www.instagram.com/brandeisxctf/" TargetMode="External"/><Relationship Id="rId7191" Type="http://schemas.openxmlformats.org/officeDocument/2006/relationships/hyperlink" Target="https://www.instagram.com/adamsstatexctf/" TargetMode="External"/><Relationship Id="rId7190" Type="http://schemas.openxmlformats.org/officeDocument/2006/relationships/hyperlink" Target="https://www.facebook.com/adamsstate.distancecamp/" TargetMode="External"/><Relationship Id="rId7184" Type="http://schemas.openxmlformats.org/officeDocument/2006/relationships/hyperlink" Target="https://www.instagram.com/adamsstatexctf/" TargetMode="External"/><Relationship Id="rId7183" Type="http://schemas.openxmlformats.org/officeDocument/2006/relationships/hyperlink" Target="https://twitter.com/adamsstatetfxc" TargetMode="External"/><Relationship Id="rId7182" Type="http://schemas.openxmlformats.org/officeDocument/2006/relationships/hyperlink" Target="https://www.instagram.com/adamsstatexctf/" TargetMode="External"/><Relationship Id="rId7181" Type="http://schemas.openxmlformats.org/officeDocument/2006/relationships/hyperlink" Target="https://twitter.com/adamsstatetfxc" TargetMode="External"/><Relationship Id="rId7188" Type="http://schemas.openxmlformats.org/officeDocument/2006/relationships/hyperlink" Target="https://www.instagram.com/adamsstatexctf/" TargetMode="External"/><Relationship Id="rId7187" Type="http://schemas.openxmlformats.org/officeDocument/2006/relationships/hyperlink" Target="https://www.instagram.com/kylemasterson/" TargetMode="External"/><Relationship Id="rId7186" Type="http://schemas.openxmlformats.org/officeDocument/2006/relationships/hyperlink" Target="https://www.facebook.com/adamsstate.distancecamp/" TargetMode="External"/><Relationship Id="rId7185" Type="http://schemas.openxmlformats.org/officeDocument/2006/relationships/hyperlink" Target="https://twitter.com/adamsstatetfxc" TargetMode="External"/><Relationship Id="rId11198" Type="http://schemas.openxmlformats.org/officeDocument/2006/relationships/hyperlink" Target="https://www.instagram.com/brandeisxctf/" TargetMode="External"/><Relationship Id="rId11197" Type="http://schemas.openxmlformats.org/officeDocument/2006/relationships/hyperlink" Target="https://twitter.com/brandeisxctf" TargetMode="External"/><Relationship Id="rId11196" Type="http://schemas.openxmlformats.org/officeDocument/2006/relationships/hyperlink" Target="https://www.instagram.com/brandeisxctf/" TargetMode="External"/><Relationship Id="rId7189" Type="http://schemas.openxmlformats.org/officeDocument/2006/relationships/hyperlink" Target="https://twitter.com/adamsstatetfxc" TargetMode="External"/><Relationship Id="rId11195" Type="http://schemas.openxmlformats.org/officeDocument/2006/relationships/hyperlink" Target="https://twitter.com/brandeisxctf" TargetMode="External"/><Relationship Id="rId11199" Type="http://schemas.openxmlformats.org/officeDocument/2006/relationships/hyperlink" Target="https://twitter.com/brandeisxctf" TargetMode="External"/><Relationship Id="rId11172" Type="http://schemas.openxmlformats.org/officeDocument/2006/relationships/hyperlink" Target="https://www.facebook.com/BabsonXCTrack/" TargetMode="External"/><Relationship Id="rId11171" Type="http://schemas.openxmlformats.org/officeDocument/2006/relationships/hyperlink" Target="https://twitter.com/babsonxctrack" TargetMode="External"/><Relationship Id="rId11170" Type="http://schemas.openxmlformats.org/officeDocument/2006/relationships/hyperlink" Target="https://twitter.com/russbrennen" TargetMode="External"/><Relationship Id="rId11165" Type="http://schemas.openxmlformats.org/officeDocument/2006/relationships/hyperlink" Target="https://www.instagram.com/amhersttrackfield/" TargetMode="External"/><Relationship Id="rId12496" Type="http://schemas.openxmlformats.org/officeDocument/2006/relationships/hyperlink" Target="https://twitter.com/fisher_xctf" TargetMode="External"/><Relationship Id="rId11164" Type="http://schemas.openxmlformats.org/officeDocument/2006/relationships/hyperlink" Target="https://www.instagram.com/_cptmurphman_/" TargetMode="External"/><Relationship Id="rId12495" Type="http://schemas.openxmlformats.org/officeDocument/2006/relationships/hyperlink" Target="https://www.instagram.com/fisher_xctf/" TargetMode="External"/><Relationship Id="rId11163" Type="http://schemas.openxmlformats.org/officeDocument/2006/relationships/hyperlink" Target="https://www.facebook.com/ACTFXC/" TargetMode="External"/><Relationship Id="rId12494" Type="http://schemas.openxmlformats.org/officeDocument/2006/relationships/hyperlink" Target="https://www.facebook.com/mike.henchen.5" TargetMode="External"/><Relationship Id="rId11162" Type="http://schemas.openxmlformats.org/officeDocument/2006/relationships/hyperlink" Target="https://twitter.com/amherstxctf" TargetMode="External"/><Relationship Id="rId12493" Type="http://schemas.openxmlformats.org/officeDocument/2006/relationships/hyperlink" Target="https://twitter.com/fisher_xctf" TargetMode="External"/><Relationship Id="rId11169" Type="http://schemas.openxmlformats.org/officeDocument/2006/relationships/hyperlink" Target="https://www.instagram.com/amhersttrackfield/" TargetMode="External"/><Relationship Id="rId11168" Type="http://schemas.openxmlformats.org/officeDocument/2006/relationships/hyperlink" Target="https://www.facebook.com/ACTFXC/" TargetMode="External"/><Relationship Id="rId12499" Type="http://schemas.openxmlformats.org/officeDocument/2006/relationships/hyperlink" Target="https://twitter.com/newman_zone" TargetMode="External"/><Relationship Id="rId11167" Type="http://schemas.openxmlformats.org/officeDocument/2006/relationships/hyperlink" Target="https://twitter.com/amherstxctf" TargetMode="External"/><Relationship Id="rId12498" Type="http://schemas.openxmlformats.org/officeDocument/2006/relationships/hyperlink" Target="https://saintsathletics.com/sports/mens-track-and-field" TargetMode="External"/><Relationship Id="rId11166" Type="http://schemas.openxmlformats.org/officeDocument/2006/relationships/hyperlink" Target="https://x.com/chrisplankey" TargetMode="External"/><Relationship Id="rId12497" Type="http://schemas.openxmlformats.org/officeDocument/2006/relationships/hyperlink" Target="https://www.instagram.com/fisher_xctf/" TargetMode="External"/><Relationship Id="rId11183" Type="http://schemas.openxmlformats.org/officeDocument/2006/relationships/hyperlink" Target="https://twitter.com/babsonxctrack" TargetMode="External"/><Relationship Id="rId11182" Type="http://schemas.openxmlformats.org/officeDocument/2006/relationships/hyperlink" Target="https://www.instagram.com/babsonxctrack/" TargetMode="External"/><Relationship Id="rId11181" Type="http://schemas.openxmlformats.org/officeDocument/2006/relationships/hyperlink" Target="https://www.facebook.com/BabsonXCTrack/" TargetMode="External"/><Relationship Id="rId11180" Type="http://schemas.openxmlformats.org/officeDocument/2006/relationships/hyperlink" Target="https://twitter.com/babsonxctrack" TargetMode="External"/><Relationship Id="rId11176" Type="http://schemas.openxmlformats.org/officeDocument/2006/relationships/hyperlink" Target="https://www.instagram.com/babsonxctrack/" TargetMode="External"/><Relationship Id="rId11175" Type="http://schemas.openxmlformats.org/officeDocument/2006/relationships/hyperlink" Target="https://www.facebook.com/BabsonXCTrack/" TargetMode="External"/><Relationship Id="rId11174" Type="http://schemas.openxmlformats.org/officeDocument/2006/relationships/hyperlink" Target="https://twitter.com/babsonxctrack" TargetMode="External"/><Relationship Id="rId11173" Type="http://schemas.openxmlformats.org/officeDocument/2006/relationships/hyperlink" Target="https://www.instagram.com/babsonxctrack/" TargetMode="External"/><Relationship Id="rId11179" Type="http://schemas.openxmlformats.org/officeDocument/2006/relationships/hyperlink" Target="https://www.instagram.com/babsonxctrack/" TargetMode="External"/><Relationship Id="rId11178" Type="http://schemas.openxmlformats.org/officeDocument/2006/relationships/hyperlink" Target="https://www.facebook.com/babsonxctrack/" TargetMode="External"/><Relationship Id="rId11177" Type="http://schemas.openxmlformats.org/officeDocument/2006/relationships/hyperlink" Target="https://twitter.com/babsonxctrack" TargetMode="External"/><Relationship Id="rId13726" Type="http://schemas.openxmlformats.org/officeDocument/2006/relationships/hyperlink" Target="https://twitter.com/muxc_tf" TargetMode="External"/><Relationship Id="rId13727" Type="http://schemas.openxmlformats.org/officeDocument/2006/relationships/hyperlink" Target="https://x.com/dylanlattuga_" TargetMode="External"/><Relationship Id="rId13728" Type="http://schemas.openxmlformats.org/officeDocument/2006/relationships/hyperlink" Target="https://twitter.com/muxc_tf" TargetMode="External"/><Relationship Id="rId13729" Type="http://schemas.openxmlformats.org/officeDocument/2006/relationships/hyperlink" Target="https://www.instagram.com/mucougars_cctf/" TargetMode="External"/><Relationship Id="rId13722" Type="http://schemas.openxmlformats.org/officeDocument/2006/relationships/hyperlink" Target="https://athletics.misericordia.edu/sports/mens-track-and-field" TargetMode="External"/><Relationship Id="rId13723" Type="http://schemas.openxmlformats.org/officeDocument/2006/relationships/hyperlink" Target="https://twitter.com/muxc_tf" TargetMode="External"/><Relationship Id="rId13724" Type="http://schemas.openxmlformats.org/officeDocument/2006/relationships/hyperlink" Target="https://athletics.misericordia.edu/sports/mens-track-and-field" TargetMode="External"/><Relationship Id="rId13725" Type="http://schemas.openxmlformats.org/officeDocument/2006/relationships/hyperlink" Target="https://twitter.com/afullnelson15" TargetMode="External"/><Relationship Id="rId13720" Type="http://schemas.openxmlformats.org/officeDocument/2006/relationships/hyperlink" Target="https://twitter.com/messiahxctf" TargetMode="External"/><Relationship Id="rId13721" Type="http://schemas.openxmlformats.org/officeDocument/2006/relationships/hyperlink" Target="https://www.facebook.com/mckenna.welshans" TargetMode="External"/><Relationship Id="rId12405" Type="http://schemas.openxmlformats.org/officeDocument/2006/relationships/hyperlink" Target="https://www.instagram.com/nyuxctf/" TargetMode="External"/><Relationship Id="rId13737" Type="http://schemas.openxmlformats.org/officeDocument/2006/relationships/hyperlink" Target="https://twitter.com/muxc_tf" TargetMode="External"/><Relationship Id="rId12404" Type="http://schemas.openxmlformats.org/officeDocument/2006/relationships/hyperlink" Target="https://twitter.com/nyuxctf" TargetMode="External"/><Relationship Id="rId13738" Type="http://schemas.openxmlformats.org/officeDocument/2006/relationships/hyperlink" Target="https://www.moraviansports.com/sports/mtrack/index" TargetMode="External"/><Relationship Id="rId12403" Type="http://schemas.openxmlformats.org/officeDocument/2006/relationships/hyperlink" Target="https://twitter.com/johnltrautmann" TargetMode="External"/><Relationship Id="rId13739" Type="http://schemas.openxmlformats.org/officeDocument/2006/relationships/hyperlink" Target="https://twitter.com/moravian_xctf" TargetMode="External"/><Relationship Id="rId12402" Type="http://schemas.openxmlformats.org/officeDocument/2006/relationships/hyperlink" Target="https://gonyuathletics.com/sports/mens-track-field" TargetMode="External"/><Relationship Id="rId12409" Type="http://schemas.openxmlformats.org/officeDocument/2006/relationships/hyperlink" Target="https://www.instagram.com/nyuxctf/" TargetMode="External"/><Relationship Id="rId13733" Type="http://schemas.openxmlformats.org/officeDocument/2006/relationships/hyperlink" Target="https://athletics.misericordia.edu/sports/mens-track-and-field" TargetMode="External"/><Relationship Id="rId12408" Type="http://schemas.openxmlformats.org/officeDocument/2006/relationships/hyperlink" Target="https://twitter.com/nyuxctf" TargetMode="External"/><Relationship Id="rId13734" Type="http://schemas.openxmlformats.org/officeDocument/2006/relationships/hyperlink" Target="https://twitter.com/muxc_tf" TargetMode="External"/><Relationship Id="rId12407" Type="http://schemas.openxmlformats.org/officeDocument/2006/relationships/hyperlink" Target="https://twitter.com/jojofoshosho0" TargetMode="External"/><Relationship Id="rId13735" Type="http://schemas.openxmlformats.org/officeDocument/2006/relationships/hyperlink" Target="https://www.facebook.com/michael.kinney.98229" TargetMode="External"/><Relationship Id="rId12406" Type="http://schemas.openxmlformats.org/officeDocument/2006/relationships/hyperlink" Target="https://gonyuathletics.com/sports/mens-track-field" TargetMode="External"/><Relationship Id="rId13736" Type="http://schemas.openxmlformats.org/officeDocument/2006/relationships/hyperlink" Target="https://athletics.misericordia.edu/sports/mens-track-and-field" TargetMode="External"/><Relationship Id="rId13730" Type="http://schemas.openxmlformats.org/officeDocument/2006/relationships/hyperlink" Target="https://athletics.misericordia.edu/sports/mens-track-and-field" TargetMode="External"/><Relationship Id="rId13731" Type="http://schemas.openxmlformats.org/officeDocument/2006/relationships/hyperlink" Target="https://twitter.com/perf_coach_carl" TargetMode="External"/><Relationship Id="rId13732" Type="http://schemas.openxmlformats.org/officeDocument/2006/relationships/hyperlink" Target="https://twitter.com/muxc_tf" TargetMode="External"/><Relationship Id="rId12401" Type="http://schemas.openxmlformats.org/officeDocument/2006/relationships/hyperlink" Target="https://www.instagram.com/nyuxctf/" TargetMode="External"/><Relationship Id="rId12400" Type="http://schemas.openxmlformats.org/officeDocument/2006/relationships/hyperlink" Target="https://twitter.com/nyuxctf" TargetMode="External"/><Relationship Id="rId13708" Type="http://schemas.openxmlformats.org/officeDocument/2006/relationships/hyperlink" Target="https://gomessiah.com/sports/mens-track-and-field" TargetMode="External"/><Relationship Id="rId13709" Type="http://schemas.openxmlformats.org/officeDocument/2006/relationships/hyperlink" Target="https://twitter.com/messiahxctf" TargetMode="External"/><Relationship Id="rId13704" Type="http://schemas.openxmlformats.org/officeDocument/2006/relationships/hyperlink" Target="https://twitter.com/messiahxctf" TargetMode="External"/><Relationship Id="rId13705" Type="http://schemas.openxmlformats.org/officeDocument/2006/relationships/hyperlink" Target="https://www.instagram.com/messiahxctf/" TargetMode="External"/><Relationship Id="rId13706" Type="http://schemas.openxmlformats.org/officeDocument/2006/relationships/hyperlink" Target="https://gomessiah.com/sports/mens-track-and-field" TargetMode="External"/><Relationship Id="rId13707" Type="http://schemas.openxmlformats.org/officeDocument/2006/relationships/hyperlink" Target="https://twitter.com/messiahxctf" TargetMode="External"/><Relationship Id="rId13700" Type="http://schemas.openxmlformats.org/officeDocument/2006/relationships/hyperlink" Target="https://twitter.com/marywoodxctf" TargetMode="External"/><Relationship Id="rId13701" Type="http://schemas.openxmlformats.org/officeDocument/2006/relationships/hyperlink" Target="https://www.instagram.com/marywoodxctf/" TargetMode="External"/><Relationship Id="rId13702" Type="http://schemas.openxmlformats.org/officeDocument/2006/relationships/hyperlink" Target="https://gomessiah.com/sports/mens-track-and-field" TargetMode="External"/><Relationship Id="rId13703" Type="http://schemas.openxmlformats.org/officeDocument/2006/relationships/hyperlink" Target="https://twitter.com/messiahxctf" TargetMode="External"/><Relationship Id="rId13719" Type="http://schemas.openxmlformats.org/officeDocument/2006/relationships/hyperlink" Target="https://gomessiah.com/sports/mens-track-and-field" TargetMode="External"/><Relationship Id="rId13715" Type="http://schemas.openxmlformats.org/officeDocument/2006/relationships/hyperlink" Target="https://gomessiah.com/sports/mens-track-and-field" TargetMode="External"/><Relationship Id="rId13716" Type="http://schemas.openxmlformats.org/officeDocument/2006/relationships/hyperlink" Target="https://twitter.com/emsen44" TargetMode="External"/><Relationship Id="rId13717" Type="http://schemas.openxmlformats.org/officeDocument/2006/relationships/hyperlink" Target="https://twitter.com/messiahxctf" TargetMode="External"/><Relationship Id="rId13718" Type="http://schemas.openxmlformats.org/officeDocument/2006/relationships/hyperlink" Target="https://twitter.com/messiahxctf" TargetMode="External"/><Relationship Id="rId13711" Type="http://schemas.openxmlformats.org/officeDocument/2006/relationships/hyperlink" Target="https://twitter.com/messiahxctf" TargetMode="External"/><Relationship Id="rId13712" Type="http://schemas.openxmlformats.org/officeDocument/2006/relationships/hyperlink" Target="https://www.facebook.com/william.barko" TargetMode="External"/><Relationship Id="rId13713" Type="http://schemas.openxmlformats.org/officeDocument/2006/relationships/hyperlink" Target="https://gomessiah.com/sports/mens-track-and-field" TargetMode="External"/><Relationship Id="rId13714" Type="http://schemas.openxmlformats.org/officeDocument/2006/relationships/hyperlink" Target="https://twitter.com/messiahxctf" TargetMode="External"/><Relationship Id="rId13710" Type="http://schemas.openxmlformats.org/officeDocument/2006/relationships/hyperlink" Target="https://gomessiah.com/sports/mens-track-and-field" TargetMode="External"/><Relationship Id="rId11107" Type="http://schemas.openxmlformats.org/officeDocument/2006/relationships/hyperlink" Target="https://twitter.com/salisburyxc_tf" TargetMode="External"/><Relationship Id="rId12438" Type="http://schemas.openxmlformats.org/officeDocument/2006/relationships/hyperlink" Target="https://rpiathletics.com/sports/mens-track-and-field" TargetMode="External"/><Relationship Id="rId11106" Type="http://schemas.openxmlformats.org/officeDocument/2006/relationships/hyperlink" Target="https://www.instagram.com/salisbury_xctf/" TargetMode="External"/><Relationship Id="rId12437" Type="http://schemas.openxmlformats.org/officeDocument/2006/relationships/hyperlink" Target="https://www.instagram.com/rpi_trackandfield/" TargetMode="External"/><Relationship Id="rId11105" Type="http://schemas.openxmlformats.org/officeDocument/2006/relationships/hyperlink" Target="https://www.facebook.com/SalisburyXCandTF/" TargetMode="External"/><Relationship Id="rId12436" Type="http://schemas.openxmlformats.org/officeDocument/2006/relationships/hyperlink" Target="https://www.facebook.com/RPIXCTrackandField/posts/" TargetMode="External"/><Relationship Id="rId11104" Type="http://schemas.openxmlformats.org/officeDocument/2006/relationships/hyperlink" Target="https://www.facebook.com/zacho16/" TargetMode="External"/><Relationship Id="rId12435" Type="http://schemas.openxmlformats.org/officeDocument/2006/relationships/hyperlink" Target="https://twitter.com/rpitrackfield" TargetMode="External"/><Relationship Id="rId13766" Type="http://schemas.openxmlformats.org/officeDocument/2006/relationships/hyperlink" Target="https://www.instagram.com/moravianxctf/" TargetMode="External"/><Relationship Id="rId13767" Type="http://schemas.openxmlformats.org/officeDocument/2006/relationships/hyperlink" Target="https://twitter.com/moravian_xctf" TargetMode="External"/><Relationship Id="rId11109" Type="http://schemas.openxmlformats.org/officeDocument/2006/relationships/hyperlink" Target="https://www.instagram.com/salisbury_xctf/" TargetMode="External"/><Relationship Id="rId13768" Type="http://schemas.openxmlformats.org/officeDocument/2006/relationships/hyperlink" Target="https://www.facebook.com/MoravianCollege/" TargetMode="External"/><Relationship Id="rId11108" Type="http://schemas.openxmlformats.org/officeDocument/2006/relationships/hyperlink" Target="https://www.facebook.com/SalisburyXCandTF/" TargetMode="External"/><Relationship Id="rId12439" Type="http://schemas.openxmlformats.org/officeDocument/2006/relationships/hyperlink" Target="https://twitter.com/johnlynch_" TargetMode="External"/><Relationship Id="rId13769" Type="http://schemas.openxmlformats.org/officeDocument/2006/relationships/hyperlink" Target="https://www.instagram.com/moravianxctf/" TargetMode="External"/><Relationship Id="rId12430" Type="http://schemas.openxmlformats.org/officeDocument/2006/relationships/hyperlink" Target="https://rpiathletics.com/sports/mens-track-and-field" TargetMode="External"/><Relationship Id="rId13762" Type="http://schemas.openxmlformats.org/officeDocument/2006/relationships/hyperlink" Target="https://www.facebook.com/MoravianCollege/" TargetMode="External"/><Relationship Id="rId13763" Type="http://schemas.openxmlformats.org/officeDocument/2006/relationships/hyperlink" Target="https://www.instagram.com/moravianxctf/" TargetMode="External"/><Relationship Id="rId13764" Type="http://schemas.openxmlformats.org/officeDocument/2006/relationships/hyperlink" Target="https://twitter.com/moravian_xctf" TargetMode="External"/><Relationship Id="rId13765" Type="http://schemas.openxmlformats.org/officeDocument/2006/relationships/hyperlink" Target="https://www.facebook.com/MoravianCollege/" TargetMode="External"/><Relationship Id="rId11103" Type="http://schemas.openxmlformats.org/officeDocument/2006/relationships/hyperlink" Target="https://twitter.com/salisburyxc_tf" TargetMode="External"/><Relationship Id="rId12434" Type="http://schemas.openxmlformats.org/officeDocument/2006/relationships/hyperlink" Target="https://rpiathletics.com/sports/mens-track-and-field" TargetMode="External"/><Relationship Id="rId11102" Type="http://schemas.openxmlformats.org/officeDocument/2006/relationships/hyperlink" Target="https://www.instagram.com/salisbury_xctf/" TargetMode="External"/><Relationship Id="rId12433" Type="http://schemas.openxmlformats.org/officeDocument/2006/relationships/hyperlink" Target="https://www.instagram.com/rpi_trackandfield/" TargetMode="External"/><Relationship Id="rId11101" Type="http://schemas.openxmlformats.org/officeDocument/2006/relationships/hyperlink" Target="https://www.facebook.com/SalisburyXCandTF/" TargetMode="External"/><Relationship Id="rId12432" Type="http://schemas.openxmlformats.org/officeDocument/2006/relationships/hyperlink" Target="https://www.facebook.com/RPIXCTrackandField/posts/" TargetMode="External"/><Relationship Id="rId13760" Type="http://schemas.openxmlformats.org/officeDocument/2006/relationships/hyperlink" Target="https://www.instagram.com/moravianxctf/" TargetMode="External"/><Relationship Id="rId11100" Type="http://schemas.openxmlformats.org/officeDocument/2006/relationships/hyperlink" Target="https://twitter.com/salisburyxc_tf" TargetMode="External"/><Relationship Id="rId12431" Type="http://schemas.openxmlformats.org/officeDocument/2006/relationships/hyperlink" Target="https://twitter.com/rpitrackfield" TargetMode="External"/><Relationship Id="rId13761" Type="http://schemas.openxmlformats.org/officeDocument/2006/relationships/hyperlink" Target="https://twitter.com/moravian_xctf" TargetMode="External"/><Relationship Id="rId11118" Type="http://schemas.openxmlformats.org/officeDocument/2006/relationships/hyperlink" Target="https://www.instagram.com/salisbury_xctf/" TargetMode="External"/><Relationship Id="rId12449" Type="http://schemas.openxmlformats.org/officeDocument/2006/relationships/hyperlink" Target="https://www.facebook.com/RPIXCTrackandField/posts/" TargetMode="External"/><Relationship Id="rId11117" Type="http://schemas.openxmlformats.org/officeDocument/2006/relationships/hyperlink" Target="https://www.instagram.com/erinconnelly04/" TargetMode="External"/><Relationship Id="rId12448" Type="http://schemas.openxmlformats.org/officeDocument/2006/relationships/hyperlink" Target="https://twitter.com/rpitrackfield" TargetMode="External"/><Relationship Id="rId11116" Type="http://schemas.openxmlformats.org/officeDocument/2006/relationships/hyperlink" Target="https://www.facebook.com/SalisburyXCandTF/" TargetMode="External"/><Relationship Id="rId12447" Type="http://schemas.openxmlformats.org/officeDocument/2006/relationships/hyperlink" Target="https://rpiathletics.com/sports/mens-track-and-field" TargetMode="External"/><Relationship Id="rId11115" Type="http://schemas.openxmlformats.org/officeDocument/2006/relationships/hyperlink" Target="https://twitter.com/salisburyxc_tf" TargetMode="External"/><Relationship Id="rId12446" Type="http://schemas.openxmlformats.org/officeDocument/2006/relationships/hyperlink" Target="https://www.instagram.com/rpi_trackandfield/" TargetMode="External"/><Relationship Id="rId13777" Type="http://schemas.openxmlformats.org/officeDocument/2006/relationships/hyperlink" Target="https://twitter.com/muhl_xctrk" TargetMode="External"/><Relationship Id="rId13778" Type="http://schemas.openxmlformats.org/officeDocument/2006/relationships/hyperlink" Target="https://www.instagram.com/mulesxctf/" TargetMode="External"/><Relationship Id="rId13779" Type="http://schemas.openxmlformats.org/officeDocument/2006/relationships/hyperlink" Target="https://www.neumannathletics.com/sports/mens-track-and-field" TargetMode="External"/><Relationship Id="rId11119" Type="http://schemas.openxmlformats.org/officeDocument/2006/relationships/hyperlink" Target="https://smcmathletics.com/sports/mens-track-and-field" TargetMode="External"/><Relationship Id="rId11110" Type="http://schemas.openxmlformats.org/officeDocument/2006/relationships/hyperlink" Target="https://www.suseagulls.com/sports/track/index" TargetMode="External"/><Relationship Id="rId12441" Type="http://schemas.openxmlformats.org/officeDocument/2006/relationships/hyperlink" Target="https://www.facebook.com/RPIXCTrackandField/posts/" TargetMode="External"/><Relationship Id="rId13773" Type="http://schemas.openxmlformats.org/officeDocument/2006/relationships/hyperlink" Target="https://twitter.com/muhl_xctrk" TargetMode="External"/><Relationship Id="rId12440" Type="http://schemas.openxmlformats.org/officeDocument/2006/relationships/hyperlink" Target="https://twitter.com/rpitrackfield" TargetMode="External"/><Relationship Id="rId13774" Type="http://schemas.openxmlformats.org/officeDocument/2006/relationships/hyperlink" Target="https://www.instagram.com/mulesxctf/" TargetMode="External"/><Relationship Id="rId13775" Type="http://schemas.openxmlformats.org/officeDocument/2006/relationships/hyperlink" Target="https://twitter.com/muhl_xctrk" TargetMode="External"/><Relationship Id="rId13776" Type="http://schemas.openxmlformats.org/officeDocument/2006/relationships/hyperlink" Target="https://www.instagram.com/mulesxctf/" TargetMode="External"/><Relationship Id="rId11114" Type="http://schemas.openxmlformats.org/officeDocument/2006/relationships/hyperlink" Target="https://x.com/eronconn" TargetMode="External"/><Relationship Id="rId12445" Type="http://schemas.openxmlformats.org/officeDocument/2006/relationships/hyperlink" Target="https://www.facebook.com/RPIXCTrackandField/posts/" TargetMode="External"/><Relationship Id="rId11113" Type="http://schemas.openxmlformats.org/officeDocument/2006/relationships/hyperlink" Target="https://www.instagram.com/salisbury_xctf/" TargetMode="External"/><Relationship Id="rId12444" Type="http://schemas.openxmlformats.org/officeDocument/2006/relationships/hyperlink" Target="https://twitter.com/rpitrackfield" TargetMode="External"/><Relationship Id="rId13770" Type="http://schemas.openxmlformats.org/officeDocument/2006/relationships/hyperlink" Target="https://muhlenbergsports.com/sports/mens-track-and-field" TargetMode="External"/><Relationship Id="rId11112" Type="http://schemas.openxmlformats.org/officeDocument/2006/relationships/hyperlink" Target="https://www.facebook.com/SalisburyXCandTF/" TargetMode="External"/><Relationship Id="rId12443" Type="http://schemas.openxmlformats.org/officeDocument/2006/relationships/hyperlink" Target="https://rpiathletics.com/sports/mens-track-and-field" TargetMode="External"/><Relationship Id="rId13771" Type="http://schemas.openxmlformats.org/officeDocument/2006/relationships/hyperlink" Target="https://twitter.com/muhl_xctrk" TargetMode="External"/><Relationship Id="rId11111" Type="http://schemas.openxmlformats.org/officeDocument/2006/relationships/hyperlink" Target="https://twitter.com/salisburyxc_tf" TargetMode="External"/><Relationship Id="rId12442" Type="http://schemas.openxmlformats.org/officeDocument/2006/relationships/hyperlink" Target="https://www.instagram.com/rpi_trackandfield/" TargetMode="External"/><Relationship Id="rId13772" Type="http://schemas.openxmlformats.org/officeDocument/2006/relationships/hyperlink" Target="https://www.instagram.com/mulesxctf/" TargetMode="External"/><Relationship Id="rId12416" Type="http://schemas.openxmlformats.org/officeDocument/2006/relationships/hyperlink" Target="https://www.instagram.com/prattxctf/" TargetMode="External"/><Relationship Id="rId13748" Type="http://schemas.openxmlformats.org/officeDocument/2006/relationships/hyperlink" Target="https://www.instagram.com/moravianxctf/" TargetMode="External"/><Relationship Id="rId12415" Type="http://schemas.openxmlformats.org/officeDocument/2006/relationships/hyperlink" Target="https://twitter.com/Pratt_Track" TargetMode="External"/><Relationship Id="rId13749" Type="http://schemas.openxmlformats.org/officeDocument/2006/relationships/hyperlink" Target="https://www.moraviansports.com/sports/mtrack/index" TargetMode="External"/><Relationship Id="rId12414" Type="http://schemas.openxmlformats.org/officeDocument/2006/relationships/hyperlink" Target="https://www.instagram.com/prattxctf/" TargetMode="External"/><Relationship Id="rId12413" Type="http://schemas.openxmlformats.org/officeDocument/2006/relationships/hyperlink" Target="https://twitter.com/Pratt_Track" TargetMode="External"/><Relationship Id="rId13744" Type="http://schemas.openxmlformats.org/officeDocument/2006/relationships/hyperlink" Target="https://twitter.com/moravian_xctf" TargetMode="External"/><Relationship Id="rId12419" Type="http://schemas.openxmlformats.org/officeDocument/2006/relationships/hyperlink" Target="https://www.instagram.com/prattxctf/" TargetMode="External"/><Relationship Id="rId13745" Type="http://schemas.openxmlformats.org/officeDocument/2006/relationships/hyperlink" Target="https://www.facebook.com/jonathan.dottavio" TargetMode="External"/><Relationship Id="rId12418" Type="http://schemas.openxmlformats.org/officeDocument/2006/relationships/hyperlink" Target="https://www.instagram.com/ashleymatthieu/" TargetMode="External"/><Relationship Id="rId13746" Type="http://schemas.openxmlformats.org/officeDocument/2006/relationships/hyperlink" Target="https://www.facebook.com/MoravianCollege/" TargetMode="External"/><Relationship Id="rId12417" Type="http://schemas.openxmlformats.org/officeDocument/2006/relationships/hyperlink" Target="https://twitter.com/Pratt_Track" TargetMode="External"/><Relationship Id="rId13747" Type="http://schemas.openxmlformats.org/officeDocument/2006/relationships/hyperlink" Target="https://www.instagram.com/jondottavio/?hl=en" TargetMode="External"/><Relationship Id="rId13740" Type="http://schemas.openxmlformats.org/officeDocument/2006/relationships/hyperlink" Target="https://www.facebook.com/MoravianCollege/" TargetMode="External"/><Relationship Id="rId13741" Type="http://schemas.openxmlformats.org/officeDocument/2006/relationships/hyperlink" Target="https://www.instagram.com/moravianxctf/" TargetMode="External"/><Relationship Id="rId13742" Type="http://schemas.openxmlformats.org/officeDocument/2006/relationships/hyperlink" Target="https://www.moraviansports.com/sports/mtrack/index" TargetMode="External"/><Relationship Id="rId13743" Type="http://schemas.openxmlformats.org/officeDocument/2006/relationships/hyperlink" Target="https://twitter.com/jondottavio" TargetMode="External"/><Relationship Id="rId12412" Type="http://schemas.openxmlformats.org/officeDocument/2006/relationships/hyperlink" Target="https://www.instagram.com/nyuxctf/" TargetMode="External"/><Relationship Id="rId12411" Type="http://schemas.openxmlformats.org/officeDocument/2006/relationships/hyperlink" Target="https://www.instagram.com/grace__rich/" TargetMode="External"/><Relationship Id="rId12410" Type="http://schemas.openxmlformats.org/officeDocument/2006/relationships/hyperlink" Target="https://twitter.com/nyuxctf" TargetMode="External"/><Relationship Id="rId12427" Type="http://schemas.openxmlformats.org/officeDocument/2006/relationships/hyperlink" Target="https://twitter.com/rpitrackfield" TargetMode="External"/><Relationship Id="rId13759" Type="http://schemas.openxmlformats.org/officeDocument/2006/relationships/hyperlink" Target="https://www.facebook.com/MoravianCollege/" TargetMode="External"/><Relationship Id="rId12426" Type="http://schemas.openxmlformats.org/officeDocument/2006/relationships/hyperlink" Target="https://rpiathletics.com/sports/mens-track-and-field" TargetMode="External"/><Relationship Id="rId12425" Type="http://schemas.openxmlformats.org/officeDocument/2006/relationships/hyperlink" Target="https://www.instagram.com/rpi_trackandfield/" TargetMode="External"/><Relationship Id="rId12424" Type="http://schemas.openxmlformats.org/officeDocument/2006/relationships/hyperlink" Target="https://www.facebook.com/RPIXCTrackandField/posts/" TargetMode="External"/><Relationship Id="rId13755" Type="http://schemas.openxmlformats.org/officeDocument/2006/relationships/hyperlink" Target="https://www.facebook.com/MoravianCollege/" TargetMode="External"/><Relationship Id="rId13756" Type="http://schemas.openxmlformats.org/officeDocument/2006/relationships/hyperlink" Target="https://www.instagram.com/moravianxctf/" TargetMode="External"/><Relationship Id="rId12429" Type="http://schemas.openxmlformats.org/officeDocument/2006/relationships/hyperlink" Target="https://www.instagram.com/rpi_trackandfield/" TargetMode="External"/><Relationship Id="rId13757" Type="http://schemas.openxmlformats.org/officeDocument/2006/relationships/hyperlink" Target="https://www.moraviansports.com/sports/mtrack/index" TargetMode="External"/><Relationship Id="rId12428" Type="http://schemas.openxmlformats.org/officeDocument/2006/relationships/hyperlink" Target="https://www.facebook.com/RPIXCTrackandField/posts/" TargetMode="External"/><Relationship Id="rId13758" Type="http://schemas.openxmlformats.org/officeDocument/2006/relationships/hyperlink" Target="https://twitter.com/moravian_xctf" TargetMode="External"/><Relationship Id="rId13751" Type="http://schemas.openxmlformats.org/officeDocument/2006/relationships/hyperlink" Target="https://www.facebook.com/MoravianCollege/" TargetMode="External"/><Relationship Id="rId13752" Type="http://schemas.openxmlformats.org/officeDocument/2006/relationships/hyperlink" Target="https://www.instagram.com/moravianxctf/" TargetMode="External"/><Relationship Id="rId13753" Type="http://schemas.openxmlformats.org/officeDocument/2006/relationships/hyperlink" Target="https://twitter.com/moravian_xctf" TargetMode="External"/><Relationship Id="rId13754" Type="http://schemas.openxmlformats.org/officeDocument/2006/relationships/hyperlink" Target="https://www.facebook.com/sean.mcfarland.35/" TargetMode="External"/><Relationship Id="rId12423" Type="http://schemas.openxmlformats.org/officeDocument/2006/relationships/hyperlink" Target="https://twitter.com/rpitrackfield" TargetMode="External"/><Relationship Id="rId12422" Type="http://schemas.openxmlformats.org/officeDocument/2006/relationships/hyperlink" Target="https://rpiathletics.com/sports/mens-track-and-field" TargetMode="External"/><Relationship Id="rId12421" Type="http://schemas.openxmlformats.org/officeDocument/2006/relationships/hyperlink" Target="https://www.instagram.com/prattxctf/" TargetMode="External"/><Relationship Id="rId12420" Type="http://schemas.openxmlformats.org/officeDocument/2006/relationships/hyperlink" Target="https://twitter.com/Pratt_Track" TargetMode="External"/><Relationship Id="rId13750" Type="http://schemas.openxmlformats.org/officeDocument/2006/relationships/hyperlink" Target="https://twitter.com/moravian_xctf" TargetMode="External"/><Relationship Id="rId8529" Type="http://schemas.openxmlformats.org/officeDocument/2006/relationships/hyperlink" Target="https://www.instagram.com/_jackkirby/" TargetMode="External"/><Relationship Id="rId8528" Type="http://schemas.openxmlformats.org/officeDocument/2006/relationships/hyperlink" Target="https://www.facebook.com/wutrackxc/" TargetMode="External"/><Relationship Id="rId9859" Type="http://schemas.openxmlformats.org/officeDocument/2006/relationships/hyperlink" Target="https://www.instagram.com/cgatfxc/" TargetMode="External"/><Relationship Id="rId9850" Type="http://schemas.openxmlformats.org/officeDocument/2006/relationships/hyperlink" Target="https://www.facebook.com/uscgaxcandtf/" TargetMode="External"/><Relationship Id="rId8523" Type="http://schemas.openxmlformats.org/officeDocument/2006/relationships/hyperlink" Target="https://twitter.com/uncp_trackxc" TargetMode="External"/><Relationship Id="rId9855" Type="http://schemas.openxmlformats.org/officeDocument/2006/relationships/hyperlink" Target="https://www.facebook.com/uscgaxcandtf/" TargetMode="External"/><Relationship Id="rId8522" Type="http://schemas.openxmlformats.org/officeDocument/2006/relationships/hyperlink" Target="https://www.instagram.com/uncptrackxc/" TargetMode="External"/><Relationship Id="rId9856" Type="http://schemas.openxmlformats.org/officeDocument/2006/relationships/hyperlink" Target="https://www.instagram.com/cgatfxc/" TargetMode="External"/><Relationship Id="rId8521" Type="http://schemas.openxmlformats.org/officeDocument/2006/relationships/hyperlink" Target="https://www.instagram.com/edmahana327/" TargetMode="External"/><Relationship Id="rId9857" Type="http://schemas.openxmlformats.org/officeDocument/2006/relationships/hyperlink" Target="https://www.facebook.com/uscgaxcandtf/" TargetMode="External"/><Relationship Id="rId8520" Type="http://schemas.openxmlformats.org/officeDocument/2006/relationships/hyperlink" Target="https://www.facebook.com/UNCPTrackXC/" TargetMode="External"/><Relationship Id="rId9858" Type="http://schemas.openxmlformats.org/officeDocument/2006/relationships/hyperlink" Target="https://www.instagram.com/lani.lei/" TargetMode="External"/><Relationship Id="rId8527" Type="http://schemas.openxmlformats.org/officeDocument/2006/relationships/hyperlink" Target="https://twitter.com/wingate_xctf" TargetMode="External"/><Relationship Id="rId9851" Type="http://schemas.openxmlformats.org/officeDocument/2006/relationships/hyperlink" Target="https://www.instagram.com/cgatfxc/" TargetMode="External"/><Relationship Id="rId8526" Type="http://schemas.openxmlformats.org/officeDocument/2006/relationships/hyperlink" Target="https://twitter.com/coach_kirby" TargetMode="External"/><Relationship Id="rId9852" Type="http://schemas.openxmlformats.org/officeDocument/2006/relationships/hyperlink" Target="https://uscgasports.com/sports/mtrack/index" TargetMode="External"/><Relationship Id="rId8525" Type="http://schemas.openxmlformats.org/officeDocument/2006/relationships/hyperlink" Target="https://www.instagram.com/uncptrackxc/" TargetMode="External"/><Relationship Id="rId9853" Type="http://schemas.openxmlformats.org/officeDocument/2006/relationships/hyperlink" Target="https://www.facebook.com/uscgaxcandtf/" TargetMode="External"/><Relationship Id="rId8524" Type="http://schemas.openxmlformats.org/officeDocument/2006/relationships/hyperlink" Target="https://www.facebook.com/UNCPTrackXC/" TargetMode="External"/><Relationship Id="rId9854" Type="http://schemas.openxmlformats.org/officeDocument/2006/relationships/hyperlink" Target="https://www.instagram.com/cgatfxc/" TargetMode="External"/><Relationship Id="rId8519" Type="http://schemas.openxmlformats.org/officeDocument/2006/relationships/hyperlink" Target="https://twitter.com/uncp_trackxc" TargetMode="External"/><Relationship Id="rId8518" Type="http://schemas.openxmlformats.org/officeDocument/2006/relationships/hyperlink" Target="https://twitter.com/edmahana" TargetMode="External"/><Relationship Id="rId8517" Type="http://schemas.openxmlformats.org/officeDocument/2006/relationships/hyperlink" Target="https://www.instagram.com/uncptrackxc/" TargetMode="External"/><Relationship Id="rId9848" Type="http://schemas.openxmlformats.org/officeDocument/2006/relationships/hyperlink" Target="https://www.facebook.com/TrincollTrack/" TargetMode="External"/><Relationship Id="rId9849" Type="http://schemas.openxmlformats.org/officeDocument/2006/relationships/hyperlink" Target="https://www.instagram.com/trincolltrack/" TargetMode="External"/><Relationship Id="rId8512" Type="http://schemas.openxmlformats.org/officeDocument/2006/relationships/hyperlink" Target="https://www.facebook.com/OhioUniversityWrestling/" TargetMode="External"/><Relationship Id="rId9844" Type="http://schemas.openxmlformats.org/officeDocument/2006/relationships/hyperlink" Target="https://www.facebook.com/TrincollTrack/" TargetMode="External"/><Relationship Id="rId8511" Type="http://schemas.openxmlformats.org/officeDocument/2006/relationships/hyperlink" Target="https://twitter.com/umoxctf" TargetMode="External"/><Relationship Id="rId9845" Type="http://schemas.openxmlformats.org/officeDocument/2006/relationships/hyperlink" Target="https://www.instagram.com/trincolltrack/" TargetMode="External"/><Relationship Id="rId8510" Type="http://schemas.openxmlformats.org/officeDocument/2006/relationships/hyperlink" Target="https://www.instagram.com/umoxctf/" TargetMode="External"/><Relationship Id="rId9846" Type="http://schemas.openxmlformats.org/officeDocument/2006/relationships/hyperlink" Target="https://bantamsports.com/sports/mens-track-and-field" TargetMode="External"/><Relationship Id="rId9847" Type="http://schemas.openxmlformats.org/officeDocument/2006/relationships/hyperlink" Target="https://twitter.com/trincolltrack" TargetMode="External"/><Relationship Id="rId8516" Type="http://schemas.openxmlformats.org/officeDocument/2006/relationships/hyperlink" Target="https://www.instagram.com/ormsbypd/" TargetMode="External"/><Relationship Id="rId9840" Type="http://schemas.openxmlformats.org/officeDocument/2006/relationships/hyperlink" Target="https://www.facebook.com/TrincollTrack/" TargetMode="External"/><Relationship Id="rId8515" Type="http://schemas.openxmlformats.org/officeDocument/2006/relationships/hyperlink" Target="https://www.facebook.com/UNCPTrackXC/" TargetMode="External"/><Relationship Id="rId9841" Type="http://schemas.openxmlformats.org/officeDocument/2006/relationships/hyperlink" Target="https://www.instagram.com/trincolltrack/" TargetMode="External"/><Relationship Id="rId8514" Type="http://schemas.openxmlformats.org/officeDocument/2006/relationships/hyperlink" Target="https://twitter.com/uncp_trackxc" TargetMode="External"/><Relationship Id="rId9842" Type="http://schemas.openxmlformats.org/officeDocument/2006/relationships/hyperlink" Target="https://bantamsports.com/sports/mens-track-and-field" TargetMode="External"/><Relationship Id="rId8513" Type="http://schemas.openxmlformats.org/officeDocument/2006/relationships/hyperlink" Target="https://www.instagram.com/umoxctf/" TargetMode="External"/><Relationship Id="rId9843" Type="http://schemas.openxmlformats.org/officeDocument/2006/relationships/hyperlink" Target="https://twitter.com/trincolltrack" TargetMode="External"/><Relationship Id="rId7219" Type="http://schemas.openxmlformats.org/officeDocument/2006/relationships/hyperlink" Target="https://twitter.com/cmumavstrack" TargetMode="External"/><Relationship Id="rId9870" Type="http://schemas.openxmlformats.org/officeDocument/2006/relationships/hyperlink" Target="https://www.instagram.com/cgatfxc/" TargetMode="External"/><Relationship Id="rId9871" Type="http://schemas.openxmlformats.org/officeDocument/2006/relationships/hyperlink" Target="https://www.facebook.com/uscgaxcandtf/" TargetMode="External"/><Relationship Id="rId9872" Type="http://schemas.openxmlformats.org/officeDocument/2006/relationships/hyperlink" Target="https://www.instagram.com/cgatfxc/" TargetMode="External"/><Relationship Id="rId7210" Type="http://schemas.openxmlformats.org/officeDocument/2006/relationships/hyperlink" Target="https://twitter.com/cmumavstrack" TargetMode="External"/><Relationship Id="rId8541" Type="http://schemas.openxmlformats.org/officeDocument/2006/relationships/hyperlink" Target="https://www.facebook.com/wutrackxc/" TargetMode="External"/><Relationship Id="rId8540" Type="http://schemas.openxmlformats.org/officeDocument/2006/relationships/hyperlink" Target="https://twitter.com/wingate_xctf" TargetMode="External"/><Relationship Id="rId7214" Type="http://schemas.openxmlformats.org/officeDocument/2006/relationships/hyperlink" Target="https://www.facebook.com/ColoradoMesaTrackandField/" TargetMode="External"/><Relationship Id="rId8545" Type="http://schemas.openxmlformats.org/officeDocument/2006/relationships/hyperlink" Target="https://www.instagram.com/wingatexctf/" TargetMode="External"/><Relationship Id="rId9877" Type="http://schemas.openxmlformats.org/officeDocument/2006/relationships/hyperlink" Target="https://www.facebook.com/HartfordTFXC/" TargetMode="External"/><Relationship Id="rId7213" Type="http://schemas.openxmlformats.org/officeDocument/2006/relationships/hyperlink" Target="https://www.instagram.com/cmutrackandfield/" TargetMode="External"/><Relationship Id="rId8544" Type="http://schemas.openxmlformats.org/officeDocument/2006/relationships/hyperlink" Target="https://www.facebook.com/wutrackxc/" TargetMode="External"/><Relationship Id="rId9878" Type="http://schemas.openxmlformats.org/officeDocument/2006/relationships/hyperlink" Target="https://www.instagram.com/hartfordtfxc/" TargetMode="External"/><Relationship Id="rId7212" Type="http://schemas.openxmlformats.org/officeDocument/2006/relationships/hyperlink" Target="https://www.instagram.com/travisfloeck/" TargetMode="External"/><Relationship Id="rId8543" Type="http://schemas.openxmlformats.org/officeDocument/2006/relationships/hyperlink" Target="https://twitter.com/wingate_xctf" TargetMode="External"/><Relationship Id="rId9879" Type="http://schemas.openxmlformats.org/officeDocument/2006/relationships/hyperlink" Target="https://hartfordhawks.com/sports/mens-track-and-field" TargetMode="External"/><Relationship Id="rId7211" Type="http://schemas.openxmlformats.org/officeDocument/2006/relationships/hyperlink" Target="https://www.facebook.com/ColoradoMesaTrackandField/" TargetMode="External"/><Relationship Id="rId8542" Type="http://schemas.openxmlformats.org/officeDocument/2006/relationships/hyperlink" Target="https://www.instagram.com/wingatexctf/" TargetMode="External"/><Relationship Id="rId7218" Type="http://schemas.openxmlformats.org/officeDocument/2006/relationships/hyperlink" Target="https://www.instagram.com/cmutrackandfield/" TargetMode="External"/><Relationship Id="rId8549" Type="http://schemas.openxmlformats.org/officeDocument/2006/relationships/hyperlink" Target="https://www.instagram.com/wingatexctf/" TargetMode="External"/><Relationship Id="rId9873" Type="http://schemas.openxmlformats.org/officeDocument/2006/relationships/hyperlink" Target="https://twitter.com/HartfordTFXC" TargetMode="External"/><Relationship Id="rId7217" Type="http://schemas.openxmlformats.org/officeDocument/2006/relationships/hyperlink" Target="https://www.facebook.com/ColoradoMesaTrackandField/" TargetMode="External"/><Relationship Id="rId8548" Type="http://schemas.openxmlformats.org/officeDocument/2006/relationships/hyperlink" Target="https://www.facebook.com/wutrackxc/" TargetMode="External"/><Relationship Id="rId9874" Type="http://schemas.openxmlformats.org/officeDocument/2006/relationships/hyperlink" Target="https://www.facebook.com/HartfordTFXC/" TargetMode="External"/><Relationship Id="rId7216" Type="http://schemas.openxmlformats.org/officeDocument/2006/relationships/hyperlink" Target="https://twitter.com/CMUmavstrack" TargetMode="External"/><Relationship Id="rId8547" Type="http://schemas.openxmlformats.org/officeDocument/2006/relationships/hyperlink" Target="https://twitter.com/wingate_xctf" TargetMode="External"/><Relationship Id="rId9875" Type="http://schemas.openxmlformats.org/officeDocument/2006/relationships/hyperlink" Target="https://www.instagram.com/hartfordtfxc/" TargetMode="External"/><Relationship Id="rId7215" Type="http://schemas.openxmlformats.org/officeDocument/2006/relationships/hyperlink" Target="https://www.instagram.com/cmutrackandfield/" TargetMode="External"/><Relationship Id="rId8546" Type="http://schemas.openxmlformats.org/officeDocument/2006/relationships/hyperlink" Target="https://twitter.com/pol_domenech" TargetMode="External"/><Relationship Id="rId9876" Type="http://schemas.openxmlformats.org/officeDocument/2006/relationships/hyperlink" Target="https://twitter.com/HartfordTFXC" TargetMode="External"/><Relationship Id="rId7209" Type="http://schemas.openxmlformats.org/officeDocument/2006/relationships/hyperlink" Target="https://www.instagram.com/runccurun/" TargetMode="External"/><Relationship Id="rId7208" Type="http://schemas.openxmlformats.org/officeDocument/2006/relationships/hyperlink" Target="https://www.instagram.com/miller.lando/" TargetMode="External"/><Relationship Id="rId8539" Type="http://schemas.openxmlformats.org/officeDocument/2006/relationships/hyperlink" Target="https://www.instagram.com/wingatexctf/" TargetMode="External"/><Relationship Id="rId9860" Type="http://schemas.openxmlformats.org/officeDocument/2006/relationships/hyperlink" Target="https://uscgasports.com/sports/mtrack/index" TargetMode="External"/><Relationship Id="rId9861" Type="http://schemas.openxmlformats.org/officeDocument/2006/relationships/hyperlink" Target="https://www.facebook.com/uscgaxcandtf/" TargetMode="External"/><Relationship Id="rId8530" Type="http://schemas.openxmlformats.org/officeDocument/2006/relationships/hyperlink" Target="https://www.instagram.com/wingatexctf/" TargetMode="External"/><Relationship Id="rId7203" Type="http://schemas.openxmlformats.org/officeDocument/2006/relationships/hyperlink" Target="https://www.instagram.com/runccurun/" TargetMode="External"/><Relationship Id="rId8534" Type="http://schemas.openxmlformats.org/officeDocument/2006/relationships/hyperlink" Target="https://twitter.com/wingate_xctf" TargetMode="External"/><Relationship Id="rId9866" Type="http://schemas.openxmlformats.org/officeDocument/2006/relationships/hyperlink" Target="https://www.facebook.com/uscgaxcandtf/" TargetMode="External"/><Relationship Id="rId7202" Type="http://schemas.openxmlformats.org/officeDocument/2006/relationships/hyperlink" Target="https://www.facebook.com/CCUXCandTF/" TargetMode="External"/><Relationship Id="rId8533" Type="http://schemas.openxmlformats.org/officeDocument/2006/relationships/hyperlink" Target="https://www.instagram.com/wingatexctf/" TargetMode="External"/><Relationship Id="rId9867" Type="http://schemas.openxmlformats.org/officeDocument/2006/relationships/hyperlink" Target="https://www.instagram.com/cgatfxc/" TargetMode="External"/><Relationship Id="rId7201" Type="http://schemas.openxmlformats.org/officeDocument/2006/relationships/hyperlink" Target="https://www.instagram.com/runccurun/" TargetMode="External"/><Relationship Id="rId8532" Type="http://schemas.openxmlformats.org/officeDocument/2006/relationships/hyperlink" Target="https://www.facebook.com/wutrackxc/" TargetMode="External"/><Relationship Id="rId9868" Type="http://schemas.openxmlformats.org/officeDocument/2006/relationships/hyperlink" Target="https://uscgasports.com/sports/mtrack/index" TargetMode="External"/><Relationship Id="rId7200" Type="http://schemas.openxmlformats.org/officeDocument/2006/relationships/hyperlink" Target="https://www.instagram.com/e_verbs/" TargetMode="External"/><Relationship Id="rId8531" Type="http://schemas.openxmlformats.org/officeDocument/2006/relationships/hyperlink" Target="https://twitter.com/wingate_xctf" TargetMode="External"/><Relationship Id="rId9869" Type="http://schemas.openxmlformats.org/officeDocument/2006/relationships/hyperlink" Target="https://www.facebook.com/uscgaxcandtf/" TargetMode="External"/><Relationship Id="rId7207" Type="http://schemas.openxmlformats.org/officeDocument/2006/relationships/hyperlink" Target="https://www.facebook.com/CCUXCandTF/" TargetMode="External"/><Relationship Id="rId8538" Type="http://schemas.openxmlformats.org/officeDocument/2006/relationships/hyperlink" Target="https://www.facebook.com/wutrackxc/" TargetMode="External"/><Relationship Id="rId9862" Type="http://schemas.openxmlformats.org/officeDocument/2006/relationships/hyperlink" Target="https://www.instagram.com/cgatfxc/" TargetMode="External"/><Relationship Id="rId7206" Type="http://schemas.openxmlformats.org/officeDocument/2006/relationships/hyperlink" Target="https://twitter.com/runccurun" TargetMode="External"/><Relationship Id="rId8537" Type="http://schemas.openxmlformats.org/officeDocument/2006/relationships/hyperlink" Target="https://twitter.com/wingate_xctf" TargetMode="External"/><Relationship Id="rId9863" Type="http://schemas.openxmlformats.org/officeDocument/2006/relationships/hyperlink" Target="https://www.facebook.com/uscgaxcandtf/" TargetMode="External"/><Relationship Id="rId7205" Type="http://schemas.openxmlformats.org/officeDocument/2006/relationships/hyperlink" Target="https://www.instagram.com/runccurun/" TargetMode="External"/><Relationship Id="rId8536" Type="http://schemas.openxmlformats.org/officeDocument/2006/relationships/hyperlink" Target="https://www.instagram.com/wingatexctf/" TargetMode="External"/><Relationship Id="rId9864" Type="http://schemas.openxmlformats.org/officeDocument/2006/relationships/hyperlink" Target="https://www.instagram.com/cgatfxc/" TargetMode="External"/><Relationship Id="rId7204" Type="http://schemas.openxmlformats.org/officeDocument/2006/relationships/hyperlink" Target="https://www.facebook.com/CCUXCandTF/" TargetMode="External"/><Relationship Id="rId8535" Type="http://schemas.openxmlformats.org/officeDocument/2006/relationships/hyperlink" Target="https://www.facebook.com/wutrackxc/" TargetMode="External"/><Relationship Id="rId9865" Type="http://schemas.openxmlformats.org/officeDocument/2006/relationships/hyperlink" Target="https://uscgasports.com/sports/mtrack/index" TargetMode="External"/><Relationship Id="rId9819" Type="http://schemas.openxmlformats.org/officeDocument/2006/relationships/hyperlink" Target="https://www.instagram.com/conncollxctf/" TargetMode="External"/><Relationship Id="rId9815" Type="http://schemas.openxmlformats.org/officeDocument/2006/relationships/hyperlink" Target="https://www.instagram.com/conncollxctf/" TargetMode="External"/><Relationship Id="rId9816" Type="http://schemas.openxmlformats.org/officeDocument/2006/relationships/hyperlink" Target="https://x.com/kstrick97" TargetMode="External"/><Relationship Id="rId9817" Type="http://schemas.openxmlformats.org/officeDocument/2006/relationships/hyperlink" Target="https://twitter.com/conncollxctf" TargetMode="External"/><Relationship Id="rId9818" Type="http://schemas.openxmlformats.org/officeDocument/2006/relationships/hyperlink" Target="https://www.facebook.com/CamelTFandXC/" TargetMode="External"/><Relationship Id="rId12719" Type="http://schemas.openxmlformats.org/officeDocument/2006/relationships/hyperlink" Target="https://uticapioneers.com/sports/mens-track-and-field" TargetMode="External"/><Relationship Id="rId12718" Type="http://schemas.openxmlformats.org/officeDocument/2006/relationships/hyperlink" Target="https://www.instagram.com/uticaxctf/" TargetMode="External"/><Relationship Id="rId12713" Type="http://schemas.openxmlformats.org/officeDocument/2006/relationships/hyperlink" Target="https://www.facebook.com/UticaXCTF/" TargetMode="External"/><Relationship Id="rId12712" Type="http://schemas.openxmlformats.org/officeDocument/2006/relationships/hyperlink" Target="https://twitter.com/uticaxctf" TargetMode="External"/><Relationship Id="rId12711" Type="http://schemas.openxmlformats.org/officeDocument/2006/relationships/hyperlink" Target="https://uticapioneers.com/sports/mens-track-and-field" TargetMode="External"/><Relationship Id="rId12710" Type="http://schemas.openxmlformats.org/officeDocument/2006/relationships/hyperlink" Target="https://www.instagram.com/uticaxctf/" TargetMode="External"/><Relationship Id="rId12717" Type="http://schemas.openxmlformats.org/officeDocument/2006/relationships/hyperlink" Target="https://www.instagram.com/_nam_nat_/" TargetMode="External"/><Relationship Id="rId12716" Type="http://schemas.openxmlformats.org/officeDocument/2006/relationships/hyperlink" Target="https://www.facebook.com/UticaXCTF/" TargetMode="External"/><Relationship Id="rId12715" Type="http://schemas.openxmlformats.org/officeDocument/2006/relationships/hyperlink" Target="https://twitter.com/uticaxctf" TargetMode="External"/><Relationship Id="rId12714" Type="http://schemas.openxmlformats.org/officeDocument/2006/relationships/hyperlink" Target="https://www.instagram.com/uticaxctf/" TargetMode="External"/><Relationship Id="rId9811" Type="http://schemas.openxmlformats.org/officeDocument/2006/relationships/hyperlink" Target="https://www.facebook.com/CamelTFandXC/" TargetMode="External"/><Relationship Id="rId9812" Type="http://schemas.openxmlformats.org/officeDocument/2006/relationships/hyperlink" Target="https://twitter.com/coach_rose_18" TargetMode="External"/><Relationship Id="rId9813" Type="http://schemas.openxmlformats.org/officeDocument/2006/relationships/hyperlink" Target="https://twitter.com/conncollxctf" TargetMode="External"/><Relationship Id="rId9814" Type="http://schemas.openxmlformats.org/officeDocument/2006/relationships/hyperlink" Target="https://www.facebook.com/CamelTFandXC/" TargetMode="External"/><Relationship Id="rId9810" Type="http://schemas.openxmlformats.org/officeDocument/2006/relationships/hyperlink" Target="https://twitter.com/conncollxctf" TargetMode="External"/><Relationship Id="rId9808" Type="http://schemas.openxmlformats.org/officeDocument/2006/relationships/hyperlink" Target="https://www.instagram.com/conncollxctf/" TargetMode="External"/><Relationship Id="rId9809" Type="http://schemas.openxmlformats.org/officeDocument/2006/relationships/hyperlink" Target="https://camelathletics.com/sports/mens-track-and-field" TargetMode="External"/><Relationship Id="rId9804" Type="http://schemas.openxmlformats.org/officeDocument/2006/relationships/hyperlink" Target="https://www.facebook.com/TigersTrackandField/" TargetMode="External"/><Relationship Id="rId9805" Type="http://schemas.openxmlformats.org/officeDocument/2006/relationships/hyperlink" Target="https://www.instagram.com/cubuffstrack/" TargetMode="External"/><Relationship Id="rId9806" Type="http://schemas.openxmlformats.org/officeDocument/2006/relationships/hyperlink" Target="https://twitter.com/conncollxctf" TargetMode="External"/><Relationship Id="rId9807" Type="http://schemas.openxmlformats.org/officeDocument/2006/relationships/hyperlink" Target="https://www.facebook.com/CamelTFandXC/" TargetMode="External"/><Relationship Id="rId12729" Type="http://schemas.openxmlformats.org/officeDocument/2006/relationships/hyperlink" Target="https://twitter.com/vassarxctf" TargetMode="External"/><Relationship Id="rId12724" Type="http://schemas.openxmlformats.org/officeDocument/2006/relationships/hyperlink" Target="https://twitter.com/vassarxctf" TargetMode="External"/><Relationship Id="rId12723" Type="http://schemas.openxmlformats.org/officeDocument/2006/relationships/hyperlink" Target="https://twitter.com/coachjoereed" TargetMode="External"/><Relationship Id="rId12722" Type="http://schemas.openxmlformats.org/officeDocument/2006/relationships/hyperlink" Target="https://www.vassarathletics.com/sports/mens-track-and-field" TargetMode="External"/><Relationship Id="rId12721" Type="http://schemas.openxmlformats.org/officeDocument/2006/relationships/hyperlink" Target="https://www.facebook.com/UticaXCTF/" TargetMode="External"/><Relationship Id="rId12728" Type="http://schemas.openxmlformats.org/officeDocument/2006/relationships/hyperlink" Target="https://twitter.com/jamesamccowan" TargetMode="External"/><Relationship Id="rId12727" Type="http://schemas.openxmlformats.org/officeDocument/2006/relationships/hyperlink" Target="https://www.vassarathletics.com/sports/mens-track-and-field" TargetMode="External"/><Relationship Id="rId12726" Type="http://schemas.openxmlformats.org/officeDocument/2006/relationships/hyperlink" Target="https://www.instagram.com/vassarxctf/" TargetMode="External"/><Relationship Id="rId12725" Type="http://schemas.openxmlformats.org/officeDocument/2006/relationships/hyperlink" Target="https://www.facebook.com/vassarxctf/" TargetMode="External"/><Relationship Id="rId9800" Type="http://schemas.openxmlformats.org/officeDocument/2006/relationships/hyperlink" Target="https://cctigers.com/sports/mens-track-and-field" TargetMode="External"/><Relationship Id="rId9801" Type="http://schemas.openxmlformats.org/officeDocument/2006/relationships/hyperlink" Target="https://www.facebook.com/ron.jules.9" TargetMode="External"/><Relationship Id="rId9802" Type="http://schemas.openxmlformats.org/officeDocument/2006/relationships/hyperlink" Target="https://www.facebook.com/TigersTrackandField/" TargetMode="External"/><Relationship Id="rId9803" Type="http://schemas.openxmlformats.org/officeDocument/2006/relationships/hyperlink" Target="https://twitter.com/TigersTrackandField" TargetMode="External"/><Relationship Id="rId12720" Type="http://schemas.openxmlformats.org/officeDocument/2006/relationships/hyperlink" Target="https://twitter.com/uticaxctf" TargetMode="External"/><Relationship Id="rId8509" Type="http://schemas.openxmlformats.org/officeDocument/2006/relationships/hyperlink" Target="https://www.facebook.com/umoxctf/" TargetMode="External"/><Relationship Id="rId8508" Type="http://schemas.openxmlformats.org/officeDocument/2006/relationships/hyperlink" Target="https://twitter.com/umoxctf" TargetMode="External"/><Relationship Id="rId8507" Type="http://schemas.openxmlformats.org/officeDocument/2006/relationships/hyperlink" Target="https://www.instagram.com/umoxctf/" TargetMode="External"/><Relationship Id="rId8506" Type="http://schemas.openxmlformats.org/officeDocument/2006/relationships/hyperlink" Target="https://www.facebook.com/umoxctf/" TargetMode="External"/><Relationship Id="rId9837" Type="http://schemas.openxmlformats.org/officeDocument/2006/relationships/hyperlink" Target="https://www.instagram.com/trincolltrack/" TargetMode="External"/><Relationship Id="rId9838" Type="http://schemas.openxmlformats.org/officeDocument/2006/relationships/hyperlink" Target="https://bantamsports.com/sports/mens-track-and-field" TargetMode="External"/><Relationship Id="rId9839" Type="http://schemas.openxmlformats.org/officeDocument/2006/relationships/hyperlink" Target="https://twitter.com/trincolltrack" TargetMode="External"/><Relationship Id="rId8501" Type="http://schemas.openxmlformats.org/officeDocument/2006/relationships/hyperlink" Target="https://www.facebook.com/umoxctf/" TargetMode="External"/><Relationship Id="rId9833" Type="http://schemas.openxmlformats.org/officeDocument/2006/relationships/hyperlink" Target="https://www.instagram.com/trincolltrack/" TargetMode="External"/><Relationship Id="rId8500" Type="http://schemas.openxmlformats.org/officeDocument/2006/relationships/hyperlink" Target="https://www.facebook.com/justin.potter.7524" TargetMode="External"/><Relationship Id="rId9834" Type="http://schemas.openxmlformats.org/officeDocument/2006/relationships/hyperlink" Target="https://bantamsports.com/sports/mens-track-and-field" TargetMode="External"/><Relationship Id="rId9835" Type="http://schemas.openxmlformats.org/officeDocument/2006/relationships/hyperlink" Target="https://twitter.com/trincolltrack" TargetMode="External"/><Relationship Id="rId9836" Type="http://schemas.openxmlformats.org/officeDocument/2006/relationships/hyperlink" Target="https://www.facebook.com/TrincollTrack/" TargetMode="External"/><Relationship Id="rId8505" Type="http://schemas.openxmlformats.org/officeDocument/2006/relationships/hyperlink" Target="https://www.facebook.com/novaxctf/" TargetMode="External"/><Relationship Id="rId8504" Type="http://schemas.openxmlformats.org/officeDocument/2006/relationships/hyperlink" Target="https://twitter.com/umoxctf" TargetMode="External"/><Relationship Id="rId9830" Type="http://schemas.openxmlformats.org/officeDocument/2006/relationships/hyperlink" Target="https://bantamsports.com/sports/mens-track-and-field" TargetMode="External"/><Relationship Id="rId8503" Type="http://schemas.openxmlformats.org/officeDocument/2006/relationships/hyperlink" Target="https://www.instagram.com/umoxctf/" TargetMode="External"/><Relationship Id="rId9831" Type="http://schemas.openxmlformats.org/officeDocument/2006/relationships/hyperlink" Target="https://twitter.com/trincolltrack" TargetMode="External"/><Relationship Id="rId8502" Type="http://schemas.openxmlformats.org/officeDocument/2006/relationships/hyperlink" Target="https://www.instagram.com/umothrows/" TargetMode="External"/><Relationship Id="rId9832" Type="http://schemas.openxmlformats.org/officeDocument/2006/relationships/hyperlink" Target="https://www.facebook.com/TrincollTrack/" TargetMode="External"/><Relationship Id="rId9826" Type="http://schemas.openxmlformats.org/officeDocument/2006/relationships/hyperlink" Target="https://gowarriorathletics.com/sports/mens-track-and-field" TargetMode="External"/><Relationship Id="rId9827" Type="http://schemas.openxmlformats.org/officeDocument/2006/relationships/hyperlink" Target="https://www.facebook.com/andre.reynolds.1" TargetMode="External"/><Relationship Id="rId9828" Type="http://schemas.openxmlformats.org/officeDocument/2006/relationships/hyperlink" Target="https://www.instagram.com/ecsutf/" TargetMode="External"/><Relationship Id="rId9829" Type="http://schemas.openxmlformats.org/officeDocument/2006/relationships/hyperlink" Target="https://www.instagram.com/ecsutf/" TargetMode="External"/><Relationship Id="rId12709" Type="http://schemas.openxmlformats.org/officeDocument/2006/relationships/hyperlink" Target="https://www.facebook.com/UticaXCTF/" TargetMode="External"/><Relationship Id="rId12708" Type="http://schemas.openxmlformats.org/officeDocument/2006/relationships/hyperlink" Target="https://twitter.com/uticaxctf" TargetMode="External"/><Relationship Id="rId12707" Type="http://schemas.openxmlformats.org/officeDocument/2006/relationships/hyperlink" Target="https://www.instagram.com/uticaxctf/" TargetMode="External"/><Relationship Id="rId12702" Type="http://schemas.openxmlformats.org/officeDocument/2006/relationships/hyperlink" Target="https://uticapioneers.com/sports/mens-track-and-field" TargetMode="External"/><Relationship Id="rId12701" Type="http://schemas.openxmlformats.org/officeDocument/2006/relationships/hyperlink" Target="https://www.instagram.com/rochestertfxc/" TargetMode="External"/><Relationship Id="rId12700" Type="http://schemas.openxmlformats.org/officeDocument/2006/relationships/hyperlink" Target="https://x.com/rochestertfxc" TargetMode="External"/><Relationship Id="rId12706" Type="http://schemas.openxmlformats.org/officeDocument/2006/relationships/hyperlink" Target="https://www.instagram.com/throwscoachjim/" TargetMode="External"/><Relationship Id="rId12705" Type="http://schemas.openxmlformats.org/officeDocument/2006/relationships/hyperlink" Target="https://www.facebook.com/UticaXCTF/" TargetMode="External"/><Relationship Id="rId12704" Type="http://schemas.openxmlformats.org/officeDocument/2006/relationships/hyperlink" Target="https://twitter.com/uticaxctf" TargetMode="External"/><Relationship Id="rId12703" Type="http://schemas.openxmlformats.org/officeDocument/2006/relationships/hyperlink" Target="https://twitter.com/throwscoachjim" TargetMode="External"/><Relationship Id="rId9822" Type="http://schemas.openxmlformats.org/officeDocument/2006/relationships/hyperlink" Target="https://twitter.com/ntvdave" TargetMode="External"/><Relationship Id="rId9823" Type="http://schemas.openxmlformats.org/officeDocument/2006/relationships/hyperlink" Target="https://www.instagram.com/ecsutf/" TargetMode="External"/><Relationship Id="rId9824" Type="http://schemas.openxmlformats.org/officeDocument/2006/relationships/hyperlink" Target="https://gowarriorathletics.com/sports/mens-track-and-field" TargetMode="External"/><Relationship Id="rId9825" Type="http://schemas.openxmlformats.org/officeDocument/2006/relationships/hyperlink" Target="https://www.instagram.com/ecsutf/" TargetMode="External"/><Relationship Id="rId9820" Type="http://schemas.openxmlformats.org/officeDocument/2006/relationships/hyperlink" Target="https://www.instagram.com/ecsutf/" TargetMode="External"/><Relationship Id="rId9821" Type="http://schemas.openxmlformats.org/officeDocument/2006/relationships/hyperlink" Target="https://gowarriorathletics.com/sports/mens-track-and-field" TargetMode="External"/><Relationship Id="rId7272" Type="http://schemas.openxmlformats.org/officeDocument/2006/relationships/hyperlink" Target="https://www.facebook.com/dalton.graham.79/" TargetMode="External"/><Relationship Id="rId7271" Type="http://schemas.openxmlformats.org/officeDocument/2006/relationships/hyperlink" Target="https://twitter.com/fort_xc" TargetMode="External"/><Relationship Id="rId7270" Type="http://schemas.openxmlformats.org/officeDocument/2006/relationships/hyperlink" Target="https://www.instagram.com/csuptfxc/" TargetMode="External"/><Relationship Id="rId7276" Type="http://schemas.openxmlformats.org/officeDocument/2006/relationships/hyperlink" Target="https://twitter.com/fort_xc" TargetMode="External"/><Relationship Id="rId7275" Type="http://schemas.openxmlformats.org/officeDocument/2006/relationships/hyperlink" Target="https://www.instagram.com/flc_xc_track/" TargetMode="External"/><Relationship Id="rId7274" Type="http://schemas.openxmlformats.org/officeDocument/2006/relationships/hyperlink" Target="https://www.instagram.com/coach.graham_/" TargetMode="External"/><Relationship Id="rId7273" Type="http://schemas.openxmlformats.org/officeDocument/2006/relationships/hyperlink" Target="https://www.facebook.com/FLCXCTrack/" TargetMode="External"/><Relationship Id="rId7279" Type="http://schemas.openxmlformats.org/officeDocument/2006/relationships/hyperlink" Target="https://www.instagram.com/flc_xc_track/" TargetMode="External"/><Relationship Id="rId7278" Type="http://schemas.openxmlformats.org/officeDocument/2006/relationships/hyperlink" Target="https://www.instagram.com/shawn_jakubowski1/" TargetMode="External"/><Relationship Id="rId7277" Type="http://schemas.openxmlformats.org/officeDocument/2006/relationships/hyperlink" Target="https://www.facebook.com/FLCXCTrack/" TargetMode="External"/><Relationship Id="rId7261" Type="http://schemas.openxmlformats.org/officeDocument/2006/relationships/hyperlink" Target="https://www.facebook.com/joshua.casias27" TargetMode="External"/><Relationship Id="rId8592" Type="http://schemas.openxmlformats.org/officeDocument/2006/relationships/hyperlink" Target="https://twitter.com/autrackfield" TargetMode="External"/><Relationship Id="rId7260" Type="http://schemas.openxmlformats.org/officeDocument/2006/relationships/hyperlink" Target="https://twitter.com/csutrackfieldxc" TargetMode="External"/><Relationship Id="rId8591" Type="http://schemas.openxmlformats.org/officeDocument/2006/relationships/hyperlink" Target="https://www.instagram.com/umaryxctf/" TargetMode="External"/><Relationship Id="rId8590" Type="http://schemas.openxmlformats.org/officeDocument/2006/relationships/hyperlink" Target="https://www.facebook.com/umaryxc/" TargetMode="External"/><Relationship Id="rId7265" Type="http://schemas.openxmlformats.org/officeDocument/2006/relationships/hyperlink" Target="https://www.facebook.com/csupcctf/" TargetMode="External"/><Relationship Id="rId8596" Type="http://schemas.openxmlformats.org/officeDocument/2006/relationships/hyperlink" Target="https://www.facebook.com/umaryxc/" TargetMode="External"/><Relationship Id="rId7264" Type="http://schemas.openxmlformats.org/officeDocument/2006/relationships/hyperlink" Target="https://twitter.com/csutrackfieldxc" TargetMode="External"/><Relationship Id="rId8595" Type="http://schemas.openxmlformats.org/officeDocument/2006/relationships/hyperlink" Target="https://twitter.com/umaryxctf" TargetMode="External"/><Relationship Id="rId7263" Type="http://schemas.openxmlformats.org/officeDocument/2006/relationships/hyperlink" Target="https://www.instagram.com/csupueblo_tf_xc/" TargetMode="External"/><Relationship Id="rId8594" Type="http://schemas.openxmlformats.org/officeDocument/2006/relationships/hyperlink" Target="https://www.instagram.com/umaryxctf/" TargetMode="External"/><Relationship Id="rId7262" Type="http://schemas.openxmlformats.org/officeDocument/2006/relationships/hyperlink" Target="https://www.facebook.com/csupcctf/" TargetMode="External"/><Relationship Id="rId8593" Type="http://schemas.openxmlformats.org/officeDocument/2006/relationships/hyperlink" Target="https://www.facebook.com/umaryxc/" TargetMode="External"/><Relationship Id="rId7269" Type="http://schemas.openxmlformats.org/officeDocument/2006/relationships/hyperlink" Target="https://www.facebook.com/csupcctf/" TargetMode="External"/><Relationship Id="rId7268" Type="http://schemas.openxmlformats.org/officeDocument/2006/relationships/hyperlink" Target="https://twitter.com/CSUPuebloTF" TargetMode="External"/><Relationship Id="rId8599" Type="http://schemas.openxmlformats.org/officeDocument/2006/relationships/hyperlink" Target="https://x.com/umaryxctf" TargetMode="External"/><Relationship Id="rId7267" Type="http://schemas.openxmlformats.org/officeDocument/2006/relationships/hyperlink" Target="https://www.instagram.com/csupueblo_tf_xc/" TargetMode="External"/><Relationship Id="rId8598" Type="http://schemas.openxmlformats.org/officeDocument/2006/relationships/hyperlink" Target="https://www.instagram.com/umaryxctf/" TargetMode="External"/><Relationship Id="rId7266" Type="http://schemas.openxmlformats.org/officeDocument/2006/relationships/hyperlink" Target="https://www.instagram.com/chriswflynn/" TargetMode="External"/><Relationship Id="rId8597" Type="http://schemas.openxmlformats.org/officeDocument/2006/relationships/hyperlink" Target="https://www.instagram.com/coolhandvigil/" TargetMode="External"/><Relationship Id="rId7294" Type="http://schemas.openxmlformats.org/officeDocument/2006/relationships/hyperlink" Target="https://www.facebook.com/msudenverxctf/" TargetMode="External"/><Relationship Id="rId7293" Type="http://schemas.openxmlformats.org/officeDocument/2006/relationships/hyperlink" Target="https://twitter.com/msudenverxctf" TargetMode="External"/><Relationship Id="rId7292" Type="http://schemas.openxmlformats.org/officeDocument/2006/relationships/hyperlink" Target="https://www.instagram.com/regorunner/" TargetMode="External"/><Relationship Id="rId7291" Type="http://schemas.openxmlformats.org/officeDocument/2006/relationships/hyperlink" Target="https://twitter.com/msudenverxctf" TargetMode="External"/><Relationship Id="rId7298" Type="http://schemas.openxmlformats.org/officeDocument/2006/relationships/hyperlink" Target="https://www.facebook.com/msudenverxctf/" TargetMode="External"/><Relationship Id="rId7297" Type="http://schemas.openxmlformats.org/officeDocument/2006/relationships/hyperlink" Target="https://twitter.com/msudenverxctf" TargetMode="External"/><Relationship Id="rId7296" Type="http://schemas.openxmlformats.org/officeDocument/2006/relationships/hyperlink" Target="https://www.instagram.com/msudenverxctf/" TargetMode="External"/><Relationship Id="rId7295" Type="http://schemas.openxmlformats.org/officeDocument/2006/relationships/hyperlink" Target="https://www.instagram.com/andrewghizzone/" TargetMode="External"/><Relationship Id="rId7299" Type="http://schemas.openxmlformats.org/officeDocument/2006/relationships/hyperlink" Target="https://www.instagram.com/msudenverxctf/" TargetMode="External"/><Relationship Id="rId7290" Type="http://schemas.openxmlformats.org/officeDocument/2006/relationships/hyperlink" Target="https://twitter.com/regorunner" TargetMode="External"/><Relationship Id="rId7283" Type="http://schemas.openxmlformats.org/officeDocument/2006/relationships/hyperlink" Target="https://www.instagram.com/flc_xc_track/" TargetMode="External"/><Relationship Id="rId7282" Type="http://schemas.openxmlformats.org/officeDocument/2006/relationships/hyperlink" Target="https://www.instagram.com/gracen.key/" TargetMode="External"/><Relationship Id="rId7281" Type="http://schemas.openxmlformats.org/officeDocument/2006/relationships/hyperlink" Target="https://www.facebook.com/FLCXCTrack/" TargetMode="External"/><Relationship Id="rId7280" Type="http://schemas.openxmlformats.org/officeDocument/2006/relationships/hyperlink" Target="https://twitter.com/fort_xc" TargetMode="External"/><Relationship Id="rId7287" Type="http://schemas.openxmlformats.org/officeDocument/2006/relationships/hyperlink" Target="https://twitter.com/jspinuzzi" TargetMode="External"/><Relationship Id="rId7286" Type="http://schemas.openxmlformats.org/officeDocument/2006/relationships/hyperlink" Target="https://www.instagram.com/flc_xc_track/" TargetMode="External"/><Relationship Id="rId7285" Type="http://schemas.openxmlformats.org/officeDocument/2006/relationships/hyperlink" Target="https://www.facebook.com/FLCXCTrack/" TargetMode="External"/><Relationship Id="rId7284" Type="http://schemas.openxmlformats.org/officeDocument/2006/relationships/hyperlink" Target="https://twitter.com/fort_xc" TargetMode="External"/><Relationship Id="rId7289" Type="http://schemas.openxmlformats.org/officeDocument/2006/relationships/hyperlink" Target="https://facebook.com/janis.s.christopher" TargetMode="External"/><Relationship Id="rId7288" Type="http://schemas.openxmlformats.org/officeDocument/2006/relationships/hyperlink" Target="https://twitter.com/msudenverxctf" TargetMode="External"/><Relationship Id="rId9891" Type="http://schemas.openxmlformats.org/officeDocument/2006/relationships/hyperlink" Target="https://www.instagram.com/hartfordtfxc/" TargetMode="External"/><Relationship Id="rId9892" Type="http://schemas.openxmlformats.org/officeDocument/2006/relationships/hyperlink" Target="https://twitter.com/HartfordTFXC" TargetMode="External"/><Relationship Id="rId9893" Type="http://schemas.openxmlformats.org/officeDocument/2006/relationships/hyperlink" Target="https://www.facebook.com/HartfordTFXC/" TargetMode="External"/><Relationship Id="rId9894" Type="http://schemas.openxmlformats.org/officeDocument/2006/relationships/hyperlink" Target="https://www.instagram.com/_mosegod_/" TargetMode="External"/><Relationship Id="rId7232" Type="http://schemas.openxmlformats.org/officeDocument/2006/relationships/hyperlink" Target="https://www.facebook.com/Colorado-School-of-Mines-Track-Field-and-Cross-Country-194948857344572/" TargetMode="External"/><Relationship Id="rId8563" Type="http://schemas.openxmlformats.org/officeDocument/2006/relationships/hyperlink" Target="https://www.facebook.com/minotstatexctf/" TargetMode="External"/><Relationship Id="rId7231" Type="http://schemas.openxmlformats.org/officeDocument/2006/relationships/hyperlink" Target="https://twitter.com/csmtrack" TargetMode="External"/><Relationship Id="rId8562" Type="http://schemas.openxmlformats.org/officeDocument/2006/relationships/hyperlink" Target="https://www.facebook.com/jerrad.mason/" TargetMode="External"/><Relationship Id="rId7230" Type="http://schemas.openxmlformats.org/officeDocument/2006/relationships/hyperlink" Target="https://www.instagram.com/csmtrack/" TargetMode="External"/><Relationship Id="rId8561" Type="http://schemas.openxmlformats.org/officeDocument/2006/relationships/hyperlink" Target="https://twitter.com/msubeaversxctf" TargetMode="External"/><Relationship Id="rId8560" Type="http://schemas.openxmlformats.org/officeDocument/2006/relationships/hyperlink" Target="https://www.instagram.com/minotstatexctf/" TargetMode="External"/><Relationship Id="rId9890" Type="http://schemas.openxmlformats.org/officeDocument/2006/relationships/hyperlink" Target="https://www.facebook.com/HartfordTFXC/" TargetMode="External"/><Relationship Id="rId7236" Type="http://schemas.openxmlformats.org/officeDocument/2006/relationships/hyperlink" Target="https://www.instagram.com/csmtrack/" TargetMode="External"/><Relationship Id="rId8567" Type="http://schemas.openxmlformats.org/officeDocument/2006/relationships/hyperlink" Target="https://www.instagram.com/minotstatexctf/" TargetMode="External"/><Relationship Id="rId9899" Type="http://schemas.openxmlformats.org/officeDocument/2006/relationships/hyperlink" Target="https://x.com/wes_tandf" TargetMode="External"/><Relationship Id="rId7235" Type="http://schemas.openxmlformats.org/officeDocument/2006/relationships/hyperlink" Target="https://www.facebook.com/Colorado-School-of-Mines-Track-Field-and-Cross-Country-194948857344572/" TargetMode="External"/><Relationship Id="rId8566" Type="http://schemas.openxmlformats.org/officeDocument/2006/relationships/hyperlink" Target="https://www.facebook.com/minotstatexctf/" TargetMode="External"/><Relationship Id="rId7234" Type="http://schemas.openxmlformats.org/officeDocument/2006/relationships/hyperlink" Target="https://twitter.com/csmtrack" TargetMode="External"/><Relationship Id="rId8565" Type="http://schemas.openxmlformats.org/officeDocument/2006/relationships/hyperlink" Target="https://twitter.com/msubeaversxctf" TargetMode="External"/><Relationship Id="rId7233" Type="http://schemas.openxmlformats.org/officeDocument/2006/relationships/hyperlink" Target="https://www.instagram.com/csmtrack/" TargetMode="External"/><Relationship Id="rId8564" Type="http://schemas.openxmlformats.org/officeDocument/2006/relationships/hyperlink" Target="https://www.instagram.com/minotstatexctf/" TargetMode="External"/><Relationship Id="rId9895" Type="http://schemas.openxmlformats.org/officeDocument/2006/relationships/hyperlink" Target="https://www.instagram.com/hartfordtfxc/" TargetMode="External"/><Relationship Id="rId7239" Type="http://schemas.openxmlformats.org/officeDocument/2006/relationships/hyperlink" Target="https://www.facebook.com/Colorado-School-of-Mines-Track-Field-and-Cross-Country-194948857344572/" TargetMode="External"/><Relationship Id="rId9896" Type="http://schemas.openxmlformats.org/officeDocument/2006/relationships/hyperlink" Target="https://athletics.wesleyan.edu/sports/mens-track-and-field" TargetMode="External"/><Relationship Id="rId7238" Type="http://schemas.openxmlformats.org/officeDocument/2006/relationships/hyperlink" Target="https://twitter.com/csmtrack" TargetMode="External"/><Relationship Id="rId8569" Type="http://schemas.openxmlformats.org/officeDocument/2006/relationships/hyperlink" Target="https://www.facebook.com/minotstatexctf/" TargetMode="External"/><Relationship Id="rId9897" Type="http://schemas.openxmlformats.org/officeDocument/2006/relationships/hyperlink" Target="https://www.facebook.com/wesleyancrosscountry/" TargetMode="External"/><Relationship Id="rId7237" Type="http://schemas.openxmlformats.org/officeDocument/2006/relationships/hyperlink" Target="https://twitter.com/jocelynkuksa" TargetMode="External"/><Relationship Id="rId8568" Type="http://schemas.openxmlformats.org/officeDocument/2006/relationships/hyperlink" Target="https://twitter.com/msubeaversxctf" TargetMode="External"/><Relationship Id="rId9898" Type="http://schemas.openxmlformats.org/officeDocument/2006/relationships/hyperlink" Target="https://x.com/nickwhite14" TargetMode="External"/><Relationship Id="rId9880" Type="http://schemas.openxmlformats.org/officeDocument/2006/relationships/hyperlink" Target="https://twitter.com/_coachgreen_" TargetMode="External"/><Relationship Id="rId9881" Type="http://schemas.openxmlformats.org/officeDocument/2006/relationships/hyperlink" Target="https://twitter.com/hartfordtfxc" TargetMode="External"/><Relationship Id="rId9882" Type="http://schemas.openxmlformats.org/officeDocument/2006/relationships/hyperlink" Target="https://www.facebook.com/connor.green.75" TargetMode="External"/><Relationship Id="rId9883" Type="http://schemas.openxmlformats.org/officeDocument/2006/relationships/hyperlink" Target="https://www.facebook.com/hartfordtfxc/" TargetMode="External"/><Relationship Id="rId7221" Type="http://schemas.openxmlformats.org/officeDocument/2006/relationships/hyperlink" Target="https://www.instagram.com/cmutrackandfield/" TargetMode="External"/><Relationship Id="rId8552" Type="http://schemas.openxmlformats.org/officeDocument/2006/relationships/hyperlink" Target="https://www.facebook.com/kate.agger/" TargetMode="External"/><Relationship Id="rId7220" Type="http://schemas.openxmlformats.org/officeDocument/2006/relationships/hyperlink" Target="https://www.facebook.com/ColoradoMesaTrackandField/" TargetMode="External"/><Relationship Id="rId8551" Type="http://schemas.openxmlformats.org/officeDocument/2006/relationships/hyperlink" Target="https://twitter.com/wingate_xctf" TargetMode="External"/><Relationship Id="rId8550" Type="http://schemas.openxmlformats.org/officeDocument/2006/relationships/hyperlink" Target="https://twitter.com/kate_agger" TargetMode="External"/><Relationship Id="rId7225" Type="http://schemas.openxmlformats.org/officeDocument/2006/relationships/hyperlink" Target="https://twitter.com/sparksmatt" TargetMode="External"/><Relationship Id="rId8556" Type="http://schemas.openxmlformats.org/officeDocument/2006/relationships/hyperlink" Target="https://www.facebook.com/minotstatexctf/" TargetMode="External"/><Relationship Id="rId9888" Type="http://schemas.openxmlformats.org/officeDocument/2006/relationships/hyperlink" Target="https://www.instagram.com/hartfordtfxc/" TargetMode="External"/><Relationship Id="rId7224" Type="http://schemas.openxmlformats.org/officeDocument/2006/relationships/hyperlink" Target="https://www.instagram.com/cmutrackandfield/" TargetMode="External"/><Relationship Id="rId8555" Type="http://schemas.openxmlformats.org/officeDocument/2006/relationships/hyperlink" Target="https://twitter.com/msubeaversxctf" TargetMode="External"/><Relationship Id="rId9889" Type="http://schemas.openxmlformats.org/officeDocument/2006/relationships/hyperlink" Target="https://twitter.com/HartfordTFXC" TargetMode="External"/><Relationship Id="rId7223" Type="http://schemas.openxmlformats.org/officeDocument/2006/relationships/hyperlink" Target="https://www.facebook.com/ColoradoMesaTrackandField/" TargetMode="External"/><Relationship Id="rId8554" Type="http://schemas.openxmlformats.org/officeDocument/2006/relationships/hyperlink" Target="https://www.instagram.com/wingatexctf/" TargetMode="External"/><Relationship Id="rId7222" Type="http://schemas.openxmlformats.org/officeDocument/2006/relationships/hyperlink" Target="https://twitter.com/cmumavstrack" TargetMode="External"/><Relationship Id="rId8553" Type="http://schemas.openxmlformats.org/officeDocument/2006/relationships/hyperlink" Target="https://www.facebook.com/wutrackxc/" TargetMode="External"/><Relationship Id="rId7229" Type="http://schemas.openxmlformats.org/officeDocument/2006/relationships/hyperlink" Target="https://www.instagram.com/msparks1/" TargetMode="External"/><Relationship Id="rId9884" Type="http://schemas.openxmlformats.org/officeDocument/2006/relationships/hyperlink" Target="https://www.instagram.com/hartfordtfxc/" TargetMode="External"/><Relationship Id="rId7228" Type="http://schemas.openxmlformats.org/officeDocument/2006/relationships/hyperlink" Target="https://www.facebook.com/Colorado-School-of-Mines-Track-Field-and-Cross-Country-194948857344572/" TargetMode="External"/><Relationship Id="rId8559" Type="http://schemas.openxmlformats.org/officeDocument/2006/relationships/hyperlink" Target="https://www.facebook.com/minotstatexctf/" TargetMode="External"/><Relationship Id="rId9885" Type="http://schemas.openxmlformats.org/officeDocument/2006/relationships/hyperlink" Target="https://hartfordhawks.com/sports/mens-track-and-field" TargetMode="External"/><Relationship Id="rId7227" Type="http://schemas.openxmlformats.org/officeDocument/2006/relationships/hyperlink" Target="https://www.facebook.com/mattsparks" TargetMode="External"/><Relationship Id="rId8558" Type="http://schemas.openxmlformats.org/officeDocument/2006/relationships/hyperlink" Target="https://twitter.com/msubeaversxctf" TargetMode="External"/><Relationship Id="rId9886" Type="http://schemas.openxmlformats.org/officeDocument/2006/relationships/hyperlink" Target="https://twitter.com/HartfordTFXC" TargetMode="External"/><Relationship Id="rId7226" Type="http://schemas.openxmlformats.org/officeDocument/2006/relationships/hyperlink" Target="https://twitter.com/csmtrack" TargetMode="External"/><Relationship Id="rId8557" Type="http://schemas.openxmlformats.org/officeDocument/2006/relationships/hyperlink" Target="https://www.instagram.com/minotstatexctf/" TargetMode="External"/><Relationship Id="rId9887" Type="http://schemas.openxmlformats.org/officeDocument/2006/relationships/hyperlink" Target="https://www.facebook.com/HartfordTFXC/" TargetMode="External"/><Relationship Id="rId7250" Type="http://schemas.openxmlformats.org/officeDocument/2006/relationships/hyperlink" Target="https://www.facebook.com/Colorado-School-of-Mines-Track-Field-and-Cross-Country-194948857344572/" TargetMode="External"/><Relationship Id="rId8581" Type="http://schemas.openxmlformats.org/officeDocument/2006/relationships/hyperlink" Target="https://www.facebook.com/umaryxc/" TargetMode="External"/><Relationship Id="rId8580" Type="http://schemas.openxmlformats.org/officeDocument/2006/relationships/hyperlink" Target="https://twitter.com/umaryxctf" TargetMode="External"/><Relationship Id="rId7254" Type="http://schemas.openxmlformats.org/officeDocument/2006/relationships/hyperlink" Target="https://www.facebook.com/csupcctf/" TargetMode="External"/><Relationship Id="rId8585" Type="http://schemas.openxmlformats.org/officeDocument/2006/relationships/hyperlink" Target="https://www.instagram.com/umaryxctf/" TargetMode="External"/><Relationship Id="rId7253" Type="http://schemas.openxmlformats.org/officeDocument/2006/relationships/hyperlink" Target="https://www.facebook.com/matthew.morris.399" TargetMode="External"/><Relationship Id="rId8584" Type="http://schemas.openxmlformats.org/officeDocument/2006/relationships/hyperlink" Target="https://www.facebook.com/umaryxc/" TargetMode="External"/><Relationship Id="rId7252" Type="http://schemas.openxmlformats.org/officeDocument/2006/relationships/hyperlink" Target="https://twitter.com/csutrackfieldxc" TargetMode="External"/><Relationship Id="rId8583" Type="http://schemas.openxmlformats.org/officeDocument/2006/relationships/hyperlink" Target="https://twitter.com/umaryxctf" TargetMode="External"/><Relationship Id="rId7251" Type="http://schemas.openxmlformats.org/officeDocument/2006/relationships/hyperlink" Target="https://www.instagram.com/csmtrack/" TargetMode="External"/><Relationship Id="rId8582" Type="http://schemas.openxmlformats.org/officeDocument/2006/relationships/hyperlink" Target="https://www.instagram.com/umaryxctf/" TargetMode="External"/><Relationship Id="rId7258" Type="http://schemas.openxmlformats.org/officeDocument/2006/relationships/hyperlink" Target="https://www.instagram.com/meganpatt13/" TargetMode="External"/><Relationship Id="rId8589" Type="http://schemas.openxmlformats.org/officeDocument/2006/relationships/hyperlink" Target="https://twitter.com/umaryxctf" TargetMode="External"/><Relationship Id="rId7257" Type="http://schemas.openxmlformats.org/officeDocument/2006/relationships/hyperlink" Target="https://www.facebook.com/csupcctf/" TargetMode="External"/><Relationship Id="rId8588" Type="http://schemas.openxmlformats.org/officeDocument/2006/relationships/hyperlink" Target="https://www.instagram.com/umaryxctf/" TargetMode="External"/><Relationship Id="rId7256" Type="http://schemas.openxmlformats.org/officeDocument/2006/relationships/hyperlink" Target="https://x.com/csupueblotf" TargetMode="External"/><Relationship Id="rId8587" Type="http://schemas.openxmlformats.org/officeDocument/2006/relationships/hyperlink" Target="https://www.facebook.com/University-of-Mary-Track-Field-Cross-Country-243857508989349/" TargetMode="External"/><Relationship Id="rId7255" Type="http://schemas.openxmlformats.org/officeDocument/2006/relationships/hyperlink" Target="https://www.instagram.com/csupueblo_tf_xc/" TargetMode="External"/><Relationship Id="rId8586" Type="http://schemas.openxmlformats.org/officeDocument/2006/relationships/hyperlink" Target="https://twitter.com/umaryxctf" TargetMode="External"/><Relationship Id="rId7259" Type="http://schemas.openxmlformats.org/officeDocument/2006/relationships/hyperlink" Target="https://www.instagram.com/csuptfxc/" TargetMode="External"/><Relationship Id="rId8570" Type="http://schemas.openxmlformats.org/officeDocument/2006/relationships/hyperlink" Target="https://www.instagram.com/minotstatexctf/" TargetMode="External"/><Relationship Id="rId7243" Type="http://schemas.openxmlformats.org/officeDocument/2006/relationships/hyperlink" Target="https://www.instagram.com/csmtrack/" TargetMode="External"/><Relationship Id="rId8574" Type="http://schemas.openxmlformats.org/officeDocument/2006/relationships/hyperlink" Target="https://www.instagram.com/minotstatexctf/" TargetMode="External"/><Relationship Id="rId7242" Type="http://schemas.openxmlformats.org/officeDocument/2006/relationships/hyperlink" Target="https://www.facebook.com/Colorado-School-of-Mines-Track-Field-and-Cross-Country-194948857344572/" TargetMode="External"/><Relationship Id="rId8573" Type="http://schemas.openxmlformats.org/officeDocument/2006/relationships/hyperlink" Target="https://www.facebook.com/minotstatexctf/" TargetMode="External"/><Relationship Id="rId7241" Type="http://schemas.openxmlformats.org/officeDocument/2006/relationships/hyperlink" Target="https://twitter.com/csmtrack" TargetMode="External"/><Relationship Id="rId8572" Type="http://schemas.openxmlformats.org/officeDocument/2006/relationships/hyperlink" Target="https://twitter.com/msubeaversxctf" TargetMode="External"/><Relationship Id="rId7240" Type="http://schemas.openxmlformats.org/officeDocument/2006/relationships/hyperlink" Target="https://www.instagram.com/csmtrack/" TargetMode="External"/><Relationship Id="rId8571" Type="http://schemas.openxmlformats.org/officeDocument/2006/relationships/hyperlink" Target="https://x.com/schultzy34" TargetMode="External"/><Relationship Id="rId7247" Type="http://schemas.openxmlformats.org/officeDocument/2006/relationships/hyperlink" Target="https://www.instagram.com/csmtrack/" TargetMode="External"/><Relationship Id="rId8578" Type="http://schemas.openxmlformats.org/officeDocument/2006/relationships/hyperlink" Target="https://www.facebook.com/University-of-Mary-Track-Field-Cross-Country-243857508989349/" TargetMode="External"/><Relationship Id="rId7246" Type="http://schemas.openxmlformats.org/officeDocument/2006/relationships/hyperlink" Target="https://www.instagram.com/markahusted/" TargetMode="External"/><Relationship Id="rId8577" Type="http://schemas.openxmlformats.org/officeDocument/2006/relationships/hyperlink" Target="https://www.facebook.com/cale.korbelik/" TargetMode="External"/><Relationship Id="rId7245" Type="http://schemas.openxmlformats.org/officeDocument/2006/relationships/hyperlink" Target="https://www.facebook.com/Colorado-School-of-Mines-Track-Field-and-Cross-Country-194948857344572/" TargetMode="External"/><Relationship Id="rId8576" Type="http://schemas.openxmlformats.org/officeDocument/2006/relationships/hyperlink" Target="https://twitter.com/umaryxctf" TargetMode="External"/><Relationship Id="rId7244" Type="http://schemas.openxmlformats.org/officeDocument/2006/relationships/hyperlink" Target="https://twitter.com/csmtrack" TargetMode="External"/><Relationship Id="rId8575" Type="http://schemas.openxmlformats.org/officeDocument/2006/relationships/hyperlink" Target="https://twitter.com/calekorbelik7" TargetMode="External"/><Relationship Id="rId7249" Type="http://schemas.openxmlformats.org/officeDocument/2006/relationships/hyperlink" Target="https://www.facebook.com/caleb.ulrich" TargetMode="External"/><Relationship Id="rId7248" Type="http://schemas.openxmlformats.org/officeDocument/2006/relationships/hyperlink" Target="https://twitter.com/csmtrack" TargetMode="External"/><Relationship Id="rId8579" Type="http://schemas.openxmlformats.org/officeDocument/2006/relationships/hyperlink" Target="https://www.instagram.com/umaryxctf/" TargetMode="External"/><Relationship Id="rId10181" Type="http://schemas.openxmlformats.org/officeDocument/2006/relationships/hyperlink" Target="https://www.facebook.com/dean.wallace.3726/" TargetMode="External"/><Relationship Id="rId10182" Type="http://schemas.openxmlformats.org/officeDocument/2006/relationships/hyperlink" Target="https://www.facebook.com/greenvilletrackandfield/" TargetMode="External"/><Relationship Id="rId10180" Type="http://schemas.openxmlformats.org/officeDocument/2006/relationships/hyperlink" Target="https://twitter.com/ngutfcc" TargetMode="External"/><Relationship Id="rId10174" Type="http://schemas.openxmlformats.org/officeDocument/2006/relationships/hyperlink" Target="https://facebook.com/nathan.potts.79" TargetMode="External"/><Relationship Id="rId10175" Type="http://schemas.openxmlformats.org/officeDocument/2006/relationships/hyperlink" Target="https://www.facebook.com/greenvilletrackandfield/" TargetMode="External"/><Relationship Id="rId10172" Type="http://schemas.openxmlformats.org/officeDocument/2006/relationships/hyperlink" Target="https://athletics.greenville.edu/sports/mtrack/index" TargetMode="External"/><Relationship Id="rId10173" Type="http://schemas.openxmlformats.org/officeDocument/2006/relationships/hyperlink" Target="https://twitter.com/ngutfcc" TargetMode="External"/><Relationship Id="rId10178" Type="http://schemas.openxmlformats.org/officeDocument/2006/relationships/hyperlink" Target="https://www.instagram.com/ngutfcc/" TargetMode="External"/><Relationship Id="rId10179" Type="http://schemas.openxmlformats.org/officeDocument/2006/relationships/hyperlink" Target="https://twitter.com/deanwallace22" TargetMode="External"/><Relationship Id="rId10176" Type="http://schemas.openxmlformats.org/officeDocument/2006/relationships/hyperlink" Target="https://twitter.com/ngutfcc" TargetMode="External"/><Relationship Id="rId10177" Type="http://schemas.openxmlformats.org/officeDocument/2006/relationships/hyperlink" Target="https://www.facebook.com/greenvilletrackandfield/" TargetMode="External"/><Relationship Id="rId10192" Type="http://schemas.openxmlformats.org/officeDocument/2006/relationships/hyperlink" Target="https://www.facebook.com/ICXCTF/" TargetMode="External"/><Relationship Id="rId10193" Type="http://schemas.openxmlformats.org/officeDocument/2006/relationships/hyperlink" Target="https://www.instagram.com/illinitrackxc/" TargetMode="External"/><Relationship Id="rId10190" Type="http://schemas.openxmlformats.org/officeDocument/2006/relationships/hyperlink" Target="https://twitter.com/coachdoehring" TargetMode="External"/><Relationship Id="rId10191" Type="http://schemas.openxmlformats.org/officeDocument/2006/relationships/hyperlink" Target="https://twitter.com/icxctf" TargetMode="External"/><Relationship Id="rId10185" Type="http://schemas.openxmlformats.org/officeDocument/2006/relationships/hyperlink" Target="https://twitter.com/icxctf" TargetMode="External"/><Relationship Id="rId10186" Type="http://schemas.openxmlformats.org/officeDocument/2006/relationships/hyperlink" Target="https://www.facebook.com/ICXCTF/" TargetMode="External"/><Relationship Id="rId10183" Type="http://schemas.openxmlformats.org/officeDocument/2006/relationships/hyperlink" Target="https://www.instagram.com/ngutfcc/?hl=en" TargetMode="External"/><Relationship Id="rId10184" Type="http://schemas.openxmlformats.org/officeDocument/2006/relationships/hyperlink" Target="https://x.com/ash_drake9" TargetMode="External"/><Relationship Id="rId10189" Type="http://schemas.openxmlformats.org/officeDocument/2006/relationships/hyperlink" Target="https://illinoiscollegeathletics.com/sports/mens-track-and-field" TargetMode="External"/><Relationship Id="rId10187" Type="http://schemas.openxmlformats.org/officeDocument/2006/relationships/hyperlink" Target="https://www.instagram.com/ashleydrake_/" TargetMode="External"/><Relationship Id="rId10188" Type="http://schemas.openxmlformats.org/officeDocument/2006/relationships/hyperlink" Target="https://www.instagram.com/illinitrackxc/" TargetMode="External"/><Relationship Id="rId11491" Type="http://schemas.openxmlformats.org/officeDocument/2006/relationships/hyperlink" Target="https://twitter.com/woostate_xctf" TargetMode="External"/><Relationship Id="rId10160" Type="http://schemas.openxmlformats.org/officeDocument/2006/relationships/hyperlink" Target="https://www.facebook.com/angel.delossantos.52/" TargetMode="External"/><Relationship Id="rId11490" Type="http://schemas.openxmlformats.org/officeDocument/2006/relationships/hyperlink" Target="https://twitter.com/CoachScottV" TargetMode="External"/><Relationship Id="rId10158" Type="http://schemas.openxmlformats.org/officeDocument/2006/relationships/hyperlink" Target="https://www.facebook.com/greenvilletrackandfield/" TargetMode="External"/><Relationship Id="rId10159" Type="http://schemas.openxmlformats.org/officeDocument/2006/relationships/hyperlink" Target="https://twitter.com/ngutfcc" TargetMode="External"/><Relationship Id="rId11489" Type="http://schemas.openxmlformats.org/officeDocument/2006/relationships/hyperlink" Target="https://www.instagram.com/wpitrackfield/" TargetMode="External"/><Relationship Id="rId10152" Type="http://schemas.openxmlformats.org/officeDocument/2006/relationships/hyperlink" Target="https://twitter.com/elmhurstu_xctf" TargetMode="External"/><Relationship Id="rId11484" Type="http://schemas.openxmlformats.org/officeDocument/2006/relationships/hyperlink" Target="https://www.instagram.com/wpitrackfield/" TargetMode="External"/><Relationship Id="rId10153" Type="http://schemas.openxmlformats.org/officeDocument/2006/relationships/hyperlink" Target="https://www.facebook.com/elmhurstUxctf/" TargetMode="External"/><Relationship Id="rId11483" Type="http://schemas.openxmlformats.org/officeDocument/2006/relationships/hyperlink" Target="https://www.facebook.com/kcollegexcountry/" TargetMode="External"/><Relationship Id="rId10150" Type="http://schemas.openxmlformats.org/officeDocument/2006/relationships/hyperlink" Target="https://www.facebook.com/elmhurstUxctf/" TargetMode="External"/><Relationship Id="rId11482" Type="http://schemas.openxmlformats.org/officeDocument/2006/relationships/hyperlink" Target="https://twitter.com/wpitrackfield" TargetMode="External"/><Relationship Id="rId10151" Type="http://schemas.openxmlformats.org/officeDocument/2006/relationships/hyperlink" Target="https://www.instagram.com/elmhurst_mensxctf/" TargetMode="External"/><Relationship Id="rId11481" Type="http://schemas.openxmlformats.org/officeDocument/2006/relationships/hyperlink" Target="https://www.instagram.com/wpitrackfield/" TargetMode="External"/><Relationship Id="rId10156" Type="http://schemas.openxmlformats.org/officeDocument/2006/relationships/hyperlink" Target="https://twitter.com/ngutfcc" TargetMode="External"/><Relationship Id="rId11488" Type="http://schemas.openxmlformats.org/officeDocument/2006/relationships/hyperlink" Target="https://twitter.com/wpitrackfield" TargetMode="External"/><Relationship Id="rId10157" Type="http://schemas.openxmlformats.org/officeDocument/2006/relationships/hyperlink" Target="https://www.facebook.com/brian.patton.313" TargetMode="External"/><Relationship Id="rId11487" Type="http://schemas.openxmlformats.org/officeDocument/2006/relationships/hyperlink" Target="https://www.instagram.com/wpitrackfield/" TargetMode="External"/><Relationship Id="rId10154" Type="http://schemas.openxmlformats.org/officeDocument/2006/relationships/hyperlink" Target="https://www.instagram.com/elmhurst_mensxctf/" TargetMode="External"/><Relationship Id="rId11486" Type="http://schemas.openxmlformats.org/officeDocument/2006/relationships/hyperlink" Target="https://www.facebook.com/kcollegexcountry/" TargetMode="External"/><Relationship Id="rId10155" Type="http://schemas.openxmlformats.org/officeDocument/2006/relationships/hyperlink" Target="https://athletics.greenville.edu/sports/mtrack/index" TargetMode="External"/><Relationship Id="rId11485" Type="http://schemas.openxmlformats.org/officeDocument/2006/relationships/hyperlink" Target="https://twitter.com/wpitrackfield" TargetMode="External"/><Relationship Id="rId10170" Type="http://schemas.openxmlformats.org/officeDocument/2006/relationships/hyperlink" Target="https://www.facebook.com/greenvilletrackandfield/" TargetMode="External"/><Relationship Id="rId10171" Type="http://schemas.openxmlformats.org/officeDocument/2006/relationships/hyperlink" Target="https://www.instagram.com/ngutfcc/" TargetMode="External"/><Relationship Id="rId10169" Type="http://schemas.openxmlformats.org/officeDocument/2006/relationships/hyperlink" Target="https://twitter.com/ngutfcc" TargetMode="External"/><Relationship Id="rId10163" Type="http://schemas.openxmlformats.org/officeDocument/2006/relationships/hyperlink" Target="https://athletics.greenville.edu/sports/mtrack/index" TargetMode="External"/><Relationship Id="rId11495" Type="http://schemas.openxmlformats.org/officeDocument/2006/relationships/hyperlink" Target="https://twitter.com/acbulldogstrack" TargetMode="External"/><Relationship Id="rId10164" Type="http://schemas.openxmlformats.org/officeDocument/2006/relationships/hyperlink" Target="https://twitter.com/scottdgiffen" TargetMode="External"/><Relationship Id="rId11494" Type="http://schemas.openxmlformats.org/officeDocument/2006/relationships/hyperlink" Target="https://twitter.com/woostate_xctf" TargetMode="External"/><Relationship Id="rId10161" Type="http://schemas.openxmlformats.org/officeDocument/2006/relationships/hyperlink" Target="https://www.facebook.com/greenvilletrackandfield/" TargetMode="External"/><Relationship Id="rId11493" Type="http://schemas.openxmlformats.org/officeDocument/2006/relationships/hyperlink" Target="https://twitter.com/woostate_xctf" TargetMode="External"/><Relationship Id="rId10162" Type="http://schemas.openxmlformats.org/officeDocument/2006/relationships/hyperlink" Target="https://www.instagram.com/greenvilletrack/" TargetMode="External"/><Relationship Id="rId11492" Type="http://schemas.openxmlformats.org/officeDocument/2006/relationships/hyperlink" Target="https://twitter.com/woostate_xctf" TargetMode="External"/><Relationship Id="rId10167" Type="http://schemas.openxmlformats.org/officeDocument/2006/relationships/hyperlink" Target="https://www.facebook.com/greenvilletrackandfield/" TargetMode="External"/><Relationship Id="rId11499" Type="http://schemas.openxmlformats.org/officeDocument/2006/relationships/hyperlink" Target="https://www.facebook.com/ACTrackandField/" TargetMode="External"/><Relationship Id="rId10168" Type="http://schemas.openxmlformats.org/officeDocument/2006/relationships/hyperlink" Target="https://athletics.greenville.edu/sports/mtrack/index" TargetMode="External"/><Relationship Id="rId11498" Type="http://schemas.openxmlformats.org/officeDocument/2006/relationships/hyperlink" Target="https://twitter.com/acbulldogstrack" TargetMode="External"/><Relationship Id="rId10165" Type="http://schemas.openxmlformats.org/officeDocument/2006/relationships/hyperlink" Target="https://twitter.com/ngutfcc" TargetMode="External"/><Relationship Id="rId11497" Type="http://schemas.openxmlformats.org/officeDocument/2006/relationships/hyperlink" Target="https://www.instagram.com/acbulldogstrack/" TargetMode="External"/><Relationship Id="rId10166" Type="http://schemas.openxmlformats.org/officeDocument/2006/relationships/hyperlink" Target="https://www.facebook.com/scott.d.wilson.963" TargetMode="External"/><Relationship Id="rId11496" Type="http://schemas.openxmlformats.org/officeDocument/2006/relationships/hyperlink" Target="https://www.facebook.com/ACTrackandField/" TargetMode="External"/><Relationship Id="rId10196" Type="http://schemas.openxmlformats.org/officeDocument/2006/relationships/hyperlink" Target="https://www.facebook.com/ICXCTF/" TargetMode="External"/><Relationship Id="rId10197" Type="http://schemas.openxmlformats.org/officeDocument/2006/relationships/hyperlink" Target="https://www.instagram.com/illinitrackxc/" TargetMode="External"/><Relationship Id="rId10194" Type="http://schemas.openxmlformats.org/officeDocument/2006/relationships/hyperlink" Target="https://illinoiscollegeathletics.com/sports/mens-track-and-field" TargetMode="External"/><Relationship Id="rId10195" Type="http://schemas.openxmlformats.org/officeDocument/2006/relationships/hyperlink" Target="https://twitter.com/icxctf" TargetMode="External"/><Relationship Id="rId10198" Type="http://schemas.openxmlformats.org/officeDocument/2006/relationships/hyperlink" Target="https://twitter.com/icxctf" TargetMode="External"/><Relationship Id="rId10199" Type="http://schemas.openxmlformats.org/officeDocument/2006/relationships/hyperlink" Target="https://www.facebook.com/ICXCTF/" TargetMode="External"/><Relationship Id="rId11426" Type="http://schemas.openxmlformats.org/officeDocument/2006/relationships/hyperlink" Target="https://www.instagram.com/wneuniversity/" TargetMode="External"/><Relationship Id="rId12757" Type="http://schemas.openxmlformats.org/officeDocument/2006/relationships/hyperlink" Target="https://www.facebook.com/Guilfordtrack" TargetMode="External"/><Relationship Id="rId11425" Type="http://schemas.openxmlformats.org/officeDocument/2006/relationships/hyperlink" Target="https://www.instagram.com/therealjayweber/?hl=en" TargetMode="External"/><Relationship Id="rId12756" Type="http://schemas.openxmlformats.org/officeDocument/2006/relationships/hyperlink" Target="https://www.instagram.com/quakersxctf/" TargetMode="External"/><Relationship Id="rId11424" Type="http://schemas.openxmlformats.org/officeDocument/2006/relationships/hyperlink" Target="https://www.facebook.com/p/WNExctf-100072562084972/" TargetMode="External"/><Relationship Id="rId12755" Type="http://schemas.openxmlformats.org/officeDocument/2006/relationships/hyperlink" Target="https://www.facebook.com/Guilfordtrack" TargetMode="External"/><Relationship Id="rId11423" Type="http://schemas.openxmlformats.org/officeDocument/2006/relationships/hyperlink" Target="https://www.facebook.com/jay.weber.56/" TargetMode="External"/><Relationship Id="rId12754" Type="http://schemas.openxmlformats.org/officeDocument/2006/relationships/hyperlink" Target="https://twitter.com/qxctf" TargetMode="External"/><Relationship Id="rId11429" Type="http://schemas.openxmlformats.org/officeDocument/2006/relationships/hyperlink" Target="https://twitter.com/wsuowlsxctf" TargetMode="External"/><Relationship Id="rId11428" Type="http://schemas.openxmlformats.org/officeDocument/2006/relationships/hyperlink" Target="https://westfieldstateowls.com/sports/mtrack/index" TargetMode="External"/><Relationship Id="rId12759" Type="http://schemas.openxmlformats.org/officeDocument/2006/relationships/hyperlink" Target="https://twitter.com/qxctf" TargetMode="External"/><Relationship Id="rId11427" Type="http://schemas.openxmlformats.org/officeDocument/2006/relationships/hyperlink" Target="https://www.instagram.com/wne_xc_tf/" TargetMode="External"/><Relationship Id="rId12758" Type="http://schemas.openxmlformats.org/officeDocument/2006/relationships/hyperlink" Target="https://www.instagram.com/quakersxctf/" TargetMode="External"/><Relationship Id="rId11422" Type="http://schemas.openxmlformats.org/officeDocument/2006/relationships/hyperlink" Target="https://twitter.com/WNE_xc" TargetMode="External"/><Relationship Id="rId12753" Type="http://schemas.openxmlformats.org/officeDocument/2006/relationships/hyperlink" Target="https://www.instagram.com/brevardcollegetrack_xc/" TargetMode="External"/><Relationship Id="rId11421" Type="http://schemas.openxmlformats.org/officeDocument/2006/relationships/hyperlink" Target="https://www.instagram.com/wneuniversity/" TargetMode="External"/><Relationship Id="rId12752" Type="http://schemas.openxmlformats.org/officeDocument/2006/relationships/hyperlink" Target="https://www.facebook.com/people/Brevard-College-Cross-Country-and-Track-Field/61558567348111/" TargetMode="External"/><Relationship Id="rId11420" Type="http://schemas.openxmlformats.org/officeDocument/2006/relationships/hyperlink" Target="https://www.instagram.com/luke_chastain/" TargetMode="External"/><Relationship Id="rId12751" Type="http://schemas.openxmlformats.org/officeDocument/2006/relationships/hyperlink" Target="https://twitter.com/BC_XCTF" TargetMode="External"/><Relationship Id="rId12750" Type="http://schemas.openxmlformats.org/officeDocument/2006/relationships/hyperlink" Target="https://www.instagram.com/brevardcollegetrack_xc/" TargetMode="External"/><Relationship Id="rId10105" Type="http://schemas.openxmlformats.org/officeDocument/2006/relationships/hyperlink" Target="https://www.instagram.com/blackburnxctf/" TargetMode="External"/><Relationship Id="rId11437" Type="http://schemas.openxmlformats.org/officeDocument/2006/relationships/hyperlink" Target="https://twitter.com/spence_lyonsxc" TargetMode="External"/><Relationship Id="rId12768" Type="http://schemas.openxmlformats.org/officeDocument/2006/relationships/hyperlink" Target="https://www.facebook.com/CMUXCTF/" TargetMode="External"/><Relationship Id="rId10106" Type="http://schemas.openxmlformats.org/officeDocument/2006/relationships/hyperlink" Target="https://twitter.com/blackburn_xc" TargetMode="External"/><Relationship Id="rId11436" Type="http://schemas.openxmlformats.org/officeDocument/2006/relationships/hyperlink" Target="https://wheatoncollegelyons.com/sports/mtrack/index" TargetMode="External"/><Relationship Id="rId12767" Type="http://schemas.openxmlformats.org/officeDocument/2006/relationships/hyperlink" Target="https://twitter.com/mumonarchsxctf" TargetMode="External"/><Relationship Id="rId10103" Type="http://schemas.openxmlformats.org/officeDocument/2006/relationships/hyperlink" Target="https://twitter.com/blackburn_xc" TargetMode="External"/><Relationship Id="rId11435" Type="http://schemas.openxmlformats.org/officeDocument/2006/relationships/hyperlink" Target="https://www.instagram.com/wsuxctf/" TargetMode="External"/><Relationship Id="rId12766" Type="http://schemas.openxmlformats.org/officeDocument/2006/relationships/hyperlink" Target="https://twitter.com/iambrianslater" TargetMode="External"/><Relationship Id="rId10104" Type="http://schemas.openxmlformats.org/officeDocument/2006/relationships/hyperlink" Target="https://www.facebook.com/BlackburnXCTF" TargetMode="External"/><Relationship Id="rId11434" Type="http://schemas.openxmlformats.org/officeDocument/2006/relationships/hyperlink" Target="https://www.instagram.com/coachwhitethrows/" TargetMode="External"/><Relationship Id="rId12765" Type="http://schemas.openxmlformats.org/officeDocument/2006/relationships/hyperlink" Target="https://www.instagram.com/quakersxctf/" TargetMode="External"/><Relationship Id="rId10109" Type="http://schemas.openxmlformats.org/officeDocument/2006/relationships/hyperlink" Target="https://www.cucougars.com/sports/mens-track-and-field" TargetMode="External"/><Relationship Id="rId10107" Type="http://schemas.openxmlformats.org/officeDocument/2006/relationships/hyperlink" Target="https://www.facebook.com/BlackburnXCTF" TargetMode="External"/><Relationship Id="rId11439" Type="http://schemas.openxmlformats.org/officeDocument/2006/relationships/hyperlink" Target="https://www.facebook.com/Wheaton-MA-Track-and-Field-261086477292516/" TargetMode="External"/><Relationship Id="rId10108" Type="http://schemas.openxmlformats.org/officeDocument/2006/relationships/hyperlink" Target="https://www.instagram.com/blackburnxctf/" TargetMode="External"/><Relationship Id="rId11438" Type="http://schemas.openxmlformats.org/officeDocument/2006/relationships/hyperlink" Target="https://twitter.com/wheatontf" TargetMode="External"/><Relationship Id="rId12769" Type="http://schemas.openxmlformats.org/officeDocument/2006/relationships/hyperlink" Target="https://www.instagram.com/iambrianslater/" TargetMode="External"/><Relationship Id="rId12760" Type="http://schemas.openxmlformats.org/officeDocument/2006/relationships/hyperlink" Target="https://www.facebook.com/jimmy.c.lamour/" TargetMode="External"/><Relationship Id="rId10101" Type="http://schemas.openxmlformats.org/officeDocument/2006/relationships/hyperlink" Target="https://www.instagram.com/noah_daum/" TargetMode="External"/><Relationship Id="rId11433" Type="http://schemas.openxmlformats.org/officeDocument/2006/relationships/hyperlink" Target="https://twitter.com/wsuowlsxctf" TargetMode="External"/><Relationship Id="rId12764" Type="http://schemas.openxmlformats.org/officeDocument/2006/relationships/hyperlink" Target="https://www.facebook.com/Guilfordtrack" TargetMode="External"/><Relationship Id="rId10102" Type="http://schemas.openxmlformats.org/officeDocument/2006/relationships/hyperlink" Target="https://www.instagram.com/blackburnxctf/" TargetMode="External"/><Relationship Id="rId11432" Type="http://schemas.openxmlformats.org/officeDocument/2006/relationships/hyperlink" Target="https://twitter.com/wsuowlsxctf" TargetMode="External"/><Relationship Id="rId12763" Type="http://schemas.openxmlformats.org/officeDocument/2006/relationships/hyperlink" Target="https://twitter.com/qxctf" TargetMode="External"/><Relationship Id="rId11431" Type="http://schemas.openxmlformats.org/officeDocument/2006/relationships/hyperlink" Target="https://twitter.com/coachobwesty" TargetMode="External"/><Relationship Id="rId12762" Type="http://schemas.openxmlformats.org/officeDocument/2006/relationships/hyperlink" Target="https://www.instagram.com/quakersxctf/" TargetMode="External"/><Relationship Id="rId10100" Type="http://schemas.openxmlformats.org/officeDocument/2006/relationships/hyperlink" Target="https://www.facebook.com/blackburnxctf" TargetMode="External"/><Relationship Id="rId11430" Type="http://schemas.openxmlformats.org/officeDocument/2006/relationships/hyperlink" Target="https://westfieldstateowls.com/sports/mtrack/index" TargetMode="External"/><Relationship Id="rId12761" Type="http://schemas.openxmlformats.org/officeDocument/2006/relationships/hyperlink" Target="https://www.facebook.com/Guilfordtrack" TargetMode="External"/><Relationship Id="rId9918" Type="http://schemas.openxmlformats.org/officeDocument/2006/relationships/hyperlink" Target="https://www.facebook.com/wesleyancrosscountry/" TargetMode="External"/><Relationship Id="rId9919" Type="http://schemas.openxmlformats.org/officeDocument/2006/relationships/hyperlink" Target="https://www.facebook.com/westconnmsoc/" TargetMode="External"/><Relationship Id="rId9914" Type="http://schemas.openxmlformats.org/officeDocument/2006/relationships/hyperlink" Target="https://athletics.wesleyan.edu/sports/mens-track-and-field" TargetMode="External"/><Relationship Id="rId9915" Type="http://schemas.openxmlformats.org/officeDocument/2006/relationships/hyperlink" Target="https://www.facebook.com/wesleyancrosscountry/" TargetMode="External"/><Relationship Id="rId9916" Type="http://schemas.openxmlformats.org/officeDocument/2006/relationships/hyperlink" Target="https://www.instagram.com/VWUXCTF/" TargetMode="External"/><Relationship Id="rId9917" Type="http://schemas.openxmlformats.org/officeDocument/2006/relationships/hyperlink" Target="https://athletics.wesleyan.edu/sports/mens-track-and-field" TargetMode="External"/><Relationship Id="rId11409" Type="http://schemas.openxmlformats.org/officeDocument/2006/relationships/hyperlink" Target="https://www.wentworthathletics.com/sports/mtrack-ind/index" TargetMode="External"/><Relationship Id="rId11404" Type="http://schemas.openxmlformats.org/officeDocument/2006/relationships/hyperlink" Target="https://twitter.com/wit_xctf" TargetMode="External"/><Relationship Id="rId12735" Type="http://schemas.openxmlformats.org/officeDocument/2006/relationships/hyperlink" Target="https://www.facebook.com/VassarXCTF/" TargetMode="External"/><Relationship Id="rId11403" Type="http://schemas.openxmlformats.org/officeDocument/2006/relationships/hyperlink" Target="https://www.wentworthathletics.com/sports/mtrack-ind/index" TargetMode="External"/><Relationship Id="rId12734" Type="http://schemas.openxmlformats.org/officeDocument/2006/relationships/hyperlink" Target="https://twitter.com/vassarxctf" TargetMode="External"/><Relationship Id="rId11402" Type="http://schemas.openxmlformats.org/officeDocument/2006/relationships/hyperlink" Target="https://www.instagram.com/wellesleyxctf/" TargetMode="External"/><Relationship Id="rId12733" Type="http://schemas.openxmlformats.org/officeDocument/2006/relationships/hyperlink" Target="https://www.instagram.com/vassarxctf/" TargetMode="External"/><Relationship Id="rId11401" Type="http://schemas.openxmlformats.org/officeDocument/2006/relationships/hyperlink" Target="https://www.facebook.com/wellesleycollegexctf/" TargetMode="External"/><Relationship Id="rId12732" Type="http://schemas.openxmlformats.org/officeDocument/2006/relationships/hyperlink" Target="https://www.instagram.com/jamccowan/" TargetMode="External"/><Relationship Id="rId11408" Type="http://schemas.openxmlformats.org/officeDocument/2006/relationships/hyperlink" Target="https://twitter.com/wit_xctf" TargetMode="External"/><Relationship Id="rId12739" Type="http://schemas.openxmlformats.org/officeDocument/2006/relationships/hyperlink" Target="https://www.instagram.com/vassarxctf/" TargetMode="External"/><Relationship Id="rId11407" Type="http://schemas.openxmlformats.org/officeDocument/2006/relationships/hyperlink" Target="https://www.instagram.com/wit_xctrackfield/" TargetMode="External"/><Relationship Id="rId12738" Type="http://schemas.openxmlformats.org/officeDocument/2006/relationships/hyperlink" Target="https://www.facebook.com/VassarXCTF/" TargetMode="External"/><Relationship Id="rId11406" Type="http://schemas.openxmlformats.org/officeDocument/2006/relationships/hyperlink" Target="https://twitter.com/wit_xctf" TargetMode="External"/><Relationship Id="rId12737" Type="http://schemas.openxmlformats.org/officeDocument/2006/relationships/hyperlink" Target="https://twitter.com/vassarxctf" TargetMode="External"/><Relationship Id="rId11405" Type="http://schemas.openxmlformats.org/officeDocument/2006/relationships/hyperlink" Target="https://www.wentworthathletics.com/sports/mtrack-ind/index" TargetMode="External"/><Relationship Id="rId12736" Type="http://schemas.openxmlformats.org/officeDocument/2006/relationships/hyperlink" Target="https://www.instagram.com/vassarxctf/" TargetMode="External"/><Relationship Id="rId9910" Type="http://schemas.openxmlformats.org/officeDocument/2006/relationships/hyperlink" Target="https://athletics.wesleyan.edu/sports/mens-track-and-field" TargetMode="External"/><Relationship Id="rId9911" Type="http://schemas.openxmlformats.org/officeDocument/2006/relationships/hyperlink" Target="https://www.facebook.com/wesleyancrosscountry/" TargetMode="External"/><Relationship Id="rId9912" Type="http://schemas.openxmlformats.org/officeDocument/2006/relationships/hyperlink" Target="https://www.instagram.com/kheberttrack/" TargetMode="External"/><Relationship Id="rId9913" Type="http://schemas.openxmlformats.org/officeDocument/2006/relationships/hyperlink" Target="https://www.instagram.com/VWUXCTF/" TargetMode="External"/><Relationship Id="rId11400" Type="http://schemas.openxmlformats.org/officeDocument/2006/relationships/hyperlink" Target="https://twitter.com/wellesleyxctf" TargetMode="External"/><Relationship Id="rId12731" Type="http://schemas.openxmlformats.org/officeDocument/2006/relationships/hyperlink" Target="https://www.facebook.com/VassarXCTF/" TargetMode="External"/><Relationship Id="rId12730" Type="http://schemas.openxmlformats.org/officeDocument/2006/relationships/hyperlink" Target="https://www.facebook.com/james.mccowan.94" TargetMode="External"/><Relationship Id="rId9907" Type="http://schemas.openxmlformats.org/officeDocument/2006/relationships/hyperlink" Target="https://www.facebook.com/mark.winiarski.9" TargetMode="External"/><Relationship Id="rId9908" Type="http://schemas.openxmlformats.org/officeDocument/2006/relationships/hyperlink" Target="https://www.facebook.com/WesleyanUniversityTrackandFieldTeam/" TargetMode="External"/><Relationship Id="rId9909" Type="http://schemas.openxmlformats.org/officeDocument/2006/relationships/hyperlink" Target="https://www.instagram.com/VWUXCTF/" TargetMode="External"/><Relationship Id="rId9903" Type="http://schemas.openxmlformats.org/officeDocument/2006/relationships/hyperlink" Target="https://www.facebook.com/wesleyancrosscountry/" TargetMode="External"/><Relationship Id="rId9904" Type="http://schemas.openxmlformats.org/officeDocument/2006/relationships/hyperlink" Target="https://www.instagram.com/coach_hansen_tf/" TargetMode="External"/><Relationship Id="rId9905" Type="http://schemas.openxmlformats.org/officeDocument/2006/relationships/hyperlink" Target="https://www.instagram.com/VWUXCTF/" TargetMode="External"/><Relationship Id="rId9906" Type="http://schemas.openxmlformats.org/officeDocument/2006/relationships/hyperlink" Target="https://athletics.wesleyan.edu/sports/mens-track-and-field" TargetMode="External"/><Relationship Id="rId11415" Type="http://schemas.openxmlformats.org/officeDocument/2006/relationships/hyperlink" Target="https://x.com/jonj_harris" TargetMode="External"/><Relationship Id="rId12746" Type="http://schemas.openxmlformats.org/officeDocument/2006/relationships/hyperlink" Target="https://twitter.com/joshhall_05" TargetMode="External"/><Relationship Id="rId11414" Type="http://schemas.openxmlformats.org/officeDocument/2006/relationships/hyperlink" Target="https://www.instagram.com/wit_xctrackfield/" TargetMode="External"/><Relationship Id="rId12745" Type="http://schemas.openxmlformats.org/officeDocument/2006/relationships/hyperlink" Target="https://www.instagram.com/ycpxctf/" TargetMode="External"/><Relationship Id="rId11413" Type="http://schemas.openxmlformats.org/officeDocument/2006/relationships/hyperlink" Target="https://twitter.com/wit_xctf" TargetMode="External"/><Relationship Id="rId12744" Type="http://schemas.openxmlformats.org/officeDocument/2006/relationships/hyperlink" Target="https://www.facebook.com/YCTrack/" TargetMode="External"/><Relationship Id="rId11412" Type="http://schemas.openxmlformats.org/officeDocument/2006/relationships/hyperlink" Target="https://twitter.com/5thgoldenticket" TargetMode="External"/><Relationship Id="rId12743" Type="http://schemas.openxmlformats.org/officeDocument/2006/relationships/hyperlink" Target="https://twitter.com/ycpxctf" TargetMode="External"/><Relationship Id="rId11419" Type="http://schemas.openxmlformats.org/officeDocument/2006/relationships/hyperlink" Target="https://www.facebook.com/p/WNExctf-100072562084972/" TargetMode="External"/><Relationship Id="rId11418" Type="http://schemas.openxmlformats.org/officeDocument/2006/relationships/hyperlink" Target="https://twitter.com/WNE_xc" TargetMode="External"/><Relationship Id="rId12749" Type="http://schemas.openxmlformats.org/officeDocument/2006/relationships/hyperlink" Target="https://www.instagram.com/jhall05/" TargetMode="External"/><Relationship Id="rId11417" Type="http://schemas.openxmlformats.org/officeDocument/2006/relationships/hyperlink" Target="https://www.instagram.com/wne_xc_tf/" TargetMode="External"/><Relationship Id="rId12748" Type="http://schemas.openxmlformats.org/officeDocument/2006/relationships/hyperlink" Target="https://www.facebook.com/brevardcollegemenssoccer/" TargetMode="External"/><Relationship Id="rId11416" Type="http://schemas.openxmlformats.org/officeDocument/2006/relationships/hyperlink" Target="https://www.facebook.com/p/WNExctf-100072562084972/" TargetMode="External"/><Relationship Id="rId12747" Type="http://schemas.openxmlformats.org/officeDocument/2006/relationships/hyperlink" Target="https://twitter.com/bcmens_soccer" TargetMode="External"/><Relationship Id="rId9900" Type="http://schemas.openxmlformats.org/officeDocument/2006/relationships/hyperlink" Target="https://www.facebook.com/wesleyancrosscountry/" TargetMode="External"/><Relationship Id="rId9901" Type="http://schemas.openxmlformats.org/officeDocument/2006/relationships/hyperlink" Target="https://www.instagram.com/VWUXCTF/" TargetMode="External"/><Relationship Id="rId9902" Type="http://schemas.openxmlformats.org/officeDocument/2006/relationships/hyperlink" Target="https://x.com/wes_tandf" TargetMode="External"/><Relationship Id="rId11411" Type="http://schemas.openxmlformats.org/officeDocument/2006/relationships/hyperlink" Target="https://www.wentworthathletics.com/sports/mtrack-ind/index" TargetMode="External"/><Relationship Id="rId12742" Type="http://schemas.openxmlformats.org/officeDocument/2006/relationships/hyperlink" Target="https://www.instagram.com/ycpxctf/" TargetMode="External"/><Relationship Id="rId11410" Type="http://schemas.openxmlformats.org/officeDocument/2006/relationships/hyperlink" Target="https://twitter.com/wit_xctf" TargetMode="External"/><Relationship Id="rId12741" Type="http://schemas.openxmlformats.org/officeDocument/2006/relationships/hyperlink" Target="https://www.facebook.com/YCTrack/" TargetMode="External"/><Relationship Id="rId12740" Type="http://schemas.openxmlformats.org/officeDocument/2006/relationships/hyperlink" Target="https://twitter.com/ycpxctf" TargetMode="External"/><Relationship Id="rId10138" Type="http://schemas.openxmlformats.org/officeDocument/2006/relationships/hyperlink" Target="https://www.instagram.com/elmhurst_mensxctf/" TargetMode="External"/><Relationship Id="rId10139" Type="http://schemas.openxmlformats.org/officeDocument/2006/relationships/hyperlink" Target="https://elmhurstbluejays.com/sports/mens-track-and-field" TargetMode="External"/><Relationship Id="rId11469" Type="http://schemas.openxmlformats.org/officeDocument/2006/relationships/hyperlink" Target="https://www.facebook.com/brian.chabot.14" TargetMode="External"/><Relationship Id="rId10136" Type="http://schemas.openxmlformats.org/officeDocument/2006/relationships/hyperlink" Target="https://twitter.com/elmhurstu_xctf" TargetMode="External"/><Relationship Id="rId11468" Type="http://schemas.openxmlformats.org/officeDocument/2006/relationships/hyperlink" Target="https://twitter.com/wpitrackfield" TargetMode="External"/><Relationship Id="rId12799" Type="http://schemas.openxmlformats.org/officeDocument/2006/relationships/hyperlink" Target="https://www.instagram.com/bw_tf_xc/" TargetMode="External"/><Relationship Id="rId10137" Type="http://schemas.openxmlformats.org/officeDocument/2006/relationships/hyperlink" Target="https://www.facebook.com/elmhurstUxctf/" TargetMode="External"/><Relationship Id="rId11467" Type="http://schemas.openxmlformats.org/officeDocument/2006/relationships/hyperlink" Target="https://athletics.wpi.edu/sports/track/index" TargetMode="External"/><Relationship Id="rId12798" Type="http://schemas.openxmlformats.org/officeDocument/2006/relationships/hyperlink" Target="https://www.facebook.com/BaldwinWallaceTrackandCross/" TargetMode="External"/><Relationship Id="rId10130" Type="http://schemas.openxmlformats.org/officeDocument/2006/relationships/hyperlink" Target="https://www.facebook.com/CUCTrackXC/" TargetMode="External"/><Relationship Id="rId11462" Type="http://schemas.openxmlformats.org/officeDocument/2006/relationships/hyperlink" Target="https://twitter.com/williams_tfxc" TargetMode="External"/><Relationship Id="rId12793" Type="http://schemas.openxmlformats.org/officeDocument/2006/relationships/hyperlink" Target="https://www.facebook.com/coachjoeeby" TargetMode="External"/><Relationship Id="rId10131" Type="http://schemas.openxmlformats.org/officeDocument/2006/relationships/hyperlink" Target="https://www.instagram.com/cuchicago_tfxc/" TargetMode="External"/><Relationship Id="rId11461" Type="http://schemas.openxmlformats.org/officeDocument/2006/relationships/hyperlink" Target="https://twitter.com/dustylopez7" TargetMode="External"/><Relationship Id="rId12792" Type="http://schemas.openxmlformats.org/officeDocument/2006/relationships/hyperlink" Target="https://twitter.com/bw_tf_xc" TargetMode="External"/><Relationship Id="rId11460" Type="http://schemas.openxmlformats.org/officeDocument/2006/relationships/hyperlink" Target="https://ephsports.williams.edu/sports/mens-track-and-field" TargetMode="External"/><Relationship Id="rId12791" Type="http://schemas.openxmlformats.org/officeDocument/2006/relationships/hyperlink" Target="https://twitter.com/coachjoeeby" TargetMode="External"/><Relationship Id="rId12790" Type="http://schemas.openxmlformats.org/officeDocument/2006/relationships/hyperlink" Target="https://www.instagram.com/wwcxc/" TargetMode="External"/><Relationship Id="rId10134" Type="http://schemas.openxmlformats.org/officeDocument/2006/relationships/hyperlink" Target="https://www.instagram.com/elmhurst_mensxctf/" TargetMode="External"/><Relationship Id="rId11466" Type="http://schemas.openxmlformats.org/officeDocument/2006/relationships/hyperlink" Target="https://twitter.com/wpitrackfield" TargetMode="External"/><Relationship Id="rId12797" Type="http://schemas.openxmlformats.org/officeDocument/2006/relationships/hyperlink" Target="https://twitter.com/bw_tf_xc" TargetMode="External"/><Relationship Id="rId10135" Type="http://schemas.openxmlformats.org/officeDocument/2006/relationships/hyperlink" Target="https://elmhurstbluejays.com/sports/mens-track-and-field" TargetMode="External"/><Relationship Id="rId11465" Type="http://schemas.openxmlformats.org/officeDocument/2006/relationships/hyperlink" Target="https://www.instagram.com/williams_tfxc/" TargetMode="External"/><Relationship Id="rId12796" Type="http://schemas.openxmlformats.org/officeDocument/2006/relationships/hyperlink" Target="https://twitter.com/kimgallavan" TargetMode="External"/><Relationship Id="rId10132" Type="http://schemas.openxmlformats.org/officeDocument/2006/relationships/hyperlink" Target="https://twitter.com/elmhurstu_xctf" TargetMode="External"/><Relationship Id="rId11464" Type="http://schemas.openxmlformats.org/officeDocument/2006/relationships/hyperlink" Target="https://twitter.com/williams_tfxc" TargetMode="External"/><Relationship Id="rId12795" Type="http://schemas.openxmlformats.org/officeDocument/2006/relationships/hyperlink" Target="https://www.instagram.com/bw_tf_xc/" TargetMode="External"/><Relationship Id="rId10133" Type="http://schemas.openxmlformats.org/officeDocument/2006/relationships/hyperlink" Target="https://www.facebook.com/elmhurstUxctf/" TargetMode="External"/><Relationship Id="rId11463" Type="http://schemas.openxmlformats.org/officeDocument/2006/relationships/hyperlink" Target="https://www.instagram.com/williams_tfxc/" TargetMode="External"/><Relationship Id="rId12794" Type="http://schemas.openxmlformats.org/officeDocument/2006/relationships/hyperlink" Target="https://www.facebook.com/BaldwinWallaceTrackandCross/" TargetMode="External"/><Relationship Id="rId11480" Type="http://schemas.openxmlformats.org/officeDocument/2006/relationships/hyperlink" Target="https://www.facebook.com/kcollegexcountry/" TargetMode="External"/><Relationship Id="rId10149" Type="http://schemas.openxmlformats.org/officeDocument/2006/relationships/hyperlink" Target="https://twitter.com/elmhurstu_xctf" TargetMode="External"/><Relationship Id="rId10147" Type="http://schemas.openxmlformats.org/officeDocument/2006/relationships/hyperlink" Target="https://www.facebook.com/elmhurstUxctf/" TargetMode="External"/><Relationship Id="rId11479" Type="http://schemas.openxmlformats.org/officeDocument/2006/relationships/hyperlink" Target="https://facebook.com/liz.matticoli/" TargetMode="External"/><Relationship Id="rId10148" Type="http://schemas.openxmlformats.org/officeDocument/2006/relationships/hyperlink" Target="https://www.instagram.com/elmhurst_mensxctf/" TargetMode="External"/><Relationship Id="rId11478" Type="http://schemas.openxmlformats.org/officeDocument/2006/relationships/hyperlink" Target="https://twitter.com/wpitrackfield" TargetMode="External"/><Relationship Id="rId10141" Type="http://schemas.openxmlformats.org/officeDocument/2006/relationships/hyperlink" Target="https://twitter.com/elmhurstu_xctf" TargetMode="External"/><Relationship Id="rId11473" Type="http://schemas.openxmlformats.org/officeDocument/2006/relationships/hyperlink" Target="https://www.instagram.com/ktgerlach/" TargetMode="External"/><Relationship Id="rId10142" Type="http://schemas.openxmlformats.org/officeDocument/2006/relationships/hyperlink" Target="https://www.facebook.com/elmhurstUxctf/" TargetMode="External"/><Relationship Id="rId11472" Type="http://schemas.openxmlformats.org/officeDocument/2006/relationships/hyperlink" Target="https://www.facebook.com/kyle.gerlach.589" TargetMode="External"/><Relationship Id="rId11471" Type="http://schemas.openxmlformats.org/officeDocument/2006/relationships/hyperlink" Target="https://twitter.com/wpitrackfield" TargetMode="External"/><Relationship Id="rId10140" Type="http://schemas.openxmlformats.org/officeDocument/2006/relationships/hyperlink" Target="https://twitter.com/coach_sheehan" TargetMode="External"/><Relationship Id="rId11470" Type="http://schemas.openxmlformats.org/officeDocument/2006/relationships/hyperlink" Target="https://athletics.wpi.edu/sports/track/index" TargetMode="External"/><Relationship Id="rId10145" Type="http://schemas.openxmlformats.org/officeDocument/2006/relationships/hyperlink" Target="https://elmhurstbluejays.com/sports/mens-track-and-field" TargetMode="External"/><Relationship Id="rId11477" Type="http://schemas.openxmlformats.org/officeDocument/2006/relationships/hyperlink" Target="https://www.instagram.com/wpitrackfield/" TargetMode="External"/><Relationship Id="rId10146" Type="http://schemas.openxmlformats.org/officeDocument/2006/relationships/hyperlink" Target="https://twitter.com/elmhurstu_xctf" TargetMode="External"/><Relationship Id="rId11476" Type="http://schemas.openxmlformats.org/officeDocument/2006/relationships/hyperlink" Target="https://www.instagram.com/amelia_kokernak/" TargetMode="External"/><Relationship Id="rId10143" Type="http://schemas.openxmlformats.org/officeDocument/2006/relationships/hyperlink" Target="https://www.instagram.com/coach_sheehan/" TargetMode="External"/><Relationship Id="rId11475" Type="http://schemas.openxmlformats.org/officeDocument/2006/relationships/hyperlink" Target="https://www.facebook.com/kcollegexcountry/" TargetMode="External"/><Relationship Id="rId10144" Type="http://schemas.openxmlformats.org/officeDocument/2006/relationships/hyperlink" Target="https://www.instagram.com/elmhurst_mensxctf/" TargetMode="External"/><Relationship Id="rId11474" Type="http://schemas.openxmlformats.org/officeDocument/2006/relationships/hyperlink" Target="https://twitter.com/wpitrackfield" TargetMode="External"/><Relationship Id="rId10116" Type="http://schemas.openxmlformats.org/officeDocument/2006/relationships/hyperlink" Target="https://www.facebook.com/CUCTrackXC/" TargetMode="External"/><Relationship Id="rId11448" Type="http://schemas.openxmlformats.org/officeDocument/2006/relationships/hyperlink" Target="https://twitter.com/wheatontf" TargetMode="External"/><Relationship Id="rId12779" Type="http://schemas.openxmlformats.org/officeDocument/2006/relationships/hyperlink" Target="https://www.facebook.com/will.helms.98" TargetMode="External"/><Relationship Id="rId10117" Type="http://schemas.openxmlformats.org/officeDocument/2006/relationships/hyperlink" Target="https://www.instagram.com/fatimastingily/" TargetMode="External"/><Relationship Id="rId11447" Type="http://schemas.openxmlformats.org/officeDocument/2006/relationships/hyperlink" Target="https://www.instagram.com/wheatoncollegexctf/" TargetMode="External"/><Relationship Id="rId12778" Type="http://schemas.openxmlformats.org/officeDocument/2006/relationships/hyperlink" Target="https://twitter.com/william_helms" TargetMode="External"/><Relationship Id="rId10114" Type="http://schemas.openxmlformats.org/officeDocument/2006/relationships/hyperlink" Target="https://www.facebook.com/CUCTrackXC/" TargetMode="External"/><Relationship Id="rId11446" Type="http://schemas.openxmlformats.org/officeDocument/2006/relationships/hyperlink" Target="https://www.facebook.com/Wheaton-MA-Track-and-Field-261086477292516/" TargetMode="External"/><Relationship Id="rId12777" Type="http://schemas.openxmlformats.org/officeDocument/2006/relationships/hyperlink" Target="https://mumonarchs.com/sports/track-and-field" TargetMode="External"/><Relationship Id="rId10115" Type="http://schemas.openxmlformats.org/officeDocument/2006/relationships/hyperlink" Target="https://twitter.com/cuchicagotfxc" TargetMode="External"/><Relationship Id="rId11445" Type="http://schemas.openxmlformats.org/officeDocument/2006/relationships/hyperlink" Target="https://twitter.com/wheatontf" TargetMode="External"/><Relationship Id="rId12776" Type="http://schemas.openxmlformats.org/officeDocument/2006/relationships/hyperlink" Target="https://www.instagram.com/sxu_xctf/" TargetMode="External"/><Relationship Id="rId10118" Type="http://schemas.openxmlformats.org/officeDocument/2006/relationships/hyperlink" Target="https://www.instagram.com/cuchicago_tfxc/" TargetMode="External"/><Relationship Id="rId10119" Type="http://schemas.openxmlformats.org/officeDocument/2006/relationships/hyperlink" Target="https://www.cucougars.com/sports/mens-track-and-field" TargetMode="External"/><Relationship Id="rId11449" Type="http://schemas.openxmlformats.org/officeDocument/2006/relationships/hyperlink" Target="https://www.facebook.com/Wheaton-MA-Track-and-Field-261086477292516/" TargetMode="External"/><Relationship Id="rId11440" Type="http://schemas.openxmlformats.org/officeDocument/2006/relationships/hyperlink" Target="https://www.instagram.com/wheatoncollegexctf/" TargetMode="External"/><Relationship Id="rId12771" Type="http://schemas.openxmlformats.org/officeDocument/2006/relationships/hyperlink" Target="https://mumonarchs.com/sports/track-and-field" TargetMode="External"/><Relationship Id="rId12770" Type="http://schemas.openxmlformats.org/officeDocument/2006/relationships/hyperlink" Target="https://www.instagram.com/methodistuxctf/" TargetMode="External"/><Relationship Id="rId10112" Type="http://schemas.openxmlformats.org/officeDocument/2006/relationships/hyperlink" Target="https://www.cucougars.com/sports/mens-track-and-field" TargetMode="External"/><Relationship Id="rId11444" Type="http://schemas.openxmlformats.org/officeDocument/2006/relationships/hyperlink" Target="https://wheatoncollegelyons.com/sports/mtrack/index" TargetMode="External"/><Relationship Id="rId12775" Type="http://schemas.openxmlformats.org/officeDocument/2006/relationships/hyperlink" Target="https://www.instagram.com/jadeqt7/" TargetMode="External"/><Relationship Id="rId10113" Type="http://schemas.openxmlformats.org/officeDocument/2006/relationships/hyperlink" Target="https://twitter.com/cuchicagotfxc" TargetMode="External"/><Relationship Id="rId11443" Type="http://schemas.openxmlformats.org/officeDocument/2006/relationships/hyperlink" Target="https://www.instagram.com/wheatoncollegexctf/" TargetMode="External"/><Relationship Id="rId12774" Type="http://schemas.openxmlformats.org/officeDocument/2006/relationships/hyperlink" Target="https://www.facebook.com/CMUXCTF/" TargetMode="External"/><Relationship Id="rId10110" Type="http://schemas.openxmlformats.org/officeDocument/2006/relationships/hyperlink" Target="https://twitter.com/cuchicagotfxc" TargetMode="External"/><Relationship Id="rId11442" Type="http://schemas.openxmlformats.org/officeDocument/2006/relationships/hyperlink" Target="https://www.facebook.com/Wheaton-MA-Track-and-Field-261086477292516/" TargetMode="External"/><Relationship Id="rId12773" Type="http://schemas.openxmlformats.org/officeDocument/2006/relationships/hyperlink" Target="https://x.com/mumonarchsxctf" TargetMode="External"/><Relationship Id="rId10111" Type="http://schemas.openxmlformats.org/officeDocument/2006/relationships/hyperlink" Target="https://www.facebook.com/CUCTrackXC/" TargetMode="External"/><Relationship Id="rId11441" Type="http://schemas.openxmlformats.org/officeDocument/2006/relationships/hyperlink" Target="https://twitter.com/wheatontf" TargetMode="External"/><Relationship Id="rId12772" Type="http://schemas.openxmlformats.org/officeDocument/2006/relationships/hyperlink" Target="https://www.facebook.com/CMUXCTF/" TargetMode="External"/><Relationship Id="rId10127" Type="http://schemas.openxmlformats.org/officeDocument/2006/relationships/hyperlink" Target="https://www.instagram.com/cuchicago_tfxc/" TargetMode="External"/><Relationship Id="rId11459" Type="http://schemas.openxmlformats.org/officeDocument/2006/relationships/hyperlink" Target="https://www.instagram.com/williams_tfxc/" TargetMode="External"/><Relationship Id="rId10128" Type="http://schemas.openxmlformats.org/officeDocument/2006/relationships/hyperlink" Target="https://www.cucougars.com/sports/mens-track-and-field" TargetMode="External"/><Relationship Id="rId11458" Type="http://schemas.openxmlformats.org/officeDocument/2006/relationships/hyperlink" Target="https://twitter.com/williams_tfxc" TargetMode="External"/><Relationship Id="rId12789" Type="http://schemas.openxmlformats.org/officeDocument/2006/relationships/hyperlink" Target="https://www.instagram.com/pfeiffertrackxc/" TargetMode="External"/><Relationship Id="rId10125" Type="http://schemas.openxmlformats.org/officeDocument/2006/relationships/hyperlink" Target="https://www.facebook.com/CUCTrackXC/" TargetMode="External"/><Relationship Id="rId11457" Type="http://schemas.openxmlformats.org/officeDocument/2006/relationships/hyperlink" Target="https://www.instagram.com/williams_tfxc/" TargetMode="External"/><Relationship Id="rId12788" Type="http://schemas.openxmlformats.org/officeDocument/2006/relationships/hyperlink" Target="https://www.instagram.com/speedthrills247/" TargetMode="External"/><Relationship Id="rId10126" Type="http://schemas.openxmlformats.org/officeDocument/2006/relationships/hyperlink" Target="https://www.instagram.com/mali_allgood/" TargetMode="External"/><Relationship Id="rId11456" Type="http://schemas.openxmlformats.org/officeDocument/2006/relationships/hyperlink" Target="https://twitter.com/williams_tfxc" TargetMode="External"/><Relationship Id="rId12787" Type="http://schemas.openxmlformats.org/officeDocument/2006/relationships/hyperlink" Target="https://www.facebook.com/fasterfartherfalcons" TargetMode="External"/><Relationship Id="rId10129" Type="http://schemas.openxmlformats.org/officeDocument/2006/relationships/hyperlink" Target="https://twitter.com/cuchicagotfxc" TargetMode="External"/><Relationship Id="rId11451" Type="http://schemas.openxmlformats.org/officeDocument/2006/relationships/hyperlink" Target="https://ephsports.williams.edu/sports/mens-track-and-field" TargetMode="External"/><Relationship Id="rId12782" Type="http://schemas.openxmlformats.org/officeDocument/2006/relationships/hyperlink" Target="https://gofalconsports.com/sports/mens-track-and-field" TargetMode="External"/><Relationship Id="rId10120" Type="http://schemas.openxmlformats.org/officeDocument/2006/relationships/hyperlink" Target="https://twitter.com/cuchicagotfxc" TargetMode="External"/><Relationship Id="rId11450" Type="http://schemas.openxmlformats.org/officeDocument/2006/relationships/hyperlink" Target="https://www.instagram.com/wheatoncollegexctf/" TargetMode="External"/><Relationship Id="rId12781" Type="http://schemas.openxmlformats.org/officeDocument/2006/relationships/hyperlink" Target="https://www.ncwcsports.com/sports/mtrack/index" TargetMode="External"/><Relationship Id="rId12780" Type="http://schemas.openxmlformats.org/officeDocument/2006/relationships/hyperlink" Target="https://www.facebook.com/CMUXCTF/" TargetMode="External"/><Relationship Id="rId10123" Type="http://schemas.openxmlformats.org/officeDocument/2006/relationships/hyperlink" Target="https://www.cucougars.com/sports/mens-track-and-field" TargetMode="External"/><Relationship Id="rId11455" Type="http://schemas.openxmlformats.org/officeDocument/2006/relationships/hyperlink" Target="https://www.instagram.com/williams_tfxc/" TargetMode="External"/><Relationship Id="rId12786" Type="http://schemas.openxmlformats.org/officeDocument/2006/relationships/hyperlink" Target="https://twitter.com/pfeiffertrackxc" TargetMode="External"/><Relationship Id="rId10124" Type="http://schemas.openxmlformats.org/officeDocument/2006/relationships/hyperlink" Target="https://twitter.com/cuchicagotfxc" TargetMode="External"/><Relationship Id="rId11454" Type="http://schemas.openxmlformats.org/officeDocument/2006/relationships/hyperlink" Target="https://www.instagram.com/coach_barron/" TargetMode="External"/><Relationship Id="rId12785" Type="http://schemas.openxmlformats.org/officeDocument/2006/relationships/hyperlink" Target="https://www.instagram.com/pfeiffertrackxc/" TargetMode="External"/><Relationship Id="rId10121" Type="http://schemas.openxmlformats.org/officeDocument/2006/relationships/hyperlink" Target="https://www.facebook.com/CUCTrackXC/" TargetMode="External"/><Relationship Id="rId11453" Type="http://schemas.openxmlformats.org/officeDocument/2006/relationships/hyperlink" Target="https://twitter.com/williams_tfxc" TargetMode="External"/><Relationship Id="rId12784" Type="http://schemas.openxmlformats.org/officeDocument/2006/relationships/hyperlink" Target="https://www.facebook.com/fasterfartherfalcons" TargetMode="External"/><Relationship Id="rId10122" Type="http://schemas.openxmlformats.org/officeDocument/2006/relationships/hyperlink" Target="https://www.instagram.com/cuchicago_tfxc/" TargetMode="External"/><Relationship Id="rId11452" Type="http://schemas.openxmlformats.org/officeDocument/2006/relationships/hyperlink" Target="https://twitter.com/coachebarron" TargetMode="External"/><Relationship Id="rId12783" Type="http://schemas.openxmlformats.org/officeDocument/2006/relationships/hyperlink" Target="https://twitter.com/pfeiffertrackxc" TargetMode="External"/><Relationship Id="rId7319" Type="http://schemas.openxmlformats.org/officeDocument/2006/relationships/hyperlink" Target="https://www.instagram.com/regiscrosscountry/" TargetMode="External"/><Relationship Id="rId7318" Type="http://schemas.openxmlformats.org/officeDocument/2006/relationships/hyperlink" Target="https://www.facebook.com/regisxctrack/" TargetMode="External"/><Relationship Id="rId8649" Type="http://schemas.openxmlformats.org/officeDocument/2006/relationships/hyperlink" Target="https://www.facebook.com/MaloneUniversity/" TargetMode="External"/><Relationship Id="rId9970" Type="http://schemas.openxmlformats.org/officeDocument/2006/relationships/hyperlink" Target="https://twitter.com/berryxctf" TargetMode="External"/><Relationship Id="rId9971" Type="http://schemas.openxmlformats.org/officeDocument/2006/relationships/hyperlink" Target="https://www.facebook.com/BerryXCTF/" TargetMode="External"/><Relationship Id="rId8640" Type="http://schemas.openxmlformats.org/officeDocument/2006/relationships/hyperlink" Target="https://www.instagram.com/cedarvilletfxc/" TargetMode="External"/><Relationship Id="rId7313" Type="http://schemas.openxmlformats.org/officeDocument/2006/relationships/hyperlink" Target="https://www.instagram.com/regiscrosscountry/" TargetMode="External"/><Relationship Id="rId8644" Type="http://schemas.openxmlformats.org/officeDocument/2006/relationships/hyperlink" Target="https://www.instagram.com/moran_trackandfield/" TargetMode="External"/><Relationship Id="rId9976" Type="http://schemas.openxmlformats.org/officeDocument/2006/relationships/hyperlink" Target="https://twitter.com/covenantxctf" TargetMode="External"/><Relationship Id="rId7312" Type="http://schemas.openxmlformats.org/officeDocument/2006/relationships/hyperlink" Target="https://www.facebook.com/regisxctrack/" TargetMode="External"/><Relationship Id="rId8643" Type="http://schemas.openxmlformats.org/officeDocument/2006/relationships/hyperlink" Target="https://www.facebook.com/LECTFXC/" TargetMode="External"/><Relationship Id="rId9977" Type="http://schemas.openxmlformats.org/officeDocument/2006/relationships/hyperlink" Target="https://www.instagram.com/lovingthisworld/" TargetMode="External"/><Relationship Id="rId7311" Type="http://schemas.openxmlformats.org/officeDocument/2006/relationships/hyperlink" Target="https://twitter.com/regis_xctf" TargetMode="External"/><Relationship Id="rId8642" Type="http://schemas.openxmlformats.org/officeDocument/2006/relationships/hyperlink" Target="https://twitter.com/lecmenslax" TargetMode="External"/><Relationship Id="rId9978" Type="http://schemas.openxmlformats.org/officeDocument/2006/relationships/hyperlink" Target="https://www.instagram.com/covenantxc_track/" TargetMode="External"/><Relationship Id="rId7310" Type="http://schemas.openxmlformats.org/officeDocument/2006/relationships/hyperlink" Target="https://www.instagram.com/regiscrosscountry/" TargetMode="External"/><Relationship Id="rId8641" Type="http://schemas.openxmlformats.org/officeDocument/2006/relationships/hyperlink" Target="https://x.com/moranathperform" TargetMode="External"/><Relationship Id="rId9979" Type="http://schemas.openxmlformats.org/officeDocument/2006/relationships/hyperlink" Target="https://twitter.com/covenantxctf" TargetMode="External"/><Relationship Id="rId7317" Type="http://schemas.openxmlformats.org/officeDocument/2006/relationships/hyperlink" Target="https://twitter.com/regis_xctf" TargetMode="External"/><Relationship Id="rId8648" Type="http://schemas.openxmlformats.org/officeDocument/2006/relationships/hyperlink" Target="https://www.facebook.com/noah.chaplik.5/" TargetMode="External"/><Relationship Id="rId9972" Type="http://schemas.openxmlformats.org/officeDocument/2006/relationships/hyperlink" Target="https://www.instagram.com/berry_xctf/" TargetMode="External"/><Relationship Id="rId7316" Type="http://schemas.openxmlformats.org/officeDocument/2006/relationships/hyperlink" Target="https://www.instagram.com/regiscrosscountry/" TargetMode="External"/><Relationship Id="rId8647" Type="http://schemas.openxmlformats.org/officeDocument/2006/relationships/hyperlink" Target="https://twitter.com/runmalonexctf" TargetMode="External"/><Relationship Id="rId9973" Type="http://schemas.openxmlformats.org/officeDocument/2006/relationships/hyperlink" Target="https://twitter.com/covenantxctf" TargetMode="External"/><Relationship Id="rId7315" Type="http://schemas.openxmlformats.org/officeDocument/2006/relationships/hyperlink" Target="https://www.facebook.com/regisxctrack/" TargetMode="External"/><Relationship Id="rId8646" Type="http://schemas.openxmlformats.org/officeDocument/2006/relationships/hyperlink" Target="https://twitter.com/noellechaplik" TargetMode="External"/><Relationship Id="rId9974" Type="http://schemas.openxmlformats.org/officeDocument/2006/relationships/hyperlink" Target="https://www.instagram.com/covenantxc_track/" TargetMode="External"/><Relationship Id="rId7314" Type="http://schemas.openxmlformats.org/officeDocument/2006/relationships/hyperlink" Target="https://twitter.com/regis_xctf" TargetMode="External"/><Relationship Id="rId8645" Type="http://schemas.openxmlformats.org/officeDocument/2006/relationships/hyperlink" Target="https://www.instagram.com/lec_tfxc/" TargetMode="External"/><Relationship Id="rId9975" Type="http://schemas.openxmlformats.org/officeDocument/2006/relationships/hyperlink" Target="https://athletics.covenant.edu/sports/track-and-field?path=track" TargetMode="External"/><Relationship Id="rId7309" Type="http://schemas.openxmlformats.org/officeDocument/2006/relationships/hyperlink" Target="https://twitter.com/regis_xctf" TargetMode="External"/><Relationship Id="rId7308" Type="http://schemas.openxmlformats.org/officeDocument/2006/relationships/hyperlink" Target="https://www.instagram.com/msudenverxctf/" TargetMode="External"/><Relationship Id="rId8639" Type="http://schemas.openxmlformats.org/officeDocument/2006/relationships/hyperlink" Target="https://www.facebook.com/cedarvillemenscrosscountry/" TargetMode="External"/><Relationship Id="rId7307" Type="http://schemas.openxmlformats.org/officeDocument/2006/relationships/hyperlink" Target="https://www.facebook.com/msudenverxctf/" TargetMode="External"/><Relationship Id="rId8638" Type="http://schemas.openxmlformats.org/officeDocument/2006/relationships/hyperlink" Target="https://twitter.com/cedarvillexc" TargetMode="External"/><Relationship Id="rId9969" Type="http://schemas.openxmlformats.org/officeDocument/2006/relationships/hyperlink" Target="https://www.berryvikings.com/sports/mens-track-and-field" TargetMode="External"/><Relationship Id="rId9960" Type="http://schemas.openxmlformats.org/officeDocument/2006/relationships/hyperlink" Target="https://www.gallaudetathletics.com/sports/mtrack/index" TargetMode="External"/><Relationship Id="rId7302" Type="http://schemas.openxmlformats.org/officeDocument/2006/relationships/hyperlink" Target="https://www.instagram.com/msudenverxctf/" TargetMode="External"/><Relationship Id="rId8633" Type="http://schemas.openxmlformats.org/officeDocument/2006/relationships/hyperlink" Target="https://www.instagram.com/cedarvilletf/" TargetMode="External"/><Relationship Id="rId9965" Type="http://schemas.openxmlformats.org/officeDocument/2006/relationships/hyperlink" Target="https://twitter.com/berryxctf" TargetMode="External"/><Relationship Id="rId7301" Type="http://schemas.openxmlformats.org/officeDocument/2006/relationships/hyperlink" Target="https://www.facebook.com/msudenverxctf/" TargetMode="External"/><Relationship Id="rId8632" Type="http://schemas.openxmlformats.org/officeDocument/2006/relationships/hyperlink" Target="https://www.instagram.com/brittjohnson_wi/" TargetMode="External"/><Relationship Id="rId9966" Type="http://schemas.openxmlformats.org/officeDocument/2006/relationships/hyperlink" Target="https://www.facebook.com/BerryXCTF/" TargetMode="External"/><Relationship Id="rId7300" Type="http://schemas.openxmlformats.org/officeDocument/2006/relationships/hyperlink" Target="https://twitter.com/msudenverxctf" TargetMode="External"/><Relationship Id="rId8631" Type="http://schemas.openxmlformats.org/officeDocument/2006/relationships/hyperlink" Target="https://www.facebook.com/CedarvilleTF/" TargetMode="External"/><Relationship Id="rId9967" Type="http://schemas.openxmlformats.org/officeDocument/2006/relationships/hyperlink" Target="https://www.instagram.com/syverbren6/" TargetMode="External"/><Relationship Id="rId8630" Type="http://schemas.openxmlformats.org/officeDocument/2006/relationships/hyperlink" Target="https://x.com/cedarvilletf" TargetMode="External"/><Relationship Id="rId9968" Type="http://schemas.openxmlformats.org/officeDocument/2006/relationships/hyperlink" Target="https://www.instagram.com/berry_xctf/" TargetMode="External"/><Relationship Id="rId7306" Type="http://schemas.openxmlformats.org/officeDocument/2006/relationships/hyperlink" Target="https://twitter.com/msudenverxctf" TargetMode="External"/><Relationship Id="rId8637" Type="http://schemas.openxmlformats.org/officeDocument/2006/relationships/hyperlink" Target="https://twitter.com/orchard_paul" TargetMode="External"/><Relationship Id="rId9961" Type="http://schemas.openxmlformats.org/officeDocument/2006/relationships/hyperlink" Target="https://www.gallaudetathletics.com/sports/mtrack/index" TargetMode="External"/><Relationship Id="rId7305" Type="http://schemas.openxmlformats.org/officeDocument/2006/relationships/hyperlink" Target="https://www.instagram.com/msudenverxctf/" TargetMode="External"/><Relationship Id="rId8636" Type="http://schemas.openxmlformats.org/officeDocument/2006/relationships/hyperlink" Target="https://www.instagram.com/kittlemax/" TargetMode="External"/><Relationship Id="rId9962" Type="http://schemas.openxmlformats.org/officeDocument/2006/relationships/hyperlink" Target="https://www.gallaudetathletics.com/sports/mtrack/index" TargetMode="External"/><Relationship Id="rId7304" Type="http://schemas.openxmlformats.org/officeDocument/2006/relationships/hyperlink" Target="https://www.facebook.com/msudenverxctf/" TargetMode="External"/><Relationship Id="rId8635" Type="http://schemas.openxmlformats.org/officeDocument/2006/relationships/hyperlink" Target="https://www.facebook.com/max.kittle" TargetMode="External"/><Relationship Id="rId9963" Type="http://schemas.openxmlformats.org/officeDocument/2006/relationships/hyperlink" Target="https://www.berryvikings.com/sports/mens-track-and-field" TargetMode="External"/><Relationship Id="rId7303" Type="http://schemas.openxmlformats.org/officeDocument/2006/relationships/hyperlink" Target="https://twitter.com/msudenverxctf" TargetMode="External"/><Relationship Id="rId8634" Type="http://schemas.openxmlformats.org/officeDocument/2006/relationships/hyperlink" Target="https://twitter.com/dundeehurdler" TargetMode="External"/><Relationship Id="rId9964" Type="http://schemas.openxmlformats.org/officeDocument/2006/relationships/hyperlink" Target="https://twitter.com/coachlukesy" TargetMode="External"/><Relationship Id="rId6009" Type="http://schemas.openxmlformats.org/officeDocument/2006/relationships/hyperlink" Target="https://twitter.com/jalenwade4" TargetMode="External"/><Relationship Id="rId9990" Type="http://schemas.openxmlformats.org/officeDocument/2006/relationships/hyperlink" Target="https://twitter.com/emoryxctf" TargetMode="External"/><Relationship Id="rId9991" Type="http://schemas.openxmlformats.org/officeDocument/2006/relationships/hyperlink" Target="https://www.facebook.com/EmoryXCTF/" TargetMode="External"/><Relationship Id="rId9992" Type="http://schemas.openxmlformats.org/officeDocument/2006/relationships/hyperlink" Target="https://twitter.com/emoryxctf" TargetMode="External"/><Relationship Id="rId9993" Type="http://schemas.openxmlformats.org/officeDocument/2006/relationships/hyperlink" Target="https://www.facebook.com/EmoryXCTF/" TargetMode="External"/><Relationship Id="rId7331" Type="http://schemas.openxmlformats.org/officeDocument/2006/relationships/hyperlink" Target="https://www.instagram.com/coach_keith_vance/" TargetMode="External"/><Relationship Id="rId8662" Type="http://schemas.openxmlformats.org/officeDocument/2006/relationships/hyperlink" Target="https://www.instagram.com/zachfresenko/" TargetMode="External"/><Relationship Id="rId6000" Type="http://schemas.openxmlformats.org/officeDocument/2006/relationships/hyperlink" Target="https://www.facebook.com/UHCougarTF/" TargetMode="External"/><Relationship Id="rId7330" Type="http://schemas.openxmlformats.org/officeDocument/2006/relationships/hyperlink" Target="https://twitter.com/uccstrack" TargetMode="External"/><Relationship Id="rId8661" Type="http://schemas.openxmlformats.org/officeDocument/2006/relationships/hyperlink" Target="https://x.com/malonetrack" TargetMode="External"/><Relationship Id="rId8660" Type="http://schemas.openxmlformats.org/officeDocument/2006/relationships/hyperlink" Target="https://www.instagram.com/malonexctf/" TargetMode="External"/><Relationship Id="rId6003" Type="http://schemas.openxmlformats.org/officeDocument/2006/relationships/hyperlink" Target="https://www.facebook.com/jonny.tipton/" TargetMode="External"/><Relationship Id="rId7335" Type="http://schemas.openxmlformats.org/officeDocument/2006/relationships/hyperlink" Target="https://www.instagram.com/uccstrackandfield/" TargetMode="External"/><Relationship Id="rId8666" Type="http://schemas.openxmlformats.org/officeDocument/2006/relationships/hyperlink" Target="https://twitter.com/runmalonexctf" TargetMode="External"/><Relationship Id="rId9998" Type="http://schemas.openxmlformats.org/officeDocument/2006/relationships/hyperlink" Target="https://twitter.com/ogletf_xc" TargetMode="External"/><Relationship Id="rId6004" Type="http://schemas.openxmlformats.org/officeDocument/2006/relationships/hyperlink" Target="https://www.facebook.com/UHCougarTF/" TargetMode="External"/><Relationship Id="rId7334" Type="http://schemas.openxmlformats.org/officeDocument/2006/relationships/hyperlink" Target="https://twitter.com/uccstrack" TargetMode="External"/><Relationship Id="rId8665" Type="http://schemas.openxmlformats.org/officeDocument/2006/relationships/hyperlink" Target="https://www.instagram.com/malonexctf/" TargetMode="External"/><Relationship Id="rId9999" Type="http://schemas.openxmlformats.org/officeDocument/2006/relationships/hyperlink" Target="https://www.facebook.com/OgleTFXC/" TargetMode="External"/><Relationship Id="rId6001" Type="http://schemas.openxmlformats.org/officeDocument/2006/relationships/hyperlink" Target="https://www.instagram.com/uhcougartf/" TargetMode="External"/><Relationship Id="rId7333" Type="http://schemas.openxmlformats.org/officeDocument/2006/relationships/hyperlink" Target="https://twitter.com/jessicawithrow1" TargetMode="External"/><Relationship Id="rId8664" Type="http://schemas.openxmlformats.org/officeDocument/2006/relationships/hyperlink" Target="https://twitter.com/runmalonexctf" TargetMode="External"/><Relationship Id="rId6002" Type="http://schemas.openxmlformats.org/officeDocument/2006/relationships/hyperlink" Target="https://twitter.com/uhcougartf" TargetMode="External"/><Relationship Id="rId7332" Type="http://schemas.openxmlformats.org/officeDocument/2006/relationships/hyperlink" Target="https://www.instagram.com/uccstrackandfield/" TargetMode="External"/><Relationship Id="rId8663" Type="http://schemas.openxmlformats.org/officeDocument/2006/relationships/hyperlink" Target="https://www.instagram.com/malonexctf/" TargetMode="External"/><Relationship Id="rId6007" Type="http://schemas.openxmlformats.org/officeDocument/2006/relationships/hyperlink" Target="https://www.facebook.com/UHCougarTF/" TargetMode="External"/><Relationship Id="rId7339" Type="http://schemas.openxmlformats.org/officeDocument/2006/relationships/hyperlink" Target="https://www.instagram.com/uccstrackandfield/" TargetMode="External"/><Relationship Id="rId9994" Type="http://schemas.openxmlformats.org/officeDocument/2006/relationships/hyperlink" Target="https://www.instagram.com/LaGrange_XC/" TargetMode="External"/><Relationship Id="rId6008" Type="http://schemas.openxmlformats.org/officeDocument/2006/relationships/hyperlink" Target="https://www.instagram.com/uhcougartf/" TargetMode="External"/><Relationship Id="rId7338" Type="http://schemas.openxmlformats.org/officeDocument/2006/relationships/hyperlink" Target="https://twitter.com/uccstrack" TargetMode="External"/><Relationship Id="rId8669" Type="http://schemas.openxmlformats.org/officeDocument/2006/relationships/hyperlink" Target="https://x.com/odutfxc" TargetMode="External"/><Relationship Id="rId9995" Type="http://schemas.openxmlformats.org/officeDocument/2006/relationships/hyperlink" Target="https://twitter.com/ogletf_xc" TargetMode="External"/><Relationship Id="rId6005" Type="http://schemas.openxmlformats.org/officeDocument/2006/relationships/hyperlink" Target="https://www.instagram.com/uhcougartf/" TargetMode="External"/><Relationship Id="rId7337" Type="http://schemas.openxmlformats.org/officeDocument/2006/relationships/hyperlink" Target="https://www.instagram.com/uccstrackandfield/" TargetMode="External"/><Relationship Id="rId8668" Type="http://schemas.openxmlformats.org/officeDocument/2006/relationships/hyperlink" Target="https://www.instagram.com/malonexctf/" TargetMode="External"/><Relationship Id="rId9996" Type="http://schemas.openxmlformats.org/officeDocument/2006/relationships/hyperlink" Target="https://www.facebook.com/ogletfxc/" TargetMode="External"/><Relationship Id="rId6006" Type="http://schemas.openxmlformats.org/officeDocument/2006/relationships/hyperlink" Target="https://twitter.com/uhcougartf" TargetMode="External"/><Relationship Id="rId7336" Type="http://schemas.openxmlformats.org/officeDocument/2006/relationships/hyperlink" Target="https://twitter.com/uccstrack" TargetMode="External"/><Relationship Id="rId8667" Type="http://schemas.openxmlformats.org/officeDocument/2006/relationships/hyperlink" Target="https://www.facebook.com/MaloneUniversity/" TargetMode="External"/><Relationship Id="rId9997" Type="http://schemas.openxmlformats.org/officeDocument/2006/relationships/hyperlink" Target="https://www.instagram.com/ogletf_xc/" TargetMode="External"/><Relationship Id="rId7329" Type="http://schemas.openxmlformats.org/officeDocument/2006/relationships/hyperlink" Target="https://www.instagram.com/uccstrackandfield/" TargetMode="External"/><Relationship Id="rId9980" Type="http://schemas.openxmlformats.org/officeDocument/2006/relationships/hyperlink" Target="https://www.instagram.com/covenantxc_track/" TargetMode="External"/><Relationship Id="rId9981" Type="http://schemas.openxmlformats.org/officeDocument/2006/relationships/hyperlink" Target="https://twitter.com/coachlinh" TargetMode="External"/><Relationship Id="rId9982" Type="http://schemas.openxmlformats.org/officeDocument/2006/relationships/hyperlink" Target="https://twitter.com/emoryxctf" TargetMode="External"/><Relationship Id="rId7320" Type="http://schemas.openxmlformats.org/officeDocument/2006/relationships/hyperlink" Target="https://twitter.com/regis_xctf" TargetMode="External"/><Relationship Id="rId8651" Type="http://schemas.openxmlformats.org/officeDocument/2006/relationships/hyperlink" Target="https://twitter.com/runmalonexctf" TargetMode="External"/><Relationship Id="rId8650" Type="http://schemas.openxmlformats.org/officeDocument/2006/relationships/hyperlink" Target="https://www.instagram.com/malonexctf/" TargetMode="External"/><Relationship Id="rId7324" Type="http://schemas.openxmlformats.org/officeDocument/2006/relationships/hyperlink" Target="https://www.facebook.com/regisxctrack/" TargetMode="External"/><Relationship Id="rId8655" Type="http://schemas.openxmlformats.org/officeDocument/2006/relationships/hyperlink" Target="https://www.instagram.com/malonexctf/" TargetMode="External"/><Relationship Id="rId9987" Type="http://schemas.openxmlformats.org/officeDocument/2006/relationships/hyperlink" Target="https://www.facebook.com/emoryxctf/" TargetMode="External"/><Relationship Id="rId7323" Type="http://schemas.openxmlformats.org/officeDocument/2006/relationships/hyperlink" Target="https://twitter.com/regis_xctf" TargetMode="External"/><Relationship Id="rId8654" Type="http://schemas.openxmlformats.org/officeDocument/2006/relationships/hyperlink" Target="https://twitter.com/runmalonexctf" TargetMode="External"/><Relationship Id="rId9988" Type="http://schemas.openxmlformats.org/officeDocument/2006/relationships/hyperlink" Target="https://www.instagram.com/emoryxctf/" TargetMode="External"/><Relationship Id="rId7322" Type="http://schemas.openxmlformats.org/officeDocument/2006/relationships/hyperlink" Target="https://www.instagram.com/regiscrosscountry/" TargetMode="External"/><Relationship Id="rId8653" Type="http://schemas.openxmlformats.org/officeDocument/2006/relationships/hyperlink" Target="https://www.instagram.com/malonexctf/" TargetMode="External"/><Relationship Id="rId9989" Type="http://schemas.openxmlformats.org/officeDocument/2006/relationships/hyperlink" Target="https://twitter.com/jtfritsche3" TargetMode="External"/><Relationship Id="rId7321" Type="http://schemas.openxmlformats.org/officeDocument/2006/relationships/hyperlink" Target="https://www.facebook.com/regisxctrack/" TargetMode="External"/><Relationship Id="rId8652" Type="http://schemas.openxmlformats.org/officeDocument/2006/relationships/hyperlink" Target="https://www.facebook.com/malone.track/" TargetMode="External"/><Relationship Id="rId7328" Type="http://schemas.openxmlformats.org/officeDocument/2006/relationships/hyperlink" Target="https://www.facebook.com/uccstrackcoachross.fellows" TargetMode="External"/><Relationship Id="rId8659" Type="http://schemas.openxmlformats.org/officeDocument/2006/relationships/hyperlink" Target="https://twitter.com/runmalonexctf" TargetMode="External"/><Relationship Id="rId9983" Type="http://schemas.openxmlformats.org/officeDocument/2006/relationships/hyperlink" Target="https://www.facebook.com/EmoryXCTF/" TargetMode="External"/><Relationship Id="rId7327" Type="http://schemas.openxmlformats.org/officeDocument/2006/relationships/hyperlink" Target="https://twitter.com/uccstrack" TargetMode="External"/><Relationship Id="rId8658" Type="http://schemas.openxmlformats.org/officeDocument/2006/relationships/hyperlink" Target="https://www.instagram.com/malonexctf/" TargetMode="External"/><Relationship Id="rId9984" Type="http://schemas.openxmlformats.org/officeDocument/2006/relationships/hyperlink" Target="https://twitter.com/emoryxctf" TargetMode="External"/><Relationship Id="rId7326" Type="http://schemas.openxmlformats.org/officeDocument/2006/relationships/hyperlink" Target="https://www.instagram.com/regiscrosscountry/" TargetMode="External"/><Relationship Id="rId8657" Type="http://schemas.openxmlformats.org/officeDocument/2006/relationships/hyperlink" Target="https://www.facebook.com/MaloneUniversity/" TargetMode="External"/><Relationship Id="rId9985" Type="http://schemas.openxmlformats.org/officeDocument/2006/relationships/hyperlink" Target="https://www.facebook.com/EmoryXCTF/" TargetMode="External"/><Relationship Id="rId7325" Type="http://schemas.openxmlformats.org/officeDocument/2006/relationships/hyperlink" Target="https://www.instagram.com/thezevruns/" TargetMode="External"/><Relationship Id="rId8656" Type="http://schemas.openxmlformats.org/officeDocument/2006/relationships/hyperlink" Target="https://twitter.com/runmalonexctf" TargetMode="External"/><Relationship Id="rId9986" Type="http://schemas.openxmlformats.org/officeDocument/2006/relationships/hyperlink" Target="https://twitter.com/emoryxctf" TargetMode="External"/><Relationship Id="rId8608" Type="http://schemas.openxmlformats.org/officeDocument/2006/relationships/hyperlink" Target="https://twitter.com/AUTrackField" TargetMode="External"/><Relationship Id="rId8607" Type="http://schemas.openxmlformats.org/officeDocument/2006/relationships/hyperlink" Target="https://www.instagram.com/umaryxctf/" TargetMode="External"/><Relationship Id="rId8606" Type="http://schemas.openxmlformats.org/officeDocument/2006/relationships/hyperlink" Target="https://www.facebook.com/umaryxc/" TargetMode="External"/><Relationship Id="rId8605" Type="http://schemas.openxmlformats.org/officeDocument/2006/relationships/hyperlink" Target="https://twitter.com/umaryxctf" TargetMode="External"/><Relationship Id="rId9936" Type="http://schemas.openxmlformats.org/officeDocument/2006/relationships/hyperlink" Target="https://www.instagram.com/catholicu_xctf/" TargetMode="External"/><Relationship Id="rId9937" Type="http://schemas.openxmlformats.org/officeDocument/2006/relationships/hyperlink" Target="https://catholicathletics.com/sports/mtrack/index" TargetMode="External"/><Relationship Id="rId9938" Type="http://schemas.openxmlformats.org/officeDocument/2006/relationships/hyperlink" Target="https://twitter.com/catholicu_xctf" TargetMode="External"/><Relationship Id="rId8609" Type="http://schemas.openxmlformats.org/officeDocument/2006/relationships/hyperlink" Target="https://www.instagram.com/rach.richeson/" TargetMode="External"/><Relationship Id="rId9939" Type="http://schemas.openxmlformats.org/officeDocument/2006/relationships/hyperlink" Target="https://www.facebook.com/CatholicUXCTF/" TargetMode="External"/><Relationship Id="rId13928" Type="http://schemas.openxmlformats.org/officeDocument/2006/relationships/hyperlink" Target="https://twitter.com/uctfxc" TargetMode="External"/><Relationship Id="rId13929" Type="http://schemas.openxmlformats.org/officeDocument/2006/relationships/hyperlink" Target="https://www.facebook.com/BearsXCTandF/" TargetMode="External"/><Relationship Id="rId13924" Type="http://schemas.openxmlformats.org/officeDocument/2006/relationships/hyperlink" Target="https://twitter.com/uctfxc" TargetMode="External"/><Relationship Id="rId13925" Type="http://schemas.openxmlformats.org/officeDocument/2006/relationships/hyperlink" Target="https://www.facebook.com/BearsXCTandF/" TargetMode="External"/><Relationship Id="rId13926" Type="http://schemas.openxmlformats.org/officeDocument/2006/relationships/hyperlink" Target="https://www.instagram.com/uctfxc/" TargetMode="External"/><Relationship Id="rId13927" Type="http://schemas.openxmlformats.org/officeDocument/2006/relationships/hyperlink" Target="https://www.ursinusathletics.com/sports/mtrack/index" TargetMode="External"/><Relationship Id="rId13920" Type="http://schemas.openxmlformats.org/officeDocument/2006/relationships/hyperlink" Target="https://www.ursinusathletics.com/sports/mtrack/index" TargetMode="External"/><Relationship Id="rId13921" Type="http://schemas.openxmlformats.org/officeDocument/2006/relationships/hyperlink" Target="https://twitter.com/uctfxc" TargetMode="External"/><Relationship Id="rId13922" Type="http://schemas.openxmlformats.org/officeDocument/2006/relationships/hyperlink" Target="https://www.facebook.com/BearsXCTandF/" TargetMode="External"/><Relationship Id="rId13923" Type="http://schemas.openxmlformats.org/officeDocument/2006/relationships/hyperlink" Target="https://www.instagram.com/uctfxc/" TargetMode="External"/><Relationship Id="rId8600" Type="http://schemas.openxmlformats.org/officeDocument/2006/relationships/hyperlink" Target="https://www.facebook.com/umaryxc/" TargetMode="External"/><Relationship Id="rId9932" Type="http://schemas.openxmlformats.org/officeDocument/2006/relationships/hyperlink" Target="https://www.facebook.com/CatholicUXCTF/" TargetMode="External"/><Relationship Id="rId9933" Type="http://schemas.openxmlformats.org/officeDocument/2006/relationships/hyperlink" Target="https://www.instagram.com/catholicu_xctf/" TargetMode="External"/><Relationship Id="rId9934" Type="http://schemas.openxmlformats.org/officeDocument/2006/relationships/hyperlink" Target="https://twitter.com/catholicu_xctf" TargetMode="External"/><Relationship Id="rId9935" Type="http://schemas.openxmlformats.org/officeDocument/2006/relationships/hyperlink" Target="https://www.facebook.com/CatholicUXCTF/" TargetMode="External"/><Relationship Id="rId8604" Type="http://schemas.openxmlformats.org/officeDocument/2006/relationships/hyperlink" Target="https://www.instagram.com/umaryxctf/" TargetMode="External"/><Relationship Id="rId8603" Type="http://schemas.openxmlformats.org/officeDocument/2006/relationships/hyperlink" Target="https://www.facebook.com/umaryxc/" TargetMode="External"/><Relationship Id="rId8602" Type="http://schemas.openxmlformats.org/officeDocument/2006/relationships/hyperlink" Target="https://x.com/umaryxctf" TargetMode="External"/><Relationship Id="rId9930" Type="http://schemas.openxmlformats.org/officeDocument/2006/relationships/hyperlink" Target="https://www.instagram.com/catholicu_xctf/" TargetMode="External"/><Relationship Id="rId8601" Type="http://schemas.openxmlformats.org/officeDocument/2006/relationships/hyperlink" Target="https://www.instagram.com/umaryxctf/" TargetMode="External"/><Relationship Id="rId9931" Type="http://schemas.openxmlformats.org/officeDocument/2006/relationships/hyperlink" Target="https://twitter.com/catholicu_xctf" TargetMode="External"/><Relationship Id="rId9929" Type="http://schemas.openxmlformats.org/officeDocument/2006/relationships/hyperlink" Target="https://www.facebook.com/CatholicUXCTF/" TargetMode="External"/><Relationship Id="rId9925" Type="http://schemas.openxmlformats.org/officeDocument/2006/relationships/hyperlink" Target="https://www.instagram.com/coachtylerhochadel/" TargetMode="External"/><Relationship Id="rId9926" Type="http://schemas.openxmlformats.org/officeDocument/2006/relationships/hyperlink" Target="https://www.instagram.com/westconnxctf/" TargetMode="External"/><Relationship Id="rId9927" Type="http://schemas.openxmlformats.org/officeDocument/2006/relationships/hyperlink" Target="https://catholicathletics.com/sports/mtrack/index" TargetMode="External"/><Relationship Id="rId9928" Type="http://schemas.openxmlformats.org/officeDocument/2006/relationships/hyperlink" Target="https://twitter.com/catholicu_xctf" TargetMode="External"/><Relationship Id="rId12609" Type="http://schemas.openxmlformats.org/officeDocument/2006/relationships/hyperlink" Target="https://x.com/gwenshep_" TargetMode="External"/><Relationship Id="rId12608" Type="http://schemas.openxmlformats.org/officeDocument/2006/relationships/hyperlink" Target="https://www.instagram.com/geneseoxctf/" TargetMode="External"/><Relationship Id="rId13939" Type="http://schemas.openxmlformats.org/officeDocument/2006/relationships/hyperlink" Target="https://twitter.com/caseygreen9" TargetMode="External"/><Relationship Id="rId12603" Type="http://schemas.openxmlformats.org/officeDocument/2006/relationships/hyperlink" Target="https://www.instagram.com/geneseoxctf/" TargetMode="External"/><Relationship Id="rId13935" Type="http://schemas.openxmlformats.org/officeDocument/2006/relationships/hyperlink" Target="https://www.ursinusathletics.com/sports/mtrack/index" TargetMode="External"/><Relationship Id="rId12602" Type="http://schemas.openxmlformats.org/officeDocument/2006/relationships/hyperlink" Target="https://www.facebook.com/GeneseoTrackAndFieldGtf/" TargetMode="External"/><Relationship Id="rId13936" Type="http://schemas.openxmlformats.org/officeDocument/2006/relationships/hyperlink" Target="https://twitter.com/uctfxc" TargetMode="External"/><Relationship Id="rId12601" Type="http://schemas.openxmlformats.org/officeDocument/2006/relationships/hyperlink" Target="https://www.facebook.com/chris.popovici.7" TargetMode="External"/><Relationship Id="rId13937" Type="http://schemas.openxmlformats.org/officeDocument/2006/relationships/hyperlink" Target="https://www.facebook.com/BearsXCTandF/" TargetMode="External"/><Relationship Id="rId12600" Type="http://schemas.openxmlformats.org/officeDocument/2006/relationships/hyperlink" Target="https://twitter.com/sunygbelieve" TargetMode="External"/><Relationship Id="rId13938" Type="http://schemas.openxmlformats.org/officeDocument/2006/relationships/hyperlink" Target="https://www.instagram.com/uctfxc/" TargetMode="External"/><Relationship Id="rId12607" Type="http://schemas.openxmlformats.org/officeDocument/2006/relationships/hyperlink" Target="https://www.facebook.com/GeneseoTrackAndFieldGtf/" TargetMode="External"/><Relationship Id="rId13931" Type="http://schemas.openxmlformats.org/officeDocument/2006/relationships/hyperlink" Target="https://www.ursinusathletics.com/sports/mtrack/index" TargetMode="External"/><Relationship Id="rId12606" Type="http://schemas.openxmlformats.org/officeDocument/2006/relationships/hyperlink" Target="https://twitter.com/sunygbelieve" TargetMode="External"/><Relationship Id="rId13932" Type="http://schemas.openxmlformats.org/officeDocument/2006/relationships/hyperlink" Target="https://twitter.com/uctfxc" TargetMode="External"/><Relationship Id="rId12605" Type="http://schemas.openxmlformats.org/officeDocument/2006/relationships/hyperlink" Target="https://twitter.com/gxc_coachmrdan" TargetMode="External"/><Relationship Id="rId13933" Type="http://schemas.openxmlformats.org/officeDocument/2006/relationships/hyperlink" Target="https://www.facebook.com/BearsXCTandF/" TargetMode="External"/><Relationship Id="rId12604" Type="http://schemas.openxmlformats.org/officeDocument/2006/relationships/hyperlink" Target="https://geneseoknights.com/sports/mens-track-and-field" TargetMode="External"/><Relationship Id="rId13934" Type="http://schemas.openxmlformats.org/officeDocument/2006/relationships/hyperlink" Target="https://www.instagram.com/uctfxc/" TargetMode="External"/><Relationship Id="rId9921" Type="http://schemas.openxmlformats.org/officeDocument/2006/relationships/hyperlink" Target="https://www.facebook.com/westconnmsoc/" TargetMode="External"/><Relationship Id="rId9922" Type="http://schemas.openxmlformats.org/officeDocument/2006/relationships/hyperlink" Target="https://www.instagram.com/westconnxctf/" TargetMode="External"/><Relationship Id="rId9923" Type="http://schemas.openxmlformats.org/officeDocument/2006/relationships/hyperlink" Target="https://www.facebook.com/tyler.hochadel.5/" TargetMode="External"/><Relationship Id="rId9924" Type="http://schemas.openxmlformats.org/officeDocument/2006/relationships/hyperlink" Target="https://www.facebook.com/westconnmsoc/" TargetMode="External"/><Relationship Id="rId13930" Type="http://schemas.openxmlformats.org/officeDocument/2006/relationships/hyperlink" Target="https://www.instagram.com/uctfxc/" TargetMode="External"/><Relationship Id="rId9920" Type="http://schemas.openxmlformats.org/officeDocument/2006/relationships/hyperlink" Target="https://www.instagram.com/westconnxctf/" TargetMode="External"/><Relationship Id="rId8629" Type="http://schemas.openxmlformats.org/officeDocument/2006/relationships/hyperlink" Target="https://www.instagram.com/cedarvilletfxc/" TargetMode="External"/><Relationship Id="rId8628" Type="http://schemas.openxmlformats.org/officeDocument/2006/relationships/hyperlink" Target="https://www.facebook.com/cedarvillemenscrosscountry/" TargetMode="External"/><Relationship Id="rId8627" Type="http://schemas.openxmlformats.org/officeDocument/2006/relationships/hyperlink" Target="https://twitter.com/cedarvillexc" TargetMode="External"/><Relationship Id="rId9958" Type="http://schemas.openxmlformats.org/officeDocument/2006/relationships/hyperlink" Target="https://www.facebook.com/byron.moore.984" TargetMode="External"/><Relationship Id="rId9959" Type="http://schemas.openxmlformats.org/officeDocument/2006/relationships/hyperlink" Target="https://www.instagram.com/mooreaboutcoach/" TargetMode="External"/><Relationship Id="rId13906" Type="http://schemas.openxmlformats.org/officeDocument/2006/relationships/hyperlink" Target="https://twitter.com/scranton_xctf" TargetMode="External"/><Relationship Id="rId13907" Type="http://schemas.openxmlformats.org/officeDocument/2006/relationships/hyperlink" Target="https://www.facebook.com/ScrantonXCTF/" TargetMode="External"/><Relationship Id="rId13908" Type="http://schemas.openxmlformats.org/officeDocument/2006/relationships/hyperlink" Target="https://twitter.com/scranton_xctf" TargetMode="External"/><Relationship Id="rId13909" Type="http://schemas.openxmlformats.org/officeDocument/2006/relationships/hyperlink" Target="https://www.facebook.com/ScrantonXCTF/" TargetMode="External"/><Relationship Id="rId13902" Type="http://schemas.openxmlformats.org/officeDocument/2006/relationships/hyperlink" Target="https://athletics.scranton.edu/sports/mtrack/index" TargetMode="External"/><Relationship Id="rId13903" Type="http://schemas.openxmlformats.org/officeDocument/2006/relationships/hyperlink" Target="https://twitter.com/scranton_xctf" TargetMode="External"/><Relationship Id="rId13904" Type="http://schemas.openxmlformats.org/officeDocument/2006/relationships/hyperlink" Target="https://www.facebook.com/ScrantonXCTF/" TargetMode="External"/><Relationship Id="rId13905" Type="http://schemas.openxmlformats.org/officeDocument/2006/relationships/hyperlink" Target="https://athletics.scranton.edu/sports/mtrack/index" TargetMode="External"/><Relationship Id="rId13900" Type="http://schemas.openxmlformats.org/officeDocument/2006/relationships/hyperlink" Target="https://www.facebook.com/scrantonxctf/" TargetMode="External"/><Relationship Id="rId13901" Type="http://schemas.openxmlformats.org/officeDocument/2006/relationships/hyperlink" Target="https://www.instagram.com/scranton_xctf/" TargetMode="External"/><Relationship Id="rId8622" Type="http://schemas.openxmlformats.org/officeDocument/2006/relationships/hyperlink" Target="https://www.instagram.com/au_xc_tf/" TargetMode="External"/><Relationship Id="rId9954" Type="http://schemas.openxmlformats.org/officeDocument/2006/relationships/hyperlink" Target="https://twitter.com/catholicu_xctf" TargetMode="External"/><Relationship Id="rId8621" Type="http://schemas.openxmlformats.org/officeDocument/2006/relationships/hyperlink" Target="https://www.instagram.com/l0gansharpe/" TargetMode="External"/><Relationship Id="rId9955" Type="http://schemas.openxmlformats.org/officeDocument/2006/relationships/hyperlink" Target="https://www.facebook.com/CatholicUXCTF/" TargetMode="External"/><Relationship Id="rId8620" Type="http://schemas.openxmlformats.org/officeDocument/2006/relationships/hyperlink" Target="https://www.facebook.com/Lake-Erie-College-Track-and-Field-305356306223190/" TargetMode="External"/><Relationship Id="rId9956" Type="http://schemas.openxmlformats.org/officeDocument/2006/relationships/hyperlink" Target="https://www.instagram.com/catholicu_xctf/" TargetMode="External"/><Relationship Id="rId9957" Type="http://schemas.openxmlformats.org/officeDocument/2006/relationships/hyperlink" Target="https://www.gallaudetathletics.com/sports/mtrack/index" TargetMode="External"/><Relationship Id="rId8626" Type="http://schemas.openxmlformats.org/officeDocument/2006/relationships/hyperlink" Target="https://www.instagram.com/au_xc_tf/" TargetMode="External"/><Relationship Id="rId9950" Type="http://schemas.openxmlformats.org/officeDocument/2006/relationships/hyperlink" Target="https://twitter.com/catholicu_xctf" TargetMode="External"/><Relationship Id="rId8625" Type="http://schemas.openxmlformats.org/officeDocument/2006/relationships/hyperlink" Target="https://www.facebook.com/jacob.h.sussman" TargetMode="External"/><Relationship Id="rId9951" Type="http://schemas.openxmlformats.org/officeDocument/2006/relationships/hyperlink" Target="https://www.facebook.com/CatholicUXCTF/" TargetMode="External"/><Relationship Id="rId8624" Type="http://schemas.openxmlformats.org/officeDocument/2006/relationships/hyperlink" Target="https://twitter.com/autrackfield" TargetMode="External"/><Relationship Id="rId9952" Type="http://schemas.openxmlformats.org/officeDocument/2006/relationships/hyperlink" Target="https://www.instagram.com/catholicu_xctf/" TargetMode="External"/><Relationship Id="rId8623" Type="http://schemas.openxmlformats.org/officeDocument/2006/relationships/hyperlink" Target="https://www.instagram.com/au_xc_tf/" TargetMode="External"/><Relationship Id="rId9953" Type="http://schemas.openxmlformats.org/officeDocument/2006/relationships/hyperlink" Target="https://catholicathletics.com/sports/mtrack/index" TargetMode="External"/><Relationship Id="rId8619" Type="http://schemas.openxmlformats.org/officeDocument/2006/relationships/hyperlink" Target="https://twitter.com/autrackfield" TargetMode="External"/><Relationship Id="rId8618" Type="http://schemas.openxmlformats.org/officeDocument/2006/relationships/hyperlink" Target="https://twitter.com/l0gan_sharpe" TargetMode="External"/><Relationship Id="rId8617" Type="http://schemas.openxmlformats.org/officeDocument/2006/relationships/hyperlink" Target="https://www.instagram.com/au_xc_tf/" TargetMode="External"/><Relationship Id="rId8616" Type="http://schemas.openxmlformats.org/officeDocument/2006/relationships/hyperlink" Target="https://www.facebook.com/kurt.roberts.5/" TargetMode="External"/><Relationship Id="rId9947" Type="http://schemas.openxmlformats.org/officeDocument/2006/relationships/hyperlink" Target="https://twitter.com/catholicu_xctf" TargetMode="External"/><Relationship Id="rId9948" Type="http://schemas.openxmlformats.org/officeDocument/2006/relationships/hyperlink" Target="https://www.facebook.com/CatholicUXCTF/" TargetMode="External"/><Relationship Id="rId9949" Type="http://schemas.openxmlformats.org/officeDocument/2006/relationships/hyperlink" Target="https://www.instagram.com/catholicu_xctf/" TargetMode="External"/><Relationship Id="rId13917" Type="http://schemas.openxmlformats.org/officeDocument/2006/relationships/hyperlink" Target="https://twitter.com/uctfxc" TargetMode="External"/><Relationship Id="rId13918" Type="http://schemas.openxmlformats.org/officeDocument/2006/relationships/hyperlink" Target="https://www.facebook.com/BearsXCTandF/" TargetMode="External"/><Relationship Id="rId13919" Type="http://schemas.openxmlformats.org/officeDocument/2006/relationships/hyperlink" Target="https://www.instagram.com/uctfxc/" TargetMode="External"/><Relationship Id="rId13913" Type="http://schemas.openxmlformats.org/officeDocument/2006/relationships/hyperlink" Target="https://www.ursinusathletics.com/sports/mtrack/index" TargetMode="External"/><Relationship Id="rId13914" Type="http://schemas.openxmlformats.org/officeDocument/2006/relationships/hyperlink" Target="https://twitter.com/uctfxc" TargetMode="External"/><Relationship Id="rId13915" Type="http://schemas.openxmlformats.org/officeDocument/2006/relationships/hyperlink" Target="https://www.facebook.com/BearsXCTandF/" TargetMode="External"/><Relationship Id="rId13916" Type="http://schemas.openxmlformats.org/officeDocument/2006/relationships/hyperlink" Target="https://www.instagram.com/uctfxc/" TargetMode="External"/><Relationship Id="rId13910" Type="http://schemas.openxmlformats.org/officeDocument/2006/relationships/hyperlink" Target="https://www.instagram.com/scranton_xctf/" TargetMode="External"/><Relationship Id="rId13911" Type="http://schemas.openxmlformats.org/officeDocument/2006/relationships/hyperlink" Target="https://athletics.scranton.edu/sports/mtrack/index" TargetMode="External"/><Relationship Id="rId13912" Type="http://schemas.openxmlformats.org/officeDocument/2006/relationships/hyperlink" Target="https://twitter.com/scranton_xctf" TargetMode="External"/><Relationship Id="rId8611" Type="http://schemas.openxmlformats.org/officeDocument/2006/relationships/hyperlink" Target="https://twitter.com/AUTrackField" TargetMode="External"/><Relationship Id="rId9943" Type="http://schemas.openxmlformats.org/officeDocument/2006/relationships/hyperlink" Target="https://twitter.com/catholicu_xctf" TargetMode="External"/><Relationship Id="rId8610" Type="http://schemas.openxmlformats.org/officeDocument/2006/relationships/hyperlink" Target="https://www.instagram.com/au_xc_tf/" TargetMode="External"/><Relationship Id="rId9944" Type="http://schemas.openxmlformats.org/officeDocument/2006/relationships/hyperlink" Target="https://www.facebook.com/CatholicUXCTF/" TargetMode="External"/><Relationship Id="rId9945" Type="http://schemas.openxmlformats.org/officeDocument/2006/relationships/hyperlink" Target="https://www.instagram.com/catholicu_xctf/" TargetMode="External"/><Relationship Id="rId9946" Type="http://schemas.openxmlformats.org/officeDocument/2006/relationships/hyperlink" Target="https://catholicathletics.com/sports/mtrack/index" TargetMode="External"/><Relationship Id="rId8615" Type="http://schemas.openxmlformats.org/officeDocument/2006/relationships/hyperlink" Target="https://x.com/autrackfield" TargetMode="External"/><Relationship Id="rId8614" Type="http://schemas.openxmlformats.org/officeDocument/2006/relationships/hyperlink" Target="https://x.com/kurt_roberts70" TargetMode="External"/><Relationship Id="rId9940" Type="http://schemas.openxmlformats.org/officeDocument/2006/relationships/hyperlink" Target="https://www.instagram.com/catholicu_xctf/" TargetMode="External"/><Relationship Id="rId8613" Type="http://schemas.openxmlformats.org/officeDocument/2006/relationships/hyperlink" Target="https://www.instagram.com/au_xc_tf/" TargetMode="External"/><Relationship Id="rId9941" Type="http://schemas.openxmlformats.org/officeDocument/2006/relationships/hyperlink" Target="https://catholicathletics.com/sports/mtrack/index" TargetMode="External"/><Relationship Id="rId8612" Type="http://schemas.openxmlformats.org/officeDocument/2006/relationships/hyperlink" Target="https://www.instagram.com/au_xc_tf/" TargetMode="External"/><Relationship Id="rId9942" Type="http://schemas.openxmlformats.org/officeDocument/2006/relationships/hyperlink" Target="https://twitter.com/steverahn17" TargetMode="External"/><Relationship Id="rId6061" Type="http://schemas.openxmlformats.org/officeDocument/2006/relationships/hyperlink" Target="https://www.facebook.com/john.sauerhage" TargetMode="External"/><Relationship Id="rId7393" Type="http://schemas.openxmlformats.org/officeDocument/2006/relationships/hyperlink" Target="https://twitter.com/GBCTF" TargetMode="External"/><Relationship Id="rId6062" Type="http://schemas.openxmlformats.org/officeDocument/2006/relationships/hyperlink" Target="https://www.facebook.com/UtaTrackAndField/" TargetMode="External"/><Relationship Id="rId7392" Type="http://schemas.openxmlformats.org/officeDocument/2006/relationships/hyperlink" Target="https://www.instagram.com/gbctf/" TargetMode="External"/><Relationship Id="rId7391" Type="http://schemas.openxmlformats.org/officeDocument/2006/relationships/hyperlink" Target="https://www.facebook.com/GBCTF/" TargetMode="External"/><Relationship Id="rId6060" Type="http://schemas.openxmlformats.org/officeDocument/2006/relationships/hyperlink" Target="https://twitter.com/utamavstfxc" TargetMode="External"/><Relationship Id="rId7390" Type="http://schemas.openxmlformats.org/officeDocument/2006/relationships/hyperlink" Target="https://twitter.com/GBCTF" TargetMode="External"/><Relationship Id="rId6065" Type="http://schemas.openxmlformats.org/officeDocument/2006/relationships/hyperlink" Target="https://twitter.com/utamavstfxc" TargetMode="External"/><Relationship Id="rId7397" Type="http://schemas.openxmlformats.org/officeDocument/2006/relationships/hyperlink" Target="https://www.facebook.com/groups/145446212173578/?locale=uk_UA" TargetMode="External"/><Relationship Id="rId6066" Type="http://schemas.openxmlformats.org/officeDocument/2006/relationships/hyperlink" Target="https://www.facebook.com/CoachJordanDurham/" TargetMode="External"/><Relationship Id="rId7396" Type="http://schemas.openxmlformats.org/officeDocument/2006/relationships/hyperlink" Target="https://twitter.com/wilmutrack" TargetMode="External"/><Relationship Id="rId6063" Type="http://schemas.openxmlformats.org/officeDocument/2006/relationships/hyperlink" Target="https://www.instagram.com/utamavsmbb/" TargetMode="External"/><Relationship Id="rId7395" Type="http://schemas.openxmlformats.org/officeDocument/2006/relationships/hyperlink" Target="https://www.instagram.com/gbctf/" TargetMode="External"/><Relationship Id="rId6064" Type="http://schemas.openxmlformats.org/officeDocument/2006/relationships/hyperlink" Target="https://twitter.com/dka_rerun_4" TargetMode="External"/><Relationship Id="rId7394" Type="http://schemas.openxmlformats.org/officeDocument/2006/relationships/hyperlink" Target="https://www.facebook.com/GBCTF/" TargetMode="External"/><Relationship Id="rId6069" Type="http://schemas.openxmlformats.org/officeDocument/2006/relationships/hyperlink" Target="https://twitter.com/utamavstfxc" TargetMode="External"/><Relationship Id="rId6067" Type="http://schemas.openxmlformats.org/officeDocument/2006/relationships/hyperlink" Target="https://www.facebook.com/UtaTrackAndField/" TargetMode="External"/><Relationship Id="rId7399" Type="http://schemas.openxmlformats.org/officeDocument/2006/relationships/hyperlink" Target="https://twitter.com/westycounselor" TargetMode="External"/><Relationship Id="rId6068" Type="http://schemas.openxmlformats.org/officeDocument/2006/relationships/hyperlink" Target="https://www.instagram.com/utamavsmbb/" TargetMode="External"/><Relationship Id="rId7398" Type="http://schemas.openxmlformats.org/officeDocument/2006/relationships/hyperlink" Target="https://www.instagram.com/wilmutf/" TargetMode="External"/><Relationship Id="rId6050" Type="http://schemas.openxmlformats.org/officeDocument/2006/relationships/hyperlink" Target="https://www.facebook.com/MeanGreenTrack/" TargetMode="External"/><Relationship Id="rId7382" Type="http://schemas.openxmlformats.org/officeDocument/2006/relationships/hyperlink" Target="https://twitter.com/UNewHavenXCTF" TargetMode="External"/><Relationship Id="rId6051" Type="http://schemas.openxmlformats.org/officeDocument/2006/relationships/hyperlink" Target="https://www.instagram.com/meangreentrack/" TargetMode="External"/><Relationship Id="rId7381" Type="http://schemas.openxmlformats.org/officeDocument/2006/relationships/hyperlink" Target="https://www.instagram.com/unhtf/" TargetMode="External"/><Relationship Id="rId7380" Type="http://schemas.openxmlformats.org/officeDocument/2006/relationships/hyperlink" Target="https://www.facebook.com/UNewHavenXCTF/" TargetMode="External"/><Relationship Id="rId6054" Type="http://schemas.openxmlformats.org/officeDocument/2006/relationships/hyperlink" Target="https://www.instagram.com/meangreentrack/" TargetMode="External"/><Relationship Id="rId7386" Type="http://schemas.openxmlformats.org/officeDocument/2006/relationships/hyperlink" Target="https://twitter.com/GBCTF" TargetMode="External"/><Relationship Id="rId6055" Type="http://schemas.openxmlformats.org/officeDocument/2006/relationships/hyperlink" Target="https://twitter.com/meangreentrack" TargetMode="External"/><Relationship Id="rId7385" Type="http://schemas.openxmlformats.org/officeDocument/2006/relationships/hyperlink" Target="https://www.instagram.com/gbctf/" TargetMode="External"/><Relationship Id="rId6052" Type="http://schemas.openxmlformats.org/officeDocument/2006/relationships/hyperlink" Target="https://twitter.com/meangreentrack" TargetMode="External"/><Relationship Id="rId7384" Type="http://schemas.openxmlformats.org/officeDocument/2006/relationships/hyperlink" Target="https://www.instagram.com/unewhavenxctf/" TargetMode="External"/><Relationship Id="rId6053" Type="http://schemas.openxmlformats.org/officeDocument/2006/relationships/hyperlink" Target="https://www.facebook.com/MeanGreenTrack/" TargetMode="External"/><Relationship Id="rId7383" Type="http://schemas.openxmlformats.org/officeDocument/2006/relationships/hyperlink" Target="https://www.facebook.com/UNewHavenXCTF/" TargetMode="External"/><Relationship Id="rId6058" Type="http://schemas.openxmlformats.org/officeDocument/2006/relationships/hyperlink" Target="https://www.instagram.com/meangreentrack/" TargetMode="External"/><Relationship Id="rId6059" Type="http://schemas.openxmlformats.org/officeDocument/2006/relationships/hyperlink" Target="https://twitter.com/jsauerhage" TargetMode="External"/><Relationship Id="rId7389" Type="http://schemas.openxmlformats.org/officeDocument/2006/relationships/hyperlink" Target="https://twitter.com/theandrewhorn" TargetMode="External"/><Relationship Id="rId6056" Type="http://schemas.openxmlformats.org/officeDocument/2006/relationships/hyperlink" Target="https://www.facebook.com/MeanGreenTrack/" TargetMode="External"/><Relationship Id="rId7388" Type="http://schemas.openxmlformats.org/officeDocument/2006/relationships/hyperlink" Target="https://www.instagram.com/gbctf/" TargetMode="External"/><Relationship Id="rId6057" Type="http://schemas.openxmlformats.org/officeDocument/2006/relationships/hyperlink" Target="https://www.instagram.com/easteb22/" TargetMode="External"/><Relationship Id="rId7387" Type="http://schemas.openxmlformats.org/officeDocument/2006/relationships/hyperlink" Target="https://www.facebook.com/GBCTF/" TargetMode="External"/><Relationship Id="rId6090" Type="http://schemas.openxmlformats.org/officeDocument/2006/relationships/hyperlink" Target="https://www.facebook.com/teneventer" TargetMode="External"/><Relationship Id="rId6091" Type="http://schemas.openxmlformats.org/officeDocument/2006/relationships/hyperlink" Target="https://www.instagram.com/teneventer/" TargetMode="External"/><Relationship Id="rId6083" Type="http://schemas.openxmlformats.org/officeDocument/2006/relationships/hyperlink" Target="https://twitter.com/steffinmccarter" TargetMode="External"/><Relationship Id="rId6084" Type="http://schemas.openxmlformats.org/officeDocument/2006/relationships/hyperlink" Target="https://twitter.com/texastfxc" TargetMode="External"/><Relationship Id="rId6081" Type="http://schemas.openxmlformats.org/officeDocument/2006/relationships/hyperlink" Target="https://facebook.com/Stephen-F-Austin-Cross-Country-Track-117458889691/" TargetMode="External"/><Relationship Id="rId6082" Type="http://schemas.openxmlformats.org/officeDocument/2006/relationships/hyperlink" Target="https://www.instagram.com/sfatfxc/" TargetMode="External"/><Relationship Id="rId6087" Type="http://schemas.openxmlformats.org/officeDocument/2006/relationships/hyperlink" Target="https://twitter.com/texastfxc" TargetMode="External"/><Relationship Id="rId6088" Type="http://schemas.openxmlformats.org/officeDocument/2006/relationships/hyperlink" Target="https://www.instagram.com/texaslonghorns/" TargetMode="External"/><Relationship Id="rId6085" Type="http://schemas.openxmlformats.org/officeDocument/2006/relationships/hyperlink" Target="https://www.instagram.com/texaslonghorns/" TargetMode="External"/><Relationship Id="rId6086" Type="http://schemas.openxmlformats.org/officeDocument/2006/relationships/hyperlink" Target="https://twitter.com/coach_floknows" TargetMode="External"/><Relationship Id="rId6089" Type="http://schemas.openxmlformats.org/officeDocument/2006/relationships/hyperlink" Target="https://twitter.com/texastfxc" TargetMode="External"/><Relationship Id="rId6080" Type="http://schemas.openxmlformats.org/officeDocument/2006/relationships/hyperlink" Target="https://twitter.com/sfa_tfxc" TargetMode="External"/><Relationship Id="rId6072" Type="http://schemas.openxmlformats.org/officeDocument/2006/relationships/hyperlink" Target="https://www.instagram.com/utamavsmbb/" TargetMode="External"/><Relationship Id="rId6073" Type="http://schemas.openxmlformats.org/officeDocument/2006/relationships/hyperlink" Target="https://twitter.com/utamavstfxc" TargetMode="External"/><Relationship Id="rId6070" Type="http://schemas.openxmlformats.org/officeDocument/2006/relationships/hyperlink" Target="https://www.facebook.com/bbergere" TargetMode="External"/><Relationship Id="rId6071" Type="http://schemas.openxmlformats.org/officeDocument/2006/relationships/hyperlink" Target="https://www.facebook.com/UtaTrackAndField/" TargetMode="External"/><Relationship Id="rId6076" Type="http://schemas.openxmlformats.org/officeDocument/2006/relationships/hyperlink" Target="https://twitter.com/lizcomposto" TargetMode="External"/><Relationship Id="rId6077" Type="http://schemas.openxmlformats.org/officeDocument/2006/relationships/hyperlink" Target="https://twitter.com/utamavstfxc" TargetMode="External"/><Relationship Id="rId6074" Type="http://schemas.openxmlformats.org/officeDocument/2006/relationships/hyperlink" Target="https://www.facebook.com/UtaTrackAndField/" TargetMode="External"/><Relationship Id="rId6075" Type="http://schemas.openxmlformats.org/officeDocument/2006/relationships/hyperlink" Target="https://www.instagram.com/utamavsmbb/" TargetMode="External"/><Relationship Id="rId6078" Type="http://schemas.openxmlformats.org/officeDocument/2006/relationships/hyperlink" Target="https://www.facebook.com/UtaTrackAndField/" TargetMode="External"/><Relationship Id="rId6079" Type="http://schemas.openxmlformats.org/officeDocument/2006/relationships/hyperlink" Target="https://www.instagram.com/utamavsmbb/" TargetMode="External"/><Relationship Id="rId8680" Type="http://schemas.openxmlformats.org/officeDocument/2006/relationships/hyperlink" Target="https://twitter.com/tiffinxctf" TargetMode="External"/><Relationship Id="rId6021" Type="http://schemas.openxmlformats.org/officeDocument/2006/relationships/hyperlink" Target="https://www.instagram.com/uhcougartf/" TargetMode="External"/><Relationship Id="rId7353" Type="http://schemas.openxmlformats.org/officeDocument/2006/relationships/hyperlink" Target="https://www.instagram.com/scsu_xctf/" TargetMode="External"/><Relationship Id="rId8684" Type="http://schemas.openxmlformats.org/officeDocument/2006/relationships/hyperlink" Target="https://twitter.com/tiffinxctf" TargetMode="External"/><Relationship Id="rId6022" Type="http://schemas.openxmlformats.org/officeDocument/2006/relationships/hyperlink" Target="https://twitter.com/aferr48andrew" TargetMode="External"/><Relationship Id="rId7352" Type="http://schemas.openxmlformats.org/officeDocument/2006/relationships/hyperlink" Target="https://www.instagram.com/bnill/" TargetMode="External"/><Relationship Id="rId8683" Type="http://schemas.openxmlformats.org/officeDocument/2006/relationships/hyperlink" Target="https://twitter.com/markdelmonaco" TargetMode="External"/><Relationship Id="rId7351" Type="http://schemas.openxmlformats.org/officeDocument/2006/relationships/hyperlink" Target="https://twitter.com/scsu_xctf" TargetMode="External"/><Relationship Id="rId8682" Type="http://schemas.openxmlformats.org/officeDocument/2006/relationships/hyperlink" Target="https://www.instagram.com/tiffinxctf/" TargetMode="External"/><Relationship Id="rId6020" Type="http://schemas.openxmlformats.org/officeDocument/2006/relationships/hyperlink" Target="https://www.instagram.com/slayvion_/" TargetMode="External"/><Relationship Id="rId7350" Type="http://schemas.openxmlformats.org/officeDocument/2006/relationships/hyperlink" Target="https://twitter.com/brian_nill" TargetMode="External"/><Relationship Id="rId8681" Type="http://schemas.openxmlformats.org/officeDocument/2006/relationships/hyperlink" Target="https://www.facebook.com/profile.php?id=100071051959874" TargetMode="External"/><Relationship Id="rId6025" Type="http://schemas.openxmlformats.org/officeDocument/2006/relationships/hyperlink" Target="https://www.instagram.com/uhcougartf/" TargetMode="External"/><Relationship Id="rId7357" Type="http://schemas.openxmlformats.org/officeDocument/2006/relationships/hyperlink" Target="https://www.instagram.com/scsu_xctf/" TargetMode="External"/><Relationship Id="rId8688" Type="http://schemas.openxmlformats.org/officeDocument/2006/relationships/hyperlink" Target="https://www.facebook.com/adam.pennington.9" TargetMode="External"/><Relationship Id="rId6026" Type="http://schemas.openxmlformats.org/officeDocument/2006/relationships/hyperlink" Target="https://twitter.com/uhcougartf" TargetMode="External"/><Relationship Id="rId7356" Type="http://schemas.openxmlformats.org/officeDocument/2006/relationships/hyperlink" Target="https://twitter.com/scsu_xctf" TargetMode="External"/><Relationship Id="rId8687" Type="http://schemas.openxmlformats.org/officeDocument/2006/relationships/hyperlink" Target="https://twitter.com/tiffinxctf" TargetMode="External"/><Relationship Id="rId6023" Type="http://schemas.openxmlformats.org/officeDocument/2006/relationships/hyperlink" Target="https://twitter.com/uhcougartf" TargetMode="External"/><Relationship Id="rId7355" Type="http://schemas.openxmlformats.org/officeDocument/2006/relationships/hyperlink" Target="https://www.instagram.com/scsu_xctf/" TargetMode="External"/><Relationship Id="rId8686" Type="http://schemas.openxmlformats.org/officeDocument/2006/relationships/hyperlink" Target="https://twitter.com/coach_adamp" TargetMode="External"/><Relationship Id="rId6024" Type="http://schemas.openxmlformats.org/officeDocument/2006/relationships/hyperlink" Target="https://www.facebook.com/UHCougarTF/" TargetMode="External"/><Relationship Id="rId7354" Type="http://schemas.openxmlformats.org/officeDocument/2006/relationships/hyperlink" Target="https://twitter.com/scsu_xctf" TargetMode="External"/><Relationship Id="rId8685" Type="http://schemas.openxmlformats.org/officeDocument/2006/relationships/hyperlink" Target="https://www.instagram.com/tiffinxctf/" TargetMode="External"/><Relationship Id="rId6029" Type="http://schemas.openxmlformats.org/officeDocument/2006/relationships/hyperlink" Target="https://www.instagram.com/uhcougartf/" TargetMode="External"/><Relationship Id="rId6027" Type="http://schemas.openxmlformats.org/officeDocument/2006/relationships/hyperlink" Target="https://www.facebook.com/UHCougarTF/" TargetMode="External"/><Relationship Id="rId7359" Type="http://schemas.openxmlformats.org/officeDocument/2006/relationships/hyperlink" Target="https://twitter.com/scsu_xctf" TargetMode="External"/><Relationship Id="rId6028" Type="http://schemas.openxmlformats.org/officeDocument/2006/relationships/hyperlink" Target="https://www.instagram.com/claire_meyer44/" TargetMode="External"/><Relationship Id="rId7358" Type="http://schemas.openxmlformats.org/officeDocument/2006/relationships/hyperlink" Target="https://twitter.com/danlabb05" TargetMode="External"/><Relationship Id="rId8689" Type="http://schemas.openxmlformats.org/officeDocument/2006/relationships/hyperlink" Target="https://www.facebook.com/profile.php?id=100071051959874" TargetMode="External"/><Relationship Id="rId6010" Type="http://schemas.openxmlformats.org/officeDocument/2006/relationships/hyperlink" Target="https://twitter.com/uhcougartf" TargetMode="External"/><Relationship Id="rId7342" Type="http://schemas.openxmlformats.org/officeDocument/2006/relationships/hyperlink" Target="https://www.instagram.com/the_coach_b_/" TargetMode="External"/><Relationship Id="rId8673" Type="http://schemas.openxmlformats.org/officeDocument/2006/relationships/hyperlink" Target="https://www.instagram.com/odutfxc/" TargetMode="External"/><Relationship Id="rId6011" Type="http://schemas.openxmlformats.org/officeDocument/2006/relationships/hyperlink" Target="https://www.facebook.com/UHCougarTF/" TargetMode="External"/><Relationship Id="rId7341" Type="http://schemas.openxmlformats.org/officeDocument/2006/relationships/hyperlink" Target="https://www.facebook.com/austin.billings.92/" TargetMode="External"/><Relationship Id="rId8672" Type="http://schemas.openxmlformats.org/officeDocument/2006/relationships/hyperlink" Target="https://www.facebook.com/dustin.fillmore.1/" TargetMode="External"/><Relationship Id="rId7340" Type="http://schemas.openxmlformats.org/officeDocument/2006/relationships/hyperlink" Target="https://twitter.com/westerntrack" TargetMode="External"/><Relationship Id="rId8671" Type="http://schemas.openxmlformats.org/officeDocument/2006/relationships/hyperlink" Target="https://x.com/odutfxc" TargetMode="External"/><Relationship Id="rId8670" Type="http://schemas.openxmlformats.org/officeDocument/2006/relationships/hyperlink" Target="https://www.instagram.com/odutfxc/" TargetMode="External"/><Relationship Id="rId6014" Type="http://schemas.openxmlformats.org/officeDocument/2006/relationships/hyperlink" Target="https://twitter.com/uhcougartf" TargetMode="External"/><Relationship Id="rId7346" Type="http://schemas.openxmlformats.org/officeDocument/2006/relationships/hyperlink" Target="https://twitter.com/westerntrack" TargetMode="External"/><Relationship Id="rId8677" Type="http://schemas.openxmlformats.org/officeDocument/2006/relationships/hyperlink" Target="https://twitter.com/tiffinxctf" TargetMode="External"/><Relationship Id="rId6015" Type="http://schemas.openxmlformats.org/officeDocument/2006/relationships/hyperlink" Target="https://www.facebook.com/drew.fucci/" TargetMode="External"/><Relationship Id="rId7345" Type="http://schemas.openxmlformats.org/officeDocument/2006/relationships/hyperlink" Target="https://www.instagram.com/westerntrack/" TargetMode="External"/><Relationship Id="rId8676" Type="http://schemas.openxmlformats.org/officeDocument/2006/relationships/hyperlink" Target="https://www.instagram.com/odutfxc/" TargetMode="External"/><Relationship Id="rId6012" Type="http://schemas.openxmlformats.org/officeDocument/2006/relationships/hyperlink" Target="https://www.instagram.com/jalenwade_/" TargetMode="External"/><Relationship Id="rId7344" Type="http://schemas.openxmlformats.org/officeDocument/2006/relationships/hyperlink" Target="https://twitter.com/westerntrack" TargetMode="External"/><Relationship Id="rId8675" Type="http://schemas.openxmlformats.org/officeDocument/2006/relationships/hyperlink" Target="https://www.facebook.com/luke.proffitt.1/" TargetMode="External"/><Relationship Id="rId6013" Type="http://schemas.openxmlformats.org/officeDocument/2006/relationships/hyperlink" Target="https://www.instagram.com/uhcougartf/" TargetMode="External"/><Relationship Id="rId7343" Type="http://schemas.openxmlformats.org/officeDocument/2006/relationships/hyperlink" Target="https://www.instagram.com/westerntrack/" TargetMode="External"/><Relationship Id="rId8674" Type="http://schemas.openxmlformats.org/officeDocument/2006/relationships/hyperlink" Target="https://x.com/odutfxc" TargetMode="External"/><Relationship Id="rId6018" Type="http://schemas.openxmlformats.org/officeDocument/2006/relationships/hyperlink" Target="https://twitter.com/uhcougartf" TargetMode="External"/><Relationship Id="rId6019" Type="http://schemas.openxmlformats.org/officeDocument/2006/relationships/hyperlink" Target="https://www.facebook.com/UHCougarTF/" TargetMode="External"/><Relationship Id="rId7349" Type="http://schemas.openxmlformats.org/officeDocument/2006/relationships/hyperlink" Target="https://www.instagram.com/scsu_xctf/" TargetMode="External"/><Relationship Id="rId6016" Type="http://schemas.openxmlformats.org/officeDocument/2006/relationships/hyperlink" Target="https://www.facebook.com/UHCougarTF/" TargetMode="External"/><Relationship Id="rId7348" Type="http://schemas.openxmlformats.org/officeDocument/2006/relationships/hyperlink" Target="https://twitter.com/scsu_xctf" TargetMode="External"/><Relationship Id="rId8679" Type="http://schemas.openxmlformats.org/officeDocument/2006/relationships/hyperlink" Target="https://www.instagram.com/tiffinxctf/" TargetMode="External"/><Relationship Id="rId6017" Type="http://schemas.openxmlformats.org/officeDocument/2006/relationships/hyperlink" Target="https://www.instagram.com/uhcougartf/" TargetMode="External"/><Relationship Id="rId7347" Type="http://schemas.openxmlformats.org/officeDocument/2006/relationships/hyperlink" Target="https://www.instagram.com/westerntrack/" TargetMode="External"/><Relationship Id="rId8678" Type="http://schemas.openxmlformats.org/officeDocument/2006/relationships/hyperlink" Target="https://www.facebook.com/profile.php?id=100071051959874" TargetMode="External"/><Relationship Id="rId7371" Type="http://schemas.openxmlformats.org/officeDocument/2006/relationships/hyperlink" Target="https://twitter.com/unewhavenxctf" TargetMode="External"/><Relationship Id="rId6040" Type="http://schemas.openxmlformats.org/officeDocument/2006/relationships/hyperlink" Target="https://twitter.com/cyclonetrackxc" TargetMode="External"/><Relationship Id="rId7370" Type="http://schemas.openxmlformats.org/officeDocument/2006/relationships/hyperlink" Target="https://twitter.com/coachskw" TargetMode="External"/><Relationship Id="rId6043" Type="http://schemas.openxmlformats.org/officeDocument/2006/relationships/hyperlink" Target="https://www.instagram.com/cyclonetrackxc/" TargetMode="External"/><Relationship Id="rId7375" Type="http://schemas.openxmlformats.org/officeDocument/2006/relationships/hyperlink" Target="https://www.instagram.com/unhtf/" TargetMode="External"/><Relationship Id="rId6044" Type="http://schemas.openxmlformats.org/officeDocument/2006/relationships/hyperlink" Target="https://twitter.com/meangreentrack" TargetMode="External"/><Relationship Id="rId7374" Type="http://schemas.openxmlformats.org/officeDocument/2006/relationships/hyperlink" Target="https://www.instagram.com/nayadiva21/" TargetMode="External"/><Relationship Id="rId6041" Type="http://schemas.openxmlformats.org/officeDocument/2006/relationships/hyperlink" Target="https://www.facebook.com/maggie.davis.3551380" TargetMode="External"/><Relationship Id="rId7373" Type="http://schemas.openxmlformats.org/officeDocument/2006/relationships/hyperlink" Target="https://www.facebook.com/UNewHavenXCTF/" TargetMode="External"/><Relationship Id="rId6042" Type="http://schemas.openxmlformats.org/officeDocument/2006/relationships/hyperlink" Target="https://www.facebook.com/CycloneTrackXC/" TargetMode="External"/><Relationship Id="rId7372" Type="http://schemas.openxmlformats.org/officeDocument/2006/relationships/hyperlink" Target="https://www.facebook.com/shaunnaya.williams.3" TargetMode="External"/><Relationship Id="rId6047" Type="http://schemas.openxmlformats.org/officeDocument/2006/relationships/hyperlink" Target="https://www.instagram.com/meangreentrack/" TargetMode="External"/><Relationship Id="rId7379" Type="http://schemas.openxmlformats.org/officeDocument/2006/relationships/hyperlink" Target="https://twitter.com/unewhavenxctf" TargetMode="External"/><Relationship Id="rId6048" Type="http://schemas.openxmlformats.org/officeDocument/2006/relationships/hyperlink" Target="https://twitter.com/sawiiams" TargetMode="External"/><Relationship Id="rId7378" Type="http://schemas.openxmlformats.org/officeDocument/2006/relationships/hyperlink" Target="https://www.instagram.com/unhtf/" TargetMode="External"/><Relationship Id="rId6045" Type="http://schemas.openxmlformats.org/officeDocument/2006/relationships/hyperlink" Target="https://www.facebook.com/MeanGreenTrack/" TargetMode="External"/><Relationship Id="rId7377" Type="http://schemas.openxmlformats.org/officeDocument/2006/relationships/hyperlink" Target="https://www.facebook.com/UNewHavenXCTF/" TargetMode="External"/><Relationship Id="rId6046" Type="http://schemas.openxmlformats.org/officeDocument/2006/relationships/hyperlink" Target="https://www.instagram.com/marcobrownthrows/" TargetMode="External"/><Relationship Id="rId7376" Type="http://schemas.openxmlformats.org/officeDocument/2006/relationships/hyperlink" Target="https://twitter.com/unewhavenxctf" TargetMode="External"/><Relationship Id="rId6049" Type="http://schemas.openxmlformats.org/officeDocument/2006/relationships/hyperlink" Target="https://twitter.com/meangreentrack" TargetMode="External"/><Relationship Id="rId7360" Type="http://schemas.openxmlformats.org/officeDocument/2006/relationships/hyperlink" Target="https://www.instagram.com/scsu_xctf/" TargetMode="External"/><Relationship Id="rId8691" Type="http://schemas.openxmlformats.org/officeDocument/2006/relationships/hyperlink" Target="https://twitter.com/tiffinxctf" TargetMode="External"/><Relationship Id="rId8690" Type="http://schemas.openxmlformats.org/officeDocument/2006/relationships/hyperlink" Target="https://www.instagram.com/tiffinxctf/" TargetMode="External"/><Relationship Id="rId6032" Type="http://schemas.openxmlformats.org/officeDocument/2006/relationships/hyperlink" Target="https://twitter.com/uhcougartf" TargetMode="External"/><Relationship Id="rId7364" Type="http://schemas.openxmlformats.org/officeDocument/2006/relationships/hyperlink" Target="https://www.instagram.com/scsu_xctf/" TargetMode="External"/><Relationship Id="rId8695" Type="http://schemas.openxmlformats.org/officeDocument/2006/relationships/hyperlink" Target="https://twitter.com/tiffinxctf" TargetMode="External"/><Relationship Id="rId6033" Type="http://schemas.openxmlformats.org/officeDocument/2006/relationships/hyperlink" Target="https://www.facebook.com/UHCougarTF/" TargetMode="External"/><Relationship Id="rId7363" Type="http://schemas.openxmlformats.org/officeDocument/2006/relationships/hyperlink" Target="https://twitter.com/scsu_xctf" TargetMode="External"/><Relationship Id="rId8694" Type="http://schemas.openxmlformats.org/officeDocument/2006/relationships/hyperlink" Target="https://twitter.com/omar_lane" TargetMode="External"/><Relationship Id="rId6030" Type="http://schemas.openxmlformats.org/officeDocument/2006/relationships/hyperlink" Target="https://www.hamptonu.edu/academics/departments.cfm" TargetMode="External"/><Relationship Id="rId7362" Type="http://schemas.openxmlformats.org/officeDocument/2006/relationships/hyperlink" Target="https://www.instagram.com/scsu_xctf/" TargetMode="External"/><Relationship Id="rId8693" Type="http://schemas.openxmlformats.org/officeDocument/2006/relationships/hyperlink" Target="https://www.instagram.com/tiffinxctf/" TargetMode="External"/><Relationship Id="rId6031" Type="http://schemas.openxmlformats.org/officeDocument/2006/relationships/hyperlink" Target="https://twitter.com/aferr48andrew" TargetMode="External"/><Relationship Id="rId7361" Type="http://schemas.openxmlformats.org/officeDocument/2006/relationships/hyperlink" Target="https://twitter.com/scsu_xctf" TargetMode="External"/><Relationship Id="rId8692" Type="http://schemas.openxmlformats.org/officeDocument/2006/relationships/hyperlink" Target="https://www.instagram.com/mccullough_ryan/" TargetMode="External"/><Relationship Id="rId6036" Type="http://schemas.openxmlformats.org/officeDocument/2006/relationships/hyperlink" Target="https://www.facebook.com/UHCougarTF/" TargetMode="External"/><Relationship Id="rId7368" Type="http://schemas.openxmlformats.org/officeDocument/2006/relationships/hyperlink" Target="https://www.facebook.com/UBridgeport/" TargetMode="External"/><Relationship Id="rId8699" Type="http://schemas.openxmlformats.org/officeDocument/2006/relationships/hyperlink" Target="https://www.facebook.com/profile.php?id=100071051959874" TargetMode="External"/><Relationship Id="rId6037" Type="http://schemas.openxmlformats.org/officeDocument/2006/relationships/hyperlink" Target="https://www.instagram.com/coach_gibs/" TargetMode="External"/><Relationship Id="rId7367" Type="http://schemas.openxmlformats.org/officeDocument/2006/relationships/hyperlink" Target="https://twitter.com/ubridgeport" TargetMode="External"/><Relationship Id="rId8698" Type="http://schemas.openxmlformats.org/officeDocument/2006/relationships/hyperlink" Target="https://twitter.com/tiffinxctf" TargetMode="External"/><Relationship Id="rId6034" Type="http://schemas.openxmlformats.org/officeDocument/2006/relationships/hyperlink" Target="https://www.instagram.com/uhcougartf/" TargetMode="External"/><Relationship Id="rId7366" Type="http://schemas.openxmlformats.org/officeDocument/2006/relationships/hyperlink" Target="https://www.facebook.com/UBridgeport/" TargetMode="External"/><Relationship Id="rId8697" Type="http://schemas.openxmlformats.org/officeDocument/2006/relationships/hyperlink" Target="https://twitter.com/thomas_nulty" TargetMode="External"/><Relationship Id="rId6035" Type="http://schemas.openxmlformats.org/officeDocument/2006/relationships/hyperlink" Target="https://twitter.com/uhcougartf" TargetMode="External"/><Relationship Id="rId7365" Type="http://schemas.openxmlformats.org/officeDocument/2006/relationships/hyperlink" Target="https://twitter.com/ubridgeport" TargetMode="External"/><Relationship Id="rId8696" Type="http://schemas.openxmlformats.org/officeDocument/2006/relationships/hyperlink" Target="https://www.instagram.com/tiffinxctf/" TargetMode="External"/><Relationship Id="rId6038" Type="http://schemas.openxmlformats.org/officeDocument/2006/relationships/hyperlink" Target="https://www.instagram.com/uhcougartf/" TargetMode="External"/><Relationship Id="rId6039" Type="http://schemas.openxmlformats.org/officeDocument/2006/relationships/hyperlink" Target="https://twitter.com/maggie_davis10" TargetMode="External"/><Relationship Id="rId7369" Type="http://schemas.openxmlformats.org/officeDocument/2006/relationships/hyperlink" Target="https://www.instagram.com/sarahyeeun/" TargetMode="External"/><Relationship Id="rId10060" Type="http://schemas.openxmlformats.org/officeDocument/2006/relationships/hyperlink" Target="https://www.facebook.com/AUspartansXCTF/" TargetMode="External"/><Relationship Id="rId11392" Type="http://schemas.openxmlformats.org/officeDocument/2006/relationships/hyperlink" Target="https://www.instagram.com/umassdxctf/" TargetMode="External"/><Relationship Id="rId10061" Type="http://schemas.openxmlformats.org/officeDocument/2006/relationships/hyperlink" Target="https://twitter.com/auxctf" TargetMode="External"/><Relationship Id="rId11391" Type="http://schemas.openxmlformats.org/officeDocument/2006/relationships/hyperlink" Target="https://www.facebook.com/UMassDXCTF/" TargetMode="External"/><Relationship Id="rId11390" Type="http://schemas.openxmlformats.org/officeDocument/2006/relationships/hyperlink" Target="https://www.facebook.com/connor.foley.940/" TargetMode="External"/><Relationship Id="rId10059" Type="http://schemas.openxmlformats.org/officeDocument/2006/relationships/hyperlink" Target="https://twitter.com/auxctf" TargetMode="External"/><Relationship Id="rId10053" Type="http://schemas.openxmlformats.org/officeDocument/2006/relationships/hyperlink" Target="https://athletics.aurora.edu/sports/mens-track-and-field" TargetMode="External"/><Relationship Id="rId11385" Type="http://schemas.openxmlformats.org/officeDocument/2006/relationships/hyperlink" Target="https://corsairathletics.com/sports/mens-track-and-field" TargetMode="External"/><Relationship Id="rId10054" Type="http://schemas.openxmlformats.org/officeDocument/2006/relationships/hyperlink" Target="https://twitter.com/aelowe1" TargetMode="External"/><Relationship Id="rId11384" Type="http://schemas.openxmlformats.org/officeDocument/2006/relationships/hyperlink" Target="https://www.instagram.com/umassdxctf/" TargetMode="External"/><Relationship Id="rId10051" Type="http://schemas.openxmlformats.org/officeDocument/2006/relationships/hyperlink" Target="https://www.facebook.com/AUspartansXCTF/" TargetMode="External"/><Relationship Id="rId11383" Type="http://schemas.openxmlformats.org/officeDocument/2006/relationships/hyperlink" Target="https://www.facebook.com/UMassDXCTF/" TargetMode="External"/><Relationship Id="rId10052" Type="http://schemas.openxmlformats.org/officeDocument/2006/relationships/hyperlink" Target="https://www.instagram.com/auxctf/" TargetMode="External"/><Relationship Id="rId11382" Type="http://schemas.openxmlformats.org/officeDocument/2006/relationships/hyperlink" Target="https://twitter.com/umassdxctf" TargetMode="External"/><Relationship Id="rId10057" Type="http://schemas.openxmlformats.org/officeDocument/2006/relationships/hyperlink" Target="https://athletics.aurora.edu/sports/mens-track-and-field" TargetMode="External"/><Relationship Id="rId11389" Type="http://schemas.openxmlformats.org/officeDocument/2006/relationships/hyperlink" Target="https://twitter.com/umassdxctf" TargetMode="External"/><Relationship Id="rId10058" Type="http://schemas.openxmlformats.org/officeDocument/2006/relationships/hyperlink" Target="https://twitter.com/aelowe1" TargetMode="External"/><Relationship Id="rId11388" Type="http://schemas.openxmlformats.org/officeDocument/2006/relationships/hyperlink" Target="https://twitter.com/cfoley_11" TargetMode="External"/><Relationship Id="rId10055" Type="http://schemas.openxmlformats.org/officeDocument/2006/relationships/hyperlink" Target="https://twitter.com/auxctf" TargetMode="External"/><Relationship Id="rId11387" Type="http://schemas.openxmlformats.org/officeDocument/2006/relationships/hyperlink" Target="https://www.facebook.com/UMassDXCTF/" TargetMode="External"/><Relationship Id="rId10056" Type="http://schemas.openxmlformats.org/officeDocument/2006/relationships/hyperlink" Target="https://www.facebook.com/AUspartansXCTF/" TargetMode="External"/><Relationship Id="rId11386" Type="http://schemas.openxmlformats.org/officeDocument/2006/relationships/hyperlink" Target="https://twitter.com/umassdxctf" TargetMode="External"/><Relationship Id="rId10071" Type="http://schemas.openxmlformats.org/officeDocument/2006/relationships/hyperlink" Target="https://www.instagram.com/auxctf/" TargetMode="External"/><Relationship Id="rId10072" Type="http://schemas.openxmlformats.org/officeDocument/2006/relationships/hyperlink" Target="https://athletics.aurora.edu/sports/mens-track-and-field" TargetMode="External"/><Relationship Id="rId10070" Type="http://schemas.openxmlformats.org/officeDocument/2006/relationships/hyperlink" Target="https://www.facebook.com/AUspartansXCTF/" TargetMode="External"/><Relationship Id="rId10064" Type="http://schemas.openxmlformats.org/officeDocument/2006/relationships/hyperlink" Target="https://athletics.aurora.edu/sports/mens-track-and-field" TargetMode="External"/><Relationship Id="rId11396" Type="http://schemas.openxmlformats.org/officeDocument/2006/relationships/hyperlink" Target="https://twitter.com/Coach__OC" TargetMode="External"/><Relationship Id="rId10065" Type="http://schemas.openxmlformats.org/officeDocument/2006/relationships/hyperlink" Target="https://twitter.com/auxctf" TargetMode="External"/><Relationship Id="rId11395" Type="http://schemas.openxmlformats.org/officeDocument/2006/relationships/hyperlink" Target="https://www.facebook.com/UMassDXCTF/" TargetMode="External"/><Relationship Id="rId10062" Type="http://schemas.openxmlformats.org/officeDocument/2006/relationships/hyperlink" Target="https://www.facebook.com/AUspartansXCTF/" TargetMode="External"/><Relationship Id="rId11394" Type="http://schemas.openxmlformats.org/officeDocument/2006/relationships/hyperlink" Target="https://twitter.com/umassdxctf" TargetMode="External"/><Relationship Id="rId10063" Type="http://schemas.openxmlformats.org/officeDocument/2006/relationships/hyperlink" Target="https://www.instagram.com/auxctf/" TargetMode="External"/><Relationship Id="rId11393" Type="http://schemas.openxmlformats.org/officeDocument/2006/relationships/hyperlink" Target="https://corsairathletics.com/sports/mens-track-and-field" TargetMode="External"/><Relationship Id="rId10068" Type="http://schemas.openxmlformats.org/officeDocument/2006/relationships/hyperlink" Target="https://athletics.aurora.edu/sports/mens-track-and-field" TargetMode="External"/><Relationship Id="rId10069" Type="http://schemas.openxmlformats.org/officeDocument/2006/relationships/hyperlink" Target="https://twitter.com/auxctf" TargetMode="External"/><Relationship Id="rId11399" Type="http://schemas.openxmlformats.org/officeDocument/2006/relationships/hyperlink" Target="https://www.instagram.com/umassdxctf/" TargetMode="External"/><Relationship Id="rId10066" Type="http://schemas.openxmlformats.org/officeDocument/2006/relationships/hyperlink" Target="https://www.facebook.com/AUspartansXCTF/" TargetMode="External"/><Relationship Id="rId11398" Type="http://schemas.openxmlformats.org/officeDocument/2006/relationships/hyperlink" Target="https://www.facebook.com/UMassDXCTF/" TargetMode="External"/><Relationship Id="rId10067" Type="http://schemas.openxmlformats.org/officeDocument/2006/relationships/hyperlink" Target="https://www.instagram.com/auxctf/" TargetMode="External"/><Relationship Id="rId11397" Type="http://schemas.openxmlformats.org/officeDocument/2006/relationships/hyperlink" Target="https://twitter.com/umassdxctf" TargetMode="External"/><Relationship Id="rId11370" Type="http://schemas.openxmlformats.org/officeDocument/2006/relationships/hyperlink" Target="https://www.facebook.com/UMass-Boston-Cross-Country-Track-Field-Program-252608854774444/" TargetMode="External"/><Relationship Id="rId10039" Type="http://schemas.openxmlformats.org/officeDocument/2006/relationships/hyperlink" Target="https://athletics.augustana.edu/sports/mens-track-and-field" TargetMode="External"/><Relationship Id="rId10037" Type="http://schemas.openxmlformats.org/officeDocument/2006/relationships/hyperlink" Target="https://twitter.com/augiexctf" TargetMode="External"/><Relationship Id="rId11369" Type="http://schemas.openxmlformats.org/officeDocument/2006/relationships/hyperlink" Target="https://x.com/umassxctf" TargetMode="External"/><Relationship Id="rId10038" Type="http://schemas.openxmlformats.org/officeDocument/2006/relationships/hyperlink" Target="https://www.instagram.com/augustanatrack/" TargetMode="External"/><Relationship Id="rId11368" Type="http://schemas.openxmlformats.org/officeDocument/2006/relationships/hyperlink" Target="https://www.instagram.com/tuxctutf/" TargetMode="External"/><Relationship Id="rId12699" Type="http://schemas.openxmlformats.org/officeDocument/2006/relationships/hyperlink" Target="https://twitter.com/suzyn46" TargetMode="External"/><Relationship Id="rId10031" Type="http://schemas.openxmlformats.org/officeDocument/2006/relationships/hyperlink" Target="https://athletics.augustana.edu/sports/mens-track-and-field" TargetMode="External"/><Relationship Id="rId11363" Type="http://schemas.openxmlformats.org/officeDocument/2006/relationships/hyperlink" Target="https://twitter.com/gojumbos" TargetMode="External"/><Relationship Id="rId12694" Type="http://schemas.openxmlformats.org/officeDocument/2006/relationships/hyperlink" Target="https://twitter.com/rochestertf" TargetMode="External"/><Relationship Id="rId10032" Type="http://schemas.openxmlformats.org/officeDocument/2006/relationships/hyperlink" Target="https://twitter.com/augiexctf" TargetMode="External"/><Relationship Id="rId11362" Type="http://schemas.openxmlformats.org/officeDocument/2006/relationships/hyperlink" Target="https://x.com/drwick14" TargetMode="External"/><Relationship Id="rId12693" Type="http://schemas.openxmlformats.org/officeDocument/2006/relationships/hyperlink" Target="https://uofrathletics.com/sports/mens-track-and-field" TargetMode="External"/><Relationship Id="rId11361" Type="http://schemas.openxmlformats.org/officeDocument/2006/relationships/hyperlink" Target="https://www.facebook.com/TUXCTUTF/" TargetMode="External"/><Relationship Id="rId12692" Type="http://schemas.openxmlformats.org/officeDocument/2006/relationships/hyperlink" Target="https://www.facebook.com/URTFXC" TargetMode="External"/><Relationship Id="rId10030" Type="http://schemas.openxmlformats.org/officeDocument/2006/relationships/hyperlink" Target="https://www.instagram.com/augustanatrack/" TargetMode="External"/><Relationship Id="rId11360" Type="http://schemas.openxmlformats.org/officeDocument/2006/relationships/hyperlink" Target="https://twitter.com/gojumbos" TargetMode="External"/><Relationship Id="rId12691" Type="http://schemas.openxmlformats.org/officeDocument/2006/relationships/hyperlink" Target="https://twitter.com/rochestertf" TargetMode="External"/><Relationship Id="rId10035" Type="http://schemas.openxmlformats.org/officeDocument/2006/relationships/hyperlink" Target="https://twitter.com/augiexctf" TargetMode="External"/><Relationship Id="rId11367" Type="http://schemas.openxmlformats.org/officeDocument/2006/relationships/hyperlink" Target="https://www.facebook.com/TUXCTUTF/" TargetMode="External"/><Relationship Id="rId12698" Type="http://schemas.openxmlformats.org/officeDocument/2006/relationships/hyperlink" Target="https://www.instagram.com/rochestertfxc/" TargetMode="External"/><Relationship Id="rId10036" Type="http://schemas.openxmlformats.org/officeDocument/2006/relationships/hyperlink" Target="https://www.instagram.com/augustanatrack/" TargetMode="External"/><Relationship Id="rId11366" Type="http://schemas.openxmlformats.org/officeDocument/2006/relationships/hyperlink" Target="https://twitter.com/gojumbos" TargetMode="External"/><Relationship Id="rId12697" Type="http://schemas.openxmlformats.org/officeDocument/2006/relationships/hyperlink" Target="https://www.facebook.com/URTFXC/" TargetMode="External"/><Relationship Id="rId10033" Type="http://schemas.openxmlformats.org/officeDocument/2006/relationships/hyperlink" Target="https://www.instagram.com/augustanatrack/" TargetMode="External"/><Relationship Id="rId11365" Type="http://schemas.openxmlformats.org/officeDocument/2006/relationships/hyperlink" Target="https://www.instagram.com/tuxctutf/" TargetMode="External"/><Relationship Id="rId12696" Type="http://schemas.openxmlformats.org/officeDocument/2006/relationships/hyperlink" Target="https://twitter.com/rochestertfxc" TargetMode="External"/><Relationship Id="rId10034" Type="http://schemas.openxmlformats.org/officeDocument/2006/relationships/hyperlink" Target="https://athletics.augustana.edu/sports/mens-track-and-field" TargetMode="External"/><Relationship Id="rId11364" Type="http://schemas.openxmlformats.org/officeDocument/2006/relationships/hyperlink" Target="https://www.facebook.com/TUXCTUTF/" TargetMode="External"/><Relationship Id="rId12695" Type="http://schemas.openxmlformats.org/officeDocument/2006/relationships/hyperlink" Target="https://www.facebook.com/URTFXC" TargetMode="External"/><Relationship Id="rId11381" Type="http://schemas.openxmlformats.org/officeDocument/2006/relationships/hyperlink" Target="https://www.instagram.com/umasstrackxc/" TargetMode="External"/><Relationship Id="rId10050" Type="http://schemas.openxmlformats.org/officeDocument/2006/relationships/hyperlink" Target="https://twitter.com/auxctf" TargetMode="External"/><Relationship Id="rId11380" Type="http://schemas.openxmlformats.org/officeDocument/2006/relationships/hyperlink" Target="https://www.facebook.com/UMass-Boston-Cross-Country-Track-Field-Program-252608854774444/" TargetMode="External"/><Relationship Id="rId10048" Type="http://schemas.openxmlformats.org/officeDocument/2006/relationships/hyperlink" Target="https://www.facebook.com/jeff.fellers.31" TargetMode="External"/><Relationship Id="rId10049" Type="http://schemas.openxmlformats.org/officeDocument/2006/relationships/hyperlink" Target="https://www.facebook.com/AUspartansXCTF/" TargetMode="External"/><Relationship Id="rId11379" Type="http://schemas.openxmlformats.org/officeDocument/2006/relationships/hyperlink" Target="https://twitter.com/umassxctf" TargetMode="External"/><Relationship Id="rId10042" Type="http://schemas.openxmlformats.org/officeDocument/2006/relationships/hyperlink" Target="https://x.com/AugieTFXC" TargetMode="External"/><Relationship Id="rId11374" Type="http://schemas.openxmlformats.org/officeDocument/2006/relationships/hyperlink" Target="https://www.instagram.com/umasstrackxc/" TargetMode="External"/><Relationship Id="rId10043" Type="http://schemas.openxmlformats.org/officeDocument/2006/relationships/hyperlink" Target="https://www.facebook.com/p/Augustana-Track-Field-and-Cross-Country-100095401923081/" TargetMode="External"/><Relationship Id="rId11373" Type="http://schemas.openxmlformats.org/officeDocument/2006/relationships/hyperlink" Target="https://www.facebook.com/UMass-Boston-Cross-Country-Track-Field-Program-252608854774444/" TargetMode="External"/><Relationship Id="rId10040" Type="http://schemas.openxmlformats.org/officeDocument/2006/relationships/hyperlink" Target="https://twitter.com/augiexctf" TargetMode="External"/><Relationship Id="rId11372" Type="http://schemas.openxmlformats.org/officeDocument/2006/relationships/hyperlink" Target="https://twitter.com/umassxctf" TargetMode="External"/><Relationship Id="rId10041" Type="http://schemas.openxmlformats.org/officeDocument/2006/relationships/hyperlink" Target="https://www.instagram.com/augustanatrack/" TargetMode="External"/><Relationship Id="rId11371" Type="http://schemas.openxmlformats.org/officeDocument/2006/relationships/hyperlink" Target="https://www.instagram.com/umasstrackxc/" TargetMode="External"/><Relationship Id="rId10046" Type="http://schemas.openxmlformats.org/officeDocument/2006/relationships/hyperlink" Target="https://twitter.com/feez_26" TargetMode="External"/><Relationship Id="rId11378" Type="http://schemas.openxmlformats.org/officeDocument/2006/relationships/hyperlink" Target="https://www.instagram.com/umasstrackxc/" TargetMode="External"/><Relationship Id="rId10047" Type="http://schemas.openxmlformats.org/officeDocument/2006/relationships/hyperlink" Target="https://twitter.com/auxctf" TargetMode="External"/><Relationship Id="rId11377" Type="http://schemas.openxmlformats.org/officeDocument/2006/relationships/hyperlink" Target="https://www.instagram.com/danielcope_21/" TargetMode="External"/><Relationship Id="rId10044" Type="http://schemas.openxmlformats.org/officeDocument/2006/relationships/hyperlink" Target="https://www.instagram.com/augustanatrack/" TargetMode="External"/><Relationship Id="rId11376" Type="http://schemas.openxmlformats.org/officeDocument/2006/relationships/hyperlink" Target="https://www.facebook.com/UMass-Boston-Cross-Country-Track-Field-Program-252608854774444/" TargetMode="External"/><Relationship Id="rId10045" Type="http://schemas.openxmlformats.org/officeDocument/2006/relationships/hyperlink" Target="https://athletics.aurora.edu/sports/mens-track-and-field" TargetMode="External"/><Relationship Id="rId11375" Type="http://schemas.openxmlformats.org/officeDocument/2006/relationships/hyperlink" Target="https://twitter.com/umassxctf" TargetMode="External"/><Relationship Id="rId10097" Type="http://schemas.openxmlformats.org/officeDocument/2006/relationships/hyperlink" Target="https://twitter.com/noah_daum" TargetMode="External"/><Relationship Id="rId10098" Type="http://schemas.openxmlformats.org/officeDocument/2006/relationships/hyperlink" Target="https://twitter.com/blackburn_xc" TargetMode="External"/><Relationship Id="rId10095" Type="http://schemas.openxmlformats.org/officeDocument/2006/relationships/hyperlink" Target="https://www.facebook.com/RavenTrackXC/" TargetMode="External"/><Relationship Id="rId10096" Type="http://schemas.openxmlformats.org/officeDocument/2006/relationships/hyperlink" Target="https://www.instagram.com/benuxctf/" TargetMode="External"/><Relationship Id="rId10099" Type="http://schemas.openxmlformats.org/officeDocument/2006/relationships/hyperlink" Target="https://www.facebook.com/noah.daum/" TargetMode="External"/><Relationship Id="rId6094" Type="http://schemas.openxmlformats.org/officeDocument/2006/relationships/hyperlink" Target="https://twitter.com/texastfxc" TargetMode="External"/><Relationship Id="rId6095" Type="http://schemas.openxmlformats.org/officeDocument/2006/relationships/hyperlink" Target="https://www.facebook.com/rmorganjr43" TargetMode="External"/><Relationship Id="rId6092" Type="http://schemas.openxmlformats.org/officeDocument/2006/relationships/hyperlink" Target="https://www.instagram.com/texaslonghorns/" TargetMode="External"/><Relationship Id="rId6093" Type="http://schemas.openxmlformats.org/officeDocument/2006/relationships/hyperlink" Target="https://twitter.com/rmorgan_jr" TargetMode="External"/><Relationship Id="rId6098" Type="http://schemas.openxmlformats.org/officeDocument/2006/relationships/hyperlink" Target="https://twitter.com/rmorgan_jr" TargetMode="External"/><Relationship Id="rId6099" Type="http://schemas.openxmlformats.org/officeDocument/2006/relationships/hyperlink" Target="https://twitter.com/texastfxc" TargetMode="External"/><Relationship Id="rId6096" Type="http://schemas.openxmlformats.org/officeDocument/2006/relationships/hyperlink" Target="https://www.instagram.com/rmorgan_jr/" TargetMode="External"/><Relationship Id="rId6097" Type="http://schemas.openxmlformats.org/officeDocument/2006/relationships/hyperlink" Target="https://www.instagram.com/texaslonghorns/" TargetMode="External"/><Relationship Id="rId10082" Type="http://schemas.openxmlformats.org/officeDocument/2006/relationships/hyperlink" Target="https://www.instagram.com/benuxctf/" TargetMode="External"/><Relationship Id="rId10083" Type="http://schemas.openxmlformats.org/officeDocument/2006/relationships/hyperlink" Target="https://x.com/steveshelley100" TargetMode="External"/><Relationship Id="rId10080" Type="http://schemas.openxmlformats.org/officeDocument/2006/relationships/hyperlink" Target="https://twitter.com/benutracknfield" TargetMode="External"/><Relationship Id="rId10081" Type="http://schemas.openxmlformats.org/officeDocument/2006/relationships/hyperlink" Target="https://www.facebook.com/RavenTrackXC/" TargetMode="External"/><Relationship Id="rId10075" Type="http://schemas.openxmlformats.org/officeDocument/2006/relationships/hyperlink" Target="https://www.instagram.com/auxctf/" TargetMode="External"/><Relationship Id="rId10076" Type="http://schemas.openxmlformats.org/officeDocument/2006/relationships/hyperlink" Target="https://twitter.com/benutracknfield" TargetMode="External"/><Relationship Id="rId10073" Type="http://schemas.openxmlformats.org/officeDocument/2006/relationships/hyperlink" Target="https://twitter.com/auxctf" TargetMode="External"/><Relationship Id="rId10074" Type="http://schemas.openxmlformats.org/officeDocument/2006/relationships/hyperlink" Target="https://www.facebook.com/AUspartansXCTF/" TargetMode="External"/><Relationship Id="rId10079" Type="http://schemas.openxmlformats.org/officeDocument/2006/relationships/hyperlink" Target="https://twitter.com/SteveShelley100" TargetMode="External"/><Relationship Id="rId10077" Type="http://schemas.openxmlformats.org/officeDocument/2006/relationships/hyperlink" Target="https://www.facebook.com/RavenTrackXC/" TargetMode="External"/><Relationship Id="rId10078" Type="http://schemas.openxmlformats.org/officeDocument/2006/relationships/hyperlink" Target="https://www.instagram.com/benuxctf/" TargetMode="External"/><Relationship Id="rId10090" Type="http://schemas.openxmlformats.org/officeDocument/2006/relationships/hyperlink" Target="https://twitter.com/benutracknfield" TargetMode="External"/><Relationship Id="rId10093" Type="http://schemas.openxmlformats.org/officeDocument/2006/relationships/hyperlink" Target="https://benueagles.com/sports/mens-track-and-field" TargetMode="External"/><Relationship Id="rId10094" Type="http://schemas.openxmlformats.org/officeDocument/2006/relationships/hyperlink" Target="https://twitter.com/benutracknfield" TargetMode="External"/><Relationship Id="rId10091" Type="http://schemas.openxmlformats.org/officeDocument/2006/relationships/hyperlink" Target="https://www.facebook.com/RavenTrackXC/" TargetMode="External"/><Relationship Id="rId10092" Type="http://schemas.openxmlformats.org/officeDocument/2006/relationships/hyperlink" Target="https://www.instagram.com/benuxctf/" TargetMode="External"/><Relationship Id="rId10086" Type="http://schemas.openxmlformats.org/officeDocument/2006/relationships/hyperlink" Target="https://www.instagram.com/benuxctf/" TargetMode="External"/><Relationship Id="rId10087" Type="http://schemas.openxmlformats.org/officeDocument/2006/relationships/hyperlink" Target="https://twitter.com/benutracknfield" TargetMode="External"/><Relationship Id="rId10084" Type="http://schemas.openxmlformats.org/officeDocument/2006/relationships/hyperlink" Target="https://twitter.com/benutracknfield" TargetMode="External"/><Relationship Id="rId10085" Type="http://schemas.openxmlformats.org/officeDocument/2006/relationships/hyperlink" Target="https://www.facebook.com/RavenTrackXC/" TargetMode="External"/><Relationship Id="rId10088" Type="http://schemas.openxmlformats.org/officeDocument/2006/relationships/hyperlink" Target="https://www.facebook.com/RavenTrackXC/" TargetMode="External"/><Relationship Id="rId10089" Type="http://schemas.openxmlformats.org/officeDocument/2006/relationships/hyperlink" Target="https://www.instagram.com/benuxctf/" TargetMode="External"/><Relationship Id="rId11305" Type="http://schemas.openxmlformats.org/officeDocument/2006/relationships/hyperlink" Target="https://twitter.com/coachm_miller" TargetMode="External"/><Relationship Id="rId12636" Type="http://schemas.openxmlformats.org/officeDocument/2006/relationships/hyperlink" Target="https://potsdambears.com/sports/mens-track-and-field" TargetMode="External"/><Relationship Id="rId13968" Type="http://schemas.openxmlformats.org/officeDocument/2006/relationships/hyperlink" Target="https://twitter.com/WJ_CoachUpton" TargetMode="External"/><Relationship Id="rId11304" Type="http://schemas.openxmlformats.org/officeDocument/2006/relationships/hyperlink" Target="https://springfieldcollegepride.com/sports/mtrack/index" TargetMode="External"/><Relationship Id="rId12635" Type="http://schemas.openxmlformats.org/officeDocument/2006/relationships/hyperlink" Target="https://www.instagram.com/cardinals_xctf/" TargetMode="External"/><Relationship Id="rId13969" Type="http://schemas.openxmlformats.org/officeDocument/2006/relationships/hyperlink" Target="https://twitter.com/wj_tf_xc" TargetMode="External"/><Relationship Id="rId11303" Type="http://schemas.openxmlformats.org/officeDocument/2006/relationships/hyperlink" Target="https://www.instagram.com/regis_xctf/" TargetMode="External"/><Relationship Id="rId12634" Type="http://schemas.openxmlformats.org/officeDocument/2006/relationships/hyperlink" Target="https://twitter.com/cardinals_xctf" TargetMode="External"/><Relationship Id="rId11302" Type="http://schemas.openxmlformats.org/officeDocument/2006/relationships/hyperlink" Target="https://www.facebook.com/regisxctrack/" TargetMode="External"/><Relationship Id="rId12633" Type="http://schemas.openxmlformats.org/officeDocument/2006/relationships/hyperlink" Target="https://www.instagram.com/cardinals_xctf/" TargetMode="External"/><Relationship Id="rId11309" Type="http://schemas.openxmlformats.org/officeDocument/2006/relationships/hyperlink" Target="https://twitter.com/springfield_tf" TargetMode="External"/><Relationship Id="rId13964" Type="http://schemas.openxmlformats.org/officeDocument/2006/relationships/hyperlink" Target="https://www.instagram.com/uctfxc/" TargetMode="External"/><Relationship Id="rId11308" Type="http://schemas.openxmlformats.org/officeDocument/2006/relationships/hyperlink" Target="https://www.instagram.com/springfield_tf/" TargetMode="External"/><Relationship Id="rId12639" Type="http://schemas.openxmlformats.org/officeDocument/2006/relationships/hyperlink" Target="https://www.instagram.com/pdamxctf/" TargetMode="External"/><Relationship Id="rId13965" Type="http://schemas.openxmlformats.org/officeDocument/2006/relationships/hyperlink" Target="https://gopresidents.com/sports/mens-track-and-field" TargetMode="External"/><Relationship Id="rId11307" Type="http://schemas.openxmlformats.org/officeDocument/2006/relationships/hyperlink" Target="https://www.facebook.com/SpringfieldTF/" TargetMode="External"/><Relationship Id="rId12638" Type="http://schemas.openxmlformats.org/officeDocument/2006/relationships/hyperlink" Target="https://www.instagram.com/pdamxctf/" TargetMode="External"/><Relationship Id="rId13966" Type="http://schemas.openxmlformats.org/officeDocument/2006/relationships/hyperlink" Target="https://twitter.com/wj_tf_xc" TargetMode="External"/><Relationship Id="rId11306" Type="http://schemas.openxmlformats.org/officeDocument/2006/relationships/hyperlink" Target="https://twitter.com/springfield_tf" TargetMode="External"/><Relationship Id="rId12637" Type="http://schemas.openxmlformats.org/officeDocument/2006/relationships/hyperlink" Target="https://www.facebook.com/meghann.tanner.7" TargetMode="External"/><Relationship Id="rId13967" Type="http://schemas.openxmlformats.org/officeDocument/2006/relationships/hyperlink" Target="https://www.instagram.com/wj_tf_xc/" TargetMode="External"/><Relationship Id="rId13960" Type="http://schemas.openxmlformats.org/officeDocument/2006/relationships/hyperlink" Target="https://www.facebook.com/BearsXCTandF/" TargetMode="External"/><Relationship Id="rId13961" Type="http://schemas.openxmlformats.org/officeDocument/2006/relationships/hyperlink" Target="https://www.instagram.com/uctfxc/" TargetMode="External"/><Relationship Id="rId13962" Type="http://schemas.openxmlformats.org/officeDocument/2006/relationships/hyperlink" Target="https://twitter.com/uctfxc" TargetMode="External"/><Relationship Id="rId13963" Type="http://schemas.openxmlformats.org/officeDocument/2006/relationships/hyperlink" Target="https://www.facebook.com/BearsXCTandF/" TargetMode="External"/><Relationship Id="rId11301" Type="http://schemas.openxmlformats.org/officeDocument/2006/relationships/hyperlink" Target="https://x.com/regis_xctf" TargetMode="External"/><Relationship Id="rId12632" Type="http://schemas.openxmlformats.org/officeDocument/2006/relationships/hyperlink" Target="https://www.instagram.com/brettcscs/" TargetMode="External"/><Relationship Id="rId11300" Type="http://schemas.openxmlformats.org/officeDocument/2006/relationships/hyperlink" Target="https://www.instagram.com/ncbison_cctf/" TargetMode="External"/><Relationship Id="rId12631" Type="http://schemas.openxmlformats.org/officeDocument/2006/relationships/hyperlink" Target="https://www.facebook.com/coach.brett.willmott" TargetMode="External"/><Relationship Id="rId12630" Type="http://schemas.openxmlformats.org/officeDocument/2006/relationships/hyperlink" Target="https://twitter.com/cardinals_xctf" TargetMode="External"/><Relationship Id="rId11316" Type="http://schemas.openxmlformats.org/officeDocument/2006/relationships/hyperlink" Target="https://www.instagram.com/springfield_tf/" TargetMode="External"/><Relationship Id="rId12647" Type="http://schemas.openxmlformats.org/officeDocument/2006/relationships/hyperlink" Target="https://www.facebook.com/ccnyxctf/" TargetMode="External"/><Relationship Id="rId13979" Type="http://schemas.openxmlformats.org/officeDocument/2006/relationships/hyperlink" Target="https://www.facebook.com/Waynesburg-University-Cross-Country-131569463542958/" TargetMode="External"/><Relationship Id="rId11315" Type="http://schemas.openxmlformats.org/officeDocument/2006/relationships/hyperlink" Target="https://www.facebook.com/SpringfieldTF/" TargetMode="External"/><Relationship Id="rId12646" Type="http://schemas.openxmlformats.org/officeDocument/2006/relationships/hyperlink" Target="https://twitter.com/ccnytfxc" TargetMode="External"/><Relationship Id="rId11314" Type="http://schemas.openxmlformats.org/officeDocument/2006/relationships/hyperlink" Target="https://twitter.com/springfield_tf" TargetMode="External"/><Relationship Id="rId12645" Type="http://schemas.openxmlformats.org/officeDocument/2006/relationships/hyperlink" Target="https://www.instagram.com/ccnyxctrack/" TargetMode="External"/><Relationship Id="rId11313" Type="http://schemas.openxmlformats.org/officeDocument/2006/relationships/hyperlink" Target="https://twitter.com/coachsteinman" TargetMode="External"/><Relationship Id="rId12644" Type="http://schemas.openxmlformats.org/officeDocument/2006/relationships/hyperlink" Target="https://www.instagram.com/joey_benson/" TargetMode="External"/><Relationship Id="rId13975" Type="http://schemas.openxmlformats.org/officeDocument/2006/relationships/hyperlink" Target="https://www.instagram.com/wj_tf_xc/" TargetMode="External"/><Relationship Id="rId11319" Type="http://schemas.openxmlformats.org/officeDocument/2006/relationships/hyperlink" Target="https://www.facebook.com/SpringfieldTF/" TargetMode="External"/><Relationship Id="rId13976" Type="http://schemas.openxmlformats.org/officeDocument/2006/relationships/hyperlink" Target="https://waynesburgsports.com/sports/mens-track-and-field" TargetMode="External"/><Relationship Id="rId11318" Type="http://schemas.openxmlformats.org/officeDocument/2006/relationships/hyperlink" Target="https://twitter.com/springfield_tf" TargetMode="External"/><Relationship Id="rId12649" Type="http://schemas.openxmlformats.org/officeDocument/2006/relationships/hyperlink" Target="https://twitter.com/ccnytfxc" TargetMode="External"/><Relationship Id="rId13977" Type="http://schemas.openxmlformats.org/officeDocument/2006/relationships/hyperlink" Target="https://twitter.com/thekatieallison" TargetMode="External"/><Relationship Id="rId11317" Type="http://schemas.openxmlformats.org/officeDocument/2006/relationships/hyperlink" Target="https://springfieldcollegepride.com/sports/mtrack/index" TargetMode="External"/><Relationship Id="rId12648" Type="http://schemas.openxmlformats.org/officeDocument/2006/relationships/hyperlink" Target="https://www.instagram.com/ccnyxctrack/" TargetMode="External"/><Relationship Id="rId13978" Type="http://schemas.openxmlformats.org/officeDocument/2006/relationships/hyperlink" Target="https://twitter.com/wu_track" TargetMode="External"/><Relationship Id="rId13971" Type="http://schemas.openxmlformats.org/officeDocument/2006/relationships/hyperlink" Target="https://gopresidents.com/sports/mens-track-and-field" TargetMode="External"/><Relationship Id="rId13972" Type="http://schemas.openxmlformats.org/officeDocument/2006/relationships/hyperlink" Target="https://twitter.com/wj_tf_xc" TargetMode="External"/><Relationship Id="rId13973" Type="http://schemas.openxmlformats.org/officeDocument/2006/relationships/hyperlink" Target="https://www.instagram.com/wj_tf_xc/" TargetMode="External"/><Relationship Id="rId13974" Type="http://schemas.openxmlformats.org/officeDocument/2006/relationships/hyperlink" Target="https://twitter.com/wj_tf_xc" TargetMode="External"/><Relationship Id="rId11312" Type="http://schemas.openxmlformats.org/officeDocument/2006/relationships/hyperlink" Target="https://springfieldcollegepride.com/sports/mtrack/index" TargetMode="External"/><Relationship Id="rId12643" Type="http://schemas.openxmlformats.org/officeDocument/2006/relationships/hyperlink" Target="https://twitter.com/ccnytfxc" TargetMode="External"/><Relationship Id="rId11311" Type="http://schemas.openxmlformats.org/officeDocument/2006/relationships/hyperlink" Target="https://www.instagram.com/springfield_tf/" TargetMode="External"/><Relationship Id="rId12642" Type="http://schemas.openxmlformats.org/officeDocument/2006/relationships/hyperlink" Target="https://www.instagram.com/ccnyxctrack/" TargetMode="External"/><Relationship Id="rId11310" Type="http://schemas.openxmlformats.org/officeDocument/2006/relationships/hyperlink" Target="https://www.facebook.com/SpringfieldTF/" TargetMode="External"/><Relationship Id="rId12641" Type="http://schemas.openxmlformats.org/officeDocument/2006/relationships/hyperlink" Target="https://www.instagram.com/joey_benson/" TargetMode="External"/><Relationship Id="rId12640" Type="http://schemas.openxmlformats.org/officeDocument/2006/relationships/hyperlink" Target="https://twitter.com/ccnytfxc" TargetMode="External"/><Relationship Id="rId13970" Type="http://schemas.openxmlformats.org/officeDocument/2006/relationships/hyperlink" Target="https://www.instagram.com/wj_tf_xc/" TargetMode="External"/><Relationship Id="rId8707" Type="http://schemas.openxmlformats.org/officeDocument/2006/relationships/hyperlink" Target="https://twitter.com/uf_tracknfield" TargetMode="External"/><Relationship Id="rId8706" Type="http://schemas.openxmlformats.org/officeDocument/2006/relationships/hyperlink" Target="https://twitter.com/jaredkrout" TargetMode="External"/><Relationship Id="rId8705" Type="http://schemas.openxmlformats.org/officeDocument/2006/relationships/hyperlink" Target="https://www.instagram.com/uf_xc_tf/" TargetMode="External"/><Relationship Id="rId8704" Type="http://schemas.openxmlformats.org/officeDocument/2006/relationships/hyperlink" Target="https://www.instagram.com/spolatas/" TargetMode="External"/><Relationship Id="rId8709" Type="http://schemas.openxmlformats.org/officeDocument/2006/relationships/hyperlink" Target="https://www.instagram.com/jaredkrout/" TargetMode="External"/><Relationship Id="rId8708" Type="http://schemas.openxmlformats.org/officeDocument/2006/relationships/hyperlink" Target="https://www.facebook.com/UniversityOfFindlayTrackAndFieldAlumniPage/" TargetMode="External"/><Relationship Id="rId12619" Type="http://schemas.openxmlformats.org/officeDocument/2006/relationships/hyperlink" Target="https://www.instagram.com/oswegostatexctf/" TargetMode="External"/><Relationship Id="rId12614" Type="http://schemas.openxmlformats.org/officeDocument/2006/relationships/hyperlink" Target="https://twitter.com/sunygbelieve" TargetMode="External"/><Relationship Id="rId13946" Type="http://schemas.openxmlformats.org/officeDocument/2006/relationships/hyperlink" Target="https://www.instagram.com/uctfxc/" TargetMode="External"/><Relationship Id="rId12613" Type="http://schemas.openxmlformats.org/officeDocument/2006/relationships/hyperlink" Target="https://geneseoknights.com/sports/mens-track-and-field" TargetMode="External"/><Relationship Id="rId13947" Type="http://schemas.openxmlformats.org/officeDocument/2006/relationships/hyperlink" Target="https://twitter.com/uctfxc" TargetMode="External"/><Relationship Id="rId12612" Type="http://schemas.openxmlformats.org/officeDocument/2006/relationships/hyperlink" Target="https://www.instagram.com/geneseoxctf/" TargetMode="External"/><Relationship Id="rId13948" Type="http://schemas.openxmlformats.org/officeDocument/2006/relationships/hyperlink" Target="https://www.facebook.com/BearsXCTandF/" TargetMode="External"/><Relationship Id="rId12611" Type="http://schemas.openxmlformats.org/officeDocument/2006/relationships/hyperlink" Target="https://www.facebook.com/GeneseoTrackAndFieldGtf/" TargetMode="External"/><Relationship Id="rId13949" Type="http://schemas.openxmlformats.org/officeDocument/2006/relationships/hyperlink" Target="https://www.instagram.com/dougmase/" TargetMode="External"/><Relationship Id="rId12618" Type="http://schemas.openxmlformats.org/officeDocument/2006/relationships/hyperlink" Target="https://www.facebook.com/OswegoStateXCTF/" TargetMode="External"/><Relationship Id="rId13942" Type="http://schemas.openxmlformats.org/officeDocument/2006/relationships/hyperlink" Target="https://www.instagram.com/coachgreen_ucbears/" TargetMode="External"/><Relationship Id="rId12617" Type="http://schemas.openxmlformats.org/officeDocument/2006/relationships/hyperlink" Target="https://oswegolakers.com/sports/mens-track-and-field" TargetMode="External"/><Relationship Id="rId13943" Type="http://schemas.openxmlformats.org/officeDocument/2006/relationships/hyperlink" Target="https://www.instagram.com/uctfxc/" TargetMode="External"/><Relationship Id="rId12616" Type="http://schemas.openxmlformats.org/officeDocument/2006/relationships/hyperlink" Target="https://www.instagram.com/geneseoxctf/" TargetMode="External"/><Relationship Id="rId13944" Type="http://schemas.openxmlformats.org/officeDocument/2006/relationships/hyperlink" Target="https://twitter.com/uctfxc" TargetMode="External"/><Relationship Id="rId12615" Type="http://schemas.openxmlformats.org/officeDocument/2006/relationships/hyperlink" Target="https://www.facebook.com/GeneseoTrackAndFieldGtf/" TargetMode="External"/><Relationship Id="rId13945" Type="http://schemas.openxmlformats.org/officeDocument/2006/relationships/hyperlink" Target="https://www.facebook.com/BearsXCTandF/" TargetMode="External"/><Relationship Id="rId13940" Type="http://schemas.openxmlformats.org/officeDocument/2006/relationships/hyperlink" Target="https://twitter.com/uctfxc" TargetMode="External"/><Relationship Id="rId13941" Type="http://schemas.openxmlformats.org/officeDocument/2006/relationships/hyperlink" Target="https://www.facebook.com/BearsXCTandF/" TargetMode="External"/><Relationship Id="rId8703" Type="http://schemas.openxmlformats.org/officeDocument/2006/relationships/hyperlink" Target="https://www.facebook.com/UniversityOfFindlayTrackAndFieldAlumniPage/" TargetMode="External"/><Relationship Id="rId12610" Type="http://schemas.openxmlformats.org/officeDocument/2006/relationships/hyperlink" Target="https://twitter.com/sunygbelieve" TargetMode="External"/><Relationship Id="rId8702" Type="http://schemas.openxmlformats.org/officeDocument/2006/relationships/hyperlink" Target="https://twitter.com/uf_tracknfield" TargetMode="External"/><Relationship Id="rId8701" Type="http://schemas.openxmlformats.org/officeDocument/2006/relationships/hyperlink" Target="https://twitter.com/spolatas" TargetMode="External"/><Relationship Id="rId8700" Type="http://schemas.openxmlformats.org/officeDocument/2006/relationships/hyperlink" Target="https://www.instagram.com/tiffinxctf/" TargetMode="External"/><Relationship Id="rId12625" Type="http://schemas.openxmlformats.org/officeDocument/2006/relationships/hyperlink" Target="https://twitter.com/coachandrewkrug" TargetMode="External"/><Relationship Id="rId13957" Type="http://schemas.openxmlformats.org/officeDocument/2006/relationships/hyperlink" Target="https://www.facebook.com/BearsXCTandF/" TargetMode="External"/><Relationship Id="rId12624" Type="http://schemas.openxmlformats.org/officeDocument/2006/relationships/hyperlink" Target="https://gocardinalsports.com/sports/mens-track-and-field" TargetMode="External"/><Relationship Id="rId13958" Type="http://schemas.openxmlformats.org/officeDocument/2006/relationships/hyperlink" Target="https://www.instagram.com/uctfxc/" TargetMode="External"/><Relationship Id="rId12623" Type="http://schemas.openxmlformats.org/officeDocument/2006/relationships/hyperlink" Target="https://www.instagram.com/oswegostatexctf/" TargetMode="External"/><Relationship Id="rId13959" Type="http://schemas.openxmlformats.org/officeDocument/2006/relationships/hyperlink" Target="https://twitter.com/uctfxc" TargetMode="External"/><Relationship Id="rId12622" Type="http://schemas.openxmlformats.org/officeDocument/2006/relationships/hyperlink" Target="https://www.instagram.com/cl3slimee/" TargetMode="External"/><Relationship Id="rId12629" Type="http://schemas.openxmlformats.org/officeDocument/2006/relationships/hyperlink" Target="https://gocardinalsports.com/sports/mens-track-and-field" TargetMode="External"/><Relationship Id="rId13953" Type="http://schemas.openxmlformats.org/officeDocument/2006/relationships/hyperlink" Target="https://www.instagram.com/uctfxc/" TargetMode="External"/><Relationship Id="rId12628" Type="http://schemas.openxmlformats.org/officeDocument/2006/relationships/hyperlink" Target="https://www.instagram.com/cardinals_xctf/" TargetMode="External"/><Relationship Id="rId13954" Type="http://schemas.openxmlformats.org/officeDocument/2006/relationships/hyperlink" Target="https://www.ursinusathletics.com/sports/mtrack/index" TargetMode="External"/><Relationship Id="rId12627" Type="http://schemas.openxmlformats.org/officeDocument/2006/relationships/hyperlink" Target="https://www.facebook.com/CoachAndrewKrug/" TargetMode="External"/><Relationship Id="rId13955" Type="http://schemas.openxmlformats.org/officeDocument/2006/relationships/hyperlink" Target="https://twitter.com/coachblick" TargetMode="External"/><Relationship Id="rId12626" Type="http://schemas.openxmlformats.org/officeDocument/2006/relationships/hyperlink" Target="https://twitter.com/cardinals_xctf" TargetMode="External"/><Relationship Id="rId13956" Type="http://schemas.openxmlformats.org/officeDocument/2006/relationships/hyperlink" Target="https://twitter.com/uctfxc" TargetMode="External"/><Relationship Id="rId13950" Type="http://schemas.openxmlformats.org/officeDocument/2006/relationships/hyperlink" Target="https://www.instagram.com/uctfxc/" TargetMode="External"/><Relationship Id="rId13951" Type="http://schemas.openxmlformats.org/officeDocument/2006/relationships/hyperlink" Target="https://twitter.com/uctfxc" TargetMode="External"/><Relationship Id="rId13952" Type="http://schemas.openxmlformats.org/officeDocument/2006/relationships/hyperlink" Target="https://www.facebook.com/BearsXCTandF/" TargetMode="External"/><Relationship Id="rId12621" Type="http://schemas.openxmlformats.org/officeDocument/2006/relationships/hyperlink" Target="https://www.facebook.com/oswegostatexctf/" TargetMode="External"/><Relationship Id="rId12620" Type="http://schemas.openxmlformats.org/officeDocument/2006/relationships/hyperlink" Target="https://twitter.com/oswegostatexctf" TargetMode="External"/><Relationship Id="rId10017" Type="http://schemas.openxmlformats.org/officeDocument/2006/relationships/hyperlink" Target="https://twitter.com/augiexctf" TargetMode="External"/><Relationship Id="rId11349" Type="http://schemas.openxmlformats.org/officeDocument/2006/relationships/hyperlink" Target="https://twitter.com/gojumbos" TargetMode="External"/><Relationship Id="rId10018" Type="http://schemas.openxmlformats.org/officeDocument/2006/relationships/hyperlink" Target="https://www.instagram.com/augustanatrack/" TargetMode="External"/><Relationship Id="rId11348" Type="http://schemas.openxmlformats.org/officeDocument/2006/relationships/hyperlink" Target="https://www.instagram.com/tuxctutf/" TargetMode="External"/><Relationship Id="rId12679" Type="http://schemas.openxmlformats.org/officeDocument/2006/relationships/hyperlink" Target="https://x.com/rochestertfxc" TargetMode="External"/><Relationship Id="rId10015" Type="http://schemas.openxmlformats.org/officeDocument/2006/relationships/hyperlink" Target="https://www.facebook.com/PiedmontTFXC/" TargetMode="External"/><Relationship Id="rId11347" Type="http://schemas.openxmlformats.org/officeDocument/2006/relationships/hyperlink" Target="https://www.facebook.com/TUXCTUTF/" TargetMode="External"/><Relationship Id="rId12678" Type="http://schemas.openxmlformats.org/officeDocument/2006/relationships/hyperlink" Target="https://twitter.com/usmmatfxc" TargetMode="External"/><Relationship Id="rId10016" Type="http://schemas.openxmlformats.org/officeDocument/2006/relationships/hyperlink" Target="https://athletics.augustana.edu/sports/mens-track-and-field" TargetMode="External"/><Relationship Id="rId11346" Type="http://schemas.openxmlformats.org/officeDocument/2006/relationships/hyperlink" Target="https://twitter.com/gojumbos" TargetMode="External"/><Relationship Id="rId12677" Type="http://schemas.openxmlformats.org/officeDocument/2006/relationships/hyperlink" Target="https://www.usmmasports.com/sports/mens-track-and-field" TargetMode="External"/><Relationship Id="rId10019" Type="http://schemas.openxmlformats.org/officeDocument/2006/relationships/hyperlink" Target="https://twitter.com/coachgunny" TargetMode="External"/><Relationship Id="rId11341" Type="http://schemas.openxmlformats.org/officeDocument/2006/relationships/hyperlink" Target="https://www.instagram.com/suffolkxctf/" TargetMode="External"/><Relationship Id="rId12672" Type="http://schemas.openxmlformats.org/officeDocument/2006/relationships/hyperlink" Target="https://www.instagram.com/unionxctf/" TargetMode="External"/><Relationship Id="rId10010" Type="http://schemas.openxmlformats.org/officeDocument/2006/relationships/hyperlink" Target="https://www.facebook.com/PiedmontTFXC/" TargetMode="External"/><Relationship Id="rId11340" Type="http://schemas.openxmlformats.org/officeDocument/2006/relationships/hyperlink" Target="https://www.gosuffolkrams.com/sports/mtrack-out/index" TargetMode="External"/><Relationship Id="rId12671" Type="http://schemas.openxmlformats.org/officeDocument/2006/relationships/hyperlink" Target="https://www.instagram.com/mattgcampbell/" TargetMode="External"/><Relationship Id="rId12670" Type="http://schemas.openxmlformats.org/officeDocument/2006/relationships/hyperlink" Target="https://www.facebook.com/ucxctf/?locale=tl_ph" TargetMode="External"/><Relationship Id="rId10013" Type="http://schemas.openxmlformats.org/officeDocument/2006/relationships/hyperlink" Target="https://twitter.com/piedmonttfxc" TargetMode="External"/><Relationship Id="rId11345" Type="http://schemas.openxmlformats.org/officeDocument/2006/relationships/hyperlink" Target="https://twitter.com/jpnorton8" TargetMode="External"/><Relationship Id="rId12676" Type="http://schemas.openxmlformats.org/officeDocument/2006/relationships/hyperlink" Target="https://twitter.com/usmmatfxc" TargetMode="External"/><Relationship Id="rId10014" Type="http://schemas.openxmlformats.org/officeDocument/2006/relationships/hyperlink" Target="https://www.facebook.com/jjrunalot" TargetMode="External"/><Relationship Id="rId11344" Type="http://schemas.openxmlformats.org/officeDocument/2006/relationships/hyperlink" Target="https://www.instagram.com/suffolkxctf/" TargetMode="External"/><Relationship Id="rId12675" Type="http://schemas.openxmlformats.org/officeDocument/2006/relationships/hyperlink" Target="https://www.usmmasports.com/sports/mens-track-and-field" TargetMode="External"/><Relationship Id="rId10011" Type="http://schemas.openxmlformats.org/officeDocument/2006/relationships/hyperlink" Target="https://piedmontlions.com/sports/mens-track-and-field" TargetMode="External"/><Relationship Id="rId11343" Type="http://schemas.openxmlformats.org/officeDocument/2006/relationships/hyperlink" Target="https://www.facebook.com/SUXCTF/" TargetMode="External"/><Relationship Id="rId12674" Type="http://schemas.openxmlformats.org/officeDocument/2006/relationships/hyperlink" Target="https://www.instagram.com/unionxctf/" TargetMode="External"/><Relationship Id="rId10012" Type="http://schemas.openxmlformats.org/officeDocument/2006/relationships/hyperlink" Target="https://twitter.com/coachjimbobjim" TargetMode="External"/><Relationship Id="rId11342" Type="http://schemas.openxmlformats.org/officeDocument/2006/relationships/hyperlink" Target="https://www.gosuffolkrams.com/sports/mtrack-out/index" TargetMode="External"/><Relationship Id="rId12673" Type="http://schemas.openxmlformats.org/officeDocument/2006/relationships/hyperlink" Target="https://unionathletics.com/sports/mens-cross-country" TargetMode="External"/><Relationship Id="rId12690" Type="http://schemas.openxmlformats.org/officeDocument/2006/relationships/hyperlink" Target="https://twitter.com/wyomulti_j" TargetMode="External"/><Relationship Id="rId10028" Type="http://schemas.openxmlformats.org/officeDocument/2006/relationships/hyperlink" Target="https://athletics.augustana.edu/sports/mens-track-and-field" TargetMode="External"/><Relationship Id="rId10029" Type="http://schemas.openxmlformats.org/officeDocument/2006/relationships/hyperlink" Target="https://twitter.com/augiexctf" TargetMode="External"/><Relationship Id="rId11359" Type="http://schemas.openxmlformats.org/officeDocument/2006/relationships/hyperlink" Target="https://twitter.com/ingridtech" TargetMode="External"/><Relationship Id="rId10026" Type="http://schemas.openxmlformats.org/officeDocument/2006/relationships/hyperlink" Target="https://twitter.com/augiexctf" TargetMode="External"/><Relationship Id="rId11358" Type="http://schemas.openxmlformats.org/officeDocument/2006/relationships/hyperlink" Target="https://gotuftsjumbos.com/sports/mens-track-and-field" TargetMode="External"/><Relationship Id="rId12689" Type="http://schemas.openxmlformats.org/officeDocument/2006/relationships/hyperlink" Target="https://uofrathletics.com/sports/mens-track-and-field" TargetMode="External"/><Relationship Id="rId10027" Type="http://schemas.openxmlformats.org/officeDocument/2006/relationships/hyperlink" Target="https://www.instagram.com/augustanatrack/" TargetMode="External"/><Relationship Id="rId11357" Type="http://schemas.openxmlformats.org/officeDocument/2006/relationships/hyperlink" Target="https://www.facebook.com/TUXCTUTF/" TargetMode="External"/><Relationship Id="rId12688" Type="http://schemas.openxmlformats.org/officeDocument/2006/relationships/hyperlink" Target="https://www.facebook.com/URTFXC" TargetMode="External"/><Relationship Id="rId10020" Type="http://schemas.openxmlformats.org/officeDocument/2006/relationships/hyperlink" Target="https://twitter.com/augiexctf" TargetMode="External"/><Relationship Id="rId11352" Type="http://schemas.openxmlformats.org/officeDocument/2006/relationships/hyperlink" Target="https://gotuftsjumbos.com/sports/mens-track-and-field" TargetMode="External"/><Relationship Id="rId12683" Type="http://schemas.openxmlformats.org/officeDocument/2006/relationships/hyperlink" Target="https://x.com/rochestertfxc" TargetMode="External"/><Relationship Id="rId10021" Type="http://schemas.openxmlformats.org/officeDocument/2006/relationships/hyperlink" Target="https://www.instagram.com/augustanatrack/" TargetMode="External"/><Relationship Id="rId11351" Type="http://schemas.openxmlformats.org/officeDocument/2006/relationships/hyperlink" Target="https://www.instagram.com/tuxctutf/" TargetMode="External"/><Relationship Id="rId12682" Type="http://schemas.openxmlformats.org/officeDocument/2006/relationships/hyperlink" Target="https://www.instagram.com/rochestertfxc/" TargetMode="External"/><Relationship Id="rId11350" Type="http://schemas.openxmlformats.org/officeDocument/2006/relationships/hyperlink" Target="https://www.facebook.com/TUXCTUTF/" TargetMode="External"/><Relationship Id="rId12681" Type="http://schemas.openxmlformats.org/officeDocument/2006/relationships/hyperlink" Target="https://www.instagram.com/madeline.track.adventures/" TargetMode="External"/><Relationship Id="rId12680" Type="http://schemas.openxmlformats.org/officeDocument/2006/relationships/hyperlink" Target="https://www.facebook.com/URTFXC/" TargetMode="External"/><Relationship Id="rId10024" Type="http://schemas.openxmlformats.org/officeDocument/2006/relationships/hyperlink" Target="https://www.instagram.com/augustanatrack/" TargetMode="External"/><Relationship Id="rId11356" Type="http://schemas.openxmlformats.org/officeDocument/2006/relationships/hyperlink" Target="https://twitter.com/gojumbos" TargetMode="External"/><Relationship Id="rId12687" Type="http://schemas.openxmlformats.org/officeDocument/2006/relationships/hyperlink" Target="https://twitter.com/rochestertf" TargetMode="External"/><Relationship Id="rId10025" Type="http://schemas.openxmlformats.org/officeDocument/2006/relationships/hyperlink" Target="https://x.com/davidgonz66" TargetMode="External"/><Relationship Id="rId11355" Type="http://schemas.openxmlformats.org/officeDocument/2006/relationships/hyperlink" Target="https://gotuftsjumbos.com/sports/mens-track-and-field" TargetMode="External"/><Relationship Id="rId12686" Type="http://schemas.openxmlformats.org/officeDocument/2006/relationships/hyperlink" Target="https://uofrathletics.com/sports/mens-track-and-field" TargetMode="External"/><Relationship Id="rId10022" Type="http://schemas.openxmlformats.org/officeDocument/2006/relationships/hyperlink" Target="https://x.com/AugieTFXC" TargetMode="External"/><Relationship Id="rId11354" Type="http://schemas.openxmlformats.org/officeDocument/2006/relationships/hyperlink" Target="https://www.facebook.com/TUXCTUTF/" TargetMode="External"/><Relationship Id="rId12685" Type="http://schemas.openxmlformats.org/officeDocument/2006/relationships/hyperlink" Target="https://www.instagram.com/rochestertfxc/" TargetMode="External"/><Relationship Id="rId10023" Type="http://schemas.openxmlformats.org/officeDocument/2006/relationships/hyperlink" Target="https://www.facebook.com/p/Augustana-Track-Field-and-Cross-Country-100095401923081/" TargetMode="External"/><Relationship Id="rId11353" Type="http://schemas.openxmlformats.org/officeDocument/2006/relationships/hyperlink" Target="https://twitter.com/gojumbos" TargetMode="External"/><Relationship Id="rId12684" Type="http://schemas.openxmlformats.org/officeDocument/2006/relationships/hyperlink" Target="https://www.facebook.com/URTFXC/" TargetMode="External"/><Relationship Id="rId11327" Type="http://schemas.openxmlformats.org/officeDocument/2006/relationships/hyperlink" Target="https://www.facebook.com/SUXCTF/" TargetMode="External"/><Relationship Id="rId12658" Type="http://schemas.openxmlformats.org/officeDocument/2006/relationships/hyperlink" Target="https://twitter.com/unionxctf" TargetMode="External"/><Relationship Id="rId11326" Type="http://schemas.openxmlformats.org/officeDocument/2006/relationships/hyperlink" Target="https://www.instagram.com/suffolkxctf/" TargetMode="External"/><Relationship Id="rId12657" Type="http://schemas.openxmlformats.org/officeDocument/2006/relationships/hyperlink" Target="https://www.instagram.com/unionxctf/" TargetMode="External"/><Relationship Id="rId11325" Type="http://schemas.openxmlformats.org/officeDocument/2006/relationships/hyperlink" Target="https://www.gosuffolkrams.com/sports/mtrack-out/index" TargetMode="External"/><Relationship Id="rId12656" Type="http://schemas.openxmlformats.org/officeDocument/2006/relationships/hyperlink" Target="https://twitter.com/unionxctf" TargetMode="External"/><Relationship Id="rId11324" Type="http://schemas.openxmlformats.org/officeDocument/2006/relationships/hyperlink" Target="https://www.instagram.com/springfield_tf/" TargetMode="External"/><Relationship Id="rId12655" Type="http://schemas.openxmlformats.org/officeDocument/2006/relationships/hyperlink" Target="https://unionathletics.com/sports/mens-track-and-field" TargetMode="External"/><Relationship Id="rId13986" Type="http://schemas.openxmlformats.org/officeDocument/2006/relationships/hyperlink" Target="https://www.facebook.com/Waynesburg-University-Cross-Country-131569463542958/" TargetMode="External"/><Relationship Id="rId13987" Type="http://schemas.openxmlformats.org/officeDocument/2006/relationships/hyperlink" Target="https://www.instagram.com/waynesburg_xc_and_track/" TargetMode="External"/><Relationship Id="rId11329" Type="http://schemas.openxmlformats.org/officeDocument/2006/relationships/hyperlink" Target="https://www.gosuffolkrams.com/sports/mtrack-out/index" TargetMode="External"/><Relationship Id="rId13988" Type="http://schemas.openxmlformats.org/officeDocument/2006/relationships/hyperlink" Target="https://twitter.com/wu_track" TargetMode="External"/><Relationship Id="rId11328" Type="http://schemas.openxmlformats.org/officeDocument/2006/relationships/hyperlink" Target="https://www.instagram.com/suffolkxctf/" TargetMode="External"/><Relationship Id="rId12659" Type="http://schemas.openxmlformats.org/officeDocument/2006/relationships/hyperlink" Target="https://www.facebook.com/ucxctf/?locale=tl_ph" TargetMode="External"/><Relationship Id="rId13989" Type="http://schemas.openxmlformats.org/officeDocument/2006/relationships/hyperlink" Target="https://www.facebook.com/Waynesburg-University-Cross-Country-131569463542958/" TargetMode="External"/><Relationship Id="rId12650" Type="http://schemas.openxmlformats.org/officeDocument/2006/relationships/hyperlink" Target="https://www.facebook.com/greg.page.9081/" TargetMode="External"/><Relationship Id="rId13982" Type="http://schemas.openxmlformats.org/officeDocument/2006/relationships/hyperlink" Target="https://twitter.com/wu_track" TargetMode="External"/><Relationship Id="rId13983" Type="http://schemas.openxmlformats.org/officeDocument/2006/relationships/hyperlink" Target="https://www.facebook.com/Waynesburg-University-Cross-Country-131569463542958/" TargetMode="External"/><Relationship Id="rId13984" Type="http://schemas.openxmlformats.org/officeDocument/2006/relationships/hyperlink" Target="https://www.instagram.com/waynesburg_xc_and_track/" TargetMode="External"/><Relationship Id="rId13985" Type="http://schemas.openxmlformats.org/officeDocument/2006/relationships/hyperlink" Target="https://twitter.com/wu_track" TargetMode="External"/><Relationship Id="rId11323" Type="http://schemas.openxmlformats.org/officeDocument/2006/relationships/hyperlink" Target="https://www.facebook.com/SpringfieldTF/" TargetMode="External"/><Relationship Id="rId12654" Type="http://schemas.openxmlformats.org/officeDocument/2006/relationships/hyperlink" Target="https://www.instagram.com/ccnyxctrack/" TargetMode="External"/><Relationship Id="rId11322" Type="http://schemas.openxmlformats.org/officeDocument/2006/relationships/hyperlink" Target="https://twitter.com/springfield_tf" TargetMode="External"/><Relationship Id="rId12653" Type="http://schemas.openxmlformats.org/officeDocument/2006/relationships/hyperlink" Target="https://www.facebook.com/greg.page.9081/" TargetMode="External"/><Relationship Id="rId11321" Type="http://schemas.openxmlformats.org/officeDocument/2006/relationships/hyperlink" Target="https://springfieldcollegepride.com/sports/mtrack/index" TargetMode="External"/><Relationship Id="rId12652" Type="http://schemas.openxmlformats.org/officeDocument/2006/relationships/hyperlink" Target="https://twitter.com/ccnytfxc" TargetMode="External"/><Relationship Id="rId13980" Type="http://schemas.openxmlformats.org/officeDocument/2006/relationships/hyperlink" Target="https://www.instagram.com/waynesburg_xc_and_track/" TargetMode="External"/><Relationship Id="rId11320" Type="http://schemas.openxmlformats.org/officeDocument/2006/relationships/hyperlink" Target="https://www.instagram.com/springfield_tf/" TargetMode="External"/><Relationship Id="rId12651" Type="http://schemas.openxmlformats.org/officeDocument/2006/relationships/hyperlink" Target="https://www.instagram.com/ccnyxctrack/" TargetMode="External"/><Relationship Id="rId13981" Type="http://schemas.openxmlformats.org/officeDocument/2006/relationships/hyperlink" Target="https://waynesburgsports.com/sports/mens-track-and-field" TargetMode="External"/><Relationship Id="rId10006" Type="http://schemas.openxmlformats.org/officeDocument/2006/relationships/hyperlink" Target="https://www.facebook.com/OgleTFXC/" TargetMode="External"/><Relationship Id="rId11338" Type="http://schemas.openxmlformats.org/officeDocument/2006/relationships/hyperlink" Target="https://www.facebook.com/SUXCTF/" TargetMode="External"/><Relationship Id="rId12669" Type="http://schemas.openxmlformats.org/officeDocument/2006/relationships/hyperlink" Target="https://twitter.com/unionxctf" TargetMode="External"/><Relationship Id="rId10007" Type="http://schemas.openxmlformats.org/officeDocument/2006/relationships/hyperlink" Target="https://www.instagram.com/ogletf_xc/" TargetMode="External"/><Relationship Id="rId11337" Type="http://schemas.openxmlformats.org/officeDocument/2006/relationships/hyperlink" Target="https://www.gosuffolkrams.com/sports/mtrack-out/index" TargetMode="External"/><Relationship Id="rId12668" Type="http://schemas.openxmlformats.org/officeDocument/2006/relationships/hyperlink" Target="https://www.instagram.com/unionxctf/" TargetMode="External"/><Relationship Id="rId10004" Type="http://schemas.openxmlformats.org/officeDocument/2006/relationships/hyperlink" Target="https://www.instagram.com/ogletf_xc/" TargetMode="External"/><Relationship Id="rId11336" Type="http://schemas.openxmlformats.org/officeDocument/2006/relationships/hyperlink" Target="https://www.instagram.com/suffolkxctf/" TargetMode="External"/><Relationship Id="rId12667" Type="http://schemas.openxmlformats.org/officeDocument/2006/relationships/hyperlink" Target="https://unionathletics.com/sports/mens-track-and-field" TargetMode="External"/><Relationship Id="rId10005" Type="http://schemas.openxmlformats.org/officeDocument/2006/relationships/hyperlink" Target="https://twitter.com/ogletf_xc" TargetMode="External"/><Relationship Id="rId11335" Type="http://schemas.openxmlformats.org/officeDocument/2006/relationships/hyperlink" Target="https://www.facebook.com/SUXCTF/" TargetMode="External"/><Relationship Id="rId12666" Type="http://schemas.openxmlformats.org/officeDocument/2006/relationships/hyperlink" Target="https://www.instagram.com/unionxctf/" TargetMode="External"/><Relationship Id="rId13997" Type="http://schemas.openxmlformats.org/officeDocument/2006/relationships/hyperlink" Target="https://www.instagram.com/waynesburg_xc_and_track/" TargetMode="External"/><Relationship Id="rId13998" Type="http://schemas.openxmlformats.org/officeDocument/2006/relationships/hyperlink" Target="https://waynesburgsports.com/sports/mens-track-and-field" TargetMode="External"/><Relationship Id="rId10008" Type="http://schemas.openxmlformats.org/officeDocument/2006/relationships/hyperlink" Target="https://piedmontlions.com/sports/mens-track-and-field" TargetMode="External"/><Relationship Id="rId13999" Type="http://schemas.openxmlformats.org/officeDocument/2006/relationships/hyperlink" Target="https://twitter.com/wu_track" TargetMode="External"/><Relationship Id="rId10009" Type="http://schemas.openxmlformats.org/officeDocument/2006/relationships/hyperlink" Target="https://twitter.com/piedmonttfxc" TargetMode="External"/><Relationship Id="rId11339" Type="http://schemas.openxmlformats.org/officeDocument/2006/relationships/hyperlink" Target="https://www.instagram.com/suffolkxctf/" TargetMode="External"/><Relationship Id="rId11330" Type="http://schemas.openxmlformats.org/officeDocument/2006/relationships/hyperlink" Target="https://www.facebook.com/tim.morse.12" TargetMode="External"/><Relationship Id="rId12661" Type="http://schemas.openxmlformats.org/officeDocument/2006/relationships/hyperlink" Target="https://twitter.com/unionxctf" TargetMode="External"/><Relationship Id="rId13993" Type="http://schemas.openxmlformats.org/officeDocument/2006/relationships/hyperlink" Target="https://twitter.com/wu_track" TargetMode="External"/><Relationship Id="rId12660" Type="http://schemas.openxmlformats.org/officeDocument/2006/relationships/hyperlink" Target="https://www.instagram.com/unionxctf/" TargetMode="External"/><Relationship Id="rId13994" Type="http://schemas.openxmlformats.org/officeDocument/2006/relationships/hyperlink" Target="https://www.facebook.com/chris.hardie.18" TargetMode="External"/><Relationship Id="rId13995" Type="http://schemas.openxmlformats.org/officeDocument/2006/relationships/hyperlink" Target="https://www.facebook.com/Waynesburg-University-Cross-Country-131569463542958/" TargetMode="External"/><Relationship Id="rId13996" Type="http://schemas.openxmlformats.org/officeDocument/2006/relationships/hyperlink" Target="https://www.instagram.com/coach_hardie_wu/" TargetMode="External"/><Relationship Id="rId10002" Type="http://schemas.openxmlformats.org/officeDocument/2006/relationships/hyperlink" Target="https://twitter.com/ogletf_xc" TargetMode="External"/><Relationship Id="rId11334" Type="http://schemas.openxmlformats.org/officeDocument/2006/relationships/hyperlink" Target="https://www.instagram.com/suffolkxctf/" TargetMode="External"/><Relationship Id="rId12665" Type="http://schemas.openxmlformats.org/officeDocument/2006/relationships/hyperlink" Target="https://www.facebook.com/ucxctf/?locale=tl_ph" TargetMode="External"/><Relationship Id="rId10003" Type="http://schemas.openxmlformats.org/officeDocument/2006/relationships/hyperlink" Target="https://www.facebook.com/OgleTFXC/" TargetMode="External"/><Relationship Id="rId11333" Type="http://schemas.openxmlformats.org/officeDocument/2006/relationships/hyperlink" Target="https://www.facebook.com/SUXCTF/" TargetMode="External"/><Relationship Id="rId12664" Type="http://schemas.openxmlformats.org/officeDocument/2006/relationships/hyperlink" Target="https://twitter.com/unionxctf" TargetMode="External"/><Relationship Id="rId13990" Type="http://schemas.openxmlformats.org/officeDocument/2006/relationships/hyperlink" Target="https://www.instagram.com/waynesburg_xc_and_track/" TargetMode="External"/><Relationship Id="rId10000" Type="http://schemas.openxmlformats.org/officeDocument/2006/relationships/hyperlink" Target="https://www.instagram.com/kellywrothwell/" TargetMode="External"/><Relationship Id="rId11332" Type="http://schemas.openxmlformats.org/officeDocument/2006/relationships/hyperlink" Target="https://www.gosuffolkrams.com/sports/mtrack-out/index" TargetMode="External"/><Relationship Id="rId12663" Type="http://schemas.openxmlformats.org/officeDocument/2006/relationships/hyperlink" Target="https://www.instagram.com/unionxctf/" TargetMode="External"/><Relationship Id="rId13991" Type="http://schemas.openxmlformats.org/officeDocument/2006/relationships/hyperlink" Target="https://waynesburgsports.com/sports/mens-track-and-field" TargetMode="External"/><Relationship Id="rId10001" Type="http://schemas.openxmlformats.org/officeDocument/2006/relationships/hyperlink" Target="https://www.instagram.com/ogletf_xc/" TargetMode="External"/><Relationship Id="rId11331" Type="http://schemas.openxmlformats.org/officeDocument/2006/relationships/hyperlink" Target="https://www.instagram.com/suffolkxctf/" TargetMode="External"/><Relationship Id="rId12662" Type="http://schemas.openxmlformats.org/officeDocument/2006/relationships/hyperlink" Target="https://www.facebook.com/UCXCTF/" TargetMode="External"/><Relationship Id="rId13992" Type="http://schemas.openxmlformats.org/officeDocument/2006/relationships/hyperlink" Target="https://twitter.com/coach_hardie_wu" TargetMode="External"/><Relationship Id="rId12919" Type="http://schemas.openxmlformats.org/officeDocument/2006/relationships/hyperlink" Target="https://franciscanathletics.com/sports/mens-track-and-field" TargetMode="External"/><Relationship Id="rId12918" Type="http://schemas.openxmlformats.org/officeDocument/2006/relationships/hyperlink" Target="https://www.instagram.com/fusxctf/" TargetMode="External"/><Relationship Id="rId12917" Type="http://schemas.openxmlformats.org/officeDocument/2006/relationships/hyperlink" Target="https://www.facebook.com/jack.j.thornton/" TargetMode="External"/><Relationship Id="rId12916" Type="http://schemas.openxmlformats.org/officeDocument/2006/relationships/hyperlink" Target="https://franciscanathletics.com/sports/mens-track-and-field" TargetMode="External"/><Relationship Id="rId12911" Type="http://schemas.openxmlformats.org/officeDocument/2006/relationships/hyperlink" Target="https://www.instagram.com/veronicarocco_/" TargetMode="External"/><Relationship Id="rId12910" Type="http://schemas.openxmlformats.org/officeDocument/2006/relationships/hyperlink" Target="https://www.facebook.com/duxctf/" TargetMode="External"/><Relationship Id="rId12915" Type="http://schemas.openxmlformats.org/officeDocument/2006/relationships/hyperlink" Target="https://www.instagram.com/fusxctf/" TargetMode="External"/><Relationship Id="rId12914" Type="http://schemas.openxmlformats.org/officeDocument/2006/relationships/hyperlink" Target="https://franciscanathletics.com/sports/mens-track-and-field" TargetMode="External"/><Relationship Id="rId12913" Type="http://schemas.openxmlformats.org/officeDocument/2006/relationships/hyperlink" Target="https://www.instagram.com/fusxctf/" TargetMode="External"/><Relationship Id="rId12912" Type="http://schemas.openxmlformats.org/officeDocument/2006/relationships/hyperlink" Target="https://www.instagram.com/duxctf/" TargetMode="External"/><Relationship Id="rId12929" Type="http://schemas.openxmlformats.org/officeDocument/2006/relationships/hyperlink" Target="https://twitter.com/heidelbergxctf" TargetMode="External"/><Relationship Id="rId12928" Type="http://schemas.openxmlformats.org/officeDocument/2006/relationships/hyperlink" Target="https://x.com/BergXCCoach" TargetMode="External"/><Relationship Id="rId12927" Type="http://schemas.openxmlformats.org/officeDocument/2006/relationships/hyperlink" Target="https://www.instagram.com/heidelberg_xctf/" TargetMode="External"/><Relationship Id="rId12922" Type="http://schemas.openxmlformats.org/officeDocument/2006/relationships/hyperlink" Target="https://twitter.com/heidelbergxctf" TargetMode="External"/><Relationship Id="rId12921" Type="http://schemas.openxmlformats.org/officeDocument/2006/relationships/hyperlink" Target="https://www.instagram.com/fusxctf/" TargetMode="External"/><Relationship Id="rId12920" Type="http://schemas.openxmlformats.org/officeDocument/2006/relationships/hyperlink" Target="https://www.facebook.com/jack.j.thornton" TargetMode="External"/><Relationship Id="rId12926" Type="http://schemas.openxmlformats.org/officeDocument/2006/relationships/hyperlink" Target="https://www.facebook.com/HeidelbergXCTF/" TargetMode="External"/><Relationship Id="rId12925" Type="http://schemas.openxmlformats.org/officeDocument/2006/relationships/hyperlink" Target="https://twitter.com/heidelbergxctf" TargetMode="External"/><Relationship Id="rId12924" Type="http://schemas.openxmlformats.org/officeDocument/2006/relationships/hyperlink" Target="https://www.instagram.com/heidelberg_xctf/" TargetMode="External"/><Relationship Id="rId12923" Type="http://schemas.openxmlformats.org/officeDocument/2006/relationships/hyperlink" Target="https://www.facebook.com/HeidelbergXCTF/" TargetMode="External"/><Relationship Id="rId12908" Type="http://schemas.openxmlformats.org/officeDocument/2006/relationships/hyperlink" Target="https://www.instagram.com/duxctf/" TargetMode="External"/><Relationship Id="rId12907" Type="http://schemas.openxmlformats.org/officeDocument/2006/relationships/hyperlink" Target="https://www.facebook.com/duxctf/" TargetMode="External"/><Relationship Id="rId12906" Type="http://schemas.openxmlformats.org/officeDocument/2006/relationships/hyperlink" Target="https://twitter.com/duxctf" TargetMode="External"/><Relationship Id="rId12905" Type="http://schemas.openxmlformats.org/officeDocument/2006/relationships/hyperlink" Target="https://denisonbigred.com/sports/mens-track-and-field" TargetMode="External"/><Relationship Id="rId12909" Type="http://schemas.openxmlformats.org/officeDocument/2006/relationships/hyperlink" Target="https://twitter.com/duxctf" TargetMode="External"/><Relationship Id="rId12900" Type="http://schemas.openxmlformats.org/officeDocument/2006/relationships/hyperlink" Target="https://www.instagram.com/duxctf/" TargetMode="External"/><Relationship Id="rId12904" Type="http://schemas.openxmlformats.org/officeDocument/2006/relationships/hyperlink" Target="https://www.instagram.com/duxctf/" TargetMode="External"/><Relationship Id="rId12903" Type="http://schemas.openxmlformats.org/officeDocument/2006/relationships/hyperlink" Target="https://www.facebook.com/duxctf/" TargetMode="External"/><Relationship Id="rId12902" Type="http://schemas.openxmlformats.org/officeDocument/2006/relationships/hyperlink" Target="https://twitter.com/duxctf" TargetMode="External"/><Relationship Id="rId12901" Type="http://schemas.openxmlformats.org/officeDocument/2006/relationships/hyperlink" Target="https://denisonbigred.com/sports/mens-track-and-field" TargetMode="External"/><Relationship Id="rId11629" Type="http://schemas.openxmlformats.org/officeDocument/2006/relationships/hyperlink" Target="https://www.instagram.com/coachkarenlutzke/" TargetMode="External"/><Relationship Id="rId11624" Type="http://schemas.openxmlformats.org/officeDocument/2006/relationships/hyperlink" Target="https://www.olivetcomets.com/sports/mtrack/index" TargetMode="External"/><Relationship Id="rId12955" Type="http://schemas.openxmlformats.org/officeDocument/2006/relationships/hyperlink" Target="https://twitter.com/jcuxctf" TargetMode="External"/><Relationship Id="rId11623" Type="http://schemas.openxmlformats.org/officeDocument/2006/relationships/hyperlink" Target="https://www.facebook.com/UOlivetXCTF/" TargetMode="External"/><Relationship Id="rId12954" Type="http://schemas.openxmlformats.org/officeDocument/2006/relationships/hyperlink" Target="https://www.instagram.com/jcuxctf/" TargetMode="External"/><Relationship Id="rId11622" Type="http://schemas.openxmlformats.org/officeDocument/2006/relationships/hyperlink" Target="https://www.olivetcomets.com/sports/mtrack/index" TargetMode="External"/><Relationship Id="rId12953" Type="http://schemas.openxmlformats.org/officeDocument/2006/relationships/hyperlink" Target="https://www.facebook.com/chris.lamphier" TargetMode="External"/><Relationship Id="rId11621" Type="http://schemas.openxmlformats.org/officeDocument/2006/relationships/hyperlink" Target="https://www.instagram.com/kzooxctf/" TargetMode="External"/><Relationship Id="rId12952" Type="http://schemas.openxmlformats.org/officeDocument/2006/relationships/hyperlink" Target="https://twitter.com/jcuxctf" TargetMode="External"/><Relationship Id="rId11628" Type="http://schemas.openxmlformats.org/officeDocument/2006/relationships/hyperlink" Target="https://www.facebook.com/OlivetXCTrack/" TargetMode="External"/><Relationship Id="rId12959" Type="http://schemas.openxmlformats.org/officeDocument/2006/relationships/hyperlink" Target="https://www.instagram.com/jcuxctf/" TargetMode="External"/><Relationship Id="rId11627" Type="http://schemas.openxmlformats.org/officeDocument/2006/relationships/hyperlink" Target="https://www.facebook.com/karen.lutzke" TargetMode="External"/><Relationship Id="rId12958" Type="http://schemas.openxmlformats.org/officeDocument/2006/relationships/hyperlink" Target="https://www.facebook.com/jamie.dailey.5099/" TargetMode="External"/><Relationship Id="rId11626" Type="http://schemas.openxmlformats.org/officeDocument/2006/relationships/hyperlink" Target="https://twitter.com/olivetxctrack" TargetMode="External"/><Relationship Id="rId12957" Type="http://schemas.openxmlformats.org/officeDocument/2006/relationships/hyperlink" Target="https://twitter.com/jcuxctf" TargetMode="External"/><Relationship Id="rId11625" Type="http://schemas.openxmlformats.org/officeDocument/2006/relationships/hyperlink" Target="https://twitter.com/coachlutzke" TargetMode="External"/><Relationship Id="rId12956" Type="http://schemas.openxmlformats.org/officeDocument/2006/relationships/hyperlink" Target="https://www.instagram.com/jcuxctf/" TargetMode="External"/><Relationship Id="rId11620" Type="http://schemas.openxmlformats.org/officeDocument/2006/relationships/hyperlink" Target="https://x.com/kcollegexc" TargetMode="External"/><Relationship Id="rId12951" Type="http://schemas.openxmlformats.org/officeDocument/2006/relationships/hyperlink" Target="https://jcusports.com/sports/mens-track-and-field" TargetMode="External"/><Relationship Id="rId12950" Type="http://schemas.openxmlformats.org/officeDocument/2006/relationships/hyperlink" Target="https://www.instagram.com/jcuxctf/" TargetMode="External"/><Relationship Id="rId10309" Type="http://schemas.openxmlformats.org/officeDocument/2006/relationships/hyperlink" Target="https://www.facebook.com/MonmouthCollegeCrossCountryTrackAndField/" TargetMode="External"/><Relationship Id="rId10303" Type="http://schemas.openxmlformats.org/officeDocument/2006/relationships/hyperlink" Target="https://www.facebook.com/MonmouthCollegeCrossCountryTrackAndField/" TargetMode="External"/><Relationship Id="rId11635" Type="http://schemas.openxmlformats.org/officeDocument/2006/relationships/hyperlink" Target="https://twitter.com/aqua_runner" TargetMode="External"/><Relationship Id="rId12966" Type="http://schemas.openxmlformats.org/officeDocument/2006/relationships/hyperlink" Target="https://athletics.kenyon.edu/sports/mens-track-and-field" TargetMode="External"/><Relationship Id="rId10304" Type="http://schemas.openxmlformats.org/officeDocument/2006/relationships/hyperlink" Target="https://www.instagram.com/monmouthutfxc/" TargetMode="External"/><Relationship Id="rId11634" Type="http://schemas.openxmlformats.org/officeDocument/2006/relationships/hyperlink" Target="https://www.olivetcomets.com/sports/mtrack/index" TargetMode="External"/><Relationship Id="rId12965" Type="http://schemas.openxmlformats.org/officeDocument/2006/relationships/hyperlink" Target="https://www.instagram.com/kenyon_xc_track/" TargetMode="External"/><Relationship Id="rId10301" Type="http://schemas.openxmlformats.org/officeDocument/2006/relationships/hyperlink" Target="https://twitter.com/scotstfxc" TargetMode="External"/><Relationship Id="rId11633" Type="http://schemas.openxmlformats.org/officeDocument/2006/relationships/hyperlink" Target="https://www.instagram.com/olivetcollege_xctf/" TargetMode="External"/><Relationship Id="rId12964" Type="http://schemas.openxmlformats.org/officeDocument/2006/relationships/hyperlink" Target="https://www.facebook.com/kenyonxctf/" TargetMode="External"/><Relationship Id="rId10302" Type="http://schemas.openxmlformats.org/officeDocument/2006/relationships/hyperlink" Target="https://www.facebook.com/brian.woodard.142" TargetMode="External"/><Relationship Id="rId11632" Type="http://schemas.openxmlformats.org/officeDocument/2006/relationships/hyperlink" Target="https://www.instagram.com/daustinmartin/" TargetMode="External"/><Relationship Id="rId12963" Type="http://schemas.openxmlformats.org/officeDocument/2006/relationships/hyperlink" Target="https://twitter.com/kenyon_xc_track" TargetMode="External"/><Relationship Id="rId10307" Type="http://schemas.openxmlformats.org/officeDocument/2006/relationships/hyperlink" Target="https://www.instagram.com/monmouthutfxc/" TargetMode="External"/><Relationship Id="rId11639" Type="http://schemas.openxmlformats.org/officeDocument/2006/relationships/hyperlink" Target="https://www.instagram.com/andrewbenkovsky/" TargetMode="External"/><Relationship Id="rId10308" Type="http://schemas.openxmlformats.org/officeDocument/2006/relationships/hyperlink" Target="https://twitter.com/scotstfxc" TargetMode="External"/><Relationship Id="rId11638" Type="http://schemas.openxmlformats.org/officeDocument/2006/relationships/hyperlink" Target="https://www.facebook.com/OlivetXCTrack/" TargetMode="External"/><Relationship Id="rId12969" Type="http://schemas.openxmlformats.org/officeDocument/2006/relationships/hyperlink" Target="https://www.instagram.com/kenyon_xc_track/" TargetMode="External"/><Relationship Id="rId10305" Type="http://schemas.openxmlformats.org/officeDocument/2006/relationships/hyperlink" Target="https://twitter.com/scotstfxc" TargetMode="External"/><Relationship Id="rId11637" Type="http://schemas.openxmlformats.org/officeDocument/2006/relationships/hyperlink" Target="https://www.facebook.com/andrew.benkovsky" TargetMode="External"/><Relationship Id="rId12968" Type="http://schemas.openxmlformats.org/officeDocument/2006/relationships/hyperlink" Target="https://www.facebook.com/kenyonxctf/" TargetMode="External"/><Relationship Id="rId10306" Type="http://schemas.openxmlformats.org/officeDocument/2006/relationships/hyperlink" Target="https://www.facebook.com/MonmouthCollegeCrossCountryTrackAndField/" TargetMode="External"/><Relationship Id="rId11636" Type="http://schemas.openxmlformats.org/officeDocument/2006/relationships/hyperlink" Target="https://twitter.com/olivetxctrack" TargetMode="External"/><Relationship Id="rId12967" Type="http://schemas.openxmlformats.org/officeDocument/2006/relationships/hyperlink" Target="https://twitter.com/kenyon_xc_track" TargetMode="External"/><Relationship Id="rId11631" Type="http://schemas.openxmlformats.org/officeDocument/2006/relationships/hyperlink" Target="https://www.facebook.com/OlivetXCTrack/" TargetMode="External"/><Relationship Id="rId12962" Type="http://schemas.openxmlformats.org/officeDocument/2006/relationships/hyperlink" Target="https://www.instagram.com/jcuxctf/" TargetMode="External"/><Relationship Id="rId10300" Type="http://schemas.openxmlformats.org/officeDocument/2006/relationships/hyperlink" Target="https://twitter.com/mc_coachwood" TargetMode="External"/><Relationship Id="rId11630" Type="http://schemas.openxmlformats.org/officeDocument/2006/relationships/hyperlink" Target="https://twitter.com/olivetxctrack" TargetMode="External"/><Relationship Id="rId12961" Type="http://schemas.openxmlformats.org/officeDocument/2006/relationships/hyperlink" Target="https://twitter.com/jcuxctf" TargetMode="External"/><Relationship Id="rId12960" Type="http://schemas.openxmlformats.org/officeDocument/2006/relationships/hyperlink" Target="https://twitter.com/stevefuelling" TargetMode="External"/><Relationship Id="rId11609" Type="http://schemas.openxmlformats.org/officeDocument/2006/relationships/hyperlink" Target="https://athletics.hope.edu/sports/mtrack/index" TargetMode="External"/><Relationship Id="rId11608" Type="http://schemas.openxmlformats.org/officeDocument/2006/relationships/hyperlink" Target="https://www.instagram.com/hopecollegetrack/" TargetMode="External"/><Relationship Id="rId12939" Type="http://schemas.openxmlformats.org/officeDocument/2006/relationships/hyperlink" Target="https://www.instagram.com/bbasista87/" TargetMode="External"/><Relationship Id="rId11607" Type="http://schemas.openxmlformats.org/officeDocument/2006/relationships/hyperlink" Target="https://www.facebook.com/hopecollegetrack/" TargetMode="External"/><Relationship Id="rId12938" Type="http://schemas.openxmlformats.org/officeDocument/2006/relationships/hyperlink" Target="https://twitter.com/jcuxctf" TargetMode="External"/><Relationship Id="rId11602" Type="http://schemas.openxmlformats.org/officeDocument/2006/relationships/hyperlink" Target="https://twitter.com/hopecollegerun" TargetMode="External"/><Relationship Id="rId12933" Type="http://schemas.openxmlformats.org/officeDocument/2006/relationships/hyperlink" Target="https://www.facebook.com/HeidelbergXCTF/" TargetMode="External"/><Relationship Id="rId11601" Type="http://schemas.openxmlformats.org/officeDocument/2006/relationships/hyperlink" Target="https://athletics.hope.edu/sports/mtrack/index" TargetMode="External"/><Relationship Id="rId12932" Type="http://schemas.openxmlformats.org/officeDocument/2006/relationships/hyperlink" Target="https://twitter.com/heidelbergxctf" TargetMode="External"/><Relationship Id="rId11600" Type="http://schemas.openxmlformats.org/officeDocument/2006/relationships/hyperlink" Target="https://www.instagram.com/hopecollegetrack/" TargetMode="External"/><Relationship Id="rId12931" Type="http://schemas.openxmlformats.org/officeDocument/2006/relationships/hyperlink" Target="https://www.instagram.com/heidelberg_xctf/" TargetMode="External"/><Relationship Id="rId12930" Type="http://schemas.openxmlformats.org/officeDocument/2006/relationships/hyperlink" Target="https://www.facebook.com/HeidelbergXCTF/" TargetMode="External"/><Relationship Id="rId11606" Type="http://schemas.openxmlformats.org/officeDocument/2006/relationships/hyperlink" Target="https://twitter.com/hopecollegerun" TargetMode="External"/><Relationship Id="rId12937" Type="http://schemas.openxmlformats.org/officeDocument/2006/relationships/hyperlink" Target="https://jcusports.com/sports/mens-track-and-field" TargetMode="External"/><Relationship Id="rId11605" Type="http://schemas.openxmlformats.org/officeDocument/2006/relationships/hyperlink" Target="https://athletics.hope.edu/sports/mtrack/index" TargetMode="External"/><Relationship Id="rId12936" Type="http://schemas.openxmlformats.org/officeDocument/2006/relationships/hyperlink" Target="https://www.instagram.com/hiram_cctf/" TargetMode="External"/><Relationship Id="rId11604" Type="http://schemas.openxmlformats.org/officeDocument/2006/relationships/hyperlink" Target="https://www.instagram.com/hopecollegetrack/" TargetMode="External"/><Relationship Id="rId12935" Type="http://schemas.openxmlformats.org/officeDocument/2006/relationships/hyperlink" Target="https://www.instagram.com/heidelberg_xctf/" TargetMode="External"/><Relationship Id="rId11603" Type="http://schemas.openxmlformats.org/officeDocument/2006/relationships/hyperlink" Target="https://www.facebook.com/hopecollegetrack/" TargetMode="External"/><Relationship Id="rId12934" Type="http://schemas.openxmlformats.org/officeDocument/2006/relationships/hyperlink" Target="https://www.instagram.com/epensante_11/" TargetMode="External"/><Relationship Id="rId11619" Type="http://schemas.openxmlformats.org/officeDocument/2006/relationships/hyperlink" Target="https://twitter.com/runcoachphd" TargetMode="External"/><Relationship Id="rId11618" Type="http://schemas.openxmlformats.org/officeDocument/2006/relationships/hyperlink" Target="https://www.instagram.com/hopecollegetrack/" TargetMode="External"/><Relationship Id="rId12949" Type="http://schemas.openxmlformats.org/officeDocument/2006/relationships/hyperlink" Target="https://twitter.com/jcuxctf" TargetMode="External"/><Relationship Id="rId11613" Type="http://schemas.openxmlformats.org/officeDocument/2006/relationships/hyperlink" Target="https://twitter.com/hopecollegerun" TargetMode="External"/><Relationship Id="rId12944" Type="http://schemas.openxmlformats.org/officeDocument/2006/relationships/hyperlink" Target="https://www.instagram.com/jcuxctf/" TargetMode="External"/><Relationship Id="rId11612" Type="http://schemas.openxmlformats.org/officeDocument/2006/relationships/hyperlink" Target="https://www.instagram.com/hopecollegetrack/" TargetMode="External"/><Relationship Id="rId12943" Type="http://schemas.openxmlformats.org/officeDocument/2006/relationships/hyperlink" Target="https://twitter.com/jcuxctf" TargetMode="External"/><Relationship Id="rId11611" Type="http://schemas.openxmlformats.org/officeDocument/2006/relationships/hyperlink" Target="https://www.facebook.com/hopecollegetrack/" TargetMode="External"/><Relationship Id="rId12942" Type="http://schemas.openxmlformats.org/officeDocument/2006/relationships/hyperlink" Target="https://twitter.com/mrtutskey" TargetMode="External"/><Relationship Id="rId11610" Type="http://schemas.openxmlformats.org/officeDocument/2006/relationships/hyperlink" Target="https://twitter.com/hopecollegerun" TargetMode="External"/><Relationship Id="rId12941" Type="http://schemas.openxmlformats.org/officeDocument/2006/relationships/hyperlink" Target="https://jcusports.com/sports/mens-track-and-field" TargetMode="External"/><Relationship Id="rId11617" Type="http://schemas.openxmlformats.org/officeDocument/2006/relationships/hyperlink" Target="https://www.facebook.com/hopecollegetrack/" TargetMode="External"/><Relationship Id="rId12948" Type="http://schemas.openxmlformats.org/officeDocument/2006/relationships/hyperlink" Target="https://www.instagram.com/jcuxctf/" TargetMode="External"/><Relationship Id="rId11616" Type="http://schemas.openxmlformats.org/officeDocument/2006/relationships/hyperlink" Target="https://twitter.com/hopecollegerun" TargetMode="External"/><Relationship Id="rId12947" Type="http://schemas.openxmlformats.org/officeDocument/2006/relationships/hyperlink" Target="https://www.instagram.com/j_mcnulty_/" TargetMode="External"/><Relationship Id="rId11615" Type="http://schemas.openxmlformats.org/officeDocument/2006/relationships/hyperlink" Target="https://www.instagram.com/hopecollegetrack/" TargetMode="External"/><Relationship Id="rId12946" Type="http://schemas.openxmlformats.org/officeDocument/2006/relationships/hyperlink" Target="https://twitter.com/jcuxctf" TargetMode="External"/><Relationship Id="rId11614" Type="http://schemas.openxmlformats.org/officeDocument/2006/relationships/hyperlink" Target="https://www.facebook.com/hopecollegetrack/" TargetMode="External"/><Relationship Id="rId12945" Type="http://schemas.openxmlformats.org/officeDocument/2006/relationships/hyperlink" Target="https://x.com/JoeMcNulty07" TargetMode="External"/><Relationship Id="rId12940" Type="http://schemas.openxmlformats.org/officeDocument/2006/relationships/hyperlink" Target="https://www.instagram.com/jcuxctf/" TargetMode="External"/><Relationship Id="rId9210" Type="http://schemas.openxmlformats.org/officeDocument/2006/relationships/hyperlink" Target="https://www.instagram.com/leeutfxc/" TargetMode="External"/><Relationship Id="rId9211" Type="http://schemas.openxmlformats.org/officeDocument/2006/relationships/hyperlink" Target="https://twitter.com/leeutfxc" TargetMode="External"/><Relationship Id="rId9212" Type="http://schemas.openxmlformats.org/officeDocument/2006/relationships/hyperlink" Target="https://www.instagram.com/leeutfxc/" TargetMode="External"/><Relationship Id="rId9217" Type="http://schemas.openxmlformats.org/officeDocument/2006/relationships/hyperlink" Target="https://twitter.com/lmu_tfxc" TargetMode="External"/><Relationship Id="rId9218" Type="http://schemas.openxmlformats.org/officeDocument/2006/relationships/hyperlink" Target="https://www.instagram.com/lmu_tfxc/" TargetMode="External"/><Relationship Id="rId9219" Type="http://schemas.openxmlformats.org/officeDocument/2006/relationships/hyperlink" Target="https://twitter.com/lmu_tfxc" TargetMode="External"/><Relationship Id="rId9213" Type="http://schemas.openxmlformats.org/officeDocument/2006/relationships/hyperlink" Target="https://twitter.com/leeutfxc" TargetMode="External"/><Relationship Id="rId9214" Type="http://schemas.openxmlformats.org/officeDocument/2006/relationships/hyperlink" Target="https://www.instagram.com/leeutfxc/" TargetMode="External"/><Relationship Id="rId9215" Type="http://schemas.openxmlformats.org/officeDocument/2006/relationships/hyperlink" Target="https://twitter.com/leeutfxc" TargetMode="External"/><Relationship Id="rId9216" Type="http://schemas.openxmlformats.org/officeDocument/2006/relationships/hyperlink" Target="https://www.instagram.com/leeutfxc/" TargetMode="External"/><Relationship Id="rId9200" Type="http://schemas.openxmlformats.org/officeDocument/2006/relationships/hyperlink" Target="https://www.facebook.com/zoe.brickley/" TargetMode="External"/><Relationship Id="rId9201" Type="http://schemas.openxmlformats.org/officeDocument/2006/relationships/hyperlink" Target="https://www.instagram.com/leeutfxc/" TargetMode="External"/><Relationship Id="rId9206" Type="http://schemas.openxmlformats.org/officeDocument/2006/relationships/hyperlink" Target="https://www.instagram.com/leetfxccoach/" TargetMode="External"/><Relationship Id="rId9207" Type="http://schemas.openxmlformats.org/officeDocument/2006/relationships/hyperlink" Target="https://twitter.com/leeutfxc" TargetMode="External"/><Relationship Id="rId9208" Type="http://schemas.openxmlformats.org/officeDocument/2006/relationships/hyperlink" Target="https://www.instagram.com/leeutfxc/" TargetMode="External"/><Relationship Id="rId9209" Type="http://schemas.openxmlformats.org/officeDocument/2006/relationships/hyperlink" Target="https://twitter.com/leeutfxc" TargetMode="External"/><Relationship Id="rId9202" Type="http://schemas.openxmlformats.org/officeDocument/2006/relationships/hyperlink" Target="https://twitter.com/cmosub4" TargetMode="External"/><Relationship Id="rId9203" Type="http://schemas.openxmlformats.org/officeDocument/2006/relationships/hyperlink" Target="https://twitter.com/leeutfxc" TargetMode="External"/><Relationship Id="rId9204" Type="http://schemas.openxmlformats.org/officeDocument/2006/relationships/hyperlink" Target="https://www.facebook.com/caleb.morgan.100" TargetMode="External"/><Relationship Id="rId9205" Type="http://schemas.openxmlformats.org/officeDocument/2006/relationships/hyperlink" Target="https://www.facebook.com/Lee-University-Track-and-Field-422709824443051/" TargetMode="External"/><Relationship Id="rId9231" Type="http://schemas.openxmlformats.org/officeDocument/2006/relationships/hyperlink" Target="https://www.instagram.com/treveccaxctrackfield/" TargetMode="External"/><Relationship Id="rId9232" Type="http://schemas.openxmlformats.org/officeDocument/2006/relationships/hyperlink" Target="https://twitter.com/tnuxctrack" TargetMode="External"/><Relationship Id="rId9233" Type="http://schemas.openxmlformats.org/officeDocument/2006/relationships/hyperlink" Target="https://www.instagram.com/treveccaxctrackfield/" TargetMode="External"/><Relationship Id="rId9234" Type="http://schemas.openxmlformats.org/officeDocument/2006/relationships/hyperlink" Target="https://twitter.com/tnuxctrack" TargetMode="External"/><Relationship Id="rId9230" Type="http://schemas.openxmlformats.org/officeDocument/2006/relationships/hyperlink" Target="https://www.facebook.com/dylan.brannen.1/" TargetMode="External"/><Relationship Id="rId9239" Type="http://schemas.openxmlformats.org/officeDocument/2006/relationships/hyperlink" Target="https://twitter.com/tusculumxctf" TargetMode="External"/><Relationship Id="rId9235" Type="http://schemas.openxmlformats.org/officeDocument/2006/relationships/hyperlink" Target="https://www.instagram.com/treveccaxctrackfield/" TargetMode="External"/><Relationship Id="rId9236" Type="http://schemas.openxmlformats.org/officeDocument/2006/relationships/hyperlink" Target="https://twitter.com/tusculumxctf" TargetMode="External"/><Relationship Id="rId9237" Type="http://schemas.openxmlformats.org/officeDocument/2006/relationships/hyperlink" Target="https://www.facebook.com/Tusculum-Track-303718510054174/" TargetMode="External"/><Relationship Id="rId9238" Type="http://schemas.openxmlformats.org/officeDocument/2006/relationships/hyperlink" Target="https://www.instagram.com/tusculumxctf/" TargetMode="External"/><Relationship Id="rId9220" Type="http://schemas.openxmlformats.org/officeDocument/2006/relationships/hyperlink" Target="https://facebook.com/people/Lincoln-Memorial-University-Track-and-Field-and-Cross-Country/100084805796000/" TargetMode="External"/><Relationship Id="rId9221" Type="http://schemas.openxmlformats.org/officeDocument/2006/relationships/hyperlink" Target="https://www.instagram.com/lmu_tfxc/" TargetMode="External"/><Relationship Id="rId9222" Type="http://schemas.openxmlformats.org/officeDocument/2006/relationships/hyperlink" Target="https://twitter.com/coach_rblack" TargetMode="External"/><Relationship Id="rId9223" Type="http://schemas.openxmlformats.org/officeDocument/2006/relationships/hyperlink" Target="https://twitter.com/lmu_tfxc" TargetMode="External"/><Relationship Id="rId9228" Type="http://schemas.openxmlformats.org/officeDocument/2006/relationships/hyperlink" Target="https://www.instagram.com/treveccaxctrackfield/" TargetMode="External"/><Relationship Id="rId9229" Type="http://schemas.openxmlformats.org/officeDocument/2006/relationships/hyperlink" Target="https://twitter.com/tnuxctrack" TargetMode="External"/><Relationship Id="rId9224" Type="http://schemas.openxmlformats.org/officeDocument/2006/relationships/hyperlink" Target="https://twitter.com/lmu_tfxc" TargetMode="External"/><Relationship Id="rId9225" Type="http://schemas.openxmlformats.org/officeDocument/2006/relationships/hyperlink" Target="https://www.instagram.com/lmu_tfxc/" TargetMode="External"/><Relationship Id="rId9226" Type="http://schemas.openxmlformats.org/officeDocument/2006/relationships/hyperlink" Target="https://twitter.com/tnuxctrack" TargetMode="External"/><Relationship Id="rId9227" Type="http://schemas.openxmlformats.org/officeDocument/2006/relationships/hyperlink" Target="https://www.facebook.com/austin.selby/" TargetMode="External"/><Relationship Id="rId9297" Type="http://schemas.openxmlformats.org/officeDocument/2006/relationships/hyperlink" Target="https://www.facebook.com/Holy-Names-University-Mens-Soccer-132284806796067/" TargetMode="External"/><Relationship Id="rId9298" Type="http://schemas.openxmlformats.org/officeDocument/2006/relationships/hyperlink" Target="https://x.com/aggietfxc" TargetMode="External"/><Relationship Id="rId9299" Type="http://schemas.openxmlformats.org/officeDocument/2006/relationships/hyperlink" Target="https://www.facebook.com/javelinas/" TargetMode="External"/><Relationship Id="rId9293" Type="http://schemas.openxmlformats.org/officeDocument/2006/relationships/hyperlink" Target="https://www.instagram.com/seuxctf/" TargetMode="External"/><Relationship Id="rId9294" Type="http://schemas.openxmlformats.org/officeDocument/2006/relationships/hyperlink" Target="https://twitter.com/coachdall" TargetMode="External"/><Relationship Id="rId9295" Type="http://schemas.openxmlformats.org/officeDocument/2006/relationships/hyperlink" Target="https://twitter.com/javelinatandf" TargetMode="External"/><Relationship Id="rId9296" Type="http://schemas.openxmlformats.org/officeDocument/2006/relationships/hyperlink" Target="https://twitter.com/namesmen" TargetMode="External"/><Relationship Id="rId9290" Type="http://schemas.openxmlformats.org/officeDocument/2006/relationships/hyperlink" Target="https://www.instagram.com/seuxctf/" TargetMode="External"/><Relationship Id="rId9291" Type="http://schemas.openxmlformats.org/officeDocument/2006/relationships/hyperlink" Target="https://twitter.com/seuxctf" TargetMode="External"/><Relationship Id="rId9292" Type="http://schemas.openxmlformats.org/officeDocument/2006/relationships/hyperlink" Target="https://www.facebook.com/SEUXCTF/" TargetMode="External"/><Relationship Id="rId9286" Type="http://schemas.openxmlformats.org/officeDocument/2006/relationships/hyperlink" Target="https://www.instagram.com/seuxctf/" TargetMode="External"/><Relationship Id="rId9287" Type="http://schemas.openxmlformats.org/officeDocument/2006/relationships/hyperlink" Target="https://twitter.com/linseygabriella" TargetMode="External"/><Relationship Id="rId9288" Type="http://schemas.openxmlformats.org/officeDocument/2006/relationships/hyperlink" Target="https://twitter.com/seuxctf" TargetMode="External"/><Relationship Id="rId9289" Type="http://schemas.openxmlformats.org/officeDocument/2006/relationships/hyperlink" Target="https://www.facebook.com/SEUXCTF/" TargetMode="External"/><Relationship Id="rId9282" Type="http://schemas.openxmlformats.org/officeDocument/2006/relationships/hyperlink" Target="https://www.facebook.com/SEUXCTF/" TargetMode="External"/><Relationship Id="rId9283" Type="http://schemas.openxmlformats.org/officeDocument/2006/relationships/hyperlink" Target="https://www.instagram.com/seuxctf/" TargetMode="External"/><Relationship Id="rId9284" Type="http://schemas.openxmlformats.org/officeDocument/2006/relationships/hyperlink" Target="https://twitter.com/seuxctf" TargetMode="External"/><Relationship Id="rId9285" Type="http://schemas.openxmlformats.org/officeDocument/2006/relationships/hyperlink" Target="https://www.facebook.com/SEUXCTF/" TargetMode="External"/><Relationship Id="rId10394" Type="http://schemas.openxmlformats.org/officeDocument/2006/relationships/hyperlink" Target="https://www.facebook.com/WeTheNorthPark/" TargetMode="External"/><Relationship Id="rId10395" Type="http://schemas.openxmlformats.org/officeDocument/2006/relationships/hyperlink" Target="https://www.instagram.com/dstoll43/" TargetMode="External"/><Relationship Id="rId10392" Type="http://schemas.openxmlformats.org/officeDocument/2006/relationships/hyperlink" Target="https://www.facebook.com/WeTheNorthPark/" TargetMode="External"/><Relationship Id="rId10393" Type="http://schemas.openxmlformats.org/officeDocument/2006/relationships/hyperlink" Target="https://twitter.com/wethenorthpark" TargetMode="External"/><Relationship Id="rId10398" Type="http://schemas.openxmlformats.org/officeDocument/2006/relationships/hyperlink" Target="https://twitter.com/EmmeSchaefer" TargetMode="External"/><Relationship Id="rId10399" Type="http://schemas.openxmlformats.org/officeDocument/2006/relationships/hyperlink" Target="https://www.facebook.com/groups/164068453706215/" TargetMode="External"/><Relationship Id="rId10396" Type="http://schemas.openxmlformats.org/officeDocument/2006/relationships/hyperlink" Target="https://www.instagram.com/npu_xctf/" TargetMode="External"/><Relationship Id="rId10397" Type="http://schemas.openxmlformats.org/officeDocument/2006/relationships/hyperlink" Target="https://principiaathletics.com/sports/track-and-field" TargetMode="External"/><Relationship Id="rId9253" Type="http://schemas.openxmlformats.org/officeDocument/2006/relationships/hyperlink" Target="https://www.facebook.com/patriotxc/" TargetMode="External"/><Relationship Id="rId9254" Type="http://schemas.openxmlformats.org/officeDocument/2006/relationships/hyperlink" Target="https://twitter.com/andrewprice91" TargetMode="External"/><Relationship Id="rId9255" Type="http://schemas.openxmlformats.org/officeDocument/2006/relationships/hyperlink" Target="https://twitter.com/dbu_xcandtrack" TargetMode="External"/><Relationship Id="rId9256" Type="http://schemas.openxmlformats.org/officeDocument/2006/relationships/hyperlink" Target="https://www.facebook.com/andrew.price.549436" TargetMode="External"/><Relationship Id="rId9250" Type="http://schemas.openxmlformats.org/officeDocument/2006/relationships/hyperlink" Target="https://www.facebook.com/Angelo-State-University-Track-and-Field-519851408037541/" TargetMode="External"/><Relationship Id="rId9251" Type="http://schemas.openxmlformats.org/officeDocument/2006/relationships/hyperlink" Target="https://www.instagram.com/jana_shawver/" TargetMode="External"/><Relationship Id="rId9252" Type="http://schemas.openxmlformats.org/officeDocument/2006/relationships/hyperlink" Target="https://twitter.com/dbu_xcandtrack" TargetMode="External"/><Relationship Id="rId9257" Type="http://schemas.openxmlformats.org/officeDocument/2006/relationships/hyperlink" Target="https://www.facebook.com/patriotxc/" TargetMode="External"/><Relationship Id="rId9258" Type="http://schemas.openxmlformats.org/officeDocument/2006/relationships/hyperlink" Target="https://www.instagram.com/coachandrewprice/" TargetMode="External"/><Relationship Id="rId9259" Type="http://schemas.openxmlformats.org/officeDocument/2006/relationships/hyperlink" Target="https://twitter.com/dbu_xcandtrack" TargetMode="External"/><Relationship Id="rId9242" Type="http://schemas.openxmlformats.org/officeDocument/2006/relationships/hyperlink" Target="https://www.facebook.com/Angelo-State-University-Track-and-Field-519851408037541/" TargetMode="External"/><Relationship Id="rId9243" Type="http://schemas.openxmlformats.org/officeDocument/2006/relationships/hyperlink" Target="https://x.com/lokyee_11" TargetMode="External"/><Relationship Id="rId9244" Type="http://schemas.openxmlformats.org/officeDocument/2006/relationships/hyperlink" Target="https://twitter.com/angelotfxc" TargetMode="External"/><Relationship Id="rId9245" Type="http://schemas.openxmlformats.org/officeDocument/2006/relationships/hyperlink" Target="https://www.facebook.com/Angelo-State-University-Track-and-Field-519851408037541/" TargetMode="External"/><Relationship Id="rId9240" Type="http://schemas.openxmlformats.org/officeDocument/2006/relationships/hyperlink" Target="https://www.facebook.com/TusculumXCTF/" TargetMode="External"/><Relationship Id="rId9241" Type="http://schemas.openxmlformats.org/officeDocument/2006/relationships/hyperlink" Target="https://www.instagram.com/tusculumxctf/" TargetMode="External"/><Relationship Id="rId9246" Type="http://schemas.openxmlformats.org/officeDocument/2006/relationships/hyperlink" Target="https://www.instagram.com/angelostatexctracknfield/" TargetMode="External"/><Relationship Id="rId9247" Type="http://schemas.openxmlformats.org/officeDocument/2006/relationships/hyperlink" Target="https://twitter.com/angelotfxc" TargetMode="External"/><Relationship Id="rId9248" Type="http://schemas.openxmlformats.org/officeDocument/2006/relationships/hyperlink" Target="https://www.facebook.com/Angelo-State-University-Track-and-Field-519851408037541/" TargetMode="External"/><Relationship Id="rId9249" Type="http://schemas.openxmlformats.org/officeDocument/2006/relationships/hyperlink" Target="https://twitter.com/angelotfxc" TargetMode="External"/><Relationship Id="rId9280" Type="http://schemas.openxmlformats.org/officeDocument/2006/relationships/hyperlink" Target="https://www.instagram.com/msutxtfcc/" TargetMode="External"/><Relationship Id="rId9281" Type="http://schemas.openxmlformats.org/officeDocument/2006/relationships/hyperlink" Target="https://twitter.com/seuxctf" TargetMode="External"/><Relationship Id="rId9275" Type="http://schemas.openxmlformats.org/officeDocument/2006/relationships/hyperlink" Target="https://twitter.com/lcutrackcc" TargetMode="External"/><Relationship Id="rId9276" Type="http://schemas.openxmlformats.org/officeDocument/2006/relationships/hyperlink" Target="https://www.facebook.com/LCUtrackcc/" TargetMode="External"/><Relationship Id="rId9277" Type="http://schemas.openxmlformats.org/officeDocument/2006/relationships/hyperlink" Target="https://www.instagram.com/lcutrackcc/" TargetMode="External"/><Relationship Id="rId9278" Type="http://schemas.openxmlformats.org/officeDocument/2006/relationships/hyperlink" Target="https://twitter.com/msutxfc" TargetMode="External"/><Relationship Id="rId9271" Type="http://schemas.openxmlformats.org/officeDocument/2006/relationships/hyperlink" Target="https://www.instagram.com/lcutrackcc/" TargetMode="External"/><Relationship Id="rId9272" Type="http://schemas.openxmlformats.org/officeDocument/2006/relationships/hyperlink" Target="https://twitter.com/lcutrackcc" TargetMode="External"/><Relationship Id="rId9273" Type="http://schemas.openxmlformats.org/officeDocument/2006/relationships/hyperlink" Target="https://www.facebook.com/LCUtrackcc/" TargetMode="External"/><Relationship Id="rId9274" Type="http://schemas.openxmlformats.org/officeDocument/2006/relationships/hyperlink" Target="https://www.instagram.com/lcutrackcc/" TargetMode="External"/><Relationship Id="rId9279" Type="http://schemas.openxmlformats.org/officeDocument/2006/relationships/hyperlink" Target="https://www.facebook.com/MSUTXCCTF/" TargetMode="External"/><Relationship Id="rId9270" Type="http://schemas.openxmlformats.org/officeDocument/2006/relationships/hyperlink" Target="https://www.facebook.com/lcutrackcc/" TargetMode="External"/><Relationship Id="rId9264" Type="http://schemas.openxmlformats.org/officeDocument/2006/relationships/hyperlink" Target="https://twitter.com/lcutrackcc" TargetMode="External"/><Relationship Id="rId9265" Type="http://schemas.openxmlformats.org/officeDocument/2006/relationships/hyperlink" Target="https://www.facebook.com/LCUtrackcc/" TargetMode="External"/><Relationship Id="rId9266" Type="http://schemas.openxmlformats.org/officeDocument/2006/relationships/hyperlink" Target="https://www.instagram.com/lcutrackcc/" TargetMode="External"/><Relationship Id="rId9267" Type="http://schemas.openxmlformats.org/officeDocument/2006/relationships/hyperlink" Target="https://twitter.com/lcutrackcc" TargetMode="External"/><Relationship Id="rId9260" Type="http://schemas.openxmlformats.org/officeDocument/2006/relationships/hyperlink" Target="https://www.facebook.com/patriotxc/" TargetMode="External"/><Relationship Id="rId9261" Type="http://schemas.openxmlformats.org/officeDocument/2006/relationships/hyperlink" Target="https://twitter.com/lcutrackcc" TargetMode="External"/><Relationship Id="rId9262" Type="http://schemas.openxmlformats.org/officeDocument/2006/relationships/hyperlink" Target="https://www.facebook.com/LCUtrackcc/" TargetMode="External"/><Relationship Id="rId9263" Type="http://schemas.openxmlformats.org/officeDocument/2006/relationships/hyperlink" Target="https://www.instagram.com/lcutrackcc/" TargetMode="External"/><Relationship Id="rId9268" Type="http://schemas.openxmlformats.org/officeDocument/2006/relationships/hyperlink" Target="https://www.facebook.com/LCUtrackcc/" TargetMode="External"/><Relationship Id="rId9269" Type="http://schemas.openxmlformats.org/officeDocument/2006/relationships/hyperlink" Target="https://www.instagram.com/lcutrackcc/" TargetMode="External"/><Relationship Id="rId10336" Type="http://schemas.openxmlformats.org/officeDocument/2006/relationships/hyperlink" Target="https://www.facebook.com/North-Central-College-Mens-Cross-Country-and-Track-and-Field-1532371267056564/" TargetMode="External"/><Relationship Id="rId11668" Type="http://schemas.openxmlformats.org/officeDocument/2006/relationships/hyperlink" Target="https://www.facebook.com/danielle.marzinske" TargetMode="External"/><Relationship Id="rId12999" Type="http://schemas.openxmlformats.org/officeDocument/2006/relationships/hyperlink" Target="https://www.instagram.com/msj_xctf/" TargetMode="External"/><Relationship Id="rId10337" Type="http://schemas.openxmlformats.org/officeDocument/2006/relationships/hyperlink" Target="https://www.instagram.com/nccmensxctf/" TargetMode="External"/><Relationship Id="rId11667" Type="http://schemas.openxmlformats.org/officeDocument/2006/relationships/hyperlink" Target="https://blcvikings.com/sports/mens-track-and-field" TargetMode="External"/><Relationship Id="rId12998" Type="http://schemas.openxmlformats.org/officeDocument/2006/relationships/hyperlink" Target="https://www.facebook.com/Mount-St-Joseph-University-Cross-CountryTrack-and-Field-800232050033846/" TargetMode="External"/><Relationship Id="rId10334" Type="http://schemas.openxmlformats.org/officeDocument/2006/relationships/hyperlink" Target="https://twitter.com/gaberivera17" TargetMode="External"/><Relationship Id="rId11666" Type="http://schemas.openxmlformats.org/officeDocument/2006/relationships/hyperlink" Target="https://www.instagram.com/blcxctf/" TargetMode="External"/><Relationship Id="rId12997" Type="http://schemas.openxmlformats.org/officeDocument/2006/relationships/hyperlink" Target="https://twitter.com/MSJ_TFXC" TargetMode="External"/><Relationship Id="rId10335" Type="http://schemas.openxmlformats.org/officeDocument/2006/relationships/hyperlink" Target="https://twitter.com/nccmensxctf" TargetMode="External"/><Relationship Id="rId11665" Type="http://schemas.openxmlformats.org/officeDocument/2006/relationships/hyperlink" Target="https://www.instagram.com/coachdom_xctf/" TargetMode="External"/><Relationship Id="rId12996" Type="http://schemas.openxmlformats.org/officeDocument/2006/relationships/hyperlink" Target="https://www.msjsports.com/sports/mtrack/index" TargetMode="External"/><Relationship Id="rId10338" Type="http://schemas.openxmlformats.org/officeDocument/2006/relationships/hyperlink" Target="https://twitter.com/nccmensxctf" TargetMode="External"/><Relationship Id="rId10339" Type="http://schemas.openxmlformats.org/officeDocument/2006/relationships/hyperlink" Target="https://facebook.com/MrGabs57/" TargetMode="External"/><Relationship Id="rId11669" Type="http://schemas.openxmlformats.org/officeDocument/2006/relationships/hyperlink" Target="https://facebook.com/BLCXCTF/" TargetMode="External"/><Relationship Id="rId11660" Type="http://schemas.openxmlformats.org/officeDocument/2006/relationships/hyperlink" Target="https://twitter.com/augsburgxctf" TargetMode="External"/><Relationship Id="rId12991" Type="http://schemas.openxmlformats.org/officeDocument/2006/relationships/hyperlink" Target="https://www.facebook.com/Mount-St-Joseph-University-Cross-CountryTrack-and-Field-800232050033846/" TargetMode="External"/><Relationship Id="rId12990" Type="http://schemas.openxmlformats.org/officeDocument/2006/relationships/hyperlink" Target="https://twitter.com/MSJ_TFXC" TargetMode="External"/><Relationship Id="rId10332" Type="http://schemas.openxmlformats.org/officeDocument/2006/relationships/hyperlink" Target="https://www.instagram.com/nccmensxctf/" TargetMode="External"/><Relationship Id="rId11664" Type="http://schemas.openxmlformats.org/officeDocument/2006/relationships/hyperlink" Target="https://www.facebook.com/BLCXCTF/" TargetMode="External"/><Relationship Id="rId12995" Type="http://schemas.openxmlformats.org/officeDocument/2006/relationships/hyperlink" Target="https://www.instagram.com/msj_xctf/" TargetMode="External"/><Relationship Id="rId10333" Type="http://schemas.openxmlformats.org/officeDocument/2006/relationships/hyperlink" Target="https://northcentralcardinals.com/sports/mens-track-and-field" TargetMode="External"/><Relationship Id="rId11663" Type="http://schemas.openxmlformats.org/officeDocument/2006/relationships/hyperlink" Target="https://twitter.com/santina_dominic" TargetMode="External"/><Relationship Id="rId12994" Type="http://schemas.openxmlformats.org/officeDocument/2006/relationships/hyperlink" Target="https://www.facebook.com/Mount-St-Joseph-University-Cross-CountryTrack-and-Field-800232050033846/" TargetMode="External"/><Relationship Id="rId10330" Type="http://schemas.openxmlformats.org/officeDocument/2006/relationships/hyperlink" Target="https://www.facebook.com/North-Central-College-Mens-Cross-Country-and-Track-and-Field-1532371267056564/" TargetMode="External"/><Relationship Id="rId11662" Type="http://schemas.openxmlformats.org/officeDocument/2006/relationships/hyperlink" Target="https://www.instagram.com/augsburgxctf/" TargetMode="External"/><Relationship Id="rId12993" Type="http://schemas.openxmlformats.org/officeDocument/2006/relationships/hyperlink" Target="https://twitter.com/MSJ_TFXC" TargetMode="External"/><Relationship Id="rId10331" Type="http://schemas.openxmlformats.org/officeDocument/2006/relationships/hyperlink" Target="https://www.instagram.com/vandersteen/" TargetMode="External"/><Relationship Id="rId11661" Type="http://schemas.openxmlformats.org/officeDocument/2006/relationships/hyperlink" Target="https://www.facebook.com/augsburgxctf/" TargetMode="External"/><Relationship Id="rId12992" Type="http://schemas.openxmlformats.org/officeDocument/2006/relationships/hyperlink" Target="https://www.instagram.com/msj_xctf/" TargetMode="External"/><Relationship Id="rId10347" Type="http://schemas.openxmlformats.org/officeDocument/2006/relationships/hyperlink" Target="https://twitter.com/nccmensxctf" TargetMode="External"/><Relationship Id="rId11679" Type="http://schemas.openxmlformats.org/officeDocument/2006/relationships/hyperlink" Target="https://www.facebook.com/Bethel-University-Track-and-Cross-Country-135312226872/" TargetMode="External"/><Relationship Id="rId10348" Type="http://schemas.openxmlformats.org/officeDocument/2006/relationships/hyperlink" Target="https://www.facebook.com/North-Central-College-Mens-Cross-Country-and-Track-and-Field-1532371267056564/" TargetMode="External"/><Relationship Id="rId11678" Type="http://schemas.openxmlformats.org/officeDocument/2006/relationships/hyperlink" Target="https://twitter.com/augsburgxctf" TargetMode="External"/><Relationship Id="rId10345" Type="http://schemas.openxmlformats.org/officeDocument/2006/relationships/hyperlink" Target="https://www.facebook.com/North-Central-College-Mens-Cross-Country-and-Track-and-Field-1532371267056564/" TargetMode="External"/><Relationship Id="rId11677" Type="http://schemas.openxmlformats.org/officeDocument/2006/relationships/hyperlink" Target="https://athletics.bethel.edu/sports/mens-track-and-field" TargetMode="External"/><Relationship Id="rId10346" Type="http://schemas.openxmlformats.org/officeDocument/2006/relationships/hyperlink" Target="https://www.instagram.com/nccmensxctf/" TargetMode="External"/><Relationship Id="rId11676" Type="http://schemas.openxmlformats.org/officeDocument/2006/relationships/hyperlink" Target="https://www.instagram.com/bethelxctf/" TargetMode="External"/><Relationship Id="rId10349" Type="http://schemas.openxmlformats.org/officeDocument/2006/relationships/hyperlink" Target="https://www.instagram.com/nccmensxctf/" TargetMode="External"/><Relationship Id="rId11671" Type="http://schemas.openxmlformats.org/officeDocument/2006/relationships/hyperlink" Target="https://facebook.com/BLCXCTF/" TargetMode="External"/><Relationship Id="rId10340" Type="http://schemas.openxmlformats.org/officeDocument/2006/relationships/hyperlink" Target="https://www.facebook.com/North-Central-College-Mens-Cross-Country-and-Track-and-Field-1532371267056564/" TargetMode="External"/><Relationship Id="rId11670" Type="http://schemas.openxmlformats.org/officeDocument/2006/relationships/hyperlink" Target="https://facebook.com/BLCXCTF/" TargetMode="External"/><Relationship Id="rId10343" Type="http://schemas.openxmlformats.org/officeDocument/2006/relationships/hyperlink" Target="https://northcentralcardinals.com/sports/mens-track-and-field" TargetMode="External"/><Relationship Id="rId11675" Type="http://schemas.openxmlformats.org/officeDocument/2006/relationships/hyperlink" Target="https://www.facebook.com/Bethel-University-Track-and-Cross-Country-135312226872/" TargetMode="External"/><Relationship Id="rId10344" Type="http://schemas.openxmlformats.org/officeDocument/2006/relationships/hyperlink" Target="https://twitter.com/nccmensxctf" TargetMode="External"/><Relationship Id="rId11674" Type="http://schemas.openxmlformats.org/officeDocument/2006/relationships/hyperlink" Target="https://twitter.com/augsburgxctf" TargetMode="External"/><Relationship Id="rId10341" Type="http://schemas.openxmlformats.org/officeDocument/2006/relationships/hyperlink" Target="https://www.instagram.com/noah.gabrys/" TargetMode="External"/><Relationship Id="rId11673" Type="http://schemas.openxmlformats.org/officeDocument/2006/relationships/hyperlink" Target="https://athletics.bethel.edu/sports/mens-track-and-field" TargetMode="External"/><Relationship Id="rId10342" Type="http://schemas.openxmlformats.org/officeDocument/2006/relationships/hyperlink" Target="https://www.instagram.com/nccmensxctf/" TargetMode="External"/><Relationship Id="rId11672" Type="http://schemas.openxmlformats.org/officeDocument/2006/relationships/hyperlink" Target="https://www.instagram.com/blcxctf/" TargetMode="External"/><Relationship Id="rId10314" Type="http://schemas.openxmlformats.org/officeDocument/2006/relationships/hyperlink" Target="https://www.facebook.com/kenzie.baker.75" TargetMode="External"/><Relationship Id="rId11646" Type="http://schemas.openxmlformats.org/officeDocument/2006/relationships/hyperlink" Target="https://www.facebook.com/augsburgxctf/" TargetMode="External"/><Relationship Id="rId12977" Type="http://schemas.openxmlformats.org/officeDocument/2006/relationships/hyperlink" Target="https://twitter.com/marietta_tf" TargetMode="External"/><Relationship Id="rId10315" Type="http://schemas.openxmlformats.org/officeDocument/2006/relationships/hyperlink" Target="https://www.facebook.com/MonmouthCollegeCrossCountryTrackAndField/" TargetMode="External"/><Relationship Id="rId11645" Type="http://schemas.openxmlformats.org/officeDocument/2006/relationships/hyperlink" Target="https://twitter.com/augsburgxctf" TargetMode="External"/><Relationship Id="rId12976" Type="http://schemas.openxmlformats.org/officeDocument/2006/relationships/hyperlink" Target="https://www.instagram.com/kenyon_xc_track/" TargetMode="External"/><Relationship Id="rId10312" Type="http://schemas.openxmlformats.org/officeDocument/2006/relationships/hyperlink" Target="https://monmouthscots.com/sports/mens-track-and-field" TargetMode="External"/><Relationship Id="rId11644" Type="http://schemas.openxmlformats.org/officeDocument/2006/relationships/hyperlink" Target="https://twitter.com/cfdix" TargetMode="External"/><Relationship Id="rId12975" Type="http://schemas.openxmlformats.org/officeDocument/2006/relationships/hyperlink" Target="https://www.facebook.com/kenyonxctf/" TargetMode="External"/><Relationship Id="rId10313" Type="http://schemas.openxmlformats.org/officeDocument/2006/relationships/hyperlink" Target="https://twitter.com/scotstfxc" TargetMode="External"/><Relationship Id="rId11643" Type="http://schemas.openxmlformats.org/officeDocument/2006/relationships/hyperlink" Target="https://athletics.augsburg.edu/sports/mens-track-and-field" TargetMode="External"/><Relationship Id="rId12974" Type="http://schemas.openxmlformats.org/officeDocument/2006/relationships/hyperlink" Target="https://twitter.com/kenyon_xc_track" TargetMode="External"/><Relationship Id="rId10318" Type="http://schemas.openxmlformats.org/officeDocument/2006/relationships/hyperlink" Target="https://twitter.com/nccmensxctf" TargetMode="External"/><Relationship Id="rId10319" Type="http://schemas.openxmlformats.org/officeDocument/2006/relationships/hyperlink" Target="https://www.facebook.com/North-Central-College-Mens-Cross-Country-and-Track-and-Field-1532371267056564/" TargetMode="External"/><Relationship Id="rId11649" Type="http://schemas.openxmlformats.org/officeDocument/2006/relationships/hyperlink" Target="https://twitter.com/nlars" TargetMode="External"/><Relationship Id="rId10316" Type="http://schemas.openxmlformats.org/officeDocument/2006/relationships/hyperlink" Target="https://www.instagram.com/monmouthutfxc/" TargetMode="External"/><Relationship Id="rId11648" Type="http://schemas.openxmlformats.org/officeDocument/2006/relationships/hyperlink" Target="https://athletics.augsburg.edu/sports/mens-track-and-field" TargetMode="External"/><Relationship Id="rId12979" Type="http://schemas.openxmlformats.org/officeDocument/2006/relationships/hyperlink" Target="https://twitter.com/marietta_tf" TargetMode="External"/><Relationship Id="rId10317" Type="http://schemas.openxmlformats.org/officeDocument/2006/relationships/hyperlink" Target="https://northcentralcardinals.com/sports/mens-track-and-field" TargetMode="External"/><Relationship Id="rId11647" Type="http://schemas.openxmlformats.org/officeDocument/2006/relationships/hyperlink" Target="https://www.instagram.com/augsburgxctf/" TargetMode="External"/><Relationship Id="rId12978" Type="http://schemas.openxmlformats.org/officeDocument/2006/relationships/hyperlink" Target="https://www.facebook.com/MariettaTrackandField/" TargetMode="External"/><Relationship Id="rId10310" Type="http://schemas.openxmlformats.org/officeDocument/2006/relationships/hyperlink" Target="https://www.instagram.com/mccoach.cooper_/" TargetMode="External"/><Relationship Id="rId11642" Type="http://schemas.openxmlformats.org/officeDocument/2006/relationships/hyperlink" Target="https://www.facebook.com/OlivetXCTrack/" TargetMode="External"/><Relationship Id="rId12973" Type="http://schemas.openxmlformats.org/officeDocument/2006/relationships/hyperlink" Target="https://athletics.kenyon.edu/sports/mens-track-and-field" TargetMode="External"/><Relationship Id="rId10311" Type="http://schemas.openxmlformats.org/officeDocument/2006/relationships/hyperlink" Target="https://www.instagram.com/monmouthutfxc/" TargetMode="External"/><Relationship Id="rId11641" Type="http://schemas.openxmlformats.org/officeDocument/2006/relationships/hyperlink" Target="https://twitter.com/olivetxctrack" TargetMode="External"/><Relationship Id="rId12972" Type="http://schemas.openxmlformats.org/officeDocument/2006/relationships/hyperlink" Target="https://www.instagram.com/kenyon_xc_track/" TargetMode="External"/><Relationship Id="rId11640" Type="http://schemas.openxmlformats.org/officeDocument/2006/relationships/hyperlink" Target="https://www.olivetcomets.com/sports/mtrack/index" TargetMode="External"/><Relationship Id="rId12971" Type="http://schemas.openxmlformats.org/officeDocument/2006/relationships/hyperlink" Target="https://www.facebook.com/kenyonxctf/" TargetMode="External"/><Relationship Id="rId12970" Type="http://schemas.openxmlformats.org/officeDocument/2006/relationships/hyperlink" Target="https://twitter.com/kenyon_xc_track" TargetMode="External"/><Relationship Id="rId10325" Type="http://schemas.openxmlformats.org/officeDocument/2006/relationships/hyperlink" Target="https://twitter.com/nccmensxctf" TargetMode="External"/><Relationship Id="rId11657" Type="http://schemas.openxmlformats.org/officeDocument/2006/relationships/hyperlink" Target="https://www.facebook.com/augsburgxctf/" TargetMode="External"/><Relationship Id="rId12988" Type="http://schemas.openxmlformats.org/officeDocument/2006/relationships/hyperlink" Target="https://www.instagram.com/cokonation/" TargetMode="External"/><Relationship Id="rId10326" Type="http://schemas.openxmlformats.org/officeDocument/2006/relationships/hyperlink" Target="https://www.facebook.com/North-Central-College-Mens-Cross-Country-and-Track-and-Field-1532371267056564/" TargetMode="External"/><Relationship Id="rId11656" Type="http://schemas.openxmlformats.org/officeDocument/2006/relationships/hyperlink" Target="https://twitter.com/augsburgxctf" TargetMode="External"/><Relationship Id="rId12987" Type="http://schemas.openxmlformats.org/officeDocument/2006/relationships/hyperlink" Target="https://www.facebook.com/Mount-St-Joseph-University-Cross-CountryTrack-and-Field-800232050033846/" TargetMode="External"/><Relationship Id="rId10323" Type="http://schemas.openxmlformats.org/officeDocument/2006/relationships/hyperlink" Target="https://www.facebook.com/North-Central-College-Mens-Cross-Country-and-Track-and-Field-1532371267056564/" TargetMode="External"/><Relationship Id="rId11655" Type="http://schemas.openxmlformats.org/officeDocument/2006/relationships/hyperlink" Target="https://www.instagram.com/augsburgxctf/" TargetMode="External"/><Relationship Id="rId12986" Type="http://schemas.openxmlformats.org/officeDocument/2006/relationships/hyperlink" Target="https://twitter.com/MSJ_TFXC" TargetMode="External"/><Relationship Id="rId10324" Type="http://schemas.openxmlformats.org/officeDocument/2006/relationships/hyperlink" Target="https://www.instagram.com/nccmensxctf/" TargetMode="External"/><Relationship Id="rId11654" Type="http://schemas.openxmlformats.org/officeDocument/2006/relationships/hyperlink" Target="https://www.facebook.com/augsburgxctf/" TargetMode="External"/><Relationship Id="rId12985" Type="http://schemas.openxmlformats.org/officeDocument/2006/relationships/hyperlink" Target="https://x.com/CokoNation/" TargetMode="External"/><Relationship Id="rId10329" Type="http://schemas.openxmlformats.org/officeDocument/2006/relationships/hyperlink" Target="https://twitter.com/nccmensxctf" TargetMode="External"/><Relationship Id="rId10327" Type="http://schemas.openxmlformats.org/officeDocument/2006/relationships/hyperlink" Target="https://www.instagram.com/nccmensxctf/" TargetMode="External"/><Relationship Id="rId11659" Type="http://schemas.openxmlformats.org/officeDocument/2006/relationships/hyperlink" Target="https://athletics.augsburg.edu/sports/mens-track-and-field" TargetMode="External"/><Relationship Id="rId10328" Type="http://schemas.openxmlformats.org/officeDocument/2006/relationships/hyperlink" Target="https://x.com/Pvsteen" TargetMode="External"/><Relationship Id="rId11658" Type="http://schemas.openxmlformats.org/officeDocument/2006/relationships/hyperlink" Target="https://www.instagram.com/augsburgxctf/" TargetMode="External"/><Relationship Id="rId12989" Type="http://schemas.openxmlformats.org/officeDocument/2006/relationships/hyperlink" Target="https://www.instagram.com/msj_xctf/" TargetMode="External"/><Relationship Id="rId12980" Type="http://schemas.openxmlformats.org/officeDocument/2006/relationships/hyperlink" Target="https://www.facebook.com/MariettaTrackandField/" TargetMode="External"/><Relationship Id="rId10321" Type="http://schemas.openxmlformats.org/officeDocument/2006/relationships/hyperlink" Target="https://northcentralcardinals.com/sports/mens-track-and-field" TargetMode="External"/><Relationship Id="rId11653" Type="http://schemas.openxmlformats.org/officeDocument/2006/relationships/hyperlink" Target="https://twitter.com/augsburgxctf" TargetMode="External"/><Relationship Id="rId12984" Type="http://schemas.openxmlformats.org/officeDocument/2006/relationships/hyperlink" Target="https://www.facebook.com/MariettaTrackandField/" TargetMode="External"/><Relationship Id="rId10322" Type="http://schemas.openxmlformats.org/officeDocument/2006/relationships/hyperlink" Target="https://twitter.com/nccmensxctf" TargetMode="External"/><Relationship Id="rId11652" Type="http://schemas.openxmlformats.org/officeDocument/2006/relationships/hyperlink" Target="https://www.instagram.com/augsburgxctf/" TargetMode="External"/><Relationship Id="rId12983" Type="http://schemas.openxmlformats.org/officeDocument/2006/relationships/hyperlink" Target="https://twitter.com/marietta_tf" TargetMode="External"/><Relationship Id="rId11651" Type="http://schemas.openxmlformats.org/officeDocument/2006/relationships/hyperlink" Target="https://www.facebook.com/augsburgxctf/" TargetMode="External"/><Relationship Id="rId12982" Type="http://schemas.openxmlformats.org/officeDocument/2006/relationships/hyperlink" Target="https://pioneers.marietta.edu/sports/track-and-field" TargetMode="External"/><Relationship Id="rId10320" Type="http://schemas.openxmlformats.org/officeDocument/2006/relationships/hyperlink" Target="https://www.instagram.com/nccmensxctf/" TargetMode="External"/><Relationship Id="rId11650" Type="http://schemas.openxmlformats.org/officeDocument/2006/relationships/hyperlink" Target="https://twitter.com/augsburgxctf" TargetMode="External"/><Relationship Id="rId12981" Type="http://schemas.openxmlformats.org/officeDocument/2006/relationships/hyperlink" Target="https://www.instagram.com/marietta_xctf/" TargetMode="External"/><Relationship Id="rId10380" Type="http://schemas.openxmlformats.org/officeDocument/2006/relationships/hyperlink" Target="https://twitter.com/wethenorthpark" TargetMode="External"/><Relationship Id="rId10378" Type="http://schemas.openxmlformats.org/officeDocument/2006/relationships/hyperlink" Target="https://www.facebook.com/WeTheNorthPark/" TargetMode="External"/><Relationship Id="rId10379" Type="http://schemas.openxmlformats.org/officeDocument/2006/relationships/hyperlink" Target="https://www.instagram.com/npu_xctf/" TargetMode="External"/><Relationship Id="rId10372" Type="http://schemas.openxmlformats.org/officeDocument/2006/relationships/hyperlink" Target="https://www.facebook.com/North-Central-College-Mens-Cross-Country-and-Track-and-Field-1532371267056564/" TargetMode="External"/><Relationship Id="rId10373" Type="http://schemas.openxmlformats.org/officeDocument/2006/relationships/hyperlink" Target="https://www.instagram.com/nccmensxctf/" TargetMode="External"/><Relationship Id="rId10370" Type="http://schemas.openxmlformats.org/officeDocument/2006/relationships/hyperlink" Target="https://northcentralcardinals.com/sports/mens-track-and-field" TargetMode="External"/><Relationship Id="rId10371" Type="http://schemas.openxmlformats.org/officeDocument/2006/relationships/hyperlink" Target="https://twitter.com/nccmensxctf" TargetMode="External"/><Relationship Id="rId10376" Type="http://schemas.openxmlformats.org/officeDocument/2006/relationships/hyperlink" Target="https://www.instagram.com/nccmensxctf/" TargetMode="External"/><Relationship Id="rId10377" Type="http://schemas.openxmlformats.org/officeDocument/2006/relationships/hyperlink" Target="https://twitter.com/wethenorthpark" TargetMode="External"/><Relationship Id="rId10374" Type="http://schemas.openxmlformats.org/officeDocument/2006/relationships/hyperlink" Target="https://twitter.com/nccmensxctf" TargetMode="External"/><Relationship Id="rId10375" Type="http://schemas.openxmlformats.org/officeDocument/2006/relationships/hyperlink" Target="https://www.facebook.com/North-Central-College-Mens-Cross-Country-and-Track-and-Field-1532371267056564/" TargetMode="External"/><Relationship Id="rId10390" Type="http://schemas.openxmlformats.org/officeDocument/2006/relationships/hyperlink" Target="https://athletics.northpark.edu/sports/mens-track-and-field" TargetMode="External"/><Relationship Id="rId10391" Type="http://schemas.openxmlformats.org/officeDocument/2006/relationships/hyperlink" Target="https://twitter.com/wethenorthpark" TargetMode="External"/><Relationship Id="rId10389" Type="http://schemas.openxmlformats.org/officeDocument/2006/relationships/hyperlink" Target="https://www.facebook.com/WeTheNorthPark/" TargetMode="External"/><Relationship Id="rId10383" Type="http://schemas.openxmlformats.org/officeDocument/2006/relationships/hyperlink" Target="https://twitter.com/wethenorthpark" TargetMode="External"/><Relationship Id="rId10384" Type="http://schemas.openxmlformats.org/officeDocument/2006/relationships/hyperlink" Target="https://www.facebook.com/WeTheNorthPark/" TargetMode="External"/><Relationship Id="rId10381" Type="http://schemas.openxmlformats.org/officeDocument/2006/relationships/hyperlink" Target="https://www.facebook.com/WeTheNorthPark/" TargetMode="External"/><Relationship Id="rId10382" Type="http://schemas.openxmlformats.org/officeDocument/2006/relationships/hyperlink" Target="https://www.instagram.com/npu_xctf/" TargetMode="External"/><Relationship Id="rId10387" Type="http://schemas.openxmlformats.org/officeDocument/2006/relationships/hyperlink" Target="https://twitter.com/bisratkidane" TargetMode="External"/><Relationship Id="rId10388" Type="http://schemas.openxmlformats.org/officeDocument/2006/relationships/hyperlink" Target="https://twitter.com/wethenorthpark" TargetMode="External"/><Relationship Id="rId10385" Type="http://schemas.openxmlformats.org/officeDocument/2006/relationships/hyperlink" Target="https://www.instagram.com/npu_xctf/" TargetMode="External"/><Relationship Id="rId10386" Type="http://schemas.openxmlformats.org/officeDocument/2006/relationships/hyperlink" Target="https://athletics.northpark.edu/sports/mens-track-and-field" TargetMode="External"/><Relationship Id="rId10358" Type="http://schemas.openxmlformats.org/officeDocument/2006/relationships/hyperlink" Target="https://www.facebook.com/North-Central-College-Mens-Cross-Country-and-Track-and-Field-1532371267056564/" TargetMode="External"/><Relationship Id="rId10359" Type="http://schemas.openxmlformats.org/officeDocument/2006/relationships/hyperlink" Target="https://www.instagram.com/nccmensxctf/" TargetMode="External"/><Relationship Id="rId11689" Type="http://schemas.openxmlformats.org/officeDocument/2006/relationships/hyperlink" Target="https://twitter.com/coachrengo" TargetMode="External"/><Relationship Id="rId10356" Type="http://schemas.openxmlformats.org/officeDocument/2006/relationships/hyperlink" Target="https://www.instagram.com/nccmensxctf/" TargetMode="External"/><Relationship Id="rId11688" Type="http://schemas.openxmlformats.org/officeDocument/2006/relationships/hyperlink" Target="https://athletics.bethel.edu/sports/mens-track-and-field" TargetMode="External"/><Relationship Id="rId10357" Type="http://schemas.openxmlformats.org/officeDocument/2006/relationships/hyperlink" Target="https://twitter.com/nccmensxctf" TargetMode="External"/><Relationship Id="rId11687" Type="http://schemas.openxmlformats.org/officeDocument/2006/relationships/hyperlink" Target="https://www.instagram.com/bethelxctf/" TargetMode="External"/><Relationship Id="rId10350" Type="http://schemas.openxmlformats.org/officeDocument/2006/relationships/hyperlink" Target="https://northcentralcardinals.com/sports/mens-track-and-field" TargetMode="External"/><Relationship Id="rId11682" Type="http://schemas.openxmlformats.org/officeDocument/2006/relationships/hyperlink" Target="https://twitter.com/augsburgxctf" TargetMode="External"/><Relationship Id="rId10351" Type="http://schemas.openxmlformats.org/officeDocument/2006/relationships/hyperlink" Target="https://twitter.com/nccmensxctf" TargetMode="External"/><Relationship Id="rId11681" Type="http://schemas.openxmlformats.org/officeDocument/2006/relationships/hyperlink" Target="https://athletics.bethel.edu/sports/mens-track-and-field" TargetMode="External"/><Relationship Id="rId11680" Type="http://schemas.openxmlformats.org/officeDocument/2006/relationships/hyperlink" Target="https://www.instagram.com/bethelxctf/" TargetMode="External"/><Relationship Id="rId10354" Type="http://schemas.openxmlformats.org/officeDocument/2006/relationships/hyperlink" Target="https://twitter.com/nccmensxctf" TargetMode="External"/><Relationship Id="rId11686" Type="http://schemas.openxmlformats.org/officeDocument/2006/relationships/hyperlink" Target="https://www.facebook.com/Bethel-University-Track-and-Cross-Country-135312226872/" TargetMode="External"/><Relationship Id="rId10355" Type="http://schemas.openxmlformats.org/officeDocument/2006/relationships/hyperlink" Target="https://www.facebook.com/North-Central-College-Mens-Cross-Country-and-Track-and-Field-1532371267056564/" TargetMode="External"/><Relationship Id="rId11685" Type="http://schemas.openxmlformats.org/officeDocument/2006/relationships/hyperlink" Target="https://twitter.com/augsburgxctf" TargetMode="External"/><Relationship Id="rId10352" Type="http://schemas.openxmlformats.org/officeDocument/2006/relationships/hyperlink" Target="https://www.facebook.com/North-Central-College-Mens-Cross-Country-and-Track-and-Field-1532371267056564/" TargetMode="External"/><Relationship Id="rId11684" Type="http://schemas.openxmlformats.org/officeDocument/2006/relationships/hyperlink" Target="https://www.instagram.com/bethelxctf/" TargetMode="External"/><Relationship Id="rId10353" Type="http://schemas.openxmlformats.org/officeDocument/2006/relationships/hyperlink" Target="https://www.instagram.com/nccmensxctf/" TargetMode="External"/><Relationship Id="rId11683" Type="http://schemas.openxmlformats.org/officeDocument/2006/relationships/hyperlink" Target="https://www.facebook.com/Bethel-University-Track-and-Cross-Country-135312226872/" TargetMode="External"/><Relationship Id="rId10369" Type="http://schemas.openxmlformats.org/officeDocument/2006/relationships/hyperlink" Target="https://www.instagram.com/nccmensxctf/" TargetMode="External"/><Relationship Id="rId10367" Type="http://schemas.openxmlformats.org/officeDocument/2006/relationships/hyperlink" Target="https://www.facebook.com/timhirdxc/" TargetMode="External"/><Relationship Id="rId11699" Type="http://schemas.openxmlformats.org/officeDocument/2006/relationships/hyperlink" Target="https://www.instagram.com/bethelxctf/" TargetMode="External"/><Relationship Id="rId10368" Type="http://schemas.openxmlformats.org/officeDocument/2006/relationships/hyperlink" Target="https://www.facebook.com/North-Central-College-Mens-Cross-Country-and-Track-and-Field-1532371267056564/" TargetMode="External"/><Relationship Id="rId11698" Type="http://schemas.openxmlformats.org/officeDocument/2006/relationships/hyperlink" Target="https://www.facebook.com/Bethel-University-Track-and-Cross-Country-135312226872/" TargetMode="External"/><Relationship Id="rId10361" Type="http://schemas.openxmlformats.org/officeDocument/2006/relationships/hyperlink" Target="https://twitter.com/nccmensxctf" TargetMode="External"/><Relationship Id="rId11693" Type="http://schemas.openxmlformats.org/officeDocument/2006/relationships/hyperlink" Target="https://www.instagram.com/bethelxctf/" TargetMode="External"/><Relationship Id="rId10362" Type="http://schemas.openxmlformats.org/officeDocument/2006/relationships/hyperlink" Target="https://www.facebook.com/matt.sinnott.75" TargetMode="External"/><Relationship Id="rId11692" Type="http://schemas.openxmlformats.org/officeDocument/2006/relationships/hyperlink" Target="https://www.facebook.com/Bethel-University-Track-and-Cross-Country-135312226872/" TargetMode="External"/><Relationship Id="rId11691" Type="http://schemas.openxmlformats.org/officeDocument/2006/relationships/hyperlink" Target="https://www.facebook.com/kevin.j.rengo" TargetMode="External"/><Relationship Id="rId10360" Type="http://schemas.openxmlformats.org/officeDocument/2006/relationships/hyperlink" Target="https://northcentralcardinals.com/sports/mens-track-and-field" TargetMode="External"/><Relationship Id="rId11690" Type="http://schemas.openxmlformats.org/officeDocument/2006/relationships/hyperlink" Target="https://twitter.com/augsburgxctf" TargetMode="External"/><Relationship Id="rId10365" Type="http://schemas.openxmlformats.org/officeDocument/2006/relationships/hyperlink" Target="https://northcentralcardinals.com/sports/mens-track-and-field" TargetMode="External"/><Relationship Id="rId11697" Type="http://schemas.openxmlformats.org/officeDocument/2006/relationships/hyperlink" Target="https://twitter.com/augsburgxctf" TargetMode="External"/><Relationship Id="rId10366" Type="http://schemas.openxmlformats.org/officeDocument/2006/relationships/hyperlink" Target="https://twitter.com/nccmensxctf" TargetMode="External"/><Relationship Id="rId11696" Type="http://schemas.openxmlformats.org/officeDocument/2006/relationships/hyperlink" Target="https://www.instagram.com/bethelxctf/" TargetMode="External"/><Relationship Id="rId10363" Type="http://schemas.openxmlformats.org/officeDocument/2006/relationships/hyperlink" Target="https://www.facebook.com/North-Central-College-Mens-Cross-Country-and-Track-and-Field-1532371267056564/" TargetMode="External"/><Relationship Id="rId11695" Type="http://schemas.openxmlformats.org/officeDocument/2006/relationships/hyperlink" Target="https://www.facebook.com/Bethel-University-Track-and-Cross-Country-135312226872/" TargetMode="External"/><Relationship Id="rId10364" Type="http://schemas.openxmlformats.org/officeDocument/2006/relationships/hyperlink" Target="https://www.instagram.com/nccmensxctf/" TargetMode="External"/><Relationship Id="rId11694" Type="http://schemas.openxmlformats.org/officeDocument/2006/relationships/hyperlink" Target="https://twitter.com/augsburgxctf" TargetMode="External"/><Relationship Id="rId12809" Type="http://schemas.openxmlformats.org/officeDocument/2006/relationships/hyperlink" Target="https://www.instagram.com/bw_tf_xc/" TargetMode="External"/><Relationship Id="rId12808" Type="http://schemas.openxmlformats.org/officeDocument/2006/relationships/hyperlink" Target="https://www.facebook.com/BaldwinWallaceTrackandCross/" TargetMode="External"/><Relationship Id="rId12807" Type="http://schemas.openxmlformats.org/officeDocument/2006/relationships/hyperlink" Target="https://twitter.com/bw_tf_xc" TargetMode="External"/><Relationship Id="rId12806" Type="http://schemas.openxmlformats.org/officeDocument/2006/relationships/hyperlink" Target="https://www.instagram.com/bw_tf_xc/" TargetMode="External"/><Relationship Id="rId12801" Type="http://schemas.openxmlformats.org/officeDocument/2006/relationships/hyperlink" Target="https://www.facebook.com/BaldwinWallaceTrackandCross/" TargetMode="External"/><Relationship Id="rId12800" Type="http://schemas.openxmlformats.org/officeDocument/2006/relationships/hyperlink" Target="https://twitter.com/bw_tf_xc" TargetMode="External"/><Relationship Id="rId12805" Type="http://schemas.openxmlformats.org/officeDocument/2006/relationships/hyperlink" Target="https://www.facebook.com/BaldwinWallaceTrackandCross/" TargetMode="External"/><Relationship Id="rId12804" Type="http://schemas.openxmlformats.org/officeDocument/2006/relationships/hyperlink" Target="https://www.facebook.com/todd.swisher.9" TargetMode="External"/><Relationship Id="rId12803" Type="http://schemas.openxmlformats.org/officeDocument/2006/relationships/hyperlink" Target="https://twitter.com/bw_tf_xc" TargetMode="External"/><Relationship Id="rId12802" Type="http://schemas.openxmlformats.org/officeDocument/2006/relationships/hyperlink" Target="https://www.instagram.com/bw_tf_xc/" TargetMode="External"/><Relationship Id="rId11509" Type="http://schemas.openxmlformats.org/officeDocument/2006/relationships/hyperlink" Target="https://www.instagram.com/acbulldogstrack/" TargetMode="External"/><Relationship Id="rId11508" Type="http://schemas.openxmlformats.org/officeDocument/2006/relationships/hyperlink" Target="https://www.facebook.com/ACTrackandField/" TargetMode="External"/><Relationship Id="rId12839" Type="http://schemas.openxmlformats.org/officeDocument/2006/relationships/hyperlink" Target="https://www.instagram.com/capitalxctf/" TargetMode="External"/><Relationship Id="rId11503" Type="http://schemas.openxmlformats.org/officeDocument/2006/relationships/hyperlink" Target="https://www.instagram.com/acbulldogstrack/" TargetMode="External"/><Relationship Id="rId12834" Type="http://schemas.openxmlformats.org/officeDocument/2006/relationships/hyperlink" Target="https://www.instagram.com/capitalxctf/" TargetMode="External"/><Relationship Id="rId11502" Type="http://schemas.openxmlformats.org/officeDocument/2006/relationships/hyperlink" Target="https://www.facebook.com/ACTrackandField/" TargetMode="External"/><Relationship Id="rId12833" Type="http://schemas.openxmlformats.org/officeDocument/2006/relationships/hyperlink" Target="https://twitter.com/capitalxctf" TargetMode="External"/><Relationship Id="rId11501" Type="http://schemas.openxmlformats.org/officeDocument/2006/relationships/hyperlink" Target="https://twitter.com/acbulldogstrack" TargetMode="External"/><Relationship Id="rId12832" Type="http://schemas.openxmlformats.org/officeDocument/2006/relationships/hyperlink" Target="https://x.com/1kellogg" TargetMode="External"/><Relationship Id="rId11500" Type="http://schemas.openxmlformats.org/officeDocument/2006/relationships/hyperlink" Target="https://www.instagram.com/acbulldogstrack/" TargetMode="External"/><Relationship Id="rId12831" Type="http://schemas.openxmlformats.org/officeDocument/2006/relationships/hyperlink" Target="https://www.instagram.com/capitalxctf/" TargetMode="External"/><Relationship Id="rId11507" Type="http://schemas.openxmlformats.org/officeDocument/2006/relationships/hyperlink" Target="https://twitter.com/acbulldogstrack" TargetMode="External"/><Relationship Id="rId12838" Type="http://schemas.openxmlformats.org/officeDocument/2006/relationships/hyperlink" Target="https://twitter.com/capitalxctf" TargetMode="External"/><Relationship Id="rId11506" Type="http://schemas.openxmlformats.org/officeDocument/2006/relationships/hyperlink" Target="https://www.instagram.com/acbulldogstrack/" TargetMode="External"/><Relationship Id="rId12837" Type="http://schemas.openxmlformats.org/officeDocument/2006/relationships/hyperlink" Target="https://x.com/fraser417" TargetMode="External"/><Relationship Id="rId11505" Type="http://schemas.openxmlformats.org/officeDocument/2006/relationships/hyperlink" Target="https://www.facebook.com/ACTrackandField/" TargetMode="External"/><Relationship Id="rId12836" Type="http://schemas.openxmlformats.org/officeDocument/2006/relationships/hyperlink" Target="https://www.instagram.com/capitalxctf/" TargetMode="External"/><Relationship Id="rId11504" Type="http://schemas.openxmlformats.org/officeDocument/2006/relationships/hyperlink" Target="https://twitter.com/acbulldogstrack" TargetMode="External"/><Relationship Id="rId12835" Type="http://schemas.openxmlformats.org/officeDocument/2006/relationships/hyperlink" Target="https://twitter.com/capitalxctf" TargetMode="External"/><Relationship Id="rId12830" Type="http://schemas.openxmlformats.org/officeDocument/2006/relationships/hyperlink" Target="https://twitter.com/capitalxctf" TargetMode="External"/><Relationship Id="rId11519" Type="http://schemas.openxmlformats.org/officeDocument/2006/relationships/hyperlink" Target="https://gobrits.com/sports/mens-track-and-field" TargetMode="External"/><Relationship Id="rId11514" Type="http://schemas.openxmlformats.org/officeDocument/2006/relationships/hyperlink" Target="https://adrianbulldogs.com/sports/track" TargetMode="External"/><Relationship Id="rId12845" Type="http://schemas.openxmlformats.org/officeDocument/2006/relationships/hyperlink" Target="https://www.instagram.com/cwru_tfxc/" TargetMode="External"/><Relationship Id="rId11513" Type="http://schemas.openxmlformats.org/officeDocument/2006/relationships/hyperlink" Target="https://www.instagram.com/acbulldogstrack/" TargetMode="External"/><Relationship Id="rId12844" Type="http://schemas.openxmlformats.org/officeDocument/2006/relationships/hyperlink" Target="https://www.instagram.com/madeline.track.adventures/" TargetMode="External"/><Relationship Id="rId11512" Type="http://schemas.openxmlformats.org/officeDocument/2006/relationships/hyperlink" Target="https://www.facebook.com/ACTrackandField/" TargetMode="External"/><Relationship Id="rId12843" Type="http://schemas.openxmlformats.org/officeDocument/2006/relationships/hyperlink" Target="https://www.facebook.com/CWRUTrack/" TargetMode="External"/><Relationship Id="rId11511" Type="http://schemas.openxmlformats.org/officeDocument/2006/relationships/hyperlink" Target="https://twitter.com/acbulldogstrack" TargetMode="External"/><Relationship Id="rId12842" Type="http://schemas.openxmlformats.org/officeDocument/2006/relationships/hyperlink" Target="https://twitter.com/cwru_tnf" TargetMode="External"/><Relationship Id="rId11518" Type="http://schemas.openxmlformats.org/officeDocument/2006/relationships/hyperlink" Target="https://www.instagram.com/acbulldogstrack/" TargetMode="External"/><Relationship Id="rId12849" Type="http://schemas.openxmlformats.org/officeDocument/2006/relationships/hyperlink" Target="https://www.facebook.com/CWRUTrack/" TargetMode="External"/><Relationship Id="rId11517" Type="http://schemas.openxmlformats.org/officeDocument/2006/relationships/hyperlink" Target="https://www.facebook.com/ACTrackandField/" TargetMode="External"/><Relationship Id="rId12848" Type="http://schemas.openxmlformats.org/officeDocument/2006/relationships/hyperlink" Target="https://twitter.com/cwru_tnf" TargetMode="External"/><Relationship Id="rId11516" Type="http://schemas.openxmlformats.org/officeDocument/2006/relationships/hyperlink" Target="https://twitter.com/acbulldogstrack" TargetMode="External"/><Relationship Id="rId12847" Type="http://schemas.openxmlformats.org/officeDocument/2006/relationships/hyperlink" Target="https://twitter.com/coachschmuhl" TargetMode="External"/><Relationship Id="rId11515" Type="http://schemas.openxmlformats.org/officeDocument/2006/relationships/hyperlink" Target="https://twitter.com/coachtyhoover" TargetMode="External"/><Relationship Id="rId12846" Type="http://schemas.openxmlformats.org/officeDocument/2006/relationships/hyperlink" Target="https://athletics.case.edu/sports/mtrack/index" TargetMode="External"/><Relationship Id="rId11510" Type="http://schemas.openxmlformats.org/officeDocument/2006/relationships/hyperlink" Target="https://x.com/coachacates" TargetMode="External"/><Relationship Id="rId12841" Type="http://schemas.openxmlformats.org/officeDocument/2006/relationships/hyperlink" Target="https://www.instagram.com/capitalxctf/" TargetMode="External"/><Relationship Id="rId12840" Type="http://schemas.openxmlformats.org/officeDocument/2006/relationships/hyperlink" Target="https://twitter.com/capitalxctf" TargetMode="External"/><Relationship Id="rId12819" Type="http://schemas.openxmlformats.org/officeDocument/2006/relationships/hyperlink" Target="https://twitter.com/blufftonxctf" TargetMode="External"/><Relationship Id="rId12818" Type="http://schemas.openxmlformats.org/officeDocument/2006/relationships/hyperlink" Target="https://www.instagram.com/bw_tf_xc/" TargetMode="External"/><Relationship Id="rId12817" Type="http://schemas.openxmlformats.org/officeDocument/2006/relationships/hyperlink" Target="https://www.facebook.com/BaldwinWallaceTrackandCross/" TargetMode="External"/><Relationship Id="rId12812" Type="http://schemas.openxmlformats.org/officeDocument/2006/relationships/hyperlink" Target="https://www.instagram.com/bw_tf_xc/" TargetMode="External"/><Relationship Id="rId12811" Type="http://schemas.openxmlformats.org/officeDocument/2006/relationships/hyperlink" Target="https://www.facebook.com/BaldwinWallaceTrackandCross/" TargetMode="External"/><Relationship Id="rId12810" Type="http://schemas.openxmlformats.org/officeDocument/2006/relationships/hyperlink" Target="https://twitter.com/bw_tf_xc" TargetMode="External"/><Relationship Id="rId12816" Type="http://schemas.openxmlformats.org/officeDocument/2006/relationships/hyperlink" Target="https://twitter.com/bw_tf_xc" TargetMode="External"/><Relationship Id="rId12815" Type="http://schemas.openxmlformats.org/officeDocument/2006/relationships/hyperlink" Target="https://www.instagram.com/bw_tf_xc/" TargetMode="External"/><Relationship Id="rId12814" Type="http://schemas.openxmlformats.org/officeDocument/2006/relationships/hyperlink" Target="https://www.facebook.com/BaldwinWallaceTrackandCross/" TargetMode="External"/><Relationship Id="rId12813" Type="http://schemas.openxmlformats.org/officeDocument/2006/relationships/hyperlink" Target="https://twitter.com/bw_tf_xc" TargetMode="External"/><Relationship Id="rId12829" Type="http://schemas.openxmlformats.org/officeDocument/2006/relationships/hyperlink" Target="https://www.instagram.com/capitalxctf/" TargetMode="External"/><Relationship Id="rId12828" Type="http://schemas.openxmlformats.org/officeDocument/2006/relationships/hyperlink" Target="https://twitter.com/capitalxctf" TargetMode="External"/><Relationship Id="rId12823" Type="http://schemas.openxmlformats.org/officeDocument/2006/relationships/hyperlink" Target="https://twitter.com/blufftonxctf" TargetMode="External"/><Relationship Id="rId12822" Type="http://schemas.openxmlformats.org/officeDocument/2006/relationships/hyperlink" Target="https://blufftonbeavers.com/sports/mtrack/index" TargetMode="External"/><Relationship Id="rId12821" Type="http://schemas.openxmlformats.org/officeDocument/2006/relationships/hyperlink" Target="https://www.instagram.com/blufftonxctf/" TargetMode="External"/><Relationship Id="rId12820" Type="http://schemas.openxmlformats.org/officeDocument/2006/relationships/hyperlink" Target="https://www.facebook.com/Bluffton-University-Cross-Country-Track-and-Field-Photos-1039091439440437/" TargetMode="External"/><Relationship Id="rId12827" Type="http://schemas.openxmlformats.org/officeDocument/2006/relationships/hyperlink" Target="https://www.instagram.com/capitalxctf/" TargetMode="External"/><Relationship Id="rId12826" Type="http://schemas.openxmlformats.org/officeDocument/2006/relationships/hyperlink" Target="https://twitter.com/capitalxctf" TargetMode="External"/><Relationship Id="rId12825" Type="http://schemas.openxmlformats.org/officeDocument/2006/relationships/hyperlink" Target="https://www.instagram.com/blufftonxctf/" TargetMode="External"/><Relationship Id="rId12824" Type="http://schemas.openxmlformats.org/officeDocument/2006/relationships/hyperlink" Target="https://www.facebook.com/Bluffton-University-Cross-Country-Track-and-Field-Photos-1039091439440437/" TargetMode="External"/><Relationship Id="rId9330" Type="http://schemas.openxmlformats.org/officeDocument/2006/relationships/hyperlink" Target="https://twitter.com/wtamutrackxc" TargetMode="External"/><Relationship Id="rId9331" Type="http://schemas.openxmlformats.org/officeDocument/2006/relationships/hyperlink" Target="https://www.facebook.com/WTAMUTFCC/" TargetMode="External"/><Relationship Id="rId9332" Type="http://schemas.openxmlformats.org/officeDocument/2006/relationships/hyperlink" Target="https://www.instagram.com/wtamutrackxc/" TargetMode="External"/><Relationship Id="rId9333" Type="http://schemas.openxmlformats.org/officeDocument/2006/relationships/hyperlink" Target="https://twitter.com/r_gibson3217" TargetMode="External"/><Relationship Id="rId8002" Type="http://schemas.openxmlformats.org/officeDocument/2006/relationships/hyperlink" Target="https://www.facebook.com/umdbulldogsTF" TargetMode="External"/><Relationship Id="rId8001" Type="http://schemas.openxmlformats.org/officeDocument/2006/relationships/hyperlink" Target="https://twitter.com/uindytrack" TargetMode="External"/><Relationship Id="rId8000" Type="http://schemas.openxmlformats.org/officeDocument/2006/relationships/hyperlink" Target="https://www.instagram.com/umdtfcc/" TargetMode="External"/><Relationship Id="rId8006" Type="http://schemas.openxmlformats.org/officeDocument/2006/relationships/hyperlink" Target="https://twitter.com/josephsnyder1" TargetMode="External"/><Relationship Id="rId9338" Type="http://schemas.openxmlformats.org/officeDocument/2006/relationships/hyperlink" Target="https://twitter.com/wtamutrackxc" TargetMode="External"/><Relationship Id="rId8005" Type="http://schemas.openxmlformats.org/officeDocument/2006/relationships/hyperlink" Target="https://www.facebook.com/umdbulldogsTF" TargetMode="External"/><Relationship Id="rId9339" Type="http://schemas.openxmlformats.org/officeDocument/2006/relationships/hyperlink" Target="https://www.facebook.com/WTAMUTFCC/" TargetMode="External"/><Relationship Id="rId8004" Type="http://schemas.openxmlformats.org/officeDocument/2006/relationships/hyperlink" Target="https://twitter.com/umdtfcc" TargetMode="External"/><Relationship Id="rId8003" Type="http://schemas.openxmlformats.org/officeDocument/2006/relationships/hyperlink" Target="https://www.instagram.com/umdtfcc/" TargetMode="External"/><Relationship Id="rId9334" Type="http://schemas.openxmlformats.org/officeDocument/2006/relationships/hyperlink" Target="https://twitter.com/wtamutrackxc" TargetMode="External"/><Relationship Id="rId8009" Type="http://schemas.openxmlformats.org/officeDocument/2006/relationships/hyperlink" Target="https://twitter.com/gochoctaws_xctf" TargetMode="External"/><Relationship Id="rId9335" Type="http://schemas.openxmlformats.org/officeDocument/2006/relationships/hyperlink" Target="https://www.facebook.com/ryan.gibson.7509836" TargetMode="External"/><Relationship Id="rId8008" Type="http://schemas.openxmlformats.org/officeDocument/2006/relationships/hyperlink" Target="https://www.instagram.com/gochoctaws_xctf/" TargetMode="External"/><Relationship Id="rId9336" Type="http://schemas.openxmlformats.org/officeDocument/2006/relationships/hyperlink" Target="https://www.facebook.com/WTAMUTFCC/" TargetMode="External"/><Relationship Id="rId8007" Type="http://schemas.openxmlformats.org/officeDocument/2006/relationships/hyperlink" Target="https://twitter.com/gochoctaws_xctf" TargetMode="External"/><Relationship Id="rId9337" Type="http://schemas.openxmlformats.org/officeDocument/2006/relationships/hyperlink" Target="https://www.instagram.com/wtamutrackxc/" TargetMode="External"/><Relationship Id="rId9320" Type="http://schemas.openxmlformats.org/officeDocument/2006/relationships/hyperlink" Target="https://www.instagram.com/utt_xctf/" TargetMode="External"/><Relationship Id="rId9321" Type="http://schemas.openxmlformats.org/officeDocument/2006/relationships/hyperlink" Target="https://utdcomets.com/sports/track" TargetMode="External"/><Relationship Id="rId9322" Type="http://schemas.openxmlformats.org/officeDocument/2006/relationships/hyperlink" Target="https://twitter.com/utdallas_xc" TargetMode="External"/><Relationship Id="rId9327" Type="http://schemas.openxmlformats.org/officeDocument/2006/relationships/hyperlink" Target="https://twitter.com/wtamutrackxc" TargetMode="External"/><Relationship Id="rId9328" Type="http://schemas.openxmlformats.org/officeDocument/2006/relationships/hyperlink" Target="https://www.facebook.com/WTAMUTFCC/" TargetMode="External"/><Relationship Id="rId9329" Type="http://schemas.openxmlformats.org/officeDocument/2006/relationships/hyperlink" Target="https://www.instagram.com/wtamutrackxc/" TargetMode="External"/><Relationship Id="rId9323" Type="http://schemas.openxmlformats.org/officeDocument/2006/relationships/hyperlink" Target="https://www.instagram.com/texastfxc/" TargetMode="External"/><Relationship Id="rId9324" Type="http://schemas.openxmlformats.org/officeDocument/2006/relationships/hyperlink" Target="https://twitter.com/zachmcclain1122" TargetMode="External"/><Relationship Id="rId9325" Type="http://schemas.openxmlformats.org/officeDocument/2006/relationships/hyperlink" Target="https://twitter.com/utdallas_xc" TargetMode="External"/><Relationship Id="rId9326" Type="http://schemas.openxmlformats.org/officeDocument/2006/relationships/hyperlink" Target="https://www.instagram.com/texastfxc/" TargetMode="External"/><Relationship Id="rId8020" Type="http://schemas.openxmlformats.org/officeDocument/2006/relationships/hyperlink" Target="https://www.instagram.com/lumo_tf/" TargetMode="External"/><Relationship Id="rId9352" Type="http://schemas.openxmlformats.org/officeDocument/2006/relationships/hyperlink" Target="https://www.facebook.com/Emory-and-Henry-Cross-Country-331091830792584/" TargetMode="External"/><Relationship Id="rId9353" Type="http://schemas.openxmlformats.org/officeDocument/2006/relationships/hyperlink" Target="https://www.instagram.com/ehcxctnf/" TargetMode="External"/><Relationship Id="rId9354" Type="http://schemas.openxmlformats.org/officeDocument/2006/relationships/hyperlink" Target="https://twitter.com/ehcxctnf" TargetMode="External"/><Relationship Id="rId9355" Type="http://schemas.openxmlformats.org/officeDocument/2006/relationships/hyperlink" Target="https://www.facebook.com/Emory-and-Henry-Cross-Country-331091830792584/" TargetMode="External"/><Relationship Id="rId8024" Type="http://schemas.openxmlformats.org/officeDocument/2006/relationships/hyperlink" Target="https://twitter.com/maryvillexctf" TargetMode="External"/><Relationship Id="rId8023" Type="http://schemas.openxmlformats.org/officeDocument/2006/relationships/hyperlink" Target="https://www.instagram.com/maryvillexc_tf/" TargetMode="External"/><Relationship Id="rId8022" Type="http://schemas.openxmlformats.org/officeDocument/2006/relationships/hyperlink" Target="https://www.facebook.com/maryvillecctf/" TargetMode="External"/><Relationship Id="rId9350" Type="http://schemas.openxmlformats.org/officeDocument/2006/relationships/hyperlink" Target="https://www.instagram.com/ehcxctnf/" TargetMode="External"/><Relationship Id="rId8021" Type="http://schemas.openxmlformats.org/officeDocument/2006/relationships/hyperlink" Target="https://twitter.com/maryvillexctf" TargetMode="External"/><Relationship Id="rId9351" Type="http://schemas.openxmlformats.org/officeDocument/2006/relationships/hyperlink" Target="https://twitter.com/ehcxctnf" TargetMode="External"/><Relationship Id="rId8028" Type="http://schemas.openxmlformats.org/officeDocument/2006/relationships/hyperlink" Target="https://www.instagram.com/maryvillexc_tf/" TargetMode="External"/><Relationship Id="rId8027" Type="http://schemas.openxmlformats.org/officeDocument/2006/relationships/hyperlink" Target="https://www.facebook.com/maryvillecctf/" TargetMode="External"/><Relationship Id="rId8026" Type="http://schemas.openxmlformats.org/officeDocument/2006/relationships/hyperlink" Target="https://twitter.com/maryvillexctf" TargetMode="External"/><Relationship Id="rId8025" Type="http://schemas.openxmlformats.org/officeDocument/2006/relationships/hyperlink" Target="https://www.facebook.com/maryvillecctf/" TargetMode="External"/><Relationship Id="rId9356" Type="http://schemas.openxmlformats.org/officeDocument/2006/relationships/hyperlink" Target="https://www.instagram.com/ehcxctnf/" TargetMode="External"/><Relationship Id="rId9357" Type="http://schemas.openxmlformats.org/officeDocument/2006/relationships/hyperlink" Target="https://twitter.com/ferrumtfxc" TargetMode="External"/><Relationship Id="rId9358" Type="http://schemas.openxmlformats.org/officeDocument/2006/relationships/hyperlink" Target="https://twitter.com/ferrumtfxc" TargetMode="External"/><Relationship Id="rId8029" Type="http://schemas.openxmlformats.org/officeDocument/2006/relationships/hyperlink" Target="https://twitter.com/maryvillexctf" TargetMode="External"/><Relationship Id="rId9359" Type="http://schemas.openxmlformats.org/officeDocument/2006/relationships/hyperlink" Target="https://www.facebook.com/BluefieldState/" TargetMode="External"/><Relationship Id="rId9341" Type="http://schemas.openxmlformats.org/officeDocument/2006/relationships/hyperlink" Target="https://twitter.com/wtamutrackxc" TargetMode="External"/><Relationship Id="rId9342" Type="http://schemas.openxmlformats.org/officeDocument/2006/relationships/hyperlink" Target="https://www.facebook.com/WTAMUTFCC/" TargetMode="External"/><Relationship Id="rId9343" Type="http://schemas.openxmlformats.org/officeDocument/2006/relationships/hyperlink" Target="https://www.instagram.com/wtamutrackxc/" TargetMode="External"/><Relationship Id="rId9344" Type="http://schemas.openxmlformats.org/officeDocument/2006/relationships/hyperlink" Target="https://twitter.com/WC_Track_XC" TargetMode="External"/><Relationship Id="rId8013" Type="http://schemas.openxmlformats.org/officeDocument/2006/relationships/hyperlink" Target="https://www.instagram.com/druryxctrack/" TargetMode="External"/><Relationship Id="rId8012" Type="http://schemas.openxmlformats.org/officeDocument/2006/relationships/hyperlink" Target="https://twitter.com/drurytfxc" TargetMode="External"/><Relationship Id="rId8011" Type="http://schemas.openxmlformats.org/officeDocument/2006/relationships/hyperlink" Target="https://www.instagram.com/gochoctaws_xctf/" TargetMode="External"/><Relationship Id="rId8010" Type="http://schemas.openxmlformats.org/officeDocument/2006/relationships/hyperlink" Target="https://www.instagram.com/mike_fairfaxx/" TargetMode="External"/><Relationship Id="rId9340" Type="http://schemas.openxmlformats.org/officeDocument/2006/relationships/hyperlink" Target="https://www.instagram.com/wtamutrackxc/" TargetMode="External"/><Relationship Id="rId8017" Type="http://schemas.openxmlformats.org/officeDocument/2006/relationships/hyperlink" Target="https://www.instagram.com/druryxctrack/" TargetMode="External"/><Relationship Id="rId9349" Type="http://schemas.openxmlformats.org/officeDocument/2006/relationships/hyperlink" Target="https://www.facebook.com/Emory-and-Henry-Cross-Country-331091830792584/" TargetMode="External"/><Relationship Id="rId8016" Type="http://schemas.openxmlformats.org/officeDocument/2006/relationships/hyperlink" Target="https://twitter.com/drurytfxc" TargetMode="External"/><Relationship Id="rId8015" Type="http://schemas.openxmlformats.org/officeDocument/2006/relationships/hyperlink" Target="https://www.instagram.com/druryxctrack/" TargetMode="External"/><Relationship Id="rId8014" Type="http://schemas.openxmlformats.org/officeDocument/2006/relationships/hyperlink" Target="https://twitter.com/drurytfxc" TargetMode="External"/><Relationship Id="rId9345" Type="http://schemas.openxmlformats.org/officeDocument/2006/relationships/hyperlink" Target="https://www.instagram.com/westminsterxctf/" TargetMode="External"/><Relationship Id="rId9346" Type="http://schemas.openxmlformats.org/officeDocument/2006/relationships/hyperlink" Target="https://www.instagram.com/katherun/" TargetMode="External"/><Relationship Id="rId8019" Type="http://schemas.openxmlformats.org/officeDocument/2006/relationships/hyperlink" Target="https://twitter.com/lumo_tf" TargetMode="External"/><Relationship Id="rId9347" Type="http://schemas.openxmlformats.org/officeDocument/2006/relationships/hyperlink" Target="https://www.instagram.com/westminsterxctf/" TargetMode="External"/><Relationship Id="rId8018" Type="http://schemas.openxmlformats.org/officeDocument/2006/relationships/hyperlink" Target="https://www.facebook.com/coachailene.smith" TargetMode="External"/><Relationship Id="rId9348" Type="http://schemas.openxmlformats.org/officeDocument/2006/relationships/hyperlink" Target="https://twitter.com/ehcxctnf" TargetMode="External"/><Relationship Id="rId9310" Type="http://schemas.openxmlformats.org/officeDocument/2006/relationships/hyperlink" Target="https://twitter.com/utt_xctf" TargetMode="External"/><Relationship Id="rId9311" Type="http://schemas.openxmlformats.org/officeDocument/2006/relationships/hyperlink" Target="https://twitter.com/kirbyshep22" TargetMode="External"/><Relationship Id="rId9316" Type="http://schemas.openxmlformats.org/officeDocument/2006/relationships/hyperlink" Target="https://twitter.com/UTT_XCTF" TargetMode="External"/><Relationship Id="rId9317" Type="http://schemas.openxmlformats.org/officeDocument/2006/relationships/hyperlink" Target="https://www.instagram.com/jaredgilley/" TargetMode="External"/><Relationship Id="rId9318" Type="http://schemas.openxmlformats.org/officeDocument/2006/relationships/hyperlink" Target="https://www.instagram.com/utt_xctf/" TargetMode="External"/><Relationship Id="rId9319" Type="http://schemas.openxmlformats.org/officeDocument/2006/relationships/hyperlink" Target="https://twitter.com/UTT_XCTF" TargetMode="External"/><Relationship Id="rId9312" Type="http://schemas.openxmlformats.org/officeDocument/2006/relationships/hyperlink" Target="https://twitter.com/utt_xctf" TargetMode="External"/><Relationship Id="rId9313" Type="http://schemas.openxmlformats.org/officeDocument/2006/relationships/hyperlink" Target="https://twitter.com/nickanthony32" TargetMode="External"/><Relationship Id="rId9314" Type="http://schemas.openxmlformats.org/officeDocument/2006/relationships/hyperlink" Target="https://www.facebook.com/nick.anthony.942" TargetMode="External"/><Relationship Id="rId9315" Type="http://schemas.openxmlformats.org/officeDocument/2006/relationships/hyperlink" Target="https://twitter.com/utt_xctf" TargetMode="External"/><Relationship Id="rId9309" Type="http://schemas.openxmlformats.org/officeDocument/2006/relationships/hyperlink" Target="https://twitter.com/kaiser_coach" TargetMode="External"/><Relationship Id="rId9300" Type="http://schemas.openxmlformats.org/officeDocument/2006/relationships/hyperlink" Target="https://www.instagram.com/aggietfxc/" TargetMode="External"/><Relationship Id="rId9305" Type="http://schemas.openxmlformats.org/officeDocument/2006/relationships/hyperlink" Target="https://twitter.com/nickanthony32" TargetMode="External"/><Relationship Id="rId9306" Type="http://schemas.openxmlformats.org/officeDocument/2006/relationships/hyperlink" Target="https://twitter.com/utt_xctf" TargetMode="External"/><Relationship Id="rId9307" Type="http://schemas.openxmlformats.org/officeDocument/2006/relationships/hyperlink" Target="https://www.facebook.com/nick.anthony.942" TargetMode="External"/><Relationship Id="rId9308" Type="http://schemas.openxmlformats.org/officeDocument/2006/relationships/hyperlink" Target="https://www.instagram.com/nanthony32/" TargetMode="External"/><Relationship Id="rId9301" Type="http://schemas.openxmlformats.org/officeDocument/2006/relationships/hyperlink" Target="https://x.com/aggietfxc" TargetMode="External"/><Relationship Id="rId9302" Type="http://schemas.openxmlformats.org/officeDocument/2006/relationships/hyperlink" Target="https://www.facebook.com/javelinas/" TargetMode="External"/><Relationship Id="rId9303" Type="http://schemas.openxmlformats.org/officeDocument/2006/relationships/hyperlink" Target="https://www.instagram.com/aggietfxc/" TargetMode="External"/><Relationship Id="rId9304" Type="http://schemas.openxmlformats.org/officeDocument/2006/relationships/hyperlink" Target="https://twitter.com/javelinatandf" TargetMode="External"/><Relationship Id="rId8093" Type="http://schemas.openxmlformats.org/officeDocument/2006/relationships/hyperlink" Target="https://www.instagram.com/cbosley_/" TargetMode="External"/><Relationship Id="rId8092" Type="http://schemas.openxmlformats.org/officeDocument/2006/relationships/hyperlink" Target="https://twitter.com/coachbosley_" TargetMode="External"/><Relationship Id="rId8091" Type="http://schemas.openxmlformats.org/officeDocument/2006/relationships/hyperlink" Target="https://www.instagram.com/nwbearcatxctf/" TargetMode="External"/><Relationship Id="rId8090" Type="http://schemas.openxmlformats.org/officeDocument/2006/relationships/hyperlink" Target="https://www.facebook.com/p/Northwest-Missouri-XCTF-100054451871396/" TargetMode="External"/><Relationship Id="rId8086" Type="http://schemas.openxmlformats.org/officeDocument/2006/relationships/hyperlink" Target="https://www.instagram.com/niknak624/" TargetMode="External"/><Relationship Id="rId8085" Type="http://schemas.openxmlformats.org/officeDocument/2006/relationships/hyperlink" Target="https://twitter.com/nwbearcatxctf" TargetMode="External"/><Relationship Id="rId8084" Type="http://schemas.openxmlformats.org/officeDocument/2006/relationships/hyperlink" Target="https://www.instagram.com/nwbearcatxctf/" TargetMode="External"/><Relationship Id="rId8083" Type="http://schemas.openxmlformats.org/officeDocument/2006/relationships/hyperlink" Target="https://www.facebook.com/p/Northwest-Missouri-XCTF-100054451871396/" TargetMode="External"/><Relationship Id="rId8089" Type="http://schemas.openxmlformats.org/officeDocument/2006/relationships/hyperlink" Target="https://twitter.com/nwbearcatxctf" TargetMode="External"/><Relationship Id="rId8088" Type="http://schemas.openxmlformats.org/officeDocument/2006/relationships/hyperlink" Target="https://twitter.com/reece_smith25" TargetMode="External"/><Relationship Id="rId8087" Type="http://schemas.openxmlformats.org/officeDocument/2006/relationships/hyperlink" Target="https://www.instagram.com/nwbearcatxctf/" TargetMode="External"/><Relationship Id="rId10295" Type="http://schemas.openxmlformats.org/officeDocument/2006/relationships/hyperlink" Target="https://x.com/forrestdonnell" TargetMode="External"/><Relationship Id="rId10296" Type="http://schemas.openxmlformats.org/officeDocument/2006/relationships/hyperlink" Target="https://twitter.com/muxctf" TargetMode="External"/><Relationship Id="rId10293" Type="http://schemas.openxmlformats.org/officeDocument/2006/relationships/hyperlink" Target="https://www.facebook.com/millikinxctf/" TargetMode="External"/><Relationship Id="rId10294" Type="http://schemas.openxmlformats.org/officeDocument/2006/relationships/hyperlink" Target="https://www.instagram.com/millikinxctf/" TargetMode="External"/><Relationship Id="rId10299" Type="http://schemas.openxmlformats.org/officeDocument/2006/relationships/hyperlink" Target="https://monmouthscots.com/sports/mens-track-and-field" TargetMode="External"/><Relationship Id="rId10297" Type="http://schemas.openxmlformats.org/officeDocument/2006/relationships/hyperlink" Target="https://www.facebook.com/millikinxctf/" TargetMode="External"/><Relationship Id="rId10298" Type="http://schemas.openxmlformats.org/officeDocument/2006/relationships/hyperlink" Target="https://www.instagram.com/millikinxctf/" TargetMode="External"/><Relationship Id="rId8082" Type="http://schemas.openxmlformats.org/officeDocument/2006/relationships/hyperlink" Target="https://www.facebook.com/tberg1999/" TargetMode="External"/><Relationship Id="rId8081" Type="http://schemas.openxmlformats.org/officeDocument/2006/relationships/hyperlink" Target="https://twitter.com/nwbearcatxctf" TargetMode="External"/><Relationship Id="rId8080" Type="http://schemas.openxmlformats.org/officeDocument/2006/relationships/hyperlink" Target="https://www.instagram.com/nwbearcatxctf/" TargetMode="External"/><Relationship Id="rId8075" Type="http://schemas.openxmlformats.org/officeDocument/2006/relationships/hyperlink" Target="https://www.instagram.com/nwbearcatxctf/" TargetMode="External"/><Relationship Id="rId8074" Type="http://schemas.openxmlformats.org/officeDocument/2006/relationships/hyperlink" Target="https://twitter.com/nwbearcatxctf" TargetMode="External"/><Relationship Id="rId8073" Type="http://schemas.openxmlformats.org/officeDocument/2006/relationships/hyperlink" Target="https://twitter.com/mstminerstf" TargetMode="External"/><Relationship Id="rId8072" Type="http://schemas.openxmlformats.org/officeDocument/2006/relationships/hyperlink" Target="https://www.facebook.com/MaryvilleUniversitySwimmingDiving/" TargetMode="External"/><Relationship Id="rId8079" Type="http://schemas.openxmlformats.org/officeDocument/2006/relationships/hyperlink" Target="https://twitter.com/nwbearcatxctf" TargetMode="External"/><Relationship Id="rId8078" Type="http://schemas.openxmlformats.org/officeDocument/2006/relationships/hyperlink" Target="https://www.instagram.com/nwbearcatxctf/" TargetMode="External"/><Relationship Id="rId8077" Type="http://schemas.openxmlformats.org/officeDocument/2006/relationships/hyperlink" Target="https://www.facebook.com/p/Northwest-Missouri-XCTF-100054451871396/" TargetMode="External"/><Relationship Id="rId8076" Type="http://schemas.openxmlformats.org/officeDocument/2006/relationships/hyperlink" Target="https://twitter.com/nwbearcatxctf" TargetMode="External"/><Relationship Id="rId10280" Type="http://schemas.openxmlformats.org/officeDocument/2006/relationships/hyperlink" Target="https://www.facebook.com/millikinxctf/" TargetMode="External"/><Relationship Id="rId10281" Type="http://schemas.openxmlformats.org/officeDocument/2006/relationships/hyperlink" Target="https://www.instagram.com/millikinxctf/" TargetMode="External"/><Relationship Id="rId10279" Type="http://schemas.openxmlformats.org/officeDocument/2006/relationships/hyperlink" Target="https://twitter.com/muxctf" TargetMode="External"/><Relationship Id="rId10273" Type="http://schemas.openxmlformats.org/officeDocument/2006/relationships/hyperlink" Target="https://twitter.com/ncsacoachandrew" TargetMode="External"/><Relationship Id="rId10274" Type="http://schemas.openxmlformats.org/officeDocument/2006/relationships/hyperlink" Target="https://twitter.com/muxctf" TargetMode="External"/><Relationship Id="rId10271" Type="http://schemas.openxmlformats.org/officeDocument/2006/relationships/hyperlink" Target="https://www.instagram.com/runlfc/" TargetMode="External"/><Relationship Id="rId10272" Type="http://schemas.openxmlformats.org/officeDocument/2006/relationships/hyperlink" Target="https://monmouthscots.com/sports/mens-indoor-track" TargetMode="External"/><Relationship Id="rId10277" Type="http://schemas.openxmlformats.org/officeDocument/2006/relationships/hyperlink" Target="https://www.facebook.com/millikinxctf/" TargetMode="External"/><Relationship Id="rId10278" Type="http://schemas.openxmlformats.org/officeDocument/2006/relationships/hyperlink" Target="https://monmouthscots.com/sports/mens-indoor-track" TargetMode="External"/><Relationship Id="rId10275" Type="http://schemas.openxmlformats.org/officeDocument/2006/relationships/hyperlink" Target="https://www.facebook.com/millikinxctf/" TargetMode="External"/><Relationship Id="rId10276" Type="http://schemas.openxmlformats.org/officeDocument/2006/relationships/hyperlink" Target="https://twitter.com/muxctf" TargetMode="External"/><Relationship Id="rId10291" Type="http://schemas.openxmlformats.org/officeDocument/2006/relationships/hyperlink" Target="https://monmouthscots.com/sports/mens-indoor-track" TargetMode="External"/><Relationship Id="rId10292" Type="http://schemas.openxmlformats.org/officeDocument/2006/relationships/hyperlink" Target="https://twitter.com/muxctf" TargetMode="External"/><Relationship Id="rId10290" Type="http://schemas.openxmlformats.org/officeDocument/2006/relationships/hyperlink" Target="https://www.instagram.com/millikinxctf/" TargetMode="External"/><Relationship Id="rId8097" Type="http://schemas.openxmlformats.org/officeDocument/2006/relationships/hyperlink" Target="https://twitter.com/sbu_trackfield" TargetMode="External"/><Relationship Id="rId8096" Type="http://schemas.openxmlformats.org/officeDocument/2006/relationships/hyperlink" Target="https://www.facebook.com/sburunningbearcats/" TargetMode="External"/><Relationship Id="rId8095" Type="http://schemas.openxmlformats.org/officeDocument/2006/relationships/hyperlink" Target="https://www.instagram.com/rockhurstu_xctf/" TargetMode="External"/><Relationship Id="rId8094" Type="http://schemas.openxmlformats.org/officeDocument/2006/relationships/hyperlink" Target="https://twitter.com/rockhurstu_xctf" TargetMode="External"/><Relationship Id="rId8099" Type="http://schemas.openxmlformats.org/officeDocument/2006/relationships/hyperlink" Target="https://twitter.com/sbu_trackfield" TargetMode="External"/><Relationship Id="rId8098" Type="http://schemas.openxmlformats.org/officeDocument/2006/relationships/hyperlink" Target="https://www.facebook.com/sburunningbearcats/" TargetMode="External"/><Relationship Id="rId10284" Type="http://schemas.openxmlformats.org/officeDocument/2006/relationships/hyperlink" Target="https://www.instagram.com/millikinxctf/" TargetMode="External"/><Relationship Id="rId10285" Type="http://schemas.openxmlformats.org/officeDocument/2006/relationships/hyperlink" Target="https://twitter.com/muxctf" TargetMode="External"/><Relationship Id="rId10282" Type="http://schemas.openxmlformats.org/officeDocument/2006/relationships/hyperlink" Target="https://twitter.com/muxctf" TargetMode="External"/><Relationship Id="rId10283" Type="http://schemas.openxmlformats.org/officeDocument/2006/relationships/hyperlink" Target="https://www.facebook.com/millikinxctf/" TargetMode="External"/><Relationship Id="rId10288" Type="http://schemas.openxmlformats.org/officeDocument/2006/relationships/hyperlink" Target="https://twitter.com/muxctf" TargetMode="External"/><Relationship Id="rId10289" Type="http://schemas.openxmlformats.org/officeDocument/2006/relationships/hyperlink" Target="https://www.facebook.com/millikinxctf/" TargetMode="External"/><Relationship Id="rId10286" Type="http://schemas.openxmlformats.org/officeDocument/2006/relationships/hyperlink" Target="https://www.facebook.com/millikinxctf/" TargetMode="External"/><Relationship Id="rId10287" Type="http://schemas.openxmlformats.org/officeDocument/2006/relationships/hyperlink" Target="https://www.instagram.com/millikinxctf/" TargetMode="External"/><Relationship Id="rId9380" Type="http://schemas.openxmlformats.org/officeDocument/2006/relationships/hyperlink" Target="https://www.facebook.com/CentralWashingtonTrackAndField/" TargetMode="External"/><Relationship Id="rId8042" Type="http://schemas.openxmlformats.org/officeDocument/2006/relationships/hyperlink" Target="https://www.instagram.com/maryvillexc_tf/" TargetMode="External"/><Relationship Id="rId9374" Type="http://schemas.openxmlformats.org/officeDocument/2006/relationships/hyperlink" Target="https://www.instagram.com/vsuxctf/" TargetMode="External"/><Relationship Id="rId8041" Type="http://schemas.openxmlformats.org/officeDocument/2006/relationships/hyperlink" Target="https://www.facebook.com/maryvillecctf/" TargetMode="External"/><Relationship Id="rId9375" Type="http://schemas.openxmlformats.org/officeDocument/2006/relationships/hyperlink" Target="https://www.instagram.com/vuutrackfieldxc/" TargetMode="External"/><Relationship Id="rId8040" Type="http://schemas.openxmlformats.org/officeDocument/2006/relationships/hyperlink" Target="https://www.facebook.com/hendrix.lauren/" TargetMode="External"/><Relationship Id="rId9376" Type="http://schemas.openxmlformats.org/officeDocument/2006/relationships/hyperlink" Target="https://www.instagram.com/vuutrackfieldxc/" TargetMode="External"/><Relationship Id="rId9377" Type="http://schemas.openxmlformats.org/officeDocument/2006/relationships/hyperlink" Target="https://www.instagram.com/vuutrackfieldxc/" TargetMode="External"/><Relationship Id="rId8046" Type="http://schemas.openxmlformats.org/officeDocument/2006/relationships/hyperlink" Target="https://twitter.com/mosoxctf" TargetMode="External"/><Relationship Id="rId9370" Type="http://schemas.openxmlformats.org/officeDocument/2006/relationships/hyperlink" Target="https://www.facebook.com/UVATFCC/" TargetMode="External"/><Relationship Id="rId8045" Type="http://schemas.openxmlformats.org/officeDocument/2006/relationships/hyperlink" Target="https://www.instagram.com/mosoxctf/" TargetMode="External"/><Relationship Id="rId9371" Type="http://schemas.openxmlformats.org/officeDocument/2006/relationships/hyperlink" Target="https://www.instagram.com/vsuxctf/" TargetMode="External"/><Relationship Id="rId8044" Type="http://schemas.openxmlformats.org/officeDocument/2006/relationships/hyperlink" Target="https://www.facebook.com/MissouriSouthernXcTrackField/" TargetMode="External"/><Relationship Id="rId9372" Type="http://schemas.openxmlformats.org/officeDocument/2006/relationships/hyperlink" Target="https://twitter.com/uvatfcc" TargetMode="External"/><Relationship Id="rId8043" Type="http://schemas.openxmlformats.org/officeDocument/2006/relationships/hyperlink" Target="https://twitter.com/mosoxctf" TargetMode="External"/><Relationship Id="rId9373" Type="http://schemas.openxmlformats.org/officeDocument/2006/relationships/hyperlink" Target="https://www.facebook.com/UVATFCC/" TargetMode="External"/><Relationship Id="rId8049" Type="http://schemas.openxmlformats.org/officeDocument/2006/relationships/hyperlink" Target="https://twitter.com/mosoxctf" TargetMode="External"/><Relationship Id="rId8048" Type="http://schemas.openxmlformats.org/officeDocument/2006/relationships/hyperlink" Target="https://www.facebook.com/MissouriSouthernXcTrackField/" TargetMode="External"/><Relationship Id="rId8047" Type="http://schemas.openxmlformats.org/officeDocument/2006/relationships/hyperlink" Target="https://www.facebook.com/brian.allen.92" TargetMode="External"/><Relationship Id="rId9378" Type="http://schemas.openxmlformats.org/officeDocument/2006/relationships/hyperlink" Target="https://twitter.com/TrackCoachJHill" TargetMode="External"/><Relationship Id="rId9379" Type="http://schemas.openxmlformats.org/officeDocument/2006/relationships/hyperlink" Target="https://twitter.com/cwu_track" TargetMode="External"/><Relationship Id="rId8031" Type="http://schemas.openxmlformats.org/officeDocument/2006/relationships/hyperlink" Target="https://www.instagram.com/maryvillexc_tf/" TargetMode="External"/><Relationship Id="rId9363" Type="http://schemas.openxmlformats.org/officeDocument/2006/relationships/hyperlink" Target="https://www.instagram.com/ferrumtfxc/" TargetMode="External"/><Relationship Id="rId8030" Type="http://schemas.openxmlformats.org/officeDocument/2006/relationships/hyperlink" Target="https://www.facebook.com/maryvillecctf/" TargetMode="External"/><Relationship Id="rId9364" Type="http://schemas.openxmlformats.org/officeDocument/2006/relationships/hyperlink" Target="https://twitter.com/ahoward81" TargetMode="External"/><Relationship Id="rId9365" Type="http://schemas.openxmlformats.org/officeDocument/2006/relationships/hyperlink" Target="https://www.instagram.com/coachandrewhoward/" TargetMode="External"/><Relationship Id="rId9366" Type="http://schemas.openxmlformats.org/officeDocument/2006/relationships/hyperlink" Target="https://www.instagram.com/uvatfcc/" TargetMode="External"/><Relationship Id="rId8035" Type="http://schemas.openxmlformats.org/officeDocument/2006/relationships/hyperlink" Target="https://www.instagram.com/maryvillexc_tf/" TargetMode="External"/><Relationship Id="rId8034" Type="http://schemas.openxmlformats.org/officeDocument/2006/relationships/hyperlink" Target="https://www.facebook.com/maryvillecctf/" TargetMode="External"/><Relationship Id="rId9360" Type="http://schemas.openxmlformats.org/officeDocument/2006/relationships/hyperlink" Target="https://www.instagram.com/ferrumtfxc/" TargetMode="External"/><Relationship Id="rId8033" Type="http://schemas.openxmlformats.org/officeDocument/2006/relationships/hyperlink" Target="https://twitter.com/maryvillexctf" TargetMode="External"/><Relationship Id="rId9361" Type="http://schemas.openxmlformats.org/officeDocument/2006/relationships/hyperlink" Target="https://x.com/busbaker3" TargetMode="External"/><Relationship Id="rId8032" Type="http://schemas.openxmlformats.org/officeDocument/2006/relationships/hyperlink" Target="https://x.com/norwood_knows" TargetMode="External"/><Relationship Id="rId9362" Type="http://schemas.openxmlformats.org/officeDocument/2006/relationships/hyperlink" Target="https://twitter.com/ferrumtfxc" TargetMode="External"/><Relationship Id="rId8039" Type="http://schemas.openxmlformats.org/officeDocument/2006/relationships/hyperlink" Target="https://twitter.com/maryvillexctf" TargetMode="External"/><Relationship Id="rId8038" Type="http://schemas.openxmlformats.org/officeDocument/2006/relationships/hyperlink" Target="https://www.instagram.com/maryvillexc_tf/" TargetMode="External"/><Relationship Id="rId8037" Type="http://schemas.openxmlformats.org/officeDocument/2006/relationships/hyperlink" Target="https://www.facebook.com/maryvillecctf/" TargetMode="External"/><Relationship Id="rId8036" Type="http://schemas.openxmlformats.org/officeDocument/2006/relationships/hyperlink" Target="https://twitter.com/maryvillexctf" TargetMode="External"/><Relationship Id="rId9367" Type="http://schemas.openxmlformats.org/officeDocument/2006/relationships/hyperlink" Target="https://www.instagram.com/uvatfcc/" TargetMode="External"/><Relationship Id="rId9368" Type="http://schemas.openxmlformats.org/officeDocument/2006/relationships/hyperlink" Target="https://twitter.com/coachglee_" TargetMode="External"/><Relationship Id="rId9369" Type="http://schemas.openxmlformats.org/officeDocument/2006/relationships/hyperlink" Target="https://twitter.com/uvatfcc" TargetMode="External"/><Relationship Id="rId8071" Type="http://schemas.openxmlformats.org/officeDocument/2006/relationships/hyperlink" Target="https://twitter.com/muswimdive" TargetMode="External"/><Relationship Id="rId8070" Type="http://schemas.openxmlformats.org/officeDocument/2006/relationships/hyperlink" Target="https://twitter.com/gaboyjh1991" TargetMode="External"/><Relationship Id="rId8064" Type="http://schemas.openxmlformats.org/officeDocument/2006/relationships/hyperlink" Target="https://twitter.com/garrthrows" TargetMode="External"/><Relationship Id="rId9396" Type="http://schemas.openxmlformats.org/officeDocument/2006/relationships/hyperlink" Target="https://twitter.com/jschultzconsult/" TargetMode="External"/><Relationship Id="rId8063" Type="http://schemas.openxmlformats.org/officeDocument/2006/relationships/hyperlink" Target="https://twitter.com/mwsutf" TargetMode="External"/><Relationship Id="rId9397" Type="http://schemas.openxmlformats.org/officeDocument/2006/relationships/hyperlink" Target="https://twitter.com/smu_trackfield" TargetMode="External"/><Relationship Id="rId8062" Type="http://schemas.openxmlformats.org/officeDocument/2006/relationships/hyperlink" Target="https://twitter.com/CoachIngold" TargetMode="External"/><Relationship Id="rId9398" Type="http://schemas.openxmlformats.org/officeDocument/2006/relationships/hyperlink" Target="https://www.facebook.com/smusaintstfxc/" TargetMode="External"/><Relationship Id="rId8061" Type="http://schemas.openxmlformats.org/officeDocument/2006/relationships/hyperlink" Target="https://twitter.com/shaunmeinecke" TargetMode="External"/><Relationship Id="rId9399" Type="http://schemas.openxmlformats.org/officeDocument/2006/relationships/hyperlink" Target="https://www.instagram.com/smutrack/" TargetMode="External"/><Relationship Id="rId8068" Type="http://schemas.openxmlformats.org/officeDocument/2006/relationships/hyperlink" Target="https://twitter.com/mwsutf" TargetMode="External"/><Relationship Id="rId9392" Type="http://schemas.openxmlformats.org/officeDocument/2006/relationships/hyperlink" Target="https://twitter.com/cwu_track" TargetMode="External"/><Relationship Id="rId8067" Type="http://schemas.openxmlformats.org/officeDocument/2006/relationships/hyperlink" Target="https://www.instagram.com/mwsutf/" TargetMode="External"/><Relationship Id="rId9393" Type="http://schemas.openxmlformats.org/officeDocument/2006/relationships/hyperlink" Target="https://www.facebook.com/randy.stevenson.31/" TargetMode="External"/><Relationship Id="rId8066" Type="http://schemas.openxmlformats.org/officeDocument/2006/relationships/hyperlink" Target="https://www.instagram.com/p/cpxip7uua2i/" TargetMode="External"/><Relationship Id="rId9394" Type="http://schemas.openxmlformats.org/officeDocument/2006/relationships/hyperlink" Target="https://www.facebook.com/CentralWashingtonTrackAndField/" TargetMode="External"/><Relationship Id="rId8065" Type="http://schemas.openxmlformats.org/officeDocument/2006/relationships/hyperlink" Target="https://twitter.com/mwsutf" TargetMode="External"/><Relationship Id="rId9395" Type="http://schemas.openxmlformats.org/officeDocument/2006/relationships/hyperlink" Target="https://www.instagram.com/cwu_track/" TargetMode="External"/><Relationship Id="rId8069" Type="http://schemas.openxmlformats.org/officeDocument/2006/relationships/hyperlink" Target="https://www.instagram.com/mwsutf/" TargetMode="External"/><Relationship Id="rId9390" Type="http://schemas.openxmlformats.org/officeDocument/2006/relationships/hyperlink" Target="https://www.instagram.com/theparkerclay/reels/" TargetMode="External"/><Relationship Id="rId9391" Type="http://schemas.openxmlformats.org/officeDocument/2006/relationships/hyperlink" Target="https://www.instagram.com/cwu_track/" TargetMode="External"/><Relationship Id="rId8060" Type="http://schemas.openxmlformats.org/officeDocument/2006/relationships/hyperlink" Target="https://www.instagram.com/sandt_tfxc/" TargetMode="External"/><Relationship Id="rId8053" Type="http://schemas.openxmlformats.org/officeDocument/2006/relationships/hyperlink" Target="https://www.facebook.com/MissouriSouthernXcTrackField/" TargetMode="External"/><Relationship Id="rId9385" Type="http://schemas.openxmlformats.org/officeDocument/2006/relationships/hyperlink" Target="https://twitter.com/cwu_track" TargetMode="External"/><Relationship Id="rId8052" Type="http://schemas.openxmlformats.org/officeDocument/2006/relationships/hyperlink" Target="https://twitter.com/mosoxctf" TargetMode="External"/><Relationship Id="rId9386" Type="http://schemas.openxmlformats.org/officeDocument/2006/relationships/hyperlink" Target="https://www.facebook.com/CentralWashingtonTrackAndField/" TargetMode="External"/><Relationship Id="rId8051" Type="http://schemas.openxmlformats.org/officeDocument/2006/relationships/hyperlink" Target="https://twitter.com/pv4ever17" TargetMode="External"/><Relationship Id="rId9387" Type="http://schemas.openxmlformats.org/officeDocument/2006/relationships/hyperlink" Target="https://www.instagram.com/cwu_track/" TargetMode="External"/><Relationship Id="rId8050" Type="http://schemas.openxmlformats.org/officeDocument/2006/relationships/hyperlink" Target="https://www.facebook.com/MissouriSouthernXcTrackField/" TargetMode="External"/><Relationship Id="rId9388" Type="http://schemas.openxmlformats.org/officeDocument/2006/relationships/hyperlink" Target="https://twitter.com/cwu_track" TargetMode="External"/><Relationship Id="rId8057" Type="http://schemas.openxmlformats.org/officeDocument/2006/relationships/hyperlink" Target="https://twitter.com/miners_mxctf" TargetMode="External"/><Relationship Id="rId9381" Type="http://schemas.openxmlformats.org/officeDocument/2006/relationships/hyperlink" Target="https://www.instagram.com/cwu_track/" TargetMode="External"/><Relationship Id="rId8056" Type="http://schemas.openxmlformats.org/officeDocument/2006/relationships/hyperlink" Target="https://www.facebook.com/MissouriSouthernXcTrackField/" TargetMode="External"/><Relationship Id="rId9382" Type="http://schemas.openxmlformats.org/officeDocument/2006/relationships/hyperlink" Target="https://twitter.com/cwu_track" TargetMode="External"/><Relationship Id="rId8055" Type="http://schemas.openxmlformats.org/officeDocument/2006/relationships/hyperlink" Target="https://www.facebook.com/jamie.burnham.71" TargetMode="External"/><Relationship Id="rId9383" Type="http://schemas.openxmlformats.org/officeDocument/2006/relationships/hyperlink" Target="https://www.facebook.com/CentralWashingtonTrackAndField/" TargetMode="External"/><Relationship Id="rId8054" Type="http://schemas.openxmlformats.org/officeDocument/2006/relationships/hyperlink" Target="https://twitter.com/mosoxctf" TargetMode="External"/><Relationship Id="rId9384" Type="http://schemas.openxmlformats.org/officeDocument/2006/relationships/hyperlink" Target="https://www.instagram.com/cwu_track/" TargetMode="External"/><Relationship Id="rId8059" Type="http://schemas.openxmlformats.org/officeDocument/2006/relationships/hyperlink" Target="https://twitter.com/miners_mxctf" TargetMode="External"/><Relationship Id="rId8058" Type="http://schemas.openxmlformats.org/officeDocument/2006/relationships/hyperlink" Target="https://www.instagram.com/sandt_tfxc/" TargetMode="External"/><Relationship Id="rId9389" Type="http://schemas.openxmlformats.org/officeDocument/2006/relationships/hyperlink" Target="https://www.facebook.com/CentralWashingtonTrackAndField/" TargetMode="External"/><Relationship Id="rId10215" Type="http://schemas.openxmlformats.org/officeDocument/2006/relationships/hyperlink" Target="https://www.facebook.com/IITCrossCountryAndTrack/" TargetMode="External"/><Relationship Id="rId11547" Type="http://schemas.openxmlformats.org/officeDocument/2006/relationships/hyperlink" Target="https://www.facebook.com/AlmaScotsTrackAndField/" TargetMode="External"/><Relationship Id="rId12878" Type="http://schemas.openxmlformats.org/officeDocument/2006/relationships/hyperlink" Target="https://www.facebook.com/brian.clymer.77/" TargetMode="External"/><Relationship Id="rId10216" Type="http://schemas.openxmlformats.org/officeDocument/2006/relationships/hyperlink" Target="https://www.instagram.com/illinoistechxctf/" TargetMode="External"/><Relationship Id="rId11546" Type="http://schemas.openxmlformats.org/officeDocument/2006/relationships/hyperlink" Target="https://twitter.com/almascotsxctf" TargetMode="External"/><Relationship Id="rId12877" Type="http://schemas.openxmlformats.org/officeDocument/2006/relationships/hyperlink" Target="https://twitter.com/woosterxctf" TargetMode="External"/><Relationship Id="rId10213" Type="http://schemas.openxmlformats.org/officeDocument/2006/relationships/hyperlink" Target="https://www.instagram.com/illinoistechxctf/" TargetMode="External"/><Relationship Id="rId11545" Type="http://schemas.openxmlformats.org/officeDocument/2006/relationships/hyperlink" Target="https://www.instagram.com/kegan_gibson/" TargetMode="External"/><Relationship Id="rId12876" Type="http://schemas.openxmlformats.org/officeDocument/2006/relationships/hyperlink" Target="https://www.instagram.com/woosterxctf/" TargetMode="External"/><Relationship Id="rId10214" Type="http://schemas.openxmlformats.org/officeDocument/2006/relationships/hyperlink" Target="https://twitter.com/iltechxctf" TargetMode="External"/><Relationship Id="rId11544" Type="http://schemas.openxmlformats.org/officeDocument/2006/relationships/hyperlink" Target="https://www.facebook.com/AlmaScotsTrackAndField/" TargetMode="External"/><Relationship Id="rId12875" Type="http://schemas.openxmlformats.org/officeDocument/2006/relationships/hyperlink" Target="https://www.facebook.com/WoosterXCTF/" TargetMode="External"/><Relationship Id="rId10219" Type="http://schemas.openxmlformats.org/officeDocument/2006/relationships/hyperlink" Target="https://www.facebook.com/IITCrossCountryAndTrack/" TargetMode="External"/><Relationship Id="rId10217" Type="http://schemas.openxmlformats.org/officeDocument/2006/relationships/hyperlink" Target="https://www.illinoistechathletics.com/sports/mtrack/index" TargetMode="External"/><Relationship Id="rId11549" Type="http://schemas.openxmlformats.org/officeDocument/2006/relationships/hyperlink" Target="https://www.facebook.com/AlmaScotsTrackAndField/" TargetMode="External"/><Relationship Id="rId10218" Type="http://schemas.openxmlformats.org/officeDocument/2006/relationships/hyperlink" Target="https://twitter.com/iltechxctf" TargetMode="External"/><Relationship Id="rId11548" Type="http://schemas.openxmlformats.org/officeDocument/2006/relationships/hyperlink" Target="https://twitter.com/almascotsxctf" TargetMode="External"/><Relationship Id="rId12879" Type="http://schemas.openxmlformats.org/officeDocument/2006/relationships/hyperlink" Target="https://www.facebook.com/WoosterXCTF/" TargetMode="External"/><Relationship Id="rId12870" Type="http://schemas.openxmlformats.org/officeDocument/2006/relationships/hyperlink" Target="https://twitter.com/woosterxctf" TargetMode="External"/><Relationship Id="rId10211" Type="http://schemas.openxmlformats.org/officeDocument/2006/relationships/hyperlink" Target="https://twitter.com/iltechxctf" TargetMode="External"/><Relationship Id="rId11543" Type="http://schemas.openxmlformats.org/officeDocument/2006/relationships/hyperlink" Target="https://twitter.com/almascotsxctf" TargetMode="External"/><Relationship Id="rId12874" Type="http://schemas.openxmlformats.org/officeDocument/2006/relationships/hyperlink" Target="https://twitter.com/woosterxctf" TargetMode="External"/><Relationship Id="rId10212" Type="http://schemas.openxmlformats.org/officeDocument/2006/relationships/hyperlink" Target="https://www.facebook.com/IITCrossCountryAndTrack/" TargetMode="External"/><Relationship Id="rId11542" Type="http://schemas.openxmlformats.org/officeDocument/2006/relationships/hyperlink" Target="https://almascots.com/sports/track/index" TargetMode="External"/><Relationship Id="rId12873" Type="http://schemas.openxmlformats.org/officeDocument/2006/relationships/hyperlink" Target="https://x.com/Usma1992David" TargetMode="External"/><Relationship Id="rId11541" Type="http://schemas.openxmlformats.org/officeDocument/2006/relationships/hyperlink" Target="https://www.facebook.com/AlmaScotsTrackAndField/" TargetMode="External"/><Relationship Id="rId12872" Type="http://schemas.openxmlformats.org/officeDocument/2006/relationships/hyperlink" Target="https://www.instagram.com/woosterxctf/" TargetMode="External"/><Relationship Id="rId10210" Type="http://schemas.openxmlformats.org/officeDocument/2006/relationships/hyperlink" Target="https://www.facebook.com/tyler.mcquality" TargetMode="External"/><Relationship Id="rId11540" Type="http://schemas.openxmlformats.org/officeDocument/2006/relationships/hyperlink" Target="https://www.facebook.com/matthew.chovanec" TargetMode="External"/><Relationship Id="rId12871" Type="http://schemas.openxmlformats.org/officeDocument/2006/relationships/hyperlink" Target="https://www.facebook.com/WoosterXCTF/" TargetMode="External"/><Relationship Id="rId10226" Type="http://schemas.openxmlformats.org/officeDocument/2006/relationships/hyperlink" Target="https://www.instagram.com/illinoiswesleyanxctf/" TargetMode="External"/><Relationship Id="rId11558" Type="http://schemas.openxmlformats.org/officeDocument/2006/relationships/hyperlink" Target="https://twitter.com/calvinxc_tf" TargetMode="External"/><Relationship Id="rId12889" Type="http://schemas.openxmlformats.org/officeDocument/2006/relationships/hyperlink" Target="https://www.facebook.com/mark.j.fitzpatrick.9" TargetMode="External"/><Relationship Id="rId10227" Type="http://schemas.openxmlformats.org/officeDocument/2006/relationships/hyperlink" Target="https://www.iwusports.com/sports/mens-track-and-field" TargetMode="External"/><Relationship Id="rId11557" Type="http://schemas.openxmlformats.org/officeDocument/2006/relationships/hyperlink" Target="https://calvinknights.com/sports/mtrack/index" TargetMode="External"/><Relationship Id="rId12888" Type="http://schemas.openxmlformats.org/officeDocument/2006/relationships/hyperlink" Target="https://twitter.com/duxctf" TargetMode="External"/><Relationship Id="rId10224" Type="http://schemas.openxmlformats.org/officeDocument/2006/relationships/hyperlink" Target="https://www.facebook.com/iwuxctf/" TargetMode="External"/><Relationship Id="rId11556" Type="http://schemas.openxmlformats.org/officeDocument/2006/relationships/hyperlink" Target="https://www.instagram.com/vernonell_7/" TargetMode="External"/><Relationship Id="rId12887" Type="http://schemas.openxmlformats.org/officeDocument/2006/relationships/hyperlink" Target="https://denisonbigred.com/sports/mens-track-and-field" TargetMode="External"/><Relationship Id="rId10225" Type="http://schemas.openxmlformats.org/officeDocument/2006/relationships/hyperlink" Target="https://www.instagram.com/coachlowder/" TargetMode="External"/><Relationship Id="rId11555" Type="http://schemas.openxmlformats.org/officeDocument/2006/relationships/hyperlink" Target="https://www.facebook.com/AlmaScotsTrackAndField/" TargetMode="External"/><Relationship Id="rId12886" Type="http://schemas.openxmlformats.org/officeDocument/2006/relationships/hyperlink" Target="https://www.instagram.com/woosterxctf/" TargetMode="External"/><Relationship Id="rId10228" Type="http://schemas.openxmlformats.org/officeDocument/2006/relationships/hyperlink" Target="https://twitter.com/iwu_xctf" TargetMode="External"/><Relationship Id="rId10229" Type="http://schemas.openxmlformats.org/officeDocument/2006/relationships/hyperlink" Target="https://www.facebook.com/iwuxctf/" TargetMode="External"/><Relationship Id="rId11559" Type="http://schemas.openxmlformats.org/officeDocument/2006/relationships/hyperlink" Target="https://www.facebook.com/calvintrackandfield/" TargetMode="External"/><Relationship Id="rId11550" Type="http://schemas.openxmlformats.org/officeDocument/2006/relationships/hyperlink" Target="https://www.instagram.com/elizabethgotaas/" TargetMode="External"/><Relationship Id="rId12881" Type="http://schemas.openxmlformats.org/officeDocument/2006/relationships/hyperlink" Target="https://www.woosterathletics.com/sports/track/index" TargetMode="External"/><Relationship Id="rId12880" Type="http://schemas.openxmlformats.org/officeDocument/2006/relationships/hyperlink" Target="https://www.instagram.com/woosterxctf/" TargetMode="External"/><Relationship Id="rId10222" Type="http://schemas.openxmlformats.org/officeDocument/2006/relationships/hyperlink" Target="https://twitter.com/iwu_xctf" TargetMode="External"/><Relationship Id="rId11554" Type="http://schemas.openxmlformats.org/officeDocument/2006/relationships/hyperlink" Target="https://twitter.com/almascotsxctf" TargetMode="External"/><Relationship Id="rId12885" Type="http://schemas.openxmlformats.org/officeDocument/2006/relationships/hyperlink" Target="https://www.instagram.com/ellie_jindra/" TargetMode="External"/><Relationship Id="rId10223" Type="http://schemas.openxmlformats.org/officeDocument/2006/relationships/hyperlink" Target="https://www.facebook.com/todd.lowder" TargetMode="External"/><Relationship Id="rId11553" Type="http://schemas.openxmlformats.org/officeDocument/2006/relationships/hyperlink" Target="https://www.instagram.com/almascotsxctf/" TargetMode="External"/><Relationship Id="rId12884" Type="http://schemas.openxmlformats.org/officeDocument/2006/relationships/hyperlink" Target="https://www.facebook.com/woosterxctf/" TargetMode="External"/><Relationship Id="rId10220" Type="http://schemas.openxmlformats.org/officeDocument/2006/relationships/hyperlink" Target="https://www.instagram.com/illinoistechxctf/" TargetMode="External"/><Relationship Id="rId11552" Type="http://schemas.openxmlformats.org/officeDocument/2006/relationships/hyperlink" Target="https://www.facebook.com/AlmaScotsTrackAndField/" TargetMode="External"/><Relationship Id="rId12883" Type="http://schemas.openxmlformats.org/officeDocument/2006/relationships/hyperlink" Target="https://www.facebook.com/ellie.jindra" TargetMode="External"/><Relationship Id="rId10221" Type="http://schemas.openxmlformats.org/officeDocument/2006/relationships/hyperlink" Target="https://www.iwusports.com/sports/mens-track-and-field" TargetMode="External"/><Relationship Id="rId11551" Type="http://schemas.openxmlformats.org/officeDocument/2006/relationships/hyperlink" Target="https://twitter.com/almascotsxctf" TargetMode="External"/><Relationship Id="rId12882" Type="http://schemas.openxmlformats.org/officeDocument/2006/relationships/hyperlink" Target="https://twitter.com/woosterxctf" TargetMode="External"/><Relationship Id="rId11525" Type="http://schemas.openxmlformats.org/officeDocument/2006/relationships/hyperlink" Target="https://www.instagram.com/albionxctf/" TargetMode="External"/><Relationship Id="rId12856" Type="http://schemas.openxmlformats.org/officeDocument/2006/relationships/hyperlink" Target="https://twitter.com/cwru_tnf" TargetMode="External"/><Relationship Id="rId11524" Type="http://schemas.openxmlformats.org/officeDocument/2006/relationships/hyperlink" Target="https://www.facebook.com/Britrack/" TargetMode="External"/><Relationship Id="rId12855" Type="http://schemas.openxmlformats.org/officeDocument/2006/relationships/hyperlink" Target="https://twitter.com/coachcattau" TargetMode="External"/><Relationship Id="rId11523" Type="http://schemas.openxmlformats.org/officeDocument/2006/relationships/hyperlink" Target="https://twitter.com/albionxctf" TargetMode="External"/><Relationship Id="rId12854" Type="http://schemas.openxmlformats.org/officeDocument/2006/relationships/hyperlink" Target="https://athletics.case.edu/sports/mtrack/index" TargetMode="External"/><Relationship Id="rId11522" Type="http://schemas.openxmlformats.org/officeDocument/2006/relationships/hyperlink" Target="https://www.facebook.com/Britrack/" TargetMode="External"/><Relationship Id="rId12853" Type="http://schemas.openxmlformats.org/officeDocument/2006/relationships/hyperlink" Target="https://www.instagram.com/cwru_tfxc/" TargetMode="External"/><Relationship Id="rId11529" Type="http://schemas.openxmlformats.org/officeDocument/2006/relationships/hyperlink" Target="https://www.instagram.com/br_ferguson/" TargetMode="External"/><Relationship Id="rId11528" Type="http://schemas.openxmlformats.org/officeDocument/2006/relationships/hyperlink" Target="https://www.facebook.com/Britrack/" TargetMode="External"/><Relationship Id="rId12859" Type="http://schemas.openxmlformats.org/officeDocument/2006/relationships/hyperlink" Target="https://twitter.com/cwru_tnf" TargetMode="External"/><Relationship Id="rId11527" Type="http://schemas.openxmlformats.org/officeDocument/2006/relationships/hyperlink" Target="https://www.facebook.com/breanna.ferguson.3781/" TargetMode="External"/><Relationship Id="rId12858" Type="http://schemas.openxmlformats.org/officeDocument/2006/relationships/hyperlink" Target="https://www.instagram.com/cwru_tfxc/" TargetMode="External"/><Relationship Id="rId11526" Type="http://schemas.openxmlformats.org/officeDocument/2006/relationships/hyperlink" Target="https://twitter.com/albionxctf" TargetMode="External"/><Relationship Id="rId12857" Type="http://schemas.openxmlformats.org/officeDocument/2006/relationships/hyperlink" Target="https://www.facebook.com/CWRUTrack/" TargetMode="External"/><Relationship Id="rId11521" Type="http://schemas.openxmlformats.org/officeDocument/2006/relationships/hyperlink" Target="https://twitter.com/albionxctf" TargetMode="External"/><Relationship Id="rId12852" Type="http://schemas.openxmlformats.org/officeDocument/2006/relationships/hyperlink" Target="https://www.facebook.com/CWRUTrack/" TargetMode="External"/><Relationship Id="rId11520" Type="http://schemas.openxmlformats.org/officeDocument/2006/relationships/hyperlink" Target="https://twitter.com/britrack" TargetMode="External"/><Relationship Id="rId12851" Type="http://schemas.openxmlformats.org/officeDocument/2006/relationships/hyperlink" Target="https://twitter.com/cwru_tnf" TargetMode="External"/><Relationship Id="rId12850" Type="http://schemas.openxmlformats.org/officeDocument/2006/relationships/hyperlink" Target="https://www.instagram.com/cwru_tfxc/" TargetMode="External"/><Relationship Id="rId10204" Type="http://schemas.openxmlformats.org/officeDocument/2006/relationships/hyperlink" Target="https://twitter.com/iltechxctf" TargetMode="External"/><Relationship Id="rId11536" Type="http://schemas.openxmlformats.org/officeDocument/2006/relationships/hyperlink" Target="https://www.facebook.com/AlmaScotsTrackAndField/" TargetMode="External"/><Relationship Id="rId12867" Type="http://schemas.openxmlformats.org/officeDocument/2006/relationships/hyperlink" Target="https://www.facebook.com/WoosterXCTF/" TargetMode="External"/><Relationship Id="rId10205" Type="http://schemas.openxmlformats.org/officeDocument/2006/relationships/hyperlink" Target="https://www.facebook.com/IITCrossCountryAndTrack/" TargetMode="External"/><Relationship Id="rId11535" Type="http://schemas.openxmlformats.org/officeDocument/2006/relationships/hyperlink" Target="https://www.facebook.com/lillian.albaugh/" TargetMode="External"/><Relationship Id="rId12866" Type="http://schemas.openxmlformats.org/officeDocument/2006/relationships/hyperlink" Target="https://twitter.com/woosterxctf" TargetMode="External"/><Relationship Id="rId10202" Type="http://schemas.openxmlformats.org/officeDocument/2006/relationships/hyperlink" Target="https://www.facebook.com/IITCrossCountryAndTrack/" TargetMode="External"/><Relationship Id="rId11534" Type="http://schemas.openxmlformats.org/officeDocument/2006/relationships/hyperlink" Target="https://twitter.com/almascotsxctf" TargetMode="External"/><Relationship Id="rId12865" Type="http://schemas.openxmlformats.org/officeDocument/2006/relationships/hyperlink" Target="https://www.instagram.com/cwru_tfxc/" TargetMode="External"/><Relationship Id="rId10203" Type="http://schemas.openxmlformats.org/officeDocument/2006/relationships/hyperlink" Target="https://www.instagram.com/illinoistechxctf/" TargetMode="External"/><Relationship Id="rId11533" Type="http://schemas.openxmlformats.org/officeDocument/2006/relationships/hyperlink" Target="https://www.facebook.com/Britrack/" TargetMode="External"/><Relationship Id="rId12864" Type="http://schemas.openxmlformats.org/officeDocument/2006/relationships/hyperlink" Target="https://www.facebook.com/CWRUTrack/" TargetMode="External"/><Relationship Id="rId10208" Type="http://schemas.openxmlformats.org/officeDocument/2006/relationships/hyperlink" Target="https://twitter.com/coachtyleriit" TargetMode="External"/><Relationship Id="rId10209" Type="http://schemas.openxmlformats.org/officeDocument/2006/relationships/hyperlink" Target="https://twitter.com/iltechxctf" TargetMode="External"/><Relationship Id="rId11539" Type="http://schemas.openxmlformats.org/officeDocument/2006/relationships/hyperlink" Target="https://twitter.com/almascotsxctf" TargetMode="External"/><Relationship Id="rId10206" Type="http://schemas.openxmlformats.org/officeDocument/2006/relationships/hyperlink" Target="https://www.instagram.com/illinoistechxctf/" TargetMode="External"/><Relationship Id="rId11538" Type="http://schemas.openxmlformats.org/officeDocument/2006/relationships/hyperlink" Target="https://twitter.com/coachchov_alma" TargetMode="External"/><Relationship Id="rId12869" Type="http://schemas.openxmlformats.org/officeDocument/2006/relationships/hyperlink" Target="https://www.woosterathletics.com/sports/track/index" TargetMode="External"/><Relationship Id="rId10207" Type="http://schemas.openxmlformats.org/officeDocument/2006/relationships/hyperlink" Target="https://www.illinoistechathletics.com/sports/mtrack/index" TargetMode="External"/><Relationship Id="rId11537" Type="http://schemas.openxmlformats.org/officeDocument/2006/relationships/hyperlink" Target="https://almascots.com/sports/track/index" TargetMode="External"/><Relationship Id="rId12868" Type="http://schemas.openxmlformats.org/officeDocument/2006/relationships/hyperlink" Target="https://www.instagram.com/woosterxctf/" TargetMode="External"/><Relationship Id="rId10200" Type="http://schemas.openxmlformats.org/officeDocument/2006/relationships/hyperlink" Target="https://www.instagram.com/illinitrackxc/" TargetMode="External"/><Relationship Id="rId11532" Type="http://schemas.openxmlformats.org/officeDocument/2006/relationships/hyperlink" Target="https://twitter.com/albionxctf" TargetMode="External"/><Relationship Id="rId12863" Type="http://schemas.openxmlformats.org/officeDocument/2006/relationships/hyperlink" Target="https://twitter.com/cwru_tnf" TargetMode="External"/><Relationship Id="rId10201" Type="http://schemas.openxmlformats.org/officeDocument/2006/relationships/hyperlink" Target="https://twitter.com/iltechxctf" TargetMode="External"/><Relationship Id="rId11531" Type="http://schemas.openxmlformats.org/officeDocument/2006/relationships/hyperlink" Target="https://twitter.com/TrevKnowles" TargetMode="External"/><Relationship Id="rId12862" Type="http://schemas.openxmlformats.org/officeDocument/2006/relationships/hyperlink" Target="https://athletics.case.edu/sports/mtrack/index" TargetMode="External"/><Relationship Id="rId11530" Type="http://schemas.openxmlformats.org/officeDocument/2006/relationships/hyperlink" Target="https://www.instagram.com/albionxctf/" TargetMode="External"/><Relationship Id="rId12861" Type="http://schemas.openxmlformats.org/officeDocument/2006/relationships/hyperlink" Target="https://www.instagram.com/cwru_tfxc/" TargetMode="External"/><Relationship Id="rId12860" Type="http://schemas.openxmlformats.org/officeDocument/2006/relationships/hyperlink" Target="https://www.facebook.com/CWRUTrack/" TargetMode="External"/><Relationship Id="rId11590" Type="http://schemas.openxmlformats.org/officeDocument/2006/relationships/hyperlink" Target="https://twitter.com/calvinxc_tf" TargetMode="External"/><Relationship Id="rId10259" Type="http://schemas.openxmlformats.org/officeDocument/2006/relationships/hyperlink" Target="https://www.instagram.com/runlfc/" TargetMode="External"/><Relationship Id="rId10257" Type="http://schemas.openxmlformats.org/officeDocument/2006/relationships/hyperlink" Target="https://twitter.com/runlfc" TargetMode="External"/><Relationship Id="rId11589" Type="http://schemas.openxmlformats.org/officeDocument/2006/relationships/hyperlink" Target="https://www.instagram.com/calvin_xctf/" TargetMode="External"/><Relationship Id="rId10258" Type="http://schemas.openxmlformats.org/officeDocument/2006/relationships/hyperlink" Target="https://www.facebook.com/runLFC/" TargetMode="External"/><Relationship Id="rId11588" Type="http://schemas.openxmlformats.org/officeDocument/2006/relationships/hyperlink" Target="https://www.facebook.com/calvintrackandfield/" TargetMode="External"/><Relationship Id="rId10251" Type="http://schemas.openxmlformats.org/officeDocument/2006/relationships/hyperlink" Target="https://twitter.com/CoachAvant_Knox" TargetMode="External"/><Relationship Id="rId11583" Type="http://schemas.openxmlformats.org/officeDocument/2006/relationships/hyperlink" Target="https://twitter.com/calvinxc_tf" TargetMode="External"/><Relationship Id="rId10252" Type="http://schemas.openxmlformats.org/officeDocument/2006/relationships/hyperlink" Target="https://twitter.com/kcxctf" TargetMode="External"/><Relationship Id="rId11582" Type="http://schemas.openxmlformats.org/officeDocument/2006/relationships/hyperlink" Target="https://twitter.com/coachjack44" TargetMode="External"/><Relationship Id="rId11581" Type="http://schemas.openxmlformats.org/officeDocument/2006/relationships/hyperlink" Target="https://www.instagram.com/calvin_xctf/" TargetMode="External"/><Relationship Id="rId10250" Type="http://schemas.openxmlformats.org/officeDocument/2006/relationships/hyperlink" Target="https://www.instagram.com/knoxxctf/" TargetMode="External"/><Relationship Id="rId11580" Type="http://schemas.openxmlformats.org/officeDocument/2006/relationships/hyperlink" Target="https://www.instagram.com/coachmicahtf/" TargetMode="External"/><Relationship Id="rId10255" Type="http://schemas.openxmlformats.org/officeDocument/2006/relationships/hyperlink" Target="https://www.instagram.com/knoxxctf/" TargetMode="External"/><Relationship Id="rId11587" Type="http://schemas.openxmlformats.org/officeDocument/2006/relationships/hyperlink" Target="https://www.facebook.com/DaBearsjt/" TargetMode="External"/><Relationship Id="rId10256" Type="http://schemas.openxmlformats.org/officeDocument/2006/relationships/hyperlink" Target="https://www.goforesters.com/sports/track/index" TargetMode="External"/><Relationship Id="rId11586" Type="http://schemas.openxmlformats.org/officeDocument/2006/relationships/hyperlink" Target="https://twitter.com/calvinxc_tf" TargetMode="External"/><Relationship Id="rId10253" Type="http://schemas.openxmlformats.org/officeDocument/2006/relationships/hyperlink" Target="https://www.facebook.com/knoxxctf/" TargetMode="External"/><Relationship Id="rId11585" Type="http://schemas.openxmlformats.org/officeDocument/2006/relationships/hyperlink" Target="https://www.instagram.com/calvin_xctf/" TargetMode="External"/><Relationship Id="rId10254" Type="http://schemas.openxmlformats.org/officeDocument/2006/relationships/hyperlink" Target="https://www.instagram.com/coachavant_knox/" TargetMode="External"/><Relationship Id="rId11584" Type="http://schemas.openxmlformats.org/officeDocument/2006/relationships/hyperlink" Target="https://www.facebook.com/calvintrackandfield/" TargetMode="External"/><Relationship Id="rId10270" Type="http://schemas.openxmlformats.org/officeDocument/2006/relationships/hyperlink" Target="https://www.instagram.com/owenbodine/" TargetMode="External"/><Relationship Id="rId10268" Type="http://schemas.openxmlformats.org/officeDocument/2006/relationships/hyperlink" Target="https://twitter.com/runlfc" TargetMode="External"/><Relationship Id="rId10269" Type="http://schemas.openxmlformats.org/officeDocument/2006/relationships/hyperlink" Target="https://www.facebook.com/runLFC/" TargetMode="External"/><Relationship Id="rId11599" Type="http://schemas.openxmlformats.org/officeDocument/2006/relationships/hyperlink" Target="https://www.instagram.com/coachbartolazzi/" TargetMode="External"/><Relationship Id="rId10262" Type="http://schemas.openxmlformats.org/officeDocument/2006/relationships/hyperlink" Target="https://www.instagram.com/runlfc/" TargetMode="External"/><Relationship Id="rId11594" Type="http://schemas.openxmlformats.org/officeDocument/2006/relationships/hyperlink" Target="https://www.facebook.com/calvintrackandfield/" TargetMode="External"/><Relationship Id="rId10263" Type="http://schemas.openxmlformats.org/officeDocument/2006/relationships/hyperlink" Target="https://www.goforesters.com/sports/track/index" TargetMode="External"/><Relationship Id="rId11593" Type="http://schemas.openxmlformats.org/officeDocument/2006/relationships/hyperlink" Target="https://twitter.com/calvinxc_tf" TargetMode="External"/><Relationship Id="rId10260" Type="http://schemas.openxmlformats.org/officeDocument/2006/relationships/hyperlink" Target="https://twitter.com/runlfc" TargetMode="External"/><Relationship Id="rId11592" Type="http://schemas.openxmlformats.org/officeDocument/2006/relationships/hyperlink" Target="https://www.instagram.com/calvin_xctf/" TargetMode="External"/><Relationship Id="rId10261" Type="http://schemas.openxmlformats.org/officeDocument/2006/relationships/hyperlink" Target="https://www.facebook.com/runLFC/" TargetMode="External"/><Relationship Id="rId11591" Type="http://schemas.openxmlformats.org/officeDocument/2006/relationships/hyperlink" Target="https://www.facebook.com/calvintrackandfield/" TargetMode="External"/><Relationship Id="rId10266" Type="http://schemas.openxmlformats.org/officeDocument/2006/relationships/hyperlink" Target="https://www.facebook.com/runLFC/" TargetMode="External"/><Relationship Id="rId11598" Type="http://schemas.openxmlformats.org/officeDocument/2006/relationships/hyperlink" Target="https://www.facebook.com/hopecollegetrack/" TargetMode="External"/><Relationship Id="rId10267" Type="http://schemas.openxmlformats.org/officeDocument/2006/relationships/hyperlink" Target="https://www.instagram.com/runlfc/" TargetMode="External"/><Relationship Id="rId11597" Type="http://schemas.openxmlformats.org/officeDocument/2006/relationships/hyperlink" Target="https://twitter.com/hopecollegerun" TargetMode="External"/><Relationship Id="rId10264" Type="http://schemas.openxmlformats.org/officeDocument/2006/relationships/hyperlink" Target="https://twitter.com/LyonHBC" TargetMode="External"/><Relationship Id="rId11596" Type="http://schemas.openxmlformats.org/officeDocument/2006/relationships/hyperlink" Target="https://www.instagram.com/calvin_xctf/" TargetMode="External"/><Relationship Id="rId10265" Type="http://schemas.openxmlformats.org/officeDocument/2006/relationships/hyperlink" Target="https://twitter.com/runlfc" TargetMode="External"/><Relationship Id="rId11595" Type="http://schemas.openxmlformats.org/officeDocument/2006/relationships/hyperlink" Target="https://www.instagram.com/brendanvh97/" TargetMode="External"/><Relationship Id="rId10237" Type="http://schemas.openxmlformats.org/officeDocument/2006/relationships/hyperlink" Target="https://twitter.com/iwu_xctf" TargetMode="External"/><Relationship Id="rId11569" Type="http://schemas.openxmlformats.org/officeDocument/2006/relationships/hyperlink" Target="https://twitter.com/coachnfarr" TargetMode="External"/><Relationship Id="rId10238" Type="http://schemas.openxmlformats.org/officeDocument/2006/relationships/hyperlink" Target="https://www.facebook.com/iwuxctf/" TargetMode="External"/><Relationship Id="rId11568" Type="http://schemas.openxmlformats.org/officeDocument/2006/relationships/hyperlink" Target="https://calvinknights.com/sports/mtrack/index" TargetMode="External"/><Relationship Id="rId12899" Type="http://schemas.openxmlformats.org/officeDocument/2006/relationships/hyperlink" Target="https://www.facebook.com/duxctf/" TargetMode="External"/><Relationship Id="rId10235" Type="http://schemas.openxmlformats.org/officeDocument/2006/relationships/hyperlink" Target="https://www.instagram.com/illinoiswesleyanxctf/" TargetMode="External"/><Relationship Id="rId11567" Type="http://schemas.openxmlformats.org/officeDocument/2006/relationships/hyperlink" Target="https://www.facebook.com/calvintrackandfield/" TargetMode="External"/><Relationship Id="rId12898" Type="http://schemas.openxmlformats.org/officeDocument/2006/relationships/hyperlink" Target="https://twitter.com/duxctf" TargetMode="External"/><Relationship Id="rId10236" Type="http://schemas.openxmlformats.org/officeDocument/2006/relationships/hyperlink" Target="https://www.iwusports.com/sports/mens-track-and-field" TargetMode="External"/><Relationship Id="rId11566" Type="http://schemas.openxmlformats.org/officeDocument/2006/relationships/hyperlink" Target="https://www.facebook.com/mckenzie.diemer" TargetMode="External"/><Relationship Id="rId12897" Type="http://schemas.openxmlformats.org/officeDocument/2006/relationships/hyperlink" Target="https://twitter.com/coachoprondek" TargetMode="External"/><Relationship Id="rId10239" Type="http://schemas.openxmlformats.org/officeDocument/2006/relationships/hyperlink" Target="https://www.instagram.com/illinoiswesleyanxctf/" TargetMode="External"/><Relationship Id="rId11561" Type="http://schemas.openxmlformats.org/officeDocument/2006/relationships/hyperlink" Target="https://calvinknights.com/sports/mtrack/index" TargetMode="External"/><Relationship Id="rId12892" Type="http://schemas.openxmlformats.org/officeDocument/2006/relationships/hyperlink" Target="https://denisonbigred.com/sports/mens-track-and-field" TargetMode="External"/><Relationship Id="rId10230" Type="http://schemas.openxmlformats.org/officeDocument/2006/relationships/hyperlink" Target="https://www.instagram.com/logantc98/" TargetMode="External"/><Relationship Id="rId11560" Type="http://schemas.openxmlformats.org/officeDocument/2006/relationships/hyperlink" Target="https://www.instagram.com/calvin_xctf/" TargetMode="External"/><Relationship Id="rId12891" Type="http://schemas.openxmlformats.org/officeDocument/2006/relationships/hyperlink" Target="https://www.instagram.com/duxctf/" TargetMode="External"/><Relationship Id="rId12890" Type="http://schemas.openxmlformats.org/officeDocument/2006/relationships/hyperlink" Target="https://www.facebook.com/duxctf/" TargetMode="External"/><Relationship Id="rId10233" Type="http://schemas.openxmlformats.org/officeDocument/2006/relationships/hyperlink" Target="https://twitter.com/iwu_xctf" TargetMode="External"/><Relationship Id="rId11565" Type="http://schemas.openxmlformats.org/officeDocument/2006/relationships/hyperlink" Target="https://twitter.com/calvinxc_tf" TargetMode="External"/><Relationship Id="rId12896" Type="http://schemas.openxmlformats.org/officeDocument/2006/relationships/hyperlink" Target="https://denisonbigred.com/sports/mens-track-and-field" TargetMode="External"/><Relationship Id="rId10234" Type="http://schemas.openxmlformats.org/officeDocument/2006/relationships/hyperlink" Target="https://www.facebook.com/iwuxctf/" TargetMode="External"/><Relationship Id="rId11564" Type="http://schemas.openxmlformats.org/officeDocument/2006/relationships/hyperlink" Target="https://calvinknights.com/sports/mtrack/index" TargetMode="External"/><Relationship Id="rId12895" Type="http://schemas.openxmlformats.org/officeDocument/2006/relationships/hyperlink" Target="https://www.instagram.com/duxctf/" TargetMode="External"/><Relationship Id="rId10231" Type="http://schemas.openxmlformats.org/officeDocument/2006/relationships/hyperlink" Target="https://www.instagram.com/illinoiswesleyanxctf/" TargetMode="External"/><Relationship Id="rId11563" Type="http://schemas.openxmlformats.org/officeDocument/2006/relationships/hyperlink" Target="https://www.facebook.com/calvintrackandfield/" TargetMode="External"/><Relationship Id="rId12894" Type="http://schemas.openxmlformats.org/officeDocument/2006/relationships/hyperlink" Target="https://www.facebook.com/duxctf/" TargetMode="External"/><Relationship Id="rId10232" Type="http://schemas.openxmlformats.org/officeDocument/2006/relationships/hyperlink" Target="https://www.iwusports.com/sports/mens-track-and-field" TargetMode="External"/><Relationship Id="rId11562" Type="http://schemas.openxmlformats.org/officeDocument/2006/relationships/hyperlink" Target="https://twitter.com/calvinxc_tf" TargetMode="External"/><Relationship Id="rId12893" Type="http://schemas.openxmlformats.org/officeDocument/2006/relationships/hyperlink" Target="https://twitter.com/duxctf" TargetMode="External"/><Relationship Id="rId10248" Type="http://schemas.openxmlformats.org/officeDocument/2006/relationships/hyperlink" Target="https://twitter.com/kcxctf" TargetMode="External"/><Relationship Id="rId10249" Type="http://schemas.openxmlformats.org/officeDocument/2006/relationships/hyperlink" Target="https://www.facebook.com/knoxxctf/" TargetMode="External"/><Relationship Id="rId11579" Type="http://schemas.openxmlformats.org/officeDocument/2006/relationships/hyperlink" Target="https://www.facebook.com/calvintrackandfield/" TargetMode="External"/><Relationship Id="rId10246" Type="http://schemas.openxmlformats.org/officeDocument/2006/relationships/hyperlink" Target="https://www.facebook.com/knoxxctf/" TargetMode="External"/><Relationship Id="rId11578" Type="http://schemas.openxmlformats.org/officeDocument/2006/relationships/hyperlink" Target="https://twitter.com/calvinxc_tf" TargetMode="External"/><Relationship Id="rId10247" Type="http://schemas.openxmlformats.org/officeDocument/2006/relationships/hyperlink" Target="https://www.instagram.com/knoxxctf/" TargetMode="External"/><Relationship Id="rId11577" Type="http://schemas.openxmlformats.org/officeDocument/2006/relationships/hyperlink" Target="https://x.com/mikareyesforevs" TargetMode="External"/><Relationship Id="rId10240" Type="http://schemas.openxmlformats.org/officeDocument/2006/relationships/hyperlink" Target="https://www.iwusports.com/sports/mens-track-and-field" TargetMode="External"/><Relationship Id="rId11572" Type="http://schemas.openxmlformats.org/officeDocument/2006/relationships/hyperlink" Target="https://www.instagram.com/nicolefarrkramer/" TargetMode="External"/><Relationship Id="rId10241" Type="http://schemas.openxmlformats.org/officeDocument/2006/relationships/hyperlink" Target="https://twitter.com/titanxctf" TargetMode="External"/><Relationship Id="rId11571" Type="http://schemas.openxmlformats.org/officeDocument/2006/relationships/hyperlink" Target="https://www.facebook.com/calvintrackandfield/" TargetMode="External"/><Relationship Id="rId11570" Type="http://schemas.openxmlformats.org/officeDocument/2006/relationships/hyperlink" Target="https://twitter.com/calvinxc_tf" TargetMode="External"/><Relationship Id="rId10244" Type="http://schemas.openxmlformats.org/officeDocument/2006/relationships/hyperlink" Target="https://www.instagram.com/illinoiswesleyanxctf/" TargetMode="External"/><Relationship Id="rId11576" Type="http://schemas.openxmlformats.org/officeDocument/2006/relationships/hyperlink" Target="https://www.instagram.com/calvin_xctf/" TargetMode="External"/><Relationship Id="rId10245" Type="http://schemas.openxmlformats.org/officeDocument/2006/relationships/hyperlink" Target="https://twitter.com/kcxctf" TargetMode="External"/><Relationship Id="rId11575" Type="http://schemas.openxmlformats.org/officeDocument/2006/relationships/hyperlink" Target="https://www.facebook.com/calvintrackandfield/" TargetMode="External"/><Relationship Id="rId10242" Type="http://schemas.openxmlformats.org/officeDocument/2006/relationships/hyperlink" Target="https://twitter.com/iwu_xctf" TargetMode="External"/><Relationship Id="rId11574" Type="http://schemas.openxmlformats.org/officeDocument/2006/relationships/hyperlink" Target="https://twitter.com/calvinxc_tf" TargetMode="External"/><Relationship Id="rId10243" Type="http://schemas.openxmlformats.org/officeDocument/2006/relationships/hyperlink" Target="https://www.facebook.com/iwuxctf/" TargetMode="External"/><Relationship Id="rId11573" Type="http://schemas.openxmlformats.org/officeDocument/2006/relationships/hyperlink" Target="https://www.instagram.com/calvin_xctf/" TargetMode="External"/><Relationship Id="rId190" Type="http://schemas.openxmlformats.org/officeDocument/2006/relationships/hyperlink" Target="https://twitter.com/sundeviltfxc" TargetMode="External"/><Relationship Id="rId194" Type="http://schemas.openxmlformats.org/officeDocument/2006/relationships/hyperlink" Target="https://twitter.com/sundeviltfxc" TargetMode="External"/><Relationship Id="rId193" Type="http://schemas.openxmlformats.org/officeDocument/2006/relationships/hyperlink" Target="https://twitter.com/coachshan_hatch" TargetMode="External"/><Relationship Id="rId192" Type="http://schemas.openxmlformats.org/officeDocument/2006/relationships/hyperlink" Target="https://www.instagram.com/sundeviltfxc/" TargetMode="External"/><Relationship Id="rId191" Type="http://schemas.openxmlformats.org/officeDocument/2006/relationships/hyperlink" Target="https://www.facebook.com/sundeviltfxc/" TargetMode="External"/><Relationship Id="rId11829" Type="http://schemas.openxmlformats.org/officeDocument/2006/relationships/hyperlink" Target="https://twitter.com/nccmensxctf" TargetMode="External"/><Relationship Id="rId11828" Type="http://schemas.openxmlformats.org/officeDocument/2006/relationships/hyperlink" Target="https://www.facebook.com/tony.ortmann.3/" TargetMode="External"/><Relationship Id="rId11827" Type="http://schemas.openxmlformats.org/officeDocument/2006/relationships/hyperlink" Target="https://twitter.com/tonyortmann/" TargetMode="External"/><Relationship Id="rId11822" Type="http://schemas.openxmlformats.org/officeDocument/2006/relationships/hyperlink" Target="https://mlcknights.com/sports/mens-track-and-field" TargetMode="External"/><Relationship Id="rId11821" Type="http://schemas.openxmlformats.org/officeDocument/2006/relationships/hyperlink" Target="https://www.instagram.com/macalestermxc/" TargetMode="External"/><Relationship Id="rId11820" Type="http://schemas.openxmlformats.org/officeDocument/2006/relationships/hyperlink" Target="https://www.facebook.com/MacalesterXCTF/" TargetMode="External"/><Relationship Id="rId11826" Type="http://schemas.openxmlformats.org/officeDocument/2006/relationships/hyperlink" Target="https://x.com/jenniejmcleod" TargetMode="External"/><Relationship Id="rId11825" Type="http://schemas.openxmlformats.org/officeDocument/2006/relationships/hyperlink" Target="https://twitter.com/coachholzhueter" TargetMode="External"/><Relationship Id="rId11824" Type="http://schemas.openxmlformats.org/officeDocument/2006/relationships/hyperlink" Target="https://mlcknights.com/sports/mens-track-and-field" TargetMode="External"/><Relationship Id="rId11823" Type="http://schemas.openxmlformats.org/officeDocument/2006/relationships/hyperlink" Target="https://twitter.com/coachbolson" TargetMode="External"/><Relationship Id="rId187" Type="http://schemas.openxmlformats.org/officeDocument/2006/relationships/hyperlink" Target="https://www.facebook.com/sundeviltfxc/" TargetMode="External"/><Relationship Id="rId186" Type="http://schemas.openxmlformats.org/officeDocument/2006/relationships/hyperlink" Target="https://twitter.com/sundeviltfxc" TargetMode="External"/><Relationship Id="rId185" Type="http://schemas.openxmlformats.org/officeDocument/2006/relationships/hyperlink" Target="https://www.instagram.com/sundeviltfxc/" TargetMode="External"/><Relationship Id="rId184" Type="http://schemas.openxmlformats.org/officeDocument/2006/relationships/hyperlink" Target="https://www.facebook.com/sundeviltfxc/" TargetMode="External"/><Relationship Id="rId189" Type="http://schemas.openxmlformats.org/officeDocument/2006/relationships/hyperlink" Target="https://twitter.com/dion_coach" TargetMode="External"/><Relationship Id="rId188" Type="http://schemas.openxmlformats.org/officeDocument/2006/relationships/hyperlink" Target="https://www.instagram.com/sundeviltfxc/" TargetMode="External"/><Relationship Id="rId183" Type="http://schemas.openxmlformats.org/officeDocument/2006/relationships/hyperlink" Target="https://twitter.com/sundeviltfxc" TargetMode="External"/><Relationship Id="rId182" Type="http://schemas.openxmlformats.org/officeDocument/2006/relationships/hyperlink" Target="https://www.instagram.com/sundeviltfxc/" TargetMode="External"/><Relationship Id="rId181" Type="http://schemas.openxmlformats.org/officeDocument/2006/relationships/hyperlink" Target="https://www.facebook.com/sundeviltfxc/" TargetMode="External"/><Relationship Id="rId180" Type="http://schemas.openxmlformats.org/officeDocument/2006/relationships/hyperlink" Target="https://facebook.com/people/Ron-Barela/100006662866774/" TargetMode="External"/><Relationship Id="rId10509" Type="http://schemas.openxmlformats.org/officeDocument/2006/relationships/hyperlink" Target="https://franklingrizzlies.com/sports/mtrack/index" TargetMode="External"/><Relationship Id="rId10507" Type="http://schemas.openxmlformats.org/officeDocument/2006/relationships/hyperlink" Target="https://www.facebook.com/EarlhamXCTF/" TargetMode="External"/><Relationship Id="rId11839" Type="http://schemas.openxmlformats.org/officeDocument/2006/relationships/hyperlink" Target="https://www.instagram.com/calucas1/" TargetMode="External"/><Relationship Id="rId10508" Type="http://schemas.openxmlformats.org/officeDocument/2006/relationships/hyperlink" Target="https://www.instagram.com/earlhamxctf/" TargetMode="External"/><Relationship Id="rId11838" Type="http://schemas.openxmlformats.org/officeDocument/2006/relationships/hyperlink" Target="https://www.facebook.com/North-Central-College-Mens-Cross-Country-and-Track-and-Field-1532371267056564/" TargetMode="External"/><Relationship Id="rId10501" Type="http://schemas.openxmlformats.org/officeDocument/2006/relationships/hyperlink" Target="https://www.instagram.com/chriskrystofiak/" TargetMode="External"/><Relationship Id="rId11833" Type="http://schemas.openxmlformats.org/officeDocument/2006/relationships/hyperlink" Target="https://www.facebook.com/North-Central-College-Mens-Cross-Country-and-Track-and-Field-1532371267056564/" TargetMode="External"/><Relationship Id="rId10502" Type="http://schemas.openxmlformats.org/officeDocument/2006/relationships/hyperlink" Target="https://www.instagram.com/earlhamxctf/" TargetMode="External"/><Relationship Id="rId11832" Type="http://schemas.openxmlformats.org/officeDocument/2006/relationships/hyperlink" Target="https://twitter.com/nccmensxctf" TargetMode="External"/><Relationship Id="rId11831" Type="http://schemas.openxmlformats.org/officeDocument/2006/relationships/hyperlink" Target="https://www.instagram.com/nccmensxctf/" TargetMode="External"/><Relationship Id="rId10500" Type="http://schemas.openxmlformats.org/officeDocument/2006/relationships/hyperlink" Target="https://www.facebook.com/EarlhamXCTF/" TargetMode="External"/><Relationship Id="rId11830" Type="http://schemas.openxmlformats.org/officeDocument/2006/relationships/hyperlink" Target="https://www.facebook.com/North-Central-College-Mens-Cross-Country-and-Track-and-Field-1532371267056564/" TargetMode="External"/><Relationship Id="rId10505" Type="http://schemas.openxmlformats.org/officeDocument/2006/relationships/hyperlink" Target="https://www.instagram.com/earlhamxctf/" TargetMode="External"/><Relationship Id="rId11837" Type="http://schemas.openxmlformats.org/officeDocument/2006/relationships/hyperlink" Target="https://www.facebook.com/chris.lucas.351756/" TargetMode="External"/><Relationship Id="rId10506" Type="http://schemas.openxmlformats.org/officeDocument/2006/relationships/hyperlink" Target="https://twitter.com/earlhamxctf" TargetMode="External"/><Relationship Id="rId11836" Type="http://schemas.openxmlformats.org/officeDocument/2006/relationships/hyperlink" Target="https://twitter.com/nccmensxctf" TargetMode="External"/><Relationship Id="rId10503" Type="http://schemas.openxmlformats.org/officeDocument/2006/relationships/hyperlink" Target="https://twitter.com/earlhamxctf" TargetMode="External"/><Relationship Id="rId11835" Type="http://schemas.openxmlformats.org/officeDocument/2006/relationships/hyperlink" Target="https://twitter.com/clucas726" TargetMode="External"/><Relationship Id="rId10504" Type="http://schemas.openxmlformats.org/officeDocument/2006/relationships/hyperlink" Target="https://www.facebook.com/EarlhamXCTF/" TargetMode="External"/><Relationship Id="rId11834" Type="http://schemas.openxmlformats.org/officeDocument/2006/relationships/hyperlink" Target="https://www.instagram.com/nccmensxctf/" TargetMode="External"/><Relationship Id="rId176" Type="http://schemas.openxmlformats.org/officeDocument/2006/relationships/hyperlink" Target="https://www.instagram.com/hannamvaikla/" TargetMode="External"/><Relationship Id="rId175" Type="http://schemas.openxmlformats.org/officeDocument/2006/relationships/hyperlink" Target="https://www.facebook.com/SouthAlabamaTrackFieldCrossCountry" TargetMode="External"/><Relationship Id="rId174" Type="http://schemas.openxmlformats.org/officeDocument/2006/relationships/hyperlink" Target="https://m.facebook.com/hannamai.vaikla/" TargetMode="External"/><Relationship Id="rId173" Type="http://schemas.openxmlformats.org/officeDocument/2006/relationships/hyperlink" Target="https://twitter.com/wearesouth_tfxc" TargetMode="External"/><Relationship Id="rId179" Type="http://schemas.openxmlformats.org/officeDocument/2006/relationships/hyperlink" Target="https://twitter.com/sundeviltfxc" TargetMode="External"/><Relationship Id="rId178" Type="http://schemas.openxmlformats.org/officeDocument/2006/relationships/hyperlink" Target="https://twitter.com/wearesouth_tfxc" TargetMode="External"/><Relationship Id="rId177" Type="http://schemas.openxmlformats.org/officeDocument/2006/relationships/hyperlink" Target="https://www.instagram.com/alabamatrack/" TargetMode="External"/><Relationship Id="rId11808" Type="http://schemas.openxmlformats.org/officeDocument/2006/relationships/hyperlink" Target="https://www.instagram.com/macalestermxc/" TargetMode="External"/><Relationship Id="rId11807" Type="http://schemas.openxmlformats.org/officeDocument/2006/relationships/hyperlink" Target="https://www.facebook.com/MacalesterXCTF/" TargetMode="External"/><Relationship Id="rId11806" Type="http://schemas.openxmlformats.org/officeDocument/2006/relationships/hyperlink" Target="https://twitter.com/macalesterxctf" TargetMode="External"/><Relationship Id="rId11805" Type="http://schemas.openxmlformats.org/officeDocument/2006/relationships/hyperlink" Target="https://athletics.macalester.edu/sports/mens-track-and-field" TargetMode="External"/><Relationship Id="rId11809" Type="http://schemas.openxmlformats.org/officeDocument/2006/relationships/hyperlink" Target="https://athletics.macalester.edu/sports/mens-track-and-field" TargetMode="External"/><Relationship Id="rId11800" Type="http://schemas.openxmlformats.org/officeDocument/2006/relationships/hyperlink" Target="https://www.facebook.com/MacalesterXCTF/" TargetMode="External"/><Relationship Id="rId11804" Type="http://schemas.openxmlformats.org/officeDocument/2006/relationships/hyperlink" Target="https://www.instagram.com/macalestermxc/" TargetMode="External"/><Relationship Id="rId11803" Type="http://schemas.openxmlformats.org/officeDocument/2006/relationships/hyperlink" Target="https://www.facebook.com/MacalesterXCTF/" TargetMode="External"/><Relationship Id="rId11802" Type="http://schemas.openxmlformats.org/officeDocument/2006/relationships/hyperlink" Target="https://twitter.com/macalesterxctf" TargetMode="External"/><Relationship Id="rId11801" Type="http://schemas.openxmlformats.org/officeDocument/2006/relationships/hyperlink" Target="https://www.instagram.com/macalestermxc/" TargetMode="External"/><Relationship Id="rId11819" Type="http://schemas.openxmlformats.org/officeDocument/2006/relationships/hyperlink" Target="https://twitter.com/macalesterxctf" TargetMode="External"/><Relationship Id="rId11818" Type="http://schemas.openxmlformats.org/officeDocument/2006/relationships/hyperlink" Target="https://www.instagram.com/macalestermxc/" TargetMode="External"/><Relationship Id="rId11817" Type="http://schemas.openxmlformats.org/officeDocument/2006/relationships/hyperlink" Target="https://www.facebook.com/MacalesterXCTF/" TargetMode="External"/><Relationship Id="rId11816" Type="http://schemas.openxmlformats.org/officeDocument/2006/relationships/hyperlink" Target="https://twitter.com/macalesterxctf" TargetMode="External"/><Relationship Id="rId11811" Type="http://schemas.openxmlformats.org/officeDocument/2006/relationships/hyperlink" Target="https://www.facebook.com/MacalesterXCTF/" TargetMode="External"/><Relationship Id="rId11810" Type="http://schemas.openxmlformats.org/officeDocument/2006/relationships/hyperlink" Target="https://twitter.com/macalesterxctf" TargetMode="External"/><Relationship Id="rId11815" Type="http://schemas.openxmlformats.org/officeDocument/2006/relationships/hyperlink" Target="https://www.instagram.com/macalestermxc/" TargetMode="External"/><Relationship Id="rId11814" Type="http://schemas.openxmlformats.org/officeDocument/2006/relationships/hyperlink" Target="https://www.facebook.com/MacalesterXCTF/" TargetMode="External"/><Relationship Id="rId11813" Type="http://schemas.openxmlformats.org/officeDocument/2006/relationships/hyperlink" Target="https://twitter.com/macalesterxctf" TargetMode="External"/><Relationship Id="rId11812" Type="http://schemas.openxmlformats.org/officeDocument/2006/relationships/hyperlink" Target="https://www.instagram.com/macalestermxc/" TargetMode="External"/><Relationship Id="rId198" Type="http://schemas.openxmlformats.org/officeDocument/2006/relationships/hyperlink" Target="https://twitter.com/godfreyryun" TargetMode="External"/><Relationship Id="rId197" Type="http://schemas.openxmlformats.org/officeDocument/2006/relationships/hyperlink" Target="https://www.instagram.com/sundeviltfxc/" TargetMode="External"/><Relationship Id="rId196" Type="http://schemas.openxmlformats.org/officeDocument/2006/relationships/hyperlink" Target="https://www.instagram.com/coachshan_hatchett/" TargetMode="External"/><Relationship Id="rId195" Type="http://schemas.openxmlformats.org/officeDocument/2006/relationships/hyperlink" Target="https://www.facebook.com/sundeviltfxc/" TargetMode="External"/><Relationship Id="rId199" Type="http://schemas.openxmlformats.org/officeDocument/2006/relationships/hyperlink" Target="https://twitter.com/sundeviltfxc" TargetMode="External"/><Relationship Id="rId150" Type="http://schemas.openxmlformats.org/officeDocument/2006/relationships/hyperlink" Target="https://www.facebook.com/tabariehenry/" TargetMode="External"/><Relationship Id="rId10534" Type="http://schemas.openxmlformats.org/officeDocument/2006/relationships/hyperlink" Target="https://twitter.com/hanover_tnf" TargetMode="External"/><Relationship Id="rId11866" Type="http://schemas.openxmlformats.org/officeDocument/2006/relationships/hyperlink" Target="https://saintmaryssports.com/sports/mens-track-and-field" TargetMode="External"/><Relationship Id="rId10535" Type="http://schemas.openxmlformats.org/officeDocument/2006/relationships/hyperlink" Target="https://www.facebook.com/HanoverCollegeTrackandField/" TargetMode="External"/><Relationship Id="rId11865" Type="http://schemas.openxmlformats.org/officeDocument/2006/relationships/hyperlink" Target="https://www.instagram.com/sjuhawks_mtxc/" TargetMode="External"/><Relationship Id="rId149" Type="http://schemas.openxmlformats.org/officeDocument/2006/relationships/hyperlink" Target="https://twitter.com/alabamatrack" TargetMode="External"/><Relationship Id="rId10532" Type="http://schemas.openxmlformats.org/officeDocument/2006/relationships/hyperlink" Target="https://www.facebook.com/HanoverCollegeTrackandField/" TargetMode="External"/><Relationship Id="rId11864" Type="http://schemas.openxmlformats.org/officeDocument/2006/relationships/hyperlink" Target="https://www.facebook.com/joe.vardas" TargetMode="External"/><Relationship Id="rId148" Type="http://schemas.openxmlformats.org/officeDocument/2006/relationships/hyperlink" Target="https://twitter.com/ifeargodnotthem" TargetMode="External"/><Relationship Id="rId10533" Type="http://schemas.openxmlformats.org/officeDocument/2006/relationships/hyperlink" Target="https://www.instagram.com/hc_xctnf/" TargetMode="External"/><Relationship Id="rId11863" Type="http://schemas.openxmlformats.org/officeDocument/2006/relationships/hyperlink" Target="https://twitter.com/sjuxc" TargetMode="External"/><Relationship Id="rId10538" Type="http://schemas.openxmlformats.org/officeDocument/2006/relationships/hyperlink" Target="https://www.facebook.com/sam.katon.56" TargetMode="External"/><Relationship Id="rId10539" Type="http://schemas.openxmlformats.org/officeDocument/2006/relationships/hyperlink" Target="https://www.instagram.com/muxctf/" TargetMode="External"/><Relationship Id="rId11869" Type="http://schemas.openxmlformats.org/officeDocument/2006/relationships/hyperlink" Target="https://saintmaryssports.com/sports/mens-track-and-field" TargetMode="External"/><Relationship Id="rId10536" Type="http://schemas.openxmlformats.org/officeDocument/2006/relationships/hyperlink" Target="https://www.instagram.com/hc_xctnf/" TargetMode="External"/><Relationship Id="rId11868" Type="http://schemas.openxmlformats.org/officeDocument/2006/relationships/hyperlink" Target="https://www.instagram.com/smumncctf/" TargetMode="External"/><Relationship Id="rId10537" Type="http://schemas.openxmlformats.org/officeDocument/2006/relationships/hyperlink" Target="https://muspartans.com/sports/mens-track-and-field" TargetMode="External"/><Relationship Id="rId11867" Type="http://schemas.openxmlformats.org/officeDocument/2006/relationships/hyperlink" Target="https://twitter.com/smumncctf" TargetMode="External"/><Relationship Id="rId143" Type="http://schemas.openxmlformats.org/officeDocument/2006/relationships/hyperlink" Target="https://www.facebook.com/AlabamaTrack/" TargetMode="External"/><Relationship Id="rId142" Type="http://schemas.openxmlformats.org/officeDocument/2006/relationships/hyperlink" Target="https://www.facebook.com/miguel.pate.1" TargetMode="External"/><Relationship Id="rId141" Type="http://schemas.openxmlformats.org/officeDocument/2006/relationships/hyperlink" Target="https://twitter.com/alabamatrack" TargetMode="External"/><Relationship Id="rId140" Type="http://schemas.openxmlformats.org/officeDocument/2006/relationships/hyperlink" Target="https://twitter.com/pate28" TargetMode="External"/><Relationship Id="rId147" Type="http://schemas.openxmlformats.org/officeDocument/2006/relationships/hyperlink" Target="https://www.instagram.com/alabamatrack/" TargetMode="External"/><Relationship Id="rId10530" Type="http://schemas.openxmlformats.org/officeDocument/2006/relationships/hyperlink" Target="https://www.instagram.com/hc_xctnf/" TargetMode="External"/><Relationship Id="rId11862" Type="http://schemas.openxmlformats.org/officeDocument/2006/relationships/hyperlink" Target="https://gojohnnies.com/sports/mens-track-and-field" TargetMode="External"/><Relationship Id="rId146" Type="http://schemas.openxmlformats.org/officeDocument/2006/relationships/hyperlink" Target="https://www.facebook.com/AlabamaTrack/" TargetMode="External"/><Relationship Id="rId10531" Type="http://schemas.openxmlformats.org/officeDocument/2006/relationships/hyperlink" Target="https://twitter.com/hanover_tnf" TargetMode="External"/><Relationship Id="rId11861" Type="http://schemas.openxmlformats.org/officeDocument/2006/relationships/hyperlink" Target="https://www.instagram.com/sjuhawks_mtxc/" TargetMode="External"/><Relationship Id="rId145" Type="http://schemas.openxmlformats.org/officeDocument/2006/relationships/hyperlink" Target="https://twitter.com/alabamatrack" TargetMode="External"/><Relationship Id="rId11860" Type="http://schemas.openxmlformats.org/officeDocument/2006/relationships/hyperlink" Target="https://twitter.com/sjuxc" TargetMode="External"/><Relationship Id="rId144" Type="http://schemas.openxmlformats.org/officeDocument/2006/relationships/hyperlink" Target="https://www.instagram.com/alabamatrack/" TargetMode="External"/><Relationship Id="rId10545" Type="http://schemas.openxmlformats.org/officeDocument/2006/relationships/hyperlink" Target="https://twitter.com/coachdwhite3" TargetMode="External"/><Relationship Id="rId11877" Type="http://schemas.openxmlformats.org/officeDocument/2006/relationships/hyperlink" Target="https://twitter.com/stolafmxctf" TargetMode="External"/><Relationship Id="rId139" Type="http://schemas.openxmlformats.org/officeDocument/2006/relationships/hyperlink" Target="https://www.instagram.com/alabamatrack/" TargetMode="External"/><Relationship Id="rId10546" Type="http://schemas.openxmlformats.org/officeDocument/2006/relationships/hyperlink" Target="https://www.instagram.com/muxctf/" TargetMode="External"/><Relationship Id="rId11876" Type="http://schemas.openxmlformats.org/officeDocument/2006/relationships/hyperlink" Target="https://athletics.stolaf.edu/sports/mens-track-and-field" TargetMode="External"/><Relationship Id="rId138" Type="http://schemas.openxmlformats.org/officeDocument/2006/relationships/hyperlink" Target="https://www.instagram.com/timothy_duckworth/" TargetMode="External"/><Relationship Id="rId10543" Type="http://schemas.openxmlformats.org/officeDocument/2006/relationships/hyperlink" Target="https://www.instagram.com/muxctf/" TargetMode="External"/><Relationship Id="rId11875" Type="http://schemas.openxmlformats.org/officeDocument/2006/relationships/hyperlink" Target="https://www.instagram.com/stolafmxctf/" TargetMode="External"/><Relationship Id="rId137" Type="http://schemas.openxmlformats.org/officeDocument/2006/relationships/hyperlink" Target="https://www.facebook.com/alabamatrack/" TargetMode="External"/><Relationship Id="rId10544" Type="http://schemas.openxmlformats.org/officeDocument/2006/relationships/hyperlink" Target="https://muspartans.com/sports/mens-track-and-field" TargetMode="External"/><Relationship Id="rId11874" Type="http://schemas.openxmlformats.org/officeDocument/2006/relationships/hyperlink" Target="https://www.facebook.com/StOlafMensCrossCountryandTrack/" TargetMode="External"/><Relationship Id="rId10549" Type="http://schemas.openxmlformats.org/officeDocument/2006/relationships/hyperlink" Target="https://twitter.com/rosehulmantf" TargetMode="External"/><Relationship Id="rId10547" Type="http://schemas.openxmlformats.org/officeDocument/2006/relationships/hyperlink" Target="https://www.instagram.com/muxctf/" TargetMode="External"/><Relationship Id="rId11879" Type="http://schemas.openxmlformats.org/officeDocument/2006/relationships/hyperlink" Target="https://www.instagram.com/stolafmxctf/" TargetMode="External"/><Relationship Id="rId10548" Type="http://schemas.openxmlformats.org/officeDocument/2006/relationships/hyperlink" Target="https://athletics.rose-hulman.edu/sports/mtrack" TargetMode="External"/><Relationship Id="rId11878" Type="http://schemas.openxmlformats.org/officeDocument/2006/relationships/hyperlink" Target="https://www.facebook.com/StOlafMensCrossCountryandTrack/" TargetMode="External"/><Relationship Id="rId132" Type="http://schemas.openxmlformats.org/officeDocument/2006/relationships/hyperlink" Target="https://twitter.com/bamacoachwiley" TargetMode="External"/><Relationship Id="rId131" Type="http://schemas.openxmlformats.org/officeDocument/2006/relationships/hyperlink" Target="https://www.instagram.com/alabamatrack/" TargetMode="External"/><Relationship Id="rId130" Type="http://schemas.openxmlformats.org/officeDocument/2006/relationships/hyperlink" Target="https://www.facebook.com/AlabamaTrack/" TargetMode="External"/><Relationship Id="rId136" Type="http://schemas.openxmlformats.org/officeDocument/2006/relationships/hyperlink" Target="https://twitter.com/alabamatrack" TargetMode="External"/><Relationship Id="rId10541" Type="http://schemas.openxmlformats.org/officeDocument/2006/relationships/hyperlink" Target="https://twitter.com/manchestercctf" TargetMode="External"/><Relationship Id="rId11873" Type="http://schemas.openxmlformats.org/officeDocument/2006/relationships/hyperlink" Target="https://twitter.com/stolafmxctf" TargetMode="External"/><Relationship Id="rId135" Type="http://schemas.openxmlformats.org/officeDocument/2006/relationships/hyperlink" Target="https://www.instagram.com/alabamatrack/" TargetMode="External"/><Relationship Id="rId10542" Type="http://schemas.openxmlformats.org/officeDocument/2006/relationships/hyperlink" Target="https://www.facebook.com/sam.r.katon" TargetMode="External"/><Relationship Id="rId11872" Type="http://schemas.openxmlformats.org/officeDocument/2006/relationships/hyperlink" Target="https://athletics.stolaf.edu/sports/mens-track-and-field" TargetMode="External"/><Relationship Id="rId134" Type="http://schemas.openxmlformats.org/officeDocument/2006/relationships/hyperlink" Target="https://www.facebook.com/AlabamaTrack/" TargetMode="External"/><Relationship Id="rId11871" Type="http://schemas.openxmlformats.org/officeDocument/2006/relationships/hyperlink" Target="https://www.instagram.com/smumncctf/" TargetMode="External"/><Relationship Id="rId133" Type="http://schemas.openxmlformats.org/officeDocument/2006/relationships/hyperlink" Target="https://twitter.com/alabamatrack" TargetMode="External"/><Relationship Id="rId10540" Type="http://schemas.openxmlformats.org/officeDocument/2006/relationships/hyperlink" Target="https://muspartans.com/sports/mens-track-and-field" TargetMode="External"/><Relationship Id="rId11870" Type="http://schemas.openxmlformats.org/officeDocument/2006/relationships/hyperlink" Target="https://twitter.com/smumncctf" TargetMode="External"/><Relationship Id="rId172" Type="http://schemas.openxmlformats.org/officeDocument/2006/relationships/hyperlink" Target="https://www.instagram.com/alabamatrack/" TargetMode="External"/><Relationship Id="rId171" Type="http://schemas.openxmlformats.org/officeDocument/2006/relationships/hyperlink" Target="https://www.facebook.com/SouthAlabamaTrackFieldCrossCountry" TargetMode="External"/><Relationship Id="rId170" Type="http://schemas.openxmlformats.org/officeDocument/2006/relationships/hyperlink" Target="https://twitter.com/wearesouth_tfxc" TargetMode="External"/><Relationship Id="rId10518" Type="http://schemas.openxmlformats.org/officeDocument/2006/relationships/hyperlink" Target="https://twitter.com/fcgrizxctf" TargetMode="External"/><Relationship Id="rId10519" Type="http://schemas.openxmlformats.org/officeDocument/2006/relationships/hyperlink" Target="https://www.facebook.com/Franklincollegexctf/" TargetMode="External"/><Relationship Id="rId11849" Type="http://schemas.openxmlformats.org/officeDocument/2006/relationships/hyperlink" Target="https://www.instagram.com/nccmensxctf/" TargetMode="External"/><Relationship Id="rId10512" Type="http://schemas.openxmlformats.org/officeDocument/2006/relationships/hyperlink" Target="https://www.facebook.com/Franklincollegexctf/" TargetMode="External"/><Relationship Id="rId11844" Type="http://schemas.openxmlformats.org/officeDocument/2006/relationships/hyperlink" Target="https://twitter.com/nccmensxctf" TargetMode="External"/><Relationship Id="rId10513" Type="http://schemas.openxmlformats.org/officeDocument/2006/relationships/hyperlink" Target="https://www.instagram.com/brandondworak/" TargetMode="External"/><Relationship Id="rId11843" Type="http://schemas.openxmlformats.org/officeDocument/2006/relationships/hyperlink" Target="https://www.instagram.com/nccmensxctf/" TargetMode="External"/><Relationship Id="rId10510" Type="http://schemas.openxmlformats.org/officeDocument/2006/relationships/hyperlink" Target="https://twitter.com/brandondworak" TargetMode="External"/><Relationship Id="rId11842" Type="http://schemas.openxmlformats.org/officeDocument/2006/relationships/hyperlink" Target="https://www.facebook.com/North-Central-College-Mens-Cross-Country-and-Track-and-Field-1532371267056564/" TargetMode="External"/><Relationship Id="rId10511" Type="http://schemas.openxmlformats.org/officeDocument/2006/relationships/hyperlink" Target="https://twitter.com/fcgrizxctf" TargetMode="External"/><Relationship Id="rId11841" Type="http://schemas.openxmlformats.org/officeDocument/2006/relationships/hyperlink" Target="https://twitter.com/nccmensxctf" TargetMode="External"/><Relationship Id="rId10516" Type="http://schemas.openxmlformats.org/officeDocument/2006/relationships/hyperlink" Target="https://www.facebook.com/Franklincollegexctf/" TargetMode="External"/><Relationship Id="rId11848" Type="http://schemas.openxmlformats.org/officeDocument/2006/relationships/hyperlink" Target="https://www.facebook.com/North-Central-College-Mens-Cross-Country-and-Track-and-Field-1532371267056564/" TargetMode="External"/><Relationship Id="rId10517" Type="http://schemas.openxmlformats.org/officeDocument/2006/relationships/hyperlink" Target="https://franklingrizzlies.com/sports/mtrack/index" TargetMode="External"/><Relationship Id="rId11847" Type="http://schemas.openxmlformats.org/officeDocument/2006/relationships/hyperlink" Target="https://twitter.com/nccmensxctf" TargetMode="External"/><Relationship Id="rId10514" Type="http://schemas.openxmlformats.org/officeDocument/2006/relationships/hyperlink" Target="https://franklingrizzlies.com/sports/mtrack/index" TargetMode="External"/><Relationship Id="rId11846" Type="http://schemas.openxmlformats.org/officeDocument/2006/relationships/hyperlink" Target="https://www.instagram.com/nccmensxctf/" TargetMode="External"/><Relationship Id="rId10515" Type="http://schemas.openxmlformats.org/officeDocument/2006/relationships/hyperlink" Target="https://twitter.com/fcgrizxctf" TargetMode="External"/><Relationship Id="rId11845" Type="http://schemas.openxmlformats.org/officeDocument/2006/relationships/hyperlink" Target="https://www.facebook.com/North-Central-College-Mens-Cross-Country-and-Track-and-Field-1532371267056564/" TargetMode="External"/><Relationship Id="rId165" Type="http://schemas.openxmlformats.org/officeDocument/2006/relationships/hyperlink" Target="https://twitter.com/wearesouth_tfxc" TargetMode="External"/><Relationship Id="rId164" Type="http://schemas.openxmlformats.org/officeDocument/2006/relationships/hyperlink" Target="https://twitter.com/senseirea" TargetMode="External"/><Relationship Id="rId163" Type="http://schemas.openxmlformats.org/officeDocument/2006/relationships/hyperlink" Target="https://twitter.com/wearesouth_tfxc" TargetMode="External"/><Relationship Id="rId162" Type="http://schemas.openxmlformats.org/officeDocument/2006/relationships/hyperlink" Target="https://www.instagram.com/alabamatrack/" TargetMode="External"/><Relationship Id="rId169" Type="http://schemas.openxmlformats.org/officeDocument/2006/relationships/hyperlink" Target="https://www.facebook.com/lyndell.farmer/" TargetMode="External"/><Relationship Id="rId11840" Type="http://schemas.openxmlformats.org/officeDocument/2006/relationships/hyperlink" Target="https://www.instagram.com/nccmensxctf/" TargetMode="External"/><Relationship Id="rId168" Type="http://schemas.openxmlformats.org/officeDocument/2006/relationships/hyperlink" Target="https://twitter.com/wearesouth_tfxc" TargetMode="External"/><Relationship Id="rId167" Type="http://schemas.openxmlformats.org/officeDocument/2006/relationships/hyperlink" Target="https://www.instagram.com/alabamatrack/" TargetMode="External"/><Relationship Id="rId166" Type="http://schemas.openxmlformats.org/officeDocument/2006/relationships/hyperlink" Target="https://www.facebook.com/SouthAlabamaTrackFieldCrossCountry" TargetMode="External"/><Relationship Id="rId161" Type="http://schemas.openxmlformats.org/officeDocument/2006/relationships/hyperlink" Target="https://www.facebook.com/SouthAlabamaTrackFieldCrossCountry" TargetMode="External"/><Relationship Id="rId160" Type="http://schemas.openxmlformats.org/officeDocument/2006/relationships/hyperlink" Target="https://www.facebook.com/p/Aaron-James-100004674249191/" TargetMode="External"/><Relationship Id="rId10529" Type="http://schemas.openxmlformats.org/officeDocument/2006/relationships/hyperlink" Target="https://www.facebook.com/HanoverCollegeTrackandField/" TargetMode="External"/><Relationship Id="rId10523" Type="http://schemas.openxmlformats.org/officeDocument/2006/relationships/hyperlink" Target="https://www.instagram.com/franklincollegexctf/" TargetMode="External"/><Relationship Id="rId11855" Type="http://schemas.openxmlformats.org/officeDocument/2006/relationships/hyperlink" Target="https://www.instagram.com/nccmensxctf/" TargetMode="External"/><Relationship Id="rId10524" Type="http://schemas.openxmlformats.org/officeDocument/2006/relationships/hyperlink" Target="https://twitter.com/hanover_tnf" TargetMode="External"/><Relationship Id="rId11854" Type="http://schemas.openxmlformats.org/officeDocument/2006/relationships/hyperlink" Target="https://www.facebook.com/North-Central-College-Mens-Cross-Country-and-Track-and-Field-1532371267056564/" TargetMode="External"/><Relationship Id="rId10521" Type="http://schemas.openxmlformats.org/officeDocument/2006/relationships/hyperlink" Target="https://www.facebook.com/Franklincollegexctf/" TargetMode="External"/><Relationship Id="rId11853" Type="http://schemas.openxmlformats.org/officeDocument/2006/relationships/hyperlink" Target="https://twitter.com/nccmensxctf" TargetMode="External"/><Relationship Id="rId159" Type="http://schemas.openxmlformats.org/officeDocument/2006/relationships/hyperlink" Target="https://twitter.com/wearesouth_tfxc" TargetMode="External"/><Relationship Id="rId10522" Type="http://schemas.openxmlformats.org/officeDocument/2006/relationships/hyperlink" Target="https://www.instagram.com/justinj18/" TargetMode="External"/><Relationship Id="rId11852" Type="http://schemas.openxmlformats.org/officeDocument/2006/relationships/hyperlink" Target="https://www.instagram.com/nccmensxctf/" TargetMode="External"/><Relationship Id="rId10527" Type="http://schemas.openxmlformats.org/officeDocument/2006/relationships/hyperlink" Target="https://athletics.hanover.edu/sports/mens-track-and-field" TargetMode="External"/><Relationship Id="rId11859" Type="http://schemas.openxmlformats.org/officeDocument/2006/relationships/hyperlink" Target="https://gojohnnies.com/sports/mens-track-and-field" TargetMode="External"/><Relationship Id="rId10528" Type="http://schemas.openxmlformats.org/officeDocument/2006/relationships/hyperlink" Target="https://twitter.com/hanover_tnf" TargetMode="External"/><Relationship Id="rId11858" Type="http://schemas.openxmlformats.org/officeDocument/2006/relationships/hyperlink" Target="https://www.instagram.com/nccmensxctf/" TargetMode="External"/><Relationship Id="rId10525" Type="http://schemas.openxmlformats.org/officeDocument/2006/relationships/hyperlink" Target="https://www.facebook.com/HanoverCollegeTrackandField/" TargetMode="External"/><Relationship Id="rId11857" Type="http://schemas.openxmlformats.org/officeDocument/2006/relationships/hyperlink" Target="https://www.facebook.com/North-Central-College-Mens-Cross-Country-and-Track-and-Field-1532371267056564/" TargetMode="External"/><Relationship Id="rId10526" Type="http://schemas.openxmlformats.org/officeDocument/2006/relationships/hyperlink" Target="https://www.instagram.com/hc_xctnf/" TargetMode="External"/><Relationship Id="rId11856" Type="http://schemas.openxmlformats.org/officeDocument/2006/relationships/hyperlink" Target="https://twitter.com/nccmensxctf" TargetMode="External"/><Relationship Id="rId154" Type="http://schemas.openxmlformats.org/officeDocument/2006/relationships/hyperlink" Target="https://twitter.com/alabamatrack" TargetMode="External"/><Relationship Id="rId153" Type="http://schemas.openxmlformats.org/officeDocument/2006/relationships/hyperlink" Target="https://www.instagram.com/alabamatrack/" TargetMode="External"/><Relationship Id="rId152" Type="http://schemas.openxmlformats.org/officeDocument/2006/relationships/hyperlink" Target="https://www.instagram.com/dadetj/" TargetMode="External"/><Relationship Id="rId151" Type="http://schemas.openxmlformats.org/officeDocument/2006/relationships/hyperlink" Target="https://www.facebook.com/AlabamaTrack/" TargetMode="External"/><Relationship Id="rId158" Type="http://schemas.openxmlformats.org/officeDocument/2006/relationships/hyperlink" Target="https://www.instagram.com/alabamatrack/" TargetMode="External"/><Relationship Id="rId11851" Type="http://schemas.openxmlformats.org/officeDocument/2006/relationships/hyperlink" Target="https://www.facebook.com/North-Central-College-Mens-Cross-Country-and-Track-and-Field-1532371267056564/" TargetMode="External"/><Relationship Id="rId157" Type="http://schemas.openxmlformats.org/officeDocument/2006/relationships/hyperlink" Target="https://www.instagram.com/jordan__pingel/" TargetMode="External"/><Relationship Id="rId10520" Type="http://schemas.openxmlformats.org/officeDocument/2006/relationships/hyperlink" Target="https://twitter.com/fcgrizxctf" TargetMode="External"/><Relationship Id="rId11850" Type="http://schemas.openxmlformats.org/officeDocument/2006/relationships/hyperlink" Target="https://twitter.com/nccmensxctf" TargetMode="External"/><Relationship Id="rId156" Type="http://schemas.openxmlformats.org/officeDocument/2006/relationships/hyperlink" Target="https://www.facebook.com/AlabamaTrack/" TargetMode="External"/><Relationship Id="rId155" Type="http://schemas.openxmlformats.org/officeDocument/2006/relationships/hyperlink" Target="https://www.facebook.com/jordan.pingel.7/" TargetMode="External"/><Relationship Id="rId9451" Type="http://schemas.openxmlformats.org/officeDocument/2006/relationships/hyperlink" Target="https://x.com/zackmarcum1" TargetMode="External"/><Relationship Id="rId9452" Type="http://schemas.openxmlformats.org/officeDocument/2006/relationships/hyperlink" Target="https://twitter.com/GSU_TFXC/" TargetMode="External"/><Relationship Id="rId9453" Type="http://schemas.openxmlformats.org/officeDocument/2006/relationships/hyperlink" Target="https://www.facebook.com/zack.marcum.9" TargetMode="External"/><Relationship Id="rId9454" Type="http://schemas.openxmlformats.org/officeDocument/2006/relationships/hyperlink" Target="https://www.instagram.com/zackmarcum/" TargetMode="External"/><Relationship Id="rId8123" Type="http://schemas.openxmlformats.org/officeDocument/2006/relationships/hyperlink" Target="https://x.com/mwaldo34" TargetMode="External"/><Relationship Id="rId8122" Type="http://schemas.openxmlformats.org/officeDocument/2006/relationships/hyperlink" Target="https://twitter.com/ucmtf" TargetMode="External"/><Relationship Id="rId8121" Type="http://schemas.openxmlformats.org/officeDocument/2006/relationships/hyperlink" Target="https://www.instagram.com/trumantfxc/" TargetMode="External"/><Relationship Id="rId8120" Type="http://schemas.openxmlformats.org/officeDocument/2006/relationships/hyperlink" Target="https://www.facebook.com/profile.php?id=100057655862442" TargetMode="External"/><Relationship Id="rId9450" Type="http://schemas.openxmlformats.org/officeDocument/2006/relationships/hyperlink" Target="https://twitter.com/gsu_tfxc" TargetMode="External"/><Relationship Id="rId8127" Type="http://schemas.openxmlformats.org/officeDocument/2006/relationships/hyperlink" Target="https://x.com/maggiejklover" TargetMode="External"/><Relationship Id="rId9459" Type="http://schemas.openxmlformats.org/officeDocument/2006/relationships/hyperlink" Target="https://www.instagram.com/cofc_tfxc/" TargetMode="External"/><Relationship Id="rId8126" Type="http://schemas.openxmlformats.org/officeDocument/2006/relationships/hyperlink" Target="https://www.instagram.com/ucmtf/" TargetMode="External"/><Relationship Id="rId8125" Type="http://schemas.openxmlformats.org/officeDocument/2006/relationships/hyperlink" Target="https://www.instagram.com/coachmike.throws/" TargetMode="External"/><Relationship Id="rId8124" Type="http://schemas.openxmlformats.org/officeDocument/2006/relationships/hyperlink" Target="https://twitter.com/ucmtf" TargetMode="External"/><Relationship Id="rId9455" Type="http://schemas.openxmlformats.org/officeDocument/2006/relationships/hyperlink" Target="https://www.instagram.com/gsu_tfxc/" TargetMode="External"/><Relationship Id="rId9456" Type="http://schemas.openxmlformats.org/officeDocument/2006/relationships/hyperlink" Target="https://twitter.com/runbias84" TargetMode="External"/><Relationship Id="rId8129" Type="http://schemas.openxmlformats.org/officeDocument/2006/relationships/hyperlink" Target="https://www.facebook.com/maggie.klover.5/" TargetMode="External"/><Relationship Id="rId9457" Type="http://schemas.openxmlformats.org/officeDocument/2006/relationships/hyperlink" Target="https://www.facebook.com/runbiassheb" TargetMode="External"/><Relationship Id="rId8128" Type="http://schemas.openxmlformats.org/officeDocument/2006/relationships/hyperlink" Target="https://twitter.com/ucmtf" TargetMode="External"/><Relationship Id="rId9458" Type="http://schemas.openxmlformats.org/officeDocument/2006/relationships/hyperlink" Target="https://www.facebook.com/University-of-Charleston-Track-Cross-Country-155648447858996/" TargetMode="External"/><Relationship Id="rId9440" Type="http://schemas.openxmlformats.org/officeDocument/2006/relationships/hyperlink" Target="https://www.instagram.com/cuaaxctf/" TargetMode="External"/><Relationship Id="rId9441" Type="http://schemas.openxmlformats.org/officeDocument/2006/relationships/hyperlink" Target="https://twitter.com/senatorxctrk" TargetMode="External"/><Relationship Id="rId9442" Type="http://schemas.openxmlformats.org/officeDocument/2006/relationships/hyperlink" Target="https://www.instagram.com/jason.pyles/" TargetMode="External"/><Relationship Id="rId9443" Type="http://schemas.openxmlformats.org/officeDocument/2006/relationships/hyperlink" Target="https://twitter.com/gsu_tfxc" TargetMode="External"/><Relationship Id="rId8112" Type="http://schemas.openxmlformats.org/officeDocument/2006/relationships/hyperlink" Target="https://www.facebook.com/p/Truman-State-University-Track-Field-100057655862442/" TargetMode="External"/><Relationship Id="rId8111" Type="http://schemas.openxmlformats.org/officeDocument/2006/relationships/hyperlink" Target="https://www.facebook.com/sburunningbearcats/" TargetMode="External"/><Relationship Id="rId8110" Type="http://schemas.openxmlformats.org/officeDocument/2006/relationships/hyperlink" Target="https://twitter.com/sbu_trackfield" TargetMode="External"/><Relationship Id="rId8116" Type="http://schemas.openxmlformats.org/officeDocument/2006/relationships/hyperlink" Target="https://www.facebook.com/Truman-State-University-Track-Field-503508836400160/" TargetMode="External"/><Relationship Id="rId9448" Type="http://schemas.openxmlformats.org/officeDocument/2006/relationships/hyperlink" Target="https://twitter.com/gsu_tfxc" TargetMode="External"/><Relationship Id="rId8115" Type="http://schemas.openxmlformats.org/officeDocument/2006/relationships/hyperlink" Target="https://www.facebook.com/leslie.hardesty.7" TargetMode="External"/><Relationship Id="rId9449" Type="http://schemas.openxmlformats.org/officeDocument/2006/relationships/hyperlink" Target="https://www.instagram.com/gsu_tfxc/" TargetMode="External"/><Relationship Id="rId8114" Type="http://schemas.openxmlformats.org/officeDocument/2006/relationships/hyperlink" Target="https://twitter.com/trumantfxc" TargetMode="External"/><Relationship Id="rId8113" Type="http://schemas.openxmlformats.org/officeDocument/2006/relationships/hyperlink" Target="https://www.instagram.com/trumantfxc/" TargetMode="External"/><Relationship Id="rId9444" Type="http://schemas.openxmlformats.org/officeDocument/2006/relationships/hyperlink" Target="https://www.instagram.com/gsu_tfxc/" TargetMode="External"/><Relationship Id="rId8119" Type="http://schemas.openxmlformats.org/officeDocument/2006/relationships/hyperlink" Target="https://twitter.com/trumantfxc" TargetMode="External"/><Relationship Id="rId9445" Type="http://schemas.openxmlformats.org/officeDocument/2006/relationships/hyperlink" Target="https://www.facebook.com/DANIEL.LEONARD.MEYERS" TargetMode="External"/><Relationship Id="rId8118" Type="http://schemas.openxmlformats.org/officeDocument/2006/relationships/hyperlink" Target="https://twitter.com/nurenbergcollin" TargetMode="External"/><Relationship Id="rId9446" Type="http://schemas.openxmlformats.org/officeDocument/2006/relationships/hyperlink" Target="https://www.instagram.com/meyers_dl/" TargetMode="External"/><Relationship Id="rId8117" Type="http://schemas.openxmlformats.org/officeDocument/2006/relationships/hyperlink" Target="https://www.instagram.com/trumantfxc/" TargetMode="External"/><Relationship Id="rId9447" Type="http://schemas.openxmlformats.org/officeDocument/2006/relationships/hyperlink" Target="https://x.com/mickelclay7" TargetMode="External"/><Relationship Id="rId8141" Type="http://schemas.openxmlformats.org/officeDocument/2006/relationships/hyperlink" Target="https://www.instagram.com/mizzoutfxc/" TargetMode="External"/><Relationship Id="rId9473" Type="http://schemas.openxmlformats.org/officeDocument/2006/relationships/hyperlink" Target="https://x.com/antthoknee2" TargetMode="External"/><Relationship Id="rId8140" Type="http://schemas.openxmlformats.org/officeDocument/2006/relationships/hyperlink" Target="https://www.instagram.com/mizzoutfxc/" TargetMode="External"/><Relationship Id="rId9474" Type="http://schemas.openxmlformats.org/officeDocument/2006/relationships/hyperlink" Target="https://twitter.com/ucwv_xctf" TargetMode="External"/><Relationship Id="rId9475" Type="http://schemas.openxmlformats.org/officeDocument/2006/relationships/hyperlink" Target="https://facebook.com/profile.php?id=100054413593595" TargetMode="External"/><Relationship Id="rId9476" Type="http://schemas.openxmlformats.org/officeDocument/2006/relationships/hyperlink" Target="https://twitter.com/westlibtrack" TargetMode="External"/><Relationship Id="rId8145" Type="http://schemas.openxmlformats.org/officeDocument/2006/relationships/hyperlink" Target="https://twitter.com/msubxctf" TargetMode="External"/><Relationship Id="rId8144" Type="http://schemas.openxmlformats.org/officeDocument/2006/relationships/hyperlink" Target="https://twitter.com/jewellxctf" TargetMode="External"/><Relationship Id="rId9470" Type="http://schemas.openxmlformats.org/officeDocument/2006/relationships/hyperlink" Target="https://www.facebook.com/profile.php?id=100054413593595" TargetMode="External"/><Relationship Id="rId8143" Type="http://schemas.openxmlformats.org/officeDocument/2006/relationships/hyperlink" Target="https://www.instagram.com/jewellxctf/" TargetMode="External"/><Relationship Id="rId9471" Type="http://schemas.openxmlformats.org/officeDocument/2006/relationships/hyperlink" Target="https://www.instagram.com/saemrun/" TargetMode="External"/><Relationship Id="rId8142" Type="http://schemas.openxmlformats.org/officeDocument/2006/relationships/hyperlink" Target="https://twitter.com/jewellxctf" TargetMode="External"/><Relationship Id="rId9472" Type="http://schemas.openxmlformats.org/officeDocument/2006/relationships/hyperlink" Target="https://www.instagram.com/ucwv_tfxc" TargetMode="External"/><Relationship Id="rId8149" Type="http://schemas.openxmlformats.org/officeDocument/2006/relationships/hyperlink" Target="https://www.facebook.com/nels.flanagan" TargetMode="External"/><Relationship Id="rId8148" Type="http://schemas.openxmlformats.org/officeDocument/2006/relationships/hyperlink" Target="https://twitter.com/msubxctf" TargetMode="External"/><Relationship Id="rId8147" Type="http://schemas.openxmlformats.org/officeDocument/2006/relationships/hyperlink" Target="https://www.instagram.com/msubobcatstfxc/" TargetMode="External"/><Relationship Id="rId8146" Type="http://schemas.openxmlformats.org/officeDocument/2006/relationships/hyperlink" Target="https://www.facebook.com/MSUBTrack/" TargetMode="External"/><Relationship Id="rId9477" Type="http://schemas.openxmlformats.org/officeDocument/2006/relationships/hyperlink" Target="https://x.com/westlibtrack" TargetMode="External"/><Relationship Id="rId9478" Type="http://schemas.openxmlformats.org/officeDocument/2006/relationships/hyperlink" Target="https://www.instagram.com/wlu_xctf/" TargetMode="External"/><Relationship Id="rId9479" Type="http://schemas.openxmlformats.org/officeDocument/2006/relationships/hyperlink" Target="https://x.com/westlibtrack" TargetMode="External"/><Relationship Id="rId8130" Type="http://schemas.openxmlformats.org/officeDocument/2006/relationships/hyperlink" Target="https://www.instagram.com/ucmtf/" TargetMode="External"/><Relationship Id="rId9462" Type="http://schemas.openxmlformats.org/officeDocument/2006/relationships/hyperlink" Target="https://www.instagram.com/ucwv_tfxc/" TargetMode="External"/><Relationship Id="rId9463" Type="http://schemas.openxmlformats.org/officeDocument/2006/relationships/hyperlink" Target="https://www.facebook.com/grant.brinson/" TargetMode="External"/><Relationship Id="rId9464" Type="http://schemas.openxmlformats.org/officeDocument/2006/relationships/hyperlink" Target="https://www.facebook.com/University-of-Charleston-Track-Cross-Country-155648447858996/" TargetMode="External"/><Relationship Id="rId9465" Type="http://schemas.openxmlformats.org/officeDocument/2006/relationships/hyperlink" Target="https://www.instagram.com/cofc_tfxc/" TargetMode="External"/><Relationship Id="rId8134" Type="http://schemas.openxmlformats.org/officeDocument/2006/relationships/hyperlink" Target="https://www.facebook.com/kirk.pedersen.96" TargetMode="External"/><Relationship Id="rId8133" Type="http://schemas.openxmlformats.org/officeDocument/2006/relationships/hyperlink" Target="https://twitter.com/ucmtf" TargetMode="External"/><Relationship Id="rId8132" Type="http://schemas.openxmlformats.org/officeDocument/2006/relationships/hyperlink" Target="https://twitter.com/kap8309" TargetMode="External"/><Relationship Id="rId9460" Type="http://schemas.openxmlformats.org/officeDocument/2006/relationships/hyperlink" Target="https://twitter.com/ucxctf" TargetMode="External"/><Relationship Id="rId8131" Type="http://schemas.openxmlformats.org/officeDocument/2006/relationships/hyperlink" Target="https://www.facebook.com/daniel.mccarty2/" TargetMode="External"/><Relationship Id="rId9461" Type="http://schemas.openxmlformats.org/officeDocument/2006/relationships/hyperlink" Target="https://www.facebook.com/university-of-charleston-track-cross-country-155648447858996/" TargetMode="External"/><Relationship Id="rId8138" Type="http://schemas.openxmlformats.org/officeDocument/2006/relationships/hyperlink" Target="https://twitter.com/umslxctf" TargetMode="External"/><Relationship Id="rId8137" Type="http://schemas.openxmlformats.org/officeDocument/2006/relationships/hyperlink" Target="https://www.instagram.com/ucmtf/" TargetMode="External"/><Relationship Id="rId8136" Type="http://schemas.openxmlformats.org/officeDocument/2006/relationships/hyperlink" Target="https://twitter.com/ucmtf" TargetMode="External"/><Relationship Id="rId8135" Type="http://schemas.openxmlformats.org/officeDocument/2006/relationships/hyperlink" Target="https://www.instagram.com/ucmtf/" TargetMode="External"/><Relationship Id="rId9466" Type="http://schemas.openxmlformats.org/officeDocument/2006/relationships/hyperlink" Target="https://twitter.com/ucwv_xctf" TargetMode="External"/><Relationship Id="rId9467" Type="http://schemas.openxmlformats.org/officeDocument/2006/relationships/hyperlink" Target="https://facebook.com/profile.php?id=100054413593595" TargetMode="External"/><Relationship Id="rId9468" Type="http://schemas.openxmlformats.org/officeDocument/2006/relationships/hyperlink" Target="https://www.instagram.com/shawn.arthur/" TargetMode="External"/><Relationship Id="rId8139" Type="http://schemas.openxmlformats.org/officeDocument/2006/relationships/hyperlink" Target="https://www.facebook.com/rob.arvin.9/" TargetMode="External"/><Relationship Id="rId9469" Type="http://schemas.openxmlformats.org/officeDocument/2006/relationships/hyperlink" Target="https://x.com/ucwv_xctf" TargetMode="External"/><Relationship Id="rId9419" Type="http://schemas.openxmlformats.org/officeDocument/2006/relationships/hyperlink" Target="https://www.instagram.com/runcoachtj/" TargetMode="External"/><Relationship Id="rId9410" Type="http://schemas.openxmlformats.org/officeDocument/2006/relationships/hyperlink" Target="https://twitter.com/spuxctf" TargetMode="External"/><Relationship Id="rId9415" Type="http://schemas.openxmlformats.org/officeDocument/2006/relationships/hyperlink" Target="https://www.facebook.com/WWU-Track-Field-314090209838/" TargetMode="External"/><Relationship Id="rId9416" Type="http://schemas.openxmlformats.org/officeDocument/2006/relationships/hyperlink" Target="https://www.instagram.com/wwutfxc/" TargetMode="External"/><Relationship Id="rId9417" Type="http://schemas.openxmlformats.org/officeDocument/2006/relationships/hyperlink" Target="https://twitter.com/wwutfxc" TargetMode="External"/><Relationship Id="rId9418" Type="http://schemas.openxmlformats.org/officeDocument/2006/relationships/hyperlink" Target="https://www.facebook.com/WWUTFXC/" TargetMode="External"/><Relationship Id="rId9411" Type="http://schemas.openxmlformats.org/officeDocument/2006/relationships/hyperlink" Target="https://twitter.com/spuxctf" TargetMode="External"/><Relationship Id="rId9412" Type="http://schemas.openxmlformats.org/officeDocument/2006/relationships/hyperlink" Target="https://twitter.com/spuxctf" TargetMode="External"/><Relationship Id="rId9413" Type="http://schemas.openxmlformats.org/officeDocument/2006/relationships/hyperlink" Target="https://www.facebook.com/kate.carlson.391" TargetMode="External"/><Relationship Id="rId9414" Type="http://schemas.openxmlformats.org/officeDocument/2006/relationships/hyperlink" Target="https://twitter.com/wwutfxc" TargetMode="External"/><Relationship Id="rId9408" Type="http://schemas.openxmlformats.org/officeDocument/2006/relationships/hyperlink" Target="https://www.facebook.com/smusaintstfxc/" TargetMode="External"/><Relationship Id="rId9409" Type="http://schemas.openxmlformats.org/officeDocument/2006/relationships/hyperlink" Target="https://www.instagram.com/smusaints_xctf/" TargetMode="External"/><Relationship Id="rId9404" Type="http://schemas.openxmlformats.org/officeDocument/2006/relationships/hyperlink" Target="https://www.facebook.com/smusaintstfxc/" TargetMode="External"/><Relationship Id="rId9405" Type="http://schemas.openxmlformats.org/officeDocument/2006/relationships/hyperlink" Target="https://www.instagram.com/smutrack/" TargetMode="External"/><Relationship Id="rId9406" Type="http://schemas.openxmlformats.org/officeDocument/2006/relationships/hyperlink" Target="https://www.facebook.com/smusaintstfxc/" TargetMode="External"/><Relationship Id="rId9407" Type="http://schemas.openxmlformats.org/officeDocument/2006/relationships/hyperlink" Target="https://www.instagram.com/smutrack/" TargetMode="External"/><Relationship Id="rId9400" Type="http://schemas.openxmlformats.org/officeDocument/2006/relationships/hyperlink" Target="https://www.facebook.com/smusaintstfxc/" TargetMode="External"/><Relationship Id="rId9401" Type="http://schemas.openxmlformats.org/officeDocument/2006/relationships/hyperlink" Target="https://www.instagram.com/smutrack/" TargetMode="External"/><Relationship Id="rId9402" Type="http://schemas.openxmlformats.org/officeDocument/2006/relationships/hyperlink" Target="https://x.com/dr_nate_carlson" TargetMode="External"/><Relationship Id="rId9403" Type="http://schemas.openxmlformats.org/officeDocument/2006/relationships/hyperlink" Target="https://twitter.com/smu_trackfield" TargetMode="External"/><Relationship Id="rId9430" Type="http://schemas.openxmlformats.org/officeDocument/2006/relationships/hyperlink" Target="https://twitter.com/cu_xctf" TargetMode="External"/><Relationship Id="rId9431" Type="http://schemas.openxmlformats.org/officeDocument/2006/relationships/hyperlink" Target="https://www.instagram.com/concordxctf/" TargetMode="External"/><Relationship Id="rId9432" Type="http://schemas.openxmlformats.org/officeDocument/2006/relationships/hyperlink" Target="https://twitter.com/cu_xctf" TargetMode="External"/><Relationship Id="rId8101" Type="http://schemas.openxmlformats.org/officeDocument/2006/relationships/hyperlink" Target="https://twitter.com/sbu_trackfield" TargetMode="External"/><Relationship Id="rId8100" Type="http://schemas.openxmlformats.org/officeDocument/2006/relationships/hyperlink" Target="https://www.facebook.com/sburunningbearcats/" TargetMode="External"/><Relationship Id="rId8105" Type="http://schemas.openxmlformats.org/officeDocument/2006/relationships/hyperlink" Target="https://www.facebook.com/corey.mcelhaney" TargetMode="External"/><Relationship Id="rId9437" Type="http://schemas.openxmlformats.org/officeDocument/2006/relationships/hyperlink" Target="https://twitter.com/coachmwilson11" TargetMode="External"/><Relationship Id="rId8104" Type="http://schemas.openxmlformats.org/officeDocument/2006/relationships/hyperlink" Target="https://twitter.com/sbu_trackfield" TargetMode="External"/><Relationship Id="rId9438" Type="http://schemas.openxmlformats.org/officeDocument/2006/relationships/hyperlink" Target="https://twitter.com/cu_xctf" TargetMode="External"/><Relationship Id="rId8103" Type="http://schemas.openxmlformats.org/officeDocument/2006/relationships/hyperlink" Target="https://twitter.com/mcelhaney_corey" TargetMode="External"/><Relationship Id="rId9439" Type="http://schemas.openxmlformats.org/officeDocument/2006/relationships/hyperlink" Target="https://www.instagram.com/marcuswilson/" TargetMode="External"/><Relationship Id="rId8102" Type="http://schemas.openxmlformats.org/officeDocument/2006/relationships/hyperlink" Target="https://www.facebook.com/sburunningbearcats/" TargetMode="External"/><Relationship Id="rId8109" Type="http://schemas.openxmlformats.org/officeDocument/2006/relationships/hyperlink" Target="https://www.facebook.com/sburunningbearcats/" TargetMode="External"/><Relationship Id="rId9433" Type="http://schemas.openxmlformats.org/officeDocument/2006/relationships/hyperlink" Target="https://www.instagram.com/cutfxc2017/" TargetMode="External"/><Relationship Id="rId8108" Type="http://schemas.openxmlformats.org/officeDocument/2006/relationships/hyperlink" Target="https://www.facebook.com/mike.mcintosh.39566" TargetMode="External"/><Relationship Id="rId9434" Type="http://schemas.openxmlformats.org/officeDocument/2006/relationships/hyperlink" Target="https://twitter.com/mdcox45" TargetMode="External"/><Relationship Id="rId8107" Type="http://schemas.openxmlformats.org/officeDocument/2006/relationships/hyperlink" Target="https://twitter.com/sbu_trackfield" TargetMode="External"/><Relationship Id="rId9435" Type="http://schemas.openxmlformats.org/officeDocument/2006/relationships/hyperlink" Target="https://twitter.com/cu_xctf" TargetMode="External"/><Relationship Id="rId8106" Type="http://schemas.openxmlformats.org/officeDocument/2006/relationships/hyperlink" Target="https://www.facebook.com/sburunningbearcats/" TargetMode="External"/><Relationship Id="rId9436" Type="http://schemas.openxmlformats.org/officeDocument/2006/relationships/hyperlink" Target="https://www.instagram.com/concordxctf/" TargetMode="External"/><Relationship Id="rId9420" Type="http://schemas.openxmlformats.org/officeDocument/2006/relationships/hyperlink" Target="https://www.instagram.com/wwutfxc/" TargetMode="External"/><Relationship Id="rId9421" Type="http://schemas.openxmlformats.org/officeDocument/2006/relationships/hyperlink" Target="https://twitter.com/wwutfxc" TargetMode="External"/><Relationship Id="rId9426" Type="http://schemas.openxmlformats.org/officeDocument/2006/relationships/hyperlink" Target="https://www.instagram.com/bstate_xctf/" TargetMode="External"/><Relationship Id="rId9427" Type="http://schemas.openxmlformats.org/officeDocument/2006/relationships/hyperlink" Target="https://twitter.com/CoachArthurW" TargetMode="External"/><Relationship Id="rId9428" Type="http://schemas.openxmlformats.org/officeDocument/2006/relationships/hyperlink" Target="https://twitter.com/BState_XCTF" TargetMode="External"/><Relationship Id="rId9429" Type="http://schemas.openxmlformats.org/officeDocument/2006/relationships/hyperlink" Target="https://www.instagram.com/bstate_xctf/" TargetMode="External"/><Relationship Id="rId9422" Type="http://schemas.openxmlformats.org/officeDocument/2006/relationships/hyperlink" Target="https://www.facebook.com/WWUTFXC/" TargetMode="External"/><Relationship Id="rId9423" Type="http://schemas.openxmlformats.org/officeDocument/2006/relationships/hyperlink" Target="https://www.instagram.com/wwutfxc/" TargetMode="External"/><Relationship Id="rId9424" Type="http://schemas.openxmlformats.org/officeDocument/2006/relationships/hyperlink" Target="https://twitter.com/bstate_xctf" TargetMode="External"/><Relationship Id="rId9425" Type="http://schemas.openxmlformats.org/officeDocument/2006/relationships/hyperlink" Target="https://www.instagram.com/hbcu_boundathletics" TargetMode="External"/><Relationship Id="rId8196" Type="http://schemas.openxmlformats.org/officeDocument/2006/relationships/hyperlink" Target="https://www.instagram.com/huskerstfxc/" TargetMode="External"/><Relationship Id="rId8195" Type="http://schemas.openxmlformats.org/officeDocument/2006/relationships/hyperlink" Target="https://www.instagram.com/brayden.sorensen/" TargetMode="External"/><Relationship Id="rId8194" Type="http://schemas.openxmlformats.org/officeDocument/2006/relationships/hyperlink" Target="https://www.facebook.com/unktrack/" TargetMode="External"/><Relationship Id="rId8193" Type="http://schemas.openxmlformats.org/officeDocument/2006/relationships/hyperlink" Target="https://twitter.com/unk_track" TargetMode="External"/><Relationship Id="rId8199" Type="http://schemas.openxmlformats.org/officeDocument/2006/relationships/hyperlink" Target="https://www.facebook.com/unktrack/" TargetMode="External"/><Relationship Id="rId8198" Type="http://schemas.openxmlformats.org/officeDocument/2006/relationships/hyperlink" Target="https://twitter.com/unk_track" TargetMode="External"/><Relationship Id="rId8197" Type="http://schemas.openxmlformats.org/officeDocument/2006/relationships/hyperlink" Target="https://twitter.com/jrblackwood2" TargetMode="External"/><Relationship Id="rId8170" Type="http://schemas.openxmlformats.org/officeDocument/2006/relationships/hyperlink" Target="https://www.facebook.com/msubxctf/" TargetMode="External"/><Relationship Id="rId8163" Type="http://schemas.openxmlformats.org/officeDocument/2006/relationships/hyperlink" Target="https://www.facebook.com/msubxctf/" TargetMode="External"/><Relationship Id="rId9495" Type="http://schemas.openxmlformats.org/officeDocument/2006/relationships/hyperlink" Target="https://twitter.com/wvsuladyjackets" TargetMode="External"/><Relationship Id="rId8162" Type="http://schemas.openxmlformats.org/officeDocument/2006/relationships/hyperlink" Target="https://twitter.com/msubxctf" TargetMode="External"/><Relationship Id="rId9496" Type="http://schemas.openxmlformats.org/officeDocument/2006/relationships/hyperlink" Target="https://www.facebook.com/WVUWBB/" TargetMode="External"/><Relationship Id="rId8161" Type="http://schemas.openxmlformats.org/officeDocument/2006/relationships/hyperlink" Target="https://www.instagram.com/msubobcatstfxc/" TargetMode="External"/><Relationship Id="rId9497" Type="http://schemas.openxmlformats.org/officeDocument/2006/relationships/hyperlink" Target="https://www.instagram.com/wvsuwomensbasketball/" TargetMode="External"/><Relationship Id="rId8160" Type="http://schemas.openxmlformats.org/officeDocument/2006/relationships/hyperlink" Target="https://www.facebook.com/msubxctf/" TargetMode="External"/><Relationship Id="rId9498" Type="http://schemas.openxmlformats.org/officeDocument/2006/relationships/hyperlink" Target="https://twitter.com/llyod_andrew" TargetMode="External"/><Relationship Id="rId8167" Type="http://schemas.openxmlformats.org/officeDocument/2006/relationships/hyperlink" Target="https://www.facebook.com/msubxctf/" TargetMode="External"/><Relationship Id="rId9491" Type="http://schemas.openxmlformats.org/officeDocument/2006/relationships/hyperlink" Target="https://www.instagram.com/kemp_804/" TargetMode="External"/><Relationship Id="rId8166" Type="http://schemas.openxmlformats.org/officeDocument/2006/relationships/hyperlink" Target="https://twitter.com/msubxctf" TargetMode="External"/><Relationship Id="rId9492" Type="http://schemas.openxmlformats.org/officeDocument/2006/relationships/hyperlink" Target="https://www.instagram.com/wlu_xctf/" TargetMode="External"/><Relationship Id="rId8165" Type="http://schemas.openxmlformats.org/officeDocument/2006/relationships/hyperlink" Target="https://www.instagram.com/msubobcatstfxc/" TargetMode="External"/><Relationship Id="rId9493" Type="http://schemas.openxmlformats.org/officeDocument/2006/relationships/hyperlink" Target="https://www.facebook.com/WVUXCTF/" TargetMode="External"/><Relationship Id="rId8164" Type="http://schemas.openxmlformats.org/officeDocument/2006/relationships/hyperlink" Target="https://www.instagram.com/mason_schram/" TargetMode="External"/><Relationship Id="rId9494" Type="http://schemas.openxmlformats.org/officeDocument/2006/relationships/hyperlink" Target="https://www.instagram.com/coach_boisette/" TargetMode="External"/><Relationship Id="rId8169" Type="http://schemas.openxmlformats.org/officeDocument/2006/relationships/hyperlink" Target="https://twitter.com/msubxctf" TargetMode="External"/><Relationship Id="rId8168" Type="http://schemas.openxmlformats.org/officeDocument/2006/relationships/hyperlink" Target="https://www.instagram.com/msubobcatstfxc/" TargetMode="External"/><Relationship Id="rId9499" Type="http://schemas.openxmlformats.org/officeDocument/2006/relationships/hyperlink" Target="https://twitter.com/wvwctrack" TargetMode="External"/><Relationship Id="rId9490" Type="http://schemas.openxmlformats.org/officeDocument/2006/relationships/hyperlink" Target="https://x.com/westlibtrack" TargetMode="External"/><Relationship Id="rId8152" Type="http://schemas.openxmlformats.org/officeDocument/2006/relationships/hyperlink" Target="https://twitter.com/msubxctf" TargetMode="External"/><Relationship Id="rId9484" Type="http://schemas.openxmlformats.org/officeDocument/2006/relationships/hyperlink" Target="https://www.instagram.com/wlu_xctf/" TargetMode="External"/><Relationship Id="rId8151" Type="http://schemas.openxmlformats.org/officeDocument/2006/relationships/hyperlink" Target="https://www.instagram.com/msubobcatstfxc/" TargetMode="External"/><Relationship Id="rId9485" Type="http://schemas.openxmlformats.org/officeDocument/2006/relationships/hyperlink" Target="https://twitter.com/westlibtrack" TargetMode="External"/><Relationship Id="rId8150" Type="http://schemas.openxmlformats.org/officeDocument/2006/relationships/hyperlink" Target="https://www.facebook.com/MSUBTrack/" TargetMode="External"/><Relationship Id="rId9486" Type="http://schemas.openxmlformats.org/officeDocument/2006/relationships/hyperlink" Target="https://x.com/westlibtrack" TargetMode="External"/><Relationship Id="rId9487" Type="http://schemas.openxmlformats.org/officeDocument/2006/relationships/hyperlink" Target="https://www.instagram.com/wlu_xctf/" TargetMode="External"/><Relationship Id="rId8156" Type="http://schemas.openxmlformats.org/officeDocument/2006/relationships/hyperlink" Target="https://www.facebook.com/msubxctf/" TargetMode="External"/><Relationship Id="rId9480" Type="http://schemas.openxmlformats.org/officeDocument/2006/relationships/hyperlink" Target="https://www.instagram.com/wlu_xctf/" TargetMode="External"/><Relationship Id="rId8155" Type="http://schemas.openxmlformats.org/officeDocument/2006/relationships/hyperlink" Target="https://twitter.com/msubxctf" TargetMode="External"/><Relationship Id="rId9481" Type="http://schemas.openxmlformats.org/officeDocument/2006/relationships/hyperlink" Target="https://twitter.com/ejdoty" TargetMode="External"/><Relationship Id="rId8154" Type="http://schemas.openxmlformats.org/officeDocument/2006/relationships/hyperlink" Target="https://www.instagram.com/msubobcatstfxc/" TargetMode="External"/><Relationship Id="rId9482" Type="http://schemas.openxmlformats.org/officeDocument/2006/relationships/hyperlink" Target="https://x.com/westlibtrack" TargetMode="External"/><Relationship Id="rId8153" Type="http://schemas.openxmlformats.org/officeDocument/2006/relationships/hyperlink" Target="https://www.facebook.com/msubxctf/" TargetMode="External"/><Relationship Id="rId9483" Type="http://schemas.openxmlformats.org/officeDocument/2006/relationships/hyperlink" Target="https://www.instagram.com/coach_doty/" TargetMode="External"/><Relationship Id="rId8159" Type="http://schemas.openxmlformats.org/officeDocument/2006/relationships/hyperlink" Target="https://twitter.com/msubxctf" TargetMode="External"/><Relationship Id="rId8158" Type="http://schemas.openxmlformats.org/officeDocument/2006/relationships/hyperlink" Target="https://twitter.com/jamiefl12487053" TargetMode="External"/><Relationship Id="rId8157" Type="http://schemas.openxmlformats.org/officeDocument/2006/relationships/hyperlink" Target="https://www.instagram.com/msubobcatstfxc/" TargetMode="External"/><Relationship Id="rId9488" Type="http://schemas.openxmlformats.org/officeDocument/2006/relationships/hyperlink" Target="https://twitter.com/westlibtrack" TargetMode="External"/><Relationship Id="rId9489" Type="http://schemas.openxmlformats.org/officeDocument/2006/relationships/hyperlink" Target="https://www.instagram.com/wlu_xctf/" TargetMode="External"/><Relationship Id="rId8192" Type="http://schemas.openxmlformats.org/officeDocument/2006/relationships/hyperlink" Target="https://x.com/braydends_" TargetMode="External"/><Relationship Id="rId8191" Type="http://schemas.openxmlformats.org/officeDocument/2006/relationships/hyperlink" Target="https://www.facebook.com/profile.php" TargetMode="External"/><Relationship Id="rId8190" Type="http://schemas.openxmlformats.org/officeDocument/2006/relationships/hyperlink" Target="https://www.facebook.com/nebraskakearney.track" TargetMode="External"/><Relationship Id="rId8185" Type="http://schemas.openxmlformats.org/officeDocument/2006/relationships/hyperlink" Target="https://twitter.com/timhedges66" TargetMode="External"/><Relationship Id="rId8184" Type="http://schemas.openxmlformats.org/officeDocument/2006/relationships/hyperlink" Target="https://www.instagram.com/csctrackandfield/" TargetMode="External"/><Relationship Id="rId8183" Type="http://schemas.openxmlformats.org/officeDocument/2006/relationships/hyperlink" Target="https://www.facebook.com/Chadron-State-College-TrackField-Cross-Country-517750818302514/" TargetMode="External"/><Relationship Id="rId8182" Type="http://schemas.openxmlformats.org/officeDocument/2006/relationships/hyperlink" Target="https://twitter.com/csceaglesxctf" TargetMode="External"/><Relationship Id="rId8189" Type="http://schemas.openxmlformats.org/officeDocument/2006/relationships/hyperlink" Target="https://twitter.com/unk_track" TargetMode="External"/><Relationship Id="rId8188" Type="http://schemas.openxmlformats.org/officeDocument/2006/relationships/hyperlink" Target="https://twitter.com/coachbonsall" TargetMode="External"/><Relationship Id="rId8187" Type="http://schemas.openxmlformats.org/officeDocument/2006/relationships/hyperlink" Target="https://www.facebook.com/profile.php" TargetMode="External"/><Relationship Id="rId8186" Type="http://schemas.openxmlformats.org/officeDocument/2006/relationships/hyperlink" Target="https://twitter.com/unk_track" TargetMode="External"/><Relationship Id="rId8181" Type="http://schemas.openxmlformats.org/officeDocument/2006/relationships/hyperlink" Target="https://www.instagram.com/csctrackandfield/" TargetMode="External"/><Relationship Id="rId8180" Type="http://schemas.openxmlformats.org/officeDocument/2006/relationships/hyperlink" Target="https://www.instagram.com/coachstevenelson/" TargetMode="External"/><Relationship Id="rId8174" Type="http://schemas.openxmlformats.org/officeDocument/2006/relationships/hyperlink" Target="https://www.instagram.com/csctrackandfield/" TargetMode="External"/><Relationship Id="rId8173" Type="http://schemas.openxmlformats.org/officeDocument/2006/relationships/hyperlink" Target="https://www.facebook.com/Chadron-State-College-TrackField-Cross-Country-517750818302514/" TargetMode="External"/><Relationship Id="rId8172" Type="http://schemas.openxmlformats.org/officeDocument/2006/relationships/hyperlink" Target="https://twitter.com/csceaglesxctf" TargetMode="External"/><Relationship Id="rId8171" Type="http://schemas.openxmlformats.org/officeDocument/2006/relationships/hyperlink" Target="https://www.instagram.com/msubobcatstfxc/" TargetMode="External"/><Relationship Id="rId8178" Type="http://schemas.openxmlformats.org/officeDocument/2006/relationships/hyperlink" Target="https://twitter.com/csceaglesxctf" TargetMode="External"/><Relationship Id="rId8177" Type="http://schemas.openxmlformats.org/officeDocument/2006/relationships/hyperlink" Target="https://www.instagram.com/csctrackandfield/" TargetMode="External"/><Relationship Id="rId8176" Type="http://schemas.openxmlformats.org/officeDocument/2006/relationships/hyperlink" Target="https://www.facebook.com/Chadron-State-College-TrackField-Cross-Country-517750818302514/" TargetMode="External"/><Relationship Id="rId8175" Type="http://schemas.openxmlformats.org/officeDocument/2006/relationships/hyperlink" Target="https://twitter.com/csceaglesxctf" TargetMode="External"/><Relationship Id="rId8179" Type="http://schemas.openxmlformats.org/officeDocument/2006/relationships/hyperlink" Target="https://www.facebook.com/Chadron-State-College-TrackField-Cross-Country-517750818302514/" TargetMode="External"/><Relationship Id="rId107" Type="http://schemas.openxmlformats.org/officeDocument/2006/relationships/hyperlink" Target="https://www.facebook.com/coachmichelle.clayton.1" TargetMode="External"/><Relationship Id="rId10578" Type="http://schemas.openxmlformats.org/officeDocument/2006/relationships/hyperlink" Target="https://www.instagram.com/trinexctf/" TargetMode="External"/><Relationship Id="rId106" Type="http://schemas.openxmlformats.org/officeDocument/2006/relationships/hyperlink" Target="https://twitter.com/troytrojanstfxc" TargetMode="External"/><Relationship Id="rId10579" Type="http://schemas.openxmlformats.org/officeDocument/2006/relationships/hyperlink" Target="https://twitter.com/trinexctf" TargetMode="External"/><Relationship Id="rId105" Type="http://schemas.openxmlformats.org/officeDocument/2006/relationships/hyperlink" Target="https://twitter.com/msc1029" TargetMode="External"/><Relationship Id="rId10576" Type="http://schemas.openxmlformats.org/officeDocument/2006/relationships/hyperlink" Target="https://twitter.com/trinexctf" TargetMode="External"/><Relationship Id="rId104" Type="http://schemas.openxmlformats.org/officeDocument/2006/relationships/hyperlink" Target="https://www.instagram.com/troytrojanstfxc/" TargetMode="External"/><Relationship Id="rId10577" Type="http://schemas.openxmlformats.org/officeDocument/2006/relationships/hyperlink" Target="https://www.instagram.com/marsvaults/" TargetMode="External"/><Relationship Id="rId109" Type="http://schemas.openxmlformats.org/officeDocument/2006/relationships/hyperlink" Target="https://www.instagram.com/pirateturtle/" TargetMode="External"/><Relationship Id="rId108" Type="http://schemas.openxmlformats.org/officeDocument/2006/relationships/hyperlink" Target="https://www.facebook.com/TroyTrojansTrackField/" TargetMode="External"/><Relationship Id="rId10570" Type="http://schemas.openxmlformats.org/officeDocument/2006/relationships/hyperlink" Target="https://www.trinethunder.com/sports/mtrack/index" TargetMode="External"/><Relationship Id="rId10571" Type="http://schemas.openxmlformats.org/officeDocument/2006/relationships/hyperlink" Target="https://twitter.com/trinexctf" TargetMode="External"/><Relationship Id="rId103" Type="http://schemas.openxmlformats.org/officeDocument/2006/relationships/hyperlink" Target="https://www.facebook.com/TroyTrojansTrackField/" TargetMode="External"/><Relationship Id="rId10574" Type="http://schemas.openxmlformats.org/officeDocument/2006/relationships/hyperlink" Target="https://twitter.com/trinexctf" TargetMode="External"/><Relationship Id="rId102" Type="http://schemas.openxmlformats.org/officeDocument/2006/relationships/hyperlink" Target="https://twitter.com/troytrojanstfxc" TargetMode="External"/><Relationship Id="rId10575" Type="http://schemas.openxmlformats.org/officeDocument/2006/relationships/hyperlink" Target="https://www.facebook.com/seth.ware" TargetMode="External"/><Relationship Id="rId101" Type="http://schemas.openxmlformats.org/officeDocument/2006/relationships/hyperlink" Target="https://twitter.com/coachdavis1030" TargetMode="External"/><Relationship Id="rId10572" Type="http://schemas.openxmlformats.org/officeDocument/2006/relationships/hyperlink" Target="https://www.trinethunder.com/sports/mtrack/index" TargetMode="External"/><Relationship Id="rId100" Type="http://schemas.openxmlformats.org/officeDocument/2006/relationships/hyperlink" Target="https://www.instagram.com/troytrojanstfxc/" TargetMode="External"/><Relationship Id="rId10573" Type="http://schemas.openxmlformats.org/officeDocument/2006/relationships/hyperlink" Target="https://twitter.com/CoachSethWare" TargetMode="External"/><Relationship Id="rId10589" Type="http://schemas.openxmlformats.org/officeDocument/2006/relationships/hyperlink" Target="https://sports.wabash.edu/sports/track-and-field" TargetMode="External"/><Relationship Id="rId10587" Type="http://schemas.openxmlformats.org/officeDocument/2006/relationships/hyperlink" Target="https://twitter.com/mownbu" TargetMode="External"/><Relationship Id="rId10588" Type="http://schemas.openxmlformats.org/officeDocument/2006/relationships/hyperlink" Target="https://www.instagram.com/m.o.w.n.b.u/" TargetMode="External"/><Relationship Id="rId10581" Type="http://schemas.openxmlformats.org/officeDocument/2006/relationships/hyperlink" Target="https://sports.wabash.edu/sports/track-and-field" TargetMode="External"/><Relationship Id="rId10582" Type="http://schemas.openxmlformats.org/officeDocument/2006/relationships/hyperlink" Target="https://twitter.com/coachclydemorg1" TargetMode="External"/><Relationship Id="rId10580" Type="http://schemas.openxmlformats.org/officeDocument/2006/relationships/hyperlink" Target="https://www.instagram.com/trinexctf/" TargetMode="External"/><Relationship Id="rId10585" Type="http://schemas.openxmlformats.org/officeDocument/2006/relationships/hyperlink" Target="https://twitter.com/mownbu" TargetMode="External"/><Relationship Id="rId10586" Type="http://schemas.openxmlformats.org/officeDocument/2006/relationships/hyperlink" Target="https://www.instagram.com/m.o.w.n.b.u/" TargetMode="External"/><Relationship Id="rId10583" Type="http://schemas.openxmlformats.org/officeDocument/2006/relationships/hyperlink" Target="https://twitter.com/mownbu" TargetMode="External"/><Relationship Id="rId10584" Type="http://schemas.openxmlformats.org/officeDocument/2006/relationships/hyperlink" Target="https://www.facebook.com/clyde.morgan.79" TargetMode="External"/><Relationship Id="rId129" Type="http://schemas.openxmlformats.org/officeDocument/2006/relationships/hyperlink" Target="https://www.facebook.com/derek.yush/" TargetMode="External"/><Relationship Id="rId10556" Type="http://schemas.openxmlformats.org/officeDocument/2006/relationships/hyperlink" Target="https://www.instagram.com/rosehulmanxctf/" TargetMode="External"/><Relationship Id="rId11888" Type="http://schemas.openxmlformats.org/officeDocument/2006/relationships/hyperlink" Target="https://twitter.com/stolafmxctf" TargetMode="External"/><Relationship Id="rId128" Type="http://schemas.openxmlformats.org/officeDocument/2006/relationships/hyperlink" Target="https://twitter.com/alabamatrack" TargetMode="External"/><Relationship Id="rId10557" Type="http://schemas.openxmlformats.org/officeDocument/2006/relationships/hyperlink" Target="https://twitter.com/rosehulmantf" TargetMode="External"/><Relationship Id="rId11887" Type="http://schemas.openxmlformats.org/officeDocument/2006/relationships/hyperlink" Target="https://athletics.stolaf.edu/sports/mens-track-and-field" TargetMode="External"/><Relationship Id="rId127" Type="http://schemas.openxmlformats.org/officeDocument/2006/relationships/hyperlink" Target="https://www.instagram.com/alabamatrack/" TargetMode="External"/><Relationship Id="rId10554" Type="http://schemas.openxmlformats.org/officeDocument/2006/relationships/hyperlink" Target="https://twitter.com/rosehulmantf" TargetMode="External"/><Relationship Id="rId11886" Type="http://schemas.openxmlformats.org/officeDocument/2006/relationships/hyperlink" Target="https://www.instagram.com/stolafmxctf/" TargetMode="External"/><Relationship Id="rId126" Type="http://schemas.openxmlformats.org/officeDocument/2006/relationships/hyperlink" Target="https://www.instagram.com/jeanee_r/" TargetMode="External"/><Relationship Id="rId10555" Type="http://schemas.openxmlformats.org/officeDocument/2006/relationships/hyperlink" Target="https://www.instagram.com/kevin_krutsch/" TargetMode="External"/><Relationship Id="rId11885" Type="http://schemas.openxmlformats.org/officeDocument/2006/relationships/hyperlink" Target="https://www.facebook.com/StOlafMensCrossCountryandTrack/" TargetMode="External"/><Relationship Id="rId10558" Type="http://schemas.openxmlformats.org/officeDocument/2006/relationships/hyperlink" Target="https://twitter.com/ben_markison" TargetMode="External"/><Relationship Id="rId10559" Type="http://schemas.openxmlformats.org/officeDocument/2006/relationships/hyperlink" Target="https://twitter.com/trinexctf" TargetMode="External"/><Relationship Id="rId11889" Type="http://schemas.openxmlformats.org/officeDocument/2006/relationships/hyperlink" Target="https://www.facebook.com/StOlafMensCrossCountryandTrack/" TargetMode="External"/><Relationship Id="rId121" Type="http://schemas.openxmlformats.org/officeDocument/2006/relationships/hyperlink" Target="https://twitter.com/alabamatrack" TargetMode="External"/><Relationship Id="rId11880" Type="http://schemas.openxmlformats.org/officeDocument/2006/relationships/hyperlink" Target="https://twitter.com/stolafmxctf" TargetMode="External"/><Relationship Id="rId120" Type="http://schemas.openxmlformats.org/officeDocument/2006/relationships/hyperlink" Target="https://twitter.com/coachwaters" TargetMode="External"/><Relationship Id="rId125" Type="http://schemas.openxmlformats.org/officeDocument/2006/relationships/hyperlink" Target="https://www.facebook.com/AlabamaTrack/" TargetMode="External"/><Relationship Id="rId10552" Type="http://schemas.openxmlformats.org/officeDocument/2006/relationships/hyperlink" Target="https://twitter.com/rosehulmantf" TargetMode="External"/><Relationship Id="rId11884" Type="http://schemas.openxmlformats.org/officeDocument/2006/relationships/hyperlink" Target="https://twitter.com/stolafmxctf" TargetMode="External"/><Relationship Id="rId124" Type="http://schemas.openxmlformats.org/officeDocument/2006/relationships/hyperlink" Target="https://twitter.com/alabamatrack" TargetMode="External"/><Relationship Id="rId10553" Type="http://schemas.openxmlformats.org/officeDocument/2006/relationships/hyperlink" Target="https://twitter.com/rosehulmantf" TargetMode="External"/><Relationship Id="rId11883" Type="http://schemas.openxmlformats.org/officeDocument/2006/relationships/hyperlink" Target="https://athletics.stolaf.edu/sports/mens-track-and-field" TargetMode="External"/><Relationship Id="rId123" Type="http://schemas.openxmlformats.org/officeDocument/2006/relationships/hyperlink" Target="https://www.instagram.com/alabamatrack/" TargetMode="External"/><Relationship Id="rId10550" Type="http://schemas.openxmlformats.org/officeDocument/2006/relationships/hyperlink" Target="https://www.facebook.com/larry.cole.58323" TargetMode="External"/><Relationship Id="rId11882" Type="http://schemas.openxmlformats.org/officeDocument/2006/relationships/hyperlink" Target="https://www.instagram.com/stolafmxctf/" TargetMode="External"/><Relationship Id="rId122" Type="http://schemas.openxmlformats.org/officeDocument/2006/relationships/hyperlink" Target="https://www.facebook.com/AlabamaTrack/" TargetMode="External"/><Relationship Id="rId10551" Type="http://schemas.openxmlformats.org/officeDocument/2006/relationships/hyperlink" Target="https://athletics.rose-hulman.edu/sports/mtrack" TargetMode="External"/><Relationship Id="rId11881" Type="http://schemas.openxmlformats.org/officeDocument/2006/relationships/hyperlink" Target="https://www.facebook.com/StOlafMensCrossCountryandTrack/" TargetMode="External"/><Relationship Id="rId118" Type="http://schemas.openxmlformats.org/officeDocument/2006/relationships/hyperlink" Target="https://www.facebook.com/troytrojanstrackfield/" TargetMode="External"/><Relationship Id="rId10567" Type="http://schemas.openxmlformats.org/officeDocument/2006/relationships/hyperlink" Target="https://twitter.com/trinexctf" TargetMode="External"/><Relationship Id="rId11899" Type="http://schemas.openxmlformats.org/officeDocument/2006/relationships/hyperlink" Target="https://www.instagram.com/stolafmxctf/" TargetMode="External"/><Relationship Id="rId117" Type="http://schemas.openxmlformats.org/officeDocument/2006/relationships/hyperlink" Target="https://www.facebook.com/brian.cunningham.71066" TargetMode="External"/><Relationship Id="rId10568" Type="http://schemas.openxmlformats.org/officeDocument/2006/relationships/hyperlink" Target="https://twitter.com/trinexctf" TargetMode="External"/><Relationship Id="rId11898" Type="http://schemas.openxmlformats.org/officeDocument/2006/relationships/hyperlink" Target="https://www.instagram.com/lkopnick/" TargetMode="External"/><Relationship Id="rId116" Type="http://schemas.openxmlformats.org/officeDocument/2006/relationships/hyperlink" Target="https://twitter.com/troytrojanstfxc" TargetMode="External"/><Relationship Id="rId10565" Type="http://schemas.openxmlformats.org/officeDocument/2006/relationships/hyperlink" Target="https://www.trinethunder.com/sports/mtrack/index" TargetMode="External"/><Relationship Id="rId11897" Type="http://schemas.openxmlformats.org/officeDocument/2006/relationships/hyperlink" Target="https://www.facebook.com/StOlafMensCrossCountryandTrack/" TargetMode="External"/><Relationship Id="rId115" Type="http://schemas.openxmlformats.org/officeDocument/2006/relationships/hyperlink" Target="https://twitter.com/halfmyle" TargetMode="External"/><Relationship Id="rId10566" Type="http://schemas.openxmlformats.org/officeDocument/2006/relationships/hyperlink" Target="https://twitter.com/arcope4" TargetMode="External"/><Relationship Id="rId11896" Type="http://schemas.openxmlformats.org/officeDocument/2006/relationships/hyperlink" Target="https://twitter.com/stolafmxctf" TargetMode="External"/><Relationship Id="rId10569" Type="http://schemas.openxmlformats.org/officeDocument/2006/relationships/hyperlink" Target="https://www.instagram.com/trinexctf/" TargetMode="External"/><Relationship Id="rId119" Type="http://schemas.openxmlformats.org/officeDocument/2006/relationships/hyperlink" Target="https://www.instagram.com/troytrojanstfxc/" TargetMode="External"/><Relationship Id="rId110" Type="http://schemas.openxmlformats.org/officeDocument/2006/relationships/hyperlink" Target="https://www.instagram.com/troytrojanstfxc/" TargetMode="External"/><Relationship Id="rId11891" Type="http://schemas.openxmlformats.org/officeDocument/2006/relationships/hyperlink" Target="https://x.com/coachpence" TargetMode="External"/><Relationship Id="rId10560" Type="http://schemas.openxmlformats.org/officeDocument/2006/relationships/hyperlink" Target="https://www.instagram.com/trinexctf/" TargetMode="External"/><Relationship Id="rId11890" Type="http://schemas.openxmlformats.org/officeDocument/2006/relationships/hyperlink" Target="https://www.instagram.com/stolafmxctf/" TargetMode="External"/><Relationship Id="rId114" Type="http://schemas.openxmlformats.org/officeDocument/2006/relationships/hyperlink" Target="https://www.instagram.com/troytrojanstfxc/" TargetMode="External"/><Relationship Id="rId10563" Type="http://schemas.openxmlformats.org/officeDocument/2006/relationships/hyperlink" Target="https://twitter.com/trinexctf" TargetMode="External"/><Relationship Id="rId11895" Type="http://schemas.openxmlformats.org/officeDocument/2006/relationships/hyperlink" Target="https://athletics.stolaf.edu/sports/mens-track-and-field" TargetMode="External"/><Relationship Id="rId113" Type="http://schemas.openxmlformats.org/officeDocument/2006/relationships/hyperlink" Target="https://www.facebook.com/TroyTrojansTrackField/" TargetMode="External"/><Relationship Id="rId10564" Type="http://schemas.openxmlformats.org/officeDocument/2006/relationships/hyperlink" Target="https://www.facebook.com/zach.raber.9" TargetMode="External"/><Relationship Id="rId11894" Type="http://schemas.openxmlformats.org/officeDocument/2006/relationships/hyperlink" Target="https://www.instagram.com/stolafmxctf/" TargetMode="External"/><Relationship Id="rId112" Type="http://schemas.openxmlformats.org/officeDocument/2006/relationships/hyperlink" Target="https://twitter.com/troytrojanstfxc" TargetMode="External"/><Relationship Id="rId10561" Type="http://schemas.openxmlformats.org/officeDocument/2006/relationships/hyperlink" Target="https://www.trinethunder.com/sports/mtrack/index" TargetMode="External"/><Relationship Id="rId11893" Type="http://schemas.openxmlformats.org/officeDocument/2006/relationships/hyperlink" Target="https://www.facebook.com/StOlafMensCrossCountryandTrack/" TargetMode="External"/><Relationship Id="rId111" Type="http://schemas.openxmlformats.org/officeDocument/2006/relationships/hyperlink" Target="https://twitter.com/coachrileysch_" TargetMode="External"/><Relationship Id="rId10562" Type="http://schemas.openxmlformats.org/officeDocument/2006/relationships/hyperlink" Target="https://twitter.com/coachraber" TargetMode="External"/><Relationship Id="rId11892" Type="http://schemas.openxmlformats.org/officeDocument/2006/relationships/hyperlink" Target="https://twitter.com/stolafmxctf" TargetMode="External"/><Relationship Id="rId10598" Type="http://schemas.openxmlformats.org/officeDocument/2006/relationships/hyperlink" Target="https://www.facebook.com/runbvu/" TargetMode="External"/><Relationship Id="rId10599" Type="http://schemas.openxmlformats.org/officeDocument/2006/relationships/hyperlink" Target="https://www.instagram.com/bvu_xctrack/" TargetMode="External"/><Relationship Id="rId10592" Type="http://schemas.openxmlformats.org/officeDocument/2006/relationships/hyperlink" Target="https://twitter.com/coach_mccreary" TargetMode="External"/><Relationship Id="rId10593" Type="http://schemas.openxmlformats.org/officeDocument/2006/relationships/hyperlink" Target="https://twitter.com/mownbu" TargetMode="External"/><Relationship Id="rId10590" Type="http://schemas.openxmlformats.org/officeDocument/2006/relationships/hyperlink" Target="https://twitter.com/mownbu" TargetMode="External"/><Relationship Id="rId10591" Type="http://schemas.openxmlformats.org/officeDocument/2006/relationships/hyperlink" Target="https://sports.wabash.edu/sports/track-and-field" TargetMode="External"/><Relationship Id="rId10596" Type="http://schemas.openxmlformats.org/officeDocument/2006/relationships/hyperlink" Target="https://twitter.com/bvu_xctrack" TargetMode="External"/><Relationship Id="rId10597" Type="http://schemas.openxmlformats.org/officeDocument/2006/relationships/hyperlink" Target="https://www.facebook.com/bethany.martin.1293/" TargetMode="External"/><Relationship Id="rId10594" Type="http://schemas.openxmlformats.org/officeDocument/2006/relationships/hyperlink" Target="https://www.facebook.com/TyMac31" TargetMode="External"/><Relationship Id="rId10595" Type="http://schemas.openxmlformats.org/officeDocument/2006/relationships/hyperlink" Target="https://www.instagram.com/wabash_redpack/" TargetMode="External"/><Relationship Id="rId11709" Type="http://schemas.openxmlformats.org/officeDocument/2006/relationships/hyperlink" Target="https://twitter.com/carletontrackcc" TargetMode="External"/><Relationship Id="rId11708" Type="http://schemas.openxmlformats.org/officeDocument/2006/relationships/hyperlink" Target="https://athletics.carleton.edu/sports/mens-track-and-field" TargetMode="External"/><Relationship Id="rId11707" Type="http://schemas.openxmlformats.org/officeDocument/2006/relationships/hyperlink" Target="https://www.instagram.com/carletonmtrackcc/" TargetMode="External"/><Relationship Id="rId11706" Type="http://schemas.openxmlformats.org/officeDocument/2006/relationships/hyperlink" Target="https://www.facebook.com/jesse.schoen.1" TargetMode="External"/><Relationship Id="rId11701" Type="http://schemas.openxmlformats.org/officeDocument/2006/relationships/hyperlink" Target="https://twitter.com/carletontrackcc" TargetMode="External"/><Relationship Id="rId11700" Type="http://schemas.openxmlformats.org/officeDocument/2006/relationships/hyperlink" Target="https://athletics.carleton.edu/sports/mens-track-and-field" TargetMode="External"/><Relationship Id="rId11705" Type="http://schemas.openxmlformats.org/officeDocument/2006/relationships/hyperlink" Target="https://twitter.com/carletontrackcc" TargetMode="External"/><Relationship Id="rId11704" Type="http://schemas.openxmlformats.org/officeDocument/2006/relationships/hyperlink" Target="https://twitter.com/coach_jschoen" TargetMode="External"/><Relationship Id="rId11703" Type="http://schemas.openxmlformats.org/officeDocument/2006/relationships/hyperlink" Target="https://athletics.carleton.edu/sports/mens-track-and-field" TargetMode="External"/><Relationship Id="rId11702" Type="http://schemas.openxmlformats.org/officeDocument/2006/relationships/hyperlink" Target="https://www.instagram.com/carletonmtrackcc/" TargetMode="External"/><Relationship Id="rId11719" Type="http://schemas.openxmlformats.org/officeDocument/2006/relationships/hyperlink" Target="https://concordiamn.prestosports.com/sports/mtrack/index" TargetMode="External"/><Relationship Id="rId11718" Type="http://schemas.openxmlformats.org/officeDocument/2006/relationships/hyperlink" Target="https://www.facebook.com/cobbertf/" TargetMode="External"/><Relationship Id="rId11717" Type="http://schemas.openxmlformats.org/officeDocument/2006/relationships/hyperlink" Target="https://www.facebook.com/gzlarson" TargetMode="External"/><Relationship Id="rId11712" Type="http://schemas.openxmlformats.org/officeDocument/2006/relationships/hyperlink" Target="https://twitter.com/carletontrackcc" TargetMode="External"/><Relationship Id="rId11711" Type="http://schemas.openxmlformats.org/officeDocument/2006/relationships/hyperlink" Target="https://athletics.carleton.edu/sports/mens-track-and-field" TargetMode="External"/><Relationship Id="rId11710" Type="http://schemas.openxmlformats.org/officeDocument/2006/relationships/hyperlink" Target="https://www.instagram.com/carletonmtrackcc/" TargetMode="External"/><Relationship Id="rId11716" Type="http://schemas.openxmlformats.org/officeDocument/2006/relationships/hyperlink" Target="https://twitter.com/cobberxctf" TargetMode="External"/><Relationship Id="rId11715" Type="http://schemas.openxmlformats.org/officeDocument/2006/relationships/hyperlink" Target="https://concordiamn.prestosports.com/sports/mtrack/index" TargetMode="External"/><Relationship Id="rId11714" Type="http://schemas.openxmlformats.org/officeDocument/2006/relationships/hyperlink" Target="https://www.instagram.com/carletonmtrackcc/" TargetMode="External"/><Relationship Id="rId11713" Type="http://schemas.openxmlformats.org/officeDocument/2006/relationships/hyperlink" Target="https://www.facebook.com/brian.mondschein.1/" TargetMode="External"/><Relationship Id="rId9518" Type="http://schemas.openxmlformats.org/officeDocument/2006/relationships/hyperlink" Target="https://www.facebook.com/Patrick-Stanton-317267958929654/" TargetMode="External"/><Relationship Id="rId9519" Type="http://schemas.openxmlformats.org/officeDocument/2006/relationships/hyperlink" Target="https://www.facebook.com/WJUXCTrackandField" TargetMode="External"/><Relationship Id="rId9514" Type="http://schemas.openxmlformats.org/officeDocument/2006/relationships/hyperlink" Target="https://www.instagram.com/bc21_healy/" TargetMode="External"/><Relationship Id="rId9515" Type="http://schemas.openxmlformats.org/officeDocument/2006/relationships/hyperlink" Target="https://www.instagram.com/wuxctf/" TargetMode="External"/><Relationship Id="rId9516" Type="http://schemas.openxmlformats.org/officeDocument/2006/relationships/hyperlink" Target="https://twitter.com/coachstantonwu" TargetMode="External"/><Relationship Id="rId9517" Type="http://schemas.openxmlformats.org/officeDocument/2006/relationships/hyperlink" Target="https://twitter.com/wuxctf" TargetMode="External"/><Relationship Id="rId9510" Type="http://schemas.openxmlformats.org/officeDocument/2006/relationships/hyperlink" Target="https://www.instagram.com/who.is.eizzy/" TargetMode="External"/><Relationship Id="rId9511" Type="http://schemas.openxmlformats.org/officeDocument/2006/relationships/hyperlink" Target="https://www.instagram.com/wuxctf/" TargetMode="External"/><Relationship Id="rId9512" Type="http://schemas.openxmlformats.org/officeDocument/2006/relationships/hyperlink" Target="https://twitter.com/wuxctf" TargetMode="External"/><Relationship Id="rId9513" Type="http://schemas.openxmlformats.org/officeDocument/2006/relationships/hyperlink" Target="https://www.facebook.com/WJUXCTrackandField/" TargetMode="External"/><Relationship Id="rId9507" Type="http://schemas.openxmlformats.org/officeDocument/2006/relationships/hyperlink" Target="https://www.instagram.com/wuxctf/" TargetMode="External"/><Relationship Id="rId9508" Type="http://schemas.openxmlformats.org/officeDocument/2006/relationships/hyperlink" Target="https://twitter.com/wuxctf" TargetMode="External"/><Relationship Id="rId9509" Type="http://schemas.openxmlformats.org/officeDocument/2006/relationships/hyperlink" Target="https://www.facebook.com/WJUXCTrackandField/" TargetMode="External"/><Relationship Id="rId9503" Type="http://schemas.openxmlformats.org/officeDocument/2006/relationships/hyperlink" Target="https://www.instagram.com/wvwctrack/" TargetMode="External"/><Relationship Id="rId9504" Type="http://schemas.openxmlformats.org/officeDocument/2006/relationships/hyperlink" Target="https://twitter.com/mckinley_brandn" TargetMode="External"/><Relationship Id="rId9505" Type="http://schemas.openxmlformats.org/officeDocument/2006/relationships/hyperlink" Target="https://twitter.com/wuxctf" TargetMode="External"/><Relationship Id="rId9506" Type="http://schemas.openxmlformats.org/officeDocument/2006/relationships/hyperlink" Target="https://www.facebook.com/WJUXCTrackandField/" TargetMode="External"/><Relationship Id="rId9500" Type="http://schemas.openxmlformats.org/officeDocument/2006/relationships/hyperlink" Target="https://www.facebook.com/LawrenceA39/" TargetMode="External"/><Relationship Id="rId9501" Type="http://schemas.openxmlformats.org/officeDocument/2006/relationships/hyperlink" Target="https://www.facebook.com/groups/620904039563220/" TargetMode="External"/><Relationship Id="rId9502" Type="http://schemas.openxmlformats.org/officeDocument/2006/relationships/hyperlink" Target="https://www.instagram.com/lswrenceanders/" TargetMode="External"/><Relationship Id="rId10419" Type="http://schemas.openxmlformats.org/officeDocument/2006/relationships/hyperlink" Target="https://www.facebook.com/uchicagotf/" TargetMode="External"/><Relationship Id="rId10413" Type="http://schemas.openxmlformats.org/officeDocument/2006/relationships/hyperlink" Target="https://athletics.uchicago.edu/sports/mtrack/index" TargetMode="External"/><Relationship Id="rId11745" Type="http://schemas.openxmlformats.org/officeDocument/2006/relationships/hyperlink" Target="https://www.facebook.com/groups/174056939383993/" TargetMode="External"/><Relationship Id="rId10414" Type="http://schemas.openxmlformats.org/officeDocument/2006/relationships/hyperlink" Target="https://twitter.com/uchicagotfxc" TargetMode="External"/><Relationship Id="rId11744" Type="http://schemas.openxmlformats.org/officeDocument/2006/relationships/hyperlink" Target="https://twitter.com/gustietfxc" TargetMode="External"/><Relationship Id="rId10411" Type="http://schemas.openxmlformats.org/officeDocument/2006/relationships/hyperlink" Target="https://www.facebook.com/uchicagotf/" TargetMode="External"/><Relationship Id="rId11743" Type="http://schemas.openxmlformats.org/officeDocument/2006/relationships/hyperlink" Target="https://gustavus.edu/athletics/mtr/" TargetMode="External"/><Relationship Id="rId10412" Type="http://schemas.openxmlformats.org/officeDocument/2006/relationships/hyperlink" Target="https://www.instagram.com/uchicagoxc/" TargetMode="External"/><Relationship Id="rId11742" Type="http://schemas.openxmlformats.org/officeDocument/2006/relationships/hyperlink" Target="https://www.instagram.com/gactrackfieldxc/" TargetMode="External"/><Relationship Id="rId10417" Type="http://schemas.openxmlformats.org/officeDocument/2006/relationships/hyperlink" Target="https://twitter.com/uchicagotfxc" TargetMode="External"/><Relationship Id="rId11749" Type="http://schemas.openxmlformats.org/officeDocument/2006/relationships/hyperlink" Target="https://www.facebook.com/groups/174056939383993/" TargetMode="External"/><Relationship Id="rId10418" Type="http://schemas.openxmlformats.org/officeDocument/2006/relationships/hyperlink" Target="https://www.facebook.com/darien.booker.7/" TargetMode="External"/><Relationship Id="rId11748" Type="http://schemas.openxmlformats.org/officeDocument/2006/relationships/hyperlink" Target="https://twitter.com/gustietfxc" TargetMode="External"/><Relationship Id="rId10415" Type="http://schemas.openxmlformats.org/officeDocument/2006/relationships/hyperlink" Target="https://www.facebook.com/uchicagotf/" TargetMode="External"/><Relationship Id="rId11747" Type="http://schemas.openxmlformats.org/officeDocument/2006/relationships/hyperlink" Target="https://gustavus.edu/athletics/mtr/" TargetMode="External"/><Relationship Id="rId10416" Type="http://schemas.openxmlformats.org/officeDocument/2006/relationships/hyperlink" Target="https://www.instagram.com/uchicagoxc/" TargetMode="External"/><Relationship Id="rId11746" Type="http://schemas.openxmlformats.org/officeDocument/2006/relationships/hyperlink" Target="https://www.instagram.com/gactrackfieldxc/" TargetMode="External"/><Relationship Id="rId11741" Type="http://schemas.openxmlformats.org/officeDocument/2006/relationships/hyperlink" Target="https://www.facebook.com/groups/174056939383993/" TargetMode="External"/><Relationship Id="rId10410" Type="http://schemas.openxmlformats.org/officeDocument/2006/relationships/hyperlink" Target="https://twitter.com/uchicagotfxc" TargetMode="External"/><Relationship Id="rId11740" Type="http://schemas.openxmlformats.org/officeDocument/2006/relationships/hyperlink" Target="https://twitter.com/gustietfxc" TargetMode="External"/><Relationship Id="rId10424" Type="http://schemas.openxmlformats.org/officeDocument/2006/relationships/hyperlink" Target="https://www.instagram.com/uchicagoxc/" TargetMode="External"/><Relationship Id="rId11756" Type="http://schemas.openxmlformats.org/officeDocument/2006/relationships/hyperlink" Target="https://www.facebook.com/groups/174056939383993" TargetMode="External"/><Relationship Id="rId10425" Type="http://schemas.openxmlformats.org/officeDocument/2006/relationships/hyperlink" Target="https://x.com/lincoln_coach" TargetMode="External"/><Relationship Id="rId11755" Type="http://schemas.openxmlformats.org/officeDocument/2006/relationships/hyperlink" Target="https://twitter.com/gustietfxc" TargetMode="External"/><Relationship Id="rId10422" Type="http://schemas.openxmlformats.org/officeDocument/2006/relationships/hyperlink" Target="https://twitter.com/uchicagotfxc" TargetMode="External"/><Relationship Id="rId11754" Type="http://schemas.openxmlformats.org/officeDocument/2006/relationships/hyperlink" Target="https://www.instagram.com/gactrackfieldxc/" TargetMode="External"/><Relationship Id="rId10423" Type="http://schemas.openxmlformats.org/officeDocument/2006/relationships/hyperlink" Target="https://www.facebook.com/uchicagotf/" TargetMode="External"/><Relationship Id="rId11753" Type="http://schemas.openxmlformats.org/officeDocument/2006/relationships/hyperlink" Target="https://www.facebook.com/groups/174056939383993/" TargetMode="External"/><Relationship Id="rId10428" Type="http://schemas.openxmlformats.org/officeDocument/2006/relationships/hyperlink" Target="https://www.instagram.com/uchicagoxc/" TargetMode="External"/><Relationship Id="rId10429" Type="http://schemas.openxmlformats.org/officeDocument/2006/relationships/hyperlink" Target="https://x.com/jay_110hurdler" TargetMode="External"/><Relationship Id="rId11759" Type="http://schemas.openxmlformats.org/officeDocument/2006/relationships/hyperlink" Target="https://www.facebook.com/groups/174056939383993/?" TargetMode="External"/><Relationship Id="rId10426" Type="http://schemas.openxmlformats.org/officeDocument/2006/relationships/hyperlink" Target="https://twitter.com/uchicagotfxc" TargetMode="External"/><Relationship Id="rId11758" Type="http://schemas.openxmlformats.org/officeDocument/2006/relationships/hyperlink" Target="https://twitter.com/gustietfxc" TargetMode="External"/><Relationship Id="rId10427" Type="http://schemas.openxmlformats.org/officeDocument/2006/relationships/hyperlink" Target="https://www.facebook.com/uchicagotf/" TargetMode="External"/><Relationship Id="rId11757" Type="http://schemas.openxmlformats.org/officeDocument/2006/relationships/hyperlink" Target="https://x.com/lexi_lefever" TargetMode="External"/><Relationship Id="rId10420" Type="http://schemas.openxmlformats.org/officeDocument/2006/relationships/hyperlink" Target="https://www.instagram.com/uchicagoxc/" TargetMode="External"/><Relationship Id="rId11752" Type="http://schemas.openxmlformats.org/officeDocument/2006/relationships/hyperlink" Target="https://twitter.com/gustietfxc" TargetMode="External"/><Relationship Id="rId10421" Type="http://schemas.openxmlformats.org/officeDocument/2006/relationships/hyperlink" Target="https://athletics.uchicago.edu/sports/mtrack/index" TargetMode="External"/><Relationship Id="rId11751" Type="http://schemas.openxmlformats.org/officeDocument/2006/relationships/hyperlink" Target="https://gustavus.edu/athletics/mtr/" TargetMode="External"/><Relationship Id="rId11750" Type="http://schemas.openxmlformats.org/officeDocument/2006/relationships/hyperlink" Target="https://www.instagram.com/gactrackfieldxc/" TargetMode="External"/><Relationship Id="rId11729" Type="http://schemas.openxmlformats.org/officeDocument/2006/relationships/hyperlink" Target="https://twitter.com/gustietfxc" TargetMode="External"/><Relationship Id="rId11728" Type="http://schemas.openxmlformats.org/officeDocument/2006/relationships/hyperlink" Target="https://twitter.com/crowntrackandcc" TargetMode="External"/><Relationship Id="rId11723" Type="http://schemas.openxmlformats.org/officeDocument/2006/relationships/hyperlink" Target="https://www.facebook.com/cobbertf/" TargetMode="External"/><Relationship Id="rId11722" Type="http://schemas.openxmlformats.org/officeDocument/2006/relationships/hyperlink" Target="https://concordiamn.prestosports.com/sports/mtrack/index" TargetMode="External"/><Relationship Id="rId11721" Type="http://schemas.openxmlformats.org/officeDocument/2006/relationships/hyperlink" Target="https://www.instagram.com/maddiemcbeek/" TargetMode="External"/><Relationship Id="rId11720" Type="http://schemas.openxmlformats.org/officeDocument/2006/relationships/hyperlink" Target="https://www.facebook.com/cobbertf/" TargetMode="External"/><Relationship Id="rId11727" Type="http://schemas.openxmlformats.org/officeDocument/2006/relationships/hyperlink" Target="https://www.instagram.com/grantcdewitt/" TargetMode="External"/><Relationship Id="rId11726" Type="http://schemas.openxmlformats.org/officeDocument/2006/relationships/hyperlink" Target="https://twitter.com/crowntrackandcc" TargetMode="External"/><Relationship Id="rId11725" Type="http://schemas.openxmlformats.org/officeDocument/2006/relationships/hyperlink" Target="https://athletics.crown.edu/sports/mtf" TargetMode="External"/><Relationship Id="rId11724" Type="http://schemas.openxmlformats.org/officeDocument/2006/relationships/hyperlink" Target="https://www.instagram.com/maddiemcbeek/" TargetMode="External"/><Relationship Id="rId10408" Type="http://schemas.openxmlformats.org/officeDocument/2006/relationships/hyperlink" Target="https://www.instagram.com/rockfordu_xc/" TargetMode="External"/><Relationship Id="rId10409" Type="http://schemas.openxmlformats.org/officeDocument/2006/relationships/hyperlink" Target="https://athletics.uchicago.edu/sports/mtrack/index" TargetMode="External"/><Relationship Id="rId11739" Type="http://schemas.openxmlformats.org/officeDocument/2006/relationships/hyperlink" Target="https://gustavus.edu/athletics/mtr/" TargetMode="External"/><Relationship Id="rId10402" Type="http://schemas.openxmlformats.org/officeDocument/2006/relationships/hyperlink" Target="https://www.instagram.com/pb_juice/" TargetMode="External"/><Relationship Id="rId11734" Type="http://schemas.openxmlformats.org/officeDocument/2006/relationships/hyperlink" Target="https://twitter.com/gustietfxc" TargetMode="External"/><Relationship Id="rId10403" Type="http://schemas.openxmlformats.org/officeDocument/2006/relationships/hyperlink" Target="https://x.com/pctracknfield" TargetMode="External"/><Relationship Id="rId11733" Type="http://schemas.openxmlformats.org/officeDocument/2006/relationships/hyperlink" Target="https://gustavus.edu/athletics/mtr/" TargetMode="External"/><Relationship Id="rId10400" Type="http://schemas.openxmlformats.org/officeDocument/2006/relationships/hyperlink" Target="https://x.com/pctracknfield" TargetMode="External"/><Relationship Id="rId11732" Type="http://schemas.openxmlformats.org/officeDocument/2006/relationships/hyperlink" Target="https://www.instagram.com/gustietfxc/" TargetMode="External"/><Relationship Id="rId10401" Type="http://schemas.openxmlformats.org/officeDocument/2006/relationships/hyperlink" Target="https://www.facebook.com/groups/164068453706215/" TargetMode="External"/><Relationship Id="rId11731" Type="http://schemas.openxmlformats.org/officeDocument/2006/relationships/hyperlink" Target="https://twitter.com/gustietfxc" TargetMode="External"/><Relationship Id="rId10406" Type="http://schemas.openxmlformats.org/officeDocument/2006/relationships/hyperlink" Target="https://www.facebook.com/groups/164068453706215/" TargetMode="External"/><Relationship Id="rId11738" Type="http://schemas.openxmlformats.org/officeDocument/2006/relationships/hyperlink" Target="https://twitter.com/gustietfxc" TargetMode="External"/><Relationship Id="rId10407" Type="http://schemas.openxmlformats.org/officeDocument/2006/relationships/hyperlink" Target="https://www.facebook.com/RockfordUniversityCrossCountry/" TargetMode="External"/><Relationship Id="rId11737" Type="http://schemas.openxmlformats.org/officeDocument/2006/relationships/hyperlink" Target="https://gustavus.edu/athletics/mtr/" TargetMode="External"/><Relationship Id="rId10404" Type="http://schemas.openxmlformats.org/officeDocument/2006/relationships/hyperlink" Target="https://www.facebook.com/groups/164068453706215/" TargetMode="External"/><Relationship Id="rId11736" Type="http://schemas.openxmlformats.org/officeDocument/2006/relationships/hyperlink" Target="https://www.instagram.com/gactrackfieldxc/" TargetMode="External"/><Relationship Id="rId10405" Type="http://schemas.openxmlformats.org/officeDocument/2006/relationships/hyperlink" Target="https://www.instagram.com/prinxctf/" TargetMode="External"/><Relationship Id="rId11735" Type="http://schemas.openxmlformats.org/officeDocument/2006/relationships/hyperlink" Target="https://www.facebook.com/groups/174056939383993/" TargetMode="External"/><Relationship Id="rId11730" Type="http://schemas.openxmlformats.org/officeDocument/2006/relationships/hyperlink" Target="https://www.instagram.com/gustietfxc/" TargetMode="External"/><Relationship Id="rId8240" Type="http://schemas.openxmlformats.org/officeDocument/2006/relationships/hyperlink" Target="https://www.instagram.com/stahawksxctf/" TargetMode="External"/><Relationship Id="rId9572" Type="http://schemas.openxmlformats.org/officeDocument/2006/relationships/hyperlink" Target="https://www.facebook.com/hendrix.trackxc/" TargetMode="External"/><Relationship Id="rId9573" Type="http://schemas.openxmlformats.org/officeDocument/2006/relationships/hyperlink" Target="https://www.instagram.com/armour.ethan/" TargetMode="External"/><Relationship Id="rId9574" Type="http://schemas.openxmlformats.org/officeDocument/2006/relationships/hyperlink" Target="https://www.instagram.com/hendrix_xctf/" TargetMode="External"/><Relationship Id="rId9575" Type="http://schemas.openxmlformats.org/officeDocument/2006/relationships/hyperlink" Target="https://hendrixwarriors.com/sports/mens-track-and-field" TargetMode="External"/><Relationship Id="rId8244" Type="http://schemas.openxmlformats.org/officeDocument/2006/relationships/hyperlink" Target="https://twitter.com/stahawksxctf" TargetMode="External"/><Relationship Id="rId8243" Type="http://schemas.openxmlformats.org/officeDocument/2006/relationships/hyperlink" Target="https://www.instagram.com/stahawksxctf/" TargetMode="External"/><Relationship Id="rId8242" Type="http://schemas.openxmlformats.org/officeDocument/2006/relationships/hyperlink" Target="https://twitter.com/stahawksxctf" TargetMode="External"/><Relationship Id="rId9570" Type="http://schemas.openxmlformats.org/officeDocument/2006/relationships/hyperlink" Target="https://twitter.com/hendrixtfxc" TargetMode="External"/><Relationship Id="rId8241" Type="http://schemas.openxmlformats.org/officeDocument/2006/relationships/hyperlink" Target="https://twitter.com/peterearly22" TargetMode="External"/><Relationship Id="rId9571" Type="http://schemas.openxmlformats.org/officeDocument/2006/relationships/hyperlink" Target="https://twitter.com/hendrixtfxc" TargetMode="External"/><Relationship Id="rId8248" Type="http://schemas.openxmlformats.org/officeDocument/2006/relationships/hyperlink" Target="https://www.instagram.com/stahawksxctf/" TargetMode="External"/><Relationship Id="rId8247" Type="http://schemas.openxmlformats.org/officeDocument/2006/relationships/hyperlink" Target="https://twitter.com/stahawksxctf" TargetMode="External"/><Relationship Id="rId8246" Type="http://schemas.openxmlformats.org/officeDocument/2006/relationships/hyperlink" Target="https://x.com/popey1992" TargetMode="External"/><Relationship Id="rId8245" Type="http://schemas.openxmlformats.org/officeDocument/2006/relationships/hyperlink" Target="https://www.instagram.com/stahawksxctf/" TargetMode="External"/><Relationship Id="rId9576" Type="http://schemas.openxmlformats.org/officeDocument/2006/relationships/hyperlink" Target="https://twitter.com/hendrixtfxc" TargetMode="External"/><Relationship Id="rId9577" Type="http://schemas.openxmlformats.org/officeDocument/2006/relationships/hyperlink" Target="https://www.facebook.com/people/cezar-terlea/100009804847400/" TargetMode="External"/><Relationship Id="rId9578" Type="http://schemas.openxmlformats.org/officeDocument/2006/relationships/hyperlink" Target="https://www.facebook.com/hendrix.trackxc" TargetMode="External"/><Relationship Id="rId8249" Type="http://schemas.openxmlformats.org/officeDocument/2006/relationships/hyperlink" Target="https://twitter.com/stahawksxctf" TargetMode="External"/><Relationship Id="rId9579" Type="http://schemas.openxmlformats.org/officeDocument/2006/relationships/hyperlink" Target="https://twitter.com/coach_trausch" TargetMode="External"/><Relationship Id="rId9561" Type="http://schemas.openxmlformats.org/officeDocument/2006/relationships/hyperlink" Target="https://twitter.com/hendrixtfxc" TargetMode="External"/><Relationship Id="rId9562" Type="http://schemas.openxmlformats.org/officeDocument/2006/relationships/hyperlink" Target="https://www.facebook.com/luvfitness1/" TargetMode="External"/><Relationship Id="rId9563" Type="http://schemas.openxmlformats.org/officeDocument/2006/relationships/hyperlink" Target="https://www.facebook.com/hendrix.trackxc/" TargetMode="External"/><Relationship Id="rId9564" Type="http://schemas.openxmlformats.org/officeDocument/2006/relationships/hyperlink" Target="https://www.instagram.com/revnickphillips/" TargetMode="External"/><Relationship Id="rId8233" Type="http://schemas.openxmlformats.org/officeDocument/2006/relationships/hyperlink" Target="https://www.instagram.com/bigc2200/" TargetMode="External"/><Relationship Id="rId8232" Type="http://schemas.openxmlformats.org/officeDocument/2006/relationships/hyperlink" Target="https://twitter.com/FPURavensXCTF" TargetMode="External"/><Relationship Id="rId8231" Type="http://schemas.openxmlformats.org/officeDocument/2006/relationships/hyperlink" Target="https://www.instagram.com/fpuravensxctf/" TargetMode="External"/><Relationship Id="rId8230" Type="http://schemas.openxmlformats.org/officeDocument/2006/relationships/hyperlink" Target="https://www.instagram.com/coachliammurphy/" TargetMode="External"/><Relationship Id="rId9560" Type="http://schemas.openxmlformats.org/officeDocument/2006/relationships/hyperlink" Target="https://www.huntingdonhawks.com/sports/mtrack/index" TargetMode="External"/><Relationship Id="rId8237" Type="http://schemas.openxmlformats.org/officeDocument/2006/relationships/hyperlink" Target="https://www.facebook.com/robert.boardman.7" TargetMode="External"/><Relationship Id="rId9569" Type="http://schemas.openxmlformats.org/officeDocument/2006/relationships/hyperlink" Target="https://hendrixwarriors.com/sports/mens-track-and-field" TargetMode="External"/><Relationship Id="rId8236" Type="http://schemas.openxmlformats.org/officeDocument/2006/relationships/hyperlink" Target="https://twitter.com/fpuravensxctf" TargetMode="External"/><Relationship Id="rId8235" Type="http://schemas.openxmlformats.org/officeDocument/2006/relationships/hyperlink" Target="https://twitter.com/fpuravensxctf" TargetMode="External"/><Relationship Id="rId8234" Type="http://schemas.openxmlformats.org/officeDocument/2006/relationships/hyperlink" Target="https://www.instagram.com/fpuravensxctf/" TargetMode="External"/><Relationship Id="rId9565" Type="http://schemas.openxmlformats.org/officeDocument/2006/relationships/hyperlink" Target="https://www.instagram.com/hendrix_xctf/" TargetMode="External"/><Relationship Id="rId9566" Type="http://schemas.openxmlformats.org/officeDocument/2006/relationships/hyperlink" Target="https://twitter.com/hendrixtfxc" TargetMode="External"/><Relationship Id="rId8239" Type="http://schemas.openxmlformats.org/officeDocument/2006/relationships/hyperlink" Target="https://www.facebook.com/SaintAnselm/" TargetMode="External"/><Relationship Id="rId9567" Type="http://schemas.openxmlformats.org/officeDocument/2006/relationships/hyperlink" Target="https://www.facebook.com/hendrix.trackxc/" TargetMode="External"/><Relationship Id="rId8238" Type="http://schemas.openxmlformats.org/officeDocument/2006/relationships/hyperlink" Target="https://twitter.com/stahawksxctf" TargetMode="External"/><Relationship Id="rId9568" Type="http://schemas.openxmlformats.org/officeDocument/2006/relationships/hyperlink" Target="https://www.instagram.com/hendrix_xctf/" TargetMode="External"/><Relationship Id="rId8262" Type="http://schemas.openxmlformats.org/officeDocument/2006/relationships/hyperlink" Target="https://twitter.com/felicianu_xctf" TargetMode="External"/><Relationship Id="rId9594" Type="http://schemas.openxmlformats.org/officeDocument/2006/relationships/hyperlink" Target="https://www.facebook.com/jebreh.harris/" TargetMode="External"/><Relationship Id="rId8261" Type="http://schemas.openxmlformats.org/officeDocument/2006/relationships/hyperlink" Target="https://twitter.com/cheriew1978" TargetMode="External"/><Relationship Id="rId9595" Type="http://schemas.openxmlformats.org/officeDocument/2006/relationships/hyperlink" Target="https://www.facebook.com/aputrackfield/" TargetMode="External"/><Relationship Id="rId8260" Type="http://schemas.openxmlformats.org/officeDocument/2006/relationships/hyperlink" Target="https://www.instagram.com/felicianu_xctf/" TargetMode="External"/><Relationship Id="rId9596" Type="http://schemas.openxmlformats.org/officeDocument/2006/relationships/hyperlink" Target="https://www.instagram.com/apu_tfxc/" TargetMode="External"/><Relationship Id="rId9597" Type="http://schemas.openxmlformats.org/officeDocument/2006/relationships/hyperlink" Target="https://twitter.com/apu_track" TargetMode="External"/><Relationship Id="rId8266" Type="http://schemas.openxmlformats.org/officeDocument/2006/relationships/hyperlink" Target="https://twitter.com/gcu_xc_tf" TargetMode="External"/><Relationship Id="rId9590" Type="http://schemas.openxmlformats.org/officeDocument/2006/relationships/hyperlink" Target="https://www.instagram.com/apu_track/" TargetMode="External"/><Relationship Id="rId8265" Type="http://schemas.openxmlformats.org/officeDocument/2006/relationships/hyperlink" Target="https://www.instagram.com/felicianu_xctf/" TargetMode="External"/><Relationship Id="rId9591" Type="http://schemas.openxmlformats.org/officeDocument/2006/relationships/hyperlink" Target="https://twitter.com/tnumsoccer" TargetMode="External"/><Relationship Id="rId8264" Type="http://schemas.openxmlformats.org/officeDocument/2006/relationships/hyperlink" Target="https://twitter.com/felicianu_xctf" TargetMode="External"/><Relationship Id="rId9592" Type="http://schemas.openxmlformats.org/officeDocument/2006/relationships/hyperlink" Target="https://www.instagram.com/tnuMsoccer/" TargetMode="External"/><Relationship Id="rId8263" Type="http://schemas.openxmlformats.org/officeDocument/2006/relationships/hyperlink" Target="https://www.instagram.com/felicianu_xctf/" TargetMode="External"/><Relationship Id="rId9593" Type="http://schemas.openxmlformats.org/officeDocument/2006/relationships/hyperlink" Target="https://twitter.com/apu_track" TargetMode="External"/><Relationship Id="rId8269" Type="http://schemas.openxmlformats.org/officeDocument/2006/relationships/hyperlink" Target="https://www.facebook.com/GCU.XC.TF/" TargetMode="External"/><Relationship Id="rId8268" Type="http://schemas.openxmlformats.org/officeDocument/2006/relationships/hyperlink" Target="https://twitter.com/gculions" TargetMode="External"/><Relationship Id="rId8267" Type="http://schemas.openxmlformats.org/officeDocument/2006/relationships/hyperlink" Target="https://www.facebook.com/GCU.XC.TF/" TargetMode="External"/><Relationship Id="rId9598" Type="http://schemas.openxmlformats.org/officeDocument/2006/relationships/hyperlink" Target="https://www.facebook.com/aputrackfield/" TargetMode="External"/><Relationship Id="rId9599" Type="http://schemas.openxmlformats.org/officeDocument/2006/relationships/hyperlink" Target="https://www.instagram.com/apu_tfxc/" TargetMode="External"/><Relationship Id="rId8251" Type="http://schemas.openxmlformats.org/officeDocument/2006/relationships/hyperlink" Target="https://twitter.com/CaldwellCougars/" TargetMode="External"/><Relationship Id="rId9583" Type="http://schemas.openxmlformats.org/officeDocument/2006/relationships/hyperlink" Target="https://www.facebook.com/people/Katherine-Mayberry/100008309619335" TargetMode="External"/><Relationship Id="rId8250" Type="http://schemas.openxmlformats.org/officeDocument/2006/relationships/hyperlink" Target="https://www.instagram.com/stahawksxctf/" TargetMode="External"/><Relationship Id="rId9584" Type="http://schemas.openxmlformats.org/officeDocument/2006/relationships/hyperlink" Target="https://www.facebook.com/RunWithLyon/" TargetMode="External"/><Relationship Id="rId9585" Type="http://schemas.openxmlformats.org/officeDocument/2006/relationships/hyperlink" Target="https://www.instagram.com/lyoncollegexctf/" TargetMode="External"/><Relationship Id="rId9586" Type="http://schemas.openxmlformats.org/officeDocument/2006/relationships/hyperlink" Target="https://twitter.com/jhoytjack" TargetMode="External"/><Relationship Id="rId8255" Type="http://schemas.openxmlformats.org/officeDocument/2006/relationships/hyperlink" Target="https://twitter.com/cuxctf" TargetMode="External"/><Relationship Id="rId8254" Type="http://schemas.openxmlformats.org/officeDocument/2006/relationships/hyperlink" Target="https://www.instagram.com/cuxctf/" TargetMode="External"/><Relationship Id="rId9580" Type="http://schemas.openxmlformats.org/officeDocument/2006/relationships/hyperlink" Target="https://twitter.com/runwithlyon" TargetMode="External"/><Relationship Id="rId8253" Type="http://schemas.openxmlformats.org/officeDocument/2006/relationships/hyperlink" Target="https://www.facebook.com/people/Caldwell-Track-Field-and-Cross-Country/100083362981347" TargetMode="External"/><Relationship Id="rId9581" Type="http://schemas.openxmlformats.org/officeDocument/2006/relationships/hyperlink" Target="https://www.instagram.com/run_with_lyoncollege/" TargetMode="External"/><Relationship Id="rId8252" Type="http://schemas.openxmlformats.org/officeDocument/2006/relationships/hyperlink" Target="https://x.com/caldwelluniv" TargetMode="External"/><Relationship Id="rId9582" Type="http://schemas.openxmlformats.org/officeDocument/2006/relationships/hyperlink" Target="https://twitter.com/LyonCollegeXCTF" TargetMode="External"/><Relationship Id="rId8259" Type="http://schemas.openxmlformats.org/officeDocument/2006/relationships/hyperlink" Target="https://twitter.com/felicianu_xctf" TargetMode="External"/><Relationship Id="rId8258" Type="http://schemas.openxmlformats.org/officeDocument/2006/relationships/hyperlink" Target="https://www.instagram.com/cuxctf/" TargetMode="External"/><Relationship Id="rId8257" Type="http://schemas.openxmlformats.org/officeDocument/2006/relationships/hyperlink" Target="https://www.facebook.com/people/Caldwell-Track-Field-and-Cross-Country/100083362981347" TargetMode="External"/><Relationship Id="rId8256" Type="http://schemas.openxmlformats.org/officeDocument/2006/relationships/hyperlink" Target="https://x.com/caldwelluniv" TargetMode="External"/><Relationship Id="rId9587" Type="http://schemas.openxmlformats.org/officeDocument/2006/relationships/hyperlink" Target="https://twitter.com/apu_track" TargetMode="External"/><Relationship Id="rId9588" Type="http://schemas.openxmlformats.org/officeDocument/2006/relationships/hyperlink" Target="https://www.facebook.com/aputrackfield/" TargetMode="External"/><Relationship Id="rId9589" Type="http://schemas.openxmlformats.org/officeDocument/2006/relationships/hyperlink" Target="https://www.instagram.com/jchoyt/" TargetMode="External"/><Relationship Id="rId8209" Type="http://schemas.openxmlformats.org/officeDocument/2006/relationships/hyperlink" Target="https://twitter.com/unk_track" TargetMode="External"/><Relationship Id="rId9530" Type="http://schemas.openxmlformats.org/officeDocument/2006/relationships/hyperlink" Target="https://twitter.com/parksidetfxc" TargetMode="External"/><Relationship Id="rId9531" Type="http://schemas.openxmlformats.org/officeDocument/2006/relationships/hyperlink" Target="https://www.facebook.com/ParksideTFXC/" TargetMode="External"/><Relationship Id="rId8200" Type="http://schemas.openxmlformats.org/officeDocument/2006/relationships/hyperlink" Target="https://www.instagram.com/huskerstfxc/" TargetMode="External"/><Relationship Id="rId8204" Type="http://schemas.openxmlformats.org/officeDocument/2006/relationships/hyperlink" Target="https://www.instagram.com/danetobey/" TargetMode="External"/><Relationship Id="rId9536" Type="http://schemas.openxmlformats.org/officeDocument/2006/relationships/hyperlink" Target="https://www.instagram.com/parksidexctf/" TargetMode="External"/><Relationship Id="rId8203" Type="http://schemas.openxmlformats.org/officeDocument/2006/relationships/hyperlink" Target="https://www.facebook.com/profile.php" TargetMode="External"/><Relationship Id="rId9537" Type="http://schemas.openxmlformats.org/officeDocument/2006/relationships/hyperlink" Target="https://twitter.com/parksidetfxc" TargetMode="External"/><Relationship Id="rId8202" Type="http://schemas.openxmlformats.org/officeDocument/2006/relationships/hyperlink" Target="https://www.facebook.com/tobeykd" TargetMode="External"/><Relationship Id="rId9538" Type="http://schemas.openxmlformats.org/officeDocument/2006/relationships/hyperlink" Target="https://www.facebook.com/ParksideTFXC/" TargetMode="External"/><Relationship Id="rId8201" Type="http://schemas.openxmlformats.org/officeDocument/2006/relationships/hyperlink" Target="https://twitter.com/unk_track" TargetMode="External"/><Relationship Id="rId9539" Type="http://schemas.openxmlformats.org/officeDocument/2006/relationships/hyperlink" Target="https://www.instagram.com/parksidexctf/" TargetMode="External"/><Relationship Id="rId8208" Type="http://schemas.openxmlformats.org/officeDocument/2006/relationships/hyperlink" Target="https://www.instagram.com/huskerstfxc/" TargetMode="External"/><Relationship Id="rId9532" Type="http://schemas.openxmlformats.org/officeDocument/2006/relationships/hyperlink" Target="https://www.instagram.com/tommy_doherty_/" TargetMode="External"/><Relationship Id="rId8207" Type="http://schemas.openxmlformats.org/officeDocument/2006/relationships/hyperlink" Target="https://www.facebook.com/unktrack/" TargetMode="External"/><Relationship Id="rId9533" Type="http://schemas.openxmlformats.org/officeDocument/2006/relationships/hyperlink" Target="https://www.instagram.com/parksidexctf/" TargetMode="External"/><Relationship Id="rId8206" Type="http://schemas.openxmlformats.org/officeDocument/2006/relationships/hyperlink" Target="https://twitter.com/unk_track" TargetMode="External"/><Relationship Id="rId9534" Type="http://schemas.openxmlformats.org/officeDocument/2006/relationships/hyperlink" Target="https://twitter.com/parksidetfxc" TargetMode="External"/><Relationship Id="rId8205" Type="http://schemas.openxmlformats.org/officeDocument/2006/relationships/hyperlink" Target="https://twitter.com/wesferguson01" TargetMode="External"/><Relationship Id="rId9535" Type="http://schemas.openxmlformats.org/officeDocument/2006/relationships/hyperlink" Target="https://www.facebook.com/ParksideTFXC/" TargetMode="External"/><Relationship Id="rId9529" Type="http://schemas.openxmlformats.org/officeDocument/2006/relationships/hyperlink" Target="https://parksiderangers.com/sports/2021/4/20/parkside-athletics-team-specific-questionnaires" TargetMode="External"/><Relationship Id="rId9520" Type="http://schemas.openxmlformats.org/officeDocument/2006/relationships/hyperlink" Target="https://www.instagram.com/patpattypatpat/" TargetMode="External"/><Relationship Id="rId9525" Type="http://schemas.openxmlformats.org/officeDocument/2006/relationships/hyperlink" Target="https://parksiderangers.com/sports/2021/4/20/parkside-athletics-team-specific-questionnaires" TargetMode="External"/><Relationship Id="rId9526" Type="http://schemas.openxmlformats.org/officeDocument/2006/relationships/hyperlink" Target="https://twitter.com/parksidetfxc" TargetMode="External"/><Relationship Id="rId9527" Type="http://schemas.openxmlformats.org/officeDocument/2006/relationships/hyperlink" Target="https://www.facebook.com/ParksideTFXC/" TargetMode="External"/><Relationship Id="rId9528" Type="http://schemas.openxmlformats.org/officeDocument/2006/relationships/hyperlink" Target="https://www.instagram.com/parksidexctf/" TargetMode="External"/><Relationship Id="rId9521" Type="http://schemas.openxmlformats.org/officeDocument/2006/relationships/hyperlink" Target="https://twitter.com/parksidetfxc" TargetMode="External"/><Relationship Id="rId9522" Type="http://schemas.openxmlformats.org/officeDocument/2006/relationships/hyperlink" Target="https://www.facebook.com/ParksideTFXC/" TargetMode="External"/><Relationship Id="rId9523" Type="http://schemas.openxmlformats.org/officeDocument/2006/relationships/hyperlink" Target="https://www.instagram.com/bo.brasseur/" TargetMode="External"/><Relationship Id="rId9524" Type="http://schemas.openxmlformats.org/officeDocument/2006/relationships/hyperlink" Target="https://www.instagram.com/parksidexctf/" TargetMode="External"/><Relationship Id="rId9550" Type="http://schemas.openxmlformats.org/officeDocument/2006/relationships/hyperlink" Target="https://www.instagram.com/coach_nmaas/" TargetMode="External"/><Relationship Id="rId9551" Type="http://schemas.openxmlformats.org/officeDocument/2006/relationships/hyperlink" Target="https://www.instagram.com/parksidexctf/" TargetMode="External"/><Relationship Id="rId9552" Type="http://schemas.openxmlformats.org/officeDocument/2006/relationships/hyperlink" Target="https://parksiderangers.com/sports/2021/4/20/parkside-athletics-team-specific-questionnaires" TargetMode="External"/><Relationship Id="rId9553" Type="http://schemas.openxmlformats.org/officeDocument/2006/relationships/hyperlink" Target="https://twitter.com/parksidetfxc" TargetMode="External"/><Relationship Id="rId8222" Type="http://schemas.openxmlformats.org/officeDocument/2006/relationships/hyperlink" Target="https://twitter.com/wscxctf" TargetMode="External"/><Relationship Id="rId8221" Type="http://schemas.openxmlformats.org/officeDocument/2006/relationships/hyperlink" Target="https://twitter.com/trkamm12" TargetMode="External"/><Relationship Id="rId8220" Type="http://schemas.openxmlformats.org/officeDocument/2006/relationships/hyperlink" Target="https://www.facebook.com/waynestatetfcc/" TargetMode="External"/><Relationship Id="rId8226" Type="http://schemas.openxmlformats.org/officeDocument/2006/relationships/hyperlink" Target="https://www.facebook.com/waynestatetfcc/" TargetMode="External"/><Relationship Id="rId9558" Type="http://schemas.openxmlformats.org/officeDocument/2006/relationships/hyperlink" Target="https://www.instagram.com/a.cole16/" TargetMode="External"/><Relationship Id="rId8225" Type="http://schemas.openxmlformats.org/officeDocument/2006/relationships/hyperlink" Target="https://www.facebook.com/preston.davis.9083" TargetMode="External"/><Relationship Id="rId9559" Type="http://schemas.openxmlformats.org/officeDocument/2006/relationships/hyperlink" Target="https://www.instagram.com/huntingdonxc/" TargetMode="External"/><Relationship Id="rId8224" Type="http://schemas.openxmlformats.org/officeDocument/2006/relationships/hyperlink" Target="https://twitter.com/wscxctf" TargetMode="External"/><Relationship Id="rId8223" Type="http://schemas.openxmlformats.org/officeDocument/2006/relationships/hyperlink" Target="https://www.facebook.com/waynestatetfcc/" TargetMode="External"/><Relationship Id="rId9554" Type="http://schemas.openxmlformats.org/officeDocument/2006/relationships/hyperlink" Target="https://www.facebook.com/ParksideTFXC/" TargetMode="External"/><Relationship Id="rId8229" Type="http://schemas.openxmlformats.org/officeDocument/2006/relationships/hyperlink" Target="https://www.facebook.com/fphstrack/" TargetMode="External"/><Relationship Id="rId9555" Type="http://schemas.openxmlformats.org/officeDocument/2006/relationships/hyperlink" Target="https://www.instagram.com/parksidexctf/" TargetMode="External"/><Relationship Id="rId8228" Type="http://schemas.openxmlformats.org/officeDocument/2006/relationships/hyperlink" Target="https://www.instagram.com/wsctrackandfieldxc/" TargetMode="External"/><Relationship Id="rId9556" Type="http://schemas.openxmlformats.org/officeDocument/2006/relationships/hyperlink" Target="https://www.huntingdonhawks.com/sports/mtrack/index" TargetMode="External"/><Relationship Id="rId8227" Type="http://schemas.openxmlformats.org/officeDocument/2006/relationships/hyperlink" Target="https://www.instagram.com/hurdledoctor/" TargetMode="External"/><Relationship Id="rId9557" Type="http://schemas.openxmlformats.org/officeDocument/2006/relationships/hyperlink" Target="https://twitter.com/@CoachAColeHC" TargetMode="External"/><Relationship Id="rId9540" Type="http://schemas.openxmlformats.org/officeDocument/2006/relationships/hyperlink" Target="https://parksiderangers.com/sports/2021/4/20/parkside-athletics-team-specific-questionnaires" TargetMode="External"/><Relationship Id="rId9541" Type="http://schemas.openxmlformats.org/officeDocument/2006/relationships/hyperlink" Target="https://twitter.com/parksidetfxc" TargetMode="External"/><Relationship Id="rId9542" Type="http://schemas.openxmlformats.org/officeDocument/2006/relationships/hyperlink" Target="https://www.facebook.com/ParksideTFXC/" TargetMode="External"/><Relationship Id="rId8211" Type="http://schemas.openxmlformats.org/officeDocument/2006/relationships/hyperlink" Target="https://twitter.com/unk_track" TargetMode="External"/><Relationship Id="rId8210" Type="http://schemas.openxmlformats.org/officeDocument/2006/relationships/hyperlink" Target="https://www.facebook.com/profile.php" TargetMode="External"/><Relationship Id="rId8215" Type="http://schemas.openxmlformats.org/officeDocument/2006/relationships/hyperlink" Target="https://twitter.com/wscxctf" TargetMode="External"/><Relationship Id="rId9547" Type="http://schemas.openxmlformats.org/officeDocument/2006/relationships/hyperlink" Target="https://twitter.com/coach_nmaas" TargetMode="External"/><Relationship Id="rId8214" Type="http://schemas.openxmlformats.org/officeDocument/2006/relationships/hyperlink" Target="https://twitter.com/fauxmarlon" TargetMode="External"/><Relationship Id="rId9548" Type="http://schemas.openxmlformats.org/officeDocument/2006/relationships/hyperlink" Target="https://twitter.com/parksidetfxc" TargetMode="External"/><Relationship Id="rId8213" Type="http://schemas.openxmlformats.org/officeDocument/2006/relationships/hyperlink" Target="https://www.instagram.com/huskerstfxc/" TargetMode="External"/><Relationship Id="rId9549" Type="http://schemas.openxmlformats.org/officeDocument/2006/relationships/hyperlink" Target="https://www.facebook.com/ParksideTFXC/" TargetMode="External"/><Relationship Id="rId8212" Type="http://schemas.openxmlformats.org/officeDocument/2006/relationships/hyperlink" Target="https://www.facebook.com/unktrack/" TargetMode="External"/><Relationship Id="rId8219" Type="http://schemas.openxmlformats.org/officeDocument/2006/relationships/hyperlink" Target="https://twitter.com/wscxctf" TargetMode="External"/><Relationship Id="rId9543" Type="http://schemas.openxmlformats.org/officeDocument/2006/relationships/hyperlink" Target="https://www.instagram.com/parksidexctf/" TargetMode="External"/><Relationship Id="rId8218" Type="http://schemas.openxmlformats.org/officeDocument/2006/relationships/hyperlink" Target="https://twitter.com/fehringercarly" TargetMode="External"/><Relationship Id="rId9544" Type="http://schemas.openxmlformats.org/officeDocument/2006/relationships/hyperlink" Target="https://twitter.com/parksidetfxc" TargetMode="External"/><Relationship Id="rId8217" Type="http://schemas.openxmlformats.org/officeDocument/2006/relationships/hyperlink" Target="https://www.facebook.com/waynestatetfcc/" TargetMode="External"/><Relationship Id="rId9545" Type="http://schemas.openxmlformats.org/officeDocument/2006/relationships/hyperlink" Target="https://www.facebook.com/ParksideTFXC/" TargetMode="External"/><Relationship Id="rId8216" Type="http://schemas.openxmlformats.org/officeDocument/2006/relationships/hyperlink" Target="https://www.facebook.com/marlon.brink.3" TargetMode="External"/><Relationship Id="rId9546" Type="http://schemas.openxmlformats.org/officeDocument/2006/relationships/hyperlink" Target="https://www.instagram.com/parksidexctf/" TargetMode="External"/><Relationship Id="rId8291" Type="http://schemas.openxmlformats.org/officeDocument/2006/relationships/hyperlink" Target="https://www.facebook.com/ENMUCrossCountryTrackField" TargetMode="External"/><Relationship Id="rId8290" Type="http://schemas.openxmlformats.org/officeDocument/2006/relationships/hyperlink" Target="https://www.facebook.com/keyanah.browning/" TargetMode="External"/><Relationship Id="rId8284" Type="http://schemas.openxmlformats.org/officeDocument/2006/relationships/hyperlink" Target="https://www.facebook.com/ENMUCrossCountryTrackField" TargetMode="External"/><Relationship Id="rId8283" Type="http://schemas.openxmlformats.org/officeDocument/2006/relationships/hyperlink" Target="https://twitter.com/enmu_trackxc" TargetMode="External"/><Relationship Id="rId8282" Type="http://schemas.openxmlformats.org/officeDocument/2006/relationships/hyperlink" Target="https://www.instagram.com/enmutrackxc/" TargetMode="External"/><Relationship Id="rId8281" Type="http://schemas.openxmlformats.org/officeDocument/2006/relationships/hyperlink" Target="https://www.facebook.com/ENMUCrossCountryTrackField" TargetMode="External"/><Relationship Id="rId8288" Type="http://schemas.openxmlformats.org/officeDocument/2006/relationships/hyperlink" Target="https://www.instagram.com/enmutrackxc/" TargetMode="External"/><Relationship Id="rId8287" Type="http://schemas.openxmlformats.org/officeDocument/2006/relationships/hyperlink" Target="https://www.facebook.com/ENMUCrossCountryTrackField" TargetMode="External"/><Relationship Id="rId8286" Type="http://schemas.openxmlformats.org/officeDocument/2006/relationships/hyperlink" Target="https://twitter.com/enmu_trackxc" TargetMode="External"/><Relationship Id="rId8285" Type="http://schemas.openxmlformats.org/officeDocument/2006/relationships/hyperlink" Target="https://www.instagram.com/enmutrackxc/" TargetMode="External"/><Relationship Id="rId8289" Type="http://schemas.openxmlformats.org/officeDocument/2006/relationships/hyperlink" Target="https://twitter.com/enmu_trackxc" TargetMode="External"/><Relationship Id="rId8280" Type="http://schemas.openxmlformats.org/officeDocument/2006/relationships/hyperlink" Target="https://twitter.com/enmu_trackxc" TargetMode="External"/><Relationship Id="rId8273" Type="http://schemas.openxmlformats.org/officeDocument/2006/relationships/hyperlink" Target="https://twitter.com/cjrash88" TargetMode="External"/><Relationship Id="rId8272" Type="http://schemas.openxmlformats.org/officeDocument/2006/relationships/hyperlink" Target="https://www.facebook.com/GCU.XC.TF/" TargetMode="External"/><Relationship Id="rId8271" Type="http://schemas.openxmlformats.org/officeDocument/2006/relationships/hyperlink" Target="https://twitter.com/gcu_xc_tf" TargetMode="External"/><Relationship Id="rId8270" Type="http://schemas.openxmlformats.org/officeDocument/2006/relationships/hyperlink" Target="https://www.instagram.com/georgiancourtxctrack/" TargetMode="External"/><Relationship Id="rId8277" Type="http://schemas.openxmlformats.org/officeDocument/2006/relationships/hyperlink" Target="https://twitter.com/gcu_xc_tf" TargetMode="External"/><Relationship Id="rId8276" Type="http://schemas.openxmlformats.org/officeDocument/2006/relationships/hyperlink" Target="https://www.instagram.com/georgiancourtxctrack/" TargetMode="External"/><Relationship Id="rId8275" Type="http://schemas.openxmlformats.org/officeDocument/2006/relationships/hyperlink" Target="https://www.facebook.com/GCU.XC.TF/" TargetMode="External"/><Relationship Id="rId8274" Type="http://schemas.openxmlformats.org/officeDocument/2006/relationships/hyperlink" Target="https://twitter.com/gculions" TargetMode="External"/><Relationship Id="rId8279" Type="http://schemas.openxmlformats.org/officeDocument/2006/relationships/hyperlink" Target="https://www.facebook.com/GCU.XC.TF/" TargetMode="External"/><Relationship Id="rId8278" Type="http://schemas.openxmlformats.org/officeDocument/2006/relationships/hyperlink" Target="https://www.facebook.com/jonathan1messner" TargetMode="External"/><Relationship Id="rId8295" Type="http://schemas.openxmlformats.org/officeDocument/2006/relationships/hyperlink" Target="https://www.facebook.com/WesternNewMexicoUniversity/" TargetMode="External"/><Relationship Id="rId8294" Type="http://schemas.openxmlformats.org/officeDocument/2006/relationships/hyperlink" Target="https://www.instagram.com/nmhutrack/" TargetMode="External"/><Relationship Id="rId8293" Type="http://schemas.openxmlformats.org/officeDocument/2006/relationships/hyperlink" Target="https://x.com/UNMLoboXCTF" TargetMode="External"/><Relationship Id="rId8292" Type="http://schemas.openxmlformats.org/officeDocument/2006/relationships/hyperlink" Target="https://www.instagram.com/enmutrackxc/" TargetMode="External"/><Relationship Id="rId8299" Type="http://schemas.openxmlformats.org/officeDocument/2006/relationships/hyperlink" Target="https://www.instagram.com/katiedipietrorees/" TargetMode="External"/><Relationship Id="rId8298" Type="http://schemas.openxmlformats.org/officeDocument/2006/relationships/hyperlink" Target="https://twitter.com/adelphixctrack" TargetMode="External"/><Relationship Id="rId8297" Type="http://schemas.openxmlformats.org/officeDocument/2006/relationships/hyperlink" Target="https://twitter.com/coachkatierees" TargetMode="External"/><Relationship Id="rId8296" Type="http://schemas.openxmlformats.org/officeDocument/2006/relationships/hyperlink" Target="https://www.instagram.com/wnmu_tfxc/" TargetMode="External"/><Relationship Id="rId10457" Type="http://schemas.openxmlformats.org/officeDocument/2006/relationships/hyperlink" Target="https://www.facebook.com/Wheatoncollegemensoccer/" TargetMode="External"/><Relationship Id="rId11789" Type="http://schemas.openxmlformats.org/officeDocument/2006/relationships/hyperlink" Target="https://www.instagram.com/hamline_tf_xc/" TargetMode="External"/><Relationship Id="rId10458" Type="http://schemas.openxmlformats.org/officeDocument/2006/relationships/hyperlink" Target="https://www.instagram.com/wheatoncollegexctf/" TargetMode="External"/><Relationship Id="rId11788" Type="http://schemas.openxmlformats.org/officeDocument/2006/relationships/hyperlink" Target="https://www.facebook.com/HamlineTFXC/" TargetMode="External"/><Relationship Id="rId10455" Type="http://schemas.openxmlformats.org/officeDocument/2006/relationships/hyperlink" Target="https://www.instagram.com/wheatoncollegexctf/" TargetMode="External"/><Relationship Id="rId11787" Type="http://schemas.openxmlformats.org/officeDocument/2006/relationships/hyperlink" Target="https://twitter.com/hamlinetfxc" TargetMode="External"/><Relationship Id="rId10456" Type="http://schemas.openxmlformats.org/officeDocument/2006/relationships/hyperlink" Target="https://twitter.com/wnxctffalcons" TargetMode="External"/><Relationship Id="rId11786" Type="http://schemas.openxmlformats.org/officeDocument/2006/relationships/hyperlink" Target="https://www.instagram.com/hamline_tf_xc/" TargetMode="External"/><Relationship Id="rId10459" Type="http://schemas.openxmlformats.org/officeDocument/2006/relationships/hyperlink" Target="https://athletics.wheaton.edu/sports/mens-track-and-field" TargetMode="External"/><Relationship Id="rId11781" Type="http://schemas.openxmlformats.org/officeDocument/2006/relationships/hyperlink" Target="https://www.instagram.com/hamline_tf_xc/" TargetMode="External"/><Relationship Id="rId10450" Type="http://schemas.openxmlformats.org/officeDocument/2006/relationships/hyperlink" Target="https://www.instagram.com/wheatoncollegexctf/" TargetMode="External"/><Relationship Id="rId11780" Type="http://schemas.openxmlformats.org/officeDocument/2006/relationships/hyperlink" Target="https://www.facebook.com/HamlineTFXC/" TargetMode="External"/><Relationship Id="rId10453" Type="http://schemas.openxmlformats.org/officeDocument/2006/relationships/hyperlink" Target="https://www.instagram.com/wheatoncollegexctf/" TargetMode="External"/><Relationship Id="rId11785" Type="http://schemas.openxmlformats.org/officeDocument/2006/relationships/hyperlink" Target="https://www.instagram.com/michael_braun24/" TargetMode="External"/><Relationship Id="rId10454" Type="http://schemas.openxmlformats.org/officeDocument/2006/relationships/hyperlink" Target="https://twitter.com/wnxctffalcons" TargetMode="External"/><Relationship Id="rId11784" Type="http://schemas.openxmlformats.org/officeDocument/2006/relationships/hyperlink" Target="https://www.facebook.com/HamlineTFXC/" TargetMode="External"/><Relationship Id="rId10451" Type="http://schemas.openxmlformats.org/officeDocument/2006/relationships/hyperlink" Target="https://athletics.wheaton.edu/sports/mens-track-and-field" TargetMode="External"/><Relationship Id="rId11783" Type="http://schemas.openxmlformats.org/officeDocument/2006/relationships/hyperlink" Target="https://twitter.com/hamlinetfxc" TargetMode="External"/><Relationship Id="rId10452" Type="http://schemas.openxmlformats.org/officeDocument/2006/relationships/hyperlink" Target="https://www.facebook.com/parker.m.nelson" TargetMode="External"/><Relationship Id="rId11782" Type="http://schemas.openxmlformats.org/officeDocument/2006/relationships/hyperlink" Target="https://x.com/brauny_24" TargetMode="External"/><Relationship Id="rId10468" Type="http://schemas.openxmlformats.org/officeDocument/2006/relationships/hyperlink" Target="https://twitter.com/wnxctffalcons" TargetMode="External"/><Relationship Id="rId10469" Type="http://schemas.openxmlformats.org/officeDocument/2006/relationships/hyperlink" Target="https://www.instagram.com/wheatoncollegexctf/" TargetMode="External"/><Relationship Id="rId11799" Type="http://schemas.openxmlformats.org/officeDocument/2006/relationships/hyperlink" Target="https://twitter.com/macalesterxctf" TargetMode="External"/><Relationship Id="rId10466" Type="http://schemas.openxmlformats.org/officeDocument/2006/relationships/hyperlink" Target="https://twitter.com/wnxctffalcons" TargetMode="External"/><Relationship Id="rId11798" Type="http://schemas.openxmlformats.org/officeDocument/2006/relationships/hyperlink" Target="https://www.instagram.com/macalestermxc/" TargetMode="External"/><Relationship Id="rId10467" Type="http://schemas.openxmlformats.org/officeDocument/2006/relationships/hyperlink" Target="https://www.instagram.com/wheatoncollegexctf/" TargetMode="External"/><Relationship Id="rId11797" Type="http://schemas.openxmlformats.org/officeDocument/2006/relationships/hyperlink" Target="https://www.facebook.com/MacalesterXCTF/" TargetMode="External"/><Relationship Id="rId10460" Type="http://schemas.openxmlformats.org/officeDocument/2006/relationships/hyperlink" Target="https://www.instagram.com/wheatoncollegexctf/" TargetMode="External"/><Relationship Id="rId11792" Type="http://schemas.openxmlformats.org/officeDocument/2006/relationships/hyperlink" Target="https://www.facebook.com/HamlineTFXC/" TargetMode="External"/><Relationship Id="rId10461" Type="http://schemas.openxmlformats.org/officeDocument/2006/relationships/hyperlink" Target="https://twitter.com/wnxctffalcons" TargetMode="External"/><Relationship Id="rId11791" Type="http://schemas.openxmlformats.org/officeDocument/2006/relationships/hyperlink" Target="https://twitter.com/hamlinetfxc" TargetMode="External"/><Relationship Id="rId11790" Type="http://schemas.openxmlformats.org/officeDocument/2006/relationships/hyperlink" Target="https://hamlineathletics.com/sports/mens-track-and-field" TargetMode="External"/><Relationship Id="rId10464" Type="http://schemas.openxmlformats.org/officeDocument/2006/relationships/hyperlink" Target="https://twitter.com/rharrisdsn" TargetMode="External"/><Relationship Id="rId11796" Type="http://schemas.openxmlformats.org/officeDocument/2006/relationships/hyperlink" Target="https://twitter.com/macalesterxctf" TargetMode="External"/><Relationship Id="rId10465" Type="http://schemas.openxmlformats.org/officeDocument/2006/relationships/hyperlink" Target="https://www.instagram.com/wheatoncollegexctf/" TargetMode="External"/><Relationship Id="rId11795" Type="http://schemas.openxmlformats.org/officeDocument/2006/relationships/hyperlink" Target="https://twitter.com/coachdanschofer" TargetMode="External"/><Relationship Id="rId10462" Type="http://schemas.openxmlformats.org/officeDocument/2006/relationships/hyperlink" Target="https://www.instagram.com/wheatoncollegexctf/" TargetMode="External"/><Relationship Id="rId11794" Type="http://schemas.openxmlformats.org/officeDocument/2006/relationships/hyperlink" Target="https://athletics.macalester.edu/sports/mens-track-and-field" TargetMode="External"/><Relationship Id="rId10463" Type="http://schemas.openxmlformats.org/officeDocument/2006/relationships/hyperlink" Target="https://athletics.wheaton.edu/sports/mens-track-and-field" TargetMode="External"/><Relationship Id="rId11793" Type="http://schemas.openxmlformats.org/officeDocument/2006/relationships/hyperlink" Target="https://www.instagram.com/hamline_tf_xc/" TargetMode="External"/><Relationship Id="rId10435" Type="http://schemas.openxmlformats.org/officeDocument/2006/relationships/hyperlink" Target="https://x.com/wheatontf" TargetMode="External"/><Relationship Id="rId11767" Type="http://schemas.openxmlformats.org/officeDocument/2006/relationships/hyperlink" Target="https://twitter.com/hamlinetfxc" TargetMode="External"/><Relationship Id="rId10436" Type="http://schemas.openxmlformats.org/officeDocument/2006/relationships/hyperlink" Target="https://twitter.com/wnxctffalcons" TargetMode="External"/><Relationship Id="rId11766" Type="http://schemas.openxmlformats.org/officeDocument/2006/relationships/hyperlink" Target="https://twitter.com/devinmonson" TargetMode="External"/><Relationship Id="rId10433" Type="http://schemas.openxmlformats.org/officeDocument/2006/relationships/hyperlink" Target="https://athletics.wheaton.edu/sports/mens-track-and-field" TargetMode="External"/><Relationship Id="rId11765" Type="http://schemas.openxmlformats.org/officeDocument/2006/relationships/hyperlink" Target="https://hamlineathletics.com/sports/mens-track-and-field" TargetMode="External"/><Relationship Id="rId10434" Type="http://schemas.openxmlformats.org/officeDocument/2006/relationships/hyperlink" Target="https://www.instagram.com/wheatoncollegexctf/" TargetMode="External"/><Relationship Id="rId11764" Type="http://schemas.openxmlformats.org/officeDocument/2006/relationships/hyperlink" Target="https://www.instagram.com/hamline_tf_xc/" TargetMode="External"/><Relationship Id="rId10439" Type="http://schemas.openxmlformats.org/officeDocument/2006/relationships/hyperlink" Target="https://twitter.com/wnxctffalcons" TargetMode="External"/><Relationship Id="rId10437" Type="http://schemas.openxmlformats.org/officeDocument/2006/relationships/hyperlink" Target="https://www.facebook.com/Wheatoncollegemensoccer/" TargetMode="External"/><Relationship Id="rId11769" Type="http://schemas.openxmlformats.org/officeDocument/2006/relationships/hyperlink" Target="https://www.facebook.com/HamlineTFXC/" TargetMode="External"/><Relationship Id="rId10438" Type="http://schemas.openxmlformats.org/officeDocument/2006/relationships/hyperlink" Target="https://www.instagram.com/wheatoncollegexctf/" TargetMode="External"/><Relationship Id="rId11768" Type="http://schemas.openxmlformats.org/officeDocument/2006/relationships/hyperlink" Target="https://www.facebook.com/devin.monson" TargetMode="External"/><Relationship Id="rId10431" Type="http://schemas.openxmlformats.org/officeDocument/2006/relationships/hyperlink" Target="https://www.facebook.com/uchicagotf/" TargetMode="External"/><Relationship Id="rId11763" Type="http://schemas.openxmlformats.org/officeDocument/2006/relationships/hyperlink" Target="https://www.facebook.com/HamlineTFXC/" TargetMode="External"/><Relationship Id="rId10432" Type="http://schemas.openxmlformats.org/officeDocument/2006/relationships/hyperlink" Target="https://www.instagram.com/uchicagoxc/" TargetMode="External"/><Relationship Id="rId11762" Type="http://schemas.openxmlformats.org/officeDocument/2006/relationships/hyperlink" Target="https://twitter.com/hamlinetfxc" TargetMode="External"/><Relationship Id="rId11761" Type="http://schemas.openxmlformats.org/officeDocument/2006/relationships/hyperlink" Target="https://hamlineathletics.com/sports/mens-track-and-field" TargetMode="External"/><Relationship Id="rId10430" Type="http://schemas.openxmlformats.org/officeDocument/2006/relationships/hyperlink" Target="https://twitter.com/uchicagotfxc" TargetMode="External"/><Relationship Id="rId11760" Type="http://schemas.openxmlformats.org/officeDocument/2006/relationships/hyperlink" Target="https://www.instagram.com/gustietfxc/" TargetMode="External"/><Relationship Id="rId10446" Type="http://schemas.openxmlformats.org/officeDocument/2006/relationships/hyperlink" Target="https://athletics.wheaton.edu/sports/mens-track-and-field" TargetMode="External"/><Relationship Id="rId11778" Type="http://schemas.openxmlformats.org/officeDocument/2006/relationships/hyperlink" Target="https://www.instagram.com/hamline_tf_xc/" TargetMode="External"/><Relationship Id="rId10447" Type="http://schemas.openxmlformats.org/officeDocument/2006/relationships/hyperlink" Target="https://www.instagram.com/wheatoncollegexctf/" TargetMode="External"/><Relationship Id="rId11777" Type="http://schemas.openxmlformats.org/officeDocument/2006/relationships/hyperlink" Target="https://www.facebook.com/HamlineTFXC/" TargetMode="External"/><Relationship Id="rId10444" Type="http://schemas.openxmlformats.org/officeDocument/2006/relationships/hyperlink" Target="https://twitter.com/wnxctffalcons" TargetMode="External"/><Relationship Id="rId11776" Type="http://schemas.openxmlformats.org/officeDocument/2006/relationships/hyperlink" Target="https://twitter.com/hamlinetfxc" TargetMode="External"/><Relationship Id="rId10445" Type="http://schemas.openxmlformats.org/officeDocument/2006/relationships/hyperlink" Target="https://www.instagram.com/wheatoncollegexctf/" TargetMode="External"/><Relationship Id="rId11775" Type="http://schemas.openxmlformats.org/officeDocument/2006/relationships/hyperlink" Target="https://hamlineathletics.com/sports/mens-track-and-field" TargetMode="External"/><Relationship Id="rId10448" Type="http://schemas.openxmlformats.org/officeDocument/2006/relationships/hyperlink" Target="https://athletics.wheaton.edu/sports/mens-track-and-field" TargetMode="External"/><Relationship Id="rId10449" Type="http://schemas.openxmlformats.org/officeDocument/2006/relationships/hyperlink" Target="https://www.instagram.com/jones_tones/" TargetMode="External"/><Relationship Id="rId11779" Type="http://schemas.openxmlformats.org/officeDocument/2006/relationships/hyperlink" Target="https://twitter.com/hamlinetfxc" TargetMode="External"/><Relationship Id="rId11770" Type="http://schemas.openxmlformats.org/officeDocument/2006/relationships/hyperlink" Target="https://www.instagram.com/devinmonson/" TargetMode="External"/><Relationship Id="rId10442" Type="http://schemas.openxmlformats.org/officeDocument/2006/relationships/hyperlink" Target="https://twitter.com/WheatonTF" TargetMode="External"/><Relationship Id="rId11774" Type="http://schemas.openxmlformats.org/officeDocument/2006/relationships/hyperlink" Target="https://www.instagram.com/hamline_tf_xc/" TargetMode="External"/><Relationship Id="rId10443" Type="http://schemas.openxmlformats.org/officeDocument/2006/relationships/hyperlink" Target="https://www.instagram.com/wheatoncollegexctf/" TargetMode="External"/><Relationship Id="rId11773" Type="http://schemas.openxmlformats.org/officeDocument/2006/relationships/hyperlink" Target="https://www.facebook.com/HamlineTFXC/" TargetMode="External"/><Relationship Id="rId10440" Type="http://schemas.openxmlformats.org/officeDocument/2006/relationships/hyperlink" Target="https://www.facebook.com/Wheatoncollegemensoccer/" TargetMode="External"/><Relationship Id="rId11772" Type="http://schemas.openxmlformats.org/officeDocument/2006/relationships/hyperlink" Target="https://twitter.com/hamlinetfxc" TargetMode="External"/><Relationship Id="rId10441" Type="http://schemas.openxmlformats.org/officeDocument/2006/relationships/hyperlink" Target="https://www.instagram.com/wheatoncollegexctf/" TargetMode="External"/><Relationship Id="rId11771" Type="http://schemas.openxmlformats.org/officeDocument/2006/relationships/hyperlink" Target="https://www.instagram.com/hamline_tf_xc/" TargetMode="External"/><Relationship Id="rId10499" Type="http://schemas.openxmlformats.org/officeDocument/2006/relationships/hyperlink" Target="https://twitter.com/earlhamxctf" TargetMode="External"/><Relationship Id="rId10493" Type="http://schemas.openxmlformats.org/officeDocument/2006/relationships/hyperlink" Target="https://www.instagram.com/depauwxctf/" TargetMode="External"/><Relationship Id="rId10494" Type="http://schemas.openxmlformats.org/officeDocument/2006/relationships/hyperlink" Target="https://depauwtigers.com/sports/mtrack/index" TargetMode="External"/><Relationship Id="rId10491" Type="http://schemas.openxmlformats.org/officeDocument/2006/relationships/hyperlink" Target="https://twitter.com/depauwxctf" TargetMode="External"/><Relationship Id="rId10492" Type="http://schemas.openxmlformats.org/officeDocument/2006/relationships/hyperlink" Target="https://www.facebook.com/DePauwXCTF/" TargetMode="External"/><Relationship Id="rId10497" Type="http://schemas.openxmlformats.org/officeDocument/2006/relationships/hyperlink" Target="https://www.instagram.com/depauwxctf/" TargetMode="External"/><Relationship Id="rId10498" Type="http://schemas.openxmlformats.org/officeDocument/2006/relationships/hyperlink" Target="https://twitter.com/runcjk" TargetMode="External"/><Relationship Id="rId10495" Type="http://schemas.openxmlformats.org/officeDocument/2006/relationships/hyperlink" Target="https://twitter.com/depauwxctf" TargetMode="External"/><Relationship Id="rId10496" Type="http://schemas.openxmlformats.org/officeDocument/2006/relationships/hyperlink" Target="https://www.facebook.com/DePauwXCTF/" TargetMode="External"/><Relationship Id="rId10479" Type="http://schemas.openxmlformats.org/officeDocument/2006/relationships/hyperlink" Target="https://www.instagram.com/au_trackfield/" TargetMode="External"/><Relationship Id="rId10477" Type="http://schemas.openxmlformats.org/officeDocument/2006/relationships/hyperlink" Target="https://www.instagram.com/au_trackfield/" TargetMode="External"/><Relationship Id="rId10478" Type="http://schemas.openxmlformats.org/officeDocument/2006/relationships/hyperlink" Target="https://athletics.anderson.edu/sports/mtrack/index" TargetMode="External"/><Relationship Id="rId10471" Type="http://schemas.openxmlformats.org/officeDocument/2006/relationships/hyperlink" Target="https://www.facebook.com/nic.huffman.5" TargetMode="External"/><Relationship Id="rId10472" Type="http://schemas.openxmlformats.org/officeDocument/2006/relationships/hyperlink" Target="https://www.instagram.com/au_trackfield/" TargetMode="External"/><Relationship Id="rId10470" Type="http://schemas.openxmlformats.org/officeDocument/2006/relationships/hyperlink" Target="https://athletics.anderson.edu/sports/mtrack/index" TargetMode="External"/><Relationship Id="rId10475" Type="http://schemas.openxmlformats.org/officeDocument/2006/relationships/hyperlink" Target="https://twitter.com/AndersonXCTF" TargetMode="External"/><Relationship Id="rId10476" Type="http://schemas.openxmlformats.org/officeDocument/2006/relationships/hyperlink" Target="https://www.facebook.com/AndersonUniversityTF/" TargetMode="External"/><Relationship Id="rId10473" Type="http://schemas.openxmlformats.org/officeDocument/2006/relationships/hyperlink" Target="https://athletics.anderson.edu/sports/mtrack/index" TargetMode="External"/><Relationship Id="rId10474" Type="http://schemas.openxmlformats.org/officeDocument/2006/relationships/hyperlink" Target="https://twitter.com/MrFoga60" TargetMode="External"/><Relationship Id="rId10490" Type="http://schemas.openxmlformats.org/officeDocument/2006/relationships/hyperlink" Target="https://www.instagram.com/depauwxctf/" TargetMode="External"/><Relationship Id="rId10488" Type="http://schemas.openxmlformats.org/officeDocument/2006/relationships/hyperlink" Target="https://www.facebook.com/kori.stoffregen" TargetMode="External"/><Relationship Id="rId10489" Type="http://schemas.openxmlformats.org/officeDocument/2006/relationships/hyperlink" Target="https://www.facebook.com/DePauwXCTF/" TargetMode="External"/><Relationship Id="rId10482" Type="http://schemas.openxmlformats.org/officeDocument/2006/relationships/hyperlink" Target="https://twitter.com/depauwxctf" TargetMode="External"/><Relationship Id="rId10483" Type="http://schemas.openxmlformats.org/officeDocument/2006/relationships/hyperlink" Target="https://www.facebook.com/DePauwXCTF/" TargetMode="External"/><Relationship Id="rId10480" Type="http://schemas.openxmlformats.org/officeDocument/2006/relationships/hyperlink" Target="https://depauwtigers.com/sports/mtrack/index" TargetMode="External"/><Relationship Id="rId10481" Type="http://schemas.openxmlformats.org/officeDocument/2006/relationships/hyperlink" Target="https://twitter.com/coltslack" TargetMode="External"/><Relationship Id="rId10486" Type="http://schemas.openxmlformats.org/officeDocument/2006/relationships/hyperlink" Target="https://twitter.com/koristoffregen" TargetMode="External"/><Relationship Id="rId10487" Type="http://schemas.openxmlformats.org/officeDocument/2006/relationships/hyperlink" Target="https://twitter.com/depauwxctf" TargetMode="External"/><Relationship Id="rId10484" Type="http://schemas.openxmlformats.org/officeDocument/2006/relationships/hyperlink" Target="https://www.instagram.com/depauwxctf/" TargetMode="External"/><Relationship Id="rId10485" Type="http://schemas.openxmlformats.org/officeDocument/2006/relationships/hyperlink" Target="https://depauwtigers.com/sports/mtrack/index" TargetMode="External"/><Relationship Id="rId10738" Type="http://schemas.openxmlformats.org/officeDocument/2006/relationships/hyperlink" Target="https://www.instagram.com/lutherxctf/" TargetMode="External"/><Relationship Id="rId10739" Type="http://schemas.openxmlformats.org/officeDocument/2006/relationships/hyperlink" Target="https://twitter.com/lutherxctf" TargetMode="External"/><Relationship Id="rId10732" Type="http://schemas.openxmlformats.org/officeDocument/2006/relationships/hyperlink" Target="https://twitter.com/lutherxctf" TargetMode="External"/><Relationship Id="rId10733" Type="http://schemas.openxmlformats.org/officeDocument/2006/relationships/hyperlink" Target="https://www.facebook.com/LutherXCTF/" TargetMode="External"/><Relationship Id="rId10730" Type="http://schemas.openxmlformats.org/officeDocument/2006/relationships/hyperlink" Target="https://www.instagram.com/loras_college_xc_tf/" TargetMode="External"/><Relationship Id="rId10731" Type="http://schemas.openxmlformats.org/officeDocument/2006/relationships/hyperlink" Target="https://luthernorse.com/sports/mens-track-and-field" TargetMode="External"/><Relationship Id="rId5251" Type="http://schemas.openxmlformats.org/officeDocument/2006/relationships/hyperlink" Target="https://twitter.com/clemsontrackxc" TargetMode="External"/><Relationship Id="rId6582" Type="http://schemas.openxmlformats.org/officeDocument/2006/relationships/hyperlink" Target="https://twitter.com/hokiestfxc" TargetMode="External"/><Relationship Id="rId10736" Type="http://schemas.openxmlformats.org/officeDocument/2006/relationships/hyperlink" Target="https://www.facebook.com/LutherXCTF/" TargetMode="External"/><Relationship Id="rId5252" Type="http://schemas.openxmlformats.org/officeDocument/2006/relationships/hyperlink" Target="https://www.facebook.com/tevin.t.hester/" TargetMode="External"/><Relationship Id="rId6583" Type="http://schemas.openxmlformats.org/officeDocument/2006/relationships/hyperlink" Target="https://www.facebook.com/sykeste/" TargetMode="External"/><Relationship Id="rId10737" Type="http://schemas.openxmlformats.org/officeDocument/2006/relationships/hyperlink" Target="https://www.instagram.com/coachyarrow/" TargetMode="External"/><Relationship Id="rId6580" Type="http://schemas.openxmlformats.org/officeDocument/2006/relationships/hyperlink" Target="https://www.instagram.com/virginiatechxc/" TargetMode="External"/><Relationship Id="rId10734" Type="http://schemas.openxmlformats.org/officeDocument/2006/relationships/hyperlink" Target="https://www.instagram.com/lutherxctf/" TargetMode="External"/><Relationship Id="rId5250" Type="http://schemas.openxmlformats.org/officeDocument/2006/relationships/hyperlink" Target="https://www.instagram.com/clemsontrackxc/" TargetMode="External"/><Relationship Id="rId6581" Type="http://schemas.openxmlformats.org/officeDocument/2006/relationships/hyperlink" Target="https://twitter.com/timsykes2" TargetMode="External"/><Relationship Id="rId10735" Type="http://schemas.openxmlformats.org/officeDocument/2006/relationships/hyperlink" Target="https://twitter.com/lutherxctf" TargetMode="External"/><Relationship Id="rId5255" Type="http://schemas.openxmlformats.org/officeDocument/2006/relationships/hyperlink" Target="https://www.instagram.com/clemsontrackxc/" TargetMode="External"/><Relationship Id="rId6586" Type="http://schemas.openxmlformats.org/officeDocument/2006/relationships/hyperlink" Target="https://www.instagram.com/virginiatechxc/" TargetMode="External"/><Relationship Id="rId5256" Type="http://schemas.openxmlformats.org/officeDocument/2006/relationships/hyperlink" Target="https://twitter.com/clemsontrackxc" TargetMode="External"/><Relationship Id="rId6587" Type="http://schemas.openxmlformats.org/officeDocument/2006/relationships/hyperlink" Target="https://twitter.com/etuck495" TargetMode="External"/><Relationship Id="rId5253" Type="http://schemas.openxmlformats.org/officeDocument/2006/relationships/hyperlink" Target="https://www.facebook.com/clemsonuniversitytrackxc/" TargetMode="External"/><Relationship Id="rId6584" Type="http://schemas.openxmlformats.org/officeDocument/2006/relationships/hyperlink" Target="https://facebook.com/people/Virginia-Tech-Track-Field/100075805963252/" TargetMode="External"/><Relationship Id="rId5254" Type="http://schemas.openxmlformats.org/officeDocument/2006/relationships/hyperlink" Target="https://www.instagram.com/coacht.hester/" TargetMode="External"/><Relationship Id="rId6585" Type="http://schemas.openxmlformats.org/officeDocument/2006/relationships/hyperlink" Target="https://www.instagram.com/coachtimsykes/" TargetMode="External"/><Relationship Id="rId5259" Type="http://schemas.openxmlformats.org/officeDocument/2006/relationships/hyperlink" Target="https://twitter.com/clemsontrackxc" TargetMode="External"/><Relationship Id="rId5257" Type="http://schemas.openxmlformats.org/officeDocument/2006/relationships/hyperlink" Target="https://www.facebook.com/ClemsonUniversityTrackXC/" TargetMode="External"/><Relationship Id="rId6588" Type="http://schemas.openxmlformats.org/officeDocument/2006/relationships/hyperlink" Target="https://twitter.com/ewutfxc" TargetMode="External"/><Relationship Id="rId5258" Type="http://schemas.openxmlformats.org/officeDocument/2006/relationships/hyperlink" Target="https://www.instagram.com/clemsontrackxc/" TargetMode="External"/><Relationship Id="rId6589" Type="http://schemas.openxmlformats.org/officeDocument/2006/relationships/hyperlink" Target="https://www.facebook.com/erin.tucker.315/" TargetMode="External"/><Relationship Id="rId10749" Type="http://schemas.openxmlformats.org/officeDocument/2006/relationships/hyperlink" Target="https://www.simpsonathletics.com/sports/mtrack/index" TargetMode="External"/><Relationship Id="rId10743" Type="http://schemas.openxmlformats.org/officeDocument/2006/relationships/hyperlink" Target="https://twitter.com/lutherxctf" TargetMode="External"/><Relationship Id="rId10744" Type="http://schemas.openxmlformats.org/officeDocument/2006/relationships/hyperlink" Target="https://www.facebook.com/LutherXCTF/" TargetMode="External"/><Relationship Id="rId10741" Type="http://schemas.openxmlformats.org/officeDocument/2006/relationships/hyperlink" Target="https://www.instagram.com/lutherxctf/" TargetMode="External"/><Relationship Id="rId10742" Type="http://schemas.openxmlformats.org/officeDocument/2006/relationships/hyperlink" Target="https://luthernorse.com/sports/mens-track-and-field" TargetMode="External"/><Relationship Id="rId5240" Type="http://schemas.openxmlformats.org/officeDocument/2006/relationships/hyperlink" Target="https://twitter.com/clemsontrackxc" TargetMode="External"/><Relationship Id="rId6571" Type="http://schemas.openxmlformats.org/officeDocument/2006/relationships/hyperlink" Target="https://www.instagram.com/johnellishk/" TargetMode="External"/><Relationship Id="rId10747" Type="http://schemas.openxmlformats.org/officeDocument/2006/relationships/hyperlink" Target="https://twitter.com/simpson_tf" TargetMode="External"/><Relationship Id="rId5241" Type="http://schemas.openxmlformats.org/officeDocument/2006/relationships/hyperlink" Target="https://www.facebook.com/ClemsonUniversityTrackXC/" TargetMode="External"/><Relationship Id="rId6572" Type="http://schemas.openxmlformats.org/officeDocument/2006/relationships/hyperlink" Target="https://www.instagram.com/virginiatechxc/" TargetMode="External"/><Relationship Id="rId10748" Type="http://schemas.openxmlformats.org/officeDocument/2006/relationships/hyperlink" Target="https://www.facebook.com/SimpsonTrack/" TargetMode="External"/><Relationship Id="rId10745" Type="http://schemas.openxmlformats.org/officeDocument/2006/relationships/hyperlink" Target="https://www.instagram.com/lutherxctf/" TargetMode="External"/><Relationship Id="rId6570" Type="http://schemas.openxmlformats.org/officeDocument/2006/relationships/hyperlink" Target="https://facebook.com/people/Virginia-Tech-Track-Field/100075805963252/" TargetMode="External"/><Relationship Id="rId10746" Type="http://schemas.openxmlformats.org/officeDocument/2006/relationships/hyperlink" Target="https://twitter.com/jrhoff26" TargetMode="External"/><Relationship Id="rId5244" Type="http://schemas.openxmlformats.org/officeDocument/2006/relationships/hyperlink" Target="https://www.facebook.com/lennox.graham" TargetMode="External"/><Relationship Id="rId6575" Type="http://schemas.openxmlformats.org/officeDocument/2006/relationships/hyperlink" Target="https://facebook.com/people/Virginia-Tech-Track-Field/100075805963252/" TargetMode="External"/><Relationship Id="rId5245" Type="http://schemas.openxmlformats.org/officeDocument/2006/relationships/hyperlink" Target="https://www.facebook.com/ClemsonUniversityTrackXC/" TargetMode="External"/><Relationship Id="rId6576" Type="http://schemas.openxmlformats.org/officeDocument/2006/relationships/hyperlink" Target="https://www.instagram.com/virginiatechxc/" TargetMode="External"/><Relationship Id="rId5242" Type="http://schemas.openxmlformats.org/officeDocument/2006/relationships/hyperlink" Target="https://www.instagram.com/clemsontrackxc/" TargetMode="External"/><Relationship Id="rId6573" Type="http://schemas.openxmlformats.org/officeDocument/2006/relationships/hyperlink" Target="https://twitter.com/hokiestfxc" TargetMode="External"/><Relationship Id="rId5243" Type="http://schemas.openxmlformats.org/officeDocument/2006/relationships/hyperlink" Target="https://twitter.com/clemsontrackxc" TargetMode="External"/><Relationship Id="rId6574" Type="http://schemas.openxmlformats.org/officeDocument/2006/relationships/hyperlink" Target="https://www.facebook.com/benji.pinckney/" TargetMode="External"/><Relationship Id="rId5248" Type="http://schemas.openxmlformats.org/officeDocument/2006/relationships/hyperlink" Target="https://twitter.com/clemsontrackxc" TargetMode="External"/><Relationship Id="rId6579" Type="http://schemas.openxmlformats.org/officeDocument/2006/relationships/hyperlink" Target="https://www.instagram.com/bethereinfive/" TargetMode="External"/><Relationship Id="rId5249" Type="http://schemas.openxmlformats.org/officeDocument/2006/relationships/hyperlink" Target="https://www.facebook.com/ClemsonUniversityTrackXC/" TargetMode="External"/><Relationship Id="rId10740" Type="http://schemas.openxmlformats.org/officeDocument/2006/relationships/hyperlink" Target="https://www.facebook.com/LutherXCTF/" TargetMode="External"/><Relationship Id="rId5246" Type="http://schemas.openxmlformats.org/officeDocument/2006/relationships/hyperlink" Target="https://www.instagram.com/coachlennoxg/" TargetMode="External"/><Relationship Id="rId6577" Type="http://schemas.openxmlformats.org/officeDocument/2006/relationships/hyperlink" Target="https://twitter.com/katiek_13" TargetMode="External"/><Relationship Id="rId5247" Type="http://schemas.openxmlformats.org/officeDocument/2006/relationships/hyperlink" Target="https://www.instagram.com/clemsontrackxc/" TargetMode="External"/><Relationship Id="rId6578" Type="http://schemas.openxmlformats.org/officeDocument/2006/relationships/hyperlink" Target="https://twitter.com/hokiestfxc" TargetMode="External"/><Relationship Id="rId10718" Type="http://schemas.openxmlformats.org/officeDocument/2006/relationships/hyperlink" Target="https://duhawks.com/sports/mens-track-and-field" TargetMode="External"/><Relationship Id="rId10719" Type="http://schemas.openxmlformats.org/officeDocument/2006/relationships/hyperlink" Target="https://twitter.com/ethan_adlfinger" TargetMode="External"/><Relationship Id="rId10716" Type="http://schemas.openxmlformats.org/officeDocument/2006/relationships/hyperlink" Target="https://www.facebook.com/LorasCollegeTrackandField/" TargetMode="External"/><Relationship Id="rId10717" Type="http://schemas.openxmlformats.org/officeDocument/2006/relationships/hyperlink" Target="https://www.instagram.com/loras_college_xc_tf/" TargetMode="External"/><Relationship Id="rId10710" Type="http://schemas.openxmlformats.org/officeDocument/2006/relationships/hyperlink" Target="https://www.instagram.com/loras_college_xc_tf/" TargetMode="External"/><Relationship Id="rId5270" Type="http://schemas.openxmlformats.org/officeDocument/2006/relationships/hyperlink" Target="https://www.facebook.com/sfowler0894" TargetMode="External"/><Relationship Id="rId10711" Type="http://schemas.openxmlformats.org/officeDocument/2006/relationships/hyperlink" Target="https://twitter.com/lorastrack" TargetMode="External"/><Relationship Id="rId5273" Type="http://schemas.openxmlformats.org/officeDocument/2006/relationships/hyperlink" Target="https://twitter.com/Coachdavisknows" TargetMode="External"/><Relationship Id="rId10714" Type="http://schemas.openxmlformats.org/officeDocument/2006/relationships/hyperlink" Target="https://www.instagram.com/loras_college_xc_tf/" TargetMode="External"/><Relationship Id="rId5274" Type="http://schemas.openxmlformats.org/officeDocument/2006/relationships/hyperlink" Target="https://twitter.com/coastaltfxc" TargetMode="External"/><Relationship Id="rId10715" Type="http://schemas.openxmlformats.org/officeDocument/2006/relationships/hyperlink" Target="https://twitter.com/lorastrack" TargetMode="External"/><Relationship Id="rId5271" Type="http://schemas.openxmlformats.org/officeDocument/2006/relationships/hyperlink" Target="https://www.facebook.com/ccuxctf/" TargetMode="External"/><Relationship Id="rId10712" Type="http://schemas.openxmlformats.org/officeDocument/2006/relationships/hyperlink" Target="https://facebook.com/CoachKoerp" TargetMode="External"/><Relationship Id="rId5272" Type="http://schemas.openxmlformats.org/officeDocument/2006/relationships/hyperlink" Target="https://www.instagram.com/ccutrackfieldxc/" TargetMode="External"/><Relationship Id="rId10713" Type="http://schemas.openxmlformats.org/officeDocument/2006/relationships/hyperlink" Target="https://www.facebook.com/LorasCollegeTrackandField/" TargetMode="External"/><Relationship Id="rId5277" Type="http://schemas.openxmlformats.org/officeDocument/2006/relationships/hyperlink" Target="https://www.instagram.com/coachdavisknows/" TargetMode="External"/><Relationship Id="rId5278" Type="http://schemas.openxmlformats.org/officeDocument/2006/relationships/hyperlink" Target="https://www.instagram.com/ccutrackfieldxc/" TargetMode="External"/><Relationship Id="rId5275" Type="http://schemas.openxmlformats.org/officeDocument/2006/relationships/hyperlink" Target="https://www.facebook.com/seandell.davis/" TargetMode="External"/><Relationship Id="rId5276" Type="http://schemas.openxmlformats.org/officeDocument/2006/relationships/hyperlink" Target="https://www.facebook.com/ccuxctf/" TargetMode="External"/><Relationship Id="rId5279" Type="http://schemas.openxmlformats.org/officeDocument/2006/relationships/hyperlink" Target="https://twitter.com/coastaltfxc" TargetMode="External"/><Relationship Id="rId10729" Type="http://schemas.openxmlformats.org/officeDocument/2006/relationships/hyperlink" Target="https://www.facebook.com/LorasCollegeTrackandField/" TargetMode="External"/><Relationship Id="rId10727" Type="http://schemas.openxmlformats.org/officeDocument/2006/relationships/hyperlink" Target="https://www.instagram.com/loras_college_xc_tf/" TargetMode="External"/><Relationship Id="rId10728" Type="http://schemas.openxmlformats.org/officeDocument/2006/relationships/hyperlink" Target="https://twitter.com/lorastrack" TargetMode="External"/><Relationship Id="rId10721" Type="http://schemas.openxmlformats.org/officeDocument/2006/relationships/hyperlink" Target="https://www.facebook.com/ethan.adlfinger" TargetMode="External"/><Relationship Id="rId6590" Type="http://schemas.openxmlformats.org/officeDocument/2006/relationships/hyperlink" Target="https://www.facebook.com/EWUTFXC/" TargetMode="External"/><Relationship Id="rId10722" Type="http://schemas.openxmlformats.org/officeDocument/2006/relationships/hyperlink" Target="https://www.facebook.com/LorasCollegeTrackandField/" TargetMode="External"/><Relationship Id="rId10720" Type="http://schemas.openxmlformats.org/officeDocument/2006/relationships/hyperlink" Target="https://twitter.com/lorastrack" TargetMode="External"/><Relationship Id="rId5262" Type="http://schemas.openxmlformats.org/officeDocument/2006/relationships/hyperlink" Target="https://www.instagram.com/clemsontrackxc/" TargetMode="External"/><Relationship Id="rId6593" Type="http://schemas.openxmlformats.org/officeDocument/2006/relationships/hyperlink" Target="https://www.facebook.com/EWUTFXC/" TargetMode="External"/><Relationship Id="rId10725" Type="http://schemas.openxmlformats.org/officeDocument/2006/relationships/hyperlink" Target="https://twitter.com/lorastrack" TargetMode="External"/><Relationship Id="rId5263" Type="http://schemas.openxmlformats.org/officeDocument/2006/relationships/hyperlink" Target="https://twitter.com/vickylbs" TargetMode="External"/><Relationship Id="rId6594" Type="http://schemas.openxmlformats.org/officeDocument/2006/relationships/hyperlink" Target="https://www.instagram.com/ewu_tfxc/" TargetMode="External"/><Relationship Id="rId10726" Type="http://schemas.openxmlformats.org/officeDocument/2006/relationships/hyperlink" Target="https://www.facebook.com/LorasCollegeTrackandField/" TargetMode="External"/><Relationship Id="rId5260" Type="http://schemas.openxmlformats.org/officeDocument/2006/relationships/hyperlink" Target="https://www.facebook.com/jrdavis09" TargetMode="External"/><Relationship Id="rId6591" Type="http://schemas.openxmlformats.org/officeDocument/2006/relationships/hyperlink" Target="https://www.instagram.com/ewu_tfxc/" TargetMode="External"/><Relationship Id="rId10723" Type="http://schemas.openxmlformats.org/officeDocument/2006/relationships/hyperlink" Target="https://www.instagram.com/miss.emilylouise/" TargetMode="External"/><Relationship Id="rId5261" Type="http://schemas.openxmlformats.org/officeDocument/2006/relationships/hyperlink" Target="https://www.facebook.com/ClemsonUniversityTrackXC/" TargetMode="External"/><Relationship Id="rId6592" Type="http://schemas.openxmlformats.org/officeDocument/2006/relationships/hyperlink" Target="https://twitter.com/ewutfxc" TargetMode="External"/><Relationship Id="rId10724" Type="http://schemas.openxmlformats.org/officeDocument/2006/relationships/hyperlink" Target="https://www.instagram.com/loras_college_xc_tf/" TargetMode="External"/><Relationship Id="rId5266" Type="http://schemas.openxmlformats.org/officeDocument/2006/relationships/hyperlink" Target="https://www.facebook.com/ClemsonUniversityTrackXC/" TargetMode="External"/><Relationship Id="rId6597" Type="http://schemas.openxmlformats.org/officeDocument/2006/relationships/hyperlink" Target="https://www.instagram.com/ewu_tfxc/" TargetMode="External"/><Relationship Id="rId5267" Type="http://schemas.openxmlformats.org/officeDocument/2006/relationships/hyperlink" Target="https://www.instagram.com/coachlbs/" TargetMode="External"/><Relationship Id="rId6598" Type="http://schemas.openxmlformats.org/officeDocument/2006/relationships/hyperlink" Target="https://twitter.com/ewutfxc" TargetMode="External"/><Relationship Id="rId5264" Type="http://schemas.openxmlformats.org/officeDocument/2006/relationships/hyperlink" Target="https://twitter.com/clemsontrackxc" TargetMode="External"/><Relationship Id="rId6595" Type="http://schemas.openxmlformats.org/officeDocument/2006/relationships/hyperlink" Target="https://twitter.com/ewutfxc" TargetMode="External"/><Relationship Id="rId5265" Type="http://schemas.openxmlformats.org/officeDocument/2006/relationships/hyperlink" Target="https://www.facebook.com/vicky.lynchpounds" TargetMode="External"/><Relationship Id="rId6596" Type="http://schemas.openxmlformats.org/officeDocument/2006/relationships/hyperlink" Target="https://www.facebook.com/EWUTFXC/" TargetMode="External"/><Relationship Id="rId5268" Type="http://schemas.openxmlformats.org/officeDocument/2006/relationships/hyperlink" Target="https://www.instagram.com/clemsontrackxc/" TargetMode="External"/><Relationship Id="rId6599" Type="http://schemas.openxmlformats.org/officeDocument/2006/relationships/hyperlink" Target="https://www.facebook.com/ninaB10/" TargetMode="External"/><Relationship Id="rId5269" Type="http://schemas.openxmlformats.org/officeDocument/2006/relationships/hyperlink" Target="https://twitter.com/coastaltfxc" TargetMode="External"/><Relationship Id="rId5219" Type="http://schemas.openxmlformats.org/officeDocument/2006/relationships/hyperlink" Target="https://www.facebook.com/ben.carroll.969" TargetMode="External"/><Relationship Id="rId5217" Type="http://schemas.openxmlformats.org/officeDocument/2006/relationships/hyperlink" Target="https://www.instagram.com/rhodymtrack/" TargetMode="External"/><Relationship Id="rId6548" Type="http://schemas.openxmlformats.org/officeDocument/2006/relationships/hyperlink" Target="https://twitter.com/hokiesprints" TargetMode="External"/><Relationship Id="rId5218" Type="http://schemas.openxmlformats.org/officeDocument/2006/relationships/hyperlink" Target="https://twitter.com/rhodymtrack" TargetMode="External"/><Relationship Id="rId6549" Type="http://schemas.openxmlformats.org/officeDocument/2006/relationships/hyperlink" Target="https://twitter.com/hokiestfxc" TargetMode="External"/><Relationship Id="rId7879" Type="http://schemas.openxmlformats.org/officeDocument/2006/relationships/hyperlink" Target="https://www.instagram.com/samblack22/" TargetMode="External"/><Relationship Id="rId392" Type="http://schemas.openxmlformats.org/officeDocument/2006/relationships/hyperlink" Target="https://twitter.com/uapb_xc_track" TargetMode="External"/><Relationship Id="rId391" Type="http://schemas.openxmlformats.org/officeDocument/2006/relationships/hyperlink" Target="https://www.instagram.com/littlerocktfxc/" TargetMode="External"/><Relationship Id="rId390" Type="http://schemas.openxmlformats.org/officeDocument/2006/relationships/hyperlink" Target="https://www.facebook.com/littlerocktfxc/" TargetMode="External"/><Relationship Id="rId10776" Type="http://schemas.openxmlformats.org/officeDocument/2006/relationships/hyperlink" Target="https://twitter.com/udtfxc" TargetMode="External"/><Relationship Id="rId10777" Type="http://schemas.openxmlformats.org/officeDocument/2006/relationships/hyperlink" Target="https://www.facebook.com/evangerishco/" TargetMode="External"/><Relationship Id="rId10774" Type="http://schemas.openxmlformats.org/officeDocument/2006/relationships/hyperlink" Target="https://www.facebook.com/UDTFXC/" TargetMode="External"/><Relationship Id="rId10775" Type="http://schemas.openxmlformats.org/officeDocument/2006/relationships/hyperlink" Target="https://www.instagram.com/udtfxc/" TargetMode="External"/><Relationship Id="rId7870" Type="http://schemas.openxmlformats.org/officeDocument/2006/relationships/hyperlink" Target="https://www.instagram.com/northwoodtrack/" TargetMode="External"/><Relationship Id="rId10778" Type="http://schemas.openxmlformats.org/officeDocument/2006/relationships/hyperlink" Target="https://www.facebook.com/UDTFXC/" TargetMode="External"/><Relationship Id="rId10779" Type="http://schemas.openxmlformats.org/officeDocument/2006/relationships/hyperlink" Target="https://www.instagram.com/udtfxc/" TargetMode="External"/><Relationship Id="rId385" Type="http://schemas.openxmlformats.org/officeDocument/2006/relationships/hyperlink" Target="https://www.instagram.com/littlerocktfxc/" TargetMode="External"/><Relationship Id="rId5211" Type="http://schemas.openxmlformats.org/officeDocument/2006/relationships/hyperlink" Target="https://www.instagram.com/sinead_delahunty_evans/" TargetMode="External"/><Relationship Id="rId6542" Type="http://schemas.openxmlformats.org/officeDocument/2006/relationships/hyperlink" Target="https://www.instagram.com/deakin_volz/" TargetMode="External"/><Relationship Id="rId7874" Type="http://schemas.openxmlformats.org/officeDocument/2006/relationships/hyperlink" Target="https://www.facebook.com/svsutfxc/" TargetMode="External"/><Relationship Id="rId384" Type="http://schemas.openxmlformats.org/officeDocument/2006/relationships/hyperlink" Target="https://www.facebook.com/littlerocktfxc/" TargetMode="External"/><Relationship Id="rId5212" Type="http://schemas.openxmlformats.org/officeDocument/2006/relationships/hyperlink" Target="https://www.instagram.com/friarsxctrack/" TargetMode="External"/><Relationship Id="rId6543" Type="http://schemas.openxmlformats.org/officeDocument/2006/relationships/hyperlink" Target="https://www.instagram.com/virginiatechxc/" TargetMode="External"/><Relationship Id="rId7873" Type="http://schemas.openxmlformats.org/officeDocument/2006/relationships/hyperlink" Target="https://twitter.com/svtfxc" TargetMode="External"/><Relationship Id="rId383" Type="http://schemas.openxmlformats.org/officeDocument/2006/relationships/hyperlink" Target="https://twitter.com/littlerocktfxc" TargetMode="External"/><Relationship Id="rId6540" Type="http://schemas.openxmlformats.org/officeDocument/2006/relationships/hyperlink" Target="https://www.facebook.com/deakin.volz/" TargetMode="External"/><Relationship Id="rId7872" Type="http://schemas.openxmlformats.org/officeDocument/2006/relationships/hyperlink" Target="https://www.facebook.com/svsutfxc/" TargetMode="External"/><Relationship Id="rId382" Type="http://schemas.openxmlformats.org/officeDocument/2006/relationships/hyperlink" Target="https://x.com/diooon_11" TargetMode="External"/><Relationship Id="rId5210" Type="http://schemas.openxmlformats.org/officeDocument/2006/relationships/hyperlink" Target="https://www.facebook.com/people/Providence-College-Cross-Country-and-Track-and-Field/100057215599997/" TargetMode="External"/><Relationship Id="rId6541" Type="http://schemas.openxmlformats.org/officeDocument/2006/relationships/hyperlink" Target="https://facebook.com/people/Virginia-Tech-Track-Field/100075805963252/" TargetMode="External"/><Relationship Id="rId7871" Type="http://schemas.openxmlformats.org/officeDocument/2006/relationships/hyperlink" Target="https://twitter.com/svtfxc" TargetMode="External"/><Relationship Id="rId389" Type="http://schemas.openxmlformats.org/officeDocument/2006/relationships/hyperlink" Target="https://twitter.com/littlerocktfxc" TargetMode="External"/><Relationship Id="rId5215" Type="http://schemas.openxmlformats.org/officeDocument/2006/relationships/hyperlink" Target="https://www.instagram.com/rhodymtrack/" TargetMode="External"/><Relationship Id="rId6546" Type="http://schemas.openxmlformats.org/officeDocument/2006/relationships/hyperlink" Target="https://www.facebook.com/p/Virginia-Tech-Track-Field-100075805963252/" TargetMode="External"/><Relationship Id="rId7878" Type="http://schemas.openxmlformats.org/officeDocument/2006/relationships/hyperlink" Target="https://www.facebook.com/svsutfxc/" TargetMode="External"/><Relationship Id="rId10772" Type="http://schemas.openxmlformats.org/officeDocument/2006/relationships/hyperlink" Target="https://www.instagram.com/udtfxc/" TargetMode="External"/><Relationship Id="rId388" Type="http://schemas.openxmlformats.org/officeDocument/2006/relationships/hyperlink" Target="https://www.instagram.com/littlerocktfxc/" TargetMode="External"/><Relationship Id="rId5216" Type="http://schemas.openxmlformats.org/officeDocument/2006/relationships/hyperlink" Target="https://twitter.com/rhodymtrack" TargetMode="External"/><Relationship Id="rId6547" Type="http://schemas.openxmlformats.org/officeDocument/2006/relationships/hyperlink" Target="https://www.instagram.com/virginiatechxc/" TargetMode="External"/><Relationship Id="rId7877" Type="http://schemas.openxmlformats.org/officeDocument/2006/relationships/hyperlink" Target="https://twitter.com/SVtfxc" TargetMode="External"/><Relationship Id="rId10773" Type="http://schemas.openxmlformats.org/officeDocument/2006/relationships/hyperlink" Target="https://twitter.com/udtfxc" TargetMode="External"/><Relationship Id="rId387" Type="http://schemas.openxmlformats.org/officeDocument/2006/relationships/hyperlink" Target="https://www.facebook.com/littlerocktfxc/" TargetMode="External"/><Relationship Id="rId5213" Type="http://schemas.openxmlformats.org/officeDocument/2006/relationships/hyperlink" Target="https://twitter.com/rhodymtrack" TargetMode="External"/><Relationship Id="rId6544" Type="http://schemas.openxmlformats.org/officeDocument/2006/relationships/hyperlink" Target="https://twitter.com/hokiestfxc" TargetMode="External"/><Relationship Id="rId7876" Type="http://schemas.openxmlformats.org/officeDocument/2006/relationships/hyperlink" Target="https://twitter.com/samblack1234" TargetMode="External"/><Relationship Id="rId10770" Type="http://schemas.openxmlformats.org/officeDocument/2006/relationships/hyperlink" Target="https://twitter.com/udtfxc" TargetMode="External"/><Relationship Id="rId386" Type="http://schemas.openxmlformats.org/officeDocument/2006/relationships/hyperlink" Target="https://twitter.com/littlerocktfxc" TargetMode="External"/><Relationship Id="rId5214" Type="http://schemas.openxmlformats.org/officeDocument/2006/relationships/hyperlink" Target="https://www.instagram.com/runbriandoyle/" TargetMode="External"/><Relationship Id="rId6545" Type="http://schemas.openxmlformats.org/officeDocument/2006/relationships/hyperlink" Target="https://www.facebook.com/ben.thomas.7771/" TargetMode="External"/><Relationship Id="rId7875" Type="http://schemas.openxmlformats.org/officeDocument/2006/relationships/hyperlink" Target="https://www.instagram.com/pravon_thillips3/" TargetMode="External"/><Relationship Id="rId10771" Type="http://schemas.openxmlformats.org/officeDocument/2006/relationships/hyperlink" Target="https://www.facebook.com/UDTFXC/" TargetMode="External"/><Relationship Id="rId5208" Type="http://schemas.openxmlformats.org/officeDocument/2006/relationships/hyperlink" Target="https://www.instagram.com/friarsxctrack/" TargetMode="External"/><Relationship Id="rId6539" Type="http://schemas.openxmlformats.org/officeDocument/2006/relationships/hyperlink" Target="https://twitter.com/hokiestfxc" TargetMode="External"/><Relationship Id="rId5209" Type="http://schemas.openxmlformats.org/officeDocument/2006/relationships/hyperlink" Target="https://twitter.com/friarsxctrack" TargetMode="External"/><Relationship Id="rId5206" Type="http://schemas.openxmlformats.org/officeDocument/2006/relationships/hyperlink" Target="https://twitter.com/friarsxctrack" TargetMode="External"/><Relationship Id="rId6537" Type="http://schemas.openxmlformats.org/officeDocument/2006/relationships/hyperlink" Target="https://www.instagram.com/canestrack/" TargetMode="External"/><Relationship Id="rId7869" Type="http://schemas.openxmlformats.org/officeDocument/2006/relationships/hyperlink" Target="https://www.instagram.com/coachsouthard/" TargetMode="External"/><Relationship Id="rId5207" Type="http://schemas.openxmlformats.org/officeDocument/2006/relationships/hyperlink" Target="https://www.facebook.com/people/Providence-College-Cross-Country-and-Track-and-Field/100057215599997/" TargetMode="External"/><Relationship Id="rId6538" Type="http://schemas.openxmlformats.org/officeDocument/2006/relationships/hyperlink" Target="https://twitter.com/deakinvolz" TargetMode="External"/><Relationship Id="rId7868" Type="http://schemas.openxmlformats.org/officeDocument/2006/relationships/hyperlink" Target="https://www.facebook.com/northwooduxctf/" TargetMode="External"/><Relationship Id="rId381" Type="http://schemas.openxmlformats.org/officeDocument/2006/relationships/hyperlink" Target="https://www.instagram.com/littlerocktfxc/" TargetMode="External"/><Relationship Id="rId380" Type="http://schemas.openxmlformats.org/officeDocument/2006/relationships/hyperlink" Target="https://www.facebook.com/littlerocktfxc/" TargetMode="External"/><Relationship Id="rId10787" Type="http://schemas.openxmlformats.org/officeDocument/2006/relationships/hyperlink" Target="https://twitter.com/coach_newsom" TargetMode="External"/><Relationship Id="rId10788" Type="http://schemas.openxmlformats.org/officeDocument/2006/relationships/hyperlink" Target="https://twitter.com/runwartburg" TargetMode="External"/><Relationship Id="rId10785" Type="http://schemas.openxmlformats.org/officeDocument/2006/relationships/hyperlink" Target="https://www.instagram.com/udtfxc/" TargetMode="External"/><Relationship Id="rId379" Type="http://schemas.openxmlformats.org/officeDocument/2006/relationships/hyperlink" Target="https://www.facebook.com/brandi.allen.397/" TargetMode="External"/><Relationship Id="rId10786" Type="http://schemas.openxmlformats.org/officeDocument/2006/relationships/hyperlink" Target="https://go-knights.net/sports/mens-track-and-field" TargetMode="External"/><Relationship Id="rId10789" Type="http://schemas.openxmlformats.org/officeDocument/2006/relationships/hyperlink" Target="https://go-knights.net/sports/mens-track-and-field" TargetMode="External"/><Relationship Id="rId374" Type="http://schemas.openxmlformats.org/officeDocument/2006/relationships/hyperlink" Target="https://twitter.com/littlerocktfxc" TargetMode="External"/><Relationship Id="rId5200" Type="http://schemas.openxmlformats.org/officeDocument/2006/relationships/hyperlink" Target="https://www.instagram.com/bryantxctf/" TargetMode="External"/><Relationship Id="rId6531" Type="http://schemas.openxmlformats.org/officeDocument/2006/relationships/hyperlink" Target="https://twitter.com/vmitandf" TargetMode="External"/><Relationship Id="rId7863" Type="http://schemas.openxmlformats.org/officeDocument/2006/relationships/hyperlink" Target="https://www.instagram.com/heatherjohhnson/" TargetMode="External"/><Relationship Id="rId373" Type="http://schemas.openxmlformats.org/officeDocument/2006/relationships/hyperlink" Target="https://twitter.com/littlerocktfxc" TargetMode="External"/><Relationship Id="rId5201" Type="http://schemas.openxmlformats.org/officeDocument/2006/relationships/hyperlink" Target="https://twitter.com/runprovidence" TargetMode="External"/><Relationship Id="rId6532" Type="http://schemas.openxmlformats.org/officeDocument/2006/relationships/hyperlink" Target="https://www.instagram.com/vmitrackandfield/" TargetMode="External"/><Relationship Id="rId7862" Type="http://schemas.openxmlformats.org/officeDocument/2006/relationships/hyperlink" Target="https://www.facebook.com/northwooduxctf/" TargetMode="External"/><Relationship Id="rId10780" Type="http://schemas.openxmlformats.org/officeDocument/2006/relationships/hyperlink" Target="https://udspartans.com/sports/mens-track-and-field" TargetMode="External"/><Relationship Id="rId372" Type="http://schemas.openxmlformats.org/officeDocument/2006/relationships/hyperlink" Target="https://twitter.com/coachbehnke_lr" TargetMode="External"/><Relationship Id="rId7861" Type="http://schemas.openxmlformats.org/officeDocument/2006/relationships/hyperlink" Target="https://twitter.com/northwoodtrack" TargetMode="External"/><Relationship Id="rId371" Type="http://schemas.openxmlformats.org/officeDocument/2006/relationships/hyperlink" Target="https://www.instagram.com/razorbacktfxc/" TargetMode="External"/><Relationship Id="rId6530" Type="http://schemas.openxmlformats.org/officeDocument/2006/relationships/hyperlink" Target="https://www.instagram.com/vcutracknxc/" TargetMode="External"/><Relationship Id="rId7860" Type="http://schemas.openxmlformats.org/officeDocument/2006/relationships/hyperlink" Target="https://twitter.com/heatherjohhnson" TargetMode="External"/><Relationship Id="rId378" Type="http://schemas.openxmlformats.org/officeDocument/2006/relationships/hyperlink" Target="https://twitter.com/littlerocktfxc" TargetMode="External"/><Relationship Id="rId5204" Type="http://schemas.openxmlformats.org/officeDocument/2006/relationships/hyperlink" Target="https://www.instagram.com/friarsxctrack/" TargetMode="External"/><Relationship Id="rId6535" Type="http://schemas.openxmlformats.org/officeDocument/2006/relationships/hyperlink" Target="https://twitter.com/canestrack" TargetMode="External"/><Relationship Id="rId7867" Type="http://schemas.openxmlformats.org/officeDocument/2006/relationships/hyperlink" Target="https://twitter.com/NorthwoodTrack" TargetMode="External"/><Relationship Id="rId10783" Type="http://schemas.openxmlformats.org/officeDocument/2006/relationships/hyperlink" Target="https://www.facebook.com/UDTFXC/" TargetMode="External"/><Relationship Id="rId377" Type="http://schemas.openxmlformats.org/officeDocument/2006/relationships/hyperlink" Target="https://www.instagram.com/littlerocktfxc/" TargetMode="External"/><Relationship Id="rId5205" Type="http://schemas.openxmlformats.org/officeDocument/2006/relationships/hyperlink" Target="https://twitter.com/brocktxc" TargetMode="External"/><Relationship Id="rId6536" Type="http://schemas.openxmlformats.org/officeDocument/2006/relationships/hyperlink" Target="https://www.facebook.com/CanesTrack/" TargetMode="External"/><Relationship Id="rId7866" Type="http://schemas.openxmlformats.org/officeDocument/2006/relationships/hyperlink" Target="https://www.facebook.com/northwooduxctf/" TargetMode="External"/><Relationship Id="rId10784" Type="http://schemas.openxmlformats.org/officeDocument/2006/relationships/hyperlink" Target="https://www.instagram.com/richmaleniak/" TargetMode="External"/><Relationship Id="rId376" Type="http://schemas.openxmlformats.org/officeDocument/2006/relationships/hyperlink" Target="https://www.instagram.com/jnaylon456/" TargetMode="External"/><Relationship Id="rId5202" Type="http://schemas.openxmlformats.org/officeDocument/2006/relationships/hyperlink" Target="https://twitter.com/friarsxctrack" TargetMode="External"/><Relationship Id="rId6533" Type="http://schemas.openxmlformats.org/officeDocument/2006/relationships/hyperlink" Target="https://twitter.com/vmitandf" TargetMode="External"/><Relationship Id="rId7865" Type="http://schemas.openxmlformats.org/officeDocument/2006/relationships/hyperlink" Target="https://twitter.com/northwoodtrack" TargetMode="External"/><Relationship Id="rId10781" Type="http://schemas.openxmlformats.org/officeDocument/2006/relationships/hyperlink" Target="https://twitter.com/richmaleniak" TargetMode="External"/><Relationship Id="rId375" Type="http://schemas.openxmlformats.org/officeDocument/2006/relationships/hyperlink" Target="https://www.facebook.com/littlerocktfxc/" TargetMode="External"/><Relationship Id="rId5203" Type="http://schemas.openxmlformats.org/officeDocument/2006/relationships/hyperlink" Target="https://www.facebook.com/people/Providence-College-Cross-Country-and-Track-and-Field/100057215599997/" TargetMode="External"/><Relationship Id="rId6534" Type="http://schemas.openxmlformats.org/officeDocument/2006/relationships/hyperlink" Target="https://www.instagram.com/vmitrackandfield/" TargetMode="External"/><Relationship Id="rId7864" Type="http://schemas.openxmlformats.org/officeDocument/2006/relationships/hyperlink" Target="https://twitter.com/lacy1gs" TargetMode="External"/><Relationship Id="rId10782" Type="http://schemas.openxmlformats.org/officeDocument/2006/relationships/hyperlink" Target="https://twitter.com/udtfxc" TargetMode="External"/><Relationship Id="rId5239" Type="http://schemas.openxmlformats.org/officeDocument/2006/relationships/hyperlink" Target="https://www.instagram.com/clemsontrackxc/" TargetMode="External"/><Relationship Id="rId10754" Type="http://schemas.openxmlformats.org/officeDocument/2006/relationships/hyperlink" Target="https://www.simpsonathletics.com/sports/mtrack/index" TargetMode="External"/><Relationship Id="rId10755" Type="http://schemas.openxmlformats.org/officeDocument/2006/relationships/hyperlink" Target="https://twitter.com/simpson_tf" TargetMode="External"/><Relationship Id="rId10752" Type="http://schemas.openxmlformats.org/officeDocument/2006/relationships/hyperlink" Target="https://twitter.com/simpson_tf" TargetMode="External"/><Relationship Id="rId10753" Type="http://schemas.openxmlformats.org/officeDocument/2006/relationships/hyperlink" Target="https://www.facebook.com/SimpsonTrack/" TargetMode="External"/><Relationship Id="rId6560" Type="http://schemas.openxmlformats.org/officeDocument/2006/relationships/hyperlink" Target="https://twitter.com/hokiestfxc" TargetMode="External"/><Relationship Id="rId7892" Type="http://schemas.openxmlformats.org/officeDocument/2006/relationships/hyperlink" Target="https://twitter.com/cspbearsxctf" TargetMode="External"/><Relationship Id="rId10758" Type="http://schemas.openxmlformats.org/officeDocument/2006/relationships/hyperlink" Target="https://www.facebook.com/SimpsonTrack/" TargetMode="External"/><Relationship Id="rId5230" Type="http://schemas.openxmlformats.org/officeDocument/2006/relationships/hyperlink" Target="https://www.instagram.com/csutrackfield/" TargetMode="External"/><Relationship Id="rId6561" Type="http://schemas.openxmlformats.org/officeDocument/2006/relationships/hyperlink" Target="https://www.facebook.com/travon.t.phillips/" TargetMode="External"/><Relationship Id="rId7891" Type="http://schemas.openxmlformats.org/officeDocument/2006/relationships/hyperlink" Target="https://www.instagram.com/csptfxc/" TargetMode="External"/><Relationship Id="rId10759" Type="http://schemas.openxmlformats.org/officeDocument/2006/relationships/hyperlink" Target="https://www.instagram.com/simpson_distance/" TargetMode="External"/><Relationship Id="rId7890" Type="http://schemas.openxmlformats.org/officeDocument/2006/relationships/hyperlink" Target="https://www.facebook.com/CSPTF/" TargetMode="External"/><Relationship Id="rId10756" Type="http://schemas.openxmlformats.org/officeDocument/2006/relationships/hyperlink" Target="https://www.facebook.com/SimpsonTrack/" TargetMode="External"/><Relationship Id="rId10757" Type="http://schemas.openxmlformats.org/officeDocument/2006/relationships/hyperlink" Target="https://twitter.com/simpson_tf" TargetMode="External"/><Relationship Id="rId5233" Type="http://schemas.openxmlformats.org/officeDocument/2006/relationships/hyperlink" Target="https://www.facebook.com/kristopher.kut" TargetMode="External"/><Relationship Id="rId6564" Type="http://schemas.openxmlformats.org/officeDocument/2006/relationships/hyperlink" Target="https://twitter.com/hokiestfxc" TargetMode="External"/><Relationship Id="rId7896" Type="http://schemas.openxmlformats.org/officeDocument/2006/relationships/hyperlink" Target="https://twitter.com/cspbearsxctf" TargetMode="External"/><Relationship Id="rId5234" Type="http://schemas.openxmlformats.org/officeDocument/2006/relationships/hyperlink" Target="https://www.facebook.com/jody.huddleston.1" TargetMode="External"/><Relationship Id="rId6565" Type="http://schemas.openxmlformats.org/officeDocument/2006/relationships/hyperlink" Target="https://www.facebook.com/bob.phillips.5458" TargetMode="External"/><Relationship Id="rId7895" Type="http://schemas.openxmlformats.org/officeDocument/2006/relationships/hyperlink" Target="https://x.com/jaid_perry" TargetMode="External"/><Relationship Id="rId5231" Type="http://schemas.openxmlformats.org/officeDocument/2006/relationships/hyperlink" Target="https://twitter.com/csuxctrackfield" TargetMode="External"/><Relationship Id="rId6562" Type="http://schemas.openxmlformats.org/officeDocument/2006/relationships/hyperlink" Target="https://facebook.com/people/Virginia-Tech-Track-Field/100075805963252/" TargetMode="External"/><Relationship Id="rId7894" Type="http://schemas.openxmlformats.org/officeDocument/2006/relationships/hyperlink" Target="https://www.instagram.com/csptfxc/" TargetMode="External"/><Relationship Id="rId5232" Type="http://schemas.openxmlformats.org/officeDocument/2006/relationships/hyperlink" Target="https://www.instagram.com/csutrackfield/" TargetMode="External"/><Relationship Id="rId6563" Type="http://schemas.openxmlformats.org/officeDocument/2006/relationships/hyperlink" Target="https://www.instagram.com/virginiatechxc/" TargetMode="External"/><Relationship Id="rId7893" Type="http://schemas.openxmlformats.org/officeDocument/2006/relationships/hyperlink" Target="https://www.facebook.com/CSPTF/" TargetMode="External"/><Relationship Id="rId5237" Type="http://schemas.openxmlformats.org/officeDocument/2006/relationships/hyperlink" Target="https://www.facebook.com/ClemsonUniversityTrackXC/" TargetMode="External"/><Relationship Id="rId6568" Type="http://schemas.openxmlformats.org/officeDocument/2006/relationships/hyperlink" Target="https://twitter.com/hokiestfxc" TargetMode="External"/><Relationship Id="rId10750" Type="http://schemas.openxmlformats.org/officeDocument/2006/relationships/hyperlink" Target="https://twitter.com/simpson_tf" TargetMode="External"/><Relationship Id="rId5238" Type="http://schemas.openxmlformats.org/officeDocument/2006/relationships/hyperlink" Target="https://www.instagram.com/mahkymahkjr/" TargetMode="External"/><Relationship Id="rId6569" Type="http://schemas.openxmlformats.org/officeDocument/2006/relationships/hyperlink" Target="https://www.facebook.com/johnneyrv/" TargetMode="External"/><Relationship Id="rId7899" Type="http://schemas.openxmlformats.org/officeDocument/2006/relationships/hyperlink" Target="https://twitter.com/cspbearsxctf" TargetMode="External"/><Relationship Id="rId10751" Type="http://schemas.openxmlformats.org/officeDocument/2006/relationships/hyperlink" Target="https://www.facebook.com/SimpsonTrack/" TargetMode="External"/><Relationship Id="rId5235" Type="http://schemas.openxmlformats.org/officeDocument/2006/relationships/hyperlink" Target="https://twitter.com/clemsontrackxc" TargetMode="External"/><Relationship Id="rId6566" Type="http://schemas.openxmlformats.org/officeDocument/2006/relationships/hyperlink" Target="https://www.instagram.com/virginiatechxc/" TargetMode="External"/><Relationship Id="rId7898" Type="http://schemas.openxmlformats.org/officeDocument/2006/relationships/hyperlink" Target="https://www.instagram.com/csptfxc/" TargetMode="External"/><Relationship Id="rId5236" Type="http://schemas.openxmlformats.org/officeDocument/2006/relationships/hyperlink" Target="https://facebook.com/people/_/100005722994954" TargetMode="External"/><Relationship Id="rId6567" Type="http://schemas.openxmlformats.org/officeDocument/2006/relationships/hyperlink" Target="https://twitter.com/jumpercoachjohn" TargetMode="External"/><Relationship Id="rId7897" Type="http://schemas.openxmlformats.org/officeDocument/2006/relationships/hyperlink" Target="https://www.facebook.com/CSPTF/" TargetMode="External"/><Relationship Id="rId5228" Type="http://schemas.openxmlformats.org/officeDocument/2006/relationships/hyperlink" Target="https://twitter.com/csuxctrackfield" TargetMode="External"/><Relationship Id="rId6559" Type="http://schemas.openxmlformats.org/officeDocument/2006/relationships/hyperlink" Target="https://twitter.com/coacht_phillips" TargetMode="External"/><Relationship Id="rId5229" Type="http://schemas.openxmlformats.org/officeDocument/2006/relationships/hyperlink" Target="https://www.instagram.com/coachkarlthiessen/" TargetMode="External"/><Relationship Id="rId10765" Type="http://schemas.openxmlformats.org/officeDocument/2006/relationships/hyperlink" Target="https://twitter.com/udtfxc" TargetMode="External"/><Relationship Id="rId10766" Type="http://schemas.openxmlformats.org/officeDocument/2006/relationships/hyperlink" Target="https://www.facebook.com/UDTFXC/" TargetMode="External"/><Relationship Id="rId10763" Type="http://schemas.openxmlformats.org/officeDocument/2006/relationships/hyperlink" Target="https://udspartans.com/sports/mens-track-and-field" TargetMode="External"/><Relationship Id="rId10764" Type="http://schemas.openxmlformats.org/officeDocument/2006/relationships/hyperlink" Target="https://twitter.com/coach_malm" TargetMode="External"/><Relationship Id="rId7881" Type="http://schemas.openxmlformats.org/officeDocument/2006/relationships/hyperlink" Target="https://www.facebook.com/pages/category/Company/Bemidji-State-Beavers-Track-FieldCross-Country-139258689452783/" TargetMode="External"/><Relationship Id="rId10769" Type="http://schemas.openxmlformats.org/officeDocument/2006/relationships/hyperlink" Target="https://twitter.com/mattydavis_15" TargetMode="External"/><Relationship Id="rId6550" Type="http://schemas.openxmlformats.org/officeDocument/2006/relationships/hyperlink" Target="https://www.facebook.com/p/Virginia-Tech-Track-Field-100075805963252/" TargetMode="External"/><Relationship Id="rId7880" Type="http://schemas.openxmlformats.org/officeDocument/2006/relationships/hyperlink" Target="https://twitter.com/bsubeaverstfxc" TargetMode="External"/><Relationship Id="rId10767" Type="http://schemas.openxmlformats.org/officeDocument/2006/relationships/hyperlink" Target="https://www.instagram.com/dubuquethrows/" TargetMode="External"/><Relationship Id="rId10768" Type="http://schemas.openxmlformats.org/officeDocument/2006/relationships/hyperlink" Target="https://www.instagram.com/udtfxc/" TargetMode="External"/><Relationship Id="rId396" Type="http://schemas.openxmlformats.org/officeDocument/2006/relationships/hyperlink" Target="https://twitter.com/derekjacobus" TargetMode="External"/><Relationship Id="rId5222" Type="http://schemas.openxmlformats.org/officeDocument/2006/relationships/hyperlink" Target="https://twitter.com/coachs_thompson" TargetMode="External"/><Relationship Id="rId6553" Type="http://schemas.openxmlformats.org/officeDocument/2006/relationships/hyperlink" Target="https://facebook.com/people/Virginia-Tech-Track-Field/100075805963252/" TargetMode="External"/><Relationship Id="rId7885" Type="http://schemas.openxmlformats.org/officeDocument/2006/relationships/hyperlink" Target="https://www.facebook.com/CSPTF/" TargetMode="External"/><Relationship Id="rId395" Type="http://schemas.openxmlformats.org/officeDocument/2006/relationships/hyperlink" Target="https://twitter.com/uapb_xc_track" TargetMode="External"/><Relationship Id="rId5223" Type="http://schemas.openxmlformats.org/officeDocument/2006/relationships/hyperlink" Target="https://twitter.com/csuxctrackfield" TargetMode="External"/><Relationship Id="rId6554" Type="http://schemas.openxmlformats.org/officeDocument/2006/relationships/hyperlink" Target="https://www.instagram.com/cleopatraborel/" TargetMode="External"/><Relationship Id="rId7884" Type="http://schemas.openxmlformats.org/officeDocument/2006/relationships/hyperlink" Target="https://twitter.com/cspbearsxctf" TargetMode="External"/><Relationship Id="rId394" Type="http://schemas.openxmlformats.org/officeDocument/2006/relationships/hyperlink" Target="https://twitter.com/uapb_xc_track" TargetMode="External"/><Relationship Id="rId5220" Type="http://schemas.openxmlformats.org/officeDocument/2006/relationships/hyperlink" Target="https://www.instagram.com/ben_carroll_/" TargetMode="External"/><Relationship Id="rId6551" Type="http://schemas.openxmlformats.org/officeDocument/2006/relationships/hyperlink" Target="https://www.instagram.com/virginiatechxc/" TargetMode="External"/><Relationship Id="rId7883" Type="http://schemas.openxmlformats.org/officeDocument/2006/relationships/hyperlink" Target="https://twitter.com/coach_samj" TargetMode="External"/><Relationship Id="rId393" Type="http://schemas.openxmlformats.org/officeDocument/2006/relationships/hyperlink" Target="https://www.instagram.com/wans_world3/" TargetMode="External"/><Relationship Id="rId5221" Type="http://schemas.openxmlformats.org/officeDocument/2006/relationships/hyperlink" Target="https://www.instagram.com/rhodymtrack/" TargetMode="External"/><Relationship Id="rId6552" Type="http://schemas.openxmlformats.org/officeDocument/2006/relationships/hyperlink" Target="https://twitter.com/hokiestfxc" TargetMode="External"/><Relationship Id="rId7882" Type="http://schemas.openxmlformats.org/officeDocument/2006/relationships/hyperlink" Target="https://www.instagram.com/bsubeaverstf/" TargetMode="External"/><Relationship Id="rId5226" Type="http://schemas.openxmlformats.org/officeDocument/2006/relationships/hyperlink" Target="https://www.instagram.com/csutrackfield/" TargetMode="External"/><Relationship Id="rId6557" Type="http://schemas.openxmlformats.org/officeDocument/2006/relationships/hyperlink" Target="https://facebook.com/people/Virginia-Tech-Track-Field/100075805963252/" TargetMode="External"/><Relationship Id="rId7889" Type="http://schemas.openxmlformats.org/officeDocument/2006/relationships/hyperlink" Target="https://twitter.com/cspbearsxctf" TargetMode="External"/><Relationship Id="rId10761" Type="http://schemas.openxmlformats.org/officeDocument/2006/relationships/hyperlink" Target="https://twitter.com/simpson_tf" TargetMode="External"/><Relationship Id="rId399" Type="http://schemas.openxmlformats.org/officeDocument/2006/relationships/hyperlink" Target="https://www.facebook.com/ucaxctf/" TargetMode="External"/><Relationship Id="rId5227" Type="http://schemas.openxmlformats.org/officeDocument/2006/relationships/hyperlink" Target="https://x.com/karlthiessen" TargetMode="External"/><Relationship Id="rId6558" Type="http://schemas.openxmlformats.org/officeDocument/2006/relationships/hyperlink" Target="https://www.instagram.com/virginiatechxc/" TargetMode="External"/><Relationship Id="rId7888" Type="http://schemas.openxmlformats.org/officeDocument/2006/relationships/hyperlink" Target="https://www.instagram.com/csptfxc/" TargetMode="External"/><Relationship Id="rId10762" Type="http://schemas.openxmlformats.org/officeDocument/2006/relationships/hyperlink" Target="https://www.facebook.com/SimpsonTrack/" TargetMode="External"/><Relationship Id="rId398" Type="http://schemas.openxmlformats.org/officeDocument/2006/relationships/hyperlink" Target="https://www.facebook.com/people/Derek-Jacobus/100008542873110/" TargetMode="External"/><Relationship Id="rId5224" Type="http://schemas.openxmlformats.org/officeDocument/2006/relationships/hyperlink" Target="https://www.instagram.com/csutrackfield/" TargetMode="External"/><Relationship Id="rId6555" Type="http://schemas.openxmlformats.org/officeDocument/2006/relationships/hyperlink" Target="https://www.instagram.com/virginiatechxc/" TargetMode="External"/><Relationship Id="rId7887" Type="http://schemas.openxmlformats.org/officeDocument/2006/relationships/hyperlink" Target="https://www.facebook.com/CSPTF/" TargetMode="External"/><Relationship Id="rId397" Type="http://schemas.openxmlformats.org/officeDocument/2006/relationships/hyperlink" Target="https://twitter.com/ucaxctf" TargetMode="External"/><Relationship Id="rId5225" Type="http://schemas.openxmlformats.org/officeDocument/2006/relationships/hyperlink" Target="https://twitter.com/csuxctrackfield" TargetMode="External"/><Relationship Id="rId6556" Type="http://schemas.openxmlformats.org/officeDocument/2006/relationships/hyperlink" Target="https://twitter.com/hokiestfxc" TargetMode="External"/><Relationship Id="rId7886" Type="http://schemas.openxmlformats.org/officeDocument/2006/relationships/hyperlink" Target="https://twitter.com/cspbearsxctf" TargetMode="External"/><Relationship Id="rId10760" Type="http://schemas.openxmlformats.org/officeDocument/2006/relationships/hyperlink" Target="https://www.simpsonathletics.com/sports/mtrack/index" TargetMode="External"/><Relationship Id="rId5291" Type="http://schemas.openxmlformats.org/officeDocument/2006/relationships/hyperlink" Target="https://twitter.com/cofc_tfxc" TargetMode="External"/><Relationship Id="rId5292" Type="http://schemas.openxmlformats.org/officeDocument/2006/relationships/hyperlink" Target="https://www.facebook.com/michael.tornifolio/" TargetMode="External"/><Relationship Id="rId5290" Type="http://schemas.openxmlformats.org/officeDocument/2006/relationships/hyperlink" Target="https://twitter.com/cofc_coach_t" TargetMode="External"/><Relationship Id="rId5295" Type="http://schemas.openxmlformats.org/officeDocument/2006/relationships/hyperlink" Target="https://twitter.com/cofc_tfxc" TargetMode="External"/><Relationship Id="rId5296" Type="http://schemas.openxmlformats.org/officeDocument/2006/relationships/hyperlink" Target="https://www.facebook.com/cofcxctf/" TargetMode="External"/><Relationship Id="rId5293" Type="http://schemas.openxmlformats.org/officeDocument/2006/relationships/hyperlink" Target="https://www.facebook.com/cofcxctf/" TargetMode="External"/><Relationship Id="rId5294" Type="http://schemas.openxmlformats.org/officeDocument/2006/relationships/hyperlink" Target="https://www.instagram.com/cofc_tfxc/" TargetMode="External"/><Relationship Id="rId5299" Type="http://schemas.openxmlformats.org/officeDocument/2006/relationships/hyperlink" Target="https://www.facebook.com/cofcxctf/" TargetMode="External"/><Relationship Id="rId5297" Type="http://schemas.openxmlformats.org/officeDocument/2006/relationships/hyperlink" Target="https://www.instagram.com/cofc_tfxc/" TargetMode="External"/><Relationship Id="rId5298" Type="http://schemas.openxmlformats.org/officeDocument/2006/relationships/hyperlink" Target="https://twitter.com/cofc_tfxc" TargetMode="External"/><Relationship Id="rId10707" Type="http://schemas.openxmlformats.org/officeDocument/2006/relationships/hyperlink" Target="https://duhawks.com/sports/mens-track-and-field" TargetMode="External"/><Relationship Id="rId10708" Type="http://schemas.openxmlformats.org/officeDocument/2006/relationships/hyperlink" Target="https://twitter.com/lorastrack" TargetMode="External"/><Relationship Id="rId10705" Type="http://schemas.openxmlformats.org/officeDocument/2006/relationships/hyperlink" Target="https://www.facebook.com/LorasCollegeTrackandField/" TargetMode="External"/><Relationship Id="rId10706" Type="http://schemas.openxmlformats.org/officeDocument/2006/relationships/hyperlink" Target="https://www.instagram.com/loras_college_xc_tf/" TargetMode="External"/><Relationship Id="rId10709" Type="http://schemas.openxmlformats.org/officeDocument/2006/relationships/hyperlink" Target="https://www.facebook.com/LorasCollegeTrackandField/" TargetMode="External"/><Relationship Id="rId5280" Type="http://schemas.openxmlformats.org/officeDocument/2006/relationships/hyperlink" Target="https://www.facebook.com/alan.connie.7" TargetMode="External"/><Relationship Id="rId5281" Type="http://schemas.openxmlformats.org/officeDocument/2006/relationships/hyperlink" Target="https://www.facebook.com/ccuxctf/" TargetMode="External"/><Relationship Id="rId10700" Type="http://schemas.openxmlformats.org/officeDocument/2006/relationships/hyperlink" Target="https://www.facebook.com/GCTFrecruiting/" TargetMode="External"/><Relationship Id="rId5284" Type="http://schemas.openxmlformats.org/officeDocument/2006/relationships/hyperlink" Target="https://www.facebook.com/ccuxctf/" TargetMode="External"/><Relationship Id="rId10703" Type="http://schemas.openxmlformats.org/officeDocument/2006/relationships/hyperlink" Target="https://twitter.com/lorastrack" TargetMode="External"/><Relationship Id="rId5285" Type="http://schemas.openxmlformats.org/officeDocument/2006/relationships/hyperlink" Target="https://www.instagram.com/ccutrackfieldxc/" TargetMode="External"/><Relationship Id="rId10704" Type="http://schemas.openxmlformats.org/officeDocument/2006/relationships/hyperlink" Target="https://www.facebook.com/bob.schultz.142" TargetMode="External"/><Relationship Id="rId5282" Type="http://schemas.openxmlformats.org/officeDocument/2006/relationships/hyperlink" Target="https://www.instagram.com/ccutrackfieldxc/" TargetMode="External"/><Relationship Id="rId10701" Type="http://schemas.openxmlformats.org/officeDocument/2006/relationships/hyperlink" Target="https://www.instagram.com/grinnelltrackandfield/" TargetMode="External"/><Relationship Id="rId5283" Type="http://schemas.openxmlformats.org/officeDocument/2006/relationships/hyperlink" Target="https://twitter.com/coastaltfxc" TargetMode="External"/><Relationship Id="rId10702" Type="http://schemas.openxmlformats.org/officeDocument/2006/relationships/hyperlink" Target="https://duhawks.com/sports/mens-track-and-field" TargetMode="External"/><Relationship Id="rId5288" Type="http://schemas.openxmlformats.org/officeDocument/2006/relationships/hyperlink" Target="https://www.facebook.com/ccuxctf/" TargetMode="External"/><Relationship Id="rId5289" Type="http://schemas.openxmlformats.org/officeDocument/2006/relationships/hyperlink" Target="https://www.instagram.com/ccutrackfieldxc/" TargetMode="External"/><Relationship Id="rId5286" Type="http://schemas.openxmlformats.org/officeDocument/2006/relationships/hyperlink" Target="https://twitter.com/mikebuchina" TargetMode="External"/><Relationship Id="rId5287" Type="http://schemas.openxmlformats.org/officeDocument/2006/relationships/hyperlink" Target="https://twitter.com/coastaltfxc" TargetMode="External"/><Relationship Id="rId40" Type="http://schemas.openxmlformats.org/officeDocument/2006/relationships/hyperlink" Target="https://www.instagram.com/auburntfxc/" TargetMode="External"/><Relationship Id="rId42" Type="http://schemas.openxmlformats.org/officeDocument/2006/relationships/hyperlink" Target="https://twitter.com/auburntfxc" TargetMode="External"/><Relationship Id="rId41" Type="http://schemas.openxmlformats.org/officeDocument/2006/relationships/hyperlink" Target="https://twitter.com/coachnicknewman" TargetMode="External"/><Relationship Id="rId44" Type="http://schemas.openxmlformats.org/officeDocument/2006/relationships/hyperlink" Target="https://www.instagram.com/auburntfxc/" TargetMode="External"/><Relationship Id="rId43" Type="http://schemas.openxmlformats.org/officeDocument/2006/relationships/hyperlink" Target="https://www.facebook.com/AuburnTFXC/" TargetMode="External"/><Relationship Id="rId46" Type="http://schemas.openxmlformats.org/officeDocument/2006/relationships/hyperlink" Target="https://twitter.com/auburntfxc" TargetMode="External"/><Relationship Id="rId45" Type="http://schemas.openxmlformats.org/officeDocument/2006/relationships/hyperlink" Target="https://twitter.com/aaronkindt47" TargetMode="External"/><Relationship Id="rId48" Type="http://schemas.openxmlformats.org/officeDocument/2006/relationships/hyperlink" Target="https://www.instagram.com/aaronkindt/" TargetMode="External"/><Relationship Id="rId47" Type="http://schemas.openxmlformats.org/officeDocument/2006/relationships/hyperlink" Target="https://www.facebook.com/auburntfxc/" TargetMode="External"/><Relationship Id="rId49" Type="http://schemas.openxmlformats.org/officeDocument/2006/relationships/hyperlink" Target="https://www.instagram.com/auburntfxc/" TargetMode="External"/><Relationship Id="rId31" Type="http://schemas.openxmlformats.org/officeDocument/2006/relationships/hyperlink" Target="https://twitter.com/auburntfxc" TargetMode="External"/><Relationship Id="rId30" Type="http://schemas.openxmlformats.org/officeDocument/2006/relationships/hyperlink" Target="https://www.instagram.com/auburntfxc/" TargetMode="External"/><Relationship Id="rId33" Type="http://schemas.openxmlformats.org/officeDocument/2006/relationships/hyperlink" Target="https://www.instagram.com/auburntfxc/" TargetMode="External"/><Relationship Id="rId32" Type="http://schemas.openxmlformats.org/officeDocument/2006/relationships/hyperlink" Target="https://www.facebook.com/AuburnTFXC/" TargetMode="External"/><Relationship Id="rId35" Type="http://schemas.openxmlformats.org/officeDocument/2006/relationships/hyperlink" Target="https://www.facebook.com/AuburnTFXC/" TargetMode="External"/><Relationship Id="rId34" Type="http://schemas.openxmlformats.org/officeDocument/2006/relationships/hyperlink" Target="https://twitter.com/auburntfxc" TargetMode="External"/><Relationship Id="rId37" Type="http://schemas.openxmlformats.org/officeDocument/2006/relationships/hyperlink" Target="https://twitter.com/ebelpatrick" TargetMode="External"/><Relationship Id="rId36" Type="http://schemas.openxmlformats.org/officeDocument/2006/relationships/hyperlink" Target="https://www.instagram.com/auburntfxc/" TargetMode="External"/><Relationship Id="rId39" Type="http://schemas.openxmlformats.org/officeDocument/2006/relationships/hyperlink" Target="https://www.facebook.com/AuburnTFXC/" TargetMode="External"/><Relationship Id="rId38" Type="http://schemas.openxmlformats.org/officeDocument/2006/relationships/hyperlink" Target="https://twitter.com/auburntfxc" TargetMode="External"/><Relationship Id="rId20" Type="http://schemas.openxmlformats.org/officeDocument/2006/relationships/hyperlink" Target="https://www.facebook.com/BamaStateTFXC/" TargetMode="External"/><Relationship Id="rId22" Type="http://schemas.openxmlformats.org/officeDocument/2006/relationships/hyperlink" Target="https://www.instagram.com/alabamatrack/" TargetMode="External"/><Relationship Id="rId21" Type="http://schemas.openxmlformats.org/officeDocument/2006/relationships/hyperlink" Target="https://www.instagram.com/coach_justinanderson/" TargetMode="External"/><Relationship Id="rId24" Type="http://schemas.openxmlformats.org/officeDocument/2006/relationships/hyperlink" Target="https://twitter.com/auburntfxc" TargetMode="External"/><Relationship Id="rId23" Type="http://schemas.openxmlformats.org/officeDocument/2006/relationships/hyperlink" Target="https://twitter.com/AfriKenTiger" TargetMode="External"/><Relationship Id="rId26" Type="http://schemas.openxmlformats.org/officeDocument/2006/relationships/hyperlink" Target="https://www.instagram.com/auburntfxc/" TargetMode="External"/><Relationship Id="rId25" Type="http://schemas.openxmlformats.org/officeDocument/2006/relationships/hyperlink" Target="https://www.facebook.com/AuburnTFXC/" TargetMode="External"/><Relationship Id="rId28" Type="http://schemas.openxmlformats.org/officeDocument/2006/relationships/hyperlink" Target="https://twitter.com/auburntfxc" TargetMode="External"/><Relationship Id="rId27" Type="http://schemas.openxmlformats.org/officeDocument/2006/relationships/hyperlink" Target="https://twitter.com/kadishafrancois" TargetMode="External"/><Relationship Id="rId29" Type="http://schemas.openxmlformats.org/officeDocument/2006/relationships/hyperlink" Target="https://www.facebook.com/AuburnTFXC/" TargetMode="External"/><Relationship Id="rId11" Type="http://schemas.openxmlformats.org/officeDocument/2006/relationships/hyperlink" Target="https://www.instagram.com/alabamatrack/" TargetMode="External"/><Relationship Id="rId10" Type="http://schemas.openxmlformats.org/officeDocument/2006/relationships/hyperlink" Target="https://www.facebook.com/BamaStateTFXC/" TargetMode="External"/><Relationship Id="rId13" Type="http://schemas.openxmlformats.org/officeDocument/2006/relationships/hyperlink" Target="https://www.facebook.com/BamaStateTFXC/" TargetMode="External"/><Relationship Id="rId12" Type="http://schemas.openxmlformats.org/officeDocument/2006/relationships/hyperlink" Target="https://twitter.com/bamastatetfxc" TargetMode="External"/><Relationship Id="rId15" Type="http://schemas.openxmlformats.org/officeDocument/2006/relationships/hyperlink" Target="https://twitter.com/Jonalex0991" TargetMode="External"/><Relationship Id="rId14" Type="http://schemas.openxmlformats.org/officeDocument/2006/relationships/hyperlink" Target="https://www.instagram.com/alabamatrack/" TargetMode="External"/><Relationship Id="rId17" Type="http://schemas.openxmlformats.org/officeDocument/2006/relationships/hyperlink" Target="https://www.facebook.com/BamaStateTFXC/" TargetMode="External"/><Relationship Id="rId16" Type="http://schemas.openxmlformats.org/officeDocument/2006/relationships/hyperlink" Target="https://twitter.com/bamastatetfxc" TargetMode="External"/><Relationship Id="rId19" Type="http://schemas.openxmlformats.org/officeDocument/2006/relationships/hyperlink" Target="https://twitter.com/bamastatetfxc" TargetMode="External"/><Relationship Id="rId18" Type="http://schemas.openxmlformats.org/officeDocument/2006/relationships/hyperlink" Target="https://www.instagram.com/alabamatrack/" TargetMode="External"/><Relationship Id="rId84" Type="http://schemas.openxmlformats.org/officeDocument/2006/relationships/hyperlink" Target="https://www.instagram.com/samfordxctf/" TargetMode="External"/><Relationship Id="rId83" Type="http://schemas.openxmlformats.org/officeDocument/2006/relationships/hyperlink" Target="https://twitter.com/samfordxc_tf" TargetMode="External"/><Relationship Id="rId86" Type="http://schemas.openxmlformats.org/officeDocument/2006/relationships/hyperlink" Target="https://twitter.com/samfordxc_tf" TargetMode="External"/><Relationship Id="rId85" Type="http://schemas.openxmlformats.org/officeDocument/2006/relationships/hyperlink" Target="https://twitter.com/TomEsslinger1" TargetMode="External"/><Relationship Id="rId88" Type="http://schemas.openxmlformats.org/officeDocument/2006/relationships/hyperlink" Target="https://www.instagram.com/samfordxctf/" TargetMode="External"/><Relationship Id="rId87" Type="http://schemas.openxmlformats.org/officeDocument/2006/relationships/hyperlink" Target="https://www.instagram.com/tom_esslinger/" TargetMode="External"/><Relationship Id="rId89" Type="http://schemas.openxmlformats.org/officeDocument/2006/relationships/hyperlink" Target="https://x.com/titusm145" TargetMode="External"/><Relationship Id="rId80" Type="http://schemas.openxmlformats.org/officeDocument/2006/relationships/hyperlink" Target="https://twitter.com/samfordxc_tf" TargetMode="External"/><Relationship Id="rId82" Type="http://schemas.openxmlformats.org/officeDocument/2006/relationships/hyperlink" Target="https://www.instagram.com/samfordxctf/" TargetMode="External"/><Relationship Id="rId81" Type="http://schemas.openxmlformats.org/officeDocument/2006/relationships/hyperlink" Target="https://www.instagram.com/coachpenberthy/" TargetMode="External"/><Relationship Id="rId73" Type="http://schemas.openxmlformats.org/officeDocument/2006/relationships/hyperlink" Target="https://x.com/emilyde011" TargetMode="External"/><Relationship Id="rId72" Type="http://schemas.openxmlformats.org/officeDocument/2006/relationships/hyperlink" Target="https://www.instagram.com/samfordxctf/" TargetMode="External"/><Relationship Id="rId75" Type="http://schemas.openxmlformats.org/officeDocument/2006/relationships/hyperlink" Target="https://www.facebook.com/emily.edwards.311/" TargetMode="External"/><Relationship Id="rId74" Type="http://schemas.openxmlformats.org/officeDocument/2006/relationships/hyperlink" Target="https://twitter.com/samfordxc_tf" TargetMode="External"/><Relationship Id="rId77" Type="http://schemas.openxmlformats.org/officeDocument/2006/relationships/hyperlink" Target="https://www.instagram.com/empenberthy17/" TargetMode="External"/><Relationship Id="rId76" Type="http://schemas.openxmlformats.org/officeDocument/2006/relationships/hyperlink" Target="https://www.facebook.com/SamfordSports/" TargetMode="External"/><Relationship Id="rId79" Type="http://schemas.openxmlformats.org/officeDocument/2006/relationships/hyperlink" Target="https://x.com/wespenberthy" TargetMode="External"/><Relationship Id="rId78" Type="http://schemas.openxmlformats.org/officeDocument/2006/relationships/hyperlink" Target="https://www.instagram.com/samfordxctf/" TargetMode="External"/><Relationship Id="rId71" Type="http://schemas.openxmlformats.org/officeDocument/2006/relationships/hyperlink" Target="https://www.facebook.com/SamfordSports/" TargetMode="External"/><Relationship Id="rId70" Type="http://schemas.openxmlformats.org/officeDocument/2006/relationships/hyperlink" Target="https://twitter.com/samfordxc_tf" TargetMode="External"/><Relationship Id="rId62" Type="http://schemas.openxmlformats.org/officeDocument/2006/relationships/hyperlink" Target="https://www.facebook.com/p/Hannah-Daffin-100075717528751/" TargetMode="External"/><Relationship Id="rId61" Type="http://schemas.openxmlformats.org/officeDocument/2006/relationships/hyperlink" Target="https://twitter.com/samfordxc_tf" TargetMode="External"/><Relationship Id="rId64" Type="http://schemas.openxmlformats.org/officeDocument/2006/relationships/hyperlink" Target="https://www.instagram.com/samfordxctf/" TargetMode="External"/><Relationship Id="rId63" Type="http://schemas.openxmlformats.org/officeDocument/2006/relationships/hyperlink" Target="https://www.instagram.com/hannahdaffin/" TargetMode="External"/><Relationship Id="rId66" Type="http://schemas.openxmlformats.org/officeDocument/2006/relationships/hyperlink" Target="https://twitter.com/samfordxc_tf" TargetMode="External"/><Relationship Id="rId65" Type="http://schemas.openxmlformats.org/officeDocument/2006/relationships/hyperlink" Target="https://x.com/_tmpolevaulter_" TargetMode="External"/><Relationship Id="rId68" Type="http://schemas.openxmlformats.org/officeDocument/2006/relationships/hyperlink" Target="https://www.instagram.com/samfordxctf/" TargetMode="External"/><Relationship Id="rId67" Type="http://schemas.openxmlformats.org/officeDocument/2006/relationships/hyperlink" Target="https://www.instagram.com/brittbishoppv/" TargetMode="External"/><Relationship Id="rId60" Type="http://schemas.openxmlformats.org/officeDocument/2006/relationships/hyperlink" Target="https://x.com/hannahdaffin" TargetMode="External"/><Relationship Id="rId69" Type="http://schemas.openxmlformats.org/officeDocument/2006/relationships/hyperlink" Target="https://twitter.com/BobColl97962812" TargetMode="External"/><Relationship Id="rId51" Type="http://schemas.openxmlformats.org/officeDocument/2006/relationships/hyperlink" Target="https://twitter.com/ucr_trackfield" TargetMode="External"/><Relationship Id="rId50" Type="http://schemas.openxmlformats.org/officeDocument/2006/relationships/hyperlink" Target="https://twitter.com/coachfatimat" TargetMode="External"/><Relationship Id="rId53" Type="http://schemas.openxmlformats.org/officeDocument/2006/relationships/hyperlink" Target="https://www.instagram.com/ucriversidetrackxc/" TargetMode="External"/><Relationship Id="rId52" Type="http://schemas.openxmlformats.org/officeDocument/2006/relationships/hyperlink" Target="https://www.facebook.com/ucriversidetrackxc/" TargetMode="External"/><Relationship Id="rId55" Type="http://schemas.openxmlformats.org/officeDocument/2006/relationships/hyperlink" Target="https://www.facebook.com/JSUSotballFanpage16/" TargetMode="External"/><Relationship Id="rId54" Type="http://schemas.openxmlformats.org/officeDocument/2006/relationships/hyperlink" Target="https://twitter.com/jsugamecockxctf" TargetMode="External"/><Relationship Id="rId57" Type="http://schemas.openxmlformats.org/officeDocument/2006/relationships/hyperlink" Target="https://twitter.com/samfordtrakteam" TargetMode="External"/><Relationship Id="rId56" Type="http://schemas.openxmlformats.org/officeDocument/2006/relationships/hyperlink" Target="https://www.instagram.com/jax_xctf/" TargetMode="External"/><Relationship Id="rId59" Type="http://schemas.openxmlformats.org/officeDocument/2006/relationships/hyperlink" Target="https://www.instagram.com/samfordxctf/" TargetMode="External"/><Relationship Id="rId58" Type="http://schemas.openxmlformats.org/officeDocument/2006/relationships/hyperlink" Target="https://twitter.com/samfordxc_tf" TargetMode="External"/><Relationship Id="rId6627" Type="http://schemas.openxmlformats.org/officeDocument/2006/relationships/hyperlink" Target="https://twitter.com/coachjlesavage" TargetMode="External"/><Relationship Id="rId7959" Type="http://schemas.openxmlformats.org/officeDocument/2006/relationships/hyperlink" Target="https://twitter.com/msum__xctf" TargetMode="External"/><Relationship Id="rId6628" Type="http://schemas.openxmlformats.org/officeDocument/2006/relationships/hyperlink" Target="https://twitter.com/seattleutrack" TargetMode="External"/><Relationship Id="rId7958" Type="http://schemas.openxmlformats.org/officeDocument/2006/relationships/hyperlink" Target="https://twitter.com/rmilnerxctf" TargetMode="External"/><Relationship Id="rId6625" Type="http://schemas.openxmlformats.org/officeDocument/2006/relationships/hyperlink" Target="https://www.instagram.com/thefaheymethod/" TargetMode="External"/><Relationship Id="rId7957" Type="http://schemas.openxmlformats.org/officeDocument/2006/relationships/hyperlink" Target="https://www.instagram.com/msum_xctf/" TargetMode="External"/><Relationship Id="rId6626" Type="http://schemas.openxmlformats.org/officeDocument/2006/relationships/hyperlink" Target="https://www.instagram.com/zagrunning/" TargetMode="External"/><Relationship Id="rId7956" Type="http://schemas.openxmlformats.org/officeDocument/2006/relationships/hyperlink" Target="https://www.facebook.com/MSUMTrack/" TargetMode="External"/><Relationship Id="rId6629" Type="http://schemas.openxmlformats.org/officeDocument/2006/relationships/hyperlink" Target="https://www.facebook.com/seattleutrack/" TargetMode="External"/><Relationship Id="rId349" Type="http://schemas.openxmlformats.org/officeDocument/2006/relationships/hyperlink" Target="https://twitter.com/astatetrack" TargetMode="External"/><Relationship Id="rId348" Type="http://schemas.openxmlformats.org/officeDocument/2006/relationships/hyperlink" Target="https://twitter.com/mattvining1" TargetMode="External"/><Relationship Id="rId347" Type="http://schemas.openxmlformats.org/officeDocument/2006/relationships/hyperlink" Target="https://www.instagram.com/astatethrows/" TargetMode="External"/><Relationship Id="rId346" Type="http://schemas.openxmlformats.org/officeDocument/2006/relationships/hyperlink" Target="https://www.facebook.com/AstateTrackAndField/" TargetMode="External"/><Relationship Id="rId341" Type="http://schemas.openxmlformats.org/officeDocument/2006/relationships/hyperlink" Target="https://www.facebook.com/AstateTrackAndField/" TargetMode="External"/><Relationship Id="rId7951" Type="http://schemas.openxmlformats.org/officeDocument/2006/relationships/hyperlink" Target="https://www.instagram.com/mavtrack/" TargetMode="External"/><Relationship Id="rId340" Type="http://schemas.openxmlformats.org/officeDocument/2006/relationships/hyperlink" Target="https://www.facebook.com/jesse.duvall.35" TargetMode="External"/><Relationship Id="rId6620" Type="http://schemas.openxmlformats.org/officeDocument/2006/relationships/hyperlink" Target="https://www.facebook.com/patrick.tyson2" TargetMode="External"/><Relationship Id="rId7950" Type="http://schemas.openxmlformats.org/officeDocument/2006/relationships/hyperlink" Target="https://twitter.com/minnsttrack" TargetMode="External"/><Relationship Id="rId345" Type="http://schemas.openxmlformats.org/officeDocument/2006/relationships/hyperlink" Target="https://www.facebook.com/matt.kraft.395" TargetMode="External"/><Relationship Id="rId6623" Type="http://schemas.openxmlformats.org/officeDocument/2006/relationships/hyperlink" Target="https://twitter.com/zagrunning" TargetMode="External"/><Relationship Id="rId7955" Type="http://schemas.openxmlformats.org/officeDocument/2006/relationships/hyperlink" Target="https://twitter.com/MSUM_XCTF" TargetMode="External"/><Relationship Id="rId344" Type="http://schemas.openxmlformats.org/officeDocument/2006/relationships/hyperlink" Target="https://twitter.com/astatetrack" TargetMode="External"/><Relationship Id="rId6624" Type="http://schemas.openxmlformats.org/officeDocument/2006/relationships/hyperlink" Target="https://www.facebook.com/zagrunning/" TargetMode="External"/><Relationship Id="rId7954" Type="http://schemas.openxmlformats.org/officeDocument/2006/relationships/hyperlink" Target="https://www.instagram.com/mavtrack/" TargetMode="External"/><Relationship Id="rId343" Type="http://schemas.openxmlformats.org/officeDocument/2006/relationships/hyperlink" Target="https://www.facebook.com/AstateTrackAndField/" TargetMode="External"/><Relationship Id="rId6621" Type="http://schemas.openxmlformats.org/officeDocument/2006/relationships/hyperlink" Target="https://www.facebook.com/ZagRunning/" TargetMode="External"/><Relationship Id="rId7953" Type="http://schemas.openxmlformats.org/officeDocument/2006/relationships/hyperlink" Target="https://www.facebook.com/mariah.smoovekid/" TargetMode="External"/><Relationship Id="rId342" Type="http://schemas.openxmlformats.org/officeDocument/2006/relationships/hyperlink" Target="https://twitter.com/astatetrack" TargetMode="External"/><Relationship Id="rId6622" Type="http://schemas.openxmlformats.org/officeDocument/2006/relationships/hyperlink" Target="https://www.instagram.com/zagrunning/" TargetMode="External"/><Relationship Id="rId7952" Type="http://schemas.openxmlformats.org/officeDocument/2006/relationships/hyperlink" Target="https://twitter.com/mariah1322" TargetMode="External"/><Relationship Id="rId6616" Type="http://schemas.openxmlformats.org/officeDocument/2006/relationships/hyperlink" Target="https://www.facebook.com/ZagRunning/" TargetMode="External"/><Relationship Id="rId7948" Type="http://schemas.openxmlformats.org/officeDocument/2006/relationships/hyperlink" Target="https://twitter.com/mnsumankato" TargetMode="External"/><Relationship Id="rId6617" Type="http://schemas.openxmlformats.org/officeDocument/2006/relationships/hyperlink" Target="https://www.instagram.com/jbstewart08/" TargetMode="External"/><Relationship Id="rId7947" Type="http://schemas.openxmlformats.org/officeDocument/2006/relationships/hyperlink" Target="https://www.instagram.com/mavtrack/" TargetMode="External"/><Relationship Id="rId6614" Type="http://schemas.openxmlformats.org/officeDocument/2006/relationships/hyperlink" Target="https://twitter.com/coachstew_zags" TargetMode="External"/><Relationship Id="rId7946" Type="http://schemas.openxmlformats.org/officeDocument/2006/relationships/hyperlink" Target="https://www.instagram.com/acflash2.0/" TargetMode="External"/><Relationship Id="rId6615" Type="http://schemas.openxmlformats.org/officeDocument/2006/relationships/hyperlink" Target="https://twitter.com/zagrunning" TargetMode="External"/><Relationship Id="rId7945" Type="http://schemas.openxmlformats.org/officeDocument/2006/relationships/hyperlink" Target="https://www.facebook.com/profile.php?id=100010840746670&amp;sk=about" TargetMode="External"/><Relationship Id="rId6618" Type="http://schemas.openxmlformats.org/officeDocument/2006/relationships/hyperlink" Target="https://www.instagram.com/zagrunning/" TargetMode="External"/><Relationship Id="rId6619" Type="http://schemas.openxmlformats.org/officeDocument/2006/relationships/hyperlink" Target="https://twitter.com/zagrunning" TargetMode="External"/><Relationship Id="rId7949" Type="http://schemas.openxmlformats.org/officeDocument/2006/relationships/hyperlink" Target="https://www.instagram.com/mavtrack/" TargetMode="External"/><Relationship Id="rId338" Type="http://schemas.openxmlformats.org/officeDocument/2006/relationships/hyperlink" Target="https://www.facebook.com/AstateTrackAndField/" TargetMode="External"/><Relationship Id="rId337" Type="http://schemas.openxmlformats.org/officeDocument/2006/relationships/hyperlink" Target="https://twitter.com/astatetrack" TargetMode="External"/><Relationship Id="rId336" Type="http://schemas.openxmlformats.org/officeDocument/2006/relationships/hyperlink" Target="https://www.instagram.com/astate_distance/" TargetMode="External"/><Relationship Id="rId335" Type="http://schemas.openxmlformats.org/officeDocument/2006/relationships/hyperlink" Target="https://www.facebook.com/AstateTrackAndField/" TargetMode="External"/><Relationship Id="rId339" Type="http://schemas.openxmlformats.org/officeDocument/2006/relationships/hyperlink" Target="https://twitter.com/astatetrack" TargetMode="External"/><Relationship Id="rId330" Type="http://schemas.openxmlformats.org/officeDocument/2006/relationships/hyperlink" Target="https://www.facebook.com/AstateTrackAndField/" TargetMode="External"/><Relationship Id="rId7940" Type="http://schemas.openxmlformats.org/officeDocument/2006/relationships/hyperlink" Target="https://www.instagram.com/mavtrack/" TargetMode="External"/><Relationship Id="rId334" Type="http://schemas.openxmlformats.org/officeDocument/2006/relationships/hyperlink" Target="https://twitter.com/astatetrack" TargetMode="External"/><Relationship Id="rId6612" Type="http://schemas.openxmlformats.org/officeDocument/2006/relationships/hyperlink" Target="https://www.facebook.com/ewutfxc/" TargetMode="External"/><Relationship Id="rId7944" Type="http://schemas.openxmlformats.org/officeDocument/2006/relationships/hyperlink" Target="https://twitter.com/minnsttrack" TargetMode="External"/><Relationship Id="rId333" Type="http://schemas.openxmlformats.org/officeDocument/2006/relationships/hyperlink" Target="https://www.instagram.com/astatetfxc/" TargetMode="External"/><Relationship Id="rId6613" Type="http://schemas.openxmlformats.org/officeDocument/2006/relationships/hyperlink" Target="https://www.instagram.com/ewu_tfxc/" TargetMode="External"/><Relationship Id="rId7943" Type="http://schemas.openxmlformats.org/officeDocument/2006/relationships/hyperlink" Target="https://twitter.com/acflashh" TargetMode="External"/><Relationship Id="rId332" Type="http://schemas.openxmlformats.org/officeDocument/2006/relationships/hyperlink" Target="https://www.facebook.com/AstateTrackAndField/" TargetMode="External"/><Relationship Id="rId6610" Type="http://schemas.openxmlformats.org/officeDocument/2006/relationships/hyperlink" Target="https://www.instagram.com/ewu_tfxc/" TargetMode="External"/><Relationship Id="rId7942" Type="http://schemas.openxmlformats.org/officeDocument/2006/relationships/hyperlink" Target="https://www.instagram.com/mavtrack/" TargetMode="External"/><Relationship Id="rId331" Type="http://schemas.openxmlformats.org/officeDocument/2006/relationships/hyperlink" Target="https://twitter.com/astatetrack" TargetMode="External"/><Relationship Id="rId6611" Type="http://schemas.openxmlformats.org/officeDocument/2006/relationships/hyperlink" Target="https://twitter.com/ewutfxc" TargetMode="External"/><Relationship Id="rId7941" Type="http://schemas.openxmlformats.org/officeDocument/2006/relationships/hyperlink" Target="https://twitter.com/minnsttrack" TargetMode="External"/><Relationship Id="rId5318" Type="http://schemas.openxmlformats.org/officeDocument/2006/relationships/hyperlink" Target="https://www.instagram.com/loganwr/" TargetMode="External"/><Relationship Id="rId6649" Type="http://schemas.openxmlformats.org/officeDocument/2006/relationships/hyperlink" Target="https://twitter.com/uwtrack" TargetMode="External"/><Relationship Id="rId5319" Type="http://schemas.openxmlformats.org/officeDocument/2006/relationships/hyperlink" Target="https://www.instagram.com/runfurman/" TargetMode="External"/><Relationship Id="rId5316" Type="http://schemas.openxmlformats.org/officeDocument/2006/relationships/hyperlink" Target="https://twitter.com/furmanxc" TargetMode="External"/><Relationship Id="rId6647" Type="http://schemas.openxmlformats.org/officeDocument/2006/relationships/hyperlink" Target="https://www.facebook.com/UWHuskyTrack/" TargetMode="External"/><Relationship Id="rId7979" Type="http://schemas.openxmlformats.org/officeDocument/2006/relationships/hyperlink" Target="https://www.instagram.com/smsumustangtrack_xc/" TargetMode="External"/><Relationship Id="rId5317" Type="http://schemas.openxmlformats.org/officeDocument/2006/relationships/hyperlink" Target="https://www.facebook.com/runfurman/" TargetMode="External"/><Relationship Id="rId6648" Type="http://schemas.openxmlformats.org/officeDocument/2006/relationships/hyperlink" Target="https://www.instagram.com/uwtrack/" TargetMode="External"/><Relationship Id="rId7978" Type="http://schemas.openxmlformats.org/officeDocument/2006/relationships/hyperlink" Target="https://www.facebook.com/SMSUTFCC/" TargetMode="External"/><Relationship Id="rId370" Type="http://schemas.openxmlformats.org/officeDocument/2006/relationships/hyperlink" Target="https://www.instagram.com/jarvoisier/" TargetMode="External"/><Relationship Id="rId10798" Type="http://schemas.openxmlformats.org/officeDocument/2006/relationships/hyperlink" Target="https://go-knights.net/sports/mens-track-and-field" TargetMode="External"/><Relationship Id="rId10799" Type="http://schemas.openxmlformats.org/officeDocument/2006/relationships/hyperlink" Target="https://twitter.com/runwartburg" TargetMode="External"/><Relationship Id="rId369" Type="http://schemas.openxmlformats.org/officeDocument/2006/relationships/hyperlink" Target="https://www.facebook.com/razorbacktf/" TargetMode="External"/><Relationship Id="rId10796" Type="http://schemas.openxmlformats.org/officeDocument/2006/relationships/hyperlink" Target="https://twitter.com/runwartburg" TargetMode="External"/><Relationship Id="rId368" Type="http://schemas.openxmlformats.org/officeDocument/2006/relationships/hyperlink" Target="https://www.facebook.com/robert.t.jarvis/" TargetMode="External"/><Relationship Id="rId10797" Type="http://schemas.openxmlformats.org/officeDocument/2006/relationships/hyperlink" Target="https://www.instagram.com/wartburgtf/" TargetMode="External"/><Relationship Id="rId363" Type="http://schemas.openxmlformats.org/officeDocument/2006/relationships/hyperlink" Target="https://twitter.com/coachcaseua" TargetMode="External"/><Relationship Id="rId5310" Type="http://schemas.openxmlformats.org/officeDocument/2006/relationships/hyperlink" Target="https://twitter.com/mickeymccauley" TargetMode="External"/><Relationship Id="rId6641" Type="http://schemas.openxmlformats.org/officeDocument/2006/relationships/hyperlink" Target="https://www.instagram.com/seattleutrack/" TargetMode="External"/><Relationship Id="rId7973" Type="http://schemas.openxmlformats.org/officeDocument/2006/relationships/hyperlink" Target="https://twitter.com/smsutfxc" TargetMode="External"/><Relationship Id="rId10790" Type="http://schemas.openxmlformats.org/officeDocument/2006/relationships/hyperlink" Target="https://twitter.com/tfcoachroberson" TargetMode="External"/><Relationship Id="rId362" Type="http://schemas.openxmlformats.org/officeDocument/2006/relationships/hyperlink" Target="https://www.instagram.com/razorbacktfxc/" TargetMode="External"/><Relationship Id="rId5311" Type="http://schemas.openxmlformats.org/officeDocument/2006/relationships/hyperlink" Target="https://twitter.com/furmanxc" TargetMode="External"/><Relationship Id="rId6642" Type="http://schemas.openxmlformats.org/officeDocument/2006/relationships/hyperlink" Target="https://twitter.com/seattleutrack" TargetMode="External"/><Relationship Id="rId7972" Type="http://schemas.openxmlformats.org/officeDocument/2006/relationships/hyperlink" Target="https://twitter.com/phenaumanal" TargetMode="External"/><Relationship Id="rId10791" Type="http://schemas.openxmlformats.org/officeDocument/2006/relationships/hyperlink" Target="https://twitter.com/runwartburg" TargetMode="External"/><Relationship Id="rId361" Type="http://schemas.openxmlformats.org/officeDocument/2006/relationships/hyperlink" Target="https://www.facebook.com/razorbacktf/" TargetMode="External"/><Relationship Id="rId7971" Type="http://schemas.openxmlformats.org/officeDocument/2006/relationships/hyperlink" Target="https://www.instagram.com/msum_xctf/" TargetMode="External"/><Relationship Id="rId360" Type="http://schemas.openxmlformats.org/officeDocument/2006/relationships/hyperlink" Target="https://twitter.com/razorbacktf" TargetMode="External"/><Relationship Id="rId6640" Type="http://schemas.openxmlformats.org/officeDocument/2006/relationships/hyperlink" Target="https://www.instagram.com/julesjoy07/" TargetMode="External"/><Relationship Id="rId7970" Type="http://schemas.openxmlformats.org/officeDocument/2006/relationships/hyperlink" Target="https://www.facebook.com/MSUMTrack" TargetMode="External"/><Relationship Id="rId367" Type="http://schemas.openxmlformats.org/officeDocument/2006/relationships/hyperlink" Target="https://twitter.com/razorbacktf" TargetMode="External"/><Relationship Id="rId5314" Type="http://schemas.openxmlformats.org/officeDocument/2006/relationships/hyperlink" Target="https://www.instagram.com/runfurman/" TargetMode="External"/><Relationship Id="rId6645" Type="http://schemas.openxmlformats.org/officeDocument/2006/relationships/hyperlink" Target="https://www.instagram.com/seattleutrack/" TargetMode="External"/><Relationship Id="rId7977" Type="http://schemas.openxmlformats.org/officeDocument/2006/relationships/hyperlink" Target="https://twitter.com/smsutfxc" TargetMode="External"/><Relationship Id="rId10794" Type="http://schemas.openxmlformats.org/officeDocument/2006/relationships/hyperlink" Target="https://www.facebook.com/wartburgtrackandfieldphotos/" TargetMode="External"/><Relationship Id="rId366" Type="http://schemas.openxmlformats.org/officeDocument/2006/relationships/hyperlink" Target="https://www.instagram.com/razorbacktfxc/" TargetMode="External"/><Relationship Id="rId5315" Type="http://schemas.openxmlformats.org/officeDocument/2006/relationships/hyperlink" Target="https://twitter.com/loganwroberts" TargetMode="External"/><Relationship Id="rId6646" Type="http://schemas.openxmlformats.org/officeDocument/2006/relationships/hyperlink" Target="https://twitter.com/uwtrack" TargetMode="External"/><Relationship Id="rId7976" Type="http://schemas.openxmlformats.org/officeDocument/2006/relationships/hyperlink" Target="https://twitter.com/coach_joshkuus" TargetMode="External"/><Relationship Id="rId10795" Type="http://schemas.openxmlformats.org/officeDocument/2006/relationships/hyperlink" Target="https://www.instagram.com/wartburgtf/" TargetMode="External"/><Relationship Id="rId365" Type="http://schemas.openxmlformats.org/officeDocument/2006/relationships/hyperlink" Target="https://www.facebook.com/razorbacktf/" TargetMode="External"/><Relationship Id="rId5312" Type="http://schemas.openxmlformats.org/officeDocument/2006/relationships/hyperlink" Target="https://www.facebook.com/runfurman/" TargetMode="External"/><Relationship Id="rId6643" Type="http://schemas.openxmlformats.org/officeDocument/2006/relationships/hyperlink" Target="https://www.facebook.com/danext.level/" TargetMode="External"/><Relationship Id="rId7975" Type="http://schemas.openxmlformats.org/officeDocument/2006/relationships/hyperlink" Target="https://www.instagram.com/smsutfxc/" TargetMode="External"/><Relationship Id="rId10792" Type="http://schemas.openxmlformats.org/officeDocument/2006/relationships/hyperlink" Target="https://x.com/fatfat_gonzo12" TargetMode="External"/><Relationship Id="rId364" Type="http://schemas.openxmlformats.org/officeDocument/2006/relationships/hyperlink" Target="https://twitter.com/razorbacktf" TargetMode="External"/><Relationship Id="rId5313" Type="http://schemas.openxmlformats.org/officeDocument/2006/relationships/hyperlink" Target="https://www.instagram.com/mickeymccauley/" TargetMode="External"/><Relationship Id="rId6644" Type="http://schemas.openxmlformats.org/officeDocument/2006/relationships/hyperlink" Target="https://www.facebook.com/seattleutrack/" TargetMode="External"/><Relationship Id="rId7974" Type="http://schemas.openxmlformats.org/officeDocument/2006/relationships/hyperlink" Target="https://www.facebook.com/SMSUTFCC/" TargetMode="External"/><Relationship Id="rId10793" Type="http://schemas.openxmlformats.org/officeDocument/2006/relationships/hyperlink" Target="https://twitter.com/runwartburg" TargetMode="External"/><Relationship Id="rId95" Type="http://schemas.openxmlformats.org/officeDocument/2006/relationships/hyperlink" Target="https://twitter.com/troytrojanstfxc" TargetMode="External"/><Relationship Id="rId5307" Type="http://schemas.openxmlformats.org/officeDocument/2006/relationships/hyperlink" Target="https://twitter.com/cofc_tfxc" TargetMode="External"/><Relationship Id="rId6638" Type="http://schemas.openxmlformats.org/officeDocument/2006/relationships/hyperlink" Target="https://www.facebook.com/juliana.joy1/" TargetMode="External"/><Relationship Id="rId94" Type="http://schemas.openxmlformats.org/officeDocument/2006/relationships/hyperlink" Target="https://www.instagram.com/samfordxctf/" TargetMode="External"/><Relationship Id="rId5308" Type="http://schemas.openxmlformats.org/officeDocument/2006/relationships/hyperlink" Target="https://www.facebook.com/cofcxctf/" TargetMode="External"/><Relationship Id="rId6639" Type="http://schemas.openxmlformats.org/officeDocument/2006/relationships/hyperlink" Target="https://www.facebook.com/seattleutrack/" TargetMode="External"/><Relationship Id="rId7969" Type="http://schemas.openxmlformats.org/officeDocument/2006/relationships/hyperlink" Target="https://twitter.com/msum__xctf" TargetMode="External"/><Relationship Id="rId97" Type="http://schemas.openxmlformats.org/officeDocument/2006/relationships/hyperlink" Target="https://www.instagram.com/troytrojanstfxc/" TargetMode="External"/><Relationship Id="rId5305" Type="http://schemas.openxmlformats.org/officeDocument/2006/relationships/hyperlink" Target="https://www.facebook.com/cofcxctf/" TargetMode="External"/><Relationship Id="rId6636" Type="http://schemas.openxmlformats.org/officeDocument/2006/relationships/hyperlink" Target="https://www.instagram.com/seattleutrack/" TargetMode="External"/><Relationship Id="rId7968" Type="http://schemas.openxmlformats.org/officeDocument/2006/relationships/hyperlink" Target="https://www.instagram.com/msum_xctf/" TargetMode="External"/><Relationship Id="rId96" Type="http://schemas.openxmlformats.org/officeDocument/2006/relationships/hyperlink" Target="https://www.facebook.com/TroyTrojansTrackField/" TargetMode="External"/><Relationship Id="rId5306" Type="http://schemas.openxmlformats.org/officeDocument/2006/relationships/hyperlink" Target="https://www.instagram.com/cofc_tfxc/" TargetMode="External"/><Relationship Id="rId6637" Type="http://schemas.openxmlformats.org/officeDocument/2006/relationships/hyperlink" Target="https://twitter.com/seattleutrack" TargetMode="External"/><Relationship Id="rId7967" Type="http://schemas.openxmlformats.org/officeDocument/2006/relationships/hyperlink" Target="https://www.facebook.com/MSUMTrack/" TargetMode="External"/><Relationship Id="rId99" Type="http://schemas.openxmlformats.org/officeDocument/2006/relationships/hyperlink" Target="https://www.facebook.com/TroyTrojansTrackField/" TargetMode="External"/><Relationship Id="rId98" Type="http://schemas.openxmlformats.org/officeDocument/2006/relationships/hyperlink" Target="https://twitter.com/troytrojanstfxc" TargetMode="External"/><Relationship Id="rId5309" Type="http://schemas.openxmlformats.org/officeDocument/2006/relationships/hyperlink" Target="https://www.instagram.com/cofc_tfxc/" TargetMode="External"/><Relationship Id="rId91" Type="http://schemas.openxmlformats.org/officeDocument/2006/relationships/hyperlink" Target="https://www.instagram.com/titusm145/" TargetMode="External"/><Relationship Id="rId90" Type="http://schemas.openxmlformats.org/officeDocument/2006/relationships/hyperlink" Target="https://twitter.com/samfordxc_tf" TargetMode="External"/><Relationship Id="rId93" Type="http://schemas.openxmlformats.org/officeDocument/2006/relationships/hyperlink" Target="https://twitter.com/samfordxc_tf" TargetMode="External"/><Relationship Id="rId92" Type="http://schemas.openxmlformats.org/officeDocument/2006/relationships/hyperlink" Target="https://www.instagram.com/samfordxctf/" TargetMode="External"/><Relationship Id="rId359" Type="http://schemas.openxmlformats.org/officeDocument/2006/relationships/hyperlink" Target="https://www.instagram.com/razorbacktfxc/" TargetMode="External"/><Relationship Id="rId358" Type="http://schemas.openxmlformats.org/officeDocument/2006/relationships/hyperlink" Target="https://www.instagram.com/cbucknam/" TargetMode="External"/><Relationship Id="rId357" Type="http://schemas.openxmlformats.org/officeDocument/2006/relationships/hyperlink" Target="https://www.facebook.com/razorbacktf/" TargetMode="External"/><Relationship Id="rId352" Type="http://schemas.openxmlformats.org/officeDocument/2006/relationships/hyperlink" Target="https://twitter.com/astatetrack" TargetMode="External"/><Relationship Id="rId6630" Type="http://schemas.openxmlformats.org/officeDocument/2006/relationships/hyperlink" Target="https://www.instagram.com/seattleutrack/" TargetMode="External"/><Relationship Id="rId7962" Type="http://schemas.openxmlformats.org/officeDocument/2006/relationships/hyperlink" Target="https://www.instagram.com/msum_xctf/" TargetMode="External"/><Relationship Id="rId351" Type="http://schemas.openxmlformats.org/officeDocument/2006/relationships/hyperlink" Target="https://www.facebook.com/AstateTrackAndField/" TargetMode="External"/><Relationship Id="rId5300" Type="http://schemas.openxmlformats.org/officeDocument/2006/relationships/hyperlink" Target="https://www.instagram.com/cofc_tfxc/" TargetMode="External"/><Relationship Id="rId6631" Type="http://schemas.openxmlformats.org/officeDocument/2006/relationships/hyperlink" Target="https://twitter.com/seattleutrack" TargetMode="External"/><Relationship Id="rId7961" Type="http://schemas.openxmlformats.org/officeDocument/2006/relationships/hyperlink" Target="https://www.facebook.com/MSUMTrack" TargetMode="External"/><Relationship Id="rId350" Type="http://schemas.openxmlformats.org/officeDocument/2006/relationships/hyperlink" Target="https://www.facebook.com/mlvining" TargetMode="External"/><Relationship Id="rId7960" Type="http://schemas.openxmlformats.org/officeDocument/2006/relationships/hyperlink" Target="https://www.facebook.com/ryan.milner.965" TargetMode="External"/><Relationship Id="rId356" Type="http://schemas.openxmlformats.org/officeDocument/2006/relationships/hyperlink" Target="https://twitter.com/razorbacktf" TargetMode="External"/><Relationship Id="rId5303" Type="http://schemas.openxmlformats.org/officeDocument/2006/relationships/hyperlink" Target="https://www.instagram.com/cofc_tfxc/" TargetMode="External"/><Relationship Id="rId6634" Type="http://schemas.openxmlformats.org/officeDocument/2006/relationships/hyperlink" Target="https://twitter.com/seattleutrack" TargetMode="External"/><Relationship Id="rId7966" Type="http://schemas.openxmlformats.org/officeDocument/2006/relationships/hyperlink" Target="https://twitter.com/MSUM_XCTF" TargetMode="External"/><Relationship Id="rId355" Type="http://schemas.openxmlformats.org/officeDocument/2006/relationships/hyperlink" Target="https://twitter.com/arkcoachbuck" TargetMode="External"/><Relationship Id="rId5304" Type="http://schemas.openxmlformats.org/officeDocument/2006/relationships/hyperlink" Target="https://twitter.com/cofc_tfxc" TargetMode="External"/><Relationship Id="rId6635" Type="http://schemas.openxmlformats.org/officeDocument/2006/relationships/hyperlink" Target="https://www.facebook.com/seattleutrack/" TargetMode="External"/><Relationship Id="rId7965" Type="http://schemas.openxmlformats.org/officeDocument/2006/relationships/hyperlink" Target="https://www.instagram.com/msum_xctf/" TargetMode="External"/><Relationship Id="rId354" Type="http://schemas.openxmlformats.org/officeDocument/2006/relationships/hyperlink" Target="https://www.instagram.com/astatetfxc/" TargetMode="External"/><Relationship Id="rId5301" Type="http://schemas.openxmlformats.org/officeDocument/2006/relationships/hyperlink" Target="https://twitter.com/cofc_tfxc" TargetMode="External"/><Relationship Id="rId6632" Type="http://schemas.openxmlformats.org/officeDocument/2006/relationships/hyperlink" Target="https://www.facebook.com/seattleutrack/" TargetMode="External"/><Relationship Id="rId7964" Type="http://schemas.openxmlformats.org/officeDocument/2006/relationships/hyperlink" Target="https://www.facebook.com/MSUMTrack" TargetMode="External"/><Relationship Id="rId353" Type="http://schemas.openxmlformats.org/officeDocument/2006/relationships/hyperlink" Target="https://www.facebook.com/AstateTrackAndField/" TargetMode="External"/><Relationship Id="rId5302" Type="http://schemas.openxmlformats.org/officeDocument/2006/relationships/hyperlink" Target="https://www.facebook.com/cofcxctf/" TargetMode="External"/><Relationship Id="rId6633" Type="http://schemas.openxmlformats.org/officeDocument/2006/relationships/hyperlink" Target="https://www.instagram.com/seattleutrack/" TargetMode="External"/><Relationship Id="rId7963" Type="http://schemas.openxmlformats.org/officeDocument/2006/relationships/hyperlink" Target="https://twitter.com/msum_xctf" TargetMode="External"/><Relationship Id="rId7915" Type="http://schemas.openxmlformats.org/officeDocument/2006/relationships/hyperlink" Target="https://twitter.com/cspbearsxctf" TargetMode="External"/><Relationship Id="rId7914" Type="http://schemas.openxmlformats.org/officeDocument/2006/relationships/hyperlink" Target="https://www.facebook.com/CSPTF/" TargetMode="External"/><Relationship Id="rId7913" Type="http://schemas.openxmlformats.org/officeDocument/2006/relationships/hyperlink" Target="https://www.facebook.com/jonathan.breitbarth" TargetMode="External"/><Relationship Id="rId7912" Type="http://schemas.openxmlformats.org/officeDocument/2006/relationships/hyperlink" Target="https://twitter.com/cspbearsxctf" TargetMode="External"/><Relationship Id="rId7919" Type="http://schemas.openxmlformats.org/officeDocument/2006/relationships/hyperlink" Target="https://twitter.com/minnsttrack" TargetMode="External"/><Relationship Id="rId7918" Type="http://schemas.openxmlformats.org/officeDocument/2006/relationships/hyperlink" Target="https://www.instagram.com/mavtrack/" TargetMode="External"/><Relationship Id="rId7917" Type="http://schemas.openxmlformats.org/officeDocument/2006/relationships/hyperlink" Target="https://twitter.com/minnsttrack" TargetMode="External"/><Relationship Id="rId7916" Type="http://schemas.openxmlformats.org/officeDocument/2006/relationships/hyperlink" Target="https://www.facebook.com/CSPTF/" TargetMode="External"/><Relationship Id="rId305" Type="http://schemas.openxmlformats.org/officeDocument/2006/relationships/hyperlink" Target="https://twitter.com/franchise2121" TargetMode="External"/><Relationship Id="rId304" Type="http://schemas.openxmlformats.org/officeDocument/2006/relationships/hyperlink" Target="https://www.instagram.com/arizonatrack/" TargetMode="External"/><Relationship Id="rId303" Type="http://schemas.openxmlformats.org/officeDocument/2006/relationships/hyperlink" Target="https://www.instagram.com/uljase/" TargetMode="External"/><Relationship Id="rId302" Type="http://schemas.openxmlformats.org/officeDocument/2006/relationships/hyperlink" Target="https://www.facebook.com/arizonatrack/" TargetMode="External"/><Relationship Id="rId309" Type="http://schemas.openxmlformats.org/officeDocument/2006/relationships/hyperlink" Target="https://www.instagram.com/franchise2121/" TargetMode="External"/><Relationship Id="rId308" Type="http://schemas.openxmlformats.org/officeDocument/2006/relationships/hyperlink" Target="https://www.facebook.com/ArizonaTrack/" TargetMode="External"/><Relationship Id="rId307" Type="http://schemas.openxmlformats.org/officeDocument/2006/relationships/hyperlink" Target="https://www.facebook.com/missf312" TargetMode="External"/><Relationship Id="rId306" Type="http://schemas.openxmlformats.org/officeDocument/2006/relationships/hyperlink" Target="https://twitter.com/arizonatrack" TargetMode="External"/><Relationship Id="rId301" Type="http://schemas.openxmlformats.org/officeDocument/2006/relationships/hyperlink" Target="https://twitter.com/arizonatrack" TargetMode="External"/><Relationship Id="rId7911" Type="http://schemas.openxmlformats.org/officeDocument/2006/relationships/hyperlink" Target="https://twitter.com/whoruserving" TargetMode="External"/><Relationship Id="rId300" Type="http://schemas.openxmlformats.org/officeDocument/2006/relationships/hyperlink" Target="https://www.instagram.com/arizonatrack/" TargetMode="External"/><Relationship Id="rId7910" Type="http://schemas.openxmlformats.org/officeDocument/2006/relationships/hyperlink" Target="https://www.facebook.com/CSPTF/" TargetMode="External"/><Relationship Id="rId7904" Type="http://schemas.openxmlformats.org/officeDocument/2006/relationships/hyperlink" Target="https://www.instagram.com/coachjrae/" TargetMode="External"/><Relationship Id="rId7903" Type="http://schemas.openxmlformats.org/officeDocument/2006/relationships/hyperlink" Target="https://www.facebook.com/CSPTF/" TargetMode="External"/><Relationship Id="rId7902" Type="http://schemas.openxmlformats.org/officeDocument/2006/relationships/hyperlink" Target="https://twitter.com/cspbearsxctf" TargetMode="External"/><Relationship Id="rId7901" Type="http://schemas.openxmlformats.org/officeDocument/2006/relationships/hyperlink" Target="https://www.instagram.com/csptfxc/" TargetMode="External"/><Relationship Id="rId7908" Type="http://schemas.openxmlformats.org/officeDocument/2006/relationships/hyperlink" Target="https://www.facebook.com/CSPTF/" TargetMode="External"/><Relationship Id="rId7907" Type="http://schemas.openxmlformats.org/officeDocument/2006/relationships/hyperlink" Target="https://www.facebook.com/antony.odera/" TargetMode="External"/><Relationship Id="rId7906" Type="http://schemas.openxmlformats.org/officeDocument/2006/relationships/hyperlink" Target="https://twitter.com/cspbearsxctf" TargetMode="External"/><Relationship Id="rId7905" Type="http://schemas.openxmlformats.org/officeDocument/2006/relationships/hyperlink" Target="https://www.instagram.com/csptfxc/" TargetMode="External"/><Relationship Id="rId7909" Type="http://schemas.openxmlformats.org/officeDocument/2006/relationships/hyperlink" Target="https://twitter.com/cspbearsxctf" TargetMode="External"/><Relationship Id="rId7900" Type="http://schemas.openxmlformats.org/officeDocument/2006/relationships/hyperlink" Target="https://www.facebook.com/csptf/" TargetMode="External"/><Relationship Id="rId6605" Type="http://schemas.openxmlformats.org/officeDocument/2006/relationships/hyperlink" Target="https://www.instagram.com/ewu_tfxc/" TargetMode="External"/><Relationship Id="rId7937" Type="http://schemas.openxmlformats.org/officeDocument/2006/relationships/hyperlink" Target="https://twitter.com/minnsttrack" TargetMode="External"/><Relationship Id="rId6606" Type="http://schemas.openxmlformats.org/officeDocument/2006/relationships/hyperlink" Target="https://twitter.com/samhartmanewu" TargetMode="External"/><Relationship Id="rId7936" Type="http://schemas.openxmlformats.org/officeDocument/2006/relationships/hyperlink" Target="https://twitter.com/kevwu24" TargetMode="External"/><Relationship Id="rId6603" Type="http://schemas.openxmlformats.org/officeDocument/2006/relationships/hyperlink" Target="https://twitter.com/ewutfxc" TargetMode="External"/><Relationship Id="rId7935" Type="http://schemas.openxmlformats.org/officeDocument/2006/relationships/hyperlink" Target="https://www.instagram.com/mavtrack/" TargetMode="External"/><Relationship Id="rId6604" Type="http://schemas.openxmlformats.org/officeDocument/2006/relationships/hyperlink" Target="https://www.facebook.com/ewutfxc/" TargetMode="External"/><Relationship Id="rId7934" Type="http://schemas.openxmlformats.org/officeDocument/2006/relationships/hyperlink" Target="https://twitter.com/mavtrack" TargetMode="External"/><Relationship Id="rId6609" Type="http://schemas.openxmlformats.org/officeDocument/2006/relationships/hyperlink" Target="https://www.facebook.com/EWUTFXC/" TargetMode="External"/><Relationship Id="rId6607" Type="http://schemas.openxmlformats.org/officeDocument/2006/relationships/hyperlink" Target="https://twitter.com/ewutfxc" TargetMode="External"/><Relationship Id="rId7939" Type="http://schemas.openxmlformats.org/officeDocument/2006/relationships/hyperlink" Target="https://twitter.com/mavtrack" TargetMode="External"/><Relationship Id="rId6608" Type="http://schemas.openxmlformats.org/officeDocument/2006/relationships/hyperlink" Target="https://www.facebook.com/sam.read.125" TargetMode="External"/><Relationship Id="rId7938" Type="http://schemas.openxmlformats.org/officeDocument/2006/relationships/hyperlink" Target="https://www.instagram.com/mavtrack/" TargetMode="External"/><Relationship Id="rId327" Type="http://schemas.openxmlformats.org/officeDocument/2006/relationships/hyperlink" Target="https://www.instagram.com/arizonatrack/" TargetMode="External"/><Relationship Id="rId326" Type="http://schemas.openxmlformats.org/officeDocument/2006/relationships/hyperlink" Target="https://www.instagram.com/trevorvolpe/" TargetMode="External"/><Relationship Id="rId325" Type="http://schemas.openxmlformats.org/officeDocument/2006/relationships/hyperlink" Target="https://www.facebook.com/ArizonaTrack/" TargetMode="External"/><Relationship Id="rId324" Type="http://schemas.openxmlformats.org/officeDocument/2006/relationships/hyperlink" Target="https://twitter.com/arizonatrack" TargetMode="External"/><Relationship Id="rId329" Type="http://schemas.openxmlformats.org/officeDocument/2006/relationships/hyperlink" Target="https://www.facebook.com/michael.carr.5836" TargetMode="External"/><Relationship Id="rId328" Type="http://schemas.openxmlformats.org/officeDocument/2006/relationships/hyperlink" Target="https://twitter.com/astatetrack" TargetMode="External"/><Relationship Id="rId323" Type="http://schemas.openxmlformats.org/officeDocument/2006/relationships/hyperlink" Target="https://twitter.com/trevorvolpe1" TargetMode="External"/><Relationship Id="rId6601" Type="http://schemas.openxmlformats.org/officeDocument/2006/relationships/hyperlink" Target="https://www.instagram.com/_itsjtb/" TargetMode="External"/><Relationship Id="rId7933" Type="http://schemas.openxmlformats.org/officeDocument/2006/relationships/hyperlink" Target="https://twitter.com/coachheldmsu" TargetMode="External"/><Relationship Id="rId322" Type="http://schemas.openxmlformats.org/officeDocument/2006/relationships/hyperlink" Target="https://www.instagram.com/arizonatrack/" TargetMode="External"/><Relationship Id="rId6602" Type="http://schemas.openxmlformats.org/officeDocument/2006/relationships/hyperlink" Target="https://www.instagram.com/ewu_tfxc/" TargetMode="External"/><Relationship Id="rId7932" Type="http://schemas.openxmlformats.org/officeDocument/2006/relationships/hyperlink" Target="https://www.instagram.com/mavtrack/" TargetMode="External"/><Relationship Id="rId321" Type="http://schemas.openxmlformats.org/officeDocument/2006/relationships/hyperlink" Target="https://www.instagram.com/coachpschultz/" TargetMode="External"/><Relationship Id="rId7931" Type="http://schemas.openxmlformats.org/officeDocument/2006/relationships/hyperlink" Target="https://twitter.com/mavtrack" TargetMode="External"/><Relationship Id="rId320" Type="http://schemas.openxmlformats.org/officeDocument/2006/relationships/hyperlink" Target="https://www.facebook.com/ArizonaTrack/" TargetMode="External"/><Relationship Id="rId6600" Type="http://schemas.openxmlformats.org/officeDocument/2006/relationships/hyperlink" Target="https://www.facebook.com/EWUTFXC/" TargetMode="External"/><Relationship Id="rId7930" Type="http://schemas.openxmlformats.org/officeDocument/2006/relationships/hyperlink" Target="https://twitter.com/coachseberamsu" TargetMode="External"/><Relationship Id="rId7926" Type="http://schemas.openxmlformats.org/officeDocument/2006/relationships/hyperlink" Target="https://www.instagram.com/mavtrack/" TargetMode="External"/><Relationship Id="rId7925" Type="http://schemas.openxmlformats.org/officeDocument/2006/relationships/hyperlink" Target="https://twitter.com/mavtrack" TargetMode="External"/><Relationship Id="rId7924" Type="http://schemas.openxmlformats.org/officeDocument/2006/relationships/hyperlink" Target="https://twitter.com/ChrisParno" TargetMode="External"/><Relationship Id="rId7923" Type="http://schemas.openxmlformats.org/officeDocument/2006/relationships/hyperlink" Target="https://www.instagram.com/mavtrack/" TargetMode="External"/><Relationship Id="rId7929" Type="http://schemas.openxmlformats.org/officeDocument/2006/relationships/hyperlink" Target="https://www.instagram.com/mavtrack/" TargetMode="External"/><Relationship Id="rId7928" Type="http://schemas.openxmlformats.org/officeDocument/2006/relationships/hyperlink" Target="https://twitter.com/mavtrack" TargetMode="External"/><Relationship Id="rId7927" Type="http://schemas.openxmlformats.org/officeDocument/2006/relationships/hyperlink" Target="https://twitter.com/coachturgeonmsu" TargetMode="External"/><Relationship Id="rId316" Type="http://schemas.openxmlformats.org/officeDocument/2006/relationships/hyperlink" Target="https://www.facebook.com/ArizonaTrack/" TargetMode="External"/><Relationship Id="rId315" Type="http://schemas.openxmlformats.org/officeDocument/2006/relationships/hyperlink" Target="https://twitter.com/arizonatrack" TargetMode="External"/><Relationship Id="rId314" Type="http://schemas.openxmlformats.org/officeDocument/2006/relationships/hyperlink" Target="https://www.instagram.com/arizonatrack/" TargetMode="External"/><Relationship Id="rId313" Type="http://schemas.openxmlformats.org/officeDocument/2006/relationships/hyperlink" Target="https://www.facebook.com/ArizonaTrack/" TargetMode="External"/><Relationship Id="rId319" Type="http://schemas.openxmlformats.org/officeDocument/2006/relationships/hyperlink" Target="https://twitter.com/arizonatrack" TargetMode="External"/><Relationship Id="rId318" Type="http://schemas.openxmlformats.org/officeDocument/2006/relationships/hyperlink" Target="https://twitter.com/coachpschultz" TargetMode="External"/><Relationship Id="rId317" Type="http://schemas.openxmlformats.org/officeDocument/2006/relationships/hyperlink" Target="https://www.instagram.com/arizonatrack/" TargetMode="External"/><Relationship Id="rId312" Type="http://schemas.openxmlformats.org/officeDocument/2006/relationships/hyperlink" Target="https://twitter.com/arizonatrack" TargetMode="External"/><Relationship Id="rId7922" Type="http://schemas.openxmlformats.org/officeDocument/2006/relationships/hyperlink" Target="https://www.instagram.com/mavtrack/" TargetMode="External"/><Relationship Id="rId311" Type="http://schemas.openxmlformats.org/officeDocument/2006/relationships/hyperlink" Target="https://twitter.com/fred26harvey" TargetMode="External"/><Relationship Id="rId7921" Type="http://schemas.openxmlformats.org/officeDocument/2006/relationships/hyperlink" Target="https://www.instagram.com/denisha_cartwright/" TargetMode="External"/><Relationship Id="rId310" Type="http://schemas.openxmlformats.org/officeDocument/2006/relationships/hyperlink" Target="https://www.instagram.com/arizonatrack/" TargetMode="External"/><Relationship Id="rId7920" Type="http://schemas.openxmlformats.org/officeDocument/2006/relationships/hyperlink" Target="https://www.facebook.com/denisha.cartwright/" TargetMode="External"/><Relationship Id="rId10619" Type="http://schemas.openxmlformats.org/officeDocument/2006/relationships/hyperlink" Target="https://twitter.com/coachfullerb" TargetMode="External"/><Relationship Id="rId10617" Type="http://schemas.openxmlformats.org/officeDocument/2006/relationships/hyperlink" Target="https://www.instagram.com/nccmensxctf/" TargetMode="External"/><Relationship Id="rId11949" Type="http://schemas.openxmlformats.org/officeDocument/2006/relationships/hyperlink" Target="https://www.facebook.com/BlazerTF/" TargetMode="External"/><Relationship Id="rId10618" Type="http://schemas.openxmlformats.org/officeDocument/2006/relationships/hyperlink" Target="https://athletics.central.edu/sports/mens-track-and-field" TargetMode="External"/><Relationship Id="rId11948" Type="http://schemas.openxmlformats.org/officeDocument/2006/relationships/hyperlink" Target="https://www.facebook.com/BlazerTF/" TargetMode="External"/><Relationship Id="rId10611" Type="http://schemas.openxmlformats.org/officeDocument/2006/relationships/hyperlink" Target="https://www.facebook.com/North-Central-College-Mens-Cross-Country-and-Track-and-Field-1532371267056564/" TargetMode="External"/><Relationship Id="rId11943" Type="http://schemas.openxmlformats.org/officeDocument/2006/relationships/hyperlink" Target="https://blazers.belhaven.edu/sports/mcross" TargetMode="External"/><Relationship Id="rId10612" Type="http://schemas.openxmlformats.org/officeDocument/2006/relationships/hyperlink" Target="https://www.instagram.com/nccmensxctf/" TargetMode="External"/><Relationship Id="rId11942" Type="http://schemas.openxmlformats.org/officeDocument/2006/relationships/hyperlink" Target="https://www.instagram.com/unwcctf/" TargetMode="External"/><Relationship Id="rId11941" Type="http://schemas.openxmlformats.org/officeDocument/2006/relationships/hyperlink" Target="https://www.facebook.com/unwcctf/" TargetMode="External"/><Relationship Id="rId10610" Type="http://schemas.openxmlformats.org/officeDocument/2006/relationships/hyperlink" Target="https://twitter.com/nccmensxctf" TargetMode="External"/><Relationship Id="rId11940" Type="http://schemas.openxmlformats.org/officeDocument/2006/relationships/hyperlink" Target="https://twitter.com/unwcctf" TargetMode="External"/><Relationship Id="rId4040" Type="http://schemas.openxmlformats.org/officeDocument/2006/relationships/hyperlink" Target="https://www.instagram.com/ualbanyxctf/" TargetMode="External"/><Relationship Id="rId5372" Type="http://schemas.openxmlformats.org/officeDocument/2006/relationships/hyperlink" Target="https://www.facebook.com/GamecockTrack/" TargetMode="External"/><Relationship Id="rId10615" Type="http://schemas.openxmlformats.org/officeDocument/2006/relationships/hyperlink" Target="https://twitter.com/nccmensxctf" TargetMode="External"/><Relationship Id="rId11947" Type="http://schemas.openxmlformats.org/officeDocument/2006/relationships/hyperlink" Target="https://www.facebook.com/john.s.adams3" TargetMode="External"/><Relationship Id="rId5373" Type="http://schemas.openxmlformats.org/officeDocument/2006/relationships/hyperlink" Target="https://www.instagram.com/moreaux_brock/" TargetMode="External"/><Relationship Id="rId10616" Type="http://schemas.openxmlformats.org/officeDocument/2006/relationships/hyperlink" Target="https://www.facebook.com/North-Central-College-Mens-Cross-Country-and-Track-and-Field-1532371267056564/" TargetMode="External"/><Relationship Id="rId11946" Type="http://schemas.openxmlformats.org/officeDocument/2006/relationships/hyperlink" Target="https://blazers.belhaven.edu/sports/mcross" TargetMode="External"/><Relationship Id="rId4042" Type="http://schemas.openxmlformats.org/officeDocument/2006/relationships/hyperlink" Target="https://twitter.com/ualbanytrack" TargetMode="External"/><Relationship Id="rId5370" Type="http://schemas.openxmlformats.org/officeDocument/2006/relationships/hyperlink" Target="https://twitter.com/gamecocktrack" TargetMode="External"/><Relationship Id="rId10613" Type="http://schemas.openxmlformats.org/officeDocument/2006/relationships/hyperlink" Target="https://athletics.central.edu/sports/mens-track-and-field" TargetMode="External"/><Relationship Id="rId11945" Type="http://schemas.openxmlformats.org/officeDocument/2006/relationships/hyperlink" Target="https://www.facebook.com/BlazerTF/" TargetMode="External"/><Relationship Id="rId4041" Type="http://schemas.openxmlformats.org/officeDocument/2006/relationships/hyperlink" Target="https://twitter.com/luciennemarie96" TargetMode="External"/><Relationship Id="rId5371" Type="http://schemas.openxmlformats.org/officeDocument/2006/relationships/hyperlink" Target="https://www.facebook.com/brock.moreaux.5/" TargetMode="External"/><Relationship Id="rId10614" Type="http://schemas.openxmlformats.org/officeDocument/2006/relationships/hyperlink" Target="https://twitter.com/dutchgunz" TargetMode="External"/><Relationship Id="rId11944" Type="http://schemas.openxmlformats.org/officeDocument/2006/relationships/hyperlink" Target="https://www.facebook.com/BlazerTF/" TargetMode="External"/><Relationship Id="rId4044" Type="http://schemas.openxmlformats.org/officeDocument/2006/relationships/hyperlink" Target="https://twitter.com/ualbanytrack" TargetMode="External"/><Relationship Id="rId5376" Type="http://schemas.openxmlformats.org/officeDocument/2006/relationships/hyperlink" Target="https://www.facebook.com/GamecockTrack/" TargetMode="External"/><Relationship Id="rId4043" Type="http://schemas.openxmlformats.org/officeDocument/2006/relationships/hyperlink" Target="https://www.instagram.com/ualbanyxctf/" TargetMode="External"/><Relationship Id="rId5377" Type="http://schemas.openxmlformats.org/officeDocument/2006/relationships/hyperlink" Target="https://www.instagram.com/abbeymarieratcliff/" TargetMode="External"/><Relationship Id="rId4046" Type="http://schemas.openxmlformats.org/officeDocument/2006/relationships/hyperlink" Target="https://www.instagram.com/ualbanyxctf/" TargetMode="External"/><Relationship Id="rId5374" Type="http://schemas.openxmlformats.org/officeDocument/2006/relationships/hyperlink" Target="https://www.instagram.com/gamecocktrackxc/" TargetMode="External"/><Relationship Id="rId4045" Type="http://schemas.openxmlformats.org/officeDocument/2006/relationships/hyperlink" Target="https://www.instagram.com/heisabel2/" TargetMode="External"/><Relationship Id="rId5375" Type="http://schemas.openxmlformats.org/officeDocument/2006/relationships/hyperlink" Target="https://twitter.com/gamecocktrack" TargetMode="External"/><Relationship Id="rId4048" Type="http://schemas.openxmlformats.org/officeDocument/2006/relationships/hyperlink" Target="https://twitter.com/ualbanytrack" TargetMode="External"/><Relationship Id="rId4047" Type="http://schemas.openxmlformats.org/officeDocument/2006/relationships/hyperlink" Target="https://twitter.com/fambo_" TargetMode="External"/><Relationship Id="rId5378" Type="http://schemas.openxmlformats.org/officeDocument/2006/relationships/hyperlink" Target="https://www.instagram.com/gamecocktrackxc/" TargetMode="External"/><Relationship Id="rId4049" Type="http://schemas.openxmlformats.org/officeDocument/2006/relationships/hyperlink" Target="https://www.instagram.com/ualbanyxctf/" TargetMode="External"/><Relationship Id="rId5379" Type="http://schemas.openxmlformats.org/officeDocument/2006/relationships/hyperlink" Target="https://twitter.com/cblackwelder" TargetMode="External"/><Relationship Id="rId10628" Type="http://schemas.openxmlformats.org/officeDocument/2006/relationships/hyperlink" Target="https://www.instagram.com/nccmensxctf/" TargetMode="External"/><Relationship Id="rId10629" Type="http://schemas.openxmlformats.org/officeDocument/2006/relationships/hyperlink" Target="https://athletics.central.edu/sports/mens-track-and-field" TargetMode="External"/><Relationship Id="rId11959" Type="http://schemas.openxmlformats.org/officeDocument/2006/relationships/hyperlink" Target="https://www.instagram.com/millsapstrackfieldxc/" TargetMode="External"/><Relationship Id="rId10622" Type="http://schemas.openxmlformats.org/officeDocument/2006/relationships/hyperlink" Target="https://www.instagram.com/nccmensxctf/" TargetMode="External"/><Relationship Id="rId11954" Type="http://schemas.openxmlformats.org/officeDocument/2006/relationships/hyperlink" Target="https://www.facebook.com/millsapstfxc/" TargetMode="External"/><Relationship Id="rId10623" Type="http://schemas.openxmlformats.org/officeDocument/2006/relationships/hyperlink" Target="https://athletics.central.edu/sports/mens-track-and-field" TargetMode="External"/><Relationship Id="rId11953" Type="http://schemas.openxmlformats.org/officeDocument/2006/relationships/hyperlink" Target="https://twitter.com/millsapstfxc" TargetMode="External"/><Relationship Id="rId10620" Type="http://schemas.openxmlformats.org/officeDocument/2006/relationships/hyperlink" Target="https://twitter.com/nccmensxctf" TargetMode="External"/><Relationship Id="rId11952" Type="http://schemas.openxmlformats.org/officeDocument/2006/relationships/hyperlink" Target="https://www.instagram.com/millsapstrackfieldxc/" TargetMode="External"/><Relationship Id="rId10621" Type="http://schemas.openxmlformats.org/officeDocument/2006/relationships/hyperlink" Target="https://www.facebook.com/North-Central-College-Mens-Cross-Country-and-Track-and-Field-1532371267056564/" TargetMode="External"/><Relationship Id="rId11951" Type="http://schemas.openxmlformats.org/officeDocument/2006/relationships/hyperlink" Target="https://www.facebook.com/millsapstfxc/" TargetMode="External"/><Relationship Id="rId5361" Type="http://schemas.openxmlformats.org/officeDocument/2006/relationships/hyperlink" Target="https://twitter.com/itsfeloree" TargetMode="External"/><Relationship Id="rId6692" Type="http://schemas.openxmlformats.org/officeDocument/2006/relationships/hyperlink" Target="https://twitter.com/wsucougarxctf" TargetMode="External"/><Relationship Id="rId10626" Type="http://schemas.openxmlformats.org/officeDocument/2006/relationships/hyperlink" Target="https://www.facebook.com/jim.fuller.949" TargetMode="External"/><Relationship Id="rId11958" Type="http://schemas.openxmlformats.org/officeDocument/2006/relationships/hyperlink" Target="https://www.facebook.com/millsapstfxc/" TargetMode="External"/><Relationship Id="rId5362" Type="http://schemas.openxmlformats.org/officeDocument/2006/relationships/hyperlink" Target="https://twitter.com/gamecocktrack" TargetMode="External"/><Relationship Id="rId6693" Type="http://schemas.openxmlformats.org/officeDocument/2006/relationships/hyperlink" Target="https://www.facebook.com/wsucougartrack/" TargetMode="External"/><Relationship Id="rId10627" Type="http://schemas.openxmlformats.org/officeDocument/2006/relationships/hyperlink" Target="https://www.facebook.com/North-Central-College-Mens-Cross-Country-and-Track-and-Field-1532371267056564/" TargetMode="External"/><Relationship Id="rId11957" Type="http://schemas.openxmlformats.org/officeDocument/2006/relationships/hyperlink" Target="https://twitter.com/millsapstfxc" TargetMode="External"/><Relationship Id="rId4031" Type="http://schemas.openxmlformats.org/officeDocument/2006/relationships/hyperlink" Target="https://twitter.com/stonybrookxctf" TargetMode="External"/><Relationship Id="rId6690" Type="http://schemas.openxmlformats.org/officeDocument/2006/relationships/hyperlink" Target="https://www.instagram.com/john.whelan/" TargetMode="External"/><Relationship Id="rId10624" Type="http://schemas.openxmlformats.org/officeDocument/2006/relationships/hyperlink" Target="https://twitter.com/coachjfuller" TargetMode="External"/><Relationship Id="rId11956" Type="http://schemas.openxmlformats.org/officeDocument/2006/relationships/hyperlink" Target="https://www.instagram.com/millsapstrackfieldxc/" TargetMode="External"/><Relationship Id="rId4030" Type="http://schemas.openxmlformats.org/officeDocument/2006/relationships/hyperlink" Target="https://www.instagram.com/stonybrookxctf/" TargetMode="External"/><Relationship Id="rId5360" Type="http://schemas.openxmlformats.org/officeDocument/2006/relationships/hyperlink" Target="https://www.instagram.com/gamecocktrackxc/" TargetMode="External"/><Relationship Id="rId6691" Type="http://schemas.openxmlformats.org/officeDocument/2006/relationships/hyperlink" Target="https://www.instagram.com/wsucougarxctf/" TargetMode="External"/><Relationship Id="rId10625" Type="http://schemas.openxmlformats.org/officeDocument/2006/relationships/hyperlink" Target="https://twitter.com/nccmensxctf" TargetMode="External"/><Relationship Id="rId11955" Type="http://schemas.openxmlformats.org/officeDocument/2006/relationships/hyperlink" Target="https://www.instagram.com/88_slater_88/" TargetMode="External"/><Relationship Id="rId297" Type="http://schemas.openxmlformats.org/officeDocument/2006/relationships/hyperlink" Target="https://twitter.com/arizonatrack" TargetMode="External"/><Relationship Id="rId4033" Type="http://schemas.openxmlformats.org/officeDocument/2006/relationships/hyperlink" Target="https://www.facebook.com/StonyBrookXCTF/" TargetMode="External"/><Relationship Id="rId5365" Type="http://schemas.openxmlformats.org/officeDocument/2006/relationships/hyperlink" Target="https://twitter.com/gamecocktrack" TargetMode="External"/><Relationship Id="rId6696" Type="http://schemas.openxmlformats.org/officeDocument/2006/relationships/hyperlink" Target="https://www.facebook.com/cameron.dean.1029/" TargetMode="External"/><Relationship Id="rId296" Type="http://schemas.openxmlformats.org/officeDocument/2006/relationships/hyperlink" Target="https://www.instagram.com/arizonatrack/" TargetMode="External"/><Relationship Id="rId4032" Type="http://schemas.openxmlformats.org/officeDocument/2006/relationships/hyperlink" Target="https://www.facebook.com/jason.headman" TargetMode="External"/><Relationship Id="rId5366" Type="http://schemas.openxmlformats.org/officeDocument/2006/relationships/hyperlink" Target="https://www.facebook.com/GamecockTrack/" TargetMode="External"/><Relationship Id="rId6697" Type="http://schemas.openxmlformats.org/officeDocument/2006/relationships/hyperlink" Target="https://www.facebook.com/wsucougartrack/" TargetMode="External"/><Relationship Id="rId295" Type="http://schemas.openxmlformats.org/officeDocument/2006/relationships/hyperlink" Target="https://www.instagram.com/dino_dodig/" TargetMode="External"/><Relationship Id="rId4035" Type="http://schemas.openxmlformats.org/officeDocument/2006/relationships/hyperlink" Target="https://twitter.com/rvivesvives" TargetMode="External"/><Relationship Id="rId5363" Type="http://schemas.openxmlformats.org/officeDocument/2006/relationships/hyperlink" Target="https://www.facebook.com/GamecockTrack/" TargetMode="External"/><Relationship Id="rId6694" Type="http://schemas.openxmlformats.org/officeDocument/2006/relationships/hyperlink" Target="https://www.instagram.com/wsucougarxctf/" TargetMode="External"/><Relationship Id="rId294" Type="http://schemas.openxmlformats.org/officeDocument/2006/relationships/hyperlink" Target="https://www.facebook.com/ArizonaTrack/" TargetMode="External"/><Relationship Id="rId4034" Type="http://schemas.openxmlformats.org/officeDocument/2006/relationships/hyperlink" Target="https://www.instagram.com/stonybrookxctf/" TargetMode="External"/><Relationship Id="rId5364" Type="http://schemas.openxmlformats.org/officeDocument/2006/relationships/hyperlink" Target="https://www.instagram.com/gamecocktrackxc/" TargetMode="External"/><Relationship Id="rId6695" Type="http://schemas.openxmlformats.org/officeDocument/2006/relationships/hyperlink" Target="https://twitter.com/wsucougarxctf" TargetMode="External"/><Relationship Id="rId4037" Type="http://schemas.openxmlformats.org/officeDocument/2006/relationships/hyperlink" Target="https://www.facebook.com/roberto.vives.90" TargetMode="External"/><Relationship Id="rId5369" Type="http://schemas.openxmlformats.org/officeDocument/2006/relationships/hyperlink" Target="https://twitter.com/moreaux_brock" TargetMode="External"/><Relationship Id="rId11950" Type="http://schemas.openxmlformats.org/officeDocument/2006/relationships/hyperlink" Target="https://twitter.com/millsapstfxc" TargetMode="External"/><Relationship Id="rId4036" Type="http://schemas.openxmlformats.org/officeDocument/2006/relationships/hyperlink" Target="https://twitter.com/ualbanytrack" TargetMode="External"/><Relationship Id="rId299" Type="http://schemas.openxmlformats.org/officeDocument/2006/relationships/hyperlink" Target="https://www.facebook.com/ArizonaTrack/" TargetMode="External"/><Relationship Id="rId4039" Type="http://schemas.openxmlformats.org/officeDocument/2006/relationships/hyperlink" Target="https://twitter.com/ualbanytrack" TargetMode="External"/><Relationship Id="rId5367" Type="http://schemas.openxmlformats.org/officeDocument/2006/relationships/hyperlink" Target="https://www.instagram.com/shawntijackson/" TargetMode="External"/><Relationship Id="rId6698" Type="http://schemas.openxmlformats.org/officeDocument/2006/relationships/hyperlink" Target="https://www.instagram.com/wsucougarxctf/" TargetMode="External"/><Relationship Id="rId298" Type="http://schemas.openxmlformats.org/officeDocument/2006/relationships/hyperlink" Target="https://www.facebook.com/bob.myers.125323/" TargetMode="External"/><Relationship Id="rId4038" Type="http://schemas.openxmlformats.org/officeDocument/2006/relationships/hyperlink" Target="https://www.instagram.com/ualbanyxctf/" TargetMode="External"/><Relationship Id="rId5368" Type="http://schemas.openxmlformats.org/officeDocument/2006/relationships/hyperlink" Target="https://www.instagram.com/gamecocktrackxc/" TargetMode="External"/><Relationship Id="rId6699" Type="http://schemas.openxmlformats.org/officeDocument/2006/relationships/hyperlink" Target="https://twitter.com/wsucougarxctf" TargetMode="External"/><Relationship Id="rId11929" Type="http://schemas.openxmlformats.org/officeDocument/2006/relationships/hyperlink" Target="https://www.facebook.com/unwcctf/" TargetMode="External"/><Relationship Id="rId11928" Type="http://schemas.openxmlformats.org/officeDocument/2006/relationships/hyperlink" Target="https://twitter.com/unwcctf" TargetMode="External"/><Relationship Id="rId11927" Type="http://schemas.openxmlformats.org/officeDocument/2006/relationships/hyperlink" Target="https://www.instagram.com/ummcougartfxc/" TargetMode="External"/><Relationship Id="rId11926" Type="http://schemas.openxmlformats.org/officeDocument/2006/relationships/hyperlink" Target="https://www.facebook.com/UMMCougarTFXC/" TargetMode="External"/><Relationship Id="rId5390" Type="http://schemas.openxmlformats.org/officeDocument/2006/relationships/hyperlink" Target="https://www.instagram.com/uscupstatexctrack/" TargetMode="External"/><Relationship Id="rId11921" Type="http://schemas.openxmlformats.org/officeDocument/2006/relationships/hyperlink" Target="https://www.instagram.com/ummcougartfxc/" TargetMode="External"/><Relationship Id="rId5391" Type="http://schemas.openxmlformats.org/officeDocument/2006/relationships/hyperlink" Target="https://twitter.com/upstatexctrack" TargetMode="External"/><Relationship Id="rId11920" Type="http://schemas.openxmlformats.org/officeDocument/2006/relationships/hyperlink" Target="https://www.facebook.com/UMMCougarTFXC/" TargetMode="External"/><Relationship Id="rId4060" Type="http://schemas.openxmlformats.org/officeDocument/2006/relationships/hyperlink" Target="https://twitter.com/ualbanytrack" TargetMode="External"/><Relationship Id="rId4062" Type="http://schemas.openxmlformats.org/officeDocument/2006/relationships/hyperlink" Target="https://twitter.com/ualbanytrack" TargetMode="External"/><Relationship Id="rId5394" Type="http://schemas.openxmlformats.org/officeDocument/2006/relationships/hyperlink" Target="https://twitter.com/winthroptrackxc" TargetMode="External"/><Relationship Id="rId11925" Type="http://schemas.openxmlformats.org/officeDocument/2006/relationships/hyperlink" Target="https://twitter.com/ummcougartfxc" TargetMode="External"/><Relationship Id="rId4061" Type="http://schemas.openxmlformats.org/officeDocument/2006/relationships/hyperlink" Target="https://www.instagram.com/ualbanyxctf/" TargetMode="External"/><Relationship Id="rId5395" Type="http://schemas.openxmlformats.org/officeDocument/2006/relationships/hyperlink" Target="https://www.facebook.com/p/Ryun-Anderson-100002909097508/" TargetMode="External"/><Relationship Id="rId11924" Type="http://schemas.openxmlformats.org/officeDocument/2006/relationships/hyperlink" Target="https://www.instagram.com/ummcougartfxc/" TargetMode="External"/><Relationship Id="rId4064" Type="http://schemas.openxmlformats.org/officeDocument/2006/relationships/hyperlink" Target="https://twitter.com/ubuffalo" TargetMode="External"/><Relationship Id="rId5392" Type="http://schemas.openxmlformats.org/officeDocument/2006/relationships/hyperlink" Target="https://www.instagram.com/spartan_hurdler/" TargetMode="External"/><Relationship Id="rId11923" Type="http://schemas.openxmlformats.org/officeDocument/2006/relationships/hyperlink" Target="https://www.facebook.com/UMMCougarTFXC/" TargetMode="External"/><Relationship Id="rId4063" Type="http://schemas.openxmlformats.org/officeDocument/2006/relationships/hyperlink" Target="https://www.instagram.com/ualbanyxctf/" TargetMode="External"/><Relationship Id="rId5393" Type="http://schemas.openxmlformats.org/officeDocument/2006/relationships/hyperlink" Target="https://www.instagram.com/uscupstatexctrack/" TargetMode="External"/><Relationship Id="rId11922" Type="http://schemas.openxmlformats.org/officeDocument/2006/relationships/hyperlink" Target="https://twitter.com/ummcougartfxc" TargetMode="External"/><Relationship Id="rId4066" Type="http://schemas.openxmlformats.org/officeDocument/2006/relationships/hyperlink" Target="https://www.instagram.com/ubtrackandfield/" TargetMode="External"/><Relationship Id="rId5398" Type="http://schemas.openxmlformats.org/officeDocument/2006/relationships/hyperlink" Target="https://twitter.com/reddenwusoccer" TargetMode="External"/><Relationship Id="rId4065" Type="http://schemas.openxmlformats.org/officeDocument/2006/relationships/hyperlink" Target="https://www.facebook.com/buffalotrackxc/" TargetMode="External"/><Relationship Id="rId5399" Type="http://schemas.openxmlformats.org/officeDocument/2006/relationships/hyperlink" Target="https://twitter.com/winthroptrackxc" TargetMode="External"/><Relationship Id="rId4068" Type="http://schemas.openxmlformats.org/officeDocument/2006/relationships/hyperlink" Target="https://twitter.com/ubuffalo" TargetMode="External"/><Relationship Id="rId5396" Type="http://schemas.openxmlformats.org/officeDocument/2006/relationships/hyperlink" Target="https://www.facebook.com/WinthropUniversity/" TargetMode="External"/><Relationship Id="rId4067" Type="http://schemas.openxmlformats.org/officeDocument/2006/relationships/hyperlink" Target="https://twitter.com/caleb_nickens" TargetMode="External"/><Relationship Id="rId5397" Type="http://schemas.openxmlformats.org/officeDocument/2006/relationships/hyperlink" Target="https://www.instagram.com/winthroptrackxc/" TargetMode="External"/><Relationship Id="rId4069" Type="http://schemas.openxmlformats.org/officeDocument/2006/relationships/hyperlink" Target="https://www.facebook.com/buffalotrackxc/" TargetMode="External"/><Relationship Id="rId10608" Type="http://schemas.openxmlformats.org/officeDocument/2006/relationships/hyperlink" Target="https://www.instagram.com/nccmensxctf/" TargetMode="External"/><Relationship Id="rId10609" Type="http://schemas.openxmlformats.org/officeDocument/2006/relationships/hyperlink" Target="https://twitter.com/coachfullera" TargetMode="External"/><Relationship Id="rId11939" Type="http://schemas.openxmlformats.org/officeDocument/2006/relationships/hyperlink" Target="https://www.instagram.com/unwcctf/" TargetMode="External"/><Relationship Id="rId10606" Type="http://schemas.openxmlformats.org/officeDocument/2006/relationships/hyperlink" Target="https://twitter.com/nccmensxctf" TargetMode="External"/><Relationship Id="rId11938" Type="http://schemas.openxmlformats.org/officeDocument/2006/relationships/hyperlink" Target="https://www.facebook.com/unwcctf/" TargetMode="External"/><Relationship Id="rId10607" Type="http://schemas.openxmlformats.org/officeDocument/2006/relationships/hyperlink" Target="https://www.facebook.com/North-Central-College-Mens-Cross-Country-and-Track-and-Field-1532371267056564/" TargetMode="External"/><Relationship Id="rId11937" Type="http://schemas.openxmlformats.org/officeDocument/2006/relationships/hyperlink" Target="https://www.facebook.com/nathan.appleby.925/" TargetMode="External"/><Relationship Id="rId10600" Type="http://schemas.openxmlformats.org/officeDocument/2006/relationships/hyperlink" Target="https://twitter.com/bvu_xctrack" TargetMode="External"/><Relationship Id="rId11932" Type="http://schemas.openxmlformats.org/officeDocument/2006/relationships/hyperlink" Target="https://twitter.com/unwcctf" TargetMode="External"/><Relationship Id="rId5380" Type="http://schemas.openxmlformats.org/officeDocument/2006/relationships/hyperlink" Target="https://twitter.com/upstatexctrack" TargetMode="External"/><Relationship Id="rId10601" Type="http://schemas.openxmlformats.org/officeDocument/2006/relationships/hyperlink" Target="https://www.facebook.com/runbvu/" TargetMode="External"/><Relationship Id="rId11931" Type="http://schemas.openxmlformats.org/officeDocument/2006/relationships/hyperlink" Target="https://unweagles.com/sports/mens-track-and-field" TargetMode="External"/><Relationship Id="rId11930" Type="http://schemas.openxmlformats.org/officeDocument/2006/relationships/hyperlink" Target="https://www.instagram.com/unwcctf/" TargetMode="External"/><Relationship Id="rId4051" Type="http://schemas.openxmlformats.org/officeDocument/2006/relationships/hyperlink" Target="https://www.facebook.com/universityatalbany" TargetMode="External"/><Relationship Id="rId5383" Type="http://schemas.openxmlformats.org/officeDocument/2006/relationships/hyperlink" Target="https://www.facebook.com/nigel.dossantosii/" TargetMode="External"/><Relationship Id="rId10604" Type="http://schemas.openxmlformats.org/officeDocument/2006/relationships/hyperlink" Target="https://athletics.central.edu/sports/mens-track-and-field" TargetMode="External"/><Relationship Id="rId11936" Type="http://schemas.openxmlformats.org/officeDocument/2006/relationships/hyperlink" Target="https://twitter.com/unwcctf" TargetMode="External"/><Relationship Id="rId4050" Type="http://schemas.openxmlformats.org/officeDocument/2006/relationships/hyperlink" Target="https://twitter.com/ualbanytrack" TargetMode="External"/><Relationship Id="rId5384" Type="http://schemas.openxmlformats.org/officeDocument/2006/relationships/hyperlink" Target="https://www.facebook.com/uscupstate.xctrack/" TargetMode="External"/><Relationship Id="rId10605" Type="http://schemas.openxmlformats.org/officeDocument/2006/relationships/hyperlink" Target="https://twitter.com/coachsturm48" TargetMode="External"/><Relationship Id="rId11935" Type="http://schemas.openxmlformats.org/officeDocument/2006/relationships/hyperlink" Target="https://x.com/nathanappleby1" TargetMode="External"/><Relationship Id="rId4053" Type="http://schemas.openxmlformats.org/officeDocument/2006/relationships/hyperlink" Target="https://twitter.com/ualbanytrack" TargetMode="External"/><Relationship Id="rId5381" Type="http://schemas.openxmlformats.org/officeDocument/2006/relationships/hyperlink" Target="https://www.instagram.com/uscupstatexctrack/" TargetMode="External"/><Relationship Id="rId10602" Type="http://schemas.openxmlformats.org/officeDocument/2006/relationships/hyperlink" Target="https://www.instagram.com/emily.hoesing/" TargetMode="External"/><Relationship Id="rId11934" Type="http://schemas.openxmlformats.org/officeDocument/2006/relationships/hyperlink" Target="https://www.instagram.com/unwcctf/" TargetMode="External"/><Relationship Id="rId4052" Type="http://schemas.openxmlformats.org/officeDocument/2006/relationships/hyperlink" Target="https://www.instagram.com/ualbanyxctf/" TargetMode="External"/><Relationship Id="rId5382" Type="http://schemas.openxmlformats.org/officeDocument/2006/relationships/hyperlink" Target="https://twitter.com/upstatexctrack" TargetMode="External"/><Relationship Id="rId10603" Type="http://schemas.openxmlformats.org/officeDocument/2006/relationships/hyperlink" Target="https://www.instagram.com/bvu_xctrack/" TargetMode="External"/><Relationship Id="rId11933" Type="http://schemas.openxmlformats.org/officeDocument/2006/relationships/hyperlink" Target="https://www.facebook.com/unwcctf/" TargetMode="External"/><Relationship Id="rId4055" Type="http://schemas.openxmlformats.org/officeDocument/2006/relationships/hyperlink" Target="https://twitter.com/ualbanytrack" TargetMode="External"/><Relationship Id="rId5387" Type="http://schemas.openxmlformats.org/officeDocument/2006/relationships/hyperlink" Target="https://www.facebook.com/jc.suddeth/" TargetMode="External"/><Relationship Id="rId4054" Type="http://schemas.openxmlformats.org/officeDocument/2006/relationships/hyperlink" Target="https://www.instagram.com/ualbanyxctf/" TargetMode="External"/><Relationship Id="rId5388" Type="http://schemas.openxmlformats.org/officeDocument/2006/relationships/hyperlink" Target="https://www.facebook.com/uscupstate.xctrack/" TargetMode="External"/><Relationship Id="rId4057" Type="http://schemas.openxmlformats.org/officeDocument/2006/relationships/hyperlink" Target="https://twitter.com/ualbanytrack" TargetMode="External"/><Relationship Id="rId5385" Type="http://schemas.openxmlformats.org/officeDocument/2006/relationships/hyperlink" Target="https://www.instagram.com/uscupstatexctrack/" TargetMode="External"/><Relationship Id="rId4056" Type="http://schemas.openxmlformats.org/officeDocument/2006/relationships/hyperlink" Target="https://www.instagram.com/ualbanyxctf/" TargetMode="External"/><Relationship Id="rId5386" Type="http://schemas.openxmlformats.org/officeDocument/2006/relationships/hyperlink" Target="https://twitter.com/upstatexctrack" TargetMode="External"/><Relationship Id="rId4059" Type="http://schemas.openxmlformats.org/officeDocument/2006/relationships/hyperlink" Target="https://twitter.com/bigmacweather" TargetMode="External"/><Relationship Id="rId4058" Type="http://schemas.openxmlformats.org/officeDocument/2006/relationships/hyperlink" Target="https://www.instagram.com/ualbanyxctf/" TargetMode="External"/><Relationship Id="rId5389" Type="http://schemas.openxmlformats.org/officeDocument/2006/relationships/hyperlink" Target="https://www.instagram.com/suddeth_jc/" TargetMode="External"/><Relationship Id="rId4008" Type="http://schemas.openxmlformats.org/officeDocument/2006/relationships/hyperlink" Target="https://gobonnies.com/sports/mens-track-and-field/" TargetMode="External"/><Relationship Id="rId4007" Type="http://schemas.openxmlformats.org/officeDocument/2006/relationships/hyperlink" Target="https://questionnaires.armssoftware.com/2de20a94787c" TargetMode="External"/><Relationship Id="rId5338" Type="http://schemas.openxmlformats.org/officeDocument/2006/relationships/hyperlink" Target="https://www.facebook.com/GamecockTrack/" TargetMode="External"/><Relationship Id="rId6669" Type="http://schemas.openxmlformats.org/officeDocument/2006/relationships/hyperlink" Target="https://www.facebook.com/UWHuskyTrack/" TargetMode="External"/><Relationship Id="rId4009" Type="http://schemas.openxmlformats.org/officeDocument/2006/relationships/hyperlink" Target="https://twitter.com/bonniesxctrack" TargetMode="External"/><Relationship Id="rId5339" Type="http://schemas.openxmlformats.org/officeDocument/2006/relationships/hyperlink" Target="https://www.instagram.com/scsutrackandfield/" TargetMode="External"/><Relationship Id="rId271" Type="http://schemas.openxmlformats.org/officeDocument/2006/relationships/hyperlink" Target="https://www.instagram.com/djironlilley/" TargetMode="External"/><Relationship Id="rId270" Type="http://schemas.openxmlformats.org/officeDocument/2006/relationships/hyperlink" Target="https://www.facebook.com/NAUTrackFieldXC/" TargetMode="External"/><Relationship Id="rId10655" Type="http://schemas.openxmlformats.org/officeDocument/2006/relationships/hyperlink" Target="https://x.com/loganstroman" TargetMode="External"/><Relationship Id="rId11987" Type="http://schemas.openxmlformats.org/officeDocument/2006/relationships/hyperlink" Target="https://twitter.com/washu_xctf" TargetMode="External"/><Relationship Id="rId10656" Type="http://schemas.openxmlformats.org/officeDocument/2006/relationships/hyperlink" Target="https://twitter.com/coexctf" TargetMode="External"/><Relationship Id="rId11986" Type="http://schemas.openxmlformats.org/officeDocument/2006/relationships/hyperlink" Target="https://www.instagram.com/washu_xctf/" TargetMode="External"/><Relationship Id="rId10653" Type="http://schemas.openxmlformats.org/officeDocument/2006/relationships/hyperlink" Target="https://www.facebook.com/CoeXCTF/" TargetMode="External"/><Relationship Id="rId11985" Type="http://schemas.openxmlformats.org/officeDocument/2006/relationships/hyperlink" Target="https://twitter.com/washu_xctf" TargetMode="External"/><Relationship Id="rId269" Type="http://schemas.openxmlformats.org/officeDocument/2006/relationships/hyperlink" Target="https://twitter.com/nautrackfieldxc" TargetMode="External"/><Relationship Id="rId10654" Type="http://schemas.openxmlformats.org/officeDocument/2006/relationships/hyperlink" Target="https://www.instagram.com/coexctf/" TargetMode="External"/><Relationship Id="rId11984" Type="http://schemas.openxmlformats.org/officeDocument/2006/relationships/hyperlink" Target="https://www.washubears.com/sports/track/index" TargetMode="External"/><Relationship Id="rId7991" Type="http://schemas.openxmlformats.org/officeDocument/2006/relationships/hyperlink" Target="https://www.instagram.com/umdtfcc/" TargetMode="External"/><Relationship Id="rId10659" Type="http://schemas.openxmlformats.org/officeDocument/2006/relationships/hyperlink" Target="https://cornellrams.com/sports/mens-track-and-field" TargetMode="External"/><Relationship Id="rId6660" Type="http://schemas.openxmlformats.org/officeDocument/2006/relationships/hyperlink" Target="https://www.instagram.com/mistervault/" TargetMode="External"/><Relationship Id="rId7990" Type="http://schemas.openxmlformats.org/officeDocument/2006/relationships/hyperlink" Target="https://www.facebook.com/umdbulldogsTF" TargetMode="External"/><Relationship Id="rId10657" Type="http://schemas.openxmlformats.org/officeDocument/2006/relationships/hyperlink" Target="https://www.facebook.com/CoeXCTF/" TargetMode="External"/><Relationship Id="rId11989" Type="http://schemas.openxmlformats.org/officeDocument/2006/relationships/hyperlink" Target="https://www.instagram.com/nathanfreyling/" TargetMode="External"/><Relationship Id="rId10658" Type="http://schemas.openxmlformats.org/officeDocument/2006/relationships/hyperlink" Target="https://www.instagram.com/coexctf/" TargetMode="External"/><Relationship Id="rId11988" Type="http://schemas.openxmlformats.org/officeDocument/2006/relationships/hyperlink" Target="https://www.facebook.com/nathan.freyling/" TargetMode="External"/><Relationship Id="rId264" Type="http://schemas.openxmlformats.org/officeDocument/2006/relationships/hyperlink" Target="https://twitter.com/nautrackfieldxc" TargetMode="External"/><Relationship Id="rId4000" Type="http://schemas.openxmlformats.org/officeDocument/2006/relationships/hyperlink" Target="https://twitter.com/sienaxctrack" TargetMode="External"/><Relationship Id="rId5332" Type="http://schemas.openxmlformats.org/officeDocument/2006/relationships/hyperlink" Target="https://www.facebook.com/GamecockTrack/" TargetMode="External"/><Relationship Id="rId6663" Type="http://schemas.openxmlformats.org/officeDocument/2006/relationships/hyperlink" Target="https://twitter.com/uwtrack" TargetMode="External"/><Relationship Id="rId7995" Type="http://schemas.openxmlformats.org/officeDocument/2006/relationships/hyperlink" Target="https://twitter.com/umdtfcc" TargetMode="External"/><Relationship Id="rId263" Type="http://schemas.openxmlformats.org/officeDocument/2006/relationships/hyperlink" Target="https://twitter.com/CoachErnieClark" TargetMode="External"/><Relationship Id="rId5333" Type="http://schemas.openxmlformats.org/officeDocument/2006/relationships/hyperlink" Target="https://www.instagram.com/scsutrackandfield/" TargetMode="External"/><Relationship Id="rId6664" Type="http://schemas.openxmlformats.org/officeDocument/2006/relationships/hyperlink" Target="https://www.facebook.com/people/Coach-Jason-Schutz/100010452097552" TargetMode="External"/><Relationship Id="rId7994" Type="http://schemas.openxmlformats.org/officeDocument/2006/relationships/hyperlink" Target="https://www.instagram.com/umdtfcc/" TargetMode="External"/><Relationship Id="rId262" Type="http://schemas.openxmlformats.org/officeDocument/2006/relationships/hyperlink" Target="https://www.instagram.com/nautrackfieldxc/" TargetMode="External"/><Relationship Id="rId4002" Type="http://schemas.openxmlformats.org/officeDocument/2006/relationships/hyperlink" Target="https://www.facebook.com/SienaXCTrack/" TargetMode="External"/><Relationship Id="rId5330" Type="http://schemas.openxmlformats.org/officeDocument/2006/relationships/hyperlink" Target="https://twitter.com/gamecocktrack" TargetMode="External"/><Relationship Id="rId6661" Type="http://schemas.openxmlformats.org/officeDocument/2006/relationships/hyperlink" Target="https://www.instagram.com/uwtrack/" TargetMode="External"/><Relationship Id="rId7993" Type="http://schemas.openxmlformats.org/officeDocument/2006/relationships/hyperlink" Target="https://www.facebook.com/umdbulldogsTF" TargetMode="External"/><Relationship Id="rId261" Type="http://schemas.openxmlformats.org/officeDocument/2006/relationships/hyperlink" Target="https://www.instagram.com/coachbradfoote/" TargetMode="External"/><Relationship Id="rId4001" Type="http://schemas.openxmlformats.org/officeDocument/2006/relationships/hyperlink" Target="https://www.facebook.com/nick.miller.3367/" TargetMode="External"/><Relationship Id="rId5331" Type="http://schemas.openxmlformats.org/officeDocument/2006/relationships/hyperlink" Target="https://www.facebook.com/donald.cooper2/" TargetMode="External"/><Relationship Id="rId6662" Type="http://schemas.openxmlformats.org/officeDocument/2006/relationships/hyperlink" Target="https://twitter.com/coachjschutz" TargetMode="External"/><Relationship Id="rId7992" Type="http://schemas.openxmlformats.org/officeDocument/2006/relationships/hyperlink" Target="https://twitter.com/UMDTFCC" TargetMode="External"/><Relationship Id="rId268" Type="http://schemas.openxmlformats.org/officeDocument/2006/relationships/hyperlink" Target="https://www.instagram.com/nautrackfieldxc/" TargetMode="External"/><Relationship Id="rId4004" Type="http://schemas.openxmlformats.org/officeDocument/2006/relationships/hyperlink" Target="https://gobonnies.com/sports/mens-track-and-field/" TargetMode="External"/><Relationship Id="rId5336" Type="http://schemas.openxmlformats.org/officeDocument/2006/relationships/hyperlink" Target="https://www.instagram.com/scsutrackandfield/" TargetMode="External"/><Relationship Id="rId6667" Type="http://schemas.openxmlformats.org/officeDocument/2006/relationships/hyperlink" Target="https://twitter.com/jeshuaanderson" TargetMode="External"/><Relationship Id="rId7999" Type="http://schemas.openxmlformats.org/officeDocument/2006/relationships/hyperlink" Target="https://www.facebook.com/umdbulldogsTF/" TargetMode="External"/><Relationship Id="rId10651" Type="http://schemas.openxmlformats.org/officeDocument/2006/relationships/hyperlink" Target="https://twitter.com/coexctf" TargetMode="External"/><Relationship Id="rId11983" Type="http://schemas.openxmlformats.org/officeDocument/2006/relationships/hyperlink" Target="https://www.instagram.com/washu_xctf/" TargetMode="External"/><Relationship Id="rId267" Type="http://schemas.openxmlformats.org/officeDocument/2006/relationships/hyperlink" Target="https://www.instagram.com/coachernieclark/" TargetMode="External"/><Relationship Id="rId4003" Type="http://schemas.openxmlformats.org/officeDocument/2006/relationships/hyperlink" Target="https://www.instagram.com/sienaxctrack/" TargetMode="External"/><Relationship Id="rId5337" Type="http://schemas.openxmlformats.org/officeDocument/2006/relationships/hyperlink" Target="https://twitter.com/gamecocktrack" TargetMode="External"/><Relationship Id="rId6668" Type="http://schemas.openxmlformats.org/officeDocument/2006/relationships/hyperlink" Target="https://twitter.com/uwtrack" TargetMode="External"/><Relationship Id="rId7998" Type="http://schemas.openxmlformats.org/officeDocument/2006/relationships/hyperlink" Target="https://www.instagram.com/umdtfcc/" TargetMode="External"/><Relationship Id="rId10652" Type="http://schemas.openxmlformats.org/officeDocument/2006/relationships/hyperlink" Target="https://www.facebook.com/alatsch" TargetMode="External"/><Relationship Id="rId11982" Type="http://schemas.openxmlformats.org/officeDocument/2006/relationships/hyperlink" Target="https://www.instagram.com/coach_fleagle/" TargetMode="External"/><Relationship Id="rId266" Type="http://schemas.openxmlformats.org/officeDocument/2006/relationships/hyperlink" Target="https://www.facebook.com/NAUTrackFieldXC/" TargetMode="External"/><Relationship Id="rId4006" Type="http://schemas.openxmlformats.org/officeDocument/2006/relationships/hyperlink" Target="https://www.instagram.com/bonniesxctrack/" TargetMode="External"/><Relationship Id="rId5334" Type="http://schemas.openxmlformats.org/officeDocument/2006/relationships/hyperlink" Target="https://twitter.com/gamecocktrack" TargetMode="External"/><Relationship Id="rId6665" Type="http://schemas.openxmlformats.org/officeDocument/2006/relationships/hyperlink" Target="https://www.facebook.com/UWHuskyTrack/" TargetMode="External"/><Relationship Id="rId7997" Type="http://schemas.openxmlformats.org/officeDocument/2006/relationships/hyperlink" Target="https://www.instagram.com/davidpalmer10/" TargetMode="External"/><Relationship Id="rId11981" Type="http://schemas.openxmlformats.org/officeDocument/2006/relationships/hyperlink" Target="https://twitter.com/washu_xctf" TargetMode="External"/><Relationship Id="rId265" Type="http://schemas.openxmlformats.org/officeDocument/2006/relationships/hyperlink" Target="https://www.facebook.com/clarkern001/" TargetMode="External"/><Relationship Id="rId4005" Type="http://schemas.openxmlformats.org/officeDocument/2006/relationships/hyperlink" Target="https://twitter.com/bonniesxctrack" TargetMode="External"/><Relationship Id="rId5335" Type="http://schemas.openxmlformats.org/officeDocument/2006/relationships/hyperlink" Target="https://www.facebook.com/GamecockTrack/" TargetMode="External"/><Relationship Id="rId6666" Type="http://schemas.openxmlformats.org/officeDocument/2006/relationships/hyperlink" Target="https://www.instagram.com/uwtrack/" TargetMode="External"/><Relationship Id="rId7996" Type="http://schemas.openxmlformats.org/officeDocument/2006/relationships/hyperlink" Target="https://www.facebook.com/umdbulldogsTF" TargetMode="External"/><Relationship Id="rId10650" Type="http://schemas.openxmlformats.org/officeDocument/2006/relationships/hyperlink" Target="https://twitter.com/mandimac86" TargetMode="External"/><Relationship Id="rId11980" Type="http://schemas.openxmlformats.org/officeDocument/2006/relationships/hyperlink" Target="https://twitter.com/coachfleagle?lang=en" TargetMode="External"/><Relationship Id="rId5329" Type="http://schemas.openxmlformats.org/officeDocument/2006/relationships/hyperlink" Target="https://twitter.com/gocoachcooper" TargetMode="External"/><Relationship Id="rId5327" Type="http://schemas.openxmlformats.org/officeDocument/2006/relationships/hyperlink" Target="https://www.facebook.com/runfurman/" TargetMode="External"/><Relationship Id="rId6658" Type="http://schemas.openxmlformats.org/officeDocument/2006/relationships/hyperlink" Target="https://www.facebook.com/toby.stevenson" TargetMode="External"/><Relationship Id="rId5328" Type="http://schemas.openxmlformats.org/officeDocument/2006/relationships/hyperlink" Target="https://www.instagram.com/runfurman/" TargetMode="External"/><Relationship Id="rId6659" Type="http://schemas.openxmlformats.org/officeDocument/2006/relationships/hyperlink" Target="https://www.facebook.com/UWHuskyTrack/" TargetMode="External"/><Relationship Id="rId7989" Type="http://schemas.openxmlformats.org/officeDocument/2006/relationships/hyperlink" Target="https://twitter.com/uindytrack" TargetMode="External"/><Relationship Id="rId260" Type="http://schemas.openxmlformats.org/officeDocument/2006/relationships/hyperlink" Target="https://www.facebook.com/NAUTrackFieldXC/" TargetMode="External"/><Relationship Id="rId10666" Type="http://schemas.openxmlformats.org/officeDocument/2006/relationships/hyperlink" Target="https://www.instagram.com/haleyharms/" TargetMode="External"/><Relationship Id="rId11998" Type="http://schemas.openxmlformats.org/officeDocument/2006/relationships/hyperlink" Target="https://twitter.com/washu_xctf" TargetMode="External"/><Relationship Id="rId10667" Type="http://schemas.openxmlformats.org/officeDocument/2006/relationships/hyperlink" Target="https://www.instagram.com/cornelltfxc/" TargetMode="External"/><Relationship Id="rId11997" Type="http://schemas.openxmlformats.org/officeDocument/2006/relationships/hyperlink" Target="https://www.instagram.com/washu_xctf/" TargetMode="External"/><Relationship Id="rId259" Type="http://schemas.openxmlformats.org/officeDocument/2006/relationships/hyperlink" Target="https://twitter.com/nautrackfieldxc" TargetMode="External"/><Relationship Id="rId10664" Type="http://schemas.openxmlformats.org/officeDocument/2006/relationships/hyperlink" Target="https://twitter.com/cornelltfxc" TargetMode="External"/><Relationship Id="rId11996" Type="http://schemas.openxmlformats.org/officeDocument/2006/relationships/hyperlink" Target="https://twitter.com/washu_xctf" TargetMode="External"/><Relationship Id="rId258" Type="http://schemas.openxmlformats.org/officeDocument/2006/relationships/hyperlink" Target="https://twitter.com/coachbradfoote" TargetMode="External"/><Relationship Id="rId10665" Type="http://schemas.openxmlformats.org/officeDocument/2006/relationships/hyperlink" Target="https://www.facebook.com/Cornell-Track-and-Field-and-Cross-Country-137618357568/" TargetMode="External"/><Relationship Id="rId11995" Type="http://schemas.openxmlformats.org/officeDocument/2006/relationships/hyperlink" Target="https://www.instagram.com/washu_xctf/" TargetMode="External"/><Relationship Id="rId7980" Type="http://schemas.openxmlformats.org/officeDocument/2006/relationships/hyperlink" Target="https://twitter.com/coachmiessner" TargetMode="External"/><Relationship Id="rId10668" Type="http://schemas.openxmlformats.org/officeDocument/2006/relationships/hyperlink" Target="https://cornellrams.com/sports/mens-track-and-field" TargetMode="External"/><Relationship Id="rId10669" Type="http://schemas.openxmlformats.org/officeDocument/2006/relationships/hyperlink" Target="https://twitter.com/runcoachfrawley" TargetMode="External"/><Relationship Id="rId11999" Type="http://schemas.openxmlformats.org/officeDocument/2006/relationships/hyperlink" Target="https://www.instagram.com/washu_xctf/" TargetMode="External"/><Relationship Id="rId253" Type="http://schemas.openxmlformats.org/officeDocument/2006/relationships/hyperlink" Target="https://twitter.com/aldomarquez954" TargetMode="External"/><Relationship Id="rId5321" Type="http://schemas.openxmlformats.org/officeDocument/2006/relationships/hyperlink" Target="https://twitter.com/furmanxc" TargetMode="External"/><Relationship Id="rId6652" Type="http://schemas.openxmlformats.org/officeDocument/2006/relationships/hyperlink" Target="https://twitter.com/stephbo12" TargetMode="External"/><Relationship Id="rId7984" Type="http://schemas.openxmlformats.org/officeDocument/2006/relationships/hyperlink" Target="https://twitter.com/scsu_tf_xc" TargetMode="External"/><Relationship Id="rId11990" Type="http://schemas.openxmlformats.org/officeDocument/2006/relationships/hyperlink" Target="https://www.instagram.com/washu_xctf/" TargetMode="External"/><Relationship Id="rId252" Type="http://schemas.openxmlformats.org/officeDocument/2006/relationships/hyperlink" Target="https://www.instagram.com/nautrackfieldxc/" TargetMode="External"/><Relationship Id="rId5322" Type="http://schemas.openxmlformats.org/officeDocument/2006/relationships/hyperlink" Target="https://www.facebook.com/MattLange95/" TargetMode="External"/><Relationship Id="rId6653" Type="http://schemas.openxmlformats.org/officeDocument/2006/relationships/hyperlink" Target="https://twitter.com/uwtrack" TargetMode="External"/><Relationship Id="rId7983" Type="http://schemas.openxmlformats.org/officeDocument/2006/relationships/hyperlink" Target="https://www.instagram.com/smsutfxc/" TargetMode="External"/><Relationship Id="rId251" Type="http://schemas.openxmlformats.org/officeDocument/2006/relationships/hyperlink" Target="https://www.instagram.com/jarredcornfield/" TargetMode="External"/><Relationship Id="rId6650" Type="http://schemas.openxmlformats.org/officeDocument/2006/relationships/hyperlink" Target="https://www.facebook.com/UWHuskyTrack/" TargetMode="External"/><Relationship Id="rId7982" Type="http://schemas.openxmlformats.org/officeDocument/2006/relationships/hyperlink" Target="https://www.facebook.com/SMSUTFCC/" TargetMode="External"/><Relationship Id="rId250" Type="http://schemas.openxmlformats.org/officeDocument/2006/relationships/hyperlink" Target="https://www.facebook.com/NAUTrackFieldXC/" TargetMode="External"/><Relationship Id="rId5320" Type="http://schemas.openxmlformats.org/officeDocument/2006/relationships/hyperlink" Target="https://twitter.com/MLange15" TargetMode="External"/><Relationship Id="rId6651" Type="http://schemas.openxmlformats.org/officeDocument/2006/relationships/hyperlink" Target="https://www.instagram.com/uwtrack/" TargetMode="External"/><Relationship Id="rId7981" Type="http://schemas.openxmlformats.org/officeDocument/2006/relationships/hyperlink" Target="https://twitter.com/smsutfxc" TargetMode="External"/><Relationship Id="rId257" Type="http://schemas.openxmlformats.org/officeDocument/2006/relationships/hyperlink" Target="https://www.instagram.com/nautrackfieldxc/" TargetMode="External"/><Relationship Id="rId5325" Type="http://schemas.openxmlformats.org/officeDocument/2006/relationships/hyperlink" Target="https://twitter.com/coachrobertgary" TargetMode="External"/><Relationship Id="rId6656" Type="http://schemas.openxmlformats.org/officeDocument/2006/relationships/hyperlink" Target="https://twitter.com/mistervault" TargetMode="External"/><Relationship Id="rId7988" Type="http://schemas.openxmlformats.org/officeDocument/2006/relationships/hyperlink" Target="https://twitter.com/karlycochrane" TargetMode="External"/><Relationship Id="rId10662" Type="http://schemas.openxmlformats.org/officeDocument/2006/relationships/hyperlink" Target="https://www.facebook.com/Cornell-Track-and-Field-and-Cross-Country-137618357568/" TargetMode="External"/><Relationship Id="rId11994" Type="http://schemas.openxmlformats.org/officeDocument/2006/relationships/hyperlink" Target="https://twitter.com/washu_xctf" TargetMode="External"/><Relationship Id="rId256" Type="http://schemas.openxmlformats.org/officeDocument/2006/relationships/hyperlink" Target="https://www.instagram.com/aldomarquez954/" TargetMode="External"/><Relationship Id="rId5326" Type="http://schemas.openxmlformats.org/officeDocument/2006/relationships/hyperlink" Target="https://twitter.com/furmanxc" TargetMode="External"/><Relationship Id="rId6657" Type="http://schemas.openxmlformats.org/officeDocument/2006/relationships/hyperlink" Target="https://twitter.com/uwtrack" TargetMode="External"/><Relationship Id="rId7987" Type="http://schemas.openxmlformats.org/officeDocument/2006/relationships/hyperlink" Target="https://www.instagram.com/scsu_tf_xc/" TargetMode="External"/><Relationship Id="rId10663" Type="http://schemas.openxmlformats.org/officeDocument/2006/relationships/hyperlink" Target="https://www.instagram.com/cornelltfxc/" TargetMode="External"/><Relationship Id="rId11993" Type="http://schemas.openxmlformats.org/officeDocument/2006/relationships/hyperlink" Target="https://www.washubears.com/sports/track/index" TargetMode="External"/><Relationship Id="rId255" Type="http://schemas.openxmlformats.org/officeDocument/2006/relationships/hyperlink" Target="https://www.facebook.com/NAUTrackFieldXC/" TargetMode="External"/><Relationship Id="rId5323" Type="http://schemas.openxmlformats.org/officeDocument/2006/relationships/hyperlink" Target="https://www.facebook.com/runfurman/" TargetMode="External"/><Relationship Id="rId6654" Type="http://schemas.openxmlformats.org/officeDocument/2006/relationships/hyperlink" Target="https://www.facebook.com/UWHuskyTrack/" TargetMode="External"/><Relationship Id="rId7986" Type="http://schemas.openxmlformats.org/officeDocument/2006/relationships/hyperlink" Target="https://www.instagram.com/coachbakalars/" TargetMode="External"/><Relationship Id="rId10660" Type="http://schemas.openxmlformats.org/officeDocument/2006/relationships/hyperlink" Target="https://twitter.com/runcoachfrawley" TargetMode="External"/><Relationship Id="rId11992" Type="http://schemas.openxmlformats.org/officeDocument/2006/relationships/hyperlink" Target="https://www.instagram.com/washu_xctf/" TargetMode="External"/><Relationship Id="rId254" Type="http://schemas.openxmlformats.org/officeDocument/2006/relationships/hyperlink" Target="https://twitter.com/nautrackfieldxc" TargetMode="External"/><Relationship Id="rId5324" Type="http://schemas.openxmlformats.org/officeDocument/2006/relationships/hyperlink" Target="https://www.instagram.com/runfurman/" TargetMode="External"/><Relationship Id="rId6655" Type="http://schemas.openxmlformats.org/officeDocument/2006/relationships/hyperlink" Target="https://www.instagram.com/uwtrack/" TargetMode="External"/><Relationship Id="rId7985" Type="http://schemas.openxmlformats.org/officeDocument/2006/relationships/hyperlink" Target="https://www.facebook.com/SCSUHuskiesTFXC/" TargetMode="External"/><Relationship Id="rId10661" Type="http://schemas.openxmlformats.org/officeDocument/2006/relationships/hyperlink" Target="https://twitter.com/cornelltfxc" TargetMode="External"/><Relationship Id="rId11991" Type="http://schemas.openxmlformats.org/officeDocument/2006/relationships/hyperlink" Target="https://twitter.com/washu_xctf" TargetMode="External"/><Relationship Id="rId4029" Type="http://schemas.openxmlformats.org/officeDocument/2006/relationships/hyperlink" Target="https://www.facebook.com/StonyBrookXCTF/" TargetMode="External"/><Relationship Id="rId293" Type="http://schemas.openxmlformats.org/officeDocument/2006/relationships/hyperlink" Target="https://twitter.com/arizonatrack" TargetMode="External"/><Relationship Id="rId292" Type="http://schemas.openxmlformats.org/officeDocument/2006/relationships/hyperlink" Target="https://www.instagram.com/arizonatrack/" TargetMode="External"/><Relationship Id="rId291" Type="http://schemas.openxmlformats.org/officeDocument/2006/relationships/hyperlink" Target="https://www.facebook.com/ArizonaTrack/" TargetMode="External"/><Relationship Id="rId290" Type="http://schemas.openxmlformats.org/officeDocument/2006/relationships/hyperlink" Target="https://twitter.com/arizonatrack" TargetMode="External"/><Relationship Id="rId10639" Type="http://schemas.openxmlformats.org/officeDocument/2006/relationships/hyperlink" Target="https://www.facebook.com/North-Central-College-Mens-Cross-Country-and-Track-and-Field-1532371267056564/" TargetMode="External"/><Relationship Id="rId10633" Type="http://schemas.openxmlformats.org/officeDocument/2006/relationships/hyperlink" Target="https://twitter.com/Emily_Vos17" TargetMode="External"/><Relationship Id="rId11965" Type="http://schemas.openxmlformats.org/officeDocument/2006/relationships/hyperlink" Target="https://twitter.com/millsapstfxc" TargetMode="External"/><Relationship Id="rId10634" Type="http://schemas.openxmlformats.org/officeDocument/2006/relationships/hyperlink" Target="https://twitter.com/nccmensxctf" TargetMode="External"/><Relationship Id="rId11964" Type="http://schemas.openxmlformats.org/officeDocument/2006/relationships/hyperlink" Target="https://gomajors.com/sports/mens-track-and-field" TargetMode="External"/><Relationship Id="rId10631" Type="http://schemas.openxmlformats.org/officeDocument/2006/relationships/hyperlink" Target="https://www.facebook.com/North-Central-College-Mens-Cross-Country-and-Track-and-Field-1532371267056564/" TargetMode="External"/><Relationship Id="rId11963" Type="http://schemas.openxmlformats.org/officeDocument/2006/relationships/hyperlink" Target="https://www.instagram.com/millsapstrackfieldxc/" TargetMode="External"/><Relationship Id="rId10632" Type="http://schemas.openxmlformats.org/officeDocument/2006/relationships/hyperlink" Target="https://www.instagram.com/nccmensxctf/" TargetMode="External"/><Relationship Id="rId11962" Type="http://schemas.openxmlformats.org/officeDocument/2006/relationships/hyperlink" Target="https://www.facebook.com/millsapstfxc/" TargetMode="External"/><Relationship Id="rId5350" Type="http://schemas.openxmlformats.org/officeDocument/2006/relationships/hyperlink" Target="https://www.facebook.com/GamecockTrack/" TargetMode="External"/><Relationship Id="rId6681" Type="http://schemas.openxmlformats.org/officeDocument/2006/relationships/hyperlink" Target="https://twitter.com/uwtrack" TargetMode="External"/><Relationship Id="rId10637" Type="http://schemas.openxmlformats.org/officeDocument/2006/relationships/hyperlink" Target="https://athletics.central.edu/sports/mens-track-and-field" TargetMode="External"/><Relationship Id="rId11969" Type="http://schemas.openxmlformats.org/officeDocument/2006/relationships/hyperlink" Target="https://www.facebook.com/millsapstfxc/" TargetMode="External"/><Relationship Id="rId5351" Type="http://schemas.openxmlformats.org/officeDocument/2006/relationships/hyperlink" Target="https://www.instagram.com/gamecocktrackxc/" TargetMode="External"/><Relationship Id="rId6682" Type="http://schemas.openxmlformats.org/officeDocument/2006/relationships/hyperlink" Target="https://www.facebook.com/UWHuskyTrack/" TargetMode="External"/><Relationship Id="rId10638" Type="http://schemas.openxmlformats.org/officeDocument/2006/relationships/hyperlink" Target="https://twitter.com/nccmensxctf" TargetMode="External"/><Relationship Id="rId11968" Type="http://schemas.openxmlformats.org/officeDocument/2006/relationships/hyperlink" Target="https://twitter.com/millsapstfxc" TargetMode="External"/><Relationship Id="rId4020" Type="http://schemas.openxmlformats.org/officeDocument/2006/relationships/hyperlink" Target="https://www.instagram.com/bingxctrack/" TargetMode="External"/><Relationship Id="rId10635" Type="http://schemas.openxmlformats.org/officeDocument/2006/relationships/hyperlink" Target="https://www.facebook.com/North-Central-College-Mens-Cross-Country-and-Track-and-Field-1532371267056564/" TargetMode="External"/><Relationship Id="rId11967" Type="http://schemas.openxmlformats.org/officeDocument/2006/relationships/hyperlink" Target="https://www.instagram.com/millsapstrackfieldxc/" TargetMode="External"/><Relationship Id="rId6680" Type="http://schemas.openxmlformats.org/officeDocument/2006/relationships/hyperlink" Target="https://www.instagram.com/uwtrack/" TargetMode="External"/><Relationship Id="rId10636" Type="http://schemas.openxmlformats.org/officeDocument/2006/relationships/hyperlink" Target="https://www.instagram.com/nccmensxctf/" TargetMode="External"/><Relationship Id="rId11966" Type="http://schemas.openxmlformats.org/officeDocument/2006/relationships/hyperlink" Target="https://www.facebook.com/millsapstfxc/" TargetMode="External"/><Relationship Id="rId286" Type="http://schemas.openxmlformats.org/officeDocument/2006/relationships/hyperlink" Target="https://twitter.com/arizonatrack" TargetMode="External"/><Relationship Id="rId4022" Type="http://schemas.openxmlformats.org/officeDocument/2006/relationships/hyperlink" Target="https://facebook.com/Binghamton-University-Cross-CountryTrack-Field-200177175656/" TargetMode="External"/><Relationship Id="rId5354" Type="http://schemas.openxmlformats.org/officeDocument/2006/relationships/hyperlink" Target="https://www.facebook.com/GamecockTrack/" TargetMode="External"/><Relationship Id="rId6685" Type="http://schemas.openxmlformats.org/officeDocument/2006/relationships/hyperlink" Target="https://www.facebook.com/wsucougartrack/" TargetMode="External"/><Relationship Id="rId285" Type="http://schemas.openxmlformats.org/officeDocument/2006/relationships/hyperlink" Target="https://twitter.com/coachlucais" TargetMode="External"/><Relationship Id="rId4021" Type="http://schemas.openxmlformats.org/officeDocument/2006/relationships/hyperlink" Target="https://twitter.com/binghamtonxctf" TargetMode="External"/><Relationship Id="rId5355" Type="http://schemas.openxmlformats.org/officeDocument/2006/relationships/hyperlink" Target="https://www.instagram.com/gamecocktrackxc/" TargetMode="External"/><Relationship Id="rId6686" Type="http://schemas.openxmlformats.org/officeDocument/2006/relationships/hyperlink" Target="https://www.instagram.com/wsucougarxctf/" TargetMode="External"/><Relationship Id="rId284" Type="http://schemas.openxmlformats.org/officeDocument/2006/relationships/hyperlink" Target="https://www.instagram.com/nautrackfieldxc/" TargetMode="External"/><Relationship Id="rId4024" Type="http://schemas.openxmlformats.org/officeDocument/2006/relationships/hyperlink" Target="https://twitter.com/binghamtonxctf" TargetMode="External"/><Relationship Id="rId5352" Type="http://schemas.openxmlformats.org/officeDocument/2006/relationships/hyperlink" Target="https://twitter.com/ksmack05" TargetMode="External"/><Relationship Id="rId6683" Type="http://schemas.openxmlformats.org/officeDocument/2006/relationships/hyperlink" Target="https://www.instagram.com/uwtrack/" TargetMode="External"/><Relationship Id="rId283" Type="http://schemas.openxmlformats.org/officeDocument/2006/relationships/hyperlink" Target="https://www.facebook.com/NAUTrackFieldXC/" TargetMode="External"/><Relationship Id="rId4023" Type="http://schemas.openxmlformats.org/officeDocument/2006/relationships/hyperlink" Target="https://www.instagram.com/bingxctrack/" TargetMode="External"/><Relationship Id="rId5353" Type="http://schemas.openxmlformats.org/officeDocument/2006/relationships/hyperlink" Target="https://twitter.com/gamecocktrack" TargetMode="External"/><Relationship Id="rId6684" Type="http://schemas.openxmlformats.org/officeDocument/2006/relationships/hyperlink" Target="https://twitter.com/wsucougarxctf" TargetMode="External"/><Relationship Id="rId4026" Type="http://schemas.openxmlformats.org/officeDocument/2006/relationships/hyperlink" Target="https://www.instagram.com/bingxctrack/" TargetMode="External"/><Relationship Id="rId5358" Type="http://schemas.openxmlformats.org/officeDocument/2006/relationships/hyperlink" Target="https://www.facebook.com/GamecockTrack/" TargetMode="External"/><Relationship Id="rId6689" Type="http://schemas.openxmlformats.org/officeDocument/2006/relationships/hyperlink" Target="https://www.facebook.com/wsucougartrack/" TargetMode="External"/><Relationship Id="rId11961" Type="http://schemas.openxmlformats.org/officeDocument/2006/relationships/hyperlink" Target="https://www.facebook.com/hannah.lingold/" TargetMode="External"/><Relationship Id="rId289" Type="http://schemas.openxmlformats.org/officeDocument/2006/relationships/hyperlink" Target="https://www.instagram.com/arizonatrack/" TargetMode="External"/><Relationship Id="rId4025" Type="http://schemas.openxmlformats.org/officeDocument/2006/relationships/hyperlink" Target="https://facebook.com/Binghamton-University-Cross-CountryTrack-Field-200177175656/" TargetMode="External"/><Relationship Id="rId5359" Type="http://schemas.openxmlformats.org/officeDocument/2006/relationships/hyperlink" Target="https://www.instagram.com/sergentm/" TargetMode="External"/><Relationship Id="rId10630" Type="http://schemas.openxmlformats.org/officeDocument/2006/relationships/hyperlink" Target="https://twitter.com/nccmensxctf" TargetMode="External"/><Relationship Id="rId11960" Type="http://schemas.openxmlformats.org/officeDocument/2006/relationships/hyperlink" Target="https://twitter.com/millsapstfxc" TargetMode="External"/><Relationship Id="rId288" Type="http://schemas.openxmlformats.org/officeDocument/2006/relationships/hyperlink" Target="https://www.facebook.com/ArizonaTrack/" TargetMode="External"/><Relationship Id="rId4028" Type="http://schemas.openxmlformats.org/officeDocument/2006/relationships/hyperlink" Target="https://twitter.com/stonybrookxctf" TargetMode="External"/><Relationship Id="rId5356" Type="http://schemas.openxmlformats.org/officeDocument/2006/relationships/hyperlink" Target="https://twitter.com/coachsergent" TargetMode="External"/><Relationship Id="rId6687" Type="http://schemas.openxmlformats.org/officeDocument/2006/relationships/hyperlink" Target="https://twitter.com/wazzuwhelan" TargetMode="External"/><Relationship Id="rId287" Type="http://schemas.openxmlformats.org/officeDocument/2006/relationships/hyperlink" Target="https://www.facebook.com/lucais.mackay" TargetMode="External"/><Relationship Id="rId4027" Type="http://schemas.openxmlformats.org/officeDocument/2006/relationships/hyperlink" Target="https://twitter.com/arlongstone" TargetMode="External"/><Relationship Id="rId5357" Type="http://schemas.openxmlformats.org/officeDocument/2006/relationships/hyperlink" Target="https://twitter.com/gamecocktrack" TargetMode="External"/><Relationship Id="rId6688" Type="http://schemas.openxmlformats.org/officeDocument/2006/relationships/hyperlink" Target="https://twitter.com/wsucougarxctf" TargetMode="External"/><Relationship Id="rId4019" Type="http://schemas.openxmlformats.org/officeDocument/2006/relationships/hyperlink" Target="https://facebook.com/Binghamton-University-Cross-CountryTrack-Field-200177175656/" TargetMode="External"/><Relationship Id="rId4018" Type="http://schemas.openxmlformats.org/officeDocument/2006/relationships/hyperlink" Target="https://facebook.com/people/Michael-Timson/100008238301180" TargetMode="External"/><Relationship Id="rId5349" Type="http://schemas.openxmlformats.org/officeDocument/2006/relationships/hyperlink" Target="https://twitter.com/gamecocktrack" TargetMode="External"/><Relationship Id="rId282" Type="http://schemas.openxmlformats.org/officeDocument/2006/relationships/hyperlink" Target="https://www.facebook.com/michael.smith.7564129" TargetMode="External"/><Relationship Id="rId281" Type="http://schemas.openxmlformats.org/officeDocument/2006/relationships/hyperlink" Target="https://twitter.com/nautrackfieldxc" TargetMode="External"/><Relationship Id="rId280" Type="http://schemas.openxmlformats.org/officeDocument/2006/relationships/hyperlink" Target="https://www.instagram.com/nautrackfieldxc/" TargetMode="External"/><Relationship Id="rId10644" Type="http://schemas.openxmlformats.org/officeDocument/2006/relationships/hyperlink" Target="https://www.instagram.com/coexctf/" TargetMode="External"/><Relationship Id="rId11976" Type="http://schemas.openxmlformats.org/officeDocument/2006/relationships/hyperlink" Target="https://www.instagram.com/washu_xctf/" TargetMode="External"/><Relationship Id="rId10645" Type="http://schemas.openxmlformats.org/officeDocument/2006/relationships/hyperlink" Target="https://kohawkathletics.com/sports/mens-track-and-field" TargetMode="External"/><Relationship Id="rId11975" Type="http://schemas.openxmlformats.org/officeDocument/2006/relationships/hyperlink" Target="https://twitter.com/washu_xctf" TargetMode="External"/><Relationship Id="rId10642" Type="http://schemas.openxmlformats.org/officeDocument/2006/relationships/hyperlink" Target="https://twitter.com/coexctf" TargetMode="External"/><Relationship Id="rId11974" Type="http://schemas.openxmlformats.org/officeDocument/2006/relationships/hyperlink" Target="https://www.washubears.com/sports/track/index" TargetMode="External"/><Relationship Id="rId10643" Type="http://schemas.openxmlformats.org/officeDocument/2006/relationships/hyperlink" Target="https://www.facebook.com/CoeXCTF/" TargetMode="External"/><Relationship Id="rId11973" Type="http://schemas.openxmlformats.org/officeDocument/2006/relationships/hyperlink" Target="https://www.instagram.com/hailstatetf/" TargetMode="External"/><Relationship Id="rId6670" Type="http://schemas.openxmlformats.org/officeDocument/2006/relationships/hyperlink" Target="https://www.instagram.com/jeshuaanderson/" TargetMode="External"/><Relationship Id="rId10648" Type="http://schemas.openxmlformats.org/officeDocument/2006/relationships/hyperlink" Target="https://www.instagram.com/coexctf/" TargetMode="External"/><Relationship Id="rId5340" Type="http://schemas.openxmlformats.org/officeDocument/2006/relationships/hyperlink" Target="https://twitter.com/gamecocktrack" TargetMode="External"/><Relationship Id="rId6671" Type="http://schemas.openxmlformats.org/officeDocument/2006/relationships/hyperlink" Target="https://www.instagram.com/uwtrack/" TargetMode="External"/><Relationship Id="rId10649" Type="http://schemas.openxmlformats.org/officeDocument/2006/relationships/hyperlink" Target="https://kohawkathletics.com/sports/mens-track-and-field" TargetMode="External"/><Relationship Id="rId11979" Type="http://schemas.openxmlformats.org/officeDocument/2006/relationships/hyperlink" Target="https://www.instagram.com/washu_xctf/" TargetMode="External"/><Relationship Id="rId10646" Type="http://schemas.openxmlformats.org/officeDocument/2006/relationships/hyperlink" Target="https://twitter.com/coexctf" TargetMode="External"/><Relationship Id="rId11978" Type="http://schemas.openxmlformats.org/officeDocument/2006/relationships/hyperlink" Target="https://twitter.com/washu_xctf" TargetMode="External"/><Relationship Id="rId10647" Type="http://schemas.openxmlformats.org/officeDocument/2006/relationships/hyperlink" Target="https://www.facebook.com/CoeXCTF/" TargetMode="External"/><Relationship Id="rId11977" Type="http://schemas.openxmlformats.org/officeDocument/2006/relationships/hyperlink" Target="https://www.washubears.com/sports/track/index" TargetMode="External"/><Relationship Id="rId275" Type="http://schemas.openxmlformats.org/officeDocument/2006/relationships/hyperlink" Target="https://www.facebook.com/NAUTrackFieldXC/" TargetMode="External"/><Relationship Id="rId4011" Type="http://schemas.openxmlformats.org/officeDocument/2006/relationships/hyperlink" Target="https://questionnaires.armssoftware.com/2de20a94787c" TargetMode="External"/><Relationship Id="rId5343" Type="http://schemas.openxmlformats.org/officeDocument/2006/relationships/hyperlink" Target="https://twitter.com/hck_kb_" TargetMode="External"/><Relationship Id="rId6674" Type="http://schemas.openxmlformats.org/officeDocument/2006/relationships/hyperlink" Target="https://www.instagram.com/treillynwpv/" TargetMode="External"/><Relationship Id="rId274" Type="http://schemas.openxmlformats.org/officeDocument/2006/relationships/hyperlink" Target="https://twitter.com/nautrackfieldxc" TargetMode="External"/><Relationship Id="rId4010" Type="http://schemas.openxmlformats.org/officeDocument/2006/relationships/hyperlink" Target="https://www.instagram.com/bonniesxctrack/" TargetMode="External"/><Relationship Id="rId5344" Type="http://schemas.openxmlformats.org/officeDocument/2006/relationships/hyperlink" Target="https://twitter.com/gamecocktrack" TargetMode="External"/><Relationship Id="rId6675" Type="http://schemas.openxmlformats.org/officeDocument/2006/relationships/hyperlink" Target="https://www.instagram.com/uwtrack/" TargetMode="External"/><Relationship Id="rId273" Type="http://schemas.openxmlformats.org/officeDocument/2006/relationships/hyperlink" Target="https://twitter.com/sadiebakes2" TargetMode="External"/><Relationship Id="rId4013" Type="http://schemas.openxmlformats.org/officeDocument/2006/relationships/hyperlink" Target="https://facebook.com/Binghamton-University-Cross-CountryTrack-Field-200177175656/" TargetMode="External"/><Relationship Id="rId5341" Type="http://schemas.openxmlformats.org/officeDocument/2006/relationships/hyperlink" Target="https://www.facebook.com/GamecockTrack/" TargetMode="External"/><Relationship Id="rId6672" Type="http://schemas.openxmlformats.org/officeDocument/2006/relationships/hyperlink" Target="https://twitter.com/uwtrack" TargetMode="External"/><Relationship Id="rId272" Type="http://schemas.openxmlformats.org/officeDocument/2006/relationships/hyperlink" Target="https://www.instagram.com/nautrackfieldxc/" TargetMode="External"/><Relationship Id="rId4012" Type="http://schemas.openxmlformats.org/officeDocument/2006/relationships/hyperlink" Target="https://twitter.com/binghamtonxctf" TargetMode="External"/><Relationship Id="rId5342" Type="http://schemas.openxmlformats.org/officeDocument/2006/relationships/hyperlink" Target="https://www.instagram.com/scsutrackandfield/" TargetMode="External"/><Relationship Id="rId6673" Type="http://schemas.openxmlformats.org/officeDocument/2006/relationships/hyperlink" Target="https://www.facebook.com/UWHuskyTrack/" TargetMode="External"/><Relationship Id="rId279" Type="http://schemas.openxmlformats.org/officeDocument/2006/relationships/hyperlink" Target="https://www.facebook.com/NAUTrackFieldXC/" TargetMode="External"/><Relationship Id="rId4015" Type="http://schemas.openxmlformats.org/officeDocument/2006/relationships/hyperlink" Target="https://www.instagram.com/bingxctrack/" TargetMode="External"/><Relationship Id="rId5347" Type="http://schemas.openxmlformats.org/officeDocument/2006/relationships/hyperlink" Target="https://www.instagram.com/gamecocktrackxc/" TargetMode="External"/><Relationship Id="rId6678" Type="http://schemas.openxmlformats.org/officeDocument/2006/relationships/hyperlink" Target="https://www.facebook.com/UWHuskyTrack/" TargetMode="External"/><Relationship Id="rId10640" Type="http://schemas.openxmlformats.org/officeDocument/2006/relationships/hyperlink" Target="https://www.instagram.com/nccmensxctf/" TargetMode="External"/><Relationship Id="rId11972" Type="http://schemas.openxmlformats.org/officeDocument/2006/relationships/hyperlink" Target="https://twitter.com/olemisstrack" TargetMode="External"/><Relationship Id="rId278" Type="http://schemas.openxmlformats.org/officeDocument/2006/relationships/hyperlink" Target="https://twitter.com/nautrackfieldxc" TargetMode="External"/><Relationship Id="rId4014" Type="http://schemas.openxmlformats.org/officeDocument/2006/relationships/hyperlink" Target="https://www.instagram.com/coachfuca/" TargetMode="External"/><Relationship Id="rId5348" Type="http://schemas.openxmlformats.org/officeDocument/2006/relationships/hyperlink" Target="https://twitter.com/timhallstarr" TargetMode="External"/><Relationship Id="rId6679" Type="http://schemas.openxmlformats.org/officeDocument/2006/relationships/hyperlink" Target="https://www.instagram.com/hannah_rusnak/" TargetMode="External"/><Relationship Id="rId10641" Type="http://schemas.openxmlformats.org/officeDocument/2006/relationships/hyperlink" Target="https://x.com/ryanizer1" TargetMode="External"/><Relationship Id="rId11971" Type="http://schemas.openxmlformats.org/officeDocument/2006/relationships/hyperlink" Target="https://owlsathletics.com/sports/mens-track-and-field" TargetMode="External"/><Relationship Id="rId277" Type="http://schemas.openxmlformats.org/officeDocument/2006/relationships/hyperlink" Target="https://www.instagram.com/nautrackfieldxc/" TargetMode="External"/><Relationship Id="rId4017" Type="http://schemas.openxmlformats.org/officeDocument/2006/relationships/hyperlink" Target="https://twitter.com/binghamtonxctf" TargetMode="External"/><Relationship Id="rId5345" Type="http://schemas.openxmlformats.org/officeDocument/2006/relationships/hyperlink" Target="https://www.facebook.com/kevin.brown.545402" TargetMode="External"/><Relationship Id="rId6676" Type="http://schemas.openxmlformats.org/officeDocument/2006/relationships/hyperlink" Target="https://twitter.com/uwtrack" TargetMode="External"/><Relationship Id="rId11970" Type="http://schemas.openxmlformats.org/officeDocument/2006/relationships/hyperlink" Target="https://www.instagram.com/millsapstrackfieldxc/" TargetMode="External"/><Relationship Id="rId276" Type="http://schemas.openxmlformats.org/officeDocument/2006/relationships/hyperlink" Target="https://www.instagram.com/sadiebaker/" TargetMode="External"/><Relationship Id="rId4016" Type="http://schemas.openxmlformats.org/officeDocument/2006/relationships/hyperlink" Target="https://twitter.com/mthompsbutrack" TargetMode="External"/><Relationship Id="rId5346" Type="http://schemas.openxmlformats.org/officeDocument/2006/relationships/hyperlink" Target="https://www.facebook.com/GamecockTrack/" TargetMode="External"/><Relationship Id="rId6677" Type="http://schemas.openxmlformats.org/officeDocument/2006/relationships/hyperlink" Target="https://www.facebook.com/hannah.rusnak/" TargetMode="External"/><Relationship Id="rId11907" Type="http://schemas.openxmlformats.org/officeDocument/2006/relationships/hyperlink" Target="https://twitter.com/csssaints_cc" TargetMode="External"/><Relationship Id="rId11906" Type="http://schemas.openxmlformats.org/officeDocument/2006/relationships/hyperlink" Target="https://www.facebook.com/CSScrosscountry/" TargetMode="External"/><Relationship Id="rId11905" Type="http://schemas.openxmlformats.org/officeDocument/2006/relationships/hyperlink" Target="https://www.facebook.com/cottrell.jeff" TargetMode="External"/><Relationship Id="rId11904" Type="http://schemas.openxmlformats.org/officeDocument/2006/relationships/hyperlink" Target="https://twitter.com/csssaints_cc" TargetMode="External"/><Relationship Id="rId11909" Type="http://schemas.openxmlformats.org/officeDocument/2006/relationships/hyperlink" Target="https://csssaints.com/sports/mens-track-and-field" TargetMode="External"/><Relationship Id="rId11908" Type="http://schemas.openxmlformats.org/officeDocument/2006/relationships/hyperlink" Target="https://www.facebook.com/CSScrosscountry/" TargetMode="External"/><Relationship Id="rId4080" Type="http://schemas.openxmlformats.org/officeDocument/2006/relationships/hyperlink" Target="https://www.instagram.com/coach_cameronp/" TargetMode="External"/><Relationship Id="rId4082" Type="http://schemas.openxmlformats.org/officeDocument/2006/relationships/hyperlink" Target="https://twitter.com/ubuffalo" TargetMode="External"/><Relationship Id="rId4081" Type="http://schemas.openxmlformats.org/officeDocument/2006/relationships/hyperlink" Target="https://www.instagram.com/ubtrackandfield/" TargetMode="External"/><Relationship Id="rId4084" Type="http://schemas.openxmlformats.org/officeDocument/2006/relationships/hyperlink" Target="https://www.instagram.com/christinawende/" TargetMode="External"/><Relationship Id="rId11903" Type="http://schemas.openxmlformats.org/officeDocument/2006/relationships/hyperlink" Target="https://csssaints.com/sports/mens-track-and-field" TargetMode="External"/><Relationship Id="rId4083" Type="http://schemas.openxmlformats.org/officeDocument/2006/relationships/hyperlink" Target="https://www.facebook.com/buffalotrackxc/" TargetMode="External"/><Relationship Id="rId11902" Type="http://schemas.openxmlformats.org/officeDocument/2006/relationships/hyperlink" Target="https://www.facebook.com/CSScrosscountry/" TargetMode="External"/><Relationship Id="rId4086" Type="http://schemas.openxmlformats.org/officeDocument/2006/relationships/hyperlink" Target="https://twitter.com/ubuffalo" TargetMode="External"/><Relationship Id="rId11901" Type="http://schemas.openxmlformats.org/officeDocument/2006/relationships/hyperlink" Target="https://twitter.com/csssaints_cc" TargetMode="External"/><Relationship Id="rId4085" Type="http://schemas.openxmlformats.org/officeDocument/2006/relationships/hyperlink" Target="https://www.instagram.com/ubtrackandfield/" TargetMode="External"/><Relationship Id="rId11900" Type="http://schemas.openxmlformats.org/officeDocument/2006/relationships/hyperlink" Target="https://csssaints.com/sports/mens-track-and-field" TargetMode="External"/><Relationship Id="rId4088" Type="http://schemas.openxmlformats.org/officeDocument/2006/relationships/hyperlink" Target="https://www.instagram.com/ubtrackandfield/" TargetMode="External"/><Relationship Id="rId4087" Type="http://schemas.openxmlformats.org/officeDocument/2006/relationships/hyperlink" Target="https://www.facebook.com/buffalotrackxc/" TargetMode="External"/><Relationship Id="rId4089" Type="http://schemas.openxmlformats.org/officeDocument/2006/relationships/hyperlink" Target="https://twitter.com/ubuffalo" TargetMode="External"/><Relationship Id="rId11918" Type="http://schemas.openxmlformats.org/officeDocument/2006/relationships/hyperlink" Target="https://www.instagram.com/ummcougartfxc/" TargetMode="External"/><Relationship Id="rId11917" Type="http://schemas.openxmlformats.org/officeDocument/2006/relationships/hyperlink" Target="https://www.facebook.com/UMMCougarTFXC/" TargetMode="External"/><Relationship Id="rId11916" Type="http://schemas.openxmlformats.org/officeDocument/2006/relationships/hyperlink" Target="https://twitter.com/ummcougartfxc" TargetMode="External"/><Relationship Id="rId11915" Type="http://schemas.openxmlformats.org/officeDocument/2006/relationships/hyperlink" Target="https://www.instagram.com/css_tf/" TargetMode="External"/><Relationship Id="rId11919" Type="http://schemas.openxmlformats.org/officeDocument/2006/relationships/hyperlink" Target="https://twitter.com/ummcougartfxc" TargetMode="External"/><Relationship Id="rId11910" Type="http://schemas.openxmlformats.org/officeDocument/2006/relationships/hyperlink" Target="https://twitter.com/ChadSalmela" TargetMode="External"/><Relationship Id="rId4071" Type="http://schemas.openxmlformats.org/officeDocument/2006/relationships/hyperlink" Target="https://www.instagram.com/ubtrackandfield/" TargetMode="External"/><Relationship Id="rId4070" Type="http://schemas.openxmlformats.org/officeDocument/2006/relationships/hyperlink" Target="https://www.instagram.com/calebnickens/" TargetMode="External"/><Relationship Id="rId4073" Type="http://schemas.openxmlformats.org/officeDocument/2006/relationships/hyperlink" Target="https://twitter.com/ubuffalo" TargetMode="External"/><Relationship Id="rId11914" Type="http://schemas.openxmlformats.org/officeDocument/2006/relationships/hyperlink" Target="https://www.facebook.com/CSScrosscountry/" TargetMode="External"/><Relationship Id="rId4072" Type="http://schemas.openxmlformats.org/officeDocument/2006/relationships/hyperlink" Target="https://twitter.com/coachjayjones15" TargetMode="External"/><Relationship Id="rId11913" Type="http://schemas.openxmlformats.org/officeDocument/2006/relationships/hyperlink" Target="https://twitter.com/csssaints_cc" TargetMode="External"/><Relationship Id="rId4075" Type="http://schemas.openxmlformats.org/officeDocument/2006/relationships/hyperlink" Target="https://www.instagram.com/ubtrackandfield/" TargetMode="External"/><Relationship Id="rId11912" Type="http://schemas.openxmlformats.org/officeDocument/2006/relationships/hyperlink" Target="https://www.facebook.com/CSScrosscountry/" TargetMode="External"/><Relationship Id="rId4074" Type="http://schemas.openxmlformats.org/officeDocument/2006/relationships/hyperlink" Target="https://www.facebook.com/buffalotrackxc/" TargetMode="External"/><Relationship Id="rId11911" Type="http://schemas.openxmlformats.org/officeDocument/2006/relationships/hyperlink" Target="https://twitter.com/csssaints_cc" TargetMode="External"/><Relationship Id="rId4077" Type="http://schemas.openxmlformats.org/officeDocument/2006/relationships/hyperlink" Target="https://twitter.com/ubuffalo" TargetMode="External"/><Relationship Id="rId4076" Type="http://schemas.openxmlformats.org/officeDocument/2006/relationships/hyperlink" Target="https://twitter.com/coach__scp" TargetMode="External"/><Relationship Id="rId4079" Type="http://schemas.openxmlformats.org/officeDocument/2006/relationships/hyperlink" Target="https://www.facebook.com/buffalotrackxc/" TargetMode="External"/><Relationship Id="rId4078" Type="http://schemas.openxmlformats.org/officeDocument/2006/relationships/hyperlink" Target="https://www.facebook.com/spencer.pressley.7/" TargetMode="External"/><Relationship Id="rId4091" Type="http://schemas.openxmlformats.org/officeDocument/2006/relationships/hyperlink" Target="https://www.instagram.com/ubtrackandfield/" TargetMode="External"/><Relationship Id="rId4090" Type="http://schemas.openxmlformats.org/officeDocument/2006/relationships/hyperlink" Target="https://www.facebook.com/buffalotrackxc/" TargetMode="External"/><Relationship Id="rId4093" Type="http://schemas.openxmlformats.org/officeDocument/2006/relationships/hyperlink" Target="https://www.facebook.com/SUParentsXCTF/" TargetMode="External"/><Relationship Id="rId4092" Type="http://schemas.openxmlformats.org/officeDocument/2006/relationships/hyperlink" Target="https://twitter.com/cusexctf" TargetMode="External"/><Relationship Id="rId4095" Type="http://schemas.openxmlformats.org/officeDocument/2006/relationships/hyperlink" Target="https://twitter.com/chfox" TargetMode="External"/><Relationship Id="rId4094" Type="http://schemas.openxmlformats.org/officeDocument/2006/relationships/hyperlink" Target="https://www.instagram.com/cusexctf" TargetMode="External"/><Relationship Id="rId4097" Type="http://schemas.openxmlformats.org/officeDocument/2006/relationships/hyperlink" Target="https://www.facebook.com/SUParentsXCTF/" TargetMode="External"/><Relationship Id="rId4096" Type="http://schemas.openxmlformats.org/officeDocument/2006/relationships/hyperlink" Target="https://twitter.com/cusexctf" TargetMode="External"/><Relationship Id="rId4099" Type="http://schemas.openxmlformats.org/officeDocument/2006/relationships/hyperlink" Target="https://twitter.com/cusexctf" TargetMode="External"/><Relationship Id="rId4098" Type="http://schemas.openxmlformats.org/officeDocument/2006/relationships/hyperlink" Target="https://www.instagram.com/cusexctf/" TargetMode="External"/><Relationship Id="rId5417" Type="http://schemas.openxmlformats.org/officeDocument/2006/relationships/hyperlink" Target="https://twitter.com/gojackstfxc" TargetMode="External"/><Relationship Id="rId6748" Type="http://schemas.openxmlformats.org/officeDocument/2006/relationships/hyperlink" Target="https://www.facebook.com/mutfxc/" TargetMode="External"/><Relationship Id="rId5418" Type="http://schemas.openxmlformats.org/officeDocument/2006/relationships/hyperlink" Target="https://www.facebook.com/david.s.john.94" TargetMode="External"/><Relationship Id="rId6749" Type="http://schemas.openxmlformats.org/officeDocument/2006/relationships/hyperlink" Target="https://www.instagram.com/murunning/" TargetMode="External"/><Relationship Id="rId5415" Type="http://schemas.openxmlformats.org/officeDocument/2006/relationships/hyperlink" Target="https://www.facebook.com/GoJacksTFXC/" TargetMode="External"/><Relationship Id="rId6746" Type="http://schemas.openxmlformats.org/officeDocument/2006/relationships/hyperlink" Target="https://twitter.com/throwfarther" TargetMode="External"/><Relationship Id="rId5416" Type="http://schemas.openxmlformats.org/officeDocument/2006/relationships/hyperlink" Target="https://www.instagram.com/gojackstfxc/" TargetMode="External"/><Relationship Id="rId6747" Type="http://schemas.openxmlformats.org/officeDocument/2006/relationships/hyperlink" Target="https://twitter.com/mutfxc" TargetMode="External"/><Relationship Id="rId5419" Type="http://schemas.openxmlformats.org/officeDocument/2006/relationships/hyperlink" Target="https://www.facebook.com/GoJacksTFXC/" TargetMode="External"/><Relationship Id="rId228" Type="http://schemas.openxmlformats.org/officeDocument/2006/relationships/hyperlink" Target="https://www.instagram.com/gcu_tf/" TargetMode="External"/><Relationship Id="rId10699" Type="http://schemas.openxmlformats.org/officeDocument/2006/relationships/hyperlink" Target="https://twitter.com/grinnellxc_tf" TargetMode="External"/><Relationship Id="rId227" Type="http://schemas.openxmlformats.org/officeDocument/2006/relationships/hyperlink" Target="https://www.facebook.com/GCUtrackXC/" TargetMode="External"/><Relationship Id="rId226" Type="http://schemas.openxmlformats.org/officeDocument/2006/relationships/hyperlink" Target="https://twitter.com/gcu_trackxc" TargetMode="External"/><Relationship Id="rId10697" Type="http://schemas.openxmlformats.org/officeDocument/2006/relationships/hyperlink" Target="https://www.instagram.com/grinnelltrackandfield/" TargetMode="External"/><Relationship Id="rId225" Type="http://schemas.openxmlformats.org/officeDocument/2006/relationships/hyperlink" Target="https://www.instagram.com/gcu_tf/" TargetMode="External"/><Relationship Id="rId10698" Type="http://schemas.openxmlformats.org/officeDocument/2006/relationships/hyperlink" Target="https://pioneers.grinnell.edu/sports/mens-track-and-field" TargetMode="External"/><Relationship Id="rId229" Type="http://schemas.openxmlformats.org/officeDocument/2006/relationships/hyperlink" Target="https://twitter.com/gcu_trackxc" TargetMode="External"/><Relationship Id="rId220" Type="http://schemas.openxmlformats.org/officeDocument/2006/relationships/hyperlink" Target="https://www.instagram.com/gcu_tf/" TargetMode="External"/><Relationship Id="rId6740" Type="http://schemas.openxmlformats.org/officeDocument/2006/relationships/hyperlink" Target="https://www.facebook.com/mutfxc/" TargetMode="External"/><Relationship Id="rId10691" Type="http://schemas.openxmlformats.org/officeDocument/2006/relationships/hyperlink" Target="https://www.facebook.com/GCTFrecruiting/" TargetMode="External"/><Relationship Id="rId5410" Type="http://schemas.openxmlformats.org/officeDocument/2006/relationships/hyperlink" Target="https://twitter.com/gojackstfxc" TargetMode="External"/><Relationship Id="rId6741" Type="http://schemas.openxmlformats.org/officeDocument/2006/relationships/hyperlink" Target="https://www.instagram.com/murunning/" TargetMode="External"/><Relationship Id="rId10692" Type="http://schemas.openxmlformats.org/officeDocument/2006/relationships/hyperlink" Target="https://www.instagram.com/grinnelltrackandfield/" TargetMode="External"/><Relationship Id="rId10690" Type="http://schemas.openxmlformats.org/officeDocument/2006/relationships/hyperlink" Target="https://twitter.com/grinnellxc_tf" TargetMode="External"/><Relationship Id="rId224" Type="http://schemas.openxmlformats.org/officeDocument/2006/relationships/hyperlink" Target="https://www.instagram.com/sha_lay_la/" TargetMode="External"/><Relationship Id="rId5413" Type="http://schemas.openxmlformats.org/officeDocument/2006/relationships/hyperlink" Target="https://twitter.com/gojackstfxc" TargetMode="External"/><Relationship Id="rId6744" Type="http://schemas.openxmlformats.org/officeDocument/2006/relationships/hyperlink" Target="https://www.facebook.com/mutfxc/" TargetMode="External"/><Relationship Id="rId10695" Type="http://schemas.openxmlformats.org/officeDocument/2006/relationships/hyperlink" Target="https://www.facebook.com/GCTFrecruiting/" TargetMode="External"/><Relationship Id="rId223" Type="http://schemas.openxmlformats.org/officeDocument/2006/relationships/hyperlink" Target="https://www.facebook.com/GCUtrackXC/" TargetMode="External"/><Relationship Id="rId5414" Type="http://schemas.openxmlformats.org/officeDocument/2006/relationships/hyperlink" Target="https://www.facebook.com/alex.muntefering" TargetMode="External"/><Relationship Id="rId6745" Type="http://schemas.openxmlformats.org/officeDocument/2006/relationships/hyperlink" Target="https://www.instagram.com/murunning/" TargetMode="External"/><Relationship Id="rId10696" Type="http://schemas.openxmlformats.org/officeDocument/2006/relationships/hyperlink" Target="https://www.instagram.com/im_coachlewis/" TargetMode="External"/><Relationship Id="rId222" Type="http://schemas.openxmlformats.org/officeDocument/2006/relationships/hyperlink" Target="https://twitter.com/gcu_trackxc" TargetMode="External"/><Relationship Id="rId5411" Type="http://schemas.openxmlformats.org/officeDocument/2006/relationships/hyperlink" Target="https://www.facebook.com/GoJacksTFXC/" TargetMode="External"/><Relationship Id="rId6742" Type="http://schemas.openxmlformats.org/officeDocument/2006/relationships/hyperlink" Target="https://twitter.com/bertcrogers" TargetMode="External"/><Relationship Id="rId10693" Type="http://schemas.openxmlformats.org/officeDocument/2006/relationships/hyperlink" Target="https://twitter.com/grinnellxc_tf" TargetMode="External"/><Relationship Id="rId221" Type="http://schemas.openxmlformats.org/officeDocument/2006/relationships/hyperlink" Target="https://twitter.com/shalayla" TargetMode="External"/><Relationship Id="rId5412" Type="http://schemas.openxmlformats.org/officeDocument/2006/relationships/hyperlink" Target="https://www.instagram.com/gojackstfxc/" TargetMode="External"/><Relationship Id="rId6743" Type="http://schemas.openxmlformats.org/officeDocument/2006/relationships/hyperlink" Target="https://twitter.com/mutfxc" TargetMode="External"/><Relationship Id="rId10694" Type="http://schemas.openxmlformats.org/officeDocument/2006/relationships/hyperlink" Target="https://www.facebook.com/jermelle.lewis/" TargetMode="External"/><Relationship Id="rId5406" Type="http://schemas.openxmlformats.org/officeDocument/2006/relationships/hyperlink" Target="https://twitter.com/wocoruns" TargetMode="External"/><Relationship Id="rId6737" Type="http://schemas.openxmlformats.org/officeDocument/2006/relationships/hyperlink" Target="https://www.facebook.com/mutfxc/" TargetMode="External"/><Relationship Id="rId5407" Type="http://schemas.openxmlformats.org/officeDocument/2006/relationships/hyperlink" Target="https://www.instagram.com/woffordxc_tf/" TargetMode="External"/><Relationship Id="rId6738" Type="http://schemas.openxmlformats.org/officeDocument/2006/relationships/hyperlink" Target="https://www.instagram.com/murunning/" TargetMode="External"/><Relationship Id="rId5404" Type="http://schemas.openxmlformats.org/officeDocument/2006/relationships/hyperlink" Target="https://www.instagram.com/winthroptrackxc/" TargetMode="External"/><Relationship Id="rId6735" Type="http://schemas.openxmlformats.org/officeDocument/2006/relationships/hyperlink" Target="https://www.instagram.com/murunning/" TargetMode="External"/><Relationship Id="rId5405" Type="http://schemas.openxmlformats.org/officeDocument/2006/relationships/hyperlink" Target="https://twitter.com/rodray11" TargetMode="External"/><Relationship Id="rId6736" Type="http://schemas.openxmlformats.org/officeDocument/2006/relationships/hyperlink" Target="https://twitter.com/mutfxc" TargetMode="External"/><Relationship Id="rId5408" Type="http://schemas.openxmlformats.org/officeDocument/2006/relationships/hyperlink" Target="https://twitter.com/wocoruns" TargetMode="External"/><Relationship Id="rId6739" Type="http://schemas.openxmlformats.org/officeDocument/2006/relationships/hyperlink" Target="https://twitter.com/mutfxc" TargetMode="External"/><Relationship Id="rId5409" Type="http://schemas.openxmlformats.org/officeDocument/2006/relationships/hyperlink" Target="https://www.instagram.com/woffordxc_tf/" TargetMode="External"/><Relationship Id="rId217" Type="http://schemas.openxmlformats.org/officeDocument/2006/relationships/hyperlink" Target="https://twitter.com/gcu_trackxc" TargetMode="External"/><Relationship Id="rId216" Type="http://schemas.openxmlformats.org/officeDocument/2006/relationships/hyperlink" Target="https://twitter.com/flashflood32" TargetMode="External"/><Relationship Id="rId215" Type="http://schemas.openxmlformats.org/officeDocument/2006/relationships/hyperlink" Target="https://www.instagram.com/gcu_tf/" TargetMode="External"/><Relationship Id="rId214" Type="http://schemas.openxmlformats.org/officeDocument/2006/relationships/hyperlink" Target="https://www.facebook.com/GCUtrackXC/" TargetMode="External"/><Relationship Id="rId219" Type="http://schemas.openxmlformats.org/officeDocument/2006/relationships/hyperlink" Target="https://www.instagram.com/flashflood32/" TargetMode="External"/><Relationship Id="rId218" Type="http://schemas.openxmlformats.org/officeDocument/2006/relationships/hyperlink" Target="https://www.facebook.com/GCUtrackXC/" TargetMode="External"/><Relationship Id="rId6730" Type="http://schemas.openxmlformats.org/officeDocument/2006/relationships/hyperlink" Target="https://www.facebook.com/ross.bravo.940/" TargetMode="External"/><Relationship Id="rId213" Type="http://schemas.openxmlformats.org/officeDocument/2006/relationships/hyperlink" Target="https://twitter.com/gcu_trackxc" TargetMode="External"/><Relationship Id="rId5402" Type="http://schemas.openxmlformats.org/officeDocument/2006/relationships/hyperlink" Target="https://twitter.com/jerryfalwelljr" TargetMode="External"/><Relationship Id="rId6733" Type="http://schemas.openxmlformats.org/officeDocument/2006/relationships/hyperlink" Target="https://twitter.com/mutfxc" TargetMode="External"/><Relationship Id="rId212" Type="http://schemas.openxmlformats.org/officeDocument/2006/relationships/hyperlink" Target="https://www.instagram.com/sundeviltfxc/" TargetMode="External"/><Relationship Id="rId5403" Type="http://schemas.openxmlformats.org/officeDocument/2006/relationships/hyperlink" Target="https://twitter.com/winthroptrackxc" TargetMode="External"/><Relationship Id="rId6734" Type="http://schemas.openxmlformats.org/officeDocument/2006/relationships/hyperlink" Target="https://www.facebook.com/mutfxc/" TargetMode="External"/><Relationship Id="rId211" Type="http://schemas.openxmlformats.org/officeDocument/2006/relationships/hyperlink" Target="https://www.instagram.com/ryanwhitingusa/" TargetMode="External"/><Relationship Id="rId5400" Type="http://schemas.openxmlformats.org/officeDocument/2006/relationships/hyperlink" Target="https://www.facebook.com/brett.best1" TargetMode="External"/><Relationship Id="rId6731" Type="http://schemas.openxmlformats.org/officeDocument/2006/relationships/hyperlink" Target="https://www.facebook.com/mutfxc/" TargetMode="External"/><Relationship Id="rId210" Type="http://schemas.openxmlformats.org/officeDocument/2006/relationships/hyperlink" Target="https://www.facebook.com/sundeviltfxc/" TargetMode="External"/><Relationship Id="rId5401" Type="http://schemas.openxmlformats.org/officeDocument/2006/relationships/hyperlink" Target="https://www.instagram.com/winthroptrackxc/" TargetMode="External"/><Relationship Id="rId6732" Type="http://schemas.openxmlformats.org/officeDocument/2006/relationships/hyperlink" Target="https://www.instagram.com/murunning/" TargetMode="External"/><Relationship Id="rId4107" Type="http://schemas.openxmlformats.org/officeDocument/2006/relationships/hyperlink" Target="https://www.facebook.com/SUParentsXCTF/" TargetMode="External"/><Relationship Id="rId5439" Type="http://schemas.openxmlformats.org/officeDocument/2006/relationships/hyperlink" Target="https://www.instagram.com/sdcoyotesxctf/" TargetMode="External"/><Relationship Id="rId4106" Type="http://schemas.openxmlformats.org/officeDocument/2006/relationships/hyperlink" Target="https://twitter.com/cusexctf" TargetMode="External"/><Relationship Id="rId4109" Type="http://schemas.openxmlformats.org/officeDocument/2006/relationships/hyperlink" Target="https://www.instagram.com/cusexctf/" TargetMode="External"/><Relationship Id="rId5437" Type="http://schemas.openxmlformats.org/officeDocument/2006/relationships/hyperlink" Target="https://twitter.com/sdcoyotesxctf" TargetMode="External"/><Relationship Id="rId6768" Type="http://schemas.openxmlformats.org/officeDocument/2006/relationships/hyperlink" Target="https://twitter.com/badgertrackxc" TargetMode="External"/><Relationship Id="rId4108" Type="http://schemas.openxmlformats.org/officeDocument/2006/relationships/hyperlink" Target="https://www.instagram.com/makeitrayn_ee/" TargetMode="External"/><Relationship Id="rId5438" Type="http://schemas.openxmlformats.org/officeDocument/2006/relationships/hyperlink" Target="https://www.facebook.com/SDCoyotesXCTF/" TargetMode="External"/><Relationship Id="rId6769" Type="http://schemas.openxmlformats.org/officeDocument/2006/relationships/hyperlink" Target="https://www.facebook.com/wisconsintrackandcrosscountry/" TargetMode="External"/><Relationship Id="rId10677" Type="http://schemas.openxmlformats.org/officeDocument/2006/relationships/hyperlink" Target="https://twitter.com/grinnellxc_tf" TargetMode="External"/><Relationship Id="rId249" Type="http://schemas.openxmlformats.org/officeDocument/2006/relationships/hyperlink" Target="https://www.facebook.com/jarred.cornfield" TargetMode="External"/><Relationship Id="rId10678" Type="http://schemas.openxmlformats.org/officeDocument/2006/relationships/hyperlink" Target="https://www.facebook.com/jeff.pedersen.7927" TargetMode="External"/><Relationship Id="rId248" Type="http://schemas.openxmlformats.org/officeDocument/2006/relationships/hyperlink" Target="https://twitter.com/nautrackfieldxc" TargetMode="External"/><Relationship Id="rId10675" Type="http://schemas.openxmlformats.org/officeDocument/2006/relationships/hyperlink" Target="https://pioneers.grinnell.edu/sports/mens-track-and-field" TargetMode="External"/><Relationship Id="rId247" Type="http://schemas.openxmlformats.org/officeDocument/2006/relationships/hyperlink" Target="https://twitter.com/jarredcornfield" TargetMode="External"/><Relationship Id="rId10676" Type="http://schemas.openxmlformats.org/officeDocument/2006/relationships/hyperlink" Target="https://twitter.com/gccoachp" TargetMode="External"/><Relationship Id="rId10679" Type="http://schemas.openxmlformats.org/officeDocument/2006/relationships/hyperlink" Target="https://www.facebook.com/GCTFrecruiting/" TargetMode="External"/><Relationship Id="rId242" Type="http://schemas.openxmlformats.org/officeDocument/2006/relationships/hyperlink" Target="https://x.com/brianruggles" TargetMode="External"/><Relationship Id="rId5431" Type="http://schemas.openxmlformats.org/officeDocument/2006/relationships/hyperlink" Target="https://www.instagram.com/sdcoyotesxctf/" TargetMode="External"/><Relationship Id="rId6762" Type="http://schemas.openxmlformats.org/officeDocument/2006/relationships/hyperlink" Target="https://www.instagram.com/murunning/" TargetMode="External"/><Relationship Id="rId241" Type="http://schemas.openxmlformats.org/officeDocument/2006/relationships/hyperlink" Target="https://www.instagram.com/gcu_tf/" TargetMode="External"/><Relationship Id="rId5432" Type="http://schemas.openxmlformats.org/officeDocument/2006/relationships/hyperlink" Target="https://twitter.com/trajan_johnson" TargetMode="External"/><Relationship Id="rId6763" Type="http://schemas.openxmlformats.org/officeDocument/2006/relationships/hyperlink" Target="https://twitter.com/wiscobyrne" TargetMode="External"/><Relationship Id="rId10670" Type="http://schemas.openxmlformats.org/officeDocument/2006/relationships/hyperlink" Target="https://twitter.com/cornelltfxc" TargetMode="External"/><Relationship Id="rId240" Type="http://schemas.openxmlformats.org/officeDocument/2006/relationships/hyperlink" Target="https://www.instagram.com/israelthrows/" TargetMode="External"/><Relationship Id="rId4101" Type="http://schemas.openxmlformats.org/officeDocument/2006/relationships/hyperlink" Target="https://www.instagram.com/cusexctf/" TargetMode="External"/><Relationship Id="rId6760" Type="http://schemas.openxmlformats.org/officeDocument/2006/relationships/hyperlink" Target="https://www.facebook.com/mutfxc/" TargetMode="External"/><Relationship Id="rId4100" Type="http://schemas.openxmlformats.org/officeDocument/2006/relationships/hyperlink" Target="https://www.facebook.com/SUParentsXCTF/" TargetMode="External"/><Relationship Id="rId5430" Type="http://schemas.openxmlformats.org/officeDocument/2006/relationships/hyperlink" Target="https://www.facebook.com/SDCoyotesXCTF/" TargetMode="External"/><Relationship Id="rId6761" Type="http://schemas.openxmlformats.org/officeDocument/2006/relationships/hyperlink" Target="https://www.instagram.com/adam_meyer1123/" TargetMode="External"/><Relationship Id="rId246" Type="http://schemas.openxmlformats.org/officeDocument/2006/relationships/hyperlink" Target="https://www.instagram.com/nautrackfieldxc/" TargetMode="External"/><Relationship Id="rId4103" Type="http://schemas.openxmlformats.org/officeDocument/2006/relationships/hyperlink" Target="https://www.facebook.com/SUParentsXCTF/" TargetMode="External"/><Relationship Id="rId5435" Type="http://schemas.openxmlformats.org/officeDocument/2006/relationships/hyperlink" Target="https://www.instagram.com/tj_25fp/" TargetMode="External"/><Relationship Id="rId6766" Type="http://schemas.openxmlformats.org/officeDocument/2006/relationships/hyperlink" Target="https://www.instagram.com/mickbyrne1956/" TargetMode="External"/><Relationship Id="rId10673" Type="http://schemas.openxmlformats.org/officeDocument/2006/relationships/hyperlink" Target="https://www.instagram.com/jerrythe3rd/" TargetMode="External"/><Relationship Id="rId245" Type="http://schemas.openxmlformats.org/officeDocument/2006/relationships/hyperlink" Target="https://www.instagram.com/brianruggles/" TargetMode="External"/><Relationship Id="rId4102" Type="http://schemas.openxmlformats.org/officeDocument/2006/relationships/hyperlink" Target="https://twitter.com/cusexctf" TargetMode="External"/><Relationship Id="rId5436" Type="http://schemas.openxmlformats.org/officeDocument/2006/relationships/hyperlink" Target="https://www.instagram.com/sdcoyotesxctf/" TargetMode="External"/><Relationship Id="rId6767" Type="http://schemas.openxmlformats.org/officeDocument/2006/relationships/hyperlink" Target="https://www.instagram.com/badgertrackxc/" TargetMode="External"/><Relationship Id="rId10674" Type="http://schemas.openxmlformats.org/officeDocument/2006/relationships/hyperlink" Target="https://www.instagram.com/cornelltfxc/" TargetMode="External"/><Relationship Id="rId244" Type="http://schemas.openxmlformats.org/officeDocument/2006/relationships/hyperlink" Target="https://www.facebook.com/NAUTrackFieldXC/" TargetMode="External"/><Relationship Id="rId4105" Type="http://schemas.openxmlformats.org/officeDocument/2006/relationships/hyperlink" Target="https://twitter.com/makeitrayn_ee" TargetMode="External"/><Relationship Id="rId5433" Type="http://schemas.openxmlformats.org/officeDocument/2006/relationships/hyperlink" Target="https://twitter.com/sdcoyotesxctf" TargetMode="External"/><Relationship Id="rId6764" Type="http://schemas.openxmlformats.org/officeDocument/2006/relationships/hyperlink" Target="https://twitter.com/badgertrackxc" TargetMode="External"/><Relationship Id="rId10671" Type="http://schemas.openxmlformats.org/officeDocument/2006/relationships/hyperlink" Target="https://www.facebook.com/jfrawley3" TargetMode="External"/><Relationship Id="rId243" Type="http://schemas.openxmlformats.org/officeDocument/2006/relationships/hyperlink" Target="https://twitter.com/nautrackfieldxc" TargetMode="External"/><Relationship Id="rId4104" Type="http://schemas.openxmlformats.org/officeDocument/2006/relationships/hyperlink" Target="https://www.instagram.com/cusexctf" TargetMode="External"/><Relationship Id="rId5434" Type="http://schemas.openxmlformats.org/officeDocument/2006/relationships/hyperlink" Target="https://www.facebook.com/SDCoyotesXCTF/" TargetMode="External"/><Relationship Id="rId6765" Type="http://schemas.openxmlformats.org/officeDocument/2006/relationships/hyperlink" Target="https://www.facebook.com/wisconsintrackandcrosscountry/" TargetMode="External"/><Relationship Id="rId10672" Type="http://schemas.openxmlformats.org/officeDocument/2006/relationships/hyperlink" Target="https://www.facebook.com/Cornell-Track-and-Field-and-Cross-Country-137618357568/" TargetMode="External"/><Relationship Id="rId5428" Type="http://schemas.openxmlformats.org/officeDocument/2006/relationships/hyperlink" Target="https://www.instagram.com/gojackstfxc/" TargetMode="External"/><Relationship Id="rId6759" Type="http://schemas.openxmlformats.org/officeDocument/2006/relationships/hyperlink" Target="https://twitter.com/mutfxc" TargetMode="External"/><Relationship Id="rId5429" Type="http://schemas.openxmlformats.org/officeDocument/2006/relationships/hyperlink" Target="https://twitter.com/sdcoyotesxctf" TargetMode="External"/><Relationship Id="rId5426" Type="http://schemas.openxmlformats.org/officeDocument/2006/relationships/hyperlink" Target="https://twitter.com/gojackstfxc" TargetMode="External"/><Relationship Id="rId6757" Type="http://schemas.openxmlformats.org/officeDocument/2006/relationships/hyperlink" Target="https://www.instagram.com/jack_hackett/" TargetMode="External"/><Relationship Id="rId5427" Type="http://schemas.openxmlformats.org/officeDocument/2006/relationships/hyperlink" Target="https://www.facebook.com/GoJacksTFXC/" TargetMode="External"/><Relationship Id="rId6758" Type="http://schemas.openxmlformats.org/officeDocument/2006/relationships/hyperlink" Target="https://www.instagram.com/murunning/" TargetMode="External"/><Relationship Id="rId239" Type="http://schemas.openxmlformats.org/officeDocument/2006/relationships/hyperlink" Target="https://www.facebook.com/GCUtrackXC/" TargetMode="External"/><Relationship Id="rId10688" Type="http://schemas.openxmlformats.org/officeDocument/2006/relationships/hyperlink" Target="https://www.facebook.com/GCTFrecruiting/" TargetMode="External"/><Relationship Id="rId238" Type="http://schemas.openxmlformats.org/officeDocument/2006/relationships/hyperlink" Target="https://twitter.com/gcu_trackxc" TargetMode="External"/><Relationship Id="rId10689" Type="http://schemas.openxmlformats.org/officeDocument/2006/relationships/hyperlink" Target="https://www.instagram.com/grinnelltrackandfield/" TargetMode="External"/><Relationship Id="rId237" Type="http://schemas.openxmlformats.org/officeDocument/2006/relationships/hyperlink" Target="https://www.instagram.com/gcu_tf/" TargetMode="External"/><Relationship Id="rId10686" Type="http://schemas.openxmlformats.org/officeDocument/2006/relationships/hyperlink" Target="https://www.instagram.com/grinnelltrackandfield/" TargetMode="External"/><Relationship Id="rId236" Type="http://schemas.openxmlformats.org/officeDocument/2006/relationships/hyperlink" Target="https://www.facebook.com/GCUtrackXC/" TargetMode="External"/><Relationship Id="rId10687" Type="http://schemas.openxmlformats.org/officeDocument/2006/relationships/hyperlink" Target="https://twitter.com/grinnellxc_tf" TargetMode="External"/><Relationship Id="rId231" Type="http://schemas.openxmlformats.org/officeDocument/2006/relationships/hyperlink" Target="https://www.instagram.com/gcu_tf/" TargetMode="External"/><Relationship Id="rId5420" Type="http://schemas.openxmlformats.org/officeDocument/2006/relationships/hyperlink" Target="https://www.instagram.com/gojackstfxc/" TargetMode="External"/><Relationship Id="rId6751" Type="http://schemas.openxmlformats.org/officeDocument/2006/relationships/hyperlink" Target="https://twitter.com/mutfxc" TargetMode="External"/><Relationship Id="rId10680" Type="http://schemas.openxmlformats.org/officeDocument/2006/relationships/hyperlink" Target="https://www.instagram.com/gccoachp/" TargetMode="External"/><Relationship Id="rId230" Type="http://schemas.openxmlformats.org/officeDocument/2006/relationships/hyperlink" Target="https://www.facebook.com/GCUtrackXC/" TargetMode="External"/><Relationship Id="rId5421" Type="http://schemas.openxmlformats.org/officeDocument/2006/relationships/hyperlink" Target="https://twitter.com/coachhberger" TargetMode="External"/><Relationship Id="rId6752" Type="http://schemas.openxmlformats.org/officeDocument/2006/relationships/hyperlink" Target="https://www.facebook.com/mutfxc/" TargetMode="External"/><Relationship Id="rId10681" Type="http://schemas.openxmlformats.org/officeDocument/2006/relationships/hyperlink" Target="https://www.instagram.com/grinnelltrackandfield/" TargetMode="External"/><Relationship Id="rId6750" Type="http://schemas.openxmlformats.org/officeDocument/2006/relationships/hyperlink" Target="https://twitter.com/kellyjacoby1" TargetMode="External"/><Relationship Id="rId235" Type="http://schemas.openxmlformats.org/officeDocument/2006/relationships/hyperlink" Target="https://twitter.com/gcu_trackxc" TargetMode="External"/><Relationship Id="rId5424" Type="http://schemas.openxmlformats.org/officeDocument/2006/relationships/hyperlink" Target="https://www.facebook.com/GoJacksTFXC/" TargetMode="External"/><Relationship Id="rId6755" Type="http://schemas.openxmlformats.org/officeDocument/2006/relationships/hyperlink" Target="https://www.facebook.com/jack.hackett.24/" TargetMode="External"/><Relationship Id="rId10684" Type="http://schemas.openxmlformats.org/officeDocument/2006/relationships/hyperlink" Target="https://www.facebook.com/GCTFrecruiting/" TargetMode="External"/><Relationship Id="rId234" Type="http://schemas.openxmlformats.org/officeDocument/2006/relationships/hyperlink" Target="https://www.instagram.com/gcu_tf/" TargetMode="External"/><Relationship Id="rId5425" Type="http://schemas.openxmlformats.org/officeDocument/2006/relationships/hyperlink" Target="https://www.instagram.com/gojackstfxc/" TargetMode="External"/><Relationship Id="rId6756" Type="http://schemas.openxmlformats.org/officeDocument/2006/relationships/hyperlink" Target="https://www.facebook.com/mutfxc/" TargetMode="External"/><Relationship Id="rId10685" Type="http://schemas.openxmlformats.org/officeDocument/2006/relationships/hyperlink" Target="https://www.instagram.com/keeganparrott/" TargetMode="External"/><Relationship Id="rId233" Type="http://schemas.openxmlformats.org/officeDocument/2006/relationships/hyperlink" Target="https://www.facebook.com/GCUtrackXC/" TargetMode="External"/><Relationship Id="rId5422" Type="http://schemas.openxmlformats.org/officeDocument/2006/relationships/hyperlink" Target="https://twitter.com/gojackstfxc" TargetMode="External"/><Relationship Id="rId6753" Type="http://schemas.openxmlformats.org/officeDocument/2006/relationships/hyperlink" Target="https://www.instagram.com/murunning/" TargetMode="External"/><Relationship Id="rId10682" Type="http://schemas.openxmlformats.org/officeDocument/2006/relationships/hyperlink" Target="https://pioneers.grinnell.edu/sports/mens-track-and-field" TargetMode="External"/><Relationship Id="rId232" Type="http://schemas.openxmlformats.org/officeDocument/2006/relationships/hyperlink" Target="https://twitter.com/gcu_trackxc" TargetMode="External"/><Relationship Id="rId5423" Type="http://schemas.openxmlformats.org/officeDocument/2006/relationships/hyperlink" Target="https://www.facebook.com/ehanenberger/" TargetMode="External"/><Relationship Id="rId6754" Type="http://schemas.openxmlformats.org/officeDocument/2006/relationships/hyperlink" Target="https://twitter.com/mutfxc" TargetMode="External"/><Relationship Id="rId10683" Type="http://schemas.openxmlformats.org/officeDocument/2006/relationships/hyperlink" Target="https://twitter.com/grinnellxc_tf" TargetMode="External"/><Relationship Id="rId6704" Type="http://schemas.openxmlformats.org/officeDocument/2006/relationships/hyperlink" Target="https://twitter.com/wsucougarxctf" TargetMode="External"/><Relationship Id="rId6705" Type="http://schemas.openxmlformats.org/officeDocument/2006/relationships/hyperlink" Target="https://www.facebook.com/wsucougartrack/" TargetMode="External"/><Relationship Id="rId6702" Type="http://schemas.openxmlformats.org/officeDocument/2006/relationships/hyperlink" Target="https://www.instagram.com/wsucougarxctf/" TargetMode="External"/><Relationship Id="rId6703" Type="http://schemas.openxmlformats.org/officeDocument/2006/relationships/hyperlink" Target="https://twitter.com/julieta58504718" TargetMode="External"/><Relationship Id="rId6708" Type="http://schemas.openxmlformats.org/officeDocument/2006/relationships/hyperlink" Target="https://www.facebook.com/justin.clickett/" TargetMode="External"/><Relationship Id="rId6709" Type="http://schemas.openxmlformats.org/officeDocument/2006/relationships/hyperlink" Target="https://www.instagram.com/justinclickett/" TargetMode="External"/><Relationship Id="rId6706" Type="http://schemas.openxmlformats.org/officeDocument/2006/relationships/hyperlink" Target="https://www.instagram.com/wsucougarxctf/" TargetMode="External"/><Relationship Id="rId6707" Type="http://schemas.openxmlformats.org/officeDocument/2006/relationships/hyperlink" Target="https://twitter.com/herdtfxc" TargetMode="External"/><Relationship Id="rId6700" Type="http://schemas.openxmlformats.org/officeDocument/2006/relationships/hyperlink" Target="https://www.facebook.com/wsucougartrack/" TargetMode="External"/><Relationship Id="rId6701" Type="http://schemas.openxmlformats.org/officeDocument/2006/relationships/hyperlink" Target="https://www.instagram.com/gabrielmvumvure/" TargetMode="External"/><Relationship Id="rId6726" Type="http://schemas.openxmlformats.org/officeDocument/2006/relationships/hyperlink" Target="https://twitter.com/mutfxc" TargetMode="External"/><Relationship Id="rId6727" Type="http://schemas.openxmlformats.org/officeDocument/2006/relationships/hyperlink" Target="https://www.facebook.com/mutfxc/" TargetMode="External"/><Relationship Id="rId6724" Type="http://schemas.openxmlformats.org/officeDocument/2006/relationships/hyperlink" Target="https://www.facebook.com/mutfxc/" TargetMode="External"/><Relationship Id="rId6725" Type="http://schemas.openxmlformats.org/officeDocument/2006/relationships/hyperlink" Target="https://www.instagram.com/murunning/" TargetMode="External"/><Relationship Id="rId6728" Type="http://schemas.openxmlformats.org/officeDocument/2006/relationships/hyperlink" Target="https://www.instagram.com/murunning/" TargetMode="External"/><Relationship Id="rId6729" Type="http://schemas.openxmlformats.org/officeDocument/2006/relationships/hyperlink" Target="https://twitter.com/mutfxc" TargetMode="External"/><Relationship Id="rId206" Type="http://schemas.openxmlformats.org/officeDocument/2006/relationships/hyperlink" Target="https://www.instagram.com/sundeviltfxc/" TargetMode="External"/><Relationship Id="rId205" Type="http://schemas.openxmlformats.org/officeDocument/2006/relationships/hyperlink" Target="https://www.instagram.com/tay_monae/" TargetMode="External"/><Relationship Id="rId204" Type="http://schemas.openxmlformats.org/officeDocument/2006/relationships/hyperlink" Target="https://www.facebook.com/sundeviltfxc/" TargetMode="External"/><Relationship Id="rId203" Type="http://schemas.openxmlformats.org/officeDocument/2006/relationships/hyperlink" Target="https://www.facebook.com/TayDEvans" TargetMode="External"/><Relationship Id="rId209" Type="http://schemas.openxmlformats.org/officeDocument/2006/relationships/hyperlink" Target="https://www.facebook.com/ryan.whiting.throws" TargetMode="External"/><Relationship Id="rId208" Type="http://schemas.openxmlformats.org/officeDocument/2006/relationships/hyperlink" Target="https://twitter.com/sundeviltfxc" TargetMode="External"/><Relationship Id="rId207" Type="http://schemas.openxmlformats.org/officeDocument/2006/relationships/hyperlink" Target="https://twitter.com/ryanwhitingusa" TargetMode="External"/><Relationship Id="rId202" Type="http://schemas.openxmlformats.org/officeDocument/2006/relationships/hyperlink" Target="https://twitter.com/sundeviltfxc" TargetMode="External"/><Relationship Id="rId6722" Type="http://schemas.openxmlformats.org/officeDocument/2006/relationships/hyperlink" Target="https://www.instagram.com/wvuxctf/" TargetMode="External"/><Relationship Id="rId201" Type="http://schemas.openxmlformats.org/officeDocument/2006/relationships/hyperlink" Target="https://www.instagram.com/sundeviltfxc/" TargetMode="External"/><Relationship Id="rId6723" Type="http://schemas.openxmlformats.org/officeDocument/2006/relationships/hyperlink" Target="https://twitter.com/mutfxc" TargetMode="External"/><Relationship Id="rId200" Type="http://schemas.openxmlformats.org/officeDocument/2006/relationships/hyperlink" Target="https://www.facebook.com/sundeviltfxc/" TargetMode="External"/><Relationship Id="rId6720" Type="http://schemas.openxmlformats.org/officeDocument/2006/relationships/hyperlink" Target="https://www.facebook.com/WVUXCTF/" TargetMode="External"/><Relationship Id="rId6721" Type="http://schemas.openxmlformats.org/officeDocument/2006/relationships/hyperlink" Target="https://www.instagram.com/cmaerun/" TargetMode="External"/><Relationship Id="rId6715" Type="http://schemas.openxmlformats.org/officeDocument/2006/relationships/hyperlink" Target="https://twitter.com/herdtfxc" TargetMode="External"/><Relationship Id="rId6716" Type="http://schemas.openxmlformats.org/officeDocument/2006/relationships/hyperlink" Target="https://www.facebook.com/MarshallUniversityTFXC/" TargetMode="External"/><Relationship Id="rId6713" Type="http://schemas.openxmlformats.org/officeDocument/2006/relationships/hyperlink" Target="https://www.facebook.com/andrea.chidester.7/" TargetMode="External"/><Relationship Id="rId6714" Type="http://schemas.openxmlformats.org/officeDocument/2006/relationships/hyperlink" Target="https://www.instagram.com/herdtfxc/" TargetMode="External"/><Relationship Id="rId6719" Type="http://schemas.openxmlformats.org/officeDocument/2006/relationships/hyperlink" Target="https://twitter.com/wvutrackfield" TargetMode="External"/><Relationship Id="rId6717" Type="http://schemas.openxmlformats.org/officeDocument/2006/relationships/hyperlink" Target="https://www.instagram.com/herdtfxc/" TargetMode="External"/><Relationship Id="rId6718" Type="http://schemas.openxmlformats.org/officeDocument/2006/relationships/hyperlink" Target="https://twitter.com/cmaerun26" TargetMode="External"/><Relationship Id="rId6711" Type="http://schemas.openxmlformats.org/officeDocument/2006/relationships/hyperlink" Target="https://twitter.com/andrea_mar1e" TargetMode="External"/><Relationship Id="rId6712" Type="http://schemas.openxmlformats.org/officeDocument/2006/relationships/hyperlink" Target="https://twitter.com/herdtfxc" TargetMode="External"/><Relationship Id="rId6710" Type="http://schemas.openxmlformats.org/officeDocument/2006/relationships/hyperlink" Target="https://www.instagram.com/herdtfxc/" TargetMode="External"/><Relationship Id="rId10974" Type="http://schemas.openxmlformats.org/officeDocument/2006/relationships/hyperlink" Target="https://www.facebook.com/ThomasTrackField/" TargetMode="External"/><Relationship Id="rId5490" Type="http://schemas.openxmlformats.org/officeDocument/2006/relationships/hyperlink" Target="https://www.facebook.com/BUXCTF/" TargetMode="External"/><Relationship Id="rId10975" Type="http://schemas.openxmlformats.org/officeDocument/2006/relationships/hyperlink" Target="https://athletics.thomas.edu/sports/mens-track-and-field" TargetMode="External"/><Relationship Id="rId10972" Type="http://schemas.openxmlformats.org/officeDocument/2006/relationships/hyperlink" Target="https://athletics.thomas.edu/sports/mens-track-and-field" TargetMode="External"/><Relationship Id="rId10973" Type="http://schemas.openxmlformats.org/officeDocument/2006/relationships/hyperlink" Target="https://twitter.com/thomastrackie" TargetMode="External"/><Relationship Id="rId4161" Type="http://schemas.openxmlformats.org/officeDocument/2006/relationships/hyperlink" Target="https://twitter.com/apptf_xc" TargetMode="External"/><Relationship Id="rId5493" Type="http://schemas.openxmlformats.org/officeDocument/2006/relationships/hyperlink" Target="https://twitter.com/etsu_tf_xc" TargetMode="External"/><Relationship Id="rId10978" Type="http://schemas.openxmlformats.org/officeDocument/2006/relationships/hyperlink" Target="https://www.instagram.com/thomastrackie/" TargetMode="External"/><Relationship Id="rId4160" Type="http://schemas.openxmlformats.org/officeDocument/2006/relationships/hyperlink" Target="https://www.instagram.com/appstatetrackfieldxc/" TargetMode="External"/><Relationship Id="rId5494" Type="http://schemas.openxmlformats.org/officeDocument/2006/relationships/hyperlink" Target="https://www.facebook.com/ETSUXCTRACKANDFIELD/" TargetMode="External"/><Relationship Id="rId10979" Type="http://schemas.openxmlformats.org/officeDocument/2006/relationships/hyperlink" Target="https://athletics.thomas.edu/sports/mens-track-and-field" TargetMode="External"/><Relationship Id="rId4163" Type="http://schemas.openxmlformats.org/officeDocument/2006/relationships/hyperlink" Target="https://www.instagram.com/appstatetrackfieldxc/" TargetMode="External"/><Relationship Id="rId5491" Type="http://schemas.openxmlformats.org/officeDocument/2006/relationships/hyperlink" Target="https://www.instagram.com/belmontxctf/" TargetMode="External"/><Relationship Id="rId10976" Type="http://schemas.openxmlformats.org/officeDocument/2006/relationships/hyperlink" Target="https://twitter.com/thomastrackie" TargetMode="External"/><Relationship Id="rId4162" Type="http://schemas.openxmlformats.org/officeDocument/2006/relationships/hyperlink" Target="https://www.instagram.com/tristinvanord/?hl=en" TargetMode="External"/><Relationship Id="rId5492" Type="http://schemas.openxmlformats.org/officeDocument/2006/relationships/hyperlink" Target="https://twitter.com/etsutf_xc_coach" TargetMode="External"/><Relationship Id="rId10977" Type="http://schemas.openxmlformats.org/officeDocument/2006/relationships/hyperlink" Target="https://www.facebook.com/ThomasTrackField/" TargetMode="External"/><Relationship Id="rId4165" Type="http://schemas.openxmlformats.org/officeDocument/2006/relationships/hyperlink" Target="https://twitter.com/apptf_xc" TargetMode="External"/><Relationship Id="rId5497" Type="http://schemas.openxmlformats.org/officeDocument/2006/relationships/hyperlink" Target="https://www.facebook.com/ETSUXCTRACKANDFIELD/" TargetMode="External"/><Relationship Id="rId4164" Type="http://schemas.openxmlformats.org/officeDocument/2006/relationships/hyperlink" Target="https://twitter.com/bradherbster" TargetMode="External"/><Relationship Id="rId5498" Type="http://schemas.openxmlformats.org/officeDocument/2006/relationships/hyperlink" Target="https://www.instagram.com/etsuxctf/" TargetMode="External"/><Relationship Id="rId4167" Type="http://schemas.openxmlformats.org/officeDocument/2006/relationships/hyperlink" Target="https://www.instagram.com/appstatetrackfieldxc/" TargetMode="External"/><Relationship Id="rId5495" Type="http://schemas.openxmlformats.org/officeDocument/2006/relationships/hyperlink" Target="https://www.instagram.com/etsuxctf/" TargetMode="External"/><Relationship Id="rId4166" Type="http://schemas.openxmlformats.org/officeDocument/2006/relationships/hyperlink" Target="https://www.facebook.com/brad.herbster/" TargetMode="External"/><Relationship Id="rId5496" Type="http://schemas.openxmlformats.org/officeDocument/2006/relationships/hyperlink" Target="https://twitter.com/etsu_tf_xc" TargetMode="External"/><Relationship Id="rId4169" Type="http://schemas.openxmlformats.org/officeDocument/2006/relationships/hyperlink" Target="https://www.facebook.com/gocamelsrun/" TargetMode="External"/><Relationship Id="rId10970" Type="http://schemas.openxmlformats.org/officeDocument/2006/relationships/hyperlink" Target="https://www.facebook.com/monksxctf/" TargetMode="External"/><Relationship Id="rId4168" Type="http://schemas.openxmlformats.org/officeDocument/2006/relationships/hyperlink" Target="https://twitter.com/gocamelsrun" TargetMode="External"/><Relationship Id="rId10971" Type="http://schemas.openxmlformats.org/officeDocument/2006/relationships/hyperlink" Target="https://www.instagram.com/sjuhawks_mtxc/" TargetMode="External"/><Relationship Id="rId5499" Type="http://schemas.openxmlformats.org/officeDocument/2006/relationships/hyperlink" Target="https://twitter.com/etsu_tf_xc" TargetMode="External"/><Relationship Id="rId10985" Type="http://schemas.openxmlformats.org/officeDocument/2006/relationships/hyperlink" Target="https://www.facebook.com/ThomasTrackField/" TargetMode="External"/><Relationship Id="rId10986" Type="http://schemas.openxmlformats.org/officeDocument/2006/relationships/hyperlink" Target="https://www.instagram.com/mattthomas_21/" TargetMode="External"/><Relationship Id="rId10983" Type="http://schemas.openxmlformats.org/officeDocument/2006/relationships/hyperlink" Target="https://athletics.thomas.edu/sports/mens-track-and-field" TargetMode="External"/><Relationship Id="rId10984" Type="http://schemas.openxmlformats.org/officeDocument/2006/relationships/hyperlink" Target="https://twitter.com/thomastrackie" TargetMode="External"/><Relationship Id="rId4150" Type="http://schemas.openxmlformats.org/officeDocument/2006/relationships/hyperlink" Target="https://twitter.com/apptf_xc" TargetMode="External"/><Relationship Id="rId5482" Type="http://schemas.openxmlformats.org/officeDocument/2006/relationships/hyperlink" Target="https://www.instagram.com/belmontxctf/" TargetMode="External"/><Relationship Id="rId10989" Type="http://schemas.openxmlformats.org/officeDocument/2006/relationships/hyperlink" Target="https://www.instagram.com/tctfxc/" TargetMode="External"/><Relationship Id="rId5483" Type="http://schemas.openxmlformats.org/officeDocument/2006/relationships/hyperlink" Target="https://twitter.com/belmontxctf" TargetMode="External"/><Relationship Id="rId4152" Type="http://schemas.openxmlformats.org/officeDocument/2006/relationships/hyperlink" Target="https://twitter.com/whit_whit25" TargetMode="External"/><Relationship Id="rId5480" Type="http://schemas.openxmlformats.org/officeDocument/2006/relationships/hyperlink" Target="https://twitter.com/belmontxctf" TargetMode="External"/><Relationship Id="rId10987" Type="http://schemas.openxmlformats.org/officeDocument/2006/relationships/hyperlink" Target="https://twitter.com/thomastrackie" TargetMode="External"/><Relationship Id="rId4151" Type="http://schemas.openxmlformats.org/officeDocument/2006/relationships/hyperlink" Target="https://www.instagram.com/appstatetrackfieldxc/" TargetMode="External"/><Relationship Id="rId5481" Type="http://schemas.openxmlformats.org/officeDocument/2006/relationships/hyperlink" Target="https://www.facebook.com/BUXCTF/" TargetMode="External"/><Relationship Id="rId10988" Type="http://schemas.openxmlformats.org/officeDocument/2006/relationships/hyperlink" Target="https://www.facebook.com/ThomasTrackField/" TargetMode="External"/><Relationship Id="rId4154" Type="http://schemas.openxmlformats.org/officeDocument/2006/relationships/hyperlink" Target="https://www.instagram.com/appstatetrackfieldxc/" TargetMode="External"/><Relationship Id="rId5486" Type="http://schemas.openxmlformats.org/officeDocument/2006/relationships/hyperlink" Target="https://twitter.com/belmontxctf" TargetMode="External"/><Relationship Id="rId4153" Type="http://schemas.openxmlformats.org/officeDocument/2006/relationships/hyperlink" Target="https://twitter.com/apptf_xc" TargetMode="External"/><Relationship Id="rId5487" Type="http://schemas.openxmlformats.org/officeDocument/2006/relationships/hyperlink" Target="https://www.facebook.com/BUXCTF/" TargetMode="External"/><Relationship Id="rId4156" Type="http://schemas.openxmlformats.org/officeDocument/2006/relationships/hyperlink" Target="https://twitter.com/apptf_xc" TargetMode="External"/><Relationship Id="rId5484" Type="http://schemas.openxmlformats.org/officeDocument/2006/relationships/hyperlink" Target="https://www.facebook.com/BUXCTF/" TargetMode="External"/><Relationship Id="rId4155" Type="http://schemas.openxmlformats.org/officeDocument/2006/relationships/hyperlink" Target="https://twitter.com/mclean26" TargetMode="External"/><Relationship Id="rId5485" Type="http://schemas.openxmlformats.org/officeDocument/2006/relationships/hyperlink" Target="https://www.instagram.com/belmontxctf/" TargetMode="External"/><Relationship Id="rId4158" Type="http://schemas.openxmlformats.org/officeDocument/2006/relationships/hyperlink" Target="https://www.instagram.com/appstatetrackfieldxc/" TargetMode="External"/><Relationship Id="rId10981" Type="http://schemas.openxmlformats.org/officeDocument/2006/relationships/hyperlink" Target="https://www.facebook.com/people/Jim-Evans/100009481257260" TargetMode="External"/><Relationship Id="rId4157" Type="http://schemas.openxmlformats.org/officeDocument/2006/relationships/hyperlink" Target="https://www.facebook.com/dan.isaacs.52/" TargetMode="External"/><Relationship Id="rId10982" Type="http://schemas.openxmlformats.org/officeDocument/2006/relationships/hyperlink" Target="https://www.facebook.com/ThomasTrackField/" TargetMode="External"/><Relationship Id="rId5488" Type="http://schemas.openxmlformats.org/officeDocument/2006/relationships/hyperlink" Target="https://www.instagram.com/belmontxctf/" TargetMode="External"/><Relationship Id="rId4159" Type="http://schemas.openxmlformats.org/officeDocument/2006/relationships/hyperlink" Target="https://twitter.com/apptf_xc" TargetMode="External"/><Relationship Id="rId5489" Type="http://schemas.openxmlformats.org/officeDocument/2006/relationships/hyperlink" Target="https://twitter.com/belmontxctf" TargetMode="External"/><Relationship Id="rId10980" Type="http://schemas.openxmlformats.org/officeDocument/2006/relationships/hyperlink" Target="https://twitter.com/thomastrackie" TargetMode="External"/><Relationship Id="rId10958" Type="http://schemas.openxmlformats.org/officeDocument/2006/relationships/hyperlink" Target="https://twitter.com/sjcmonksxc" TargetMode="External"/><Relationship Id="rId10959" Type="http://schemas.openxmlformats.org/officeDocument/2006/relationships/hyperlink" Target="https://www.facebook.com/monksxctf/" TargetMode="External"/><Relationship Id="rId10952" Type="http://schemas.openxmlformats.org/officeDocument/2006/relationships/hyperlink" Target="https://www.gomonks.com/sports/mtrack/index" TargetMode="External"/><Relationship Id="rId10953" Type="http://schemas.openxmlformats.org/officeDocument/2006/relationships/hyperlink" Target="https://twitter.com/sjcmonksxc" TargetMode="External"/><Relationship Id="rId4181" Type="http://schemas.openxmlformats.org/officeDocument/2006/relationships/hyperlink" Target="https://twitter.com/gocamelsrun" TargetMode="External"/><Relationship Id="rId10950" Type="http://schemas.openxmlformats.org/officeDocument/2006/relationships/hyperlink" Target="https://www.facebook.com/monksxctf/" TargetMode="External"/><Relationship Id="rId4180" Type="http://schemas.openxmlformats.org/officeDocument/2006/relationships/hyperlink" Target="https://www.instagram.com/gocamelsrun/" TargetMode="External"/><Relationship Id="rId10951" Type="http://schemas.openxmlformats.org/officeDocument/2006/relationships/hyperlink" Target="https://www.instagram.com/sjuhawks_mtxc/" TargetMode="External"/><Relationship Id="rId4183" Type="http://schemas.openxmlformats.org/officeDocument/2006/relationships/hyperlink" Target="https://www.instagram.com/gocamelsrun/" TargetMode="External"/><Relationship Id="rId10956" Type="http://schemas.openxmlformats.org/officeDocument/2006/relationships/hyperlink" Target="https://www.instagram.com/sjuhawks_mtxc/" TargetMode="External"/><Relationship Id="rId4182" Type="http://schemas.openxmlformats.org/officeDocument/2006/relationships/hyperlink" Target="https://www.facebook.com/gocamelsrun/" TargetMode="External"/><Relationship Id="rId10957" Type="http://schemas.openxmlformats.org/officeDocument/2006/relationships/hyperlink" Target="https://www.gomonks.com/sports/mtrack/index" TargetMode="External"/><Relationship Id="rId4185" Type="http://schemas.openxmlformats.org/officeDocument/2006/relationships/hyperlink" Target="https://www.facebook.com/DavidsonTrackField/" TargetMode="External"/><Relationship Id="rId10954" Type="http://schemas.openxmlformats.org/officeDocument/2006/relationships/hyperlink" Target="https://www.facebook.com/troy.hendricks.16/" TargetMode="External"/><Relationship Id="rId4184" Type="http://schemas.openxmlformats.org/officeDocument/2006/relationships/hyperlink" Target="https://twitter.com/davidson_xctf" TargetMode="External"/><Relationship Id="rId10955" Type="http://schemas.openxmlformats.org/officeDocument/2006/relationships/hyperlink" Target="https://www.facebook.com/monksxctf/" TargetMode="External"/><Relationship Id="rId4187" Type="http://schemas.openxmlformats.org/officeDocument/2006/relationships/hyperlink" Target="https://twitter.com/davidson_xctf" TargetMode="External"/><Relationship Id="rId4186" Type="http://schemas.openxmlformats.org/officeDocument/2006/relationships/hyperlink" Target="https://www.instagram.com/davidson_xctf/" TargetMode="External"/><Relationship Id="rId4189" Type="http://schemas.openxmlformats.org/officeDocument/2006/relationships/hyperlink" Target="https://www.instagram.com/davidson_xctf/" TargetMode="External"/><Relationship Id="rId4188" Type="http://schemas.openxmlformats.org/officeDocument/2006/relationships/hyperlink" Target="https://www.facebook.com/DavidsonTrackField/" TargetMode="External"/><Relationship Id="rId10969" Type="http://schemas.openxmlformats.org/officeDocument/2006/relationships/hyperlink" Target="https://twitter.com/sjcmonksxc" TargetMode="External"/><Relationship Id="rId10963" Type="http://schemas.openxmlformats.org/officeDocument/2006/relationships/hyperlink" Target="https://twitter.com/sjcmonksxc" TargetMode="External"/><Relationship Id="rId10964" Type="http://schemas.openxmlformats.org/officeDocument/2006/relationships/hyperlink" Target="https://www.facebook.com/monksxctf/" TargetMode="External"/><Relationship Id="rId4170" Type="http://schemas.openxmlformats.org/officeDocument/2006/relationships/hyperlink" Target="https://www.instagram.com/gocamelsrun/" TargetMode="External"/><Relationship Id="rId10961" Type="http://schemas.openxmlformats.org/officeDocument/2006/relationships/hyperlink" Target="https://www.gomonks.com/sports/mtrack/index" TargetMode="External"/><Relationship Id="rId10962" Type="http://schemas.openxmlformats.org/officeDocument/2006/relationships/hyperlink" Target="https://www.gomonks.com/sports/mtrack/index" TargetMode="External"/><Relationship Id="rId4172" Type="http://schemas.openxmlformats.org/officeDocument/2006/relationships/hyperlink" Target="https://twitter.com/gocamelsrun" TargetMode="External"/><Relationship Id="rId10967" Type="http://schemas.openxmlformats.org/officeDocument/2006/relationships/hyperlink" Target="https://www.instagram.com/sjuhawks_mtxc/" TargetMode="External"/><Relationship Id="rId4171" Type="http://schemas.openxmlformats.org/officeDocument/2006/relationships/hyperlink" Target="https://twitter.com/bobby_hostler" TargetMode="External"/><Relationship Id="rId10968" Type="http://schemas.openxmlformats.org/officeDocument/2006/relationships/hyperlink" Target="http://x.com/ryan_farr9" TargetMode="External"/><Relationship Id="rId4174" Type="http://schemas.openxmlformats.org/officeDocument/2006/relationships/hyperlink" Target="https://www.instagram.com/team_hos/" TargetMode="External"/><Relationship Id="rId10965" Type="http://schemas.openxmlformats.org/officeDocument/2006/relationships/hyperlink" Target="https://www.instagram.com/sjuhawks_mtxc/" TargetMode="External"/><Relationship Id="rId4173" Type="http://schemas.openxmlformats.org/officeDocument/2006/relationships/hyperlink" Target="https://www.facebook.com/gocamelsrun/" TargetMode="External"/><Relationship Id="rId10966" Type="http://schemas.openxmlformats.org/officeDocument/2006/relationships/hyperlink" Target="https://www.gomonks.com/sports/mtrack/index" TargetMode="External"/><Relationship Id="rId4176" Type="http://schemas.openxmlformats.org/officeDocument/2006/relationships/hyperlink" Target="https://twitter.com/anna_shelton" TargetMode="External"/><Relationship Id="rId4175" Type="http://schemas.openxmlformats.org/officeDocument/2006/relationships/hyperlink" Target="https://www.instagram.com/gocamelsrun/" TargetMode="External"/><Relationship Id="rId4178" Type="http://schemas.openxmlformats.org/officeDocument/2006/relationships/hyperlink" Target="https://www.facebook.com/gocamelsrun/" TargetMode="External"/><Relationship Id="rId4177" Type="http://schemas.openxmlformats.org/officeDocument/2006/relationships/hyperlink" Target="https://twitter.com/gocamelsrun" TargetMode="External"/><Relationship Id="rId4179" Type="http://schemas.openxmlformats.org/officeDocument/2006/relationships/hyperlink" Target="https://www.instagram.com/anna.sheltonn/" TargetMode="External"/><Relationship Id="rId10960" Type="http://schemas.openxmlformats.org/officeDocument/2006/relationships/hyperlink" Target="https://www.instagram.com/monksxc_tf/" TargetMode="External"/><Relationship Id="rId4129" Type="http://schemas.openxmlformats.org/officeDocument/2006/relationships/hyperlink" Target="https://twitter.com/armywp_trackxc" TargetMode="External"/><Relationship Id="rId4128" Type="http://schemas.openxmlformats.org/officeDocument/2006/relationships/hyperlink" Target="https://www.instagram.com/goarmytrack/" TargetMode="External"/><Relationship Id="rId5459" Type="http://schemas.openxmlformats.org/officeDocument/2006/relationships/hyperlink" Target="https://www.facebook.com/SDCoyotesXCTF/" TargetMode="External"/><Relationship Id="rId6780" Type="http://schemas.openxmlformats.org/officeDocument/2006/relationships/hyperlink" Target="https://twitter.com/natedavis3" TargetMode="External"/><Relationship Id="rId5450" Type="http://schemas.openxmlformats.org/officeDocument/2006/relationships/hyperlink" Target="https://www.instagram.com/sdcoyotesxctf/" TargetMode="External"/><Relationship Id="rId6781" Type="http://schemas.openxmlformats.org/officeDocument/2006/relationships/hyperlink" Target="https://twitter.com/badgertrackxc" TargetMode="External"/><Relationship Id="rId4121" Type="http://schemas.openxmlformats.org/officeDocument/2006/relationships/hyperlink" Target="https://www.instagram.com/goarmytrack/" TargetMode="External"/><Relationship Id="rId5453" Type="http://schemas.openxmlformats.org/officeDocument/2006/relationships/hyperlink" Target="https://www.instagram.com/sdcoyotesxctf/" TargetMode="External"/><Relationship Id="rId6784" Type="http://schemas.openxmlformats.org/officeDocument/2006/relationships/hyperlink" Target="https://www.instagram.com/badgertrackxc/" TargetMode="External"/><Relationship Id="rId4120" Type="http://schemas.openxmlformats.org/officeDocument/2006/relationships/hyperlink" Target="https://www.instagram.com/coachwoodbury_westpoint/" TargetMode="External"/><Relationship Id="rId5454" Type="http://schemas.openxmlformats.org/officeDocument/2006/relationships/hyperlink" Target="https://twitter.com/sdcoyotesxctf" TargetMode="External"/><Relationship Id="rId6785" Type="http://schemas.openxmlformats.org/officeDocument/2006/relationships/hyperlink" Target="https://twitter.com/badgertrackxc" TargetMode="External"/><Relationship Id="rId4123" Type="http://schemas.openxmlformats.org/officeDocument/2006/relationships/hyperlink" Target="https://www.instagram.com/goarmytrack/" TargetMode="External"/><Relationship Id="rId5451" Type="http://schemas.openxmlformats.org/officeDocument/2006/relationships/hyperlink" Target="https://twitter.com/sdcoyotesxctf" TargetMode="External"/><Relationship Id="rId6782" Type="http://schemas.openxmlformats.org/officeDocument/2006/relationships/hyperlink" Target="https://www.facebook.com/nate.davis.944" TargetMode="External"/><Relationship Id="rId4122" Type="http://schemas.openxmlformats.org/officeDocument/2006/relationships/hyperlink" Target="https://twitter.com/armywp_trackxc" TargetMode="External"/><Relationship Id="rId5452" Type="http://schemas.openxmlformats.org/officeDocument/2006/relationships/hyperlink" Target="https://www.facebook.com/SDCoyotesXCTF/" TargetMode="External"/><Relationship Id="rId6783" Type="http://schemas.openxmlformats.org/officeDocument/2006/relationships/hyperlink" Target="https://www.facebook.com/wisconsintrackandcrosscountry/" TargetMode="External"/><Relationship Id="rId4125" Type="http://schemas.openxmlformats.org/officeDocument/2006/relationships/hyperlink" Target="https://twitter.com/armywp_trackxc" TargetMode="External"/><Relationship Id="rId5457" Type="http://schemas.openxmlformats.org/officeDocument/2006/relationships/hyperlink" Target="https://twitter.com/sdcoyotesxctf" TargetMode="External"/><Relationship Id="rId6788" Type="http://schemas.openxmlformats.org/officeDocument/2006/relationships/hyperlink" Target="https://twitter.com/baslerjumps" TargetMode="External"/><Relationship Id="rId4124" Type="http://schemas.openxmlformats.org/officeDocument/2006/relationships/hyperlink" Target="https://x.com/jordonsmith58" TargetMode="External"/><Relationship Id="rId5458" Type="http://schemas.openxmlformats.org/officeDocument/2006/relationships/hyperlink" Target="https://www.facebook.com/ShaniceMerHall/" TargetMode="External"/><Relationship Id="rId6789" Type="http://schemas.openxmlformats.org/officeDocument/2006/relationships/hyperlink" Target="https://twitter.com/mke_tfxc" TargetMode="External"/><Relationship Id="rId4127" Type="http://schemas.openxmlformats.org/officeDocument/2006/relationships/hyperlink" Target="https://www.instagram.com/_coachjordansmith/" TargetMode="External"/><Relationship Id="rId5455" Type="http://schemas.openxmlformats.org/officeDocument/2006/relationships/hyperlink" Target="https://www.facebook.com/SDCoyotesXCTF/" TargetMode="External"/><Relationship Id="rId6786" Type="http://schemas.openxmlformats.org/officeDocument/2006/relationships/hyperlink" Target="https://www.facebook.com/wisconsintrackandcrosscountry/" TargetMode="External"/><Relationship Id="rId4126" Type="http://schemas.openxmlformats.org/officeDocument/2006/relationships/hyperlink" Target="https://www.facebook.com/jordan.smith.33886/" TargetMode="External"/><Relationship Id="rId5456" Type="http://schemas.openxmlformats.org/officeDocument/2006/relationships/hyperlink" Target="https://www.instagram.com/sdcoyotesxctf/" TargetMode="External"/><Relationship Id="rId6787" Type="http://schemas.openxmlformats.org/officeDocument/2006/relationships/hyperlink" Target="https://www.instagram.com/badgertrackxc/" TargetMode="External"/><Relationship Id="rId4118" Type="http://schemas.openxmlformats.org/officeDocument/2006/relationships/hyperlink" Target="https://x.com/coachbwoodbury" TargetMode="External"/><Relationship Id="rId4117" Type="http://schemas.openxmlformats.org/officeDocument/2006/relationships/hyperlink" Target="https://www.instagram.com/lafcoltf/" TargetMode="External"/><Relationship Id="rId5448" Type="http://schemas.openxmlformats.org/officeDocument/2006/relationships/hyperlink" Target="https://twitter.com/sdcoyotesxctf" TargetMode="External"/><Relationship Id="rId6779" Type="http://schemas.openxmlformats.org/officeDocument/2006/relationships/hyperlink" Target="https://www.instagram.com/badgertrackxc/" TargetMode="External"/><Relationship Id="rId4119" Type="http://schemas.openxmlformats.org/officeDocument/2006/relationships/hyperlink" Target="https://twitter.com/armywp_trackxc" TargetMode="External"/><Relationship Id="rId5449" Type="http://schemas.openxmlformats.org/officeDocument/2006/relationships/hyperlink" Target="https://www.facebook.com/SDCoyotesXCTF/" TargetMode="External"/><Relationship Id="rId6770" Type="http://schemas.openxmlformats.org/officeDocument/2006/relationships/hyperlink" Target="https://www.instagram.com/badgertrackxc/" TargetMode="External"/><Relationship Id="rId4110" Type="http://schemas.openxmlformats.org/officeDocument/2006/relationships/hyperlink" Target="https://twitter.com/armywp_trackxc" TargetMode="External"/><Relationship Id="rId5442" Type="http://schemas.openxmlformats.org/officeDocument/2006/relationships/hyperlink" Target="https://www.instagram.com/sdcoyotesxctf/" TargetMode="External"/><Relationship Id="rId6773" Type="http://schemas.openxmlformats.org/officeDocument/2006/relationships/hyperlink" Target="https://www.facebook.com/wisconsintrackandcrosscountry/" TargetMode="External"/><Relationship Id="rId5443" Type="http://schemas.openxmlformats.org/officeDocument/2006/relationships/hyperlink" Target="https://twitter.com/sdcoyotesxctf" TargetMode="External"/><Relationship Id="rId6774" Type="http://schemas.openxmlformats.org/officeDocument/2006/relationships/hyperlink" Target="https://www.instagram.com/badgertrackxc/" TargetMode="External"/><Relationship Id="rId4112" Type="http://schemas.openxmlformats.org/officeDocument/2006/relationships/hyperlink" Target="https://www.instagram.com/goarmytrack/" TargetMode="External"/><Relationship Id="rId5440" Type="http://schemas.openxmlformats.org/officeDocument/2006/relationships/hyperlink" Target="https://twitter.com/sdcoyotesxctf" TargetMode="External"/><Relationship Id="rId6771" Type="http://schemas.openxmlformats.org/officeDocument/2006/relationships/hyperlink" Target="https://twitter.com/reemboi25" TargetMode="External"/><Relationship Id="rId4111" Type="http://schemas.openxmlformats.org/officeDocument/2006/relationships/hyperlink" Target="https://www.facebook.com/mike.smith.14224094" TargetMode="External"/><Relationship Id="rId5441" Type="http://schemas.openxmlformats.org/officeDocument/2006/relationships/hyperlink" Target="https://www.facebook.com/SDCoyotesXCTF/" TargetMode="External"/><Relationship Id="rId6772" Type="http://schemas.openxmlformats.org/officeDocument/2006/relationships/hyperlink" Target="https://twitter.com/badgertrackxc" TargetMode="External"/><Relationship Id="rId4114" Type="http://schemas.openxmlformats.org/officeDocument/2006/relationships/hyperlink" Target="https://www.instagram.com/lafcoltf/" TargetMode="External"/><Relationship Id="rId5446" Type="http://schemas.openxmlformats.org/officeDocument/2006/relationships/hyperlink" Target="https://www.instagram.com/sdcoyotesxctf/" TargetMode="External"/><Relationship Id="rId6777" Type="http://schemas.openxmlformats.org/officeDocument/2006/relationships/hyperlink" Target="https://www.facebook.com/wisconsintrackandcrosscountry/" TargetMode="External"/><Relationship Id="rId4113" Type="http://schemas.openxmlformats.org/officeDocument/2006/relationships/hyperlink" Target="https://twitter.com/lafayettetf" TargetMode="External"/><Relationship Id="rId5447" Type="http://schemas.openxmlformats.org/officeDocument/2006/relationships/hyperlink" Target="https://twitter.com/CoachNolanFife" TargetMode="External"/><Relationship Id="rId6778" Type="http://schemas.openxmlformats.org/officeDocument/2006/relationships/hyperlink" Target="https://www.instagram.com/badgerthrows/" TargetMode="External"/><Relationship Id="rId4116" Type="http://schemas.openxmlformats.org/officeDocument/2006/relationships/hyperlink" Target="https://twitter.com/lafayettetf" TargetMode="External"/><Relationship Id="rId5444" Type="http://schemas.openxmlformats.org/officeDocument/2006/relationships/hyperlink" Target="https://www.facebook.com/derek.miles.520" TargetMode="External"/><Relationship Id="rId6775" Type="http://schemas.openxmlformats.org/officeDocument/2006/relationships/hyperlink" Target="https://twitter.com/coachastrauskas" TargetMode="External"/><Relationship Id="rId4115" Type="http://schemas.openxmlformats.org/officeDocument/2006/relationships/hyperlink" Target="https://www.usma.edu/academics/SitePages/Home.aspx" TargetMode="External"/><Relationship Id="rId5445" Type="http://schemas.openxmlformats.org/officeDocument/2006/relationships/hyperlink" Target="https://www.facebook.com/SDCoyotesXCTF/" TargetMode="External"/><Relationship Id="rId6776" Type="http://schemas.openxmlformats.org/officeDocument/2006/relationships/hyperlink" Target="https://twitter.com/badgertrackxc" TargetMode="External"/><Relationship Id="rId10996" Type="http://schemas.openxmlformats.org/officeDocument/2006/relationships/hyperlink" Target="https://www.instagram.com/mainexctf/" TargetMode="External"/><Relationship Id="rId10997" Type="http://schemas.openxmlformats.org/officeDocument/2006/relationships/hyperlink" Target="https://athletics.umf.maine.edu/sports/mtrack-out/index" TargetMode="External"/><Relationship Id="rId10994" Type="http://schemas.openxmlformats.org/officeDocument/2006/relationships/hyperlink" Target="https://athletics.umf.maine.edu/sports/mtrack-out/index" TargetMode="External"/><Relationship Id="rId10995" Type="http://schemas.openxmlformats.org/officeDocument/2006/relationships/hyperlink" Target="https://www.facebook.com/UMFTrackClub" TargetMode="External"/><Relationship Id="rId5471" Type="http://schemas.openxmlformats.org/officeDocument/2006/relationships/hyperlink" Target="https://www.facebook.com/austinpeay/" TargetMode="External"/><Relationship Id="rId5472" Type="http://schemas.openxmlformats.org/officeDocument/2006/relationships/hyperlink" Target="https://www.instagram.com/GovsXCTF/" TargetMode="External"/><Relationship Id="rId4141" Type="http://schemas.openxmlformats.org/officeDocument/2006/relationships/hyperlink" Target="https://twitter.com/wagner_xctf" TargetMode="External"/><Relationship Id="rId10998" Type="http://schemas.openxmlformats.org/officeDocument/2006/relationships/hyperlink" Target="https://www.facebook.com/UMFTrackClub" TargetMode="External"/><Relationship Id="rId4140" Type="http://schemas.openxmlformats.org/officeDocument/2006/relationships/hyperlink" Target="https://www.instagram.com/wagner_xctf/" TargetMode="External"/><Relationship Id="rId5470" Type="http://schemas.openxmlformats.org/officeDocument/2006/relationships/hyperlink" Target="https://twitter.com/austinpeayxctf" TargetMode="External"/><Relationship Id="rId10999" Type="http://schemas.openxmlformats.org/officeDocument/2006/relationships/hyperlink" Target="https://www.instagram.com/mainexctf/" TargetMode="External"/><Relationship Id="rId4143" Type="http://schemas.openxmlformats.org/officeDocument/2006/relationships/hyperlink" Target="https://twitter.com/wagner_xctf" TargetMode="External"/><Relationship Id="rId5475" Type="http://schemas.openxmlformats.org/officeDocument/2006/relationships/hyperlink" Target="https://www.instagram.com/_jfitz01_/" TargetMode="External"/><Relationship Id="rId4142" Type="http://schemas.openxmlformats.org/officeDocument/2006/relationships/hyperlink" Target="https://www.instagram.com/wagner_xctf/" TargetMode="External"/><Relationship Id="rId5476" Type="http://schemas.openxmlformats.org/officeDocument/2006/relationships/hyperlink" Target="https://www.instagram.com/GovsXCTF/" TargetMode="External"/><Relationship Id="rId4145" Type="http://schemas.openxmlformats.org/officeDocument/2006/relationships/hyperlink" Target="https://twitter.com/wagner_xctf" TargetMode="External"/><Relationship Id="rId5473" Type="http://schemas.openxmlformats.org/officeDocument/2006/relationships/hyperlink" Target="https://twitter.com/J_Fitz01" TargetMode="External"/><Relationship Id="rId4144" Type="http://schemas.openxmlformats.org/officeDocument/2006/relationships/hyperlink" Target="https://www.instagram.com/wagner_xctf/" TargetMode="External"/><Relationship Id="rId5474" Type="http://schemas.openxmlformats.org/officeDocument/2006/relationships/hyperlink" Target="https://twitter.com/austinpeayxctf" TargetMode="External"/><Relationship Id="rId4147" Type="http://schemas.openxmlformats.org/officeDocument/2006/relationships/hyperlink" Target="https://twitter.com/apptf_xc" TargetMode="External"/><Relationship Id="rId5479" Type="http://schemas.openxmlformats.org/officeDocument/2006/relationships/hyperlink" Target="https://www.instagram.com/GovsXCTF/" TargetMode="External"/><Relationship Id="rId10992" Type="http://schemas.openxmlformats.org/officeDocument/2006/relationships/hyperlink" Target="https://www.facebook.com/UMFTrackClub" TargetMode="External"/><Relationship Id="rId4146" Type="http://schemas.openxmlformats.org/officeDocument/2006/relationships/hyperlink" Target="https://www.instagram.com/wagner_xctf/" TargetMode="External"/><Relationship Id="rId10993" Type="http://schemas.openxmlformats.org/officeDocument/2006/relationships/hyperlink" Target="https://www.instagram.com/mainexctf/" TargetMode="External"/><Relationship Id="rId4149" Type="http://schemas.openxmlformats.org/officeDocument/2006/relationships/hyperlink" Target="https://twitter.com/mclean26" TargetMode="External"/><Relationship Id="rId5477" Type="http://schemas.openxmlformats.org/officeDocument/2006/relationships/hyperlink" Target="https://twitter.com/austinpeayxctf" TargetMode="External"/><Relationship Id="rId10990" Type="http://schemas.openxmlformats.org/officeDocument/2006/relationships/hyperlink" Target="https://athletics.umf.maine.edu/sports/mtrack-out/index" TargetMode="External"/><Relationship Id="rId4148" Type="http://schemas.openxmlformats.org/officeDocument/2006/relationships/hyperlink" Target="https://www.instagram.com/appstatetrackfieldxc/" TargetMode="External"/><Relationship Id="rId5478" Type="http://schemas.openxmlformats.org/officeDocument/2006/relationships/hyperlink" Target="https://www.instagram.com/project_fozz14/" TargetMode="External"/><Relationship Id="rId10991" Type="http://schemas.openxmlformats.org/officeDocument/2006/relationships/hyperlink" Target="https://www.facebook.com/SeanCabbie" TargetMode="External"/><Relationship Id="rId4139" Type="http://schemas.openxmlformats.org/officeDocument/2006/relationships/hyperlink" Target="https://www.facebook.com/blerim.pocesta" TargetMode="External"/><Relationship Id="rId5460" Type="http://schemas.openxmlformats.org/officeDocument/2006/relationships/hyperlink" Target="https://www.instagram.com/sdcoyotesxctf/" TargetMode="External"/><Relationship Id="rId6791" Type="http://schemas.openxmlformats.org/officeDocument/2006/relationships/hyperlink" Target="https://www.facebook.com/UW-Milwaukee-Track-Field-Cross-Country-157657200929540/" TargetMode="External"/><Relationship Id="rId5461" Type="http://schemas.openxmlformats.org/officeDocument/2006/relationships/hyperlink" Target="https://twitter.com/sdcoyotesxctf" TargetMode="External"/><Relationship Id="rId6792" Type="http://schemas.openxmlformats.org/officeDocument/2006/relationships/hyperlink" Target="https://twitter.com/mke_tfxc" TargetMode="External"/><Relationship Id="rId4130" Type="http://schemas.openxmlformats.org/officeDocument/2006/relationships/hyperlink" Target="https://www.instagram.com/goarmytrack/" TargetMode="External"/><Relationship Id="rId6790" Type="http://schemas.openxmlformats.org/officeDocument/2006/relationships/hyperlink" Target="https://www.facebook.com/andrew.basler.52" TargetMode="External"/><Relationship Id="rId4132" Type="http://schemas.openxmlformats.org/officeDocument/2006/relationships/hyperlink" Target="https://twitter.com/armywp_trackxc" TargetMode="External"/><Relationship Id="rId5464" Type="http://schemas.openxmlformats.org/officeDocument/2006/relationships/hyperlink" Target="https://www.instagram.com/sdcoyotesxctf/" TargetMode="External"/><Relationship Id="rId6795" Type="http://schemas.openxmlformats.org/officeDocument/2006/relationships/hyperlink" Target="https://www.facebook.com/UW-Milwaukee-Track-Field-Cross-Country-157657200929540/" TargetMode="External"/><Relationship Id="rId4131" Type="http://schemas.openxmlformats.org/officeDocument/2006/relationships/hyperlink" Target="https://twitter.com/coachgraupmann" TargetMode="External"/><Relationship Id="rId5465" Type="http://schemas.openxmlformats.org/officeDocument/2006/relationships/hyperlink" Target="https://twitter.com/austinpeayxctf" TargetMode="External"/><Relationship Id="rId6796" Type="http://schemas.openxmlformats.org/officeDocument/2006/relationships/hyperlink" Target="https://twitter.com/mke_tfxc" TargetMode="External"/><Relationship Id="rId4134" Type="http://schemas.openxmlformats.org/officeDocument/2006/relationships/hyperlink" Target="https://www.instagram.com/goarmytrack/" TargetMode="External"/><Relationship Id="rId5462" Type="http://schemas.openxmlformats.org/officeDocument/2006/relationships/hyperlink" Target="https://www.facebook.com/SDCoyotesXCTF/" TargetMode="External"/><Relationship Id="rId6793" Type="http://schemas.openxmlformats.org/officeDocument/2006/relationships/hyperlink" Target="https://www.facebook.com/UW-Milwaukee-Track-Field-Cross-Country-157657200929540/" TargetMode="External"/><Relationship Id="rId4133" Type="http://schemas.openxmlformats.org/officeDocument/2006/relationships/hyperlink" Target="https://www.instagram.com/coachgraupmann/" TargetMode="External"/><Relationship Id="rId5463" Type="http://schemas.openxmlformats.org/officeDocument/2006/relationships/hyperlink" Target="https://www.instagram.com/maddie_lavin/" TargetMode="External"/><Relationship Id="rId6794" Type="http://schemas.openxmlformats.org/officeDocument/2006/relationships/hyperlink" Target="https://twitter.com/mke_tfxc" TargetMode="External"/><Relationship Id="rId4136" Type="http://schemas.openxmlformats.org/officeDocument/2006/relationships/hyperlink" Target="https://www.instagram.com/wagner_xctf/" TargetMode="External"/><Relationship Id="rId5468" Type="http://schemas.openxmlformats.org/officeDocument/2006/relationships/hyperlink" Target="https://www.instagram.com/govsxctf/" TargetMode="External"/><Relationship Id="rId6799" Type="http://schemas.openxmlformats.org/officeDocument/2006/relationships/hyperlink" Target="https://twitter.com/zach_schmidt2" TargetMode="External"/><Relationship Id="rId4135" Type="http://schemas.openxmlformats.org/officeDocument/2006/relationships/hyperlink" Target="https://twitter.com/wagner_xctf" TargetMode="External"/><Relationship Id="rId5469" Type="http://schemas.openxmlformats.org/officeDocument/2006/relationships/hyperlink" Target="https://twitter.com/ThwCoachJas" TargetMode="External"/><Relationship Id="rId4138" Type="http://schemas.openxmlformats.org/officeDocument/2006/relationships/hyperlink" Target="https://twitter.com/wagner_xctf" TargetMode="External"/><Relationship Id="rId5466" Type="http://schemas.openxmlformats.org/officeDocument/2006/relationships/hyperlink" Target="https://www.instagram.com/govsxctf/" TargetMode="External"/><Relationship Id="rId6797" Type="http://schemas.openxmlformats.org/officeDocument/2006/relationships/hyperlink" Target="https://www.facebook.com/UW-Milwaukee-Track-Field-Cross-Country-157657200929540/" TargetMode="External"/><Relationship Id="rId4137" Type="http://schemas.openxmlformats.org/officeDocument/2006/relationships/hyperlink" Target="https://twitter.com/blerimpocesta" TargetMode="External"/><Relationship Id="rId5467" Type="http://schemas.openxmlformats.org/officeDocument/2006/relationships/hyperlink" Target="https://twitter.com/austinpeayxctf" TargetMode="External"/><Relationship Id="rId6798" Type="http://schemas.openxmlformats.org/officeDocument/2006/relationships/hyperlink" Target="https://www.instagram.com/mke_tfxc/" TargetMode="External"/><Relationship Id="rId10905" Type="http://schemas.openxmlformats.org/officeDocument/2006/relationships/hyperlink" Target="https://twitter.com/bates_xc_tf" TargetMode="External"/><Relationship Id="rId10906" Type="http://schemas.openxmlformats.org/officeDocument/2006/relationships/hyperlink" Target="https://www.instagram.com/bates_xc_tf/" TargetMode="External"/><Relationship Id="rId10903" Type="http://schemas.openxmlformats.org/officeDocument/2006/relationships/hyperlink" Target="https://www.instagram.com/bates_xc_tf/" TargetMode="External"/><Relationship Id="rId10904" Type="http://schemas.openxmlformats.org/officeDocument/2006/relationships/hyperlink" Target="https://gobatesbobcats.com/sports/mens-track-and-field" TargetMode="External"/><Relationship Id="rId10909" Type="http://schemas.openxmlformats.org/officeDocument/2006/relationships/hyperlink" Target="https://twitter.com/bowdointfxc" TargetMode="External"/><Relationship Id="rId10907" Type="http://schemas.openxmlformats.org/officeDocument/2006/relationships/hyperlink" Target="https://athletics.bowdoin.edu/sports/mens-track-and-field" TargetMode="External"/><Relationship Id="rId10908" Type="http://schemas.openxmlformats.org/officeDocument/2006/relationships/hyperlink" Target="https://twitter.com/mattharmon1222" TargetMode="External"/><Relationship Id="rId10901" Type="http://schemas.openxmlformats.org/officeDocument/2006/relationships/hyperlink" Target="https://www.instagram.com/bates_xc_tf/" TargetMode="External"/><Relationship Id="rId10902" Type="http://schemas.openxmlformats.org/officeDocument/2006/relationships/hyperlink" Target="https://twitter.com/bates_xc_tf" TargetMode="External"/><Relationship Id="rId10900" Type="http://schemas.openxmlformats.org/officeDocument/2006/relationships/hyperlink" Target="https://twitter.com/bates_xc_tf" TargetMode="External"/><Relationship Id="rId10938" Type="http://schemas.openxmlformats.org/officeDocument/2006/relationships/hyperlink" Target="https://hussoneagles.com/sports/mtrack-out/index" TargetMode="External"/><Relationship Id="rId10939" Type="http://schemas.openxmlformats.org/officeDocument/2006/relationships/hyperlink" Target="https://twitter.com/hussonxctf" TargetMode="External"/><Relationship Id="rId10936" Type="http://schemas.openxmlformats.org/officeDocument/2006/relationships/hyperlink" Target="https://www.instagram.com/coach_jaredbeers/" TargetMode="External"/><Relationship Id="rId10937" Type="http://schemas.openxmlformats.org/officeDocument/2006/relationships/hyperlink" Target="https://www.instagram.com/colby_tf_xc/" TargetMode="External"/><Relationship Id="rId10930" Type="http://schemas.openxmlformats.org/officeDocument/2006/relationships/hyperlink" Target="https://www.facebook.com/troyboyvaulter" TargetMode="External"/><Relationship Id="rId10931" Type="http://schemas.openxmlformats.org/officeDocument/2006/relationships/hyperlink" Target="https://www.facebook.com/ColbyTrackandField/" TargetMode="External"/><Relationship Id="rId10934" Type="http://schemas.openxmlformats.org/officeDocument/2006/relationships/hyperlink" Target="https://twitter.com/colby_tf_xc" TargetMode="External"/><Relationship Id="rId10935" Type="http://schemas.openxmlformats.org/officeDocument/2006/relationships/hyperlink" Target="https://www.facebook.com/ColbyTrackandField/" TargetMode="External"/><Relationship Id="rId10932" Type="http://schemas.openxmlformats.org/officeDocument/2006/relationships/hyperlink" Target="https://www.instagram.com/colby_tf_xc/" TargetMode="External"/><Relationship Id="rId10933" Type="http://schemas.openxmlformats.org/officeDocument/2006/relationships/hyperlink" Target="https://colbyathletics.com/sports/mtrack" TargetMode="External"/><Relationship Id="rId10949" Type="http://schemas.openxmlformats.org/officeDocument/2006/relationships/hyperlink" Target="https://twitter.com/sjcmonksxc" TargetMode="External"/><Relationship Id="rId10947" Type="http://schemas.openxmlformats.org/officeDocument/2006/relationships/hyperlink" Target="https://www.instagram.com/husson_xctf/" TargetMode="External"/><Relationship Id="rId10948" Type="http://schemas.openxmlformats.org/officeDocument/2006/relationships/hyperlink" Target="https://www.gomonks.com/sports/mtrack/index" TargetMode="External"/><Relationship Id="rId4190" Type="http://schemas.openxmlformats.org/officeDocument/2006/relationships/hyperlink" Target="https://twitter.com/davidson_xctf" TargetMode="External"/><Relationship Id="rId10941" Type="http://schemas.openxmlformats.org/officeDocument/2006/relationships/hyperlink" Target="https://twitter.com/hussonxctf" TargetMode="External"/><Relationship Id="rId10942" Type="http://schemas.openxmlformats.org/officeDocument/2006/relationships/hyperlink" Target="https://www.facebook.com/jonathan.houck.9/" TargetMode="External"/><Relationship Id="rId4192" Type="http://schemas.openxmlformats.org/officeDocument/2006/relationships/hyperlink" Target="https://www.facebook.com/DavidsonTrackField/" TargetMode="External"/><Relationship Id="rId4191" Type="http://schemas.openxmlformats.org/officeDocument/2006/relationships/hyperlink" Target="https://hi-in.facebook.com/andrew.allden/" TargetMode="External"/><Relationship Id="rId10940" Type="http://schemas.openxmlformats.org/officeDocument/2006/relationships/hyperlink" Target="https://www.instagram.com/mitchmoczy/" TargetMode="External"/><Relationship Id="rId4194" Type="http://schemas.openxmlformats.org/officeDocument/2006/relationships/hyperlink" Target="https://www.instagram.com/davidson_xctf/" TargetMode="External"/><Relationship Id="rId10945" Type="http://schemas.openxmlformats.org/officeDocument/2006/relationships/hyperlink" Target="https://twitter.com/hussonxctf" TargetMode="External"/><Relationship Id="rId4193" Type="http://schemas.openxmlformats.org/officeDocument/2006/relationships/hyperlink" Target="https://www.instagram.com/andrewallden/" TargetMode="External"/><Relationship Id="rId10946" Type="http://schemas.openxmlformats.org/officeDocument/2006/relationships/hyperlink" Target="https://twitter.com/hussonxctf" TargetMode="External"/><Relationship Id="rId4196" Type="http://schemas.openxmlformats.org/officeDocument/2006/relationships/hyperlink" Target="https://www.facebook.com/DavidsonTrackField/" TargetMode="External"/><Relationship Id="rId10943" Type="http://schemas.openxmlformats.org/officeDocument/2006/relationships/hyperlink" Target="https://www.instagram.com/husson_xctf/" TargetMode="External"/><Relationship Id="rId4195" Type="http://schemas.openxmlformats.org/officeDocument/2006/relationships/hyperlink" Target="https://twitter.com/davidson_xctf" TargetMode="External"/><Relationship Id="rId10944" Type="http://schemas.openxmlformats.org/officeDocument/2006/relationships/hyperlink" Target="https://hussoneagles.com/sports/mtrack-out/index" TargetMode="External"/><Relationship Id="rId4198" Type="http://schemas.openxmlformats.org/officeDocument/2006/relationships/hyperlink" Target="https://twitter.com/coachtatijana" TargetMode="External"/><Relationship Id="rId4197" Type="http://schemas.openxmlformats.org/officeDocument/2006/relationships/hyperlink" Target="https://www.instagram.com/davidson_xctf/" TargetMode="External"/><Relationship Id="rId4199" Type="http://schemas.openxmlformats.org/officeDocument/2006/relationships/hyperlink" Target="https://twitter.com/duketfxc" TargetMode="External"/><Relationship Id="rId10916" Type="http://schemas.openxmlformats.org/officeDocument/2006/relationships/hyperlink" Target="https://facebook.com/BowdoinTFXC/" TargetMode="External"/><Relationship Id="rId10917" Type="http://schemas.openxmlformats.org/officeDocument/2006/relationships/hyperlink" Target="https://www.instagram.com/benraphelson/" TargetMode="External"/><Relationship Id="rId10914" Type="http://schemas.openxmlformats.org/officeDocument/2006/relationships/hyperlink" Target="https://twitter.com/raphelso" TargetMode="External"/><Relationship Id="rId10915" Type="http://schemas.openxmlformats.org/officeDocument/2006/relationships/hyperlink" Target="https://twitter.com/bowdointfxc" TargetMode="External"/><Relationship Id="rId10918" Type="http://schemas.openxmlformats.org/officeDocument/2006/relationships/hyperlink" Target="https://www.instagram.com/bowdoin.xc.tf/" TargetMode="External"/><Relationship Id="rId10919" Type="http://schemas.openxmlformats.org/officeDocument/2006/relationships/hyperlink" Target="https://athletics.bowdoin.edu/sports/mens-track-and-field" TargetMode="External"/><Relationship Id="rId10912" Type="http://schemas.openxmlformats.org/officeDocument/2006/relationships/hyperlink" Target="https://www.instagram.com/bowdoin.xc.tf/" TargetMode="External"/><Relationship Id="rId10913" Type="http://schemas.openxmlformats.org/officeDocument/2006/relationships/hyperlink" Target="https://athletics.bowdoin.edu/sports/mens-track-and-field" TargetMode="External"/><Relationship Id="rId10910" Type="http://schemas.openxmlformats.org/officeDocument/2006/relationships/hyperlink" Target="https://www.facebook.com/matthew.harmon.1848" TargetMode="External"/><Relationship Id="rId10911" Type="http://schemas.openxmlformats.org/officeDocument/2006/relationships/hyperlink" Target="https://www.instagram.com/mharmon1988/" TargetMode="External"/><Relationship Id="rId10927" Type="http://schemas.openxmlformats.org/officeDocument/2006/relationships/hyperlink" Target="https://www.instagram.com/colby_tf_xc/" TargetMode="External"/><Relationship Id="rId10928" Type="http://schemas.openxmlformats.org/officeDocument/2006/relationships/hyperlink" Target="https://colbyathletics.com/sports/mtrack" TargetMode="External"/><Relationship Id="rId10925" Type="http://schemas.openxmlformats.org/officeDocument/2006/relationships/hyperlink" Target="https://www.facebook.com/david.cusano.5" TargetMode="External"/><Relationship Id="rId10926" Type="http://schemas.openxmlformats.org/officeDocument/2006/relationships/hyperlink" Target="https://www.facebook.com/ColbyTrackandField/" TargetMode="External"/><Relationship Id="rId10929" Type="http://schemas.openxmlformats.org/officeDocument/2006/relationships/hyperlink" Target="https://twitter.com/colby_tf_xc" TargetMode="External"/><Relationship Id="rId10920" Type="http://schemas.openxmlformats.org/officeDocument/2006/relationships/hyperlink" Target="https://twitter.com/bowdointfxc" TargetMode="External"/><Relationship Id="rId10923" Type="http://schemas.openxmlformats.org/officeDocument/2006/relationships/hyperlink" Target="https://colbyathletics.com/sports/mtrack" TargetMode="External"/><Relationship Id="rId10924" Type="http://schemas.openxmlformats.org/officeDocument/2006/relationships/hyperlink" Target="https://twitter.com/colby_tf_xc" TargetMode="External"/><Relationship Id="rId10921" Type="http://schemas.openxmlformats.org/officeDocument/2006/relationships/hyperlink" Target="https://www.instagram.com/marcquesh32/" TargetMode="External"/><Relationship Id="rId10922" Type="http://schemas.openxmlformats.org/officeDocument/2006/relationships/hyperlink" Target="https://www.instagram.com/bowdoin.xc.tf/" TargetMode="External"/><Relationship Id="rId509" Type="http://schemas.openxmlformats.org/officeDocument/2006/relationships/hyperlink" Target="https://twitter.com/marylandtrack" TargetMode="External"/><Relationship Id="rId508" Type="http://schemas.openxmlformats.org/officeDocument/2006/relationships/hyperlink" Target="https://www.instagram.com/lbsutrackxc/" TargetMode="External"/><Relationship Id="rId503" Type="http://schemas.openxmlformats.org/officeDocument/2006/relationships/hyperlink" Target="https://fullertontitans.com/sports/track-and-field" TargetMode="External"/><Relationship Id="rId502" Type="http://schemas.openxmlformats.org/officeDocument/2006/relationships/hyperlink" Target="https://www.instagram.com/fullertonTFXC/" TargetMode="External"/><Relationship Id="rId501" Type="http://schemas.openxmlformats.org/officeDocument/2006/relationships/hyperlink" Target="https://www.instagram.com/_samhuerta_/" TargetMode="External"/><Relationship Id="rId500" Type="http://schemas.openxmlformats.org/officeDocument/2006/relationships/hyperlink" Target="https://www.facebook.com/FullertonTFXC/" TargetMode="External"/><Relationship Id="rId507" Type="http://schemas.openxmlformats.org/officeDocument/2006/relationships/hyperlink" Target="https://www.instagram.com/coach_sheff1/" TargetMode="External"/><Relationship Id="rId506" Type="http://schemas.openxmlformats.org/officeDocument/2006/relationships/hyperlink" Target="https://www.facebook.com/LBSUTrackXC/" TargetMode="External"/><Relationship Id="rId505" Type="http://schemas.openxmlformats.org/officeDocument/2006/relationships/hyperlink" Target="https://twitter.com/lbsu_track_xc" TargetMode="External"/><Relationship Id="rId504" Type="http://schemas.openxmlformats.org/officeDocument/2006/relationships/hyperlink" Target="https://www.facebook.com/alex.tebbe.79" TargetMode="External"/><Relationship Id="rId6803" Type="http://schemas.openxmlformats.org/officeDocument/2006/relationships/hyperlink" Target="https://www.facebook.com/UW-Milwaukee-Track-Field-Cross-Country-157657200929540/" TargetMode="External"/><Relationship Id="rId6804" Type="http://schemas.openxmlformats.org/officeDocument/2006/relationships/hyperlink" Target="https://www.instagram.com/_maddie.wood/" TargetMode="External"/><Relationship Id="rId6801" Type="http://schemas.openxmlformats.org/officeDocument/2006/relationships/hyperlink" Target="https://www.facebook.com/UW-Milwaukee-Track-Field-Cross-Country-157657200929540/" TargetMode="External"/><Relationship Id="rId6802" Type="http://schemas.openxmlformats.org/officeDocument/2006/relationships/hyperlink" Target="https://twitter.com/mke_tfxc" TargetMode="External"/><Relationship Id="rId6807" Type="http://schemas.openxmlformats.org/officeDocument/2006/relationships/hyperlink" Target="https://www.facebook.com/UW-Milwaukee-Track-Field-Cross-Country-157657200929540/" TargetMode="External"/><Relationship Id="rId6808" Type="http://schemas.openxmlformats.org/officeDocument/2006/relationships/hyperlink" Target="https://www.instagram.com/mke_tfxc/" TargetMode="External"/><Relationship Id="rId6805" Type="http://schemas.openxmlformats.org/officeDocument/2006/relationships/hyperlink" Target="https://www.instagram.com/mke_tfxc/" TargetMode="External"/><Relationship Id="rId6806" Type="http://schemas.openxmlformats.org/officeDocument/2006/relationships/hyperlink" Target="https://twitter.com/mke_tfxc" TargetMode="External"/><Relationship Id="rId6809" Type="http://schemas.openxmlformats.org/officeDocument/2006/relationships/hyperlink" Target="https://twitter.com/theisuandyhatch" TargetMode="External"/><Relationship Id="rId525" Type="http://schemas.openxmlformats.org/officeDocument/2006/relationships/hyperlink" Target="https://www.instagram.com/lbsutrackxc/" TargetMode="External"/><Relationship Id="rId524" Type="http://schemas.openxmlformats.org/officeDocument/2006/relationships/hyperlink" Target="https://www.facebook.com/LBSUTrackXC/" TargetMode="External"/><Relationship Id="rId523" Type="http://schemas.openxmlformats.org/officeDocument/2006/relationships/hyperlink" Target="https://www.facebook.com/raleighhurdles/" TargetMode="External"/><Relationship Id="rId522" Type="http://schemas.openxmlformats.org/officeDocument/2006/relationships/hyperlink" Target="https://twitter.com/lbsu_track_xc" TargetMode="External"/><Relationship Id="rId529" Type="http://schemas.openxmlformats.org/officeDocument/2006/relationships/hyperlink" Target="https://www.instagram.com/lbsutrackxc/" TargetMode="External"/><Relationship Id="rId528" Type="http://schemas.openxmlformats.org/officeDocument/2006/relationships/hyperlink" Target="https://www.instagram.com/levi.arzac/" TargetMode="External"/><Relationship Id="rId527" Type="http://schemas.openxmlformats.org/officeDocument/2006/relationships/hyperlink" Target="https://www.facebook.com/LBSUTrackXC/" TargetMode="External"/><Relationship Id="rId526" Type="http://schemas.openxmlformats.org/officeDocument/2006/relationships/hyperlink" Target="https://twitter.com/lbsu_track_xc" TargetMode="External"/><Relationship Id="rId521" Type="http://schemas.openxmlformats.org/officeDocument/2006/relationships/hyperlink" Target="https://www.instagram.com/lbsutrackxc/" TargetMode="External"/><Relationship Id="rId520" Type="http://schemas.openxmlformats.org/officeDocument/2006/relationships/hyperlink" Target="https://www.facebook.com/LBSUTrackXC/" TargetMode="External"/><Relationship Id="rId6800" Type="http://schemas.openxmlformats.org/officeDocument/2006/relationships/hyperlink" Target="https://twitter.com/mke_tfxc" TargetMode="External"/><Relationship Id="rId519" Type="http://schemas.openxmlformats.org/officeDocument/2006/relationships/hyperlink" Target="https://twitter.com/lbsu_track_xc" TargetMode="External"/><Relationship Id="rId514" Type="http://schemas.openxmlformats.org/officeDocument/2006/relationships/hyperlink" Target="https://www.facebook.com/LBSUTrackXC/" TargetMode="External"/><Relationship Id="rId513" Type="http://schemas.openxmlformats.org/officeDocument/2006/relationships/hyperlink" Target="https://www.facebook.com/cory.loebl/" TargetMode="External"/><Relationship Id="rId512" Type="http://schemas.openxmlformats.org/officeDocument/2006/relationships/hyperlink" Target="https://twitter.com/lbsu_track_xc" TargetMode="External"/><Relationship Id="rId511" Type="http://schemas.openxmlformats.org/officeDocument/2006/relationships/hyperlink" Target="https://www.instagram.com/maryland.tfxc/" TargetMode="External"/><Relationship Id="rId518" Type="http://schemas.openxmlformats.org/officeDocument/2006/relationships/hyperlink" Target="https://www.instagram.com/lbsutrackxc/" TargetMode="External"/><Relationship Id="rId517" Type="http://schemas.openxmlformats.org/officeDocument/2006/relationships/hyperlink" Target="https://www.facebook.com/lbsutrackxc/" TargetMode="External"/><Relationship Id="rId516" Type="http://schemas.openxmlformats.org/officeDocument/2006/relationships/hyperlink" Target="https://twitter.com/lbsu_track_xc" TargetMode="External"/><Relationship Id="rId515" Type="http://schemas.openxmlformats.org/officeDocument/2006/relationships/hyperlink" Target="https://www.instagram.com/lbsutrackxc/" TargetMode="External"/><Relationship Id="rId510" Type="http://schemas.openxmlformats.org/officeDocument/2006/relationships/hyperlink" Target="https://www.facebook.com/MarylandTrack/" TargetMode="External"/><Relationship Id="rId4206" Type="http://schemas.openxmlformats.org/officeDocument/2006/relationships/hyperlink" Target="https://www.instagram.com/duketfxc/" TargetMode="External"/><Relationship Id="rId5538" Type="http://schemas.openxmlformats.org/officeDocument/2006/relationships/hyperlink" Target="https://twitter.com/tsu_tigerstrack" TargetMode="External"/><Relationship Id="rId6869" Type="http://schemas.openxmlformats.org/officeDocument/2006/relationships/hyperlink" Target="https://www.facebook.com/uaaxctf/" TargetMode="External"/><Relationship Id="rId4205" Type="http://schemas.openxmlformats.org/officeDocument/2006/relationships/hyperlink" Target="https://www.facebook.com/DukeTFXC/" TargetMode="External"/><Relationship Id="rId5539" Type="http://schemas.openxmlformats.org/officeDocument/2006/relationships/hyperlink" Target="https://www.facebook.com/michael.lockhart.547/" TargetMode="External"/><Relationship Id="rId4208" Type="http://schemas.openxmlformats.org/officeDocument/2006/relationships/hyperlink" Target="https://twitter.com/duketfxc" TargetMode="External"/><Relationship Id="rId5536" Type="http://schemas.openxmlformats.org/officeDocument/2006/relationships/hyperlink" Target="https://twitter.com/tsu_tigerstrack" TargetMode="External"/><Relationship Id="rId6867" Type="http://schemas.openxmlformats.org/officeDocument/2006/relationships/hyperlink" Target="https://www.instagram.com/uwa_track/" TargetMode="External"/><Relationship Id="rId4207" Type="http://schemas.openxmlformats.org/officeDocument/2006/relationships/hyperlink" Target="https://twitter.com/mattlopiccolo" TargetMode="External"/><Relationship Id="rId5537" Type="http://schemas.openxmlformats.org/officeDocument/2006/relationships/hyperlink" Target="https://www.instagram.com/tsu_tigerstrack/" TargetMode="External"/><Relationship Id="rId6868" Type="http://schemas.openxmlformats.org/officeDocument/2006/relationships/hyperlink" Target="https://twitter.com/uaaxctf" TargetMode="External"/><Relationship Id="rId590" Type="http://schemas.openxmlformats.org/officeDocument/2006/relationships/hyperlink" Target="https://www.facebook.com/PeppXCTrack/" TargetMode="External"/><Relationship Id="rId4209" Type="http://schemas.openxmlformats.org/officeDocument/2006/relationships/hyperlink" Target="https://www.facebook.com/DukeTFXC/" TargetMode="External"/><Relationship Id="rId589" Type="http://schemas.openxmlformats.org/officeDocument/2006/relationships/hyperlink" Target="https://twitter.com/peppxctrack" TargetMode="External"/><Relationship Id="rId588" Type="http://schemas.openxmlformats.org/officeDocument/2006/relationships/hyperlink" Target="https://www.instagram.com/sacstatetrack/" TargetMode="External"/><Relationship Id="rId583" Type="http://schemas.openxmlformats.org/officeDocument/2006/relationships/hyperlink" Target="https://www.instagram.com/kyrajeff/" TargetMode="External"/><Relationship Id="rId5530" Type="http://schemas.openxmlformats.org/officeDocument/2006/relationships/hyperlink" Target="https://www.instagram.com/mt_trackfield/" TargetMode="External"/><Relationship Id="rId6861" Type="http://schemas.openxmlformats.org/officeDocument/2006/relationships/hyperlink" Target="https://www.facebook.com/UMxctf/" TargetMode="External"/><Relationship Id="rId582" Type="http://schemas.openxmlformats.org/officeDocument/2006/relationships/hyperlink" Target="https://www.facebook.com/SacStTrack/" TargetMode="External"/><Relationship Id="rId5531" Type="http://schemas.openxmlformats.org/officeDocument/2006/relationships/hyperlink" Target="https://twitter.com/mt_trackfield" TargetMode="External"/><Relationship Id="rId6862" Type="http://schemas.openxmlformats.org/officeDocument/2006/relationships/hyperlink" Target="https://www.instagram.com/xc_montevallo_tf/" TargetMode="External"/><Relationship Id="rId581" Type="http://schemas.openxmlformats.org/officeDocument/2006/relationships/hyperlink" Target="https://www.facebook.com/kyraruns/" TargetMode="External"/><Relationship Id="rId4200" Type="http://schemas.openxmlformats.org/officeDocument/2006/relationships/hyperlink" Target="https://www.facebook.com/DukeTFXC/" TargetMode="External"/><Relationship Id="rId580" Type="http://schemas.openxmlformats.org/officeDocument/2006/relationships/hyperlink" Target="https://twitter.com/sacsttrack" TargetMode="External"/><Relationship Id="rId6860" Type="http://schemas.openxmlformats.org/officeDocument/2006/relationships/hyperlink" Target="https://www.instagram.com/coachj.marquardt/" TargetMode="External"/><Relationship Id="rId587" Type="http://schemas.openxmlformats.org/officeDocument/2006/relationships/hyperlink" Target="https://www.instagram.com/badecurks/" TargetMode="External"/><Relationship Id="rId4202" Type="http://schemas.openxmlformats.org/officeDocument/2006/relationships/hyperlink" Target="https://www.instagram.com/duketfxc/" TargetMode="External"/><Relationship Id="rId5534" Type="http://schemas.openxmlformats.org/officeDocument/2006/relationships/hyperlink" Target="https://twitter.com/tsu_tigerstrack" TargetMode="External"/><Relationship Id="rId6865" Type="http://schemas.openxmlformats.org/officeDocument/2006/relationships/hyperlink" Target="https://www.instagram.com/uwa_track/" TargetMode="External"/><Relationship Id="rId586" Type="http://schemas.openxmlformats.org/officeDocument/2006/relationships/hyperlink" Target="https://www.facebook.com/SacStTrack/" TargetMode="External"/><Relationship Id="rId4201" Type="http://schemas.openxmlformats.org/officeDocument/2006/relationships/hyperlink" Target="https://www.instagram.com/coachtjacobson/" TargetMode="External"/><Relationship Id="rId5535" Type="http://schemas.openxmlformats.org/officeDocument/2006/relationships/hyperlink" Target="https://www.instagram.com/tsu_tigerstrack/" TargetMode="External"/><Relationship Id="rId6866" Type="http://schemas.openxmlformats.org/officeDocument/2006/relationships/hyperlink" Target="https://twitter.com/uwa_tfcc" TargetMode="External"/><Relationship Id="rId585" Type="http://schemas.openxmlformats.org/officeDocument/2006/relationships/hyperlink" Target="https://twitter.com/sacsttrack" TargetMode="External"/><Relationship Id="rId4204" Type="http://schemas.openxmlformats.org/officeDocument/2006/relationships/hyperlink" Target="https://twitter.com/duketfxc" TargetMode="External"/><Relationship Id="rId5532" Type="http://schemas.openxmlformats.org/officeDocument/2006/relationships/hyperlink" Target="https://www.facebook.com/mttrack/" TargetMode="External"/><Relationship Id="rId6863" Type="http://schemas.openxmlformats.org/officeDocument/2006/relationships/hyperlink" Target="https://twitter.com/micah_clemons" TargetMode="External"/><Relationship Id="rId584" Type="http://schemas.openxmlformats.org/officeDocument/2006/relationships/hyperlink" Target="https://www.instagram.com/sacstatetrack/" TargetMode="External"/><Relationship Id="rId4203" Type="http://schemas.openxmlformats.org/officeDocument/2006/relationships/hyperlink" Target="https://twitter.com/shawnwilbourn" TargetMode="External"/><Relationship Id="rId5533" Type="http://schemas.openxmlformats.org/officeDocument/2006/relationships/hyperlink" Target="https://www.instagram.com/mt_trackfield/" TargetMode="External"/><Relationship Id="rId6864" Type="http://schemas.openxmlformats.org/officeDocument/2006/relationships/hyperlink" Target="https://twitter.com/uwa_tfcc" TargetMode="External"/><Relationship Id="rId5527" Type="http://schemas.openxmlformats.org/officeDocument/2006/relationships/hyperlink" Target="https://www.instagram.com/mt_trackfield/" TargetMode="External"/><Relationship Id="rId6858" Type="http://schemas.openxmlformats.org/officeDocument/2006/relationships/hyperlink" Target="https://twitter.com/montevallo_xc" TargetMode="External"/><Relationship Id="rId5528" Type="http://schemas.openxmlformats.org/officeDocument/2006/relationships/hyperlink" Target="https://twitter.com/mt_trackfield" TargetMode="External"/><Relationship Id="rId6859" Type="http://schemas.openxmlformats.org/officeDocument/2006/relationships/hyperlink" Target="https://www.facebook.com/University-of-Montevallo-Track-Field-and-Cross-Country-138821179487487/" TargetMode="External"/><Relationship Id="rId5525" Type="http://schemas.openxmlformats.org/officeDocument/2006/relationships/hyperlink" Target="https://twitter.com/mt_trackfield" TargetMode="External"/><Relationship Id="rId6856" Type="http://schemas.openxmlformats.org/officeDocument/2006/relationships/hyperlink" Target="https://facebook.com/tommy.barksdale.7" TargetMode="External"/><Relationship Id="rId5526" Type="http://schemas.openxmlformats.org/officeDocument/2006/relationships/hyperlink" Target="https://www.facebook.com/mttrack/" TargetMode="External"/><Relationship Id="rId6857" Type="http://schemas.openxmlformats.org/officeDocument/2006/relationships/hyperlink" Target="https://www.facebook.com/University-of-Montevallo-Track-Field-and-Cross-Country-138821179487487/" TargetMode="External"/><Relationship Id="rId5529" Type="http://schemas.openxmlformats.org/officeDocument/2006/relationships/hyperlink" Target="https://www.facebook.com/mttrack/" TargetMode="External"/><Relationship Id="rId579" Type="http://schemas.openxmlformats.org/officeDocument/2006/relationships/hyperlink" Target="https://www.instagram.com/sacstatetrack/" TargetMode="External"/><Relationship Id="rId578" Type="http://schemas.openxmlformats.org/officeDocument/2006/relationships/hyperlink" Target="https://www.instagram.com/coach.petey.throws/" TargetMode="External"/><Relationship Id="rId577" Type="http://schemas.openxmlformats.org/officeDocument/2006/relationships/hyperlink" Target="https://www.facebook.com/SacStTrack/" TargetMode="External"/><Relationship Id="rId572" Type="http://schemas.openxmlformats.org/officeDocument/2006/relationships/hyperlink" Target="https://www.facebook.com/SacStTrack/" TargetMode="External"/><Relationship Id="rId6850" Type="http://schemas.openxmlformats.org/officeDocument/2006/relationships/hyperlink" Target="https://x.com/xctf_montevallo" TargetMode="External"/><Relationship Id="rId571" Type="http://schemas.openxmlformats.org/officeDocument/2006/relationships/hyperlink" Target="https://www.facebook.com/kenny.mcdaniel.547" TargetMode="External"/><Relationship Id="rId5520" Type="http://schemas.openxmlformats.org/officeDocument/2006/relationships/hyperlink" Target="https://www.facebook.com/mttrack/" TargetMode="External"/><Relationship Id="rId6851" Type="http://schemas.openxmlformats.org/officeDocument/2006/relationships/hyperlink" Target="https://www.facebook.com/UMxctf/" TargetMode="External"/><Relationship Id="rId570" Type="http://schemas.openxmlformats.org/officeDocument/2006/relationships/hyperlink" Target="https://twitter.com/sacsttrack" TargetMode="External"/><Relationship Id="rId576" Type="http://schemas.openxmlformats.org/officeDocument/2006/relationships/hyperlink" Target="https://twitter.com/sacsttrack" TargetMode="External"/><Relationship Id="rId5523" Type="http://schemas.openxmlformats.org/officeDocument/2006/relationships/hyperlink" Target="https://www.facebook.com/mttrack/" TargetMode="External"/><Relationship Id="rId6854" Type="http://schemas.openxmlformats.org/officeDocument/2006/relationships/hyperlink" Target="https://twitter.com/tombarksdale" TargetMode="External"/><Relationship Id="rId575" Type="http://schemas.openxmlformats.org/officeDocument/2006/relationships/hyperlink" Target="https://www.facebook.com/SacStTrack/" TargetMode="External"/><Relationship Id="rId5524" Type="http://schemas.openxmlformats.org/officeDocument/2006/relationships/hyperlink" Target="https://www.instagram.com/mt_trackfield/" TargetMode="External"/><Relationship Id="rId6855" Type="http://schemas.openxmlformats.org/officeDocument/2006/relationships/hyperlink" Target="https://twitter.com/montevallo_xc" TargetMode="External"/><Relationship Id="rId574" Type="http://schemas.openxmlformats.org/officeDocument/2006/relationships/hyperlink" Target="https://twitter.com/sacsttrack" TargetMode="External"/><Relationship Id="rId5521" Type="http://schemas.openxmlformats.org/officeDocument/2006/relationships/hyperlink" Target="https://www.instagram.com/mt_trackfield/" TargetMode="External"/><Relationship Id="rId6852" Type="http://schemas.openxmlformats.org/officeDocument/2006/relationships/hyperlink" Target="https://www.instagram.com/_courtneyllynch/" TargetMode="External"/><Relationship Id="rId573" Type="http://schemas.openxmlformats.org/officeDocument/2006/relationships/hyperlink" Target="https://twitter.com/hurdlercarl" TargetMode="External"/><Relationship Id="rId5522" Type="http://schemas.openxmlformats.org/officeDocument/2006/relationships/hyperlink" Target="https://twitter.com/mt_trackfield" TargetMode="External"/><Relationship Id="rId6853" Type="http://schemas.openxmlformats.org/officeDocument/2006/relationships/hyperlink" Target="https://www.instagram.com/xc_montevallo_tf/" TargetMode="External"/><Relationship Id="rId4228" Type="http://schemas.openxmlformats.org/officeDocument/2006/relationships/hyperlink" Target="https://www.facebook.com/p/Kenyetta-Iyevbele-100063808412424/" TargetMode="External"/><Relationship Id="rId4227" Type="http://schemas.openxmlformats.org/officeDocument/2006/relationships/hyperlink" Target="https://twitter.com/duketfxc" TargetMode="External"/><Relationship Id="rId5558" Type="http://schemas.openxmlformats.org/officeDocument/2006/relationships/hyperlink" Target="https://www.instagram.com/memtigers_tfxc/" TargetMode="External"/><Relationship Id="rId6889" Type="http://schemas.openxmlformats.org/officeDocument/2006/relationships/hyperlink" Target="https://www.instagram.com/harding_tfxc/" TargetMode="External"/><Relationship Id="rId4229" Type="http://schemas.openxmlformats.org/officeDocument/2006/relationships/hyperlink" Target="https://www.facebook.com/DukeTFXC/" TargetMode="External"/><Relationship Id="rId5559" Type="http://schemas.openxmlformats.org/officeDocument/2006/relationships/hyperlink" Target="https://twitter.com/memtigerstf_xc" TargetMode="External"/><Relationship Id="rId6880" Type="http://schemas.openxmlformats.org/officeDocument/2006/relationships/hyperlink" Target="https://twitter.com/harding_track" TargetMode="External"/><Relationship Id="rId4220" Type="http://schemas.openxmlformats.org/officeDocument/2006/relationships/hyperlink" Target="https://www.instagram.com/duketfxc/" TargetMode="External"/><Relationship Id="rId5552" Type="http://schemas.openxmlformats.org/officeDocument/2006/relationships/hyperlink" Target="https://www.facebook.com/MemphisTrack/" TargetMode="External"/><Relationship Id="rId6883" Type="http://schemas.openxmlformats.org/officeDocument/2006/relationships/hyperlink" Target="https://twitter.com/harding_track" TargetMode="External"/><Relationship Id="rId5553" Type="http://schemas.openxmlformats.org/officeDocument/2006/relationships/hyperlink" Target="https://www.instagram.com/memtigers_tfxc/" TargetMode="External"/><Relationship Id="rId6884" Type="http://schemas.openxmlformats.org/officeDocument/2006/relationships/hyperlink" Target="https://m.facebook.com/celia.stramrood.1/" TargetMode="External"/><Relationship Id="rId4222" Type="http://schemas.openxmlformats.org/officeDocument/2006/relationships/hyperlink" Target="https://twitter.com/duketfxc" TargetMode="External"/><Relationship Id="rId5550" Type="http://schemas.openxmlformats.org/officeDocument/2006/relationships/hyperlink" Target="https://twitter.com/CoachXaiKennedy" TargetMode="External"/><Relationship Id="rId6881" Type="http://schemas.openxmlformats.org/officeDocument/2006/relationships/hyperlink" Target="https://www.facebook.com/HardingTrack.CC/" TargetMode="External"/><Relationship Id="rId4221" Type="http://schemas.openxmlformats.org/officeDocument/2006/relationships/hyperlink" Target="https://x.com/kevinjermyn" TargetMode="External"/><Relationship Id="rId5551" Type="http://schemas.openxmlformats.org/officeDocument/2006/relationships/hyperlink" Target="https://twitter.com/memtigerstf_xc" TargetMode="External"/><Relationship Id="rId6882" Type="http://schemas.openxmlformats.org/officeDocument/2006/relationships/hyperlink" Target="https://www.instagram.com/harding_tfxc/" TargetMode="External"/><Relationship Id="rId4224" Type="http://schemas.openxmlformats.org/officeDocument/2006/relationships/hyperlink" Target="https://www.instagram.com/kevjermyn/" TargetMode="External"/><Relationship Id="rId5556" Type="http://schemas.openxmlformats.org/officeDocument/2006/relationships/hyperlink" Target="https://www.facebook.com/memphistrack/" TargetMode="External"/><Relationship Id="rId6887" Type="http://schemas.openxmlformats.org/officeDocument/2006/relationships/hyperlink" Target="https://twitter.com/harding_track" TargetMode="External"/><Relationship Id="rId4223" Type="http://schemas.openxmlformats.org/officeDocument/2006/relationships/hyperlink" Target="https://www.facebook.com/DukeTFXC/" TargetMode="External"/><Relationship Id="rId5557" Type="http://schemas.openxmlformats.org/officeDocument/2006/relationships/hyperlink" Target="https://www.instagram.com/n_fosa/" TargetMode="External"/><Relationship Id="rId6888" Type="http://schemas.openxmlformats.org/officeDocument/2006/relationships/hyperlink" Target="https://www.facebook.com/HardingTrack.CC/" TargetMode="External"/><Relationship Id="rId4226" Type="http://schemas.openxmlformats.org/officeDocument/2006/relationships/hyperlink" Target="https://twitter.com/yettasmooth" TargetMode="External"/><Relationship Id="rId5554" Type="http://schemas.openxmlformats.org/officeDocument/2006/relationships/hyperlink" Target="https://twitter.com/memtigerstf_xc" TargetMode="External"/><Relationship Id="rId6885" Type="http://schemas.openxmlformats.org/officeDocument/2006/relationships/hyperlink" Target="https://www.facebook.com/HardingTrack.CC/" TargetMode="External"/><Relationship Id="rId4225" Type="http://schemas.openxmlformats.org/officeDocument/2006/relationships/hyperlink" Target="https://www.instagram.com/duketfxc/" TargetMode="External"/><Relationship Id="rId5555" Type="http://schemas.openxmlformats.org/officeDocument/2006/relationships/hyperlink" Target="https://www.facebook.com/nfosa85" TargetMode="External"/><Relationship Id="rId6886" Type="http://schemas.openxmlformats.org/officeDocument/2006/relationships/hyperlink" Target="https://www.instagram.com/harding_tfxc/" TargetMode="External"/><Relationship Id="rId4217" Type="http://schemas.openxmlformats.org/officeDocument/2006/relationships/hyperlink" Target="https://twitter.com/duketfxc" TargetMode="External"/><Relationship Id="rId5549" Type="http://schemas.openxmlformats.org/officeDocument/2006/relationships/hyperlink" Target="https://www.instagram.com/memtigers_tfxc/" TargetMode="External"/><Relationship Id="rId4216" Type="http://schemas.openxmlformats.org/officeDocument/2006/relationships/hyperlink" Target="https://twitter.com/mrcoachangelo" TargetMode="External"/><Relationship Id="rId4219" Type="http://schemas.openxmlformats.org/officeDocument/2006/relationships/hyperlink" Target="https://www.instagram.com/mrcoachangelo/" TargetMode="External"/><Relationship Id="rId5547" Type="http://schemas.openxmlformats.org/officeDocument/2006/relationships/hyperlink" Target="https://twitter.com/memtigerstf_xc" TargetMode="External"/><Relationship Id="rId6878" Type="http://schemas.openxmlformats.org/officeDocument/2006/relationships/hyperlink" Target="https://www.facebook.com/don.d.hood" TargetMode="External"/><Relationship Id="rId4218" Type="http://schemas.openxmlformats.org/officeDocument/2006/relationships/hyperlink" Target="https://www.facebook.com/DukeTFXC/" TargetMode="External"/><Relationship Id="rId5548" Type="http://schemas.openxmlformats.org/officeDocument/2006/relationships/hyperlink" Target="https://www.facebook.com/MemphisTrack/" TargetMode="External"/><Relationship Id="rId6879" Type="http://schemas.openxmlformats.org/officeDocument/2006/relationships/hyperlink" Target="https://www.facebook.com/HardingTrack.CC/" TargetMode="External"/><Relationship Id="rId599" Type="http://schemas.openxmlformats.org/officeDocument/2006/relationships/hyperlink" Target="https://www.instagram.com/vpataky/" TargetMode="External"/><Relationship Id="rId594" Type="http://schemas.openxmlformats.org/officeDocument/2006/relationships/hyperlink" Target="https://www.instagram.com/cantcatchray/" TargetMode="External"/><Relationship Id="rId5541" Type="http://schemas.openxmlformats.org/officeDocument/2006/relationships/hyperlink" Target="https://www.instagram.com/tsu_tigerstrack/" TargetMode="External"/><Relationship Id="rId6872" Type="http://schemas.openxmlformats.org/officeDocument/2006/relationships/hyperlink" Target="https://twitter.com/coachchasdavis" TargetMode="External"/><Relationship Id="rId593" Type="http://schemas.openxmlformats.org/officeDocument/2006/relationships/hyperlink" Target="https://www.facebook.com/PeppXCTrack/" TargetMode="External"/><Relationship Id="rId5542" Type="http://schemas.openxmlformats.org/officeDocument/2006/relationships/hyperlink" Target="https://twitter.com/coachkrob" TargetMode="External"/><Relationship Id="rId6873" Type="http://schemas.openxmlformats.org/officeDocument/2006/relationships/hyperlink" Target="https://twitter.com/uaaxctf" TargetMode="External"/><Relationship Id="rId592" Type="http://schemas.openxmlformats.org/officeDocument/2006/relationships/hyperlink" Target="https://twitter.com/peppxctrack" TargetMode="External"/><Relationship Id="rId4211" Type="http://schemas.openxmlformats.org/officeDocument/2006/relationships/hyperlink" Target="https://www.instagram.com/duketfxc/" TargetMode="External"/><Relationship Id="rId6870" Type="http://schemas.openxmlformats.org/officeDocument/2006/relationships/hyperlink" Target="https://twitter.com/uaaxctf" TargetMode="External"/><Relationship Id="rId591" Type="http://schemas.openxmlformats.org/officeDocument/2006/relationships/hyperlink" Target="https://www.instagram.com/peppxctrack/" TargetMode="External"/><Relationship Id="rId4210" Type="http://schemas.openxmlformats.org/officeDocument/2006/relationships/hyperlink" Target="https://www.instagram.com/mattlopiccolo/" TargetMode="External"/><Relationship Id="rId5540" Type="http://schemas.openxmlformats.org/officeDocument/2006/relationships/hyperlink" Target="https://www.facebook.com/tsutigerstrack/" TargetMode="External"/><Relationship Id="rId6871" Type="http://schemas.openxmlformats.org/officeDocument/2006/relationships/hyperlink" Target="https://www.facebook.com/uaaxctf/" TargetMode="External"/><Relationship Id="rId598" Type="http://schemas.openxmlformats.org/officeDocument/2006/relationships/hyperlink" Target="https://www.facebook.com/PeppXCTrack/" TargetMode="External"/><Relationship Id="rId4213" Type="http://schemas.openxmlformats.org/officeDocument/2006/relationships/hyperlink" Target="https://twitter.com/duketfxc" TargetMode="External"/><Relationship Id="rId5545" Type="http://schemas.openxmlformats.org/officeDocument/2006/relationships/hyperlink" Target="https://www.instagram.com/coach_krob/" TargetMode="External"/><Relationship Id="rId6876" Type="http://schemas.openxmlformats.org/officeDocument/2006/relationships/hyperlink" Target="https://www.instagram.com/uaaxctf/" TargetMode="External"/><Relationship Id="rId597" Type="http://schemas.openxmlformats.org/officeDocument/2006/relationships/hyperlink" Target="https://www.facebook.com/victor.pataky" TargetMode="External"/><Relationship Id="rId4212" Type="http://schemas.openxmlformats.org/officeDocument/2006/relationships/hyperlink" Target="https://twitter.com/coachmules4" TargetMode="External"/><Relationship Id="rId5546" Type="http://schemas.openxmlformats.org/officeDocument/2006/relationships/hyperlink" Target="https://www.instagram.com/memtigers_tfxc/" TargetMode="External"/><Relationship Id="rId6877" Type="http://schemas.openxmlformats.org/officeDocument/2006/relationships/hyperlink" Target="https://twitter.com/harding_track" TargetMode="External"/><Relationship Id="rId596" Type="http://schemas.openxmlformats.org/officeDocument/2006/relationships/hyperlink" Target="https://twitter.com/peppxctrack" TargetMode="External"/><Relationship Id="rId4215" Type="http://schemas.openxmlformats.org/officeDocument/2006/relationships/hyperlink" Target="https://www.instagram.com/duketfxc/" TargetMode="External"/><Relationship Id="rId5543" Type="http://schemas.openxmlformats.org/officeDocument/2006/relationships/hyperlink" Target="https://twitter.com/memtigerstf_xc" TargetMode="External"/><Relationship Id="rId6874" Type="http://schemas.openxmlformats.org/officeDocument/2006/relationships/hyperlink" Target="https://www.facebook.com/uaaxctf/" TargetMode="External"/><Relationship Id="rId595" Type="http://schemas.openxmlformats.org/officeDocument/2006/relationships/hyperlink" Target="https://www.instagram.com/peppxctrack/" TargetMode="External"/><Relationship Id="rId4214" Type="http://schemas.openxmlformats.org/officeDocument/2006/relationships/hyperlink" Target="https://www.facebook.com/DukeTFXC/" TargetMode="External"/><Relationship Id="rId5544" Type="http://schemas.openxmlformats.org/officeDocument/2006/relationships/hyperlink" Target="https://www.facebook.com/MemphisTrack/" TargetMode="External"/><Relationship Id="rId6875" Type="http://schemas.openxmlformats.org/officeDocument/2006/relationships/hyperlink" Target="https://www.instagram.com/coach_chas_davis/" TargetMode="External"/><Relationship Id="rId6825" Type="http://schemas.openxmlformats.org/officeDocument/2006/relationships/hyperlink" Target="https://www.instagram.com/wyo_track/" TargetMode="External"/><Relationship Id="rId6826" Type="http://schemas.openxmlformats.org/officeDocument/2006/relationships/hyperlink" Target="https://twitter.com/wyo_track" TargetMode="External"/><Relationship Id="rId6823" Type="http://schemas.openxmlformats.org/officeDocument/2006/relationships/hyperlink" Target="https://twitter.com/wyo_track" TargetMode="External"/><Relationship Id="rId6824" Type="http://schemas.openxmlformats.org/officeDocument/2006/relationships/hyperlink" Target="https://www.facebook.com/wyotrack/" TargetMode="External"/><Relationship Id="rId6829" Type="http://schemas.openxmlformats.org/officeDocument/2006/relationships/hyperlink" Target="https://twitter.com/Coach_BenSantos" TargetMode="External"/><Relationship Id="rId6827" Type="http://schemas.openxmlformats.org/officeDocument/2006/relationships/hyperlink" Target="https://www.facebook.com/wyotrack/" TargetMode="External"/><Relationship Id="rId6828" Type="http://schemas.openxmlformats.org/officeDocument/2006/relationships/hyperlink" Target="https://www.instagram.com/wyo_track/" TargetMode="External"/><Relationship Id="rId547" Type="http://schemas.openxmlformats.org/officeDocument/2006/relationships/hyperlink" Target="https://www.facebook.com/csunmenssoccer/" TargetMode="External"/><Relationship Id="rId546" Type="http://schemas.openxmlformats.org/officeDocument/2006/relationships/hyperlink" Target="https://twitter.com/csuntfxc" TargetMode="External"/><Relationship Id="rId545" Type="http://schemas.openxmlformats.org/officeDocument/2006/relationships/hyperlink" Target="https://twitter.com/og_coachy" TargetMode="External"/><Relationship Id="rId544" Type="http://schemas.openxmlformats.org/officeDocument/2006/relationships/hyperlink" Target="https://www.instagram.com/csuntfxc/" TargetMode="External"/><Relationship Id="rId549" Type="http://schemas.openxmlformats.org/officeDocument/2006/relationships/hyperlink" Target="https://www.instagram.com/csuntfxc/" TargetMode="External"/><Relationship Id="rId548" Type="http://schemas.openxmlformats.org/officeDocument/2006/relationships/hyperlink" Target="https://www.instagram.com/jacobyowell/" TargetMode="External"/><Relationship Id="rId543" Type="http://schemas.openxmlformats.org/officeDocument/2006/relationships/hyperlink" Target="https://www.facebook.com/csunmenssoccer/" TargetMode="External"/><Relationship Id="rId6821" Type="http://schemas.openxmlformats.org/officeDocument/2006/relationships/hyperlink" Target="https://www.instagram.com/wyo_track/" TargetMode="External"/><Relationship Id="rId542" Type="http://schemas.openxmlformats.org/officeDocument/2006/relationships/hyperlink" Target="https://twitter.com/csuntfxc" TargetMode="External"/><Relationship Id="rId6822" Type="http://schemas.openxmlformats.org/officeDocument/2006/relationships/hyperlink" Target="https://twitter.com/coachqhowe" TargetMode="External"/><Relationship Id="rId541" Type="http://schemas.openxmlformats.org/officeDocument/2006/relationships/hyperlink" Target="https://www.instagram.com/lbsutrackxc/" TargetMode="External"/><Relationship Id="rId540" Type="http://schemas.openxmlformats.org/officeDocument/2006/relationships/hyperlink" Target="https://www.facebook.com/LBSUTrackXC/" TargetMode="External"/><Relationship Id="rId6820" Type="http://schemas.openxmlformats.org/officeDocument/2006/relationships/hyperlink" Target="https://www.facebook.com/wyotrack/" TargetMode="External"/><Relationship Id="rId6814" Type="http://schemas.openxmlformats.org/officeDocument/2006/relationships/hyperlink" Target="https://twitter.com/wyo_track" TargetMode="External"/><Relationship Id="rId6815" Type="http://schemas.openxmlformats.org/officeDocument/2006/relationships/hyperlink" Target="https://www.facebook.com/wyotrack/" TargetMode="External"/><Relationship Id="rId6812" Type="http://schemas.openxmlformats.org/officeDocument/2006/relationships/hyperlink" Target="https://www.instagram.com/mke_tfxc/" TargetMode="External"/><Relationship Id="rId6813" Type="http://schemas.openxmlformats.org/officeDocument/2006/relationships/hyperlink" Target="https://twitter.com/1609miler" TargetMode="External"/><Relationship Id="rId6818" Type="http://schemas.openxmlformats.org/officeDocument/2006/relationships/hyperlink" Target="https://twitter.com/wyo_track" TargetMode="External"/><Relationship Id="rId6819" Type="http://schemas.openxmlformats.org/officeDocument/2006/relationships/hyperlink" Target="https://www.facebook.com/scott.dahlberg.50" TargetMode="External"/><Relationship Id="rId6816" Type="http://schemas.openxmlformats.org/officeDocument/2006/relationships/hyperlink" Target="https://www.instagram.com/wyo_track/" TargetMode="External"/><Relationship Id="rId6817" Type="http://schemas.openxmlformats.org/officeDocument/2006/relationships/hyperlink" Target="https://twitter.com/sdahlberg53" TargetMode="External"/><Relationship Id="rId536" Type="http://schemas.openxmlformats.org/officeDocument/2006/relationships/hyperlink" Target="https://www.facebook.com/LBSUTrackXC/" TargetMode="External"/><Relationship Id="rId535" Type="http://schemas.openxmlformats.org/officeDocument/2006/relationships/hyperlink" Target="https://twitter.com/lbsu_track_xc" TargetMode="External"/><Relationship Id="rId534" Type="http://schemas.openxmlformats.org/officeDocument/2006/relationships/hyperlink" Target="https://twitter.com/devinelizondo" TargetMode="External"/><Relationship Id="rId533" Type="http://schemas.openxmlformats.org/officeDocument/2006/relationships/hyperlink" Target="https://www.instagram.com/lbsutrackxc/" TargetMode="External"/><Relationship Id="rId539" Type="http://schemas.openxmlformats.org/officeDocument/2006/relationships/hyperlink" Target="https://twitter.com/lbsu_track_xc" TargetMode="External"/><Relationship Id="rId538" Type="http://schemas.openxmlformats.org/officeDocument/2006/relationships/hyperlink" Target="https://twitter.com/andysythe" TargetMode="External"/><Relationship Id="rId537" Type="http://schemas.openxmlformats.org/officeDocument/2006/relationships/hyperlink" Target="https://www.instagram.com/lbsutrackxc/" TargetMode="External"/><Relationship Id="rId532" Type="http://schemas.openxmlformats.org/officeDocument/2006/relationships/hyperlink" Target="https://www.instagram.com/lj_stevo/" TargetMode="External"/><Relationship Id="rId6810" Type="http://schemas.openxmlformats.org/officeDocument/2006/relationships/hyperlink" Target="https://twitter.com/mke_tfxc" TargetMode="External"/><Relationship Id="rId531" Type="http://schemas.openxmlformats.org/officeDocument/2006/relationships/hyperlink" Target="https://www.facebook.com/LBSUTrackXC/" TargetMode="External"/><Relationship Id="rId6811" Type="http://schemas.openxmlformats.org/officeDocument/2006/relationships/hyperlink" Target="https://www.facebook.com/UW-Milwaukee-Track-Field-Cross-Country-157657200929540/" TargetMode="External"/><Relationship Id="rId530" Type="http://schemas.openxmlformats.org/officeDocument/2006/relationships/hyperlink" Target="https://twitter.com/lbsu_track_xc" TargetMode="External"/><Relationship Id="rId5516" Type="http://schemas.openxmlformats.org/officeDocument/2006/relationships/hyperlink" Target="https://www.instagram.com/carterolander/" TargetMode="External"/><Relationship Id="rId6847" Type="http://schemas.openxmlformats.org/officeDocument/2006/relationships/hyperlink" Target="https://twitter.com/alabamatrack" TargetMode="External"/><Relationship Id="rId5517" Type="http://schemas.openxmlformats.org/officeDocument/2006/relationships/hyperlink" Target="https://www.instagram.com/uvatfcc/" TargetMode="External"/><Relationship Id="rId6848" Type="http://schemas.openxmlformats.org/officeDocument/2006/relationships/hyperlink" Target="https://www.facebook.com/AlabamaTrack/" TargetMode="External"/><Relationship Id="rId5514" Type="http://schemas.openxmlformats.org/officeDocument/2006/relationships/hyperlink" Target="https://twitter.com/uvatfcc" TargetMode="External"/><Relationship Id="rId6845" Type="http://schemas.openxmlformats.org/officeDocument/2006/relationships/hyperlink" Target="https://www.facebook.com/AlabamaTrack/" TargetMode="External"/><Relationship Id="rId5515" Type="http://schemas.openxmlformats.org/officeDocument/2006/relationships/hyperlink" Target="https://www.facebook.com/UVATFCC/" TargetMode="External"/><Relationship Id="rId6846" Type="http://schemas.openxmlformats.org/officeDocument/2006/relationships/hyperlink" Target="https://www.instagram.com/chargertrack/" TargetMode="External"/><Relationship Id="rId5518" Type="http://schemas.openxmlformats.org/officeDocument/2006/relationships/hyperlink" Target="https://twitter.com/coachvroman" TargetMode="External"/><Relationship Id="rId6849" Type="http://schemas.openxmlformats.org/officeDocument/2006/relationships/hyperlink" Target="https://www.instagram.com/chargertrack/" TargetMode="External"/><Relationship Id="rId5519" Type="http://schemas.openxmlformats.org/officeDocument/2006/relationships/hyperlink" Target="https://twitter.com/mt_trackfield" TargetMode="External"/><Relationship Id="rId569" Type="http://schemas.openxmlformats.org/officeDocument/2006/relationships/hyperlink" Target="https://twitter.com/ouazkenny" TargetMode="External"/><Relationship Id="rId568" Type="http://schemas.openxmlformats.org/officeDocument/2006/relationships/hyperlink" Target="https://www.instagram.com/csuntfxc/" TargetMode="External"/><Relationship Id="rId567" Type="http://schemas.openxmlformats.org/officeDocument/2006/relationships/hyperlink" Target="https://www.facebook.com/csunmenssoccer/" TargetMode="External"/><Relationship Id="rId566" Type="http://schemas.openxmlformats.org/officeDocument/2006/relationships/hyperlink" Target="https://twitter.com/csuntfxc" TargetMode="External"/><Relationship Id="rId561" Type="http://schemas.openxmlformats.org/officeDocument/2006/relationships/hyperlink" Target="https://www.instagram.com/torie_tc/" TargetMode="External"/><Relationship Id="rId560" Type="http://schemas.openxmlformats.org/officeDocument/2006/relationships/hyperlink" Target="https://www.facebook.com/csunmenssoccer/" TargetMode="External"/><Relationship Id="rId6840" Type="http://schemas.openxmlformats.org/officeDocument/2006/relationships/hyperlink" Target="https://www.facebook.com/cade.finley/" TargetMode="External"/><Relationship Id="rId565" Type="http://schemas.openxmlformats.org/officeDocument/2006/relationships/hyperlink" Target="https://www.instagram.com/csuntfxc/" TargetMode="External"/><Relationship Id="rId5512" Type="http://schemas.openxmlformats.org/officeDocument/2006/relationships/hyperlink" Target="https://www.instagram.com/lipscombxctf/" TargetMode="External"/><Relationship Id="rId6843" Type="http://schemas.openxmlformats.org/officeDocument/2006/relationships/hyperlink" Target="https://twitter.com/alabamatrack" TargetMode="External"/><Relationship Id="rId564" Type="http://schemas.openxmlformats.org/officeDocument/2006/relationships/hyperlink" Target="https://www.facebook.com/csunmenssoccer/" TargetMode="External"/><Relationship Id="rId5513" Type="http://schemas.openxmlformats.org/officeDocument/2006/relationships/hyperlink" Target="https://twitter.com/CarterOlander" TargetMode="External"/><Relationship Id="rId6844" Type="http://schemas.openxmlformats.org/officeDocument/2006/relationships/hyperlink" Target="https://www.facebook.com/jacob.bishop.311/" TargetMode="External"/><Relationship Id="rId563" Type="http://schemas.openxmlformats.org/officeDocument/2006/relationships/hyperlink" Target="https://twitter.com/csuntfxc" TargetMode="External"/><Relationship Id="rId5510" Type="http://schemas.openxmlformats.org/officeDocument/2006/relationships/hyperlink" Target="https://twitter.com/quarter_beast" TargetMode="External"/><Relationship Id="rId6841" Type="http://schemas.openxmlformats.org/officeDocument/2006/relationships/hyperlink" Target="https://www.facebook.com/AlabamaTrack/" TargetMode="External"/><Relationship Id="rId562" Type="http://schemas.openxmlformats.org/officeDocument/2006/relationships/hyperlink" Target="https://www.instagram.com/csuntfxc/" TargetMode="External"/><Relationship Id="rId5511" Type="http://schemas.openxmlformats.org/officeDocument/2006/relationships/hyperlink" Target="https://twitter.com/lipscombxctf" TargetMode="External"/><Relationship Id="rId6842" Type="http://schemas.openxmlformats.org/officeDocument/2006/relationships/hyperlink" Target="https://www.instagram.com/chargertrack/" TargetMode="External"/><Relationship Id="rId5505" Type="http://schemas.openxmlformats.org/officeDocument/2006/relationships/hyperlink" Target="https://twitter.com/lipscombxctf" TargetMode="External"/><Relationship Id="rId6836" Type="http://schemas.openxmlformats.org/officeDocument/2006/relationships/hyperlink" Target="https://twitter.com/chargertf" TargetMode="External"/><Relationship Id="rId5506" Type="http://schemas.openxmlformats.org/officeDocument/2006/relationships/hyperlink" Target="https://www.instagram.com/lipscombxctf/" TargetMode="External"/><Relationship Id="rId6837" Type="http://schemas.openxmlformats.org/officeDocument/2006/relationships/hyperlink" Target="https://www.instagram.com/chargertrack/" TargetMode="External"/><Relationship Id="rId5503" Type="http://schemas.openxmlformats.org/officeDocument/2006/relationships/hyperlink" Target="https://www.instagram.com/lipscombxctf/" TargetMode="External"/><Relationship Id="rId6834" Type="http://schemas.openxmlformats.org/officeDocument/2006/relationships/hyperlink" Target="https://twitter.com/shhstracknfield" TargetMode="External"/><Relationship Id="rId5504" Type="http://schemas.openxmlformats.org/officeDocument/2006/relationships/hyperlink" Target="https://twitter.com/nickpolk" TargetMode="External"/><Relationship Id="rId6835" Type="http://schemas.openxmlformats.org/officeDocument/2006/relationships/hyperlink" Target="https://twitter.com/notdavidcain" TargetMode="External"/><Relationship Id="rId5509" Type="http://schemas.openxmlformats.org/officeDocument/2006/relationships/hyperlink" Target="https://www.instagram.com/lipscombxctf/" TargetMode="External"/><Relationship Id="rId5507" Type="http://schemas.openxmlformats.org/officeDocument/2006/relationships/hyperlink" Target="https://twitter.com/jake15alexander" TargetMode="External"/><Relationship Id="rId6838" Type="http://schemas.openxmlformats.org/officeDocument/2006/relationships/hyperlink" Target="https://twitter.com/cadefinley24" TargetMode="External"/><Relationship Id="rId5508" Type="http://schemas.openxmlformats.org/officeDocument/2006/relationships/hyperlink" Target="https://twitter.com/lipscombxctf" TargetMode="External"/><Relationship Id="rId6839" Type="http://schemas.openxmlformats.org/officeDocument/2006/relationships/hyperlink" Target="https://twitter.com/alabamatrack" TargetMode="External"/><Relationship Id="rId558" Type="http://schemas.openxmlformats.org/officeDocument/2006/relationships/hyperlink" Target="https://twitter.com/csuntfxc" TargetMode="External"/><Relationship Id="rId557" Type="http://schemas.openxmlformats.org/officeDocument/2006/relationships/hyperlink" Target="https://x.com/LeviArzac" TargetMode="External"/><Relationship Id="rId556" Type="http://schemas.openxmlformats.org/officeDocument/2006/relationships/hyperlink" Target="https://www.instagram.com/csuntfxc/" TargetMode="External"/><Relationship Id="rId555" Type="http://schemas.openxmlformats.org/officeDocument/2006/relationships/hyperlink" Target="https://www.facebook.com/csunmenssoccer/" TargetMode="External"/><Relationship Id="rId559" Type="http://schemas.openxmlformats.org/officeDocument/2006/relationships/hyperlink" Target="https://www.facebook.com/mike.torie/" TargetMode="External"/><Relationship Id="rId550" Type="http://schemas.openxmlformats.org/officeDocument/2006/relationships/hyperlink" Target="https://twitter.com/csuntfxc" TargetMode="External"/><Relationship Id="rId554" Type="http://schemas.openxmlformats.org/officeDocument/2006/relationships/hyperlink" Target="https://twitter.com/csuntfxc" TargetMode="External"/><Relationship Id="rId5501" Type="http://schemas.openxmlformats.org/officeDocument/2006/relationships/hyperlink" Target="https://www.instagram.com/etsuxctf/" TargetMode="External"/><Relationship Id="rId6832" Type="http://schemas.openxmlformats.org/officeDocument/2006/relationships/hyperlink" Target="https://www.facebook.com/wyotrack/" TargetMode="External"/><Relationship Id="rId553" Type="http://schemas.openxmlformats.org/officeDocument/2006/relationships/hyperlink" Target="https://www.instagram.com/csuntfxc/" TargetMode="External"/><Relationship Id="rId5502" Type="http://schemas.openxmlformats.org/officeDocument/2006/relationships/hyperlink" Target="https://twitter.com/lipscombxctf" TargetMode="External"/><Relationship Id="rId6833" Type="http://schemas.openxmlformats.org/officeDocument/2006/relationships/hyperlink" Target="https://www.instagram.com/wyo_track/" TargetMode="External"/><Relationship Id="rId552" Type="http://schemas.openxmlformats.org/officeDocument/2006/relationships/hyperlink" Target="https://www.instagram.com/coachzarb/" TargetMode="External"/><Relationship Id="rId6830" Type="http://schemas.openxmlformats.org/officeDocument/2006/relationships/hyperlink" Target="https://twitter.com/wyo_track" TargetMode="External"/><Relationship Id="rId551" Type="http://schemas.openxmlformats.org/officeDocument/2006/relationships/hyperlink" Target="https://www.facebook.com/csunmenssoccer/" TargetMode="External"/><Relationship Id="rId5500" Type="http://schemas.openxmlformats.org/officeDocument/2006/relationships/hyperlink" Target="https://www.facebook.com/ETSUXCTRACKANDFIELD/" TargetMode="External"/><Relationship Id="rId6831" Type="http://schemas.openxmlformats.org/officeDocument/2006/relationships/hyperlink" Target="https://www.facebook.com/benjamin.santos.31" TargetMode="External"/><Relationship Id="rId10859" Type="http://schemas.openxmlformats.org/officeDocument/2006/relationships/hyperlink" Target="https://spaldingathletics.com/sports/mens-track-and-field" TargetMode="External"/><Relationship Id="rId10853" Type="http://schemas.openxmlformats.org/officeDocument/2006/relationships/hyperlink" Target="https://www.facebook.com/CentreXCTF" TargetMode="External"/><Relationship Id="rId10854" Type="http://schemas.openxmlformats.org/officeDocument/2006/relationships/hyperlink" Target="https://centrecolonels.com/sports/mens-track-and-field" TargetMode="External"/><Relationship Id="rId4280" Type="http://schemas.openxmlformats.org/officeDocument/2006/relationships/hyperlink" Target="https://twitter.com/realbryce12" TargetMode="External"/><Relationship Id="rId10851" Type="http://schemas.openxmlformats.org/officeDocument/2006/relationships/hyperlink" Target="https://centrecolonels.com/sports/mens-track-and-field" TargetMode="External"/><Relationship Id="rId10852" Type="http://schemas.openxmlformats.org/officeDocument/2006/relationships/hyperlink" Target="https://twitter.com/centrexc_tf" TargetMode="External"/><Relationship Id="rId4282" Type="http://schemas.openxmlformats.org/officeDocument/2006/relationships/hyperlink" Target="https://www.facebook.com/GWUTrackXC/" TargetMode="External"/><Relationship Id="rId10857" Type="http://schemas.openxmlformats.org/officeDocument/2006/relationships/hyperlink" Target="https://twitter.com/centrexc_tf" TargetMode="External"/><Relationship Id="rId4281" Type="http://schemas.openxmlformats.org/officeDocument/2006/relationships/hyperlink" Target="https://twitter.com/gwutrack_xc" TargetMode="External"/><Relationship Id="rId10858" Type="http://schemas.openxmlformats.org/officeDocument/2006/relationships/hyperlink" Target="https://www.facebook.com/CentreXCTF" TargetMode="External"/><Relationship Id="rId4284" Type="http://schemas.openxmlformats.org/officeDocument/2006/relationships/hyperlink" Target="https://twitter.com/gwutrack_xc" TargetMode="External"/><Relationship Id="rId10855" Type="http://schemas.openxmlformats.org/officeDocument/2006/relationships/hyperlink" Target="https://centrecolonels.com/sports/mens-track-and-field" TargetMode="External"/><Relationship Id="rId4283" Type="http://schemas.openxmlformats.org/officeDocument/2006/relationships/hyperlink" Target="https://www.instagram.com/gardnerwebbtrack/" TargetMode="External"/><Relationship Id="rId10856" Type="http://schemas.openxmlformats.org/officeDocument/2006/relationships/hyperlink" Target="https://twitter.com/_blakeman" TargetMode="External"/><Relationship Id="rId4286" Type="http://schemas.openxmlformats.org/officeDocument/2006/relationships/hyperlink" Target="https://www.instagram.com/roman_wright/" TargetMode="External"/><Relationship Id="rId4285" Type="http://schemas.openxmlformats.org/officeDocument/2006/relationships/hyperlink" Target="https://www.facebook.com/GWUTrackXC/" TargetMode="External"/><Relationship Id="rId4288" Type="http://schemas.openxmlformats.org/officeDocument/2006/relationships/hyperlink" Target="https://twitter.com/johnesposito" TargetMode="External"/><Relationship Id="rId4287" Type="http://schemas.openxmlformats.org/officeDocument/2006/relationships/hyperlink" Target="https://www.instagram.com/gardnerwebbtrack/" TargetMode="External"/><Relationship Id="rId4289" Type="http://schemas.openxmlformats.org/officeDocument/2006/relationships/hyperlink" Target="https://twitter.com/hputrack" TargetMode="External"/><Relationship Id="rId10850" Type="http://schemas.openxmlformats.org/officeDocument/2006/relationships/hyperlink" Target="https://centrecolonels.com/sports/mens-track-and-field" TargetMode="External"/><Relationship Id="rId10864" Type="http://schemas.openxmlformats.org/officeDocument/2006/relationships/hyperlink" Target="https://www.facebook.com/groups/50114550242/" TargetMode="External"/><Relationship Id="rId10865" Type="http://schemas.openxmlformats.org/officeDocument/2006/relationships/hyperlink" Target="https://www.instagram.com/spaldingtfxc/" TargetMode="External"/><Relationship Id="rId10862" Type="http://schemas.openxmlformats.org/officeDocument/2006/relationships/hyperlink" Target="https://www.facebook.com/groups/511455242/" TargetMode="External"/><Relationship Id="rId10863" Type="http://schemas.openxmlformats.org/officeDocument/2006/relationships/hyperlink" Target="https://twitter.com/spaldingxc" TargetMode="External"/><Relationship Id="rId4271" Type="http://schemas.openxmlformats.org/officeDocument/2006/relationships/hyperlink" Target="https://www.instagram.com/ecuclubxctrack/" TargetMode="External"/><Relationship Id="rId10868" Type="http://schemas.openxmlformats.org/officeDocument/2006/relationships/hyperlink" Target="https://www.facebook.com/groups/50114550242/" TargetMode="External"/><Relationship Id="rId4270" Type="http://schemas.openxmlformats.org/officeDocument/2006/relationships/hyperlink" Target="https://www.facebook.com/ECU-Track-and-FieldCross-Country-751659301879533/" TargetMode="External"/><Relationship Id="rId10869" Type="http://schemas.openxmlformats.org/officeDocument/2006/relationships/hyperlink" Target="https://www.instagram.com/spaldingtfxc/" TargetMode="External"/><Relationship Id="rId4273" Type="http://schemas.openxmlformats.org/officeDocument/2006/relationships/hyperlink" Target="https://www.facebook.com/mark.rinker.9/" TargetMode="External"/><Relationship Id="rId10866" Type="http://schemas.openxmlformats.org/officeDocument/2006/relationships/hyperlink" Target="https://twitter.com/coachp_grew" TargetMode="External"/><Relationship Id="rId4272" Type="http://schemas.openxmlformats.org/officeDocument/2006/relationships/hyperlink" Target="https://twitter.com/elonxctf" TargetMode="External"/><Relationship Id="rId10867" Type="http://schemas.openxmlformats.org/officeDocument/2006/relationships/hyperlink" Target="https://twitter.com/spaldingxc" TargetMode="External"/><Relationship Id="rId4275" Type="http://schemas.openxmlformats.org/officeDocument/2006/relationships/hyperlink" Target="https://www.instagram.com/rinkmd/" TargetMode="External"/><Relationship Id="rId4274" Type="http://schemas.openxmlformats.org/officeDocument/2006/relationships/hyperlink" Target="https://www.facebook.com/ElonXCTF/" TargetMode="External"/><Relationship Id="rId4277" Type="http://schemas.openxmlformats.org/officeDocument/2006/relationships/hyperlink" Target="https://twitter.com/gwutrack_xc" TargetMode="External"/><Relationship Id="rId4276" Type="http://schemas.openxmlformats.org/officeDocument/2006/relationships/hyperlink" Target="https://www.instagram.com/ElonXCTF/" TargetMode="External"/><Relationship Id="rId4279" Type="http://schemas.openxmlformats.org/officeDocument/2006/relationships/hyperlink" Target="https://www.instagram.com/gardnerwebbtrack/" TargetMode="External"/><Relationship Id="rId10860" Type="http://schemas.openxmlformats.org/officeDocument/2006/relationships/hyperlink" Target="https://twitter.com/spaldingxc" TargetMode="External"/><Relationship Id="rId4278" Type="http://schemas.openxmlformats.org/officeDocument/2006/relationships/hyperlink" Target="https://www.facebook.com/GWUTrackXC/" TargetMode="External"/><Relationship Id="rId10861" Type="http://schemas.openxmlformats.org/officeDocument/2006/relationships/hyperlink" Target="https://www.facebook.com/stephen.t.gray.5" TargetMode="External"/><Relationship Id="rId10839" Type="http://schemas.openxmlformats.org/officeDocument/2006/relationships/hyperlink" Target="https://www.instagram.com/bereacollegexctf/" TargetMode="External"/><Relationship Id="rId10837" Type="http://schemas.openxmlformats.org/officeDocument/2006/relationships/hyperlink" Target="https://twitter.com/BereaTf/" TargetMode="External"/><Relationship Id="rId10838" Type="http://schemas.openxmlformats.org/officeDocument/2006/relationships/hyperlink" Target="https://www.facebook.com/Berea-College-Track-Field-and-Cross-Country-246951979162/" TargetMode="External"/><Relationship Id="rId10831" Type="http://schemas.openxmlformats.org/officeDocument/2006/relationships/hyperlink" Target="https://twitter.com/BereaTf/" TargetMode="External"/><Relationship Id="rId10832" Type="http://schemas.openxmlformats.org/officeDocument/2006/relationships/hyperlink" Target="https://www.facebook.com/Berea-College-Track-Field-and-Cross-Country-246951979162/" TargetMode="External"/><Relationship Id="rId10830" Type="http://schemas.openxmlformats.org/officeDocument/2006/relationships/hyperlink" Target="https://www.instagram.com/bereacollegexctf/" TargetMode="External"/><Relationship Id="rId10835" Type="http://schemas.openxmlformats.org/officeDocument/2006/relationships/hyperlink" Target="https://www.facebook.com/Berea-College-Track-Field-and-Cross-Country-246951979162/" TargetMode="External"/><Relationship Id="rId10836" Type="http://schemas.openxmlformats.org/officeDocument/2006/relationships/hyperlink" Target="https://www.instagram.com/bereacollegexctf/" TargetMode="External"/><Relationship Id="rId10833" Type="http://schemas.openxmlformats.org/officeDocument/2006/relationships/hyperlink" Target="https://www.instagram.com/bereacollegexctf/" TargetMode="External"/><Relationship Id="rId10834" Type="http://schemas.openxmlformats.org/officeDocument/2006/relationships/hyperlink" Target="https://twitter.com/BereaTf/" TargetMode="External"/><Relationship Id="rId10848" Type="http://schemas.openxmlformats.org/officeDocument/2006/relationships/hyperlink" Target="https://twitter.com/edwin_hagans" TargetMode="External"/><Relationship Id="rId10849" Type="http://schemas.openxmlformats.org/officeDocument/2006/relationships/hyperlink" Target="https://www.facebook.com/edwin.hagans" TargetMode="External"/><Relationship Id="rId10842" Type="http://schemas.openxmlformats.org/officeDocument/2006/relationships/hyperlink" Target="https://www.instagram.com/bereacollegexctf/" TargetMode="External"/><Relationship Id="rId10843" Type="http://schemas.openxmlformats.org/officeDocument/2006/relationships/hyperlink" Target="https://centrecolonels.com/sports/mens-track-and-field" TargetMode="External"/><Relationship Id="rId4291" Type="http://schemas.openxmlformats.org/officeDocument/2006/relationships/hyperlink" Target="https://www.facebook.com/hpu.trackxc/" TargetMode="External"/><Relationship Id="rId10840" Type="http://schemas.openxmlformats.org/officeDocument/2006/relationships/hyperlink" Target="https://twitter.com/BereaTf/" TargetMode="External"/><Relationship Id="rId4290" Type="http://schemas.openxmlformats.org/officeDocument/2006/relationships/hyperlink" Target="https://www.facebook.com/mike.esposito.142" TargetMode="External"/><Relationship Id="rId10841" Type="http://schemas.openxmlformats.org/officeDocument/2006/relationships/hyperlink" Target="https://www.facebook.com/Berea-College-Track-Field-and-Cross-Country-246951979162/" TargetMode="External"/><Relationship Id="rId4293" Type="http://schemas.openxmlformats.org/officeDocument/2006/relationships/hyperlink" Target="https://twitter.com/hputrack" TargetMode="External"/><Relationship Id="rId10846" Type="http://schemas.openxmlformats.org/officeDocument/2006/relationships/hyperlink" Target="https://centrecolonels.com/sports/mens-track-and-field" TargetMode="External"/><Relationship Id="rId4292" Type="http://schemas.openxmlformats.org/officeDocument/2006/relationships/hyperlink" Target="https://www.instagram.com/hputrackxc/" TargetMode="External"/><Relationship Id="rId10847" Type="http://schemas.openxmlformats.org/officeDocument/2006/relationships/hyperlink" Target="https://centrecolonels.com/sports/mens-track-and-field" TargetMode="External"/><Relationship Id="rId4295" Type="http://schemas.openxmlformats.org/officeDocument/2006/relationships/hyperlink" Target="https://www.instagram.com/hputrackxc/" TargetMode="External"/><Relationship Id="rId10844" Type="http://schemas.openxmlformats.org/officeDocument/2006/relationships/hyperlink" Target="https://twitter.com/centrexc_tf" TargetMode="External"/><Relationship Id="rId4294" Type="http://schemas.openxmlformats.org/officeDocument/2006/relationships/hyperlink" Target="https://www.facebook.com/hpu.trackxc/" TargetMode="External"/><Relationship Id="rId10845" Type="http://schemas.openxmlformats.org/officeDocument/2006/relationships/hyperlink" Target="https://www.facebook.com/CentreXCTF" TargetMode="External"/><Relationship Id="rId4297" Type="http://schemas.openxmlformats.org/officeDocument/2006/relationships/hyperlink" Target="https://www.facebook.com/hpu.trackxc/" TargetMode="External"/><Relationship Id="rId4296" Type="http://schemas.openxmlformats.org/officeDocument/2006/relationships/hyperlink" Target="https://twitter.com/hputrack" TargetMode="External"/><Relationship Id="rId4299" Type="http://schemas.openxmlformats.org/officeDocument/2006/relationships/hyperlink" Target="https://twitter.com/hputrack" TargetMode="External"/><Relationship Id="rId4298" Type="http://schemas.openxmlformats.org/officeDocument/2006/relationships/hyperlink" Target="https://www.instagram.com/hputrackxc/" TargetMode="External"/><Relationship Id="rId4249" Type="http://schemas.openxmlformats.org/officeDocument/2006/relationships/hyperlink" Target="https://www.facebook.com/DukeTFXC/" TargetMode="External"/><Relationship Id="rId10897" Type="http://schemas.openxmlformats.org/officeDocument/2006/relationships/hyperlink" Target="https://twitter.com/bates_xc_tf" TargetMode="External"/><Relationship Id="rId10898" Type="http://schemas.openxmlformats.org/officeDocument/2006/relationships/hyperlink" Target="https://www.instagram.com/bates_xc_tf/" TargetMode="External"/><Relationship Id="rId10895" Type="http://schemas.openxmlformats.org/officeDocument/2006/relationships/hyperlink" Target="https://www.instagram.com/bates_xc_tf/" TargetMode="External"/><Relationship Id="rId10896" Type="http://schemas.openxmlformats.org/officeDocument/2006/relationships/hyperlink" Target="https://gobatesbobcats.com/sports/mens-track-and-field" TargetMode="External"/><Relationship Id="rId5570" Type="http://schemas.openxmlformats.org/officeDocument/2006/relationships/hyperlink" Target="https://www.instagram.com/vol_track/" TargetMode="External"/><Relationship Id="rId5571" Type="http://schemas.openxmlformats.org/officeDocument/2006/relationships/hyperlink" Target="https://twitter.com/coachjohnnewell" TargetMode="External"/><Relationship Id="rId4240" Type="http://schemas.openxmlformats.org/officeDocument/2006/relationships/hyperlink" Target="https://twitter.com/duketfxc" TargetMode="External"/><Relationship Id="rId10899" Type="http://schemas.openxmlformats.org/officeDocument/2006/relationships/hyperlink" Target="https://gobatesbobcats.com/sports/mens-track-and-field" TargetMode="External"/><Relationship Id="rId4242" Type="http://schemas.openxmlformats.org/officeDocument/2006/relationships/hyperlink" Target="https://www.instagram.com/michael9t3/" TargetMode="External"/><Relationship Id="rId5574" Type="http://schemas.openxmlformats.org/officeDocument/2006/relationships/hyperlink" Target="https://www.instagram.com/vol_track/" TargetMode="External"/><Relationship Id="rId4241" Type="http://schemas.openxmlformats.org/officeDocument/2006/relationships/hyperlink" Target="https://www.facebook.com/DukeTFXC/" TargetMode="External"/><Relationship Id="rId5575" Type="http://schemas.openxmlformats.org/officeDocument/2006/relationships/hyperlink" Target="https://twitter.com/vol_track" TargetMode="External"/><Relationship Id="rId10890" Type="http://schemas.openxmlformats.org/officeDocument/2006/relationships/hyperlink" Target="https://gobatesbobcats.com/sports/mens-track-and-field" TargetMode="External"/><Relationship Id="rId4244" Type="http://schemas.openxmlformats.org/officeDocument/2006/relationships/hyperlink" Target="https://twitter.com/erinnmarshh" TargetMode="External"/><Relationship Id="rId5572" Type="http://schemas.openxmlformats.org/officeDocument/2006/relationships/hyperlink" Target="https://twitter.com/vol_track" TargetMode="External"/><Relationship Id="rId4243" Type="http://schemas.openxmlformats.org/officeDocument/2006/relationships/hyperlink" Target="https://www.instagram.com/duketfxc/" TargetMode="External"/><Relationship Id="rId5573" Type="http://schemas.openxmlformats.org/officeDocument/2006/relationships/hyperlink" Target="https://www.facebook.com/tenntrack/" TargetMode="External"/><Relationship Id="rId4246" Type="http://schemas.openxmlformats.org/officeDocument/2006/relationships/hyperlink" Target="https://www.facebook.com/duketfxc/" TargetMode="External"/><Relationship Id="rId5578" Type="http://schemas.openxmlformats.org/officeDocument/2006/relationships/hyperlink" Target="https://twitter.com/vol_track" TargetMode="External"/><Relationship Id="rId10893" Type="http://schemas.openxmlformats.org/officeDocument/2006/relationships/hyperlink" Target="https://www.instagram.com/bates_xc_tf/" TargetMode="External"/><Relationship Id="rId4245" Type="http://schemas.openxmlformats.org/officeDocument/2006/relationships/hyperlink" Target="https://twitter.com/duketfxc" TargetMode="External"/><Relationship Id="rId5579" Type="http://schemas.openxmlformats.org/officeDocument/2006/relationships/hyperlink" Target="https://www.facebook.com/tenntrack/" TargetMode="External"/><Relationship Id="rId10894" Type="http://schemas.openxmlformats.org/officeDocument/2006/relationships/hyperlink" Target="https://twitter.com/bates_xc_tf" TargetMode="External"/><Relationship Id="rId4248" Type="http://schemas.openxmlformats.org/officeDocument/2006/relationships/hyperlink" Target="https://twitter.com/duketfxc" TargetMode="External"/><Relationship Id="rId5576" Type="http://schemas.openxmlformats.org/officeDocument/2006/relationships/hyperlink" Target="https://www.facebook.com/tenntrack/" TargetMode="External"/><Relationship Id="rId10891" Type="http://schemas.openxmlformats.org/officeDocument/2006/relationships/hyperlink" Target="https://twitter.com/bates_xc_tf" TargetMode="External"/><Relationship Id="rId4247" Type="http://schemas.openxmlformats.org/officeDocument/2006/relationships/hyperlink" Target="https://www.instagram.com/duketfxc/" TargetMode="External"/><Relationship Id="rId5577" Type="http://schemas.openxmlformats.org/officeDocument/2006/relationships/hyperlink" Target="https://www.instagram.com/vol_track/" TargetMode="External"/><Relationship Id="rId10892" Type="http://schemas.openxmlformats.org/officeDocument/2006/relationships/hyperlink" Target="https://www.facebook.com/people/daniel-colina/100008354139164/" TargetMode="External"/><Relationship Id="rId4239" Type="http://schemas.openxmlformats.org/officeDocument/2006/relationships/hyperlink" Target="https://twitter.com/michael9t3" TargetMode="External"/><Relationship Id="rId4238" Type="http://schemas.openxmlformats.org/officeDocument/2006/relationships/hyperlink" Target="https://www.instagram.com/duketfxc/" TargetMode="External"/><Relationship Id="rId5569" Type="http://schemas.openxmlformats.org/officeDocument/2006/relationships/hyperlink" Target="https://www.facebook.com/tenntrack/" TargetMode="External"/><Relationship Id="rId6890" Type="http://schemas.openxmlformats.org/officeDocument/2006/relationships/hyperlink" Target="https://twitter.com/harding_track" TargetMode="External"/><Relationship Id="rId5560" Type="http://schemas.openxmlformats.org/officeDocument/2006/relationships/hyperlink" Target="https://www.facebook.com/MemphisTrack/" TargetMode="External"/><Relationship Id="rId6891" Type="http://schemas.openxmlformats.org/officeDocument/2006/relationships/hyperlink" Target="https://www.facebook.com/HardingTrack.CC/" TargetMode="External"/><Relationship Id="rId495" Type="http://schemas.openxmlformats.org/officeDocument/2006/relationships/hyperlink" Target="https://www.facebook.com/melia.cox.56/" TargetMode="External"/><Relationship Id="rId4231" Type="http://schemas.openxmlformats.org/officeDocument/2006/relationships/hyperlink" Target="https://www.instagram.com/duketfxc/" TargetMode="External"/><Relationship Id="rId5563" Type="http://schemas.openxmlformats.org/officeDocument/2006/relationships/hyperlink" Target="https://x.com/coachdwest_vols" TargetMode="External"/><Relationship Id="rId6894" Type="http://schemas.openxmlformats.org/officeDocument/2006/relationships/hyperlink" Target="https://www.facebook.com/hardingtrack.cc/" TargetMode="External"/><Relationship Id="rId494" Type="http://schemas.openxmlformats.org/officeDocument/2006/relationships/hyperlink" Target="https://twitter.com/fullertontfxc" TargetMode="External"/><Relationship Id="rId4230" Type="http://schemas.openxmlformats.org/officeDocument/2006/relationships/hyperlink" Target="https://www.instagram.com/yetta_smooth/" TargetMode="External"/><Relationship Id="rId5564" Type="http://schemas.openxmlformats.org/officeDocument/2006/relationships/hyperlink" Target="https://twitter.com/vol_track" TargetMode="External"/><Relationship Id="rId6895" Type="http://schemas.openxmlformats.org/officeDocument/2006/relationships/hyperlink" Target="https://www.instagram.com/harding_tfxc/" TargetMode="External"/><Relationship Id="rId493" Type="http://schemas.openxmlformats.org/officeDocument/2006/relationships/hyperlink" Target="https://twitter.com/meliaamarieee" TargetMode="External"/><Relationship Id="rId4233" Type="http://schemas.openxmlformats.org/officeDocument/2006/relationships/hyperlink" Target="https://www.facebook.com/DukeTFXC/" TargetMode="External"/><Relationship Id="rId5561" Type="http://schemas.openxmlformats.org/officeDocument/2006/relationships/hyperlink" Target="https://www.instagram.com/paytonluck7/" TargetMode="External"/><Relationship Id="rId6892" Type="http://schemas.openxmlformats.org/officeDocument/2006/relationships/hyperlink" Target="https://www.instagram.com/harding_tfxc/" TargetMode="External"/><Relationship Id="rId492" Type="http://schemas.openxmlformats.org/officeDocument/2006/relationships/hyperlink" Target="https://fullertontitans.com/sports/track-and-field" TargetMode="External"/><Relationship Id="rId4232" Type="http://schemas.openxmlformats.org/officeDocument/2006/relationships/hyperlink" Target="https://twitter.com/duketfxc" TargetMode="External"/><Relationship Id="rId5562" Type="http://schemas.openxmlformats.org/officeDocument/2006/relationships/hyperlink" Target="https://www.instagram.com/memtigers_tfxc/" TargetMode="External"/><Relationship Id="rId6893" Type="http://schemas.openxmlformats.org/officeDocument/2006/relationships/hyperlink" Target="https://twitter.com/harding_track" TargetMode="External"/><Relationship Id="rId499" Type="http://schemas.openxmlformats.org/officeDocument/2006/relationships/hyperlink" Target="https://twitter.com/fullertontfxc" TargetMode="External"/><Relationship Id="rId4235" Type="http://schemas.openxmlformats.org/officeDocument/2006/relationships/hyperlink" Target="https://twitter.com/duketfxc" TargetMode="External"/><Relationship Id="rId5567" Type="http://schemas.openxmlformats.org/officeDocument/2006/relationships/hyperlink" Target="https://www.instagram.com/vol_track/" TargetMode="External"/><Relationship Id="rId6898" Type="http://schemas.openxmlformats.org/officeDocument/2006/relationships/hyperlink" Target="https://www.instagram.com/harding_tfxc/" TargetMode="External"/><Relationship Id="rId498" Type="http://schemas.openxmlformats.org/officeDocument/2006/relationships/hyperlink" Target="https://fullertontitans.com/sports/track-and-field" TargetMode="External"/><Relationship Id="rId4234" Type="http://schemas.openxmlformats.org/officeDocument/2006/relationships/hyperlink" Target="https://www.instagram.com/duketfxc/" TargetMode="External"/><Relationship Id="rId5568" Type="http://schemas.openxmlformats.org/officeDocument/2006/relationships/hyperlink" Target="https://twitter.com/vol_track" TargetMode="External"/><Relationship Id="rId6899" Type="http://schemas.openxmlformats.org/officeDocument/2006/relationships/hyperlink" Target="https://twitter.com/OuachitaXC/" TargetMode="External"/><Relationship Id="rId497" Type="http://schemas.openxmlformats.org/officeDocument/2006/relationships/hyperlink" Target="https://www.instagram.com/fullertonTFXC/" TargetMode="External"/><Relationship Id="rId4237" Type="http://schemas.openxmlformats.org/officeDocument/2006/relationships/hyperlink" Target="https://www.instagram.com/ezra.mellinger/?hl=en" TargetMode="External"/><Relationship Id="rId5565" Type="http://schemas.openxmlformats.org/officeDocument/2006/relationships/hyperlink" Target="https://www.facebook.com/devin.west.5245/" TargetMode="External"/><Relationship Id="rId6896" Type="http://schemas.openxmlformats.org/officeDocument/2006/relationships/hyperlink" Target="https://twitter.com/harding_track" TargetMode="External"/><Relationship Id="rId496" Type="http://schemas.openxmlformats.org/officeDocument/2006/relationships/hyperlink" Target="https://www.facebook.com/FullertonTFXC/" TargetMode="External"/><Relationship Id="rId4236" Type="http://schemas.openxmlformats.org/officeDocument/2006/relationships/hyperlink" Target="https://www.facebook.com/DukeTFXC/" TargetMode="External"/><Relationship Id="rId5566" Type="http://schemas.openxmlformats.org/officeDocument/2006/relationships/hyperlink" Target="https://www.facebook.com/tenntrack/" TargetMode="External"/><Relationship Id="rId6897" Type="http://schemas.openxmlformats.org/officeDocument/2006/relationships/hyperlink" Target="https://www.facebook.com/HardingTrack.CC/" TargetMode="External"/><Relationship Id="rId10875" Type="http://schemas.openxmlformats.org/officeDocument/2006/relationships/hyperlink" Target="https://www.facebook.com/TransyXCTrack/" TargetMode="External"/><Relationship Id="rId10876" Type="http://schemas.openxmlformats.org/officeDocument/2006/relationships/hyperlink" Target="https://www.instagram.com/bereacollegexctf/" TargetMode="External"/><Relationship Id="rId10873" Type="http://schemas.openxmlformats.org/officeDocument/2006/relationships/hyperlink" Target="https://www.facebook.com/groups/50114550242/" TargetMode="External"/><Relationship Id="rId10874" Type="http://schemas.openxmlformats.org/officeDocument/2006/relationships/hyperlink" Target="https://twitter.com/transyxctf" TargetMode="External"/><Relationship Id="rId4260" Type="http://schemas.openxmlformats.org/officeDocument/2006/relationships/hyperlink" Target="https://twitter.com/udoncheek" TargetMode="External"/><Relationship Id="rId5592" Type="http://schemas.openxmlformats.org/officeDocument/2006/relationships/hyperlink" Target="https://twitter.com/runningmocs" TargetMode="External"/><Relationship Id="rId10879" Type="http://schemas.openxmlformats.org/officeDocument/2006/relationships/hyperlink" Target="https://www.instagram.com/bereacollegexctf/" TargetMode="External"/><Relationship Id="rId5593" Type="http://schemas.openxmlformats.org/officeDocument/2006/relationships/hyperlink" Target="https://www.instagram.com/gomocstrackxc/" TargetMode="External"/><Relationship Id="rId4262" Type="http://schemas.openxmlformats.org/officeDocument/2006/relationships/hyperlink" Target="https://www.facebook.com/udon.cheek/" TargetMode="External"/><Relationship Id="rId5590" Type="http://schemas.openxmlformats.org/officeDocument/2006/relationships/hyperlink" Target="https://www.instagram.com/vol_track/" TargetMode="External"/><Relationship Id="rId10877" Type="http://schemas.openxmlformats.org/officeDocument/2006/relationships/hyperlink" Target="https://twitter.com/transyxctf" TargetMode="External"/><Relationship Id="rId4261" Type="http://schemas.openxmlformats.org/officeDocument/2006/relationships/hyperlink" Target="https://twitter.com/ecutfxc" TargetMode="External"/><Relationship Id="rId5591" Type="http://schemas.openxmlformats.org/officeDocument/2006/relationships/hyperlink" Target="https://twitter.com/patricktgildea" TargetMode="External"/><Relationship Id="rId10878" Type="http://schemas.openxmlformats.org/officeDocument/2006/relationships/hyperlink" Target="https://www.facebook.com/TransyXCTrack/" TargetMode="External"/><Relationship Id="rId4264" Type="http://schemas.openxmlformats.org/officeDocument/2006/relationships/hyperlink" Target="https://www.instagram.com/ecuclubxctrack/" TargetMode="External"/><Relationship Id="rId5596" Type="http://schemas.openxmlformats.org/officeDocument/2006/relationships/hyperlink" Target="https://www.instagram.com/utm_xc_tf/" TargetMode="External"/><Relationship Id="rId4263" Type="http://schemas.openxmlformats.org/officeDocument/2006/relationships/hyperlink" Target="https://www.facebook.com/ECU-Track-and-FieldCross-Country-751659301879533/" TargetMode="External"/><Relationship Id="rId5597" Type="http://schemas.openxmlformats.org/officeDocument/2006/relationships/hyperlink" Target="https://twitter.com/Luke_mcnair_" TargetMode="External"/><Relationship Id="rId4266" Type="http://schemas.openxmlformats.org/officeDocument/2006/relationships/hyperlink" Target="https://www.facebook.com/ecutrackandfieldcrosscountry75165931879533/" TargetMode="External"/><Relationship Id="rId5594" Type="http://schemas.openxmlformats.org/officeDocument/2006/relationships/hyperlink" Target="https://twitter.com/utm_xc_tf" TargetMode="External"/><Relationship Id="rId4265" Type="http://schemas.openxmlformats.org/officeDocument/2006/relationships/hyperlink" Target="https://twitter.com/ecutfxc" TargetMode="External"/><Relationship Id="rId5595" Type="http://schemas.openxmlformats.org/officeDocument/2006/relationships/hyperlink" Target="https://www.facebook.com/utmartin.xc.tf/" TargetMode="External"/><Relationship Id="rId4268" Type="http://schemas.openxmlformats.org/officeDocument/2006/relationships/hyperlink" Target="https://www.instagram.com/ecuclubxctrack/" TargetMode="External"/><Relationship Id="rId10871" Type="http://schemas.openxmlformats.org/officeDocument/2006/relationships/hyperlink" Target="https://twitter.com/jenkins37kyle" TargetMode="External"/><Relationship Id="rId4267" Type="http://schemas.openxmlformats.org/officeDocument/2006/relationships/hyperlink" Target="https://www.instagram.com/viebby/" TargetMode="External"/><Relationship Id="rId10872" Type="http://schemas.openxmlformats.org/officeDocument/2006/relationships/hyperlink" Target="https://twitter.com/spaldingxc" TargetMode="External"/><Relationship Id="rId5598" Type="http://schemas.openxmlformats.org/officeDocument/2006/relationships/hyperlink" Target="https://twitter.com/utm_xc_tf" TargetMode="External"/><Relationship Id="rId4269" Type="http://schemas.openxmlformats.org/officeDocument/2006/relationships/hyperlink" Target="https://twitter.com/ecutfxc" TargetMode="External"/><Relationship Id="rId5599" Type="http://schemas.openxmlformats.org/officeDocument/2006/relationships/hyperlink" Target="https://www.facebook.com/utmartin.xc.tf/" TargetMode="External"/><Relationship Id="rId10870" Type="http://schemas.openxmlformats.org/officeDocument/2006/relationships/hyperlink" Target="https://spaldingathletics.com/sports/mens-track-and-field" TargetMode="External"/><Relationship Id="rId10886" Type="http://schemas.openxmlformats.org/officeDocument/2006/relationships/hyperlink" Target="https://gobatesbobcats.com/sports/mens-track-and-field" TargetMode="External"/><Relationship Id="rId10887" Type="http://schemas.openxmlformats.org/officeDocument/2006/relationships/hyperlink" Target="https://twitter.com/bates_xc_tf" TargetMode="External"/><Relationship Id="rId10884" Type="http://schemas.openxmlformats.org/officeDocument/2006/relationships/hyperlink" Target="https://twitter.com/josephmosesjr2" TargetMode="External"/><Relationship Id="rId10885" Type="http://schemas.openxmlformats.org/officeDocument/2006/relationships/hyperlink" Target="https://www.instagram.com/centenarytfxc/" TargetMode="External"/><Relationship Id="rId5581" Type="http://schemas.openxmlformats.org/officeDocument/2006/relationships/hyperlink" Target="https://www.instagram.com/vol_track/" TargetMode="External"/><Relationship Id="rId5582" Type="http://schemas.openxmlformats.org/officeDocument/2006/relationships/hyperlink" Target="https://twitter.com/justin_duncan" TargetMode="External"/><Relationship Id="rId4251" Type="http://schemas.openxmlformats.org/officeDocument/2006/relationships/hyperlink" Target="https://www.instagram.com/duketfxc/" TargetMode="External"/><Relationship Id="rId10888" Type="http://schemas.openxmlformats.org/officeDocument/2006/relationships/hyperlink" Target="https://www.instagram.com/c_johnz_/" TargetMode="External"/><Relationship Id="rId4250" Type="http://schemas.openxmlformats.org/officeDocument/2006/relationships/hyperlink" Target="https://www.instagram.com/onemoremiles/" TargetMode="External"/><Relationship Id="rId5580" Type="http://schemas.openxmlformats.org/officeDocument/2006/relationships/hyperlink" Target="https://www.instagram.com/brianbiekert/" TargetMode="External"/><Relationship Id="rId10889" Type="http://schemas.openxmlformats.org/officeDocument/2006/relationships/hyperlink" Target="https://www.instagram.com/bates_xc_tf/" TargetMode="External"/><Relationship Id="rId4253" Type="http://schemas.openxmlformats.org/officeDocument/2006/relationships/hyperlink" Target="https://twitter.com/ecutfxc" TargetMode="External"/><Relationship Id="rId5585" Type="http://schemas.openxmlformats.org/officeDocument/2006/relationships/hyperlink" Target="https://www.facebook.com/tenntrack/" TargetMode="External"/><Relationship Id="rId4252" Type="http://schemas.openxmlformats.org/officeDocument/2006/relationships/hyperlink" Target="https://twitter.com/coachgivens_" TargetMode="External"/><Relationship Id="rId5586" Type="http://schemas.openxmlformats.org/officeDocument/2006/relationships/hyperlink" Target="https://www.instagram.com/osu.coach.duncan/" TargetMode="External"/><Relationship Id="rId4255" Type="http://schemas.openxmlformats.org/officeDocument/2006/relationships/hyperlink" Target="https://www.instagram.com/activeathletics_/" TargetMode="External"/><Relationship Id="rId5583" Type="http://schemas.openxmlformats.org/officeDocument/2006/relationships/hyperlink" Target="https://twitter.com/vol_track" TargetMode="External"/><Relationship Id="rId4254" Type="http://schemas.openxmlformats.org/officeDocument/2006/relationships/hyperlink" Target="https://www.facebook.com/ECU-Track-and-FieldCross-Country-751659301879533/" TargetMode="External"/><Relationship Id="rId5584" Type="http://schemas.openxmlformats.org/officeDocument/2006/relationships/hyperlink" Target="https://www.facebook.com/jdunks88/" TargetMode="External"/><Relationship Id="rId4257" Type="http://schemas.openxmlformats.org/officeDocument/2006/relationships/hyperlink" Target="https://twitter.com/ecutfxc" TargetMode="External"/><Relationship Id="rId5589" Type="http://schemas.openxmlformats.org/officeDocument/2006/relationships/hyperlink" Target="https://www.facebook.com/tenntrack/" TargetMode="External"/><Relationship Id="rId10882" Type="http://schemas.openxmlformats.org/officeDocument/2006/relationships/hyperlink" Target="https://www.instagram.com/centenarytfxc/" TargetMode="External"/><Relationship Id="rId4256" Type="http://schemas.openxmlformats.org/officeDocument/2006/relationships/hyperlink" Target="https://www.instagram.com/ecuclubxctrack/" TargetMode="External"/><Relationship Id="rId10883" Type="http://schemas.openxmlformats.org/officeDocument/2006/relationships/hyperlink" Target="https://www.gocentenary.com/sports/mten/index" TargetMode="External"/><Relationship Id="rId4259" Type="http://schemas.openxmlformats.org/officeDocument/2006/relationships/hyperlink" Target="https://www.instagram.com/ecuclubxctrack/" TargetMode="External"/><Relationship Id="rId5587" Type="http://schemas.openxmlformats.org/officeDocument/2006/relationships/hyperlink" Target="https://www.instagram.com/vol_track/" TargetMode="External"/><Relationship Id="rId10880" Type="http://schemas.openxmlformats.org/officeDocument/2006/relationships/hyperlink" Target="https://www.gocentenary.com/sports/mten/index" TargetMode="External"/><Relationship Id="rId4258" Type="http://schemas.openxmlformats.org/officeDocument/2006/relationships/hyperlink" Target="https://www.facebook.com/ECU-Track-and-FieldCross-Country-751659301879533/" TargetMode="External"/><Relationship Id="rId5588" Type="http://schemas.openxmlformats.org/officeDocument/2006/relationships/hyperlink" Target="https://twitter.com/vol_track" TargetMode="External"/><Relationship Id="rId10881" Type="http://schemas.openxmlformats.org/officeDocument/2006/relationships/hyperlink" Target="https://twitter.com/josephmosesjr2" TargetMode="External"/><Relationship Id="rId10817" Type="http://schemas.openxmlformats.org/officeDocument/2006/relationships/hyperlink" Target="https://bereaathletics.com/sports/mens-track-and-field" TargetMode="External"/><Relationship Id="rId10818" Type="http://schemas.openxmlformats.org/officeDocument/2006/relationships/hyperlink" Target="https://twitter.com/defystandards" TargetMode="External"/><Relationship Id="rId10815" Type="http://schemas.openxmlformats.org/officeDocument/2006/relationships/hyperlink" Target="https://twitter.com/asburytrack" TargetMode="External"/><Relationship Id="rId10816" Type="http://schemas.openxmlformats.org/officeDocument/2006/relationships/hyperlink" Target="https://www.instagram.com/asburytrackandfield/" TargetMode="External"/><Relationship Id="rId10819" Type="http://schemas.openxmlformats.org/officeDocument/2006/relationships/hyperlink" Target="https://twitter.com/BereaTf/" TargetMode="External"/><Relationship Id="rId10810" Type="http://schemas.openxmlformats.org/officeDocument/2006/relationships/hyperlink" Target="https://www.instagram.com/goknightscctf/" TargetMode="External"/><Relationship Id="rId10813" Type="http://schemas.openxmlformats.org/officeDocument/2006/relationships/hyperlink" Target="https://x.com/asburytrack" TargetMode="External"/><Relationship Id="rId10814" Type="http://schemas.openxmlformats.org/officeDocument/2006/relationships/hyperlink" Target="https://www.instagram.com/asburytrackandfield/" TargetMode="External"/><Relationship Id="rId10811" Type="http://schemas.openxmlformats.org/officeDocument/2006/relationships/hyperlink" Target="https://twitter.com/asburytrack" TargetMode="External"/><Relationship Id="rId10812" Type="http://schemas.openxmlformats.org/officeDocument/2006/relationships/hyperlink" Target="https://www.instagram.com/asburytrackandfield/" TargetMode="External"/><Relationship Id="rId10828" Type="http://schemas.openxmlformats.org/officeDocument/2006/relationships/hyperlink" Target="https://www.facebook.com/Berea-College-Track-Field-and-Cross-Country-246951979162/" TargetMode="External"/><Relationship Id="rId10829" Type="http://schemas.openxmlformats.org/officeDocument/2006/relationships/hyperlink" Target="https://www.instagram.com/katie_e_collins/" TargetMode="External"/><Relationship Id="rId10826" Type="http://schemas.openxmlformats.org/officeDocument/2006/relationships/hyperlink" Target="https://twitter.com/BereaTf/" TargetMode="External"/><Relationship Id="rId10827" Type="http://schemas.openxmlformats.org/officeDocument/2006/relationships/hyperlink" Target="https://www.facebook.com/katie.richard.9083/" TargetMode="External"/><Relationship Id="rId10820" Type="http://schemas.openxmlformats.org/officeDocument/2006/relationships/hyperlink" Target="https://www.facebook.com/michael.a.thomas24" TargetMode="External"/><Relationship Id="rId10821" Type="http://schemas.openxmlformats.org/officeDocument/2006/relationships/hyperlink" Target="https://www.facebook.com/Berea-College-Track-Field-and-Cross-Country-246951979162/" TargetMode="External"/><Relationship Id="rId10824" Type="http://schemas.openxmlformats.org/officeDocument/2006/relationships/hyperlink" Target="https://www.facebook.com/Berea-College-Track-Field-and-Cross-Country-246951979162/" TargetMode="External"/><Relationship Id="rId10825" Type="http://schemas.openxmlformats.org/officeDocument/2006/relationships/hyperlink" Target="https://www.instagram.com/bereacollegexctf/" TargetMode="External"/><Relationship Id="rId10822" Type="http://schemas.openxmlformats.org/officeDocument/2006/relationships/hyperlink" Target="https://www.instagram.com/bereacollegexctf/" TargetMode="External"/><Relationship Id="rId10823" Type="http://schemas.openxmlformats.org/officeDocument/2006/relationships/hyperlink" Target="https://twitter.com/BereaTf/" TargetMode="External"/><Relationship Id="rId10806" Type="http://schemas.openxmlformats.org/officeDocument/2006/relationships/hyperlink" Target="https://go-knights.net/sports/mens-track-and-field" TargetMode="External"/><Relationship Id="rId10807" Type="http://schemas.openxmlformats.org/officeDocument/2006/relationships/hyperlink" Target="https://twitter.com/runwartburg" TargetMode="External"/><Relationship Id="rId10804" Type="http://schemas.openxmlformats.org/officeDocument/2006/relationships/hyperlink" Target="https://go-knights.net/sports/mens-track-and-field" TargetMode="External"/><Relationship Id="rId10805" Type="http://schemas.openxmlformats.org/officeDocument/2006/relationships/hyperlink" Target="https://twitter.com/runwartburg" TargetMode="External"/><Relationship Id="rId10808" Type="http://schemas.openxmlformats.org/officeDocument/2006/relationships/hyperlink" Target="https://twitter.com/goknightscctf" TargetMode="External"/><Relationship Id="rId10809" Type="http://schemas.openxmlformats.org/officeDocument/2006/relationships/hyperlink" Target="https://www.facebook.com/profile.php?id=100075691846786" TargetMode="External"/><Relationship Id="rId10802" Type="http://schemas.openxmlformats.org/officeDocument/2006/relationships/hyperlink" Target="https://www.facebook.com/wartburgtrackandfieldphotos/" TargetMode="External"/><Relationship Id="rId10803" Type="http://schemas.openxmlformats.org/officeDocument/2006/relationships/hyperlink" Target="https://www.instagram.com/wartburgtf/" TargetMode="External"/><Relationship Id="rId10800" Type="http://schemas.openxmlformats.org/officeDocument/2006/relationships/hyperlink" Target="https://x.com/CalebFerg5" TargetMode="External"/><Relationship Id="rId10801" Type="http://schemas.openxmlformats.org/officeDocument/2006/relationships/hyperlink" Target="https://twitter.com/runwartburg" TargetMode="External"/><Relationship Id="rId6902" Type="http://schemas.openxmlformats.org/officeDocument/2006/relationships/hyperlink" Target="https://www.instagram.com/ouachitacc/" TargetMode="External"/><Relationship Id="rId6903" Type="http://schemas.openxmlformats.org/officeDocument/2006/relationships/hyperlink" Target="https://twitter.com/johncjones9" TargetMode="External"/><Relationship Id="rId6900" Type="http://schemas.openxmlformats.org/officeDocument/2006/relationships/hyperlink" Target="https://www.instagram.com/ouachitaxctf/" TargetMode="External"/><Relationship Id="rId6901" Type="http://schemas.openxmlformats.org/officeDocument/2006/relationships/hyperlink" Target="https://twitter.com/guymonsteve" TargetMode="External"/><Relationship Id="rId6906" Type="http://schemas.openxmlformats.org/officeDocument/2006/relationships/hyperlink" Target="https://www.instagram.com/johncjones79562/" TargetMode="External"/><Relationship Id="rId6907" Type="http://schemas.openxmlformats.org/officeDocument/2006/relationships/hyperlink" Target="https://www.instagram.com/obu_trackxc/" TargetMode="External"/><Relationship Id="rId6904" Type="http://schemas.openxmlformats.org/officeDocument/2006/relationships/hyperlink" Target="https://twitter.com/ouachitaxc" TargetMode="External"/><Relationship Id="rId6905" Type="http://schemas.openxmlformats.org/officeDocument/2006/relationships/hyperlink" Target="https://www.facebook.com/OBUwomensXCTF/" TargetMode="External"/><Relationship Id="rId6908" Type="http://schemas.openxmlformats.org/officeDocument/2006/relationships/hyperlink" Target="https://twitter.com/ouachitaxc" TargetMode="External"/><Relationship Id="rId6909" Type="http://schemas.openxmlformats.org/officeDocument/2006/relationships/hyperlink" Target="https://www.facebook.com/pat.ponder.9" TargetMode="External"/><Relationship Id="rId6924" Type="http://schemas.openxmlformats.org/officeDocument/2006/relationships/hyperlink" Target="https://www.facebook.com/muleridertfxc" TargetMode="External"/><Relationship Id="rId6925" Type="http://schemas.openxmlformats.org/officeDocument/2006/relationships/hyperlink" Target="https://www.instagram.com/stevenorzolek/" TargetMode="External"/><Relationship Id="rId6922" Type="http://schemas.openxmlformats.org/officeDocument/2006/relationships/hyperlink" Target="https://www.instagram.com/muleridertfxc/" TargetMode="External"/><Relationship Id="rId6923" Type="http://schemas.openxmlformats.org/officeDocument/2006/relationships/hyperlink" Target="https://twitter.com/muleridertfxc" TargetMode="External"/><Relationship Id="rId6928" Type="http://schemas.openxmlformats.org/officeDocument/2006/relationships/hyperlink" Target="https://www.instagram.com/sfutrack.xc/" TargetMode="External"/><Relationship Id="rId6929" Type="http://schemas.openxmlformats.org/officeDocument/2006/relationships/hyperlink" Target="https://twitter.com/sfutrack" TargetMode="External"/><Relationship Id="rId6926" Type="http://schemas.openxmlformats.org/officeDocument/2006/relationships/hyperlink" Target="https://www.instagram.com/muleridertfxc/" TargetMode="External"/><Relationship Id="rId6927" Type="http://schemas.openxmlformats.org/officeDocument/2006/relationships/hyperlink" Target="https://twitter.com/sfutrack" TargetMode="External"/><Relationship Id="rId409" Type="http://schemas.openxmlformats.org/officeDocument/2006/relationships/hyperlink" Target="https://www.facebook.com/ucaxctf/" TargetMode="External"/><Relationship Id="rId404" Type="http://schemas.openxmlformats.org/officeDocument/2006/relationships/hyperlink" Target="https://www.facebook.com/people/Josey-Weaver/100008992127616" TargetMode="External"/><Relationship Id="rId403" Type="http://schemas.openxmlformats.org/officeDocument/2006/relationships/hyperlink" Target="https://twitter.com/ucaxctf" TargetMode="External"/><Relationship Id="rId402" Type="http://schemas.openxmlformats.org/officeDocument/2006/relationships/hyperlink" Target="https://twitter.com/Coach_WeaverUCA" TargetMode="External"/><Relationship Id="rId401" Type="http://schemas.openxmlformats.org/officeDocument/2006/relationships/hyperlink" Target="https://www.instagram.com/ucaxctf/" TargetMode="External"/><Relationship Id="rId408" Type="http://schemas.openxmlformats.org/officeDocument/2006/relationships/hyperlink" Target="https://www.facebook.com/people/Richard-Martin/55010274/" TargetMode="External"/><Relationship Id="rId407" Type="http://schemas.openxmlformats.org/officeDocument/2006/relationships/hyperlink" Target="https://twitter.com/ucaxctf" TargetMode="External"/><Relationship Id="rId406" Type="http://schemas.openxmlformats.org/officeDocument/2006/relationships/hyperlink" Target="https://www.instagram.com/ucaxctf/" TargetMode="External"/><Relationship Id="rId405" Type="http://schemas.openxmlformats.org/officeDocument/2006/relationships/hyperlink" Target="https://www.facebook.com/ucaxctf/" TargetMode="External"/><Relationship Id="rId400" Type="http://schemas.openxmlformats.org/officeDocument/2006/relationships/hyperlink" Target="https://www.instagram.com/derek.jacobus/" TargetMode="External"/><Relationship Id="rId6920" Type="http://schemas.openxmlformats.org/officeDocument/2006/relationships/hyperlink" Target="https://www.instagram.com/muleridertfxc/" TargetMode="External"/><Relationship Id="rId6921" Type="http://schemas.openxmlformats.org/officeDocument/2006/relationships/hyperlink" Target="https://twitter.com/muleridertfxc" TargetMode="External"/><Relationship Id="rId6913" Type="http://schemas.openxmlformats.org/officeDocument/2006/relationships/hyperlink" Target="https://twitter.com/muleridertfxc" TargetMode="External"/><Relationship Id="rId6914" Type="http://schemas.openxmlformats.org/officeDocument/2006/relationships/hyperlink" Target="https://www.facebook.com/muleridertfxc/" TargetMode="External"/><Relationship Id="rId6911" Type="http://schemas.openxmlformats.org/officeDocument/2006/relationships/hyperlink" Target="https://www.instagram.com/obu_trackxc/" TargetMode="External"/><Relationship Id="rId6912" Type="http://schemas.openxmlformats.org/officeDocument/2006/relationships/hyperlink" Target="https://twitter.com/mr_hrdn" TargetMode="External"/><Relationship Id="rId6917" Type="http://schemas.openxmlformats.org/officeDocument/2006/relationships/hyperlink" Target="https://www.facebook.com/muleridertfxc" TargetMode="External"/><Relationship Id="rId6918" Type="http://schemas.openxmlformats.org/officeDocument/2006/relationships/hyperlink" Target="https://www.instagram.com/muleridertfxc/" TargetMode="External"/><Relationship Id="rId6915" Type="http://schemas.openxmlformats.org/officeDocument/2006/relationships/hyperlink" Target="https://twitter.com/coach_bowlin" TargetMode="External"/><Relationship Id="rId6916" Type="http://schemas.openxmlformats.org/officeDocument/2006/relationships/hyperlink" Target="https://twitter.com/muleridertfxc" TargetMode="External"/><Relationship Id="rId6919" Type="http://schemas.openxmlformats.org/officeDocument/2006/relationships/hyperlink" Target="https://twitter.com/MuleriderTFXC" TargetMode="External"/><Relationship Id="rId6910" Type="http://schemas.openxmlformats.org/officeDocument/2006/relationships/hyperlink" Target="https://www.facebook.com/OBUwomensXCTF/" TargetMode="External"/><Relationship Id="rId4327" Type="http://schemas.openxmlformats.org/officeDocument/2006/relationships/hyperlink" Target="https://twitter.com/ambermonroe1" TargetMode="External"/><Relationship Id="rId5659" Type="http://schemas.openxmlformats.org/officeDocument/2006/relationships/hyperlink" Target="https://twitter.com/bupvcoach" TargetMode="External"/><Relationship Id="rId4326" Type="http://schemas.openxmlformats.org/officeDocument/2006/relationships/hyperlink" Target="https://www.instagram.com/ncattrackfield/" TargetMode="External"/><Relationship Id="rId4329" Type="http://schemas.openxmlformats.org/officeDocument/2006/relationships/hyperlink" Target="https://www.instagram.com/ncattrackfield/" TargetMode="External"/><Relationship Id="rId5657" Type="http://schemas.openxmlformats.org/officeDocument/2006/relationships/hyperlink" Target="https://www.instagram.com/aaliyahmiller28/" TargetMode="External"/><Relationship Id="rId6988" Type="http://schemas.openxmlformats.org/officeDocument/2006/relationships/hyperlink" Target="https://www.instagram.com/coachdarrellsmith/" TargetMode="External"/><Relationship Id="rId4328" Type="http://schemas.openxmlformats.org/officeDocument/2006/relationships/hyperlink" Target="https://twitter.com/ncattfxc" TargetMode="External"/><Relationship Id="rId5658" Type="http://schemas.openxmlformats.org/officeDocument/2006/relationships/hyperlink" Target="https://www.instagram.com/baylortrack/" TargetMode="External"/><Relationship Id="rId6989" Type="http://schemas.openxmlformats.org/officeDocument/2006/relationships/hyperlink" Target="https://www.instagram.com/cppxctf/" TargetMode="External"/><Relationship Id="rId469" Type="http://schemas.openxmlformats.org/officeDocument/2006/relationships/hyperlink" Target="https://twitter.com/juliusnewell" TargetMode="External"/><Relationship Id="rId468" Type="http://schemas.openxmlformats.org/officeDocument/2006/relationships/hyperlink" Target="https://www.instagram.com/joe_riccio_90/" TargetMode="External"/><Relationship Id="rId467" Type="http://schemas.openxmlformats.org/officeDocument/2006/relationships/hyperlink" Target="https://twitter.com/fresnostatetfxc" TargetMode="External"/><Relationship Id="rId462" Type="http://schemas.openxmlformats.org/officeDocument/2006/relationships/hyperlink" Target="https://www.facebook.com/david.gaeta.1232" TargetMode="External"/><Relationship Id="rId5651" Type="http://schemas.openxmlformats.org/officeDocument/2006/relationships/hyperlink" Target="https://twitter.com/baylortrack" TargetMode="External"/><Relationship Id="rId6982" Type="http://schemas.openxmlformats.org/officeDocument/2006/relationships/hyperlink" Target="https://www.facebook.com/CPPtrackandfield/" TargetMode="External"/><Relationship Id="rId461" Type="http://schemas.openxmlformats.org/officeDocument/2006/relationships/hyperlink" Target="https://twitter.com/csub_track" TargetMode="External"/><Relationship Id="rId5652" Type="http://schemas.openxmlformats.org/officeDocument/2006/relationships/hyperlink" Target="https://www.facebook.com/people/David-Barnett/100013377486454/" TargetMode="External"/><Relationship Id="rId6983" Type="http://schemas.openxmlformats.org/officeDocument/2006/relationships/hyperlink" Target="https://www.instagram.com/cppxctf/" TargetMode="External"/><Relationship Id="rId460" Type="http://schemas.openxmlformats.org/officeDocument/2006/relationships/hyperlink" Target="https://www.instagram.com/csub_mens_track/" TargetMode="External"/><Relationship Id="rId4321" Type="http://schemas.openxmlformats.org/officeDocument/2006/relationships/hyperlink" Target="https://twitter.com/ncattfxc" TargetMode="External"/><Relationship Id="rId6980" Type="http://schemas.openxmlformats.org/officeDocument/2006/relationships/hyperlink" Target="https://www.instagram.com/cppxctf/" TargetMode="External"/><Relationship Id="rId4320" Type="http://schemas.openxmlformats.org/officeDocument/2006/relationships/hyperlink" Target="https://twitter.com/allenatlgold" TargetMode="External"/><Relationship Id="rId5650" Type="http://schemas.openxmlformats.org/officeDocument/2006/relationships/hyperlink" Target="https://twitter.com/aucoachbarnett" TargetMode="External"/><Relationship Id="rId6981" Type="http://schemas.openxmlformats.org/officeDocument/2006/relationships/hyperlink" Target="https://twitter.com/cppxctf" TargetMode="External"/><Relationship Id="rId466" Type="http://schemas.openxmlformats.org/officeDocument/2006/relationships/hyperlink" Target="https://www.instagram.com/jzdrake/" TargetMode="External"/><Relationship Id="rId4323" Type="http://schemas.openxmlformats.org/officeDocument/2006/relationships/hyperlink" Target="https://www.instagram.com/hirunnr/" TargetMode="External"/><Relationship Id="rId5655" Type="http://schemas.openxmlformats.org/officeDocument/2006/relationships/hyperlink" Target="https://twitter.com/baylortrack" TargetMode="External"/><Relationship Id="rId6986" Type="http://schemas.openxmlformats.org/officeDocument/2006/relationships/hyperlink" Target="https://www.facebook.com/darrell.smith.944" TargetMode="External"/><Relationship Id="rId465" Type="http://schemas.openxmlformats.org/officeDocument/2006/relationships/hyperlink" Target="https://www.facebook.com/coachjason.drake/" TargetMode="External"/><Relationship Id="rId4322" Type="http://schemas.openxmlformats.org/officeDocument/2006/relationships/hyperlink" Target="https://www.facebook.com/allen.johnson.906638" TargetMode="External"/><Relationship Id="rId5656" Type="http://schemas.openxmlformats.org/officeDocument/2006/relationships/hyperlink" Target="https://www.facebook.com/BaylorTrack/" TargetMode="External"/><Relationship Id="rId6987" Type="http://schemas.openxmlformats.org/officeDocument/2006/relationships/hyperlink" Target="https://www.facebook.com/calpolypomona.track.9" TargetMode="External"/><Relationship Id="rId464" Type="http://schemas.openxmlformats.org/officeDocument/2006/relationships/hyperlink" Target="https://twitter.com/fresnostatetfxc" TargetMode="External"/><Relationship Id="rId4325" Type="http://schemas.openxmlformats.org/officeDocument/2006/relationships/hyperlink" Target="https://twitter.com/ncattfxc" TargetMode="External"/><Relationship Id="rId5653" Type="http://schemas.openxmlformats.org/officeDocument/2006/relationships/hyperlink" Target="https://www.facebook.com/BaylorTrack/" TargetMode="External"/><Relationship Id="rId6984" Type="http://schemas.openxmlformats.org/officeDocument/2006/relationships/hyperlink" Target="https://twitter.com/dgs1103" TargetMode="External"/><Relationship Id="rId463" Type="http://schemas.openxmlformats.org/officeDocument/2006/relationships/hyperlink" Target="https://www.instagram.com/csub_mens_track/" TargetMode="External"/><Relationship Id="rId4324" Type="http://schemas.openxmlformats.org/officeDocument/2006/relationships/hyperlink" Target="https://www.instagram.com/ncattrackfield/" TargetMode="External"/><Relationship Id="rId5654" Type="http://schemas.openxmlformats.org/officeDocument/2006/relationships/hyperlink" Target="https://www.instagram.com/baylortrack/" TargetMode="External"/><Relationship Id="rId6985" Type="http://schemas.openxmlformats.org/officeDocument/2006/relationships/hyperlink" Target="https://twitter.com/cppxctf" TargetMode="External"/><Relationship Id="rId4316" Type="http://schemas.openxmlformats.org/officeDocument/2006/relationships/hyperlink" Target="https://twitter.com/ncattfxc" TargetMode="External"/><Relationship Id="rId5648" Type="http://schemas.openxmlformats.org/officeDocument/2006/relationships/hyperlink" Target="https://www.facebook.com/BaylorTrack/" TargetMode="External"/><Relationship Id="rId6979" Type="http://schemas.openxmlformats.org/officeDocument/2006/relationships/hyperlink" Target="https://www.facebook.com/calpolypomona.track.9" TargetMode="External"/><Relationship Id="rId4315" Type="http://schemas.openxmlformats.org/officeDocument/2006/relationships/hyperlink" Target="https://www.instagram.com/hputrackxc/" TargetMode="External"/><Relationship Id="rId5649" Type="http://schemas.openxmlformats.org/officeDocument/2006/relationships/hyperlink" Target="https://www.instagram.com/baylortrack/" TargetMode="External"/><Relationship Id="rId4318" Type="http://schemas.openxmlformats.org/officeDocument/2006/relationships/hyperlink" Target="https://www.instagram.com/aniisastrea/" TargetMode="External"/><Relationship Id="rId5646" Type="http://schemas.openxmlformats.org/officeDocument/2006/relationships/hyperlink" Target="https://twitter.com/baylorstacy" TargetMode="External"/><Relationship Id="rId6977" Type="http://schemas.openxmlformats.org/officeDocument/2006/relationships/hyperlink" Target="https://www.instagram.com/cppxctf/" TargetMode="External"/><Relationship Id="rId4317" Type="http://schemas.openxmlformats.org/officeDocument/2006/relationships/hyperlink" Target="https://www.facebook.com/aniis.astrea/" TargetMode="External"/><Relationship Id="rId5647" Type="http://schemas.openxmlformats.org/officeDocument/2006/relationships/hyperlink" Target="https://twitter.com/baylortrack" TargetMode="External"/><Relationship Id="rId6978" Type="http://schemas.openxmlformats.org/officeDocument/2006/relationships/hyperlink" Target="https://twitter.com/cppxctf" TargetMode="External"/><Relationship Id="rId4319" Type="http://schemas.openxmlformats.org/officeDocument/2006/relationships/hyperlink" Target="https://www.instagram.com/ncattrackfield/" TargetMode="External"/><Relationship Id="rId459" Type="http://schemas.openxmlformats.org/officeDocument/2006/relationships/hyperlink" Target="https://www.facebook.com/marcia.mansurwentworth/" TargetMode="External"/><Relationship Id="rId458" Type="http://schemas.openxmlformats.org/officeDocument/2006/relationships/hyperlink" Target="https://twitter.com/csub_track" TargetMode="External"/><Relationship Id="rId457" Type="http://schemas.openxmlformats.org/officeDocument/2006/relationships/hyperlink" Target="https://twitter.com/coachmmwrun" TargetMode="External"/><Relationship Id="rId456" Type="http://schemas.openxmlformats.org/officeDocument/2006/relationships/hyperlink" Target="https://www.instagram.com/csub_mens_track/" TargetMode="External"/><Relationship Id="rId451" Type="http://schemas.openxmlformats.org/officeDocument/2006/relationships/hyperlink" Target="https://www.facebook.com/michelle.chewens.xctf" TargetMode="External"/><Relationship Id="rId5640" Type="http://schemas.openxmlformats.org/officeDocument/2006/relationships/hyperlink" Target="https://twitter.com/baylortrack" TargetMode="External"/><Relationship Id="rId6971" Type="http://schemas.openxmlformats.org/officeDocument/2006/relationships/hyperlink" Target="https://twitter.com/biola_trackxc" TargetMode="External"/><Relationship Id="rId450" Type="http://schemas.openxmlformats.org/officeDocument/2006/relationships/hyperlink" Target="https://twitter.com/calpolytrack_xc" TargetMode="External"/><Relationship Id="rId5641" Type="http://schemas.openxmlformats.org/officeDocument/2006/relationships/hyperlink" Target="https://www.facebook.com/BaylorTrack/" TargetMode="External"/><Relationship Id="rId6972" Type="http://schemas.openxmlformats.org/officeDocument/2006/relationships/hyperlink" Target="https://www.facebook.com/biolaxcandtf/" TargetMode="External"/><Relationship Id="rId4310" Type="http://schemas.openxmlformats.org/officeDocument/2006/relationships/hyperlink" Target="https://www.instagram.com/coachpruitt/" TargetMode="External"/><Relationship Id="rId6970" Type="http://schemas.openxmlformats.org/officeDocument/2006/relationships/hyperlink" Target="https://www.instagram.com/biolaxc_tf/" TargetMode="External"/><Relationship Id="rId455" Type="http://schemas.openxmlformats.org/officeDocument/2006/relationships/hyperlink" Target="https://www.instagram.com/coachjosh/" TargetMode="External"/><Relationship Id="rId4312" Type="http://schemas.openxmlformats.org/officeDocument/2006/relationships/hyperlink" Target="https://twitter.com/zim_possible" TargetMode="External"/><Relationship Id="rId5644" Type="http://schemas.openxmlformats.org/officeDocument/2006/relationships/hyperlink" Target="https://www.facebook.com/BaylorTrack/" TargetMode="External"/><Relationship Id="rId6975" Type="http://schemas.openxmlformats.org/officeDocument/2006/relationships/hyperlink" Target="https://twitter.com/cppxctf" TargetMode="External"/><Relationship Id="rId454" Type="http://schemas.openxmlformats.org/officeDocument/2006/relationships/hyperlink" Target="https://www.facebook.com/TheFilipinoFlash/" TargetMode="External"/><Relationship Id="rId4311" Type="http://schemas.openxmlformats.org/officeDocument/2006/relationships/hyperlink" Target="https://www.instagram.com/hputrackxc/" TargetMode="External"/><Relationship Id="rId5645" Type="http://schemas.openxmlformats.org/officeDocument/2006/relationships/hyperlink" Target="https://www.instagram.com/baylortrack/" TargetMode="External"/><Relationship Id="rId6976" Type="http://schemas.openxmlformats.org/officeDocument/2006/relationships/hyperlink" Target="https://www.facebook.com/calpolypomona.track.9" TargetMode="External"/><Relationship Id="rId453" Type="http://schemas.openxmlformats.org/officeDocument/2006/relationships/hyperlink" Target="https://twitter.com/csub_track" TargetMode="External"/><Relationship Id="rId4314" Type="http://schemas.openxmlformats.org/officeDocument/2006/relationships/hyperlink" Target="https://www.facebook.com/hpu.trackxc/" TargetMode="External"/><Relationship Id="rId5642" Type="http://schemas.openxmlformats.org/officeDocument/2006/relationships/hyperlink" Target="https://www.instagram.com/baylortrack/" TargetMode="External"/><Relationship Id="rId6973" Type="http://schemas.openxmlformats.org/officeDocument/2006/relationships/hyperlink" Target="https://www.instagram.com/biolaxc_tf/" TargetMode="External"/><Relationship Id="rId452" Type="http://schemas.openxmlformats.org/officeDocument/2006/relationships/hyperlink" Target="https://www.instagram.com/calpolyxctf/" TargetMode="External"/><Relationship Id="rId4313" Type="http://schemas.openxmlformats.org/officeDocument/2006/relationships/hyperlink" Target="https://twitter.com/hputrack" TargetMode="External"/><Relationship Id="rId5643" Type="http://schemas.openxmlformats.org/officeDocument/2006/relationships/hyperlink" Target="https://twitter.com/baylortrack" TargetMode="External"/><Relationship Id="rId6974" Type="http://schemas.openxmlformats.org/officeDocument/2006/relationships/hyperlink" Target="https://twitter.com/coachbradford" TargetMode="External"/><Relationship Id="rId3018" Type="http://schemas.openxmlformats.org/officeDocument/2006/relationships/hyperlink" Target="https://twitter.com/riverhawkxctf" TargetMode="External"/><Relationship Id="rId4349" Type="http://schemas.openxmlformats.org/officeDocument/2006/relationships/hyperlink" Target="https://www.facebook.com/NCCU" TargetMode="External"/><Relationship Id="rId3017" Type="http://schemas.openxmlformats.org/officeDocument/2006/relationships/hyperlink" Target="https://twitter.com/nanaslugdiva" TargetMode="External"/><Relationship Id="rId4348" Type="http://schemas.openxmlformats.org/officeDocument/2006/relationships/hyperlink" Target="https://twitter.com/nccutrack_field" TargetMode="External"/><Relationship Id="rId5679" Type="http://schemas.openxmlformats.org/officeDocument/2006/relationships/hyperlink" Target="https://www.instagram.com/aggietfxc/" TargetMode="External"/><Relationship Id="rId3019" Type="http://schemas.openxmlformats.org/officeDocument/2006/relationships/hyperlink" Target="https://facebook.com/barbara.lukacssmith" TargetMode="External"/><Relationship Id="rId491" Type="http://schemas.openxmlformats.org/officeDocument/2006/relationships/hyperlink" Target="https://www.instagram.com/fullertonTFXC/" TargetMode="External"/><Relationship Id="rId490" Type="http://schemas.openxmlformats.org/officeDocument/2006/relationships/hyperlink" Target="https://www.instagram.com/nicola.ader/" TargetMode="External"/><Relationship Id="rId489" Type="http://schemas.openxmlformats.org/officeDocument/2006/relationships/hyperlink" Target="https://www.facebook.com/FullertonTFXC/" TargetMode="External"/><Relationship Id="rId5670" Type="http://schemas.openxmlformats.org/officeDocument/2006/relationships/hyperlink" Target="https://www.instagram.com/baylortrack/" TargetMode="External"/><Relationship Id="rId484" Type="http://schemas.openxmlformats.org/officeDocument/2006/relationships/hyperlink" Target="https://twitter.com/fullertontfxc" TargetMode="External"/><Relationship Id="rId3010" Type="http://schemas.openxmlformats.org/officeDocument/2006/relationships/hyperlink" Target="https://twitter.com/riverhawkxctf" TargetMode="External"/><Relationship Id="rId4341" Type="http://schemas.openxmlformats.org/officeDocument/2006/relationships/hyperlink" Target="https://www.facebook.com/NCCU" TargetMode="External"/><Relationship Id="rId5673" Type="http://schemas.openxmlformats.org/officeDocument/2006/relationships/hyperlink" Target="https://www.facebook.com/BaylorTrack/" TargetMode="External"/><Relationship Id="rId483" Type="http://schemas.openxmlformats.org/officeDocument/2006/relationships/hyperlink" Target="https://fullertontitans.com/sports/track-and-field" TargetMode="External"/><Relationship Id="rId4340" Type="http://schemas.openxmlformats.org/officeDocument/2006/relationships/hyperlink" Target="https://twitter.com/nccutrack_field" TargetMode="External"/><Relationship Id="rId5674" Type="http://schemas.openxmlformats.org/officeDocument/2006/relationships/hyperlink" Target="https://www.instagram.com/baylortrack/" TargetMode="External"/><Relationship Id="rId482" Type="http://schemas.openxmlformats.org/officeDocument/2006/relationships/hyperlink" Target="https://www.instagram.com/fullertonTFXC/" TargetMode="External"/><Relationship Id="rId3012" Type="http://schemas.openxmlformats.org/officeDocument/2006/relationships/hyperlink" Target="https://www.instagram.com/riverhawkxctf/" TargetMode="External"/><Relationship Id="rId4343" Type="http://schemas.openxmlformats.org/officeDocument/2006/relationships/hyperlink" Target="https://www.instagram.com/nccutrackandfield/" TargetMode="External"/><Relationship Id="rId5671" Type="http://schemas.openxmlformats.org/officeDocument/2006/relationships/hyperlink" Target="https://twitter.com/coachchak" TargetMode="External"/><Relationship Id="rId481" Type="http://schemas.openxmlformats.org/officeDocument/2006/relationships/hyperlink" Target="https://www.facebook.com/FullertonTFXC/" TargetMode="External"/><Relationship Id="rId3011" Type="http://schemas.openxmlformats.org/officeDocument/2006/relationships/hyperlink" Target="https://www.facebook.com/UMLXCTF/" TargetMode="External"/><Relationship Id="rId4342" Type="http://schemas.openxmlformats.org/officeDocument/2006/relationships/hyperlink" Target="https://www.instagram.com/johnnydisco21/" TargetMode="External"/><Relationship Id="rId5672" Type="http://schemas.openxmlformats.org/officeDocument/2006/relationships/hyperlink" Target="https://twitter.com/baylortrack" TargetMode="External"/><Relationship Id="rId488" Type="http://schemas.openxmlformats.org/officeDocument/2006/relationships/hyperlink" Target="https://twitter.com/fullertontfxc" TargetMode="External"/><Relationship Id="rId3014" Type="http://schemas.openxmlformats.org/officeDocument/2006/relationships/hyperlink" Target="https://twitter.com/riverhawkxctf" TargetMode="External"/><Relationship Id="rId4345" Type="http://schemas.openxmlformats.org/officeDocument/2006/relationships/hyperlink" Target="https://www.facebook.com/NCCU" TargetMode="External"/><Relationship Id="rId5677" Type="http://schemas.openxmlformats.org/officeDocument/2006/relationships/hyperlink" Target="https://www.facebook.com/george.pincock" TargetMode="External"/><Relationship Id="rId487" Type="http://schemas.openxmlformats.org/officeDocument/2006/relationships/hyperlink" Target="https://www.instagram.com/fullertonTFXC/" TargetMode="External"/><Relationship Id="rId3013" Type="http://schemas.openxmlformats.org/officeDocument/2006/relationships/hyperlink" Target="https://twitter.com/allyvault" TargetMode="External"/><Relationship Id="rId4344" Type="http://schemas.openxmlformats.org/officeDocument/2006/relationships/hyperlink" Target="https://twitter.com/nccutrack_field" TargetMode="External"/><Relationship Id="rId5678" Type="http://schemas.openxmlformats.org/officeDocument/2006/relationships/hyperlink" Target="https://www.facebook.com/tamuctrack" TargetMode="External"/><Relationship Id="rId486" Type="http://schemas.openxmlformats.org/officeDocument/2006/relationships/hyperlink" Target="https://www.instagram.com/michael_pertusati/" TargetMode="External"/><Relationship Id="rId3016" Type="http://schemas.openxmlformats.org/officeDocument/2006/relationships/hyperlink" Target="https://www.instagram.com/riverhawkxctf/" TargetMode="External"/><Relationship Id="rId4347" Type="http://schemas.openxmlformats.org/officeDocument/2006/relationships/hyperlink" Target="https://twitter.com/coachalmanzar" TargetMode="External"/><Relationship Id="rId5675" Type="http://schemas.openxmlformats.org/officeDocument/2006/relationships/hyperlink" Target="https://twitter.com/georgepincock" TargetMode="External"/><Relationship Id="rId485" Type="http://schemas.openxmlformats.org/officeDocument/2006/relationships/hyperlink" Target="https://www.facebook.com/FullertonTFXC/" TargetMode="External"/><Relationship Id="rId3015" Type="http://schemas.openxmlformats.org/officeDocument/2006/relationships/hyperlink" Target="https://www.facebook.com/UMLXCTF/" TargetMode="External"/><Relationship Id="rId4346" Type="http://schemas.openxmlformats.org/officeDocument/2006/relationships/hyperlink" Target="https://www.instagram.com/nccutrackandfield/" TargetMode="External"/><Relationship Id="rId5676" Type="http://schemas.openxmlformats.org/officeDocument/2006/relationships/hyperlink" Target="https://twitter.com/lion_track" TargetMode="External"/><Relationship Id="rId3007" Type="http://schemas.openxmlformats.org/officeDocument/2006/relationships/hyperlink" Target="https://www.facebook.com/UMLXCTF/" TargetMode="External"/><Relationship Id="rId4338" Type="http://schemas.openxmlformats.org/officeDocument/2006/relationships/hyperlink" Target="https://www.instagram.com/leufroye/" TargetMode="External"/><Relationship Id="rId3006" Type="http://schemas.openxmlformats.org/officeDocument/2006/relationships/hyperlink" Target="https://twitter.com/riverhawkxctf" TargetMode="External"/><Relationship Id="rId4337" Type="http://schemas.openxmlformats.org/officeDocument/2006/relationships/hyperlink" Target="https://www.facebook.com/NCCU" TargetMode="External"/><Relationship Id="rId3009" Type="http://schemas.openxmlformats.org/officeDocument/2006/relationships/hyperlink" Target="https://www.instagram.com/riverhawkxctf/" TargetMode="External"/><Relationship Id="rId5668" Type="http://schemas.openxmlformats.org/officeDocument/2006/relationships/hyperlink" Target="https://twitter.com/baylortrack" TargetMode="External"/><Relationship Id="rId6999" Type="http://schemas.openxmlformats.org/officeDocument/2006/relationships/hyperlink" Target="https://twitter.com/pennwomensgolf" TargetMode="External"/><Relationship Id="rId3008" Type="http://schemas.openxmlformats.org/officeDocument/2006/relationships/hyperlink" Target="https://www.instagram.com/thecouchcoach/" TargetMode="External"/><Relationship Id="rId4339" Type="http://schemas.openxmlformats.org/officeDocument/2006/relationships/hyperlink" Target="https://www.instagram.com/nccutrackandfield/" TargetMode="External"/><Relationship Id="rId5669" Type="http://schemas.openxmlformats.org/officeDocument/2006/relationships/hyperlink" Target="https://www.facebook.com/BaylorTrack/" TargetMode="External"/><Relationship Id="rId480" Type="http://schemas.openxmlformats.org/officeDocument/2006/relationships/hyperlink" Target="https://twitter.com/fullertontfxc" TargetMode="External"/><Relationship Id="rId479" Type="http://schemas.openxmlformats.org/officeDocument/2006/relationships/hyperlink" Target="https://twitter.com/coachbarosso" TargetMode="External"/><Relationship Id="rId478" Type="http://schemas.openxmlformats.org/officeDocument/2006/relationships/hyperlink" Target="https://fullertontitans.com/sports/track-and-field" TargetMode="External"/><Relationship Id="rId6990" Type="http://schemas.openxmlformats.org/officeDocument/2006/relationships/hyperlink" Target="https://twitter.com/ucdaviswwp" TargetMode="External"/><Relationship Id="rId473" Type="http://schemas.openxmlformats.org/officeDocument/2006/relationships/hyperlink" Target="https://twitter.com/chloesharpp" TargetMode="External"/><Relationship Id="rId4330" Type="http://schemas.openxmlformats.org/officeDocument/2006/relationships/hyperlink" Target="https://twitter.com/ncattfxc" TargetMode="External"/><Relationship Id="rId5662" Type="http://schemas.openxmlformats.org/officeDocument/2006/relationships/hyperlink" Target="https://www.instagram.com/baylortrack/" TargetMode="External"/><Relationship Id="rId6993" Type="http://schemas.openxmlformats.org/officeDocument/2006/relationships/hyperlink" Target="https://twitter.com/humboldtcross" TargetMode="External"/><Relationship Id="rId472" Type="http://schemas.openxmlformats.org/officeDocument/2006/relationships/hyperlink" Target="https://www.instagram.com/fresnostate_tracknfield/" TargetMode="External"/><Relationship Id="rId5663" Type="http://schemas.openxmlformats.org/officeDocument/2006/relationships/hyperlink" Target="https://twitter.com/chase_hood7/" TargetMode="External"/><Relationship Id="rId6994" Type="http://schemas.openxmlformats.org/officeDocument/2006/relationships/hyperlink" Target="https://www.facebook.com/humboldttrack/" TargetMode="External"/><Relationship Id="rId471" Type="http://schemas.openxmlformats.org/officeDocument/2006/relationships/hyperlink" Target="https://twitter.com/fresnostatetfxc" TargetMode="External"/><Relationship Id="rId3001" Type="http://schemas.openxmlformats.org/officeDocument/2006/relationships/hyperlink" Target="https://twitter.com/remingtonblair" TargetMode="External"/><Relationship Id="rId4332" Type="http://schemas.openxmlformats.org/officeDocument/2006/relationships/hyperlink" Target="https://twitter.com/ncattfxc" TargetMode="External"/><Relationship Id="rId5660" Type="http://schemas.openxmlformats.org/officeDocument/2006/relationships/hyperlink" Target="https://twitter.com/baylortrack" TargetMode="External"/><Relationship Id="rId6991" Type="http://schemas.openxmlformats.org/officeDocument/2006/relationships/hyperlink" Target="https://www.facebook.com/ucdaviswwp/" TargetMode="External"/><Relationship Id="rId470" Type="http://schemas.openxmlformats.org/officeDocument/2006/relationships/hyperlink" Target="https://twitter.com/fresnostatetfxc" TargetMode="External"/><Relationship Id="rId3000" Type="http://schemas.openxmlformats.org/officeDocument/2006/relationships/hyperlink" Target="https://www.facebook.com/UMassMSoccer/" TargetMode="External"/><Relationship Id="rId4331" Type="http://schemas.openxmlformats.org/officeDocument/2006/relationships/hyperlink" Target="https://www.instagram.com/ncattrackfield/" TargetMode="External"/><Relationship Id="rId5661" Type="http://schemas.openxmlformats.org/officeDocument/2006/relationships/hyperlink" Target="https://www.facebook.com/BaylorTrack/" TargetMode="External"/><Relationship Id="rId6992" Type="http://schemas.openxmlformats.org/officeDocument/2006/relationships/hyperlink" Target="https://www.instagram.com/ucdaviswwp/" TargetMode="External"/><Relationship Id="rId477" Type="http://schemas.openxmlformats.org/officeDocument/2006/relationships/hyperlink" Target="https://www.instagram.com/fresnostate_tracknfield/" TargetMode="External"/><Relationship Id="rId3003" Type="http://schemas.openxmlformats.org/officeDocument/2006/relationships/hyperlink" Target="https://www.facebook.com/UMassMSoccer/" TargetMode="External"/><Relationship Id="rId4334" Type="http://schemas.openxmlformats.org/officeDocument/2006/relationships/hyperlink" Target="https://www.instagram.com/ncattrackfield/" TargetMode="External"/><Relationship Id="rId5666" Type="http://schemas.openxmlformats.org/officeDocument/2006/relationships/hyperlink" Target="https://www.instagram.com/baylortrack/" TargetMode="External"/><Relationship Id="rId6997" Type="http://schemas.openxmlformats.org/officeDocument/2006/relationships/hyperlink" Target="https://www.instagram.com/nathanbrown1/" TargetMode="External"/><Relationship Id="rId476" Type="http://schemas.openxmlformats.org/officeDocument/2006/relationships/hyperlink" Target="https://www.instagram.com/chloesharp800/" TargetMode="External"/><Relationship Id="rId3002" Type="http://schemas.openxmlformats.org/officeDocument/2006/relationships/hyperlink" Target="https://twitter.com/umass_xc_tf" TargetMode="External"/><Relationship Id="rId4333" Type="http://schemas.openxmlformats.org/officeDocument/2006/relationships/hyperlink" Target="https://www.instagram.com/q_winning/" TargetMode="External"/><Relationship Id="rId5667" Type="http://schemas.openxmlformats.org/officeDocument/2006/relationships/hyperlink" Target="https://twitter.com/wil_wl3" TargetMode="External"/><Relationship Id="rId6998" Type="http://schemas.openxmlformats.org/officeDocument/2006/relationships/hyperlink" Target="https://twitter.com/garysohoskypga" TargetMode="External"/><Relationship Id="rId475" Type="http://schemas.openxmlformats.org/officeDocument/2006/relationships/hyperlink" Target="https://www.facebook.com/chloe.sharp.98892615/" TargetMode="External"/><Relationship Id="rId3005" Type="http://schemas.openxmlformats.org/officeDocument/2006/relationships/hyperlink" Target="https://www.instagram.com/umasstrackxc/" TargetMode="External"/><Relationship Id="rId4336" Type="http://schemas.openxmlformats.org/officeDocument/2006/relationships/hyperlink" Target="https://twitter.com/nccutrack_field" TargetMode="External"/><Relationship Id="rId5664" Type="http://schemas.openxmlformats.org/officeDocument/2006/relationships/hyperlink" Target="https://twitter.com/baylortrack" TargetMode="External"/><Relationship Id="rId6995" Type="http://schemas.openxmlformats.org/officeDocument/2006/relationships/hyperlink" Target="https://twitter.com/SNUFootball" TargetMode="External"/><Relationship Id="rId474" Type="http://schemas.openxmlformats.org/officeDocument/2006/relationships/hyperlink" Target="https://twitter.com/fresnostatetfxc" TargetMode="External"/><Relationship Id="rId3004" Type="http://schemas.openxmlformats.org/officeDocument/2006/relationships/hyperlink" Target="https://www.instagram.com/remingtonblair/" TargetMode="External"/><Relationship Id="rId4335" Type="http://schemas.openxmlformats.org/officeDocument/2006/relationships/hyperlink" Target="https://twitter.com/fabriennesweps1" TargetMode="External"/><Relationship Id="rId5665" Type="http://schemas.openxmlformats.org/officeDocument/2006/relationships/hyperlink" Target="https://www.facebook.com/BaylorTrack/" TargetMode="External"/><Relationship Id="rId6996" Type="http://schemas.openxmlformats.org/officeDocument/2006/relationships/hyperlink" Target="https://www.facebook.com/snufootball/" TargetMode="External"/><Relationship Id="rId5615" Type="http://schemas.openxmlformats.org/officeDocument/2006/relationships/hyperlink" Target="https://www.facebook.com/abilenechristiantrackfield/" TargetMode="External"/><Relationship Id="rId6946" Type="http://schemas.openxmlformats.org/officeDocument/2006/relationships/hyperlink" Target="https://twitter.com/justinj400" TargetMode="External"/><Relationship Id="rId5616" Type="http://schemas.openxmlformats.org/officeDocument/2006/relationships/hyperlink" Target="https://www.instagram.com/_coachnorthover_/" TargetMode="External"/><Relationship Id="rId6947" Type="http://schemas.openxmlformats.org/officeDocument/2006/relationships/hyperlink" Target="https://twitter.com/biola_trackxc" TargetMode="External"/><Relationship Id="rId5613" Type="http://schemas.openxmlformats.org/officeDocument/2006/relationships/hyperlink" Target="https://twitter.com/wayne754" TargetMode="External"/><Relationship Id="rId6944" Type="http://schemas.openxmlformats.org/officeDocument/2006/relationships/hyperlink" Target="https://www.facebook.com/sean.henning.714" TargetMode="External"/><Relationship Id="rId5614" Type="http://schemas.openxmlformats.org/officeDocument/2006/relationships/hyperlink" Target="https://twitter.com/acu_tfxc" TargetMode="External"/><Relationship Id="rId6945" Type="http://schemas.openxmlformats.org/officeDocument/2006/relationships/hyperlink" Target="https://www.instagram.com/biolaxc_tf/" TargetMode="External"/><Relationship Id="rId5619" Type="http://schemas.openxmlformats.org/officeDocument/2006/relationships/hyperlink" Target="https://www.facebook.com/abilenechristiantrackfield/" TargetMode="External"/><Relationship Id="rId5617" Type="http://schemas.openxmlformats.org/officeDocument/2006/relationships/hyperlink" Target="https://www.instagram.com/acu_tfxc/" TargetMode="External"/><Relationship Id="rId6948" Type="http://schemas.openxmlformats.org/officeDocument/2006/relationships/hyperlink" Target="https://www.facebook.com/biolaxcandtf/" TargetMode="External"/><Relationship Id="rId5618" Type="http://schemas.openxmlformats.org/officeDocument/2006/relationships/hyperlink" Target="https://twitter.com/acu_tfxc" TargetMode="External"/><Relationship Id="rId6949" Type="http://schemas.openxmlformats.org/officeDocument/2006/relationships/hyperlink" Target="https://www.instagram.com/jaylaron25/" TargetMode="External"/><Relationship Id="rId426" Type="http://schemas.openxmlformats.org/officeDocument/2006/relationships/hyperlink" Target="https://www.instagram.com/steph_martin_/" TargetMode="External"/><Relationship Id="rId425" Type="http://schemas.openxmlformats.org/officeDocument/2006/relationships/hyperlink" Target="https://www.facebook.com/CBU-Cross-Country-and-Track-171407633044235/" TargetMode="External"/><Relationship Id="rId424" Type="http://schemas.openxmlformats.org/officeDocument/2006/relationships/hyperlink" Target="https://twitter.com/cbuxctf" TargetMode="External"/><Relationship Id="rId423" Type="http://schemas.openxmlformats.org/officeDocument/2006/relationships/hyperlink" Target="https://twitter.com/stephk_martin" TargetMode="External"/><Relationship Id="rId429" Type="http://schemas.openxmlformats.org/officeDocument/2006/relationships/hyperlink" Target="https://www.facebook.com/CBU-Cross-Country-and-Track-171407633044235/" TargetMode="External"/><Relationship Id="rId428" Type="http://schemas.openxmlformats.org/officeDocument/2006/relationships/hyperlink" Target="https://twitter.com/cbuxctf" TargetMode="External"/><Relationship Id="rId427" Type="http://schemas.openxmlformats.org/officeDocument/2006/relationships/hyperlink" Target="https://www.instagram.com/cbuxctf/" TargetMode="External"/><Relationship Id="rId422" Type="http://schemas.openxmlformats.org/officeDocument/2006/relationships/hyperlink" Target="https://www.instagram.com/cbuxctf/" TargetMode="External"/><Relationship Id="rId5611" Type="http://schemas.openxmlformats.org/officeDocument/2006/relationships/hyperlink" Target="https://www.facebook.com/abilenechristiantrackfield/" TargetMode="External"/><Relationship Id="rId6942" Type="http://schemas.openxmlformats.org/officeDocument/2006/relationships/hyperlink" Target="https://twitter.com/coachshenning" TargetMode="External"/><Relationship Id="rId421" Type="http://schemas.openxmlformats.org/officeDocument/2006/relationships/hyperlink" Target="https://www.instagram.com/smithrunner1/" TargetMode="External"/><Relationship Id="rId5612" Type="http://schemas.openxmlformats.org/officeDocument/2006/relationships/hyperlink" Target="https://www.instagram.com/acu_tfxc/" TargetMode="External"/><Relationship Id="rId6943" Type="http://schemas.openxmlformats.org/officeDocument/2006/relationships/hyperlink" Target="https://twitter.com/biola_trackxc" TargetMode="External"/><Relationship Id="rId420" Type="http://schemas.openxmlformats.org/officeDocument/2006/relationships/hyperlink" Target="https://www.facebook.com/CBU-Cross-Country-and-Track-171407633044235/" TargetMode="External"/><Relationship Id="rId6940" Type="http://schemas.openxmlformats.org/officeDocument/2006/relationships/hyperlink" Target="https://www.facebook.com/biolaxcandtf/" TargetMode="External"/><Relationship Id="rId5610" Type="http://schemas.openxmlformats.org/officeDocument/2006/relationships/hyperlink" Target="https://twitter.com/acu_tfxc" TargetMode="External"/><Relationship Id="rId6941" Type="http://schemas.openxmlformats.org/officeDocument/2006/relationships/hyperlink" Target="https://www.instagram.com/biolaxc_tf/" TargetMode="External"/><Relationship Id="rId5604" Type="http://schemas.openxmlformats.org/officeDocument/2006/relationships/hyperlink" Target="https://www.instagram.com/utm_xc_tf/" TargetMode="External"/><Relationship Id="rId6935" Type="http://schemas.openxmlformats.org/officeDocument/2006/relationships/hyperlink" Target="https://www.instagram.com/sfutrack.xc/" TargetMode="External"/><Relationship Id="rId5605" Type="http://schemas.openxmlformats.org/officeDocument/2006/relationships/hyperlink" Target="https://twitter.com/coachlyta" TargetMode="External"/><Relationship Id="rId6936" Type="http://schemas.openxmlformats.org/officeDocument/2006/relationships/hyperlink" Target="https://twitter.com/biola_trackxc" TargetMode="External"/><Relationship Id="rId5602" Type="http://schemas.openxmlformats.org/officeDocument/2006/relationships/hyperlink" Target="https://twitter.com/utm_xc_tf" TargetMode="External"/><Relationship Id="rId6933" Type="http://schemas.openxmlformats.org/officeDocument/2006/relationships/hyperlink" Target="https://www.instagram.com/sfutrack.xc/" TargetMode="External"/><Relationship Id="rId5603" Type="http://schemas.openxmlformats.org/officeDocument/2006/relationships/hyperlink" Target="https://www.facebook.com/utmartin.xc.tf/" TargetMode="External"/><Relationship Id="rId6934" Type="http://schemas.openxmlformats.org/officeDocument/2006/relationships/hyperlink" Target="https://twitter.com/sfutrack" TargetMode="External"/><Relationship Id="rId5608" Type="http://schemas.openxmlformats.org/officeDocument/2006/relationships/hyperlink" Target="https://www.facebook.com/utmartin.xc.tf/" TargetMode="External"/><Relationship Id="rId6939" Type="http://schemas.openxmlformats.org/officeDocument/2006/relationships/hyperlink" Target="https://twitter.com/biola_trackxc" TargetMode="External"/><Relationship Id="rId5609" Type="http://schemas.openxmlformats.org/officeDocument/2006/relationships/hyperlink" Target="https://www.instagram.com/utm_xc_tf/" TargetMode="External"/><Relationship Id="rId5606" Type="http://schemas.openxmlformats.org/officeDocument/2006/relationships/hyperlink" Target="https://twitter.com/utm_xc_tf" TargetMode="External"/><Relationship Id="rId6937" Type="http://schemas.openxmlformats.org/officeDocument/2006/relationships/hyperlink" Target="https://www.facebook.com/biolaxcandtf/" TargetMode="External"/><Relationship Id="rId5607" Type="http://schemas.openxmlformats.org/officeDocument/2006/relationships/hyperlink" Target="https://www.facebook.com/jolyta.henderson.3" TargetMode="External"/><Relationship Id="rId6938" Type="http://schemas.openxmlformats.org/officeDocument/2006/relationships/hyperlink" Target="https://www.instagram.com/biolaxc_tf/" TargetMode="External"/><Relationship Id="rId415" Type="http://schemas.openxmlformats.org/officeDocument/2006/relationships/hyperlink" Target="https://twitter.com/ucaxctf" TargetMode="External"/><Relationship Id="rId414" Type="http://schemas.openxmlformats.org/officeDocument/2006/relationships/hyperlink" Target="https://twitter.com/coachgruder" TargetMode="External"/><Relationship Id="rId413" Type="http://schemas.openxmlformats.org/officeDocument/2006/relationships/hyperlink" Target="https://www.instagram.com/ucaxctf/" TargetMode="External"/><Relationship Id="rId412" Type="http://schemas.openxmlformats.org/officeDocument/2006/relationships/hyperlink" Target="https://www.facebook.com/ucaxctf/" TargetMode="External"/><Relationship Id="rId419" Type="http://schemas.openxmlformats.org/officeDocument/2006/relationships/hyperlink" Target="https://twitter.com/cbuxctf" TargetMode="External"/><Relationship Id="rId418" Type="http://schemas.openxmlformats.org/officeDocument/2006/relationships/hyperlink" Target="https://twitter.com/smithrunner1" TargetMode="External"/><Relationship Id="rId417" Type="http://schemas.openxmlformats.org/officeDocument/2006/relationships/hyperlink" Target="https://www.instagram.com/ucaxctf/" TargetMode="External"/><Relationship Id="rId416" Type="http://schemas.openxmlformats.org/officeDocument/2006/relationships/hyperlink" Target="https://www.facebook.com/ucaxctf/" TargetMode="External"/><Relationship Id="rId411" Type="http://schemas.openxmlformats.org/officeDocument/2006/relationships/hyperlink" Target="https://twitter.com/ucaxctf" TargetMode="External"/><Relationship Id="rId5600" Type="http://schemas.openxmlformats.org/officeDocument/2006/relationships/hyperlink" Target="https://www.instagram.com/lucasmcnair.jr/" TargetMode="External"/><Relationship Id="rId6931" Type="http://schemas.openxmlformats.org/officeDocument/2006/relationships/hyperlink" Target="https://www.instagram.com/sfutrack.xc/" TargetMode="External"/><Relationship Id="rId410" Type="http://schemas.openxmlformats.org/officeDocument/2006/relationships/hyperlink" Target="https://www.instagram.com/ucaxctf/" TargetMode="External"/><Relationship Id="rId5601" Type="http://schemas.openxmlformats.org/officeDocument/2006/relationships/hyperlink" Target="https://www.instagram.com/utm_xc_tf/" TargetMode="External"/><Relationship Id="rId6932" Type="http://schemas.openxmlformats.org/officeDocument/2006/relationships/hyperlink" Target="https://twitter.com/sfutrack" TargetMode="External"/><Relationship Id="rId6930" Type="http://schemas.openxmlformats.org/officeDocument/2006/relationships/hyperlink" Target="https://www.facebook.com/dana.townsend.58/" TargetMode="External"/><Relationship Id="rId4305" Type="http://schemas.openxmlformats.org/officeDocument/2006/relationships/hyperlink" Target="https://www.facebook.com/hpu.trackxc/" TargetMode="External"/><Relationship Id="rId5637" Type="http://schemas.openxmlformats.org/officeDocument/2006/relationships/hyperlink" Target="https://www.facebook.com/BaylorTrack/" TargetMode="External"/><Relationship Id="rId6968" Type="http://schemas.openxmlformats.org/officeDocument/2006/relationships/hyperlink" Target="https://www.facebook.com/biolaxcandtf/" TargetMode="External"/><Relationship Id="rId4304" Type="http://schemas.openxmlformats.org/officeDocument/2006/relationships/hyperlink" Target="https://www.facebook.com/scott.houston.75/" TargetMode="External"/><Relationship Id="rId5638" Type="http://schemas.openxmlformats.org/officeDocument/2006/relationships/hyperlink" Target="https://www.instagram.com/baylortrack/" TargetMode="External"/><Relationship Id="rId6969" Type="http://schemas.openxmlformats.org/officeDocument/2006/relationships/hyperlink" Target="https://www.instagram.com/jaylaron25/" TargetMode="External"/><Relationship Id="rId4307" Type="http://schemas.openxmlformats.org/officeDocument/2006/relationships/hyperlink" Target="https://twitter.com/coach_pruitt" TargetMode="External"/><Relationship Id="rId5635" Type="http://schemas.openxmlformats.org/officeDocument/2006/relationships/hyperlink" Target="https://twitter.com/coachbigben" TargetMode="External"/><Relationship Id="rId6966" Type="http://schemas.openxmlformats.org/officeDocument/2006/relationships/hyperlink" Target="https://www.instagram.com/biolaxc_tf/" TargetMode="External"/><Relationship Id="rId4306" Type="http://schemas.openxmlformats.org/officeDocument/2006/relationships/hyperlink" Target="https://www.instagram.com/hputrackxc/" TargetMode="External"/><Relationship Id="rId5636" Type="http://schemas.openxmlformats.org/officeDocument/2006/relationships/hyperlink" Target="https://twitter.com/baylortrack" TargetMode="External"/><Relationship Id="rId6967" Type="http://schemas.openxmlformats.org/officeDocument/2006/relationships/hyperlink" Target="https://twitter.com/biola_trackxc" TargetMode="External"/><Relationship Id="rId4309" Type="http://schemas.openxmlformats.org/officeDocument/2006/relationships/hyperlink" Target="https://www.facebook.com/hpu.trackxc/" TargetMode="External"/><Relationship Id="rId4308" Type="http://schemas.openxmlformats.org/officeDocument/2006/relationships/hyperlink" Target="https://twitter.com/hputrack" TargetMode="External"/><Relationship Id="rId5639" Type="http://schemas.openxmlformats.org/officeDocument/2006/relationships/hyperlink" Target="https://twitter.com/fordm10" TargetMode="External"/><Relationship Id="rId448" Type="http://schemas.openxmlformats.org/officeDocument/2006/relationships/hyperlink" Target="https://www.instagram.com/calpolyxctf/" TargetMode="External"/><Relationship Id="rId447" Type="http://schemas.openxmlformats.org/officeDocument/2006/relationships/hyperlink" Target="https://www.facebook.com/brad.pickett.5" TargetMode="External"/><Relationship Id="rId446" Type="http://schemas.openxmlformats.org/officeDocument/2006/relationships/hyperlink" Target="https://twitter.com/calpolytrack_xc" TargetMode="External"/><Relationship Id="rId445" Type="http://schemas.openxmlformats.org/officeDocument/2006/relationships/hyperlink" Target="https://www.instagram.com/calpolyxctf/" TargetMode="External"/><Relationship Id="rId449" Type="http://schemas.openxmlformats.org/officeDocument/2006/relationships/hyperlink" Target="https://twitter.com/coachmchewy" TargetMode="External"/><Relationship Id="rId440" Type="http://schemas.openxmlformats.org/officeDocument/2006/relationships/hyperlink" Target="https://twitter.com/calpolytrack_xc" TargetMode="External"/><Relationship Id="rId6960" Type="http://schemas.openxmlformats.org/officeDocument/2006/relationships/hyperlink" Target="https://twitter.com/biola_trackxc" TargetMode="External"/><Relationship Id="rId5630" Type="http://schemas.openxmlformats.org/officeDocument/2006/relationships/hyperlink" Target="https://twitter.com/nmeeuwenberg" TargetMode="External"/><Relationship Id="rId6961" Type="http://schemas.openxmlformats.org/officeDocument/2006/relationships/hyperlink" Target="https://www.facebook.com/biolaxcandtf/" TargetMode="External"/><Relationship Id="rId444" Type="http://schemas.openxmlformats.org/officeDocument/2006/relationships/hyperlink" Target="https://twitter.com/calpolytrack_xc" TargetMode="External"/><Relationship Id="rId4301" Type="http://schemas.openxmlformats.org/officeDocument/2006/relationships/hyperlink" Target="https://www.instagram.com/hputrackxc/" TargetMode="External"/><Relationship Id="rId5633" Type="http://schemas.openxmlformats.org/officeDocument/2006/relationships/hyperlink" Target="https://www.facebook.com/abilenechristiantrackfield/" TargetMode="External"/><Relationship Id="rId6964" Type="http://schemas.openxmlformats.org/officeDocument/2006/relationships/hyperlink" Target="https://www.facebook.com/biolaxcandtf/" TargetMode="External"/><Relationship Id="rId443" Type="http://schemas.openxmlformats.org/officeDocument/2006/relationships/hyperlink" Target="https://twitter.com/mmplusnd" TargetMode="External"/><Relationship Id="rId4300" Type="http://schemas.openxmlformats.org/officeDocument/2006/relationships/hyperlink" Target="https://www.facebook.com/hpu.trackxc/" TargetMode="External"/><Relationship Id="rId5634" Type="http://schemas.openxmlformats.org/officeDocument/2006/relationships/hyperlink" Target="https://www.instagram.com/acu_tfxc/" TargetMode="External"/><Relationship Id="rId6965" Type="http://schemas.openxmlformats.org/officeDocument/2006/relationships/hyperlink" Target="https://www.instagram.com/josiahmorris88/" TargetMode="External"/><Relationship Id="rId442" Type="http://schemas.openxmlformats.org/officeDocument/2006/relationships/hyperlink" Target="https://www.instagram.com/calpolyxctf/" TargetMode="External"/><Relationship Id="rId4303" Type="http://schemas.openxmlformats.org/officeDocument/2006/relationships/hyperlink" Target="https://twitter.com/hputrack" TargetMode="External"/><Relationship Id="rId5631" Type="http://schemas.openxmlformats.org/officeDocument/2006/relationships/hyperlink" Target="https://twitter.com/acu_tfxc" TargetMode="External"/><Relationship Id="rId6962" Type="http://schemas.openxmlformats.org/officeDocument/2006/relationships/hyperlink" Target="https://www.instagram.com/biolaxc_tf/" TargetMode="External"/><Relationship Id="rId441" Type="http://schemas.openxmlformats.org/officeDocument/2006/relationships/hyperlink" Target="https://www.facebook.com/les.courtemanche" TargetMode="External"/><Relationship Id="rId4302" Type="http://schemas.openxmlformats.org/officeDocument/2006/relationships/hyperlink" Target="https://twitter.com/scottyhous" TargetMode="External"/><Relationship Id="rId5632" Type="http://schemas.openxmlformats.org/officeDocument/2006/relationships/hyperlink" Target="https://www.facebook.com/nathan.meeuwenberg/" TargetMode="External"/><Relationship Id="rId6963" Type="http://schemas.openxmlformats.org/officeDocument/2006/relationships/hyperlink" Target="https://twitter.com/biola_trackxc" TargetMode="External"/><Relationship Id="rId5626" Type="http://schemas.openxmlformats.org/officeDocument/2006/relationships/hyperlink" Target="https://twitter.com/acu_tfxc" TargetMode="External"/><Relationship Id="rId6957" Type="http://schemas.openxmlformats.org/officeDocument/2006/relationships/hyperlink" Target="https://www.instagram.com/biolaxc_tf/" TargetMode="External"/><Relationship Id="rId5627" Type="http://schemas.openxmlformats.org/officeDocument/2006/relationships/hyperlink" Target="https://www.facebook.com/abilenechristiantrackfield/" TargetMode="External"/><Relationship Id="rId6958" Type="http://schemas.openxmlformats.org/officeDocument/2006/relationships/hyperlink" Target="https://twitter.com/biola_trackxc" TargetMode="External"/><Relationship Id="rId5624" Type="http://schemas.openxmlformats.org/officeDocument/2006/relationships/hyperlink" Target="https://www.instagram.com/acu_tfxc/" TargetMode="External"/><Relationship Id="rId6955" Type="http://schemas.openxmlformats.org/officeDocument/2006/relationships/hyperlink" Target="https://twitter.com/biola_trackxc" TargetMode="External"/><Relationship Id="rId5625" Type="http://schemas.openxmlformats.org/officeDocument/2006/relationships/hyperlink" Target="https://twitter.com/track_coach50" TargetMode="External"/><Relationship Id="rId6956" Type="http://schemas.openxmlformats.org/officeDocument/2006/relationships/hyperlink" Target="https://www.facebook.com/biolaxcandtf/" TargetMode="External"/><Relationship Id="rId5628" Type="http://schemas.openxmlformats.org/officeDocument/2006/relationships/hyperlink" Target="https://www.instagram.com/stephensanchezofficial/" TargetMode="External"/><Relationship Id="rId6959" Type="http://schemas.openxmlformats.org/officeDocument/2006/relationships/hyperlink" Target="https://www.instagram.com/biolaxc_tf/" TargetMode="External"/><Relationship Id="rId5629" Type="http://schemas.openxmlformats.org/officeDocument/2006/relationships/hyperlink" Target="https://www.instagram.com/acu_tfxc/" TargetMode="External"/><Relationship Id="rId437" Type="http://schemas.openxmlformats.org/officeDocument/2006/relationships/hyperlink" Target="https://www.facebook.com/LATechTFXC/" TargetMode="External"/><Relationship Id="rId436" Type="http://schemas.openxmlformats.org/officeDocument/2006/relationships/hyperlink" Target="https://facebook.com/people/Brian-Johnson/100005307829208" TargetMode="External"/><Relationship Id="rId435" Type="http://schemas.openxmlformats.org/officeDocument/2006/relationships/hyperlink" Target="https://twitter.com/latechtfxc" TargetMode="External"/><Relationship Id="rId434" Type="http://schemas.openxmlformats.org/officeDocument/2006/relationships/hyperlink" Target="https://twitter.com/bjohnsonoly" TargetMode="External"/><Relationship Id="rId439" Type="http://schemas.openxmlformats.org/officeDocument/2006/relationships/hyperlink" Target="https://www.instagram.com/latechtfxc/" TargetMode="External"/><Relationship Id="rId438" Type="http://schemas.openxmlformats.org/officeDocument/2006/relationships/hyperlink" Target="https://www.instagram.com/brianjohnson__oly/" TargetMode="External"/><Relationship Id="rId6950" Type="http://schemas.openxmlformats.org/officeDocument/2006/relationships/hyperlink" Target="https://www.instagram.com/biolaxc_tf/" TargetMode="External"/><Relationship Id="rId433" Type="http://schemas.openxmlformats.org/officeDocument/2006/relationships/hyperlink" Target="https://www.instagram.com/calpolyxctf/" TargetMode="External"/><Relationship Id="rId5622" Type="http://schemas.openxmlformats.org/officeDocument/2006/relationships/hyperlink" Target="https://twitter.com/acu_tfxc" TargetMode="External"/><Relationship Id="rId6953" Type="http://schemas.openxmlformats.org/officeDocument/2006/relationships/hyperlink" Target="https://www.instagram.com/jaylaron25" TargetMode="External"/><Relationship Id="rId432" Type="http://schemas.openxmlformats.org/officeDocument/2006/relationships/hyperlink" Target="https://twitter.com/calpolytrack_xc" TargetMode="External"/><Relationship Id="rId5623" Type="http://schemas.openxmlformats.org/officeDocument/2006/relationships/hyperlink" Target="https://www.facebook.com/abilenechristiantrackfield/" TargetMode="External"/><Relationship Id="rId6954" Type="http://schemas.openxmlformats.org/officeDocument/2006/relationships/hyperlink" Target="https://www.instagram.com/biolaxc_tf/" TargetMode="External"/><Relationship Id="rId431" Type="http://schemas.openxmlformats.org/officeDocument/2006/relationships/hyperlink" Target="https://www.instagram.com/cbuxctf/" TargetMode="External"/><Relationship Id="rId5620" Type="http://schemas.openxmlformats.org/officeDocument/2006/relationships/hyperlink" Target="https://www.instagram.com/acu_tfxc/" TargetMode="External"/><Relationship Id="rId6951" Type="http://schemas.openxmlformats.org/officeDocument/2006/relationships/hyperlink" Target="https://twitter.com/biola_trackxc" TargetMode="External"/><Relationship Id="rId430" Type="http://schemas.openxmlformats.org/officeDocument/2006/relationships/hyperlink" Target="https://www.instagram.com/zakkirk_/" TargetMode="External"/><Relationship Id="rId5621" Type="http://schemas.openxmlformats.org/officeDocument/2006/relationships/hyperlink" Target="https://twitter.com/coachacklin4" TargetMode="External"/><Relationship Id="rId6952" Type="http://schemas.openxmlformats.org/officeDocument/2006/relationships/hyperlink" Target="https://www.facebook.com/biolaxcandtf/" TargetMode="External"/><Relationship Id="rId6108" Type="http://schemas.openxmlformats.org/officeDocument/2006/relationships/hyperlink" Target="https://www.instagram.com/texaslonghorns/" TargetMode="External"/><Relationship Id="rId6109" Type="http://schemas.openxmlformats.org/officeDocument/2006/relationships/hyperlink" Target="https://twitter.com/coachsion" TargetMode="External"/><Relationship Id="rId7439" Type="http://schemas.openxmlformats.org/officeDocument/2006/relationships/hyperlink" Target="https://twitter.com/fpctrackxc" TargetMode="External"/><Relationship Id="rId7430" Type="http://schemas.openxmlformats.org/officeDocument/2006/relationships/hyperlink" Target="https://www.instagram.com/erauxctf/" TargetMode="External"/><Relationship Id="rId8761" Type="http://schemas.openxmlformats.org/officeDocument/2006/relationships/hyperlink" Target="https://www.facebook.com/OBUtrack/" TargetMode="External"/><Relationship Id="rId8760" Type="http://schemas.openxmlformats.org/officeDocument/2006/relationships/hyperlink" Target="https://twitter.com/ouachitaxc" TargetMode="External"/><Relationship Id="rId6102" Type="http://schemas.openxmlformats.org/officeDocument/2006/relationships/hyperlink" Target="https://www.instagram.com/coach_rmorganjr/" TargetMode="External"/><Relationship Id="rId7434" Type="http://schemas.openxmlformats.org/officeDocument/2006/relationships/hyperlink" Target="https://www.instagram.com/erauxctf/" TargetMode="External"/><Relationship Id="rId8765" Type="http://schemas.openxmlformats.org/officeDocument/2006/relationships/hyperlink" Target="https://www.instagram.com/obu_trackxc/" TargetMode="External"/><Relationship Id="rId6103" Type="http://schemas.openxmlformats.org/officeDocument/2006/relationships/hyperlink" Target="https://www.instagram.com/texaslonghorns/" TargetMode="External"/><Relationship Id="rId7433" Type="http://schemas.openxmlformats.org/officeDocument/2006/relationships/hyperlink" Target="https://www.facebook.com/ERAUXCTF/" TargetMode="External"/><Relationship Id="rId8764" Type="http://schemas.openxmlformats.org/officeDocument/2006/relationships/hyperlink" Target="https://www.facebook.com/OBUtrack/" TargetMode="External"/><Relationship Id="rId6100" Type="http://schemas.openxmlformats.org/officeDocument/2006/relationships/hyperlink" Target="https://www.facebook.com/rmorganjr43/" TargetMode="External"/><Relationship Id="rId7432" Type="http://schemas.openxmlformats.org/officeDocument/2006/relationships/hyperlink" Target="https://www.facebook.com/gary.ellington.9/" TargetMode="External"/><Relationship Id="rId8763" Type="http://schemas.openxmlformats.org/officeDocument/2006/relationships/hyperlink" Target="https://twitter.com/obu_trackxc" TargetMode="External"/><Relationship Id="rId6101" Type="http://schemas.openxmlformats.org/officeDocument/2006/relationships/hyperlink" Target="https://www.facebook.com/TexasTFXC/" TargetMode="External"/><Relationship Id="rId7431" Type="http://schemas.openxmlformats.org/officeDocument/2006/relationships/hyperlink" Target="https://twitter.com/erauxctf" TargetMode="External"/><Relationship Id="rId8762" Type="http://schemas.openxmlformats.org/officeDocument/2006/relationships/hyperlink" Target="https://www.instagram.com/obu_trackxc/" TargetMode="External"/><Relationship Id="rId6106" Type="http://schemas.openxmlformats.org/officeDocument/2006/relationships/hyperlink" Target="https://www.instagram.com/texaslonghorns/" TargetMode="External"/><Relationship Id="rId7438" Type="http://schemas.openxmlformats.org/officeDocument/2006/relationships/hyperlink" Target="https://twitter.com/coachbeil" TargetMode="External"/><Relationship Id="rId8769" Type="http://schemas.openxmlformats.org/officeDocument/2006/relationships/hyperlink" Target="https://www.facebook.com/OklahomaChristianUniversityCrossCountry/" TargetMode="External"/><Relationship Id="rId6107" Type="http://schemas.openxmlformats.org/officeDocument/2006/relationships/hyperlink" Target="https://twitter.com/texastfxc" TargetMode="External"/><Relationship Id="rId7437" Type="http://schemas.openxmlformats.org/officeDocument/2006/relationships/hyperlink" Target="https://www.facebook.com/ERAUXCTF/" TargetMode="External"/><Relationship Id="rId8768" Type="http://schemas.openxmlformats.org/officeDocument/2006/relationships/hyperlink" Target="https://twitter.com/oc_tf_xceagles" TargetMode="External"/><Relationship Id="rId6104" Type="http://schemas.openxmlformats.org/officeDocument/2006/relationships/hyperlink" Target="https://twitter.com/texastfxc" TargetMode="External"/><Relationship Id="rId7436" Type="http://schemas.openxmlformats.org/officeDocument/2006/relationships/hyperlink" Target="https://twitter.com/erauxctf" TargetMode="External"/><Relationship Id="rId8767" Type="http://schemas.openxmlformats.org/officeDocument/2006/relationships/hyperlink" Target="https://www.facebook.com/OBUtrack/" TargetMode="External"/><Relationship Id="rId6105" Type="http://schemas.openxmlformats.org/officeDocument/2006/relationships/hyperlink" Target="https://www.facebook.com/TexasTFXC/" TargetMode="External"/><Relationship Id="rId7435" Type="http://schemas.openxmlformats.org/officeDocument/2006/relationships/hyperlink" Target="https://twitter.com/laura_loht" TargetMode="External"/><Relationship Id="rId8766" Type="http://schemas.openxmlformats.org/officeDocument/2006/relationships/hyperlink" Target="https://twitter.com/obu_trackxc" TargetMode="External"/><Relationship Id="rId7429" Type="http://schemas.openxmlformats.org/officeDocument/2006/relationships/hyperlink" Target="https://www.facebook.com/ERAUXCTF/" TargetMode="External"/><Relationship Id="rId7428" Type="http://schemas.openxmlformats.org/officeDocument/2006/relationships/hyperlink" Target="https://twitter.com/ERAUXCTF" TargetMode="External"/><Relationship Id="rId8759" Type="http://schemas.openxmlformats.org/officeDocument/2006/relationships/hyperlink" Target="https://www.instagram.com/rangerxctf/" TargetMode="External"/><Relationship Id="rId8750" Type="http://schemas.openxmlformats.org/officeDocument/2006/relationships/hyperlink" Target="https://www.facebook.com/p/east-central-track-and-field-st-leon-in-100063545741772/" TargetMode="External"/><Relationship Id="rId7423" Type="http://schemas.openxmlformats.org/officeDocument/2006/relationships/hyperlink" Target="https://www.instagram.com/viitaliaano/" TargetMode="External"/><Relationship Id="rId8754" Type="http://schemas.openxmlformats.org/officeDocument/2006/relationships/hyperlink" Target="https://www.facebook.com/p/east-central-track-and-field-st-leon-in-100063545741772/" TargetMode="External"/><Relationship Id="rId7422" Type="http://schemas.openxmlformats.org/officeDocument/2006/relationships/hyperlink" Target="https://www.facebook.com/ERAUXCTF/" TargetMode="External"/><Relationship Id="rId8753" Type="http://schemas.openxmlformats.org/officeDocument/2006/relationships/hyperlink" Target="https://twitter.com/ecutigersxc" TargetMode="External"/><Relationship Id="rId7421" Type="http://schemas.openxmlformats.org/officeDocument/2006/relationships/hyperlink" Target="https://twitter.com/ERAUXCTF" TargetMode="External"/><Relationship Id="rId8752" Type="http://schemas.openxmlformats.org/officeDocument/2006/relationships/hyperlink" Target="https://twitter.com/grantmduncan" TargetMode="External"/><Relationship Id="rId7420" Type="http://schemas.openxmlformats.org/officeDocument/2006/relationships/hyperlink" Target="https://www.instagram.com/edwardwatersxctf/" TargetMode="External"/><Relationship Id="rId8751" Type="http://schemas.openxmlformats.org/officeDocument/2006/relationships/hyperlink" Target="https://www.instagram.com/ecuxctf/" TargetMode="External"/><Relationship Id="rId7427" Type="http://schemas.openxmlformats.org/officeDocument/2006/relationships/hyperlink" Target="https://www.instagram.com/erauxctf/" TargetMode="External"/><Relationship Id="rId8758" Type="http://schemas.openxmlformats.org/officeDocument/2006/relationships/hyperlink" Target="https://twitter.com/RangersXC_TF" TargetMode="External"/><Relationship Id="rId7426" Type="http://schemas.openxmlformats.org/officeDocument/2006/relationships/hyperlink" Target="https://www.facebook.com/ERAUXCTF/" TargetMode="External"/><Relationship Id="rId8757" Type="http://schemas.openxmlformats.org/officeDocument/2006/relationships/hyperlink" Target="https://twitter.com/rangersxc_tf" TargetMode="External"/><Relationship Id="rId7425" Type="http://schemas.openxmlformats.org/officeDocument/2006/relationships/hyperlink" Target="https://twitter.com/erauxctf" TargetMode="External"/><Relationship Id="rId8756" Type="http://schemas.openxmlformats.org/officeDocument/2006/relationships/hyperlink" Target="https://twitter.com/RangersXC_TF" TargetMode="External"/><Relationship Id="rId7424" Type="http://schemas.openxmlformats.org/officeDocument/2006/relationships/hyperlink" Target="https://www.instagram.com/erauxctf/" TargetMode="External"/><Relationship Id="rId8755" Type="http://schemas.openxmlformats.org/officeDocument/2006/relationships/hyperlink" Target="https://www.instagram.com/ecuxctf/" TargetMode="External"/><Relationship Id="rId6120" Type="http://schemas.openxmlformats.org/officeDocument/2006/relationships/hyperlink" Target="https://www.facebook.com/UTEPTrack/posts" TargetMode="External"/><Relationship Id="rId7452" Type="http://schemas.openxmlformats.org/officeDocument/2006/relationships/hyperlink" Target="https://www.instagram.com/fscxctrack/" TargetMode="External"/><Relationship Id="rId8783" Type="http://schemas.openxmlformats.org/officeDocument/2006/relationships/hyperlink" Target="https://www.instagram.com/RSUTFXC/" TargetMode="External"/><Relationship Id="rId6121" Type="http://schemas.openxmlformats.org/officeDocument/2006/relationships/hyperlink" Target="https://www.instagram.com/kymistryy/" TargetMode="External"/><Relationship Id="rId7451" Type="http://schemas.openxmlformats.org/officeDocument/2006/relationships/hyperlink" Target="https://www.facebook.com/fsc.xc.track/" TargetMode="External"/><Relationship Id="rId8782" Type="http://schemas.openxmlformats.org/officeDocument/2006/relationships/hyperlink" Target="https://www.instagram.com/blaineqphillippi/" TargetMode="External"/><Relationship Id="rId7450" Type="http://schemas.openxmlformats.org/officeDocument/2006/relationships/hyperlink" Target="https://twitter.com/fscxctrack" TargetMode="External"/><Relationship Id="rId8781" Type="http://schemas.openxmlformats.org/officeDocument/2006/relationships/hyperlink" Target="https://www.facebook.com/HillcatXCTF/" TargetMode="External"/><Relationship Id="rId8780" Type="http://schemas.openxmlformats.org/officeDocument/2006/relationships/hyperlink" Target="https://x.com/rsutfxc" TargetMode="External"/><Relationship Id="rId6124" Type="http://schemas.openxmlformats.org/officeDocument/2006/relationships/hyperlink" Target="https://twitter.com/uteptrack" TargetMode="External"/><Relationship Id="rId7456" Type="http://schemas.openxmlformats.org/officeDocument/2006/relationships/hyperlink" Target="https://www.instagram.com/lynn_xc_track/" TargetMode="External"/><Relationship Id="rId8787" Type="http://schemas.openxmlformats.org/officeDocument/2006/relationships/hyperlink" Target="https://twitter.com/snu_xctrack" TargetMode="External"/><Relationship Id="rId6125" Type="http://schemas.openxmlformats.org/officeDocument/2006/relationships/hyperlink" Target="https://facebook.com/UTEPTrack/" TargetMode="External"/><Relationship Id="rId7455" Type="http://schemas.openxmlformats.org/officeDocument/2006/relationships/hyperlink" Target="https://www.instagram.com/lynn_xc_track/" TargetMode="External"/><Relationship Id="rId8786" Type="http://schemas.openxmlformats.org/officeDocument/2006/relationships/hyperlink" Target="https://www.instagram.com/snu_xctrack/" TargetMode="External"/><Relationship Id="rId6122" Type="http://schemas.openxmlformats.org/officeDocument/2006/relationships/hyperlink" Target="https://www.instagram.com/uteptrack/" TargetMode="External"/><Relationship Id="rId7454" Type="http://schemas.openxmlformats.org/officeDocument/2006/relationships/hyperlink" Target="https://www.instagram.com/jonkigel/" TargetMode="External"/><Relationship Id="rId8785" Type="http://schemas.openxmlformats.org/officeDocument/2006/relationships/hyperlink" Target="https://www.facebook.com/martha.brennan.790/" TargetMode="External"/><Relationship Id="rId6123" Type="http://schemas.openxmlformats.org/officeDocument/2006/relationships/hyperlink" Target="https://twitter.com/pv20ft" TargetMode="External"/><Relationship Id="rId7453" Type="http://schemas.openxmlformats.org/officeDocument/2006/relationships/hyperlink" Target="https://www.facebook.com/jkigel/" TargetMode="External"/><Relationship Id="rId8784" Type="http://schemas.openxmlformats.org/officeDocument/2006/relationships/hyperlink" Target="https://twitter.com/snu_xctrack" TargetMode="External"/><Relationship Id="rId6128" Type="http://schemas.openxmlformats.org/officeDocument/2006/relationships/hyperlink" Target="https://twitter.com/uteptrack" TargetMode="External"/><Relationship Id="rId6129" Type="http://schemas.openxmlformats.org/officeDocument/2006/relationships/hyperlink" Target="https://www.facebook.com/UTEPTrack" TargetMode="External"/><Relationship Id="rId7459" Type="http://schemas.openxmlformats.org/officeDocument/2006/relationships/hyperlink" Target="https://www.instagram.com/nsu_xctf/" TargetMode="External"/><Relationship Id="rId6126" Type="http://schemas.openxmlformats.org/officeDocument/2006/relationships/hyperlink" Target="https://www.instagram.com/pv20ft/" TargetMode="External"/><Relationship Id="rId7458" Type="http://schemas.openxmlformats.org/officeDocument/2006/relationships/hyperlink" Target="https://www.facebook.com/nsuxctf/" TargetMode="External"/><Relationship Id="rId8789" Type="http://schemas.openxmlformats.org/officeDocument/2006/relationships/hyperlink" Target="https://twitter.com/coacheard" TargetMode="External"/><Relationship Id="rId6127" Type="http://schemas.openxmlformats.org/officeDocument/2006/relationships/hyperlink" Target="https://www.instagram.com/uteptrack/" TargetMode="External"/><Relationship Id="rId7457" Type="http://schemas.openxmlformats.org/officeDocument/2006/relationships/hyperlink" Target="https://twitter.com/nsudemonstf" TargetMode="External"/><Relationship Id="rId8788" Type="http://schemas.openxmlformats.org/officeDocument/2006/relationships/hyperlink" Target="https://www.instagram.com/snu_xctrack/" TargetMode="External"/><Relationship Id="rId6119" Type="http://schemas.openxmlformats.org/officeDocument/2006/relationships/hyperlink" Target="https://twitter.com/uteptrack" TargetMode="External"/><Relationship Id="rId7441" Type="http://schemas.openxmlformats.org/officeDocument/2006/relationships/hyperlink" Target="https://www.instagram.com/flaglercollegexc/" TargetMode="External"/><Relationship Id="rId8772" Type="http://schemas.openxmlformats.org/officeDocument/2006/relationships/hyperlink" Target="https://twitter.com/oc_tf_xceagles" TargetMode="External"/><Relationship Id="rId6110" Type="http://schemas.openxmlformats.org/officeDocument/2006/relationships/hyperlink" Target="https://twitter.com/texastfxc" TargetMode="External"/><Relationship Id="rId7440" Type="http://schemas.openxmlformats.org/officeDocument/2006/relationships/hyperlink" Target="https://www.facebook.com/Flagler-College-Cross-Country-180757712000241/" TargetMode="External"/><Relationship Id="rId8771" Type="http://schemas.openxmlformats.org/officeDocument/2006/relationships/hyperlink" Target="https://www.facebook.com/OklahomaChristianUniversityCrossCountry/" TargetMode="External"/><Relationship Id="rId8770" Type="http://schemas.openxmlformats.org/officeDocument/2006/relationships/hyperlink" Target="https://twitter.com/oc_tf_xceagles" TargetMode="External"/><Relationship Id="rId6113" Type="http://schemas.openxmlformats.org/officeDocument/2006/relationships/hyperlink" Target="https://www.instagram.com/texaslonghorns/" TargetMode="External"/><Relationship Id="rId7445" Type="http://schemas.openxmlformats.org/officeDocument/2006/relationships/hyperlink" Target="https://www.facebook.com/Flagler-College-Cross-Country-180757712000241/" TargetMode="External"/><Relationship Id="rId8776" Type="http://schemas.openxmlformats.org/officeDocument/2006/relationships/hyperlink" Target="https://www.instagram.com/ocssaintstrackandfield/" TargetMode="External"/><Relationship Id="rId6114" Type="http://schemas.openxmlformats.org/officeDocument/2006/relationships/hyperlink" Target="https://twitter.com/uteptrack" TargetMode="External"/><Relationship Id="rId7444" Type="http://schemas.openxmlformats.org/officeDocument/2006/relationships/hyperlink" Target="https://www.facebook.com/kaitlin.rodriguez.338/" TargetMode="External"/><Relationship Id="rId8775" Type="http://schemas.openxmlformats.org/officeDocument/2006/relationships/hyperlink" Target="https://www.facebook.com/OklahomaChristianUniversityCrossCountry/" TargetMode="External"/><Relationship Id="rId6111" Type="http://schemas.openxmlformats.org/officeDocument/2006/relationships/hyperlink" Target="https://www.facebook.com/coachzebsion/" TargetMode="External"/><Relationship Id="rId7443" Type="http://schemas.openxmlformats.org/officeDocument/2006/relationships/hyperlink" Target="https://twitter.com/fpctrackxc" TargetMode="External"/><Relationship Id="rId8774" Type="http://schemas.openxmlformats.org/officeDocument/2006/relationships/hyperlink" Target="https://www.instagram.com/prdale/" TargetMode="External"/><Relationship Id="rId6112" Type="http://schemas.openxmlformats.org/officeDocument/2006/relationships/hyperlink" Target="https://www.instagram.com/coachzsion/" TargetMode="External"/><Relationship Id="rId7442" Type="http://schemas.openxmlformats.org/officeDocument/2006/relationships/hyperlink" Target="https://www.facebook.com/Flagler-College-Cross-Country-180757712000241/" TargetMode="External"/><Relationship Id="rId8773" Type="http://schemas.openxmlformats.org/officeDocument/2006/relationships/hyperlink" Target="https://www.facebook.com/OklahomaChristianUniversityCrossCountry/" TargetMode="External"/><Relationship Id="rId6117" Type="http://schemas.openxmlformats.org/officeDocument/2006/relationships/hyperlink" Target="https://www.instagram.com/uteptrack/" TargetMode="External"/><Relationship Id="rId7449" Type="http://schemas.openxmlformats.org/officeDocument/2006/relationships/hyperlink" Target="https://www.instagram.com/floridatechxctrack/" TargetMode="External"/><Relationship Id="rId6118" Type="http://schemas.openxmlformats.org/officeDocument/2006/relationships/hyperlink" Target="https://twitter.com/_coachk_" TargetMode="External"/><Relationship Id="rId7448" Type="http://schemas.openxmlformats.org/officeDocument/2006/relationships/hyperlink" Target="https://x.com/floridatechxc" TargetMode="External"/><Relationship Id="rId8779" Type="http://schemas.openxmlformats.org/officeDocument/2006/relationships/hyperlink" Target="https://www.facebook.com/HillcatXCTF/" TargetMode="External"/><Relationship Id="rId6115" Type="http://schemas.openxmlformats.org/officeDocument/2006/relationships/hyperlink" Target="https://www.facebook.com/iamdreambro/" TargetMode="External"/><Relationship Id="rId7447" Type="http://schemas.openxmlformats.org/officeDocument/2006/relationships/hyperlink" Target="https://twitter.com/Coach_Charles4" TargetMode="External"/><Relationship Id="rId8778" Type="http://schemas.openxmlformats.org/officeDocument/2006/relationships/hyperlink" Target="https://twitter.com/hillcatxctf" TargetMode="External"/><Relationship Id="rId6116" Type="http://schemas.openxmlformats.org/officeDocument/2006/relationships/hyperlink" Target="https://www.facebook.com/UTEPTrack/posts" TargetMode="External"/><Relationship Id="rId7446" Type="http://schemas.openxmlformats.org/officeDocument/2006/relationships/hyperlink" Target="https://www.instagram.com/flaglercollegexc/" TargetMode="External"/><Relationship Id="rId8777" Type="http://schemas.openxmlformats.org/officeDocument/2006/relationships/hyperlink" Target="https://twitter.com/kennedy_matt" TargetMode="External"/><Relationship Id="rId8729" Type="http://schemas.openxmlformats.org/officeDocument/2006/relationships/hyperlink" Target="https://www.instagram.com/alaric24/" TargetMode="External"/><Relationship Id="rId8728" Type="http://schemas.openxmlformats.org/officeDocument/2006/relationships/hyperlink" Target="https://www.facebook.com/alaric.best.3" TargetMode="External"/><Relationship Id="rId8727" Type="http://schemas.openxmlformats.org/officeDocument/2006/relationships/hyperlink" Target="https://twitter.com/UrsulineTF" TargetMode="External"/><Relationship Id="rId8726" Type="http://schemas.openxmlformats.org/officeDocument/2006/relationships/hyperlink" Target="https://www.instagram.com/uf_xc_tf/" TargetMode="External"/><Relationship Id="rId8721" Type="http://schemas.openxmlformats.org/officeDocument/2006/relationships/hyperlink" Target="https://www.instagram.com/uf_xc_tf/" TargetMode="External"/><Relationship Id="rId8720" Type="http://schemas.openxmlformats.org/officeDocument/2006/relationships/hyperlink" Target="https://www.facebook.com/UniversityOfFindlayTrackAndFieldAlumniPage/" TargetMode="External"/><Relationship Id="rId8725" Type="http://schemas.openxmlformats.org/officeDocument/2006/relationships/hyperlink" Target="https://www.instagram.com/wymer.eric/" TargetMode="External"/><Relationship Id="rId8724" Type="http://schemas.openxmlformats.org/officeDocument/2006/relationships/hyperlink" Target="https://www.facebook.com/UniversityOfFindlayTrackAndFieldAlumniPage/" TargetMode="External"/><Relationship Id="rId8723" Type="http://schemas.openxmlformats.org/officeDocument/2006/relationships/hyperlink" Target="https://twitter.com/uf_tracknfield" TargetMode="External"/><Relationship Id="rId8722" Type="http://schemas.openxmlformats.org/officeDocument/2006/relationships/hyperlink" Target="https://twitter.com/eric_wymer" TargetMode="External"/><Relationship Id="rId8718" Type="http://schemas.openxmlformats.org/officeDocument/2006/relationships/hyperlink" Target="https://www.instagram.com/uf_xc_tf/" TargetMode="External"/><Relationship Id="rId8717" Type="http://schemas.openxmlformats.org/officeDocument/2006/relationships/hyperlink" Target="https://www.instagram.com/oilerpv/" TargetMode="External"/><Relationship Id="rId8716" Type="http://schemas.openxmlformats.org/officeDocument/2006/relationships/hyperlink" Target="https://www.facebook.com/UniversityOfFindlayTrackAndFieldAlumniPage/" TargetMode="External"/><Relationship Id="rId8715" Type="http://schemas.openxmlformats.org/officeDocument/2006/relationships/hyperlink" Target="https://twitter.com/uf_tracknfield" TargetMode="External"/><Relationship Id="rId8719" Type="http://schemas.openxmlformats.org/officeDocument/2006/relationships/hyperlink" Target="https://twitter.com/uf_xc_tf" TargetMode="External"/><Relationship Id="rId8710" Type="http://schemas.openxmlformats.org/officeDocument/2006/relationships/hyperlink" Target="https://www.instagram.com/uf_xc_tf/" TargetMode="External"/><Relationship Id="rId8714" Type="http://schemas.openxmlformats.org/officeDocument/2006/relationships/hyperlink" Target="https://www.instagram.com/uf_xc_tf/" TargetMode="External"/><Relationship Id="rId8713" Type="http://schemas.openxmlformats.org/officeDocument/2006/relationships/hyperlink" Target="https://www.facebook.com/UniversityOfFindlayTrackAndFieldAlumniPage/" TargetMode="External"/><Relationship Id="rId8712" Type="http://schemas.openxmlformats.org/officeDocument/2006/relationships/hyperlink" Target="https://twitter.com/uf_xc_tf" TargetMode="External"/><Relationship Id="rId8711" Type="http://schemas.openxmlformats.org/officeDocument/2006/relationships/hyperlink" Target="https://twitter.com/itsthrees" TargetMode="External"/><Relationship Id="rId7419" Type="http://schemas.openxmlformats.org/officeDocument/2006/relationships/hyperlink" Target="https://www.instagram.com/barryu_xctf/" TargetMode="External"/><Relationship Id="rId7418" Type="http://schemas.openxmlformats.org/officeDocument/2006/relationships/hyperlink" Target="https://gobarrybucs.com/sports/womens-track-field" TargetMode="External"/><Relationship Id="rId8749" Type="http://schemas.openxmlformats.org/officeDocument/2006/relationships/hyperlink" Target="https://twitter.com/ecutigersxc" TargetMode="External"/><Relationship Id="rId7417" Type="http://schemas.openxmlformats.org/officeDocument/2006/relationships/hyperlink" Target="https://www.instagram.com/wilmutf/" TargetMode="External"/><Relationship Id="rId8748" Type="http://schemas.openxmlformats.org/officeDocument/2006/relationships/hyperlink" Target="https://www.instagram.com/cameronuniversitytfxc/" TargetMode="External"/><Relationship Id="rId7412" Type="http://schemas.openxmlformats.org/officeDocument/2006/relationships/hyperlink" Target="https://twitter.com/wilmutrack" TargetMode="External"/><Relationship Id="rId8743" Type="http://schemas.openxmlformats.org/officeDocument/2006/relationships/hyperlink" Target="https://www.facebook.com/Walsh-Jesuit-HS-Mens-Track-and-Field-Cross-Country-134819559913045/" TargetMode="External"/><Relationship Id="rId7411" Type="http://schemas.openxmlformats.org/officeDocument/2006/relationships/hyperlink" Target="https://www.instagram.com/wilmutf/" TargetMode="External"/><Relationship Id="rId8742" Type="http://schemas.openxmlformats.org/officeDocument/2006/relationships/hyperlink" Target="https://twitter.com/walshtrack" TargetMode="External"/><Relationship Id="rId7410" Type="http://schemas.openxmlformats.org/officeDocument/2006/relationships/hyperlink" Target="https://www.facebook.com/groups/145446212173578/?locale=uk_UA" TargetMode="External"/><Relationship Id="rId8741" Type="http://schemas.openxmlformats.org/officeDocument/2006/relationships/hyperlink" Target="https://www.instagram.com/walshxctf/" TargetMode="External"/><Relationship Id="rId8740" Type="http://schemas.openxmlformats.org/officeDocument/2006/relationships/hyperlink" Target="https://www.instagram.com/coachjakmides/" TargetMode="External"/><Relationship Id="rId7416" Type="http://schemas.openxmlformats.org/officeDocument/2006/relationships/hyperlink" Target="https://www.facebook.com/groups/145446212173578/" TargetMode="External"/><Relationship Id="rId8747" Type="http://schemas.openxmlformats.org/officeDocument/2006/relationships/hyperlink" Target="https://www.facebook.com/zach.johnson.710" TargetMode="External"/><Relationship Id="rId7415" Type="http://schemas.openxmlformats.org/officeDocument/2006/relationships/hyperlink" Target="https://www.facebook.com/megan.ferrick.5/" TargetMode="External"/><Relationship Id="rId8746" Type="http://schemas.openxmlformats.org/officeDocument/2006/relationships/hyperlink" Target="https://twitter.com/aggiesxct" TargetMode="External"/><Relationship Id="rId7414" Type="http://schemas.openxmlformats.org/officeDocument/2006/relationships/hyperlink" Target="https://twitter.com/wilmutrack" TargetMode="External"/><Relationship Id="rId8745" Type="http://schemas.openxmlformats.org/officeDocument/2006/relationships/hyperlink" Target="https://twitter.com/walshtrack" TargetMode="External"/><Relationship Id="rId7413" Type="http://schemas.openxmlformats.org/officeDocument/2006/relationships/hyperlink" Target="https://www.instagram.com/wilmutf/" TargetMode="External"/><Relationship Id="rId8744" Type="http://schemas.openxmlformats.org/officeDocument/2006/relationships/hyperlink" Target="https://www.instagram.com/walshxctf/" TargetMode="External"/><Relationship Id="rId7409" Type="http://schemas.openxmlformats.org/officeDocument/2006/relationships/hyperlink" Target="https://twitter.com/wilmutrack" TargetMode="External"/><Relationship Id="rId7408" Type="http://schemas.openxmlformats.org/officeDocument/2006/relationships/hyperlink" Target="https://www.instagram.com/wilmutf/" TargetMode="External"/><Relationship Id="rId8739" Type="http://schemas.openxmlformats.org/officeDocument/2006/relationships/hyperlink" Target="https://www.facebook.com/Walsh-Jesuit-HS-Mens-Track-and-Field-Cross-Country-134819559913045/" TargetMode="External"/><Relationship Id="rId7407" Type="http://schemas.openxmlformats.org/officeDocument/2006/relationships/hyperlink" Target="https://www.facebook.com/groups/145446212173578/?locale=uk_UA" TargetMode="External"/><Relationship Id="rId8738" Type="http://schemas.openxmlformats.org/officeDocument/2006/relationships/hyperlink" Target="https://twitter.com/walshtrack" TargetMode="External"/><Relationship Id="rId7406" Type="http://schemas.openxmlformats.org/officeDocument/2006/relationships/hyperlink" Target="https://twitter.com/wilmutrack" TargetMode="External"/><Relationship Id="rId8737" Type="http://schemas.openxmlformats.org/officeDocument/2006/relationships/hyperlink" Target="https://twitter.com/jeff_jak" TargetMode="External"/><Relationship Id="rId7401" Type="http://schemas.openxmlformats.org/officeDocument/2006/relationships/hyperlink" Target="https://www.facebook.com/Wilmington-College-Cross-Country-Track-Field-178157665008/" TargetMode="External"/><Relationship Id="rId8732" Type="http://schemas.openxmlformats.org/officeDocument/2006/relationships/hyperlink" Target="https://www.instagram.com/coach_j.caraciolo/" TargetMode="External"/><Relationship Id="rId7400" Type="http://schemas.openxmlformats.org/officeDocument/2006/relationships/hyperlink" Target="https://twitter.com/wilmutrack" TargetMode="External"/><Relationship Id="rId8731" Type="http://schemas.openxmlformats.org/officeDocument/2006/relationships/hyperlink" Target="https://twitter.com/UrsulineTF" TargetMode="External"/><Relationship Id="rId8730" Type="http://schemas.openxmlformats.org/officeDocument/2006/relationships/hyperlink" Target="https://www.instagram.com/ucarrowsxctf/" TargetMode="External"/><Relationship Id="rId7405" Type="http://schemas.openxmlformats.org/officeDocument/2006/relationships/hyperlink" Target="https://www.instagram.com/wilmutf/" TargetMode="External"/><Relationship Id="rId8736" Type="http://schemas.openxmlformats.org/officeDocument/2006/relationships/hyperlink" Target="https://www.facebook.com/rob.mizicko" TargetMode="External"/><Relationship Id="rId7404" Type="http://schemas.openxmlformats.org/officeDocument/2006/relationships/hyperlink" Target="https://www.facebook.com/groups/145446212173578/?locale=uk_UA" TargetMode="External"/><Relationship Id="rId8735" Type="http://schemas.openxmlformats.org/officeDocument/2006/relationships/hyperlink" Target="https://twitter.com/walshtrack" TargetMode="External"/><Relationship Id="rId7403" Type="http://schemas.openxmlformats.org/officeDocument/2006/relationships/hyperlink" Target="https://www.facebook.com/ben.brownsk8/" TargetMode="External"/><Relationship Id="rId8734" Type="http://schemas.openxmlformats.org/officeDocument/2006/relationships/hyperlink" Target="https://twitter.com/robmizicko" TargetMode="External"/><Relationship Id="rId7402" Type="http://schemas.openxmlformats.org/officeDocument/2006/relationships/hyperlink" Target="https://twitter.com/wilmutrack" TargetMode="External"/><Relationship Id="rId8733" Type="http://schemas.openxmlformats.org/officeDocument/2006/relationships/hyperlink" Target="https://www.instagram.com/ucarrowsxctf/" TargetMode="External"/><Relationship Id="rId6190" Type="http://schemas.openxmlformats.org/officeDocument/2006/relationships/hyperlink" Target="https://www.instagram.com/cindylitch9/" TargetMode="External"/><Relationship Id="rId6182" Type="http://schemas.openxmlformats.org/officeDocument/2006/relationships/hyperlink" Target="https://www.facebook.com/uiwtrackandfield/" TargetMode="External"/><Relationship Id="rId6183" Type="http://schemas.openxmlformats.org/officeDocument/2006/relationships/hyperlink" Target="https://www.instagram.com/uiwtrackxc/" TargetMode="External"/><Relationship Id="rId6180" Type="http://schemas.openxmlformats.org/officeDocument/2006/relationships/hyperlink" Target="https://www.instagram.com/uiwtrackxc/" TargetMode="External"/><Relationship Id="rId6181" Type="http://schemas.openxmlformats.org/officeDocument/2006/relationships/hyperlink" Target="https://twitter.com/uiwtrackxc" TargetMode="External"/><Relationship Id="rId6186" Type="http://schemas.openxmlformats.org/officeDocument/2006/relationships/hyperlink" Target="https://www.facebook.com/BYUtrackandxc/" TargetMode="External"/><Relationship Id="rId6187" Type="http://schemas.openxmlformats.org/officeDocument/2006/relationships/hyperlink" Target="https://www.instagram.com/byutrackfieldxc/" TargetMode="External"/><Relationship Id="rId6184" Type="http://schemas.openxmlformats.org/officeDocument/2006/relationships/hyperlink" Target="https://twitter.com/edeyestone" TargetMode="External"/><Relationship Id="rId6185" Type="http://schemas.openxmlformats.org/officeDocument/2006/relationships/hyperlink" Target="https://twitter.com/byutfxc" TargetMode="External"/><Relationship Id="rId6188" Type="http://schemas.openxmlformats.org/officeDocument/2006/relationships/hyperlink" Target="https://twitter.com/byutfxc" TargetMode="External"/><Relationship Id="rId6189" Type="http://schemas.openxmlformats.org/officeDocument/2006/relationships/hyperlink" Target="https://www.facebook.com/BYUtrackandxc/" TargetMode="External"/><Relationship Id="rId6171" Type="http://schemas.openxmlformats.org/officeDocument/2006/relationships/hyperlink" Target="https://www.instagram.com/uiwtrackxc/" TargetMode="External"/><Relationship Id="rId6172" Type="http://schemas.openxmlformats.org/officeDocument/2006/relationships/hyperlink" Target="https://twitter.com/uiwtrackxc" TargetMode="External"/><Relationship Id="rId6170" Type="http://schemas.openxmlformats.org/officeDocument/2006/relationships/hyperlink" Target="https://www.instagram.com/coachburnsthrows/" TargetMode="External"/><Relationship Id="rId6175" Type="http://schemas.openxmlformats.org/officeDocument/2006/relationships/hyperlink" Target="https://www.facebook.com/baye.liggons" TargetMode="External"/><Relationship Id="rId6176" Type="http://schemas.openxmlformats.org/officeDocument/2006/relationships/hyperlink" Target="https://www.facebook.com/uiwtrackandfield/" TargetMode="External"/><Relationship Id="rId6173" Type="http://schemas.openxmlformats.org/officeDocument/2006/relationships/hyperlink" Target="https://www.facebook.com/uiwtrackandfield/" TargetMode="External"/><Relationship Id="rId6174" Type="http://schemas.openxmlformats.org/officeDocument/2006/relationships/hyperlink" Target="https://twitter.com/uiwtrackxc" TargetMode="External"/><Relationship Id="rId6179" Type="http://schemas.openxmlformats.org/officeDocument/2006/relationships/hyperlink" Target="https://www.facebook.com/uiwtrackandfield/" TargetMode="External"/><Relationship Id="rId6177" Type="http://schemas.openxmlformats.org/officeDocument/2006/relationships/hyperlink" Target="https://twitter.com/marcoguajardo13" TargetMode="External"/><Relationship Id="rId6178" Type="http://schemas.openxmlformats.org/officeDocument/2006/relationships/hyperlink" Target="https://twitter.com/uiwtrackxc" TargetMode="External"/><Relationship Id="rId808" Type="http://schemas.openxmlformats.org/officeDocument/2006/relationships/hyperlink" Target="https://www.facebook.com/ucriversidetrackxc/" TargetMode="External"/><Relationship Id="rId807" Type="http://schemas.openxmlformats.org/officeDocument/2006/relationships/hyperlink" Target="https://twitter.com/ucr_trackfield" TargetMode="External"/><Relationship Id="rId806" Type="http://schemas.openxmlformats.org/officeDocument/2006/relationships/hyperlink" Target="https://twitter.com/coachfremd49" TargetMode="External"/><Relationship Id="rId805" Type="http://schemas.openxmlformats.org/officeDocument/2006/relationships/hyperlink" Target="https://www.instagram.com/lbsutrackxc/" TargetMode="External"/><Relationship Id="rId809" Type="http://schemas.openxmlformats.org/officeDocument/2006/relationships/hyperlink" Target="https://www.instagram.com/ucriversidetrackxc/" TargetMode="External"/><Relationship Id="rId800" Type="http://schemas.openxmlformats.org/officeDocument/2006/relationships/hyperlink" Target="https://twitter.com/ucr_trackfield" TargetMode="External"/><Relationship Id="rId804" Type="http://schemas.openxmlformats.org/officeDocument/2006/relationships/hyperlink" Target="https://www.facebook.com/LBSUTrackXC/" TargetMode="External"/><Relationship Id="rId803" Type="http://schemas.openxmlformats.org/officeDocument/2006/relationships/hyperlink" Target="https://twitter.com/lbsu_track_xc" TargetMode="External"/><Relationship Id="rId802" Type="http://schemas.openxmlformats.org/officeDocument/2006/relationships/hyperlink" Target="https://www.instagram.com/ucriversidetrackxc/" TargetMode="External"/><Relationship Id="rId801" Type="http://schemas.openxmlformats.org/officeDocument/2006/relationships/hyperlink" Target="https://www.facebook.com/ucriversidetrackxc/" TargetMode="External"/><Relationship Id="rId6193" Type="http://schemas.openxmlformats.org/officeDocument/2006/relationships/hyperlink" Target="https://twitter.com/byutfxc" TargetMode="External"/><Relationship Id="rId6194" Type="http://schemas.openxmlformats.org/officeDocument/2006/relationships/hyperlink" Target="https://www.facebook.com/BYUtrackandxc/" TargetMode="External"/><Relationship Id="rId6191" Type="http://schemas.openxmlformats.org/officeDocument/2006/relationships/hyperlink" Target="https://www.instagram.com/byutrackfieldxc/" TargetMode="External"/><Relationship Id="rId6192" Type="http://schemas.openxmlformats.org/officeDocument/2006/relationships/hyperlink" Target="https://x.com/ddosanjhtaylor" TargetMode="External"/><Relationship Id="rId6197" Type="http://schemas.openxmlformats.org/officeDocument/2006/relationships/hyperlink" Target="https://twitter.com/byutfxc" TargetMode="External"/><Relationship Id="rId6198" Type="http://schemas.openxmlformats.org/officeDocument/2006/relationships/hyperlink" Target="https://www.facebook.com/BYUtrackandxc/" TargetMode="External"/><Relationship Id="rId6195" Type="http://schemas.openxmlformats.org/officeDocument/2006/relationships/hyperlink" Target="https://www.instagram.com/diljeetdosanjhtaylor/" TargetMode="External"/><Relationship Id="rId6196" Type="http://schemas.openxmlformats.org/officeDocument/2006/relationships/hyperlink" Target="https://www.instagram.com/byutrackfieldxc/" TargetMode="External"/><Relationship Id="rId6199" Type="http://schemas.openxmlformats.org/officeDocument/2006/relationships/hyperlink" Target="https://www.instagram.com/byutrackfieldxc/" TargetMode="External"/><Relationship Id="rId7470" Type="http://schemas.openxmlformats.org/officeDocument/2006/relationships/hyperlink" Target="https://www.facebook.com/saintleoxctrack/" TargetMode="External"/><Relationship Id="rId6142" Type="http://schemas.openxmlformats.org/officeDocument/2006/relationships/hyperlink" Target="https://www.facebook.com/UTRGVTrackField/" TargetMode="External"/><Relationship Id="rId7474" Type="http://schemas.openxmlformats.org/officeDocument/2006/relationships/hyperlink" Target="https://www.instagram.com/saintleoxc/" TargetMode="External"/><Relationship Id="rId6143" Type="http://schemas.openxmlformats.org/officeDocument/2006/relationships/hyperlink" Target="https://www.instagram.com/utrgv_tfxc/" TargetMode="External"/><Relationship Id="rId7473" Type="http://schemas.openxmlformats.org/officeDocument/2006/relationships/hyperlink" Target="https://www.facebook.com/saintleoxctrack/" TargetMode="External"/><Relationship Id="rId6140" Type="http://schemas.openxmlformats.org/officeDocument/2006/relationships/hyperlink" Target="https://www.instagram.com/utrgv_tfxc/" TargetMode="External"/><Relationship Id="rId7472" Type="http://schemas.openxmlformats.org/officeDocument/2006/relationships/hyperlink" Target="https://www.instagram.com/saintleoxctrack/" TargetMode="External"/><Relationship Id="rId6141" Type="http://schemas.openxmlformats.org/officeDocument/2006/relationships/hyperlink" Target="https://twitter.com/utrgvtrackfield" TargetMode="External"/><Relationship Id="rId7471" Type="http://schemas.openxmlformats.org/officeDocument/2006/relationships/hyperlink" Target="https://facebook.com/anthony.deleva/" TargetMode="External"/><Relationship Id="rId6146" Type="http://schemas.openxmlformats.org/officeDocument/2006/relationships/hyperlink" Target="https://www.facebook.com/UTRGVTrackField/" TargetMode="External"/><Relationship Id="rId7478" Type="http://schemas.openxmlformats.org/officeDocument/2006/relationships/hyperlink" Target="https://www.instagram.com/utampaxc/" TargetMode="External"/><Relationship Id="rId6147" Type="http://schemas.openxmlformats.org/officeDocument/2006/relationships/hyperlink" Target="https://www.instagram.com/utrgv_tfxc/" TargetMode="External"/><Relationship Id="rId7477" Type="http://schemas.openxmlformats.org/officeDocument/2006/relationships/hyperlink" Target="https://twitter.com/utampaxc" TargetMode="External"/><Relationship Id="rId6144" Type="http://schemas.openxmlformats.org/officeDocument/2006/relationships/hyperlink" Target="https://twitter.com/utrgvtrackfield" TargetMode="External"/><Relationship Id="rId7476" Type="http://schemas.openxmlformats.org/officeDocument/2006/relationships/hyperlink" Target="https://www.instagram.com/saintleoxc/" TargetMode="External"/><Relationship Id="rId6145" Type="http://schemas.openxmlformats.org/officeDocument/2006/relationships/hyperlink" Target="https://facebook.com/people/Ricardo-Mendoza/100014773152277/" TargetMode="External"/><Relationship Id="rId7475" Type="http://schemas.openxmlformats.org/officeDocument/2006/relationships/hyperlink" Target="https://www.facebook.com/saintleoxctrack/" TargetMode="External"/><Relationship Id="rId6148" Type="http://schemas.openxmlformats.org/officeDocument/2006/relationships/hyperlink" Target="https://twitter.com/utsatrackxc" TargetMode="External"/><Relationship Id="rId6149" Type="http://schemas.openxmlformats.org/officeDocument/2006/relationships/hyperlink" Target="https://www.facebook.com/UTSATrack/" TargetMode="External"/><Relationship Id="rId7479" Type="http://schemas.openxmlformats.org/officeDocument/2006/relationships/hyperlink" Target="https://www.instagram.com/utampaxc/" TargetMode="External"/><Relationship Id="rId8790" Type="http://schemas.openxmlformats.org/officeDocument/2006/relationships/hyperlink" Target="https://twitter.com/snu_xctrack" TargetMode="External"/><Relationship Id="rId6131" Type="http://schemas.openxmlformats.org/officeDocument/2006/relationships/hyperlink" Target="https://twitter.com/uteptrack" TargetMode="External"/><Relationship Id="rId7463" Type="http://schemas.openxmlformats.org/officeDocument/2006/relationships/hyperlink" Target="https://x.com/RennixMark" TargetMode="External"/><Relationship Id="rId8794" Type="http://schemas.openxmlformats.org/officeDocument/2006/relationships/hyperlink" Target="https://twitter.com/al1z3" TargetMode="External"/><Relationship Id="rId6132" Type="http://schemas.openxmlformats.org/officeDocument/2006/relationships/hyperlink" Target="https://facebook.com/UTEPTrack/" TargetMode="External"/><Relationship Id="rId7462" Type="http://schemas.openxmlformats.org/officeDocument/2006/relationships/hyperlink" Target="https://www.instagram.com/nsu_xctf/" TargetMode="External"/><Relationship Id="rId8793" Type="http://schemas.openxmlformats.org/officeDocument/2006/relationships/hyperlink" Target="https://www.instagram.com/snu_xctrack/" TargetMode="External"/><Relationship Id="rId7461" Type="http://schemas.openxmlformats.org/officeDocument/2006/relationships/hyperlink" Target="https://www.facebook.com/nsuxctf/" TargetMode="External"/><Relationship Id="rId8792" Type="http://schemas.openxmlformats.org/officeDocument/2006/relationships/hyperlink" Target="https://twitter.com/snu_xctrack" TargetMode="External"/><Relationship Id="rId6130" Type="http://schemas.openxmlformats.org/officeDocument/2006/relationships/hyperlink" Target="https://www.instagram.com/uteptrack/" TargetMode="External"/><Relationship Id="rId7460" Type="http://schemas.openxmlformats.org/officeDocument/2006/relationships/hyperlink" Target="https://twitter.com/nsudemonstf" TargetMode="External"/><Relationship Id="rId8791" Type="http://schemas.openxmlformats.org/officeDocument/2006/relationships/hyperlink" Target="https://www.instagram.com/snu_xctrack/" TargetMode="External"/><Relationship Id="rId6135" Type="http://schemas.openxmlformats.org/officeDocument/2006/relationships/hyperlink" Target="https://www.facebook.com/UTRGVTrackField/" TargetMode="External"/><Relationship Id="rId7467" Type="http://schemas.openxmlformats.org/officeDocument/2006/relationships/hyperlink" Target="https://www.instagram.com/pbasailfishxctf/" TargetMode="External"/><Relationship Id="rId8798" Type="http://schemas.openxmlformats.org/officeDocument/2006/relationships/hyperlink" Target="https://twitter.com/SWOSUXCTrack" TargetMode="External"/><Relationship Id="rId6136" Type="http://schemas.openxmlformats.org/officeDocument/2006/relationships/hyperlink" Target="https://www.instagram.com/utrgv_tfxc/" TargetMode="External"/><Relationship Id="rId7466" Type="http://schemas.openxmlformats.org/officeDocument/2006/relationships/hyperlink" Target="https://twitter.com/sailfishxctrack" TargetMode="External"/><Relationship Id="rId8797" Type="http://schemas.openxmlformats.org/officeDocument/2006/relationships/hyperlink" Target="https://www.instagram.com/swosuxctrack/" TargetMode="External"/><Relationship Id="rId6133" Type="http://schemas.openxmlformats.org/officeDocument/2006/relationships/hyperlink" Target="https://www.instagram.com/uteptrack/" TargetMode="External"/><Relationship Id="rId7465" Type="http://schemas.openxmlformats.org/officeDocument/2006/relationships/hyperlink" Target="https://www.instagram.com/pbasailfishxctf/" TargetMode="External"/><Relationship Id="rId8796" Type="http://schemas.openxmlformats.org/officeDocument/2006/relationships/hyperlink" Target="https://www.facebook.com/SWOSUXCTrack/" TargetMode="External"/><Relationship Id="rId6134" Type="http://schemas.openxmlformats.org/officeDocument/2006/relationships/hyperlink" Target="https://twitter.com/utrgvtrackfield" TargetMode="External"/><Relationship Id="rId7464" Type="http://schemas.openxmlformats.org/officeDocument/2006/relationships/hyperlink" Target="https://twitter.com/sailfishxctrack" TargetMode="External"/><Relationship Id="rId8795" Type="http://schemas.openxmlformats.org/officeDocument/2006/relationships/hyperlink" Target="https://twitter.com/swosuxctrack" TargetMode="External"/><Relationship Id="rId6139" Type="http://schemas.openxmlformats.org/officeDocument/2006/relationships/hyperlink" Target="https://www.facebook.com/UTRGVTrackField/" TargetMode="External"/><Relationship Id="rId6137" Type="http://schemas.openxmlformats.org/officeDocument/2006/relationships/hyperlink" Target="https://twitter.com/coach_deg" TargetMode="External"/><Relationship Id="rId7469" Type="http://schemas.openxmlformats.org/officeDocument/2006/relationships/hyperlink" Target="https://twitter.com/saintleoxctrack" TargetMode="External"/><Relationship Id="rId6138" Type="http://schemas.openxmlformats.org/officeDocument/2006/relationships/hyperlink" Target="https://twitter.com/utrgvtrackfield" TargetMode="External"/><Relationship Id="rId7468" Type="http://schemas.openxmlformats.org/officeDocument/2006/relationships/hyperlink" Target="https://twitter.com/jonesrick26" TargetMode="External"/><Relationship Id="rId8799" Type="http://schemas.openxmlformats.org/officeDocument/2006/relationships/hyperlink" Target="https://www.facebook.com/SWOSUXCTrack/" TargetMode="External"/><Relationship Id="rId6160" Type="http://schemas.openxmlformats.org/officeDocument/2006/relationships/hyperlink" Target="https://twitter.com/utsatrackxc" TargetMode="External"/><Relationship Id="rId7492" Type="http://schemas.openxmlformats.org/officeDocument/2006/relationships/hyperlink" Target="https://www.instagram.com/claytonstatetrackxc/" TargetMode="External"/><Relationship Id="rId6161" Type="http://schemas.openxmlformats.org/officeDocument/2006/relationships/hyperlink" Target="https://www.facebook.com/UTSATrack/" TargetMode="External"/><Relationship Id="rId7491" Type="http://schemas.openxmlformats.org/officeDocument/2006/relationships/hyperlink" Target="https://twitter.com/da_runnerbrown" TargetMode="External"/><Relationship Id="rId7490" Type="http://schemas.openxmlformats.org/officeDocument/2006/relationships/hyperlink" Target="https://www.instagram.com/claytonstatetrackxc/" TargetMode="External"/><Relationship Id="rId6164" Type="http://schemas.openxmlformats.org/officeDocument/2006/relationships/hyperlink" Target="https://twitter.com/utsatrackxc" TargetMode="External"/><Relationship Id="rId7496" Type="http://schemas.openxmlformats.org/officeDocument/2006/relationships/hyperlink" Target="https://www.instagram.com/cau_baseball/" TargetMode="External"/><Relationship Id="rId6165" Type="http://schemas.openxmlformats.org/officeDocument/2006/relationships/hyperlink" Target="https://www.facebook.com/people/Dave-Hartman/4928774/" TargetMode="External"/><Relationship Id="rId7495" Type="http://schemas.openxmlformats.org/officeDocument/2006/relationships/hyperlink" Target="https://twitter.com/caubaseball" TargetMode="External"/><Relationship Id="rId6162" Type="http://schemas.openxmlformats.org/officeDocument/2006/relationships/hyperlink" Target="https://www.instagram.com/coachrichardsutsa/" TargetMode="External"/><Relationship Id="rId7494" Type="http://schemas.openxmlformats.org/officeDocument/2006/relationships/hyperlink" Target="https://twitter.com/csucougarsrun" TargetMode="External"/><Relationship Id="rId6163" Type="http://schemas.openxmlformats.org/officeDocument/2006/relationships/hyperlink" Target="https://www.instagram.com/utsambb/" TargetMode="External"/><Relationship Id="rId7493" Type="http://schemas.openxmlformats.org/officeDocument/2006/relationships/hyperlink" Target="https://www.instagram.com/claytonstatetrackxc/" TargetMode="External"/><Relationship Id="rId6168" Type="http://schemas.openxmlformats.org/officeDocument/2006/relationships/hyperlink" Target="https://twitter.com/uiwtrackxc" TargetMode="External"/><Relationship Id="rId6169" Type="http://schemas.openxmlformats.org/officeDocument/2006/relationships/hyperlink" Target="https://www.facebook.com/uiwtrackandfield/" TargetMode="External"/><Relationship Id="rId7499" Type="http://schemas.openxmlformats.org/officeDocument/2006/relationships/hyperlink" Target="https://www.instagram.com/fvsutf_xc/" TargetMode="External"/><Relationship Id="rId6166" Type="http://schemas.openxmlformats.org/officeDocument/2006/relationships/hyperlink" Target="https://www.facebook.com/UTSATrack/" TargetMode="External"/><Relationship Id="rId7498" Type="http://schemas.openxmlformats.org/officeDocument/2006/relationships/hyperlink" Target="https://twitter.com/csucougarsrun" TargetMode="External"/><Relationship Id="rId6167" Type="http://schemas.openxmlformats.org/officeDocument/2006/relationships/hyperlink" Target="https://www.instagram.com/utsambb/" TargetMode="External"/><Relationship Id="rId7497" Type="http://schemas.openxmlformats.org/officeDocument/2006/relationships/hyperlink" Target="https://twitter.com/csucougarsrun" TargetMode="External"/><Relationship Id="rId7481" Type="http://schemas.openxmlformats.org/officeDocument/2006/relationships/hyperlink" Target="https://www.instagram.com/coachrobsmith_asu/" TargetMode="External"/><Relationship Id="rId6150" Type="http://schemas.openxmlformats.org/officeDocument/2006/relationships/hyperlink" Target="https://www.instagram.com/utsambb/" TargetMode="External"/><Relationship Id="rId7480" Type="http://schemas.openxmlformats.org/officeDocument/2006/relationships/hyperlink" Target="https://twitter.com/coachrsmithasu" TargetMode="External"/><Relationship Id="rId6153" Type="http://schemas.openxmlformats.org/officeDocument/2006/relationships/hyperlink" Target="https://www.facebook.com/UTSATrack/" TargetMode="External"/><Relationship Id="rId7485" Type="http://schemas.openxmlformats.org/officeDocument/2006/relationships/hyperlink" Target="https://www.instagram.com/jburgamy_runs/" TargetMode="External"/><Relationship Id="rId6154" Type="http://schemas.openxmlformats.org/officeDocument/2006/relationships/hyperlink" Target="https://www.instagram.com/kaystreete/" TargetMode="External"/><Relationship Id="rId7484" Type="http://schemas.openxmlformats.org/officeDocument/2006/relationships/hyperlink" Target="https://www.facebook.com/Augusta-University-Cross-Country-and-Track-Field-183148065050829/" TargetMode="External"/><Relationship Id="rId6151" Type="http://schemas.openxmlformats.org/officeDocument/2006/relationships/hyperlink" Target="https://twitter.com/kaystreete" TargetMode="External"/><Relationship Id="rId7483" Type="http://schemas.openxmlformats.org/officeDocument/2006/relationships/hyperlink" Target="https://twitter.com/aug_track" TargetMode="External"/><Relationship Id="rId6152" Type="http://schemas.openxmlformats.org/officeDocument/2006/relationships/hyperlink" Target="https://twitter.com/utsatrackxc" TargetMode="External"/><Relationship Id="rId7482" Type="http://schemas.openxmlformats.org/officeDocument/2006/relationships/hyperlink" Target="https://twitter.com/jburgamy800" TargetMode="External"/><Relationship Id="rId6157" Type="http://schemas.openxmlformats.org/officeDocument/2006/relationships/hyperlink" Target="https://twitter.com/utsatrackxc" TargetMode="External"/><Relationship Id="rId7489" Type="http://schemas.openxmlformats.org/officeDocument/2006/relationships/hyperlink" Target="https://www.instagram.com/aug_xctf/" TargetMode="External"/><Relationship Id="rId6158" Type="http://schemas.openxmlformats.org/officeDocument/2006/relationships/hyperlink" Target="https://www.facebook.com/UTSATrack/" TargetMode="External"/><Relationship Id="rId7488" Type="http://schemas.openxmlformats.org/officeDocument/2006/relationships/hyperlink" Target="https://www.facebook.com/p/Augusta-University-Cross-Country-and-Track-Field-100057218179376/" TargetMode="External"/><Relationship Id="rId6155" Type="http://schemas.openxmlformats.org/officeDocument/2006/relationships/hyperlink" Target="https://www.instagram.com/utsambb/" TargetMode="External"/><Relationship Id="rId7487" Type="http://schemas.openxmlformats.org/officeDocument/2006/relationships/hyperlink" Target="https://twitter.com/augtfxc" TargetMode="External"/><Relationship Id="rId6156" Type="http://schemas.openxmlformats.org/officeDocument/2006/relationships/hyperlink" Target="https://twitter.com/utsathrows" TargetMode="External"/><Relationship Id="rId7486" Type="http://schemas.openxmlformats.org/officeDocument/2006/relationships/hyperlink" Target="https://www.instagram.com/aug_xctf/" TargetMode="External"/><Relationship Id="rId6159" Type="http://schemas.openxmlformats.org/officeDocument/2006/relationships/hyperlink" Target="https://www.instagram.com/utsambb/" TargetMode="External"/><Relationship Id="rId745" Type="http://schemas.openxmlformats.org/officeDocument/2006/relationships/hyperlink" Target="https://www.instagram.com/ucicctf/" TargetMode="External"/><Relationship Id="rId744" Type="http://schemas.openxmlformats.org/officeDocument/2006/relationships/hyperlink" Target="https://www.facebook.com/ucicctf/" TargetMode="External"/><Relationship Id="rId743" Type="http://schemas.openxmlformats.org/officeDocument/2006/relationships/hyperlink" Target="https://twitter.com/ucicctf" TargetMode="External"/><Relationship Id="rId742" Type="http://schemas.openxmlformats.org/officeDocument/2006/relationships/hyperlink" Target="https://twitter.com/hannahchau_" TargetMode="External"/><Relationship Id="rId749" Type="http://schemas.openxmlformats.org/officeDocument/2006/relationships/hyperlink" Target="https://www.instagram.com/ucicctf/" TargetMode="External"/><Relationship Id="rId748" Type="http://schemas.openxmlformats.org/officeDocument/2006/relationships/hyperlink" Target="https://www.facebook.com/UCIcctf/" TargetMode="External"/><Relationship Id="rId747" Type="http://schemas.openxmlformats.org/officeDocument/2006/relationships/hyperlink" Target="https://twitter.com/ucicctf" TargetMode="External"/><Relationship Id="rId746" Type="http://schemas.openxmlformats.org/officeDocument/2006/relationships/hyperlink" Target="https://twitter.com/coachperk_tfxc" TargetMode="External"/><Relationship Id="rId741" Type="http://schemas.openxmlformats.org/officeDocument/2006/relationships/hyperlink" Target="https://www.instagram.com/ucicctf/" TargetMode="External"/><Relationship Id="rId740" Type="http://schemas.openxmlformats.org/officeDocument/2006/relationships/hyperlink" Target="https://www.facebook.com/UCIcctf/" TargetMode="External"/><Relationship Id="rId739" Type="http://schemas.openxmlformats.org/officeDocument/2006/relationships/hyperlink" Target="https://twitter.com/ucicctf" TargetMode="External"/><Relationship Id="rId734" Type="http://schemas.openxmlformats.org/officeDocument/2006/relationships/hyperlink" Target="https://www.instagram.com/ucdavistf/" TargetMode="External"/><Relationship Id="rId733" Type="http://schemas.openxmlformats.org/officeDocument/2006/relationships/hyperlink" Target="https://www.facebook.com/ucdavisxctf/" TargetMode="External"/><Relationship Id="rId732" Type="http://schemas.openxmlformats.org/officeDocument/2006/relationships/hyperlink" Target="https://twitter.com/ucdavisxctf" TargetMode="External"/><Relationship Id="rId731" Type="http://schemas.openxmlformats.org/officeDocument/2006/relationships/hyperlink" Target="https://www.instagram.com/ucdavistf/" TargetMode="External"/><Relationship Id="rId738" Type="http://schemas.openxmlformats.org/officeDocument/2006/relationships/hyperlink" Target="https://www.instagram.com/ucicctf/" TargetMode="External"/><Relationship Id="rId737" Type="http://schemas.openxmlformats.org/officeDocument/2006/relationships/hyperlink" Target="https://www.facebook.com/UCIcctf/" TargetMode="External"/><Relationship Id="rId736" Type="http://schemas.openxmlformats.org/officeDocument/2006/relationships/hyperlink" Target="https://www.facebook.com/tony.ciarelli.5" TargetMode="External"/><Relationship Id="rId735" Type="http://schemas.openxmlformats.org/officeDocument/2006/relationships/hyperlink" Target="https://twitter.com/ucicctf" TargetMode="External"/><Relationship Id="rId730" Type="http://schemas.openxmlformats.org/officeDocument/2006/relationships/hyperlink" Target="https://www.instagram.com/emyreed89/" TargetMode="External"/><Relationship Id="rId767" Type="http://schemas.openxmlformats.org/officeDocument/2006/relationships/hyperlink" Target="https://twitter.com/uclatrack_field" TargetMode="External"/><Relationship Id="rId766" Type="http://schemas.openxmlformats.org/officeDocument/2006/relationships/hyperlink" Target="https://www.instagram.com/uclatrackandfield/" TargetMode="External"/><Relationship Id="rId765" Type="http://schemas.openxmlformats.org/officeDocument/2006/relationships/hyperlink" Target="https://www.instagram.com/michael_phillippy/" TargetMode="External"/><Relationship Id="rId764" Type="http://schemas.openxmlformats.org/officeDocument/2006/relationships/hyperlink" Target="https://www.facebook.com/UCLATrackAndField/" TargetMode="External"/><Relationship Id="rId769" Type="http://schemas.openxmlformats.org/officeDocument/2006/relationships/hyperlink" Target="https://www.instagram.com/coachdenard/" TargetMode="External"/><Relationship Id="rId768" Type="http://schemas.openxmlformats.org/officeDocument/2006/relationships/hyperlink" Target="https://www.facebook.com/UCLATrackAndField/" TargetMode="External"/><Relationship Id="rId763" Type="http://schemas.openxmlformats.org/officeDocument/2006/relationships/hyperlink" Target="https://twitter.com/uclatrack_field" TargetMode="External"/><Relationship Id="rId762" Type="http://schemas.openxmlformats.org/officeDocument/2006/relationships/hyperlink" Target="https://www.instagram.com/uclatrackandfield/" TargetMode="External"/><Relationship Id="rId761" Type="http://schemas.openxmlformats.org/officeDocument/2006/relationships/hyperlink" Target="https://www.instagram.com/joannadhayes/" TargetMode="External"/><Relationship Id="rId760" Type="http://schemas.openxmlformats.org/officeDocument/2006/relationships/hyperlink" Target="https://www.facebook.com/UCLATrackAndField/" TargetMode="External"/><Relationship Id="rId756" Type="http://schemas.openxmlformats.org/officeDocument/2006/relationships/hyperlink" Target="https://www.facebook.com/UCIcctf/" TargetMode="External"/><Relationship Id="rId755" Type="http://schemas.openxmlformats.org/officeDocument/2006/relationships/hyperlink" Target="https://twitter.com/ucicctf" TargetMode="External"/><Relationship Id="rId754" Type="http://schemas.openxmlformats.org/officeDocument/2006/relationships/hyperlink" Target="https://twitter.com/caseykear" TargetMode="External"/><Relationship Id="rId753" Type="http://schemas.openxmlformats.org/officeDocument/2006/relationships/hyperlink" Target="https://www.instagram.com/ucicctf/" TargetMode="External"/><Relationship Id="rId759" Type="http://schemas.openxmlformats.org/officeDocument/2006/relationships/hyperlink" Target="https://www.facebook.com/joannahayes1223/" TargetMode="External"/><Relationship Id="rId758" Type="http://schemas.openxmlformats.org/officeDocument/2006/relationships/hyperlink" Target="https://twitter.com/uclatrack_field" TargetMode="External"/><Relationship Id="rId757" Type="http://schemas.openxmlformats.org/officeDocument/2006/relationships/hyperlink" Target="https://www.instagram.com/ucicctf/" TargetMode="External"/><Relationship Id="rId752" Type="http://schemas.openxmlformats.org/officeDocument/2006/relationships/hyperlink" Target="https://www.facebook.com/UCIcctf/" TargetMode="External"/><Relationship Id="rId751" Type="http://schemas.openxmlformats.org/officeDocument/2006/relationships/hyperlink" Target="https://www.facebook.com/coachkatelyn.ciarelli" TargetMode="External"/><Relationship Id="rId750" Type="http://schemas.openxmlformats.org/officeDocument/2006/relationships/hyperlink" Target="https://twitter.com/ucicctf" TargetMode="External"/><Relationship Id="rId709" Type="http://schemas.openxmlformats.org/officeDocument/2006/relationships/hyperlink" Target="https://twitter.com/ucdavisxctf" TargetMode="External"/><Relationship Id="rId708" Type="http://schemas.openxmlformats.org/officeDocument/2006/relationships/hyperlink" Target="https://twitter.com/makusha1" TargetMode="External"/><Relationship Id="rId707" Type="http://schemas.openxmlformats.org/officeDocument/2006/relationships/hyperlink" Target="https://www.instagram.com/caltfxc/" TargetMode="External"/><Relationship Id="rId706" Type="http://schemas.openxmlformats.org/officeDocument/2006/relationships/hyperlink" Target="https://www.instagram.com/mohamad.saatara/" TargetMode="External"/><Relationship Id="rId701" Type="http://schemas.openxmlformats.org/officeDocument/2006/relationships/hyperlink" Target="https://www.instagram.com/caltfxc/" TargetMode="External"/><Relationship Id="rId700" Type="http://schemas.openxmlformats.org/officeDocument/2006/relationships/hyperlink" Target="https://www.instagram.com/knferron/" TargetMode="External"/><Relationship Id="rId705" Type="http://schemas.openxmlformats.org/officeDocument/2006/relationships/hyperlink" Target="https://www.facebook.com/CalTFXC/" TargetMode="External"/><Relationship Id="rId704" Type="http://schemas.openxmlformats.org/officeDocument/2006/relationships/hyperlink" Target="https://www.facebook.com/mohamad.saatara.7" TargetMode="External"/><Relationship Id="rId703" Type="http://schemas.openxmlformats.org/officeDocument/2006/relationships/hyperlink" Target="https://twitter.com/caltfxc" TargetMode="External"/><Relationship Id="rId702" Type="http://schemas.openxmlformats.org/officeDocument/2006/relationships/hyperlink" Target="https://twitter.com/msaatara" TargetMode="External"/><Relationship Id="rId729" Type="http://schemas.openxmlformats.org/officeDocument/2006/relationships/hyperlink" Target="https://www.facebook.com/ucdavisxctf/" TargetMode="External"/><Relationship Id="rId728" Type="http://schemas.openxmlformats.org/officeDocument/2006/relationships/hyperlink" Target="https://twitter.com/ucdavisxctf" TargetMode="External"/><Relationship Id="rId723" Type="http://schemas.openxmlformats.org/officeDocument/2006/relationships/hyperlink" Target="https://twitter.com/petersendrew" TargetMode="External"/><Relationship Id="rId722" Type="http://schemas.openxmlformats.org/officeDocument/2006/relationships/hyperlink" Target="https://www.instagram.com/ucdavistf/" TargetMode="External"/><Relationship Id="rId721" Type="http://schemas.openxmlformats.org/officeDocument/2006/relationships/hyperlink" Target="https://www.instagram.com/coach_hierholzer/" TargetMode="External"/><Relationship Id="rId720" Type="http://schemas.openxmlformats.org/officeDocument/2006/relationships/hyperlink" Target="https://www.facebook.com/ucdavisxctf/" TargetMode="External"/><Relationship Id="rId727" Type="http://schemas.openxmlformats.org/officeDocument/2006/relationships/hyperlink" Target="https://twitter.com/emy_reed" TargetMode="External"/><Relationship Id="rId726" Type="http://schemas.openxmlformats.org/officeDocument/2006/relationships/hyperlink" Target="https://www.instagram.com/ucdavistf/" TargetMode="External"/><Relationship Id="rId725" Type="http://schemas.openxmlformats.org/officeDocument/2006/relationships/hyperlink" Target="https://www.facebook.com/ucdavisxctf/" TargetMode="External"/><Relationship Id="rId724" Type="http://schemas.openxmlformats.org/officeDocument/2006/relationships/hyperlink" Target="https://twitter.com/ucdavisxctf" TargetMode="External"/><Relationship Id="rId719" Type="http://schemas.openxmlformats.org/officeDocument/2006/relationships/hyperlink" Target="https://twitter.com/ucdavisxctf" TargetMode="External"/><Relationship Id="rId718" Type="http://schemas.openxmlformats.org/officeDocument/2006/relationships/hyperlink" Target="https://www.instagram.com/ucdavistf/" TargetMode="External"/><Relationship Id="rId717" Type="http://schemas.openxmlformats.org/officeDocument/2006/relationships/hyperlink" Target="https://www.facebook.com/ucdavisxctf/" TargetMode="External"/><Relationship Id="rId712" Type="http://schemas.openxmlformats.org/officeDocument/2006/relationships/hyperlink" Target="https://www.instagram.com/ucdavistf/" TargetMode="External"/><Relationship Id="rId711" Type="http://schemas.openxmlformats.org/officeDocument/2006/relationships/hyperlink" Target="https://www.instagram.com/nmakusha/" TargetMode="External"/><Relationship Id="rId710" Type="http://schemas.openxmlformats.org/officeDocument/2006/relationships/hyperlink" Target="https://www.facebook.com/ucdavisxctf/" TargetMode="External"/><Relationship Id="rId716" Type="http://schemas.openxmlformats.org/officeDocument/2006/relationships/hyperlink" Target="https://twitter.com/ucdavisxctf" TargetMode="External"/><Relationship Id="rId715" Type="http://schemas.openxmlformats.org/officeDocument/2006/relationships/hyperlink" Target="https://www.instagram.com/ucdavistf/" TargetMode="External"/><Relationship Id="rId714" Type="http://schemas.openxmlformats.org/officeDocument/2006/relationships/hyperlink" Target="https://www.facebook.com/ucdavisxctf/" TargetMode="External"/><Relationship Id="rId713" Type="http://schemas.openxmlformats.org/officeDocument/2006/relationships/hyperlink" Target="https://twitter.com/ucdavisxctf" TargetMode="External"/><Relationship Id="rId8806" Type="http://schemas.openxmlformats.org/officeDocument/2006/relationships/hyperlink" Target="https://twitter.com/wou_xctf" TargetMode="External"/><Relationship Id="rId8805" Type="http://schemas.openxmlformats.org/officeDocument/2006/relationships/hyperlink" Target="https://www.instagram.com/wou_xctf/" TargetMode="External"/><Relationship Id="rId8804" Type="http://schemas.openxmlformats.org/officeDocument/2006/relationships/hyperlink" Target="https://www.facebook.com/oregontf/" TargetMode="External"/><Relationship Id="rId8803" Type="http://schemas.openxmlformats.org/officeDocument/2006/relationships/hyperlink" Target="https://twitter.com/wou_xctf" TargetMode="External"/><Relationship Id="rId8809" Type="http://schemas.openxmlformats.org/officeDocument/2006/relationships/hyperlink" Target="https://twitter.com/wou_xctf" TargetMode="External"/><Relationship Id="rId8808" Type="http://schemas.openxmlformats.org/officeDocument/2006/relationships/hyperlink" Target="https://www.instagram.com/wou_xctf/" TargetMode="External"/><Relationship Id="rId8807" Type="http://schemas.openxmlformats.org/officeDocument/2006/relationships/hyperlink" Target="https://www.facebook.com/oregontf/" TargetMode="External"/><Relationship Id="rId8802" Type="http://schemas.openxmlformats.org/officeDocument/2006/relationships/hyperlink" Target="https://www.facebook.com/wouwolves/" TargetMode="External"/><Relationship Id="rId8801" Type="http://schemas.openxmlformats.org/officeDocument/2006/relationships/hyperlink" Target="https://www.facebook.com/octavious.gillespiebennett/" TargetMode="External"/><Relationship Id="rId8800" Type="http://schemas.openxmlformats.org/officeDocument/2006/relationships/hyperlink" Target="https://twitter.com/wou_xctf" TargetMode="External"/><Relationship Id="rId8828" Type="http://schemas.openxmlformats.org/officeDocument/2006/relationships/hyperlink" Target="https://twitter.com/kristin_stam" TargetMode="External"/><Relationship Id="rId8827" Type="http://schemas.openxmlformats.org/officeDocument/2006/relationships/hyperlink" Target="https://www.facebook.com/bernard.empie" TargetMode="External"/><Relationship Id="rId8826" Type="http://schemas.openxmlformats.org/officeDocument/2006/relationships/hyperlink" Target="https://twitter.com/buxctf" TargetMode="External"/><Relationship Id="rId8825" Type="http://schemas.openxmlformats.org/officeDocument/2006/relationships/hyperlink" Target="https://www.instagram.com/wou_xctf/" TargetMode="External"/><Relationship Id="rId8829" Type="http://schemas.openxmlformats.org/officeDocument/2006/relationships/hyperlink" Target="https://twitter.com/buxctf" TargetMode="External"/><Relationship Id="rId8820" Type="http://schemas.openxmlformats.org/officeDocument/2006/relationships/hyperlink" Target="https://twitter.com/wou_xctf" TargetMode="External"/><Relationship Id="rId8824" Type="http://schemas.openxmlformats.org/officeDocument/2006/relationships/hyperlink" Target="https://www.facebook.com/oregontf/" TargetMode="External"/><Relationship Id="rId8823" Type="http://schemas.openxmlformats.org/officeDocument/2006/relationships/hyperlink" Target="https://twitter.com/wou_xctf" TargetMode="External"/><Relationship Id="rId8822" Type="http://schemas.openxmlformats.org/officeDocument/2006/relationships/hyperlink" Target="https://x.com/coachmarin13" TargetMode="External"/><Relationship Id="rId8821" Type="http://schemas.openxmlformats.org/officeDocument/2006/relationships/hyperlink" Target="https://www.facebook.com/wouwolves/" TargetMode="External"/><Relationship Id="rId8817" Type="http://schemas.openxmlformats.org/officeDocument/2006/relationships/hyperlink" Target="https://www.facebook.com/zachary.holloway.94" TargetMode="External"/><Relationship Id="rId8816" Type="http://schemas.openxmlformats.org/officeDocument/2006/relationships/hyperlink" Target="https://twitter.com/wou_xctf" TargetMode="External"/><Relationship Id="rId8815" Type="http://schemas.openxmlformats.org/officeDocument/2006/relationships/hyperlink" Target="https://twitter.com/zachtrailrunner" TargetMode="External"/><Relationship Id="rId8814" Type="http://schemas.openxmlformats.org/officeDocument/2006/relationships/hyperlink" Target="https://www.instagram.com/wou_xctf/" TargetMode="External"/><Relationship Id="rId8819" Type="http://schemas.openxmlformats.org/officeDocument/2006/relationships/hyperlink" Target="https://www.instagram.com/hollowayzachary/" TargetMode="External"/><Relationship Id="rId8818" Type="http://schemas.openxmlformats.org/officeDocument/2006/relationships/hyperlink" Target="https://www.facebook.com/wouwolves/" TargetMode="External"/><Relationship Id="rId8813" Type="http://schemas.openxmlformats.org/officeDocument/2006/relationships/hyperlink" Target="https://www.facebook.com/WouXCTF" TargetMode="External"/><Relationship Id="rId8812" Type="http://schemas.openxmlformats.org/officeDocument/2006/relationships/hyperlink" Target="https://twitter.com/wou_xctf" TargetMode="External"/><Relationship Id="rId8811" Type="http://schemas.openxmlformats.org/officeDocument/2006/relationships/hyperlink" Target="https://www.facebook.com/wouwolves/" TargetMode="External"/><Relationship Id="rId8810" Type="http://schemas.openxmlformats.org/officeDocument/2006/relationships/hyperlink" Target="https://www.facebook.com/cody.warner.16" TargetMode="External"/><Relationship Id="rId789" Type="http://schemas.openxmlformats.org/officeDocument/2006/relationships/hyperlink" Target="https://www.facebook.com/UCLATrackAndField/" TargetMode="External"/><Relationship Id="rId788" Type="http://schemas.openxmlformats.org/officeDocument/2006/relationships/hyperlink" Target="https://twitter.com/uclatrack_field" TargetMode="External"/><Relationship Id="rId787" Type="http://schemas.openxmlformats.org/officeDocument/2006/relationships/hyperlink" Target="https://twitter.com/coachnicknewman" TargetMode="External"/><Relationship Id="rId786" Type="http://schemas.openxmlformats.org/officeDocument/2006/relationships/hyperlink" Target="https://www.instagram.com/uclatrackandfield/" TargetMode="External"/><Relationship Id="rId781" Type="http://schemas.openxmlformats.org/officeDocument/2006/relationships/hyperlink" Target="https://www.instagram.com/queenmeccaa_/" TargetMode="External"/><Relationship Id="rId780" Type="http://schemas.openxmlformats.org/officeDocument/2006/relationships/hyperlink" Target="https://www.facebook.com/UCLATrackAndField/" TargetMode="External"/><Relationship Id="rId785" Type="http://schemas.openxmlformats.org/officeDocument/2006/relationships/hyperlink" Target="https://www.instagram.com/tatermc/" TargetMode="External"/><Relationship Id="rId784" Type="http://schemas.openxmlformats.org/officeDocument/2006/relationships/hyperlink" Target="https://www.facebook.com/UCLATrackAndField/" TargetMode="External"/><Relationship Id="rId783" Type="http://schemas.openxmlformats.org/officeDocument/2006/relationships/hyperlink" Target="https://twitter.com/uclatrack_field" TargetMode="External"/><Relationship Id="rId782" Type="http://schemas.openxmlformats.org/officeDocument/2006/relationships/hyperlink" Target="https://www.instagram.com/uclatrackandfield/" TargetMode="External"/><Relationship Id="rId778" Type="http://schemas.openxmlformats.org/officeDocument/2006/relationships/hyperlink" Target="https://www.instagram.com/uclatrackandfield/" TargetMode="External"/><Relationship Id="rId777" Type="http://schemas.openxmlformats.org/officeDocument/2006/relationships/hyperlink" Target="https://www.instagram.com/iamzaza.w/" TargetMode="External"/><Relationship Id="rId776" Type="http://schemas.openxmlformats.org/officeDocument/2006/relationships/hyperlink" Target="https://www.facebook.com/UCLATrackAndField/" TargetMode="External"/><Relationship Id="rId775" Type="http://schemas.openxmlformats.org/officeDocument/2006/relationships/hyperlink" Target="https://twitter.com/uclatrack_field" TargetMode="External"/><Relationship Id="rId779" Type="http://schemas.openxmlformats.org/officeDocument/2006/relationships/hyperlink" Target="https://twitter.com/uclatrack_field" TargetMode="External"/><Relationship Id="rId770" Type="http://schemas.openxmlformats.org/officeDocument/2006/relationships/hyperlink" Target="https://www.instagram.com/uclatrackandfield/" TargetMode="External"/><Relationship Id="rId774" Type="http://schemas.openxmlformats.org/officeDocument/2006/relationships/hyperlink" Target="https://www.instagram.com/uclatrackandfield/" TargetMode="External"/><Relationship Id="rId773" Type="http://schemas.openxmlformats.org/officeDocument/2006/relationships/hyperlink" Target="https://www.instagram.com/gino_hall/" TargetMode="External"/><Relationship Id="rId772" Type="http://schemas.openxmlformats.org/officeDocument/2006/relationships/hyperlink" Target="https://www.facebook.com/UCLATrackAndField/" TargetMode="External"/><Relationship Id="rId771" Type="http://schemas.openxmlformats.org/officeDocument/2006/relationships/hyperlink" Target="https://twitter.com/uclatrack_field" TargetMode="External"/><Relationship Id="rId799" Type="http://schemas.openxmlformats.org/officeDocument/2006/relationships/hyperlink" Target="https://www.instagram.com/ucriversidetrackxc/" TargetMode="External"/><Relationship Id="rId798" Type="http://schemas.openxmlformats.org/officeDocument/2006/relationships/hyperlink" Target="https://www.facebook.com/ucriversidetrackxc/" TargetMode="External"/><Relationship Id="rId797" Type="http://schemas.openxmlformats.org/officeDocument/2006/relationships/hyperlink" Target="https://twitter.com/ucr_trackfield" TargetMode="External"/><Relationship Id="rId792" Type="http://schemas.openxmlformats.org/officeDocument/2006/relationships/hyperlink" Target="https://twitter.com/whatferris" TargetMode="External"/><Relationship Id="rId791" Type="http://schemas.openxmlformats.org/officeDocument/2006/relationships/hyperlink" Target="https://www.instagram.com/uclatrackandfield/" TargetMode="External"/><Relationship Id="rId790" Type="http://schemas.openxmlformats.org/officeDocument/2006/relationships/hyperlink" Target="https://www.instagram.com/coachnicknewman/" TargetMode="External"/><Relationship Id="rId796" Type="http://schemas.openxmlformats.org/officeDocument/2006/relationships/hyperlink" Target="https://www.instagram.com/uclatrackandfield/" TargetMode="External"/><Relationship Id="rId795" Type="http://schemas.openxmlformats.org/officeDocument/2006/relationships/hyperlink" Target="https://www.facebook.com/UCLATrackAndField/" TargetMode="External"/><Relationship Id="rId794" Type="http://schemas.openxmlformats.org/officeDocument/2006/relationships/hyperlink" Target="https://www.facebook.com/ferris.andrew/" TargetMode="External"/><Relationship Id="rId793" Type="http://schemas.openxmlformats.org/officeDocument/2006/relationships/hyperlink" Target="https://twitter.com/uclatrack_field" TargetMode="External"/><Relationship Id="rId6229" Type="http://schemas.openxmlformats.org/officeDocument/2006/relationships/hyperlink" Target="https://x.com/coach__champ__" TargetMode="External"/><Relationship Id="rId7551" Type="http://schemas.openxmlformats.org/officeDocument/2006/relationships/hyperlink" Target="https://www.instagram.com/lewisxctrack/" TargetMode="External"/><Relationship Id="rId8882" Type="http://schemas.openxmlformats.org/officeDocument/2006/relationships/hyperlink" Target="https://www.instagram.com/ku_xctf/" TargetMode="External"/><Relationship Id="rId6220" Type="http://schemas.openxmlformats.org/officeDocument/2006/relationships/hyperlink" Target="https://www.instagram.com/suutfxc/" TargetMode="External"/><Relationship Id="rId7550" Type="http://schemas.openxmlformats.org/officeDocument/2006/relationships/hyperlink" Target="https://www.facebook.com/lewismenstrackandfield/" TargetMode="External"/><Relationship Id="rId8881" Type="http://schemas.openxmlformats.org/officeDocument/2006/relationships/hyperlink" Target="https://www.facebook.com/KUTFXC/" TargetMode="External"/><Relationship Id="rId8880" Type="http://schemas.openxmlformats.org/officeDocument/2006/relationships/hyperlink" Target="https://twitter.com/KUBearsXCTF" TargetMode="External"/><Relationship Id="rId6223" Type="http://schemas.openxmlformats.org/officeDocument/2006/relationships/hyperlink" Target="https://www.facebook.com/suutrackandxc/" TargetMode="External"/><Relationship Id="rId7555" Type="http://schemas.openxmlformats.org/officeDocument/2006/relationships/hyperlink" Target="https://x.com/mmarcusgarciaa" TargetMode="External"/><Relationship Id="rId8886" Type="http://schemas.openxmlformats.org/officeDocument/2006/relationships/hyperlink" Target="https://www.facebook.com/KUTFXC/" TargetMode="External"/><Relationship Id="rId6224" Type="http://schemas.openxmlformats.org/officeDocument/2006/relationships/hyperlink" Target="https://www.instagram.com/suutfxc/" TargetMode="External"/><Relationship Id="rId7554" Type="http://schemas.openxmlformats.org/officeDocument/2006/relationships/hyperlink" Target="https://www.instagram.com/lewisxctrack/" TargetMode="External"/><Relationship Id="rId8885" Type="http://schemas.openxmlformats.org/officeDocument/2006/relationships/hyperlink" Target="https://www.instagram.com/ku_xctf/" TargetMode="External"/><Relationship Id="rId6221" Type="http://schemas.openxmlformats.org/officeDocument/2006/relationships/hyperlink" Target="https://twitter.com/ekhoule" TargetMode="External"/><Relationship Id="rId7553" Type="http://schemas.openxmlformats.org/officeDocument/2006/relationships/hyperlink" Target="https://www.facebook.com/LewisMensTrackAndField/" TargetMode="External"/><Relationship Id="rId8884" Type="http://schemas.openxmlformats.org/officeDocument/2006/relationships/hyperlink" Target="https://www.facebook.com/KUTFXC/" TargetMode="External"/><Relationship Id="rId6222" Type="http://schemas.openxmlformats.org/officeDocument/2006/relationships/hyperlink" Target="https://twitter.com/suutfxc" TargetMode="External"/><Relationship Id="rId7552" Type="http://schemas.openxmlformats.org/officeDocument/2006/relationships/hyperlink" Target="https://x.com/lewismtandf" TargetMode="External"/><Relationship Id="rId8883" Type="http://schemas.openxmlformats.org/officeDocument/2006/relationships/hyperlink" Target="https://twitter.com/kubearsxctf" TargetMode="External"/><Relationship Id="rId6227" Type="http://schemas.openxmlformats.org/officeDocument/2006/relationships/hyperlink" Target="https://www.facebook.com/suutrackandxc/" TargetMode="External"/><Relationship Id="rId7559" Type="http://schemas.openxmlformats.org/officeDocument/2006/relationships/hyperlink" Target="https://twitter.com/lewismtandf" TargetMode="External"/><Relationship Id="rId6228" Type="http://schemas.openxmlformats.org/officeDocument/2006/relationships/hyperlink" Target="https://www.instagram.com/suutfxc/" TargetMode="External"/><Relationship Id="rId7558" Type="http://schemas.openxmlformats.org/officeDocument/2006/relationships/hyperlink" Target="https://www.instagram.com/lewisxctrack/" TargetMode="External"/><Relationship Id="rId8889" Type="http://schemas.openxmlformats.org/officeDocument/2006/relationships/hyperlink" Target="https://www.facebook.com/KUTFXC/" TargetMode="External"/><Relationship Id="rId6225" Type="http://schemas.openxmlformats.org/officeDocument/2006/relationships/hyperlink" Target="https://x.com/_carlosvallejo_" TargetMode="External"/><Relationship Id="rId7557" Type="http://schemas.openxmlformats.org/officeDocument/2006/relationships/hyperlink" Target="https://www.facebook.com/LewisMensTrackAndField/" TargetMode="External"/><Relationship Id="rId8888" Type="http://schemas.openxmlformats.org/officeDocument/2006/relationships/hyperlink" Target="https://www.facebook.com/tony.dodds.391" TargetMode="External"/><Relationship Id="rId6226" Type="http://schemas.openxmlformats.org/officeDocument/2006/relationships/hyperlink" Target="https://twitter.com/suutfxc" TargetMode="External"/><Relationship Id="rId7556" Type="http://schemas.openxmlformats.org/officeDocument/2006/relationships/hyperlink" Target="https://x.com/lewismtandf" TargetMode="External"/><Relationship Id="rId8887" Type="http://schemas.openxmlformats.org/officeDocument/2006/relationships/hyperlink" Target="https://www.instagram.com/ku_xctf/" TargetMode="External"/><Relationship Id="rId6218" Type="http://schemas.openxmlformats.org/officeDocument/2006/relationships/hyperlink" Target="https://twitter.com/suutfxc" TargetMode="External"/><Relationship Id="rId6219" Type="http://schemas.openxmlformats.org/officeDocument/2006/relationships/hyperlink" Target="https://www.facebook.com/suutrackandxc/" TargetMode="External"/><Relationship Id="rId7549" Type="http://schemas.openxmlformats.org/officeDocument/2006/relationships/hyperlink" Target="https://www.facebook.com/brent.graham.980/" TargetMode="External"/><Relationship Id="rId7540" Type="http://schemas.openxmlformats.org/officeDocument/2006/relationships/hyperlink" Target="https://twitter.com/lewismtandf" TargetMode="External"/><Relationship Id="rId8871" Type="http://schemas.openxmlformats.org/officeDocument/2006/relationships/hyperlink" Target="https://www.instagram.com/indianaxctf/" TargetMode="External"/><Relationship Id="rId8870" Type="http://schemas.openxmlformats.org/officeDocument/2006/relationships/hyperlink" Target="https://twitter.com/iuptrack_xc" TargetMode="External"/><Relationship Id="rId6212" Type="http://schemas.openxmlformats.org/officeDocument/2006/relationships/hyperlink" Target="https://www.instagram.com/byutrackfieldxc/" TargetMode="External"/><Relationship Id="rId7544" Type="http://schemas.openxmlformats.org/officeDocument/2006/relationships/hyperlink" Target="https://twitter.com/lewismtandf" TargetMode="External"/><Relationship Id="rId8875" Type="http://schemas.openxmlformats.org/officeDocument/2006/relationships/hyperlink" Target="https://www.instagram.com/ku_xctf/" TargetMode="External"/><Relationship Id="rId6213" Type="http://schemas.openxmlformats.org/officeDocument/2006/relationships/hyperlink" Target="https://twitter.com/byutfxc" TargetMode="External"/><Relationship Id="rId7543" Type="http://schemas.openxmlformats.org/officeDocument/2006/relationships/hyperlink" Target="https://www.instagram.com/lewisxctrack/" TargetMode="External"/><Relationship Id="rId8874" Type="http://schemas.openxmlformats.org/officeDocument/2006/relationships/hyperlink" Target="https://www.facebook.com/KUTFXC/" TargetMode="External"/><Relationship Id="rId6210" Type="http://schemas.openxmlformats.org/officeDocument/2006/relationships/hyperlink" Target="https://www.facebook.com/BYUtrackandxc/" TargetMode="External"/><Relationship Id="rId7542" Type="http://schemas.openxmlformats.org/officeDocument/2006/relationships/hyperlink" Target="https://www.instagram.com/coachjkearney/" TargetMode="External"/><Relationship Id="rId8873" Type="http://schemas.openxmlformats.org/officeDocument/2006/relationships/hyperlink" Target="https://www.instagram.com/penntrack/" TargetMode="External"/><Relationship Id="rId6211" Type="http://schemas.openxmlformats.org/officeDocument/2006/relationships/hyperlink" Target="https://www.instagram.com/tiffanyhogan7.30/" TargetMode="External"/><Relationship Id="rId7541" Type="http://schemas.openxmlformats.org/officeDocument/2006/relationships/hyperlink" Target="https://www.facebook.com/LewisMensTrackAndField/" TargetMode="External"/><Relationship Id="rId8872" Type="http://schemas.openxmlformats.org/officeDocument/2006/relationships/hyperlink" Target="https://www.facebook.com/KUTFXC/" TargetMode="External"/><Relationship Id="rId6216" Type="http://schemas.openxmlformats.org/officeDocument/2006/relationships/hyperlink" Target="https://www.instagram.com/byutrackfieldxc/" TargetMode="External"/><Relationship Id="rId7548" Type="http://schemas.openxmlformats.org/officeDocument/2006/relationships/hyperlink" Target="https://twitter.com/lewismtandf" TargetMode="External"/><Relationship Id="rId8879" Type="http://schemas.openxmlformats.org/officeDocument/2006/relationships/hyperlink" Target="https://www.facebook.com/KUTFXC/" TargetMode="External"/><Relationship Id="rId6217" Type="http://schemas.openxmlformats.org/officeDocument/2006/relationships/hyperlink" Target="https://twitter.com/kaylakovar" TargetMode="External"/><Relationship Id="rId7547" Type="http://schemas.openxmlformats.org/officeDocument/2006/relationships/hyperlink" Target="https://www.instagram.com/lewisxctrack/" TargetMode="External"/><Relationship Id="rId8878" Type="http://schemas.openxmlformats.org/officeDocument/2006/relationships/hyperlink" Target="https://twitter.com/ktowntrackxc" TargetMode="External"/><Relationship Id="rId6214" Type="http://schemas.openxmlformats.org/officeDocument/2006/relationships/hyperlink" Target="https://www.facebook.com/BYUtrackandxc/" TargetMode="External"/><Relationship Id="rId7546" Type="http://schemas.openxmlformats.org/officeDocument/2006/relationships/hyperlink" Target="https://www.facebook.com/LewisMensTrackAndField/" TargetMode="External"/><Relationship Id="rId8877" Type="http://schemas.openxmlformats.org/officeDocument/2006/relationships/hyperlink" Target="https://www.instagram.com/penntrack/" TargetMode="External"/><Relationship Id="rId6215" Type="http://schemas.openxmlformats.org/officeDocument/2006/relationships/hyperlink" Target="https://www.instagram.com/coach_waite_byu/" TargetMode="External"/><Relationship Id="rId7545" Type="http://schemas.openxmlformats.org/officeDocument/2006/relationships/hyperlink" Target="https://www.facebook.com/dana.schwarting" TargetMode="External"/><Relationship Id="rId8876" Type="http://schemas.openxmlformats.org/officeDocument/2006/relationships/hyperlink" Target="https://www.facebook.com/KUTFXC/" TargetMode="External"/><Relationship Id="rId6241" Type="http://schemas.openxmlformats.org/officeDocument/2006/relationships/hyperlink" Target="https://www.facebook.com/suutrackandxc/" TargetMode="External"/><Relationship Id="rId7573" Type="http://schemas.openxmlformats.org/officeDocument/2006/relationships/hyperlink" Target="https://www.instagram.com/bearcatstf/" TargetMode="External"/><Relationship Id="rId6242" Type="http://schemas.openxmlformats.org/officeDocument/2006/relationships/hyperlink" Target="https://www.instagram.com/loganpetty21/" TargetMode="External"/><Relationship Id="rId7572" Type="http://schemas.openxmlformats.org/officeDocument/2006/relationships/hyperlink" Target="https://www.facebook.com/McKBearcatXCTF/" TargetMode="External"/><Relationship Id="rId7571" Type="http://schemas.openxmlformats.org/officeDocument/2006/relationships/hyperlink" Target="https://twitter.com/bearcatstf" TargetMode="External"/><Relationship Id="rId6240" Type="http://schemas.openxmlformats.org/officeDocument/2006/relationships/hyperlink" Target="https://facebook.com/xcrunner.15/" TargetMode="External"/><Relationship Id="rId7570" Type="http://schemas.openxmlformats.org/officeDocument/2006/relationships/hyperlink" Target="https://www.instagram.com/bearcatstf/" TargetMode="External"/><Relationship Id="rId6245" Type="http://schemas.openxmlformats.org/officeDocument/2006/relationships/hyperlink" Target="https://www.facebook.com/suutrackandxc/" TargetMode="External"/><Relationship Id="rId7577" Type="http://schemas.openxmlformats.org/officeDocument/2006/relationships/hyperlink" Target="https://x.com/coach_moffitt" TargetMode="External"/><Relationship Id="rId6246" Type="http://schemas.openxmlformats.org/officeDocument/2006/relationships/hyperlink" Target="https://www.instagram.com/suutfxc/" TargetMode="External"/><Relationship Id="rId7576" Type="http://schemas.openxmlformats.org/officeDocument/2006/relationships/hyperlink" Target="https://www.instagram.com/coachpalm17/" TargetMode="External"/><Relationship Id="rId6243" Type="http://schemas.openxmlformats.org/officeDocument/2006/relationships/hyperlink" Target="https://www.instagram.com/suutfxc/" TargetMode="External"/><Relationship Id="rId7575" Type="http://schemas.openxmlformats.org/officeDocument/2006/relationships/hyperlink" Target="https://twitter.com/ryanpalm_12" TargetMode="External"/><Relationship Id="rId6244" Type="http://schemas.openxmlformats.org/officeDocument/2006/relationships/hyperlink" Target="https://twitter.com/suutfxc" TargetMode="External"/><Relationship Id="rId7574" Type="http://schemas.openxmlformats.org/officeDocument/2006/relationships/hyperlink" Target="https://twitter.com/bearcatstf" TargetMode="External"/><Relationship Id="rId6249" Type="http://schemas.openxmlformats.org/officeDocument/2006/relationships/hyperlink" Target="https://www.instagram.com/usutf_xc/" TargetMode="External"/><Relationship Id="rId6247" Type="http://schemas.openxmlformats.org/officeDocument/2006/relationships/hyperlink" Target="https://twitter.com/usutf_xc" TargetMode="External"/><Relationship Id="rId7579" Type="http://schemas.openxmlformats.org/officeDocument/2006/relationships/hyperlink" Target="https://www.facebook.com/p/Michael-Moffitt-Jr-1839363413/" TargetMode="External"/><Relationship Id="rId6248" Type="http://schemas.openxmlformats.org/officeDocument/2006/relationships/hyperlink" Target="https://www.facebook.com/USUTrack/" TargetMode="External"/><Relationship Id="rId7578" Type="http://schemas.openxmlformats.org/officeDocument/2006/relationships/hyperlink" Target="https://twitter.com/ruxctf" TargetMode="External"/><Relationship Id="rId6230" Type="http://schemas.openxmlformats.org/officeDocument/2006/relationships/hyperlink" Target="https://twitter.com/suutfxc" TargetMode="External"/><Relationship Id="rId7562" Type="http://schemas.openxmlformats.org/officeDocument/2006/relationships/hyperlink" Target="https://twitter.com/bearcatstf" TargetMode="External"/><Relationship Id="rId8893" Type="http://schemas.openxmlformats.org/officeDocument/2006/relationships/hyperlink" Target="https://twitter.com/rolandwhiting" TargetMode="External"/><Relationship Id="rId6231" Type="http://schemas.openxmlformats.org/officeDocument/2006/relationships/hyperlink" Target="https://www.facebook.com/suutrackandxc/" TargetMode="External"/><Relationship Id="rId7561" Type="http://schemas.openxmlformats.org/officeDocument/2006/relationships/hyperlink" Target="https://www.instagram.com/lewisxctrack/" TargetMode="External"/><Relationship Id="rId8892" Type="http://schemas.openxmlformats.org/officeDocument/2006/relationships/hyperlink" Target="https://www.instagram.com/ku_xctf/" TargetMode="External"/><Relationship Id="rId7560" Type="http://schemas.openxmlformats.org/officeDocument/2006/relationships/hyperlink" Target="https://www.facebook.com/lewismenstrackandfield/" TargetMode="External"/><Relationship Id="rId8891" Type="http://schemas.openxmlformats.org/officeDocument/2006/relationships/hyperlink" Target="https://www.facebook.com/KUTFXC/" TargetMode="External"/><Relationship Id="rId8890" Type="http://schemas.openxmlformats.org/officeDocument/2006/relationships/hyperlink" Target="https://twitter.com/KUBearsXCTF" TargetMode="External"/><Relationship Id="rId6234" Type="http://schemas.openxmlformats.org/officeDocument/2006/relationships/hyperlink" Target="https://x.com/coach__champ__" TargetMode="External"/><Relationship Id="rId7566" Type="http://schemas.openxmlformats.org/officeDocument/2006/relationships/hyperlink" Target="https://www.instagram.com/sethwish333/" TargetMode="External"/><Relationship Id="rId8897" Type="http://schemas.openxmlformats.org/officeDocument/2006/relationships/hyperlink" Target="https://twitter.com/lhutfxc" TargetMode="External"/><Relationship Id="rId6235" Type="http://schemas.openxmlformats.org/officeDocument/2006/relationships/hyperlink" Target="https://twitter.com/suutfxc" TargetMode="External"/><Relationship Id="rId7565" Type="http://schemas.openxmlformats.org/officeDocument/2006/relationships/hyperlink" Target="https://www.facebook.com/McKBearcatXCTF/" TargetMode="External"/><Relationship Id="rId8896" Type="http://schemas.openxmlformats.org/officeDocument/2006/relationships/hyperlink" Target="https://www.instagram.com/lul1onsxctf/" TargetMode="External"/><Relationship Id="rId6232" Type="http://schemas.openxmlformats.org/officeDocument/2006/relationships/hyperlink" Target="https://www.instagram.com/_coach_champ_/" TargetMode="External"/><Relationship Id="rId7564" Type="http://schemas.openxmlformats.org/officeDocument/2006/relationships/hyperlink" Target="https://twitter.com/bearcatstf" TargetMode="External"/><Relationship Id="rId8895" Type="http://schemas.openxmlformats.org/officeDocument/2006/relationships/hyperlink" Target="https://www.facebook.com/people/Lincoln-University-of-PA-XC-TF/100063798783161/" TargetMode="External"/><Relationship Id="rId6233" Type="http://schemas.openxmlformats.org/officeDocument/2006/relationships/hyperlink" Target="https://www.instagram.com/suutfxc/" TargetMode="External"/><Relationship Id="rId7563" Type="http://schemas.openxmlformats.org/officeDocument/2006/relationships/hyperlink" Target="https://www.facebook.com/McKBearcatXCTF/" TargetMode="External"/><Relationship Id="rId8894" Type="http://schemas.openxmlformats.org/officeDocument/2006/relationships/hyperlink" Target="https://twitter.com/lincolntfxc" TargetMode="External"/><Relationship Id="rId6238" Type="http://schemas.openxmlformats.org/officeDocument/2006/relationships/hyperlink" Target="https://www.instagram.com/suutfxc/" TargetMode="External"/><Relationship Id="rId6239" Type="http://schemas.openxmlformats.org/officeDocument/2006/relationships/hyperlink" Target="https://twitter.com/suutfxc" TargetMode="External"/><Relationship Id="rId7569" Type="http://schemas.openxmlformats.org/officeDocument/2006/relationships/hyperlink" Target="https://www.facebook.com/McKBearcatXCTF/" TargetMode="External"/><Relationship Id="rId6236" Type="http://schemas.openxmlformats.org/officeDocument/2006/relationships/hyperlink" Target="https://www.facebook.com/suutrackandxc/" TargetMode="External"/><Relationship Id="rId7568" Type="http://schemas.openxmlformats.org/officeDocument/2006/relationships/hyperlink" Target="https://twitter.com/bearcatstf" TargetMode="External"/><Relationship Id="rId8899" Type="http://schemas.openxmlformats.org/officeDocument/2006/relationships/hyperlink" Target="https://www.instagram.com/lhutfxc/" TargetMode="External"/><Relationship Id="rId6237" Type="http://schemas.openxmlformats.org/officeDocument/2006/relationships/hyperlink" Target="https://www.instagram.com/_coach_champ_/" TargetMode="External"/><Relationship Id="rId7567" Type="http://schemas.openxmlformats.org/officeDocument/2006/relationships/hyperlink" Target="https://www.instagram.com/bearcatstf/" TargetMode="External"/><Relationship Id="rId8898" Type="http://schemas.openxmlformats.org/officeDocument/2006/relationships/hyperlink" Target="https://www.facebook.com/LHUTFXC/" TargetMode="External"/><Relationship Id="rId7519" Type="http://schemas.openxmlformats.org/officeDocument/2006/relationships/hyperlink" Target="https://www.instagram.com/nnutfxc/" TargetMode="External"/><Relationship Id="rId7518" Type="http://schemas.openxmlformats.org/officeDocument/2006/relationships/hyperlink" Target="https://www.facebook.com/NNUTFXC/" TargetMode="External"/><Relationship Id="rId8849" Type="http://schemas.openxmlformats.org/officeDocument/2006/relationships/hyperlink" Target="https://www.facebook.com/justin.germani.9/" TargetMode="External"/><Relationship Id="rId7517" Type="http://schemas.openxmlformats.org/officeDocument/2006/relationships/hyperlink" Target="https://twitter.com/nnuxc" TargetMode="External"/><Relationship Id="rId8848" Type="http://schemas.openxmlformats.org/officeDocument/2006/relationships/hyperlink" Target="https://twitter.com/esutfxc" TargetMode="External"/><Relationship Id="rId7516" Type="http://schemas.openxmlformats.org/officeDocument/2006/relationships/hyperlink" Target="https://www.instagram.com/nnutfxc/" TargetMode="External"/><Relationship Id="rId8847" Type="http://schemas.openxmlformats.org/officeDocument/2006/relationships/hyperlink" Target="https://twitter.com/justingermani" TargetMode="External"/><Relationship Id="rId7511" Type="http://schemas.openxmlformats.org/officeDocument/2006/relationships/hyperlink" Target="https://www.instagram.com/savstatetigers/" TargetMode="External"/><Relationship Id="rId8842" Type="http://schemas.openxmlformats.org/officeDocument/2006/relationships/hyperlink" Target="https://www.instagram.com/coach_brady_wert/" TargetMode="External"/><Relationship Id="rId7510" Type="http://schemas.openxmlformats.org/officeDocument/2006/relationships/hyperlink" Target="https://www.instagram.com/savstatetigers/" TargetMode="External"/><Relationship Id="rId8841" Type="http://schemas.openxmlformats.org/officeDocument/2006/relationships/hyperlink" Target="https://twitter.com/calu_tfxc" TargetMode="External"/><Relationship Id="rId8840" Type="http://schemas.openxmlformats.org/officeDocument/2006/relationships/hyperlink" Target="https://twitter.com/coach_wert" TargetMode="External"/><Relationship Id="rId7515" Type="http://schemas.openxmlformats.org/officeDocument/2006/relationships/hyperlink" Target="https://www.facebook.com/NNUTFXC/" TargetMode="External"/><Relationship Id="rId8846" Type="http://schemas.openxmlformats.org/officeDocument/2006/relationships/hyperlink" Target="https://twitter.com/esutfxc" TargetMode="External"/><Relationship Id="rId7514" Type="http://schemas.openxmlformats.org/officeDocument/2006/relationships/hyperlink" Target="https://www.instagram.com/yhcxctrack/" TargetMode="External"/><Relationship Id="rId8845" Type="http://schemas.openxmlformats.org/officeDocument/2006/relationships/hyperlink" Target="https://www.instagram.com/thehillmbb/" TargetMode="External"/><Relationship Id="rId7513" Type="http://schemas.openxmlformats.org/officeDocument/2006/relationships/hyperlink" Target="https://www.instagram.com/yhcxctrack/" TargetMode="External"/><Relationship Id="rId8844" Type="http://schemas.openxmlformats.org/officeDocument/2006/relationships/hyperlink" Target="https://www.facebook.com/CHCXC/" TargetMode="External"/><Relationship Id="rId7512" Type="http://schemas.openxmlformats.org/officeDocument/2006/relationships/hyperlink" Target="https://twitter.com/coachmattlogan" TargetMode="External"/><Relationship Id="rId8843" Type="http://schemas.openxmlformats.org/officeDocument/2006/relationships/hyperlink" Target="https://twitter.com/chcxctrack" TargetMode="External"/><Relationship Id="rId7508" Type="http://schemas.openxmlformats.org/officeDocument/2006/relationships/hyperlink" Target="https://www.facebook.com/Morehouse-College-Track-Field-Alumni-49903118483/" TargetMode="External"/><Relationship Id="rId8839" Type="http://schemas.openxmlformats.org/officeDocument/2006/relationships/hyperlink" Target="https://www.facebook.com/jerry.koza" TargetMode="External"/><Relationship Id="rId7507" Type="http://schemas.openxmlformats.org/officeDocument/2006/relationships/hyperlink" Target="https://twitter.com/morehousetrack" TargetMode="External"/><Relationship Id="rId8838" Type="http://schemas.openxmlformats.org/officeDocument/2006/relationships/hyperlink" Target="https://twitter.com/calu_tfxc" TargetMode="External"/><Relationship Id="rId7506" Type="http://schemas.openxmlformats.org/officeDocument/2006/relationships/hyperlink" Target="https://www.instagram.com/morehousebasketball/" TargetMode="External"/><Relationship Id="rId8837" Type="http://schemas.openxmlformats.org/officeDocument/2006/relationships/hyperlink" Target="https://twitter.com/calu_tfxc" TargetMode="External"/><Relationship Id="rId7505" Type="http://schemas.openxmlformats.org/officeDocument/2006/relationships/hyperlink" Target="https://www.instagram.com/chris.doomes/" TargetMode="External"/><Relationship Id="rId8836" Type="http://schemas.openxmlformats.org/officeDocument/2006/relationships/hyperlink" Target="https://www.instagram.com/calucoach/" TargetMode="External"/><Relationship Id="rId7509" Type="http://schemas.openxmlformats.org/officeDocument/2006/relationships/hyperlink" Target="https://www.instagram.com/morehousebasketball/" TargetMode="External"/><Relationship Id="rId7500" Type="http://schemas.openxmlformats.org/officeDocument/2006/relationships/hyperlink" Target="https://www.instagram.com/alexanderjones27/" TargetMode="External"/><Relationship Id="rId8831" Type="http://schemas.openxmlformats.org/officeDocument/2006/relationships/hyperlink" Target="https://twitter.com/buxctf" TargetMode="External"/><Relationship Id="rId8830" Type="http://schemas.openxmlformats.org/officeDocument/2006/relationships/hyperlink" Target="https://www.facebook.com/kristin.n12" TargetMode="External"/><Relationship Id="rId7504" Type="http://schemas.openxmlformats.org/officeDocument/2006/relationships/hyperlink" Target="https://www.facebook.com/Morehouse-College-Track-Field-Alumni-49903118483/" TargetMode="External"/><Relationship Id="rId8835" Type="http://schemas.openxmlformats.org/officeDocument/2006/relationships/hyperlink" Target="https://www.facebook.com/calucoach1/" TargetMode="External"/><Relationship Id="rId7503" Type="http://schemas.openxmlformats.org/officeDocument/2006/relationships/hyperlink" Target="https://www.facebook.com/christopher.doomes" TargetMode="External"/><Relationship Id="rId8834" Type="http://schemas.openxmlformats.org/officeDocument/2006/relationships/hyperlink" Target="https://twitter.com/calu_tfxc" TargetMode="External"/><Relationship Id="rId7502" Type="http://schemas.openxmlformats.org/officeDocument/2006/relationships/hyperlink" Target="https://twitter.com/morehousetrack" TargetMode="External"/><Relationship Id="rId8833" Type="http://schemas.openxmlformats.org/officeDocument/2006/relationships/hyperlink" Target="https://www.instagram.com/buxctf/" TargetMode="External"/><Relationship Id="rId7501" Type="http://schemas.openxmlformats.org/officeDocument/2006/relationships/hyperlink" Target="https://www.instagram.com/fvsutf/" TargetMode="External"/><Relationship Id="rId8832" Type="http://schemas.openxmlformats.org/officeDocument/2006/relationships/hyperlink" Target="https://www.facebook.com/BUHuskiesXC.TrackandField/" TargetMode="External"/><Relationship Id="rId6209" Type="http://schemas.openxmlformats.org/officeDocument/2006/relationships/hyperlink" Target="https://twitter.com/byutfxc" TargetMode="External"/><Relationship Id="rId6207" Type="http://schemas.openxmlformats.org/officeDocument/2006/relationships/hyperlink" Target="https://www.facebook.com/BYUtrackandxc/" TargetMode="External"/><Relationship Id="rId7539" Type="http://schemas.openxmlformats.org/officeDocument/2006/relationships/hyperlink" Target="https://twitter.com/jkearneyruns" TargetMode="External"/><Relationship Id="rId6208" Type="http://schemas.openxmlformats.org/officeDocument/2006/relationships/hyperlink" Target="https://www.instagram.com/byutrackfieldxc/" TargetMode="External"/><Relationship Id="rId7538" Type="http://schemas.openxmlformats.org/officeDocument/2006/relationships/hyperlink" Target="https://www.instagram.com/nnutfxc/" TargetMode="External"/><Relationship Id="rId8869" Type="http://schemas.openxmlformats.org/officeDocument/2006/relationships/hyperlink" Target="https://twitter.com/iupcrosscountry" TargetMode="External"/><Relationship Id="rId8860" Type="http://schemas.openxmlformats.org/officeDocument/2006/relationships/hyperlink" Target="https://www.facebook.com/edinborotfxc/" TargetMode="External"/><Relationship Id="rId6201" Type="http://schemas.openxmlformats.org/officeDocument/2006/relationships/hyperlink" Target="https://twitter.com/byutfxc" TargetMode="External"/><Relationship Id="rId7533" Type="http://schemas.openxmlformats.org/officeDocument/2006/relationships/hyperlink" Target="https://www.instagram.com/nnutfxc/" TargetMode="External"/><Relationship Id="rId8864" Type="http://schemas.openxmlformats.org/officeDocument/2006/relationships/hyperlink" Target="https://twitter.com/iuptrack_xc" TargetMode="External"/><Relationship Id="rId6202" Type="http://schemas.openxmlformats.org/officeDocument/2006/relationships/hyperlink" Target="https://www.facebook.com/kyle.grossarth" TargetMode="External"/><Relationship Id="rId7532" Type="http://schemas.openxmlformats.org/officeDocument/2006/relationships/hyperlink" Target="https://www.instagram.com/coach.sarah.tro/" TargetMode="External"/><Relationship Id="rId8863" Type="http://schemas.openxmlformats.org/officeDocument/2006/relationships/hyperlink" Target="https://www.instagram.com/hfu_xctf/" TargetMode="External"/><Relationship Id="rId7531" Type="http://schemas.openxmlformats.org/officeDocument/2006/relationships/hyperlink" Target="https://www.facebook.com/NNUTFXC/" TargetMode="External"/><Relationship Id="rId8862" Type="http://schemas.openxmlformats.org/officeDocument/2006/relationships/hyperlink" Target="https://x.com/holyfamily_xctf" TargetMode="External"/><Relationship Id="rId6200" Type="http://schemas.openxmlformats.org/officeDocument/2006/relationships/hyperlink" Target="https://twitter.com/coachklg" TargetMode="External"/><Relationship Id="rId7530" Type="http://schemas.openxmlformats.org/officeDocument/2006/relationships/hyperlink" Target="https://twitter.com/nnuxc" TargetMode="External"/><Relationship Id="rId8861" Type="http://schemas.openxmlformats.org/officeDocument/2006/relationships/hyperlink" Target="https://www.instagram.com/edinborotfxc/" TargetMode="External"/><Relationship Id="rId6205" Type="http://schemas.openxmlformats.org/officeDocument/2006/relationships/hyperlink" Target="https://www.instagram.com/byutrackfieldxc/" TargetMode="External"/><Relationship Id="rId7537" Type="http://schemas.openxmlformats.org/officeDocument/2006/relationships/hyperlink" Target="https://www.facebook.com/NNUTFXC/" TargetMode="External"/><Relationship Id="rId8868" Type="http://schemas.openxmlformats.org/officeDocument/2006/relationships/hyperlink" Target="https://www.instagram.com/iuptrackandfieldxc/" TargetMode="External"/><Relationship Id="rId6206" Type="http://schemas.openxmlformats.org/officeDocument/2006/relationships/hyperlink" Target="https://twitter.com/byutfxc" TargetMode="External"/><Relationship Id="rId7536" Type="http://schemas.openxmlformats.org/officeDocument/2006/relationships/hyperlink" Target="https://www.instagram.com/nnutfxc/" TargetMode="External"/><Relationship Id="rId8867" Type="http://schemas.openxmlformats.org/officeDocument/2006/relationships/hyperlink" Target="https://twitter.com/IUPCrimsonHawk" TargetMode="External"/><Relationship Id="rId6203" Type="http://schemas.openxmlformats.org/officeDocument/2006/relationships/hyperlink" Target="https://www.facebook.com/BYUtrackandxc/" TargetMode="External"/><Relationship Id="rId7535" Type="http://schemas.openxmlformats.org/officeDocument/2006/relationships/hyperlink" Target="https://www.facebook.com/NNUTFXC/" TargetMode="External"/><Relationship Id="rId8866" Type="http://schemas.openxmlformats.org/officeDocument/2006/relationships/hyperlink" Target="https://www.instagram.com/iuptrackandfieldxc/" TargetMode="External"/><Relationship Id="rId6204" Type="http://schemas.openxmlformats.org/officeDocument/2006/relationships/hyperlink" Target="https://www.instagram.com/byucoach/" TargetMode="External"/><Relationship Id="rId7534" Type="http://schemas.openxmlformats.org/officeDocument/2006/relationships/hyperlink" Target="https://twitter.com/nnuxc" TargetMode="External"/><Relationship Id="rId8865" Type="http://schemas.openxmlformats.org/officeDocument/2006/relationships/hyperlink" Target="https://www.facebook.com/hanoj.carter" TargetMode="External"/><Relationship Id="rId7529" Type="http://schemas.openxmlformats.org/officeDocument/2006/relationships/hyperlink" Target="https://www.instagram.com/nnutfxc/" TargetMode="External"/><Relationship Id="rId7528" Type="http://schemas.openxmlformats.org/officeDocument/2006/relationships/hyperlink" Target="https://www.facebook.com/NNUTFXC/" TargetMode="External"/><Relationship Id="rId8859" Type="http://schemas.openxmlformats.org/officeDocument/2006/relationships/hyperlink" Target="https://twitter.com/EdinboroTFXC" TargetMode="External"/><Relationship Id="rId7527" Type="http://schemas.openxmlformats.org/officeDocument/2006/relationships/hyperlink" Target="https://www.instagram.com/nnutfxc/" TargetMode="External"/><Relationship Id="rId8858" Type="http://schemas.openxmlformats.org/officeDocument/2006/relationships/hyperlink" Target="https://twitter.com/runjdxc" TargetMode="External"/><Relationship Id="rId7522" Type="http://schemas.openxmlformats.org/officeDocument/2006/relationships/hyperlink" Target="https://www.facebook.com/NNUTFXC/" TargetMode="External"/><Relationship Id="rId8853" Type="http://schemas.openxmlformats.org/officeDocument/2006/relationships/hyperlink" Target="https://twitter.com/esutfxc" TargetMode="External"/><Relationship Id="rId7521" Type="http://schemas.openxmlformats.org/officeDocument/2006/relationships/hyperlink" Target="https://twitter.com/nnuxc" TargetMode="External"/><Relationship Id="rId8852" Type="http://schemas.openxmlformats.org/officeDocument/2006/relationships/hyperlink" Target="https://www.instagram.com/amengel3/" TargetMode="External"/><Relationship Id="rId7520" Type="http://schemas.openxmlformats.org/officeDocument/2006/relationships/hyperlink" Target="https://twitter.com/jake_knight21" TargetMode="External"/><Relationship Id="rId8851" Type="http://schemas.openxmlformats.org/officeDocument/2006/relationships/hyperlink" Target="https://twitter.com/esutfxc" TargetMode="External"/><Relationship Id="rId8850" Type="http://schemas.openxmlformats.org/officeDocument/2006/relationships/hyperlink" Target="https://twitter.com/ameng03" TargetMode="External"/><Relationship Id="rId7526" Type="http://schemas.openxmlformats.org/officeDocument/2006/relationships/hyperlink" Target="https://www.facebook.com/NNUTFXC/" TargetMode="External"/><Relationship Id="rId8857" Type="http://schemas.openxmlformats.org/officeDocument/2006/relationships/hyperlink" Target="https://www.instagram.com/edinborotfxc/" TargetMode="External"/><Relationship Id="rId7525" Type="http://schemas.openxmlformats.org/officeDocument/2006/relationships/hyperlink" Target="https://twitter.com/nnuxc" TargetMode="External"/><Relationship Id="rId8856" Type="http://schemas.openxmlformats.org/officeDocument/2006/relationships/hyperlink" Target="https://www.facebook.com/edinborotfxc/" TargetMode="External"/><Relationship Id="rId7524" Type="http://schemas.openxmlformats.org/officeDocument/2006/relationships/hyperlink" Target="https://www.facebook.com/NNUTFXC/" TargetMode="External"/><Relationship Id="rId8855" Type="http://schemas.openxmlformats.org/officeDocument/2006/relationships/hyperlink" Target="https://twitter.com/edinborotfxc" TargetMode="External"/><Relationship Id="rId7523" Type="http://schemas.openxmlformats.org/officeDocument/2006/relationships/hyperlink" Target="https://www.instagram.com/nnutfxc/" TargetMode="External"/><Relationship Id="rId8854" Type="http://schemas.openxmlformats.org/officeDocument/2006/relationships/hyperlink" Target="https://twitter.com/esutfxc" TargetMode="External"/><Relationship Id="rId6292" Type="http://schemas.openxmlformats.org/officeDocument/2006/relationships/hyperlink" Target="https://www.instagram.com/utah0rbust/" TargetMode="External"/><Relationship Id="rId6293" Type="http://schemas.openxmlformats.org/officeDocument/2006/relationships/hyperlink" Target="https://www.instagram.com/uvuxctf/" TargetMode="External"/><Relationship Id="rId6290" Type="http://schemas.openxmlformats.org/officeDocument/2006/relationships/hyperlink" Target="https://twitter.com/uvuxctf" TargetMode="External"/><Relationship Id="rId6291" Type="http://schemas.openxmlformats.org/officeDocument/2006/relationships/hyperlink" Target="https://www.facebook.com/UVUxctf/" TargetMode="External"/><Relationship Id="rId6296" Type="http://schemas.openxmlformats.org/officeDocument/2006/relationships/hyperlink" Target="https://www.facebook.com/UVUxctf/" TargetMode="External"/><Relationship Id="rId6297" Type="http://schemas.openxmlformats.org/officeDocument/2006/relationships/hyperlink" Target="https://www.instagram.com/ianjumps45/" TargetMode="External"/><Relationship Id="rId6294" Type="http://schemas.openxmlformats.org/officeDocument/2006/relationships/hyperlink" Target="https://twitter.com/uvuxctf" TargetMode="External"/><Relationship Id="rId6295" Type="http://schemas.openxmlformats.org/officeDocument/2006/relationships/hyperlink" Target="https://www.facebook.com/jumpers4god/" TargetMode="External"/><Relationship Id="rId6298" Type="http://schemas.openxmlformats.org/officeDocument/2006/relationships/hyperlink" Target="https://www.instagram.com/uvuxctf/" TargetMode="External"/><Relationship Id="rId6299" Type="http://schemas.openxmlformats.org/officeDocument/2006/relationships/hyperlink" Target="https://twitter.com/samanthataghoy" TargetMode="External"/><Relationship Id="rId7591" Type="http://schemas.openxmlformats.org/officeDocument/2006/relationships/hyperlink" Target="https://twitter.com/pnw_xctf" TargetMode="External"/><Relationship Id="rId6260" Type="http://schemas.openxmlformats.org/officeDocument/2006/relationships/hyperlink" Target="https://www.instagram.com/usutf_xc/" TargetMode="External"/><Relationship Id="rId7590" Type="http://schemas.openxmlformats.org/officeDocument/2006/relationships/hyperlink" Target="https://www.instagram.com/illinitrackxc/" TargetMode="External"/><Relationship Id="rId6263" Type="http://schemas.openxmlformats.org/officeDocument/2006/relationships/hyperlink" Target="https://www.facebook.com/erik.rasmussen.967" TargetMode="External"/><Relationship Id="rId7595" Type="http://schemas.openxmlformats.org/officeDocument/2006/relationships/hyperlink" Target="https://www.instagram.com/pnwxctf/" TargetMode="External"/><Relationship Id="rId6264" Type="http://schemas.openxmlformats.org/officeDocument/2006/relationships/hyperlink" Target="https://www.facebook.com/USUTrack/" TargetMode="External"/><Relationship Id="rId7594" Type="http://schemas.openxmlformats.org/officeDocument/2006/relationships/hyperlink" Target="https://www.facebook.com/sara.klemme.3/" TargetMode="External"/><Relationship Id="rId6261" Type="http://schemas.openxmlformats.org/officeDocument/2006/relationships/hyperlink" Target="https://twitter.com/jumpscoacher" TargetMode="External"/><Relationship Id="rId7593" Type="http://schemas.openxmlformats.org/officeDocument/2006/relationships/hyperlink" Target="https://twitter.com/pnw_xctf" TargetMode="External"/><Relationship Id="rId6262" Type="http://schemas.openxmlformats.org/officeDocument/2006/relationships/hyperlink" Target="https://twitter.com/usutf_xc" TargetMode="External"/><Relationship Id="rId7592" Type="http://schemas.openxmlformats.org/officeDocument/2006/relationships/hyperlink" Target="https://www.instagram.com/pnwxctf/" TargetMode="External"/><Relationship Id="rId6267" Type="http://schemas.openxmlformats.org/officeDocument/2006/relationships/hyperlink" Target="https://www.facebook.com/mark.crandall.7374/" TargetMode="External"/><Relationship Id="rId7599" Type="http://schemas.openxmlformats.org/officeDocument/2006/relationships/hyperlink" Target="https://twitter.com/pnw_xctf" TargetMode="External"/><Relationship Id="rId6268" Type="http://schemas.openxmlformats.org/officeDocument/2006/relationships/hyperlink" Target="https://www.facebook.com/USUTrack/" TargetMode="External"/><Relationship Id="rId7598" Type="http://schemas.openxmlformats.org/officeDocument/2006/relationships/hyperlink" Target="https://www.instagram.com/ihurdlezu/" TargetMode="External"/><Relationship Id="rId6265" Type="http://schemas.openxmlformats.org/officeDocument/2006/relationships/hyperlink" Target="https://www.instagram.com/usutf_xc/" TargetMode="External"/><Relationship Id="rId7597" Type="http://schemas.openxmlformats.org/officeDocument/2006/relationships/hyperlink" Target="https://twitter.com/pnw_xctf" TargetMode="External"/><Relationship Id="rId6266" Type="http://schemas.openxmlformats.org/officeDocument/2006/relationships/hyperlink" Target="https://twitter.com/usutf_xc" TargetMode="External"/><Relationship Id="rId7596" Type="http://schemas.openxmlformats.org/officeDocument/2006/relationships/hyperlink" Target="https://twitter.com/pnw_xctf" TargetMode="External"/><Relationship Id="rId6269" Type="http://schemas.openxmlformats.org/officeDocument/2006/relationships/hyperlink" Target="https://www.instagram.com/crandallseye/" TargetMode="External"/><Relationship Id="rId7580" Type="http://schemas.openxmlformats.org/officeDocument/2006/relationships/hyperlink" Target="https://www.instagram.com/lakersmsoccer/" TargetMode="External"/><Relationship Id="rId6252" Type="http://schemas.openxmlformats.org/officeDocument/2006/relationships/hyperlink" Target="https://www.instagram.com/usutf_xc/" TargetMode="External"/><Relationship Id="rId7584" Type="http://schemas.openxmlformats.org/officeDocument/2006/relationships/hyperlink" Target="https://www.instagram.com/uisxctf/" TargetMode="External"/><Relationship Id="rId6253" Type="http://schemas.openxmlformats.org/officeDocument/2006/relationships/hyperlink" Target="https://twitter.com/usutf_xc" TargetMode="External"/><Relationship Id="rId7583" Type="http://schemas.openxmlformats.org/officeDocument/2006/relationships/hyperlink" Target="https://www.instagram.com/emmonsking/" TargetMode="External"/><Relationship Id="rId6250" Type="http://schemas.openxmlformats.org/officeDocument/2006/relationships/hyperlink" Target="https://twitter.com/usutf_xc" TargetMode="External"/><Relationship Id="rId7582" Type="http://schemas.openxmlformats.org/officeDocument/2006/relationships/hyperlink" Target="https://www.facebook.com/uisxctf/" TargetMode="External"/><Relationship Id="rId6251" Type="http://schemas.openxmlformats.org/officeDocument/2006/relationships/hyperlink" Target="https://www.facebook.com/USUTrack/" TargetMode="External"/><Relationship Id="rId7581" Type="http://schemas.openxmlformats.org/officeDocument/2006/relationships/hyperlink" Target="https://twitter.com/uisxctf" TargetMode="External"/><Relationship Id="rId6256" Type="http://schemas.openxmlformats.org/officeDocument/2006/relationships/hyperlink" Target="https://twitter.com/burkesrodney" TargetMode="External"/><Relationship Id="rId7588" Type="http://schemas.openxmlformats.org/officeDocument/2006/relationships/hyperlink" Target="https://www.facebook.com/uisxctf/" TargetMode="External"/><Relationship Id="rId6257" Type="http://schemas.openxmlformats.org/officeDocument/2006/relationships/hyperlink" Target="https://twitter.com/usutf_xc" TargetMode="External"/><Relationship Id="rId7587" Type="http://schemas.openxmlformats.org/officeDocument/2006/relationships/hyperlink" Target="https://www.facebook.com/tpence3/about" TargetMode="External"/><Relationship Id="rId6254" Type="http://schemas.openxmlformats.org/officeDocument/2006/relationships/hyperlink" Target="https://www.facebook.com/USUTrack/" TargetMode="External"/><Relationship Id="rId7586" Type="http://schemas.openxmlformats.org/officeDocument/2006/relationships/hyperlink" Target="https://twitter.com/uisxctf" TargetMode="External"/><Relationship Id="rId6255" Type="http://schemas.openxmlformats.org/officeDocument/2006/relationships/hyperlink" Target="https://www.instagram.com/usutf_xc/" TargetMode="External"/><Relationship Id="rId7585" Type="http://schemas.openxmlformats.org/officeDocument/2006/relationships/hyperlink" Target="https://twitter.com/t_pence3" TargetMode="External"/><Relationship Id="rId6258" Type="http://schemas.openxmlformats.org/officeDocument/2006/relationships/hyperlink" Target="https://www.facebook.com/usutrack/" TargetMode="External"/><Relationship Id="rId6259" Type="http://schemas.openxmlformats.org/officeDocument/2006/relationships/hyperlink" Target="https://www.instagram.com/coach_flytime/reels/" TargetMode="External"/><Relationship Id="rId7589" Type="http://schemas.openxmlformats.org/officeDocument/2006/relationships/hyperlink" Target="https://www.instagram.com/tylerjpence/" TargetMode="External"/><Relationship Id="rId6281" Type="http://schemas.openxmlformats.org/officeDocument/2006/relationships/hyperlink" Target="https://twitter.com/uvhoule" TargetMode="External"/><Relationship Id="rId6282" Type="http://schemas.openxmlformats.org/officeDocument/2006/relationships/hyperlink" Target="https://twitter.com/uvuxctf" TargetMode="External"/><Relationship Id="rId6280" Type="http://schemas.openxmlformats.org/officeDocument/2006/relationships/hyperlink" Target="https://www.instagram.com/uvuxctf/" TargetMode="External"/><Relationship Id="rId6285" Type="http://schemas.openxmlformats.org/officeDocument/2006/relationships/hyperlink" Target="https://twitter.com/PLSsprint" TargetMode="External"/><Relationship Id="rId6286" Type="http://schemas.openxmlformats.org/officeDocument/2006/relationships/hyperlink" Target="https://twitter.com/uvuxctf" TargetMode="External"/><Relationship Id="rId6283" Type="http://schemas.openxmlformats.org/officeDocument/2006/relationships/hyperlink" Target="https://www.facebook.com/UVUxctf/" TargetMode="External"/><Relationship Id="rId6284" Type="http://schemas.openxmlformats.org/officeDocument/2006/relationships/hyperlink" Target="https://www.instagram.com/uvuxctf/" TargetMode="External"/><Relationship Id="rId6289" Type="http://schemas.openxmlformats.org/officeDocument/2006/relationships/hyperlink" Target="https://twitter.com/jilly_willy24" TargetMode="External"/><Relationship Id="rId6287" Type="http://schemas.openxmlformats.org/officeDocument/2006/relationships/hyperlink" Target="https://www.facebook.com/UVUxctf/" TargetMode="External"/><Relationship Id="rId6288" Type="http://schemas.openxmlformats.org/officeDocument/2006/relationships/hyperlink" Target="https://www.instagram.com/uvuxctf/" TargetMode="External"/><Relationship Id="rId6270" Type="http://schemas.openxmlformats.org/officeDocument/2006/relationships/hyperlink" Target="https://www.instagram.com/usutf_xc/" TargetMode="External"/><Relationship Id="rId6271" Type="http://schemas.openxmlformats.org/officeDocument/2006/relationships/hyperlink" Target="https://www.facebook.com/dixiestatetrackxc/" TargetMode="External"/><Relationship Id="rId6274" Type="http://schemas.openxmlformats.org/officeDocument/2006/relationships/hyperlink" Target="https://twitter.com/uvuxctf" TargetMode="External"/><Relationship Id="rId6275" Type="http://schemas.openxmlformats.org/officeDocument/2006/relationships/hyperlink" Target="https://www.facebook.com/UVUxctf/" TargetMode="External"/><Relationship Id="rId6272" Type="http://schemas.openxmlformats.org/officeDocument/2006/relationships/hyperlink" Target="https://www.instagram.com/jwdecker5/" TargetMode="External"/><Relationship Id="rId6273" Type="http://schemas.openxmlformats.org/officeDocument/2006/relationships/hyperlink" Target="https://www.instagram.com/utahtech_tfxc/" TargetMode="External"/><Relationship Id="rId6278" Type="http://schemas.openxmlformats.org/officeDocument/2006/relationships/hyperlink" Target="https://twitter.com/uvuxctf" TargetMode="External"/><Relationship Id="rId6279" Type="http://schemas.openxmlformats.org/officeDocument/2006/relationships/hyperlink" Target="https://www.facebook.com/UVUxctf/" TargetMode="External"/><Relationship Id="rId6276" Type="http://schemas.openxmlformats.org/officeDocument/2006/relationships/hyperlink" Target="https://www.instagram.com/jaimee_91/" TargetMode="External"/><Relationship Id="rId6277" Type="http://schemas.openxmlformats.org/officeDocument/2006/relationships/hyperlink" Target="https://www.instagram.com/uvuxctf/" TargetMode="External"/><Relationship Id="rId629" Type="http://schemas.openxmlformats.org/officeDocument/2006/relationships/hyperlink" Target="https://www.instagram.com/chabritt/" TargetMode="External"/><Relationship Id="rId624" Type="http://schemas.openxmlformats.org/officeDocument/2006/relationships/hyperlink" Target="https://www.instagram.com/sanjosestatetrackandfield/" TargetMode="External"/><Relationship Id="rId623" Type="http://schemas.openxmlformats.org/officeDocument/2006/relationships/hyperlink" Target="https://www.facebook.com/SanJoseStateTFXC/" TargetMode="External"/><Relationship Id="rId622" Type="http://schemas.openxmlformats.org/officeDocument/2006/relationships/hyperlink" Target="https://twitter.com/sanjosesttfxc" TargetMode="External"/><Relationship Id="rId621" Type="http://schemas.openxmlformats.org/officeDocument/2006/relationships/hyperlink" Target="https://twitter.com/hopstepboom" TargetMode="External"/><Relationship Id="rId628" Type="http://schemas.openxmlformats.org/officeDocument/2006/relationships/hyperlink" Target="https://www.facebook.com/sanjosestatetfxc/" TargetMode="External"/><Relationship Id="rId627" Type="http://schemas.openxmlformats.org/officeDocument/2006/relationships/hyperlink" Target="https://www.facebook.com/people/charmaine-darden/100006080117635" TargetMode="External"/><Relationship Id="rId626" Type="http://schemas.openxmlformats.org/officeDocument/2006/relationships/hyperlink" Target="https://twitter.com/sanjosesttfxc" TargetMode="External"/><Relationship Id="rId625" Type="http://schemas.openxmlformats.org/officeDocument/2006/relationships/hyperlink" Target="https://twitter.com/coachdardenc" TargetMode="External"/><Relationship Id="rId620" Type="http://schemas.openxmlformats.org/officeDocument/2006/relationships/hyperlink" Target="https://www.instagram.com/cwryaniii/" TargetMode="External"/><Relationship Id="rId619" Type="http://schemas.openxmlformats.org/officeDocument/2006/relationships/hyperlink" Target="https://www.facebook.com/sanjosestatetfxc/" TargetMode="External"/><Relationship Id="rId618" Type="http://schemas.openxmlformats.org/officeDocument/2006/relationships/hyperlink" Target="https://www.facebook.com/crtrack" TargetMode="External"/><Relationship Id="rId613" Type="http://schemas.openxmlformats.org/officeDocument/2006/relationships/hyperlink" Target="https://twitter.com/smc_xctrack" TargetMode="External"/><Relationship Id="rId612" Type="http://schemas.openxmlformats.org/officeDocument/2006/relationships/hyperlink" Target="https://www.instagram.com/smc_xctrack/" TargetMode="External"/><Relationship Id="rId611" Type="http://schemas.openxmlformats.org/officeDocument/2006/relationships/hyperlink" Target="https://www.facebook.com/SMCXCTrack/" TargetMode="External"/><Relationship Id="rId610" Type="http://schemas.openxmlformats.org/officeDocument/2006/relationships/hyperlink" Target="https://www.facebook.com/ayla.granados" TargetMode="External"/><Relationship Id="rId617" Type="http://schemas.openxmlformats.org/officeDocument/2006/relationships/hyperlink" Target="https://twitter.com/sanjosesttfxc" TargetMode="External"/><Relationship Id="rId616" Type="http://schemas.openxmlformats.org/officeDocument/2006/relationships/hyperlink" Target="https://twitter.com/cwryaniii" TargetMode="External"/><Relationship Id="rId615" Type="http://schemas.openxmlformats.org/officeDocument/2006/relationships/hyperlink" Target="https://www.instagram.com/smc_xctrack/" TargetMode="External"/><Relationship Id="rId614" Type="http://schemas.openxmlformats.org/officeDocument/2006/relationships/hyperlink" Target="https://www.facebook.com/SMCXCTrack/" TargetMode="External"/><Relationship Id="rId646" Type="http://schemas.openxmlformats.org/officeDocument/2006/relationships/hyperlink" Target="https://twitter.com/stanfordxctf" TargetMode="External"/><Relationship Id="rId645" Type="http://schemas.openxmlformats.org/officeDocument/2006/relationships/hyperlink" Target="https://twitter.com/jjclarkrun" TargetMode="External"/><Relationship Id="rId644" Type="http://schemas.openxmlformats.org/officeDocument/2006/relationships/hyperlink" Target="https://www.instagram.com/scuxctf/" TargetMode="External"/><Relationship Id="rId643" Type="http://schemas.openxmlformats.org/officeDocument/2006/relationships/hyperlink" Target="https://www.instagram.com/meron03/" TargetMode="External"/><Relationship Id="rId649" Type="http://schemas.openxmlformats.org/officeDocument/2006/relationships/hyperlink" Target="https://twitter.com/stanfordxctf" TargetMode="External"/><Relationship Id="rId648" Type="http://schemas.openxmlformats.org/officeDocument/2006/relationships/hyperlink" Target="https://www.instagram.com/stanfordxctf/" TargetMode="External"/><Relationship Id="rId647" Type="http://schemas.openxmlformats.org/officeDocument/2006/relationships/hyperlink" Target="https://www.facebook.com/stanfordxctf/" TargetMode="External"/><Relationship Id="rId642" Type="http://schemas.openxmlformats.org/officeDocument/2006/relationships/hyperlink" Target="https://www.facebook.com/scuxctf/" TargetMode="External"/><Relationship Id="rId641" Type="http://schemas.openxmlformats.org/officeDocument/2006/relationships/hyperlink" Target="https://twitter.com/scuxctf" TargetMode="External"/><Relationship Id="rId640" Type="http://schemas.openxmlformats.org/officeDocument/2006/relationships/hyperlink" Target="https://twitter.com/meron03" TargetMode="External"/><Relationship Id="rId635" Type="http://schemas.openxmlformats.org/officeDocument/2006/relationships/hyperlink" Target="https://www.instagram.com/milotandf/" TargetMode="External"/><Relationship Id="rId634" Type="http://schemas.openxmlformats.org/officeDocument/2006/relationships/hyperlink" Target="https://www.facebook.com/scuxctf/" TargetMode="External"/><Relationship Id="rId633" Type="http://schemas.openxmlformats.org/officeDocument/2006/relationships/hyperlink" Target="https://twitter.com/scuxctf" TargetMode="External"/><Relationship Id="rId632" Type="http://schemas.openxmlformats.org/officeDocument/2006/relationships/hyperlink" Target="https://www.instagram.com/sanjosestatetrackandfield/" TargetMode="External"/><Relationship Id="rId639" Type="http://schemas.openxmlformats.org/officeDocument/2006/relationships/hyperlink" Target="https://www.instagram.com/scuxctf/" TargetMode="External"/><Relationship Id="rId638" Type="http://schemas.openxmlformats.org/officeDocument/2006/relationships/hyperlink" Target="https://www.facebook.com/scuxctf/" TargetMode="External"/><Relationship Id="rId637" Type="http://schemas.openxmlformats.org/officeDocument/2006/relationships/hyperlink" Target="https://twitter.com/scuxctf" TargetMode="External"/><Relationship Id="rId636" Type="http://schemas.openxmlformats.org/officeDocument/2006/relationships/hyperlink" Target="https://www.instagram.com/scuxctf/" TargetMode="External"/><Relationship Id="rId631" Type="http://schemas.openxmlformats.org/officeDocument/2006/relationships/hyperlink" Target="https://www.facebook.com/sanjosestatetfxc/" TargetMode="External"/><Relationship Id="rId630" Type="http://schemas.openxmlformats.org/officeDocument/2006/relationships/hyperlink" Target="https://twitter.com/sanjosesttfxc" TargetMode="External"/><Relationship Id="rId609" Type="http://schemas.openxmlformats.org/officeDocument/2006/relationships/hyperlink" Target="https://twitter.com/smc_xctrack" TargetMode="External"/><Relationship Id="rId608" Type="http://schemas.openxmlformats.org/officeDocument/2006/relationships/hyperlink" Target="https://www.instagram.com/uvuxctf/" TargetMode="External"/><Relationship Id="rId607" Type="http://schemas.openxmlformats.org/officeDocument/2006/relationships/hyperlink" Target="https://www.instagram.com/han.branch/" TargetMode="External"/><Relationship Id="rId602" Type="http://schemas.openxmlformats.org/officeDocument/2006/relationships/hyperlink" Target="https://www.facebook.com/SMCXCTrack/" TargetMode="External"/><Relationship Id="rId601" Type="http://schemas.openxmlformats.org/officeDocument/2006/relationships/hyperlink" Target="https://twitter.com/smc_xctrack" TargetMode="External"/><Relationship Id="rId600" Type="http://schemas.openxmlformats.org/officeDocument/2006/relationships/hyperlink" Target="https://www.instagram.com/peppxctrack/" TargetMode="External"/><Relationship Id="rId606" Type="http://schemas.openxmlformats.org/officeDocument/2006/relationships/hyperlink" Target="https://www.facebook.com/UVUxctf/" TargetMode="External"/><Relationship Id="rId605" Type="http://schemas.openxmlformats.org/officeDocument/2006/relationships/hyperlink" Target="https://twitter.com/uvuxctf" TargetMode="External"/><Relationship Id="rId604" Type="http://schemas.openxmlformats.org/officeDocument/2006/relationships/hyperlink" Target="https://twitter.com/hannah9branch" TargetMode="External"/><Relationship Id="rId603" Type="http://schemas.openxmlformats.org/officeDocument/2006/relationships/hyperlink" Target="https://www.instagram.com/smc_xctrack/" TargetMode="External"/><Relationship Id="rId8927" Type="http://schemas.openxmlformats.org/officeDocument/2006/relationships/hyperlink" Target="https://twitter.com/headcoachjj" TargetMode="External"/><Relationship Id="rId8926" Type="http://schemas.openxmlformats.org/officeDocument/2006/relationships/hyperlink" Target="https://twitter.com/pointparkxctf" TargetMode="External"/><Relationship Id="rId8925" Type="http://schemas.openxmlformats.org/officeDocument/2006/relationships/hyperlink" Target="https://www.instagram.com/ptonymanderson/" TargetMode="External"/><Relationship Id="rId8924" Type="http://schemas.openxmlformats.org/officeDocument/2006/relationships/hyperlink" Target="https://www.facebook.com/pointparkxctf/" TargetMode="External"/><Relationship Id="rId8929" Type="http://schemas.openxmlformats.org/officeDocument/2006/relationships/hyperlink" Target="https://www.instagram.com/shu_xc_tf/" TargetMode="External"/><Relationship Id="rId8928" Type="http://schemas.openxmlformats.org/officeDocument/2006/relationships/hyperlink" Target="https://twitter.com/shuxctf" TargetMode="External"/><Relationship Id="rId8923" Type="http://schemas.openxmlformats.org/officeDocument/2006/relationships/hyperlink" Target="https://twitter.com/pointparkxctf" TargetMode="External"/><Relationship Id="rId8922" Type="http://schemas.openxmlformats.org/officeDocument/2006/relationships/hyperlink" Target="https://twitter.com/johnwalshdwest" TargetMode="External"/><Relationship Id="rId8921" Type="http://schemas.openxmlformats.org/officeDocument/2006/relationships/hyperlink" Target="https://www.facebook.com/pointparkxctf/" TargetMode="External"/><Relationship Id="rId8920" Type="http://schemas.openxmlformats.org/officeDocument/2006/relationships/hyperlink" Target="https://twitter.com/pointparkxctf" TargetMode="External"/><Relationship Id="rId8916" Type="http://schemas.openxmlformats.org/officeDocument/2006/relationships/hyperlink" Target="https://www.facebook.com/pointparkxctf/" TargetMode="External"/><Relationship Id="rId8915" Type="http://schemas.openxmlformats.org/officeDocument/2006/relationships/hyperlink" Target="https://twitter.com/pointparkxctf" TargetMode="External"/><Relationship Id="rId8914" Type="http://schemas.openxmlformats.org/officeDocument/2006/relationships/hyperlink" Target="https://www.instagram.com/MansfieldTF/" TargetMode="External"/><Relationship Id="rId8913" Type="http://schemas.openxmlformats.org/officeDocument/2006/relationships/hyperlink" Target="https://www.facebook.com/MUXCTF/" TargetMode="External"/><Relationship Id="rId8919" Type="http://schemas.openxmlformats.org/officeDocument/2006/relationships/hyperlink" Target="https://www.facebook.com/tim.creamer.90" TargetMode="External"/><Relationship Id="rId8918" Type="http://schemas.openxmlformats.org/officeDocument/2006/relationships/hyperlink" Target="https://twitter.com/coach_tcreamer" TargetMode="External"/><Relationship Id="rId8917" Type="http://schemas.openxmlformats.org/officeDocument/2006/relationships/hyperlink" Target="https://www.instagram.com/pointparkxctf/" TargetMode="External"/><Relationship Id="rId699" Type="http://schemas.openxmlformats.org/officeDocument/2006/relationships/hyperlink" Target="https://www.facebook.com/CalTFXC/" TargetMode="External"/><Relationship Id="rId698" Type="http://schemas.openxmlformats.org/officeDocument/2006/relationships/hyperlink" Target="https://www.facebook.com/kayla.ferron" TargetMode="External"/><Relationship Id="rId693" Type="http://schemas.openxmlformats.org/officeDocument/2006/relationships/hyperlink" Target="https://www.instagram.com/caltfxc/" TargetMode="External"/><Relationship Id="rId692" Type="http://schemas.openxmlformats.org/officeDocument/2006/relationships/hyperlink" Target="https://www.facebook.com/CalTFXC/" TargetMode="External"/><Relationship Id="rId691" Type="http://schemas.openxmlformats.org/officeDocument/2006/relationships/hyperlink" Target="https://www.facebook.com/lissa.olson.9/" TargetMode="External"/><Relationship Id="rId690" Type="http://schemas.openxmlformats.org/officeDocument/2006/relationships/hyperlink" Target="https://x.com/caltfxc" TargetMode="External"/><Relationship Id="rId697" Type="http://schemas.openxmlformats.org/officeDocument/2006/relationships/hyperlink" Target="https://twitter.com/caltfxc" TargetMode="External"/><Relationship Id="rId8912" Type="http://schemas.openxmlformats.org/officeDocument/2006/relationships/hyperlink" Target="https://twitter.com/MansfieldTF" TargetMode="External"/><Relationship Id="rId696" Type="http://schemas.openxmlformats.org/officeDocument/2006/relationships/hyperlink" Target="https://www.instagram.com/caltfxc/" TargetMode="External"/><Relationship Id="rId8911" Type="http://schemas.openxmlformats.org/officeDocument/2006/relationships/hyperlink" Target="https://www.facebook.com/LHUTFXC/" TargetMode="External"/><Relationship Id="rId695" Type="http://schemas.openxmlformats.org/officeDocument/2006/relationships/hyperlink" Target="https://www.facebook.com/CalTFXC/" TargetMode="External"/><Relationship Id="rId8910" Type="http://schemas.openxmlformats.org/officeDocument/2006/relationships/hyperlink" Target="https://twitter.com/lhutfxc" TargetMode="External"/><Relationship Id="rId694" Type="http://schemas.openxmlformats.org/officeDocument/2006/relationships/hyperlink" Target="https://twitter.com/caltfxc" TargetMode="External"/><Relationship Id="rId7618" Type="http://schemas.openxmlformats.org/officeDocument/2006/relationships/hyperlink" Target="https://www.instagram.com/matt_royer_uindy/" TargetMode="External"/><Relationship Id="rId8949" Type="http://schemas.openxmlformats.org/officeDocument/2006/relationships/hyperlink" Target="https://www.instagram.com/shiptfcc/" TargetMode="External"/><Relationship Id="rId7617" Type="http://schemas.openxmlformats.org/officeDocument/2006/relationships/hyperlink" Target="https://twitter.com/uindytrack" TargetMode="External"/><Relationship Id="rId8948" Type="http://schemas.openxmlformats.org/officeDocument/2006/relationships/hyperlink" Target="https://twitter.com/shipuraiders" TargetMode="External"/><Relationship Id="rId7616" Type="http://schemas.openxmlformats.org/officeDocument/2006/relationships/hyperlink" Target="https://www.instagram.com/uindyxctf/" TargetMode="External"/><Relationship Id="rId8947" Type="http://schemas.openxmlformats.org/officeDocument/2006/relationships/hyperlink" Target="https://www.instagram.com/shiptfcc/" TargetMode="External"/><Relationship Id="rId7615" Type="http://schemas.openxmlformats.org/officeDocument/2006/relationships/hyperlink" Target="https://www.instagram.com/coachko.uindytf/" TargetMode="External"/><Relationship Id="rId8946" Type="http://schemas.openxmlformats.org/officeDocument/2006/relationships/hyperlink" Target="https://twitter.com/shipuraiders" TargetMode="External"/><Relationship Id="rId7619" Type="http://schemas.openxmlformats.org/officeDocument/2006/relationships/hyperlink" Target="https://twitter.com/emporiasttrack" TargetMode="External"/><Relationship Id="rId7610" Type="http://schemas.openxmlformats.org/officeDocument/2006/relationships/hyperlink" Target="https://www.instagram.com/coach.trace.uindytf/" TargetMode="External"/><Relationship Id="rId8941" Type="http://schemas.openxmlformats.org/officeDocument/2006/relationships/hyperlink" Target="https://twitter.com/shipuraiders" TargetMode="External"/><Relationship Id="rId8940" Type="http://schemas.openxmlformats.org/officeDocument/2006/relationships/hyperlink" Target="https://www.instagram.com/shipxctf/" TargetMode="External"/><Relationship Id="rId7614" Type="http://schemas.openxmlformats.org/officeDocument/2006/relationships/hyperlink" Target="https://twitter.com/uindytrack" TargetMode="External"/><Relationship Id="rId8945" Type="http://schemas.openxmlformats.org/officeDocument/2006/relationships/hyperlink" Target="https://www.instagram.com/shiptfcc/" TargetMode="External"/><Relationship Id="rId7613" Type="http://schemas.openxmlformats.org/officeDocument/2006/relationships/hyperlink" Target="https://www.instagram.com/uindyxctf/" TargetMode="External"/><Relationship Id="rId8944" Type="http://schemas.openxmlformats.org/officeDocument/2006/relationships/hyperlink" Target="https://twitter.com/shipuraiders" TargetMode="External"/><Relationship Id="rId7612" Type="http://schemas.openxmlformats.org/officeDocument/2006/relationships/hyperlink" Target="https://twitter.com/uindytrack" TargetMode="External"/><Relationship Id="rId8943" Type="http://schemas.openxmlformats.org/officeDocument/2006/relationships/hyperlink" Target="https://www.instagram.com/shiptfcc/" TargetMode="External"/><Relationship Id="rId7611" Type="http://schemas.openxmlformats.org/officeDocument/2006/relationships/hyperlink" Target="https://www.instagram.com/uindyxctf/" TargetMode="External"/><Relationship Id="rId8942" Type="http://schemas.openxmlformats.org/officeDocument/2006/relationships/hyperlink" Target="https://www.facebook.com/david.osanitsch" TargetMode="External"/><Relationship Id="rId7607" Type="http://schemas.openxmlformats.org/officeDocument/2006/relationships/hyperlink" Target="https://www.instagram.com/uindyxctf/" TargetMode="External"/><Relationship Id="rId8938" Type="http://schemas.openxmlformats.org/officeDocument/2006/relationships/hyperlink" Target="https://www.instagram.com/shu_xc_tf/" TargetMode="External"/><Relationship Id="rId7606" Type="http://schemas.openxmlformats.org/officeDocument/2006/relationships/hyperlink" Target="https://www.instagram.com/makaylaawilliams/" TargetMode="External"/><Relationship Id="rId8937" Type="http://schemas.openxmlformats.org/officeDocument/2006/relationships/hyperlink" Target="https://twitter.com/shuxctf" TargetMode="External"/><Relationship Id="rId7605" Type="http://schemas.openxmlformats.org/officeDocument/2006/relationships/hyperlink" Target="https://twitter.com/uindytrack" TargetMode="External"/><Relationship Id="rId8936" Type="http://schemas.openxmlformats.org/officeDocument/2006/relationships/hyperlink" Target="https://www.instagram.com/shu_xc_tf/" TargetMode="External"/><Relationship Id="rId7604" Type="http://schemas.openxmlformats.org/officeDocument/2006/relationships/hyperlink" Target="https://twitter.com/makayla_track" TargetMode="External"/><Relationship Id="rId8935" Type="http://schemas.openxmlformats.org/officeDocument/2006/relationships/hyperlink" Target="https://www.instagram.com/sarahrenae709/" TargetMode="External"/><Relationship Id="rId7609" Type="http://schemas.openxmlformats.org/officeDocument/2006/relationships/hyperlink" Target="https://twitter.com/uindytrack" TargetMode="External"/><Relationship Id="rId7608" Type="http://schemas.openxmlformats.org/officeDocument/2006/relationships/hyperlink" Target="https://twitter.com/uindytrack" TargetMode="External"/><Relationship Id="rId8939" Type="http://schemas.openxmlformats.org/officeDocument/2006/relationships/hyperlink" Target="https://www.facebook.com/sutrack/" TargetMode="External"/><Relationship Id="rId8930" Type="http://schemas.openxmlformats.org/officeDocument/2006/relationships/hyperlink" Target="https://twitter.com/shuxctf" TargetMode="External"/><Relationship Id="rId7603" Type="http://schemas.openxmlformats.org/officeDocument/2006/relationships/hyperlink" Target="https://www.instagram.com/pnwxctf/" TargetMode="External"/><Relationship Id="rId8934" Type="http://schemas.openxmlformats.org/officeDocument/2006/relationships/hyperlink" Target="https://twitter.com/shuxctf" TargetMode="External"/><Relationship Id="rId7602" Type="http://schemas.openxmlformats.org/officeDocument/2006/relationships/hyperlink" Target="https://www.facebook.com/antonio.chapa.1238/" TargetMode="External"/><Relationship Id="rId8933" Type="http://schemas.openxmlformats.org/officeDocument/2006/relationships/hyperlink" Target="https://twitter.com/sarahrenae709" TargetMode="External"/><Relationship Id="rId7601" Type="http://schemas.openxmlformats.org/officeDocument/2006/relationships/hyperlink" Target="https://twitter.com/pnw_xctf" TargetMode="External"/><Relationship Id="rId8932" Type="http://schemas.openxmlformats.org/officeDocument/2006/relationships/hyperlink" Target="https://www.instagram.com/shu_xc_tf/" TargetMode="External"/><Relationship Id="rId7600" Type="http://schemas.openxmlformats.org/officeDocument/2006/relationships/hyperlink" Target="https://www.instagram.com/purdue_trackxc/" TargetMode="External"/><Relationship Id="rId8931" Type="http://schemas.openxmlformats.org/officeDocument/2006/relationships/hyperlink" Target="https://www.instagram.com/_raebandz/" TargetMode="External"/><Relationship Id="rId668" Type="http://schemas.openxmlformats.org/officeDocument/2006/relationships/hyperlink" Target="https://facebook.com/people/Ricardo-Santos/100002510868857" TargetMode="External"/><Relationship Id="rId667" Type="http://schemas.openxmlformats.org/officeDocument/2006/relationships/hyperlink" Target="https://twitter.com/stanfordxctf" TargetMode="External"/><Relationship Id="rId666" Type="http://schemas.openxmlformats.org/officeDocument/2006/relationships/hyperlink" Target="https://twitter.com/xxeeeg" TargetMode="External"/><Relationship Id="rId665" Type="http://schemas.openxmlformats.org/officeDocument/2006/relationships/hyperlink" Target="https://www.instagram.com/stanfordxctf/" TargetMode="External"/><Relationship Id="rId669" Type="http://schemas.openxmlformats.org/officeDocument/2006/relationships/hyperlink" Target="https://www.facebook.com/stanfordxctf/" TargetMode="External"/><Relationship Id="rId660" Type="http://schemas.openxmlformats.org/officeDocument/2006/relationships/hyperlink" Target="https://www.facebook.com/stanfordxctf/" TargetMode="External"/><Relationship Id="rId664" Type="http://schemas.openxmlformats.org/officeDocument/2006/relationships/hyperlink" Target="https://www.facebook.com/stanfordxctf/" TargetMode="External"/><Relationship Id="rId663" Type="http://schemas.openxmlformats.org/officeDocument/2006/relationships/hyperlink" Target="https://twitter.com/stanfordxctf" TargetMode="External"/><Relationship Id="rId662" Type="http://schemas.openxmlformats.org/officeDocument/2006/relationships/hyperlink" Target="https://www.instagram.com/stanfordxctf/" TargetMode="External"/><Relationship Id="rId661" Type="http://schemas.openxmlformats.org/officeDocument/2006/relationships/hyperlink" Target="https://www.instagram.com/addyroyal/" TargetMode="External"/><Relationship Id="rId657" Type="http://schemas.openxmlformats.org/officeDocument/2006/relationships/hyperlink" Target="https://www.facebook.com/stanfordxctf/" TargetMode="External"/><Relationship Id="rId656" Type="http://schemas.openxmlformats.org/officeDocument/2006/relationships/hyperlink" Target="https://twitter.com/stanfordxctf" TargetMode="External"/><Relationship Id="rId655" Type="http://schemas.openxmlformats.org/officeDocument/2006/relationships/hyperlink" Target="https://www.instagram.com/stanfordxctf/" TargetMode="External"/><Relationship Id="rId654" Type="http://schemas.openxmlformats.org/officeDocument/2006/relationships/hyperlink" Target="https://www.instagram.com/tgesser/" TargetMode="External"/><Relationship Id="rId659" Type="http://schemas.openxmlformats.org/officeDocument/2006/relationships/hyperlink" Target="https://twitter.com/stanfordxctf" TargetMode="External"/><Relationship Id="rId658" Type="http://schemas.openxmlformats.org/officeDocument/2006/relationships/hyperlink" Target="https://www.instagram.com/stanfordxctf/" TargetMode="External"/><Relationship Id="rId653" Type="http://schemas.openxmlformats.org/officeDocument/2006/relationships/hyperlink" Target="https://www.facebook.com/stanfordxctf/" TargetMode="External"/><Relationship Id="rId652" Type="http://schemas.openxmlformats.org/officeDocument/2006/relationships/hyperlink" Target="https://twitter.com/stanfordxctf" TargetMode="External"/><Relationship Id="rId651" Type="http://schemas.openxmlformats.org/officeDocument/2006/relationships/hyperlink" Target="https://www.instagram.com/stanfordxctf/" TargetMode="External"/><Relationship Id="rId650" Type="http://schemas.openxmlformats.org/officeDocument/2006/relationships/hyperlink" Target="https://www.facebook.com/stanfordxctf/" TargetMode="External"/><Relationship Id="rId8905" Type="http://schemas.openxmlformats.org/officeDocument/2006/relationships/hyperlink" Target="https://www.facebook.com/LHUTFXC/" TargetMode="External"/><Relationship Id="rId8904" Type="http://schemas.openxmlformats.org/officeDocument/2006/relationships/hyperlink" Target="https://twitter.com/lhutfxc" TargetMode="External"/><Relationship Id="rId8903" Type="http://schemas.openxmlformats.org/officeDocument/2006/relationships/hyperlink" Target="https://twitter.com/run4lhu" TargetMode="External"/><Relationship Id="rId8902" Type="http://schemas.openxmlformats.org/officeDocument/2006/relationships/hyperlink" Target="https://www.instagram.com/lhutfxc/" TargetMode="External"/><Relationship Id="rId8909" Type="http://schemas.openxmlformats.org/officeDocument/2006/relationships/hyperlink" Target="https://www.instagram.com/lhutfxc/" TargetMode="External"/><Relationship Id="rId8908" Type="http://schemas.openxmlformats.org/officeDocument/2006/relationships/hyperlink" Target="https://www.facebook.com/LHUTFXC/" TargetMode="External"/><Relationship Id="rId8907" Type="http://schemas.openxmlformats.org/officeDocument/2006/relationships/hyperlink" Target="https://twitter.com/lhutfxc" TargetMode="External"/><Relationship Id="rId8906" Type="http://schemas.openxmlformats.org/officeDocument/2006/relationships/hyperlink" Target="https://www.instagram.com/run4lhu/" TargetMode="External"/><Relationship Id="rId689" Type="http://schemas.openxmlformats.org/officeDocument/2006/relationships/hyperlink" Target="https://x.com/lissa19" TargetMode="External"/><Relationship Id="rId688" Type="http://schemas.openxmlformats.org/officeDocument/2006/relationships/hyperlink" Target="https://www.instagram.com/caltfxc/" TargetMode="External"/><Relationship Id="rId687" Type="http://schemas.openxmlformats.org/officeDocument/2006/relationships/hyperlink" Target="https://www.instagram.com/koachh/" TargetMode="External"/><Relationship Id="rId682" Type="http://schemas.openxmlformats.org/officeDocument/2006/relationships/hyperlink" Target="https://twitter.com/CalTFXC" TargetMode="External"/><Relationship Id="rId681" Type="http://schemas.openxmlformats.org/officeDocument/2006/relationships/hyperlink" Target="https://twitter.com/CalTFXC" TargetMode="External"/><Relationship Id="rId680" Type="http://schemas.openxmlformats.org/officeDocument/2006/relationships/hyperlink" Target="https://www.instagram.com/caltfxc/" TargetMode="External"/><Relationship Id="rId686" Type="http://schemas.openxmlformats.org/officeDocument/2006/relationships/hyperlink" Target="https://www.facebook.com/CalTFXC/" TargetMode="External"/><Relationship Id="rId8901" Type="http://schemas.openxmlformats.org/officeDocument/2006/relationships/hyperlink" Target="https://www.facebook.com/LHUTFXC/" TargetMode="External"/><Relationship Id="rId685" Type="http://schemas.openxmlformats.org/officeDocument/2006/relationships/hyperlink" Target="https://www.facebook.com/Coach.R.Harrison" TargetMode="External"/><Relationship Id="rId8900" Type="http://schemas.openxmlformats.org/officeDocument/2006/relationships/hyperlink" Target="https://twitter.com/lhutfxc" TargetMode="External"/><Relationship Id="rId684" Type="http://schemas.openxmlformats.org/officeDocument/2006/relationships/hyperlink" Target="https://twitter.com/caltfxc" TargetMode="External"/><Relationship Id="rId683" Type="http://schemas.openxmlformats.org/officeDocument/2006/relationships/hyperlink" Target="https://twitter.com/coachharriso" TargetMode="External"/><Relationship Id="rId679" Type="http://schemas.openxmlformats.org/officeDocument/2006/relationships/hyperlink" Target="https://www.instagram.com/coachlefever/" TargetMode="External"/><Relationship Id="rId678" Type="http://schemas.openxmlformats.org/officeDocument/2006/relationships/hyperlink" Target="https://www.facebook.com/CalTFXC/" TargetMode="External"/><Relationship Id="rId677" Type="http://schemas.openxmlformats.org/officeDocument/2006/relationships/hyperlink" Target="https://twitter.com/caltfxc" TargetMode="External"/><Relationship Id="rId676" Type="http://schemas.openxmlformats.org/officeDocument/2006/relationships/hyperlink" Target="https://twitter.com/coachlefever" TargetMode="External"/><Relationship Id="rId671" Type="http://schemas.openxmlformats.org/officeDocument/2006/relationships/hyperlink" Target="https://twitter.com/robynemjohnson" TargetMode="External"/><Relationship Id="rId670" Type="http://schemas.openxmlformats.org/officeDocument/2006/relationships/hyperlink" Target="https://www.instagram.com/stanfordxctf/" TargetMode="External"/><Relationship Id="rId675" Type="http://schemas.openxmlformats.org/officeDocument/2006/relationships/hyperlink" Target="https://www.instagram.com/caltfxc/" TargetMode="External"/><Relationship Id="rId674" Type="http://schemas.openxmlformats.org/officeDocument/2006/relationships/hyperlink" Target="https://www.facebook.com/CalTFXC/" TargetMode="External"/><Relationship Id="rId673" Type="http://schemas.openxmlformats.org/officeDocument/2006/relationships/hyperlink" Target="https://www.facebook.com/robyne.johnson.5" TargetMode="External"/><Relationship Id="rId672" Type="http://schemas.openxmlformats.org/officeDocument/2006/relationships/hyperlink" Target="https://twitter.com/caltfxc" TargetMode="External"/><Relationship Id="rId17132" Type="http://schemas.openxmlformats.org/officeDocument/2006/relationships/hyperlink" Target="https://twitter.com/montanatechxctf" TargetMode="External"/><Relationship Id="rId17131" Type="http://schemas.openxmlformats.org/officeDocument/2006/relationships/hyperlink" Target="https://www.facebook.com/RMCXCandTrack/" TargetMode="External"/><Relationship Id="rId5019" Type="http://schemas.openxmlformats.org/officeDocument/2006/relationships/hyperlink" Target="https://twitter.com/lafayettetf" TargetMode="External"/><Relationship Id="rId17134" Type="http://schemas.openxmlformats.org/officeDocument/2006/relationships/hyperlink" Target="https://www.instagram.com/montanagriztf/" TargetMode="External"/><Relationship Id="rId17133" Type="http://schemas.openxmlformats.org/officeDocument/2006/relationships/hyperlink" Target="https://www.facebook.com/MontanaGrizTF/" TargetMode="External"/><Relationship Id="rId17130" Type="http://schemas.openxmlformats.org/officeDocument/2006/relationships/hyperlink" Target="https://www.facebook.com/CarrollUtrack.cross/" TargetMode="External"/><Relationship Id="rId6340" Type="http://schemas.openxmlformats.org/officeDocument/2006/relationships/hyperlink" Target="https://www.instagram.com/uvmtrack/" TargetMode="External"/><Relationship Id="rId7672" Type="http://schemas.openxmlformats.org/officeDocument/2006/relationships/hyperlink" Target="https://www.instagram.com/gorillastrack/" TargetMode="External"/><Relationship Id="rId5010" Type="http://schemas.openxmlformats.org/officeDocument/2006/relationships/hyperlink" Target="https://www.instagram.com/lasalle_tfxc/" TargetMode="External"/><Relationship Id="rId6341" Type="http://schemas.openxmlformats.org/officeDocument/2006/relationships/hyperlink" Target="https://twitter.com/coachheacockwm" TargetMode="External"/><Relationship Id="rId7671" Type="http://schemas.openxmlformats.org/officeDocument/2006/relationships/hyperlink" Target="https://www.facebook.com/GorillasTrack" TargetMode="External"/><Relationship Id="rId7670" Type="http://schemas.openxmlformats.org/officeDocument/2006/relationships/hyperlink" Target="https://twitter.com/gorillastrack" TargetMode="External"/><Relationship Id="rId5013" Type="http://schemas.openxmlformats.org/officeDocument/2006/relationships/hyperlink" Target="https://www.instagram.com/lasalle_tfxc/" TargetMode="External"/><Relationship Id="rId6344" Type="http://schemas.openxmlformats.org/officeDocument/2006/relationships/hyperlink" Target="https://www.instagram.com/heacockthrows/" TargetMode="External"/><Relationship Id="rId7676" Type="http://schemas.openxmlformats.org/officeDocument/2006/relationships/hyperlink" Target="https://www.instagram.com/gorillastrack/" TargetMode="External"/><Relationship Id="rId17129" Type="http://schemas.openxmlformats.org/officeDocument/2006/relationships/hyperlink" Target="https://twitter.com/piocutrackcross" TargetMode="External"/><Relationship Id="rId5014" Type="http://schemas.openxmlformats.org/officeDocument/2006/relationships/hyperlink" Target="https://twitter.com/mmcurcio" TargetMode="External"/><Relationship Id="rId6345" Type="http://schemas.openxmlformats.org/officeDocument/2006/relationships/hyperlink" Target="https://www.instagram.com/wmtribexctf/" TargetMode="External"/><Relationship Id="rId7675" Type="http://schemas.openxmlformats.org/officeDocument/2006/relationships/hyperlink" Target="https://www.facebook.com/GorillasTrack" TargetMode="External"/><Relationship Id="rId17128" Type="http://schemas.openxmlformats.org/officeDocument/2006/relationships/hyperlink" Target="https://www.facebook.com/CarrollUtrack.cross/" TargetMode="External"/><Relationship Id="rId5011" Type="http://schemas.openxmlformats.org/officeDocument/2006/relationships/hyperlink" Target="https://twitter.com/lasalle_xctf" TargetMode="External"/><Relationship Id="rId6342" Type="http://schemas.openxmlformats.org/officeDocument/2006/relationships/hyperlink" Target="https://twitter.com/wmtribexctf" TargetMode="External"/><Relationship Id="rId7674" Type="http://schemas.openxmlformats.org/officeDocument/2006/relationships/hyperlink" Target="https://twitter.com/gorillastrack" TargetMode="External"/><Relationship Id="rId5012" Type="http://schemas.openxmlformats.org/officeDocument/2006/relationships/hyperlink" Target="https://www.facebook.com/lasalletfxc/" TargetMode="External"/><Relationship Id="rId6343" Type="http://schemas.openxmlformats.org/officeDocument/2006/relationships/hyperlink" Target="https://www.facebook.com/WMTribeXCTF/" TargetMode="External"/><Relationship Id="rId7673" Type="http://schemas.openxmlformats.org/officeDocument/2006/relationships/hyperlink" Target="https://twitter.com/jcrow05" TargetMode="External"/><Relationship Id="rId5017" Type="http://schemas.openxmlformats.org/officeDocument/2006/relationships/hyperlink" Target="https://twitter.com/lafayettetf" TargetMode="External"/><Relationship Id="rId6348" Type="http://schemas.openxmlformats.org/officeDocument/2006/relationships/hyperlink" Target="https://www.instagram.com/wmtribexctf/" TargetMode="External"/><Relationship Id="rId17125" Type="http://schemas.openxmlformats.org/officeDocument/2006/relationships/hyperlink" Target="https://twitter.com/piocutrackcross" TargetMode="External"/><Relationship Id="rId5018" Type="http://schemas.openxmlformats.org/officeDocument/2006/relationships/hyperlink" Target="https://www.instagram.com/lafcoltf/" TargetMode="External"/><Relationship Id="rId6349" Type="http://schemas.openxmlformats.org/officeDocument/2006/relationships/hyperlink" Target="https://twitter.com/wmtribexctf" TargetMode="External"/><Relationship Id="rId7679" Type="http://schemas.openxmlformats.org/officeDocument/2006/relationships/hyperlink" Target="https://www.facebook.com/GorillasTrack" TargetMode="External"/><Relationship Id="rId17124" Type="http://schemas.openxmlformats.org/officeDocument/2006/relationships/hyperlink" Target="https://www.instagram.com/wwuowlsxctf/" TargetMode="External"/><Relationship Id="rId5015" Type="http://schemas.openxmlformats.org/officeDocument/2006/relationships/hyperlink" Target="https://twitter.com/lafayettetf" TargetMode="External"/><Relationship Id="rId6346" Type="http://schemas.openxmlformats.org/officeDocument/2006/relationships/hyperlink" Target="https://twitter.com/wmtribexctf" TargetMode="External"/><Relationship Id="rId7678" Type="http://schemas.openxmlformats.org/officeDocument/2006/relationships/hyperlink" Target="https://twitter.com/gorillastrack" TargetMode="External"/><Relationship Id="rId17127" Type="http://schemas.openxmlformats.org/officeDocument/2006/relationships/hyperlink" Target="https://twitter.com/piocutrackcross" TargetMode="External"/><Relationship Id="rId5016" Type="http://schemas.openxmlformats.org/officeDocument/2006/relationships/hyperlink" Target="https://www.instagram.com/lafcoltf/" TargetMode="External"/><Relationship Id="rId6347" Type="http://schemas.openxmlformats.org/officeDocument/2006/relationships/hyperlink" Target="https://www.facebook.com/WMTribeXCTF/" TargetMode="External"/><Relationship Id="rId7677" Type="http://schemas.openxmlformats.org/officeDocument/2006/relationships/hyperlink" Target="https://twitter.com/coachmill1" TargetMode="External"/><Relationship Id="rId17126" Type="http://schemas.openxmlformats.org/officeDocument/2006/relationships/hyperlink" Target="https://www.facebook.com/CarrollUtrack.cross/" TargetMode="External"/><Relationship Id="rId17143" Type="http://schemas.openxmlformats.org/officeDocument/2006/relationships/hyperlink" Target="https://www.facebook.com/RMCXCandTrack/" TargetMode="External"/><Relationship Id="rId17142" Type="http://schemas.openxmlformats.org/officeDocument/2006/relationships/hyperlink" Target="https://www.facebook.com/rmcxcandtrack/" TargetMode="External"/><Relationship Id="rId5008" Type="http://schemas.openxmlformats.org/officeDocument/2006/relationships/hyperlink" Target="https://www.facebook.com/lasalletfxc/" TargetMode="External"/><Relationship Id="rId6339" Type="http://schemas.openxmlformats.org/officeDocument/2006/relationships/hyperlink" Target="https://www.facebook.com/uvmtrack" TargetMode="External"/><Relationship Id="rId17145" Type="http://schemas.openxmlformats.org/officeDocument/2006/relationships/hyperlink" Target="https://www.facebook.com/MontanaGrizTF/" TargetMode="External"/><Relationship Id="rId5009" Type="http://schemas.openxmlformats.org/officeDocument/2006/relationships/hyperlink" Target="https://www.instagram.com/zach.lefever333/" TargetMode="External"/><Relationship Id="rId17144" Type="http://schemas.openxmlformats.org/officeDocument/2006/relationships/hyperlink" Target="https://www.instagram.com/rockyxctf/" TargetMode="External"/><Relationship Id="rId17141" Type="http://schemas.openxmlformats.org/officeDocument/2006/relationships/hyperlink" Target="https://www.instagram.com/jackson.duffey21/" TargetMode="External"/><Relationship Id="rId17140" Type="http://schemas.openxmlformats.org/officeDocument/2006/relationships/hyperlink" Target="https://www.facebook.com/rmcxcandtrack/" TargetMode="External"/><Relationship Id="rId7661" Type="http://schemas.openxmlformats.org/officeDocument/2006/relationships/hyperlink" Target="https://www.instagram.com/chandler.barnett27/" TargetMode="External"/><Relationship Id="rId8992" Type="http://schemas.openxmlformats.org/officeDocument/2006/relationships/hyperlink" Target="https://www.instagram.com/wcuxctf/" TargetMode="External"/><Relationship Id="rId6330" Type="http://schemas.openxmlformats.org/officeDocument/2006/relationships/hyperlink" Target="https://www.instagram.com/uvmtrack/" TargetMode="External"/><Relationship Id="rId7660" Type="http://schemas.openxmlformats.org/officeDocument/2006/relationships/hyperlink" Target="https://www.facebook.com/GorillasTrack/" TargetMode="External"/><Relationship Id="rId8991" Type="http://schemas.openxmlformats.org/officeDocument/2006/relationships/hyperlink" Target="https://www.instagram.com/kenclarkspeed/" TargetMode="External"/><Relationship Id="rId8990" Type="http://schemas.openxmlformats.org/officeDocument/2006/relationships/hyperlink" Target="https://twitter.com/wcu_tfxc" TargetMode="External"/><Relationship Id="rId5002" Type="http://schemas.openxmlformats.org/officeDocument/2006/relationships/hyperlink" Target="https://www.facebook.com/lasalletfxc/" TargetMode="External"/><Relationship Id="rId6333" Type="http://schemas.openxmlformats.org/officeDocument/2006/relationships/hyperlink" Target="https://www.instagram.com/uvmtrack/" TargetMode="External"/><Relationship Id="rId7665" Type="http://schemas.openxmlformats.org/officeDocument/2006/relationships/hyperlink" Target="https://www.instagram.com/gorillastrack/" TargetMode="External"/><Relationship Id="rId8996" Type="http://schemas.openxmlformats.org/officeDocument/2006/relationships/hyperlink" Target="https://www.instagram.com/wcutf.xc/" TargetMode="External"/><Relationship Id="rId5003" Type="http://schemas.openxmlformats.org/officeDocument/2006/relationships/hyperlink" Target="https://www.instagram.com/lasalle_tfxc/" TargetMode="External"/><Relationship Id="rId6334" Type="http://schemas.openxmlformats.org/officeDocument/2006/relationships/hyperlink" Target="https://twitter.com/uvmtrack" TargetMode="External"/><Relationship Id="rId7664" Type="http://schemas.openxmlformats.org/officeDocument/2006/relationships/hyperlink" Target="https://www.facebook.com/GorillasTrack" TargetMode="External"/><Relationship Id="rId8995" Type="http://schemas.openxmlformats.org/officeDocument/2006/relationships/hyperlink" Target="https://twitter.com/wcu_tfxc" TargetMode="External"/><Relationship Id="rId17139" Type="http://schemas.openxmlformats.org/officeDocument/2006/relationships/hyperlink" Target="https://www.instagram.com/montreatxctf/" TargetMode="External"/><Relationship Id="rId5000" Type="http://schemas.openxmlformats.org/officeDocument/2006/relationships/hyperlink" Target="https://twitter.com/lasalle_xctf" TargetMode="External"/><Relationship Id="rId6331" Type="http://schemas.openxmlformats.org/officeDocument/2006/relationships/hyperlink" Target="https://twitter.com/uvmtrack" TargetMode="External"/><Relationship Id="rId7663" Type="http://schemas.openxmlformats.org/officeDocument/2006/relationships/hyperlink" Target="https://twitter.com/gorillastrack" TargetMode="External"/><Relationship Id="rId8994" Type="http://schemas.openxmlformats.org/officeDocument/2006/relationships/hyperlink" Target="https://www.instagram.com/wcutf.xc/" TargetMode="External"/><Relationship Id="rId5001" Type="http://schemas.openxmlformats.org/officeDocument/2006/relationships/hyperlink" Target="https://www.facebook.com/tom.peterson.106" TargetMode="External"/><Relationship Id="rId6332" Type="http://schemas.openxmlformats.org/officeDocument/2006/relationships/hyperlink" Target="https://www.facebook.com/uvmtrack" TargetMode="External"/><Relationship Id="rId7662" Type="http://schemas.openxmlformats.org/officeDocument/2006/relationships/hyperlink" Target="https://www.instagram.com/gorillastrack/" TargetMode="External"/><Relationship Id="rId8993" Type="http://schemas.openxmlformats.org/officeDocument/2006/relationships/hyperlink" Target="https://twitter.com/wcu_tfxc" TargetMode="External"/><Relationship Id="rId5006" Type="http://schemas.openxmlformats.org/officeDocument/2006/relationships/hyperlink" Target="https://www.instagram.com/lasalle_tfxc/" TargetMode="External"/><Relationship Id="rId6337" Type="http://schemas.openxmlformats.org/officeDocument/2006/relationships/hyperlink" Target="https://twitter.com/joe_gingras" TargetMode="External"/><Relationship Id="rId7669" Type="http://schemas.openxmlformats.org/officeDocument/2006/relationships/hyperlink" Target="https://twitter.com/ben10do64" TargetMode="External"/><Relationship Id="rId17136" Type="http://schemas.openxmlformats.org/officeDocument/2006/relationships/hyperlink" Target="https://www.facebook.com/montanagriztf/" TargetMode="External"/><Relationship Id="rId5007" Type="http://schemas.openxmlformats.org/officeDocument/2006/relationships/hyperlink" Target="https://twitter.com/lasalle_xctf" TargetMode="External"/><Relationship Id="rId6338" Type="http://schemas.openxmlformats.org/officeDocument/2006/relationships/hyperlink" Target="https://twitter.com/uvmtrack" TargetMode="External"/><Relationship Id="rId7668" Type="http://schemas.openxmlformats.org/officeDocument/2006/relationships/hyperlink" Target="https://www.instagram.com/gorillastrack/" TargetMode="External"/><Relationship Id="rId8999" Type="http://schemas.openxmlformats.org/officeDocument/2006/relationships/hyperlink" Target="https://twitter.com/wcu_tfxc" TargetMode="External"/><Relationship Id="rId17135" Type="http://schemas.openxmlformats.org/officeDocument/2006/relationships/hyperlink" Target="https://twitter.com/montanatechxctf" TargetMode="External"/><Relationship Id="rId5004" Type="http://schemas.openxmlformats.org/officeDocument/2006/relationships/hyperlink" Target="https://twitter.com/lasalle_xctf" TargetMode="External"/><Relationship Id="rId6335" Type="http://schemas.openxmlformats.org/officeDocument/2006/relationships/hyperlink" Target="https://www.facebook.com/uvmtrack" TargetMode="External"/><Relationship Id="rId7667" Type="http://schemas.openxmlformats.org/officeDocument/2006/relationships/hyperlink" Target="https://www.facebook.com/GorillasTrack" TargetMode="External"/><Relationship Id="rId8998" Type="http://schemas.openxmlformats.org/officeDocument/2006/relationships/hyperlink" Target="https://www.instagram.com/wcuxctf/" TargetMode="External"/><Relationship Id="rId17138" Type="http://schemas.openxmlformats.org/officeDocument/2006/relationships/hyperlink" Target="https://twitter.com/montreatxctf" TargetMode="External"/><Relationship Id="rId5005" Type="http://schemas.openxmlformats.org/officeDocument/2006/relationships/hyperlink" Target="https://www.facebook.com/lasalletfxc/" TargetMode="External"/><Relationship Id="rId6336" Type="http://schemas.openxmlformats.org/officeDocument/2006/relationships/hyperlink" Target="https://www.instagram.com/uvmtrack/" TargetMode="External"/><Relationship Id="rId7666" Type="http://schemas.openxmlformats.org/officeDocument/2006/relationships/hyperlink" Target="https://twitter.com/gorillastrack" TargetMode="External"/><Relationship Id="rId8997" Type="http://schemas.openxmlformats.org/officeDocument/2006/relationships/hyperlink" Target="https://twitter.com/WCU_TFXC" TargetMode="External"/><Relationship Id="rId17137" Type="http://schemas.openxmlformats.org/officeDocument/2006/relationships/hyperlink" Target="https://www.instagram.com/montanagriztf/" TargetMode="External"/><Relationship Id="rId17110" Type="http://schemas.openxmlformats.org/officeDocument/2006/relationships/hyperlink" Target="https://twitter.com/onyxstormthrows" TargetMode="External"/><Relationship Id="rId17112" Type="http://schemas.openxmlformats.org/officeDocument/2006/relationships/hyperlink" Target="https://www.facebook.com/wwuowlsXCTF/" TargetMode="External"/><Relationship Id="rId17111" Type="http://schemas.openxmlformats.org/officeDocument/2006/relationships/hyperlink" Target="https://twitter.com/wwuowlsxctf" TargetMode="External"/><Relationship Id="rId7690" Type="http://schemas.openxmlformats.org/officeDocument/2006/relationships/hyperlink" Target="https://twitter.com/ichabodxctf" TargetMode="External"/><Relationship Id="rId5031" Type="http://schemas.openxmlformats.org/officeDocument/2006/relationships/hyperlink" Target="https://twitter.com/lehightfxc" TargetMode="External"/><Relationship Id="rId6362" Type="http://schemas.openxmlformats.org/officeDocument/2006/relationships/hyperlink" Target="https://twitter.com/georgemasontfxc" TargetMode="External"/><Relationship Id="rId7694" Type="http://schemas.openxmlformats.org/officeDocument/2006/relationships/hyperlink" Target="https://www.instagram.com/ichabodxctf/" TargetMode="External"/><Relationship Id="rId5032" Type="http://schemas.openxmlformats.org/officeDocument/2006/relationships/hyperlink" Target="https://www.instagram.com/lehightfxc/" TargetMode="External"/><Relationship Id="rId6363" Type="http://schemas.openxmlformats.org/officeDocument/2006/relationships/hyperlink" Target="https://facebook.com/people/Anthony-Mihalich/100005593818414/" TargetMode="External"/><Relationship Id="rId7693" Type="http://schemas.openxmlformats.org/officeDocument/2006/relationships/hyperlink" Target="https://www.instagram.com/drthrows/" TargetMode="External"/><Relationship Id="rId6360" Type="http://schemas.openxmlformats.org/officeDocument/2006/relationships/hyperlink" Target="https://twitter.com/georgemasontfxc" TargetMode="External"/><Relationship Id="rId7692" Type="http://schemas.openxmlformats.org/officeDocument/2006/relationships/hyperlink" Target="https://www.facebook.com/WashburnTFXC/" TargetMode="External"/><Relationship Id="rId5030" Type="http://schemas.openxmlformats.org/officeDocument/2006/relationships/hyperlink" Target="https://www.instagram.com/lehightfxc/" TargetMode="External"/><Relationship Id="rId6361" Type="http://schemas.openxmlformats.org/officeDocument/2006/relationships/hyperlink" Target="https://www.instagram.com/georgemasontrack/" TargetMode="External"/><Relationship Id="rId7691" Type="http://schemas.openxmlformats.org/officeDocument/2006/relationships/hyperlink" Target="https://www.facebook.com/drthrows/" TargetMode="External"/><Relationship Id="rId5035" Type="http://schemas.openxmlformats.org/officeDocument/2006/relationships/hyperlink" Target="https://www.instagram.com/lehightfxc/" TargetMode="External"/><Relationship Id="rId6366" Type="http://schemas.openxmlformats.org/officeDocument/2006/relationships/hyperlink" Target="https://twitter.com/georgemasontfxc" TargetMode="External"/><Relationship Id="rId7698" Type="http://schemas.openxmlformats.org/officeDocument/2006/relationships/hyperlink" Target="https://www.instagram.com/ichabodxctf/" TargetMode="External"/><Relationship Id="rId17107" Type="http://schemas.openxmlformats.org/officeDocument/2006/relationships/hyperlink" Target="https://twitter.com/parkugilbert_tf" TargetMode="External"/><Relationship Id="rId5036" Type="http://schemas.openxmlformats.org/officeDocument/2006/relationships/hyperlink" Target="https://twitter.com/lehightfxc" TargetMode="External"/><Relationship Id="rId6367" Type="http://schemas.openxmlformats.org/officeDocument/2006/relationships/hyperlink" Target="https://www.facebook.com/tim.nickas" TargetMode="External"/><Relationship Id="rId7697" Type="http://schemas.openxmlformats.org/officeDocument/2006/relationships/hyperlink" Target="https://www.facebook.com/WashburnTFXC/" TargetMode="External"/><Relationship Id="rId17106" Type="http://schemas.openxmlformats.org/officeDocument/2006/relationships/hyperlink" Target="https://www.instagram.com/parkuniversitytrack/" TargetMode="External"/><Relationship Id="rId5033" Type="http://schemas.openxmlformats.org/officeDocument/2006/relationships/hyperlink" Target="https://twitter.com/ataub32" TargetMode="External"/><Relationship Id="rId6364" Type="http://schemas.openxmlformats.org/officeDocument/2006/relationships/hyperlink" Target="https://www.instagram.com/amihalich10/" TargetMode="External"/><Relationship Id="rId7696" Type="http://schemas.openxmlformats.org/officeDocument/2006/relationships/hyperlink" Target="https://www.facebook.com/marshall.obrien.1" TargetMode="External"/><Relationship Id="rId17109" Type="http://schemas.openxmlformats.org/officeDocument/2006/relationships/hyperlink" Target="https://twitter.com/stlcopxctf" TargetMode="External"/><Relationship Id="rId5034" Type="http://schemas.openxmlformats.org/officeDocument/2006/relationships/hyperlink" Target="https://twitter.com/lehightfxc" TargetMode="External"/><Relationship Id="rId6365" Type="http://schemas.openxmlformats.org/officeDocument/2006/relationships/hyperlink" Target="https://www.instagram.com/georgemasontrack/" TargetMode="External"/><Relationship Id="rId7695" Type="http://schemas.openxmlformats.org/officeDocument/2006/relationships/hyperlink" Target="https://twitter.com/ichabodxctf" TargetMode="External"/><Relationship Id="rId17108" Type="http://schemas.openxmlformats.org/officeDocument/2006/relationships/hyperlink" Target="https://www.instagram.com/pirates_tfxc/" TargetMode="External"/><Relationship Id="rId5039" Type="http://schemas.openxmlformats.org/officeDocument/2006/relationships/hyperlink" Target="https://www.instagram.com/hurstxctf/" TargetMode="External"/><Relationship Id="rId17103" Type="http://schemas.openxmlformats.org/officeDocument/2006/relationships/hyperlink" Target="https://twitter.com/parkugilbert_tf" TargetMode="External"/><Relationship Id="rId17102" Type="http://schemas.openxmlformats.org/officeDocument/2006/relationships/hyperlink" Target="https://www.facebook.com/movalxctf/" TargetMode="External"/><Relationship Id="rId5037" Type="http://schemas.openxmlformats.org/officeDocument/2006/relationships/hyperlink" Target="https://www.instagram.com/lehightfxc/" TargetMode="External"/><Relationship Id="rId6368" Type="http://schemas.openxmlformats.org/officeDocument/2006/relationships/hyperlink" Target="https://www.instagram.com/georgemasontrack/" TargetMode="External"/><Relationship Id="rId17105" Type="http://schemas.openxmlformats.org/officeDocument/2006/relationships/hyperlink" Target="https://twitter.com/parkugilbert_tf" TargetMode="External"/><Relationship Id="rId5038" Type="http://schemas.openxmlformats.org/officeDocument/2006/relationships/hyperlink" Target="https://www.facebook.com/HurstU/" TargetMode="External"/><Relationship Id="rId6369" Type="http://schemas.openxmlformats.org/officeDocument/2006/relationships/hyperlink" Target="https://twitter.com/georgemasontfxc" TargetMode="External"/><Relationship Id="rId7699" Type="http://schemas.openxmlformats.org/officeDocument/2006/relationships/hyperlink" Target="https://twitter.com/davidgranato2" TargetMode="External"/><Relationship Id="rId17104" Type="http://schemas.openxmlformats.org/officeDocument/2006/relationships/hyperlink" Target="https://www.instagram.com/parkuniversitytrack/" TargetMode="External"/><Relationship Id="rId17121" Type="http://schemas.openxmlformats.org/officeDocument/2006/relationships/hyperlink" Target="https://www.facebook.com/William-Woods-University-Cross-CountryTrack-and-Field-146468738724873/" TargetMode="External"/><Relationship Id="rId17120" Type="http://schemas.openxmlformats.org/officeDocument/2006/relationships/hyperlink" Target="https://twitter.com/wwuxctf" TargetMode="External"/><Relationship Id="rId17123" Type="http://schemas.openxmlformats.org/officeDocument/2006/relationships/hyperlink" Target="https://www.facebook.com/wwuowlsXCTF/" TargetMode="External"/><Relationship Id="rId17122" Type="http://schemas.openxmlformats.org/officeDocument/2006/relationships/hyperlink" Target="https://twitter.com/wwuowlsxctf" TargetMode="External"/><Relationship Id="rId5020" Type="http://schemas.openxmlformats.org/officeDocument/2006/relationships/hyperlink" Target="https://www.instagram.com/lafcoltf/" TargetMode="External"/><Relationship Id="rId6351" Type="http://schemas.openxmlformats.org/officeDocument/2006/relationships/hyperlink" Target="https://www.facebook.com/WMTribeXCTF/" TargetMode="External"/><Relationship Id="rId7683" Type="http://schemas.openxmlformats.org/officeDocument/2006/relationships/hyperlink" Target="https://www.facebook.com/cameron.babb.10" TargetMode="External"/><Relationship Id="rId5021" Type="http://schemas.openxmlformats.org/officeDocument/2006/relationships/hyperlink" Target="https://twitter.com/lehightfxc" TargetMode="External"/><Relationship Id="rId6352" Type="http://schemas.openxmlformats.org/officeDocument/2006/relationships/hyperlink" Target="https://www.instagram.com/wmtribexctf/" TargetMode="External"/><Relationship Id="rId7682" Type="http://schemas.openxmlformats.org/officeDocument/2006/relationships/hyperlink" Target="https://twitter.com/ichabodxctf" TargetMode="External"/><Relationship Id="rId7681" Type="http://schemas.openxmlformats.org/officeDocument/2006/relationships/hyperlink" Target="https://twitter.com/babb10events" TargetMode="External"/><Relationship Id="rId6350" Type="http://schemas.openxmlformats.org/officeDocument/2006/relationships/hyperlink" Target="https://www.facebook.com/people/Tommy-Barrineau/4944887" TargetMode="External"/><Relationship Id="rId7680" Type="http://schemas.openxmlformats.org/officeDocument/2006/relationships/hyperlink" Target="https://www.instagram.com/gorillastrack/" TargetMode="External"/><Relationship Id="rId5024" Type="http://schemas.openxmlformats.org/officeDocument/2006/relationships/hyperlink" Target="https://twitter.com/lehightfxc" TargetMode="External"/><Relationship Id="rId6355" Type="http://schemas.openxmlformats.org/officeDocument/2006/relationships/hyperlink" Target="https://www.instagram.com/wmtribexctf/" TargetMode="External"/><Relationship Id="rId7687" Type="http://schemas.openxmlformats.org/officeDocument/2006/relationships/hyperlink" Target="https://twitter.com/ichabodxctf" TargetMode="External"/><Relationship Id="rId17118" Type="http://schemas.openxmlformats.org/officeDocument/2006/relationships/hyperlink" Target="https://www.facebook.com/wwuowlsXCTF/" TargetMode="External"/><Relationship Id="rId5025" Type="http://schemas.openxmlformats.org/officeDocument/2006/relationships/hyperlink" Target="https://www.instagram.com/dianaerin67/" TargetMode="External"/><Relationship Id="rId6356" Type="http://schemas.openxmlformats.org/officeDocument/2006/relationships/hyperlink" Target="https://twitter.com/coachjonesxc" TargetMode="External"/><Relationship Id="rId7686" Type="http://schemas.openxmlformats.org/officeDocument/2006/relationships/hyperlink" Target="https://www.instagram.com/ichabodxctf/" TargetMode="External"/><Relationship Id="rId17117" Type="http://schemas.openxmlformats.org/officeDocument/2006/relationships/hyperlink" Target="https://twitter.com/wwuowlsxctf" TargetMode="External"/><Relationship Id="rId5022" Type="http://schemas.openxmlformats.org/officeDocument/2006/relationships/hyperlink" Target="https://www.instagram.com/lehightfxc/" TargetMode="External"/><Relationship Id="rId6353" Type="http://schemas.openxmlformats.org/officeDocument/2006/relationships/hyperlink" Target="https://twitter.com/wmtribexctf" TargetMode="External"/><Relationship Id="rId7685" Type="http://schemas.openxmlformats.org/officeDocument/2006/relationships/hyperlink" Target="https://www.instagram.com/babb10events/" TargetMode="External"/><Relationship Id="rId5023" Type="http://schemas.openxmlformats.org/officeDocument/2006/relationships/hyperlink" Target="https://twitter.com/dianaerinnn67" TargetMode="External"/><Relationship Id="rId6354" Type="http://schemas.openxmlformats.org/officeDocument/2006/relationships/hyperlink" Target="https://www.facebook.com/WMTribeXCTF/" TargetMode="External"/><Relationship Id="rId7684" Type="http://schemas.openxmlformats.org/officeDocument/2006/relationships/hyperlink" Target="https://www.facebook.com/WashburnTFXC/" TargetMode="External"/><Relationship Id="rId17119" Type="http://schemas.openxmlformats.org/officeDocument/2006/relationships/hyperlink" Target="https://www.instagram.com/wwuowlsxctf/" TargetMode="External"/><Relationship Id="rId5028" Type="http://schemas.openxmlformats.org/officeDocument/2006/relationships/hyperlink" Target="https://www.instagram.com/lehightfxc/" TargetMode="External"/><Relationship Id="rId6359" Type="http://schemas.openxmlformats.org/officeDocument/2006/relationships/hyperlink" Target="https://www.instagram.com/wmtribexctf/" TargetMode="External"/><Relationship Id="rId17114" Type="http://schemas.openxmlformats.org/officeDocument/2006/relationships/hyperlink" Target="https://twitter.com/wwuowlsxctf" TargetMode="External"/><Relationship Id="rId5029" Type="http://schemas.openxmlformats.org/officeDocument/2006/relationships/hyperlink" Target="https://twitter.com/lehightfxc" TargetMode="External"/><Relationship Id="rId17113" Type="http://schemas.openxmlformats.org/officeDocument/2006/relationships/hyperlink" Target="https://www.instagram.com/wwuowlsxctf/" TargetMode="External"/><Relationship Id="rId5026" Type="http://schemas.openxmlformats.org/officeDocument/2006/relationships/hyperlink" Target="https://www.instagram.com/lehightfxc/" TargetMode="External"/><Relationship Id="rId6357" Type="http://schemas.openxmlformats.org/officeDocument/2006/relationships/hyperlink" Target="https://twitter.com/wmtribexctf" TargetMode="External"/><Relationship Id="rId7689" Type="http://schemas.openxmlformats.org/officeDocument/2006/relationships/hyperlink" Target="https://www.instagram.com/ichabodxctf/" TargetMode="External"/><Relationship Id="rId17116" Type="http://schemas.openxmlformats.org/officeDocument/2006/relationships/hyperlink" Target="https://www.instagram.com/wwuowlsxctf/" TargetMode="External"/><Relationship Id="rId5027" Type="http://schemas.openxmlformats.org/officeDocument/2006/relationships/hyperlink" Target="https://twitter.com/lehightfxc" TargetMode="External"/><Relationship Id="rId6358" Type="http://schemas.openxmlformats.org/officeDocument/2006/relationships/hyperlink" Target="https://www.facebook.com/WMTribeXCTF/" TargetMode="External"/><Relationship Id="rId7688" Type="http://schemas.openxmlformats.org/officeDocument/2006/relationships/hyperlink" Target="https://www.facebook.com/WashburnTFXC/" TargetMode="External"/><Relationship Id="rId17115" Type="http://schemas.openxmlformats.org/officeDocument/2006/relationships/hyperlink" Target="https://www.facebook.com/wwuowlsXCTF/" TargetMode="External"/><Relationship Id="rId6308" Type="http://schemas.openxmlformats.org/officeDocument/2006/relationships/hyperlink" Target="https://twitter.com/weberstatetrack" TargetMode="External"/><Relationship Id="rId17176" Type="http://schemas.openxmlformats.org/officeDocument/2006/relationships/hyperlink" Target="https://www.instagram.com/lia_guigui/" TargetMode="External"/><Relationship Id="rId6309" Type="http://schemas.openxmlformats.org/officeDocument/2006/relationships/hyperlink" Target="https://www.facebook.com/kurt.ward.75/" TargetMode="External"/><Relationship Id="rId7639" Type="http://schemas.openxmlformats.org/officeDocument/2006/relationships/hyperlink" Target="https://www.instagram.com/rhyann_brown/" TargetMode="External"/><Relationship Id="rId17175" Type="http://schemas.openxmlformats.org/officeDocument/2006/relationships/hyperlink" Target="https://www.facebook.com/ConcordiaUniversityTrackandField/" TargetMode="External"/><Relationship Id="rId6306" Type="http://schemas.openxmlformats.org/officeDocument/2006/relationships/hyperlink" Target="https://www.facebook.com/UtaTrackAndField/" TargetMode="External"/><Relationship Id="rId7638" Type="http://schemas.openxmlformats.org/officeDocument/2006/relationships/hyperlink" Target="https://www.instagram.com/fhsutrackxc/" TargetMode="External"/><Relationship Id="rId8969" Type="http://schemas.openxmlformats.org/officeDocument/2006/relationships/hyperlink" Target="https://twitter.com/rover914" TargetMode="External"/><Relationship Id="rId17178" Type="http://schemas.openxmlformats.org/officeDocument/2006/relationships/hyperlink" Target="https://twitter.com/doanetrackxc" TargetMode="External"/><Relationship Id="rId6307" Type="http://schemas.openxmlformats.org/officeDocument/2006/relationships/hyperlink" Target="https://www.instagram.com/utamavsmbb/" TargetMode="External"/><Relationship Id="rId7637" Type="http://schemas.openxmlformats.org/officeDocument/2006/relationships/hyperlink" Target="https://twitter.com/fhsutrack_xc" TargetMode="External"/><Relationship Id="rId8968" Type="http://schemas.openxmlformats.org/officeDocument/2006/relationships/hyperlink" Target="https://www.instagram.com/rocktfxc/" TargetMode="External"/><Relationship Id="rId17177" Type="http://schemas.openxmlformats.org/officeDocument/2006/relationships/hyperlink" Target="https://twitter.com/ed_fye" TargetMode="External"/><Relationship Id="rId17172" Type="http://schemas.openxmlformats.org/officeDocument/2006/relationships/hyperlink" Target="https://www.facebook.com/ConcordiaUniversityTrackandField/" TargetMode="External"/><Relationship Id="rId17171" Type="http://schemas.openxmlformats.org/officeDocument/2006/relationships/hyperlink" Target="https://twitter.com/cunetfxc" TargetMode="External"/><Relationship Id="rId17174" Type="http://schemas.openxmlformats.org/officeDocument/2006/relationships/hyperlink" Target="https://twitter.com/cunetfxc" TargetMode="External"/><Relationship Id="rId17173" Type="http://schemas.openxmlformats.org/officeDocument/2006/relationships/hyperlink" Target="https://twitter.com/liaguigui" TargetMode="External"/><Relationship Id="rId17170" Type="http://schemas.openxmlformats.org/officeDocument/2006/relationships/hyperlink" Target="https://www.instagram.com/vaultdogs/" TargetMode="External"/><Relationship Id="rId6300" Type="http://schemas.openxmlformats.org/officeDocument/2006/relationships/hyperlink" Target="https://twitter.com/uvuxctf" TargetMode="External"/><Relationship Id="rId7632" Type="http://schemas.openxmlformats.org/officeDocument/2006/relationships/hyperlink" Target="https://twitter.com/fhsutrack_xc" TargetMode="External"/><Relationship Id="rId8963" Type="http://schemas.openxmlformats.org/officeDocument/2006/relationships/hyperlink" Target="https://twitter.com/rocktfxc" TargetMode="External"/><Relationship Id="rId6301" Type="http://schemas.openxmlformats.org/officeDocument/2006/relationships/hyperlink" Target="https://www.facebook.com/SamanthaSmithFanPage/" TargetMode="External"/><Relationship Id="rId7631" Type="http://schemas.openxmlformats.org/officeDocument/2006/relationships/hyperlink" Target="https://www.instagram.com/emporiastatetrack/" TargetMode="External"/><Relationship Id="rId8962" Type="http://schemas.openxmlformats.org/officeDocument/2006/relationships/hyperlink" Target="https://www.instagram.com/rocktfxc/" TargetMode="External"/><Relationship Id="rId7630" Type="http://schemas.openxmlformats.org/officeDocument/2006/relationships/hyperlink" Target="https://facebook.com/ESUTFAlumni/" TargetMode="External"/><Relationship Id="rId8961" Type="http://schemas.openxmlformats.org/officeDocument/2006/relationships/hyperlink" Target="https://twitter.com/rocktfxc" TargetMode="External"/><Relationship Id="rId8960" Type="http://schemas.openxmlformats.org/officeDocument/2006/relationships/hyperlink" Target="https://www.instagram.com/rocktfxc/" TargetMode="External"/><Relationship Id="rId6304" Type="http://schemas.openxmlformats.org/officeDocument/2006/relationships/hyperlink" Target="https://www.instagram.com/uvuxctf/" TargetMode="External"/><Relationship Id="rId7636" Type="http://schemas.openxmlformats.org/officeDocument/2006/relationships/hyperlink" Target="https://www.instagram.com/fhsutrackxc/" TargetMode="External"/><Relationship Id="rId8967" Type="http://schemas.openxmlformats.org/officeDocument/2006/relationships/hyperlink" Target="https://www.facebook.com/bemist15" TargetMode="External"/><Relationship Id="rId17169" Type="http://schemas.openxmlformats.org/officeDocument/2006/relationships/hyperlink" Target="https://www.facebook.com/ConcordiaUniversityTrackandField/" TargetMode="External"/><Relationship Id="rId6305" Type="http://schemas.openxmlformats.org/officeDocument/2006/relationships/hyperlink" Target="https://twitter.com/utamavstfxc" TargetMode="External"/><Relationship Id="rId7635" Type="http://schemas.openxmlformats.org/officeDocument/2006/relationships/hyperlink" Target="https://www.facebook.com/andreas.maheras" TargetMode="External"/><Relationship Id="rId8966" Type="http://schemas.openxmlformats.org/officeDocument/2006/relationships/hyperlink" Target="https://twitter.com/rocktfxc" TargetMode="External"/><Relationship Id="rId17168" Type="http://schemas.openxmlformats.org/officeDocument/2006/relationships/hyperlink" Target="https://twitter.com/cunetfxc" TargetMode="External"/><Relationship Id="rId6302" Type="http://schemas.openxmlformats.org/officeDocument/2006/relationships/hyperlink" Target="https://www.facebook.com/UVUxctf/" TargetMode="External"/><Relationship Id="rId7634" Type="http://schemas.openxmlformats.org/officeDocument/2006/relationships/hyperlink" Target="https://twitter.com/fhsutrack_xc" TargetMode="External"/><Relationship Id="rId8965" Type="http://schemas.openxmlformats.org/officeDocument/2006/relationships/hyperlink" Target="https://twitter.com/rocktfxc" TargetMode="External"/><Relationship Id="rId6303" Type="http://schemas.openxmlformats.org/officeDocument/2006/relationships/hyperlink" Target="https://www.instagram.com/samsmithski123/" TargetMode="External"/><Relationship Id="rId7633" Type="http://schemas.openxmlformats.org/officeDocument/2006/relationships/hyperlink" Target="https://www.instagram.com/fhsutrackxc/" TargetMode="External"/><Relationship Id="rId8964" Type="http://schemas.openxmlformats.org/officeDocument/2006/relationships/hyperlink" Target="https://twitter.com/nathanshadeck" TargetMode="External"/><Relationship Id="rId7629" Type="http://schemas.openxmlformats.org/officeDocument/2006/relationships/hyperlink" Target="https://twitter.com/emporiasttrack" TargetMode="External"/><Relationship Id="rId17187" Type="http://schemas.openxmlformats.org/officeDocument/2006/relationships/hyperlink" Target="https://twitter.com/ryandorshorst" TargetMode="External"/><Relationship Id="rId7628" Type="http://schemas.openxmlformats.org/officeDocument/2006/relationships/hyperlink" Target="https://twitter.com/colwich10" TargetMode="External"/><Relationship Id="rId8959" Type="http://schemas.openxmlformats.org/officeDocument/2006/relationships/hyperlink" Target="https://twitter.com/rocktfxc" TargetMode="External"/><Relationship Id="rId17186" Type="http://schemas.openxmlformats.org/officeDocument/2006/relationships/hyperlink" Target="https://www.facebook.com/DoaneTrack/" TargetMode="External"/><Relationship Id="rId7627" Type="http://schemas.openxmlformats.org/officeDocument/2006/relationships/hyperlink" Target="https://www.instagram.com/emporiastatetrack/" TargetMode="External"/><Relationship Id="rId8958" Type="http://schemas.openxmlformats.org/officeDocument/2006/relationships/hyperlink" Target="https://www.instagram.com/rocktfxc/" TargetMode="External"/><Relationship Id="rId17189" Type="http://schemas.openxmlformats.org/officeDocument/2006/relationships/hyperlink" Target="https://www.facebook.com/DoaneTrack/" TargetMode="External"/><Relationship Id="rId7626" Type="http://schemas.openxmlformats.org/officeDocument/2006/relationships/hyperlink" Target="https://www.facebook.com/emporia.track/" TargetMode="External"/><Relationship Id="rId8957" Type="http://schemas.openxmlformats.org/officeDocument/2006/relationships/hyperlink" Target="https://twitter.com/rocktfxc" TargetMode="External"/><Relationship Id="rId17188" Type="http://schemas.openxmlformats.org/officeDocument/2006/relationships/hyperlink" Target="https://twitter.com/doanetrackxc" TargetMode="External"/><Relationship Id="rId17183" Type="http://schemas.openxmlformats.org/officeDocument/2006/relationships/hyperlink" Target="https://www.facebook.com/DoaneTrack/" TargetMode="External"/><Relationship Id="rId17182" Type="http://schemas.openxmlformats.org/officeDocument/2006/relationships/hyperlink" Target="https://www.facebook.com/brad.jenny" TargetMode="External"/><Relationship Id="rId17185" Type="http://schemas.openxmlformats.org/officeDocument/2006/relationships/hyperlink" Target="https://twitter.com/doanetrackxc" TargetMode="External"/><Relationship Id="rId17184" Type="http://schemas.openxmlformats.org/officeDocument/2006/relationships/hyperlink" Target="https://twitter.com/LlewellynDustin" TargetMode="External"/><Relationship Id="rId17181" Type="http://schemas.openxmlformats.org/officeDocument/2006/relationships/hyperlink" Target="https://twitter.com/doanetrackxc" TargetMode="External"/><Relationship Id="rId17180" Type="http://schemas.openxmlformats.org/officeDocument/2006/relationships/hyperlink" Target="https://twitter.com/doanexc" TargetMode="External"/><Relationship Id="rId7621" Type="http://schemas.openxmlformats.org/officeDocument/2006/relationships/hyperlink" Target="https://twitter.com/emporiasttrack" TargetMode="External"/><Relationship Id="rId8952" Type="http://schemas.openxmlformats.org/officeDocument/2006/relationships/hyperlink" Target="https://www.instagram.com/shiptfcc/" TargetMode="External"/><Relationship Id="rId7620" Type="http://schemas.openxmlformats.org/officeDocument/2006/relationships/hyperlink" Target="https://www.instagram.com/emporiastatetrack/" TargetMode="External"/><Relationship Id="rId8951" Type="http://schemas.openxmlformats.org/officeDocument/2006/relationships/hyperlink" Target="https://www.instagram.com/shipjav/" TargetMode="External"/><Relationship Id="rId8950" Type="http://schemas.openxmlformats.org/officeDocument/2006/relationships/hyperlink" Target="https://twitter.com/shipuraiders" TargetMode="External"/><Relationship Id="rId7625" Type="http://schemas.openxmlformats.org/officeDocument/2006/relationships/hyperlink" Target="https://twitter.com/emporiasttrack" TargetMode="External"/><Relationship Id="rId8956" Type="http://schemas.openxmlformats.org/officeDocument/2006/relationships/hyperlink" Target="https://www.instagram.com/shiptfcc/" TargetMode="External"/><Relationship Id="rId7624" Type="http://schemas.openxmlformats.org/officeDocument/2006/relationships/hyperlink" Target="https://twitter.com/PaysonMaydew" TargetMode="External"/><Relationship Id="rId8955" Type="http://schemas.openxmlformats.org/officeDocument/2006/relationships/hyperlink" Target="https://twitter.com/shipuraiders" TargetMode="External"/><Relationship Id="rId17179" Type="http://schemas.openxmlformats.org/officeDocument/2006/relationships/hyperlink" Target="https://www.facebook.com/DoaneTrack/" TargetMode="External"/><Relationship Id="rId7623" Type="http://schemas.openxmlformats.org/officeDocument/2006/relationships/hyperlink" Target="https://www.instagram.com/emporiastatetrack/" TargetMode="External"/><Relationship Id="rId8954" Type="http://schemas.openxmlformats.org/officeDocument/2006/relationships/hyperlink" Target="https://www.instagram.com/shipxctf/" TargetMode="External"/><Relationship Id="rId7622" Type="http://schemas.openxmlformats.org/officeDocument/2006/relationships/hyperlink" Target="https://www.facebook.com/ESUTFAlumni/" TargetMode="External"/><Relationship Id="rId8953" Type="http://schemas.openxmlformats.org/officeDocument/2006/relationships/hyperlink" Target="https://www.facebook.com/sutrack/" TargetMode="External"/><Relationship Id="rId17154" Type="http://schemas.openxmlformats.org/officeDocument/2006/relationships/hyperlink" Target="https://twitter.com/bellevue_xc" TargetMode="External"/><Relationship Id="rId17153" Type="http://schemas.openxmlformats.org/officeDocument/2006/relationships/hyperlink" Target="https://twitter.com/coachmusiel" TargetMode="External"/><Relationship Id="rId6328" Type="http://schemas.openxmlformats.org/officeDocument/2006/relationships/hyperlink" Target="https://twitter.com/uvmtrack" TargetMode="External"/><Relationship Id="rId17156" Type="http://schemas.openxmlformats.org/officeDocument/2006/relationships/hyperlink" Target="https://www.instagram.com/bubruinsxc/" TargetMode="External"/><Relationship Id="rId6329" Type="http://schemas.openxmlformats.org/officeDocument/2006/relationships/hyperlink" Target="https://www.facebook.com/uvmtrack" TargetMode="External"/><Relationship Id="rId7659" Type="http://schemas.openxmlformats.org/officeDocument/2006/relationships/hyperlink" Target="https://www.facebook.com/chandler.barnett.739/" TargetMode="External"/><Relationship Id="rId17155" Type="http://schemas.openxmlformats.org/officeDocument/2006/relationships/hyperlink" Target="https://www.facebook.com/groups/117240875636321/" TargetMode="External"/><Relationship Id="rId17150" Type="http://schemas.openxmlformats.org/officeDocument/2006/relationships/hyperlink" Target="https://www.facebook.com/craig.christians.9/" TargetMode="External"/><Relationship Id="rId17152" Type="http://schemas.openxmlformats.org/officeDocument/2006/relationships/hyperlink" Target="https://www.instagram.com/bubruinsxc/" TargetMode="External"/><Relationship Id="rId17151" Type="http://schemas.openxmlformats.org/officeDocument/2006/relationships/hyperlink" Target="https://www.facebook.com/groups/117240875636321/" TargetMode="External"/><Relationship Id="rId7650" Type="http://schemas.openxmlformats.org/officeDocument/2006/relationships/hyperlink" Target="https://twitter.com/wyckelmeyer" TargetMode="External"/><Relationship Id="rId8981" Type="http://schemas.openxmlformats.org/officeDocument/2006/relationships/hyperlink" Target="https://www.instagram.com/kjoseph23/" TargetMode="External"/><Relationship Id="rId8980" Type="http://schemas.openxmlformats.org/officeDocument/2006/relationships/hyperlink" Target="https://www.facebook.com/PittJohnstownTrack/" TargetMode="External"/><Relationship Id="rId6322" Type="http://schemas.openxmlformats.org/officeDocument/2006/relationships/hyperlink" Target="https://www.facebook.com/WeberStateUniversityTrackAndField/" TargetMode="External"/><Relationship Id="rId7654" Type="http://schemas.openxmlformats.org/officeDocument/2006/relationships/hyperlink" Target="https://www.instagram.com/fhsutrackxc/" TargetMode="External"/><Relationship Id="rId8985" Type="http://schemas.openxmlformats.org/officeDocument/2006/relationships/hyperlink" Target="https://www.instagram.com/wcuxctf/" TargetMode="External"/><Relationship Id="rId6323" Type="http://schemas.openxmlformats.org/officeDocument/2006/relationships/hyperlink" Target="https://www.instagram.com/rise_and_stride/" TargetMode="External"/><Relationship Id="rId7653" Type="http://schemas.openxmlformats.org/officeDocument/2006/relationships/hyperlink" Target="https://www.instagram.com/kelllymeyer/" TargetMode="External"/><Relationship Id="rId8984" Type="http://schemas.openxmlformats.org/officeDocument/2006/relationships/hyperlink" Target="https://twitter.com/wcu_tfxc" TargetMode="External"/><Relationship Id="rId6320" Type="http://schemas.openxmlformats.org/officeDocument/2006/relationships/hyperlink" Target="https://www.instagram.com/weberstatetrack/" TargetMode="External"/><Relationship Id="rId7652" Type="http://schemas.openxmlformats.org/officeDocument/2006/relationships/hyperlink" Target="https://www.facebook.com/kelly.wycoff.3/" TargetMode="External"/><Relationship Id="rId8983" Type="http://schemas.openxmlformats.org/officeDocument/2006/relationships/hyperlink" Target="https://www.instagram.com/pitt_tf_xc/" TargetMode="External"/><Relationship Id="rId6321" Type="http://schemas.openxmlformats.org/officeDocument/2006/relationships/hyperlink" Target="https://twitter.com/weberstatetrack" TargetMode="External"/><Relationship Id="rId7651" Type="http://schemas.openxmlformats.org/officeDocument/2006/relationships/hyperlink" Target="https://twitter.com/fhsutrack_xc" TargetMode="External"/><Relationship Id="rId8982" Type="http://schemas.openxmlformats.org/officeDocument/2006/relationships/hyperlink" Target="https://www.instagram.com/pitt_tf_xc/" TargetMode="External"/><Relationship Id="rId6326" Type="http://schemas.openxmlformats.org/officeDocument/2006/relationships/hyperlink" Target="https://www.facebook.com/WeberStateUniversityTrackAndField/" TargetMode="External"/><Relationship Id="rId7658" Type="http://schemas.openxmlformats.org/officeDocument/2006/relationships/hyperlink" Target="https://x.com/gorillastrack" TargetMode="External"/><Relationship Id="rId8989" Type="http://schemas.openxmlformats.org/officeDocument/2006/relationships/hyperlink" Target="https://x.com/kenclarkspeed?lang=gu" TargetMode="External"/><Relationship Id="rId17147" Type="http://schemas.openxmlformats.org/officeDocument/2006/relationships/hyperlink" Target="https://www.facebook.com/alan.cress.77" TargetMode="External"/><Relationship Id="rId6327" Type="http://schemas.openxmlformats.org/officeDocument/2006/relationships/hyperlink" Target="https://www.instagram.com/weberstatetrack/" TargetMode="External"/><Relationship Id="rId7657" Type="http://schemas.openxmlformats.org/officeDocument/2006/relationships/hyperlink" Target="https://www.instagram.com/gorillastrack/" TargetMode="External"/><Relationship Id="rId8988" Type="http://schemas.openxmlformats.org/officeDocument/2006/relationships/hyperlink" Target="https://www.facebook.com/WCUCCTFAlum/" TargetMode="External"/><Relationship Id="rId17146" Type="http://schemas.openxmlformats.org/officeDocument/2006/relationships/hyperlink" Target="https://www.instagram.com/montanagrizcrosscountry/" TargetMode="External"/><Relationship Id="rId6324" Type="http://schemas.openxmlformats.org/officeDocument/2006/relationships/hyperlink" Target="https://www.instagram.com/weberstatetrack/" TargetMode="External"/><Relationship Id="rId7656" Type="http://schemas.openxmlformats.org/officeDocument/2006/relationships/hyperlink" Target="https://www.facebook.com/GorillasTrack" TargetMode="External"/><Relationship Id="rId8987" Type="http://schemas.openxmlformats.org/officeDocument/2006/relationships/hyperlink" Target="https://twitter.com/wcu_tfxc" TargetMode="External"/><Relationship Id="rId17149" Type="http://schemas.openxmlformats.org/officeDocument/2006/relationships/hyperlink" Target="https://twitter.com/bellevue_xc" TargetMode="External"/><Relationship Id="rId6325" Type="http://schemas.openxmlformats.org/officeDocument/2006/relationships/hyperlink" Target="https://twitter.com/weberstatetrack" TargetMode="External"/><Relationship Id="rId7655" Type="http://schemas.openxmlformats.org/officeDocument/2006/relationships/hyperlink" Target="https://twitter.com/gorillastrack" TargetMode="External"/><Relationship Id="rId8986" Type="http://schemas.openxmlformats.org/officeDocument/2006/relationships/hyperlink" Target="https://twitter.com/mos32coach" TargetMode="External"/><Relationship Id="rId17148" Type="http://schemas.openxmlformats.org/officeDocument/2006/relationships/hyperlink" Target="https://twitter.com/BUBruinXC" TargetMode="External"/><Relationship Id="rId6319" Type="http://schemas.openxmlformats.org/officeDocument/2006/relationships/hyperlink" Target="https://www.facebook.com/WeberStateUniversityTrackAndField/" TargetMode="External"/><Relationship Id="rId17165" Type="http://schemas.openxmlformats.org/officeDocument/2006/relationships/hyperlink" Target="https://www.facebook.com/ed.mclaughlin3.3" TargetMode="External"/><Relationship Id="rId17164" Type="http://schemas.openxmlformats.org/officeDocument/2006/relationships/hyperlink" Target="https://twitter.com/cunetfxc" TargetMode="External"/><Relationship Id="rId6317" Type="http://schemas.openxmlformats.org/officeDocument/2006/relationships/hyperlink" Target="https://www.instagram.com/weberstatetrack/" TargetMode="External"/><Relationship Id="rId7649" Type="http://schemas.openxmlformats.org/officeDocument/2006/relationships/hyperlink" Target="https://www.instagram.com/fhsutrackxc/" TargetMode="External"/><Relationship Id="rId17167" Type="http://schemas.openxmlformats.org/officeDocument/2006/relationships/hyperlink" Target="https://twitter.com/vaultdogs" TargetMode="External"/><Relationship Id="rId6318" Type="http://schemas.openxmlformats.org/officeDocument/2006/relationships/hyperlink" Target="https://twitter.com/weberstatetrack" TargetMode="External"/><Relationship Id="rId7648" Type="http://schemas.openxmlformats.org/officeDocument/2006/relationships/hyperlink" Target="https://www.instagram.com/calandreth7/" TargetMode="External"/><Relationship Id="rId8979" Type="http://schemas.openxmlformats.org/officeDocument/2006/relationships/hyperlink" Target="https://twitter.com/pitt_tf_xc" TargetMode="External"/><Relationship Id="rId17166" Type="http://schemas.openxmlformats.org/officeDocument/2006/relationships/hyperlink" Target="https://www.facebook.com/ConcordiaUniversityTrackandField/" TargetMode="External"/><Relationship Id="rId17161" Type="http://schemas.openxmlformats.org/officeDocument/2006/relationships/hyperlink" Target="https://www.facebook.com/ConcordiaUniversityTrackandField/" TargetMode="External"/><Relationship Id="rId17160" Type="http://schemas.openxmlformats.org/officeDocument/2006/relationships/hyperlink" Target="https://twitter.com/cunetfxc" TargetMode="External"/><Relationship Id="rId17163" Type="http://schemas.openxmlformats.org/officeDocument/2006/relationships/hyperlink" Target="https://twitter.com/mclaughlin3ed" TargetMode="External"/><Relationship Id="rId17162" Type="http://schemas.openxmlformats.org/officeDocument/2006/relationships/hyperlink" Target="https://www.instagram.com/cunetfxc/" TargetMode="External"/><Relationship Id="rId8970" Type="http://schemas.openxmlformats.org/officeDocument/2006/relationships/hyperlink" Target="https://twitter.com/rocktfxc" TargetMode="External"/><Relationship Id="rId6311" Type="http://schemas.openxmlformats.org/officeDocument/2006/relationships/hyperlink" Target="https://www.instagram.com/weberstatetrack/" TargetMode="External"/><Relationship Id="rId7643" Type="http://schemas.openxmlformats.org/officeDocument/2006/relationships/hyperlink" Target="https://www.facebook.com/brett.meyer.319/" TargetMode="External"/><Relationship Id="rId8974" Type="http://schemas.openxmlformats.org/officeDocument/2006/relationships/hyperlink" Target="https://twitter.com/wj_tf_xc" TargetMode="External"/><Relationship Id="rId6312" Type="http://schemas.openxmlformats.org/officeDocument/2006/relationships/hyperlink" Target="https://twitter.com/coachctalley" TargetMode="External"/><Relationship Id="rId7642" Type="http://schemas.openxmlformats.org/officeDocument/2006/relationships/hyperlink" Target="https://twitter.com/fhsutrack_xc" TargetMode="External"/><Relationship Id="rId8973" Type="http://schemas.openxmlformats.org/officeDocument/2006/relationships/hyperlink" Target="https://www.instagram.com/jefferson_mxctf/" TargetMode="External"/><Relationship Id="rId7641" Type="http://schemas.openxmlformats.org/officeDocument/2006/relationships/hyperlink" Target="https://twitter.com/bmeyer44" TargetMode="External"/><Relationship Id="rId8972" Type="http://schemas.openxmlformats.org/officeDocument/2006/relationships/hyperlink" Target="https://www.facebook.com/david.thomas.14019338" TargetMode="External"/><Relationship Id="rId6310" Type="http://schemas.openxmlformats.org/officeDocument/2006/relationships/hyperlink" Target="https://www.facebook.com/WeberStateUniversityTrackAndField/" TargetMode="External"/><Relationship Id="rId7640" Type="http://schemas.openxmlformats.org/officeDocument/2006/relationships/hyperlink" Target="https://www.instagram.com/fhsutrackxc/" TargetMode="External"/><Relationship Id="rId8971" Type="http://schemas.openxmlformats.org/officeDocument/2006/relationships/hyperlink" Target="https://www.instagram.com/rocktfxc/" TargetMode="External"/><Relationship Id="rId6315" Type="http://schemas.openxmlformats.org/officeDocument/2006/relationships/hyperlink" Target="https://www.facebook.com/WeberStateUniversityTrackAndField/" TargetMode="External"/><Relationship Id="rId7647" Type="http://schemas.openxmlformats.org/officeDocument/2006/relationships/hyperlink" Target="https://www.instagram.com/fhsutrackxc/" TargetMode="External"/><Relationship Id="rId8978" Type="http://schemas.openxmlformats.org/officeDocument/2006/relationships/hyperlink" Target="https://www.instagram.com/pitt_tf_xc/" TargetMode="External"/><Relationship Id="rId17158" Type="http://schemas.openxmlformats.org/officeDocument/2006/relationships/hyperlink" Target="https://www.facebook.com/ConcordiaUniversityTrackandField/" TargetMode="External"/><Relationship Id="rId6316" Type="http://schemas.openxmlformats.org/officeDocument/2006/relationships/hyperlink" Target="https://www.instagram.com/jcorbintalley/" TargetMode="External"/><Relationship Id="rId7646" Type="http://schemas.openxmlformats.org/officeDocument/2006/relationships/hyperlink" Target="https://twitter.com/fhsutrack_xc" TargetMode="External"/><Relationship Id="rId8977" Type="http://schemas.openxmlformats.org/officeDocument/2006/relationships/hyperlink" Target="https://www.facebook.com/PittJohnstownTrack/" TargetMode="External"/><Relationship Id="rId17157" Type="http://schemas.openxmlformats.org/officeDocument/2006/relationships/hyperlink" Target="https://twitter.com/cunetfxc" TargetMode="External"/><Relationship Id="rId6313" Type="http://schemas.openxmlformats.org/officeDocument/2006/relationships/hyperlink" Target="https://twitter.com/weberstatetrack" TargetMode="External"/><Relationship Id="rId7645" Type="http://schemas.openxmlformats.org/officeDocument/2006/relationships/hyperlink" Target="https://www.instagram.com/fhsutrackxc/" TargetMode="External"/><Relationship Id="rId8976" Type="http://schemas.openxmlformats.org/officeDocument/2006/relationships/hyperlink" Target="https://twitter.com/pitt_tf_xc" TargetMode="External"/><Relationship Id="rId6314" Type="http://schemas.openxmlformats.org/officeDocument/2006/relationships/hyperlink" Target="https://www.facebook.com/corbin.talley.3" TargetMode="External"/><Relationship Id="rId7644" Type="http://schemas.openxmlformats.org/officeDocument/2006/relationships/hyperlink" Target="https://www.instagram.com/brettmeyerr/" TargetMode="External"/><Relationship Id="rId8975" Type="http://schemas.openxmlformats.org/officeDocument/2006/relationships/hyperlink" Target="https://www.instagram.com/jefferson_mxctf/" TargetMode="External"/><Relationship Id="rId17159" Type="http://schemas.openxmlformats.org/officeDocument/2006/relationships/hyperlink" Target="https://x.com/patrickdaberkow" TargetMode="External"/><Relationship Id="rId5093" Type="http://schemas.openxmlformats.org/officeDocument/2006/relationships/hyperlink" Target="https://www.facebook.com/OwlsTFXC/" TargetMode="External"/><Relationship Id="rId5094" Type="http://schemas.openxmlformats.org/officeDocument/2006/relationships/hyperlink" Target="https://www.instagram.com/owlsxctnf/" TargetMode="External"/><Relationship Id="rId5091" Type="http://schemas.openxmlformats.org/officeDocument/2006/relationships/hyperlink" Target="https://www.instagram.com/sjuhawks_mtxc/" TargetMode="External"/><Relationship Id="rId5092" Type="http://schemas.openxmlformats.org/officeDocument/2006/relationships/hyperlink" Target="https://twitter.com/owlsxctnf" TargetMode="External"/><Relationship Id="rId5097" Type="http://schemas.openxmlformats.org/officeDocument/2006/relationships/hyperlink" Target="https://www.instagram.com/owlsxctnf/" TargetMode="External"/><Relationship Id="rId5098" Type="http://schemas.openxmlformats.org/officeDocument/2006/relationships/hyperlink" Target="https://twitter.com/upenncoachdolan" TargetMode="External"/><Relationship Id="rId5095" Type="http://schemas.openxmlformats.org/officeDocument/2006/relationships/hyperlink" Target="https://twitter.com/owlsxctnf" TargetMode="External"/><Relationship Id="rId5096" Type="http://schemas.openxmlformats.org/officeDocument/2006/relationships/hyperlink" Target="https://www.facebook.com/OwlsTFXC/" TargetMode="External"/><Relationship Id="rId5099" Type="http://schemas.openxmlformats.org/officeDocument/2006/relationships/hyperlink" Target="https://twitter.com/penntrack" TargetMode="External"/><Relationship Id="rId5090" Type="http://schemas.openxmlformats.org/officeDocument/2006/relationships/hyperlink" Target="https://www.instagram.com/reick38/?hl=en" TargetMode="External"/><Relationship Id="rId5082" Type="http://schemas.openxmlformats.org/officeDocument/2006/relationships/hyperlink" Target="https://twitter.com/sjuhawks_mtxc" TargetMode="External"/><Relationship Id="rId5083" Type="http://schemas.openxmlformats.org/officeDocument/2006/relationships/hyperlink" Target="https://www.facebook.com/SJUXCTF/" TargetMode="External"/><Relationship Id="rId5080" Type="http://schemas.openxmlformats.org/officeDocument/2006/relationships/hyperlink" Target="https://www.instagram.com/rmu_tf_xc/" TargetMode="External"/><Relationship Id="rId5081" Type="http://schemas.openxmlformats.org/officeDocument/2006/relationships/hyperlink" Target="https://twitter.com/christarello" TargetMode="External"/><Relationship Id="rId5086" Type="http://schemas.openxmlformats.org/officeDocument/2006/relationships/hyperlink" Target="https://www.facebook.com/SJUXCTF/" TargetMode="External"/><Relationship Id="rId5087" Type="http://schemas.openxmlformats.org/officeDocument/2006/relationships/hyperlink" Target="https://www.instagram.com/sjuhawks_mtxc/" TargetMode="External"/><Relationship Id="rId5084" Type="http://schemas.openxmlformats.org/officeDocument/2006/relationships/hyperlink" Target="https://www.instagram.com/sjuhawks_mtxc/" TargetMode="External"/><Relationship Id="rId5085" Type="http://schemas.openxmlformats.org/officeDocument/2006/relationships/hyperlink" Target="https://twitter.com/sjuhawks_mtxc" TargetMode="External"/><Relationship Id="rId5088" Type="http://schemas.openxmlformats.org/officeDocument/2006/relationships/hyperlink" Target="https://twitter.com/sjuhawks_mtxc" TargetMode="External"/><Relationship Id="rId5089" Type="http://schemas.openxmlformats.org/officeDocument/2006/relationships/hyperlink" Target="https://www.facebook.com/SJUXCTF/" TargetMode="External"/><Relationship Id="rId6380" Type="http://schemas.openxmlformats.org/officeDocument/2006/relationships/hyperlink" Target="https://www.instagram.com/georgemasontrack/" TargetMode="External"/><Relationship Id="rId5050" Type="http://schemas.openxmlformats.org/officeDocument/2006/relationships/hyperlink" Target="https://twitter.com/PennStateTFXC" TargetMode="External"/><Relationship Id="rId6381" Type="http://schemas.openxmlformats.org/officeDocument/2006/relationships/hyperlink" Target="https://twitter.com/GardnerCason" TargetMode="External"/><Relationship Id="rId5053" Type="http://schemas.openxmlformats.org/officeDocument/2006/relationships/hyperlink" Target="https://www.instagram.com/pennstatetfxc/" TargetMode="External"/><Relationship Id="rId6384" Type="http://schemas.openxmlformats.org/officeDocument/2006/relationships/hyperlink" Target="https://www.instagram.com/cason.gardner/" TargetMode="External"/><Relationship Id="rId5054" Type="http://schemas.openxmlformats.org/officeDocument/2006/relationships/hyperlink" Target="https://twitter.com/rizzo_ways" TargetMode="External"/><Relationship Id="rId6385" Type="http://schemas.openxmlformats.org/officeDocument/2006/relationships/hyperlink" Target="https://www.instagram.com/georgemasontrack/" TargetMode="External"/><Relationship Id="rId5051" Type="http://schemas.openxmlformats.org/officeDocument/2006/relationships/hyperlink" Target="https://www.facebook.com/ryan.foster.98622" TargetMode="External"/><Relationship Id="rId6382" Type="http://schemas.openxmlformats.org/officeDocument/2006/relationships/hyperlink" Target="https://twitter.com/georgemasontfxc" TargetMode="External"/><Relationship Id="rId5052" Type="http://schemas.openxmlformats.org/officeDocument/2006/relationships/hyperlink" Target="https://www.facebook.com/PennStateTFXC/" TargetMode="External"/><Relationship Id="rId6383" Type="http://schemas.openxmlformats.org/officeDocument/2006/relationships/hyperlink" Target="https://www.facebook.com/groups/100782488226/" TargetMode="External"/><Relationship Id="rId5057" Type="http://schemas.openxmlformats.org/officeDocument/2006/relationships/hyperlink" Target="https://www.facebook.com/pennstatetfxc/" TargetMode="External"/><Relationship Id="rId6388" Type="http://schemas.openxmlformats.org/officeDocument/2006/relationships/hyperlink" Target="https://www.instagram.com/georgemasontrack/" TargetMode="External"/><Relationship Id="rId5058" Type="http://schemas.openxmlformats.org/officeDocument/2006/relationships/hyperlink" Target="https://www.instagram.com/b_rizzo_/" TargetMode="External"/><Relationship Id="rId6389" Type="http://schemas.openxmlformats.org/officeDocument/2006/relationships/hyperlink" Target="https://twitter.com/georgemasontfxc" TargetMode="External"/><Relationship Id="rId5055" Type="http://schemas.openxmlformats.org/officeDocument/2006/relationships/hyperlink" Target="https://twitter.com/pennstatetfxc" TargetMode="External"/><Relationship Id="rId6386" Type="http://schemas.openxmlformats.org/officeDocument/2006/relationships/hyperlink" Target="https://twitter.com/georgemasontfxc" TargetMode="External"/><Relationship Id="rId5056" Type="http://schemas.openxmlformats.org/officeDocument/2006/relationships/hyperlink" Target="https://www.facebook.com/aariso" TargetMode="External"/><Relationship Id="rId6387" Type="http://schemas.openxmlformats.org/officeDocument/2006/relationships/hyperlink" Target="https://www.facebook.com/groups/100782488226/" TargetMode="External"/><Relationship Id="rId5059" Type="http://schemas.openxmlformats.org/officeDocument/2006/relationships/hyperlink" Target="https://www.instagram.com/pennstatetfxc/" TargetMode="External"/><Relationship Id="rId17101" Type="http://schemas.openxmlformats.org/officeDocument/2006/relationships/hyperlink" Target="https://twitter.com/mvctrack" TargetMode="External"/><Relationship Id="rId17100" Type="http://schemas.openxmlformats.org/officeDocument/2006/relationships/hyperlink" Target="https://www.facebook.com/movalxctf/" TargetMode="External"/><Relationship Id="rId6370" Type="http://schemas.openxmlformats.org/officeDocument/2006/relationships/hyperlink" Target="https://www.facebook.com/groups/100782488226/" TargetMode="External"/><Relationship Id="rId5042" Type="http://schemas.openxmlformats.org/officeDocument/2006/relationships/hyperlink" Target="https://www.facebook.com/PennStateTFXC/" TargetMode="External"/><Relationship Id="rId6373" Type="http://schemas.openxmlformats.org/officeDocument/2006/relationships/hyperlink" Target="https://twitter.com/georgemasontfxc" TargetMode="External"/><Relationship Id="rId5043" Type="http://schemas.openxmlformats.org/officeDocument/2006/relationships/hyperlink" Target="https://www.instagram.com/pennstatetfxc/" TargetMode="External"/><Relationship Id="rId6374" Type="http://schemas.openxmlformats.org/officeDocument/2006/relationships/hyperlink" Target="https://www.instagram.com/georgemasontrack/" TargetMode="External"/><Relationship Id="rId5040" Type="http://schemas.openxmlformats.org/officeDocument/2006/relationships/hyperlink" Target="https://twitter.com/coachgondak" TargetMode="External"/><Relationship Id="rId6371" Type="http://schemas.openxmlformats.org/officeDocument/2006/relationships/hyperlink" Target="https://www.instagram.com/emilyharrison0708/" TargetMode="External"/><Relationship Id="rId5041" Type="http://schemas.openxmlformats.org/officeDocument/2006/relationships/hyperlink" Target="https://twitter.com/PennStateTFXC" TargetMode="External"/><Relationship Id="rId6372" Type="http://schemas.openxmlformats.org/officeDocument/2006/relationships/hyperlink" Target="https://www.instagram.com/georgemasontrack/" TargetMode="External"/><Relationship Id="rId5046" Type="http://schemas.openxmlformats.org/officeDocument/2006/relationships/hyperlink" Target="https://www.facebook.com/PennStateTFXC/" TargetMode="External"/><Relationship Id="rId6377" Type="http://schemas.openxmlformats.org/officeDocument/2006/relationships/hyperlink" Target="https://www.instagram.com/georgemasontrack/" TargetMode="External"/><Relationship Id="rId5047" Type="http://schemas.openxmlformats.org/officeDocument/2006/relationships/hyperlink" Target="https://www.instagram.com/jenna_gearing/" TargetMode="External"/><Relationship Id="rId6378" Type="http://schemas.openxmlformats.org/officeDocument/2006/relationships/hyperlink" Target="https://twitter.com/georgemasontfxc" TargetMode="External"/><Relationship Id="rId5044" Type="http://schemas.openxmlformats.org/officeDocument/2006/relationships/hyperlink" Target="https://twitter.com/jeannettegeari1" TargetMode="External"/><Relationship Id="rId6375" Type="http://schemas.openxmlformats.org/officeDocument/2006/relationships/hyperlink" Target="https://twitter.com/georgemasontfxc" TargetMode="External"/><Relationship Id="rId5045" Type="http://schemas.openxmlformats.org/officeDocument/2006/relationships/hyperlink" Target="https://twitter.com/pennstatetfxc" TargetMode="External"/><Relationship Id="rId6376" Type="http://schemas.openxmlformats.org/officeDocument/2006/relationships/hyperlink" Target="https://www.facebook.com/groups/100782488226/" TargetMode="External"/><Relationship Id="rId5048" Type="http://schemas.openxmlformats.org/officeDocument/2006/relationships/hyperlink" Target="https://www.instagram.com/pennstatetfxc/" TargetMode="External"/><Relationship Id="rId6379" Type="http://schemas.openxmlformats.org/officeDocument/2006/relationships/hyperlink" Target="https://www.facebook.com/groups/100782488226/" TargetMode="External"/><Relationship Id="rId5049" Type="http://schemas.openxmlformats.org/officeDocument/2006/relationships/hyperlink" Target="https://twitter.com/runfosterrun" TargetMode="External"/><Relationship Id="rId5071" Type="http://schemas.openxmlformats.org/officeDocument/2006/relationships/hyperlink" Target="https://twitter.com/PennStateTFXC" TargetMode="External"/><Relationship Id="rId5072" Type="http://schemas.openxmlformats.org/officeDocument/2006/relationships/hyperlink" Target="https://www.facebook.com/PennStateTFXC/" TargetMode="External"/><Relationship Id="rId5070" Type="http://schemas.openxmlformats.org/officeDocument/2006/relationships/hyperlink" Target="https://twitter.com/karamillhouse" TargetMode="External"/><Relationship Id="rId5075" Type="http://schemas.openxmlformats.org/officeDocument/2006/relationships/hyperlink" Target="https://twitter.com/rmu_tf_xc" TargetMode="External"/><Relationship Id="rId5076" Type="http://schemas.openxmlformats.org/officeDocument/2006/relationships/hyperlink" Target="https://www.instagram.com/rmu_tf_xc/" TargetMode="External"/><Relationship Id="rId5073" Type="http://schemas.openxmlformats.org/officeDocument/2006/relationships/hyperlink" Target="https://www.instagram.com/runfosterrun/" TargetMode="External"/><Relationship Id="rId5074" Type="http://schemas.openxmlformats.org/officeDocument/2006/relationships/hyperlink" Target="https://www.instagram.com/pennstatetfxc/" TargetMode="External"/><Relationship Id="rId5079" Type="http://schemas.openxmlformats.org/officeDocument/2006/relationships/hyperlink" Target="https://twitter.com/rmu_tf_xc" TargetMode="External"/><Relationship Id="rId5077" Type="http://schemas.openxmlformats.org/officeDocument/2006/relationships/hyperlink" Target="https://twitter.com/rmu_tf_xc" TargetMode="External"/><Relationship Id="rId5078" Type="http://schemas.openxmlformats.org/officeDocument/2006/relationships/hyperlink" Target="https://www.instagram.com/rmu_tf_xc/" TargetMode="External"/><Relationship Id="rId5060" Type="http://schemas.openxmlformats.org/officeDocument/2006/relationships/hyperlink" Target="https://twitter.com/brieberkowitz" TargetMode="External"/><Relationship Id="rId6391" Type="http://schemas.openxmlformats.org/officeDocument/2006/relationships/hyperlink" Target="https://www.instagram.com/georgemasontrack/" TargetMode="External"/><Relationship Id="rId5061" Type="http://schemas.openxmlformats.org/officeDocument/2006/relationships/hyperlink" Target="https://twitter.com/PennStateTFXC" TargetMode="External"/><Relationship Id="rId6392" Type="http://schemas.openxmlformats.org/officeDocument/2006/relationships/hyperlink" Target="https://twitter.com/mauricepierce19" TargetMode="External"/><Relationship Id="rId6390" Type="http://schemas.openxmlformats.org/officeDocument/2006/relationships/hyperlink" Target="https://www.facebook.com/groups/100782488226/" TargetMode="External"/><Relationship Id="rId5064" Type="http://schemas.openxmlformats.org/officeDocument/2006/relationships/hyperlink" Target="https://www.instagram.com/pennstatetfxc/" TargetMode="External"/><Relationship Id="rId6395" Type="http://schemas.openxmlformats.org/officeDocument/2006/relationships/hyperlink" Target="https://www.facebook.com/HUtrack/" TargetMode="External"/><Relationship Id="rId5065" Type="http://schemas.openxmlformats.org/officeDocument/2006/relationships/hyperlink" Target="https://twitter.com/fgs110" TargetMode="External"/><Relationship Id="rId6396" Type="http://schemas.openxmlformats.org/officeDocument/2006/relationships/hyperlink" Target="https://www.instagram.com/hamptonutrack/" TargetMode="External"/><Relationship Id="rId5062" Type="http://schemas.openxmlformats.org/officeDocument/2006/relationships/hyperlink" Target="https://www.facebook.com/PennStateTFXC/" TargetMode="External"/><Relationship Id="rId6393" Type="http://schemas.openxmlformats.org/officeDocument/2006/relationships/hyperlink" Target="https://twitter.com/hamptonutrack" TargetMode="External"/><Relationship Id="rId5063" Type="http://schemas.openxmlformats.org/officeDocument/2006/relationships/hyperlink" Target="https://www.instagram.com/brieberkowitz/" TargetMode="External"/><Relationship Id="rId6394" Type="http://schemas.openxmlformats.org/officeDocument/2006/relationships/hyperlink" Target="https://www.facebook.com/maurice.pierce.7543" TargetMode="External"/><Relationship Id="rId5068" Type="http://schemas.openxmlformats.org/officeDocument/2006/relationships/hyperlink" Target="https://www.facebook.com/PennStateTFXC/" TargetMode="External"/><Relationship Id="rId6399" Type="http://schemas.openxmlformats.org/officeDocument/2006/relationships/hyperlink" Target="https://www.facebook.com/HUtrack/" TargetMode="External"/><Relationship Id="rId5069" Type="http://schemas.openxmlformats.org/officeDocument/2006/relationships/hyperlink" Target="https://www.instagram.com/pennstatetfxc/" TargetMode="External"/><Relationship Id="rId5066" Type="http://schemas.openxmlformats.org/officeDocument/2006/relationships/hyperlink" Target="https://twitter.com/PennStateTFXC" TargetMode="External"/><Relationship Id="rId6397" Type="http://schemas.openxmlformats.org/officeDocument/2006/relationships/hyperlink" Target="https://twitter.com/hamptonutrack" TargetMode="External"/><Relationship Id="rId5067" Type="http://schemas.openxmlformats.org/officeDocument/2006/relationships/hyperlink" Target="https://www.facebook.com/fritz.spence.7" TargetMode="External"/><Relationship Id="rId6398" Type="http://schemas.openxmlformats.org/officeDocument/2006/relationships/hyperlink" Target="https://www.facebook.com/eric.smalls.585" TargetMode="External"/><Relationship Id="rId987" Type="http://schemas.openxmlformats.org/officeDocument/2006/relationships/hyperlink" Target="https://www.instagram.com/cubuffstrack/" TargetMode="External"/><Relationship Id="rId986" Type="http://schemas.openxmlformats.org/officeDocument/2006/relationships/hyperlink" Target="https://www.facebook.com/cubuffstrack/" TargetMode="External"/><Relationship Id="rId985" Type="http://schemas.openxmlformats.org/officeDocument/2006/relationships/hyperlink" Target="https://twitter.com/cubuffstrack" TargetMode="External"/><Relationship Id="rId984" Type="http://schemas.openxmlformats.org/officeDocument/2006/relationships/hyperlink" Target="https://www.instagram.com/cubuffstrack/" TargetMode="External"/><Relationship Id="rId989" Type="http://schemas.openxmlformats.org/officeDocument/2006/relationships/hyperlink" Target="https://twitter.com/cubuffstrack" TargetMode="External"/><Relationship Id="rId988" Type="http://schemas.openxmlformats.org/officeDocument/2006/relationships/hyperlink" Target="https://twitter.com/burke400h" TargetMode="External"/><Relationship Id="rId983" Type="http://schemas.openxmlformats.org/officeDocument/2006/relationships/hyperlink" Target="https://www.facebook.com/cubuffstrack/" TargetMode="External"/><Relationship Id="rId982" Type="http://schemas.openxmlformats.org/officeDocument/2006/relationships/hyperlink" Target="https://twitter.com/cubuffstrack" TargetMode="External"/><Relationship Id="rId981" Type="http://schemas.openxmlformats.org/officeDocument/2006/relationships/hyperlink" Target="https://twitter.com/5280karen" TargetMode="External"/><Relationship Id="rId980" Type="http://schemas.openxmlformats.org/officeDocument/2006/relationships/hyperlink" Target="https://www.instagram.com/cubuffstrack/" TargetMode="External"/><Relationship Id="rId976" Type="http://schemas.openxmlformats.org/officeDocument/2006/relationships/hyperlink" Target="https://www.instagram.com/cubuffstrack/" TargetMode="External"/><Relationship Id="rId975" Type="http://schemas.openxmlformats.org/officeDocument/2006/relationships/hyperlink" Target="https://www.instagram.com/kate_mattison/" TargetMode="External"/><Relationship Id="rId974" Type="http://schemas.openxmlformats.org/officeDocument/2006/relationships/hyperlink" Target="https://www.facebook.com/cubuffstrack/" TargetMode="External"/><Relationship Id="rId973" Type="http://schemas.openxmlformats.org/officeDocument/2006/relationships/hyperlink" Target="https://www.facebook.com/kate.mattison.7/" TargetMode="External"/><Relationship Id="rId979" Type="http://schemas.openxmlformats.org/officeDocument/2006/relationships/hyperlink" Target="https://www.facebook.com/cubuffstrack/" TargetMode="External"/><Relationship Id="rId978" Type="http://schemas.openxmlformats.org/officeDocument/2006/relationships/hyperlink" Target="https://twitter.com/cubuffstrack" TargetMode="External"/><Relationship Id="rId977" Type="http://schemas.openxmlformats.org/officeDocument/2006/relationships/hyperlink" Target="https://twitter.com/seancarlson2" TargetMode="External"/><Relationship Id="rId972" Type="http://schemas.openxmlformats.org/officeDocument/2006/relationships/hyperlink" Target="https://twitter.com/cubuffstrack" TargetMode="External"/><Relationship Id="rId971" Type="http://schemas.openxmlformats.org/officeDocument/2006/relationships/hyperlink" Target="https://twitter.com/katemattison4" TargetMode="External"/><Relationship Id="rId970" Type="http://schemas.openxmlformats.org/officeDocument/2006/relationships/hyperlink" Target="https://www.instagram.com/cubuffstrack/" TargetMode="External"/><Relationship Id="rId998" Type="http://schemas.openxmlformats.org/officeDocument/2006/relationships/hyperlink" Target="https://www.facebook.com/lindsey.malone.90813" TargetMode="External"/><Relationship Id="rId997" Type="http://schemas.openxmlformats.org/officeDocument/2006/relationships/hyperlink" Target="https://twitter.com/cubuffstrack" TargetMode="External"/><Relationship Id="rId996" Type="http://schemas.openxmlformats.org/officeDocument/2006/relationships/hyperlink" Target="https://twitter.com/coachlmalonecu" TargetMode="External"/><Relationship Id="rId995" Type="http://schemas.openxmlformats.org/officeDocument/2006/relationships/hyperlink" Target="https://www.instagram.com/cubuffstrack/" TargetMode="External"/><Relationship Id="rId999" Type="http://schemas.openxmlformats.org/officeDocument/2006/relationships/hyperlink" Target="https://www.facebook.com/cubuffstrack/" TargetMode="External"/><Relationship Id="rId990" Type="http://schemas.openxmlformats.org/officeDocument/2006/relationships/hyperlink" Target="https://www.facebook.com/cubuffstrack/" TargetMode="External"/><Relationship Id="rId994" Type="http://schemas.openxmlformats.org/officeDocument/2006/relationships/hyperlink" Target="https://www.facebook.com/cubuffstrack/" TargetMode="External"/><Relationship Id="rId993" Type="http://schemas.openxmlformats.org/officeDocument/2006/relationships/hyperlink" Target="https://twitter.com/cubuffstrack" TargetMode="External"/><Relationship Id="rId992" Type="http://schemas.openxmlformats.org/officeDocument/2006/relationships/hyperlink" Target="https://twitter.com/malonecuthrows" TargetMode="External"/><Relationship Id="rId991" Type="http://schemas.openxmlformats.org/officeDocument/2006/relationships/hyperlink" Target="https://www.instagram.com/cubuffstrack/" TargetMode="External"/><Relationship Id="rId949" Type="http://schemas.openxmlformats.org/officeDocument/2006/relationships/hyperlink" Target="https://twitter.com/rcole09" TargetMode="External"/><Relationship Id="rId948" Type="http://schemas.openxmlformats.org/officeDocument/2006/relationships/hyperlink" Target="https://www.instagram.com/af_tfxc/" TargetMode="External"/><Relationship Id="rId943" Type="http://schemas.openxmlformats.org/officeDocument/2006/relationships/hyperlink" Target="https://www.facebook.com/CSUTrackFieldXC" TargetMode="External"/><Relationship Id="rId942" Type="http://schemas.openxmlformats.org/officeDocument/2006/relationships/hyperlink" Target="https://twitter.com/csutrackfieldxc" TargetMode="External"/><Relationship Id="rId941" Type="http://schemas.openxmlformats.org/officeDocument/2006/relationships/hyperlink" Target="https://www.instagram.com/csutrackfieldxc/" TargetMode="External"/><Relationship Id="rId940" Type="http://schemas.openxmlformats.org/officeDocument/2006/relationships/hyperlink" Target="https://www.facebook.com/CSUTrackFieldXC/" TargetMode="External"/><Relationship Id="rId947" Type="http://schemas.openxmlformats.org/officeDocument/2006/relationships/hyperlink" Target="https://www.facebook.com/AF.TFXC/" TargetMode="External"/><Relationship Id="rId946" Type="http://schemas.openxmlformats.org/officeDocument/2006/relationships/hyperlink" Target="https://twitter.com/af_tfxc" TargetMode="External"/><Relationship Id="rId945" Type="http://schemas.openxmlformats.org/officeDocument/2006/relationships/hyperlink" Target="https://www.instagram.com/csutrackfieldxc/" TargetMode="External"/><Relationship Id="rId944" Type="http://schemas.openxmlformats.org/officeDocument/2006/relationships/hyperlink" Target="https://www.instagram.com/kellykhart/" TargetMode="External"/><Relationship Id="rId939" Type="http://schemas.openxmlformats.org/officeDocument/2006/relationships/hyperlink" Target="https://twitter.com/csutrackfieldxc" TargetMode="External"/><Relationship Id="rId938" Type="http://schemas.openxmlformats.org/officeDocument/2006/relationships/hyperlink" Target="https://www.instagram.com/csutrackfieldxc/" TargetMode="External"/><Relationship Id="rId937" Type="http://schemas.openxmlformats.org/officeDocument/2006/relationships/hyperlink" Target="https://www.facebook.com/CSUTrackFieldXC/" TargetMode="External"/><Relationship Id="rId932" Type="http://schemas.openxmlformats.org/officeDocument/2006/relationships/hyperlink" Target="https://www.facebook.com/CSUTrackFieldXC/" TargetMode="External"/><Relationship Id="rId931" Type="http://schemas.openxmlformats.org/officeDocument/2006/relationships/hyperlink" Target="https://twitter.com/csutrackfieldxc" TargetMode="External"/><Relationship Id="rId930" Type="http://schemas.openxmlformats.org/officeDocument/2006/relationships/hyperlink" Target="https://twitter.com/marshallackley" TargetMode="External"/><Relationship Id="rId936" Type="http://schemas.openxmlformats.org/officeDocument/2006/relationships/hyperlink" Target="https://twitter.com/csutrackfieldxc" TargetMode="External"/><Relationship Id="rId935" Type="http://schemas.openxmlformats.org/officeDocument/2006/relationships/hyperlink" Target="https://twitter.com/jj_riese" TargetMode="External"/><Relationship Id="rId934" Type="http://schemas.openxmlformats.org/officeDocument/2006/relationships/hyperlink" Target="https://www.instagram.com/csutrackfieldxc/" TargetMode="External"/><Relationship Id="rId933" Type="http://schemas.openxmlformats.org/officeDocument/2006/relationships/hyperlink" Target="https://www.instagram.com/marshackley/" TargetMode="External"/><Relationship Id="rId965" Type="http://schemas.openxmlformats.org/officeDocument/2006/relationships/hyperlink" Target="https://twitter.com/af_tfxc" TargetMode="External"/><Relationship Id="rId964" Type="http://schemas.openxmlformats.org/officeDocument/2006/relationships/hyperlink" Target="https://www.instagram.com/af_tfxc/" TargetMode="External"/><Relationship Id="rId963" Type="http://schemas.openxmlformats.org/officeDocument/2006/relationships/hyperlink" Target="https://www.facebook.com/AF.TFXC/" TargetMode="External"/><Relationship Id="rId962" Type="http://schemas.openxmlformats.org/officeDocument/2006/relationships/hyperlink" Target="https://www.facebook.com/david.hightower2" TargetMode="External"/><Relationship Id="rId969" Type="http://schemas.openxmlformats.org/officeDocument/2006/relationships/hyperlink" Target="https://www.facebook.com/cubuffstrack/" TargetMode="External"/><Relationship Id="rId968" Type="http://schemas.openxmlformats.org/officeDocument/2006/relationships/hyperlink" Target="https://twitter.com/cubuffstrack" TargetMode="External"/><Relationship Id="rId967" Type="http://schemas.openxmlformats.org/officeDocument/2006/relationships/hyperlink" Target="https://www.instagram.com/af_tfxc/" TargetMode="External"/><Relationship Id="rId966" Type="http://schemas.openxmlformats.org/officeDocument/2006/relationships/hyperlink" Target="https://www.facebook.com/AF.TFXC/" TargetMode="External"/><Relationship Id="rId961" Type="http://schemas.openxmlformats.org/officeDocument/2006/relationships/hyperlink" Target="https://twitter.com/af_tfxc" TargetMode="External"/><Relationship Id="rId960" Type="http://schemas.openxmlformats.org/officeDocument/2006/relationships/hyperlink" Target="https://www.instagram.com/af_tfxc/" TargetMode="External"/><Relationship Id="rId959" Type="http://schemas.openxmlformats.org/officeDocument/2006/relationships/hyperlink" Target="https://www.instagram.com/coach_kylelillie/" TargetMode="External"/><Relationship Id="rId954" Type="http://schemas.openxmlformats.org/officeDocument/2006/relationships/hyperlink" Target="https://www.facebook.com/AF.TFXC/" TargetMode="External"/><Relationship Id="rId953" Type="http://schemas.openxmlformats.org/officeDocument/2006/relationships/hyperlink" Target="https://twitter.com/af_tfxc" TargetMode="External"/><Relationship Id="rId952" Type="http://schemas.openxmlformats.org/officeDocument/2006/relationships/hyperlink" Target="https://www.instagram.com/af_tfxc/" TargetMode="External"/><Relationship Id="rId951" Type="http://schemas.openxmlformats.org/officeDocument/2006/relationships/hyperlink" Target="https://www.facebook.com/AF.TFXC/" TargetMode="External"/><Relationship Id="rId958" Type="http://schemas.openxmlformats.org/officeDocument/2006/relationships/hyperlink" Target="https://www.facebook.com/af.tfxc/" TargetMode="External"/><Relationship Id="rId957" Type="http://schemas.openxmlformats.org/officeDocument/2006/relationships/hyperlink" Target="https://twitter.com/af_tfxc" TargetMode="External"/><Relationship Id="rId956" Type="http://schemas.openxmlformats.org/officeDocument/2006/relationships/hyperlink" Target="https://www.instagram.com/af_tfxc/" TargetMode="External"/><Relationship Id="rId955" Type="http://schemas.openxmlformats.org/officeDocument/2006/relationships/hyperlink" Target="https://www.instagram.com/bowermanrun/" TargetMode="External"/><Relationship Id="rId950" Type="http://schemas.openxmlformats.org/officeDocument/2006/relationships/hyperlink" Target="https://twitter.com/af_tfxc" TargetMode="External"/><Relationship Id="rId7717" Type="http://schemas.openxmlformats.org/officeDocument/2006/relationships/hyperlink" Target="https://x.com/KStateTFXC" TargetMode="External"/><Relationship Id="rId7716" Type="http://schemas.openxmlformats.org/officeDocument/2006/relationships/hyperlink" Target="https://www.instagram.com/kentuckytrack/" TargetMode="External"/><Relationship Id="rId7715" Type="http://schemas.openxmlformats.org/officeDocument/2006/relationships/hyperlink" Target="https://twitter.com/coachrhino89" TargetMode="External"/><Relationship Id="rId7714" Type="http://schemas.openxmlformats.org/officeDocument/2006/relationships/hyperlink" Target="https://www.instagram.com/ichabodxctf/" TargetMode="External"/><Relationship Id="rId7719" Type="http://schemas.openxmlformats.org/officeDocument/2006/relationships/hyperlink" Target="https://twitter.com/keepers_union" TargetMode="External"/><Relationship Id="rId7718" Type="http://schemas.openxmlformats.org/officeDocument/2006/relationships/hyperlink" Target="https://www.instagram.com/kentuckytrack/" TargetMode="External"/><Relationship Id="rId7713" Type="http://schemas.openxmlformats.org/officeDocument/2006/relationships/hyperlink" Target="https://www.facebook.com/WashburnTFXC/" TargetMode="External"/><Relationship Id="rId7712" Type="http://schemas.openxmlformats.org/officeDocument/2006/relationships/hyperlink" Target="https://twitter.com/ichabodxctf" TargetMode="External"/><Relationship Id="rId7711" Type="http://schemas.openxmlformats.org/officeDocument/2006/relationships/hyperlink" Target="https://www.instagram.com/ichabodxctf/" TargetMode="External"/><Relationship Id="rId7710" Type="http://schemas.openxmlformats.org/officeDocument/2006/relationships/hyperlink" Target="https://www.facebook.com/WashburnTFXC/" TargetMode="External"/><Relationship Id="rId7706" Type="http://schemas.openxmlformats.org/officeDocument/2006/relationships/hyperlink" Target="https://www.facebook.com/WashburnTFXC/" TargetMode="External"/><Relationship Id="rId7705" Type="http://schemas.openxmlformats.org/officeDocument/2006/relationships/hyperlink" Target="https://twitter.com/ichabodxctf" TargetMode="External"/><Relationship Id="rId7704" Type="http://schemas.openxmlformats.org/officeDocument/2006/relationships/hyperlink" Target="https://x.com/thebachfamily" TargetMode="External"/><Relationship Id="rId7703" Type="http://schemas.openxmlformats.org/officeDocument/2006/relationships/hyperlink" Target="https://www.instagram.com/ichabodxctf/" TargetMode="External"/><Relationship Id="rId7709" Type="http://schemas.openxmlformats.org/officeDocument/2006/relationships/hyperlink" Target="https://twitter.com/ichabodxctf" TargetMode="External"/><Relationship Id="rId7708" Type="http://schemas.openxmlformats.org/officeDocument/2006/relationships/hyperlink" Target="https://www.instagram.com/ichabodxctf/" TargetMode="External"/><Relationship Id="rId7707" Type="http://schemas.openxmlformats.org/officeDocument/2006/relationships/hyperlink" Target="https://www.instagram.com/mylesbach/" TargetMode="External"/><Relationship Id="rId7702" Type="http://schemas.openxmlformats.org/officeDocument/2006/relationships/hyperlink" Target="https://www.instagram.com/david.granato/" TargetMode="External"/><Relationship Id="rId7701" Type="http://schemas.openxmlformats.org/officeDocument/2006/relationships/hyperlink" Target="https://www.facebook.com/WashburnTFXC/" TargetMode="External"/><Relationship Id="rId7700" Type="http://schemas.openxmlformats.org/officeDocument/2006/relationships/hyperlink" Target="https://twitter.com/ichabodxctf" TargetMode="External"/><Relationship Id="rId6407" Type="http://schemas.openxmlformats.org/officeDocument/2006/relationships/hyperlink" Target="https://twitter.com/liberty_xctf" TargetMode="External"/><Relationship Id="rId7739" Type="http://schemas.openxmlformats.org/officeDocument/2006/relationships/hyperlink" Target="https://twitter.com/aictrack" TargetMode="External"/><Relationship Id="rId17198" Type="http://schemas.openxmlformats.org/officeDocument/2006/relationships/hyperlink" Target="https://twitter.com/DoaneTrackXC" TargetMode="External"/><Relationship Id="rId6408" Type="http://schemas.openxmlformats.org/officeDocument/2006/relationships/hyperlink" Target="https://www.facebook.com/shawnlvenable" TargetMode="External"/><Relationship Id="rId7738" Type="http://schemas.openxmlformats.org/officeDocument/2006/relationships/hyperlink" Target="https://www.instagram.com/aic_trackandfield/" TargetMode="External"/><Relationship Id="rId17197" Type="http://schemas.openxmlformats.org/officeDocument/2006/relationships/hyperlink" Target="https://www.instagram.com/doanetrackxc/" TargetMode="External"/><Relationship Id="rId6405" Type="http://schemas.openxmlformats.org/officeDocument/2006/relationships/hyperlink" Target="https://www.instagram.com/hamptonutrack/" TargetMode="External"/><Relationship Id="rId7737" Type="http://schemas.openxmlformats.org/officeDocument/2006/relationships/hyperlink" Target="https://www.facebook.com/AICtrackandfield/" TargetMode="External"/><Relationship Id="rId6406" Type="http://schemas.openxmlformats.org/officeDocument/2006/relationships/hyperlink" Target="https://twitter.com/shawn_venable" TargetMode="External"/><Relationship Id="rId7736" Type="http://schemas.openxmlformats.org/officeDocument/2006/relationships/hyperlink" Target="https://twitter.com/aictrack" TargetMode="External"/><Relationship Id="rId17199" Type="http://schemas.openxmlformats.org/officeDocument/2006/relationships/hyperlink" Target="https://www.facebook.com/DoaneTrack/" TargetMode="External"/><Relationship Id="rId17194" Type="http://schemas.openxmlformats.org/officeDocument/2006/relationships/hyperlink" Target="https://twitter.com/DoaneTrackXC" TargetMode="External"/><Relationship Id="rId17193" Type="http://schemas.openxmlformats.org/officeDocument/2006/relationships/hyperlink" Target="https://twitter.com/pgrosserode" TargetMode="External"/><Relationship Id="rId6409" Type="http://schemas.openxmlformats.org/officeDocument/2006/relationships/hyperlink" Target="https://www.facebook.com/libertytrackandfield/" TargetMode="External"/><Relationship Id="rId17196" Type="http://schemas.openxmlformats.org/officeDocument/2006/relationships/hyperlink" Target="https://www.instagram.com/coachpatrickjumps/" TargetMode="External"/><Relationship Id="rId17195" Type="http://schemas.openxmlformats.org/officeDocument/2006/relationships/hyperlink" Target="https://www.facebook.com/DoaneTrack/" TargetMode="External"/><Relationship Id="rId17190" Type="http://schemas.openxmlformats.org/officeDocument/2006/relationships/hyperlink" Target="https://twitter.com/lurz_zach" TargetMode="External"/><Relationship Id="rId17192" Type="http://schemas.openxmlformats.org/officeDocument/2006/relationships/hyperlink" Target="https://www.facebook.com/DoaneTrack/" TargetMode="External"/><Relationship Id="rId17191" Type="http://schemas.openxmlformats.org/officeDocument/2006/relationships/hyperlink" Target="https://twitter.com/doanetrackxc" TargetMode="External"/><Relationship Id="rId7731" Type="http://schemas.openxmlformats.org/officeDocument/2006/relationships/hyperlink" Target="https://www.facebook.com/FSUXCTF/" TargetMode="External"/><Relationship Id="rId6400" Type="http://schemas.openxmlformats.org/officeDocument/2006/relationships/hyperlink" Target="https://www.instagram.com/esmalls_7/" TargetMode="External"/><Relationship Id="rId7730" Type="http://schemas.openxmlformats.org/officeDocument/2006/relationships/hyperlink" Target="https://twitter.com/frostburgxctf" TargetMode="External"/><Relationship Id="rId6403" Type="http://schemas.openxmlformats.org/officeDocument/2006/relationships/hyperlink" Target="https://twitter.com/hamptonutrack" TargetMode="External"/><Relationship Id="rId7735" Type="http://schemas.openxmlformats.org/officeDocument/2006/relationships/hyperlink" Target="https://www.instagram.com/frostburgxctf/" TargetMode="External"/><Relationship Id="rId6404" Type="http://schemas.openxmlformats.org/officeDocument/2006/relationships/hyperlink" Target="https://www.facebook.com/HUtrack/" TargetMode="External"/><Relationship Id="rId7734" Type="http://schemas.openxmlformats.org/officeDocument/2006/relationships/hyperlink" Target="https://www.facebook.com/fsuxctf/" TargetMode="External"/><Relationship Id="rId6401" Type="http://schemas.openxmlformats.org/officeDocument/2006/relationships/hyperlink" Target="https://www.instagram.com/hamptonutrack/" TargetMode="External"/><Relationship Id="rId7733" Type="http://schemas.openxmlformats.org/officeDocument/2006/relationships/hyperlink" Target="https://twitter.com/frostburgxctf" TargetMode="External"/><Relationship Id="rId6402" Type="http://schemas.openxmlformats.org/officeDocument/2006/relationships/hyperlink" Target="https://twitter.com/mojoseph800m" TargetMode="External"/><Relationship Id="rId7732" Type="http://schemas.openxmlformats.org/officeDocument/2006/relationships/hyperlink" Target="https://www.instagram.com/frostburgxctf/" TargetMode="External"/><Relationship Id="rId7728" Type="http://schemas.openxmlformats.org/officeDocument/2006/relationships/hyperlink" Target="https://www.facebook.com/FSUXCTF/" TargetMode="External"/><Relationship Id="rId7727" Type="http://schemas.openxmlformats.org/officeDocument/2006/relationships/hyperlink" Target="https://twitter.com/frostburgxctf" TargetMode="External"/><Relationship Id="rId7726" Type="http://schemas.openxmlformats.org/officeDocument/2006/relationships/hyperlink" Target="https://twitter.com/bsu_sports_info" TargetMode="External"/><Relationship Id="rId7725" Type="http://schemas.openxmlformats.org/officeDocument/2006/relationships/hyperlink" Target="https://www.instagram.com/tmutfxc/" TargetMode="External"/><Relationship Id="rId7729" Type="http://schemas.openxmlformats.org/officeDocument/2006/relationships/hyperlink" Target="https://www.instagram.com/frostburgxctf/" TargetMode="External"/><Relationship Id="rId7720" Type="http://schemas.openxmlformats.org/officeDocument/2006/relationships/hyperlink" Target="https://www.instagram.com/thomasmorexctf/" TargetMode="External"/><Relationship Id="rId7724" Type="http://schemas.openxmlformats.org/officeDocument/2006/relationships/hyperlink" Target="https://www.instagram.com/thomasmorexctf/" TargetMode="External"/><Relationship Id="rId7723" Type="http://schemas.openxmlformats.org/officeDocument/2006/relationships/hyperlink" Target="https://twitter.com/tmutnf" TargetMode="External"/><Relationship Id="rId7722" Type="http://schemas.openxmlformats.org/officeDocument/2006/relationships/hyperlink" Target="https://www.instagram.com/tmutfxc/" TargetMode="External"/><Relationship Id="rId7721" Type="http://schemas.openxmlformats.org/officeDocument/2006/relationships/hyperlink" Target="https://x.com/tmusaints/" TargetMode="External"/><Relationship Id="rId17011" Type="http://schemas.openxmlformats.org/officeDocument/2006/relationships/hyperlink" Target="https://www.facebook.com/SAUCougarsXCTF" TargetMode="External"/><Relationship Id="rId17010" Type="http://schemas.openxmlformats.org/officeDocument/2006/relationships/hyperlink" Target="https://twitter.com/killa_mills" TargetMode="External"/><Relationship Id="rId17013" Type="http://schemas.openxmlformats.org/officeDocument/2006/relationships/hyperlink" Target="https://www.facebook.com/Spring-Arbor-University-Mens-Track-Field-Team-143044469195698/" TargetMode="External"/><Relationship Id="rId17012" Type="http://schemas.openxmlformats.org/officeDocument/2006/relationships/hyperlink" Target="https://www.instagram.com/saucougarstf/" TargetMode="External"/><Relationship Id="rId5130" Type="http://schemas.openxmlformats.org/officeDocument/2006/relationships/hyperlink" Target="https://twitter.com/pitt_tf_xc" TargetMode="External"/><Relationship Id="rId6461" Type="http://schemas.openxmlformats.org/officeDocument/2006/relationships/hyperlink" Target="https://www.instagram.com/regankimtai/" TargetMode="External"/><Relationship Id="rId7793" Type="http://schemas.openxmlformats.org/officeDocument/2006/relationships/hyperlink" Target="https://www.instagram.com/gvsuxctf/" TargetMode="External"/><Relationship Id="rId5131" Type="http://schemas.openxmlformats.org/officeDocument/2006/relationships/hyperlink" Target="https://www.instagram.com/pitt_tf_xc/" TargetMode="External"/><Relationship Id="rId6462" Type="http://schemas.openxmlformats.org/officeDocument/2006/relationships/hyperlink" Target="https://www.instagram.com/nsu_tfxc/" TargetMode="External"/><Relationship Id="rId7792" Type="http://schemas.openxmlformats.org/officeDocument/2006/relationships/hyperlink" Target="https://www.facebook.com/GVSUXCTF/" TargetMode="External"/><Relationship Id="rId7791" Type="http://schemas.openxmlformats.org/officeDocument/2006/relationships/hyperlink" Target="https://www.instagram.com/gvsuxctf/" TargetMode="External"/><Relationship Id="rId6460" Type="http://schemas.openxmlformats.org/officeDocument/2006/relationships/hyperlink" Target="https://www.facebook.com/profile.php?id=100094321550429&amp;locale=hi_IN" TargetMode="External"/><Relationship Id="rId7790" Type="http://schemas.openxmlformats.org/officeDocument/2006/relationships/hyperlink" Target="https://www.facebook.com/gvsuxctf" TargetMode="External"/><Relationship Id="rId5134" Type="http://schemas.openxmlformats.org/officeDocument/2006/relationships/hyperlink" Target="https://www.facebook.com/griff.graves/" TargetMode="External"/><Relationship Id="rId6465" Type="http://schemas.openxmlformats.org/officeDocument/2006/relationships/hyperlink" Target="https://twitter.com/richmondxctf" TargetMode="External"/><Relationship Id="rId7797" Type="http://schemas.openxmlformats.org/officeDocument/2006/relationships/hyperlink" Target="https://twitter.com/gvsuxctf" TargetMode="External"/><Relationship Id="rId17008" Type="http://schemas.openxmlformats.org/officeDocument/2006/relationships/hyperlink" Target="https://www.facebook.com/sienaheightstrackandfield/" TargetMode="External"/><Relationship Id="rId5135" Type="http://schemas.openxmlformats.org/officeDocument/2006/relationships/hyperlink" Target="https://www.instagram.com/griffgraves224/" TargetMode="External"/><Relationship Id="rId6466" Type="http://schemas.openxmlformats.org/officeDocument/2006/relationships/hyperlink" Target="https://www.facebook.com/RichmondXCTF/" TargetMode="External"/><Relationship Id="rId7796" Type="http://schemas.openxmlformats.org/officeDocument/2006/relationships/hyperlink" Target="https://twitter.com/_alanpeterson" TargetMode="External"/><Relationship Id="rId17007" Type="http://schemas.openxmlformats.org/officeDocument/2006/relationships/hyperlink" Target="https://www.facebook.com/sienaheightstrackandfield/" TargetMode="External"/><Relationship Id="rId5132" Type="http://schemas.openxmlformats.org/officeDocument/2006/relationships/hyperlink" Target="https://twitter.com/GriffGraves" TargetMode="External"/><Relationship Id="rId6463" Type="http://schemas.openxmlformats.org/officeDocument/2006/relationships/hyperlink" Target="https://twitter.com/nsu_tfxc" TargetMode="External"/><Relationship Id="rId7795" Type="http://schemas.openxmlformats.org/officeDocument/2006/relationships/hyperlink" Target="https://www.instagram.com/gvsuxctf/" TargetMode="External"/><Relationship Id="rId5133" Type="http://schemas.openxmlformats.org/officeDocument/2006/relationships/hyperlink" Target="https://twitter.com/pitt_tf_xc" TargetMode="External"/><Relationship Id="rId6464" Type="http://schemas.openxmlformats.org/officeDocument/2006/relationships/hyperlink" Target="https://www.instagram.com/nsu_tfxc/" TargetMode="External"/><Relationship Id="rId7794" Type="http://schemas.openxmlformats.org/officeDocument/2006/relationships/hyperlink" Target="https://www.facebook.com/GVSUXCTF/" TargetMode="External"/><Relationship Id="rId17009" Type="http://schemas.openxmlformats.org/officeDocument/2006/relationships/hyperlink" Target="https://www.facebook.com/sienaheightstrackandfield/" TargetMode="External"/><Relationship Id="rId5138" Type="http://schemas.openxmlformats.org/officeDocument/2006/relationships/hyperlink" Target="https://www.facebook.com/NovaTrackXC/" TargetMode="External"/><Relationship Id="rId6469" Type="http://schemas.openxmlformats.org/officeDocument/2006/relationships/hyperlink" Target="https://twitter.com/coachbillyc" TargetMode="External"/><Relationship Id="rId17004" Type="http://schemas.openxmlformats.org/officeDocument/2006/relationships/hyperlink" Target="https://www.instagram.com/rochestertfxc/" TargetMode="External"/><Relationship Id="rId5139" Type="http://schemas.openxmlformats.org/officeDocument/2006/relationships/hyperlink" Target="https://www.instagram.com/villanovaxctf/" TargetMode="External"/><Relationship Id="rId17003" Type="http://schemas.openxmlformats.org/officeDocument/2006/relationships/hyperlink" Target="https://www.facebook.com/urtfxc/" TargetMode="External"/><Relationship Id="rId5136" Type="http://schemas.openxmlformats.org/officeDocument/2006/relationships/hyperlink" Target="https://www.instagram.com/pitt_tf_xc/" TargetMode="External"/><Relationship Id="rId6467" Type="http://schemas.openxmlformats.org/officeDocument/2006/relationships/hyperlink" Target="https://www.instagram.com/coachltxctf/" TargetMode="External"/><Relationship Id="rId7799" Type="http://schemas.openxmlformats.org/officeDocument/2006/relationships/hyperlink" Target="https://www.instagram.com/gvsuxctf/" TargetMode="External"/><Relationship Id="rId17006" Type="http://schemas.openxmlformats.org/officeDocument/2006/relationships/hyperlink" Target="https://www.facebook.com/sienaheightstrackandfield/" TargetMode="External"/><Relationship Id="rId5137" Type="http://schemas.openxmlformats.org/officeDocument/2006/relationships/hyperlink" Target="https://twitter.com/novatrackxc" TargetMode="External"/><Relationship Id="rId6468" Type="http://schemas.openxmlformats.org/officeDocument/2006/relationships/hyperlink" Target="https://www.instagram.com/richmondxctf/" TargetMode="External"/><Relationship Id="rId7798" Type="http://schemas.openxmlformats.org/officeDocument/2006/relationships/hyperlink" Target="https://www.facebook.com/gvsuxctf" TargetMode="External"/><Relationship Id="rId17005" Type="http://schemas.openxmlformats.org/officeDocument/2006/relationships/hyperlink" Target="https://www.facebook.com/sienaheightstrackandfield/" TargetMode="External"/><Relationship Id="rId17022" Type="http://schemas.openxmlformats.org/officeDocument/2006/relationships/hyperlink" Target="https://www.facebook.com/SAUCougarsXCTF" TargetMode="External"/><Relationship Id="rId17021" Type="http://schemas.openxmlformats.org/officeDocument/2006/relationships/hyperlink" Target="https://twitter.com/saucougarsxctf" TargetMode="External"/><Relationship Id="rId5129" Type="http://schemas.openxmlformats.org/officeDocument/2006/relationships/hyperlink" Target="https://twitter.com/elishabrewer" TargetMode="External"/><Relationship Id="rId17024" Type="http://schemas.openxmlformats.org/officeDocument/2006/relationships/hyperlink" Target="https://twitter.com/phillip_laney" TargetMode="External"/><Relationship Id="rId17023" Type="http://schemas.openxmlformats.org/officeDocument/2006/relationships/hyperlink" Target="https://www.instagram.com/saucougarstf/" TargetMode="External"/><Relationship Id="rId17020" Type="http://schemas.openxmlformats.org/officeDocument/2006/relationships/hyperlink" Target="https://www.instagram.com/saucougarstf/" TargetMode="External"/><Relationship Id="rId6450" Type="http://schemas.openxmlformats.org/officeDocument/2006/relationships/hyperlink" Target="https://twitter.com/nsu_tfxc" TargetMode="External"/><Relationship Id="rId7782" Type="http://schemas.openxmlformats.org/officeDocument/2006/relationships/hyperlink" Target="https://www.facebook.com/GVSUXCTF/" TargetMode="External"/><Relationship Id="rId5120" Type="http://schemas.openxmlformats.org/officeDocument/2006/relationships/hyperlink" Target="https://twitter.com/pitt_tf_xc" TargetMode="External"/><Relationship Id="rId6451" Type="http://schemas.openxmlformats.org/officeDocument/2006/relationships/hyperlink" Target="https://www.facebook.com/people/Kenneth-Giles/100009143467119/" TargetMode="External"/><Relationship Id="rId7781" Type="http://schemas.openxmlformats.org/officeDocument/2006/relationships/hyperlink" Target="https://twitter.com/baltesjerry" TargetMode="External"/><Relationship Id="rId7780" Type="http://schemas.openxmlformats.org/officeDocument/2006/relationships/hyperlink" Target="https://www.facebook.com/gvsuxctf" TargetMode="External"/><Relationship Id="rId5123" Type="http://schemas.openxmlformats.org/officeDocument/2006/relationships/hyperlink" Target="https://www.instagram.com/pitt_tf_xc/" TargetMode="External"/><Relationship Id="rId6454" Type="http://schemas.openxmlformats.org/officeDocument/2006/relationships/hyperlink" Target="https://www.instagram.com/nsu_tfxc/" TargetMode="External"/><Relationship Id="rId7786" Type="http://schemas.openxmlformats.org/officeDocument/2006/relationships/hyperlink" Target="https://www.instagram.com/matthewconly/" TargetMode="External"/><Relationship Id="rId17019" Type="http://schemas.openxmlformats.org/officeDocument/2006/relationships/hyperlink" Target="https://www.facebook.com/SAUCougarsXCTF" TargetMode="External"/><Relationship Id="rId5124" Type="http://schemas.openxmlformats.org/officeDocument/2006/relationships/hyperlink" Target="https://twitter.com/pitt_tf_xc" TargetMode="External"/><Relationship Id="rId6455" Type="http://schemas.openxmlformats.org/officeDocument/2006/relationships/hyperlink" Target="https://twitter.com/nsu_tfxc" TargetMode="External"/><Relationship Id="rId7785" Type="http://schemas.openxmlformats.org/officeDocument/2006/relationships/hyperlink" Target="https://www.facebook.com/GVSUXCTF/" TargetMode="External"/><Relationship Id="rId17018" Type="http://schemas.openxmlformats.org/officeDocument/2006/relationships/hyperlink" Target="https://twitter.com/saucougarsxctf" TargetMode="External"/><Relationship Id="rId5121" Type="http://schemas.openxmlformats.org/officeDocument/2006/relationships/hyperlink" Target="https://www.instagram.com/pitt_tf_xc/" TargetMode="External"/><Relationship Id="rId6452" Type="http://schemas.openxmlformats.org/officeDocument/2006/relationships/hyperlink" Target="https://www.instagram.com/nsu_tfxc/" TargetMode="External"/><Relationship Id="rId7784" Type="http://schemas.openxmlformats.org/officeDocument/2006/relationships/hyperlink" Target="https://twitter.com/coachconly" TargetMode="External"/><Relationship Id="rId5122" Type="http://schemas.openxmlformats.org/officeDocument/2006/relationships/hyperlink" Target="https://twitter.com/pitt_tf_xc" TargetMode="External"/><Relationship Id="rId6453" Type="http://schemas.openxmlformats.org/officeDocument/2006/relationships/hyperlink" Target="https://twitter.com/nsu_tfxc" TargetMode="External"/><Relationship Id="rId7783" Type="http://schemas.openxmlformats.org/officeDocument/2006/relationships/hyperlink" Target="https://www.instagram.com/gvsuxctf/" TargetMode="External"/><Relationship Id="rId5127" Type="http://schemas.openxmlformats.org/officeDocument/2006/relationships/hyperlink" Target="https://www.instagram.com/dlocke813/" TargetMode="External"/><Relationship Id="rId6458" Type="http://schemas.openxmlformats.org/officeDocument/2006/relationships/hyperlink" Target="https://www.instagram.com/nsu_tfxc/" TargetMode="External"/><Relationship Id="rId17015" Type="http://schemas.openxmlformats.org/officeDocument/2006/relationships/hyperlink" Target="https://www.facebook.com/SAUCougarsXCTF" TargetMode="External"/><Relationship Id="rId5128" Type="http://schemas.openxmlformats.org/officeDocument/2006/relationships/hyperlink" Target="https://www.instagram.com/pitt_tf_xc/" TargetMode="External"/><Relationship Id="rId6459" Type="http://schemas.openxmlformats.org/officeDocument/2006/relationships/hyperlink" Target="https://twitter.com/nsu_tfxc" TargetMode="External"/><Relationship Id="rId7789" Type="http://schemas.openxmlformats.org/officeDocument/2006/relationships/hyperlink" Target="https://twitter.com/gvsuxctf" TargetMode="External"/><Relationship Id="rId17014" Type="http://schemas.openxmlformats.org/officeDocument/2006/relationships/hyperlink" Target="https://twitter.com/saucougarsxctf" TargetMode="External"/><Relationship Id="rId5125" Type="http://schemas.openxmlformats.org/officeDocument/2006/relationships/hyperlink" Target="https://www.instagram.com/pitt_tf_xc/" TargetMode="External"/><Relationship Id="rId6456" Type="http://schemas.openxmlformats.org/officeDocument/2006/relationships/hyperlink" Target="https://www.instagram.com/nsu_tfxc/" TargetMode="External"/><Relationship Id="rId7788" Type="http://schemas.openxmlformats.org/officeDocument/2006/relationships/hyperlink" Target="https://twitter.com/hurdlecoach87" TargetMode="External"/><Relationship Id="rId17017" Type="http://schemas.openxmlformats.org/officeDocument/2006/relationships/hyperlink" Target="https://www.facebook.com/Spring-Arbor-University-Mens-Track-Field-Team-143044469195698/" TargetMode="External"/><Relationship Id="rId5126" Type="http://schemas.openxmlformats.org/officeDocument/2006/relationships/hyperlink" Target="https://twitter.com/pitt_tf_xc" TargetMode="External"/><Relationship Id="rId6457" Type="http://schemas.openxmlformats.org/officeDocument/2006/relationships/hyperlink" Target="https://twitter.com/nsu_tfxc" TargetMode="External"/><Relationship Id="rId7787" Type="http://schemas.openxmlformats.org/officeDocument/2006/relationships/hyperlink" Target="https://www.instagram.com/gvsuxctf/" TargetMode="External"/><Relationship Id="rId17016" Type="http://schemas.openxmlformats.org/officeDocument/2006/relationships/hyperlink" Target="https://www.instagram.com/saucougarstf/" TargetMode="External"/><Relationship Id="rId6480" Type="http://schemas.openxmlformats.org/officeDocument/2006/relationships/hyperlink" Target="https://twitter.com/richmondxctf" TargetMode="External"/><Relationship Id="rId5152" Type="http://schemas.openxmlformats.org/officeDocument/2006/relationships/hyperlink" Target="https://twitter.com/awill2084" TargetMode="External"/><Relationship Id="rId6483" Type="http://schemas.openxmlformats.org/officeDocument/2006/relationships/hyperlink" Target="https://twitter.com/vinlananna" TargetMode="External"/><Relationship Id="rId5153" Type="http://schemas.openxmlformats.org/officeDocument/2006/relationships/hyperlink" Target="https://twitter.com/novatrackxc" TargetMode="External"/><Relationship Id="rId6484" Type="http://schemas.openxmlformats.org/officeDocument/2006/relationships/hyperlink" Target="https://twitter.com/uvatfcc" TargetMode="External"/><Relationship Id="rId5150" Type="http://schemas.openxmlformats.org/officeDocument/2006/relationships/hyperlink" Target="https://www.facebook.com/NovaTrackXC/" TargetMode="External"/><Relationship Id="rId6481" Type="http://schemas.openxmlformats.org/officeDocument/2006/relationships/hyperlink" Target="https://www.facebook.com/RichmondXCTF/" TargetMode="External"/><Relationship Id="rId5151" Type="http://schemas.openxmlformats.org/officeDocument/2006/relationships/hyperlink" Target="https://www.instagram.com/villanovaxctf/" TargetMode="External"/><Relationship Id="rId6482" Type="http://schemas.openxmlformats.org/officeDocument/2006/relationships/hyperlink" Target="https://www.instagram.com/richmondxctf/" TargetMode="External"/><Relationship Id="rId5156" Type="http://schemas.openxmlformats.org/officeDocument/2006/relationships/hyperlink" Target="https://twitter.com/micabingham" TargetMode="External"/><Relationship Id="rId6487" Type="http://schemas.openxmlformats.org/officeDocument/2006/relationships/hyperlink" Target="https://www.instagram.com/uvatfcc/" TargetMode="External"/><Relationship Id="rId5157" Type="http://schemas.openxmlformats.org/officeDocument/2006/relationships/hyperlink" Target="https://twitter.com/browntrack" TargetMode="External"/><Relationship Id="rId6488" Type="http://schemas.openxmlformats.org/officeDocument/2006/relationships/hyperlink" Target="https://twitter.com/dunbartrevor" TargetMode="External"/><Relationship Id="rId5154" Type="http://schemas.openxmlformats.org/officeDocument/2006/relationships/hyperlink" Target="https://www.facebook.com/NovaTrackXC/" TargetMode="External"/><Relationship Id="rId6485" Type="http://schemas.openxmlformats.org/officeDocument/2006/relationships/hyperlink" Target="https://www.facebook.com/UVATFCC/" TargetMode="External"/><Relationship Id="rId5155" Type="http://schemas.openxmlformats.org/officeDocument/2006/relationships/hyperlink" Target="https://www.instagram.com/villanovaxctf/" TargetMode="External"/><Relationship Id="rId6486" Type="http://schemas.openxmlformats.org/officeDocument/2006/relationships/hyperlink" Target="https://www.instagram.com/vinlananna/" TargetMode="External"/><Relationship Id="rId5158" Type="http://schemas.openxmlformats.org/officeDocument/2006/relationships/hyperlink" Target="https://www.facebook.com/browntrack/" TargetMode="External"/><Relationship Id="rId6489" Type="http://schemas.openxmlformats.org/officeDocument/2006/relationships/hyperlink" Target="https://twitter.com/uvatfcc" TargetMode="External"/><Relationship Id="rId5159" Type="http://schemas.openxmlformats.org/officeDocument/2006/relationships/hyperlink" Target="https://www.instagram.com/browntfxc/" TargetMode="External"/><Relationship Id="rId17000" Type="http://schemas.openxmlformats.org/officeDocument/2006/relationships/hyperlink" Target="https://www.facebook.com/urtfxc/" TargetMode="External"/><Relationship Id="rId17002" Type="http://schemas.openxmlformats.org/officeDocument/2006/relationships/hyperlink" Target="https://twitter.com/rochestertf" TargetMode="External"/><Relationship Id="rId17001" Type="http://schemas.openxmlformats.org/officeDocument/2006/relationships/hyperlink" Target="https://www.instagram.com/rochestertfxc/" TargetMode="External"/><Relationship Id="rId5141" Type="http://schemas.openxmlformats.org/officeDocument/2006/relationships/hyperlink" Target="https://twitter.com/novatrackxc" TargetMode="External"/><Relationship Id="rId6472" Type="http://schemas.openxmlformats.org/officeDocument/2006/relationships/hyperlink" Target="https://www.instagram.com/coachbillycaldwell/" TargetMode="External"/><Relationship Id="rId5142" Type="http://schemas.openxmlformats.org/officeDocument/2006/relationships/hyperlink" Target="https://www.facebook.com/nick.valeriani" TargetMode="External"/><Relationship Id="rId6473" Type="http://schemas.openxmlformats.org/officeDocument/2006/relationships/hyperlink" Target="https://www.instagram.com/richmondxctf/" TargetMode="External"/><Relationship Id="rId6470" Type="http://schemas.openxmlformats.org/officeDocument/2006/relationships/hyperlink" Target="https://twitter.com/richmondxctf" TargetMode="External"/><Relationship Id="rId5140" Type="http://schemas.openxmlformats.org/officeDocument/2006/relationships/hyperlink" Target="https://twitter.com/nicoolemcmullen" TargetMode="External"/><Relationship Id="rId6471" Type="http://schemas.openxmlformats.org/officeDocument/2006/relationships/hyperlink" Target="https://www.facebook.com/RichmondXCTF/" TargetMode="External"/><Relationship Id="rId5145" Type="http://schemas.openxmlformats.org/officeDocument/2006/relationships/hyperlink" Target="https://twitter.com/mattvaleriani" TargetMode="External"/><Relationship Id="rId6476" Type="http://schemas.openxmlformats.org/officeDocument/2006/relationships/hyperlink" Target="https://facebook.com/RichmondTF" TargetMode="External"/><Relationship Id="rId5146" Type="http://schemas.openxmlformats.org/officeDocument/2006/relationships/hyperlink" Target="https://twitter.com/novatrackxc" TargetMode="External"/><Relationship Id="rId6477" Type="http://schemas.openxmlformats.org/officeDocument/2006/relationships/hyperlink" Target="https://www.facebook.com/RichmondXCTF/" TargetMode="External"/><Relationship Id="rId5143" Type="http://schemas.openxmlformats.org/officeDocument/2006/relationships/hyperlink" Target="https://www.facebook.com/NovaTrackXC/" TargetMode="External"/><Relationship Id="rId6474" Type="http://schemas.openxmlformats.org/officeDocument/2006/relationships/hyperlink" Target="https://twitter.com/stevetaylorcra" TargetMode="External"/><Relationship Id="rId5144" Type="http://schemas.openxmlformats.org/officeDocument/2006/relationships/hyperlink" Target="https://www.instagram.com/villanovaxctf/" TargetMode="External"/><Relationship Id="rId6475" Type="http://schemas.openxmlformats.org/officeDocument/2006/relationships/hyperlink" Target="https://twitter.com/richmondxctf" TargetMode="External"/><Relationship Id="rId5149" Type="http://schemas.openxmlformats.org/officeDocument/2006/relationships/hyperlink" Target="https://twitter.com/novatrackxc" TargetMode="External"/><Relationship Id="rId5147" Type="http://schemas.openxmlformats.org/officeDocument/2006/relationships/hyperlink" Target="https://www.facebook.com/NovaTrackXC/" TargetMode="External"/><Relationship Id="rId6478" Type="http://schemas.openxmlformats.org/officeDocument/2006/relationships/hyperlink" Target="https://www.instagram.com/richmondxctf/" TargetMode="External"/><Relationship Id="rId5148" Type="http://schemas.openxmlformats.org/officeDocument/2006/relationships/hyperlink" Target="https://www.instagram.com/villanovaxctf/" TargetMode="External"/><Relationship Id="rId6479" Type="http://schemas.openxmlformats.org/officeDocument/2006/relationships/hyperlink" Target="https://twitter.com/coachnieuwendam" TargetMode="External"/><Relationship Id="rId6429" Type="http://schemas.openxmlformats.org/officeDocument/2006/relationships/hyperlink" Target="https://www.instagram.com/liberty_xctf/" TargetMode="External"/><Relationship Id="rId17055" Type="http://schemas.openxmlformats.org/officeDocument/2006/relationships/hyperlink" Target="https://twitter.com/brandonstaley18" TargetMode="External"/><Relationship Id="rId17054" Type="http://schemas.openxmlformats.org/officeDocument/2006/relationships/hyperlink" Target="https://www.instagram.com/culverstocktonxctf/" TargetMode="External"/><Relationship Id="rId6427" Type="http://schemas.openxmlformats.org/officeDocument/2006/relationships/hyperlink" Target="https://www.facebook.com/imwendland" TargetMode="External"/><Relationship Id="rId7759" Type="http://schemas.openxmlformats.org/officeDocument/2006/relationships/hyperlink" Target="https://twitter.com/du_bsball" TargetMode="External"/><Relationship Id="rId17057" Type="http://schemas.openxmlformats.org/officeDocument/2006/relationships/hyperlink" Target="https://www.facebook.com/evangeltrack/" TargetMode="External"/><Relationship Id="rId6428" Type="http://schemas.openxmlformats.org/officeDocument/2006/relationships/hyperlink" Target="https://www.facebook.com/libertytrackandfield/" TargetMode="External"/><Relationship Id="rId7758" Type="http://schemas.openxmlformats.org/officeDocument/2006/relationships/hyperlink" Target="https://twitter.com/drob_baseball14" TargetMode="External"/><Relationship Id="rId17056" Type="http://schemas.openxmlformats.org/officeDocument/2006/relationships/hyperlink" Target="https://www.facebook.com/brandon.staley.94" TargetMode="External"/><Relationship Id="rId17051" Type="http://schemas.openxmlformats.org/officeDocument/2006/relationships/hyperlink" Target="https://www.facebook.com/CulverStocktonCrossCountryTrackField" TargetMode="External"/><Relationship Id="rId17050" Type="http://schemas.openxmlformats.org/officeDocument/2006/relationships/hyperlink" Target="https://twitter.com/culvertrack1" TargetMode="External"/><Relationship Id="rId17053" Type="http://schemas.openxmlformats.org/officeDocument/2006/relationships/hyperlink" Target="https://www.facebook.com/CulverStocktonCrossCountryTrackField/" TargetMode="External"/><Relationship Id="rId17052" Type="http://schemas.openxmlformats.org/officeDocument/2006/relationships/hyperlink" Target="https://x.com/CSCWildcatXCTF" TargetMode="External"/><Relationship Id="rId6421" Type="http://schemas.openxmlformats.org/officeDocument/2006/relationships/hyperlink" Target="https://twitter.com/liberty_xctf" TargetMode="External"/><Relationship Id="rId7753" Type="http://schemas.openxmlformats.org/officeDocument/2006/relationships/hyperlink" Target="https://twitter.com/bentleyxctf" TargetMode="External"/><Relationship Id="rId6422" Type="http://schemas.openxmlformats.org/officeDocument/2006/relationships/hyperlink" Target="https://www.facebook.com/heather.zealand" TargetMode="External"/><Relationship Id="rId7752" Type="http://schemas.openxmlformats.org/officeDocument/2006/relationships/hyperlink" Target="https://www.instagram.com/assumptionxctf/" TargetMode="External"/><Relationship Id="rId7751" Type="http://schemas.openxmlformats.org/officeDocument/2006/relationships/hyperlink" Target="https://www.facebook.com/assumptionxctf/" TargetMode="External"/><Relationship Id="rId6420" Type="http://schemas.openxmlformats.org/officeDocument/2006/relationships/hyperlink" Target="https://www.instagram.com/liberty_xctf/" TargetMode="External"/><Relationship Id="rId7750" Type="http://schemas.openxmlformats.org/officeDocument/2006/relationships/hyperlink" Target="https://twitter.com/AssumptionXCTF" TargetMode="External"/><Relationship Id="rId6425" Type="http://schemas.openxmlformats.org/officeDocument/2006/relationships/hyperlink" Target="https://twitter.com/isaacwend" TargetMode="External"/><Relationship Id="rId7757" Type="http://schemas.openxmlformats.org/officeDocument/2006/relationships/hyperlink" Target="https://www.facebook.com/Davenport.Track/" TargetMode="External"/><Relationship Id="rId17048" Type="http://schemas.openxmlformats.org/officeDocument/2006/relationships/hyperlink" Target="https://twitter.com/cougars_xctrack" TargetMode="External"/><Relationship Id="rId6426" Type="http://schemas.openxmlformats.org/officeDocument/2006/relationships/hyperlink" Target="https://twitter.com/liberty_xctf" TargetMode="External"/><Relationship Id="rId7756" Type="http://schemas.openxmlformats.org/officeDocument/2006/relationships/hyperlink" Target="https://twitter.com/du_xctrack" TargetMode="External"/><Relationship Id="rId17047" Type="http://schemas.openxmlformats.org/officeDocument/2006/relationships/hyperlink" Target="https://twitter.com/m_mccaleb79" TargetMode="External"/><Relationship Id="rId6423" Type="http://schemas.openxmlformats.org/officeDocument/2006/relationships/hyperlink" Target="https://www.facebook.com/libertytrackandfield/" TargetMode="External"/><Relationship Id="rId7755" Type="http://schemas.openxmlformats.org/officeDocument/2006/relationships/hyperlink" Target="https://www.instagram.com/bentley_xctf/" TargetMode="External"/><Relationship Id="rId6424" Type="http://schemas.openxmlformats.org/officeDocument/2006/relationships/hyperlink" Target="https://www.instagram.com/liberty_xctf/" TargetMode="External"/><Relationship Id="rId7754" Type="http://schemas.openxmlformats.org/officeDocument/2006/relationships/hyperlink" Target="https://twitter.com/bentleyxctf" TargetMode="External"/><Relationship Id="rId17049" Type="http://schemas.openxmlformats.org/officeDocument/2006/relationships/hyperlink" Target="https://www.instagram.com/ccxc_tf/" TargetMode="External"/><Relationship Id="rId6418" Type="http://schemas.openxmlformats.org/officeDocument/2006/relationships/hyperlink" Target="https://www.facebook.com/libertytrackandfield/" TargetMode="External"/><Relationship Id="rId17066" Type="http://schemas.openxmlformats.org/officeDocument/2006/relationships/hyperlink" Target="https://www.facebook.com/people/HSSU-Track-Field/100063727445782/" TargetMode="External"/><Relationship Id="rId6419" Type="http://schemas.openxmlformats.org/officeDocument/2006/relationships/hyperlink" Target="https://www.instagram.com/micky_2318/" TargetMode="External"/><Relationship Id="rId7749" Type="http://schemas.openxmlformats.org/officeDocument/2006/relationships/hyperlink" Target="https://www.instagram.com/assumptionxctf/" TargetMode="External"/><Relationship Id="rId17065" Type="http://schemas.openxmlformats.org/officeDocument/2006/relationships/hyperlink" Target="https://www.instagram.com/hssutrackandfield/" TargetMode="External"/><Relationship Id="rId6416" Type="http://schemas.openxmlformats.org/officeDocument/2006/relationships/hyperlink" Target="https://twitter.com/liberty_xctf" TargetMode="External"/><Relationship Id="rId7748" Type="http://schemas.openxmlformats.org/officeDocument/2006/relationships/hyperlink" Target="https://www.instagram.com/k0bejg/" TargetMode="External"/><Relationship Id="rId17068" Type="http://schemas.openxmlformats.org/officeDocument/2006/relationships/hyperlink" Target="https://www.instagram.com/hssutrackandfield/" TargetMode="External"/><Relationship Id="rId6417" Type="http://schemas.openxmlformats.org/officeDocument/2006/relationships/hyperlink" Target="https://www.facebook.com/makenzy.mizera.7/" TargetMode="External"/><Relationship Id="rId7747" Type="http://schemas.openxmlformats.org/officeDocument/2006/relationships/hyperlink" Target="https://www.facebook.com/assumptionxctf/" TargetMode="External"/><Relationship Id="rId17067" Type="http://schemas.openxmlformats.org/officeDocument/2006/relationships/hyperlink" Target="https://www.instagram.com/tranz4rmed/" TargetMode="External"/><Relationship Id="rId17062" Type="http://schemas.openxmlformats.org/officeDocument/2006/relationships/hyperlink" Target="https://www.instagram.com/hlgu_xc_track/" TargetMode="External"/><Relationship Id="rId17061" Type="http://schemas.openxmlformats.org/officeDocument/2006/relationships/hyperlink" Target="https://www.instagram.com/coach.colton/reels/" TargetMode="External"/><Relationship Id="rId17064" Type="http://schemas.openxmlformats.org/officeDocument/2006/relationships/hyperlink" Target="https://www.facebook.com/people/HSSU-Track-Field/100063727445782/" TargetMode="External"/><Relationship Id="rId17063" Type="http://schemas.openxmlformats.org/officeDocument/2006/relationships/hyperlink" Target="https://twitter.com/harrisstowe" TargetMode="External"/><Relationship Id="rId17060" Type="http://schemas.openxmlformats.org/officeDocument/2006/relationships/hyperlink" Target="https://twitter.com/hlgu_xc_tf" TargetMode="External"/><Relationship Id="rId6410" Type="http://schemas.openxmlformats.org/officeDocument/2006/relationships/hyperlink" Target="https://www.instagram.com/shawn_venable/" TargetMode="External"/><Relationship Id="rId7742" Type="http://schemas.openxmlformats.org/officeDocument/2006/relationships/hyperlink" Target="https://twitter.com/AssumptionXCTF" TargetMode="External"/><Relationship Id="rId6411" Type="http://schemas.openxmlformats.org/officeDocument/2006/relationships/hyperlink" Target="https://www.instagram.com/liberty_xctf/" TargetMode="External"/><Relationship Id="rId7741" Type="http://schemas.openxmlformats.org/officeDocument/2006/relationships/hyperlink" Target="https://www.instagram.com/aic_trackandfield/" TargetMode="External"/><Relationship Id="rId7740" Type="http://schemas.openxmlformats.org/officeDocument/2006/relationships/hyperlink" Target="https://www.facebook.com/AICtrackandfield/" TargetMode="External"/><Relationship Id="rId6414" Type="http://schemas.openxmlformats.org/officeDocument/2006/relationships/hyperlink" Target="https://www.facebook.com/libertytrackandfield/" TargetMode="External"/><Relationship Id="rId7746" Type="http://schemas.openxmlformats.org/officeDocument/2006/relationships/hyperlink" Target="https://twitter.com/AssumptionXCTF" TargetMode="External"/><Relationship Id="rId17059" Type="http://schemas.openxmlformats.org/officeDocument/2006/relationships/hyperlink" Target="https://www.instagram.com/hlgu_xc_track/" TargetMode="External"/><Relationship Id="rId6415" Type="http://schemas.openxmlformats.org/officeDocument/2006/relationships/hyperlink" Target="https://www.instagram.com/liberty_xctf/" TargetMode="External"/><Relationship Id="rId7745" Type="http://schemas.openxmlformats.org/officeDocument/2006/relationships/hyperlink" Target="https://twitter.com/kobekjg" TargetMode="External"/><Relationship Id="rId17058" Type="http://schemas.openxmlformats.org/officeDocument/2006/relationships/hyperlink" Target="https://twitter.com/hlgu_xc_tf" TargetMode="External"/><Relationship Id="rId6412" Type="http://schemas.openxmlformats.org/officeDocument/2006/relationships/hyperlink" Target="https://twitter.com/lance_bingham" TargetMode="External"/><Relationship Id="rId7744" Type="http://schemas.openxmlformats.org/officeDocument/2006/relationships/hyperlink" Target="https://www.instagram.com/assumptionxctf/" TargetMode="External"/><Relationship Id="rId6413" Type="http://schemas.openxmlformats.org/officeDocument/2006/relationships/hyperlink" Target="https://twitter.com/liberty_xctf" TargetMode="External"/><Relationship Id="rId7743" Type="http://schemas.openxmlformats.org/officeDocument/2006/relationships/hyperlink" Target="https://www.facebook.com/assumptionxctf/" TargetMode="External"/><Relationship Id="rId17033" Type="http://schemas.openxmlformats.org/officeDocument/2006/relationships/hyperlink" Target="https://www.instagram.com/wmcareytrack/" TargetMode="External"/><Relationship Id="rId17032" Type="http://schemas.openxmlformats.org/officeDocument/2006/relationships/hyperlink" Target="https://www.instagram.com/coachmdias/" TargetMode="External"/><Relationship Id="rId5118" Type="http://schemas.openxmlformats.org/officeDocument/2006/relationships/hyperlink" Target="https://twitter.com/pitt_tf_xc" TargetMode="External"/><Relationship Id="rId6449" Type="http://schemas.openxmlformats.org/officeDocument/2006/relationships/hyperlink" Target="https://twitter.com/kagiles81" TargetMode="External"/><Relationship Id="rId17035" Type="http://schemas.openxmlformats.org/officeDocument/2006/relationships/hyperlink" Target="https://twitter.com/ccsjwave" TargetMode="External"/><Relationship Id="rId5119" Type="http://schemas.openxmlformats.org/officeDocument/2006/relationships/hyperlink" Target="https://www.instagram.com/pitt_tf_xc/" TargetMode="External"/><Relationship Id="rId17034" Type="http://schemas.openxmlformats.org/officeDocument/2006/relationships/hyperlink" Target="https://www.facebook.com/jekel.smith/" TargetMode="External"/><Relationship Id="rId17031" Type="http://schemas.openxmlformats.org/officeDocument/2006/relationships/hyperlink" Target="https://www.facebook.com/WmCareyTrack/" TargetMode="External"/><Relationship Id="rId17030" Type="http://schemas.openxmlformats.org/officeDocument/2006/relationships/hyperlink" Target="https://twitter.com/wcutrack" TargetMode="External"/><Relationship Id="rId7771" Type="http://schemas.openxmlformats.org/officeDocument/2006/relationships/hyperlink" Target="https://twitter.com/ferris_trk_xc" TargetMode="External"/><Relationship Id="rId6440" Type="http://schemas.openxmlformats.org/officeDocument/2006/relationships/hyperlink" Target="https://www.facebook.com/libertytrackandfield/" TargetMode="External"/><Relationship Id="rId7770" Type="http://schemas.openxmlformats.org/officeDocument/2006/relationships/hyperlink" Target="https://www.facebook.com/FerrisStateCrossCountry/" TargetMode="External"/><Relationship Id="rId5112" Type="http://schemas.openxmlformats.org/officeDocument/2006/relationships/hyperlink" Target="https://www.instagram.com/coach_klim_penn_vertical_jumps/" TargetMode="External"/><Relationship Id="rId6443" Type="http://schemas.openxmlformats.org/officeDocument/2006/relationships/hyperlink" Target="https://twitter.com/longwoodcctrack" TargetMode="External"/><Relationship Id="rId7775" Type="http://schemas.openxmlformats.org/officeDocument/2006/relationships/hyperlink" Target="https://twitter.com/kristenhixson" TargetMode="External"/><Relationship Id="rId5113" Type="http://schemas.openxmlformats.org/officeDocument/2006/relationships/hyperlink" Target="https://www.instagram.com/penntrack/" TargetMode="External"/><Relationship Id="rId6444" Type="http://schemas.openxmlformats.org/officeDocument/2006/relationships/hyperlink" Target="https://www.facebook.com/longwoodxc/" TargetMode="External"/><Relationship Id="rId7774" Type="http://schemas.openxmlformats.org/officeDocument/2006/relationships/hyperlink" Target="https://www.facebook.com/FerrisStateCrossCountry/" TargetMode="External"/><Relationship Id="rId17029" Type="http://schemas.openxmlformats.org/officeDocument/2006/relationships/hyperlink" Target="https://www.instagram.com/wmcareytrack/" TargetMode="External"/><Relationship Id="rId5110" Type="http://schemas.openxmlformats.org/officeDocument/2006/relationships/hyperlink" Target="https://www.facebook.com/joseph.o.klim" TargetMode="External"/><Relationship Id="rId6441" Type="http://schemas.openxmlformats.org/officeDocument/2006/relationships/hyperlink" Target="https://www.instagram.com/liberty_xctf/" TargetMode="External"/><Relationship Id="rId7773" Type="http://schemas.openxmlformats.org/officeDocument/2006/relationships/hyperlink" Target="https://twitter.com/Ferris_TRK_XC" TargetMode="External"/><Relationship Id="rId5111" Type="http://schemas.openxmlformats.org/officeDocument/2006/relationships/hyperlink" Target="https://www.facebook.com/PennTrackAndField/" TargetMode="External"/><Relationship Id="rId6442" Type="http://schemas.openxmlformats.org/officeDocument/2006/relationships/hyperlink" Target="https://twitter.com/coachcraigcc" TargetMode="External"/><Relationship Id="rId7772" Type="http://schemas.openxmlformats.org/officeDocument/2006/relationships/hyperlink" Target="https://www.facebook.com/FerrisStateCrossCountry/" TargetMode="External"/><Relationship Id="rId5116" Type="http://schemas.openxmlformats.org/officeDocument/2006/relationships/hyperlink" Target="https://www.instagram.com/isaiah.simmons/" TargetMode="External"/><Relationship Id="rId6447" Type="http://schemas.openxmlformats.org/officeDocument/2006/relationships/hyperlink" Target="https://www.facebook.com/longwoodxc/" TargetMode="External"/><Relationship Id="rId7779" Type="http://schemas.openxmlformats.org/officeDocument/2006/relationships/hyperlink" Target="https://twitter.com/cini_jordan" TargetMode="External"/><Relationship Id="rId17026" Type="http://schemas.openxmlformats.org/officeDocument/2006/relationships/hyperlink" Target="https://www.instagram.com/rust_track_/" TargetMode="External"/><Relationship Id="rId5117" Type="http://schemas.openxmlformats.org/officeDocument/2006/relationships/hyperlink" Target="https://www.instagram.com/penntrack/" TargetMode="External"/><Relationship Id="rId6448" Type="http://schemas.openxmlformats.org/officeDocument/2006/relationships/hyperlink" Target="https://www.instagram.com/robgritzer/" TargetMode="External"/><Relationship Id="rId7778" Type="http://schemas.openxmlformats.org/officeDocument/2006/relationships/hyperlink" Target="https://www.facebook.com/gvsuxctf" TargetMode="External"/><Relationship Id="rId17025" Type="http://schemas.openxmlformats.org/officeDocument/2006/relationships/hyperlink" Target="https://www.facebook.com/phillip.laney.3/" TargetMode="External"/><Relationship Id="rId5114" Type="http://schemas.openxmlformats.org/officeDocument/2006/relationships/hyperlink" Target="https://twitter.com/penntrack" TargetMode="External"/><Relationship Id="rId6445" Type="http://schemas.openxmlformats.org/officeDocument/2006/relationships/hyperlink" Target="https://www.instagram.com/coachcraigcc/" TargetMode="External"/><Relationship Id="rId7777" Type="http://schemas.openxmlformats.org/officeDocument/2006/relationships/hyperlink" Target="https://www.instagram.com/kristen_lelandpv/" TargetMode="External"/><Relationship Id="rId17028" Type="http://schemas.openxmlformats.org/officeDocument/2006/relationships/hyperlink" Target="https://www.facebook.com/WmCareyTrack/" TargetMode="External"/><Relationship Id="rId5115" Type="http://schemas.openxmlformats.org/officeDocument/2006/relationships/hyperlink" Target="https://www.facebook.com/PennTrackAndField/" TargetMode="External"/><Relationship Id="rId6446" Type="http://schemas.openxmlformats.org/officeDocument/2006/relationships/hyperlink" Target="https://twitter.com/longwoodcctrack" TargetMode="External"/><Relationship Id="rId7776" Type="http://schemas.openxmlformats.org/officeDocument/2006/relationships/hyperlink" Target="https://www.facebook.com/gvsuxctf" TargetMode="External"/><Relationship Id="rId17027" Type="http://schemas.openxmlformats.org/officeDocument/2006/relationships/hyperlink" Target="https://twitter.com/wcutrack" TargetMode="External"/><Relationship Id="rId5109" Type="http://schemas.openxmlformats.org/officeDocument/2006/relationships/hyperlink" Target="https://twitter.com/penntrack" TargetMode="External"/><Relationship Id="rId17044" Type="http://schemas.openxmlformats.org/officeDocument/2006/relationships/hyperlink" Target="https://twitter.com/Cougars_xctrack" TargetMode="External"/><Relationship Id="rId17043" Type="http://schemas.openxmlformats.org/officeDocument/2006/relationships/hyperlink" Target="https://www.instagram.com/cofotrackandfield/" TargetMode="External"/><Relationship Id="rId5107" Type="http://schemas.openxmlformats.org/officeDocument/2006/relationships/hyperlink" Target="https://www.instagram.com/penntrack/" TargetMode="External"/><Relationship Id="rId6438" Type="http://schemas.openxmlformats.org/officeDocument/2006/relationships/hyperlink" Target="https://twitter.com/liberty_xctf" TargetMode="External"/><Relationship Id="rId17046" Type="http://schemas.openxmlformats.org/officeDocument/2006/relationships/hyperlink" Target="https://www.facebook.com/CCCougars" TargetMode="External"/><Relationship Id="rId5108" Type="http://schemas.openxmlformats.org/officeDocument/2006/relationships/hyperlink" Target="https://twitter.com/coach_klim1" TargetMode="External"/><Relationship Id="rId6439" Type="http://schemas.openxmlformats.org/officeDocument/2006/relationships/hyperlink" Target="https://www.facebook.com/coachmatt.adams" TargetMode="External"/><Relationship Id="rId7769" Type="http://schemas.openxmlformats.org/officeDocument/2006/relationships/hyperlink" Target="https://twitter.com/ferris_trk_xc" TargetMode="External"/><Relationship Id="rId17045" Type="http://schemas.openxmlformats.org/officeDocument/2006/relationships/hyperlink" Target="https://twitter.com/cougars_xctrack" TargetMode="External"/><Relationship Id="rId17040" Type="http://schemas.openxmlformats.org/officeDocument/2006/relationships/hyperlink" Target="https://twitter.com/cmuxctf" TargetMode="External"/><Relationship Id="rId17042" Type="http://schemas.openxmlformats.org/officeDocument/2006/relationships/hyperlink" Target="https://twitter.com/CofOTrack" TargetMode="External"/><Relationship Id="rId17041" Type="http://schemas.openxmlformats.org/officeDocument/2006/relationships/hyperlink" Target="https://www.facebook.com/CMUXCTF/" TargetMode="External"/><Relationship Id="rId7760" Type="http://schemas.openxmlformats.org/officeDocument/2006/relationships/hyperlink" Target="https://www.facebook.com/Davenport.Baseball/" TargetMode="External"/><Relationship Id="rId5101" Type="http://schemas.openxmlformats.org/officeDocument/2006/relationships/hyperlink" Target="https://www.instagram.com/penntrack/" TargetMode="External"/><Relationship Id="rId6432" Type="http://schemas.openxmlformats.org/officeDocument/2006/relationships/hyperlink" Target="https://www.facebook.com/libertytrackandfield/" TargetMode="External"/><Relationship Id="rId7764" Type="http://schemas.openxmlformats.org/officeDocument/2006/relationships/hyperlink" Target="https://www.instagram.com/davenporttrack/" TargetMode="External"/><Relationship Id="rId5102" Type="http://schemas.openxmlformats.org/officeDocument/2006/relationships/hyperlink" Target="https://twitter.com/penntrack" TargetMode="External"/><Relationship Id="rId6433" Type="http://schemas.openxmlformats.org/officeDocument/2006/relationships/hyperlink" Target="https://www.instagram.com/calli.m.doan/" TargetMode="External"/><Relationship Id="rId7763" Type="http://schemas.openxmlformats.org/officeDocument/2006/relationships/hyperlink" Target="https://www.facebook.com/Davenport.Track/" TargetMode="External"/><Relationship Id="rId6430" Type="http://schemas.openxmlformats.org/officeDocument/2006/relationships/hyperlink" Target="https://x.com/cparlier01" TargetMode="External"/><Relationship Id="rId7762" Type="http://schemas.openxmlformats.org/officeDocument/2006/relationships/hyperlink" Target="https://twitter.com/du_xctrack" TargetMode="External"/><Relationship Id="rId5100" Type="http://schemas.openxmlformats.org/officeDocument/2006/relationships/hyperlink" Target="https://www.facebook.com/PennTrackAndField/" TargetMode="External"/><Relationship Id="rId6431" Type="http://schemas.openxmlformats.org/officeDocument/2006/relationships/hyperlink" Target="https://twitter.com/liberty_xctf" TargetMode="External"/><Relationship Id="rId7761" Type="http://schemas.openxmlformats.org/officeDocument/2006/relationships/hyperlink" Target="https://www.instagram.com/davenport_baseball/" TargetMode="External"/><Relationship Id="rId5105" Type="http://schemas.openxmlformats.org/officeDocument/2006/relationships/hyperlink" Target="https://twitter.com/penntrack" TargetMode="External"/><Relationship Id="rId6436" Type="http://schemas.openxmlformats.org/officeDocument/2006/relationships/hyperlink" Target="https://www.facebook.com/libertytrackandfield/" TargetMode="External"/><Relationship Id="rId7768" Type="http://schemas.openxmlformats.org/officeDocument/2006/relationships/hyperlink" Target="https://twitter.com/coachjaredkelsh" TargetMode="External"/><Relationship Id="rId17037" Type="http://schemas.openxmlformats.org/officeDocument/2006/relationships/hyperlink" Target="https://twitter.com/cmuxctf" TargetMode="External"/><Relationship Id="rId5106" Type="http://schemas.openxmlformats.org/officeDocument/2006/relationships/hyperlink" Target="https://www.facebook.com/PennTrackAndField/" TargetMode="External"/><Relationship Id="rId6437" Type="http://schemas.openxmlformats.org/officeDocument/2006/relationships/hyperlink" Target="https://www.instagram.com/liberty_xctf/" TargetMode="External"/><Relationship Id="rId7767" Type="http://schemas.openxmlformats.org/officeDocument/2006/relationships/hyperlink" Target="https://www.instagram.com/davenporttrack/" TargetMode="External"/><Relationship Id="rId17036" Type="http://schemas.openxmlformats.org/officeDocument/2006/relationships/hyperlink" Target="https://twitter.com/coachkenny__" TargetMode="External"/><Relationship Id="rId5103" Type="http://schemas.openxmlformats.org/officeDocument/2006/relationships/hyperlink" Target="https://www.facebook.com/PennTrackAndField/" TargetMode="External"/><Relationship Id="rId6434" Type="http://schemas.openxmlformats.org/officeDocument/2006/relationships/hyperlink" Target="https://www.instagram.com/liberty_xctf/" TargetMode="External"/><Relationship Id="rId7766" Type="http://schemas.openxmlformats.org/officeDocument/2006/relationships/hyperlink" Target="https://www.facebook.com/Davenport.Track/" TargetMode="External"/><Relationship Id="rId17039" Type="http://schemas.openxmlformats.org/officeDocument/2006/relationships/hyperlink" Target="https://www.instagram.com/cmuxctf/" TargetMode="External"/><Relationship Id="rId5104" Type="http://schemas.openxmlformats.org/officeDocument/2006/relationships/hyperlink" Target="https://www.instagram.com/penntrack/" TargetMode="External"/><Relationship Id="rId6435" Type="http://schemas.openxmlformats.org/officeDocument/2006/relationships/hyperlink" Target="https://twitter.com/liberty_xctf" TargetMode="External"/><Relationship Id="rId7765" Type="http://schemas.openxmlformats.org/officeDocument/2006/relationships/hyperlink" Target="https://x.com/du_xctrack" TargetMode="External"/><Relationship Id="rId17038" Type="http://schemas.openxmlformats.org/officeDocument/2006/relationships/hyperlink" Target="https://www.facebook.com/CMUXCTF/" TargetMode="External"/><Relationship Id="rId907" Type="http://schemas.openxmlformats.org/officeDocument/2006/relationships/hyperlink" Target="https://www.facebook.com/USCTrackField/" TargetMode="External"/><Relationship Id="rId906" Type="http://schemas.openxmlformats.org/officeDocument/2006/relationships/hyperlink" Target="https://www.facebook.com/KarlLG/" TargetMode="External"/><Relationship Id="rId905" Type="http://schemas.openxmlformats.org/officeDocument/2006/relationships/hyperlink" Target="https://twitter.com/usc_track_field" TargetMode="External"/><Relationship Id="rId904" Type="http://schemas.openxmlformats.org/officeDocument/2006/relationships/hyperlink" Target="https://twitter.com/karlgoodman" TargetMode="External"/><Relationship Id="rId909" Type="http://schemas.openxmlformats.org/officeDocument/2006/relationships/hyperlink" Target="https://www.instagram.com/usc_track_field/" TargetMode="External"/><Relationship Id="rId908" Type="http://schemas.openxmlformats.org/officeDocument/2006/relationships/hyperlink" Target="https://www.instagram.com/klgrun/" TargetMode="External"/><Relationship Id="rId903" Type="http://schemas.openxmlformats.org/officeDocument/2006/relationships/hyperlink" Target="https://www.instagram.com/usc_track_field/" TargetMode="External"/><Relationship Id="rId902" Type="http://schemas.openxmlformats.org/officeDocument/2006/relationships/hyperlink" Target="https://www.facebook.com/USCTrackField/" TargetMode="External"/><Relationship Id="rId901" Type="http://schemas.openxmlformats.org/officeDocument/2006/relationships/hyperlink" Target="https://www.facebook.com/coachmaric" TargetMode="External"/><Relationship Id="rId900" Type="http://schemas.openxmlformats.org/officeDocument/2006/relationships/hyperlink" Target="https://twitter.com/usc_track_field" TargetMode="External"/><Relationship Id="rId929" Type="http://schemas.openxmlformats.org/officeDocument/2006/relationships/hyperlink" Target="https://www.instagram.com/csutrackfieldxc/" TargetMode="External"/><Relationship Id="rId928" Type="http://schemas.openxmlformats.org/officeDocument/2006/relationships/hyperlink" Target="https://www.facebook.com/CSUTrackFieldXC/" TargetMode="External"/><Relationship Id="rId927" Type="http://schemas.openxmlformats.org/officeDocument/2006/relationships/hyperlink" Target="https://twitter.com/csutrackfieldxc" TargetMode="External"/><Relationship Id="rId926" Type="http://schemas.openxmlformats.org/officeDocument/2006/relationships/hyperlink" Target="https://twitter.com/coachbedard" TargetMode="External"/><Relationship Id="rId921" Type="http://schemas.openxmlformats.org/officeDocument/2006/relationships/hyperlink" Target="https://www.instagram.com/coachmallardruns/" TargetMode="External"/><Relationship Id="rId920" Type="http://schemas.openxmlformats.org/officeDocument/2006/relationships/hyperlink" Target="https://www.facebook.com/USCTrackField/" TargetMode="External"/><Relationship Id="rId925" Type="http://schemas.openxmlformats.org/officeDocument/2006/relationships/hyperlink" Target="https://www.instagram.com/csutrackfieldxc/" TargetMode="External"/><Relationship Id="rId924" Type="http://schemas.openxmlformats.org/officeDocument/2006/relationships/hyperlink" Target="https://www.facebook.com/CSUTrackFieldXC/" TargetMode="External"/><Relationship Id="rId923" Type="http://schemas.openxmlformats.org/officeDocument/2006/relationships/hyperlink" Target="https://twitter.com/csutrackfieldxc" TargetMode="External"/><Relationship Id="rId922" Type="http://schemas.openxmlformats.org/officeDocument/2006/relationships/hyperlink" Target="https://www.instagram.com/usc_track_field/" TargetMode="External"/><Relationship Id="rId918" Type="http://schemas.openxmlformats.org/officeDocument/2006/relationships/hyperlink" Target="https://www.instagram.com/usc_track_field/" TargetMode="External"/><Relationship Id="rId917" Type="http://schemas.openxmlformats.org/officeDocument/2006/relationships/hyperlink" Target="https://www.facebook.com/USCTrackField/" TargetMode="External"/><Relationship Id="rId916" Type="http://schemas.openxmlformats.org/officeDocument/2006/relationships/hyperlink" Target="https://twitter.com/usc_track_field" TargetMode="External"/><Relationship Id="rId915" Type="http://schemas.openxmlformats.org/officeDocument/2006/relationships/hyperlink" Target="https://www.instagram.com/usc_track_field/" TargetMode="External"/><Relationship Id="rId919" Type="http://schemas.openxmlformats.org/officeDocument/2006/relationships/hyperlink" Target="https://twitter.com/usc_track_field" TargetMode="External"/><Relationship Id="rId910" Type="http://schemas.openxmlformats.org/officeDocument/2006/relationships/hyperlink" Target="https://twitter.com/coachbme" TargetMode="External"/><Relationship Id="rId914" Type="http://schemas.openxmlformats.org/officeDocument/2006/relationships/hyperlink" Target="https://www.instagram.com/coach_bme/" TargetMode="External"/><Relationship Id="rId913" Type="http://schemas.openxmlformats.org/officeDocument/2006/relationships/hyperlink" Target="https://www.facebook.com/USCTrackField/" TargetMode="External"/><Relationship Id="rId912" Type="http://schemas.openxmlformats.org/officeDocument/2006/relationships/hyperlink" Target="https://www.facebook.com/brenton.emanuel.7/" TargetMode="External"/><Relationship Id="rId911" Type="http://schemas.openxmlformats.org/officeDocument/2006/relationships/hyperlink" Target="https://twitter.com/usc_track_field" TargetMode="External"/><Relationship Id="rId5170" Type="http://schemas.openxmlformats.org/officeDocument/2006/relationships/hyperlink" Target="https://www.instagram.com/browntfxc/" TargetMode="External"/><Relationship Id="rId5171" Type="http://schemas.openxmlformats.org/officeDocument/2006/relationships/hyperlink" Target="https://twitter.com/browntrack" TargetMode="External"/><Relationship Id="rId5174" Type="http://schemas.openxmlformats.org/officeDocument/2006/relationships/hyperlink" Target="https://twitter.com/collinzeffer" TargetMode="External"/><Relationship Id="rId5175" Type="http://schemas.openxmlformats.org/officeDocument/2006/relationships/hyperlink" Target="https://twitter.com/browntrack" TargetMode="External"/><Relationship Id="rId5172" Type="http://schemas.openxmlformats.org/officeDocument/2006/relationships/hyperlink" Target="https://www.facebook.com/browntrack/" TargetMode="External"/><Relationship Id="rId5173" Type="http://schemas.openxmlformats.org/officeDocument/2006/relationships/hyperlink" Target="https://www.instagram.com/browntfxc/" TargetMode="External"/><Relationship Id="rId5178" Type="http://schemas.openxmlformats.org/officeDocument/2006/relationships/hyperlink" Target="https://www.instagram.com/browntfxc/" TargetMode="External"/><Relationship Id="rId5179" Type="http://schemas.openxmlformats.org/officeDocument/2006/relationships/hyperlink" Target="https://twitter.com/coachkenworthy" TargetMode="External"/><Relationship Id="rId5176" Type="http://schemas.openxmlformats.org/officeDocument/2006/relationships/hyperlink" Target="https://www.facebook.com/browntrack/" TargetMode="External"/><Relationship Id="rId5177" Type="http://schemas.openxmlformats.org/officeDocument/2006/relationships/hyperlink" Target="https://www.instagram.com/coachzeffxc/" TargetMode="External"/><Relationship Id="rId6490" Type="http://schemas.openxmlformats.org/officeDocument/2006/relationships/hyperlink" Target="https://www.facebook.com/UVATFCC/" TargetMode="External"/><Relationship Id="rId5160" Type="http://schemas.openxmlformats.org/officeDocument/2006/relationships/hyperlink" Target="https://twitter.com/browntrack" TargetMode="External"/><Relationship Id="rId6491" Type="http://schemas.openxmlformats.org/officeDocument/2006/relationships/hyperlink" Target="https://www.instagram.com/dunbartrevor/" TargetMode="External"/><Relationship Id="rId5163" Type="http://schemas.openxmlformats.org/officeDocument/2006/relationships/hyperlink" Target="https://twitter.com/browntrack" TargetMode="External"/><Relationship Id="rId6494" Type="http://schemas.openxmlformats.org/officeDocument/2006/relationships/hyperlink" Target="https://twitter.com/uvatfcc" TargetMode="External"/><Relationship Id="rId5164" Type="http://schemas.openxmlformats.org/officeDocument/2006/relationships/hyperlink" Target="https://www.facebook.com/darcy.wilson.395/" TargetMode="External"/><Relationship Id="rId6495" Type="http://schemas.openxmlformats.org/officeDocument/2006/relationships/hyperlink" Target="https://www.facebook.com/UVATFCC/" TargetMode="External"/><Relationship Id="rId5161" Type="http://schemas.openxmlformats.org/officeDocument/2006/relationships/hyperlink" Target="https://www.facebook.com/browntrack/" TargetMode="External"/><Relationship Id="rId6492" Type="http://schemas.openxmlformats.org/officeDocument/2006/relationships/hyperlink" Target="https://www.instagram.com/uvatfcc/" TargetMode="External"/><Relationship Id="rId5162" Type="http://schemas.openxmlformats.org/officeDocument/2006/relationships/hyperlink" Target="https://www.instagram.com/browntfxc/" TargetMode="External"/><Relationship Id="rId6493" Type="http://schemas.openxmlformats.org/officeDocument/2006/relationships/hyperlink" Target="https://twitter.com/mowad1010" TargetMode="External"/><Relationship Id="rId5167" Type="http://schemas.openxmlformats.org/officeDocument/2006/relationships/hyperlink" Target="https://twitter.com/airbornforbes" TargetMode="External"/><Relationship Id="rId6498" Type="http://schemas.openxmlformats.org/officeDocument/2006/relationships/hyperlink" Target="https://twitter.com/uvatfcc" TargetMode="External"/><Relationship Id="rId5168" Type="http://schemas.openxmlformats.org/officeDocument/2006/relationships/hyperlink" Target="https://twitter.com/browntrack" TargetMode="External"/><Relationship Id="rId6499" Type="http://schemas.openxmlformats.org/officeDocument/2006/relationships/hyperlink" Target="https://www.facebook.com/UVATFCC/" TargetMode="External"/><Relationship Id="rId5165" Type="http://schemas.openxmlformats.org/officeDocument/2006/relationships/hyperlink" Target="https://www.facebook.com/browntrack/" TargetMode="External"/><Relationship Id="rId6496" Type="http://schemas.openxmlformats.org/officeDocument/2006/relationships/hyperlink" Target="https://www.instagram.com/mowad1010/" TargetMode="External"/><Relationship Id="rId5166" Type="http://schemas.openxmlformats.org/officeDocument/2006/relationships/hyperlink" Target="https://www.instagram.com/browntfxc/" TargetMode="External"/><Relationship Id="rId6497" Type="http://schemas.openxmlformats.org/officeDocument/2006/relationships/hyperlink" Target="https://www.instagram.com/uvatfcc/" TargetMode="External"/><Relationship Id="rId5169" Type="http://schemas.openxmlformats.org/officeDocument/2006/relationships/hyperlink" Target="https://www.facebook.com/browntrack/" TargetMode="External"/><Relationship Id="rId5192" Type="http://schemas.openxmlformats.org/officeDocument/2006/relationships/hyperlink" Target="https://twitter.com/bryantxctf" TargetMode="External"/><Relationship Id="rId5193" Type="http://schemas.openxmlformats.org/officeDocument/2006/relationships/hyperlink" Target="https://www.facebook.com/BryantXCTF/" TargetMode="External"/><Relationship Id="rId5190" Type="http://schemas.openxmlformats.org/officeDocument/2006/relationships/hyperlink" Target="https://twitter.com/bryantxctf" TargetMode="External"/><Relationship Id="rId5191" Type="http://schemas.openxmlformats.org/officeDocument/2006/relationships/hyperlink" Target="https://www.facebook.com/BryantXCTF/" TargetMode="External"/><Relationship Id="rId5196" Type="http://schemas.openxmlformats.org/officeDocument/2006/relationships/hyperlink" Target="https://twitter.com/bryantxctf" TargetMode="External"/><Relationship Id="rId5197" Type="http://schemas.openxmlformats.org/officeDocument/2006/relationships/hyperlink" Target="https://www.facebook.com/BryantXCTF/" TargetMode="External"/><Relationship Id="rId5194" Type="http://schemas.openxmlformats.org/officeDocument/2006/relationships/hyperlink" Target="https://www.instagram.com/bryantxctf/" TargetMode="External"/><Relationship Id="rId5195" Type="http://schemas.openxmlformats.org/officeDocument/2006/relationships/hyperlink" Target="https://twitter.com/chachhe" TargetMode="External"/><Relationship Id="rId5198" Type="http://schemas.openxmlformats.org/officeDocument/2006/relationships/hyperlink" Target="https://twitter.com/bryantxctf" TargetMode="External"/><Relationship Id="rId5199" Type="http://schemas.openxmlformats.org/officeDocument/2006/relationships/hyperlink" Target="https://www.facebook.com/BryantXCTF/" TargetMode="External"/><Relationship Id="rId5181" Type="http://schemas.openxmlformats.org/officeDocument/2006/relationships/hyperlink" Target="https://www.facebook.com/browntrack/" TargetMode="External"/><Relationship Id="rId5182" Type="http://schemas.openxmlformats.org/officeDocument/2006/relationships/hyperlink" Target="https://www.instagram.com/browntfxc/" TargetMode="External"/><Relationship Id="rId5180" Type="http://schemas.openxmlformats.org/officeDocument/2006/relationships/hyperlink" Target="https://twitter.com/browntrack" TargetMode="External"/><Relationship Id="rId5185" Type="http://schemas.openxmlformats.org/officeDocument/2006/relationships/hyperlink" Target="https://www.instagram.com/bryantxctf/" TargetMode="External"/><Relationship Id="rId5186" Type="http://schemas.openxmlformats.org/officeDocument/2006/relationships/hyperlink" Target="https://twitter.com/xctfcoachmitch" TargetMode="External"/><Relationship Id="rId5183" Type="http://schemas.openxmlformats.org/officeDocument/2006/relationships/hyperlink" Target="https://twitter.com/bryantxctf" TargetMode="External"/><Relationship Id="rId5184" Type="http://schemas.openxmlformats.org/officeDocument/2006/relationships/hyperlink" Target="https://www.facebook.com/BryantXCTF/" TargetMode="External"/><Relationship Id="rId5189" Type="http://schemas.openxmlformats.org/officeDocument/2006/relationships/hyperlink" Target="https://twitter.com/BryantXCTF" TargetMode="External"/><Relationship Id="rId5187" Type="http://schemas.openxmlformats.org/officeDocument/2006/relationships/hyperlink" Target="https://twitter.com/bryantxctf" TargetMode="External"/><Relationship Id="rId5188" Type="http://schemas.openxmlformats.org/officeDocument/2006/relationships/hyperlink" Target="https://www.facebook.com/BryantXCTF/" TargetMode="External"/><Relationship Id="rId866" Type="http://schemas.openxmlformats.org/officeDocument/2006/relationships/hyperlink" Target="https://www.instagram.com/ucsbtfxc/" TargetMode="External"/><Relationship Id="rId865" Type="http://schemas.openxmlformats.org/officeDocument/2006/relationships/hyperlink" Target="https://www.instagram.com/psplumer/" TargetMode="External"/><Relationship Id="rId864" Type="http://schemas.openxmlformats.org/officeDocument/2006/relationships/hyperlink" Target="https://www.facebook.com/ucsbtrack/" TargetMode="External"/><Relationship Id="rId863" Type="http://schemas.openxmlformats.org/officeDocument/2006/relationships/hyperlink" Target="https://twitter.com/ucsbtfxc" TargetMode="External"/><Relationship Id="rId869" Type="http://schemas.openxmlformats.org/officeDocument/2006/relationships/hyperlink" Target="https://www.facebook.com/donsxctf/" TargetMode="External"/><Relationship Id="rId868" Type="http://schemas.openxmlformats.org/officeDocument/2006/relationships/hyperlink" Target="https://twitter.com/donsxctf" TargetMode="External"/><Relationship Id="rId867" Type="http://schemas.openxmlformats.org/officeDocument/2006/relationships/hyperlink" Target="https://twitter.com/_jcarpenter_" TargetMode="External"/><Relationship Id="rId862" Type="http://schemas.openxmlformats.org/officeDocument/2006/relationships/hyperlink" Target="https://www.instagram.com/ucsbtfxc/" TargetMode="External"/><Relationship Id="rId861" Type="http://schemas.openxmlformats.org/officeDocument/2006/relationships/hyperlink" Target="https://www.instagram.com/billwhitaker/" TargetMode="External"/><Relationship Id="rId860" Type="http://schemas.openxmlformats.org/officeDocument/2006/relationships/hyperlink" Target="https://www.facebook.com/ucsbtrack/" TargetMode="External"/><Relationship Id="rId855" Type="http://schemas.openxmlformats.org/officeDocument/2006/relationships/hyperlink" Target="https://www.facebook.com/ucsbtrack/" TargetMode="External"/><Relationship Id="rId854" Type="http://schemas.openxmlformats.org/officeDocument/2006/relationships/hyperlink" Target="https://twitter.com/ucsbtfxc" TargetMode="External"/><Relationship Id="rId853" Type="http://schemas.openxmlformats.org/officeDocument/2006/relationships/hyperlink" Target="https://www.instagram.com/ucsbtfxc/" TargetMode="External"/><Relationship Id="rId852" Type="http://schemas.openxmlformats.org/officeDocument/2006/relationships/hyperlink" Target="https://www.instagram.com/charlievernoy/" TargetMode="External"/><Relationship Id="rId859" Type="http://schemas.openxmlformats.org/officeDocument/2006/relationships/hyperlink" Target="https://twitter.com/ucsbtfxc" TargetMode="External"/><Relationship Id="rId858" Type="http://schemas.openxmlformats.org/officeDocument/2006/relationships/hyperlink" Target="https://twitter.com/realwhitakersb" TargetMode="External"/><Relationship Id="rId857" Type="http://schemas.openxmlformats.org/officeDocument/2006/relationships/hyperlink" Target="https://www.instagram.com/ucsbtfxc/" TargetMode="External"/><Relationship Id="rId856" Type="http://schemas.openxmlformats.org/officeDocument/2006/relationships/hyperlink" Target="https://www.instagram.com/mitchmodin/" TargetMode="External"/><Relationship Id="rId851" Type="http://schemas.openxmlformats.org/officeDocument/2006/relationships/hyperlink" Target="https://www.facebook.com/ucsbtrack/" TargetMode="External"/><Relationship Id="rId850" Type="http://schemas.openxmlformats.org/officeDocument/2006/relationships/hyperlink" Target="https://twitter.com/ucsbtfxc" TargetMode="External"/><Relationship Id="rId888" Type="http://schemas.openxmlformats.org/officeDocument/2006/relationships/hyperlink" Target="https://www.facebook.com/USCTrackField/" TargetMode="External"/><Relationship Id="rId887" Type="http://schemas.openxmlformats.org/officeDocument/2006/relationships/hyperlink" Target="https://twitter.com/usc_track_field" TargetMode="External"/><Relationship Id="rId886" Type="http://schemas.openxmlformats.org/officeDocument/2006/relationships/hyperlink" Target="https://twitter.com/stephanieiw7" TargetMode="External"/><Relationship Id="rId885" Type="http://schemas.openxmlformats.org/officeDocument/2006/relationships/hyperlink" Target="https://www.instagram.com/donsxctf/" TargetMode="External"/><Relationship Id="rId889" Type="http://schemas.openxmlformats.org/officeDocument/2006/relationships/hyperlink" Target="https://www.instagram.com/steph.will100/" TargetMode="External"/><Relationship Id="rId880" Type="http://schemas.openxmlformats.org/officeDocument/2006/relationships/hyperlink" Target="https://twitter.com/donsxctf" TargetMode="External"/><Relationship Id="rId884" Type="http://schemas.openxmlformats.org/officeDocument/2006/relationships/hyperlink" Target="https://www.facebook.com/donsxctf/" TargetMode="External"/><Relationship Id="rId883" Type="http://schemas.openxmlformats.org/officeDocument/2006/relationships/hyperlink" Target="https://twitter.com/donsxctf" TargetMode="External"/><Relationship Id="rId882" Type="http://schemas.openxmlformats.org/officeDocument/2006/relationships/hyperlink" Target="https://www.instagram.com/donsxctf/" TargetMode="External"/><Relationship Id="rId881" Type="http://schemas.openxmlformats.org/officeDocument/2006/relationships/hyperlink" Target="https://www.facebook.com/donsxctf/" TargetMode="External"/><Relationship Id="rId877" Type="http://schemas.openxmlformats.org/officeDocument/2006/relationships/hyperlink" Target="https://twitter.com/donsxctf" TargetMode="External"/><Relationship Id="rId876" Type="http://schemas.openxmlformats.org/officeDocument/2006/relationships/hyperlink" Target="https://twitter.com/danaklein_" TargetMode="External"/><Relationship Id="rId875" Type="http://schemas.openxmlformats.org/officeDocument/2006/relationships/hyperlink" Target="https://www.instagram.com/donsxctf/" TargetMode="External"/><Relationship Id="rId874" Type="http://schemas.openxmlformats.org/officeDocument/2006/relationships/hyperlink" Target="https://www.instagram.com/freakingbrilliant/" TargetMode="External"/><Relationship Id="rId879" Type="http://schemas.openxmlformats.org/officeDocument/2006/relationships/hyperlink" Target="https://www.instagram.com/donsxctf/" TargetMode="External"/><Relationship Id="rId878" Type="http://schemas.openxmlformats.org/officeDocument/2006/relationships/hyperlink" Target="https://www.facebook.com/donsxctf/" TargetMode="External"/><Relationship Id="rId873" Type="http://schemas.openxmlformats.org/officeDocument/2006/relationships/hyperlink" Target="https://www.facebook.com/donsxctf/" TargetMode="External"/><Relationship Id="rId872" Type="http://schemas.openxmlformats.org/officeDocument/2006/relationships/hyperlink" Target="https://twitter.com/donsxctf" TargetMode="External"/><Relationship Id="rId871" Type="http://schemas.openxmlformats.org/officeDocument/2006/relationships/hyperlink" Target="https://www.instagram.com/donsxctf/" TargetMode="External"/><Relationship Id="rId870" Type="http://schemas.openxmlformats.org/officeDocument/2006/relationships/hyperlink" Target="https://www.instagram.com/_jcarpenter_/" TargetMode="External"/><Relationship Id="rId829" Type="http://schemas.openxmlformats.org/officeDocument/2006/relationships/hyperlink" Target="https://www.instagram.com/ucsdtrackfield/" TargetMode="External"/><Relationship Id="rId828" Type="http://schemas.openxmlformats.org/officeDocument/2006/relationships/hyperlink" Target="https://www.instagram.com/ucsdnate/" TargetMode="External"/><Relationship Id="rId827" Type="http://schemas.openxmlformats.org/officeDocument/2006/relationships/hyperlink" Target="https://www.facebook.com/UCSDtrackfield/" TargetMode="External"/><Relationship Id="rId822" Type="http://schemas.openxmlformats.org/officeDocument/2006/relationships/hyperlink" Target="https://twitter.com/ucsdtrackfield" TargetMode="External"/><Relationship Id="rId821" Type="http://schemas.openxmlformats.org/officeDocument/2006/relationships/hyperlink" Target="https://www.instagram.com/ucsdtrackfield/" TargetMode="External"/><Relationship Id="rId820" Type="http://schemas.openxmlformats.org/officeDocument/2006/relationships/hyperlink" Target="https://www.instagram.com/nickscarvelis_oly/" TargetMode="External"/><Relationship Id="rId826" Type="http://schemas.openxmlformats.org/officeDocument/2006/relationships/hyperlink" Target="https://twitter.com/ucsdtrackfield" TargetMode="External"/><Relationship Id="rId825" Type="http://schemas.openxmlformats.org/officeDocument/2006/relationships/hyperlink" Target="https://twitter.com/nathan510edge" TargetMode="External"/><Relationship Id="rId824" Type="http://schemas.openxmlformats.org/officeDocument/2006/relationships/hyperlink" Target="https://www.instagram.com/ucsdtrackfield/" TargetMode="External"/><Relationship Id="rId823" Type="http://schemas.openxmlformats.org/officeDocument/2006/relationships/hyperlink" Target="https://www.facebook.com/UCSDtrackfield/" TargetMode="External"/><Relationship Id="rId819" Type="http://schemas.openxmlformats.org/officeDocument/2006/relationships/hyperlink" Target="https://www.facebook.com/UCSDtrackfield/" TargetMode="External"/><Relationship Id="rId818" Type="http://schemas.openxmlformats.org/officeDocument/2006/relationships/hyperlink" Target="https://twitter.com/ucsdtrackfield" TargetMode="External"/><Relationship Id="rId817" Type="http://schemas.openxmlformats.org/officeDocument/2006/relationships/hyperlink" Target="https://twitter.com/nscarvelis" TargetMode="External"/><Relationship Id="rId816" Type="http://schemas.openxmlformats.org/officeDocument/2006/relationships/hyperlink" Target="https://www.instagram.com/ucsdtrackfield/" TargetMode="External"/><Relationship Id="rId811" Type="http://schemas.openxmlformats.org/officeDocument/2006/relationships/hyperlink" Target="https://twitter.com/ucr_trackfield" TargetMode="External"/><Relationship Id="rId810" Type="http://schemas.openxmlformats.org/officeDocument/2006/relationships/hyperlink" Target="https://twitter.com/zjnewsom" TargetMode="External"/><Relationship Id="rId815" Type="http://schemas.openxmlformats.org/officeDocument/2006/relationships/hyperlink" Target="https://www.facebook.com/UCSDtrackfield/" TargetMode="External"/><Relationship Id="rId814" Type="http://schemas.openxmlformats.org/officeDocument/2006/relationships/hyperlink" Target="https://twitter.com/ucsdtrackfield" TargetMode="External"/><Relationship Id="rId813" Type="http://schemas.openxmlformats.org/officeDocument/2006/relationships/hyperlink" Target="https://www.instagram.com/ucriversidetrackxc/" TargetMode="External"/><Relationship Id="rId812" Type="http://schemas.openxmlformats.org/officeDocument/2006/relationships/hyperlink" Target="https://www.facebook.com/ucriversidetrackxc/" TargetMode="External"/><Relationship Id="rId849" Type="http://schemas.openxmlformats.org/officeDocument/2006/relationships/hyperlink" Target="https://www.instagram.com/ucsbtfxc/" TargetMode="External"/><Relationship Id="rId844" Type="http://schemas.openxmlformats.org/officeDocument/2006/relationships/hyperlink" Target="https://www.instagram.com/ucsbtfxc/" TargetMode="External"/><Relationship Id="rId843" Type="http://schemas.openxmlformats.org/officeDocument/2006/relationships/hyperlink" Target="https://www.instagram.com/vsaxena34/" TargetMode="External"/><Relationship Id="rId842" Type="http://schemas.openxmlformats.org/officeDocument/2006/relationships/hyperlink" Target="https://www.facebook.com/ucsbtrack/" TargetMode="External"/><Relationship Id="rId841" Type="http://schemas.openxmlformats.org/officeDocument/2006/relationships/hyperlink" Target="https://twitter.com/ucsbtfxc" TargetMode="External"/><Relationship Id="rId848" Type="http://schemas.openxmlformats.org/officeDocument/2006/relationships/hyperlink" Target="https://www.facebook.com/ucsbtrack/" TargetMode="External"/><Relationship Id="rId847" Type="http://schemas.openxmlformats.org/officeDocument/2006/relationships/hyperlink" Target="https://www.facebook.com/josh.priester1/" TargetMode="External"/><Relationship Id="rId846" Type="http://schemas.openxmlformats.org/officeDocument/2006/relationships/hyperlink" Target="https://twitter.com/ucsbtfxc" TargetMode="External"/><Relationship Id="rId845" Type="http://schemas.openxmlformats.org/officeDocument/2006/relationships/hyperlink" Target="https://twitter.com/sb_track_club" TargetMode="External"/><Relationship Id="rId840" Type="http://schemas.openxmlformats.org/officeDocument/2006/relationships/hyperlink" Target="https://www.instagram.com/ucsdtrackfield/" TargetMode="External"/><Relationship Id="rId839" Type="http://schemas.openxmlformats.org/officeDocument/2006/relationships/hyperlink" Target="https://www.facebook.com/UCSDtrackfield/" TargetMode="External"/><Relationship Id="rId838" Type="http://schemas.openxmlformats.org/officeDocument/2006/relationships/hyperlink" Target="https://twitter.com/ucsdtrackfield" TargetMode="External"/><Relationship Id="rId833" Type="http://schemas.openxmlformats.org/officeDocument/2006/relationships/hyperlink" Target="https://www.instagram.com/ucsdtrackfield/" TargetMode="External"/><Relationship Id="rId832" Type="http://schemas.openxmlformats.org/officeDocument/2006/relationships/hyperlink" Target="https://www.instagram.com/marisa.casillass/" TargetMode="External"/><Relationship Id="rId831" Type="http://schemas.openxmlformats.org/officeDocument/2006/relationships/hyperlink" Target="https://www.facebook.com/UCSDtrackfield/" TargetMode="External"/><Relationship Id="rId830" Type="http://schemas.openxmlformats.org/officeDocument/2006/relationships/hyperlink" Target="https://twitter.com/ucsdtrackfield" TargetMode="External"/><Relationship Id="rId837" Type="http://schemas.openxmlformats.org/officeDocument/2006/relationships/hyperlink" Target="https://www.instagram.com/ucsdtrackfield/" TargetMode="External"/><Relationship Id="rId836" Type="http://schemas.openxmlformats.org/officeDocument/2006/relationships/hyperlink" Target="https://www.instagram.com/meriahearle/" TargetMode="External"/><Relationship Id="rId835" Type="http://schemas.openxmlformats.org/officeDocument/2006/relationships/hyperlink" Target="https://www.facebook.com/UCSDtrackfield/" TargetMode="External"/><Relationship Id="rId834" Type="http://schemas.openxmlformats.org/officeDocument/2006/relationships/hyperlink" Target="https://twitter.com/ucsdtrackfield" TargetMode="External"/><Relationship Id="rId6506" Type="http://schemas.openxmlformats.org/officeDocument/2006/relationships/hyperlink" Target="https://www.facebook.com/UVATFCC/" TargetMode="External"/><Relationship Id="rId7838" Type="http://schemas.openxmlformats.org/officeDocument/2006/relationships/hyperlink" Target="https://www.instagram.com/lssuxctf/" TargetMode="External"/><Relationship Id="rId17099" Type="http://schemas.openxmlformats.org/officeDocument/2006/relationships/hyperlink" Target="https://twitter.com/mvctrack" TargetMode="External"/><Relationship Id="rId6507" Type="http://schemas.openxmlformats.org/officeDocument/2006/relationships/hyperlink" Target="https://www.instagram.com/joelleamaral/" TargetMode="External"/><Relationship Id="rId7837" Type="http://schemas.openxmlformats.org/officeDocument/2006/relationships/hyperlink" Target="https://www.instagram.com/adamgrifka/" TargetMode="External"/><Relationship Id="rId17098" Type="http://schemas.openxmlformats.org/officeDocument/2006/relationships/hyperlink" Target="https://www.instagram.com/mvcxctf/" TargetMode="External"/><Relationship Id="rId6504" Type="http://schemas.openxmlformats.org/officeDocument/2006/relationships/hyperlink" Target="https://twitter.com/joellenicole21" TargetMode="External"/><Relationship Id="rId7836" Type="http://schemas.openxmlformats.org/officeDocument/2006/relationships/hyperlink" Target="https://www.facebook.com/lssuxctf/" TargetMode="External"/><Relationship Id="rId6505" Type="http://schemas.openxmlformats.org/officeDocument/2006/relationships/hyperlink" Target="https://twitter.com/uvatfcc" TargetMode="External"/><Relationship Id="rId7835" Type="http://schemas.openxmlformats.org/officeDocument/2006/relationships/hyperlink" Target="https://twitter.com/lakestatetf_xc" TargetMode="External"/><Relationship Id="rId17095" Type="http://schemas.openxmlformats.org/officeDocument/2006/relationships/hyperlink" Target="https://x.com/moval_tf" TargetMode="External"/><Relationship Id="rId17094" Type="http://schemas.openxmlformats.org/officeDocument/2006/relationships/hyperlink" Target="https://x.com/ScottRoberts/" TargetMode="External"/><Relationship Id="rId6508" Type="http://schemas.openxmlformats.org/officeDocument/2006/relationships/hyperlink" Target="https://www.instagram.com/uvatfcc/" TargetMode="External"/><Relationship Id="rId17097" Type="http://schemas.openxmlformats.org/officeDocument/2006/relationships/hyperlink" Target="https://www.facebook.com/MVCTF/" TargetMode="External"/><Relationship Id="rId6509" Type="http://schemas.openxmlformats.org/officeDocument/2006/relationships/hyperlink" Target="https://twitter.com/livgruvvv_" TargetMode="External"/><Relationship Id="rId7839" Type="http://schemas.openxmlformats.org/officeDocument/2006/relationships/hyperlink" Target="https://twitter.com/lakestatetf_xc" TargetMode="External"/><Relationship Id="rId17096" Type="http://schemas.openxmlformats.org/officeDocument/2006/relationships/hyperlink" Target="https://www.facebook.com/scott.roberts.566/" TargetMode="External"/><Relationship Id="rId17091" Type="http://schemas.openxmlformats.org/officeDocument/2006/relationships/hyperlink" Target="https://www.facebook.com/Missouri-Baptist-University-Track-Field-Cross-Country-269494059840746/" TargetMode="External"/><Relationship Id="rId17090" Type="http://schemas.openxmlformats.org/officeDocument/2006/relationships/hyperlink" Target="https://twitter.com/mbu_xctf" TargetMode="External"/><Relationship Id="rId17093" Type="http://schemas.openxmlformats.org/officeDocument/2006/relationships/hyperlink" Target="https://www.facebook.com/movalxctf/" TargetMode="External"/><Relationship Id="rId17092" Type="http://schemas.openxmlformats.org/officeDocument/2006/relationships/hyperlink" Target="https://twitter.com/mvctrack" TargetMode="External"/><Relationship Id="rId7830" Type="http://schemas.openxmlformats.org/officeDocument/2006/relationships/hyperlink" Target="https://www.instagram.com/aaronnachazel/" TargetMode="External"/><Relationship Id="rId6502" Type="http://schemas.openxmlformats.org/officeDocument/2006/relationships/hyperlink" Target="https://www.facebook.com/UVATFCC/" TargetMode="External"/><Relationship Id="rId7834" Type="http://schemas.openxmlformats.org/officeDocument/2006/relationships/hyperlink" Target="https://www.instagram.com/lssuxctf/" TargetMode="External"/><Relationship Id="rId6503" Type="http://schemas.openxmlformats.org/officeDocument/2006/relationships/hyperlink" Target="https://www.instagram.com/uvatfcc/" TargetMode="External"/><Relationship Id="rId7833" Type="http://schemas.openxmlformats.org/officeDocument/2006/relationships/hyperlink" Target="https://www.facebook.com/lssuxctf/" TargetMode="External"/><Relationship Id="rId6500" Type="http://schemas.openxmlformats.org/officeDocument/2006/relationships/hyperlink" Target="https://www.instagram.com/uvatfcc/" TargetMode="External"/><Relationship Id="rId7832" Type="http://schemas.openxmlformats.org/officeDocument/2006/relationships/hyperlink" Target="https://twitter.com/lakestatetf_xc" TargetMode="External"/><Relationship Id="rId6501" Type="http://schemas.openxmlformats.org/officeDocument/2006/relationships/hyperlink" Target="https://twitter.com/uvatfcc" TargetMode="External"/><Relationship Id="rId7831" Type="http://schemas.openxmlformats.org/officeDocument/2006/relationships/hyperlink" Target="https://www.instagram.com/lssuxctf/" TargetMode="External"/><Relationship Id="rId7827" Type="http://schemas.openxmlformats.org/officeDocument/2006/relationships/hyperlink" Target="https://www.instagram.com/lssuxctf/" TargetMode="External"/><Relationship Id="rId7826" Type="http://schemas.openxmlformats.org/officeDocument/2006/relationships/hyperlink" Target="https://www.instagram.com/hillsdaletrack/?hl=en" TargetMode="External"/><Relationship Id="rId7825" Type="http://schemas.openxmlformats.org/officeDocument/2006/relationships/hyperlink" Target="https://www.facebook.com/HillsdaleTrack/" TargetMode="External"/><Relationship Id="rId7824" Type="http://schemas.openxmlformats.org/officeDocument/2006/relationships/hyperlink" Target="https://twitter.com/hillsdaletrack" TargetMode="External"/><Relationship Id="rId7829" Type="http://schemas.openxmlformats.org/officeDocument/2006/relationships/hyperlink" Target="https://www.facebook.com/lssuxctf/" TargetMode="External"/><Relationship Id="rId7828" Type="http://schemas.openxmlformats.org/officeDocument/2006/relationships/hyperlink" Target="https://twitter.com/lakestatetf_xc" TargetMode="External"/><Relationship Id="rId7823" Type="http://schemas.openxmlformats.org/officeDocument/2006/relationships/hyperlink" Target="https://www.instagram.com/hillsdaletrack/" TargetMode="External"/><Relationship Id="rId7822" Type="http://schemas.openxmlformats.org/officeDocument/2006/relationships/hyperlink" Target="https://www.instagram.com/justin_fawley/" TargetMode="External"/><Relationship Id="rId7821" Type="http://schemas.openxmlformats.org/officeDocument/2006/relationships/hyperlink" Target="https://www.facebook.com/HillsdaleTrack/" TargetMode="External"/><Relationship Id="rId7820" Type="http://schemas.openxmlformats.org/officeDocument/2006/relationships/hyperlink" Target="https://twitter.com/hillsdaletrack" TargetMode="External"/><Relationship Id="rId6528" Type="http://schemas.openxmlformats.org/officeDocument/2006/relationships/hyperlink" Target="https://twitter.com/vcutracknxc" TargetMode="External"/><Relationship Id="rId17077" Type="http://schemas.openxmlformats.org/officeDocument/2006/relationships/hyperlink" Target="https://x.com/kopala_gracie" TargetMode="External"/><Relationship Id="rId6529" Type="http://schemas.openxmlformats.org/officeDocument/2006/relationships/hyperlink" Target="https://www.facebook.com/UVATFCC/" TargetMode="External"/><Relationship Id="rId7859" Type="http://schemas.openxmlformats.org/officeDocument/2006/relationships/hyperlink" Target="https://www.instagram.com/northwoodtrack/" TargetMode="External"/><Relationship Id="rId17076" Type="http://schemas.openxmlformats.org/officeDocument/2006/relationships/hyperlink" Target="https://www.instagram.com/mbu_track/" TargetMode="External"/><Relationship Id="rId6526" Type="http://schemas.openxmlformats.org/officeDocument/2006/relationships/hyperlink" Target="https://www.facebook.com/uvatfcc/" TargetMode="External"/><Relationship Id="rId7858" Type="http://schemas.openxmlformats.org/officeDocument/2006/relationships/hyperlink" Target="https://www.instagram.com/max__darling/" TargetMode="External"/><Relationship Id="rId17079" Type="http://schemas.openxmlformats.org/officeDocument/2006/relationships/hyperlink" Target="https://www.facebook.com/Missouri-Baptist-University-Track-Field-Cross-Country-269494059840746/" TargetMode="External"/><Relationship Id="rId6527" Type="http://schemas.openxmlformats.org/officeDocument/2006/relationships/hyperlink" Target="https://www.instagram.com/vcutracknxc/" TargetMode="External"/><Relationship Id="rId7857" Type="http://schemas.openxmlformats.org/officeDocument/2006/relationships/hyperlink" Target="https://www.facebook.com/northwooduxctf/" TargetMode="External"/><Relationship Id="rId17078" Type="http://schemas.openxmlformats.org/officeDocument/2006/relationships/hyperlink" Target="https://twitter.com/mbu_xctf" TargetMode="External"/><Relationship Id="rId17073" Type="http://schemas.openxmlformats.org/officeDocument/2006/relationships/hyperlink" Target="https://www.instagram.com/mbu_track/" TargetMode="External"/><Relationship Id="rId17072" Type="http://schemas.openxmlformats.org/officeDocument/2006/relationships/hyperlink" Target="https://www.facebook.com/Missouri-Baptist-University-Track-Field-Cross-Country-269494059840746/" TargetMode="External"/><Relationship Id="rId17075" Type="http://schemas.openxmlformats.org/officeDocument/2006/relationships/hyperlink" Target="https://www.facebook.com/Missouri-Baptist-University-Track-Field-Cross-Country-269494059840746/" TargetMode="External"/><Relationship Id="rId17074" Type="http://schemas.openxmlformats.org/officeDocument/2006/relationships/hyperlink" Target="https://twitter.com/mbu_xctf" TargetMode="External"/><Relationship Id="rId17071" Type="http://schemas.openxmlformats.org/officeDocument/2006/relationships/hyperlink" Target="https://twitter.com/mbu_xctf" TargetMode="External"/><Relationship Id="rId17070" Type="http://schemas.openxmlformats.org/officeDocument/2006/relationships/hyperlink" Target="https://www.instagram.com/mbuxctf/" TargetMode="External"/><Relationship Id="rId6520" Type="http://schemas.openxmlformats.org/officeDocument/2006/relationships/hyperlink" Target="https://twitter.com/the_2sing" TargetMode="External"/><Relationship Id="rId7852" Type="http://schemas.openxmlformats.org/officeDocument/2006/relationships/hyperlink" Target="https://twitter.com/garrettrohlk" TargetMode="External"/><Relationship Id="rId6521" Type="http://schemas.openxmlformats.org/officeDocument/2006/relationships/hyperlink" Target="https://twitter.com/vcutracknxc" TargetMode="External"/><Relationship Id="rId7851" Type="http://schemas.openxmlformats.org/officeDocument/2006/relationships/hyperlink" Target="https://www.instagram.com/mtu_xc_tf/" TargetMode="External"/><Relationship Id="rId7850" Type="http://schemas.openxmlformats.org/officeDocument/2006/relationships/hyperlink" Target="https://www.facebook.com/mtucctf/" TargetMode="External"/><Relationship Id="rId6524" Type="http://schemas.openxmlformats.org/officeDocument/2006/relationships/hyperlink" Target="https://twitter.com/_coachsavage_" TargetMode="External"/><Relationship Id="rId7856" Type="http://schemas.openxmlformats.org/officeDocument/2006/relationships/hyperlink" Target="https://twitter.com/NorthwoodTrack" TargetMode="External"/><Relationship Id="rId6525" Type="http://schemas.openxmlformats.org/officeDocument/2006/relationships/hyperlink" Target="https://twitter.com/vcutracknxc" TargetMode="External"/><Relationship Id="rId7855" Type="http://schemas.openxmlformats.org/officeDocument/2006/relationships/hyperlink" Target="https://www.instagram.com/northwoodtrack/" TargetMode="External"/><Relationship Id="rId17069" Type="http://schemas.openxmlformats.org/officeDocument/2006/relationships/hyperlink" Target="https://x.com/mbu_xctf" TargetMode="External"/><Relationship Id="rId6522" Type="http://schemas.openxmlformats.org/officeDocument/2006/relationships/hyperlink" Target="https://www.facebook.com/ektussing" TargetMode="External"/><Relationship Id="rId7854" Type="http://schemas.openxmlformats.org/officeDocument/2006/relationships/hyperlink" Target="https://www.facebook.com/northwooduxctf/" TargetMode="External"/><Relationship Id="rId6523" Type="http://schemas.openxmlformats.org/officeDocument/2006/relationships/hyperlink" Target="https://www.facebook.com/vcutrack/" TargetMode="External"/><Relationship Id="rId7853" Type="http://schemas.openxmlformats.org/officeDocument/2006/relationships/hyperlink" Target="https://twitter.com/NorthwoodTrack" TargetMode="External"/><Relationship Id="rId6517" Type="http://schemas.openxmlformats.org/officeDocument/2006/relationships/hyperlink" Target="https://twitter.com/arossi_vcu" TargetMode="External"/><Relationship Id="rId7849" Type="http://schemas.openxmlformats.org/officeDocument/2006/relationships/hyperlink" Target="https://twitter.com/mtuccnstf" TargetMode="External"/><Relationship Id="rId17088" Type="http://schemas.openxmlformats.org/officeDocument/2006/relationships/hyperlink" Target="https://www.facebook.com/profile.php?id=100057058196034" TargetMode="External"/><Relationship Id="rId6518" Type="http://schemas.openxmlformats.org/officeDocument/2006/relationships/hyperlink" Target="https://twitter.com/vcutracknxc" TargetMode="External"/><Relationship Id="rId7848" Type="http://schemas.openxmlformats.org/officeDocument/2006/relationships/hyperlink" Target="https://www.instagram.com/mtucctf/" TargetMode="External"/><Relationship Id="rId17087" Type="http://schemas.openxmlformats.org/officeDocument/2006/relationships/hyperlink" Target="https://twitter.com/mbu_xctf" TargetMode="External"/><Relationship Id="rId6515" Type="http://schemas.openxmlformats.org/officeDocument/2006/relationships/hyperlink" Target="https://www.facebook.com/UVATFCC/" TargetMode="External"/><Relationship Id="rId7847" Type="http://schemas.openxmlformats.org/officeDocument/2006/relationships/hyperlink" Target="https://www.facebook.com/mtucctf/" TargetMode="External"/><Relationship Id="rId6516" Type="http://schemas.openxmlformats.org/officeDocument/2006/relationships/hyperlink" Target="https://www.instagram.com/vcutracknxc/" TargetMode="External"/><Relationship Id="rId7846" Type="http://schemas.openxmlformats.org/officeDocument/2006/relationships/hyperlink" Target="https://x.com/mtucctf" TargetMode="External"/><Relationship Id="rId17089" Type="http://schemas.openxmlformats.org/officeDocument/2006/relationships/hyperlink" Target="https://www.instagram.com/mbuxctf/" TargetMode="External"/><Relationship Id="rId17084" Type="http://schemas.openxmlformats.org/officeDocument/2006/relationships/hyperlink" Target="https://twitter.com/mbu_xctf" TargetMode="External"/><Relationship Id="rId17083" Type="http://schemas.openxmlformats.org/officeDocument/2006/relationships/hyperlink" Target="https://www.instagram.com/mbuxctf/" TargetMode="External"/><Relationship Id="rId6519" Type="http://schemas.openxmlformats.org/officeDocument/2006/relationships/hyperlink" Target="https://www.facebook.com/vcutrack/" TargetMode="External"/><Relationship Id="rId17086" Type="http://schemas.openxmlformats.org/officeDocument/2006/relationships/hyperlink" Target="https://www.instagram.com/mbuxctf/" TargetMode="External"/><Relationship Id="rId17085" Type="http://schemas.openxmlformats.org/officeDocument/2006/relationships/hyperlink" Target="https://www.facebook.com/profile.php?id=100057058196034" TargetMode="External"/><Relationship Id="rId17080" Type="http://schemas.openxmlformats.org/officeDocument/2006/relationships/hyperlink" Target="https://www.instagram.com/mbu_track/" TargetMode="External"/><Relationship Id="rId17082" Type="http://schemas.openxmlformats.org/officeDocument/2006/relationships/hyperlink" Target="https://www.facebook.com/profile.php?id=100057058196034" TargetMode="External"/><Relationship Id="rId17081" Type="http://schemas.openxmlformats.org/officeDocument/2006/relationships/hyperlink" Target="https://twitter.com/mbu_xctf" TargetMode="External"/><Relationship Id="rId7841" Type="http://schemas.openxmlformats.org/officeDocument/2006/relationships/hyperlink" Target="https://www.instagram.com/lssuxctf/" TargetMode="External"/><Relationship Id="rId6510" Type="http://schemas.openxmlformats.org/officeDocument/2006/relationships/hyperlink" Target="https://twitter.com/uwtrack" TargetMode="External"/><Relationship Id="rId7840" Type="http://schemas.openxmlformats.org/officeDocument/2006/relationships/hyperlink" Target="https://www.facebook.com/lssuxctf/" TargetMode="External"/><Relationship Id="rId6513" Type="http://schemas.openxmlformats.org/officeDocument/2006/relationships/hyperlink" Target="https://www.instagram.com/uwtrack/" TargetMode="External"/><Relationship Id="rId7845" Type="http://schemas.openxmlformats.org/officeDocument/2006/relationships/hyperlink" Target="https://www.instagram.com/mtucctf/" TargetMode="External"/><Relationship Id="rId6514" Type="http://schemas.openxmlformats.org/officeDocument/2006/relationships/hyperlink" Target="https://twitter.com/vcutracknxc" TargetMode="External"/><Relationship Id="rId7844" Type="http://schemas.openxmlformats.org/officeDocument/2006/relationships/hyperlink" Target="https://www.facebook.com/mtucctf/" TargetMode="External"/><Relationship Id="rId6511" Type="http://schemas.openxmlformats.org/officeDocument/2006/relationships/hyperlink" Target="https://www.facebook.com/UWHuskyTrack/" TargetMode="External"/><Relationship Id="rId7843" Type="http://schemas.openxmlformats.org/officeDocument/2006/relationships/hyperlink" Target="https://x.com/mtucctf" TargetMode="External"/><Relationship Id="rId6512" Type="http://schemas.openxmlformats.org/officeDocument/2006/relationships/hyperlink" Target="https://www.instagram.com/livgruvvv_/" TargetMode="External"/><Relationship Id="rId7842" Type="http://schemas.openxmlformats.org/officeDocument/2006/relationships/hyperlink" Target="https://www.facebook.com/mtucctf/" TargetMode="External"/><Relationship Id="rId899" Type="http://schemas.openxmlformats.org/officeDocument/2006/relationships/hyperlink" Target="https://twitter.com/coachmaric" TargetMode="External"/><Relationship Id="rId898" Type="http://schemas.openxmlformats.org/officeDocument/2006/relationships/hyperlink" Target="https://www.instagram.com/usc_track_field/" TargetMode="External"/><Relationship Id="rId897" Type="http://schemas.openxmlformats.org/officeDocument/2006/relationships/hyperlink" Target="https://www.facebook.com/USCTrackField/" TargetMode="External"/><Relationship Id="rId896" Type="http://schemas.openxmlformats.org/officeDocument/2006/relationships/hyperlink" Target="https://twitter.com/usc_track_field" TargetMode="External"/><Relationship Id="rId891" Type="http://schemas.openxmlformats.org/officeDocument/2006/relationships/hyperlink" Target="https://twitter.com/usc_track_field" TargetMode="External"/><Relationship Id="rId890" Type="http://schemas.openxmlformats.org/officeDocument/2006/relationships/hyperlink" Target="https://www.instagram.com/usc_track_field/" TargetMode="External"/><Relationship Id="rId895" Type="http://schemas.openxmlformats.org/officeDocument/2006/relationships/hyperlink" Target="https://twitter.com/natecollinsuc" TargetMode="External"/><Relationship Id="rId894" Type="http://schemas.openxmlformats.org/officeDocument/2006/relationships/hyperlink" Target="https://www.instagram.com/usc_track_field/" TargetMode="External"/><Relationship Id="rId893" Type="http://schemas.openxmlformats.org/officeDocument/2006/relationships/hyperlink" Target="https://www.instagram.com/coachqwatts/" TargetMode="External"/><Relationship Id="rId892" Type="http://schemas.openxmlformats.org/officeDocument/2006/relationships/hyperlink" Target="https://www.facebook.com/usctrackfield/" TargetMode="External"/><Relationship Id="rId7816" Type="http://schemas.openxmlformats.org/officeDocument/2006/relationships/hyperlink" Target="https://www.facebook.com/HillsdaleTrack/" TargetMode="External"/><Relationship Id="rId7815" Type="http://schemas.openxmlformats.org/officeDocument/2006/relationships/hyperlink" Target="https://www.facebook.com/jbridenthal" TargetMode="External"/><Relationship Id="rId7814" Type="http://schemas.openxmlformats.org/officeDocument/2006/relationships/hyperlink" Target="https://twitter.com/hillsdaletrack" TargetMode="External"/><Relationship Id="rId7813" Type="http://schemas.openxmlformats.org/officeDocument/2006/relationships/hyperlink" Target="https://www.instagram.com/hillsdaletrack/" TargetMode="External"/><Relationship Id="rId7819" Type="http://schemas.openxmlformats.org/officeDocument/2006/relationships/hyperlink" Target="https://twitter.com/justin_fawley" TargetMode="External"/><Relationship Id="rId7818" Type="http://schemas.openxmlformats.org/officeDocument/2006/relationships/hyperlink" Target="https://www.instagram.com/hillsdaletrack/" TargetMode="External"/><Relationship Id="rId7817" Type="http://schemas.openxmlformats.org/officeDocument/2006/relationships/hyperlink" Target="https://www.instagram.com/jess.bridenthal/" TargetMode="External"/><Relationship Id="rId7812" Type="http://schemas.openxmlformats.org/officeDocument/2006/relationships/hyperlink" Target="https://www.facebook.com/HillsdaleTrack/" TargetMode="External"/><Relationship Id="rId7811" Type="http://schemas.openxmlformats.org/officeDocument/2006/relationships/hyperlink" Target="https://twitter.com/hillsdaletrack" TargetMode="External"/><Relationship Id="rId7810" Type="http://schemas.openxmlformats.org/officeDocument/2006/relationships/hyperlink" Target="https://www.instagram.com/hillsdaletrack/" TargetMode="External"/><Relationship Id="rId7805" Type="http://schemas.openxmlformats.org/officeDocument/2006/relationships/hyperlink" Target="https://twitter.com/gvsuxctf" TargetMode="External"/><Relationship Id="rId7804" Type="http://schemas.openxmlformats.org/officeDocument/2006/relationships/hyperlink" Target="https://www.instagram.com/gvsuxctf/" TargetMode="External"/><Relationship Id="rId7803" Type="http://schemas.openxmlformats.org/officeDocument/2006/relationships/hyperlink" Target="https://www.facebook.com/GVSUXCTF/" TargetMode="External"/><Relationship Id="rId7802" Type="http://schemas.openxmlformats.org/officeDocument/2006/relationships/hyperlink" Target="https://twitter.com/_aaronawatson" TargetMode="External"/><Relationship Id="rId7809" Type="http://schemas.openxmlformats.org/officeDocument/2006/relationships/hyperlink" Target="https://www.facebook.com/HillsdaleTrack/" TargetMode="External"/><Relationship Id="rId7808" Type="http://schemas.openxmlformats.org/officeDocument/2006/relationships/hyperlink" Target="https://twitter.com/hillsdaletrack" TargetMode="External"/><Relationship Id="rId7807" Type="http://schemas.openxmlformats.org/officeDocument/2006/relationships/hyperlink" Target="https://www.instagram.com/gvsuxctf/" TargetMode="External"/><Relationship Id="rId7806" Type="http://schemas.openxmlformats.org/officeDocument/2006/relationships/hyperlink" Target="https://www.facebook.com/gvsuxctf" TargetMode="External"/><Relationship Id="rId7801" Type="http://schemas.openxmlformats.org/officeDocument/2006/relationships/hyperlink" Target="https://www.facebook.com/gvsuxctf" TargetMode="External"/><Relationship Id="rId7800" Type="http://schemas.openxmlformats.org/officeDocument/2006/relationships/hyperlink" Target="https://twitter.com/silasdekalita" TargetMode="External"/><Relationship Id="rId16043" Type="http://schemas.openxmlformats.org/officeDocument/2006/relationships/hyperlink" Target="https://twitter.com/ottawaxctf" TargetMode="External"/><Relationship Id="rId17374" Type="http://schemas.openxmlformats.org/officeDocument/2006/relationships/hyperlink" Target="https://twitter.com/riotrack" TargetMode="External"/><Relationship Id="rId16042" Type="http://schemas.openxmlformats.org/officeDocument/2006/relationships/hyperlink" Target="https://www.instagram.com/ouazxctf/" TargetMode="External"/><Relationship Id="rId17373" Type="http://schemas.openxmlformats.org/officeDocument/2006/relationships/hyperlink" Target="https://www.instagram.com/urgtrackandfield/" TargetMode="External"/><Relationship Id="rId16045" Type="http://schemas.openxmlformats.org/officeDocument/2006/relationships/hyperlink" Target="https://twitter.com/parkugilbert_tf" TargetMode="External"/><Relationship Id="rId17376" Type="http://schemas.openxmlformats.org/officeDocument/2006/relationships/hyperlink" Target="https://twitter.com/riotrack" TargetMode="External"/><Relationship Id="rId16044" Type="http://schemas.openxmlformats.org/officeDocument/2006/relationships/hyperlink" Target="https://www.instagram.com/ouazxctf/" TargetMode="External"/><Relationship Id="rId17375" Type="http://schemas.openxmlformats.org/officeDocument/2006/relationships/hyperlink" Target="https://www.instagram.com/urgtrackandfield/" TargetMode="External"/><Relationship Id="rId17370" Type="http://schemas.openxmlformats.org/officeDocument/2006/relationships/hyperlink" Target="https://twitter.com/riotrack" TargetMode="External"/><Relationship Id="rId16041" Type="http://schemas.openxmlformats.org/officeDocument/2006/relationships/hyperlink" Target="https://twitter.com/ottawaxctf" TargetMode="External"/><Relationship Id="rId17372" Type="http://schemas.openxmlformats.org/officeDocument/2006/relationships/hyperlink" Target="https://www.instagram.com/kylelightner_10/?hl=en" TargetMode="External"/><Relationship Id="rId16040" Type="http://schemas.openxmlformats.org/officeDocument/2006/relationships/hyperlink" Target="https://www.instagram.com/ouazxctf/" TargetMode="External"/><Relationship Id="rId17371" Type="http://schemas.openxmlformats.org/officeDocument/2006/relationships/hyperlink" Target="https://www.facebook.com/URGtrack/" TargetMode="External"/><Relationship Id="rId16039" Type="http://schemas.openxmlformats.org/officeDocument/2006/relationships/hyperlink" Target="https://twitter.com/ottawaxctf" TargetMode="External"/><Relationship Id="rId16036" Type="http://schemas.openxmlformats.org/officeDocument/2006/relationships/hyperlink" Target="https://twitter.com/erauxctf" TargetMode="External"/><Relationship Id="rId17367" Type="http://schemas.openxmlformats.org/officeDocument/2006/relationships/hyperlink" Target="https://facebook.com/urgtrack/" TargetMode="External"/><Relationship Id="rId16035" Type="http://schemas.openxmlformats.org/officeDocument/2006/relationships/hyperlink" Target="https://www.facebook.com/chris.bray.7547/" TargetMode="External"/><Relationship Id="rId17366" Type="http://schemas.openxmlformats.org/officeDocument/2006/relationships/hyperlink" Target="https://twitter.com/riotrack" TargetMode="External"/><Relationship Id="rId16038" Type="http://schemas.openxmlformats.org/officeDocument/2006/relationships/hyperlink" Target="https://www.instagram.com/erauxctf/" TargetMode="External"/><Relationship Id="rId17369" Type="http://schemas.openxmlformats.org/officeDocument/2006/relationships/hyperlink" Target="https://twitter.com/kylelightner2" TargetMode="External"/><Relationship Id="rId16037" Type="http://schemas.openxmlformats.org/officeDocument/2006/relationships/hyperlink" Target="https://www.instagram.com/jordanbramblett3/" TargetMode="External"/><Relationship Id="rId17368" Type="http://schemas.openxmlformats.org/officeDocument/2006/relationships/hyperlink" Target="https://www.instagram.com/urgtrackandfield/" TargetMode="External"/><Relationship Id="rId16054" Type="http://schemas.openxmlformats.org/officeDocument/2006/relationships/hyperlink" Target="https://www.facebook.com/gocbcmustangs/" TargetMode="External"/><Relationship Id="rId17385" Type="http://schemas.openxmlformats.org/officeDocument/2006/relationships/hyperlink" Target="https://www.facebook.com/stacey.florerbrown/" TargetMode="External"/><Relationship Id="rId16053" Type="http://schemas.openxmlformats.org/officeDocument/2006/relationships/hyperlink" Target="https://www.facebook.com/ally.swaim.1/" TargetMode="External"/><Relationship Id="rId17384" Type="http://schemas.openxmlformats.org/officeDocument/2006/relationships/hyperlink" Target="https://www.facebook.com/people/Missouri-Valley-College-Volleyball/100037338475050/" TargetMode="External"/><Relationship Id="rId16056" Type="http://schemas.openxmlformats.org/officeDocument/2006/relationships/hyperlink" Target="https://www.philanderathletics.com/recruits" TargetMode="External"/><Relationship Id="rId17387" Type="http://schemas.openxmlformats.org/officeDocument/2006/relationships/hyperlink" Target="https://twitter.com/ocuxctf" TargetMode="External"/><Relationship Id="rId16055" Type="http://schemas.openxmlformats.org/officeDocument/2006/relationships/hyperlink" Target="https://www.instagram.com/brownu_tfxc/" TargetMode="External"/><Relationship Id="rId17386" Type="http://schemas.openxmlformats.org/officeDocument/2006/relationships/hyperlink" Target="https://twitter.com/andrew_leahey" TargetMode="External"/><Relationship Id="rId16050" Type="http://schemas.openxmlformats.org/officeDocument/2006/relationships/hyperlink" Target="https://www.instagram.com/parkuniversitytrack/" TargetMode="External"/><Relationship Id="rId17381" Type="http://schemas.openxmlformats.org/officeDocument/2006/relationships/hyperlink" Target="https://www.instagram.com/urgtrackandfield/" TargetMode="External"/><Relationship Id="rId17380" Type="http://schemas.openxmlformats.org/officeDocument/2006/relationships/hyperlink" Target="https://facebook.com/urgtrack/" TargetMode="External"/><Relationship Id="rId16052" Type="http://schemas.openxmlformats.org/officeDocument/2006/relationships/hyperlink" Target="https://x.com/allyhudson16" TargetMode="External"/><Relationship Id="rId17383" Type="http://schemas.openxmlformats.org/officeDocument/2006/relationships/hyperlink" Target="https://twitter.com/movalvolleyball" TargetMode="External"/><Relationship Id="rId16051" Type="http://schemas.openxmlformats.org/officeDocument/2006/relationships/hyperlink" Target="https://www.facebook.com/groups/ABCTRACKANDFIELD/" TargetMode="External"/><Relationship Id="rId17382" Type="http://schemas.openxmlformats.org/officeDocument/2006/relationships/hyperlink" Target="https://twitter.com/lutandf" TargetMode="External"/><Relationship Id="rId16047" Type="http://schemas.openxmlformats.org/officeDocument/2006/relationships/hyperlink" Target="https://twitter.com/parkugilbert_tf" TargetMode="External"/><Relationship Id="rId17378" Type="http://schemas.openxmlformats.org/officeDocument/2006/relationships/hyperlink" Target="https://www.instagram.com/urgtrackandfield/" TargetMode="External"/><Relationship Id="rId16046" Type="http://schemas.openxmlformats.org/officeDocument/2006/relationships/hyperlink" Target="https://www.instagram.com/parkuniversitytrack/" TargetMode="External"/><Relationship Id="rId17377" Type="http://schemas.openxmlformats.org/officeDocument/2006/relationships/hyperlink" Target="https://facebook.com/urgtrack/" TargetMode="External"/><Relationship Id="rId16049" Type="http://schemas.openxmlformats.org/officeDocument/2006/relationships/hyperlink" Target="https://twitter.com/parkugilbert_tf" TargetMode="External"/><Relationship Id="rId16048" Type="http://schemas.openxmlformats.org/officeDocument/2006/relationships/hyperlink" Target="https://www.instagram.com/parkuniversitytrack/" TargetMode="External"/><Relationship Id="rId17379" Type="http://schemas.openxmlformats.org/officeDocument/2006/relationships/hyperlink" Target="https://twitter.com/riotrack" TargetMode="External"/><Relationship Id="rId16021" Type="http://schemas.openxmlformats.org/officeDocument/2006/relationships/hyperlink" Target="https://twitter.com/acu_track" TargetMode="External"/><Relationship Id="rId17352" Type="http://schemas.openxmlformats.org/officeDocument/2006/relationships/hyperlink" Target="https://www.instagram.com/mblizzxctf/" TargetMode="External"/><Relationship Id="rId16020" Type="http://schemas.openxmlformats.org/officeDocument/2006/relationships/hyperlink" Target="https://www.instagram.com/firestorm_xctf/" TargetMode="External"/><Relationship Id="rId17351" Type="http://schemas.openxmlformats.org/officeDocument/2006/relationships/hyperlink" Target="https://x.com/ssuxctf" TargetMode="External"/><Relationship Id="rId16023" Type="http://schemas.openxmlformats.org/officeDocument/2006/relationships/hyperlink" Target="https://www.instagram.com/firestorm_xctf/" TargetMode="External"/><Relationship Id="rId17354" Type="http://schemas.openxmlformats.org/officeDocument/2006/relationships/hyperlink" Target="https://x.com/noahwood" TargetMode="External"/><Relationship Id="rId16022" Type="http://schemas.openxmlformats.org/officeDocument/2006/relationships/hyperlink" Target="https://www.facebook.com/ACUtrackandfield/" TargetMode="External"/><Relationship Id="rId17353" Type="http://schemas.openxmlformats.org/officeDocument/2006/relationships/hyperlink" Target="https://www.instagram.com/shawnee_state_xctf/" TargetMode="External"/><Relationship Id="rId17350" Type="http://schemas.openxmlformats.org/officeDocument/2006/relationships/hyperlink" Target="https://www.instagram.com/shawnee_state_xc_and_track/" TargetMode="External"/><Relationship Id="rId16018" Type="http://schemas.openxmlformats.org/officeDocument/2006/relationships/hyperlink" Target="https://www.instagram.com/umobiletfxc/" TargetMode="External"/><Relationship Id="rId17349" Type="http://schemas.openxmlformats.org/officeDocument/2006/relationships/hyperlink" Target="https://www.instagram.com/justthrows/" TargetMode="External"/><Relationship Id="rId16017" Type="http://schemas.openxmlformats.org/officeDocument/2006/relationships/hyperlink" Target="https://www.instagram.com/keith_davis.jr/" TargetMode="External"/><Relationship Id="rId17348" Type="http://schemas.openxmlformats.org/officeDocument/2006/relationships/hyperlink" Target="https://twitter.com/SSUXCTF" TargetMode="External"/><Relationship Id="rId16019" Type="http://schemas.openxmlformats.org/officeDocument/2006/relationships/hyperlink" Target="https://twitter.com/acu_track" TargetMode="External"/><Relationship Id="rId16014" Type="http://schemas.openxmlformats.org/officeDocument/2006/relationships/hyperlink" Target="https://twitter.com/umobiletrack_xc" TargetMode="External"/><Relationship Id="rId17345" Type="http://schemas.openxmlformats.org/officeDocument/2006/relationships/hyperlink" Target="https://twitter.com/SSUXCTF" TargetMode="External"/><Relationship Id="rId16013" Type="http://schemas.openxmlformats.org/officeDocument/2006/relationships/hyperlink" Target="https://www.instagram.com/tmuxctf/" TargetMode="External"/><Relationship Id="rId17344" Type="http://schemas.openxmlformats.org/officeDocument/2006/relationships/hyperlink" Target="https://www.facebook.com/OCUTrackAndXC/" TargetMode="External"/><Relationship Id="rId16016" Type="http://schemas.openxmlformats.org/officeDocument/2006/relationships/hyperlink" Target="https://www.facebook.com/umobiletrack/" TargetMode="External"/><Relationship Id="rId17347" Type="http://schemas.openxmlformats.org/officeDocument/2006/relationships/hyperlink" Target="https://www.instagram.com/shawnee_state_xc_and_track/" TargetMode="External"/><Relationship Id="rId16015" Type="http://schemas.openxmlformats.org/officeDocument/2006/relationships/hyperlink" Target="https://www.facebook.com/keith.davis.988/" TargetMode="External"/><Relationship Id="rId17346" Type="http://schemas.openxmlformats.org/officeDocument/2006/relationships/hyperlink" Target="https://www.instagram.com/cflynnxctf/" TargetMode="External"/><Relationship Id="rId16032" Type="http://schemas.openxmlformats.org/officeDocument/2006/relationships/hyperlink" Target="https://www.instagram.com/firestorm_xctf/" TargetMode="External"/><Relationship Id="rId17363" Type="http://schemas.openxmlformats.org/officeDocument/2006/relationships/hyperlink" Target="https://www.instagram.com/xccoachpax/" TargetMode="External"/><Relationship Id="rId16031" Type="http://schemas.openxmlformats.org/officeDocument/2006/relationships/hyperlink" Target="https://twitter.com/acu_track" TargetMode="External"/><Relationship Id="rId17362" Type="http://schemas.openxmlformats.org/officeDocument/2006/relationships/hyperlink" Target="https://www.facebook.com/coachpaxton/" TargetMode="External"/><Relationship Id="rId16034" Type="http://schemas.openxmlformats.org/officeDocument/2006/relationships/hyperlink" Target="https://twitter.com/cc2bray" TargetMode="External"/><Relationship Id="rId17365" Type="http://schemas.openxmlformats.org/officeDocument/2006/relationships/hyperlink" Target="https://x.com/kylelightner2" TargetMode="External"/><Relationship Id="rId16033" Type="http://schemas.openxmlformats.org/officeDocument/2006/relationships/hyperlink" Target="https://www.instagram.com/firestorm_xctf/" TargetMode="External"/><Relationship Id="rId17364" Type="http://schemas.openxmlformats.org/officeDocument/2006/relationships/hyperlink" Target="https://www.instagram.com/urgtrackandfield/" TargetMode="External"/><Relationship Id="rId16030" Type="http://schemas.openxmlformats.org/officeDocument/2006/relationships/hyperlink" Target="https://twitter.com/coachtwill88" TargetMode="External"/><Relationship Id="rId17361" Type="http://schemas.openxmlformats.org/officeDocument/2006/relationships/hyperlink" Target="https://twitter.com/riotrack" TargetMode="External"/><Relationship Id="rId17360" Type="http://schemas.openxmlformats.org/officeDocument/2006/relationships/hyperlink" Target="https://www.instagram.com/urgtrackandfield/" TargetMode="External"/><Relationship Id="rId16029" Type="http://schemas.openxmlformats.org/officeDocument/2006/relationships/hyperlink" Target="https://www.instagram.com/firestorm_xctf/" TargetMode="External"/><Relationship Id="rId16028" Type="http://schemas.openxmlformats.org/officeDocument/2006/relationships/hyperlink" Target="https://twitter.com/acu_track" TargetMode="External"/><Relationship Id="rId17359" Type="http://schemas.openxmlformats.org/officeDocument/2006/relationships/hyperlink" Target="https://www.instagram.com/tucker_markko_polo/" TargetMode="External"/><Relationship Id="rId16025" Type="http://schemas.openxmlformats.org/officeDocument/2006/relationships/hyperlink" Target="https://www.instagram.com/firestorm_xctf/" TargetMode="External"/><Relationship Id="rId17356" Type="http://schemas.openxmlformats.org/officeDocument/2006/relationships/hyperlink" Target="https://www.instagram.com/shawnee_state_xctf/" TargetMode="External"/><Relationship Id="rId16024" Type="http://schemas.openxmlformats.org/officeDocument/2006/relationships/hyperlink" Target="https://twitter.com/acu_track" TargetMode="External"/><Relationship Id="rId17355" Type="http://schemas.openxmlformats.org/officeDocument/2006/relationships/hyperlink" Target="https://x.com/ssuxctf" TargetMode="External"/><Relationship Id="rId16027" Type="http://schemas.openxmlformats.org/officeDocument/2006/relationships/hyperlink" Target="https://www.instagram.com/firestorm_xctf/" TargetMode="External"/><Relationship Id="rId17358" Type="http://schemas.openxmlformats.org/officeDocument/2006/relationships/hyperlink" Target="https://facebook.com/urgtrack/" TargetMode="External"/><Relationship Id="rId16026" Type="http://schemas.openxmlformats.org/officeDocument/2006/relationships/hyperlink" Target="https://twitter.com/acu_track" TargetMode="External"/><Relationship Id="rId17357" Type="http://schemas.openxmlformats.org/officeDocument/2006/relationships/hyperlink" Target="https://twitter.com/riotrack" TargetMode="External"/><Relationship Id="rId16087" Type="http://schemas.openxmlformats.org/officeDocument/2006/relationships/hyperlink" Target="https://www.instagram.com/tmuxctf/" TargetMode="External"/><Relationship Id="rId16086" Type="http://schemas.openxmlformats.org/officeDocument/2006/relationships/hyperlink" Target="https://www.facebook.com/TMUXCTF/" TargetMode="External"/><Relationship Id="rId16089" Type="http://schemas.openxmlformats.org/officeDocument/2006/relationships/hyperlink" Target="https://www.instagram.com/tmuxctf/" TargetMode="External"/><Relationship Id="rId16088" Type="http://schemas.openxmlformats.org/officeDocument/2006/relationships/hyperlink" Target="https://www.facebook.com/TMUXCTF/" TargetMode="External"/><Relationship Id="rId16083" Type="http://schemas.openxmlformats.org/officeDocument/2006/relationships/hyperlink" Target="https://www.facebook.com/searan" TargetMode="External"/><Relationship Id="rId16082" Type="http://schemas.openxmlformats.org/officeDocument/2006/relationships/hyperlink" Target="https://www.instagram.com/tmuxctf/" TargetMode="External"/><Relationship Id="rId16085" Type="http://schemas.openxmlformats.org/officeDocument/2006/relationships/hyperlink" Target="https://www.instagram.com/tmuxctf/" TargetMode="External"/><Relationship Id="rId16084" Type="http://schemas.openxmlformats.org/officeDocument/2006/relationships/hyperlink" Target="https://www.facebook.com/TMUXCTF/" TargetMode="External"/><Relationship Id="rId16081" Type="http://schemas.openxmlformats.org/officeDocument/2006/relationships/hyperlink" Target="https://www.facebook.com/TMUXCTF/" TargetMode="External"/><Relationship Id="rId16080" Type="http://schemas.openxmlformats.org/officeDocument/2006/relationships/hyperlink" Target="https://twitter.com/littlerush94" TargetMode="External"/><Relationship Id="rId2180" Type="http://schemas.openxmlformats.org/officeDocument/2006/relationships/hyperlink" Target="https://x.com/chrisgood10" TargetMode="External"/><Relationship Id="rId2181" Type="http://schemas.openxmlformats.org/officeDocument/2006/relationships/hyperlink" Target="https://twitter.com/kstatetfxc" TargetMode="External"/><Relationship Id="rId2182" Type="http://schemas.openxmlformats.org/officeDocument/2006/relationships/hyperlink" Target="https://www.facebook.com/christopher.goodwin.94/" TargetMode="External"/><Relationship Id="rId2183" Type="http://schemas.openxmlformats.org/officeDocument/2006/relationships/hyperlink" Target="https://www.facebook.com/KStateTFXC/" TargetMode="External"/><Relationship Id="rId2184" Type="http://schemas.openxmlformats.org/officeDocument/2006/relationships/hyperlink" Target="https://www.instagram.com/christopher_goodwin18/" TargetMode="External"/><Relationship Id="rId2185" Type="http://schemas.openxmlformats.org/officeDocument/2006/relationships/hyperlink" Target="https://www.instagram.com/kstatetfxc/" TargetMode="External"/><Relationship Id="rId2186" Type="http://schemas.openxmlformats.org/officeDocument/2006/relationships/hyperlink" Target="https://twitter.com/kstatetfxc" TargetMode="External"/><Relationship Id="rId2187" Type="http://schemas.openxmlformats.org/officeDocument/2006/relationships/hyperlink" Target="https://www.facebook.com/KStateTFXC/" TargetMode="External"/><Relationship Id="rId2188" Type="http://schemas.openxmlformats.org/officeDocument/2006/relationships/hyperlink" Target="https://www.instagram.com/kstatetfxc/" TargetMode="External"/><Relationship Id="rId2189" Type="http://schemas.openxmlformats.org/officeDocument/2006/relationships/hyperlink" Target="https://twitter.com/coachmclark" TargetMode="External"/><Relationship Id="rId16079" Type="http://schemas.openxmlformats.org/officeDocument/2006/relationships/hyperlink" Target="https://www.instagram.com/sokawsoc/" TargetMode="External"/><Relationship Id="rId16098" Type="http://schemas.openxmlformats.org/officeDocument/2006/relationships/hyperlink" Target="https://twitter.com/gatorstf" TargetMode="External"/><Relationship Id="rId16097" Type="http://schemas.openxmlformats.org/officeDocument/2006/relationships/hyperlink" Target="https://www.facebook.com/Wuxctf/" TargetMode="External"/><Relationship Id="rId16099" Type="http://schemas.openxmlformats.org/officeDocument/2006/relationships/hyperlink" Target="https://www.facebook.com/GatorsTF/" TargetMode="External"/><Relationship Id="rId16094" Type="http://schemas.openxmlformats.org/officeDocument/2006/relationships/hyperlink" Target="https://www.instagram.com/langstontf/" TargetMode="External"/><Relationship Id="rId16093" Type="http://schemas.openxmlformats.org/officeDocument/2006/relationships/hyperlink" Target="https://www.instagram.com/amuxc_men/" TargetMode="External"/><Relationship Id="rId16096" Type="http://schemas.openxmlformats.org/officeDocument/2006/relationships/hyperlink" Target="https://twitter.com/wutrackandfield" TargetMode="External"/><Relationship Id="rId16095" Type="http://schemas.openxmlformats.org/officeDocument/2006/relationships/hyperlink" Target="https://twitter.com/hassaanstamps" TargetMode="External"/><Relationship Id="rId16090" Type="http://schemas.openxmlformats.org/officeDocument/2006/relationships/hyperlink" Target="https://www.facebook.com/TMUXCTF/" TargetMode="External"/><Relationship Id="rId16092" Type="http://schemas.openxmlformats.org/officeDocument/2006/relationships/hyperlink" Target="https://twitter.com/GyreneTrackXC" TargetMode="External"/><Relationship Id="rId16091" Type="http://schemas.openxmlformats.org/officeDocument/2006/relationships/hyperlink" Target="https://www.instagram.com/tmuxctf/" TargetMode="External"/><Relationship Id="rId2170" Type="http://schemas.openxmlformats.org/officeDocument/2006/relationships/hyperlink" Target="https://www.facebook.com/travis.geopfert/" TargetMode="External"/><Relationship Id="rId2171" Type="http://schemas.openxmlformats.org/officeDocument/2006/relationships/hyperlink" Target="https://www.facebook.com/KStateTFXC/" TargetMode="External"/><Relationship Id="rId2172" Type="http://schemas.openxmlformats.org/officeDocument/2006/relationships/hyperlink" Target="https://www.instagram.com/tracktravis479/" TargetMode="External"/><Relationship Id="rId2173" Type="http://schemas.openxmlformats.org/officeDocument/2006/relationships/hyperlink" Target="https://www.instagram.com/kstatetfxc/" TargetMode="External"/><Relationship Id="rId2174" Type="http://schemas.openxmlformats.org/officeDocument/2006/relationships/hyperlink" Target="https://twitter.com/coachjohnnewell" TargetMode="External"/><Relationship Id="rId2175" Type="http://schemas.openxmlformats.org/officeDocument/2006/relationships/hyperlink" Target="https://twitter.com/kstatetfxc" TargetMode="External"/><Relationship Id="rId2176" Type="http://schemas.openxmlformats.org/officeDocument/2006/relationships/hyperlink" Target="https://www.facebook.com/John.Newell709/" TargetMode="External"/><Relationship Id="rId2177" Type="http://schemas.openxmlformats.org/officeDocument/2006/relationships/hyperlink" Target="https://www.facebook.com/KStateTFXC/" TargetMode="External"/><Relationship Id="rId2178" Type="http://schemas.openxmlformats.org/officeDocument/2006/relationships/hyperlink" Target="https://www.instagram.com/coach_newell82/" TargetMode="External"/><Relationship Id="rId2179" Type="http://schemas.openxmlformats.org/officeDocument/2006/relationships/hyperlink" Target="https://www.instagram.com/kstatetfxc/" TargetMode="External"/><Relationship Id="rId16065" Type="http://schemas.openxmlformats.org/officeDocument/2006/relationships/hyperlink" Target="https://twitter.com/hstellingwerff" TargetMode="External"/><Relationship Id="rId17396" Type="http://schemas.openxmlformats.org/officeDocument/2006/relationships/hyperlink" Target="https://twitter.com/ocuxctf" TargetMode="External"/><Relationship Id="rId16064" Type="http://schemas.openxmlformats.org/officeDocument/2006/relationships/hyperlink" Target="https://www.instagram.com/hstellingwerff/" TargetMode="External"/><Relationship Id="rId17395" Type="http://schemas.openxmlformats.org/officeDocument/2006/relationships/hyperlink" Target="https://www.instagram.com/ou_track/" TargetMode="External"/><Relationship Id="rId16067" Type="http://schemas.openxmlformats.org/officeDocument/2006/relationships/hyperlink" Target="https://www.facebook.com/trackthevikes/" TargetMode="External"/><Relationship Id="rId17398" Type="http://schemas.openxmlformats.org/officeDocument/2006/relationships/hyperlink" Target="https://www.instagram.com/ou_track/" TargetMode="External"/><Relationship Id="rId16066" Type="http://schemas.openxmlformats.org/officeDocument/2006/relationships/hyperlink" Target="https://twitter.com/trackthevikes" TargetMode="External"/><Relationship Id="rId17397" Type="http://schemas.openxmlformats.org/officeDocument/2006/relationships/hyperlink" Target="https://www.facebook.com/ocu.crosscountry/" TargetMode="External"/><Relationship Id="rId16061" Type="http://schemas.openxmlformats.org/officeDocument/2006/relationships/hyperlink" Target="https://twitter.com/hstellingwerff" TargetMode="External"/><Relationship Id="rId17392" Type="http://schemas.openxmlformats.org/officeDocument/2006/relationships/hyperlink" Target="https://twitter.com/yazminewright_" TargetMode="External"/><Relationship Id="rId16060" Type="http://schemas.openxmlformats.org/officeDocument/2006/relationships/hyperlink" Target="https://twitter.com/steven_weiler" TargetMode="External"/><Relationship Id="rId17391" Type="http://schemas.openxmlformats.org/officeDocument/2006/relationships/hyperlink" Target="https://www.instagram.com/ou_track/" TargetMode="External"/><Relationship Id="rId16063" Type="http://schemas.openxmlformats.org/officeDocument/2006/relationships/hyperlink" Target="https://www.facebook.com/trackthevikes/" TargetMode="External"/><Relationship Id="rId17394" Type="http://schemas.openxmlformats.org/officeDocument/2006/relationships/hyperlink" Target="https://www.facebook.com/ocu.crosscountry/" TargetMode="External"/><Relationship Id="rId16062" Type="http://schemas.openxmlformats.org/officeDocument/2006/relationships/hyperlink" Target="https://twitter.com/trackthevikes" TargetMode="External"/><Relationship Id="rId17393" Type="http://schemas.openxmlformats.org/officeDocument/2006/relationships/hyperlink" Target="https://twitter.com/ocuxctf" TargetMode="External"/><Relationship Id="rId17390" Type="http://schemas.openxmlformats.org/officeDocument/2006/relationships/hyperlink" Target="https://www.instagram.com/andrew_leahey/" TargetMode="External"/><Relationship Id="rId16058" Type="http://schemas.openxmlformats.org/officeDocument/2006/relationships/hyperlink" Target="https://www.facebook.com/UbcTrackAndFieldAndCrossCountry/" TargetMode="External"/><Relationship Id="rId17389" Type="http://schemas.openxmlformats.org/officeDocument/2006/relationships/hyperlink" Target="https://www.facebook.com/ocu.crosscountry/" TargetMode="External"/><Relationship Id="rId16057" Type="http://schemas.openxmlformats.org/officeDocument/2006/relationships/hyperlink" Target="https://twitter.com/ubctrack" TargetMode="External"/><Relationship Id="rId17388" Type="http://schemas.openxmlformats.org/officeDocument/2006/relationships/hyperlink" Target="https://www.facebook.com/andrew.leahey/" TargetMode="External"/><Relationship Id="rId16059" Type="http://schemas.openxmlformats.org/officeDocument/2006/relationships/hyperlink" Target="https://www.instagram.com/ubctrack/" TargetMode="External"/><Relationship Id="rId16076" Type="http://schemas.openxmlformats.org/officeDocument/2006/relationships/hyperlink" Target="https://twitter.com/SokaTrack" TargetMode="External"/><Relationship Id="rId16075" Type="http://schemas.openxmlformats.org/officeDocument/2006/relationships/hyperlink" Target="https://www.instagram.com/simpsonu_xctrack/" TargetMode="External"/><Relationship Id="rId16078" Type="http://schemas.openxmlformats.org/officeDocument/2006/relationships/hyperlink" Target="https://twitter.com/SokaTrack" TargetMode="External"/><Relationship Id="rId16077" Type="http://schemas.openxmlformats.org/officeDocument/2006/relationships/hyperlink" Target="https://www.instagram.com/sokawsoc/" TargetMode="External"/><Relationship Id="rId16072" Type="http://schemas.openxmlformats.org/officeDocument/2006/relationships/hyperlink" Target="https://www.facebook.com/SimpsonTrack/" TargetMode="External"/><Relationship Id="rId16071" Type="http://schemas.openxmlformats.org/officeDocument/2006/relationships/hyperlink" Target="https://twitter.com/simpsonxctf" TargetMode="External"/><Relationship Id="rId16074" Type="http://schemas.openxmlformats.org/officeDocument/2006/relationships/hyperlink" Target="https://www.facebook.com/SimpsonTrack/" TargetMode="External"/><Relationship Id="rId16073" Type="http://schemas.openxmlformats.org/officeDocument/2006/relationships/hyperlink" Target="https://twitter.com/simpsonxctf" TargetMode="External"/><Relationship Id="rId16070" Type="http://schemas.openxmlformats.org/officeDocument/2006/relationships/hyperlink" Target="https://www.instagram.com/hiu_xc_tf/" TargetMode="External"/><Relationship Id="rId2190" Type="http://schemas.openxmlformats.org/officeDocument/2006/relationships/hyperlink" Target="https://twitter.com/kstatetfxc" TargetMode="External"/><Relationship Id="rId2191" Type="http://schemas.openxmlformats.org/officeDocument/2006/relationships/hyperlink" Target="https://www.facebook.com/p/Matt-Clark-17007798/" TargetMode="External"/><Relationship Id="rId2192" Type="http://schemas.openxmlformats.org/officeDocument/2006/relationships/hyperlink" Target="https://www.facebook.com/KStateTFXC/" TargetMode="External"/><Relationship Id="rId2193" Type="http://schemas.openxmlformats.org/officeDocument/2006/relationships/hyperlink" Target="https://www.instagram.com/trackstrength/" TargetMode="External"/><Relationship Id="rId2194" Type="http://schemas.openxmlformats.org/officeDocument/2006/relationships/hyperlink" Target="https://www.instagram.com/kstatetfxc/" TargetMode="External"/><Relationship Id="rId2195" Type="http://schemas.openxmlformats.org/officeDocument/2006/relationships/hyperlink" Target="https://twitter.com/kstatetfxc" TargetMode="External"/><Relationship Id="rId2196" Type="http://schemas.openxmlformats.org/officeDocument/2006/relationships/hyperlink" Target="https://www.facebook.com/KStateTFXC/" TargetMode="External"/><Relationship Id="rId2197" Type="http://schemas.openxmlformats.org/officeDocument/2006/relationships/hyperlink" Target="https://www.instagram.com/kstatecoachkip/" TargetMode="External"/><Relationship Id="rId2198" Type="http://schemas.openxmlformats.org/officeDocument/2006/relationships/hyperlink" Target="https://www.instagram.com/kstatetfxc/" TargetMode="External"/><Relationship Id="rId2199" Type="http://schemas.openxmlformats.org/officeDocument/2006/relationships/hyperlink" Target="https://twitter.com/_bravojnr_" TargetMode="External"/><Relationship Id="rId16069" Type="http://schemas.openxmlformats.org/officeDocument/2006/relationships/hyperlink" Target="https://www.instagram.com/andreayork84/" TargetMode="External"/><Relationship Id="rId16068" Type="http://schemas.openxmlformats.org/officeDocument/2006/relationships/hyperlink" Target="https://www.instagram.com/hstellingwerff/" TargetMode="External"/><Relationship Id="rId17399" Type="http://schemas.openxmlformats.org/officeDocument/2006/relationships/hyperlink" Target="https://twitter.com/opsutrack" TargetMode="External"/><Relationship Id="rId17330" Type="http://schemas.openxmlformats.org/officeDocument/2006/relationships/hyperlink" Target="https://www.facebook.com/p/MVNU-XC-100063217179356/" TargetMode="External"/><Relationship Id="rId16001" Type="http://schemas.openxmlformats.org/officeDocument/2006/relationships/hyperlink" Target="https://twitter.com/bsc_xctfwi" TargetMode="External"/><Relationship Id="rId17332" Type="http://schemas.openxmlformats.org/officeDocument/2006/relationships/hyperlink" Target="https://twitter.com/i/events/1001557366515609600" TargetMode="External"/><Relationship Id="rId16000" Type="http://schemas.openxmlformats.org/officeDocument/2006/relationships/hyperlink" Target="https://twitter.com/bsc_xctfwi" TargetMode="External"/><Relationship Id="rId17331" Type="http://schemas.openxmlformats.org/officeDocument/2006/relationships/hyperlink" Target="https://www.instagram.com/mvnuxctf/" TargetMode="External"/><Relationship Id="rId17327" Type="http://schemas.openxmlformats.org/officeDocument/2006/relationships/hyperlink" Target="https://www.facebook.com/p/MVNU-XC-100063217179356/" TargetMode="External"/><Relationship Id="rId17326" Type="http://schemas.openxmlformats.org/officeDocument/2006/relationships/hyperlink" Target="https://twitter.com/i/events/1001557366515609600" TargetMode="External"/><Relationship Id="rId17329" Type="http://schemas.openxmlformats.org/officeDocument/2006/relationships/hyperlink" Target="https://twitter.com/i/events/1001557366515609600" TargetMode="External"/><Relationship Id="rId17328" Type="http://schemas.openxmlformats.org/officeDocument/2006/relationships/hyperlink" Target="https://www.instagram.com/mvnuxctf/" TargetMode="External"/><Relationship Id="rId17323" Type="http://schemas.openxmlformats.org/officeDocument/2006/relationships/hyperlink" Target="https://twitter.com/i/events/1001557366515609600" TargetMode="External"/><Relationship Id="rId17322" Type="http://schemas.openxmlformats.org/officeDocument/2006/relationships/hyperlink" Target="https://www.instagram.com/urgtrackandfield/" TargetMode="External"/><Relationship Id="rId17325" Type="http://schemas.openxmlformats.org/officeDocument/2006/relationships/hyperlink" Target="https://www.instagram.com/mvnuxctf/" TargetMode="External"/><Relationship Id="rId17324" Type="http://schemas.openxmlformats.org/officeDocument/2006/relationships/hyperlink" Target="https://www.facebook.com/p/MVNU-XC-100063217179356/" TargetMode="External"/><Relationship Id="rId16010" Type="http://schemas.openxmlformats.org/officeDocument/2006/relationships/hyperlink" Target="https://twitter.com/degatrackfeild" TargetMode="External"/><Relationship Id="rId17341" Type="http://schemas.openxmlformats.org/officeDocument/2006/relationships/hyperlink" Target="https://www.facebook.com/ocutrackandxc/" TargetMode="External"/><Relationship Id="rId17340" Type="http://schemas.openxmlformats.org/officeDocument/2006/relationships/hyperlink" Target="https://twitter.com/bluehawktrack" TargetMode="External"/><Relationship Id="rId16012" Type="http://schemas.openxmlformats.org/officeDocument/2006/relationships/hyperlink" Target="https://www.facebook.com/TMUXCTF/" TargetMode="External"/><Relationship Id="rId17343" Type="http://schemas.openxmlformats.org/officeDocument/2006/relationships/hyperlink" Target="https://twitter.com/bluehawktrack" TargetMode="External"/><Relationship Id="rId16011" Type="http://schemas.openxmlformats.org/officeDocument/2006/relationships/hyperlink" Target="https://www.instagram.com/degatrack__/" TargetMode="External"/><Relationship Id="rId17342" Type="http://schemas.openxmlformats.org/officeDocument/2006/relationships/hyperlink" Target="https://www.instagram.com/ohioxctf/" TargetMode="External"/><Relationship Id="rId16007" Type="http://schemas.openxmlformats.org/officeDocument/2006/relationships/hyperlink" Target="https://x.com/allenbo1995" TargetMode="External"/><Relationship Id="rId17338" Type="http://schemas.openxmlformats.org/officeDocument/2006/relationships/hyperlink" Target="https://twitter.com/bluehawktrack" TargetMode="External"/><Relationship Id="rId16006" Type="http://schemas.openxmlformats.org/officeDocument/2006/relationships/hyperlink" Target="https://www.instagram.com/wyo_track/" TargetMode="External"/><Relationship Id="rId17337" Type="http://schemas.openxmlformats.org/officeDocument/2006/relationships/hyperlink" Target="https://www.instagram.com/ohiochristian_xc_tf/" TargetMode="External"/><Relationship Id="rId16009" Type="http://schemas.openxmlformats.org/officeDocument/2006/relationships/hyperlink" Target="https://twitter.com/coach_gaitor" TargetMode="External"/><Relationship Id="rId16008" Type="http://schemas.openxmlformats.org/officeDocument/2006/relationships/hyperlink" Target="https://www.instagram.com/stillman_xctrack/" TargetMode="External"/><Relationship Id="rId17339" Type="http://schemas.openxmlformats.org/officeDocument/2006/relationships/hyperlink" Target="https://www.facebook.com/OCUTrackAndXC/" TargetMode="External"/><Relationship Id="rId16003" Type="http://schemas.openxmlformats.org/officeDocument/2006/relationships/hyperlink" Target="https://twitter.com/bsc_xctfwi" TargetMode="External"/><Relationship Id="rId17334" Type="http://schemas.openxmlformats.org/officeDocument/2006/relationships/hyperlink" Target="https://twitter.com/bluehawktrack" TargetMode="External"/><Relationship Id="rId16002" Type="http://schemas.openxmlformats.org/officeDocument/2006/relationships/hyperlink" Target="https://www.instagram.com/bsc_bobcatsxctfwi/" TargetMode="External"/><Relationship Id="rId17333" Type="http://schemas.openxmlformats.org/officeDocument/2006/relationships/hyperlink" Target="https://twitter.com/simontaylorsays" TargetMode="External"/><Relationship Id="rId16005" Type="http://schemas.openxmlformats.org/officeDocument/2006/relationships/hyperlink" Target="https://twitter.com/wyo_track" TargetMode="External"/><Relationship Id="rId17336" Type="http://schemas.openxmlformats.org/officeDocument/2006/relationships/hyperlink" Target="https://www.facebook.com/OCUTrackAndXC/" TargetMode="External"/><Relationship Id="rId16004" Type="http://schemas.openxmlformats.org/officeDocument/2006/relationships/hyperlink" Target="https://www.instagram.com/bsc_bobcatsxctfwi/" TargetMode="External"/><Relationship Id="rId17335" Type="http://schemas.openxmlformats.org/officeDocument/2006/relationships/hyperlink" Target="https://www.facebook.com/dershawn.willings/" TargetMode="External"/><Relationship Id="rId17310" Type="http://schemas.openxmlformats.org/officeDocument/2006/relationships/hyperlink" Target="https://www.instagram.com/defiancexctf/" TargetMode="External"/><Relationship Id="rId17309" Type="http://schemas.openxmlformats.org/officeDocument/2006/relationships/hyperlink" Target="https://www.facebook.com/groups/768948243703181/" TargetMode="External"/><Relationship Id="rId17308" Type="http://schemas.openxmlformats.org/officeDocument/2006/relationships/hyperlink" Target="https://twitter.com/defixctf" TargetMode="External"/><Relationship Id="rId17305" Type="http://schemas.openxmlformats.org/officeDocument/2006/relationships/hyperlink" Target="https://www.instagram.com/vcsutfxc/" TargetMode="External"/><Relationship Id="rId17304" Type="http://schemas.openxmlformats.org/officeDocument/2006/relationships/hyperlink" Target="https://twitter.com/vcsuxctf" TargetMode="External"/><Relationship Id="rId17307" Type="http://schemas.openxmlformats.org/officeDocument/2006/relationships/hyperlink" Target="https://www.instagram.com/vcsutfxc/" TargetMode="External"/><Relationship Id="rId17306" Type="http://schemas.openxmlformats.org/officeDocument/2006/relationships/hyperlink" Target="https://twitter.com/vcsuxctf" TargetMode="External"/><Relationship Id="rId17301" Type="http://schemas.openxmlformats.org/officeDocument/2006/relationships/hyperlink" Target="https://www.instagram.com/jimmiebaseball/" TargetMode="External"/><Relationship Id="rId17300" Type="http://schemas.openxmlformats.org/officeDocument/2006/relationships/hyperlink" Target="https://twitter.com/jimmie_trackxc" TargetMode="External"/><Relationship Id="rId17303" Type="http://schemas.openxmlformats.org/officeDocument/2006/relationships/hyperlink" Target="https://twitter.com/vcsuxctf" TargetMode="External"/><Relationship Id="rId17302" Type="http://schemas.openxmlformats.org/officeDocument/2006/relationships/hyperlink" Target="https://twitter.com/ihurdle90" TargetMode="External"/><Relationship Id="rId17321" Type="http://schemas.openxmlformats.org/officeDocument/2006/relationships/hyperlink" Target="https://twitter.com/riotrack" TargetMode="External"/><Relationship Id="rId17320" Type="http://schemas.openxmlformats.org/officeDocument/2006/relationships/hyperlink" Target="https://twitter.com/deanfreitag4" TargetMode="External"/><Relationship Id="rId17319" Type="http://schemas.openxmlformats.org/officeDocument/2006/relationships/hyperlink" Target="https://www.instagram.com/defiancexctf/" TargetMode="External"/><Relationship Id="rId17316" Type="http://schemas.openxmlformats.org/officeDocument/2006/relationships/hyperlink" Target="https://www.instagram.com/defiancexctf/" TargetMode="External"/><Relationship Id="rId17315" Type="http://schemas.openxmlformats.org/officeDocument/2006/relationships/hyperlink" Target="https://www.instagram.com/jakearnold/channel/" TargetMode="External"/><Relationship Id="rId17318" Type="http://schemas.openxmlformats.org/officeDocument/2006/relationships/hyperlink" Target="https://www.facebook.com/groups/768948243703181/" TargetMode="External"/><Relationship Id="rId17317" Type="http://schemas.openxmlformats.org/officeDocument/2006/relationships/hyperlink" Target="https://twitter.com/defixctf" TargetMode="External"/><Relationship Id="rId17312" Type="http://schemas.openxmlformats.org/officeDocument/2006/relationships/hyperlink" Target="https://twitter.com/defixctf" TargetMode="External"/><Relationship Id="rId17311" Type="http://schemas.openxmlformats.org/officeDocument/2006/relationships/hyperlink" Target="https://twitter.com/jakearnold23" TargetMode="External"/><Relationship Id="rId17314" Type="http://schemas.openxmlformats.org/officeDocument/2006/relationships/hyperlink" Target="https://www.facebook.com/groups/768948243703181/" TargetMode="External"/><Relationship Id="rId17313" Type="http://schemas.openxmlformats.org/officeDocument/2006/relationships/hyperlink" Target="https://www.facebook.com/people/Jake-Arnold/100073725060118/" TargetMode="External"/><Relationship Id="rId3513" Type="http://schemas.openxmlformats.org/officeDocument/2006/relationships/hyperlink" Target="https://twitter.com/nutrackandfield" TargetMode="External"/><Relationship Id="rId4844" Type="http://schemas.openxmlformats.org/officeDocument/2006/relationships/hyperlink" Target="https://www.facebook.com/ORUTrack/" TargetMode="External"/><Relationship Id="rId3512" Type="http://schemas.openxmlformats.org/officeDocument/2006/relationships/hyperlink" Target="https://www.instagram.com/huskerstrack/" TargetMode="External"/><Relationship Id="rId4843" Type="http://schemas.openxmlformats.org/officeDocument/2006/relationships/hyperlink" Target="https://twitter.com/orutrack" TargetMode="External"/><Relationship Id="rId3515" Type="http://schemas.openxmlformats.org/officeDocument/2006/relationships/hyperlink" Target="https://www.instagram.com/huskerstrack/" TargetMode="External"/><Relationship Id="rId4846" Type="http://schemas.openxmlformats.org/officeDocument/2006/relationships/hyperlink" Target="https://twitter.com/orutrack" TargetMode="External"/><Relationship Id="rId3514" Type="http://schemas.openxmlformats.org/officeDocument/2006/relationships/hyperlink" Target="https://www.facebook.com/NebraskaTrackandField/" TargetMode="External"/><Relationship Id="rId4845" Type="http://schemas.openxmlformats.org/officeDocument/2006/relationships/hyperlink" Target="https://www.instagram.com/orutrack/" TargetMode="External"/><Relationship Id="rId3517" Type="http://schemas.openxmlformats.org/officeDocument/2006/relationships/hyperlink" Target="https://twitter.com/nutrackandfield" TargetMode="External"/><Relationship Id="rId4848" Type="http://schemas.openxmlformats.org/officeDocument/2006/relationships/hyperlink" Target="https://www.instagram.com/orutrack/" TargetMode="External"/><Relationship Id="rId3516" Type="http://schemas.openxmlformats.org/officeDocument/2006/relationships/hyperlink" Target="https://twitter.com/nebraskathrows" TargetMode="External"/><Relationship Id="rId4847" Type="http://schemas.openxmlformats.org/officeDocument/2006/relationships/hyperlink" Target="https://www.facebook.com/ORUTrack/" TargetMode="External"/><Relationship Id="rId3519" Type="http://schemas.openxmlformats.org/officeDocument/2006/relationships/hyperlink" Target="https://www.facebook.com/NebraskaTrackandField/" TargetMode="External"/><Relationship Id="rId3518" Type="http://schemas.openxmlformats.org/officeDocument/2006/relationships/hyperlink" Target="https://www.facebook.com/justin.m.stclair" TargetMode="External"/><Relationship Id="rId4849" Type="http://schemas.openxmlformats.org/officeDocument/2006/relationships/hyperlink" Target="https://twitter.com/andretti_bain" TargetMode="External"/><Relationship Id="rId4840" Type="http://schemas.openxmlformats.org/officeDocument/2006/relationships/hyperlink" Target="https://twitter.com/orutrack" TargetMode="External"/><Relationship Id="rId3511" Type="http://schemas.openxmlformats.org/officeDocument/2006/relationships/hyperlink" Target="https://www.facebook.com/NebraskaTrackandField/" TargetMode="External"/><Relationship Id="rId4842" Type="http://schemas.openxmlformats.org/officeDocument/2006/relationships/hyperlink" Target="https://www.instagram.com/orutrack/" TargetMode="External"/><Relationship Id="rId3510" Type="http://schemas.openxmlformats.org/officeDocument/2006/relationships/hyperlink" Target="https://twitter.com/nutrackandfield" TargetMode="External"/><Relationship Id="rId4841" Type="http://schemas.openxmlformats.org/officeDocument/2006/relationships/hyperlink" Target="https://www.facebook.com/ORUTrack/" TargetMode="External"/><Relationship Id="rId3502" Type="http://schemas.openxmlformats.org/officeDocument/2006/relationships/hyperlink" Target="https://twitter.com/ajeckmann1" TargetMode="External"/><Relationship Id="rId4833" Type="http://schemas.openxmlformats.org/officeDocument/2006/relationships/hyperlink" Target="https://www.facebook.com/okstatexctf/" TargetMode="External"/><Relationship Id="rId3501" Type="http://schemas.openxmlformats.org/officeDocument/2006/relationships/hyperlink" Target="https://www.instagram.com/montanagrizcrosscountry/" TargetMode="External"/><Relationship Id="rId4832" Type="http://schemas.openxmlformats.org/officeDocument/2006/relationships/hyperlink" Target="https://twitter.com/run4okstate" TargetMode="External"/><Relationship Id="rId3504" Type="http://schemas.openxmlformats.org/officeDocument/2006/relationships/hyperlink" Target="https://www.facebook.com/montanagriztf/" TargetMode="External"/><Relationship Id="rId4835" Type="http://schemas.openxmlformats.org/officeDocument/2006/relationships/hyperlink" Target="https://www.instagram.com/ou_track/" TargetMode="External"/><Relationship Id="rId3503" Type="http://schemas.openxmlformats.org/officeDocument/2006/relationships/hyperlink" Target="https://twitter.com/montanagriztf" TargetMode="External"/><Relationship Id="rId4834" Type="http://schemas.openxmlformats.org/officeDocument/2006/relationships/hyperlink" Target="https://www.instagram.com/godfreyryun/" TargetMode="External"/><Relationship Id="rId3506" Type="http://schemas.openxmlformats.org/officeDocument/2006/relationships/hyperlink" Target="https://twitter.com/nutrackandfield" TargetMode="External"/><Relationship Id="rId4837" Type="http://schemas.openxmlformats.org/officeDocument/2006/relationships/hyperlink" Target="https://twitter.com/gsathletics_tf" TargetMode="External"/><Relationship Id="rId3505" Type="http://schemas.openxmlformats.org/officeDocument/2006/relationships/hyperlink" Target="https://www.instagram.com/montanagrizcrosscountry/" TargetMode="External"/><Relationship Id="rId4836" Type="http://schemas.openxmlformats.org/officeDocument/2006/relationships/hyperlink" Target="https://twitter.com/dneville3" TargetMode="External"/><Relationship Id="rId3508" Type="http://schemas.openxmlformats.org/officeDocument/2006/relationships/hyperlink" Target="https://www.instagram.com/huskerstrack/" TargetMode="External"/><Relationship Id="rId4839" Type="http://schemas.openxmlformats.org/officeDocument/2006/relationships/hyperlink" Target="https://twitter.com/coachjonhughes" TargetMode="External"/><Relationship Id="rId3507" Type="http://schemas.openxmlformats.org/officeDocument/2006/relationships/hyperlink" Target="https://www.facebook.com/nebraskatrackandfield/" TargetMode="External"/><Relationship Id="rId4838" Type="http://schemas.openxmlformats.org/officeDocument/2006/relationships/hyperlink" Target="https://www.facebook.com/georgiasoutherntrackandfield/" TargetMode="External"/><Relationship Id="rId3509" Type="http://schemas.openxmlformats.org/officeDocument/2006/relationships/hyperlink" Target="https://twitter.com/austinwest_1" TargetMode="External"/><Relationship Id="rId3500" Type="http://schemas.openxmlformats.org/officeDocument/2006/relationships/hyperlink" Target="https://www.facebook.com/montanagriztf/" TargetMode="External"/><Relationship Id="rId4831" Type="http://schemas.openxmlformats.org/officeDocument/2006/relationships/hyperlink" Target="https://www.instagram.com/ou_track/" TargetMode="External"/><Relationship Id="rId4830" Type="http://schemas.openxmlformats.org/officeDocument/2006/relationships/hyperlink" Target="https://www.facebook.com/okstatexctf/" TargetMode="External"/><Relationship Id="rId2203" Type="http://schemas.openxmlformats.org/officeDocument/2006/relationships/hyperlink" Target="https://www.instagram.com/kstatetfxc/" TargetMode="External"/><Relationship Id="rId3535" Type="http://schemas.openxmlformats.org/officeDocument/2006/relationships/hyperlink" Target="https://twitter.com/nutrackandfield" TargetMode="External"/><Relationship Id="rId4866" Type="http://schemas.openxmlformats.org/officeDocument/2006/relationships/hyperlink" Target="https://www.facebook.com/OUTrackandXC/" TargetMode="External"/><Relationship Id="rId2204" Type="http://schemas.openxmlformats.org/officeDocument/2006/relationships/hyperlink" Target="https://twitter.com/katebucknam" TargetMode="External"/><Relationship Id="rId3534" Type="http://schemas.openxmlformats.org/officeDocument/2006/relationships/hyperlink" Target="https://www.instagram.com/huskerstrack/" TargetMode="External"/><Relationship Id="rId4865" Type="http://schemas.openxmlformats.org/officeDocument/2006/relationships/hyperlink" Target="https://twitter.com/ou_track" TargetMode="External"/><Relationship Id="rId2205" Type="http://schemas.openxmlformats.org/officeDocument/2006/relationships/hyperlink" Target="https://twitter.com/kstatetfxc" TargetMode="External"/><Relationship Id="rId3537" Type="http://schemas.openxmlformats.org/officeDocument/2006/relationships/hyperlink" Target="https://www.instagram.com/huskerstrack/" TargetMode="External"/><Relationship Id="rId4868" Type="http://schemas.openxmlformats.org/officeDocument/2006/relationships/hyperlink" Target="https://twitter.com/ou_track" TargetMode="External"/><Relationship Id="rId2206" Type="http://schemas.openxmlformats.org/officeDocument/2006/relationships/hyperlink" Target="https://www.facebook.com/KStateTFXC/" TargetMode="External"/><Relationship Id="rId3536" Type="http://schemas.openxmlformats.org/officeDocument/2006/relationships/hyperlink" Target="https://www.facebook.com/NebraskaTrackandField/" TargetMode="External"/><Relationship Id="rId4867" Type="http://schemas.openxmlformats.org/officeDocument/2006/relationships/hyperlink" Target="https://www.instagram.com/ou_track/" TargetMode="External"/><Relationship Id="rId2207" Type="http://schemas.openxmlformats.org/officeDocument/2006/relationships/hyperlink" Target="https://www.instagram.com/katebucknam/" TargetMode="External"/><Relationship Id="rId3539" Type="http://schemas.openxmlformats.org/officeDocument/2006/relationships/hyperlink" Target="https://twitter.com/nutrackandfield" TargetMode="External"/><Relationship Id="rId2208" Type="http://schemas.openxmlformats.org/officeDocument/2006/relationships/hyperlink" Target="https://www.instagram.com/kstatetfxc/" TargetMode="External"/><Relationship Id="rId3538" Type="http://schemas.openxmlformats.org/officeDocument/2006/relationships/hyperlink" Target="https://twitter.com/coachdjonas" TargetMode="External"/><Relationship Id="rId4869" Type="http://schemas.openxmlformats.org/officeDocument/2006/relationships/hyperlink" Target="https://www.facebook.com/OUTrackandXC/" TargetMode="External"/><Relationship Id="rId2209" Type="http://schemas.openxmlformats.org/officeDocument/2006/relationships/hyperlink" Target="https://twitter.com/kstatetfxc" TargetMode="External"/><Relationship Id="rId4860" Type="http://schemas.openxmlformats.org/officeDocument/2006/relationships/hyperlink" Target="https://twitter.com/ou_track" TargetMode="External"/><Relationship Id="rId3531" Type="http://schemas.openxmlformats.org/officeDocument/2006/relationships/hyperlink" Target="https://www.facebook.com/michael.bartolina.7/" TargetMode="External"/><Relationship Id="rId4862" Type="http://schemas.openxmlformats.org/officeDocument/2006/relationships/hyperlink" Target="https://www.facebook.com/OUTrackandXC/" TargetMode="External"/><Relationship Id="rId2200" Type="http://schemas.openxmlformats.org/officeDocument/2006/relationships/hyperlink" Target="https://twitter.com/kstatetfxc" TargetMode="External"/><Relationship Id="rId3530" Type="http://schemas.openxmlformats.org/officeDocument/2006/relationships/hyperlink" Target="https://twitter.com/nutrackandfield" TargetMode="External"/><Relationship Id="rId4861" Type="http://schemas.openxmlformats.org/officeDocument/2006/relationships/hyperlink" Target="https://www.facebook.com/coachthomas/" TargetMode="External"/><Relationship Id="rId2201" Type="http://schemas.openxmlformats.org/officeDocument/2006/relationships/hyperlink" Target="https://www.facebook.com/KStateTFXC/" TargetMode="External"/><Relationship Id="rId3533" Type="http://schemas.openxmlformats.org/officeDocument/2006/relationships/hyperlink" Target="https://www.instagram.com/coachbarto/" TargetMode="External"/><Relationship Id="rId4864" Type="http://schemas.openxmlformats.org/officeDocument/2006/relationships/hyperlink" Target="https://www.instagram.com/ou_track/" TargetMode="External"/><Relationship Id="rId2202" Type="http://schemas.openxmlformats.org/officeDocument/2006/relationships/hyperlink" Target="https://www.instagram.com/bravoinuh/reels/" TargetMode="External"/><Relationship Id="rId3532" Type="http://schemas.openxmlformats.org/officeDocument/2006/relationships/hyperlink" Target="https://www.facebook.com/NebraskaTrackandField/" TargetMode="External"/><Relationship Id="rId4863" Type="http://schemas.openxmlformats.org/officeDocument/2006/relationships/hyperlink" Target="https://www.instagram.com/coach_thomas/" TargetMode="External"/><Relationship Id="rId3524" Type="http://schemas.openxmlformats.org/officeDocument/2006/relationships/hyperlink" Target="https://www.instagram.com/huskerstrack/" TargetMode="External"/><Relationship Id="rId4855" Type="http://schemas.openxmlformats.org/officeDocument/2006/relationships/hyperlink" Target="https://www.facebook.com/jerel.langley" TargetMode="External"/><Relationship Id="rId3523" Type="http://schemas.openxmlformats.org/officeDocument/2006/relationships/hyperlink" Target="https://www.facebook.com/NebraskaTrackandField/" TargetMode="External"/><Relationship Id="rId4854" Type="http://schemas.openxmlformats.org/officeDocument/2006/relationships/hyperlink" Target="https://twitter.com/ou_track" TargetMode="External"/><Relationship Id="rId3526" Type="http://schemas.openxmlformats.org/officeDocument/2006/relationships/hyperlink" Target="https://twitter.com/nutrackandfield" TargetMode="External"/><Relationship Id="rId4857" Type="http://schemas.openxmlformats.org/officeDocument/2006/relationships/hyperlink" Target="https://www.instagram.com/coachjlangley/" TargetMode="External"/><Relationship Id="rId3525" Type="http://schemas.openxmlformats.org/officeDocument/2006/relationships/hyperlink" Target="https://twitter.com/casiewitte" TargetMode="External"/><Relationship Id="rId4856" Type="http://schemas.openxmlformats.org/officeDocument/2006/relationships/hyperlink" Target="https://www.facebook.com/OUTrackandXC/" TargetMode="External"/><Relationship Id="rId3528" Type="http://schemas.openxmlformats.org/officeDocument/2006/relationships/hyperlink" Target="https://www.instagram.com/huskerstrack/" TargetMode="External"/><Relationship Id="rId4859" Type="http://schemas.openxmlformats.org/officeDocument/2006/relationships/hyperlink" Target="https://twitter.com/coachthomasjr" TargetMode="External"/><Relationship Id="rId3527" Type="http://schemas.openxmlformats.org/officeDocument/2006/relationships/hyperlink" Target="https://www.facebook.com/NebraskaTrackandField/" TargetMode="External"/><Relationship Id="rId4858" Type="http://schemas.openxmlformats.org/officeDocument/2006/relationships/hyperlink" Target="https://www.instagram.com/ou_track/" TargetMode="External"/><Relationship Id="rId3529" Type="http://schemas.openxmlformats.org/officeDocument/2006/relationships/hyperlink" Target="https://twitter.com/pvcoachbarto" TargetMode="External"/><Relationship Id="rId3520" Type="http://schemas.openxmlformats.org/officeDocument/2006/relationships/hyperlink" Target="https://www.instagram.com/huskerstrack/" TargetMode="External"/><Relationship Id="rId4851" Type="http://schemas.openxmlformats.org/officeDocument/2006/relationships/hyperlink" Target="https://www.facebook.com/ORUTrack/" TargetMode="External"/><Relationship Id="rId4850" Type="http://schemas.openxmlformats.org/officeDocument/2006/relationships/hyperlink" Target="https://twitter.com/orutrack" TargetMode="External"/><Relationship Id="rId3522" Type="http://schemas.openxmlformats.org/officeDocument/2006/relationships/hyperlink" Target="https://twitter.com/nutrackandfield" TargetMode="External"/><Relationship Id="rId4853" Type="http://schemas.openxmlformats.org/officeDocument/2006/relationships/hyperlink" Target="https://twitter.com/coachjlangley1" TargetMode="External"/><Relationship Id="rId3521" Type="http://schemas.openxmlformats.org/officeDocument/2006/relationships/hyperlink" Target="https://twitter.com/cody_brousek" TargetMode="External"/><Relationship Id="rId4852" Type="http://schemas.openxmlformats.org/officeDocument/2006/relationships/hyperlink" Target="https://www.instagram.com/orutrack/" TargetMode="External"/><Relationship Id="rId4800" Type="http://schemas.openxmlformats.org/officeDocument/2006/relationships/hyperlink" Target="https://www.instagram.com/ou_track/" TargetMode="External"/><Relationship Id="rId4802" Type="http://schemas.openxmlformats.org/officeDocument/2006/relationships/hyperlink" Target="https://twitter.com/run4okstate" TargetMode="External"/><Relationship Id="rId4801" Type="http://schemas.openxmlformats.org/officeDocument/2006/relationships/hyperlink" Target="https://twitter.com/okstatecoachjl" TargetMode="External"/><Relationship Id="rId4804" Type="http://schemas.openxmlformats.org/officeDocument/2006/relationships/hyperlink" Target="https://www.instagram.com/fieldcoachrjl/" TargetMode="External"/><Relationship Id="rId4803" Type="http://schemas.openxmlformats.org/officeDocument/2006/relationships/hyperlink" Target="https://www.facebook.com/okstatexctf/" TargetMode="External"/><Relationship Id="rId4806" Type="http://schemas.openxmlformats.org/officeDocument/2006/relationships/hyperlink" Target="https://twitter.com/run4okstate" TargetMode="External"/><Relationship Id="rId4805" Type="http://schemas.openxmlformats.org/officeDocument/2006/relationships/hyperlink" Target="https://www.instagram.com/ou_track/" TargetMode="External"/><Relationship Id="rId4808" Type="http://schemas.openxmlformats.org/officeDocument/2006/relationships/hyperlink" Target="https://www.instagram.com/coach_gregwatson/" TargetMode="External"/><Relationship Id="rId4807" Type="http://schemas.openxmlformats.org/officeDocument/2006/relationships/hyperlink" Target="https://www.facebook.com/okstatexctf/" TargetMode="External"/><Relationship Id="rId4809" Type="http://schemas.openxmlformats.org/officeDocument/2006/relationships/hyperlink" Target="https://www.instagram.com/ou_track/" TargetMode="External"/><Relationship Id="rId4822" Type="http://schemas.openxmlformats.org/officeDocument/2006/relationships/hyperlink" Target="https://www.facebook.com/abbie.fredrick.9/" TargetMode="External"/><Relationship Id="rId4821" Type="http://schemas.openxmlformats.org/officeDocument/2006/relationships/hyperlink" Target="https://twitter.com/run4okstate" TargetMode="External"/><Relationship Id="rId4824" Type="http://schemas.openxmlformats.org/officeDocument/2006/relationships/hyperlink" Target="https://www.instagram.com/coachfreddyy/" TargetMode="External"/><Relationship Id="rId4823" Type="http://schemas.openxmlformats.org/officeDocument/2006/relationships/hyperlink" Target="https://www.facebook.com/okstatexctf/" TargetMode="External"/><Relationship Id="rId4826" Type="http://schemas.openxmlformats.org/officeDocument/2006/relationships/hyperlink" Target="https://twitter.com/run4okstate" TargetMode="External"/><Relationship Id="rId4825" Type="http://schemas.openxmlformats.org/officeDocument/2006/relationships/hyperlink" Target="https://www.instagram.com/ou_track/" TargetMode="External"/><Relationship Id="rId4828" Type="http://schemas.openxmlformats.org/officeDocument/2006/relationships/hyperlink" Target="https://www.instagram.com/ou_track/" TargetMode="External"/><Relationship Id="rId4827" Type="http://schemas.openxmlformats.org/officeDocument/2006/relationships/hyperlink" Target="https://www.facebook.com/okstatexctf/" TargetMode="External"/><Relationship Id="rId4829" Type="http://schemas.openxmlformats.org/officeDocument/2006/relationships/hyperlink" Target="https://twitter.com/run4okstate" TargetMode="External"/><Relationship Id="rId4820" Type="http://schemas.openxmlformats.org/officeDocument/2006/relationships/hyperlink" Target="https://twitter.com/abbiefredrick" TargetMode="External"/><Relationship Id="rId4811" Type="http://schemas.openxmlformats.org/officeDocument/2006/relationships/hyperlink" Target="https://www.facebook.com/okstatexctf/" TargetMode="External"/><Relationship Id="rId4810" Type="http://schemas.openxmlformats.org/officeDocument/2006/relationships/hyperlink" Target="https://twitter.com/run4okstate" TargetMode="External"/><Relationship Id="rId4813" Type="http://schemas.openxmlformats.org/officeDocument/2006/relationships/hyperlink" Target="https://twitter.com/run4okstate" TargetMode="External"/><Relationship Id="rId4812" Type="http://schemas.openxmlformats.org/officeDocument/2006/relationships/hyperlink" Target="https://www.instagram.com/ou_track/" TargetMode="External"/><Relationship Id="rId4815" Type="http://schemas.openxmlformats.org/officeDocument/2006/relationships/hyperlink" Target="https://www.instagram.com/ou_track/" TargetMode="External"/><Relationship Id="rId4814" Type="http://schemas.openxmlformats.org/officeDocument/2006/relationships/hyperlink" Target="https://www.facebook.com/okstatexctf/" TargetMode="External"/><Relationship Id="rId4817" Type="http://schemas.openxmlformats.org/officeDocument/2006/relationships/hyperlink" Target="https://www.facebook.com/zivile.pukstiene.9/" TargetMode="External"/><Relationship Id="rId4816" Type="http://schemas.openxmlformats.org/officeDocument/2006/relationships/hyperlink" Target="https://twitter.com/run4okstate" TargetMode="External"/><Relationship Id="rId4819" Type="http://schemas.openxmlformats.org/officeDocument/2006/relationships/hyperlink" Target="https://www.instagram.com/ou_track/" TargetMode="External"/><Relationship Id="rId4818" Type="http://schemas.openxmlformats.org/officeDocument/2006/relationships/hyperlink" Target="https://www.facebook.com/okstatexctf/" TargetMode="External"/><Relationship Id="rId2269" Type="http://schemas.openxmlformats.org/officeDocument/2006/relationships/hyperlink" Target="https://www.facebook.com/GoShockersTFXC/" TargetMode="External"/><Relationship Id="rId3591" Type="http://schemas.openxmlformats.org/officeDocument/2006/relationships/hyperlink" Target="https://www.instagram.com/unhtf/" TargetMode="External"/><Relationship Id="rId2260" Type="http://schemas.openxmlformats.org/officeDocument/2006/relationships/hyperlink" Target="https://www.facebook.com/GoShockersTFXC/" TargetMode="External"/><Relationship Id="rId3590" Type="http://schemas.openxmlformats.org/officeDocument/2006/relationships/hyperlink" Target="https://www.facebook.com/UNHTrackandField/" TargetMode="External"/><Relationship Id="rId2261" Type="http://schemas.openxmlformats.org/officeDocument/2006/relationships/hyperlink" Target="https://www.instagram.com/goshockerstfxc/" TargetMode="External"/><Relationship Id="rId3593" Type="http://schemas.openxmlformats.org/officeDocument/2006/relationships/hyperlink" Target="https://www.facebook.com/UNHTrackandField/" TargetMode="External"/><Relationship Id="rId2262" Type="http://schemas.openxmlformats.org/officeDocument/2006/relationships/hyperlink" Target="https://twitter.com/coachhetzendorf" TargetMode="External"/><Relationship Id="rId3592" Type="http://schemas.openxmlformats.org/officeDocument/2006/relationships/hyperlink" Target="https://twitter.com/unhtrackfield" TargetMode="External"/><Relationship Id="rId2263" Type="http://schemas.openxmlformats.org/officeDocument/2006/relationships/hyperlink" Target="https://twitter.com/goshockerstfxc" TargetMode="External"/><Relationship Id="rId3595" Type="http://schemas.openxmlformats.org/officeDocument/2006/relationships/hyperlink" Target="https://twitter.com/unhtrackfield" TargetMode="External"/><Relationship Id="rId2264" Type="http://schemas.openxmlformats.org/officeDocument/2006/relationships/hyperlink" Target="https://www.facebook.com/john.hetzendorf.5" TargetMode="External"/><Relationship Id="rId3594" Type="http://schemas.openxmlformats.org/officeDocument/2006/relationships/hyperlink" Target="https://www.instagram.com/unhtf/" TargetMode="External"/><Relationship Id="rId2265" Type="http://schemas.openxmlformats.org/officeDocument/2006/relationships/hyperlink" Target="https://www.facebook.com/GoShockersTFXC/" TargetMode="External"/><Relationship Id="rId3597" Type="http://schemas.openxmlformats.org/officeDocument/2006/relationships/hyperlink" Target="https://www.facebook.com/UNHTrackandField/" TargetMode="External"/><Relationship Id="rId2266" Type="http://schemas.openxmlformats.org/officeDocument/2006/relationships/hyperlink" Target="https://www.instagram.com/goshockerstfxc/" TargetMode="External"/><Relationship Id="rId3596" Type="http://schemas.openxmlformats.org/officeDocument/2006/relationships/hyperlink" Target="https://www.facebook.com/cullen.aubin" TargetMode="External"/><Relationship Id="rId2267" Type="http://schemas.openxmlformats.org/officeDocument/2006/relationships/hyperlink" Target="https://twitter.com/john_wise_wsu" TargetMode="External"/><Relationship Id="rId3599" Type="http://schemas.openxmlformats.org/officeDocument/2006/relationships/hyperlink" Target="https://twitter.com/redbird_trackxc" TargetMode="External"/><Relationship Id="rId2268" Type="http://schemas.openxmlformats.org/officeDocument/2006/relationships/hyperlink" Target="https://twitter.com/goshockerstfxc" TargetMode="External"/><Relationship Id="rId3598" Type="http://schemas.openxmlformats.org/officeDocument/2006/relationships/hyperlink" Target="https://www.instagram.com/unhtf/" TargetMode="External"/><Relationship Id="rId2258" Type="http://schemas.openxmlformats.org/officeDocument/2006/relationships/hyperlink" Target="https://www.instagram.com/goshockerstfxc/" TargetMode="External"/><Relationship Id="rId2259" Type="http://schemas.openxmlformats.org/officeDocument/2006/relationships/hyperlink" Target="https://twitter.com/goshockerstfxc" TargetMode="External"/><Relationship Id="rId3589" Type="http://schemas.openxmlformats.org/officeDocument/2006/relationships/hyperlink" Target="https://twitter.com/unhtrackfield" TargetMode="External"/><Relationship Id="rId3580" Type="http://schemas.openxmlformats.org/officeDocument/2006/relationships/hyperlink" Target="https://www.instagram.com/benjtrue/" TargetMode="External"/><Relationship Id="rId2250" Type="http://schemas.openxmlformats.org/officeDocument/2006/relationships/hyperlink" Target="https://www.instagram.com/kutrack/" TargetMode="External"/><Relationship Id="rId3582" Type="http://schemas.openxmlformats.org/officeDocument/2006/relationships/hyperlink" Target="https://twitter.com/dartmouthtfxc" TargetMode="External"/><Relationship Id="rId2251" Type="http://schemas.openxmlformats.org/officeDocument/2006/relationships/hyperlink" Target="https://twitter.com/2bunshawty" TargetMode="External"/><Relationship Id="rId3581" Type="http://schemas.openxmlformats.org/officeDocument/2006/relationships/hyperlink" Target="https://www.instagram.com/dartmouthtfxc/" TargetMode="External"/><Relationship Id="rId2252" Type="http://schemas.openxmlformats.org/officeDocument/2006/relationships/hyperlink" Target="https://twitter.com/kutrack" TargetMode="External"/><Relationship Id="rId3584" Type="http://schemas.openxmlformats.org/officeDocument/2006/relationships/hyperlink" Target="https://www.instagram.com/dartmouthtfxc/" TargetMode="External"/><Relationship Id="rId2253" Type="http://schemas.openxmlformats.org/officeDocument/2006/relationships/hyperlink" Target="https://www.facebook.com/kutrackandfield/" TargetMode="External"/><Relationship Id="rId3583" Type="http://schemas.openxmlformats.org/officeDocument/2006/relationships/hyperlink" Target="https://www.facebook.com/DartmouthTrackandField/" TargetMode="External"/><Relationship Id="rId2254" Type="http://schemas.openxmlformats.org/officeDocument/2006/relationships/hyperlink" Target="https://www.instagram.com/kutrack/" TargetMode="External"/><Relationship Id="rId3586" Type="http://schemas.openxmlformats.org/officeDocument/2006/relationships/hyperlink" Target="https://www.facebook.com/DartmouthTrackandField/" TargetMode="External"/><Relationship Id="rId2255" Type="http://schemas.openxmlformats.org/officeDocument/2006/relationships/hyperlink" Target="https://twitter.com/goshockerstfxc" TargetMode="External"/><Relationship Id="rId3585" Type="http://schemas.openxmlformats.org/officeDocument/2006/relationships/hyperlink" Target="https://twitter.com/dartmouthtfxc" TargetMode="External"/><Relationship Id="rId2256" Type="http://schemas.openxmlformats.org/officeDocument/2006/relationships/hyperlink" Target="https://www.facebook.com/steve.rainbolt/" TargetMode="External"/><Relationship Id="rId3588" Type="http://schemas.openxmlformats.org/officeDocument/2006/relationships/hyperlink" Target="https://www.instagram.com/dartmouthtfxc/" TargetMode="External"/><Relationship Id="rId2257" Type="http://schemas.openxmlformats.org/officeDocument/2006/relationships/hyperlink" Target="https://www.facebook.com/GoShockersTFXC/" TargetMode="External"/><Relationship Id="rId3587" Type="http://schemas.openxmlformats.org/officeDocument/2006/relationships/hyperlink" Target="https://www.instagram.com/kcupi963/?hl=en" TargetMode="External"/><Relationship Id="rId2280" Type="http://schemas.openxmlformats.org/officeDocument/2006/relationships/hyperlink" Target="https://facebook.com/kirk.hunter.56" TargetMode="External"/><Relationship Id="rId2281" Type="http://schemas.openxmlformats.org/officeDocument/2006/relationships/hyperlink" Target="https://www.facebook.com/GoShockersTFXC/" TargetMode="External"/><Relationship Id="rId2282" Type="http://schemas.openxmlformats.org/officeDocument/2006/relationships/hyperlink" Target="https://www.instagram.com/goshockerstfxc/" TargetMode="External"/><Relationship Id="rId2283" Type="http://schemas.openxmlformats.org/officeDocument/2006/relationships/hyperlink" Target="https://twitter.com/goshockerstfxc" TargetMode="External"/><Relationship Id="rId2284" Type="http://schemas.openxmlformats.org/officeDocument/2006/relationships/hyperlink" Target="https://www.facebook.com/GoShockersTFXC/" TargetMode="External"/><Relationship Id="rId2285" Type="http://schemas.openxmlformats.org/officeDocument/2006/relationships/hyperlink" Target="https://www.instagram.com/goshockerstfxc/" TargetMode="External"/><Relationship Id="rId2286" Type="http://schemas.openxmlformats.org/officeDocument/2006/relationships/hyperlink" Target="https://twitter.com/goshockerstfxc" TargetMode="External"/><Relationship Id="rId2287" Type="http://schemas.openxmlformats.org/officeDocument/2006/relationships/hyperlink" Target="https://www.facebook.com/GoShockersTFXC/" TargetMode="External"/><Relationship Id="rId2288" Type="http://schemas.openxmlformats.org/officeDocument/2006/relationships/hyperlink" Target="https://www.instagram.com/josh.farmerr/" TargetMode="External"/><Relationship Id="rId2289" Type="http://schemas.openxmlformats.org/officeDocument/2006/relationships/hyperlink" Target="https://www.instagram.com/goshockerstfxc/" TargetMode="External"/><Relationship Id="rId2270" Type="http://schemas.openxmlformats.org/officeDocument/2006/relationships/hyperlink" Target="https://www.instagram.com/goshockerstfxc/" TargetMode="External"/><Relationship Id="rId2271" Type="http://schemas.openxmlformats.org/officeDocument/2006/relationships/hyperlink" Target="https://twitter.com/goshockerstfxc" TargetMode="External"/><Relationship Id="rId2272" Type="http://schemas.openxmlformats.org/officeDocument/2006/relationships/hyperlink" Target="https://www.facebook.com/GoShockersTFXC/" TargetMode="External"/><Relationship Id="rId2273" Type="http://schemas.openxmlformats.org/officeDocument/2006/relationships/hyperlink" Target="https://www.instagram.com/aliyah.fertig/" TargetMode="External"/><Relationship Id="rId2274" Type="http://schemas.openxmlformats.org/officeDocument/2006/relationships/hyperlink" Target="https://www.instagram.com/goshockerstfxc/" TargetMode="External"/><Relationship Id="rId2275" Type="http://schemas.openxmlformats.org/officeDocument/2006/relationships/hyperlink" Target="https://twitter.com/goshockerstfxc" TargetMode="External"/><Relationship Id="rId2276" Type="http://schemas.openxmlformats.org/officeDocument/2006/relationships/hyperlink" Target="https://www.facebook.com/GoShockersTFXC/" TargetMode="External"/><Relationship Id="rId2277" Type="http://schemas.openxmlformats.org/officeDocument/2006/relationships/hyperlink" Target="https://www.instagram.com/goshockerstfxc/" TargetMode="External"/><Relationship Id="rId2278" Type="http://schemas.openxmlformats.org/officeDocument/2006/relationships/hyperlink" Target="https://twitter.com/fakekirkhunter" TargetMode="External"/><Relationship Id="rId2279" Type="http://schemas.openxmlformats.org/officeDocument/2006/relationships/hyperlink" Target="https://twitter.com/goshockerstfxc" TargetMode="External"/><Relationship Id="rId2225" Type="http://schemas.openxmlformats.org/officeDocument/2006/relationships/hyperlink" Target="https://twitter.com/kutrack" TargetMode="External"/><Relationship Id="rId3557" Type="http://schemas.openxmlformats.org/officeDocument/2006/relationships/hyperlink" Target="https://twitter.com/dartmouthtfxc" TargetMode="External"/><Relationship Id="rId4888" Type="http://schemas.openxmlformats.org/officeDocument/2006/relationships/hyperlink" Target="https://twitter.com/coachdalton4" TargetMode="External"/><Relationship Id="rId2226" Type="http://schemas.openxmlformats.org/officeDocument/2006/relationships/hyperlink" Target="https://www.facebook.com/stanley.redwine" TargetMode="External"/><Relationship Id="rId3556" Type="http://schemas.openxmlformats.org/officeDocument/2006/relationships/hyperlink" Target="https://x.com/mikenelson81" TargetMode="External"/><Relationship Id="rId4887" Type="http://schemas.openxmlformats.org/officeDocument/2006/relationships/hyperlink" Target="https://www.facebook.com/TulsaTrack/" TargetMode="External"/><Relationship Id="rId2227" Type="http://schemas.openxmlformats.org/officeDocument/2006/relationships/hyperlink" Target="https://www.facebook.com/KUTrackandField/" TargetMode="External"/><Relationship Id="rId3559" Type="http://schemas.openxmlformats.org/officeDocument/2006/relationships/hyperlink" Target="https://www.instagram.com/mikenelson81/" TargetMode="External"/><Relationship Id="rId2228" Type="http://schemas.openxmlformats.org/officeDocument/2006/relationships/hyperlink" Target="https://www.instagram.com/kutrack/" TargetMode="External"/><Relationship Id="rId3558" Type="http://schemas.openxmlformats.org/officeDocument/2006/relationships/hyperlink" Target="https://www.facebook.com/DartmouthTrackandField/" TargetMode="External"/><Relationship Id="rId4889" Type="http://schemas.openxmlformats.org/officeDocument/2006/relationships/hyperlink" Target="https://twitter.com/tulsatrack" TargetMode="External"/><Relationship Id="rId2229" Type="http://schemas.openxmlformats.org/officeDocument/2006/relationships/hyperlink" Target="https://twitter.com/kutrack" TargetMode="External"/><Relationship Id="rId4880" Type="http://schemas.openxmlformats.org/officeDocument/2006/relationships/hyperlink" Target="https://twitter.com/ou_track" TargetMode="External"/><Relationship Id="rId3551" Type="http://schemas.openxmlformats.org/officeDocument/2006/relationships/hyperlink" Target="https://www.instagram.com/huskerstrack/" TargetMode="External"/><Relationship Id="rId4882" Type="http://schemas.openxmlformats.org/officeDocument/2006/relationships/hyperlink" Target="https://www.instagram.com/ou_track/" TargetMode="External"/><Relationship Id="rId2220" Type="http://schemas.openxmlformats.org/officeDocument/2006/relationships/hyperlink" Target="https://www.instagram.com/kstatetfxc/" TargetMode="External"/><Relationship Id="rId3550" Type="http://schemas.openxmlformats.org/officeDocument/2006/relationships/hyperlink" Target="https://www.instagram.com/maddynilles27/" TargetMode="External"/><Relationship Id="rId4881" Type="http://schemas.openxmlformats.org/officeDocument/2006/relationships/hyperlink" Target="https://www.facebook.com/OUTrackandXC/" TargetMode="External"/><Relationship Id="rId2221" Type="http://schemas.openxmlformats.org/officeDocument/2006/relationships/hyperlink" Target="https://twitter.com/doubler_2004" TargetMode="External"/><Relationship Id="rId3553" Type="http://schemas.openxmlformats.org/officeDocument/2006/relationships/hyperlink" Target="https://twitter.com/omahatfxc" TargetMode="External"/><Relationship Id="rId4884" Type="http://schemas.openxmlformats.org/officeDocument/2006/relationships/hyperlink" Target="https://www.facebook.com/OUTrackandXC/" TargetMode="External"/><Relationship Id="rId2222" Type="http://schemas.openxmlformats.org/officeDocument/2006/relationships/hyperlink" Target="https://twitter.com/kutrack" TargetMode="External"/><Relationship Id="rId3552" Type="http://schemas.openxmlformats.org/officeDocument/2006/relationships/hyperlink" Target="https://twitter.com/saskiapingpank" TargetMode="External"/><Relationship Id="rId4883" Type="http://schemas.openxmlformats.org/officeDocument/2006/relationships/hyperlink" Target="https://twitter.com/ou_track" TargetMode="External"/><Relationship Id="rId2223" Type="http://schemas.openxmlformats.org/officeDocument/2006/relationships/hyperlink" Target="https://www.facebook.com/KUTrackandField/" TargetMode="External"/><Relationship Id="rId3555" Type="http://schemas.openxmlformats.org/officeDocument/2006/relationships/hyperlink" Target="https://www.instagram.com/huskerstrack/" TargetMode="External"/><Relationship Id="rId4886" Type="http://schemas.openxmlformats.org/officeDocument/2006/relationships/hyperlink" Target="https://twitter.com/tulsatrack" TargetMode="External"/><Relationship Id="rId2224" Type="http://schemas.openxmlformats.org/officeDocument/2006/relationships/hyperlink" Target="https://www.instagram.com/kutrack/" TargetMode="External"/><Relationship Id="rId3554" Type="http://schemas.openxmlformats.org/officeDocument/2006/relationships/hyperlink" Target="https://www.facebook.com/OmahaTFXC/" TargetMode="External"/><Relationship Id="rId4885" Type="http://schemas.openxmlformats.org/officeDocument/2006/relationships/hyperlink" Target="https://www.instagram.com/ou_track/" TargetMode="External"/><Relationship Id="rId2214" Type="http://schemas.openxmlformats.org/officeDocument/2006/relationships/hyperlink" Target="https://www.facebook.com/KStateTFXC/" TargetMode="External"/><Relationship Id="rId3546" Type="http://schemas.openxmlformats.org/officeDocument/2006/relationships/hyperlink" Target="https://www.instagram.com/mattwackerly/" TargetMode="External"/><Relationship Id="rId4877" Type="http://schemas.openxmlformats.org/officeDocument/2006/relationships/hyperlink" Target="https://www.facebook.com/OUTrackandXC/" TargetMode="External"/><Relationship Id="rId2215" Type="http://schemas.openxmlformats.org/officeDocument/2006/relationships/hyperlink" Target="https://www.instagram.com/thewoodhalls/" TargetMode="External"/><Relationship Id="rId3545" Type="http://schemas.openxmlformats.org/officeDocument/2006/relationships/hyperlink" Target="https://www.facebook.com/NebraskaTrackandField/" TargetMode="External"/><Relationship Id="rId4876" Type="http://schemas.openxmlformats.org/officeDocument/2006/relationships/hyperlink" Target="https://x.com/ou_track" TargetMode="External"/><Relationship Id="rId2216" Type="http://schemas.openxmlformats.org/officeDocument/2006/relationships/hyperlink" Target="https://www.instagram.com/kstatetfxc/" TargetMode="External"/><Relationship Id="rId3548" Type="http://schemas.openxmlformats.org/officeDocument/2006/relationships/hyperlink" Target="https://twitter.com/nutrackandfield" TargetMode="External"/><Relationship Id="rId4879" Type="http://schemas.openxmlformats.org/officeDocument/2006/relationships/hyperlink" Target="https://www.instagram.com/ou_track/" TargetMode="External"/><Relationship Id="rId2217" Type="http://schemas.openxmlformats.org/officeDocument/2006/relationships/hyperlink" Target="https://twitter.com/kstatetfxc" TargetMode="External"/><Relationship Id="rId3547" Type="http://schemas.openxmlformats.org/officeDocument/2006/relationships/hyperlink" Target="https://www.instagram.com/huskerstrack/" TargetMode="External"/><Relationship Id="rId4878" Type="http://schemas.openxmlformats.org/officeDocument/2006/relationships/hyperlink" Target="https://www.instagram.com/anothercoachdavis/" TargetMode="External"/><Relationship Id="rId2218" Type="http://schemas.openxmlformats.org/officeDocument/2006/relationships/hyperlink" Target="https://www.facebook.com/KStateTFXC/" TargetMode="External"/><Relationship Id="rId2219" Type="http://schemas.openxmlformats.org/officeDocument/2006/relationships/hyperlink" Target="https://www.instagram.com/jamesmilholen/" TargetMode="External"/><Relationship Id="rId3549" Type="http://schemas.openxmlformats.org/officeDocument/2006/relationships/hyperlink" Target="https://www.facebook.com/nebraskatrackandfield/" TargetMode="External"/><Relationship Id="rId3540" Type="http://schemas.openxmlformats.org/officeDocument/2006/relationships/hyperlink" Target="https://www.facebook.com/NebraskaTrackandField/" TargetMode="External"/><Relationship Id="rId4871" Type="http://schemas.openxmlformats.org/officeDocument/2006/relationships/hyperlink" Target="https://twitter.com/SalaamRakieem" TargetMode="External"/><Relationship Id="rId4870" Type="http://schemas.openxmlformats.org/officeDocument/2006/relationships/hyperlink" Target="https://www.instagram.com/ou_track/" TargetMode="External"/><Relationship Id="rId2210" Type="http://schemas.openxmlformats.org/officeDocument/2006/relationships/hyperlink" Target="https://www.facebook.com/KStateTFXC/" TargetMode="External"/><Relationship Id="rId3542" Type="http://schemas.openxmlformats.org/officeDocument/2006/relationships/hyperlink" Target="https://twitter.com/coachwackerly" TargetMode="External"/><Relationship Id="rId4873" Type="http://schemas.openxmlformats.org/officeDocument/2006/relationships/hyperlink" Target="https://www.facebook.com/OUTrackandXC/" TargetMode="External"/><Relationship Id="rId2211" Type="http://schemas.openxmlformats.org/officeDocument/2006/relationships/hyperlink" Target="https://www.instagram.com/kstatetfxc/" TargetMode="External"/><Relationship Id="rId3541" Type="http://schemas.openxmlformats.org/officeDocument/2006/relationships/hyperlink" Target="https://www.instagram.com/huskerstrack/" TargetMode="External"/><Relationship Id="rId4872" Type="http://schemas.openxmlformats.org/officeDocument/2006/relationships/hyperlink" Target="https://twitter.com/ou_track" TargetMode="External"/><Relationship Id="rId2212" Type="http://schemas.openxmlformats.org/officeDocument/2006/relationships/hyperlink" Target="https://twitter.com/tar___ruh" TargetMode="External"/><Relationship Id="rId3544" Type="http://schemas.openxmlformats.org/officeDocument/2006/relationships/hyperlink" Target="https://www.facebook.com/matt.wackerly" TargetMode="External"/><Relationship Id="rId4875" Type="http://schemas.openxmlformats.org/officeDocument/2006/relationships/hyperlink" Target="https://x.com/ou_coachdavis" TargetMode="External"/><Relationship Id="rId2213" Type="http://schemas.openxmlformats.org/officeDocument/2006/relationships/hyperlink" Target="https://twitter.com/kstatetfxc" TargetMode="External"/><Relationship Id="rId3543" Type="http://schemas.openxmlformats.org/officeDocument/2006/relationships/hyperlink" Target="https://twitter.com/nutrackandfield" TargetMode="External"/><Relationship Id="rId4874" Type="http://schemas.openxmlformats.org/officeDocument/2006/relationships/hyperlink" Target="https://www.instagram.com/ou_track/" TargetMode="External"/><Relationship Id="rId2247" Type="http://schemas.openxmlformats.org/officeDocument/2006/relationships/hyperlink" Target="https://twitter.com/paul_thornton" TargetMode="External"/><Relationship Id="rId3579" Type="http://schemas.openxmlformats.org/officeDocument/2006/relationships/hyperlink" Target="https://www.facebook.com/DartmouthTrackandField/" TargetMode="External"/><Relationship Id="rId2248" Type="http://schemas.openxmlformats.org/officeDocument/2006/relationships/hyperlink" Target="https://twitter.com/kutrack" TargetMode="External"/><Relationship Id="rId3578" Type="http://schemas.openxmlformats.org/officeDocument/2006/relationships/hyperlink" Target="https://twitter.com/dartmouthtfxc" TargetMode="External"/><Relationship Id="rId2249" Type="http://schemas.openxmlformats.org/officeDocument/2006/relationships/hyperlink" Target="https://www.facebook.com/KUTrackandField/" TargetMode="External"/><Relationship Id="rId3571" Type="http://schemas.openxmlformats.org/officeDocument/2006/relationships/hyperlink" Target="https://facebook.com/people/Amanda-Kulas/61561311518674/" TargetMode="External"/><Relationship Id="rId2240" Type="http://schemas.openxmlformats.org/officeDocument/2006/relationships/hyperlink" Target="https://twitter.com/jayhawksxc" TargetMode="External"/><Relationship Id="rId3570" Type="http://schemas.openxmlformats.org/officeDocument/2006/relationships/hyperlink" Target="https://twitter.com/dartmouthtfxc" TargetMode="External"/><Relationship Id="rId2241" Type="http://schemas.openxmlformats.org/officeDocument/2006/relationships/hyperlink" Target="https://twitter.com/kutrack" TargetMode="External"/><Relationship Id="rId3573" Type="http://schemas.openxmlformats.org/officeDocument/2006/relationships/hyperlink" Target="https://www.instagram.com/dartmouthtfxc/" TargetMode="External"/><Relationship Id="rId2242" Type="http://schemas.openxmlformats.org/officeDocument/2006/relationships/hyperlink" Target="https://www.facebook.com/KUTrackandField/" TargetMode="External"/><Relationship Id="rId3572" Type="http://schemas.openxmlformats.org/officeDocument/2006/relationships/hyperlink" Target="https://www.facebook.com/DartmouthTrackandField/" TargetMode="External"/><Relationship Id="rId2243" Type="http://schemas.openxmlformats.org/officeDocument/2006/relationships/hyperlink" Target="https://www.instagram.com/kutrack/" TargetMode="External"/><Relationship Id="rId3575" Type="http://schemas.openxmlformats.org/officeDocument/2006/relationships/hyperlink" Target="https://twitter.com/dartmouthtfxc" TargetMode="External"/><Relationship Id="rId2244" Type="http://schemas.openxmlformats.org/officeDocument/2006/relationships/hyperlink" Target="https://twitter.com/kutrack" TargetMode="External"/><Relationship Id="rId3574" Type="http://schemas.openxmlformats.org/officeDocument/2006/relationships/hyperlink" Target="https://x.com/kjhill0" TargetMode="External"/><Relationship Id="rId2245" Type="http://schemas.openxmlformats.org/officeDocument/2006/relationships/hyperlink" Target="https://www.facebook.com/KUTrackandField/" TargetMode="External"/><Relationship Id="rId3577" Type="http://schemas.openxmlformats.org/officeDocument/2006/relationships/hyperlink" Target="https://www.instagram.com/dartmouthtfxc/" TargetMode="External"/><Relationship Id="rId2246" Type="http://schemas.openxmlformats.org/officeDocument/2006/relationships/hyperlink" Target="https://www.instagram.com/kutrack/" TargetMode="External"/><Relationship Id="rId3576" Type="http://schemas.openxmlformats.org/officeDocument/2006/relationships/hyperlink" Target="https://www.facebook.com/DartmouthTrackandField/" TargetMode="External"/><Relationship Id="rId2236" Type="http://schemas.openxmlformats.org/officeDocument/2006/relationships/hyperlink" Target="https://twitter.com/kutrack" TargetMode="External"/><Relationship Id="rId3568" Type="http://schemas.openxmlformats.org/officeDocument/2006/relationships/hyperlink" Target="https://www.facebook.com/DartmouthTrackandField/" TargetMode="External"/><Relationship Id="rId4899" Type="http://schemas.openxmlformats.org/officeDocument/2006/relationships/hyperlink" Target="https://www.instagram.com/aidan_fiol/" TargetMode="External"/><Relationship Id="rId2237" Type="http://schemas.openxmlformats.org/officeDocument/2006/relationships/hyperlink" Target="https://www.facebook.com/nic.fortenberry.3/" TargetMode="External"/><Relationship Id="rId3567" Type="http://schemas.openxmlformats.org/officeDocument/2006/relationships/hyperlink" Target="https://twitter.com/dartmouthtfxc" TargetMode="External"/><Relationship Id="rId4898" Type="http://schemas.openxmlformats.org/officeDocument/2006/relationships/hyperlink" Target="https://www.facebook.com/TulsaTrack/" TargetMode="External"/><Relationship Id="rId2238" Type="http://schemas.openxmlformats.org/officeDocument/2006/relationships/hyperlink" Target="https://www.facebook.com/KUTrackandField/" TargetMode="External"/><Relationship Id="rId2239" Type="http://schemas.openxmlformats.org/officeDocument/2006/relationships/hyperlink" Target="https://www.instagram.com/kutrack/" TargetMode="External"/><Relationship Id="rId3569" Type="http://schemas.openxmlformats.org/officeDocument/2006/relationships/hyperlink" Target="https://www.instagram.com/dartmouthtfxc/" TargetMode="External"/><Relationship Id="rId3560" Type="http://schemas.openxmlformats.org/officeDocument/2006/relationships/hyperlink" Target="https://www.instagram.com/dartmouthtfxc/" TargetMode="External"/><Relationship Id="rId4891" Type="http://schemas.openxmlformats.org/officeDocument/2006/relationships/hyperlink" Target="https://www.instagram.com/theladsoftulsaxc/" TargetMode="External"/><Relationship Id="rId4890" Type="http://schemas.openxmlformats.org/officeDocument/2006/relationships/hyperlink" Target="https://www.facebook.com/TulsaTrack/" TargetMode="External"/><Relationship Id="rId2230" Type="http://schemas.openxmlformats.org/officeDocument/2006/relationships/hyperlink" Target="https://facebook.com/tom.hays.35" TargetMode="External"/><Relationship Id="rId3562" Type="http://schemas.openxmlformats.org/officeDocument/2006/relationships/hyperlink" Target="https://www.facebook.com/adamlufkin/" TargetMode="External"/><Relationship Id="rId4893" Type="http://schemas.openxmlformats.org/officeDocument/2006/relationships/hyperlink" Target="https://twitter.com/tulsatrack" TargetMode="External"/><Relationship Id="rId2231" Type="http://schemas.openxmlformats.org/officeDocument/2006/relationships/hyperlink" Target="https://www.facebook.com/KUTrackandField/" TargetMode="External"/><Relationship Id="rId3561" Type="http://schemas.openxmlformats.org/officeDocument/2006/relationships/hyperlink" Target="https://twitter.com/dartmouthtfxc" TargetMode="External"/><Relationship Id="rId4892" Type="http://schemas.openxmlformats.org/officeDocument/2006/relationships/hyperlink" Target="https://twitter.com/tgulley12" TargetMode="External"/><Relationship Id="rId2232" Type="http://schemas.openxmlformats.org/officeDocument/2006/relationships/hyperlink" Target="https://www.instagram.com/kutrack/" TargetMode="External"/><Relationship Id="rId3564" Type="http://schemas.openxmlformats.org/officeDocument/2006/relationships/hyperlink" Target="https://www.instagram.com/bigluf77/" TargetMode="External"/><Relationship Id="rId4895" Type="http://schemas.openxmlformats.org/officeDocument/2006/relationships/hyperlink" Target="https://www.facebook.com/TulsaTrack/" TargetMode="External"/><Relationship Id="rId2233" Type="http://schemas.openxmlformats.org/officeDocument/2006/relationships/hyperlink" Target="https://twitter.com/kutrack" TargetMode="External"/><Relationship Id="rId3563" Type="http://schemas.openxmlformats.org/officeDocument/2006/relationships/hyperlink" Target="https://www.facebook.com/DartmouthTrackandField/" TargetMode="External"/><Relationship Id="rId4894" Type="http://schemas.openxmlformats.org/officeDocument/2006/relationships/hyperlink" Target="https://www.facebook.com/people/Coach-Taylor-Gulley/100009292809627" TargetMode="External"/><Relationship Id="rId2234" Type="http://schemas.openxmlformats.org/officeDocument/2006/relationships/hyperlink" Target="https://www.facebook.com/KUTrackandField/" TargetMode="External"/><Relationship Id="rId3566" Type="http://schemas.openxmlformats.org/officeDocument/2006/relationships/hyperlink" Target="https://x.com/tomsage" TargetMode="External"/><Relationship Id="rId4897" Type="http://schemas.openxmlformats.org/officeDocument/2006/relationships/hyperlink" Target="https://twitter.com/tulsatrack" TargetMode="External"/><Relationship Id="rId2235" Type="http://schemas.openxmlformats.org/officeDocument/2006/relationships/hyperlink" Target="https://www.instagram.com/kutrack/" TargetMode="External"/><Relationship Id="rId3565" Type="http://schemas.openxmlformats.org/officeDocument/2006/relationships/hyperlink" Target="https://www.instagram.com/dartmouthtfxc/" TargetMode="External"/><Relationship Id="rId4896" Type="http://schemas.openxmlformats.org/officeDocument/2006/relationships/hyperlink" Target="https://www.instagram.com/taylor.gulley/" TargetMode="External"/><Relationship Id="rId17253" Type="http://schemas.openxmlformats.org/officeDocument/2006/relationships/hyperlink" Target="https://www.instagram.com/midland_tfxc/" TargetMode="External"/><Relationship Id="rId17252" Type="http://schemas.openxmlformats.org/officeDocument/2006/relationships/hyperlink" Target="https://www.facebook.com/MidlandUniversityTrackAndFieldCrossCountry/" TargetMode="External"/><Relationship Id="rId17255" Type="http://schemas.openxmlformats.org/officeDocument/2006/relationships/hyperlink" Target="https://www.facebook.com/MidlandUniversityTrackAndFieldCrossCountry/" TargetMode="External"/><Relationship Id="rId17254" Type="http://schemas.openxmlformats.org/officeDocument/2006/relationships/hyperlink" Target="https://twitter.com/midland_tfxc" TargetMode="External"/><Relationship Id="rId17251" Type="http://schemas.openxmlformats.org/officeDocument/2006/relationships/hyperlink" Target="https://twitter.com/midland_tfxc" TargetMode="External"/><Relationship Id="rId17250" Type="http://schemas.openxmlformats.org/officeDocument/2006/relationships/hyperlink" Target="https://www.instagram.com/midland_tfxc/" TargetMode="External"/><Relationship Id="rId17249" Type="http://schemas.openxmlformats.org/officeDocument/2006/relationships/hyperlink" Target="https://www.facebook.com/MidlandUniversityTrackAndFieldCrossCountry/" TargetMode="External"/><Relationship Id="rId17246" Type="http://schemas.openxmlformats.org/officeDocument/2006/relationships/hyperlink" Target="https://www.instagram.com/hastings_tf_cc/" TargetMode="External"/><Relationship Id="rId17245" Type="http://schemas.openxmlformats.org/officeDocument/2006/relationships/hyperlink" Target="https://www.facebook.com/Hastings-College-Track-and-Field-300831916626200/" TargetMode="External"/><Relationship Id="rId17248" Type="http://schemas.openxmlformats.org/officeDocument/2006/relationships/hyperlink" Target="https://twitter.com/midland_tfxc" TargetMode="External"/><Relationship Id="rId17247" Type="http://schemas.openxmlformats.org/officeDocument/2006/relationships/hyperlink" Target="https://twitter.com/coach__gerber" TargetMode="External"/><Relationship Id="rId17264" Type="http://schemas.openxmlformats.org/officeDocument/2006/relationships/hyperlink" Target="https://twitter.com/montreatxctf" TargetMode="External"/><Relationship Id="rId17263" Type="http://schemas.openxmlformats.org/officeDocument/2006/relationships/hyperlink" Target="https://twitter.com/jason_lewkowicz" TargetMode="External"/><Relationship Id="rId17266" Type="http://schemas.openxmlformats.org/officeDocument/2006/relationships/hyperlink" Target="https://twitter.com/montreatxctf" TargetMode="External"/><Relationship Id="rId17265" Type="http://schemas.openxmlformats.org/officeDocument/2006/relationships/hyperlink" Target="https://www.instagram.com/montreatxctf/" TargetMode="External"/><Relationship Id="rId17260" Type="http://schemas.openxmlformats.org/officeDocument/2006/relationships/hyperlink" Target="https://twitter.com/yctrack" TargetMode="External"/><Relationship Id="rId17262" Type="http://schemas.openxmlformats.org/officeDocument/2006/relationships/hyperlink" Target="https://twitter.com/ycpxctf" TargetMode="External"/><Relationship Id="rId17261" Type="http://schemas.openxmlformats.org/officeDocument/2006/relationships/hyperlink" Target="https://twitter.com/ycpxctf" TargetMode="External"/><Relationship Id="rId17257" Type="http://schemas.openxmlformats.org/officeDocument/2006/relationships/hyperlink" Target="https://twitter.com/midland_tfxc" TargetMode="External"/><Relationship Id="rId17256" Type="http://schemas.openxmlformats.org/officeDocument/2006/relationships/hyperlink" Target="https://www.instagram.com/midland_tfxc/" TargetMode="External"/><Relationship Id="rId17259" Type="http://schemas.openxmlformats.org/officeDocument/2006/relationships/hyperlink" Target="https://www.instagram.com/midland_tfxc/" TargetMode="External"/><Relationship Id="rId17258" Type="http://schemas.openxmlformats.org/officeDocument/2006/relationships/hyperlink" Target="https://www.facebook.com/MidlandUniversityTrackAndFieldCrossCountry" TargetMode="External"/><Relationship Id="rId17231" Type="http://schemas.openxmlformats.org/officeDocument/2006/relationships/hyperlink" Target="https://www.instagram.com/claudia_chirila/" TargetMode="External"/><Relationship Id="rId17230" Type="http://schemas.openxmlformats.org/officeDocument/2006/relationships/hyperlink" Target="https://www.facebook.com/profile.php?id=100068919973948" TargetMode="External"/><Relationship Id="rId17233" Type="http://schemas.openxmlformats.org/officeDocument/2006/relationships/hyperlink" Target="https://twitter.com/ryanqmahoney" TargetMode="External"/><Relationship Id="rId17232" Type="http://schemas.openxmlformats.org/officeDocument/2006/relationships/hyperlink" Target="https://www.instagram.com/hastings_tf_cc/" TargetMode="External"/><Relationship Id="rId17228" Type="http://schemas.openxmlformats.org/officeDocument/2006/relationships/hyperlink" Target="https://www.instagram.com/hastings_tf_cc/" TargetMode="External"/><Relationship Id="rId17227" Type="http://schemas.openxmlformats.org/officeDocument/2006/relationships/hyperlink" Target="https://www.facebook.com/Hastings-College-Track-and-Field-300831916626200/" TargetMode="External"/><Relationship Id="rId17229" Type="http://schemas.openxmlformats.org/officeDocument/2006/relationships/hyperlink" Target="https://twitter.com/HastingsBroncos/status/1786941252643983367" TargetMode="External"/><Relationship Id="rId17224" Type="http://schemas.openxmlformats.org/officeDocument/2006/relationships/hyperlink" Target="https://www.facebook.com/DoaneTrack/" TargetMode="External"/><Relationship Id="rId17223" Type="http://schemas.openxmlformats.org/officeDocument/2006/relationships/hyperlink" Target="https://twitter.com/DoaneTrackXC" TargetMode="External"/><Relationship Id="rId17226" Type="http://schemas.openxmlformats.org/officeDocument/2006/relationships/hyperlink" Target="https://twitter.com/hctfxc" TargetMode="External"/><Relationship Id="rId17225" Type="http://schemas.openxmlformats.org/officeDocument/2006/relationships/hyperlink" Target="https://www.instagram.com/doanetrackxc/" TargetMode="External"/><Relationship Id="rId17242" Type="http://schemas.openxmlformats.org/officeDocument/2006/relationships/hyperlink" Target="https://www.facebook.com/profile.php?id=100068919973948" TargetMode="External"/><Relationship Id="rId17241" Type="http://schemas.openxmlformats.org/officeDocument/2006/relationships/hyperlink" Target="https://twitter.com/HastingsBroncos/status/1786941252643983367" TargetMode="External"/><Relationship Id="rId17244" Type="http://schemas.openxmlformats.org/officeDocument/2006/relationships/hyperlink" Target="https://twitter.com/hctfxc" TargetMode="External"/><Relationship Id="rId17243" Type="http://schemas.openxmlformats.org/officeDocument/2006/relationships/hyperlink" Target="https://www.instagram.com/hastings_tf_cc/" TargetMode="External"/><Relationship Id="rId17240" Type="http://schemas.openxmlformats.org/officeDocument/2006/relationships/hyperlink" Target="https://www.instagram.com/hastings_tf_cc/" TargetMode="External"/><Relationship Id="rId17239" Type="http://schemas.openxmlformats.org/officeDocument/2006/relationships/hyperlink" Target="https://www.facebook.com/profile.php?id=100068919973948" TargetMode="External"/><Relationship Id="rId17238" Type="http://schemas.openxmlformats.org/officeDocument/2006/relationships/hyperlink" Target="https://twitter.com/HastingsBroncos/status/1786941252643983367" TargetMode="External"/><Relationship Id="rId17235" Type="http://schemas.openxmlformats.org/officeDocument/2006/relationships/hyperlink" Target="https://www.facebook.com/ryan.q.mahoney" TargetMode="External"/><Relationship Id="rId17234" Type="http://schemas.openxmlformats.org/officeDocument/2006/relationships/hyperlink" Target="https://twitter.com/hctfxc" TargetMode="External"/><Relationship Id="rId17237" Type="http://schemas.openxmlformats.org/officeDocument/2006/relationships/hyperlink" Target="https://www.instagram.com/hastings_tf_cc/" TargetMode="External"/><Relationship Id="rId17236" Type="http://schemas.openxmlformats.org/officeDocument/2006/relationships/hyperlink" Target="https://www.facebook.com/Hastings-College-Track-and-Field-300831916626200/" TargetMode="External"/><Relationship Id="rId17297" Type="http://schemas.openxmlformats.org/officeDocument/2006/relationships/hyperlink" Target="https://www.facebook.com/kathryn.lemm" TargetMode="External"/><Relationship Id="rId17296" Type="http://schemas.openxmlformats.org/officeDocument/2006/relationships/hyperlink" Target="https://twitter.com/jimmie_trackxc" TargetMode="External"/><Relationship Id="rId17299" Type="http://schemas.openxmlformats.org/officeDocument/2006/relationships/hyperlink" Target="https://www.instagram.com/uj_trackxc/" TargetMode="External"/><Relationship Id="rId17298" Type="http://schemas.openxmlformats.org/officeDocument/2006/relationships/hyperlink" Target="https://www.facebook.com/ujtrack/" TargetMode="External"/><Relationship Id="rId17293" Type="http://schemas.openxmlformats.org/officeDocument/2006/relationships/hyperlink" Target="https://www.instagram.com/coach.brandon.lewis/" TargetMode="External"/><Relationship Id="rId17292" Type="http://schemas.openxmlformats.org/officeDocument/2006/relationships/hyperlink" Target="https://www.facebook.com/profile.php?id=100063217179356" TargetMode="External"/><Relationship Id="rId17295" Type="http://schemas.openxmlformats.org/officeDocument/2006/relationships/hyperlink" Target="https://twitter.com/coach_lemm" TargetMode="External"/><Relationship Id="rId17294" Type="http://schemas.openxmlformats.org/officeDocument/2006/relationships/hyperlink" Target="https://www.instagram.com/uj_trackxc/" TargetMode="External"/><Relationship Id="rId17291" Type="http://schemas.openxmlformats.org/officeDocument/2006/relationships/hyperlink" Target="https://www.facebook.com/BrandonKennethLewis/" TargetMode="External"/><Relationship Id="rId17290" Type="http://schemas.openxmlformats.org/officeDocument/2006/relationships/hyperlink" Target="https://twitter.com/jimmie_trackxc" TargetMode="External"/><Relationship Id="rId17289" Type="http://schemas.openxmlformats.org/officeDocument/2006/relationships/hyperlink" Target="https://twitter.com/brandon_lewis10" TargetMode="External"/><Relationship Id="rId2290" Type="http://schemas.openxmlformats.org/officeDocument/2006/relationships/hyperlink" Target="https://twitter.com/goshockerstfxc" TargetMode="External"/><Relationship Id="rId2291" Type="http://schemas.openxmlformats.org/officeDocument/2006/relationships/hyperlink" Target="https://www.facebook.com/GoShockersTFXC/" TargetMode="External"/><Relationship Id="rId2292" Type="http://schemas.openxmlformats.org/officeDocument/2006/relationships/hyperlink" Target="https://www.instagram.com/goshockerstfxc/" TargetMode="External"/><Relationship Id="rId2293" Type="http://schemas.openxmlformats.org/officeDocument/2006/relationships/hyperlink" Target="https://twitter.com/buknightsxctf" TargetMode="External"/><Relationship Id="rId2294" Type="http://schemas.openxmlformats.org/officeDocument/2006/relationships/hyperlink" Target="https://www.instagram.com/bellarminetrack/" TargetMode="External"/><Relationship Id="rId2295" Type="http://schemas.openxmlformats.org/officeDocument/2006/relationships/hyperlink" Target="https://twitter.com/kaypad9" TargetMode="External"/><Relationship Id="rId2296" Type="http://schemas.openxmlformats.org/officeDocument/2006/relationships/hyperlink" Target="https://twitter.com/buknightsxctf" TargetMode="External"/><Relationship Id="rId2297" Type="http://schemas.openxmlformats.org/officeDocument/2006/relationships/hyperlink" Target="https://www.instagram.com/kayla1084/" TargetMode="External"/><Relationship Id="rId2298" Type="http://schemas.openxmlformats.org/officeDocument/2006/relationships/hyperlink" Target="https://www.instagram.com/bellarminetrack/" TargetMode="External"/><Relationship Id="rId2299" Type="http://schemas.openxmlformats.org/officeDocument/2006/relationships/hyperlink" Target="https://twitter.com/coachhearnjump4" TargetMode="External"/><Relationship Id="rId17275" Type="http://schemas.openxmlformats.org/officeDocument/2006/relationships/hyperlink" Target="https://www.facebook.com/DickinsonStateUniversityTrackAndField/" TargetMode="External"/><Relationship Id="rId17274" Type="http://schemas.openxmlformats.org/officeDocument/2006/relationships/hyperlink" Target="https://twitter.com/bluehawktrack" TargetMode="External"/><Relationship Id="rId17277" Type="http://schemas.openxmlformats.org/officeDocument/2006/relationships/hyperlink" Target="https://www.facebook.com/profile.php?id=100063217179356" TargetMode="External"/><Relationship Id="rId17276" Type="http://schemas.openxmlformats.org/officeDocument/2006/relationships/hyperlink" Target="https://twitter.com/jimmie_trackxc" TargetMode="External"/><Relationship Id="rId17271" Type="http://schemas.openxmlformats.org/officeDocument/2006/relationships/hyperlink" Target="https://twitter.com/shaynewittkopp" TargetMode="External"/><Relationship Id="rId17270" Type="http://schemas.openxmlformats.org/officeDocument/2006/relationships/hyperlink" Target="https://www.instagram.com/montreatxctf/" TargetMode="External"/><Relationship Id="rId17273" Type="http://schemas.openxmlformats.org/officeDocument/2006/relationships/hyperlink" Target="https://www.facebook.com/DickinsonStateUniversityTrackAndField/" TargetMode="External"/><Relationship Id="rId17272" Type="http://schemas.openxmlformats.org/officeDocument/2006/relationships/hyperlink" Target="https://twitter.com/lourdesxctf" TargetMode="External"/><Relationship Id="rId17268" Type="http://schemas.openxmlformats.org/officeDocument/2006/relationships/hyperlink" Target="https://twitter.com/montreatxctf" TargetMode="External"/><Relationship Id="rId17267" Type="http://schemas.openxmlformats.org/officeDocument/2006/relationships/hyperlink" Target="https://www.instagram.com/montreatxctf/" TargetMode="External"/><Relationship Id="rId17269" Type="http://schemas.openxmlformats.org/officeDocument/2006/relationships/hyperlink" Target="https://www.instagram.com/coachhollandmccoy/" TargetMode="External"/><Relationship Id="rId17286" Type="http://schemas.openxmlformats.org/officeDocument/2006/relationships/hyperlink" Target="https://www.facebook.com/profile.php?id=100063217179356" TargetMode="External"/><Relationship Id="rId17285" Type="http://schemas.openxmlformats.org/officeDocument/2006/relationships/hyperlink" Target="https://twitter.com/jimmie_trackxc" TargetMode="External"/><Relationship Id="rId17288" Type="http://schemas.openxmlformats.org/officeDocument/2006/relationships/hyperlink" Target="https://www.instagram.com/uj_trackxc/" TargetMode="External"/><Relationship Id="rId17287" Type="http://schemas.openxmlformats.org/officeDocument/2006/relationships/hyperlink" Target="https://www.instagram.com/connor_salisbury/" TargetMode="External"/><Relationship Id="rId17282" Type="http://schemas.openxmlformats.org/officeDocument/2006/relationships/hyperlink" Target="https://twitter.com/sodakrunner" TargetMode="External"/><Relationship Id="rId17281" Type="http://schemas.openxmlformats.org/officeDocument/2006/relationships/hyperlink" Target="https://www.instagram.com/uj_trackxc/" TargetMode="External"/><Relationship Id="rId17284" Type="http://schemas.openxmlformats.org/officeDocument/2006/relationships/hyperlink" Target="https://www.instagram.com/uj_trackxc/" TargetMode="External"/><Relationship Id="rId17283" Type="http://schemas.openxmlformats.org/officeDocument/2006/relationships/hyperlink" Target="https://twitter.com/jimmie_trackxc" TargetMode="External"/><Relationship Id="rId17280" Type="http://schemas.openxmlformats.org/officeDocument/2006/relationships/hyperlink" Target="https://www.facebook.com/ujtfxc/" TargetMode="External"/><Relationship Id="rId17279" Type="http://schemas.openxmlformats.org/officeDocument/2006/relationships/hyperlink" Target="https://twitter.com/jimmie_trackxc" TargetMode="External"/><Relationship Id="rId17278" Type="http://schemas.openxmlformats.org/officeDocument/2006/relationships/hyperlink" Target="https://www.instagram.com/uj_trackxc/" TargetMode="External"/><Relationship Id="rId4901" Type="http://schemas.openxmlformats.org/officeDocument/2006/relationships/hyperlink" Target="https://twitter.com/LG1_3" TargetMode="External"/><Relationship Id="rId4900" Type="http://schemas.openxmlformats.org/officeDocument/2006/relationships/hyperlink" Target="https://www.instagram.com/tulsaxctrack/" TargetMode="External"/><Relationship Id="rId4903" Type="http://schemas.openxmlformats.org/officeDocument/2006/relationships/hyperlink" Target="https://www.facebook.com/TulsaTrack/" TargetMode="External"/><Relationship Id="rId4902" Type="http://schemas.openxmlformats.org/officeDocument/2006/relationships/hyperlink" Target="https://twitter.com/tulsatrack" TargetMode="External"/><Relationship Id="rId4905" Type="http://schemas.openxmlformats.org/officeDocument/2006/relationships/hyperlink" Target="https://www.facebook.com/psuvikstf/" TargetMode="External"/><Relationship Id="rId4904" Type="http://schemas.openxmlformats.org/officeDocument/2006/relationships/hyperlink" Target="https://twitter.com/psuvikstf" TargetMode="External"/><Relationship Id="rId4907" Type="http://schemas.openxmlformats.org/officeDocument/2006/relationships/hyperlink" Target="https://twitter.com/dblais217" TargetMode="External"/><Relationship Id="rId4906" Type="http://schemas.openxmlformats.org/officeDocument/2006/relationships/hyperlink" Target="https://www.instagram.com/psuvikstf/" TargetMode="External"/><Relationship Id="rId4909" Type="http://schemas.openxmlformats.org/officeDocument/2006/relationships/hyperlink" Target="https://www.facebook.com/psuviksTF/" TargetMode="External"/><Relationship Id="rId4908" Type="http://schemas.openxmlformats.org/officeDocument/2006/relationships/hyperlink" Target="https://twitter.com/psuvikstf" TargetMode="External"/><Relationship Id="rId17211" Type="http://schemas.openxmlformats.org/officeDocument/2006/relationships/hyperlink" Target="https://twitter.com/DoaneTrackXC" TargetMode="External"/><Relationship Id="rId17210" Type="http://schemas.openxmlformats.org/officeDocument/2006/relationships/hyperlink" Target="https://www.instagram.com/doanetrackxc/" TargetMode="External"/><Relationship Id="rId17209" Type="http://schemas.openxmlformats.org/officeDocument/2006/relationships/hyperlink" Target="https://www.facebook.com/DoaneTrack/" TargetMode="External"/><Relationship Id="rId17206" Type="http://schemas.openxmlformats.org/officeDocument/2006/relationships/hyperlink" Target="https://www.instagram.com/doanetrackxc/" TargetMode="External"/><Relationship Id="rId17205" Type="http://schemas.openxmlformats.org/officeDocument/2006/relationships/hyperlink" Target="https://www.facebook.com/DoaneTrack/" TargetMode="External"/><Relationship Id="rId17208" Type="http://schemas.openxmlformats.org/officeDocument/2006/relationships/hyperlink" Target="https://twitter.com/DoaneTrackXC" TargetMode="External"/><Relationship Id="rId17207" Type="http://schemas.openxmlformats.org/officeDocument/2006/relationships/hyperlink" Target="https://twitter.com/Scoop_DoaneTF" TargetMode="External"/><Relationship Id="rId17202" Type="http://schemas.openxmlformats.org/officeDocument/2006/relationships/hyperlink" Target="https://www.facebook.com/DoaneTrack/" TargetMode="External"/><Relationship Id="rId17201" Type="http://schemas.openxmlformats.org/officeDocument/2006/relationships/hyperlink" Target="https://twitter.com/DoaneTrackXC" TargetMode="External"/><Relationship Id="rId17204" Type="http://schemas.openxmlformats.org/officeDocument/2006/relationships/hyperlink" Target="https://twitter.com/DoaneTrackXC" TargetMode="External"/><Relationship Id="rId17203" Type="http://schemas.openxmlformats.org/officeDocument/2006/relationships/hyperlink" Target="https://www.instagram.com/doanetrackxc/" TargetMode="External"/><Relationship Id="rId17220" Type="http://schemas.openxmlformats.org/officeDocument/2006/relationships/hyperlink" Target="https://twitter.com/DoaneTrackXC" TargetMode="External"/><Relationship Id="rId17222" Type="http://schemas.openxmlformats.org/officeDocument/2006/relationships/hyperlink" Target="https://www.instagram.com/doanetrackxc/" TargetMode="External"/><Relationship Id="rId17221" Type="http://schemas.openxmlformats.org/officeDocument/2006/relationships/hyperlink" Target="https://www.facebook.com/DoaneTrack/" TargetMode="External"/><Relationship Id="rId17217" Type="http://schemas.openxmlformats.org/officeDocument/2006/relationships/hyperlink" Target="https://www.facebook.com/DoaneTrack/" TargetMode="External"/><Relationship Id="rId17216" Type="http://schemas.openxmlformats.org/officeDocument/2006/relationships/hyperlink" Target="https://www.facebook.com/annika.pingel/" TargetMode="External"/><Relationship Id="rId17219" Type="http://schemas.openxmlformats.org/officeDocument/2006/relationships/hyperlink" Target="https://www.instagram.com/doanetrackxc/" TargetMode="External"/><Relationship Id="rId17218" Type="http://schemas.openxmlformats.org/officeDocument/2006/relationships/hyperlink" Target="https://www.instagram.com/annikapingel/" TargetMode="External"/><Relationship Id="rId17213" Type="http://schemas.openxmlformats.org/officeDocument/2006/relationships/hyperlink" Target="https://www.instagram.com/doanetrackxc/" TargetMode="External"/><Relationship Id="rId17212" Type="http://schemas.openxmlformats.org/officeDocument/2006/relationships/hyperlink" Target="https://www.facebook.com/DoaneTrack/" TargetMode="External"/><Relationship Id="rId17215" Type="http://schemas.openxmlformats.org/officeDocument/2006/relationships/hyperlink" Target="https://twitter.com/DoaneTrackXC" TargetMode="External"/><Relationship Id="rId17214" Type="http://schemas.openxmlformats.org/officeDocument/2006/relationships/hyperlink" Target="https://twitter.com/annikapingel" TargetMode="External"/><Relationship Id="rId17200" Type="http://schemas.openxmlformats.org/officeDocument/2006/relationships/hyperlink" Target="https://www.instagram.com/doanetrackxc/" TargetMode="External"/><Relationship Id="rId2302" Type="http://schemas.openxmlformats.org/officeDocument/2006/relationships/hyperlink" Target="https://www.instagram.com/coach.hearn/" TargetMode="External"/><Relationship Id="rId3634" Type="http://schemas.openxmlformats.org/officeDocument/2006/relationships/hyperlink" Target="https://twitter.com/muhawksxctf" TargetMode="External"/><Relationship Id="rId4965" Type="http://schemas.openxmlformats.org/officeDocument/2006/relationships/hyperlink" Target="https://www.instagram.com/bucknell_tfxc/" TargetMode="External"/><Relationship Id="rId2303" Type="http://schemas.openxmlformats.org/officeDocument/2006/relationships/hyperlink" Target="https://www.instagram.com/bellarminetrack/" TargetMode="External"/><Relationship Id="rId3633" Type="http://schemas.openxmlformats.org/officeDocument/2006/relationships/hyperlink" Target="https://www.instagram.com/monmouthutfxc/" TargetMode="External"/><Relationship Id="rId4964" Type="http://schemas.openxmlformats.org/officeDocument/2006/relationships/hyperlink" Target="https://www.facebook.com/bisonxctf/" TargetMode="External"/><Relationship Id="rId2304" Type="http://schemas.openxmlformats.org/officeDocument/2006/relationships/hyperlink" Target="https://twitter.com/ryan_cavinta" TargetMode="External"/><Relationship Id="rId3636" Type="http://schemas.openxmlformats.org/officeDocument/2006/relationships/hyperlink" Target="https://www.facebook.com/monmouthutfxc/" TargetMode="External"/><Relationship Id="rId4967" Type="http://schemas.openxmlformats.org/officeDocument/2006/relationships/hyperlink" Target="https://twitter.com/bucknell_tfxc" TargetMode="External"/><Relationship Id="rId2305" Type="http://schemas.openxmlformats.org/officeDocument/2006/relationships/hyperlink" Target="https://twitter.com/buknightsxctf" TargetMode="External"/><Relationship Id="rId3635" Type="http://schemas.openxmlformats.org/officeDocument/2006/relationships/hyperlink" Target="https://www.facebook.com/devin.barry.3" TargetMode="External"/><Relationship Id="rId4966" Type="http://schemas.openxmlformats.org/officeDocument/2006/relationships/hyperlink" Target="https://twitter.com/coachp_throws" TargetMode="External"/><Relationship Id="rId2306" Type="http://schemas.openxmlformats.org/officeDocument/2006/relationships/hyperlink" Target="https://www.instagram.com/bellarminetrack/" TargetMode="External"/><Relationship Id="rId3638" Type="http://schemas.openxmlformats.org/officeDocument/2006/relationships/hyperlink" Target="https://twitter.com/muhawksxctf" TargetMode="External"/><Relationship Id="rId4969" Type="http://schemas.openxmlformats.org/officeDocument/2006/relationships/hyperlink" Target="https://www.instagram.com/rp_throwscoach/" TargetMode="External"/><Relationship Id="rId2307" Type="http://schemas.openxmlformats.org/officeDocument/2006/relationships/hyperlink" Target="https://twitter.com/buknightsxctf" TargetMode="External"/><Relationship Id="rId3637" Type="http://schemas.openxmlformats.org/officeDocument/2006/relationships/hyperlink" Target="https://www.instagram.com/monmouthutfxc/" TargetMode="External"/><Relationship Id="rId4968" Type="http://schemas.openxmlformats.org/officeDocument/2006/relationships/hyperlink" Target="https://www.facebook.com/bisonxctf/" TargetMode="External"/><Relationship Id="rId2308" Type="http://schemas.openxmlformats.org/officeDocument/2006/relationships/hyperlink" Target="https://www.instagram.com/bellarminetrack/" TargetMode="External"/><Relationship Id="rId2309" Type="http://schemas.openxmlformats.org/officeDocument/2006/relationships/hyperlink" Target="https://twitter.com/buknightsxctf" TargetMode="External"/><Relationship Id="rId3639" Type="http://schemas.openxmlformats.org/officeDocument/2006/relationships/hyperlink" Target="https://www.facebook.com/monmouthutfxc/" TargetMode="External"/><Relationship Id="rId3630" Type="http://schemas.openxmlformats.org/officeDocument/2006/relationships/hyperlink" Target="https://twitter.com/muhawksxctf" TargetMode="External"/><Relationship Id="rId4961" Type="http://schemas.openxmlformats.org/officeDocument/2006/relationships/hyperlink" Target="https://www.instagram.com/bucknell_tfxc/" TargetMode="External"/><Relationship Id="rId4960" Type="http://schemas.openxmlformats.org/officeDocument/2006/relationships/hyperlink" Target="https://www.facebook.com/bisonxctf/" TargetMode="External"/><Relationship Id="rId2300" Type="http://schemas.openxmlformats.org/officeDocument/2006/relationships/hyperlink" Target="https://twitter.com/buknightsxctf" TargetMode="External"/><Relationship Id="rId3632" Type="http://schemas.openxmlformats.org/officeDocument/2006/relationships/hyperlink" Target="https://www.instagram.com/coljamlam/" TargetMode="External"/><Relationship Id="rId4963" Type="http://schemas.openxmlformats.org/officeDocument/2006/relationships/hyperlink" Target="https://twitter.com/bucknell_tfxc" TargetMode="External"/><Relationship Id="rId2301" Type="http://schemas.openxmlformats.org/officeDocument/2006/relationships/hyperlink" Target="https://www.facebook.com/bill.hearn.90/" TargetMode="External"/><Relationship Id="rId3631" Type="http://schemas.openxmlformats.org/officeDocument/2006/relationships/hyperlink" Target="https://www.facebook.com/monmouthutfxc/" TargetMode="External"/><Relationship Id="rId4962" Type="http://schemas.openxmlformats.org/officeDocument/2006/relationships/hyperlink" Target="https://twitter.com/coachalexjr" TargetMode="External"/><Relationship Id="rId3623" Type="http://schemas.openxmlformats.org/officeDocument/2006/relationships/hyperlink" Target="https://twitter.com/monmouth_xc" TargetMode="External"/><Relationship Id="rId4954" Type="http://schemas.openxmlformats.org/officeDocument/2006/relationships/hyperlink" Target="https://www.instagram.com/pilotswxc/" TargetMode="External"/><Relationship Id="rId3622" Type="http://schemas.openxmlformats.org/officeDocument/2006/relationships/hyperlink" Target="https://www.instagram.com/monmouthutfxc/" TargetMode="External"/><Relationship Id="rId4953" Type="http://schemas.openxmlformats.org/officeDocument/2006/relationships/hyperlink" Target="https://www.facebook.com/portland.mensxc/" TargetMode="External"/><Relationship Id="rId3625" Type="http://schemas.openxmlformats.org/officeDocument/2006/relationships/hyperlink" Target="https://www.facebook.com/monmouthutfxc/" TargetMode="External"/><Relationship Id="rId4956" Type="http://schemas.openxmlformats.org/officeDocument/2006/relationships/hyperlink" Target="https://www.facebook.com/bisonxctf/" TargetMode="External"/><Relationship Id="rId3624" Type="http://schemas.openxmlformats.org/officeDocument/2006/relationships/hyperlink" Target="https://twitter.com/muhawksxctf" TargetMode="External"/><Relationship Id="rId4955" Type="http://schemas.openxmlformats.org/officeDocument/2006/relationships/hyperlink" Target="https://twitter.com/bucknell_tfxc" TargetMode="External"/><Relationship Id="rId3627" Type="http://schemas.openxmlformats.org/officeDocument/2006/relationships/hyperlink" Target="https://twitter.com/muhawksxctf" TargetMode="External"/><Relationship Id="rId4958" Type="http://schemas.openxmlformats.org/officeDocument/2006/relationships/hyperlink" Target="https://twitter.com/kevindonner6" TargetMode="External"/><Relationship Id="rId3626" Type="http://schemas.openxmlformats.org/officeDocument/2006/relationships/hyperlink" Target="https://www.instagram.com/monmouthutfxc/" TargetMode="External"/><Relationship Id="rId4957" Type="http://schemas.openxmlformats.org/officeDocument/2006/relationships/hyperlink" Target="https://www.instagram.com/bucknell_tfxc/" TargetMode="External"/><Relationship Id="rId3629" Type="http://schemas.openxmlformats.org/officeDocument/2006/relationships/hyperlink" Target="https://www.instagram.com/monmouthutfxc/" TargetMode="External"/><Relationship Id="rId3628" Type="http://schemas.openxmlformats.org/officeDocument/2006/relationships/hyperlink" Target="https://www.facebook.com/monmouthutfxc/" TargetMode="External"/><Relationship Id="rId4959" Type="http://schemas.openxmlformats.org/officeDocument/2006/relationships/hyperlink" Target="https://twitter.com/bucknell_tfxc" TargetMode="External"/><Relationship Id="rId4950" Type="http://schemas.openxmlformats.org/officeDocument/2006/relationships/hyperlink" Target="https://www.facebook.com/portland.mensxc/" TargetMode="External"/><Relationship Id="rId3621" Type="http://schemas.openxmlformats.org/officeDocument/2006/relationships/hyperlink" Target="https://www.facebook.com/monmouthutfxc/" TargetMode="External"/><Relationship Id="rId4952" Type="http://schemas.openxmlformats.org/officeDocument/2006/relationships/hyperlink" Target="https://twitter.com/portlandpilotxc" TargetMode="External"/><Relationship Id="rId3620" Type="http://schemas.openxmlformats.org/officeDocument/2006/relationships/hyperlink" Target="https://twitter.com/muhawksxctf" TargetMode="External"/><Relationship Id="rId4951" Type="http://schemas.openxmlformats.org/officeDocument/2006/relationships/hyperlink" Target="https://www.instagram.com/pilotswxc/" TargetMode="External"/><Relationship Id="rId2324" Type="http://schemas.openxmlformats.org/officeDocument/2006/relationships/hyperlink" Target="https://www.instagram.com/niko_dworczi/" TargetMode="External"/><Relationship Id="rId3656" Type="http://schemas.openxmlformats.org/officeDocument/2006/relationships/hyperlink" Target="https://twitter.com/njitxctf" TargetMode="External"/><Relationship Id="rId4987" Type="http://schemas.openxmlformats.org/officeDocument/2006/relationships/hyperlink" Target="https://www.instagram.com/duqxctf/" TargetMode="External"/><Relationship Id="rId2325" Type="http://schemas.openxmlformats.org/officeDocument/2006/relationships/hyperlink" Target="https://www.instagram.com/eku_xctf/" TargetMode="External"/><Relationship Id="rId3655" Type="http://schemas.openxmlformats.org/officeDocument/2006/relationships/hyperlink" Target="https://www.instagram.com/njitxctf/" TargetMode="External"/><Relationship Id="rId4986" Type="http://schemas.openxmlformats.org/officeDocument/2006/relationships/hyperlink" Target="https://www.facebook.com/DuqTrackXC/" TargetMode="External"/><Relationship Id="rId2326" Type="http://schemas.openxmlformats.org/officeDocument/2006/relationships/hyperlink" Target="https://twitter.com/eku_xctf" TargetMode="External"/><Relationship Id="rId3658" Type="http://schemas.openxmlformats.org/officeDocument/2006/relationships/hyperlink" Target="https://www.instagram.com/coach.mc_/" TargetMode="External"/><Relationship Id="rId4989" Type="http://schemas.openxmlformats.org/officeDocument/2006/relationships/hyperlink" Target="https://facebook.com/shannon.taub/" TargetMode="External"/><Relationship Id="rId2327" Type="http://schemas.openxmlformats.org/officeDocument/2006/relationships/hyperlink" Target="https://www.facebook.com/eku.track/" TargetMode="External"/><Relationship Id="rId3657" Type="http://schemas.openxmlformats.org/officeDocument/2006/relationships/hyperlink" Target="https://www.facebook.com/NJITXCTF/" TargetMode="External"/><Relationship Id="rId4988" Type="http://schemas.openxmlformats.org/officeDocument/2006/relationships/hyperlink" Target="https://twitter.com/duqxctf" TargetMode="External"/><Relationship Id="rId2328" Type="http://schemas.openxmlformats.org/officeDocument/2006/relationships/hyperlink" Target="https://www.instagram.com/eku_xctf/" TargetMode="External"/><Relationship Id="rId2329" Type="http://schemas.openxmlformats.org/officeDocument/2006/relationships/hyperlink" Target="https://x.com/frymanthrows" TargetMode="External"/><Relationship Id="rId3659" Type="http://schemas.openxmlformats.org/officeDocument/2006/relationships/hyperlink" Target="https://www.instagram.com/njitxctf/" TargetMode="External"/><Relationship Id="rId3650" Type="http://schemas.openxmlformats.org/officeDocument/2006/relationships/hyperlink" Target="https://www.facebook.com/NJITXCTF/" TargetMode="External"/><Relationship Id="rId4981" Type="http://schemas.openxmlformats.org/officeDocument/2006/relationships/hyperlink" Target="https://twitter.com/duqxctf" TargetMode="External"/><Relationship Id="rId4980" Type="http://schemas.openxmlformats.org/officeDocument/2006/relationships/hyperlink" Target="https://twitter.com/Coachgibby11" TargetMode="External"/><Relationship Id="rId2320" Type="http://schemas.openxmlformats.org/officeDocument/2006/relationships/hyperlink" Target="https://twitter.com/eku_xctf" TargetMode="External"/><Relationship Id="rId3652" Type="http://schemas.openxmlformats.org/officeDocument/2006/relationships/hyperlink" Target="https://twitter.com/njitxctf" TargetMode="External"/><Relationship Id="rId4983" Type="http://schemas.openxmlformats.org/officeDocument/2006/relationships/hyperlink" Target="https://www.instagram.com/coachjgibson/" TargetMode="External"/><Relationship Id="rId2321" Type="http://schemas.openxmlformats.org/officeDocument/2006/relationships/hyperlink" Target="https://www.facebook.com/eku.track/" TargetMode="External"/><Relationship Id="rId3651" Type="http://schemas.openxmlformats.org/officeDocument/2006/relationships/hyperlink" Target="https://www.instagram.com/njitxctf/" TargetMode="External"/><Relationship Id="rId4982" Type="http://schemas.openxmlformats.org/officeDocument/2006/relationships/hyperlink" Target="https://www.facebook.com/DuqTrackXC/" TargetMode="External"/><Relationship Id="rId2322" Type="http://schemas.openxmlformats.org/officeDocument/2006/relationships/hyperlink" Target="https://twitter.com/eku_xctf" TargetMode="External"/><Relationship Id="rId3654" Type="http://schemas.openxmlformats.org/officeDocument/2006/relationships/hyperlink" Target="https://www.instagram.com/jrtrackcoach/" TargetMode="External"/><Relationship Id="rId4985" Type="http://schemas.openxmlformats.org/officeDocument/2006/relationships/hyperlink" Target="https://twitter.com/duqxctf" TargetMode="External"/><Relationship Id="rId2323" Type="http://schemas.openxmlformats.org/officeDocument/2006/relationships/hyperlink" Target="https://www.facebook.com/eku.track/" TargetMode="External"/><Relationship Id="rId3653" Type="http://schemas.openxmlformats.org/officeDocument/2006/relationships/hyperlink" Target="https://www.facebook.com/NJITXCTF/" TargetMode="External"/><Relationship Id="rId4984" Type="http://schemas.openxmlformats.org/officeDocument/2006/relationships/hyperlink" Target="https://www.instagram.com/duqxctf/" TargetMode="External"/><Relationship Id="rId2313" Type="http://schemas.openxmlformats.org/officeDocument/2006/relationships/hyperlink" Target="https://twitter.com/buknightsxctf" TargetMode="External"/><Relationship Id="rId3645" Type="http://schemas.openxmlformats.org/officeDocument/2006/relationships/hyperlink" Target="https://www.instagram.com/njitxctf/" TargetMode="External"/><Relationship Id="rId4976" Type="http://schemas.openxmlformats.org/officeDocument/2006/relationships/hyperlink" Target="https://twitter.com/duqxctf" TargetMode="External"/><Relationship Id="rId2314" Type="http://schemas.openxmlformats.org/officeDocument/2006/relationships/hyperlink" Target="https://www.instagram.com/pedaltrash/" TargetMode="External"/><Relationship Id="rId3644" Type="http://schemas.openxmlformats.org/officeDocument/2006/relationships/hyperlink" Target="https://www.facebook.com/njitxctf/" TargetMode="External"/><Relationship Id="rId4975" Type="http://schemas.openxmlformats.org/officeDocument/2006/relationships/hyperlink" Target="https://twitter.com/coachgibby11" TargetMode="External"/><Relationship Id="rId2315" Type="http://schemas.openxmlformats.org/officeDocument/2006/relationships/hyperlink" Target="https://www.instagram.com/bellarminetrack/" TargetMode="External"/><Relationship Id="rId3647" Type="http://schemas.openxmlformats.org/officeDocument/2006/relationships/hyperlink" Target="https://www.facebook.com/NJITXCTF/" TargetMode="External"/><Relationship Id="rId4978" Type="http://schemas.openxmlformats.org/officeDocument/2006/relationships/hyperlink" Target="https://www.instagram.com/coachjgibson/" TargetMode="External"/><Relationship Id="rId2316" Type="http://schemas.openxmlformats.org/officeDocument/2006/relationships/hyperlink" Target="https://twitter.com/jmadthrows" TargetMode="External"/><Relationship Id="rId3646" Type="http://schemas.openxmlformats.org/officeDocument/2006/relationships/hyperlink" Target="https://twitter.com/njitxctf" TargetMode="External"/><Relationship Id="rId4977" Type="http://schemas.openxmlformats.org/officeDocument/2006/relationships/hyperlink" Target="https://www.facebook.com/DuqTrackXC/" TargetMode="External"/><Relationship Id="rId2317" Type="http://schemas.openxmlformats.org/officeDocument/2006/relationships/hyperlink" Target="https://twitter.com/buknightsxctf" TargetMode="External"/><Relationship Id="rId3649" Type="http://schemas.openxmlformats.org/officeDocument/2006/relationships/hyperlink" Target="https://twitter.com/njitxctf" TargetMode="External"/><Relationship Id="rId2318" Type="http://schemas.openxmlformats.org/officeDocument/2006/relationships/hyperlink" Target="https://www.instagram.com/bellarminetrack/" TargetMode="External"/><Relationship Id="rId3648" Type="http://schemas.openxmlformats.org/officeDocument/2006/relationships/hyperlink" Target="https://www.instagram.com/njitxctf/" TargetMode="External"/><Relationship Id="rId4979" Type="http://schemas.openxmlformats.org/officeDocument/2006/relationships/hyperlink" Target="https://www.instagram.com/duqxctf/" TargetMode="External"/><Relationship Id="rId2319" Type="http://schemas.openxmlformats.org/officeDocument/2006/relationships/hyperlink" Target="https://twitter.com/coryerdmann" TargetMode="External"/><Relationship Id="rId4970" Type="http://schemas.openxmlformats.org/officeDocument/2006/relationships/hyperlink" Target="https://www.instagram.com/bucknell_tfxc/" TargetMode="External"/><Relationship Id="rId3641" Type="http://schemas.openxmlformats.org/officeDocument/2006/relationships/hyperlink" Target="https://www.instagram.com/monmouthutfxc/" TargetMode="External"/><Relationship Id="rId4972" Type="http://schemas.openxmlformats.org/officeDocument/2006/relationships/hyperlink" Target="https://www.facebook.com/theo.tom.10" TargetMode="External"/><Relationship Id="rId2310" Type="http://schemas.openxmlformats.org/officeDocument/2006/relationships/hyperlink" Target="https://www.instagram.com/bellarminetrack/" TargetMode="External"/><Relationship Id="rId3640" Type="http://schemas.openxmlformats.org/officeDocument/2006/relationships/hyperlink" Target="https://www.instagram.com/hannavpeterson/" TargetMode="External"/><Relationship Id="rId4971" Type="http://schemas.openxmlformats.org/officeDocument/2006/relationships/hyperlink" Target="https://twitter.com/bucknell_tfxc" TargetMode="External"/><Relationship Id="rId2311" Type="http://schemas.openxmlformats.org/officeDocument/2006/relationships/hyperlink" Target="https://twitter.com/buknightsxctf" TargetMode="External"/><Relationship Id="rId3643" Type="http://schemas.openxmlformats.org/officeDocument/2006/relationships/hyperlink" Target="https://twitter.com/njitxctf" TargetMode="External"/><Relationship Id="rId4974" Type="http://schemas.openxmlformats.org/officeDocument/2006/relationships/hyperlink" Target="https://www.instagram.com/bucknell_tfxc/" TargetMode="External"/><Relationship Id="rId2312" Type="http://schemas.openxmlformats.org/officeDocument/2006/relationships/hyperlink" Target="https://www.instagram.com/bellarminetrack/" TargetMode="External"/><Relationship Id="rId3642" Type="http://schemas.openxmlformats.org/officeDocument/2006/relationships/hyperlink" Target="https://twitter.com/johnhcrombie" TargetMode="External"/><Relationship Id="rId4973" Type="http://schemas.openxmlformats.org/officeDocument/2006/relationships/hyperlink" Target="https://www.facebook.com/bisonxctf/" TargetMode="External"/><Relationship Id="rId4921" Type="http://schemas.openxmlformats.org/officeDocument/2006/relationships/hyperlink" Target="https://www.facebook.com/oregontf/" TargetMode="External"/><Relationship Id="rId4920" Type="http://schemas.openxmlformats.org/officeDocument/2006/relationships/hyperlink" Target="https://www.facebook.com/curtis.taylor.3762" TargetMode="External"/><Relationship Id="rId4923" Type="http://schemas.openxmlformats.org/officeDocument/2006/relationships/hyperlink" Target="https://twitter.com/oregontf" TargetMode="External"/><Relationship Id="rId4922" Type="http://schemas.openxmlformats.org/officeDocument/2006/relationships/hyperlink" Target="https://www.instagram.com/oregontf/" TargetMode="External"/><Relationship Id="rId4925" Type="http://schemas.openxmlformats.org/officeDocument/2006/relationships/hyperlink" Target="https://www.instagram.com/brian.blutreich/" TargetMode="External"/><Relationship Id="rId4924" Type="http://schemas.openxmlformats.org/officeDocument/2006/relationships/hyperlink" Target="https://www.facebook.com/oregontf/" TargetMode="External"/><Relationship Id="rId4927" Type="http://schemas.openxmlformats.org/officeDocument/2006/relationships/hyperlink" Target="https://twitter.com/oregontf" TargetMode="External"/><Relationship Id="rId4926" Type="http://schemas.openxmlformats.org/officeDocument/2006/relationships/hyperlink" Target="https://www.instagram.com/oregontf/" TargetMode="External"/><Relationship Id="rId4929" Type="http://schemas.openxmlformats.org/officeDocument/2006/relationships/hyperlink" Target="https://www.instagram.com/oregontf/" TargetMode="External"/><Relationship Id="rId4928" Type="http://schemas.openxmlformats.org/officeDocument/2006/relationships/hyperlink" Target="https://www.facebook.com/oregontf/" TargetMode="External"/><Relationship Id="rId4910" Type="http://schemas.openxmlformats.org/officeDocument/2006/relationships/hyperlink" Target="https://www.instagram.com/coachmcg_/" TargetMode="External"/><Relationship Id="rId4912" Type="http://schemas.openxmlformats.org/officeDocument/2006/relationships/hyperlink" Target="https://twitter.com/psuvikstf" TargetMode="External"/><Relationship Id="rId4911" Type="http://schemas.openxmlformats.org/officeDocument/2006/relationships/hyperlink" Target="https://www.instagram.com/psuvikstf/" TargetMode="External"/><Relationship Id="rId4914" Type="http://schemas.openxmlformats.org/officeDocument/2006/relationships/hyperlink" Target="https://www.instagram.com/psuvikstf/" TargetMode="External"/><Relationship Id="rId4913" Type="http://schemas.openxmlformats.org/officeDocument/2006/relationships/hyperlink" Target="https://www.facebook.com/psuviksTF/" TargetMode="External"/><Relationship Id="rId4916" Type="http://schemas.openxmlformats.org/officeDocument/2006/relationships/hyperlink" Target="https://www.facebook.com/oregontf/" TargetMode="External"/><Relationship Id="rId4915" Type="http://schemas.openxmlformats.org/officeDocument/2006/relationships/hyperlink" Target="https://twitter.com/oregontf" TargetMode="External"/><Relationship Id="rId4918" Type="http://schemas.openxmlformats.org/officeDocument/2006/relationships/hyperlink" Target="https://twitter.com/ctsprint2" TargetMode="External"/><Relationship Id="rId4917" Type="http://schemas.openxmlformats.org/officeDocument/2006/relationships/hyperlink" Target="https://www.instagram.com/oregontf/" TargetMode="External"/><Relationship Id="rId4919" Type="http://schemas.openxmlformats.org/officeDocument/2006/relationships/hyperlink" Target="https://twitter.com/oregontf" TargetMode="External"/><Relationship Id="rId3612" Type="http://schemas.openxmlformats.org/officeDocument/2006/relationships/hyperlink" Target="https://twitter.com/FDUKnightsXCTF" TargetMode="External"/><Relationship Id="rId4943" Type="http://schemas.openxmlformats.org/officeDocument/2006/relationships/hyperlink" Target="https://www.instagram.com/chris_solinsky/" TargetMode="External"/><Relationship Id="rId3611" Type="http://schemas.openxmlformats.org/officeDocument/2006/relationships/hyperlink" Target="https://www.instagram.com/fduknightstrack/" TargetMode="External"/><Relationship Id="rId4942" Type="http://schemas.openxmlformats.org/officeDocument/2006/relationships/hyperlink" Target="https://www.facebook.com/oregontf/" TargetMode="External"/><Relationship Id="rId3614" Type="http://schemas.openxmlformats.org/officeDocument/2006/relationships/hyperlink" Target="https://twitter.com/FDUKnightsXCTF" TargetMode="External"/><Relationship Id="rId4945" Type="http://schemas.openxmlformats.org/officeDocument/2006/relationships/hyperlink" Target="https://twitter.com/oregontf" TargetMode="External"/><Relationship Id="rId3613" Type="http://schemas.openxmlformats.org/officeDocument/2006/relationships/hyperlink" Target="https://www.instagram.com/fduknightstrack/" TargetMode="External"/><Relationship Id="rId4944" Type="http://schemas.openxmlformats.org/officeDocument/2006/relationships/hyperlink" Target="https://www.instagram.com/oregontf/" TargetMode="External"/><Relationship Id="rId3616" Type="http://schemas.openxmlformats.org/officeDocument/2006/relationships/hyperlink" Target="https://www.instagram.com/fduknightstrack/" TargetMode="External"/><Relationship Id="rId4947" Type="http://schemas.openxmlformats.org/officeDocument/2006/relationships/hyperlink" Target="https://www.instagram.com/oregontf/" TargetMode="External"/><Relationship Id="rId3615" Type="http://schemas.openxmlformats.org/officeDocument/2006/relationships/hyperlink" Target="https://www.instagram.com/coach_des_/" TargetMode="External"/><Relationship Id="rId4946" Type="http://schemas.openxmlformats.org/officeDocument/2006/relationships/hyperlink" Target="https://www.facebook.com/oregontf/" TargetMode="External"/><Relationship Id="rId3618" Type="http://schemas.openxmlformats.org/officeDocument/2006/relationships/hyperlink" Target="https://www.facebook.com/monmouthutfxc/" TargetMode="External"/><Relationship Id="rId4949" Type="http://schemas.openxmlformats.org/officeDocument/2006/relationships/hyperlink" Target="https://facebook.com/rob.conner.98" TargetMode="External"/><Relationship Id="rId3617" Type="http://schemas.openxmlformats.org/officeDocument/2006/relationships/hyperlink" Target="https://twitter.com/muhawksxctf" TargetMode="External"/><Relationship Id="rId4948" Type="http://schemas.openxmlformats.org/officeDocument/2006/relationships/hyperlink" Target="https://twitter.com/portlandpilotxc" TargetMode="External"/><Relationship Id="rId3619" Type="http://schemas.openxmlformats.org/officeDocument/2006/relationships/hyperlink" Target="https://www.instagram.com/monmouthutfxc/" TargetMode="External"/><Relationship Id="rId3610" Type="http://schemas.openxmlformats.org/officeDocument/2006/relationships/hyperlink" Target="https://www.instagram.com/_imjustsalif/" TargetMode="External"/><Relationship Id="rId4941" Type="http://schemas.openxmlformats.org/officeDocument/2006/relationships/hyperlink" Target="https://twitter.com/oregontf" TargetMode="External"/><Relationship Id="rId4940" Type="http://schemas.openxmlformats.org/officeDocument/2006/relationships/hyperlink" Target="https://www.instagram.com/oregontf/" TargetMode="External"/><Relationship Id="rId3601" Type="http://schemas.openxmlformats.org/officeDocument/2006/relationships/hyperlink" Target="https://www.instagram.com/redbird_trackxc/" TargetMode="External"/><Relationship Id="rId4932" Type="http://schemas.openxmlformats.org/officeDocument/2006/relationships/hyperlink" Target="https://www.instagram.com/oregontf/" TargetMode="External"/><Relationship Id="rId3600" Type="http://schemas.openxmlformats.org/officeDocument/2006/relationships/hyperlink" Target="https://www.facebook.com/redbirdsTF" TargetMode="External"/><Relationship Id="rId4931" Type="http://schemas.openxmlformats.org/officeDocument/2006/relationships/hyperlink" Target="https://www.facebook.com/oregontf/" TargetMode="External"/><Relationship Id="rId3603" Type="http://schemas.openxmlformats.org/officeDocument/2006/relationships/hyperlink" Target="https://www.facebook.com/kenroy.ellis.96/" TargetMode="External"/><Relationship Id="rId4934" Type="http://schemas.openxmlformats.org/officeDocument/2006/relationships/hyperlink" Target="https://www.facebook.com/oregontf/" TargetMode="External"/><Relationship Id="rId3602" Type="http://schemas.openxmlformats.org/officeDocument/2006/relationships/hyperlink" Target="https://twitter.com/FDUKnightsXCTF" TargetMode="External"/><Relationship Id="rId4933" Type="http://schemas.openxmlformats.org/officeDocument/2006/relationships/hyperlink" Target="https://twitter.com/oregontf" TargetMode="External"/><Relationship Id="rId3605" Type="http://schemas.openxmlformats.org/officeDocument/2006/relationships/hyperlink" Target="https://www.instagram.com/fduknightstrack/" TargetMode="External"/><Relationship Id="rId4936" Type="http://schemas.openxmlformats.org/officeDocument/2006/relationships/hyperlink" Target="https://twitter.com/shalaneflanagan" TargetMode="External"/><Relationship Id="rId3604" Type="http://schemas.openxmlformats.org/officeDocument/2006/relationships/hyperlink" Target="https://www.instagram.com/elliskenroy/" TargetMode="External"/><Relationship Id="rId4935" Type="http://schemas.openxmlformats.org/officeDocument/2006/relationships/hyperlink" Target="https://www.instagram.com/oregontf/" TargetMode="External"/><Relationship Id="rId3607" Type="http://schemas.openxmlformats.org/officeDocument/2006/relationships/hyperlink" Target="https://www.instagram.com/fduknightstrack/" TargetMode="External"/><Relationship Id="rId4938" Type="http://schemas.openxmlformats.org/officeDocument/2006/relationships/hyperlink" Target="https://www.facebook.com/oregontf/" TargetMode="External"/><Relationship Id="rId3606" Type="http://schemas.openxmlformats.org/officeDocument/2006/relationships/hyperlink" Target="https://twitter.com/FDUKnightsXCTF" TargetMode="External"/><Relationship Id="rId4937" Type="http://schemas.openxmlformats.org/officeDocument/2006/relationships/hyperlink" Target="https://twitter.com/oregontf" TargetMode="External"/><Relationship Id="rId3609" Type="http://schemas.openxmlformats.org/officeDocument/2006/relationships/hyperlink" Target="https://twitter.com/FDUKnightsXCTF" TargetMode="External"/><Relationship Id="rId3608" Type="http://schemas.openxmlformats.org/officeDocument/2006/relationships/hyperlink" Target="https://twitter.com/kordaba1" TargetMode="External"/><Relationship Id="rId4939" Type="http://schemas.openxmlformats.org/officeDocument/2006/relationships/hyperlink" Target="https://www.instagram.com/shalaneflanagan/" TargetMode="External"/><Relationship Id="rId4930" Type="http://schemas.openxmlformats.org/officeDocument/2006/relationships/hyperlink" Target="https://twitter.com/oregontf" TargetMode="External"/><Relationship Id="rId1059" Type="http://schemas.openxmlformats.org/officeDocument/2006/relationships/hyperlink" Target="https://www.instagram.com/uconntfxc/" TargetMode="External"/><Relationship Id="rId2380" Type="http://schemas.openxmlformats.org/officeDocument/2006/relationships/hyperlink" Target="https://www.instagram.com/ronnie_baker14/" TargetMode="External"/><Relationship Id="rId1050" Type="http://schemas.openxmlformats.org/officeDocument/2006/relationships/hyperlink" Target="https://www.facebook.com/people/Selwyn-Maxwell-Jr/1168188331/" TargetMode="External"/><Relationship Id="rId2381" Type="http://schemas.openxmlformats.org/officeDocument/2006/relationships/hyperlink" Target="https://www.instagram.com/kentuckytrack/" TargetMode="External"/><Relationship Id="rId1051" Type="http://schemas.openxmlformats.org/officeDocument/2006/relationships/hyperlink" Target="https://www.facebook.com/UConn-Track-Field-Cross-Country-141097319352776/" TargetMode="External"/><Relationship Id="rId2382" Type="http://schemas.openxmlformats.org/officeDocument/2006/relationships/hyperlink" Target="https://twitter.com/masai_russell" TargetMode="External"/><Relationship Id="rId1052" Type="http://schemas.openxmlformats.org/officeDocument/2006/relationships/hyperlink" Target="https://www.instagram.com/uconntfxc/" TargetMode="External"/><Relationship Id="rId2383" Type="http://schemas.openxmlformats.org/officeDocument/2006/relationships/hyperlink" Target="https://twitter.com/kentuckytrack" TargetMode="External"/><Relationship Id="rId1053" Type="http://schemas.openxmlformats.org/officeDocument/2006/relationships/hyperlink" Target="https://twitter.com/uconntrackxc" TargetMode="External"/><Relationship Id="rId2384" Type="http://schemas.openxmlformats.org/officeDocument/2006/relationships/hyperlink" Target="https://www.facebook.com/KentuckyTrack/" TargetMode="External"/><Relationship Id="rId1054" Type="http://schemas.openxmlformats.org/officeDocument/2006/relationships/hyperlink" Target="https://www.facebook.com/pages/category/School-Sports-Team/UConn-Track-Field-Cross-Country-141097319352776/" TargetMode="External"/><Relationship Id="rId2385" Type="http://schemas.openxmlformats.org/officeDocument/2006/relationships/hyperlink" Target="https://www.instagram.com/kentuckytrack/" TargetMode="External"/><Relationship Id="rId1055" Type="http://schemas.openxmlformats.org/officeDocument/2006/relationships/hyperlink" Target="https://www.instagram.com/uconntfxc/" TargetMode="External"/><Relationship Id="rId2386" Type="http://schemas.openxmlformats.org/officeDocument/2006/relationships/hyperlink" Target="https://twitter.com/fastfergie16" TargetMode="External"/><Relationship Id="rId1056" Type="http://schemas.openxmlformats.org/officeDocument/2006/relationships/hyperlink" Target="https://twitter.com/uconntrackxc" TargetMode="External"/><Relationship Id="rId2387" Type="http://schemas.openxmlformats.org/officeDocument/2006/relationships/hyperlink" Target="https://twitter.com/kentuckytrack" TargetMode="External"/><Relationship Id="rId1057" Type="http://schemas.openxmlformats.org/officeDocument/2006/relationships/hyperlink" Target="https://www.facebook.com/pages/category/School-Sports-Team/UConn-Track-Field-Cross-Country-141097319352776/" TargetMode="External"/><Relationship Id="rId2388" Type="http://schemas.openxmlformats.org/officeDocument/2006/relationships/hyperlink" Target="https://www.facebook.com/KentuckyTrack/" TargetMode="External"/><Relationship Id="rId1058" Type="http://schemas.openxmlformats.org/officeDocument/2006/relationships/hyperlink" Target="https://www.instagram.com/coach_cashberry/" TargetMode="External"/><Relationship Id="rId2389" Type="http://schemas.openxmlformats.org/officeDocument/2006/relationships/hyperlink" Target="https://www.instagram.com/kentuckytrack/" TargetMode="External"/><Relationship Id="rId1048" Type="http://schemas.openxmlformats.org/officeDocument/2006/relationships/hyperlink" Target="https://www.instagram.com/shu_tfxc/" TargetMode="External"/><Relationship Id="rId2379" Type="http://schemas.openxmlformats.org/officeDocument/2006/relationships/hyperlink" Target="https://www.facebook.com/KentuckyTrack/" TargetMode="External"/><Relationship Id="rId1049" Type="http://schemas.openxmlformats.org/officeDocument/2006/relationships/hyperlink" Target="https://twitter.com/uconnmxc" TargetMode="External"/><Relationship Id="rId2370" Type="http://schemas.openxmlformats.org/officeDocument/2006/relationships/hyperlink" Target="https://twitter.com/CoachRexroat1" TargetMode="External"/><Relationship Id="rId1040" Type="http://schemas.openxmlformats.org/officeDocument/2006/relationships/hyperlink" Target="https://www.instagram.com/shu_tfxc/" TargetMode="External"/><Relationship Id="rId2371" Type="http://schemas.openxmlformats.org/officeDocument/2006/relationships/hyperlink" Target="https://twitter.com/nkunorsexctf" TargetMode="External"/><Relationship Id="rId1041" Type="http://schemas.openxmlformats.org/officeDocument/2006/relationships/hyperlink" Target="https://twitter.com/sacredtrack" TargetMode="External"/><Relationship Id="rId2372" Type="http://schemas.openxmlformats.org/officeDocument/2006/relationships/hyperlink" Target="https://www.facebook.com/nkuxc.track/" TargetMode="External"/><Relationship Id="rId1042" Type="http://schemas.openxmlformats.org/officeDocument/2006/relationships/hyperlink" Target="https://www.instagram.com/shu_tfxc/" TargetMode="External"/><Relationship Id="rId2373" Type="http://schemas.openxmlformats.org/officeDocument/2006/relationships/hyperlink" Target="https://www.instagram.com/coachrexroat1/" TargetMode="External"/><Relationship Id="rId1043" Type="http://schemas.openxmlformats.org/officeDocument/2006/relationships/hyperlink" Target="https://twitter.com/FDUKnightsXCTF" TargetMode="External"/><Relationship Id="rId2374" Type="http://schemas.openxmlformats.org/officeDocument/2006/relationships/hyperlink" Target="https://www.instagram.com/nkunorsexctf/" TargetMode="External"/><Relationship Id="rId1044" Type="http://schemas.openxmlformats.org/officeDocument/2006/relationships/hyperlink" Target="https://www.instagram.com/fduknightstrack/" TargetMode="External"/><Relationship Id="rId2375" Type="http://schemas.openxmlformats.org/officeDocument/2006/relationships/hyperlink" Target="https://twitter.com/kentuckytrack" TargetMode="External"/><Relationship Id="rId1045" Type="http://schemas.openxmlformats.org/officeDocument/2006/relationships/hyperlink" Target="https://twitter.com/sacredtrack" TargetMode="External"/><Relationship Id="rId2376" Type="http://schemas.openxmlformats.org/officeDocument/2006/relationships/hyperlink" Target="https://www.facebook.com/KentuckyTrack/" TargetMode="External"/><Relationship Id="rId1046" Type="http://schemas.openxmlformats.org/officeDocument/2006/relationships/hyperlink" Target="https://www.instagram.com/shu_tfxc/" TargetMode="External"/><Relationship Id="rId2377" Type="http://schemas.openxmlformats.org/officeDocument/2006/relationships/hyperlink" Target="https://www.instagram.com/kentuckytrack/" TargetMode="External"/><Relationship Id="rId1047" Type="http://schemas.openxmlformats.org/officeDocument/2006/relationships/hyperlink" Target="https://twitter.com/sacredtrack" TargetMode="External"/><Relationship Id="rId2378" Type="http://schemas.openxmlformats.org/officeDocument/2006/relationships/hyperlink" Target="https://twitter.com/kentuckytrack" TargetMode="External"/><Relationship Id="rId1070" Type="http://schemas.openxmlformats.org/officeDocument/2006/relationships/hyperlink" Target="https://www.instagram.com/its_dwavy/?hl=en" TargetMode="External"/><Relationship Id="rId1071" Type="http://schemas.openxmlformats.org/officeDocument/2006/relationships/hyperlink" Target="https://www.instagram.com/uconntfxc/" TargetMode="External"/><Relationship Id="rId1072" Type="http://schemas.openxmlformats.org/officeDocument/2006/relationships/hyperlink" Target="https://twitter.com/julthomson" TargetMode="External"/><Relationship Id="rId1073" Type="http://schemas.openxmlformats.org/officeDocument/2006/relationships/hyperlink" Target="https://twitter.com/yaletf_xc" TargetMode="External"/><Relationship Id="rId1074" Type="http://schemas.openxmlformats.org/officeDocument/2006/relationships/hyperlink" Target="https://www.facebook.com/jeffrey.forino/" TargetMode="External"/><Relationship Id="rId1075" Type="http://schemas.openxmlformats.org/officeDocument/2006/relationships/hyperlink" Target="https://www.facebook.com/yaletrackcrosscountry/" TargetMode="External"/><Relationship Id="rId1076" Type="http://schemas.openxmlformats.org/officeDocument/2006/relationships/hyperlink" Target="https://www.instagram.com/yaletf_xc/" TargetMode="External"/><Relationship Id="rId1077" Type="http://schemas.openxmlformats.org/officeDocument/2006/relationships/hyperlink" Target="https://twitter.com/yaletf_xc" TargetMode="External"/><Relationship Id="rId1078" Type="http://schemas.openxmlformats.org/officeDocument/2006/relationships/hyperlink" Target="https://www.facebook.com/yaletrackcrosscountry/" TargetMode="External"/><Relationship Id="rId1079" Type="http://schemas.openxmlformats.org/officeDocument/2006/relationships/hyperlink" Target="https://www.instagram.com/yaletf_xc/" TargetMode="External"/><Relationship Id="rId2390" Type="http://schemas.openxmlformats.org/officeDocument/2006/relationships/hyperlink" Target="https://twitter.com/kentuckytrack" TargetMode="External"/><Relationship Id="rId1060" Type="http://schemas.openxmlformats.org/officeDocument/2006/relationships/hyperlink" Target="https://twitter.com/uconntrackxc" TargetMode="External"/><Relationship Id="rId2391" Type="http://schemas.openxmlformats.org/officeDocument/2006/relationships/hyperlink" Target="https://www.facebook.com/KentuckyTrack/" TargetMode="External"/><Relationship Id="rId1061" Type="http://schemas.openxmlformats.org/officeDocument/2006/relationships/hyperlink" Target="https://www.facebook.com/pages/category/School-Sports-Team/UConn-Track-Field-Cross-Country-141097319352776/" TargetMode="External"/><Relationship Id="rId2392" Type="http://schemas.openxmlformats.org/officeDocument/2006/relationships/hyperlink" Target="https://www.instagram.com/kentuckytrack/" TargetMode="External"/><Relationship Id="rId1062" Type="http://schemas.openxmlformats.org/officeDocument/2006/relationships/hyperlink" Target="https://www.instagram.com/uconntfxc/" TargetMode="External"/><Relationship Id="rId2393" Type="http://schemas.openxmlformats.org/officeDocument/2006/relationships/hyperlink" Target="https://twitter.com/keatondaniel7" TargetMode="External"/><Relationship Id="rId1063" Type="http://schemas.openxmlformats.org/officeDocument/2006/relationships/hyperlink" Target="https://twitter.com/uconnmxc" TargetMode="External"/><Relationship Id="rId2394" Type="http://schemas.openxmlformats.org/officeDocument/2006/relationships/hyperlink" Target="https://twitter.com/kentuckytrack" TargetMode="External"/><Relationship Id="rId1064" Type="http://schemas.openxmlformats.org/officeDocument/2006/relationships/hyperlink" Target="https://www.facebook.com/rich.miller.927758" TargetMode="External"/><Relationship Id="rId2395" Type="http://schemas.openxmlformats.org/officeDocument/2006/relationships/hyperlink" Target="https://www.facebook.com/KentuckyTrack/" TargetMode="External"/><Relationship Id="rId1065" Type="http://schemas.openxmlformats.org/officeDocument/2006/relationships/hyperlink" Target="https://www.facebook.com/UConn-Track-Field-Cross-Country-141097319352776/" TargetMode="External"/><Relationship Id="rId2396" Type="http://schemas.openxmlformats.org/officeDocument/2006/relationships/hyperlink" Target="https://www.instagram.com/keaton_daniel/" TargetMode="External"/><Relationship Id="rId1066" Type="http://schemas.openxmlformats.org/officeDocument/2006/relationships/hyperlink" Target="https://www.instagram.com/uconntfxc/" TargetMode="External"/><Relationship Id="rId2397" Type="http://schemas.openxmlformats.org/officeDocument/2006/relationships/hyperlink" Target="https://www.instagram.com/kentuckytrack/" TargetMode="External"/><Relationship Id="rId1067" Type="http://schemas.openxmlformats.org/officeDocument/2006/relationships/hyperlink" Target="https://x.com/its_dwavy" TargetMode="External"/><Relationship Id="rId2398" Type="http://schemas.openxmlformats.org/officeDocument/2006/relationships/hyperlink" Target="https://twitter.com/lang_jackson9" TargetMode="External"/><Relationship Id="rId1068" Type="http://schemas.openxmlformats.org/officeDocument/2006/relationships/hyperlink" Target="https://twitter.com/uconntrackxc" TargetMode="External"/><Relationship Id="rId2399" Type="http://schemas.openxmlformats.org/officeDocument/2006/relationships/hyperlink" Target="https://twitter.com/kentuckytrack" TargetMode="External"/><Relationship Id="rId1069" Type="http://schemas.openxmlformats.org/officeDocument/2006/relationships/hyperlink" Target="https://www.facebook.com/pages/category/School-Sports-Team/UConn-Track-Field-Cross-Country-141097319352776/" TargetMode="External"/><Relationship Id="rId1015" Type="http://schemas.openxmlformats.org/officeDocument/2006/relationships/hyperlink" Target="https://www.facebook.com/CcsuTrackFieldXcTeams" TargetMode="External"/><Relationship Id="rId2346" Type="http://schemas.openxmlformats.org/officeDocument/2006/relationships/hyperlink" Target="https://twitter.com/bigdave__bean" TargetMode="External"/><Relationship Id="rId3678" Type="http://schemas.openxmlformats.org/officeDocument/2006/relationships/hyperlink" Target="https://twitter.com/princetontrack" TargetMode="External"/><Relationship Id="rId1016" Type="http://schemas.openxmlformats.org/officeDocument/2006/relationships/hyperlink" Target="https://www.instagram.com/ccsuxctf/" TargetMode="External"/><Relationship Id="rId2347" Type="http://schemas.openxmlformats.org/officeDocument/2006/relationships/hyperlink" Target="https://twitter.com/msueaglescctrk" TargetMode="External"/><Relationship Id="rId3677" Type="http://schemas.openxmlformats.org/officeDocument/2006/relationships/hyperlink" Target="https://twitter.com/moshiimoshii61" TargetMode="External"/><Relationship Id="rId1017" Type="http://schemas.openxmlformats.org/officeDocument/2006/relationships/hyperlink" Target="https://twitter.com/ccsutrack" TargetMode="External"/><Relationship Id="rId2348" Type="http://schemas.openxmlformats.org/officeDocument/2006/relationships/hyperlink" Target="https://www.instagram.com/msum_xctf/" TargetMode="External"/><Relationship Id="rId1018" Type="http://schemas.openxmlformats.org/officeDocument/2006/relationships/hyperlink" Target="https://www.facebook.com/CcsuTrackFieldXcTeams" TargetMode="External"/><Relationship Id="rId2349" Type="http://schemas.openxmlformats.org/officeDocument/2006/relationships/hyperlink" Target="https://twitter.com/murraystatexctf" TargetMode="External"/><Relationship Id="rId3679" Type="http://schemas.openxmlformats.org/officeDocument/2006/relationships/hyperlink" Target="https://www.facebook.com/PrincetonXCTF/" TargetMode="External"/><Relationship Id="rId1019" Type="http://schemas.openxmlformats.org/officeDocument/2006/relationships/hyperlink" Target="https://www.instagram.com/ccsuxctf/" TargetMode="External"/><Relationship Id="rId3670" Type="http://schemas.openxmlformats.org/officeDocument/2006/relationships/hyperlink" Target="https://twitter.com/princetontrack" TargetMode="External"/><Relationship Id="rId2340" Type="http://schemas.openxmlformats.org/officeDocument/2006/relationships/hyperlink" Target="https://twitter.com/msueaglescctrk" TargetMode="External"/><Relationship Id="rId3672" Type="http://schemas.openxmlformats.org/officeDocument/2006/relationships/hyperlink" Target="https://www.instagram.com/princetontrack/" TargetMode="External"/><Relationship Id="rId1010" Type="http://schemas.openxmlformats.org/officeDocument/2006/relationships/hyperlink" Target="https://www.facebook.com/stormie.sickler/" TargetMode="External"/><Relationship Id="rId2341" Type="http://schemas.openxmlformats.org/officeDocument/2006/relationships/hyperlink" Target="https://www.facebook.com/moravian-college-cross-countrytrack-field-136208186490478/" TargetMode="External"/><Relationship Id="rId3671" Type="http://schemas.openxmlformats.org/officeDocument/2006/relationships/hyperlink" Target="https://www.facebook.com/PrincetonXCTF/" TargetMode="External"/><Relationship Id="rId1011" Type="http://schemas.openxmlformats.org/officeDocument/2006/relationships/hyperlink" Target="https://www.instagram.com/coach_ssickler/" TargetMode="External"/><Relationship Id="rId2342" Type="http://schemas.openxmlformats.org/officeDocument/2006/relationships/hyperlink" Target="https://www.instagram.com/msum_xctf/" TargetMode="External"/><Relationship Id="rId3674" Type="http://schemas.openxmlformats.org/officeDocument/2006/relationships/hyperlink" Target="https://www.facebook.com/PrincetonXCTF/" TargetMode="External"/><Relationship Id="rId1012" Type="http://schemas.openxmlformats.org/officeDocument/2006/relationships/hyperlink" Target="https://www.instagram.com/uncbears_xctf/" TargetMode="External"/><Relationship Id="rId2343" Type="http://schemas.openxmlformats.org/officeDocument/2006/relationships/hyperlink" Target="https://twitter.com/msueaglescctrk" TargetMode="External"/><Relationship Id="rId3673" Type="http://schemas.openxmlformats.org/officeDocument/2006/relationships/hyperlink" Target="https://twitter.com/princetontrack" TargetMode="External"/><Relationship Id="rId1013" Type="http://schemas.openxmlformats.org/officeDocument/2006/relationships/hyperlink" Target="https://twitter.com/ericmblake" TargetMode="External"/><Relationship Id="rId2344" Type="http://schemas.openxmlformats.org/officeDocument/2006/relationships/hyperlink" Target="https://www.facebook.com/moravian-college-cross-countrytrack-field-136208186490478/" TargetMode="External"/><Relationship Id="rId3676" Type="http://schemas.openxmlformats.org/officeDocument/2006/relationships/hyperlink" Target="https://www.instagram.com/princetontrack/" TargetMode="External"/><Relationship Id="rId1014" Type="http://schemas.openxmlformats.org/officeDocument/2006/relationships/hyperlink" Target="https://twitter.com/ccsutrack" TargetMode="External"/><Relationship Id="rId2345" Type="http://schemas.openxmlformats.org/officeDocument/2006/relationships/hyperlink" Target="https://www.instagram.com/msum_xctf/" TargetMode="External"/><Relationship Id="rId3675" Type="http://schemas.openxmlformats.org/officeDocument/2006/relationships/hyperlink" Target="https://www.instagram.com/duketaylor2/" TargetMode="External"/><Relationship Id="rId1004" Type="http://schemas.openxmlformats.org/officeDocument/2006/relationships/hyperlink" Target="https://www.instagram.com/uncbears_xctf/" TargetMode="External"/><Relationship Id="rId2335" Type="http://schemas.openxmlformats.org/officeDocument/2006/relationships/hyperlink" Target="https://www.instagram.com/eku_xctf/" TargetMode="External"/><Relationship Id="rId3667" Type="http://schemas.openxmlformats.org/officeDocument/2006/relationships/hyperlink" Target="https://twitter.com/princetontrack" TargetMode="External"/><Relationship Id="rId4998" Type="http://schemas.openxmlformats.org/officeDocument/2006/relationships/hyperlink" Target="https://www.instagram.com/duqxctf/" TargetMode="External"/><Relationship Id="rId1005" Type="http://schemas.openxmlformats.org/officeDocument/2006/relationships/hyperlink" Target="https://twitter.com/unc_bearsmbb" TargetMode="External"/><Relationship Id="rId2336" Type="http://schemas.openxmlformats.org/officeDocument/2006/relationships/hyperlink" Target="https://twitter.com/clevesdonogan" TargetMode="External"/><Relationship Id="rId3666" Type="http://schemas.openxmlformats.org/officeDocument/2006/relationships/hyperlink" Target="https://www.instagram.com/princetontrack/" TargetMode="External"/><Relationship Id="rId4997" Type="http://schemas.openxmlformats.org/officeDocument/2006/relationships/hyperlink" Target="https://www.facebook.com/duqtrackxc/" TargetMode="External"/><Relationship Id="rId1006" Type="http://schemas.openxmlformats.org/officeDocument/2006/relationships/hyperlink" Target="https://www.instagram.com/coachqwazon/" TargetMode="External"/><Relationship Id="rId2337" Type="http://schemas.openxmlformats.org/officeDocument/2006/relationships/hyperlink" Target="https://twitter.com/msueaglescctrk" TargetMode="External"/><Relationship Id="rId3669" Type="http://schemas.openxmlformats.org/officeDocument/2006/relationships/hyperlink" Target="https://www.instagram.com/princetontrack/" TargetMode="External"/><Relationship Id="rId1007" Type="http://schemas.openxmlformats.org/officeDocument/2006/relationships/hyperlink" Target="https://www.instagram.com/uncbears_xctf/" TargetMode="External"/><Relationship Id="rId2338" Type="http://schemas.openxmlformats.org/officeDocument/2006/relationships/hyperlink" Target="https://facebook.com/clay.dixon.79/" TargetMode="External"/><Relationship Id="rId3668" Type="http://schemas.openxmlformats.org/officeDocument/2006/relationships/hyperlink" Target="https://www.facebook.com/PrincetonXCTF/" TargetMode="External"/><Relationship Id="rId4999" Type="http://schemas.openxmlformats.org/officeDocument/2006/relationships/hyperlink" Target="https://twitter.com/t_peterson" TargetMode="External"/><Relationship Id="rId1008" Type="http://schemas.openxmlformats.org/officeDocument/2006/relationships/hyperlink" Target="https://twitter.com/stormiesickler_" TargetMode="External"/><Relationship Id="rId2339" Type="http://schemas.openxmlformats.org/officeDocument/2006/relationships/hyperlink" Target="https://www.instagram.com/msum_xctf/" TargetMode="External"/><Relationship Id="rId1009" Type="http://schemas.openxmlformats.org/officeDocument/2006/relationships/hyperlink" Target="https://twitter.com/unc_bearsmbb" TargetMode="External"/><Relationship Id="rId4990" Type="http://schemas.openxmlformats.org/officeDocument/2006/relationships/hyperlink" Target="https://www.facebook.com/DuqTrackXC/" TargetMode="External"/><Relationship Id="rId3661" Type="http://schemas.openxmlformats.org/officeDocument/2006/relationships/hyperlink" Target="https://www.facebook.com/PrincetonXCTF/" TargetMode="External"/><Relationship Id="rId4992" Type="http://schemas.openxmlformats.org/officeDocument/2006/relationships/hyperlink" Target="https://www.instagram.com/duqxctf/" TargetMode="External"/><Relationship Id="rId2330" Type="http://schemas.openxmlformats.org/officeDocument/2006/relationships/hyperlink" Target="https://twitter.com/eku_xctf" TargetMode="External"/><Relationship Id="rId3660" Type="http://schemas.openxmlformats.org/officeDocument/2006/relationships/hyperlink" Target="https://twitter.com/princetontrack" TargetMode="External"/><Relationship Id="rId4991" Type="http://schemas.openxmlformats.org/officeDocument/2006/relationships/hyperlink" Target="https://www.instagram.com/shannontaub/" TargetMode="External"/><Relationship Id="rId1000" Type="http://schemas.openxmlformats.org/officeDocument/2006/relationships/hyperlink" Target="https://www.instagram.com/cubuffstrack/" TargetMode="External"/><Relationship Id="rId2331" Type="http://schemas.openxmlformats.org/officeDocument/2006/relationships/hyperlink" Target="https://www.facebook.com/eku.track/" TargetMode="External"/><Relationship Id="rId3663" Type="http://schemas.openxmlformats.org/officeDocument/2006/relationships/hyperlink" Target="https://twitter.com/princetontrack" TargetMode="External"/><Relationship Id="rId4994" Type="http://schemas.openxmlformats.org/officeDocument/2006/relationships/hyperlink" Target="https://www.facebook.com/DuqTrackXC/" TargetMode="External"/><Relationship Id="rId1001" Type="http://schemas.openxmlformats.org/officeDocument/2006/relationships/hyperlink" Target="https://twitter.com/unc_bearsmbb" TargetMode="External"/><Relationship Id="rId2332" Type="http://schemas.openxmlformats.org/officeDocument/2006/relationships/hyperlink" Target="https://www.instagram.com/eku_xctf/" TargetMode="External"/><Relationship Id="rId3662" Type="http://schemas.openxmlformats.org/officeDocument/2006/relationships/hyperlink" Target="https://www.instagram.com/princetontrack/" TargetMode="External"/><Relationship Id="rId4993" Type="http://schemas.openxmlformats.org/officeDocument/2006/relationships/hyperlink" Target="https://twitter.com/duqxctf" TargetMode="External"/><Relationship Id="rId1002" Type="http://schemas.openxmlformats.org/officeDocument/2006/relationships/hyperlink" Target="https://www.instagram.com/uncbears_xctf/" TargetMode="External"/><Relationship Id="rId2333" Type="http://schemas.openxmlformats.org/officeDocument/2006/relationships/hyperlink" Target="https://twitter.com/eku_xctf" TargetMode="External"/><Relationship Id="rId3665" Type="http://schemas.openxmlformats.org/officeDocument/2006/relationships/hyperlink" Target="https://www.instagram.com/kakkruns/" TargetMode="External"/><Relationship Id="rId4996" Type="http://schemas.openxmlformats.org/officeDocument/2006/relationships/hyperlink" Target="https://twitter.com/duqxctf" TargetMode="External"/><Relationship Id="rId1003" Type="http://schemas.openxmlformats.org/officeDocument/2006/relationships/hyperlink" Target="https://twitter.com/unc_bearsmbb" TargetMode="External"/><Relationship Id="rId2334" Type="http://schemas.openxmlformats.org/officeDocument/2006/relationships/hyperlink" Target="https://www.facebook.com/eku.track/" TargetMode="External"/><Relationship Id="rId3664" Type="http://schemas.openxmlformats.org/officeDocument/2006/relationships/hyperlink" Target="https://www.facebook.com/princetonxctf/" TargetMode="External"/><Relationship Id="rId4995" Type="http://schemas.openxmlformats.org/officeDocument/2006/relationships/hyperlink" Target="https://www.instagram.com/duqxctf/" TargetMode="External"/><Relationship Id="rId1037" Type="http://schemas.openxmlformats.org/officeDocument/2006/relationships/hyperlink" Target="https://twitter.com/coachmeganec" TargetMode="External"/><Relationship Id="rId2368" Type="http://schemas.openxmlformats.org/officeDocument/2006/relationships/hyperlink" Target="https://www.facebook.com/nkuxc.track/" TargetMode="External"/><Relationship Id="rId1038" Type="http://schemas.openxmlformats.org/officeDocument/2006/relationships/hyperlink" Target="https://twitter.com/sacredtrack" TargetMode="External"/><Relationship Id="rId2369" Type="http://schemas.openxmlformats.org/officeDocument/2006/relationships/hyperlink" Target="https://www.instagram.com/nkunorsexctf/" TargetMode="External"/><Relationship Id="rId3699" Type="http://schemas.openxmlformats.org/officeDocument/2006/relationships/hyperlink" Target="https://www.facebook.com/RiderCrossCountryTrackandField/" TargetMode="External"/><Relationship Id="rId1039" Type="http://schemas.openxmlformats.org/officeDocument/2006/relationships/hyperlink" Target="https://facebook.com/megan.patterson.549" TargetMode="External"/><Relationship Id="rId3690" Type="http://schemas.openxmlformats.org/officeDocument/2006/relationships/hyperlink" Target="https://www.facebook.com/bob.hamer.94" TargetMode="External"/><Relationship Id="rId2360" Type="http://schemas.openxmlformats.org/officeDocument/2006/relationships/hyperlink" Target="https://twitter.com/nkunorsexctf" TargetMode="External"/><Relationship Id="rId3692" Type="http://schemas.openxmlformats.org/officeDocument/2006/relationships/hyperlink" Target="https://www.instagram.com/riderxctf/" TargetMode="External"/><Relationship Id="rId1030" Type="http://schemas.openxmlformats.org/officeDocument/2006/relationships/hyperlink" Target="https://twitter.com/ccsutrack" TargetMode="External"/><Relationship Id="rId2361" Type="http://schemas.openxmlformats.org/officeDocument/2006/relationships/hyperlink" Target="https://www.facebook.com/nkuxc.track/" TargetMode="External"/><Relationship Id="rId3691" Type="http://schemas.openxmlformats.org/officeDocument/2006/relationships/hyperlink" Target="https://www.facebook.com/RiderCrossCountryTrackandField/" TargetMode="External"/><Relationship Id="rId1031" Type="http://schemas.openxmlformats.org/officeDocument/2006/relationships/hyperlink" Target="https://www.facebook.com/CcsuTrackFieldXcTeams" TargetMode="External"/><Relationship Id="rId2362" Type="http://schemas.openxmlformats.org/officeDocument/2006/relationships/hyperlink" Target="https://www.instagram.com/paul_longano/" TargetMode="External"/><Relationship Id="rId3694" Type="http://schemas.openxmlformats.org/officeDocument/2006/relationships/hyperlink" Target="https://twitter.com/riderxctf" TargetMode="External"/><Relationship Id="rId1032" Type="http://schemas.openxmlformats.org/officeDocument/2006/relationships/hyperlink" Target="https://www.instagram.com/bpowlen/" TargetMode="External"/><Relationship Id="rId2363" Type="http://schemas.openxmlformats.org/officeDocument/2006/relationships/hyperlink" Target="https://www.instagram.com/nkunorsexctf/" TargetMode="External"/><Relationship Id="rId3693" Type="http://schemas.openxmlformats.org/officeDocument/2006/relationships/hyperlink" Target="https://twitter.com/brettharvey155" TargetMode="External"/><Relationship Id="rId1033" Type="http://schemas.openxmlformats.org/officeDocument/2006/relationships/hyperlink" Target="https://www.instagram.com/ccsuxctf/" TargetMode="External"/><Relationship Id="rId2364" Type="http://schemas.openxmlformats.org/officeDocument/2006/relationships/hyperlink" Target="https://twitter.com/nkunorsexctf" TargetMode="External"/><Relationship Id="rId3696" Type="http://schemas.openxmlformats.org/officeDocument/2006/relationships/hyperlink" Target="https://www.instagram.com/coach_brett_harvey/" TargetMode="External"/><Relationship Id="rId1034" Type="http://schemas.openxmlformats.org/officeDocument/2006/relationships/hyperlink" Target="https://twitter.com/sacredtrack" TargetMode="External"/><Relationship Id="rId2365" Type="http://schemas.openxmlformats.org/officeDocument/2006/relationships/hyperlink" Target="https://www.facebook.com/nkuxc.track/" TargetMode="External"/><Relationship Id="rId3695" Type="http://schemas.openxmlformats.org/officeDocument/2006/relationships/hyperlink" Target="https://www.facebook.com/RiderCrossCountryTrackandField/" TargetMode="External"/><Relationship Id="rId1035" Type="http://schemas.openxmlformats.org/officeDocument/2006/relationships/hyperlink" Target="https://www.facebook.com/christian.morrison.54/" TargetMode="External"/><Relationship Id="rId2366" Type="http://schemas.openxmlformats.org/officeDocument/2006/relationships/hyperlink" Target="https://www.instagram.com/nkunorsexctf/" TargetMode="External"/><Relationship Id="rId3698" Type="http://schemas.openxmlformats.org/officeDocument/2006/relationships/hyperlink" Target="https://twitter.com/riderxctf" TargetMode="External"/><Relationship Id="rId1036" Type="http://schemas.openxmlformats.org/officeDocument/2006/relationships/hyperlink" Target="https://www.instagram.com/shu_tfxc/" TargetMode="External"/><Relationship Id="rId2367" Type="http://schemas.openxmlformats.org/officeDocument/2006/relationships/hyperlink" Target="https://twitter.com/nkunorsexctf" TargetMode="External"/><Relationship Id="rId3697" Type="http://schemas.openxmlformats.org/officeDocument/2006/relationships/hyperlink" Target="https://www.instagram.com/riderxctf/" TargetMode="External"/><Relationship Id="rId1026" Type="http://schemas.openxmlformats.org/officeDocument/2006/relationships/hyperlink" Target="https://www.instagram.com/ccsuxctf/" TargetMode="External"/><Relationship Id="rId2357" Type="http://schemas.openxmlformats.org/officeDocument/2006/relationships/hyperlink" Target="https://twitter.com/nkunorsexctf" TargetMode="External"/><Relationship Id="rId3689" Type="http://schemas.openxmlformats.org/officeDocument/2006/relationships/hyperlink" Target="https://twitter.com/riderxctf" TargetMode="External"/><Relationship Id="rId1027" Type="http://schemas.openxmlformats.org/officeDocument/2006/relationships/hyperlink" Target="https://twitter.com/ccsutrack" TargetMode="External"/><Relationship Id="rId2358" Type="http://schemas.openxmlformats.org/officeDocument/2006/relationships/hyperlink" Target="https://www.facebook.com/nkuxc.track/" TargetMode="External"/><Relationship Id="rId3688" Type="http://schemas.openxmlformats.org/officeDocument/2006/relationships/hyperlink" Target="https://twitter.com/bobhamer77" TargetMode="External"/><Relationship Id="rId1028" Type="http://schemas.openxmlformats.org/officeDocument/2006/relationships/hyperlink" Target="https://www.facebook.com/CcsuTrackFieldXcTeams" TargetMode="External"/><Relationship Id="rId2359" Type="http://schemas.openxmlformats.org/officeDocument/2006/relationships/hyperlink" Target="https://www.instagram.com/nkunorsexctf/" TargetMode="External"/><Relationship Id="rId1029" Type="http://schemas.openxmlformats.org/officeDocument/2006/relationships/hyperlink" Target="https://www.instagram.com/ccsuxctf/" TargetMode="External"/><Relationship Id="rId3681" Type="http://schemas.openxmlformats.org/officeDocument/2006/relationships/hyperlink" Target="https://twitter.com/princetontrack" TargetMode="External"/><Relationship Id="rId2350" Type="http://schemas.openxmlformats.org/officeDocument/2006/relationships/hyperlink" Target="https://www.facebook.com/murraystatexctf/" TargetMode="External"/><Relationship Id="rId3680" Type="http://schemas.openxmlformats.org/officeDocument/2006/relationships/hyperlink" Target="https://www.instagram.com/princetontrack/" TargetMode="External"/><Relationship Id="rId1020" Type="http://schemas.openxmlformats.org/officeDocument/2006/relationships/hyperlink" Target="https://twitter.com/ccsutrack" TargetMode="External"/><Relationship Id="rId2351" Type="http://schemas.openxmlformats.org/officeDocument/2006/relationships/hyperlink" Target="https://www.instagram.com/murraystatexctf/" TargetMode="External"/><Relationship Id="rId3683" Type="http://schemas.openxmlformats.org/officeDocument/2006/relationships/hyperlink" Target="https://www.instagram.com/marshall.faurot/" TargetMode="External"/><Relationship Id="rId1021" Type="http://schemas.openxmlformats.org/officeDocument/2006/relationships/hyperlink" Target="https://www.facebook.com/CcsuTrackFieldXcTeams" TargetMode="External"/><Relationship Id="rId2352" Type="http://schemas.openxmlformats.org/officeDocument/2006/relationships/hyperlink" Target="https://x.com/coachkelsrig" TargetMode="External"/><Relationship Id="rId3682" Type="http://schemas.openxmlformats.org/officeDocument/2006/relationships/hyperlink" Target="https://www.facebook.com/PrincetonXCTF/" TargetMode="External"/><Relationship Id="rId1022" Type="http://schemas.openxmlformats.org/officeDocument/2006/relationships/hyperlink" Target="https://www.instagram.com/ccsuxctf/" TargetMode="External"/><Relationship Id="rId2353" Type="http://schemas.openxmlformats.org/officeDocument/2006/relationships/hyperlink" Target="https://twitter.com/murraystatexctf" TargetMode="External"/><Relationship Id="rId3685" Type="http://schemas.openxmlformats.org/officeDocument/2006/relationships/hyperlink" Target="https://twitter.com/princetontrack" TargetMode="External"/><Relationship Id="rId1023" Type="http://schemas.openxmlformats.org/officeDocument/2006/relationships/hyperlink" Target="https://twitter.com/tvillerunner" TargetMode="External"/><Relationship Id="rId2354" Type="http://schemas.openxmlformats.org/officeDocument/2006/relationships/hyperlink" Target="https://www.facebook.com/murraystatexctf/" TargetMode="External"/><Relationship Id="rId3684" Type="http://schemas.openxmlformats.org/officeDocument/2006/relationships/hyperlink" Target="https://www.instagram.com/princetontrack/" TargetMode="External"/><Relationship Id="rId1024" Type="http://schemas.openxmlformats.org/officeDocument/2006/relationships/hyperlink" Target="https://twitter.com/ccsutrack" TargetMode="External"/><Relationship Id="rId2355" Type="http://schemas.openxmlformats.org/officeDocument/2006/relationships/hyperlink" Target="https://www.instagram.com/kelseyriggins/" TargetMode="External"/><Relationship Id="rId3687" Type="http://schemas.openxmlformats.org/officeDocument/2006/relationships/hyperlink" Target="https://www.instagram.com/princetontrack/" TargetMode="External"/><Relationship Id="rId1025" Type="http://schemas.openxmlformats.org/officeDocument/2006/relationships/hyperlink" Target="https://www.facebook.com/CcsuTrackFieldXcTeams" TargetMode="External"/><Relationship Id="rId2356" Type="http://schemas.openxmlformats.org/officeDocument/2006/relationships/hyperlink" Target="https://www.instagram.com/murraystatexctf/" TargetMode="External"/><Relationship Id="rId3686" Type="http://schemas.openxmlformats.org/officeDocument/2006/relationships/hyperlink" Target="https://www.facebook.com/PrincetonXCTF/" TargetMode="External"/><Relationship Id="rId16285" Type="http://schemas.openxmlformats.org/officeDocument/2006/relationships/hyperlink" Target="https://www.facebook.com/lisa.voyles.12/" TargetMode="External"/><Relationship Id="rId16284" Type="http://schemas.openxmlformats.org/officeDocument/2006/relationships/hyperlink" Target="https://twitter.com/gcmapleleafs_xt" TargetMode="External"/><Relationship Id="rId16287" Type="http://schemas.openxmlformats.org/officeDocument/2006/relationships/hyperlink" Target="https://twitter.com/gcmapleleafs_xt" TargetMode="External"/><Relationship Id="rId16286" Type="http://schemas.openxmlformats.org/officeDocument/2006/relationships/hyperlink" Target="https://www.instagram.com/gcmapleleafs_tf/" TargetMode="External"/><Relationship Id="rId16281" Type="http://schemas.openxmlformats.org/officeDocument/2006/relationships/hyperlink" Target="https://twitter.com/gracecollegetf" TargetMode="External"/><Relationship Id="rId16280" Type="http://schemas.openxmlformats.org/officeDocument/2006/relationships/hyperlink" Target="https://www.instagram.com/bethelxctf/" TargetMode="External"/><Relationship Id="rId16283" Type="http://schemas.openxmlformats.org/officeDocument/2006/relationships/hyperlink" Target="https://www.instagram.com/trackgrace/" TargetMode="External"/><Relationship Id="rId16282" Type="http://schemas.openxmlformats.org/officeDocument/2006/relationships/hyperlink" Target="https://www.facebook.com/profile.php?id=100057173481390" TargetMode="External"/><Relationship Id="rId16278" Type="http://schemas.openxmlformats.org/officeDocument/2006/relationships/hyperlink" Target="https://twitter.com/bupilotstf" TargetMode="External"/><Relationship Id="rId16277" Type="http://schemas.openxmlformats.org/officeDocument/2006/relationships/hyperlink" Target="https://www.instagram.com/bethelxctf/" TargetMode="External"/><Relationship Id="rId16279" Type="http://schemas.openxmlformats.org/officeDocument/2006/relationships/hyperlink" Target="https://www.facebook.com/bupilotstf/" TargetMode="External"/><Relationship Id="rId16296" Type="http://schemas.openxmlformats.org/officeDocument/2006/relationships/hyperlink" Target="https://www.facebook.com/pages/category/education/grace-college-cross-country-track-field-131728523528411/" TargetMode="External"/><Relationship Id="rId16295" Type="http://schemas.openxmlformats.org/officeDocument/2006/relationships/hyperlink" Target="https://twitter.com/gracecollegetf" TargetMode="External"/><Relationship Id="rId16298" Type="http://schemas.openxmlformats.org/officeDocument/2006/relationships/hyperlink" Target="https://twitter.com/gracecollegetf" TargetMode="External"/><Relationship Id="rId16297" Type="http://schemas.openxmlformats.org/officeDocument/2006/relationships/hyperlink" Target="https://www.instagram.com/trackgrace/" TargetMode="External"/><Relationship Id="rId16292" Type="http://schemas.openxmlformats.org/officeDocument/2006/relationships/hyperlink" Target="https://www.instagram.com/gcmapleleafs_tf/" TargetMode="External"/><Relationship Id="rId16291" Type="http://schemas.openxmlformats.org/officeDocument/2006/relationships/hyperlink" Target="https://twitter.com/gcmapleleafs_xt" TargetMode="External"/><Relationship Id="rId16294" Type="http://schemas.openxmlformats.org/officeDocument/2006/relationships/hyperlink" Target="https://www.instagram.com/trackgrace/" TargetMode="External"/><Relationship Id="rId16293" Type="http://schemas.openxmlformats.org/officeDocument/2006/relationships/hyperlink" Target="https://x.com/gracecollegetf" TargetMode="External"/><Relationship Id="rId16290" Type="http://schemas.openxmlformats.org/officeDocument/2006/relationships/hyperlink" Target="https://www.instagram.com/gcmapleleafs_tf/" TargetMode="External"/><Relationship Id="rId16289" Type="http://schemas.openxmlformats.org/officeDocument/2006/relationships/hyperlink" Target="https://twitter.com/gcmapleleafs_xt" TargetMode="External"/><Relationship Id="rId16288" Type="http://schemas.openxmlformats.org/officeDocument/2006/relationships/hyperlink" Target="https://www.instagram.com/gcmapleleafs_tf/" TargetMode="External"/><Relationship Id="rId16263" Type="http://schemas.openxmlformats.org/officeDocument/2006/relationships/hyperlink" Target="https://twitter.com/usftrackcoaches" TargetMode="External"/><Relationship Id="rId17594" Type="http://schemas.openxmlformats.org/officeDocument/2006/relationships/hyperlink" Target="https://twitter.com/untdallastfxc" TargetMode="External"/><Relationship Id="rId16262" Type="http://schemas.openxmlformats.org/officeDocument/2006/relationships/hyperlink" Target="https://www.instagram.com/stfrancisxctf/" TargetMode="External"/><Relationship Id="rId17593" Type="http://schemas.openxmlformats.org/officeDocument/2006/relationships/hyperlink" Target="https://www.instagram.com/wes_xctf/" TargetMode="External"/><Relationship Id="rId16265" Type="http://schemas.openxmlformats.org/officeDocument/2006/relationships/hyperlink" Target="https://twitter.com/austinhatcher10" TargetMode="External"/><Relationship Id="rId17596" Type="http://schemas.openxmlformats.org/officeDocument/2006/relationships/hyperlink" Target="https://www.instagram.com/accounts/login/" TargetMode="External"/><Relationship Id="rId16264" Type="http://schemas.openxmlformats.org/officeDocument/2006/relationships/hyperlink" Target="https://www.instagram.com/stfrancisxctf/" TargetMode="External"/><Relationship Id="rId17595" Type="http://schemas.openxmlformats.org/officeDocument/2006/relationships/hyperlink" Target="https://twitter.com/gogeoducks" TargetMode="External"/><Relationship Id="rId17590" Type="http://schemas.openxmlformats.org/officeDocument/2006/relationships/hyperlink" Target="https://x.com/aggietfxc" TargetMode="External"/><Relationship Id="rId16261" Type="http://schemas.openxmlformats.org/officeDocument/2006/relationships/hyperlink" Target="https://www.facebook.com/RedFlashXCTF/" TargetMode="External"/><Relationship Id="rId17592" Type="http://schemas.openxmlformats.org/officeDocument/2006/relationships/hyperlink" Target="https://www.tamut.edu/academics/" TargetMode="External"/><Relationship Id="rId16260" Type="http://schemas.openxmlformats.org/officeDocument/2006/relationships/hyperlink" Target="https://twitter.com/usftrackcoaches" TargetMode="External"/><Relationship Id="rId17591" Type="http://schemas.openxmlformats.org/officeDocument/2006/relationships/hyperlink" Target="https://www.instagram.com/tamut_cc/" TargetMode="External"/><Relationship Id="rId16259" Type="http://schemas.openxmlformats.org/officeDocument/2006/relationships/hyperlink" Target="https://twitter.com/usftrackcoaches" TargetMode="External"/><Relationship Id="rId16256" Type="http://schemas.openxmlformats.org/officeDocument/2006/relationships/hyperlink" Target="https://twitter.com/trollsxctf" TargetMode="External"/><Relationship Id="rId17587" Type="http://schemas.openxmlformats.org/officeDocument/2006/relationships/hyperlink" Target="https://twitter.com/ollutfxc" TargetMode="External"/><Relationship Id="rId16255" Type="http://schemas.openxmlformats.org/officeDocument/2006/relationships/hyperlink" Target="https://www.instagram.com/trincolltrack/" TargetMode="External"/><Relationship Id="rId17586" Type="http://schemas.openxmlformats.org/officeDocument/2006/relationships/hyperlink" Target="https://www.instagram.com/nautrackxc/" TargetMode="External"/><Relationship Id="rId16258" Type="http://schemas.openxmlformats.org/officeDocument/2006/relationships/hyperlink" Target="https://twitter.com/thoward6xc" TargetMode="External"/><Relationship Id="rId17589" Type="http://schemas.openxmlformats.org/officeDocument/2006/relationships/hyperlink" Target="https://www.instagram.com/pqctrackandfield/" TargetMode="External"/><Relationship Id="rId16257" Type="http://schemas.openxmlformats.org/officeDocument/2006/relationships/hyperlink" Target="https://twitter.com/coach_chappy" TargetMode="External"/><Relationship Id="rId17588" Type="http://schemas.openxmlformats.org/officeDocument/2006/relationships/hyperlink" Target="https://www.instagram.com/ollutrack/" TargetMode="External"/><Relationship Id="rId16274" Type="http://schemas.openxmlformats.org/officeDocument/2006/relationships/hyperlink" Target="https://www.instagram.com/bethelxctf/" TargetMode="External"/><Relationship Id="rId16273" Type="http://schemas.openxmlformats.org/officeDocument/2006/relationships/hyperlink" Target="https://www.facebook.com/bupilotstf/" TargetMode="External"/><Relationship Id="rId16276" Type="http://schemas.openxmlformats.org/officeDocument/2006/relationships/hyperlink" Target="https://www.facebook.com/bupilotstf/" TargetMode="External"/><Relationship Id="rId16275" Type="http://schemas.openxmlformats.org/officeDocument/2006/relationships/hyperlink" Target="https://twitter.com/bupilotstf" TargetMode="External"/><Relationship Id="rId16270" Type="http://schemas.openxmlformats.org/officeDocument/2006/relationships/hyperlink" Target="https://www.facebook.com/bupilotstf/" TargetMode="External"/><Relationship Id="rId16272" Type="http://schemas.openxmlformats.org/officeDocument/2006/relationships/hyperlink" Target="https://twitter.com/BUPilotsTF" TargetMode="External"/><Relationship Id="rId16271" Type="http://schemas.openxmlformats.org/officeDocument/2006/relationships/hyperlink" Target="https://www.instagram.com/bethelxctf/" TargetMode="External"/><Relationship Id="rId16267" Type="http://schemas.openxmlformats.org/officeDocument/2006/relationships/hyperlink" Target="https://www.facebook.com/RedFlashXCTF/" TargetMode="External"/><Relationship Id="rId17598" Type="http://schemas.openxmlformats.org/officeDocument/2006/relationships/hyperlink" Target="https://twitter.com/WaylandTFXC" TargetMode="External"/><Relationship Id="rId16266" Type="http://schemas.openxmlformats.org/officeDocument/2006/relationships/hyperlink" Target="https://twitter.com/usftrackcoaches" TargetMode="External"/><Relationship Id="rId17597" Type="http://schemas.openxmlformats.org/officeDocument/2006/relationships/hyperlink" Target="https://twitter.com/WaylandTFXC" TargetMode="External"/><Relationship Id="rId16269" Type="http://schemas.openxmlformats.org/officeDocument/2006/relationships/hyperlink" Target="https://twitter.com/BUPilotsTF" TargetMode="External"/><Relationship Id="rId16268" Type="http://schemas.openxmlformats.org/officeDocument/2006/relationships/hyperlink" Target="https://www.instagram.com/stfrancisxctf/" TargetMode="External"/><Relationship Id="rId17599" Type="http://schemas.openxmlformats.org/officeDocument/2006/relationships/hyperlink" Target="https://www.facebook.com/people/Virgin-Islands-Track-and-Field-Federation/100063456972952/" TargetMode="External"/><Relationship Id="rId1090" Type="http://schemas.openxmlformats.org/officeDocument/2006/relationships/hyperlink" Target="https://www.instagram.com/yaletf_xc/" TargetMode="External"/><Relationship Id="rId1091" Type="http://schemas.openxmlformats.org/officeDocument/2006/relationships/hyperlink" Target="https://twitter.com/yaletf_xc" TargetMode="External"/><Relationship Id="rId1092" Type="http://schemas.openxmlformats.org/officeDocument/2006/relationships/hyperlink" Target="https://www.facebook.com/yaletrackcrosscountry/" TargetMode="External"/><Relationship Id="rId1093" Type="http://schemas.openxmlformats.org/officeDocument/2006/relationships/hyperlink" Target="https://www.instagram.com/yaletf_xc/" TargetMode="External"/><Relationship Id="rId1094" Type="http://schemas.openxmlformats.org/officeDocument/2006/relationships/hyperlink" Target="https://twitter.com/coachkimes_wtf" TargetMode="External"/><Relationship Id="rId1095" Type="http://schemas.openxmlformats.org/officeDocument/2006/relationships/hyperlink" Target="https://www.facebook.com/DelawareTFXC/" TargetMode="External"/><Relationship Id="rId1096" Type="http://schemas.openxmlformats.org/officeDocument/2006/relationships/hyperlink" Target="https://www.instagram.com/dsutf/" TargetMode="External"/><Relationship Id="rId1097" Type="http://schemas.openxmlformats.org/officeDocument/2006/relationships/hyperlink" Target="https://www.facebook.com/DelawareTFXC/" TargetMode="External"/><Relationship Id="rId1098" Type="http://schemas.openxmlformats.org/officeDocument/2006/relationships/hyperlink" Target="https://www.instagram.com/dsutf/" TargetMode="External"/><Relationship Id="rId1099" Type="http://schemas.openxmlformats.org/officeDocument/2006/relationships/hyperlink" Target="https://twitter.com/delawaretfxc" TargetMode="External"/><Relationship Id="rId1080" Type="http://schemas.openxmlformats.org/officeDocument/2006/relationships/hyperlink" Target="https://x.com/YaleTF_XC" TargetMode="External"/><Relationship Id="rId1081" Type="http://schemas.openxmlformats.org/officeDocument/2006/relationships/hyperlink" Target="https://www.facebook.com/yaletrackcrosscountry/" TargetMode="External"/><Relationship Id="rId1082" Type="http://schemas.openxmlformats.org/officeDocument/2006/relationships/hyperlink" Target="https://www.instagram.com/yaletf_xc/" TargetMode="External"/><Relationship Id="rId1083" Type="http://schemas.openxmlformats.org/officeDocument/2006/relationships/hyperlink" Target="https://x.com/YaleTF_XC" TargetMode="External"/><Relationship Id="rId1084" Type="http://schemas.openxmlformats.org/officeDocument/2006/relationships/hyperlink" Target="https://www.facebook.com/yaletrackcrosscountry/" TargetMode="External"/><Relationship Id="rId1085" Type="http://schemas.openxmlformats.org/officeDocument/2006/relationships/hyperlink" Target="https://www.instagram.com/coach.frye/" TargetMode="External"/><Relationship Id="rId1086" Type="http://schemas.openxmlformats.org/officeDocument/2006/relationships/hyperlink" Target="https://www.instagram.com/yaletf_xc/" TargetMode="External"/><Relationship Id="rId1087" Type="http://schemas.openxmlformats.org/officeDocument/2006/relationships/hyperlink" Target="https://twitter.com/kbrunner808" TargetMode="External"/><Relationship Id="rId1088" Type="http://schemas.openxmlformats.org/officeDocument/2006/relationships/hyperlink" Target="https://twitter.com/yaletf_xc" TargetMode="External"/><Relationship Id="rId1089" Type="http://schemas.openxmlformats.org/officeDocument/2006/relationships/hyperlink" Target="https://www.facebook.com/yaletrackcrosscountry/" TargetMode="External"/><Relationship Id="rId16299" Type="http://schemas.openxmlformats.org/officeDocument/2006/relationships/hyperlink" Target="https://www.facebook.com/profile.php?id=100057173481390" TargetMode="External"/><Relationship Id="rId17530" Type="http://schemas.openxmlformats.org/officeDocument/2006/relationships/hyperlink" Target="https://www.facebook.com/cumberlanduniversitytrackandfield/" TargetMode="External"/><Relationship Id="rId17529" Type="http://schemas.openxmlformats.org/officeDocument/2006/relationships/hyperlink" Target="https://twitter.com/cutrack_field" TargetMode="External"/><Relationship Id="rId17528" Type="http://schemas.openxmlformats.org/officeDocument/2006/relationships/hyperlink" Target="https://www.facebook.com/SAUKnightsVolleyball/" TargetMode="External"/><Relationship Id="rId17525" Type="http://schemas.openxmlformats.org/officeDocument/2006/relationships/hyperlink" Target="https://www.facebook.com/MountMartyTrackandField/" TargetMode="External"/><Relationship Id="rId17524" Type="http://schemas.openxmlformats.org/officeDocument/2006/relationships/hyperlink" Target="https://www.facebook.com/seth.wiebelhaus/" TargetMode="External"/><Relationship Id="rId17527" Type="http://schemas.openxmlformats.org/officeDocument/2006/relationships/hyperlink" Target="https://www.facebook.com/Bethel-TN-Cross-CountryTrack-2381380268622162/" TargetMode="External"/><Relationship Id="rId17526" Type="http://schemas.openxmlformats.org/officeDocument/2006/relationships/hyperlink" Target="https://twitter.com/bethelxctf" TargetMode="External"/><Relationship Id="rId17521" Type="http://schemas.openxmlformats.org/officeDocument/2006/relationships/hyperlink" Target="https://www.facebook.com/MountMartyTrackandField/" TargetMode="External"/><Relationship Id="rId17520" Type="http://schemas.openxmlformats.org/officeDocument/2006/relationships/hyperlink" Target="https://twitter.com/mmulancerxctf" TargetMode="External"/><Relationship Id="rId17523" Type="http://schemas.openxmlformats.org/officeDocument/2006/relationships/hyperlink" Target="https://twitter.com/mmulancerxctf" TargetMode="External"/><Relationship Id="rId17522" Type="http://schemas.openxmlformats.org/officeDocument/2006/relationships/hyperlink" Target="https://www.instagram.com/mmutrackandfieldxc/" TargetMode="External"/><Relationship Id="rId16210" Type="http://schemas.openxmlformats.org/officeDocument/2006/relationships/hyperlink" Target="https://twitter.com/CoyoteXCTF" TargetMode="External"/><Relationship Id="rId17541" Type="http://schemas.openxmlformats.org/officeDocument/2006/relationships/hyperlink" Target="https://twitter.com/coachjameshall" TargetMode="External"/><Relationship Id="rId17540" Type="http://schemas.openxmlformats.org/officeDocument/2006/relationships/hyperlink" Target="https://www.instagram.com/cu_tracknfield/" TargetMode="External"/><Relationship Id="rId16209" Type="http://schemas.openxmlformats.org/officeDocument/2006/relationships/hyperlink" Target="https://www.instagram.com/idahotrack/" TargetMode="External"/><Relationship Id="rId16208" Type="http://schemas.openxmlformats.org/officeDocument/2006/relationships/hyperlink" Target="https://twitter.com/coyotexctf" TargetMode="External"/><Relationship Id="rId17539" Type="http://schemas.openxmlformats.org/officeDocument/2006/relationships/hyperlink" Target="https://www.facebook.com/cumberlanduniversitytrackandfield/" TargetMode="External"/><Relationship Id="rId16205" Type="http://schemas.openxmlformats.org/officeDocument/2006/relationships/hyperlink" Target="https://www.facebook.com/dominic.bolin.9" TargetMode="External"/><Relationship Id="rId17536" Type="http://schemas.openxmlformats.org/officeDocument/2006/relationships/hyperlink" Target="https://www.facebook.com/cumberlanduniversitytrackandfield/" TargetMode="External"/><Relationship Id="rId16204" Type="http://schemas.openxmlformats.org/officeDocument/2006/relationships/hyperlink" Target="https://twitter.com/coyotexctf" TargetMode="External"/><Relationship Id="rId17535" Type="http://schemas.openxmlformats.org/officeDocument/2006/relationships/hyperlink" Target="https://twitter.com/cutrack_field" TargetMode="External"/><Relationship Id="rId16207" Type="http://schemas.openxmlformats.org/officeDocument/2006/relationships/hyperlink" Target="https://www.instagram.com/idahotrack/" TargetMode="External"/><Relationship Id="rId17538" Type="http://schemas.openxmlformats.org/officeDocument/2006/relationships/hyperlink" Target="https://twitter.com/cutrack_field" TargetMode="External"/><Relationship Id="rId16206" Type="http://schemas.openxmlformats.org/officeDocument/2006/relationships/hyperlink" Target="https://twitter.com/CoyoteXCTF" TargetMode="External"/><Relationship Id="rId17537" Type="http://schemas.openxmlformats.org/officeDocument/2006/relationships/hyperlink" Target="https://www.instagram.com/cu_tracknfield/" TargetMode="External"/><Relationship Id="rId16201" Type="http://schemas.openxmlformats.org/officeDocument/2006/relationships/hyperlink" Target="https://www.facebook.com/Lewis-Clark-State-College-Cross-CountryTrack-Field-1479042169037384/" TargetMode="External"/><Relationship Id="rId17532" Type="http://schemas.openxmlformats.org/officeDocument/2006/relationships/hyperlink" Target="https://x.com/cutrack" TargetMode="External"/><Relationship Id="rId16200" Type="http://schemas.openxmlformats.org/officeDocument/2006/relationships/hyperlink" Target="https://www.facebook.com/Lewis-Clark-State-College-Cross-CountryTrack-Field-1479042169037384/" TargetMode="External"/><Relationship Id="rId17531" Type="http://schemas.openxmlformats.org/officeDocument/2006/relationships/hyperlink" Target="https://www.instagram.com/cu_tracknfield/" TargetMode="External"/><Relationship Id="rId16203" Type="http://schemas.openxmlformats.org/officeDocument/2006/relationships/hyperlink" Target="https://twitter.com/dominic_bolin" TargetMode="External"/><Relationship Id="rId17534" Type="http://schemas.openxmlformats.org/officeDocument/2006/relationships/hyperlink" Target="https://www.instagram.com/cutrackandfield_/" TargetMode="External"/><Relationship Id="rId16202" Type="http://schemas.openxmlformats.org/officeDocument/2006/relationships/hyperlink" Target="https://www.facebook.com/Lewis-Clark-State-College-Cross-CountryTrack-Field-1479042169037384/" TargetMode="External"/><Relationship Id="rId17533" Type="http://schemas.openxmlformats.org/officeDocument/2006/relationships/hyperlink" Target="https://www.facebook.com/CumberlandXC/" TargetMode="External"/><Relationship Id="rId17507" Type="http://schemas.openxmlformats.org/officeDocument/2006/relationships/hyperlink" Target="https://www.facebook.com/DSUTrojansXCTF/" TargetMode="External"/><Relationship Id="rId17506" Type="http://schemas.openxmlformats.org/officeDocument/2006/relationships/hyperlink" Target="https://twitter.com/dsutf" TargetMode="External"/><Relationship Id="rId17509" Type="http://schemas.openxmlformats.org/officeDocument/2006/relationships/hyperlink" Target="https://www.facebook.com/dwutrack/" TargetMode="External"/><Relationship Id="rId17508" Type="http://schemas.openxmlformats.org/officeDocument/2006/relationships/hyperlink" Target="https://twitter.com/WaylandTFXC" TargetMode="External"/><Relationship Id="rId17503" Type="http://schemas.openxmlformats.org/officeDocument/2006/relationships/hyperlink" Target="https://www.facebook.com/DSUTrojansXCTF/" TargetMode="External"/><Relationship Id="rId17502" Type="http://schemas.openxmlformats.org/officeDocument/2006/relationships/hyperlink" Target="https://www.facebook.com/DSUTrojansXCTF/" TargetMode="External"/><Relationship Id="rId17505" Type="http://schemas.openxmlformats.org/officeDocument/2006/relationships/hyperlink" Target="https://www.facebook.com/DSUTrojansXCTF/" TargetMode="External"/><Relationship Id="rId17504" Type="http://schemas.openxmlformats.org/officeDocument/2006/relationships/hyperlink" Target="https://twitter.com/anthonydrealan" TargetMode="External"/><Relationship Id="rId17501" Type="http://schemas.openxmlformats.org/officeDocument/2006/relationships/hyperlink" Target="https://www.facebook.com/DSUTrojansXCTF/" TargetMode="External"/><Relationship Id="rId17500" Type="http://schemas.openxmlformats.org/officeDocument/2006/relationships/hyperlink" Target="https://twitter.com/coachaglover" TargetMode="External"/><Relationship Id="rId17518" Type="http://schemas.openxmlformats.org/officeDocument/2006/relationships/hyperlink" Target="https://twitter.com/mmulancerxctf" TargetMode="External"/><Relationship Id="rId17517" Type="http://schemas.openxmlformats.org/officeDocument/2006/relationships/hyperlink" Target="https://twitter.com/danielfitzsim11" TargetMode="External"/><Relationship Id="rId17519" Type="http://schemas.openxmlformats.org/officeDocument/2006/relationships/hyperlink" Target="https://www.facebook.com/MountMartyTrackandField/" TargetMode="External"/><Relationship Id="rId17514" Type="http://schemas.openxmlformats.org/officeDocument/2006/relationships/hyperlink" Target="https://www.instagram.com/dwutrackxc/" TargetMode="External"/><Relationship Id="rId17513" Type="http://schemas.openxmlformats.org/officeDocument/2006/relationships/hyperlink" Target="https://www.facebook.com/dwutrack/" TargetMode="External"/><Relationship Id="rId17516" Type="http://schemas.openxmlformats.org/officeDocument/2006/relationships/hyperlink" Target="https://www.instagram.com/dwuxctf/" TargetMode="External"/><Relationship Id="rId17515" Type="http://schemas.openxmlformats.org/officeDocument/2006/relationships/hyperlink" Target="https://twitter.com/DWUXCTF" TargetMode="External"/><Relationship Id="rId17510" Type="http://schemas.openxmlformats.org/officeDocument/2006/relationships/hyperlink" Target="https://www.instagram.com/dwutrackxc/" TargetMode="External"/><Relationship Id="rId17512" Type="http://schemas.openxmlformats.org/officeDocument/2006/relationships/hyperlink" Target="https://www.facebook.com/ryan.chase.311/" TargetMode="External"/><Relationship Id="rId17511" Type="http://schemas.openxmlformats.org/officeDocument/2006/relationships/hyperlink" Target="https://twitter.com/ryanchase4" TargetMode="External"/><Relationship Id="rId16241" Type="http://schemas.openxmlformats.org/officeDocument/2006/relationships/hyperlink" Target="https://twitter.com/gcmapleleafs_xt" TargetMode="External"/><Relationship Id="rId17572" Type="http://schemas.openxmlformats.org/officeDocument/2006/relationships/hyperlink" Target="https://twitter.com/friendswrestlin" TargetMode="External"/><Relationship Id="rId16240" Type="http://schemas.openxmlformats.org/officeDocument/2006/relationships/hyperlink" Target="https://twitter.com/coach_foulkes" TargetMode="External"/><Relationship Id="rId17571" Type="http://schemas.openxmlformats.org/officeDocument/2006/relationships/hyperlink" Target="https://www.facebook.com/hustontillotsontrackandfield/" TargetMode="External"/><Relationship Id="rId16243" Type="http://schemas.openxmlformats.org/officeDocument/2006/relationships/hyperlink" Target="https://twitter.com/onu_xctf" TargetMode="External"/><Relationship Id="rId17574" Type="http://schemas.openxmlformats.org/officeDocument/2006/relationships/hyperlink" Target="https://twitter.com/friendswrestlin" TargetMode="External"/><Relationship Id="rId16242" Type="http://schemas.openxmlformats.org/officeDocument/2006/relationships/hyperlink" Target="https://www.instagram.com/gcmapleleafs_tf/" TargetMode="External"/><Relationship Id="rId17573" Type="http://schemas.openxmlformats.org/officeDocument/2006/relationships/hyperlink" Target="https://www.facebook.com/jcccctf/" TargetMode="External"/><Relationship Id="rId17570" Type="http://schemas.openxmlformats.org/officeDocument/2006/relationships/hyperlink" Target="https://www.facebook.com/royce.dennis.3" TargetMode="External"/><Relationship Id="rId16238" Type="http://schemas.openxmlformats.org/officeDocument/2006/relationships/hyperlink" Target="https://twitter.com/gcmapleleafs_xt" TargetMode="External"/><Relationship Id="rId17569" Type="http://schemas.openxmlformats.org/officeDocument/2006/relationships/hyperlink" Target="https://twitter.com/htathleticsrams" TargetMode="External"/><Relationship Id="rId16237" Type="http://schemas.openxmlformats.org/officeDocument/2006/relationships/hyperlink" Target="https://twitter.com/coach_foulkes" TargetMode="External"/><Relationship Id="rId17568" Type="http://schemas.openxmlformats.org/officeDocument/2006/relationships/hyperlink" Target="https://twitter.com/roycedennisiii" TargetMode="External"/><Relationship Id="rId16239" Type="http://schemas.openxmlformats.org/officeDocument/2006/relationships/hyperlink" Target="https://www.instagram.com/gcmapleleafs_tf/" TargetMode="External"/><Relationship Id="rId16234" Type="http://schemas.openxmlformats.org/officeDocument/2006/relationships/hyperlink" Target="https://www.facebook.com/onuxctf/" TargetMode="External"/><Relationship Id="rId17565" Type="http://schemas.openxmlformats.org/officeDocument/2006/relationships/hyperlink" Target="https://utsfirehawks.com/general/become_a_firehawk" TargetMode="External"/><Relationship Id="rId16233" Type="http://schemas.openxmlformats.org/officeDocument/2006/relationships/hyperlink" Target="https://twitter.com/onu_xctf" TargetMode="External"/><Relationship Id="rId17564" Type="http://schemas.openxmlformats.org/officeDocument/2006/relationships/hyperlink" Target="https://www.instagram.com/vol_track/" TargetMode="External"/><Relationship Id="rId16236" Type="http://schemas.openxmlformats.org/officeDocument/2006/relationships/hyperlink" Target="https://www.instagram.com/onuxctf/" TargetMode="External"/><Relationship Id="rId17567" Type="http://schemas.openxmlformats.org/officeDocument/2006/relationships/hyperlink" Target="https://www.instagram.com/uts_xc_tf/" TargetMode="External"/><Relationship Id="rId16235" Type="http://schemas.openxmlformats.org/officeDocument/2006/relationships/hyperlink" Target="https://www.instagram.com/coach_z_johnson/" TargetMode="External"/><Relationship Id="rId17566" Type="http://schemas.openxmlformats.org/officeDocument/2006/relationships/hyperlink" Target="https://twitter.com/ut_southern" TargetMode="External"/><Relationship Id="rId16252" Type="http://schemas.openxmlformats.org/officeDocument/2006/relationships/hyperlink" Target="https://twitter.com/jasonnagelkirk_" TargetMode="External"/><Relationship Id="rId17583" Type="http://schemas.openxmlformats.org/officeDocument/2006/relationships/hyperlink" Target="https://www.instagram.com/nautrackxc/" TargetMode="External"/><Relationship Id="rId16251" Type="http://schemas.openxmlformats.org/officeDocument/2006/relationships/hyperlink" Target="https://twitter.com/trollsxctf" TargetMode="External"/><Relationship Id="rId17582" Type="http://schemas.openxmlformats.org/officeDocument/2006/relationships/hyperlink" Target="https://www.facebook.com/NAUTrackFieldXC/" TargetMode="External"/><Relationship Id="rId16254" Type="http://schemas.openxmlformats.org/officeDocument/2006/relationships/hyperlink" Target="https://x.com/trollsxctf" TargetMode="External"/><Relationship Id="rId17585" Type="http://schemas.openxmlformats.org/officeDocument/2006/relationships/hyperlink" Target="https://www.facebook.com/NAUTrackFieldXC/" TargetMode="External"/><Relationship Id="rId16253" Type="http://schemas.openxmlformats.org/officeDocument/2006/relationships/hyperlink" Target="https://twitter.com/trollsxctf" TargetMode="External"/><Relationship Id="rId17584" Type="http://schemas.openxmlformats.org/officeDocument/2006/relationships/hyperlink" Target="https://www.na.edu/degree-programs/" TargetMode="External"/><Relationship Id="rId16250" Type="http://schemas.openxmlformats.org/officeDocument/2006/relationships/hyperlink" Target="https://www.instagram.com/sxu_xctf/" TargetMode="External"/><Relationship Id="rId17581" Type="http://schemas.openxmlformats.org/officeDocument/2006/relationships/hyperlink" Target="https://www.na.edu/degree-programs/" TargetMode="External"/><Relationship Id="rId17580" Type="http://schemas.openxmlformats.org/officeDocument/2006/relationships/hyperlink" Target="https://www.instagram.com/nautrackxc/" TargetMode="External"/><Relationship Id="rId16249" Type="http://schemas.openxmlformats.org/officeDocument/2006/relationships/hyperlink" Target="https://www.facebook.com/anthony.kowalczyk.92" TargetMode="External"/><Relationship Id="rId16248" Type="http://schemas.openxmlformats.org/officeDocument/2006/relationships/hyperlink" Target="https://twitter.com/coachkowalczyk" TargetMode="External"/><Relationship Id="rId17579" Type="http://schemas.openxmlformats.org/officeDocument/2006/relationships/hyperlink" Target="https://www.facebook.com/NAUTrackFieldXC/" TargetMode="External"/><Relationship Id="rId16245" Type="http://schemas.openxmlformats.org/officeDocument/2006/relationships/hyperlink" Target="https://www.instagram.com/onuxctf/" TargetMode="External"/><Relationship Id="rId17576" Type="http://schemas.openxmlformats.org/officeDocument/2006/relationships/hyperlink" Target="https://twitter.com/saguxc" TargetMode="External"/><Relationship Id="rId16244" Type="http://schemas.openxmlformats.org/officeDocument/2006/relationships/hyperlink" Target="https://www.facebook.com/onuxctf/" TargetMode="External"/><Relationship Id="rId17575" Type="http://schemas.openxmlformats.org/officeDocument/2006/relationships/hyperlink" Target="https://www.facebook.com/jcccctf/" TargetMode="External"/><Relationship Id="rId16247" Type="http://schemas.openxmlformats.org/officeDocument/2006/relationships/hyperlink" Target="https://www.instagram.com/sxu_xctf/" TargetMode="External"/><Relationship Id="rId17578" Type="http://schemas.openxmlformats.org/officeDocument/2006/relationships/hyperlink" Target="https://x.com/coachdc202" TargetMode="External"/><Relationship Id="rId16246" Type="http://schemas.openxmlformats.org/officeDocument/2006/relationships/hyperlink" Target="https://twitter.com/coachricktorres/" TargetMode="External"/><Relationship Id="rId17577" Type="http://schemas.openxmlformats.org/officeDocument/2006/relationships/hyperlink" Target="https://www.facebook.com/maddie.kneip.5/" TargetMode="External"/><Relationship Id="rId17550" Type="http://schemas.openxmlformats.org/officeDocument/2006/relationships/hyperlink" Target="https://twitter.com/milliganxctf" TargetMode="External"/><Relationship Id="rId16221" Type="http://schemas.openxmlformats.org/officeDocument/2006/relationships/hyperlink" Target="https://www.instagram.com/judsonxctf/" TargetMode="External"/><Relationship Id="rId17552" Type="http://schemas.openxmlformats.org/officeDocument/2006/relationships/hyperlink" Target="https://www.instagram.com/milliganxctf/" TargetMode="External"/><Relationship Id="rId16220" Type="http://schemas.openxmlformats.org/officeDocument/2006/relationships/hyperlink" Target="https://www.instagram.com/thehawthornewayfitness06/" TargetMode="External"/><Relationship Id="rId17551" Type="http://schemas.openxmlformats.org/officeDocument/2006/relationships/hyperlink" Target="https://www.facebook.com/milliganxctf/" TargetMode="External"/><Relationship Id="rId16219" Type="http://schemas.openxmlformats.org/officeDocument/2006/relationships/hyperlink" Target="https://www.facebook.com/JudsonTrackField/" TargetMode="External"/><Relationship Id="rId16216" Type="http://schemas.openxmlformats.org/officeDocument/2006/relationships/hyperlink" Target="https://twitter.com/coyotexctf" TargetMode="External"/><Relationship Id="rId17547" Type="http://schemas.openxmlformats.org/officeDocument/2006/relationships/hyperlink" Target="https://www.facebook.com/cclayne" TargetMode="External"/><Relationship Id="rId16215" Type="http://schemas.openxmlformats.org/officeDocument/2006/relationships/hyperlink" Target="https://www.instagram.com/idahotrack/" TargetMode="External"/><Relationship Id="rId17546" Type="http://schemas.openxmlformats.org/officeDocument/2006/relationships/hyperlink" Target="https://twitter.com/milliganxctf" TargetMode="External"/><Relationship Id="rId16218" Type="http://schemas.openxmlformats.org/officeDocument/2006/relationships/hyperlink" Target="https://twitter.com/UCMercedXCTrack" TargetMode="External"/><Relationship Id="rId17549" Type="http://schemas.openxmlformats.org/officeDocument/2006/relationships/hyperlink" Target="https://www.instagram.com/milliganxctf/" TargetMode="External"/><Relationship Id="rId16217" Type="http://schemas.openxmlformats.org/officeDocument/2006/relationships/hyperlink" Target="https://www.instagram.com/idahotrack/" TargetMode="External"/><Relationship Id="rId17548" Type="http://schemas.openxmlformats.org/officeDocument/2006/relationships/hyperlink" Target="https://www.facebook.com/milliganxctf/" TargetMode="External"/><Relationship Id="rId16212" Type="http://schemas.openxmlformats.org/officeDocument/2006/relationships/hyperlink" Target="https://www.instagram.com/idahotrack/" TargetMode="External"/><Relationship Id="rId17543" Type="http://schemas.openxmlformats.org/officeDocument/2006/relationships/hyperlink" Target="https://twitter.com/milliganxctf" TargetMode="External"/><Relationship Id="rId16211" Type="http://schemas.openxmlformats.org/officeDocument/2006/relationships/hyperlink" Target="https://facebook.com/people/College-of-Idaho-Track-FieldCross-Country/100085544873490/" TargetMode="External"/><Relationship Id="rId17542" Type="http://schemas.openxmlformats.org/officeDocument/2006/relationships/hyperlink" Target="https://www.instagram.com/fhu.xctf/" TargetMode="External"/><Relationship Id="rId16214" Type="http://schemas.openxmlformats.org/officeDocument/2006/relationships/hyperlink" Target="https://twitter.com/CoyoteXCTF" TargetMode="External"/><Relationship Id="rId17545" Type="http://schemas.openxmlformats.org/officeDocument/2006/relationships/hyperlink" Target="https://www.instagram.com/milliganxctf/" TargetMode="External"/><Relationship Id="rId16213" Type="http://schemas.openxmlformats.org/officeDocument/2006/relationships/hyperlink" Target="https://twitter.com/coachbentfxc" TargetMode="External"/><Relationship Id="rId17544" Type="http://schemas.openxmlformats.org/officeDocument/2006/relationships/hyperlink" Target="https://www.facebook.com/milliganxctf/" TargetMode="External"/><Relationship Id="rId16230" Type="http://schemas.openxmlformats.org/officeDocument/2006/relationships/hyperlink" Target="https://www.instagram.com/coach_z_johnson/" TargetMode="External"/><Relationship Id="rId17561" Type="http://schemas.openxmlformats.org/officeDocument/2006/relationships/hyperlink" Target="https://www.twbulldogs.com/recruiting/index" TargetMode="External"/><Relationship Id="rId17560" Type="http://schemas.openxmlformats.org/officeDocument/2006/relationships/hyperlink" Target="https://www.instagram.com/texastfxc/" TargetMode="External"/><Relationship Id="rId16232" Type="http://schemas.openxmlformats.org/officeDocument/2006/relationships/hyperlink" Target="https://twitter.com/coachzj" TargetMode="External"/><Relationship Id="rId17563" Type="http://schemas.openxmlformats.org/officeDocument/2006/relationships/hyperlink" Target="https://www.facebook.com/tenntrack/" TargetMode="External"/><Relationship Id="rId16231" Type="http://schemas.openxmlformats.org/officeDocument/2006/relationships/hyperlink" Target="https://www.instagram.com/onuxctf/" TargetMode="External"/><Relationship Id="rId17562" Type="http://schemas.openxmlformats.org/officeDocument/2006/relationships/hyperlink" Target="https://twitter.com/uts_xc_tf" TargetMode="External"/><Relationship Id="rId16227" Type="http://schemas.openxmlformats.org/officeDocument/2006/relationships/hyperlink" Target="https://twitter.com/coachzj" TargetMode="External"/><Relationship Id="rId17558" Type="http://schemas.openxmlformats.org/officeDocument/2006/relationships/hyperlink" Target="https://www.twbulldogs.com/recruiting/index" TargetMode="External"/><Relationship Id="rId16226" Type="http://schemas.openxmlformats.org/officeDocument/2006/relationships/hyperlink" Target="https://www.instagram.com/onuxctf/" TargetMode="External"/><Relationship Id="rId17557" Type="http://schemas.openxmlformats.org/officeDocument/2006/relationships/hyperlink" Target="https://twitter.com/bulldogsxctf" TargetMode="External"/><Relationship Id="rId16229" Type="http://schemas.openxmlformats.org/officeDocument/2006/relationships/hyperlink" Target="https://www.facebook.com/onuxctf/" TargetMode="External"/><Relationship Id="rId16228" Type="http://schemas.openxmlformats.org/officeDocument/2006/relationships/hyperlink" Target="https://twitter.com/onu_xctf" TargetMode="External"/><Relationship Id="rId17559" Type="http://schemas.openxmlformats.org/officeDocument/2006/relationships/hyperlink" Target="https://twitter.com/ramsports" TargetMode="External"/><Relationship Id="rId16223" Type="http://schemas.openxmlformats.org/officeDocument/2006/relationships/hyperlink" Target="https://www.facebook.com/JudsonTrackField/" TargetMode="External"/><Relationship Id="rId17554" Type="http://schemas.openxmlformats.org/officeDocument/2006/relationships/hyperlink" Target="https://www.facebook.com/milliganxctf/" TargetMode="External"/><Relationship Id="rId16222" Type="http://schemas.openxmlformats.org/officeDocument/2006/relationships/hyperlink" Target="https://twitter.com/UCMercedXCTrack" TargetMode="External"/><Relationship Id="rId17553" Type="http://schemas.openxmlformats.org/officeDocument/2006/relationships/hyperlink" Target="https://twitter.com/milliganxctf" TargetMode="External"/><Relationship Id="rId16225" Type="http://schemas.openxmlformats.org/officeDocument/2006/relationships/hyperlink" Target="https://twitter.com/coach_rago" TargetMode="External"/><Relationship Id="rId17556" Type="http://schemas.openxmlformats.org/officeDocument/2006/relationships/hyperlink" Target="https://www.instagram.com/milliganxctf/" TargetMode="External"/><Relationship Id="rId16224" Type="http://schemas.openxmlformats.org/officeDocument/2006/relationships/hyperlink" Target="https://www.instagram.com/judsonxctf/" TargetMode="External"/><Relationship Id="rId17555" Type="http://schemas.openxmlformats.org/officeDocument/2006/relationships/hyperlink" Target="https://www.instagram.com/courtney___klatt/" TargetMode="External"/><Relationship Id="rId2423" Type="http://schemas.openxmlformats.org/officeDocument/2006/relationships/hyperlink" Target="https://www.facebook.com/KentuckyTrack/" TargetMode="External"/><Relationship Id="rId3755" Type="http://schemas.openxmlformats.org/officeDocument/2006/relationships/hyperlink" Target="https://www.instagram.com/unmloboxctf/" TargetMode="External"/><Relationship Id="rId2424" Type="http://schemas.openxmlformats.org/officeDocument/2006/relationships/hyperlink" Target="https://www.instagram.com/kentuckytrack/" TargetMode="External"/><Relationship Id="rId3754" Type="http://schemas.openxmlformats.org/officeDocument/2006/relationships/hyperlink" Target="https://www.facebook.com/profile.php?id=398230196888768" TargetMode="External"/><Relationship Id="rId2425" Type="http://schemas.openxmlformats.org/officeDocument/2006/relationships/hyperlink" Target="https://twitter.com/hakondevries" TargetMode="External"/><Relationship Id="rId3757" Type="http://schemas.openxmlformats.org/officeDocument/2006/relationships/hyperlink" Target="https://twitter.com/unmloboxctf" TargetMode="External"/><Relationship Id="rId2426" Type="http://schemas.openxmlformats.org/officeDocument/2006/relationships/hyperlink" Target="https://twitter.com/kentuckytrack" TargetMode="External"/><Relationship Id="rId3756" Type="http://schemas.openxmlformats.org/officeDocument/2006/relationships/hyperlink" Target="https://twitter.com/dgauson" TargetMode="External"/><Relationship Id="rId2427" Type="http://schemas.openxmlformats.org/officeDocument/2006/relationships/hyperlink" Target="https://www.facebook.com/hakon.devries" TargetMode="External"/><Relationship Id="rId3759" Type="http://schemas.openxmlformats.org/officeDocument/2006/relationships/hyperlink" Target="https://www.instagram.com/dgauson/" TargetMode="External"/><Relationship Id="rId2428" Type="http://schemas.openxmlformats.org/officeDocument/2006/relationships/hyperlink" Target="https://www.facebook.com/KentuckyTrack/" TargetMode="External"/><Relationship Id="rId3758" Type="http://schemas.openxmlformats.org/officeDocument/2006/relationships/hyperlink" Target="https://facebook.com/profile.php?id=398230196888768" TargetMode="External"/><Relationship Id="rId2429" Type="http://schemas.openxmlformats.org/officeDocument/2006/relationships/hyperlink" Target="https://www.instagram.com/hakondevries/" TargetMode="External"/><Relationship Id="rId3751" Type="http://schemas.openxmlformats.org/officeDocument/2006/relationships/hyperlink" Target="https://www.instagram.com/patricklarrison/" TargetMode="External"/><Relationship Id="rId2420" Type="http://schemas.openxmlformats.org/officeDocument/2006/relationships/hyperlink" Target="https://twitter.com/krisxgrimes" TargetMode="External"/><Relationship Id="rId3750" Type="http://schemas.openxmlformats.org/officeDocument/2006/relationships/hyperlink" Target="https://www.facebook.com/groups/46338463880/" TargetMode="External"/><Relationship Id="rId2421" Type="http://schemas.openxmlformats.org/officeDocument/2006/relationships/hyperlink" Target="https://twitter.com/kentuckytrack" TargetMode="External"/><Relationship Id="rId3753" Type="http://schemas.openxmlformats.org/officeDocument/2006/relationships/hyperlink" Target="https://twitter.com/unmloboxctf" TargetMode="External"/><Relationship Id="rId2422" Type="http://schemas.openxmlformats.org/officeDocument/2006/relationships/hyperlink" Target="https://www.facebook.com/pages/category/Coach/Kris-Grimes-102216837799314/" TargetMode="External"/><Relationship Id="rId3752" Type="http://schemas.openxmlformats.org/officeDocument/2006/relationships/hyperlink" Target="https://www.instagram.com/nmstatetrackxc/" TargetMode="External"/><Relationship Id="rId2412" Type="http://schemas.openxmlformats.org/officeDocument/2006/relationships/hyperlink" Target="https://www.facebook.com/KentuckyTrack/" TargetMode="External"/><Relationship Id="rId3744" Type="http://schemas.openxmlformats.org/officeDocument/2006/relationships/hyperlink" Target="https://twitter.com/@CoachHspu" TargetMode="External"/><Relationship Id="rId2413" Type="http://schemas.openxmlformats.org/officeDocument/2006/relationships/hyperlink" Target="https://www.instagram.com/kentuckytrack/" TargetMode="External"/><Relationship Id="rId3743" Type="http://schemas.openxmlformats.org/officeDocument/2006/relationships/hyperlink" Target="https://twitter.com/peacockstfxc" TargetMode="External"/><Relationship Id="rId2414" Type="http://schemas.openxmlformats.org/officeDocument/2006/relationships/hyperlink" Target="https://twitter.com/kentuckytrack" TargetMode="External"/><Relationship Id="rId3746" Type="http://schemas.openxmlformats.org/officeDocument/2006/relationships/hyperlink" Target="https://twitter.com/unmloboxctf" TargetMode="External"/><Relationship Id="rId2415" Type="http://schemas.openxmlformats.org/officeDocument/2006/relationships/hyperlink" Target="https://www.facebook.com/KentuckyTrack/" TargetMode="External"/><Relationship Id="rId3745" Type="http://schemas.openxmlformats.org/officeDocument/2006/relationships/hyperlink" Target="https://twitter.com/peacockstfxc" TargetMode="External"/><Relationship Id="rId2416" Type="http://schemas.openxmlformats.org/officeDocument/2006/relationships/hyperlink" Target="https://www.instagram.com/kentuckytrack/" TargetMode="External"/><Relationship Id="rId3748" Type="http://schemas.openxmlformats.org/officeDocument/2006/relationships/hyperlink" Target="https://twitter.com/larrisonpatrick" TargetMode="External"/><Relationship Id="rId2417" Type="http://schemas.openxmlformats.org/officeDocument/2006/relationships/hyperlink" Target="https://twitter.com/kentuckytrack" TargetMode="External"/><Relationship Id="rId3747" Type="http://schemas.openxmlformats.org/officeDocument/2006/relationships/hyperlink" Target="https://www.instagram.com/nmstatetrackxc/" TargetMode="External"/><Relationship Id="rId2418" Type="http://schemas.openxmlformats.org/officeDocument/2006/relationships/hyperlink" Target="https://www.facebook.com/KentuckyTrack/" TargetMode="External"/><Relationship Id="rId2419" Type="http://schemas.openxmlformats.org/officeDocument/2006/relationships/hyperlink" Target="https://www.instagram.com/kentuckytrack/" TargetMode="External"/><Relationship Id="rId3749" Type="http://schemas.openxmlformats.org/officeDocument/2006/relationships/hyperlink" Target="https://twitter.com/unmloboxctf" TargetMode="External"/><Relationship Id="rId3740" Type="http://schemas.openxmlformats.org/officeDocument/2006/relationships/hyperlink" Target="https://twitter.com/peacockstfxc" TargetMode="External"/><Relationship Id="rId2410" Type="http://schemas.openxmlformats.org/officeDocument/2006/relationships/hyperlink" Target="https://twitter.com/kentuckytrack" TargetMode="External"/><Relationship Id="rId3742" Type="http://schemas.openxmlformats.org/officeDocument/2006/relationships/hyperlink" Target="https://www.facebook.com/bob.ayling.1" TargetMode="External"/><Relationship Id="rId2411" Type="http://schemas.openxmlformats.org/officeDocument/2006/relationships/hyperlink" Target="https://www.facebook.com/keith.mcbride.779" TargetMode="External"/><Relationship Id="rId3741" Type="http://schemas.openxmlformats.org/officeDocument/2006/relationships/hyperlink" Target="https://twitter.com/peacockstfxc" TargetMode="External"/><Relationship Id="rId1114" Type="http://schemas.openxmlformats.org/officeDocument/2006/relationships/hyperlink" Target="https://www.instagram.com/dsutf/" TargetMode="External"/><Relationship Id="rId2445" Type="http://schemas.openxmlformats.org/officeDocument/2006/relationships/hyperlink" Target="https://www.instagram.com/uofltrackxc/" TargetMode="External"/><Relationship Id="rId3777" Type="http://schemas.openxmlformats.org/officeDocument/2006/relationships/hyperlink" Target="https://www.instagram.com/unmloboxctf/" TargetMode="External"/><Relationship Id="rId1115" Type="http://schemas.openxmlformats.org/officeDocument/2006/relationships/hyperlink" Target="https://twitter.com/CoachJTHayman" TargetMode="External"/><Relationship Id="rId2446" Type="http://schemas.openxmlformats.org/officeDocument/2006/relationships/hyperlink" Target="https://twitter.com/uofltrackxc" TargetMode="External"/><Relationship Id="rId3776" Type="http://schemas.openxmlformats.org/officeDocument/2006/relationships/hyperlink" Target="https://www.facebook.com/profile.php" TargetMode="External"/><Relationship Id="rId1116" Type="http://schemas.openxmlformats.org/officeDocument/2006/relationships/hyperlink" Target="https://twitter.com/delawaretfxc" TargetMode="External"/><Relationship Id="rId2447" Type="http://schemas.openxmlformats.org/officeDocument/2006/relationships/hyperlink" Target="https://www.facebook.com/UofLTrackXC/" TargetMode="External"/><Relationship Id="rId3779" Type="http://schemas.openxmlformats.org/officeDocument/2006/relationships/hyperlink" Target="https://www.facebook.com/profile.php" TargetMode="External"/><Relationship Id="rId1117" Type="http://schemas.openxmlformats.org/officeDocument/2006/relationships/hyperlink" Target="https://www.facebook.com/josh.hayman.75/" TargetMode="External"/><Relationship Id="rId2448" Type="http://schemas.openxmlformats.org/officeDocument/2006/relationships/hyperlink" Target="https://www.instagram.com/uofltrackxc/" TargetMode="External"/><Relationship Id="rId3778" Type="http://schemas.openxmlformats.org/officeDocument/2006/relationships/hyperlink" Target="https://twitter.com/unmloboxctf" TargetMode="External"/><Relationship Id="rId1118" Type="http://schemas.openxmlformats.org/officeDocument/2006/relationships/hyperlink" Target="https://www.facebook.com/DelawareTFXC/" TargetMode="External"/><Relationship Id="rId2449" Type="http://schemas.openxmlformats.org/officeDocument/2006/relationships/hyperlink" Target="https://twitter.com/uofltrackxc" TargetMode="External"/><Relationship Id="rId1119" Type="http://schemas.openxmlformats.org/officeDocument/2006/relationships/hyperlink" Target="https://www.instagram.com/coach_hayman_xctf/" TargetMode="External"/><Relationship Id="rId3771" Type="http://schemas.openxmlformats.org/officeDocument/2006/relationships/hyperlink" Target="https://www.facebook.com/profile.php" TargetMode="External"/><Relationship Id="rId2440" Type="http://schemas.openxmlformats.org/officeDocument/2006/relationships/hyperlink" Target="https://www.facebook.com/KentuckyTrack/" TargetMode="External"/><Relationship Id="rId3770" Type="http://schemas.openxmlformats.org/officeDocument/2006/relationships/hyperlink" Target="https://twitter.com/unmloboxctf" TargetMode="External"/><Relationship Id="rId1110" Type="http://schemas.openxmlformats.org/officeDocument/2006/relationships/hyperlink" Target="https://www.facebook.com/DelawareTFXC/" TargetMode="External"/><Relationship Id="rId2441" Type="http://schemas.openxmlformats.org/officeDocument/2006/relationships/hyperlink" Target="https://www.instagram.com/kentuckytrack/" TargetMode="External"/><Relationship Id="rId3773" Type="http://schemas.openxmlformats.org/officeDocument/2006/relationships/hyperlink" Target="https://www.instagram.com/unmloboxctf/" TargetMode="External"/><Relationship Id="rId1111" Type="http://schemas.openxmlformats.org/officeDocument/2006/relationships/hyperlink" Target="https://www.instagram.com/dsutf/" TargetMode="External"/><Relationship Id="rId2442" Type="http://schemas.openxmlformats.org/officeDocument/2006/relationships/hyperlink" Target="https://twitter.com/WyattRhoads25" TargetMode="External"/><Relationship Id="rId3772" Type="http://schemas.openxmlformats.org/officeDocument/2006/relationships/hyperlink" Target="https://www.instagram.com/jordoncandreassen/" TargetMode="External"/><Relationship Id="rId1112" Type="http://schemas.openxmlformats.org/officeDocument/2006/relationships/hyperlink" Target="https://twitter.com/DSUTF" TargetMode="External"/><Relationship Id="rId2443" Type="http://schemas.openxmlformats.org/officeDocument/2006/relationships/hyperlink" Target="https://twitter.com/uofltrackxc" TargetMode="External"/><Relationship Id="rId3775" Type="http://schemas.openxmlformats.org/officeDocument/2006/relationships/hyperlink" Target="https://twitter.com/unmloboxctf" TargetMode="External"/><Relationship Id="rId1113" Type="http://schemas.openxmlformats.org/officeDocument/2006/relationships/hyperlink" Target="https://www.facebook.com/DelawareTFXC/" TargetMode="External"/><Relationship Id="rId2444" Type="http://schemas.openxmlformats.org/officeDocument/2006/relationships/hyperlink" Target="https://www.facebook.com/UofLTrackXC/" TargetMode="External"/><Relationship Id="rId3774" Type="http://schemas.openxmlformats.org/officeDocument/2006/relationships/hyperlink" Target="https://twitter.com/CoachMaty_" TargetMode="External"/><Relationship Id="rId1103" Type="http://schemas.openxmlformats.org/officeDocument/2006/relationships/hyperlink" Target="https://www.facebook.com/DelawareTFXC/" TargetMode="External"/><Relationship Id="rId2434" Type="http://schemas.openxmlformats.org/officeDocument/2006/relationships/hyperlink" Target="https://www.instagram.com/dvynn_/" TargetMode="External"/><Relationship Id="rId3766" Type="http://schemas.openxmlformats.org/officeDocument/2006/relationships/hyperlink" Target="https://www.facebook.com/ryan.conan.3/" TargetMode="External"/><Relationship Id="rId1104" Type="http://schemas.openxmlformats.org/officeDocument/2006/relationships/hyperlink" Target="https://www.instagram.com/dsutf/" TargetMode="External"/><Relationship Id="rId2435" Type="http://schemas.openxmlformats.org/officeDocument/2006/relationships/hyperlink" Target="https://www.instagram.com/kentuckytrack/" TargetMode="External"/><Relationship Id="rId3765" Type="http://schemas.openxmlformats.org/officeDocument/2006/relationships/hyperlink" Target="https://twitter.com/unmloboxctf" TargetMode="External"/><Relationship Id="rId1105" Type="http://schemas.openxmlformats.org/officeDocument/2006/relationships/hyperlink" Target="https://twitter.com/delawaretfxc" TargetMode="External"/><Relationship Id="rId2436" Type="http://schemas.openxmlformats.org/officeDocument/2006/relationships/hyperlink" Target="https://twitter.com/kentuckytrack" TargetMode="External"/><Relationship Id="rId3768" Type="http://schemas.openxmlformats.org/officeDocument/2006/relationships/hyperlink" Target="https://www.instagram.com/coachryanconan/" TargetMode="External"/><Relationship Id="rId1106" Type="http://schemas.openxmlformats.org/officeDocument/2006/relationships/hyperlink" Target="https://www.facebook.com/DelawareTFXC/" TargetMode="External"/><Relationship Id="rId2437" Type="http://schemas.openxmlformats.org/officeDocument/2006/relationships/hyperlink" Target="https://www.facebook.com/KentuckyTrack/" TargetMode="External"/><Relationship Id="rId3767" Type="http://schemas.openxmlformats.org/officeDocument/2006/relationships/hyperlink" Target="https://www.facebook.com/profile.php" TargetMode="External"/><Relationship Id="rId1107" Type="http://schemas.openxmlformats.org/officeDocument/2006/relationships/hyperlink" Target="https://www.instagram.com/dsutf/" TargetMode="External"/><Relationship Id="rId2438" Type="http://schemas.openxmlformats.org/officeDocument/2006/relationships/hyperlink" Target="https://www.instagram.com/kentuckytrack/" TargetMode="External"/><Relationship Id="rId1108" Type="http://schemas.openxmlformats.org/officeDocument/2006/relationships/hyperlink" Target="https://twitter.com/DSUTF" TargetMode="External"/><Relationship Id="rId2439" Type="http://schemas.openxmlformats.org/officeDocument/2006/relationships/hyperlink" Target="https://twitter.com/kentuckytrack" TargetMode="External"/><Relationship Id="rId3769" Type="http://schemas.openxmlformats.org/officeDocument/2006/relationships/hyperlink" Target="https://www.instagram.com/unmloboxctf/" TargetMode="External"/><Relationship Id="rId1109" Type="http://schemas.openxmlformats.org/officeDocument/2006/relationships/hyperlink" Target="https://www.facebook.com/donald.riser/" TargetMode="External"/><Relationship Id="rId3760" Type="http://schemas.openxmlformats.org/officeDocument/2006/relationships/hyperlink" Target="https://www.instagram.com/unmloboxctf/" TargetMode="External"/><Relationship Id="rId2430" Type="http://schemas.openxmlformats.org/officeDocument/2006/relationships/hyperlink" Target="https://www.instagram.com/kentuckytrack/" TargetMode="External"/><Relationship Id="rId3762" Type="http://schemas.openxmlformats.org/officeDocument/2006/relationships/hyperlink" Target="https://www.facebook.com/kyra.mohns/" TargetMode="External"/><Relationship Id="rId1100" Type="http://schemas.openxmlformats.org/officeDocument/2006/relationships/hyperlink" Target="https://www.facebook.com/DelawareTFXC/" TargetMode="External"/><Relationship Id="rId2431" Type="http://schemas.openxmlformats.org/officeDocument/2006/relationships/hyperlink" Target="https://twitter.com/devynnecharlton" TargetMode="External"/><Relationship Id="rId3761" Type="http://schemas.openxmlformats.org/officeDocument/2006/relationships/hyperlink" Target="https://twitter.com/unmloboxctf" TargetMode="External"/><Relationship Id="rId1101" Type="http://schemas.openxmlformats.org/officeDocument/2006/relationships/hyperlink" Target="https://www.instagram.com/dsutf/" TargetMode="External"/><Relationship Id="rId2432" Type="http://schemas.openxmlformats.org/officeDocument/2006/relationships/hyperlink" Target="https://twitter.com/kentuckytrack" TargetMode="External"/><Relationship Id="rId3764" Type="http://schemas.openxmlformats.org/officeDocument/2006/relationships/hyperlink" Target="https://www.instagram.com/unmloboxctf/" TargetMode="External"/><Relationship Id="rId1102" Type="http://schemas.openxmlformats.org/officeDocument/2006/relationships/hyperlink" Target="https://www.facebook.com/ryan.schilling.982" TargetMode="External"/><Relationship Id="rId2433" Type="http://schemas.openxmlformats.org/officeDocument/2006/relationships/hyperlink" Target="https://www.facebook.com/kentuckytrack/" TargetMode="External"/><Relationship Id="rId3763" Type="http://schemas.openxmlformats.org/officeDocument/2006/relationships/hyperlink" Target="https://www.instagram.com/kmohnsy9/" TargetMode="External"/><Relationship Id="rId3711" Type="http://schemas.openxmlformats.org/officeDocument/2006/relationships/hyperlink" Target="https://www.instagram.com/coachfarrell_rutgers/" TargetMode="External"/><Relationship Id="rId3710" Type="http://schemas.openxmlformats.org/officeDocument/2006/relationships/hyperlink" Target="https://www.facebook.com/RutgersTFXC/" TargetMode="External"/><Relationship Id="rId3713" Type="http://schemas.openxmlformats.org/officeDocument/2006/relationships/hyperlink" Target="https://twitter.com/rutgerstfxc" TargetMode="External"/><Relationship Id="rId3712" Type="http://schemas.openxmlformats.org/officeDocument/2006/relationships/hyperlink" Target="https://www.instagram.com/rutgerstfxc/" TargetMode="External"/><Relationship Id="rId3715" Type="http://schemas.openxmlformats.org/officeDocument/2006/relationships/hyperlink" Target="https://www.instagram.com/rutgerstfxc/" TargetMode="External"/><Relationship Id="rId3714" Type="http://schemas.openxmlformats.org/officeDocument/2006/relationships/hyperlink" Target="https://www.facebook.com/RutgersTFXC/" TargetMode="External"/><Relationship Id="rId3717" Type="http://schemas.openxmlformats.org/officeDocument/2006/relationships/hyperlink" Target="https://twitter.com/rutgerstfxc" TargetMode="External"/><Relationship Id="rId3716" Type="http://schemas.openxmlformats.org/officeDocument/2006/relationships/hyperlink" Target="https://x.com/ntraynor12" TargetMode="External"/><Relationship Id="rId3719" Type="http://schemas.openxmlformats.org/officeDocument/2006/relationships/hyperlink" Target="https://www.instagram.com/ntraynor12/" TargetMode="External"/><Relationship Id="rId3718" Type="http://schemas.openxmlformats.org/officeDocument/2006/relationships/hyperlink" Target="https://www.facebook.com/RutgersTFXC/" TargetMode="External"/><Relationship Id="rId17609" Type="http://schemas.openxmlformats.org/officeDocument/2006/relationships/hyperlink" Target="https://www.facebook.com/alisonmandi" TargetMode="External"/><Relationship Id="rId17606" Type="http://schemas.openxmlformats.org/officeDocument/2006/relationships/hyperlink" Target="https://twitter.com/nwu_trknfld" TargetMode="External"/><Relationship Id="rId17605" Type="http://schemas.openxmlformats.org/officeDocument/2006/relationships/hyperlink" Target="https://www.instagram.com/evergreen_xctf/" TargetMode="External"/><Relationship Id="rId17608" Type="http://schemas.openxmlformats.org/officeDocument/2006/relationships/hyperlink" Target="https://twitter.com/nwu_trknfld" TargetMode="External"/><Relationship Id="rId17607" Type="http://schemas.openxmlformats.org/officeDocument/2006/relationships/hyperlink" Target="https://www.facebook.com/markmandi83" TargetMode="External"/><Relationship Id="rId17602" Type="http://schemas.openxmlformats.org/officeDocument/2006/relationships/hyperlink" Target="https://www.instagram.com/evergreen_xctf/" TargetMode="External"/><Relationship Id="rId17601" Type="http://schemas.openxmlformats.org/officeDocument/2006/relationships/hyperlink" Target="https://www.instagram.com/bstate_xctf/" TargetMode="External"/><Relationship Id="rId17604" Type="http://schemas.openxmlformats.org/officeDocument/2006/relationships/hyperlink" Target="https://x.com/coreyaj34" TargetMode="External"/><Relationship Id="rId17603" Type="http://schemas.openxmlformats.org/officeDocument/2006/relationships/hyperlink" Target="https://twitter.com/k80walks" TargetMode="External"/><Relationship Id="rId17600" Type="http://schemas.openxmlformats.org/officeDocument/2006/relationships/hyperlink" Target="https://twitter.com/bstate_xctf" TargetMode="External"/><Relationship Id="rId3700" Type="http://schemas.openxmlformats.org/officeDocument/2006/relationships/hyperlink" Target="https://www.instagram.com/riderxctf/" TargetMode="External"/><Relationship Id="rId3702" Type="http://schemas.openxmlformats.org/officeDocument/2006/relationships/hyperlink" Target="https://www.facebook.com/ridercrosscountrytrackandfield/" TargetMode="External"/><Relationship Id="rId3701" Type="http://schemas.openxmlformats.org/officeDocument/2006/relationships/hyperlink" Target="https://twitter.com/riderxctf" TargetMode="External"/><Relationship Id="rId3704" Type="http://schemas.openxmlformats.org/officeDocument/2006/relationships/hyperlink" Target="https://twitter.com/riderxctf" TargetMode="External"/><Relationship Id="rId3703" Type="http://schemas.openxmlformats.org/officeDocument/2006/relationships/hyperlink" Target="https://www.instagram.com/riderxctf/" TargetMode="External"/><Relationship Id="rId3706" Type="http://schemas.openxmlformats.org/officeDocument/2006/relationships/hyperlink" Target="https://www.instagram.com/riderxctf/" TargetMode="External"/><Relationship Id="rId3705" Type="http://schemas.openxmlformats.org/officeDocument/2006/relationships/hyperlink" Target="https://www.facebook.com/RiderCrossCountryTrackandField/" TargetMode="External"/><Relationship Id="rId3708" Type="http://schemas.openxmlformats.org/officeDocument/2006/relationships/hyperlink" Target="https://twitter.com/rutgerstfxc" TargetMode="External"/><Relationship Id="rId3707" Type="http://schemas.openxmlformats.org/officeDocument/2006/relationships/hyperlink" Target="https://twitter.com/bob_farrell21" TargetMode="External"/><Relationship Id="rId3709" Type="http://schemas.openxmlformats.org/officeDocument/2006/relationships/hyperlink" Target="https://www.facebook.com/people/Coach-Bobby-Farrell/100005412469342/" TargetMode="External"/><Relationship Id="rId17617" Type="http://schemas.openxmlformats.org/officeDocument/2006/relationships/hyperlink" Target="https://www.instagram.com/hiumvolleyball/" TargetMode="External"/><Relationship Id="rId17616" Type="http://schemas.openxmlformats.org/officeDocument/2006/relationships/hyperlink" Target="https://twitter.com/hiumvolleyball" TargetMode="External"/><Relationship Id="rId17619" Type="http://schemas.openxmlformats.org/officeDocument/2006/relationships/hyperlink" Target="https://www.facebook.com/WVU-Tech-Track-Cross-Country-785734418151409/" TargetMode="External"/><Relationship Id="rId17618" Type="http://schemas.openxmlformats.org/officeDocument/2006/relationships/hyperlink" Target="https://twitter.com/wvutrackfield" TargetMode="External"/><Relationship Id="rId17613" Type="http://schemas.openxmlformats.org/officeDocument/2006/relationships/hyperlink" Target="https://www.facebook.com/ViterboXCTF/" TargetMode="External"/><Relationship Id="rId17612" Type="http://schemas.openxmlformats.org/officeDocument/2006/relationships/hyperlink" Target="https://twitter.com/viterboxctf" TargetMode="External"/><Relationship Id="rId17615" Type="http://schemas.openxmlformats.org/officeDocument/2006/relationships/hyperlink" Target="https://twitter.com/nwu_trknfld" TargetMode="External"/><Relationship Id="rId17614" Type="http://schemas.openxmlformats.org/officeDocument/2006/relationships/hyperlink" Target="https://twitter.com/nwu_trknfld" TargetMode="External"/><Relationship Id="rId17611" Type="http://schemas.openxmlformats.org/officeDocument/2006/relationships/hyperlink" Target="https://www.instagram.com/texastfxc/" TargetMode="External"/><Relationship Id="rId17610" Type="http://schemas.openxmlformats.org/officeDocument/2006/relationships/hyperlink" Target="https://twitter.com/theeaglesvoice" TargetMode="External"/><Relationship Id="rId2401" Type="http://schemas.openxmlformats.org/officeDocument/2006/relationships/hyperlink" Target="https://www.instagram.com/kentuckytrack/" TargetMode="External"/><Relationship Id="rId3733" Type="http://schemas.openxmlformats.org/officeDocument/2006/relationships/hyperlink" Target="https://www.facebook.com/RutgersTFXC/" TargetMode="External"/><Relationship Id="rId2402" Type="http://schemas.openxmlformats.org/officeDocument/2006/relationships/hyperlink" Target="https://twitter.com/kentuckytrack" TargetMode="External"/><Relationship Id="rId3732" Type="http://schemas.openxmlformats.org/officeDocument/2006/relationships/hyperlink" Target="https://twitter.com/rutgerstfxc" TargetMode="External"/><Relationship Id="rId2403" Type="http://schemas.openxmlformats.org/officeDocument/2006/relationships/hyperlink" Target="https://www.facebook.com/KentuckyTrack/" TargetMode="External"/><Relationship Id="rId3735" Type="http://schemas.openxmlformats.org/officeDocument/2006/relationships/hyperlink" Target="https://twitter.com/lexwest1818?lang=en" TargetMode="External"/><Relationship Id="rId2404" Type="http://schemas.openxmlformats.org/officeDocument/2006/relationships/hyperlink" Target="https://www.instagram.com/christallm/" TargetMode="External"/><Relationship Id="rId3734" Type="http://schemas.openxmlformats.org/officeDocument/2006/relationships/hyperlink" Target="https://www.instagram.com/rutgerstfxc/" TargetMode="External"/><Relationship Id="rId2405" Type="http://schemas.openxmlformats.org/officeDocument/2006/relationships/hyperlink" Target="https://www.instagram.com/kentuckytrack/" TargetMode="External"/><Relationship Id="rId3737" Type="http://schemas.openxmlformats.org/officeDocument/2006/relationships/hyperlink" Target="https://www.facebook.com/RutgersTFXC/" TargetMode="External"/><Relationship Id="rId2406" Type="http://schemas.openxmlformats.org/officeDocument/2006/relationships/hyperlink" Target="https://twitter.com/kentuckytrack" TargetMode="External"/><Relationship Id="rId3736" Type="http://schemas.openxmlformats.org/officeDocument/2006/relationships/hyperlink" Target="https://twitter.com/rutgerstfxc" TargetMode="External"/><Relationship Id="rId2407" Type="http://schemas.openxmlformats.org/officeDocument/2006/relationships/hyperlink" Target="https://www.facebook.com/KentuckyTrack/" TargetMode="External"/><Relationship Id="rId3739" Type="http://schemas.openxmlformats.org/officeDocument/2006/relationships/hyperlink" Target="https://www.instagram.com/rutgerstfxc/" TargetMode="External"/><Relationship Id="rId2408" Type="http://schemas.openxmlformats.org/officeDocument/2006/relationships/hyperlink" Target="https://www.instagram.com/kentuckytrack/" TargetMode="External"/><Relationship Id="rId3738" Type="http://schemas.openxmlformats.org/officeDocument/2006/relationships/hyperlink" Target="https://www.instagram.com/lexi.westley/?hl=en" TargetMode="External"/><Relationship Id="rId2409" Type="http://schemas.openxmlformats.org/officeDocument/2006/relationships/hyperlink" Target="https://twitter.com/throwsmcbride" TargetMode="External"/><Relationship Id="rId3731" Type="http://schemas.openxmlformats.org/officeDocument/2006/relationships/hyperlink" Target="https://twitter.com/CoachCrawfordRU" TargetMode="External"/><Relationship Id="rId2400" Type="http://schemas.openxmlformats.org/officeDocument/2006/relationships/hyperlink" Target="https://www.facebook.com/KentuckyTrack/" TargetMode="External"/><Relationship Id="rId3730" Type="http://schemas.openxmlformats.org/officeDocument/2006/relationships/hyperlink" Target="https://www.instagram.com/rutgerstfxc/" TargetMode="External"/><Relationship Id="rId3722" Type="http://schemas.openxmlformats.org/officeDocument/2006/relationships/hyperlink" Target="https://www.facebook.com/RutgersTFXC/" TargetMode="External"/><Relationship Id="rId3721" Type="http://schemas.openxmlformats.org/officeDocument/2006/relationships/hyperlink" Target="https://twitter.com/rutgerstfxc" TargetMode="External"/><Relationship Id="rId3724" Type="http://schemas.openxmlformats.org/officeDocument/2006/relationships/hyperlink" Target="https://twitter.com/rutgerstfxc" TargetMode="External"/><Relationship Id="rId3723" Type="http://schemas.openxmlformats.org/officeDocument/2006/relationships/hyperlink" Target="https://www.instagram.com/rutgerstfxc/" TargetMode="External"/><Relationship Id="rId3726" Type="http://schemas.openxmlformats.org/officeDocument/2006/relationships/hyperlink" Target="https://www.instagram.com/rutgerstfxc/" TargetMode="External"/><Relationship Id="rId3725" Type="http://schemas.openxmlformats.org/officeDocument/2006/relationships/hyperlink" Target="https://www.facebook.com/RutgersTFXC/" TargetMode="External"/><Relationship Id="rId3728" Type="http://schemas.openxmlformats.org/officeDocument/2006/relationships/hyperlink" Target="https://www.facebook.com/RutgersTFXC/" TargetMode="External"/><Relationship Id="rId3727" Type="http://schemas.openxmlformats.org/officeDocument/2006/relationships/hyperlink" Target="https://twitter.com/rutgerstfxc" TargetMode="External"/><Relationship Id="rId3729" Type="http://schemas.openxmlformats.org/officeDocument/2006/relationships/hyperlink" Target="https://www.instagram.com/vaultfactory/" TargetMode="External"/><Relationship Id="rId3720" Type="http://schemas.openxmlformats.org/officeDocument/2006/relationships/hyperlink" Target="https://www.instagram.com/rutgerstfxc/" TargetMode="External"/><Relationship Id="rId1170" Type="http://schemas.openxmlformats.org/officeDocument/2006/relationships/hyperlink" Target="https://twitter.com/hutrackandfield" TargetMode="External"/><Relationship Id="rId1171" Type="http://schemas.openxmlformats.org/officeDocument/2006/relationships/hyperlink" Target="https://www.instagram.com/doliversub13/" TargetMode="External"/><Relationship Id="rId1172" Type="http://schemas.openxmlformats.org/officeDocument/2006/relationships/hyperlink" Target="https://www.instagram.com/hutrackandfield/" TargetMode="External"/><Relationship Id="rId1173" Type="http://schemas.openxmlformats.org/officeDocument/2006/relationships/hyperlink" Target="https://twitter.com/hutrackandfield" TargetMode="External"/><Relationship Id="rId1174" Type="http://schemas.openxmlformats.org/officeDocument/2006/relationships/hyperlink" Target="https://www.facebook.com/groups/101127953286926/" TargetMode="External"/><Relationship Id="rId1175" Type="http://schemas.openxmlformats.org/officeDocument/2006/relationships/hyperlink" Target="https://www.instagram.com/hutrackandfield/" TargetMode="External"/><Relationship Id="rId1176" Type="http://schemas.openxmlformats.org/officeDocument/2006/relationships/hyperlink" Target="https://twitter.com/dame__22" TargetMode="External"/><Relationship Id="rId1177" Type="http://schemas.openxmlformats.org/officeDocument/2006/relationships/hyperlink" Target="https://twitter.com/hutrackandfield" TargetMode="External"/><Relationship Id="rId1178" Type="http://schemas.openxmlformats.org/officeDocument/2006/relationships/hyperlink" Target="https://www.facebook.com/HUTF2017/" TargetMode="External"/><Relationship Id="rId1179" Type="http://schemas.openxmlformats.org/officeDocument/2006/relationships/hyperlink" Target="https://www.instagram.com/hutrackandfield/" TargetMode="External"/><Relationship Id="rId1169" Type="http://schemas.openxmlformats.org/officeDocument/2006/relationships/hyperlink" Target="https://www.instagram.com/hoyastrack/" TargetMode="External"/><Relationship Id="rId2490" Type="http://schemas.openxmlformats.org/officeDocument/2006/relationships/hyperlink" Target="https://www.facebook.com/WKUTrackandCrossCountry/" TargetMode="External"/><Relationship Id="rId1160" Type="http://schemas.openxmlformats.org/officeDocument/2006/relationships/hyperlink" Target="https://www.instagram.com/hoyastrack/" TargetMode="External"/><Relationship Id="rId2491" Type="http://schemas.openxmlformats.org/officeDocument/2006/relationships/hyperlink" Target="https://www.instagram.com/jeffery_henderson/" TargetMode="External"/><Relationship Id="rId1161" Type="http://schemas.openxmlformats.org/officeDocument/2006/relationships/hyperlink" Target="https://twitter.com/KaiRoyalty1" TargetMode="External"/><Relationship Id="rId2492" Type="http://schemas.openxmlformats.org/officeDocument/2006/relationships/hyperlink" Target="https://www.instagram.com/wkuxctf/" TargetMode="External"/><Relationship Id="rId1162" Type="http://schemas.openxmlformats.org/officeDocument/2006/relationships/hyperlink" Target="https://twitter.com/hoyastrackxc" TargetMode="External"/><Relationship Id="rId2493" Type="http://schemas.openxmlformats.org/officeDocument/2006/relationships/hyperlink" Target="https://twitter.com/wkutrackfield" TargetMode="External"/><Relationship Id="rId1163" Type="http://schemas.openxmlformats.org/officeDocument/2006/relationships/hyperlink" Target="https://www.facebook.com/GeorgetownTrackXC" TargetMode="External"/><Relationship Id="rId2494" Type="http://schemas.openxmlformats.org/officeDocument/2006/relationships/hyperlink" Target="https://www.facebook.com/WKUTrackandCrossCountry/" TargetMode="External"/><Relationship Id="rId1164" Type="http://schemas.openxmlformats.org/officeDocument/2006/relationships/hyperlink" Target="https://www.instagram.com/kairoyalty/" TargetMode="External"/><Relationship Id="rId2495" Type="http://schemas.openxmlformats.org/officeDocument/2006/relationships/hyperlink" Target="https://www.instagram.com/wkuxctf/" TargetMode="External"/><Relationship Id="rId1165" Type="http://schemas.openxmlformats.org/officeDocument/2006/relationships/hyperlink" Target="https://www.instagram.com/hoyastrack/" TargetMode="External"/><Relationship Id="rId2496" Type="http://schemas.openxmlformats.org/officeDocument/2006/relationships/hyperlink" Target="https://twitter.com/koachvaughn" TargetMode="External"/><Relationship Id="rId1166" Type="http://schemas.openxmlformats.org/officeDocument/2006/relationships/hyperlink" Target="https://twitter.com/mbaker_coaching" TargetMode="External"/><Relationship Id="rId2497" Type="http://schemas.openxmlformats.org/officeDocument/2006/relationships/hyperlink" Target="https://www.facebook.com/KoachYo" TargetMode="External"/><Relationship Id="rId1167" Type="http://schemas.openxmlformats.org/officeDocument/2006/relationships/hyperlink" Target="https://twitter.com/hoyastrackxc" TargetMode="External"/><Relationship Id="rId2498" Type="http://schemas.openxmlformats.org/officeDocument/2006/relationships/hyperlink" Target="https://www.facebook.com/Grambling-State-University-X-CountryTrack-Field-1437306723201538/" TargetMode="External"/><Relationship Id="rId1168" Type="http://schemas.openxmlformats.org/officeDocument/2006/relationships/hyperlink" Target="https://www.facebook.com/GeorgetownTrackXC" TargetMode="External"/><Relationship Id="rId2499" Type="http://schemas.openxmlformats.org/officeDocument/2006/relationships/hyperlink" Target="https://www.instagram.com/ughnlamonted0f0/" TargetMode="External"/><Relationship Id="rId1190" Type="http://schemas.openxmlformats.org/officeDocument/2006/relationships/hyperlink" Target="https://twitter.com/bcutrackxc" TargetMode="External"/><Relationship Id="rId1191" Type="http://schemas.openxmlformats.org/officeDocument/2006/relationships/hyperlink" Target="https://www.instagram.com/bcuxctf/" TargetMode="External"/><Relationship Id="rId1192" Type="http://schemas.openxmlformats.org/officeDocument/2006/relationships/hyperlink" Target="https://twitter.com/bcutrackxc" TargetMode="External"/><Relationship Id="rId1193" Type="http://schemas.openxmlformats.org/officeDocument/2006/relationships/hyperlink" Target="https://www.instagram.com/thecoachmckinney/" TargetMode="External"/><Relationship Id="rId1194" Type="http://schemas.openxmlformats.org/officeDocument/2006/relationships/hyperlink" Target="https://www.instagram.com/bcuxctf/" TargetMode="External"/><Relationship Id="rId1195" Type="http://schemas.openxmlformats.org/officeDocument/2006/relationships/hyperlink" Target="https://twitter.com/bcutrackxc" TargetMode="External"/><Relationship Id="rId1196" Type="http://schemas.openxmlformats.org/officeDocument/2006/relationships/hyperlink" Target="https://www.instagram.com/bcuxctf/" TargetMode="External"/><Relationship Id="rId1197" Type="http://schemas.openxmlformats.org/officeDocument/2006/relationships/hyperlink" Target="https://twitter.com/bcutrackxc" TargetMode="External"/><Relationship Id="rId1198" Type="http://schemas.openxmlformats.org/officeDocument/2006/relationships/hyperlink" Target="https://www.instagram.com/bcuxctf/" TargetMode="External"/><Relationship Id="rId1199" Type="http://schemas.openxmlformats.org/officeDocument/2006/relationships/hyperlink" Target="https://twitter.com/famu_track" TargetMode="External"/><Relationship Id="rId1180" Type="http://schemas.openxmlformats.org/officeDocument/2006/relationships/hyperlink" Target="https://twitter.com/hutrackandfield" TargetMode="External"/><Relationship Id="rId1181" Type="http://schemas.openxmlformats.org/officeDocument/2006/relationships/hyperlink" Target="https://www.instagram.com/hutrackandfield/" TargetMode="External"/><Relationship Id="rId1182" Type="http://schemas.openxmlformats.org/officeDocument/2006/relationships/hyperlink" Target="https://twitter.com/hutrackandfield" TargetMode="External"/><Relationship Id="rId1183" Type="http://schemas.openxmlformats.org/officeDocument/2006/relationships/hyperlink" Target="https://www.instagram.com/hutrackandfield/" TargetMode="External"/><Relationship Id="rId1184" Type="http://schemas.openxmlformats.org/officeDocument/2006/relationships/hyperlink" Target="https://twitter.com/bcutrackxc" TargetMode="External"/><Relationship Id="rId1185" Type="http://schemas.openxmlformats.org/officeDocument/2006/relationships/hyperlink" Target="https://www.instagram.com/coach_garon_jackson/" TargetMode="External"/><Relationship Id="rId1186" Type="http://schemas.openxmlformats.org/officeDocument/2006/relationships/hyperlink" Target="https://www.instagram.com/bcuxctf/" TargetMode="External"/><Relationship Id="rId1187" Type="http://schemas.openxmlformats.org/officeDocument/2006/relationships/hyperlink" Target="https://twitter.com/bcutrackxc" TargetMode="External"/><Relationship Id="rId1188" Type="http://schemas.openxmlformats.org/officeDocument/2006/relationships/hyperlink" Target="https://www.instagram.com/bcuxctf/" TargetMode="External"/><Relationship Id="rId1189" Type="http://schemas.openxmlformats.org/officeDocument/2006/relationships/hyperlink" Target="https://twitter.com/courtwalker2020" TargetMode="External"/><Relationship Id="rId1136" Type="http://schemas.openxmlformats.org/officeDocument/2006/relationships/hyperlink" Target="https://www.facebook.com/au.trackxc/" TargetMode="External"/><Relationship Id="rId2467" Type="http://schemas.openxmlformats.org/officeDocument/2006/relationships/hyperlink" Target="https://twitter.com/uofltrackxc" TargetMode="External"/><Relationship Id="rId3799" Type="http://schemas.openxmlformats.org/officeDocument/2006/relationships/hyperlink" Target="https://www.facebook.com/colgatexctf/" TargetMode="External"/><Relationship Id="rId1137" Type="http://schemas.openxmlformats.org/officeDocument/2006/relationships/hyperlink" Target="https://www.instagram.com/au_trackxc/" TargetMode="External"/><Relationship Id="rId2468" Type="http://schemas.openxmlformats.org/officeDocument/2006/relationships/hyperlink" Target="https://www.facebook.com/UofLTrackXC/" TargetMode="External"/><Relationship Id="rId3798" Type="http://schemas.openxmlformats.org/officeDocument/2006/relationships/hyperlink" Target="https://twitter.com/colgatexctf" TargetMode="External"/><Relationship Id="rId1138" Type="http://schemas.openxmlformats.org/officeDocument/2006/relationships/hyperlink" Target="https://twitter.com/samanthanadel" TargetMode="External"/><Relationship Id="rId2469" Type="http://schemas.openxmlformats.org/officeDocument/2006/relationships/hyperlink" Target="https://www.instagram.com/bobthurnhoffer7/" TargetMode="External"/><Relationship Id="rId1139" Type="http://schemas.openxmlformats.org/officeDocument/2006/relationships/hyperlink" Target="https://twitter.com/gwxctrack" TargetMode="External"/><Relationship Id="rId3791" Type="http://schemas.openxmlformats.org/officeDocument/2006/relationships/hyperlink" Target="https://www.instagram.com/griffsrun/" TargetMode="External"/><Relationship Id="rId2460" Type="http://schemas.openxmlformats.org/officeDocument/2006/relationships/hyperlink" Target="https://www.instagram.com/uofltrackxc/" TargetMode="External"/><Relationship Id="rId3790" Type="http://schemas.openxmlformats.org/officeDocument/2006/relationships/hyperlink" Target="https://twitter.com/griffsrun" TargetMode="External"/><Relationship Id="rId1130" Type="http://schemas.openxmlformats.org/officeDocument/2006/relationships/hyperlink" Target="https://twitter.com/AU_TrackXC" TargetMode="External"/><Relationship Id="rId2461" Type="http://schemas.openxmlformats.org/officeDocument/2006/relationships/hyperlink" Target="https://twitter.com/brooke_rasnick" TargetMode="External"/><Relationship Id="rId3793" Type="http://schemas.openxmlformats.org/officeDocument/2006/relationships/hyperlink" Target="https://twitter.com/griffsrun" TargetMode="External"/><Relationship Id="rId1131" Type="http://schemas.openxmlformats.org/officeDocument/2006/relationships/hyperlink" Target="https://www.facebook.com/madison.neuner.5/" TargetMode="External"/><Relationship Id="rId2462" Type="http://schemas.openxmlformats.org/officeDocument/2006/relationships/hyperlink" Target="https://twitter.com/uofltrackxc" TargetMode="External"/><Relationship Id="rId3792" Type="http://schemas.openxmlformats.org/officeDocument/2006/relationships/hyperlink" Target="https://twitter.com/andrew10per" TargetMode="External"/><Relationship Id="rId1132" Type="http://schemas.openxmlformats.org/officeDocument/2006/relationships/hyperlink" Target="https://www.facebook.com/AU.TrackXC/" TargetMode="External"/><Relationship Id="rId2463" Type="http://schemas.openxmlformats.org/officeDocument/2006/relationships/hyperlink" Target="https://www.facebook.com/UofLTrackXC/" TargetMode="External"/><Relationship Id="rId3795" Type="http://schemas.openxmlformats.org/officeDocument/2006/relationships/hyperlink" Target="https://www.instagram.com/andrew10per/" TargetMode="External"/><Relationship Id="rId1133" Type="http://schemas.openxmlformats.org/officeDocument/2006/relationships/hyperlink" Target="https://www.instagram.com/madisoneuner/" TargetMode="External"/><Relationship Id="rId2464" Type="http://schemas.openxmlformats.org/officeDocument/2006/relationships/hyperlink" Target="https://www.instagram.com/brookerasnick/" TargetMode="External"/><Relationship Id="rId3794" Type="http://schemas.openxmlformats.org/officeDocument/2006/relationships/hyperlink" Target="https://www.facebook.com/andrew.perreault.961/" TargetMode="External"/><Relationship Id="rId1134" Type="http://schemas.openxmlformats.org/officeDocument/2006/relationships/hyperlink" Target="https://www.instagram.com/au_trackxc/" TargetMode="External"/><Relationship Id="rId2465" Type="http://schemas.openxmlformats.org/officeDocument/2006/relationships/hyperlink" Target="https://www.instagram.com/uofltrackxc/" TargetMode="External"/><Relationship Id="rId3797" Type="http://schemas.openxmlformats.org/officeDocument/2006/relationships/hyperlink" Target="https://twitter.com/coachcfrance" TargetMode="External"/><Relationship Id="rId1135" Type="http://schemas.openxmlformats.org/officeDocument/2006/relationships/hyperlink" Target="https://twitter.com/au_trackxc" TargetMode="External"/><Relationship Id="rId2466" Type="http://schemas.openxmlformats.org/officeDocument/2006/relationships/hyperlink" Target="https://twitter.com/BobThurnhoffer" TargetMode="External"/><Relationship Id="rId3796" Type="http://schemas.openxmlformats.org/officeDocument/2006/relationships/hyperlink" Target="https://www.instagram.com/griffsrun/" TargetMode="External"/><Relationship Id="rId1125" Type="http://schemas.openxmlformats.org/officeDocument/2006/relationships/hyperlink" Target="https://www.instagram.com/au_trackxc/" TargetMode="External"/><Relationship Id="rId2456" Type="http://schemas.openxmlformats.org/officeDocument/2006/relationships/hyperlink" Target="https://www.facebook.com/UofLTrackXC/" TargetMode="External"/><Relationship Id="rId3788" Type="http://schemas.openxmlformats.org/officeDocument/2006/relationships/hyperlink" Target="https://twitter.com/griffsrun" TargetMode="External"/><Relationship Id="rId1126" Type="http://schemas.openxmlformats.org/officeDocument/2006/relationships/hyperlink" Target="https://twitter.com/AU_TrackXC" TargetMode="External"/><Relationship Id="rId2457" Type="http://schemas.openxmlformats.org/officeDocument/2006/relationships/hyperlink" Target="https://www.instagram.com/uofltrackxc/" TargetMode="External"/><Relationship Id="rId3787" Type="http://schemas.openxmlformats.org/officeDocument/2006/relationships/hyperlink" Target="https://www.instagram.com/griffsrun/" TargetMode="External"/><Relationship Id="rId1127" Type="http://schemas.openxmlformats.org/officeDocument/2006/relationships/hyperlink" Target="https://www.facebook.com/AU.TrackXC/" TargetMode="External"/><Relationship Id="rId2458" Type="http://schemas.openxmlformats.org/officeDocument/2006/relationships/hyperlink" Target="https://twitter.com/uofltrackxc" TargetMode="External"/><Relationship Id="rId1128" Type="http://schemas.openxmlformats.org/officeDocument/2006/relationships/hyperlink" Target="https://www.instagram.com/au_trackxc/" TargetMode="External"/><Relationship Id="rId2459" Type="http://schemas.openxmlformats.org/officeDocument/2006/relationships/hyperlink" Target="https://www.facebook.com/UofLTrackXC/" TargetMode="External"/><Relationship Id="rId3789" Type="http://schemas.openxmlformats.org/officeDocument/2006/relationships/hyperlink" Target="https://www.instagram.com/griffsrun/" TargetMode="External"/><Relationship Id="rId1129" Type="http://schemas.openxmlformats.org/officeDocument/2006/relationships/hyperlink" Target="https://twitter.com/MadisonNeuner/" TargetMode="External"/><Relationship Id="rId3780" Type="http://schemas.openxmlformats.org/officeDocument/2006/relationships/hyperlink" Target="https://www.instagram.com/coachjschwartz/" TargetMode="External"/><Relationship Id="rId2450" Type="http://schemas.openxmlformats.org/officeDocument/2006/relationships/hyperlink" Target="https://www.facebook.com/macabrii/" TargetMode="External"/><Relationship Id="rId3782" Type="http://schemas.openxmlformats.org/officeDocument/2006/relationships/hyperlink" Target="https://twitter.com/coachschev" TargetMode="External"/><Relationship Id="rId1120" Type="http://schemas.openxmlformats.org/officeDocument/2006/relationships/hyperlink" Target="https://www.instagram.com/delawaretfxc/" TargetMode="External"/><Relationship Id="rId2451" Type="http://schemas.openxmlformats.org/officeDocument/2006/relationships/hyperlink" Target="https://www.facebook.com/UofLTrackXC/" TargetMode="External"/><Relationship Id="rId3781" Type="http://schemas.openxmlformats.org/officeDocument/2006/relationships/hyperlink" Target="https://www.instagram.com/unmloboxctf/" TargetMode="External"/><Relationship Id="rId1121" Type="http://schemas.openxmlformats.org/officeDocument/2006/relationships/hyperlink" Target="https://twitter.com/lGrahaml" TargetMode="External"/><Relationship Id="rId2452" Type="http://schemas.openxmlformats.org/officeDocument/2006/relationships/hyperlink" Target="https://www.instagram.com/briannaxmccarthy/" TargetMode="External"/><Relationship Id="rId3784" Type="http://schemas.openxmlformats.org/officeDocument/2006/relationships/hyperlink" Target="https://www.instagram.com/griffsrun/" TargetMode="External"/><Relationship Id="rId1122" Type="http://schemas.openxmlformats.org/officeDocument/2006/relationships/hyperlink" Target="https://twitter.com/AU_TrackXC" TargetMode="External"/><Relationship Id="rId2453" Type="http://schemas.openxmlformats.org/officeDocument/2006/relationships/hyperlink" Target="https://www.instagram.com/uofltrackxc/" TargetMode="External"/><Relationship Id="rId3783" Type="http://schemas.openxmlformats.org/officeDocument/2006/relationships/hyperlink" Target="https://twitter.com/griffsrun" TargetMode="External"/><Relationship Id="rId1123" Type="http://schemas.openxmlformats.org/officeDocument/2006/relationships/hyperlink" Target="https://www.facebook.com/AU.TrackXC/" TargetMode="External"/><Relationship Id="rId2454" Type="http://schemas.openxmlformats.org/officeDocument/2006/relationships/hyperlink" Target="https://twitter.com/uofltrackxc" TargetMode="External"/><Relationship Id="rId3786" Type="http://schemas.openxmlformats.org/officeDocument/2006/relationships/hyperlink" Target="https://www.facebook.com/austin.oetinger/" TargetMode="External"/><Relationship Id="rId1124" Type="http://schemas.openxmlformats.org/officeDocument/2006/relationships/hyperlink" Target="https://www.instagram.com/sgraham3/" TargetMode="External"/><Relationship Id="rId2455" Type="http://schemas.openxmlformats.org/officeDocument/2006/relationships/hyperlink" Target="https://www.facebook.com/CoryMartinThrows/" TargetMode="External"/><Relationship Id="rId3785" Type="http://schemas.openxmlformats.org/officeDocument/2006/relationships/hyperlink" Target="https://twitter.com/griffsrun" TargetMode="External"/><Relationship Id="rId1158" Type="http://schemas.openxmlformats.org/officeDocument/2006/relationships/hyperlink" Target="https://twitter.com/hoyastrackxc" TargetMode="External"/><Relationship Id="rId2489" Type="http://schemas.openxmlformats.org/officeDocument/2006/relationships/hyperlink" Target="https://www.facebook.com/jefferyehenderson/" TargetMode="External"/><Relationship Id="rId1159" Type="http://schemas.openxmlformats.org/officeDocument/2006/relationships/hyperlink" Target="https://www.facebook.com/GeorgetownTrackXC" TargetMode="External"/><Relationship Id="rId2480" Type="http://schemas.openxmlformats.org/officeDocument/2006/relationships/hyperlink" Target="https://www.facebook.com/WKUTrackandCrossCountry/" TargetMode="External"/><Relationship Id="rId1150" Type="http://schemas.openxmlformats.org/officeDocument/2006/relationships/hyperlink" Target="https://www.instagram.com/gwxctrack/" TargetMode="External"/><Relationship Id="rId2481" Type="http://schemas.openxmlformats.org/officeDocument/2006/relationships/hyperlink" Target="https://www.instagram.com/zags__l/" TargetMode="External"/><Relationship Id="rId1151" Type="http://schemas.openxmlformats.org/officeDocument/2006/relationships/hyperlink" Target="https://twitter.com/mpcrozier" TargetMode="External"/><Relationship Id="rId2482" Type="http://schemas.openxmlformats.org/officeDocument/2006/relationships/hyperlink" Target="https://www.instagram.com/wkuxctf/" TargetMode="External"/><Relationship Id="rId1152" Type="http://schemas.openxmlformats.org/officeDocument/2006/relationships/hyperlink" Target="https://twitter.com/hoyastrackxc" TargetMode="External"/><Relationship Id="rId2483" Type="http://schemas.openxmlformats.org/officeDocument/2006/relationships/hyperlink" Target="https://twitter.com/jsugamecockxctf" TargetMode="External"/><Relationship Id="rId1153" Type="http://schemas.openxmlformats.org/officeDocument/2006/relationships/hyperlink" Target="https://www.facebook.com/GeorgetownTrackXC" TargetMode="External"/><Relationship Id="rId2484" Type="http://schemas.openxmlformats.org/officeDocument/2006/relationships/hyperlink" Target="https://www.facebook.com/jeremy.provence.1/" TargetMode="External"/><Relationship Id="rId1154" Type="http://schemas.openxmlformats.org/officeDocument/2006/relationships/hyperlink" Target="https://www.instagram.com/hoyastrack/" TargetMode="External"/><Relationship Id="rId2485" Type="http://schemas.openxmlformats.org/officeDocument/2006/relationships/hyperlink" Target="https://www.facebook.com/JSUSotballFanpage16/" TargetMode="External"/><Relationship Id="rId1155" Type="http://schemas.openxmlformats.org/officeDocument/2006/relationships/hyperlink" Target="https://twitter.com/hoyastrackxc" TargetMode="External"/><Relationship Id="rId2486" Type="http://schemas.openxmlformats.org/officeDocument/2006/relationships/hyperlink" Target="https://www.instagram.com/jax_xctf/" TargetMode="External"/><Relationship Id="rId1156" Type="http://schemas.openxmlformats.org/officeDocument/2006/relationships/hyperlink" Target="https://www.facebook.com/GeorgetownTrackXC" TargetMode="External"/><Relationship Id="rId2487" Type="http://schemas.openxmlformats.org/officeDocument/2006/relationships/hyperlink" Target="https://twitter.com/jeffhenderson" TargetMode="External"/><Relationship Id="rId1157" Type="http://schemas.openxmlformats.org/officeDocument/2006/relationships/hyperlink" Target="https://www.instagram.com/hoyastrack/" TargetMode="External"/><Relationship Id="rId2488" Type="http://schemas.openxmlformats.org/officeDocument/2006/relationships/hyperlink" Target="https://twitter.com/wkutrackfield" TargetMode="External"/><Relationship Id="rId1147" Type="http://schemas.openxmlformats.org/officeDocument/2006/relationships/hyperlink" Target="https://www.instagram.com/gwxctrack/" TargetMode="External"/><Relationship Id="rId2478" Type="http://schemas.openxmlformats.org/officeDocument/2006/relationships/hyperlink" Target="https://www.instagram.com/wkuxctf/" TargetMode="External"/><Relationship Id="rId1148" Type="http://schemas.openxmlformats.org/officeDocument/2006/relationships/hyperlink" Target="https://twitter.com/gwxctrack" TargetMode="External"/><Relationship Id="rId2479" Type="http://schemas.openxmlformats.org/officeDocument/2006/relationships/hyperlink" Target="https://twitter.com/wkutrackfield" TargetMode="External"/><Relationship Id="rId1149" Type="http://schemas.openxmlformats.org/officeDocument/2006/relationships/hyperlink" Target="https://www.facebook.com/GWXCTrack/" TargetMode="External"/><Relationship Id="rId2470" Type="http://schemas.openxmlformats.org/officeDocument/2006/relationships/hyperlink" Target="https://www.instagram.com/uofltrackxc/" TargetMode="External"/><Relationship Id="rId1140" Type="http://schemas.openxmlformats.org/officeDocument/2006/relationships/hyperlink" Target="https://www.facebook.com/gwxctrack/" TargetMode="External"/><Relationship Id="rId2471" Type="http://schemas.openxmlformats.org/officeDocument/2006/relationships/hyperlink" Target="https://twitter.com/baybaymires" TargetMode="External"/><Relationship Id="rId1141" Type="http://schemas.openxmlformats.org/officeDocument/2006/relationships/hyperlink" Target="https://www.instagram.com/samnadel/" TargetMode="External"/><Relationship Id="rId2472" Type="http://schemas.openxmlformats.org/officeDocument/2006/relationships/hyperlink" Target="https://twitter.com/uofltrackxc" TargetMode="External"/><Relationship Id="rId1142" Type="http://schemas.openxmlformats.org/officeDocument/2006/relationships/hyperlink" Target="https://www.instagram.com/gwxctrack/" TargetMode="External"/><Relationship Id="rId2473" Type="http://schemas.openxmlformats.org/officeDocument/2006/relationships/hyperlink" Target="https://www.facebook.com/UofLTrackXC/" TargetMode="External"/><Relationship Id="rId1143" Type="http://schemas.openxmlformats.org/officeDocument/2006/relationships/hyperlink" Target="https://twitter.com/coachtweir" TargetMode="External"/><Relationship Id="rId2474" Type="http://schemas.openxmlformats.org/officeDocument/2006/relationships/hyperlink" Target="https://www.instagram.com/baybaymires/" TargetMode="External"/><Relationship Id="rId1144" Type="http://schemas.openxmlformats.org/officeDocument/2006/relationships/hyperlink" Target="https://twitter.com/gwxctrack" TargetMode="External"/><Relationship Id="rId2475" Type="http://schemas.openxmlformats.org/officeDocument/2006/relationships/hyperlink" Target="https://www.instagram.com/uofltrackxc/" TargetMode="External"/><Relationship Id="rId1145" Type="http://schemas.openxmlformats.org/officeDocument/2006/relationships/hyperlink" Target="https://www.facebook.com/people/Terry-Brown-Weir/100010941466400" TargetMode="External"/><Relationship Id="rId2476" Type="http://schemas.openxmlformats.org/officeDocument/2006/relationships/hyperlink" Target="https://twitter.com/wkutrackfield" TargetMode="External"/><Relationship Id="rId1146" Type="http://schemas.openxmlformats.org/officeDocument/2006/relationships/hyperlink" Target="https://www.facebook.com/GWXCTrack/" TargetMode="External"/><Relationship Id="rId2477" Type="http://schemas.openxmlformats.org/officeDocument/2006/relationships/hyperlink" Target="https://www.facebook.com/WKUTrackandCrossCountry/" TargetMode="External"/><Relationship Id="rId16164" Type="http://schemas.openxmlformats.org/officeDocument/2006/relationships/hyperlink" Target="https://www.facebook.com/BPCTrackAndXC/" TargetMode="External"/><Relationship Id="rId17495" Type="http://schemas.openxmlformats.org/officeDocument/2006/relationships/hyperlink" Target="https://twitter.com/SMCPioneersXCTF" TargetMode="External"/><Relationship Id="rId16163" Type="http://schemas.openxmlformats.org/officeDocument/2006/relationships/hyperlink" Target="https://www.facebook.com/tony.hawkins.927543/" TargetMode="External"/><Relationship Id="rId17494" Type="http://schemas.openxmlformats.org/officeDocument/2006/relationships/hyperlink" Target="https://www.facebook.com/milton.bell.5264/" TargetMode="External"/><Relationship Id="rId16166" Type="http://schemas.openxmlformats.org/officeDocument/2006/relationships/hyperlink" Target="https://twitter.com/bpctrackandxc" TargetMode="External"/><Relationship Id="rId17497" Type="http://schemas.openxmlformats.org/officeDocument/2006/relationships/hyperlink" Target="https://www.facebook.com/peyton.shelton.7/" TargetMode="External"/><Relationship Id="rId16165" Type="http://schemas.openxmlformats.org/officeDocument/2006/relationships/hyperlink" Target="https://www.instagram.com/bpctfxc/" TargetMode="External"/><Relationship Id="rId17496" Type="http://schemas.openxmlformats.org/officeDocument/2006/relationships/hyperlink" Target="https://twitter.com/smcpioneersxctf" TargetMode="External"/><Relationship Id="rId16160" Type="http://schemas.openxmlformats.org/officeDocument/2006/relationships/hyperlink" Target="https://www.instagram.com/bpctfxc/" TargetMode="External"/><Relationship Id="rId17491" Type="http://schemas.openxmlformats.org/officeDocument/2006/relationships/hyperlink" Target="https://twitter.com/ciuramsxctf" TargetMode="External"/><Relationship Id="rId17490" Type="http://schemas.openxmlformats.org/officeDocument/2006/relationships/hyperlink" Target="https://www.instagram.com/ciuramsxctf/" TargetMode="External"/><Relationship Id="rId16162" Type="http://schemas.openxmlformats.org/officeDocument/2006/relationships/hyperlink" Target="https://twitter.com/bpctrackandxc" TargetMode="External"/><Relationship Id="rId17493" Type="http://schemas.openxmlformats.org/officeDocument/2006/relationships/hyperlink" Target="https://www.instagram.com/ciuramsxctf/" TargetMode="External"/><Relationship Id="rId16161" Type="http://schemas.openxmlformats.org/officeDocument/2006/relationships/hyperlink" Target="https://x.com/tonyhawkins_tf" TargetMode="External"/><Relationship Id="rId17492" Type="http://schemas.openxmlformats.org/officeDocument/2006/relationships/hyperlink" Target="https://www.facebook.com/ciuramsxctf/" TargetMode="External"/><Relationship Id="rId16157" Type="http://schemas.openxmlformats.org/officeDocument/2006/relationships/hyperlink" Target="https://twitter.com/bpctrackandxc" TargetMode="External"/><Relationship Id="rId17488" Type="http://schemas.openxmlformats.org/officeDocument/2006/relationships/hyperlink" Target="https://www.instagram.com/ciuramsxctf/" TargetMode="External"/><Relationship Id="rId16156" Type="http://schemas.openxmlformats.org/officeDocument/2006/relationships/hyperlink" Target="https://www.instagram.com/bpctfxc/" TargetMode="External"/><Relationship Id="rId17487" Type="http://schemas.openxmlformats.org/officeDocument/2006/relationships/hyperlink" Target="https://twitter.com/ciuramsxctf" TargetMode="External"/><Relationship Id="rId16159" Type="http://schemas.openxmlformats.org/officeDocument/2006/relationships/hyperlink" Target="https://www.instagram.com/coach_stretch90/" TargetMode="External"/><Relationship Id="rId16158" Type="http://schemas.openxmlformats.org/officeDocument/2006/relationships/hyperlink" Target="https://www.facebook.com/BPCTrackAndXC/" TargetMode="External"/><Relationship Id="rId17489" Type="http://schemas.openxmlformats.org/officeDocument/2006/relationships/hyperlink" Target="https://twitter.com/ciuramsxctf" TargetMode="External"/><Relationship Id="rId16175" Type="http://schemas.openxmlformats.org/officeDocument/2006/relationships/hyperlink" Target="https://twitter.com/reinhardtxc_tf" TargetMode="External"/><Relationship Id="rId16174" Type="http://schemas.openxmlformats.org/officeDocument/2006/relationships/hyperlink" Target="https://www.facebook.com/ReinhardtXCTF/" TargetMode="External"/><Relationship Id="rId16177" Type="http://schemas.openxmlformats.org/officeDocument/2006/relationships/hyperlink" Target="https://www.instagram.com/viniciusclc/" TargetMode="External"/><Relationship Id="rId16176" Type="http://schemas.openxmlformats.org/officeDocument/2006/relationships/hyperlink" Target="https://www.facebook.com/ReinhardtXCTF/" TargetMode="External"/><Relationship Id="rId16171" Type="http://schemas.openxmlformats.org/officeDocument/2006/relationships/hyperlink" Target="https://twitter.com/LifeUTrackXC" TargetMode="External"/><Relationship Id="rId16170" Type="http://schemas.openxmlformats.org/officeDocument/2006/relationships/hyperlink" Target="https://www.instagram.com/dominicdemeritte/" TargetMode="External"/><Relationship Id="rId16173" Type="http://schemas.openxmlformats.org/officeDocument/2006/relationships/hyperlink" Target="https://twitter.com/reinhardtxc_tf" TargetMode="External"/><Relationship Id="rId16172" Type="http://schemas.openxmlformats.org/officeDocument/2006/relationships/hyperlink" Target="https://www.instagram.com/lifeutrackxc/" TargetMode="External"/><Relationship Id="rId16168" Type="http://schemas.openxmlformats.org/officeDocument/2006/relationships/hyperlink" Target="https://www.facebook.com/BPCTrackAndXC/" TargetMode="External"/><Relationship Id="rId17499" Type="http://schemas.openxmlformats.org/officeDocument/2006/relationships/hyperlink" Target="https://voorheesathletics.com/sb_output.aspx?form=3" TargetMode="External"/><Relationship Id="rId16167" Type="http://schemas.openxmlformats.org/officeDocument/2006/relationships/hyperlink" Target="https://www.facebook.com/amber.frank.9615/" TargetMode="External"/><Relationship Id="rId17498" Type="http://schemas.openxmlformats.org/officeDocument/2006/relationships/hyperlink" Target="https://www.instagram.com/pioneers_xctf/" TargetMode="External"/><Relationship Id="rId16169" Type="http://schemas.openxmlformats.org/officeDocument/2006/relationships/hyperlink" Target="https://twitter.com/lifeutrackxc" TargetMode="External"/><Relationship Id="rId16142" Type="http://schemas.openxmlformats.org/officeDocument/2006/relationships/hyperlink" Target="https://twitter.com/stu_track" TargetMode="External"/><Relationship Id="rId17473" Type="http://schemas.openxmlformats.org/officeDocument/2006/relationships/hyperlink" Target="https://twitter.com/soutrackxc" TargetMode="External"/><Relationship Id="rId16141" Type="http://schemas.openxmlformats.org/officeDocument/2006/relationships/hyperlink" Target="https://www.instagram.com/stu_trackxc/" TargetMode="External"/><Relationship Id="rId17472" Type="http://schemas.openxmlformats.org/officeDocument/2006/relationships/hyperlink" Target="https://www.instagram.com/soutrackxc/" TargetMode="External"/><Relationship Id="rId16144" Type="http://schemas.openxmlformats.org/officeDocument/2006/relationships/hyperlink" Target="https://twitter.com/wutrackandfield" TargetMode="External"/><Relationship Id="rId17475" Type="http://schemas.openxmlformats.org/officeDocument/2006/relationships/hyperlink" Target="https://www.instagram.com/soutrackxc/" TargetMode="External"/><Relationship Id="rId16143" Type="http://schemas.openxmlformats.org/officeDocument/2006/relationships/hyperlink" Target="https://www.facebook.com/University-of-St-Thomas-Track-Field-and-Cross-Country-106089718072/" TargetMode="External"/><Relationship Id="rId17474" Type="http://schemas.openxmlformats.org/officeDocument/2006/relationships/hyperlink" Target="https://www.facebook.com/SOUTrackXC/" TargetMode="External"/><Relationship Id="rId16140" Type="http://schemas.openxmlformats.org/officeDocument/2006/relationships/hyperlink" Target="https://www.instagram.com/stu_trackxc/" TargetMode="External"/><Relationship Id="rId17471" Type="http://schemas.openxmlformats.org/officeDocument/2006/relationships/hyperlink" Target="https://www.facebook.com/SOUTrackXC/" TargetMode="External"/><Relationship Id="rId17470" Type="http://schemas.openxmlformats.org/officeDocument/2006/relationships/hyperlink" Target="https://www.facebook.com/people/Thomas-Hoak/1765100058/" TargetMode="External"/><Relationship Id="rId16139" Type="http://schemas.openxmlformats.org/officeDocument/2006/relationships/hyperlink" Target="https://twitter.com/stu_track" TargetMode="External"/><Relationship Id="rId16138" Type="http://schemas.openxmlformats.org/officeDocument/2006/relationships/hyperlink" Target="https://www.instagram.com/stu_trackxc/" TargetMode="External"/><Relationship Id="rId17469" Type="http://schemas.openxmlformats.org/officeDocument/2006/relationships/hyperlink" Target="https://twitter.com/soutrackxc" TargetMode="External"/><Relationship Id="rId16135" Type="http://schemas.openxmlformats.org/officeDocument/2006/relationships/hyperlink" Target="https://twitter.com/STU_TrackXC" TargetMode="External"/><Relationship Id="rId17466" Type="http://schemas.openxmlformats.org/officeDocument/2006/relationships/hyperlink" Target="https://oregontechowls.com/sb_output.aspx?form=3" TargetMode="External"/><Relationship Id="rId16134" Type="http://schemas.openxmlformats.org/officeDocument/2006/relationships/hyperlink" Target="https://www.facebook.com/University-of-St-Thomas-Track-Field-and-Cross-Country-106089718072/" TargetMode="External"/><Relationship Id="rId17465" Type="http://schemas.openxmlformats.org/officeDocument/2006/relationships/hyperlink" Target="https://oregontechowls.com/sb_output.aspx?form=3" TargetMode="External"/><Relationship Id="rId16137" Type="http://schemas.openxmlformats.org/officeDocument/2006/relationships/hyperlink" Target="https://www.instagram.com/tommiemtfxc/" TargetMode="External"/><Relationship Id="rId17468" Type="http://schemas.openxmlformats.org/officeDocument/2006/relationships/hyperlink" Target="https://www.instagram.com/soutrackxc/" TargetMode="External"/><Relationship Id="rId16136" Type="http://schemas.openxmlformats.org/officeDocument/2006/relationships/hyperlink" Target="https://www.facebook.com/p/University-of-St-Thomas-Track-Field-and-Cross-Country-100057799293992/" TargetMode="External"/><Relationship Id="rId17467" Type="http://schemas.openxmlformats.org/officeDocument/2006/relationships/hyperlink" Target="https://twitter.com/soutrackxc" TargetMode="External"/><Relationship Id="rId16153" Type="http://schemas.openxmlformats.org/officeDocument/2006/relationships/hyperlink" Target="https://www.instagram.com/warnertrack/" TargetMode="External"/><Relationship Id="rId17484" Type="http://schemas.openxmlformats.org/officeDocument/2006/relationships/hyperlink" Target="https://twitter.com/ciuramsxctf" TargetMode="External"/><Relationship Id="rId16152" Type="http://schemas.openxmlformats.org/officeDocument/2006/relationships/hyperlink" Target="https://www.facebook.com/Wuxctf/" TargetMode="External"/><Relationship Id="rId17483" Type="http://schemas.openxmlformats.org/officeDocument/2006/relationships/hyperlink" Target="https://www.facebook.com/GamecockTrack/" TargetMode="External"/><Relationship Id="rId16155" Type="http://schemas.openxmlformats.org/officeDocument/2006/relationships/hyperlink" Target="https://www.facebook.com/BPCTrackAndXC/" TargetMode="External"/><Relationship Id="rId17486" Type="http://schemas.openxmlformats.org/officeDocument/2006/relationships/hyperlink" Target="https://www.instagram.com/ciuramsxctf/" TargetMode="External"/><Relationship Id="rId16154" Type="http://schemas.openxmlformats.org/officeDocument/2006/relationships/hyperlink" Target="https://twitter.com/bpctrackandxc" TargetMode="External"/><Relationship Id="rId17485" Type="http://schemas.openxmlformats.org/officeDocument/2006/relationships/hyperlink" Target="https://www.facebook.com/ciuramsxctf/" TargetMode="External"/><Relationship Id="rId17480" Type="http://schemas.openxmlformats.org/officeDocument/2006/relationships/hyperlink" Target="https://www.facebook.com/ciuramsxctf/" TargetMode="External"/><Relationship Id="rId16151" Type="http://schemas.openxmlformats.org/officeDocument/2006/relationships/hyperlink" Target="https://twitter.com/wutrackandfield" TargetMode="External"/><Relationship Id="rId17482" Type="http://schemas.openxmlformats.org/officeDocument/2006/relationships/hyperlink" Target="https://twitter.com/gamecocktrack" TargetMode="External"/><Relationship Id="rId16150" Type="http://schemas.openxmlformats.org/officeDocument/2006/relationships/hyperlink" Target="https://www.facebook.com/Wuxctf/" TargetMode="External"/><Relationship Id="rId17481" Type="http://schemas.openxmlformats.org/officeDocument/2006/relationships/hyperlink" Target="https://www.instagram.com/ciuramsxctf/" TargetMode="External"/><Relationship Id="rId16149" Type="http://schemas.openxmlformats.org/officeDocument/2006/relationships/hyperlink" Target="https://www.facebook.com/virginia.strough" TargetMode="External"/><Relationship Id="rId16146" Type="http://schemas.openxmlformats.org/officeDocument/2006/relationships/hyperlink" Target="https://twitter.com/wutrackandfield" TargetMode="External"/><Relationship Id="rId17477" Type="http://schemas.openxmlformats.org/officeDocument/2006/relationships/hyperlink" Target="https://www.instagram.com/warnerpacificxctf/" TargetMode="External"/><Relationship Id="rId16145" Type="http://schemas.openxmlformats.org/officeDocument/2006/relationships/hyperlink" Target="https://www.facebook.com/Wuxctf/" TargetMode="External"/><Relationship Id="rId17476" Type="http://schemas.openxmlformats.org/officeDocument/2006/relationships/hyperlink" Target="https://x.com/benjaminburner" TargetMode="External"/><Relationship Id="rId16148" Type="http://schemas.openxmlformats.org/officeDocument/2006/relationships/hyperlink" Target="https://twitter.com/wutrackandfield" TargetMode="External"/><Relationship Id="rId17479" Type="http://schemas.openxmlformats.org/officeDocument/2006/relationships/hyperlink" Target="https://twitter.com/ciuramsxctf" TargetMode="External"/><Relationship Id="rId16147" Type="http://schemas.openxmlformats.org/officeDocument/2006/relationships/hyperlink" Target="https://www.facebook.com/Wuxctf/" TargetMode="External"/><Relationship Id="rId17478" Type="http://schemas.openxmlformats.org/officeDocument/2006/relationships/hyperlink" Target="https://www.instagram.com/warnerpacificxctf/" TargetMode="External"/><Relationship Id="rId16186" Type="http://schemas.openxmlformats.org/officeDocument/2006/relationships/hyperlink" Target="https://www.instagram.com/onuxctf/" TargetMode="External"/><Relationship Id="rId16185" Type="http://schemas.openxmlformats.org/officeDocument/2006/relationships/hyperlink" Target="https://www.facebook.com/onuxctf/" TargetMode="External"/><Relationship Id="rId16188" Type="http://schemas.openxmlformats.org/officeDocument/2006/relationships/hyperlink" Target="https://twitter.com/reinhardtxc_tf" TargetMode="External"/><Relationship Id="rId16187" Type="http://schemas.openxmlformats.org/officeDocument/2006/relationships/hyperlink" Target="https://twitter.com/joshjavwhite" TargetMode="External"/><Relationship Id="rId16182" Type="http://schemas.openxmlformats.org/officeDocument/2006/relationships/hyperlink" Target="https://twitter.com/coachadams42" TargetMode="External"/><Relationship Id="rId16181" Type="http://schemas.openxmlformats.org/officeDocument/2006/relationships/hyperlink" Target="https://www.facebook.com/ReinhardtXCTF/" TargetMode="External"/><Relationship Id="rId16184" Type="http://schemas.openxmlformats.org/officeDocument/2006/relationships/hyperlink" Target="https://facebook.com/coachmatt.adams/" TargetMode="External"/><Relationship Id="rId16183" Type="http://schemas.openxmlformats.org/officeDocument/2006/relationships/hyperlink" Target="https://twitter.com/onu_xctf" TargetMode="External"/><Relationship Id="rId16180" Type="http://schemas.openxmlformats.org/officeDocument/2006/relationships/hyperlink" Target="https://twitter.com/reinhardtxc_tf" TargetMode="External"/><Relationship Id="rId16179" Type="http://schemas.openxmlformats.org/officeDocument/2006/relationships/hyperlink" Target="https://www.facebook.com/ReinhardtXCTF/" TargetMode="External"/><Relationship Id="rId16178" Type="http://schemas.openxmlformats.org/officeDocument/2006/relationships/hyperlink" Target="https://twitter.com/reinhardtxc_tf" TargetMode="External"/><Relationship Id="rId16197" Type="http://schemas.openxmlformats.org/officeDocument/2006/relationships/hyperlink" Target="https://www.facebook.com/TMUBears/" TargetMode="External"/><Relationship Id="rId16196" Type="http://schemas.openxmlformats.org/officeDocument/2006/relationships/hyperlink" Target="https://www.facebook.com/ThomasTrackField/" TargetMode="External"/><Relationship Id="rId16199" Type="http://schemas.openxmlformats.org/officeDocument/2006/relationships/hyperlink" Target="https://www.instagram.com/tmuxctf/" TargetMode="External"/><Relationship Id="rId16198" Type="http://schemas.openxmlformats.org/officeDocument/2006/relationships/hyperlink" Target="https://www.instagram.com/tmuxctf/" TargetMode="External"/><Relationship Id="rId16193" Type="http://schemas.openxmlformats.org/officeDocument/2006/relationships/hyperlink" Target="https://twitter.com/scadsavmxc" TargetMode="External"/><Relationship Id="rId16192" Type="http://schemas.openxmlformats.org/officeDocument/2006/relationships/hyperlink" Target="https://www.instagram.com/scadxc/" TargetMode="External"/><Relationship Id="rId16195" Type="http://schemas.openxmlformats.org/officeDocument/2006/relationships/hyperlink" Target="https://twitter.com/thomastrackie" TargetMode="External"/><Relationship Id="rId16194" Type="http://schemas.openxmlformats.org/officeDocument/2006/relationships/hyperlink" Target="https://www.instagram.com/scadxc/" TargetMode="External"/><Relationship Id="rId16191" Type="http://schemas.openxmlformats.org/officeDocument/2006/relationships/hyperlink" Target="https://www.instagram.com/scadxc/" TargetMode="External"/><Relationship Id="rId16190" Type="http://schemas.openxmlformats.org/officeDocument/2006/relationships/hyperlink" Target="https://www.instagram.com/white_j304/" TargetMode="External"/><Relationship Id="rId16189" Type="http://schemas.openxmlformats.org/officeDocument/2006/relationships/hyperlink" Target="https://www.facebook.com/ReinhardtXCTF/" TargetMode="External"/><Relationship Id="rId17408" Type="http://schemas.openxmlformats.org/officeDocument/2006/relationships/hyperlink" Target="https://www.facebook.com/people/Charlie-Young/" TargetMode="External"/><Relationship Id="rId17407" Type="http://schemas.openxmlformats.org/officeDocument/2006/relationships/hyperlink" Target="https://www.instagram.com/ou_track/" TargetMode="External"/><Relationship Id="rId17409" Type="http://schemas.openxmlformats.org/officeDocument/2006/relationships/hyperlink" Target="https://www.instagram.com/scu_eagle_track/" TargetMode="External"/><Relationship Id="rId17404" Type="http://schemas.openxmlformats.org/officeDocument/2006/relationships/hyperlink" Target="https://twitter.com/ebelharb" TargetMode="External"/><Relationship Id="rId17403" Type="http://schemas.openxmlformats.org/officeDocument/2006/relationships/hyperlink" Target="https://www.instagram.com/ou_track/" TargetMode="External"/><Relationship Id="rId17406" Type="http://schemas.openxmlformats.org/officeDocument/2006/relationships/hyperlink" Target="https://www.facebook.com/brandon.ebelhar.90" TargetMode="External"/><Relationship Id="rId17405" Type="http://schemas.openxmlformats.org/officeDocument/2006/relationships/hyperlink" Target="https://twitter.com/opsutrack" TargetMode="External"/><Relationship Id="rId17400" Type="http://schemas.openxmlformats.org/officeDocument/2006/relationships/hyperlink" Target="https://www.instagram.com/ou_track/" TargetMode="External"/><Relationship Id="rId17402" Type="http://schemas.openxmlformats.org/officeDocument/2006/relationships/hyperlink" Target="https://twitter.com/opsutrack" TargetMode="External"/><Relationship Id="rId17401" Type="http://schemas.openxmlformats.org/officeDocument/2006/relationships/hyperlink" Target="https://twitter.com/coachrunboyrun" TargetMode="External"/><Relationship Id="rId17420" Type="http://schemas.openxmlformats.org/officeDocument/2006/relationships/hyperlink" Target="https://www.instagram.com/bushnellxctf/" TargetMode="External"/><Relationship Id="rId17419" Type="http://schemas.openxmlformats.org/officeDocument/2006/relationships/hyperlink" Target="https://www.instagram.com/bushnellxctf/" TargetMode="External"/><Relationship Id="rId17418" Type="http://schemas.openxmlformats.org/officeDocument/2006/relationships/hyperlink" Target="https://twitter.com/bushnellbeacons" TargetMode="External"/><Relationship Id="rId17415" Type="http://schemas.openxmlformats.org/officeDocument/2006/relationships/hyperlink" Target="https://www.instagram.com/ou_track/" TargetMode="External"/><Relationship Id="rId17414" Type="http://schemas.openxmlformats.org/officeDocument/2006/relationships/hyperlink" Target="https://www.facebook.com/brian.worthington.9480" TargetMode="External"/><Relationship Id="rId17417" Type="http://schemas.openxmlformats.org/officeDocument/2006/relationships/hyperlink" Target="https://www.instagram.com/bushnellxctf/" TargetMode="External"/><Relationship Id="rId17416" Type="http://schemas.openxmlformats.org/officeDocument/2006/relationships/hyperlink" Target="https://www.instagram.com/coachwill2005/" TargetMode="External"/><Relationship Id="rId17411" Type="http://schemas.openxmlformats.org/officeDocument/2006/relationships/hyperlink" Target="https://www.instagram.com/scu_eagle_track/" TargetMode="External"/><Relationship Id="rId17410" Type="http://schemas.openxmlformats.org/officeDocument/2006/relationships/hyperlink" Target="https://twitter.com/scu_track" TargetMode="External"/><Relationship Id="rId17413" Type="http://schemas.openxmlformats.org/officeDocument/2006/relationships/hyperlink" Target="https://www.instagram.com/scu_eagle_track/" TargetMode="External"/><Relationship Id="rId17412" Type="http://schemas.openxmlformats.org/officeDocument/2006/relationships/hyperlink" Target="https://twitter.com/scu_track" TargetMode="External"/><Relationship Id="rId3810" Type="http://schemas.openxmlformats.org/officeDocument/2006/relationships/hyperlink" Target="https://twitter.com/beebe_tanner" TargetMode="External"/><Relationship Id="rId3812" Type="http://schemas.openxmlformats.org/officeDocument/2006/relationships/hyperlink" Target="https://www.facebook.com/colgatexctf/" TargetMode="External"/><Relationship Id="rId3811" Type="http://schemas.openxmlformats.org/officeDocument/2006/relationships/hyperlink" Target="https://twitter.com/colgatexctf" TargetMode="External"/><Relationship Id="rId3814" Type="http://schemas.openxmlformats.org/officeDocument/2006/relationships/hyperlink" Target="https://www.instagram.com/colgatexctf/" TargetMode="External"/><Relationship Id="rId3813" Type="http://schemas.openxmlformats.org/officeDocument/2006/relationships/hyperlink" Target="https://www.instagram.com/tanner.beebe/" TargetMode="External"/><Relationship Id="rId3816" Type="http://schemas.openxmlformats.org/officeDocument/2006/relationships/hyperlink" Target="https://www.facebook.com/colgatexctf/" TargetMode="External"/><Relationship Id="rId3815" Type="http://schemas.openxmlformats.org/officeDocument/2006/relationships/hyperlink" Target="https://twitter.com/colgatexctf" TargetMode="External"/><Relationship Id="rId3818" Type="http://schemas.openxmlformats.org/officeDocument/2006/relationships/hyperlink" Target="https://x.com/coachireland" TargetMode="External"/><Relationship Id="rId3817" Type="http://schemas.openxmlformats.org/officeDocument/2006/relationships/hyperlink" Target="https://www.instagram.com/colgatexctf/" TargetMode="External"/><Relationship Id="rId3819" Type="http://schemas.openxmlformats.org/officeDocument/2006/relationships/hyperlink" Target="https://twitter.com/culionsxctf" TargetMode="External"/><Relationship Id="rId3801" Type="http://schemas.openxmlformats.org/officeDocument/2006/relationships/hyperlink" Target="https://twitter.com/colgatexctf" TargetMode="External"/><Relationship Id="rId3800" Type="http://schemas.openxmlformats.org/officeDocument/2006/relationships/hyperlink" Target="https://www.instagram.com/colgatexctf/" TargetMode="External"/><Relationship Id="rId3803" Type="http://schemas.openxmlformats.org/officeDocument/2006/relationships/hyperlink" Target="https://www.instagram.com/colgatexctf/" TargetMode="External"/><Relationship Id="rId3802" Type="http://schemas.openxmlformats.org/officeDocument/2006/relationships/hyperlink" Target="https://www.facebook.com/colgatexctf/" TargetMode="External"/><Relationship Id="rId3805" Type="http://schemas.openxmlformats.org/officeDocument/2006/relationships/hyperlink" Target="https://www.facebook.com/colgatexctf/" TargetMode="External"/><Relationship Id="rId3804" Type="http://schemas.openxmlformats.org/officeDocument/2006/relationships/hyperlink" Target="https://twitter.com/colgatexctf" TargetMode="External"/><Relationship Id="rId3807" Type="http://schemas.openxmlformats.org/officeDocument/2006/relationships/hyperlink" Target="https://twitter.com/colgatexctf" TargetMode="External"/><Relationship Id="rId3806" Type="http://schemas.openxmlformats.org/officeDocument/2006/relationships/hyperlink" Target="https://www.instagram.com/colgatexctf/" TargetMode="External"/><Relationship Id="rId3809" Type="http://schemas.openxmlformats.org/officeDocument/2006/relationships/hyperlink" Target="https://www.instagram.com/colgatexctf/" TargetMode="External"/><Relationship Id="rId3808" Type="http://schemas.openxmlformats.org/officeDocument/2006/relationships/hyperlink" Target="https://www.facebook.com/colgatexctf/" TargetMode="External"/><Relationship Id="rId16120" Type="http://schemas.openxmlformats.org/officeDocument/2006/relationships/hyperlink" Target="https://twitter.com/seufiretrack" TargetMode="External"/><Relationship Id="rId17451" Type="http://schemas.openxmlformats.org/officeDocument/2006/relationships/hyperlink" Target="https://www.facebook.com/EOUxctf/" TargetMode="External"/><Relationship Id="rId17450" Type="http://schemas.openxmlformats.org/officeDocument/2006/relationships/hyperlink" Target="https://www.instagram.com/eouxctf/" TargetMode="External"/><Relationship Id="rId16122" Type="http://schemas.openxmlformats.org/officeDocument/2006/relationships/hyperlink" Target="https://www.facebook.com/SEUFireTrack/?ref=page_internal" TargetMode="External"/><Relationship Id="rId17453" Type="http://schemas.openxmlformats.org/officeDocument/2006/relationships/hyperlink" Target="https://www.facebook.com/EOUxctf/" TargetMode="External"/><Relationship Id="rId16121" Type="http://schemas.openxmlformats.org/officeDocument/2006/relationships/hyperlink" Target="https://www.facebook.com/davonte.vanterpool.92/" TargetMode="External"/><Relationship Id="rId17452" Type="http://schemas.openxmlformats.org/officeDocument/2006/relationships/hyperlink" Target="https://www.instagram.com/eouxctf/" TargetMode="External"/><Relationship Id="rId16117" Type="http://schemas.openxmlformats.org/officeDocument/2006/relationships/hyperlink" Target="https://www.instagram.com/keiser_msoc/" TargetMode="External"/><Relationship Id="rId17448" Type="http://schemas.openxmlformats.org/officeDocument/2006/relationships/hyperlink" Target="https://www.instagram.com/eouxctf/" TargetMode="External"/><Relationship Id="rId16116" Type="http://schemas.openxmlformats.org/officeDocument/2006/relationships/hyperlink" Target="https://www.facebook.com/keiserxctf/" TargetMode="External"/><Relationship Id="rId17447" Type="http://schemas.openxmlformats.org/officeDocument/2006/relationships/hyperlink" Target="https://www.facebook.com/EOUxctf/" TargetMode="External"/><Relationship Id="rId16119" Type="http://schemas.openxmlformats.org/officeDocument/2006/relationships/hyperlink" Target="https://www.facebook.com/SEUFireTrack/" TargetMode="External"/><Relationship Id="rId16118" Type="http://schemas.openxmlformats.org/officeDocument/2006/relationships/hyperlink" Target="https://twitter.com/seufiretrack" TargetMode="External"/><Relationship Id="rId17449" Type="http://schemas.openxmlformats.org/officeDocument/2006/relationships/hyperlink" Target="https://www.facebook.com/EOUxctf/" TargetMode="External"/><Relationship Id="rId16113" Type="http://schemas.openxmlformats.org/officeDocument/2006/relationships/hyperlink" Target="https://www.facebook.com/keiserxctf/" TargetMode="External"/><Relationship Id="rId17444" Type="http://schemas.openxmlformats.org/officeDocument/2006/relationships/hyperlink" Target="https://www.facebook.com/EOUxctf/" TargetMode="External"/><Relationship Id="rId16112" Type="http://schemas.openxmlformats.org/officeDocument/2006/relationships/hyperlink" Target="https://twitter.com/keisertf" TargetMode="External"/><Relationship Id="rId17443" Type="http://schemas.openxmlformats.org/officeDocument/2006/relationships/hyperlink" Target="https://twitter.com/eouxctf" TargetMode="External"/><Relationship Id="rId16115" Type="http://schemas.openxmlformats.org/officeDocument/2006/relationships/hyperlink" Target="https://twitter.com/keisertf" TargetMode="External"/><Relationship Id="rId17446" Type="http://schemas.openxmlformats.org/officeDocument/2006/relationships/hyperlink" Target="https://twitter.com/eouxctf" TargetMode="External"/><Relationship Id="rId16114" Type="http://schemas.openxmlformats.org/officeDocument/2006/relationships/hyperlink" Target="https://www.instagram.com/keiser_msoc/" TargetMode="External"/><Relationship Id="rId17445" Type="http://schemas.openxmlformats.org/officeDocument/2006/relationships/hyperlink" Target="https://www.instagram.com/eouxctf/" TargetMode="External"/><Relationship Id="rId16131" Type="http://schemas.openxmlformats.org/officeDocument/2006/relationships/hyperlink" Target="https://www.facebook.com/SEUFireTrack/?ref=page_internal" TargetMode="External"/><Relationship Id="rId17462" Type="http://schemas.openxmlformats.org/officeDocument/2006/relationships/hyperlink" Target="https://twitter.com/i/moments/932099892205383680" TargetMode="External"/><Relationship Id="rId16130" Type="http://schemas.openxmlformats.org/officeDocument/2006/relationships/hyperlink" Target="https://twitter.com/seufiretrack" TargetMode="External"/><Relationship Id="rId17461" Type="http://schemas.openxmlformats.org/officeDocument/2006/relationships/hyperlink" Target="https://oregontechowls.com/sb_output.aspx?form=3" TargetMode="External"/><Relationship Id="rId16133" Type="http://schemas.openxmlformats.org/officeDocument/2006/relationships/hyperlink" Target="https://twitter.com/stu_track" TargetMode="External"/><Relationship Id="rId17464" Type="http://schemas.openxmlformats.org/officeDocument/2006/relationships/hyperlink" Target="https://www.instagram.com/oregontf/" TargetMode="External"/><Relationship Id="rId16132" Type="http://schemas.openxmlformats.org/officeDocument/2006/relationships/hyperlink" Target="https://www.instagram.com/seufiretrack/" TargetMode="External"/><Relationship Id="rId17463" Type="http://schemas.openxmlformats.org/officeDocument/2006/relationships/hyperlink" Target="https://www.facebook.com/oregontf/" TargetMode="External"/><Relationship Id="rId17460" Type="http://schemas.openxmlformats.org/officeDocument/2006/relationships/hyperlink" Target="https://oregontechowls.com/sb_output.aspx?form=3" TargetMode="External"/><Relationship Id="rId16128" Type="http://schemas.openxmlformats.org/officeDocument/2006/relationships/hyperlink" Target="https://twitter.com/seufiretrack" TargetMode="External"/><Relationship Id="rId17459" Type="http://schemas.openxmlformats.org/officeDocument/2006/relationships/hyperlink" Target="https://www.instagram.com/soutrackxc/" TargetMode="External"/><Relationship Id="rId16127" Type="http://schemas.openxmlformats.org/officeDocument/2006/relationships/hyperlink" Target="https://twitter.com/mickey_orourke" TargetMode="External"/><Relationship Id="rId17458" Type="http://schemas.openxmlformats.org/officeDocument/2006/relationships/hyperlink" Target="https://www.facebook.com/SOUTrackXC/" TargetMode="External"/><Relationship Id="rId16129" Type="http://schemas.openxmlformats.org/officeDocument/2006/relationships/hyperlink" Target="https://www.facebook.com/SEUFireTrack/" TargetMode="External"/><Relationship Id="rId16124" Type="http://schemas.openxmlformats.org/officeDocument/2006/relationships/hyperlink" Target="https://twitter.com/seufiretrack" TargetMode="External"/><Relationship Id="rId17455" Type="http://schemas.openxmlformats.org/officeDocument/2006/relationships/hyperlink" Target="https://www.facebook.com/EOUxctf/" TargetMode="External"/><Relationship Id="rId16123" Type="http://schemas.openxmlformats.org/officeDocument/2006/relationships/hyperlink" Target="https://www.instagram.com/seufiretrack/" TargetMode="External"/><Relationship Id="rId17454" Type="http://schemas.openxmlformats.org/officeDocument/2006/relationships/hyperlink" Target="https://www.instagram.com/eouxctf/" TargetMode="External"/><Relationship Id="rId16126" Type="http://schemas.openxmlformats.org/officeDocument/2006/relationships/hyperlink" Target="https://www.instagram.com/seufiretrack/" TargetMode="External"/><Relationship Id="rId17457" Type="http://schemas.openxmlformats.org/officeDocument/2006/relationships/hyperlink" Target="https://twitter.com/soutrackxc" TargetMode="External"/><Relationship Id="rId16125" Type="http://schemas.openxmlformats.org/officeDocument/2006/relationships/hyperlink" Target="https://www.facebook.com/SEUFireTrack/" TargetMode="External"/><Relationship Id="rId17456" Type="http://schemas.openxmlformats.org/officeDocument/2006/relationships/hyperlink" Target="https://www.instagram.com/eouxctf/" TargetMode="External"/><Relationship Id="rId16100" Type="http://schemas.openxmlformats.org/officeDocument/2006/relationships/hyperlink" Target="https://twitter.com/gatorstf" TargetMode="External"/><Relationship Id="rId17431" Type="http://schemas.openxmlformats.org/officeDocument/2006/relationships/hyperlink" Target="https://twitter.com/corbantrack" TargetMode="External"/><Relationship Id="rId17430" Type="http://schemas.openxmlformats.org/officeDocument/2006/relationships/hyperlink" Target="https://www.instagram.com/corbantrack/" TargetMode="External"/><Relationship Id="rId17429" Type="http://schemas.openxmlformats.org/officeDocument/2006/relationships/hyperlink" Target="https://www.facebook.com/CorbanTrack/" TargetMode="External"/><Relationship Id="rId17426" Type="http://schemas.openxmlformats.org/officeDocument/2006/relationships/hyperlink" Target="https://www.instagram.com/bushnellxctf/" TargetMode="External"/><Relationship Id="rId17425" Type="http://schemas.openxmlformats.org/officeDocument/2006/relationships/hyperlink" Target="https://www.instagram.com/bushnellxctf/" TargetMode="External"/><Relationship Id="rId17428" Type="http://schemas.openxmlformats.org/officeDocument/2006/relationships/hyperlink" Target="https://twitter.com/corbantrack" TargetMode="External"/><Relationship Id="rId17427" Type="http://schemas.openxmlformats.org/officeDocument/2006/relationships/hyperlink" Target="https://twitter.com/corbantrack" TargetMode="External"/><Relationship Id="rId17422" Type="http://schemas.openxmlformats.org/officeDocument/2006/relationships/hyperlink" Target="https://www.instagram.com/bushnellxctf/" TargetMode="External"/><Relationship Id="rId17421" Type="http://schemas.openxmlformats.org/officeDocument/2006/relationships/hyperlink" Target="https://www.instagram.com/bushnellxctf/" TargetMode="External"/><Relationship Id="rId17424" Type="http://schemas.openxmlformats.org/officeDocument/2006/relationships/hyperlink" Target="https://www.instagram.com/bushnellxctf/" TargetMode="External"/><Relationship Id="rId17423" Type="http://schemas.openxmlformats.org/officeDocument/2006/relationships/hyperlink" Target="https://www.instagram.com/bushnellxctf/" TargetMode="External"/><Relationship Id="rId17440" Type="http://schemas.openxmlformats.org/officeDocument/2006/relationships/hyperlink" Target="https://www.instagram.com/corbantrack/" TargetMode="External"/><Relationship Id="rId16111" Type="http://schemas.openxmlformats.org/officeDocument/2006/relationships/hyperlink" Target="https://www.instagram.com/keiser_msoc/" TargetMode="External"/><Relationship Id="rId17442" Type="http://schemas.openxmlformats.org/officeDocument/2006/relationships/hyperlink" Target="https://www.instagram.com/eouxctf/" TargetMode="External"/><Relationship Id="rId16110" Type="http://schemas.openxmlformats.org/officeDocument/2006/relationships/hyperlink" Target="https://www.facebook.com/keiserxctf/" TargetMode="External"/><Relationship Id="rId17441" Type="http://schemas.openxmlformats.org/officeDocument/2006/relationships/hyperlink" Target="https://www.facebook.com/EOUxctf/" TargetMode="External"/><Relationship Id="rId16109" Type="http://schemas.openxmlformats.org/officeDocument/2006/relationships/hyperlink" Target="https://twitter.com/keisertf" TargetMode="External"/><Relationship Id="rId16106" Type="http://schemas.openxmlformats.org/officeDocument/2006/relationships/hyperlink" Target="https://www.instagram.com/gatorstf/" TargetMode="External"/><Relationship Id="rId17437" Type="http://schemas.openxmlformats.org/officeDocument/2006/relationships/hyperlink" Target="https://www.instagram.com/corbantrack/" TargetMode="External"/><Relationship Id="rId16105" Type="http://schemas.openxmlformats.org/officeDocument/2006/relationships/hyperlink" Target="https://www.instagram.com/gatorstf/" TargetMode="External"/><Relationship Id="rId17436" Type="http://schemas.openxmlformats.org/officeDocument/2006/relationships/hyperlink" Target="https://www.facebook.com/CorbanTrack/" TargetMode="External"/><Relationship Id="rId16108" Type="http://schemas.openxmlformats.org/officeDocument/2006/relationships/hyperlink" Target="https://twitter.com/keisertf" TargetMode="External"/><Relationship Id="rId17439" Type="http://schemas.openxmlformats.org/officeDocument/2006/relationships/hyperlink" Target="https://www.facebook.com/CorbanTrack/" TargetMode="External"/><Relationship Id="rId16107" Type="http://schemas.openxmlformats.org/officeDocument/2006/relationships/hyperlink" Target="https://twitter.com/coachraposo" TargetMode="External"/><Relationship Id="rId17438" Type="http://schemas.openxmlformats.org/officeDocument/2006/relationships/hyperlink" Target="https://twitter.com/corbantrack" TargetMode="External"/><Relationship Id="rId16102" Type="http://schemas.openxmlformats.org/officeDocument/2006/relationships/hyperlink" Target="https://www.facebook.com/gatorstf/" TargetMode="External"/><Relationship Id="rId17433" Type="http://schemas.openxmlformats.org/officeDocument/2006/relationships/hyperlink" Target="https://www.facebook.com/CorbanTrack/" TargetMode="External"/><Relationship Id="rId16101" Type="http://schemas.openxmlformats.org/officeDocument/2006/relationships/hyperlink" Target="https://www.facebook.com/josh.j.keenan.3" TargetMode="External"/><Relationship Id="rId17432" Type="http://schemas.openxmlformats.org/officeDocument/2006/relationships/hyperlink" Target="https://twitter.com/corbantrack" TargetMode="External"/><Relationship Id="rId16104" Type="http://schemas.openxmlformats.org/officeDocument/2006/relationships/hyperlink" Target="https://m.facebook.com/people/Dwayne-Miller/100070472307049/" TargetMode="External"/><Relationship Id="rId17435" Type="http://schemas.openxmlformats.org/officeDocument/2006/relationships/hyperlink" Target="https://twitter.com/corbantrack" TargetMode="External"/><Relationship Id="rId16103" Type="http://schemas.openxmlformats.org/officeDocument/2006/relationships/hyperlink" Target="https://twitter.com/flmemorialuniv" TargetMode="External"/><Relationship Id="rId17434" Type="http://schemas.openxmlformats.org/officeDocument/2006/relationships/hyperlink" Target="https://www.instagram.com/corbantrack/" TargetMode="External"/><Relationship Id="rId1213" Type="http://schemas.openxmlformats.org/officeDocument/2006/relationships/hyperlink" Target="https://twitter.com/famu_track" TargetMode="External"/><Relationship Id="rId2544" Type="http://schemas.openxmlformats.org/officeDocument/2006/relationships/hyperlink" Target="https://www.facebook.com/lsutrackfield/" TargetMode="External"/><Relationship Id="rId3876" Type="http://schemas.openxmlformats.org/officeDocument/2006/relationships/hyperlink" Target="https://www.facebook.com/safo.kirton.3/?locale=zh_CN" TargetMode="External"/><Relationship Id="rId1214" Type="http://schemas.openxmlformats.org/officeDocument/2006/relationships/hyperlink" Target="https://www.facebook.com/steve.thomas.39566/" TargetMode="External"/><Relationship Id="rId2545" Type="http://schemas.openxmlformats.org/officeDocument/2006/relationships/hyperlink" Target="https://www.instagram.com/lsutrackfield/" TargetMode="External"/><Relationship Id="rId3875" Type="http://schemas.openxmlformats.org/officeDocument/2006/relationships/hyperlink" Target="https://twitter.com/fordhamtfxc" TargetMode="External"/><Relationship Id="rId1215" Type="http://schemas.openxmlformats.org/officeDocument/2006/relationships/hyperlink" Target="https://nb-no.facebook.com/people/Florida-AM-University-Track-Field-Alumni-Association/100070321231148/" TargetMode="External"/><Relationship Id="rId2546" Type="http://schemas.openxmlformats.org/officeDocument/2006/relationships/hyperlink" Target="https://twitter.com/wsu_tf_xc" TargetMode="External"/><Relationship Id="rId3878" Type="http://schemas.openxmlformats.org/officeDocument/2006/relationships/hyperlink" Target="https://www.instagram.com/fordhamspikedshoeclub/" TargetMode="External"/><Relationship Id="rId1216" Type="http://schemas.openxmlformats.org/officeDocument/2006/relationships/hyperlink" Target="https://www.instagram.com/stevethomasimages/" TargetMode="External"/><Relationship Id="rId2547" Type="http://schemas.openxmlformats.org/officeDocument/2006/relationships/hyperlink" Target="https://www.facebook.com/wsuraiderstfxc/" TargetMode="External"/><Relationship Id="rId3877" Type="http://schemas.openxmlformats.org/officeDocument/2006/relationships/hyperlink" Target="https://www.facebook.com/fordhamtrack/" TargetMode="External"/><Relationship Id="rId1217" Type="http://schemas.openxmlformats.org/officeDocument/2006/relationships/hyperlink" Target="https://www.instagram.com/famutf/" TargetMode="External"/><Relationship Id="rId2548" Type="http://schemas.openxmlformats.org/officeDocument/2006/relationships/hyperlink" Target="https://www.instagram.com/wrightstatetfxc/" TargetMode="External"/><Relationship Id="rId1218" Type="http://schemas.openxmlformats.org/officeDocument/2006/relationships/hyperlink" Target="https://twitter.com/alexsmolka" TargetMode="External"/><Relationship Id="rId2549" Type="http://schemas.openxmlformats.org/officeDocument/2006/relationships/hyperlink" Target="https://twitter.com/latechtfxc" TargetMode="External"/><Relationship Id="rId3879" Type="http://schemas.openxmlformats.org/officeDocument/2006/relationships/hyperlink" Target="https://twitter.com/fordhamtfxc" TargetMode="External"/><Relationship Id="rId1219" Type="http://schemas.openxmlformats.org/officeDocument/2006/relationships/hyperlink" Target="https://twitter.com/fauxctf" TargetMode="External"/><Relationship Id="rId3870" Type="http://schemas.openxmlformats.org/officeDocument/2006/relationships/hyperlink" Target="https://www.instagram.com/hammertime_kp/" TargetMode="External"/><Relationship Id="rId2540" Type="http://schemas.openxmlformats.org/officeDocument/2006/relationships/hyperlink" Target="https://www.instagram.com/lsutrackfield/" TargetMode="External"/><Relationship Id="rId3872" Type="http://schemas.openxmlformats.org/officeDocument/2006/relationships/hyperlink" Target="https://twitter.com/fordhamtfxc" TargetMode="External"/><Relationship Id="rId1210" Type="http://schemas.openxmlformats.org/officeDocument/2006/relationships/hyperlink" Target="https://twitter.com/famu_track" TargetMode="External"/><Relationship Id="rId2541" Type="http://schemas.openxmlformats.org/officeDocument/2006/relationships/hyperlink" Target="https://twitter.com/coachponce" TargetMode="External"/><Relationship Id="rId3871" Type="http://schemas.openxmlformats.org/officeDocument/2006/relationships/hyperlink" Target="https://www.instagram.com/cornelltfxc/" TargetMode="External"/><Relationship Id="rId1211" Type="http://schemas.openxmlformats.org/officeDocument/2006/relationships/hyperlink" Target="https://facebook.com/people/Florida-AM-University-Track-Field-Alumni-Association/100070321231148/" TargetMode="External"/><Relationship Id="rId2542" Type="http://schemas.openxmlformats.org/officeDocument/2006/relationships/hyperlink" Target="https://twitter.com/lsutrackfield" TargetMode="External"/><Relationship Id="rId3874" Type="http://schemas.openxmlformats.org/officeDocument/2006/relationships/hyperlink" Target="https://www.instagram.com/fordhamspikedshoeclub/" TargetMode="External"/><Relationship Id="rId1212" Type="http://schemas.openxmlformats.org/officeDocument/2006/relationships/hyperlink" Target="https://www.instagram.com/famutf/" TargetMode="External"/><Relationship Id="rId2543" Type="http://schemas.openxmlformats.org/officeDocument/2006/relationships/hyperlink" Target="https://www.facebook.com/aponcedeleonjr" TargetMode="External"/><Relationship Id="rId3873" Type="http://schemas.openxmlformats.org/officeDocument/2006/relationships/hyperlink" Target="https://www.facebook.com/fordhamtrack/" TargetMode="External"/><Relationship Id="rId1202" Type="http://schemas.openxmlformats.org/officeDocument/2006/relationships/hyperlink" Target="https://twitter.com/famu_track" TargetMode="External"/><Relationship Id="rId2533" Type="http://schemas.openxmlformats.org/officeDocument/2006/relationships/hyperlink" Target="https://www.facebook.com/lsutrackfield/" TargetMode="External"/><Relationship Id="rId3865" Type="http://schemas.openxmlformats.org/officeDocument/2006/relationships/hyperlink" Target="https://www.instagram.com/coach.kaylaevans/" TargetMode="External"/><Relationship Id="rId1203" Type="http://schemas.openxmlformats.org/officeDocument/2006/relationships/hyperlink" Target="https://www.facebook.com/robert.deadwylerii/" TargetMode="External"/><Relationship Id="rId2534" Type="http://schemas.openxmlformats.org/officeDocument/2006/relationships/hyperlink" Target="https://www.instagram.com/lsutrackfield/" TargetMode="External"/><Relationship Id="rId3864" Type="http://schemas.openxmlformats.org/officeDocument/2006/relationships/hyperlink" Target="https://www.facebook.com/Cornell-Track-and-Field-and-Cross-Country-137618357568/" TargetMode="External"/><Relationship Id="rId1204" Type="http://schemas.openxmlformats.org/officeDocument/2006/relationships/hyperlink" Target="https://facebook.com/people/Florida-AM-University-Track-Field-Alumni-Association/100070321231148/" TargetMode="External"/><Relationship Id="rId2535" Type="http://schemas.openxmlformats.org/officeDocument/2006/relationships/hyperlink" Target="https://twitter.com/lsutoddlane" TargetMode="External"/><Relationship Id="rId3867" Type="http://schemas.openxmlformats.org/officeDocument/2006/relationships/hyperlink" Target="https://twitter.com/coachphippscutf" TargetMode="External"/><Relationship Id="rId1205" Type="http://schemas.openxmlformats.org/officeDocument/2006/relationships/hyperlink" Target="https://www.instagram.com/famutf/" TargetMode="External"/><Relationship Id="rId2536" Type="http://schemas.openxmlformats.org/officeDocument/2006/relationships/hyperlink" Target="https://twitter.com/lsutrackfield" TargetMode="External"/><Relationship Id="rId3866" Type="http://schemas.openxmlformats.org/officeDocument/2006/relationships/hyperlink" Target="https://www.instagram.com/cornelltfxc/" TargetMode="External"/><Relationship Id="rId1206" Type="http://schemas.openxmlformats.org/officeDocument/2006/relationships/hyperlink" Target="https://twitter.com/famu_track" TargetMode="External"/><Relationship Id="rId2537" Type="http://schemas.openxmlformats.org/officeDocument/2006/relationships/hyperlink" Target="https://www.facebook.com/todd.lane.902" TargetMode="External"/><Relationship Id="rId3869" Type="http://schemas.openxmlformats.org/officeDocument/2006/relationships/hyperlink" Target="https://www.facebook.com/Cornell-Track-and-Field-and-Cross-Country-137618357568/" TargetMode="External"/><Relationship Id="rId1207" Type="http://schemas.openxmlformats.org/officeDocument/2006/relationships/hyperlink" Target="https://nb-no.facebook.com/people/Florida-AM-University-Track-Field-Alumni-Association/100070321231148/" TargetMode="External"/><Relationship Id="rId2538" Type="http://schemas.openxmlformats.org/officeDocument/2006/relationships/hyperlink" Target="https://www.facebook.com/lsutrackfield/" TargetMode="External"/><Relationship Id="rId3868" Type="http://schemas.openxmlformats.org/officeDocument/2006/relationships/hyperlink" Target="https://twitter.com/cornelltfxc" TargetMode="External"/><Relationship Id="rId1208" Type="http://schemas.openxmlformats.org/officeDocument/2006/relationships/hyperlink" Target="https://www.instagram.com/brandon.love5/" TargetMode="External"/><Relationship Id="rId2539" Type="http://schemas.openxmlformats.org/officeDocument/2006/relationships/hyperlink" Target="https://www.instagram.com/lsujumps/" TargetMode="External"/><Relationship Id="rId1209" Type="http://schemas.openxmlformats.org/officeDocument/2006/relationships/hyperlink" Target="https://www.instagram.com/famutf/" TargetMode="External"/><Relationship Id="rId3861" Type="http://schemas.openxmlformats.org/officeDocument/2006/relationships/hyperlink" Target="https://www.instagram.com/coachscooby/" TargetMode="External"/><Relationship Id="rId2530" Type="http://schemas.openxmlformats.org/officeDocument/2006/relationships/hyperlink" Target="https://www.instagram.com/sylvia.russell_/" TargetMode="External"/><Relationship Id="rId3860" Type="http://schemas.openxmlformats.org/officeDocument/2006/relationships/hyperlink" Target="https://www.facebook.com/Cornell-Track-and-Field-and-Cross-Country-137618357568/" TargetMode="External"/><Relationship Id="rId1200" Type="http://schemas.openxmlformats.org/officeDocument/2006/relationships/hyperlink" Target="https://facebook.com/people/Florida-AM-University-Track-Field-Alumni-Association/100070321231148/" TargetMode="External"/><Relationship Id="rId2531" Type="http://schemas.openxmlformats.org/officeDocument/2006/relationships/hyperlink" Target="https://www.instagram.com/lsutrackfield/" TargetMode="External"/><Relationship Id="rId3863" Type="http://schemas.openxmlformats.org/officeDocument/2006/relationships/hyperlink" Target="https://twitter.com/cornelltfxc" TargetMode="External"/><Relationship Id="rId1201" Type="http://schemas.openxmlformats.org/officeDocument/2006/relationships/hyperlink" Target="https://www.instagram.com/famutf/" TargetMode="External"/><Relationship Id="rId2532" Type="http://schemas.openxmlformats.org/officeDocument/2006/relationships/hyperlink" Target="https://twitter.com/lsutrackfield" TargetMode="External"/><Relationship Id="rId3862" Type="http://schemas.openxmlformats.org/officeDocument/2006/relationships/hyperlink" Target="https://www.instagram.com/cornelltfxc/" TargetMode="External"/><Relationship Id="rId1235" Type="http://schemas.openxmlformats.org/officeDocument/2006/relationships/hyperlink" Target="https://twitter.com/fabioladeclet" TargetMode="External"/><Relationship Id="rId2566" Type="http://schemas.openxmlformats.org/officeDocument/2006/relationships/hyperlink" Target="https://www.instagram.com/mcneese/" TargetMode="External"/><Relationship Id="rId3898" Type="http://schemas.openxmlformats.org/officeDocument/2006/relationships/hyperlink" Target="https://twitter.com/hofstratrackxc" TargetMode="External"/><Relationship Id="rId1236" Type="http://schemas.openxmlformats.org/officeDocument/2006/relationships/hyperlink" Target="https://twitter.com/fiu_track" TargetMode="External"/><Relationship Id="rId2567" Type="http://schemas.openxmlformats.org/officeDocument/2006/relationships/hyperlink" Target="https://twitter.com/BlazingTheTrack" TargetMode="External"/><Relationship Id="rId3897" Type="http://schemas.openxmlformats.org/officeDocument/2006/relationships/hyperlink" Target="https://www.instagram.com/hofstratrackxc/" TargetMode="External"/><Relationship Id="rId1237" Type="http://schemas.openxmlformats.org/officeDocument/2006/relationships/hyperlink" Target="https://www.facebook.com/FIUTrackXC" TargetMode="External"/><Relationship Id="rId2568" Type="http://schemas.openxmlformats.org/officeDocument/2006/relationships/hyperlink" Target="https://twitter.com/mcneesetf_xc" TargetMode="External"/><Relationship Id="rId1238" Type="http://schemas.openxmlformats.org/officeDocument/2006/relationships/hyperlink" Target="https://www.instagram.com/fdeclet_/" TargetMode="External"/><Relationship Id="rId2569" Type="http://schemas.openxmlformats.org/officeDocument/2006/relationships/hyperlink" Target="https://www.facebook.com/mcneesebackthetrack/" TargetMode="External"/><Relationship Id="rId3899" Type="http://schemas.openxmlformats.org/officeDocument/2006/relationships/hyperlink" Target="https://www.facebook.com/HofstraTrackXC/" TargetMode="External"/><Relationship Id="rId1239" Type="http://schemas.openxmlformats.org/officeDocument/2006/relationships/hyperlink" Target="https://www.instagram.com/fiu_trackandfield/" TargetMode="External"/><Relationship Id="rId3890" Type="http://schemas.openxmlformats.org/officeDocument/2006/relationships/hyperlink" Target="https://twitter.com/amorganbyrne" TargetMode="External"/><Relationship Id="rId2560" Type="http://schemas.openxmlformats.org/officeDocument/2006/relationships/hyperlink" Target="https://twitter.com/msucoachgilroy" TargetMode="External"/><Relationship Id="rId3892" Type="http://schemas.openxmlformats.org/officeDocument/2006/relationships/hyperlink" Target="https://www.facebook.com/fordhamtrack/" TargetMode="External"/><Relationship Id="rId1230" Type="http://schemas.openxmlformats.org/officeDocument/2006/relationships/hyperlink" Target="https://www.instagram.com/fiu_trackandfield/" TargetMode="External"/><Relationship Id="rId2561" Type="http://schemas.openxmlformats.org/officeDocument/2006/relationships/hyperlink" Target="https://twitter.com/mcneesetf_xc" TargetMode="External"/><Relationship Id="rId3891" Type="http://schemas.openxmlformats.org/officeDocument/2006/relationships/hyperlink" Target="https://twitter.com/fordhamtfxc" TargetMode="External"/><Relationship Id="rId1231" Type="http://schemas.openxmlformats.org/officeDocument/2006/relationships/hyperlink" Target="https://twitter.com/Coach_Heb_FIU" TargetMode="External"/><Relationship Id="rId2562" Type="http://schemas.openxmlformats.org/officeDocument/2006/relationships/hyperlink" Target="https://www.facebook.com/brendon.gilroy" TargetMode="External"/><Relationship Id="rId3894" Type="http://schemas.openxmlformats.org/officeDocument/2006/relationships/hyperlink" Target="https://twitter.com/coachgiambanco" TargetMode="External"/><Relationship Id="rId1232" Type="http://schemas.openxmlformats.org/officeDocument/2006/relationships/hyperlink" Target="https://twitter.com/fiu_track" TargetMode="External"/><Relationship Id="rId2563" Type="http://schemas.openxmlformats.org/officeDocument/2006/relationships/hyperlink" Target="https://www.facebook.com/mcneesebackthetrack/" TargetMode="External"/><Relationship Id="rId3893" Type="http://schemas.openxmlformats.org/officeDocument/2006/relationships/hyperlink" Target="https://www.instagram.com/fordhamspikedshoeclub/" TargetMode="External"/><Relationship Id="rId1233" Type="http://schemas.openxmlformats.org/officeDocument/2006/relationships/hyperlink" Target="https://www.facebook.com/FIUTrackXC" TargetMode="External"/><Relationship Id="rId2564" Type="http://schemas.openxmlformats.org/officeDocument/2006/relationships/hyperlink" Target="https://twitter.com/mcneesetf_xc" TargetMode="External"/><Relationship Id="rId3896" Type="http://schemas.openxmlformats.org/officeDocument/2006/relationships/hyperlink" Target="https://www.facebook.com/HofstraTrackXC/" TargetMode="External"/><Relationship Id="rId1234" Type="http://schemas.openxmlformats.org/officeDocument/2006/relationships/hyperlink" Target="https://www.instagram.com/fiu_trackandfield/" TargetMode="External"/><Relationship Id="rId2565" Type="http://schemas.openxmlformats.org/officeDocument/2006/relationships/hyperlink" Target="https://www.facebook.com/mcneesebackthetrack/" TargetMode="External"/><Relationship Id="rId3895" Type="http://schemas.openxmlformats.org/officeDocument/2006/relationships/hyperlink" Target="https://twitter.com/hofstratrackxc" TargetMode="External"/><Relationship Id="rId1224" Type="http://schemas.openxmlformats.org/officeDocument/2006/relationships/hyperlink" Target="https://www.facebook.com/FAUXCTF" TargetMode="External"/><Relationship Id="rId2555" Type="http://schemas.openxmlformats.org/officeDocument/2006/relationships/hyperlink" Target="https://www.instagram.com/latechtfxc/" TargetMode="External"/><Relationship Id="rId3887" Type="http://schemas.openxmlformats.org/officeDocument/2006/relationships/hyperlink" Target="https://twitter.com/fordhamtfxc" TargetMode="External"/><Relationship Id="rId1225" Type="http://schemas.openxmlformats.org/officeDocument/2006/relationships/hyperlink" Target="https://www.instagram.com/fauxctf/" TargetMode="External"/><Relationship Id="rId2556" Type="http://schemas.openxmlformats.org/officeDocument/2006/relationships/hyperlink" Target="https://twitter.com/latechtfxc" TargetMode="External"/><Relationship Id="rId3886" Type="http://schemas.openxmlformats.org/officeDocument/2006/relationships/hyperlink" Target="https://www.instagram.com/fordhamspikedshoeclub/" TargetMode="External"/><Relationship Id="rId1226" Type="http://schemas.openxmlformats.org/officeDocument/2006/relationships/hyperlink" Target="https://twitter.com/fiu_track" TargetMode="External"/><Relationship Id="rId2557" Type="http://schemas.openxmlformats.org/officeDocument/2006/relationships/hyperlink" Target="https://www.facebook.com/LATechTFXC/" TargetMode="External"/><Relationship Id="rId3889" Type="http://schemas.openxmlformats.org/officeDocument/2006/relationships/hyperlink" Target="https://www.instagram.com/fordhamspikedshoeclub/" TargetMode="External"/><Relationship Id="rId1227" Type="http://schemas.openxmlformats.org/officeDocument/2006/relationships/hyperlink" Target="https://www.facebook.com/jason.rotger.9/" TargetMode="External"/><Relationship Id="rId2558" Type="http://schemas.openxmlformats.org/officeDocument/2006/relationships/hyperlink" Target="https://www.instagram.com/coachblue_/" TargetMode="External"/><Relationship Id="rId3888" Type="http://schemas.openxmlformats.org/officeDocument/2006/relationships/hyperlink" Target="https://www.facebook.com/fordhamtrack/" TargetMode="External"/><Relationship Id="rId1228" Type="http://schemas.openxmlformats.org/officeDocument/2006/relationships/hyperlink" Target="https://www.facebook.com/FIUTrackXC" TargetMode="External"/><Relationship Id="rId2559" Type="http://schemas.openxmlformats.org/officeDocument/2006/relationships/hyperlink" Target="https://www.instagram.com/latechtfxc/" TargetMode="External"/><Relationship Id="rId1229" Type="http://schemas.openxmlformats.org/officeDocument/2006/relationships/hyperlink" Target="https://www.instagram.com/jasonrotger/" TargetMode="External"/><Relationship Id="rId3881" Type="http://schemas.openxmlformats.org/officeDocument/2006/relationships/hyperlink" Target="https://www.instagram.com/marykathrynunderwood/" TargetMode="External"/><Relationship Id="rId2550" Type="http://schemas.openxmlformats.org/officeDocument/2006/relationships/hyperlink" Target="https://www.facebook.com/LATechTFXC/" TargetMode="External"/><Relationship Id="rId3880" Type="http://schemas.openxmlformats.org/officeDocument/2006/relationships/hyperlink" Target="https://www.facebook.com/fordhamtrack/" TargetMode="External"/><Relationship Id="rId1220" Type="http://schemas.openxmlformats.org/officeDocument/2006/relationships/hyperlink" Target="https://www.facebook.com/alexsmolka007/" TargetMode="External"/><Relationship Id="rId2551" Type="http://schemas.openxmlformats.org/officeDocument/2006/relationships/hyperlink" Target="https://www.instagram.com/latechtfxc/" TargetMode="External"/><Relationship Id="rId3883" Type="http://schemas.openxmlformats.org/officeDocument/2006/relationships/hyperlink" Target="https://twitter.com/coachhorowitzfu" TargetMode="External"/><Relationship Id="rId1221" Type="http://schemas.openxmlformats.org/officeDocument/2006/relationships/hyperlink" Target="https://www.facebook.com/FAUXCTF" TargetMode="External"/><Relationship Id="rId2552" Type="http://schemas.openxmlformats.org/officeDocument/2006/relationships/hyperlink" Target="https://twitter.com/latechtfxc" TargetMode="External"/><Relationship Id="rId3882" Type="http://schemas.openxmlformats.org/officeDocument/2006/relationships/hyperlink" Target="https://www.instagram.com/fordhamspikedshoeclub/" TargetMode="External"/><Relationship Id="rId1222" Type="http://schemas.openxmlformats.org/officeDocument/2006/relationships/hyperlink" Target="https://www.instagram.com/fauxctf/" TargetMode="External"/><Relationship Id="rId2553" Type="http://schemas.openxmlformats.org/officeDocument/2006/relationships/hyperlink" Target="https://www.facebook.com/latechtfxc/" TargetMode="External"/><Relationship Id="rId3885" Type="http://schemas.openxmlformats.org/officeDocument/2006/relationships/hyperlink" Target="https://www.facebook.com/fordhamtrack/" TargetMode="External"/><Relationship Id="rId1223" Type="http://schemas.openxmlformats.org/officeDocument/2006/relationships/hyperlink" Target="https://twitter.com/fauxctf" TargetMode="External"/><Relationship Id="rId2554" Type="http://schemas.openxmlformats.org/officeDocument/2006/relationships/hyperlink" Target="https://www.instagram.com/coachmac.latech/" TargetMode="External"/><Relationship Id="rId3884" Type="http://schemas.openxmlformats.org/officeDocument/2006/relationships/hyperlink" Target="https://twitter.com/fordhamtfxc" TargetMode="External"/><Relationship Id="rId2500" Type="http://schemas.openxmlformats.org/officeDocument/2006/relationships/hyperlink" Target="https://www.facebook.com/Grambling-State-University-X-CountryTrack-Field-1437306723201538/" TargetMode="External"/><Relationship Id="rId3832" Type="http://schemas.openxmlformats.org/officeDocument/2006/relationships/hyperlink" Target="https://www.facebook.com/LawrenceLoJoJohnson/" TargetMode="External"/><Relationship Id="rId2501" Type="http://schemas.openxmlformats.org/officeDocument/2006/relationships/hyperlink" Target="https://twitter.com/vernon400m" TargetMode="External"/><Relationship Id="rId3831" Type="http://schemas.openxmlformats.org/officeDocument/2006/relationships/hyperlink" Target="https://twitter.com/culionsxctf" TargetMode="External"/><Relationship Id="rId2502" Type="http://schemas.openxmlformats.org/officeDocument/2006/relationships/hyperlink" Target="https://twitter.com/lsutrackfield" TargetMode="External"/><Relationship Id="rId3834" Type="http://schemas.openxmlformats.org/officeDocument/2006/relationships/hyperlink" Target="https://www.instagram.com/lawrencel.o.johnson/" TargetMode="External"/><Relationship Id="rId2503" Type="http://schemas.openxmlformats.org/officeDocument/2006/relationships/hyperlink" Target="https://www.facebook.com/lsutrackfield/" TargetMode="External"/><Relationship Id="rId3833" Type="http://schemas.openxmlformats.org/officeDocument/2006/relationships/hyperlink" Target="https://www.facebook.com/ColumbiaXCTF/" TargetMode="External"/><Relationship Id="rId2504" Type="http://schemas.openxmlformats.org/officeDocument/2006/relationships/hyperlink" Target="https://www.instagram.com/vernon400m/" TargetMode="External"/><Relationship Id="rId3836" Type="http://schemas.openxmlformats.org/officeDocument/2006/relationships/hyperlink" Target="https://twitter.com/culionsxctf" TargetMode="External"/><Relationship Id="rId2505" Type="http://schemas.openxmlformats.org/officeDocument/2006/relationships/hyperlink" Target="https://www.instagram.com/lsutrackfield/" TargetMode="External"/><Relationship Id="rId3835" Type="http://schemas.openxmlformats.org/officeDocument/2006/relationships/hyperlink" Target="https://www.instagram.com/culionsxctf/" TargetMode="External"/><Relationship Id="rId2506" Type="http://schemas.openxmlformats.org/officeDocument/2006/relationships/hyperlink" Target="https://twitter.com/lsutrackfield" TargetMode="External"/><Relationship Id="rId3838" Type="http://schemas.openxmlformats.org/officeDocument/2006/relationships/hyperlink" Target="https://www.facebook.com/ColumbiaXCTF/" TargetMode="External"/><Relationship Id="rId2507" Type="http://schemas.openxmlformats.org/officeDocument/2006/relationships/hyperlink" Target="https://www.facebook.com/jimmy.joseph.58910049" TargetMode="External"/><Relationship Id="rId3837" Type="http://schemas.openxmlformats.org/officeDocument/2006/relationships/hyperlink" Target="https://www.facebook.com/david.lado.50/" TargetMode="External"/><Relationship Id="rId2508" Type="http://schemas.openxmlformats.org/officeDocument/2006/relationships/hyperlink" Target="https://www.facebook.com/lsutrackfield/" TargetMode="External"/><Relationship Id="rId2509" Type="http://schemas.openxmlformats.org/officeDocument/2006/relationships/hyperlink" Target="https://www.instagram.com/lsutrackfield/" TargetMode="External"/><Relationship Id="rId3839" Type="http://schemas.openxmlformats.org/officeDocument/2006/relationships/hyperlink" Target="https://www.instagram.com/culionsxctf/" TargetMode="External"/><Relationship Id="rId3830" Type="http://schemas.openxmlformats.org/officeDocument/2006/relationships/hyperlink" Target="https://www.instagram.com/culionsxctf/" TargetMode="External"/><Relationship Id="rId3821" Type="http://schemas.openxmlformats.org/officeDocument/2006/relationships/hyperlink" Target="https://www.facebook.com/ColumbiaXCTF/" TargetMode="External"/><Relationship Id="rId3820" Type="http://schemas.openxmlformats.org/officeDocument/2006/relationships/hyperlink" Target="https://www.facebook.com/drireland/" TargetMode="External"/><Relationship Id="rId3823" Type="http://schemas.openxmlformats.org/officeDocument/2006/relationships/hyperlink" Target="https://twitter.com/culionsxctf" TargetMode="External"/><Relationship Id="rId3822" Type="http://schemas.openxmlformats.org/officeDocument/2006/relationships/hyperlink" Target="https://www.instagram.com/culionsxctf/" TargetMode="External"/><Relationship Id="rId3825" Type="http://schemas.openxmlformats.org/officeDocument/2006/relationships/hyperlink" Target="https://www.instagram.com/coachmax_throws/" TargetMode="External"/><Relationship Id="rId3824" Type="http://schemas.openxmlformats.org/officeDocument/2006/relationships/hyperlink" Target="https://www.facebook.com/ColumbiaXCTF/" TargetMode="External"/><Relationship Id="rId3827" Type="http://schemas.openxmlformats.org/officeDocument/2006/relationships/hyperlink" Target="https://twitter.com/dbptrk" TargetMode="External"/><Relationship Id="rId3826" Type="http://schemas.openxmlformats.org/officeDocument/2006/relationships/hyperlink" Target="https://www.instagram.com/culionsxctf/" TargetMode="External"/><Relationship Id="rId3829" Type="http://schemas.openxmlformats.org/officeDocument/2006/relationships/hyperlink" Target="https://www.facebook.com/ColumbiaXCTF/" TargetMode="External"/><Relationship Id="rId3828" Type="http://schemas.openxmlformats.org/officeDocument/2006/relationships/hyperlink" Target="https://twitter.com/culionsxctf" TargetMode="External"/><Relationship Id="rId2522" Type="http://schemas.openxmlformats.org/officeDocument/2006/relationships/hyperlink" Target="https://www.instagram.com/lsutrackfield/" TargetMode="External"/><Relationship Id="rId3854" Type="http://schemas.openxmlformats.org/officeDocument/2006/relationships/hyperlink" Target="https://www.instagram.com/cornelltfxc/" TargetMode="External"/><Relationship Id="rId2523" Type="http://schemas.openxmlformats.org/officeDocument/2006/relationships/hyperlink" Target="https://twitter.com/lsucoachbrazell" TargetMode="External"/><Relationship Id="rId3853" Type="http://schemas.openxmlformats.org/officeDocument/2006/relationships/hyperlink" Target="https://www.instagram.com/akdcoach/" TargetMode="External"/><Relationship Id="rId2524" Type="http://schemas.openxmlformats.org/officeDocument/2006/relationships/hyperlink" Target="https://twitter.com/lsutrackfield" TargetMode="External"/><Relationship Id="rId3856" Type="http://schemas.openxmlformats.org/officeDocument/2006/relationships/hyperlink" Target="https://www.facebook.com/Cornell-Track-and-Field-and-Cross-Country-137618357568/" TargetMode="External"/><Relationship Id="rId2525" Type="http://schemas.openxmlformats.org/officeDocument/2006/relationships/hyperlink" Target="https://www.facebook.com/bennie.brazell.3" TargetMode="External"/><Relationship Id="rId3855" Type="http://schemas.openxmlformats.org/officeDocument/2006/relationships/hyperlink" Target="https://twitter.com/cornelltfxc" TargetMode="External"/><Relationship Id="rId2526" Type="http://schemas.openxmlformats.org/officeDocument/2006/relationships/hyperlink" Target="https://www.facebook.com/lsutrackfield/" TargetMode="External"/><Relationship Id="rId3858" Type="http://schemas.openxmlformats.org/officeDocument/2006/relationships/hyperlink" Target="https://twitter.com/ethan_sandusky" TargetMode="External"/><Relationship Id="rId2527" Type="http://schemas.openxmlformats.org/officeDocument/2006/relationships/hyperlink" Target="https://www.instagram.com/lsutrackfield/" TargetMode="External"/><Relationship Id="rId3857" Type="http://schemas.openxmlformats.org/officeDocument/2006/relationships/hyperlink" Target="https://www.instagram.com/cornelltfxc/" TargetMode="External"/><Relationship Id="rId2528" Type="http://schemas.openxmlformats.org/officeDocument/2006/relationships/hyperlink" Target="https://twitter.com/lsutrackfield" TargetMode="External"/><Relationship Id="rId2529" Type="http://schemas.openxmlformats.org/officeDocument/2006/relationships/hyperlink" Target="https://www.facebook.com/lsutrackfield/" TargetMode="External"/><Relationship Id="rId3859" Type="http://schemas.openxmlformats.org/officeDocument/2006/relationships/hyperlink" Target="https://twitter.com/cornelltfxc" TargetMode="External"/><Relationship Id="rId3850" Type="http://schemas.openxmlformats.org/officeDocument/2006/relationships/hyperlink" Target="https://twitter.com/cornelltfxc" TargetMode="External"/><Relationship Id="rId2520" Type="http://schemas.openxmlformats.org/officeDocument/2006/relationships/hyperlink" Target="https://www.facebook.com/lsutrackfield/" TargetMode="External"/><Relationship Id="rId3852" Type="http://schemas.openxmlformats.org/officeDocument/2006/relationships/hyperlink" Target="https://www.facebook.com/Cornell-Track-and-Field-and-Cross-Country-137618357568/" TargetMode="External"/><Relationship Id="rId2521" Type="http://schemas.openxmlformats.org/officeDocument/2006/relationships/hyperlink" Target="https://www.instagram.com/andykokhanovsky/" TargetMode="External"/><Relationship Id="rId3851" Type="http://schemas.openxmlformats.org/officeDocument/2006/relationships/hyperlink" Target="https://www.facebook.com/CoachAdrianDurant/" TargetMode="External"/><Relationship Id="rId2511" Type="http://schemas.openxmlformats.org/officeDocument/2006/relationships/hyperlink" Target="https://twitter.com/lsutrackfield" TargetMode="External"/><Relationship Id="rId3843" Type="http://schemas.openxmlformats.org/officeDocument/2006/relationships/hyperlink" Target="https://www.facebook.com/ColumbiaXCTF/" TargetMode="External"/><Relationship Id="rId2512" Type="http://schemas.openxmlformats.org/officeDocument/2006/relationships/hyperlink" Target="https://www.facebook.com/lsutrackfield/" TargetMode="External"/><Relationship Id="rId3842" Type="http://schemas.openxmlformats.org/officeDocument/2006/relationships/hyperlink" Target="https://www.facebook.com/delaney.rasmussen.7/" TargetMode="External"/><Relationship Id="rId2513" Type="http://schemas.openxmlformats.org/officeDocument/2006/relationships/hyperlink" Target="https://www.instagram.com/lsutrackfield/" TargetMode="External"/><Relationship Id="rId3845" Type="http://schemas.openxmlformats.org/officeDocument/2006/relationships/hyperlink" Target="https://www.instagram.com/culionsxctf/" TargetMode="External"/><Relationship Id="rId2514" Type="http://schemas.openxmlformats.org/officeDocument/2006/relationships/hyperlink" Target="https://twitter.com/houstonfranks1" TargetMode="External"/><Relationship Id="rId3844" Type="http://schemas.openxmlformats.org/officeDocument/2006/relationships/hyperlink" Target="https://www.instagram.com/coachdelaneyrasmussen/" TargetMode="External"/><Relationship Id="rId2515" Type="http://schemas.openxmlformats.org/officeDocument/2006/relationships/hyperlink" Target="https://twitter.com/lsutrackfield" TargetMode="External"/><Relationship Id="rId3847" Type="http://schemas.openxmlformats.org/officeDocument/2006/relationships/hyperlink" Target="https://www.facebook.com/columbiaxctf/" TargetMode="External"/><Relationship Id="rId2516" Type="http://schemas.openxmlformats.org/officeDocument/2006/relationships/hyperlink" Target="https://www.facebook.com/lsutrackfield/" TargetMode="External"/><Relationship Id="rId3846" Type="http://schemas.openxmlformats.org/officeDocument/2006/relationships/hyperlink" Target="https://twitter.com/culionsxctf" TargetMode="External"/><Relationship Id="rId2517" Type="http://schemas.openxmlformats.org/officeDocument/2006/relationships/hyperlink" Target="https://www.instagram.com/runnerrhf3/" TargetMode="External"/><Relationship Id="rId3849" Type="http://schemas.openxmlformats.org/officeDocument/2006/relationships/hyperlink" Target="https://twitter.com/akdcoach" TargetMode="External"/><Relationship Id="rId2518" Type="http://schemas.openxmlformats.org/officeDocument/2006/relationships/hyperlink" Target="https://www.instagram.com/lsutrackfield/" TargetMode="External"/><Relationship Id="rId3848" Type="http://schemas.openxmlformats.org/officeDocument/2006/relationships/hyperlink" Target="https://www.instagram.com/culionsxctf/" TargetMode="External"/><Relationship Id="rId2519" Type="http://schemas.openxmlformats.org/officeDocument/2006/relationships/hyperlink" Target="https://twitter.com/lsutrackfield" TargetMode="External"/><Relationship Id="rId3841" Type="http://schemas.openxmlformats.org/officeDocument/2006/relationships/hyperlink" Target="https://twitter.com/culionsxctf" TargetMode="External"/><Relationship Id="rId2510" Type="http://schemas.openxmlformats.org/officeDocument/2006/relationships/hyperlink" Target="https://twitter.com/lsucoachshaver" TargetMode="External"/><Relationship Id="rId3840" Type="http://schemas.openxmlformats.org/officeDocument/2006/relationships/hyperlink" Target="https://twitter.com/delaneyras" TargetMode="External"/><Relationship Id="rId1290" Type="http://schemas.openxmlformats.org/officeDocument/2006/relationships/hyperlink" Target="https://www.facebook.com/GatorsTF/" TargetMode="External"/><Relationship Id="rId1291" Type="http://schemas.openxmlformats.org/officeDocument/2006/relationships/hyperlink" Target="https://www.instagram.com/npeter550/" TargetMode="External"/><Relationship Id="rId1292" Type="http://schemas.openxmlformats.org/officeDocument/2006/relationships/hyperlink" Target="https://www.instagram.com/gatorstf/" TargetMode="External"/><Relationship Id="rId1293" Type="http://schemas.openxmlformats.org/officeDocument/2006/relationships/hyperlink" Target="https://twitter.com/ewerskey87" TargetMode="External"/><Relationship Id="rId1294" Type="http://schemas.openxmlformats.org/officeDocument/2006/relationships/hyperlink" Target="https://twitter.com/gatorstf" TargetMode="External"/><Relationship Id="rId1295" Type="http://schemas.openxmlformats.org/officeDocument/2006/relationships/hyperlink" Target="https://www.facebook.com/profile.php/?id=6853960" TargetMode="External"/><Relationship Id="rId1296" Type="http://schemas.openxmlformats.org/officeDocument/2006/relationships/hyperlink" Target="https://www.facebook.com/GatorsTF/" TargetMode="External"/><Relationship Id="rId1297" Type="http://schemas.openxmlformats.org/officeDocument/2006/relationships/hyperlink" Target="https://www.instagram.com/ewerskey/" TargetMode="External"/><Relationship Id="rId1298" Type="http://schemas.openxmlformats.org/officeDocument/2006/relationships/hyperlink" Target="https://www.instagram.com/gatorstf/" TargetMode="External"/><Relationship Id="rId1299" Type="http://schemas.openxmlformats.org/officeDocument/2006/relationships/hyperlink" Target="https://x.com/hollywood_11_" TargetMode="External"/><Relationship Id="rId1280" Type="http://schemas.openxmlformats.org/officeDocument/2006/relationships/hyperlink" Target="https://twitter.com/gatorstf" TargetMode="External"/><Relationship Id="rId1281" Type="http://schemas.openxmlformats.org/officeDocument/2006/relationships/hyperlink" Target="https://www.facebook.com/GatorsTF/" TargetMode="External"/><Relationship Id="rId1282" Type="http://schemas.openxmlformats.org/officeDocument/2006/relationships/hyperlink" Target="https://www.instagram.com/headgatortrk/" TargetMode="External"/><Relationship Id="rId1283" Type="http://schemas.openxmlformats.org/officeDocument/2006/relationships/hyperlink" Target="https://www.instagram.com/gatorstf/" TargetMode="External"/><Relationship Id="rId1284" Type="http://schemas.openxmlformats.org/officeDocument/2006/relationships/hyperlink" Target="https://twitter.com/yo_a01" TargetMode="External"/><Relationship Id="rId1285" Type="http://schemas.openxmlformats.org/officeDocument/2006/relationships/hyperlink" Target="https://twitter.com/gatorstf" TargetMode="External"/><Relationship Id="rId1286" Type="http://schemas.openxmlformats.org/officeDocument/2006/relationships/hyperlink" Target="https://www.facebook.com/GatorsTF/" TargetMode="External"/><Relationship Id="rId1287" Type="http://schemas.openxmlformats.org/officeDocument/2006/relationships/hyperlink" Target="https://www.instagram.com/gatorstf/" TargetMode="External"/><Relationship Id="rId1288" Type="http://schemas.openxmlformats.org/officeDocument/2006/relationships/hyperlink" Target="https://twitter.com/tnfcoachp" TargetMode="External"/><Relationship Id="rId1289" Type="http://schemas.openxmlformats.org/officeDocument/2006/relationships/hyperlink" Target="https://twitter.com/gatorstf" TargetMode="External"/><Relationship Id="rId1257" Type="http://schemas.openxmlformats.org/officeDocument/2006/relationships/hyperlink" Target="https://www.instagram.com/fsu_track/" TargetMode="External"/><Relationship Id="rId2588" Type="http://schemas.openxmlformats.org/officeDocument/2006/relationships/hyperlink" Target="https://www.instagram.com/annie_alexander_/" TargetMode="External"/><Relationship Id="rId1258" Type="http://schemas.openxmlformats.org/officeDocument/2006/relationships/hyperlink" Target="https://twitter.com/fsu_track" TargetMode="External"/><Relationship Id="rId2589" Type="http://schemas.openxmlformats.org/officeDocument/2006/relationships/hyperlink" Target="https://www.instagram.com/ncbison_cctf/" TargetMode="External"/><Relationship Id="rId1259" Type="http://schemas.openxmlformats.org/officeDocument/2006/relationships/hyperlink" Target="https://www.facebook.com/FSUTrack/" TargetMode="External"/><Relationship Id="rId2580" Type="http://schemas.openxmlformats.org/officeDocument/2006/relationships/hyperlink" Target="https://www.instagram.com/stefanieslekis/" TargetMode="External"/><Relationship Id="rId1250" Type="http://schemas.openxmlformats.org/officeDocument/2006/relationships/hyperlink" Target="https://www.facebook.com/FSUTrack/" TargetMode="External"/><Relationship Id="rId2581" Type="http://schemas.openxmlformats.org/officeDocument/2006/relationships/hyperlink" Target="https://www.instagram.com/ncbison_cctf/" TargetMode="External"/><Relationship Id="rId1251" Type="http://schemas.openxmlformats.org/officeDocument/2006/relationships/hyperlink" Target="https://www.instagram.com/killakane_fsu/" TargetMode="External"/><Relationship Id="rId2582" Type="http://schemas.openxmlformats.org/officeDocument/2006/relationships/hyperlink" Target="https://twitter.com/nicholls_xctf" TargetMode="External"/><Relationship Id="rId1252" Type="http://schemas.openxmlformats.org/officeDocument/2006/relationships/hyperlink" Target="https://www.instagram.com/fsu_track/" TargetMode="External"/><Relationship Id="rId2583" Type="http://schemas.openxmlformats.org/officeDocument/2006/relationships/hyperlink" Target="https://www.facebook.com/NichollsXCTF/" TargetMode="External"/><Relationship Id="rId1253" Type="http://schemas.openxmlformats.org/officeDocument/2006/relationships/hyperlink" Target="https://twitter.com/coachrick_ink" TargetMode="External"/><Relationship Id="rId2584" Type="http://schemas.openxmlformats.org/officeDocument/2006/relationships/hyperlink" Target="https://www.instagram.com/dustin_wager/" TargetMode="External"/><Relationship Id="rId1254" Type="http://schemas.openxmlformats.org/officeDocument/2006/relationships/hyperlink" Target="https://twitter.com/fsu_track" TargetMode="External"/><Relationship Id="rId2585" Type="http://schemas.openxmlformats.org/officeDocument/2006/relationships/hyperlink" Target="https://www.instagram.com/ncbison_cctf/" TargetMode="External"/><Relationship Id="rId1255" Type="http://schemas.openxmlformats.org/officeDocument/2006/relationships/hyperlink" Target="https://www.facebook.com/ricky.argro" TargetMode="External"/><Relationship Id="rId2586" Type="http://schemas.openxmlformats.org/officeDocument/2006/relationships/hyperlink" Target="https://twitter.com/nicholls_xctf" TargetMode="External"/><Relationship Id="rId1256" Type="http://schemas.openxmlformats.org/officeDocument/2006/relationships/hyperlink" Target="https://www.facebook.com/FSUTrack/" TargetMode="External"/><Relationship Id="rId2587" Type="http://schemas.openxmlformats.org/officeDocument/2006/relationships/hyperlink" Target="https://www.facebook.com/NichollsXCTF/" TargetMode="External"/><Relationship Id="rId1246" Type="http://schemas.openxmlformats.org/officeDocument/2006/relationships/hyperlink" Target="https://www.facebook.com/FIUTrackXC" TargetMode="External"/><Relationship Id="rId2577" Type="http://schemas.openxmlformats.org/officeDocument/2006/relationships/hyperlink" Target="https://twitter.com/nicholls_xctf" TargetMode="External"/><Relationship Id="rId1247" Type="http://schemas.openxmlformats.org/officeDocument/2006/relationships/hyperlink" Target="https://www.instagram.com/fiu_trackandfield/" TargetMode="External"/><Relationship Id="rId2578" Type="http://schemas.openxmlformats.org/officeDocument/2006/relationships/hyperlink" Target="https://www.facebook.com/people/Stefanie-Slekis/5523532/" TargetMode="External"/><Relationship Id="rId1248" Type="http://schemas.openxmlformats.org/officeDocument/2006/relationships/hyperlink" Target="https://twitter.com/killakane_fsu" TargetMode="External"/><Relationship Id="rId2579" Type="http://schemas.openxmlformats.org/officeDocument/2006/relationships/hyperlink" Target="https://www.facebook.com/NichollsXCTF/" TargetMode="External"/><Relationship Id="rId1249" Type="http://schemas.openxmlformats.org/officeDocument/2006/relationships/hyperlink" Target="https://twitter.com/fsu_track" TargetMode="External"/><Relationship Id="rId2570" Type="http://schemas.openxmlformats.org/officeDocument/2006/relationships/hyperlink" Target="https://twitter.com/mcneesetf_xc" TargetMode="External"/><Relationship Id="rId1240" Type="http://schemas.openxmlformats.org/officeDocument/2006/relationships/hyperlink" Target="https://twitter.com/fiu_track" TargetMode="External"/><Relationship Id="rId2571" Type="http://schemas.openxmlformats.org/officeDocument/2006/relationships/hyperlink" Target="https://www.facebook.com/mcneesebackthetrack/" TargetMode="External"/><Relationship Id="rId1241" Type="http://schemas.openxmlformats.org/officeDocument/2006/relationships/hyperlink" Target="https://www.facebook.com/FIUTrackXC" TargetMode="External"/><Relationship Id="rId2572" Type="http://schemas.openxmlformats.org/officeDocument/2006/relationships/hyperlink" Target="https://www.instagram.com/seth_andres_/" TargetMode="External"/><Relationship Id="rId1242" Type="http://schemas.openxmlformats.org/officeDocument/2006/relationships/hyperlink" Target="https://www.instagram.com/fiu_trackandfield/" TargetMode="External"/><Relationship Id="rId2573" Type="http://schemas.openxmlformats.org/officeDocument/2006/relationships/hyperlink" Target="https://www.instagram.com/mcneesetrackandfieldxc/" TargetMode="External"/><Relationship Id="rId1243" Type="http://schemas.openxmlformats.org/officeDocument/2006/relationships/hyperlink" Target="https://twitter.com/csullivan0912" TargetMode="External"/><Relationship Id="rId2574" Type="http://schemas.openxmlformats.org/officeDocument/2006/relationships/hyperlink" Target="https://twitter.com/mcneesetf_xc" TargetMode="External"/><Relationship Id="rId1244" Type="http://schemas.openxmlformats.org/officeDocument/2006/relationships/hyperlink" Target="https://twitter.com/fiu_track" TargetMode="External"/><Relationship Id="rId2575" Type="http://schemas.openxmlformats.org/officeDocument/2006/relationships/hyperlink" Target="https://www.facebook.com/mcneesebackthetrack/" TargetMode="External"/><Relationship Id="rId1245" Type="http://schemas.openxmlformats.org/officeDocument/2006/relationships/hyperlink" Target="https://www.facebook.com/cbwide11" TargetMode="External"/><Relationship Id="rId2576" Type="http://schemas.openxmlformats.org/officeDocument/2006/relationships/hyperlink" Target="https://twitter.com/stefanieslekis" TargetMode="External"/><Relationship Id="rId1279" Type="http://schemas.openxmlformats.org/officeDocument/2006/relationships/hyperlink" Target="https://twitter.com/headgatortrk" TargetMode="External"/><Relationship Id="rId1270" Type="http://schemas.openxmlformats.org/officeDocument/2006/relationships/hyperlink" Target="https://www.instagram.com/fasttracktd/" TargetMode="External"/><Relationship Id="rId1271" Type="http://schemas.openxmlformats.org/officeDocument/2006/relationships/hyperlink" Target="https://www.instagram.com/fsu_track/" TargetMode="External"/><Relationship Id="rId1272" Type="http://schemas.openxmlformats.org/officeDocument/2006/relationships/hyperlink" Target="https://twitter.com/ucf_track" TargetMode="External"/><Relationship Id="rId1273" Type="http://schemas.openxmlformats.org/officeDocument/2006/relationships/hyperlink" Target="https://www.facebook.com/UCFTrackAndField" TargetMode="External"/><Relationship Id="rId1274" Type="http://schemas.openxmlformats.org/officeDocument/2006/relationships/hyperlink" Target="https://www.instagram.com/ucf.track/" TargetMode="External"/><Relationship Id="rId1275" Type="http://schemas.openxmlformats.org/officeDocument/2006/relationships/hyperlink" Target="https://twitter.com/mellaneew" TargetMode="External"/><Relationship Id="rId1276" Type="http://schemas.openxmlformats.org/officeDocument/2006/relationships/hyperlink" Target="https://twitter.com/gatorstf" TargetMode="External"/><Relationship Id="rId1277" Type="http://schemas.openxmlformats.org/officeDocument/2006/relationships/hyperlink" Target="https://www.facebook.com/GatorsTF/" TargetMode="External"/><Relationship Id="rId1278" Type="http://schemas.openxmlformats.org/officeDocument/2006/relationships/hyperlink" Target="https://www.instagram.com/gatorstf/" TargetMode="External"/><Relationship Id="rId1268" Type="http://schemas.openxmlformats.org/officeDocument/2006/relationships/hyperlink" Target="https://twitter.com/fsu_track" TargetMode="External"/><Relationship Id="rId2599" Type="http://schemas.openxmlformats.org/officeDocument/2006/relationships/hyperlink" Target="https://www.facebook.com/NSUTFXC/" TargetMode="External"/><Relationship Id="rId1269" Type="http://schemas.openxmlformats.org/officeDocument/2006/relationships/hyperlink" Target="https://www.facebook.com/FSUTrack/" TargetMode="External"/><Relationship Id="rId2590" Type="http://schemas.openxmlformats.org/officeDocument/2006/relationships/hyperlink" Target="https://twitter.com/nicholls_xctf" TargetMode="External"/><Relationship Id="rId1260" Type="http://schemas.openxmlformats.org/officeDocument/2006/relationships/hyperlink" Target="https://www.instagram.com/fsu_track/" TargetMode="External"/><Relationship Id="rId2591" Type="http://schemas.openxmlformats.org/officeDocument/2006/relationships/hyperlink" Target="https://www.facebook.com/NichollsXCTF/" TargetMode="External"/><Relationship Id="rId1261" Type="http://schemas.openxmlformats.org/officeDocument/2006/relationships/hyperlink" Target="https://x.com/coachcawley" TargetMode="External"/><Relationship Id="rId2592" Type="http://schemas.openxmlformats.org/officeDocument/2006/relationships/hyperlink" Target="https://www.instagram.com/ncbison_cctf/" TargetMode="External"/><Relationship Id="rId1262" Type="http://schemas.openxmlformats.org/officeDocument/2006/relationships/hyperlink" Target="https://twitter.com/fsu_track" TargetMode="External"/><Relationship Id="rId2593" Type="http://schemas.openxmlformats.org/officeDocument/2006/relationships/hyperlink" Target="https://twitter.com/Coach_AdamP" TargetMode="External"/><Relationship Id="rId1263" Type="http://schemas.openxmlformats.org/officeDocument/2006/relationships/hyperlink" Target="https://www.facebook.com/tim.cawley.963/" TargetMode="External"/><Relationship Id="rId2594" Type="http://schemas.openxmlformats.org/officeDocument/2006/relationships/hyperlink" Target="https://www.facebook.com/NSUTFXC/" TargetMode="External"/><Relationship Id="rId1264" Type="http://schemas.openxmlformats.org/officeDocument/2006/relationships/hyperlink" Target="https://www.facebook.com/FSUTrack/" TargetMode="External"/><Relationship Id="rId2595" Type="http://schemas.openxmlformats.org/officeDocument/2006/relationships/hyperlink" Target="https://twitter.com/coach_adamp" TargetMode="External"/><Relationship Id="rId1265" Type="http://schemas.openxmlformats.org/officeDocument/2006/relationships/hyperlink" Target="https://www.instagram.com/coachcawley/" TargetMode="External"/><Relationship Id="rId2596" Type="http://schemas.openxmlformats.org/officeDocument/2006/relationships/hyperlink" Target="https://www.facebook.com/NSUTFXC/" TargetMode="External"/><Relationship Id="rId1266" Type="http://schemas.openxmlformats.org/officeDocument/2006/relationships/hyperlink" Target="https://www.instagram.com/fsu_track/" TargetMode="External"/><Relationship Id="rId2597" Type="http://schemas.openxmlformats.org/officeDocument/2006/relationships/hyperlink" Target="https://twitter.com/atgwills17" TargetMode="External"/><Relationship Id="rId1267" Type="http://schemas.openxmlformats.org/officeDocument/2006/relationships/hyperlink" Target="https://x.com/fastcoach1" TargetMode="External"/><Relationship Id="rId2598" Type="http://schemas.openxmlformats.org/officeDocument/2006/relationships/hyperlink" Target="https://twitter.com/nsudemonstf" TargetMode="External"/><Relationship Id="rId15195" Type="http://schemas.openxmlformats.org/officeDocument/2006/relationships/hyperlink" Target="https://www.instagram.com/costrackandfield/" TargetMode="External"/><Relationship Id="rId15196" Type="http://schemas.openxmlformats.org/officeDocument/2006/relationships/hyperlink" Target="https://www.facebook.com/pg/Merced-College-Track-Field-357442038023625/" TargetMode="External"/><Relationship Id="rId15197" Type="http://schemas.openxmlformats.org/officeDocument/2006/relationships/hyperlink" Target="https://www.facebook.com/Cuesta-College-TF-XC-274235039433857/" TargetMode="External"/><Relationship Id="rId15198" Type="http://schemas.openxmlformats.org/officeDocument/2006/relationships/hyperlink" Target="https://www.facebook.com/Cuesta-College-TF-XC-274235039433857/" TargetMode="External"/><Relationship Id="rId15191" Type="http://schemas.openxmlformats.org/officeDocument/2006/relationships/hyperlink" Target="https://www.instagram.com/costrackandfield/" TargetMode="External"/><Relationship Id="rId15192" Type="http://schemas.openxmlformats.org/officeDocument/2006/relationships/hyperlink" Target="https://www.facebook.com/wil.hobbs.35" TargetMode="External"/><Relationship Id="rId15193" Type="http://schemas.openxmlformats.org/officeDocument/2006/relationships/hyperlink" Target="https://twitter.com/COSMBB" TargetMode="External"/><Relationship Id="rId15194" Type="http://schemas.openxmlformats.org/officeDocument/2006/relationships/hyperlink" Target="https://www.instagram.com/costrackandfield/" TargetMode="External"/><Relationship Id="rId15190" Type="http://schemas.openxmlformats.org/officeDocument/2006/relationships/hyperlink" Target="https://www.instagram.com/costrackandfield/" TargetMode="External"/><Relationship Id="rId3070" Type="http://schemas.openxmlformats.org/officeDocument/2006/relationships/hyperlink" Target="https://twitter.com/msutrackfieldxc" TargetMode="External"/><Relationship Id="rId3072" Type="http://schemas.openxmlformats.org/officeDocument/2006/relationships/hyperlink" Target="https://www.instagram.com/msutfxc/" TargetMode="External"/><Relationship Id="rId3071" Type="http://schemas.openxmlformats.org/officeDocument/2006/relationships/hyperlink" Target="https://www.facebook.com/msutf/" TargetMode="External"/><Relationship Id="rId3074" Type="http://schemas.openxmlformats.org/officeDocument/2006/relationships/hyperlink" Target="https://twitter.com/msutrackfieldxc" TargetMode="External"/><Relationship Id="rId3073" Type="http://schemas.openxmlformats.org/officeDocument/2006/relationships/hyperlink" Target="https://twitter.com/derrickvicars" TargetMode="External"/><Relationship Id="rId3076" Type="http://schemas.openxmlformats.org/officeDocument/2006/relationships/hyperlink" Target="https://www.instagram.com/derrickvicars/" TargetMode="External"/><Relationship Id="rId3075" Type="http://schemas.openxmlformats.org/officeDocument/2006/relationships/hyperlink" Target="https://www.facebook.com/MSUTF/" TargetMode="External"/><Relationship Id="rId3078" Type="http://schemas.openxmlformats.org/officeDocument/2006/relationships/hyperlink" Target="https://twitter.com/msutrackfieldxc" TargetMode="External"/><Relationship Id="rId3077" Type="http://schemas.openxmlformats.org/officeDocument/2006/relationships/hyperlink" Target="https://www.instagram.com/msutfxc/" TargetMode="External"/><Relationship Id="rId15188" Type="http://schemas.openxmlformats.org/officeDocument/2006/relationships/hyperlink" Target="https://www.facebook.com/reed.elmore.3" TargetMode="External"/><Relationship Id="rId3079" Type="http://schemas.openxmlformats.org/officeDocument/2006/relationships/hyperlink" Target="https://www.facebook.com/yolandasuejohnson" TargetMode="External"/><Relationship Id="rId15189" Type="http://schemas.openxmlformats.org/officeDocument/2006/relationships/hyperlink" Target="https://www.facebook.com/RedwoodsTrack/" TargetMode="External"/><Relationship Id="rId4390" Type="http://schemas.openxmlformats.org/officeDocument/2006/relationships/hyperlink" Target="https://www.instagram.com/wolfpack_tf_xc/" TargetMode="External"/><Relationship Id="rId3061" Type="http://schemas.openxmlformats.org/officeDocument/2006/relationships/hyperlink" Target="https://www.facebook.com/EMUMXCTF/" TargetMode="External"/><Relationship Id="rId4392" Type="http://schemas.openxmlformats.org/officeDocument/2006/relationships/hyperlink" Target="https://twitter.com/queenstrack1" TargetMode="External"/><Relationship Id="rId3060" Type="http://schemas.openxmlformats.org/officeDocument/2006/relationships/hyperlink" Target="https://twitter.com/emumxc_tf" TargetMode="External"/><Relationship Id="rId4391" Type="http://schemas.openxmlformats.org/officeDocument/2006/relationships/hyperlink" Target="https://twitter.com/willcrocker2" TargetMode="External"/><Relationship Id="rId3063" Type="http://schemas.openxmlformats.org/officeDocument/2006/relationships/hyperlink" Target="https://www.instagram.com/emumxc_tf/" TargetMode="External"/><Relationship Id="rId4394" Type="http://schemas.openxmlformats.org/officeDocument/2006/relationships/hyperlink" Target="https://www.facebook.com/p/Queens-University-of-Charlotte-Track-Field-XC-100089961681688/" TargetMode="External"/><Relationship Id="rId3062" Type="http://schemas.openxmlformats.org/officeDocument/2006/relationships/hyperlink" Target="https://www.instagram.com/ronniebrandal/" TargetMode="External"/><Relationship Id="rId4393" Type="http://schemas.openxmlformats.org/officeDocument/2006/relationships/hyperlink" Target="https://www.facebook.com/will.crocker.3" TargetMode="External"/><Relationship Id="rId3065" Type="http://schemas.openxmlformats.org/officeDocument/2006/relationships/hyperlink" Target="https://www.facebook.com/EMUMXCTF/" TargetMode="External"/><Relationship Id="rId4396" Type="http://schemas.openxmlformats.org/officeDocument/2006/relationships/hyperlink" Target="https://www.instagram.com/queens_trackandfield/" TargetMode="External"/><Relationship Id="rId3064" Type="http://schemas.openxmlformats.org/officeDocument/2006/relationships/hyperlink" Target="https://twitter.com/emumxc_tf" TargetMode="External"/><Relationship Id="rId4395" Type="http://schemas.openxmlformats.org/officeDocument/2006/relationships/hyperlink" Target="https://www.instagram.com/will_crocker/" TargetMode="External"/><Relationship Id="rId3067" Type="http://schemas.openxmlformats.org/officeDocument/2006/relationships/hyperlink" Target="https://twitter.com/msutrackfieldxc" TargetMode="External"/><Relationship Id="rId4398" Type="http://schemas.openxmlformats.org/officeDocument/2006/relationships/hyperlink" Target="https://twitter.com/queenstrack1" TargetMode="External"/><Relationship Id="rId3066" Type="http://schemas.openxmlformats.org/officeDocument/2006/relationships/hyperlink" Target="https://www.instagram.com/emumxc_tf/" TargetMode="External"/><Relationship Id="rId4397" Type="http://schemas.openxmlformats.org/officeDocument/2006/relationships/hyperlink" Target="https://twitter.com/MsBiancaAK" TargetMode="External"/><Relationship Id="rId3069" Type="http://schemas.openxmlformats.org/officeDocument/2006/relationships/hyperlink" Target="https://www.instagram.com/msutfxc/" TargetMode="External"/><Relationship Id="rId15199" Type="http://schemas.openxmlformats.org/officeDocument/2006/relationships/hyperlink" Target="https://twitter.com/cuyamacaxc" TargetMode="External"/><Relationship Id="rId3068" Type="http://schemas.openxmlformats.org/officeDocument/2006/relationships/hyperlink" Target="https://www.facebook.com/MSUTF/" TargetMode="External"/><Relationship Id="rId4399" Type="http://schemas.openxmlformats.org/officeDocument/2006/relationships/hyperlink" Target="https://www.facebook.com/BiancaAKnight/" TargetMode="External"/><Relationship Id="rId15173" Type="http://schemas.openxmlformats.org/officeDocument/2006/relationships/hyperlink" Target="https://www.instagram.com/csmtrackfieldxc/" TargetMode="External"/><Relationship Id="rId15174" Type="http://schemas.openxmlformats.org/officeDocument/2006/relationships/hyperlink" Target="https://www.instagram.com/csmtrackfieldxc/" TargetMode="External"/><Relationship Id="rId15175" Type="http://schemas.openxmlformats.org/officeDocument/2006/relationships/hyperlink" Target="https://www.instagram.com/csmtrackfieldxc/" TargetMode="External"/><Relationship Id="rId15176" Type="http://schemas.openxmlformats.org/officeDocument/2006/relationships/hyperlink" Target="https://twitter.com/canyonstrack" TargetMode="External"/><Relationship Id="rId15170" Type="http://schemas.openxmlformats.org/officeDocument/2006/relationships/hyperlink" Target="https://www.instagram.com/csmtrackfieldxc/" TargetMode="External"/><Relationship Id="rId15171" Type="http://schemas.openxmlformats.org/officeDocument/2006/relationships/hyperlink" Target="https://www.instagram.com/csmtrackfieldxc/" TargetMode="External"/><Relationship Id="rId15172" Type="http://schemas.openxmlformats.org/officeDocument/2006/relationships/hyperlink" Target="https://www.instagram.com/csmtrackfieldxc/" TargetMode="External"/><Relationship Id="rId3090" Type="http://schemas.openxmlformats.org/officeDocument/2006/relationships/hyperlink" Target="https://twitter.com/benoit_max" TargetMode="External"/><Relationship Id="rId3092" Type="http://schemas.openxmlformats.org/officeDocument/2006/relationships/hyperlink" Target="https://www.facebook.com/MSUTF/" TargetMode="External"/><Relationship Id="rId3091" Type="http://schemas.openxmlformats.org/officeDocument/2006/relationships/hyperlink" Target="https://twitter.com/msutrackfieldxc" TargetMode="External"/><Relationship Id="rId3094" Type="http://schemas.openxmlformats.org/officeDocument/2006/relationships/hyperlink" Target="https://twitter.com/coachsimoneau" TargetMode="External"/><Relationship Id="rId3093" Type="http://schemas.openxmlformats.org/officeDocument/2006/relationships/hyperlink" Target="https://www.instagram.com/msutfxc/" TargetMode="External"/><Relationship Id="rId3096" Type="http://schemas.openxmlformats.org/officeDocument/2006/relationships/hyperlink" Target="https://www.facebook.com/MSUTF/" TargetMode="External"/><Relationship Id="rId3095" Type="http://schemas.openxmlformats.org/officeDocument/2006/relationships/hyperlink" Target="https://twitter.com/msutrackfieldxc" TargetMode="External"/><Relationship Id="rId3098" Type="http://schemas.openxmlformats.org/officeDocument/2006/relationships/hyperlink" Target="https://www.instagram.com/msutfxc/" TargetMode="External"/><Relationship Id="rId3097" Type="http://schemas.openxmlformats.org/officeDocument/2006/relationships/hyperlink" Target="https://www.instagram.com/aasimoneau/" TargetMode="External"/><Relationship Id="rId3099" Type="http://schemas.openxmlformats.org/officeDocument/2006/relationships/hyperlink" Target="https://twitter.com/paulriceou" TargetMode="External"/><Relationship Id="rId15166" Type="http://schemas.openxmlformats.org/officeDocument/2006/relationships/hyperlink" Target="https://twitter.com/cntrack" TargetMode="External"/><Relationship Id="rId16498" Type="http://schemas.openxmlformats.org/officeDocument/2006/relationships/hyperlink" Target="https://www.instagram.com/bcu_xc_tf/" TargetMode="External"/><Relationship Id="rId15167" Type="http://schemas.openxmlformats.org/officeDocument/2006/relationships/hyperlink" Target="https://www.instagram.com/csmtrackfieldxc/" TargetMode="External"/><Relationship Id="rId16497" Type="http://schemas.openxmlformats.org/officeDocument/2006/relationships/hyperlink" Target="https://www.instagram.com/coach.dmartin/" TargetMode="External"/><Relationship Id="rId15168" Type="http://schemas.openxmlformats.org/officeDocument/2006/relationships/hyperlink" Target="https://www.instagram.com/coach_k_burns/" TargetMode="External"/><Relationship Id="rId15169" Type="http://schemas.openxmlformats.org/officeDocument/2006/relationships/hyperlink" Target="https://www.instagram.com/csmtrackfieldxc/" TargetMode="External"/><Relationship Id="rId16499" Type="http://schemas.openxmlformats.org/officeDocument/2006/relationships/hyperlink" Target="https://twitter.com/briarclifftfxc" TargetMode="External"/><Relationship Id="rId15184" Type="http://schemas.openxmlformats.org/officeDocument/2006/relationships/hyperlink" Target="https://twitter.com/redwoodstrackxc" TargetMode="External"/><Relationship Id="rId15185" Type="http://schemas.openxmlformats.org/officeDocument/2006/relationships/hyperlink" Target="https://www.facebook.com/reed.elmore.3" TargetMode="External"/><Relationship Id="rId15186" Type="http://schemas.openxmlformats.org/officeDocument/2006/relationships/hyperlink" Target="https://www.facebook.com/RedwoodsTrack/" TargetMode="External"/><Relationship Id="rId15187" Type="http://schemas.openxmlformats.org/officeDocument/2006/relationships/hyperlink" Target="https://twitter.com/redwoodstrackxc" TargetMode="External"/><Relationship Id="rId15180" Type="http://schemas.openxmlformats.org/officeDocument/2006/relationships/hyperlink" Target="https://twitter.com/canyonstrack" TargetMode="External"/><Relationship Id="rId15181" Type="http://schemas.openxmlformats.org/officeDocument/2006/relationships/hyperlink" Target="https://twitter.com/canyonstrack" TargetMode="External"/><Relationship Id="rId15182" Type="http://schemas.openxmlformats.org/officeDocument/2006/relationships/hyperlink" Target="https://twitter.com/CoachSethAdam3" TargetMode="External"/><Relationship Id="rId15183" Type="http://schemas.openxmlformats.org/officeDocument/2006/relationships/hyperlink" Target="https://twitter.com/canyonstrack" TargetMode="External"/><Relationship Id="rId3081" Type="http://schemas.openxmlformats.org/officeDocument/2006/relationships/hyperlink" Target="https://www.instagram.com/msutfxc/" TargetMode="External"/><Relationship Id="rId3080" Type="http://schemas.openxmlformats.org/officeDocument/2006/relationships/hyperlink" Target="https://www.facebook.com/MSUTF/" TargetMode="External"/><Relationship Id="rId3083" Type="http://schemas.openxmlformats.org/officeDocument/2006/relationships/hyperlink" Target="https://www.facebook.com/MSUTF/" TargetMode="External"/><Relationship Id="rId3082" Type="http://schemas.openxmlformats.org/officeDocument/2006/relationships/hyperlink" Target="https://twitter.com/msutrackfieldxc" TargetMode="External"/><Relationship Id="rId3085" Type="http://schemas.openxmlformats.org/officeDocument/2006/relationships/hyperlink" Target="https://twitter.com/Hollz2theWallz" TargetMode="External"/><Relationship Id="rId3084" Type="http://schemas.openxmlformats.org/officeDocument/2006/relationships/hyperlink" Target="https://www.instagram.com/msutfxc/" TargetMode="External"/><Relationship Id="rId3087" Type="http://schemas.openxmlformats.org/officeDocument/2006/relationships/hyperlink" Target="https://www.facebook.com/MSUTF/" TargetMode="External"/><Relationship Id="rId3086" Type="http://schemas.openxmlformats.org/officeDocument/2006/relationships/hyperlink" Target="https://twitter.com/msutrackfieldxc" TargetMode="External"/><Relationship Id="rId3089" Type="http://schemas.openxmlformats.org/officeDocument/2006/relationships/hyperlink" Target="https://www.instagram.com/msutfxc/" TargetMode="External"/><Relationship Id="rId3088" Type="http://schemas.openxmlformats.org/officeDocument/2006/relationships/hyperlink" Target="https://www.instagram.com/hollz2thewallz/" TargetMode="External"/><Relationship Id="rId15177" Type="http://schemas.openxmlformats.org/officeDocument/2006/relationships/hyperlink" Target="https://twitter.com/canyonstrack" TargetMode="External"/><Relationship Id="rId15178" Type="http://schemas.openxmlformats.org/officeDocument/2006/relationships/hyperlink" Target="https://twitter.com/canyonstrack" TargetMode="External"/><Relationship Id="rId15179" Type="http://schemas.openxmlformats.org/officeDocument/2006/relationships/hyperlink" Target="https://twitter.com/canyonstrack" TargetMode="External"/><Relationship Id="rId3039" Type="http://schemas.openxmlformats.org/officeDocument/2006/relationships/hyperlink" Target="https://www.facebook.com/EMUMXCTF/" TargetMode="External"/><Relationship Id="rId5691" Type="http://schemas.openxmlformats.org/officeDocument/2006/relationships/hyperlink" Target="https://www.facebook.com/tamuctrack/" TargetMode="External"/><Relationship Id="rId5692" Type="http://schemas.openxmlformats.org/officeDocument/2006/relationships/hyperlink" Target="https://www.instagram.com/tamuctrack/" TargetMode="External"/><Relationship Id="rId3030" Type="http://schemas.openxmlformats.org/officeDocument/2006/relationships/hyperlink" Target="https://twitter.com/riverhawkxctf" TargetMode="External"/><Relationship Id="rId4361" Type="http://schemas.openxmlformats.org/officeDocument/2006/relationships/hyperlink" Target="https://www.facebook.com/wolfpackTFXC/" TargetMode="External"/><Relationship Id="rId4360" Type="http://schemas.openxmlformats.org/officeDocument/2006/relationships/hyperlink" Target="https://twitter.com/wolfpack_tf" TargetMode="External"/><Relationship Id="rId5690" Type="http://schemas.openxmlformats.org/officeDocument/2006/relationships/hyperlink" Target="https://twitter.com/lion_track" TargetMode="External"/><Relationship Id="rId3032" Type="http://schemas.openxmlformats.org/officeDocument/2006/relationships/hyperlink" Target="https://www.instagram.com/riverhawkxctf/" TargetMode="External"/><Relationship Id="rId4363" Type="http://schemas.openxmlformats.org/officeDocument/2006/relationships/hyperlink" Target="https://twitter.com/wolfpack_tf" TargetMode="External"/><Relationship Id="rId5695" Type="http://schemas.openxmlformats.org/officeDocument/2006/relationships/hyperlink" Target="https://www.facebook.com/people/Dj-Hicks/100000143857219/" TargetMode="External"/><Relationship Id="rId3031" Type="http://schemas.openxmlformats.org/officeDocument/2006/relationships/hyperlink" Target="https://www.facebook.com/UMLXCTF/" TargetMode="External"/><Relationship Id="rId4362" Type="http://schemas.openxmlformats.org/officeDocument/2006/relationships/hyperlink" Target="https://www.instagram.com/wolfpack_tf_xc/" TargetMode="External"/><Relationship Id="rId5696" Type="http://schemas.openxmlformats.org/officeDocument/2006/relationships/hyperlink" Target="https://www.facebook.com/HBUTrack/" TargetMode="External"/><Relationship Id="rId3034" Type="http://schemas.openxmlformats.org/officeDocument/2006/relationships/hyperlink" Target="https://www.facebook.com/EMUMXCTF/" TargetMode="External"/><Relationship Id="rId4365" Type="http://schemas.openxmlformats.org/officeDocument/2006/relationships/hyperlink" Target="https://www.facebook.com/wolfpackTFXC/" TargetMode="External"/><Relationship Id="rId5693" Type="http://schemas.openxmlformats.org/officeDocument/2006/relationships/hyperlink" Target="https://twitter.com/coachdjhicks" TargetMode="External"/><Relationship Id="rId3033" Type="http://schemas.openxmlformats.org/officeDocument/2006/relationships/hyperlink" Target="https://twitter.com/emumxc_tf" TargetMode="External"/><Relationship Id="rId4364" Type="http://schemas.openxmlformats.org/officeDocument/2006/relationships/hyperlink" Target="https://www.facebook.com/jacqueline.brooksgilliland" TargetMode="External"/><Relationship Id="rId5694" Type="http://schemas.openxmlformats.org/officeDocument/2006/relationships/hyperlink" Target="https://twitter.com/hbutrack" TargetMode="External"/><Relationship Id="rId3036" Type="http://schemas.openxmlformats.org/officeDocument/2006/relationships/hyperlink" Target="https://www.instagram.com/emumxc_tf/" TargetMode="External"/><Relationship Id="rId4367" Type="http://schemas.openxmlformats.org/officeDocument/2006/relationships/hyperlink" Target="https://twitter.com/wolfpack_tf" TargetMode="External"/><Relationship Id="rId5699" Type="http://schemas.openxmlformats.org/officeDocument/2006/relationships/hyperlink" Target="https://twitter.com/hbutrack" TargetMode="External"/><Relationship Id="rId3035" Type="http://schemas.openxmlformats.org/officeDocument/2006/relationships/hyperlink" Target="https://www.instagram.com/sterlingmr_79/" TargetMode="External"/><Relationship Id="rId4366" Type="http://schemas.openxmlformats.org/officeDocument/2006/relationships/hyperlink" Target="https://www.instagram.com/wolfpack_tf_xc/" TargetMode="External"/><Relationship Id="rId3038" Type="http://schemas.openxmlformats.org/officeDocument/2006/relationships/hyperlink" Target="https://www.facebook.com/chris.best.946" TargetMode="External"/><Relationship Id="rId4369" Type="http://schemas.openxmlformats.org/officeDocument/2006/relationships/hyperlink" Target="https://www.instagram.com/wolfpack_tf_xc/" TargetMode="External"/><Relationship Id="rId5697" Type="http://schemas.openxmlformats.org/officeDocument/2006/relationships/hyperlink" Target="https://www.instagram.com/coachdjhicks/" TargetMode="External"/><Relationship Id="rId3037" Type="http://schemas.openxmlformats.org/officeDocument/2006/relationships/hyperlink" Target="https://twitter.com/emumxc_tf" TargetMode="External"/><Relationship Id="rId4368" Type="http://schemas.openxmlformats.org/officeDocument/2006/relationships/hyperlink" Target="https://www.facebook.com/wolfpackTFXC/" TargetMode="External"/><Relationship Id="rId5698" Type="http://schemas.openxmlformats.org/officeDocument/2006/relationships/hyperlink" Target="https://www.instagram.com/huskytrackxc/" TargetMode="External"/><Relationship Id="rId3029" Type="http://schemas.openxmlformats.org/officeDocument/2006/relationships/hyperlink" Target="https://www.instagram.com/riverhawkxctf/" TargetMode="External"/><Relationship Id="rId3028" Type="http://schemas.openxmlformats.org/officeDocument/2006/relationships/hyperlink" Target="https://www.facebook.com/UMLXCTF/" TargetMode="External"/><Relationship Id="rId4359" Type="http://schemas.openxmlformats.org/officeDocument/2006/relationships/hyperlink" Target="https://www.instagram.com/wolfpack_tf_xc/" TargetMode="External"/><Relationship Id="rId5680" Type="http://schemas.openxmlformats.org/officeDocument/2006/relationships/hyperlink" Target="https://twitter.com/lion_track" TargetMode="External"/><Relationship Id="rId5681" Type="http://schemas.openxmlformats.org/officeDocument/2006/relationships/hyperlink" Target="https://www.facebook.com/tamuctrack/" TargetMode="External"/><Relationship Id="rId4350" Type="http://schemas.openxmlformats.org/officeDocument/2006/relationships/hyperlink" Target="https://www.instagram.com/nccutrackandfield/" TargetMode="External"/><Relationship Id="rId3021" Type="http://schemas.openxmlformats.org/officeDocument/2006/relationships/hyperlink" Target="https://www.instagram.com/riverhawkxctf/" TargetMode="External"/><Relationship Id="rId4352" Type="http://schemas.openxmlformats.org/officeDocument/2006/relationships/hyperlink" Target="https://twitter.com/wolfpack_tf" TargetMode="External"/><Relationship Id="rId5684" Type="http://schemas.openxmlformats.org/officeDocument/2006/relationships/hyperlink" Target="https://www.facebook.com/tamuctrack/" TargetMode="External"/><Relationship Id="rId3020" Type="http://schemas.openxmlformats.org/officeDocument/2006/relationships/hyperlink" Target="https://www.facebook.com/UMLXCTF/" TargetMode="External"/><Relationship Id="rId4351" Type="http://schemas.openxmlformats.org/officeDocument/2006/relationships/hyperlink" Target="https://twitter.com/chadpearson42" TargetMode="External"/><Relationship Id="rId5685" Type="http://schemas.openxmlformats.org/officeDocument/2006/relationships/hyperlink" Target="https://www.instagram.com/etamu_track/" TargetMode="External"/><Relationship Id="rId3023" Type="http://schemas.openxmlformats.org/officeDocument/2006/relationships/hyperlink" Target="https://www.facebook.com/UMLXCTF/" TargetMode="External"/><Relationship Id="rId4354" Type="http://schemas.openxmlformats.org/officeDocument/2006/relationships/hyperlink" Target="https://www.facebook.com/wolfpacktfxc/" TargetMode="External"/><Relationship Id="rId5682" Type="http://schemas.openxmlformats.org/officeDocument/2006/relationships/hyperlink" Target="https://www.instagram.com/etamu_track/" TargetMode="External"/><Relationship Id="rId3022" Type="http://schemas.openxmlformats.org/officeDocument/2006/relationships/hyperlink" Target="https://twitter.com/riverhawkxctf" TargetMode="External"/><Relationship Id="rId4353" Type="http://schemas.openxmlformats.org/officeDocument/2006/relationships/hyperlink" Target="https://www.facebook.com/chad.pearson.3348" TargetMode="External"/><Relationship Id="rId5683" Type="http://schemas.openxmlformats.org/officeDocument/2006/relationships/hyperlink" Target="https://twitter.com/lion_track" TargetMode="External"/><Relationship Id="rId3025" Type="http://schemas.openxmlformats.org/officeDocument/2006/relationships/hyperlink" Target="https://www.instagram.com/riverhawkxctf/" TargetMode="External"/><Relationship Id="rId4356" Type="http://schemas.openxmlformats.org/officeDocument/2006/relationships/hyperlink" Target="https://www.instagram.com/wolfpack_tf_xc/" TargetMode="External"/><Relationship Id="rId5688" Type="http://schemas.openxmlformats.org/officeDocument/2006/relationships/hyperlink" Target="https://www.facebook.com/tamuctrack" TargetMode="External"/><Relationship Id="rId3024" Type="http://schemas.openxmlformats.org/officeDocument/2006/relationships/hyperlink" Target="https://www.instagram.com/kaz1030/" TargetMode="External"/><Relationship Id="rId4355" Type="http://schemas.openxmlformats.org/officeDocument/2006/relationships/hyperlink" Target="https://www.instagram.com/cpearson42/" TargetMode="External"/><Relationship Id="rId5689" Type="http://schemas.openxmlformats.org/officeDocument/2006/relationships/hyperlink" Target="https://www.instagram.com/aggietfxc/" TargetMode="External"/><Relationship Id="rId3027" Type="http://schemas.openxmlformats.org/officeDocument/2006/relationships/hyperlink" Target="https://twitter.com/riverhawkxctf" TargetMode="External"/><Relationship Id="rId4358" Type="http://schemas.openxmlformats.org/officeDocument/2006/relationships/hyperlink" Target="https://www.facebook.com/wolfpackTFXC/" TargetMode="External"/><Relationship Id="rId5686" Type="http://schemas.openxmlformats.org/officeDocument/2006/relationships/hyperlink" Target="https://twitter.com/lightrock22" TargetMode="External"/><Relationship Id="rId3026" Type="http://schemas.openxmlformats.org/officeDocument/2006/relationships/hyperlink" Target="https://twitter.com/taejeff19" TargetMode="External"/><Relationship Id="rId4357" Type="http://schemas.openxmlformats.org/officeDocument/2006/relationships/hyperlink" Target="https://twitter.com/wolfpack_tf" TargetMode="External"/><Relationship Id="rId5687" Type="http://schemas.openxmlformats.org/officeDocument/2006/relationships/hyperlink" Target="https://twitter.com/lion_track" TargetMode="External"/><Relationship Id="rId3050" Type="http://schemas.openxmlformats.org/officeDocument/2006/relationships/hyperlink" Target="https://twitter.com/emumxc_tf" TargetMode="External"/><Relationship Id="rId4381" Type="http://schemas.openxmlformats.org/officeDocument/2006/relationships/hyperlink" Target="https://www.instagram.com/wolfpack_tf_xc/" TargetMode="External"/><Relationship Id="rId4380" Type="http://schemas.openxmlformats.org/officeDocument/2006/relationships/hyperlink" Target="https://www.instagram.com/jacobtseeber/" TargetMode="External"/><Relationship Id="rId3052" Type="http://schemas.openxmlformats.org/officeDocument/2006/relationships/hyperlink" Target="https://www.instagram.com/coachwhitelaw/" TargetMode="External"/><Relationship Id="rId4383" Type="http://schemas.openxmlformats.org/officeDocument/2006/relationships/hyperlink" Target="https://www.facebook.com/wolfpackTFXC/" TargetMode="External"/><Relationship Id="rId3051" Type="http://schemas.openxmlformats.org/officeDocument/2006/relationships/hyperlink" Target="https://www.facebook.com/EMUMXCTF/" TargetMode="External"/><Relationship Id="rId4382" Type="http://schemas.openxmlformats.org/officeDocument/2006/relationships/hyperlink" Target="https://twitter.com/wolfpack_tf" TargetMode="External"/><Relationship Id="rId3054" Type="http://schemas.openxmlformats.org/officeDocument/2006/relationships/hyperlink" Target="https://twitter.com/cameron34969781" TargetMode="External"/><Relationship Id="rId4385" Type="http://schemas.openxmlformats.org/officeDocument/2006/relationships/hyperlink" Target="https://twitter.com/ryanhillncstate" TargetMode="External"/><Relationship Id="rId3053" Type="http://schemas.openxmlformats.org/officeDocument/2006/relationships/hyperlink" Target="https://www.instagram.com/emumxc_tf/" TargetMode="External"/><Relationship Id="rId4384" Type="http://schemas.openxmlformats.org/officeDocument/2006/relationships/hyperlink" Target="https://www.instagram.com/wolfpack_tf_xc/" TargetMode="External"/><Relationship Id="rId3056" Type="http://schemas.openxmlformats.org/officeDocument/2006/relationships/hyperlink" Target="https://www.facebook.com/cameronhartauthor/" TargetMode="External"/><Relationship Id="rId4387" Type="http://schemas.openxmlformats.org/officeDocument/2006/relationships/hyperlink" Target="https://facebook.com/jryanhill/" TargetMode="External"/><Relationship Id="rId3055" Type="http://schemas.openxmlformats.org/officeDocument/2006/relationships/hyperlink" Target="https://twitter.com/emumxc_tf" TargetMode="External"/><Relationship Id="rId4386" Type="http://schemas.openxmlformats.org/officeDocument/2006/relationships/hyperlink" Target="https://twitter.com/wolfpack_tf" TargetMode="External"/><Relationship Id="rId3058" Type="http://schemas.openxmlformats.org/officeDocument/2006/relationships/hyperlink" Target="https://www.instagram.com/camahart/" TargetMode="External"/><Relationship Id="rId4389" Type="http://schemas.openxmlformats.org/officeDocument/2006/relationships/hyperlink" Target="https://www.instagram.com/ryanhillncstate/" TargetMode="External"/><Relationship Id="rId3057" Type="http://schemas.openxmlformats.org/officeDocument/2006/relationships/hyperlink" Target="https://www.facebook.com/EMUMXCTF/" TargetMode="External"/><Relationship Id="rId4388" Type="http://schemas.openxmlformats.org/officeDocument/2006/relationships/hyperlink" Target="https://www.facebook.com/wolfpacktfxc/" TargetMode="External"/><Relationship Id="rId3059" Type="http://schemas.openxmlformats.org/officeDocument/2006/relationships/hyperlink" Target="https://www.instagram.com/emumxc_tf/" TargetMode="External"/><Relationship Id="rId4370" Type="http://schemas.openxmlformats.org/officeDocument/2006/relationships/hyperlink" Target="https://twitter.com/wolfpack_tf" TargetMode="External"/><Relationship Id="rId3041" Type="http://schemas.openxmlformats.org/officeDocument/2006/relationships/hyperlink" Target="https://www.instagram.com/emumxc_tf/" TargetMode="External"/><Relationship Id="rId4372" Type="http://schemas.openxmlformats.org/officeDocument/2006/relationships/hyperlink" Target="https://www.instagram.com/wolfpack_tf_xc/" TargetMode="External"/><Relationship Id="rId3040" Type="http://schemas.openxmlformats.org/officeDocument/2006/relationships/hyperlink" Target="https://www.instagram.com/cbest18/" TargetMode="External"/><Relationship Id="rId4371" Type="http://schemas.openxmlformats.org/officeDocument/2006/relationships/hyperlink" Target="https://www.facebook.com/wolfpackTFXC/" TargetMode="External"/><Relationship Id="rId3043" Type="http://schemas.openxmlformats.org/officeDocument/2006/relationships/hyperlink" Target="https://www.facebook.com/EMUMXCTF/" TargetMode="External"/><Relationship Id="rId4374" Type="http://schemas.openxmlformats.org/officeDocument/2006/relationships/hyperlink" Target="https://www.facebook.com/wolfpackTFXC/" TargetMode="External"/><Relationship Id="rId3042" Type="http://schemas.openxmlformats.org/officeDocument/2006/relationships/hyperlink" Target="https://twitter.com/emumxc_tf" TargetMode="External"/><Relationship Id="rId4373" Type="http://schemas.openxmlformats.org/officeDocument/2006/relationships/hyperlink" Target="https://twitter.com/wolfpack_tf" TargetMode="External"/><Relationship Id="rId3045" Type="http://schemas.openxmlformats.org/officeDocument/2006/relationships/hyperlink" Target="https://twitter.com/emumxc_tf" TargetMode="External"/><Relationship Id="rId4376" Type="http://schemas.openxmlformats.org/officeDocument/2006/relationships/hyperlink" Target="https://twitter.com/jacobtseeber" TargetMode="External"/><Relationship Id="rId3044" Type="http://schemas.openxmlformats.org/officeDocument/2006/relationships/hyperlink" Target="https://www.instagram.com/emumxc_tf/" TargetMode="External"/><Relationship Id="rId4375" Type="http://schemas.openxmlformats.org/officeDocument/2006/relationships/hyperlink" Target="https://www.instagram.com/wolfpack_tf_xc/" TargetMode="External"/><Relationship Id="rId3047" Type="http://schemas.openxmlformats.org/officeDocument/2006/relationships/hyperlink" Target="https://www.instagram.com/nini_j/" TargetMode="External"/><Relationship Id="rId4378" Type="http://schemas.openxmlformats.org/officeDocument/2006/relationships/hyperlink" Target="https://www.facebook.com/jacob.seeber.7" TargetMode="External"/><Relationship Id="rId3046" Type="http://schemas.openxmlformats.org/officeDocument/2006/relationships/hyperlink" Target="https://www.facebook.com/EMUMXCTF/" TargetMode="External"/><Relationship Id="rId4377" Type="http://schemas.openxmlformats.org/officeDocument/2006/relationships/hyperlink" Target="https://twitter.com/wolfpack_tf" TargetMode="External"/><Relationship Id="rId3049" Type="http://schemas.openxmlformats.org/officeDocument/2006/relationships/hyperlink" Target="https://twitter.com/coachwhitelaw" TargetMode="External"/><Relationship Id="rId3048" Type="http://schemas.openxmlformats.org/officeDocument/2006/relationships/hyperlink" Target="https://www.instagram.com/emumxc_tf/" TargetMode="External"/><Relationship Id="rId4379" Type="http://schemas.openxmlformats.org/officeDocument/2006/relationships/hyperlink" Target="https://www.facebook.com/wolfpackTFXC/" TargetMode="External"/><Relationship Id="rId16441" Type="http://schemas.openxmlformats.org/officeDocument/2006/relationships/hyperlink" Target="https://www.instagram.com/iukxc/" TargetMode="External"/><Relationship Id="rId15110" Type="http://schemas.openxmlformats.org/officeDocument/2006/relationships/hyperlink" Target="https://www.instagram.com/zionthechamp/" TargetMode="External"/><Relationship Id="rId16440" Type="http://schemas.openxmlformats.org/officeDocument/2006/relationships/hyperlink" Target="https://twitter.com/mariantrackxc" TargetMode="External"/><Relationship Id="rId15108" Type="http://schemas.openxmlformats.org/officeDocument/2006/relationships/hyperlink" Target="https://twitter.com/pimatrack_field" TargetMode="External"/><Relationship Id="rId15109" Type="http://schemas.openxmlformats.org/officeDocument/2006/relationships/hyperlink" Target="https://www.instagram.com/pimaaztecs_tfxc/" TargetMode="External"/><Relationship Id="rId16439" Type="http://schemas.openxmlformats.org/officeDocument/2006/relationships/hyperlink" Target="https://www.instagram.com/iukxc/" TargetMode="External"/><Relationship Id="rId15104" Type="http://schemas.openxmlformats.org/officeDocument/2006/relationships/hyperlink" Target="https://twitter.com/pvcctrackxc" TargetMode="External"/><Relationship Id="rId16436" Type="http://schemas.openxmlformats.org/officeDocument/2006/relationships/hyperlink" Target="https://www.instagram.com/iukxc/" TargetMode="External"/><Relationship Id="rId15105" Type="http://schemas.openxmlformats.org/officeDocument/2006/relationships/hyperlink" Target="https://www.instagram.com/pvcctrackxc/" TargetMode="External"/><Relationship Id="rId16435" Type="http://schemas.openxmlformats.org/officeDocument/2006/relationships/hyperlink" Target="https://www.instagram.com/devyn.mikell/" TargetMode="External"/><Relationship Id="rId15106" Type="http://schemas.openxmlformats.org/officeDocument/2006/relationships/hyperlink" Target="https://www.facebook.com/Phoenix-College-Cross-CountryTrack-Field-101940224831818/" TargetMode="External"/><Relationship Id="rId16438" Type="http://schemas.openxmlformats.org/officeDocument/2006/relationships/hyperlink" Target="https://www.facebook.com/p/Marian-University-Cross-CountryTrack-Field-100065081890227/" TargetMode="External"/><Relationship Id="rId15107" Type="http://schemas.openxmlformats.org/officeDocument/2006/relationships/hyperlink" Target="https://www.instagram.com/phoenixcollege_xctf/" TargetMode="External"/><Relationship Id="rId16437" Type="http://schemas.openxmlformats.org/officeDocument/2006/relationships/hyperlink" Target="https://twitter.com/mariantrackxc" TargetMode="External"/><Relationship Id="rId15100" Type="http://schemas.openxmlformats.org/officeDocument/2006/relationships/hyperlink" Target="https://www.instagram.com/banfieldperformance/" TargetMode="External"/><Relationship Id="rId16432" Type="http://schemas.openxmlformats.org/officeDocument/2006/relationships/hyperlink" Target="https://x.com/devynmikell" TargetMode="External"/><Relationship Id="rId15101" Type="http://schemas.openxmlformats.org/officeDocument/2006/relationships/hyperlink" Target="https://www.instagram.com/pvcctrackxc/" TargetMode="External"/><Relationship Id="rId16431" Type="http://schemas.openxmlformats.org/officeDocument/2006/relationships/hyperlink" Target="https://www.instagram.com/iukxc/" TargetMode="External"/><Relationship Id="rId15102" Type="http://schemas.openxmlformats.org/officeDocument/2006/relationships/hyperlink" Target="https://twitter.com/mesacc" TargetMode="External"/><Relationship Id="rId16434" Type="http://schemas.openxmlformats.org/officeDocument/2006/relationships/hyperlink" Target="https://www.facebook.com/p/Marian-University-Cross-CountryTrack-Field-100065081890227/" TargetMode="External"/><Relationship Id="rId15103" Type="http://schemas.openxmlformats.org/officeDocument/2006/relationships/hyperlink" Target="https://www.instagram.com/pvcctrackxc/" TargetMode="External"/><Relationship Id="rId16433" Type="http://schemas.openxmlformats.org/officeDocument/2006/relationships/hyperlink" Target="https://twitter.com/mariantrackxc" TargetMode="External"/><Relationship Id="rId16450" Type="http://schemas.openxmlformats.org/officeDocument/2006/relationships/hyperlink" Target="https://www.instagram.com/smwctf/" TargetMode="External"/><Relationship Id="rId15120" Type="http://schemas.openxmlformats.org/officeDocument/2006/relationships/hyperlink" Target="https://www.instagram.com/arcbeaverxctf/" TargetMode="External"/><Relationship Id="rId16452" Type="http://schemas.openxmlformats.org/officeDocument/2006/relationships/hyperlink" Target="https://www.instagram.com/smwctf/" TargetMode="External"/><Relationship Id="rId15121" Type="http://schemas.openxmlformats.org/officeDocument/2006/relationships/hyperlink" Target="https://www.facebook.com/profile.php?id=61576920466040" TargetMode="External"/><Relationship Id="rId16451" Type="http://schemas.openxmlformats.org/officeDocument/2006/relationships/hyperlink" Target="https://twitter.com/smwctf" TargetMode="External"/><Relationship Id="rId15119" Type="http://schemas.openxmlformats.org/officeDocument/2006/relationships/hyperlink" Target="https://www.instagram.com/steven_youngblood/" TargetMode="External"/><Relationship Id="rId15115" Type="http://schemas.openxmlformats.org/officeDocument/2006/relationships/hyperlink" Target="https://twitter.com/pimatrack_field" TargetMode="External"/><Relationship Id="rId16447" Type="http://schemas.openxmlformats.org/officeDocument/2006/relationships/hyperlink" Target="https://www.facebook.com/derek.wappel/" TargetMode="External"/><Relationship Id="rId15116" Type="http://schemas.openxmlformats.org/officeDocument/2006/relationships/hyperlink" Target="https://www.instagram.com/ahc_track.xc/" TargetMode="External"/><Relationship Id="rId16446" Type="http://schemas.openxmlformats.org/officeDocument/2006/relationships/hyperlink" Target="https://twitter.com/oakunixctf" TargetMode="External"/><Relationship Id="rId15117" Type="http://schemas.openxmlformats.org/officeDocument/2006/relationships/hyperlink" Target="https://www.instagram.com/ahc_track.xc/" TargetMode="External"/><Relationship Id="rId16449" Type="http://schemas.openxmlformats.org/officeDocument/2006/relationships/hyperlink" Target="https://www.instagram.com/ocu_xc/" TargetMode="External"/><Relationship Id="rId15118" Type="http://schemas.openxmlformats.org/officeDocument/2006/relationships/hyperlink" Target="https://www.instagram.com/ahc_track.xc/" TargetMode="External"/><Relationship Id="rId16448" Type="http://schemas.openxmlformats.org/officeDocument/2006/relationships/hyperlink" Target="https://www.facebook.com/Oakunixctf/" TargetMode="External"/><Relationship Id="rId15111" Type="http://schemas.openxmlformats.org/officeDocument/2006/relationships/hyperlink" Target="https://www.instagram.com/pimaaztecs_tfxc/" TargetMode="External"/><Relationship Id="rId16443" Type="http://schemas.openxmlformats.org/officeDocument/2006/relationships/hyperlink" Target="https://twitter.com/mariantrackxc" TargetMode="External"/><Relationship Id="rId15112" Type="http://schemas.openxmlformats.org/officeDocument/2006/relationships/hyperlink" Target="https://www.facebook.com/pccaztecs/" TargetMode="External"/><Relationship Id="rId16442" Type="http://schemas.openxmlformats.org/officeDocument/2006/relationships/hyperlink" Target="https://twitter.com/courtneykerr15" TargetMode="External"/><Relationship Id="rId15113" Type="http://schemas.openxmlformats.org/officeDocument/2006/relationships/hyperlink" Target="https://www.instagram.com/josedelgado445/" TargetMode="External"/><Relationship Id="rId16445" Type="http://schemas.openxmlformats.org/officeDocument/2006/relationships/hyperlink" Target="https://www.instagram.com/iukxc/" TargetMode="External"/><Relationship Id="rId15114" Type="http://schemas.openxmlformats.org/officeDocument/2006/relationships/hyperlink" Target="https://www.instagram.com/pimaaztecs_tfxc/" TargetMode="External"/><Relationship Id="rId16444" Type="http://schemas.openxmlformats.org/officeDocument/2006/relationships/hyperlink" Target="https://www.facebook.com/p/Marian-University-Cross-CountryTrack-Field-100065081890227/" TargetMode="External"/><Relationship Id="rId16418" Type="http://schemas.openxmlformats.org/officeDocument/2006/relationships/hyperlink" Target="https://x.com/weskundo" TargetMode="External"/><Relationship Id="rId16417" Type="http://schemas.openxmlformats.org/officeDocument/2006/relationships/hyperlink" Target="https://www.instagram.com/iwutfxc/" TargetMode="External"/><Relationship Id="rId16419" Type="http://schemas.openxmlformats.org/officeDocument/2006/relationships/hyperlink" Target="https://www.facebook.com/iwutfxc/" TargetMode="External"/><Relationship Id="rId16414" Type="http://schemas.openxmlformats.org/officeDocument/2006/relationships/hyperlink" Target="https://www.instagram.com/beiler7/" TargetMode="External"/><Relationship Id="rId16413" Type="http://schemas.openxmlformats.org/officeDocument/2006/relationships/hyperlink" Target="https://www.facebook.com/iwutfxc/" TargetMode="External"/><Relationship Id="rId16416" Type="http://schemas.openxmlformats.org/officeDocument/2006/relationships/hyperlink" Target="https://www.facebook.com/iwutfxc/" TargetMode="External"/><Relationship Id="rId16415" Type="http://schemas.openxmlformats.org/officeDocument/2006/relationships/hyperlink" Target="https://www.instagram.com/iwutfxc/" TargetMode="External"/><Relationship Id="rId16410" Type="http://schemas.openxmlformats.org/officeDocument/2006/relationships/hyperlink" Target="https://www.instagram.com/iwutfxc/" TargetMode="External"/><Relationship Id="rId16412" Type="http://schemas.openxmlformats.org/officeDocument/2006/relationships/hyperlink" Target="https://www.facebook.com/brody.beiler/" TargetMode="External"/><Relationship Id="rId16411" Type="http://schemas.openxmlformats.org/officeDocument/2006/relationships/hyperlink" Target="https://twitter.com/iwutf" TargetMode="External"/><Relationship Id="rId16430" Type="http://schemas.openxmlformats.org/officeDocument/2006/relationships/hyperlink" Target="https://www.instagram.com/coach_mych/" TargetMode="External"/><Relationship Id="rId16429" Type="http://schemas.openxmlformats.org/officeDocument/2006/relationships/hyperlink" Target="https://www.facebook.com/p/Marian-University-Cross-CountryTrack-Field-100065081890227/" TargetMode="External"/><Relationship Id="rId16428" Type="http://schemas.openxmlformats.org/officeDocument/2006/relationships/hyperlink" Target="https://twitter.com/mariantrackxc" TargetMode="External"/><Relationship Id="rId16425" Type="http://schemas.openxmlformats.org/officeDocument/2006/relationships/hyperlink" Target="https://twitter.com/mariantrackxc" TargetMode="External"/><Relationship Id="rId16424" Type="http://schemas.openxmlformats.org/officeDocument/2006/relationships/hyperlink" Target="https://www.instagram.com/iukxc/" TargetMode="External"/><Relationship Id="rId16427" Type="http://schemas.openxmlformats.org/officeDocument/2006/relationships/hyperlink" Target="https://x.com/bconfident9" TargetMode="External"/><Relationship Id="rId16426" Type="http://schemas.openxmlformats.org/officeDocument/2006/relationships/hyperlink" Target="https://www.instagram.com/iukxc/" TargetMode="External"/><Relationship Id="rId16421" Type="http://schemas.openxmlformats.org/officeDocument/2006/relationships/hyperlink" Target="https://twitter.com/katie_wise100" TargetMode="External"/><Relationship Id="rId16420" Type="http://schemas.openxmlformats.org/officeDocument/2006/relationships/hyperlink" Target="https://www.instagram.com/iwutfxc/" TargetMode="External"/><Relationship Id="rId16423" Type="http://schemas.openxmlformats.org/officeDocument/2006/relationships/hyperlink" Target="https://www.instagram.com/katie_wise100/" TargetMode="External"/><Relationship Id="rId16422" Type="http://schemas.openxmlformats.org/officeDocument/2006/relationships/hyperlink" Target="https://twitter.com/mariantrackxc" TargetMode="External"/><Relationship Id="rId15151" Type="http://schemas.openxmlformats.org/officeDocument/2006/relationships/hyperlink" Target="https://twitter.com/cerritosfalcons" TargetMode="External"/><Relationship Id="rId16483" Type="http://schemas.openxmlformats.org/officeDocument/2006/relationships/hyperlink" Target="https://www.facebook.com/Taylor-University-Track-and-Field-Bahamas-173042512732642/" TargetMode="External"/><Relationship Id="rId15152" Type="http://schemas.openxmlformats.org/officeDocument/2006/relationships/hyperlink" Target="https://www.instagram.com/cerritos.trackandfield/" TargetMode="External"/><Relationship Id="rId16482" Type="http://schemas.openxmlformats.org/officeDocument/2006/relationships/hyperlink" Target="https://twitter.com/taylorxctf" TargetMode="External"/><Relationship Id="rId15153" Type="http://schemas.openxmlformats.org/officeDocument/2006/relationships/hyperlink" Target="https://twitter.com/cerritosfalcons" TargetMode="External"/><Relationship Id="rId16485" Type="http://schemas.openxmlformats.org/officeDocument/2006/relationships/hyperlink" Target="https://twitter.com/redflashxctf" TargetMode="External"/><Relationship Id="rId15154" Type="http://schemas.openxmlformats.org/officeDocument/2006/relationships/hyperlink" Target="https://www.instagram.com/cerritos.trackandfield/" TargetMode="External"/><Relationship Id="rId16484" Type="http://schemas.openxmlformats.org/officeDocument/2006/relationships/hyperlink" Target="https://www.instagram.com/taylorxctf/" TargetMode="External"/><Relationship Id="rId16481" Type="http://schemas.openxmlformats.org/officeDocument/2006/relationships/hyperlink" Target="https://www.instagram.com/taylorxctf/" TargetMode="External"/><Relationship Id="rId15150" Type="http://schemas.openxmlformats.org/officeDocument/2006/relationships/hyperlink" Target="https://www.instagram.com/cerritos.trackandfield/" TargetMode="External"/><Relationship Id="rId16480" Type="http://schemas.openxmlformats.org/officeDocument/2006/relationships/hyperlink" Target="https://www.facebook.com/Taylor-University-Track-and-Field-Bahamas-173042512732642/" TargetMode="External"/><Relationship Id="rId15148" Type="http://schemas.openxmlformats.org/officeDocument/2006/relationships/hyperlink" Target="https://twitter.com/cerritosxc" TargetMode="External"/><Relationship Id="rId15149" Type="http://schemas.openxmlformats.org/officeDocument/2006/relationships/hyperlink" Target="https://www.instagram.com/cerritos.trackandfield/" TargetMode="External"/><Relationship Id="rId16479" Type="http://schemas.openxmlformats.org/officeDocument/2006/relationships/hyperlink" Target="https://twitter.com/taylorxctf?lang=en" TargetMode="External"/><Relationship Id="rId15144" Type="http://schemas.openxmlformats.org/officeDocument/2006/relationships/hyperlink" Target="https://www.instagram.com/cerritos.trackandfield/" TargetMode="External"/><Relationship Id="rId16476" Type="http://schemas.openxmlformats.org/officeDocument/2006/relationships/hyperlink" Target="https://www.facebook.com/Taylor-University-Track-and-Field-Bahamas-173042512732642/" TargetMode="External"/><Relationship Id="rId15145" Type="http://schemas.openxmlformats.org/officeDocument/2006/relationships/hyperlink" Target="https://twitter.com/cerritosxc" TargetMode="External"/><Relationship Id="rId16475" Type="http://schemas.openxmlformats.org/officeDocument/2006/relationships/hyperlink" Target="https://www.facebook.com/audrey.altum/" TargetMode="External"/><Relationship Id="rId15146" Type="http://schemas.openxmlformats.org/officeDocument/2006/relationships/hyperlink" Target="https://www.instagram.com/bryramos09/" TargetMode="External"/><Relationship Id="rId16478" Type="http://schemas.openxmlformats.org/officeDocument/2006/relationships/hyperlink" Target="https://twitter.com/jardawg1" TargetMode="External"/><Relationship Id="rId15147" Type="http://schemas.openxmlformats.org/officeDocument/2006/relationships/hyperlink" Target="https://www.instagram.com/cerritos.trackandfield/" TargetMode="External"/><Relationship Id="rId16477" Type="http://schemas.openxmlformats.org/officeDocument/2006/relationships/hyperlink" Target="https://www.instagram.com/taylorxctf/" TargetMode="External"/><Relationship Id="rId15162" Type="http://schemas.openxmlformats.org/officeDocument/2006/relationships/hyperlink" Target="https://www.facebook.com/profile.php?id=100062971224550" TargetMode="External"/><Relationship Id="rId16494" Type="http://schemas.openxmlformats.org/officeDocument/2006/relationships/hyperlink" Target="https://twitter.com/briarclifftfxc" TargetMode="External"/><Relationship Id="rId15163" Type="http://schemas.openxmlformats.org/officeDocument/2006/relationships/hyperlink" Target="https://www.instagram.com/chabotracknfield/" TargetMode="External"/><Relationship Id="rId16493" Type="http://schemas.openxmlformats.org/officeDocument/2006/relationships/hyperlink" Target="https://twitter.com/_coachdmartin" TargetMode="External"/><Relationship Id="rId15164" Type="http://schemas.openxmlformats.org/officeDocument/2006/relationships/hyperlink" Target="https://www.facebook.com/profile.php?id=100062971224550" TargetMode="External"/><Relationship Id="rId16496" Type="http://schemas.openxmlformats.org/officeDocument/2006/relationships/hyperlink" Target="https://www.facebook.com/BCUtrackxc/" TargetMode="External"/><Relationship Id="rId15165" Type="http://schemas.openxmlformats.org/officeDocument/2006/relationships/hyperlink" Target="https://www.instagram.com/chabotracknfield/" TargetMode="External"/><Relationship Id="rId16495" Type="http://schemas.openxmlformats.org/officeDocument/2006/relationships/hyperlink" Target="https://www.facebook.com/davidraymartin4/" TargetMode="External"/><Relationship Id="rId16490" Type="http://schemas.openxmlformats.org/officeDocument/2006/relationships/hyperlink" Target="https://x.com/briarclifftfxc" TargetMode="External"/><Relationship Id="rId15160" Type="http://schemas.openxmlformats.org/officeDocument/2006/relationships/hyperlink" Target="https://www.facebook.com/profile.php?id=100062971224550" TargetMode="External"/><Relationship Id="rId16492" Type="http://schemas.openxmlformats.org/officeDocument/2006/relationships/hyperlink" Target="https://www.instagram.com/bcu_xc_tf/" TargetMode="External"/><Relationship Id="rId15161" Type="http://schemas.openxmlformats.org/officeDocument/2006/relationships/hyperlink" Target="https://www.instagram.com/chabotracknfield/" TargetMode="External"/><Relationship Id="rId16491" Type="http://schemas.openxmlformats.org/officeDocument/2006/relationships/hyperlink" Target="https://www.facebook.com/BCUtrackxc/" TargetMode="External"/><Relationship Id="rId15159" Type="http://schemas.openxmlformats.org/officeDocument/2006/relationships/hyperlink" Target="https://twitter.com/chabot_college" TargetMode="External"/><Relationship Id="rId15155" Type="http://schemas.openxmlformats.org/officeDocument/2006/relationships/hyperlink" Target="https://twitter.com/cerritosxc" TargetMode="External"/><Relationship Id="rId16487" Type="http://schemas.openxmlformats.org/officeDocument/2006/relationships/hyperlink" Target="https://www.instagram.com/p/_sOCjKuLzQ/" TargetMode="External"/><Relationship Id="rId15156" Type="http://schemas.openxmlformats.org/officeDocument/2006/relationships/hyperlink" Target="https://www.instagram.com/cerritos.trackandfield/" TargetMode="External"/><Relationship Id="rId16486" Type="http://schemas.openxmlformats.org/officeDocument/2006/relationships/hyperlink" Target="https://www.facebook.com/StFrancisCollegeXCTF" TargetMode="External"/><Relationship Id="rId15157" Type="http://schemas.openxmlformats.org/officeDocument/2006/relationships/hyperlink" Target="https://twitter.com/cerritosfalcons" TargetMode="External"/><Relationship Id="rId16489" Type="http://schemas.openxmlformats.org/officeDocument/2006/relationships/hyperlink" Target="https://x.com/coachmiessner" TargetMode="External"/><Relationship Id="rId15158" Type="http://schemas.openxmlformats.org/officeDocument/2006/relationships/hyperlink" Target="https://www.instagram.com/cerritos.trackandfield/" TargetMode="External"/><Relationship Id="rId16488" Type="http://schemas.openxmlformats.org/officeDocument/2006/relationships/hyperlink" Target="https://twitter.com/briarclifftfxc" TargetMode="External"/><Relationship Id="rId16461" Type="http://schemas.openxmlformats.org/officeDocument/2006/relationships/hyperlink" Target="https://www.instagram.com/taylorxctf/" TargetMode="External"/><Relationship Id="rId15130" Type="http://schemas.openxmlformats.org/officeDocument/2006/relationships/hyperlink" Target="https://www.instagram.com/ButteCrossCountry/" TargetMode="External"/><Relationship Id="rId16460" Type="http://schemas.openxmlformats.org/officeDocument/2006/relationships/hyperlink" Target="https://www.facebook.com/Taylor-University-Track-and-Field-Bahamas-173042512732642/" TargetMode="External"/><Relationship Id="rId15131" Type="http://schemas.openxmlformats.org/officeDocument/2006/relationships/hyperlink" Target="https://twitter.com/CoachPhipps8" TargetMode="External"/><Relationship Id="rId16463" Type="http://schemas.openxmlformats.org/officeDocument/2006/relationships/hyperlink" Target="https://www.facebook.com/Taylor-University-Track-and-Field-Bahamas-173042512732642/" TargetMode="External"/><Relationship Id="rId15132" Type="http://schemas.openxmlformats.org/officeDocument/2006/relationships/hyperlink" Target="https://www.facebook.com/buttetrack/" TargetMode="External"/><Relationship Id="rId16462" Type="http://schemas.openxmlformats.org/officeDocument/2006/relationships/hyperlink" Target="https://twitter.com/taylorxctf" TargetMode="External"/><Relationship Id="rId15126" Type="http://schemas.openxmlformats.org/officeDocument/2006/relationships/hyperlink" Target="https://twitter.com/backtrk" TargetMode="External"/><Relationship Id="rId16458" Type="http://schemas.openxmlformats.org/officeDocument/2006/relationships/hyperlink" Target="https://twitter.com/coachderekgay" TargetMode="External"/><Relationship Id="rId15127" Type="http://schemas.openxmlformats.org/officeDocument/2006/relationships/hyperlink" Target="https://twitter.com/coach_hays2" TargetMode="External"/><Relationship Id="rId16457" Type="http://schemas.openxmlformats.org/officeDocument/2006/relationships/hyperlink" Target="https://www.instagram.com/smwctf/" TargetMode="External"/><Relationship Id="rId15128" Type="http://schemas.openxmlformats.org/officeDocument/2006/relationships/hyperlink" Target="https://www.facebook.com/buttetrack/" TargetMode="External"/><Relationship Id="rId15129" Type="http://schemas.openxmlformats.org/officeDocument/2006/relationships/hyperlink" Target="https://www.facebook.com/buttetrack/" TargetMode="External"/><Relationship Id="rId16459" Type="http://schemas.openxmlformats.org/officeDocument/2006/relationships/hyperlink" Target="https://twitter.com/taylorxctf?lang=en" TargetMode="External"/><Relationship Id="rId15122" Type="http://schemas.openxmlformats.org/officeDocument/2006/relationships/hyperlink" Target="https://www.instagram.com/coach_jwyatt/" TargetMode="External"/><Relationship Id="rId16454" Type="http://schemas.openxmlformats.org/officeDocument/2006/relationships/hyperlink" Target="https://www.instagram.com/smwctf/" TargetMode="External"/><Relationship Id="rId15123" Type="http://schemas.openxmlformats.org/officeDocument/2006/relationships/hyperlink" Target="https://www.instagram.com/avc_tfxc/" TargetMode="External"/><Relationship Id="rId16453" Type="http://schemas.openxmlformats.org/officeDocument/2006/relationships/hyperlink" Target="https://twitter.com/smwctf" TargetMode="External"/><Relationship Id="rId15124" Type="http://schemas.openxmlformats.org/officeDocument/2006/relationships/hyperlink" Target="https://www.facebook.com/konrad.a.dahl/" TargetMode="External"/><Relationship Id="rId16456" Type="http://schemas.openxmlformats.org/officeDocument/2006/relationships/hyperlink" Target="https://twitter.com/smwctf" TargetMode="External"/><Relationship Id="rId15125" Type="http://schemas.openxmlformats.org/officeDocument/2006/relationships/hyperlink" Target="https://www.instagram.com/coach_kdahl/" TargetMode="External"/><Relationship Id="rId16455" Type="http://schemas.openxmlformats.org/officeDocument/2006/relationships/hyperlink" Target="https://twitter.com/smwctf" TargetMode="External"/><Relationship Id="rId15140" Type="http://schemas.openxmlformats.org/officeDocument/2006/relationships/hyperlink" Target="https://twitter.com/cerritosxc" TargetMode="External"/><Relationship Id="rId16472" Type="http://schemas.openxmlformats.org/officeDocument/2006/relationships/hyperlink" Target="https://www.facebook.com/Taylor-University-Track-and-Field-Bahamas-173042512732642/" TargetMode="External"/><Relationship Id="rId15141" Type="http://schemas.openxmlformats.org/officeDocument/2006/relationships/hyperlink" Target="https://www.facebook.com/chucky.hampton" TargetMode="External"/><Relationship Id="rId16471" Type="http://schemas.openxmlformats.org/officeDocument/2006/relationships/hyperlink" Target="https://www.facebook.com/people/Kristin-Sommers/100017224992892" TargetMode="External"/><Relationship Id="rId15142" Type="http://schemas.openxmlformats.org/officeDocument/2006/relationships/hyperlink" Target="https://www.instagram.com/cerritos.trackandfield/" TargetMode="External"/><Relationship Id="rId16474" Type="http://schemas.openxmlformats.org/officeDocument/2006/relationships/hyperlink" Target="https://twitter.com/taylorxctf" TargetMode="External"/><Relationship Id="rId15143" Type="http://schemas.openxmlformats.org/officeDocument/2006/relationships/hyperlink" Target="https://twitter.com/cerritosfalcons" TargetMode="External"/><Relationship Id="rId16473" Type="http://schemas.openxmlformats.org/officeDocument/2006/relationships/hyperlink" Target="https://www.instagram.com/taylorxctf/" TargetMode="External"/><Relationship Id="rId16470" Type="http://schemas.openxmlformats.org/officeDocument/2006/relationships/hyperlink" Target="https://twitter.com/taylorxctf?lang=en" TargetMode="External"/><Relationship Id="rId15137" Type="http://schemas.openxmlformats.org/officeDocument/2006/relationships/hyperlink" Target="https://www.instagram.com/cerritos.trackandfield/" TargetMode="External"/><Relationship Id="rId16469" Type="http://schemas.openxmlformats.org/officeDocument/2006/relationships/hyperlink" Target="https://twitter.com/kristinsommers1/" TargetMode="External"/><Relationship Id="rId15138" Type="http://schemas.openxmlformats.org/officeDocument/2006/relationships/hyperlink" Target="https://twitter.com/cerritosxc" TargetMode="External"/><Relationship Id="rId16468" Type="http://schemas.openxmlformats.org/officeDocument/2006/relationships/hyperlink" Target="https://www.instagram.com/taylorxctf/" TargetMode="External"/><Relationship Id="rId15139" Type="http://schemas.openxmlformats.org/officeDocument/2006/relationships/hyperlink" Target="https://www.instagram.com/cerritos.trackandfield/" TargetMode="External"/><Relationship Id="rId15133" Type="http://schemas.openxmlformats.org/officeDocument/2006/relationships/hyperlink" Target="https://www.instagram.com/ButteCrossCountry/" TargetMode="External"/><Relationship Id="rId16465" Type="http://schemas.openxmlformats.org/officeDocument/2006/relationships/hyperlink" Target="https://www.instagram.com/taylorxctf/" TargetMode="External"/><Relationship Id="rId15134" Type="http://schemas.openxmlformats.org/officeDocument/2006/relationships/hyperlink" Target="https://www.facebook.com/buttetrack/" TargetMode="External"/><Relationship Id="rId16464" Type="http://schemas.openxmlformats.org/officeDocument/2006/relationships/hyperlink" Target="https://www.instagram.com/haleyanderson93" TargetMode="External"/><Relationship Id="rId15135" Type="http://schemas.openxmlformats.org/officeDocument/2006/relationships/hyperlink" Target="https://twitter.com/cerritosxc" TargetMode="External"/><Relationship Id="rId16467" Type="http://schemas.openxmlformats.org/officeDocument/2006/relationships/hyperlink" Target="https://www.facebook.com/Taylor-University-Track-and-Field-Bahamas-173042512732642/" TargetMode="External"/><Relationship Id="rId15136" Type="http://schemas.openxmlformats.org/officeDocument/2006/relationships/hyperlink" Target="https://www.instagram.com/c_rich_spirit/" TargetMode="External"/><Relationship Id="rId16466" Type="http://schemas.openxmlformats.org/officeDocument/2006/relationships/hyperlink" Target="https://twitter.com/taylorxctf?lang=en" TargetMode="External"/><Relationship Id="rId5714" Type="http://schemas.openxmlformats.org/officeDocument/2006/relationships/hyperlink" Target="https://www.facebook.com/LUTFXC/" TargetMode="External"/><Relationship Id="rId5715" Type="http://schemas.openxmlformats.org/officeDocument/2006/relationships/hyperlink" Target="https://www.instagram.com/lamarxctf/" TargetMode="External"/><Relationship Id="rId5712" Type="http://schemas.openxmlformats.org/officeDocument/2006/relationships/hyperlink" Target="https://www.instagram.com/huskytrackxc/" TargetMode="External"/><Relationship Id="rId5713" Type="http://schemas.openxmlformats.org/officeDocument/2006/relationships/hyperlink" Target="https://twitter.com/lamartandf" TargetMode="External"/><Relationship Id="rId5718" Type="http://schemas.openxmlformats.org/officeDocument/2006/relationships/hyperlink" Target="https://www.facebook.com/trey.clark.33" TargetMode="External"/><Relationship Id="rId5719" Type="http://schemas.openxmlformats.org/officeDocument/2006/relationships/hyperlink" Target="https://www.facebook.com/LUTFXC/" TargetMode="External"/><Relationship Id="rId5716" Type="http://schemas.openxmlformats.org/officeDocument/2006/relationships/hyperlink" Target="https://twitter.com/TClark_LUTrack" TargetMode="External"/><Relationship Id="rId5717" Type="http://schemas.openxmlformats.org/officeDocument/2006/relationships/hyperlink" Target="https://twitter.com/lamartandf" TargetMode="External"/><Relationship Id="rId5710" Type="http://schemas.openxmlformats.org/officeDocument/2006/relationships/hyperlink" Target="https://twitter.com/huskytrackxc" TargetMode="External"/><Relationship Id="rId5711" Type="http://schemas.openxmlformats.org/officeDocument/2006/relationships/hyperlink" Target="https://www.facebook.com/HBUTrack/" TargetMode="External"/><Relationship Id="rId5703" Type="http://schemas.openxmlformats.org/officeDocument/2006/relationships/hyperlink" Target="https://www.facebook.com/HBUTrack/" TargetMode="External"/><Relationship Id="rId5704" Type="http://schemas.openxmlformats.org/officeDocument/2006/relationships/hyperlink" Target="https://www.instagram.com/huskytrackxc/" TargetMode="External"/><Relationship Id="rId5701" Type="http://schemas.openxmlformats.org/officeDocument/2006/relationships/hyperlink" Target="https://www.instagram.com/huskytrackxc/" TargetMode="External"/><Relationship Id="rId5702" Type="http://schemas.openxmlformats.org/officeDocument/2006/relationships/hyperlink" Target="https://twitter.com/huskytrackxc" TargetMode="External"/><Relationship Id="rId5707" Type="http://schemas.openxmlformats.org/officeDocument/2006/relationships/hyperlink" Target="https://www.instagram.com/huskytrackxc/" TargetMode="External"/><Relationship Id="rId5708" Type="http://schemas.openxmlformats.org/officeDocument/2006/relationships/hyperlink" Target="https://twitter.com/wocoruns" TargetMode="External"/><Relationship Id="rId5705" Type="http://schemas.openxmlformats.org/officeDocument/2006/relationships/hyperlink" Target="https://twitter.com/huskytrackxc" TargetMode="External"/><Relationship Id="rId5706" Type="http://schemas.openxmlformats.org/officeDocument/2006/relationships/hyperlink" Target="https://www.facebook.com/HBUTrack/" TargetMode="External"/><Relationship Id="rId5709" Type="http://schemas.openxmlformats.org/officeDocument/2006/relationships/hyperlink" Target="https://www.instagram.com/woffordxc_tf/" TargetMode="External"/><Relationship Id="rId5700" Type="http://schemas.openxmlformats.org/officeDocument/2006/relationships/hyperlink" Target="https://www.facebook.com/HBUTrack/" TargetMode="External"/><Relationship Id="rId16517" Type="http://schemas.openxmlformats.org/officeDocument/2006/relationships/hyperlink" Target="https://www.instagram.com/duxc_tf/" TargetMode="External"/><Relationship Id="rId16516" Type="http://schemas.openxmlformats.org/officeDocument/2006/relationships/hyperlink" Target="https://twitter.com/duxc_tf" TargetMode="External"/><Relationship Id="rId16519" Type="http://schemas.openxmlformats.org/officeDocument/2006/relationships/hyperlink" Target="https://twitter.com/duxc_tf" TargetMode="External"/><Relationship Id="rId16518" Type="http://schemas.openxmlformats.org/officeDocument/2006/relationships/hyperlink" Target="https://x.com/jveenstra1" TargetMode="External"/><Relationship Id="rId16513" Type="http://schemas.openxmlformats.org/officeDocument/2006/relationships/hyperlink" Target="https://twitter.com/jstnpstr/" TargetMode="External"/><Relationship Id="rId16512" Type="http://schemas.openxmlformats.org/officeDocument/2006/relationships/hyperlink" Target="https://twitter.com/duxc_tf" TargetMode="External"/><Relationship Id="rId16515" Type="http://schemas.openxmlformats.org/officeDocument/2006/relationships/hyperlink" Target="https://www.instagram.com/duxc_tf/" TargetMode="External"/><Relationship Id="rId16514" Type="http://schemas.openxmlformats.org/officeDocument/2006/relationships/hyperlink" Target="https://twitter.com/duxc_tf" TargetMode="External"/><Relationship Id="rId16511" Type="http://schemas.openxmlformats.org/officeDocument/2006/relationships/hyperlink" Target="https://www.instagram.com/cutfxc/" TargetMode="External"/><Relationship Id="rId16510" Type="http://schemas.openxmlformats.org/officeDocument/2006/relationships/hyperlink" Target="https://www.facebook.com/CUTrackandField/" TargetMode="External"/><Relationship Id="rId16528" Type="http://schemas.openxmlformats.org/officeDocument/2006/relationships/hyperlink" Target="https://twitter.com/grandviewtfxc" TargetMode="External"/><Relationship Id="rId16527" Type="http://schemas.openxmlformats.org/officeDocument/2006/relationships/hyperlink" Target="https://www.instagram.com/grandviewtrackfield/" TargetMode="External"/><Relationship Id="rId16529" Type="http://schemas.openxmlformats.org/officeDocument/2006/relationships/hyperlink" Target="https://twitter.com/grandviewtfxc" TargetMode="External"/><Relationship Id="rId16524" Type="http://schemas.openxmlformats.org/officeDocument/2006/relationships/hyperlink" Target="https://www.instagram.com/tsvault/" TargetMode="External"/><Relationship Id="rId16523" Type="http://schemas.openxmlformats.org/officeDocument/2006/relationships/hyperlink" Target="https://twitter.com/gracelandu_tfxc" TargetMode="External"/><Relationship Id="rId16526" Type="http://schemas.openxmlformats.org/officeDocument/2006/relationships/hyperlink" Target="https://www.facebook.com/gvtrackfield/" TargetMode="External"/><Relationship Id="rId16525" Type="http://schemas.openxmlformats.org/officeDocument/2006/relationships/hyperlink" Target="https://twitter.com/grandviewtfxc" TargetMode="External"/><Relationship Id="rId16520" Type="http://schemas.openxmlformats.org/officeDocument/2006/relationships/hyperlink" Target="https://www.instagram.com/jveenstra1/" TargetMode="External"/><Relationship Id="rId16522" Type="http://schemas.openxmlformats.org/officeDocument/2006/relationships/hyperlink" Target="https://twitter.com/duxc_tf" TargetMode="External"/><Relationship Id="rId16521" Type="http://schemas.openxmlformats.org/officeDocument/2006/relationships/hyperlink" Target="https://www.instagram.com/duxc_tf/" TargetMode="External"/><Relationship Id="rId16509" Type="http://schemas.openxmlformats.org/officeDocument/2006/relationships/hyperlink" Target="https://twitter.com/cutfxc" TargetMode="External"/><Relationship Id="rId16506" Type="http://schemas.openxmlformats.org/officeDocument/2006/relationships/hyperlink" Target="https://www.instagram.com/cutfxc/" TargetMode="External"/><Relationship Id="rId16505" Type="http://schemas.openxmlformats.org/officeDocument/2006/relationships/hyperlink" Target="https://www.facebook.com/CUTrackandField/" TargetMode="External"/><Relationship Id="rId16508" Type="http://schemas.openxmlformats.org/officeDocument/2006/relationships/hyperlink" Target="https://x.com/wilder_kaitlyn" TargetMode="External"/><Relationship Id="rId16507" Type="http://schemas.openxmlformats.org/officeDocument/2006/relationships/hyperlink" Target="https://www.instagram.com/cutfxc/" TargetMode="External"/><Relationship Id="rId16502" Type="http://schemas.openxmlformats.org/officeDocument/2006/relationships/hyperlink" Target="https://twitter.com/cutfxc" TargetMode="External"/><Relationship Id="rId16501" Type="http://schemas.openxmlformats.org/officeDocument/2006/relationships/hyperlink" Target="https://www.instagram.com/bcu_xc_tf/" TargetMode="External"/><Relationship Id="rId16504" Type="http://schemas.openxmlformats.org/officeDocument/2006/relationships/hyperlink" Target="https://twitter.com/cutfxc" TargetMode="External"/><Relationship Id="rId16503" Type="http://schemas.openxmlformats.org/officeDocument/2006/relationships/hyperlink" Target="https://www.instagram.com/coach_brad_johnson/" TargetMode="External"/><Relationship Id="rId16500" Type="http://schemas.openxmlformats.org/officeDocument/2006/relationships/hyperlink" Target="https://www.facebook.com/BCUtrackxc/" TargetMode="External"/><Relationship Id="rId3117" Type="http://schemas.openxmlformats.org/officeDocument/2006/relationships/hyperlink" Target="https://twitter.com/oaklandtrackxc" TargetMode="External"/><Relationship Id="rId4448" Type="http://schemas.openxmlformats.org/officeDocument/2006/relationships/hyperlink" Target="https://www.instagram.com/chris.miltenberg/" TargetMode="External"/><Relationship Id="rId3116" Type="http://schemas.openxmlformats.org/officeDocument/2006/relationships/hyperlink" Target="https://www.instagram.com/oaklandtrackxc/" TargetMode="External"/><Relationship Id="rId4447" Type="http://schemas.openxmlformats.org/officeDocument/2006/relationships/hyperlink" Target="https://www.facebook.com/UncTrackField/" TargetMode="External"/><Relationship Id="rId3119" Type="http://schemas.openxmlformats.org/officeDocument/2006/relationships/hyperlink" Target="https://twitter.com/pat_runs" TargetMode="External"/><Relationship Id="rId5778" Type="http://schemas.openxmlformats.org/officeDocument/2006/relationships/hyperlink" Target="https://twitter.com/sfa_tfxc" TargetMode="External"/><Relationship Id="rId3118" Type="http://schemas.openxmlformats.org/officeDocument/2006/relationships/hyperlink" Target="https://www.instagram.com/oaklandtrackxc/" TargetMode="External"/><Relationship Id="rId4449" Type="http://schemas.openxmlformats.org/officeDocument/2006/relationships/hyperlink" Target="https://www.instagram.com/unctrack_field/" TargetMode="External"/><Relationship Id="rId5779" Type="http://schemas.openxmlformats.org/officeDocument/2006/relationships/hyperlink" Target="https://www.instagram.com/sfatfxc/" TargetMode="External"/><Relationship Id="rId4440" Type="http://schemas.openxmlformats.org/officeDocument/2006/relationships/hyperlink" Target="https://www.instagram.com/unctrack_field/" TargetMode="External"/><Relationship Id="rId5772" Type="http://schemas.openxmlformats.org/officeDocument/2006/relationships/hyperlink" Target="https://twitter.com/smutrackandxc" TargetMode="External"/><Relationship Id="rId5773" Type="http://schemas.openxmlformats.org/officeDocument/2006/relationships/hyperlink" Target="https://www.facebook.com/njentertainment/" TargetMode="External"/><Relationship Id="rId3111" Type="http://schemas.openxmlformats.org/officeDocument/2006/relationships/hyperlink" Target="https://www.facebook.com/groups/oaklanduniversityxctf/" TargetMode="External"/><Relationship Id="rId4442" Type="http://schemas.openxmlformats.org/officeDocument/2006/relationships/hyperlink" Target="https://www.facebook.com/UncTrackField/" TargetMode="External"/><Relationship Id="rId5770" Type="http://schemas.openxmlformats.org/officeDocument/2006/relationships/hyperlink" Target="https://www.facebook.com/SMUTrackFieldXC/" TargetMode="External"/><Relationship Id="rId3110" Type="http://schemas.openxmlformats.org/officeDocument/2006/relationships/hyperlink" Target="https://twitter.com/oaklandtrackxc" TargetMode="External"/><Relationship Id="rId4441" Type="http://schemas.openxmlformats.org/officeDocument/2006/relationships/hyperlink" Target="https://twitter.com/unctrack_field" TargetMode="External"/><Relationship Id="rId5771" Type="http://schemas.openxmlformats.org/officeDocument/2006/relationships/hyperlink" Target="https://www.instagram.com/smuxctrack/" TargetMode="External"/><Relationship Id="rId3113" Type="http://schemas.openxmlformats.org/officeDocument/2006/relationships/hyperlink" Target="https://twitter.com/oaklandtrackxc" TargetMode="External"/><Relationship Id="rId4444" Type="http://schemas.openxmlformats.org/officeDocument/2006/relationships/hyperlink" Target="https://www.instagram.com/unctrack_field/" TargetMode="External"/><Relationship Id="rId5776" Type="http://schemas.openxmlformats.org/officeDocument/2006/relationships/hyperlink" Target="https://www.instagram.com/smuxctrack/" TargetMode="External"/><Relationship Id="rId3112" Type="http://schemas.openxmlformats.org/officeDocument/2006/relationships/hyperlink" Target="https://www.instagram.com/oaklandtrackxc/" TargetMode="External"/><Relationship Id="rId4443" Type="http://schemas.openxmlformats.org/officeDocument/2006/relationships/hyperlink" Target="https://www.instagram.com/coach_michael_eskind/" TargetMode="External"/><Relationship Id="rId5777" Type="http://schemas.openxmlformats.org/officeDocument/2006/relationships/hyperlink" Target="https://twitter.com/coachhansensfa" TargetMode="External"/><Relationship Id="rId3115" Type="http://schemas.openxmlformats.org/officeDocument/2006/relationships/hyperlink" Target="https://www.instagram.com/sppierce34/" TargetMode="External"/><Relationship Id="rId4446" Type="http://schemas.openxmlformats.org/officeDocument/2006/relationships/hyperlink" Target="https://twitter.com/unctrack_field" TargetMode="External"/><Relationship Id="rId5774" Type="http://schemas.openxmlformats.org/officeDocument/2006/relationships/hyperlink" Target="https://www.facebook.com/SMUTrackFieldXC/" TargetMode="External"/><Relationship Id="rId3114" Type="http://schemas.openxmlformats.org/officeDocument/2006/relationships/hyperlink" Target="https://www.facebook.com/groups/oaklanduniversityxctf/" TargetMode="External"/><Relationship Id="rId4445" Type="http://schemas.openxmlformats.org/officeDocument/2006/relationships/hyperlink" Target="https://twitter.com/cmiltenberg" TargetMode="External"/><Relationship Id="rId5775" Type="http://schemas.openxmlformats.org/officeDocument/2006/relationships/hyperlink" Target="https://www.instagram.com/nic.jacobsen/" TargetMode="External"/><Relationship Id="rId3106" Type="http://schemas.openxmlformats.org/officeDocument/2006/relationships/hyperlink" Target="https://x.com/stebbins_andy" TargetMode="External"/><Relationship Id="rId4437" Type="http://schemas.openxmlformats.org/officeDocument/2006/relationships/hyperlink" Target="https://www.instagram.com/uncavlxctf/" TargetMode="External"/><Relationship Id="rId5769" Type="http://schemas.openxmlformats.org/officeDocument/2006/relationships/hyperlink" Target="https://twitter.com/smutrackandxc" TargetMode="External"/><Relationship Id="rId3105" Type="http://schemas.openxmlformats.org/officeDocument/2006/relationships/hyperlink" Target="https://www.instagram.com/oaklandtrackxc/" TargetMode="External"/><Relationship Id="rId4436" Type="http://schemas.openxmlformats.org/officeDocument/2006/relationships/hyperlink" Target="https://www.facebook.com/UNCATrackXC/" TargetMode="External"/><Relationship Id="rId3108" Type="http://schemas.openxmlformats.org/officeDocument/2006/relationships/hyperlink" Target="https://www.facebook.com/groups/oaklanduniversityxctf/" TargetMode="External"/><Relationship Id="rId4439" Type="http://schemas.openxmlformats.org/officeDocument/2006/relationships/hyperlink" Target="https://www.facebook.com/UncTrackField/" TargetMode="External"/><Relationship Id="rId5767" Type="http://schemas.openxmlformats.org/officeDocument/2006/relationships/hyperlink" Target="https://www.instagram.com/patrick_torres808/" TargetMode="External"/><Relationship Id="rId3107" Type="http://schemas.openxmlformats.org/officeDocument/2006/relationships/hyperlink" Target="https://twitter.com/oaklandtrackxc" TargetMode="External"/><Relationship Id="rId4438" Type="http://schemas.openxmlformats.org/officeDocument/2006/relationships/hyperlink" Target="https://twitter.com/unctrack_field" TargetMode="External"/><Relationship Id="rId5768" Type="http://schemas.openxmlformats.org/officeDocument/2006/relationships/hyperlink" Target="https://www.instagram.com/bearkatstfxc/" TargetMode="External"/><Relationship Id="rId3109" Type="http://schemas.openxmlformats.org/officeDocument/2006/relationships/hyperlink" Target="https://www.instagram.com/oaklandtrackxc/" TargetMode="External"/><Relationship Id="rId5761" Type="http://schemas.openxmlformats.org/officeDocument/2006/relationships/hyperlink" Target="https://www.facebook.com/sam-houston-state-university-track-field-and-cross-country-192984166865/" TargetMode="External"/><Relationship Id="rId5762" Type="http://schemas.openxmlformats.org/officeDocument/2006/relationships/hyperlink" Target="https://www.instagram.com/bearkatstfxc/" TargetMode="External"/><Relationship Id="rId3100" Type="http://schemas.openxmlformats.org/officeDocument/2006/relationships/hyperlink" Target="https://twitter.com/oaklandtrackxc" TargetMode="External"/><Relationship Id="rId4431" Type="http://schemas.openxmlformats.org/officeDocument/2006/relationships/hyperlink" Target="https://www.instagram.com/uncavlxctf/" TargetMode="External"/><Relationship Id="rId4430" Type="http://schemas.openxmlformats.org/officeDocument/2006/relationships/hyperlink" Target="https://www.facebook.com/UNCATrackXC/" TargetMode="External"/><Relationship Id="rId5760" Type="http://schemas.openxmlformats.org/officeDocument/2006/relationships/hyperlink" Target="https://twitter.com/bearkatstfxc" TargetMode="External"/><Relationship Id="rId3102" Type="http://schemas.openxmlformats.org/officeDocument/2006/relationships/hyperlink" Target="https://www.instagram.com/paulriceou/" TargetMode="External"/><Relationship Id="rId4433" Type="http://schemas.openxmlformats.org/officeDocument/2006/relationships/hyperlink" Target="https://www.facebook.com/UNCATrackXC/" TargetMode="External"/><Relationship Id="rId5765" Type="http://schemas.openxmlformats.org/officeDocument/2006/relationships/hyperlink" Target="https://www.facebook.com/p/Patrick-Torres-100071914786011/" TargetMode="External"/><Relationship Id="rId3101" Type="http://schemas.openxmlformats.org/officeDocument/2006/relationships/hyperlink" Target="https://www.facebook.com/paul.rice.1460" TargetMode="External"/><Relationship Id="rId4432" Type="http://schemas.openxmlformats.org/officeDocument/2006/relationships/hyperlink" Target="https://twitter.com/unca_track_xc" TargetMode="External"/><Relationship Id="rId5766" Type="http://schemas.openxmlformats.org/officeDocument/2006/relationships/hyperlink" Target="https://www.facebook.com/Sam-Houston-State-University-Track-Field-and-Cross-Country-192984166865/" TargetMode="External"/><Relationship Id="rId3104" Type="http://schemas.openxmlformats.org/officeDocument/2006/relationships/hyperlink" Target="https://twitter.com/oaklandtrackxc" TargetMode="External"/><Relationship Id="rId4435" Type="http://schemas.openxmlformats.org/officeDocument/2006/relationships/hyperlink" Target="https://twitter.com/unca_track_xc" TargetMode="External"/><Relationship Id="rId5763" Type="http://schemas.openxmlformats.org/officeDocument/2006/relationships/hyperlink" Target="https://twitter.com/pistoleropat" TargetMode="External"/><Relationship Id="rId3103" Type="http://schemas.openxmlformats.org/officeDocument/2006/relationships/hyperlink" Target="https://www.instagram.com/oaklandtrackxc/" TargetMode="External"/><Relationship Id="rId4434" Type="http://schemas.openxmlformats.org/officeDocument/2006/relationships/hyperlink" Target="https://www.instagram.com/uncavlxctf/" TargetMode="External"/><Relationship Id="rId5764" Type="http://schemas.openxmlformats.org/officeDocument/2006/relationships/hyperlink" Target="https://twitter.com/bearkatstfxc" TargetMode="External"/><Relationship Id="rId3139" Type="http://schemas.openxmlformats.org/officeDocument/2006/relationships/hyperlink" Target="https://twitter.com/ksully330" TargetMode="External"/><Relationship Id="rId3138" Type="http://schemas.openxmlformats.org/officeDocument/2006/relationships/hyperlink" Target="https://www.facebook.com/detroitmercytitans.tnf.xc" TargetMode="External"/><Relationship Id="rId4469" Type="http://schemas.openxmlformats.org/officeDocument/2006/relationships/hyperlink" Target="https://twitter.com/unctrack_field" TargetMode="External"/><Relationship Id="rId5790" Type="http://schemas.openxmlformats.org/officeDocument/2006/relationships/hyperlink" Target="https://www.instagram.com/coach_reiter.die/" TargetMode="External"/><Relationship Id="rId5791" Type="http://schemas.openxmlformats.org/officeDocument/2006/relationships/hyperlink" Target="https://www.instagram.com/sfatfxc/" TargetMode="External"/><Relationship Id="rId4460" Type="http://schemas.openxmlformats.org/officeDocument/2006/relationships/hyperlink" Target="https://www.instagram.com/unctrack_field/" TargetMode="External"/><Relationship Id="rId3131" Type="http://schemas.openxmlformats.org/officeDocument/2006/relationships/hyperlink" Target="https://www.instagram.com/detroitmercytnf.xc/" TargetMode="External"/><Relationship Id="rId4462" Type="http://schemas.openxmlformats.org/officeDocument/2006/relationships/hyperlink" Target="https://www.facebook.com/UncTrackField/" TargetMode="External"/><Relationship Id="rId5794" Type="http://schemas.openxmlformats.org/officeDocument/2006/relationships/hyperlink" Target="https://www.facebook.com/profile.php?id=61551061435476" TargetMode="External"/><Relationship Id="rId3130" Type="http://schemas.openxmlformats.org/officeDocument/2006/relationships/hyperlink" Target="https://www.facebook.com/DetroitMercyTitans.TnF.XC" TargetMode="External"/><Relationship Id="rId4461" Type="http://schemas.openxmlformats.org/officeDocument/2006/relationships/hyperlink" Target="https://twitter.com/unctrack_field" TargetMode="External"/><Relationship Id="rId5795" Type="http://schemas.openxmlformats.org/officeDocument/2006/relationships/hyperlink" Target="https://www.instagram.com/sfatfxc/" TargetMode="External"/><Relationship Id="rId3133" Type="http://schemas.openxmlformats.org/officeDocument/2006/relationships/hyperlink" Target="https://www.facebook.com/DetroitMercyTitans.TnF.XC" TargetMode="External"/><Relationship Id="rId4464" Type="http://schemas.openxmlformats.org/officeDocument/2006/relationships/hyperlink" Target="https://twitter.com/unctrack_field" TargetMode="External"/><Relationship Id="rId5792" Type="http://schemas.openxmlformats.org/officeDocument/2006/relationships/hyperlink" Target="https://twitter.com/maraclarkk" TargetMode="External"/><Relationship Id="rId3132" Type="http://schemas.openxmlformats.org/officeDocument/2006/relationships/hyperlink" Target="https://twitter.com/detroittitantnf" TargetMode="External"/><Relationship Id="rId4463" Type="http://schemas.openxmlformats.org/officeDocument/2006/relationships/hyperlink" Target="https://www.instagram.com/unctrack_field/" TargetMode="External"/><Relationship Id="rId5793" Type="http://schemas.openxmlformats.org/officeDocument/2006/relationships/hyperlink" Target="https://twitter.com/sfa_tfxc" TargetMode="External"/><Relationship Id="rId3135" Type="http://schemas.openxmlformats.org/officeDocument/2006/relationships/hyperlink" Target="https://www.facebook.com/GMurray12" TargetMode="External"/><Relationship Id="rId4466" Type="http://schemas.openxmlformats.org/officeDocument/2006/relationships/hyperlink" Target="https://www.instagram.com/ian.moini/" TargetMode="External"/><Relationship Id="rId5798" Type="http://schemas.openxmlformats.org/officeDocument/2006/relationships/hyperlink" Target="https://www.facebook.com/bobby.carter.3344/" TargetMode="External"/><Relationship Id="rId3134" Type="http://schemas.openxmlformats.org/officeDocument/2006/relationships/hyperlink" Target="https://twitter.com/detroittitantnf" TargetMode="External"/><Relationship Id="rId4465" Type="http://schemas.openxmlformats.org/officeDocument/2006/relationships/hyperlink" Target="https://www.facebook.com/UncTrackField/" TargetMode="External"/><Relationship Id="rId5799" Type="http://schemas.openxmlformats.org/officeDocument/2006/relationships/hyperlink" Target="https://www.facebook.com/tarletontrackalumni/" TargetMode="External"/><Relationship Id="rId3137" Type="http://schemas.openxmlformats.org/officeDocument/2006/relationships/hyperlink" Target="https://twitter.com/detroittitantnf" TargetMode="External"/><Relationship Id="rId4468" Type="http://schemas.openxmlformats.org/officeDocument/2006/relationships/hyperlink" Target="https://x.com/john_tatter" TargetMode="External"/><Relationship Id="rId5796" Type="http://schemas.openxmlformats.org/officeDocument/2006/relationships/hyperlink" Target="https://x.com/bcarterlj4lfe" TargetMode="External"/><Relationship Id="rId3136" Type="http://schemas.openxmlformats.org/officeDocument/2006/relationships/hyperlink" Target="https://www.facebook.com/DetroitMercyTitans.TnF.XC" TargetMode="External"/><Relationship Id="rId4467" Type="http://schemas.openxmlformats.org/officeDocument/2006/relationships/hyperlink" Target="https://www.instagram.com/unctrack_field/" TargetMode="External"/><Relationship Id="rId5797" Type="http://schemas.openxmlformats.org/officeDocument/2006/relationships/hyperlink" Target="https://twitter.com/tarletonxctrack" TargetMode="External"/><Relationship Id="rId3128" Type="http://schemas.openxmlformats.org/officeDocument/2006/relationships/hyperlink" Target="https://www.instagram.com/oaklandtrackxc/" TargetMode="External"/><Relationship Id="rId4459" Type="http://schemas.openxmlformats.org/officeDocument/2006/relationships/hyperlink" Target="https://www.instagram.com/nikfarthrowfar/" TargetMode="External"/><Relationship Id="rId3127" Type="http://schemas.openxmlformats.org/officeDocument/2006/relationships/hyperlink" Target="https://www.facebook.com/groups/oaklanduniversityxctf/" TargetMode="External"/><Relationship Id="rId4458" Type="http://schemas.openxmlformats.org/officeDocument/2006/relationships/hyperlink" Target="https://www.facebook.com/UncTrackField/" TargetMode="External"/><Relationship Id="rId5789" Type="http://schemas.openxmlformats.org/officeDocument/2006/relationships/hyperlink" Target="https://twitter.com/sfa_tfxc" TargetMode="External"/><Relationship Id="rId3129" Type="http://schemas.openxmlformats.org/officeDocument/2006/relationships/hyperlink" Target="https://twitter.com/detroittitantnf" TargetMode="External"/><Relationship Id="rId5780" Type="http://schemas.openxmlformats.org/officeDocument/2006/relationships/hyperlink" Target="https://twitter.com/sfa_tfxc" TargetMode="External"/><Relationship Id="rId3120" Type="http://schemas.openxmlformats.org/officeDocument/2006/relationships/hyperlink" Target="https://twitter.com/oaklandtrackxc" TargetMode="External"/><Relationship Id="rId4451" Type="http://schemas.openxmlformats.org/officeDocument/2006/relationships/hyperlink" Target="https://www.facebook.com/UncTrackField/" TargetMode="External"/><Relationship Id="rId5783" Type="http://schemas.openxmlformats.org/officeDocument/2006/relationships/hyperlink" Target="https://x.com/coach_scales614" TargetMode="External"/><Relationship Id="rId4450" Type="http://schemas.openxmlformats.org/officeDocument/2006/relationships/hyperlink" Target="https://twitter.com/unctrack_field" TargetMode="External"/><Relationship Id="rId5784" Type="http://schemas.openxmlformats.org/officeDocument/2006/relationships/hyperlink" Target="https://twitter.com/sfa_tfxc" TargetMode="External"/><Relationship Id="rId3122" Type="http://schemas.openxmlformats.org/officeDocument/2006/relationships/hyperlink" Target="https://www.instagram.com/oaklandtrackxc/" TargetMode="External"/><Relationship Id="rId4453" Type="http://schemas.openxmlformats.org/officeDocument/2006/relationships/hyperlink" Target="https://twitter.com/unctrack_field" TargetMode="External"/><Relationship Id="rId5781" Type="http://schemas.openxmlformats.org/officeDocument/2006/relationships/hyperlink" Target="https://facebook.com/Stephen-F-Austin-Cross-Country-Track-117458889691/" TargetMode="External"/><Relationship Id="rId3121" Type="http://schemas.openxmlformats.org/officeDocument/2006/relationships/hyperlink" Target="https://www.instagram.com/pat.runs/" TargetMode="External"/><Relationship Id="rId4452" Type="http://schemas.openxmlformats.org/officeDocument/2006/relationships/hyperlink" Target="https://www.instagram.com/unctrack_field/" TargetMode="External"/><Relationship Id="rId5782" Type="http://schemas.openxmlformats.org/officeDocument/2006/relationships/hyperlink" Target="https://www.instagram.com/sfatfxc/" TargetMode="External"/><Relationship Id="rId3124" Type="http://schemas.openxmlformats.org/officeDocument/2006/relationships/hyperlink" Target="https://www.facebook.com/groups/oaklanduniversityxctf/" TargetMode="External"/><Relationship Id="rId4455" Type="http://schemas.openxmlformats.org/officeDocument/2006/relationships/hyperlink" Target="https://www.instagram.com/unctrack_field/" TargetMode="External"/><Relationship Id="rId5787" Type="http://schemas.openxmlformats.org/officeDocument/2006/relationships/hyperlink" Target="https://www.instagram.com/sfatfxc/" TargetMode="External"/><Relationship Id="rId3123" Type="http://schemas.openxmlformats.org/officeDocument/2006/relationships/hyperlink" Target="https://twitter.com/oaklandtrackxc" TargetMode="External"/><Relationship Id="rId4454" Type="http://schemas.openxmlformats.org/officeDocument/2006/relationships/hyperlink" Target="https://www.facebook.com/UncTrackField/" TargetMode="External"/><Relationship Id="rId5788" Type="http://schemas.openxmlformats.org/officeDocument/2006/relationships/hyperlink" Target="https://twitter.com/reiter_km" TargetMode="External"/><Relationship Id="rId3126" Type="http://schemas.openxmlformats.org/officeDocument/2006/relationships/hyperlink" Target="https://twitter.com/oaklandtrackxc" TargetMode="External"/><Relationship Id="rId4457" Type="http://schemas.openxmlformats.org/officeDocument/2006/relationships/hyperlink" Target="https://x.com/unctrack_field" TargetMode="External"/><Relationship Id="rId5785" Type="http://schemas.openxmlformats.org/officeDocument/2006/relationships/hyperlink" Target="https://facebook.com/Stephen-F-Austin-Cross-Country-Track-117458889691/" TargetMode="External"/><Relationship Id="rId3125" Type="http://schemas.openxmlformats.org/officeDocument/2006/relationships/hyperlink" Target="https://www.instagram.com/oaklandtrackxc/" TargetMode="External"/><Relationship Id="rId4456" Type="http://schemas.openxmlformats.org/officeDocument/2006/relationships/hyperlink" Target="https://x.com/nikfarthrowfar" TargetMode="External"/><Relationship Id="rId5786" Type="http://schemas.openxmlformats.org/officeDocument/2006/relationships/hyperlink" Target="https://www.instagram.com/coachnate43/" TargetMode="External"/><Relationship Id="rId4404" Type="http://schemas.openxmlformats.org/officeDocument/2006/relationships/hyperlink" Target="https://x.com/coachjacksonpow" TargetMode="External"/><Relationship Id="rId5736" Type="http://schemas.openxmlformats.org/officeDocument/2006/relationships/hyperlink" Target="https://twitter.com/pvamupantherstf" TargetMode="External"/><Relationship Id="rId4403" Type="http://schemas.openxmlformats.org/officeDocument/2006/relationships/hyperlink" Target="https://www.instagram.com/queens_trackandfield/" TargetMode="External"/><Relationship Id="rId5737" Type="http://schemas.openxmlformats.org/officeDocument/2006/relationships/hyperlink" Target="https://www.instagram.com/jmackk1534/" TargetMode="External"/><Relationship Id="rId4406" Type="http://schemas.openxmlformats.org/officeDocument/2006/relationships/hyperlink" Target="https://www.facebook.com/coachbrucejackson/" TargetMode="External"/><Relationship Id="rId5734" Type="http://schemas.openxmlformats.org/officeDocument/2006/relationships/hyperlink" Target="https://twitter.com/pvamupantherstf" TargetMode="External"/><Relationship Id="rId4405" Type="http://schemas.openxmlformats.org/officeDocument/2006/relationships/hyperlink" Target="https://twitter.com/uncgxc" TargetMode="External"/><Relationship Id="rId5735" Type="http://schemas.openxmlformats.org/officeDocument/2006/relationships/hyperlink" Target="https://twitter.com/jared_mack7" TargetMode="External"/><Relationship Id="rId4408" Type="http://schemas.openxmlformats.org/officeDocument/2006/relationships/hyperlink" Target="https://www.instagram.com/uncg/" TargetMode="External"/><Relationship Id="rId4407" Type="http://schemas.openxmlformats.org/officeDocument/2006/relationships/hyperlink" Target="https://www.facebook.com/UNCGtrack/" TargetMode="External"/><Relationship Id="rId5738" Type="http://schemas.openxmlformats.org/officeDocument/2006/relationships/hyperlink" Target="https://www.instagram.com/pvamutrack/" TargetMode="External"/><Relationship Id="rId4409" Type="http://schemas.openxmlformats.org/officeDocument/2006/relationships/hyperlink" Target="https://twitter.com/uncgxc" TargetMode="External"/><Relationship Id="rId5739" Type="http://schemas.openxmlformats.org/officeDocument/2006/relationships/hyperlink" Target="https://twitter.com/pvamupantherstf" TargetMode="External"/><Relationship Id="rId4400" Type="http://schemas.openxmlformats.org/officeDocument/2006/relationships/hyperlink" Target="https://www.instagram.com/queens_trackandfield/" TargetMode="External"/><Relationship Id="rId5732" Type="http://schemas.openxmlformats.org/officeDocument/2006/relationships/hyperlink" Target="https://www.facebook.com/lutfxc/" TargetMode="External"/><Relationship Id="rId5733" Type="http://schemas.openxmlformats.org/officeDocument/2006/relationships/hyperlink" Target="https://twitter.com/pvcoachclay" TargetMode="External"/><Relationship Id="rId4402" Type="http://schemas.openxmlformats.org/officeDocument/2006/relationships/hyperlink" Target="https://www.facebook.com/p/Queens-University-of-Charlotte-Track-Field-XC-100089961681688/" TargetMode="External"/><Relationship Id="rId5730" Type="http://schemas.openxmlformats.org/officeDocument/2006/relationships/hyperlink" Target="https://twitter.com/lamartandf" TargetMode="External"/><Relationship Id="rId4401" Type="http://schemas.openxmlformats.org/officeDocument/2006/relationships/hyperlink" Target="https://twitter.com/queenstrack1" TargetMode="External"/><Relationship Id="rId5731" Type="http://schemas.openxmlformats.org/officeDocument/2006/relationships/hyperlink" Target="https://www.facebook.com/andrewwongdawg/" TargetMode="External"/><Relationship Id="rId5725" Type="http://schemas.openxmlformats.org/officeDocument/2006/relationships/hyperlink" Target="https://twitter.com/coachsunwall" TargetMode="External"/><Relationship Id="rId5726" Type="http://schemas.openxmlformats.org/officeDocument/2006/relationships/hyperlink" Target="https://twitter.com/lamartandf" TargetMode="External"/><Relationship Id="rId5723" Type="http://schemas.openxmlformats.org/officeDocument/2006/relationships/hyperlink" Target="https://www.instagram.com/miller_coaches_throws/" TargetMode="External"/><Relationship Id="rId5724" Type="http://schemas.openxmlformats.org/officeDocument/2006/relationships/hyperlink" Target="https://www.instagram.com/lamarxctf/" TargetMode="External"/><Relationship Id="rId5729" Type="http://schemas.openxmlformats.org/officeDocument/2006/relationships/hyperlink" Target="https://twitter.com/coachsweeneyxc" TargetMode="External"/><Relationship Id="rId5727" Type="http://schemas.openxmlformats.org/officeDocument/2006/relationships/hyperlink" Target="https://www.facebook.com/LUTFXC/" TargetMode="External"/><Relationship Id="rId5728" Type="http://schemas.openxmlformats.org/officeDocument/2006/relationships/hyperlink" Target="https://www.instagram.com/coach_sunny/" TargetMode="External"/><Relationship Id="rId5721" Type="http://schemas.openxmlformats.org/officeDocument/2006/relationships/hyperlink" Target="https://twitter.com/lamartandf" TargetMode="External"/><Relationship Id="rId5722" Type="http://schemas.openxmlformats.org/officeDocument/2006/relationships/hyperlink" Target="https://www.facebook.com/LUTFXC/" TargetMode="External"/><Relationship Id="rId5720" Type="http://schemas.openxmlformats.org/officeDocument/2006/relationships/hyperlink" Target="https://www.instagram.com/tclark_lutrack/" TargetMode="External"/><Relationship Id="rId4426" Type="http://schemas.openxmlformats.org/officeDocument/2006/relationships/hyperlink" Target="https://www.instagram.com/uncavlxctf/" TargetMode="External"/><Relationship Id="rId5758" Type="http://schemas.openxmlformats.org/officeDocument/2006/relationships/hyperlink" Target="https://www.facebook.com/Sam-Houston-State-University-Track-Field-and-Cross-Country-192984166865/" TargetMode="External"/><Relationship Id="rId4425" Type="http://schemas.openxmlformats.org/officeDocument/2006/relationships/hyperlink" Target="https://www.facebook.com/UNCATrackXC/" TargetMode="External"/><Relationship Id="rId5759" Type="http://schemas.openxmlformats.org/officeDocument/2006/relationships/hyperlink" Target="https://www.instagram.com/bearkatstfxc/" TargetMode="External"/><Relationship Id="rId4428" Type="http://schemas.openxmlformats.org/officeDocument/2006/relationships/hyperlink" Target="https://twitter.com/unca_track_xc" TargetMode="External"/><Relationship Id="rId5756" Type="http://schemas.openxmlformats.org/officeDocument/2006/relationships/hyperlink" Target="https://www.facebook.com/Sam-Houston-State-University-Track-Field-and-Cross-Country-192984166865/" TargetMode="External"/><Relationship Id="rId4427" Type="http://schemas.openxmlformats.org/officeDocument/2006/relationships/hyperlink" Target="https://twitter.com/kimbocannon" TargetMode="External"/><Relationship Id="rId5757" Type="http://schemas.openxmlformats.org/officeDocument/2006/relationships/hyperlink" Target="https://twitter.com/bearkatstfxc" TargetMode="External"/><Relationship Id="rId4429" Type="http://schemas.openxmlformats.org/officeDocument/2006/relationships/hyperlink" Target="https://www.facebook.com/kim.cannon.5" TargetMode="External"/><Relationship Id="rId5750" Type="http://schemas.openxmlformats.org/officeDocument/2006/relationships/hyperlink" Target="https://twitter.com/ricetfxc" TargetMode="External"/><Relationship Id="rId5751" Type="http://schemas.openxmlformats.org/officeDocument/2006/relationships/hyperlink" Target="https://www.facebook.com/jeffreyartisgray/" TargetMode="External"/><Relationship Id="rId4420" Type="http://schemas.openxmlformats.org/officeDocument/2006/relationships/hyperlink" Target="https://twitter.com/unca_track_xc" TargetMode="External"/><Relationship Id="rId4422" Type="http://schemas.openxmlformats.org/officeDocument/2006/relationships/hyperlink" Target="https://www.instagram.com/uncavlxctf/" TargetMode="External"/><Relationship Id="rId5754" Type="http://schemas.openxmlformats.org/officeDocument/2006/relationships/hyperlink" Target="https://www.instagram.com/ricemtfxc/" TargetMode="External"/><Relationship Id="rId4421" Type="http://schemas.openxmlformats.org/officeDocument/2006/relationships/hyperlink" Target="https://www.facebook.com/UNCATrackXC/" TargetMode="External"/><Relationship Id="rId5755" Type="http://schemas.openxmlformats.org/officeDocument/2006/relationships/hyperlink" Target="https://twitter.com/bearkatstfxc" TargetMode="External"/><Relationship Id="rId4424" Type="http://schemas.openxmlformats.org/officeDocument/2006/relationships/hyperlink" Target="https://www.facebook.com/joel.williams.946954" TargetMode="External"/><Relationship Id="rId5752" Type="http://schemas.openxmlformats.org/officeDocument/2006/relationships/hyperlink" Target="https://www.facebook.com/RiceMTFXC/" TargetMode="External"/><Relationship Id="rId4423" Type="http://schemas.openxmlformats.org/officeDocument/2006/relationships/hyperlink" Target="https://twitter.com/unca_track_xc" TargetMode="External"/><Relationship Id="rId5753" Type="http://schemas.openxmlformats.org/officeDocument/2006/relationships/hyperlink" Target="https://www.instagram.com/j.a.gathletics/" TargetMode="External"/><Relationship Id="rId4415" Type="http://schemas.openxmlformats.org/officeDocument/2006/relationships/hyperlink" Target="https://twitter.com/uncwspeedpower" TargetMode="External"/><Relationship Id="rId5747" Type="http://schemas.openxmlformats.org/officeDocument/2006/relationships/hyperlink" Target="https://www.facebook.com/RiceMTFXC/" TargetMode="External"/><Relationship Id="rId4414" Type="http://schemas.openxmlformats.org/officeDocument/2006/relationships/hyperlink" Target="https://www.instagram.com/uncw_track_xc/" TargetMode="External"/><Relationship Id="rId5748" Type="http://schemas.openxmlformats.org/officeDocument/2006/relationships/hyperlink" Target="https://twitter.com/ricetfxc" TargetMode="External"/><Relationship Id="rId4417" Type="http://schemas.openxmlformats.org/officeDocument/2006/relationships/hyperlink" Target="https://www.instagram.com/uncw_track_xc/" TargetMode="External"/><Relationship Id="rId5745" Type="http://schemas.openxmlformats.org/officeDocument/2006/relationships/hyperlink" Target="https://twitter.com/ricetfxc" TargetMode="External"/><Relationship Id="rId4416" Type="http://schemas.openxmlformats.org/officeDocument/2006/relationships/hyperlink" Target="https://twitter.com/seahawktfxc" TargetMode="External"/><Relationship Id="rId5746" Type="http://schemas.openxmlformats.org/officeDocument/2006/relationships/hyperlink" Target="https://www.facebook.com/brek.christensen" TargetMode="External"/><Relationship Id="rId4419" Type="http://schemas.openxmlformats.org/officeDocument/2006/relationships/hyperlink" Target="https://www.instagram.com/uncw_track_xc/" TargetMode="External"/><Relationship Id="rId4418" Type="http://schemas.openxmlformats.org/officeDocument/2006/relationships/hyperlink" Target="https://twitter.com/seahawktfxc" TargetMode="External"/><Relationship Id="rId5749" Type="http://schemas.openxmlformats.org/officeDocument/2006/relationships/hyperlink" Target="https://www.facebook.com/RiceMTFXC/" TargetMode="External"/><Relationship Id="rId5740" Type="http://schemas.openxmlformats.org/officeDocument/2006/relationships/hyperlink" Target="https://www.instagram.com/pvamutrack/" TargetMode="External"/><Relationship Id="rId4411" Type="http://schemas.openxmlformats.org/officeDocument/2006/relationships/hyperlink" Target="https://www.instagram.com/uncg/" TargetMode="External"/><Relationship Id="rId5743" Type="http://schemas.openxmlformats.org/officeDocument/2006/relationships/hyperlink" Target="https://www.facebook.com/RiceMTFXC/" TargetMode="External"/><Relationship Id="rId4410" Type="http://schemas.openxmlformats.org/officeDocument/2006/relationships/hyperlink" Target="https://www.facebook.com/UNCGtrack/" TargetMode="External"/><Relationship Id="rId5744" Type="http://schemas.openxmlformats.org/officeDocument/2006/relationships/hyperlink" Target="https://twitter.com/brekchristensen" TargetMode="External"/><Relationship Id="rId4413" Type="http://schemas.openxmlformats.org/officeDocument/2006/relationships/hyperlink" Target="https://twitter.com/seahawktfxc" TargetMode="External"/><Relationship Id="rId5741" Type="http://schemas.openxmlformats.org/officeDocument/2006/relationships/hyperlink" Target="https://twitter.com/jonhwarren" TargetMode="External"/><Relationship Id="rId4412" Type="http://schemas.openxmlformats.org/officeDocument/2006/relationships/hyperlink" Target="https://twitter.com/jeffreyklaves" TargetMode="External"/><Relationship Id="rId5742" Type="http://schemas.openxmlformats.org/officeDocument/2006/relationships/hyperlink" Target="https://twitter.com/ricetfxc" TargetMode="External"/><Relationship Id="rId15074" Type="http://schemas.openxmlformats.org/officeDocument/2006/relationships/hyperlink" Target="https://twitter.com/mmitigerxc" TargetMode="External"/><Relationship Id="rId15075" Type="http://schemas.openxmlformats.org/officeDocument/2006/relationships/hyperlink" Target="https://www.facebook.com/MMITIGERXC/" TargetMode="External"/><Relationship Id="rId15076" Type="http://schemas.openxmlformats.org/officeDocument/2006/relationships/hyperlink" Target="https://www.instagram.com/mmitigertfxc/" TargetMode="External"/><Relationship Id="rId15077" Type="http://schemas.openxmlformats.org/officeDocument/2006/relationships/hyperlink" Target="https://twitter.com/cactracknfield" TargetMode="External"/><Relationship Id="rId15070" Type="http://schemas.openxmlformats.org/officeDocument/2006/relationships/hyperlink" Target="https://www.facebook.com/WLCXCTF/" TargetMode="External"/><Relationship Id="rId15071" Type="http://schemas.openxmlformats.org/officeDocument/2006/relationships/hyperlink" Target="https://twitter.com/mmitigerxc" TargetMode="External"/><Relationship Id="rId15072" Type="http://schemas.openxmlformats.org/officeDocument/2006/relationships/hyperlink" Target="https://www.facebook.com/MMITIGERXC/" TargetMode="External"/><Relationship Id="rId15073" Type="http://schemas.openxmlformats.org/officeDocument/2006/relationships/hyperlink" Target="https://www.instagram.com/mmitigertfxc/" TargetMode="External"/><Relationship Id="rId3191" Type="http://schemas.openxmlformats.org/officeDocument/2006/relationships/hyperlink" Target="https://twitter.com/wmu_tfxc" TargetMode="External"/><Relationship Id="rId3190" Type="http://schemas.openxmlformats.org/officeDocument/2006/relationships/hyperlink" Target="https://twitter.com/kayconlon6" TargetMode="External"/><Relationship Id="rId3193" Type="http://schemas.openxmlformats.org/officeDocument/2006/relationships/hyperlink" Target="https://www.instagram.com/wmu_tfxc/" TargetMode="External"/><Relationship Id="rId3192" Type="http://schemas.openxmlformats.org/officeDocument/2006/relationships/hyperlink" Target="https://www.facebook.com/Western-Michigan-University-Mens-Track-and-cross-country-team" TargetMode="External"/><Relationship Id="rId3195" Type="http://schemas.openxmlformats.org/officeDocument/2006/relationships/hyperlink" Target="https://www.facebook.com/GopherCCTF/" TargetMode="External"/><Relationship Id="rId3194" Type="http://schemas.openxmlformats.org/officeDocument/2006/relationships/hyperlink" Target="https://twitter.com/gophercctf" TargetMode="External"/><Relationship Id="rId3197" Type="http://schemas.openxmlformats.org/officeDocument/2006/relationships/hyperlink" Target="https://twitter.com/gophercctf" TargetMode="External"/><Relationship Id="rId3196" Type="http://schemas.openxmlformats.org/officeDocument/2006/relationships/hyperlink" Target="https://www.instagram.com/gophercctf/" TargetMode="External"/><Relationship Id="rId3199" Type="http://schemas.openxmlformats.org/officeDocument/2006/relationships/hyperlink" Target="https://www.facebook.com/GopherCCTF/" TargetMode="External"/><Relationship Id="rId3198" Type="http://schemas.openxmlformats.org/officeDocument/2006/relationships/hyperlink" Target="https://www.facebook.com/nick.halabicky/" TargetMode="External"/><Relationship Id="rId15067" Type="http://schemas.openxmlformats.org/officeDocument/2006/relationships/hyperlink" Target="https://www.facebook.com/WLCXCTF/" TargetMode="External"/><Relationship Id="rId16399" Type="http://schemas.openxmlformats.org/officeDocument/2006/relationships/hyperlink" Target="https://twitter.com/coachsnyder5" TargetMode="External"/><Relationship Id="rId15068" Type="http://schemas.openxmlformats.org/officeDocument/2006/relationships/hyperlink" Target="https://www.wlcsports.com/sports/mtrack/index" TargetMode="External"/><Relationship Id="rId16398" Type="http://schemas.openxmlformats.org/officeDocument/2006/relationships/hyperlink" Target="https://www.facebook.com/people/IU-Columbus-Mens-Soccer/61575936671508/" TargetMode="External"/><Relationship Id="rId15069" Type="http://schemas.openxmlformats.org/officeDocument/2006/relationships/hyperlink" Target="https://twitter.com/wlc_xc_tf" TargetMode="External"/><Relationship Id="rId15085" Type="http://schemas.openxmlformats.org/officeDocument/2006/relationships/hyperlink" Target="https://twitter.com/mesacc" TargetMode="External"/><Relationship Id="rId15086" Type="http://schemas.openxmlformats.org/officeDocument/2006/relationships/hyperlink" Target="https://twitter.com/mesacc" TargetMode="External"/><Relationship Id="rId15087" Type="http://schemas.openxmlformats.org/officeDocument/2006/relationships/hyperlink" Target="https://www.instagram.com/lordcornwallace/" TargetMode="External"/><Relationship Id="rId15088" Type="http://schemas.openxmlformats.org/officeDocument/2006/relationships/hyperlink" Target="https://twitter.com/mesacc" TargetMode="External"/><Relationship Id="rId15081" Type="http://schemas.openxmlformats.org/officeDocument/2006/relationships/hyperlink" Target="https://www.facebook.com/pages/category/School-Sports-Team/Central-Arizona-College-Cross-Country-distance-Track-453435201422982/" TargetMode="External"/><Relationship Id="rId15082" Type="http://schemas.openxmlformats.org/officeDocument/2006/relationships/hyperlink" Target="https://www.instagram.com/arizonatrack/" TargetMode="External"/><Relationship Id="rId15083" Type="http://schemas.openxmlformats.org/officeDocument/2006/relationships/hyperlink" Target="https://twitter.com/gcctf" TargetMode="External"/><Relationship Id="rId15084" Type="http://schemas.openxmlformats.org/officeDocument/2006/relationships/hyperlink" Target="https://www.facebook.com/daniel.pescador.750" TargetMode="External"/><Relationship Id="rId15080" Type="http://schemas.openxmlformats.org/officeDocument/2006/relationships/hyperlink" Target="https://twitter.com/cactracknfield" TargetMode="External"/><Relationship Id="rId3180" Type="http://schemas.openxmlformats.org/officeDocument/2006/relationships/hyperlink" Target="https://twitter.com/UMichTrack" TargetMode="External"/><Relationship Id="rId3182" Type="http://schemas.openxmlformats.org/officeDocument/2006/relationships/hyperlink" Target="https://www.instagram.com/umich_trackcoach/" TargetMode="External"/><Relationship Id="rId3181" Type="http://schemas.openxmlformats.org/officeDocument/2006/relationships/hyperlink" Target="https://www.facebook.com/michiganmenstrack/" TargetMode="External"/><Relationship Id="rId3184" Type="http://schemas.openxmlformats.org/officeDocument/2006/relationships/hyperlink" Target="https://twitter.com/UMichTrack" TargetMode="External"/><Relationship Id="rId3183" Type="http://schemas.openxmlformats.org/officeDocument/2006/relationships/hyperlink" Target="https://www.instagram.com/umichtrack/" TargetMode="External"/><Relationship Id="rId3186" Type="http://schemas.openxmlformats.org/officeDocument/2006/relationships/hyperlink" Target="https://www.instagram.com/umichtrack/" TargetMode="External"/><Relationship Id="rId3185" Type="http://schemas.openxmlformats.org/officeDocument/2006/relationships/hyperlink" Target="https://www.facebook.com/michiganmenstrack/" TargetMode="External"/><Relationship Id="rId3188" Type="http://schemas.openxmlformats.org/officeDocument/2006/relationships/hyperlink" Target="https://www.facebook.com/Western-Michigan-University-Mens-Track-and-cross-country-team" TargetMode="External"/><Relationship Id="rId3187" Type="http://schemas.openxmlformats.org/officeDocument/2006/relationships/hyperlink" Target="https://twitter.com/wmu_tfxc" TargetMode="External"/><Relationship Id="rId15078" Type="http://schemas.openxmlformats.org/officeDocument/2006/relationships/hyperlink" Target="https://www.facebook.com/pages/category/School-Sports-Team/Central-Arizona-College-Cross-Country-distance-Track-453435201422982/" TargetMode="External"/><Relationship Id="rId3189" Type="http://schemas.openxmlformats.org/officeDocument/2006/relationships/hyperlink" Target="https://www.instagram.com/wmu_tfxc/" TargetMode="External"/><Relationship Id="rId15079" Type="http://schemas.openxmlformats.org/officeDocument/2006/relationships/hyperlink" Target="https://www.instagram.com/arizonatrack/" TargetMode="External"/><Relationship Id="rId15052" Type="http://schemas.openxmlformats.org/officeDocument/2006/relationships/hyperlink" Target="https://www.instagram.com/wlcxctf/" TargetMode="External"/><Relationship Id="rId16384" Type="http://schemas.openxmlformats.org/officeDocument/2006/relationships/hyperlink" Target="https://twitter.com/iukxc" TargetMode="External"/><Relationship Id="rId15053" Type="http://schemas.openxmlformats.org/officeDocument/2006/relationships/hyperlink" Target="https://twitter.com/wlc_xc_tf" TargetMode="External"/><Relationship Id="rId16383" Type="http://schemas.openxmlformats.org/officeDocument/2006/relationships/hyperlink" Target="https://x.com/nttalley2000" TargetMode="External"/><Relationship Id="rId15054" Type="http://schemas.openxmlformats.org/officeDocument/2006/relationships/hyperlink" Target="https://www.facebook.com/WLCXCTF/" TargetMode="External"/><Relationship Id="rId16386" Type="http://schemas.openxmlformats.org/officeDocument/2006/relationships/hyperlink" Target="https://www.instagram.com/nttalley22/" TargetMode="External"/><Relationship Id="rId15055" Type="http://schemas.openxmlformats.org/officeDocument/2006/relationships/hyperlink" Target="https://www.instagram.com/wlcxctf/" TargetMode="External"/><Relationship Id="rId16385" Type="http://schemas.openxmlformats.org/officeDocument/2006/relationships/hyperlink" Target="https://www.facebook.com/IUKXC/" TargetMode="External"/><Relationship Id="rId16380" Type="http://schemas.openxmlformats.org/officeDocument/2006/relationships/hyperlink" Target="https://twitter.com/oaklandcityu" TargetMode="External"/><Relationship Id="rId15050" Type="http://schemas.openxmlformats.org/officeDocument/2006/relationships/hyperlink" Target="https://www.facebook.com/WLCXCTF/" TargetMode="External"/><Relationship Id="rId16382" Type="http://schemas.openxmlformats.org/officeDocument/2006/relationships/hyperlink" Target="https://www.instagram.com/Jessup_tfxc/" TargetMode="External"/><Relationship Id="rId15051" Type="http://schemas.openxmlformats.org/officeDocument/2006/relationships/hyperlink" Target="https://www.instagram.com/vinny_brim/" TargetMode="External"/><Relationship Id="rId16381" Type="http://schemas.openxmlformats.org/officeDocument/2006/relationships/hyperlink" Target="https://www.facebook.com/MightyOaksXC/" TargetMode="External"/><Relationship Id="rId15049" Type="http://schemas.openxmlformats.org/officeDocument/2006/relationships/hyperlink" Target="https://twitter.com/wlc_xc_tf" TargetMode="External"/><Relationship Id="rId15045" Type="http://schemas.openxmlformats.org/officeDocument/2006/relationships/hyperlink" Target="https://www.wlcsports.com/sports/mtrack/index" TargetMode="External"/><Relationship Id="rId16377" Type="http://schemas.openxmlformats.org/officeDocument/2006/relationships/hyperlink" Target="https://twitter.com/redflashxctf" TargetMode="External"/><Relationship Id="rId15046" Type="http://schemas.openxmlformats.org/officeDocument/2006/relationships/hyperlink" Target="https://twitter.com/wlc_xc_tf" TargetMode="External"/><Relationship Id="rId16376" Type="http://schemas.openxmlformats.org/officeDocument/2006/relationships/hyperlink" Target="https://www.instagram.com/iukxc/" TargetMode="External"/><Relationship Id="rId15047" Type="http://schemas.openxmlformats.org/officeDocument/2006/relationships/hyperlink" Target="https://www.facebook.com/WLCXCTF/" TargetMode="External"/><Relationship Id="rId16379" Type="http://schemas.openxmlformats.org/officeDocument/2006/relationships/hyperlink" Target="https://www.instagram.com/iukxc/" TargetMode="External"/><Relationship Id="rId15048" Type="http://schemas.openxmlformats.org/officeDocument/2006/relationships/hyperlink" Target="https://www.instagram.com/wlcxctf/" TargetMode="External"/><Relationship Id="rId16378" Type="http://schemas.openxmlformats.org/officeDocument/2006/relationships/hyperlink" Target="https://www.facebook.com/IUKXC/" TargetMode="External"/><Relationship Id="rId15063" Type="http://schemas.openxmlformats.org/officeDocument/2006/relationships/hyperlink" Target="https://www.facebook.com/WLCXCTF/" TargetMode="External"/><Relationship Id="rId16395" Type="http://schemas.openxmlformats.org/officeDocument/2006/relationships/hyperlink" Target="https://twitter.com/indianaxctf" TargetMode="External"/><Relationship Id="rId15064" Type="http://schemas.openxmlformats.org/officeDocument/2006/relationships/hyperlink" Target="https://www.instagram.com/wlcxctf/" TargetMode="External"/><Relationship Id="rId16394" Type="http://schemas.openxmlformats.org/officeDocument/2006/relationships/hyperlink" Target="https://www.instagram.com/indianaxctf/" TargetMode="External"/><Relationship Id="rId15065" Type="http://schemas.openxmlformats.org/officeDocument/2006/relationships/hyperlink" Target="https://www.wlcsports.com/sports/mtrack/index" TargetMode="External"/><Relationship Id="rId16397" Type="http://schemas.openxmlformats.org/officeDocument/2006/relationships/hyperlink" Target="https://www.instagram.com/indianaxctf/" TargetMode="External"/><Relationship Id="rId15066" Type="http://schemas.openxmlformats.org/officeDocument/2006/relationships/hyperlink" Target="https://twitter.com/wlc_xc_tf" TargetMode="External"/><Relationship Id="rId16396" Type="http://schemas.openxmlformats.org/officeDocument/2006/relationships/hyperlink" Target="https://www.facebook.com/IndianaXCTF/" TargetMode="External"/><Relationship Id="rId16391" Type="http://schemas.openxmlformats.org/officeDocument/2006/relationships/hyperlink" Target="https://www.instagram.com/iukxc/" TargetMode="External"/><Relationship Id="rId15060" Type="http://schemas.openxmlformats.org/officeDocument/2006/relationships/hyperlink" Target="https://www.facebook.com/WLCXCTF/" TargetMode="External"/><Relationship Id="rId16390" Type="http://schemas.openxmlformats.org/officeDocument/2006/relationships/hyperlink" Target="https://www.facebook.com/IUKXC/" TargetMode="External"/><Relationship Id="rId15061" Type="http://schemas.openxmlformats.org/officeDocument/2006/relationships/hyperlink" Target="https://www.instagram.com/wlcxctf/" TargetMode="External"/><Relationship Id="rId16393" Type="http://schemas.openxmlformats.org/officeDocument/2006/relationships/hyperlink" Target="https://www.facebook.com/IndianaXCTF/" TargetMode="External"/><Relationship Id="rId15062" Type="http://schemas.openxmlformats.org/officeDocument/2006/relationships/hyperlink" Target="https://twitter.com/wlc_xc_tf" TargetMode="External"/><Relationship Id="rId16392" Type="http://schemas.openxmlformats.org/officeDocument/2006/relationships/hyperlink" Target="https://twitter.com/indianaxctf" TargetMode="External"/><Relationship Id="rId15056" Type="http://schemas.openxmlformats.org/officeDocument/2006/relationships/hyperlink" Target="https://twitter.com/wlc_xc_tf" TargetMode="External"/><Relationship Id="rId16388" Type="http://schemas.openxmlformats.org/officeDocument/2006/relationships/hyperlink" Target="https://twitter.com/julianwallacejr" TargetMode="External"/><Relationship Id="rId15057" Type="http://schemas.openxmlformats.org/officeDocument/2006/relationships/hyperlink" Target="https://www.facebook.com/WLCXCTF/" TargetMode="External"/><Relationship Id="rId16387" Type="http://schemas.openxmlformats.org/officeDocument/2006/relationships/hyperlink" Target="https://www.instagram.com/iukxc/" TargetMode="External"/><Relationship Id="rId15058" Type="http://schemas.openxmlformats.org/officeDocument/2006/relationships/hyperlink" Target="https://www.instagram.com/wlcxctf/" TargetMode="External"/><Relationship Id="rId15059" Type="http://schemas.openxmlformats.org/officeDocument/2006/relationships/hyperlink" Target="https://twitter.com/wlc_xc_tf" TargetMode="External"/><Relationship Id="rId16389" Type="http://schemas.openxmlformats.org/officeDocument/2006/relationships/hyperlink" Target="https://twitter.com/iukxc" TargetMode="External"/><Relationship Id="rId4480" Type="http://schemas.openxmlformats.org/officeDocument/2006/relationships/hyperlink" Target="https://www.facebook.com/UncTrackField/" TargetMode="External"/><Relationship Id="rId3151" Type="http://schemas.openxmlformats.org/officeDocument/2006/relationships/hyperlink" Target="https://www.instagram.com/umichtrack/" TargetMode="External"/><Relationship Id="rId4482" Type="http://schemas.openxmlformats.org/officeDocument/2006/relationships/hyperlink" Target="https://twitter.com/CharlotteTFXC/status/1841486454175989787" TargetMode="External"/><Relationship Id="rId3150" Type="http://schemas.openxmlformats.org/officeDocument/2006/relationships/hyperlink" Target="https://www.instagram.com/coach_jenni/" TargetMode="External"/><Relationship Id="rId4481" Type="http://schemas.openxmlformats.org/officeDocument/2006/relationships/hyperlink" Target="https://www.instagram.com/charlotte49erxc/" TargetMode="External"/><Relationship Id="rId3153" Type="http://schemas.openxmlformats.org/officeDocument/2006/relationships/hyperlink" Target="https://www.facebook.com/michiganmenstrack/" TargetMode="External"/><Relationship Id="rId4484" Type="http://schemas.openxmlformats.org/officeDocument/2006/relationships/hyperlink" Target="https://www.facebook.com/UncTrackField/" TargetMode="External"/><Relationship Id="rId3152" Type="http://schemas.openxmlformats.org/officeDocument/2006/relationships/hyperlink" Target="https://twitter.com/UMichTrack" TargetMode="External"/><Relationship Id="rId4483" Type="http://schemas.openxmlformats.org/officeDocument/2006/relationships/hyperlink" Target="https://twitter.com/charlottetfxc" TargetMode="External"/><Relationship Id="rId3155" Type="http://schemas.openxmlformats.org/officeDocument/2006/relationships/hyperlink" Target="https://twitter.com/UMichTrack" TargetMode="External"/><Relationship Id="rId4486" Type="http://schemas.openxmlformats.org/officeDocument/2006/relationships/hyperlink" Target="https://twitter.com/charlottetfxc" TargetMode="External"/><Relationship Id="rId3154" Type="http://schemas.openxmlformats.org/officeDocument/2006/relationships/hyperlink" Target="https://www.instagram.com/umichtrack/" TargetMode="External"/><Relationship Id="rId4485" Type="http://schemas.openxmlformats.org/officeDocument/2006/relationships/hyperlink" Target="https://www.instagram.com/charlotte49erxc/" TargetMode="External"/><Relationship Id="rId3157" Type="http://schemas.openxmlformats.org/officeDocument/2006/relationships/hyperlink" Target="https://www.facebook.com/michiganmenstrack/" TargetMode="External"/><Relationship Id="rId4488" Type="http://schemas.openxmlformats.org/officeDocument/2006/relationships/hyperlink" Target="https://www.instagram.com/coachkash1/" TargetMode="External"/><Relationship Id="rId3156" Type="http://schemas.openxmlformats.org/officeDocument/2006/relationships/hyperlink" Target="https://www.facebook.com/allison.g.liske/" TargetMode="External"/><Relationship Id="rId4487" Type="http://schemas.openxmlformats.org/officeDocument/2006/relationships/hyperlink" Target="https://www.facebook.com/UncTrackField/" TargetMode="External"/><Relationship Id="rId3159" Type="http://schemas.openxmlformats.org/officeDocument/2006/relationships/hyperlink" Target="https://twitter.com/UMichTrack" TargetMode="External"/><Relationship Id="rId3158" Type="http://schemas.openxmlformats.org/officeDocument/2006/relationships/hyperlink" Target="https://www.instagram.com/umichtrack/" TargetMode="External"/><Relationship Id="rId4489" Type="http://schemas.openxmlformats.org/officeDocument/2006/relationships/hyperlink" Target="https://www.instagram.com/charlotte49erxc/" TargetMode="External"/><Relationship Id="rId3149" Type="http://schemas.openxmlformats.org/officeDocument/2006/relationships/hyperlink" Target="https://www.facebook.com/michiganmenstrack/" TargetMode="External"/><Relationship Id="rId3140" Type="http://schemas.openxmlformats.org/officeDocument/2006/relationships/hyperlink" Target="https://twitter.com/UMichTrack" TargetMode="External"/><Relationship Id="rId4471" Type="http://schemas.openxmlformats.org/officeDocument/2006/relationships/hyperlink" Target="https://www.instagram.com/john_tatter/" TargetMode="External"/><Relationship Id="rId4470" Type="http://schemas.openxmlformats.org/officeDocument/2006/relationships/hyperlink" Target="https://www.facebook.com/UncTrackField/" TargetMode="External"/><Relationship Id="rId3142" Type="http://schemas.openxmlformats.org/officeDocument/2006/relationships/hyperlink" Target="https://www.facebook.com/michiganmenstrack/" TargetMode="External"/><Relationship Id="rId4473" Type="http://schemas.openxmlformats.org/officeDocument/2006/relationships/hyperlink" Target="https://twitter.com/charlottetfxc" TargetMode="External"/><Relationship Id="rId3141" Type="http://schemas.openxmlformats.org/officeDocument/2006/relationships/hyperlink" Target="https://www.facebook.com/ksully330/" TargetMode="External"/><Relationship Id="rId4472" Type="http://schemas.openxmlformats.org/officeDocument/2006/relationships/hyperlink" Target="https://www.instagram.com/unctrack_field/" TargetMode="External"/><Relationship Id="rId3144" Type="http://schemas.openxmlformats.org/officeDocument/2006/relationships/hyperlink" Target="https://www.instagram.com/umichtrack/" TargetMode="External"/><Relationship Id="rId4475" Type="http://schemas.openxmlformats.org/officeDocument/2006/relationships/hyperlink" Target="https://www.instagram.com/charlotte49erxc/" TargetMode="External"/><Relationship Id="rId3143" Type="http://schemas.openxmlformats.org/officeDocument/2006/relationships/hyperlink" Target="https://www.instagram.com/ksully330_um/" TargetMode="External"/><Relationship Id="rId4474" Type="http://schemas.openxmlformats.org/officeDocument/2006/relationships/hyperlink" Target="https://www.facebook.com/UncTrackField/" TargetMode="External"/><Relationship Id="rId3146" Type="http://schemas.openxmlformats.org/officeDocument/2006/relationships/hyperlink" Target="https://www.facebook.com/michiganmenstrack/" TargetMode="External"/><Relationship Id="rId4477" Type="http://schemas.openxmlformats.org/officeDocument/2006/relationships/hyperlink" Target="https://www.facebook.com/UncTrackField/" TargetMode="External"/><Relationship Id="rId3145" Type="http://schemas.openxmlformats.org/officeDocument/2006/relationships/hyperlink" Target="https://twitter.com/UMichTrack" TargetMode="External"/><Relationship Id="rId4476" Type="http://schemas.openxmlformats.org/officeDocument/2006/relationships/hyperlink" Target="https://twitter.com/charlottetfxc" TargetMode="External"/><Relationship Id="rId3148" Type="http://schemas.openxmlformats.org/officeDocument/2006/relationships/hyperlink" Target="https://twitter.com/UMichTrack" TargetMode="External"/><Relationship Id="rId4479" Type="http://schemas.openxmlformats.org/officeDocument/2006/relationships/hyperlink" Target="https://twitter.com/charlottetfxc" TargetMode="External"/><Relationship Id="rId3147" Type="http://schemas.openxmlformats.org/officeDocument/2006/relationships/hyperlink" Target="https://www.instagram.com/umichtrack/" TargetMode="External"/><Relationship Id="rId4478" Type="http://schemas.openxmlformats.org/officeDocument/2006/relationships/hyperlink" Target="https://www.instagram.com/charlotte49erxc/" TargetMode="External"/><Relationship Id="rId15096" Type="http://schemas.openxmlformats.org/officeDocument/2006/relationships/hyperlink" Target="https://twitter.com/mesacc" TargetMode="External"/><Relationship Id="rId15097" Type="http://schemas.openxmlformats.org/officeDocument/2006/relationships/hyperlink" Target="https://facebook.com/paul.s.peterson.7/" TargetMode="External"/><Relationship Id="rId15098" Type="http://schemas.openxmlformats.org/officeDocument/2006/relationships/hyperlink" Target="https://www.facebook.com/jim.lothrop.9" TargetMode="External"/><Relationship Id="rId15099" Type="http://schemas.openxmlformats.org/officeDocument/2006/relationships/hyperlink" Target="https://twitter.com/pvcctrackxc" TargetMode="External"/><Relationship Id="rId15092" Type="http://schemas.openxmlformats.org/officeDocument/2006/relationships/hyperlink" Target="https://twitter.com/jacobflores34" TargetMode="External"/><Relationship Id="rId15093" Type="http://schemas.openxmlformats.org/officeDocument/2006/relationships/hyperlink" Target="https://twitter.com/mesacc" TargetMode="External"/><Relationship Id="rId15094" Type="http://schemas.openxmlformats.org/officeDocument/2006/relationships/hyperlink" Target="https://twitter.com/mesacc" TargetMode="External"/><Relationship Id="rId15095" Type="http://schemas.openxmlformats.org/officeDocument/2006/relationships/hyperlink" Target="https://twitter.com/mesacc" TargetMode="External"/><Relationship Id="rId15090" Type="http://schemas.openxmlformats.org/officeDocument/2006/relationships/hyperlink" Target="https://twitter.com/mesacc" TargetMode="External"/><Relationship Id="rId15091" Type="http://schemas.openxmlformats.org/officeDocument/2006/relationships/hyperlink" Target="https://www.instagram.com/j_the_athlete/" TargetMode="External"/><Relationship Id="rId3171" Type="http://schemas.openxmlformats.org/officeDocument/2006/relationships/hyperlink" Target="https://www.instagram.com/umichtrack/" TargetMode="External"/><Relationship Id="rId3170" Type="http://schemas.openxmlformats.org/officeDocument/2006/relationships/hyperlink" Target="https://www.instagram.com/issywakefield/" TargetMode="External"/><Relationship Id="rId3173" Type="http://schemas.openxmlformats.org/officeDocument/2006/relationships/hyperlink" Target="https://twitter.com/UMichTrack" TargetMode="External"/><Relationship Id="rId3172" Type="http://schemas.openxmlformats.org/officeDocument/2006/relationships/hyperlink" Target="https://twitter.com/jacobpettinga27" TargetMode="External"/><Relationship Id="rId3175" Type="http://schemas.openxmlformats.org/officeDocument/2006/relationships/hyperlink" Target="https://www.instagram.com/umichtrack/" TargetMode="External"/><Relationship Id="rId3174" Type="http://schemas.openxmlformats.org/officeDocument/2006/relationships/hyperlink" Target="https://www.facebook.com/michiganmenstrack/" TargetMode="External"/><Relationship Id="rId3177" Type="http://schemas.openxmlformats.org/officeDocument/2006/relationships/hyperlink" Target="https://www.facebook.com/michiganmenstrack/" TargetMode="External"/><Relationship Id="rId3176" Type="http://schemas.openxmlformats.org/officeDocument/2006/relationships/hyperlink" Target="https://twitter.com/UMichTrack" TargetMode="External"/><Relationship Id="rId3179" Type="http://schemas.openxmlformats.org/officeDocument/2006/relationships/hyperlink" Target="https://twitter.com/coachrajewsky" TargetMode="External"/><Relationship Id="rId15089" Type="http://schemas.openxmlformats.org/officeDocument/2006/relationships/hyperlink" Target="https://www.instagram.com/lordcornwallace/" TargetMode="External"/><Relationship Id="rId3178" Type="http://schemas.openxmlformats.org/officeDocument/2006/relationships/hyperlink" Target="https://www.instagram.com/umichtrack/" TargetMode="External"/><Relationship Id="rId3160" Type="http://schemas.openxmlformats.org/officeDocument/2006/relationships/hyperlink" Target="https://www.facebook.com/avery.evenson/" TargetMode="External"/><Relationship Id="rId4491" Type="http://schemas.openxmlformats.org/officeDocument/2006/relationships/hyperlink" Target="https://twitter.com/charlottetfxc" TargetMode="External"/><Relationship Id="rId4490" Type="http://schemas.openxmlformats.org/officeDocument/2006/relationships/hyperlink" Target="https://twitter.com/josh_d_campbell" TargetMode="External"/><Relationship Id="rId3162" Type="http://schemas.openxmlformats.org/officeDocument/2006/relationships/hyperlink" Target="https://www.instagram.com/averyevensonmilarch/" TargetMode="External"/><Relationship Id="rId4493" Type="http://schemas.openxmlformats.org/officeDocument/2006/relationships/hyperlink" Target="https://www.instagram.com/charlotte49erxc/" TargetMode="External"/><Relationship Id="rId3161" Type="http://schemas.openxmlformats.org/officeDocument/2006/relationships/hyperlink" Target="https://www.facebook.com/michiganmenstrack/" TargetMode="External"/><Relationship Id="rId4492" Type="http://schemas.openxmlformats.org/officeDocument/2006/relationships/hyperlink" Target="https://www.facebook.com/unctrackfield/" TargetMode="External"/><Relationship Id="rId3164" Type="http://schemas.openxmlformats.org/officeDocument/2006/relationships/hyperlink" Target="https://twitter.com/UMichTrack" TargetMode="External"/><Relationship Id="rId4495" Type="http://schemas.openxmlformats.org/officeDocument/2006/relationships/hyperlink" Target="https://twitter.com/charlottetfxc" TargetMode="External"/><Relationship Id="rId3163" Type="http://schemas.openxmlformats.org/officeDocument/2006/relationships/hyperlink" Target="https://www.instagram.com/umichtrack/" TargetMode="External"/><Relationship Id="rId4494" Type="http://schemas.openxmlformats.org/officeDocument/2006/relationships/hyperlink" Target="https://twitter.com/coachjoelynn" TargetMode="External"/><Relationship Id="rId3166" Type="http://schemas.openxmlformats.org/officeDocument/2006/relationships/hyperlink" Target="https://www.instagram.com/umichtrack/" TargetMode="External"/><Relationship Id="rId4497" Type="http://schemas.openxmlformats.org/officeDocument/2006/relationships/hyperlink" Target="https://www.instagram.com/charlotte49erxc/" TargetMode="External"/><Relationship Id="rId3165" Type="http://schemas.openxmlformats.org/officeDocument/2006/relationships/hyperlink" Target="https://www.facebook.com/michiganmenstrack/" TargetMode="External"/><Relationship Id="rId4496" Type="http://schemas.openxmlformats.org/officeDocument/2006/relationships/hyperlink" Target="https://www.facebook.com/UncTrackField/" TargetMode="External"/><Relationship Id="rId3168" Type="http://schemas.openxmlformats.org/officeDocument/2006/relationships/hyperlink" Target="https://twitter.com/UMichTrack" TargetMode="External"/><Relationship Id="rId4499" Type="http://schemas.openxmlformats.org/officeDocument/2006/relationships/hyperlink" Target="https://twitter.com/meangreentrack" TargetMode="External"/><Relationship Id="rId3167" Type="http://schemas.openxmlformats.org/officeDocument/2006/relationships/hyperlink" Target="https://x.com/issywakefield" TargetMode="External"/><Relationship Id="rId4498" Type="http://schemas.openxmlformats.org/officeDocument/2006/relationships/hyperlink" Target="https://twitter.com/coachmarshall87" TargetMode="External"/><Relationship Id="rId3169" Type="http://schemas.openxmlformats.org/officeDocument/2006/relationships/hyperlink" Target="https://www.facebook.com/michiganmenstrack/" TargetMode="External"/><Relationship Id="rId16320" Type="http://schemas.openxmlformats.org/officeDocument/2006/relationships/hyperlink" Target="https://www.huathletics.com/recruiting-page" TargetMode="External"/><Relationship Id="rId16319" Type="http://schemas.openxmlformats.org/officeDocument/2006/relationships/hyperlink" Target="https://twitter.com/huntington_xctf" TargetMode="External"/><Relationship Id="rId16318" Type="http://schemas.openxmlformats.org/officeDocument/2006/relationships/hyperlink" Target="https://twitter.com/jwmaierle" TargetMode="External"/><Relationship Id="rId16315" Type="http://schemas.openxmlformats.org/officeDocument/2006/relationships/hyperlink" Target="https://www.facebook.com/hutrackfield/" TargetMode="External"/><Relationship Id="rId16314" Type="http://schemas.openxmlformats.org/officeDocument/2006/relationships/hyperlink" Target="https://twitter.com/huntington_xctf" TargetMode="External"/><Relationship Id="rId16317" Type="http://schemas.openxmlformats.org/officeDocument/2006/relationships/hyperlink" Target="https://www.huathletics.com/recruiting-page" TargetMode="External"/><Relationship Id="rId16316" Type="http://schemas.openxmlformats.org/officeDocument/2006/relationships/hyperlink" Target="https://www.instagram.com/huntingtontrackandfield/" TargetMode="External"/><Relationship Id="rId16311" Type="http://schemas.openxmlformats.org/officeDocument/2006/relationships/hyperlink" Target="https://www.facebook.com/profile.php?id=100057173481390" TargetMode="External"/><Relationship Id="rId16310" Type="http://schemas.openxmlformats.org/officeDocument/2006/relationships/hyperlink" Target="https://twitter.com/gracecollegetf" TargetMode="External"/><Relationship Id="rId16313" Type="http://schemas.openxmlformats.org/officeDocument/2006/relationships/hyperlink" Target="https://twitter.com/jumpscoachroark" TargetMode="External"/><Relationship Id="rId16312" Type="http://schemas.openxmlformats.org/officeDocument/2006/relationships/hyperlink" Target="https://www.instagram.com/trackgrace/" TargetMode="External"/><Relationship Id="rId16331" Type="http://schemas.openxmlformats.org/officeDocument/2006/relationships/hyperlink" Target="https://www.huathletics.com/recruiting-page" TargetMode="External"/><Relationship Id="rId15000" Type="http://schemas.openxmlformats.org/officeDocument/2006/relationships/hyperlink" Target="https://www.facebook.com/tom.sederquist" TargetMode="External"/><Relationship Id="rId16330" Type="http://schemas.openxmlformats.org/officeDocument/2006/relationships/hyperlink" Target="https://www.instagram.com/huntingtontrackandfield/" TargetMode="External"/><Relationship Id="rId16329" Type="http://schemas.openxmlformats.org/officeDocument/2006/relationships/hyperlink" Target="https://www.facebook.com/HUTrackField/" TargetMode="External"/><Relationship Id="rId16326" Type="http://schemas.openxmlformats.org/officeDocument/2006/relationships/hyperlink" Target="https://www.instagram.com/huntingtontrackandfield/" TargetMode="External"/><Relationship Id="rId16325" Type="http://schemas.openxmlformats.org/officeDocument/2006/relationships/hyperlink" Target="https://www.facebook.com/HUTrackField/" TargetMode="External"/><Relationship Id="rId16328" Type="http://schemas.openxmlformats.org/officeDocument/2006/relationships/hyperlink" Target="https://twitter.com/huntington_xctf" TargetMode="External"/><Relationship Id="rId16327" Type="http://schemas.openxmlformats.org/officeDocument/2006/relationships/hyperlink" Target="https://www.huathletics.com/recruiting-page" TargetMode="External"/><Relationship Id="rId16322" Type="http://schemas.openxmlformats.org/officeDocument/2006/relationships/hyperlink" Target="https://www.facebook.com/HUTrackField/" TargetMode="External"/><Relationship Id="rId16321" Type="http://schemas.openxmlformats.org/officeDocument/2006/relationships/hyperlink" Target="https://twitter.com/huntington_xctf" TargetMode="External"/><Relationship Id="rId16324" Type="http://schemas.openxmlformats.org/officeDocument/2006/relationships/hyperlink" Target="https://twitter.com/huntington_xctf" TargetMode="External"/><Relationship Id="rId16323" Type="http://schemas.openxmlformats.org/officeDocument/2006/relationships/hyperlink" Target="https://www.instagram.com/huntingtontrackandfield/" TargetMode="External"/><Relationship Id="rId17628" Type="http://schemas.openxmlformats.org/officeDocument/2006/relationships/hyperlink" Target="https://www.facebook.com/viterboxctf/" TargetMode="External"/><Relationship Id="rId17627" Type="http://schemas.openxmlformats.org/officeDocument/2006/relationships/hyperlink" Target="https://twitter.com/viterboxctf" TargetMode="External"/><Relationship Id="rId17629" Type="http://schemas.openxmlformats.org/officeDocument/2006/relationships/hyperlink" Target="https://twitter.com/viterboxctf" TargetMode="External"/><Relationship Id="rId17624" Type="http://schemas.openxmlformats.org/officeDocument/2006/relationships/hyperlink" Target="https://www.instagram.com/ouazmvb/" TargetMode="External"/><Relationship Id="rId17623" Type="http://schemas.openxmlformats.org/officeDocument/2006/relationships/hyperlink" Target="https://twitter.com/ouazspirit" TargetMode="External"/><Relationship Id="rId17626" Type="http://schemas.openxmlformats.org/officeDocument/2006/relationships/hyperlink" Target="https://www.facebook.com/viterboxctf/" TargetMode="External"/><Relationship Id="rId17625" Type="http://schemas.openxmlformats.org/officeDocument/2006/relationships/hyperlink" Target="https://twitter.com/viterboxctf" TargetMode="External"/><Relationship Id="rId17620" Type="http://schemas.openxmlformats.org/officeDocument/2006/relationships/hyperlink" Target="https://www.instagram.com/wvuxctf/" TargetMode="External"/><Relationship Id="rId17622" Type="http://schemas.openxmlformats.org/officeDocument/2006/relationships/hyperlink" Target="https://www.facebook.com/ViterboXCTF/" TargetMode="External"/><Relationship Id="rId17621" Type="http://schemas.openxmlformats.org/officeDocument/2006/relationships/hyperlink" Target="https://twitter.com/viterboxctf" TargetMode="External"/><Relationship Id="rId16308" Type="http://schemas.openxmlformats.org/officeDocument/2006/relationships/hyperlink" Target="https://www.facebook.com/profile.php?id=100057173481390" TargetMode="External"/><Relationship Id="rId16307" Type="http://schemas.openxmlformats.org/officeDocument/2006/relationships/hyperlink" Target="https://twitter.com/gracecollegetf" TargetMode="External"/><Relationship Id="rId16309" Type="http://schemas.openxmlformats.org/officeDocument/2006/relationships/hyperlink" Target="https://www.instagram.com/trackgrace/" TargetMode="External"/><Relationship Id="rId16304" Type="http://schemas.openxmlformats.org/officeDocument/2006/relationships/hyperlink" Target="https://twitter.com/gracecollegetf" TargetMode="External"/><Relationship Id="rId16303" Type="http://schemas.openxmlformats.org/officeDocument/2006/relationships/hyperlink" Target="https://www.instagram.com/trackgrace/" TargetMode="External"/><Relationship Id="rId16306" Type="http://schemas.openxmlformats.org/officeDocument/2006/relationships/hyperlink" Target="https://www.instagram.com/trackgrace/" TargetMode="External"/><Relationship Id="rId16305" Type="http://schemas.openxmlformats.org/officeDocument/2006/relationships/hyperlink" Target="https://www.facebook.com/profile.php?id=100057173481390" TargetMode="External"/><Relationship Id="rId16300" Type="http://schemas.openxmlformats.org/officeDocument/2006/relationships/hyperlink" Target="https://www.instagram.com/trackgrace/" TargetMode="External"/><Relationship Id="rId17631" Type="http://schemas.openxmlformats.org/officeDocument/2006/relationships/drawing" Target="../drawings/drawing1.xml"/><Relationship Id="rId17630" Type="http://schemas.openxmlformats.org/officeDocument/2006/relationships/hyperlink" Target="https://www.facebook.com/viterboxctf/" TargetMode="External"/><Relationship Id="rId16302" Type="http://schemas.openxmlformats.org/officeDocument/2006/relationships/hyperlink" Target="https://www.facebook.com/profile.php?id=100057173481390" TargetMode="External"/><Relationship Id="rId16301" Type="http://schemas.openxmlformats.org/officeDocument/2006/relationships/hyperlink" Target="https://twitter.com/gracecollegetf" TargetMode="External"/><Relationship Id="rId15030" Type="http://schemas.openxmlformats.org/officeDocument/2006/relationships/hyperlink" Target="https://uwwsports.com/sports/mens-track-and-field" TargetMode="External"/><Relationship Id="rId16362" Type="http://schemas.openxmlformats.org/officeDocument/2006/relationships/hyperlink" Target="https://twitter.com/iuetrack" TargetMode="External"/><Relationship Id="rId15031" Type="http://schemas.openxmlformats.org/officeDocument/2006/relationships/hyperlink" Target="https://twitter.com/warhawkxctrack" TargetMode="External"/><Relationship Id="rId16361" Type="http://schemas.openxmlformats.org/officeDocument/2006/relationships/hyperlink" Target="https://twitter.com/nate_wil85" TargetMode="External"/><Relationship Id="rId15032" Type="http://schemas.openxmlformats.org/officeDocument/2006/relationships/hyperlink" Target="https://www.facebook.com/WarhawkTrackField/" TargetMode="External"/><Relationship Id="rId16364" Type="http://schemas.openxmlformats.org/officeDocument/2006/relationships/hyperlink" Target="https://www.instagram.com/iueast_track/" TargetMode="External"/><Relationship Id="rId15033" Type="http://schemas.openxmlformats.org/officeDocument/2006/relationships/hyperlink" Target="https://uwwsports.com/sports/mens-track-and-field" TargetMode="External"/><Relationship Id="rId16363" Type="http://schemas.openxmlformats.org/officeDocument/2006/relationships/hyperlink" Target="https://www.facebook.com/nathan.wilson.9237244/" TargetMode="External"/><Relationship Id="rId16360" Type="http://schemas.openxmlformats.org/officeDocument/2006/relationships/hyperlink" Target="https://www.instagram.com/iueast_track/" TargetMode="External"/><Relationship Id="rId15027" Type="http://schemas.openxmlformats.org/officeDocument/2006/relationships/hyperlink" Target="https://twitter.com/CoachIreland44" TargetMode="External"/><Relationship Id="rId16359" Type="http://schemas.openxmlformats.org/officeDocument/2006/relationships/hyperlink" Target="https://twitter.com/iuetrack" TargetMode="External"/><Relationship Id="rId15028" Type="http://schemas.openxmlformats.org/officeDocument/2006/relationships/hyperlink" Target="https://twitter.com/warhawkxctrack" TargetMode="External"/><Relationship Id="rId16358" Type="http://schemas.openxmlformats.org/officeDocument/2006/relationships/hyperlink" Target="https://www.instagram.com/iueast_track/" TargetMode="External"/><Relationship Id="rId15029" Type="http://schemas.openxmlformats.org/officeDocument/2006/relationships/hyperlink" Target="https://www.facebook.com/WarhawkTrackField/" TargetMode="External"/><Relationship Id="rId15023" Type="http://schemas.openxmlformats.org/officeDocument/2006/relationships/hyperlink" Target="https://www.facebook.com/WarhawkTrackField/" TargetMode="External"/><Relationship Id="rId16355" Type="http://schemas.openxmlformats.org/officeDocument/2006/relationships/hyperlink" Target="https://www.facebook.com/groups/225423184167625/" TargetMode="External"/><Relationship Id="rId15024" Type="http://schemas.openxmlformats.org/officeDocument/2006/relationships/hyperlink" Target="https://www.instagram.com/trozthrows/" TargetMode="External"/><Relationship Id="rId16354" Type="http://schemas.openxmlformats.org/officeDocument/2006/relationships/hyperlink" Target="https://twitter.com/intechtf" TargetMode="External"/><Relationship Id="rId15025" Type="http://schemas.openxmlformats.org/officeDocument/2006/relationships/hyperlink" Target="https://www.instagram.com/uwwtf/?hl=en" TargetMode="External"/><Relationship Id="rId16357" Type="http://schemas.openxmlformats.org/officeDocument/2006/relationships/hyperlink" Target="https://www.facebook.com/IndianaXCTF/" TargetMode="External"/><Relationship Id="rId15026" Type="http://schemas.openxmlformats.org/officeDocument/2006/relationships/hyperlink" Target="https://uwwsports.com/sports/mens-track-and-field" TargetMode="External"/><Relationship Id="rId16356" Type="http://schemas.openxmlformats.org/officeDocument/2006/relationships/hyperlink" Target="https://twitter.com/iuetrack" TargetMode="External"/><Relationship Id="rId15041" Type="http://schemas.openxmlformats.org/officeDocument/2006/relationships/hyperlink" Target="https://uwwsports.com/sports/mens-track-and-field" TargetMode="External"/><Relationship Id="rId16373" Type="http://schemas.openxmlformats.org/officeDocument/2006/relationships/hyperlink" Target="https://twitter.com/joshcolvin9" TargetMode="External"/><Relationship Id="rId15042" Type="http://schemas.openxmlformats.org/officeDocument/2006/relationships/hyperlink" Target="https://twitter.com/warhawkxctrack" TargetMode="External"/><Relationship Id="rId16372" Type="http://schemas.openxmlformats.org/officeDocument/2006/relationships/hyperlink" Target="https://www.instagram.com/iukxc/" TargetMode="External"/><Relationship Id="rId15043" Type="http://schemas.openxmlformats.org/officeDocument/2006/relationships/hyperlink" Target="https://www.facebook.com/WarhawkTrackField/" TargetMode="External"/><Relationship Id="rId16375" Type="http://schemas.openxmlformats.org/officeDocument/2006/relationships/hyperlink" Target="https://www.facebook.com/IUKXC/" TargetMode="External"/><Relationship Id="rId15044" Type="http://schemas.openxmlformats.org/officeDocument/2006/relationships/hyperlink" Target="https://www.instagram.com/jeffmiller_uwmad/" TargetMode="External"/><Relationship Id="rId16374" Type="http://schemas.openxmlformats.org/officeDocument/2006/relationships/hyperlink" Target="https://twitter.com/redflashxctf" TargetMode="External"/><Relationship Id="rId16371" Type="http://schemas.openxmlformats.org/officeDocument/2006/relationships/hyperlink" Target="https://www.facebook.com/IUKXC/" TargetMode="External"/><Relationship Id="rId15040" Type="http://schemas.openxmlformats.org/officeDocument/2006/relationships/hyperlink" Target="https://www.facebook.com/WarhawkTrackField/" TargetMode="External"/><Relationship Id="rId16370" Type="http://schemas.openxmlformats.org/officeDocument/2006/relationships/hyperlink" Target="https://www.facebook.com/tyler.gilbert.5855/" TargetMode="External"/><Relationship Id="rId15038" Type="http://schemas.openxmlformats.org/officeDocument/2006/relationships/hyperlink" Target="https://twitter.com/warhawkxctrack" TargetMode="External"/><Relationship Id="rId15039" Type="http://schemas.openxmlformats.org/officeDocument/2006/relationships/hyperlink" Target="https://www.facebook.com/cody.helgeson.hj6614" TargetMode="External"/><Relationship Id="rId16369" Type="http://schemas.openxmlformats.org/officeDocument/2006/relationships/hyperlink" Target="https://twitter.com/iukxc" TargetMode="External"/><Relationship Id="rId15034" Type="http://schemas.openxmlformats.org/officeDocument/2006/relationships/hyperlink" Target="https://twitter.com/warhawkxctrack" TargetMode="External"/><Relationship Id="rId16366" Type="http://schemas.openxmlformats.org/officeDocument/2006/relationships/hyperlink" Target="https://www.facebook.com/cameron.tiberg" TargetMode="External"/><Relationship Id="rId15035" Type="http://schemas.openxmlformats.org/officeDocument/2006/relationships/hyperlink" Target="https://www.facebook.com/WarhawkTrackField/" TargetMode="External"/><Relationship Id="rId16365" Type="http://schemas.openxmlformats.org/officeDocument/2006/relationships/hyperlink" Target="https://twitter.com/iuetrack" TargetMode="External"/><Relationship Id="rId15036" Type="http://schemas.openxmlformats.org/officeDocument/2006/relationships/hyperlink" Target="https://www.instagram.com/uwwtf/" TargetMode="External"/><Relationship Id="rId16368" Type="http://schemas.openxmlformats.org/officeDocument/2006/relationships/hyperlink" Target="https://www.instagram.com/iueast_track/" TargetMode="External"/><Relationship Id="rId15037" Type="http://schemas.openxmlformats.org/officeDocument/2006/relationships/hyperlink" Target="https://uwwsports.com/sports/mens-track-and-field" TargetMode="External"/><Relationship Id="rId16367" Type="http://schemas.openxmlformats.org/officeDocument/2006/relationships/hyperlink" Target="https://www.facebook.com/IndianaXCTF/" TargetMode="External"/><Relationship Id="rId16340" Type="http://schemas.openxmlformats.org/officeDocument/2006/relationships/hyperlink" Target="https://twitter.com/intechtf" TargetMode="External"/><Relationship Id="rId15010" Type="http://schemas.openxmlformats.org/officeDocument/2006/relationships/hyperlink" Target="https://uwsyellowjackets.com/sports/mens-track-and-field" TargetMode="External"/><Relationship Id="rId16342" Type="http://schemas.openxmlformats.org/officeDocument/2006/relationships/hyperlink" Target="https://www.instagram.com/indianatechtf/" TargetMode="External"/><Relationship Id="rId15011" Type="http://schemas.openxmlformats.org/officeDocument/2006/relationships/hyperlink" Target="https://twitter.com/nickddonahue92" TargetMode="External"/><Relationship Id="rId16341" Type="http://schemas.openxmlformats.org/officeDocument/2006/relationships/hyperlink" Target="https://www.instagram.com/akluchki/?hl=bg" TargetMode="External"/><Relationship Id="rId15009" Type="http://schemas.openxmlformats.org/officeDocument/2006/relationships/hyperlink" Target="https://www.instagram.com/uwsuperiortf/" TargetMode="External"/><Relationship Id="rId15005" Type="http://schemas.openxmlformats.org/officeDocument/2006/relationships/hyperlink" Target="https://www.instagram.com/uwsuperiortf/" TargetMode="External"/><Relationship Id="rId16337" Type="http://schemas.openxmlformats.org/officeDocument/2006/relationships/hyperlink" Target="https://twitter.com/intechtrack" TargetMode="External"/><Relationship Id="rId15006" Type="http://schemas.openxmlformats.org/officeDocument/2006/relationships/hyperlink" Target="https://uwsyellowjackets.com/sports/mens-track-and-field" TargetMode="External"/><Relationship Id="rId16336" Type="http://schemas.openxmlformats.org/officeDocument/2006/relationships/hyperlink" Target="https://www.huathletics.com/recruiting-page" TargetMode="External"/><Relationship Id="rId15007" Type="http://schemas.openxmlformats.org/officeDocument/2006/relationships/hyperlink" Target="https://twitter.com/uws_xc_tf" TargetMode="External"/><Relationship Id="rId16339" Type="http://schemas.openxmlformats.org/officeDocument/2006/relationships/hyperlink" Target="https://twitter.com/akluchki?lang=en" TargetMode="External"/><Relationship Id="rId15008" Type="http://schemas.openxmlformats.org/officeDocument/2006/relationships/hyperlink" Target="https://www.facebook.com/UWS-XCTF-Community-764121917007479/" TargetMode="External"/><Relationship Id="rId16338" Type="http://schemas.openxmlformats.org/officeDocument/2006/relationships/hyperlink" Target="https://twitter.com/intechtf" TargetMode="External"/><Relationship Id="rId15001" Type="http://schemas.openxmlformats.org/officeDocument/2006/relationships/hyperlink" Target="https://www.facebook.com/UWS-XCTF-Community-764121917007479/" TargetMode="External"/><Relationship Id="rId16333" Type="http://schemas.openxmlformats.org/officeDocument/2006/relationships/hyperlink" Target="https://www.facebook.com/cassie.roberts.7967" TargetMode="External"/><Relationship Id="rId15002" Type="http://schemas.openxmlformats.org/officeDocument/2006/relationships/hyperlink" Target="https://uwsyellowjackets.com/sports/mens-track-and-field" TargetMode="External"/><Relationship Id="rId16332" Type="http://schemas.openxmlformats.org/officeDocument/2006/relationships/hyperlink" Target="https://twitter.com/huntington_xctf" TargetMode="External"/><Relationship Id="rId15003" Type="http://schemas.openxmlformats.org/officeDocument/2006/relationships/hyperlink" Target="https://twitter.com/uws_xc_tf" TargetMode="External"/><Relationship Id="rId16335" Type="http://schemas.openxmlformats.org/officeDocument/2006/relationships/hyperlink" Target="https://www.instagram.com/huntingtontrackandfield/" TargetMode="External"/><Relationship Id="rId15004" Type="http://schemas.openxmlformats.org/officeDocument/2006/relationships/hyperlink" Target="https://www.facebook.com/UWS-XCTF-Community-764121917007479/" TargetMode="External"/><Relationship Id="rId16334" Type="http://schemas.openxmlformats.org/officeDocument/2006/relationships/hyperlink" Target="https://www.facebook.com/HUTrackField/" TargetMode="External"/><Relationship Id="rId16351" Type="http://schemas.openxmlformats.org/officeDocument/2006/relationships/hyperlink" Target="https://twitter.com/sprinthurdle1" TargetMode="External"/><Relationship Id="rId15020" Type="http://schemas.openxmlformats.org/officeDocument/2006/relationships/hyperlink" Target="https://www.instagram.com/uwwtf/" TargetMode="External"/><Relationship Id="rId16350" Type="http://schemas.openxmlformats.org/officeDocument/2006/relationships/hyperlink" Target="https://twitter.com/intechtf" TargetMode="External"/><Relationship Id="rId15021" Type="http://schemas.openxmlformats.org/officeDocument/2006/relationships/hyperlink" Target="https://twitter.com/warhawkxctrack" TargetMode="External"/><Relationship Id="rId16353" Type="http://schemas.openxmlformats.org/officeDocument/2006/relationships/hyperlink" Target="https://twitter.com/coachjherbert" TargetMode="External"/><Relationship Id="rId15022" Type="http://schemas.openxmlformats.org/officeDocument/2006/relationships/hyperlink" Target="https://www.facebook.com/trevor.roznowski/" TargetMode="External"/><Relationship Id="rId16352" Type="http://schemas.openxmlformats.org/officeDocument/2006/relationships/hyperlink" Target="https://twitter.com/intechtf" TargetMode="External"/><Relationship Id="rId15016" Type="http://schemas.openxmlformats.org/officeDocument/2006/relationships/hyperlink" Target="https://twitter.com/warhawkxctrack" TargetMode="External"/><Relationship Id="rId16348" Type="http://schemas.openxmlformats.org/officeDocument/2006/relationships/hyperlink" Target="https://www.facebook.com/IUKXC/" TargetMode="External"/><Relationship Id="rId15017" Type="http://schemas.openxmlformats.org/officeDocument/2006/relationships/hyperlink" Target="https://www.facebook.com/WarhawkTrackField/" TargetMode="External"/><Relationship Id="rId16347" Type="http://schemas.openxmlformats.org/officeDocument/2006/relationships/hyperlink" Target="https://twitter.com/iukxc" TargetMode="External"/><Relationship Id="rId15018" Type="http://schemas.openxmlformats.org/officeDocument/2006/relationships/hyperlink" Target="https://www.facebook.com/WarhawkTrackField/" TargetMode="External"/><Relationship Id="rId15019" Type="http://schemas.openxmlformats.org/officeDocument/2006/relationships/hyperlink" Target="https://www.instagram.com/livz_lens/" TargetMode="External"/><Relationship Id="rId16349" Type="http://schemas.openxmlformats.org/officeDocument/2006/relationships/hyperlink" Target="https://www.instagram.com/iukxc/" TargetMode="External"/><Relationship Id="rId15012" Type="http://schemas.openxmlformats.org/officeDocument/2006/relationships/hyperlink" Target="https://www.facebook.com/nick.donahue2" TargetMode="External"/><Relationship Id="rId16344" Type="http://schemas.openxmlformats.org/officeDocument/2006/relationships/hyperlink" Target="https://www.facebook.com/brandon.bronzan" TargetMode="External"/><Relationship Id="rId15013" Type="http://schemas.openxmlformats.org/officeDocument/2006/relationships/hyperlink" Target="https://www.facebook.com/UWS-XCTF-Community-764121917007479/" TargetMode="External"/><Relationship Id="rId16343" Type="http://schemas.openxmlformats.org/officeDocument/2006/relationships/hyperlink" Target="https://twitter.com/brandonbronzan" TargetMode="External"/><Relationship Id="rId15014" Type="http://schemas.openxmlformats.org/officeDocument/2006/relationships/hyperlink" Target="https://uwwsports.com/sports/mens-track-and-field" TargetMode="External"/><Relationship Id="rId16346" Type="http://schemas.openxmlformats.org/officeDocument/2006/relationships/hyperlink" Target="https://twitter.com/intechtf" TargetMode="External"/><Relationship Id="rId15015" Type="http://schemas.openxmlformats.org/officeDocument/2006/relationships/hyperlink" Target="https://twitter.com/hawkscoachmj" TargetMode="External"/><Relationship Id="rId16345" Type="http://schemas.openxmlformats.org/officeDocument/2006/relationships/hyperlink" Target="https://www.instagram.com/bbronzan/" TargetMode="External"/><Relationship Id="rId5813" Type="http://schemas.openxmlformats.org/officeDocument/2006/relationships/hyperlink" Target="https://twitter.com/tarletonxctrack" TargetMode="External"/><Relationship Id="rId5814" Type="http://schemas.openxmlformats.org/officeDocument/2006/relationships/hyperlink" Target="https://www.facebook.com/timothy.j.thompson.16/" TargetMode="External"/><Relationship Id="rId5811" Type="http://schemas.openxmlformats.org/officeDocument/2006/relationships/hyperlink" Target="https://www.instagram.com/tarletonxctrack/" TargetMode="External"/><Relationship Id="rId5812" Type="http://schemas.openxmlformats.org/officeDocument/2006/relationships/hyperlink" Target="https://twitter.com/TarletonXCTrack/" TargetMode="External"/><Relationship Id="rId5817" Type="http://schemas.openxmlformats.org/officeDocument/2006/relationships/hyperlink" Target="https://www.instagram.com/tarletonxctrack/" TargetMode="External"/><Relationship Id="rId5818" Type="http://schemas.openxmlformats.org/officeDocument/2006/relationships/hyperlink" Target="https://twitter.com/aggietrk" TargetMode="External"/><Relationship Id="rId5815" Type="http://schemas.openxmlformats.org/officeDocument/2006/relationships/hyperlink" Target="https://www.facebook.com/tarletontrackalumni/" TargetMode="External"/><Relationship Id="rId5816" Type="http://schemas.openxmlformats.org/officeDocument/2006/relationships/hyperlink" Target="https://www.instagram.com/timothy_thompson1/" TargetMode="External"/><Relationship Id="rId5819" Type="http://schemas.openxmlformats.org/officeDocument/2006/relationships/hyperlink" Target="https://www.facebook.com/aggietfxc/" TargetMode="External"/><Relationship Id="rId5810" Type="http://schemas.openxmlformats.org/officeDocument/2006/relationships/hyperlink" Target="https://www.facebook.com/tarletontrackalumni/" TargetMode="External"/><Relationship Id="rId5802" Type="http://schemas.openxmlformats.org/officeDocument/2006/relationships/hyperlink" Target="https://twitter.com/tarletonxctrack" TargetMode="External"/><Relationship Id="rId5803" Type="http://schemas.openxmlformats.org/officeDocument/2006/relationships/hyperlink" Target="https://www.facebook.com/tarletontrackalumni/" TargetMode="External"/><Relationship Id="rId5800" Type="http://schemas.openxmlformats.org/officeDocument/2006/relationships/hyperlink" Target="https://www.instagram.com/tarletonxctrack/" TargetMode="External"/><Relationship Id="rId5801" Type="http://schemas.openxmlformats.org/officeDocument/2006/relationships/hyperlink" Target="https://twitter.com/jdearth85" TargetMode="External"/><Relationship Id="rId5806" Type="http://schemas.openxmlformats.org/officeDocument/2006/relationships/hyperlink" Target="https://twitter.com/tarletonxctrack" TargetMode="External"/><Relationship Id="rId5807" Type="http://schemas.openxmlformats.org/officeDocument/2006/relationships/hyperlink" Target="https://www.facebook.com/tarletontrackalumni/" TargetMode="External"/><Relationship Id="rId5804" Type="http://schemas.openxmlformats.org/officeDocument/2006/relationships/hyperlink" Target="https://www.instagram.com/tarletonxctrack/" TargetMode="External"/><Relationship Id="rId5805" Type="http://schemas.openxmlformats.org/officeDocument/2006/relationships/hyperlink" Target="https://twitter.com/coachzent" TargetMode="External"/><Relationship Id="rId5808" Type="http://schemas.openxmlformats.org/officeDocument/2006/relationships/hyperlink" Target="https://www.instagram.com/tarletonxctrack/" TargetMode="External"/><Relationship Id="rId5809" Type="http://schemas.openxmlformats.org/officeDocument/2006/relationships/hyperlink" Target="https://twitter.com/tarletonxctrack" TargetMode="External"/><Relationship Id="rId4503" Type="http://schemas.openxmlformats.org/officeDocument/2006/relationships/hyperlink" Target="https://www.facebook.com/waketrackxc" TargetMode="External"/><Relationship Id="rId5835" Type="http://schemas.openxmlformats.org/officeDocument/2006/relationships/hyperlink" Target="https://www.instagram.com/aggietfxc/" TargetMode="External"/><Relationship Id="rId4502" Type="http://schemas.openxmlformats.org/officeDocument/2006/relationships/hyperlink" Target="https://twitter.com/waketrack" TargetMode="External"/><Relationship Id="rId5836" Type="http://schemas.openxmlformats.org/officeDocument/2006/relationships/hyperlink" Target="https://twitter.com/mariosategna" TargetMode="External"/><Relationship Id="rId4505" Type="http://schemas.openxmlformats.org/officeDocument/2006/relationships/hyperlink" Target="https://twitter.com/waketrack" TargetMode="External"/><Relationship Id="rId5833" Type="http://schemas.openxmlformats.org/officeDocument/2006/relationships/hyperlink" Target="https://www.facebook.com/kurt.henry.18" TargetMode="External"/><Relationship Id="rId4504" Type="http://schemas.openxmlformats.org/officeDocument/2006/relationships/hyperlink" Target="https://twitter.com/ashley_bastron" TargetMode="External"/><Relationship Id="rId5834" Type="http://schemas.openxmlformats.org/officeDocument/2006/relationships/hyperlink" Target="https://www.facebook.com/aggietfxc/" TargetMode="External"/><Relationship Id="rId4507" Type="http://schemas.openxmlformats.org/officeDocument/2006/relationships/hyperlink" Target="https://www.facebook.com/waketrackxc" TargetMode="External"/><Relationship Id="rId5839" Type="http://schemas.openxmlformats.org/officeDocument/2006/relationships/hyperlink" Target="https://www.instagram.com/aggietfxc/" TargetMode="External"/><Relationship Id="rId4506" Type="http://schemas.openxmlformats.org/officeDocument/2006/relationships/hyperlink" Target="https://facebook.com/ashley.botham2" TargetMode="External"/><Relationship Id="rId4509" Type="http://schemas.openxmlformats.org/officeDocument/2006/relationships/hyperlink" Target="https://twitter.com/waketrack" TargetMode="External"/><Relationship Id="rId5837" Type="http://schemas.openxmlformats.org/officeDocument/2006/relationships/hyperlink" Target="https://twitter.com/aggietrk" TargetMode="External"/><Relationship Id="rId4508" Type="http://schemas.openxmlformats.org/officeDocument/2006/relationships/hyperlink" Target="https://www.instagram.com/ashleybastron/" TargetMode="External"/><Relationship Id="rId5838" Type="http://schemas.openxmlformats.org/officeDocument/2006/relationships/hyperlink" Target="https://www.facebook.com/aggietfxc/" TargetMode="External"/><Relationship Id="rId5831" Type="http://schemas.openxmlformats.org/officeDocument/2006/relationships/hyperlink" Target="https://twitter.com/kurthenry86" TargetMode="External"/><Relationship Id="rId5832" Type="http://schemas.openxmlformats.org/officeDocument/2006/relationships/hyperlink" Target="https://twitter.com/aggietrk" TargetMode="External"/><Relationship Id="rId4501" Type="http://schemas.openxmlformats.org/officeDocument/2006/relationships/hyperlink" Target="https://www.instagram.com/meangreentrack/" TargetMode="External"/><Relationship Id="rId4500" Type="http://schemas.openxmlformats.org/officeDocument/2006/relationships/hyperlink" Target="https://www.facebook.com/MeanGreenTrack/" TargetMode="External"/><Relationship Id="rId5830" Type="http://schemas.openxmlformats.org/officeDocument/2006/relationships/hyperlink" Target="https://www.instagram.com/aggietfxc/" TargetMode="External"/><Relationship Id="rId5824" Type="http://schemas.openxmlformats.org/officeDocument/2006/relationships/hyperlink" Target="https://twitter.com/aggietrk" TargetMode="External"/><Relationship Id="rId5825" Type="http://schemas.openxmlformats.org/officeDocument/2006/relationships/hyperlink" Target="https://www.facebook.com/aggietfxc/" TargetMode="External"/><Relationship Id="rId5822" Type="http://schemas.openxmlformats.org/officeDocument/2006/relationships/hyperlink" Target="https://www.facebook.com/aggietfxc/" TargetMode="External"/><Relationship Id="rId5823" Type="http://schemas.openxmlformats.org/officeDocument/2006/relationships/hyperlink" Target="https://www.instagram.com/aggietfxc/" TargetMode="External"/><Relationship Id="rId5828" Type="http://schemas.openxmlformats.org/officeDocument/2006/relationships/hyperlink" Target="https://twitter.com/aggietrk" TargetMode="External"/><Relationship Id="rId5829" Type="http://schemas.openxmlformats.org/officeDocument/2006/relationships/hyperlink" Target="https://www.facebook.com/aggietfxc/" TargetMode="External"/><Relationship Id="rId5826" Type="http://schemas.openxmlformats.org/officeDocument/2006/relationships/hyperlink" Target="https://www.instagram.com/joesarra/" TargetMode="External"/><Relationship Id="rId5827" Type="http://schemas.openxmlformats.org/officeDocument/2006/relationships/hyperlink" Target="https://www.instagram.com/aggietfxc/" TargetMode="External"/><Relationship Id="rId5820" Type="http://schemas.openxmlformats.org/officeDocument/2006/relationships/hyperlink" Target="https://www.instagram.com/aggietfxc/" TargetMode="External"/><Relationship Id="rId5821" Type="http://schemas.openxmlformats.org/officeDocument/2006/relationships/hyperlink" Target="https://twitter.com/aggietrk" TargetMode="External"/><Relationship Id="rId16407" Type="http://schemas.openxmlformats.org/officeDocument/2006/relationships/hyperlink" Target="https://www.facebook.com/iwutfxc/" TargetMode="External"/><Relationship Id="rId16406" Type="http://schemas.openxmlformats.org/officeDocument/2006/relationships/hyperlink" Target="https://twitter.com/iwutfxc" TargetMode="External"/><Relationship Id="rId16409" Type="http://schemas.openxmlformats.org/officeDocument/2006/relationships/hyperlink" Target="https://www.facebook.com/iwutfxc/" TargetMode="External"/><Relationship Id="rId16408" Type="http://schemas.openxmlformats.org/officeDocument/2006/relationships/hyperlink" Target="https://www.instagram.com/iwutfxc/" TargetMode="External"/><Relationship Id="rId16403" Type="http://schemas.openxmlformats.org/officeDocument/2006/relationships/hyperlink" Target="https://www.facebook.com/iwutfxc/" TargetMode="External"/><Relationship Id="rId16402" Type="http://schemas.openxmlformats.org/officeDocument/2006/relationships/hyperlink" Target="https://twitter.com/iwutfxc" TargetMode="External"/><Relationship Id="rId16405" Type="http://schemas.openxmlformats.org/officeDocument/2006/relationships/hyperlink" Target="https://twitter.com/iwutf" TargetMode="External"/><Relationship Id="rId16404" Type="http://schemas.openxmlformats.org/officeDocument/2006/relationships/hyperlink" Target="https://www.instagram.com/iwutfxc/" TargetMode="External"/><Relationship Id="rId16401" Type="http://schemas.openxmlformats.org/officeDocument/2006/relationships/hyperlink" Target="https://www.instagram.com/caleb_snyderrr/" TargetMode="External"/><Relationship Id="rId16400" Type="http://schemas.openxmlformats.org/officeDocument/2006/relationships/hyperlink" Target="https://twitter.com/iwutf" TargetMode="External"/><Relationship Id="rId3238" Type="http://schemas.openxmlformats.org/officeDocument/2006/relationships/hyperlink" Target="https://www.instagram.com/usttrackandfield/" TargetMode="External"/><Relationship Id="rId4569" Type="http://schemas.openxmlformats.org/officeDocument/2006/relationships/hyperlink" Target="https://twitter.com/undtrackfieldxc" TargetMode="External"/><Relationship Id="rId3237" Type="http://schemas.openxmlformats.org/officeDocument/2006/relationships/hyperlink" Target="https://www.facebook.com/University-of-St-Thomas-Track-Field-and-Cross-Country-106089718072/" TargetMode="External"/><Relationship Id="rId4568" Type="http://schemas.openxmlformats.org/officeDocument/2006/relationships/hyperlink" Target="https://www.instagram.com/undtrackfieldxc/" TargetMode="External"/><Relationship Id="rId5899" Type="http://schemas.openxmlformats.org/officeDocument/2006/relationships/hyperlink" Target="https://twitter.com/KaiRoyalty1" TargetMode="External"/><Relationship Id="rId3239" Type="http://schemas.openxmlformats.org/officeDocument/2006/relationships/hyperlink" Target="https://www.facebook.com/connor.oneill.710" TargetMode="External"/><Relationship Id="rId5890" Type="http://schemas.openxmlformats.org/officeDocument/2006/relationships/hyperlink" Target="https://www.facebook.com/TCUTrackField/" TargetMode="External"/><Relationship Id="rId3230" Type="http://schemas.openxmlformats.org/officeDocument/2006/relationships/hyperlink" Target="https://www.facebook.com/pete.wareham.5" TargetMode="External"/><Relationship Id="rId4561" Type="http://schemas.openxmlformats.org/officeDocument/2006/relationships/hyperlink" Target="https://www.instagram.com/ndsutrackfield/" TargetMode="External"/><Relationship Id="rId5893" Type="http://schemas.openxmlformats.org/officeDocument/2006/relationships/hyperlink" Target="https://twitter.com/tcutrackfield" TargetMode="External"/><Relationship Id="rId4560" Type="http://schemas.openxmlformats.org/officeDocument/2006/relationships/hyperlink" Target="https://www.facebook.com/ndsutrackfield/" TargetMode="External"/><Relationship Id="rId5894" Type="http://schemas.openxmlformats.org/officeDocument/2006/relationships/hyperlink" Target="https://www.facebook.com/TCUTrackField/" TargetMode="External"/><Relationship Id="rId3232" Type="http://schemas.openxmlformats.org/officeDocument/2006/relationships/hyperlink" Target="https://www.instagram.com/usttrackandfield/" TargetMode="External"/><Relationship Id="rId4563" Type="http://schemas.openxmlformats.org/officeDocument/2006/relationships/hyperlink" Target="https://twitter.com/undtrackfieldxc" TargetMode="External"/><Relationship Id="rId5891" Type="http://schemas.openxmlformats.org/officeDocument/2006/relationships/hyperlink" Target="https://www.instagram.com/coachterryh/" TargetMode="External"/><Relationship Id="rId3231" Type="http://schemas.openxmlformats.org/officeDocument/2006/relationships/hyperlink" Target="https://www.facebook.com/University-of-St-Thomas-Track-Field-and-Cross-Country-106089718072/" TargetMode="External"/><Relationship Id="rId4562" Type="http://schemas.openxmlformats.org/officeDocument/2006/relationships/hyperlink" Target="https://twitter.com/coachvahrenkamp" TargetMode="External"/><Relationship Id="rId5892" Type="http://schemas.openxmlformats.org/officeDocument/2006/relationships/hyperlink" Target="https://www.instagram.com/tcufootball/" TargetMode="External"/><Relationship Id="rId3234" Type="http://schemas.openxmlformats.org/officeDocument/2006/relationships/hyperlink" Target="https://www.instagram.com/usttrackandfield/" TargetMode="External"/><Relationship Id="rId4565" Type="http://schemas.openxmlformats.org/officeDocument/2006/relationships/hyperlink" Target="https://www.instagram.com/undtrackfieldxc/" TargetMode="External"/><Relationship Id="rId5897" Type="http://schemas.openxmlformats.org/officeDocument/2006/relationships/hyperlink" Target="https://facebook.com/groups/1580489502277762/" TargetMode="External"/><Relationship Id="rId3233" Type="http://schemas.openxmlformats.org/officeDocument/2006/relationships/hyperlink" Target="https://www.facebook.com/University-of-St-Thomas-Track-Field-and-Cross-Country-106089718072/" TargetMode="External"/><Relationship Id="rId4564" Type="http://schemas.openxmlformats.org/officeDocument/2006/relationships/hyperlink" Target="https://www.facebook.com/undtrackfieldxc/" TargetMode="External"/><Relationship Id="rId5898" Type="http://schemas.openxmlformats.org/officeDocument/2006/relationships/hyperlink" Target="https://www.instagram.com/texassoutherntf/" TargetMode="External"/><Relationship Id="rId3236" Type="http://schemas.openxmlformats.org/officeDocument/2006/relationships/hyperlink" Target="https://www.facebook.com/andrewraske/" TargetMode="External"/><Relationship Id="rId4567" Type="http://schemas.openxmlformats.org/officeDocument/2006/relationships/hyperlink" Target="https://www.facebook.com/UNDtrackfieldxc/" TargetMode="External"/><Relationship Id="rId5895" Type="http://schemas.openxmlformats.org/officeDocument/2006/relationships/hyperlink" Target="https://www.instagram.com/tcufootball/" TargetMode="External"/><Relationship Id="rId3235" Type="http://schemas.openxmlformats.org/officeDocument/2006/relationships/hyperlink" Target="https://twitter.com/Coach_Raske/" TargetMode="External"/><Relationship Id="rId4566" Type="http://schemas.openxmlformats.org/officeDocument/2006/relationships/hyperlink" Target="https://twitter.com/undtrackfieldxc" TargetMode="External"/><Relationship Id="rId5896" Type="http://schemas.openxmlformats.org/officeDocument/2006/relationships/hyperlink" Target="https://twitter.com/txsu_tf" TargetMode="External"/><Relationship Id="rId3227" Type="http://schemas.openxmlformats.org/officeDocument/2006/relationships/hyperlink" Target="https://twitter.com/gophercctf" TargetMode="External"/><Relationship Id="rId4558" Type="http://schemas.openxmlformats.org/officeDocument/2006/relationships/hyperlink" Target="https://www.instagram.com/ndsutrackfield/" TargetMode="External"/><Relationship Id="rId3226" Type="http://schemas.openxmlformats.org/officeDocument/2006/relationships/hyperlink" Target="https://www.instagram.com/gophercctf/" TargetMode="External"/><Relationship Id="rId4557" Type="http://schemas.openxmlformats.org/officeDocument/2006/relationships/hyperlink" Target="https://www.facebook.com/ndsutrackfield/" TargetMode="External"/><Relationship Id="rId3229" Type="http://schemas.openxmlformats.org/officeDocument/2006/relationships/hyperlink" Target="https://www.instagram.com/gophercctf/" TargetMode="External"/><Relationship Id="rId5888" Type="http://schemas.openxmlformats.org/officeDocument/2006/relationships/hyperlink" Target="https://twitter.com/terry_tracklife" TargetMode="External"/><Relationship Id="rId3228" Type="http://schemas.openxmlformats.org/officeDocument/2006/relationships/hyperlink" Target="https://www.facebook.com/GopherCCTF/" TargetMode="External"/><Relationship Id="rId4559" Type="http://schemas.openxmlformats.org/officeDocument/2006/relationships/hyperlink" Target="https://twitter.com/ndsutrackfield" TargetMode="External"/><Relationship Id="rId5889" Type="http://schemas.openxmlformats.org/officeDocument/2006/relationships/hyperlink" Target="https://twitter.com/tcutrackfield" TargetMode="External"/><Relationship Id="rId4550" Type="http://schemas.openxmlformats.org/officeDocument/2006/relationships/hyperlink" Target="https://www.facebook.com/reece.vega" TargetMode="External"/><Relationship Id="rId5882" Type="http://schemas.openxmlformats.org/officeDocument/2006/relationships/hyperlink" Target="https://twitter.com/khadevis" TargetMode="External"/><Relationship Id="rId5883" Type="http://schemas.openxmlformats.org/officeDocument/2006/relationships/hyperlink" Target="https://twitter.com/tcutrackfield" TargetMode="External"/><Relationship Id="rId3221" Type="http://schemas.openxmlformats.org/officeDocument/2006/relationships/hyperlink" Target="https://www.facebook.com/GopherCCTF/" TargetMode="External"/><Relationship Id="rId4552" Type="http://schemas.openxmlformats.org/officeDocument/2006/relationships/hyperlink" Target="https://www.instagram.com/ndsutrackfield/" TargetMode="External"/><Relationship Id="rId5880" Type="http://schemas.openxmlformats.org/officeDocument/2006/relationships/hyperlink" Target="https://www.instagram.com/joshallenqb/" TargetMode="External"/><Relationship Id="rId3220" Type="http://schemas.openxmlformats.org/officeDocument/2006/relationships/hyperlink" Target="https://twitter.com/gophercctf" TargetMode="External"/><Relationship Id="rId4551" Type="http://schemas.openxmlformats.org/officeDocument/2006/relationships/hyperlink" Target="https://www.facebook.com/ndsutrackfield/" TargetMode="External"/><Relationship Id="rId5881" Type="http://schemas.openxmlformats.org/officeDocument/2006/relationships/hyperlink" Target="https://www.instagram.com/tcufootball/" TargetMode="External"/><Relationship Id="rId3223" Type="http://schemas.openxmlformats.org/officeDocument/2006/relationships/hyperlink" Target="https://www.instagram.com/gophercctf/" TargetMode="External"/><Relationship Id="rId4554" Type="http://schemas.openxmlformats.org/officeDocument/2006/relationships/hyperlink" Target="https://www.facebook.com/ndsutrackfield/" TargetMode="External"/><Relationship Id="rId5886" Type="http://schemas.openxmlformats.org/officeDocument/2006/relationships/hyperlink" Target="https://www.instagram.com/khadevis/" TargetMode="External"/><Relationship Id="rId3222" Type="http://schemas.openxmlformats.org/officeDocument/2006/relationships/hyperlink" Target="https://www.instagram.com/kabbiby/" TargetMode="External"/><Relationship Id="rId4553" Type="http://schemas.openxmlformats.org/officeDocument/2006/relationships/hyperlink" Target="https://twitter.com/ndsutrackfield" TargetMode="External"/><Relationship Id="rId5887" Type="http://schemas.openxmlformats.org/officeDocument/2006/relationships/hyperlink" Target="https://www.instagram.com/tcufootball/" TargetMode="External"/><Relationship Id="rId3225" Type="http://schemas.openxmlformats.org/officeDocument/2006/relationships/hyperlink" Target="https://www.facebook.com/GopherCCTF/" TargetMode="External"/><Relationship Id="rId4556" Type="http://schemas.openxmlformats.org/officeDocument/2006/relationships/hyperlink" Target="https://twitter.com/ndsutrackfield" TargetMode="External"/><Relationship Id="rId5884" Type="http://schemas.openxmlformats.org/officeDocument/2006/relationships/hyperlink" Target="https://www.facebook.com/Khadevisr/" TargetMode="External"/><Relationship Id="rId3224" Type="http://schemas.openxmlformats.org/officeDocument/2006/relationships/hyperlink" Target="https://twitter.com/gophercctf" TargetMode="External"/><Relationship Id="rId4555" Type="http://schemas.openxmlformats.org/officeDocument/2006/relationships/hyperlink" Target="https://www.instagram.com/ndsutrackfield/" TargetMode="External"/><Relationship Id="rId5885" Type="http://schemas.openxmlformats.org/officeDocument/2006/relationships/hyperlink" Target="https://www.facebook.com/TCUTrackField/" TargetMode="External"/><Relationship Id="rId3259" Type="http://schemas.openxmlformats.org/officeDocument/2006/relationships/hyperlink" Target="https://www.instagram.com/alcornstatexctrack/" TargetMode="External"/><Relationship Id="rId3250" Type="http://schemas.openxmlformats.org/officeDocument/2006/relationships/hyperlink" Target="https://www.facebook.com/University-of-St-Thomas-Track-Field-and-Cross-Country-106089718072/" TargetMode="External"/><Relationship Id="rId4581" Type="http://schemas.openxmlformats.org/officeDocument/2006/relationships/hyperlink" Target="https://twitter.com/kentsttrackxc" TargetMode="External"/><Relationship Id="rId4580" Type="http://schemas.openxmlformats.org/officeDocument/2006/relationships/hyperlink" Target="https://twitter.com/coachschober" TargetMode="External"/><Relationship Id="rId3252" Type="http://schemas.openxmlformats.org/officeDocument/2006/relationships/hyperlink" Target="https://twitter.com/TommieWXCTF" TargetMode="External"/><Relationship Id="rId4583" Type="http://schemas.openxmlformats.org/officeDocument/2006/relationships/hyperlink" Target="https://www.instagram.com/kentsttrackxc/" TargetMode="External"/><Relationship Id="rId3251" Type="http://schemas.openxmlformats.org/officeDocument/2006/relationships/hyperlink" Target="https://www.instagram.com/usttrackandfield/" TargetMode="External"/><Relationship Id="rId4582" Type="http://schemas.openxmlformats.org/officeDocument/2006/relationships/hyperlink" Target="https://www.facebook.com/KentStTrackXC/" TargetMode="External"/><Relationship Id="rId3254" Type="http://schemas.openxmlformats.org/officeDocument/2006/relationships/hyperlink" Target="https://www.instagram.com/usttrackandfield/" TargetMode="External"/><Relationship Id="rId4585" Type="http://schemas.openxmlformats.org/officeDocument/2006/relationships/hyperlink" Target="https://www.facebook.com/KentStTrackXC/" TargetMode="External"/><Relationship Id="rId3253" Type="http://schemas.openxmlformats.org/officeDocument/2006/relationships/hyperlink" Target="https://www.facebook.com/University-of-St-Thomas-Track-Field-and-Cross-Country-106089718072/" TargetMode="External"/><Relationship Id="rId4584" Type="http://schemas.openxmlformats.org/officeDocument/2006/relationships/hyperlink" Target="https://twitter.com/kentsttrackxc" TargetMode="External"/><Relationship Id="rId3256" Type="http://schemas.openxmlformats.org/officeDocument/2006/relationships/hyperlink" Target="https://www.instagram.com/usttrackandfield/" TargetMode="External"/><Relationship Id="rId4587" Type="http://schemas.openxmlformats.org/officeDocument/2006/relationships/hyperlink" Target="https://twitter.com/kentsttrackxc" TargetMode="External"/><Relationship Id="rId3255" Type="http://schemas.openxmlformats.org/officeDocument/2006/relationships/hyperlink" Target="https://www.facebook.com/University-of-St-Thomas-Track-Field-and-Cross-Country-106089718072/" TargetMode="External"/><Relationship Id="rId4586" Type="http://schemas.openxmlformats.org/officeDocument/2006/relationships/hyperlink" Target="https://www.instagram.com/kentsttrackxc/" TargetMode="External"/><Relationship Id="rId3258" Type="http://schemas.openxmlformats.org/officeDocument/2006/relationships/hyperlink" Target="https://www.facebook.com/alcornstatesports/?locale2=es_es" TargetMode="External"/><Relationship Id="rId4589" Type="http://schemas.openxmlformats.org/officeDocument/2006/relationships/hyperlink" Target="https://www.instagram.com/kentsttrackxc/" TargetMode="External"/><Relationship Id="rId3257" Type="http://schemas.openxmlformats.org/officeDocument/2006/relationships/hyperlink" Target="https://twitter.com/alcornxcntrack" TargetMode="External"/><Relationship Id="rId4588" Type="http://schemas.openxmlformats.org/officeDocument/2006/relationships/hyperlink" Target="https://www.facebook.com/KentStTrackXC/" TargetMode="External"/><Relationship Id="rId3249" Type="http://schemas.openxmlformats.org/officeDocument/2006/relationships/hyperlink" Target="https://www.instagram.com/usttrackandfield/" TargetMode="External"/><Relationship Id="rId3248" Type="http://schemas.openxmlformats.org/officeDocument/2006/relationships/hyperlink" Target="https://www.instagram.com/gobrien15/" TargetMode="External"/><Relationship Id="rId4579" Type="http://schemas.openxmlformats.org/officeDocument/2006/relationships/hyperlink" Target="https://www.instagram.com/kentsttrackxc/" TargetMode="External"/><Relationship Id="rId4570" Type="http://schemas.openxmlformats.org/officeDocument/2006/relationships/hyperlink" Target="https://www.facebook.com/UNDtrackfieldxc/" TargetMode="External"/><Relationship Id="rId3241" Type="http://schemas.openxmlformats.org/officeDocument/2006/relationships/hyperlink" Target="https://www.instagram.com/usttrackandfield/" TargetMode="External"/><Relationship Id="rId4572" Type="http://schemas.openxmlformats.org/officeDocument/2006/relationships/hyperlink" Target="https://www.instagram.com/undtrackfieldxc/" TargetMode="External"/><Relationship Id="rId3240" Type="http://schemas.openxmlformats.org/officeDocument/2006/relationships/hyperlink" Target="https://www.facebook.com/University-of-St-Thomas-Track-Field-and-Cross-Country-106089718072/" TargetMode="External"/><Relationship Id="rId4571" Type="http://schemas.openxmlformats.org/officeDocument/2006/relationships/hyperlink" Target="https://www.instagram.com/elijahtalk/" TargetMode="External"/><Relationship Id="rId3243" Type="http://schemas.openxmlformats.org/officeDocument/2006/relationships/hyperlink" Target="https://www.instagram.com/usttrackandfield/" TargetMode="External"/><Relationship Id="rId4574" Type="http://schemas.openxmlformats.org/officeDocument/2006/relationships/hyperlink" Target="https://www.facebook.com/UNDtrackfieldxc/" TargetMode="External"/><Relationship Id="rId3242" Type="http://schemas.openxmlformats.org/officeDocument/2006/relationships/hyperlink" Target="https://www.facebook.com/University-of-St-Thomas-Track-Field-and-Cross-Country-106089718072/" TargetMode="External"/><Relationship Id="rId4573" Type="http://schemas.openxmlformats.org/officeDocument/2006/relationships/hyperlink" Target="https://twitter.com/undtrackfieldxc" TargetMode="External"/><Relationship Id="rId3245" Type="http://schemas.openxmlformats.org/officeDocument/2006/relationships/hyperlink" Target="https://www.instagram.com/usttrackandfield/" TargetMode="External"/><Relationship Id="rId4576" Type="http://schemas.openxmlformats.org/officeDocument/2006/relationships/hyperlink" Target="https://twitter.com/kentsttrackxc" TargetMode="External"/><Relationship Id="rId3244" Type="http://schemas.openxmlformats.org/officeDocument/2006/relationships/hyperlink" Target="https://www.facebook.com/University-of-St-Thomas-Track-Field-and-Cross-Country-106089718072/" TargetMode="External"/><Relationship Id="rId4575" Type="http://schemas.openxmlformats.org/officeDocument/2006/relationships/hyperlink" Target="https://www.instagram.com/undtrackfieldxc/" TargetMode="External"/><Relationship Id="rId3247" Type="http://schemas.openxmlformats.org/officeDocument/2006/relationships/hyperlink" Target="https://www.facebook.com/University-of-St-Thomas-Track-Field-and-Cross-Country-106089718072/" TargetMode="External"/><Relationship Id="rId4578" Type="http://schemas.openxmlformats.org/officeDocument/2006/relationships/hyperlink" Target="https://www.facebook.com/KentStTrackXC/" TargetMode="External"/><Relationship Id="rId3246" Type="http://schemas.openxmlformats.org/officeDocument/2006/relationships/hyperlink" Target="https://twitter.com/TommieWXCTF" TargetMode="External"/><Relationship Id="rId4577" Type="http://schemas.openxmlformats.org/officeDocument/2006/relationships/hyperlink" Target="https://facebook.com/nathan.fanger.5" TargetMode="External"/><Relationship Id="rId4525" Type="http://schemas.openxmlformats.org/officeDocument/2006/relationships/hyperlink" Target="https://www.instagram.com/wake_forest_throws/" TargetMode="External"/><Relationship Id="rId5857" Type="http://schemas.openxmlformats.org/officeDocument/2006/relationships/hyperlink" Target="https://twitter.com/bj2ckk" TargetMode="External"/><Relationship Id="rId4524" Type="http://schemas.openxmlformats.org/officeDocument/2006/relationships/hyperlink" Target="https://www.facebook.com/waketrackxc" TargetMode="External"/><Relationship Id="rId5858" Type="http://schemas.openxmlformats.org/officeDocument/2006/relationships/hyperlink" Target="https://twitter.com/islanderstfxc" TargetMode="External"/><Relationship Id="rId4527" Type="http://schemas.openxmlformats.org/officeDocument/2006/relationships/hyperlink" Target="https://twitter.com/trackcatzwcu" TargetMode="External"/><Relationship Id="rId5855" Type="http://schemas.openxmlformats.org/officeDocument/2006/relationships/hyperlink" Target="https://www.instagram.com/rileycowannn/" TargetMode="External"/><Relationship Id="rId4526" Type="http://schemas.openxmlformats.org/officeDocument/2006/relationships/hyperlink" Target="https://twitter.com/wcuxctf" TargetMode="External"/><Relationship Id="rId5856" Type="http://schemas.openxmlformats.org/officeDocument/2006/relationships/hyperlink" Target="https://www.instagram.com/islanderstfxc/" TargetMode="External"/><Relationship Id="rId4529" Type="http://schemas.openxmlformats.org/officeDocument/2006/relationships/hyperlink" Target="https://twitter.com/trackcatzwcu" TargetMode="External"/><Relationship Id="rId4528" Type="http://schemas.openxmlformats.org/officeDocument/2006/relationships/hyperlink" Target="https://www.facebook.com/jesse.norman.10/" TargetMode="External"/><Relationship Id="rId5859" Type="http://schemas.openxmlformats.org/officeDocument/2006/relationships/hyperlink" Target="https://www.facebook.com/ISLANDERSTFXC/" TargetMode="External"/><Relationship Id="rId5850" Type="http://schemas.openxmlformats.org/officeDocument/2006/relationships/hyperlink" Target="https://www.facebook.com/ISLANDERSTFXC/" TargetMode="External"/><Relationship Id="rId4521" Type="http://schemas.openxmlformats.org/officeDocument/2006/relationships/hyperlink" Target="https://www.instagram.com/waketrack/" TargetMode="External"/><Relationship Id="rId5853" Type="http://schemas.openxmlformats.org/officeDocument/2006/relationships/hyperlink" Target="https://twitter.com/islanderstfxc" TargetMode="External"/><Relationship Id="rId4520" Type="http://schemas.openxmlformats.org/officeDocument/2006/relationships/hyperlink" Target="https://www.instagram.com/lucas.hofer" TargetMode="External"/><Relationship Id="rId5854" Type="http://schemas.openxmlformats.org/officeDocument/2006/relationships/hyperlink" Target="https://www.facebook.com/ISLANDERSTFXC/" TargetMode="External"/><Relationship Id="rId4523" Type="http://schemas.openxmlformats.org/officeDocument/2006/relationships/hyperlink" Target="https://www.facebook.com/collin.post.7" TargetMode="External"/><Relationship Id="rId5851" Type="http://schemas.openxmlformats.org/officeDocument/2006/relationships/hyperlink" Target="https://www.instagram.com/hectorpuente_3/" TargetMode="External"/><Relationship Id="rId4522" Type="http://schemas.openxmlformats.org/officeDocument/2006/relationships/hyperlink" Target="https://twitter.com/waketrack" TargetMode="External"/><Relationship Id="rId5852" Type="http://schemas.openxmlformats.org/officeDocument/2006/relationships/hyperlink" Target="https://www.instagram.com/islanderstfxc/" TargetMode="External"/><Relationship Id="rId4514" Type="http://schemas.openxmlformats.org/officeDocument/2006/relationships/hyperlink" Target="https://twitter.com/waketrack" TargetMode="External"/><Relationship Id="rId5846" Type="http://schemas.openxmlformats.org/officeDocument/2006/relationships/hyperlink" Target="https://www.facebook.com/aggietfxc/" TargetMode="External"/><Relationship Id="rId4513" Type="http://schemas.openxmlformats.org/officeDocument/2006/relationships/hyperlink" Target="https://twitter.com/brandonhazouri" TargetMode="External"/><Relationship Id="rId5847" Type="http://schemas.openxmlformats.org/officeDocument/2006/relationships/hyperlink" Target="https://www.instagram.com/coachmcraven/" TargetMode="External"/><Relationship Id="rId4516" Type="http://schemas.openxmlformats.org/officeDocument/2006/relationships/hyperlink" Target="https://www.instagram.com/bhazouri/" TargetMode="External"/><Relationship Id="rId5844" Type="http://schemas.openxmlformats.org/officeDocument/2006/relationships/hyperlink" Target="https://twitter.com/wmcraven" TargetMode="External"/><Relationship Id="rId4515" Type="http://schemas.openxmlformats.org/officeDocument/2006/relationships/hyperlink" Target="https://www.facebook.com/waketrackxc" TargetMode="External"/><Relationship Id="rId5845" Type="http://schemas.openxmlformats.org/officeDocument/2006/relationships/hyperlink" Target="https://twitter.com/aggietrk" TargetMode="External"/><Relationship Id="rId4518" Type="http://schemas.openxmlformats.org/officeDocument/2006/relationships/hyperlink" Target="https://twitter.com/waketrack" TargetMode="External"/><Relationship Id="rId4517" Type="http://schemas.openxmlformats.org/officeDocument/2006/relationships/hyperlink" Target="https://www.instagram.com/waketrack/" TargetMode="External"/><Relationship Id="rId5848" Type="http://schemas.openxmlformats.org/officeDocument/2006/relationships/hyperlink" Target="https://www.instagram.com/aggietfxc/" TargetMode="External"/><Relationship Id="rId4519" Type="http://schemas.openxmlformats.org/officeDocument/2006/relationships/hyperlink" Target="https://www.facebook.com/waketrackxc" TargetMode="External"/><Relationship Id="rId5849" Type="http://schemas.openxmlformats.org/officeDocument/2006/relationships/hyperlink" Target="https://twitter.com/islanderstfxc" TargetMode="External"/><Relationship Id="rId4510" Type="http://schemas.openxmlformats.org/officeDocument/2006/relationships/hyperlink" Target="https://www.facebook.com/waketrackxc" TargetMode="External"/><Relationship Id="rId5842" Type="http://schemas.openxmlformats.org/officeDocument/2006/relationships/hyperlink" Target="https://www.facebook.com/aggietfxc/" TargetMode="External"/><Relationship Id="rId5843" Type="http://schemas.openxmlformats.org/officeDocument/2006/relationships/hyperlink" Target="https://www.instagram.com/aggietfxc/" TargetMode="External"/><Relationship Id="rId4512" Type="http://schemas.openxmlformats.org/officeDocument/2006/relationships/hyperlink" Target="https://www.instagram.com/waketrack/" TargetMode="External"/><Relationship Id="rId5840" Type="http://schemas.openxmlformats.org/officeDocument/2006/relationships/hyperlink" Target="https://twitter.com/ErengP" TargetMode="External"/><Relationship Id="rId4511" Type="http://schemas.openxmlformats.org/officeDocument/2006/relationships/hyperlink" Target="https://www.instagram.com/_rg/" TargetMode="External"/><Relationship Id="rId5841" Type="http://schemas.openxmlformats.org/officeDocument/2006/relationships/hyperlink" Target="https://twitter.com/aggietrk" TargetMode="External"/><Relationship Id="rId3216" Type="http://schemas.openxmlformats.org/officeDocument/2006/relationships/hyperlink" Target="https://www.facebook.com/GopherCCTF/" TargetMode="External"/><Relationship Id="rId4547" Type="http://schemas.openxmlformats.org/officeDocument/2006/relationships/hyperlink" Target="https://www.instagram.com/ndsutrackfield/" TargetMode="External"/><Relationship Id="rId5879" Type="http://schemas.openxmlformats.org/officeDocument/2006/relationships/hyperlink" Target="https://www.facebook.com/TCUTrackField/" TargetMode="External"/><Relationship Id="rId3215" Type="http://schemas.openxmlformats.org/officeDocument/2006/relationships/hyperlink" Target="https://twitter.com/gophercctf" TargetMode="External"/><Relationship Id="rId4546" Type="http://schemas.openxmlformats.org/officeDocument/2006/relationships/hyperlink" Target="https://www.facebook.com/ndsutrackfield/" TargetMode="External"/><Relationship Id="rId3218" Type="http://schemas.openxmlformats.org/officeDocument/2006/relationships/hyperlink" Target="https://www.instagram.com/gophercctf/" TargetMode="External"/><Relationship Id="rId4549" Type="http://schemas.openxmlformats.org/officeDocument/2006/relationships/hyperlink" Target="https://twitter.com/ndsutrackfield" TargetMode="External"/><Relationship Id="rId5877" Type="http://schemas.openxmlformats.org/officeDocument/2006/relationships/hyperlink" Target="https://twitter.com/tcutrackfield" TargetMode="External"/><Relationship Id="rId3217" Type="http://schemas.openxmlformats.org/officeDocument/2006/relationships/hyperlink" Target="https://www.instagram.com/_champ_876/" TargetMode="External"/><Relationship Id="rId4548" Type="http://schemas.openxmlformats.org/officeDocument/2006/relationships/hyperlink" Target="https://twitter.com/reece_vega" TargetMode="External"/><Relationship Id="rId5878" Type="http://schemas.openxmlformats.org/officeDocument/2006/relationships/hyperlink" Target="https://www.facebook.com/profile.php?id=100035634790294" TargetMode="External"/><Relationship Id="rId3219" Type="http://schemas.openxmlformats.org/officeDocument/2006/relationships/hyperlink" Target="https://twitter.com/coachkabia" TargetMode="External"/><Relationship Id="rId5871" Type="http://schemas.openxmlformats.org/officeDocument/2006/relationships/hyperlink" Target="https://www.instagram.com/tyrone100m/" TargetMode="External"/><Relationship Id="rId5872" Type="http://schemas.openxmlformats.org/officeDocument/2006/relationships/hyperlink" Target="https://www.instagram.com/tcufootball/" TargetMode="External"/><Relationship Id="rId3210" Type="http://schemas.openxmlformats.org/officeDocument/2006/relationships/hyperlink" Target="https://twitter.com/gophercctf" TargetMode="External"/><Relationship Id="rId4541" Type="http://schemas.openxmlformats.org/officeDocument/2006/relationships/hyperlink" Target="https://www.instagram.com/trackcatzwcu/" TargetMode="External"/><Relationship Id="rId4540" Type="http://schemas.openxmlformats.org/officeDocument/2006/relationships/hyperlink" Target="https://facebook.com/Western-Carolina-Track-Field-and-Cross-Country-101016995817673/" TargetMode="External"/><Relationship Id="rId5870" Type="http://schemas.openxmlformats.org/officeDocument/2006/relationships/hyperlink" Target="https://www.facebook.com/TCUTrackField/" TargetMode="External"/><Relationship Id="rId3212" Type="http://schemas.openxmlformats.org/officeDocument/2006/relationships/hyperlink" Target="https://www.facebook.com/gophercctf/" TargetMode="External"/><Relationship Id="rId4543" Type="http://schemas.openxmlformats.org/officeDocument/2006/relationships/hyperlink" Target="https://www.facebook.com/ndsutrackfield/" TargetMode="External"/><Relationship Id="rId5875" Type="http://schemas.openxmlformats.org/officeDocument/2006/relationships/hyperlink" Target="https://www.instagram.com/tcufootball/" TargetMode="External"/><Relationship Id="rId3211" Type="http://schemas.openxmlformats.org/officeDocument/2006/relationships/hyperlink" Target="https://www.facebook.com/peter.miller.56232" TargetMode="External"/><Relationship Id="rId4542" Type="http://schemas.openxmlformats.org/officeDocument/2006/relationships/hyperlink" Target="https://twitter.com/ndsutrackfield" TargetMode="External"/><Relationship Id="rId5876" Type="http://schemas.openxmlformats.org/officeDocument/2006/relationships/hyperlink" Target="https://twitter.com/joshallenqb" TargetMode="External"/><Relationship Id="rId3214" Type="http://schemas.openxmlformats.org/officeDocument/2006/relationships/hyperlink" Target="https://www.instagram.com/gophercctf/" TargetMode="External"/><Relationship Id="rId4545" Type="http://schemas.openxmlformats.org/officeDocument/2006/relationships/hyperlink" Target="https://twitter.com/ndsutrackfield" TargetMode="External"/><Relationship Id="rId5873" Type="http://schemas.openxmlformats.org/officeDocument/2006/relationships/hyperlink" Target="https://twitter.com/tcutrackfield" TargetMode="External"/><Relationship Id="rId3213" Type="http://schemas.openxmlformats.org/officeDocument/2006/relationships/hyperlink" Target="https://www.instagram.com/mn_gopher_throws/" TargetMode="External"/><Relationship Id="rId4544" Type="http://schemas.openxmlformats.org/officeDocument/2006/relationships/hyperlink" Target="https://www.instagram.com/ndsutrackfield/" TargetMode="External"/><Relationship Id="rId5874" Type="http://schemas.openxmlformats.org/officeDocument/2006/relationships/hyperlink" Target="https://www.facebook.com/TCUTrackField/" TargetMode="External"/><Relationship Id="rId3205" Type="http://schemas.openxmlformats.org/officeDocument/2006/relationships/hyperlink" Target="https://www.instagram.com/gophercctf/" TargetMode="External"/><Relationship Id="rId4536" Type="http://schemas.openxmlformats.org/officeDocument/2006/relationships/hyperlink" Target="https://twitter.com/trackcatzwcu" TargetMode="External"/><Relationship Id="rId5868" Type="http://schemas.openxmlformats.org/officeDocument/2006/relationships/hyperlink" Target="https://twitter.com/tcutrackfield" TargetMode="External"/><Relationship Id="rId3204" Type="http://schemas.openxmlformats.org/officeDocument/2006/relationships/hyperlink" Target="https://www.instagram.com/owenhoeft/" TargetMode="External"/><Relationship Id="rId4535" Type="http://schemas.openxmlformats.org/officeDocument/2006/relationships/hyperlink" Target="https://twitter.com/danielhaakenson" TargetMode="External"/><Relationship Id="rId5869" Type="http://schemas.openxmlformats.org/officeDocument/2006/relationships/hyperlink" Target="https://www.facebook.com/Tyrone.Damien.Edgar/" TargetMode="External"/><Relationship Id="rId3207" Type="http://schemas.openxmlformats.org/officeDocument/2006/relationships/hyperlink" Target="https://www.facebook.com/gophercctf/" TargetMode="External"/><Relationship Id="rId4538" Type="http://schemas.openxmlformats.org/officeDocument/2006/relationships/hyperlink" Target="https://www.instagram.com/trackcatzwcu/" TargetMode="External"/><Relationship Id="rId5866" Type="http://schemas.openxmlformats.org/officeDocument/2006/relationships/hyperlink" Target="https://www.instagram.com/islanderstfxc/" TargetMode="External"/><Relationship Id="rId3206" Type="http://schemas.openxmlformats.org/officeDocument/2006/relationships/hyperlink" Target="https://twitter.com/gophercctf" TargetMode="External"/><Relationship Id="rId4537" Type="http://schemas.openxmlformats.org/officeDocument/2006/relationships/hyperlink" Target="https://facebook.com/Western-Carolina-Track-Field-and-Cross-Country-101016995817673/" TargetMode="External"/><Relationship Id="rId5867" Type="http://schemas.openxmlformats.org/officeDocument/2006/relationships/hyperlink" Target="https://twitter.com/tcucoachedgar_" TargetMode="External"/><Relationship Id="rId3209" Type="http://schemas.openxmlformats.org/officeDocument/2006/relationships/hyperlink" Target="https://twitter.com/minncoachmiller" TargetMode="External"/><Relationship Id="rId3208" Type="http://schemas.openxmlformats.org/officeDocument/2006/relationships/hyperlink" Target="https://www.instagram.com/gophercctf/" TargetMode="External"/><Relationship Id="rId4539" Type="http://schemas.openxmlformats.org/officeDocument/2006/relationships/hyperlink" Target="https://twitter.com/trackcatzwcu" TargetMode="External"/><Relationship Id="rId5860" Type="http://schemas.openxmlformats.org/officeDocument/2006/relationships/hyperlink" Target="https://www.instagram.com/islanderstfxc/" TargetMode="External"/><Relationship Id="rId5861" Type="http://schemas.openxmlformats.org/officeDocument/2006/relationships/hyperlink" Target="https://twitter.com/islanderstfxc" TargetMode="External"/><Relationship Id="rId4530" Type="http://schemas.openxmlformats.org/officeDocument/2006/relationships/hyperlink" Target="https://facebook.com/Western-Carolina-Track-Field-and-Cross-Country-101016995817673/" TargetMode="External"/><Relationship Id="rId3201" Type="http://schemas.openxmlformats.org/officeDocument/2006/relationships/hyperlink" Target="https://twitter.com/Hoeft98" TargetMode="External"/><Relationship Id="rId4532" Type="http://schemas.openxmlformats.org/officeDocument/2006/relationships/hyperlink" Target="https://twitter.com/trackcatzwcu" TargetMode="External"/><Relationship Id="rId5864" Type="http://schemas.openxmlformats.org/officeDocument/2006/relationships/hyperlink" Target="https://twitter.com/islanderstfxc" TargetMode="External"/><Relationship Id="rId3200" Type="http://schemas.openxmlformats.org/officeDocument/2006/relationships/hyperlink" Target="https://www.instagram.com/gophercctf/" TargetMode="External"/><Relationship Id="rId4531" Type="http://schemas.openxmlformats.org/officeDocument/2006/relationships/hyperlink" Target="https://www.instagram.com/trackcatzwcu/" TargetMode="External"/><Relationship Id="rId5865" Type="http://schemas.openxmlformats.org/officeDocument/2006/relationships/hyperlink" Target="https://www.facebook.com/ISLANDERSTFXC/" TargetMode="External"/><Relationship Id="rId3203" Type="http://schemas.openxmlformats.org/officeDocument/2006/relationships/hyperlink" Target="https://www.facebook.com/GopherCCTF/" TargetMode="External"/><Relationship Id="rId4534" Type="http://schemas.openxmlformats.org/officeDocument/2006/relationships/hyperlink" Target="https://www.instagram.com/trackcatzwcu/" TargetMode="External"/><Relationship Id="rId5862" Type="http://schemas.openxmlformats.org/officeDocument/2006/relationships/hyperlink" Target="https://www.facebook.com/ISLANDERSTFXC/" TargetMode="External"/><Relationship Id="rId3202" Type="http://schemas.openxmlformats.org/officeDocument/2006/relationships/hyperlink" Target="https://twitter.com/gophercctf" TargetMode="External"/><Relationship Id="rId4533" Type="http://schemas.openxmlformats.org/officeDocument/2006/relationships/hyperlink" Target="https://facebook.com/Western-Carolina-Track-Field-and-Cross-Country-101016995817673/" TargetMode="External"/><Relationship Id="rId5863" Type="http://schemas.openxmlformats.org/officeDocument/2006/relationships/hyperlink" Target="https://www.instagram.com/islanderstfxc/" TargetMode="External"/><Relationship Id="rId14099" Type="http://schemas.openxmlformats.org/officeDocument/2006/relationships/hyperlink" Target="https://twitter.com/rhodesxctrack" TargetMode="External"/><Relationship Id="rId14084" Type="http://schemas.openxmlformats.org/officeDocument/2006/relationships/hyperlink" Target="https://twitter.com/maryvillexctf" TargetMode="External"/><Relationship Id="rId14085" Type="http://schemas.openxmlformats.org/officeDocument/2006/relationships/hyperlink" Target="https://www.instagram.com/mcscots_xctf/" TargetMode="External"/><Relationship Id="rId14086" Type="http://schemas.openxmlformats.org/officeDocument/2006/relationships/hyperlink" Target="https://twitter.com/mcscots_xctf" TargetMode="External"/><Relationship Id="rId14087" Type="http://schemas.openxmlformats.org/officeDocument/2006/relationships/hyperlink" Target="https://facebook.com/kaitlyn.carringer.1/" TargetMode="External"/><Relationship Id="rId14080" Type="http://schemas.openxmlformats.org/officeDocument/2006/relationships/hyperlink" Target="https://www.instagram.com/bjubruinsrun/" TargetMode="External"/><Relationship Id="rId14081" Type="http://schemas.openxmlformats.org/officeDocument/2006/relationships/hyperlink" Target="https://www.facebook.com/ron.d.carson/" TargetMode="External"/><Relationship Id="rId14082" Type="http://schemas.openxmlformats.org/officeDocument/2006/relationships/hyperlink" Target="https://www.instagram.com/bjubruinsxctf/" TargetMode="External"/><Relationship Id="rId14083" Type="http://schemas.openxmlformats.org/officeDocument/2006/relationships/hyperlink" Target="https://www.mcscots.com/sports/mten/index" TargetMode="External"/><Relationship Id="rId14077" Type="http://schemas.openxmlformats.org/officeDocument/2006/relationships/hyperlink" Target="https://www.instagram.com/rwu_track/" TargetMode="External"/><Relationship Id="rId14078" Type="http://schemas.openxmlformats.org/officeDocument/2006/relationships/hyperlink" Target="https://www.bjubruins.com/sports/mens-track-and-field" TargetMode="External"/><Relationship Id="rId14079" Type="http://schemas.openxmlformats.org/officeDocument/2006/relationships/hyperlink" Target="https://twitter.com/bjubruinsrun" TargetMode="External"/><Relationship Id="rId14095" Type="http://schemas.openxmlformats.org/officeDocument/2006/relationships/hyperlink" Target="https://www.facebook.com/rhodes.lynx.7" TargetMode="External"/><Relationship Id="rId14096" Type="http://schemas.openxmlformats.org/officeDocument/2006/relationships/hyperlink" Target="https://www.instagram.com/lynxtrack/" TargetMode="External"/><Relationship Id="rId14097" Type="http://schemas.openxmlformats.org/officeDocument/2006/relationships/hyperlink" Target="https://rhodeslynx.com/sports/mens-track-and-field" TargetMode="External"/><Relationship Id="rId14098" Type="http://schemas.openxmlformats.org/officeDocument/2006/relationships/hyperlink" Target="https://twitter.com/coachshankman" TargetMode="External"/><Relationship Id="rId14091" Type="http://schemas.openxmlformats.org/officeDocument/2006/relationships/hyperlink" Target="https://www.instagram.com/mcscots_xctf/" TargetMode="External"/><Relationship Id="rId14092" Type="http://schemas.openxmlformats.org/officeDocument/2006/relationships/hyperlink" Target="https://rhodeslynx.com/sports/mens-track-and-field" TargetMode="External"/><Relationship Id="rId14093" Type="http://schemas.openxmlformats.org/officeDocument/2006/relationships/hyperlink" Target="https://twitter.com/rhodesxctrack" TargetMode="External"/><Relationship Id="rId14094" Type="http://schemas.openxmlformats.org/officeDocument/2006/relationships/hyperlink" Target="https://www.facebook.com/marcus.harris.16" TargetMode="External"/><Relationship Id="rId14090" Type="http://schemas.openxmlformats.org/officeDocument/2006/relationships/hyperlink" Target="https://www.instagram.com/hunterminiard/" TargetMode="External"/><Relationship Id="rId14088" Type="http://schemas.openxmlformats.org/officeDocument/2006/relationships/hyperlink" Target="https://www.instagram.com/mcscots_xctf/" TargetMode="External"/><Relationship Id="rId14089" Type="http://schemas.openxmlformats.org/officeDocument/2006/relationships/hyperlink" Target="https://www.mcscots.com/sports/mten/index" TargetMode="External"/><Relationship Id="rId3270" Type="http://schemas.openxmlformats.org/officeDocument/2006/relationships/hyperlink" Target="https://www.instagram.com/gojsutigersxctf/" TargetMode="External"/><Relationship Id="rId3272" Type="http://schemas.openxmlformats.org/officeDocument/2006/relationships/hyperlink" Target="https://twitter.com/gojsutigersxctf" TargetMode="External"/><Relationship Id="rId3271" Type="http://schemas.openxmlformats.org/officeDocument/2006/relationships/hyperlink" Target="https://x.com/coachbrewster_" TargetMode="External"/><Relationship Id="rId3274" Type="http://schemas.openxmlformats.org/officeDocument/2006/relationships/hyperlink" Target="https://www.facebook.com/GoJSUTigersXCTF/" TargetMode="External"/><Relationship Id="rId3273" Type="http://schemas.openxmlformats.org/officeDocument/2006/relationships/hyperlink" Target="https://www.facebook.com/aniecia.a.brewster/" TargetMode="External"/><Relationship Id="rId3276" Type="http://schemas.openxmlformats.org/officeDocument/2006/relationships/hyperlink" Target="https://www.instagram.com/gojsutigersxctf/" TargetMode="External"/><Relationship Id="rId3275" Type="http://schemas.openxmlformats.org/officeDocument/2006/relationships/hyperlink" Target="https://www.instagram.com/coachbrewster_/" TargetMode="External"/><Relationship Id="rId3278" Type="http://schemas.openxmlformats.org/officeDocument/2006/relationships/hyperlink" Target="https://www.facebook.com/GoJSUTigersXCTF/" TargetMode="External"/><Relationship Id="rId3277" Type="http://schemas.openxmlformats.org/officeDocument/2006/relationships/hyperlink" Target="https://twitter.com/gojsutigersxctf" TargetMode="External"/><Relationship Id="rId3279" Type="http://schemas.openxmlformats.org/officeDocument/2006/relationships/hyperlink" Target="https://www.instagram.com/gojsutigersxctf/" TargetMode="External"/><Relationship Id="rId4590" Type="http://schemas.openxmlformats.org/officeDocument/2006/relationships/hyperlink" Target="https://twitter.com/kentsttrackxc" TargetMode="External"/><Relationship Id="rId3261" Type="http://schemas.openxmlformats.org/officeDocument/2006/relationships/hyperlink" Target="https://www.facebook.com/payroylee/" TargetMode="External"/><Relationship Id="rId4592" Type="http://schemas.openxmlformats.org/officeDocument/2006/relationships/hyperlink" Target="https://www.instagram.com/1aura.rybka/" TargetMode="External"/><Relationship Id="rId3260" Type="http://schemas.openxmlformats.org/officeDocument/2006/relationships/hyperlink" Target="https://twitter.com/alcornxcntrack" TargetMode="External"/><Relationship Id="rId4591" Type="http://schemas.openxmlformats.org/officeDocument/2006/relationships/hyperlink" Target="https://www.facebook.com/KentStTrackXC/" TargetMode="External"/><Relationship Id="rId3263" Type="http://schemas.openxmlformats.org/officeDocument/2006/relationships/hyperlink" Target="https://twitter.com/gojsutigersxctf" TargetMode="External"/><Relationship Id="rId4594" Type="http://schemas.openxmlformats.org/officeDocument/2006/relationships/hyperlink" Target="https://twitter.com/kentsttrackxc" TargetMode="External"/><Relationship Id="rId3262" Type="http://schemas.openxmlformats.org/officeDocument/2006/relationships/hyperlink" Target="https://www.instagram.com/alcornstatexctrack/" TargetMode="External"/><Relationship Id="rId4593" Type="http://schemas.openxmlformats.org/officeDocument/2006/relationships/hyperlink" Target="https://www.instagram.com/kentsttrackxc/" TargetMode="External"/><Relationship Id="rId3265" Type="http://schemas.openxmlformats.org/officeDocument/2006/relationships/hyperlink" Target="https://www.instagram.com/gojsutigersxctf/" TargetMode="External"/><Relationship Id="rId4596" Type="http://schemas.openxmlformats.org/officeDocument/2006/relationships/hyperlink" Target="https://www.instagram.com/_aka_superathlete/" TargetMode="External"/><Relationship Id="rId3264" Type="http://schemas.openxmlformats.org/officeDocument/2006/relationships/hyperlink" Target="https://www.facebook.com/GoJSUTigersXCTF/" TargetMode="External"/><Relationship Id="rId4595" Type="http://schemas.openxmlformats.org/officeDocument/2006/relationships/hyperlink" Target="https://www.facebook.com/KentStTrackXC/" TargetMode="External"/><Relationship Id="rId3267" Type="http://schemas.openxmlformats.org/officeDocument/2006/relationships/hyperlink" Target="https://twitter.com/gojsutigersxctf" TargetMode="External"/><Relationship Id="rId4598" Type="http://schemas.openxmlformats.org/officeDocument/2006/relationships/hyperlink" Target="https://twitter.com/miamioh_xctf" TargetMode="External"/><Relationship Id="rId3266" Type="http://schemas.openxmlformats.org/officeDocument/2006/relationships/hyperlink" Target="https://twitter.com/koachkountry" TargetMode="External"/><Relationship Id="rId4597" Type="http://schemas.openxmlformats.org/officeDocument/2006/relationships/hyperlink" Target="https://www.instagram.com/kentsttrackxc/" TargetMode="External"/><Relationship Id="rId3269" Type="http://schemas.openxmlformats.org/officeDocument/2006/relationships/hyperlink" Target="https://www.facebook.com/GoJSUTigersXCTF/" TargetMode="External"/><Relationship Id="rId3268" Type="http://schemas.openxmlformats.org/officeDocument/2006/relationships/hyperlink" Target="https://www.facebook.com/people/JonathanCOUNTRYHarris/101700239/" TargetMode="External"/><Relationship Id="rId4599" Type="http://schemas.openxmlformats.org/officeDocument/2006/relationships/hyperlink" Target="https://www.facebook.com/RoPeteTF" TargetMode="External"/><Relationship Id="rId3290" Type="http://schemas.openxmlformats.org/officeDocument/2006/relationships/hyperlink" Target="https://www.instagram.com/hailstatetf/" TargetMode="External"/><Relationship Id="rId3292" Type="http://schemas.openxmlformats.org/officeDocument/2006/relationships/hyperlink" Target="https://twitter.com/hailstatetf" TargetMode="External"/><Relationship Id="rId3291" Type="http://schemas.openxmlformats.org/officeDocument/2006/relationships/hyperlink" Target="https://twitter.com/aprilmsuthrows" TargetMode="External"/><Relationship Id="rId3294" Type="http://schemas.openxmlformats.org/officeDocument/2006/relationships/hyperlink" Target="https://www.instagram.com/hailstatetf/" TargetMode="External"/><Relationship Id="rId3293" Type="http://schemas.openxmlformats.org/officeDocument/2006/relationships/hyperlink" Target="https://www.facebook.com/HailStateTF/" TargetMode="External"/><Relationship Id="rId3296" Type="http://schemas.openxmlformats.org/officeDocument/2006/relationships/hyperlink" Target="https://www.facebook.com/HailStateTF/" TargetMode="External"/><Relationship Id="rId3295" Type="http://schemas.openxmlformats.org/officeDocument/2006/relationships/hyperlink" Target="https://twitter.com/hailstatetf" TargetMode="External"/><Relationship Id="rId3298" Type="http://schemas.openxmlformats.org/officeDocument/2006/relationships/hyperlink" Target="https://x.com/TonyGreerMS" TargetMode="External"/><Relationship Id="rId3297" Type="http://schemas.openxmlformats.org/officeDocument/2006/relationships/hyperlink" Target="https://www.instagram.com/hailstatetf/" TargetMode="External"/><Relationship Id="rId3299" Type="http://schemas.openxmlformats.org/officeDocument/2006/relationships/hyperlink" Target="https://twitter.com/hailstatetf" TargetMode="External"/><Relationship Id="rId3281" Type="http://schemas.openxmlformats.org/officeDocument/2006/relationships/hyperlink" Target="https://twitter.com/hailstatetf" TargetMode="External"/><Relationship Id="rId3280" Type="http://schemas.openxmlformats.org/officeDocument/2006/relationships/hyperlink" Target="https://twitter.com/coachcwoods" TargetMode="External"/><Relationship Id="rId3283" Type="http://schemas.openxmlformats.org/officeDocument/2006/relationships/hyperlink" Target="https://www.facebook.com/HailStateTF/" TargetMode="External"/><Relationship Id="rId3282" Type="http://schemas.openxmlformats.org/officeDocument/2006/relationships/hyperlink" Target="https://www.facebook.com/coachchris.woods" TargetMode="External"/><Relationship Id="rId3285" Type="http://schemas.openxmlformats.org/officeDocument/2006/relationships/hyperlink" Target="https://www.instagram.com/hailstatetf/" TargetMode="External"/><Relationship Id="rId3284" Type="http://schemas.openxmlformats.org/officeDocument/2006/relationships/hyperlink" Target="https://www.instagram.com/coach_c.woods/" TargetMode="External"/><Relationship Id="rId3287" Type="http://schemas.openxmlformats.org/officeDocument/2006/relationships/hyperlink" Target="https://twitter.com/hailstatetf" TargetMode="External"/><Relationship Id="rId3286" Type="http://schemas.openxmlformats.org/officeDocument/2006/relationships/hyperlink" Target="https://x.com/koachky" TargetMode="External"/><Relationship Id="rId3289" Type="http://schemas.openxmlformats.org/officeDocument/2006/relationships/hyperlink" Target="https://www.instagram.com/kylestevenson228/" TargetMode="External"/><Relationship Id="rId3288" Type="http://schemas.openxmlformats.org/officeDocument/2006/relationships/hyperlink" Target="https://www.facebook.com/HailStateTF/" TargetMode="External"/><Relationship Id="rId16681" Type="http://schemas.openxmlformats.org/officeDocument/2006/relationships/hyperlink" Target="https://www.instagram.com/daylonsmith/" TargetMode="External"/><Relationship Id="rId15350" Type="http://schemas.openxmlformats.org/officeDocument/2006/relationships/hyperlink" Target="https://twitter.com/mpctrackfield/" TargetMode="External"/><Relationship Id="rId16680" Type="http://schemas.openxmlformats.org/officeDocument/2006/relationships/hyperlink" Target="https://www.facebook.com/groups/441215739345929/" TargetMode="External"/><Relationship Id="rId14020" Type="http://schemas.openxmlformats.org/officeDocument/2006/relationships/hyperlink" Target="https://athletics.westminster.edu/sports/mens-track-and-field" TargetMode="External"/><Relationship Id="rId15351" Type="http://schemas.openxmlformats.org/officeDocument/2006/relationships/hyperlink" Target="https://www.instagram.com/mpclobos_xctf/" TargetMode="External"/><Relationship Id="rId16683" Type="http://schemas.openxmlformats.org/officeDocument/2006/relationships/hyperlink" Target="https://twitter.com/bethanyxc_tf" TargetMode="External"/><Relationship Id="rId14021" Type="http://schemas.openxmlformats.org/officeDocument/2006/relationships/hyperlink" Target="https://www.facebook.com/tim.mcneil.771" TargetMode="External"/><Relationship Id="rId15352" Type="http://schemas.openxmlformats.org/officeDocument/2006/relationships/hyperlink" Target="https://www.facebook.com/Moorpark.Track.Field.XC/" TargetMode="External"/><Relationship Id="rId16682" Type="http://schemas.openxmlformats.org/officeDocument/2006/relationships/hyperlink" Target="https://www.instagram.com/bethelthreshersxctf/" TargetMode="External"/><Relationship Id="rId14019" Type="http://schemas.openxmlformats.org/officeDocument/2006/relationships/hyperlink" Target="https://www.instagram.com/waynesburg_xc_and_track/" TargetMode="External"/><Relationship Id="rId14015" Type="http://schemas.openxmlformats.org/officeDocument/2006/relationships/hyperlink" Target="https://www.instagram.com/the_thackshack/" TargetMode="External"/><Relationship Id="rId15346" Type="http://schemas.openxmlformats.org/officeDocument/2006/relationships/hyperlink" Target="https://twitter.com/mpctrackfield/" TargetMode="External"/><Relationship Id="rId16678" Type="http://schemas.openxmlformats.org/officeDocument/2006/relationships/hyperlink" Target="https://www.instagram.com/bethelthreshersxctf/" TargetMode="External"/><Relationship Id="rId14016" Type="http://schemas.openxmlformats.org/officeDocument/2006/relationships/hyperlink" Target="https://www.instagram.com/waynesburg_xc_and_track/" TargetMode="External"/><Relationship Id="rId15347" Type="http://schemas.openxmlformats.org/officeDocument/2006/relationships/hyperlink" Target="https://www.instagram.com/mpclobos_xctf/" TargetMode="External"/><Relationship Id="rId16677" Type="http://schemas.openxmlformats.org/officeDocument/2006/relationships/hyperlink" Target="https://www.facebook.com/groups/441215739345929/" TargetMode="External"/><Relationship Id="rId14017" Type="http://schemas.openxmlformats.org/officeDocument/2006/relationships/hyperlink" Target="https://twitter.com/wu_track" TargetMode="External"/><Relationship Id="rId15348" Type="http://schemas.openxmlformats.org/officeDocument/2006/relationships/hyperlink" Target="https://twitter.com/mpctrackfield/" TargetMode="External"/><Relationship Id="rId14018" Type="http://schemas.openxmlformats.org/officeDocument/2006/relationships/hyperlink" Target="https://www.facebook.com/Waynesburg-University-Cross-Country-131569463542958/" TargetMode="External"/><Relationship Id="rId15349" Type="http://schemas.openxmlformats.org/officeDocument/2006/relationships/hyperlink" Target="https://www.instagram.com/mpclobos_xctf/" TargetMode="External"/><Relationship Id="rId16679" Type="http://schemas.openxmlformats.org/officeDocument/2006/relationships/hyperlink" Target="https://twitter.com/bethanyswedes" TargetMode="External"/><Relationship Id="rId14011" Type="http://schemas.openxmlformats.org/officeDocument/2006/relationships/hyperlink" Target="https://www.instagram.com/waynesburg_xc_and_track/" TargetMode="External"/><Relationship Id="rId15342" Type="http://schemas.openxmlformats.org/officeDocument/2006/relationships/hyperlink" Target="https://www.instagram.com/bobsledr/" TargetMode="External"/><Relationship Id="rId16674" Type="http://schemas.openxmlformats.org/officeDocument/2006/relationships/hyperlink" Target="https://www.facebook.com/RavenTrackXC/" TargetMode="External"/><Relationship Id="rId14012" Type="http://schemas.openxmlformats.org/officeDocument/2006/relationships/hyperlink" Target="https://twitter.com/wu_track" TargetMode="External"/><Relationship Id="rId15343" Type="http://schemas.openxmlformats.org/officeDocument/2006/relationships/hyperlink" Target="https://www.instagram.com/mpclobos_xctf/" TargetMode="External"/><Relationship Id="rId16673" Type="http://schemas.openxmlformats.org/officeDocument/2006/relationships/hyperlink" Target="https://twitter.com/benutracknfield" TargetMode="External"/><Relationship Id="rId14013" Type="http://schemas.openxmlformats.org/officeDocument/2006/relationships/hyperlink" Target="https://www.facebook.com/kevin.thacker.92/" TargetMode="External"/><Relationship Id="rId15344" Type="http://schemas.openxmlformats.org/officeDocument/2006/relationships/hyperlink" Target="https://twitter.com/mpclobos_xctf" TargetMode="External"/><Relationship Id="rId16676" Type="http://schemas.openxmlformats.org/officeDocument/2006/relationships/hyperlink" Target="https://twitter.com/bethanyswedes" TargetMode="External"/><Relationship Id="rId14014" Type="http://schemas.openxmlformats.org/officeDocument/2006/relationships/hyperlink" Target="https://www.facebook.com/Waynesburg-University-Cross-Country-131569463542958/" TargetMode="External"/><Relationship Id="rId15345" Type="http://schemas.openxmlformats.org/officeDocument/2006/relationships/hyperlink" Target="https://www.instagram.com/mpclobos_xctf/" TargetMode="External"/><Relationship Id="rId16675" Type="http://schemas.openxmlformats.org/officeDocument/2006/relationships/hyperlink" Target="https://www.instagram.com/benedictinecollegetfxc/" TargetMode="External"/><Relationship Id="rId15360" Type="http://schemas.openxmlformats.org/officeDocument/2006/relationships/hyperlink" Target="https://www.instagram.com/podium_mom/" TargetMode="External"/><Relationship Id="rId16692" Type="http://schemas.openxmlformats.org/officeDocument/2006/relationships/hyperlink" Target="https://facebook.com/Bethel-College-Cross-CountryTrack-and-Field-110667356963530/" TargetMode="External"/><Relationship Id="rId14030" Type="http://schemas.openxmlformats.org/officeDocument/2006/relationships/hyperlink" Target="https://twitter.com/WC_Track_XC" TargetMode="External"/><Relationship Id="rId15361" Type="http://schemas.openxmlformats.org/officeDocument/2006/relationships/hyperlink" Target="https://www.instagram.com/mcxcandtrack/" TargetMode="External"/><Relationship Id="rId16691" Type="http://schemas.openxmlformats.org/officeDocument/2006/relationships/hyperlink" Target="https://twitter.com/bethelxctf" TargetMode="External"/><Relationship Id="rId14031" Type="http://schemas.openxmlformats.org/officeDocument/2006/relationships/hyperlink" Target="https://www.facebook.com/Westminster-Track-Field-416919537588/" TargetMode="External"/><Relationship Id="rId15362" Type="http://schemas.openxmlformats.org/officeDocument/2006/relationships/hyperlink" Target="https://twitter.com/giolanaro" TargetMode="External"/><Relationship Id="rId16694" Type="http://schemas.openxmlformats.org/officeDocument/2006/relationships/hyperlink" Target="https://twitter.com/coachbrun" TargetMode="External"/><Relationship Id="rId14032" Type="http://schemas.openxmlformats.org/officeDocument/2006/relationships/hyperlink" Target="https://www.instagram.com/westminsterxctf/" TargetMode="External"/><Relationship Id="rId15363" Type="http://schemas.openxmlformats.org/officeDocument/2006/relationships/hyperlink" Target="https://twitter.com/mtsac_track" TargetMode="External"/><Relationship Id="rId16693" Type="http://schemas.openxmlformats.org/officeDocument/2006/relationships/hyperlink" Target="https://www.instagram.com/bethelthreshersxctf/" TargetMode="External"/><Relationship Id="rId16690" Type="http://schemas.openxmlformats.org/officeDocument/2006/relationships/hyperlink" Target="https://www.instagram.com/bethelthreshersxctf/" TargetMode="External"/><Relationship Id="rId14026" Type="http://schemas.openxmlformats.org/officeDocument/2006/relationships/hyperlink" Target="https://athletics.westminster.edu/sports/mens-track-and-field" TargetMode="External"/><Relationship Id="rId15357" Type="http://schemas.openxmlformats.org/officeDocument/2006/relationships/hyperlink" Target="https://www.instagram.com/mcxcandtrack/" TargetMode="External"/><Relationship Id="rId16689" Type="http://schemas.openxmlformats.org/officeDocument/2006/relationships/hyperlink" Target="https://facebook.com/Bethel-College-Cross-CountryTrack-and-Field-110667356963530/" TargetMode="External"/><Relationship Id="rId14027" Type="http://schemas.openxmlformats.org/officeDocument/2006/relationships/hyperlink" Target="https://www.facebook.com/people/Bradi-Rhoades/112694812699" TargetMode="External"/><Relationship Id="rId15358" Type="http://schemas.openxmlformats.org/officeDocument/2006/relationships/hyperlink" Target="https://twitter.com/mcxcandtrack" TargetMode="External"/><Relationship Id="rId16688" Type="http://schemas.openxmlformats.org/officeDocument/2006/relationships/hyperlink" Target="https://twitter.com/bethelxctf" TargetMode="External"/><Relationship Id="rId14028" Type="http://schemas.openxmlformats.org/officeDocument/2006/relationships/hyperlink" Target="https://www.facebook.com/Westminster-Track-Field-416919537588/" TargetMode="External"/><Relationship Id="rId15359" Type="http://schemas.openxmlformats.org/officeDocument/2006/relationships/hyperlink" Target="https://www.facebook.com/maggie.shearer.90" TargetMode="External"/><Relationship Id="rId14029" Type="http://schemas.openxmlformats.org/officeDocument/2006/relationships/hyperlink" Target="https://www.instagram.com/westminsterxctf/" TargetMode="External"/><Relationship Id="rId14022" Type="http://schemas.openxmlformats.org/officeDocument/2006/relationships/hyperlink" Target="https://www.facebook.com/Westminster-Track-Field-416919537588/" TargetMode="External"/><Relationship Id="rId15353" Type="http://schemas.openxmlformats.org/officeDocument/2006/relationships/hyperlink" Target="https://twitter.com/MC_Raiders/" TargetMode="External"/><Relationship Id="rId16685" Type="http://schemas.openxmlformats.org/officeDocument/2006/relationships/hyperlink" Target="https://facebook.com/Bethel-College-Cross-CountryTrack-and-Field-110667356963530/" TargetMode="External"/><Relationship Id="rId14023" Type="http://schemas.openxmlformats.org/officeDocument/2006/relationships/hyperlink" Target="https://www.instagram.com/westminsterxctf/" TargetMode="External"/><Relationship Id="rId15354" Type="http://schemas.openxmlformats.org/officeDocument/2006/relationships/hyperlink" Target="https://www.facebook.com/Moorpark.Track.Field.XC/" TargetMode="External"/><Relationship Id="rId16684" Type="http://schemas.openxmlformats.org/officeDocument/2006/relationships/hyperlink" Target="https://twitter.com/bethelxctf" TargetMode="External"/><Relationship Id="rId14024" Type="http://schemas.openxmlformats.org/officeDocument/2006/relationships/hyperlink" Target="https://www.facebook.com/Westminster-Track-Field-416919537588/" TargetMode="External"/><Relationship Id="rId15355" Type="http://schemas.openxmlformats.org/officeDocument/2006/relationships/hyperlink" Target="https://www.instagram.com/mcxcandtrack/" TargetMode="External"/><Relationship Id="rId16687" Type="http://schemas.openxmlformats.org/officeDocument/2006/relationships/hyperlink" Target="https://www.instagram.com/BethelThreshersXCTF/" TargetMode="External"/><Relationship Id="rId14025" Type="http://schemas.openxmlformats.org/officeDocument/2006/relationships/hyperlink" Target="https://www.instagram.com/westminsterxctf/" TargetMode="External"/><Relationship Id="rId15356" Type="http://schemas.openxmlformats.org/officeDocument/2006/relationships/hyperlink" Target="https://twitter.com/mcxcandtrack" TargetMode="External"/><Relationship Id="rId16686" Type="http://schemas.openxmlformats.org/officeDocument/2006/relationships/hyperlink" Target="https://www.instagram.com/kjwilson_66/" TargetMode="External"/><Relationship Id="rId16661" Type="http://schemas.openxmlformats.org/officeDocument/2006/relationships/hyperlink" Target="https://twitter.com/bakertfxc" TargetMode="External"/><Relationship Id="rId15330" Type="http://schemas.openxmlformats.org/officeDocument/2006/relationships/hyperlink" Target="https://twitter.com/coachdsnaer" TargetMode="External"/><Relationship Id="rId16660" Type="http://schemas.openxmlformats.org/officeDocument/2006/relationships/hyperlink" Target="https://www.instagram.com/bobbybreon/" TargetMode="External"/><Relationship Id="rId15328" Type="http://schemas.openxmlformats.org/officeDocument/2006/relationships/hyperlink" Target="https://facebook.com/brockdrazen" TargetMode="External"/><Relationship Id="rId15329" Type="http://schemas.openxmlformats.org/officeDocument/2006/relationships/hyperlink" Target="https://www.instagram.com/merritt_track/" TargetMode="External"/><Relationship Id="rId16659" Type="http://schemas.openxmlformats.org/officeDocument/2006/relationships/hyperlink" Target="https://www.facebook.com/bobby.breon" TargetMode="External"/><Relationship Id="rId15324" Type="http://schemas.openxmlformats.org/officeDocument/2006/relationships/hyperlink" Target="https://twitter.com/CoachPeeps" TargetMode="External"/><Relationship Id="rId16656" Type="http://schemas.openxmlformats.org/officeDocument/2006/relationships/hyperlink" Target="https://twitter.com/bakertfxc" TargetMode="External"/><Relationship Id="rId15325" Type="http://schemas.openxmlformats.org/officeDocument/2006/relationships/hyperlink" Target="https://www.facebook.com/johnnie.peeples/" TargetMode="External"/><Relationship Id="rId16655" Type="http://schemas.openxmlformats.org/officeDocument/2006/relationships/hyperlink" Target="https://twitter.com/bakertfxc" TargetMode="External"/><Relationship Id="rId15326" Type="http://schemas.openxmlformats.org/officeDocument/2006/relationships/hyperlink" Target="https://www.facebook.com/sacxctf/" TargetMode="External"/><Relationship Id="rId16658" Type="http://schemas.openxmlformats.org/officeDocument/2006/relationships/hyperlink" Target="https://twitter.com/bakertfxc" TargetMode="External"/><Relationship Id="rId15327" Type="http://schemas.openxmlformats.org/officeDocument/2006/relationships/hyperlink" Target="https://twitter.com/brockdrazen" TargetMode="External"/><Relationship Id="rId16657" Type="http://schemas.openxmlformats.org/officeDocument/2006/relationships/hyperlink" Target="https://twitter.com/bakertfxc" TargetMode="External"/><Relationship Id="rId15320" Type="http://schemas.openxmlformats.org/officeDocument/2006/relationships/hyperlink" Target="https://www.instagram.com/lbsutrackxc/" TargetMode="External"/><Relationship Id="rId16652" Type="http://schemas.openxmlformats.org/officeDocument/2006/relationships/hyperlink" Target="https://www.facebook.com/StatesmenXCandTrack/" TargetMode="External"/><Relationship Id="rId15321" Type="http://schemas.openxmlformats.org/officeDocument/2006/relationships/hyperlink" Target="https://twitter.com/lbcc_xctf" TargetMode="External"/><Relationship Id="rId16651" Type="http://schemas.openxmlformats.org/officeDocument/2006/relationships/hyperlink" Target="https://twitter.com/wputfxc" TargetMode="External"/><Relationship Id="rId15322" Type="http://schemas.openxmlformats.org/officeDocument/2006/relationships/hyperlink" Target="https://www.facebook.com/LBSUTrackXC/" TargetMode="External"/><Relationship Id="rId16654" Type="http://schemas.openxmlformats.org/officeDocument/2006/relationships/hyperlink" Target="https://www.facebook.com/StatesmenXCandTrack/" TargetMode="External"/><Relationship Id="rId15323" Type="http://schemas.openxmlformats.org/officeDocument/2006/relationships/hyperlink" Target="https://www.instagram.com/lbsutrackxc/" TargetMode="External"/><Relationship Id="rId16653" Type="http://schemas.openxmlformats.org/officeDocument/2006/relationships/hyperlink" Target="https://twitter.com/wputfxc" TargetMode="External"/><Relationship Id="rId16670" Type="http://schemas.openxmlformats.org/officeDocument/2006/relationships/hyperlink" Target="https://twitter.com/benutracknfield" TargetMode="External"/><Relationship Id="rId15340" Type="http://schemas.openxmlformats.org/officeDocument/2006/relationships/hyperlink" Target="https://twitter.com/mpctrackfield/" TargetMode="External"/><Relationship Id="rId16672" Type="http://schemas.openxmlformats.org/officeDocument/2006/relationships/hyperlink" Target="https://www.instagram.com/benedictinecollegetfxc/" TargetMode="External"/><Relationship Id="rId14010" Type="http://schemas.openxmlformats.org/officeDocument/2006/relationships/hyperlink" Target="https://www.facebook.com/Waynesburg-University-Cross-Country-131569463542958/" TargetMode="External"/><Relationship Id="rId15341" Type="http://schemas.openxmlformats.org/officeDocument/2006/relationships/hyperlink" Target="https://www.facebook.com/nick.cunningham.usa" TargetMode="External"/><Relationship Id="rId16671" Type="http://schemas.openxmlformats.org/officeDocument/2006/relationships/hyperlink" Target="https://www.facebook.com/RavenTrackXC/" TargetMode="External"/><Relationship Id="rId14008" Type="http://schemas.openxmlformats.org/officeDocument/2006/relationships/hyperlink" Target="https://waynesburgsports.com/sports/mens-track-and-field" TargetMode="External"/><Relationship Id="rId15339" Type="http://schemas.openxmlformats.org/officeDocument/2006/relationships/hyperlink" Target="https://www.instagram.com/mjctfxc/" TargetMode="External"/><Relationship Id="rId14009" Type="http://schemas.openxmlformats.org/officeDocument/2006/relationships/hyperlink" Target="https://twitter.com/wu_track" TargetMode="External"/><Relationship Id="rId14004" Type="http://schemas.openxmlformats.org/officeDocument/2006/relationships/hyperlink" Target="https://twitter.com/wu_track" TargetMode="External"/><Relationship Id="rId15335" Type="http://schemas.openxmlformats.org/officeDocument/2006/relationships/hyperlink" Target="https://twitter.com/mjctfxc" TargetMode="External"/><Relationship Id="rId16667" Type="http://schemas.openxmlformats.org/officeDocument/2006/relationships/hyperlink" Target="https://twitter.com/benutracknfield" TargetMode="External"/><Relationship Id="rId14005" Type="http://schemas.openxmlformats.org/officeDocument/2006/relationships/hyperlink" Target="https://www.facebook.com/Waynesburg-University-Cross-Country-131569463542958/" TargetMode="External"/><Relationship Id="rId15336" Type="http://schemas.openxmlformats.org/officeDocument/2006/relationships/hyperlink" Target="https://www.instagram.com/mjctfxc/" TargetMode="External"/><Relationship Id="rId16666" Type="http://schemas.openxmlformats.org/officeDocument/2006/relationships/hyperlink" Target="https://www.instagram.com/benedictinecollegetfxc/" TargetMode="External"/><Relationship Id="rId14006" Type="http://schemas.openxmlformats.org/officeDocument/2006/relationships/hyperlink" Target="https://www.instagram.com/megmsowers/" TargetMode="External"/><Relationship Id="rId15337" Type="http://schemas.openxmlformats.org/officeDocument/2006/relationships/hyperlink" Target="https://www.instagram.com/mjctfxc/" TargetMode="External"/><Relationship Id="rId16669" Type="http://schemas.openxmlformats.org/officeDocument/2006/relationships/hyperlink" Target="https://www.instagram.com/benedictinecollegetfxc/" TargetMode="External"/><Relationship Id="rId14007" Type="http://schemas.openxmlformats.org/officeDocument/2006/relationships/hyperlink" Target="https://www.instagram.com/waynesburg_xc_and_track/" TargetMode="External"/><Relationship Id="rId15338" Type="http://schemas.openxmlformats.org/officeDocument/2006/relationships/hyperlink" Target="https://www.instagram.com/mjctfxc/" TargetMode="External"/><Relationship Id="rId16668" Type="http://schemas.openxmlformats.org/officeDocument/2006/relationships/hyperlink" Target="https://www.facebook.com/RavenTrackXC/" TargetMode="External"/><Relationship Id="rId14000" Type="http://schemas.openxmlformats.org/officeDocument/2006/relationships/hyperlink" Target="https://www.facebook.com/laurel.rush.56" TargetMode="External"/><Relationship Id="rId15331" Type="http://schemas.openxmlformats.org/officeDocument/2006/relationships/hyperlink" Target="https://twitter.com/mjctfxc" TargetMode="External"/><Relationship Id="rId16663" Type="http://schemas.openxmlformats.org/officeDocument/2006/relationships/hyperlink" Target="https://twitter.com/bakertfxc" TargetMode="External"/><Relationship Id="rId14001" Type="http://schemas.openxmlformats.org/officeDocument/2006/relationships/hyperlink" Target="https://www.facebook.com/Waynesburg-University-Cross-Country-131569463542958/" TargetMode="External"/><Relationship Id="rId15332" Type="http://schemas.openxmlformats.org/officeDocument/2006/relationships/hyperlink" Target="https://www.facebook.com/demitrius.snaer" TargetMode="External"/><Relationship Id="rId16662" Type="http://schemas.openxmlformats.org/officeDocument/2006/relationships/hyperlink" Target="https://twitter.com/bakertfxc" TargetMode="External"/><Relationship Id="rId14002" Type="http://schemas.openxmlformats.org/officeDocument/2006/relationships/hyperlink" Target="https://www.instagram.com/waynesburg_xc_and_track/" TargetMode="External"/><Relationship Id="rId15333" Type="http://schemas.openxmlformats.org/officeDocument/2006/relationships/hyperlink" Target="https://www.instagram.com/headsup_throws/" TargetMode="External"/><Relationship Id="rId16665" Type="http://schemas.openxmlformats.org/officeDocument/2006/relationships/hyperlink" Target="https://www.facebook.com/RavenTrackXC/" TargetMode="External"/><Relationship Id="rId14003" Type="http://schemas.openxmlformats.org/officeDocument/2006/relationships/hyperlink" Target="https://waynesburgsports.com/sports/mens-track-and-field" TargetMode="External"/><Relationship Id="rId15334" Type="http://schemas.openxmlformats.org/officeDocument/2006/relationships/hyperlink" Target="https://www.instagram.com/mjctfxc/" TargetMode="External"/><Relationship Id="rId16664" Type="http://schemas.openxmlformats.org/officeDocument/2006/relationships/hyperlink" Target="https://twitter.com/benutracknfield" TargetMode="External"/><Relationship Id="rId14062" Type="http://schemas.openxmlformats.org/officeDocument/2006/relationships/hyperlink" Target="https://www.goanchormen.com/sports/mens-track-and-field" TargetMode="External"/><Relationship Id="rId15393" Type="http://schemas.openxmlformats.org/officeDocument/2006/relationships/hyperlink" Target="https://www.facebook.com/SacCityMXCTF/" TargetMode="External"/><Relationship Id="rId14063" Type="http://schemas.openxmlformats.org/officeDocument/2006/relationships/hyperlink" Target="https://twitter.com/rhodymtrack" TargetMode="External"/><Relationship Id="rId15394" Type="http://schemas.openxmlformats.org/officeDocument/2006/relationships/hyperlink" Target="https://twitter.com/avenda_m" TargetMode="External"/><Relationship Id="rId14064" Type="http://schemas.openxmlformats.org/officeDocument/2006/relationships/hyperlink" Target="https://twitter.com/rhodymtrack" TargetMode="External"/><Relationship Id="rId15395" Type="http://schemas.openxmlformats.org/officeDocument/2006/relationships/hyperlink" Target="https://twitter.com/sacsttrack" TargetMode="External"/><Relationship Id="rId14065" Type="http://schemas.openxmlformats.org/officeDocument/2006/relationships/hyperlink" Target="https://www.facebook.com/groups/233030706756804/" TargetMode="External"/><Relationship Id="rId15396" Type="http://schemas.openxmlformats.org/officeDocument/2006/relationships/hyperlink" Target="https://www.facebook.com/SacCityMXCTF/" TargetMode="External"/><Relationship Id="rId15390" Type="http://schemas.openxmlformats.org/officeDocument/2006/relationships/hyperlink" Target="https://www.instagram.com/caltfxc/" TargetMode="External"/><Relationship Id="rId14060" Type="http://schemas.openxmlformats.org/officeDocument/2006/relationships/hyperlink" Target="https://www.goanchormen.com/sports/mens-track-and-field" TargetMode="External"/><Relationship Id="rId15391" Type="http://schemas.openxmlformats.org/officeDocument/2006/relationships/hyperlink" Target="https://twitter.com/avenda_m" TargetMode="External"/><Relationship Id="rId14061" Type="http://schemas.openxmlformats.org/officeDocument/2006/relationships/hyperlink" Target="https://twitter.com/rhodymtrack" TargetMode="External"/><Relationship Id="rId15392" Type="http://schemas.openxmlformats.org/officeDocument/2006/relationships/hyperlink" Target="https://twitter.com/sacsttrack" TargetMode="External"/><Relationship Id="rId14059" Type="http://schemas.openxmlformats.org/officeDocument/2006/relationships/hyperlink" Target="https://twitter.com/ycpxctf" TargetMode="External"/><Relationship Id="rId14055" Type="http://schemas.openxmlformats.org/officeDocument/2006/relationships/hyperlink" Target="https://www.facebook.com/tony.nelo.5/" TargetMode="External"/><Relationship Id="rId15386" Type="http://schemas.openxmlformats.org/officeDocument/2006/relationships/hyperlink" Target="https://www.facebook.com/SacCityMXCTF/" TargetMode="External"/><Relationship Id="rId14056" Type="http://schemas.openxmlformats.org/officeDocument/2006/relationships/hyperlink" Target="https://www.instagram.com/tony_nelo678/" TargetMode="External"/><Relationship Id="rId15387" Type="http://schemas.openxmlformats.org/officeDocument/2006/relationships/hyperlink" Target="https://www.facebook.com/saccitymxctf/" TargetMode="External"/><Relationship Id="rId14057" Type="http://schemas.openxmlformats.org/officeDocument/2006/relationships/hyperlink" Target="https://www.instagram.com/ycpxctf/" TargetMode="External"/><Relationship Id="rId15388" Type="http://schemas.openxmlformats.org/officeDocument/2006/relationships/hyperlink" Target="https://www.instagram.com/caltfxc/" TargetMode="External"/><Relationship Id="rId14058" Type="http://schemas.openxmlformats.org/officeDocument/2006/relationships/hyperlink" Target="https://ycpspartans.com/sports/mens-track-and-field" TargetMode="External"/><Relationship Id="rId15389" Type="http://schemas.openxmlformats.org/officeDocument/2006/relationships/hyperlink" Target="https://www.facebook.com/saccitymxctf/" TargetMode="External"/><Relationship Id="rId14073" Type="http://schemas.openxmlformats.org/officeDocument/2006/relationships/hyperlink" Target="https://twitter.com/rwuhawksxctf" TargetMode="External"/><Relationship Id="rId14074" Type="http://schemas.openxmlformats.org/officeDocument/2006/relationships/hyperlink" Target="https://twitter.com/rwuhawksxctf" TargetMode="External"/><Relationship Id="rId14075" Type="http://schemas.openxmlformats.org/officeDocument/2006/relationships/hyperlink" Target="https://twitter.com/rwuhawksxctf" TargetMode="External"/><Relationship Id="rId14076" Type="http://schemas.openxmlformats.org/officeDocument/2006/relationships/hyperlink" Target="https://www.facebook.com/steven.nostro.98/" TargetMode="External"/><Relationship Id="rId14070" Type="http://schemas.openxmlformats.org/officeDocument/2006/relationships/hyperlink" Target="https://rwuhawks.com/sports/track-and-field" TargetMode="External"/><Relationship Id="rId14071" Type="http://schemas.openxmlformats.org/officeDocument/2006/relationships/hyperlink" Target="https://twitter.com/rwuhawksxctf" TargetMode="External"/><Relationship Id="rId14072" Type="http://schemas.openxmlformats.org/officeDocument/2006/relationships/hyperlink" Target="https://rwuhawks.com/sports/track-and-field" TargetMode="External"/><Relationship Id="rId14066" Type="http://schemas.openxmlformats.org/officeDocument/2006/relationships/hyperlink" Target="https://www.goanchormen.com/sports/mens-track-and-field" TargetMode="External"/><Relationship Id="rId15397" Type="http://schemas.openxmlformats.org/officeDocument/2006/relationships/hyperlink" Target="https://twitter.com/sacsttrack" TargetMode="External"/><Relationship Id="rId14067" Type="http://schemas.openxmlformats.org/officeDocument/2006/relationships/hyperlink" Target="https://twitter.com/rhodymtrack" TargetMode="External"/><Relationship Id="rId15398" Type="http://schemas.openxmlformats.org/officeDocument/2006/relationships/hyperlink" Target="https://www.facebook.com/SacCityMXCTF/" TargetMode="External"/><Relationship Id="rId14068" Type="http://schemas.openxmlformats.org/officeDocument/2006/relationships/hyperlink" Target="https://www.instagram.com/rhodymtrack/" TargetMode="External"/><Relationship Id="rId15399" Type="http://schemas.openxmlformats.org/officeDocument/2006/relationships/hyperlink" Target="https://www.facebook.com/saddleback.crosscountry" TargetMode="External"/><Relationship Id="rId14069" Type="http://schemas.openxmlformats.org/officeDocument/2006/relationships/hyperlink" Target="https://twitter.com/rwuhawksxctf" TargetMode="External"/><Relationship Id="rId14040" Type="http://schemas.openxmlformats.org/officeDocument/2006/relationships/hyperlink" Target="https://www.facebook.com/Westminster-Track-Field-416919537588/" TargetMode="External"/><Relationship Id="rId15371" Type="http://schemas.openxmlformats.org/officeDocument/2006/relationships/hyperlink" Target="https://twitter.com/mtsac_track" TargetMode="External"/><Relationship Id="rId14041" Type="http://schemas.openxmlformats.org/officeDocument/2006/relationships/hyperlink" Target="https://www.instagram.com/the_coach_sams703/" TargetMode="External"/><Relationship Id="rId15372" Type="http://schemas.openxmlformats.org/officeDocument/2006/relationships/hyperlink" Target="https://twitter.com/mtsac_track" TargetMode="External"/><Relationship Id="rId14042" Type="http://schemas.openxmlformats.org/officeDocument/2006/relationships/hyperlink" Target="https://www.instagram.com/westminsterxctf/" TargetMode="External"/><Relationship Id="rId15373" Type="http://schemas.openxmlformats.org/officeDocument/2006/relationships/hyperlink" Target="https://twitter.com/mtsac_track" TargetMode="External"/><Relationship Id="rId14043" Type="http://schemas.openxmlformats.org/officeDocument/2006/relationships/hyperlink" Target="https://widenerpride.com/sports/mens-track-and-field" TargetMode="External"/><Relationship Id="rId15374" Type="http://schemas.openxmlformats.org/officeDocument/2006/relationships/hyperlink" Target="https://www.instagram.com/piratesxc/" TargetMode="External"/><Relationship Id="rId15370" Type="http://schemas.openxmlformats.org/officeDocument/2006/relationships/hyperlink" Target="https://twitter.com/mtsac_track" TargetMode="External"/><Relationship Id="rId14037" Type="http://schemas.openxmlformats.org/officeDocument/2006/relationships/hyperlink" Target="https://www.instagram.com/iflyem/" TargetMode="External"/><Relationship Id="rId15368" Type="http://schemas.openxmlformats.org/officeDocument/2006/relationships/hyperlink" Target="https://twitter.com/mtsac_track" TargetMode="External"/><Relationship Id="rId14038" Type="http://schemas.openxmlformats.org/officeDocument/2006/relationships/hyperlink" Target="https://www.instagram.com/westminsterxctf/" TargetMode="External"/><Relationship Id="rId15369" Type="http://schemas.openxmlformats.org/officeDocument/2006/relationships/hyperlink" Target="https://www.instagram.com/mt.sac_track_and_field/" TargetMode="External"/><Relationship Id="rId16699" Type="http://schemas.openxmlformats.org/officeDocument/2006/relationships/hyperlink" Target="https://www.facebook.com/FUXCTF/" TargetMode="External"/><Relationship Id="rId14039" Type="http://schemas.openxmlformats.org/officeDocument/2006/relationships/hyperlink" Target="https://twitter.com/WC_Track_XC" TargetMode="External"/><Relationship Id="rId14033" Type="http://schemas.openxmlformats.org/officeDocument/2006/relationships/hyperlink" Target="https://twitter.com/emmaroserudolph" TargetMode="External"/><Relationship Id="rId15364" Type="http://schemas.openxmlformats.org/officeDocument/2006/relationships/hyperlink" Target="https://twitter.com/mtsac_track" TargetMode="External"/><Relationship Id="rId16696" Type="http://schemas.openxmlformats.org/officeDocument/2006/relationships/hyperlink" Target="https://www.facebook.com/FUXCTF/" TargetMode="External"/><Relationship Id="rId14034" Type="http://schemas.openxmlformats.org/officeDocument/2006/relationships/hyperlink" Target="https://twitter.com/WC_Track_XC" TargetMode="External"/><Relationship Id="rId15365" Type="http://schemas.openxmlformats.org/officeDocument/2006/relationships/hyperlink" Target="https://twitter.com/mtsac_track" TargetMode="External"/><Relationship Id="rId16695" Type="http://schemas.openxmlformats.org/officeDocument/2006/relationships/hyperlink" Target="https://twitter.com/friendsuxctf" TargetMode="External"/><Relationship Id="rId14035" Type="http://schemas.openxmlformats.org/officeDocument/2006/relationships/hyperlink" Target="https://www.facebook.com/Emma1576/" TargetMode="External"/><Relationship Id="rId15366" Type="http://schemas.openxmlformats.org/officeDocument/2006/relationships/hyperlink" Target="https://twitter.com/mtsac_track" TargetMode="External"/><Relationship Id="rId16698" Type="http://schemas.openxmlformats.org/officeDocument/2006/relationships/hyperlink" Target="https://twitter.com/friendsuxctf" TargetMode="External"/><Relationship Id="rId14036" Type="http://schemas.openxmlformats.org/officeDocument/2006/relationships/hyperlink" Target="https://www.facebook.com/Westminster-Track-Field-416919537588/" TargetMode="External"/><Relationship Id="rId15367" Type="http://schemas.openxmlformats.org/officeDocument/2006/relationships/hyperlink" Target="https://www.instagram.com/mt.sac_track_and_field/" TargetMode="External"/><Relationship Id="rId16697" Type="http://schemas.openxmlformats.org/officeDocument/2006/relationships/hyperlink" Target="https://www.instagram.com/friendsuxctf/" TargetMode="External"/><Relationship Id="rId14051" Type="http://schemas.openxmlformats.org/officeDocument/2006/relationships/hyperlink" Target="https://www.instagram.com/Widenermensxctf/" TargetMode="External"/><Relationship Id="rId15382" Type="http://schemas.openxmlformats.org/officeDocument/2006/relationships/hyperlink" Target="https://www.facebook.com/SacCityMXCTF/" TargetMode="External"/><Relationship Id="rId14052" Type="http://schemas.openxmlformats.org/officeDocument/2006/relationships/hyperlink" Target="https://ycpspartans.com/sports/mens-track-and-field" TargetMode="External"/><Relationship Id="rId15383" Type="http://schemas.openxmlformats.org/officeDocument/2006/relationships/hyperlink" Target="https://twitter.com/sacsttrack" TargetMode="External"/><Relationship Id="rId14053" Type="http://schemas.openxmlformats.org/officeDocument/2006/relationships/hyperlink" Target="https://twitter.com/ycpxctf" TargetMode="External"/><Relationship Id="rId15384" Type="http://schemas.openxmlformats.org/officeDocument/2006/relationships/hyperlink" Target="https://www.facebook.com/SacCityMXCTF/" TargetMode="External"/><Relationship Id="rId14054" Type="http://schemas.openxmlformats.org/officeDocument/2006/relationships/hyperlink" Target="https://twitter.com/ycpxctf" TargetMode="External"/><Relationship Id="rId15385" Type="http://schemas.openxmlformats.org/officeDocument/2006/relationships/hyperlink" Target="https://twitter.com/sacsttrack" TargetMode="External"/><Relationship Id="rId15380" Type="http://schemas.openxmlformats.org/officeDocument/2006/relationships/hyperlink" Target="https://twitter.com/sacsttrack" TargetMode="External"/><Relationship Id="rId14050" Type="http://schemas.openxmlformats.org/officeDocument/2006/relationships/hyperlink" Target="https://www.instagram.com/ryan_rastatter/" TargetMode="External"/><Relationship Id="rId15381" Type="http://schemas.openxmlformats.org/officeDocument/2006/relationships/hyperlink" Target="https://www.facebook.com/rob.dewar.754" TargetMode="External"/><Relationship Id="rId14048" Type="http://schemas.openxmlformats.org/officeDocument/2006/relationships/hyperlink" Target="https://www.facebook.com/dylan.caputo.9/" TargetMode="External"/><Relationship Id="rId15379" Type="http://schemas.openxmlformats.org/officeDocument/2006/relationships/hyperlink" Target="https://www.instagram.com/rcc.tfxc/" TargetMode="External"/><Relationship Id="rId14049" Type="http://schemas.openxmlformats.org/officeDocument/2006/relationships/hyperlink" Target="https://www.instagram.com/Widenermensxctf/" TargetMode="External"/><Relationship Id="rId14044" Type="http://schemas.openxmlformats.org/officeDocument/2006/relationships/hyperlink" Target="https://widenerpride.com/sports/mens-track-and-field" TargetMode="External"/><Relationship Id="rId15375" Type="http://schemas.openxmlformats.org/officeDocument/2006/relationships/hyperlink" Target="https://www.instagram.com/jordynannmercadozorn/" TargetMode="External"/><Relationship Id="rId14045" Type="http://schemas.openxmlformats.org/officeDocument/2006/relationships/hyperlink" Target="https://www.facebook.com/andrew.crosby.77/" TargetMode="External"/><Relationship Id="rId15376" Type="http://schemas.openxmlformats.org/officeDocument/2006/relationships/hyperlink" Target="https://www.instagram.com/piratesxc/" TargetMode="External"/><Relationship Id="rId14046" Type="http://schemas.openxmlformats.org/officeDocument/2006/relationships/hyperlink" Target="https://www.instagram.com/Widenermensxctf/" TargetMode="External"/><Relationship Id="rId15377" Type="http://schemas.openxmlformats.org/officeDocument/2006/relationships/hyperlink" Target="https://www.facebook.com/p/Mason-Cortez-Burroughs-1-100063704430776/" TargetMode="External"/><Relationship Id="rId14047" Type="http://schemas.openxmlformats.org/officeDocument/2006/relationships/hyperlink" Target="https://widenerpride.com/sports/mens-track-and-field" TargetMode="External"/><Relationship Id="rId15378" Type="http://schemas.openxmlformats.org/officeDocument/2006/relationships/hyperlink" Target="https://www.facebook.com/RCCTFXC/" TargetMode="External"/><Relationship Id="rId4602" Type="http://schemas.openxmlformats.org/officeDocument/2006/relationships/hyperlink" Target="https://www.instagram.com/miamioh_xctf/" TargetMode="External"/><Relationship Id="rId5934" Type="http://schemas.openxmlformats.org/officeDocument/2006/relationships/hyperlink" Target="https://www.facebook.com/groups/200586633337828/" TargetMode="External"/><Relationship Id="rId4601" Type="http://schemas.openxmlformats.org/officeDocument/2006/relationships/hyperlink" Target="https://www.instagram.com/rufiopeterson/" TargetMode="External"/><Relationship Id="rId5935" Type="http://schemas.openxmlformats.org/officeDocument/2006/relationships/hyperlink" Target="https://www.instagram.com/txstatexctrack/" TargetMode="External"/><Relationship Id="rId4604" Type="http://schemas.openxmlformats.org/officeDocument/2006/relationships/hyperlink" Target="https://twitter.com/miamioh_xctf" TargetMode="External"/><Relationship Id="rId5932" Type="http://schemas.openxmlformats.org/officeDocument/2006/relationships/hyperlink" Target="https://twitter.com/txstatetrack" TargetMode="External"/><Relationship Id="rId4603" Type="http://schemas.openxmlformats.org/officeDocument/2006/relationships/hyperlink" Target="https://twitter.com/dtthabeast916" TargetMode="External"/><Relationship Id="rId5933" Type="http://schemas.openxmlformats.org/officeDocument/2006/relationships/hyperlink" Target="https://www.facebook.com/calie.spencer/" TargetMode="External"/><Relationship Id="rId4606" Type="http://schemas.openxmlformats.org/officeDocument/2006/relationships/hyperlink" Target="https://www.instagram.com/miamioh_xctf/" TargetMode="External"/><Relationship Id="rId5938" Type="http://schemas.openxmlformats.org/officeDocument/2006/relationships/hyperlink" Target="https://www.facebook.com/groups/200586633337828/" TargetMode="External"/><Relationship Id="rId4605" Type="http://schemas.openxmlformats.org/officeDocument/2006/relationships/hyperlink" Target="https://www.facebook.com/MiamiOhXCTF/" TargetMode="External"/><Relationship Id="rId5939" Type="http://schemas.openxmlformats.org/officeDocument/2006/relationships/hyperlink" Target="https://www.instagram.com/txstatexctrack/" TargetMode="External"/><Relationship Id="rId4608" Type="http://schemas.openxmlformats.org/officeDocument/2006/relationships/hyperlink" Target="https://twitter.com/miamioh_xctf" TargetMode="External"/><Relationship Id="rId5936" Type="http://schemas.openxmlformats.org/officeDocument/2006/relationships/hyperlink" Target="https://x.com/hope_bender" TargetMode="External"/><Relationship Id="rId4607" Type="http://schemas.openxmlformats.org/officeDocument/2006/relationships/hyperlink" Target="https://twitter.com/ryan_smith_42" TargetMode="External"/><Relationship Id="rId5937" Type="http://schemas.openxmlformats.org/officeDocument/2006/relationships/hyperlink" Target="https://twitter.com/txstatetrack" TargetMode="External"/><Relationship Id="rId4609" Type="http://schemas.openxmlformats.org/officeDocument/2006/relationships/hyperlink" Target="https://www.facebook.com/MiamiOhXCTF/" TargetMode="External"/><Relationship Id="rId16719" Type="http://schemas.openxmlformats.org/officeDocument/2006/relationships/hyperlink" Target="https://www.facebook.com/fuxctf/" TargetMode="External"/><Relationship Id="rId16718" Type="http://schemas.openxmlformats.org/officeDocument/2006/relationships/hyperlink" Target="https://twitter.com/kwu_xc_track" TargetMode="External"/><Relationship Id="rId16715" Type="http://schemas.openxmlformats.org/officeDocument/2006/relationships/hyperlink" Target="https://www.facebook.com/kyle.hiser.3/" TargetMode="External"/><Relationship Id="rId16714" Type="http://schemas.openxmlformats.org/officeDocument/2006/relationships/hyperlink" Target="https://twitter.com/kwu_xc_track" TargetMode="External"/><Relationship Id="rId16717" Type="http://schemas.openxmlformats.org/officeDocument/2006/relationships/hyperlink" Target="https://www.instagram.com/kwu_tfxc/" TargetMode="External"/><Relationship Id="rId16716" Type="http://schemas.openxmlformats.org/officeDocument/2006/relationships/hyperlink" Target="https://www.facebook.com/FUXCTF/" TargetMode="External"/><Relationship Id="rId16711" Type="http://schemas.openxmlformats.org/officeDocument/2006/relationships/hyperlink" Target="https://www.instagram.com/fulmer.josh/" TargetMode="External"/><Relationship Id="rId16710" Type="http://schemas.openxmlformats.org/officeDocument/2006/relationships/hyperlink" Target="https://www.facebook.com/FUXCTF/" TargetMode="External"/><Relationship Id="rId16713" Type="http://schemas.openxmlformats.org/officeDocument/2006/relationships/hyperlink" Target="https://twitter.com/coachhiser800" TargetMode="External"/><Relationship Id="rId16712" Type="http://schemas.openxmlformats.org/officeDocument/2006/relationships/hyperlink" Target="https://www.instagram.com/friendsuxctf/" TargetMode="External"/><Relationship Id="rId5930" Type="http://schemas.openxmlformats.org/officeDocument/2006/relationships/hyperlink" Target="https://www.facebook.com/groups/200586633337828/" TargetMode="External"/><Relationship Id="rId5931" Type="http://schemas.openxmlformats.org/officeDocument/2006/relationships/hyperlink" Target="https://www.instagram.com/txstatexctrack/" TargetMode="External"/><Relationship Id="rId4600" Type="http://schemas.openxmlformats.org/officeDocument/2006/relationships/hyperlink" Target="https://www.facebook.com/MiamiOhXCTF/" TargetMode="External"/><Relationship Id="rId5923" Type="http://schemas.openxmlformats.org/officeDocument/2006/relationships/hyperlink" Target="https://twitter.com/txstatetrack" TargetMode="External"/><Relationship Id="rId5924" Type="http://schemas.openxmlformats.org/officeDocument/2006/relationships/hyperlink" Target="https://www.facebook.com/groups/200586633337828/" TargetMode="External"/><Relationship Id="rId5921" Type="http://schemas.openxmlformats.org/officeDocument/2006/relationships/hyperlink" Target="https://twitter.com/txstatetrack" TargetMode="External"/><Relationship Id="rId5922" Type="http://schemas.openxmlformats.org/officeDocument/2006/relationships/hyperlink" Target="https://www.instagram.com/coachktxst/" TargetMode="External"/><Relationship Id="rId5927" Type="http://schemas.openxmlformats.org/officeDocument/2006/relationships/hyperlink" Target="https://x.com/amhurdlestar" TargetMode="External"/><Relationship Id="rId5928" Type="http://schemas.openxmlformats.org/officeDocument/2006/relationships/hyperlink" Target="https://twitter.com/txstatetrack" TargetMode="External"/><Relationship Id="rId5925" Type="http://schemas.openxmlformats.org/officeDocument/2006/relationships/hyperlink" Target="https://www.instagram.com/natalie__ramirez/" TargetMode="External"/><Relationship Id="rId5926" Type="http://schemas.openxmlformats.org/officeDocument/2006/relationships/hyperlink" Target="https://www.instagram.com/txstatexctrack/" TargetMode="External"/><Relationship Id="rId5929" Type="http://schemas.openxmlformats.org/officeDocument/2006/relationships/hyperlink" Target="https://www.facebook.com/aries.merritt.hurdles/" TargetMode="External"/><Relationship Id="rId16729" Type="http://schemas.openxmlformats.org/officeDocument/2006/relationships/hyperlink" Target="https://twitter.com/kwu_xc_track" TargetMode="External"/><Relationship Id="rId16726" Type="http://schemas.openxmlformats.org/officeDocument/2006/relationships/hyperlink" Target="https://www.facebook.com/FUXCTF/" TargetMode="External"/><Relationship Id="rId16725" Type="http://schemas.openxmlformats.org/officeDocument/2006/relationships/hyperlink" Target="https://twitter.com/kwu_xc_track" TargetMode="External"/><Relationship Id="rId16728" Type="http://schemas.openxmlformats.org/officeDocument/2006/relationships/hyperlink" Target="https://twitter.com/tabetha_deines" TargetMode="External"/><Relationship Id="rId16727" Type="http://schemas.openxmlformats.org/officeDocument/2006/relationships/hyperlink" Target="https://www.instagram.com/kwu_tfxc/" TargetMode="External"/><Relationship Id="rId16722" Type="http://schemas.openxmlformats.org/officeDocument/2006/relationships/hyperlink" Target="https://twitter.com/kwu_xc_track" TargetMode="External"/><Relationship Id="rId16721" Type="http://schemas.openxmlformats.org/officeDocument/2006/relationships/hyperlink" Target="https://twitter.com/shaqkar" TargetMode="External"/><Relationship Id="rId16724" Type="http://schemas.openxmlformats.org/officeDocument/2006/relationships/hyperlink" Target="https://www.instagram.com/kwu_tfxc/" TargetMode="External"/><Relationship Id="rId16723" Type="http://schemas.openxmlformats.org/officeDocument/2006/relationships/hyperlink" Target="https://www.facebook.com/FUXCTF/" TargetMode="External"/><Relationship Id="rId5920" Type="http://schemas.openxmlformats.org/officeDocument/2006/relationships/hyperlink" Target="https://www.instagram.com/txstatexctrack/" TargetMode="External"/><Relationship Id="rId16720" Type="http://schemas.openxmlformats.org/officeDocument/2006/relationships/hyperlink" Target="https://www.instagram.com/kwu_tfxc/" TargetMode="External"/><Relationship Id="rId4624" Type="http://schemas.openxmlformats.org/officeDocument/2006/relationships/hyperlink" Target="https://twitter.com/ohiostatetfxc" TargetMode="External"/><Relationship Id="rId5956" Type="http://schemas.openxmlformats.org/officeDocument/2006/relationships/hyperlink" Target="https://twitter.com/texastechtf" TargetMode="External"/><Relationship Id="rId4623" Type="http://schemas.openxmlformats.org/officeDocument/2006/relationships/hyperlink" Target="https://twitter.com/ohiostatetfxc" TargetMode="External"/><Relationship Id="rId5957" Type="http://schemas.openxmlformats.org/officeDocument/2006/relationships/hyperlink" Target="https://www.facebook.com/TexasTechTF/" TargetMode="External"/><Relationship Id="rId4626" Type="http://schemas.openxmlformats.org/officeDocument/2006/relationships/hyperlink" Target="https://www.instagram.com/ohiostatetfxc/" TargetMode="External"/><Relationship Id="rId5954" Type="http://schemas.openxmlformats.org/officeDocument/2006/relationships/hyperlink" Target="https://www.instagram.com/texastechtf/" TargetMode="External"/><Relationship Id="rId4625" Type="http://schemas.openxmlformats.org/officeDocument/2006/relationships/hyperlink" Target="https://www.facebook.com/OhioStateTFXC/" TargetMode="External"/><Relationship Id="rId5955" Type="http://schemas.openxmlformats.org/officeDocument/2006/relationships/hyperlink" Target="https://twitter.com/ljones0787" TargetMode="External"/><Relationship Id="rId4628" Type="http://schemas.openxmlformats.org/officeDocument/2006/relationships/hyperlink" Target="https://www.facebook.com/ohiostatetfxc/" TargetMode="External"/><Relationship Id="rId4627" Type="http://schemas.openxmlformats.org/officeDocument/2006/relationships/hyperlink" Target="https://twitter.com/ohiostatetfxc" TargetMode="External"/><Relationship Id="rId5958" Type="http://schemas.openxmlformats.org/officeDocument/2006/relationships/hyperlink" Target="https://www.instagram.com/texastechtf/" TargetMode="External"/><Relationship Id="rId4629" Type="http://schemas.openxmlformats.org/officeDocument/2006/relationships/hyperlink" Target="https://www.instagram.com/ohiostatetfxc/" TargetMode="External"/><Relationship Id="rId5959" Type="http://schemas.openxmlformats.org/officeDocument/2006/relationships/hyperlink" Target="https://twitter.com/texastechtf" TargetMode="External"/><Relationship Id="rId4620" Type="http://schemas.openxmlformats.org/officeDocument/2006/relationships/hyperlink" Target="https://www.facebook.com/MiamiOhXCTF/" TargetMode="External"/><Relationship Id="rId5952" Type="http://schemas.openxmlformats.org/officeDocument/2006/relationships/hyperlink" Target="https://www.facebook.com/wes.kittley" TargetMode="External"/><Relationship Id="rId5953" Type="http://schemas.openxmlformats.org/officeDocument/2006/relationships/hyperlink" Target="https://www.facebook.com/TexasTechTF/" TargetMode="External"/><Relationship Id="rId4622" Type="http://schemas.openxmlformats.org/officeDocument/2006/relationships/hyperlink" Target="https://www.instagram.com/miamioh_xctf/" TargetMode="External"/><Relationship Id="rId5950" Type="http://schemas.openxmlformats.org/officeDocument/2006/relationships/hyperlink" Target="https://twitter.com/weskittley" TargetMode="External"/><Relationship Id="rId4621" Type="http://schemas.openxmlformats.org/officeDocument/2006/relationships/hyperlink" Target="https://www.instagram.com/coachdexterbenkard" TargetMode="External"/><Relationship Id="rId5951" Type="http://schemas.openxmlformats.org/officeDocument/2006/relationships/hyperlink" Target="https://twitter.com/texastechtf" TargetMode="External"/><Relationship Id="rId4613" Type="http://schemas.openxmlformats.org/officeDocument/2006/relationships/hyperlink" Target="https://www.facebook.com/MiamiOhXCTF/" TargetMode="External"/><Relationship Id="rId5945" Type="http://schemas.openxmlformats.org/officeDocument/2006/relationships/hyperlink" Target="https://www.instagram.com/natosha_rogers/" TargetMode="External"/><Relationship Id="rId4612" Type="http://schemas.openxmlformats.org/officeDocument/2006/relationships/hyperlink" Target="https://twitter.com/miamioh_xctf" TargetMode="External"/><Relationship Id="rId5946" Type="http://schemas.openxmlformats.org/officeDocument/2006/relationships/hyperlink" Target="https://www.instagram.com/txstatexctrack/" TargetMode="External"/><Relationship Id="rId4615" Type="http://schemas.openxmlformats.org/officeDocument/2006/relationships/hyperlink" Target="https://twitter.com/coachsunwall" TargetMode="External"/><Relationship Id="rId5943" Type="http://schemas.openxmlformats.org/officeDocument/2006/relationships/hyperlink" Target="https://twitter.com/txstatetrack" TargetMode="External"/><Relationship Id="rId4614" Type="http://schemas.openxmlformats.org/officeDocument/2006/relationships/hyperlink" Target="https://www.instagram.com/miamioh_xctf/" TargetMode="External"/><Relationship Id="rId5944" Type="http://schemas.openxmlformats.org/officeDocument/2006/relationships/hyperlink" Target="https://www.facebook.com/groups/200586633337828/" TargetMode="External"/><Relationship Id="rId4617" Type="http://schemas.openxmlformats.org/officeDocument/2006/relationships/hyperlink" Target="https://www.facebook.com/MiamiOhXCTF/" TargetMode="External"/><Relationship Id="rId5949" Type="http://schemas.openxmlformats.org/officeDocument/2006/relationships/hyperlink" Target="https://www.instagram.com/txstatexctrack/" TargetMode="External"/><Relationship Id="rId4616" Type="http://schemas.openxmlformats.org/officeDocument/2006/relationships/hyperlink" Target="https://twitter.com/miamioh_xctf" TargetMode="External"/><Relationship Id="rId4619" Type="http://schemas.openxmlformats.org/officeDocument/2006/relationships/hyperlink" Target="https://twitter.com/miamioh_xctf" TargetMode="External"/><Relationship Id="rId5947" Type="http://schemas.openxmlformats.org/officeDocument/2006/relationships/hyperlink" Target="https://twitter.com/txstatetrack" TargetMode="External"/><Relationship Id="rId4618" Type="http://schemas.openxmlformats.org/officeDocument/2006/relationships/hyperlink" Target="https://www.instagram.com/miamioh_xctf/" TargetMode="External"/><Relationship Id="rId5948" Type="http://schemas.openxmlformats.org/officeDocument/2006/relationships/hyperlink" Target="https://www.facebook.com/groups/200586633337828/" TargetMode="External"/><Relationship Id="rId16708" Type="http://schemas.openxmlformats.org/officeDocument/2006/relationships/hyperlink" Target="https://twitter.com/joshfulmer83" TargetMode="External"/><Relationship Id="rId16707" Type="http://schemas.openxmlformats.org/officeDocument/2006/relationships/hyperlink" Target="https://www.instagram.com/friendsuxctf/" TargetMode="External"/><Relationship Id="rId16709" Type="http://schemas.openxmlformats.org/officeDocument/2006/relationships/hyperlink" Target="https://twitter.com/friendsuxctf" TargetMode="External"/><Relationship Id="rId16704" Type="http://schemas.openxmlformats.org/officeDocument/2006/relationships/hyperlink" Target="https://twitter.com/trevorb87" TargetMode="External"/><Relationship Id="rId16703" Type="http://schemas.openxmlformats.org/officeDocument/2006/relationships/hyperlink" Target="https://www.instagram.com/friendsuxctf/" TargetMode="External"/><Relationship Id="rId16706" Type="http://schemas.openxmlformats.org/officeDocument/2006/relationships/hyperlink" Target="https://www.facebook.com/FUXCTF/" TargetMode="External"/><Relationship Id="rId16705" Type="http://schemas.openxmlformats.org/officeDocument/2006/relationships/hyperlink" Target="https://twitter.com/friendsuxctf" TargetMode="External"/><Relationship Id="rId16700" Type="http://schemas.openxmlformats.org/officeDocument/2006/relationships/hyperlink" Target="https://www.instagram.com/friendsuxctf/" TargetMode="External"/><Relationship Id="rId16702" Type="http://schemas.openxmlformats.org/officeDocument/2006/relationships/hyperlink" Target="https://www.facebook.com/FUXCTF/" TargetMode="External"/><Relationship Id="rId16701" Type="http://schemas.openxmlformats.org/officeDocument/2006/relationships/hyperlink" Target="https://x.com/friendsuxctf" TargetMode="External"/><Relationship Id="rId5941" Type="http://schemas.openxmlformats.org/officeDocument/2006/relationships/hyperlink" Target="https://www.facebook.com/groups/200586633337828/" TargetMode="External"/><Relationship Id="rId5942" Type="http://schemas.openxmlformats.org/officeDocument/2006/relationships/hyperlink" Target="https://www.instagram.com/txstatexctrack/" TargetMode="External"/><Relationship Id="rId4611" Type="http://schemas.openxmlformats.org/officeDocument/2006/relationships/hyperlink" Target="https://www.instagram.com/miamioh_xctf/" TargetMode="External"/><Relationship Id="rId4610" Type="http://schemas.openxmlformats.org/officeDocument/2006/relationships/hyperlink" Target="https://www.instagram.com/smithryan52/" TargetMode="External"/><Relationship Id="rId5940" Type="http://schemas.openxmlformats.org/officeDocument/2006/relationships/hyperlink" Target="https://twitter.com/txstatetrack" TargetMode="External"/><Relationship Id="rId16760" Type="http://schemas.openxmlformats.org/officeDocument/2006/relationships/hyperlink" Target="https://www.instagram.com/ottawaxctf/" TargetMode="External"/><Relationship Id="rId15427" Type="http://schemas.openxmlformats.org/officeDocument/2006/relationships/hyperlink" Target="https://www.facebook.com/ed.lasquete/" TargetMode="External"/><Relationship Id="rId16759" Type="http://schemas.openxmlformats.org/officeDocument/2006/relationships/hyperlink" Target="https://www.facebook.com/jim.whittaker.94" TargetMode="External"/><Relationship Id="rId15428" Type="http://schemas.openxmlformats.org/officeDocument/2006/relationships/hyperlink" Target="https://www.facebook.com/San-Jose-City-College-Track-Field-400636803835222/" TargetMode="External"/><Relationship Id="rId16758" Type="http://schemas.openxmlformats.org/officeDocument/2006/relationships/hyperlink" Target="https://twitter.com/ottawaxctf" TargetMode="External"/><Relationship Id="rId15429" Type="http://schemas.openxmlformats.org/officeDocument/2006/relationships/hyperlink" Target="https://twitter.com/sjcctrack" TargetMode="External"/><Relationship Id="rId15423" Type="http://schemas.openxmlformats.org/officeDocument/2006/relationships/hyperlink" Target="https://www.facebook.com/SJCCTrackField/" TargetMode="External"/><Relationship Id="rId16755" Type="http://schemas.openxmlformats.org/officeDocument/2006/relationships/hyperlink" Target="https://twitter.com/ottawaxctf" TargetMode="External"/><Relationship Id="rId15424" Type="http://schemas.openxmlformats.org/officeDocument/2006/relationships/hyperlink" Target="https://x.com/sjcctrack" TargetMode="External"/><Relationship Id="rId16754" Type="http://schemas.openxmlformats.org/officeDocument/2006/relationships/hyperlink" Target="https://www.instagram.com/pioneertrackandxc/" TargetMode="External"/><Relationship Id="rId15425" Type="http://schemas.openxmlformats.org/officeDocument/2006/relationships/hyperlink" Target="https://www.facebook.com/SJCCTrackField/" TargetMode="External"/><Relationship Id="rId16757" Type="http://schemas.openxmlformats.org/officeDocument/2006/relationships/hyperlink" Target="https://twitter.com/coachwhitt727" TargetMode="External"/><Relationship Id="rId15426" Type="http://schemas.openxmlformats.org/officeDocument/2006/relationships/hyperlink" Target="https://twitter.com/sjcctrack" TargetMode="External"/><Relationship Id="rId16756" Type="http://schemas.openxmlformats.org/officeDocument/2006/relationships/hyperlink" Target="https://www.instagram.com/ottawalionstfc/" TargetMode="External"/><Relationship Id="rId16751" Type="http://schemas.openxmlformats.org/officeDocument/2006/relationships/hyperlink" Target="https://www.instagram.com/pioneertrackandxc/" TargetMode="External"/><Relationship Id="rId15420" Type="http://schemas.openxmlformats.org/officeDocument/2006/relationships/hyperlink" Target="https://x.com/sjcctrack" TargetMode="External"/><Relationship Id="rId16750" Type="http://schemas.openxmlformats.org/officeDocument/2006/relationships/hyperlink" Target="https://www.facebook.com/MNUtrackXC/" TargetMode="External"/><Relationship Id="rId15421" Type="http://schemas.openxmlformats.org/officeDocument/2006/relationships/hyperlink" Target="https://www.facebook.com/SJCCTrackField/" TargetMode="External"/><Relationship Id="rId16753" Type="http://schemas.openxmlformats.org/officeDocument/2006/relationships/hyperlink" Target="https://www.facebook.com/MNUtrackXC/" TargetMode="External"/><Relationship Id="rId15422" Type="http://schemas.openxmlformats.org/officeDocument/2006/relationships/hyperlink" Target="https://x.com/sjcctrack" TargetMode="External"/><Relationship Id="rId16752" Type="http://schemas.openxmlformats.org/officeDocument/2006/relationships/hyperlink" Target="https://twitter.com/mnutrackxc" TargetMode="External"/><Relationship Id="rId16771" Type="http://schemas.openxmlformats.org/officeDocument/2006/relationships/hyperlink" Target="https://twitter.com/ottawaxctf" TargetMode="External"/><Relationship Id="rId15440" Type="http://schemas.openxmlformats.org/officeDocument/2006/relationships/hyperlink" Target="https://twitter.com/dwillis6" TargetMode="External"/><Relationship Id="rId16770" Type="http://schemas.openxmlformats.org/officeDocument/2006/relationships/hyperlink" Target="https://www.instagram.com/ottawalionstfc/" TargetMode="External"/><Relationship Id="rId14107" Type="http://schemas.openxmlformats.org/officeDocument/2006/relationships/hyperlink" Target="https://www.instagram.com/sewaneexc_tf/" TargetMode="External"/><Relationship Id="rId15438" Type="http://schemas.openxmlformats.org/officeDocument/2006/relationships/hyperlink" Target="https://hi-in.facebook.com/juan.perez.94009841" TargetMode="External"/><Relationship Id="rId14108" Type="http://schemas.openxmlformats.org/officeDocument/2006/relationships/hyperlink" Target="https://twitter.com/SewaneeXC_TF" TargetMode="External"/><Relationship Id="rId15439" Type="http://schemas.openxmlformats.org/officeDocument/2006/relationships/hyperlink" Target="https://www.facebook.com/sacxctf/" TargetMode="External"/><Relationship Id="rId16769" Type="http://schemas.openxmlformats.org/officeDocument/2006/relationships/hyperlink" Target="https://www.facebook.com/ottawaxctf/" TargetMode="External"/><Relationship Id="rId14109" Type="http://schemas.openxmlformats.org/officeDocument/2006/relationships/hyperlink" Target="https://www.facebook.com/SewaneeXCTF/" TargetMode="External"/><Relationship Id="rId14103" Type="http://schemas.openxmlformats.org/officeDocument/2006/relationships/hyperlink" Target="https://www.facebook.com/rhodes.lynx.7" TargetMode="External"/><Relationship Id="rId15434" Type="http://schemas.openxmlformats.org/officeDocument/2006/relationships/hyperlink" Target="https://www.facebook.com/sacxctf/" TargetMode="External"/><Relationship Id="rId16766" Type="http://schemas.openxmlformats.org/officeDocument/2006/relationships/hyperlink" Target="https://www.instagram.com/drew_loukota/" TargetMode="External"/><Relationship Id="rId14104" Type="http://schemas.openxmlformats.org/officeDocument/2006/relationships/hyperlink" Target="https://www.instagram.com/lynxtrack/" TargetMode="External"/><Relationship Id="rId15435" Type="http://schemas.openxmlformats.org/officeDocument/2006/relationships/hyperlink" Target="https://twitter.com/vaqtrackxc" TargetMode="External"/><Relationship Id="rId16765" Type="http://schemas.openxmlformats.org/officeDocument/2006/relationships/hyperlink" Target="https://www.facebook.com/ottawaxctf/" TargetMode="External"/><Relationship Id="rId14105" Type="http://schemas.openxmlformats.org/officeDocument/2006/relationships/hyperlink" Target="https://twitter.com/sewaneexc_tf" TargetMode="External"/><Relationship Id="rId15436" Type="http://schemas.openxmlformats.org/officeDocument/2006/relationships/hyperlink" Target="https://www.facebook.com/SBCCTrackXC/" TargetMode="External"/><Relationship Id="rId16768" Type="http://schemas.openxmlformats.org/officeDocument/2006/relationships/hyperlink" Target="https://twitter.com/ottawaxctf" TargetMode="External"/><Relationship Id="rId14106" Type="http://schemas.openxmlformats.org/officeDocument/2006/relationships/hyperlink" Target="https://www.facebook.com/SewaneeXCTF/" TargetMode="External"/><Relationship Id="rId15437" Type="http://schemas.openxmlformats.org/officeDocument/2006/relationships/hyperlink" Target="https://www.instagram.com/vaqtrackxc/" TargetMode="External"/><Relationship Id="rId16767" Type="http://schemas.openxmlformats.org/officeDocument/2006/relationships/hyperlink" Target="https://www.instagram.com/ottawalionstfc/" TargetMode="External"/><Relationship Id="rId15430" Type="http://schemas.openxmlformats.org/officeDocument/2006/relationships/hyperlink" Target="https://www.facebook.com/San-Jose-City-College-Track-Field-400636803835222/" TargetMode="External"/><Relationship Id="rId16762" Type="http://schemas.openxmlformats.org/officeDocument/2006/relationships/hyperlink" Target="https://twitter.com/DrewLoukota" TargetMode="External"/><Relationship Id="rId14100" Type="http://schemas.openxmlformats.org/officeDocument/2006/relationships/hyperlink" Target="https://www.facebook.com/rhodes.lynx.7" TargetMode="External"/><Relationship Id="rId15431" Type="http://schemas.openxmlformats.org/officeDocument/2006/relationships/hyperlink" Target="https://www.facebook.com/sacxctf/" TargetMode="External"/><Relationship Id="rId16761" Type="http://schemas.openxmlformats.org/officeDocument/2006/relationships/hyperlink" Target="https://www.instagram.com/ottawalionstfc/" TargetMode="External"/><Relationship Id="rId14101" Type="http://schemas.openxmlformats.org/officeDocument/2006/relationships/hyperlink" Target="https://www.instagram.com/lynxtrack/" TargetMode="External"/><Relationship Id="rId15432" Type="http://schemas.openxmlformats.org/officeDocument/2006/relationships/hyperlink" Target="https://www.facebook.com/sacxctf/" TargetMode="External"/><Relationship Id="rId16764" Type="http://schemas.openxmlformats.org/officeDocument/2006/relationships/hyperlink" Target="https://www.facebook.com/drew.loukota/" TargetMode="External"/><Relationship Id="rId14102" Type="http://schemas.openxmlformats.org/officeDocument/2006/relationships/hyperlink" Target="https://twitter.com/rhodesxctrack" TargetMode="External"/><Relationship Id="rId15433" Type="http://schemas.openxmlformats.org/officeDocument/2006/relationships/hyperlink" Target="https://twitter.com/corey81nelson" TargetMode="External"/><Relationship Id="rId16763" Type="http://schemas.openxmlformats.org/officeDocument/2006/relationships/hyperlink" Target="https://twitter.com/ottawaxctf" TargetMode="External"/><Relationship Id="rId5912" Type="http://schemas.openxmlformats.org/officeDocument/2006/relationships/hyperlink" Target="https://twitter.com/tristanbham" TargetMode="External"/><Relationship Id="rId5913" Type="http://schemas.openxmlformats.org/officeDocument/2006/relationships/hyperlink" Target="https://twitter.com/txsu_tf" TargetMode="External"/><Relationship Id="rId5910" Type="http://schemas.openxmlformats.org/officeDocument/2006/relationships/hyperlink" Target="https://facebook.com/groups/1580489502277762/" TargetMode="External"/><Relationship Id="rId5911" Type="http://schemas.openxmlformats.org/officeDocument/2006/relationships/hyperlink" Target="https://www.instagram.com/texassoutherntf/" TargetMode="External"/><Relationship Id="rId5916" Type="http://schemas.openxmlformats.org/officeDocument/2006/relationships/hyperlink" Target="https://twitter.com/txsu_tf" TargetMode="External"/><Relationship Id="rId5917" Type="http://schemas.openxmlformats.org/officeDocument/2006/relationships/hyperlink" Target="https://www.instagram.com/texassoutherntf/" TargetMode="External"/><Relationship Id="rId5914" Type="http://schemas.openxmlformats.org/officeDocument/2006/relationships/hyperlink" Target="https://facebook.com/groups/1580489502277762/" TargetMode="External"/><Relationship Id="rId5915" Type="http://schemas.openxmlformats.org/officeDocument/2006/relationships/hyperlink" Target="https://www.instagram.com/texassoutherntf/" TargetMode="External"/><Relationship Id="rId5918" Type="http://schemas.openxmlformats.org/officeDocument/2006/relationships/hyperlink" Target="https://twitter.com/txstatetrack" TargetMode="External"/><Relationship Id="rId5919" Type="http://schemas.openxmlformats.org/officeDocument/2006/relationships/hyperlink" Target="https://www.instagram.com/johnfrazier89/" TargetMode="External"/><Relationship Id="rId15409" Type="http://schemas.openxmlformats.org/officeDocument/2006/relationships/hyperlink" Target="https://twitter.com/sdmesaxcountry" TargetMode="External"/><Relationship Id="rId15405" Type="http://schemas.openxmlformats.org/officeDocument/2006/relationships/hyperlink" Target="https://www.facebook.com/wes.williams.792" TargetMode="External"/><Relationship Id="rId16737" Type="http://schemas.openxmlformats.org/officeDocument/2006/relationships/hyperlink" Target="https://www.instagram.com/jgdoinwork/" TargetMode="External"/><Relationship Id="rId15406" Type="http://schemas.openxmlformats.org/officeDocument/2006/relationships/hyperlink" Target="https://twitter.com/usdxctrack" TargetMode="External"/><Relationship Id="rId16736" Type="http://schemas.openxmlformats.org/officeDocument/2006/relationships/hyperlink" Target="https://www.facebook.com/FUXCTF/" TargetMode="External"/><Relationship Id="rId15407" Type="http://schemas.openxmlformats.org/officeDocument/2006/relationships/hyperlink" Target="https://www.instagram.com/sdmesatfxc/" TargetMode="External"/><Relationship Id="rId16739" Type="http://schemas.openxmlformats.org/officeDocument/2006/relationships/hyperlink" Target="https://x.com/shereralex" TargetMode="External"/><Relationship Id="rId15408" Type="http://schemas.openxmlformats.org/officeDocument/2006/relationships/hyperlink" Target="https://x.com/RonnieTay28" TargetMode="External"/><Relationship Id="rId16738" Type="http://schemas.openxmlformats.org/officeDocument/2006/relationships/hyperlink" Target="https://www.instagram.com/kwu_tfxc/" TargetMode="External"/><Relationship Id="rId15401" Type="http://schemas.openxmlformats.org/officeDocument/2006/relationships/hyperlink" Target="https://twitter.com/coachlawlersbvc" TargetMode="External"/><Relationship Id="rId16733" Type="http://schemas.openxmlformats.org/officeDocument/2006/relationships/hyperlink" Target="https://www.instagram.com/kwu_tfxc/" TargetMode="External"/><Relationship Id="rId15402" Type="http://schemas.openxmlformats.org/officeDocument/2006/relationships/hyperlink" Target="https://twitter.com/usdxctrack" TargetMode="External"/><Relationship Id="rId16732" Type="http://schemas.openxmlformats.org/officeDocument/2006/relationships/hyperlink" Target="https://www.instagram.com/tabetha_deines/" TargetMode="External"/><Relationship Id="rId15403" Type="http://schemas.openxmlformats.org/officeDocument/2006/relationships/hyperlink" Target="https://www.instagram.com/sdmesatfxc/" TargetMode="External"/><Relationship Id="rId16735" Type="http://schemas.openxmlformats.org/officeDocument/2006/relationships/hyperlink" Target="https://www.facebook.com/jbgathright/" TargetMode="External"/><Relationship Id="rId15404" Type="http://schemas.openxmlformats.org/officeDocument/2006/relationships/hyperlink" Target="https://twitter.com/usdxctrack" TargetMode="External"/><Relationship Id="rId16734" Type="http://schemas.openxmlformats.org/officeDocument/2006/relationships/hyperlink" Target="https://twitter.com/kwu_xc_track" TargetMode="External"/><Relationship Id="rId16731" Type="http://schemas.openxmlformats.org/officeDocument/2006/relationships/hyperlink" Target="https://www.facebook.com/FUXCTF/" TargetMode="External"/><Relationship Id="rId15400" Type="http://schemas.openxmlformats.org/officeDocument/2006/relationships/hyperlink" Target="https://www.facebook.com/saddleback.crosscountry" TargetMode="External"/><Relationship Id="rId16730" Type="http://schemas.openxmlformats.org/officeDocument/2006/relationships/hyperlink" Target="https://facebook.com/tabetha.deines" TargetMode="External"/><Relationship Id="rId5901" Type="http://schemas.openxmlformats.org/officeDocument/2006/relationships/hyperlink" Target="https://www.instagram.com/bcuxctf/" TargetMode="External"/><Relationship Id="rId5902" Type="http://schemas.openxmlformats.org/officeDocument/2006/relationships/hyperlink" Target="https://twitter.com/txsu_tf" TargetMode="External"/><Relationship Id="rId5900" Type="http://schemas.openxmlformats.org/officeDocument/2006/relationships/hyperlink" Target="https://twitter.com/bcutrackxc" TargetMode="External"/><Relationship Id="rId5905" Type="http://schemas.openxmlformats.org/officeDocument/2006/relationships/hyperlink" Target="https://www.instagram.com/texassoutherntf/" TargetMode="External"/><Relationship Id="rId5906" Type="http://schemas.openxmlformats.org/officeDocument/2006/relationships/hyperlink" Target="https://twitter.com/txsu_tf" TargetMode="External"/><Relationship Id="rId5903" Type="http://schemas.openxmlformats.org/officeDocument/2006/relationships/hyperlink" Target="https://www.facebook.com/briell.boyd/" TargetMode="External"/><Relationship Id="rId5904" Type="http://schemas.openxmlformats.org/officeDocument/2006/relationships/hyperlink" Target="https://www.facebook.com/groups/1580489502277762/" TargetMode="External"/><Relationship Id="rId5909" Type="http://schemas.openxmlformats.org/officeDocument/2006/relationships/hyperlink" Target="https://twitter.com/txsu_tf" TargetMode="External"/><Relationship Id="rId5907" Type="http://schemas.openxmlformats.org/officeDocument/2006/relationships/hyperlink" Target="https://facebook.com/groups/1580489502277762/" TargetMode="External"/><Relationship Id="rId5908" Type="http://schemas.openxmlformats.org/officeDocument/2006/relationships/hyperlink" Target="https://www.instagram.com/texassoutherntf/" TargetMode="External"/><Relationship Id="rId15416" Type="http://schemas.openxmlformats.org/officeDocument/2006/relationships/hyperlink" Target="https://www.instagram.com/sdmesatfxc/" TargetMode="External"/><Relationship Id="rId16748" Type="http://schemas.openxmlformats.org/officeDocument/2006/relationships/hyperlink" Target="https://twitter.com/mnutrackxc" TargetMode="External"/><Relationship Id="rId15417" Type="http://schemas.openxmlformats.org/officeDocument/2006/relationships/hyperlink" Target="https://www.instagram.com/sdmesatfxc/" TargetMode="External"/><Relationship Id="rId16747" Type="http://schemas.openxmlformats.org/officeDocument/2006/relationships/hyperlink" Target="https://www.facebook.com/anthony.yates.39" TargetMode="External"/><Relationship Id="rId15418" Type="http://schemas.openxmlformats.org/officeDocument/2006/relationships/hyperlink" Target="https://twitter.com/sjdctrack_field" TargetMode="External"/><Relationship Id="rId15419" Type="http://schemas.openxmlformats.org/officeDocument/2006/relationships/hyperlink" Target="https://www.facebook.com/SJDCTrackFieldXC/" TargetMode="External"/><Relationship Id="rId16749" Type="http://schemas.openxmlformats.org/officeDocument/2006/relationships/hyperlink" Target="https://www.facebook.com/seckeljared" TargetMode="External"/><Relationship Id="rId15412" Type="http://schemas.openxmlformats.org/officeDocument/2006/relationships/hyperlink" Target="https://www.instagram.com/sdmesatfxc/" TargetMode="External"/><Relationship Id="rId16744" Type="http://schemas.openxmlformats.org/officeDocument/2006/relationships/hyperlink" Target="https://x.com/McPherson_XCTF" TargetMode="External"/><Relationship Id="rId15413" Type="http://schemas.openxmlformats.org/officeDocument/2006/relationships/hyperlink" Target="https://www.instagram.com/max_depo/" TargetMode="External"/><Relationship Id="rId16743" Type="http://schemas.openxmlformats.org/officeDocument/2006/relationships/hyperlink" Target="https://www.instagram.com/kwu_tfxc/" TargetMode="External"/><Relationship Id="rId15414" Type="http://schemas.openxmlformats.org/officeDocument/2006/relationships/hyperlink" Target="https://www.instagram.com/sdmesatfxc/" TargetMode="External"/><Relationship Id="rId16746" Type="http://schemas.openxmlformats.org/officeDocument/2006/relationships/hyperlink" Target="https://twitter.com/MNUTrackXC" TargetMode="External"/><Relationship Id="rId15415" Type="http://schemas.openxmlformats.org/officeDocument/2006/relationships/hyperlink" Target="https://www.facebook.com/p/SD-Mesa-Cross-Country-100078739040754/" TargetMode="External"/><Relationship Id="rId16745" Type="http://schemas.openxmlformats.org/officeDocument/2006/relationships/hyperlink" Target="https://www.instagram.com/mcpherson_xctf/" TargetMode="External"/><Relationship Id="rId16740" Type="http://schemas.openxmlformats.org/officeDocument/2006/relationships/hyperlink" Target="https://twitter.com/kwu_xc_track" TargetMode="External"/><Relationship Id="rId15410" Type="http://schemas.openxmlformats.org/officeDocument/2006/relationships/hyperlink" Target="https://www.facebook.com/profile.php?id=109103045852854" TargetMode="External"/><Relationship Id="rId16742" Type="http://schemas.openxmlformats.org/officeDocument/2006/relationships/hyperlink" Target="https://www.instagram.com/alexsherer04/" TargetMode="External"/><Relationship Id="rId15411" Type="http://schemas.openxmlformats.org/officeDocument/2006/relationships/hyperlink" Target="https://www.instagram.com/ronnietaylorathletics/" TargetMode="External"/><Relationship Id="rId16741" Type="http://schemas.openxmlformats.org/officeDocument/2006/relationships/hyperlink" Target="https://www.facebook.com/FUXCTF/" TargetMode="External"/><Relationship Id="rId2027" Type="http://schemas.openxmlformats.org/officeDocument/2006/relationships/hyperlink" Target="https://www.facebook.com/ndxctf/" TargetMode="External"/><Relationship Id="rId3359" Type="http://schemas.openxmlformats.org/officeDocument/2006/relationships/hyperlink" Target="https://www.instagram.com/levi_dorsett/" TargetMode="External"/><Relationship Id="rId2028" Type="http://schemas.openxmlformats.org/officeDocument/2006/relationships/hyperlink" Target="https://www.instagram.com/ndxctf/" TargetMode="External"/><Relationship Id="rId3358" Type="http://schemas.openxmlformats.org/officeDocument/2006/relationships/hyperlink" Target="https://www.facebook.com/OleMissTrack/app/163581413707488" TargetMode="External"/><Relationship Id="rId4689" Type="http://schemas.openxmlformats.org/officeDocument/2006/relationships/hyperlink" Target="https://twitter.com/susanseaton8" TargetMode="External"/><Relationship Id="rId2029" Type="http://schemas.openxmlformats.org/officeDocument/2006/relationships/hyperlink" Target="https://twitter.com/ndxctf" TargetMode="External"/><Relationship Id="rId4680" Type="http://schemas.openxmlformats.org/officeDocument/2006/relationships/hyperlink" Target="https://www.instagram.com/annette_echiku/" TargetMode="External"/><Relationship Id="rId3351" Type="http://schemas.openxmlformats.org/officeDocument/2006/relationships/hyperlink" Target="https://www.instagram.com/olemissxc/" TargetMode="External"/><Relationship Id="rId4682" Type="http://schemas.openxmlformats.org/officeDocument/2006/relationships/hyperlink" Target="https://twitter.com/gobearcatstfxc" TargetMode="External"/><Relationship Id="rId2020" Type="http://schemas.openxmlformats.org/officeDocument/2006/relationships/hyperlink" Target="https://www.instagram.com/ndcoachsparks/" TargetMode="External"/><Relationship Id="rId3350" Type="http://schemas.openxmlformats.org/officeDocument/2006/relationships/hyperlink" Target="https://www.facebook.com/OleMissTrack/app/163581413707488" TargetMode="External"/><Relationship Id="rId4681" Type="http://schemas.openxmlformats.org/officeDocument/2006/relationships/hyperlink" Target="https://www.instagram.com/gobearcatstfxc/" TargetMode="External"/><Relationship Id="rId2021" Type="http://schemas.openxmlformats.org/officeDocument/2006/relationships/hyperlink" Target="https://www.instagram.com/ndxctf/" TargetMode="External"/><Relationship Id="rId3353" Type="http://schemas.openxmlformats.org/officeDocument/2006/relationships/hyperlink" Target="https://twitter.com/vol_track" TargetMode="External"/><Relationship Id="rId4684" Type="http://schemas.openxmlformats.org/officeDocument/2006/relationships/hyperlink" Target="https://www.instagram.com/alecsandusky/" TargetMode="External"/><Relationship Id="rId2022" Type="http://schemas.openxmlformats.org/officeDocument/2006/relationships/hyperlink" Target="https://twitter.com/ndxctf" TargetMode="External"/><Relationship Id="rId3352" Type="http://schemas.openxmlformats.org/officeDocument/2006/relationships/hyperlink" Target="https://twitter.com/seancarlson2" TargetMode="External"/><Relationship Id="rId4683" Type="http://schemas.openxmlformats.org/officeDocument/2006/relationships/hyperlink" Target="https://www.facebook.com/GoBearcatsTFXC/" TargetMode="External"/><Relationship Id="rId2023" Type="http://schemas.openxmlformats.org/officeDocument/2006/relationships/hyperlink" Target="https://www.facebook.com/ndxctf/" TargetMode="External"/><Relationship Id="rId3355" Type="http://schemas.openxmlformats.org/officeDocument/2006/relationships/hyperlink" Target="https://www.instagram.com/vol_track/" TargetMode="External"/><Relationship Id="rId4686" Type="http://schemas.openxmlformats.org/officeDocument/2006/relationships/hyperlink" Target="https://twitter.com/gobearcatstfxc" TargetMode="External"/><Relationship Id="rId2024" Type="http://schemas.openxmlformats.org/officeDocument/2006/relationships/hyperlink" Target="https://www.instagram.com/ndxctf/" TargetMode="External"/><Relationship Id="rId3354" Type="http://schemas.openxmlformats.org/officeDocument/2006/relationships/hyperlink" Target="https://www.facebook.com/tenntrack/" TargetMode="External"/><Relationship Id="rId4685" Type="http://schemas.openxmlformats.org/officeDocument/2006/relationships/hyperlink" Target="https://www.instagram.com/gobearcatstfxc/" TargetMode="External"/><Relationship Id="rId2025" Type="http://schemas.openxmlformats.org/officeDocument/2006/relationships/hyperlink" Target="https://twitter.com/ndxctf" TargetMode="External"/><Relationship Id="rId3357" Type="http://schemas.openxmlformats.org/officeDocument/2006/relationships/hyperlink" Target="https://twitter.com/olemisstrack" TargetMode="External"/><Relationship Id="rId4688" Type="http://schemas.openxmlformats.org/officeDocument/2006/relationships/hyperlink" Target="https://www.instagram.com/gobearcatstfxc/" TargetMode="External"/><Relationship Id="rId2026" Type="http://schemas.openxmlformats.org/officeDocument/2006/relationships/hyperlink" Target="https://www.facebook.com/catherine.erickson.319" TargetMode="External"/><Relationship Id="rId3356" Type="http://schemas.openxmlformats.org/officeDocument/2006/relationships/hyperlink" Target="https://twitter.com/levid20" TargetMode="External"/><Relationship Id="rId4687" Type="http://schemas.openxmlformats.org/officeDocument/2006/relationships/hyperlink" Target="https://www.facebook.com/GoBearcatsTFXC/" TargetMode="External"/><Relationship Id="rId2016" Type="http://schemas.openxmlformats.org/officeDocument/2006/relationships/hyperlink" Target="https://twitter.com/cody_brousek" TargetMode="External"/><Relationship Id="rId3348" Type="http://schemas.openxmlformats.org/officeDocument/2006/relationships/hyperlink" Target="https://twitter.com/olemisstrack" TargetMode="External"/><Relationship Id="rId4679" Type="http://schemas.openxmlformats.org/officeDocument/2006/relationships/hyperlink" Target="https://www.facebook.com/GoBearcatsTFXC/" TargetMode="External"/><Relationship Id="rId2017" Type="http://schemas.openxmlformats.org/officeDocument/2006/relationships/hyperlink" Target="https://twitter.com/ndxctf" TargetMode="External"/><Relationship Id="rId3347" Type="http://schemas.openxmlformats.org/officeDocument/2006/relationships/hyperlink" Target="https://twitter.com/olemisspv" TargetMode="External"/><Relationship Id="rId4678" Type="http://schemas.openxmlformats.org/officeDocument/2006/relationships/hyperlink" Target="https://twitter.com/gobearcatstfxc" TargetMode="External"/><Relationship Id="rId2018" Type="http://schemas.openxmlformats.org/officeDocument/2006/relationships/hyperlink" Target="https://www.facebook.com/matt.sparks.904" TargetMode="External"/><Relationship Id="rId2019" Type="http://schemas.openxmlformats.org/officeDocument/2006/relationships/hyperlink" Target="https://www.facebook.com/NDXCTF/" TargetMode="External"/><Relationship Id="rId3349" Type="http://schemas.openxmlformats.org/officeDocument/2006/relationships/hyperlink" Target="https://www.facebook.com/people/Brian-Porter/16738396/" TargetMode="External"/><Relationship Id="rId3340" Type="http://schemas.openxmlformats.org/officeDocument/2006/relationships/hyperlink" Target="https://www.instagram.com/olemissxc/" TargetMode="External"/><Relationship Id="rId4671" Type="http://schemas.openxmlformats.org/officeDocument/2006/relationships/hyperlink" Target="https://twitter.com/gobearcatstfxc" TargetMode="External"/><Relationship Id="rId4670" Type="http://schemas.openxmlformats.org/officeDocument/2006/relationships/hyperlink" Target="https://www.instagram.com/gobearcatstfxc/" TargetMode="External"/><Relationship Id="rId2010" Type="http://schemas.openxmlformats.org/officeDocument/2006/relationships/hyperlink" Target="https://www.instagram.com/_coachanderson_/" TargetMode="External"/><Relationship Id="rId3342" Type="http://schemas.openxmlformats.org/officeDocument/2006/relationships/hyperlink" Target="https://twitter.com/olemisstrack" TargetMode="External"/><Relationship Id="rId4673" Type="http://schemas.openxmlformats.org/officeDocument/2006/relationships/hyperlink" Target="https://www.instagram.com/flashy_chris/" TargetMode="External"/><Relationship Id="rId2011" Type="http://schemas.openxmlformats.org/officeDocument/2006/relationships/hyperlink" Target="https://www.instagram.com/evansvilletfxc/" TargetMode="External"/><Relationship Id="rId3341" Type="http://schemas.openxmlformats.org/officeDocument/2006/relationships/hyperlink" Target="https://twitter.com/moturner_" TargetMode="External"/><Relationship Id="rId4672" Type="http://schemas.openxmlformats.org/officeDocument/2006/relationships/hyperlink" Target="https://www.facebook.com/GoBearcatsTFXC/" TargetMode="External"/><Relationship Id="rId2012" Type="http://schemas.openxmlformats.org/officeDocument/2006/relationships/hyperlink" Target="https://twitter.com/ueathleticsxc" TargetMode="External"/><Relationship Id="rId3344" Type="http://schemas.openxmlformats.org/officeDocument/2006/relationships/hyperlink" Target="https://www.facebook.com/OleMissTrack/" TargetMode="External"/><Relationship Id="rId4675" Type="http://schemas.openxmlformats.org/officeDocument/2006/relationships/hyperlink" Target="https://twitter.com/gobearcatstfxc" TargetMode="External"/><Relationship Id="rId2013" Type="http://schemas.openxmlformats.org/officeDocument/2006/relationships/hyperlink" Target="https://www.facebook.com/evansvilleTFXC/" TargetMode="External"/><Relationship Id="rId3343" Type="http://schemas.openxmlformats.org/officeDocument/2006/relationships/hyperlink" Target="https://www.facebook.com/morriet1/" TargetMode="External"/><Relationship Id="rId4674" Type="http://schemas.openxmlformats.org/officeDocument/2006/relationships/hyperlink" Target="https://www.instagram.com/gobearcatstfxc/" TargetMode="External"/><Relationship Id="rId2014" Type="http://schemas.openxmlformats.org/officeDocument/2006/relationships/hyperlink" Target="https://www.instagram.com/rfreeman_44/" TargetMode="External"/><Relationship Id="rId3346" Type="http://schemas.openxmlformats.org/officeDocument/2006/relationships/hyperlink" Target="https://www.instagram.com/olemissxc/" TargetMode="External"/><Relationship Id="rId4677" Type="http://schemas.openxmlformats.org/officeDocument/2006/relationships/hyperlink" Target="https://www.instagram.com/gobearcatstfxc/" TargetMode="External"/><Relationship Id="rId2015" Type="http://schemas.openxmlformats.org/officeDocument/2006/relationships/hyperlink" Target="https://www.instagram.com/evansvilletfxc/" TargetMode="External"/><Relationship Id="rId3345" Type="http://schemas.openxmlformats.org/officeDocument/2006/relationships/hyperlink" Target="https://www.instagram.com/_sprint_coach_/" TargetMode="External"/><Relationship Id="rId4676" Type="http://schemas.openxmlformats.org/officeDocument/2006/relationships/hyperlink" Target="https://www.facebook.com/GoBearcatsTFXC/" TargetMode="External"/><Relationship Id="rId2049" Type="http://schemas.openxmlformats.org/officeDocument/2006/relationships/hyperlink" Target="https://www.instagram.com/ndxctf/" TargetMode="External"/><Relationship Id="rId3371" Type="http://schemas.openxmlformats.org/officeDocument/2006/relationships/hyperlink" Target="https://www.facebook.com/nick.gibson.35" TargetMode="External"/><Relationship Id="rId2040" Type="http://schemas.openxmlformats.org/officeDocument/2006/relationships/hyperlink" Target="https://www.facebook.com/NDXCTF/" TargetMode="External"/><Relationship Id="rId3370" Type="http://schemas.openxmlformats.org/officeDocument/2006/relationships/hyperlink" Target="https://twitter.com/southernmisstf" TargetMode="External"/><Relationship Id="rId2041" Type="http://schemas.openxmlformats.org/officeDocument/2006/relationships/hyperlink" Target="https://www.instagram.com/ndxctf/" TargetMode="External"/><Relationship Id="rId3373" Type="http://schemas.openxmlformats.org/officeDocument/2006/relationships/hyperlink" Target="https://www.instagram.com/southernmisstfxc/" TargetMode="External"/><Relationship Id="rId2042" Type="http://schemas.openxmlformats.org/officeDocument/2006/relationships/hyperlink" Target="https://twitter.com/ndxctf" TargetMode="External"/><Relationship Id="rId3372" Type="http://schemas.openxmlformats.org/officeDocument/2006/relationships/hyperlink" Target="https://www.facebook.com/southernmisstf/" TargetMode="External"/><Relationship Id="rId2043" Type="http://schemas.openxmlformats.org/officeDocument/2006/relationships/hyperlink" Target="https://www.facebook.com/NDXCTF/" TargetMode="External"/><Relationship Id="rId3375" Type="http://schemas.openxmlformats.org/officeDocument/2006/relationships/hyperlink" Target="https://www.facebook.com/southernmisstf/" TargetMode="External"/><Relationship Id="rId2044" Type="http://schemas.openxmlformats.org/officeDocument/2006/relationships/hyperlink" Target="https://www.instagram.com/cneal1236/" TargetMode="External"/><Relationship Id="rId3374" Type="http://schemas.openxmlformats.org/officeDocument/2006/relationships/hyperlink" Target="https://twitter.com/southernmisstf" TargetMode="External"/><Relationship Id="rId2045" Type="http://schemas.openxmlformats.org/officeDocument/2006/relationships/hyperlink" Target="https://www.instagram.com/ndxctf/" TargetMode="External"/><Relationship Id="rId3377" Type="http://schemas.openxmlformats.org/officeDocument/2006/relationships/hyperlink" Target="https://twitter.com/southernmisstf" TargetMode="External"/><Relationship Id="rId2046" Type="http://schemas.openxmlformats.org/officeDocument/2006/relationships/hyperlink" Target="https://twitter.com/ndxctf" TargetMode="External"/><Relationship Id="rId3376" Type="http://schemas.openxmlformats.org/officeDocument/2006/relationships/hyperlink" Target="https://www.instagram.com/southernmisstfxc/" TargetMode="External"/><Relationship Id="rId2047" Type="http://schemas.openxmlformats.org/officeDocument/2006/relationships/hyperlink" Target="https://www.facebook.com/NDXCTF/" TargetMode="External"/><Relationship Id="rId3379" Type="http://schemas.openxmlformats.org/officeDocument/2006/relationships/hyperlink" Target="https://www.instagram.com/bounce_coach/" TargetMode="External"/><Relationship Id="rId2048" Type="http://schemas.openxmlformats.org/officeDocument/2006/relationships/hyperlink" Target="https://www.instagram.com/emilyhosker/" TargetMode="External"/><Relationship Id="rId3378" Type="http://schemas.openxmlformats.org/officeDocument/2006/relationships/hyperlink" Target="https://www.facebook.com/southernmisstf/" TargetMode="External"/><Relationship Id="rId2038" Type="http://schemas.openxmlformats.org/officeDocument/2006/relationships/hyperlink" Target="https://www.instagram.com/ndxctf/" TargetMode="External"/><Relationship Id="rId2039" Type="http://schemas.openxmlformats.org/officeDocument/2006/relationships/hyperlink" Target="https://twitter.com/ndxctf" TargetMode="External"/><Relationship Id="rId3369" Type="http://schemas.openxmlformats.org/officeDocument/2006/relationships/hyperlink" Target="https://twitter.com/gip_nipson" TargetMode="External"/><Relationship Id="rId3360" Type="http://schemas.openxmlformats.org/officeDocument/2006/relationships/hyperlink" Target="https://www.instagram.com/olemissxc/" TargetMode="External"/><Relationship Id="rId4691" Type="http://schemas.openxmlformats.org/officeDocument/2006/relationships/hyperlink" Target="https://www.facebook.com/susan.seaton8" TargetMode="External"/><Relationship Id="rId4690" Type="http://schemas.openxmlformats.org/officeDocument/2006/relationships/hyperlink" Target="https://twitter.com/gobearcatstfxc" TargetMode="External"/><Relationship Id="rId2030" Type="http://schemas.openxmlformats.org/officeDocument/2006/relationships/hyperlink" Target="https://www.facebook.com/luke.grady.35/" TargetMode="External"/><Relationship Id="rId3362" Type="http://schemas.openxmlformats.org/officeDocument/2006/relationships/hyperlink" Target="https://twitter.com/southernmisstf" TargetMode="External"/><Relationship Id="rId4693" Type="http://schemas.openxmlformats.org/officeDocument/2006/relationships/hyperlink" Target="https://www.instagram.com/coachseaton8/" TargetMode="External"/><Relationship Id="rId2031" Type="http://schemas.openxmlformats.org/officeDocument/2006/relationships/hyperlink" Target="https://www.facebook.com/NDXCTF/" TargetMode="External"/><Relationship Id="rId3361" Type="http://schemas.openxmlformats.org/officeDocument/2006/relationships/hyperlink" Target="https://twitter.com/usmsprints" TargetMode="External"/><Relationship Id="rId4692" Type="http://schemas.openxmlformats.org/officeDocument/2006/relationships/hyperlink" Target="https://www.facebook.com/GoBearcatsTFXC/" TargetMode="External"/><Relationship Id="rId2032" Type="http://schemas.openxmlformats.org/officeDocument/2006/relationships/hyperlink" Target="https://www.instagram.com/ndxctf/" TargetMode="External"/><Relationship Id="rId3364" Type="http://schemas.openxmlformats.org/officeDocument/2006/relationships/hyperlink" Target="https://www.facebook.com/southernmisstf/" TargetMode="External"/><Relationship Id="rId4695" Type="http://schemas.openxmlformats.org/officeDocument/2006/relationships/hyperlink" Target="https://twitter.com/gobearcatstfxc" TargetMode="External"/><Relationship Id="rId2033" Type="http://schemas.openxmlformats.org/officeDocument/2006/relationships/hyperlink" Target="https://twitter.com/jared_schatz" TargetMode="External"/><Relationship Id="rId3363" Type="http://schemas.openxmlformats.org/officeDocument/2006/relationships/hyperlink" Target="https://www.facebook.com/jon.stuart.148/" TargetMode="External"/><Relationship Id="rId4694" Type="http://schemas.openxmlformats.org/officeDocument/2006/relationships/hyperlink" Target="https://www.instagram.com/gobearcatstfxc/" TargetMode="External"/><Relationship Id="rId2034" Type="http://schemas.openxmlformats.org/officeDocument/2006/relationships/hyperlink" Target="https://twitter.com/ndxctf" TargetMode="External"/><Relationship Id="rId3366" Type="http://schemas.openxmlformats.org/officeDocument/2006/relationships/hyperlink" Target="https://twitter.com/southernmisstf" TargetMode="External"/><Relationship Id="rId4697" Type="http://schemas.openxmlformats.org/officeDocument/2006/relationships/hyperlink" Target="https://www.instagram.com/gobearcatstfxc/" TargetMode="External"/><Relationship Id="rId2035" Type="http://schemas.openxmlformats.org/officeDocument/2006/relationships/hyperlink" Target="https://www.facebook.com/jared.schatz.33/" TargetMode="External"/><Relationship Id="rId3365" Type="http://schemas.openxmlformats.org/officeDocument/2006/relationships/hyperlink" Target="https://www.instagram.com/southernmisstfxc/" TargetMode="External"/><Relationship Id="rId4696" Type="http://schemas.openxmlformats.org/officeDocument/2006/relationships/hyperlink" Target="https://www.facebook.com/GoBearcatsTFXC/" TargetMode="External"/><Relationship Id="rId2036" Type="http://schemas.openxmlformats.org/officeDocument/2006/relationships/hyperlink" Target="https://www.facebook.com/NDXCTF/" TargetMode="External"/><Relationship Id="rId3368" Type="http://schemas.openxmlformats.org/officeDocument/2006/relationships/hyperlink" Target="https://www.instagram.com/southernmisstfxc/" TargetMode="External"/><Relationship Id="rId4699" Type="http://schemas.openxmlformats.org/officeDocument/2006/relationships/hyperlink" Target="https://twitter.com/gobearcatstfxc" TargetMode="External"/><Relationship Id="rId2037" Type="http://schemas.openxmlformats.org/officeDocument/2006/relationships/hyperlink" Target="https://www.instagram.com/j_schatz24/" TargetMode="External"/><Relationship Id="rId3367" Type="http://schemas.openxmlformats.org/officeDocument/2006/relationships/hyperlink" Target="https://www.facebook.com/southernmisstf/" TargetMode="External"/><Relationship Id="rId4698" Type="http://schemas.openxmlformats.org/officeDocument/2006/relationships/hyperlink" Target="https://twitter.com/coachwineberguc" TargetMode="External"/><Relationship Id="rId3315" Type="http://schemas.openxmlformats.org/officeDocument/2006/relationships/hyperlink" Target="https://www.facebook.com/trent.zelden/" TargetMode="External"/><Relationship Id="rId4646" Type="http://schemas.openxmlformats.org/officeDocument/2006/relationships/hyperlink" Target="https://twitter.com/joelbrownabc11" TargetMode="External"/><Relationship Id="rId5978" Type="http://schemas.openxmlformats.org/officeDocument/2006/relationships/hyperlink" Target="https://www.facebook.com/TexasTechTF/" TargetMode="External"/><Relationship Id="rId3314" Type="http://schemas.openxmlformats.org/officeDocument/2006/relationships/hyperlink" Target="https://twitter.com/hailstatetf" TargetMode="External"/><Relationship Id="rId4645" Type="http://schemas.openxmlformats.org/officeDocument/2006/relationships/hyperlink" Target="https://www.instagram.com/ohiostatetfxc/" TargetMode="External"/><Relationship Id="rId5979" Type="http://schemas.openxmlformats.org/officeDocument/2006/relationships/hyperlink" Target="https://www.instagram.com/mkherston/" TargetMode="External"/><Relationship Id="rId3317" Type="http://schemas.openxmlformats.org/officeDocument/2006/relationships/hyperlink" Target="https://www.instagram.com/hailstatetf/" TargetMode="External"/><Relationship Id="rId4648" Type="http://schemas.openxmlformats.org/officeDocument/2006/relationships/hyperlink" Target="https://www.facebook.com/joel.brown.925" TargetMode="External"/><Relationship Id="rId5976" Type="http://schemas.openxmlformats.org/officeDocument/2006/relationships/hyperlink" Target="https://twitter.com/trackcoachk" TargetMode="External"/><Relationship Id="rId3316" Type="http://schemas.openxmlformats.org/officeDocument/2006/relationships/hyperlink" Target="https://www.facebook.com/HailStateTF/" TargetMode="External"/><Relationship Id="rId4647" Type="http://schemas.openxmlformats.org/officeDocument/2006/relationships/hyperlink" Target="https://twitter.com/ohiostatetfxc" TargetMode="External"/><Relationship Id="rId5977" Type="http://schemas.openxmlformats.org/officeDocument/2006/relationships/hyperlink" Target="https://twitter.com/texastechtf" TargetMode="External"/><Relationship Id="rId3319" Type="http://schemas.openxmlformats.org/officeDocument/2006/relationships/hyperlink" Target="https://www.instagram.com/valleystatetfxc/" TargetMode="External"/><Relationship Id="rId3318" Type="http://schemas.openxmlformats.org/officeDocument/2006/relationships/hyperlink" Target="https://twitter.com/mvsutrack_field" TargetMode="External"/><Relationship Id="rId4649" Type="http://schemas.openxmlformats.org/officeDocument/2006/relationships/hyperlink" Target="https://www.facebook.com/OhioStateTFXC/" TargetMode="External"/><Relationship Id="rId5970" Type="http://schemas.openxmlformats.org/officeDocument/2006/relationships/hyperlink" Target="https://www.facebook.com/TexasTechTF/" TargetMode="External"/><Relationship Id="rId5971" Type="http://schemas.openxmlformats.org/officeDocument/2006/relationships/hyperlink" Target="https://www.instagram.com/texastechtf/" TargetMode="External"/><Relationship Id="rId4640" Type="http://schemas.openxmlformats.org/officeDocument/2006/relationships/hyperlink" Target="https://www.facebook.com/OhioStateTFXC/" TargetMode="External"/><Relationship Id="rId3311" Type="http://schemas.openxmlformats.org/officeDocument/2006/relationships/hyperlink" Target="https://www.facebook.com/HailStateTF/" TargetMode="External"/><Relationship Id="rId4642" Type="http://schemas.openxmlformats.org/officeDocument/2006/relationships/hyperlink" Target="https://www.instagram.com/ohiostatetfxc/" TargetMode="External"/><Relationship Id="rId5974" Type="http://schemas.openxmlformats.org/officeDocument/2006/relationships/hyperlink" Target="https://www.facebook.com/TexasTechTF/" TargetMode="External"/><Relationship Id="rId3310" Type="http://schemas.openxmlformats.org/officeDocument/2006/relationships/hyperlink" Target="https://twitter.com/hailstatetf" TargetMode="External"/><Relationship Id="rId4641" Type="http://schemas.openxmlformats.org/officeDocument/2006/relationships/hyperlink" Target="https://www.instagram.com/flaquerd/" TargetMode="External"/><Relationship Id="rId5975" Type="http://schemas.openxmlformats.org/officeDocument/2006/relationships/hyperlink" Target="https://www.instagram.com/texastechtf/" TargetMode="External"/><Relationship Id="rId3313" Type="http://schemas.openxmlformats.org/officeDocument/2006/relationships/hyperlink" Target="https://www.instagram.com/hailstatetf/" TargetMode="External"/><Relationship Id="rId4644" Type="http://schemas.openxmlformats.org/officeDocument/2006/relationships/hyperlink" Target="https://www.facebook.com/OhioStateTFXC/" TargetMode="External"/><Relationship Id="rId5972" Type="http://schemas.openxmlformats.org/officeDocument/2006/relationships/hyperlink" Target="https://twitter.com/slagletom" TargetMode="External"/><Relationship Id="rId3312" Type="http://schemas.openxmlformats.org/officeDocument/2006/relationships/hyperlink" Target="https://www.instagram.com/jtagame/" TargetMode="External"/><Relationship Id="rId4643" Type="http://schemas.openxmlformats.org/officeDocument/2006/relationships/hyperlink" Target="https://twitter.com/ohiostatetfxc" TargetMode="External"/><Relationship Id="rId5973" Type="http://schemas.openxmlformats.org/officeDocument/2006/relationships/hyperlink" Target="https://twitter.com/texastechtf" TargetMode="External"/><Relationship Id="rId3304" Type="http://schemas.openxmlformats.org/officeDocument/2006/relationships/hyperlink" Target="https://www.instagram.com/erinn.s.f/" TargetMode="External"/><Relationship Id="rId4635" Type="http://schemas.openxmlformats.org/officeDocument/2006/relationships/hyperlink" Target="https://twitter.com/ohiostatetfxc" TargetMode="External"/><Relationship Id="rId5967" Type="http://schemas.openxmlformats.org/officeDocument/2006/relationships/hyperlink" Target="https://twitter.com/bornmission" TargetMode="External"/><Relationship Id="rId3303" Type="http://schemas.openxmlformats.org/officeDocument/2006/relationships/hyperlink" Target="https://www.facebook.com/HailStateTF/" TargetMode="External"/><Relationship Id="rId4634" Type="http://schemas.openxmlformats.org/officeDocument/2006/relationships/hyperlink" Target="https://twitter.com/throws_coach_c" TargetMode="External"/><Relationship Id="rId5968" Type="http://schemas.openxmlformats.org/officeDocument/2006/relationships/hyperlink" Target="https://twitter.com/texastechtf" TargetMode="External"/><Relationship Id="rId3306" Type="http://schemas.openxmlformats.org/officeDocument/2006/relationships/hyperlink" Target="https://twitter.com/hailstatetf" TargetMode="External"/><Relationship Id="rId4637" Type="http://schemas.openxmlformats.org/officeDocument/2006/relationships/hyperlink" Target="https://www.instagram.com/ohiostatetfxc/" TargetMode="External"/><Relationship Id="rId5965" Type="http://schemas.openxmlformats.org/officeDocument/2006/relationships/hyperlink" Target="https://www.facebook.com/TexasTechTF/" TargetMode="External"/><Relationship Id="rId3305" Type="http://schemas.openxmlformats.org/officeDocument/2006/relationships/hyperlink" Target="https://www.instagram.com/hailstatetf/" TargetMode="External"/><Relationship Id="rId4636" Type="http://schemas.openxmlformats.org/officeDocument/2006/relationships/hyperlink" Target="https://www.facebook.com/ohiostatetfxc/" TargetMode="External"/><Relationship Id="rId5966" Type="http://schemas.openxmlformats.org/officeDocument/2006/relationships/hyperlink" Target="https://www.instagram.com/texastechtf/" TargetMode="External"/><Relationship Id="rId3308" Type="http://schemas.openxmlformats.org/officeDocument/2006/relationships/hyperlink" Target="https://www.instagram.com/hailstatetf/" TargetMode="External"/><Relationship Id="rId4639" Type="http://schemas.openxmlformats.org/officeDocument/2006/relationships/hyperlink" Target="https://twitter.com/ohiostatetfxc" TargetMode="External"/><Relationship Id="rId3307" Type="http://schemas.openxmlformats.org/officeDocument/2006/relationships/hyperlink" Target="https://www.facebook.com/HailStateTF/" TargetMode="External"/><Relationship Id="rId4638" Type="http://schemas.openxmlformats.org/officeDocument/2006/relationships/hyperlink" Target="https://twitter.com/flaquer_diego" TargetMode="External"/><Relationship Id="rId5969" Type="http://schemas.openxmlformats.org/officeDocument/2006/relationships/hyperlink" Target="https://facebook.com/bornmission" TargetMode="External"/><Relationship Id="rId3309" Type="http://schemas.openxmlformats.org/officeDocument/2006/relationships/hyperlink" Target="https://x.com/heyitscoachjay" TargetMode="External"/><Relationship Id="rId5960" Type="http://schemas.openxmlformats.org/officeDocument/2006/relationships/hyperlink" Target="https://www.facebook.com/cliff.felkins.3" TargetMode="External"/><Relationship Id="rId3300" Type="http://schemas.openxmlformats.org/officeDocument/2006/relationships/hyperlink" Target="https://www.facebook.com/HailStateTF/" TargetMode="External"/><Relationship Id="rId4631" Type="http://schemas.openxmlformats.org/officeDocument/2006/relationships/hyperlink" Target="https://www.facebook.com/OhioStateTFXC/" TargetMode="External"/><Relationship Id="rId5963" Type="http://schemas.openxmlformats.org/officeDocument/2006/relationships/hyperlink" Target="https://twitter.com/coachcalrob" TargetMode="External"/><Relationship Id="rId4630" Type="http://schemas.openxmlformats.org/officeDocument/2006/relationships/hyperlink" Target="https://twitter.com/ohiostatetfxc" TargetMode="External"/><Relationship Id="rId5964" Type="http://schemas.openxmlformats.org/officeDocument/2006/relationships/hyperlink" Target="https://twitter.com/texastechtf" TargetMode="External"/><Relationship Id="rId3302" Type="http://schemas.openxmlformats.org/officeDocument/2006/relationships/hyperlink" Target="https://twitter.com/hailstatetf" TargetMode="External"/><Relationship Id="rId4633" Type="http://schemas.openxmlformats.org/officeDocument/2006/relationships/hyperlink" Target="https://www.instagram.com/ohiostatetfxc/" TargetMode="External"/><Relationship Id="rId5961" Type="http://schemas.openxmlformats.org/officeDocument/2006/relationships/hyperlink" Target="https://www.facebook.com/TexasTechTF/" TargetMode="External"/><Relationship Id="rId3301" Type="http://schemas.openxmlformats.org/officeDocument/2006/relationships/hyperlink" Target="https://www.instagram.com/hailstatetf/" TargetMode="External"/><Relationship Id="rId4632" Type="http://schemas.openxmlformats.org/officeDocument/2006/relationships/hyperlink" Target="https://www.instagram.com/matthew___bigelow/" TargetMode="External"/><Relationship Id="rId5962" Type="http://schemas.openxmlformats.org/officeDocument/2006/relationships/hyperlink" Target="https://www.instagram.com/texastechtf/" TargetMode="External"/><Relationship Id="rId2005" Type="http://schemas.openxmlformats.org/officeDocument/2006/relationships/hyperlink" Target="https://www.instagram.com/mastodontfxc/" TargetMode="External"/><Relationship Id="rId3337" Type="http://schemas.openxmlformats.org/officeDocument/2006/relationships/hyperlink" Target="https://twitter.com/coachjohnasmith" TargetMode="External"/><Relationship Id="rId4668" Type="http://schemas.openxmlformats.org/officeDocument/2006/relationships/hyperlink" Target="https://twitter.com/gobearcatstfxc" TargetMode="External"/><Relationship Id="rId2006" Type="http://schemas.openxmlformats.org/officeDocument/2006/relationships/hyperlink" Target="https://twitter.com/dylancanderson" TargetMode="External"/><Relationship Id="rId3336" Type="http://schemas.openxmlformats.org/officeDocument/2006/relationships/hyperlink" Target="https://www.instagram.com/olemissxc/" TargetMode="External"/><Relationship Id="rId4667" Type="http://schemas.openxmlformats.org/officeDocument/2006/relationships/hyperlink" Target="https://www.instagram.com/zipstfcc/" TargetMode="External"/><Relationship Id="rId2007" Type="http://schemas.openxmlformats.org/officeDocument/2006/relationships/hyperlink" Target="https://twitter.com/ueathleticsxc" TargetMode="External"/><Relationship Id="rId3339" Type="http://schemas.openxmlformats.org/officeDocument/2006/relationships/hyperlink" Target="https://www.facebook.com/OleMissTrack/app/163581413707488" TargetMode="External"/><Relationship Id="rId5998" Type="http://schemas.openxmlformats.org/officeDocument/2006/relationships/hyperlink" Target="https://twitter.com/uhcougartf" TargetMode="External"/><Relationship Id="rId2008" Type="http://schemas.openxmlformats.org/officeDocument/2006/relationships/hyperlink" Target="https://www.facebook.com/dylan.anderson.5473894/" TargetMode="External"/><Relationship Id="rId3338" Type="http://schemas.openxmlformats.org/officeDocument/2006/relationships/hyperlink" Target="https://twitter.com/olemisstrack" TargetMode="External"/><Relationship Id="rId4669" Type="http://schemas.openxmlformats.org/officeDocument/2006/relationships/hyperlink" Target="https://www.facebook.com/GoBearcatsTFXC/" TargetMode="External"/><Relationship Id="rId5999" Type="http://schemas.openxmlformats.org/officeDocument/2006/relationships/hyperlink" Target="https://www.facebook.com/kyle.tellez.1" TargetMode="External"/><Relationship Id="rId2009" Type="http://schemas.openxmlformats.org/officeDocument/2006/relationships/hyperlink" Target="https://www.facebook.com/evansvilleTFXC/" TargetMode="External"/><Relationship Id="rId4660" Type="http://schemas.openxmlformats.org/officeDocument/2006/relationships/hyperlink" Target="https://www.instagram.com/zipstfcc/" TargetMode="External"/><Relationship Id="rId5992" Type="http://schemas.openxmlformats.org/officeDocument/2006/relationships/hyperlink" Target="https://twitter.com/uhcougartf" TargetMode="External"/><Relationship Id="rId5993" Type="http://schemas.openxmlformats.org/officeDocument/2006/relationships/hyperlink" Target="https://www.facebook.com/UHCougarTF/" TargetMode="External"/><Relationship Id="rId3331" Type="http://schemas.openxmlformats.org/officeDocument/2006/relationships/hyperlink" Target="https://www.facebook.com/olemisstrack/" TargetMode="External"/><Relationship Id="rId4662" Type="http://schemas.openxmlformats.org/officeDocument/2006/relationships/hyperlink" Target="https://www.facebook.com/ZipsTFCC/" TargetMode="External"/><Relationship Id="rId5990" Type="http://schemas.openxmlformats.org/officeDocument/2006/relationships/hyperlink" Target="https://www.instagram.com/uhcougartf/" TargetMode="External"/><Relationship Id="rId2000" Type="http://schemas.openxmlformats.org/officeDocument/2006/relationships/hyperlink" Target="https://www.facebook.com/PurdueTrack/" TargetMode="External"/><Relationship Id="rId3330" Type="http://schemas.openxmlformats.org/officeDocument/2006/relationships/hyperlink" Target="https://twitter.com/olemisstrack" TargetMode="External"/><Relationship Id="rId4661" Type="http://schemas.openxmlformats.org/officeDocument/2006/relationships/hyperlink" Target="https://twitter.com/zipstfcc" TargetMode="External"/><Relationship Id="rId5991" Type="http://schemas.openxmlformats.org/officeDocument/2006/relationships/hyperlink" Target="https://twitter.com/willmblackburn" TargetMode="External"/><Relationship Id="rId2001" Type="http://schemas.openxmlformats.org/officeDocument/2006/relationships/hyperlink" Target="https://www.instagram.com/mtyler16/" TargetMode="External"/><Relationship Id="rId3333" Type="http://schemas.openxmlformats.org/officeDocument/2006/relationships/hyperlink" Target="https://twitter.com/dempseymcguigan" TargetMode="External"/><Relationship Id="rId4664" Type="http://schemas.openxmlformats.org/officeDocument/2006/relationships/hyperlink" Target="https://twitter.com/evanski19445917" TargetMode="External"/><Relationship Id="rId5996" Type="http://schemas.openxmlformats.org/officeDocument/2006/relationships/hyperlink" Target="https://www.facebook.com/UHCougarTF/" TargetMode="External"/><Relationship Id="rId2002" Type="http://schemas.openxmlformats.org/officeDocument/2006/relationships/hyperlink" Target="https://www.instagram.com/mastodontfxc/" TargetMode="External"/><Relationship Id="rId3332" Type="http://schemas.openxmlformats.org/officeDocument/2006/relationships/hyperlink" Target="https://www.instagram.com/olemissxc/" TargetMode="External"/><Relationship Id="rId4663" Type="http://schemas.openxmlformats.org/officeDocument/2006/relationships/hyperlink" Target="https://www.instagram.com/zipstfcc/" TargetMode="External"/><Relationship Id="rId5997" Type="http://schemas.openxmlformats.org/officeDocument/2006/relationships/hyperlink" Target="https://www.instagram.com/uhcougartf/" TargetMode="External"/><Relationship Id="rId2003" Type="http://schemas.openxmlformats.org/officeDocument/2006/relationships/hyperlink" Target="https://twitter.com/mastodontfxc" TargetMode="External"/><Relationship Id="rId3335" Type="http://schemas.openxmlformats.org/officeDocument/2006/relationships/hyperlink" Target="https://www.facebook.com/OleMissTrack/" TargetMode="External"/><Relationship Id="rId4666" Type="http://schemas.openxmlformats.org/officeDocument/2006/relationships/hyperlink" Target="https://www.facebook.com/ZipsTFCC/" TargetMode="External"/><Relationship Id="rId5994" Type="http://schemas.openxmlformats.org/officeDocument/2006/relationships/hyperlink" Target="https://www.instagram.com/uhcougartf/" TargetMode="External"/><Relationship Id="rId2004" Type="http://schemas.openxmlformats.org/officeDocument/2006/relationships/hyperlink" Target="https://www.facebook.com/PurdueTrack/" TargetMode="External"/><Relationship Id="rId3334" Type="http://schemas.openxmlformats.org/officeDocument/2006/relationships/hyperlink" Target="https://twitter.com/olemisstrack" TargetMode="External"/><Relationship Id="rId4665" Type="http://schemas.openxmlformats.org/officeDocument/2006/relationships/hyperlink" Target="https://twitter.com/zipstfcc" TargetMode="External"/><Relationship Id="rId5995" Type="http://schemas.openxmlformats.org/officeDocument/2006/relationships/hyperlink" Target="https://twitter.com/uhcougartf" TargetMode="External"/><Relationship Id="rId3326" Type="http://schemas.openxmlformats.org/officeDocument/2006/relationships/hyperlink" Target="https://twitter.com/conniepricesmi3" TargetMode="External"/><Relationship Id="rId4657" Type="http://schemas.openxmlformats.org/officeDocument/2006/relationships/hyperlink" Target="https://www.instagram.com/zipstfcc/" TargetMode="External"/><Relationship Id="rId5989" Type="http://schemas.openxmlformats.org/officeDocument/2006/relationships/hyperlink" Target="https://www.facebook.com/UHCougarTF/" TargetMode="External"/><Relationship Id="rId3325" Type="http://schemas.openxmlformats.org/officeDocument/2006/relationships/hyperlink" Target="https://www.instagram.com/olemissxc/" TargetMode="External"/><Relationship Id="rId4656" Type="http://schemas.openxmlformats.org/officeDocument/2006/relationships/hyperlink" Target="https://www.facebook.com/ZipsTFCC/" TargetMode="External"/><Relationship Id="rId3328" Type="http://schemas.openxmlformats.org/officeDocument/2006/relationships/hyperlink" Target="https://www.facebook.com/OleMissTrack/app/163581413707488" TargetMode="External"/><Relationship Id="rId4659" Type="http://schemas.openxmlformats.org/officeDocument/2006/relationships/hyperlink" Target="https://www.facebook.com/ZipsTFCC/" TargetMode="External"/><Relationship Id="rId5987" Type="http://schemas.openxmlformats.org/officeDocument/2006/relationships/hyperlink" Target="https://twitter.com/uhcougartf" TargetMode="External"/><Relationship Id="rId3327" Type="http://schemas.openxmlformats.org/officeDocument/2006/relationships/hyperlink" Target="https://twitter.com/olemisstrack" TargetMode="External"/><Relationship Id="rId4658" Type="http://schemas.openxmlformats.org/officeDocument/2006/relationships/hyperlink" Target="https://twitter.com/zipstfcc" TargetMode="External"/><Relationship Id="rId5988" Type="http://schemas.openxmlformats.org/officeDocument/2006/relationships/hyperlink" Target="https://www.facebook.com/carl.lewis.92505956" TargetMode="External"/><Relationship Id="rId3329" Type="http://schemas.openxmlformats.org/officeDocument/2006/relationships/hyperlink" Target="https://www.instagram.com/olemissxc/" TargetMode="External"/><Relationship Id="rId5981" Type="http://schemas.openxmlformats.org/officeDocument/2006/relationships/hyperlink" Target="https://twitter.com/coachjonmurray" TargetMode="External"/><Relationship Id="rId5982" Type="http://schemas.openxmlformats.org/officeDocument/2006/relationships/hyperlink" Target="https://twitter.com/texastechtf" TargetMode="External"/><Relationship Id="rId3320" Type="http://schemas.openxmlformats.org/officeDocument/2006/relationships/hyperlink" Target="https://twitter.com/mvsutrack_field" TargetMode="External"/><Relationship Id="rId4651" Type="http://schemas.openxmlformats.org/officeDocument/2006/relationships/hyperlink" Target="https://www.instagram.com/ohiostatetfxc/" TargetMode="External"/><Relationship Id="rId4650" Type="http://schemas.openxmlformats.org/officeDocument/2006/relationships/hyperlink" Target="https://www.instagram.com/IamjoelBrown/" TargetMode="External"/><Relationship Id="rId5980" Type="http://schemas.openxmlformats.org/officeDocument/2006/relationships/hyperlink" Target="https://www.instagram.com/texastechtf/" TargetMode="External"/><Relationship Id="rId3322" Type="http://schemas.openxmlformats.org/officeDocument/2006/relationships/hyperlink" Target="https://www.instagram.com/mvsutrack_field/" TargetMode="External"/><Relationship Id="rId4653" Type="http://schemas.openxmlformats.org/officeDocument/2006/relationships/hyperlink" Target="https://www.facebook.com/ZipsTFCC/" TargetMode="External"/><Relationship Id="rId5985" Type="http://schemas.openxmlformats.org/officeDocument/2006/relationships/hyperlink" Target="https://www.instagram.com/texastechtf/" TargetMode="External"/><Relationship Id="rId3321" Type="http://schemas.openxmlformats.org/officeDocument/2006/relationships/hyperlink" Target="https://www.facebook.com/BeyondReal22/" TargetMode="External"/><Relationship Id="rId4652" Type="http://schemas.openxmlformats.org/officeDocument/2006/relationships/hyperlink" Target="https://twitter.com/zipstfcc" TargetMode="External"/><Relationship Id="rId5986" Type="http://schemas.openxmlformats.org/officeDocument/2006/relationships/hyperlink" Target="https://twitter.com/Carl_Lewis" TargetMode="External"/><Relationship Id="rId3324" Type="http://schemas.openxmlformats.org/officeDocument/2006/relationships/hyperlink" Target="https://www.facebook.com/OleMissTrack/" TargetMode="External"/><Relationship Id="rId4655" Type="http://schemas.openxmlformats.org/officeDocument/2006/relationships/hyperlink" Target="https://twitter.com/zipstfcc" TargetMode="External"/><Relationship Id="rId5983" Type="http://schemas.openxmlformats.org/officeDocument/2006/relationships/hyperlink" Target="https://www.facebook.com/TexasTechTF/" TargetMode="External"/><Relationship Id="rId3323" Type="http://schemas.openxmlformats.org/officeDocument/2006/relationships/hyperlink" Target="https://twitter.com/olemisstrack" TargetMode="External"/><Relationship Id="rId4654" Type="http://schemas.openxmlformats.org/officeDocument/2006/relationships/hyperlink" Target="https://www.instagram.com/zipstfcc/" TargetMode="External"/><Relationship Id="rId5984" Type="http://schemas.openxmlformats.org/officeDocument/2006/relationships/hyperlink" Target="https://www.instagram.com/coachjonmurray/" TargetMode="External"/><Relationship Id="rId2090" Type="http://schemas.openxmlformats.org/officeDocument/2006/relationships/hyperlink" Target="https://www.facebook.com/DrakeXCTF/" TargetMode="External"/><Relationship Id="rId2091" Type="http://schemas.openxmlformats.org/officeDocument/2006/relationships/hyperlink" Target="https://www.instagram.com/run4drake/" TargetMode="External"/><Relationship Id="rId2092" Type="http://schemas.openxmlformats.org/officeDocument/2006/relationships/hyperlink" Target="https://twitter.com/jeremysudbury" TargetMode="External"/><Relationship Id="rId2093" Type="http://schemas.openxmlformats.org/officeDocument/2006/relationships/hyperlink" Target="https://twitter.com/cyclonetrackxc" TargetMode="External"/><Relationship Id="rId2094" Type="http://schemas.openxmlformats.org/officeDocument/2006/relationships/hyperlink" Target="https://www.facebook.com/CycloneTrackXC/" TargetMode="External"/><Relationship Id="rId2095" Type="http://schemas.openxmlformats.org/officeDocument/2006/relationships/hyperlink" Target="https://www.instagram.com/coach_sudbury/" TargetMode="External"/><Relationship Id="rId2096" Type="http://schemas.openxmlformats.org/officeDocument/2006/relationships/hyperlink" Target="https://www.instagram.com/cyclonetrackxc/" TargetMode="External"/><Relationship Id="rId2097" Type="http://schemas.openxmlformats.org/officeDocument/2006/relationships/hyperlink" Target="https://twitter.com/cyclonetrackxc" TargetMode="External"/><Relationship Id="rId2098" Type="http://schemas.openxmlformats.org/officeDocument/2006/relationships/hyperlink" Target="https://www.facebook.com/CycloneTrackXC/" TargetMode="External"/><Relationship Id="rId2099" Type="http://schemas.openxmlformats.org/officeDocument/2006/relationships/hyperlink" Target="https://www.instagram.com/cyclonetrackxc/" TargetMode="External"/><Relationship Id="rId15294" Type="http://schemas.openxmlformats.org/officeDocument/2006/relationships/hyperlink" Target="https://twitter.com/lbcc_xctf" TargetMode="External"/><Relationship Id="rId15295" Type="http://schemas.openxmlformats.org/officeDocument/2006/relationships/hyperlink" Target="https://twitter.com/lbcc_xctf" TargetMode="External"/><Relationship Id="rId15296" Type="http://schemas.openxmlformats.org/officeDocument/2006/relationships/hyperlink" Target="https://www.facebook.com/LBSUTrackXC/" TargetMode="External"/><Relationship Id="rId15297" Type="http://schemas.openxmlformats.org/officeDocument/2006/relationships/hyperlink" Target="https://www.instagram.com/lbsutrackxc/" TargetMode="External"/><Relationship Id="rId15290" Type="http://schemas.openxmlformats.org/officeDocument/2006/relationships/hyperlink" Target="https://www.facebook.com/HartnellTrackandField/" TargetMode="External"/><Relationship Id="rId15291" Type="http://schemas.openxmlformats.org/officeDocument/2006/relationships/hyperlink" Target="https://twitter.com/CollegeTf" TargetMode="External"/><Relationship Id="rId15292" Type="http://schemas.openxmlformats.org/officeDocument/2006/relationships/hyperlink" Target="https://www.facebook.com/brandi.hobson.5" TargetMode="External"/><Relationship Id="rId15293" Type="http://schemas.openxmlformats.org/officeDocument/2006/relationships/hyperlink" Target="https://www.facebook.com/HartnellTrackandField/" TargetMode="External"/><Relationship Id="rId15287" Type="http://schemas.openxmlformats.org/officeDocument/2006/relationships/hyperlink" Target="https://twitter.com/CollegeTf" TargetMode="External"/><Relationship Id="rId15288" Type="http://schemas.openxmlformats.org/officeDocument/2006/relationships/hyperlink" Target="https://www.facebook.com/HartnellTrackandField/" TargetMode="External"/><Relationship Id="rId15289" Type="http://schemas.openxmlformats.org/officeDocument/2006/relationships/hyperlink" Target="https://twitter.com/CollegeTf" TargetMode="External"/><Relationship Id="rId15298" Type="http://schemas.openxmlformats.org/officeDocument/2006/relationships/hyperlink" Target="https://twitter.com/lbcc_xctf" TargetMode="External"/><Relationship Id="rId15299" Type="http://schemas.openxmlformats.org/officeDocument/2006/relationships/hyperlink" Target="https://www.facebook.com/LBSUTrackXC/" TargetMode="External"/><Relationship Id="rId3391" Type="http://schemas.openxmlformats.org/officeDocument/2006/relationships/hyperlink" Target="https://m.facebook.com/people/Andrew-Mudd/100009606781535/" TargetMode="External"/><Relationship Id="rId2060" Type="http://schemas.openxmlformats.org/officeDocument/2006/relationships/hyperlink" Target="https://www.facebook.com/vincent.walker.988/" TargetMode="External"/><Relationship Id="rId3390" Type="http://schemas.openxmlformats.org/officeDocument/2006/relationships/hyperlink" Target="https://twitter.com/lindenwoodtfxc" TargetMode="External"/><Relationship Id="rId2061" Type="http://schemas.openxmlformats.org/officeDocument/2006/relationships/hyperlink" Target="https://www.facebook.com/valpotrack/" TargetMode="External"/><Relationship Id="rId3393" Type="http://schemas.openxmlformats.org/officeDocument/2006/relationships/hyperlink" Target="https://www.instagram.com/muddandrew/" TargetMode="External"/><Relationship Id="rId2062" Type="http://schemas.openxmlformats.org/officeDocument/2006/relationships/hyperlink" Target="https://www.instagram.com/valpoxctf/" TargetMode="External"/><Relationship Id="rId3392" Type="http://schemas.openxmlformats.org/officeDocument/2006/relationships/hyperlink" Target="https://www.facebook.com/lindenwooduniversityxctrackandfield/" TargetMode="External"/><Relationship Id="rId2063" Type="http://schemas.openxmlformats.org/officeDocument/2006/relationships/hyperlink" Target="https://twitter.com/valpotrack" TargetMode="External"/><Relationship Id="rId3395" Type="http://schemas.openxmlformats.org/officeDocument/2006/relationships/hyperlink" Target="https://twitter.com/lindenwoodtfxc" TargetMode="External"/><Relationship Id="rId2064" Type="http://schemas.openxmlformats.org/officeDocument/2006/relationships/hyperlink" Target="https://www.facebook.com/james.overbo/" TargetMode="External"/><Relationship Id="rId3394" Type="http://schemas.openxmlformats.org/officeDocument/2006/relationships/hyperlink" Target="https://www.instagram.com/lindenwoodtfxc/" TargetMode="External"/><Relationship Id="rId2065" Type="http://schemas.openxmlformats.org/officeDocument/2006/relationships/hyperlink" Target="https://www.facebook.com/valpotrack/" TargetMode="External"/><Relationship Id="rId3397" Type="http://schemas.openxmlformats.org/officeDocument/2006/relationships/hyperlink" Target="https://www.instagram.com/dubious_blanco/" TargetMode="External"/><Relationship Id="rId2066" Type="http://schemas.openxmlformats.org/officeDocument/2006/relationships/hyperlink" Target="https://www.instagram.com/valpoxctf/" TargetMode="External"/><Relationship Id="rId3396" Type="http://schemas.openxmlformats.org/officeDocument/2006/relationships/hyperlink" Target="https://www.facebook.com/lindenwooduniversityxctrackandfield/" TargetMode="External"/><Relationship Id="rId2067" Type="http://schemas.openxmlformats.org/officeDocument/2006/relationships/hyperlink" Target="https://twitter.com/valpotrack" TargetMode="External"/><Relationship Id="rId3399" Type="http://schemas.openxmlformats.org/officeDocument/2006/relationships/hyperlink" Target="https://twitter.com/jbell30" TargetMode="External"/><Relationship Id="rId2068" Type="http://schemas.openxmlformats.org/officeDocument/2006/relationships/hyperlink" Target="https://www.facebook.com/maranda.donahue.39/" TargetMode="External"/><Relationship Id="rId3398" Type="http://schemas.openxmlformats.org/officeDocument/2006/relationships/hyperlink" Target="https://www.instagram.com/lindenwoodtfxc/" TargetMode="External"/><Relationship Id="rId2069" Type="http://schemas.openxmlformats.org/officeDocument/2006/relationships/hyperlink" Target="https://www.facebook.com/valpotrack/" TargetMode="External"/><Relationship Id="rId3380" Type="http://schemas.openxmlformats.org/officeDocument/2006/relationships/hyperlink" Target="https://www.instagram.com/southernmisstfxc/" TargetMode="External"/><Relationship Id="rId2050" Type="http://schemas.openxmlformats.org/officeDocument/2006/relationships/hyperlink" Target="https://twitter.com/usitrack" TargetMode="External"/><Relationship Id="rId3382" Type="http://schemas.openxmlformats.org/officeDocument/2006/relationships/hyperlink" Target="https://www.facebook.com/lindenwooduniversityxctrackandfield/" TargetMode="External"/><Relationship Id="rId2051" Type="http://schemas.openxmlformats.org/officeDocument/2006/relationships/hyperlink" Target="https://www.instagram.com/usixctrackfield/" TargetMode="External"/><Relationship Id="rId3381" Type="http://schemas.openxmlformats.org/officeDocument/2006/relationships/hyperlink" Target="https://twitter.com/lindenwoodtfxc" TargetMode="External"/><Relationship Id="rId2052" Type="http://schemas.openxmlformats.org/officeDocument/2006/relationships/hyperlink" Target="https://twitter.com/usitrack" TargetMode="External"/><Relationship Id="rId3384" Type="http://schemas.openxmlformats.org/officeDocument/2006/relationships/hyperlink" Target="https://x.com/kaylakregel" TargetMode="External"/><Relationship Id="rId2053" Type="http://schemas.openxmlformats.org/officeDocument/2006/relationships/hyperlink" Target="https://twitter.com/usitrack" TargetMode="External"/><Relationship Id="rId3383" Type="http://schemas.openxmlformats.org/officeDocument/2006/relationships/hyperlink" Target="https://www.instagram.com/lindenwoodtfxc/" TargetMode="External"/><Relationship Id="rId2054" Type="http://schemas.openxmlformats.org/officeDocument/2006/relationships/hyperlink" Target="https://www.instagram.com/hillyardmike/" TargetMode="External"/><Relationship Id="rId3386" Type="http://schemas.openxmlformats.org/officeDocument/2006/relationships/hyperlink" Target="https://www.facebook.com/kayla.kregel/" TargetMode="External"/><Relationship Id="rId2055" Type="http://schemas.openxmlformats.org/officeDocument/2006/relationships/hyperlink" Target="https://twitter.com/valpotrack" TargetMode="External"/><Relationship Id="rId3385" Type="http://schemas.openxmlformats.org/officeDocument/2006/relationships/hyperlink" Target="https://twitter.com/lindenwoodtfxc" TargetMode="External"/><Relationship Id="rId2056" Type="http://schemas.openxmlformats.org/officeDocument/2006/relationships/hyperlink" Target="https://www.facebook.com/valpotrack/" TargetMode="External"/><Relationship Id="rId3388" Type="http://schemas.openxmlformats.org/officeDocument/2006/relationships/hyperlink" Target="https://www.instagram.com/lindenwoodtfxc/" TargetMode="External"/><Relationship Id="rId2057" Type="http://schemas.openxmlformats.org/officeDocument/2006/relationships/hyperlink" Target="https://www.instagram.com/valpoxctf/" TargetMode="External"/><Relationship Id="rId3387" Type="http://schemas.openxmlformats.org/officeDocument/2006/relationships/hyperlink" Target="https://www.facebook.com/lindenwooduniversityxctrackandfield/" TargetMode="External"/><Relationship Id="rId2058" Type="http://schemas.openxmlformats.org/officeDocument/2006/relationships/hyperlink" Target="https://twitter.com/vwalker55" TargetMode="External"/><Relationship Id="rId2059" Type="http://schemas.openxmlformats.org/officeDocument/2006/relationships/hyperlink" Target="https://twitter.com/valpotrack" TargetMode="External"/><Relationship Id="rId3389" Type="http://schemas.openxmlformats.org/officeDocument/2006/relationships/hyperlink" Target="https://twitter.com/MuddAndrew" TargetMode="External"/><Relationship Id="rId2080" Type="http://schemas.openxmlformats.org/officeDocument/2006/relationships/hyperlink" Target="https://twitter.com/drake_tfxc" TargetMode="External"/><Relationship Id="rId2081" Type="http://schemas.openxmlformats.org/officeDocument/2006/relationships/hyperlink" Target="https://www.facebook.com/DrakeXCTF/" TargetMode="External"/><Relationship Id="rId2082" Type="http://schemas.openxmlformats.org/officeDocument/2006/relationships/hyperlink" Target="https://www.instagram.com/draketrackandfield/" TargetMode="External"/><Relationship Id="rId2083" Type="http://schemas.openxmlformats.org/officeDocument/2006/relationships/hyperlink" Target="https://twitter.com/coachchapman93" TargetMode="External"/><Relationship Id="rId2084" Type="http://schemas.openxmlformats.org/officeDocument/2006/relationships/hyperlink" Target="https://twitter.com/drake_tfxc" TargetMode="External"/><Relationship Id="rId2085" Type="http://schemas.openxmlformats.org/officeDocument/2006/relationships/hyperlink" Target="https://www.facebook.com/zane.chapman.14" TargetMode="External"/><Relationship Id="rId2086" Type="http://schemas.openxmlformats.org/officeDocument/2006/relationships/hyperlink" Target="https://www.facebook.com/DrakeXCTF/" TargetMode="External"/><Relationship Id="rId2087" Type="http://schemas.openxmlformats.org/officeDocument/2006/relationships/hyperlink" Target="https://www.instagram.com/throwscoachchapman/" TargetMode="External"/><Relationship Id="rId2088" Type="http://schemas.openxmlformats.org/officeDocument/2006/relationships/hyperlink" Target="https://twitter.com/drake_tfxc" TargetMode="External"/><Relationship Id="rId2089" Type="http://schemas.openxmlformats.org/officeDocument/2006/relationships/hyperlink" Target="https://www.facebook.com/jay.koloseus.3/" TargetMode="External"/><Relationship Id="rId2070" Type="http://schemas.openxmlformats.org/officeDocument/2006/relationships/hyperlink" Target="https://www.instagram.com/maranda_md/" TargetMode="External"/><Relationship Id="rId2071" Type="http://schemas.openxmlformats.org/officeDocument/2006/relationships/hyperlink" Target="https://www.instagram.com/valpoxctf/" TargetMode="External"/><Relationship Id="rId2072" Type="http://schemas.openxmlformats.org/officeDocument/2006/relationships/hyperlink" Target="https://twitter.com/blakeboldon" TargetMode="External"/><Relationship Id="rId2073" Type="http://schemas.openxmlformats.org/officeDocument/2006/relationships/hyperlink" Target="https://twitter.com/drake_tfxc" TargetMode="External"/><Relationship Id="rId2074" Type="http://schemas.openxmlformats.org/officeDocument/2006/relationships/hyperlink" Target="https://www.facebook.com/blake.boldon" TargetMode="External"/><Relationship Id="rId2075" Type="http://schemas.openxmlformats.org/officeDocument/2006/relationships/hyperlink" Target="https://www.facebook.com/DrakeXCTF/" TargetMode="External"/><Relationship Id="rId2076" Type="http://schemas.openxmlformats.org/officeDocument/2006/relationships/hyperlink" Target="https://www.instagram.com/blakeboldon/" TargetMode="External"/><Relationship Id="rId2077" Type="http://schemas.openxmlformats.org/officeDocument/2006/relationships/hyperlink" Target="https://twitter.com/drake_tfxc" TargetMode="External"/><Relationship Id="rId2078" Type="http://schemas.openxmlformats.org/officeDocument/2006/relationships/hyperlink" Target="https://www.facebook.com/DrakeXCTF/" TargetMode="External"/><Relationship Id="rId2079" Type="http://schemas.openxmlformats.org/officeDocument/2006/relationships/hyperlink" Target="https://www.instagram.com/draketrackandfield/" TargetMode="External"/><Relationship Id="rId16560" Type="http://schemas.openxmlformats.org/officeDocument/2006/relationships/hyperlink" Target="https://twitter.com/mmutfxc" TargetMode="External"/><Relationship Id="rId15230" Type="http://schemas.openxmlformats.org/officeDocument/2006/relationships/hyperlink" Target="https://twitter.com/dvctrackcoachk" TargetMode="External"/><Relationship Id="rId16562" Type="http://schemas.openxmlformats.org/officeDocument/2006/relationships/hyperlink" Target="https://www.facebook.com/mustangtfxc/" TargetMode="External"/><Relationship Id="rId15231" Type="http://schemas.openxmlformats.org/officeDocument/2006/relationships/hyperlink" Target="https://www.facebook.com/milton.browne" TargetMode="External"/><Relationship Id="rId16561" Type="http://schemas.openxmlformats.org/officeDocument/2006/relationships/hyperlink" Target="https://twitter.com/mmutfxc" TargetMode="External"/><Relationship Id="rId15229" Type="http://schemas.openxmlformats.org/officeDocument/2006/relationships/hyperlink" Target="https://www.facebook.com/alyx.tripp/" TargetMode="External"/><Relationship Id="rId15225" Type="http://schemas.openxmlformats.org/officeDocument/2006/relationships/hyperlink" Target="https://twitter.com/cuyamacaxc" TargetMode="External"/><Relationship Id="rId16557" Type="http://schemas.openxmlformats.org/officeDocument/2006/relationships/hyperlink" Target="https://www.msidemustangs.com/recruiting/index" TargetMode="External"/><Relationship Id="rId15226" Type="http://schemas.openxmlformats.org/officeDocument/2006/relationships/hyperlink" Target="https://www.facebook.com/people/Cuyamaca-Track-Field/100063627055693/" TargetMode="External"/><Relationship Id="rId16556" Type="http://schemas.openxmlformats.org/officeDocument/2006/relationships/hyperlink" Target="https://www.instagram.com/mside_xc_tf/" TargetMode="External"/><Relationship Id="rId15227" Type="http://schemas.openxmlformats.org/officeDocument/2006/relationships/hyperlink" Target="https://www.instagram.com/cuyamacaxc/" TargetMode="External"/><Relationship Id="rId16559" Type="http://schemas.openxmlformats.org/officeDocument/2006/relationships/hyperlink" Target="https://www.facebook.com/mustangtfxc/" TargetMode="External"/><Relationship Id="rId15228" Type="http://schemas.openxmlformats.org/officeDocument/2006/relationships/hyperlink" Target="https://www.instagram.com/coachseangwi/" TargetMode="External"/><Relationship Id="rId16558" Type="http://schemas.openxmlformats.org/officeDocument/2006/relationships/hyperlink" Target="https://twitter.com/mmutfxc" TargetMode="External"/><Relationship Id="rId15221" Type="http://schemas.openxmlformats.org/officeDocument/2006/relationships/hyperlink" Target="https://www.instagram.com/cuyamacaxc/" TargetMode="External"/><Relationship Id="rId16553" Type="http://schemas.openxmlformats.org/officeDocument/2006/relationships/hyperlink" Target="https://twitter.com/mside_track" TargetMode="External"/><Relationship Id="rId15222" Type="http://schemas.openxmlformats.org/officeDocument/2006/relationships/hyperlink" Target="https://twitter.com/cuyamacaxc" TargetMode="External"/><Relationship Id="rId16552" Type="http://schemas.openxmlformats.org/officeDocument/2006/relationships/hyperlink" Target="https://www.msidemustangs.com/recruiting/index" TargetMode="External"/><Relationship Id="rId15223" Type="http://schemas.openxmlformats.org/officeDocument/2006/relationships/hyperlink" Target="https://www.facebook.com/people/Cuyamaca-Track-Field/100063627055693/" TargetMode="External"/><Relationship Id="rId16555" Type="http://schemas.openxmlformats.org/officeDocument/2006/relationships/hyperlink" Target="https://www.instagram.com/hopemorken9/?hl=en" TargetMode="External"/><Relationship Id="rId15224" Type="http://schemas.openxmlformats.org/officeDocument/2006/relationships/hyperlink" Target="https://www.instagram.com/cuyamacaxc/" TargetMode="External"/><Relationship Id="rId16554" Type="http://schemas.openxmlformats.org/officeDocument/2006/relationships/hyperlink" Target="https://www.facebook.com/morningside.crosscountry/" TargetMode="External"/><Relationship Id="rId16571" Type="http://schemas.openxmlformats.org/officeDocument/2006/relationships/hyperlink" Target="https://twitter.com/mmutfxc" TargetMode="External"/><Relationship Id="rId15240" Type="http://schemas.openxmlformats.org/officeDocument/2006/relationships/hyperlink" Target="https://x.com/bigperk1" TargetMode="External"/><Relationship Id="rId16570" Type="http://schemas.openxmlformats.org/officeDocument/2006/relationships/hyperlink" Target="https://www.instagram.com/mmutfxc/" TargetMode="External"/><Relationship Id="rId15241" Type="http://schemas.openxmlformats.org/officeDocument/2006/relationships/hyperlink" Target="https://www.facebook.com/richard.perkins.376/" TargetMode="External"/><Relationship Id="rId16573" Type="http://schemas.openxmlformats.org/officeDocument/2006/relationships/hyperlink" Target="https://twitter.com/mmutfxc" TargetMode="External"/><Relationship Id="rId15242" Type="http://schemas.openxmlformats.org/officeDocument/2006/relationships/hyperlink" Target="https://www.instagram.com/eccxctf/" TargetMode="External"/><Relationship Id="rId16572" Type="http://schemas.openxmlformats.org/officeDocument/2006/relationships/hyperlink" Target="https://www.facebook.com/j.sikke725" TargetMode="External"/><Relationship Id="rId15236" Type="http://schemas.openxmlformats.org/officeDocument/2006/relationships/hyperlink" Target="https://www.instagram.com/eccxctf/" TargetMode="External"/><Relationship Id="rId16568" Type="http://schemas.openxmlformats.org/officeDocument/2006/relationships/hyperlink" Target="https://twitter.com/go_mustangs" TargetMode="External"/><Relationship Id="rId15237" Type="http://schemas.openxmlformats.org/officeDocument/2006/relationships/hyperlink" Target="https://www.instagram.com/eccxctf/" TargetMode="External"/><Relationship Id="rId16567" Type="http://schemas.openxmlformats.org/officeDocument/2006/relationships/hyperlink" Target="https://www.instagram.com/mmutfxc/" TargetMode="External"/><Relationship Id="rId15238" Type="http://schemas.openxmlformats.org/officeDocument/2006/relationships/hyperlink" Target="https://www.instagram.com/hallsgofast/?hl=en" TargetMode="External"/><Relationship Id="rId15239" Type="http://schemas.openxmlformats.org/officeDocument/2006/relationships/hyperlink" Target="https://www.instagram.com/eccxctf/" TargetMode="External"/><Relationship Id="rId16569" Type="http://schemas.openxmlformats.org/officeDocument/2006/relationships/hyperlink" Target="https://www.facebook.com/MustangTFXC/" TargetMode="External"/><Relationship Id="rId15232" Type="http://schemas.openxmlformats.org/officeDocument/2006/relationships/hyperlink" Target="https://www.facebook.com/milton.browne" TargetMode="External"/><Relationship Id="rId16564" Type="http://schemas.openxmlformats.org/officeDocument/2006/relationships/hyperlink" Target="https://twitter.com/mmutfxc" TargetMode="External"/><Relationship Id="rId15233" Type="http://schemas.openxmlformats.org/officeDocument/2006/relationships/hyperlink" Target="https://www.instagram.com/elac_trackandfield_xc/" TargetMode="External"/><Relationship Id="rId16563" Type="http://schemas.openxmlformats.org/officeDocument/2006/relationships/hyperlink" Target="https://twitter.com/coachscheckel" TargetMode="External"/><Relationship Id="rId15234" Type="http://schemas.openxmlformats.org/officeDocument/2006/relationships/hyperlink" Target="https://twitter.com/chriswilliams_" TargetMode="External"/><Relationship Id="rId16566" Type="http://schemas.openxmlformats.org/officeDocument/2006/relationships/hyperlink" Target="https://www.facebook.com/MustangTFXC/" TargetMode="External"/><Relationship Id="rId15235" Type="http://schemas.openxmlformats.org/officeDocument/2006/relationships/hyperlink" Target="https://www.facebook.com/people/Christopher-Williams/100021504366234" TargetMode="External"/><Relationship Id="rId16565" Type="http://schemas.openxmlformats.org/officeDocument/2006/relationships/hyperlink" Target="https://twitter.com/go_mustangs" TargetMode="External"/><Relationship Id="rId16540" Type="http://schemas.openxmlformats.org/officeDocument/2006/relationships/hyperlink" Target="https://twitter.com/mside_track" TargetMode="External"/><Relationship Id="rId15207" Type="http://schemas.openxmlformats.org/officeDocument/2006/relationships/hyperlink" Target="https://twitter.com/cuyamacaxc" TargetMode="External"/><Relationship Id="rId16539" Type="http://schemas.openxmlformats.org/officeDocument/2006/relationships/hyperlink" Target="https://www.msidemustangs.com/recruiting/index" TargetMode="External"/><Relationship Id="rId15208" Type="http://schemas.openxmlformats.org/officeDocument/2006/relationships/hyperlink" Target="https://www.facebook.com/people/Cuyamaca-Track-Field/100063627055693/" TargetMode="External"/><Relationship Id="rId16538" Type="http://schemas.openxmlformats.org/officeDocument/2006/relationships/hyperlink" Target="https://www.instagram.com/mside_xc_tf/" TargetMode="External"/><Relationship Id="rId15209" Type="http://schemas.openxmlformats.org/officeDocument/2006/relationships/hyperlink" Target="https://www.instagram.com/cuyamacaxc/" TargetMode="External"/><Relationship Id="rId15203" Type="http://schemas.openxmlformats.org/officeDocument/2006/relationships/hyperlink" Target="https://www.facebook.com/people/Cuyamaca-Track-Field/100063627055693/" TargetMode="External"/><Relationship Id="rId16535" Type="http://schemas.openxmlformats.org/officeDocument/2006/relationships/hyperlink" Target="https://www.instagram.com/grandviewtrackfield/" TargetMode="External"/><Relationship Id="rId15204" Type="http://schemas.openxmlformats.org/officeDocument/2006/relationships/hyperlink" Target="https://www.instagram.com/flyylikechrisb/?locale=de&amp;hl=am-et" TargetMode="External"/><Relationship Id="rId16534" Type="http://schemas.openxmlformats.org/officeDocument/2006/relationships/hyperlink" Target="https://www.instagram.com/coachtmundy/" TargetMode="External"/><Relationship Id="rId15205" Type="http://schemas.openxmlformats.org/officeDocument/2006/relationships/hyperlink" Target="https://www.instagram.com/cuyamacaxc/" TargetMode="External"/><Relationship Id="rId16537" Type="http://schemas.openxmlformats.org/officeDocument/2006/relationships/hyperlink" Target="https://www.facebook.com/morningside.crosscountry/" TargetMode="External"/><Relationship Id="rId15206" Type="http://schemas.openxmlformats.org/officeDocument/2006/relationships/hyperlink" Target="https://x.com/timseamanabc9" TargetMode="External"/><Relationship Id="rId16536" Type="http://schemas.openxmlformats.org/officeDocument/2006/relationships/hyperlink" Target="https://twitter.com/mside_track" TargetMode="External"/><Relationship Id="rId16531" Type="http://schemas.openxmlformats.org/officeDocument/2006/relationships/hyperlink" Target="https://www.instagram.com/grandviewtrackfield/" TargetMode="External"/><Relationship Id="rId15200" Type="http://schemas.openxmlformats.org/officeDocument/2006/relationships/hyperlink" Target="https://www.facebook.com/people/Cuyamaca-Track-Field/100063627055693/" TargetMode="External"/><Relationship Id="rId16530" Type="http://schemas.openxmlformats.org/officeDocument/2006/relationships/hyperlink" Target="https://www.facebook.com/GVTrackField/" TargetMode="External"/><Relationship Id="rId15201" Type="http://schemas.openxmlformats.org/officeDocument/2006/relationships/hyperlink" Target="https://www.instagram.com/cuyamacaxc/" TargetMode="External"/><Relationship Id="rId16533" Type="http://schemas.openxmlformats.org/officeDocument/2006/relationships/hyperlink" Target="https://www.facebook.com/GVTrackField/" TargetMode="External"/><Relationship Id="rId15202" Type="http://schemas.openxmlformats.org/officeDocument/2006/relationships/hyperlink" Target="https://twitter.com/cuyamacaxc" TargetMode="External"/><Relationship Id="rId16532" Type="http://schemas.openxmlformats.org/officeDocument/2006/relationships/hyperlink" Target="https://twitter.com/grandviewtfxc" TargetMode="External"/><Relationship Id="rId16551" Type="http://schemas.openxmlformats.org/officeDocument/2006/relationships/hyperlink" Target="https://www.instagram.com/mside_xc_tf/" TargetMode="External"/><Relationship Id="rId15220" Type="http://schemas.openxmlformats.org/officeDocument/2006/relationships/hyperlink" Target="https://www.instagram.com/coachhunt619/" TargetMode="External"/><Relationship Id="rId16550" Type="http://schemas.openxmlformats.org/officeDocument/2006/relationships/hyperlink" Target="https://twitter.com/mside_track" TargetMode="External"/><Relationship Id="rId15218" Type="http://schemas.openxmlformats.org/officeDocument/2006/relationships/hyperlink" Target="https://www.facebook.com/thom.hunt.31/" TargetMode="External"/><Relationship Id="rId15219" Type="http://schemas.openxmlformats.org/officeDocument/2006/relationships/hyperlink" Target="https://www.facebook.com/people/Cuyamaca-Track-Field/100063627055693/" TargetMode="External"/><Relationship Id="rId16549" Type="http://schemas.openxmlformats.org/officeDocument/2006/relationships/hyperlink" Target="https://www.msidemustangs.com/recruiting/index" TargetMode="External"/><Relationship Id="rId15214" Type="http://schemas.openxmlformats.org/officeDocument/2006/relationships/hyperlink" Target="https://www.facebook.com/ChairmanSBCEC/" TargetMode="External"/><Relationship Id="rId16546" Type="http://schemas.openxmlformats.org/officeDocument/2006/relationships/hyperlink" Target="https://twitter.com/mside_track" TargetMode="External"/><Relationship Id="rId15215" Type="http://schemas.openxmlformats.org/officeDocument/2006/relationships/hyperlink" Target="https://www.facebook.com/people/Cuyamaca-Track-Field/100063627055693/" TargetMode="External"/><Relationship Id="rId16545" Type="http://schemas.openxmlformats.org/officeDocument/2006/relationships/hyperlink" Target="https://www.msidemustangs.com/recruiting/index" TargetMode="External"/><Relationship Id="rId15216" Type="http://schemas.openxmlformats.org/officeDocument/2006/relationships/hyperlink" Target="https://www.instagram.com/cuyamacaxc/" TargetMode="External"/><Relationship Id="rId16548" Type="http://schemas.openxmlformats.org/officeDocument/2006/relationships/hyperlink" Target="https://www.instagram.com/mside_track/" TargetMode="External"/><Relationship Id="rId15217" Type="http://schemas.openxmlformats.org/officeDocument/2006/relationships/hyperlink" Target="https://twitter.com/cuyamacaxc" TargetMode="External"/><Relationship Id="rId16547" Type="http://schemas.openxmlformats.org/officeDocument/2006/relationships/hyperlink" Target="https://facebook.com/groups/110755205607157/" TargetMode="External"/><Relationship Id="rId15210" Type="http://schemas.openxmlformats.org/officeDocument/2006/relationships/hyperlink" Target="https://twitter.com/cuyamacaxc" TargetMode="External"/><Relationship Id="rId16542" Type="http://schemas.openxmlformats.org/officeDocument/2006/relationships/hyperlink" Target="https://www.msidemustangs.com/recruiting/index" TargetMode="External"/><Relationship Id="rId15211" Type="http://schemas.openxmlformats.org/officeDocument/2006/relationships/hyperlink" Target="https://www.facebook.com/people/Cuyamaca-Track-Field/100063627055693/" TargetMode="External"/><Relationship Id="rId16541" Type="http://schemas.openxmlformats.org/officeDocument/2006/relationships/hyperlink" Target="https://www.instagram.com/mside_xc_tf/" TargetMode="External"/><Relationship Id="rId15212" Type="http://schemas.openxmlformats.org/officeDocument/2006/relationships/hyperlink" Target="https://www.instagram.com/cuyamacaxc/" TargetMode="External"/><Relationship Id="rId16544" Type="http://schemas.openxmlformats.org/officeDocument/2006/relationships/hyperlink" Target="https://www.instagram.com/mside_xc_tf/" TargetMode="External"/><Relationship Id="rId15213" Type="http://schemas.openxmlformats.org/officeDocument/2006/relationships/hyperlink" Target="https://twitter.com/cuyamacaxc" TargetMode="External"/><Relationship Id="rId16543" Type="http://schemas.openxmlformats.org/officeDocument/2006/relationships/hyperlink" Target="https://twitter.com/mside_track" TargetMode="External"/><Relationship Id="rId15272" Type="http://schemas.openxmlformats.org/officeDocument/2006/relationships/hyperlink" Target="https://www.instagram.com/coach_zepeda_hartnell/" TargetMode="External"/><Relationship Id="rId15273" Type="http://schemas.openxmlformats.org/officeDocument/2006/relationships/hyperlink" Target="https://twitter.com/CollegeTf" TargetMode="External"/><Relationship Id="rId15274" Type="http://schemas.openxmlformats.org/officeDocument/2006/relationships/hyperlink" Target="https://www.facebook.com/frankie.martinez.583" TargetMode="External"/><Relationship Id="rId15275" Type="http://schemas.openxmlformats.org/officeDocument/2006/relationships/hyperlink" Target="https://www.facebook.com/HartnellTrackandField/" TargetMode="External"/><Relationship Id="rId15270" Type="http://schemas.openxmlformats.org/officeDocument/2006/relationships/hyperlink" Target="https://www.facebook.com/christopher.zepeda.98" TargetMode="External"/><Relationship Id="rId15271" Type="http://schemas.openxmlformats.org/officeDocument/2006/relationships/hyperlink" Target="https://www.facebook.com/HartnellTrackandField/" TargetMode="External"/><Relationship Id="rId15269" Type="http://schemas.openxmlformats.org/officeDocument/2006/relationships/hyperlink" Target="https://twitter.com/CollegeTf" TargetMode="External"/><Relationship Id="rId15265" Type="http://schemas.openxmlformats.org/officeDocument/2006/relationships/hyperlink" Target="https://www.facebook.com/maryn.ciarelli/" TargetMode="External"/><Relationship Id="rId16597" Type="http://schemas.openxmlformats.org/officeDocument/2006/relationships/hyperlink" Target="https://www.facebook.com/nwctrack/" TargetMode="External"/><Relationship Id="rId15266" Type="http://schemas.openxmlformats.org/officeDocument/2006/relationships/hyperlink" Target="https://www.instagram.com/gwctfcc/" TargetMode="External"/><Relationship Id="rId16596" Type="http://schemas.openxmlformats.org/officeDocument/2006/relationships/hyperlink" Target="https://twitter.com/nwctrack" TargetMode="External"/><Relationship Id="rId15267" Type="http://schemas.openxmlformats.org/officeDocument/2006/relationships/hyperlink" Target="https://www.instagram.com/gwctfcc/" TargetMode="External"/><Relationship Id="rId16599" Type="http://schemas.openxmlformats.org/officeDocument/2006/relationships/hyperlink" Target="https://twitter.com/nwctrack" TargetMode="External"/><Relationship Id="rId15268" Type="http://schemas.openxmlformats.org/officeDocument/2006/relationships/hyperlink" Target="https://twitter.com/hartnellcoachz" TargetMode="External"/><Relationship Id="rId16598" Type="http://schemas.openxmlformats.org/officeDocument/2006/relationships/hyperlink" Target="https://www.instagram.com/nuxc_wildcats/" TargetMode="External"/><Relationship Id="rId15283" Type="http://schemas.openxmlformats.org/officeDocument/2006/relationships/hyperlink" Target="https://www.facebook.com/andrew.asuncion.58" TargetMode="External"/><Relationship Id="rId15284" Type="http://schemas.openxmlformats.org/officeDocument/2006/relationships/hyperlink" Target="https://www.facebook.com/HartnellTrackandField/" TargetMode="External"/><Relationship Id="rId15285" Type="http://schemas.openxmlformats.org/officeDocument/2006/relationships/hyperlink" Target="https://twitter.com/CollegeTf" TargetMode="External"/><Relationship Id="rId15286" Type="http://schemas.openxmlformats.org/officeDocument/2006/relationships/hyperlink" Target="https://www.facebook.com/HartnellTrackandField/" TargetMode="External"/><Relationship Id="rId15280" Type="http://schemas.openxmlformats.org/officeDocument/2006/relationships/hyperlink" Target="https://twitter.com/CollegeTf" TargetMode="External"/><Relationship Id="rId15281" Type="http://schemas.openxmlformats.org/officeDocument/2006/relationships/hyperlink" Target="https://www.facebook.com/HartnellTrackandField/" TargetMode="External"/><Relationship Id="rId15282" Type="http://schemas.openxmlformats.org/officeDocument/2006/relationships/hyperlink" Target="https://twitter.com/CollegeTf" TargetMode="External"/><Relationship Id="rId15276" Type="http://schemas.openxmlformats.org/officeDocument/2006/relationships/hyperlink" Target="https://twitter.com/CollegeTf" TargetMode="External"/><Relationship Id="rId15277" Type="http://schemas.openxmlformats.org/officeDocument/2006/relationships/hyperlink" Target="https://www.facebook.com/HartnellTrackandField/" TargetMode="External"/><Relationship Id="rId15278" Type="http://schemas.openxmlformats.org/officeDocument/2006/relationships/hyperlink" Target="https://twitter.com/CollegeTf" TargetMode="External"/><Relationship Id="rId15279" Type="http://schemas.openxmlformats.org/officeDocument/2006/relationships/hyperlink" Target="https://www.facebook.com/HartnellTrackandField/" TargetMode="External"/><Relationship Id="rId15250" Type="http://schemas.openxmlformats.org/officeDocument/2006/relationships/hyperlink" Target="https://www.instagram.com/fresnocitycollege_xc_tf/" TargetMode="External"/><Relationship Id="rId16582" Type="http://schemas.openxmlformats.org/officeDocument/2006/relationships/hyperlink" Target="https://www.instagram.com/coachbarker/" TargetMode="External"/><Relationship Id="rId15251" Type="http://schemas.openxmlformats.org/officeDocument/2006/relationships/hyperlink" Target="https://www.instagram.com/fresnocitycollege_tf/" TargetMode="External"/><Relationship Id="rId16581" Type="http://schemas.openxmlformats.org/officeDocument/2006/relationships/hyperlink" Target="https://www.facebook.com/mustangtfxc/" TargetMode="External"/><Relationship Id="rId15252" Type="http://schemas.openxmlformats.org/officeDocument/2006/relationships/hyperlink" Target="https://www.instagram.com/fresnocitycollege_xc_tf/" TargetMode="External"/><Relationship Id="rId16584" Type="http://schemas.openxmlformats.org/officeDocument/2006/relationships/hyperlink" Target="https://www.facebook.com/MustangTFXC/" TargetMode="External"/><Relationship Id="rId15253" Type="http://schemas.openxmlformats.org/officeDocument/2006/relationships/hyperlink" Target="https://www.instagram.com/fcc_track/" TargetMode="External"/><Relationship Id="rId16583" Type="http://schemas.openxmlformats.org/officeDocument/2006/relationships/hyperlink" Target="https://twitter.com/go_mustangs" TargetMode="External"/><Relationship Id="rId16580" Type="http://schemas.openxmlformats.org/officeDocument/2006/relationships/hyperlink" Target="https://www.facebook.com/people/Jeff-Barker/140000022/" TargetMode="External"/><Relationship Id="rId15247" Type="http://schemas.openxmlformats.org/officeDocument/2006/relationships/hyperlink" Target="https://www.instagram.com/fcc_track/" TargetMode="External"/><Relationship Id="rId16579" Type="http://schemas.openxmlformats.org/officeDocument/2006/relationships/hyperlink" Target="https://twitter.com/mmutfxc" TargetMode="External"/><Relationship Id="rId15248" Type="http://schemas.openxmlformats.org/officeDocument/2006/relationships/hyperlink" Target="https://www.facebook.com/casey.ballinger.39" TargetMode="External"/><Relationship Id="rId16578" Type="http://schemas.openxmlformats.org/officeDocument/2006/relationships/hyperlink" Target="https://www.instagram.com/macdaddyluke/" TargetMode="External"/><Relationship Id="rId15249" Type="http://schemas.openxmlformats.org/officeDocument/2006/relationships/hyperlink" Target="https://www.instagram.com/casey_ballinger/" TargetMode="External"/><Relationship Id="rId15243" Type="http://schemas.openxmlformats.org/officeDocument/2006/relationships/hyperlink" Target="https://www.instagram.com/fresnocitycollege_tf/" TargetMode="External"/><Relationship Id="rId16575" Type="http://schemas.openxmlformats.org/officeDocument/2006/relationships/hyperlink" Target="https://www.facebook.com/mustangtfxc/" TargetMode="External"/><Relationship Id="rId15244" Type="http://schemas.openxmlformats.org/officeDocument/2006/relationships/hyperlink" Target="https://www.instagram.com/fresnocitycollege_tf/" TargetMode="External"/><Relationship Id="rId16574" Type="http://schemas.openxmlformats.org/officeDocument/2006/relationships/hyperlink" Target="https://www.facebook.com/connor.christophersen" TargetMode="External"/><Relationship Id="rId15245" Type="http://schemas.openxmlformats.org/officeDocument/2006/relationships/hyperlink" Target="https://www.facebook.com/jesus.a.reyes.5055" TargetMode="External"/><Relationship Id="rId16577" Type="http://schemas.openxmlformats.org/officeDocument/2006/relationships/hyperlink" Target="https://www.facebook.com/mustangtfxc/" TargetMode="External"/><Relationship Id="rId15246" Type="http://schemas.openxmlformats.org/officeDocument/2006/relationships/hyperlink" Target="https://www.instagram.com/fresnocitycollege_xc_tf/" TargetMode="External"/><Relationship Id="rId16576" Type="http://schemas.openxmlformats.org/officeDocument/2006/relationships/hyperlink" Target="https://twitter.com/mmutfxc" TargetMode="External"/><Relationship Id="rId15261" Type="http://schemas.openxmlformats.org/officeDocument/2006/relationships/hyperlink" Target="https://www.instagram.com/glendale_track/" TargetMode="External"/><Relationship Id="rId16593" Type="http://schemas.openxmlformats.org/officeDocument/2006/relationships/hyperlink" Target="https://www.facebook.com/nwctrack/" TargetMode="External"/><Relationship Id="rId15262" Type="http://schemas.openxmlformats.org/officeDocument/2006/relationships/hyperlink" Target="https://www.instagram.com/glendale_track/" TargetMode="External"/><Relationship Id="rId16592" Type="http://schemas.openxmlformats.org/officeDocument/2006/relationships/hyperlink" Target="https://twitter.com/nwctrack" TargetMode="External"/><Relationship Id="rId15263" Type="http://schemas.openxmlformats.org/officeDocument/2006/relationships/hyperlink" Target="https://www.instagram.com/coachtgutierrez/?locale=hi_IN&amp;hl=ar" TargetMode="External"/><Relationship Id="rId16595" Type="http://schemas.openxmlformats.org/officeDocument/2006/relationships/hyperlink" Target="https://www.facebook.com/nwctrack/" TargetMode="External"/><Relationship Id="rId15264" Type="http://schemas.openxmlformats.org/officeDocument/2006/relationships/hyperlink" Target="https://www.instagram.com/glendale_track/" TargetMode="External"/><Relationship Id="rId16594" Type="http://schemas.openxmlformats.org/officeDocument/2006/relationships/hyperlink" Target="https://twitter.com/nwctrack" TargetMode="External"/><Relationship Id="rId16591" Type="http://schemas.openxmlformats.org/officeDocument/2006/relationships/hyperlink" Target="https://www.facebook.com/nwctrack/" TargetMode="External"/><Relationship Id="rId15260" Type="http://schemas.openxmlformats.org/officeDocument/2006/relationships/hyperlink" Target="https://www.facebook.com/vinnyvanhorne90/" TargetMode="External"/><Relationship Id="rId16590" Type="http://schemas.openxmlformats.org/officeDocument/2006/relationships/hyperlink" Target="https://twitter.com/nwctrack" TargetMode="External"/><Relationship Id="rId15258" Type="http://schemas.openxmlformats.org/officeDocument/2006/relationships/hyperlink" Target="https://www.facebook.com/fullertontfxc/posts" TargetMode="External"/><Relationship Id="rId15259" Type="http://schemas.openxmlformats.org/officeDocument/2006/relationships/hyperlink" Target="https://www.instagram.com/fullertontfxc/" TargetMode="External"/><Relationship Id="rId16589" Type="http://schemas.openxmlformats.org/officeDocument/2006/relationships/hyperlink" Target="https://twitter.com/nwctrack" TargetMode="External"/><Relationship Id="rId15254" Type="http://schemas.openxmlformats.org/officeDocument/2006/relationships/hyperlink" Target="https://twitter.com/fullertontfxc" TargetMode="External"/><Relationship Id="rId16586" Type="http://schemas.openxmlformats.org/officeDocument/2006/relationships/hyperlink" Target="https://twitter.com/go_mustangs" TargetMode="External"/><Relationship Id="rId15255" Type="http://schemas.openxmlformats.org/officeDocument/2006/relationships/hyperlink" Target="https://www.facebook.com/fullertontfxc/posts" TargetMode="External"/><Relationship Id="rId16585" Type="http://schemas.openxmlformats.org/officeDocument/2006/relationships/hyperlink" Target="https://www.instagram.com/mmutfxc/" TargetMode="External"/><Relationship Id="rId15256" Type="http://schemas.openxmlformats.org/officeDocument/2006/relationships/hyperlink" Target="https://www.instagram.com/fullertontfxc/" TargetMode="External"/><Relationship Id="rId16588" Type="http://schemas.openxmlformats.org/officeDocument/2006/relationships/hyperlink" Target="https://www.instagram.com/mmutfxc/" TargetMode="External"/><Relationship Id="rId15257" Type="http://schemas.openxmlformats.org/officeDocument/2006/relationships/hyperlink" Target="https://twitter.com/fullertontfxc" TargetMode="External"/><Relationship Id="rId16587" Type="http://schemas.openxmlformats.org/officeDocument/2006/relationships/hyperlink" Target="https://www.facebook.com/MustangTFXC/" TargetMode="External"/><Relationship Id="rId4723" Type="http://schemas.openxmlformats.org/officeDocument/2006/relationships/hyperlink" Target="https://twitter.com/daytonmxc" TargetMode="External"/><Relationship Id="rId4722" Type="http://schemas.openxmlformats.org/officeDocument/2006/relationships/hyperlink" Target="https://www.instagram.com/ud_xctf/" TargetMode="External"/><Relationship Id="rId4725" Type="http://schemas.openxmlformats.org/officeDocument/2006/relationships/hyperlink" Target="https://www.instagram.com/aarongordon3/" TargetMode="External"/><Relationship Id="rId4724" Type="http://schemas.openxmlformats.org/officeDocument/2006/relationships/hyperlink" Target="https://www.facebook.com/UDWomensTFXC/" TargetMode="External"/><Relationship Id="rId4727" Type="http://schemas.openxmlformats.org/officeDocument/2006/relationships/hyperlink" Target="https://twitter.com/daytonmxc" TargetMode="External"/><Relationship Id="rId4726" Type="http://schemas.openxmlformats.org/officeDocument/2006/relationships/hyperlink" Target="https://www.instagram.com/ud_xctf/" TargetMode="External"/><Relationship Id="rId4729" Type="http://schemas.openxmlformats.org/officeDocument/2006/relationships/hyperlink" Target="https://www.instagram.com/coach_kev_throws/" TargetMode="External"/><Relationship Id="rId4728" Type="http://schemas.openxmlformats.org/officeDocument/2006/relationships/hyperlink" Target="https://www.facebook.com/UDWomensTFXC/" TargetMode="External"/><Relationship Id="rId4721" Type="http://schemas.openxmlformats.org/officeDocument/2006/relationships/hyperlink" Target="https://www.instagram.com/jahmiabridges/" TargetMode="External"/><Relationship Id="rId4720" Type="http://schemas.openxmlformats.org/officeDocument/2006/relationships/hyperlink" Target="https://www.facebook.com/UDWomensTFXC/" TargetMode="External"/><Relationship Id="rId4712" Type="http://schemas.openxmlformats.org/officeDocument/2006/relationships/hyperlink" Target="https://twitter.com/gobearcatstfxc" TargetMode="External"/><Relationship Id="rId4711" Type="http://schemas.openxmlformats.org/officeDocument/2006/relationships/hyperlink" Target="https://www.instagram.com/gobearcatstfxc/" TargetMode="External"/><Relationship Id="rId4714" Type="http://schemas.openxmlformats.org/officeDocument/2006/relationships/hyperlink" Target="https://www.instagram.com/gobearcatstfxc/" TargetMode="External"/><Relationship Id="rId4713" Type="http://schemas.openxmlformats.org/officeDocument/2006/relationships/hyperlink" Target="https://www.facebook.com/GoBearcatsTFXC/" TargetMode="External"/><Relationship Id="rId4716" Type="http://schemas.openxmlformats.org/officeDocument/2006/relationships/hyperlink" Target="https://twitter.com/gobearcatstfxc" TargetMode="External"/><Relationship Id="rId4715" Type="http://schemas.openxmlformats.org/officeDocument/2006/relationships/hyperlink" Target="https://twitter.com/sam_bores" TargetMode="External"/><Relationship Id="rId4718" Type="http://schemas.openxmlformats.org/officeDocument/2006/relationships/hyperlink" Target="https://www.instagram.com/gobearcatstfxc/" TargetMode="External"/><Relationship Id="rId4717" Type="http://schemas.openxmlformats.org/officeDocument/2006/relationships/hyperlink" Target="https://www.facebook.com/GoBearcatsTFXC/" TargetMode="External"/><Relationship Id="rId4719" Type="http://schemas.openxmlformats.org/officeDocument/2006/relationships/hyperlink" Target="https://twitter.com/daytonmxc" TargetMode="External"/><Relationship Id="rId16609" Type="http://schemas.openxmlformats.org/officeDocument/2006/relationships/hyperlink" Target="https://twitter.com/i/flow/single_sign_on" TargetMode="External"/><Relationship Id="rId16608" Type="http://schemas.openxmlformats.org/officeDocument/2006/relationships/hyperlink" Target="https://twitter.com/coachtmulder" TargetMode="External"/><Relationship Id="rId16605" Type="http://schemas.openxmlformats.org/officeDocument/2006/relationships/hyperlink" Target="https://www.facebook.com/sautfxc/" TargetMode="External"/><Relationship Id="rId16604" Type="http://schemas.openxmlformats.org/officeDocument/2006/relationships/hyperlink" Target="https://twitter.com/i/flow/single_sign_on" TargetMode="External"/><Relationship Id="rId16607" Type="http://schemas.openxmlformats.org/officeDocument/2006/relationships/hyperlink" Target="https://www.instagram.com/sautfxc/" TargetMode="External"/><Relationship Id="rId16606" Type="http://schemas.openxmlformats.org/officeDocument/2006/relationships/hyperlink" Target="https://www.instagram.com/mike.gille124/" TargetMode="External"/><Relationship Id="rId16601" Type="http://schemas.openxmlformats.org/officeDocument/2006/relationships/hyperlink" Target="https://www.instagram.com/nuxc_wildcats/" TargetMode="External"/><Relationship Id="rId16600" Type="http://schemas.openxmlformats.org/officeDocument/2006/relationships/hyperlink" Target="https://www.facebook.com/nwctrack/" TargetMode="External"/><Relationship Id="rId16603" Type="http://schemas.openxmlformats.org/officeDocument/2006/relationships/hyperlink" Target="https://www.facebook.com/nwctrack/" TargetMode="External"/><Relationship Id="rId16602" Type="http://schemas.openxmlformats.org/officeDocument/2006/relationships/hyperlink" Target="https://twitter.com/nwctrack" TargetMode="External"/><Relationship Id="rId4710" Type="http://schemas.openxmlformats.org/officeDocument/2006/relationships/hyperlink" Target="https://www.facebook.com/GoBearcatsTFXC/" TargetMode="External"/><Relationship Id="rId3414" Type="http://schemas.openxmlformats.org/officeDocument/2006/relationships/hyperlink" Target="https://twitter.com/semotrack" TargetMode="External"/><Relationship Id="rId4745" Type="http://schemas.openxmlformats.org/officeDocument/2006/relationships/hyperlink" Target="https://twitter.com/n_schaub" TargetMode="External"/><Relationship Id="rId3413" Type="http://schemas.openxmlformats.org/officeDocument/2006/relationships/hyperlink" Target="https://www.facebook.com/semotrack/" TargetMode="External"/><Relationship Id="rId4744" Type="http://schemas.openxmlformats.org/officeDocument/2006/relationships/hyperlink" Target="https://www.instagram.com/wrightstatetfxc/" TargetMode="External"/><Relationship Id="rId3416" Type="http://schemas.openxmlformats.org/officeDocument/2006/relationships/hyperlink" Target="https://twitter.com/coachhalter" TargetMode="External"/><Relationship Id="rId4747" Type="http://schemas.openxmlformats.org/officeDocument/2006/relationships/hyperlink" Target="https://www.facebook.com/wsuraiderstfxc/" TargetMode="External"/><Relationship Id="rId3415" Type="http://schemas.openxmlformats.org/officeDocument/2006/relationships/hyperlink" Target="https://www.facebook.com/SEMOTrack/" TargetMode="External"/><Relationship Id="rId4746" Type="http://schemas.openxmlformats.org/officeDocument/2006/relationships/hyperlink" Target="https://twitter.com/wsu_tf_xc" TargetMode="External"/><Relationship Id="rId3418" Type="http://schemas.openxmlformats.org/officeDocument/2006/relationships/hyperlink" Target="https://www.facebook.com/brett.halter.1" TargetMode="External"/><Relationship Id="rId4749" Type="http://schemas.openxmlformats.org/officeDocument/2006/relationships/hyperlink" Target="https://twitter.com/wsu_tf_xc" TargetMode="External"/><Relationship Id="rId3417" Type="http://schemas.openxmlformats.org/officeDocument/2006/relationships/hyperlink" Target="https://twitter.com/mizzoutfxc" TargetMode="External"/><Relationship Id="rId4748" Type="http://schemas.openxmlformats.org/officeDocument/2006/relationships/hyperlink" Target="https://www.instagram.com/wrightstatetfxc/" TargetMode="External"/><Relationship Id="rId3419" Type="http://schemas.openxmlformats.org/officeDocument/2006/relationships/hyperlink" Target="https://www.facebook.com/mizzou.trackfield/" TargetMode="External"/><Relationship Id="rId3410" Type="http://schemas.openxmlformats.org/officeDocument/2006/relationships/hyperlink" Target="https://twitter.com/semotrack" TargetMode="External"/><Relationship Id="rId4741" Type="http://schemas.openxmlformats.org/officeDocument/2006/relationships/hyperlink" Target="https://www.instagram.com/wrightstatetfxc/" TargetMode="External"/><Relationship Id="rId4740" Type="http://schemas.openxmlformats.org/officeDocument/2006/relationships/hyperlink" Target="https://www.instagram.com/bguio24/" TargetMode="External"/><Relationship Id="rId3412" Type="http://schemas.openxmlformats.org/officeDocument/2006/relationships/hyperlink" Target="https://twitter.com/semotrack" TargetMode="External"/><Relationship Id="rId4743" Type="http://schemas.openxmlformats.org/officeDocument/2006/relationships/hyperlink" Target="https://www.facebook.com/wsuraiderstfxc/" TargetMode="External"/><Relationship Id="rId3411" Type="http://schemas.openxmlformats.org/officeDocument/2006/relationships/hyperlink" Target="https://www.facebook.com/SEMOTrack/" TargetMode="External"/><Relationship Id="rId4742" Type="http://schemas.openxmlformats.org/officeDocument/2006/relationships/hyperlink" Target="https://twitter.com/wsu_tf_xc" TargetMode="External"/><Relationship Id="rId3403" Type="http://schemas.openxmlformats.org/officeDocument/2006/relationships/hyperlink" Target="https://twitter.com/billikensxctf" TargetMode="External"/><Relationship Id="rId4734" Type="http://schemas.openxmlformats.org/officeDocument/2006/relationships/hyperlink" Target="https://twitter.com/Tito_Medrano1" TargetMode="External"/><Relationship Id="rId3402" Type="http://schemas.openxmlformats.org/officeDocument/2006/relationships/hyperlink" Target="https://www.facebook.com/Saint-Louis-University-Cross-CountryTrack-Field-137994472953931/" TargetMode="External"/><Relationship Id="rId4733" Type="http://schemas.openxmlformats.org/officeDocument/2006/relationships/hyperlink" Target="https://www.instagram.com/ud_xctf/" TargetMode="External"/><Relationship Id="rId3405" Type="http://schemas.openxmlformats.org/officeDocument/2006/relationships/hyperlink" Target="https://twitter.com/billikensxctf" TargetMode="External"/><Relationship Id="rId4736" Type="http://schemas.openxmlformats.org/officeDocument/2006/relationships/hyperlink" Target="https://www.instagram.com/toledoxctf/" TargetMode="External"/><Relationship Id="rId3404" Type="http://schemas.openxmlformats.org/officeDocument/2006/relationships/hyperlink" Target="https://www.facebook.com/Saint-Louis-University-Cross-CountryTrack-Field-137994472953931/" TargetMode="External"/><Relationship Id="rId4735" Type="http://schemas.openxmlformats.org/officeDocument/2006/relationships/hyperlink" Target="https://twitter.com/ToledoXCTF" TargetMode="External"/><Relationship Id="rId3407" Type="http://schemas.openxmlformats.org/officeDocument/2006/relationships/hyperlink" Target="https://www.instagram.com/billikensxctf/" TargetMode="External"/><Relationship Id="rId4738" Type="http://schemas.openxmlformats.org/officeDocument/2006/relationships/hyperlink" Target="https://twitter.com/wsu_tf_xc" TargetMode="External"/><Relationship Id="rId3406" Type="http://schemas.openxmlformats.org/officeDocument/2006/relationships/hyperlink" Target="https://www.facebook.com/Saint-Louis-University-Cross-CountryTrack-Field-137994472953931/" TargetMode="External"/><Relationship Id="rId4737" Type="http://schemas.openxmlformats.org/officeDocument/2006/relationships/hyperlink" Target="https://twitter.com/bguio24" TargetMode="External"/><Relationship Id="rId3409" Type="http://schemas.openxmlformats.org/officeDocument/2006/relationships/hyperlink" Target="https://www.facebook.com/SEMOTrack/" TargetMode="External"/><Relationship Id="rId3408" Type="http://schemas.openxmlformats.org/officeDocument/2006/relationships/hyperlink" Target="https://twitter.com/semotrack" TargetMode="External"/><Relationship Id="rId4739" Type="http://schemas.openxmlformats.org/officeDocument/2006/relationships/hyperlink" Target="https://www.facebook.com/wsuraiderstfxc/" TargetMode="External"/><Relationship Id="rId4730" Type="http://schemas.openxmlformats.org/officeDocument/2006/relationships/hyperlink" Target="https://www.instagram.com/ud_xctf/" TargetMode="External"/><Relationship Id="rId3401" Type="http://schemas.openxmlformats.org/officeDocument/2006/relationships/hyperlink" Target="https://facebook.com/jon.bell.9828" TargetMode="External"/><Relationship Id="rId4732" Type="http://schemas.openxmlformats.org/officeDocument/2006/relationships/hyperlink" Target="https://www.facebook.com/UDWomensTFXC/" TargetMode="External"/><Relationship Id="rId3400" Type="http://schemas.openxmlformats.org/officeDocument/2006/relationships/hyperlink" Target="https://twitter.com/billikensxctf" TargetMode="External"/><Relationship Id="rId4731" Type="http://schemas.openxmlformats.org/officeDocument/2006/relationships/hyperlink" Target="https://twitter.com/daytonmxc" TargetMode="External"/><Relationship Id="rId15306" Type="http://schemas.openxmlformats.org/officeDocument/2006/relationships/hyperlink" Target="https://www.facebook.com/LBSUTrackXC/" TargetMode="External"/><Relationship Id="rId16638" Type="http://schemas.openxmlformats.org/officeDocument/2006/relationships/hyperlink" Target="https://twitter.com/caleblsilver" TargetMode="External"/><Relationship Id="rId15307" Type="http://schemas.openxmlformats.org/officeDocument/2006/relationships/hyperlink" Target="https://www.instagram.com/lbsutrackxc/" TargetMode="External"/><Relationship Id="rId16637" Type="http://schemas.openxmlformats.org/officeDocument/2006/relationships/hyperlink" Target="https://www.facebook.com/StatesmenXCandTrack/" TargetMode="External"/><Relationship Id="rId15308" Type="http://schemas.openxmlformats.org/officeDocument/2006/relationships/hyperlink" Target="https://x.com/alex7herrera" TargetMode="External"/><Relationship Id="rId15309" Type="http://schemas.openxmlformats.org/officeDocument/2006/relationships/hyperlink" Target="https://twitter.com/lbcc_xctf" TargetMode="External"/><Relationship Id="rId16639" Type="http://schemas.openxmlformats.org/officeDocument/2006/relationships/hyperlink" Target="https://twitter.com/wputfxc" TargetMode="External"/><Relationship Id="rId15302" Type="http://schemas.openxmlformats.org/officeDocument/2006/relationships/hyperlink" Target="https://www.facebook.com/LBSUTrackXC/" TargetMode="External"/><Relationship Id="rId16634" Type="http://schemas.openxmlformats.org/officeDocument/2006/relationships/hyperlink" Target="https://twitter.com/wputfxc" TargetMode="External"/><Relationship Id="rId15303" Type="http://schemas.openxmlformats.org/officeDocument/2006/relationships/hyperlink" Target="https://www.instagram.com/lbsutrackxc/" TargetMode="External"/><Relationship Id="rId16633" Type="http://schemas.openxmlformats.org/officeDocument/2006/relationships/hyperlink" Target="https://www.facebook.com/WaldorfUniversityXCTF/" TargetMode="External"/><Relationship Id="rId15304" Type="http://schemas.openxmlformats.org/officeDocument/2006/relationships/hyperlink" Target="https://twitter.com/lbcc_xctf" TargetMode="External"/><Relationship Id="rId16636" Type="http://schemas.openxmlformats.org/officeDocument/2006/relationships/hyperlink" Target="https://twitter.com/wputfxc" TargetMode="External"/><Relationship Id="rId15305" Type="http://schemas.openxmlformats.org/officeDocument/2006/relationships/hyperlink" Target="https://twitter.com/lbcc_xctf" TargetMode="External"/><Relationship Id="rId16635" Type="http://schemas.openxmlformats.org/officeDocument/2006/relationships/hyperlink" Target="https://www.facebook.com/StatesmenXCandTrack/" TargetMode="External"/><Relationship Id="rId16630" Type="http://schemas.openxmlformats.org/officeDocument/2006/relationships/hyperlink" Target="https://www.instagram.com/bryce.paulsen/" TargetMode="External"/><Relationship Id="rId15300" Type="http://schemas.openxmlformats.org/officeDocument/2006/relationships/hyperlink" Target="https://www.instagram.com/lbsutrackxc/" TargetMode="External"/><Relationship Id="rId16632" Type="http://schemas.openxmlformats.org/officeDocument/2006/relationships/hyperlink" Target="https://twitter.com/warriorsxctf" TargetMode="External"/><Relationship Id="rId15301" Type="http://schemas.openxmlformats.org/officeDocument/2006/relationships/hyperlink" Target="https://twitter.com/lbcc_xctf" TargetMode="External"/><Relationship Id="rId16631" Type="http://schemas.openxmlformats.org/officeDocument/2006/relationships/hyperlink" Target="https://www.instagram.com/waldorfwarriorsxctf/" TargetMode="External"/><Relationship Id="rId16650" Type="http://schemas.openxmlformats.org/officeDocument/2006/relationships/hyperlink" Target="https://www.facebook.com/StatesmenXCandTrack/" TargetMode="External"/><Relationship Id="rId15317" Type="http://schemas.openxmlformats.org/officeDocument/2006/relationships/hyperlink" Target="https://www.instagram.com/lbsutrackxc/" TargetMode="External"/><Relationship Id="rId16649" Type="http://schemas.openxmlformats.org/officeDocument/2006/relationships/hyperlink" Target="https://twitter.com/wputfxc" TargetMode="External"/><Relationship Id="rId15318" Type="http://schemas.openxmlformats.org/officeDocument/2006/relationships/hyperlink" Target="https://twitter.com/lbcc_xctf" TargetMode="External"/><Relationship Id="rId16648" Type="http://schemas.openxmlformats.org/officeDocument/2006/relationships/hyperlink" Target="https://facebook.com/Bethel-College-Cross-CountryTrack-and-Field-110667356963530/" TargetMode="External"/><Relationship Id="rId15319" Type="http://schemas.openxmlformats.org/officeDocument/2006/relationships/hyperlink" Target="https://www.facebook.com/LBSUTrackXC/" TargetMode="External"/><Relationship Id="rId15313" Type="http://schemas.openxmlformats.org/officeDocument/2006/relationships/hyperlink" Target="https://www.facebook.com/LBSUTrackXC/" TargetMode="External"/><Relationship Id="rId16645" Type="http://schemas.openxmlformats.org/officeDocument/2006/relationships/hyperlink" Target="https://www.facebook.com/thezimbabwebullet" TargetMode="External"/><Relationship Id="rId15314" Type="http://schemas.openxmlformats.org/officeDocument/2006/relationships/hyperlink" Target="https://www.instagram.com/lbsutrackxc/" TargetMode="External"/><Relationship Id="rId16644" Type="http://schemas.openxmlformats.org/officeDocument/2006/relationships/hyperlink" Target="https://twitter.com/wputfxc" TargetMode="External"/><Relationship Id="rId15315" Type="http://schemas.openxmlformats.org/officeDocument/2006/relationships/hyperlink" Target="https://twitter.com/lbcc_xctf" TargetMode="External"/><Relationship Id="rId16647" Type="http://schemas.openxmlformats.org/officeDocument/2006/relationships/hyperlink" Target="https://twitter.com/bethelxctf" TargetMode="External"/><Relationship Id="rId15316" Type="http://schemas.openxmlformats.org/officeDocument/2006/relationships/hyperlink" Target="https://www.facebook.com/LBSUTrackXC/" TargetMode="External"/><Relationship Id="rId16646" Type="http://schemas.openxmlformats.org/officeDocument/2006/relationships/hyperlink" Target="https://www.facebook.com/StatesmenXCandTrack/" TargetMode="External"/><Relationship Id="rId16641" Type="http://schemas.openxmlformats.org/officeDocument/2006/relationships/hyperlink" Target="https://www.facebook.com/StatesmenXCandTrack/" TargetMode="External"/><Relationship Id="rId15310" Type="http://schemas.openxmlformats.org/officeDocument/2006/relationships/hyperlink" Target="https://www.facebook.com/LBSUTrackXC/" TargetMode="External"/><Relationship Id="rId16640" Type="http://schemas.openxmlformats.org/officeDocument/2006/relationships/hyperlink" Target="https://www.facebook.com/caleb.silver.56/" TargetMode="External"/><Relationship Id="rId15311" Type="http://schemas.openxmlformats.org/officeDocument/2006/relationships/hyperlink" Target="https://www.instagram.com/lbsutrackxc/" TargetMode="External"/><Relationship Id="rId16643" Type="http://schemas.openxmlformats.org/officeDocument/2006/relationships/hyperlink" Target="https://twitter.com/zuva_b" TargetMode="External"/><Relationship Id="rId15312" Type="http://schemas.openxmlformats.org/officeDocument/2006/relationships/hyperlink" Target="https://twitter.com/lbcc_xctf" TargetMode="External"/><Relationship Id="rId16642" Type="http://schemas.openxmlformats.org/officeDocument/2006/relationships/hyperlink" Target="https://www.instagram.com/wpu_tf/" TargetMode="External"/><Relationship Id="rId4701" Type="http://schemas.openxmlformats.org/officeDocument/2006/relationships/hyperlink" Target="https://www.instagram.com/gobearcatstfxc/" TargetMode="External"/><Relationship Id="rId4700" Type="http://schemas.openxmlformats.org/officeDocument/2006/relationships/hyperlink" Target="https://www.facebook.com/GoBearcatsTFXC/" TargetMode="External"/><Relationship Id="rId4703" Type="http://schemas.openxmlformats.org/officeDocument/2006/relationships/hyperlink" Target="https://twitter.com/gobearcatstfxc" TargetMode="External"/><Relationship Id="rId4702" Type="http://schemas.openxmlformats.org/officeDocument/2006/relationships/hyperlink" Target="https://twitter.com/gbny7" TargetMode="External"/><Relationship Id="rId4705" Type="http://schemas.openxmlformats.org/officeDocument/2006/relationships/hyperlink" Target="https://www.instagram.com/nadu100h.littletony/" TargetMode="External"/><Relationship Id="rId4704" Type="http://schemas.openxmlformats.org/officeDocument/2006/relationships/hyperlink" Target="https://www.facebook.com/GoBearcatsTFXC/" TargetMode="External"/><Relationship Id="rId4707" Type="http://schemas.openxmlformats.org/officeDocument/2006/relationships/hyperlink" Target="https://twitter.com/coachkranz" TargetMode="External"/><Relationship Id="rId4706" Type="http://schemas.openxmlformats.org/officeDocument/2006/relationships/hyperlink" Target="https://www.instagram.com/gobearcatstfxc/" TargetMode="External"/><Relationship Id="rId4709" Type="http://schemas.openxmlformats.org/officeDocument/2006/relationships/hyperlink" Target="https://www.facebook.com/coach.kranz1/" TargetMode="External"/><Relationship Id="rId4708" Type="http://schemas.openxmlformats.org/officeDocument/2006/relationships/hyperlink" Target="https://twitter.com/gobearcatstfxc" TargetMode="External"/><Relationship Id="rId16619" Type="http://schemas.openxmlformats.org/officeDocument/2006/relationships/hyperlink" Target="https://twitter.com/warriorsxctf" TargetMode="External"/><Relationship Id="rId16616" Type="http://schemas.openxmlformats.org/officeDocument/2006/relationships/hyperlink" Target="https://www.instagram.com/sautfxc/" TargetMode="External"/><Relationship Id="rId16615" Type="http://schemas.openxmlformats.org/officeDocument/2006/relationships/hyperlink" Target="https://www.facebook.com/sautfxc" TargetMode="External"/><Relationship Id="rId16618" Type="http://schemas.openxmlformats.org/officeDocument/2006/relationships/hyperlink" Target="https://twitter.com/sautfxc" TargetMode="External"/><Relationship Id="rId16617" Type="http://schemas.openxmlformats.org/officeDocument/2006/relationships/hyperlink" Target="https://twitter.com/bethannejansen" TargetMode="External"/><Relationship Id="rId16612" Type="http://schemas.openxmlformats.org/officeDocument/2006/relationships/hyperlink" Target="https://twitter.com/zeimetdaniell" TargetMode="External"/><Relationship Id="rId16611" Type="http://schemas.openxmlformats.org/officeDocument/2006/relationships/hyperlink" Target="https://www.instagram.com/sautfxc/" TargetMode="External"/><Relationship Id="rId16614" Type="http://schemas.openxmlformats.org/officeDocument/2006/relationships/hyperlink" Target="https://twitter.com/sautfxc" TargetMode="External"/><Relationship Id="rId16613" Type="http://schemas.openxmlformats.org/officeDocument/2006/relationships/hyperlink" Target="https://twitter.com/sautfxc" TargetMode="External"/><Relationship Id="rId16610" Type="http://schemas.openxmlformats.org/officeDocument/2006/relationships/hyperlink" Target="https://www.facebook.com/sautfxc/" TargetMode="External"/><Relationship Id="rId16627" Type="http://schemas.openxmlformats.org/officeDocument/2006/relationships/hyperlink" Target="https://www.instagram.com/waldorfwarriorsxctf/" TargetMode="External"/><Relationship Id="rId16626" Type="http://schemas.openxmlformats.org/officeDocument/2006/relationships/hyperlink" Target="https://www.facebook.com/WaldorfUniversityXCTF" TargetMode="External"/><Relationship Id="rId16629" Type="http://schemas.openxmlformats.org/officeDocument/2006/relationships/hyperlink" Target="https://www.facebook.com/WaldorfUniversityXCTF/" TargetMode="External"/><Relationship Id="rId16628" Type="http://schemas.openxmlformats.org/officeDocument/2006/relationships/hyperlink" Target="https://twitter.com/warriorsxctf" TargetMode="External"/><Relationship Id="rId16623" Type="http://schemas.openxmlformats.org/officeDocument/2006/relationships/hyperlink" Target="https://www.facebook.com/WaldorfUniversityXCTF/" TargetMode="External"/><Relationship Id="rId16622" Type="http://schemas.openxmlformats.org/officeDocument/2006/relationships/hyperlink" Target="https://twitter.com/warriorsxctf" TargetMode="External"/><Relationship Id="rId16625" Type="http://schemas.openxmlformats.org/officeDocument/2006/relationships/hyperlink" Target="https://twitter.com/warriorsxctf" TargetMode="External"/><Relationship Id="rId16624" Type="http://schemas.openxmlformats.org/officeDocument/2006/relationships/hyperlink" Target="https://www.instagram.com/waldorfwarriorsxctf/" TargetMode="External"/><Relationship Id="rId16621" Type="http://schemas.openxmlformats.org/officeDocument/2006/relationships/hyperlink" Target="https://www.instagram.com/waldorfwarriorsxctf/" TargetMode="External"/><Relationship Id="rId16620" Type="http://schemas.openxmlformats.org/officeDocument/2006/relationships/hyperlink" Target="https://www.facebook.com/WaldorfUniversityXCTF/" TargetMode="External"/><Relationship Id="rId2148" Type="http://schemas.openxmlformats.org/officeDocument/2006/relationships/hyperlink" Target="https://twitter.com/unitrackfieldxc" TargetMode="External"/><Relationship Id="rId2149" Type="http://schemas.openxmlformats.org/officeDocument/2006/relationships/hyperlink" Target="https://www.facebook.com/noah.castle.9" TargetMode="External"/><Relationship Id="rId3479" Type="http://schemas.openxmlformats.org/officeDocument/2006/relationships/hyperlink" Target="https://www.facebook.com/olivia.lane.581/" TargetMode="External"/><Relationship Id="rId3470" Type="http://schemas.openxmlformats.org/officeDocument/2006/relationships/hyperlink" Target="https://twitter.com/msubobcatstfxc" TargetMode="External"/><Relationship Id="rId2140" Type="http://schemas.openxmlformats.org/officeDocument/2006/relationships/hyperlink" Target="https://www.facebook.com/mari.shavers/" TargetMode="External"/><Relationship Id="rId3472" Type="http://schemas.openxmlformats.org/officeDocument/2006/relationships/hyperlink" Target="https://www.instagram.com/msubobcatstfxc/" TargetMode="External"/><Relationship Id="rId2141" Type="http://schemas.openxmlformats.org/officeDocument/2006/relationships/hyperlink" Target="https://www.facebook.com/UNITrackandField/" TargetMode="External"/><Relationship Id="rId3471" Type="http://schemas.openxmlformats.org/officeDocument/2006/relationships/hyperlink" Target="https://www.facebook.com/MSUBobcatsTFXC" TargetMode="External"/><Relationship Id="rId2142" Type="http://schemas.openxmlformats.org/officeDocument/2006/relationships/hyperlink" Target="https://www.instagram.com/uni_tf_xc/" TargetMode="External"/><Relationship Id="rId3474" Type="http://schemas.openxmlformats.org/officeDocument/2006/relationships/hyperlink" Target="https://twitter.com/msubobcatstfxc" TargetMode="External"/><Relationship Id="rId2143" Type="http://schemas.openxmlformats.org/officeDocument/2006/relationships/hyperlink" Target="https://twitter.com/coachpaulsen" TargetMode="External"/><Relationship Id="rId3473" Type="http://schemas.openxmlformats.org/officeDocument/2006/relationships/hyperlink" Target="https://twitter.com/pvcoachhunter" TargetMode="External"/><Relationship Id="rId2144" Type="http://schemas.openxmlformats.org/officeDocument/2006/relationships/hyperlink" Target="https://twitter.com/unitrackfieldxc" TargetMode="External"/><Relationship Id="rId3476" Type="http://schemas.openxmlformats.org/officeDocument/2006/relationships/hyperlink" Target="https://www.instagram.com/msubobcatstfxc/" TargetMode="External"/><Relationship Id="rId2145" Type="http://schemas.openxmlformats.org/officeDocument/2006/relationships/hyperlink" Target="https://www.facebook.com/david.paulsen.39" TargetMode="External"/><Relationship Id="rId3475" Type="http://schemas.openxmlformats.org/officeDocument/2006/relationships/hyperlink" Target="https://www.facebook.com/MSUBobcatsTFXC" TargetMode="External"/><Relationship Id="rId2146" Type="http://schemas.openxmlformats.org/officeDocument/2006/relationships/hyperlink" Target="https://www.facebook.com/UNITrackandField/" TargetMode="External"/><Relationship Id="rId3478" Type="http://schemas.openxmlformats.org/officeDocument/2006/relationships/hyperlink" Target="https://twitter.com/msubobcatstfxc" TargetMode="External"/><Relationship Id="rId2147" Type="http://schemas.openxmlformats.org/officeDocument/2006/relationships/hyperlink" Target="https://twitter.com/coach_castle4" TargetMode="External"/><Relationship Id="rId3477" Type="http://schemas.openxmlformats.org/officeDocument/2006/relationships/hyperlink" Target="https://twitter.com/olivialanemusic" TargetMode="External"/><Relationship Id="rId2137" Type="http://schemas.openxmlformats.org/officeDocument/2006/relationships/hyperlink" Target="https://www.instagram.com/coachfrenchie_track/" TargetMode="External"/><Relationship Id="rId3469" Type="http://schemas.openxmlformats.org/officeDocument/2006/relationships/hyperlink" Target="https://www.instagram.com/msubobcatstfxc/" TargetMode="External"/><Relationship Id="rId2138" Type="http://schemas.openxmlformats.org/officeDocument/2006/relationships/hyperlink" Target="https://www.instagram.com/iowaxctf/" TargetMode="External"/><Relationship Id="rId3468" Type="http://schemas.openxmlformats.org/officeDocument/2006/relationships/hyperlink" Target="https://www.instagram.com/jenallen40/" TargetMode="External"/><Relationship Id="rId4799" Type="http://schemas.openxmlformats.org/officeDocument/2006/relationships/hyperlink" Target="https://www.facebook.com/okstatexctf/" TargetMode="External"/><Relationship Id="rId2139" Type="http://schemas.openxmlformats.org/officeDocument/2006/relationships/hyperlink" Target="https://twitter.com/unitrackfieldxc" TargetMode="External"/><Relationship Id="rId4790" Type="http://schemas.openxmlformats.org/officeDocument/2006/relationships/hyperlink" Target="https://www.instagram.com/wlandis/" TargetMode="External"/><Relationship Id="rId3461" Type="http://schemas.openxmlformats.org/officeDocument/2006/relationships/hyperlink" Target="https://twitter.com/msubobcatstfxc" TargetMode="External"/><Relationship Id="rId4792" Type="http://schemas.openxmlformats.org/officeDocument/2006/relationships/hyperlink" Target="https://twitter.com/coachdavesmith" TargetMode="External"/><Relationship Id="rId2130" Type="http://schemas.openxmlformats.org/officeDocument/2006/relationships/hyperlink" Target="https://www.facebook.com/IowaXCTF/" TargetMode="External"/><Relationship Id="rId3460" Type="http://schemas.openxmlformats.org/officeDocument/2006/relationships/hyperlink" Target="https://www.instagram.com/kcroostrackxc/" TargetMode="External"/><Relationship Id="rId4791" Type="http://schemas.openxmlformats.org/officeDocument/2006/relationships/hyperlink" Target="https://www.instagram.com/ou_track/" TargetMode="External"/><Relationship Id="rId2131" Type="http://schemas.openxmlformats.org/officeDocument/2006/relationships/hyperlink" Target="https://www.instagram.com/iowaxctf/" TargetMode="External"/><Relationship Id="rId3463" Type="http://schemas.openxmlformats.org/officeDocument/2006/relationships/hyperlink" Target="https://www.facebook.com/MSUBobcatsTFXC" TargetMode="External"/><Relationship Id="rId4794" Type="http://schemas.openxmlformats.org/officeDocument/2006/relationships/hyperlink" Target="https://www.facebook.com/people/Dave-Smith/100009240281248" TargetMode="External"/><Relationship Id="rId2132" Type="http://schemas.openxmlformats.org/officeDocument/2006/relationships/hyperlink" Target="https://twitter.com/iowaxc_tf" TargetMode="External"/><Relationship Id="rId3462" Type="http://schemas.openxmlformats.org/officeDocument/2006/relationships/hyperlink" Target="https://www.facebook.com/lyle.weese.77" TargetMode="External"/><Relationship Id="rId4793" Type="http://schemas.openxmlformats.org/officeDocument/2006/relationships/hyperlink" Target="https://twitter.com/run4okstate" TargetMode="External"/><Relationship Id="rId2133" Type="http://schemas.openxmlformats.org/officeDocument/2006/relationships/hyperlink" Target="https://www.facebook.com/IowaXCTF/" TargetMode="External"/><Relationship Id="rId3465" Type="http://schemas.openxmlformats.org/officeDocument/2006/relationships/hyperlink" Target="https://twitter.com/msubobcatstfxc" TargetMode="External"/><Relationship Id="rId4796" Type="http://schemas.openxmlformats.org/officeDocument/2006/relationships/hyperlink" Target="https://www.instagram.com/coach_dave_smith/" TargetMode="External"/><Relationship Id="rId2134" Type="http://schemas.openxmlformats.org/officeDocument/2006/relationships/hyperlink" Target="https://www.instagram.com/iowaxctf/" TargetMode="External"/><Relationship Id="rId3464" Type="http://schemas.openxmlformats.org/officeDocument/2006/relationships/hyperlink" Target="https://www.instagram.com/msubobcatstfxc/" TargetMode="External"/><Relationship Id="rId4795" Type="http://schemas.openxmlformats.org/officeDocument/2006/relationships/hyperlink" Target="https://www.facebook.com/okstatexctf/" TargetMode="External"/><Relationship Id="rId2135" Type="http://schemas.openxmlformats.org/officeDocument/2006/relationships/hyperlink" Target="https://twitter.com/iowaxc_tf" TargetMode="External"/><Relationship Id="rId3467" Type="http://schemas.openxmlformats.org/officeDocument/2006/relationships/hyperlink" Target="https://www.facebook.com/MSUBobcatsTFXC" TargetMode="External"/><Relationship Id="rId4798" Type="http://schemas.openxmlformats.org/officeDocument/2006/relationships/hyperlink" Target="https://twitter.com/run4okstate" TargetMode="External"/><Relationship Id="rId2136" Type="http://schemas.openxmlformats.org/officeDocument/2006/relationships/hyperlink" Target="https://www.facebook.com/IowaXCTF/" TargetMode="External"/><Relationship Id="rId3466" Type="http://schemas.openxmlformats.org/officeDocument/2006/relationships/hyperlink" Target="https://www.facebook.com/jenjenbell" TargetMode="External"/><Relationship Id="rId4797" Type="http://schemas.openxmlformats.org/officeDocument/2006/relationships/hyperlink" Target="https://www.instagram.com/ou_track/" TargetMode="External"/><Relationship Id="rId3490" Type="http://schemas.openxmlformats.org/officeDocument/2006/relationships/hyperlink" Target="https://twitter.com/montanagriztf" TargetMode="External"/><Relationship Id="rId2160" Type="http://schemas.openxmlformats.org/officeDocument/2006/relationships/hyperlink" Target="https://twitter.com/alexinawilson" TargetMode="External"/><Relationship Id="rId3492" Type="http://schemas.openxmlformats.org/officeDocument/2006/relationships/hyperlink" Target="https://www.instagram.com/montanagrizcrosscountry/" TargetMode="External"/><Relationship Id="rId2161" Type="http://schemas.openxmlformats.org/officeDocument/2006/relationships/hyperlink" Target="https://twitter.com/unitrackfieldxc" TargetMode="External"/><Relationship Id="rId3491" Type="http://schemas.openxmlformats.org/officeDocument/2006/relationships/hyperlink" Target="https://www.facebook.com/MontanaGrizTF/" TargetMode="External"/><Relationship Id="rId2162" Type="http://schemas.openxmlformats.org/officeDocument/2006/relationships/hyperlink" Target="https://www.facebook.com/UNITrackandField/" TargetMode="External"/><Relationship Id="rId3494" Type="http://schemas.openxmlformats.org/officeDocument/2006/relationships/hyperlink" Target="https://twitter.com/montanagriztf" TargetMode="External"/><Relationship Id="rId2163" Type="http://schemas.openxmlformats.org/officeDocument/2006/relationships/hyperlink" Target="https://twitter.com/coachbrokaw" TargetMode="External"/><Relationship Id="rId3493" Type="http://schemas.openxmlformats.org/officeDocument/2006/relationships/hyperlink" Target="https://twitter.com/ericafraley_" TargetMode="External"/><Relationship Id="rId2164" Type="http://schemas.openxmlformats.org/officeDocument/2006/relationships/hyperlink" Target="https://twitter.com/kstatetfxc" TargetMode="External"/><Relationship Id="rId3496" Type="http://schemas.openxmlformats.org/officeDocument/2006/relationships/hyperlink" Target="https://www.facebook.com/MontanaGrizTF/" TargetMode="External"/><Relationship Id="rId2165" Type="http://schemas.openxmlformats.org/officeDocument/2006/relationships/hyperlink" Target="https://www.facebook.com/trey.brokaw/" TargetMode="External"/><Relationship Id="rId3495" Type="http://schemas.openxmlformats.org/officeDocument/2006/relationships/hyperlink" Target="https://www.facebook.com/ericafraleypv/" TargetMode="External"/><Relationship Id="rId2166" Type="http://schemas.openxmlformats.org/officeDocument/2006/relationships/hyperlink" Target="https://www.facebook.com/KStateTFXC/" TargetMode="External"/><Relationship Id="rId3498" Type="http://schemas.openxmlformats.org/officeDocument/2006/relationships/hyperlink" Target="https://twitter.com/erinclark28" TargetMode="External"/><Relationship Id="rId2167" Type="http://schemas.openxmlformats.org/officeDocument/2006/relationships/hyperlink" Target="https://www.instagram.com/kstatetfxc/" TargetMode="External"/><Relationship Id="rId3497" Type="http://schemas.openxmlformats.org/officeDocument/2006/relationships/hyperlink" Target="https://www.instagram.com/montanagrizcrosscountry/" TargetMode="External"/><Relationship Id="rId2168" Type="http://schemas.openxmlformats.org/officeDocument/2006/relationships/hyperlink" Target="https://x.com/tracktravis" TargetMode="External"/><Relationship Id="rId2169" Type="http://schemas.openxmlformats.org/officeDocument/2006/relationships/hyperlink" Target="https://twitter.com/kstatetfxc" TargetMode="External"/><Relationship Id="rId3499" Type="http://schemas.openxmlformats.org/officeDocument/2006/relationships/hyperlink" Target="https://twitter.com/montanagriztf" TargetMode="External"/><Relationship Id="rId2159" Type="http://schemas.openxmlformats.org/officeDocument/2006/relationships/hyperlink" Target="https://www.instagram.com/jcoover/" TargetMode="External"/><Relationship Id="rId3481" Type="http://schemas.openxmlformats.org/officeDocument/2006/relationships/hyperlink" Target="https://www.instagram.com/msubobcatstfxc/" TargetMode="External"/><Relationship Id="rId2150" Type="http://schemas.openxmlformats.org/officeDocument/2006/relationships/hyperlink" Target="https://www.facebook.com/UNITrackandField/" TargetMode="External"/><Relationship Id="rId3480" Type="http://schemas.openxmlformats.org/officeDocument/2006/relationships/hyperlink" Target="https://www.facebook.com/MSUBobcatsTFXC" TargetMode="External"/><Relationship Id="rId2151" Type="http://schemas.openxmlformats.org/officeDocument/2006/relationships/hyperlink" Target="https://twitter.com/coach_smithuni" TargetMode="External"/><Relationship Id="rId3483" Type="http://schemas.openxmlformats.org/officeDocument/2006/relationships/hyperlink" Target="https://www.facebook.com/doug.fraley.14" TargetMode="External"/><Relationship Id="rId2152" Type="http://schemas.openxmlformats.org/officeDocument/2006/relationships/hyperlink" Target="https://twitter.com/unitrackfieldxc" TargetMode="External"/><Relationship Id="rId3482" Type="http://schemas.openxmlformats.org/officeDocument/2006/relationships/hyperlink" Target="https://twitter.com/montanagriztf" TargetMode="External"/><Relationship Id="rId2153" Type="http://schemas.openxmlformats.org/officeDocument/2006/relationships/hyperlink" Target="https://www.facebook.com/UNITrackandField/" TargetMode="External"/><Relationship Id="rId3485" Type="http://schemas.openxmlformats.org/officeDocument/2006/relationships/hyperlink" Target="https://www.instagram.com/montanagrizcrosscountry/" TargetMode="External"/><Relationship Id="rId2154" Type="http://schemas.openxmlformats.org/officeDocument/2006/relationships/hyperlink" Target="https://www.instagram.com/coach_smithuni/" TargetMode="External"/><Relationship Id="rId3484" Type="http://schemas.openxmlformats.org/officeDocument/2006/relationships/hyperlink" Target="https://www.facebook.com/MontanaGrizTF/" TargetMode="External"/><Relationship Id="rId2155" Type="http://schemas.openxmlformats.org/officeDocument/2006/relationships/hyperlink" Target="https://twitter.com/jeffcoover" TargetMode="External"/><Relationship Id="rId3487" Type="http://schemas.openxmlformats.org/officeDocument/2006/relationships/hyperlink" Target="https://www.facebook.com/MontanaGrizTF/" TargetMode="External"/><Relationship Id="rId2156" Type="http://schemas.openxmlformats.org/officeDocument/2006/relationships/hyperlink" Target="https://twitter.com/unitrackfieldxc" TargetMode="External"/><Relationship Id="rId3486" Type="http://schemas.openxmlformats.org/officeDocument/2006/relationships/hyperlink" Target="https://twitter.com/montanagriztf" TargetMode="External"/><Relationship Id="rId2157" Type="http://schemas.openxmlformats.org/officeDocument/2006/relationships/hyperlink" Target="https://www.facebook.com/jcoover" TargetMode="External"/><Relationship Id="rId3489" Type="http://schemas.openxmlformats.org/officeDocument/2006/relationships/hyperlink" Target="https://twitter.com/hall_lindsey91" TargetMode="External"/><Relationship Id="rId2158" Type="http://schemas.openxmlformats.org/officeDocument/2006/relationships/hyperlink" Target="https://www.facebook.com/UNITrackandField/" TargetMode="External"/><Relationship Id="rId3488" Type="http://schemas.openxmlformats.org/officeDocument/2006/relationships/hyperlink" Target="https://www.instagram.com/montanagrizcrosscountry/" TargetMode="External"/><Relationship Id="rId2104" Type="http://schemas.openxmlformats.org/officeDocument/2006/relationships/hyperlink" Target="https://www.instagram.com/cyclonetrackxc/" TargetMode="External"/><Relationship Id="rId3436" Type="http://schemas.openxmlformats.org/officeDocument/2006/relationships/hyperlink" Target="https://twitter.com/natashakbrown3" TargetMode="External"/><Relationship Id="rId4767" Type="http://schemas.openxmlformats.org/officeDocument/2006/relationships/hyperlink" Target="https://www.facebook.com/YSUTrackFieldXC/" TargetMode="External"/><Relationship Id="rId2105" Type="http://schemas.openxmlformats.org/officeDocument/2006/relationships/hyperlink" Target="https://twitter.com/cyclonetrackxc" TargetMode="External"/><Relationship Id="rId3435" Type="http://schemas.openxmlformats.org/officeDocument/2006/relationships/hyperlink" Target="https://www.instagram.com/mizzoutfxc/" TargetMode="External"/><Relationship Id="rId4766" Type="http://schemas.openxmlformats.org/officeDocument/2006/relationships/hyperlink" Target="https://www.facebook.com/david.townsend.165470" TargetMode="External"/><Relationship Id="rId2106" Type="http://schemas.openxmlformats.org/officeDocument/2006/relationships/hyperlink" Target="https://www.facebook.com/CycloneTrackXC/" TargetMode="External"/><Relationship Id="rId3438" Type="http://schemas.openxmlformats.org/officeDocument/2006/relationships/hyperlink" Target="https://www.facebook.com/mizzou.trackfield/" TargetMode="External"/><Relationship Id="rId4769" Type="http://schemas.openxmlformats.org/officeDocument/2006/relationships/hyperlink" Target="https://www.facebook.com/YSUTrackFieldXC/" TargetMode="External"/><Relationship Id="rId2107" Type="http://schemas.openxmlformats.org/officeDocument/2006/relationships/hyperlink" Target="https://www.instagram.com/geauxiowagirl/" TargetMode="External"/><Relationship Id="rId3437" Type="http://schemas.openxmlformats.org/officeDocument/2006/relationships/hyperlink" Target="https://twitter.com/mizzoutfxc" TargetMode="External"/><Relationship Id="rId4768" Type="http://schemas.openxmlformats.org/officeDocument/2006/relationships/hyperlink" Target="https://twitter.com/ysutrackfieldxc" TargetMode="External"/><Relationship Id="rId2108" Type="http://schemas.openxmlformats.org/officeDocument/2006/relationships/hyperlink" Target="https://www.instagram.com/cyclonetrackxc/" TargetMode="External"/><Relationship Id="rId2109" Type="http://schemas.openxmlformats.org/officeDocument/2006/relationships/hyperlink" Target="https://twitter.com/cyclonetrackxc" TargetMode="External"/><Relationship Id="rId3439" Type="http://schemas.openxmlformats.org/officeDocument/2006/relationships/hyperlink" Target="https://www.instagram.com/ichamov/" TargetMode="External"/><Relationship Id="rId3430" Type="http://schemas.openxmlformats.org/officeDocument/2006/relationships/hyperlink" Target="https://www.instagram.com/mizzoutfxc/" TargetMode="External"/><Relationship Id="rId4761" Type="http://schemas.openxmlformats.org/officeDocument/2006/relationships/hyperlink" Target="https://www.instagram.com/megan_tomei/" TargetMode="External"/><Relationship Id="rId4760" Type="http://schemas.openxmlformats.org/officeDocument/2006/relationships/hyperlink" Target="https://www.facebook.com/YSUTrackFieldXC/" TargetMode="External"/><Relationship Id="rId2100" Type="http://schemas.openxmlformats.org/officeDocument/2006/relationships/hyperlink" Target="https://twitter.com/kurtisbrondyke" TargetMode="External"/><Relationship Id="rId3432" Type="http://schemas.openxmlformats.org/officeDocument/2006/relationships/hyperlink" Target="https://twitter.com/mizzoutfxc" TargetMode="External"/><Relationship Id="rId4763" Type="http://schemas.openxmlformats.org/officeDocument/2006/relationships/hyperlink" Target="https://www.facebook.com/YSUTrackFieldXC/" TargetMode="External"/><Relationship Id="rId2101" Type="http://schemas.openxmlformats.org/officeDocument/2006/relationships/hyperlink" Target="https://twitter.com/cyclonetrackxc" TargetMode="External"/><Relationship Id="rId3431" Type="http://schemas.openxmlformats.org/officeDocument/2006/relationships/hyperlink" Target="https://twitter.com/ebray2016" TargetMode="External"/><Relationship Id="rId4762" Type="http://schemas.openxmlformats.org/officeDocument/2006/relationships/hyperlink" Target="https://twitter.com/ysutrackfieldxc" TargetMode="External"/><Relationship Id="rId2102" Type="http://schemas.openxmlformats.org/officeDocument/2006/relationships/hyperlink" Target="https://www.facebook.com/CycloneTrackXC/" TargetMode="External"/><Relationship Id="rId3434" Type="http://schemas.openxmlformats.org/officeDocument/2006/relationships/hyperlink" Target="https://www.instagram.com/ebraypv/" TargetMode="External"/><Relationship Id="rId4765" Type="http://schemas.openxmlformats.org/officeDocument/2006/relationships/hyperlink" Target="https://twitter.com/ysutrackfieldxc" TargetMode="External"/><Relationship Id="rId2103" Type="http://schemas.openxmlformats.org/officeDocument/2006/relationships/hyperlink" Target="https://www.instagram.com/kurtis.brondyke/" TargetMode="External"/><Relationship Id="rId3433" Type="http://schemas.openxmlformats.org/officeDocument/2006/relationships/hyperlink" Target="https://www.facebook.com/mizzou.trackfield/" TargetMode="External"/><Relationship Id="rId4764" Type="http://schemas.openxmlformats.org/officeDocument/2006/relationships/hyperlink" Target="https://www.instagram.com/ysutrackfieldxc/" TargetMode="External"/><Relationship Id="rId3425" Type="http://schemas.openxmlformats.org/officeDocument/2006/relationships/hyperlink" Target="https://www.facebook.com/mizzou.trackfield/" TargetMode="External"/><Relationship Id="rId4756" Type="http://schemas.openxmlformats.org/officeDocument/2006/relationships/hyperlink" Target="https://www.facebook.com/xavier.track.1/" TargetMode="External"/><Relationship Id="rId3424" Type="http://schemas.openxmlformats.org/officeDocument/2006/relationships/hyperlink" Target="https://twitter.com/mizzoutfxc" TargetMode="External"/><Relationship Id="rId4755" Type="http://schemas.openxmlformats.org/officeDocument/2006/relationships/hyperlink" Target="https://twitter.com/xavierxctf" TargetMode="External"/><Relationship Id="rId3427" Type="http://schemas.openxmlformats.org/officeDocument/2006/relationships/hyperlink" Target="https://twitter.com/JCAndreassen/" TargetMode="External"/><Relationship Id="rId4758" Type="http://schemas.openxmlformats.org/officeDocument/2006/relationships/hyperlink" Target="https://twitter.com/ysucoachgorby" TargetMode="External"/><Relationship Id="rId3426" Type="http://schemas.openxmlformats.org/officeDocument/2006/relationships/hyperlink" Target="https://www.instagram.com/mizzoutfxc/" TargetMode="External"/><Relationship Id="rId4757" Type="http://schemas.openxmlformats.org/officeDocument/2006/relationships/hyperlink" Target="https://www.instagram.com/xaviertrack/" TargetMode="External"/><Relationship Id="rId3429" Type="http://schemas.openxmlformats.org/officeDocument/2006/relationships/hyperlink" Target="https://www.facebook.com/mizzou.trackfield/" TargetMode="External"/><Relationship Id="rId3428" Type="http://schemas.openxmlformats.org/officeDocument/2006/relationships/hyperlink" Target="https://twitter.com/mizzoutfxc" TargetMode="External"/><Relationship Id="rId4759" Type="http://schemas.openxmlformats.org/officeDocument/2006/relationships/hyperlink" Target="https://twitter.com/ysutrackfieldxc" TargetMode="External"/><Relationship Id="rId4750" Type="http://schemas.openxmlformats.org/officeDocument/2006/relationships/hyperlink" Target="https://www.facebook.com/wsuraiderstfxc/" TargetMode="External"/><Relationship Id="rId3421" Type="http://schemas.openxmlformats.org/officeDocument/2006/relationships/hyperlink" Target="https://twitter.com/mizzoutfxc" TargetMode="External"/><Relationship Id="rId4752" Type="http://schemas.openxmlformats.org/officeDocument/2006/relationships/hyperlink" Target="https://twitter.com/xavierxctf" TargetMode="External"/><Relationship Id="rId3420" Type="http://schemas.openxmlformats.org/officeDocument/2006/relationships/hyperlink" Target="https://www.instagram.com/mizzoutfxc/" TargetMode="External"/><Relationship Id="rId4751" Type="http://schemas.openxmlformats.org/officeDocument/2006/relationships/hyperlink" Target="https://www.instagram.com/wrightstatetfxc/" TargetMode="External"/><Relationship Id="rId3423" Type="http://schemas.openxmlformats.org/officeDocument/2006/relationships/hyperlink" Target="https://www.instagram.com/mizzoutfxc/" TargetMode="External"/><Relationship Id="rId4754" Type="http://schemas.openxmlformats.org/officeDocument/2006/relationships/hyperlink" Target="https://www.instagram.com/xaviertrack/" TargetMode="External"/><Relationship Id="rId3422" Type="http://schemas.openxmlformats.org/officeDocument/2006/relationships/hyperlink" Target="https://www.facebook.com/mizzou.trackfield/" TargetMode="External"/><Relationship Id="rId4753" Type="http://schemas.openxmlformats.org/officeDocument/2006/relationships/hyperlink" Target="https://www.facebook.com/xavier.track.1/" TargetMode="External"/><Relationship Id="rId2126" Type="http://schemas.openxmlformats.org/officeDocument/2006/relationships/hyperlink" Target="https://www.facebook.com/IowaXCTF/" TargetMode="External"/><Relationship Id="rId3458" Type="http://schemas.openxmlformats.org/officeDocument/2006/relationships/hyperlink" Target="https://twitter.com/kcroostrackxc" TargetMode="External"/><Relationship Id="rId4789" Type="http://schemas.openxmlformats.org/officeDocument/2006/relationships/hyperlink" Target="https://www.facebook.com/okstatexctf/" TargetMode="External"/><Relationship Id="rId2127" Type="http://schemas.openxmlformats.org/officeDocument/2006/relationships/hyperlink" Target="https://www.instagram.com/iowaxctf/" TargetMode="External"/><Relationship Id="rId3457" Type="http://schemas.openxmlformats.org/officeDocument/2006/relationships/hyperlink" Target="https://www.instagram.com/kcroostrackxc/" TargetMode="External"/><Relationship Id="rId4788" Type="http://schemas.openxmlformats.org/officeDocument/2006/relationships/hyperlink" Target="https://www.facebook.com/wyatt.landis.5/" TargetMode="External"/><Relationship Id="rId2128" Type="http://schemas.openxmlformats.org/officeDocument/2006/relationships/hyperlink" Target="https://twitter.com/robinsontutf" TargetMode="External"/><Relationship Id="rId2129" Type="http://schemas.openxmlformats.org/officeDocument/2006/relationships/hyperlink" Target="https://twitter.com/iowaxc_tf" TargetMode="External"/><Relationship Id="rId3459" Type="http://schemas.openxmlformats.org/officeDocument/2006/relationships/hyperlink" Target="https://www.facebook.com/KCRoosTrackXC/" TargetMode="External"/><Relationship Id="rId3450" Type="http://schemas.openxmlformats.org/officeDocument/2006/relationships/hyperlink" Target="https://www.instagram.com/tanner_janderson/" TargetMode="External"/><Relationship Id="rId4781" Type="http://schemas.openxmlformats.org/officeDocument/2006/relationships/hyperlink" Target="https://twitter.com/ysutrackfieldxc" TargetMode="External"/><Relationship Id="rId4780" Type="http://schemas.openxmlformats.org/officeDocument/2006/relationships/hyperlink" Target="https://www.instagram.com/eerupe/" TargetMode="External"/><Relationship Id="rId2120" Type="http://schemas.openxmlformats.org/officeDocument/2006/relationships/hyperlink" Target="https://www.facebook.com/IowaXCTF/" TargetMode="External"/><Relationship Id="rId3452" Type="http://schemas.openxmlformats.org/officeDocument/2006/relationships/hyperlink" Target="https://twitter.com/kcroostrackxc" TargetMode="External"/><Relationship Id="rId4783" Type="http://schemas.openxmlformats.org/officeDocument/2006/relationships/hyperlink" Target="https://twitter.com/run4okstate" TargetMode="External"/><Relationship Id="rId2121" Type="http://schemas.openxmlformats.org/officeDocument/2006/relationships/hyperlink" Target="https://www.instagram.com/iowaxctf/" TargetMode="External"/><Relationship Id="rId3451" Type="http://schemas.openxmlformats.org/officeDocument/2006/relationships/hyperlink" Target="https://www.instagram.com/mizzoutfxc/" TargetMode="External"/><Relationship Id="rId4782" Type="http://schemas.openxmlformats.org/officeDocument/2006/relationships/hyperlink" Target="https://www.facebook.com/YSUTrackFieldXC/" TargetMode="External"/><Relationship Id="rId2122" Type="http://schemas.openxmlformats.org/officeDocument/2006/relationships/hyperlink" Target="https://twitter.com/iowaxc_tf" TargetMode="External"/><Relationship Id="rId3454" Type="http://schemas.openxmlformats.org/officeDocument/2006/relationships/hyperlink" Target="https://www.instagram.com/kcroostrackxc/" TargetMode="External"/><Relationship Id="rId4785" Type="http://schemas.openxmlformats.org/officeDocument/2006/relationships/hyperlink" Target="https://www.instagram.com/iamtamarawoodley/" TargetMode="External"/><Relationship Id="rId2123" Type="http://schemas.openxmlformats.org/officeDocument/2006/relationships/hyperlink" Target="https://www.facebook.com/IowaXCTF/" TargetMode="External"/><Relationship Id="rId3453" Type="http://schemas.openxmlformats.org/officeDocument/2006/relationships/hyperlink" Target="https://www.facebook.com/KCRoosTrackXC/" TargetMode="External"/><Relationship Id="rId4784" Type="http://schemas.openxmlformats.org/officeDocument/2006/relationships/hyperlink" Target="https://www.facebook.com/okstatexctf/" TargetMode="External"/><Relationship Id="rId2124" Type="http://schemas.openxmlformats.org/officeDocument/2006/relationships/hyperlink" Target="https://www.instagram.com/iowaxctf/" TargetMode="External"/><Relationship Id="rId3456" Type="http://schemas.openxmlformats.org/officeDocument/2006/relationships/hyperlink" Target="https://www.facebook.com/KCRoosTrackXC/" TargetMode="External"/><Relationship Id="rId4787" Type="http://schemas.openxmlformats.org/officeDocument/2006/relationships/hyperlink" Target="https://twitter.com/run4okstate" TargetMode="External"/><Relationship Id="rId2125" Type="http://schemas.openxmlformats.org/officeDocument/2006/relationships/hyperlink" Target="https://twitter.com/iowaxc_tf" TargetMode="External"/><Relationship Id="rId3455" Type="http://schemas.openxmlformats.org/officeDocument/2006/relationships/hyperlink" Target="https://twitter.com/kcroostrackxc" TargetMode="External"/><Relationship Id="rId4786" Type="http://schemas.openxmlformats.org/officeDocument/2006/relationships/hyperlink" Target="https://www.instagram.com/ou_track/" TargetMode="External"/><Relationship Id="rId2115" Type="http://schemas.openxmlformats.org/officeDocument/2006/relationships/hyperlink" Target="https://twitter.com/iowaxc_tf" TargetMode="External"/><Relationship Id="rId3447" Type="http://schemas.openxmlformats.org/officeDocument/2006/relationships/hyperlink" Target="https://www.instagram.com/mizzoutfxc/" TargetMode="External"/><Relationship Id="rId4778" Type="http://schemas.openxmlformats.org/officeDocument/2006/relationships/hyperlink" Target="https://twitter.com/ysutrackfieldxc" TargetMode="External"/><Relationship Id="rId2116" Type="http://schemas.openxmlformats.org/officeDocument/2006/relationships/hyperlink" Target="https://www.facebook.com/IowaXCTF/" TargetMode="External"/><Relationship Id="rId3446" Type="http://schemas.openxmlformats.org/officeDocument/2006/relationships/hyperlink" Target="https://www.facebook.com/mizzou.trackfield/" TargetMode="External"/><Relationship Id="rId4777" Type="http://schemas.openxmlformats.org/officeDocument/2006/relationships/hyperlink" Target="https://twitter.com/truffyrupe" TargetMode="External"/><Relationship Id="rId2117" Type="http://schemas.openxmlformats.org/officeDocument/2006/relationships/hyperlink" Target="https://www.instagram.com/iowaxctf/" TargetMode="External"/><Relationship Id="rId3449" Type="http://schemas.openxmlformats.org/officeDocument/2006/relationships/hyperlink" Target="https://www.facebook.com/mizzou.trackfield/" TargetMode="External"/><Relationship Id="rId2118" Type="http://schemas.openxmlformats.org/officeDocument/2006/relationships/hyperlink" Target="https://twitter.com/woody400h" TargetMode="External"/><Relationship Id="rId3448" Type="http://schemas.openxmlformats.org/officeDocument/2006/relationships/hyperlink" Target="https://twitter.com/mizzoutfxc" TargetMode="External"/><Relationship Id="rId4779" Type="http://schemas.openxmlformats.org/officeDocument/2006/relationships/hyperlink" Target="https://www.facebook.com/YSUTrackFieldXC/" TargetMode="External"/><Relationship Id="rId2119" Type="http://schemas.openxmlformats.org/officeDocument/2006/relationships/hyperlink" Target="https://twitter.com/iowaxc_tf" TargetMode="External"/><Relationship Id="rId4770" Type="http://schemas.openxmlformats.org/officeDocument/2006/relationships/hyperlink" Target="https://twitter.com/ysutrackfieldxc" TargetMode="External"/><Relationship Id="rId3441" Type="http://schemas.openxmlformats.org/officeDocument/2006/relationships/hyperlink" Target="https://twitter.com/kyle_lev" TargetMode="External"/><Relationship Id="rId4772" Type="http://schemas.openxmlformats.org/officeDocument/2006/relationships/hyperlink" Target="https://www.instagram.com/ysutrackfieldxc/" TargetMode="External"/><Relationship Id="rId2110" Type="http://schemas.openxmlformats.org/officeDocument/2006/relationships/hyperlink" Target="https://www.facebook.com/patrick.peterson.79/" TargetMode="External"/><Relationship Id="rId3440" Type="http://schemas.openxmlformats.org/officeDocument/2006/relationships/hyperlink" Target="https://www.instagram.com/mizzoutfxc/" TargetMode="External"/><Relationship Id="rId4771" Type="http://schemas.openxmlformats.org/officeDocument/2006/relationships/hyperlink" Target="https://www.facebook.com/YSUTrackFieldXC/" TargetMode="External"/><Relationship Id="rId2111" Type="http://schemas.openxmlformats.org/officeDocument/2006/relationships/hyperlink" Target="https://www.facebook.com/CycloneTrackXC/" TargetMode="External"/><Relationship Id="rId3443" Type="http://schemas.openxmlformats.org/officeDocument/2006/relationships/hyperlink" Target="https://www.facebook.com/mizzou.trackfield/" TargetMode="External"/><Relationship Id="rId4774" Type="http://schemas.openxmlformats.org/officeDocument/2006/relationships/hyperlink" Target="https://www.facebook.com/YSUTrackFieldXC/" TargetMode="External"/><Relationship Id="rId2112" Type="http://schemas.openxmlformats.org/officeDocument/2006/relationships/hyperlink" Target="https://www.instagram.com/coachpatisu/" TargetMode="External"/><Relationship Id="rId3442" Type="http://schemas.openxmlformats.org/officeDocument/2006/relationships/hyperlink" Target="https://twitter.com/mizzoutfxc" TargetMode="External"/><Relationship Id="rId4773" Type="http://schemas.openxmlformats.org/officeDocument/2006/relationships/hyperlink" Target="https://twitter.com/ysutrackfieldxc" TargetMode="External"/><Relationship Id="rId2113" Type="http://schemas.openxmlformats.org/officeDocument/2006/relationships/hyperlink" Target="https://www.instagram.com/cyclonetrackxc/" TargetMode="External"/><Relationship Id="rId3445" Type="http://schemas.openxmlformats.org/officeDocument/2006/relationships/hyperlink" Target="https://twitter.com/mizzoutfxc" TargetMode="External"/><Relationship Id="rId4776" Type="http://schemas.openxmlformats.org/officeDocument/2006/relationships/hyperlink" Target="https://www.instagram.com/ysu_xc/" TargetMode="External"/><Relationship Id="rId2114" Type="http://schemas.openxmlformats.org/officeDocument/2006/relationships/hyperlink" Target="https://twitter.com/jnight400" TargetMode="External"/><Relationship Id="rId3444" Type="http://schemas.openxmlformats.org/officeDocument/2006/relationships/hyperlink" Target="https://www.instagram.com/mizzoutfxc/" TargetMode="External"/><Relationship Id="rId4775" Type="http://schemas.openxmlformats.org/officeDocument/2006/relationships/hyperlink" Target="https://www.instagram.com/brebakan/" TargetMode="External"/><Relationship Id="rId1730" Type="http://schemas.openxmlformats.org/officeDocument/2006/relationships/hyperlink" Target="https://www.instagram.com/siu_trackxc/" TargetMode="External"/><Relationship Id="rId14260" Type="http://schemas.openxmlformats.org/officeDocument/2006/relationships/hyperlink" Target="https://twitter.com/castleton_tf" TargetMode="External"/><Relationship Id="rId15591" Type="http://schemas.openxmlformats.org/officeDocument/2006/relationships/hyperlink" Target="https://www.instagram.com/reiver_trackxc/" TargetMode="External"/><Relationship Id="rId1731" Type="http://schemas.openxmlformats.org/officeDocument/2006/relationships/hyperlink" Target="https://admissions.siu.edu/majors/" TargetMode="External"/><Relationship Id="rId14261" Type="http://schemas.openxmlformats.org/officeDocument/2006/relationships/hyperlink" Target="https://www.facebook.com/Castleton-University-Track-Field-and-Cross-Country-110203712787483/" TargetMode="External"/><Relationship Id="rId15592" Type="http://schemas.openxmlformats.org/officeDocument/2006/relationships/hyperlink" Target="https://www.facebook.com/Highland-Community-College-XC-1808557169389197/" TargetMode="External"/><Relationship Id="rId1732" Type="http://schemas.openxmlformats.org/officeDocument/2006/relationships/hyperlink" Target="https://twitter.com/siu_trackxc" TargetMode="External"/><Relationship Id="rId14262" Type="http://schemas.openxmlformats.org/officeDocument/2006/relationships/hyperlink" Target="https://www.instagram.com/castleton_tf_xc/" TargetMode="External"/><Relationship Id="rId15593" Type="http://schemas.openxmlformats.org/officeDocument/2006/relationships/hyperlink" Target="https://twitter.com/alechayes1" TargetMode="External"/><Relationship Id="rId1733" Type="http://schemas.openxmlformats.org/officeDocument/2006/relationships/hyperlink" Target="https://www.facebook.com/people/Richard-Jones/100005010157380" TargetMode="External"/><Relationship Id="rId14263" Type="http://schemas.openxmlformats.org/officeDocument/2006/relationships/hyperlink" Target="https://athletics.middlebury.edu/sports/mtrack" TargetMode="External"/><Relationship Id="rId15594" Type="http://schemas.openxmlformats.org/officeDocument/2006/relationships/hyperlink" Target="https://twitter.com/iowasccxctf" TargetMode="External"/><Relationship Id="rId1734" Type="http://schemas.openxmlformats.org/officeDocument/2006/relationships/hyperlink" Target="https://www.facebook.com/SalukiTrackAndField/" TargetMode="External"/><Relationship Id="rId1735" Type="http://schemas.openxmlformats.org/officeDocument/2006/relationships/hyperlink" Target="https://twitter.com/siu_trackxc" TargetMode="External"/><Relationship Id="rId1736" Type="http://schemas.openxmlformats.org/officeDocument/2006/relationships/hyperlink" Target="https://www.facebook.com/people/Richard-Jones/100005010157380" TargetMode="External"/><Relationship Id="rId1737" Type="http://schemas.openxmlformats.org/officeDocument/2006/relationships/hyperlink" Target="https://www.facebook.com/SalukiTrackAndField/" TargetMode="External"/><Relationship Id="rId15590" Type="http://schemas.openxmlformats.org/officeDocument/2006/relationships/hyperlink" Target="https://www.facebook.com/IwccTrackXC/" TargetMode="External"/><Relationship Id="rId1738" Type="http://schemas.openxmlformats.org/officeDocument/2006/relationships/hyperlink" Target="https://twitter.com/siu_trackxc" TargetMode="External"/><Relationship Id="rId1739" Type="http://schemas.openxmlformats.org/officeDocument/2006/relationships/hyperlink" Target="https://www.facebook.com/SalukiTrackAndField/" TargetMode="External"/><Relationship Id="rId14257" Type="http://schemas.openxmlformats.org/officeDocument/2006/relationships/hyperlink" Target="https://www.facebook.com/caleb.lisai/about" TargetMode="External"/><Relationship Id="rId15588" Type="http://schemas.openxmlformats.org/officeDocument/2006/relationships/hyperlink" Target="https://www.instagram.com/coachbierbaum/" TargetMode="External"/><Relationship Id="rId14258" Type="http://schemas.openxmlformats.org/officeDocument/2006/relationships/hyperlink" Target="https://www.facebook.com/Castleton-University-Track-Field-and-Cross-Country-110203712787483/" TargetMode="External"/><Relationship Id="rId15589" Type="http://schemas.openxmlformats.org/officeDocument/2006/relationships/hyperlink" Target="https://twitter.com/ReiverCC_TF" TargetMode="External"/><Relationship Id="rId14259" Type="http://schemas.openxmlformats.org/officeDocument/2006/relationships/hyperlink" Target="https://www.instagram.com/castleton_tf_xc/" TargetMode="External"/><Relationship Id="rId14253" Type="http://schemas.openxmlformats.org/officeDocument/2006/relationships/hyperlink" Target="https://twitter.com/castleton_tf" TargetMode="External"/><Relationship Id="rId15584" Type="http://schemas.openxmlformats.org/officeDocument/2006/relationships/hyperlink" Target="https://www.facebook.com/IwccTrackXC/" TargetMode="External"/><Relationship Id="rId14254" Type="http://schemas.openxmlformats.org/officeDocument/2006/relationships/hyperlink" Target="https://www.facebook.com/Castleton-University-Track-Field-and-Cross-Country-110203712787483/" TargetMode="External"/><Relationship Id="rId15585" Type="http://schemas.openxmlformats.org/officeDocument/2006/relationships/hyperlink" Target="https://www.instagram.com/reiver_trackxc/" TargetMode="External"/><Relationship Id="rId14255" Type="http://schemas.openxmlformats.org/officeDocument/2006/relationships/hyperlink" Target="https://www.instagram.com/castleton_tf_xc/" TargetMode="External"/><Relationship Id="rId15586" Type="http://schemas.openxmlformats.org/officeDocument/2006/relationships/hyperlink" Target="https://twitter.com/marcbierbaum" TargetMode="External"/><Relationship Id="rId14256" Type="http://schemas.openxmlformats.org/officeDocument/2006/relationships/hyperlink" Target="https://twitter.com/castleton_tf" TargetMode="External"/><Relationship Id="rId15587" Type="http://schemas.openxmlformats.org/officeDocument/2006/relationships/hyperlink" Target="https://twitter.com/reivercc_tf" TargetMode="External"/><Relationship Id="rId14271" Type="http://schemas.openxmlformats.org/officeDocument/2006/relationships/hyperlink" Target="https://www.instagram.com/middtrackandfield/" TargetMode="External"/><Relationship Id="rId1720" Type="http://schemas.openxmlformats.org/officeDocument/2006/relationships/hyperlink" Target="https://www.facebook.com/RamblersTFXC/" TargetMode="External"/><Relationship Id="rId14272" Type="http://schemas.openxmlformats.org/officeDocument/2006/relationships/hyperlink" Target="https://athletics.middlebury.edu/sports/mtrack" TargetMode="External"/><Relationship Id="rId1721" Type="http://schemas.openxmlformats.org/officeDocument/2006/relationships/hyperlink" Target="https://www.instagram.com/coachpatmurray/" TargetMode="External"/><Relationship Id="rId14273" Type="http://schemas.openxmlformats.org/officeDocument/2006/relationships/hyperlink" Target="https://www.facebook.com/MBPXC/" TargetMode="External"/><Relationship Id="rId1722" Type="http://schemas.openxmlformats.org/officeDocument/2006/relationships/hyperlink" Target="https://www.instagram.com/ramblerstfxc/" TargetMode="External"/><Relationship Id="rId14274" Type="http://schemas.openxmlformats.org/officeDocument/2006/relationships/hyperlink" Target="https://www.instagram.com/middtrackandfield/" TargetMode="External"/><Relationship Id="rId1723" Type="http://schemas.openxmlformats.org/officeDocument/2006/relationships/hyperlink" Target="https://twitter.com/aveun4" TargetMode="External"/><Relationship Id="rId1724" Type="http://schemas.openxmlformats.org/officeDocument/2006/relationships/hyperlink" Target="https://twitter.com/siu_trackxc" TargetMode="External"/><Relationship Id="rId1725" Type="http://schemas.openxmlformats.org/officeDocument/2006/relationships/hyperlink" Target="https://www.facebook.com/SalukiTrackAndField/" TargetMode="External"/><Relationship Id="rId1726" Type="http://schemas.openxmlformats.org/officeDocument/2006/relationships/hyperlink" Target="https://www.instagram.com/siu_trackxc/" TargetMode="External"/><Relationship Id="rId14270" Type="http://schemas.openxmlformats.org/officeDocument/2006/relationships/hyperlink" Target="https://www.facebook.com/MBPXC/" TargetMode="External"/><Relationship Id="rId1727" Type="http://schemas.openxmlformats.org/officeDocument/2006/relationships/hyperlink" Target="https://twitter.com/siu_trackxc" TargetMode="External"/><Relationship Id="rId1728" Type="http://schemas.openxmlformats.org/officeDocument/2006/relationships/hyperlink" Target="https://www.facebook.com/SalukiTrackAndField/" TargetMode="External"/><Relationship Id="rId1729" Type="http://schemas.openxmlformats.org/officeDocument/2006/relationships/hyperlink" Target="https://www.instagram.com/its.elisia/" TargetMode="External"/><Relationship Id="rId14268" Type="http://schemas.openxmlformats.org/officeDocument/2006/relationships/hyperlink" Target="https://www.facebook.com/MBPXC/" TargetMode="External"/><Relationship Id="rId15599" Type="http://schemas.openxmlformats.org/officeDocument/2006/relationships/hyperlink" Target="https://www.facebook.com/Run4SWCC/" TargetMode="External"/><Relationship Id="rId14269" Type="http://schemas.openxmlformats.org/officeDocument/2006/relationships/hyperlink" Target="https://www.instagram.com/middtrackandfield/" TargetMode="External"/><Relationship Id="rId14264" Type="http://schemas.openxmlformats.org/officeDocument/2006/relationships/hyperlink" Target="https://www.facebook.com/MBPXC/" TargetMode="External"/><Relationship Id="rId15595" Type="http://schemas.openxmlformats.org/officeDocument/2006/relationships/hyperlink" Target="https://twitter.com/SccXctf" TargetMode="External"/><Relationship Id="rId14265" Type="http://schemas.openxmlformats.org/officeDocument/2006/relationships/hyperlink" Target="https://www.instagram.com/middtrackandfield/" TargetMode="External"/><Relationship Id="rId15596" Type="http://schemas.openxmlformats.org/officeDocument/2006/relationships/hyperlink" Target="https://www.instagram.com/sccblackhawksathletics/" TargetMode="External"/><Relationship Id="rId14266" Type="http://schemas.openxmlformats.org/officeDocument/2006/relationships/hyperlink" Target="https://athletics.middlebury.edu/sports/mtrack" TargetMode="External"/><Relationship Id="rId15597" Type="http://schemas.openxmlformats.org/officeDocument/2006/relationships/hyperlink" Target="https://twitter.com/scottvicker" TargetMode="External"/><Relationship Id="rId14267" Type="http://schemas.openxmlformats.org/officeDocument/2006/relationships/hyperlink" Target="https://www.facebook.com/bruce.ingersoll.9" TargetMode="External"/><Relationship Id="rId15598" Type="http://schemas.openxmlformats.org/officeDocument/2006/relationships/hyperlink" Target="https://twitter.com/supiratesxctf" TargetMode="External"/><Relationship Id="rId1752" Type="http://schemas.openxmlformats.org/officeDocument/2006/relationships/hyperlink" Target="https://www.facebook.com/SalukiTrackAndField/" TargetMode="External"/><Relationship Id="rId1753" Type="http://schemas.openxmlformats.org/officeDocument/2006/relationships/hyperlink" Target="https://www.instagram.com/coachangelina/" TargetMode="External"/><Relationship Id="rId15570" Type="http://schemas.openxmlformats.org/officeDocument/2006/relationships/hyperlink" Target="https://www.instagram.com/ic_xctf/" TargetMode="External"/><Relationship Id="rId1754" Type="http://schemas.openxmlformats.org/officeDocument/2006/relationships/hyperlink" Target="https://www.instagram.com/siu_trackxc/" TargetMode="External"/><Relationship Id="rId14240" Type="http://schemas.openxmlformats.org/officeDocument/2006/relationships/hyperlink" Target="https://twitter.com/coach_wrightj" TargetMode="External"/><Relationship Id="rId15571" Type="http://schemas.openxmlformats.org/officeDocument/2006/relationships/hyperlink" Target="https://twitter.com/ic_xctf" TargetMode="External"/><Relationship Id="rId1755" Type="http://schemas.openxmlformats.org/officeDocument/2006/relationships/hyperlink" Target="https://twitter.com/coachmgevans" TargetMode="External"/><Relationship Id="rId14241" Type="http://schemas.openxmlformats.org/officeDocument/2006/relationships/hyperlink" Target="https://www.facebook.com/jarrick.wright" TargetMode="External"/><Relationship Id="rId15572" Type="http://schemas.openxmlformats.org/officeDocument/2006/relationships/hyperlink" Target="https://www.facebook.com/ICTrackField/" TargetMode="External"/><Relationship Id="rId1756" Type="http://schemas.openxmlformats.org/officeDocument/2006/relationships/hyperlink" Target="https://twitter.com/siuetrackfield" TargetMode="External"/><Relationship Id="rId1757" Type="http://schemas.openxmlformats.org/officeDocument/2006/relationships/hyperlink" Target="https://www.instagram.com/siuetrackandfield/" TargetMode="External"/><Relationship Id="rId1758" Type="http://schemas.openxmlformats.org/officeDocument/2006/relationships/hyperlink" Target="https://twitter.com/coachewykoff" TargetMode="External"/><Relationship Id="rId1759" Type="http://schemas.openxmlformats.org/officeDocument/2006/relationships/hyperlink" Target="https://twitter.com/siuetrackfield" TargetMode="External"/><Relationship Id="rId14239" Type="http://schemas.openxmlformats.org/officeDocument/2006/relationships/hyperlink" Target="https://www.ustcelts.com/sports/mtrack/index" TargetMode="External"/><Relationship Id="rId14235" Type="http://schemas.openxmlformats.org/officeDocument/2006/relationships/hyperlink" Target="https://www.facebook.com/anna.wilgenbusch.5/" TargetMode="External"/><Relationship Id="rId15566" Type="http://schemas.openxmlformats.org/officeDocument/2006/relationships/hyperlink" Target="https://twitter.com/ic_xctf" TargetMode="External"/><Relationship Id="rId16898" Type="http://schemas.openxmlformats.org/officeDocument/2006/relationships/hyperlink" Target="https://www.facebook.com/CumberlandsTrackXC/" TargetMode="External"/><Relationship Id="rId14236" Type="http://schemas.openxmlformats.org/officeDocument/2006/relationships/hyperlink" Target="https://www.instagram.com/utdallasxctf/" TargetMode="External"/><Relationship Id="rId15567" Type="http://schemas.openxmlformats.org/officeDocument/2006/relationships/hyperlink" Target="https://www.facebook.com/aleec1/" TargetMode="External"/><Relationship Id="rId16897" Type="http://schemas.openxmlformats.org/officeDocument/2006/relationships/hyperlink" Target="https://twitter.com/ucpatriotstrack" TargetMode="External"/><Relationship Id="rId14237" Type="http://schemas.openxmlformats.org/officeDocument/2006/relationships/hyperlink" Target="https://www.udallasathletics.com/sports/mtrack/index" TargetMode="External"/><Relationship Id="rId15568" Type="http://schemas.openxmlformats.org/officeDocument/2006/relationships/hyperlink" Target="https://www.facebook.com/ICTrackField/" TargetMode="External"/><Relationship Id="rId14238" Type="http://schemas.openxmlformats.org/officeDocument/2006/relationships/hyperlink" Target="https://twitter.com/udallascctf" TargetMode="External"/><Relationship Id="rId15569" Type="http://schemas.openxmlformats.org/officeDocument/2006/relationships/hyperlink" Target="https://www.instagram.com/aleec_cymone_harris/" TargetMode="External"/><Relationship Id="rId16899" Type="http://schemas.openxmlformats.org/officeDocument/2006/relationships/hyperlink" Target="https://www.instagram.com/ucpatriotstrack_xc/" TargetMode="External"/><Relationship Id="rId14231" Type="http://schemas.openxmlformats.org/officeDocument/2006/relationships/hyperlink" Target="https://x.com/redeemedwretch5" TargetMode="External"/><Relationship Id="rId15562" Type="http://schemas.openxmlformats.org/officeDocument/2006/relationships/hyperlink" Target="https://www.facebook.com/ICTrackField/" TargetMode="External"/><Relationship Id="rId16894" Type="http://schemas.openxmlformats.org/officeDocument/2006/relationships/hyperlink" Target="https://facebook.com/people/Derek-White/100024308136752/" TargetMode="External"/><Relationship Id="rId14232" Type="http://schemas.openxmlformats.org/officeDocument/2006/relationships/hyperlink" Target="https://twitter.com/udallascctf" TargetMode="External"/><Relationship Id="rId15563" Type="http://schemas.openxmlformats.org/officeDocument/2006/relationships/hyperlink" Target="https://twitter.com/ictrackfield" TargetMode="External"/><Relationship Id="rId16893" Type="http://schemas.openxmlformats.org/officeDocument/2006/relationships/hyperlink" Target="https://twitter.com/ucpatriotstrack" TargetMode="External"/><Relationship Id="rId1750" Type="http://schemas.openxmlformats.org/officeDocument/2006/relationships/hyperlink" Target="https://twitter.com/siu_trackxc" TargetMode="External"/><Relationship Id="rId14233" Type="http://schemas.openxmlformats.org/officeDocument/2006/relationships/hyperlink" Target="https://www.instagram.com/utdallasxctf/" TargetMode="External"/><Relationship Id="rId15564" Type="http://schemas.openxmlformats.org/officeDocument/2006/relationships/hyperlink" Target="https://www.facebook.com/ICTrackField/" TargetMode="External"/><Relationship Id="rId16896" Type="http://schemas.openxmlformats.org/officeDocument/2006/relationships/hyperlink" Target="https://www.instagram.com/ucpatriotstrack_xc/" TargetMode="External"/><Relationship Id="rId1751" Type="http://schemas.openxmlformats.org/officeDocument/2006/relationships/hyperlink" Target="https://www.facebook.com/angelina.ramos.1884/" TargetMode="External"/><Relationship Id="rId14234" Type="http://schemas.openxmlformats.org/officeDocument/2006/relationships/hyperlink" Target="https://twitter.com/udallascctf" TargetMode="External"/><Relationship Id="rId15565" Type="http://schemas.openxmlformats.org/officeDocument/2006/relationships/hyperlink" Target="https://www.instagram.com/iowa_central_xctf/" TargetMode="External"/><Relationship Id="rId16895" Type="http://schemas.openxmlformats.org/officeDocument/2006/relationships/hyperlink" Target="https://www.facebook.com/CumberlandsTrackXC/" TargetMode="External"/><Relationship Id="rId1741" Type="http://schemas.openxmlformats.org/officeDocument/2006/relationships/hyperlink" Target="https://x.com/Th3KingDeShawn" TargetMode="External"/><Relationship Id="rId15580" Type="http://schemas.openxmlformats.org/officeDocument/2006/relationships/hyperlink" Target="https://www.facebook.com/gilbriscoejr/" TargetMode="External"/><Relationship Id="rId1742" Type="http://schemas.openxmlformats.org/officeDocument/2006/relationships/hyperlink" Target="https://twitter.com/siu_trackxc" TargetMode="External"/><Relationship Id="rId14250" Type="http://schemas.openxmlformats.org/officeDocument/2006/relationships/hyperlink" Target="https://www.facebook.com/Castleton-University-Track-Field-and-Cross-Country-110203712787483/" TargetMode="External"/><Relationship Id="rId15581" Type="http://schemas.openxmlformats.org/officeDocument/2006/relationships/hyperlink" Target="https://www.facebook.com/ICTrackField/" TargetMode="External"/><Relationship Id="rId1743" Type="http://schemas.openxmlformats.org/officeDocument/2006/relationships/hyperlink" Target="https://www.facebook.com/SalukiTrackAndField/" TargetMode="External"/><Relationship Id="rId14251" Type="http://schemas.openxmlformats.org/officeDocument/2006/relationships/hyperlink" Target="https://www.instagram.com/castleton_tf_xc/" TargetMode="External"/><Relationship Id="rId15582" Type="http://schemas.openxmlformats.org/officeDocument/2006/relationships/hyperlink" Target="https://www.instagram.com/ic_xctf/" TargetMode="External"/><Relationship Id="rId1744" Type="http://schemas.openxmlformats.org/officeDocument/2006/relationships/hyperlink" Target="https://www.instagram.com/siu_trackxc/" TargetMode="External"/><Relationship Id="rId14252" Type="http://schemas.openxmlformats.org/officeDocument/2006/relationships/hyperlink" Target="https://castletonsports.com/sports/mens-track-and-field" TargetMode="External"/><Relationship Id="rId15583" Type="http://schemas.openxmlformats.org/officeDocument/2006/relationships/hyperlink" Target="https://twitter.com/ReiverCC_TF" TargetMode="External"/><Relationship Id="rId1745" Type="http://schemas.openxmlformats.org/officeDocument/2006/relationships/hyperlink" Target="https://twitter.com/jakebrydson" TargetMode="External"/><Relationship Id="rId1746" Type="http://schemas.openxmlformats.org/officeDocument/2006/relationships/hyperlink" Target="https://twitter.com/siu_trackxc" TargetMode="External"/><Relationship Id="rId1747" Type="http://schemas.openxmlformats.org/officeDocument/2006/relationships/hyperlink" Target="https://www.facebook.com/SalukiTrackAndField/" TargetMode="External"/><Relationship Id="rId1748" Type="http://schemas.openxmlformats.org/officeDocument/2006/relationships/hyperlink" Target="https://www.instagram.com/siu_trackxc/" TargetMode="External"/><Relationship Id="rId1749" Type="http://schemas.openxmlformats.org/officeDocument/2006/relationships/hyperlink" Target="https://twitter.com/angelina0922?lang=en" TargetMode="External"/><Relationship Id="rId14246" Type="http://schemas.openxmlformats.org/officeDocument/2006/relationships/hyperlink" Target="https://www.facebook.com/University-of-St-Thomas-Track-Field-and-Cross-Country-106089718072/" TargetMode="External"/><Relationship Id="rId15577" Type="http://schemas.openxmlformats.org/officeDocument/2006/relationships/hyperlink" Target="https://www.instagram.com/run_markbennett/" TargetMode="External"/><Relationship Id="rId14247" Type="http://schemas.openxmlformats.org/officeDocument/2006/relationships/hyperlink" Target="https://www.instagram.com/usttrackandfield/" TargetMode="External"/><Relationship Id="rId15578" Type="http://schemas.openxmlformats.org/officeDocument/2006/relationships/hyperlink" Target="https://www.instagram.com/ic_xctf/" TargetMode="External"/><Relationship Id="rId14248" Type="http://schemas.openxmlformats.org/officeDocument/2006/relationships/hyperlink" Target="https://castletonsports.com/sports/mens-track-and-field" TargetMode="External"/><Relationship Id="rId15579" Type="http://schemas.openxmlformats.org/officeDocument/2006/relationships/hyperlink" Target="https://twitter.com/ic_xctf" TargetMode="External"/><Relationship Id="rId14249" Type="http://schemas.openxmlformats.org/officeDocument/2006/relationships/hyperlink" Target="https://twitter.com/castleton_tf" TargetMode="External"/><Relationship Id="rId14242" Type="http://schemas.openxmlformats.org/officeDocument/2006/relationships/hyperlink" Target="https://www.facebook.com/University-of-St-Thomas-Track-Field-and-Cross-Country-106089718072/" TargetMode="External"/><Relationship Id="rId15573" Type="http://schemas.openxmlformats.org/officeDocument/2006/relationships/hyperlink" Target="https://www.instagram.com/run_markbennett/" TargetMode="External"/><Relationship Id="rId14243" Type="http://schemas.openxmlformats.org/officeDocument/2006/relationships/hyperlink" Target="https://www.instagram.com/usttrackandfield/" TargetMode="External"/><Relationship Id="rId15574" Type="http://schemas.openxmlformats.org/officeDocument/2006/relationships/hyperlink" Target="https://www.instagram.com/ic_xctf/" TargetMode="External"/><Relationship Id="rId14244" Type="http://schemas.openxmlformats.org/officeDocument/2006/relationships/hyperlink" Target="https://x.com/ms_kchambers11" TargetMode="External"/><Relationship Id="rId15575" Type="http://schemas.openxmlformats.org/officeDocument/2006/relationships/hyperlink" Target="https://twitter.com/ic_xctf" TargetMode="External"/><Relationship Id="rId1740" Type="http://schemas.openxmlformats.org/officeDocument/2006/relationships/hyperlink" Target="https://www.instagram.com/siu_trackxc/" TargetMode="External"/><Relationship Id="rId14245" Type="http://schemas.openxmlformats.org/officeDocument/2006/relationships/hyperlink" Target="https://x.com/STU_TrackXC" TargetMode="External"/><Relationship Id="rId15576" Type="http://schemas.openxmlformats.org/officeDocument/2006/relationships/hyperlink" Target="https://www.facebook.com/ICTrackField/" TargetMode="External"/><Relationship Id="rId14297" Type="http://schemas.openxmlformats.org/officeDocument/2006/relationships/hyperlink" Target="https://twitter.com/bcxctf" TargetMode="External"/><Relationship Id="rId14298" Type="http://schemas.openxmlformats.org/officeDocument/2006/relationships/hyperlink" Target="https://www.facebook.com/BridgewaterXCTF/" TargetMode="External"/><Relationship Id="rId14299" Type="http://schemas.openxmlformats.org/officeDocument/2006/relationships/hyperlink" Target="https://www.instagram.com/coach.joe.b/" TargetMode="External"/><Relationship Id="rId14282" Type="http://schemas.openxmlformats.org/officeDocument/2006/relationships/hyperlink" Target="https://www.instagram.com/middtrackandfield/" TargetMode="External"/><Relationship Id="rId14283" Type="http://schemas.openxmlformats.org/officeDocument/2006/relationships/hyperlink" Target="https://www.facebook.com/MBPXC/" TargetMode="External"/><Relationship Id="rId1710" Type="http://schemas.openxmlformats.org/officeDocument/2006/relationships/hyperlink" Target="https://twitter.com/ramblerstfxc" TargetMode="External"/><Relationship Id="rId14284" Type="http://schemas.openxmlformats.org/officeDocument/2006/relationships/hyperlink" Target="https://www.instagram.com/middtrackandfield/" TargetMode="External"/><Relationship Id="rId1711" Type="http://schemas.openxmlformats.org/officeDocument/2006/relationships/hyperlink" Target="https://www.facebook.com/alan.peterson.16" TargetMode="External"/><Relationship Id="rId14285" Type="http://schemas.openxmlformats.org/officeDocument/2006/relationships/hyperlink" Target="https://twitter.com/averettxc" TargetMode="External"/><Relationship Id="rId1712" Type="http://schemas.openxmlformats.org/officeDocument/2006/relationships/hyperlink" Target="https://www.facebook.com/RamblersTFXC/" TargetMode="External"/><Relationship Id="rId1713" Type="http://schemas.openxmlformats.org/officeDocument/2006/relationships/hyperlink" Target="https://www.instagram.com/ramblerstfxc/" TargetMode="External"/><Relationship Id="rId1714" Type="http://schemas.openxmlformats.org/officeDocument/2006/relationships/hyperlink" Target="https://twitter.com/ramblerstfxc" TargetMode="External"/><Relationship Id="rId14280" Type="http://schemas.openxmlformats.org/officeDocument/2006/relationships/hyperlink" Target="https://www.instagram.com/middtrackandfield/" TargetMode="External"/><Relationship Id="rId1715" Type="http://schemas.openxmlformats.org/officeDocument/2006/relationships/hyperlink" Target="https://www.facebook.com/RamblersTFXC/" TargetMode="External"/><Relationship Id="rId14281" Type="http://schemas.openxmlformats.org/officeDocument/2006/relationships/hyperlink" Target="https://www.facebook.com/MBPXC/" TargetMode="External"/><Relationship Id="rId1716" Type="http://schemas.openxmlformats.org/officeDocument/2006/relationships/hyperlink" Target="https://www.instagram.com/coach_ggaudreault/" TargetMode="External"/><Relationship Id="rId1717" Type="http://schemas.openxmlformats.org/officeDocument/2006/relationships/hyperlink" Target="https://www.instagram.com/ramblerstfxc/" TargetMode="External"/><Relationship Id="rId1718" Type="http://schemas.openxmlformats.org/officeDocument/2006/relationships/hyperlink" Target="https://twitter.com/coachpatmurray" TargetMode="External"/><Relationship Id="rId1719" Type="http://schemas.openxmlformats.org/officeDocument/2006/relationships/hyperlink" Target="https://twitter.com/ramblerstfxc" TargetMode="External"/><Relationship Id="rId14279" Type="http://schemas.openxmlformats.org/officeDocument/2006/relationships/hyperlink" Target="https://www.facebook.com/MBPXC/" TargetMode="External"/><Relationship Id="rId14275" Type="http://schemas.openxmlformats.org/officeDocument/2006/relationships/hyperlink" Target="https://athletics.middlebury.edu/sports/mtrack" TargetMode="External"/><Relationship Id="rId14276" Type="http://schemas.openxmlformats.org/officeDocument/2006/relationships/hyperlink" Target="https://www.facebook.com/MBPXC/" TargetMode="External"/><Relationship Id="rId14277" Type="http://schemas.openxmlformats.org/officeDocument/2006/relationships/hyperlink" Target="https://www.instagram.com/middtrackandfield/" TargetMode="External"/><Relationship Id="rId14278" Type="http://schemas.openxmlformats.org/officeDocument/2006/relationships/hyperlink" Target="https://athletics.middlebury.edu/sports/mtrack" TargetMode="External"/><Relationship Id="rId14293" Type="http://schemas.openxmlformats.org/officeDocument/2006/relationships/hyperlink" Target="https://twitter.com/bcxctf" TargetMode="External"/><Relationship Id="rId14294" Type="http://schemas.openxmlformats.org/officeDocument/2006/relationships/hyperlink" Target="https://www.facebook.com/BridgewaterXCTF/" TargetMode="External"/><Relationship Id="rId14295" Type="http://schemas.openxmlformats.org/officeDocument/2006/relationships/hyperlink" Target="https://www.instagram.com/bcxctf/" TargetMode="External"/><Relationship Id="rId1700" Type="http://schemas.openxmlformats.org/officeDocument/2006/relationships/hyperlink" Target="https://twitter.com/redbird_trackxc" TargetMode="External"/><Relationship Id="rId14296" Type="http://schemas.openxmlformats.org/officeDocument/2006/relationships/hyperlink" Target="https://bridgewatereagles.com/sports/mens-track-and-field" TargetMode="External"/><Relationship Id="rId1701" Type="http://schemas.openxmlformats.org/officeDocument/2006/relationships/hyperlink" Target="https://www.facebook.com/redbirdsTF" TargetMode="External"/><Relationship Id="rId1702" Type="http://schemas.openxmlformats.org/officeDocument/2006/relationships/hyperlink" Target="https://www.instagram.com/jakejacoby00/" TargetMode="External"/><Relationship Id="rId14290" Type="http://schemas.openxmlformats.org/officeDocument/2006/relationships/hyperlink" Target="https://www.facebook.com/BridgewaterXCTF/" TargetMode="External"/><Relationship Id="rId1703" Type="http://schemas.openxmlformats.org/officeDocument/2006/relationships/hyperlink" Target="https://www.instagram.com/redbird_trackxc/" TargetMode="External"/><Relationship Id="rId14291" Type="http://schemas.openxmlformats.org/officeDocument/2006/relationships/hyperlink" Target="https://www.instagram.com/bcxctf/" TargetMode="External"/><Relationship Id="rId1704" Type="http://schemas.openxmlformats.org/officeDocument/2006/relationships/hyperlink" Target="https://twitter.com/coach_a_martin" TargetMode="External"/><Relationship Id="rId14292" Type="http://schemas.openxmlformats.org/officeDocument/2006/relationships/hyperlink" Target="https://bridgewatereagles.com/sports/mens-track-and-field" TargetMode="External"/><Relationship Id="rId1705" Type="http://schemas.openxmlformats.org/officeDocument/2006/relationships/hyperlink" Target="https://twitter.com/ramblerstfxc" TargetMode="External"/><Relationship Id="rId1706" Type="http://schemas.openxmlformats.org/officeDocument/2006/relationships/hyperlink" Target="https://www.facebook.com/RamblersTFXC/" TargetMode="External"/><Relationship Id="rId1707" Type="http://schemas.openxmlformats.org/officeDocument/2006/relationships/hyperlink" Target="https://www.instagram.com/gkennedy82/" TargetMode="External"/><Relationship Id="rId1708" Type="http://schemas.openxmlformats.org/officeDocument/2006/relationships/hyperlink" Target="https://www.instagram.com/ramblerstfxc/" TargetMode="External"/><Relationship Id="rId1709" Type="http://schemas.openxmlformats.org/officeDocument/2006/relationships/hyperlink" Target="https://twitter.com/_alanpeterson" TargetMode="External"/><Relationship Id="rId14286" Type="http://schemas.openxmlformats.org/officeDocument/2006/relationships/hyperlink" Target="https://www.instagram.com/averetttfxc/" TargetMode="External"/><Relationship Id="rId14287" Type="http://schemas.openxmlformats.org/officeDocument/2006/relationships/hyperlink" Target="https://twitter.com/averettxc" TargetMode="External"/><Relationship Id="rId14288" Type="http://schemas.openxmlformats.org/officeDocument/2006/relationships/hyperlink" Target="https://www.instagram.com/averetttfxc/" TargetMode="External"/><Relationship Id="rId14289" Type="http://schemas.openxmlformats.org/officeDocument/2006/relationships/hyperlink" Target="https://twitter.com/bcxctf" TargetMode="External"/><Relationship Id="rId15629" Type="http://schemas.openxmlformats.org/officeDocument/2006/relationships/hyperlink" Target="https://www.facebook.com/robert.wood.980" TargetMode="External"/><Relationship Id="rId15625" Type="http://schemas.openxmlformats.org/officeDocument/2006/relationships/hyperlink" Target="https://www.instagram.com/cloudxctf/" TargetMode="External"/><Relationship Id="rId16957" Type="http://schemas.openxmlformats.org/officeDocument/2006/relationships/hyperlink" Target="https://twitter.com/cornerstonexctf" TargetMode="External"/><Relationship Id="rId15626" Type="http://schemas.openxmlformats.org/officeDocument/2006/relationships/hyperlink" Target="https://www.facebook.com/CloudCountyXcTrackAndField/" TargetMode="External"/><Relationship Id="rId16956" Type="http://schemas.openxmlformats.org/officeDocument/2006/relationships/hyperlink" Target="https://www.instagram.com/cornerstonexctf/" TargetMode="External"/><Relationship Id="rId15627" Type="http://schemas.openxmlformats.org/officeDocument/2006/relationships/hyperlink" Target="https://twitter.com/cccthrows" TargetMode="External"/><Relationship Id="rId16959" Type="http://schemas.openxmlformats.org/officeDocument/2006/relationships/hyperlink" Target="https://twitter.com/cornerstonexctf" TargetMode="External"/><Relationship Id="rId15628" Type="http://schemas.openxmlformats.org/officeDocument/2006/relationships/hyperlink" Target="https://twitter.com/cvilletrackxc" TargetMode="External"/><Relationship Id="rId16958" Type="http://schemas.openxmlformats.org/officeDocument/2006/relationships/hyperlink" Target="https://www.instagram.com/cornerstonexctf/" TargetMode="External"/><Relationship Id="rId15621" Type="http://schemas.openxmlformats.org/officeDocument/2006/relationships/hyperlink" Target="https://twitter.com/butlercctfxc" TargetMode="External"/><Relationship Id="rId16953" Type="http://schemas.openxmlformats.org/officeDocument/2006/relationships/hyperlink" Target="https://www.facebook.com/gabby.holyfield" TargetMode="External"/><Relationship Id="rId15622" Type="http://schemas.openxmlformats.org/officeDocument/2006/relationships/hyperlink" Target="https://www.instagram.com/butlerxctf/" TargetMode="External"/><Relationship Id="rId16952" Type="http://schemas.openxmlformats.org/officeDocument/2006/relationships/hyperlink" Target="https://twitter.com/cornerstonexctf" TargetMode="External"/><Relationship Id="rId15623" Type="http://schemas.openxmlformats.org/officeDocument/2006/relationships/hyperlink" Target="https://twitter.com/cloudxctf" TargetMode="External"/><Relationship Id="rId16955" Type="http://schemas.openxmlformats.org/officeDocument/2006/relationships/hyperlink" Target="https://twitter.com/cornerstonexctf" TargetMode="External"/><Relationship Id="rId15624" Type="http://schemas.openxmlformats.org/officeDocument/2006/relationships/hyperlink" Target="https://www.facebook.com/CloudCountyXcTrackAndField/" TargetMode="External"/><Relationship Id="rId16954" Type="http://schemas.openxmlformats.org/officeDocument/2006/relationships/hyperlink" Target="https://www.instagram.com/cornerstonexctf/" TargetMode="External"/><Relationship Id="rId16951" Type="http://schemas.openxmlformats.org/officeDocument/2006/relationships/hyperlink" Target="https://www.instagram.com/cornerstonexctf/" TargetMode="External"/><Relationship Id="rId15620" Type="http://schemas.openxmlformats.org/officeDocument/2006/relationships/hyperlink" Target="https://www.facebook.com/why.you.creepin.man" TargetMode="External"/><Relationship Id="rId16950" Type="http://schemas.openxmlformats.org/officeDocument/2006/relationships/hyperlink" Target="https://www.facebook.com/jason.schalk.5" TargetMode="External"/><Relationship Id="rId14309" Type="http://schemas.openxmlformats.org/officeDocument/2006/relationships/hyperlink" Target="https://twitter.com/cnutfxc" TargetMode="External"/><Relationship Id="rId14305" Type="http://schemas.openxmlformats.org/officeDocument/2006/relationships/hyperlink" Target="https://www.facebook.com/teafordtrack200/" TargetMode="External"/><Relationship Id="rId15636" Type="http://schemas.openxmlformats.org/officeDocument/2006/relationships/hyperlink" Target="https://twitter.com/cvilletrackxc" TargetMode="External"/><Relationship Id="rId16968" Type="http://schemas.openxmlformats.org/officeDocument/2006/relationships/hyperlink" Target="https://twitter.com/cornerstonexctf" TargetMode="External"/><Relationship Id="rId14306" Type="http://schemas.openxmlformats.org/officeDocument/2006/relationships/hyperlink" Target="https://facebook.com/CNUTFXC/" TargetMode="External"/><Relationship Id="rId15637" Type="http://schemas.openxmlformats.org/officeDocument/2006/relationships/hyperlink" Target="https://www.facebook.com/people/Coffeyville-Community-College-Track-and-Field-Cross-Country/100057870870835/" TargetMode="External"/><Relationship Id="rId16967" Type="http://schemas.openxmlformats.org/officeDocument/2006/relationships/hyperlink" Target="https://www.instagram.com/cornerstonexctf/" TargetMode="External"/><Relationship Id="rId14307" Type="http://schemas.openxmlformats.org/officeDocument/2006/relationships/hyperlink" Target="https://www.instagram.com/cnutfxc/" TargetMode="External"/><Relationship Id="rId15638" Type="http://schemas.openxmlformats.org/officeDocument/2006/relationships/hyperlink" Target="https://twitter.com/cvilletrackxc" TargetMode="External"/><Relationship Id="rId14308" Type="http://schemas.openxmlformats.org/officeDocument/2006/relationships/hyperlink" Target="https://www.cnusports.com/sports/mens-track-and-field" TargetMode="External"/><Relationship Id="rId15639" Type="http://schemas.openxmlformats.org/officeDocument/2006/relationships/hyperlink" Target="https://www.facebook.com/people/Coffeyville-Community-College-Track-and-Field-Cross-Country/100057870870835/" TargetMode="External"/><Relationship Id="rId16969" Type="http://schemas.openxmlformats.org/officeDocument/2006/relationships/hyperlink" Target="https://www.instagram.com/cornerstonexctf/" TargetMode="External"/><Relationship Id="rId14301" Type="http://schemas.openxmlformats.org/officeDocument/2006/relationships/hyperlink" Target="https://twitter.com/bcxctf" TargetMode="External"/><Relationship Id="rId15632" Type="http://schemas.openxmlformats.org/officeDocument/2006/relationships/hyperlink" Target="https://twitter.com/cvilletrackxc" TargetMode="External"/><Relationship Id="rId16964" Type="http://schemas.openxmlformats.org/officeDocument/2006/relationships/hyperlink" Target="https://www.facebook.com/CornerstoneXCTF/" TargetMode="External"/><Relationship Id="rId14302" Type="http://schemas.openxmlformats.org/officeDocument/2006/relationships/hyperlink" Target="https://www.facebook.com/BridgewaterXCTF/" TargetMode="External"/><Relationship Id="rId15633" Type="http://schemas.openxmlformats.org/officeDocument/2006/relationships/hyperlink" Target="https://www.facebook.com/rudy.alvarezarmas/" TargetMode="External"/><Relationship Id="rId16963" Type="http://schemas.openxmlformats.org/officeDocument/2006/relationships/hyperlink" Target="https://twitter.com/cornerstonexctf" TargetMode="External"/><Relationship Id="rId14303" Type="http://schemas.openxmlformats.org/officeDocument/2006/relationships/hyperlink" Target="https://www.instagram.com/bcxctf/" TargetMode="External"/><Relationship Id="rId15634" Type="http://schemas.openxmlformats.org/officeDocument/2006/relationships/hyperlink" Target="https://www.facebook.com/people/Coffeyville-Community-College-Track-and-Field-Cross-Country/100057870870835/" TargetMode="External"/><Relationship Id="rId16966" Type="http://schemas.openxmlformats.org/officeDocument/2006/relationships/hyperlink" Target="https://twitter.com/cornerstonexctf" TargetMode="External"/><Relationship Id="rId14304" Type="http://schemas.openxmlformats.org/officeDocument/2006/relationships/hyperlink" Target="https://twitter.com/cnutfxc" TargetMode="External"/><Relationship Id="rId15635" Type="http://schemas.openxmlformats.org/officeDocument/2006/relationships/hyperlink" Target="https://twitter.com/Chad__C235" TargetMode="External"/><Relationship Id="rId16965" Type="http://schemas.openxmlformats.org/officeDocument/2006/relationships/hyperlink" Target="https://www.instagram.com/cornerstonexctf/" TargetMode="External"/><Relationship Id="rId16960" Type="http://schemas.openxmlformats.org/officeDocument/2006/relationships/hyperlink" Target="https://www.facebook.com/CornerstoneXCTF/" TargetMode="External"/><Relationship Id="rId15630" Type="http://schemas.openxmlformats.org/officeDocument/2006/relationships/hyperlink" Target="https://www.facebook.com/Coffeyville-Community-College-Track-and-Field-Cross-Country-117924841791/" TargetMode="External"/><Relationship Id="rId16962" Type="http://schemas.openxmlformats.org/officeDocument/2006/relationships/hyperlink" Target="https://x.com/Kimballm7" TargetMode="External"/><Relationship Id="rId14300" Type="http://schemas.openxmlformats.org/officeDocument/2006/relationships/hyperlink" Target="https://www.instagram.com/bcxctf/" TargetMode="External"/><Relationship Id="rId15631" Type="http://schemas.openxmlformats.org/officeDocument/2006/relationships/hyperlink" Target="https://twitter.com/CoachRAlvarez" TargetMode="External"/><Relationship Id="rId16961" Type="http://schemas.openxmlformats.org/officeDocument/2006/relationships/hyperlink" Target="https://www.instagram.com/cornerstonexctf/" TargetMode="External"/><Relationship Id="rId15607" Type="http://schemas.openxmlformats.org/officeDocument/2006/relationships/hyperlink" Target="https://www.facebook.com/AllenCCXCTF/" TargetMode="External"/><Relationship Id="rId16939" Type="http://schemas.openxmlformats.org/officeDocument/2006/relationships/hyperlink" Target="https://www.instagram.com/vernonvjdavis/" TargetMode="External"/><Relationship Id="rId15608" Type="http://schemas.openxmlformats.org/officeDocument/2006/relationships/hyperlink" Target="https://www.instagram.com/allencctrack/" TargetMode="External"/><Relationship Id="rId16938" Type="http://schemas.openxmlformats.org/officeDocument/2006/relationships/hyperlink" Target="https://twitter.com/ClearyXCTF" TargetMode="External"/><Relationship Id="rId15609" Type="http://schemas.openxmlformats.org/officeDocument/2006/relationships/hyperlink" Target="https://twitter.com/allenccxctf" TargetMode="External"/><Relationship Id="rId15603" Type="http://schemas.openxmlformats.org/officeDocument/2006/relationships/hyperlink" Target="https://twitter.com/allenccxctf" TargetMode="External"/><Relationship Id="rId16935" Type="http://schemas.openxmlformats.org/officeDocument/2006/relationships/hyperlink" Target="https://twitter.com/aqxc_tf" TargetMode="External"/><Relationship Id="rId15604" Type="http://schemas.openxmlformats.org/officeDocument/2006/relationships/hyperlink" Target="https://www.facebook.com/AllenCCXCTF/" TargetMode="External"/><Relationship Id="rId16934" Type="http://schemas.openxmlformats.org/officeDocument/2006/relationships/hyperlink" Target="https://twitter.com/kquinn1" TargetMode="External"/><Relationship Id="rId15605" Type="http://schemas.openxmlformats.org/officeDocument/2006/relationships/hyperlink" Target="https://www.instagram.com/allencctrack/" TargetMode="External"/><Relationship Id="rId16937" Type="http://schemas.openxmlformats.org/officeDocument/2006/relationships/hyperlink" Target="https://www.instagram.com/aquinastfxc/" TargetMode="External"/><Relationship Id="rId15606" Type="http://schemas.openxmlformats.org/officeDocument/2006/relationships/hyperlink" Target="https://twitter.com/allenccxctf" TargetMode="External"/><Relationship Id="rId16936" Type="http://schemas.openxmlformats.org/officeDocument/2006/relationships/hyperlink" Target="https://www.facebook.com/AquinasCollegeXCTF/" TargetMode="External"/><Relationship Id="rId16931" Type="http://schemas.openxmlformats.org/officeDocument/2006/relationships/hyperlink" Target="https://twitter.com/aqxc_tf" TargetMode="External"/><Relationship Id="rId15600" Type="http://schemas.openxmlformats.org/officeDocument/2006/relationships/hyperlink" Target="https://www.instagram.com/run4swcc/" TargetMode="External"/><Relationship Id="rId16930" Type="http://schemas.openxmlformats.org/officeDocument/2006/relationships/hyperlink" Target="https://www.instagram.com/aquinascollegexctf/" TargetMode="External"/><Relationship Id="rId15601" Type="http://schemas.openxmlformats.org/officeDocument/2006/relationships/hyperlink" Target="https://twitter.com/supiratesxctf" TargetMode="External"/><Relationship Id="rId16933" Type="http://schemas.openxmlformats.org/officeDocument/2006/relationships/hyperlink" Target="https://www.instagram.com/aquinastfxc/" TargetMode="External"/><Relationship Id="rId15602" Type="http://schemas.openxmlformats.org/officeDocument/2006/relationships/hyperlink" Target="https://www.facebook.com/Run4SWCC/" TargetMode="External"/><Relationship Id="rId16932" Type="http://schemas.openxmlformats.org/officeDocument/2006/relationships/hyperlink" Target="https://www.facebook.com/AquinasCollegeXCTF/" TargetMode="External"/><Relationship Id="rId15618" Type="http://schemas.openxmlformats.org/officeDocument/2006/relationships/hyperlink" Target="https://www.facebook.com/BartonCrossCountry/" TargetMode="External"/><Relationship Id="rId15619" Type="http://schemas.openxmlformats.org/officeDocument/2006/relationships/hyperlink" Target="https://twitter.com/emersonxctf" TargetMode="External"/><Relationship Id="rId16949" Type="http://schemas.openxmlformats.org/officeDocument/2006/relationships/hyperlink" Target="https://twitter.com/cornerstonexctf" TargetMode="External"/><Relationship Id="rId15614" Type="http://schemas.openxmlformats.org/officeDocument/2006/relationships/hyperlink" Target="https://twitter.com/eljefedave" TargetMode="External"/><Relationship Id="rId16946" Type="http://schemas.openxmlformats.org/officeDocument/2006/relationships/hyperlink" Target="https://twitter.com/cornerstonexctf" TargetMode="External"/><Relationship Id="rId15615" Type="http://schemas.openxmlformats.org/officeDocument/2006/relationships/hyperlink" Target="https://twitter.com/bartonxctf" TargetMode="External"/><Relationship Id="rId16945" Type="http://schemas.openxmlformats.org/officeDocument/2006/relationships/hyperlink" Target="https://www.instagram.com/cornerstonexctf/" TargetMode="External"/><Relationship Id="rId15616" Type="http://schemas.openxmlformats.org/officeDocument/2006/relationships/hyperlink" Target="https://www.instagram.com/eljefedave/" TargetMode="External"/><Relationship Id="rId16948" Type="http://schemas.openxmlformats.org/officeDocument/2006/relationships/hyperlink" Target="https://twitter.com/coachschalk_cu" TargetMode="External"/><Relationship Id="rId15617" Type="http://schemas.openxmlformats.org/officeDocument/2006/relationships/hyperlink" Target="https://twitter.com/bartonxctf" TargetMode="External"/><Relationship Id="rId16947" Type="http://schemas.openxmlformats.org/officeDocument/2006/relationships/hyperlink" Target="https://www.instagram.com/cornerstonexctf/" TargetMode="External"/><Relationship Id="rId15610" Type="http://schemas.openxmlformats.org/officeDocument/2006/relationships/hyperlink" Target="https://www.facebook.com/greg.franklin.944/" TargetMode="External"/><Relationship Id="rId16942" Type="http://schemas.openxmlformats.org/officeDocument/2006/relationships/hyperlink" Target="https://www.instagram.com/cleary_tfxc/" TargetMode="External"/><Relationship Id="rId15611" Type="http://schemas.openxmlformats.org/officeDocument/2006/relationships/hyperlink" Target="https://www.facebook.com/AllenCCXCTF/" TargetMode="External"/><Relationship Id="rId16941" Type="http://schemas.openxmlformats.org/officeDocument/2006/relationships/hyperlink" Target="https://twitter.com/ClearyXCTF" TargetMode="External"/><Relationship Id="rId15612" Type="http://schemas.openxmlformats.org/officeDocument/2006/relationships/hyperlink" Target="https://www.instagram.com/coachgregfranklin/" TargetMode="External"/><Relationship Id="rId16944" Type="http://schemas.openxmlformats.org/officeDocument/2006/relationships/hyperlink" Target="https://twitter.com/cornerstonexctf" TargetMode="External"/><Relationship Id="rId15613" Type="http://schemas.openxmlformats.org/officeDocument/2006/relationships/hyperlink" Target="https://www.instagram.com/allencctrack/" TargetMode="External"/><Relationship Id="rId16943" Type="http://schemas.openxmlformats.org/officeDocument/2006/relationships/hyperlink" Target="https://twitter.com/ClearyXCTF" TargetMode="External"/><Relationship Id="rId16940" Type="http://schemas.openxmlformats.org/officeDocument/2006/relationships/hyperlink" Target="https://twitter.com/ClearyXCTF" TargetMode="External"/><Relationship Id="rId1774" Type="http://schemas.openxmlformats.org/officeDocument/2006/relationships/hyperlink" Target="https://www.facebook.com/dillon.yearby/" TargetMode="External"/><Relationship Id="rId1775" Type="http://schemas.openxmlformats.org/officeDocument/2006/relationships/hyperlink" Target="https://www.facebook.com/IlliniTrackXC/" TargetMode="External"/><Relationship Id="rId1776" Type="http://schemas.openxmlformats.org/officeDocument/2006/relationships/hyperlink" Target="https://www.instagram.com/illinitrackxc/" TargetMode="External"/><Relationship Id="rId15670" Type="http://schemas.openxmlformats.org/officeDocument/2006/relationships/hyperlink" Target="https://www.instagram.com/fscctrackxc" TargetMode="External"/><Relationship Id="rId1777" Type="http://schemas.openxmlformats.org/officeDocument/2006/relationships/hyperlink" Target="https://twitter.com/coach_j_lambert" TargetMode="External"/><Relationship Id="rId14340" Type="http://schemas.openxmlformats.org/officeDocument/2006/relationships/hyperlink" Target="https://twitter.com/marymountxctf" TargetMode="External"/><Relationship Id="rId15671" Type="http://schemas.openxmlformats.org/officeDocument/2006/relationships/hyperlink" Target="https://twitter.com/fscctrack" TargetMode="External"/><Relationship Id="rId1778" Type="http://schemas.openxmlformats.org/officeDocument/2006/relationships/hyperlink" Target="https://twitter.com/illinitrackxc" TargetMode="External"/><Relationship Id="rId1779" Type="http://schemas.openxmlformats.org/officeDocument/2006/relationships/hyperlink" Target="https://www.facebook.com/IlliniTrackXC/" TargetMode="External"/><Relationship Id="rId13009" Type="http://schemas.openxmlformats.org/officeDocument/2006/relationships/hyperlink" Target="https://www.instagram.com/msj_xctf/" TargetMode="External"/><Relationship Id="rId13008" Type="http://schemas.openxmlformats.org/officeDocument/2006/relationships/hyperlink" Target="https://www.facebook.com/Mount-St-Joseph-University-Cross-CountryTrack-and-Field-800232050033846/" TargetMode="External"/><Relationship Id="rId13007" Type="http://schemas.openxmlformats.org/officeDocument/2006/relationships/hyperlink" Target="https://twitter.com/MSJ_TFXC" TargetMode="External"/><Relationship Id="rId14338" Type="http://schemas.openxmlformats.org/officeDocument/2006/relationships/hyperlink" Target="https://www.instagram.com/marybaldwinxctf/" TargetMode="External"/><Relationship Id="rId15669" Type="http://schemas.openxmlformats.org/officeDocument/2006/relationships/hyperlink" Target="https://www.instagram.com/achatmon9/" TargetMode="External"/><Relationship Id="rId14339" Type="http://schemas.openxmlformats.org/officeDocument/2006/relationships/hyperlink" Target="https://www.instagram.com/marybaldwinxctf/" TargetMode="External"/><Relationship Id="rId13002" Type="http://schemas.openxmlformats.org/officeDocument/2006/relationships/hyperlink" Target="https://www.facebook.com/Mount-St-Joseph-University-Cross-CountryTrack-and-Field-800232050033846/" TargetMode="External"/><Relationship Id="rId14334" Type="http://schemas.openxmlformats.org/officeDocument/2006/relationships/hyperlink" Target="https://www.facebook.com/EMU-Cross-Country-and-Track-Field-114969349873955/" TargetMode="External"/><Relationship Id="rId15665" Type="http://schemas.openxmlformats.org/officeDocument/2006/relationships/hyperlink" Target="https://www.instagram.com/fhsutrackxc/" TargetMode="External"/><Relationship Id="rId16997" Type="http://schemas.openxmlformats.org/officeDocument/2006/relationships/hyperlink" Target="https://www.facebook.com/RUCrossCountryTrackAndField/" TargetMode="External"/><Relationship Id="rId13001" Type="http://schemas.openxmlformats.org/officeDocument/2006/relationships/hyperlink" Target="https://twitter.com/MSJ_TFXC" TargetMode="External"/><Relationship Id="rId14335" Type="http://schemas.openxmlformats.org/officeDocument/2006/relationships/hyperlink" Target="https://twitter.com/jareddeaton" TargetMode="External"/><Relationship Id="rId15666" Type="http://schemas.openxmlformats.org/officeDocument/2006/relationships/hyperlink" Target="https://twitter.com/sksambu" TargetMode="External"/><Relationship Id="rId16996" Type="http://schemas.openxmlformats.org/officeDocument/2006/relationships/hyperlink" Target="https://twitter.com/rochestertf" TargetMode="External"/><Relationship Id="rId13000" Type="http://schemas.openxmlformats.org/officeDocument/2006/relationships/hyperlink" Target="https://x.com/seanasu2000" TargetMode="External"/><Relationship Id="rId14336" Type="http://schemas.openxmlformats.org/officeDocument/2006/relationships/hyperlink" Target="https://www.instagram.com/hscxctf/" TargetMode="External"/><Relationship Id="rId15667" Type="http://schemas.openxmlformats.org/officeDocument/2006/relationships/hyperlink" Target="https://twitter.com/nt_xctf" TargetMode="External"/><Relationship Id="rId16999" Type="http://schemas.openxmlformats.org/officeDocument/2006/relationships/hyperlink" Target="https://twitter.com/rochestertf" TargetMode="External"/><Relationship Id="rId14337" Type="http://schemas.openxmlformats.org/officeDocument/2006/relationships/hyperlink" Target="https://hscathletics.com/sports/track-and-field" TargetMode="External"/><Relationship Id="rId15668" Type="http://schemas.openxmlformats.org/officeDocument/2006/relationships/hyperlink" Target="https://techtigers.com/future_tigers/index" TargetMode="External"/><Relationship Id="rId16998" Type="http://schemas.openxmlformats.org/officeDocument/2006/relationships/hyperlink" Target="https://www.instagram.com/rochestertfxc/" TargetMode="External"/><Relationship Id="rId1770" Type="http://schemas.openxmlformats.org/officeDocument/2006/relationships/hyperlink" Target="https://www.facebook.com/IlliniTrackXC/" TargetMode="External"/><Relationship Id="rId13006" Type="http://schemas.openxmlformats.org/officeDocument/2006/relationships/hyperlink" Target="https://www.instagram.com/msj_xctf/" TargetMode="External"/><Relationship Id="rId14330" Type="http://schemas.openxmlformats.org/officeDocument/2006/relationships/hyperlink" Target="https://twitter.com/emu_xc_tf" TargetMode="External"/><Relationship Id="rId15661" Type="http://schemas.openxmlformats.org/officeDocument/2006/relationships/hyperlink" Target="https://www.facebook.com/cowleycollegefieldevents/" TargetMode="External"/><Relationship Id="rId16993" Type="http://schemas.openxmlformats.org/officeDocument/2006/relationships/hyperlink" Target="https://www.instagram.com/mucrusaderstfxc/" TargetMode="External"/><Relationship Id="rId1771" Type="http://schemas.openxmlformats.org/officeDocument/2006/relationships/hyperlink" Target="https://www.instagram.com/petros.kyprianou/" TargetMode="External"/><Relationship Id="rId13005" Type="http://schemas.openxmlformats.org/officeDocument/2006/relationships/hyperlink" Target="https://www.facebook.com/Mount-St-Joseph-University-Cross-CountryTrack-and-Field-800232050033846/" TargetMode="External"/><Relationship Id="rId14331" Type="http://schemas.openxmlformats.org/officeDocument/2006/relationships/hyperlink" Target="https://www.facebook.com/EMU-Cross-Country-and-Track-Field-114969349873955/" TargetMode="External"/><Relationship Id="rId15662" Type="http://schemas.openxmlformats.org/officeDocument/2006/relationships/hyperlink" Target="https://www.instagram.com/biancalozahhh/" TargetMode="External"/><Relationship Id="rId16992" Type="http://schemas.openxmlformats.org/officeDocument/2006/relationships/hyperlink" Target="https://twitter.com/mucrusadersxctf" TargetMode="External"/><Relationship Id="rId1772" Type="http://schemas.openxmlformats.org/officeDocument/2006/relationships/hyperlink" Target="https://www.instagram.com/illinitrackxc/" TargetMode="External"/><Relationship Id="rId13004" Type="http://schemas.openxmlformats.org/officeDocument/2006/relationships/hyperlink" Target="https://twitter.com/MSJ_TFXC" TargetMode="External"/><Relationship Id="rId14332" Type="http://schemas.openxmlformats.org/officeDocument/2006/relationships/hyperlink" Target="https://emuroyals.com/sports/mtrack/index" TargetMode="External"/><Relationship Id="rId15663" Type="http://schemas.openxmlformats.org/officeDocument/2006/relationships/hyperlink" Target="https://www.facebook.com/miguel.mendez.785746/" TargetMode="External"/><Relationship Id="rId16995" Type="http://schemas.openxmlformats.org/officeDocument/2006/relationships/hyperlink" Target="https://www.instagram.com/mucrusaderstfxc/" TargetMode="External"/><Relationship Id="rId1773" Type="http://schemas.openxmlformats.org/officeDocument/2006/relationships/hyperlink" Target="https://twitter.com/illinitrackxc" TargetMode="External"/><Relationship Id="rId13003" Type="http://schemas.openxmlformats.org/officeDocument/2006/relationships/hyperlink" Target="https://www.instagram.com/msj_xctf/" TargetMode="External"/><Relationship Id="rId14333" Type="http://schemas.openxmlformats.org/officeDocument/2006/relationships/hyperlink" Target="https://twitter.com/emu_xc_tf" TargetMode="External"/><Relationship Id="rId15664" Type="http://schemas.openxmlformats.org/officeDocument/2006/relationships/hyperlink" Target="https://www.instagram.com/mendezrun/" TargetMode="External"/><Relationship Id="rId16994" Type="http://schemas.openxmlformats.org/officeDocument/2006/relationships/hyperlink" Target="https://twitter.com/mucrusadersxctf" TargetMode="External"/><Relationship Id="rId1763" Type="http://schemas.openxmlformats.org/officeDocument/2006/relationships/hyperlink" Target="https://www.instagram.com/siuetrackandfield/" TargetMode="External"/><Relationship Id="rId1764" Type="http://schemas.openxmlformats.org/officeDocument/2006/relationships/hyperlink" Target="https://twitter.com/illinitrackxc" TargetMode="External"/><Relationship Id="rId15680" Type="http://schemas.openxmlformats.org/officeDocument/2006/relationships/hyperlink" Target="https://twitter.com/bustertfxc" TargetMode="External"/><Relationship Id="rId1765" Type="http://schemas.openxmlformats.org/officeDocument/2006/relationships/hyperlink" Target="https://www.facebook.com/IlliniTrackXC/" TargetMode="External"/><Relationship Id="rId14350" Type="http://schemas.openxmlformats.org/officeDocument/2006/relationships/hyperlink" Target="https://www.facebook.com/RCXCTF/" TargetMode="External"/><Relationship Id="rId15681" Type="http://schemas.openxmlformats.org/officeDocument/2006/relationships/hyperlink" Target="https://www.facebook.com/gccctrackxc/" TargetMode="External"/><Relationship Id="rId1766" Type="http://schemas.openxmlformats.org/officeDocument/2006/relationships/hyperlink" Target="https://www.instagram.com/javoniedsmall/" TargetMode="External"/><Relationship Id="rId14351" Type="http://schemas.openxmlformats.org/officeDocument/2006/relationships/hyperlink" Target="https://www.facebook.com/RCXCTF/" TargetMode="External"/><Relationship Id="rId15682" Type="http://schemas.openxmlformats.org/officeDocument/2006/relationships/hyperlink" Target="https://www.instagram.com/gardencityxctf/" TargetMode="External"/><Relationship Id="rId1767" Type="http://schemas.openxmlformats.org/officeDocument/2006/relationships/hyperlink" Target="https://www.instagram.com/illinitrackxc/" TargetMode="External"/><Relationship Id="rId13020" Type="http://schemas.openxmlformats.org/officeDocument/2006/relationships/hyperlink" Target="https://twitter.com/mu_runjumpthrow" TargetMode="External"/><Relationship Id="rId1768" Type="http://schemas.openxmlformats.org/officeDocument/2006/relationships/hyperlink" Target="https://twitter.com/Illini_tfxc_dir" TargetMode="External"/><Relationship Id="rId1769" Type="http://schemas.openxmlformats.org/officeDocument/2006/relationships/hyperlink" Target="https://twitter.com/illinitrackxc" TargetMode="External"/><Relationship Id="rId13019" Type="http://schemas.openxmlformats.org/officeDocument/2006/relationships/hyperlink" Target="https://www.fightingmuskies.com/sports/mtrack/index" TargetMode="External"/><Relationship Id="rId13018" Type="http://schemas.openxmlformats.org/officeDocument/2006/relationships/hyperlink" Target="https://www.facebook.com/MUrunjumpthrow/" TargetMode="External"/><Relationship Id="rId14349" Type="http://schemas.openxmlformats.org/officeDocument/2006/relationships/hyperlink" Target="https://randolphwildcats.com/sports/mens-track-and-field" TargetMode="External"/><Relationship Id="rId13013" Type="http://schemas.openxmlformats.org/officeDocument/2006/relationships/hyperlink" Target="https://twitter.com/MSJ_TFXC" TargetMode="External"/><Relationship Id="rId14345" Type="http://schemas.openxmlformats.org/officeDocument/2006/relationships/hyperlink" Target="https://www.marymountsaints.com/sports/mtrack/index" TargetMode="External"/><Relationship Id="rId15676" Type="http://schemas.openxmlformats.org/officeDocument/2006/relationships/hyperlink" Target="https://www.facebook.com/gccctrackxc/" TargetMode="External"/><Relationship Id="rId13012" Type="http://schemas.openxmlformats.org/officeDocument/2006/relationships/hyperlink" Target="https://www.instagram.com/msj_xctf/" TargetMode="External"/><Relationship Id="rId14346" Type="http://schemas.openxmlformats.org/officeDocument/2006/relationships/hyperlink" Target="https://twitter.com/marymountxctf" TargetMode="External"/><Relationship Id="rId15677" Type="http://schemas.openxmlformats.org/officeDocument/2006/relationships/hyperlink" Target="https://www.instagram.com/gardencityxctf/" TargetMode="External"/><Relationship Id="rId13011" Type="http://schemas.openxmlformats.org/officeDocument/2006/relationships/hyperlink" Target="https://www.facebook.com/Mount-St-Joseph-University-Cross-CountryTrack-and-Field-800232050033846/" TargetMode="External"/><Relationship Id="rId14347" Type="http://schemas.openxmlformats.org/officeDocument/2006/relationships/hyperlink" Target="https://www.instagram.com/max.mcneill/" TargetMode="External"/><Relationship Id="rId15678" Type="http://schemas.openxmlformats.org/officeDocument/2006/relationships/hyperlink" Target="https://www.facebook.com/itssuhbro" TargetMode="External"/><Relationship Id="rId13010" Type="http://schemas.openxmlformats.org/officeDocument/2006/relationships/hyperlink" Target="https://twitter.com/MSJ_TFXC" TargetMode="External"/><Relationship Id="rId14348" Type="http://schemas.openxmlformats.org/officeDocument/2006/relationships/hyperlink" Target="https://www.instagram.com/marymountxctf/" TargetMode="External"/><Relationship Id="rId15679" Type="http://schemas.openxmlformats.org/officeDocument/2006/relationships/hyperlink" Target="https://www.facebook.com/gccctrackxc/" TargetMode="External"/><Relationship Id="rId13017" Type="http://schemas.openxmlformats.org/officeDocument/2006/relationships/hyperlink" Target="https://twitter.com/mu_runjumpthrow" TargetMode="External"/><Relationship Id="rId14341" Type="http://schemas.openxmlformats.org/officeDocument/2006/relationships/hyperlink" Target="https://www.instagram.com/its_coach_kam" TargetMode="External"/><Relationship Id="rId15672" Type="http://schemas.openxmlformats.org/officeDocument/2006/relationships/hyperlink" Target="https://www.instagram.com/fscctrackxc/" TargetMode="External"/><Relationship Id="rId1760" Type="http://schemas.openxmlformats.org/officeDocument/2006/relationships/hyperlink" Target="https://www.instagram.com/siuetrackandfield/" TargetMode="External"/><Relationship Id="rId13016" Type="http://schemas.openxmlformats.org/officeDocument/2006/relationships/hyperlink" Target="https://www.fightingmuskies.com/sports/mtrack/index" TargetMode="External"/><Relationship Id="rId14342" Type="http://schemas.openxmlformats.org/officeDocument/2006/relationships/hyperlink" Target="https://www.instagram.com/marymountxctf/" TargetMode="External"/><Relationship Id="rId15673" Type="http://schemas.openxmlformats.org/officeDocument/2006/relationships/hyperlink" Target="https://twitter.com/gccc_xctf" TargetMode="External"/><Relationship Id="rId1761" Type="http://schemas.openxmlformats.org/officeDocument/2006/relationships/hyperlink" Target="https://twitter.com/siuetrackfield" TargetMode="External"/><Relationship Id="rId13015" Type="http://schemas.openxmlformats.org/officeDocument/2006/relationships/hyperlink" Target="https://www.instagram.com/msj_xctf/" TargetMode="External"/><Relationship Id="rId14343" Type="http://schemas.openxmlformats.org/officeDocument/2006/relationships/hyperlink" Target="https://twitter.com/marymountxctf" TargetMode="External"/><Relationship Id="rId15674" Type="http://schemas.openxmlformats.org/officeDocument/2006/relationships/hyperlink" Target="https://www.facebook.com/gccctrackxc/" TargetMode="External"/><Relationship Id="rId1762" Type="http://schemas.openxmlformats.org/officeDocument/2006/relationships/hyperlink" Target="https://facebook.com/josh.wolfe.58" TargetMode="External"/><Relationship Id="rId13014" Type="http://schemas.openxmlformats.org/officeDocument/2006/relationships/hyperlink" Target="https://www.facebook.com/Mount-St-Joseph-University-Cross-CountryTrack-and-Field-800232050033846/" TargetMode="External"/><Relationship Id="rId14344" Type="http://schemas.openxmlformats.org/officeDocument/2006/relationships/hyperlink" Target="https://www.instagram.com/marymountxctf/" TargetMode="External"/><Relationship Id="rId15675" Type="http://schemas.openxmlformats.org/officeDocument/2006/relationships/hyperlink" Target="https://twitter.com/bustertfxc" TargetMode="External"/><Relationship Id="rId1796" Type="http://schemas.openxmlformats.org/officeDocument/2006/relationships/hyperlink" Target="https://www.instagram.com/illinitrackxc/" TargetMode="External"/><Relationship Id="rId1797" Type="http://schemas.openxmlformats.org/officeDocument/2006/relationships/hyperlink" Target="https://twitter.com/coachgabbyg1221" TargetMode="External"/><Relationship Id="rId1798" Type="http://schemas.openxmlformats.org/officeDocument/2006/relationships/hyperlink" Target="https://twitter.com/illinitrackxc" TargetMode="External"/><Relationship Id="rId16980" Type="http://schemas.openxmlformats.org/officeDocument/2006/relationships/hyperlink" Target="https://www.facebook.com/BlueDevilXC/" TargetMode="External"/><Relationship Id="rId1799" Type="http://schemas.openxmlformats.org/officeDocument/2006/relationships/hyperlink" Target="https://www.facebook.com/IlliniTrackXC/" TargetMode="External"/><Relationship Id="rId14316" Type="http://schemas.openxmlformats.org/officeDocument/2006/relationships/hyperlink" Target="https://facebook.com/CNUTFXC/" TargetMode="External"/><Relationship Id="rId15647" Type="http://schemas.openxmlformats.org/officeDocument/2006/relationships/hyperlink" Target="https://www.facebook.com/people/Clinton-Fletcher/100009300417340/" TargetMode="External"/><Relationship Id="rId16979" Type="http://schemas.openxmlformats.org/officeDocument/2006/relationships/hyperlink" Target="https://www.facebook.com/antonio.combs.7/" TargetMode="External"/><Relationship Id="rId14317" Type="http://schemas.openxmlformats.org/officeDocument/2006/relationships/hyperlink" Target="https://www.instagram.com/cnutfxc/" TargetMode="External"/><Relationship Id="rId15648" Type="http://schemas.openxmlformats.org/officeDocument/2006/relationships/hyperlink" Target="https://www.facebook.com/ColbyTrackField/" TargetMode="External"/><Relationship Id="rId16978" Type="http://schemas.openxmlformats.org/officeDocument/2006/relationships/hyperlink" Target="https://x.com/ltucrosscountry" TargetMode="External"/><Relationship Id="rId14318" Type="http://schemas.openxmlformats.org/officeDocument/2006/relationships/hyperlink" Target="https://www.cnusports.com/sports/mens-track-and-field" TargetMode="External"/><Relationship Id="rId15649" Type="http://schemas.openxmlformats.org/officeDocument/2006/relationships/hyperlink" Target="https://www.instagram.com/colbytrojanxctf/" TargetMode="External"/><Relationship Id="rId14319" Type="http://schemas.openxmlformats.org/officeDocument/2006/relationships/hyperlink" Target="https://twitter.com/cnutfxc" TargetMode="External"/><Relationship Id="rId14312" Type="http://schemas.openxmlformats.org/officeDocument/2006/relationships/hyperlink" Target="https://twitter.com/cnutfxc" TargetMode="External"/><Relationship Id="rId15643" Type="http://schemas.openxmlformats.org/officeDocument/2006/relationships/hyperlink" Target="https://twitter.com/colbytrojanxctf" TargetMode="External"/><Relationship Id="rId16975" Type="http://schemas.openxmlformats.org/officeDocument/2006/relationships/hyperlink" Target="https://www.instagram.com/ltu_taf/" TargetMode="External"/><Relationship Id="rId14313" Type="http://schemas.openxmlformats.org/officeDocument/2006/relationships/hyperlink" Target="https://facebook.com/CNUTFXC/" TargetMode="External"/><Relationship Id="rId15644" Type="http://schemas.openxmlformats.org/officeDocument/2006/relationships/hyperlink" Target="https://www.facebook.com/ColbyTrackField/" TargetMode="External"/><Relationship Id="rId16974" Type="http://schemas.openxmlformats.org/officeDocument/2006/relationships/hyperlink" Target="https://www.facebook.com/BlueDevilXC/" TargetMode="External"/><Relationship Id="rId1790" Type="http://schemas.openxmlformats.org/officeDocument/2006/relationships/hyperlink" Target="https://www.instagram.com/greenmachine/" TargetMode="External"/><Relationship Id="rId14314" Type="http://schemas.openxmlformats.org/officeDocument/2006/relationships/hyperlink" Target="https://www.cnusports.com/sports/mens-track-and-field" TargetMode="External"/><Relationship Id="rId15645" Type="http://schemas.openxmlformats.org/officeDocument/2006/relationships/hyperlink" Target="https://www.instagram.com/colbytrojanxctf/" TargetMode="External"/><Relationship Id="rId16977" Type="http://schemas.openxmlformats.org/officeDocument/2006/relationships/hyperlink" Target="https://www.facebook.com/BlueDevilXC/" TargetMode="External"/><Relationship Id="rId1791" Type="http://schemas.openxmlformats.org/officeDocument/2006/relationships/hyperlink" Target="https://www.instagram.com/illinitrackxc/" TargetMode="External"/><Relationship Id="rId14315" Type="http://schemas.openxmlformats.org/officeDocument/2006/relationships/hyperlink" Target="https://twitter.com/cnutfxc" TargetMode="External"/><Relationship Id="rId15646" Type="http://schemas.openxmlformats.org/officeDocument/2006/relationships/hyperlink" Target="https://twitter.com/colbytrojanxctf" TargetMode="External"/><Relationship Id="rId16976" Type="http://schemas.openxmlformats.org/officeDocument/2006/relationships/hyperlink" Target="https://twitter.com/LTUCrossCountry" TargetMode="External"/><Relationship Id="rId1792" Type="http://schemas.openxmlformats.org/officeDocument/2006/relationships/hyperlink" Target="https://twitter.com/chasekappelerr" TargetMode="External"/><Relationship Id="rId16971" Type="http://schemas.openxmlformats.org/officeDocument/2006/relationships/hyperlink" Target="https://www.instagram.com/coachjazz33/" TargetMode="External"/><Relationship Id="rId1793" Type="http://schemas.openxmlformats.org/officeDocument/2006/relationships/hyperlink" Target="https://twitter.com/illinitrackxc" TargetMode="External"/><Relationship Id="rId15640" Type="http://schemas.openxmlformats.org/officeDocument/2006/relationships/hyperlink" Target="https://twitter.com/colbytrojanxctf" TargetMode="External"/><Relationship Id="rId16970" Type="http://schemas.openxmlformats.org/officeDocument/2006/relationships/hyperlink" Target="https://x.com/ltucrosscountry" TargetMode="External"/><Relationship Id="rId1794" Type="http://schemas.openxmlformats.org/officeDocument/2006/relationships/hyperlink" Target="https://www.facebook.com/IlliniTrackXC/" TargetMode="External"/><Relationship Id="rId14310" Type="http://schemas.openxmlformats.org/officeDocument/2006/relationships/hyperlink" Target="https://facebook.com/CNUTFXC/" TargetMode="External"/><Relationship Id="rId15641" Type="http://schemas.openxmlformats.org/officeDocument/2006/relationships/hyperlink" Target="https://www.facebook.com/ColbyTrackField/" TargetMode="External"/><Relationship Id="rId16973" Type="http://schemas.openxmlformats.org/officeDocument/2006/relationships/hyperlink" Target="https://x.com/ltucrosscountry" TargetMode="External"/><Relationship Id="rId1795" Type="http://schemas.openxmlformats.org/officeDocument/2006/relationships/hyperlink" Target="https://www.instagram.com/chasevkappeler/" TargetMode="External"/><Relationship Id="rId14311" Type="http://schemas.openxmlformats.org/officeDocument/2006/relationships/hyperlink" Target="https://www.cnusports.com/sports/mens-track-and-field" TargetMode="External"/><Relationship Id="rId15642" Type="http://schemas.openxmlformats.org/officeDocument/2006/relationships/hyperlink" Target="https://www.instagram.com/colbytrojanxctf/" TargetMode="External"/><Relationship Id="rId16972" Type="http://schemas.openxmlformats.org/officeDocument/2006/relationships/hyperlink" Target="https://www.instagram.com/ltu_taf/" TargetMode="External"/><Relationship Id="rId1785" Type="http://schemas.openxmlformats.org/officeDocument/2006/relationships/hyperlink" Target="https://www.instagram.com/deanna.price/" TargetMode="External"/><Relationship Id="rId1786" Type="http://schemas.openxmlformats.org/officeDocument/2006/relationships/hyperlink" Target="https://www.instagram.com/illinitrackxc/" TargetMode="External"/><Relationship Id="rId1787" Type="http://schemas.openxmlformats.org/officeDocument/2006/relationships/hyperlink" Target="https://twitter.com/illinitrackxc" TargetMode="External"/><Relationship Id="rId16991" Type="http://schemas.openxmlformats.org/officeDocument/2006/relationships/hyperlink" Target="https://twitter.com/mucrusadersxctf" TargetMode="External"/><Relationship Id="rId1788" Type="http://schemas.openxmlformats.org/officeDocument/2006/relationships/hyperlink" Target="https://www.facebook.com/dennis.mitchell.3914/" TargetMode="External"/><Relationship Id="rId15660" Type="http://schemas.openxmlformats.org/officeDocument/2006/relationships/hyperlink" Target="https://twitter.com/cowleyxctf" TargetMode="External"/><Relationship Id="rId16990" Type="http://schemas.openxmlformats.org/officeDocument/2006/relationships/hyperlink" Target="https://www.facebook.com/MUCrusaders" TargetMode="External"/><Relationship Id="rId1789" Type="http://schemas.openxmlformats.org/officeDocument/2006/relationships/hyperlink" Target="https://www.facebook.com/IlliniTrackXC/" TargetMode="External"/><Relationship Id="rId14327" Type="http://schemas.openxmlformats.org/officeDocument/2006/relationships/hyperlink" Target="https://facebook.com/CNUTFXC/" TargetMode="External"/><Relationship Id="rId15658" Type="http://schemas.openxmlformats.org/officeDocument/2006/relationships/hyperlink" Target="https://www.facebook.com/cowleycollegefieldevents/" TargetMode="External"/><Relationship Id="rId14328" Type="http://schemas.openxmlformats.org/officeDocument/2006/relationships/hyperlink" Target="https://www.instagram.com/cnutfxc/" TargetMode="External"/><Relationship Id="rId15659" Type="http://schemas.openxmlformats.org/officeDocument/2006/relationships/hyperlink" Target="https://www.instagram.com/glenwoodedwards/" TargetMode="External"/><Relationship Id="rId16989" Type="http://schemas.openxmlformats.org/officeDocument/2006/relationships/hyperlink" Target="https://twitter.com/mucrusadersxctf" TargetMode="External"/><Relationship Id="rId14329" Type="http://schemas.openxmlformats.org/officeDocument/2006/relationships/hyperlink" Target="https://emuroyals.com/sports/mtrack/index" TargetMode="External"/><Relationship Id="rId14323" Type="http://schemas.openxmlformats.org/officeDocument/2006/relationships/hyperlink" Target="https://facebook.com/CNUTFXC/" TargetMode="External"/><Relationship Id="rId15654" Type="http://schemas.openxmlformats.org/officeDocument/2006/relationships/hyperlink" Target="https://twitter.com/cowleyxctf" TargetMode="External"/><Relationship Id="rId16986" Type="http://schemas.openxmlformats.org/officeDocument/2006/relationships/hyperlink" Target="https://twitter.com/mucrusadersxctf" TargetMode="External"/><Relationship Id="rId14324" Type="http://schemas.openxmlformats.org/officeDocument/2006/relationships/hyperlink" Target="https://www.instagram.com/cnutfxc/" TargetMode="External"/><Relationship Id="rId15655" Type="http://schemas.openxmlformats.org/officeDocument/2006/relationships/hyperlink" Target="https://www.facebook.com/cowleycollegefieldevents/" TargetMode="External"/><Relationship Id="rId16985" Type="http://schemas.openxmlformats.org/officeDocument/2006/relationships/hyperlink" Target="https://twitter.com/mucrusadersxctf" TargetMode="External"/><Relationship Id="rId14325" Type="http://schemas.openxmlformats.org/officeDocument/2006/relationships/hyperlink" Target="https://twitter.com/ianDors" TargetMode="External"/><Relationship Id="rId15656" Type="http://schemas.openxmlformats.org/officeDocument/2006/relationships/hyperlink" Target="https://www.instagram.com/caminocam/" TargetMode="External"/><Relationship Id="rId16988" Type="http://schemas.openxmlformats.org/officeDocument/2006/relationships/hyperlink" Target="https://www.instagram.com/coachoruns/" TargetMode="External"/><Relationship Id="rId1780" Type="http://schemas.openxmlformats.org/officeDocument/2006/relationships/hyperlink" Target="https://www.instagram.com/coachlambert16/" TargetMode="External"/><Relationship Id="rId14326" Type="http://schemas.openxmlformats.org/officeDocument/2006/relationships/hyperlink" Target="https://twitter.com/cnutfxc" TargetMode="External"/><Relationship Id="rId15657" Type="http://schemas.openxmlformats.org/officeDocument/2006/relationships/hyperlink" Target="https://twitter.com/cowleyxctf" TargetMode="External"/><Relationship Id="rId16987" Type="http://schemas.openxmlformats.org/officeDocument/2006/relationships/hyperlink" Target="https://twitter.com/mucrusadersxctf" TargetMode="External"/><Relationship Id="rId1781" Type="http://schemas.openxmlformats.org/officeDocument/2006/relationships/hyperlink" Target="https://www.instagram.com/illinitrackxc/" TargetMode="External"/><Relationship Id="rId15650" Type="http://schemas.openxmlformats.org/officeDocument/2006/relationships/hyperlink" Target="https://x.com/CowleyXCTF/" TargetMode="External"/><Relationship Id="rId16982" Type="http://schemas.openxmlformats.org/officeDocument/2006/relationships/hyperlink" Target="https://twitter.com/LTUCrossCountry" TargetMode="External"/><Relationship Id="rId1782" Type="http://schemas.openxmlformats.org/officeDocument/2006/relationships/hyperlink" Target="https://twitter.com/deannaprice32" TargetMode="External"/><Relationship Id="rId14320" Type="http://schemas.openxmlformats.org/officeDocument/2006/relationships/hyperlink" Target="https://www.facebook.com/micheal.hanks.1" TargetMode="External"/><Relationship Id="rId15651" Type="http://schemas.openxmlformats.org/officeDocument/2006/relationships/hyperlink" Target="https://www.instagram.com/bigbellytrelly/" TargetMode="External"/><Relationship Id="rId16981" Type="http://schemas.openxmlformats.org/officeDocument/2006/relationships/hyperlink" Target="https://www.instagram.com/ltu_taf/" TargetMode="External"/><Relationship Id="rId1783" Type="http://schemas.openxmlformats.org/officeDocument/2006/relationships/hyperlink" Target="https://twitter.com/illinitrackxc" TargetMode="External"/><Relationship Id="rId14321" Type="http://schemas.openxmlformats.org/officeDocument/2006/relationships/hyperlink" Target="https://facebook.com/CNUTFXC/" TargetMode="External"/><Relationship Id="rId15652" Type="http://schemas.openxmlformats.org/officeDocument/2006/relationships/hyperlink" Target="https://www.instagram.com/cowleyxctf/" TargetMode="External"/><Relationship Id="rId16984" Type="http://schemas.openxmlformats.org/officeDocument/2006/relationships/hyperlink" Target="https://twitter.com/mucrusadersxctf" TargetMode="External"/><Relationship Id="rId1784" Type="http://schemas.openxmlformats.org/officeDocument/2006/relationships/hyperlink" Target="https://www.facebook.com/IlliniTrackXC/" TargetMode="External"/><Relationship Id="rId14322" Type="http://schemas.openxmlformats.org/officeDocument/2006/relationships/hyperlink" Target="https://twitter.com/cnutfxc" TargetMode="External"/><Relationship Id="rId15653" Type="http://schemas.openxmlformats.org/officeDocument/2006/relationships/hyperlink" Target="https://twitter.com/caminocam" TargetMode="External"/><Relationship Id="rId16983" Type="http://schemas.openxmlformats.org/officeDocument/2006/relationships/hyperlink" Target="https://www.facebook.com/BlueDevilXC/" TargetMode="External"/><Relationship Id="rId16917" Type="http://schemas.openxmlformats.org/officeDocument/2006/relationships/hyperlink" Target="https://twitter.com/xula1925" TargetMode="External"/><Relationship Id="rId16916" Type="http://schemas.openxmlformats.org/officeDocument/2006/relationships/hyperlink" Target="https://www.instagram.com/xaviertrack/" TargetMode="External"/><Relationship Id="rId16919" Type="http://schemas.openxmlformats.org/officeDocument/2006/relationships/hyperlink" Target="https://www.instagram.com/xaviertrack/" TargetMode="External"/><Relationship Id="rId16918" Type="http://schemas.openxmlformats.org/officeDocument/2006/relationships/hyperlink" Target="https://twitter.com/xula1925" TargetMode="External"/><Relationship Id="rId16913" Type="http://schemas.openxmlformats.org/officeDocument/2006/relationships/hyperlink" Target="https://www.instagram.com/xctf.xula.gold/" TargetMode="External"/><Relationship Id="rId16912" Type="http://schemas.openxmlformats.org/officeDocument/2006/relationships/hyperlink" Target="https://twitter.com/xctfxula" TargetMode="External"/><Relationship Id="rId16915" Type="http://schemas.openxmlformats.org/officeDocument/2006/relationships/hyperlink" Target="https://www.instagram.com/__amberparks/" TargetMode="External"/><Relationship Id="rId16914" Type="http://schemas.openxmlformats.org/officeDocument/2006/relationships/hyperlink" Target="https://twitter.com/xula1925" TargetMode="External"/><Relationship Id="rId16911" Type="http://schemas.openxmlformats.org/officeDocument/2006/relationships/hyperlink" Target="https://www.instagram.com/loynoxctf/" TargetMode="External"/><Relationship Id="rId16910" Type="http://schemas.openxmlformats.org/officeDocument/2006/relationships/hyperlink" Target="https://facebook.com/loyola.wolfpack.track.xc" TargetMode="External"/><Relationship Id="rId16928" Type="http://schemas.openxmlformats.org/officeDocument/2006/relationships/hyperlink" Target="https://www.instagram.com/aquinascollegexctf/" TargetMode="External"/><Relationship Id="rId16927" Type="http://schemas.openxmlformats.org/officeDocument/2006/relationships/hyperlink" Target="https://x.com/aqxc_tf" TargetMode="External"/><Relationship Id="rId16929" Type="http://schemas.openxmlformats.org/officeDocument/2006/relationships/hyperlink" Target="https://x.com/aqxc_tf" TargetMode="External"/><Relationship Id="rId16924" Type="http://schemas.openxmlformats.org/officeDocument/2006/relationships/hyperlink" Target="https://twitter.com/aqxc_tf" TargetMode="External"/><Relationship Id="rId16923" Type="http://schemas.openxmlformats.org/officeDocument/2006/relationships/hyperlink" Target="https://www.instagram.com/aquinastfxc/" TargetMode="External"/><Relationship Id="rId16926" Type="http://schemas.openxmlformats.org/officeDocument/2006/relationships/hyperlink" Target="https://www.instagram.com/aquinastfxc/" TargetMode="External"/><Relationship Id="rId16925" Type="http://schemas.openxmlformats.org/officeDocument/2006/relationships/hyperlink" Target="https://www.facebook.com/AquinasCollegeXCTF/" TargetMode="External"/><Relationship Id="rId16920" Type="http://schemas.openxmlformats.org/officeDocument/2006/relationships/hyperlink" Target="https://twitter.com/aqxc_tf" TargetMode="External"/><Relationship Id="rId16922" Type="http://schemas.openxmlformats.org/officeDocument/2006/relationships/hyperlink" Target="https://www.facebook.com/AquinasCollegeXCTF/" TargetMode="External"/><Relationship Id="rId16921" Type="http://schemas.openxmlformats.org/officeDocument/2006/relationships/hyperlink" Target="https://www.facebook.com/mike.wojciakowski" TargetMode="External"/><Relationship Id="rId16909" Type="http://schemas.openxmlformats.org/officeDocument/2006/relationships/hyperlink" Target="https://twitter.com/loyolano_tf_xc" TargetMode="External"/><Relationship Id="rId16906" Type="http://schemas.openxmlformats.org/officeDocument/2006/relationships/hyperlink" Target="https://www.facebook.com/iambsolo" TargetMode="External"/><Relationship Id="rId16905" Type="http://schemas.openxmlformats.org/officeDocument/2006/relationships/hyperlink" Target="https://twitter.com/CoachBScruggs" TargetMode="External"/><Relationship Id="rId16908" Type="http://schemas.openxmlformats.org/officeDocument/2006/relationships/hyperlink" Target="https://www.instagram.com/loynoxctf/" TargetMode="External"/><Relationship Id="rId16907" Type="http://schemas.openxmlformats.org/officeDocument/2006/relationships/hyperlink" Target="https://www.instagram.com/brandoid/" TargetMode="External"/><Relationship Id="rId16902" Type="http://schemas.openxmlformats.org/officeDocument/2006/relationships/hyperlink" Target="https://twitter.com/_thetrackcoach_" TargetMode="External"/><Relationship Id="rId16901" Type="http://schemas.openxmlformats.org/officeDocument/2006/relationships/hyperlink" Target="https://www.facebook.com/CumberlandsTrackXC/" TargetMode="External"/><Relationship Id="rId16904" Type="http://schemas.openxmlformats.org/officeDocument/2006/relationships/hyperlink" Target="https://www.instagram.com/_thetrackcoach_/" TargetMode="External"/><Relationship Id="rId16903" Type="http://schemas.openxmlformats.org/officeDocument/2006/relationships/hyperlink" Target="https://www.facebook.com/nile.legania" TargetMode="External"/><Relationship Id="rId16900" Type="http://schemas.openxmlformats.org/officeDocument/2006/relationships/hyperlink" Target="https://twitter.com/ucpatriotstrack" TargetMode="External"/><Relationship Id="rId14198" Type="http://schemas.openxmlformats.org/officeDocument/2006/relationships/hyperlink" Target="https://twitter.com/coachmwhitehead" TargetMode="External"/><Relationship Id="rId14199" Type="http://schemas.openxmlformats.org/officeDocument/2006/relationships/hyperlink" Target="https://twitter.com/trinityxctf" TargetMode="External"/><Relationship Id="rId1851" Type="http://schemas.openxmlformats.org/officeDocument/2006/relationships/hyperlink" Target="https://www.instagram.com/wiuxctf/" TargetMode="External"/><Relationship Id="rId15470" Type="http://schemas.openxmlformats.org/officeDocument/2006/relationships/hyperlink" Target="https://www.facebook.com/BuilderXCTF/" TargetMode="External"/><Relationship Id="rId1852" Type="http://schemas.openxmlformats.org/officeDocument/2006/relationships/hyperlink" Target="https://twitter.com/scottbarnes561" TargetMode="External"/><Relationship Id="rId14140" Type="http://schemas.openxmlformats.org/officeDocument/2006/relationships/hyperlink" Target="https://letuathletics.com/sports/mens-track-and-field" TargetMode="External"/><Relationship Id="rId15471" Type="http://schemas.openxmlformats.org/officeDocument/2006/relationships/hyperlink" Target="https://www.facebook.com/BuilderXCTF/" TargetMode="External"/><Relationship Id="rId1853" Type="http://schemas.openxmlformats.org/officeDocument/2006/relationships/hyperlink" Target="https://twitter.com/wiuxctf" TargetMode="External"/><Relationship Id="rId14141" Type="http://schemas.openxmlformats.org/officeDocument/2006/relationships/hyperlink" Target="https://twitter.com/kvgideon642" TargetMode="External"/><Relationship Id="rId15472" Type="http://schemas.openxmlformats.org/officeDocument/2006/relationships/hyperlink" Target="https://www.facebook.com/swctrackandfield/" TargetMode="External"/><Relationship Id="rId1854" Type="http://schemas.openxmlformats.org/officeDocument/2006/relationships/hyperlink" Target="https://www.facebook.com/barnesyoutdoors/" TargetMode="External"/><Relationship Id="rId14142" Type="http://schemas.openxmlformats.org/officeDocument/2006/relationships/hyperlink" Target="https://twitter.com/letutfxc" TargetMode="External"/><Relationship Id="rId15473" Type="http://schemas.openxmlformats.org/officeDocument/2006/relationships/hyperlink" Target="https://www.instagram.com/BuilderXCTF/" TargetMode="External"/><Relationship Id="rId1855" Type="http://schemas.openxmlformats.org/officeDocument/2006/relationships/hyperlink" Target="https://www.facebook.com/Western-Illinois-Cross-Country-and-Track-Field-177663075989586/" TargetMode="External"/><Relationship Id="rId1856" Type="http://schemas.openxmlformats.org/officeDocument/2006/relationships/hyperlink" Target="https://www.instagram.com/wiuxctf/" TargetMode="External"/><Relationship Id="rId1857" Type="http://schemas.openxmlformats.org/officeDocument/2006/relationships/hyperlink" Target="https://twitter.com/butlerxctf" TargetMode="External"/><Relationship Id="rId1858" Type="http://schemas.openxmlformats.org/officeDocument/2006/relationships/hyperlink" Target="https://www.facebook.com/ButlerCCTF/" TargetMode="External"/><Relationship Id="rId1859" Type="http://schemas.openxmlformats.org/officeDocument/2006/relationships/hyperlink" Target="https://www.instagram.com/butlerxctf/" TargetMode="External"/><Relationship Id="rId14136" Type="http://schemas.openxmlformats.org/officeDocument/2006/relationships/hyperlink" Target="https://www.facebook.com/HardinSimmonsTFXC/" TargetMode="External"/><Relationship Id="rId15467" Type="http://schemas.openxmlformats.org/officeDocument/2006/relationships/hyperlink" Target="https://www.instagram.com/shastacollege.tf.xc/" TargetMode="External"/><Relationship Id="rId16799" Type="http://schemas.openxmlformats.org/officeDocument/2006/relationships/hyperlink" Target="https://www.instagram.com/taborcollegetfxc/" TargetMode="External"/><Relationship Id="rId14137" Type="http://schemas.openxmlformats.org/officeDocument/2006/relationships/hyperlink" Target="https://www.instagram.com/hsu_tfxc/" TargetMode="External"/><Relationship Id="rId15468" Type="http://schemas.openxmlformats.org/officeDocument/2006/relationships/hyperlink" Target="https://www.facebook.com/BuilderXCTF/" TargetMode="External"/><Relationship Id="rId16798" Type="http://schemas.openxmlformats.org/officeDocument/2006/relationships/hyperlink" Target="https://www.instagram.com/big_truck___/" TargetMode="External"/><Relationship Id="rId14138" Type="http://schemas.openxmlformats.org/officeDocument/2006/relationships/hyperlink" Target="https://twitter.com/letutfxc" TargetMode="External"/><Relationship Id="rId15469" Type="http://schemas.openxmlformats.org/officeDocument/2006/relationships/hyperlink" Target="https://www.facebook.com/BuilderXCTF/" TargetMode="External"/><Relationship Id="rId14139" Type="http://schemas.openxmlformats.org/officeDocument/2006/relationships/hyperlink" Target="https://www.instagram.com/letutfxc/" TargetMode="External"/><Relationship Id="rId14132" Type="http://schemas.openxmlformats.org/officeDocument/2006/relationships/hyperlink" Target="https://www.hsuathletics.com/sports/m-track/index" TargetMode="External"/><Relationship Id="rId15463" Type="http://schemas.openxmlformats.org/officeDocument/2006/relationships/hyperlink" Target="https://www.instagram.com/shastacollege.tf.xc/" TargetMode="External"/><Relationship Id="rId16795" Type="http://schemas.openxmlformats.org/officeDocument/2006/relationships/hyperlink" Target="https://www.instagram.com/taborcollegetfxc/" TargetMode="External"/><Relationship Id="rId14133" Type="http://schemas.openxmlformats.org/officeDocument/2006/relationships/hyperlink" Target="https://twitter.com/hsutrack" TargetMode="External"/><Relationship Id="rId15464" Type="http://schemas.openxmlformats.org/officeDocument/2006/relationships/hyperlink" Target="https://www.facebook.com/SCtrackfield/" TargetMode="External"/><Relationship Id="rId16794" Type="http://schemas.openxmlformats.org/officeDocument/2006/relationships/hyperlink" Target="https://www.facebook.com/tabortrackfield/" TargetMode="External"/><Relationship Id="rId14134" Type="http://schemas.openxmlformats.org/officeDocument/2006/relationships/hyperlink" Target="https://www.facebook.com/sydney.tencate" TargetMode="External"/><Relationship Id="rId15465" Type="http://schemas.openxmlformats.org/officeDocument/2006/relationships/hyperlink" Target="https://www.instagram.com/shastacollege.tf.xc/" TargetMode="External"/><Relationship Id="rId16797" Type="http://schemas.openxmlformats.org/officeDocument/2006/relationships/hyperlink" Target="https://www.facebook.com/tabortrackfield/" TargetMode="External"/><Relationship Id="rId1850" Type="http://schemas.openxmlformats.org/officeDocument/2006/relationships/hyperlink" Target="https://www.facebook.com/Western-Illinois-Cross-Country-and-Track-Field-177663075989586/" TargetMode="External"/><Relationship Id="rId14135" Type="http://schemas.openxmlformats.org/officeDocument/2006/relationships/hyperlink" Target="https://twitter.com/hsutrack" TargetMode="External"/><Relationship Id="rId15466" Type="http://schemas.openxmlformats.org/officeDocument/2006/relationships/hyperlink" Target="https://www.facebook.com/SCtrackfield/" TargetMode="External"/><Relationship Id="rId16796" Type="http://schemas.openxmlformats.org/officeDocument/2006/relationships/hyperlink" Target="https://x.com/tabortrackfield" TargetMode="External"/><Relationship Id="rId1840" Type="http://schemas.openxmlformats.org/officeDocument/2006/relationships/hyperlink" Target="https://www.instagram.com/wiuxctf/" TargetMode="External"/><Relationship Id="rId14150" Type="http://schemas.openxmlformats.org/officeDocument/2006/relationships/hyperlink" Target="https://www.instagram.com/letutfxc/" TargetMode="External"/><Relationship Id="rId15481" Type="http://schemas.openxmlformats.org/officeDocument/2006/relationships/hyperlink" Target="https://twitter.com/vctfxc" TargetMode="External"/><Relationship Id="rId1841" Type="http://schemas.openxmlformats.org/officeDocument/2006/relationships/hyperlink" Target="https://x.com/coachmatt98" TargetMode="External"/><Relationship Id="rId14151" Type="http://schemas.openxmlformats.org/officeDocument/2006/relationships/hyperlink" Target="https://twitter.com/letutfxc" TargetMode="External"/><Relationship Id="rId15482" Type="http://schemas.openxmlformats.org/officeDocument/2006/relationships/hyperlink" Target="https://www.facebook.com/itzbfitz" TargetMode="External"/><Relationship Id="rId1842" Type="http://schemas.openxmlformats.org/officeDocument/2006/relationships/hyperlink" Target="https://twitter.com/wiuxctf" TargetMode="External"/><Relationship Id="rId14152" Type="http://schemas.openxmlformats.org/officeDocument/2006/relationships/hyperlink" Target="https://www.facebook.com/UTDallasXC/" TargetMode="External"/><Relationship Id="rId15483" Type="http://schemas.openxmlformats.org/officeDocument/2006/relationships/hyperlink" Target="https://www.facebook.com/piratesrunhard/" TargetMode="External"/><Relationship Id="rId1843" Type="http://schemas.openxmlformats.org/officeDocument/2006/relationships/hyperlink" Target="https://www.facebook.com/mattrosado1/" TargetMode="External"/><Relationship Id="rId14153" Type="http://schemas.openxmlformats.org/officeDocument/2006/relationships/hyperlink" Target="https://www.instagram.com/letutfxc/" TargetMode="External"/><Relationship Id="rId15484" Type="http://schemas.openxmlformats.org/officeDocument/2006/relationships/hyperlink" Target="https://www.instagram.com/venturacollegexctf/" TargetMode="External"/><Relationship Id="rId1844" Type="http://schemas.openxmlformats.org/officeDocument/2006/relationships/hyperlink" Target="https://www.facebook.com/Western-Illinois-Cross-Country-and-Track-Field-177663075989586/" TargetMode="External"/><Relationship Id="rId1845" Type="http://schemas.openxmlformats.org/officeDocument/2006/relationships/hyperlink" Target="https://www.instagram.com/wiuxctf/" TargetMode="External"/><Relationship Id="rId1846" Type="http://schemas.openxmlformats.org/officeDocument/2006/relationships/hyperlink" Target="https://twitter.com/wiuxctf" TargetMode="External"/><Relationship Id="rId1847" Type="http://schemas.openxmlformats.org/officeDocument/2006/relationships/hyperlink" Target="https://www.facebook.com/Western-Illinois-Cross-Country-and-Track-Field-177663075989586/" TargetMode="External"/><Relationship Id="rId15480" Type="http://schemas.openxmlformats.org/officeDocument/2006/relationships/hyperlink" Target="https://www.instagram.com/venturacollegexctf/" TargetMode="External"/><Relationship Id="rId1848" Type="http://schemas.openxmlformats.org/officeDocument/2006/relationships/hyperlink" Target="https://www.instagram.com/wiuxctf/" TargetMode="External"/><Relationship Id="rId1849" Type="http://schemas.openxmlformats.org/officeDocument/2006/relationships/hyperlink" Target="https://twitter.com/wiuxctf" TargetMode="External"/><Relationship Id="rId14147" Type="http://schemas.openxmlformats.org/officeDocument/2006/relationships/hyperlink" Target="https://www.instagram.com/letutfxc/" TargetMode="External"/><Relationship Id="rId15478" Type="http://schemas.openxmlformats.org/officeDocument/2006/relationships/hyperlink" Target="https://www.facebook.com/profile.php?id=100089123842284" TargetMode="External"/><Relationship Id="rId14148" Type="http://schemas.openxmlformats.org/officeDocument/2006/relationships/hyperlink" Target="https://x.com/letutfxc" TargetMode="External"/><Relationship Id="rId15479" Type="http://schemas.openxmlformats.org/officeDocument/2006/relationships/hyperlink" Target="https://www.facebook.com/piratesrunhard/" TargetMode="External"/><Relationship Id="rId14149" Type="http://schemas.openxmlformats.org/officeDocument/2006/relationships/hyperlink" Target="https://www.instagram.com/whitneygrubb525/" TargetMode="External"/><Relationship Id="rId14143" Type="http://schemas.openxmlformats.org/officeDocument/2006/relationships/hyperlink" Target="https://www.instagram.com/kevinvgideon/" TargetMode="External"/><Relationship Id="rId15474" Type="http://schemas.openxmlformats.org/officeDocument/2006/relationships/hyperlink" Target="https://twitter.com/vctfxc" TargetMode="External"/><Relationship Id="rId14144" Type="http://schemas.openxmlformats.org/officeDocument/2006/relationships/hyperlink" Target="https://www.instagram.com/letutfxc/" TargetMode="External"/><Relationship Id="rId15475" Type="http://schemas.openxmlformats.org/officeDocument/2006/relationships/hyperlink" Target="https://www.facebook.com/piratesrunhard/" TargetMode="External"/><Relationship Id="rId14145" Type="http://schemas.openxmlformats.org/officeDocument/2006/relationships/hyperlink" Target="https://twitter.com/letutfxc" TargetMode="External"/><Relationship Id="rId15476" Type="http://schemas.openxmlformats.org/officeDocument/2006/relationships/hyperlink" Target="https://www.instagram.com/venturacollegexctf/" TargetMode="External"/><Relationship Id="rId14146" Type="http://schemas.openxmlformats.org/officeDocument/2006/relationships/hyperlink" Target="https://www.facebook.com/UTDallasXC/" TargetMode="External"/><Relationship Id="rId15477" Type="http://schemas.openxmlformats.org/officeDocument/2006/relationships/hyperlink" Target="https://twitter.com/vctfxc" TargetMode="External"/><Relationship Id="rId1873" Type="http://schemas.openxmlformats.org/officeDocument/2006/relationships/hyperlink" Target="https://www.facebook.com/ButlerCCTF/" TargetMode="External"/><Relationship Id="rId16780" Type="http://schemas.openxmlformats.org/officeDocument/2006/relationships/hyperlink" Target="https://www.instagram.com/BuilderXCTF/" TargetMode="External"/><Relationship Id="rId1874" Type="http://schemas.openxmlformats.org/officeDocument/2006/relationships/hyperlink" Target="https://www.instagram.com/_mikayla_reed_/" TargetMode="External"/><Relationship Id="rId1875" Type="http://schemas.openxmlformats.org/officeDocument/2006/relationships/hyperlink" Target="https://www.instagram.com/butlerxctf/" TargetMode="External"/><Relationship Id="rId15450" Type="http://schemas.openxmlformats.org/officeDocument/2006/relationships/hyperlink" Target="https://www.facebook.com/SBCCTrackXC/" TargetMode="External"/><Relationship Id="rId16782" Type="http://schemas.openxmlformats.org/officeDocument/2006/relationships/hyperlink" Target="https://www.facebook.com/BuilderXCTF/" TargetMode="External"/><Relationship Id="rId1876" Type="http://schemas.openxmlformats.org/officeDocument/2006/relationships/hyperlink" Target="https://twitter.com/coach_a_martin" TargetMode="External"/><Relationship Id="rId14120" Type="http://schemas.openxmlformats.org/officeDocument/2006/relationships/hyperlink" Target="https://twitter.com/ctx_xc" TargetMode="External"/><Relationship Id="rId15451" Type="http://schemas.openxmlformats.org/officeDocument/2006/relationships/hyperlink" Target="https://www.instagram.com/vaqtrackxc/" TargetMode="External"/><Relationship Id="rId16781" Type="http://schemas.openxmlformats.org/officeDocument/2006/relationships/hyperlink" Target="https://twitter.com/builderxctf" TargetMode="External"/><Relationship Id="rId1877" Type="http://schemas.openxmlformats.org/officeDocument/2006/relationships/hyperlink" Target="https://twitter.com/indsttrackfield" TargetMode="External"/><Relationship Id="rId1878" Type="http://schemas.openxmlformats.org/officeDocument/2006/relationships/hyperlink" Target="https://www.facebook.com/angela.martin.14224094" TargetMode="External"/><Relationship Id="rId1879" Type="http://schemas.openxmlformats.org/officeDocument/2006/relationships/hyperlink" Target="https://www.facebook.com/SycamoreTrack/" TargetMode="External"/><Relationship Id="rId14118" Type="http://schemas.openxmlformats.org/officeDocument/2006/relationships/hyperlink" Target="https://www.instagram.com/ctxtfxc/" TargetMode="External"/><Relationship Id="rId15449" Type="http://schemas.openxmlformats.org/officeDocument/2006/relationships/hyperlink" Target="https://twitter.com/vaqtrackxc" TargetMode="External"/><Relationship Id="rId14119" Type="http://schemas.openxmlformats.org/officeDocument/2006/relationships/hyperlink" Target="https://twitter.com/ctx_xc" TargetMode="External"/><Relationship Id="rId14114" Type="http://schemas.openxmlformats.org/officeDocument/2006/relationships/hyperlink" Target="https://twitter.com/sewaneexc_tf" TargetMode="External"/><Relationship Id="rId15445" Type="http://schemas.openxmlformats.org/officeDocument/2006/relationships/hyperlink" Target="https://www.instagram.com/ihcc_xctf/" TargetMode="External"/><Relationship Id="rId16777" Type="http://schemas.openxmlformats.org/officeDocument/2006/relationships/hyperlink" Target="https://twitter.com/builderxctf" TargetMode="External"/><Relationship Id="rId14115" Type="http://schemas.openxmlformats.org/officeDocument/2006/relationships/hyperlink" Target="https://www.facebook.com/SewaneeXCTF/" TargetMode="External"/><Relationship Id="rId15446" Type="http://schemas.openxmlformats.org/officeDocument/2006/relationships/hyperlink" Target="https://twitter.com/vaqtrackxc" TargetMode="External"/><Relationship Id="rId16776" Type="http://schemas.openxmlformats.org/officeDocument/2006/relationships/hyperlink" Target="https://twitter.com/CoachShaneXCTF" TargetMode="External"/><Relationship Id="rId14116" Type="http://schemas.openxmlformats.org/officeDocument/2006/relationships/hyperlink" Target="https://www.instagram.com/sewaneexc_tf/" TargetMode="External"/><Relationship Id="rId15447" Type="http://schemas.openxmlformats.org/officeDocument/2006/relationships/hyperlink" Target="https://www.facebook.com/SBCCTrackXC/" TargetMode="External"/><Relationship Id="rId16779" Type="http://schemas.openxmlformats.org/officeDocument/2006/relationships/hyperlink" Target="https://www.instagram.com/sbrooks0403/" TargetMode="External"/><Relationship Id="rId14117" Type="http://schemas.openxmlformats.org/officeDocument/2006/relationships/hyperlink" Target="https://twitter.com/ctx_xc" TargetMode="External"/><Relationship Id="rId15448" Type="http://schemas.openxmlformats.org/officeDocument/2006/relationships/hyperlink" Target="https://www.instagram.com/vaqtrackxc/" TargetMode="External"/><Relationship Id="rId16778" Type="http://schemas.openxmlformats.org/officeDocument/2006/relationships/hyperlink" Target="https://www.facebook.com/BuilderXCTF/" TargetMode="External"/><Relationship Id="rId14110" Type="http://schemas.openxmlformats.org/officeDocument/2006/relationships/hyperlink" Target="https://www.instagram.com/sewaneexc_tf/" TargetMode="External"/><Relationship Id="rId15441" Type="http://schemas.openxmlformats.org/officeDocument/2006/relationships/hyperlink" Target="https://www.facebook.com/SBCCTrackXC/" TargetMode="External"/><Relationship Id="rId16773" Type="http://schemas.openxmlformats.org/officeDocument/2006/relationships/hyperlink" Target="https://twitter.com/coach_canderson" TargetMode="External"/><Relationship Id="rId1870" Type="http://schemas.openxmlformats.org/officeDocument/2006/relationships/hyperlink" Target="https://www.instagram.com/butlerxctf/" TargetMode="External"/><Relationship Id="rId14111" Type="http://schemas.openxmlformats.org/officeDocument/2006/relationships/hyperlink" Target="https://twitter.com/sewaneexc_tf" TargetMode="External"/><Relationship Id="rId15442" Type="http://schemas.openxmlformats.org/officeDocument/2006/relationships/hyperlink" Target="https://www.instagram.com/vaqtrackxc/" TargetMode="External"/><Relationship Id="rId16772" Type="http://schemas.openxmlformats.org/officeDocument/2006/relationships/hyperlink" Target="https://www.instagram.com/ottawalionstfc/" TargetMode="External"/><Relationship Id="rId1871" Type="http://schemas.openxmlformats.org/officeDocument/2006/relationships/hyperlink" Target="https://x.com/_mikayla_reed_" TargetMode="External"/><Relationship Id="rId14112" Type="http://schemas.openxmlformats.org/officeDocument/2006/relationships/hyperlink" Target="https://www.facebook.com/SewaneeXCTF/" TargetMode="External"/><Relationship Id="rId15443" Type="http://schemas.openxmlformats.org/officeDocument/2006/relationships/hyperlink" Target="https://twitter.com/ihccrunning" TargetMode="External"/><Relationship Id="rId16775" Type="http://schemas.openxmlformats.org/officeDocument/2006/relationships/hyperlink" Target="https://www.instagram.com/ottawalionstfc/" TargetMode="External"/><Relationship Id="rId1872" Type="http://schemas.openxmlformats.org/officeDocument/2006/relationships/hyperlink" Target="https://twitter.com/butlerxctf" TargetMode="External"/><Relationship Id="rId14113" Type="http://schemas.openxmlformats.org/officeDocument/2006/relationships/hyperlink" Target="https://www.instagram.com/sewaneexc_tf/" TargetMode="External"/><Relationship Id="rId15444" Type="http://schemas.openxmlformats.org/officeDocument/2006/relationships/hyperlink" Target="https://www.facebook.com/indianhillsccx/" TargetMode="External"/><Relationship Id="rId16774" Type="http://schemas.openxmlformats.org/officeDocument/2006/relationships/hyperlink" Target="https://twitter.com/ottawaxctf" TargetMode="External"/><Relationship Id="rId1862" Type="http://schemas.openxmlformats.org/officeDocument/2006/relationships/hyperlink" Target="https://www.facebook.com/ButlerCCTF/" TargetMode="External"/><Relationship Id="rId16791" Type="http://schemas.openxmlformats.org/officeDocument/2006/relationships/hyperlink" Target="https://www.facebook.com/WarriorCrossCountryTrackandField/" TargetMode="External"/><Relationship Id="rId1863" Type="http://schemas.openxmlformats.org/officeDocument/2006/relationships/hyperlink" Target="https://www.instagram.com/coach_burns_tf/" TargetMode="External"/><Relationship Id="rId15460" Type="http://schemas.openxmlformats.org/officeDocument/2006/relationships/hyperlink" Target="https://www.facebook.com/SCtrackfield/" TargetMode="External"/><Relationship Id="rId16790" Type="http://schemas.openxmlformats.org/officeDocument/2006/relationships/hyperlink" Target="https://x.com/trajensmithSC" TargetMode="External"/><Relationship Id="rId1864" Type="http://schemas.openxmlformats.org/officeDocument/2006/relationships/hyperlink" Target="https://www.instagram.com/butlerxctf/" TargetMode="External"/><Relationship Id="rId14130" Type="http://schemas.openxmlformats.org/officeDocument/2006/relationships/hyperlink" Target="https://twitter.com/isaac_hamilton" TargetMode="External"/><Relationship Id="rId15461" Type="http://schemas.openxmlformats.org/officeDocument/2006/relationships/hyperlink" Target="https://www.instagram.com/shastacollege.tf.xc/" TargetMode="External"/><Relationship Id="rId16793" Type="http://schemas.openxmlformats.org/officeDocument/2006/relationships/hyperlink" Target="https://x.com/TaborTrackField" TargetMode="External"/><Relationship Id="rId1865" Type="http://schemas.openxmlformats.org/officeDocument/2006/relationships/hyperlink" Target="https://twitter.com/butlerxctf" TargetMode="External"/><Relationship Id="rId14131" Type="http://schemas.openxmlformats.org/officeDocument/2006/relationships/hyperlink" Target="https://twitter.com/hsutrack" TargetMode="External"/><Relationship Id="rId15462" Type="http://schemas.openxmlformats.org/officeDocument/2006/relationships/hyperlink" Target="https://www.facebook.com/SCtrackfield/" TargetMode="External"/><Relationship Id="rId16792" Type="http://schemas.openxmlformats.org/officeDocument/2006/relationships/hyperlink" Target="https://www.instagram.com/sterlingcxctf/" TargetMode="External"/><Relationship Id="rId1866" Type="http://schemas.openxmlformats.org/officeDocument/2006/relationships/hyperlink" Target="https://www.facebook.com/ButlerCCTF/" TargetMode="External"/><Relationship Id="rId1867" Type="http://schemas.openxmlformats.org/officeDocument/2006/relationships/hyperlink" Target="https://www.instagram.com/butlerxctf/" TargetMode="External"/><Relationship Id="rId1868" Type="http://schemas.openxmlformats.org/officeDocument/2006/relationships/hyperlink" Target="https://twitter.com/butlerxctf" TargetMode="External"/><Relationship Id="rId1869" Type="http://schemas.openxmlformats.org/officeDocument/2006/relationships/hyperlink" Target="https://www.facebook.com/ButlerCCTF/" TargetMode="External"/><Relationship Id="rId14129" Type="http://schemas.openxmlformats.org/officeDocument/2006/relationships/hyperlink" Target="https://www.hsuathletics.com/sports/m-track/index" TargetMode="External"/><Relationship Id="rId14125" Type="http://schemas.openxmlformats.org/officeDocument/2006/relationships/hyperlink" Target="https://www.instagram.com/etbu_xc_tf/" TargetMode="External"/><Relationship Id="rId15456" Type="http://schemas.openxmlformats.org/officeDocument/2006/relationships/hyperlink" Target="https://www.instagram.com/shastacollege.tf.xc/" TargetMode="External"/><Relationship Id="rId16788" Type="http://schemas.openxmlformats.org/officeDocument/2006/relationships/hyperlink" Target="https://twitter.com/sterlingtrack" TargetMode="External"/><Relationship Id="rId14126" Type="http://schemas.openxmlformats.org/officeDocument/2006/relationships/hyperlink" Target="https://twitter.com/etbu_xc_tf" TargetMode="External"/><Relationship Id="rId15457" Type="http://schemas.openxmlformats.org/officeDocument/2006/relationships/hyperlink" Target="https://www.facebook.com/SCtrackfield/" TargetMode="External"/><Relationship Id="rId16787" Type="http://schemas.openxmlformats.org/officeDocument/2006/relationships/hyperlink" Target="https://www.instagram.com/mason_blevins14/" TargetMode="External"/><Relationship Id="rId14127" Type="http://schemas.openxmlformats.org/officeDocument/2006/relationships/hyperlink" Target="https://www.facebook.com/ETBUXCTF/" TargetMode="External"/><Relationship Id="rId15458" Type="http://schemas.openxmlformats.org/officeDocument/2006/relationships/hyperlink" Target="https://www.instagram.com/shastacollege.tf.xc/" TargetMode="External"/><Relationship Id="rId14128" Type="http://schemas.openxmlformats.org/officeDocument/2006/relationships/hyperlink" Target="https://www.instagram.com/etbu_xc_tf/" TargetMode="External"/><Relationship Id="rId15459" Type="http://schemas.openxmlformats.org/officeDocument/2006/relationships/hyperlink" Target="https://twitter.com/Coach_Ramage" TargetMode="External"/><Relationship Id="rId16789" Type="http://schemas.openxmlformats.org/officeDocument/2006/relationships/hyperlink" Target="https://www.facebook.com/WarriorCrossCountryTrackandField/" TargetMode="External"/><Relationship Id="rId14121" Type="http://schemas.openxmlformats.org/officeDocument/2006/relationships/hyperlink" Target="https://twitter.com/ctx_xc" TargetMode="External"/><Relationship Id="rId15452" Type="http://schemas.openxmlformats.org/officeDocument/2006/relationships/hyperlink" Target="https://www.facebook.com/larry.silva.50" TargetMode="External"/><Relationship Id="rId16784" Type="http://schemas.openxmlformats.org/officeDocument/2006/relationships/hyperlink" Target="https://www.instagram.com/BuilderXCTF/" TargetMode="External"/><Relationship Id="rId14122" Type="http://schemas.openxmlformats.org/officeDocument/2006/relationships/hyperlink" Target="https://twitter.com/ctx_xc" TargetMode="External"/><Relationship Id="rId15453" Type="http://schemas.openxmlformats.org/officeDocument/2006/relationships/hyperlink" Target="https://www.facebook.com/SantaMonicaCollegeTrackFieldTeam/" TargetMode="External"/><Relationship Id="rId16783" Type="http://schemas.openxmlformats.org/officeDocument/2006/relationships/hyperlink" Target="https://www.instagram.com/nathanjw_/" TargetMode="External"/><Relationship Id="rId1860" Type="http://schemas.openxmlformats.org/officeDocument/2006/relationships/hyperlink" Target="https://twitter.com/coach_burns_tf" TargetMode="External"/><Relationship Id="rId14123" Type="http://schemas.openxmlformats.org/officeDocument/2006/relationships/hyperlink" Target="https://twitter.com/etbu_xc_tf" TargetMode="External"/><Relationship Id="rId15454" Type="http://schemas.openxmlformats.org/officeDocument/2006/relationships/hyperlink" Target="https://www.facebook.com/SantaMonicaCollegeTrackFieldTeam/" TargetMode="External"/><Relationship Id="rId16786" Type="http://schemas.openxmlformats.org/officeDocument/2006/relationships/hyperlink" Target="https://www.facebook.com/WarriorCrossCountryTrackandField/" TargetMode="External"/><Relationship Id="rId1861" Type="http://schemas.openxmlformats.org/officeDocument/2006/relationships/hyperlink" Target="https://twitter.com/butlerxctf" TargetMode="External"/><Relationship Id="rId14124" Type="http://schemas.openxmlformats.org/officeDocument/2006/relationships/hyperlink" Target="https://www.facebook.com/ETBUXCTF/" TargetMode="External"/><Relationship Id="rId15455" Type="http://schemas.openxmlformats.org/officeDocument/2006/relationships/hyperlink" Target="https://www.facebook.com/SCtrackfield/" TargetMode="External"/><Relationship Id="rId16785" Type="http://schemas.openxmlformats.org/officeDocument/2006/relationships/hyperlink" Target="https://twitter.com/sterlingtrack" TargetMode="External"/><Relationship Id="rId14183" Type="http://schemas.openxmlformats.org/officeDocument/2006/relationships/hyperlink" Target="https://www.facebook.com/uswtrackxc/" TargetMode="External"/><Relationship Id="rId14184" Type="http://schemas.openxmlformats.org/officeDocument/2006/relationships/hyperlink" Target="https://www.instagram.com/SUPiratesXCTF/" TargetMode="External"/><Relationship Id="rId14185" Type="http://schemas.openxmlformats.org/officeDocument/2006/relationships/hyperlink" Target="https://twitter.com/tlu_track" TargetMode="External"/><Relationship Id="rId1810" Type="http://schemas.openxmlformats.org/officeDocument/2006/relationships/hyperlink" Target="https://x.com/cheyxwilli" TargetMode="External"/><Relationship Id="rId14186" Type="http://schemas.openxmlformats.org/officeDocument/2006/relationships/hyperlink" Target="https://www.instagram.com/tluxctf/" TargetMode="External"/><Relationship Id="rId1811" Type="http://schemas.openxmlformats.org/officeDocument/2006/relationships/hyperlink" Target="https://twitter.com/illinitrackxc" TargetMode="External"/><Relationship Id="rId1812" Type="http://schemas.openxmlformats.org/officeDocument/2006/relationships/hyperlink" Target="https://www.facebook.com/cheyenne.williamson.1420/" TargetMode="External"/><Relationship Id="rId14180" Type="http://schemas.openxmlformats.org/officeDocument/2006/relationships/hyperlink" Target="https://www.instagram.com/SUPiratesXCTF/" TargetMode="External"/><Relationship Id="rId1813" Type="http://schemas.openxmlformats.org/officeDocument/2006/relationships/hyperlink" Target="https://www.facebook.com/IlliniTrackXC/" TargetMode="External"/><Relationship Id="rId14181" Type="http://schemas.openxmlformats.org/officeDocument/2006/relationships/hyperlink" Target="https://twitter.com/supiratesxctf" TargetMode="External"/><Relationship Id="rId1814" Type="http://schemas.openxmlformats.org/officeDocument/2006/relationships/hyperlink" Target="https://www.instagram.com/cheyxwilli/" TargetMode="External"/><Relationship Id="rId14182" Type="http://schemas.openxmlformats.org/officeDocument/2006/relationships/hyperlink" Target="https://www.facebook.com/joe.sponsel/" TargetMode="External"/><Relationship Id="rId1815" Type="http://schemas.openxmlformats.org/officeDocument/2006/relationships/hyperlink" Target="https://www.instagram.com/illinitrackxc/" TargetMode="External"/><Relationship Id="rId1816" Type="http://schemas.openxmlformats.org/officeDocument/2006/relationships/hyperlink" Target="https://x.com/aowensdelerme" TargetMode="External"/><Relationship Id="rId1817" Type="http://schemas.openxmlformats.org/officeDocument/2006/relationships/hyperlink" Target="https://twitter.com/illinitrackxc" TargetMode="External"/><Relationship Id="rId1818" Type="http://schemas.openxmlformats.org/officeDocument/2006/relationships/hyperlink" Target="https://www.facebook.com/ayden.owens.98/" TargetMode="External"/><Relationship Id="rId1819" Type="http://schemas.openxmlformats.org/officeDocument/2006/relationships/hyperlink" Target="https://www.facebook.com/IlliniTrackXC/" TargetMode="External"/><Relationship Id="rId14176" Type="http://schemas.openxmlformats.org/officeDocument/2006/relationships/hyperlink" Target="https://www.instagram.com/SUPiratesXCTF/" TargetMode="External"/><Relationship Id="rId14177" Type="http://schemas.openxmlformats.org/officeDocument/2006/relationships/hyperlink" Target="https://twitter.com/swc_eboh" TargetMode="External"/><Relationship Id="rId14178" Type="http://schemas.openxmlformats.org/officeDocument/2006/relationships/hyperlink" Target="https://twitter.com/supiratesxctf" TargetMode="External"/><Relationship Id="rId14179" Type="http://schemas.openxmlformats.org/officeDocument/2006/relationships/hyperlink" Target="https://www.facebook.com/uswtrackxc/" TargetMode="External"/><Relationship Id="rId14194" Type="http://schemas.openxmlformats.org/officeDocument/2006/relationships/hyperlink" Target="https://www.instagram.com/tluxctf/" TargetMode="External"/><Relationship Id="rId14195" Type="http://schemas.openxmlformats.org/officeDocument/2006/relationships/hyperlink" Target="https://twitter.com/tlu_track" TargetMode="External"/><Relationship Id="rId14196" Type="http://schemas.openxmlformats.org/officeDocument/2006/relationships/hyperlink" Target="https://www.instagram.com/tluxctf/" TargetMode="External"/><Relationship Id="rId14197" Type="http://schemas.openxmlformats.org/officeDocument/2006/relationships/hyperlink" Target="https://www.trinitytigers.com/sports/track/index" TargetMode="External"/><Relationship Id="rId1800" Type="http://schemas.openxmlformats.org/officeDocument/2006/relationships/hyperlink" Target="https://www.instagram.com/illinitrackxc/" TargetMode="External"/><Relationship Id="rId14190" Type="http://schemas.openxmlformats.org/officeDocument/2006/relationships/hyperlink" Target="https://twitter.com/tlu_track" TargetMode="External"/><Relationship Id="rId1801" Type="http://schemas.openxmlformats.org/officeDocument/2006/relationships/hyperlink" Target="https://x.com/baldwin1heath" TargetMode="External"/><Relationship Id="rId14191" Type="http://schemas.openxmlformats.org/officeDocument/2006/relationships/hyperlink" Target="https://www.instagram.com/tluxctf/" TargetMode="External"/><Relationship Id="rId1802" Type="http://schemas.openxmlformats.org/officeDocument/2006/relationships/hyperlink" Target="https://twitter.com/illinitrackxc" TargetMode="External"/><Relationship Id="rId14192" Type="http://schemas.openxmlformats.org/officeDocument/2006/relationships/hyperlink" Target="https://twitter.com/briratliff12" TargetMode="External"/><Relationship Id="rId1803" Type="http://schemas.openxmlformats.org/officeDocument/2006/relationships/hyperlink" Target="https://www.facebook.com/heath.baldwin.14/" TargetMode="External"/><Relationship Id="rId14193" Type="http://schemas.openxmlformats.org/officeDocument/2006/relationships/hyperlink" Target="https://twitter.com/tlu_track" TargetMode="External"/><Relationship Id="rId1804" Type="http://schemas.openxmlformats.org/officeDocument/2006/relationships/hyperlink" Target="https://www.facebook.com/IlliniTrackXC/" TargetMode="External"/><Relationship Id="rId1805" Type="http://schemas.openxmlformats.org/officeDocument/2006/relationships/hyperlink" Target="https://www.instagram.com/illinitrackxc/" TargetMode="External"/><Relationship Id="rId1806" Type="http://schemas.openxmlformats.org/officeDocument/2006/relationships/hyperlink" Target="https://twitter.com/dylancmcooper" TargetMode="External"/><Relationship Id="rId1807" Type="http://schemas.openxmlformats.org/officeDocument/2006/relationships/hyperlink" Target="https://twitter.com/illinitrackxc" TargetMode="External"/><Relationship Id="rId1808" Type="http://schemas.openxmlformats.org/officeDocument/2006/relationships/hyperlink" Target="https://www.facebook.com/IlliniTrackXC/" TargetMode="External"/><Relationship Id="rId1809" Type="http://schemas.openxmlformats.org/officeDocument/2006/relationships/hyperlink" Target="https://www.instagram.com/illinitrackxc/" TargetMode="External"/><Relationship Id="rId14187" Type="http://schemas.openxmlformats.org/officeDocument/2006/relationships/hyperlink" Target="https://twitter.com/tlu_track" TargetMode="External"/><Relationship Id="rId14188" Type="http://schemas.openxmlformats.org/officeDocument/2006/relationships/hyperlink" Target="https://www.facebook.com/ron.mccown.12/" TargetMode="External"/><Relationship Id="rId14189" Type="http://schemas.openxmlformats.org/officeDocument/2006/relationships/hyperlink" Target="https://www.instagram.com/tluxctf/" TargetMode="External"/><Relationship Id="rId14161" Type="http://schemas.openxmlformats.org/officeDocument/2006/relationships/hyperlink" Target="https://twitter.com/cody_knight4" TargetMode="External"/><Relationship Id="rId15492" Type="http://schemas.openxmlformats.org/officeDocument/2006/relationships/hyperlink" Target="https://www.facebook.com/piratesrunhard/" TargetMode="External"/><Relationship Id="rId1830" Type="http://schemas.openxmlformats.org/officeDocument/2006/relationships/hyperlink" Target="https://www.facebook.com/UICTRACKXC/" TargetMode="External"/><Relationship Id="rId14162" Type="http://schemas.openxmlformats.org/officeDocument/2006/relationships/hyperlink" Target="https://twitter.com/mcmurry_tfxc" TargetMode="External"/><Relationship Id="rId15493" Type="http://schemas.openxmlformats.org/officeDocument/2006/relationships/hyperlink" Target="https://www.instagram.com/venturacollegexctf/" TargetMode="External"/><Relationship Id="rId1831" Type="http://schemas.openxmlformats.org/officeDocument/2006/relationships/hyperlink" Target="https://www.instagram.com/uic_xctf/" TargetMode="External"/><Relationship Id="rId14163" Type="http://schemas.openxmlformats.org/officeDocument/2006/relationships/hyperlink" Target="https://www.facebook.com/cody.knight.315" TargetMode="External"/><Relationship Id="rId15494" Type="http://schemas.openxmlformats.org/officeDocument/2006/relationships/hyperlink" Target="https://twitter.com/vctfxc" TargetMode="External"/><Relationship Id="rId1832" Type="http://schemas.openxmlformats.org/officeDocument/2006/relationships/hyperlink" Target="https://twitter.com/coachnight_csu" TargetMode="External"/><Relationship Id="rId14164" Type="http://schemas.openxmlformats.org/officeDocument/2006/relationships/hyperlink" Target="https://www.facebook.com/McMurryTFXC/" TargetMode="External"/><Relationship Id="rId15495" Type="http://schemas.openxmlformats.org/officeDocument/2006/relationships/hyperlink" Target="https://www.facebook.com/piratesrunhard/" TargetMode="External"/><Relationship Id="rId1833" Type="http://schemas.openxmlformats.org/officeDocument/2006/relationships/hyperlink" Target="https://twitter.com/uic_xctf" TargetMode="External"/><Relationship Id="rId1834" Type="http://schemas.openxmlformats.org/officeDocument/2006/relationships/hyperlink" Target="https://www.facebook.com/nightengalephotography/" TargetMode="External"/><Relationship Id="rId1835" Type="http://schemas.openxmlformats.org/officeDocument/2006/relationships/hyperlink" Target="https://www.facebook.com/UICTRACKXC/" TargetMode="External"/><Relationship Id="rId15490" Type="http://schemas.openxmlformats.org/officeDocument/2006/relationships/hyperlink" Target="https://www.instagram.com/venturacollegexctf/" TargetMode="External"/><Relationship Id="rId1836" Type="http://schemas.openxmlformats.org/officeDocument/2006/relationships/hyperlink" Target="https://www.instagram.com/uic_xctf/" TargetMode="External"/><Relationship Id="rId14160" Type="http://schemas.openxmlformats.org/officeDocument/2006/relationships/hyperlink" Target="https://mcmurrysports.com/sports/mens-track-and-field" TargetMode="External"/><Relationship Id="rId15491" Type="http://schemas.openxmlformats.org/officeDocument/2006/relationships/hyperlink" Target="https://twitter.com/vctfxc" TargetMode="External"/><Relationship Id="rId1837" Type="http://schemas.openxmlformats.org/officeDocument/2006/relationships/hyperlink" Target="https://twitter.com/wiuxctf" TargetMode="External"/><Relationship Id="rId1838" Type="http://schemas.openxmlformats.org/officeDocument/2006/relationships/hyperlink" Target="https://www.facebook.com/Western-Illinois-Cross-Country-and-Track-Field-177663075989586/" TargetMode="External"/><Relationship Id="rId1839" Type="http://schemas.openxmlformats.org/officeDocument/2006/relationships/hyperlink" Target="https://www.instagram.com/lolommel/" TargetMode="External"/><Relationship Id="rId14158" Type="http://schemas.openxmlformats.org/officeDocument/2006/relationships/hyperlink" Target="https://www.facebook.com/mcmurrytfxc/" TargetMode="External"/><Relationship Id="rId15489" Type="http://schemas.openxmlformats.org/officeDocument/2006/relationships/hyperlink" Target="https://www.facebook.com/piratesrunhard/" TargetMode="External"/><Relationship Id="rId14159" Type="http://schemas.openxmlformats.org/officeDocument/2006/relationships/hyperlink" Target="https://www.instagram.com/coach_mccarroll/" TargetMode="External"/><Relationship Id="rId14154" Type="http://schemas.openxmlformats.org/officeDocument/2006/relationships/hyperlink" Target="https://mcmurrysports.com/sports/mens-track-and-field" TargetMode="External"/><Relationship Id="rId15485" Type="http://schemas.openxmlformats.org/officeDocument/2006/relationships/hyperlink" Target="https://twitter.com/vctfxc" TargetMode="External"/><Relationship Id="rId14155" Type="http://schemas.openxmlformats.org/officeDocument/2006/relationships/hyperlink" Target="https://twitter.com/coachmccarroll" TargetMode="External"/><Relationship Id="rId15486" Type="http://schemas.openxmlformats.org/officeDocument/2006/relationships/hyperlink" Target="https://www.facebook.com/piratesrunhard/" TargetMode="External"/><Relationship Id="rId14156" Type="http://schemas.openxmlformats.org/officeDocument/2006/relationships/hyperlink" Target="https://twitter.com/mcmurry_tfxc" TargetMode="External"/><Relationship Id="rId15487" Type="http://schemas.openxmlformats.org/officeDocument/2006/relationships/hyperlink" Target="https://www.instagram.com/venturacollegexctf/" TargetMode="External"/><Relationship Id="rId14157" Type="http://schemas.openxmlformats.org/officeDocument/2006/relationships/hyperlink" Target="https://www.facebook.com/mikey.mccarroll" TargetMode="External"/><Relationship Id="rId15488" Type="http://schemas.openxmlformats.org/officeDocument/2006/relationships/hyperlink" Target="https://twitter.com/vctfxc" TargetMode="External"/><Relationship Id="rId14172" Type="http://schemas.openxmlformats.org/officeDocument/2006/relationships/hyperlink" Target="https://www.facebook.com/uswtrackxc/" TargetMode="External"/><Relationship Id="rId14173" Type="http://schemas.openxmlformats.org/officeDocument/2006/relationships/hyperlink" Target="https://www.instagram.com/SUPiratesXCTF/" TargetMode="External"/><Relationship Id="rId1820" Type="http://schemas.openxmlformats.org/officeDocument/2006/relationships/hyperlink" Target="https://www.instagram.com/aowensdelerme/" TargetMode="External"/><Relationship Id="rId14174" Type="http://schemas.openxmlformats.org/officeDocument/2006/relationships/hyperlink" Target="https://twitter.com/supiratesxctf" TargetMode="External"/><Relationship Id="rId1821" Type="http://schemas.openxmlformats.org/officeDocument/2006/relationships/hyperlink" Target="https://www.instagram.com/illinitrackxc/" TargetMode="External"/><Relationship Id="rId14175" Type="http://schemas.openxmlformats.org/officeDocument/2006/relationships/hyperlink" Target="https://www.facebook.com/uswtrackxc/" TargetMode="External"/><Relationship Id="rId1822" Type="http://schemas.openxmlformats.org/officeDocument/2006/relationships/hyperlink" Target="https://twitter.com/zavalapaul" TargetMode="External"/><Relationship Id="rId1823" Type="http://schemas.openxmlformats.org/officeDocument/2006/relationships/hyperlink" Target="https://twitter.com/uic_xctf" TargetMode="External"/><Relationship Id="rId1824" Type="http://schemas.openxmlformats.org/officeDocument/2006/relationships/hyperlink" Target="https://www.facebook.com/zavalapaul" TargetMode="External"/><Relationship Id="rId14170" Type="http://schemas.openxmlformats.org/officeDocument/2006/relationships/hyperlink" Target="https://www.instagram.com/SUPiratesXCTF/" TargetMode="External"/><Relationship Id="rId1825" Type="http://schemas.openxmlformats.org/officeDocument/2006/relationships/hyperlink" Target="https://www.facebook.com/UICTRACKXC/" TargetMode="External"/><Relationship Id="rId14171" Type="http://schemas.openxmlformats.org/officeDocument/2006/relationships/hyperlink" Target="https://twitter.com/supiratesxctf" TargetMode="External"/><Relationship Id="rId1826" Type="http://schemas.openxmlformats.org/officeDocument/2006/relationships/hyperlink" Target="https://www.instagram.com/coachpaulzavala/" TargetMode="External"/><Relationship Id="rId1827" Type="http://schemas.openxmlformats.org/officeDocument/2006/relationships/hyperlink" Target="https://www.instagram.com/uic_xctf/" TargetMode="External"/><Relationship Id="rId1828" Type="http://schemas.openxmlformats.org/officeDocument/2006/relationships/hyperlink" Target="https://twitter.com/challenjackson" TargetMode="External"/><Relationship Id="rId1829" Type="http://schemas.openxmlformats.org/officeDocument/2006/relationships/hyperlink" Target="https://twitter.com/uic_xctf" TargetMode="External"/><Relationship Id="rId14169" Type="http://schemas.openxmlformats.org/officeDocument/2006/relationships/hyperlink" Target="https://www.facebook.com/uswtrackxc/" TargetMode="External"/><Relationship Id="rId14165" Type="http://schemas.openxmlformats.org/officeDocument/2006/relationships/hyperlink" Target="https://twitter.com/supiratesxctf" TargetMode="External"/><Relationship Id="rId15496" Type="http://schemas.openxmlformats.org/officeDocument/2006/relationships/hyperlink" Target="https://www.instagram.com/venturacollegexctf/" TargetMode="External"/><Relationship Id="rId14166" Type="http://schemas.openxmlformats.org/officeDocument/2006/relationships/hyperlink" Target="https://www.facebook.com/uswtrackxc/" TargetMode="External"/><Relationship Id="rId15497" Type="http://schemas.openxmlformats.org/officeDocument/2006/relationships/hyperlink" Target="https://twitter.com/coachdanfitz" TargetMode="External"/><Relationship Id="rId14167" Type="http://schemas.openxmlformats.org/officeDocument/2006/relationships/hyperlink" Target="https://www.instagram.com/SUPiratesXCTF/" TargetMode="External"/><Relationship Id="rId15498" Type="http://schemas.openxmlformats.org/officeDocument/2006/relationships/hyperlink" Target="https://www.instagram.com/westlatf/" TargetMode="External"/><Relationship Id="rId14168" Type="http://schemas.openxmlformats.org/officeDocument/2006/relationships/hyperlink" Target="https://twitter.com/supiratesxctf" TargetMode="External"/><Relationship Id="rId15499" Type="http://schemas.openxmlformats.org/officeDocument/2006/relationships/hyperlink" Target="https://www.instagram.com/westlatf/" TargetMode="External"/><Relationship Id="rId15508" Type="http://schemas.openxmlformats.org/officeDocument/2006/relationships/hyperlink" Target="https://www.facebook.com/Lakehawksports" TargetMode="External"/><Relationship Id="rId15509" Type="http://schemas.openxmlformats.org/officeDocument/2006/relationships/hyperlink" Target="https://www.facebook.com/Lakehawksports" TargetMode="External"/><Relationship Id="rId16839" Type="http://schemas.openxmlformats.org/officeDocument/2006/relationships/hyperlink" Target="https://twitter.com/Cville_XCTrack" TargetMode="External"/><Relationship Id="rId15504" Type="http://schemas.openxmlformats.org/officeDocument/2006/relationships/hyperlink" Target="https://twitter.com/yubatrack_49" TargetMode="External"/><Relationship Id="rId16836" Type="http://schemas.openxmlformats.org/officeDocument/2006/relationships/hyperlink" Target="https://twitter.com/Cville_XCTrack" TargetMode="External"/><Relationship Id="rId15505" Type="http://schemas.openxmlformats.org/officeDocument/2006/relationships/hyperlink" Target="https://www.facebook.com/YCMensBasketBall/" TargetMode="External"/><Relationship Id="rId16835" Type="http://schemas.openxmlformats.org/officeDocument/2006/relationships/hyperlink" Target="https://www.instagram.com/brescia_xc_and_tf/" TargetMode="External"/><Relationship Id="rId15506" Type="http://schemas.openxmlformats.org/officeDocument/2006/relationships/hyperlink" Target="https://www.instagram.com/hanahsmrt/" TargetMode="External"/><Relationship Id="rId16838" Type="http://schemas.openxmlformats.org/officeDocument/2006/relationships/hyperlink" Target="https://twitter.com/cvilletigers" TargetMode="External"/><Relationship Id="rId15507" Type="http://schemas.openxmlformats.org/officeDocument/2006/relationships/hyperlink" Target="https://www.instagram.com/trinidadstate_xctf/" TargetMode="External"/><Relationship Id="rId16837" Type="http://schemas.openxmlformats.org/officeDocument/2006/relationships/hyperlink" Target="https://www.instagram.com/cuxc_tf/" TargetMode="External"/><Relationship Id="rId15500" Type="http://schemas.openxmlformats.org/officeDocument/2006/relationships/hyperlink" Target="https://www.instagram.com/westlatf/" TargetMode="External"/><Relationship Id="rId16832" Type="http://schemas.openxmlformats.org/officeDocument/2006/relationships/hyperlink" Target="https://www.facebook.com/ALCXC/" TargetMode="External"/><Relationship Id="rId15501" Type="http://schemas.openxmlformats.org/officeDocument/2006/relationships/hyperlink" Target="https://www.instagram.com/westlatf/" TargetMode="External"/><Relationship Id="rId16831" Type="http://schemas.openxmlformats.org/officeDocument/2006/relationships/hyperlink" Target="https://twitter.com/schroedermason" TargetMode="External"/><Relationship Id="rId15502" Type="http://schemas.openxmlformats.org/officeDocument/2006/relationships/hyperlink" Target="https://www.instagram.com/westlatf/" TargetMode="External"/><Relationship Id="rId16834" Type="http://schemas.openxmlformats.org/officeDocument/2006/relationships/hyperlink" Target="https://www.facebook.com/BresciaXCTF/" TargetMode="External"/><Relationship Id="rId15503" Type="http://schemas.openxmlformats.org/officeDocument/2006/relationships/hyperlink" Target="https://twitter.com/hanahsmrt" TargetMode="External"/><Relationship Id="rId16833" Type="http://schemas.openxmlformats.org/officeDocument/2006/relationships/hyperlink" Target="https://twitter.com/buxc_track" TargetMode="External"/><Relationship Id="rId16830" Type="http://schemas.openxmlformats.org/officeDocument/2006/relationships/hyperlink" Target="https://www.instagram.com/saintmaryxctf/" TargetMode="External"/><Relationship Id="rId15519" Type="http://schemas.openxmlformats.org/officeDocument/2006/relationships/hyperlink" Target="https://twitter.com/suffolktrackxc" TargetMode="External"/><Relationship Id="rId15515" Type="http://schemas.openxmlformats.org/officeDocument/2006/relationships/hyperlink" Target="https://twitter.com/chapstfxc" TargetMode="External"/><Relationship Id="rId16847" Type="http://schemas.openxmlformats.org/officeDocument/2006/relationships/hyperlink" Target="https://www.instagram.com/tony__mirones/reels/" TargetMode="External"/><Relationship Id="rId15516" Type="http://schemas.openxmlformats.org/officeDocument/2006/relationships/hyperlink" Target="https://twitter.com/chapstfxc" TargetMode="External"/><Relationship Id="rId16846" Type="http://schemas.openxmlformats.org/officeDocument/2006/relationships/hyperlink" Target="https://www.facebook.com/gtownxctf/" TargetMode="External"/><Relationship Id="rId15517" Type="http://schemas.openxmlformats.org/officeDocument/2006/relationships/hyperlink" Target="https://www.instagram.com/coachfloydt/" TargetMode="External"/><Relationship Id="rId16849" Type="http://schemas.openxmlformats.org/officeDocument/2006/relationships/hyperlink" Target="https://twitter.com/hoyastrackxc" TargetMode="External"/><Relationship Id="rId15518" Type="http://schemas.openxmlformats.org/officeDocument/2006/relationships/hyperlink" Target="https://www.instagram.com/dupage_tf_xc/" TargetMode="External"/><Relationship Id="rId16848" Type="http://schemas.openxmlformats.org/officeDocument/2006/relationships/hyperlink" Target="https://www.instagram.com/hoyastrack/" TargetMode="External"/><Relationship Id="rId15511" Type="http://schemas.openxmlformats.org/officeDocument/2006/relationships/hyperlink" Target="https://twitter.com/coyotexctf" TargetMode="External"/><Relationship Id="rId16843" Type="http://schemas.openxmlformats.org/officeDocument/2006/relationships/hyperlink" Target="https://www.instagram.com/csnapp30/" TargetMode="External"/><Relationship Id="rId15512" Type="http://schemas.openxmlformats.org/officeDocument/2006/relationships/hyperlink" Target="https://www.facebook.com/ron.lynch.1048/" TargetMode="External"/><Relationship Id="rId16842" Type="http://schemas.openxmlformats.org/officeDocument/2006/relationships/hyperlink" Target="https://www.facebook.com/gtownxctf/" TargetMode="External"/><Relationship Id="rId15513" Type="http://schemas.openxmlformats.org/officeDocument/2006/relationships/hyperlink" Target="https://twitter.com/chapstfxc" TargetMode="External"/><Relationship Id="rId16845" Type="http://schemas.openxmlformats.org/officeDocument/2006/relationships/hyperlink" Target="https://twitter.com/hoyastrackxc" TargetMode="External"/><Relationship Id="rId15514" Type="http://schemas.openxmlformats.org/officeDocument/2006/relationships/hyperlink" Target="https://www.instagram.com/dupage_tf_xc/" TargetMode="External"/><Relationship Id="rId16844" Type="http://schemas.openxmlformats.org/officeDocument/2006/relationships/hyperlink" Target="https://www.instagram.com/hoyastrack/" TargetMode="External"/><Relationship Id="rId16841" Type="http://schemas.openxmlformats.org/officeDocument/2006/relationships/hyperlink" Target="https://twitter.com/hoyastrackxc" TargetMode="External"/><Relationship Id="rId15510" Type="http://schemas.openxmlformats.org/officeDocument/2006/relationships/hyperlink" Target="https://www.facebook.com/Lakehawksports" TargetMode="External"/><Relationship Id="rId16840" Type="http://schemas.openxmlformats.org/officeDocument/2006/relationships/hyperlink" Target="https://www.instagram.com/chasebulten/" TargetMode="External"/><Relationship Id="rId16818" Type="http://schemas.openxmlformats.org/officeDocument/2006/relationships/hyperlink" Target="https://www.facebook.com/SaintMaryXCandTF/" TargetMode="External"/><Relationship Id="rId16817" Type="http://schemas.openxmlformats.org/officeDocument/2006/relationships/hyperlink" Target="https://twitter.com/saintmaryxctf" TargetMode="External"/><Relationship Id="rId16819" Type="http://schemas.openxmlformats.org/officeDocument/2006/relationships/hyperlink" Target="https://www.instagram.com/coachryan3434/" TargetMode="External"/><Relationship Id="rId16814" Type="http://schemas.openxmlformats.org/officeDocument/2006/relationships/hyperlink" Target="https://www.facebook.com/SaintMaryXCandTF/" TargetMode="External"/><Relationship Id="rId16813" Type="http://schemas.openxmlformats.org/officeDocument/2006/relationships/hyperlink" Target="https://twitter.com/saintmaryxctf" TargetMode="External"/><Relationship Id="rId16816" Type="http://schemas.openxmlformats.org/officeDocument/2006/relationships/hyperlink" Target="https://twitter.com/coachryanusm" TargetMode="External"/><Relationship Id="rId16815" Type="http://schemas.openxmlformats.org/officeDocument/2006/relationships/hyperlink" Target="https://www.instagram.com/saintmaryxctf/" TargetMode="External"/><Relationship Id="rId16810" Type="http://schemas.openxmlformats.org/officeDocument/2006/relationships/hyperlink" Target="https://www.facebook.com/SaintMaryXCandTF/" TargetMode="External"/><Relationship Id="rId16812" Type="http://schemas.openxmlformats.org/officeDocument/2006/relationships/hyperlink" Target="https://twitter.com/dylanbiedron" TargetMode="External"/><Relationship Id="rId16811" Type="http://schemas.openxmlformats.org/officeDocument/2006/relationships/hyperlink" Target="https://www.instagram.com/saintmaryxctf/" TargetMode="External"/><Relationship Id="rId16829" Type="http://schemas.openxmlformats.org/officeDocument/2006/relationships/hyperlink" Target="https://www.instagram.com/coreylyonss/" TargetMode="External"/><Relationship Id="rId16828" Type="http://schemas.openxmlformats.org/officeDocument/2006/relationships/hyperlink" Target="https://www.facebook.com/SaintMaryXCandTF/" TargetMode="External"/><Relationship Id="rId16825" Type="http://schemas.openxmlformats.org/officeDocument/2006/relationships/hyperlink" Target="https://www.facebook.com/SaintMaryXCandTF/" TargetMode="External"/><Relationship Id="rId16824" Type="http://schemas.openxmlformats.org/officeDocument/2006/relationships/hyperlink" Target="https://twitter.com/saintmaryxctf" TargetMode="External"/><Relationship Id="rId16827" Type="http://schemas.openxmlformats.org/officeDocument/2006/relationships/hyperlink" Target="https://twitter.com/saintmaryxctf" TargetMode="External"/><Relationship Id="rId16826" Type="http://schemas.openxmlformats.org/officeDocument/2006/relationships/hyperlink" Target="https://www.instagram.com/saintmaryxctf/" TargetMode="External"/><Relationship Id="rId16821" Type="http://schemas.openxmlformats.org/officeDocument/2006/relationships/hyperlink" Target="https://twitter.com/saintmaryxctf" TargetMode="External"/><Relationship Id="rId16820" Type="http://schemas.openxmlformats.org/officeDocument/2006/relationships/hyperlink" Target="https://www.instagram.com/saintmaryxctf/" TargetMode="External"/><Relationship Id="rId16823" Type="http://schemas.openxmlformats.org/officeDocument/2006/relationships/hyperlink" Target="https://www.instagram.com/saintmaryxctf/" TargetMode="External"/><Relationship Id="rId16822" Type="http://schemas.openxmlformats.org/officeDocument/2006/relationships/hyperlink" Target="https://www.facebook.com/SaintMaryXCandTF/" TargetMode="External"/><Relationship Id="rId1895" Type="http://schemas.openxmlformats.org/officeDocument/2006/relationships/hyperlink" Target="https://www.instagram.com/indianaxctf/" TargetMode="External"/><Relationship Id="rId1896" Type="http://schemas.openxmlformats.org/officeDocument/2006/relationships/hyperlink" Target="https://twitter.com/indsttrackfield" TargetMode="External"/><Relationship Id="rId1897" Type="http://schemas.openxmlformats.org/officeDocument/2006/relationships/hyperlink" Target="https://www.facebook.com/SycamoreTrack/" TargetMode="External"/><Relationship Id="rId16881" Type="http://schemas.openxmlformats.org/officeDocument/2006/relationships/hyperlink" Target="https://twitter.com/upike_tf" TargetMode="External"/><Relationship Id="rId1898" Type="http://schemas.openxmlformats.org/officeDocument/2006/relationships/hyperlink" Target="https://www.instagram.com/indianaxctf/" TargetMode="External"/><Relationship Id="rId15550" Type="http://schemas.openxmlformats.org/officeDocument/2006/relationships/hyperlink" Target="https://twitter.com/ihccrunning" TargetMode="External"/><Relationship Id="rId16880" Type="http://schemas.openxmlformats.org/officeDocument/2006/relationships/hyperlink" Target="https://twitter.com/michaelacrunkle" TargetMode="External"/><Relationship Id="rId1899" Type="http://schemas.openxmlformats.org/officeDocument/2006/relationships/hyperlink" Target="https://twitter.com/indsttrackfield" TargetMode="External"/><Relationship Id="rId14217" Type="http://schemas.openxmlformats.org/officeDocument/2006/relationships/hyperlink" Target="https://www.instagram.com/trinityxctf/" TargetMode="External"/><Relationship Id="rId15548" Type="http://schemas.openxmlformats.org/officeDocument/2006/relationships/hyperlink" Target="https://www.instagram.com/jerome.crayton2/" TargetMode="External"/><Relationship Id="rId14218" Type="http://schemas.openxmlformats.org/officeDocument/2006/relationships/hyperlink" Target="https://www.trinitytigers.com/sports/track/index" TargetMode="External"/><Relationship Id="rId15549" Type="http://schemas.openxmlformats.org/officeDocument/2006/relationships/hyperlink" Target="https://twitter.com/coachewing1990" TargetMode="External"/><Relationship Id="rId16879" Type="http://schemas.openxmlformats.org/officeDocument/2006/relationships/hyperlink" Target="https://www.instagram.com/upike_tf/" TargetMode="External"/><Relationship Id="rId14219" Type="http://schemas.openxmlformats.org/officeDocument/2006/relationships/hyperlink" Target="https://twitter.com/trinityxctf" TargetMode="External"/><Relationship Id="rId14213" Type="http://schemas.openxmlformats.org/officeDocument/2006/relationships/hyperlink" Target="https://www.trinitytigers.com/sports/track/index" TargetMode="External"/><Relationship Id="rId15544" Type="http://schemas.openxmlformats.org/officeDocument/2006/relationships/hyperlink" Target="https://www.facebook.com/HawkeyeRedTails/" TargetMode="External"/><Relationship Id="rId16876" Type="http://schemas.openxmlformats.org/officeDocument/2006/relationships/hyperlink" Target="https://twitter.com/runningbeaver07" TargetMode="External"/><Relationship Id="rId14214" Type="http://schemas.openxmlformats.org/officeDocument/2006/relationships/hyperlink" Target="https://twitter.com/loloreich" TargetMode="External"/><Relationship Id="rId15545" Type="http://schemas.openxmlformats.org/officeDocument/2006/relationships/hyperlink" Target="https://twitter.com/redtailtrackxc" TargetMode="External"/><Relationship Id="rId16875" Type="http://schemas.openxmlformats.org/officeDocument/2006/relationships/hyperlink" Target="https://www.facebook.com/UCXCTF/" TargetMode="External"/><Relationship Id="rId14215" Type="http://schemas.openxmlformats.org/officeDocument/2006/relationships/hyperlink" Target="https://twitter.com/trinityxctf" TargetMode="External"/><Relationship Id="rId15546" Type="http://schemas.openxmlformats.org/officeDocument/2006/relationships/hyperlink" Target="https://www.instagram.com/emily.march/" TargetMode="External"/><Relationship Id="rId16878" Type="http://schemas.openxmlformats.org/officeDocument/2006/relationships/hyperlink" Target="https://www.facebook.com/david.espinoza.376" TargetMode="External"/><Relationship Id="rId1890" Type="http://schemas.openxmlformats.org/officeDocument/2006/relationships/hyperlink" Target="https://www.instagram.com/indianaxctf/" TargetMode="External"/><Relationship Id="rId14216" Type="http://schemas.openxmlformats.org/officeDocument/2006/relationships/hyperlink" Target="https://www.facebook.com/trinitytrackfieldxc/" TargetMode="External"/><Relationship Id="rId15547" Type="http://schemas.openxmlformats.org/officeDocument/2006/relationships/hyperlink" Target="https://twitter.com/redtailtrackxc" TargetMode="External"/><Relationship Id="rId16877" Type="http://schemas.openxmlformats.org/officeDocument/2006/relationships/hyperlink" Target="https://twitter.com/upikexc_track" TargetMode="External"/><Relationship Id="rId1891" Type="http://schemas.openxmlformats.org/officeDocument/2006/relationships/hyperlink" Target="https://twitter.com/erinnreesee" TargetMode="External"/><Relationship Id="rId15540" Type="http://schemas.openxmlformats.org/officeDocument/2006/relationships/hyperlink" Target="https://twitter.com/vutrackcoach" TargetMode="External"/><Relationship Id="rId16872" Type="http://schemas.openxmlformats.org/officeDocument/2006/relationships/hyperlink" Target="https://twitter.com/midwayxc_tf" TargetMode="External"/><Relationship Id="rId1892" Type="http://schemas.openxmlformats.org/officeDocument/2006/relationships/hyperlink" Target="https://twitter.com/indsttrackfield" TargetMode="External"/><Relationship Id="rId14210" Type="http://schemas.openxmlformats.org/officeDocument/2006/relationships/hyperlink" Target="https://www.facebook.com/trinitytrackfieldxc/" TargetMode="External"/><Relationship Id="rId15541" Type="http://schemas.openxmlformats.org/officeDocument/2006/relationships/hyperlink" Target="https://www.facebook.com/groups/284680081601080/" TargetMode="External"/><Relationship Id="rId16871" Type="http://schemas.openxmlformats.org/officeDocument/2006/relationships/hyperlink" Target="https://x.com/themarcjohnnfl" TargetMode="External"/><Relationship Id="rId1893" Type="http://schemas.openxmlformats.org/officeDocument/2006/relationships/hyperlink" Target="https://www.facebook.com/SycamoreTrack/" TargetMode="External"/><Relationship Id="rId14211" Type="http://schemas.openxmlformats.org/officeDocument/2006/relationships/hyperlink" Target="https://www.instagram.com/emilydaum/" TargetMode="External"/><Relationship Id="rId15542" Type="http://schemas.openxmlformats.org/officeDocument/2006/relationships/hyperlink" Target="https://x.com/holesinger13" TargetMode="External"/><Relationship Id="rId16874" Type="http://schemas.openxmlformats.org/officeDocument/2006/relationships/hyperlink" Target="https://www.instagram.com/midwayuniversityxc_tf/" TargetMode="External"/><Relationship Id="rId1894" Type="http://schemas.openxmlformats.org/officeDocument/2006/relationships/hyperlink" Target="https://www.instagram.com/erinnreesee/" TargetMode="External"/><Relationship Id="rId14212" Type="http://schemas.openxmlformats.org/officeDocument/2006/relationships/hyperlink" Target="https://www.instagram.com/trinityxctf/" TargetMode="External"/><Relationship Id="rId15543" Type="http://schemas.openxmlformats.org/officeDocument/2006/relationships/hyperlink" Target="https://twitter.com/redtailtrackxc" TargetMode="External"/><Relationship Id="rId16873" Type="http://schemas.openxmlformats.org/officeDocument/2006/relationships/hyperlink" Target="https://www.facebook.com/groups/1252690488195475/" TargetMode="External"/><Relationship Id="rId1884" Type="http://schemas.openxmlformats.org/officeDocument/2006/relationships/hyperlink" Target="https://www.facebook.com/SycamoreTrack/" TargetMode="External"/><Relationship Id="rId16890" Type="http://schemas.openxmlformats.org/officeDocument/2006/relationships/hyperlink" Target="https://www.facebook.com/CumberlandsTrackXC/" TargetMode="External"/><Relationship Id="rId1885" Type="http://schemas.openxmlformats.org/officeDocument/2006/relationships/hyperlink" Target="https://www.instagram.com/jumpcoachmartin/" TargetMode="External"/><Relationship Id="rId1886" Type="http://schemas.openxmlformats.org/officeDocument/2006/relationships/hyperlink" Target="https://www.instagram.com/indianaxctf/" TargetMode="External"/><Relationship Id="rId15560" Type="http://schemas.openxmlformats.org/officeDocument/2006/relationships/hyperlink" Target="https://www.instagram.com/ihcc_xctf/" TargetMode="External"/><Relationship Id="rId16892" Type="http://schemas.openxmlformats.org/officeDocument/2006/relationships/hyperlink" Target="https://www.instagram.com/ucpatriotstrack_xc/" TargetMode="External"/><Relationship Id="rId1887" Type="http://schemas.openxmlformats.org/officeDocument/2006/relationships/hyperlink" Target="https://twitter.com/throwscoachb" TargetMode="External"/><Relationship Id="rId14230" Type="http://schemas.openxmlformats.org/officeDocument/2006/relationships/hyperlink" Target="https://www.instagram.com/trinityxctf/" TargetMode="External"/><Relationship Id="rId15561" Type="http://schemas.openxmlformats.org/officeDocument/2006/relationships/hyperlink" Target="https://twitter.com/ic_xctf" TargetMode="External"/><Relationship Id="rId16891" Type="http://schemas.openxmlformats.org/officeDocument/2006/relationships/hyperlink" Target="https://www.instagram.com/durbin_cody/" TargetMode="External"/><Relationship Id="rId1888" Type="http://schemas.openxmlformats.org/officeDocument/2006/relationships/hyperlink" Target="https://twitter.com/indsttrackfield" TargetMode="External"/><Relationship Id="rId1889" Type="http://schemas.openxmlformats.org/officeDocument/2006/relationships/hyperlink" Target="https://www.facebook.com/SycamoreTrack/" TargetMode="External"/><Relationship Id="rId14228" Type="http://schemas.openxmlformats.org/officeDocument/2006/relationships/hyperlink" Target="https://www.facebook.com/todd.wildman" TargetMode="External"/><Relationship Id="rId15559" Type="http://schemas.openxmlformats.org/officeDocument/2006/relationships/hyperlink" Target="https://www.facebook.com/indianhillsccx/" TargetMode="External"/><Relationship Id="rId14229" Type="http://schemas.openxmlformats.org/officeDocument/2006/relationships/hyperlink" Target="https://www.facebook.com/trinitytrackfieldxc/" TargetMode="External"/><Relationship Id="rId14224" Type="http://schemas.openxmlformats.org/officeDocument/2006/relationships/hyperlink" Target="https://www.facebook.com/trinitytrackfieldxc/" TargetMode="External"/><Relationship Id="rId15555" Type="http://schemas.openxmlformats.org/officeDocument/2006/relationships/hyperlink" Target="https://twitter.com/ihccrunning" TargetMode="External"/><Relationship Id="rId16887" Type="http://schemas.openxmlformats.org/officeDocument/2006/relationships/hyperlink" Target="https://www.instagram.com/ucpatriotstrack_xc/" TargetMode="External"/><Relationship Id="rId14225" Type="http://schemas.openxmlformats.org/officeDocument/2006/relationships/hyperlink" Target="https://www.instagram.com/trinityxctf/" TargetMode="External"/><Relationship Id="rId15556" Type="http://schemas.openxmlformats.org/officeDocument/2006/relationships/hyperlink" Target="https://www.facebook.com/indianhillsccx/" TargetMode="External"/><Relationship Id="rId16886" Type="http://schemas.openxmlformats.org/officeDocument/2006/relationships/hyperlink" Target="https://www.instagram.com/bsvolt/" TargetMode="External"/><Relationship Id="rId14226" Type="http://schemas.openxmlformats.org/officeDocument/2006/relationships/hyperlink" Target="https://www.trinitytigers.com/sports/track/index" TargetMode="External"/><Relationship Id="rId15557" Type="http://schemas.openxmlformats.org/officeDocument/2006/relationships/hyperlink" Target="https://www.instagram.com/ihcc_xctf/" TargetMode="External"/><Relationship Id="rId16889" Type="http://schemas.openxmlformats.org/officeDocument/2006/relationships/hyperlink" Target="https://twitter.com/ucpatriotstrack" TargetMode="External"/><Relationship Id="rId14227" Type="http://schemas.openxmlformats.org/officeDocument/2006/relationships/hyperlink" Target="https://twitter.com/trinityxctf" TargetMode="External"/><Relationship Id="rId15558" Type="http://schemas.openxmlformats.org/officeDocument/2006/relationships/hyperlink" Target="https://twitter.com/ihccrunning" TargetMode="External"/><Relationship Id="rId16888" Type="http://schemas.openxmlformats.org/officeDocument/2006/relationships/hyperlink" Target="https://twitter.com/durbin_cody" TargetMode="External"/><Relationship Id="rId1880" Type="http://schemas.openxmlformats.org/officeDocument/2006/relationships/hyperlink" Target="https://www.instagram.com/indianaxctf/" TargetMode="External"/><Relationship Id="rId14220" Type="http://schemas.openxmlformats.org/officeDocument/2006/relationships/hyperlink" Target="https://www.facebook.com/trinitytrackfieldxc/" TargetMode="External"/><Relationship Id="rId15551" Type="http://schemas.openxmlformats.org/officeDocument/2006/relationships/hyperlink" Target="https://www.facebook.com/indianhillsccx/" TargetMode="External"/><Relationship Id="rId16883" Type="http://schemas.openxmlformats.org/officeDocument/2006/relationships/hyperlink" Target="https://twitter.com/b_radvolt" TargetMode="External"/><Relationship Id="rId1881" Type="http://schemas.openxmlformats.org/officeDocument/2006/relationships/hyperlink" Target="https://twitter.com/jumpcoachmartin" TargetMode="External"/><Relationship Id="rId14221" Type="http://schemas.openxmlformats.org/officeDocument/2006/relationships/hyperlink" Target="https://www.instagram.com/trinityxctf/" TargetMode="External"/><Relationship Id="rId15552" Type="http://schemas.openxmlformats.org/officeDocument/2006/relationships/hyperlink" Target="https://www.instagram.com/coach_ewing/" TargetMode="External"/><Relationship Id="rId16882" Type="http://schemas.openxmlformats.org/officeDocument/2006/relationships/hyperlink" Target="https://www.instagram.com/upikexctrack/" TargetMode="External"/><Relationship Id="rId1882" Type="http://schemas.openxmlformats.org/officeDocument/2006/relationships/hyperlink" Target="https://twitter.com/indsttrackfield" TargetMode="External"/><Relationship Id="rId14222" Type="http://schemas.openxmlformats.org/officeDocument/2006/relationships/hyperlink" Target="https://www.trinitytigers.com/sports/track/index" TargetMode="External"/><Relationship Id="rId15553" Type="http://schemas.openxmlformats.org/officeDocument/2006/relationships/hyperlink" Target="https://www.instagram.com/indianhills_xctf/" TargetMode="External"/><Relationship Id="rId16885" Type="http://schemas.openxmlformats.org/officeDocument/2006/relationships/hyperlink" Target="https://www.facebook.com/CumberlandsTrackXC/" TargetMode="External"/><Relationship Id="rId1883" Type="http://schemas.openxmlformats.org/officeDocument/2006/relationships/hyperlink" Target="https://www.facebook.com/jeff.martin.77312477" TargetMode="External"/><Relationship Id="rId14223" Type="http://schemas.openxmlformats.org/officeDocument/2006/relationships/hyperlink" Target="https://twitter.com/trinityxctf" TargetMode="External"/><Relationship Id="rId15554" Type="http://schemas.openxmlformats.org/officeDocument/2006/relationships/hyperlink" Target="https://twitter.com/elijahthrows" TargetMode="External"/><Relationship Id="rId16884" Type="http://schemas.openxmlformats.org/officeDocument/2006/relationships/hyperlink" Target="https://twitter.com/ucpatriotstrack" TargetMode="External"/><Relationship Id="rId15526" Type="http://schemas.openxmlformats.org/officeDocument/2006/relationships/hyperlink" Target="https://twitter.com/suffolktrackxc" TargetMode="External"/><Relationship Id="rId16858" Type="http://schemas.openxmlformats.org/officeDocument/2006/relationships/hyperlink" Target="https://www.instagram.com/lwc_tf_xc/" TargetMode="External"/><Relationship Id="rId15527" Type="http://schemas.openxmlformats.org/officeDocument/2006/relationships/hyperlink" Target="https://twitter.com/suffolktrackxc" TargetMode="External"/><Relationship Id="rId16857" Type="http://schemas.openxmlformats.org/officeDocument/2006/relationships/hyperlink" Target="https://twitter.com/lwc_tfxc" TargetMode="External"/><Relationship Id="rId15528" Type="http://schemas.openxmlformats.org/officeDocument/2006/relationships/hyperlink" Target="https://twitter.com/willcountysport" TargetMode="External"/><Relationship Id="rId15529" Type="http://schemas.openxmlformats.org/officeDocument/2006/relationships/hyperlink" Target="https://twitter.com/jjccrosscountry" TargetMode="External"/><Relationship Id="rId16859" Type="http://schemas.openxmlformats.org/officeDocument/2006/relationships/hyperlink" Target="https://www.facebook.com/josh.kles" TargetMode="External"/><Relationship Id="rId15522" Type="http://schemas.openxmlformats.org/officeDocument/2006/relationships/hyperlink" Target="https://www.facebook.com/jim.macnider" TargetMode="External"/><Relationship Id="rId16854" Type="http://schemas.openxmlformats.org/officeDocument/2006/relationships/hyperlink" Target="https://www.instagram.com/goknightscctf/" TargetMode="External"/><Relationship Id="rId15523" Type="http://schemas.openxmlformats.org/officeDocument/2006/relationships/hyperlink" Target="https://twitter.com/suffolktrackxc" TargetMode="External"/><Relationship Id="rId16853" Type="http://schemas.openxmlformats.org/officeDocument/2006/relationships/hyperlink" Target="https://www.facebook.com/profile.php?id=100075691846786" TargetMode="External"/><Relationship Id="rId15524" Type="http://schemas.openxmlformats.org/officeDocument/2006/relationships/hyperlink" Target="https://twitter.com/suffolktrackxc" TargetMode="External"/><Relationship Id="rId16856" Type="http://schemas.openxmlformats.org/officeDocument/2006/relationships/hyperlink" Target="https://www.instagram.com/firestorm_xctf/" TargetMode="External"/><Relationship Id="rId15525" Type="http://schemas.openxmlformats.org/officeDocument/2006/relationships/hyperlink" Target="https://www.instagram.com/mercuryfulminate/" TargetMode="External"/><Relationship Id="rId16855" Type="http://schemas.openxmlformats.org/officeDocument/2006/relationships/hyperlink" Target="https://twitter.com/acu_vb" TargetMode="External"/><Relationship Id="rId16850" Type="http://schemas.openxmlformats.org/officeDocument/2006/relationships/hyperlink" Target="https://www.facebook.com/gtownxctf/" TargetMode="External"/><Relationship Id="rId15520" Type="http://schemas.openxmlformats.org/officeDocument/2006/relationships/hyperlink" Target="https://www.instagram.com/thehobbiesyes_/" TargetMode="External"/><Relationship Id="rId16852" Type="http://schemas.openxmlformats.org/officeDocument/2006/relationships/hyperlink" Target="https://twitter.com/goknightscctf" TargetMode="External"/><Relationship Id="rId15521" Type="http://schemas.openxmlformats.org/officeDocument/2006/relationships/hyperlink" Target="https://www.instagram.com/ccxtrk/" TargetMode="External"/><Relationship Id="rId16851" Type="http://schemas.openxmlformats.org/officeDocument/2006/relationships/hyperlink" Target="https://www.instagram.com/hoyastrack/" TargetMode="External"/><Relationship Id="rId16870" Type="http://schemas.openxmlformats.org/officeDocument/2006/relationships/hyperlink" Target="https://www.facebook.com/groups/1252690488195475/" TargetMode="External"/><Relationship Id="rId14206" Type="http://schemas.openxmlformats.org/officeDocument/2006/relationships/hyperlink" Target="https://www.trinitytigers.com/sports/track/index" TargetMode="External"/><Relationship Id="rId15537" Type="http://schemas.openxmlformats.org/officeDocument/2006/relationships/hyperlink" Target="https://www.instagram.com/tritontrackxc/" TargetMode="External"/><Relationship Id="rId16869" Type="http://schemas.openxmlformats.org/officeDocument/2006/relationships/hyperlink" Target="https://twitter.com/midwayxc_tf" TargetMode="External"/><Relationship Id="rId14207" Type="http://schemas.openxmlformats.org/officeDocument/2006/relationships/hyperlink" Target="https://twitter.com/speedyem" TargetMode="External"/><Relationship Id="rId15538" Type="http://schemas.openxmlformats.org/officeDocument/2006/relationships/hyperlink" Target="https://www.facebook.com/tritoncollegetrackandfield1/" TargetMode="External"/><Relationship Id="rId16868" Type="http://schemas.openxmlformats.org/officeDocument/2006/relationships/hyperlink" Target="https://www.instagram.com/midwayuniversityxc_tf/" TargetMode="External"/><Relationship Id="rId14208" Type="http://schemas.openxmlformats.org/officeDocument/2006/relationships/hyperlink" Target="https://twitter.com/trinityxctf" TargetMode="External"/><Relationship Id="rId15539" Type="http://schemas.openxmlformats.org/officeDocument/2006/relationships/hyperlink" Target="https://www.instagram.com/tritontrackxc/" TargetMode="External"/><Relationship Id="rId14209" Type="http://schemas.openxmlformats.org/officeDocument/2006/relationships/hyperlink" Target="https://www.facebook.com/emily.daum.1" TargetMode="External"/><Relationship Id="rId14202" Type="http://schemas.openxmlformats.org/officeDocument/2006/relationships/hyperlink" Target="https://twitter.com/trinityxctf" TargetMode="External"/><Relationship Id="rId15533" Type="http://schemas.openxmlformats.org/officeDocument/2006/relationships/hyperlink" Target="https://www.facebook.com/profile.php?id=100048099523078" TargetMode="External"/><Relationship Id="rId16865" Type="http://schemas.openxmlformats.org/officeDocument/2006/relationships/hyperlink" Target="https://www.facebook.com/jay.walls.94" TargetMode="External"/><Relationship Id="rId14203" Type="http://schemas.openxmlformats.org/officeDocument/2006/relationships/hyperlink" Target="https://www.facebook.com/trinitytrackfieldxc/" TargetMode="External"/><Relationship Id="rId15534" Type="http://schemas.openxmlformats.org/officeDocument/2006/relationships/hyperlink" Target="https://www.facebook.com/profile.php?id=100048099523078" TargetMode="External"/><Relationship Id="rId16864" Type="http://schemas.openxmlformats.org/officeDocument/2006/relationships/hyperlink" Target="https://www.instagram.com/midwaytrackandfield" TargetMode="External"/><Relationship Id="rId14204" Type="http://schemas.openxmlformats.org/officeDocument/2006/relationships/hyperlink" Target="https://www.instagram.com/jtannertrigg/" TargetMode="External"/><Relationship Id="rId15535" Type="http://schemas.openxmlformats.org/officeDocument/2006/relationships/hyperlink" Target="https://www.instagram.com/brianjohnson__oly/" TargetMode="External"/><Relationship Id="rId16867" Type="http://schemas.openxmlformats.org/officeDocument/2006/relationships/hyperlink" Target="https://www.facebook.com/groups/1252690488195475/" TargetMode="External"/><Relationship Id="rId14205" Type="http://schemas.openxmlformats.org/officeDocument/2006/relationships/hyperlink" Target="https://www.instagram.com/trinityxctf/" TargetMode="External"/><Relationship Id="rId15536" Type="http://schemas.openxmlformats.org/officeDocument/2006/relationships/hyperlink" Target="https://www.facebook.com/tritoncollegetrackandfield1/" TargetMode="External"/><Relationship Id="rId16866" Type="http://schemas.openxmlformats.org/officeDocument/2006/relationships/hyperlink" Target="https://twitter.com/midwayxc_tf" TargetMode="External"/><Relationship Id="rId16861" Type="http://schemas.openxmlformats.org/officeDocument/2006/relationships/hyperlink" Target="https://www.instagram.com/lwc_tf_xc/" TargetMode="External"/><Relationship Id="rId15530" Type="http://schemas.openxmlformats.org/officeDocument/2006/relationships/hyperlink" Target="https://www.facebook.com/jjccrosscountry/" TargetMode="External"/><Relationship Id="rId16860" Type="http://schemas.openxmlformats.org/officeDocument/2006/relationships/hyperlink" Target="https://twitter.com/lwc_tfxc" TargetMode="External"/><Relationship Id="rId14200" Type="http://schemas.openxmlformats.org/officeDocument/2006/relationships/hyperlink" Target="https://www.facebook.com/trinitytrackfieldxc/" TargetMode="External"/><Relationship Id="rId15531" Type="http://schemas.openxmlformats.org/officeDocument/2006/relationships/hyperlink" Target="https://twitter.com/saukvalleycc" TargetMode="External"/><Relationship Id="rId16863" Type="http://schemas.openxmlformats.org/officeDocument/2006/relationships/hyperlink" Target="https://www.instagram.com/wethington_/" TargetMode="External"/><Relationship Id="rId14201" Type="http://schemas.openxmlformats.org/officeDocument/2006/relationships/hyperlink" Target="https://www.instagram.com/trinityxctf/" TargetMode="External"/><Relationship Id="rId15532" Type="http://schemas.openxmlformats.org/officeDocument/2006/relationships/hyperlink" Target="https://twitter.com/saukvalleycc" TargetMode="External"/><Relationship Id="rId16862" Type="http://schemas.openxmlformats.org/officeDocument/2006/relationships/hyperlink" Target="https://x.com/MidwayXC_TF" TargetMode="External"/><Relationship Id="rId16807" Type="http://schemas.openxmlformats.org/officeDocument/2006/relationships/hyperlink" Target="https://www.instagram.com/coach_thieme_usm/" TargetMode="External"/><Relationship Id="rId16806" Type="http://schemas.openxmlformats.org/officeDocument/2006/relationships/hyperlink" Target="https://www.facebook.com/SaintMaryXCandTF/" TargetMode="External"/><Relationship Id="rId16809" Type="http://schemas.openxmlformats.org/officeDocument/2006/relationships/hyperlink" Target="https://twitter.com/saintmaryxctf" TargetMode="External"/><Relationship Id="rId16808" Type="http://schemas.openxmlformats.org/officeDocument/2006/relationships/hyperlink" Target="https://www.instagram.com/saintmaryxctf/" TargetMode="External"/><Relationship Id="rId16803" Type="http://schemas.openxmlformats.org/officeDocument/2006/relationships/hyperlink" Target="https://www.instagram.com/coach_benton_usm/" TargetMode="External"/><Relationship Id="rId16802" Type="http://schemas.openxmlformats.org/officeDocument/2006/relationships/hyperlink" Target="https://www.facebook.com/SaintMaryXCandTF/" TargetMode="External"/><Relationship Id="rId16805" Type="http://schemas.openxmlformats.org/officeDocument/2006/relationships/hyperlink" Target="https://twitter.com/saintmaryxctf" TargetMode="External"/><Relationship Id="rId16804" Type="http://schemas.openxmlformats.org/officeDocument/2006/relationships/hyperlink" Target="https://www.instagram.com/saintmaryxctf/" TargetMode="External"/><Relationship Id="rId16801" Type="http://schemas.openxmlformats.org/officeDocument/2006/relationships/hyperlink" Target="https://twitter.com/saintmaryxctf" TargetMode="External"/><Relationship Id="rId16800" Type="http://schemas.openxmlformats.org/officeDocument/2006/relationships/hyperlink" Target="https://twitter.com/alstinbenton" TargetMode="External"/><Relationship Id="rId1910" Type="http://schemas.openxmlformats.org/officeDocument/2006/relationships/hyperlink" Target="https://www.instagram.com/b_twice85/" TargetMode="External"/><Relationship Id="rId1911" Type="http://schemas.openxmlformats.org/officeDocument/2006/relationships/hyperlink" Target="https://www.instagram.com/indianaxctf/" TargetMode="External"/><Relationship Id="rId1912" Type="http://schemas.openxmlformats.org/officeDocument/2006/relationships/hyperlink" Target="https://twitter.com/ethan_breen" TargetMode="External"/><Relationship Id="rId1913" Type="http://schemas.openxmlformats.org/officeDocument/2006/relationships/hyperlink" Target="https://twitter.com/indsttrackfield" TargetMode="External"/><Relationship Id="rId1914" Type="http://schemas.openxmlformats.org/officeDocument/2006/relationships/hyperlink" Target="https://www.facebook.com/SycamoreTrack/" TargetMode="External"/><Relationship Id="rId1915" Type="http://schemas.openxmlformats.org/officeDocument/2006/relationships/hyperlink" Target="https://www.instagram.com/breen_fotos/" TargetMode="External"/><Relationship Id="rId1916" Type="http://schemas.openxmlformats.org/officeDocument/2006/relationships/hyperlink" Target="https://www.instagram.com/indianaxctf/" TargetMode="External"/><Relationship Id="rId1917" Type="http://schemas.openxmlformats.org/officeDocument/2006/relationships/hyperlink" Target="https://twitter.com/indsttrackfield" TargetMode="External"/><Relationship Id="rId1918" Type="http://schemas.openxmlformats.org/officeDocument/2006/relationships/hyperlink" Target="https://www.facebook.com/SycamoreTrack/" TargetMode="External"/><Relationship Id="rId1919" Type="http://schemas.openxmlformats.org/officeDocument/2006/relationships/hyperlink" Target="https://www.instagram.com/indianaxctf/" TargetMode="External"/><Relationship Id="rId1900" Type="http://schemas.openxmlformats.org/officeDocument/2006/relationships/hyperlink" Target="https://www.facebook.com/SycamoreTrack/" TargetMode="External"/><Relationship Id="rId1901" Type="http://schemas.openxmlformats.org/officeDocument/2006/relationships/hyperlink" Target="https://www.instagram.com/indianaxctf/" TargetMode="External"/><Relationship Id="rId1902" Type="http://schemas.openxmlformats.org/officeDocument/2006/relationships/hyperlink" Target="https://twitter.com/john_gartland" TargetMode="External"/><Relationship Id="rId1903" Type="http://schemas.openxmlformats.org/officeDocument/2006/relationships/hyperlink" Target="https://twitter.com/indsttrackfield" TargetMode="External"/><Relationship Id="rId1904" Type="http://schemas.openxmlformats.org/officeDocument/2006/relationships/hyperlink" Target="https://www.facebook.com/SycamoreTrack/" TargetMode="External"/><Relationship Id="rId1905" Type="http://schemas.openxmlformats.org/officeDocument/2006/relationships/hyperlink" Target="https://www.instagram.com/john_gartland1/" TargetMode="External"/><Relationship Id="rId1906" Type="http://schemas.openxmlformats.org/officeDocument/2006/relationships/hyperlink" Target="https://www.instagram.com/indianaxctf/" TargetMode="External"/><Relationship Id="rId1907" Type="http://schemas.openxmlformats.org/officeDocument/2006/relationships/hyperlink" Target="https://twitter.com/b_twice85" TargetMode="External"/><Relationship Id="rId1908" Type="http://schemas.openxmlformats.org/officeDocument/2006/relationships/hyperlink" Target="https://twitter.com/indsttrackfield" TargetMode="External"/><Relationship Id="rId1909" Type="http://schemas.openxmlformats.org/officeDocument/2006/relationships/hyperlink" Target="https://www.facebook.com/sycamoretrack/" TargetMode="External"/><Relationship Id="rId1972" Type="http://schemas.openxmlformats.org/officeDocument/2006/relationships/hyperlink" Target="https://twitter.com/purduetrackxc" TargetMode="External"/><Relationship Id="rId13170" Type="http://schemas.openxmlformats.org/officeDocument/2006/relationships/hyperlink" Target="https://twitter.com/dubc_xctr" TargetMode="External"/><Relationship Id="rId1973" Type="http://schemas.openxmlformats.org/officeDocument/2006/relationships/hyperlink" Target="https://www.facebook.com/paul.zalewski.9699/" TargetMode="External"/><Relationship Id="rId1974" Type="http://schemas.openxmlformats.org/officeDocument/2006/relationships/hyperlink" Target="https://www.facebook.com/PurdueTrack/" TargetMode="External"/><Relationship Id="rId1975" Type="http://schemas.openxmlformats.org/officeDocument/2006/relationships/hyperlink" Target="https://www.instagram.com/coach_z_jumps/" TargetMode="External"/><Relationship Id="rId1976" Type="http://schemas.openxmlformats.org/officeDocument/2006/relationships/hyperlink" Target="https://www.instagram.com/purdue_trackxc/" TargetMode="External"/><Relationship Id="rId13174" Type="http://schemas.openxmlformats.org/officeDocument/2006/relationships/hyperlink" Target="https://twitter.com/dubc_xctr" TargetMode="External"/><Relationship Id="rId1977" Type="http://schemas.openxmlformats.org/officeDocument/2006/relationships/hyperlink" Target="https://twitter.com/beccarichtman_" TargetMode="External"/><Relationship Id="rId13173" Type="http://schemas.openxmlformats.org/officeDocument/2006/relationships/hyperlink" Target="https://www.wilmingtonquakers.com/sports/mtrack/index" TargetMode="External"/><Relationship Id="rId1978" Type="http://schemas.openxmlformats.org/officeDocument/2006/relationships/hyperlink" Target="https://twitter.com/purduetrackxc" TargetMode="External"/><Relationship Id="rId13172" Type="http://schemas.openxmlformats.org/officeDocument/2006/relationships/hyperlink" Target="https://www.instagram.com/dubc_xctr/" TargetMode="External"/><Relationship Id="rId1979" Type="http://schemas.openxmlformats.org/officeDocument/2006/relationships/hyperlink" Target="https://www.facebook.com/PurdueTrack/" TargetMode="External"/><Relationship Id="rId13171" Type="http://schemas.openxmlformats.org/officeDocument/2006/relationships/hyperlink" Target="https://www.facebook.com/Wilmington-College-Cross-Country-Track-Field-178157665008/" TargetMode="External"/><Relationship Id="rId13167" Type="http://schemas.openxmlformats.org/officeDocument/2006/relationships/hyperlink" Target="https://www.facebook.com/Ohio-Athletic-Conference-124678990909502/" TargetMode="External"/><Relationship Id="rId14499" Type="http://schemas.openxmlformats.org/officeDocument/2006/relationships/hyperlink" Target="https://loggerathletics.com/sports/track-and-field" TargetMode="External"/><Relationship Id="rId13166" Type="http://schemas.openxmlformats.org/officeDocument/2006/relationships/hyperlink" Target="https://www.facebook.com/mike.zemrock" TargetMode="External"/><Relationship Id="rId13165" Type="http://schemas.openxmlformats.org/officeDocument/2006/relationships/hyperlink" Target="https://twitter.com/umutfxc" TargetMode="External"/><Relationship Id="rId13164" Type="http://schemas.openxmlformats.org/officeDocument/2006/relationships/hyperlink" Target="https://athletics.mountunion.edu/sports/mens-track-and-field" TargetMode="External"/><Relationship Id="rId14495" Type="http://schemas.openxmlformats.org/officeDocument/2006/relationships/hyperlink" Target="https://loggerathletics.com/sports/track-and-field" TargetMode="External"/><Relationship Id="rId14496" Type="http://schemas.openxmlformats.org/officeDocument/2006/relationships/hyperlink" Target="https://twitter.com/pstrackandfield" TargetMode="External"/><Relationship Id="rId1970" Type="http://schemas.openxmlformats.org/officeDocument/2006/relationships/hyperlink" Target="https://www.instagram.com/jamaabarnes/" TargetMode="External"/><Relationship Id="rId13169" Type="http://schemas.openxmlformats.org/officeDocument/2006/relationships/hyperlink" Target="https://www.facebook.com/Wilmington-College-Cross-Country-Track-Field-178157665008/" TargetMode="External"/><Relationship Id="rId14497" Type="http://schemas.openxmlformats.org/officeDocument/2006/relationships/hyperlink" Target="https://twitter.com/pstrackandfield" TargetMode="External"/><Relationship Id="rId1971" Type="http://schemas.openxmlformats.org/officeDocument/2006/relationships/hyperlink" Target="https://www.instagram.com/purdue_trackxc/" TargetMode="External"/><Relationship Id="rId13168" Type="http://schemas.openxmlformats.org/officeDocument/2006/relationships/hyperlink" Target="https://www.wilmingtonquakers.com/sports/mtrack/index" TargetMode="External"/><Relationship Id="rId14498" Type="http://schemas.openxmlformats.org/officeDocument/2006/relationships/hyperlink" Target="https://www.instagram.com/psloggers/" TargetMode="External"/><Relationship Id="rId1961" Type="http://schemas.openxmlformats.org/officeDocument/2006/relationships/hyperlink" Target="https://twitter.com/purduetrackxc" TargetMode="External"/><Relationship Id="rId13181" Type="http://schemas.openxmlformats.org/officeDocument/2006/relationships/hyperlink" Target="https://www.facebook.com/Wilmington-College-Cross-Country-Track-Field-178157665008/" TargetMode="External"/><Relationship Id="rId1962" Type="http://schemas.openxmlformats.org/officeDocument/2006/relationships/hyperlink" Target="https://www.facebook.com/PurdueTrack/" TargetMode="External"/><Relationship Id="rId13180" Type="http://schemas.openxmlformats.org/officeDocument/2006/relationships/hyperlink" Target="https://www.facebook.com/ron.combs.121" TargetMode="External"/><Relationship Id="rId1963" Type="http://schemas.openxmlformats.org/officeDocument/2006/relationships/hyperlink" Target="https://www.instagram.com/purdue_trackxc/" TargetMode="External"/><Relationship Id="rId1964" Type="http://schemas.openxmlformats.org/officeDocument/2006/relationships/hyperlink" Target="https://twitter.com/purduetrackxc" TargetMode="External"/><Relationship Id="rId1965" Type="http://schemas.openxmlformats.org/officeDocument/2006/relationships/hyperlink" Target="https://www.facebook.com/PurdueTrack/" TargetMode="External"/><Relationship Id="rId13185" Type="http://schemas.openxmlformats.org/officeDocument/2006/relationships/hyperlink" Target="https://www.wittenbergtigers.com/sports/mtrack/index" TargetMode="External"/><Relationship Id="rId1966" Type="http://schemas.openxmlformats.org/officeDocument/2006/relationships/hyperlink" Target="https://www.instagram.com/purdue_trackxc/" TargetMode="External"/><Relationship Id="rId13184" Type="http://schemas.openxmlformats.org/officeDocument/2006/relationships/hyperlink" Target="https://www.facebook.com/Wilmington-College-Cross-Country-Track-Field-178157665008/" TargetMode="External"/><Relationship Id="rId1967" Type="http://schemas.openxmlformats.org/officeDocument/2006/relationships/hyperlink" Target="https://x.com/coach_jbarnes" TargetMode="External"/><Relationship Id="rId13183" Type="http://schemas.openxmlformats.org/officeDocument/2006/relationships/hyperlink" Target="https://www.facebook.com/tristen.durr.5" TargetMode="External"/><Relationship Id="rId1968" Type="http://schemas.openxmlformats.org/officeDocument/2006/relationships/hyperlink" Target="https://twitter.com/purduetrackxc" TargetMode="External"/><Relationship Id="rId13182" Type="http://schemas.openxmlformats.org/officeDocument/2006/relationships/hyperlink" Target="https://www.wilmingtonquakers.com/sports/mtrack/index" TargetMode="External"/><Relationship Id="rId1969" Type="http://schemas.openxmlformats.org/officeDocument/2006/relationships/hyperlink" Target="https://www.facebook.com/PurdueTrack/" TargetMode="External"/><Relationship Id="rId13178" Type="http://schemas.openxmlformats.org/officeDocument/2006/relationships/hyperlink" Target="https://www.instagram.com/dubc_xctr/" TargetMode="External"/><Relationship Id="rId13177" Type="http://schemas.openxmlformats.org/officeDocument/2006/relationships/hyperlink" Target="https://www.instagram.com/jccyrus0514/" TargetMode="External"/><Relationship Id="rId13176" Type="http://schemas.openxmlformats.org/officeDocument/2006/relationships/hyperlink" Target="https://www.facebook.com/Wilmington-College-Cross-Country-Track-Field-178157665008/" TargetMode="External"/><Relationship Id="rId13175" Type="http://schemas.openxmlformats.org/officeDocument/2006/relationships/hyperlink" Target="https://www.facebook.com/joshua.cyrus.5/" TargetMode="External"/><Relationship Id="rId1960" Type="http://schemas.openxmlformats.org/officeDocument/2006/relationships/hyperlink" Target="https://www.instagram.com/iupuixctf/" TargetMode="External"/><Relationship Id="rId13179" Type="http://schemas.openxmlformats.org/officeDocument/2006/relationships/hyperlink" Target="https://www.wilmingtonquakers.com/sports/mtrack/index" TargetMode="External"/><Relationship Id="rId1994" Type="http://schemas.openxmlformats.org/officeDocument/2006/relationships/hyperlink" Target="https://twitter.com/sean_magnuson" TargetMode="External"/><Relationship Id="rId14480" Type="http://schemas.openxmlformats.org/officeDocument/2006/relationships/hyperlink" Target="https://www.instagram.com/pluxctf/" TargetMode="External"/><Relationship Id="rId1995" Type="http://schemas.openxmlformats.org/officeDocument/2006/relationships/hyperlink" Target="https://www.facebook.com/sean.p.magnuson" TargetMode="External"/><Relationship Id="rId14481" Type="http://schemas.openxmlformats.org/officeDocument/2006/relationships/hyperlink" Target="https://golutes.com/sports/mens-track-and-field" TargetMode="External"/><Relationship Id="rId1996" Type="http://schemas.openxmlformats.org/officeDocument/2006/relationships/hyperlink" Target="https://www.instagram.com/sean_magnuson/" TargetMode="External"/><Relationship Id="rId14482" Type="http://schemas.openxmlformats.org/officeDocument/2006/relationships/hyperlink" Target="https://twitter.com/coachthenderson" TargetMode="External"/><Relationship Id="rId1997" Type="http://schemas.openxmlformats.org/officeDocument/2006/relationships/hyperlink" Target="https://twitter.com/mastodontfxc" TargetMode="External"/><Relationship Id="rId14483" Type="http://schemas.openxmlformats.org/officeDocument/2006/relationships/hyperlink" Target="https://twitter.com/pluxctf" TargetMode="External"/><Relationship Id="rId1998" Type="http://schemas.openxmlformats.org/officeDocument/2006/relationships/hyperlink" Target="https://www.instagram.com/mastodontfxc/" TargetMode="External"/><Relationship Id="rId13152" Type="http://schemas.openxmlformats.org/officeDocument/2006/relationships/hyperlink" Target="https://twitter.com/doc_milhoan" TargetMode="External"/><Relationship Id="rId1999" Type="http://schemas.openxmlformats.org/officeDocument/2006/relationships/hyperlink" Target="https://twitter.com/mastodontfxc" TargetMode="External"/><Relationship Id="rId13151" Type="http://schemas.openxmlformats.org/officeDocument/2006/relationships/hyperlink" Target="https://www.instagram.com/umutfxc/" TargetMode="External"/><Relationship Id="rId13150" Type="http://schemas.openxmlformats.org/officeDocument/2006/relationships/hyperlink" Target="https://www.instagram.com/coachsonitaharris/" TargetMode="External"/><Relationship Id="rId13145" Type="http://schemas.openxmlformats.org/officeDocument/2006/relationships/hyperlink" Target="https://twitter.com/umutfxc" TargetMode="External"/><Relationship Id="rId14477" Type="http://schemas.openxmlformats.org/officeDocument/2006/relationships/hyperlink" Target="https://www.instagram.com/wlumenxctf/" TargetMode="External"/><Relationship Id="rId13144" Type="http://schemas.openxmlformats.org/officeDocument/2006/relationships/hyperlink" Target="https://www.facebook.com/Ohio-Athletic-Conference-124678990909502/" TargetMode="External"/><Relationship Id="rId14478" Type="http://schemas.openxmlformats.org/officeDocument/2006/relationships/hyperlink" Target="https://twitter.com/pluxctf" TargetMode="External"/><Relationship Id="rId13143" Type="http://schemas.openxmlformats.org/officeDocument/2006/relationships/hyperlink" Target="https://www.facebook.com/fred.brickner" TargetMode="External"/><Relationship Id="rId14479" Type="http://schemas.openxmlformats.org/officeDocument/2006/relationships/hyperlink" Target="https://www.facebook.com/pluxctf/" TargetMode="External"/><Relationship Id="rId13142" Type="http://schemas.openxmlformats.org/officeDocument/2006/relationships/hyperlink" Target="https://twitter.com/umutfxc" TargetMode="External"/><Relationship Id="rId1990" Type="http://schemas.openxmlformats.org/officeDocument/2006/relationships/hyperlink" Target="https://www.instagram.com/purdue_trackxc/" TargetMode="External"/><Relationship Id="rId13149" Type="http://schemas.openxmlformats.org/officeDocument/2006/relationships/hyperlink" Target="https://www.facebook.com/Ohio-Athletic-Conference-124678990909502/" TargetMode="External"/><Relationship Id="rId14473" Type="http://schemas.openxmlformats.org/officeDocument/2006/relationships/hyperlink" Target="https://twitter.com/coachgib57" TargetMode="External"/><Relationship Id="rId1991" Type="http://schemas.openxmlformats.org/officeDocument/2006/relationships/hyperlink" Target="https://twitter.com/coachacombs" TargetMode="External"/><Relationship Id="rId13148" Type="http://schemas.openxmlformats.org/officeDocument/2006/relationships/hyperlink" Target="https://twitter.com/umutfxc" TargetMode="External"/><Relationship Id="rId14474" Type="http://schemas.openxmlformats.org/officeDocument/2006/relationships/hyperlink" Target="https://twitter.com/wlumenxctf" TargetMode="External"/><Relationship Id="rId1992" Type="http://schemas.openxmlformats.org/officeDocument/2006/relationships/hyperlink" Target="https://www.facebook.com/Aaron-Combs-1012641498937831/" TargetMode="External"/><Relationship Id="rId13147" Type="http://schemas.openxmlformats.org/officeDocument/2006/relationships/hyperlink" Target="https://www.instagram.com/umutfxc/" TargetMode="External"/><Relationship Id="rId14475" Type="http://schemas.openxmlformats.org/officeDocument/2006/relationships/hyperlink" Target="https://www.instagram.com/wlumenxctf/" TargetMode="External"/><Relationship Id="rId1993" Type="http://schemas.openxmlformats.org/officeDocument/2006/relationships/hyperlink" Target="https://www.instagram.com/coachaaroncombs/" TargetMode="External"/><Relationship Id="rId13146" Type="http://schemas.openxmlformats.org/officeDocument/2006/relationships/hyperlink" Target="https://www.facebook.com/Ohio-Athletic-Conference-124678990909502/" TargetMode="External"/><Relationship Id="rId14476" Type="http://schemas.openxmlformats.org/officeDocument/2006/relationships/hyperlink" Target="https://twitter.com/wlumenxctf" TargetMode="External"/><Relationship Id="rId1983" Type="http://schemas.openxmlformats.org/officeDocument/2006/relationships/hyperlink" Target="https://twitter.com/purduetrackxc" TargetMode="External"/><Relationship Id="rId14491" Type="http://schemas.openxmlformats.org/officeDocument/2006/relationships/hyperlink" Target="https://www.facebook.com/pluxctf/" TargetMode="External"/><Relationship Id="rId1984" Type="http://schemas.openxmlformats.org/officeDocument/2006/relationships/hyperlink" Target="https://www.facebook.com/PurdueTrack/" TargetMode="External"/><Relationship Id="rId14492" Type="http://schemas.openxmlformats.org/officeDocument/2006/relationships/hyperlink" Target="https://golutes.com/sports/mens-track-and-field" TargetMode="External"/><Relationship Id="rId1985" Type="http://schemas.openxmlformats.org/officeDocument/2006/relationships/hyperlink" Target="https://www.instagram.com/coach_hershberger/" TargetMode="External"/><Relationship Id="rId14493" Type="http://schemas.openxmlformats.org/officeDocument/2006/relationships/hyperlink" Target="https://twitter.com/pluxctf" TargetMode="External"/><Relationship Id="rId1986" Type="http://schemas.openxmlformats.org/officeDocument/2006/relationships/hyperlink" Target="https://www.instagram.com/purdue_trackxc/" TargetMode="External"/><Relationship Id="rId14494" Type="http://schemas.openxmlformats.org/officeDocument/2006/relationships/hyperlink" Target="https://www.facebook.com/pluxctf/" TargetMode="External"/><Relationship Id="rId1987" Type="http://schemas.openxmlformats.org/officeDocument/2006/relationships/hyperlink" Target="https://twitter.com/coachcraigtf" TargetMode="External"/><Relationship Id="rId13163" Type="http://schemas.openxmlformats.org/officeDocument/2006/relationships/hyperlink" Target="https://www.facebook.com/Ohio-Athletic-Conference-124678990909502/" TargetMode="External"/><Relationship Id="rId1988" Type="http://schemas.openxmlformats.org/officeDocument/2006/relationships/hyperlink" Target="https://twitter.com/purduetrackxc" TargetMode="External"/><Relationship Id="rId13162" Type="http://schemas.openxmlformats.org/officeDocument/2006/relationships/hyperlink" Target="https://twitter.com/umutfxc" TargetMode="External"/><Relationship Id="rId1989" Type="http://schemas.openxmlformats.org/officeDocument/2006/relationships/hyperlink" Target="https://www.facebook.com/PurdueTrack/" TargetMode="External"/><Relationship Id="rId13161" Type="http://schemas.openxmlformats.org/officeDocument/2006/relationships/hyperlink" Target="https://athletics.mountunion.edu/sports/mens-track-and-field" TargetMode="External"/><Relationship Id="rId13160" Type="http://schemas.openxmlformats.org/officeDocument/2006/relationships/hyperlink" Target="https://www.instagram.com/umutfxc/" TargetMode="External"/><Relationship Id="rId14490" Type="http://schemas.openxmlformats.org/officeDocument/2006/relationships/hyperlink" Target="https://twitter.com/pluxctf" TargetMode="External"/><Relationship Id="rId13156" Type="http://schemas.openxmlformats.org/officeDocument/2006/relationships/hyperlink" Target="https://twitter.com/abbymoorek" TargetMode="External"/><Relationship Id="rId14488" Type="http://schemas.openxmlformats.org/officeDocument/2006/relationships/hyperlink" Target="https://www.facebook.com/pluxctf/" TargetMode="External"/><Relationship Id="rId13155" Type="http://schemas.openxmlformats.org/officeDocument/2006/relationships/hyperlink" Target="https://www.instagram.com/umutfxc/" TargetMode="External"/><Relationship Id="rId14489" Type="http://schemas.openxmlformats.org/officeDocument/2006/relationships/hyperlink" Target="https://golutes.com/sports/mens-track-and-field" TargetMode="External"/><Relationship Id="rId13154" Type="http://schemas.openxmlformats.org/officeDocument/2006/relationships/hyperlink" Target="https://www.facebook.com/Ohio-Athletic-Conference-124678990909502/" TargetMode="External"/><Relationship Id="rId13153" Type="http://schemas.openxmlformats.org/officeDocument/2006/relationships/hyperlink" Target="https://twitter.com/umutfxc" TargetMode="External"/><Relationship Id="rId14484" Type="http://schemas.openxmlformats.org/officeDocument/2006/relationships/hyperlink" Target="https://www.facebook.com/pluxctf/" TargetMode="External"/><Relationship Id="rId1980" Type="http://schemas.openxmlformats.org/officeDocument/2006/relationships/hyperlink" Target="https://www.instagram.com/beccarichtman/" TargetMode="External"/><Relationship Id="rId13159" Type="http://schemas.openxmlformats.org/officeDocument/2006/relationships/hyperlink" Target="https://www.instagram.com/abbymoorek/" TargetMode="External"/><Relationship Id="rId14485" Type="http://schemas.openxmlformats.org/officeDocument/2006/relationships/hyperlink" Target="https://www.instagram.com/treyh89/" TargetMode="External"/><Relationship Id="rId1981" Type="http://schemas.openxmlformats.org/officeDocument/2006/relationships/hyperlink" Target="https://www.instagram.com/purdue_trackxc/" TargetMode="External"/><Relationship Id="rId13158" Type="http://schemas.openxmlformats.org/officeDocument/2006/relationships/hyperlink" Target="https://www.facebook.com/Ohio-Athletic-Conference-124678990909502/" TargetMode="External"/><Relationship Id="rId14486" Type="http://schemas.openxmlformats.org/officeDocument/2006/relationships/hyperlink" Target="https://golutes.com/sports/mens-track-and-field" TargetMode="External"/><Relationship Id="rId1982" Type="http://schemas.openxmlformats.org/officeDocument/2006/relationships/hyperlink" Target="https://x.com/coach_hersh" TargetMode="External"/><Relationship Id="rId13157" Type="http://schemas.openxmlformats.org/officeDocument/2006/relationships/hyperlink" Target="https://twitter.com/umutfxc" TargetMode="External"/><Relationship Id="rId14487" Type="http://schemas.openxmlformats.org/officeDocument/2006/relationships/hyperlink" Target="https://twitter.com/pluxctf" TargetMode="External"/><Relationship Id="rId1930" Type="http://schemas.openxmlformats.org/officeDocument/2006/relationships/hyperlink" Target="https://www.facebook.com/ed.beathea" TargetMode="External"/><Relationship Id="rId1931" Type="http://schemas.openxmlformats.org/officeDocument/2006/relationships/hyperlink" Target="https://www.facebook.com/IndianaXCTF/" TargetMode="External"/><Relationship Id="rId1932" Type="http://schemas.openxmlformats.org/officeDocument/2006/relationships/hyperlink" Target="https://www.instagram.com/indianaxctf/" TargetMode="External"/><Relationship Id="rId1933" Type="http://schemas.openxmlformats.org/officeDocument/2006/relationships/hyperlink" Target="https://twitter.com/CoachValBrown" TargetMode="External"/><Relationship Id="rId1934" Type="http://schemas.openxmlformats.org/officeDocument/2006/relationships/hyperlink" Target="https://twitter.com/indianaxctf" TargetMode="External"/><Relationship Id="rId1935" Type="http://schemas.openxmlformats.org/officeDocument/2006/relationships/hyperlink" Target="https://www.facebook.com/IndianaXCTF/" TargetMode="External"/><Relationship Id="rId1936" Type="http://schemas.openxmlformats.org/officeDocument/2006/relationships/hyperlink" Target="https://www.instagram.com/indianaxctf/" TargetMode="External"/><Relationship Id="rId1937" Type="http://schemas.openxmlformats.org/officeDocument/2006/relationships/hyperlink" Target="https://twitter.com/coachwiseman10" TargetMode="External"/><Relationship Id="rId1938" Type="http://schemas.openxmlformats.org/officeDocument/2006/relationships/hyperlink" Target="https://twitter.com/indianaxctf" TargetMode="External"/><Relationship Id="rId1939" Type="http://schemas.openxmlformats.org/officeDocument/2006/relationships/hyperlink" Target="https://www.facebook.com/jake.wiseman.18" TargetMode="External"/><Relationship Id="rId1920" Type="http://schemas.openxmlformats.org/officeDocument/2006/relationships/hyperlink" Target="https://twitter.com/indianaxctf" TargetMode="External"/><Relationship Id="rId1921" Type="http://schemas.openxmlformats.org/officeDocument/2006/relationships/hyperlink" Target="https://www.facebook.com/IndianaXCTF/" TargetMode="External"/><Relationship Id="rId1922" Type="http://schemas.openxmlformats.org/officeDocument/2006/relationships/hyperlink" Target="https://www.instagram.com/indianaxctf/" TargetMode="External"/><Relationship Id="rId1923" Type="http://schemas.openxmlformats.org/officeDocument/2006/relationships/hyperlink" Target="https://twitter.com/aspoore" TargetMode="External"/><Relationship Id="rId1924" Type="http://schemas.openxmlformats.org/officeDocument/2006/relationships/hyperlink" Target="https://twitter.com/indianaxctf" TargetMode="External"/><Relationship Id="rId1925" Type="http://schemas.openxmlformats.org/officeDocument/2006/relationships/hyperlink" Target="https://www.facebook.com/IndianaXCTF/" TargetMode="External"/><Relationship Id="rId1926" Type="http://schemas.openxmlformats.org/officeDocument/2006/relationships/hyperlink" Target="https://www.instagram.com/aspoore/" TargetMode="External"/><Relationship Id="rId1927" Type="http://schemas.openxmlformats.org/officeDocument/2006/relationships/hyperlink" Target="https://www.instagram.com/indianaxctf/" TargetMode="External"/><Relationship Id="rId1928" Type="http://schemas.openxmlformats.org/officeDocument/2006/relationships/hyperlink" Target="https://twitter.com/ebeathea" TargetMode="External"/><Relationship Id="rId1929" Type="http://schemas.openxmlformats.org/officeDocument/2006/relationships/hyperlink" Target="https://twitter.com/indianaxctf" TargetMode="External"/><Relationship Id="rId1950" Type="http://schemas.openxmlformats.org/officeDocument/2006/relationships/hyperlink" Target="https://www.instagram.com/indianaxctf/" TargetMode="External"/><Relationship Id="rId13192" Type="http://schemas.openxmlformats.org/officeDocument/2006/relationships/hyperlink" Target="https://www.instagram.com/witt_xctf/" TargetMode="External"/><Relationship Id="rId1951" Type="http://schemas.openxmlformats.org/officeDocument/2006/relationships/hyperlink" Target="https://twitter.com/iupui_jags_xctf" TargetMode="External"/><Relationship Id="rId13191" Type="http://schemas.openxmlformats.org/officeDocument/2006/relationships/hyperlink" Target="https://www.facebook.com/WittTFXC" TargetMode="External"/><Relationship Id="rId1952" Type="http://schemas.openxmlformats.org/officeDocument/2006/relationships/hyperlink" Target="https://www.facebook.com/IUPUIXCTF/" TargetMode="External"/><Relationship Id="rId13190" Type="http://schemas.openxmlformats.org/officeDocument/2006/relationships/hyperlink" Target="https://twitter.com/witt_xctf" TargetMode="External"/><Relationship Id="rId1953" Type="http://schemas.openxmlformats.org/officeDocument/2006/relationships/hyperlink" Target="https://www.instagram.com/iupuixctf/" TargetMode="External"/><Relationship Id="rId1954" Type="http://schemas.openxmlformats.org/officeDocument/2006/relationships/hyperlink" Target="https://twitter.com/JBurgy08" TargetMode="External"/><Relationship Id="rId13196" Type="http://schemas.openxmlformats.org/officeDocument/2006/relationships/hyperlink" Target="https://www.wittenbergtigers.com/sports/mtrack/index" TargetMode="External"/><Relationship Id="rId1955" Type="http://schemas.openxmlformats.org/officeDocument/2006/relationships/hyperlink" Target="https://twitter.com/iupui_jags_xctf" TargetMode="External"/><Relationship Id="rId13195" Type="http://schemas.openxmlformats.org/officeDocument/2006/relationships/hyperlink" Target="https://www.instagram.com/witt_xctf/" TargetMode="External"/><Relationship Id="rId1956" Type="http://schemas.openxmlformats.org/officeDocument/2006/relationships/hyperlink" Target="https://www.facebook.com/IUPUIXCTF/" TargetMode="External"/><Relationship Id="rId13194" Type="http://schemas.openxmlformats.org/officeDocument/2006/relationships/hyperlink" Target="https://www.facebook.com/WittTFXC" TargetMode="External"/><Relationship Id="rId1957" Type="http://schemas.openxmlformats.org/officeDocument/2006/relationships/hyperlink" Target="https://www.instagram.com/iupuixctf/" TargetMode="External"/><Relationship Id="rId13193" Type="http://schemas.openxmlformats.org/officeDocument/2006/relationships/hyperlink" Target="https://twitter.com/witt_xctf" TargetMode="External"/><Relationship Id="rId1958" Type="http://schemas.openxmlformats.org/officeDocument/2006/relationships/hyperlink" Target="https://twitter.com/iupui_jags_xctf" TargetMode="External"/><Relationship Id="rId1959" Type="http://schemas.openxmlformats.org/officeDocument/2006/relationships/hyperlink" Target="https://www.facebook.com/IUPUIXCTF/" TargetMode="External"/><Relationship Id="rId13189" Type="http://schemas.openxmlformats.org/officeDocument/2006/relationships/hyperlink" Target="https://www.instagram.com/witt_xctf/" TargetMode="External"/><Relationship Id="rId13188" Type="http://schemas.openxmlformats.org/officeDocument/2006/relationships/hyperlink" Target="https://www.facebook.com/WittTFXC" TargetMode="External"/><Relationship Id="rId13187" Type="http://schemas.openxmlformats.org/officeDocument/2006/relationships/hyperlink" Target="https://www.facebook.com/paris.hilliard" TargetMode="External"/><Relationship Id="rId13186" Type="http://schemas.openxmlformats.org/officeDocument/2006/relationships/hyperlink" Target="https://twitter.com/witt_xctf" TargetMode="External"/><Relationship Id="rId1940" Type="http://schemas.openxmlformats.org/officeDocument/2006/relationships/hyperlink" Target="https://www.facebook.com/IndianaXCTF/" TargetMode="External"/><Relationship Id="rId1941" Type="http://schemas.openxmlformats.org/officeDocument/2006/relationships/hyperlink" Target="https://www.instagram.com/indianaxctf/" TargetMode="External"/><Relationship Id="rId1942" Type="http://schemas.openxmlformats.org/officeDocument/2006/relationships/hyperlink" Target="https://twitter.com/coachheins" TargetMode="External"/><Relationship Id="rId1943" Type="http://schemas.openxmlformats.org/officeDocument/2006/relationships/hyperlink" Target="https://twitter.com/indianaxctf" TargetMode="External"/><Relationship Id="rId1944" Type="http://schemas.openxmlformats.org/officeDocument/2006/relationships/hyperlink" Target="https://www.facebook.com/eric.heins.3/" TargetMode="External"/><Relationship Id="rId1945" Type="http://schemas.openxmlformats.org/officeDocument/2006/relationships/hyperlink" Target="https://www.facebook.com/IndianaXCTF/" TargetMode="External"/><Relationship Id="rId1946" Type="http://schemas.openxmlformats.org/officeDocument/2006/relationships/hyperlink" Target="https://www.instagram.com/indianaxctf/" TargetMode="External"/><Relationship Id="rId1947" Type="http://schemas.openxmlformats.org/officeDocument/2006/relationships/hyperlink" Target="https://twitter.com/indianaxctf" TargetMode="External"/><Relationship Id="rId1948" Type="http://schemas.openxmlformats.org/officeDocument/2006/relationships/hyperlink" Target="https://www.facebook.com/IndianaXCTF/" TargetMode="External"/><Relationship Id="rId1949" Type="http://schemas.openxmlformats.org/officeDocument/2006/relationships/hyperlink" Target="https://www.instagram.com/megan_tomei/" TargetMode="External"/><Relationship Id="rId13199" Type="http://schemas.openxmlformats.org/officeDocument/2006/relationships/hyperlink" Target="https://www.instagram.com/witt_xctf/" TargetMode="External"/><Relationship Id="rId13198" Type="http://schemas.openxmlformats.org/officeDocument/2006/relationships/hyperlink" Target="https://www.facebook.com/witttfxc" TargetMode="External"/><Relationship Id="rId13197" Type="http://schemas.openxmlformats.org/officeDocument/2006/relationships/hyperlink" Target="https://twitter.com/witt_xctf" TargetMode="External"/><Relationship Id="rId9061" Type="http://schemas.openxmlformats.org/officeDocument/2006/relationships/hyperlink" Target="https://www.facebook.com/NewberryTFXC/" TargetMode="External"/><Relationship Id="rId9060" Type="http://schemas.openxmlformats.org/officeDocument/2006/relationships/hyperlink" Target="https://twitter.com/newberrytfxc" TargetMode="External"/><Relationship Id="rId9054" Type="http://schemas.openxmlformats.org/officeDocument/2006/relationships/hyperlink" Target="https://www.instagram.com/LanderXCTF/" TargetMode="External"/><Relationship Id="rId13208" Type="http://schemas.openxmlformats.org/officeDocument/2006/relationships/hyperlink" Target="https://www.facebook.com/ethan.kassebaum/" TargetMode="External"/><Relationship Id="rId9053" Type="http://schemas.openxmlformats.org/officeDocument/2006/relationships/hyperlink" Target="https://twitter.com/bepowers85" TargetMode="External"/><Relationship Id="rId13207" Type="http://schemas.openxmlformats.org/officeDocument/2006/relationships/hyperlink" Target="https://twitter.com/gfutrack_xc" TargetMode="External"/><Relationship Id="rId9052" Type="http://schemas.openxmlformats.org/officeDocument/2006/relationships/hyperlink" Target="https://www.instagram.com/LanderXCTF/" TargetMode="External"/><Relationship Id="rId13206" Type="http://schemas.openxmlformats.org/officeDocument/2006/relationships/hyperlink" Target="https://www.instagram.com/gfutrack_xc/" TargetMode="External"/><Relationship Id="rId9051" Type="http://schemas.openxmlformats.org/officeDocument/2006/relationships/hyperlink" Target="https://twitter.com/landertennis" TargetMode="External"/><Relationship Id="rId13205" Type="http://schemas.openxmlformats.org/officeDocument/2006/relationships/hyperlink" Target="https://www.facebook.com/devin.geiger" TargetMode="External"/><Relationship Id="rId9058" Type="http://schemas.openxmlformats.org/officeDocument/2006/relationships/hyperlink" Target="https://www.instagram.com/coach_hutchinson/" TargetMode="External"/><Relationship Id="rId14536" Type="http://schemas.openxmlformats.org/officeDocument/2006/relationships/hyperlink" Target="https://www.instagram.com/bucstfxc/" TargetMode="External"/><Relationship Id="rId15867" Type="http://schemas.openxmlformats.org/officeDocument/2006/relationships/hyperlink" Target="https://www.instagram.com/lanexctf/" TargetMode="External"/><Relationship Id="rId9057" Type="http://schemas.openxmlformats.org/officeDocument/2006/relationships/hyperlink" Target="https://www.facebook.com/NewberryTFXC/" TargetMode="External"/><Relationship Id="rId14537" Type="http://schemas.openxmlformats.org/officeDocument/2006/relationships/hyperlink" Target="https://whitworthpirates.com/sports/mens-track-and-field" TargetMode="External"/><Relationship Id="rId15868" Type="http://schemas.openxmlformats.org/officeDocument/2006/relationships/hyperlink" Target="https://twitter.com/lanexctf" TargetMode="External"/><Relationship Id="rId9056" Type="http://schemas.openxmlformats.org/officeDocument/2006/relationships/hyperlink" Target="https://www.facebook.com/scott.hutchinson.108" TargetMode="External"/><Relationship Id="rId14538" Type="http://schemas.openxmlformats.org/officeDocument/2006/relationships/hyperlink" Target="https://twitter.com/whitworthxctf" TargetMode="External"/><Relationship Id="rId15869" Type="http://schemas.openxmlformats.org/officeDocument/2006/relationships/hyperlink" Target="https://www.instagram.com/lanexctf/" TargetMode="External"/><Relationship Id="rId9055" Type="http://schemas.openxmlformats.org/officeDocument/2006/relationships/hyperlink" Target="https://twitter.com/newberrytfxc" TargetMode="External"/><Relationship Id="rId13209" Type="http://schemas.openxmlformats.org/officeDocument/2006/relationships/hyperlink" Target="https://www.facebook.com/p/george-fox-track-field-100068573267583/" TargetMode="External"/><Relationship Id="rId14539" Type="http://schemas.openxmlformats.org/officeDocument/2006/relationships/hyperlink" Target="https://www.facebook.com/WhitworthTFXC/" TargetMode="External"/><Relationship Id="rId13200" Type="http://schemas.openxmlformats.org/officeDocument/2006/relationships/hyperlink" Target="https://twitter.com/witt_xctf" TargetMode="External"/><Relationship Id="rId14532" Type="http://schemas.openxmlformats.org/officeDocument/2006/relationships/hyperlink" Target="https://www.facebook.com/WhitworthTFXC/" TargetMode="External"/><Relationship Id="rId15863" Type="http://schemas.openxmlformats.org/officeDocument/2006/relationships/hyperlink" Target="https://www.instagram.com/lanexctf/" TargetMode="External"/><Relationship Id="rId14533" Type="http://schemas.openxmlformats.org/officeDocument/2006/relationships/hyperlink" Target="https://www.instagram.com/bucstfxc/" TargetMode="External"/><Relationship Id="rId15864" Type="http://schemas.openxmlformats.org/officeDocument/2006/relationships/hyperlink" Target="https://twitter.com/colin_mcarthur" TargetMode="External"/><Relationship Id="rId14534" Type="http://schemas.openxmlformats.org/officeDocument/2006/relationships/hyperlink" Target="https://twitter.com/whitworthxctf" TargetMode="External"/><Relationship Id="rId15865" Type="http://schemas.openxmlformats.org/officeDocument/2006/relationships/hyperlink" Target="https://twitter.com/lanexctf" TargetMode="External"/><Relationship Id="rId9059" Type="http://schemas.openxmlformats.org/officeDocument/2006/relationships/hyperlink" Target="https://www.instagram.com/newberry_tfxc/" TargetMode="External"/><Relationship Id="rId14535" Type="http://schemas.openxmlformats.org/officeDocument/2006/relationships/hyperlink" Target="https://www.facebook.com/WhitworthTFXC/" TargetMode="External"/><Relationship Id="rId15866" Type="http://schemas.openxmlformats.org/officeDocument/2006/relationships/hyperlink" Target="https://www.facebook.com/colin.g.mcarthur/" TargetMode="External"/><Relationship Id="rId13204" Type="http://schemas.openxmlformats.org/officeDocument/2006/relationships/hyperlink" Target="https://twitter.com/gfutrack_xc" TargetMode="External"/><Relationship Id="rId13203" Type="http://schemas.openxmlformats.org/officeDocument/2006/relationships/hyperlink" Target="https://athletics.georgefox.edu/sports/mens-track-and-field" TargetMode="External"/><Relationship Id="rId15860" Type="http://schemas.openxmlformats.org/officeDocument/2006/relationships/hyperlink" Target="https://twitter.com/lanexctf" TargetMode="External"/><Relationship Id="rId13202" Type="http://schemas.openxmlformats.org/officeDocument/2006/relationships/hyperlink" Target="https://www.instagram.com/witt_xctf/" TargetMode="External"/><Relationship Id="rId14530" Type="http://schemas.openxmlformats.org/officeDocument/2006/relationships/hyperlink" Target="https://www.instagram.com/bucstfxc/" TargetMode="External"/><Relationship Id="rId15861" Type="http://schemas.openxmlformats.org/officeDocument/2006/relationships/hyperlink" Target="https://www.instagram.com/lanexctf/" TargetMode="External"/><Relationship Id="rId13201" Type="http://schemas.openxmlformats.org/officeDocument/2006/relationships/hyperlink" Target="https://www.facebook.com/witttfxc" TargetMode="External"/><Relationship Id="rId14531" Type="http://schemas.openxmlformats.org/officeDocument/2006/relationships/hyperlink" Target="https://twitter.com/whitworthxctf" TargetMode="External"/><Relationship Id="rId15862" Type="http://schemas.openxmlformats.org/officeDocument/2006/relationships/hyperlink" Target="https://twitter.com/lanexctf" TargetMode="External"/><Relationship Id="rId15880" Type="http://schemas.openxmlformats.org/officeDocument/2006/relationships/hyperlink" Target="https://www.facebook.com/people/Brian-Salgado/100004815945798/" TargetMode="External"/><Relationship Id="rId9050" Type="http://schemas.openxmlformats.org/officeDocument/2006/relationships/hyperlink" Target="https://www.instagram.com/fmuxctf/" TargetMode="External"/><Relationship Id="rId9043" Type="http://schemas.openxmlformats.org/officeDocument/2006/relationships/hyperlink" Target="https://www.facebook.com/FleetMensSoccer/" TargetMode="External"/><Relationship Id="rId13219" Type="http://schemas.openxmlformats.org/officeDocument/2006/relationships/hyperlink" Target="https://www.facebook.com/people/John-Smith/6713574" TargetMode="External"/><Relationship Id="rId9042" Type="http://schemas.openxmlformats.org/officeDocument/2006/relationships/hyperlink" Target="https://twitter.com/fleetxctrack" TargetMode="External"/><Relationship Id="rId13218" Type="http://schemas.openxmlformats.org/officeDocument/2006/relationships/hyperlink" Target="https://twitter.com/gfutrack_xc" TargetMode="External"/><Relationship Id="rId9041" Type="http://schemas.openxmlformats.org/officeDocument/2006/relationships/hyperlink" Target="https://twitter.com/coachmic32" TargetMode="External"/><Relationship Id="rId13217" Type="http://schemas.openxmlformats.org/officeDocument/2006/relationships/hyperlink" Target="https://athletics.georgefox.edu/sports/mens-track-and-field" TargetMode="External"/><Relationship Id="rId9040" Type="http://schemas.openxmlformats.org/officeDocument/2006/relationships/hyperlink" Target="https://www.instagram.com/valkyriesxctrack/" TargetMode="External"/><Relationship Id="rId13216" Type="http://schemas.openxmlformats.org/officeDocument/2006/relationships/hyperlink" Target="https://www.instagram.com/gfutrack_xc/" TargetMode="External"/><Relationship Id="rId9047" Type="http://schemas.openxmlformats.org/officeDocument/2006/relationships/hyperlink" Target="https://www.instagram.com/erskinexctrackandfield/" TargetMode="External"/><Relationship Id="rId14547" Type="http://schemas.openxmlformats.org/officeDocument/2006/relationships/hyperlink" Target="https://www.facebook.com/p/Anna-Zills-100090786193888/" TargetMode="External"/><Relationship Id="rId15878" Type="http://schemas.openxmlformats.org/officeDocument/2006/relationships/hyperlink" Target="https://www.instagram.com/mthoodsaintsxctf/" TargetMode="External"/><Relationship Id="rId9046" Type="http://schemas.openxmlformats.org/officeDocument/2006/relationships/hyperlink" Target="https://www.facebook.com/FleetMensSoccer/" TargetMode="External"/><Relationship Id="rId14548" Type="http://schemas.openxmlformats.org/officeDocument/2006/relationships/hyperlink" Target="https://www.facebook.com/Bethany-College-Track-Field-372112476132945/" TargetMode="External"/><Relationship Id="rId15879" Type="http://schemas.openxmlformats.org/officeDocument/2006/relationships/hyperlink" Target="https://www.instagram.com/mthoodsaintsxctf/" TargetMode="External"/><Relationship Id="rId9045" Type="http://schemas.openxmlformats.org/officeDocument/2006/relationships/hyperlink" Target="https://twitter.com/fleetxctrack" TargetMode="External"/><Relationship Id="rId14549" Type="http://schemas.openxmlformats.org/officeDocument/2006/relationships/hyperlink" Target="https://www.instagram.com/bethanywvtfxc/" TargetMode="External"/><Relationship Id="rId9044" Type="http://schemas.openxmlformats.org/officeDocument/2006/relationships/hyperlink" Target="https://www.instagram.com/erskinexctrackandfield/" TargetMode="External"/><Relationship Id="rId13211" Type="http://schemas.openxmlformats.org/officeDocument/2006/relationships/hyperlink" Target="https://twitter.com/gfutrack_xc" TargetMode="External"/><Relationship Id="rId14543" Type="http://schemas.openxmlformats.org/officeDocument/2006/relationships/hyperlink" Target="https://www.facebook.com/WhitworthTFXC/" TargetMode="External"/><Relationship Id="rId15874" Type="http://schemas.openxmlformats.org/officeDocument/2006/relationships/hyperlink" Target="https://www.facebook.com/fernando.fantroy.1" TargetMode="External"/><Relationship Id="rId13210" Type="http://schemas.openxmlformats.org/officeDocument/2006/relationships/hyperlink" Target="https://www.instagram.com/gfutrack_xc/" TargetMode="External"/><Relationship Id="rId14544" Type="http://schemas.openxmlformats.org/officeDocument/2006/relationships/hyperlink" Target="https://twitter.com/bc_track_" TargetMode="External"/><Relationship Id="rId15875" Type="http://schemas.openxmlformats.org/officeDocument/2006/relationships/hyperlink" Target="https://www.facebook.com/mthoodsaintsxctf/" TargetMode="External"/><Relationship Id="rId9049" Type="http://schemas.openxmlformats.org/officeDocument/2006/relationships/hyperlink" Target="https://www.facebook.com/FrancisMarionUniversityCrossCountryAndTrackAlumni/" TargetMode="External"/><Relationship Id="rId14545" Type="http://schemas.openxmlformats.org/officeDocument/2006/relationships/hyperlink" Target="https://www.facebook.com/Bethany-College-Track-Field-372112476132945/" TargetMode="External"/><Relationship Id="rId15876" Type="http://schemas.openxmlformats.org/officeDocument/2006/relationships/hyperlink" Target="https://www.instagram.com/mthoodsaintsxctf/" TargetMode="External"/><Relationship Id="rId9048" Type="http://schemas.openxmlformats.org/officeDocument/2006/relationships/hyperlink" Target="https://twitter.com/fmuxc" TargetMode="External"/><Relationship Id="rId14546" Type="http://schemas.openxmlformats.org/officeDocument/2006/relationships/hyperlink" Target="https://twitter.com/bc_track_" TargetMode="External"/><Relationship Id="rId15877" Type="http://schemas.openxmlformats.org/officeDocument/2006/relationships/hyperlink" Target="https://www.facebook.com/mthoodsaintsxctf/" TargetMode="External"/><Relationship Id="rId13215" Type="http://schemas.openxmlformats.org/officeDocument/2006/relationships/hyperlink" Target="https://twitter.com/gfutrack_xc" TargetMode="External"/><Relationship Id="rId15870" Type="http://schemas.openxmlformats.org/officeDocument/2006/relationships/hyperlink" Target="https://twitter.com/lanexctf" TargetMode="External"/><Relationship Id="rId13214" Type="http://schemas.openxmlformats.org/officeDocument/2006/relationships/hyperlink" Target="https://athletics.georgefox.edu/sports/mens-track-and-field" TargetMode="External"/><Relationship Id="rId14540" Type="http://schemas.openxmlformats.org/officeDocument/2006/relationships/hyperlink" Target="https://www.instagram.com/bucstfxc/" TargetMode="External"/><Relationship Id="rId15871" Type="http://schemas.openxmlformats.org/officeDocument/2006/relationships/hyperlink" Target="https://www.instagram.com/lanexctf/" TargetMode="External"/><Relationship Id="rId13213" Type="http://schemas.openxmlformats.org/officeDocument/2006/relationships/hyperlink" Target="https://www.instagram.com/gfutrack_xc/" TargetMode="External"/><Relationship Id="rId14541" Type="http://schemas.openxmlformats.org/officeDocument/2006/relationships/hyperlink" Target="https://whitworthpirates.com/sports/mens-track-and-field" TargetMode="External"/><Relationship Id="rId15872" Type="http://schemas.openxmlformats.org/officeDocument/2006/relationships/hyperlink" Target="https://twitter.com/lanexctf" TargetMode="External"/><Relationship Id="rId13212" Type="http://schemas.openxmlformats.org/officeDocument/2006/relationships/hyperlink" Target="https://www.facebook.com/p/george-fox-track-field-100068573267583/" TargetMode="External"/><Relationship Id="rId14542" Type="http://schemas.openxmlformats.org/officeDocument/2006/relationships/hyperlink" Target="https://twitter.com/whitworthxctf" TargetMode="External"/><Relationship Id="rId15873" Type="http://schemas.openxmlformats.org/officeDocument/2006/relationships/hyperlink" Target="https://www.instagram.com/lanexctf/" TargetMode="External"/><Relationship Id="rId9083" Type="http://schemas.openxmlformats.org/officeDocument/2006/relationships/hyperlink" Target="https://www.facebook.com/ngutfcc/" TargetMode="External"/><Relationship Id="rId9082" Type="http://schemas.openxmlformats.org/officeDocument/2006/relationships/hyperlink" Target="https://www.facebook.com/jarvis.robinson.7549/" TargetMode="External"/><Relationship Id="rId9081" Type="http://schemas.openxmlformats.org/officeDocument/2006/relationships/hyperlink" Target="https://twitter.com/ngutfcc" TargetMode="External"/><Relationship Id="rId9080" Type="http://schemas.openxmlformats.org/officeDocument/2006/relationships/hyperlink" Target="https://twitter.com/jsr9883_jarvis" TargetMode="External"/><Relationship Id="rId9076" Type="http://schemas.openxmlformats.org/officeDocument/2006/relationships/hyperlink" Target="https://twitter.com/ngutfcc" TargetMode="External"/><Relationship Id="rId14518" Type="http://schemas.openxmlformats.org/officeDocument/2006/relationships/hyperlink" Target="https://www.instagram.com/whitmanxc/" TargetMode="External"/><Relationship Id="rId15849" Type="http://schemas.openxmlformats.org/officeDocument/2006/relationships/hyperlink" Target="https://twitter.com/bscmystics_xctf" TargetMode="External"/><Relationship Id="rId9075" Type="http://schemas.openxmlformats.org/officeDocument/2006/relationships/hyperlink" Target="https://www.instagram.com/ngutfcc/" TargetMode="External"/><Relationship Id="rId14519" Type="http://schemas.openxmlformats.org/officeDocument/2006/relationships/hyperlink" Target="https://whitworthpirates.com/sports/mens-track-and-field" TargetMode="External"/><Relationship Id="rId9074" Type="http://schemas.openxmlformats.org/officeDocument/2006/relationships/hyperlink" Target="https://www.facebook.com/ngutfcc/" TargetMode="External"/><Relationship Id="rId9073" Type="http://schemas.openxmlformats.org/officeDocument/2006/relationships/hyperlink" Target="https://twitter.com/ngutfcc" TargetMode="External"/><Relationship Id="rId14514" Type="http://schemas.openxmlformats.org/officeDocument/2006/relationships/hyperlink" Target="https://twitter.com/whitmanxc" TargetMode="External"/><Relationship Id="rId15845" Type="http://schemas.openxmlformats.org/officeDocument/2006/relationships/hyperlink" Target="https://www.instagram.com/bsc_mystics_xctf/" TargetMode="External"/><Relationship Id="rId9079" Type="http://schemas.openxmlformats.org/officeDocument/2006/relationships/hyperlink" Target="https://www.instagram.com/ngutfcc/" TargetMode="External"/><Relationship Id="rId14515" Type="http://schemas.openxmlformats.org/officeDocument/2006/relationships/hyperlink" Target="https://www.instagram.com/whitmanxc/" TargetMode="External"/><Relationship Id="rId15846" Type="http://schemas.openxmlformats.org/officeDocument/2006/relationships/hyperlink" Target="https://twitter.com/bscmystics_xctf" TargetMode="External"/><Relationship Id="rId9078" Type="http://schemas.openxmlformats.org/officeDocument/2006/relationships/hyperlink" Target="https://www.facebook.com/ngutfcc/" TargetMode="External"/><Relationship Id="rId14516" Type="http://schemas.openxmlformats.org/officeDocument/2006/relationships/hyperlink" Target="https://athletics.whitman.edu/sports/mens-cross-country" TargetMode="External"/><Relationship Id="rId15847" Type="http://schemas.openxmlformats.org/officeDocument/2006/relationships/hyperlink" Target="https://www.facebook.com/BSCmysticsXCTF/" TargetMode="External"/><Relationship Id="rId9077" Type="http://schemas.openxmlformats.org/officeDocument/2006/relationships/hyperlink" Target="https://www.facebook.com/kylie.futrell/" TargetMode="External"/><Relationship Id="rId14517" Type="http://schemas.openxmlformats.org/officeDocument/2006/relationships/hyperlink" Target="https://twitter.com/whitmanxc" TargetMode="External"/><Relationship Id="rId15848" Type="http://schemas.openxmlformats.org/officeDocument/2006/relationships/hyperlink" Target="https://www.instagram.com/bsc_mystics_xctf/" TargetMode="External"/><Relationship Id="rId14510" Type="http://schemas.openxmlformats.org/officeDocument/2006/relationships/hyperlink" Target="https://twitter.com/coachsshields" TargetMode="External"/><Relationship Id="rId15841" Type="http://schemas.openxmlformats.org/officeDocument/2006/relationships/hyperlink" Target="https://www.facebook.com/BSCmysticsXCTF/" TargetMode="External"/><Relationship Id="rId14511" Type="http://schemas.openxmlformats.org/officeDocument/2006/relationships/hyperlink" Target="https://twitter.com/whitmanxc" TargetMode="External"/><Relationship Id="rId15842" Type="http://schemas.openxmlformats.org/officeDocument/2006/relationships/hyperlink" Target="https://www.instagram.com/bsc_mystics_xctf/" TargetMode="External"/><Relationship Id="rId14512" Type="http://schemas.openxmlformats.org/officeDocument/2006/relationships/hyperlink" Target="https://www.instagram.com/whitmanxc/" TargetMode="External"/><Relationship Id="rId15843" Type="http://schemas.openxmlformats.org/officeDocument/2006/relationships/hyperlink" Target="https://twitter.com/bscmystics_xctf" TargetMode="External"/><Relationship Id="rId14513" Type="http://schemas.openxmlformats.org/officeDocument/2006/relationships/hyperlink" Target="https://athletics.whitman.edu/sports/mens-cross-country" TargetMode="External"/><Relationship Id="rId15844" Type="http://schemas.openxmlformats.org/officeDocument/2006/relationships/hyperlink" Target="https://www.facebook.com/BSCmysticsXCTF/" TargetMode="External"/><Relationship Id="rId15840" Type="http://schemas.openxmlformats.org/officeDocument/2006/relationships/hyperlink" Target="https://twitter.com/bscmystics_xctf" TargetMode="External"/><Relationship Id="rId9072" Type="http://schemas.openxmlformats.org/officeDocument/2006/relationships/hyperlink" Target="https://www.instagram.com/ngutfcc/" TargetMode="External"/><Relationship Id="rId9071" Type="http://schemas.openxmlformats.org/officeDocument/2006/relationships/hyperlink" Target="https://www.facebook.com/ngutfcc/" TargetMode="External"/><Relationship Id="rId9070" Type="http://schemas.openxmlformats.org/officeDocument/2006/relationships/hyperlink" Target="https://twitter.com/ngutfcc" TargetMode="External"/><Relationship Id="rId9065" Type="http://schemas.openxmlformats.org/officeDocument/2006/relationships/hyperlink" Target="https://www.instagram.com/newberry_tfxc/" TargetMode="External"/><Relationship Id="rId14529" Type="http://schemas.openxmlformats.org/officeDocument/2006/relationships/hyperlink" Target="https://www.facebook.com/WhitworthTFXC/" TargetMode="External"/><Relationship Id="rId9064" Type="http://schemas.openxmlformats.org/officeDocument/2006/relationships/hyperlink" Target="https://www.facebook.com/NewberryTFXC/" TargetMode="External"/><Relationship Id="rId9063" Type="http://schemas.openxmlformats.org/officeDocument/2006/relationships/hyperlink" Target="https://twitter.com/newberrytfxc" TargetMode="External"/><Relationship Id="rId9062" Type="http://schemas.openxmlformats.org/officeDocument/2006/relationships/hyperlink" Target="https://www.instagram.com/newberry_tfxc/" TargetMode="External"/><Relationship Id="rId9069" Type="http://schemas.openxmlformats.org/officeDocument/2006/relationships/hyperlink" Target="https://www.instagram.com/newberry_tfxc/" TargetMode="External"/><Relationship Id="rId14525" Type="http://schemas.openxmlformats.org/officeDocument/2006/relationships/hyperlink" Target="https://whitworthpirates.com/sports/mens-track-and-field" TargetMode="External"/><Relationship Id="rId15856" Type="http://schemas.openxmlformats.org/officeDocument/2006/relationships/hyperlink" Target="https://www.facebook.com/CCCtrackxcountry/" TargetMode="External"/><Relationship Id="rId9068" Type="http://schemas.openxmlformats.org/officeDocument/2006/relationships/hyperlink" Target="https://www.facebook.com/NewberryTFXC/" TargetMode="External"/><Relationship Id="rId14526" Type="http://schemas.openxmlformats.org/officeDocument/2006/relationships/hyperlink" Target="https://twitter.com/whitworthxctf" TargetMode="External"/><Relationship Id="rId15857" Type="http://schemas.openxmlformats.org/officeDocument/2006/relationships/hyperlink" Target="https://www.instagram.com/ccc_xc_tf/" TargetMode="External"/><Relationship Id="rId9067" Type="http://schemas.openxmlformats.org/officeDocument/2006/relationships/hyperlink" Target="https://www.facebook.com/people/Caroline-Smith/100044836010688/" TargetMode="External"/><Relationship Id="rId14527" Type="http://schemas.openxmlformats.org/officeDocument/2006/relationships/hyperlink" Target="https://www.facebook.com/WhitworthTFXC/" TargetMode="External"/><Relationship Id="rId15858" Type="http://schemas.openxmlformats.org/officeDocument/2006/relationships/hyperlink" Target="https://twitter.com/lanexctf" TargetMode="External"/><Relationship Id="rId9066" Type="http://schemas.openxmlformats.org/officeDocument/2006/relationships/hyperlink" Target="https://twitter.com/newberrytfxc" TargetMode="External"/><Relationship Id="rId14528" Type="http://schemas.openxmlformats.org/officeDocument/2006/relationships/hyperlink" Target="https://twitter.com/whitworthxctf" TargetMode="External"/><Relationship Id="rId15859" Type="http://schemas.openxmlformats.org/officeDocument/2006/relationships/hyperlink" Target="https://www.instagram.com/lanexctf/" TargetMode="External"/><Relationship Id="rId14521" Type="http://schemas.openxmlformats.org/officeDocument/2006/relationships/hyperlink" Target="https://www.facebook.com/WhitworthTFXC/" TargetMode="External"/><Relationship Id="rId15852" Type="http://schemas.openxmlformats.org/officeDocument/2006/relationships/hyperlink" Target="https://www.facebook.com/CCC.TF.XCc10/" TargetMode="External"/><Relationship Id="rId14522" Type="http://schemas.openxmlformats.org/officeDocument/2006/relationships/hyperlink" Target="https://whitworthpirates.com/sports/mens-track-and-field" TargetMode="External"/><Relationship Id="rId15853" Type="http://schemas.openxmlformats.org/officeDocument/2006/relationships/hyperlink" Target="https://www.facebook.com/CCCtrackxcountry/" TargetMode="External"/><Relationship Id="rId14523" Type="http://schemas.openxmlformats.org/officeDocument/2006/relationships/hyperlink" Target="https://twitter.com/whitworthxctf" TargetMode="External"/><Relationship Id="rId15854" Type="http://schemas.openxmlformats.org/officeDocument/2006/relationships/hyperlink" Target="https://www.instagram.com/ccc_xc_tf/" TargetMode="External"/><Relationship Id="rId14524" Type="http://schemas.openxmlformats.org/officeDocument/2006/relationships/hyperlink" Target="https://www.facebook.com/WhitworthTFXC/" TargetMode="External"/><Relationship Id="rId15855" Type="http://schemas.openxmlformats.org/officeDocument/2006/relationships/hyperlink" Target="https://www.facebook.com/bridgette.rusnac/" TargetMode="External"/><Relationship Id="rId15850" Type="http://schemas.openxmlformats.org/officeDocument/2006/relationships/hyperlink" Target="https://www.facebook.com/BSCmysticsXCTF/" TargetMode="External"/><Relationship Id="rId14520" Type="http://schemas.openxmlformats.org/officeDocument/2006/relationships/hyperlink" Target="https://twitter.com/whitworthxctf" TargetMode="External"/><Relationship Id="rId15851" Type="http://schemas.openxmlformats.org/officeDocument/2006/relationships/hyperlink" Target="https://www.instagram.com/bsc_mystics_xctf/" TargetMode="External"/><Relationship Id="rId14580" Type="http://schemas.openxmlformats.org/officeDocument/2006/relationships/hyperlink" Target="https://twitter.com/piocutrackcross" TargetMode="External"/><Relationship Id="rId14581" Type="http://schemas.openxmlformats.org/officeDocument/2006/relationships/hyperlink" Target="https://www.facebook.com/CarrollUtrack.cross/" TargetMode="External"/><Relationship Id="rId14582" Type="http://schemas.openxmlformats.org/officeDocument/2006/relationships/hyperlink" Target="https://www.instagram.com/carrolltfxc/" TargetMode="External"/><Relationship Id="rId13251" Type="http://schemas.openxmlformats.org/officeDocument/2006/relationships/hyperlink" Target="https://twitter.com/lcpiosxctf" TargetMode="External"/><Relationship Id="rId13250" Type="http://schemas.openxmlformats.org/officeDocument/2006/relationships/hyperlink" Target="https://www.instagram.com/lcpiosxctf/" TargetMode="External"/><Relationship Id="rId9010" Type="http://schemas.openxmlformats.org/officeDocument/2006/relationships/hyperlink" Target="https://twitter.com/AllenUXCTF" TargetMode="External"/><Relationship Id="rId13249" Type="http://schemas.openxmlformats.org/officeDocument/2006/relationships/hyperlink" Target="https://www.facebook.com/LCPiosXCTF/" TargetMode="External"/><Relationship Id="rId9014" Type="http://schemas.openxmlformats.org/officeDocument/2006/relationships/hyperlink" Target="https://www.facebook.com/autrojans/" TargetMode="External"/><Relationship Id="rId9013" Type="http://schemas.openxmlformats.org/officeDocument/2006/relationships/hyperlink" Target="https://www.facebook.com/caleb.stephenson.3/" TargetMode="External"/><Relationship Id="rId9012" Type="http://schemas.openxmlformats.org/officeDocument/2006/relationships/hyperlink" Target="https://x.com/au_trojansxctf" TargetMode="External"/><Relationship Id="rId9011" Type="http://schemas.openxmlformats.org/officeDocument/2006/relationships/hyperlink" Target="https://www.instagram.com/allenu_xctf/" TargetMode="External"/><Relationship Id="rId9018" Type="http://schemas.openxmlformats.org/officeDocument/2006/relationships/hyperlink" Target="https://www.facebook.com/bill.neely.18" TargetMode="External"/><Relationship Id="rId13244" Type="http://schemas.openxmlformats.org/officeDocument/2006/relationships/hyperlink" Target="https://twitter.com/lcpiosxctf" TargetMode="External"/><Relationship Id="rId14576" Type="http://schemas.openxmlformats.org/officeDocument/2006/relationships/hyperlink" Target="https://twitter.com/piocutrackcross" TargetMode="External"/><Relationship Id="rId9017" Type="http://schemas.openxmlformats.org/officeDocument/2006/relationships/hyperlink" Target="https://www.instagram.com/autrojansxctf/" TargetMode="External"/><Relationship Id="rId13243" Type="http://schemas.openxmlformats.org/officeDocument/2006/relationships/hyperlink" Target="https://twitter.com/RunninReed" TargetMode="External"/><Relationship Id="rId14577" Type="http://schemas.openxmlformats.org/officeDocument/2006/relationships/hyperlink" Target="https://www.facebook.com/CarrollUtrack.cross/" TargetMode="External"/><Relationship Id="rId9016" Type="http://schemas.openxmlformats.org/officeDocument/2006/relationships/hyperlink" Target="https://x.com/au_trojansxctf" TargetMode="External"/><Relationship Id="rId13242" Type="http://schemas.openxmlformats.org/officeDocument/2006/relationships/hyperlink" Target="https://www.instagram.com/gfutrack_xc/" TargetMode="External"/><Relationship Id="rId14578" Type="http://schemas.openxmlformats.org/officeDocument/2006/relationships/hyperlink" Target="https://www.instagram.com/carrolltfxc/" TargetMode="External"/><Relationship Id="rId9015" Type="http://schemas.openxmlformats.org/officeDocument/2006/relationships/hyperlink" Target="https://www.instagram.com/autrojansxctf/" TargetMode="External"/><Relationship Id="rId13241" Type="http://schemas.openxmlformats.org/officeDocument/2006/relationships/hyperlink" Target="https://twitter.com/gfutrack_xc" TargetMode="External"/><Relationship Id="rId14579" Type="http://schemas.openxmlformats.org/officeDocument/2006/relationships/hyperlink" Target="https://gopios.com/sports/mens-indoor-track" TargetMode="External"/><Relationship Id="rId13248" Type="http://schemas.openxmlformats.org/officeDocument/2006/relationships/hyperlink" Target="https://twitter.com/lcpiosxctf" TargetMode="External"/><Relationship Id="rId14572" Type="http://schemas.openxmlformats.org/officeDocument/2006/relationships/hyperlink" Target="https://twitter.com/piocutrackcross" TargetMode="External"/><Relationship Id="rId13247" Type="http://schemas.openxmlformats.org/officeDocument/2006/relationships/hyperlink" Target="https://www.instagram.com/lcpiosxctf/" TargetMode="External"/><Relationship Id="rId14573" Type="http://schemas.openxmlformats.org/officeDocument/2006/relationships/hyperlink" Target="https://www.facebook.com/CarrollUtrack.cross/" TargetMode="External"/><Relationship Id="rId13246" Type="http://schemas.openxmlformats.org/officeDocument/2006/relationships/hyperlink" Target="https://www.instagram.com/runninreed/" TargetMode="External"/><Relationship Id="rId14574" Type="http://schemas.openxmlformats.org/officeDocument/2006/relationships/hyperlink" Target="https://www.instagram.com/mrinkrediblexii/" TargetMode="External"/><Relationship Id="rId9019" Type="http://schemas.openxmlformats.org/officeDocument/2006/relationships/hyperlink" Target="https://www.facebook.com/people/Benedict-College-Track-FieldXC/100063469815019/" TargetMode="External"/><Relationship Id="rId13245" Type="http://schemas.openxmlformats.org/officeDocument/2006/relationships/hyperlink" Target="https://www.facebook.com/LCPiosXCTF/" TargetMode="External"/><Relationship Id="rId14575" Type="http://schemas.openxmlformats.org/officeDocument/2006/relationships/hyperlink" Target="https://www.instagram.com/carrolltfxc/" TargetMode="External"/><Relationship Id="rId14590" Type="http://schemas.openxmlformats.org/officeDocument/2006/relationships/hyperlink" Target="https://www.instagram.com/carrolltfxc/" TargetMode="External"/><Relationship Id="rId14591" Type="http://schemas.openxmlformats.org/officeDocument/2006/relationships/hyperlink" Target="https://gopios.com/sports/mens-indoor-track" TargetMode="External"/><Relationship Id="rId14592" Type="http://schemas.openxmlformats.org/officeDocument/2006/relationships/hyperlink" Target="https://twitter.com/piothunder19" TargetMode="External"/><Relationship Id="rId14593" Type="http://schemas.openxmlformats.org/officeDocument/2006/relationships/hyperlink" Target="https://twitter.com/piocutrackcross" TargetMode="External"/><Relationship Id="rId13262" Type="http://schemas.openxmlformats.org/officeDocument/2006/relationships/hyperlink" Target="https://www.facebook.com/LCPiosXCTF/" TargetMode="External"/><Relationship Id="rId13261" Type="http://schemas.openxmlformats.org/officeDocument/2006/relationships/hyperlink" Target="https://twitter.com/lcpiosxctf" TargetMode="External"/><Relationship Id="rId13260" Type="http://schemas.openxmlformats.org/officeDocument/2006/relationships/hyperlink" Target="https://www.lcpioneers.com/sports/track/index" TargetMode="External"/><Relationship Id="rId9003" Type="http://schemas.openxmlformats.org/officeDocument/2006/relationships/hyperlink" Target="https://twitter.com/wcu_tfxc" TargetMode="External"/><Relationship Id="rId9002" Type="http://schemas.openxmlformats.org/officeDocument/2006/relationships/hyperlink" Target="https://www.instagram.com/wcuxctf/" TargetMode="External"/><Relationship Id="rId9001" Type="http://schemas.openxmlformats.org/officeDocument/2006/relationships/hyperlink" Target="https://twitter.com/wcu_tfxc" TargetMode="External"/><Relationship Id="rId9000" Type="http://schemas.openxmlformats.org/officeDocument/2006/relationships/hyperlink" Target="https://www.instagram.com/wcuxctf/" TargetMode="External"/><Relationship Id="rId9007" Type="http://schemas.openxmlformats.org/officeDocument/2006/relationships/hyperlink" Target="https://twitter.com/AllenUXCTF" TargetMode="External"/><Relationship Id="rId13255" Type="http://schemas.openxmlformats.org/officeDocument/2006/relationships/hyperlink" Target="https://www.facebook.com/LCPiosXCTF/" TargetMode="External"/><Relationship Id="rId14587" Type="http://schemas.openxmlformats.org/officeDocument/2006/relationships/hyperlink" Target="https://gopios.com/sports/mens-indoor-track" TargetMode="External"/><Relationship Id="rId9006" Type="http://schemas.openxmlformats.org/officeDocument/2006/relationships/hyperlink" Target="https://www.instagram.com/allenu_xctf/" TargetMode="External"/><Relationship Id="rId13254" Type="http://schemas.openxmlformats.org/officeDocument/2006/relationships/hyperlink" Target="https://twitter.com/lcpiosxctf" TargetMode="External"/><Relationship Id="rId14588" Type="http://schemas.openxmlformats.org/officeDocument/2006/relationships/hyperlink" Target="https://twitter.com/piocutrackcross" TargetMode="External"/><Relationship Id="rId9005" Type="http://schemas.openxmlformats.org/officeDocument/2006/relationships/hyperlink" Target="https://twitter.com/AllenUXCTF" TargetMode="External"/><Relationship Id="rId13253" Type="http://schemas.openxmlformats.org/officeDocument/2006/relationships/hyperlink" Target="https://www.instagram.com/lcpiosxctf/" TargetMode="External"/><Relationship Id="rId14589" Type="http://schemas.openxmlformats.org/officeDocument/2006/relationships/hyperlink" Target="https://www.facebook.com/CarrollUtrack.cross/" TargetMode="External"/><Relationship Id="rId9004" Type="http://schemas.openxmlformats.org/officeDocument/2006/relationships/hyperlink" Target="https://www.instagram.com/wcuxctf/" TargetMode="External"/><Relationship Id="rId13252" Type="http://schemas.openxmlformats.org/officeDocument/2006/relationships/hyperlink" Target="https://www.facebook.com/LCPiosXCTF/" TargetMode="External"/><Relationship Id="rId13259" Type="http://schemas.openxmlformats.org/officeDocument/2006/relationships/hyperlink" Target="https://www.instagram.com/lcpiosxctf/" TargetMode="External"/><Relationship Id="rId14583" Type="http://schemas.openxmlformats.org/officeDocument/2006/relationships/hyperlink" Target="https://gopios.com/sports/mens-indoor-track" TargetMode="External"/><Relationship Id="rId13258" Type="http://schemas.openxmlformats.org/officeDocument/2006/relationships/hyperlink" Target="https://www.facebook.com/LCPiosXCTF/" TargetMode="External"/><Relationship Id="rId14584" Type="http://schemas.openxmlformats.org/officeDocument/2006/relationships/hyperlink" Target="https://twitter.com/piocutrackcross" TargetMode="External"/><Relationship Id="rId9009" Type="http://schemas.openxmlformats.org/officeDocument/2006/relationships/hyperlink" Target="https://www.instagram.com/allenu_xctf/" TargetMode="External"/><Relationship Id="rId13257" Type="http://schemas.openxmlformats.org/officeDocument/2006/relationships/hyperlink" Target="https://twitter.com/lcpiosxctf" TargetMode="External"/><Relationship Id="rId14585" Type="http://schemas.openxmlformats.org/officeDocument/2006/relationships/hyperlink" Target="https://www.facebook.com/CarrollUtrack.cross/" TargetMode="External"/><Relationship Id="rId9008" Type="http://schemas.openxmlformats.org/officeDocument/2006/relationships/hyperlink" Target="https://www.facebook.com/Mr.PsiChotic/" TargetMode="External"/><Relationship Id="rId13256" Type="http://schemas.openxmlformats.org/officeDocument/2006/relationships/hyperlink" Target="https://www.instagram.com/lcpiosxctf/" TargetMode="External"/><Relationship Id="rId14586" Type="http://schemas.openxmlformats.org/officeDocument/2006/relationships/hyperlink" Target="https://www.instagram.com/carrolltfxc/" TargetMode="External"/><Relationship Id="rId15890" Type="http://schemas.openxmlformats.org/officeDocument/2006/relationships/hyperlink" Target="https://www.facebook.com/bailey.wallack/" TargetMode="External"/><Relationship Id="rId14560" Type="http://schemas.openxmlformats.org/officeDocument/2006/relationships/hyperlink" Target="https://beloitcollegeathletics.com/sports/mens-track-and-field" TargetMode="External"/><Relationship Id="rId15891" Type="http://schemas.openxmlformats.org/officeDocument/2006/relationships/hyperlink" Target="https://www.instagram.com/soutrackxc/" TargetMode="External"/><Relationship Id="rId9032" Type="http://schemas.openxmlformats.org/officeDocument/2006/relationships/hyperlink" Target="https://x.com/Valkyries_MXCTF" TargetMode="External"/><Relationship Id="rId9031" Type="http://schemas.openxmlformats.org/officeDocument/2006/relationships/hyperlink" Target="https://www.facebook.com/Converse-College-Cross-Country-and-Track-Field" TargetMode="External"/><Relationship Id="rId13229" Type="http://schemas.openxmlformats.org/officeDocument/2006/relationships/hyperlink" Target="https://www.instagram.com/gfutrack_xc/" TargetMode="External"/><Relationship Id="rId9030" Type="http://schemas.openxmlformats.org/officeDocument/2006/relationships/hyperlink" Target="https://twitter.com/coachmorton83" TargetMode="External"/><Relationship Id="rId13228" Type="http://schemas.openxmlformats.org/officeDocument/2006/relationships/hyperlink" Target="https://www.facebook.com/bryant.quinn.1" TargetMode="External"/><Relationship Id="rId13227" Type="http://schemas.openxmlformats.org/officeDocument/2006/relationships/hyperlink" Target="https://twitter.com/gfutrack_xc" TargetMode="External"/><Relationship Id="rId9036" Type="http://schemas.openxmlformats.org/officeDocument/2006/relationships/hyperlink" Target="https://www.facebook.com/p/Converse-College-Cross-Country-and-Track-Field-100070289342380/" TargetMode="External"/><Relationship Id="rId14558" Type="http://schemas.openxmlformats.org/officeDocument/2006/relationships/hyperlink" Target="https://www.facebook.com/beloitxctrack/" TargetMode="External"/><Relationship Id="rId15889" Type="http://schemas.openxmlformats.org/officeDocument/2006/relationships/hyperlink" Target="https://twitter.com/swocc_tf" TargetMode="External"/><Relationship Id="rId9035" Type="http://schemas.openxmlformats.org/officeDocument/2006/relationships/hyperlink" Target="https://twitter.com/Valkyries_MXCTF" TargetMode="External"/><Relationship Id="rId14559" Type="http://schemas.openxmlformats.org/officeDocument/2006/relationships/hyperlink" Target="https://www.instagram.com/beloit_college_xc_tf/" TargetMode="External"/><Relationship Id="rId9034" Type="http://schemas.openxmlformats.org/officeDocument/2006/relationships/hyperlink" Target="https://www.instagram.com/valkyriesxctrack/" TargetMode="External"/><Relationship Id="rId9033" Type="http://schemas.openxmlformats.org/officeDocument/2006/relationships/hyperlink" Target="https://www.facebook.com/ConverseValkyries/" TargetMode="External"/><Relationship Id="rId13222" Type="http://schemas.openxmlformats.org/officeDocument/2006/relationships/hyperlink" Target="https://athletics.georgefox.edu/sports/mens-track-and-field" TargetMode="External"/><Relationship Id="rId14554" Type="http://schemas.openxmlformats.org/officeDocument/2006/relationships/hyperlink" Target="https://www.facebook.com/beloitxctrack/" TargetMode="External"/><Relationship Id="rId15885" Type="http://schemas.openxmlformats.org/officeDocument/2006/relationships/hyperlink" Target="https://www.instagram.com/mthoodsaintsxctf/" TargetMode="External"/><Relationship Id="rId9039" Type="http://schemas.openxmlformats.org/officeDocument/2006/relationships/hyperlink" Target="https://www.facebook.com/p/Converse-College-Cross-Country-and-Track-Field-100070289342380/" TargetMode="External"/><Relationship Id="rId13221" Type="http://schemas.openxmlformats.org/officeDocument/2006/relationships/hyperlink" Target="https://www.instagram.com/gfutrack_xc/" TargetMode="External"/><Relationship Id="rId14555" Type="http://schemas.openxmlformats.org/officeDocument/2006/relationships/hyperlink" Target="https://www.instagram.com/beloit_college_xc_tf/" TargetMode="External"/><Relationship Id="rId15886" Type="http://schemas.openxmlformats.org/officeDocument/2006/relationships/hyperlink" Target="https://twitter.com/stevemdelgado" TargetMode="External"/><Relationship Id="rId9038" Type="http://schemas.openxmlformats.org/officeDocument/2006/relationships/hyperlink" Target="https://twitter.com/Valkyries_MXCTF" TargetMode="External"/><Relationship Id="rId13220" Type="http://schemas.openxmlformats.org/officeDocument/2006/relationships/hyperlink" Target="https://www.instagram.com/coachjsmith/" TargetMode="External"/><Relationship Id="rId14556" Type="http://schemas.openxmlformats.org/officeDocument/2006/relationships/hyperlink" Target="https://beloitcollegeathletics.com/sports/mens-track-and-field" TargetMode="External"/><Relationship Id="rId15887" Type="http://schemas.openxmlformats.org/officeDocument/2006/relationships/hyperlink" Target="https://twitter.com/swocc_tf" TargetMode="External"/><Relationship Id="rId9037" Type="http://schemas.openxmlformats.org/officeDocument/2006/relationships/hyperlink" Target="https://www.instagram.com/valkyriesxctrack/" TargetMode="External"/><Relationship Id="rId14557" Type="http://schemas.openxmlformats.org/officeDocument/2006/relationships/hyperlink" Target="https://www.facebook.com/michael.stonehocker" TargetMode="External"/><Relationship Id="rId15888" Type="http://schemas.openxmlformats.org/officeDocument/2006/relationships/hyperlink" Target="https://www.instagram.com/soutrackxc/" TargetMode="External"/><Relationship Id="rId13226" Type="http://schemas.openxmlformats.org/officeDocument/2006/relationships/hyperlink" Target="https://athletics.georgefox.edu/sports/mens-track-and-field" TargetMode="External"/><Relationship Id="rId14550" Type="http://schemas.openxmlformats.org/officeDocument/2006/relationships/hyperlink" Target="https://beloitcollegeathletics.com/sports/mens-track-and-field" TargetMode="External"/><Relationship Id="rId15881" Type="http://schemas.openxmlformats.org/officeDocument/2006/relationships/hyperlink" Target="https://www.facebook.com/mthoodsaintsxctf/" TargetMode="External"/><Relationship Id="rId13225" Type="http://schemas.openxmlformats.org/officeDocument/2006/relationships/hyperlink" Target="https://www.instagram.com/gfutrack_xc/" TargetMode="External"/><Relationship Id="rId14551" Type="http://schemas.openxmlformats.org/officeDocument/2006/relationships/hyperlink" Target="https://www.facebook.com/beloitxctrack/" TargetMode="External"/><Relationship Id="rId15882" Type="http://schemas.openxmlformats.org/officeDocument/2006/relationships/hyperlink" Target="https://www.instagram.com/mthoodsaintsxctf/" TargetMode="External"/><Relationship Id="rId13224" Type="http://schemas.openxmlformats.org/officeDocument/2006/relationships/hyperlink" Target="https://twitter.com/gfutrack_xc" TargetMode="External"/><Relationship Id="rId14552" Type="http://schemas.openxmlformats.org/officeDocument/2006/relationships/hyperlink" Target="https://www.instagram.com/beloit_college_xc_tf/" TargetMode="External"/><Relationship Id="rId15883" Type="http://schemas.openxmlformats.org/officeDocument/2006/relationships/hyperlink" Target="https://www.facebook.com/KaylaWatkins/" TargetMode="External"/><Relationship Id="rId13223" Type="http://schemas.openxmlformats.org/officeDocument/2006/relationships/hyperlink" Target="https://twitter.com/warnerpacificad" TargetMode="External"/><Relationship Id="rId14553" Type="http://schemas.openxmlformats.org/officeDocument/2006/relationships/hyperlink" Target="https://twitter.com/connor_mcell" TargetMode="External"/><Relationship Id="rId15884" Type="http://schemas.openxmlformats.org/officeDocument/2006/relationships/hyperlink" Target="https://www.facebook.com/mthoodsaintsxctf/" TargetMode="External"/><Relationship Id="rId14570" Type="http://schemas.openxmlformats.org/officeDocument/2006/relationships/hyperlink" Target="https://www.facebook.com/CarrollUtrack.cross/" TargetMode="External"/><Relationship Id="rId14571" Type="http://schemas.openxmlformats.org/officeDocument/2006/relationships/hyperlink" Target="https://www.instagram.com/carrolltfxc/" TargetMode="External"/><Relationship Id="rId13240" Type="http://schemas.openxmlformats.org/officeDocument/2006/relationships/hyperlink" Target="https://athletics.georgefox.edu/sports/mens-track-and-field" TargetMode="External"/><Relationship Id="rId9021" Type="http://schemas.openxmlformats.org/officeDocument/2006/relationships/hyperlink" Target="https://www.instagram.com/benedicttigers_tfxc/" TargetMode="External"/><Relationship Id="rId9020" Type="http://schemas.openxmlformats.org/officeDocument/2006/relationships/hyperlink" Target="https://www.facebook.com/profile.php?id=100063469815019" TargetMode="External"/><Relationship Id="rId13239" Type="http://schemas.openxmlformats.org/officeDocument/2006/relationships/hyperlink" Target="https://www.instagram.com/gfutrack_xc/" TargetMode="External"/><Relationship Id="rId13238" Type="http://schemas.openxmlformats.org/officeDocument/2006/relationships/hyperlink" Target="https://www.instagram.com/mfederici/" TargetMode="External"/><Relationship Id="rId9025" Type="http://schemas.openxmlformats.org/officeDocument/2006/relationships/hyperlink" Target="https://www.instagram.com/claflin_track/" TargetMode="External"/><Relationship Id="rId14569" Type="http://schemas.openxmlformats.org/officeDocument/2006/relationships/hyperlink" Target="https://twitter.com/piocutrackcross" TargetMode="External"/><Relationship Id="rId9024" Type="http://schemas.openxmlformats.org/officeDocument/2006/relationships/hyperlink" Target="https://www.instagram.com/claflin_track/" TargetMode="External"/><Relationship Id="rId9023" Type="http://schemas.openxmlformats.org/officeDocument/2006/relationships/hyperlink" Target="https://www.facebook.com/profile.php" TargetMode="External"/><Relationship Id="rId9022" Type="http://schemas.openxmlformats.org/officeDocument/2006/relationships/hyperlink" Target="https://www.facebook.com/p/Benedict-College-Track-Field-100057637112131/" TargetMode="External"/><Relationship Id="rId9029" Type="http://schemas.openxmlformats.org/officeDocument/2006/relationships/hyperlink" Target="https://www.instagram.com/cokertfxc/" TargetMode="External"/><Relationship Id="rId13233" Type="http://schemas.openxmlformats.org/officeDocument/2006/relationships/hyperlink" Target="https://www.instagram.com/gfutrack_xc/" TargetMode="External"/><Relationship Id="rId14565" Type="http://schemas.openxmlformats.org/officeDocument/2006/relationships/hyperlink" Target="https://www.instagram.com/beloit_college_xc_tf/" TargetMode="External"/><Relationship Id="rId15896" Type="http://schemas.openxmlformats.org/officeDocument/2006/relationships/hyperlink" Target="https://www.facebook.com/runningchukars/" TargetMode="External"/><Relationship Id="rId9028" Type="http://schemas.openxmlformats.org/officeDocument/2006/relationships/hyperlink" Target="https://twitter.com/CokerTFXC" TargetMode="External"/><Relationship Id="rId13232" Type="http://schemas.openxmlformats.org/officeDocument/2006/relationships/hyperlink" Target="https://www.facebook.com/gabe.haberly" TargetMode="External"/><Relationship Id="rId14566" Type="http://schemas.openxmlformats.org/officeDocument/2006/relationships/hyperlink" Target="https://twitter.com/piocutrackcross" TargetMode="External"/><Relationship Id="rId15897" Type="http://schemas.openxmlformats.org/officeDocument/2006/relationships/hyperlink" Target="https://twitter.com/mikelewis_12" TargetMode="External"/><Relationship Id="rId9027" Type="http://schemas.openxmlformats.org/officeDocument/2006/relationships/hyperlink" Target="https://www.instagram.com/cokertfxc/" TargetMode="External"/><Relationship Id="rId13231" Type="http://schemas.openxmlformats.org/officeDocument/2006/relationships/hyperlink" Target="https://twitter.com/gfutrack_xc" TargetMode="External"/><Relationship Id="rId14567" Type="http://schemas.openxmlformats.org/officeDocument/2006/relationships/hyperlink" Target="https://www.facebook.com/CarrollUtrack.cross/" TargetMode="External"/><Relationship Id="rId15898" Type="http://schemas.openxmlformats.org/officeDocument/2006/relationships/hyperlink" Target="https://www.facebook.com/runningchukars/" TargetMode="External"/><Relationship Id="rId9026" Type="http://schemas.openxmlformats.org/officeDocument/2006/relationships/hyperlink" Target="https://twitter.com/coachgljtj42" TargetMode="External"/><Relationship Id="rId13230" Type="http://schemas.openxmlformats.org/officeDocument/2006/relationships/hyperlink" Target="https://athletics.georgefox.edu/sports/mens-track-and-field" TargetMode="External"/><Relationship Id="rId14568" Type="http://schemas.openxmlformats.org/officeDocument/2006/relationships/hyperlink" Target="https://www.instagram.com/carrolltfxc/" TargetMode="External"/><Relationship Id="rId15899" Type="http://schemas.openxmlformats.org/officeDocument/2006/relationships/hyperlink" Target="https://www.instagram.com/wagnertrackxc/?hl=en" TargetMode="External"/><Relationship Id="rId13237" Type="http://schemas.openxmlformats.org/officeDocument/2006/relationships/hyperlink" Target="https://twitter.com/gfutrack_xc" TargetMode="External"/><Relationship Id="rId14561" Type="http://schemas.openxmlformats.org/officeDocument/2006/relationships/hyperlink" Target="https://www.facebook.com/beloitxctrack/" TargetMode="External"/><Relationship Id="rId15892" Type="http://schemas.openxmlformats.org/officeDocument/2006/relationships/hyperlink" Target="https://www.facebook.com/runningchukars/" TargetMode="External"/><Relationship Id="rId13236" Type="http://schemas.openxmlformats.org/officeDocument/2006/relationships/hyperlink" Target="https://athletics.georgefox.edu/sports/mens-track-and-field" TargetMode="External"/><Relationship Id="rId14562" Type="http://schemas.openxmlformats.org/officeDocument/2006/relationships/hyperlink" Target="https://www.instagram.com/beloit_college_xc_tf/" TargetMode="External"/><Relationship Id="rId15893" Type="http://schemas.openxmlformats.org/officeDocument/2006/relationships/hyperlink" Target="https://www.instagram.com/_jaggi_/?hl=en" TargetMode="External"/><Relationship Id="rId13235" Type="http://schemas.openxmlformats.org/officeDocument/2006/relationships/hyperlink" Target="https://www.instagram.com/gfutrack_xc/" TargetMode="External"/><Relationship Id="rId14563" Type="http://schemas.openxmlformats.org/officeDocument/2006/relationships/hyperlink" Target="https://beloitcollegeathletics.com/sports/mens-track-and-field" TargetMode="External"/><Relationship Id="rId15894" Type="http://schemas.openxmlformats.org/officeDocument/2006/relationships/hyperlink" Target="https://www.facebook.com/runningchukars/" TargetMode="External"/><Relationship Id="rId13234" Type="http://schemas.openxmlformats.org/officeDocument/2006/relationships/hyperlink" Target="https://twitter.com/gfutrack_xc" TargetMode="External"/><Relationship Id="rId14564" Type="http://schemas.openxmlformats.org/officeDocument/2006/relationships/hyperlink" Target="https://www.facebook.com/beloitxctrack/" TargetMode="External"/><Relationship Id="rId15895" Type="http://schemas.openxmlformats.org/officeDocument/2006/relationships/hyperlink" Target="https://www.facebook.com/runningchukars/" TargetMode="External"/><Relationship Id="rId9098" Type="http://schemas.openxmlformats.org/officeDocument/2006/relationships/hyperlink" Target="https://twitter.com/swumwtennis" TargetMode="External"/><Relationship Id="rId15827" Type="http://schemas.openxmlformats.org/officeDocument/2006/relationships/hyperlink" Target="https://www.instagram.com/nccmensxctf/" TargetMode="External"/><Relationship Id="rId9097" Type="http://schemas.openxmlformats.org/officeDocument/2006/relationships/hyperlink" Target="https://www.instagram.com/gamecocktrackxc/" TargetMode="External"/><Relationship Id="rId15828" Type="http://schemas.openxmlformats.org/officeDocument/2006/relationships/hyperlink" Target="https://twitter.com/onondagalazers" TargetMode="External"/><Relationship Id="rId9096" Type="http://schemas.openxmlformats.org/officeDocument/2006/relationships/hyperlink" Target="https://www.facebook.com/larry.kimball.104/" TargetMode="External"/><Relationship Id="rId15829" Type="http://schemas.openxmlformats.org/officeDocument/2006/relationships/hyperlink" Target="https://facebook.com/groups/149969598355337/" TargetMode="External"/><Relationship Id="rId9095" Type="http://schemas.openxmlformats.org/officeDocument/2006/relationships/hyperlink" Target="https://www.instagram.com/uscbxctf/" TargetMode="External"/><Relationship Id="rId15823" Type="http://schemas.openxmlformats.org/officeDocument/2006/relationships/hyperlink" Target="https://facebook.com/KCC-Cross-Country-and-Track-field-2278052359096267/" TargetMode="External"/><Relationship Id="rId15824" Type="http://schemas.openxmlformats.org/officeDocument/2006/relationships/hyperlink" Target="https://www.instagram.com/michael_bakes/" TargetMode="External"/><Relationship Id="rId15825" Type="http://schemas.openxmlformats.org/officeDocument/2006/relationships/hyperlink" Target="https://www.instagram.com/mcmustangsxctf/" TargetMode="External"/><Relationship Id="rId9099" Type="http://schemas.openxmlformats.org/officeDocument/2006/relationships/hyperlink" Target="https://www.facebook.com/swu.tennis" TargetMode="External"/><Relationship Id="rId15826" Type="http://schemas.openxmlformats.org/officeDocument/2006/relationships/hyperlink" Target="http://x.com/NCCMensXCTF" TargetMode="External"/><Relationship Id="rId15820" Type="http://schemas.openxmlformats.org/officeDocument/2006/relationships/hyperlink" Target="https://facebook.com/KCC-Cross-Country-and-Track-field-2278052359096267/" TargetMode="External"/><Relationship Id="rId15821" Type="http://schemas.openxmlformats.org/officeDocument/2006/relationships/hyperlink" Target="https://twitter.com/kcctfxc" TargetMode="External"/><Relationship Id="rId15822" Type="http://schemas.openxmlformats.org/officeDocument/2006/relationships/hyperlink" Target="https://www.facebook.com/p/KCC-Cross-Country-and-Track-field-100039718968378/" TargetMode="External"/><Relationship Id="rId9090" Type="http://schemas.openxmlformats.org/officeDocument/2006/relationships/hyperlink" Target="https://twitter.com/USCBXCTF" TargetMode="External"/><Relationship Id="rId9094" Type="http://schemas.openxmlformats.org/officeDocument/2006/relationships/hyperlink" Target="https://twitter.com/usc_track_field" TargetMode="External"/><Relationship Id="rId9093" Type="http://schemas.openxmlformats.org/officeDocument/2006/relationships/hyperlink" Target="https://www.instagram.com/uscbxctf/" TargetMode="External"/><Relationship Id="rId9092" Type="http://schemas.openxmlformats.org/officeDocument/2006/relationships/hyperlink" Target="https://www.instagram.com/theeshaunscott/" TargetMode="External"/><Relationship Id="rId9091" Type="http://schemas.openxmlformats.org/officeDocument/2006/relationships/hyperlink" Target="https://twitter.com/gamecocktrack" TargetMode="External"/><Relationship Id="rId9087" Type="http://schemas.openxmlformats.org/officeDocument/2006/relationships/hyperlink" Target="https://www.instagram.com/gamecocktrackxc/" TargetMode="External"/><Relationship Id="rId14507" Type="http://schemas.openxmlformats.org/officeDocument/2006/relationships/hyperlink" Target="https://loggerathletics.com/sports/track-and-field" TargetMode="External"/><Relationship Id="rId15838" Type="http://schemas.openxmlformats.org/officeDocument/2006/relationships/hyperlink" Target="https://twitter.com/bscmystics_xctf" TargetMode="External"/><Relationship Id="rId9086" Type="http://schemas.openxmlformats.org/officeDocument/2006/relationships/hyperlink" Target="https://twitter.com/uscbtf" TargetMode="External"/><Relationship Id="rId14508" Type="http://schemas.openxmlformats.org/officeDocument/2006/relationships/hyperlink" Target="https://twitter.com/pstrackandfield" TargetMode="External"/><Relationship Id="rId15839" Type="http://schemas.openxmlformats.org/officeDocument/2006/relationships/hyperlink" Target="https://www.instagram.com/coach_hammerschmidt_/" TargetMode="External"/><Relationship Id="rId9085" Type="http://schemas.openxmlformats.org/officeDocument/2006/relationships/hyperlink" Target="https://www.instagram.com/ngutfcc/" TargetMode="External"/><Relationship Id="rId14509" Type="http://schemas.openxmlformats.org/officeDocument/2006/relationships/hyperlink" Target="https://athletics.whitman.edu/sports/mens-cross-country" TargetMode="External"/><Relationship Id="rId9084" Type="http://schemas.openxmlformats.org/officeDocument/2006/relationships/hyperlink" Target="https://www.instagram.com/im_jrob/" TargetMode="External"/><Relationship Id="rId14503" Type="http://schemas.openxmlformats.org/officeDocument/2006/relationships/hyperlink" Target="https://loggerathletics.com/sports/track-and-field" TargetMode="External"/><Relationship Id="rId15834" Type="http://schemas.openxmlformats.org/officeDocument/2006/relationships/hyperlink" Target="https://facebook.com/groups/149969598355337/" TargetMode="External"/><Relationship Id="rId14504" Type="http://schemas.openxmlformats.org/officeDocument/2006/relationships/hyperlink" Target="https://twitter.com/pstrackandfield" TargetMode="External"/><Relationship Id="rId15835" Type="http://schemas.openxmlformats.org/officeDocument/2006/relationships/hyperlink" Target="https://www.instagram.com/onondagaxcandtrack/" TargetMode="External"/><Relationship Id="rId9089" Type="http://schemas.openxmlformats.org/officeDocument/2006/relationships/hyperlink" Target="https://twitter.com/USCBXCTF" TargetMode="External"/><Relationship Id="rId14505" Type="http://schemas.openxmlformats.org/officeDocument/2006/relationships/hyperlink" Target="https://loggerathletics.com/sports/track-and-field" TargetMode="External"/><Relationship Id="rId15836" Type="http://schemas.openxmlformats.org/officeDocument/2006/relationships/hyperlink" Target="https://twitter.com/qcc_cuny" TargetMode="External"/><Relationship Id="rId9088" Type="http://schemas.openxmlformats.org/officeDocument/2006/relationships/hyperlink" Target="https://www.instagram.com/gamecocktrackxc/" TargetMode="External"/><Relationship Id="rId14506" Type="http://schemas.openxmlformats.org/officeDocument/2006/relationships/hyperlink" Target="https://twitter.com/pstrackandfield" TargetMode="External"/><Relationship Id="rId15837" Type="http://schemas.openxmlformats.org/officeDocument/2006/relationships/hyperlink" Target="https://www.facebook.com/john.campagna.92" TargetMode="External"/><Relationship Id="rId15830" Type="http://schemas.openxmlformats.org/officeDocument/2006/relationships/hyperlink" Target="https://www.instagram.com/onondagaxcandtrack/" TargetMode="External"/><Relationship Id="rId14500" Type="http://schemas.openxmlformats.org/officeDocument/2006/relationships/hyperlink" Target="https://twitter.com/pstrackandfield" TargetMode="External"/><Relationship Id="rId15831" Type="http://schemas.openxmlformats.org/officeDocument/2006/relationships/hyperlink" Target="https://twitter.com/onondagalazers" TargetMode="External"/><Relationship Id="rId14501" Type="http://schemas.openxmlformats.org/officeDocument/2006/relationships/hyperlink" Target="https://twitter.com/pstrackandfield" TargetMode="External"/><Relationship Id="rId15832" Type="http://schemas.openxmlformats.org/officeDocument/2006/relationships/hyperlink" Target="https://facebook.com/groups/149969598355337/" TargetMode="External"/><Relationship Id="rId14502" Type="http://schemas.openxmlformats.org/officeDocument/2006/relationships/hyperlink" Target="https://www.instagram.com/psloggers/" TargetMode="External"/><Relationship Id="rId15833" Type="http://schemas.openxmlformats.org/officeDocument/2006/relationships/hyperlink" Target="https://www.instagram.com/onondagaxcandtrack/" TargetMode="External"/><Relationship Id="rId15809" Type="http://schemas.openxmlformats.org/officeDocument/2006/relationships/hyperlink" Target="https://x.com/CooperCrowell" TargetMode="External"/><Relationship Id="rId15805" Type="http://schemas.openxmlformats.org/officeDocument/2006/relationships/hyperlink" Target="https://www.instagram.com/rowanmxc_track/" TargetMode="External"/><Relationship Id="rId15806" Type="http://schemas.openxmlformats.org/officeDocument/2006/relationships/hyperlink" Target="https://twitter.com/rowanmxc_track" TargetMode="External"/><Relationship Id="rId15807" Type="http://schemas.openxmlformats.org/officeDocument/2006/relationships/hyperlink" Target="https://www.facebook.com/RowanMXCtrack/" TargetMode="External"/><Relationship Id="rId15808" Type="http://schemas.openxmlformats.org/officeDocument/2006/relationships/hyperlink" Target="https://www.instagram.com/rowanmxc_track/?hl=en" TargetMode="External"/><Relationship Id="rId15801" Type="http://schemas.openxmlformats.org/officeDocument/2006/relationships/hyperlink" Target="https://www.facebook.com/RowanMXCtrack/" TargetMode="External"/><Relationship Id="rId15802" Type="http://schemas.openxmlformats.org/officeDocument/2006/relationships/hyperlink" Target="https://www.instagram.com/rowanmxc_track/" TargetMode="External"/><Relationship Id="rId15803" Type="http://schemas.openxmlformats.org/officeDocument/2006/relationships/hyperlink" Target="https://twitter.com/rowanmxc_track" TargetMode="External"/><Relationship Id="rId15804" Type="http://schemas.openxmlformats.org/officeDocument/2006/relationships/hyperlink" Target="https://www.facebook.com/RowanMXCtrack/" TargetMode="External"/><Relationship Id="rId15800" Type="http://schemas.openxmlformats.org/officeDocument/2006/relationships/hyperlink" Target="https://twitter.com/rowanmxc_track" TargetMode="External"/><Relationship Id="rId15816" Type="http://schemas.openxmlformats.org/officeDocument/2006/relationships/hyperlink" Target="https://www.instagram.com/jeffbecker526/" TargetMode="External"/><Relationship Id="rId15817" Type="http://schemas.openxmlformats.org/officeDocument/2006/relationships/hyperlink" Target="https://www.instagram.com/newmexicojcxc_tf/" TargetMode="External"/><Relationship Id="rId15818" Type="http://schemas.openxmlformats.org/officeDocument/2006/relationships/hyperlink" Target="https://www.facebook.com/fingerlakestrackandfieldandXC/" TargetMode="External"/><Relationship Id="rId15819" Type="http://schemas.openxmlformats.org/officeDocument/2006/relationships/hyperlink" Target="https://www.instagram.com/hvcctf/" TargetMode="External"/><Relationship Id="rId15812" Type="http://schemas.openxmlformats.org/officeDocument/2006/relationships/hyperlink" Target="https://www.instagram.com/unionxctf/" TargetMode="External"/><Relationship Id="rId15813" Type="http://schemas.openxmlformats.org/officeDocument/2006/relationships/hyperlink" Target="https://www.instagram.com/unionxctf/" TargetMode="External"/><Relationship Id="rId15814" Type="http://schemas.openxmlformats.org/officeDocument/2006/relationships/hyperlink" Target="https://twitter.com/jeffbec74645997" TargetMode="External"/><Relationship Id="rId15815" Type="http://schemas.openxmlformats.org/officeDocument/2006/relationships/hyperlink" Target="https://www.facebook.com/nmjctrackandfield/" TargetMode="External"/><Relationship Id="rId15810" Type="http://schemas.openxmlformats.org/officeDocument/2006/relationships/hyperlink" Target="https://twitter.com/ucc_track" TargetMode="External"/><Relationship Id="rId15811" Type="http://schemas.openxmlformats.org/officeDocument/2006/relationships/hyperlink" Target="https://www.facebook.com/p/Union-County-Track-Field-100077459443139/" TargetMode="External"/><Relationship Id="rId14381" Type="http://schemas.openxmlformats.org/officeDocument/2006/relationships/hyperlink" Target="https://twitter.com/abmarrocco" TargetMode="External"/><Relationship Id="rId14382" Type="http://schemas.openxmlformats.org/officeDocument/2006/relationships/hyperlink" Target="https://twitter.com/suhornetstfxc" TargetMode="External"/><Relationship Id="rId14383" Type="http://schemas.openxmlformats.org/officeDocument/2006/relationships/hyperlink" Target="https://www.facebook.com/SUhornetsTFXC/" TargetMode="External"/><Relationship Id="rId14384" Type="http://schemas.openxmlformats.org/officeDocument/2006/relationships/hyperlink" Target="https://twitter.com/suhornetstfxc" TargetMode="External"/><Relationship Id="rId13053" Type="http://schemas.openxmlformats.org/officeDocument/2006/relationships/hyperlink" Target="https://www.facebook.com/OberlinCollegeCrossCountryTrackAndField/" TargetMode="External"/><Relationship Id="rId13052" Type="http://schemas.openxmlformats.org/officeDocument/2006/relationships/hyperlink" Target="https://twitter.com/yeo_tfxc" TargetMode="External"/><Relationship Id="rId13051" Type="http://schemas.openxmlformats.org/officeDocument/2006/relationships/hyperlink" Target="https://goyeo.com/sports/mens-track-and-field" TargetMode="External"/><Relationship Id="rId13050" Type="http://schemas.openxmlformats.org/officeDocument/2006/relationships/hyperlink" Target="https://www.instagram.com/oberlincollegexctf/" TargetMode="External"/><Relationship Id="rId14380" Type="http://schemas.openxmlformats.org/officeDocument/2006/relationships/hyperlink" Target="https://suhornets.com/sports/track-and-field" TargetMode="External"/><Relationship Id="rId13046" Type="http://schemas.openxmlformats.org/officeDocument/2006/relationships/hyperlink" Target="https://www.facebook.com/OberlinCollegeCrossCountryTrackAndField/" TargetMode="External"/><Relationship Id="rId14378" Type="http://schemas.openxmlformats.org/officeDocument/2006/relationships/hyperlink" Target="https://www.facebook.com/rctandf/" TargetMode="External"/><Relationship Id="rId13045" Type="http://schemas.openxmlformats.org/officeDocument/2006/relationships/hyperlink" Target="https://twitter.com/yeo_tfxc" TargetMode="External"/><Relationship Id="rId14379" Type="http://schemas.openxmlformats.org/officeDocument/2006/relationships/hyperlink" Target="https://www.instagram.com/roanokexctf/" TargetMode="External"/><Relationship Id="rId13044" Type="http://schemas.openxmlformats.org/officeDocument/2006/relationships/hyperlink" Target="https://goyeo.com/sports/mens-track-and-field" TargetMode="External"/><Relationship Id="rId13043" Type="http://schemas.openxmlformats.org/officeDocument/2006/relationships/hyperlink" Target="https://www.instagram.com/oberlincollegexctf/" TargetMode="External"/><Relationship Id="rId14374" Type="http://schemas.openxmlformats.org/officeDocument/2006/relationships/hyperlink" Target="https://www.facebook.com/rctandf/" TargetMode="External"/><Relationship Id="rId13049" Type="http://schemas.openxmlformats.org/officeDocument/2006/relationships/hyperlink" Target="https://www.facebook.com/OberlinCollegeCrossCountryTrackAndField/" TargetMode="External"/><Relationship Id="rId14375" Type="http://schemas.openxmlformats.org/officeDocument/2006/relationships/hyperlink" Target="https://www.instagram.com/roanokexctf/" TargetMode="External"/><Relationship Id="rId13048" Type="http://schemas.openxmlformats.org/officeDocument/2006/relationships/hyperlink" Target="https://twitter.com/yeo_tfxc" TargetMode="External"/><Relationship Id="rId14376" Type="http://schemas.openxmlformats.org/officeDocument/2006/relationships/hyperlink" Target="https://www.roanokemaroons.com/sports/mtrack/index" TargetMode="External"/><Relationship Id="rId13047" Type="http://schemas.openxmlformats.org/officeDocument/2006/relationships/hyperlink" Target="https://www.instagram.com/oberlincollegexctf/" TargetMode="External"/><Relationship Id="rId14377" Type="http://schemas.openxmlformats.org/officeDocument/2006/relationships/hyperlink" Target="https://twitter.com/roanoketnfandcc" TargetMode="External"/><Relationship Id="rId13060" Type="http://schemas.openxmlformats.org/officeDocument/2006/relationships/hyperlink" Target="https://www.facebook.com/jason.r.maus" TargetMode="External"/><Relationship Id="rId14392" Type="http://schemas.openxmlformats.org/officeDocument/2006/relationships/hyperlink" Target="https://www.facebook.com/SUhornetsTFXC/" TargetMode="External"/><Relationship Id="rId14393" Type="http://schemas.openxmlformats.org/officeDocument/2006/relationships/hyperlink" Target="https://www.instagram.com/suhornetstfxc/" TargetMode="External"/><Relationship Id="rId14394" Type="http://schemas.openxmlformats.org/officeDocument/2006/relationships/hyperlink" Target="https://suhornets.com/sports/track-and-field" TargetMode="External"/><Relationship Id="rId14395" Type="http://schemas.openxmlformats.org/officeDocument/2006/relationships/hyperlink" Target="https://twitter.com/suhornetstfxc" TargetMode="External"/><Relationship Id="rId13064" Type="http://schemas.openxmlformats.org/officeDocument/2006/relationships/hyperlink" Target="https://www.facebook.com/ONUxctrackandfield/" TargetMode="External"/><Relationship Id="rId13063" Type="http://schemas.openxmlformats.org/officeDocument/2006/relationships/hyperlink" Target="https://www.onusports.com/sports/mtrack/index" TargetMode="External"/><Relationship Id="rId13062" Type="http://schemas.openxmlformats.org/officeDocument/2006/relationships/hyperlink" Target="https://www.instagram.com/onu.xc.tf/" TargetMode="External"/><Relationship Id="rId14390" Type="http://schemas.openxmlformats.org/officeDocument/2006/relationships/hyperlink" Target="https://www.instagram.com/suhornetstfxc/" TargetMode="External"/><Relationship Id="rId13061" Type="http://schemas.openxmlformats.org/officeDocument/2006/relationships/hyperlink" Target="https://www.facebook.com/ONUxctrackandfield/" TargetMode="External"/><Relationship Id="rId14391" Type="http://schemas.openxmlformats.org/officeDocument/2006/relationships/hyperlink" Target="https://twitter.com/suhornetstfxc" TargetMode="External"/><Relationship Id="rId13057" Type="http://schemas.openxmlformats.org/officeDocument/2006/relationships/hyperlink" Target="https://www.instagram.com/onu.xc.tf/" TargetMode="External"/><Relationship Id="rId14389" Type="http://schemas.openxmlformats.org/officeDocument/2006/relationships/hyperlink" Target="https://www.facebook.com/SUhornetsTFXC/" TargetMode="External"/><Relationship Id="rId13056" Type="http://schemas.openxmlformats.org/officeDocument/2006/relationships/hyperlink" Target="https://www.facebook.com/ONUxctrackandfield/" TargetMode="External"/><Relationship Id="rId13055" Type="http://schemas.openxmlformats.org/officeDocument/2006/relationships/hyperlink" Target="https://x.com/onu_xctf" TargetMode="External"/><Relationship Id="rId13054" Type="http://schemas.openxmlformats.org/officeDocument/2006/relationships/hyperlink" Target="https://www.instagram.com/oberlincollegexctf/" TargetMode="External"/><Relationship Id="rId14385" Type="http://schemas.openxmlformats.org/officeDocument/2006/relationships/hyperlink" Target="https://www.facebook.com/SUhornetsTFXC/" TargetMode="External"/><Relationship Id="rId14386" Type="http://schemas.openxmlformats.org/officeDocument/2006/relationships/hyperlink" Target="https://www.instagram.com/suhornetstfxc/" TargetMode="External"/><Relationship Id="rId13059" Type="http://schemas.openxmlformats.org/officeDocument/2006/relationships/hyperlink" Target="https://twitter.com/docmausxctrk" TargetMode="External"/><Relationship Id="rId14387" Type="http://schemas.openxmlformats.org/officeDocument/2006/relationships/hyperlink" Target="https://twitter.com/suhornetstfxc" TargetMode="External"/><Relationship Id="rId13058" Type="http://schemas.openxmlformats.org/officeDocument/2006/relationships/hyperlink" Target="https://www.onusports.com/sports/mtrack/index" TargetMode="External"/><Relationship Id="rId14388" Type="http://schemas.openxmlformats.org/officeDocument/2006/relationships/hyperlink" Target="https://www.facebook.com/miles.moore.186/" TargetMode="External"/><Relationship Id="rId15690" Type="http://schemas.openxmlformats.org/officeDocument/2006/relationships/hyperlink" Target="https://www.instagram.com/hutchtrackxc/" TargetMode="External"/><Relationship Id="rId14360" Type="http://schemas.openxmlformats.org/officeDocument/2006/relationships/hyperlink" Target="https://twitter.com/D_Work27" TargetMode="External"/><Relationship Id="rId15691" Type="http://schemas.openxmlformats.org/officeDocument/2006/relationships/hyperlink" Target="https://twitter.com/bluedragontrack" TargetMode="External"/><Relationship Id="rId14361" Type="http://schemas.openxmlformats.org/officeDocument/2006/relationships/hyperlink" Target="https://twitter.com/roanoketnfandcc" TargetMode="External"/><Relationship Id="rId15692" Type="http://schemas.openxmlformats.org/officeDocument/2006/relationships/hyperlink" Target="https://www.instagram.com/hutchtrackxc/" TargetMode="External"/><Relationship Id="rId14362" Type="http://schemas.openxmlformats.org/officeDocument/2006/relationships/hyperlink" Target="https://www.facebook.com/rctandf/" TargetMode="External"/><Relationship Id="rId15693" Type="http://schemas.openxmlformats.org/officeDocument/2006/relationships/hyperlink" Target="https://twitter.com/coachjafetm" TargetMode="External"/><Relationship Id="rId13031" Type="http://schemas.openxmlformats.org/officeDocument/2006/relationships/hyperlink" Target="https://goyeo.com/sports/mens-track-and-field" TargetMode="External"/><Relationship Id="rId13030" Type="http://schemas.openxmlformats.org/officeDocument/2006/relationships/hyperlink" Target="https://www.instagram.com/muskingum_university_xc/" TargetMode="External"/><Relationship Id="rId13029" Type="http://schemas.openxmlformats.org/officeDocument/2006/relationships/hyperlink" Target="https://www.facebook.com/MUrunjumpthrow/" TargetMode="External"/><Relationship Id="rId9113" Type="http://schemas.openxmlformats.org/officeDocument/2006/relationships/hyperlink" Target="https://twitter.com/bhsumenshoops" TargetMode="External"/><Relationship Id="rId9112" Type="http://schemas.openxmlformats.org/officeDocument/2006/relationships/hyperlink" Target="https://www.instagram.com/augustanatrack/" TargetMode="External"/><Relationship Id="rId9111" Type="http://schemas.openxmlformats.org/officeDocument/2006/relationships/hyperlink" Target="https://www.facebook.com/augustanatrack" TargetMode="External"/><Relationship Id="rId9110" Type="http://schemas.openxmlformats.org/officeDocument/2006/relationships/hyperlink" Target="https://twitter.com/augustanatrack" TargetMode="External"/><Relationship Id="rId9117" Type="http://schemas.openxmlformats.org/officeDocument/2006/relationships/hyperlink" Target="https://www.facebook.com/BHSUTF/" TargetMode="External"/><Relationship Id="rId13024" Type="http://schemas.openxmlformats.org/officeDocument/2006/relationships/hyperlink" Target="https://www.instagram.com/muskingum_university_xc/" TargetMode="External"/><Relationship Id="rId14356" Type="http://schemas.openxmlformats.org/officeDocument/2006/relationships/hyperlink" Target="https://www.facebook.com/RCXCTF/" TargetMode="External"/><Relationship Id="rId15687" Type="http://schemas.openxmlformats.org/officeDocument/2006/relationships/hyperlink" Target="https://www.facebook.com/Highland-Community-College-XC-1808557169389197/" TargetMode="External"/><Relationship Id="rId9116" Type="http://schemas.openxmlformats.org/officeDocument/2006/relationships/hyperlink" Target="https://twitter.com/bhsumenshoops" TargetMode="External"/><Relationship Id="rId13023" Type="http://schemas.openxmlformats.org/officeDocument/2006/relationships/hyperlink" Target="https://www.facebook.com/MUrunjumpthrow/" TargetMode="External"/><Relationship Id="rId14357" Type="http://schemas.openxmlformats.org/officeDocument/2006/relationships/hyperlink" Target="https://www.instagram.com/m_alex_4/" TargetMode="External"/><Relationship Id="rId15688" Type="http://schemas.openxmlformats.org/officeDocument/2006/relationships/hyperlink" Target="https://www.facebook.com/HighlandTrackandField/" TargetMode="External"/><Relationship Id="rId9115" Type="http://schemas.openxmlformats.org/officeDocument/2006/relationships/hyperlink" Target="https://www.instagram.com/bhsu_tf/" TargetMode="External"/><Relationship Id="rId13022" Type="http://schemas.openxmlformats.org/officeDocument/2006/relationships/hyperlink" Target="https://twitter.com/mu_runjumpthrow" TargetMode="External"/><Relationship Id="rId14358" Type="http://schemas.openxmlformats.org/officeDocument/2006/relationships/hyperlink" Target="https://www.instagram.com/RCXCTF/" TargetMode="External"/><Relationship Id="rId15689" Type="http://schemas.openxmlformats.org/officeDocument/2006/relationships/hyperlink" Target="https://twitter.com/bluedragontrack" TargetMode="External"/><Relationship Id="rId9114" Type="http://schemas.openxmlformats.org/officeDocument/2006/relationships/hyperlink" Target="https://www.facebook.com/BHSUTF/" TargetMode="External"/><Relationship Id="rId13021" Type="http://schemas.openxmlformats.org/officeDocument/2006/relationships/hyperlink" Target="https://www.facebook.com/MUrunjumpthrow/" TargetMode="External"/><Relationship Id="rId14359" Type="http://schemas.openxmlformats.org/officeDocument/2006/relationships/hyperlink" Target="https://www.roanokemaroons.com/sports/mtrack/index" TargetMode="External"/><Relationship Id="rId13028" Type="http://schemas.openxmlformats.org/officeDocument/2006/relationships/hyperlink" Target="https://twitter.com/mu_runjumpthrow" TargetMode="External"/><Relationship Id="rId14352" Type="http://schemas.openxmlformats.org/officeDocument/2006/relationships/hyperlink" Target="https://www.instagram.com/RCXCTF/" TargetMode="External"/><Relationship Id="rId15683" Type="http://schemas.openxmlformats.org/officeDocument/2006/relationships/hyperlink" Target="https://twitter.com/bustertfxc" TargetMode="External"/><Relationship Id="rId13027" Type="http://schemas.openxmlformats.org/officeDocument/2006/relationships/hyperlink" Target="https://www.facebook.com/MUrunjumpthrow/" TargetMode="External"/><Relationship Id="rId14353" Type="http://schemas.openxmlformats.org/officeDocument/2006/relationships/hyperlink" Target="https://www.facebook.com/rcxctf/" TargetMode="External"/><Relationship Id="rId15684" Type="http://schemas.openxmlformats.org/officeDocument/2006/relationships/hyperlink" Target="https://www.facebook.com/gccctrackxc/" TargetMode="External"/><Relationship Id="rId9119" Type="http://schemas.openxmlformats.org/officeDocument/2006/relationships/hyperlink" Target="https://twitter.com/bhsumenshoops" TargetMode="External"/><Relationship Id="rId13026" Type="http://schemas.openxmlformats.org/officeDocument/2006/relationships/hyperlink" Target="https://twitter.com/mu_runjumpthrow" TargetMode="External"/><Relationship Id="rId14354" Type="http://schemas.openxmlformats.org/officeDocument/2006/relationships/hyperlink" Target="https://randolphwildcats.com/sports/mens-track-and-field" TargetMode="External"/><Relationship Id="rId15685" Type="http://schemas.openxmlformats.org/officeDocument/2006/relationships/hyperlink" Target="https://www.instagram.com/gardencityxctf/" TargetMode="External"/><Relationship Id="rId9118" Type="http://schemas.openxmlformats.org/officeDocument/2006/relationships/hyperlink" Target="https://www.instagram.com/bhsu_tf/" TargetMode="External"/><Relationship Id="rId13025" Type="http://schemas.openxmlformats.org/officeDocument/2006/relationships/hyperlink" Target="https://www.fightingmuskies.com/sports/mtrack/index" TargetMode="External"/><Relationship Id="rId14355" Type="http://schemas.openxmlformats.org/officeDocument/2006/relationships/hyperlink" Target="https://twitter.com/4lexdye" TargetMode="External"/><Relationship Id="rId15686" Type="http://schemas.openxmlformats.org/officeDocument/2006/relationships/hyperlink" Target="https://twitter.com/prattxctrack" TargetMode="External"/><Relationship Id="rId14370" Type="http://schemas.openxmlformats.org/officeDocument/2006/relationships/hyperlink" Target="https://twitter.com/roanoketnfandcc" TargetMode="External"/><Relationship Id="rId14371" Type="http://schemas.openxmlformats.org/officeDocument/2006/relationships/hyperlink" Target="https://www.facebook.com/rctandf/" TargetMode="External"/><Relationship Id="rId14372" Type="http://schemas.openxmlformats.org/officeDocument/2006/relationships/hyperlink" Target="https://www.instagram.com/roanokexctf/" TargetMode="External"/><Relationship Id="rId14373" Type="http://schemas.openxmlformats.org/officeDocument/2006/relationships/hyperlink" Target="https://twitter.com/roanoketnfandcc" TargetMode="External"/><Relationship Id="rId13042" Type="http://schemas.openxmlformats.org/officeDocument/2006/relationships/hyperlink" Target="https://www.facebook.com/OberlinCollegeCrossCountryTrackAndField/" TargetMode="External"/><Relationship Id="rId13041" Type="http://schemas.openxmlformats.org/officeDocument/2006/relationships/hyperlink" Target="https://twitter.com/yeo_tfxc" TargetMode="External"/><Relationship Id="rId13040" Type="http://schemas.openxmlformats.org/officeDocument/2006/relationships/hyperlink" Target="https://www.instagram.com/oberlincollegexctf/" TargetMode="External"/><Relationship Id="rId9102" Type="http://schemas.openxmlformats.org/officeDocument/2006/relationships/hyperlink" Target="https://www.instagram.com/augustanatrack/" TargetMode="External"/><Relationship Id="rId9101" Type="http://schemas.openxmlformats.org/officeDocument/2006/relationships/hyperlink" Target="https://www.facebook.com/augustanatrack" TargetMode="External"/><Relationship Id="rId9100" Type="http://schemas.openxmlformats.org/officeDocument/2006/relationships/hyperlink" Target="https://twitter.com/augustanatrack" TargetMode="External"/><Relationship Id="rId9106" Type="http://schemas.openxmlformats.org/officeDocument/2006/relationships/hyperlink" Target="https://x.com/augustanatrack" TargetMode="External"/><Relationship Id="rId13035" Type="http://schemas.openxmlformats.org/officeDocument/2006/relationships/hyperlink" Target="https://www.instagram.com/coach.wach/" TargetMode="External"/><Relationship Id="rId14367" Type="http://schemas.openxmlformats.org/officeDocument/2006/relationships/hyperlink" Target="https://twitter.com/roanoketnfandcc" TargetMode="External"/><Relationship Id="rId15698" Type="http://schemas.openxmlformats.org/officeDocument/2006/relationships/hyperlink" Target="https://www.instagram.com/hutchtrackxc/" TargetMode="External"/><Relationship Id="rId9105" Type="http://schemas.openxmlformats.org/officeDocument/2006/relationships/hyperlink" Target="https://www.instagram.com/augustanatrack/" TargetMode="External"/><Relationship Id="rId13034" Type="http://schemas.openxmlformats.org/officeDocument/2006/relationships/hyperlink" Target="https://www.facebook.com/OberlinCollegeCrossCountryTrackAndField/" TargetMode="External"/><Relationship Id="rId14368" Type="http://schemas.openxmlformats.org/officeDocument/2006/relationships/hyperlink" Target="https://www.facebook.com/rctandf/" TargetMode="External"/><Relationship Id="rId15699" Type="http://schemas.openxmlformats.org/officeDocument/2006/relationships/hyperlink" Target="https://twitter.com/bluedragontrack" TargetMode="External"/><Relationship Id="rId9104" Type="http://schemas.openxmlformats.org/officeDocument/2006/relationships/hyperlink" Target="https://www.facebook.com/augustanatrack" TargetMode="External"/><Relationship Id="rId13033" Type="http://schemas.openxmlformats.org/officeDocument/2006/relationships/hyperlink" Target="https://twitter.com/yeo_tfxc" TargetMode="External"/><Relationship Id="rId14369" Type="http://schemas.openxmlformats.org/officeDocument/2006/relationships/hyperlink" Target="https://www.instagram.com/roanokexctf/" TargetMode="External"/><Relationship Id="rId9103" Type="http://schemas.openxmlformats.org/officeDocument/2006/relationships/hyperlink" Target="https://twitter.com/augustanatrack" TargetMode="External"/><Relationship Id="rId13032" Type="http://schemas.openxmlformats.org/officeDocument/2006/relationships/hyperlink" Target="https://twitter.com/handsonaclock" TargetMode="External"/><Relationship Id="rId13039" Type="http://schemas.openxmlformats.org/officeDocument/2006/relationships/hyperlink" Target="https://www.facebook.com/OberlinCollegeCrossCountryTrackAndField/" TargetMode="External"/><Relationship Id="rId14363" Type="http://schemas.openxmlformats.org/officeDocument/2006/relationships/hyperlink" Target="https://www.instagram.com/roanokexctf/" TargetMode="External"/><Relationship Id="rId15694" Type="http://schemas.openxmlformats.org/officeDocument/2006/relationships/hyperlink" Target="https://twitter.com/hutchccbaseball" TargetMode="External"/><Relationship Id="rId9109" Type="http://schemas.openxmlformats.org/officeDocument/2006/relationships/hyperlink" Target="https://twitter.com/augustanatrack" TargetMode="External"/><Relationship Id="rId13038" Type="http://schemas.openxmlformats.org/officeDocument/2006/relationships/hyperlink" Target="https://twitter.com/yeo_tfxc" TargetMode="External"/><Relationship Id="rId14364" Type="http://schemas.openxmlformats.org/officeDocument/2006/relationships/hyperlink" Target="https://twitter.com/roanoketnfandcc" TargetMode="External"/><Relationship Id="rId15695" Type="http://schemas.openxmlformats.org/officeDocument/2006/relationships/hyperlink" Target="https://www.facebook.com/hutchccbaseball/" TargetMode="External"/><Relationship Id="rId9108" Type="http://schemas.openxmlformats.org/officeDocument/2006/relationships/hyperlink" Target="https://www.instagram.com/augustanatrack/" TargetMode="External"/><Relationship Id="rId13037" Type="http://schemas.openxmlformats.org/officeDocument/2006/relationships/hyperlink" Target="https://goyeo.com/sports/mens-track-and-field" TargetMode="External"/><Relationship Id="rId14365" Type="http://schemas.openxmlformats.org/officeDocument/2006/relationships/hyperlink" Target="https://www.facebook.com/rctandf/" TargetMode="External"/><Relationship Id="rId15696" Type="http://schemas.openxmlformats.org/officeDocument/2006/relationships/hyperlink" Target="https://www.instagram.com/coachjafetm/" TargetMode="External"/><Relationship Id="rId9107" Type="http://schemas.openxmlformats.org/officeDocument/2006/relationships/hyperlink" Target="https://www.facebook.com/augustanatrack/" TargetMode="External"/><Relationship Id="rId13036" Type="http://schemas.openxmlformats.org/officeDocument/2006/relationships/hyperlink" Target="https://www.instagram.com/oberlincollegexctf/" TargetMode="External"/><Relationship Id="rId14366" Type="http://schemas.openxmlformats.org/officeDocument/2006/relationships/hyperlink" Target="https://www.instagram.com/roanokexctf/" TargetMode="External"/><Relationship Id="rId15697" Type="http://schemas.openxmlformats.org/officeDocument/2006/relationships/hyperlink" Target="https://twitter.com/bluedragontrack" TargetMode="External"/><Relationship Id="rId13093" Type="http://schemas.openxmlformats.org/officeDocument/2006/relationships/hyperlink" Target="https://www.facebook.com/OhioWesleyanTFXC/" TargetMode="External"/><Relationship Id="rId13092" Type="http://schemas.openxmlformats.org/officeDocument/2006/relationships/hyperlink" Target="https://www.facebook.com/dennis.kline.7969" TargetMode="External"/><Relationship Id="rId13091" Type="http://schemas.openxmlformats.org/officeDocument/2006/relationships/hyperlink" Target="https://twitter.com/owu_tfxc" TargetMode="External"/><Relationship Id="rId13090" Type="http://schemas.openxmlformats.org/officeDocument/2006/relationships/hyperlink" Target="https://battlingbishops.com/sports/mens-track-and-field" TargetMode="External"/><Relationship Id="rId13097" Type="http://schemas.openxmlformats.org/officeDocument/2006/relationships/hyperlink" Target="https://www.facebook.com/OhioWesleyanTFXC/" TargetMode="External"/><Relationship Id="rId13096" Type="http://schemas.openxmlformats.org/officeDocument/2006/relationships/hyperlink" Target="https://twitter.com/owu_tfxc" TargetMode="External"/><Relationship Id="rId13095" Type="http://schemas.openxmlformats.org/officeDocument/2006/relationships/hyperlink" Target="https://battlingbishops.com/sports/mens-track-and-field" TargetMode="External"/><Relationship Id="rId13094" Type="http://schemas.openxmlformats.org/officeDocument/2006/relationships/hyperlink" Target="https://www.instagram.com/dennis.e.kline/" TargetMode="External"/><Relationship Id="rId13089" Type="http://schemas.openxmlformats.org/officeDocument/2006/relationships/hyperlink" Target="https://www.instagram.com/owutfxc/" TargetMode="External"/><Relationship Id="rId13088" Type="http://schemas.openxmlformats.org/officeDocument/2006/relationships/hyperlink" Target="https://www.facebook.com/OhioWesleyanTFXC/" TargetMode="External"/><Relationship Id="rId13087" Type="http://schemas.openxmlformats.org/officeDocument/2006/relationships/hyperlink" Target="https://twitter.com/owu_tfxc" TargetMode="External"/><Relationship Id="rId13099" Type="http://schemas.openxmlformats.org/officeDocument/2006/relationships/hyperlink" Target="https://www.facebook.com/otterbeintrackcrosscountry/" TargetMode="External"/><Relationship Id="rId13098" Type="http://schemas.openxmlformats.org/officeDocument/2006/relationships/hyperlink" Target="https://twitter.com/otterbeinxctf" TargetMode="External"/><Relationship Id="rId13071" Type="http://schemas.openxmlformats.org/officeDocument/2006/relationships/hyperlink" Target="https://twitter.com/onu_xctf" TargetMode="External"/><Relationship Id="rId13070" Type="http://schemas.openxmlformats.org/officeDocument/2006/relationships/hyperlink" Target="https://www.onusports.com/sports/mtrack/index" TargetMode="External"/><Relationship Id="rId13075" Type="http://schemas.openxmlformats.org/officeDocument/2006/relationships/hyperlink" Target="https://twitter.com/coachkrisboey" TargetMode="External"/><Relationship Id="rId13074" Type="http://schemas.openxmlformats.org/officeDocument/2006/relationships/hyperlink" Target="https://battlingbishops.com/sports/mens-track-and-field" TargetMode="External"/><Relationship Id="rId13073" Type="http://schemas.openxmlformats.org/officeDocument/2006/relationships/hyperlink" Target="https://www.instagram.com/onu.xc.tf/" TargetMode="External"/><Relationship Id="rId13072" Type="http://schemas.openxmlformats.org/officeDocument/2006/relationships/hyperlink" Target="https://www.facebook.com/ONUxctrackandfield/" TargetMode="External"/><Relationship Id="rId13068" Type="http://schemas.openxmlformats.org/officeDocument/2006/relationships/hyperlink" Target="https://www.facebook.com/ONUxctrackandfield/" TargetMode="External"/><Relationship Id="rId13067" Type="http://schemas.openxmlformats.org/officeDocument/2006/relationships/hyperlink" Target="https://www.facebook.com/jason.fisher.9849" TargetMode="External"/><Relationship Id="rId13066" Type="http://schemas.openxmlformats.org/officeDocument/2006/relationships/hyperlink" Target="https://www.onusports.com/sports/mtrack/index" TargetMode="External"/><Relationship Id="rId13065" Type="http://schemas.openxmlformats.org/officeDocument/2006/relationships/hyperlink" Target="https://www.instagram.com/onu.xc.tf/" TargetMode="External"/><Relationship Id="rId14396" Type="http://schemas.openxmlformats.org/officeDocument/2006/relationships/hyperlink" Target="https://www.facebook.com/SUhornetsTFXC/" TargetMode="External"/><Relationship Id="rId14397" Type="http://schemas.openxmlformats.org/officeDocument/2006/relationships/hyperlink" Target="https://www.instagram.com/suhornetstfxc/" TargetMode="External"/><Relationship Id="rId14398" Type="http://schemas.openxmlformats.org/officeDocument/2006/relationships/hyperlink" Target="https://athletics.svu.edu/about/sports/mtrack/index" TargetMode="External"/><Relationship Id="rId13069" Type="http://schemas.openxmlformats.org/officeDocument/2006/relationships/hyperlink" Target="https://www.instagram.com/onu.xc.tf/" TargetMode="External"/><Relationship Id="rId14399" Type="http://schemas.openxmlformats.org/officeDocument/2006/relationships/hyperlink" Target="https://twitter.com/kylethegirl52" TargetMode="External"/><Relationship Id="rId13082" Type="http://schemas.openxmlformats.org/officeDocument/2006/relationships/hyperlink" Target="https://battlingbishops.com/sports/mens-track-and-field" TargetMode="External"/><Relationship Id="rId13081" Type="http://schemas.openxmlformats.org/officeDocument/2006/relationships/hyperlink" Target="https://www.facebook.com/OhioWesleyanTFXC/" TargetMode="External"/><Relationship Id="rId13080" Type="http://schemas.openxmlformats.org/officeDocument/2006/relationships/hyperlink" Target="https://www.facebook.com/ben.carlson.98" TargetMode="External"/><Relationship Id="rId13086" Type="http://schemas.openxmlformats.org/officeDocument/2006/relationships/hyperlink" Target="https://battlingbishops.com/sports/mens-track-and-field" TargetMode="External"/><Relationship Id="rId13085" Type="http://schemas.openxmlformats.org/officeDocument/2006/relationships/hyperlink" Target="https://www.instagram.com/owutfxc/" TargetMode="External"/><Relationship Id="rId13084" Type="http://schemas.openxmlformats.org/officeDocument/2006/relationships/hyperlink" Target="https://www.facebook.com/OhioWesleyanTFXC/" TargetMode="External"/><Relationship Id="rId13083" Type="http://schemas.openxmlformats.org/officeDocument/2006/relationships/hyperlink" Target="https://twitter.com/owu_tfxc" TargetMode="External"/><Relationship Id="rId13079" Type="http://schemas.openxmlformats.org/officeDocument/2006/relationships/hyperlink" Target="https://twitter.com/owu_tfxc" TargetMode="External"/><Relationship Id="rId13078" Type="http://schemas.openxmlformats.org/officeDocument/2006/relationships/hyperlink" Target="https://battlingbishops.com/sports/mens-track-and-field" TargetMode="External"/><Relationship Id="rId13077" Type="http://schemas.openxmlformats.org/officeDocument/2006/relationships/hyperlink" Target="https://www.facebook.com/OhioWesleyanTFXC/" TargetMode="External"/><Relationship Id="rId13076" Type="http://schemas.openxmlformats.org/officeDocument/2006/relationships/hyperlink" Target="https://twitter.com/owu_tfxc" TargetMode="External"/><Relationship Id="rId9182" Type="http://schemas.openxmlformats.org/officeDocument/2006/relationships/hyperlink" Target="https://www.instagram.com/cnxctf/" TargetMode="External"/><Relationship Id="rId9181" Type="http://schemas.openxmlformats.org/officeDocument/2006/relationships/hyperlink" Target="https://twitter.com/cn_track" TargetMode="External"/><Relationship Id="rId9180" Type="http://schemas.openxmlformats.org/officeDocument/2006/relationships/hyperlink" Target="https://x.com/staceycleek" TargetMode="External"/><Relationship Id="rId9175" Type="http://schemas.openxmlformats.org/officeDocument/2006/relationships/hyperlink" Target="https://www.instagram.com/cnxctf/" TargetMode="External"/><Relationship Id="rId14419" Type="http://schemas.openxmlformats.org/officeDocument/2006/relationships/hyperlink" Target="https://twitter.com/lynchburgtfxc" TargetMode="External"/><Relationship Id="rId9174" Type="http://schemas.openxmlformats.org/officeDocument/2006/relationships/hyperlink" Target="https://twitter.com/cn_track" TargetMode="External"/><Relationship Id="rId9173" Type="http://schemas.openxmlformats.org/officeDocument/2006/relationships/hyperlink" Target="https://twitter.com/davidneeds" TargetMode="External"/><Relationship Id="rId9172" Type="http://schemas.openxmlformats.org/officeDocument/2006/relationships/hyperlink" Target="https://www.instagram.com/usf_tfxc/" TargetMode="External"/><Relationship Id="rId9179" Type="http://schemas.openxmlformats.org/officeDocument/2006/relationships/hyperlink" Target="https://www.instagram.com/cnxctf/" TargetMode="External"/><Relationship Id="rId14415" Type="http://schemas.openxmlformats.org/officeDocument/2006/relationships/hyperlink" Target="https://twitter.com/lynchburgtfxc" TargetMode="External"/><Relationship Id="rId15746" Type="http://schemas.openxmlformats.org/officeDocument/2006/relationships/hyperlink" Target="https://www.instagram.com/muskegoncc_xc_tf/" TargetMode="External"/><Relationship Id="rId9178" Type="http://schemas.openxmlformats.org/officeDocument/2006/relationships/hyperlink" Target="https://www.instagram.com/kierand571/" TargetMode="External"/><Relationship Id="rId14416" Type="http://schemas.openxmlformats.org/officeDocument/2006/relationships/hyperlink" Target="https://www.facebook.com/chris.stovall.31/" TargetMode="External"/><Relationship Id="rId15747" Type="http://schemas.openxmlformats.org/officeDocument/2006/relationships/hyperlink" Target="https://www.instagram.com/muskegoncc_xc_tf/" TargetMode="External"/><Relationship Id="rId9177" Type="http://schemas.openxmlformats.org/officeDocument/2006/relationships/hyperlink" Target="https://twitter.com/cn_track" TargetMode="External"/><Relationship Id="rId14417" Type="http://schemas.openxmlformats.org/officeDocument/2006/relationships/hyperlink" Target="https://www.facebook.com/LTFXC/" TargetMode="External"/><Relationship Id="rId15748" Type="http://schemas.openxmlformats.org/officeDocument/2006/relationships/hyperlink" Target="https://www.facebook.com/Muskegon-Community-College-TrackField-and-Cross-Country-10150157456625331/" TargetMode="External"/><Relationship Id="rId9176" Type="http://schemas.openxmlformats.org/officeDocument/2006/relationships/hyperlink" Target="https://twitter.com/showler_davis" TargetMode="External"/><Relationship Id="rId14418" Type="http://schemas.openxmlformats.org/officeDocument/2006/relationships/hyperlink" Target="https://www.instagram.com/lynchburg_tfxc/" TargetMode="External"/><Relationship Id="rId15749" Type="http://schemas.openxmlformats.org/officeDocument/2006/relationships/hyperlink" Target="https://www.instagram.com/muskegoncc_xc_tf/" TargetMode="External"/><Relationship Id="rId14411" Type="http://schemas.openxmlformats.org/officeDocument/2006/relationships/hyperlink" Target="https://x.com/tannersmith5" TargetMode="External"/><Relationship Id="rId15742" Type="http://schemas.openxmlformats.org/officeDocument/2006/relationships/hyperlink" Target="https://x.com/macombxc" TargetMode="External"/><Relationship Id="rId14412" Type="http://schemas.openxmlformats.org/officeDocument/2006/relationships/hyperlink" Target="https://twitter.com/lynchburgtfxc" TargetMode="External"/><Relationship Id="rId15743" Type="http://schemas.openxmlformats.org/officeDocument/2006/relationships/hyperlink" Target="https://www.instagram.com/carson_solomon/" TargetMode="External"/><Relationship Id="rId14413" Type="http://schemas.openxmlformats.org/officeDocument/2006/relationships/hyperlink" Target="https://www.facebook.com/LTFXC/" TargetMode="External"/><Relationship Id="rId15744" Type="http://schemas.openxmlformats.org/officeDocument/2006/relationships/hyperlink" Target="https://www.instagram.com/macombxc/" TargetMode="External"/><Relationship Id="rId14414" Type="http://schemas.openxmlformats.org/officeDocument/2006/relationships/hyperlink" Target="https://www.instagram.com/lynchburg_tfxc/" TargetMode="External"/><Relationship Id="rId15745" Type="http://schemas.openxmlformats.org/officeDocument/2006/relationships/hyperlink" Target="https://www.facebook.com/muskegon-community-college-trackfield-and-cross-country-10150157456625331/" TargetMode="External"/><Relationship Id="rId15740" Type="http://schemas.openxmlformats.org/officeDocument/2006/relationships/hyperlink" Target="https://twitter.com/macombxc" TargetMode="External"/><Relationship Id="rId14410" Type="http://schemas.openxmlformats.org/officeDocument/2006/relationships/hyperlink" Target="https://www.instagram.com/lynchburg_tfxc/" TargetMode="External"/><Relationship Id="rId15741" Type="http://schemas.openxmlformats.org/officeDocument/2006/relationships/hyperlink" Target="https://twitter.com/macombxc" TargetMode="External"/><Relationship Id="rId9171" Type="http://schemas.openxmlformats.org/officeDocument/2006/relationships/hyperlink" Target="https://www.facebook.com/universityofsiouxfallstrack/" TargetMode="External"/><Relationship Id="rId9170" Type="http://schemas.openxmlformats.org/officeDocument/2006/relationships/hyperlink" Target="https://twitter.com/usftfcc" TargetMode="External"/><Relationship Id="rId9164" Type="http://schemas.openxmlformats.org/officeDocument/2006/relationships/hyperlink" Target="https://www.facebook.com/universityofsiouxfallstrack/" TargetMode="External"/><Relationship Id="rId9163" Type="http://schemas.openxmlformats.org/officeDocument/2006/relationships/hyperlink" Target="https://twitter.com/usftfcc" TargetMode="External"/><Relationship Id="rId9162" Type="http://schemas.openxmlformats.org/officeDocument/2006/relationships/hyperlink" Target="https://www.instagram.com/usfcougartrack/" TargetMode="External"/><Relationship Id="rId9161" Type="http://schemas.openxmlformats.org/officeDocument/2006/relationships/hyperlink" Target="https://www.instagram.com/ejchils/" TargetMode="External"/><Relationship Id="rId9168" Type="http://schemas.openxmlformats.org/officeDocument/2006/relationships/hyperlink" Target="https://www.facebook.com/universityofsiouxfallstrack/" TargetMode="External"/><Relationship Id="rId14426" Type="http://schemas.openxmlformats.org/officeDocument/2006/relationships/hyperlink" Target="https://www.instagram.com/lynchburg_tfxc/" TargetMode="External"/><Relationship Id="rId15757" Type="http://schemas.openxmlformats.org/officeDocument/2006/relationships/hyperlink" Target="https://www.instagram.com/franco22conn/" TargetMode="External"/><Relationship Id="rId9167" Type="http://schemas.openxmlformats.org/officeDocument/2006/relationships/hyperlink" Target="https://twitter.com/usftfcc" TargetMode="External"/><Relationship Id="rId14427" Type="http://schemas.openxmlformats.org/officeDocument/2006/relationships/hyperlink" Target="https://www.lynchburgsports.com/sports/track/index" TargetMode="External"/><Relationship Id="rId15758" Type="http://schemas.openxmlformats.org/officeDocument/2006/relationships/hyperlink" Target="https://twitter.com/coach_3906" TargetMode="External"/><Relationship Id="rId9166" Type="http://schemas.openxmlformats.org/officeDocument/2006/relationships/hyperlink" Target="https://twitter.com/kamberlynlamer" TargetMode="External"/><Relationship Id="rId14428" Type="http://schemas.openxmlformats.org/officeDocument/2006/relationships/hyperlink" Target="https://twitter.com/lynchburgtfxc" TargetMode="External"/><Relationship Id="rId15759" Type="http://schemas.openxmlformats.org/officeDocument/2006/relationships/hyperlink" Target="https://twitter.com/hcctrackfield" TargetMode="External"/><Relationship Id="rId9165" Type="http://schemas.openxmlformats.org/officeDocument/2006/relationships/hyperlink" Target="https://www.instagram.com/usf_tfxc/" TargetMode="External"/><Relationship Id="rId14429" Type="http://schemas.openxmlformats.org/officeDocument/2006/relationships/hyperlink" Target="https://www.facebook.com/LTFXC/" TargetMode="External"/><Relationship Id="rId14422" Type="http://schemas.openxmlformats.org/officeDocument/2006/relationships/hyperlink" Target="https://www.instagram.com/lynchburg_tfxc/" TargetMode="External"/><Relationship Id="rId15753" Type="http://schemas.openxmlformats.org/officeDocument/2006/relationships/hyperlink" Target="https://twitter.com/cccprez5" TargetMode="External"/><Relationship Id="rId14423" Type="http://schemas.openxmlformats.org/officeDocument/2006/relationships/hyperlink" Target="https://twitter.com/lynchburgtfxc" TargetMode="External"/><Relationship Id="rId15754" Type="http://schemas.openxmlformats.org/officeDocument/2006/relationships/hyperlink" Target="https://www.facebook.com/stickability" TargetMode="External"/><Relationship Id="rId14424" Type="http://schemas.openxmlformats.org/officeDocument/2006/relationships/hyperlink" Target="https://www.facebook.com/IsaiahCalvinBrothers/" TargetMode="External"/><Relationship Id="rId15755" Type="http://schemas.openxmlformats.org/officeDocument/2006/relationships/hyperlink" Target="https://www.facebook.com/vic.montgomery.9/" TargetMode="External"/><Relationship Id="rId9169" Type="http://schemas.openxmlformats.org/officeDocument/2006/relationships/hyperlink" Target="https://www.instagram.com/usf_tfxc/" TargetMode="External"/><Relationship Id="rId14425" Type="http://schemas.openxmlformats.org/officeDocument/2006/relationships/hyperlink" Target="https://www.facebook.com/LTFXC/" TargetMode="External"/><Relationship Id="rId15756" Type="http://schemas.openxmlformats.org/officeDocument/2006/relationships/hyperlink" Target="https://www.facebook.com/groups/494347056530129/" TargetMode="External"/><Relationship Id="rId15750" Type="http://schemas.openxmlformats.org/officeDocument/2006/relationships/hyperlink" Target="https://www.instagram.com/markayaashleygymnastics/" TargetMode="External"/><Relationship Id="rId14420" Type="http://schemas.openxmlformats.org/officeDocument/2006/relationships/hyperlink" Target="https://www.facebook.com/LTFXC/" TargetMode="External"/><Relationship Id="rId15751" Type="http://schemas.openxmlformats.org/officeDocument/2006/relationships/hyperlink" Target="https://www.instagram.com/muskegoncc_xc_tf/" TargetMode="External"/><Relationship Id="rId14421" Type="http://schemas.openxmlformats.org/officeDocument/2006/relationships/hyperlink" Target="https://www.instagram.com/coach.stovall.throws/" TargetMode="External"/><Relationship Id="rId15752" Type="http://schemas.openxmlformats.org/officeDocument/2006/relationships/hyperlink" Target="https://twitter.com/isaiah_butler5" TargetMode="External"/><Relationship Id="rId9197" Type="http://schemas.openxmlformats.org/officeDocument/2006/relationships/hyperlink" Target="https://twitter.com/LaneXCTF" TargetMode="External"/><Relationship Id="rId15728" Type="http://schemas.openxmlformats.org/officeDocument/2006/relationships/hyperlink" Target="https://x.com/kirtlandcctf" TargetMode="External"/><Relationship Id="rId9196" Type="http://schemas.openxmlformats.org/officeDocument/2006/relationships/hyperlink" Target="https://www.instagram.com/kingu_xctf/" TargetMode="External"/><Relationship Id="rId15729" Type="http://schemas.openxmlformats.org/officeDocument/2006/relationships/hyperlink" Target="https://www.facebook.com/don.haskin.5/" TargetMode="External"/><Relationship Id="rId9195" Type="http://schemas.openxmlformats.org/officeDocument/2006/relationships/hyperlink" Target="https://www.facebook.com/kingxctf/" TargetMode="External"/><Relationship Id="rId9194" Type="http://schemas.openxmlformats.org/officeDocument/2006/relationships/hyperlink" Target="https://x.com/kingu_xctf" TargetMode="External"/><Relationship Id="rId15724" Type="http://schemas.openxmlformats.org/officeDocument/2006/relationships/hyperlink" Target="https://twitter.com/ccbcmd" TargetMode="External"/><Relationship Id="rId15725" Type="http://schemas.openxmlformats.org/officeDocument/2006/relationships/hyperlink" Target="https://twitter.com/CCBCEssex_XC" TargetMode="External"/><Relationship Id="rId9199" Type="http://schemas.openxmlformats.org/officeDocument/2006/relationships/hyperlink" Target="https://twitter.com/leeutfxc" TargetMode="External"/><Relationship Id="rId15726" Type="http://schemas.openxmlformats.org/officeDocument/2006/relationships/hyperlink" Target="https://www.instagram.com/mhcxctf/" TargetMode="External"/><Relationship Id="rId9198" Type="http://schemas.openxmlformats.org/officeDocument/2006/relationships/hyperlink" Target="https://www.instagram.com/lanexctf/" TargetMode="External"/><Relationship Id="rId15727" Type="http://schemas.openxmlformats.org/officeDocument/2006/relationships/hyperlink" Target="https://twitter.com/NECCKnightsTF" TargetMode="External"/><Relationship Id="rId15720" Type="http://schemas.openxmlformats.org/officeDocument/2006/relationships/hyperlink" Target="https://www.facebook.com/mike.spinnler/" TargetMode="External"/><Relationship Id="rId15721" Type="http://schemas.openxmlformats.org/officeDocument/2006/relationships/hyperlink" Target="https://www.facebook.com/HagerstownCommunityCollegeTrackField/" TargetMode="External"/><Relationship Id="rId15722" Type="http://schemas.openxmlformats.org/officeDocument/2006/relationships/hyperlink" Target="https://twitter.com/hubisontfxc" TargetMode="External"/><Relationship Id="rId15723" Type="http://schemas.openxmlformats.org/officeDocument/2006/relationships/hyperlink" Target="https://twitter.com/hubisontfxc" TargetMode="External"/><Relationship Id="rId9193" Type="http://schemas.openxmlformats.org/officeDocument/2006/relationships/hyperlink" Target="https://www.facebook.com/KingXCTF/" TargetMode="External"/><Relationship Id="rId9192" Type="http://schemas.openxmlformats.org/officeDocument/2006/relationships/hyperlink" Target="https://www.instagram.com/kingxctf/" TargetMode="External"/><Relationship Id="rId9191" Type="http://schemas.openxmlformats.org/officeDocument/2006/relationships/hyperlink" Target="https://twitter.com/kingxc_tf" TargetMode="External"/><Relationship Id="rId9190" Type="http://schemas.openxmlformats.org/officeDocument/2006/relationships/hyperlink" Target="https://twitter.com/henry_maegan" TargetMode="External"/><Relationship Id="rId9186" Type="http://schemas.openxmlformats.org/officeDocument/2006/relationships/hyperlink" Target="https://twitter.com/cbu_tf_xc" TargetMode="External"/><Relationship Id="rId14408" Type="http://schemas.openxmlformats.org/officeDocument/2006/relationships/hyperlink" Target="https://twitter.com/lynchburgtfxc" TargetMode="External"/><Relationship Id="rId15739" Type="http://schemas.openxmlformats.org/officeDocument/2006/relationships/hyperlink" Target="https://www.instagram.com/lccxctf/" TargetMode="External"/><Relationship Id="rId9185" Type="http://schemas.openxmlformats.org/officeDocument/2006/relationships/hyperlink" Target="https://www.facebook.com/cbutrackandfield/" TargetMode="External"/><Relationship Id="rId14409" Type="http://schemas.openxmlformats.org/officeDocument/2006/relationships/hyperlink" Target="https://www.facebook.com/LTFXC/" TargetMode="External"/><Relationship Id="rId9184" Type="http://schemas.openxmlformats.org/officeDocument/2006/relationships/hyperlink" Target="https://www.instagram.com/cnxctf/" TargetMode="External"/><Relationship Id="rId9183" Type="http://schemas.openxmlformats.org/officeDocument/2006/relationships/hyperlink" Target="https://twitter.com/cn_track" TargetMode="External"/><Relationship Id="rId14404" Type="http://schemas.openxmlformats.org/officeDocument/2006/relationships/hyperlink" Target="https://athletics.svu.edu/about/sports/mtrack/index" TargetMode="External"/><Relationship Id="rId15735" Type="http://schemas.openxmlformats.org/officeDocument/2006/relationships/hyperlink" Target="https://twitter.com/lcc_xctrack" TargetMode="External"/><Relationship Id="rId9189" Type="http://schemas.openxmlformats.org/officeDocument/2006/relationships/hyperlink" Target="https://www.facebook.com/KingXCTF/" TargetMode="External"/><Relationship Id="rId14405" Type="http://schemas.openxmlformats.org/officeDocument/2006/relationships/hyperlink" Target="https://www.instagram.com/knightxctf/" TargetMode="External"/><Relationship Id="rId15736" Type="http://schemas.openxmlformats.org/officeDocument/2006/relationships/hyperlink" Target="https://www.instagram.com/lcccrosscountry/" TargetMode="External"/><Relationship Id="rId9188" Type="http://schemas.openxmlformats.org/officeDocument/2006/relationships/hyperlink" Target="https://www.instagram.com/cbu_trackandfield/" TargetMode="External"/><Relationship Id="rId14406" Type="http://schemas.openxmlformats.org/officeDocument/2006/relationships/hyperlink" Target="https://athletics.svu.edu/about/sports/mtrack/index" TargetMode="External"/><Relationship Id="rId15737" Type="http://schemas.openxmlformats.org/officeDocument/2006/relationships/hyperlink" Target="https://x.com/lcc_xctrack" TargetMode="External"/><Relationship Id="rId9187" Type="http://schemas.openxmlformats.org/officeDocument/2006/relationships/hyperlink" Target="https://www.facebook.com/bill.hoffman.750" TargetMode="External"/><Relationship Id="rId14407" Type="http://schemas.openxmlformats.org/officeDocument/2006/relationships/hyperlink" Target="https://www.facebook.com/sbcxc/" TargetMode="External"/><Relationship Id="rId15738" Type="http://schemas.openxmlformats.org/officeDocument/2006/relationships/hyperlink" Target="https://www.instagram.com/d4nny_sm17h/" TargetMode="External"/><Relationship Id="rId14400" Type="http://schemas.openxmlformats.org/officeDocument/2006/relationships/hyperlink" Target="https://www.instagram.com/knightxctf/" TargetMode="External"/><Relationship Id="rId15731" Type="http://schemas.openxmlformats.org/officeDocument/2006/relationships/hyperlink" Target="https://twitter.com/lcc_xctrack" TargetMode="External"/><Relationship Id="rId14401" Type="http://schemas.openxmlformats.org/officeDocument/2006/relationships/hyperlink" Target="https://athletics.svu.edu/about/sports/mtrack/index" TargetMode="External"/><Relationship Id="rId15732" Type="http://schemas.openxmlformats.org/officeDocument/2006/relationships/hyperlink" Target="https://twitter.com/lcc_xctrack" TargetMode="External"/><Relationship Id="rId14402" Type="http://schemas.openxmlformats.org/officeDocument/2006/relationships/hyperlink" Target="https://twitter.com/mj_nelson3" TargetMode="External"/><Relationship Id="rId15733" Type="http://schemas.openxmlformats.org/officeDocument/2006/relationships/hyperlink" Target="https://twitter.com/lcc_xctrack" TargetMode="External"/><Relationship Id="rId14403" Type="http://schemas.openxmlformats.org/officeDocument/2006/relationships/hyperlink" Target="https://www.instagram.com/coachmjnelson/" TargetMode="External"/><Relationship Id="rId15734" Type="http://schemas.openxmlformats.org/officeDocument/2006/relationships/hyperlink" Target="https://www.instagram.com/lcccrosscountry/" TargetMode="External"/><Relationship Id="rId15730" Type="http://schemas.openxmlformats.org/officeDocument/2006/relationships/hyperlink" Target="https://www.instagram.com/kirtlandcc/" TargetMode="External"/><Relationship Id="rId15790" Type="http://schemas.openxmlformats.org/officeDocument/2006/relationships/hyperlink" Target="https://www.facebook.com/profile.php?id=100063478156220" TargetMode="External"/><Relationship Id="rId14460" Type="http://schemas.openxmlformats.org/officeDocument/2006/relationships/hyperlink" Target="https://facebook.com/VWU.XCandTF/" TargetMode="External"/><Relationship Id="rId15791" Type="http://schemas.openxmlformats.org/officeDocument/2006/relationships/hyperlink" Target="https://www.facebook.com/deana.deo/" TargetMode="External"/><Relationship Id="rId14461" Type="http://schemas.openxmlformats.org/officeDocument/2006/relationships/hyperlink" Target="https://www.instagram.com/VWUXCTF/" TargetMode="External"/><Relationship Id="rId15792" Type="http://schemas.openxmlformats.org/officeDocument/2006/relationships/hyperlink" Target="https://www.instagram.com/bergencctrack/" TargetMode="External"/><Relationship Id="rId13130" Type="http://schemas.openxmlformats.org/officeDocument/2006/relationships/hyperlink" Target="https://athletics.mountunion.edu/sports/mens-track-and-field" TargetMode="External"/><Relationship Id="rId9131" Type="http://schemas.openxmlformats.org/officeDocument/2006/relationships/hyperlink" Target="https://x.com/nsuwolves_tfcc" TargetMode="External"/><Relationship Id="rId9130" Type="http://schemas.openxmlformats.org/officeDocument/2006/relationships/hyperlink" Target="https://www.facebook.com/northern.track.1/" TargetMode="External"/><Relationship Id="rId13129" Type="http://schemas.openxmlformats.org/officeDocument/2006/relationships/hyperlink" Target="https://www.facebook.com/Ohio-Athletic-Conference-124678990909502/" TargetMode="External"/><Relationship Id="rId13128" Type="http://schemas.openxmlformats.org/officeDocument/2006/relationships/hyperlink" Target="https://twitter.com/umutfxc" TargetMode="External"/><Relationship Id="rId9135" Type="http://schemas.openxmlformats.org/officeDocument/2006/relationships/hyperlink" Target="https://www.facebook.com/northern.track.1/" TargetMode="External"/><Relationship Id="rId14459" Type="http://schemas.openxmlformats.org/officeDocument/2006/relationships/hyperlink" Target="https://twitter.com/vwuxctf" TargetMode="External"/><Relationship Id="rId9134" Type="http://schemas.openxmlformats.org/officeDocument/2006/relationships/hyperlink" Target="https://twitter.com/nsuwolves_tfcc" TargetMode="External"/><Relationship Id="rId9133" Type="http://schemas.openxmlformats.org/officeDocument/2006/relationships/hyperlink" Target="https://www.instagram.com/northernstatetfxc/" TargetMode="External"/><Relationship Id="rId9132" Type="http://schemas.openxmlformats.org/officeDocument/2006/relationships/hyperlink" Target="https://www.facebook.com/northern.track.1/" TargetMode="External"/><Relationship Id="rId9139" Type="http://schemas.openxmlformats.org/officeDocument/2006/relationships/hyperlink" Target="https://www.facebook.com/northern.track.1/" TargetMode="External"/><Relationship Id="rId13123" Type="http://schemas.openxmlformats.org/officeDocument/2006/relationships/hyperlink" Target="https://twitter.com/otterbeinxctf" TargetMode="External"/><Relationship Id="rId14455" Type="http://schemas.openxmlformats.org/officeDocument/2006/relationships/hyperlink" Target="https://x.com/VWUXCTF" TargetMode="External"/><Relationship Id="rId15786" Type="http://schemas.openxmlformats.org/officeDocument/2006/relationships/hyperlink" Target="https://www.instagram.com/dccxctf/" TargetMode="External"/><Relationship Id="rId9138" Type="http://schemas.openxmlformats.org/officeDocument/2006/relationships/hyperlink" Target="https://twitter.com/nsuwolves_tfcc" TargetMode="External"/><Relationship Id="rId13122" Type="http://schemas.openxmlformats.org/officeDocument/2006/relationships/hyperlink" Target="https://www.instagram.com/otterbeinxctf/" TargetMode="External"/><Relationship Id="rId14456" Type="http://schemas.openxmlformats.org/officeDocument/2006/relationships/hyperlink" Target="https://www.facebook.com/VWU.XCandTF/" TargetMode="External"/><Relationship Id="rId15787" Type="http://schemas.openxmlformats.org/officeDocument/2006/relationships/hyperlink" Target="https://twitter.com/SccXctf" TargetMode="External"/><Relationship Id="rId9137" Type="http://schemas.openxmlformats.org/officeDocument/2006/relationships/hyperlink" Target="https://twitter.com/mougey44" TargetMode="External"/><Relationship Id="rId13121" Type="http://schemas.openxmlformats.org/officeDocument/2006/relationships/hyperlink" Target="https://www.facebook.com/otterbeintrackcrosscountry/" TargetMode="External"/><Relationship Id="rId14457" Type="http://schemas.openxmlformats.org/officeDocument/2006/relationships/hyperlink" Target="https://www.instagram.com/vwuxctf/" TargetMode="External"/><Relationship Id="rId15788" Type="http://schemas.openxmlformats.org/officeDocument/2006/relationships/hyperlink" Target="https://www.facebook.com/profile.php?id=100063478156220" TargetMode="External"/><Relationship Id="rId9136" Type="http://schemas.openxmlformats.org/officeDocument/2006/relationships/hyperlink" Target="https://www.instagram.com/johnwevenson/" TargetMode="External"/><Relationship Id="rId13120" Type="http://schemas.openxmlformats.org/officeDocument/2006/relationships/hyperlink" Target="https://twitter.com/otterbeinxctf" TargetMode="External"/><Relationship Id="rId14458" Type="http://schemas.openxmlformats.org/officeDocument/2006/relationships/hyperlink" Target="https://vwuathletics.com/sports/track" TargetMode="External"/><Relationship Id="rId15789" Type="http://schemas.openxmlformats.org/officeDocument/2006/relationships/hyperlink" Target="https://www.instagram.com/sccnebxctf/" TargetMode="External"/><Relationship Id="rId13127" Type="http://schemas.openxmlformats.org/officeDocument/2006/relationships/hyperlink" Target="https://twitter.com/kevinlucas35" TargetMode="External"/><Relationship Id="rId14451" Type="http://schemas.openxmlformats.org/officeDocument/2006/relationships/hyperlink" Target="https://www.instagram.com/umw_xctf/" TargetMode="External"/><Relationship Id="rId15782" Type="http://schemas.openxmlformats.org/officeDocument/2006/relationships/hyperlink" Target="https://www.facebook.com/jeff.crouch.581" TargetMode="External"/><Relationship Id="rId13126" Type="http://schemas.openxmlformats.org/officeDocument/2006/relationships/hyperlink" Target="https://athletics.mountunion.edu/sports/mens-track-and-field" TargetMode="External"/><Relationship Id="rId14452" Type="http://schemas.openxmlformats.org/officeDocument/2006/relationships/hyperlink" Target="https://twitter.com/umw_xctf" TargetMode="External"/><Relationship Id="rId15783" Type="http://schemas.openxmlformats.org/officeDocument/2006/relationships/hyperlink" Target="https://twitter.com/DCCXCTF" TargetMode="External"/><Relationship Id="rId13125" Type="http://schemas.openxmlformats.org/officeDocument/2006/relationships/hyperlink" Target="https://www.instagram.com/otterbeinxctf/" TargetMode="External"/><Relationship Id="rId14453" Type="http://schemas.openxmlformats.org/officeDocument/2006/relationships/hyperlink" Target="https://www.facebook.com/UMW-Track-FieldXC-118700984866727/" TargetMode="External"/><Relationship Id="rId15784" Type="http://schemas.openxmlformats.org/officeDocument/2006/relationships/hyperlink" Target="https://www.facebook.com/DCCXCTF/" TargetMode="External"/><Relationship Id="rId13124" Type="http://schemas.openxmlformats.org/officeDocument/2006/relationships/hyperlink" Target="https://www.facebook.com/otterbeintrackcrosscountry/" TargetMode="External"/><Relationship Id="rId14454" Type="http://schemas.openxmlformats.org/officeDocument/2006/relationships/hyperlink" Target="https://www.instagram.com/umw_xctf/" TargetMode="External"/><Relationship Id="rId15785" Type="http://schemas.openxmlformats.org/officeDocument/2006/relationships/hyperlink" Target="https://www.facebook.com/DCCXCTF/" TargetMode="External"/><Relationship Id="rId14470" Type="http://schemas.openxmlformats.org/officeDocument/2006/relationships/hyperlink" Target="https://twitter.com/wlumenxctf" TargetMode="External"/><Relationship Id="rId14471" Type="http://schemas.openxmlformats.org/officeDocument/2006/relationships/hyperlink" Target="https://www.instagram.com/wlumenxctf/" TargetMode="External"/><Relationship Id="rId14472" Type="http://schemas.openxmlformats.org/officeDocument/2006/relationships/hyperlink" Target="https://generalssports.com/sports/mens-track-and-field" TargetMode="External"/><Relationship Id="rId13141" Type="http://schemas.openxmlformats.org/officeDocument/2006/relationships/hyperlink" Target="https://twitter.com/brickner_fred" TargetMode="External"/><Relationship Id="rId13140" Type="http://schemas.openxmlformats.org/officeDocument/2006/relationships/hyperlink" Target="https://athletics.mountunion.edu/sports/mens-track-and-field" TargetMode="External"/><Relationship Id="rId9120" Type="http://schemas.openxmlformats.org/officeDocument/2006/relationships/hyperlink" Target="https://www.facebook.com/BHSUTF/" TargetMode="External"/><Relationship Id="rId13139" Type="http://schemas.openxmlformats.org/officeDocument/2006/relationships/hyperlink" Target="https://www.facebook.com/Ohio-Athletic-Conference-124678990909502/" TargetMode="External"/><Relationship Id="rId9124" Type="http://schemas.openxmlformats.org/officeDocument/2006/relationships/hyperlink" Target="https://www.facebook.com/BHSUTF/" TargetMode="External"/><Relationship Id="rId9123" Type="http://schemas.openxmlformats.org/officeDocument/2006/relationships/hyperlink" Target="https://twitter.com/bhsumenshoops" TargetMode="External"/><Relationship Id="rId9122" Type="http://schemas.openxmlformats.org/officeDocument/2006/relationships/hyperlink" Target="https://twitter.com/mcahoon32" TargetMode="External"/><Relationship Id="rId9121" Type="http://schemas.openxmlformats.org/officeDocument/2006/relationships/hyperlink" Target="https://www.instagram.com/bhsu_tf/" TargetMode="External"/><Relationship Id="rId9128" Type="http://schemas.openxmlformats.org/officeDocument/2006/relationships/hyperlink" Target="https://www.instagram.com/bhsu_tf/" TargetMode="External"/><Relationship Id="rId13134" Type="http://schemas.openxmlformats.org/officeDocument/2006/relationships/hyperlink" Target="https://www.instagram.com/coach_alek_umu/" TargetMode="External"/><Relationship Id="rId14466" Type="http://schemas.openxmlformats.org/officeDocument/2006/relationships/hyperlink" Target="https://generalssports.com/sports/mens-track-and-field" TargetMode="External"/><Relationship Id="rId15797" Type="http://schemas.openxmlformats.org/officeDocument/2006/relationships/hyperlink" Target="https://www.instagram.com/hurdlesua1990/" TargetMode="External"/><Relationship Id="rId9127" Type="http://schemas.openxmlformats.org/officeDocument/2006/relationships/hyperlink" Target="https://www.facebook.com/BHSUTF/" TargetMode="External"/><Relationship Id="rId13133" Type="http://schemas.openxmlformats.org/officeDocument/2006/relationships/hyperlink" Target="https://www.facebook.com/Ohio-Athletic-Conference-124678990909502/" TargetMode="External"/><Relationship Id="rId14467" Type="http://schemas.openxmlformats.org/officeDocument/2006/relationships/hyperlink" Target="https://twitter.com/wlumenxctf" TargetMode="External"/><Relationship Id="rId15798" Type="http://schemas.openxmlformats.org/officeDocument/2006/relationships/hyperlink" Target="https://www.facebook.com/lionel.leach" TargetMode="External"/><Relationship Id="rId9126" Type="http://schemas.openxmlformats.org/officeDocument/2006/relationships/hyperlink" Target="https://twitter.com/bhsu_tf" TargetMode="External"/><Relationship Id="rId13132" Type="http://schemas.openxmlformats.org/officeDocument/2006/relationships/hyperlink" Target="https://twitter.com/umutfxc" TargetMode="External"/><Relationship Id="rId14468" Type="http://schemas.openxmlformats.org/officeDocument/2006/relationships/hyperlink" Target="https://www.instagram.com/wlumenxctf/" TargetMode="External"/><Relationship Id="rId15799" Type="http://schemas.openxmlformats.org/officeDocument/2006/relationships/hyperlink" Target="https://twitter.com/hughescatch2019" TargetMode="External"/><Relationship Id="rId9125" Type="http://schemas.openxmlformats.org/officeDocument/2006/relationships/hyperlink" Target="https://www.instagram.com/bhsu_tf/" TargetMode="External"/><Relationship Id="rId13131" Type="http://schemas.openxmlformats.org/officeDocument/2006/relationships/hyperlink" Target="https://twitter.com/coach_al_erwin" TargetMode="External"/><Relationship Id="rId14469" Type="http://schemas.openxmlformats.org/officeDocument/2006/relationships/hyperlink" Target="https://generalssports.com/sports/mens-track-and-field" TargetMode="External"/><Relationship Id="rId13138" Type="http://schemas.openxmlformats.org/officeDocument/2006/relationships/hyperlink" Target="https://www.facebook.com/emily.henson.16" TargetMode="External"/><Relationship Id="rId14462" Type="http://schemas.openxmlformats.org/officeDocument/2006/relationships/hyperlink" Target="https://vwuathletics.com/sports/track" TargetMode="External"/><Relationship Id="rId15793" Type="http://schemas.openxmlformats.org/officeDocument/2006/relationships/hyperlink" Target="https://www.facebook.com/camdencountycollegecrosscountryandtrackandfield/" TargetMode="External"/><Relationship Id="rId13137" Type="http://schemas.openxmlformats.org/officeDocument/2006/relationships/hyperlink" Target="https://twitter.com/umutfxc" TargetMode="External"/><Relationship Id="rId14463" Type="http://schemas.openxmlformats.org/officeDocument/2006/relationships/hyperlink" Target="https://twitter.com/rpletteriodpt" TargetMode="External"/><Relationship Id="rId15794" Type="http://schemas.openxmlformats.org/officeDocument/2006/relationships/hyperlink" Target="https://www.facebook.com/camdencountycollegecrosscountryandtrackandfield/" TargetMode="External"/><Relationship Id="rId13136" Type="http://schemas.openxmlformats.org/officeDocument/2006/relationships/hyperlink" Target="https://twitter.com/emilyhenson13" TargetMode="External"/><Relationship Id="rId14464" Type="http://schemas.openxmlformats.org/officeDocument/2006/relationships/hyperlink" Target="https://facebook.com/VWU.XCandTF/" TargetMode="External"/><Relationship Id="rId15795" Type="http://schemas.openxmlformats.org/officeDocument/2006/relationships/hyperlink" Target="https://www.facebook.com/camdencountycollegecrosscountryandtrackandfield/" TargetMode="External"/><Relationship Id="rId9129" Type="http://schemas.openxmlformats.org/officeDocument/2006/relationships/hyperlink" Target="https://twitter.com/nsuwolves_tfcc" TargetMode="External"/><Relationship Id="rId13135" Type="http://schemas.openxmlformats.org/officeDocument/2006/relationships/hyperlink" Target="https://athletics.mountunion.edu/sports/mens-track-and-field" TargetMode="External"/><Relationship Id="rId14465" Type="http://schemas.openxmlformats.org/officeDocument/2006/relationships/hyperlink" Target="https://www.instagram.com/VWUXCTF/" TargetMode="External"/><Relationship Id="rId15796" Type="http://schemas.openxmlformats.org/officeDocument/2006/relationships/hyperlink" Target="https://www.instagram.com/bradbarket/" TargetMode="External"/><Relationship Id="rId15770" Type="http://schemas.openxmlformats.org/officeDocument/2006/relationships/hyperlink" Target="https://twitter.com/macrunningcards" TargetMode="External"/><Relationship Id="rId9160" Type="http://schemas.openxmlformats.org/officeDocument/2006/relationships/hyperlink" Target="https://www.facebook.com/universityofsiouxfallstrack" TargetMode="External"/><Relationship Id="rId9153" Type="http://schemas.openxmlformats.org/officeDocument/2006/relationships/hyperlink" Target="https://www.facebook.com/universityofsiouxfallstrack/" TargetMode="External"/><Relationship Id="rId13109" Type="http://schemas.openxmlformats.org/officeDocument/2006/relationships/hyperlink" Target="https://www.instagram.com/ott_xctf/" TargetMode="External"/><Relationship Id="rId9152" Type="http://schemas.openxmlformats.org/officeDocument/2006/relationships/hyperlink" Target="https://twitter.com/usftfcc" TargetMode="External"/><Relationship Id="rId13108" Type="http://schemas.openxmlformats.org/officeDocument/2006/relationships/hyperlink" Target="https://www.facebook.com/otterbeintrackcrosscountry/" TargetMode="External"/><Relationship Id="rId9151" Type="http://schemas.openxmlformats.org/officeDocument/2006/relationships/hyperlink" Target="https://www.instagram.com/sdcoyotesxctf/" TargetMode="External"/><Relationship Id="rId13107" Type="http://schemas.openxmlformats.org/officeDocument/2006/relationships/hyperlink" Target="https://twitter.com/otterbeinxctf" TargetMode="External"/><Relationship Id="rId9150" Type="http://schemas.openxmlformats.org/officeDocument/2006/relationships/hyperlink" Target="https://twitter.com/hardrockertfxc" TargetMode="External"/><Relationship Id="rId13106" Type="http://schemas.openxmlformats.org/officeDocument/2006/relationships/hyperlink" Target="https://www.instagram.com/rundford/" TargetMode="External"/><Relationship Id="rId9157" Type="http://schemas.openxmlformats.org/officeDocument/2006/relationships/hyperlink" Target="https://www.instagram.com/usfcougartrack/" TargetMode="External"/><Relationship Id="rId14437" Type="http://schemas.openxmlformats.org/officeDocument/2006/relationships/hyperlink" Target="https://www.facebook.com/LTFXC/" TargetMode="External"/><Relationship Id="rId15768" Type="http://schemas.openxmlformats.org/officeDocument/2006/relationships/hyperlink" Target="https://www.instagram.com/htillman_/" TargetMode="External"/><Relationship Id="rId9156" Type="http://schemas.openxmlformats.org/officeDocument/2006/relationships/hyperlink" Target="https://www.facebook.com/universityofsiouxfallstrack" TargetMode="External"/><Relationship Id="rId14438" Type="http://schemas.openxmlformats.org/officeDocument/2006/relationships/hyperlink" Target="https://www.instagram.com/lynchburg_tfxc/" TargetMode="External"/><Relationship Id="rId15769" Type="http://schemas.openxmlformats.org/officeDocument/2006/relationships/hyperlink" Target="https://twitter.com/MACCoachDavis" TargetMode="External"/><Relationship Id="rId9155" Type="http://schemas.openxmlformats.org/officeDocument/2006/relationships/hyperlink" Target="https://twitter.com/usftfcc" TargetMode="External"/><Relationship Id="rId14439" Type="http://schemas.openxmlformats.org/officeDocument/2006/relationships/hyperlink" Target="https://umweagles.com/sports/track/index" TargetMode="External"/><Relationship Id="rId9154" Type="http://schemas.openxmlformats.org/officeDocument/2006/relationships/hyperlink" Target="https://www.instagram.com/usf_tfxc/" TargetMode="External"/><Relationship Id="rId13101" Type="http://schemas.openxmlformats.org/officeDocument/2006/relationships/hyperlink" Target="https://otterbeincardinals.com/sports/mens-track-and-field" TargetMode="External"/><Relationship Id="rId14433" Type="http://schemas.openxmlformats.org/officeDocument/2006/relationships/hyperlink" Target="https://www.facebook.com/LTFXC/" TargetMode="External"/><Relationship Id="rId15764" Type="http://schemas.openxmlformats.org/officeDocument/2006/relationships/hyperlink" Target="https://www.instagram.com/hindscc/" TargetMode="External"/><Relationship Id="rId13100" Type="http://schemas.openxmlformats.org/officeDocument/2006/relationships/hyperlink" Target="https://www.instagram.com/otterbeinxctf/" TargetMode="External"/><Relationship Id="rId14434" Type="http://schemas.openxmlformats.org/officeDocument/2006/relationships/hyperlink" Target="https://www.instagram.com/lynchburg_tfxc/" TargetMode="External"/><Relationship Id="rId15765" Type="http://schemas.openxmlformats.org/officeDocument/2006/relationships/hyperlink" Target="https://twitter.com/chipgayden" TargetMode="External"/><Relationship Id="rId9159" Type="http://schemas.openxmlformats.org/officeDocument/2006/relationships/hyperlink" Target="https://twitter.com/usftfcc" TargetMode="External"/><Relationship Id="rId14435" Type="http://schemas.openxmlformats.org/officeDocument/2006/relationships/hyperlink" Target="https://twitter.com/oliviawatson_9" TargetMode="External"/><Relationship Id="rId15766" Type="http://schemas.openxmlformats.org/officeDocument/2006/relationships/hyperlink" Target="https://twitter.com/mcctrack_field" TargetMode="External"/><Relationship Id="rId9158" Type="http://schemas.openxmlformats.org/officeDocument/2006/relationships/hyperlink" Target="https://twitter.com/ejchils" TargetMode="External"/><Relationship Id="rId14436" Type="http://schemas.openxmlformats.org/officeDocument/2006/relationships/hyperlink" Target="https://twitter.com/lynchburgtfxc" TargetMode="External"/><Relationship Id="rId15767" Type="http://schemas.openxmlformats.org/officeDocument/2006/relationships/hyperlink" Target="https://twitter.com/mcctrack_field" TargetMode="External"/><Relationship Id="rId13105" Type="http://schemas.openxmlformats.org/officeDocument/2006/relationships/hyperlink" Target="https://www.facebook.com/otterbeintrackcrosscountry/" TargetMode="External"/><Relationship Id="rId15760" Type="http://schemas.openxmlformats.org/officeDocument/2006/relationships/hyperlink" Target="https://www.facebook.com/reginald.dillon.5/" TargetMode="External"/><Relationship Id="rId13104" Type="http://schemas.openxmlformats.org/officeDocument/2006/relationships/hyperlink" Target="https://www.facebook.com/dara.ford.75" TargetMode="External"/><Relationship Id="rId14430" Type="http://schemas.openxmlformats.org/officeDocument/2006/relationships/hyperlink" Target="https://www.instagram.com/lynchburg_tfxc/" TargetMode="External"/><Relationship Id="rId15761" Type="http://schemas.openxmlformats.org/officeDocument/2006/relationships/hyperlink" Target="https://x.com/tjjohnson4428" TargetMode="External"/><Relationship Id="rId13103" Type="http://schemas.openxmlformats.org/officeDocument/2006/relationships/hyperlink" Target="https://twitter.com/otterbeinxctf" TargetMode="External"/><Relationship Id="rId14431" Type="http://schemas.openxmlformats.org/officeDocument/2006/relationships/hyperlink" Target="https://www.lynchburgsports.com/sports/track/index" TargetMode="External"/><Relationship Id="rId15762" Type="http://schemas.openxmlformats.org/officeDocument/2006/relationships/hyperlink" Target="https://twitter.com/hcctrackfield" TargetMode="External"/><Relationship Id="rId13102" Type="http://schemas.openxmlformats.org/officeDocument/2006/relationships/hyperlink" Target="https://twitter.com/rundford" TargetMode="External"/><Relationship Id="rId14432" Type="http://schemas.openxmlformats.org/officeDocument/2006/relationships/hyperlink" Target="https://twitter.com/lynchburgtfxc" TargetMode="External"/><Relationship Id="rId15763" Type="http://schemas.openxmlformats.org/officeDocument/2006/relationships/hyperlink" Target="https://facebook.com/HindsTrackandField/" TargetMode="External"/><Relationship Id="rId15780" Type="http://schemas.openxmlformats.org/officeDocument/2006/relationships/hyperlink" Target="https://twitter.com/brad_hagedorn" TargetMode="External"/><Relationship Id="rId14450" Type="http://schemas.openxmlformats.org/officeDocument/2006/relationships/hyperlink" Target="https://www.facebook.com/UMW-Track-FieldXC-118700984866727/" TargetMode="External"/><Relationship Id="rId15781" Type="http://schemas.openxmlformats.org/officeDocument/2006/relationships/hyperlink" Target="https://www.instagram.com/coach_bradhagedorn/?hl=en" TargetMode="External"/><Relationship Id="rId9142" Type="http://schemas.openxmlformats.org/officeDocument/2006/relationships/hyperlink" Target="https://www.instagram.com/waderoyer/" TargetMode="External"/><Relationship Id="rId9141" Type="http://schemas.openxmlformats.org/officeDocument/2006/relationships/hyperlink" Target="https://www.facebook.com/northern.track.1/" TargetMode="External"/><Relationship Id="rId13119" Type="http://schemas.openxmlformats.org/officeDocument/2006/relationships/hyperlink" Target="https://www.instagram.com/otterbeinxctf/" TargetMode="External"/><Relationship Id="rId9140" Type="http://schemas.openxmlformats.org/officeDocument/2006/relationships/hyperlink" Target="https://twitter.com/nsuwolves_tfcc" TargetMode="External"/><Relationship Id="rId13118" Type="http://schemas.openxmlformats.org/officeDocument/2006/relationships/hyperlink" Target="https://www.facebook.com/otterbeintrackcrosscountry/" TargetMode="External"/><Relationship Id="rId13117" Type="http://schemas.openxmlformats.org/officeDocument/2006/relationships/hyperlink" Target="https://twitter.com/otterbeinxctf" TargetMode="External"/><Relationship Id="rId9146" Type="http://schemas.openxmlformats.org/officeDocument/2006/relationships/hyperlink" Target="https://twitter.com/hardrockertfxc" TargetMode="External"/><Relationship Id="rId14448" Type="http://schemas.openxmlformats.org/officeDocument/2006/relationships/hyperlink" Target="https://www.instagram.com/umw_xctf/" TargetMode="External"/><Relationship Id="rId15779" Type="http://schemas.openxmlformats.org/officeDocument/2006/relationships/hyperlink" Target="https://www.instagram.com/coach_bradhagedorn/" TargetMode="External"/><Relationship Id="rId9145" Type="http://schemas.openxmlformats.org/officeDocument/2006/relationships/hyperlink" Target="https://www.instagram.com/northernstatetfxc/" TargetMode="External"/><Relationship Id="rId14449" Type="http://schemas.openxmlformats.org/officeDocument/2006/relationships/hyperlink" Target="https://twitter.com/umw_xctf" TargetMode="External"/><Relationship Id="rId9144" Type="http://schemas.openxmlformats.org/officeDocument/2006/relationships/hyperlink" Target="https://www.facebook.com/northern.track.1/" TargetMode="External"/><Relationship Id="rId9143" Type="http://schemas.openxmlformats.org/officeDocument/2006/relationships/hyperlink" Target="https://twitter.com/nsuwolves_tfcc" TargetMode="External"/><Relationship Id="rId13112" Type="http://schemas.openxmlformats.org/officeDocument/2006/relationships/hyperlink" Target="https://www.instagram.com/otterbeinxctf/" TargetMode="External"/><Relationship Id="rId14444" Type="http://schemas.openxmlformats.org/officeDocument/2006/relationships/hyperlink" Target="https://www.facebook.com/UMW-Track-FieldXC-118700984866727/" TargetMode="External"/><Relationship Id="rId15775" Type="http://schemas.openxmlformats.org/officeDocument/2006/relationships/hyperlink" Target="https://www.instagram.com/coachmikeruns262/" TargetMode="External"/><Relationship Id="rId9149" Type="http://schemas.openxmlformats.org/officeDocument/2006/relationships/hyperlink" Target="https://www.instagram.com/sdcoyotesxctf/" TargetMode="External"/><Relationship Id="rId13111" Type="http://schemas.openxmlformats.org/officeDocument/2006/relationships/hyperlink" Target="https://www.facebook.com/otterbeintrackcrosscountry/" TargetMode="External"/><Relationship Id="rId14445" Type="http://schemas.openxmlformats.org/officeDocument/2006/relationships/hyperlink" Target="https://www.instagram.com/umw_xctf/" TargetMode="External"/><Relationship Id="rId15776" Type="http://schemas.openxmlformats.org/officeDocument/2006/relationships/hyperlink" Target="https://www.instagram.com/nccmensxctf/" TargetMode="External"/><Relationship Id="rId9148" Type="http://schemas.openxmlformats.org/officeDocument/2006/relationships/hyperlink" Target="https://www.facebook.com/gage.rayman/" TargetMode="External"/><Relationship Id="rId13110" Type="http://schemas.openxmlformats.org/officeDocument/2006/relationships/hyperlink" Target="https://twitter.com/otterbeinxctf" TargetMode="External"/><Relationship Id="rId14446" Type="http://schemas.openxmlformats.org/officeDocument/2006/relationships/hyperlink" Target="https://twitter.com/umw_xctf" TargetMode="External"/><Relationship Id="rId15777" Type="http://schemas.openxmlformats.org/officeDocument/2006/relationships/hyperlink" Target="https://twitter.com/stcharlesxctf" TargetMode="External"/><Relationship Id="rId9147" Type="http://schemas.openxmlformats.org/officeDocument/2006/relationships/hyperlink" Target="https://twitter.com/hardrockertfxc" TargetMode="External"/><Relationship Id="rId14447" Type="http://schemas.openxmlformats.org/officeDocument/2006/relationships/hyperlink" Target="https://www.facebook.com/UMW-Track-FieldXC-118700984866727/" TargetMode="External"/><Relationship Id="rId15778" Type="http://schemas.openxmlformats.org/officeDocument/2006/relationships/hyperlink" Target="https://www.facebook.com/people/St-Charles-Community-College-Cross-CountryTrack-Field/100054226327427/" TargetMode="External"/><Relationship Id="rId13116" Type="http://schemas.openxmlformats.org/officeDocument/2006/relationships/hyperlink" Target="https://www.instagram.com/otterbeinxctf/" TargetMode="External"/><Relationship Id="rId14440" Type="http://schemas.openxmlformats.org/officeDocument/2006/relationships/hyperlink" Target="https://twitter.com/umw_xctf" TargetMode="External"/><Relationship Id="rId15771" Type="http://schemas.openxmlformats.org/officeDocument/2006/relationships/hyperlink" Target="https://www.instagram.com/mineralareacollege/" TargetMode="External"/><Relationship Id="rId13115" Type="http://schemas.openxmlformats.org/officeDocument/2006/relationships/hyperlink" Target="https://www.facebook.com/otterbeintrackcrosscountry/" TargetMode="External"/><Relationship Id="rId14441" Type="http://schemas.openxmlformats.org/officeDocument/2006/relationships/hyperlink" Target="https://www.facebook.com/UMW-Track-FieldXC-118700984866727/" TargetMode="External"/><Relationship Id="rId15772" Type="http://schemas.openxmlformats.org/officeDocument/2006/relationships/hyperlink" Target="https://twitter.com/macrunningcards" TargetMode="External"/><Relationship Id="rId13114" Type="http://schemas.openxmlformats.org/officeDocument/2006/relationships/hyperlink" Target="https://twitter.com/otterbeinxctf" TargetMode="External"/><Relationship Id="rId14442" Type="http://schemas.openxmlformats.org/officeDocument/2006/relationships/hyperlink" Target="https://www.instagram.com/umw_xctf/" TargetMode="External"/><Relationship Id="rId15773" Type="http://schemas.openxmlformats.org/officeDocument/2006/relationships/hyperlink" Target="https://x.com/Mike51500028466" TargetMode="External"/><Relationship Id="rId13113" Type="http://schemas.openxmlformats.org/officeDocument/2006/relationships/hyperlink" Target="https://twitter.com/CoachMattSutton" TargetMode="External"/><Relationship Id="rId14443" Type="http://schemas.openxmlformats.org/officeDocument/2006/relationships/hyperlink" Target="https://twitter.com/umw_xctf" TargetMode="External"/><Relationship Id="rId15774" Type="http://schemas.openxmlformats.org/officeDocument/2006/relationships/hyperlink" Target="https://www.facebook.com/mike.witten.51804/" TargetMode="External"/><Relationship Id="rId15706" Type="http://schemas.openxmlformats.org/officeDocument/2006/relationships/hyperlink" Target="https://www.facebook.com/GoNeoshoTrackNField/" TargetMode="External"/><Relationship Id="rId15707" Type="http://schemas.openxmlformats.org/officeDocument/2006/relationships/hyperlink" Target="https://www.instagram.com/ncccpanthers/" TargetMode="External"/><Relationship Id="rId15708" Type="http://schemas.openxmlformats.org/officeDocument/2006/relationships/hyperlink" Target="https://www.facebook.com/GoNeoshoTrackNField/" TargetMode="External"/><Relationship Id="rId15709" Type="http://schemas.openxmlformats.org/officeDocument/2006/relationships/hyperlink" Target="https://twitter.com/qlpowell" TargetMode="External"/><Relationship Id="rId15702" Type="http://schemas.openxmlformats.org/officeDocument/2006/relationships/hyperlink" Target="https://www.facebook.com/Neosho-County-Community-College-Track-and-Field-182738788461428/" TargetMode="External"/><Relationship Id="rId15703" Type="http://schemas.openxmlformats.org/officeDocument/2006/relationships/hyperlink" Target="https://www.instagram.com/goneoshotracknfield/" TargetMode="External"/><Relationship Id="rId15704" Type="http://schemas.openxmlformats.org/officeDocument/2006/relationships/hyperlink" Target="https://twitter.com/speedy_byrd_jr" TargetMode="External"/><Relationship Id="rId15705" Type="http://schemas.openxmlformats.org/officeDocument/2006/relationships/hyperlink" Target="https://facebook.com/isayah.williams/" TargetMode="External"/><Relationship Id="rId15700" Type="http://schemas.openxmlformats.org/officeDocument/2006/relationships/hyperlink" Target="https://www.instagram.com/hutchtrackxc/" TargetMode="External"/><Relationship Id="rId15701" Type="http://schemas.openxmlformats.org/officeDocument/2006/relationships/hyperlink" Target="https://twitter.com/bluedragontrack" TargetMode="External"/><Relationship Id="rId15717" Type="http://schemas.openxmlformats.org/officeDocument/2006/relationships/hyperlink" Target="https://twitter.com/bpcctf_xc" TargetMode="External"/><Relationship Id="rId15718" Type="http://schemas.openxmlformats.org/officeDocument/2006/relationships/hyperlink" Target="https://www.facebook.com/carrolltfxc/" TargetMode="External"/><Relationship Id="rId15719" Type="http://schemas.openxmlformats.org/officeDocument/2006/relationships/hyperlink" Target="https://www.instagram.com/carrolltfxc/" TargetMode="External"/><Relationship Id="rId15713" Type="http://schemas.openxmlformats.org/officeDocument/2006/relationships/hyperlink" Target="https://www.facebook.com/PrattCCrunners/" TargetMode="External"/><Relationship Id="rId15714" Type="http://schemas.openxmlformats.org/officeDocument/2006/relationships/hyperlink" Target="https://www.instagram.com/prattcc/" TargetMode="External"/><Relationship Id="rId15715" Type="http://schemas.openxmlformats.org/officeDocument/2006/relationships/hyperlink" Target="https://twitter.com/prattxctrack" TargetMode="External"/><Relationship Id="rId15716" Type="http://schemas.openxmlformats.org/officeDocument/2006/relationships/hyperlink" Target="https://www.facebook.com/prattccrunners/" TargetMode="External"/><Relationship Id="rId15710" Type="http://schemas.openxmlformats.org/officeDocument/2006/relationships/hyperlink" Target="https://twitter.com/prattxctrack" TargetMode="External"/><Relationship Id="rId15711" Type="http://schemas.openxmlformats.org/officeDocument/2006/relationships/hyperlink" Target="https://www.facebook.com/prattccrunners/" TargetMode="External"/><Relationship Id="rId15712" Type="http://schemas.openxmlformats.org/officeDocument/2006/relationships/hyperlink" Target="https://twitter.com/prattxctrack" TargetMode="External"/><Relationship Id="rId1" Type="http://schemas.openxmlformats.org/officeDocument/2006/relationships/hyperlink" Target="https://twitter.com/coachmurphy1867" TargetMode="External"/><Relationship Id="rId2" Type="http://schemas.openxmlformats.org/officeDocument/2006/relationships/hyperlink" Target="https://twitter.com/aamu_track" TargetMode="External"/><Relationship Id="rId3" Type="http://schemas.openxmlformats.org/officeDocument/2006/relationships/hyperlink" Target="https://www.instagram.com/alabamatrack/" TargetMode="External"/><Relationship Id="rId4" Type="http://schemas.openxmlformats.org/officeDocument/2006/relationships/hyperlink" Target="https://twitter.com/aamu_track" TargetMode="External"/><Relationship Id="rId9" Type="http://schemas.openxmlformats.org/officeDocument/2006/relationships/hyperlink" Target="https://twitter.com/bamastatetfxc" TargetMode="External"/><Relationship Id="rId5" Type="http://schemas.openxmlformats.org/officeDocument/2006/relationships/hyperlink" Target="https://www.instagram.com/alabamatrack/" TargetMode="External"/><Relationship Id="rId6" Type="http://schemas.openxmlformats.org/officeDocument/2006/relationships/hyperlink" Target="https://twitter.com/aamu_track" TargetMode="External"/><Relationship Id="rId7" Type="http://schemas.openxmlformats.org/officeDocument/2006/relationships/hyperlink" Target="https://www.instagram.com/alabamatrack/" TargetMode="External"/><Relationship Id="rId8" Type="http://schemas.openxmlformats.org/officeDocument/2006/relationships/hyperlink" Target="https://twitter.com/setgo1" TargetMode="External"/><Relationship Id="rId12081" Type="http://schemas.openxmlformats.org/officeDocument/2006/relationships/hyperlink" Target="https://www.facebook.com/PSUXCTF/" TargetMode="External"/><Relationship Id="rId12080" Type="http://schemas.openxmlformats.org/officeDocument/2006/relationships/hyperlink" Target="https://twitter.com/PSU_XCTF/" TargetMode="External"/><Relationship Id="rId3911" Type="http://schemas.openxmlformats.org/officeDocument/2006/relationships/hyperlink" Target="https://www.facebook.com/IonaXC/" TargetMode="External"/><Relationship Id="rId3910" Type="http://schemas.openxmlformats.org/officeDocument/2006/relationships/hyperlink" Target="https://twitter.com/ionaxctf" TargetMode="External"/><Relationship Id="rId3913" Type="http://schemas.openxmlformats.org/officeDocument/2006/relationships/hyperlink" Target="https://twitter.com/ionaxctf" TargetMode="External"/><Relationship Id="rId12085" Type="http://schemas.openxmlformats.org/officeDocument/2006/relationships/hyperlink" Target="https://www.facebook.com/PSUXCTF/" TargetMode="External"/><Relationship Id="rId3912" Type="http://schemas.openxmlformats.org/officeDocument/2006/relationships/hyperlink" Target="https://www.instagram.com/ionaxctf/" TargetMode="External"/><Relationship Id="rId12084" Type="http://schemas.openxmlformats.org/officeDocument/2006/relationships/hyperlink" Target="https://twitter.com/PSU_XCTF/" TargetMode="External"/><Relationship Id="rId3915" Type="http://schemas.openxmlformats.org/officeDocument/2006/relationships/hyperlink" Target="https://www.instagram.com/ionaxctf/" TargetMode="External"/><Relationship Id="rId12083" Type="http://schemas.openxmlformats.org/officeDocument/2006/relationships/hyperlink" Target="https://twitter.com/alice_a_field" TargetMode="External"/><Relationship Id="rId3914" Type="http://schemas.openxmlformats.org/officeDocument/2006/relationships/hyperlink" Target="https://www.facebook.com/IonaXC/" TargetMode="External"/><Relationship Id="rId12082" Type="http://schemas.openxmlformats.org/officeDocument/2006/relationships/hyperlink" Target="https://athletics.plymouth.edu/sports/mens-track-and-field" TargetMode="External"/><Relationship Id="rId3917" Type="http://schemas.openxmlformats.org/officeDocument/2006/relationships/hyperlink" Target="https://www.facebook.com/IonaXC/" TargetMode="External"/><Relationship Id="rId3916" Type="http://schemas.openxmlformats.org/officeDocument/2006/relationships/hyperlink" Target="https://twitter.com/ionaxctf" TargetMode="External"/><Relationship Id="rId3919" Type="http://schemas.openxmlformats.org/officeDocument/2006/relationships/hyperlink" Target="https://twitter.com/yelenadickerso2" TargetMode="External"/><Relationship Id="rId3918" Type="http://schemas.openxmlformats.org/officeDocument/2006/relationships/hyperlink" Target="https://www.instagram.com/ionaxctf/" TargetMode="External"/><Relationship Id="rId12078" Type="http://schemas.openxmlformats.org/officeDocument/2006/relationships/hyperlink" Target="https://www.instagram.com/nec.xc/" TargetMode="External"/><Relationship Id="rId12077" Type="http://schemas.openxmlformats.org/officeDocument/2006/relationships/hyperlink" Target="https://twitter.com/nec_xc" TargetMode="External"/><Relationship Id="rId12076" Type="http://schemas.openxmlformats.org/officeDocument/2006/relationships/hyperlink" Target="https://twitter.com/keenestatexctf" TargetMode="External"/><Relationship Id="rId12075" Type="http://schemas.openxmlformats.org/officeDocument/2006/relationships/hyperlink" Target="https://keeneowls.com/sports/mens-track-and-field" TargetMode="External"/><Relationship Id="rId12079" Type="http://schemas.openxmlformats.org/officeDocument/2006/relationships/hyperlink" Target="https://athletics.plymouth.edu/sports/mens-track-and-field" TargetMode="External"/><Relationship Id="rId12092" Type="http://schemas.openxmlformats.org/officeDocument/2006/relationships/hyperlink" Target="https://www.instagram.com/psuxc_tf/" TargetMode="External"/><Relationship Id="rId12091" Type="http://schemas.openxmlformats.org/officeDocument/2006/relationships/hyperlink" Target="https://www.facebook.com/PSUXCTF/" TargetMode="External"/><Relationship Id="rId3900" Type="http://schemas.openxmlformats.org/officeDocument/2006/relationships/hyperlink" Target="https://www.instagram.com/mackincheeses/" TargetMode="External"/><Relationship Id="rId12090" Type="http://schemas.openxmlformats.org/officeDocument/2006/relationships/hyperlink" Target="https://twitter.com/PSU_XCTF/" TargetMode="External"/><Relationship Id="rId3902" Type="http://schemas.openxmlformats.org/officeDocument/2006/relationships/hyperlink" Target="https://twitter.com/ionaxctf" TargetMode="External"/><Relationship Id="rId12096" Type="http://schemas.openxmlformats.org/officeDocument/2006/relationships/hyperlink" Target="https://www.instagram.com/centcyclones/" TargetMode="External"/><Relationship Id="rId3901" Type="http://schemas.openxmlformats.org/officeDocument/2006/relationships/hyperlink" Target="https://www.instagram.com/hofstratrackxc/" TargetMode="External"/><Relationship Id="rId12095" Type="http://schemas.openxmlformats.org/officeDocument/2006/relationships/hyperlink" Target="https://www.instagram.com/psuxc_tf/" TargetMode="External"/><Relationship Id="rId3904" Type="http://schemas.openxmlformats.org/officeDocument/2006/relationships/hyperlink" Target="https://www.instagram.com/mollyliz_diving/" TargetMode="External"/><Relationship Id="rId12094" Type="http://schemas.openxmlformats.org/officeDocument/2006/relationships/hyperlink" Target="https://www.facebook.com/PSUXCTF/" TargetMode="External"/><Relationship Id="rId3903" Type="http://schemas.openxmlformats.org/officeDocument/2006/relationships/hyperlink" Target="https://www.facebook.com/IonaXC/" TargetMode="External"/><Relationship Id="rId12093" Type="http://schemas.openxmlformats.org/officeDocument/2006/relationships/hyperlink" Target="https://twitter.com/PSU_XCTF/" TargetMode="External"/><Relationship Id="rId3906" Type="http://schemas.openxmlformats.org/officeDocument/2006/relationships/hyperlink" Target="https://twitter.com/ionaxctf" TargetMode="External"/><Relationship Id="rId3905" Type="http://schemas.openxmlformats.org/officeDocument/2006/relationships/hyperlink" Target="https://www.instagram.com/ionaxctf/" TargetMode="External"/><Relationship Id="rId3908" Type="http://schemas.openxmlformats.org/officeDocument/2006/relationships/hyperlink" Target="https://www.instagram.com/joepienta/" TargetMode="External"/><Relationship Id="rId3907" Type="http://schemas.openxmlformats.org/officeDocument/2006/relationships/hyperlink" Target="https://www.facebook.com/IonaXC/" TargetMode="External"/><Relationship Id="rId3909" Type="http://schemas.openxmlformats.org/officeDocument/2006/relationships/hyperlink" Target="https://www.instagram.com/ionaxctf/" TargetMode="External"/><Relationship Id="rId12089" Type="http://schemas.openxmlformats.org/officeDocument/2006/relationships/hyperlink" Target="https://www.facebook.com/PSUXCTF/" TargetMode="External"/><Relationship Id="rId12088" Type="http://schemas.openxmlformats.org/officeDocument/2006/relationships/hyperlink" Target="https://twitter.com/PSU_XCTF/" TargetMode="External"/><Relationship Id="rId12087" Type="http://schemas.openxmlformats.org/officeDocument/2006/relationships/hyperlink" Target="https://twitter.com/coachdutille" TargetMode="External"/><Relationship Id="rId12086" Type="http://schemas.openxmlformats.org/officeDocument/2006/relationships/hyperlink" Target="https://athletics.plymouth.edu/sports/mens-track-and-field" TargetMode="External"/><Relationship Id="rId3931" Type="http://schemas.openxmlformats.org/officeDocument/2006/relationships/hyperlink" Target="https://twitter.com/lemoynexctf" TargetMode="External"/><Relationship Id="rId13390" Type="http://schemas.openxmlformats.org/officeDocument/2006/relationships/hyperlink" Target="https://twitter.com/arcadia_tf" TargetMode="External"/><Relationship Id="rId2600" Type="http://schemas.openxmlformats.org/officeDocument/2006/relationships/hyperlink" Target="https://www.instagram.com/atgwills17/" TargetMode="External"/><Relationship Id="rId3930" Type="http://schemas.openxmlformats.org/officeDocument/2006/relationships/hyperlink" Target="https://www.instagram.com/lemoynexctf/" TargetMode="External"/><Relationship Id="rId2601" Type="http://schemas.openxmlformats.org/officeDocument/2006/relationships/hyperlink" Target="https://www.instagram.com/NSUTFXC/" TargetMode="External"/><Relationship Id="rId3933" Type="http://schemas.openxmlformats.org/officeDocument/2006/relationships/hyperlink" Target="https://twitter.com/lemoynexctf" TargetMode="External"/><Relationship Id="rId2602" Type="http://schemas.openxmlformats.org/officeDocument/2006/relationships/hyperlink" Target="https://x.com/paytenvidourek" TargetMode="External"/><Relationship Id="rId3932" Type="http://schemas.openxmlformats.org/officeDocument/2006/relationships/hyperlink" Target="https://www.instagram.com/lemoynexctf/" TargetMode="External"/><Relationship Id="rId2603" Type="http://schemas.openxmlformats.org/officeDocument/2006/relationships/hyperlink" Target="https://twitter.com/nsudemonstf" TargetMode="External"/><Relationship Id="rId3935" Type="http://schemas.openxmlformats.org/officeDocument/2006/relationships/hyperlink" Target="https://twitter.com/lemoynexctf" TargetMode="External"/><Relationship Id="rId12063" Type="http://schemas.openxmlformats.org/officeDocument/2006/relationships/hyperlink" Target="https://twitter.com/csc_xctf" TargetMode="External"/><Relationship Id="rId13394" Type="http://schemas.openxmlformats.org/officeDocument/2006/relationships/hyperlink" Target="https://www.facebook.com/ArcadiaXCTF/" TargetMode="External"/><Relationship Id="rId2604" Type="http://schemas.openxmlformats.org/officeDocument/2006/relationships/hyperlink" Target="https://www.facebook.com/NSUTFXC/" TargetMode="External"/><Relationship Id="rId3934" Type="http://schemas.openxmlformats.org/officeDocument/2006/relationships/hyperlink" Target="https://www.instagram.com/lemoynexctf/" TargetMode="External"/><Relationship Id="rId12062" Type="http://schemas.openxmlformats.org/officeDocument/2006/relationships/hyperlink" Target="https://www.colby-sawyerathletics.com/sports/mens-track-and-field" TargetMode="External"/><Relationship Id="rId13393" Type="http://schemas.openxmlformats.org/officeDocument/2006/relationships/hyperlink" Target="https://twitter.com/arcadia_tf" TargetMode="External"/><Relationship Id="rId2605" Type="http://schemas.openxmlformats.org/officeDocument/2006/relationships/hyperlink" Target="https://www.instagram.com/NSUTFXC/" TargetMode="External"/><Relationship Id="rId3937" Type="http://schemas.openxmlformats.org/officeDocument/2006/relationships/hyperlink" Target="https://www.instagram.com/lemoynexctf/" TargetMode="External"/><Relationship Id="rId12061" Type="http://schemas.openxmlformats.org/officeDocument/2006/relationships/hyperlink" Target="https://www.instagram.com/colby_tf_xc/" TargetMode="External"/><Relationship Id="rId13392" Type="http://schemas.openxmlformats.org/officeDocument/2006/relationships/hyperlink" Target="https://www.instagram.com/arcadia_xc/" TargetMode="External"/><Relationship Id="rId2606" Type="http://schemas.openxmlformats.org/officeDocument/2006/relationships/hyperlink" Target="https://twitter.com/orutrack" TargetMode="External"/><Relationship Id="rId3936" Type="http://schemas.openxmlformats.org/officeDocument/2006/relationships/hyperlink" Target="https://www.instagram.com/nicholas_hafner/" TargetMode="External"/><Relationship Id="rId12060" Type="http://schemas.openxmlformats.org/officeDocument/2006/relationships/hyperlink" Target="https://www.instagram.com/xcpurr/" TargetMode="External"/><Relationship Id="rId13391" Type="http://schemas.openxmlformats.org/officeDocument/2006/relationships/hyperlink" Target="https://www.facebook.com/ArcadiaXCTF/" TargetMode="External"/><Relationship Id="rId2607" Type="http://schemas.openxmlformats.org/officeDocument/2006/relationships/hyperlink" Target="https://www.facebook.com/ORUTrack/" TargetMode="External"/><Relationship Id="rId3939" Type="http://schemas.openxmlformats.org/officeDocument/2006/relationships/hyperlink" Target="https://www.instagram.com/lemoynexctf/" TargetMode="External"/><Relationship Id="rId2608" Type="http://schemas.openxmlformats.org/officeDocument/2006/relationships/hyperlink" Target="https://www.instagram.com/orutrack/" TargetMode="External"/><Relationship Id="rId3938" Type="http://schemas.openxmlformats.org/officeDocument/2006/relationships/hyperlink" Target="https://twitter.com/dolphinsxctf" TargetMode="External"/><Relationship Id="rId2609" Type="http://schemas.openxmlformats.org/officeDocument/2006/relationships/hyperlink" Target="https://x.com/kibwejohnson" TargetMode="External"/><Relationship Id="rId12056" Type="http://schemas.openxmlformats.org/officeDocument/2006/relationships/hyperlink" Target="https://www.facebook.com/NWUTFXC/" TargetMode="External"/><Relationship Id="rId13387" Type="http://schemas.openxmlformats.org/officeDocument/2006/relationships/hyperlink" Target="https://twitter.com/arcadia_tf" TargetMode="External"/><Relationship Id="rId12055" Type="http://schemas.openxmlformats.org/officeDocument/2006/relationships/hyperlink" Target="https://twitter.com/nwu_trknfld" TargetMode="External"/><Relationship Id="rId13386" Type="http://schemas.openxmlformats.org/officeDocument/2006/relationships/hyperlink" Target="https://www.instagram.com/arcadia_xc/" TargetMode="External"/><Relationship Id="rId12054" Type="http://schemas.openxmlformats.org/officeDocument/2006/relationships/hyperlink" Target="https://twitter.com/kyle_dickinson4" TargetMode="External"/><Relationship Id="rId13385" Type="http://schemas.openxmlformats.org/officeDocument/2006/relationships/hyperlink" Target="https://www.facebook.com/ArcadiaXCTF/" TargetMode="External"/><Relationship Id="rId12053" Type="http://schemas.openxmlformats.org/officeDocument/2006/relationships/hyperlink" Target="https://www.instagram.com/nwu_xc_tf/" TargetMode="External"/><Relationship Id="rId13384" Type="http://schemas.openxmlformats.org/officeDocument/2006/relationships/hyperlink" Target="https://www.facebook.com/kirsten.omalley.52/" TargetMode="External"/><Relationship Id="rId12059" Type="http://schemas.openxmlformats.org/officeDocument/2006/relationships/hyperlink" Target="https://www.facebook.com/ColbyTrackandField/" TargetMode="External"/><Relationship Id="rId12058" Type="http://schemas.openxmlformats.org/officeDocument/2006/relationships/hyperlink" Target="https://twitter.com/csc_xctf" TargetMode="External"/><Relationship Id="rId13389" Type="http://schemas.openxmlformats.org/officeDocument/2006/relationships/hyperlink" Target="https://www.instagram.com/arcadia_xc/" TargetMode="External"/><Relationship Id="rId12057" Type="http://schemas.openxmlformats.org/officeDocument/2006/relationships/hyperlink" Target="https://www.instagram.com/nwu_xc_tf/" TargetMode="External"/><Relationship Id="rId13388" Type="http://schemas.openxmlformats.org/officeDocument/2006/relationships/hyperlink" Target="https://www.facebook.com/ArcadiaXCTF/" TargetMode="External"/><Relationship Id="rId3920" Type="http://schemas.openxmlformats.org/officeDocument/2006/relationships/hyperlink" Target="https://twitter.com/ionaxctf" TargetMode="External"/><Relationship Id="rId12070" Type="http://schemas.openxmlformats.org/officeDocument/2006/relationships/hyperlink" Target="https://keeneowls.com/sports/mens-track-and-field" TargetMode="External"/><Relationship Id="rId3922" Type="http://schemas.openxmlformats.org/officeDocument/2006/relationships/hyperlink" Target="https://www.instagram.com/ionaxctf/" TargetMode="External"/><Relationship Id="rId3921" Type="http://schemas.openxmlformats.org/officeDocument/2006/relationships/hyperlink" Target="https://www.facebook.com/IonaXC/" TargetMode="External"/><Relationship Id="rId3924" Type="http://schemas.openxmlformats.org/officeDocument/2006/relationships/hyperlink" Target="https://www.instagram.com/lemoynexctf/" TargetMode="External"/><Relationship Id="rId12074" Type="http://schemas.openxmlformats.org/officeDocument/2006/relationships/hyperlink" Target="https://www.instagram.com/owlxctf/" TargetMode="External"/><Relationship Id="rId3923" Type="http://schemas.openxmlformats.org/officeDocument/2006/relationships/hyperlink" Target="https://twitter.com/dolphinsxctf" TargetMode="External"/><Relationship Id="rId12073" Type="http://schemas.openxmlformats.org/officeDocument/2006/relationships/hyperlink" Target="https://twitter.com/keenestatexctf" TargetMode="External"/><Relationship Id="rId3926" Type="http://schemas.openxmlformats.org/officeDocument/2006/relationships/hyperlink" Target="https://www.instagram.com/lawrencetheaussie/" TargetMode="External"/><Relationship Id="rId12072" Type="http://schemas.openxmlformats.org/officeDocument/2006/relationships/hyperlink" Target="https://twitter.com/keenestatexctf" TargetMode="External"/><Relationship Id="rId3925" Type="http://schemas.openxmlformats.org/officeDocument/2006/relationships/hyperlink" Target="https://twitter.com/dolphinsxctf" TargetMode="External"/><Relationship Id="rId12071" Type="http://schemas.openxmlformats.org/officeDocument/2006/relationships/hyperlink" Target="https://twitter.com/djrxc" TargetMode="External"/><Relationship Id="rId3928" Type="http://schemas.openxmlformats.org/officeDocument/2006/relationships/hyperlink" Target="https://twitter.com/dolphinsxctf" TargetMode="External"/><Relationship Id="rId3927" Type="http://schemas.openxmlformats.org/officeDocument/2006/relationships/hyperlink" Target="https://www.instagram.com/lemoynexctf/" TargetMode="External"/><Relationship Id="rId3929" Type="http://schemas.openxmlformats.org/officeDocument/2006/relationships/hyperlink" Target="https://www.facebook.com/robin.wheeless" TargetMode="External"/><Relationship Id="rId12067" Type="http://schemas.openxmlformats.org/officeDocument/2006/relationships/hyperlink" Target="https://twitter.com/keenestatexctf" TargetMode="External"/><Relationship Id="rId13398" Type="http://schemas.openxmlformats.org/officeDocument/2006/relationships/hyperlink" Target="https://www.instagram.com/carlow.xc.tf/" TargetMode="External"/><Relationship Id="rId12066" Type="http://schemas.openxmlformats.org/officeDocument/2006/relationships/hyperlink" Target="https://x.com/_aaron2_" TargetMode="External"/><Relationship Id="rId13397" Type="http://schemas.openxmlformats.org/officeDocument/2006/relationships/hyperlink" Target="https://www.instagram.com/carlow.xc.tf/" TargetMode="External"/><Relationship Id="rId12065" Type="http://schemas.openxmlformats.org/officeDocument/2006/relationships/hyperlink" Target="https://twitter.com/csc_xctf" TargetMode="External"/><Relationship Id="rId13396" Type="http://schemas.openxmlformats.org/officeDocument/2006/relationships/hyperlink" Target="https://www.instagram.com/carlowtrack/" TargetMode="External"/><Relationship Id="rId12064" Type="http://schemas.openxmlformats.org/officeDocument/2006/relationships/hyperlink" Target="https://www.colby-sawyerathletics.com/sports/mens-track-and-field" TargetMode="External"/><Relationship Id="rId13395" Type="http://schemas.openxmlformats.org/officeDocument/2006/relationships/hyperlink" Target="https://www.instagram.com/arcadia_xc/" TargetMode="External"/><Relationship Id="rId12069" Type="http://schemas.openxmlformats.org/officeDocument/2006/relationships/hyperlink" Target="https://www.instagram.com/owlxctf/" TargetMode="External"/><Relationship Id="rId12068" Type="http://schemas.openxmlformats.org/officeDocument/2006/relationships/hyperlink" Target="https://www.facebook.com/keenestatecollege/" TargetMode="External"/><Relationship Id="rId13399" Type="http://schemas.openxmlformats.org/officeDocument/2006/relationships/hyperlink" Target="https://www.instagram.com/carlowtrack/" TargetMode="External"/><Relationship Id="rId12099" Type="http://schemas.openxmlformats.org/officeDocument/2006/relationships/hyperlink" Target="https://x.com/GoDrewRangers" TargetMode="External"/><Relationship Id="rId12098" Type="http://schemas.openxmlformats.org/officeDocument/2006/relationships/hyperlink" Target="https://x.com/sanfilippo04" TargetMode="External"/><Relationship Id="rId12097" Type="http://schemas.openxmlformats.org/officeDocument/2006/relationships/hyperlink" Target="https://drewrangers.com/sports/mens-tennis" TargetMode="External"/><Relationship Id="rId1334" Type="http://schemas.openxmlformats.org/officeDocument/2006/relationships/hyperlink" Target="https://twitter.com/gt_tracknfield" TargetMode="External"/><Relationship Id="rId2665" Type="http://schemas.openxmlformats.org/officeDocument/2006/relationships/hyperlink" Target="https://twitter.com/ulm_track" TargetMode="External"/><Relationship Id="rId3997" Type="http://schemas.openxmlformats.org/officeDocument/2006/relationships/hyperlink" Target="https://www.facebook.com/SienaXCTrack/" TargetMode="External"/><Relationship Id="rId1335" Type="http://schemas.openxmlformats.org/officeDocument/2006/relationships/hyperlink" Target="https://www.facebook.com/georgiatechtrack/" TargetMode="External"/><Relationship Id="rId2666" Type="http://schemas.openxmlformats.org/officeDocument/2006/relationships/hyperlink" Target="https://www.facebook.com/ULMTrackAndField/" TargetMode="External"/><Relationship Id="rId3996" Type="http://schemas.openxmlformats.org/officeDocument/2006/relationships/hyperlink" Target="https://twitter.com/sienaxctrack" TargetMode="External"/><Relationship Id="rId1336" Type="http://schemas.openxmlformats.org/officeDocument/2006/relationships/hyperlink" Target="https://www.instagram.com/gt_tracknfield/" TargetMode="External"/><Relationship Id="rId2667" Type="http://schemas.openxmlformats.org/officeDocument/2006/relationships/hyperlink" Target="https://www.instagram.com/ulmtfxc/" TargetMode="External"/><Relationship Id="rId3999" Type="http://schemas.openxmlformats.org/officeDocument/2006/relationships/hyperlink" Target="https://twitter.com/nickmiller48" TargetMode="External"/><Relationship Id="rId1337" Type="http://schemas.openxmlformats.org/officeDocument/2006/relationships/hyperlink" Target="https://twitter.com/jj_hunter" TargetMode="External"/><Relationship Id="rId2668" Type="http://schemas.openxmlformats.org/officeDocument/2006/relationships/hyperlink" Target="https://twitter.com/ulm_track" TargetMode="External"/><Relationship Id="rId3998" Type="http://schemas.openxmlformats.org/officeDocument/2006/relationships/hyperlink" Target="https://www.instagram.com/sienaxctrack/" TargetMode="External"/><Relationship Id="rId14780" Type="http://schemas.openxmlformats.org/officeDocument/2006/relationships/hyperlink" Target="https://www.blugolds.com/sports/mtrack-out/index" TargetMode="External"/><Relationship Id="rId1338" Type="http://schemas.openxmlformats.org/officeDocument/2006/relationships/hyperlink" Target="https://twitter.com/canestrack" TargetMode="External"/><Relationship Id="rId2669" Type="http://schemas.openxmlformats.org/officeDocument/2006/relationships/hyperlink" Target="https://www.facebook.com/ULMTrackAndField/" TargetMode="External"/><Relationship Id="rId1339" Type="http://schemas.openxmlformats.org/officeDocument/2006/relationships/hyperlink" Target="https://www.facebook.com/CanesTrack/" TargetMode="External"/><Relationship Id="rId12119" Type="http://schemas.openxmlformats.org/officeDocument/2006/relationships/hyperlink" Target="https://www.facebook.com/naikinsey.9/" TargetMode="External"/><Relationship Id="rId12118" Type="http://schemas.openxmlformats.org/officeDocument/2006/relationships/hyperlink" Target="https://twitter.com/montclairst_tf" TargetMode="External"/><Relationship Id="rId13449" Type="http://schemas.openxmlformats.org/officeDocument/2006/relationships/hyperlink" Target="https://twitter.com/delvalxctf" TargetMode="External"/><Relationship Id="rId12117" Type="http://schemas.openxmlformats.org/officeDocument/2006/relationships/hyperlink" Target="https://www.instagram.com/keanxctf/" TargetMode="External"/><Relationship Id="rId13448" Type="http://schemas.openxmlformats.org/officeDocument/2006/relationships/hyperlink" Target="https://www.instagram.com/dvuxctf/" TargetMode="External"/><Relationship Id="rId12116" Type="http://schemas.openxmlformats.org/officeDocument/2006/relationships/hyperlink" Target="https://www.instagram.com/fduknightstrack/" TargetMode="External"/><Relationship Id="rId13447" Type="http://schemas.openxmlformats.org/officeDocument/2006/relationships/hyperlink" Target="https://www.facebook.com/Delaware-Valley-Regional-Track-and-Field-3044240025641435/" TargetMode="External"/><Relationship Id="rId14778" Type="http://schemas.openxmlformats.org/officeDocument/2006/relationships/hyperlink" Target="https://www.facebook.com/snctfcc/" TargetMode="External"/><Relationship Id="rId14779" Type="http://schemas.openxmlformats.org/officeDocument/2006/relationships/hyperlink" Target="https://www.instagram.com/snctfcc/" TargetMode="External"/><Relationship Id="rId12111" Type="http://schemas.openxmlformats.org/officeDocument/2006/relationships/hyperlink" Target="https://www.instagram.com/fduknightstrack/" TargetMode="External"/><Relationship Id="rId13442" Type="http://schemas.openxmlformats.org/officeDocument/2006/relationships/hyperlink" Target="https://www.instagram.com/dvuxctf/" TargetMode="External"/><Relationship Id="rId14774" Type="http://schemas.openxmlformats.org/officeDocument/2006/relationships/hyperlink" Target="https://twitter.com/snccctf" TargetMode="External"/><Relationship Id="rId12110" Type="http://schemas.openxmlformats.org/officeDocument/2006/relationships/hyperlink" Target="https://twitter.com/devilsfduxc" TargetMode="External"/><Relationship Id="rId13441" Type="http://schemas.openxmlformats.org/officeDocument/2006/relationships/hyperlink" Target="https://www.facebook.com/Delaware-Valley-Regional-Track-and-Field-3044240025641435/" TargetMode="External"/><Relationship Id="rId14775" Type="http://schemas.openxmlformats.org/officeDocument/2006/relationships/hyperlink" Target="https://www.facebook.com/snctfcc/" TargetMode="External"/><Relationship Id="rId3991" Type="http://schemas.openxmlformats.org/officeDocument/2006/relationships/hyperlink" Target="https://www.instagram.com/maristtrack/" TargetMode="External"/><Relationship Id="rId13440" Type="http://schemas.openxmlformats.org/officeDocument/2006/relationships/hyperlink" Target="https://twitter.com/delvalxctf" TargetMode="External"/><Relationship Id="rId14776" Type="http://schemas.openxmlformats.org/officeDocument/2006/relationships/hyperlink" Target="https://www.instagram.com/snctfcc/" TargetMode="External"/><Relationship Id="rId2660" Type="http://schemas.openxmlformats.org/officeDocument/2006/relationships/hyperlink" Target="https://twitter.com/ragincajunstrk" TargetMode="External"/><Relationship Id="rId3990" Type="http://schemas.openxmlformats.org/officeDocument/2006/relationships/hyperlink" Target="https://twitter.com/maristxctf" TargetMode="External"/><Relationship Id="rId14777" Type="http://schemas.openxmlformats.org/officeDocument/2006/relationships/hyperlink" Target="https://twitter.com/snccctf" TargetMode="External"/><Relationship Id="rId1330" Type="http://schemas.openxmlformats.org/officeDocument/2006/relationships/hyperlink" Target="https://twitter.com/canestrack" TargetMode="External"/><Relationship Id="rId2661" Type="http://schemas.openxmlformats.org/officeDocument/2006/relationships/hyperlink" Target="https://twitter.com/jdm_ulm" TargetMode="External"/><Relationship Id="rId3993" Type="http://schemas.openxmlformats.org/officeDocument/2006/relationships/hyperlink" Target="https://www.instagram.com/niagaratfxc/" TargetMode="External"/><Relationship Id="rId12115" Type="http://schemas.openxmlformats.org/officeDocument/2006/relationships/hyperlink" Target="https://twitter.com/coachk_luy" TargetMode="External"/><Relationship Id="rId13446" Type="http://schemas.openxmlformats.org/officeDocument/2006/relationships/hyperlink" Target="https://twitter.com/delvalxctf" TargetMode="External"/><Relationship Id="rId14770" Type="http://schemas.openxmlformats.org/officeDocument/2006/relationships/hyperlink" Target="https://twitter.com/thenoahkleiman" TargetMode="External"/><Relationship Id="rId1331" Type="http://schemas.openxmlformats.org/officeDocument/2006/relationships/hyperlink" Target="https://www.facebook.com/cory.young.587" TargetMode="External"/><Relationship Id="rId2662" Type="http://schemas.openxmlformats.org/officeDocument/2006/relationships/hyperlink" Target="https://twitter.com/ulm_track" TargetMode="External"/><Relationship Id="rId3992" Type="http://schemas.openxmlformats.org/officeDocument/2006/relationships/hyperlink" Target="https://twitter.com/niagaraxctf" TargetMode="External"/><Relationship Id="rId12114" Type="http://schemas.openxmlformats.org/officeDocument/2006/relationships/hyperlink" Target="https://fdudevils.com/sports/mens-track-and-field" TargetMode="External"/><Relationship Id="rId13445" Type="http://schemas.openxmlformats.org/officeDocument/2006/relationships/hyperlink" Target="https://www.instagram.com/dvuxctf/" TargetMode="External"/><Relationship Id="rId14771" Type="http://schemas.openxmlformats.org/officeDocument/2006/relationships/hyperlink" Target="https://twitter.com/snccctf" TargetMode="External"/><Relationship Id="rId1332" Type="http://schemas.openxmlformats.org/officeDocument/2006/relationships/hyperlink" Target="https://www.facebook.com/CanesTrack/" TargetMode="External"/><Relationship Id="rId2663" Type="http://schemas.openxmlformats.org/officeDocument/2006/relationships/hyperlink" Target="https://www.facebook.com/ULMTrackAndField/" TargetMode="External"/><Relationship Id="rId3995" Type="http://schemas.openxmlformats.org/officeDocument/2006/relationships/hyperlink" Target="https://www.instagram.com/niagaratfxc/" TargetMode="External"/><Relationship Id="rId12113" Type="http://schemas.openxmlformats.org/officeDocument/2006/relationships/hyperlink" Target="https://www.instagram.com/fduknightstrack/" TargetMode="External"/><Relationship Id="rId13444" Type="http://schemas.openxmlformats.org/officeDocument/2006/relationships/hyperlink" Target="https://www.facebook.com/people/Delaware-Valley-University-Track-Field-Cross-Country/61557709834907/" TargetMode="External"/><Relationship Id="rId14772" Type="http://schemas.openxmlformats.org/officeDocument/2006/relationships/hyperlink" Target="https://www.facebook.com/snctfcc/" TargetMode="External"/><Relationship Id="rId1333" Type="http://schemas.openxmlformats.org/officeDocument/2006/relationships/hyperlink" Target="https://www.instagram.com/canestrack/" TargetMode="External"/><Relationship Id="rId2664" Type="http://schemas.openxmlformats.org/officeDocument/2006/relationships/hyperlink" Target="https://www.instagram.com/ulmtfxc/" TargetMode="External"/><Relationship Id="rId3994" Type="http://schemas.openxmlformats.org/officeDocument/2006/relationships/hyperlink" Target="https://twitter.com/niagaraxctf" TargetMode="External"/><Relationship Id="rId12112" Type="http://schemas.openxmlformats.org/officeDocument/2006/relationships/hyperlink" Target="https://twitter.com/devilsfduxc" TargetMode="External"/><Relationship Id="rId13443" Type="http://schemas.openxmlformats.org/officeDocument/2006/relationships/hyperlink" Target="https://twitter.com/delawaretfxc" TargetMode="External"/><Relationship Id="rId14773" Type="http://schemas.openxmlformats.org/officeDocument/2006/relationships/hyperlink" Target="https://www.instagram.com/snctfcc/" TargetMode="External"/><Relationship Id="rId1323" Type="http://schemas.openxmlformats.org/officeDocument/2006/relationships/hyperlink" Target="https://www.instagram.com/canestrack/" TargetMode="External"/><Relationship Id="rId2654" Type="http://schemas.openxmlformats.org/officeDocument/2006/relationships/hyperlink" Target="https://twitter.com/ragincajunstrk" TargetMode="External"/><Relationship Id="rId3986" Type="http://schemas.openxmlformats.org/officeDocument/2006/relationships/hyperlink" Target="https://twitter.com/maristxctf" TargetMode="External"/><Relationship Id="rId1324" Type="http://schemas.openxmlformats.org/officeDocument/2006/relationships/hyperlink" Target="https://twitter.com/amydeem" TargetMode="External"/><Relationship Id="rId2655" Type="http://schemas.openxmlformats.org/officeDocument/2006/relationships/hyperlink" Target="https://www.instagram.com/charlesthrows/" TargetMode="External"/><Relationship Id="rId3985" Type="http://schemas.openxmlformats.org/officeDocument/2006/relationships/hyperlink" Target="https://twitter.com/alishasamuel9" TargetMode="External"/><Relationship Id="rId1325" Type="http://schemas.openxmlformats.org/officeDocument/2006/relationships/hyperlink" Target="https://twitter.com/canestrack" TargetMode="External"/><Relationship Id="rId2656" Type="http://schemas.openxmlformats.org/officeDocument/2006/relationships/hyperlink" Target="https://www.instagram.com/ragincajuns_trk/" TargetMode="External"/><Relationship Id="rId3988" Type="http://schemas.openxmlformats.org/officeDocument/2006/relationships/hyperlink" Target="https://www.instagram.com/maristtrack/" TargetMode="External"/><Relationship Id="rId14790" Type="http://schemas.openxmlformats.org/officeDocument/2006/relationships/hyperlink" Target="https://twitter.com/uwectrack" TargetMode="External"/><Relationship Id="rId1326" Type="http://schemas.openxmlformats.org/officeDocument/2006/relationships/hyperlink" Target="https://www.facebook.com/CanesTrack/" TargetMode="External"/><Relationship Id="rId2657" Type="http://schemas.openxmlformats.org/officeDocument/2006/relationships/hyperlink" Target="https://twitter.com/ragincajunstrk" TargetMode="External"/><Relationship Id="rId3987" Type="http://schemas.openxmlformats.org/officeDocument/2006/relationships/hyperlink" Target="https://www.instagram.com/alishasamuelkhan/" TargetMode="External"/><Relationship Id="rId14791" Type="http://schemas.openxmlformats.org/officeDocument/2006/relationships/hyperlink" Target="https://www.blugolds.com/sports/mtrack-out/index" TargetMode="External"/><Relationship Id="rId1327" Type="http://schemas.openxmlformats.org/officeDocument/2006/relationships/hyperlink" Target="https://www.instagram.com/coachdeem/" TargetMode="External"/><Relationship Id="rId2658" Type="http://schemas.openxmlformats.org/officeDocument/2006/relationships/hyperlink" Target="https://www.facebook.com/ragincajunstrk/" TargetMode="External"/><Relationship Id="rId13460" Type="http://schemas.openxmlformats.org/officeDocument/2006/relationships/hyperlink" Target="https://twitter.com/dsutrackxc" TargetMode="External"/><Relationship Id="rId1328" Type="http://schemas.openxmlformats.org/officeDocument/2006/relationships/hyperlink" Target="https://www.instagram.com/canestrack/" TargetMode="External"/><Relationship Id="rId2659" Type="http://schemas.openxmlformats.org/officeDocument/2006/relationships/hyperlink" Target="https://www.instagram.com/ragincajuns_trk/" TargetMode="External"/><Relationship Id="rId3989" Type="http://schemas.openxmlformats.org/officeDocument/2006/relationships/hyperlink" Target="https://twitter.com/BillyPooleHarr1" TargetMode="External"/><Relationship Id="rId1329" Type="http://schemas.openxmlformats.org/officeDocument/2006/relationships/hyperlink" Target="https://twitter.com/throwscoachcy" TargetMode="External"/><Relationship Id="rId12129" Type="http://schemas.openxmlformats.org/officeDocument/2006/relationships/hyperlink" Target="https://ramapoathletics.com/sports/mens-track-and-field" TargetMode="External"/><Relationship Id="rId12128" Type="http://schemas.openxmlformats.org/officeDocument/2006/relationships/hyperlink" Target="https://www.instagram.com/tyneilj/" TargetMode="External"/><Relationship Id="rId13459" Type="http://schemas.openxmlformats.org/officeDocument/2006/relationships/hyperlink" Target="https://athletics.desales.edu/sports/mens-track-and-field" TargetMode="External"/><Relationship Id="rId12127" Type="http://schemas.openxmlformats.org/officeDocument/2006/relationships/hyperlink" Target="https://www.facebook.com/groups/NJCUXCTF" TargetMode="External"/><Relationship Id="rId13458" Type="http://schemas.openxmlformats.org/officeDocument/2006/relationships/hyperlink" Target="https://www.instagram.com/dvuxctf/" TargetMode="External"/><Relationship Id="rId14789" Type="http://schemas.openxmlformats.org/officeDocument/2006/relationships/hyperlink" Target="https://www.blugolds.com/sports/mtrack-out/index" TargetMode="External"/><Relationship Id="rId12122" Type="http://schemas.openxmlformats.org/officeDocument/2006/relationships/hyperlink" Target="https://www.instagram.com/njcuxctf/" TargetMode="External"/><Relationship Id="rId13453" Type="http://schemas.openxmlformats.org/officeDocument/2006/relationships/hyperlink" Target="https://www.facebook.com/Delaware-Valley-Regional-Track-and-Field-3044240025641435/" TargetMode="External"/><Relationship Id="rId14785" Type="http://schemas.openxmlformats.org/officeDocument/2006/relationships/hyperlink" Target="https://twitter.com/uwectrack" TargetMode="External"/><Relationship Id="rId12121" Type="http://schemas.openxmlformats.org/officeDocument/2006/relationships/hyperlink" Target="https://www.facebook.com/groups/NJCUXCTF" TargetMode="External"/><Relationship Id="rId13452" Type="http://schemas.openxmlformats.org/officeDocument/2006/relationships/hyperlink" Target="https://twitter.com/delvalxctf" TargetMode="External"/><Relationship Id="rId14786" Type="http://schemas.openxmlformats.org/officeDocument/2006/relationships/hyperlink" Target="https://www.blugolds.com/sports/mtrack-out/index" TargetMode="External"/><Relationship Id="rId3980" Type="http://schemas.openxmlformats.org/officeDocument/2006/relationships/hyperlink" Target="https://www.instagram.com/jaspersxctf/" TargetMode="External"/><Relationship Id="rId12120" Type="http://schemas.openxmlformats.org/officeDocument/2006/relationships/hyperlink" Target="https://www.instagram.com/montclairstatetf/" TargetMode="External"/><Relationship Id="rId13451" Type="http://schemas.openxmlformats.org/officeDocument/2006/relationships/hyperlink" Target="https://www.instagram.com/dvuxctf/" TargetMode="External"/><Relationship Id="rId14787" Type="http://schemas.openxmlformats.org/officeDocument/2006/relationships/hyperlink" Target="https://twitter.com/uwectrack" TargetMode="External"/><Relationship Id="rId13450" Type="http://schemas.openxmlformats.org/officeDocument/2006/relationships/hyperlink" Target="https://www.facebook.com/Delaware-Valley-Regional-Track-and-Field-3044240025641435/" TargetMode="External"/><Relationship Id="rId14788" Type="http://schemas.openxmlformats.org/officeDocument/2006/relationships/hyperlink" Target="https://www.facebook.com/roger.steen.1" TargetMode="External"/><Relationship Id="rId2650" Type="http://schemas.openxmlformats.org/officeDocument/2006/relationships/hyperlink" Target="https://www.instagram.com/ragincajuns_trk/" TargetMode="External"/><Relationship Id="rId3982" Type="http://schemas.openxmlformats.org/officeDocument/2006/relationships/hyperlink" Target="https://www.facebook.com/manhattanxcinvitational/" TargetMode="External"/><Relationship Id="rId12126" Type="http://schemas.openxmlformats.org/officeDocument/2006/relationships/hyperlink" Target="https://www.facebook.com/groups/NJCUXCTF" TargetMode="External"/><Relationship Id="rId13457" Type="http://schemas.openxmlformats.org/officeDocument/2006/relationships/hyperlink" Target="https://www.instagram.com/thunder_runner14/" TargetMode="External"/><Relationship Id="rId14781" Type="http://schemas.openxmlformats.org/officeDocument/2006/relationships/hyperlink" Target="https://twitter.com/uwectrack" TargetMode="External"/><Relationship Id="rId1320" Type="http://schemas.openxmlformats.org/officeDocument/2006/relationships/hyperlink" Target="https://twitter.com/canestrack" TargetMode="External"/><Relationship Id="rId2651" Type="http://schemas.openxmlformats.org/officeDocument/2006/relationships/hyperlink" Target="https://twitter.com/tbadon4486" TargetMode="External"/><Relationship Id="rId3981" Type="http://schemas.openxmlformats.org/officeDocument/2006/relationships/hyperlink" Target="https://twitter.com/jaspers_track" TargetMode="External"/><Relationship Id="rId12125" Type="http://schemas.openxmlformats.org/officeDocument/2006/relationships/hyperlink" Target="https://njcugothicknights.com/sports/mens-track-and-field" TargetMode="External"/><Relationship Id="rId13456" Type="http://schemas.openxmlformats.org/officeDocument/2006/relationships/hyperlink" Target="https://www.facebook.com/Delaware-Valley-Regional-Track-and-Field-3044240025641435/" TargetMode="External"/><Relationship Id="rId14782" Type="http://schemas.openxmlformats.org/officeDocument/2006/relationships/hyperlink" Target="https://www.blugolds.com/sports/mtrack-out/index" TargetMode="External"/><Relationship Id="rId1321" Type="http://schemas.openxmlformats.org/officeDocument/2006/relationships/hyperlink" Target="https://www.facebook.com/CanesTrack/" TargetMode="External"/><Relationship Id="rId2652" Type="http://schemas.openxmlformats.org/officeDocument/2006/relationships/hyperlink" Target="https://twitter.com/ragincajunstrk" TargetMode="External"/><Relationship Id="rId3984" Type="http://schemas.openxmlformats.org/officeDocument/2006/relationships/hyperlink" Target="https://www.instagram.com/jaspersxctf/" TargetMode="External"/><Relationship Id="rId12124" Type="http://schemas.openxmlformats.org/officeDocument/2006/relationships/hyperlink" Target="https://www.facebook.com/groups/NJCUXCTF" TargetMode="External"/><Relationship Id="rId13455" Type="http://schemas.openxmlformats.org/officeDocument/2006/relationships/hyperlink" Target="https://twitter.com/delvalxctf" TargetMode="External"/><Relationship Id="rId14783" Type="http://schemas.openxmlformats.org/officeDocument/2006/relationships/hyperlink" Target="https://twitter.com/uwectrack" TargetMode="External"/><Relationship Id="rId1322" Type="http://schemas.openxmlformats.org/officeDocument/2006/relationships/hyperlink" Target="https://www.instagram.com/coach_dagriff/" TargetMode="External"/><Relationship Id="rId2653" Type="http://schemas.openxmlformats.org/officeDocument/2006/relationships/hyperlink" Target="https://www.facebook.com/tommy.badon.77/" TargetMode="External"/><Relationship Id="rId3983" Type="http://schemas.openxmlformats.org/officeDocument/2006/relationships/hyperlink" Target="https://www.instagram.com/johnnydisco21/" TargetMode="External"/><Relationship Id="rId12123" Type="http://schemas.openxmlformats.org/officeDocument/2006/relationships/hyperlink" Target="https://njcugothicknights.com/sports/mens-track-and-field" TargetMode="External"/><Relationship Id="rId13454" Type="http://schemas.openxmlformats.org/officeDocument/2006/relationships/hyperlink" Target="https://www.instagram.com/dvuxctf/" TargetMode="External"/><Relationship Id="rId14784" Type="http://schemas.openxmlformats.org/officeDocument/2006/relationships/hyperlink" Target="https://www.blugolds.com/sports/mtrack-out/index" TargetMode="External"/><Relationship Id="rId1356" Type="http://schemas.openxmlformats.org/officeDocument/2006/relationships/hyperlink" Target="https://facebook.com/jeff.pigg.758" TargetMode="External"/><Relationship Id="rId2687" Type="http://schemas.openxmlformats.org/officeDocument/2006/relationships/hyperlink" Target="https://twitter.com/mainetf" TargetMode="External"/><Relationship Id="rId1357" Type="http://schemas.openxmlformats.org/officeDocument/2006/relationships/hyperlink" Target="https://www.facebook.com/unftrack.xc" TargetMode="External"/><Relationship Id="rId2688" Type="http://schemas.openxmlformats.org/officeDocument/2006/relationships/hyperlink" Target="https://www.facebook.com/UMaine-Track-and-FieldXC-228431887217044/" TargetMode="External"/><Relationship Id="rId1358" Type="http://schemas.openxmlformats.org/officeDocument/2006/relationships/hyperlink" Target="https://twitter.com/EvanderWells" TargetMode="External"/><Relationship Id="rId2689" Type="http://schemas.openxmlformats.org/officeDocument/2006/relationships/hyperlink" Target="https://www.instagram.com/umftrackandxc/" TargetMode="External"/><Relationship Id="rId1359" Type="http://schemas.openxmlformats.org/officeDocument/2006/relationships/hyperlink" Target="https://twitter.com/ospreyxctf" TargetMode="External"/><Relationship Id="rId13428" Type="http://schemas.openxmlformats.org/officeDocument/2006/relationships/hyperlink" Target="https://www.instagram.com/chathamxctf/" TargetMode="External"/><Relationship Id="rId13427" Type="http://schemas.openxmlformats.org/officeDocument/2006/relationships/hyperlink" Target="https://gochathamcougars.com/sports/mens-track-and-field" TargetMode="External"/><Relationship Id="rId13426" Type="http://schemas.openxmlformats.org/officeDocument/2006/relationships/hyperlink" Target="https://www.instagram.com/chathamxctf/" TargetMode="External"/><Relationship Id="rId13425" Type="http://schemas.openxmlformats.org/officeDocument/2006/relationships/hyperlink" Target="https://gochathamcougars.com/sports/mens-track-and-field" TargetMode="External"/><Relationship Id="rId14756" Type="http://schemas.openxmlformats.org/officeDocument/2006/relationships/hyperlink" Target="https://www.facebook.com/snctfcc/" TargetMode="External"/><Relationship Id="rId14757" Type="http://schemas.openxmlformats.org/officeDocument/2006/relationships/hyperlink" Target="https://athletics.snc.edu/sports/mens-track-and-field" TargetMode="External"/><Relationship Id="rId14758" Type="http://schemas.openxmlformats.org/officeDocument/2006/relationships/hyperlink" Target="https://twitter.com/mckean_colin" TargetMode="External"/><Relationship Id="rId13429" Type="http://schemas.openxmlformats.org/officeDocument/2006/relationships/hyperlink" Target="https://www.instagram.com/chathamxctf/" TargetMode="External"/><Relationship Id="rId14759" Type="http://schemas.openxmlformats.org/officeDocument/2006/relationships/hyperlink" Target="https://twitter.com/snccctf" TargetMode="External"/><Relationship Id="rId13420" Type="http://schemas.openxmlformats.org/officeDocument/2006/relationships/hyperlink" Target="https://twitter.com/mellonfield" TargetMode="External"/><Relationship Id="rId14752" Type="http://schemas.openxmlformats.org/officeDocument/2006/relationships/hyperlink" Target="https://www.facebook.com/taylor.pasterski" TargetMode="External"/><Relationship Id="rId2680" Type="http://schemas.openxmlformats.org/officeDocument/2006/relationships/hyperlink" Target="https://www.instagram.com/privateerstfxc/" TargetMode="External"/><Relationship Id="rId14753" Type="http://schemas.openxmlformats.org/officeDocument/2006/relationships/hyperlink" Target="https://www.facebook.com/snctfcc/" TargetMode="External"/><Relationship Id="rId1350" Type="http://schemas.openxmlformats.org/officeDocument/2006/relationships/hyperlink" Target="https://www.instagram.com/canestrack/" TargetMode="External"/><Relationship Id="rId2681" Type="http://schemas.openxmlformats.org/officeDocument/2006/relationships/hyperlink" Target="https://twitter.com/_Coach_OC" TargetMode="External"/><Relationship Id="rId14754" Type="http://schemas.openxmlformats.org/officeDocument/2006/relationships/hyperlink" Target="https://athletics.snc.edu/sports/mens-track-and-field" TargetMode="External"/><Relationship Id="rId1351" Type="http://schemas.openxmlformats.org/officeDocument/2006/relationships/hyperlink" Target="https://twitter.com/canestrack" TargetMode="External"/><Relationship Id="rId2682" Type="http://schemas.openxmlformats.org/officeDocument/2006/relationships/hyperlink" Target="https://twitter.com/privateerstfxc" TargetMode="External"/><Relationship Id="rId14755" Type="http://schemas.openxmlformats.org/officeDocument/2006/relationships/hyperlink" Target="https://twitter.com/snccctf" TargetMode="External"/><Relationship Id="rId1352" Type="http://schemas.openxmlformats.org/officeDocument/2006/relationships/hyperlink" Target="https://www.facebook.com/CanesTrack/" TargetMode="External"/><Relationship Id="rId2683" Type="http://schemas.openxmlformats.org/officeDocument/2006/relationships/hyperlink" Target="https://www.facebook.com/PrivateersTFXC/" TargetMode="External"/><Relationship Id="rId13424" Type="http://schemas.openxmlformats.org/officeDocument/2006/relationships/hyperlink" Target="https://www.instagram.com/carnegiemellon_xctf/" TargetMode="External"/><Relationship Id="rId1353" Type="http://schemas.openxmlformats.org/officeDocument/2006/relationships/hyperlink" Target="https://www.instagram.com/canestrack/" TargetMode="External"/><Relationship Id="rId2684" Type="http://schemas.openxmlformats.org/officeDocument/2006/relationships/hyperlink" Target="https://www.instagram.com/_coach_oc/" TargetMode="External"/><Relationship Id="rId13423" Type="http://schemas.openxmlformats.org/officeDocument/2006/relationships/hyperlink" Target="https://www.instagram.com/patkimball_/" TargetMode="External"/><Relationship Id="rId1354" Type="http://schemas.openxmlformats.org/officeDocument/2006/relationships/hyperlink" Target="https://twitter.com/unf_coachpigg" TargetMode="External"/><Relationship Id="rId2685" Type="http://schemas.openxmlformats.org/officeDocument/2006/relationships/hyperlink" Target="https://www.instagram.com/privateerstfxc/" TargetMode="External"/><Relationship Id="rId13422" Type="http://schemas.openxmlformats.org/officeDocument/2006/relationships/hyperlink" Target="https://www.facebook.com/carnegiemellontf" TargetMode="External"/><Relationship Id="rId14750" Type="http://schemas.openxmlformats.org/officeDocument/2006/relationships/hyperlink" Target="https://athletics.snc.edu/sports/mens-track-and-field" TargetMode="External"/><Relationship Id="rId1355" Type="http://schemas.openxmlformats.org/officeDocument/2006/relationships/hyperlink" Target="https://twitter.com/ospreyxctf" TargetMode="External"/><Relationship Id="rId2686" Type="http://schemas.openxmlformats.org/officeDocument/2006/relationships/hyperlink" Target="https://twitter.com/adw2325" TargetMode="External"/><Relationship Id="rId13421" Type="http://schemas.openxmlformats.org/officeDocument/2006/relationships/hyperlink" Target="https://www.facebook.com/patrick.kimball.3760/" TargetMode="External"/><Relationship Id="rId14751" Type="http://schemas.openxmlformats.org/officeDocument/2006/relationships/hyperlink" Target="https://twitter.com/snccctf" TargetMode="External"/><Relationship Id="rId1345" Type="http://schemas.openxmlformats.org/officeDocument/2006/relationships/hyperlink" Target="https://twitter.com/coachjeremywilk" TargetMode="External"/><Relationship Id="rId2676" Type="http://schemas.openxmlformats.org/officeDocument/2006/relationships/hyperlink" Target="https://twitter.com/bhibbs10" TargetMode="External"/><Relationship Id="rId1346" Type="http://schemas.openxmlformats.org/officeDocument/2006/relationships/hyperlink" Target="https://twitter.com/canestrack" TargetMode="External"/><Relationship Id="rId2677" Type="http://schemas.openxmlformats.org/officeDocument/2006/relationships/hyperlink" Target="https://twitter.com/privateerstfxc" TargetMode="External"/><Relationship Id="rId1347" Type="http://schemas.openxmlformats.org/officeDocument/2006/relationships/hyperlink" Target="https://www.facebook.com/coachjeremywilk/" TargetMode="External"/><Relationship Id="rId2678" Type="http://schemas.openxmlformats.org/officeDocument/2006/relationships/hyperlink" Target="https://www.facebook.com/ben.hibbert.90/" TargetMode="External"/><Relationship Id="rId1348" Type="http://schemas.openxmlformats.org/officeDocument/2006/relationships/hyperlink" Target="https://www.facebook.com/CanesTrack/" TargetMode="External"/><Relationship Id="rId2679" Type="http://schemas.openxmlformats.org/officeDocument/2006/relationships/hyperlink" Target="https://www.facebook.com/PrivateersTFXC/" TargetMode="External"/><Relationship Id="rId1349" Type="http://schemas.openxmlformats.org/officeDocument/2006/relationships/hyperlink" Target="https://www.instagram.com/coachjeremywilk/" TargetMode="External"/><Relationship Id="rId12108" Type="http://schemas.openxmlformats.org/officeDocument/2006/relationships/hyperlink" Target="https://www.instagram.com/fduknightstrack/" TargetMode="External"/><Relationship Id="rId13439" Type="http://schemas.openxmlformats.org/officeDocument/2006/relationships/hyperlink" Target="https://www.instagram.com/dvuxctf/" TargetMode="External"/><Relationship Id="rId12107" Type="http://schemas.openxmlformats.org/officeDocument/2006/relationships/hyperlink" Target="https://twitter.com/devilsfduxc" TargetMode="External"/><Relationship Id="rId13438" Type="http://schemas.openxmlformats.org/officeDocument/2006/relationships/hyperlink" Target="https://www.facebook.com/Delaware-Valley-Regional-Track-and-Field-3044240025641435/" TargetMode="External"/><Relationship Id="rId12106" Type="http://schemas.openxmlformats.org/officeDocument/2006/relationships/hyperlink" Target="https://www.instagram.com/fduknightstrack/" TargetMode="External"/><Relationship Id="rId13437" Type="http://schemas.openxmlformats.org/officeDocument/2006/relationships/hyperlink" Target="https://twitter.com/delvalxctf" TargetMode="External"/><Relationship Id="rId12105" Type="http://schemas.openxmlformats.org/officeDocument/2006/relationships/hyperlink" Target="https://twitter.com/devilsfduxc" TargetMode="External"/><Relationship Id="rId13436" Type="http://schemas.openxmlformats.org/officeDocument/2006/relationships/hyperlink" Target="https://www.instagram.com/dvuxctf/" TargetMode="External"/><Relationship Id="rId14767" Type="http://schemas.openxmlformats.org/officeDocument/2006/relationships/hyperlink" Target="https://twitter.com/snccctf" TargetMode="External"/><Relationship Id="rId14768" Type="http://schemas.openxmlformats.org/officeDocument/2006/relationships/hyperlink" Target="https://www.facebook.com/snctfcc/" TargetMode="External"/><Relationship Id="rId14769" Type="http://schemas.openxmlformats.org/officeDocument/2006/relationships/hyperlink" Target="https://www.instagram.com/snctfcc/" TargetMode="External"/><Relationship Id="rId12109" Type="http://schemas.openxmlformats.org/officeDocument/2006/relationships/hyperlink" Target="https://fdudevils.com/sports/mens-track-and-field" TargetMode="External"/><Relationship Id="rId12100" Type="http://schemas.openxmlformats.org/officeDocument/2006/relationships/hyperlink" Target="https://www.instagram.com/coach_anthonysf/" TargetMode="External"/><Relationship Id="rId13431" Type="http://schemas.openxmlformats.org/officeDocument/2006/relationships/hyperlink" Target="https://www.facebook.com/Delaware-Valley-Regional-Track-and-Field-3044240025641435/" TargetMode="External"/><Relationship Id="rId14763" Type="http://schemas.openxmlformats.org/officeDocument/2006/relationships/hyperlink" Target="https://www.instagram.com/snctfcc/" TargetMode="External"/><Relationship Id="rId13430" Type="http://schemas.openxmlformats.org/officeDocument/2006/relationships/hyperlink" Target="https://twitter.com/delvalxctf" TargetMode="External"/><Relationship Id="rId14764" Type="http://schemas.openxmlformats.org/officeDocument/2006/relationships/hyperlink" Target="https://twitter.com/snccctf" TargetMode="External"/><Relationship Id="rId2670" Type="http://schemas.openxmlformats.org/officeDocument/2006/relationships/hyperlink" Target="https://www.instagram.com/ulmtfxc/" TargetMode="External"/><Relationship Id="rId14765" Type="http://schemas.openxmlformats.org/officeDocument/2006/relationships/hyperlink" Target="https://www.facebook.com/snctfcc/" TargetMode="External"/><Relationship Id="rId1340" Type="http://schemas.openxmlformats.org/officeDocument/2006/relationships/hyperlink" Target="https://www.instagram.com/canestrack/" TargetMode="External"/><Relationship Id="rId2671" Type="http://schemas.openxmlformats.org/officeDocument/2006/relationships/hyperlink" Target="https://twitter.com/tyler_stahl7" TargetMode="External"/><Relationship Id="rId14766" Type="http://schemas.openxmlformats.org/officeDocument/2006/relationships/hyperlink" Target="https://www.instagram.com/snctfcc/" TargetMode="External"/><Relationship Id="rId1341" Type="http://schemas.openxmlformats.org/officeDocument/2006/relationships/hyperlink" Target="https://twitter.com/canestrack" TargetMode="External"/><Relationship Id="rId2672" Type="http://schemas.openxmlformats.org/officeDocument/2006/relationships/hyperlink" Target="https://twitter.com/ulm_track" TargetMode="External"/><Relationship Id="rId12104" Type="http://schemas.openxmlformats.org/officeDocument/2006/relationships/hyperlink" Target="https://www.instagram.com/drewrangersxctf/" TargetMode="External"/><Relationship Id="rId13435" Type="http://schemas.openxmlformats.org/officeDocument/2006/relationships/hyperlink" Target="https://www.instagram.com/rainahh.dunhham/" TargetMode="External"/><Relationship Id="rId1342" Type="http://schemas.openxmlformats.org/officeDocument/2006/relationships/hyperlink" Target="https://www.facebook.com/CanesTrack/" TargetMode="External"/><Relationship Id="rId2673" Type="http://schemas.openxmlformats.org/officeDocument/2006/relationships/hyperlink" Target="https://www.facebook.com/ULMTrackAndField/" TargetMode="External"/><Relationship Id="rId12103" Type="http://schemas.openxmlformats.org/officeDocument/2006/relationships/hyperlink" Target="https://www.instagram.com/drewrangersxctf/" TargetMode="External"/><Relationship Id="rId13434" Type="http://schemas.openxmlformats.org/officeDocument/2006/relationships/hyperlink" Target="https://www.facebook.com/people/Delaware-Valley-University-Track-Field-Cross-Country/61557709834907/" TargetMode="External"/><Relationship Id="rId14760" Type="http://schemas.openxmlformats.org/officeDocument/2006/relationships/hyperlink" Target="https://www.facebook.com/snctfcc/" TargetMode="External"/><Relationship Id="rId1343" Type="http://schemas.openxmlformats.org/officeDocument/2006/relationships/hyperlink" Target="https://www.instagram.com/coachbloomjumps/" TargetMode="External"/><Relationship Id="rId2674" Type="http://schemas.openxmlformats.org/officeDocument/2006/relationships/hyperlink" Target="https://www.instagram.com/tyler_stahl7/" TargetMode="External"/><Relationship Id="rId12102" Type="http://schemas.openxmlformats.org/officeDocument/2006/relationships/hyperlink" Target="https://twitter.com/drewrangers_xc" TargetMode="External"/><Relationship Id="rId13433" Type="http://schemas.openxmlformats.org/officeDocument/2006/relationships/hyperlink" Target="https://twitter.com/delawaretfxc" TargetMode="External"/><Relationship Id="rId14761" Type="http://schemas.openxmlformats.org/officeDocument/2006/relationships/hyperlink" Target="https://twitter.com/snccctf" TargetMode="External"/><Relationship Id="rId1344" Type="http://schemas.openxmlformats.org/officeDocument/2006/relationships/hyperlink" Target="https://www.instagram.com/canestrack/" TargetMode="External"/><Relationship Id="rId2675" Type="http://schemas.openxmlformats.org/officeDocument/2006/relationships/hyperlink" Target="https://www.instagram.com/ulmtfxc/" TargetMode="External"/><Relationship Id="rId12101" Type="http://schemas.openxmlformats.org/officeDocument/2006/relationships/hyperlink" Target="https://www.instagram.com/drewrangersxctf/" TargetMode="External"/><Relationship Id="rId13432" Type="http://schemas.openxmlformats.org/officeDocument/2006/relationships/hyperlink" Target="https://www.instagram.com/dvuxctf/" TargetMode="External"/><Relationship Id="rId14762" Type="http://schemas.openxmlformats.org/officeDocument/2006/relationships/hyperlink" Target="https://www.facebook.com/snctfcc/" TargetMode="External"/><Relationship Id="rId2621" Type="http://schemas.openxmlformats.org/officeDocument/2006/relationships/hyperlink" Target="https://twitter.com/coach_freddie" TargetMode="External"/><Relationship Id="rId3953" Type="http://schemas.openxmlformats.org/officeDocument/2006/relationships/hyperlink" Target="https://www.instagram.com/liutrackand_field/" TargetMode="External"/><Relationship Id="rId2622" Type="http://schemas.openxmlformats.org/officeDocument/2006/relationships/hyperlink" Target="https://www.facebook.com/freddie.glover.12" TargetMode="External"/><Relationship Id="rId3952" Type="http://schemas.openxmlformats.org/officeDocument/2006/relationships/hyperlink" Target="https://www.instagram.com/stormie_charles/" TargetMode="External"/><Relationship Id="rId2623" Type="http://schemas.openxmlformats.org/officeDocument/2006/relationships/hyperlink" Target="https://www.instagram.com/southernu_xctf/" TargetMode="External"/><Relationship Id="rId3955" Type="http://schemas.openxmlformats.org/officeDocument/2006/relationships/hyperlink" Target="https://www.instagram.com/liutrackand_field/" TargetMode="External"/><Relationship Id="rId2624" Type="http://schemas.openxmlformats.org/officeDocument/2006/relationships/hyperlink" Target="https://www.facebook.com/esau.lolis.9" TargetMode="External"/><Relationship Id="rId3954" Type="http://schemas.openxmlformats.org/officeDocument/2006/relationships/hyperlink" Target="https://twitter.com/liupostxctf" TargetMode="External"/><Relationship Id="rId2625" Type="http://schemas.openxmlformats.org/officeDocument/2006/relationships/hyperlink" Target="https://www.instagram.com/southernu_xctf/" TargetMode="External"/><Relationship Id="rId3957" Type="http://schemas.openxmlformats.org/officeDocument/2006/relationships/hyperlink" Target="https://www.instagram.com/liutrackand_field/" TargetMode="External"/><Relationship Id="rId12162" Type="http://schemas.openxmlformats.org/officeDocument/2006/relationships/hyperlink" Target="https://www.instagram.com/rowanmxc_track/" TargetMode="External"/><Relationship Id="rId13493" Type="http://schemas.openxmlformats.org/officeDocument/2006/relationships/hyperlink" Target="https://www.instagram.com/dickinson_xctf/" TargetMode="External"/><Relationship Id="rId2626" Type="http://schemas.openxmlformats.org/officeDocument/2006/relationships/hyperlink" Target="https://twitter.com/greenwavexctf" TargetMode="External"/><Relationship Id="rId3956" Type="http://schemas.openxmlformats.org/officeDocument/2006/relationships/hyperlink" Target="https://twitter.com/liupostxctf" TargetMode="External"/><Relationship Id="rId12161" Type="http://schemas.openxmlformats.org/officeDocument/2006/relationships/hyperlink" Target="https://www.facebook.com/RowanMXCtrack/" TargetMode="External"/><Relationship Id="rId13492" Type="http://schemas.openxmlformats.org/officeDocument/2006/relationships/hyperlink" Target="https://www.facebook.com/DCXCTF/" TargetMode="External"/><Relationship Id="rId2627" Type="http://schemas.openxmlformats.org/officeDocument/2006/relationships/hyperlink" Target="https://www.facebook.com/rebelipar/" TargetMode="External"/><Relationship Id="rId3959" Type="http://schemas.openxmlformats.org/officeDocument/2006/relationships/hyperlink" Target="https://twitter.com/liupostxctf" TargetMode="External"/><Relationship Id="rId12160" Type="http://schemas.openxmlformats.org/officeDocument/2006/relationships/hyperlink" Target="https://twitter.com/rowanmxc_track" TargetMode="External"/><Relationship Id="rId13491" Type="http://schemas.openxmlformats.org/officeDocument/2006/relationships/hyperlink" Target="https://twitter.com/dickinson_cctf" TargetMode="External"/><Relationship Id="rId2628" Type="http://schemas.openxmlformats.org/officeDocument/2006/relationships/hyperlink" Target="https://facebook.com/GreenWaveXCTF/" TargetMode="External"/><Relationship Id="rId3958" Type="http://schemas.openxmlformats.org/officeDocument/2006/relationships/hyperlink" Target="https://twitter.com/k_camp21" TargetMode="External"/><Relationship Id="rId13490" Type="http://schemas.openxmlformats.org/officeDocument/2006/relationships/hyperlink" Target="https://www.instagram.com/dickinson_xctf/" TargetMode="External"/><Relationship Id="rId2629" Type="http://schemas.openxmlformats.org/officeDocument/2006/relationships/hyperlink" Target="https://www.instagram.com/rebeccacstory/" TargetMode="External"/><Relationship Id="rId12155" Type="http://schemas.openxmlformats.org/officeDocument/2006/relationships/hyperlink" Target="https://www.rowanathletics.com/sports/mens-track-and-field" TargetMode="External"/><Relationship Id="rId13486" Type="http://schemas.openxmlformats.org/officeDocument/2006/relationships/hyperlink" Target="https://www.facebook.com/DCXCTF/" TargetMode="External"/><Relationship Id="rId12154" Type="http://schemas.openxmlformats.org/officeDocument/2006/relationships/hyperlink" Target="https://www.instagram.com/rowanmxc_track/" TargetMode="External"/><Relationship Id="rId13485" Type="http://schemas.openxmlformats.org/officeDocument/2006/relationships/hyperlink" Target="https://twitter.com/dickinson_cctf" TargetMode="External"/><Relationship Id="rId12153" Type="http://schemas.openxmlformats.org/officeDocument/2006/relationships/hyperlink" Target="https://www.facebook.com/RowanMXCtrack/" TargetMode="External"/><Relationship Id="rId13484" Type="http://schemas.openxmlformats.org/officeDocument/2006/relationships/hyperlink" Target="https://www.instagram.com/dickinson_xctf/" TargetMode="External"/><Relationship Id="rId12152" Type="http://schemas.openxmlformats.org/officeDocument/2006/relationships/hyperlink" Target="https://www.facebook.com/edubois1" TargetMode="External"/><Relationship Id="rId13483" Type="http://schemas.openxmlformats.org/officeDocument/2006/relationships/hyperlink" Target="https://www.facebook.com/DCXCTF/" TargetMode="External"/><Relationship Id="rId12159" Type="http://schemas.openxmlformats.org/officeDocument/2006/relationships/hyperlink" Target="https://www.rowanathletics.com/sports/mens-track-and-field" TargetMode="External"/><Relationship Id="rId12158" Type="http://schemas.openxmlformats.org/officeDocument/2006/relationships/hyperlink" Target="https://www.instagram.com/rowanmxc_track/" TargetMode="External"/><Relationship Id="rId13489" Type="http://schemas.openxmlformats.org/officeDocument/2006/relationships/hyperlink" Target="https://www.facebook.com/DCXCTF/" TargetMode="External"/><Relationship Id="rId3951" Type="http://schemas.openxmlformats.org/officeDocument/2006/relationships/hyperlink" Target="https://twitter.com/liupostxctf" TargetMode="External"/><Relationship Id="rId12157" Type="http://schemas.openxmlformats.org/officeDocument/2006/relationships/hyperlink" Target="https://www.facebook.com/RowanMXCtrack/" TargetMode="External"/><Relationship Id="rId13488" Type="http://schemas.openxmlformats.org/officeDocument/2006/relationships/hyperlink" Target="https://twitter.com/dickinson_cctf" TargetMode="External"/><Relationship Id="rId2620" Type="http://schemas.openxmlformats.org/officeDocument/2006/relationships/hyperlink" Target="https://www.instagram.com/southernu_xctf/" TargetMode="External"/><Relationship Id="rId3950" Type="http://schemas.openxmlformats.org/officeDocument/2006/relationships/hyperlink" Target="https://www.instagram.com/liutrackand_field/" TargetMode="External"/><Relationship Id="rId12156" Type="http://schemas.openxmlformats.org/officeDocument/2006/relationships/hyperlink" Target="https://twitter.com/rowanmxc_track" TargetMode="External"/><Relationship Id="rId13487" Type="http://schemas.openxmlformats.org/officeDocument/2006/relationships/hyperlink" Target="https://www.instagram.com/dickinson_xctf/" TargetMode="External"/><Relationship Id="rId2610" Type="http://schemas.openxmlformats.org/officeDocument/2006/relationships/hyperlink" Target="https://twitter.com/lionuptrack" TargetMode="External"/><Relationship Id="rId3942" Type="http://schemas.openxmlformats.org/officeDocument/2006/relationships/hyperlink" Target="https://www.instagram.com/liutrackand_field/" TargetMode="External"/><Relationship Id="rId2611" Type="http://schemas.openxmlformats.org/officeDocument/2006/relationships/hyperlink" Target="https://www.facebook.com/people/SLU-Track-and-FieldXC/100095049798341/" TargetMode="External"/><Relationship Id="rId3941" Type="http://schemas.openxmlformats.org/officeDocument/2006/relationships/hyperlink" Target="https://www.facebook.com/USATFLI/" TargetMode="External"/><Relationship Id="rId2612" Type="http://schemas.openxmlformats.org/officeDocument/2006/relationships/hyperlink" Target="https://www.instagram.com/martillokibwe/" TargetMode="External"/><Relationship Id="rId3944" Type="http://schemas.openxmlformats.org/officeDocument/2006/relationships/hyperlink" Target="https://www.facebook.com/USATFLI/" TargetMode="External"/><Relationship Id="rId2613" Type="http://schemas.openxmlformats.org/officeDocument/2006/relationships/hyperlink" Target="https://www.instagram.com/lionuptrack/" TargetMode="External"/><Relationship Id="rId3943" Type="http://schemas.openxmlformats.org/officeDocument/2006/relationships/hyperlink" Target="https://twitter.com/liupostxctf" TargetMode="External"/><Relationship Id="rId2614" Type="http://schemas.openxmlformats.org/officeDocument/2006/relationships/hyperlink" Target="https://twitter.com/lionuptrack" TargetMode="External"/><Relationship Id="rId3946" Type="http://schemas.openxmlformats.org/officeDocument/2006/relationships/hyperlink" Target="https://www.instagram.com/liutrackand_field/" TargetMode="External"/><Relationship Id="rId12173" Type="http://schemas.openxmlformats.org/officeDocument/2006/relationships/hyperlink" Target="https://www.instagram.com/rowanmxc_track/" TargetMode="External"/><Relationship Id="rId2615" Type="http://schemas.openxmlformats.org/officeDocument/2006/relationships/hyperlink" Target="https://www.instagram.com/LionUpTrack/" TargetMode="External"/><Relationship Id="rId3945" Type="http://schemas.openxmlformats.org/officeDocument/2006/relationships/hyperlink" Target="https://www.instagram.com/smaili_m1/" TargetMode="External"/><Relationship Id="rId12172" Type="http://schemas.openxmlformats.org/officeDocument/2006/relationships/hyperlink" Target="https://www.facebook.com/rowanmxctrack/" TargetMode="External"/><Relationship Id="rId2616" Type="http://schemas.openxmlformats.org/officeDocument/2006/relationships/hyperlink" Target="https://twitter.com/lionuptrack" TargetMode="External"/><Relationship Id="rId3948" Type="http://schemas.openxmlformats.org/officeDocument/2006/relationships/hyperlink" Target="https://www.facebook.com/USATFLI/" TargetMode="External"/><Relationship Id="rId12171" Type="http://schemas.openxmlformats.org/officeDocument/2006/relationships/hyperlink" Target="https://twitter.com/rowanmxc_track" TargetMode="External"/><Relationship Id="rId2617" Type="http://schemas.openxmlformats.org/officeDocument/2006/relationships/hyperlink" Target="https://www.instagram.com/lionuptrack/" TargetMode="External"/><Relationship Id="rId3947" Type="http://schemas.openxmlformats.org/officeDocument/2006/relationships/hyperlink" Target="https://twitter.com/liupostxctf" TargetMode="External"/><Relationship Id="rId12170" Type="http://schemas.openxmlformats.org/officeDocument/2006/relationships/hyperlink" Target="https://www.instagram.com/rowanmxc_track/" TargetMode="External"/><Relationship Id="rId2618" Type="http://schemas.openxmlformats.org/officeDocument/2006/relationships/hyperlink" Target="https://www.facebook.com/teremine.white.5" TargetMode="External"/><Relationship Id="rId2619" Type="http://schemas.openxmlformats.org/officeDocument/2006/relationships/hyperlink" Target="https://www.instagram.com/southernu_xctf/" TargetMode="External"/><Relationship Id="rId3949" Type="http://schemas.openxmlformats.org/officeDocument/2006/relationships/hyperlink" Target="https://www.instagram.com/tarahernandez/" TargetMode="External"/><Relationship Id="rId12166" Type="http://schemas.openxmlformats.org/officeDocument/2006/relationships/hyperlink" Target="https://www.instagram.com/rowanmxc_track/" TargetMode="External"/><Relationship Id="rId13497" Type="http://schemas.openxmlformats.org/officeDocument/2006/relationships/hyperlink" Target="https://www.instagram.com/dickinson_xctf/" TargetMode="External"/><Relationship Id="rId12165" Type="http://schemas.openxmlformats.org/officeDocument/2006/relationships/hyperlink" Target="https://www.facebook.com/RowanMXCtrack/" TargetMode="External"/><Relationship Id="rId13496" Type="http://schemas.openxmlformats.org/officeDocument/2006/relationships/hyperlink" Target="https://www.facebook.com/DCXCTF/" TargetMode="External"/><Relationship Id="rId12164" Type="http://schemas.openxmlformats.org/officeDocument/2006/relationships/hyperlink" Target="https://twitter.com/rowanmxc_track" TargetMode="External"/><Relationship Id="rId13495" Type="http://schemas.openxmlformats.org/officeDocument/2006/relationships/hyperlink" Target="https://twitter.com/dickinson_cctf" TargetMode="External"/><Relationship Id="rId12163" Type="http://schemas.openxmlformats.org/officeDocument/2006/relationships/hyperlink" Target="https://www.rowanathletics.com/sports/mens-track-and-field" TargetMode="External"/><Relationship Id="rId13494" Type="http://schemas.openxmlformats.org/officeDocument/2006/relationships/hyperlink" Target="https://www.dickinsonathletics.com/sports/mtrack/index" TargetMode="External"/><Relationship Id="rId12169" Type="http://schemas.openxmlformats.org/officeDocument/2006/relationships/hyperlink" Target="https://www.facebook.com/rowanmxctrack/" TargetMode="External"/><Relationship Id="rId3940" Type="http://schemas.openxmlformats.org/officeDocument/2006/relationships/hyperlink" Target="https://twitter.com/liupostxctf" TargetMode="External"/><Relationship Id="rId12168" Type="http://schemas.openxmlformats.org/officeDocument/2006/relationships/hyperlink" Target="https://twitter.com/rowanmxc_track" TargetMode="External"/><Relationship Id="rId13499" Type="http://schemas.openxmlformats.org/officeDocument/2006/relationships/hyperlink" Target="https://twitter.com/dcxctf" TargetMode="External"/><Relationship Id="rId12167" Type="http://schemas.openxmlformats.org/officeDocument/2006/relationships/hyperlink" Target="https://www.rowanathletics.com/sports/mens-track-and-field" TargetMode="External"/><Relationship Id="rId13498" Type="http://schemas.openxmlformats.org/officeDocument/2006/relationships/hyperlink" Target="https://www.dickinsonathletics.com/sports/mtrack/index" TargetMode="External"/><Relationship Id="rId1312" Type="http://schemas.openxmlformats.org/officeDocument/2006/relationships/hyperlink" Target="https://www.facebook.com/GatorsTF/" TargetMode="External"/><Relationship Id="rId2643" Type="http://schemas.openxmlformats.org/officeDocument/2006/relationships/hyperlink" Target="https://twitter.com/david_ryan_si" TargetMode="External"/><Relationship Id="rId3975" Type="http://schemas.openxmlformats.org/officeDocument/2006/relationships/hyperlink" Target="https://www.facebook.com/manhattanxcinvitational/" TargetMode="External"/><Relationship Id="rId1313" Type="http://schemas.openxmlformats.org/officeDocument/2006/relationships/hyperlink" Target="https://www.instagram.com/coach_hart/" TargetMode="External"/><Relationship Id="rId2644" Type="http://schemas.openxmlformats.org/officeDocument/2006/relationships/hyperlink" Target="https://twitter.com/greenwavexctf" TargetMode="External"/><Relationship Id="rId3974" Type="http://schemas.openxmlformats.org/officeDocument/2006/relationships/hyperlink" Target="https://twitter.com/jaspers_track" TargetMode="External"/><Relationship Id="rId1314" Type="http://schemas.openxmlformats.org/officeDocument/2006/relationships/hyperlink" Target="https://www.instagram.com/gatorstf/" TargetMode="External"/><Relationship Id="rId2645" Type="http://schemas.openxmlformats.org/officeDocument/2006/relationships/hyperlink" Target="https://facebook.com/greenwavexctf/" TargetMode="External"/><Relationship Id="rId3977" Type="http://schemas.openxmlformats.org/officeDocument/2006/relationships/hyperlink" Target="https://www.instagram.com/jaspersxctf/" TargetMode="External"/><Relationship Id="rId1315" Type="http://schemas.openxmlformats.org/officeDocument/2006/relationships/hyperlink" Target="https://twitter.com/_samanthapalmer" TargetMode="External"/><Relationship Id="rId2646" Type="http://schemas.openxmlformats.org/officeDocument/2006/relationships/hyperlink" Target="https://www.instagram.com/greenwavexctf/" TargetMode="External"/><Relationship Id="rId3976" Type="http://schemas.openxmlformats.org/officeDocument/2006/relationships/hyperlink" Target="https://www.instagram.com/kerrig3/" TargetMode="External"/><Relationship Id="rId1316" Type="http://schemas.openxmlformats.org/officeDocument/2006/relationships/hyperlink" Target="https://twitter.com/gatorstf" TargetMode="External"/><Relationship Id="rId2647" Type="http://schemas.openxmlformats.org/officeDocument/2006/relationships/hyperlink" Target="https://x.com/lanefletch11" TargetMode="External"/><Relationship Id="rId3979" Type="http://schemas.openxmlformats.org/officeDocument/2006/relationships/hyperlink" Target="https://www.facebook.com/manhattanxcinvitational/" TargetMode="External"/><Relationship Id="rId12140" Type="http://schemas.openxmlformats.org/officeDocument/2006/relationships/hyperlink" Target="https://www.facebook.com/RCNJXCTF/" TargetMode="External"/><Relationship Id="rId13471" Type="http://schemas.openxmlformats.org/officeDocument/2006/relationships/hyperlink" Target="https://twitter.com/dsutrackxc" TargetMode="External"/><Relationship Id="rId1317" Type="http://schemas.openxmlformats.org/officeDocument/2006/relationships/hyperlink" Target="https://www.facebook.com/GatorsTF/" TargetMode="External"/><Relationship Id="rId2648" Type="http://schemas.openxmlformats.org/officeDocument/2006/relationships/hyperlink" Target="https://twitter.com/ragincajunstrk" TargetMode="External"/><Relationship Id="rId3978" Type="http://schemas.openxmlformats.org/officeDocument/2006/relationships/hyperlink" Target="https://twitter.com/jaspers_track" TargetMode="External"/><Relationship Id="rId13470" Type="http://schemas.openxmlformats.org/officeDocument/2006/relationships/hyperlink" Target="https://www.instagram.com/dsuxctf/" TargetMode="External"/><Relationship Id="rId1318" Type="http://schemas.openxmlformats.org/officeDocument/2006/relationships/hyperlink" Target="https://www.instagram.com/gatorstf/" TargetMode="External"/><Relationship Id="rId2649" Type="http://schemas.openxmlformats.org/officeDocument/2006/relationships/hyperlink" Target="https://www.instagram.com/lanefletch11/" TargetMode="External"/><Relationship Id="rId1319" Type="http://schemas.openxmlformats.org/officeDocument/2006/relationships/hyperlink" Target="https://twitter.com/Dagriff8" TargetMode="External"/><Relationship Id="rId12139" Type="http://schemas.openxmlformats.org/officeDocument/2006/relationships/hyperlink" Target="https://twitter.com/ramapotrack" TargetMode="External"/><Relationship Id="rId12138" Type="http://schemas.openxmlformats.org/officeDocument/2006/relationships/hyperlink" Target="https://twitter.com/ramapotrack" TargetMode="External"/><Relationship Id="rId13469" Type="http://schemas.openxmlformats.org/officeDocument/2006/relationships/hyperlink" Target="https://twitter.com/dsutrackxc" TargetMode="External"/><Relationship Id="rId12133" Type="http://schemas.openxmlformats.org/officeDocument/2006/relationships/hyperlink" Target="https://twitter.com/ramapotrack" TargetMode="External"/><Relationship Id="rId13464" Type="http://schemas.openxmlformats.org/officeDocument/2006/relationships/hyperlink" Target="https://www.instagram.com/dsuxctf/" TargetMode="External"/><Relationship Id="rId14796" Type="http://schemas.openxmlformats.org/officeDocument/2006/relationships/hyperlink" Target="https://www.instagram.com/uwectrackandfield/" TargetMode="External"/><Relationship Id="rId12132" Type="http://schemas.openxmlformats.org/officeDocument/2006/relationships/hyperlink" Target="https://ramapoathletics.com/sports/mens-track-and-field" TargetMode="External"/><Relationship Id="rId13463" Type="http://schemas.openxmlformats.org/officeDocument/2006/relationships/hyperlink" Target="https://twitter.com/dsutrackxc" TargetMode="External"/><Relationship Id="rId14797" Type="http://schemas.openxmlformats.org/officeDocument/2006/relationships/hyperlink" Target="https://twitter.com/uwectrack" TargetMode="External"/><Relationship Id="rId12131" Type="http://schemas.openxmlformats.org/officeDocument/2006/relationships/hyperlink" Target="https://www.facebook.com/RCNJXCTF/" TargetMode="External"/><Relationship Id="rId13462" Type="http://schemas.openxmlformats.org/officeDocument/2006/relationships/hyperlink" Target="https://x.com/ryanjms99" TargetMode="External"/><Relationship Id="rId14798" Type="http://schemas.openxmlformats.org/officeDocument/2006/relationships/hyperlink" Target="https://www.instagram.com/12chadwick/" TargetMode="External"/><Relationship Id="rId12130" Type="http://schemas.openxmlformats.org/officeDocument/2006/relationships/hyperlink" Target="https://twitter.com/ramapotrack" TargetMode="External"/><Relationship Id="rId13461" Type="http://schemas.openxmlformats.org/officeDocument/2006/relationships/hyperlink" Target="https://www.instagram.com/dsuxctf/" TargetMode="External"/><Relationship Id="rId14799" Type="http://schemas.openxmlformats.org/officeDocument/2006/relationships/hyperlink" Target="https://www.instagram.com/uwectrackandfield/" TargetMode="External"/><Relationship Id="rId3971" Type="http://schemas.openxmlformats.org/officeDocument/2006/relationships/hyperlink" Target="https://twitter.com/jaspers_track" TargetMode="External"/><Relationship Id="rId12137" Type="http://schemas.openxmlformats.org/officeDocument/2006/relationships/hyperlink" Target="https://ramapoathletics.com/sports/mens-track-and-field" TargetMode="External"/><Relationship Id="rId13468" Type="http://schemas.openxmlformats.org/officeDocument/2006/relationships/hyperlink" Target="https://athletics.desales.edu/sports/mens-track-and-field" TargetMode="External"/><Relationship Id="rId14792" Type="http://schemas.openxmlformats.org/officeDocument/2006/relationships/hyperlink" Target="https://twitter.com/uwectrack" TargetMode="External"/><Relationship Id="rId2640" Type="http://schemas.openxmlformats.org/officeDocument/2006/relationships/hyperlink" Target="https://facebook.com/greenwavexctf/" TargetMode="External"/><Relationship Id="rId3970" Type="http://schemas.openxmlformats.org/officeDocument/2006/relationships/hyperlink" Target="https://www.instagram.com/jaspersxctf/" TargetMode="External"/><Relationship Id="rId12136" Type="http://schemas.openxmlformats.org/officeDocument/2006/relationships/hyperlink" Target="https://twitter.com/ramapotrack" TargetMode="External"/><Relationship Id="rId13467" Type="http://schemas.openxmlformats.org/officeDocument/2006/relationships/hyperlink" Target="https://www.instagram.com/dsuxctf/" TargetMode="External"/><Relationship Id="rId14793" Type="http://schemas.openxmlformats.org/officeDocument/2006/relationships/hyperlink" Target="https://www.blugolds.com/sports/mtrack-out/index" TargetMode="External"/><Relationship Id="rId1310" Type="http://schemas.openxmlformats.org/officeDocument/2006/relationships/hyperlink" Target="https://twitter.com/gatorstf" TargetMode="External"/><Relationship Id="rId2641" Type="http://schemas.openxmlformats.org/officeDocument/2006/relationships/hyperlink" Target="https://www.instagram.com/coachagne/" TargetMode="External"/><Relationship Id="rId3973" Type="http://schemas.openxmlformats.org/officeDocument/2006/relationships/hyperlink" Target="https://www.instagram.com/jaspersxctf/" TargetMode="External"/><Relationship Id="rId12135" Type="http://schemas.openxmlformats.org/officeDocument/2006/relationships/hyperlink" Target="https://ramapoathletics.com/sports/mens-track-and-field" TargetMode="External"/><Relationship Id="rId13466" Type="http://schemas.openxmlformats.org/officeDocument/2006/relationships/hyperlink" Target="https://twitter.com/dsutrackxc" TargetMode="External"/><Relationship Id="rId14794" Type="http://schemas.openxmlformats.org/officeDocument/2006/relationships/hyperlink" Target="https://twitter.com/uwectrack" TargetMode="External"/><Relationship Id="rId1311" Type="http://schemas.openxmlformats.org/officeDocument/2006/relationships/hyperlink" Target="https://www.facebook.com/yanick.hart/" TargetMode="External"/><Relationship Id="rId2642" Type="http://schemas.openxmlformats.org/officeDocument/2006/relationships/hyperlink" Target="https://www.instagram.com/greenwavexctf/" TargetMode="External"/><Relationship Id="rId3972" Type="http://schemas.openxmlformats.org/officeDocument/2006/relationships/hyperlink" Target="https://www.instagram.com/margarethayden/" TargetMode="External"/><Relationship Id="rId12134" Type="http://schemas.openxmlformats.org/officeDocument/2006/relationships/hyperlink" Target="https://www.facebook.com/RCNJXCTF/" TargetMode="External"/><Relationship Id="rId13465" Type="http://schemas.openxmlformats.org/officeDocument/2006/relationships/hyperlink" Target="https://athletics.desales.edu/sports/mens-track-and-field" TargetMode="External"/><Relationship Id="rId14795" Type="http://schemas.openxmlformats.org/officeDocument/2006/relationships/hyperlink" Target="https://twitter.com/uwectrack" TargetMode="External"/><Relationship Id="rId1301" Type="http://schemas.openxmlformats.org/officeDocument/2006/relationships/hyperlink" Target="https://www.facebook.com/GatorsTF/" TargetMode="External"/><Relationship Id="rId2632" Type="http://schemas.openxmlformats.org/officeDocument/2006/relationships/hyperlink" Target="https://facebook.com/GreenWaveXCTF/" TargetMode="External"/><Relationship Id="rId3964" Type="http://schemas.openxmlformats.org/officeDocument/2006/relationships/hyperlink" Target="https://twitter.com/jaspers_track" TargetMode="External"/><Relationship Id="rId1302" Type="http://schemas.openxmlformats.org/officeDocument/2006/relationships/hyperlink" Target="https://www.instagram.com/hollywoodsherrer/" TargetMode="External"/><Relationship Id="rId2633" Type="http://schemas.openxmlformats.org/officeDocument/2006/relationships/hyperlink" Target="https://www.instagram.com/greenwavexctf/" TargetMode="External"/><Relationship Id="rId3963" Type="http://schemas.openxmlformats.org/officeDocument/2006/relationships/hyperlink" Target="https://twitter.com/liupostxctf" TargetMode="External"/><Relationship Id="rId1303" Type="http://schemas.openxmlformats.org/officeDocument/2006/relationships/hyperlink" Target="https://www.instagram.com/gatorstf/" TargetMode="External"/><Relationship Id="rId2634" Type="http://schemas.openxmlformats.org/officeDocument/2006/relationships/hyperlink" Target="https://twitter.com/runadrianmyers" TargetMode="External"/><Relationship Id="rId3966" Type="http://schemas.openxmlformats.org/officeDocument/2006/relationships/hyperlink" Target="https://twitter.com/jaspers_track" TargetMode="External"/><Relationship Id="rId1304" Type="http://schemas.openxmlformats.org/officeDocument/2006/relationships/hyperlink" Target="https://twitter.com/willpalmxc" TargetMode="External"/><Relationship Id="rId2635" Type="http://schemas.openxmlformats.org/officeDocument/2006/relationships/hyperlink" Target="https://twitter.com/greenwavexctf" TargetMode="External"/><Relationship Id="rId3965" Type="http://schemas.openxmlformats.org/officeDocument/2006/relationships/hyperlink" Target="https://www.instagram.com/jaspersxctf/" TargetMode="External"/><Relationship Id="rId1305" Type="http://schemas.openxmlformats.org/officeDocument/2006/relationships/hyperlink" Target="https://twitter.com/gatorstf" TargetMode="External"/><Relationship Id="rId2636" Type="http://schemas.openxmlformats.org/officeDocument/2006/relationships/hyperlink" Target="https://facebook.com/GreenWaveXCTF/" TargetMode="External"/><Relationship Id="rId3968" Type="http://schemas.openxmlformats.org/officeDocument/2006/relationships/hyperlink" Target="https://twitter.com/jaspers_track" TargetMode="External"/><Relationship Id="rId12151" Type="http://schemas.openxmlformats.org/officeDocument/2006/relationships/hyperlink" Target="https://twitter.com/rowanmxc_track" TargetMode="External"/><Relationship Id="rId13482" Type="http://schemas.openxmlformats.org/officeDocument/2006/relationships/hyperlink" Target="https://twitter.com/dickinson_cctf" TargetMode="External"/><Relationship Id="rId1306" Type="http://schemas.openxmlformats.org/officeDocument/2006/relationships/hyperlink" Target="https://www.facebook.com/GatorsTF/" TargetMode="External"/><Relationship Id="rId2637" Type="http://schemas.openxmlformats.org/officeDocument/2006/relationships/hyperlink" Target="https://www.instagram.com/greenwavexctf/" TargetMode="External"/><Relationship Id="rId3967" Type="http://schemas.openxmlformats.org/officeDocument/2006/relationships/hyperlink" Target="https://www.instagram.com/jaspersxctf/" TargetMode="External"/><Relationship Id="rId12150" Type="http://schemas.openxmlformats.org/officeDocument/2006/relationships/hyperlink" Target="https://twitter.com/coachedubois" TargetMode="External"/><Relationship Id="rId13481" Type="http://schemas.openxmlformats.org/officeDocument/2006/relationships/hyperlink" Target="https://www.instagram.com/dickinson_xctf/" TargetMode="External"/><Relationship Id="rId1307" Type="http://schemas.openxmlformats.org/officeDocument/2006/relationships/hyperlink" Target="https://www.instagram.com/willpalmxc/" TargetMode="External"/><Relationship Id="rId2638" Type="http://schemas.openxmlformats.org/officeDocument/2006/relationships/hyperlink" Target="https://twitter.com/greenwavexctf" TargetMode="External"/><Relationship Id="rId13480" Type="http://schemas.openxmlformats.org/officeDocument/2006/relationships/hyperlink" Target="https://www.facebook.com/DCXCTF/" TargetMode="External"/><Relationship Id="rId1308" Type="http://schemas.openxmlformats.org/officeDocument/2006/relationships/hyperlink" Target="https://www.instagram.com/gatorstf/" TargetMode="External"/><Relationship Id="rId2639" Type="http://schemas.openxmlformats.org/officeDocument/2006/relationships/hyperlink" Target="https://www.facebook.com/people/agne-eggerth/100011363981132/" TargetMode="External"/><Relationship Id="rId3969" Type="http://schemas.openxmlformats.org/officeDocument/2006/relationships/hyperlink" Target="https://www.facebook.com/manhattanxcinvitational/" TargetMode="External"/><Relationship Id="rId1309" Type="http://schemas.openxmlformats.org/officeDocument/2006/relationships/hyperlink" Target="https://twitter.com/hartfeltfitness" TargetMode="External"/><Relationship Id="rId12149" Type="http://schemas.openxmlformats.org/officeDocument/2006/relationships/hyperlink" Target="https://www.rowanathletics.com/sports/mens-track-and-field" TargetMode="External"/><Relationship Id="rId12144" Type="http://schemas.openxmlformats.org/officeDocument/2006/relationships/hyperlink" Target="https://www.facebook.com/RowanMXCtrack/" TargetMode="External"/><Relationship Id="rId13475" Type="http://schemas.openxmlformats.org/officeDocument/2006/relationships/hyperlink" Target="https://www.instagram.com/dsuxctf/" TargetMode="External"/><Relationship Id="rId12143" Type="http://schemas.openxmlformats.org/officeDocument/2006/relationships/hyperlink" Target="https://twitter.com/rowanmxc_track" TargetMode="External"/><Relationship Id="rId13474" Type="http://schemas.openxmlformats.org/officeDocument/2006/relationships/hyperlink" Target="https://twitter.com/dsutrackxc" TargetMode="External"/><Relationship Id="rId12142" Type="http://schemas.openxmlformats.org/officeDocument/2006/relationships/hyperlink" Target="https://www.rowanathletics.com/sports/mens-track-and-field" TargetMode="External"/><Relationship Id="rId13473" Type="http://schemas.openxmlformats.org/officeDocument/2006/relationships/hyperlink" Target="https://athletics.desales.edu/sports/mens-track-and-field" TargetMode="External"/><Relationship Id="rId12141" Type="http://schemas.openxmlformats.org/officeDocument/2006/relationships/hyperlink" Target="https://www.instagram.com/rcnjxctf/" TargetMode="External"/><Relationship Id="rId13472" Type="http://schemas.openxmlformats.org/officeDocument/2006/relationships/hyperlink" Target="https://www.instagram.com/dsuxctf/" TargetMode="External"/><Relationship Id="rId3960" Type="http://schemas.openxmlformats.org/officeDocument/2006/relationships/hyperlink" Target="https://www.facebook.com/USATFLI/" TargetMode="External"/><Relationship Id="rId12148" Type="http://schemas.openxmlformats.org/officeDocument/2006/relationships/hyperlink" Target="https://www.instagram.com/rowanmxc_track/" TargetMode="External"/><Relationship Id="rId13479" Type="http://schemas.openxmlformats.org/officeDocument/2006/relationships/hyperlink" Target="https://twitter.com/dickinson_cctf" TargetMode="External"/><Relationship Id="rId12147" Type="http://schemas.openxmlformats.org/officeDocument/2006/relationships/hyperlink" Target="https://www.facebook.com/RowanMXCtrack/" TargetMode="External"/><Relationship Id="rId13478" Type="http://schemas.openxmlformats.org/officeDocument/2006/relationships/hyperlink" Target="https://www.instagram.com/dsuxctf/" TargetMode="External"/><Relationship Id="rId2630" Type="http://schemas.openxmlformats.org/officeDocument/2006/relationships/hyperlink" Target="https://www.instagram.com/greenwavexctf/" TargetMode="External"/><Relationship Id="rId3962" Type="http://schemas.openxmlformats.org/officeDocument/2006/relationships/hyperlink" Target="https://www.instagram.com/liutrackand_field/" TargetMode="External"/><Relationship Id="rId12146" Type="http://schemas.openxmlformats.org/officeDocument/2006/relationships/hyperlink" Target="https://twitter.com/rowanmxc_track" TargetMode="External"/><Relationship Id="rId13477" Type="http://schemas.openxmlformats.org/officeDocument/2006/relationships/hyperlink" Target="https://twitter.com/dsutrackxc" TargetMode="External"/><Relationship Id="rId1300" Type="http://schemas.openxmlformats.org/officeDocument/2006/relationships/hyperlink" Target="https://twitter.com/gatorstf" TargetMode="External"/><Relationship Id="rId2631" Type="http://schemas.openxmlformats.org/officeDocument/2006/relationships/hyperlink" Target="https://twitter.com/greenwavexctf" TargetMode="External"/><Relationship Id="rId3961" Type="http://schemas.openxmlformats.org/officeDocument/2006/relationships/hyperlink" Target="https://www.instagram.com/its_kelvoo/" TargetMode="External"/><Relationship Id="rId12145" Type="http://schemas.openxmlformats.org/officeDocument/2006/relationships/hyperlink" Target="https://www.instagram.com/rowanmxc_track/" TargetMode="External"/><Relationship Id="rId13476" Type="http://schemas.openxmlformats.org/officeDocument/2006/relationships/hyperlink" Target="https://athletics.desales.edu/sports/mens-track-and-field" TargetMode="External"/><Relationship Id="rId14709" Type="http://schemas.openxmlformats.org/officeDocument/2006/relationships/hyperlink" Target="https://riponredhawks.com/sports/mens-track-and-field" TargetMode="External"/><Relationship Id="rId14705" Type="http://schemas.openxmlformats.org/officeDocument/2006/relationships/hyperlink" Target="https://www.facebook.com/ripontrackxc/" TargetMode="External"/><Relationship Id="rId14706" Type="http://schemas.openxmlformats.org/officeDocument/2006/relationships/hyperlink" Target="https://riponredhawks.com/sports/mens-track-and-field" TargetMode="External"/><Relationship Id="rId14707" Type="http://schemas.openxmlformats.org/officeDocument/2006/relationships/hyperlink" Target="https://twitter.com/ripontrackxc" TargetMode="External"/><Relationship Id="rId14708" Type="http://schemas.openxmlformats.org/officeDocument/2006/relationships/hyperlink" Target="https://www.facebook.com/RiponTrackXC/" TargetMode="External"/><Relationship Id="rId14701" Type="http://schemas.openxmlformats.org/officeDocument/2006/relationships/hyperlink" Target="https://twitter.com/ripontrackxc" TargetMode="External"/><Relationship Id="rId14702" Type="http://schemas.openxmlformats.org/officeDocument/2006/relationships/hyperlink" Target="https://www.facebook.com/RiponTrackXC/" TargetMode="External"/><Relationship Id="rId14703" Type="http://schemas.openxmlformats.org/officeDocument/2006/relationships/hyperlink" Target="https://riponredhawks.com/sports/mens-track-and-field" TargetMode="External"/><Relationship Id="rId14704" Type="http://schemas.openxmlformats.org/officeDocument/2006/relationships/hyperlink" Target="https://twitter.com/ripontrackxc" TargetMode="External"/><Relationship Id="rId14700" Type="http://schemas.openxmlformats.org/officeDocument/2006/relationships/hyperlink" Target="https://twitter.com/coachwoodrctf" TargetMode="External"/><Relationship Id="rId1378" Type="http://schemas.openxmlformats.org/officeDocument/2006/relationships/hyperlink" Target="https://www.instagram.com/coach.caroline.ryan/" TargetMode="External"/><Relationship Id="rId1379" Type="http://schemas.openxmlformats.org/officeDocument/2006/relationships/hyperlink" Target="https://www.instagram.com/usfxctf/" TargetMode="External"/><Relationship Id="rId13406" Type="http://schemas.openxmlformats.org/officeDocument/2006/relationships/hyperlink" Target="https://www.facebook.com/CarnegieMellonTF" TargetMode="External"/><Relationship Id="rId14738" Type="http://schemas.openxmlformats.org/officeDocument/2006/relationships/hyperlink" Target="https://twitter.com/kelseymarsh25" TargetMode="External"/><Relationship Id="rId13405" Type="http://schemas.openxmlformats.org/officeDocument/2006/relationships/hyperlink" Target="https://twitter.com/mellonfield" TargetMode="External"/><Relationship Id="rId14739" Type="http://schemas.openxmlformats.org/officeDocument/2006/relationships/hyperlink" Target="https://twitter.com/snccctf" TargetMode="External"/><Relationship Id="rId13404" Type="http://schemas.openxmlformats.org/officeDocument/2006/relationships/hyperlink" Target="https://www.instagram.com/carnegiemellon_xctf/" TargetMode="External"/><Relationship Id="rId13403" Type="http://schemas.openxmlformats.org/officeDocument/2006/relationships/hyperlink" Target="https://www.facebook.com/CarnegieMellonTF" TargetMode="External"/><Relationship Id="rId14734" Type="http://schemas.openxmlformats.org/officeDocument/2006/relationships/hyperlink" Target="https://twitter.com/kruzie_banana" TargetMode="External"/><Relationship Id="rId13409" Type="http://schemas.openxmlformats.org/officeDocument/2006/relationships/hyperlink" Target="https://www.facebook.com/CarnegieMellonTF" TargetMode="External"/><Relationship Id="rId14735" Type="http://schemas.openxmlformats.org/officeDocument/2006/relationships/hyperlink" Target="https://twitter.com/snccctf" TargetMode="External"/><Relationship Id="rId13408" Type="http://schemas.openxmlformats.org/officeDocument/2006/relationships/hyperlink" Target="https://twitter.com/mellonfield" TargetMode="External"/><Relationship Id="rId14736" Type="http://schemas.openxmlformats.org/officeDocument/2006/relationships/hyperlink" Target="https://www.facebook.com/snctfcc/" TargetMode="External"/><Relationship Id="rId13407" Type="http://schemas.openxmlformats.org/officeDocument/2006/relationships/hyperlink" Target="https://www.instagram.com/carnegiemellon_xctf/" TargetMode="External"/><Relationship Id="rId14737" Type="http://schemas.openxmlformats.org/officeDocument/2006/relationships/hyperlink" Target="https://athletics.snc.edu/sports/mens-track-and-field" TargetMode="External"/><Relationship Id="rId1370" Type="http://schemas.openxmlformats.org/officeDocument/2006/relationships/hyperlink" Target="https://www.instagram.com/unf_track_xc/" TargetMode="External"/><Relationship Id="rId14730" Type="http://schemas.openxmlformats.org/officeDocument/2006/relationships/hyperlink" Target="https://www.facebook.com/snctfcc/" TargetMode="External"/><Relationship Id="rId1371" Type="http://schemas.openxmlformats.org/officeDocument/2006/relationships/hyperlink" Target="https://twitter.com/usfxctf" TargetMode="External"/><Relationship Id="rId14731" Type="http://schemas.openxmlformats.org/officeDocument/2006/relationships/hyperlink" Target="https://www.instagram.com/coachlydiaulrich/" TargetMode="External"/><Relationship Id="rId1372" Type="http://schemas.openxmlformats.org/officeDocument/2006/relationships/hyperlink" Target="https://www.facebook.com/fyakid" TargetMode="External"/><Relationship Id="rId14732" Type="http://schemas.openxmlformats.org/officeDocument/2006/relationships/hyperlink" Target="https://www.instagram.com/snctfcc/" TargetMode="External"/><Relationship Id="rId1373" Type="http://schemas.openxmlformats.org/officeDocument/2006/relationships/hyperlink" Target="https://www.facebook.com/pages/category/Community/USF-Track-and-Field-106055016136767/" TargetMode="External"/><Relationship Id="rId14733" Type="http://schemas.openxmlformats.org/officeDocument/2006/relationships/hyperlink" Target="https://athletics.snc.edu/sports/mens-track-and-field" TargetMode="External"/><Relationship Id="rId1374" Type="http://schemas.openxmlformats.org/officeDocument/2006/relationships/hyperlink" Target="https://www.instagram.com/coachhenrytf/" TargetMode="External"/><Relationship Id="rId13402" Type="http://schemas.openxmlformats.org/officeDocument/2006/relationships/hyperlink" Target="https://www.facebook.com/gary.aldrich2" TargetMode="External"/><Relationship Id="rId1375" Type="http://schemas.openxmlformats.org/officeDocument/2006/relationships/hyperlink" Target="https://www.instagram.com/usfxctf/" TargetMode="External"/><Relationship Id="rId13401" Type="http://schemas.openxmlformats.org/officeDocument/2006/relationships/hyperlink" Target="https://twitter.com/mellonfield" TargetMode="External"/><Relationship Id="rId1376" Type="http://schemas.openxmlformats.org/officeDocument/2006/relationships/hyperlink" Target="https://twitter.com/usfxctf" TargetMode="External"/><Relationship Id="rId13400" Type="http://schemas.openxmlformats.org/officeDocument/2006/relationships/hyperlink" Target="https://athletics.cmu.edu/sports/mtrack/index" TargetMode="External"/><Relationship Id="rId1377" Type="http://schemas.openxmlformats.org/officeDocument/2006/relationships/hyperlink" Target="https://www.facebook.com/pages/category/Community/USF-Track-and-Field-106055016136767/" TargetMode="External"/><Relationship Id="rId1367" Type="http://schemas.openxmlformats.org/officeDocument/2006/relationships/hyperlink" Target="https://twitter.com/ospreyxctf" TargetMode="External"/><Relationship Id="rId2698" Type="http://schemas.openxmlformats.org/officeDocument/2006/relationships/hyperlink" Target="https://www.facebook.com/carl.hicks.167" TargetMode="External"/><Relationship Id="rId1368" Type="http://schemas.openxmlformats.org/officeDocument/2006/relationships/hyperlink" Target="https://www.facebook.com/unftrack.xc" TargetMode="External"/><Relationship Id="rId2699" Type="http://schemas.openxmlformats.org/officeDocument/2006/relationships/hyperlink" Target="https://www.facebook.com/CoppinSports/" TargetMode="External"/><Relationship Id="rId1369" Type="http://schemas.openxmlformats.org/officeDocument/2006/relationships/hyperlink" Target="https://www.instagram.com/ethanmeydrich/" TargetMode="External"/><Relationship Id="rId13417" Type="http://schemas.openxmlformats.org/officeDocument/2006/relationships/hyperlink" Target="https://www.facebook.com/tim.connelly.94" TargetMode="External"/><Relationship Id="rId14749" Type="http://schemas.openxmlformats.org/officeDocument/2006/relationships/hyperlink" Target="https://www.facebook.com/snctfcc/" TargetMode="External"/><Relationship Id="rId13416" Type="http://schemas.openxmlformats.org/officeDocument/2006/relationships/hyperlink" Target="https://twitter.com/mellonfield" TargetMode="External"/><Relationship Id="rId13415" Type="http://schemas.openxmlformats.org/officeDocument/2006/relationships/hyperlink" Target="https://athletics.cmu.edu/sports/mtrack/index" TargetMode="External"/><Relationship Id="rId13414" Type="http://schemas.openxmlformats.org/officeDocument/2006/relationships/hyperlink" Target="https://www.instagram.com/carnegiemellon_xctf/" TargetMode="External"/><Relationship Id="rId14745" Type="http://schemas.openxmlformats.org/officeDocument/2006/relationships/hyperlink" Target="https://twitter.com/snccctf" TargetMode="External"/><Relationship Id="rId14746" Type="http://schemas.openxmlformats.org/officeDocument/2006/relationships/hyperlink" Target="https://www.facebook.com/snctfcc/" TargetMode="External"/><Relationship Id="rId13419" Type="http://schemas.openxmlformats.org/officeDocument/2006/relationships/hyperlink" Target="https://www.instagram.com/carnegiemellon_xctf/" TargetMode="External"/><Relationship Id="rId14747" Type="http://schemas.openxmlformats.org/officeDocument/2006/relationships/hyperlink" Target="https://athletics.snc.edu/sports/mens-track-and-field" TargetMode="External"/><Relationship Id="rId13418" Type="http://schemas.openxmlformats.org/officeDocument/2006/relationships/hyperlink" Target="https://www.facebook.com/CarnegieMellonTF" TargetMode="External"/><Relationship Id="rId14748" Type="http://schemas.openxmlformats.org/officeDocument/2006/relationships/hyperlink" Target="https://twitter.com/snccctf" TargetMode="External"/><Relationship Id="rId2690" Type="http://schemas.openxmlformats.org/officeDocument/2006/relationships/hyperlink" Target="https://twitter.com/mainetf" TargetMode="External"/><Relationship Id="rId14741" Type="http://schemas.openxmlformats.org/officeDocument/2006/relationships/hyperlink" Target="https://twitter.com/snccctf" TargetMode="External"/><Relationship Id="rId1360" Type="http://schemas.openxmlformats.org/officeDocument/2006/relationships/hyperlink" Target="https://www.facebook.com/unftrack.xc" TargetMode="External"/><Relationship Id="rId2691" Type="http://schemas.openxmlformats.org/officeDocument/2006/relationships/hyperlink" Target="https://www.facebook.com/UMaine-Track-and-FieldXC-228431887217044/" TargetMode="External"/><Relationship Id="rId14742" Type="http://schemas.openxmlformats.org/officeDocument/2006/relationships/hyperlink" Target="https://www.facebook.com/snctfcc/" TargetMode="External"/><Relationship Id="rId1361" Type="http://schemas.openxmlformats.org/officeDocument/2006/relationships/hyperlink" Target="https://www.instagram.com/evanderwells/" TargetMode="External"/><Relationship Id="rId2692" Type="http://schemas.openxmlformats.org/officeDocument/2006/relationships/hyperlink" Target="https://www.instagram.com/umftrackandxc/" TargetMode="External"/><Relationship Id="rId14743" Type="http://schemas.openxmlformats.org/officeDocument/2006/relationships/hyperlink" Target="https://www.instagram.com/snctfcc/" TargetMode="External"/><Relationship Id="rId1362" Type="http://schemas.openxmlformats.org/officeDocument/2006/relationships/hyperlink" Target="https://www.instagram.com/ospreystrack/" TargetMode="External"/><Relationship Id="rId2693" Type="http://schemas.openxmlformats.org/officeDocument/2006/relationships/hyperlink" Target="https://twitter.com/mainetf" TargetMode="External"/><Relationship Id="rId14744" Type="http://schemas.openxmlformats.org/officeDocument/2006/relationships/hyperlink" Target="https://athletics.snc.edu/sports/mens-track-and-field" TargetMode="External"/><Relationship Id="rId1363" Type="http://schemas.openxmlformats.org/officeDocument/2006/relationships/hyperlink" Target="https://twitter.com/ospreyxctf" TargetMode="External"/><Relationship Id="rId2694" Type="http://schemas.openxmlformats.org/officeDocument/2006/relationships/hyperlink" Target="https://www.facebook.com/UMaine-Track-and-FieldXC-228431887217044/" TargetMode="External"/><Relationship Id="rId13413" Type="http://schemas.openxmlformats.org/officeDocument/2006/relationships/hyperlink" Target="https://www.facebook.com/CarnegieMellonTF" TargetMode="External"/><Relationship Id="rId1364" Type="http://schemas.openxmlformats.org/officeDocument/2006/relationships/hyperlink" Target="https://www.facebook.com/unftrack.xc" TargetMode="External"/><Relationship Id="rId2695" Type="http://schemas.openxmlformats.org/officeDocument/2006/relationships/hyperlink" Target="https://www.instagram.com/coach_fabe/" TargetMode="External"/><Relationship Id="rId13412" Type="http://schemas.openxmlformats.org/officeDocument/2006/relationships/hyperlink" Target="https://twitter.com/mellonfield" TargetMode="External"/><Relationship Id="rId1365" Type="http://schemas.openxmlformats.org/officeDocument/2006/relationships/hyperlink" Target="https://www.instagram.com/kaleyisamazing/" TargetMode="External"/><Relationship Id="rId2696" Type="http://schemas.openxmlformats.org/officeDocument/2006/relationships/hyperlink" Target="https://www.instagram.com/umftrackandxc/" TargetMode="External"/><Relationship Id="rId13411" Type="http://schemas.openxmlformats.org/officeDocument/2006/relationships/hyperlink" Target="https://athletics.cmu.edu/sports/mtrack/index" TargetMode="External"/><Relationship Id="rId1366" Type="http://schemas.openxmlformats.org/officeDocument/2006/relationships/hyperlink" Target="https://www.instagram.com/ospreystrack/" TargetMode="External"/><Relationship Id="rId2697" Type="http://schemas.openxmlformats.org/officeDocument/2006/relationships/hyperlink" Target="https://twitter.com/coppintrack" TargetMode="External"/><Relationship Id="rId13410" Type="http://schemas.openxmlformats.org/officeDocument/2006/relationships/hyperlink" Target="https://www.instagram.com/carnegiemellon_xctf/" TargetMode="External"/><Relationship Id="rId14740" Type="http://schemas.openxmlformats.org/officeDocument/2006/relationships/hyperlink" Target="https://www.facebook.com/snctfcc/" TargetMode="External"/><Relationship Id="rId14716" Type="http://schemas.openxmlformats.org/officeDocument/2006/relationships/hyperlink" Target="https://www.facebook.com/ripontrackxc/" TargetMode="External"/><Relationship Id="rId14717" Type="http://schemas.openxmlformats.org/officeDocument/2006/relationships/hyperlink" Target="https://www.instagram.com/ahoffman87613/" TargetMode="External"/><Relationship Id="rId14718" Type="http://schemas.openxmlformats.org/officeDocument/2006/relationships/hyperlink" Target="https://www.instagram.com/ripontrackxc" TargetMode="External"/><Relationship Id="rId14719" Type="http://schemas.openxmlformats.org/officeDocument/2006/relationships/hyperlink" Target="https://x.com/benfisher2508" TargetMode="External"/><Relationship Id="rId14712" Type="http://schemas.openxmlformats.org/officeDocument/2006/relationships/hyperlink" Target="https://twitter.com/ripontrackxc" TargetMode="External"/><Relationship Id="rId14713" Type="http://schemas.openxmlformats.org/officeDocument/2006/relationships/hyperlink" Target="https://www.facebook.com/RiponTrackXC/" TargetMode="External"/><Relationship Id="rId1390" Type="http://schemas.openxmlformats.org/officeDocument/2006/relationships/hyperlink" Target="https://twitter.com/coachiddeen" TargetMode="External"/><Relationship Id="rId14714" Type="http://schemas.openxmlformats.org/officeDocument/2006/relationships/hyperlink" Target="https://www.instagram.com/ripontrackxc/" TargetMode="External"/><Relationship Id="rId1391" Type="http://schemas.openxmlformats.org/officeDocument/2006/relationships/hyperlink" Target="https://twitter.com/usfxctf" TargetMode="External"/><Relationship Id="rId14715" Type="http://schemas.openxmlformats.org/officeDocument/2006/relationships/hyperlink" Target="https://twitter.com/ripontrackxc" TargetMode="External"/><Relationship Id="rId1392" Type="http://schemas.openxmlformats.org/officeDocument/2006/relationships/hyperlink" Target="https://www.facebook.com/pages/category/Community/USF-Track-and-Field-106055016136767/" TargetMode="External"/><Relationship Id="rId1393" Type="http://schemas.openxmlformats.org/officeDocument/2006/relationships/hyperlink" Target="https://www.instagram.com/usfxctf/" TargetMode="External"/><Relationship Id="rId1394" Type="http://schemas.openxmlformats.org/officeDocument/2006/relationships/hyperlink" Target="https://twitter.com/usfxctf" TargetMode="External"/><Relationship Id="rId14710" Type="http://schemas.openxmlformats.org/officeDocument/2006/relationships/hyperlink" Target="https://twitter.com/ripontrackxc" TargetMode="External"/><Relationship Id="rId1395" Type="http://schemas.openxmlformats.org/officeDocument/2006/relationships/hyperlink" Target="https://www.facebook.com/pages/category/Community/USF-Track-and-Field-106055016136767/" TargetMode="External"/><Relationship Id="rId14711" Type="http://schemas.openxmlformats.org/officeDocument/2006/relationships/hyperlink" Target="https://www.facebook.com/RiponTrackXC/" TargetMode="External"/><Relationship Id="rId1396" Type="http://schemas.openxmlformats.org/officeDocument/2006/relationships/hyperlink" Target="https://www.instagram.com/usfxctf/" TargetMode="External"/><Relationship Id="rId1397" Type="http://schemas.openxmlformats.org/officeDocument/2006/relationships/hyperlink" Target="https://x.com/jataviawright_" TargetMode="External"/><Relationship Id="rId1398" Type="http://schemas.openxmlformats.org/officeDocument/2006/relationships/hyperlink" Target="https://twitter.com/usfxctf" TargetMode="External"/><Relationship Id="rId1399" Type="http://schemas.openxmlformats.org/officeDocument/2006/relationships/hyperlink" Target="https://www.facebook.com/pages/category/Community/USF-Track-and-Field-106055016136767/" TargetMode="External"/><Relationship Id="rId1389" Type="http://schemas.openxmlformats.org/officeDocument/2006/relationships/hyperlink" Target="https://www.instagram.com/usfxctf/" TargetMode="External"/><Relationship Id="rId14727" Type="http://schemas.openxmlformats.org/officeDocument/2006/relationships/hyperlink" Target="https://athletics.snc.edu/sports/mens-track-and-field" TargetMode="External"/><Relationship Id="rId14728" Type="http://schemas.openxmlformats.org/officeDocument/2006/relationships/hyperlink" Target="https://twitter.com/snccctf" TargetMode="External"/><Relationship Id="rId14729" Type="http://schemas.openxmlformats.org/officeDocument/2006/relationships/hyperlink" Target="https://www.facebook.com/snctfcc/" TargetMode="External"/><Relationship Id="rId14723" Type="http://schemas.openxmlformats.org/officeDocument/2006/relationships/hyperlink" Target="https://www.instagram.com/ripontrackxc/" TargetMode="External"/><Relationship Id="rId14724" Type="http://schemas.openxmlformats.org/officeDocument/2006/relationships/hyperlink" Target="https://twitter.com/ripontrackxc" TargetMode="External"/><Relationship Id="rId14725" Type="http://schemas.openxmlformats.org/officeDocument/2006/relationships/hyperlink" Target="https://www.facebook.com/RiponTrackXC/" TargetMode="External"/><Relationship Id="rId1380" Type="http://schemas.openxmlformats.org/officeDocument/2006/relationships/hyperlink" Target="https://twitter.com/usfxctf" TargetMode="External"/><Relationship Id="rId14726" Type="http://schemas.openxmlformats.org/officeDocument/2006/relationships/hyperlink" Target="https://www.instagram.com/ripontrackxc/" TargetMode="External"/><Relationship Id="rId1381" Type="http://schemas.openxmlformats.org/officeDocument/2006/relationships/hyperlink" Target="https://www.facebook.com/pages/category/Community/USF-Track-and-Field-106055016136767/" TargetMode="External"/><Relationship Id="rId1382" Type="http://schemas.openxmlformats.org/officeDocument/2006/relationships/hyperlink" Target="https://www.instagram.com/usfxctf/" TargetMode="External"/><Relationship Id="rId14720" Type="http://schemas.openxmlformats.org/officeDocument/2006/relationships/hyperlink" Target="https://www.facebook.com/ben.fisher.71/" TargetMode="External"/><Relationship Id="rId1383" Type="http://schemas.openxmlformats.org/officeDocument/2006/relationships/hyperlink" Target="https://twitter.com/usfxctf" TargetMode="External"/><Relationship Id="rId14721" Type="http://schemas.openxmlformats.org/officeDocument/2006/relationships/hyperlink" Target="https://www.facebook.com/RiponTrackXC/" TargetMode="External"/><Relationship Id="rId1384" Type="http://schemas.openxmlformats.org/officeDocument/2006/relationships/hyperlink" Target="https://www.facebook.com/erik.jenkins.585/" TargetMode="External"/><Relationship Id="rId14722" Type="http://schemas.openxmlformats.org/officeDocument/2006/relationships/hyperlink" Target="https://www.instagram.com/benfisher_jumps/" TargetMode="External"/><Relationship Id="rId1385" Type="http://schemas.openxmlformats.org/officeDocument/2006/relationships/hyperlink" Target="https://www.facebook.com/pages/category/Community/USF-Track-and-Field-106055016136767/" TargetMode="External"/><Relationship Id="rId1386" Type="http://schemas.openxmlformats.org/officeDocument/2006/relationships/hyperlink" Target="https://www.instagram.com/usfxctf/" TargetMode="External"/><Relationship Id="rId1387" Type="http://schemas.openxmlformats.org/officeDocument/2006/relationships/hyperlink" Target="https://twitter.com/usfxctf" TargetMode="External"/><Relationship Id="rId1388" Type="http://schemas.openxmlformats.org/officeDocument/2006/relationships/hyperlink" Target="https://www.facebook.com/pages/category/Community/USF-Track-and-Field-106055016136767/" TargetMode="External"/><Relationship Id="rId13291" Type="http://schemas.openxmlformats.org/officeDocument/2006/relationships/hyperlink" Target="https://www.facebook.com/LinfieldXCTF/" TargetMode="External"/><Relationship Id="rId13290" Type="http://schemas.openxmlformats.org/officeDocument/2006/relationships/hyperlink" Target="https://twitter.com/linfieldxctf" TargetMode="External"/><Relationship Id="rId2700" Type="http://schemas.openxmlformats.org/officeDocument/2006/relationships/hyperlink" Target="https://twitter.com/coppintrack" TargetMode="External"/><Relationship Id="rId2701" Type="http://schemas.openxmlformats.org/officeDocument/2006/relationships/hyperlink" Target="https://www.facebook.com/wilsonbrockington" TargetMode="External"/><Relationship Id="rId2702" Type="http://schemas.openxmlformats.org/officeDocument/2006/relationships/hyperlink" Target="https://www.facebook.com/CoppinSports/" TargetMode="External"/><Relationship Id="rId13295" Type="http://schemas.openxmlformats.org/officeDocument/2006/relationships/hyperlink" Target="https://www.facebook.com/LinfieldXCTF/" TargetMode="External"/><Relationship Id="rId2703" Type="http://schemas.openxmlformats.org/officeDocument/2006/relationships/hyperlink" Target="https://twitter.com/coppintrack" TargetMode="External"/><Relationship Id="rId13294" Type="http://schemas.openxmlformats.org/officeDocument/2006/relationships/hyperlink" Target="https://twitter.com/linfieldxctf" TargetMode="External"/><Relationship Id="rId2704" Type="http://schemas.openxmlformats.org/officeDocument/2006/relationships/hyperlink" Target="https://www.facebook.com/CoppinSports/" TargetMode="External"/><Relationship Id="rId13293" Type="http://schemas.openxmlformats.org/officeDocument/2006/relationships/hyperlink" Target="https://golinfieldwildcats.com/sports/track-and-field" TargetMode="External"/><Relationship Id="rId2705" Type="http://schemas.openxmlformats.org/officeDocument/2006/relationships/hyperlink" Target="https://twitter.com/loyolaxctrack" TargetMode="External"/><Relationship Id="rId13292" Type="http://schemas.openxmlformats.org/officeDocument/2006/relationships/hyperlink" Target="https://www.instagram.com/linfieldsports/" TargetMode="External"/><Relationship Id="rId2706" Type="http://schemas.openxmlformats.org/officeDocument/2006/relationships/hyperlink" Target="https://www.facebook.com/loyolaxctrack/" TargetMode="External"/><Relationship Id="rId2707" Type="http://schemas.openxmlformats.org/officeDocument/2006/relationships/hyperlink" Target="https://www.instagram.com/loyolaxctrack/" TargetMode="External"/><Relationship Id="rId2708" Type="http://schemas.openxmlformats.org/officeDocument/2006/relationships/hyperlink" Target="https://twitter.com/morgansttfxc" TargetMode="External"/><Relationship Id="rId2709" Type="http://schemas.openxmlformats.org/officeDocument/2006/relationships/hyperlink" Target="https://twitter.com/morgansttfxc" TargetMode="External"/><Relationship Id="rId13288" Type="http://schemas.openxmlformats.org/officeDocument/2006/relationships/hyperlink" Target="https://www.facebook.com/LinfieldXCTF/" TargetMode="External"/><Relationship Id="rId13287" Type="http://schemas.openxmlformats.org/officeDocument/2006/relationships/hyperlink" Target="https://www.facebook.com/tramaine.payne" TargetMode="External"/><Relationship Id="rId13286" Type="http://schemas.openxmlformats.org/officeDocument/2006/relationships/hyperlink" Target="https://twitter.com/linfieldxctf" TargetMode="External"/><Relationship Id="rId13285" Type="http://schemas.openxmlformats.org/officeDocument/2006/relationships/hyperlink" Target="https://golinfieldwildcats.com/sports/track-and-field" TargetMode="External"/><Relationship Id="rId13289" Type="http://schemas.openxmlformats.org/officeDocument/2006/relationships/hyperlink" Target="https://www.instagram.com/tramainepayne/" TargetMode="External"/><Relationship Id="rId13299" Type="http://schemas.openxmlformats.org/officeDocument/2006/relationships/hyperlink" Target="https://www.instagram.com/linfieldsports/" TargetMode="External"/><Relationship Id="rId13298" Type="http://schemas.openxmlformats.org/officeDocument/2006/relationships/hyperlink" Target="https://www.facebook.com/LinfieldXCTF/" TargetMode="External"/><Relationship Id="rId13297" Type="http://schemas.openxmlformats.org/officeDocument/2006/relationships/hyperlink" Target="https://twitter.com/linfieldxctf" TargetMode="External"/><Relationship Id="rId13296" Type="http://schemas.openxmlformats.org/officeDocument/2006/relationships/hyperlink" Target="https://www.instagram.com/blackmore_racing/" TargetMode="External"/><Relationship Id="rId2720" Type="http://schemas.openxmlformats.org/officeDocument/2006/relationships/hyperlink" Target="https://www.instagram.com/mountxctfcoach/" TargetMode="External"/><Relationship Id="rId2721" Type="http://schemas.openxmlformats.org/officeDocument/2006/relationships/hyperlink" Target="https://www.instagram.com/mountxctf/" TargetMode="External"/><Relationship Id="rId2722" Type="http://schemas.openxmlformats.org/officeDocument/2006/relationships/hyperlink" Target="https://twitter.com/coachjpoole" TargetMode="External"/><Relationship Id="rId2723" Type="http://schemas.openxmlformats.org/officeDocument/2006/relationships/hyperlink" Target="https://twitter.com/mountxctf" TargetMode="External"/><Relationship Id="rId2724" Type="http://schemas.openxmlformats.org/officeDocument/2006/relationships/hyperlink" Target="https://www.facebook.com/pg/mountxctf/" TargetMode="External"/><Relationship Id="rId13273" Type="http://schemas.openxmlformats.org/officeDocument/2006/relationships/hyperlink" Target="https://www.facebook.com/LinfieldXCTF/" TargetMode="External"/><Relationship Id="rId2725" Type="http://schemas.openxmlformats.org/officeDocument/2006/relationships/hyperlink" Target="https://www.instagram.com/mountxctf/" TargetMode="External"/><Relationship Id="rId13272" Type="http://schemas.openxmlformats.org/officeDocument/2006/relationships/hyperlink" Target="https://www.facebook.com/tolson212" TargetMode="External"/><Relationship Id="rId2726" Type="http://schemas.openxmlformats.org/officeDocument/2006/relationships/hyperlink" Target="https://twitter.com/mountxctf" TargetMode="External"/><Relationship Id="rId13271" Type="http://schemas.openxmlformats.org/officeDocument/2006/relationships/hyperlink" Target="https://twitter.com/linfieldxctf" TargetMode="External"/><Relationship Id="rId2727" Type="http://schemas.openxmlformats.org/officeDocument/2006/relationships/hyperlink" Target="https://www.facebook.com/mountxctf/" TargetMode="External"/><Relationship Id="rId13270" Type="http://schemas.openxmlformats.org/officeDocument/2006/relationships/hyperlink" Target="https://golinfieldwildcats.com/sports/track-and-field" TargetMode="External"/><Relationship Id="rId2728" Type="http://schemas.openxmlformats.org/officeDocument/2006/relationships/hyperlink" Target="https://www.instagram.com/mountxctf/" TargetMode="External"/><Relationship Id="rId2729" Type="http://schemas.openxmlformats.org/officeDocument/2006/relationships/hyperlink" Target="https://twitter.com/mountxctf" TargetMode="External"/><Relationship Id="rId13266" Type="http://schemas.openxmlformats.org/officeDocument/2006/relationships/hyperlink" Target="https://www.instagram.com/lcpiosxctf/" TargetMode="External"/><Relationship Id="rId14598" Type="http://schemas.openxmlformats.org/officeDocument/2006/relationships/hyperlink" Target="https://www.facebook.com/CarrollUtrack.cross/" TargetMode="External"/><Relationship Id="rId13265" Type="http://schemas.openxmlformats.org/officeDocument/2006/relationships/hyperlink" Target="https://www.facebook.com/LCPiosXCTF/" TargetMode="External"/><Relationship Id="rId14599" Type="http://schemas.openxmlformats.org/officeDocument/2006/relationships/hyperlink" Target="https://www.instagram.com/carrolltfxc/" TargetMode="External"/><Relationship Id="rId13264" Type="http://schemas.openxmlformats.org/officeDocument/2006/relationships/hyperlink" Target="https://twitter.com/lcpiosxctf" TargetMode="External"/><Relationship Id="rId13263" Type="http://schemas.openxmlformats.org/officeDocument/2006/relationships/hyperlink" Target="https://www.instagram.com/lcpiosxctf/" TargetMode="External"/><Relationship Id="rId14594" Type="http://schemas.openxmlformats.org/officeDocument/2006/relationships/hyperlink" Target="https://www.facebook.com/CarrollUtrack.cross/" TargetMode="External"/><Relationship Id="rId13269" Type="http://schemas.openxmlformats.org/officeDocument/2006/relationships/hyperlink" Target="https://www.instagram.com/lcpiosxctf/" TargetMode="External"/><Relationship Id="rId14595" Type="http://schemas.openxmlformats.org/officeDocument/2006/relationships/hyperlink" Target="https://www.instagram.com/carrolltfxc/" TargetMode="External"/><Relationship Id="rId13268" Type="http://schemas.openxmlformats.org/officeDocument/2006/relationships/hyperlink" Target="https://www.facebook.com/LCPiosXCTF/" TargetMode="External"/><Relationship Id="rId14596" Type="http://schemas.openxmlformats.org/officeDocument/2006/relationships/hyperlink" Target="https://gopios.com/sports/mens-indoor-track" TargetMode="External"/><Relationship Id="rId13267" Type="http://schemas.openxmlformats.org/officeDocument/2006/relationships/hyperlink" Target="https://twitter.com/lcpiosxctf" TargetMode="External"/><Relationship Id="rId14597" Type="http://schemas.openxmlformats.org/officeDocument/2006/relationships/hyperlink" Target="https://twitter.com/piocutrackcross" TargetMode="External"/><Relationship Id="rId13280" Type="http://schemas.openxmlformats.org/officeDocument/2006/relationships/hyperlink" Target="https://www.facebook.com/LinfieldXCTF/" TargetMode="External"/><Relationship Id="rId2710" Type="http://schemas.openxmlformats.org/officeDocument/2006/relationships/hyperlink" Target="https://www.instagram.com/msubearstfxc/" TargetMode="External"/><Relationship Id="rId2711" Type="http://schemas.openxmlformats.org/officeDocument/2006/relationships/hyperlink" Target="https://twitter.com/morgansttfxc" TargetMode="External"/><Relationship Id="rId2712" Type="http://schemas.openxmlformats.org/officeDocument/2006/relationships/hyperlink" Target="https://twitter.com/morgansttfxc" TargetMode="External"/><Relationship Id="rId2713" Type="http://schemas.openxmlformats.org/officeDocument/2006/relationships/hyperlink" Target="https://twitter.com/mountxctfstevo" TargetMode="External"/><Relationship Id="rId13284" Type="http://schemas.openxmlformats.org/officeDocument/2006/relationships/hyperlink" Target="https://www.instagram.com/linfieldsports/" TargetMode="External"/><Relationship Id="rId2714" Type="http://schemas.openxmlformats.org/officeDocument/2006/relationships/hyperlink" Target="https://twitter.com/mountxctf" TargetMode="External"/><Relationship Id="rId13283" Type="http://schemas.openxmlformats.org/officeDocument/2006/relationships/hyperlink" Target="https://www.instagram.com/morganslonaker/" TargetMode="External"/><Relationship Id="rId2715" Type="http://schemas.openxmlformats.org/officeDocument/2006/relationships/hyperlink" Target="https://www.facebook.com/pg/mountxctf/" TargetMode="External"/><Relationship Id="rId13282" Type="http://schemas.openxmlformats.org/officeDocument/2006/relationships/hyperlink" Target="https://www.facebook.com/LinfieldXCTF/" TargetMode="External"/><Relationship Id="rId2716" Type="http://schemas.openxmlformats.org/officeDocument/2006/relationships/hyperlink" Target="https://www.instagram.com/mountxctf/" TargetMode="External"/><Relationship Id="rId13281" Type="http://schemas.openxmlformats.org/officeDocument/2006/relationships/hyperlink" Target="https://twitter.com/linfieldxctf" TargetMode="External"/><Relationship Id="rId2717" Type="http://schemas.openxmlformats.org/officeDocument/2006/relationships/hyperlink" Target="https://twitter.com/mountxctfcoach" TargetMode="External"/><Relationship Id="rId2718" Type="http://schemas.openxmlformats.org/officeDocument/2006/relationships/hyperlink" Target="https://twitter.com/mountxctf" TargetMode="External"/><Relationship Id="rId2719" Type="http://schemas.openxmlformats.org/officeDocument/2006/relationships/hyperlink" Target="https://www.facebook.com/pg/mountxctf/" TargetMode="External"/><Relationship Id="rId13277" Type="http://schemas.openxmlformats.org/officeDocument/2006/relationships/hyperlink" Target="https://www.facebook.com/LinfieldXCTF/" TargetMode="External"/><Relationship Id="rId13276" Type="http://schemas.openxmlformats.org/officeDocument/2006/relationships/hyperlink" Target="https://www.facebook.com/dayson.tiogangco" TargetMode="External"/><Relationship Id="rId13275" Type="http://schemas.openxmlformats.org/officeDocument/2006/relationships/hyperlink" Target="https://twitter.com/linfieldxctf" TargetMode="External"/><Relationship Id="rId13274" Type="http://schemas.openxmlformats.org/officeDocument/2006/relationships/hyperlink" Target="https://golinfieldwildcats.com/sports/track-and-field" TargetMode="External"/><Relationship Id="rId13279" Type="http://schemas.openxmlformats.org/officeDocument/2006/relationships/hyperlink" Target="https://twitter.com/linfieldxctf" TargetMode="External"/><Relationship Id="rId13278" Type="http://schemas.openxmlformats.org/officeDocument/2006/relationships/hyperlink" Target="https://golinfieldwildcats.com/sports/track-and-field" TargetMode="External"/><Relationship Id="rId1455" Type="http://schemas.openxmlformats.org/officeDocument/2006/relationships/hyperlink" Target="https://www.facebook.com/georgiatechtrack/" TargetMode="External"/><Relationship Id="rId2786" Type="http://schemas.openxmlformats.org/officeDocument/2006/relationships/hyperlink" Target="https://www.facebook.com/MarylandTrack/" TargetMode="External"/><Relationship Id="rId1456" Type="http://schemas.openxmlformats.org/officeDocument/2006/relationships/hyperlink" Target="https://www.instagram.com/gt_tracknfield/" TargetMode="External"/><Relationship Id="rId2787" Type="http://schemas.openxmlformats.org/officeDocument/2006/relationships/hyperlink" Target="https://www.instagram.com/maryland.tfxc/" TargetMode="External"/><Relationship Id="rId1457" Type="http://schemas.openxmlformats.org/officeDocument/2006/relationships/hyperlink" Target="https://twitter.com/gt_tracknfield" TargetMode="External"/><Relationship Id="rId2788" Type="http://schemas.openxmlformats.org/officeDocument/2006/relationships/hyperlink" Target="https://twitter.com/marylandtrack" TargetMode="External"/><Relationship Id="rId1458" Type="http://schemas.openxmlformats.org/officeDocument/2006/relationships/hyperlink" Target="https://www.facebook.com/georgiatechtrack/" TargetMode="External"/><Relationship Id="rId2789" Type="http://schemas.openxmlformats.org/officeDocument/2006/relationships/hyperlink" Target="https://www.facebook.com/MarylandTrack/" TargetMode="External"/><Relationship Id="rId15990" Type="http://schemas.openxmlformats.org/officeDocument/2006/relationships/hyperlink" Target="https://facebook.com/jakan.austin" TargetMode="External"/><Relationship Id="rId1459" Type="http://schemas.openxmlformats.org/officeDocument/2006/relationships/hyperlink" Target="https://www.instagram.com/gt_tracknfield/" TargetMode="External"/><Relationship Id="rId13329" Type="http://schemas.openxmlformats.org/officeDocument/2006/relationships/hyperlink" Target="https://www.facebook.com/marissa.pariseau" TargetMode="External"/><Relationship Id="rId13328" Type="http://schemas.openxmlformats.org/officeDocument/2006/relationships/hyperlink" Target="https://twitter.com/willamettetrack" TargetMode="External"/><Relationship Id="rId13327" Type="http://schemas.openxmlformats.org/officeDocument/2006/relationships/hyperlink" Target="https://twitter.com/marissapariseau" TargetMode="External"/><Relationship Id="rId13326" Type="http://schemas.openxmlformats.org/officeDocument/2006/relationships/hyperlink" Target="https://www.wubearcats.com/sports/track/index" TargetMode="External"/><Relationship Id="rId14657" Type="http://schemas.openxmlformats.org/officeDocument/2006/relationships/hyperlink" Target="https://www.facebook.com/EwoodXCTF/" TargetMode="External"/><Relationship Id="rId15988" Type="http://schemas.openxmlformats.org/officeDocument/2006/relationships/hyperlink" Target="https://www.instagram.com/evcctf/" TargetMode="External"/><Relationship Id="rId14658" Type="http://schemas.openxmlformats.org/officeDocument/2006/relationships/hyperlink" Target="https://lakelandmuskies.com/sports/mens-track-and-field" TargetMode="External"/><Relationship Id="rId15989" Type="http://schemas.openxmlformats.org/officeDocument/2006/relationships/hyperlink" Target="https://twitter.com/OCTFXC" TargetMode="External"/><Relationship Id="rId14659" Type="http://schemas.openxmlformats.org/officeDocument/2006/relationships/hyperlink" Target="https://twitter.com/lawrencexctrack" TargetMode="External"/><Relationship Id="rId13321" Type="http://schemas.openxmlformats.org/officeDocument/2006/relationships/hyperlink" Target="https://www.facebook.com/willamettetrack" TargetMode="External"/><Relationship Id="rId14653" Type="http://schemas.openxmlformats.org/officeDocument/2006/relationships/hyperlink" Target="https://twitter.com/ewoodxctf" TargetMode="External"/><Relationship Id="rId15984" Type="http://schemas.openxmlformats.org/officeDocument/2006/relationships/hyperlink" Target="https://x.com/EvCC_Trojans" TargetMode="External"/><Relationship Id="rId13320" Type="http://schemas.openxmlformats.org/officeDocument/2006/relationships/hyperlink" Target="https://twitter.com/willamettetrack" TargetMode="External"/><Relationship Id="rId14654" Type="http://schemas.openxmlformats.org/officeDocument/2006/relationships/hyperlink" Target="https://www.facebook.com/EwoodXCTF/" TargetMode="External"/><Relationship Id="rId15985" Type="http://schemas.openxmlformats.org/officeDocument/2006/relationships/hyperlink" Target="https://www.instagram.com/maxx_antush/" TargetMode="External"/><Relationship Id="rId2780" Type="http://schemas.openxmlformats.org/officeDocument/2006/relationships/hyperlink" Target="https://twitter.com/PennStateTFXC" TargetMode="External"/><Relationship Id="rId14655" Type="http://schemas.openxmlformats.org/officeDocument/2006/relationships/hyperlink" Target="https://edgewoodcollegeeagles.com/sports/mens-track-and-field" TargetMode="External"/><Relationship Id="rId15986" Type="http://schemas.openxmlformats.org/officeDocument/2006/relationships/hyperlink" Target="https://www.instagram.com/evcctf/" TargetMode="External"/><Relationship Id="rId1450" Type="http://schemas.openxmlformats.org/officeDocument/2006/relationships/hyperlink" Target="https://www.instagram.com/gt_tracknfield/" TargetMode="External"/><Relationship Id="rId2781" Type="http://schemas.openxmlformats.org/officeDocument/2006/relationships/hyperlink" Target="https://www.facebook.com/PennStateTFXC/" TargetMode="External"/><Relationship Id="rId14656" Type="http://schemas.openxmlformats.org/officeDocument/2006/relationships/hyperlink" Target="https://twitter.com/ewoodxctf" TargetMode="External"/><Relationship Id="rId15987" Type="http://schemas.openxmlformats.org/officeDocument/2006/relationships/hyperlink" Target="https://x.com/EvCC_Trojans" TargetMode="External"/><Relationship Id="rId1451" Type="http://schemas.openxmlformats.org/officeDocument/2006/relationships/hyperlink" Target="https://twitter.com/gt_tracknfield" TargetMode="External"/><Relationship Id="rId2782" Type="http://schemas.openxmlformats.org/officeDocument/2006/relationships/hyperlink" Target="https://www.instagram.com/pennstatetfxc/" TargetMode="External"/><Relationship Id="rId13325" Type="http://schemas.openxmlformats.org/officeDocument/2006/relationships/hyperlink" Target="https://www.facebook.com/willamettetrack" TargetMode="External"/><Relationship Id="rId15980" Type="http://schemas.openxmlformats.org/officeDocument/2006/relationships/hyperlink" Target="https://www.facebook.com/groups/75240429823/" TargetMode="External"/><Relationship Id="rId1452" Type="http://schemas.openxmlformats.org/officeDocument/2006/relationships/hyperlink" Target="https://www.facebook.com/georgiatechtrack/" TargetMode="External"/><Relationship Id="rId2783" Type="http://schemas.openxmlformats.org/officeDocument/2006/relationships/hyperlink" Target="https://twitter.com/danielle_sieb" TargetMode="External"/><Relationship Id="rId13324" Type="http://schemas.openxmlformats.org/officeDocument/2006/relationships/hyperlink" Target="https://www.facebook.com/bigdaddyof9" TargetMode="External"/><Relationship Id="rId14650" Type="http://schemas.openxmlformats.org/officeDocument/2006/relationships/hyperlink" Target="https://www.facebook.com/CUWTFXC/" TargetMode="External"/><Relationship Id="rId15981" Type="http://schemas.openxmlformats.org/officeDocument/2006/relationships/hyperlink" Target="https://www.instagram.com/flow_like_water1/" TargetMode="External"/><Relationship Id="rId1453" Type="http://schemas.openxmlformats.org/officeDocument/2006/relationships/hyperlink" Target="https://www.instagram.com/gt_tracknfield/" TargetMode="External"/><Relationship Id="rId2784" Type="http://schemas.openxmlformats.org/officeDocument/2006/relationships/hyperlink" Target="https://twitter.com/marylandtrack" TargetMode="External"/><Relationship Id="rId13323" Type="http://schemas.openxmlformats.org/officeDocument/2006/relationships/hyperlink" Target="https://twitter.com/willamettetrack" TargetMode="External"/><Relationship Id="rId14651" Type="http://schemas.openxmlformats.org/officeDocument/2006/relationships/hyperlink" Target="https://www.instagram.com/cuwtfxc/" TargetMode="External"/><Relationship Id="rId15982" Type="http://schemas.openxmlformats.org/officeDocument/2006/relationships/hyperlink" Target="https://www.instagram.com/evcctf/" TargetMode="External"/><Relationship Id="rId1454" Type="http://schemas.openxmlformats.org/officeDocument/2006/relationships/hyperlink" Target="https://twitter.com/gt_tracknfield" TargetMode="External"/><Relationship Id="rId2785" Type="http://schemas.openxmlformats.org/officeDocument/2006/relationships/hyperlink" Target="https://www.facebook.com/danielle.siebert.549" TargetMode="External"/><Relationship Id="rId13322" Type="http://schemas.openxmlformats.org/officeDocument/2006/relationships/hyperlink" Target="https://www.wubearcats.com/sports/track/index" TargetMode="External"/><Relationship Id="rId14652" Type="http://schemas.openxmlformats.org/officeDocument/2006/relationships/hyperlink" Target="https://edgewoodcollegeeagles.com/sports/mens-track-and-field" TargetMode="External"/><Relationship Id="rId15983" Type="http://schemas.openxmlformats.org/officeDocument/2006/relationships/hyperlink" Target="https://x.com/maxxantush" TargetMode="External"/><Relationship Id="rId1444" Type="http://schemas.openxmlformats.org/officeDocument/2006/relationships/hyperlink" Target="https://twitter.com/gt_tracknfield" TargetMode="External"/><Relationship Id="rId2775" Type="http://schemas.openxmlformats.org/officeDocument/2006/relationships/hyperlink" Target="https://x.com/langbullseye" TargetMode="External"/><Relationship Id="rId1445" Type="http://schemas.openxmlformats.org/officeDocument/2006/relationships/hyperlink" Target="https://www.facebook.com/b.e.robinson/" TargetMode="External"/><Relationship Id="rId2776" Type="http://schemas.openxmlformats.org/officeDocument/2006/relationships/hyperlink" Target="https://twitter.com/marylandtrack" TargetMode="External"/><Relationship Id="rId1446" Type="http://schemas.openxmlformats.org/officeDocument/2006/relationships/hyperlink" Target="https://www.facebook.com/georgiatechtrack/" TargetMode="External"/><Relationship Id="rId2777" Type="http://schemas.openxmlformats.org/officeDocument/2006/relationships/hyperlink" Target="https://www.facebook.com/coachlang/" TargetMode="External"/><Relationship Id="rId1447" Type="http://schemas.openxmlformats.org/officeDocument/2006/relationships/hyperlink" Target="https://www.instagram.com/gt_tracknfield/" TargetMode="External"/><Relationship Id="rId2778" Type="http://schemas.openxmlformats.org/officeDocument/2006/relationships/hyperlink" Target="https://www.facebook.com/MarylandTrack/" TargetMode="External"/><Relationship Id="rId14670" Type="http://schemas.openxmlformats.org/officeDocument/2006/relationships/hyperlink" Target="https://www.facebook.com/lawrencexctrack/" TargetMode="External"/><Relationship Id="rId1448" Type="http://schemas.openxmlformats.org/officeDocument/2006/relationships/hyperlink" Target="https://twitter.com/gt_tracknfield" TargetMode="External"/><Relationship Id="rId2779" Type="http://schemas.openxmlformats.org/officeDocument/2006/relationships/hyperlink" Target="https://www.instagram.com/maryland.tfxc/" TargetMode="External"/><Relationship Id="rId1449" Type="http://schemas.openxmlformats.org/officeDocument/2006/relationships/hyperlink" Target="https://www.facebook.com/georgiatechtrack/" TargetMode="External"/><Relationship Id="rId12009" Type="http://schemas.openxmlformats.org/officeDocument/2006/relationships/hyperlink" Target="https://www.instagram.com/webstertfxc/" TargetMode="External"/><Relationship Id="rId12008" Type="http://schemas.openxmlformats.org/officeDocument/2006/relationships/hyperlink" Target="https://www.instagram.com/webstertfxc/" TargetMode="External"/><Relationship Id="rId13339" Type="http://schemas.openxmlformats.org/officeDocument/2006/relationships/hyperlink" Target="https://www.instagram.com/albrightlions_xc/" TargetMode="External"/><Relationship Id="rId12007" Type="http://schemas.openxmlformats.org/officeDocument/2006/relationships/hyperlink" Target="https://twitter.com/cctfwebster" TargetMode="External"/><Relationship Id="rId13338" Type="http://schemas.openxmlformats.org/officeDocument/2006/relationships/hyperlink" Target="https://www.facebook.com/daryl.nelson.927980/" TargetMode="External"/><Relationship Id="rId12006" Type="http://schemas.openxmlformats.org/officeDocument/2006/relationships/hyperlink" Target="https://twitter.com/coachrobinsonxc" TargetMode="External"/><Relationship Id="rId13337" Type="http://schemas.openxmlformats.org/officeDocument/2006/relationships/hyperlink" Target="https://www.instagram.com/willamettetrack/" TargetMode="External"/><Relationship Id="rId14668" Type="http://schemas.openxmlformats.org/officeDocument/2006/relationships/hyperlink" Target="https://vikings.lawrence.edu/sports/mens-track-and-field" TargetMode="External"/><Relationship Id="rId15999" Type="http://schemas.openxmlformats.org/officeDocument/2006/relationships/hyperlink" Target="https://www.facebook.com/Olympic-College-Track-FieldCross-Country-509239502552135/" TargetMode="External"/><Relationship Id="rId14669" Type="http://schemas.openxmlformats.org/officeDocument/2006/relationships/hyperlink" Target="https://twitter.com/lawrencexctrack" TargetMode="External"/><Relationship Id="rId12001" Type="http://schemas.openxmlformats.org/officeDocument/2006/relationships/hyperlink" Target="https://www.instagram.com/webstertfxc/" TargetMode="External"/><Relationship Id="rId13332" Type="http://schemas.openxmlformats.org/officeDocument/2006/relationships/hyperlink" Target="https://www.wubearcats.com/sports/track/index" TargetMode="External"/><Relationship Id="rId14664" Type="http://schemas.openxmlformats.org/officeDocument/2006/relationships/hyperlink" Target="https://twitter.com/lawrencexctrack" TargetMode="External"/><Relationship Id="rId15995" Type="http://schemas.openxmlformats.org/officeDocument/2006/relationships/hyperlink" Target="https://www.instagram.com/oc_tf_xc/" TargetMode="External"/><Relationship Id="rId12000" Type="http://schemas.openxmlformats.org/officeDocument/2006/relationships/hyperlink" Target="https://twitter.com/CctfWebster" TargetMode="External"/><Relationship Id="rId13331" Type="http://schemas.openxmlformats.org/officeDocument/2006/relationships/hyperlink" Target="https://www.instagram.com/marissapariseau/" TargetMode="External"/><Relationship Id="rId14665" Type="http://schemas.openxmlformats.org/officeDocument/2006/relationships/hyperlink" Target="https://www.facebook.com/jason.fast.57" TargetMode="External"/><Relationship Id="rId15996" Type="http://schemas.openxmlformats.org/officeDocument/2006/relationships/hyperlink" Target="https://x.com/octfxc" TargetMode="External"/><Relationship Id="rId13330" Type="http://schemas.openxmlformats.org/officeDocument/2006/relationships/hyperlink" Target="https://www.facebook.com/willamettetrack" TargetMode="External"/><Relationship Id="rId14666" Type="http://schemas.openxmlformats.org/officeDocument/2006/relationships/hyperlink" Target="https://www.facebook.com/lawrencexctrack/" TargetMode="External"/><Relationship Id="rId15997" Type="http://schemas.openxmlformats.org/officeDocument/2006/relationships/hyperlink" Target="https://www.instagram.com/oc_tf_xc/" TargetMode="External"/><Relationship Id="rId2770" Type="http://schemas.openxmlformats.org/officeDocument/2006/relationships/hyperlink" Target="https://www.instagram.com/maryland.tfxc/" TargetMode="External"/><Relationship Id="rId14667" Type="http://schemas.openxmlformats.org/officeDocument/2006/relationships/hyperlink" Target="https://www.instagram.com/lawrencexctrack/" TargetMode="External"/><Relationship Id="rId15998" Type="http://schemas.openxmlformats.org/officeDocument/2006/relationships/hyperlink" Target="https://twitter.com/OCTFXC" TargetMode="External"/><Relationship Id="rId1440" Type="http://schemas.openxmlformats.org/officeDocument/2006/relationships/hyperlink" Target="https://www.instagram.com/gsu_tf/" TargetMode="External"/><Relationship Id="rId2771" Type="http://schemas.openxmlformats.org/officeDocument/2006/relationships/hyperlink" Target="https://twitter.com/marylandtrack" TargetMode="External"/><Relationship Id="rId12005" Type="http://schemas.openxmlformats.org/officeDocument/2006/relationships/hyperlink" Target="https://websterathletics.com/sports/mens-tf" TargetMode="External"/><Relationship Id="rId13336" Type="http://schemas.openxmlformats.org/officeDocument/2006/relationships/hyperlink" Target="https://www.facebook.com/willamettetrack" TargetMode="External"/><Relationship Id="rId14660" Type="http://schemas.openxmlformats.org/officeDocument/2006/relationships/hyperlink" Target="https://www.facebook.com/lawrencexctrack/" TargetMode="External"/><Relationship Id="rId15991" Type="http://schemas.openxmlformats.org/officeDocument/2006/relationships/hyperlink" Target="https://www.facebook.com/Olympic-College-Track-FieldCross-Country-509239502552135/" TargetMode="External"/><Relationship Id="rId1441" Type="http://schemas.openxmlformats.org/officeDocument/2006/relationships/hyperlink" Target="https://twitter.com/gsu_xctf" TargetMode="External"/><Relationship Id="rId2772" Type="http://schemas.openxmlformats.org/officeDocument/2006/relationships/hyperlink" Target="https://facebook.com/amina.jumps" TargetMode="External"/><Relationship Id="rId12004" Type="http://schemas.openxmlformats.org/officeDocument/2006/relationships/hyperlink" Target="https://websterathletics.com/sports/mens-tf" TargetMode="External"/><Relationship Id="rId13335" Type="http://schemas.openxmlformats.org/officeDocument/2006/relationships/hyperlink" Target="https://twitter.com/willamettetrack" TargetMode="External"/><Relationship Id="rId14661" Type="http://schemas.openxmlformats.org/officeDocument/2006/relationships/hyperlink" Target="https://www.instagram.com/lawrencexctrack/" TargetMode="External"/><Relationship Id="rId15992" Type="http://schemas.openxmlformats.org/officeDocument/2006/relationships/hyperlink" Target="https://twitter.com/OCTFXC" TargetMode="External"/><Relationship Id="rId1442" Type="http://schemas.openxmlformats.org/officeDocument/2006/relationships/hyperlink" Target="https://www.instagram.com/gsu_tf/" TargetMode="External"/><Relationship Id="rId2773" Type="http://schemas.openxmlformats.org/officeDocument/2006/relationships/hyperlink" Target="https://www.facebook.com/MarylandTrack/" TargetMode="External"/><Relationship Id="rId12003" Type="http://schemas.openxmlformats.org/officeDocument/2006/relationships/hyperlink" Target="https://www.instagram.com/webstertfxc/" TargetMode="External"/><Relationship Id="rId13334" Type="http://schemas.openxmlformats.org/officeDocument/2006/relationships/hyperlink" Target="https://www.facebook.com/willamettetrack" TargetMode="External"/><Relationship Id="rId14662" Type="http://schemas.openxmlformats.org/officeDocument/2006/relationships/hyperlink" Target="https://vikings.lawrence.edu/sports/mens-track-and-field" TargetMode="External"/><Relationship Id="rId15993" Type="http://schemas.openxmlformats.org/officeDocument/2006/relationships/hyperlink" Target="https://www.facebook.com/Olympic-College-Track-FieldCross-Country-509239502552135/" TargetMode="External"/><Relationship Id="rId1443" Type="http://schemas.openxmlformats.org/officeDocument/2006/relationships/hyperlink" Target="https://twitter.com/GaTechTrack" TargetMode="External"/><Relationship Id="rId2774" Type="http://schemas.openxmlformats.org/officeDocument/2006/relationships/hyperlink" Target="https://www.instagram.com/maryland.tfxc/" TargetMode="External"/><Relationship Id="rId12002" Type="http://schemas.openxmlformats.org/officeDocument/2006/relationships/hyperlink" Target="https://twitter.com/CctfWebster" TargetMode="External"/><Relationship Id="rId13333" Type="http://schemas.openxmlformats.org/officeDocument/2006/relationships/hyperlink" Target="https://twitter.com/willamettetrack" TargetMode="External"/><Relationship Id="rId14663" Type="http://schemas.openxmlformats.org/officeDocument/2006/relationships/hyperlink" Target="https://twitter.com/coachfast" TargetMode="External"/><Relationship Id="rId15994" Type="http://schemas.openxmlformats.org/officeDocument/2006/relationships/hyperlink" Target="https://x.com/OCTFXC" TargetMode="External"/><Relationship Id="rId1477" Type="http://schemas.openxmlformats.org/officeDocument/2006/relationships/hyperlink" Target="https://www.facebook.com/kennesaw.track/" TargetMode="External"/><Relationship Id="rId1478" Type="http://schemas.openxmlformats.org/officeDocument/2006/relationships/hyperlink" Target="https://www.instagram.com/ksuowlstrackxc/" TargetMode="External"/><Relationship Id="rId1479" Type="http://schemas.openxmlformats.org/officeDocument/2006/relationships/hyperlink" Target="https://twitter.com/coach__coelho" TargetMode="External"/><Relationship Id="rId13307" Type="http://schemas.openxmlformats.org/officeDocument/2006/relationships/hyperlink" Target="https://www.instagram.com/datfreckledchick/" TargetMode="External"/><Relationship Id="rId14639" Type="http://schemas.openxmlformats.org/officeDocument/2006/relationships/hyperlink" Target="https://www.facebook.com/CarthageMXCTF/" TargetMode="External"/><Relationship Id="rId13306" Type="http://schemas.openxmlformats.org/officeDocument/2006/relationships/hyperlink" Target="https://www.facebook.com/groups/pacifictrackalums/" TargetMode="External"/><Relationship Id="rId13305" Type="http://schemas.openxmlformats.org/officeDocument/2006/relationships/hyperlink" Target="https://twitter.com/boxertfxc" TargetMode="External"/><Relationship Id="rId13304" Type="http://schemas.openxmlformats.org/officeDocument/2006/relationships/hyperlink" Target="https://www.instagram.com/boxertfxc/" TargetMode="External"/><Relationship Id="rId14635" Type="http://schemas.openxmlformats.org/officeDocument/2006/relationships/hyperlink" Target="https://twitter.com/carthage_mxctf" TargetMode="External"/><Relationship Id="rId15966" Type="http://schemas.openxmlformats.org/officeDocument/2006/relationships/hyperlink" Target="https://www.facebook.com/SpokaneTrackandXC/" TargetMode="External"/><Relationship Id="rId14636" Type="http://schemas.openxmlformats.org/officeDocument/2006/relationships/hyperlink" Target="https://www.facebook.com/CarthageMXCTF/" TargetMode="External"/><Relationship Id="rId15967" Type="http://schemas.openxmlformats.org/officeDocument/2006/relationships/hyperlink" Target="https://www.instagram.com/spokane_trackxc/" TargetMode="External"/><Relationship Id="rId13309" Type="http://schemas.openxmlformats.org/officeDocument/2006/relationships/hyperlink" Target="https://twitter.com/boxertfxc" TargetMode="External"/><Relationship Id="rId14637" Type="http://schemas.openxmlformats.org/officeDocument/2006/relationships/hyperlink" Target="https://www.instagram.com/carthage_mxctf/" TargetMode="External"/><Relationship Id="rId15968" Type="http://schemas.openxmlformats.org/officeDocument/2006/relationships/hyperlink" Target="https://twitter.com/bsc_xctfwi" TargetMode="External"/><Relationship Id="rId13308" Type="http://schemas.openxmlformats.org/officeDocument/2006/relationships/hyperlink" Target="https://www.instagram.com/boxertfxc/" TargetMode="External"/><Relationship Id="rId14638" Type="http://schemas.openxmlformats.org/officeDocument/2006/relationships/hyperlink" Target="https://twitter.com/carthage_mxctf" TargetMode="External"/><Relationship Id="rId15969" Type="http://schemas.openxmlformats.org/officeDocument/2006/relationships/hyperlink" Target="https://twitter.com/evcc_trojans" TargetMode="External"/><Relationship Id="rId14631" Type="http://schemas.openxmlformats.org/officeDocument/2006/relationships/hyperlink" Target="https://www.facebook.com/CarthageMXCTF/" TargetMode="External"/><Relationship Id="rId15962" Type="http://schemas.openxmlformats.org/officeDocument/2006/relationships/hyperlink" Target="https://www.instagram.com/spokane_trackxc/" TargetMode="External"/><Relationship Id="rId1470" Type="http://schemas.openxmlformats.org/officeDocument/2006/relationships/hyperlink" Target="https://twitter.com/ksutrackfieldxc" TargetMode="External"/><Relationship Id="rId14632" Type="http://schemas.openxmlformats.org/officeDocument/2006/relationships/hyperlink" Target="https://www.instagram.com/carthage_mxctf/" TargetMode="External"/><Relationship Id="rId15963" Type="http://schemas.openxmlformats.org/officeDocument/2006/relationships/hyperlink" Target="https://www.facebook.com/SpokaneTrackandXC/" TargetMode="External"/><Relationship Id="rId1471" Type="http://schemas.openxmlformats.org/officeDocument/2006/relationships/hyperlink" Target="https://www.instagram.com/ksuowlstrackxc/" TargetMode="External"/><Relationship Id="rId14633" Type="http://schemas.openxmlformats.org/officeDocument/2006/relationships/hyperlink" Target="https://athletics.carthage.edu/sports/mens-track-and-field" TargetMode="External"/><Relationship Id="rId15964" Type="http://schemas.openxmlformats.org/officeDocument/2006/relationships/hyperlink" Target="https://www.instagram.com/rynoweidman/" TargetMode="External"/><Relationship Id="rId1472" Type="http://schemas.openxmlformats.org/officeDocument/2006/relationships/hyperlink" Target="https://twitter.com/talkingtonjay" TargetMode="External"/><Relationship Id="rId14634" Type="http://schemas.openxmlformats.org/officeDocument/2006/relationships/hyperlink" Target="https://twitter.com/mtschantek" TargetMode="External"/><Relationship Id="rId15965" Type="http://schemas.openxmlformats.org/officeDocument/2006/relationships/hyperlink" Target="https://www.instagram.com/spokane_trackxc/" TargetMode="External"/><Relationship Id="rId1473" Type="http://schemas.openxmlformats.org/officeDocument/2006/relationships/hyperlink" Target="https://twitter.com/ksutrackfieldxc" TargetMode="External"/><Relationship Id="rId13303" Type="http://schemas.openxmlformats.org/officeDocument/2006/relationships/hyperlink" Target="https://www.instagram.com/rjhs8/" TargetMode="External"/><Relationship Id="rId1474" Type="http://schemas.openxmlformats.org/officeDocument/2006/relationships/hyperlink" Target="https://www.facebook.com/jaymes.talkington" TargetMode="External"/><Relationship Id="rId13302" Type="http://schemas.openxmlformats.org/officeDocument/2006/relationships/hyperlink" Target="https://www.facebook.com/ryan.huntersimms" TargetMode="External"/><Relationship Id="rId1475" Type="http://schemas.openxmlformats.org/officeDocument/2006/relationships/hyperlink" Target="https://www.instagram.com/ksuowlstrackxc/" TargetMode="External"/><Relationship Id="rId13301" Type="http://schemas.openxmlformats.org/officeDocument/2006/relationships/hyperlink" Target="https://twitter.com/rjhs8" TargetMode="External"/><Relationship Id="rId15960" Type="http://schemas.openxmlformats.org/officeDocument/2006/relationships/hyperlink" Target="https://www.instagram.com/spokane_trackxc/" TargetMode="External"/><Relationship Id="rId1476" Type="http://schemas.openxmlformats.org/officeDocument/2006/relationships/hyperlink" Target="https://twitter.com/ksutrackfieldxc" TargetMode="External"/><Relationship Id="rId13300" Type="http://schemas.openxmlformats.org/officeDocument/2006/relationships/hyperlink" Target="https://goboxers.com/sports/mens-track-and-field" TargetMode="External"/><Relationship Id="rId14630" Type="http://schemas.openxmlformats.org/officeDocument/2006/relationships/hyperlink" Target="https://twitter.com/carthage_mxctf" TargetMode="External"/><Relationship Id="rId15961" Type="http://schemas.openxmlformats.org/officeDocument/2006/relationships/hyperlink" Target="https://www.facebook.com/SpokaneTrackandXC/" TargetMode="External"/><Relationship Id="rId1466" Type="http://schemas.openxmlformats.org/officeDocument/2006/relationships/hyperlink" Target="https://twitter.com/ksutrackfieldxc" TargetMode="External"/><Relationship Id="rId2797" Type="http://schemas.openxmlformats.org/officeDocument/2006/relationships/hyperlink" Target="https://twitter.com/marylandtrack" TargetMode="External"/><Relationship Id="rId1467" Type="http://schemas.openxmlformats.org/officeDocument/2006/relationships/hyperlink" Target="https://www.facebook.com/adam.bray.98/" TargetMode="External"/><Relationship Id="rId2798" Type="http://schemas.openxmlformats.org/officeDocument/2006/relationships/hyperlink" Target="https://www.facebook.com/dominicberger110m/" TargetMode="External"/><Relationship Id="rId1468" Type="http://schemas.openxmlformats.org/officeDocument/2006/relationships/hyperlink" Target="https://www.instagram.com/coach_bray/" TargetMode="External"/><Relationship Id="rId2799" Type="http://schemas.openxmlformats.org/officeDocument/2006/relationships/hyperlink" Target="https://www.facebook.com/marylandtrack/" TargetMode="External"/><Relationship Id="rId1469" Type="http://schemas.openxmlformats.org/officeDocument/2006/relationships/hyperlink" Target="https://www.instagram.com/ksuowlstrackxc/" TargetMode="External"/><Relationship Id="rId13318" Type="http://schemas.openxmlformats.org/officeDocument/2006/relationships/hyperlink" Target="https://www.instagram.com/boxertfxc/" TargetMode="External"/><Relationship Id="rId13317" Type="http://schemas.openxmlformats.org/officeDocument/2006/relationships/hyperlink" Target="https://www.facebook.com/groups/pacifictrackalums/" TargetMode="External"/><Relationship Id="rId13316" Type="http://schemas.openxmlformats.org/officeDocument/2006/relationships/hyperlink" Target="https://goboxers.com/sports/mens-track-and-field" TargetMode="External"/><Relationship Id="rId13315" Type="http://schemas.openxmlformats.org/officeDocument/2006/relationships/hyperlink" Target="https://www.instagram.com/boxertfxc/" TargetMode="External"/><Relationship Id="rId14646" Type="http://schemas.openxmlformats.org/officeDocument/2006/relationships/hyperlink" Target="https://twitter.com/cuwxctf" TargetMode="External"/><Relationship Id="rId15977" Type="http://schemas.openxmlformats.org/officeDocument/2006/relationships/hyperlink" Target="https://www.facebook.com/groups/75240429823/" TargetMode="External"/><Relationship Id="rId14647" Type="http://schemas.openxmlformats.org/officeDocument/2006/relationships/hyperlink" Target="https://www.facebook.com/CUWTFXC/" TargetMode="External"/><Relationship Id="rId15978" Type="http://schemas.openxmlformats.org/officeDocument/2006/relationships/hyperlink" Target="https://www.instagram.com/evcctf/" TargetMode="External"/><Relationship Id="rId14648" Type="http://schemas.openxmlformats.org/officeDocument/2006/relationships/hyperlink" Target="https://www.instagram.com/cuwtfxc/" TargetMode="External"/><Relationship Id="rId15979" Type="http://schemas.openxmlformats.org/officeDocument/2006/relationships/hyperlink" Target="https://twitter.com/evcc_trojans" TargetMode="External"/><Relationship Id="rId13319" Type="http://schemas.openxmlformats.org/officeDocument/2006/relationships/hyperlink" Target="https://www.wubearcats.com/sports/track/index" TargetMode="External"/><Relationship Id="rId14649" Type="http://schemas.openxmlformats.org/officeDocument/2006/relationships/hyperlink" Target="https://twitter.com/cuwxctf" TargetMode="External"/><Relationship Id="rId13310" Type="http://schemas.openxmlformats.org/officeDocument/2006/relationships/hyperlink" Target="https://www.facebook.com/kolby.nikolaisen/" TargetMode="External"/><Relationship Id="rId14642" Type="http://schemas.openxmlformats.org/officeDocument/2006/relationships/hyperlink" Target="https://twitter.com/cuwxctf" TargetMode="External"/><Relationship Id="rId15973" Type="http://schemas.openxmlformats.org/officeDocument/2006/relationships/hyperlink" Target="https://www.facebook.com/groups/75240429823/" TargetMode="External"/><Relationship Id="rId2790" Type="http://schemas.openxmlformats.org/officeDocument/2006/relationships/hyperlink" Target="https://www.instagram.com/maryland.tfxc/" TargetMode="External"/><Relationship Id="rId14643" Type="http://schemas.openxmlformats.org/officeDocument/2006/relationships/hyperlink" Target="https://www.facebook.com/rdelap/" TargetMode="External"/><Relationship Id="rId15974" Type="http://schemas.openxmlformats.org/officeDocument/2006/relationships/hyperlink" Target="https://www.instagram.com/confidentaaliyah/" TargetMode="External"/><Relationship Id="rId1460" Type="http://schemas.openxmlformats.org/officeDocument/2006/relationships/hyperlink" Target="https://twitter.com/mcdaniel_cwm" TargetMode="External"/><Relationship Id="rId2791" Type="http://schemas.openxmlformats.org/officeDocument/2006/relationships/hyperlink" Target="https://twitter.com/marylandtrack" TargetMode="External"/><Relationship Id="rId14644" Type="http://schemas.openxmlformats.org/officeDocument/2006/relationships/hyperlink" Target="https://www.facebook.com/CUWTFXC/" TargetMode="External"/><Relationship Id="rId15975" Type="http://schemas.openxmlformats.org/officeDocument/2006/relationships/hyperlink" Target="https://www.instagram.com/evcctf/" TargetMode="External"/><Relationship Id="rId1461" Type="http://schemas.openxmlformats.org/officeDocument/2006/relationships/hyperlink" Target="https://twitter.com/ksutrackfieldxc" TargetMode="External"/><Relationship Id="rId2792" Type="http://schemas.openxmlformats.org/officeDocument/2006/relationships/hyperlink" Target="https://www.facebook.com/MarylandTrack/" TargetMode="External"/><Relationship Id="rId14645" Type="http://schemas.openxmlformats.org/officeDocument/2006/relationships/hyperlink" Target="https://www.instagram.com/cuwtfxc/" TargetMode="External"/><Relationship Id="rId15976" Type="http://schemas.openxmlformats.org/officeDocument/2006/relationships/hyperlink" Target="https://twitter.com/evcc_trojans" TargetMode="External"/><Relationship Id="rId1462" Type="http://schemas.openxmlformats.org/officeDocument/2006/relationships/hyperlink" Target="https://facebook.com/cale.mcdaniel.3" TargetMode="External"/><Relationship Id="rId2793" Type="http://schemas.openxmlformats.org/officeDocument/2006/relationships/hyperlink" Target="https://www.instagram.com/maryland.tfxc/" TargetMode="External"/><Relationship Id="rId13314" Type="http://schemas.openxmlformats.org/officeDocument/2006/relationships/hyperlink" Target="https://www.facebook.com/groups/pacifictrackalums/" TargetMode="External"/><Relationship Id="rId1463" Type="http://schemas.openxmlformats.org/officeDocument/2006/relationships/hyperlink" Target="https://www.instagram.com/cale.mcdaniel.3/" TargetMode="External"/><Relationship Id="rId2794" Type="http://schemas.openxmlformats.org/officeDocument/2006/relationships/hyperlink" Target="https://twitter.com/marylandtrack" TargetMode="External"/><Relationship Id="rId13313" Type="http://schemas.openxmlformats.org/officeDocument/2006/relationships/hyperlink" Target="https://twitter.com/boxertfxc" TargetMode="External"/><Relationship Id="rId15970" Type="http://schemas.openxmlformats.org/officeDocument/2006/relationships/hyperlink" Target="https://www.facebook.com/groups/75240429823/" TargetMode="External"/><Relationship Id="rId1464" Type="http://schemas.openxmlformats.org/officeDocument/2006/relationships/hyperlink" Target="https://www.instagram.com/ksuowlstrackxc/" TargetMode="External"/><Relationship Id="rId2795" Type="http://schemas.openxmlformats.org/officeDocument/2006/relationships/hyperlink" Target="https://www.facebook.com/MarylandTrack/" TargetMode="External"/><Relationship Id="rId13312" Type="http://schemas.openxmlformats.org/officeDocument/2006/relationships/hyperlink" Target="https://www.instagram.com/boxertfxc/" TargetMode="External"/><Relationship Id="rId14640" Type="http://schemas.openxmlformats.org/officeDocument/2006/relationships/hyperlink" Target="https://www.instagram.com/carthage_mxctf/" TargetMode="External"/><Relationship Id="rId15971" Type="http://schemas.openxmlformats.org/officeDocument/2006/relationships/hyperlink" Target="https://www.instagram.com/evcctf/" TargetMode="External"/><Relationship Id="rId1465" Type="http://schemas.openxmlformats.org/officeDocument/2006/relationships/hyperlink" Target="https://twitter.com/bray1981" TargetMode="External"/><Relationship Id="rId2796" Type="http://schemas.openxmlformats.org/officeDocument/2006/relationships/hyperlink" Target="https://www.instagram.com/maryland.tfxc/" TargetMode="External"/><Relationship Id="rId13311" Type="http://schemas.openxmlformats.org/officeDocument/2006/relationships/hyperlink" Target="https://www.facebook.com/groups/pacifictrackalums/" TargetMode="External"/><Relationship Id="rId14641" Type="http://schemas.openxmlformats.org/officeDocument/2006/relationships/hyperlink" Target="https://www.cuwfalcons.com/sports/mtrack/index" TargetMode="External"/><Relationship Id="rId15972" Type="http://schemas.openxmlformats.org/officeDocument/2006/relationships/hyperlink" Target="https://twitter.com/evcc_trojans" TargetMode="External"/><Relationship Id="rId1411" Type="http://schemas.openxmlformats.org/officeDocument/2006/relationships/hyperlink" Target="https://www.instagram.com/shotput777/" TargetMode="External"/><Relationship Id="rId2742" Type="http://schemas.openxmlformats.org/officeDocument/2006/relationships/hyperlink" Target="https://twitter.com/navy_trackfield" TargetMode="External"/><Relationship Id="rId1412" Type="http://schemas.openxmlformats.org/officeDocument/2006/relationships/hyperlink" Target="https://www.instagram.com/usfxctf/" TargetMode="External"/><Relationship Id="rId2743" Type="http://schemas.openxmlformats.org/officeDocument/2006/relationships/hyperlink" Target="https://www.facebook.com/chris.johnson.5249" TargetMode="External"/><Relationship Id="rId1413" Type="http://schemas.openxmlformats.org/officeDocument/2006/relationships/hyperlink" Target="https://twitter.com/usfxctf" TargetMode="External"/><Relationship Id="rId2744" Type="http://schemas.openxmlformats.org/officeDocument/2006/relationships/hyperlink" Target="https://www.facebook.com/imadbhbhacker/" TargetMode="External"/><Relationship Id="rId1414" Type="http://schemas.openxmlformats.org/officeDocument/2006/relationships/hyperlink" Target="https://www.facebook.com/pages/category/Community/USF-Track-and-Field-106055016136767/" TargetMode="External"/><Relationship Id="rId2745" Type="http://schemas.openxmlformats.org/officeDocument/2006/relationships/hyperlink" Target="https://www.instagram.com/navytf/" TargetMode="External"/><Relationship Id="rId1415" Type="http://schemas.openxmlformats.org/officeDocument/2006/relationships/hyperlink" Target="https://www.instagram.com/usfxctf/" TargetMode="External"/><Relationship Id="rId2746" Type="http://schemas.openxmlformats.org/officeDocument/2006/relationships/hyperlink" Target="https://twitter.com/navy_trackfield" TargetMode="External"/><Relationship Id="rId12041" Type="http://schemas.openxmlformats.org/officeDocument/2006/relationships/hyperlink" Target="https://nwusports.com/sports/mens-track-and-field" TargetMode="External"/><Relationship Id="rId13372" Type="http://schemas.openxmlformats.org/officeDocument/2006/relationships/hyperlink" Target="https://www.facebook.com/kristen.blair.372/" TargetMode="External"/><Relationship Id="rId1416" Type="http://schemas.openxmlformats.org/officeDocument/2006/relationships/hyperlink" Target="https://twitter.com/gsathletics_tf" TargetMode="External"/><Relationship Id="rId2747" Type="http://schemas.openxmlformats.org/officeDocument/2006/relationships/hyperlink" Target="https://www.facebook.com/imadbhbhacker/" TargetMode="External"/><Relationship Id="rId12040" Type="http://schemas.openxmlformats.org/officeDocument/2006/relationships/hyperlink" Target="https://www.instagram.com/nwu_xc_tf/" TargetMode="External"/><Relationship Id="rId13371" Type="http://schemas.openxmlformats.org/officeDocument/2006/relationships/hyperlink" Target="https://twitter.com/alverniatfxc" TargetMode="External"/><Relationship Id="rId1417" Type="http://schemas.openxmlformats.org/officeDocument/2006/relationships/hyperlink" Target="https://www.facebook.com/georgiasoutherntrackandfield/" TargetMode="External"/><Relationship Id="rId2748" Type="http://schemas.openxmlformats.org/officeDocument/2006/relationships/hyperlink" Target="https://www.instagram.com/navytf/" TargetMode="External"/><Relationship Id="rId13370" Type="http://schemas.openxmlformats.org/officeDocument/2006/relationships/hyperlink" Target="https://www.instagram.com/alverniaxctf/" TargetMode="External"/><Relationship Id="rId1418" Type="http://schemas.openxmlformats.org/officeDocument/2006/relationships/hyperlink" Target="https://www.instagram.com/gsathletics_tf/" TargetMode="External"/><Relationship Id="rId2749" Type="http://schemas.openxmlformats.org/officeDocument/2006/relationships/hyperlink" Target="https://twitter.com/navy_trackfield" TargetMode="External"/><Relationship Id="rId1419" Type="http://schemas.openxmlformats.org/officeDocument/2006/relationships/hyperlink" Target="https://twitter.com/chase_rathke" TargetMode="External"/><Relationship Id="rId12039" Type="http://schemas.openxmlformats.org/officeDocument/2006/relationships/hyperlink" Target="https://www.facebook.com/NWUTFXC/" TargetMode="External"/><Relationship Id="rId12034" Type="http://schemas.openxmlformats.org/officeDocument/2006/relationships/hyperlink" Target="https://twitter.com/nwu_trknfld" TargetMode="External"/><Relationship Id="rId13365" Type="http://schemas.openxmlformats.org/officeDocument/2006/relationships/hyperlink" Target="https://www.facebook.com/eric.bennett.718/?locale=es_LA" TargetMode="External"/><Relationship Id="rId14697" Type="http://schemas.openxmlformats.org/officeDocument/2006/relationships/hyperlink" Target="https://www.instagram.com/andymaye00/" TargetMode="External"/><Relationship Id="rId12033" Type="http://schemas.openxmlformats.org/officeDocument/2006/relationships/hyperlink" Target="https://twitter.com/coach_frese" TargetMode="External"/><Relationship Id="rId13364" Type="http://schemas.openxmlformats.org/officeDocument/2006/relationships/hyperlink" Target="https://twitter.com/alverniatfxc" TargetMode="External"/><Relationship Id="rId14698" Type="http://schemas.openxmlformats.org/officeDocument/2006/relationships/hyperlink" Target="https://www.instagram.com/msoe_trackcc/" TargetMode="External"/><Relationship Id="rId12032" Type="http://schemas.openxmlformats.org/officeDocument/2006/relationships/hyperlink" Target="https://nwusports.com/sports/mens-track-and-field" TargetMode="External"/><Relationship Id="rId13363" Type="http://schemas.openxmlformats.org/officeDocument/2006/relationships/hyperlink" Target="https://www.instagram.com/thebarkknight24/" TargetMode="External"/><Relationship Id="rId14699" Type="http://schemas.openxmlformats.org/officeDocument/2006/relationships/hyperlink" Target="https://riponredhawks.com/sports/mens-track-and-field" TargetMode="External"/><Relationship Id="rId12031" Type="http://schemas.openxmlformats.org/officeDocument/2006/relationships/hyperlink" Target="https://www.instagram.com/nwu_xc_tf/" TargetMode="External"/><Relationship Id="rId13362" Type="http://schemas.openxmlformats.org/officeDocument/2006/relationships/hyperlink" Target="https://www.facebook.com/AlverniaTrack/" TargetMode="External"/><Relationship Id="rId12038" Type="http://schemas.openxmlformats.org/officeDocument/2006/relationships/hyperlink" Target="https://twitter.com/nwu_trknfld" TargetMode="External"/><Relationship Id="rId13369" Type="http://schemas.openxmlformats.org/officeDocument/2006/relationships/hyperlink" Target="https://www.facebook.com/AlverniaTrack/" TargetMode="External"/><Relationship Id="rId14693" Type="http://schemas.openxmlformats.org/officeDocument/2006/relationships/hyperlink" Target="https://twitter.com/msoe_trackfield" TargetMode="External"/><Relationship Id="rId12037" Type="http://schemas.openxmlformats.org/officeDocument/2006/relationships/hyperlink" Target="https://nwusports.com/sports/mens-track-and-field" TargetMode="External"/><Relationship Id="rId13368" Type="http://schemas.openxmlformats.org/officeDocument/2006/relationships/hyperlink" Target="https://twitter.com/alverniatfxc" TargetMode="External"/><Relationship Id="rId14694" Type="http://schemas.openxmlformats.org/officeDocument/2006/relationships/hyperlink" Target="https://www.instagram.com/msoe_trackcc/" TargetMode="External"/><Relationship Id="rId2740" Type="http://schemas.openxmlformats.org/officeDocument/2006/relationships/hyperlink" Target="https://www.facebook.com/pg/mountxctf/" TargetMode="External"/><Relationship Id="rId12036" Type="http://schemas.openxmlformats.org/officeDocument/2006/relationships/hyperlink" Target="https://www.instagram.com/nwu_xc_tf/" TargetMode="External"/><Relationship Id="rId13367" Type="http://schemas.openxmlformats.org/officeDocument/2006/relationships/hyperlink" Target="https://www.instagram.com/alverniaxctf/" TargetMode="External"/><Relationship Id="rId14695" Type="http://schemas.openxmlformats.org/officeDocument/2006/relationships/hyperlink" Target="https://twitter.com/andymaye00" TargetMode="External"/><Relationship Id="rId1410" Type="http://schemas.openxmlformats.org/officeDocument/2006/relationships/hyperlink" Target="https://www.facebook.com/pages/category/Community/USF-Track-and-Field-106055016136767/" TargetMode="External"/><Relationship Id="rId2741" Type="http://schemas.openxmlformats.org/officeDocument/2006/relationships/hyperlink" Target="https://www.instagram.com/mountxctf/" TargetMode="External"/><Relationship Id="rId12035" Type="http://schemas.openxmlformats.org/officeDocument/2006/relationships/hyperlink" Target="https://www.facebook.com/NWUTFXC/" TargetMode="External"/><Relationship Id="rId13366" Type="http://schemas.openxmlformats.org/officeDocument/2006/relationships/hyperlink" Target="https://www.facebook.com/AlverniaTrack/" TargetMode="External"/><Relationship Id="rId14696" Type="http://schemas.openxmlformats.org/officeDocument/2006/relationships/hyperlink" Target="https://twitter.com/msoe_trackfield" TargetMode="External"/><Relationship Id="rId1400" Type="http://schemas.openxmlformats.org/officeDocument/2006/relationships/hyperlink" Target="https://www.instagram.com/wrightontheway/" TargetMode="External"/><Relationship Id="rId2731" Type="http://schemas.openxmlformats.org/officeDocument/2006/relationships/hyperlink" Target="https://www.instagram.com/mountxctf/" TargetMode="External"/><Relationship Id="rId1401" Type="http://schemas.openxmlformats.org/officeDocument/2006/relationships/hyperlink" Target="https://www.instagram.com/usfxctf/" TargetMode="External"/><Relationship Id="rId2732" Type="http://schemas.openxmlformats.org/officeDocument/2006/relationships/hyperlink" Target="https://twitter.com/mountxctf" TargetMode="External"/><Relationship Id="rId1402" Type="http://schemas.openxmlformats.org/officeDocument/2006/relationships/hyperlink" Target="https://twitter.com/usfxctf" TargetMode="External"/><Relationship Id="rId2733" Type="http://schemas.openxmlformats.org/officeDocument/2006/relationships/hyperlink" Target="https://www.facebook.com/grace.king.5458/" TargetMode="External"/><Relationship Id="rId1403" Type="http://schemas.openxmlformats.org/officeDocument/2006/relationships/hyperlink" Target="https://www.facebook.com/pages/category/Community/USF-Track-and-Field-106055016136767/" TargetMode="External"/><Relationship Id="rId2734" Type="http://schemas.openxmlformats.org/officeDocument/2006/relationships/hyperlink" Target="https://www.facebook.com/pg/mountxctf/" TargetMode="External"/><Relationship Id="rId1404" Type="http://schemas.openxmlformats.org/officeDocument/2006/relationships/hyperlink" Target="https://www.instagram.com/usfxctf/" TargetMode="External"/><Relationship Id="rId2735" Type="http://schemas.openxmlformats.org/officeDocument/2006/relationships/hyperlink" Target="https://www.instagram.com/mountxctf/" TargetMode="External"/><Relationship Id="rId12052" Type="http://schemas.openxmlformats.org/officeDocument/2006/relationships/hyperlink" Target="https://www.facebook.com/NWUTFXC/" TargetMode="External"/><Relationship Id="rId13383" Type="http://schemas.openxmlformats.org/officeDocument/2006/relationships/hyperlink" Target="https://twitter.com/arcadia_tf" TargetMode="External"/><Relationship Id="rId1405" Type="http://schemas.openxmlformats.org/officeDocument/2006/relationships/hyperlink" Target="https://twitter.com/benb521" TargetMode="External"/><Relationship Id="rId2736" Type="http://schemas.openxmlformats.org/officeDocument/2006/relationships/hyperlink" Target="https://twitter.com/mountxctf" TargetMode="External"/><Relationship Id="rId12051" Type="http://schemas.openxmlformats.org/officeDocument/2006/relationships/hyperlink" Target="https://twitter.com/nwu_trknfld" TargetMode="External"/><Relationship Id="rId13382" Type="http://schemas.openxmlformats.org/officeDocument/2006/relationships/hyperlink" Target="https://www.instagram.com/arcadia_xctf/" TargetMode="External"/><Relationship Id="rId1406" Type="http://schemas.openxmlformats.org/officeDocument/2006/relationships/hyperlink" Target="https://twitter.com/usfxctf" TargetMode="External"/><Relationship Id="rId2737" Type="http://schemas.openxmlformats.org/officeDocument/2006/relationships/hyperlink" Target="https://www.facebook.com/pg/mountxctf/" TargetMode="External"/><Relationship Id="rId12050" Type="http://schemas.openxmlformats.org/officeDocument/2006/relationships/hyperlink" Target="https://www.instagram.com/nwu_xc_tf/" TargetMode="External"/><Relationship Id="rId13381" Type="http://schemas.openxmlformats.org/officeDocument/2006/relationships/hyperlink" Target="https://www.instagram.com/bymatthart/" TargetMode="External"/><Relationship Id="rId1407" Type="http://schemas.openxmlformats.org/officeDocument/2006/relationships/hyperlink" Target="https://www.facebook.com/pages/category/Community/USF-Track-and-Field-106055016136767/" TargetMode="External"/><Relationship Id="rId2738" Type="http://schemas.openxmlformats.org/officeDocument/2006/relationships/hyperlink" Target="https://www.instagram.com/mountxctf/" TargetMode="External"/><Relationship Id="rId13380" Type="http://schemas.openxmlformats.org/officeDocument/2006/relationships/hyperlink" Target="https://www.facebook.com/ArcadiaXCTF/" TargetMode="External"/><Relationship Id="rId1408" Type="http://schemas.openxmlformats.org/officeDocument/2006/relationships/hyperlink" Target="https://www.instagram.com/usfxctf/" TargetMode="External"/><Relationship Id="rId2739" Type="http://schemas.openxmlformats.org/officeDocument/2006/relationships/hyperlink" Target="https://twitter.com/mountxctf" TargetMode="External"/><Relationship Id="rId1409" Type="http://schemas.openxmlformats.org/officeDocument/2006/relationships/hyperlink" Target="https://twitter.com/usfxctf" TargetMode="External"/><Relationship Id="rId12045" Type="http://schemas.openxmlformats.org/officeDocument/2006/relationships/hyperlink" Target="https://twitter.com/chad_berens" TargetMode="External"/><Relationship Id="rId13376" Type="http://schemas.openxmlformats.org/officeDocument/2006/relationships/hyperlink" Target="https://twitter.com/coachhartung" TargetMode="External"/><Relationship Id="rId12044" Type="http://schemas.openxmlformats.org/officeDocument/2006/relationships/hyperlink" Target="https://www.instagram.com/nwu_xc_tf/" TargetMode="External"/><Relationship Id="rId13375" Type="http://schemas.openxmlformats.org/officeDocument/2006/relationships/hyperlink" Target="https://auwolves.com/sports/mens-track-and-field" TargetMode="External"/><Relationship Id="rId12043" Type="http://schemas.openxmlformats.org/officeDocument/2006/relationships/hyperlink" Target="https://www.facebook.com/NWUTFXC/" TargetMode="External"/><Relationship Id="rId13374" Type="http://schemas.openxmlformats.org/officeDocument/2006/relationships/hyperlink" Target="https://www.instagram.com/alverniaxctf/" TargetMode="External"/><Relationship Id="rId12042" Type="http://schemas.openxmlformats.org/officeDocument/2006/relationships/hyperlink" Target="https://twitter.com/nwu_trknfld" TargetMode="External"/><Relationship Id="rId13373" Type="http://schemas.openxmlformats.org/officeDocument/2006/relationships/hyperlink" Target="https://www.facebook.com/AlverniaTrack/" TargetMode="External"/><Relationship Id="rId12049" Type="http://schemas.openxmlformats.org/officeDocument/2006/relationships/hyperlink" Target="https://www.instagram.com/chadjberens/" TargetMode="External"/><Relationship Id="rId12048" Type="http://schemas.openxmlformats.org/officeDocument/2006/relationships/hyperlink" Target="https://www.facebook.com/NWUTFXC/" TargetMode="External"/><Relationship Id="rId13379" Type="http://schemas.openxmlformats.org/officeDocument/2006/relationships/hyperlink" Target="https://x.com/arcadia_tf" TargetMode="External"/><Relationship Id="rId12047" Type="http://schemas.openxmlformats.org/officeDocument/2006/relationships/hyperlink" Target="https://www.facebook.com/chad.berens.52/" TargetMode="External"/><Relationship Id="rId13378" Type="http://schemas.openxmlformats.org/officeDocument/2006/relationships/hyperlink" Target="https://www.facebook.com/AlverniaTrack/" TargetMode="External"/><Relationship Id="rId2730" Type="http://schemas.openxmlformats.org/officeDocument/2006/relationships/hyperlink" Target="https://www.facebook.com/pg/mountxctf/" TargetMode="External"/><Relationship Id="rId12046" Type="http://schemas.openxmlformats.org/officeDocument/2006/relationships/hyperlink" Target="https://twitter.com/nwu_trknfld" TargetMode="External"/><Relationship Id="rId13377" Type="http://schemas.openxmlformats.org/officeDocument/2006/relationships/hyperlink" Target="https://twitter.com/alverniatfxc" TargetMode="External"/><Relationship Id="rId1433" Type="http://schemas.openxmlformats.org/officeDocument/2006/relationships/hyperlink" Target="https://www.instagram.com/gsathletics_tf/" TargetMode="External"/><Relationship Id="rId2764" Type="http://schemas.openxmlformats.org/officeDocument/2006/relationships/hyperlink" Target="https://twitter.com/navy_trackfield" TargetMode="External"/><Relationship Id="rId1434" Type="http://schemas.openxmlformats.org/officeDocument/2006/relationships/hyperlink" Target="https://twitter.com/gsu_xctf" TargetMode="External"/><Relationship Id="rId2765" Type="http://schemas.openxmlformats.org/officeDocument/2006/relationships/hyperlink" Target="https://www.facebook.com/imadbhbhacker/" TargetMode="External"/><Relationship Id="rId1435" Type="http://schemas.openxmlformats.org/officeDocument/2006/relationships/hyperlink" Target="https://www.instagram.com/riccarvalho89/" TargetMode="External"/><Relationship Id="rId2766" Type="http://schemas.openxmlformats.org/officeDocument/2006/relationships/hyperlink" Target="https://www.instagram.com/navytf/" TargetMode="External"/><Relationship Id="rId14680" Type="http://schemas.openxmlformats.org/officeDocument/2006/relationships/hyperlink" Target="https://www.instagram.com/lawrencexctrack/" TargetMode="External"/><Relationship Id="rId1436" Type="http://schemas.openxmlformats.org/officeDocument/2006/relationships/hyperlink" Target="https://www.instagram.com/gsu_tf/" TargetMode="External"/><Relationship Id="rId2767" Type="http://schemas.openxmlformats.org/officeDocument/2006/relationships/hyperlink" Target="https://twitter.com/marylandtrack" TargetMode="External"/><Relationship Id="rId14681" Type="http://schemas.openxmlformats.org/officeDocument/2006/relationships/hyperlink" Target="https://twitter.com/lawrencexctrack" TargetMode="External"/><Relationship Id="rId1437" Type="http://schemas.openxmlformats.org/officeDocument/2006/relationships/hyperlink" Target="https://x.com/lamontj2515" TargetMode="External"/><Relationship Id="rId2768" Type="http://schemas.openxmlformats.org/officeDocument/2006/relationships/hyperlink" Target="https://www.facebook.com/steve.travers.96/" TargetMode="External"/><Relationship Id="rId13350" Type="http://schemas.openxmlformats.org/officeDocument/2006/relationships/hyperlink" Target="https://twitter.com/alleghenyxctf" TargetMode="External"/><Relationship Id="rId1438" Type="http://schemas.openxmlformats.org/officeDocument/2006/relationships/hyperlink" Target="https://twitter.com/gsu_xctf" TargetMode="External"/><Relationship Id="rId2769" Type="http://schemas.openxmlformats.org/officeDocument/2006/relationships/hyperlink" Target="https://www.facebook.com/MarylandTrack/" TargetMode="External"/><Relationship Id="rId1439" Type="http://schemas.openxmlformats.org/officeDocument/2006/relationships/hyperlink" Target="https://www.instagram.com/mont__xliii/" TargetMode="External"/><Relationship Id="rId12019" Type="http://schemas.openxmlformats.org/officeDocument/2006/relationships/hyperlink" Target="https://nwusports.com/sports/mens-track-and-field" TargetMode="External"/><Relationship Id="rId12018" Type="http://schemas.openxmlformats.org/officeDocument/2006/relationships/hyperlink" Target="https://www.instagram.com/nwu_xc_tf/" TargetMode="External"/><Relationship Id="rId13349" Type="http://schemas.openxmlformats.org/officeDocument/2006/relationships/hyperlink" Target="https://alleghenygators.com/sports/mens-track-and-field" TargetMode="External"/><Relationship Id="rId12017" Type="http://schemas.openxmlformats.org/officeDocument/2006/relationships/hyperlink" Target="https://www.facebook.com/NWUTFXC/" TargetMode="External"/><Relationship Id="rId13348" Type="http://schemas.openxmlformats.org/officeDocument/2006/relationships/hyperlink" Target="https://www.instagram.com/alleghenyxctf/" TargetMode="External"/><Relationship Id="rId14679" Type="http://schemas.openxmlformats.org/officeDocument/2006/relationships/hyperlink" Target="https://www.facebook.com/lawrencexctrack/" TargetMode="External"/><Relationship Id="rId12012" Type="http://schemas.openxmlformats.org/officeDocument/2006/relationships/hyperlink" Target="https://www.instagram.com/westminsterxctf/" TargetMode="External"/><Relationship Id="rId13343" Type="http://schemas.openxmlformats.org/officeDocument/2006/relationships/hyperlink" Target="https://twitter.com/alleghenyxctf" TargetMode="External"/><Relationship Id="rId14675" Type="http://schemas.openxmlformats.org/officeDocument/2006/relationships/hyperlink" Target="https://vikings.lawrence.edu/sports/mens-track-and-field" TargetMode="External"/><Relationship Id="rId12011" Type="http://schemas.openxmlformats.org/officeDocument/2006/relationships/hyperlink" Target="https://www.facebook.com/Westminster-College-Track-Field-486468534753867/" TargetMode="External"/><Relationship Id="rId13342" Type="http://schemas.openxmlformats.org/officeDocument/2006/relationships/hyperlink" Target="https://www.instagram.com/albrightlions_xc/" TargetMode="External"/><Relationship Id="rId14676" Type="http://schemas.openxmlformats.org/officeDocument/2006/relationships/hyperlink" Target="https://twitter.com/baldwin_shelby" TargetMode="External"/><Relationship Id="rId12010" Type="http://schemas.openxmlformats.org/officeDocument/2006/relationships/hyperlink" Target="https://x.com/WC_Track_XC" TargetMode="External"/><Relationship Id="rId13341" Type="http://schemas.openxmlformats.org/officeDocument/2006/relationships/hyperlink" Target="https://www.facebook.com/AlbrightCollege/" TargetMode="External"/><Relationship Id="rId14677" Type="http://schemas.openxmlformats.org/officeDocument/2006/relationships/hyperlink" Target="https://twitter.com/lawrencexctrack" TargetMode="External"/><Relationship Id="rId13340" Type="http://schemas.openxmlformats.org/officeDocument/2006/relationships/hyperlink" Target="https://x.com/AlbrightLions" TargetMode="External"/><Relationship Id="rId14678" Type="http://schemas.openxmlformats.org/officeDocument/2006/relationships/hyperlink" Target="https://facebook.com/shelby.nicole.923519" TargetMode="External"/><Relationship Id="rId2760" Type="http://schemas.openxmlformats.org/officeDocument/2006/relationships/hyperlink" Target="https://twitter.com/navy_trackfield" TargetMode="External"/><Relationship Id="rId12016" Type="http://schemas.openxmlformats.org/officeDocument/2006/relationships/hyperlink" Target="https://twitter.com/nwu_trknfld" TargetMode="External"/><Relationship Id="rId13347" Type="http://schemas.openxmlformats.org/officeDocument/2006/relationships/hyperlink" Target="https://www.facebook.com/profile.php?id=100086622493624" TargetMode="External"/><Relationship Id="rId14671" Type="http://schemas.openxmlformats.org/officeDocument/2006/relationships/hyperlink" Target="https://www.instagram.com/lawrencexctrack/" TargetMode="External"/><Relationship Id="rId1430" Type="http://schemas.openxmlformats.org/officeDocument/2006/relationships/hyperlink" Target="https://www.instagram.com/gsathletics_tf/" TargetMode="External"/><Relationship Id="rId2761" Type="http://schemas.openxmlformats.org/officeDocument/2006/relationships/hyperlink" Target="https://www.facebook.com/imadbhbhacker/" TargetMode="External"/><Relationship Id="rId12015" Type="http://schemas.openxmlformats.org/officeDocument/2006/relationships/hyperlink" Target="https://www.instagram.com/westminsterxctf/" TargetMode="External"/><Relationship Id="rId13346" Type="http://schemas.openxmlformats.org/officeDocument/2006/relationships/hyperlink" Target="https://twitter.com/alleghenyxctf" TargetMode="External"/><Relationship Id="rId14672" Type="http://schemas.openxmlformats.org/officeDocument/2006/relationships/hyperlink" Target="https://twitter.com/lawrencexctrack" TargetMode="External"/><Relationship Id="rId1431" Type="http://schemas.openxmlformats.org/officeDocument/2006/relationships/hyperlink" Target="https://twitter.com/gsathletics_tf" TargetMode="External"/><Relationship Id="rId2762" Type="http://schemas.openxmlformats.org/officeDocument/2006/relationships/hyperlink" Target="https://www.instagram.com/navytf/" TargetMode="External"/><Relationship Id="rId12014" Type="http://schemas.openxmlformats.org/officeDocument/2006/relationships/hyperlink" Target="https://www.facebook.com/Westminster-College-Track-Field-486468534753867/" TargetMode="External"/><Relationship Id="rId13345" Type="http://schemas.openxmlformats.org/officeDocument/2006/relationships/hyperlink" Target="https://twitter.com/taragologram" TargetMode="External"/><Relationship Id="rId14673" Type="http://schemas.openxmlformats.org/officeDocument/2006/relationships/hyperlink" Target="https://www.facebook.com/lawrencexctrack/" TargetMode="External"/><Relationship Id="rId1432" Type="http://schemas.openxmlformats.org/officeDocument/2006/relationships/hyperlink" Target="https://www.facebook.com/georgiasoutherntrackandfield/" TargetMode="External"/><Relationship Id="rId2763" Type="http://schemas.openxmlformats.org/officeDocument/2006/relationships/hyperlink" Target="https://twitter.com/sheldonhutchin8" TargetMode="External"/><Relationship Id="rId12013" Type="http://schemas.openxmlformats.org/officeDocument/2006/relationships/hyperlink" Target="https://twitter.com/hunterbriggsxc" TargetMode="External"/><Relationship Id="rId13344" Type="http://schemas.openxmlformats.org/officeDocument/2006/relationships/hyperlink" Target="https://www.instagram.com/alleghenyxctf/" TargetMode="External"/><Relationship Id="rId14674" Type="http://schemas.openxmlformats.org/officeDocument/2006/relationships/hyperlink" Target="https://www.instagram.com/lawrencexctrack/" TargetMode="External"/><Relationship Id="rId1422" Type="http://schemas.openxmlformats.org/officeDocument/2006/relationships/hyperlink" Target="https://www.instagram.com/chase_rathke/" TargetMode="External"/><Relationship Id="rId2753" Type="http://schemas.openxmlformats.org/officeDocument/2006/relationships/hyperlink" Target="https://twitter.com/navy_trackfield" TargetMode="External"/><Relationship Id="rId1423" Type="http://schemas.openxmlformats.org/officeDocument/2006/relationships/hyperlink" Target="https://www.instagram.com/tarletonxctrack/" TargetMode="External"/><Relationship Id="rId2754" Type="http://schemas.openxmlformats.org/officeDocument/2006/relationships/hyperlink" Target="https://www.facebook.com/imadbhbhacker/" TargetMode="External"/><Relationship Id="rId14690" Type="http://schemas.openxmlformats.org/officeDocument/2006/relationships/hyperlink" Target="https://www.instagram.com/msoe_trackcc/" TargetMode="External"/><Relationship Id="rId1424" Type="http://schemas.openxmlformats.org/officeDocument/2006/relationships/hyperlink" Target="https://twitter.com/gsathletics_tf" TargetMode="External"/><Relationship Id="rId2755" Type="http://schemas.openxmlformats.org/officeDocument/2006/relationships/hyperlink" Target="https://www.instagram.com/navytf/" TargetMode="External"/><Relationship Id="rId14691" Type="http://schemas.openxmlformats.org/officeDocument/2006/relationships/hyperlink" Target="https://go-raiders.com/sports/mtrack/index" TargetMode="External"/><Relationship Id="rId1425" Type="http://schemas.openxmlformats.org/officeDocument/2006/relationships/hyperlink" Target="https://www.facebook.com/georgiasoutherntrackandfield/" TargetMode="External"/><Relationship Id="rId2756" Type="http://schemas.openxmlformats.org/officeDocument/2006/relationships/hyperlink" Target="https://twitter.com/navy_trackfield" TargetMode="External"/><Relationship Id="rId14692" Type="http://schemas.openxmlformats.org/officeDocument/2006/relationships/hyperlink" Target="https://twitter.com/jerica_k" TargetMode="External"/><Relationship Id="rId1426" Type="http://schemas.openxmlformats.org/officeDocument/2006/relationships/hyperlink" Target="https://www.instagram.com/gsathletics_tf/" TargetMode="External"/><Relationship Id="rId2757" Type="http://schemas.openxmlformats.org/officeDocument/2006/relationships/hyperlink" Target="https://www.facebook.com/imadbhbhacker/" TargetMode="External"/><Relationship Id="rId12030" Type="http://schemas.openxmlformats.org/officeDocument/2006/relationships/hyperlink" Target="https://www.facebook.com/NWUTFXC/" TargetMode="External"/><Relationship Id="rId13361" Type="http://schemas.openxmlformats.org/officeDocument/2006/relationships/hyperlink" Target="https://twitter.com/alverniatfxc" TargetMode="External"/><Relationship Id="rId1427" Type="http://schemas.openxmlformats.org/officeDocument/2006/relationships/hyperlink" Target="https://twitter.com/gsathletics_tf" TargetMode="External"/><Relationship Id="rId2758" Type="http://schemas.openxmlformats.org/officeDocument/2006/relationships/hyperlink" Target="https://www.instagram.com/navytf/" TargetMode="External"/><Relationship Id="rId13360" Type="http://schemas.openxmlformats.org/officeDocument/2006/relationships/hyperlink" Target="https://auwolves.com/sports/mens-track-and-field" TargetMode="External"/><Relationship Id="rId1428" Type="http://schemas.openxmlformats.org/officeDocument/2006/relationships/hyperlink" Target="https://www.facebook.com/georgiasoutherntrackandfield/" TargetMode="External"/><Relationship Id="rId2759" Type="http://schemas.openxmlformats.org/officeDocument/2006/relationships/hyperlink" Target="https://twitter.com/coachqjr" TargetMode="External"/><Relationship Id="rId1429" Type="http://schemas.openxmlformats.org/officeDocument/2006/relationships/hyperlink" Target="https://www.instagram.com/coacht_susko/" TargetMode="External"/><Relationship Id="rId12029" Type="http://schemas.openxmlformats.org/officeDocument/2006/relationships/hyperlink" Target="https://twitter.com/nwu_trknfld" TargetMode="External"/><Relationship Id="rId12028" Type="http://schemas.openxmlformats.org/officeDocument/2006/relationships/hyperlink" Target="https://twitter.com/cbaumnwu67" TargetMode="External"/><Relationship Id="rId13359" Type="http://schemas.openxmlformats.org/officeDocument/2006/relationships/hyperlink" Target="https://www.facebook.com/AlverniaTrack/" TargetMode="External"/><Relationship Id="rId12023" Type="http://schemas.openxmlformats.org/officeDocument/2006/relationships/hyperlink" Target="https://nwusports.com/sports/mens-track-and-field" TargetMode="External"/><Relationship Id="rId13354" Type="http://schemas.openxmlformats.org/officeDocument/2006/relationships/hyperlink" Target="https://twitter.com/alleghenyxctf" TargetMode="External"/><Relationship Id="rId14686" Type="http://schemas.openxmlformats.org/officeDocument/2006/relationships/hyperlink" Target="https://twitter.com/msoe_trackfield" TargetMode="External"/><Relationship Id="rId12022" Type="http://schemas.openxmlformats.org/officeDocument/2006/relationships/hyperlink" Target="https://www.instagram.com/nwu_xc_tf/" TargetMode="External"/><Relationship Id="rId13353" Type="http://schemas.openxmlformats.org/officeDocument/2006/relationships/hyperlink" Target="https://alleghenygators.com/sports/mens-track-and-field" TargetMode="External"/><Relationship Id="rId14687" Type="http://schemas.openxmlformats.org/officeDocument/2006/relationships/hyperlink" Target="https://www.instagram.com/msoe_trackcc/" TargetMode="External"/><Relationship Id="rId12021" Type="http://schemas.openxmlformats.org/officeDocument/2006/relationships/hyperlink" Target="https://www.facebook.com/NWUTFXC/" TargetMode="External"/><Relationship Id="rId13352" Type="http://schemas.openxmlformats.org/officeDocument/2006/relationships/hyperlink" Target="https://www.instagram.com/alleghenyxctf/" TargetMode="External"/><Relationship Id="rId14688" Type="http://schemas.openxmlformats.org/officeDocument/2006/relationships/hyperlink" Target="https://go-raiders.com/sports/mtrack/index" TargetMode="External"/><Relationship Id="rId12020" Type="http://schemas.openxmlformats.org/officeDocument/2006/relationships/hyperlink" Target="https://twitter.com/nwu_trknfld" TargetMode="External"/><Relationship Id="rId13351" Type="http://schemas.openxmlformats.org/officeDocument/2006/relationships/hyperlink" Target="https://www.facebook.com/wade.j.floyd" TargetMode="External"/><Relationship Id="rId14689" Type="http://schemas.openxmlformats.org/officeDocument/2006/relationships/hyperlink" Target="https://twitter.com/msoe_trackfield" TargetMode="External"/><Relationship Id="rId12027" Type="http://schemas.openxmlformats.org/officeDocument/2006/relationships/hyperlink" Target="https://nwusports.com/sports/mens-track-and-field" TargetMode="External"/><Relationship Id="rId13358" Type="http://schemas.openxmlformats.org/officeDocument/2006/relationships/hyperlink" Target="https://twitter.com/alverniatfxc" TargetMode="External"/><Relationship Id="rId14682" Type="http://schemas.openxmlformats.org/officeDocument/2006/relationships/hyperlink" Target="https://www.facebook.com/lawrencexctrack/" TargetMode="External"/><Relationship Id="rId2750" Type="http://schemas.openxmlformats.org/officeDocument/2006/relationships/hyperlink" Target="https://www.facebook.com/imadbhbhacker/" TargetMode="External"/><Relationship Id="rId12026" Type="http://schemas.openxmlformats.org/officeDocument/2006/relationships/hyperlink" Target="https://www.instagram.com/nwu_xc_tf/" TargetMode="External"/><Relationship Id="rId13357" Type="http://schemas.openxmlformats.org/officeDocument/2006/relationships/hyperlink" Target="https://auwolves.com/sports/mens-track-and-field" TargetMode="External"/><Relationship Id="rId14683" Type="http://schemas.openxmlformats.org/officeDocument/2006/relationships/hyperlink" Target="https://www.instagram.com/lawrencexctrack/" TargetMode="External"/><Relationship Id="rId1420" Type="http://schemas.openxmlformats.org/officeDocument/2006/relationships/hyperlink" Target="https://twitter.com/tarletonxctrack" TargetMode="External"/><Relationship Id="rId2751" Type="http://schemas.openxmlformats.org/officeDocument/2006/relationships/hyperlink" Target="https://www.instagram.com/austinbalen/" TargetMode="External"/><Relationship Id="rId12025" Type="http://schemas.openxmlformats.org/officeDocument/2006/relationships/hyperlink" Target="https://www.facebook.com/NWUTFXC/" TargetMode="External"/><Relationship Id="rId13356" Type="http://schemas.openxmlformats.org/officeDocument/2006/relationships/hyperlink" Target="https://www.instagram.com/alleghenyxctf/" TargetMode="External"/><Relationship Id="rId14684" Type="http://schemas.openxmlformats.org/officeDocument/2006/relationships/hyperlink" Target="https://go-raiders.com/sports/mtrack/index" TargetMode="External"/><Relationship Id="rId1421" Type="http://schemas.openxmlformats.org/officeDocument/2006/relationships/hyperlink" Target="https://www.facebook.com/tarletontrackalumni/" TargetMode="External"/><Relationship Id="rId2752" Type="http://schemas.openxmlformats.org/officeDocument/2006/relationships/hyperlink" Target="https://www.instagram.com/navytf/" TargetMode="External"/><Relationship Id="rId12024" Type="http://schemas.openxmlformats.org/officeDocument/2006/relationships/hyperlink" Target="https://twitter.com/nwu_trknfld" TargetMode="External"/><Relationship Id="rId13355" Type="http://schemas.openxmlformats.org/officeDocument/2006/relationships/hyperlink" Target="https://www.facebook.com/ben.mourer" TargetMode="External"/><Relationship Id="rId14685" Type="http://schemas.openxmlformats.org/officeDocument/2006/relationships/hyperlink" Target="https://twitter.com/thelastpumaad" TargetMode="External"/><Relationship Id="rId15908" Type="http://schemas.openxmlformats.org/officeDocument/2006/relationships/hyperlink" Target="https://twitter.com/tsctrunners" TargetMode="External"/><Relationship Id="rId15909" Type="http://schemas.openxmlformats.org/officeDocument/2006/relationships/hyperlink" Target="https://twitter.com/rhodymtrack" TargetMode="External"/><Relationship Id="rId15904" Type="http://schemas.openxmlformats.org/officeDocument/2006/relationships/hyperlink" Target="https://x.com/delawaretfxc" TargetMode="External"/><Relationship Id="rId15905" Type="http://schemas.openxmlformats.org/officeDocument/2006/relationships/hyperlink" Target="https://www.instagram.com/dccc_xctf/" TargetMode="External"/><Relationship Id="rId15906" Type="http://schemas.openxmlformats.org/officeDocument/2006/relationships/hyperlink" Target="https://twitter.com/harcumcollege" TargetMode="External"/><Relationship Id="rId15907" Type="http://schemas.openxmlformats.org/officeDocument/2006/relationships/hyperlink" Target="https://www.instagram.com/denmarkxctf/" TargetMode="External"/><Relationship Id="rId15900" Type="http://schemas.openxmlformats.org/officeDocument/2006/relationships/hyperlink" Target="https://x.com/UmpquaCCXC" TargetMode="External"/><Relationship Id="rId15901" Type="http://schemas.openxmlformats.org/officeDocument/2006/relationships/hyperlink" Target="https://www.facebook.com/groups/233952981418638/" TargetMode="External"/><Relationship Id="rId15902" Type="http://schemas.openxmlformats.org/officeDocument/2006/relationships/hyperlink" Target="https://x.com/delawaretfxc" TargetMode="External"/><Relationship Id="rId15903" Type="http://schemas.openxmlformats.org/officeDocument/2006/relationships/hyperlink" Target="https://www.instagram.com/dccc_xctf/" TargetMode="External"/><Relationship Id="rId15919" Type="http://schemas.openxmlformats.org/officeDocument/2006/relationships/hyperlink" Target="https://twitter.com/ocwranglerxc" TargetMode="External"/><Relationship Id="rId15915" Type="http://schemas.openxmlformats.org/officeDocument/2006/relationships/hyperlink" Target="https://twitter.com/jvillecollegexc" TargetMode="External"/><Relationship Id="rId15916" Type="http://schemas.openxmlformats.org/officeDocument/2006/relationships/hyperlink" Target="https://www.facebook.com/Jacksonville-University-Track-Field-93363631876/" TargetMode="External"/><Relationship Id="rId15917" Type="http://schemas.openxmlformats.org/officeDocument/2006/relationships/hyperlink" Target="https://www.instagram.com/jax_xctf/" TargetMode="External"/><Relationship Id="rId15918" Type="http://schemas.openxmlformats.org/officeDocument/2006/relationships/hyperlink" Target="https://www.facebook.com/North-Central-College-Mens-Cross-Country-and-Track-and-Field-1532371267056564/" TargetMode="External"/><Relationship Id="rId15911" Type="http://schemas.openxmlformats.org/officeDocument/2006/relationships/hyperlink" Target="https://www.facebook.com/maroberts.mba/" TargetMode="External"/><Relationship Id="rId15912" Type="http://schemas.openxmlformats.org/officeDocument/2006/relationships/hyperlink" Target="https://www.instagram.com/mark_roberts2512/" TargetMode="External"/><Relationship Id="rId15913" Type="http://schemas.openxmlformats.org/officeDocument/2006/relationships/hyperlink" Target="https://www.facebook.com/Jacksonville-University-Track-Field-93363631876/" TargetMode="External"/><Relationship Id="rId15914" Type="http://schemas.openxmlformats.org/officeDocument/2006/relationships/hyperlink" Target="https://www.instagram.com/jax_xctf/" TargetMode="External"/><Relationship Id="rId15910" Type="http://schemas.openxmlformats.org/officeDocument/2006/relationships/hyperlink" Target="https://twitter.com/usc_track_field" TargetMode="External"/><Relationship Id="rId1499" Type="http://schemas.openxmlformats.org/officeDocument/2006/relationships/hyperlink" Target="https://www.facebook.com/ugatrack" TargetMode="External"/><Relationship Id="rId14617" Type="http://schemas.openxmlformats.org/officeDocument/2006/relationships/hyperlink" Target="https://twitter.com/carthage_mxctf" TargetMode="External"/><Relationship Id="rId15948" Type="http://schemas.openxmlformats.org/officeDocument/2006/relationships/hyperlink" Target="https://www.facebook.com/clarkpenguinstfxc/" TargetMode="External"/><Relationship Id="rId14618" Type="http://schemas.openxmlformats.org/officeDocument/2006/relationships/hyperlink" Target="https://www.facebook.com/CarthageMXCTF/" TargetMode="External"/><Relationship Id="rId15949" Type="http://schemas.openxmlformats.org/officeDocument/2006/relationships/hyperlink" Target="https://x.com/college_xc" TargetMode="External"/><Relationship Id="rId14619" Type="http://schemas.openxmlformats.org/officeDocument/2006/relationships/hyperlink" Target="https://www.instagram.com/carthage_mxctf/" TargetMode="External"/><Relationship Id="rId14613" Type="http://schemas.openxmlformats.org/officeDocument/2006/relationships/hyperlink" Target="https://twitter.com/carthage_mxctf" TargetMode="External"/><Relationship Id="rId15944" Type="http://schemas.openxmlformats.org/officeDocument/2006/relationships/hyperlink" Target="https://www.facebook.com/reta.paynehamilton" TargetMode="External"/><Relationship Id="rId14614" Type="http://schemas.openxmlformats.org/officeDocument/2006/relationships/hyperlink" Target="https://www.facebook.com/CarthageMXCTF/" TargetMode="External"/><Relationship Id="rId15945" Type="http://schemas.openxmlformats.org/officeDocument/2006/relationships/hyperlink" Target="https://twitter.com/hartfordwbb" TargetMode="External"/><Relationship Id="rId14615" Type="http://schemas.openxmlformats.org/officeDocument/2006/relationships/hyperlink" Target="https://www.instagram.com/carthage_mxctf/" TargetMode="External"/><Relationship Id="rId15946" Type="http://schemas.openxmlformats.org/officeDocument/2006/relationships/hyperlink" Target="https://www.facebook.com/PHCCTrackandField/" TargetMode="External"/><Relationship Id="rId1490" Type="http://schemas.openxmlformats.org/officeDocument/2006/relationships/hyperlink" Target="https://www.facebook.com/ugatrack" TargetMode="External"/><Relationship Id="rId14616" Type="http://schemas.openxmlformats.org/officeDocument/2006/relationships/hyperlink" Target="https://athletics.carthage.edu/sports/mens-track-and-field" TargetMode="External"/><Relationship Id="rId15947" Type="http://schemas.openxmlformats.org/officeDocument/2006/relationships/hyperlink" Target="https://www.instagram.com/hartfordwbb/" TargetMode="External"/><Relationship Id="rId1491" Type="http://schemas.openxmlformats.org/officeDocument/2006/relationships/hyperlink" Target="https://www.instagram.com/ugatrack/" TargetMode="External"/><Relationship Id="rId15940" Type="http://schemas.openxmlformats.org/officeDocument/2006/relationships/hyperlink" Target="https://twitter.com/wtc_xctrack" TargetMode="External"/><Relationship Id="rId1492" Type="http://schemas.openxmlformats.org/officeDocument/2006/relationships/hyperlink" Target="https://twitter.com/shawdarryl" TargetMode="External"/><Relationship Id="rId14610" Type="http://schemas.openxmlformats.org/officeDocument/2006/relationships/hyperlink" Target="https://www.facebook.com/CarthageMXCTF/" TargetMode="External"/><Relationship Id="rId15941" Type="http://schemas.openxmlformats.org/officeDocument/2006/relationships/hyperlink" Target="https://www.facebook.com/WTCTrackXC/" TargetMode="External"/><Relationship Id="rId1493" Type="http://schemas.openxmlformats.org/officeDocument/2006/relationships/hyperlink" Target="https://twitter.com/ugatrack" TargetMode="External"/><Relationship Id="rId14611" Type="http://schemas.openxmlformats.org/officeDocument/2006/relationships/hyperlink" Target="https://www.instagram.com/carthage_mxctf/" TargetMode="External"/><Relationship Id="rId15942" Type="http://schemas.openxmlformats.org/officeDocument/2006/relationships/hyperlink" Target="https://twitter.com/wtc_xctrack" TargetMode="External"/><Relationship Id="rId1494" Type="http://schemas.openxmlformats.org/officeDocument/2006/relationships/hyperlink" Target="https://www.facebook.com/ugatrack" TargetMode="External"/><Relationship Id="rId14612" Type="http://schemas.openxmlformats.org/officeDocument/2006/relationships/hyperlink" Target="https://athletics.carthage.edu/sports/mens-track-and-field" TargetMode="External"/><Relationship Id="rId15943" Type="http://schemas.openxmlformats.org/officeDocument/2006/relationships/hyperlink" Target="https://www.facebook.com/WTCTrackXC/" TargetMode="External"/><Relationship Id="rId1495" Type="http://schemas.openxmlformats.org/officeDocument/2006/relationships/hyperlink" Target="https://www.instagram.com/darrylshaw78/" TargetMode="External"/><Relationship Id="rId1496" Type="http://schemas.openxmlformats.org/officeDocument/2006/relationships/hyperlink" Target="https://www.instagram.com/ugatrack/" TargetMode="External"/><Relationship Id="rId1497" Type="http://schemas.openxmlformats.org/officeDocument/2006/relationships/hyperlink" Target="https://twitter.com/ugatrack" TargetMode="External"/><Relationship Id="rId1498" Type="http://schemas.openxmlformats.org/officeDocument/2006/relationships/hyperlink" Target="https://www.facebook.com/jaddore.ella" TargetMode="External"/><Relationship Id="rId1488" Type="http://schemas.openxmlformats.org/officeDocument/2006/relationships/hyperlink" Target="https://twitter.com/ugatrack" TargetMode="External"/><Relationship Id="rId1489" Type="http://schemas.openxmlformats.org/officeDocument/2006/relationships/hyperlink" Target="https://www.facebook.com/tchorny/" TargetMode="External"/><Relationship Id="rId14628" Type="http://schemas.openxmlformats.org/officeDocument/2006/relationships/hyperlink" Target="https://www.instagram.com/carthage_mxctf/" TargetMode="External"/><Relationship Id="rId15959" Type="http://schemas.openxmlformats.org/officeDocument/2006/relationships/hyperlink" Target="https://www.instagram.com/spokane_trackxc/" TargetMode="External"/><Relationship Id="rId14629" Type="http://schemas.openxmlformats.org/officeDocument/2006/relationships/hyperlink" Target="https://athletics.carthage.edu/sports/mens-track-and-field" TargetMode="External"/><Relationship Id="rId14624" Type="http://schemas.openxmlformats.org/officeDocument/2006/relationships/hyperlink" Target="https://www.instagram.com/carthage_mxctf/" TargetMode="External"/><Relationship Id="rId15955" Type="http://schemas.openxmlformats.org/officeDocument/2006/relationships/hyperlink" Target="https://www.facebook.com/SpokaneTrackandXC/" TargetMode="External"/><Relationship Id="rId14625" Type="http://schemas.openxmlformats.org/officeDocument/2006/relationships/hyperlink" Target="https://athletics.carthage.edu/sports/mens-track-and-field" TargetMode="External"/><Relationship Id="rId15956" Type="http://schemas.openxmlformats.org/officeDocument/2006/relationships/hyperlink" Target="https://www.instagram.com/spokane_trackxc/" TargetMode="External"/><Relationship Id="rId14626" Type="http://schemas.openxmlformats.org/officeDocument/2006/relationships/hyperlink" Target="https://twitter.com/carthage_mxctf" TargetMode="External"/><Relationship Id="rId15957" Type="http://schemas.openxmlformats.org/officeDocument/2006/relationships/hyperlink" Target="https://www.facebook.com/SpokaneTrackandXC/" TargetMode="External"/><Relationship Id="rId14627" Type="http://schemas.openxmlformats.org/officeDocument/2006/relationships/hyperlink" Target="https://www.facebook.com/CarthageMXCTF/" TargetMode="External"/><Relationship Id="rId15958" Type="http://schemas.openxmlformats.org/officeDocument/2006/relationships/hyperlink" Target="https://www.instagram.com/haysgonza/" TargetMode="External"/><Relationship Id="rId1480" Type="http://schemas.openxmlformats.org/officeDocument/2006/relationships/hyperlink" Target="https://twitter.com/ksutrackfieldxc" TargetMode="External"/><Relationship Id="rId14620" Type="http://schemas.openxmlformats.org/officeDocument/2006/relationships/hyperlink" Target="https://athletics.carthage.edu/sports/mens-track-and-field" TargetMode="External"/><Relationship Id="rId15951" Type="http://schemas.openxmlformats.org/officeDocument/2006/relationships/hyperlink" Target="https://www.instagram.com/clarktfxc/" TargetMode="External"/><Relationship Id="rId1481" Type="http://schemas.openxmlformats.org/officeDocument/2006/relationships/hyperlink" Target="https://www.instagram.com/coach.coelho/" TargetMode="External"/><Relationship Id="rId14621" Type="http://schemas.openxmlformats.org/officeDocument/2006/relationships/hyperlink" Target="https://twitter.com/23johnanderson" TargetMode="External"/><Relationship Id="rId15952" Type="http://schemas.openxmlformats.org/officeDocument/2006/relationships/hyperlink" Target="https://www.facebook.com/people/Larry-Beatty/100082219847662/" TargetMode="External"/><Relationship Id="rId1482" Type="http://schemas.openxmlformats.org/officeDocument/2006/relationships/hyperlink" Target="https://www.instagram.com/ksuowlstrackxc/" TargetMode="External"/><Relationship Id="rId14622" Type="http://schemas.openxmlformats.org/officeDocument/2006/relationships/hyperlink" Target="https://twitter.com/carthage_mxctf" TargetMode="External"/><Relationship Id="rId15953" Type="http://schemas.openxmlformats.org/officeDocument/2006/relationships/hyperlink" Target="https://www.facebook.com/SpokaneTrackandXC/" TargetMode="External"/><Relationship Id="rId1483" Type="http://schemas.openxmlformats.org/officeDocument/2006/relationships/hyperlink" Target="https://twitter.com/coachcarylsg" TargetMode="External"/><Relationship Id="rId14623" Type="http://schemas.openxmlformats.org/officeDocument/2006/relationships/hyperlink" Target="https://www.facebook.com/CarthageMXCTF/" TargetMode="External"/><Relationship Id="rId15954" Type="http://schemas.openxmlformats.org/officeDocument/2006/relationships/hyperlink" Target="https://www.instagram.com/spokane_trackxc/" TargetMode="External"/><Relationship Id="rId1484" Type="http://schemas.openxmlformats.org/officeDocument/2006/relationships/hyperlink" Target="https://twitter.com/ugatrack" TargetMode="External"/><Relationship Id="rId1485" Type="http://schemas.openxmlformats.org/officeDocument/2006/relationships/hyperlink" Target="https://www.facebook.com/ugatrack" TargetMode="External"/><Relationship Id="rId1486" Type="http://schemas.openxmlformats.org/officeDocument/2006/relationships/hyperlink" Target="https://www.instagram.com/coachcarylsg/" TargetMode="External"/><Relationship Id="rId1487" Type="http://schemas.openxmlformats.org/officeDocument/2006/relationships/hyperlink" Target="https://www.instagram.com/ugatrack/" TargetMode="External"/><Relationship Id="rId15950" Type="http://schemas.openxmlformats.org/officeDocument/2006/relationships/hyperlink" Target="https://www.facebook.com/clarkpenguinstfxc/" TargetMode="External"/><Relationship Id="rId15926" Type="http://schemas.openxmlformats.org/officeDocument/2006/relationships/hyperlink" Target="https://www.instagram.com/sprintjumpcoach/" TargetMode="External"/><Relationship Id="rId15927" Type="http://schemas.openxmlformats.org/officeDocument/2006/relationships/hyperlink" Target="https://www.instagram.com/spctfxc/" TargetMode="External"/><Relationship Id="rId15928" Type="http://schemas.openxmlformats.org/officeDocument/2006/relationships/hyperlink" Target="https://www.facebook.com/frank.barker.56/" TargetMode="External"/><Relationship Id="rId15929" Type="http://schemas.openxmlformats.org/officeDocument/2006/relationships/hyperlink" Target="https://www.instagram.com/frankybarker/" TargetMode="External"/><Relationship Id="rId15922" Type="http://schemas.openxmlformats.org/officeDocument/2006/relationships/hyperlink" Target="https://www.facebook.com/RangersXCTF/" TargetMode="External"/><Relationship Id="rId15923" Type="http://schemas.openxmlformats.org/officeDocument/2006/relationships/hyperlink" Target="https://www.instagram.com/rangermens/" TargetMode="External"/><Relationship Id="rId15924" Type="http://schemas.openxmlformats.org/officeDocument/2006/relationships/hyperlink" Target="https://x.com/SprintJumpCoach" TargetMode="External"/><Relationship Id="rId15925" Type="http://schemas.openxmlformats.org/officeDocument/2006/relationships/hyperlink" Target="https://www.facebook.com/spctexans/" TargetMode="External"/><Relationship Id="rId15920" Type="http://schemas.openxmlformats.org/officeDocument/2006/relationships/hyperlink" Target="https://twitter.com/ocwranglerxc" TargetMode="External"/><Relationship Id="rId15921" Type="http://schemas.openxmlformats.org/officeDocument/2006/relationships/hyperlink" Target="https://www.facebook.com/rangersxctf/" TargetMode="External"/><Relationship Id="rId14606" Type="http://schemas.openxmlformats.org/officeDocument/2006/relationships/hyperlink" Target="https://www.facebook.com/CarthageMXCTF/" TargetMode="External"/><Relationship Id="rId15937" Type="http://schemas.openxmlformats.org/officeDocument/2006/relationships/hyperlink" Target="https://www.facebook.com/WTCTrackXC/" TargetMode="External"/><Relationship Id="rId14607" Type="http://schemas.openxmlformats.org/officeDocument/2006/relationships/hyperlink" Target="https://www.instagram.com/carthage_mxctf/" TargetMode="External"/><Relationship Id="rId15938" Type="http://schemas.openxmlformats.org/officeDocument/2006/relationships/hyperlink" Target="https://www.instagram.com/boobiewilliams_32/" TargetMode="External"/><Relationship Id="rId14608" Type="http://schemas.openxmlformats.org/officeDocument/2006/relationships/hyperlink" Target="https://athletics.carthage.edu/sports/mens-track-and-field" TargetMode="External"/><Relationship Id="rId15939" Type="http://schemas.openxmlformats.org/officeDocument/2006/relationships/hyperlink" Target="https://twitter.com/stefancampos25" TargetMode="External"/><Relationship Id="rId14609" Type="http://schemas.openxmlformats.org/officeDocument/2006/relationships/hyperlink" Target="https://twitter.com/carthage_mxctf" TargetMode="External"/><Relationship Id="rId14602" Type="http://schemas.openxmlformats.org/officeDocument/2006/relationships/hyperlink" Target="https://www.facebook.com/CarrollUtrack.cross/" TargetMode="External"/><Relationship Id="rId15933" Type="http://schemas.openxmlformats.org/officeDocument/2006/relationships/hyperlink" Target="https://www.instagram.com/jvanhoot/" TargetMode="External"/><Relationship Id="rId14603" Type="http://schemas.openxmlformats.org/officeDocument/2006/relationships/hyperlink" Target="https://www.instagram.com/carrolltfxc/" TargetMode="External"/><Relationship Id="rId15934" Type="http://schemas.openxmlformats.org/officeDocument/2006/relationships/hyperlink" Target="https://www.instagram.com/spctfxc/" TargetMode="External"/><Relationship Id="rId14604" Type="http://schemas.openxmlformats.org/officeDocument/2006/relationships/hyperlink" Target="https://athletics.carthage.edu/sports/mens-track-and-field" TargetMode="External"/><Relationship Id="rId15935" Type="http://schemas.openxmlformats.org/officeDocument/2006/relationships/hyperlink" Target="https://twitter.com/swchstrack" TargetMode="External"/><Relationship Id="rId14605" Type="http://schemas.openxmlformats.org/officeDocument/2006/relationships/hyperlink" Target="https://twitter.com/carthage_mxctf" TargetMode="External"/><Relationship Id="rId15936" Type="http://schemas.openxmlformats.org/officeDocument/2006/relationships/hyperlink" Target="https://twitter.com/wtc_xctrack" TargetMode="External"/><Relationship Id="rId15930" Type="http://schemas.openxmlformats.org/officeDocument/2006/relationships/hyperlink" Target="https://www.instagram.com/spctfxc/" TargetMode="External"/><Relationship Id="rId14600" Type="http://schemas.openxmlformats.org/officeDocument/2006/relationships/hyperlink" Target="https://gopios.com/sports/mens-indoor-track" TargetMode="External"/><Relationship Id="rId15931" Type="http://schemas.openxmlformats.org/officeDocument/2006/relationships/hyperlink" Target="https://x.com/thedeilli" TargetMode="External"/><Relationship Id="rId14601" Type="http://schemas.openxmlformats.org/officeDocument/2006/relationships/hyperlink" Target="https://twitter.com/piocutrackcross" TargetMode="External"/><Relationship Id="rId15932" Type="http://schemas.openxmlformats.org/officeDocument/2006/relationships/hyperlink" Target="https://twitter.com/jvanhoot/" TargetMode="External"/><Relationship Id="rId14907" Type="http://schemas.openxmlformats.org/officeDocument/2006/relationships/hyperlink" Target="https://www.facebook.com/UwPlattevilleTrackXC/" TargetMode="External"/><Relationship Id="rId14908" Type="http://schemas.openxmlformats.org/officeDocument/2006/relationships/hyperlink" Target="https://www.instagram.com/uwtrack/" TargetMode="External"/><Relationship Id="rId14909" Type="http://schemas.openxmlformats.org/officeDocument/2006/relationships/hyperlink" Target="https://www.letsgopioneers.com/sports/track/index" TargetMode="External"/><Relationship Id="rId14903" Type="http://schemas.openxmlformats.org/officeDocument/2006/relationships/hyperlink" Target="https://twitter.com/pioneertrackxc" TargetMode="External"/><Relationship Id="rId14904" Type="http://schemas.openxmlformats.org/officeDocument/2006/relationships/hyperlink" Target="https://www.facebook.com/UwPlattevilleTrackXC/" TargetMode="External"/><Relationship Id="rId14905" Type="http://schemas.openxmlformats.org/officeDocument/2006/relationships/hyperlink" Target="https://www.letsgopioneers.com/sports/track/index" TargetMode="External"/><Relationship Id="rId14906" Type="http://schemas.openxmlformats.org/officeDocument/2006/relationships/hyperlink" Target="https://twitter.com/pioneertrackxc" TargetMode="External"/><Relationship Id="rId14900" Type="http://schemas.openxmlformats.org/officeDocument/2006/relationships/hyperlink" Target="https://www.facebook.com/people/Chris-Rotzenberg/1495399488" TargetMode="External"/><Relationship Id="rId14901" Type="http://schemas.openxmlformats.org/officeDocument/2006/relationships/hyperlink" Target="https://www.facebook.com/UwPlattevilleTrackXC/" TargetMode="External"/><Relationship Id="rId14902" Type="http://schemas.openxmlformats.org/officeDocument/2006/relationships/hyperlink" Target="https://www.letsgopioneers.com/sports/track/index" TargetMode="External"/><Relationship Id="rId2820" Type="http://schemas.openxmlformats.org/officeDocument/2006/relationships/hyperlink" Target="https://twitter.com/marylandtrack" TargetMode="External"/><Relationship Id="rId2821" Type="http://schemas.openxmlformats.org/officeDocument/2006/relationships/hyperlink" Target="https://www.facebook.com/UMESalumni/" TargetMode="External"/><Relationship Id="rId2822" Type="http://schemas.openxmlformats.org/officeDocument/2006/relationships/hyperlink" Target="https://www.instagram.com/maryland.tfxc/" TargetMode="External"/><Relationship Id="rId2823" Type="http://schemas.openxmlformats.org/officeDocument/2006/relationships/hyperlink" Target="https://twitter.com/pwwatson77" TargetMode="External"/><Relationship Id="rId2824" Type="http://schemas.openxmlformats.org/officeDocument/2006/relationships/hyperlink" Target="https://twitter.com/bctrackandfield" TargetMode="External"/><Relationship Id="rId2825" Type="http://schemas.openxmlformats.org/officeDocument/2006/relationships/hyperlink" Target="https://www.instagram.com/bcmensxctf/" TargetMode="External"/><Relationship Id="rId2826" Type="http://schemas.openxmlformats.org/officeDocument/2006/relationships/hyperlink" Target="https://twitter.com/timmcgowan5" TargetMode="External"/><Relationship Id="rId2827" Type="http://schemas.openxmlformats.org/officeDocument/2006/relationships/hyperlink" Target="https://twitter.com/bctrackandfield" TargetMode="External"/><Relationship Id="rId2828" Type="http://schemas.openxmlformats.org/officeDocument/2006/relationships/hyperlink" Target="https://www.instagram.com/bcmensxctf/" TargetMode="External"/><Relationship Id="rId2829" Type="http://schemas.openxmlformats.org/officeDocument/2006/relationships/hyperlink" Target="https://twitter.com/bctrackandfield" TargetMode="External"/><Relationship Id="rId2810" Type="http://schemas.openxmlformats.org/officeDocument/2006/relationships/hyperlink" Target="https://www.instagram.com/maryland.tfxc/" TargetMode="External"/><Relationship Id="rId2811" Type="http://schemas.openxmlformats.org/officeDocument/2006/relationships/hyperlink" Target="https://www.instagram.com/maryland.tfxc/" TargetMode="External"/><Relationship Id="rId2812" Type="http://schemas.openxmlformats.org/officeDocument/2006/relationships/hyperlink" Target="https://twitter.com/umbcxctf" TargetMode="External"/><Relationship Id="rId2813" Type="http://schemas.openxmlformats.org/officeDocument/2006/relationships/hyperlink" Target="https://www.instagram.com/beighley_ayers/" TargetMode="External"/><Relationship Id="rId2814" Type="http://schemas.openxmlformats.org/officeDocument/2006/relationships/hyperlink" Target="https://www.instagram.com/maryland.tfxc/" TargetMode="External"/><Relationship Id="rId2815" Type="http://schemas.openxmlformats.org/officeDocument/2006/relationships/hyperlink" Target="https://twitter.com/hutrackandfield" TargetMode="External"/><Relationship Id="rId2816" Type="http://schemas.openxmlformats.org/officeDocument/2006/relationships/hyperlink" Target="https://www.facebook.com/danny.stokes.92/" TargetMode="External"/><Relationship Id="rId2817" Type="http://schemas.openxmlformats.org/officeDocument/2006/relationships/hyperlink" Target="https://www.facebook.com/HUTF2017/" TargetMode="External"/><Relationship Id="rId2818" Type="http://schemas.openxmlformats.org/officeDocument/2006/relationships/hyperlink" Target="https://www.instagram.com/dstokes.fitness/" TargetMode="External"/><Relationship Id="rId2819" Type="http://schemas.openxmlformats.org/officeDocument/2006/relationships/hyperlink" Target="https://www.instagram.com/hutrackandfield/" TargetMode="External"/><Relationship Id="rId1510" Type="http://schemas.openxmlformats.org/officeDocument/2006/relationships/hyperlink" Target="https://twitter.com/ugatrack" TargetMode="External"/><Relationship Id="rId2841" Type="http://schemas.openxmlformats.org/officeDocument/2006/relationships/hyperlink" Target="https://twitter.com/bctrackandfield" TargetMode="External"/><Relationship Id="rId1511" Type="http://schemas.openxmlformats.org/officeDocument/2006/relationships/hyperlink" Target="https://www.facebook.com/ugatrack" TargetMode="External"/><Relationship Id="rId2842" Type="http://schemas.openxmlformats.org/officeDocument/2006/relationships/hyperlink" Target="https://www.facebook.com/TerrierTFXC/" TargetMode="External"/><Relationship Id="rId1512" Type="http://schemas.openxmlformats.org/officeDocument/2006/relationships/hyperlink" Target="https://www.instagram.com/coachkarim1/" TargetMode="External"/><Relationship Id="rId2843" Type="http://schemas.openxmlformats.org/officeDocument/2006/relationships/hyperlink" Target="https://www.instagram.com/coachlizdanis/" TargetMode="External"/><Relationship Id="rId1513" Type="http://schemas.openxmlformats.org/officeDocument/2006/relationships/hyperlink" Target="https://www.instagram.com/ugatrack/" TargetMode="External"/><Relationship Id="rId2844" Type="http://schemas.openxmlformats.org/officeDocument/2006/relationships/hyperlink" Target="https://www.instagram.com/bcmensxctf/" TargetMode="External"/><Relationship Id="rId1514" Type="http://schemas.openxmlformats.org/officeDocument/2006/relationships/hyperlink" Target="https://twitter.com/ugatrack" TargetMode="External"/><Relationship Id="rId2845" Type="http://schemas.openxmlformats.org/officeDocument/2006/relationships/hyperlink" Target="https://twitter.com/terriertfxc" TargetMode="External"/><Relationship Id="rId1515" Type="http://schemas.openxmlformats.org/officeDocument/2006/relationships/hyperlink" Target="https://www.facebook.com/ugatrack" TargetMode="External"/><Relationship Id="rId2846" Type="http://schemas.openxmlformats.org/officeDocument/2006/relationships/hyperlink" Target="https://www.facebook.com/TerrierTFXC/" TargetMode="External"/><Relationship Id="rId1516" Type="http://schemas.openxmlformats.org/officeDocument/2006/relationships/hyperlink" Target="https://www.instagram.com/ugatrack/" TargetMode="External"/><Relationship Id="rId2847" Type="http://schemas.openxmlformats.org/officeDocument/2006/relationships/hyperlink" Target="https://www.instagram.com/terriertfxc/" TargetMode="External"/><Relationship Id="rId1517" Type="http://schemas.openxmlformats.org/officeDocument/2006/relationships/hyperlink" Target="https://twitter.com/ugatrack" TargetMode="External"/><Relationship Id="rId2848" Type="http://schemas.openxmlformats.org/officeDocument/2006/relationships/hyperlink" Target="https://twitter.com/gwcartwright" TargetMode="External"/><Relationship Id="rId1518" Type="http://schemas.openxmlformats.org/officeDocument/2006/relationships/hyperlink" Target="https://www.facebook.com/lauren.hirneisen/" TargetMode="External"/><Relationship Id="rId2849" Type="http://schemas.openxmlformats.org/officeDocument/2006/relationships/hyperlink" Target="https://twitter.com/terriertfxc" TargetMode="External"/><Relationship Id="rId1519" Type="http://schemas.openxmlformats.org/officeDocument/2006/relationships/hyperlink" Target="https://www.facebook.com/ugatrack" TargetMode="External"/><Relationship Id="rId12298" Type="http://schemas.openxmlformats.org/officeDocument/2006/relationships/hyperlink" Target="https://twitter.com/hamcollxc_tf" TargetMode="External"/><Relationship Id="rId12297" Type="http://schemas.openxmlformats.org/officeDocument/2006/relationships/hyperlink" Target="https://twitter.com/coachtalbot" TargetMode="External"/><Relationship Id="rId12296" Type="http://schemas.openxmlformats.org/officeDocument/2006/relationships/hyperlink" Target="https://www.instagram.com/hamiltoncollegexctf/" TargetMode="External"/><Relationship Id="rId12295" Type="http://schemas.openxmlformats.org/officeDocument/2006/relationships/hyperlink" Target="https://twitter.com/hamcollxc_tf" TargetMode="External"/><Relationship Id="rId2840" Type="http://schemas.openxmlformats.org/officeDocument/2006/relationships/hyperlink" Target="https://twitter.com/leb0522" TargetMode="External"/><Relationship Id="rId12299" Type="http://schemas.openxmlformats.org/officeDocument/2006/relationships/hyperlink" Target="https://www.instagram.com/hamiltoncollegexctf/" TargetMode="External"/><Relationship Id="rId2830" Type="http://schemas.openxmlformats.org/officeDocument/2006/relationships/hyperlink" Target="https://www.instagram.com/speed_addictish/" TargetMode="External"/><Relationship Id="rId1500" Type="http://schemas.openxmlformats.org/officeDocument/2006/relationships/hyperlink" Target="https://www.instagram.com/ugatrack/" TargetMode="External"/><Relationship Id="rId2831" Type="http://schemas.openxmlformats.org/officeDocument/2006/relationships/hyperlink" Target="https://www.instagram.com/bcmensxctf/" TargetMode="External"/><Relationship Id="rId1501" Type="http://schemas.openxmlformats.org/officeDocument/2006/relationships/hyperlink" Target="https://twitter.com/ugatrack" TargetMode="External"/><Relationship Id="rId2832" Type="http://schemas.openxmlformats.org/officeDocument/2006/relationships/hyperlink" Target="https://twitter.com/bctrackandfield" TargetMode="External"/><Relationship Id="rId1502" Type="http://schemas.openxmlformats.org/officeDocument/2006/relationships/hyperlink" Target="https://www.facebook.com/dbabbitt7" TargetMode="External"/><Relationship Id="rId2833" Type="http://schemas.openxmlformats.org/officeDocument/2006/relationships/hyperlink" Target="https://www.instagram.com/erick_duffy/" TargetMode="External"/><Relationship Id="rId1503" Type="http://schemas.openxmlformats.org/officeDocument/2006/relationships/hyperlink" Target="https://www.facebook.com/ugatrack/" TargetMode="External"/><Relationship Id="rId2834" Type="http://schemas.openxmlformats.org/officeDocument/2006/relationships/hyperlink" Target="https://www.instagram.com/bcmensxctf/" TargetMode="External"/><Relationship Id="rId1504" Type="http://schemas.openxmlformats.org/officeDocument/2006/relationships/hyperlink" Target="https://www.instagram.com/ugatrack/" TargetMode="External"/><Relationship Id="rId2835" Type="http://schemas.openxmlformats.org/officeDocument/2006/relationships/hyperlink" Target="https://twitter.com/bctrackandfield" TargetMode="External"/><Relationship Id="rId1505" Type="http://schemas.openxmlformats.org/officeDocument/2006/relationships/hyperlink" Target="https://twitter.com/ugatrack" TargetMode="External"/><Relationship Id="rId2836" Type="http://schemas.openxmlformats.org/officeDocument/2006/relationships/hyperlink" Target="https://www.instagram.com/liam_kahn/" TargetMode="External"/><Relationship Id="rId1506" Type="http://schemas.openxmlformats.org/officeDocument/2006/relationships/hyperlink" Target="https://www.facebook.com/bailey.lear.75/" TargetMode="External"/><Relationship Id="rId2837" Type="http://schemas.openxmlformats.org/officeDocument/2006/relationships/hyperlink" Target="https://www.instagram.com/bcmensxctf/" TargetMode="External"/><Relationship Id="rId1507" Type="http://schemas.openxmlformats.org/officeDocument/2006/relationships/hyperlink" Target="https://www.facebook.com/ugatrack" TargetMode="External"/><Relationship Id="rId2838" Type="http://schemas.openxmlformats.org/officeDocument/2006/relationships/hyperlink" Target="https://twitter.com/bctrackandfield" TargetMode="External"/><Relationship Id="rId1508" Type="http://schemas.openxmlformats.org/officeDocument/2006/relationships/hyperlink" Target="https://www.instagram.com/ugatrack/" TargetMode="External"/><Relationship Id="rId2839" Type="http://schemas.openxmlformats.org/officeDocument/2006/relationships/hyperlink" Target="https://www.instagram.com/bcmensxctf/" TargetMode="External"/><Relationship Id="rId1509" Type="http://schemas.openxmlformats.org/officeDocument/2006/relationships/hyperlink" Target="https://twitter.com/coachkarim1" TargetMode="External"/><Relationship Id="rId2800" Type="http://schemas.openxmlformats.org/officeDocument/2006/relationships/hyperlink" Target="https://www.instagram.com/dominic_berger/" TargetMode="External"/><Relationship Id="rId2801" Type="http://schemas.openxmlformats.org/officeDocument/2006/relationships/hyperlink" Target="https://www.instagram.com/maryland.tfxc/" TargetMode="External"/><Relationship Id="rId2802" Type="http://schemas.openxmlformats.org/officeDocument/2006/relationships/hyperlink" Target="https://twitter.com/marylandtrack" TargetMode="External"/><Relationship Id="rId2803" Type="http://schemas.openxmlformats.org/officeDocument/2006/relationships/hyperlink" Target="https://www.facebook.com/MarylandTrack/" TargetMode="External"/><Relationship Id="rId2804" Type="http://schemas.openxmlformats.org/officeDocument/2006/relationships/hyperlink" Target="https://www.instagram.com/maryland.tfxc/" TargetMode="External"/><Relationship Id="rId2805" Type="http://schemas.openxmlformats.org/officeDocument/2006/relationships/hyperlink" Target="https://twitter.com/marylandtrack" TargetMode="External"/><Relationship Id="rId2806" Type="http://schemas.openxmlformats.org/officeDocument/2006/relationships/hyperlink" Target="https://www.facebook.com/MarylandTrack/" TargetMode="External"/><Relationship Id="rId2807" Type="http://schemas.openxmlformats.org/officeDocument/2006/relationships/hyperlink" Target="https://www.instagram.com/tyler_burdorff/" TargetMode="External"/><Relationship Id="rId2808" Type="http://schemas.openxmlformats.org/officeDocument/2006/relationships/hyperlink" Target="https://www.instagram.com/maryland.tfxc/" TargetMode="External"/><Relationship Id="rId2809" Type="http://schemas.openxmlformats.org/officeDocument/2006/relationships/hyperlink" Target="https://www.instagram.com/maryland.tfxc/" TargetMode="External"/><Relationship Id="rId1576" Type="http://schemas.openxmlformats.org/officeDocument/2006/relationships/hyperlink" Target="https://www.facebook.com/zachkughn/" TargetMode="External"/><Relationship Id="rId1577" Type="http://schemas.openxmlformats.org/officeDocument/2006/relationships/hyperlink" Target="https://www.facebook.com/idahostatetrack/" TargetMode="External"/><Relationship Id="rId1578" Type="http://schemas.openxmlformats.org/officeDocument/2006/relationships/hyperlink" Target="https://www.instagram.com/zunitk/" TargetMode="External"/><Relationship Id="rId1579" Type="http://schemas.openxmlformats.org/officeDocument/2006/relationships/hyperlink" Target="https://www.instagram.com/idahostatetrackfieldandxc/" TargetMode="External"/><Relationship Id="rId12360" Type="http://schemas.openxmlformats.org/officeDocument/2006/relationships/hyperlink" Target="https://twitter.com/mvilletfxc" TargetMode="External"/><Relationship Id="rId13691" Type="http://schemas.openxmlformats.org/officeDocument/2006/relationships/hyperlink" Target="https://www.instagram.com/marywoodxctf/" TargetMode="External"/><Relationship Id="rId13690" Type="http://schemas.openxmlformats.org/officeDocument/2006/relationships/hyperlink" Target="https://twitter.com/marywoodxctf" TargetMode="External"/><Relationship Id="rId11029" Type="http://schemas.openxmlformats.org/officeDocument/2006/relationships/hyperlink" Target="https://twitter.com/goucherxctf" TargetMode="External"/><Relationship Id="rId11027" Type="http://schemas.openxmlformats.org/officeDocument/2006/relationships/hyperlink" Target="https://athletics.goucher.edu/sports/mtrack/index" TargetMode="External"/><Relationship Id="rId12359" Type="http://schemas.openxmlformats.org/officeDocument/2006/relationships/hyperlink" Target="https://govaliants.com/sports/mens-track-and-field" TargetMode="External"/><Relationship Id="rId11028" Type="http://schemas.openxmlformats.org/officeDocument/2006/relationships/hyperlink" Target="https://www.facebook.com/GopherXCTF/" TargetMode="External"/><Relationship Id="rId12358" Type="http://schemas.openxmlformats.org/officeDocument/2006/relationships/hyperlink" Target="https://www.instagram.com/mvilletfxc/" TargetMode="External"/><Relationship Id="rId13689" Type="http://schemas.openxmlformats.org/officeDocument/2006/relationships/hyperlink" Target="https://www.facebook.com/LVCxctf/" TargetMode="External"/><Relationship Id="rId11021" Type="http://schemas.openxmlformats.org/officeDocument/2006/relationships/hyperlink" Target="https://www.facebook.com/UsmTrackAndField/" TargetMode="External"/><Relationship Id="rId12353" Type="http://schemas.openxmlformats.org/officeDocument/2006/relationships/hyperlink" Target="https://twitter.com/mvilletfxc" TargetMode="External"/><Relationship Id="rId13684" Type="http://schemas.openxmlformats.org/officeDocument/2006/relationships/hyperlink" Target="https://www.facebook.com/lvcxctf/" TargetMode="External"/><Relationship Id="rId11022" Type="http://schemas.openxmlformats.org/officeDocument/2006/relationships/hyperlink" Target="https://www.instagram.com/usm_trackandxc/" TargetMode="External"/><Relationship Id="rId12352" Type="http://schemas.openxmlformats.org/officeDocument/2006/relationships/hyperlink" Target="https://www.instagram.com/icxc_tf/" TargetMode="External"/><Relationship Id="rId13683" Type="http://schemas.openxmlformats.org/officeDocument/2006/relationships/hyperlink" Target="https://twitter.com/lvcxctf" TargetMode="External"/><Relationship Id="rId1570" Type="http://schemas.openxmlformats.org/officeDocument/2006/relationships/hyperlink" Target="https://www.facebook.com/people/Coach-Joe-Silvers/100015742877908" TargetMode="External"/><Relationship Id="rId12351" Type="http://schemas.openxmlformats.org/officeDocument/2006/relationships/hyperlink" Target="https://twitter.com/bombersictf" TargetMode="External"/><Relationship Id="rId13682" Type="http://schemas.openxmlformats.org/officeDocument/2006/relationships/hyperlink" Target="https://www.facebook.com/LVCxctf/" TargetMode="External"/><Relationship Id="rId1571" Type="http://schemas.openxmlformats.org/officeDocument/2006/relationships/hyperlink" Target="https://www.facebook.com/idahostatetrack/" TargetMode="External"/><Relationship Id="rId11020" Type="http://schemas.openxmlformats.org/officeDocument/2006/relationships/hyperlink" Target="https://www.facebook.com/mike.drummey.96/?_rdr" TargetMode="External"/><Relationship Id="rId12350" Type="http://schemas.openxmlformats.org/officeDocument/2006/relationships/hyperlink" Target="https://twitter.com/coach_tb_throws" TargetMode="External"/><Relationship Id="rId13681" Type="http://schemas.openxmlformats.org/officeDocument/2006/relationships/hyperlink" Target="https://godutchmen.com/sports/mens-track-and-field" TargetMode="External"/><Relationship Id="rId1572" Type="http://schemas.openxmlformats.org/officeDocument/2006/relationships/hyperlink" Target="https://www.instagram.com/coach.silvers/" TargetMode="External"/><Relationship Id="rId11025" Type="http://schemas.openxmlformats.org/officeDocument/2006/relationships/hyperlink" Target="https://www.facebook.com/GopherXCTF/" TargetMode="External"/><Relationship Id="rId12357" Type="http://schemas.openxmlformats.org/officeDocument/2006/relationships/hyperlink" Target="https://www.facebook.com/lightningxctf/" TargetMode="External"/><Relationship Id="rId13688" Type="http://schemas.openxmlformats.org/officeDocument/2006/relationships/hyperlink" Target="https://godutchmen.com/sports/mens-track-and-field" TargetMode="External"/><Relationship Id="rId1573" Type="http://schemas.openxmlformats.org/officeDocument/2006/relationships/hyperlink" Target="https://www.instagram.com/idahostatetrackfieldandxc/" TargetMode="External"/><Relationship Id="rId11026" Type="http://schemas.openxmlformats.org/officeDocument/2006/relationships/hyperlink" Target="https://www.instagram.com/gouchertfxc/" TargetMode="External"/><Relationship Id="rId12356" Type="http://schemas.openxmlformats.org/officeDocument/2006/relationships/hyperlink" Target="https://twitter.com/mvilletfxc" TargetMode="External"/><Relationship Id="rId13687" Type="http://schemas.openxmlformats.org/officeDocument/2006/relationships/hyperlink" Target="https://www.facebook.com/LVCxctf/" TargetMode="External"/><Relationship Id="rId1574" Type="http://schemas.openxmlformats.org/officeDocument/2006/relationships/hyperlink" Target="https://twitter.com/zunitk" TargetMode="External"/><Relationship Id="rId11023" Type="http://schemas.openxmlformats.org/officeDocument/2006/relationships/hyperlink" Target="https://southernmainehuskies.com/sports/mens-track-and-field" TargetMode="External"/><Relationship Id="rId12355" Type="http://schemas.openxmlformats.org/officeDocument/2006/relationships/hyperlink" Target="https://www.instagram.com/mvilletfxc/" TargetMode="External"/><Relationship Id="rId13686" Type="http://schemas.openxmlformats.org/officeDocument/2006/relationships/hyperlink" Target="https://godutchmen.com/sports/mens-track-and-field" TargetMode="External"/><Relationship Id="rId1575" Type="http://schemas.openxmlformats.org/officeDocument/2006/relationships/hyperlink" Target="https://twitter.com/idahostatetrack" TargetMode="External"/><Relationship Id="rId11024" Type="http://schemas.openxmlformats.org/officeDocument/2006/relationships/hyperlink" Target="https://www.facebook.com/UsmTrackAndField/" TargetMode="External"/><Relationship Id="rId12354" Type="http://schemas.openxmlformats.org/officeDocument/2006/relationships/hyperlink" Target="https://www.facebook.com/lightningxctf/" TargetMode="External"/><Relationship Id="rId13685" Type="http://schemas.openxmlformats.org/officeDocument/2006/relationships/hyperlink" Target="https://www.instagram.com/lvcxctf/" TargetMode="External"/><Relationship Id="rId1565" Type="http://schemas.openxmlformats.org/officeDocument/2006/relationships/hyperlink" Target="https://www.facebook.com/lynn.merkley" TargetMode="External"/><Relationship Id="rId2896" Type="http://schemas.openxmlformats.org/officeDocument/2006/relationships/hyperlink" Target="https://twitter.com/harvardtrack_xc" TargetMode="External"/><Relationship Id="rId1566" Type="http://schemas.openxmlformats.org/officeDocument/2006/relationships/hyperlink" Target="https://www.facebook.com/idahostatetrack/" TargetMode="External"/><Relationship Id="rId2897" Type="http://schemas.openxmlformats.org/officeDocument/2006/relationships/hyperlink" Target="https://www.facebook.com/Harvard-Track-and-Field-170596022968459/" TargetMode="External"/><Relationship Id="rId1567" Type="http://schemas.openxmlformats.org/officeDocument/2006/relationships/hyperlink" Target="https://www.instagram.com/idahostatetrackfieldandxc/" TargetMode="External"/><Relationship Id="rId2898" Type="http://schemas.openxmlformats.org/officeDocument/2006/relationships/hyperlink" Target="https://www.instagram.com/harvardtrack_xc/" TargetMode="External"/><Relationship Id="rId1568" Type="http://schemas.openxmlformats.org/officeDocument/2006/relationships/hyperlink" Target="https://twitter.com/joesilvers" TargetMode="External"/><Relationship Id="rId2899" Type="http://schemas.openxmlformats.org/officeDocument/2006/relationships/hyperlink" Target="https://twitter.com/marcmangiacotti" TargetMode="External"/><Relationship Id="rId1569" Type="http://schemas.openxmlformats.org/officeDocument/2006/relationships/hyperlink" Target="https://twitter.com/idahostatetrack" TargetMode="External"/><Relationship Id="rId12371" Type="http://schemas.openxmlformats.org/officeDocument/2006/relationships/hyperlink" Target="https://www.facebook.com/NazarethCollegeXCTF/" TargetMode="External"/><Relationship Id="rId11040" Type="http://schemas.openxmlformats.org/officeDocument/2006/relationships/hyperlink" Target="https://www.facebook.com/hoodcrosstrack/" TargetMode="External"/><Relationship Id="rId12370" Type="http://schemas.openxmlformats.org/officeDocument/2006/relationships/hyperlink" Target="https://twitter.com/nazxctf" TargetMode="External"/><Relationship Id="rId11038" Type="http://schemas.openxmlformats.org/officeDocument/2006/relationships/hyperlink" Target="https://www.facebook.com/hoodcrosstrack/" TargetMode="External"/><Relationship Id="rId11039" Type="http://schemas.openxmlformats.org/officeDocument/2006/relationships/hyperlink" Target="https://www.instagram.com/hoodxctf/" TargetMode="External"/><Relationship Id="rId12369" Type="http://schemas.openxmlformats.org/officeDocument/2006/relationships/hyperlink" Target="https://nazathletics.com/sports/mens-track-and-field" TargetMode="External"/><Relationship Id="rId11032" Type="http://schemas.openxmlformats.org/officeDocument/2006/relationships/hyperlink" Target="https://athletics.goucher.edu/sports/mtrack/index" TargetMode="External"/><Relationship Id="rId12364" Type="http://schemas.openxmlformats.org/officeDocument/2006/relationships/hyperlink" Target="https://facebook.com/Manhattanville-College-XCTrack-and-Field-118703424873624/" TargetMode="External"/><Relationship Id="rId13695" Type="http://schemas.openxmlformats.org/officeDocument/2006/relationships/hyperlink" Target="https://www.instagram.com/marywoodxctf/" TargetMode="External"/><Relationship Id="rId11033" Type="http://schemas.openxmlformats.org/officeDocument/2006/relationships/hyperlink" Target="https://twitter.com/jtk_iv" TargetMode="External"/><Relationship Id="rId12363" Type="http://schemas.openxmlformats.org/officeDocument/2006/relationships/hyperlink" Target="https://twitter.com/mvilletfxc" TargetMode="External"/><Relationship Id="rId13694" Type="http://schemas.openxmlformats.org/officeDocument/2006/relationships/hyperlink" Target="https://twitter.com/marywoodxctf" TargetMode="External"/><Relationship Id="rId2890" Type="http://schemas.openxmlformats.org/officeDocument/2006/relationships/hyperlink" Target="https://www.instagram.com/hcrossmxctf/" TargetMode="External"/><Relationship Id="rId11030" Type="http://schemas.openxmlformats.org/officeDocument/2006/relationships/hyperlink" Target="https://www.facebook.com/GopherXCTF/" TargetMode="External"/><Relationship Id="rId12362" Type="http://schemas.openxmlformats.org/officeDocument/2006/relationships/hyperlink" Target="https://govaliants.com/sports/mens-track-and-field" TargetMode="External"/><Relationship Id="rId13693" Type="http://schemas.openxmlformats.org/officeDocument/2006/relationships/hyperlink" Target="https://www.instagram.com/marywoodxctf/" TargetMode="External"/><Relationship Id="rId1560" Type="http://schemas.openxmlformats.org/officeDocument/2006/relationships/hyperlink" Target="https://twitter.com/idahostatetrack" TargetMode="External"/><Relationship Id="rId2891" Type="http://schemas.openxmlformats.org/officeDocument/2006/relationships/hyperlink" Target="https://twitter.com/jasonsaretsky" TargetMode="External"/><Relationship Id="rId11031" Type="http://schemas.openxmlformats.org/officeDocument/2006/relationships/hyperlink" Target="https://www.instagram.com/gouchertfxc/" TargetMode="External"/><Relationship Id="rId12361" Type="http://schemas.openxmlformats.org/officeDocument/2006/relationships/hyperlink" Target="https://facebook.com/Manhattanville-College-XCTrack-and-Field-118703424873624/" TargetMode="External"/><Relationship Id="rId13692" Type="http://schemas.openxmlformats.org/officeDocument/2006/relationships/hyperlink" Target="https://twitter.com/marywoodxctf" TargetMode="External"/><Relationship Id="rId1561" Type="http://schemas.openxmlformats.org/officeDocument/2006/relationships/hyperlink" Target="https://www.facebook.com/idahostatetrack/" TargetMode="External"/><Relationship Id="rId2892" Type="http://schemas.openxmlformats.org/officeDocument/2006/relationships/hyperlink" Target="https://twitter.com/harvardtrack_xc" TargetMode="External"/><Relationship Id="rId11036" Type="http://schemas.openxmlformats.org/officeDocument/2006/relationships/hyperlink" Target="https://www.instagram.com/jtk_iv/" TargetMode="External"/><Relationship Id="rId12368" Type="http://schemas.openxmlformats.org/officeDocument/2006/relationships/hyperlink" Target="https://www.instagram.com/mountxctf/" TargetMode="External"/><Relationship Id="rId13699" Type="http://schemas.openxmlformats.org/officeDocument/2006/relationships/hyperlink" Target="https://marywoodpacers.com/sports/mens-track-and-field" TargetMode="External"/><Relationship Id="rId1562" Type="http://schemas.openxmlformats.org/officeDocument/2006/relationships/hyperlink" Target="https://www.instagram.com/idahostatetrackfieldandxc/" TargetMode="External"/><Relationship Id="rId2893" Type="http://schemas.openxmlformats.org/officeDocument/2006/relationships/hyperlink" Target="https://www.facebook.com/Harvard-Track-and-Field-170596022968459/" TargetMode="External"/><Relationship Id="rId11037" Type="http://schemas.openxmlformats.org/officeDocument/2006/relationships/hyperlink" Target="https://www.instagram.com/gouchertfxc/" TargetMode="External"/><Relationship Id="rId12367" Type="http://schemas.openxmlformats.org/officeDocument/2006/relationships/hyperlink" Target="https://www.facebook.com/mountxctf/" TargetMode="External"/><Relationship Id="rId13698" Type="http://schemas.openxmlformats.org/officeDocument/2006/relationships/hyperlink" Target="https://www.instagram.com/marywoodxctf/" TargetMode="External"/><Relationship Id="rId1563" Type="http://schemas.openxmlformats.org/officeDocument/2006/relationships/hyperlink" Target="https://twitter.com/djhagler13" TargetMode="External"/><Relationship Id="rId2894" Type="http://schemas.openxmlformats.org/officeDocument/2006/relationships/hyperlink" Target="https://www.instagram.com/jasonsaretsky/" TargetMode="External"/><Relationship Id="rId11034" Type="http://schemas.openxmlformats.org/officeDocument/2006/relationships/hyperlink" Target="https://www.facebook.com/jt.klopcic" TargetMode="External"/><Relationship Id="rId12366" Type="http://schemas.openxmlformats.org/officeDocument/2006/relationships/hyperlink" Target="https://twitter.com/mountxctf" TargetMode="External"/><Relationship Id="rId13697" Type="http://schemas.openxmlformats.org/officeDocument/2006/relationships/hyperlink" Target="https://twitter.com/marywoodxctf" TargetMode="External"/><Relationship Id="rId1564" Type="http://schemas.openxmlformats.org/officeDocument/2006/relationships/hyperlink" Target="https://twitter.com/idahostatetrack" TargetMode="External"/><Relationship Id="rId2895" Type="http://schemas.openxmlformats.org/officeDocument/2006/relationships/hyperlink" Target="https://www.instagram.com/harvardtrack_xc/" TargetMode="External"/><Relationship Id="rId11035" Type="http://schemas.openxmlformats.org/officeDocument/2006/relationships/hyperlink" Target="https://www.facebook.com/GopherXCTF/" TargetMode="External"/><Relationship Id="rId12365" Type="http://schemas.openxmlformats.org/officeDocument/2006/relationships/hyperlink" Target="https://www.facebook.com/hugh.r.esq/" TargetMode="External"/><Relationship Id="rId13696" Type="http://schemas.openxmlformats.org/officeDocument/2006/relationships/hyperlink" Target="https://marywoodpacers.com/sports/mens-track-and-field" TargetMode="External"/><Relationship Id="rId1598" Type="http://schemas.openxmlformats.org/officeDocument/2006/relationships/hyperlink" Target="https://www.instagram.com/idahotrack/" TargetMode="External"/><Relationship Id="rId1599" Type="http://schemas.openxmlformats.org/officeDocument/2006/relationships/hyperlink" Target="https://twitter.com/starknaked24_7" TargetMode="External"/><Relationship Id="rId11007" Type="http://schemas.openxmlformats.org/officeDocument/2006/relationships/hyperlink" Target="https://www.facebook.com/rwvault15" TargetMode="External"/><Relationship Id="rId12339" Type="http://schemas.openxmlformats.org/officeDocument/2006/relationships/hyperlink" Target="https://www.instagram.com/icxc_tf/" TargetMode="External"/><Relationship Id="rId11008" Type="http://schemas.openxmlformats.org/officeDocument/2006/relationships/hyperlink" Target="https://www.facebook.com/UsmTrackAndField/" TargetMode="External"/><Relationship Id="rId12338" Type="http://schemas.openxmlformats.org/officeDocument/2006/relationships/hyperlink" Target="https://twitter.com/bombersictf" TargetMode="External"/><Relationship Id="rId13669" Type="http://schemas.openxmlformats.org/officeDocument/2006/relationships/hyperlink" Target="https://twitter.com/lhs_boystrack" TargetMode="External"/><Relationship Id="rId11005" Type="http://schemas.openxmlformats.org/officeDocument/2006/relationships/hyperlink" Target="https://www.umpi.edu/forms/prospective-student-athlete-form/" TargetMode="External"/><Relationship Id="rId12337" Type="http://schemas.openxmlformats.org/officeDocument/2006/relationships/hyperlink" Target="https://www.instagram.com/icxc_tf/" TargetMode="External"/><Relationship Id="rId13668" Type="http://schemas.openxmlformats.org/officeDocument/2006/relationships/hyperlink" Target="https://www.instagram.com/lbcxctf/" TargetMode="External"/><Relationship Id="rId11006" Type="http://schemas.openxmlformats.org/officeDocument/2006/relationships/hyperlink" Target="https://southernmainehuskies.com/sports/mens-track-and-field" TargetMode="External"/><Relationship Id="rId12336" Type="http://schemas.openxmlformats.org/officeDocument/2006/relationships/hyperlink" Target="https://www.instagram.com/coach.cnoa/" TargetMode="External"/><Relationship Id="rId13667" Type="http://schemas.openxmlformats.org/officeDocument/2006/relationships/hyperlink" Target="https://twitter.com/lhs_boystrack" TargetMode="External"/><Relationship Id="rId14998" Type="http://schemas.openxmlformats.org/officeDocument/2006/relationships/hyperlink" Target="https://www.instagram.com/uwsuperiortf/" TargetMode="External"/><Relationship Id="rId14999" Type="http://schemas.openxmlformats.org/officeDocument/2006/relationships/hyperlink" Target="https://uwsyellowjackets.com/sports/mens-track-and-field" TargetMode="External"/><Relationship Id="rId11009" Type="http://schemas.openxmlformats.org/officeDocument/2006/relationships/hyperlink" Target="https://www.facebook.com/UsmTrackAndField/" TargetMode="External"/><Relationship Id="rId1590" Type="http://schemas.openxmlformats.org/officeDocument/2006/relationships/hyperlink" Target="https://www.facebook.com/IdahoTrack/" TargetMode="External"/><Relationship Id="rId12331" Type="http://schemas.openxmlformats.org/officeDocument/2006/relationships/hyperlink" Target="https://twitter.com/hunter_xc_tf" TargetMode="External"/><Relationship Id="rId13662" Type="http://schemas.openxmlformats.org/officeDocument/2006/relationships/hyperlink" Target="https://lbcchargers.com/sports/mens-track-field" TargetMode="External"/><Relationship Id="rId14994" Type="http://schemas.openxmlformats.org/officeDocument/2006/relationships/hyperlink" Target="https://www.facebook.com/UWS-XCTF-Community-764121917007479/" TargetMode="External"/><Relationship Id="rId1591" Type="http://schemas.openxmlformats.org/officeDocument/2006/relationships/hyperlink" Target="https://www.instagram.com/idahotrack/" TargetMode="External"/><Relationship Id="rId11000" Type="http://schemas.openxmlformats.org/officeDocument/2006/relationships/hyperlink" Target="https://x.com/mainetf" TargetMode="External"/><Relationship Id="rId12330" Type="http://schemas.openxmlformats.org/officeDocument/2006/relationships/hyperlink" Target="https://www.instagram.com/huntercollege_xctf/" TargetMode="External"/><Relationship Id="rId13661" Type="http://schemas.openxmlformats.org/officeDocument/2006/relationships/hyperlink" Target="https://www.instagram.com/kings_trackfield/" TargetMode="External"/><Relationship Id="rId14995" Type="http://schemas.openxmlformats.org/officeDocument/2006/relationships/hyperlink" Target="https://www.instagram.com/uwsuperiortf/" TargetMode="External"/><Relationship Id="rId1592" Type="http://schemas.openxmlformats.org/officeDocument/2006/relationships/hyperlink" Target="https://twitter.com/idahotrack" TargetMode="External"/><Relationship Id="rId13660" Type="http://schemas.openxmlformats.org/officeDocument/2006/relationships/hyperlink" Target="https://www.facebook.com/MonarchXCTF/" TargetMode="External"/><Relationship Id="rId14996" Type="http://schemas.openxmlformats.org/officeDocument/2006/relationships/hyperlink" Target="https://twitter.com/uws_xc_tf" TargetMode="External"/><Relationship Id="rId1593" Type="http://schemas.openxmlformats.org/officeDocument/2006/relationships/hyperlink" Target="https://www.facebook.com/IdahoTrack/" TargetMode="External"/><Relationship Id="rId14997" Type="http://schemas.openxmlformats.org/officeDocument/2006/relationships/hyperlink" Target="https://www.facebook.com/UWS-XCTF-Community-764121917007479/" TargetMode="External"/><Relationship Id="rId1594" Type="http://schemas.openxmlformats.org/officeDocument/2006/relationships/hyperlink" Target="https://www.instagram.com/idahotrack/" TargetMode="External"/><Relationship Id="rId11003" Type="http://schemas.openxmlformats.org/officeDocument/2006/relationships/hyperlink" Target="https://twitter.com/mainetf" TargetMode="External"/><Relationship Id="rId12335" Type="http://schemas.openxmlformats.org/officeDocument/2006/relationships/hyperlink" Target="https://twitter.com/bombersictf" TargetMode="External"/><Relationship Id="rId13666" Type="http://schemas.openxmlformats.org/officeDocument/2006/relationships/hyperlink" Target="https://www.instagram.com/lbcxctf/" TargetMode="External"/><Relationship Id="rId14990" Type="http://schemas.openxmlformats.org/officeDocument/2006/relationships/hyperlink" Target="https://www.instagram.com/uwsuperiortf/" TargetMode="External"/><Relationship Id="rId1595" Type="http://schemas.openxmlformats.org/officeDocument/2006/relationships/hyperlink" Target="https://twitter.com/idahotrack" TargetMode="External"/><Relationship Id="rId11004" Type="http://schemas.openxmlformats.org/officeDocument/2006/relationships/hyperlink" Target="https://www.instagram.com/mainexctf/" TargetMode="External"/><Relationship Id="rId12334" Type="http://schemas.openxmlformats.org/officeDocument/2006/relationships/hyperlink" Target="https://www.instagram.com/icxc_tf/" TargetMode="External"/><Relationship Id="rId13665" Type="http://schemas.openxmlformats.org/officeDocument/2006/relationships/hyperlink" Target="https://twitter.com/lhs_boystrack" TargetMode="External"/><Relationship Id="rId14991" Type="http://schemas.openxmlformats.org/officeDocument/2006/relationships/hyperlink" Target="https://uwsyellowjackets.com/sports/mens-track-and-field" TargetMode="External"/><Relationship Id="rId1596" Type="http://schemas.openxmlformats.org/officeDocument/2006/relationships/hyperlink" Target="https://www.facebook.com/IdahoTrack/" TargetMode="External"/><Relationship Id="rId11001" Type="http://schemas.openxmlformats.org/officeDocument/2006/relationships/hyperlink" Target="https://www.facebook.com/p/umaine-track-and-fieldxc-100057777635081/" TargetMode="External"/><Relationship Id="rId12333" Type="http://schemas.openxmlformats.org/officeDocument/2006/relationships/hyperlink" Target="https://twitter.com/bombersictf" TargetMode="External"/><Relationship Id="rId13664" Type="http://schemas.openxmlformats.org/officeDocument/2006/relationships/hyperlink" Target="https://twitter.com/j_bird34" TargetMode="External"/><Relationship Id="rId14992" Type="http://schemas.openxmlformats.org/officeDocument/2006/relationships/hyperlink" Target="https://www.facebook.com/UWS-XCTF-Community-764121917007479/" TargetMode="External"/><Relationship Id="rId1597" Type="http://schemas.openxmlformats.org/officeDocument/2006/relationships/hyperlink" Target="https://www.instagram.com/coach_gamble_/" TargetMode="External"/><Relationship Id="rId11002" Type="http://schemas.openxmlformats.org/officeDocument/2006/relationships/hyperlink" Target="https://www.instagram.com/mainexctf/" TargetMode="External"/><Relationship Id="rId12332" Type="http://schemas.openxmlformats.org/officeDocument/2006/relationships/hyperlink" Target="https://www.instagram.com/huntercollege_xctf/" TargetMode="External"/><Relationship Id="rId13663" Type="http://schemas.openxmlformats.org/officeDocument/2006/relationships/hyperlink" Target="https://lbcchargers.com/sports/mens-track-field" TargetMode="External"/><Relationship Id="rId14993" Type="http://schemas.openxmlformats.org/officeDocument/2006/relationships/hyperlink" Target="https://twitter.com/uws_xc_tf" TargetMode="External"/><Relationship Id="rId1587" Type="http://schemas.openxmlformats.org/officeDocument/2006/relationships/hyperlink" Target="https://www.facebook.com/idahostatetrack/" TargetMode="External"/><Relationship Id="rId1588" Type="http://schemas.openxmlformats.org/officeDocument/2006/relationships/hyperlink" Target="https://www.instagram.com/idahostatetrackfieldandxc/" TargetMode="External"/><Relationship Id="rId1589" Type="http://schemas.openxmlformats.org/officeDocument/2006/relationships/hyperlink" Target="https://twitter.com/idahotrack" TargetMode="External"/><Relationship Id="rId13680" Type="http://schemas.openxmlformats.org/officeDocument/2006/relationships/hyperlink" Target="https://www.instagram.com/lvcxctf/" TargetMode="External"/><Relationship Id="rId11018" Type="http://schemas.openxmlformats.org/officeDocument/2006/relationships/hyperlink" Target="https://www.facebook.com/UsmTrackAndField/" TargetMode="External"/><Relationship Id="rId11019" Type="http://schemas.openxmlformats.org/officeDocument/2006/relationships/hyperlink" Target="https://www.instagram.com/usm_trackandxc/" TargetMode="External"/><Relationship Id="rId12349" Type="http://schemas.openxmlformats.org/officeDocument/2006/relationships/hyperlink" Target="https://athletics.ithaca.edu/sports/mens-track-and-field" TargetMode="External"/><Relationship Id="rId11016" Type="http://schemas.openxmlformats.org/officeDocument/2006/relationships/hyperlink" Target="https://www.instagram.com/usm_trackandxc/" TargetMode="External"/><Relationship Id="rId12348" Type="http://schemas.openxmlformats.org/officeDocument/2006/relationships/hyperlink" Target="https://www.instagram.com/icxc_tf/" TargetMode="External"/><Relationship Id="rId13679" Type="http://schemas.openxmlformats.org/officeDocument/2006/relationships/hyperlink" Target="https://www.instagram.com/joshotto30/" TargetMode="External"/><Relationship Id="rId11017" Type="http://schemas.openxmlformats.org/officeDocument/2006/relationships/hyperlink" Target="https://www.facebook.com/jeff.amos.50/" TargetMode="External"/><Relationship Id="rId12347" Type="http://schemas.openxmlformats.org/officeDocument/2006/relationships/hyperlink" Target="https://m.facebook.com/erin.dinan.7/" TargetMode="External"/><Relationship Id="rId13678" Type="http://schemas.openxmlformats.org/officeDocument/2006/relationships/hyperlink" Target="https://www.facebook.com/LVCxctf/" TargetMode="External"/><Relationship Id="rId11010" Type="http://schemas.openxmlformats.org/officeDocument/2006/relationships/hyperlink" Target="https://www.instagram.com/usm_trackandxc/" TargetMode="External"/><Relationship Id="rId12342" Type="http://schemas.openxmlformats.org/officeDocument/2006/relationships/hyperlink" Target="https://www.instagram.com/icxc_tf/" TargetMode="External"/><Relationship Id="rId13673" Type="http://schemas.openxmlformats.org/officeDocument/2006/relationships/hyperlink" Target="https://twitter.com/lvcxctf" TargetMode="External"/><Relationship Id="rId1580" Type="http://schemas.openxmlformats.org/officeDocument/2006/relationships/hyperlink" Target="https://twitter.com/mrdanwalker" TargetMode="External"/><Relationship Id="rId11011" Type="http://schemas.openxmlformats.org/officeDocument/2006/relationships/hyperlink" Target="https://www.facebook.com/ryan.dyer.372/?locale=tl_PH" TargetMode="External"/><Relationship Id="rId12341" Type="http://schemas.openxmlformats.org/officeDocument/2006/relationships/hyperlink" Target="https://www.facebook.com/dominic.mikula.1/" TargetMode="External"/><Relationship Id="rId13672" Type="http://schemas.openxmlformats.org/officeDocument/2006/relationships/hyperlink" Target="https://www.instagram.com/lbcxctf/" TargetMode="External"/><Relationship Id="rId1581" Type="http://schemas.openxmlformats.org/officeDocument/2006/relationships/hyperlink" Target="https://twitter.com/idahostatetrack" TargetMode="External"/><Relationship Id="rId12340" Type="http://schemas.openxmlformats.org/officeDocument/2006/relationships/hyperlink" Target="https://twitter.com/bombersictf" TargetMode="External"/><Relationship Id="rId13671" Type="http://schemas.openxmlformats.org/officeDocument/2006/relationships/hyperlink" Target="https://twitter.com/lhs_boystrack" TargetMode="External"/><Relationship Id="rId1582" Type="http://schemas.openxmlformats.org/officeDocument/2006/relationships/hyperlink" Target="https://www.facebook.com/dan.walker.35175" TargetMode="External"/><Relationship Id="rId13670" Type="http://schemas.openxmlformats.org/officeDocument/2006/relationships/hyperlink" Target="https://www.instagram.com/lbcxctf/" TargetMode="External"/><Relationship Id="rId1583" Type="http://schemas.openxmlformats.org/officeDocument/2006/relationships/hyperlink" Target="https://www.facebook.com/idahostatetrack/" TargetMode="External"/><Relationship Id="rId11014" Type="http://schemas.openxmlformats.org/officeDocument/2006/relationships/hyperlink" Target="https://twitter.com/mainetf" TargetMode="External"/><Relationship Id="rId12346" Type="http://schemas.openxmlformats.org/officeDocument/2006/relationships/hyperlink" Target="https://twitter.com/bombersictf" TargetMode="External"/><Relationship Id="rId13677" Type="http://schemas.openxmlformats.org/officeDocument/2006/relationships/hyperlink" Target="https://www.facebook.com/josh.otto.585/" TargetMode="External"/><Relationship Id="rId1584" Type="http://schemas.openxmlformats.org/officeDocument/2006/relationships/hyperlink" Target="https://www.instagram.com/danno405/" TargetMode="External"/><Relationship Id="rId11015" Type="http://schemas.openxmlformats.org/officeDocument/2006/relationships/hyperlink" Target="https://www.facebook.com/UsmTrackAndField/" TargetMode="External"/><Relationship Id="rId12345" Type="http://schemas.openxmlformats.org/officeDocument/2006/relationships/hyperlink" Target="https://www.instagram.com/icxc_tf/" TargetMode="External"/><Relationship Id="rId13676" Type="http://schemas.openxmlformats.org/officeDocument/2006/relationships/hyperlink" Target="https://x.com/joshotto" TargetMode="External"/><Relationship Id="rId1585" Type="http://schemas.openxmlformats.org/officeDocument/2006/relationships/hyperlink" Target="https://www.instagram.com/idahostatetrackfieldandxc/" TargetMode="External"/><Relationship Id="rId11012" Type="http://schemas.openxmlformats.org/officeDocument/2006/relationships/hyperlink" Target="https://www.facebook.com/UsmTrackAndField/" TargetMode="External"/><Relationship Id="rId12344" Type="http://schemas.openxmlformats.org/officeDocument/2006/relationships/hyperlink" Target="https://twitter.com/bombersictf" TargetMode="External"/><Relationship Id="rId13675" Type="http://schemas.openxmlformats.org/officeDocument/2006/relationships/hyperlink" Target="https://www.instagram.com/lvcxctf/" TargetMode="External"/><Relationship Id="rId1586" Type="http://schemas.openxmlformats.org/officeDocument/2006/relationships/hyperlink" Target="https://twitter.com/idahostatetrack" TargetMode="External"/><Relationship Id="rId11013" Type="http://schemas.openxmlformats.org/officeDocument/2006/relationships/hyperlink" Target="https://www.instagram.com/usm_trackandxc/" TargetMode="External"/><Relationship Id="rId12343" Type="http://schemas.openxmlformats.org/officeDocument/2006/relationships/hyperlink" Target="https://twitter.com/MaryWallenbeck" TargetMode="External"/><Relationship Id="rId13674" Type="http://schemas.openxmlformats.org/officeDocument/2006/relationships/hyperlink" Target="https://www.facebook.com/lvcxctf/" TargetMode="External"/><Relationship Id="rId1532" Type="http://schemas.openxmlformats.org/officeDocument/2006/relationships/hyperlink" Target="https://www.instagram.com/uwgxctf/" TargetMode="External"/><Relationship Id="rId2863" Type="http://schemas.openxmlformats.org/officeDocument/2006/relationships/hyperlink" Target="https://www.instagram.com/terriertfxc/" TargetMode="External"/><Relationship Id="rId1533" Type="http://schemas.openxmlformats.org/officeDocument/2006/relationships/hyperlink" Target="https://twitter.com/hawaiixctf" TargetMode="External"/><Relationship Id="rId2864" Type="http://schemas.openxmlformats.org/officeDocument/2006/relationships/hyperlink" Target="https://twitter.com/terriertfxc" TargetMode="External"/><Relationship Id="rId1534" Type="http://schemas.openxmlformats.org/officeDocument/2006/relationships/hyperlink" Target="https://www.facebook.com/HawaiiXCTF/" TargetMode="External"/><Relationship Id="rId2865" Type="http://schemas.openxmlformats.org/officeDocument/2006/relationships/hyperlink" Target="https://www.facebook.com/TerrierTFXC/" TargetMode="External"/><Relationship Id="rId1535" Type="http://schemas.openxmlformats.org/officeDocument/2006/relationships/hyperlink" Target="https://www.instagram.com/hawaiitrackandfield/" TargetMode="External"/><Relationship Id="rId2866" Type="http://schemas.openxmlformats.org/officeDocument/2006/relationships/hyperlink" Target="https://www.instagram.com/terriertfxc/" TargetMode="External"/><Relationship Id="rId1536" Type="http://schemas.openxmlformats.org/officeDocument/2006/relationships/hyperlink" Target="https://x.com/pat_mccurry" TargetMode="External"/><Relationship Id="rId2867" Type="http://schemas.openxmlformats.org/officeDocument/2006/relationships/hyperlink" Target="https://twitter.com/terriertfxc" TargetMode="External"/><Relationship Id="rId11072" Type="http://schemas.openxmlformats.org/officeDocument/2006/relationships/hyperlink" Target="https://www.instagram.com/hopkinstfxc/" TargetMode="External"/><Relationship Id="rId1537" Type="http://schemas.openxmlformats.org/officeDocument/2006/relationships/hyperlink" Target="https://twitter.com/broncosportstf" TargetMode="External"/><Relationship Id="rId2868" Type="http://schemas.openxmlformats.org/officeDocument/2006/relationships/hyperlink" Target="https://www.facebook.com/TerrierTFXC/" TargetMode="External"/><Relationship Id="rId11073" Type="http://schemas.openxmlformats.org/officeDocument/2006/relationships/hyperlink" Target="https://hopkinssports.com/sports/mens-track-and-field" TargetMode="External"/><Relationship Id="rId1538" Type="http://schemas.openxmlformats.org/officeDocument/2006/relationships/hyperlink" Target="https://www.facebook.com/boisestate.track/" TargetMode="External"/><Relationship Id="rId2869" Type="http://schemas.openxmlformats.org/officeDocument/2006/relationships/hyperlink" Target="https://www.instagram.com/noj_zlom/" TargetMode="External"/><Relationship Id="rId11070" Type="http://schemas.openxmlformats.org/officeDocument/2006/relationships/hyperlink" Target="https://twitter.com/hopkinstfxc" TargetMode="External"/><Relationship Id="rId1539" Type="http://schemas.openxmlformats.org/officeDocument/2006/relationships/hyperlink" Target="https://www.instagram.com/boisestatexctf/" TargetMode="External"/><Relationship Id="rId11071" Type="http://schemas.openxmlformats.org/officeDocument/2006/relationships/hyperlink" Target="https://www.facebook.com/jhumenssoccer18/" TargetMode="External"/><Relationship Id="rId11065" Type="http://schemas.openxmlformats.org/officeDocument/2006/relationships/hyperlink" Target="https://www.instagram.com/hopkinstfxc/" TargetMode="External"/><Relationship Id="rId12397" Type="http://schemas.openxmlformats.org/officeDocument/2006/relationships/hyperlink" Target="https://gonyuathletics.com/sports/mens-track-field" TargetMode="External"/><Relationship Id="rId11066" Type="http://schemas.openxmlformats.org/officeDocument/2006/relationships/hyperlink" Target="https://twitter.com/physicskaze" TargetMode="External"/><Relationship Id="rId12396" Type="http://schemas.openxmlformats.org/officeDocument/2006/relationships/hyperlink" Target="https://www.instagram.com/nyuxctf/" TargetMode="External"/><Relationship Id="rId11063" Type="http://schemas.openxmlformats.org/officeDocument/2006/relationships/hyperlink" Target="https://www.instagram.com/hopkinstfxc/" TargetMode="External"/><Relationship Id="rId12395" Type="http://schemas.openxmlformats.org/officeDocument/2006/relationships/hyperlink" Target="https://twitter.com/nyuxctf" TargetMode="External"/><Relationship Id="rId11064" Type="http://schemas.openxmlformats.org/officeDocument/2006/relationships/hyperlink" Target="https://twitter.com/hopkinstfxc" TargetMode="External"/><Relationship Id="rId12394" Type="http://schemas.openxmlformats.org/officeDocument/2006/relationships/hyperlink" Target="https://www.instagram.com/nazxctf/" TargetMode="External"/><Relationship Id="rId11069" Type="http://schemas.openxmlformats.org/officeDocument/2006/relationships/hyperlink" Target="https://www.instagram.com/hopkinstfxc/" TargetMode="External"/><Relationship Id="rId2860" Type="http://schemas.openxmlformats.org/officeDocument/2006/relationships/hyperlink" Target="https://twitter.com/terriertfxc" TargetMode="External"/><Relationship Id="rId1530" Type="http://schemas.openxmlformats.org/officeDocument/2006/relationships/hyperlink" Target="https://www.facebook.com/westgeorgiatrackclub/" TargetMode="External"/><Relationship Id="rId2861" Type="http://schemas.openxmlformats.org/officeDocument/2006/relationships/hyperlink" Target="https://www.facebook.com/TerrierTFXC/" TargetMode="External"/><Relationship Id="rId11067" Type="http://schemas.openxmlformats.org/officeDocument/2006/relationships/hyperlink" Target="https://twitter.com/hopkinstfxc" TargetMode="External"/><Relationship Id="rId12399" Type="http://schemas.openxmlformats.org/officeDocument/2006/relationships/hyperlink" Target="https://www.instagram.com/nyuxctf/" TargetMode="External"/><Relationship Id="rId1531" Type="http://schemas.openxmlformats.org/officeDocument/2006/relationships/hyperlink" Target="https://twitter.com/uwgtrack" TargetMode="External"/><Relationship Id="rId2862" Type="http://schemas.openxmlformats.org/officeDocument/2006/relationships/hyperlink" Target="https://www.instagram.com/erimalasp/" TargetMode="External"/><Relationship Id="rId11068" Type="http://schemas.openxmlformats.org/officeDocument/2006/relationships/hyperlink" Target="https://www.facebook.com/jhumenssoccer18/" TargetMode="External"/><Relationship Id="rId12398" Type="http://schemas.openxmlformats.org/officeDocument/2006/relationships/hyperlink" Target="https://twitter.com/nyuxctf" TargetMode="External"/><Relationship Id="rId1521" Type="http://schemas.openxmlformats.org/officeDocument/2006/relationships/hyperlink" Target="https://twitter.com/tribbleadam" TargetMode="External"/><Relationship Id="rId2852" Type="http://schemas.openxmlformats.org/officeDocument/2006/relationships/hyperlink" Target="https://www.instagram.com/gantcartwright/" TargetMode="External"/><Relationship Id="rId1522" Type="http://schemas.openxmlformats.org/officeDocument/2006/relationships/hyperlink" Target="https://twitter.com/ugatrack" TargetMode="External"/><Relationship Id="rId2853" Type="http://schemas.openxmlformats.org/officeDocument/2006/relationships/hyperlink" Target="https://www.instagram.com/terriertfxc/" TargetMode="External"/><Relationship Id="rId11080" Type="http://schemas.openxmlformats.org/officeDocument/2006/relationships/hyperlink" Target="https://twitter.com/hopkinstfxc" TargetMode="External"/><Relationship Id="rId1523" Type="http://schemas.openxmlformats.org/officeDocument/2006/relationships/hyperlink" Target="https://www.facebook.com/ugatrack" TargetMode="External"/><Relationship Id="rId2854" Type="http://schemas.openxmlformats.org/officeDocument/2006/relationships/hyperlink" Target="https://twitter.com/kemarmowatt" TargetMode="External"/><Relationship Id="rId1524" Type="http://schemas.openxmlformats.org/officeDocument/2006/relationships/hyperlink" Target="https://www.instagram.com/adam.tribble/" TargetMode="External"/><Relationship Id="rId2855" Type="http://schemas.openxmlformats.org/officeDocument/2006/relationships/hyperlink" Target="https://twitter.com/terriertfxc" TargetMode="External"/><Relationship Id="rId1525" Type="http://schemas.openxmlformats.org/officeDocument/2006/relationships/hyperlink" Target="https://www.instagram.com/ugatrack/" TargetMode="External"/><Relationship Id="rId2856" Type="http://schemas.openxmlformats.org/officeDocument/2006/relationships/hyperlink" Target="https://www.facebook.com/kemar.mowatt/" TargetMode="External"/><Relationship Id="rId11083" Type="http://schemas.openxmlformats.org/officeDocument/2006/relationships/hyperlink" Target="https://x.com/butlerxctf" TargetMode="External"/><Relationship Id="rId1526" Type="http://schemas.openxmlformats.org/officeDocument/2006/relationships/hyperlink" Target="https://twitter.com/uwgtrack" TargetMode="External"/><Relationship Id="rId2857" Type="http://schemas.openxmlformats.org/officeDocument/2006/relationships/hyperlink" Target="https://www.facebook.com/TerrierTFXC/" TargetMode="External"/><Relationship Id="rId11084" Type="http://schemas.openxmlformats.org/officeDocument/2006/relationships/hyperlink" Target="https://twitter.com/hopkinstfxc" TargetMode="External"/><Relationship Id="rId1527" Type="http://schemas.openxmlformats.org/officeDocument/2006/relationships/hyperlink" Target="https://www.instagram.com/_phelani_15k_/" TargetMode="External"/><Relationship Id="rId2858" Type="http://schemas.openxmlformats.org/officeDocument/2006/relationships/hyperlink" Target="https://www.instagram.com/kemarmowatt_/" TargetMode="External"/><Relationship Id="rId11081" Type="http://schemas.openxmlformats.org/officeDocument/2006/relationships/hyperlink" Target="https://www.facebook.com/jhumenssoccer18/" TargetMode="External"/><Relationship Id="rId1528" Type="http://schemas.openxmlformats.org/officeDocument/2006/relationships/hyperlink" Target="https://www.instagram.com/uwgxctf/" TargetMode="External"/><Relationship Id="rId2859" Type="http://schemas.openxmlformats.org/officeDocument/2006/relationships/hyperlink" Target="https://www.instagram.com/terriertfxc/" TargetMode="External"/><Relationship Id="rId11082" Type="http://schemas.openxmlformats.org/officeDocument/2006/relationships/hyperlink" Target="https://www.instagram.com/hopkinstfxc/" TargetMode="External"/><Relationship Id="rId1529" Type="http://schemas.openxmlformats.org/officeDocument/2006/relationships/hyperlink" Target="https://twitter.com/uwgtrack" TargetMode="External"/><Relationship Id="rId11076" Type="http://schemas.openxmlformats.org/officeDocument/2006/relationships/hyperlink" Target="https://www.instagram.com/hopkinstfxc/" TargetMode="External"/><Relationship Id="rId11077" Type="http://schemas.openxmlformats.org/officeDocument/2006/relationships/hyperlink" Target="https://twitter.com/hopkinstfxc" TargetMode="External"/><Relationship Id="rId11074" Type="http://schemas.openxmlformats.org/officeDocument/2006/relationships/hyperlink" Target="https://twitter.com/bvanallen" TargetMode="External"/><Relationship Id="rId11075" Type="http://schemas.openxmlformats.org/officeDocument/2006/relationships/hyperlink" Target="https://twitter.com/hopkinstfxc" TargetMode="External"/><Relationship Id="rId2850" Type="http://schemas.openxmlformats.org/officeDocument/2006/relationships/hyperlink" Target="https://www.facebook.com/grantwcartwright" TargetMode="External"/><Relationship Id="rId11078" Type="http://schemas.openxmlformats.org/officeDocument/2006/relationships/hyperlink" Target="https://www.facebook.com/jhumenssoccer18/" TargetMode="External"/><Relationship Id="rId1520" Type="http://schemas.openxmlformats.org/officeDocument/2006/relationships/hyperlink" Target="https://www.instagram.com/ugatrack/" TargetMode="External"/><Relationship Id="rId2851" Type="http://schemas.openxmlformats.org/officeDocument/2006/relationships/hyperlink" Target="https://www.facebook.com/TerrierTFXC/" TargetMode="External"/><Relationship Id="rId11079" Type="http://schemas.openxmlformats.org/officeDocument/2006/relationships/hyperlink" Target="https://www.instagram.com/hopkinstfxc/" TargetMode="External"/><Relationship Id="rId1554" Type="http://schemas.openxmlformats.org/officeDocument/2006/relationships/hyperlink" Target="https://www.instagram.com/boisestatexctf/" TargetMode="External"/><Relationship Id="rId2885" Type="http://schemas.openxmlformats.org/officeDocument/2006/relationships/hyperlink" Target="https://twitter.com/hcrosstfxc" TargetMode="External"/><Relationship Id="rId1555" Type="http://schemas.openxmlformats.org/officeDocument/2006/relationships/hyperlink" Target="https://twitter.com/msteeplehoward" TargetMode="External"/><Relationship Id="rId2886" Type="http://schemas.openxmlformats.org/officeDocument/2006/relationships/hyperlink" Target="https://www.facebook.com/HCrossMXCTF/" TargetMode="External"/><Relationship Id="rId1556" Type="http://schemas.openxmlformats.org/officeDocument/2006/relationships/hyperlink" Target="https://twitter.com/broncosportstf" TargetMode="External"/><Relationship Id="rId2887" Type="http://schemas.openxmlformats.org/officeDocument/2006/relationships/hyperlink" Target="https://www.instagram.com/hcrossmxctf/" TargetMode="External"/><Relationship Id="rId1557" Type="http://schemas.openxmlformats.org/officeDocument/2006/relationships/hyperlink" Target="https://www.facebook.com/boisestate.track/" TargetMode="External"/><Relationship Id="rId2888" Type="http://schemas.openxmlformats.org/officeDocument/2006/relationships/hyperlink" Target="https://twitter.com/hcrosstfxc" TargetMode="External"/><Relationship Id="rId1558" Type="http://schemas.openxmlformats.org/officeDocument/2006/relationships/hyperlink" Target="https://www.instagram.com/marisavhoward/" TargetMode="External"/><Relationship Id="rId2889" Type="http://schemas.openxmlformats.org/officeDocument/2006/relationships/hyperlink" Target="https://facebook.com/HCrossMXCTF/" TargetMode="External"/><Relationship Id="rId11050" Type="http://schemas.openxmlformats.org/officeDocument/2006/relationships/hyperlink" Target="https://www.instagram.com/__mr.martin/" TargetMode="External"/><Relationship Id="rId12382" Type="http://schemas.openxmlformats.org/officeDocument/2006/relationships/hyperlink" Target="https://twitter.com/nazxctf" TargetMode="External"/><Relationship Id="rId1559" Type="http://schemas.openxmlformats.org/officeDocument/2006/relationships/hyperlink" Target="https://www.instagram.com/boisestatexctf/" TargetMode="External"/><Relationship Id="rId11051" Type="http://schemas.openxmlformats.org/officeDocument/2006/relationships/hyperlink" Target="https://www.instagram.com/hoodxctf/" TargetMode="External"/><Relationship Id="rId12381" Type="http://schemas.openxmlformats.org/officeDocument/2006/relationships/hyperlink" Target="https://nazathletics.com/sports/mens-track-and-field" TargetMode="External"/><Relationship Id="rId12380" Type="http://schemas.openxmlformats.org/officeDocument/2006/relationships/hyperlink" Target="https://www.instagram.com/nazxctf/" TargetMode="External"/><Relationship Id="rId11049" Type="http://schemas.openxmlformats.org/officeDocument/2006/relationships/hyperlink" Target="https://www.facebook.com/hoodcrosstrack/" TargetMode="External"/><Relationship Id="rId11043" Type="http://schemas.openxmlformats.org/officeDocument/2006/relationships/hyperlink" Target="https://www.instagram.com/hoodxctf/" TargetMode="External"/><Relationship Id="rId12375" Type="http://schemas.openxmlformats.org/officeDocument/2006/relationships/hyperlink" Target="https://www.instagram.com/nazxctf/" TargetMode="External"/><Relationship Id="rId11044" Type="http://schemas.openxmlformats.org/officeDocument/2006/relationships/hyperlink" Target="https://www.facebook.com/hoodcrosstrack/" TargetMode="External"/><Relationship Id="rId12374" Type="http://schemas.openxmlformats.org/officeDocument/2006/relationships/hyperlink" Target="https://www.instagram.com/nazxctf/" TargetMode="External"/><Relationship Id="rId11041" Type="http://schemas.openxmlformats.org/officeDocument/2006/relationships/hyperlink" Target="https://www.instagram.com/hoodxctf/" TargetMode="External"/><Relationship Id="rId12373" Type="http://schemas.openxmlformats.org/officeDocument/2006/relationships/hyperlink" Target="https://x.com/ka1eblut" TargetMode="External"/><Relationship Id="rId2880" Type="http://schemas.openxmlformats.org/officeDocument/2006/relationships/hyperlink" Target="https://x.com/KCPerformance_" TargetMode="External"/><Relationship Id="rId11042" Type="http://schemas.openxmlformats.org/officeDocument/2006/relationships/hyperlink" Target="https://www.facebook.com/hoodcrosstrack/" TargetMode="External"/><Relationship Id="rId12372" Type="http://schemas.openxmlformats.org/officeDocument/2006/relationships/hyperlink" Target="https://www.instagram.com/nazxctf/" TargetMode="External"/><Relationship Id="rId1550" Type="http://schemas.openxmlformats.org/officeDocument/2006/relationships/hyperlink" Target="https://www.instagram.com/boisestatexctf/" TargetMode="External"/><Relationship Id="rId2881" Type="http://schemas.openxmlformats.org/officeDocument/2006/relationships/hyperlink" Target="https://twitter.com/hcrosstfxc" TargetMode="External"/><Relationship Id="rId11047" Type="http://schemas.openxmlformats.org/officeDocument/2006/relationships/hyperlink" Target="https://www.instagram.com/hoodxctf/" TargetMode="External"/><Relationship Id="rId12379" Type="http://schemas.openxmlformats.org/officeDocument/2006/relationships/hyperlink" Target="https://www.facebook.com/NazarethCollegeXCTF/" TargetMode="External"/><Relationship Id="rId1551" Type="http://schemas.openxmlformats.org/officeDocument/2006/relationships/hyperlink" Target="https://twitter.com/broncosportstf" TargetMode="External"/><Relationship Id="rId2882" Type="http://schemas.openxmlformats.org/officeDocument/2006/relationships/hyperlink" Target="https://facebook.com/HCrossMXCTF/" TargetMode="External"/><Relationship Id="rId11048" Type="http://schemas.openxmlformats.org/officeDocument/2006/relationships/hyperlink" Target="https://hoodathletics.com/sports/mens-track-and-field" TargetMode="External"/><Relationship Id="rId12378" Type="http://schemas.openxmlformats.org/officeDocument/2006/relationships/hyperlink" Target="https://www.facebook.com/james.goss.1" TargetMode="External"/><Relationship Id="rId1552" Type="http://schemas.openxmlformats.org/officeDocument/2006/relationships/hyperlink" Target="https://www.facebook.com/boisestate.track/" TargetMode="External"/><Relationship Id="rId2883" Type="http://schemas.openxmlformats.org/officeDocument/2006/relationships/hyperlink" Target="https://www.instagram.com/kevinconsoles.performance/" TargetMode="External"/><Relationship Id="rId11045" Type="http://schemas.openxmlformats.org/officeDocument/2006/relationships/hyperlink" Target="https://www.instagram.com/hoodxctf/" TargetMode="External"/><Relationship Id="rId12377" Type="http://schemas.openxmlformats.org/officeDocument/2006/relationships/hyperlink" Target="https://twitter.com/nazxctf" TargetMode="External"/><Relationship Id="rId1553" Type="http://schemas.openxmlformats.org/officeDocument/2006/relationships/hyperlink" Target="https://www.instagram.com/coachandygreen/" TargetMode="External"/><Relationship Id="rId2884" Type="http://schemas.openxmlformats.org/officeDocument/2006/relationships/hyperlink" Target="https://www.instagram.com/hcrossmxctf/" TargetMode="External"/><Relationship Id="rId11046" Type="http://schemas.openxmlformats.org/officeDocument/2006/relationships/hyperlink" Target="https://www.facebook.com/hoodcrosstrack/" TargetMode="External"/><Relationship Id="rId12376" Type="http://schemas.openxmlformats.org/officeDocument/2006/relationships/hyperlink" Target="https://nazathletics.com/sports/mens-track-and-field" TargetMode="External"/><Relationship Id="rId1543" Type="http://schemas.openxmlformats.org/officeDocument/2006/relationships/hyperlink" Target="https://twitter.com/broncosportstf" TargetMode="External"/><Relationship Id="rId2874" Type="http://schemas.openxmlformats.org/officeDocument/2006/relationships/hyperlink" Target="https://www.instagram.com/hcrossmxctf/" TargetMode="External"/><Relationship Id="rId1544" Type="http://schemas.openxmlformats.org/officeDocument/2006/relationships/hyperlink" Target="https://www.facebook.com/boisestate.track/" TargetMode="External"/><Relationship Id="rId2875" Type="http://schemas.openxmlformats.org/officeDocument/2006/relationships/hyperlink" Target="https://twitter.com/hcrosstfxc" TargetMode="External"/><Relationship Id="rId1545" Type="http://schemas.openxmlformats.org/officeDocument/2006/relationships/hyperlink" Target="https://www.instagram.com/emmawren3/" TargetMode="External"/><Relationship Id="rId2876" Type="http://schemas.openxmlformats.org/officeDocument/2006/relationships/hyperlink" Target="https://www.facebook.com/Stephanie-Reilly-137511029602851/" TargetMode="External"/><Relationship Id="rId1546" Type="http://schemas.openxmlformats.org/officeDocument/2006/relationships/hyperlink" Target="https://www.instagram.com/boisestatexctf/" TargetMode="External"/><Relationship Id="rId2877" Type="http://schemas.openxmlformats.org/officeDocument/2006/relationships/hyperlink" Target="https://facebook.com/HCrossMXCTF/" TargetMode="External"/><Relationship Id="rId1547" Type="http://schemas.openxmlformats.org/officeDocument/2006/relationships/hyperlink" Target="https://twitter.com/thecoachkelsey" TargetMode="External"/><Relationship Id="rId2878" Type="http://schemas.openxmlformats.org/officeDocument/2006/relationships/hyperlink" Target="https://www.instagram.com/stephreillytraining/" TargetMode="External"/><Relationship Id="rId11061" Type="http://schemas.openxmlformats.org/officeDocument/2006/relationships/hyperlink" Target="https://twitter.com/hopkinstfxc" TargetMode="External"/><Relationship Id="rId12393" Type="http://schemas.openxmlformats.org/officeDocument/2006/relationships/hyperlink" Target="https://www.facebook.com/NazarethCollegeXCTF/" TargetMode="External"/><Relationship Id="rId1548" Type="http://schemas.openxmlformats.org/officeDocument/2006/relationships/hyperlink" Target="https://twitter.com/broncosportstf" TargetMode="External"/><Relationship Id="rId2879" Type="http://schemas.openxmlformats.org/officeDocument/2006/relationships/hyperlink" Target="https://www.instagram.com/hcrossmxctf/" TargetMode="External"/><Relationship Id="rId11062" Type="http://schemas.openxmlformats.org/officeDocument/2006/relationships/hyperlink" Target="https://www.facebook.com/jhumenssoccer18/" TargetMode="External"/><Relationship Id="rId12392" Type="http://schemas.openxmlformats.org/officeDocument/2006/relationships/hyperlink" Target="https://twitter.com/nazxctf" TargetMode="External"/><Relationship Id="rId1549" Type="http://schemas.openxmlformats.org/officeDocument/2006/relationships/hyperlink" Target="https://www.facebook.com/boisestate.track/" TargetMode="External"/><Relationship Id="rId12391" Type="http://schemas.openxmlformats.org/officeDocument/2006/relationships/hyperlink" Target="https://nazathletics.com/sports/mens-track-and-field" TargetMode="External"/><Relationship Id="rId11060" Type="http://schemas.openxmlformats.org/officeDocument/2006/relationships/hyperlink" Target="https://www.instagram.com/hopkinstfxc/" TargetMode="External"/><Relationship Id="rId12390" Type="http://schemas.openxmlformats.org/officeDocument/2006/relationships/hyperlink" Target="https://www.instagram.com/nazxctf/" TargetMode="External"/><Relationship Id="rId11054" Type="http://schemas.openxmlformats.org/officeDocument/2006/relationships/hyperlink" Target="https://www.instagram.com/hopkinstfxc/" TargetMode="External"/><Relationship Id="rId12386" Type="http://schemas.openxmlformats.org/officeDocument/2006/relationships/hyperlink" Target="https://twitter.com/alexawandy" TargetMode="External"/><Relationship Id="rId11055" Type="http://schemas.openxmlformats.org/officeDocument/2006/relationships/hyperlink" Target="https://twitter.com/hopkinstfxc" TargetMode="External"/><Relationship Id="rId12385" Type="http://schemas.openxmlformats.org/officeDocument/2006/relationships/hyperlink" Target="https://nazathletics.com/sports/mens-track-and-field" TargetMode="External"/><Relationship Id="rId11052" Type="http://schemas.openxmlformats.org/officeDocument/2006/relationships/hyperlink" Target="https://twitter.com/hopkinstfxc" TargetMode="External"/><Relationship Id="rId12384" Type="http://schemas.openxmlformats.org/officeDocument/2006/relationships/hyperlink" Target="https://www.instagram.com/nazxctf/" TargetMode="External"/><Relationship Id="rId11053" Type="http://schemas.openxmlformats.org/officeDocument/2006/relationships/hyperlink" Target="https://www.facebook.com/jhumenssoccer18/" TargetMode="External"/><Relationship Id="rId12383" Type="http://schemas.openxmlformats.org/officeDocument/2006/relationships/hyperlink" Target="https://www.facebook.com/doug.schneider.756" TargetMode="External"/><Relationship Id="rId2870" Type="http://schemas.openxmlformats.org/officeDocument/2006/relationships/hyperlink" Target="https://www.instagram.com/terriertfxc/" TargetMode="External"/><Relationship Id="rId11058" Type="http://schemas.openxmlformats.org/officeDocument/2006/relationships/hyperlink" Target="https://twitter.com/hopkinstfxc" TargetMode="External"/><Relationship Id="rId1540" Type="http://schemas.openxmlformats.org/officeDocument/2006/relationships/hyperlink" Target="https://twitter.com/broncosportstf" TargetMode="External"/><Relationship Id="rId2871" Type="http://schemas.openxmlformats.org/officeDocument/2006/relationships/hyperlink" Target="https://twitter.com/ealfonso43" TargetMode="External"/><Relationship Id="rId11059" Type="http://schemas.openxmlformats.org/officeDocument/2006/relationships/hyperlink" Target="https://www.facebook.com/jhumenssoccer18/" TargetMode="External"/><Relationship Id="rId12389" Type="http://schemas.openxmlformats.org/officeDocument/2006/relationships/hyperlink" Target="https://www.facebook.com/NazarethCollegeXCTF/" TargetMode="External"/><Relationship Id="rId1541" Type="http://schemas.openxmlformats.org/officeDocument/2006/relationships/hyperlink" Target="https://www.facebook.com/boisestate.track/" TargetMode="External"/><Relationship Id="rId2872" Type="http://schemas.openxmlformats.org/officeDocument/2006/relationships/hyperlink" Target="https://twitter.com/hcrosstfxc" TargetMode="External"/><Relationship Id="rId11056" Type="http://schemas.openxmlformats.org/officeDocument/2006/relationships/hyperlink" Target="https://www.facebook.com/jhumenssoccer18/" TargetMode="External"/><Relationship Id="rId12388" Type="http://schemas.openxmlformats.org/officeDocument/2006/relationships/hyperlink" Target="https://www.facebook.com/alexa.wandy" TargetMode="External"/><Relationship Id="rId1542" Type="http://schemas.openxmlformats.org/officeDocument/2006/relationships/hyperlink" Target="https://www.instagram.com/boisestatexctf/" TargetMode="External"/><Relationship Id="rId2873" Type="http://schemas.openxmlformats.org/officeDocument/2006/relationships/hyperlink" Target="https://www.facebook.com/HCrossMXCTF/" TargetMode="External"/><Relationship Id="rId11057" Type="http://schemas.openxmlformats.org/officeDocument/2006/relationships/hyperlink" Target="https://www.instagram.com/hopkinstfxc/" TargetMode="External"/><Relationship Id="rId12387" Type="http://schemas.openxmlformats.org/officeDocument/2006/relationships/hyperlink" Target="https://twitter.com/nazxctf" TargetMode="External"/><Relationship Id="rId13609" Type="http://schemas.openxmlformats.org/officeDocument/2006/relationships/hyperlink" Target="https://twitter.com/fordstrack" TargetMode="External"/><Relationship Id="rId13604" Type="http://schemas.openxmlformats.org/officeDocument/2006/relationships/hyperlink" Target="https://www.instagram.com/gmercyu_xctf/" TargetMode="External"/><Relationship Id="rId14936" Type="http://schemas.openxmlformats.org/officeDocument/2006/relationships/hyperlink" Target="https://www.facebook.com/UW-River-Falls-Track-and-Field-528398023898212/" TargetMode="External"/><Relationship Id="rId13603" Type="http://schemas.openxmlformats.org/officeDocument/2006/relationships/hyperlink" Target="https://twitter.com/gwyneddsports" TargetMode="External"/><Relationship Id="rId14937" Type="http://schemas.openxmlformats.org/officeDocument/2006/relationships/hyperlink" Target="https://www.instagram.com/uwrf_xc_track/" TargetMode="External"/><Relationship Id="rId13602" Type="http://schemas.openxmlformats.org/officeDocument/2006/relationships/hyperlink" Target="https://www.instagram.com/gcc_xctf/" TargetMode="External"/><Relationship Id="rId14938" Type="http://schemas.openxmlformats.org/officeDocument/2006/relationships/hyperlink" Target="https://athletics.uwsp.edu/sports/mens-track-and-field" TargetMode="External"/><Relationship Id="rId13601" Type="http://schemas.openxmlformats.org/officeDocument/2006/relationships/hyperlink" Target="https://www.facebook.com/gccxctf/" TargetMode="External"/><Relationship Id="rId14939" Type="http://schemas.openxmlformats.org/officeDocument/2006/relationships/hyperlink" Target="https://twitter.com/uwsp_xctf" TargetMode="External"/><Relationship Id="rId13608" Type="http://schemas.openxmlformats.org/officeDocument/2006/relationships/hyperlink" Target="https://twitter.com/fordstrack" TargetMode="External"/><Relationship Id="rId14932" Type="http://schemas.openxmlformats.org/officeDocument/2006/relationships/hyperlink" Target="https://uwrfsports.com/sports/track-and-field" TargetMode="External"/><Relationship Id="rId13607" Type="http://schemas.openxmlformats.org/officeDocument/2006/relationships/hyperlink" Target="https://www.instagram.com/catiejaz24/" TargetMode="External"/><Relationship Id="rId14933" Type="http://schemas.openxmlformats.org/officeDocument/2006/relationships/hyperlink" Target="https://twitter.com/uwrftrack" TargetMode="External"/><Relationship Id="rId13606" Type="http://schemas.openxmlformats.org/officeDocument/2006/relationships/hyperlink" Target="https://facebook.com/people/catie-jaskowak/100015585823035/" TargetMode="External"/><Relationship Id="rId14934" Type="http://schemas.openxmlformats.org/officeDocument/2006/relationships/hyperlink" Target="https://www.facebook.com/UW-River-Falls-Track-and-Field-528398023898212/" TargetMode="External"/><Relationship Id="rId13605" Type="http://schemas.openxmlformats.org/officeDocument/2006/relationships/hyperlink" Target="https://www.instagram.com/gmercyu_tfxc/" TargetMode="External"/><Relationship Id="rId14935" Type="http://schemas.openxmlformats.org/officeDocument/2006/relationships/hyperlink" Target="https://twitter.com/uwrftrack" TargetMode="External"/><Relationship Id="rId14930" Type="http://schemas.openxmlformats.org/officeDocument/2006/relationships/hyperlink" Target="https://www.facebook.com/UW-River-Falls-Track-and-Field-528398023898212/" TargetMode="External"/><Relationship Id="rId14931" Type="http://schemas.openxmlformats.org/officeDocument/2006/relationships/hyperlink" Target="https://www.instagram.com/uwrf_xc_track/" TargetMode="External"/><Relationship Id="rId13600" Type="http://schemas.openxmlformats.org/officeDocument/2006/relationships/hyperlink" Target="https://twitter.com/gcc_xctf" TargetMode="External"/><Relationship Id="rId13615" Type="http://schemas.openxmlformats.org/officeDocument/2006/relationships/hyperlink" Target="https://twitter.com/iumightymactfxc" TargetMode="External"/><Relationship Id="rId14947" Type="http://schemas.openxmlformats.org/officeDocument/2006/relationships/hyperlink" Target="https://twitter.com/uwsp_xctf" TargetMode="External"/><Relationship Id="rId13614" Type="http://schemas.openxmlformats.org/officeDocument/2006/relationships/hyperlink" Target="https://twitter.com/fordstrack" TargetMode="External"/><Relationship Id="rId14948" Type="http://schemas.openxmlformats.org/officeDocument/2006/relationships/hyperlink" Target="https://www.facebook.com/rick.witt.566" TargetMode="External"/><Relationship Id="rId13613" Type="http://schemas.openxmlformats.org/officeDocument/2006/relationships/hyperlink" Target="https://www.haverfordathletics.com/sports/mtrack/index" TargetMode="External"/><Relationship Id="rId14949" Type="http://schemas.openxmlformats.org/officeDocument/2006/relationships/hyperlink" Target="https://www.facebook.com/UWSPmenXCTF/" TargetMode="External"/><Relationship Id="rId13612" Type="http://schemas.openxmlformats.org/officeDocument/2006/relationships/hyperlink" Target="https://twitter.com/fordstrack" TargetMode="External"/><Relationship Id="rId13619" Type="http://schemas.openxmlformats.org/officeDocument/2006/relationships/hyperlink" Target="https://www.instagram.com/iumightymacs_tf_xc/" TargetMode="External"/><Relationship Id="rId14943" Type="http://schemas.openxmlformats.org/officeDocument/2006/relationships/hyperlink" Target="https://twitter.com/uwsp_xctf" TargetMode="External"/><Relationship Id="rId13618" Type="http://schemas.openxmlformats.org/officeDocument/2006/relationships/hyperlink" Target="https://twitter.com/iumightymactfxc" TargetMode="External"/><Relationship Id="rId14944" Type="http://schemas.openxmlformats.org/officeDocument/2006/relationships/hyperlink" Target="https://www.facebook.com/UWSPmenXCTF/" TargetMode="External"/><Relationship Id="rId13617" Type="http://schemas.openxmlformats.org/officeDocument/2006/relationships/hyperlink" Target="https://www.instagram.com/iumightymacs_tf_xc/" TargetMode="External"/><Relationship Id="rId14945" Type="http://schemas.openxmlformats.org/officeDocument/2006/relationships/hyperlink" Target="https://www.instagram.com/uwsp_xctf/" TargetMode="External"/><Relationship Id="rId13616" Type="http://schemas.openxmlformats.org/officeDocument/2006/relationships/hyperlink" Target="https://www.instagram.com/mrmurray22/" TargetMode="External"/><Relationship Id="rId14946" Type="http://schemas.openxmlformats.org/officeDocument/2006/relationships/hyperlink" Target="https://athletics.uwsp.edu/sports/mens-track-and-field" TargetMode="External"/><Relationship Id="rId14940" Type="http://schemas.openxmlformats.org/officeDocument/2006/relationships/hyperlink" Target="https://www.facebook.com/UWSPmenXCTF/" TargetMode="External"/><Relationship Id="rId14941" Type="http://schemas.openxmlformats.org/officeDocument/2006/relationships/hyperlink" Target="https://www.instagram.com/uwsp_xctf/" TargetMode="External"/><Relationship Id="rId14942" Type="http://schemas.openxmlformats.org/officeDocument/2006/relationships/hyperlink" Target="https://athletics.uwsp.edu/sports/mens-track-and-field" TargetMode="External"/><Relationship Id="rId13611" Type="http://schemas.openxmlformats.org/officeDocument/2006/relationships/hyperlink" Target="https://twitter.com/fordstrack" TargetMode="External"/><Relationship Id="rId13610" Type="http://schemas.openxmlformats.org/officeDocument/2006/relationships/hyperlink" Target="https://www.haverfordathletics.com/sports/mtrack/index" TargetMode="External"/><Relationship Id="rId14918" Type="http://schemas.openxmlformats.org/officeDocument/2006/relationships/hyperlink" Target="https://www.facebook.com/UwPlattevilleTrackXC/" TargetMode="External"/><Relationship Id="rId14919" Type="http://schemas.openxmlformats.org/officeDocument/2006/relationships/hyperlink" Target="https://www.instagram.com/jem3910/" TargetMode="External"/><Relationship Id="rId14914" Type="http://schemas.openxmlformats.org/officeDocument/2006/relationships/hyperlink" Target="https://www.facebook.com/UwPlattevilleTrackXC/" TargetMode="External"/><Relationship Id="rId14915" Type="http://schemas.openxmlformats.org/officeDocument/2006/relationships/hyperlink" Target="https://twitter.com/pioneertrackxc" TargetMode="External"/><Relationship Id="rId14916" Type="http://schemas.openxmlformats.org/officeDocument/2006/relationships/hyperlink" Target="https://www.facebook.com/UwPlattevilleTrackXC/" TargetMode="External"/><Relationship Id="rId14917" Type="http://schemas.openxmlformats.org/officeDocument/2006/relationships/hyperlink" Target="https://twitter.com/pioneertrackxc" TargetMode="External"/><Relationship Id="rId14910" Type="http://schemas.openxmlformats.org/officeDocument/2006/relationships/hyperlink" Target="https://twitter.com/pioneertrackxc" TargetMode="External"/><Relationship Id="rId14911" Type="http://schemas.openxmlformats.org/officeDocument/2006/relationships/hyperlink" Target="https://www.facebook.com/UwPlattevilleTrackXC/" TargetMode="External"/><Relationship Id="rId14912" Type="http://schemas.openxmlformats.org/officeDocument/2006/relationships/hyperlink" Target="https://www.letsgopioneers.com/sports/track/index" TargetMode="External"/><Relationship Id="rId14913" Type="http://schemas.openxmlformats.org/officeDocument/2006/relationships/hyperlink" Target="https://twitter.com/pioneertrackxc" TargetMode="External"/><Relationship Id="rId14929" Type="http://schemas.openxmlformats.org/officeDocument/2006/relationships/hyperlink" Target="https://twitter.com/uwrftrack" TargetMode="External"/><Relationship Id="rId14925" Type="http://schemas.openxmlformats.org/officeDocument/2006/relationships/hyperlink" Target="https://uwrfsports.com/sports/track-and-field" TargetMode="External"/><Relationship Id="rId14926" Type="http://schemas.openxmlformats.org/officeDocument/2006/relationships/hyperlink" Target="https://twitter.com/uwrftrack" TargetMode="External"/><Relationship Id="rId14927" Type="http://schemas.openxmlformats.org/officeDocument/2006/relationships/hyperlink" Target="https://www.facebook.com/UW-River-Falls-Track-and-Field-528398023898212/" TargetMode="External"/><Relationship Id="rId14928" Type="http://schemas.openxmlformats.org/officeDocument/2006/relationships/hyperlink" Target="https://uwrfsports.com/sports/track-and-field" TargetMode="External"/><Relationship Id="rId14921" Type="http://schemas.openxmlformats.org/officeDocument/2006/relationships/hyperlink" Target="https://uwrfsports.com/sports/track-and-field" TargetMode="External"/><Relationship Id="rId14922" Type="http://schemas.openxmlformats.org/officeDocument/2006/relationships/hyperlink" Target="https://uwrfsports.com/sports/track-and-field" TargetMode="External"/><Relationship Id="rId14923" Type="http://schemas.openxmlformats.org/officeDocument/2006/relationships/hyperlink" Target="https://twitter.com/uwrftrack" TargetMode="External"/><Relationship Id="rId14924" Type="http://schemas.openxmlformats.org/officeDocument/2006/relationships/hyperlink" Target="https://www.facebook.com/UW-River-Falls-Track-and-Field-528398023898212/" TargetMode="External"/><Relationship Id="rId14920" Type="http://schemas.openxmlformats.org/officeDocument/2006/relationships/hyperlink" Target="https://www.instagram.com/uwtrack/" TargetMode="External"/><Relationship Id="rId12317" Type="http://schemas.openxmlformats.org/officeDocument/2006/relationships/hyperlink" Target="https://athletics.houghton.edu/sports/track-and-field" TargetMode="External"/><Relationship Id="rId13648" Type="http://schemas.openxmlformats.org/officeDocument/2006/relationships/hyperlink" Target="https://twitter.com/kingsxctrack" TargetMode="External"/><Relationship Id="rId12316" Type="http://schemas.openxmlformats.org/officeDocument/2006/relationships/hyperlink" Target="https://www.instagram.com/houghtonxctf/" TargetMode="External"/><Relationship Id="rId13647" Type="http://schemas.openxmlformats.org/officeDocument/2006/relationships/hyperlink" Target="https://www.instagram.com/kingsxctrack/" TargetMode="External"/><Relationship Id="rId12315" Type="http://schemas.openxmlformats.org/officeDocument/2006/relationships/hyperlink" Target="https://www.facebook.com/Houghton-College-Cross-Country-and-Track-Field-165246156858092/" TargetMode="External"/><Relationship Id="rId13646" Type="http://schemas.openxmlformats.org/officeDocument/2006/relationships/hyperlink" Target="https://www.facebook.com/MonarchXCTF/" TargetMode="External"/><Relationship Id="rId12314" Type="http://schemas.openxmlformats.org/officeDocument/2006/relationships/hyperlink" Target="https://www.facebook.com/Houghton-College-Cross-Country-and-Track-Field-165246156858092/" TargetMode="External"/><Relationship Id="rId13645" Type="http://schemas.openxmlformats.org/officeDocument/2006/relationships/hyperlink" Target="https://twitter.com/kingsxctrack" TargetMode="External"/><Relationship Id="rId14976" Type="http://schemas.openxmlformats.org/officeDocument/2006/relationships/hyperlink" Target="https://stoutbluedevils.com/sports/mens-track-and-field" TargetMode="External"/><Relationship Id="rId14977" Type="http://schemas.openxmlformats.org/officeDocument/2006/relationships/hyperlink" Target="https://stoutbluedevils.com/sports/mens-track-and-field" TargetMode="External"/><Relationship Id="rId12319" Type="http://schemas.openxmlformats.org/officeDocument/2006/relationships/hyperlink" Target="https://www.facebook.com/Houghton-College-Cross-Country-and-Track-Field-165246156858092/" TargetMode="External"/><Relationship Id="rId14978" Type="http://schemas.openxmlformats.org/officeDocument/2006/relationships/hyperlink" Target="https://twitter.com/bluedevilstf" TargetMode="External"/><Relationship Id="rId12318" Type="http://schemas.openxmlformats.org/officeDocument/2006/relationships/hyperlink" Target="https://twitter.com/yoitbephager" TargetMode="External"/><Relationship Id="rId13649" Type="http://schemas.openxmlformats.org/officeDocument/2006/relationships/hyperlink" Target="https://www.facebook.com/MonarchXCTF/" TargetMode="External"/><Relationship Id="rId14979" Type="http://schemas.openxmlformats.org/officeDocument/2006/relationships/hyperlink" Target="https://www.facebook.com/UwStoutTrackAndFieldAlumni/" TargetMode="External"/><Relationship Id="rId13640" Type="http://schemas.openxmlformats.org/officeDocument/2006/relationships/hyperlink" Target="https://www.facebook.com/MonarchXCTF/" TargetMode="External"/><Relationship Id="rId14972" Type="http://schemas.openxmlformats.org/officeDocument/2006/relationships/hyperlink" Target="https://twitter.com/coach_jessd" TargetMode="External"/><Relationship Id="rId14973" Type="http://schemas.openxmlformats.org/officeDocument/2006/relationships/hyperlink" Target="https://twitter.com/bluedevilstf" TargetMode="External"/><Relationship Id="rId14974" Type="http://schemas.openxmlformats.org/officeDocument/2006/relationships/hyperlink" Target="https://www.facebook.com/jess.devine.144" TargetMode="External"/><Relationship Id="rId14975" Type="http://schemas.openxmlformats.org/officeDocument/2006/relationships/hyperlink" Target="https://www.facebook.com/UwStoutTrackAndFieldAlumni/" TargetMode="External"/><Relationship Id="rId12313" Type="http://schemas.openxmlformats.org/officeDocument/2006/relationships/hyperlink" Target="https://athletics.houghton.edu/sports/track-and-field" TargetMode="External"/><Relationship Id="rId13644" Type="http://schemas.openxmlformats.org/officeDocument/2006/relationships/hyperlink" Target="https://www.facebook.com/MonarchXCTF/" TargetMode="External"/><Relationship Id="rId12312" Type="http://schemas.openxmlformats.org/officeDocument/2006/relationships/hyperlink" Target="https://hilberthawks.com/sports/mens-soccer" TargetMode="External"/><Relationship Id="rId13643" Type="http://schemas.openxmlformats.org/officeDocument/2006/relationships/hyperlink" Target="https://www.facebook.com/michael.kolinovsky" TargetMode="External"/><Relationship Id="rId12311" Type="http://schemas.openxmlformats.org/officeDocument/2006/relationships/hyperlink" Target="https://www.instagram.com/hartwickcrosscountrytrack/" TargetMode="External"/><Relationship Id="rId13642" Type="http://schemas.openxmlformats.org/officeDocument/2006/relationships/hyperlink" Target="https://twitter.com/kingsxctrack" TargetMode="External"/><Relationship Id="rId14970" Type="http://schemas.openxmlformats.org/officeDocument/2006/relationships/hyperlink" Target="https://www.facebook.com/UwStoutTrackAndFieldAlumni/" TargetMode="External"/><Relationship Id="rId12310" Type="http://schemas.openxmlformats.org/officeDocument/2006/relationships/hyperlink" Target="https://twitter.com/hartwick_xc" TargetMode="External"/><Relationship Id="rId13641" Type="http://schemas.openxmlformats.org/officeDocument/2006/relationships/hyperlink" Target="https://kingscollegeathletics.com/sports/mens-track-and-field" TargetMode="External"/><Relationship Id="rId14971" Type="http://schemas.openxmlformats.org/officeDocument/2006/relationships/hyperlink" Target="https://stoutbluedevils.com/sports/mens-track-and-field" TargetMode="External"/><Relationship Id="rId12328" Type="http://schemas.openxmlformats.org/officeDocument/2006/relationships/hyperlink" Target="https://twitter.com/hunter_xc_tf" TargetMode="External"/><Relationship Id="rId13659" Type="http://schemas.openxmlformats.org/officeDocument/2006/relationships/hyperlink" Target="https://twitter.com/kingsxctrack" TargetMode="External"/><Relationship Id="rId12327" Type="http://schemas.openxmlformats.org/officeDocument/2006/relationships/hyperlink" Target="https://www.huntercollegeathletics.com/sports/mens-tennis" TargetMode="External"/><Relationship Id="rId13658" Type="http://schemas.openxmlformats.org/officeDocument/2006/relationships/hyperlink" Target="https://www.facebook.com/MonarchXCTF/" TargetMode="External"/><Relationship Id="rId12326" Type="http://schemas.openxmlformats.org/officeDocument/2006/relationships/hyperlink" Target="https://www.instagram.com/houghtonxctf/" TargetMode="External"/><Relationship Id="rId13657" Type="http://schemas.openxmlformats.org/officeDocument/2006/relationships/hyperlink" Target="https://twitter.com/kingsxctrack" TargetMode="External"/><Relationship Id="rId12325" Type="http://schemas.openxmlformats.org/officeDocument/2006/relationships/hyperlink" Target="https://www.facebook.com/Houghton-College-Cross-Country-and-Track-Field-165246156858092/" TargetMode="External"/><Relationship Id="rId13656" Type="http://schemas.openxmlformats.org/officeDocument/2006/relationships/hyperlink" Target="https://www.instagram.com/kingsxctrack/" TargetMode="External"/><Relationship Id="rId14987" Type="http://schemas.openxmlformats.org/officeDocument/2006/relationships/hyperlink" Target="https://facebook.com/n8_johnson_" TargetMode="External"/><Relationship Id="rId14988" Type="http://schemas.openxmlformats.org/officeDocument/2006/relationships/hyperlink" Target="https://www.facebook.com/UWS-XCTF-Community-764121917007479/" TargetMode="External"/><Relationship Id="rId14989" Type="http://schemas.openxmlformats.org/officeDocument/2006/relationships/hyperlink" Target="https://www.instagram.com/nate_johnson03/" TargetMode="External"/><Relationship Id="rId12329" Type="http://schemas.openxmlformats.org/officeDocument/2006/relationships/hyperlink" Target="https://twitter.com/hunter_xc_tf" TargetMode="External"/><Relationship Id="rId12320" Type="http://schemas.openxmlformats.org/officeDocument/2006/relationships/hyperlink" Target="https://www.instagram.com/phager.endurance/" TargetMode="External"/><Relationship Id="rId13651" Type="http://schemas.openxmlformats.org/officeDocument/2006/relationships/hyperlink" Target="https://twitter.com/kingsxctrack" TargetMode="External"/><Relationship Id="rId14983" Type="http://schemas.openxmlformats.org/officeDocument/2006/relationships/hyperlink" Target="https://twitter.com/uws_xc_tf" TargetMode="External"/><Relationship Id="rId13650" Type="http://schemas.openxmlformats.org/officeDocument/2006/relationships/hyperlink" Target="https://www.instagram.com/kings_trackfield/" TargetMode="External"/><Relationship Id="rId14984" Type="http://schemas.openxmlformats.org/officeDocument/2006/relationships/hyperlink" Target="https://www.facebook.com/UWS-XCTF-Community-764121917007479/" TargetMode="External"/><Relationship Id="rId14985" Type="http://schemas.openxmlformats.org/officeDocument/2006/relationships/hyperlink" Target="https://www.instagram.com/uwsuperiortf/" TargetMode="External"/><Relationship Id="rId14986" Type="http://schemas.openxmlformats.org/officeDocument/2006/relationships/hyperlink" Target="https://twitter.com/uws_xc_tf" TargetMode="External"/><Relationship Id="rId12324" Type="http://schemas.openxmlformats.org/officeDocument/2006/relationships/hyperlink" Target="https://www.instagram.com/houghtonxctf/" TargetMode="External"/><Relationship Id="rId13655" Type="http://schemas.openxmlformats.org/officeDocument/2006/relationships/hyperlink" Target="https://www.facebook.com/MonarchXCTF/" TargetMode="External"/><Relationship Id="rId12323" Type="http://schemas.openxmlformats.org/officeDocument/2006/relationships/hyperlink" Target="https://www.facebook.com/Houghton-College-Cross-Country-and-Track-Field-165246156858092/" TargetMode="External"/><Relationship Id="rId13654" Type="http://schemas.openxmlformats.org/officeDocument/2006/relationships/hyperlink" Target="https://twitter.com/kingsxctrack" TargetMode="External"/><Relationship Id="rId14980" Type="http://schemas.openxmlformats.org/officeDocument/2006/relationships/hyperlink" Target="https://twitter.com/bluedevilstf" TargetMode="External"/><Relationship Id="rId12322" Type="http://schemas.openxmlformats.org/officeDocument/2006/relationships/hyperlink" Target="https://www.instagram.com/houghtonxctf/" TargetMode="External"/><Relationship Id="rId13653" Type="http://schemas.openxmlformats.org/officeDocument/2006/relationships/hyperlink" Target="https://www.instagram.com/kingsxctrack/" TargetMode="External"/><Relationship Id="rId14981" Type="http://schemas.openxmlformats.org/officeDocument/2006/relationships/hyperlink" Target="https://www.facebook.com/UwStoutTrackAndFieldAlumni/" TargetMode="External"/><Relationship Id="rId12321" Type="http://schemas.openxmlformats.org/officeDocument/2006/relationships/hyperlink" Target="https://www.facebook.com/Houghton-College-Cross-Country-and-Track-Field-165246156858092/" TargetMode="External"/><Relationship Id="rId13652" Type="http://schemas.openxmlformats.org/officeDocument/2006/relationships/hyperlink" Target="https://www.facebook.com/MonarchXCTF/" TargetMode="External"/><Relationship Id="rId14982" Type="http://schemas.openxmlformats.org/officeDocument/2006/relationships/hyperlink" Target="https://www.instagram.com/bluedevilstf/" TargetMode="External"/><Relationship Id="rId13626" Type="http://schemas.openxmlformats.org/officeDocument/2006/relationships/hyperlink" Target="https://twitter.com/jcxctf" TargetMode="External"/><Relationship Id="rId14958" Type="http://schemas.openxmlformats.org/officeDocument/2006/relationships/hyperlink" Target="https://www.instagram.com/uwsp_xctf/" TargetMode="External"/><Relationship Id="rId13625" Type="http://schemas.openxmlformats.org/officeDocument/2006/relationships/hyperlink" Target="https://www.instagram.com/iumightymacs_tf_xc/" TargetMode="External"/><Relationship Id="rId14959" Type="http://schemas.openxmlformats.org/officeDocument/2006/relationships/hyperlink" Target="https://twitter.com/uwsp_xctf" TargetMode="External"/><Relationship Id="rId13624" Type="http://schemas.openxmlformats.org/officeDocument/2006/relationships/hyperlink" Target="https://www.instagram.com/davidmsmith15/" TargetMode="External"/><Relationship Id="rId13623" Type="http://schemas.openxmlformats.org/officeDocument/2006/relationships/hyperlink" Target="https://www.facebook.com/davidmsmith15/" TargetMode="External"/><Relationship Id="rId14954" Type="http://schemas.openxmlformats.org/officeDocument/2006/relationships/hyperlink" Target="https://www.facebook.com/UWSPmenXCTF/" TargetMode="External"/><Relationship Id="rId13629" Type="http://schemas.openxmlformats.org/officeDocument/2006/relationships/hyperlink" Target="https://www.instagram.com/juniatacollegexctf/" TargetMode="External"/><Relationship Id="rId14955" Type="http://schemas.openxmlformats.org/officeDocument/2006/relationships/hyperlink" Target="https://www.instagram.com/uwsp_xctf/" TargetMode="External"/><Relationship Id="rId13628" Type="http://schemas.openxmlformats.org/officeDocument/2006/relationships/hyperlink" Target="https://www.instagram.com/jdoeshurdles/" TargetMode="External"/><Relationship Id="rId14956" Type="http://schemas.openxmlformats.org/officeDocument/2006/relationships/hyperlink" Target="https://twitter.com/uwsp_xctf" TargetMode="External"/><Relationship Id="rId13627" Type="http://schemas.openxmlformats.org/officeDocument/2006/relationships/hyperlink" Target="https://www.facebook.com/jcxctf" TargetMode="External"/><Relationship Id="rId14957" Type="http://schemas.openxmlformats.org/officeDocument/2006/relationships/hyperlink" Target="https://www.facebook.com/UWSPmenXCTF/" TargetMode="External"/><Relationship Id="rId14950" Type="http://schemas.openxmlformats.org/officeDocument/2006/relationships/hyperlink" Target="https://www.instagram.com/uwsp_xctf/" TargetMode="External"/><Relationship Id="rId14951" Type="http://schemas.openxmlformats.org/officeDocument/2006/relationships/hyperlink" Target="https://athletics.uwsp.edu/sports/mens-track-and-field" TargetMode="External"/><Relationship Id="rId14952" Type="http://schemas.openxmlformats.org/officeDocument/2006/relationships/hyperlink" Target="https://twitter.com/asamatterofmatt" TargetMode="External"/><Relationship Id="rId14953" Type="http://schemas.openxmlformats.org/officeDocument/2006/relationships/hyperlink" Target="https://twitter.com/uwsp_xctf" TargetMode="External"/><Relationship Id="rId13622" Type="http://schemas.openxmlformats.org/officeDocument/2006/relationships/hyperlink" Target="https://twitter.com/iumightymactfxc" TargetMode="External"/><Relationship Id="rId13621" Type="http://schemas.openxmlformats.org/officeDocument/2006/relationships/hyperlink" Target="https://www.instagram.com/iumightymacs_tf_xc/" TargetMode="External"/><Relationship Id="rId13620" Type="http://schemas.openxmlformats.org/officeDocument/2006/relationships/hyperlink" Target="https://twitter.com/iumightymactfxc" TargetMode="External"/><Relationship Id="rId12306" Type="http://schemas.openxmlformats.org/officeDocument/2006/relationships/hyperlink" Target="https://www.instagram.com/hartwickcrosscountrytrack/" TargetMode="External"/><Relationship Id="rId13637" Type="http://schemas.openxmlformats.org/officeDocument/2006/relationships/hyperlink" Target="https://www.instagram.com/keystone_xctf/" TargetMode="External"/><Relationship Id="rId14969" Type="http://schemas.openxmlformats.org/officeDocument/2006/relationships/hyperlink" Target="https://twitter.com/bluedevilstf" TargetMode="External"/><Relationship Id="rId12305" Type="http://schemas.openxmlformats.org/officeDocument/2006/relationships/hyperlink" Target="https://twitter.com/hartwick_xc" TargetMode="External"/><Relationship Id="rId13636" Type="http://schemas.openxmlformats.org/officeDocument/2006/relationships/hyperlink" Target="https://www.facebook.com/kcxctf/" TargetMode="External"/><Relationship Id="rId12304" Type="http://schemas.openxmlformats.org/officeDocument/2006/relationships/hyperlink" Target="https://www.instagram.com/hamiltoncollegexctf/" TargetMode="External"/><Relationship Id="rId13635" Type="http://schemas.openxmlformats.org/officeDocument/2006/relationships/hyperlink" Target="https://twitter.com/keystone_xctf" TargetMode="External"/><Relationship Id="rId12303" Type="http://schemas.openxmlformats.org/officeDocument/2006/relationships/hyperlink" Target="https://twitter.com/hamcollxc_tf" TargetMode="External"/><Relationship Id="rId13634" Type="http://schemas.openxmlformats.org/officeDocument/2006/relationships/hyperlink" Target="https://www.facebook.com/jcxctf" TargetMode="External"/><Relationship Id="rId14965" Type="http://schemas.openxmlformats.org/officeDocument/2006/relationships/hyperlink" Target="https://twitter.com/uwsp_xctf" TargetMode="External"/><Relationship Id="rId12309" Type="http://schemas.openxmlformats.org/officeDocument/2006/relationships/hyperlink" Target="https://www.instagram.com/hartwickcrosscountrytrack/" TargetMode="External"/><Relationship Id="rId14966" Type="http://schemas.openxmlformats.org/officeDocument/2006/relationships/hyperlink" Target="https://www.facebook.com/UWSPmenXCTF/" TargetMode="External"/><Relationship Id="rId12308" Type="http://schemas.openxmlformats.org/officeDocument/2006/relationships/hyperlink" Target="https://twitter.com/hartwick_xc" TargetMode="External"/><Relationship Id="rId13639" Type="http://schemas.openxmlformats.org/officeDocument/2006/relationships/hyperlink" Target="https://twitter.com/kingsxctrack" TargetMode="External"/><Relationship Id="rId14967" Type="http://schemas.openxmlformats.org/officeDocument/2006/relationships/hyperlink" Target="https://www.instagram.com/uwsp_xctf/" TargetMode="External"/><Relationship Id="rId12307" Type="http://schemas.openxmlformats.org/officeDocument/2006/relationships/hyperlink" Target="https://twitter.com/thekrunkinator" TargetMode="External"/><Relationship Id="rId13638" Type="http://schemas.openxmlformats.org/officeDocument/2006/relationships/hyperlink" Target="https://kingscollegeathletics.com/sports/mens-track-and-field" TargetMode="External"/><Relationship Id="rId14968" Type="http://schemas.openxmlformats.org/officeDocument/2006/relationships/hyperlink" Target="https://stoutbluedevils.com/sports/mens-track-and-field" TargetMode="External"/><Relationship Id="rId14961" Type="http://schemas.openxmlformats.org/officeDocument/2006/relationships/hyperlink" Target="https://www.instagram.com/uwsp_xctf/" TargetMode="External"/><Relationship Id="rId14962" Type="http://schemas.openxmlformats.org/officeDocument/2006/relationships/hyperlink" Target="https://twitter.com/uwsp_xctf" TargetMode="External"/><Relationship Id="rId14963" Type="http://schemas.openxmlformats.org/officeDocument/2006/relationships/hyperlink" Target="https://www.facebook.com/UWSPmenXCTF/" TargetMode="External"/><Relationship Id="rId14964" Type="http://schemas.openxmlformats.org/officeDocument/2006/relationships/hyperlink" Target="https://www.instagram.com/uwsp_xctf/" TargetMode="External"/><Relationship Id="rId12302" Type="http://schemas.openxmlformats.org/officeDocument/2006/relationships/hyperlink" Target="https://www.instagram.com/hamiltoncollegexctf/" TargetMode="External"/><Relationship Id="rId13633" Type="http://schemas.openxmlformats.org/officeDocument/2006/relationships/hyperlink" Target="https://twitter.com/jcxctf" TargetMode="External"/><Relationship Id="rId12301" Type="http://schemas.openxmlformats.org/officeDocument/2006/relationships/hyperlink" Target="https://twitter.com/hamcollxc_tf" TargetMode="External"/><Relationship Id="rId13632" Type="http://schemas.openxmlformats.org/officeDocument/2006/relationships/hyperlink" Target="https://www.instagram.com/juniatacollegexctf/" TargetMode="External"/><Relationship Id="rId12300" Type="http://schemas.openxmlformats.org/officeDocument/2006/relationships/hyperlink" Target="https://athletics.hamilton.edu/sports/mens-track-and-field" TargetMode="External"/><Relationship Id="rId13631" Type="http://schemas.openxmlformats.org/officeDocument/2006/relationships/hyperlink" Target="https://www.facebook.com/jcxctf" TargetMode="External"/><Relationship Id="rId13630" Type="http://schemas.openxmlformats.org/officeDocument/2006/relationships/hyperlink" Target="https://twitter.com/jcxctf" TargetMode="External"/><Relationship Id="rId14960" Type="http://schemas.openxmlformats.org/officeDocument/2006/relationships/hyperlink" Target="https://www.facebook.com/UWSPmenXCTF/" TargetMode="External"/><Relationship Id="rId2940" Type="http://schemas.openxmlformats.org/officeDocument/2006/relationships/hyperlink" Target="https://twitter.com/merrimacktfxc" TargetMode="External"/><Relationship Id="rId1610" Type="http://schemas.openxmlformats.org/officeDocument/2006/relationships/hyperlink" Target="https://twitter.com/bradleyxctrack" TargetMode="External"/><Relationship Id="rId2941" Type="http://schemas.openxmlformats.org/officeDocument/2006/relationships/hyperlink" Target="https://www.facebook.com/pg/MerrimackCollegeTrackAndField/" TargetMode="External"/><Relationship Id="rId1611" Type="http://schemas.openxmlformats.org/officeDocument/2006/relationships/hyperlink" Target="https://www.facebook.com/bradley.xctrack/posts" TargetMode="External"/><Relationship Id="rId2942" Type="http://schemas.openxmlformats.org/officeDocument/2006/relationships/hyperlink" Target="https://www.instagram.com/merrimacktfxc/" TargetMode="External"/><Relationship Id="rId1612" Type="http://schemas.openxmlformats.org/officeDocument/2006/relationships/hyperlink" Target="https://www.instagram.com/acarlson701/" TargetMode="External"/><Relationship Id="rId2943" Type="http://schemas.openxmlformats.org/officeDocument/2006/relationships/hyperlink" Target="https://twitter.com/merrimacktfxc" TargetMode="External"/><Relationship Id="rId1613" Type="http://schemas.openxmlformats.org/officeDocument/2006/relationships/hyperlink" Target="https://www.instagram.com/bradley_xc_track/" TargetMode="External"/><Relationship Id="rId2944" Type="http://schemas.openxmlformats.org/officeDocument/2006/relationships/hyperlink" Target="https://www.facebook.com/pg/MerrimackCollegeTrackAndField/" TargetMode="External"/><Relationship Id="rId1614" Type="http://schemas.openxmlformats.org/officeDocument/2006/relationships/hyperlink" Target="https://x.com/cody_roder00" TargetMode="External"/><Relationship Id="rId2945" Type="http://schemas.openxmlformats.org/officeDocument/2006/relationships/hyperlink" Target="https://www.instagram.com/merrimacktfxc/" TargetMode="External"/><Relationship Id="rId1615" Type="http://schemas.openxmlformats.org/officeDocument/2006/relationships/hyperlink" Target="https://twitter.com/bradleyxctrack" TargetMode="External"/><Relationship Id="rId2946" Type="http://schemas.openxmlformats.org/officeDocument/2006/relationships/hyperlink" Target="https://twitter.com/merrimacktfxc" TargetMode="External"/><Relationship Id="rId1616" Type="http://schemas.openxmlformats.org/officeDocument/2006/relationships/hyperlink" Target="https://www.facebook.com/bradley.xctrack/posts" TargetMode="External"/><Relationship Id="rId2947" Type="http://schemas.openxmlformats.org/officeDocument/2006/relationships/hyperlink" Target="https://www.facebook.com/pg/MerrimackCollegeTrackAndField/" TargetMode="External"/><Relationship Id="rId1617" Type="http://schemas.openxmlformats.org/officeDocument/2006/relationships/hyperlink" Target="https://www.instagram.com/cody_roder00/" TargetMode="External"/><Relationship Id="rId2948" Type="http://schemas.openxmlformats.org/officeDocument/2006/relationships/hyperlink" Target="https://www.instagram.com/merrimacktfxc/" TargetMode="External"/><Relationship Id="rId1618" Type="http://schemas.openxmlformats.org/officeDocument/2006/relationships/hyperlink" Target="https://www.instagram.com/bradley_xc_track/" TargetMode="External"/><Relationship Id="rId2949" Type="http://schemas.openxmlformats.org/officeDocument/2006/relationships/hyperlink" Target="https://twitter.com/merrimacktfxc" TargetMode="External"/><Relationship Id="rId1619" Type="http://schemas.openxmlformats.org/officeDocument/2006/relationships/hyperlink" Target="https://twitter.com/bradleyxctrack" TargetMode="External"/><Relationship Id="rId12199" Type="http://schemas.openxmlformats.org/officeDocument/2006/relationships/hyperlink" Target="https://www.facebook.com/RutgersTFXC/" TargetMode="External"/><Relationship Id="rId12198" Type="http://schemas.openxmlformats.org/officeDocument/2006/relationships/hyperlink" Target="https://www.facebook.com/avionne.sloan.7/" TargetMode="External"/><Relationship Id="rId12197" Type="http://schemas.openxmlformats.org/officeDocument/2006/relationships/hyperlink" Target="https://twitter.com/ruc_track" TargetMode="External"/><Relationship Id="rId12196" Type="http://schemas.openxmlformats.org/officeDocument/2006/relationships/hyperlink" Target="https://www.instagram.com/ruc_track/" TargetMode="External"/><Relationship Id="rId2930" Type="http://schemas.openxmlformats.org/officeDocument/2006/relationships/hyperlink" Target="https://www.instagram.com/merrimacktfxc/" TargetMode="External"/><Relationship Id="rId1600" Type="http://schemas.openxmlformats.org/officeDocument/2006/relationships/hyperlink" Target="https://twitter.com/idahotrack" TargetMode="External"/><Relationship Id="rId2931" Type="http://schemas.openxmlformats.org/officeDocument/2006/relationships/hyperlink" Target="https://merrimackathletics.com/sports/2017/7/12/information-pages-Recruiting-Questionnaires.aspx" TargetMode="External"/><Relationship Id="rId1601" Type="http://schemas.openxmlformats.org/officeDocument/2006/relationships/hyperlink" Target="https://www.facebook.com/frashizzle" TargetMode="External"/><Relationship Id="rId2932" Type="http://schemas.openxmlformats.org/officeDocument/2006/relationships/hyperlink" Target="https://twitter.com/merrimacktfxc" TargetMode="External"/><Relationship Id="rId1602" Type="http://schemas.openxmlformats.org/officeDocument/2006/relationships/hyperlink" Target="https://www.facebook.com/idahotrack/" TargetMode="External"/><Relationship Id="rId2933" Type="http://schemas.openxmlformats.org/officeDocument/2006/relationships/hyperlink" Target="https://www.facebook.com/mark.connolly.96" TargetMode="External"/><Relationship Id="rId1603" Type="http://schemas.openxmlformats.org/officeDocument/2006/relationships/hyperlink" Target="https://www.instagram.com/starknaked24_7/" TargetMode="External"/><Relationship Id="rId2934" Type="http://schemas.openxmlformats.org/officeDocument/2006/relationships/hyperlink" Target="https://www.facebook.com/pg/MerrimackCollegeTrackAndField/" TargetMode="External"/><Relationship Id="rId1604" Type="http://schemas.openxmlformats.org/officeDocument/2006/relationships/hyperlink" Target="https://www.instagram.com/idahotrack/" TargetMode="External"/><Relationship Id="rId2935" Type="http://schemas.openxmlformats.org/officeDocument/2006/relationships/hyperlink" Target="https://www.instagram.com/merrimacktfxc/" TargetMode="External"/><Relationship Id="rId1605" Type="http://schemas.openxmlformats.org/officeDocument/2006/relationships/hyperlink" Target="https://twitter.com/craigdahlquist9" TargetMode="External"/><Relationship Id="rId2936" Type="http://schemas.openxmlformats.org/officeDocument/2006/relationships/hyperlink" Target="https://merrimackathletics.com/sports/2017/7/12/information-pages-Recruiting-Questionnaires.aspx" TargetMode="External"/><Relationship Id="rId1606" Type="http://schemas.openxmlformats.org/officeDocument/2006/relationships/hyperlink" Target="https://twitter.com/bradleyxctrack" TargetMode="External"/><Relationship Id="rId2937" Type="http://schemas.openxmlformats.org/officeDocument/2006/relationships/hyperlink" Target="https://twitter.com/merrimacktfxc" TargetMode="External"/><Relationship Id="rId1607" Type="http://schemas.openxmlformats.org/officeDocument/2006/relationships/hyperlink" Target="https://www.facebook.com/bradley.xctrack/posts" TargetMode="External"/><Relationship Id="rId2938" Type="http://schemas.openxmlformats.org/officeDocument/2006/relationships/hyperlink" Target="https://www.facebook.com/pg/MerrimackCollegeTrackAndField/" TargetMode="External"/><Relationship Id="rId1608" Type="http://schemas.openxmlformats.org/officeDocument/2006/relationships/hyperlink" Target="https://www.instagram.com/bradley_xc_track/" TargetMode="External"/><Relationship Id="rId2939" Type="http://schemas.openxmlformats.org/officeDocument/2006/relationships/hyperlink" Target="https://www.instagram.com/merrimacktfxc/" TargetMode="External"/><Relationship Id="rId1609" Type="http://schemas.openxmlformats.org/officeDocument/2006/relationships/hyperlink" Target="https://twitter.com/Rbaker511" TargetMode="External"/><Relationship Id="rId1631" Type="http://schemas.openxmlformats.org/officeDocument/2006/relationships/hyperlink" Target="https://www.instagram.com/chistatetfxc/" TargetMode="External"/><Relationship Id="rId2962" Type="http://schemas.openxmlformats.org/officeDocument/2006/relationships/hyperlink" Target="https://www.facebook.com/pg/MerrimackCollegeTrackAndField/" TargetMode="External"/><Relationship Id="rId12180" Type="http://schemas.openxmlformats.org/officeDocument/2006/relationships/hyperlink" Target="https://twitter.com/rowanmxc_track" TargetMode="External"/><Relationship Id="rId1632" Type="http://schemas.openxmlformats.org/officeDocument/2006/relationships/hyperlink" Target="https://twitter.com/chicagostatetf" TargetMode="External"/><Relationship Id="rId2963" Type="http://schemas.openxmlformats.org/officeDocument/2006/relationships/hyperlink" Target="https://www.instagram.com/merrimacktfxc/" TargetMode="External"/><Relationship Id="rId1633" Type="http://schemas.openxmlformats.org/officeDocument/2006/relationships/hyperlink" Target="https://www.instagram.com/chistatetfxc/" TargetMode="External"/><Relationship Id="rId2964" Type="http://schemas.openxmlformats.org/officeDocument/2006/relationships/hyperlink" Target="https://merrimackathletics.com/sports/2017/7/12/information-pages-Recruiting-Questionnaires.aspx" TargetMode="External"/><Relationship Id="rId1634" Type="http://schemas.openxmlformats.org/officeDocument/2006/relationships/hyperlink" Target="https://twitter.com/depaulxctf" TargetMode="External"/><Relationship Id="rId2965" Type="http://schemas.openxmlformats.org/officeDocument/2006/relationships/hyperlink" Target="https://twitter.com/gonutrack" TargetMode="External"/><Relationship Id="rId1635" Type="http://schemas.openxmlformats.org/officeDocument/2006/relationships/hyperlink" Target="https://www.facebook.com/DePaulXCTF/" TargetMode="External"/><Relationship Id="rId2966" Type="http://schemas.openxmlformats.org/officeDocument/2006/relationships/hyperlink" Target="https://www.facebook.com/GoNUtrack/" TargetMode="External"/><Relationship Id="rId12184" Type="http://schemas.openxmlformats.org/officeDocument/2006/relationships/hyperlink" Target="https://www.facebook.com/RowanMXCtrack/" TargetMode="External"/><Relationship Id="rId1636" Type="http://schemas.openxmlformats.org/officeDocument/2006/relationships/hyperlink" Target="https://www.instagram.com/depaulxctf/" TargetMode="External"/><Relationship Id="rId2967" Type="http://schemas.openxmlformats.org/officeDocument/2006/relationships/hyperlink" Target="https://www.instagram.com/gonutrack/" TargetMode="External"/><Relationship Id="rId12183" Type="http://schemas.openxmlformats.org/officeDocument/2006/relationships/hyperlink" Target="https://twitter.com/rowanmxc_track" TargetMode="External"/><Relationship Id="rId1637" Type="http://schemas.openxmlformats.org/officeDocument/2006/relationships/hyperlink" Target="https://x.com/jasonjj1978" TargetMode="External"/><Relationship Id="rId2968" Type="http://schemas.openxmlformats.org/officeDocument/2006/relationships/hyperlink" Target="https://twitter.com/mattlonergan" TargetMode="External"/><Relationship Id="rId12182" Type="http://schemas.openxmlformats.org/officeDocument/2006/relationships/hyperlink" Target="https://www.instagram.com/rowanmxc_track/" TargetMode="External"/><Relationship Id="rId1638" Type="http://schemas.openxmlformats.org/officeDocument/2006/relationships/hyperlink" Target="https://twitter.com/depaulxctf" TargetMode="External"/><Relationship Id="rId2969" Type="http://schemas.openxmlformats.org/officeDocument/2006/relationships/hyperlink" Target="https://twitter.com/gonutrack" TargetMode="External"/><Relationship Id="rId12181" Type="http://schemas.openxmlformats.org/officeDocument/2006/relationships/hyperlink" Target="https://www.facebook.com/rowanmxctrack/" TargetMode="External"/><Relationship Id="rId1639" Type="http://schemas.openxmlformats.org/officeDocument/2006/relationships/hyperlink" Target="https://www.facebook.com/jadon.johnson.526/" TargetMode="External"/><Relationship Id="rId12177" Type="http://schemas.openxmlformats.org/officeDocument/2006/relationships/hyperlink" Target="https://www.facebook.com/RowanMXCtrack/" TargetMode="External"/><Relationship Id="rId12176" Type="http://schemas.openxmlformats.org/officeDocument/2006/relationships/hyperlink" Target="https://www.facebook.com/seth.spicer.3/" TargetMode="External"/><Relationship Id="rId12175" Type="http://schemas.openxmlformats.org/officeDocument/2006/relationships/hyperlink" Target="https://twitter.com/rowanmxc_track" TargetMode="External"/><Relationship Id="rId12174" Type="http://schemas.openxmlformats.org/officeDocument/2006/relationships/hyperlink" Target="https://twitter.com/SethSpices" TargetMode="External"/><Relationship Id="rId2960" Type="http://schemas.openxmlformats.org/officeDocument/2006/relationships/hyperlink" Target="https://merrimackathletics.com/sports/2017/7/12/information-pages-Recruiting-Questionnaires.aspx" TargetMode="External"/><Relationship Id="rId12179" Type="http://schemas.openxmlformats.org/officeDocument/2006/relationships/hyperlink" Target="https://www.instagram.com/rowanmxc_track/" TargetMode="External"/><Relationship Id="rId1630" Type="http://schemas.openxmlformats.org/officeDocument/2006/relationships/hyperlink" Target="https://www.instagram.com/dsutton_31" TargetMode="External"/><Relationship Id="rId2961" Type="http://schemas.openxmlformats.org/officeDocument/2006/relationships/hyperlink" Target="https://twitter.com/merrimacktfxc" TargetMode="External"/><Relationship Id="rId12178" Type="http://schemas.openxmlformats.org/officeDocument/2006/relationships/hyperlink" Target="https://www.instagram.com/spicers70/" TargetMode="External"/><Relationship Id="rId1620" Type="http://schemas.openxmlformats.org/officeDocument/2006/relationships/hyperlink" Target="https://www.facebook.com/bradley.xctrack/" TargetMode="External"/><Relationship Id="rId2951" Type="http://schemas.openxmlformats.org/officeDocument/2006/relationships/hyperlink" Target="https://www.instagram.com/merrimacktfxc/" TargetMode="External"/><Relationship Id="rId12191" Type="http://schemas.openxmlformats.org/officeDocument/2006/relationships/hyperlink" Target="https://www.instagram.com/ruc_track/" TargetMode="External"/><Relationship Id="rId1621" Type="http://schemas.openxmlformats.org/officeDocument/2006/relationships/hyperlink" Target="https://www.instagram.com/coachmallorymulzer/" TargetMode="External"/><Relationship Id="rId2952" Type="http://schemas.openxmlformats.org/officeDocument/2006/relationships/hyperlink" Target="https://twitter.com/merrimacktfxc" TargetMode="External"/><Relationship Id="rId12190" Type="http://schemas.openxmlformats.org/officeDocument/2006/relationships/hyperlink" Target="https://www.facebook.com/RutgersTFXC/" TargetMode="External"/><Relationship Id="rId1622" Type="http://schemas.openxmlformats.org/officeDocument/2006/relationships/hyperlink" Target="https://www.instagram.com/bradley_xc_track/" TargetMode="External"/><Relationship Id="rId2953" Type="http://schemas.openxmlformats.org/officeDocument/2006/relationships/hyperlink" Target="https://www.facebook.com/pg/MerrimackCollegeTrackAndField/" TargetMode="External"/><Relationship Id="rId1623" Type="http://schemas.openxmlformats.org/officeDocument/2006/relationships/hyperlink" Target="https://twitter.com/coachktrack" TargetMode="External"/><Relationship Id="rId2954" Type="http://schemas.openxmlformats.org/officeDocument/2006/relationships/hyperlink" Target="https://www.instagram.com/merrimacktfxc/" TargetMode="External"/><Relationship Id="rId1624" Type="http://schemas.openxmlformats.org/officeDocument/2006/relationships/hyperlink" Target="https://twitter.com/chicagostatetf" TargetMode="External"/><Relationship Id="rId2955" Type="http://schemas.openxmlformats.org/officeDocument/2006/relationships/hyperlink" Target="https://twitter.com/chrismcameron" TargetMode="External"/><Relationship Id="rId12195" Type="http://schemas.openxmlformats.org/officeDocument/2006/relationships/hyperlink" Target="https://twitter.com/ruc_track" TargetMode="External"/><Relationship Id="rId1625" Type="http://schemas.openxmlformats.org/officeDocument/2006/relationships/hyperlink" Target="https://www.instagram.com/chistatetfxc/" TargetMode="External"/><Relationship Id="rId2956" Type="http://schemas.openxmlformats.org/officeDocument/2006/relationships/hyperlink" Target="https://twitter.com/merrimacktfxc" TargetMode="External"/><Relationship Id="rId12194" Type="http://schemas.openxmlformats.org/officeDocument/2006/relationships/hyperlink" Target="https://www.instagram.com/ruc_track/" TargetMode="External"/><Relationship Id="rId1626" Type="http://schemas.openxmlformats.org/officeDocument/2006/relationships/hyperlink" Target="https://twitter.com/chicagostatetf" TargetMode="External"/><Relationship Id="rId2957" Type="http://schemas.openxmlformats.org/officeDocument/2006/relationships/hyperlink" Target="https://facebook.com/people/Chris-Cameron/100000387744477" TargetMode="External"/><Relationship Id="rId12193" Type="http://schemas.openxmlformats.org/officeDocument/2006/relationships/hyperlink" Target="https://www.facebook.com/RutgersTFXC/" TargetMode="External"/><Relationship Id="rId1627" Type="http://schemas.openxmlformats.org/officeDocument/2006/relationships/hyperlink" Target="https://www.facebook.com/ChiStateCougars" TargetMode="External"/><Relationship Id="rId2958" Type="http://schemas.openxmlformats.org/officeDocument/2006/relationships/hyperlink" Target="https://www.facebook.com/pg/MerrimackCollegeTrackAndField/" TargetMode="External"/><Relationship Id="rId12192" Type="http://schemas.openxmlformats.org/officeDocument/2006/relationships/hyperlink" Target="https://twitter.com/ruc_track" TargetMode="External"/><Relationship Id="rId1628" Type="http://schemas.openxmlformats.org/officeDocument/2006/relationships/hyperlink" Target="https://twitter.com/chicagostatetf" TargetMode="External"/><Relationship Id="rId2959" Type="http://schemas.openxmlformats.org/officeDocument/2006/relationships/hyperlink" Target="https://www.instagram.com/merrimacktfxc/" TargetMode="External"/><Relationship Id="rId1629" Type="http://schemas.openxmlformats.org/officeDocument/2006/relationships/hyperlink" Target="https://www.facebook.com/davion.sutton.3/" TargetMode="External"/><Relationship Id="rId12188" Type="http://schemas.openxmlformats.org/officeDocument/2006/relationships/hyperlink" Target="https://www.instagram.com/ruc_track/" TargetMode="External"/><Relationship Id="rId12187" Type="http://schemas.openxmlformats.org/officeDocument/2006/relationships/hyperlink" Target="https://twitter.com/ruc_track" TargetMode="External"/><Relationship Id="rId12186" Type="http://schemas.openxmlformats.org/officeDocument/2006/relationships/hyperlink" Target="https://scarletraptors.com/sports/mens-track-and-field" TargetMode="External"/><Relationship Id="rId12185" Type="http://schemas.openxmlformats.org/officeDocument/2006/relationships/hyperlink" Target="https://www.instagram.com/rowanmxc_track/" TargetMode="External"/><Relationship Id="rId2950" Type="http://schemas.openxmlformats.org/officeDocument/2006/relationships/hyperlink" Target="https://www.facebook.com/pg/MerrimackCollegeTrackAndField/" TargetMode="External"/><Relationship Id="rId12189" Type="http://schemas.openxmlformats.org/officeDocument/2006/relationships/hyperlink" Target="https://twitter.com/ruc_track" TargetMode="External"/><Relationship Id="rId2900" Type="http://schemas.openxmlformats.org/officeDocument/2006/relationships/hyperlink" Target="https://twitter.com/harvardtrack_xc" TargetMode="External"/><Relationship Id="rId2901" Type="http://schemas.openxmlformats.org/officeDocument/2006/relationships/hyperlink" Target="https://www.facebook.com/marc.mangiacotti/" TargetMode="External"/><Relationship Id="rId2902" Type="http://schemas.openxmlformats.org/officeDocument/2006/relationships/hyperlink" Target="https://www.facebook.com/Harvard-Track-and-Field-170596022968459/" TargetMode="External"/><Relationship Id="rId2903" Type="http://schemas.openxmlformats.org/officeDocument/2006/relationships/hyperlink" Target="https://www.instagram.com/mmangiacotti/" TargetMode="External"/><Relationship Id="rId2904" Type="http://schemas.openxmlformats.org/officeDocument/2006/relationships/hyperlink" Target="https://www.instagram.com/harvardtrack_xc/" TargetMode="External"/><Relationship Id="rId2905" Type="http://schemas.openxmlformats.org/officeDocument/2006/relationships/hyperlink" Target="https://twitter.com/amgibb1" TargetMode="External"/><Relationship Id="rId2906" Type="http://schemas.openxmlformats.org/officeDocument/2006/relationships/hyperlink" Target="https://twitter.com/harvardtrack_xc" TargetMode="External"/><Relationship Id="rId2907" Type="http://schemas.openxmlformats.org/officeDocument/2006/relationships/hyperlink" Target="https://www.facebook.com/alex.gibby.92" TargetMode="External"/><Relationship Id="rId2908" Type="http://schemas.openxmlformats.org/officeDocument/2006/relationships/hyperlink" Target="https://www.facebook.com/Harvard-Track-and-Field-170596022968459/" TargetMode="External"/><Relationship Id="rId2909" Type="http://schemas.openxmlformats.org/officeDocument/2006/relationships/hyperlink" Target="https://www.instagram.com/amgibb13/" TargetMode="External"/><Relationship Id="rId2920" Type="http://schemas.openxmlformats.org/officeDocument/2006/relationships/hyperlink" Target="https://www.instagram.com/harvardtrack_xc/" TargetMode="External"/><Relationship Id="rId2921" Type="http://schemas.openxmlformats.org/officeDocument/2006/relationships/hyperlink" Target="https://twitter.com/harvardtrack_xc" TargetMode="External"/><Relationship Id="rId2922" Type="http://schemas.openxmlformats.org/officeDocument/2006/relationships/hyperlink" Target="https://www.facebook.com/Harvard-Track-and-Field-170596022968459/" TargetMode="External"/><Relationship Id="rId2923" Type="http://schemas.openxmlformats.org/officeDocument/2006/relationships/hyperlink" Target="https://www.instagram.com/judypendergast/" TargetMode="External"/><Relationship Id="rId2924" Type="http://schemas.openxmlformats.org/officeDocument/2006/relationships/hyperlink" Target="https://www.instagram.com/harvardtrack_xc/" TargetMode="External"/><Relationship Id="rId2925" Type="http://schemas.openxmlformats.org/officeDocument/2006/relationships/hyperlink" Target="https://twitter.com/harvardtrack_xc" TargetMode="External"/><Relationship Id="rId2926" Type="http://schemas.openxmlformats.org/officeDocument/2006/relationships/hyperlink" Target="https://www.facebook.com/Harvard-Track-and-Field-170596022968459/" TargetMode="External"/><Relationship Id="rId2927" Type="http://schemas.openxmlformats.org/officeDocument/2006/relationships/hyperlink" Target="https://www.instagram.com/harvardtrack_xc/" TargetMode="External"/><Relationship Id="rId2928" Type="http://schemas.openxmlformats.org/officeDocument/2006/relationships/hyperlink" Target="https://twitter.com/merrimacktfxc" TargetMode="External"/><Relationship Id="rId2929" Type="http://schemas.openxmlformats.org/officeDocument/2006/relationships/hyperlink" Target="https://www.facebook.com/pg/MerrimackCollegeTrackAndField/" TargetMode="External"/><Relationship Id="rId2910" Type="http://schemas.openxmlformats.org/officeDocument/2006/relationships/hyperlink" Target="https://www.instagram.com/harvardtrack_xc/" TargetMode="External"/><Relationship Id="rId2911" Type="http://schemas.openxmlformats.org/officeDocument/2006/relationships/hyperlink" Target="https://twitter.com/harvardtrack_xc" TargetMode="External"/><Relationship Id="rId2912" Type="http://schemas.openxmlformats.org/officeDocument/2006/relationships/hyperlink" Target="https://facebook.com/brenner.abbott" TargetMode="External"/><Relationship Id="rId2913" Type="http://schemas.openxmlformats.org/officeDocument/2006/relationships/hyperlink" Target="https://www.facebook.com/Harvard-Track-and-Field-170596022968459/" TargetMode="External"/><Relationship Id="rId2914" Type="http://schemas.openxmlformats.org/officeDocument/2006/relationships/hyperlink" Target="https://www.instagram.com/harvardtrack_xc/" TargetMode="External"/><Relationship Id="rId2915" Type="http://schemas.openxmlformats.org/officeDocument/2006/relationships/hyperlink" Target="https://twitter.com/harvardtrack_xc" TargetMode="External"/><Relationship Id="rId2916" Type="http://schemas.openxmlformats.org/officeDocument/2006/relationships/hyperlink" Target="https://www.facebook.com/Harvard-Track-and-Field-170596022968459/" TargetMode="External"/><Relationship Id="rId2917" Type="http://schemas.openxmlformats.org/officeDocument/2006/relationships/hyperlink" Target="https://www.instagram.com/harvardtrack_xc/" TargetMode="External"/><Relationship Id="rId2918" Type="http://schemas.openxmlformats.org/officeDocument/2006/relationships/hyperlink" Target="https://twitter.com/harvardtrack_xc" TargetMode="External"/><Relationship Id="rId2919" Type="http://schemas.openxmlformats.org/officeDocument/2006/relationships/hyperlink" Target="https://www.facebook.com/Harvard-Track-and-Field-170596022968459/" TargetMode="External"/><Relationship Id="rId1697" Type="http://schemas.openxmlformats.org/officeDocument/2006/relationships/hyperlink" Target="https://www.facebook.com/redbirdsTF" TargetMode="External"/><Relationship Id="rId1698" Type="http://schemas.openxmlformats.org/officeDocument/2006/relationships/hyperlink" Target="https://www.instagram.com/lyons_avery8/" TargetMode="External"/><Relationship Id="rId1699" Type="http://schemas.openxmlformats.org/officeDocument/2006/relationships/hyperlink" Target="https://www.instagram.com/redbird_trackxc/" TargetMode="External"/><Relationship Id="rId13570" Type="http://schemas.openxmlformats.org/officeDocument/2006/relationships/hyperlink" Target="https://twitter.com/genevatrack1" TargetMode="External"/><Relationship Id="rId12239" Type="http://schemas.openxmlformats.org/officeDocument/2006/relationships/hyperlink" Target="https://www.instagram.com/stocktonutf/" TargetMode="External"/><Relationship Id="rId12238" Type="http://schemas.openxmlformats.org/officeDocument/2006/relationships/hyperlink" Target="https://www.facebook.com/StocktonUXCTF/" TargetMode="External"/><Relationship Id="rId13569" Type="http://schemas.openxmlformats.org/officeDocument/2006/relationships/hyperlink" Target="https://twitter.com/genevatrack1" TargetMode="External"/><Relationship Id="rId12237" Type="http://schemas.openxmlformats.org/officeDocument/2006/relationships/hyperlink" Target="https://www.facebook.com/todd.curll" TargetMode="External"/><Relationship Id="rId13568" Type="http://schemas.openxmlformats.org/officeDocument/2006/relationships/hyperlink" Target="https://athletics.geneva.edu/sports/mens-track-and-field" TargetMode="External"/><Relationship Id="rId14899" Type="http://schemas.openxmlformats.org/officeDocument/2006/relationships/hyperlink" Target="https://twitter.com/pioneertrackxc" TargetMode="External"/><Relationship Id="rId12232" Type="http://schemas.openxmlformats.org/officeDocument/2006/relationships/hyperlink" Target="https://www.facebook.com/StocktonUXCTF/" TargetMode="External"/><Relationship Id="rId13563" Type="http://schemas.openxmlformats.org/officeDocument/2006/relationships/hyperlink" Target="https://twitter.com/fandmtfxc" TargetMode="External"/><Relationship Id="rId14895" Type="http://schemas.openxmlformats.org/officeDocument/2006/relationships/hyperlink" Target="https://www.facebook.com/UwPlattevilleTrackXC/" TargetMode="External"/><Relationship Id="rId1690" Type="http://schemas.openxmlformats.org/officeDocument/2006/relationships/hyperlink" Target="https://www.instagram.com/redbird_trackxc/" TargetMode="External"/><Relationship Id="rId12231" Type="http://schemas.openxmlformats.org/officeDocument/2006/relationships/hyperlink" Target="https://twitter.com/stocktonuxctf" TargetMode="External"/><Relationship Id="rId13562" Type="http://schemas.openxmlformats.org/officeDocument/2006/relationships/hyperlink" Target="https://godiplomats.com/sports/mtrack/index" TargetMode="External"/><Relationship Id="rId14896" Type="http://schemas.openxmlformats.org/officeDocument/2006/relationships/hyperlink" Target="https://www.instagram.com/lexuslovan/" TargetMode="External"/><Relationship Id="rId1691" Type="http://schemas.openxmlformats.org/officeDocument/2006/relationships/hyperlink" Target="https://twitter.com/jake_gillum" TargetMode="External"/><Relationship Id="rId12230" Type="http://schemas.openxmlformats.org/officeDocument/2006/relationships/hyperlink" Target="https://x.com/wan_darren" TargetMode="External"/><Relationship Id="rId13561" Type="http://schemas.openxmlformats.org/officeDocument/2006/relationships/hyperlink" Target="https://www.instagram.com/fandmtfxc/" TargetMode="External"/><Relationship Id="rId14897" Type="http://schemas.openxmlformats.org/officeDocument/2006/relationships/hyperlink" Target="https://www.instagram.com/uwtrack/" TargetMode="External"/><Relationship Id="rId1692" Type="http://schemas.openxmlformats.org/officeDocument/2006/relationships/hyperlink" Target="https://twitter.com/redbird_trackxc" TargetMode="External"/><Relationship Id="rId13560" Type="http://schemas.openxmlformats.org/officeDocument/2006/relationships/hyperlink" Target="https://www.facebook.com/fandmTFXC/" TargetMode="External"/><Relationship Id="rId14898" Type="http://schemas.openxmlformats.org/officeDocument/2006/relationships/hyperlink" Target="https://www.letsgopioneers.com/sports/track/index" TargetMode="External"/><Relationship Id="rId1693" Type="http://schemas.openxmlformats.org/officeDocument/2006/relationships/hyperlink" Target="https://www.facebook.com/redbirdstf" TargetMode="External"/><Relationship Id="rId12236" Type="http://schemas.openxmlformats.org/officeDocument/2006/relationships/hyperlink" Target="https://twitter.com/stocktonuxctf" TargetMode="External"/><Relationship Id="rId13567" Type="http://schemas.openxmlformats.org/officeDocument/2006/relationships/hyperlink" Target="https://www.facebook.com/fandmTFXC/" TargetMode="External"/><Relationship Id="rId14891" Type="http://schemas.openxmlformats.org/officeDocument/2006/relationships/hyperlink" Target="https://twitter.com/pioneertrackxc" TargetMode="External"/><Relationship Id="rId1694" Type="http://schemas.openxmlformats.org/officeDocument/2006/relationships/hyperlink" Target="https://www.instagram.com/redbird_trackxc/" TargetMode="External"/><Relationship Id="rId12235" Type="http://schemas.openxmlformats.org/officeDocument/2006/relationships/hyperlink" Target="https://twitter.com/coachcurll" TargetMode="External"/><Relationship Id="rId13566" Type="http://schemas.openxmlformats.org/officeDocument/2006/relationships/hyperlink" Target="https://twitter.com/fandmtfxc" TargetMode="External"/><Relationship Id="rId14892" Type="http://schemas.openxmlformats.org/officeDocument/2006/relationships/hyperlink" Target="https://www.facebook.com/UwPlattevilleTrackXC/" TargetMode="External"/><Relationship Id="rId1695" Type="http://schemas.openxmlformats.org/officeDocument/2006/relationships/hyperlink" Target="https://twitter.com/redbird_trackxc" TargetMode="External"/><Relationship Id="rId12234" Type="http://schemas.openxmlformats.org/officeDocument/2006/relationships/hyperlink" Target="https://stocktonathletics.com/sports/mens-track-and-field" TargetMode="External"/><Relationship Id="rId13565" Type="http://schemas.openxmlformats.org/officeDocument/2006/relationships/hyperlink" Target="https://godiplomats.com/sports/mtrack/index" TargetMode="External"/><Relationship Id="rId14893" Type="http://schemas.openxmlformats.org/officeDocument/2006/relationships/hyperlink" Target="https://www.letsgopioneers.com/sports/track/index" TargetMode="External"/><Relationship Id="rId1696" Type="http://schemas.openxmlformats.org/officeDocument/2006/relationships/hyperlink" Target="https://www.facebook.com/avery.lyons.56/" TargetMode="External"/><Relationship Id="rId12233" Type="http://schemas.openxmlformats.org/officeDocument/2006/relationships/hyperlink" Target="https://www.instagram.com/stocktonutf/" TargetMode="External"/><Relationship Id="rId13564" Type="http://schemas.openxmlformats.org/officeDocument/2006/relationships/hyperlink" Target="https://www.facebook.com/fandmTFXC/" TargetMode="External"/><Relationship Id="rId14894" Type="http://schemas.openxmlformats.org/officeDocument/2006/relationships/hyperlink" Target="https://twitter.com/pioneertrackxc" TargetMode="External"/><Relationship Id="rId1686" Type="http://schemas.openxmlformats.org/officeDocument/2006/relationships/hyperlink" Target="https://www.instagram.com/redbird_trackxc/" TargetMode="External"/><Relationship Id="rId1687" Type="http://schemas.openxmlformats.org/officeDocument/2006/relationships/hyperlink" Target="https://twitter.com/pvsluker2540" TargetMode="External"/><Relationship Id="rId1688" Type="http://schemas.openxmlformats.org/officeDocument/2006/relationships/hyperlink" Target="https://twitter.com/redbird_trackxc" TargetMode="External"/><Relationship Id="rId1689" Type="http://schemas.openxmlformats.org/officeDocument/2006/relationships/hyperlink" Target="https://www.facebook.com/redbirdsTF" TargetMode="External"/><Relationship Id="rId12250" Type="http://schemas.openxmlformats.org/officeDocument/2006/relationships/hyperlink" Target="https://twitter.com/stocktonuxctf" TargetMode="External"/><Relationship Id="rId13581" Type="http://schemas.openxmlformats.org/officeDocument/2006/relationships/hyperlink" Target="https://www.instagram.com/gburgxctf/" TargetMode="External"/><Relationship Id="rId13580" Type="http://schemas.openxmlformats.org/officeDocument/2006/relationships/hyperlink" Target="https://www.instagram.com/amandackerno/" TargetMode="External"/><Relationship Id="rId12249" Type="http://schemas.openxmlformats.org/officeDocument/2006/relationships/hyperlink" Target="https://www.instagram.com/stocktonutf/" TargetMode="External"/><Relationship Id="rId12248" Type="http://schemas.openxmlformats.org/officeDocument/2006/relationships/hyperlink" Target="https://www.facebook.com/StocktonUXCTF/" TargetMode="External"/><Relationship Id="rId13579" Type="http://schemas.openxmlformats.org/officeDocument/2006/relationships/hyperlink" Target="https://www.facebook.com/GettysburgXCTF/" TargetMode="External"/><Relationship Id="rId12243" Type="http://schemas.openxmlformats.org/officeDocument/2006/relationships/hyperlink" Target="https://stocktonathletics.com/sports/mens-track-and-field" TargetMode="External"/><Relationship Id="rId13574" Type="http://schemas.openxmlformats.org/officeDocument/2006/relationships/hyperlink" Target="https://twitter.com/henryksprint4" TargetMode="External"/><Relationship Id="rId12242" Type="http://schemas.openxmlformats.org/officeDocument/2006/relationships/hyperlink" Target="https://www.instagram.com/stocktonutf/" TargetMode="External"/><Relationship Id="rId13573" Type="http://schemas.openxmlformats.org/officeDocument/2006/relationships/hyperlink" Target="https://athletics.geneva.edu/sports/mens-track-and-field" TargetMode="External"/><Relationship Id="rId1680" Type="http://schemas.openxmlformats.org/officeDocument/2006/relationships/hyperlink" Target="https://www.facebook.com/redbirdsTF" TargetMode="External"/><Relationship Id="rId12241" Type="http://schemas.openxmlformats.org/officeDocument/2006/relationships/hyperlink" Target="https://www.facebook.com/StocktonUXCTF/" TargetMode="External"/><Relationship Id="rId13572" Type="http://schemas.openxmlformats.org/officeDocument/2006/relationships/hyperlink" Target="https://www.instagram.com/gttrackandfield/" TargetMode="External"/><Relationship Id="rId1681" Type="http://schemas.openxmlformats.org/officeDocument/2006/relationships/hyperlink" Target="https://www.instagram.com/d.jordan4/" TargetMode="External"/><Relationship Id="rId12240" Type="http://schemas.openxmlformats.org/officeDocument/2006/relationships/hyperlink" Target="https://twitter.com/stocktonuxctf" TargetMode="External"/><Relationship Id="rId13571" Type="http://schemas.openxmlformats.org/officeDocument/2006/relationships/hyperlink" Target="https://www.facebook.com/groups/4619986300/" TargetMode="External"/><Relationship Id="rId1682" Type="http://schemas.openxmlformats.org/officeDocument/2006/relationships/hyperlink" Target="https://www.instagram.com/redbird_trackxc/" TargetMode="External"/><Relationship Id="rId12247" Type="http://schemas.openxmlformats.org/officeDocument/2006/relationships/hyperlink" Target="https://twitter.com/stocktonuxctf" TargetMode="External"/><Relationship Id="rId13578" Type="http://schemas.openxmlformats.org/officeDocument/2006/relationships/hyperlink" Target="https://www.facebook.com/amanda.kerno" TargetMode="External"/><Relationship Id="rId1683" Type="http://schemas.openxmlformats.org/officeDocument/2006/relationships/hyperlink" Target="https://twitter.com/CoachMTurk" TargetMode="External"/><Relationship Id="rId12246" Type="http://schemas.openxmlformats.org/officeDocument/2006/relationships/hyperlink" Target="https://www.instagram.com/stocktonutf/" TargetMode="External"/><Relationship Id="rId13577" Type="http://schemas.openxmlformats.org/officeDocument/2006/relationships/hyperlink" Target="https://gettysburgsports.com/sports/mens-track-and-field" TargetMode="External"/><Relationship Id="rId1684" Type="http://schemas.openxmlformats.org/officeDocument/2006/relationships/hyperlink" Target="https://twitter.com/redbird_trackxc" TargetMode="External"/><Relationship Id="rId12245" Type="http://schemas.openxmlformats.org/officeDocument/2006/relationships/hyperlink" Target="https://www.facebook.com/StocktonUXCTF/" TargetMode="External"/><Relationship Id="rId13576" Type="http://schemas.openxmlformats.org/officeDocument/2006/relationships/hyperlink" Target="https://www.instagram.com/henryk_4/" TargetMode="External"/><Relationship Id="rId1685" Type="http://schemas.openxmlformats.org/officeDocument/2006/relationships/hyperlink" Target="https://www.facebook.com/redbirdsTF" TargetMode="External"/><Relationship Id="rId12244" Type="http://schemas.openxmlformats.org/officeDocument/2006/relationships/hyperlink" Target="https://twitter.com/stocktonuxctf" TargetMode="External"/><Relationship Id="rId13575" Type="http://schemas.openxmlformats.org/officeDocument/2006/relationships/hyperlink" Target="https://twitter.com/genevatrack1" TargetMode="External"/><Relationship Id="rId12218" Type="http://schemas.openxmlformats.org/officeDocument/2006/relationships/hyperlink" Target="https://www.instagram.com/stevensxc_tf/" TargetMode="External"/><Relationship Id="rId13549" Type="http://schemas.openxmlformats.org/officeDocument/2006/relationships/hyperlink" Target="https://www.facebook.com/etownxcandtrack/" TargetMode="External"/><Relationship Id="rId12217" Type="http://schemas.openxmlformats.org/officeDocument/2006/relationships/hyperlink" Target="https://www.facebook.com/StevensXCandTF/" TargetMode="External"/><Relationship Id="rId13548" Type="http://schemas.openxmlformats.org/officeDocument/2006/relationships/hyperlink" Target="https://twitter.com/bluejaysxctf" TargetMode="External"/><Relationship Id="rId12216" Type="http://schemas.openxmlformats.org/officeDocument/2006/relationships/hyperlink" Target="https://twitter.com/stevensxc_tf" TargetMode="External"/><Relationship Id="rId13547" Type="http://schemas.openxmlformats.org/officeDocument/2006/relationships/hyperlink" Target="https://www.instagram.com/bluejaysxctf/" TargetMode="External"/><Relationship Id="rId12215" Type="http://schemas.openxmlformats.org/officeDocument/2006/relationships/hyperlink" Target="https://www.instagram.com/stevensxc_tf/" TargetMode="External"/><Relationship Id="rId13546" Type="http://schemas.openxmlformats.org/officeDocument/2006/relationships/hyperlink" Target="https://www.facebook.com/etownxcandtrack/" TargetMode="External"/><Relationship Id="rId14877" Type="http://schemas.openxmlformats.org/officeDocument/2006/relationships/hyperlink" Target="https://www.facebook.com/UWOTFCC/" TargetMode="External"/><Relationship Id="rId14878" Type="http://schemas.openxmlformats.org/officeDocument/2006/relationships/hyperlink" Target="https://www.instagram.com/uwotfcc/" TargetMode="External"/><Relationship Id="rId14879" Type="http://schemas.openxmlformats.org/officeDocument/2006/relationships/hyperlink" Target="https://www.uwoshkoshtitans.com/sports/mtrack/index" TargetMode="External"/><Relationship Id="rId12219" Type="http://schemas.openxmlformats.org/officeDocument/2006/relationships/hyperlink" Target="https://twitter.com/stevensxc_tf" TargetMode="External"/><Relationship Id="rId12210" Type="http://schemas.openxmlformats.org/officeDocument/2006/relationships/hyperlink" Target="https://twitter.com/stevensxc_tf" TargetMode="External"/><Relationship Id="rId13541" Type="http://schemas.openxmlformats.org/officeDocument/2006/relationships/hyperlink" Target="https://twitter.com/bluejaysxctf" TargetMode="External"/><Relationship Id="rId14873" Type="http://schemas.openxmlformats.org/officeDocument/2006/relationships/hyperlink" Target="https://www.instagram.com/uwotfcc/" TargetMode="External"/><Relationship Id="rId13540" Type="http://schemas.openxmlformats.org/officeDocument/2006/relationships/hyperlink" Target="https://www.instagram.com/bluejaysxctf/" TargetMode="External"/><Relationship Id="rId14874" Type="http://schemas.openxmlformats.org/officeDocument/2006/relationships/hyperlink" Target="https://www.uwoshkoshtitans.com/sports/mtrack/index" TargetMode="External"/><Relationship Id="rId14875" Type="http://schemas.openxmlformats.org/officeDocument/2006/relationships/hyperlink" Target="https://twitter.com/sykes_brittany" TargetMode="External"/><Relationship Id="rId14876" Type="http://schemas.openxmlformats.org/officeDocument/2006/relationships/hyperlink" Target="https://twitter.com/uwotf_cc" TargetMode="External"/><Relationship Id="rId12214" Type="http://schemas.openxmlformats.org/officeDocument/2006/relationships/hyperlink" Target="https://www.facebook.com/StevensXCandTF/" TargetMode="External"/><Relationship Id="rId13545" Type="http://schemas.openxmlformats.org/officeDocument/2006/relationships/hyperlink" Target="https://twitter.com/bluejaysxctf" TargetMode="External"/><Relationship Id="rId12213" Type="http://schemas.openxmlformats.org/officeDocument/2006/relationships/hyperlink" Target="https://twitter.com/stevensxc_tf" TargetMode="External"/><Relationship Id="rId13544" Type="http://schemas.openxmlformats.org/officeDocument/2006/relationships/hyperlink" Target="https://etownbluejays.com/sports/mens-track-and-field" TargetMode="External"/><Relationship Id="rId14870" Type="http://schemas.openxmlformats.org/officeDocument/2006/relationships/hyperlink" Target="https://twitter.com/uwotf_cc" TargetMode="External"/><Relationship Id="rId12212" Type="http://schemas.openxmlformats.org/officeDocument/2006/relationships/hyperlink" Target="https://www.instagram.com/stevensxc_tf/" TargetMode="External"/><Relationship Id="rId13543" Type="http://schemas.openxmlformats.org/officeDocument/2006/relationships/hyperlink" Target="https://www.instagram.com/bluejaysxctf/" TargetMode="External"/><Relationship Id="rId14871" Type="http://schemas.openxmlformats.org/officeDocument/2006/relationships/hyperlink" Target="https://www.facebook.com/UWOTFCC/" TargetMode="External"/><Relationship Id="rId12211" Type="http://schemas.openxmlformats.org/officeDocument/2006/relationships/hyperlink" Target="https://www.facebook.com/john.kolibab.1" TargetMode="External"/><Relationship Id="rId13542" Type="http://schemas.openxmlformats.org/officeDocument/2006/relationships/hyperlink" Target="https://www.facebook.com/etownxcandtrack/" TargetMode="External"/><Relationship Id="rId14872" Type="http://schemas.openxmlformats.org/officeDocument/2006/relationships/hyperlink" Target="https://www.instagram.com/sylviann_momont/" TargetMode="External"/><Relationship Id="rId14890" Type="http://schemas.openxmlformats.org/officeDocument/2006/relationships/hyperlink" Target="https://twitter.com/trackcoachyoung" TargetMode="External"/><Relationship Id="rId12229" Type="http://schemas.openxmlformats.org/officeDocument/2006/relationships/hyperlink" Target="https://www.instagram.com/stocktonutf/" TargetMode="External"/><Relationship Id="rId12228" Type="http://schemas.openxmlformats.org/officeDocument/2006/relationships/hyperlink" Target="https://www.facebook.com/StocktonUXCTF/" TargetMode="External"/><Relationship Id="rId13559" Type="http://schemas.openxmlformats.org/officeDocument/2006/relationships/hyperlink" Target="https://twitter.com/fandmtfxc" TargetMode="External"/><Relationship Id="rId12227" Type="http://schemas.openxmlformats.org/officeDocument/2006/relationships/hyperlink" Target="https://twitter.com/stocktonuxctf" TargetMode="External"/><Relationship Id="rId13558" Type="http://schemas.openxmlformats.org/officeDocument/2006/relationships/hyperlink" Target="https://x.com/kwamesmith11_/" TargetMode="External"/><Relationship Id="rId12226" Type="http://schemas.openxmlformats.org/officeDocument/2006/relationships/hyperlink" Target="https://stocktonathletics.com/sports/mens-track-and-field" TargetMode="External"/><Relationship Id="rId13557" Type="http://schemas.openxmlformats.org/officeDocument/2006/relationships/hyperlink" Target="https://www.facebook.com/fandmTFXC/" TargetMode="External"/><Relationship Id="rId14888" Type="http://schemas.openxmlformats.org/officeDocument/2006/relationships/hyperlink" Target="https://www.instagram.com/uwotfcc/" TargetMode="External"/><Relationship Id="rId14889" Type="http://schemas.openxmlformats.org/officeDocument/2006/relationships/hyperlink" Target="https://www.letsgopioneers.com/sports/track/index" TargetMode="External"/><Relationship Id="rId12221" Type="http://schemas.openxmlformats.org/officeDocument/2006/relationships/hyperlink" Target="https://www.instagram.com/stevensxc_tf/" TargetMode="External"/><Relationship Id="rId13552" Type="http://schemas.openxmlformats.org/officeDocument/2006/relationships/hyperlink" Target="https://twitter.com/fandmtfxc" TargetMode="External"/><Relationship Id="rId14884" Type="http://schemas.openxmlformats.org/officeDocument/2006/relationships/hyperlink" Target="https://twitter.com/coachkvd_uwo" TargetMode="External"/><Relationship Id="rId12220" Type="http://schemas.openxmlformats.org/officeDocument/2006/relationships/hyperlink" Target="https://www.facebook.com/StevensXCandTF/" TargetMode="External"/><Relationship Id="rId13551" Type="http://schemas.openxmlformats.org/officeDocument/2006/relationships/hyperlink" Target="https://godiplomats.com/sports/mtrack/index" TargetMode="External"/><Relationship Id="rId14885" Type="http://schemas.openxmlformats.org/officeDocument/2006/relationships/hyperlink" Target="https://twitter.com/uwotf_cc" TargetMode="External"/><Relationship Id="rId13550" Type="http://schemas.openxmlformats.org/officeDocument/2006/relationships/hyperlink" Target="https://www.instagram.com/bluejaysxctf/" TargetMode="External"/><Relationship Id="rId14886" Type="http://schemas.openxmlformats.org/officeDocument/2006/relationships/hyperlink" Target="https://www.facebook.com/kyle.vandamme.9/" TargetMode="External"/><Relationship Id="rId14887" Type="http://schemas.openxmlformats.org/officeDocument/2006/relationships/hyperlink" Target="https://www.facebook.com/UWOTFCC/" TargetMode="External"/><Relationship Id="rId12225" Type="http://schemas.openxmlformats.org/officeDocument/2006/relationships/hyperlink" Target="https://www.instagram.com/stocktonutf/" TargetMode="External"/><Relationship Id="rId13556" Type="http://schemas.openxmlformats.org/officeDocument/2006/relationships/hyperlink" Target="https://twitter.com/fandmtfxc" TargetMode="External"/><Relationship Id="rId14880" Type="http://schemas.openxmlformats.org/officeDocument/2006/relationships/hyperlink" Target="https://twitter.com/uwotf_cc" TargetMode="External"/><Relationship Id="rId12224" Type="http://schemas.openxmlformats.org/officeDocument/2006/relationships/hyperlink" Target="https://www.instagram.com/coachclaire_fit/" TargetMode="External"/><Relationship Id="rId13555" Type="http://schemas.openxmlformats.org/officeDocument/2006/relationships/hyperlink" Target="https://godiplomats.com/sports/mtrack/index" TargetMode="External"/><Relationship Id="rId14881" Type="http://schemas.openxmlformats.org/officeDocument/2006/relationships/hyperlink" Target="https://www.facebook.com/UWOTFCC/" TargetMode="External"/><Relationship Id="rId12223" Type="http://schemas.openxmlformats.org/officeDocument/2006/relationships/hyperlink" Target="https://www.facebook.com/StocktonUXCTF/" TargetMode="External"/><Relationship Id="rId13554" Type="http://schemas.openxmlformats.org/officeDocument/2006/relationships/hyperlink" Target="https://www.instagram.com/throws_coach_paul/" TargetMode="External"/><Relationship Id="rId14882" Type="http://schemas.openxmlformats.org/officeDocument/2006/relationships/hyperlink" Target="https://www.instagram.com/uwotfcc/" TargetMode="External"/><Relationship Id="rId12222" Type="http://schemas.openxmlformats.org/officeDocument/2006/relationships/hyperlink" Target="https://twitter.com/stocktonuxctf" TargetMode="External"/><Relationship Id="rId13553" Type="http://schemas.openxmlformats.org/officeDocument/2006/relationships/hyperlink" Target="https://www.facebook.com/fandmTFXC/" TargetMode="External"/><Relationship Id="rId14883" Type="http://schemas.openxmlformats.org/officeDocument/2006/relationships/hyperlink" Target="https://www.uwoshkoshtitans.com/sports/mtrack/index" TargetMode="External"/><Relationship Id="rId1653" Type="http://schemas.openxmlformats.org/officeDocument/2006/relationships/hyperlink" Target="https://twitter.com/depaulxctf" TargetMode="External"/><Relationship Id="rId2984" Type="http://schemas.openxmlformats.org/officeDocument/2006/relationships/hyperlink" Target="https://twitter.com/stonehillxc_tf" TargetMode="External"/><Relationship Id="rId1654" Type="http://schemas.openxmlformats.org/officeDocument/2006/relationships/hyperlink" Target="https://www.facebook.com/DePaulXCTF/" TargetMode="External"/><Relationship Id="rId2985" Type="http://schemas.openxmlformats.org/officeDocument/2006/relationships/hyperlink" Target="https://twitter.com/stonehillxc_tf" TargetMode="External"/><Relationship Id="rId1655" Type="http://schemas.openxmlformats.org/officeDocument/2006/relationships/hyperlink" Target="https://www.instagram.com/its_dwavy/?hl=en" TargetMode="External"/><Relationship Id="rId2986" Type="http://schemas.openxmlformats.org/officeDocument/2006/relationships/hyperlink" Target="https://www.facebook.com/dan.schwartz.5209" TargetMode="External"/><Relationship Id="rId1656" Type="http://schemas.openxmlformats.org/officeDocument/2006/relationships/hyperlink" Target="https://www.instagram.com/depaulxctf/" TargetMode="External"/><Relationship Id="rId2987" Type="http://schemas.openxmlformats.org/officeDocument/2006/relationships/hyperlink" Target="https://twitter.com/karenboen" TargetMode="External"/><Relationship Id="rId1657" Type="http://schemas.openxmlformats.org/officeDocument/2006/relationships/hyperlink" Target="https://twitter.com/eiu_tf" TargetMode="External"/><Relationship Id="rId2988" Type="http://schemas.openxmlformats.org/officeDocument/2006/relationships/hyperlink" Target="https://twitter.com/stonehillxc_tf" TargetMode="External"/><Relationship Id="rId12283" Type="http://schemas.openxmlformats.org/officeDocument/2006/relationships/hyperlink" Target="https://www.facebook.com/AUTrack/" TargetMode="External"/><Relationship Id="rId1658" Type="http://schemas.openxmlformats.org/officeDocument/2006/relationships/hyperlink" Target="https://www.facebook.com/eiutfxc/" TargetMode="External"/><Relationship Id="rId2989" Type="http://schemas.openxmlformats.org/officeDocument/2006/relationships/hyperlink" Target="https://www.facebook.com/karen.boen" TargetMode="External"/><Relationship Id="rId12282" Type="http://schemas.openxmlformats.org/officeDocument/2006/relationships/hyperlink" Target="https://x.com/AUSaxons" TargetMode="External"/><Relationship Id="rId1659" Type="http://schemas.openxmlformats.org/officeDocument/2006/relationships/hyperlink" Target="https://www.instagram.com/eiutf/" TargetMode="External"/><Relationship Id="rId12281" Type="http://schemas.openxmlformats.org/officeDocument/2006/relationships/hyperlink" Target="https://www.facebook.com/AUTrack/" TargetMode="External"/><Relationship Id="rId12280" Type="http://schemas.openxmlformats.org/officeDocument/2006/relationships/hyperlink" Target="https://www.facebook.com/AUTrack/" TargetMode="External"/><Relationship Id="rId12276" Type="http://schemas.openxmlformats.org/officeDocument/2006/relationships/hyperlink" Target="https://x.com/AUSaxons" TargetMode="External"/><Relationship Id="rId12275" Type="http://schemas.openxmlformats.org/officeDocument/2006/relationships/hyperlink" Target="https://www.instagram.com/alfredstatexctf/" TargetMode="External"/><Relationship Id="rId12274" Type="http://schemas.openxmlformats.org/officeDocument/2006/relationships/hyperlink" Target="https://www.alfredstateathletics.com/sports/mtrack/index" TargetMode="External"/><Relationship Id="rId12273" Type="http://schemas.openxmlformats.org/officeDocument/2006/relationships/hyperlink" Target="https://www.instagram.com/alfredstatexctf/" TargetMode="External"/><Relationship Id="rId2980" Type="http://schemas.openxmlformats.org/officeDocument/2006/relationships/hyperlink" Target="https://twitter.com/gonutrack" TargetMode="External"/><Relationship Id="rId1650" Type="http://schemas.openxmlformats.org/officeDocument/2006/relationships/hyperlink" Target="https://www.facebook.com/brandon.murer.7" TargetMode="External"/><Relationship Id="rId2981" Type="http://schemas.openxmlformats.org/officeDocument/2006/relationships/hyperlink" Target="https://www.facebook.com/GoNUtrack/" TargetMode="External"/><Relationship Id="rId12279" Type="http://schemas.openxmlformats.org/officeDocument/2006/relationships/hyperlink" Target="https://www.facebook.com/AUTrack/" TargetMode="External"/><Relationship Id="rId1651" Type="http://schemas.openxmlformats.org/officeDocument/2006/relationships/hyperlink" Target="https://www.facebook.com/DePaulXCTF/" TargetMode="External"/><Relationship Id="rId2982" Type="http://schemas.openxmlformats.org/officeDocument/2006/relationships/hyperlink" Target="https://www.instagram.com/gonutrack/" TargetMode="External"/><Relationship Id="rId12278" Type="http://schemas.openxmlformats.org/officeDocument/2006/relationships/hyperlink" Target="https://gosaxons.com/sports/mens-track-and-field" TargetMode="External"/><Relationship Id="rId1652" Type="http://schemas.openxmlformats.org/officeDocument/2006/relationships/hyperlink" Target="https://www.instagram.com/depaulxctf/" TargetMode="External"/><Relationship Id="rId2983" Type="http://schemas.openxmlformats.org/officeDocument/2006/relationships/hyperlink" Target="https://twitter.com/stonehillxc_tf" TargetMode="External"/><Relationship Id="rId12277" Type="http://schemas.openxmlformats.org/officeDocument/2006/relationships/hyperlink" Target="https://www.facebook.com/AUTrack/" TargetMode="External"/><Relationship Id="rId1642" Type="http://schemas.openxmlformats.org/officeDocument/2006/relationships/hyperlink" Target="https://twitter.com/geoffwayton" TargetMode="External"/><Relationship Id="rId2973" Type="http://schemas.openxmlformats.org/officeDocument/2006/relationships/hyperlink" Target="https://twitter.com/gonutrack" TargetMode="External"/><Relationship Id="rId12290" Type="http://schemas.openxmlformats.org/officeDocument/2006/relationships/hyperlink" Target="https://bardathletics.com/sports/mens-track-and-field" TargetMode="External"/><Relationship Id="rId1643" Type="http://schemas.openxmlformats.org/officeDocument/2006/relationships/hyperlink" Target="https://twitter.com/depaulxctf" TargetMode="External"/><Relationship Id="rId2974" Type="http://schemas.openxmlformats.org/officeDocument/2006/relationships/hyperlink" Target="https://www.facebook.com/gonutrack/" TargetMode="External"/><Relationship Id="rId1644" Type="http://schemas.openxmlformats.org/officeDocument/2006/relationships/hyperlink" Target="https://www.facebook.com/geoff.wayton" TargetMode="External"/><Relationship Id="rId2975" Type="http://schemas.openxmlformats.org/officeDocument/2006/relationships/hyperlink" Target="https://www.instagram.com/gonutrack/" TargetMode="External"/><Relationship Id="rId1645" Type="http://schemas.openxmlformats.org/officeDocument/2006/relationships/hyperlink" Target="https://www.facebook.com/DePaulXCTF/" TargetMode="External"/><Relationship Id="rId2976" Type="http://schemas.openxmlformats.org/officeDocument/2006/relationships/hyperlink" Target="https://twitter.com/wdejesus30" TargetMode="External"/><Relationship Id="rId1646" Type="http://schemas.openxmlformats.org/officeDocument/2006/relationships/hyperlink" Target="https://twitter.com/depaulxctf" TargetMode="External"/><Relationship Id="rId2977" Type="http://schemas.openxmlformats.org/officeDocument/2006/relationships/hyperlink" Target="https://twitter.com/gonutrack" TargetMode="External"/><Relationship Id="rId12294" Type="http://schemas.openxmlformats.org/officeDocument/2006/relationships/hyperlink" Target="https://x.com/saleheltayeb2" TargetMode="External"/><Relationship Id="rId1647" Type="http://schemas.openxmlformats.org/officeDocument/2006/relationships/hyperlink" Target="https://www.facebook.com/DePaulXCTF/" TargetMode="External"/><Relationship Id="rId2978" Type="http://schemas.openxmlformats.org/officeDocument/2006/relationships/hyperlink" Target="https://www.facebook.com/GoNUtrack/" TargetMode="External"/><Relationship Id="rId12293" Type="http://schemas.openxmlformats.org/officeDocument/2006/relationships/hyperlink" Target="https://www.instagram.com/hamiltoncollegexctf/" TargetMode="External"/><Relationship Id="rId1648" Type="http://schemas.openxmlformats.org/officeDocument/2006/relationships/hyperlink" Target="https://twitter.com/demoncoach" TargetMode="External"/><Relationship Id="rId2979" Type="http://schemas.openxmlformats.org/officeDocument/2006/relationships/hyperlink" Target="https://www.instagram.com/gonutrack/" TargetMode="External"/><Relationship Id="rId12292" Type="http://schemas.openxmlformats.org/officeDocument/2006/relationships/hyperlink" Target="https://twitter.com/hamcollxc_tf" TargetMode="External"/><Relationship Id="rId1649" Type="http://schemas.openxmlformats.org/officeDocument/2006/relationships/hyperlink" Target="https://twitter.com/depaulxctf" TargetMode="External"/><Relationship Id="rId12291" Type="http://schemas.openxmlformats.org/officeDocument/2006/relationships/hyperlink" Target="https://athletics.hamilton.edu/sports/mens-track-and-field" TargetMode="External"/><Relationship Id="rId12287" Type="http://schemas.openxmlformats.org/officeDocument/2006/relationships/hyperlink" Target="https://www.instagram.com/bardxctf/" TargetMode="External"/><Relationship Id="rId12286" Type="http://schemas.openxmlformats.org/officeDocument/2006/relationships/hyperlink" Target="https://twitter.com/brody_smith29" TargetMode="External"/><Relationship Id="rId12285" Type="http://schemas.openxmlformats.org/officeDocument/2006/relationships/hyperlink" Target="https://www.facebook.com/AUTrack/" TargetMode="External"/><Relationship Id="rId12284" Type="http://schemas.openxmlformats.org/officeDocument/2006/relationships/hyperlink" Target="https://gosaxons.com/sports/mens-track-and-field" TargetMode="External"/><Relationship Id="rId2970" Type="http://schemas.openxmlformats.org/officeDocument/2006/relationships/hyperlink" Target="https://www.facebook.com/GoNUtrack/" TargetMode="External"/><Relationship Id="rId1640" Type="http://schemas.openxmlformats.org/officeDocument/2006/relationships/hyperlink" Target="https://www.facebook.com/DePaulXCTF/" TargetMode="External"/><Relationship Id="rId2971" Type="http://schemas.openxmlformats.org/officeDocument/2006/relationships/hyperlink" Target="https://www.instagram.com/gonutrack/" TargetMode="External"/><Relationship Id="rId12289" Type="http://schemas.openxmlformats.org/officeDocument/2006/relationships/hyperlink" Target="https://www.instagram.com/bardxctf/" TargetMode="External"/><Relationship Id="rId1641" Type="http://schemas.openxmlformats.org/officeDocument/2006/relationships/hyperlink" Target="https://www.instagram.com/depaulxctf/" TargetMode="External"/><Relationship Id="rId2972" Type="http://schemas.openxmlformats.org/officeDocument/2006/relationships/hyperlink" Target="https://twitter.com/coach_hpowell" TargetMode="External"/><Relationship Id="rId12288" Type="http://schemas.openxmlformats.org/officeDocument/2006/relationships/hyperlink" Target="https://bardathletics.com/sports/mens-track-and-field" TargetMode="External"/><Relationship Id="rId1675" Type="http://schemas.openxmlformats.org/officeDocument/2006/relationships/hyperlink" Target="https://www.facebook.com/redbirdsTF" TargetMode="External"/><Relationship Id="rId1676" Type="http://schemas.openxmlformats.org/officeDocument/2006/relationships/hyperlink" Target="https://www.instagram.com/coachjeffbovee/" TargetMode="External"/><Relationship Id="rId1677" Type="http://schemas.openxmlformats.org/officeDocument/2006/relationships/hyperlink" Target="https://www.instagram.com/redbird_trackxc/" TargetMode="External"/><Relationship Id="rId1678" Type="http://schemas.openxmlformats.org/officeDocument/2006/relationships/hyperlink" Target="https://twitter.com/deshaunjordan8" TargetMode="External"/><Relationship Id="rId1679" Type="http://schemas.openxmlformats.org/officeDocument/2006/relationships/hyperlink" Target="https://twitter.com/redbird_trackxc" TargetMode="External"/><Relationship Id="rId12261" Type="http://schemas.openxmlformats.org/officeDocument/2006/relationships/hyperlink" Target="https://www.instagram.com/tcnjxctrack/" TargetMode="External"/><Relationship Id="rId13592" Type="http://schemas.openxmlformats.org/officeDocument/2006/relationships/hyperlink" Target="https://facebook.com/kirby.scott.1257/" TargetMode="External"/><Relationship Id="rId12260" Type="http://schemas.openxmlformats.org/officeDocument/2006/relationships/hyperlink" Target="https://twitter.com/tcnjxctrack" TargetMode="External"/><Relationship Id="rId13591" Type="http://schemas.openxmlformats.org/officeDocument/2006/relationships/hyperlink" Target="https://www.instagram.com/gburgxctf/" TargetMode="External"/><Relationship Id="rId13590" Type="http://schemas.openxmlformats.org/officeDocument/2006/relationships/hyperlink" Target="https://www.facebook.com/GettysburgXCTF/" TargetMode="External"/><Relationship Id="rId12259" Type="http://schemas.openxmlformats.org/officeDocument/2006/relationships/hyperlink" Target="https://tcnjathletics.com/sports/mens-track-and-field" TargetMode="External"/><Relationship Id="rId12254" Type="http://schemas.openxmlformats.org/officeDocument/2006/relationships/hyperlink" Target="https://www.facebook.com/StocktonUXCTF/" TargetMode="External"/><Relationship Id="rId13585" Type="http://schemas.openxmlformats.org/officeDocument/2006/relationships/hyperlink" Target="https://www.facebook.com/GettysburgXCTF/" TargetMode="External"/><Relationship Id="rId12253" Type="http://schemas.openxmlformats.org/officeDocument/2006/relationships/hyperlink" Target="https://twitter.com/stocktonuxctf" TargetMode="External"/><Relationship Id="rId13584" Type="http://schemas.openxmlformats.org/officeDocument/2006/relationships/hyperlink" Target="https://www.instagram.com/gburgxctf/" TargetMode="External"/><Relationship Id="rId12252" Type="http://schemas.openxmlformats.org/officeDocument/2006/relationships/hyperlink" Target="https://www.instagram.com/stocktonutf/" TargetMode="External"/><Relationship Id="rId13583" Type="http://schemas.openxmlformats.org/officeDocument/2006/relationships/hyperlink" Target="https://www.facebook.com/GettysburgXCTF/" TargetMode="External"/><Relationship Id="rId1670" Type="http://schemas.openxmlformats.org/officeDocument/2006/relationships/hyperlink" Target="https://twitter.com/eiu_tf" TargetMode="External"/><Relationship Id="rId12251" Type="http://schemas.openxmlformats.org/officeDocument/2006/relationships/hyperlink" Target="https://www.facebook.com/StocktonUXCTF/" TargetMode="External"/><Relationship Id="rId13582" Type="http://schemas.openxmlformats.org/officeDocument/2006/relationships/hyperlink" Target="https://gettysburgsports.com/sports/mens-track-and-field" TargetMode="External"/><Relationship Id="rId1671" Type="http://schemas.openxmlformats.org/officeDocument/2006/relationships/hyperlink" Target="https://www.facebook.com/eiutfxc/" TargetMode="External"/><Relationship Id="rId12258" Type="http://schemas.openxmlformats.org/officeDocument/2006/relationships/hyperlink" Target="https://www.instagram.com/tcnjxctrack/" TargetMode="External"/><Relationship Id="rId13589" Type="http://schemas.openxmlformats.org/officeDocument/2006/relationships/hyperlink" Target="https://www.instagram.com/gburgxctf/" TargetMode="External"/><Relationship Id="rId1672" Type="http://schemas.openxmlformats.org/officeDocument/2006/relationships/hyperlink" Target="https://www.instagram.com/eiutf/" TargetMode="External"/><Relationship Id="rId12257" Type="http://schemas.openxmlformats.org/officeDocument/2006/relationships/hyperlink" Target="https://twitter.com/tcnjxctrack" TargetMode="External"/><Relationship Id="rId13588" Type="http://schemas.openxmlformats.org/officeDocument/2006/relationships/hyperlink" Target="https://www.facebook.com/GettysburgXCTF/" TargetMode="External"/><Relationship Id="rId1673" Type="http://schemas.openxmlformats.org/officeDocument/2006/relationships/hyperlink" Target="https://twitter.com/jeff_bovee" TargetMode="External"/><Relationship Id="rId12256" Type="http://schemas.openxmlformats.org/officeDocument/2006/relationships/hyperlink" Target="https://x.com/lizmaddenn" TargetMode="External"/><Relationship Id="rId13587" Type="http://schemas.openxmlformats.org/officeDocument/2006/relationships/hyperlink" Target="https://twitter.com/_shantheman" TargetMode="External"/><Relationship Id="rId1674" Type="http://schemas.openxmlformats.org/officeDocument/2006/relationships/hyperlink" Target="https://twitter.com/redbird_trackxc" TargetMode="External"/><Relationship Id="rId12255" Type="http://schemas.openxmlformats.org/officeDocument/2006/relationships/hyperlink" Target="https://www.instagram.com/stocktonutf/" TargetMode="External"/><Relationship Id="rId13586" Type="http://schemas.openxmlformats.org/officeDocument/2006/relationships/hyperlink" Target="https://www.instagram.com/gburgxctf/" TargetMode="External"/><Relationship Id="rId1664" Type="http://schemas.openxmlformats.org/officeDocument/2006/relationships/hyperlink" Target="https://www.facebook.com/eiutfxc/" TargetMode="External"/><Relationship Id="rId2995" Type="http://schemas.openxmlformats.org/officeDocument/2006/relationships/hyperlink" Target="https://twitter.com/coach_dajackson" TargetMode="External"/><Relationship Id="rId1665" Type="http://schemas.openxmlformats.org/officeDocument/2006/relationships/hyperlink" Target="https://www.instagram.com/eiutf/" TargetMode="External"/><Relationship Id="rId2996" Type="http://schemas.openxmlformats.org/officeDocument/2006/relationships/hyperlink" Target="https://twitter.com/umass_xc_tf" TargetMode="External"/><Relationship Id="rId1666" Type="http://schemas.openxmlformats.org/officeDocument/2006/relationships/hyperlink" Target="https://twitter.com/rileymcinerney" TargetMode="External"/><Relationship Id="rId2997" Type="http://schemas.openxmlformats.org/officeDocument/2006/relationships/hyperlink" Target="https://www.facebook.com/UMassMSoccer/" TargetMode="External"/><Relationship Id="rId1667" Type="http://schemas.openxmlformats.org/officeDocument/2006/relationships/hyperlink" Target="https://twitter.com/eiu_tf" TargetMode="External"/><Relationship Id="rId2998" Type="http://schemas.openxmlformats.org/officeDocument/2006/relationships/hyperlink" Target="https://twitter.com/johnjnapolitano" TargetMode="External"/><Relationship Id="rId1668" Type="http://schemas.openxmlformats.org/officeDocument/2006/relationships/hyperlink" Target="https://www.facebook.com/eiutfxc/" TargetMode="External"/><Relationship Id="rId2999" Type="http://schemas.openxmlformats.org/officeDocument/2006/relationships/hyperlink" Target="https://twitter.com/umass_xc_tf" TargetMode="External"/><Relationship Id="rId12272" Type="http://schemas.openxmlformats.org/officeDocument/2006/relationships/hyperlink" Target="https://www.alfredstateathletics.com/sports/mtrack/index" TargetMode="External"/><Relationship Id="rId1669" Type="http://schemas.openxmlformats.org/officeDocument/2006/relationships/hyperlink" Target="https://www.instagram.com/eiutf/" TargetMode="External"/><Relationship Id="rId12271" Type="http://schemas.openxmlformats.org/officeDocument/2006/relationships/hyperlink" Target="https://www.instagram.com/alfredstatexctf/" TargetMode="External"/><Relationship Id="rId12270" Type="http://schemas.openxmlformats.org/officeDocument/2006/relationships/hyperlink" Target="https://twitter.com/alfredstatexctf" TargetMode="External"/><Relationship Id="rId12265" Type="http://schemas.openxmlformats.org/officeDocument/2006/relationships/hyperlink" Target="https://tcnjathletics.com/sports/mens-track-and-field" TargetMode="External"/><Relationship Id="rId13596" Type="http://schemas.openxmlformats.org/officeDocument/2006/relationships/hyperlink" Target="https://www.instagram.com/gburgxctf/" TargetMode="External"/><Relationship Id="rId12264" Type="http://schemas.openxmlformats.org/officeDocument/2006/relationships/hyperlink" Target="https://www.instagram.com/tcnjxctrack/" TargetMode="External"/><Relationship Id="rId13595" Type="http://schemas.openxmlformats.org/officeDocument/2006/relationships/hyperlink" Target="https://www.facebook.com/GettysburgXCTF/" TargetMode="External"/><Relationship Id="rId12263" Type="http://schemas.openxmlformats.org/officeDocument/2006/relationships/hyperlink" Target="https://twitter.com/tcnjxctrack" TargetMode="External"/><Relationship Id="rId13594" Type="http://schemas.openxmlformats.org/officeDocument/2006/relationships/hyperlink" Target="https://www.instagram.com/gburgxctf/" TargetMode="External"/><Relationship Id="rId2990" Type="http://schemas.openxmlformats.org/officeDocument/2006/relationships/hyperlink" Target="https://www.instagram.com/karenboen/" TargetMode="External"/><Relationship Id="rId12262" Type="http://schemas.openxmlformats.org/officeDocument/2006/relationships/hyperlink" Target="https://tcnjathletics.com/sports/mens-track-and-field" TargetMode="External"/><Relationship Id="rId13593" Type="http://schemas.openxmlformats.org/officeDocument/2006/relationships/hyperlink" Target="https://www.facebook.com/GettysburgXCTF/" TargetMode="External"/><Relationship Id="rId1660" Type="http://schemas.openxmlformats.org/officeDocument/2006/relationships/hyperlink" Target="https://twitter.com/eiu_tf" TargetMode="External"/><Relationship Id="rId2991" Type="http://schemas.openxmlformats.org/officeDocument/2006/relationships/hyperlink" Target="https://twitter.com/timritchiewtd" TargetMode="External"/><Relationship Id="rId12269" Type="http://schemas.openxmlformats.org/officeDocument/2006/relationships/hyperlink" Target="https://www.alfredstateathletics.com/sports/mtrack/index" TargetMode="External"/><Relationship Id="rId1661" Type="http://schemas.openxmlformats.org/officeDocument/2006/relationships/hyperlink" Target="https://www.facebook.com/eiutfxc/" TargetMode="External"/><Relationship Id="rId2992" Type="http://schemas.openxmlformats.org/officeDocument/2006/relationships/hyperlink" Target="https://twitter.com/umass_xc_tf" TargetMode="External"/><Relationship Id="rId12268" Type="http://schemas.openxmlformats.org/officeDocument/2006/relationships/hyperlink" Target="https://www.instagram.com/tcnjxctrack/" TargetMode="External"/><Relationship Id="rId13599" Type="http://schemas.openxmlformats.org/officeDocument/2006/relationships/hyperlink" Target="https://www.instagram.com/gcc_xctf/" TargetMode="External"/><Relationship Id="rId1662" Type="http://schemas.openxmlformats.org/officeDocument/2006/relationships/hyperlink" Target="https://www.instagram.com/eiutf/" TargetMode="External"/><Relationship Id="rId2993" Type="http://schemas.openxmlformats.org/officeDocument/2006/relationships/hyperlink" Target="https://www.facebook.com/UMassMSoccer/" TargetMode="External"/><Relationship Id="rId12267" Type="http://schemas.openxmlformats.org/officeDocument/2006/relationships/hyperlink" Target="https://twitter.com/tcnjxctrack" TargetMode="External"/><Relationship Id="rId13598" Type="http://schemas.openxmlformats.org/officeDocument/2006/relationships/hyperlink" Target="https://www.facebook.com/gccxctf/" TargetMode="External"/><Relationship Id="rId1663" Type="http://schemas.openxmlformats.org/officeDocument/2006/relationships/hyperlink" Target="https://twitter.com/eiu_tf" TargetMode="External"/><Relationship Id="rId2994" Type="http://schemas.openxmlformats.org/officeDocument/2006/relationships/hyperlink" Target="https://www.instagram.com/timritchiewtd/" TargetMode="External"/><Relationship Id="rId12266" Type="http://schemas.openxmlformats.org/officeDocument/2006/relationships/hyperlink" Target="https://twitter.com/walknessmonster" TargetMode="External"/><Relationship Id="rId13597" Type="http://schemas.openxmlformats.org/officeDocument/2006/relationships/hyperlink" Target="https://twitter.com/gcc_xctf" TargetMode="External"/><Relationship Id="rId14819" Type="http://schemas.openxmlformats.org/officeDocument/2006/relationships/hyperlink" Target="https://uwlathletics.com/sports/mens-track-and-field" TargetMode="External"/><Relationship Id="rId14815" Type="http://schemas.openxmlformats.org/officeDocument/2006/relationships/hyperlink" Target="https://www.instagram.com/uwectrackandfield/" TargetMode="External"/><Relationship Id="rId14816" Type="http://schemas.openxmlformats.org/officeDocument/2006/relationships/hyperlink" Target="https://twitter.com/uwectrack" TargetMode="External"/><Relationship Id="rId14817" Type="http://schemas.openxmlformats.org/officeDocument/2006/relationships/hyperlink" Target="https://www.instagram.com/coachconnordolan/" TargetMode="External"/><Relationship Id="rId14818" Type="http://schemas.openxmlformats.org/officeDocument/2006/relationships/hyperlink" Target="https://www.instagram.com/uwectrackandfield/" TargetMode="External"/><Relationship Id="rId14811" Type="http://schemas.openxmlformats.org/officeDocument/2006/relationships/hyperlink" Target="https://www.blugolds.com/sports/mtrack-out/index" TargetMode="External"/><Relationship Id="rId14812" Type="http://schemas.openxmlformats.org/officeDocument/2006/relationships/hyperlink" Target="https://twitter.com/blugoldcc" TargetMode="External"/><Relationship Id="rId14813" Type="http://schemas.openxmlformats.org/officeDocument/2006/relationships/hyperlink" Target="https://twitter.com/uwectrack" TargetMode="External"/><Relationship Id="rId14814" Type="http://schemas.openxmlformats.org/officeDocument/2006/relationships/hyperlink" Target="https://twitter.com/uwectrack" TargetMode="External"/><Relationship Id="rId14810" Type="http://schemas.openxmlformats.org/officeDocument/2006/relationships/hyperlink" Target="https://twitter.com/uwectrack" TargetMode="External"/><Relationship Id="rId14826" Type="http://schemas.openxmlformats.org/officeDocument/2006/relationships/hyperlink" Target="https://uwlathletics.com/sports/mens-track-and-field" TargetMode="External"/><Relationship Id="rId14827" Type="http://schemas.openxmlformats.org/officeDocument/2006/relationships/hyperlink" Target="https://twitter.com/uwlmenstf" TargetMode="External"/><Relationship Id="rId14828" Type="http://schemas.openxmlformats.org/officeDocument/2006/relationships/hyperlink" Target="https://www.facebook.com/doug.geiwitz" TargetMode="External"/><Relationship Id="rId14829" Type="http://schemas.openxmlformats.org/officeDocument/2006/relationships/hyperlink" Target="https://www.instagram.com/uwl_menstf/" TargetMode="External"/><Relationship Id="rId14822" Type="http://schemas.openxmlformats.org/officeDocument/2006/relationships/hyperlink" Target="https://www.instagram.com/uwl_menstf/" TargetMode="External"/><Relationship Id="rId14823" Type="http://schemas.openxmlformats.org/officeDocument/2006/relationships/hyperlink" Target="https://uwlathletics.com/sports/mens-track-and-field" TargetMode="External"/><Relationship Id="rId14824" Type="http://schemas.openxmlformats.org/officeDocument/2006/relationships/hyperlink" Target="https://twitter.com/uwlmenstf" TargetMode="External"/><Relationship Id="rId14825" Type="http://schemas.openxmlformats.org/officeDocument/2006/relationships/hyperlink" Target="https://www.instagram.com/uwl_menstf/" TargetMode="External"/><Relationship Id="rId14820" Type="http://schemas.openxmlformats.org/officeDocument/2006/relationships/hyperlink" Target="https://twitter.com/buchholtzjoshua" TargetMode="External"/><Relationship Id="rId14821" Type="http://schemas.openxmlformats.org/officeDocument/2006/relationships/hyperlink" Target="https://twitter.com/uwlmenstf" TargetMode="External"/><Relationship Id="rId14808" Type="http://schemas.openxmlformats.org/officeDocument/2006/relationships/hyperlink" Target="https://www.facebook.com/cory.white.129" TargetMode="External"/><Relationship Id="rId14809" Type="http://schemas.openxmlformats.org/officeDocument/2006/relationships/hyperlink" Target="https://www.blugolds.com/sports/mtrack-out/index" TargetMode="External"/><Relationship Id="rId14804" Type="http://schemas.openxmlformats.org/officeDocument/2006/relationships/hyperlink" Target="https://www.blugolds.com/sports/mtrack-out/index" TargetMode="External"/><Relationship Id="rId14805" Type="http://schemas.openxmlformats.org/officeDocument/2006/relationships/hyperlink" Target="https://twitter.com/uwectrack" TargetMode="External"/><Relationship Id="rId14806" Type="http://schemas.openxmlformats.org/officeDocument/2006/relationships/hyperlink" Target="https://www.blugolds.com/sports/mtrack-out/index" TargetMode="External"/><Relationship Id="rId14807" Type="http://schemas.openxmlformats.org/officeDocument/2006/relationships/hyperlink" Target="https://twitter.com/uwectrack" TargetMode="External"/><Relationship Id="rId14800" Type="http://schemas.openxmlformats.org/officeDocument/2006/relationships/hyperlink" Target="https://www.blugolds.com/sports/mtrack-out/index" TargetMode="External"/><Relationship Id="rId14801" Type="http://schemas.openxmlformats.org/officeDocument/2006/relationships/hyperlink" Target="https://twitter.com/uwectrack" TargetMode="External"/><Relationship Id="rId14802" Type="http://schemas.openxmlformats.org/officeDocument/2006/relationships/hyperlink" Target="https://www.blugolds.com/sports/mtrack-out/index" TargetMode="External"/><Relationship Id="rId14803" Type="http://schemas.openxmlformats.org/officeDocument/2006/relationships/hyperlink" Target="https://twitter.com/uwectrack" TargetMode="External"/><Relationship Id="rId13527" Type="http://schemas.openxmlformats.org/officeDocument/2006/relationships/hyperlink" Target="https://twitter.com/easterneaglestf" TargetMode="External"/><Relationship Id="rId14859" Type="http://schemas.openxmlformats.org/officeDocument/2006/relationships/hyperlink" Target="https://www.instagram.com/uwotfcc/" TargetMode="External"/><Relationship Id="rId13526" Type="http://schemas.openxmlformats.org/officeDocument/2006/relationships/hyperlink" Target="https://twitter.com/smithkiehl" TargetMode="External"/><Relationship Id="rId13525" Type="http://schemas.openxmlformats.org/officeDocument/2006/relationships/hyperlink" Target="https://goeasterneagles.com/sports/mens-track-and-field" TargetMode="External"/><Relationship Id="rId13524" Type="http://schemas.openxmlformats.org/officeDocument/2006/relationships/hyperlink" Target="https://www.instagram.com/eueaglesxctf/" TargetMode="External"/><Relationship Id="rId14855" Type="http://schemas.openxmlformats.org/officeDocument/2006/relationships/hyperlink" Target="https://www.instagram.com/uwotfcc/" TargetMode="External"/><Relationship Id="rId14856" Type="http://schemas.openxmlformats.org/officeDocument/2006/relationships/hyperlink" Target="https://www.uwoshkoshtitans.com/sports/mtrack/index" TargetMode="External"/><Relationship Id="rId13529" Type="http://schemas.openxmlformats.org/officeDocument/2006/relationships/hyperlink" Target="https://www.instagram.com/euxctf/" TargetMode="External"/><Relationship Id="rId14857" Type="http://schemas.openxmlformats.org/officeDocument/2006/relationships/hyperlink" Target="https://twitter.com/uwotf_cc" TargetMode="External"/><Relationship Id="rId13528" Type="http://schemas.openxmlformats.org/officeDocument/2006/relationships/hyperlink" Target="https://www.facebook.com/kiehl.smith.9" TargetMode="External"/><Relationship Id="rId14858" Type="http://schemas.openxmlformats.org/officeDocument/2006/relationships/hyperlink" Target="https://www.facebook.com/UWOTFCC/" TargetMode="External"/><Relationship Id="rId14851" Type="http://schemas.openxmlformats.org/officeDocument/2006/relationships/hyperlink" Target="https://twitter.com/coachkinseth" TargetMode="External"/><Relationship Id="rId14852" Type="http://schemas.openxmlformats.org/officeDocument/2006/relationships/hyperlink" Target="https://twitter.com/uwotf_cc" TargetMode="External"/><Relationship Id="rId14853" Type="http://schemas.openxmlformats.org/officeDocument/2006/relationships/hyperlink" Target="https://www.facebook.com/people/Justin-Kinseth/1172576327" TargetMode="External"/><Relationship Id="rId14854" Type="http://schemas.openxmlformats.org/officeDocument/2006/relationships/hyperlink" Target="https://www.facebook.com/UWOTFCC/" TargetMode="External"/><Relationship Id="rId13523" Type="http://schemas.openxmlformats.org/officeDocument/2006/relationships/hyperlink" Target="https://www.instagram.com/euxctf/" TargetMode="External"/><Relationship Id="rId13522" Type="http://schemas.openxmlformats.org/officeDocument/2006/relationships/hyperlink" Target="https://www.facebook.com/groups/1638537243036540/" TargetMode="External"/><Relationship Id="rId13521" Type="http://schemas.openxmlformats.org/officeDocument/2006/relationships/hyperlink" Target="https://twitter.com/easterneaglestf" TargetMode="External"/><Relationship Id="rId13520" Type="http://schemas.openxmlformats.org/officeDocument/2006/relationships/hyperlink" Target="https://www.instagram.com/euxctf/" TargetMode="External"/><Relationship Id="rId14850" Type="http://schemas.openxmlformats.org/officeDocument/2006/relationships/hyperlink" Target="https://www.uwoshkoshtitans.com/sports/mtrack/index" TargetMode="External"/><Relationship Id="rId12207" Type="http://schemas.openxmlformats.org/officeDocument/2006/relationships/hyperlink" Target="https://www.facebook.com/StevensXCandTF/" TargetMode="External"/><Relationship Id="rId13538" Type="http://schemas.openxmlformats.org/officeDocument/2006/relationships/hyperlink" Target="https://twitter.com/bluejaysxctf" TargetMode="External"/><Relationship Id="rId12206" Type="http://schemas.openxmlformats.org/officeDocument/2006/relationships/hyperlink" Target="https://twitter.com/stevensxc_tf" TargetMode="External"/><Relationship Id="rId13537" Type="http://schemas.openxmlformats.org/officeDocument/2006/relationships/hyperlink" Target="https://twitter.com/wrxspitfire" TargetMode="External"/><Relationship Id="rId12205" Type="http://schemas.openxmlformats.org/officeDocument/2006/relationships/hyperlink" Target="https://www.instagram.com/seueaglesxc/" TargetMode="External"/><Relationship Id="rId13536" Type="http://schemas.openxmlformats.org/officeDocument/2006/relationships/hyperlink" Target="https://etownbluejays.com/sports/mens-track-and-field" TargetMode="External"/><Relationship Id="rId12204" Type="http://schemas.openxmlformats.org/officeDocument/2006/relationships/hyperlink" Target="https://www.instagram.com/seueaglesxc/" TargetMode="External"/><Relationship Id="rId13535" Type="http://schemas.openxmlformats.org/officeDocument/2006/relationships/hyperlink" Target="https://www.instagram.com/bluejaysxctf/" TargetMode="External"/><Relationship Id="rId14866" Type="http://schemas.openxmlformats.org/officeDocument/2006/relationships/hyperlink" Target="https://twitter.com/uwotf_cc" TargetMode="External"/><Relationship Id="rId14867" Type="http://schemas.openxmlformats.org/officeDocument/2006/relationships/hyperlink" Target="https://www.facebook.com/UWOTFCC/" TargetMode="External"/><Relationship Id="rId12209" Type="http://schemas.openxmlformats.org/officeDocument/2006/relationships/hyperlink" Target="https://stevensducks.com/sports/mens-track-and-field" TargetMode="External"/><Relationship Id="rId14868" Type="http://schemas.openxmlformats.org/officeDocument/2006/relationships/hyperlink" Target="https://www.instagram.com/uwotfcc/" TargetMode="External"/><Relationship Id="rId12208" Type="http://schemas.openxmlformats.org/officeDocument/2006/relationships/hyperlink" Target="https://www.instagram.com/stevensxc_tf/" TargetMode="External"/><Relationship Id="rId13539" Type="http://schemas.openxmlformats.org/officeDocument/2006/relationships/hyperlink" Target="https://www.facebook.com/etownxcandtrack/" TargetMode="External"/><Relationship Id="rId14869" Type="http://schemas.openxmlformats.org/officeDocument/2006/relationships/hyperlink" Target="https://www.uwoshkoshtitans.com/sports/mtrack/index" TargetMode="External"/><Relationship Id="rId13530" Type="http://schemas.openxmlformats.org/officeDocument/2006/relationships/hyperlink" Target="https://www.instagram.com/revrunwillfisher/" TargetMode="External"/><Relationship Id="rId14862" Type="http://schemas.openxmlformats.org/officeDocument/2006/relationships/hyperlink" Target="https://twitter.com/uwotf_cc" TargetMode="External"/><Relationship Id="rId14863" Type="http://schemas.openxmlformats.org/officeDocument/2006/relationships/hyperlink" Target="https://www.facebook.com/UWOTFCC/" TargetMode="External"/><Relationship Id="rId14864" Type="http://schemas.openxmlformats.org/officeDocument/2006/relationships/hyperlink" Target="https://www.instagram.com/uwotfcc/" TargetMode="External"/><Relationship Id="rId14865" Type="http://schemas.openxmlformats.org/officeDocument/2006/relationships/hyperlink" Target="https://www.uwoshkoshtitans.com/sports/mtrack/index" TargetMode="External"/><Relationship Id="rId12203" Type="http://schemas.openxmlformats.org/officeDocument/2006/relationships/hyperlink" Target="https://www.instagram.com/rutgerstfxc/" TargetMode="External"/><Relationship Id="rId13534" Type="http://schemas.openxmlformats.org/officeDocument/2006/relationships/hyperlink" Target="https://www.facebook.com/etownxcandtrack/" TargetMode="External"/><Relationship Id="rId12202" Type="http://schemas.openxmlformats.org/officeDocument/2006/relationships/hyperlink" Target="https://www.facebook.com/rutgersnewarktrack/" TargetMode="External"/><Relationship Id="rId13533" Type="http://schemas.openxmlformats.org/officeDocument/2006/relationships/hyperlink" Target="https://twitter.com/bluejaysxctf" TargetMode="External"/><Relationship Id="rId12201" Type="http://schemas.openxmlformats.org/officeDocument/2006/relationships/hyperlink" Target="https://twitter.com/run_tfxc" TargetMode="External"/><Relationship Id="rId13532" Type="http://schemas.openxmlformats.org/officeDocument/2006/relationships/hyperlink" Target="https://etownbluejays.com/sports/mens-track-and-field" TargetMode="External"/><Relationship Id="rId14860" Type="http://schemas.openxmlformats.org/officeDocument/2006/relationships/hyperlink" Target="https://www.uwoshkoshtitans.com/sports/mtrack/index" TargetMode="External"/><Relationship Id="rId12200" Type="http://schemas.openxmlformats.org/officeDocument/2006/relationships/hyperlink" Target="https://www.instagram.com/ruc_track/" TargetMode="External"/><Relationship Id="rId13531" Type="http://schemas.openxmlformats.org/officeDocument/2006/relationships/hyperlink" Target="https://www.instagram.com/eueaglesxctf/" TargetMode="External"/><Relationship Id="rId14861" Type="http://schemas.openxmlformats.org/officeDocument/2006/relationships/hyperlink" Target="https://twitter.com/coachbenson_uwo" TargetMode="External"/><Relationship Id="rId13505" Type="http://schemas.openxmlformats.org/officeDocument/2006/relationships/hyperlink" Target="https://twitter.com/dickinson_cctf" TargetMode="External"/><Relationship Id="rId14837" Type="http://schemas.openxmlformats.org/officeDocument/2006/relationships/hyperlink" Target="https://twitter.com/uwlmenstf" TargetMode="External"/><Relationship Id="rId13504" Type="http://schemas.openxmlformats.org/officeDocument/2006/relationships/hyperlink" Target="https://x.com/acschenk1" TargetMode="External"/><Relationship Id="rId14838" Type="http://schemas.openxmlformats.org/officeDocument/2006/relationships/hyperlink" Target="https://www.facebook.com/people/Gunnar-Block/100006624589072/" TargetMode="External"/><Relationship Id="rId13503" Type="http://schemas.openxmlformats.org/officeDocument/2006/relationships/hyperlink" Target="https://www.instagram.com/dickinson_xctf/" TargetMode="External"/><Relationship Id="rId14839" Type="http://schemas.openxmlformats.org/officeDocument/2006/relationships/hyperlink" Target="https://www.facebook.com/UWLaCrosseAthletics/" TargetMode="External"/><Relationship Id="rId13502" Type="http://schemas.openxmlformats.org/officeDocument/2006/relationships/hyperlink" Target="https://www.facebook.com/DCXCTF/" TargetMode="External"/><Relationship Id="rId13509" Type="http://schemas.openxmlformats.org/officeDocument/2006/relationships/hyperlink" Target="https://www.instagram.com/eueaglesxctf/" TargetMode="External"/><Relationship Id="rId14833" Type="http://schemas.openxmlformats.org/officeDocument/2006/relationships/hyperlink" Target="https://uwlathletics.com/sports/mens-track-and-field" TargetMode="External"/><Relationship Id="rId13508" Type="http://schemas.openxmlformats.org/officeDocument/2006/relationships/hyperlink" Target="https://www.instagram.com/dickinson_xctf/" TargetMode="External"/><Relationship Id="rId14834" Type="http://schemas.openxmlformats.org/officeDocument/2006/relationships/hyperlink" Target="https://twitter.com/uwlmenstf" TargetMode="External"/><Relationship Id="rId13507" Type="http://schemas.openxmlformats.org/officeDocument/2006/relationships/hyperlink" Target="https://www.facebook.com/DCXCTF/" TargetMode="External"/><Relationship Id="rId14835" Type="http://schemas.openxmlformats.org/officeDocument/2006/relationships/hyperlink" Target="https://www.facebook.com/grrtboy" TargetMode="External"/><Relationship Id="rId13506" Type="http://schemas.openxmlformats.org/officeDocument/2006/relationships/hyperlink" Target="https://www.facebook.com/adam.shenk.31/" TargetMode="External"/><Relationship Id="rId14836" Type="http://schemas.openxmlformats.org/officeDocument/2006/relationships/hyperlink" Target="https://www.instagram.com/uwl_menstf/" TargetMode="External"/><Relationship Id="rId14830" Type="http://schemas.openxmlformats.org/officeDocument/2006/relationships/hyperlink" Target="https://twitter.com/uwlmenstf" TargetMode="External"/><Relationship Id="rId14831" Type="http://schemas.openxmlformats.org/officeDocument/2006/relationships/hyperlink" Target="https://www.facebook.com/UWLaCrosseAthletics/" TargetMode="External"/><Relationship Id="rId14832" Type="http://schemas.openxmlformats.org/officeDocument/2006/relationships/hyperlink" Target="https://www.instagram.com/uwl_menstf/" TargetMode="External"/><Relationship Id="rId13501" Type="http://schemas.openxmlformats.org/officeDocument/2006/relationships/hyperlink" Target="https://www.facebook.com/don.nichter" TargetMode="External"/><Relationship Id="rId13500" Type="http://schemas.openxmlformats.org/officeDocument/2006/relationships/hyperlink" Target="https://twitter.com/dickinson_cctf" TargetMode="External"/><Relationship Id="rId13516" Type="http://schemas.openxmlformats.org/officeDocument/2006/relationships/hyperlink" Target="https://twitter.com/easterneaglestf" TargetMode="External"/><Relationship Id="rId14848" Type="http://schemas.openxmlformats.org/officeDocument/2006/relationships/hyperlink" Target="https://twitter.com/uwlmenstf" TargetMode="External"/><Relationship Id="rId13515" Type="http://schemas.openxmlformats.org/officeDocument/2006/relationships/hyperlink" Target="https://twitter.com/coachmills_412" TargetMode="External"/><Relationship Id="rId14849" Type="http://schemas.openxmlformats.org/officeDocument/2006/relationships/hyperlink" Target="https://www.instagram.com/uwl_menstf/" TargetMode="External"/><Relationship Id="rId13514" Type="http://schemas.openxmlformats.org/officeDocument/2006/relationships/hyperlink" Target="https://goeasterneagles.com/sports/mens-track-and-field" TargetMode="External"/><Relationship Id="rId13513" Type="http://schemas.openxmlformats.org/officeDocument/2006/relationships/hyperlink" Target="https://www.instagram.com/eueaglesxctf/" TargetMode="External"/><Relationship Id="rId14844" Type="http://schemas.openxmlformats.org/officeDocument/2006/relationships/hyperlink" Target="https://twitter.com/uwlmenstf" TargetMode="External"/><Relationship Id="rId13519" Type="http://schemas.openxmlformats.org/officeDocument/2006/relationships/hyperlink" Target="https://www.instagram.com/coachryanmiller/" TargetMode="External"/><Relationship Id="rId14845" Type="http://schemas.openxmlformats.org/officeDocument/2006/relationships/hyperlink" Target="https://www.facebook.com/UWLaCrosseAthletics/" TargetMode="External"/><Relationship Id="rId13518" Type="http://schemas.openxmlformats.org/officeDocument/2006/relationships/hyperlink" Target="https://twitter.com/easterneaglestf" TargetMode="External"/><Relationship Id="rId14846" Type="http://schemas.openxmlformats.org/officeDocument/2006/relationships/hyperlink" Target="https://www.instagram.com/uwl_menstf/" TargetMode="External"/><Relationship Id="rId13517" Type="http://schemas.openxmlformats.org/officeDocument/2006/relationships/hyperlink" Target="https://www.instagram.com/euxctf/" TargetMode="External"/><Relationship Id="rId14847" Type="http://schemas.openxmlformats.org/officeDocument/2006/relationships/hyperlink" Target="https://uwlathletics.com/sports/mens-track-and-field" TargetMode="External"/><Relationship Id="rId14840" Type="http://schemas.openxmlformats.org/officeDocument/2006/relationships/hyperlink" Target="https://www.instagram.com/uwl_menstf/" TargetMode="External"/><Relationship Id="rId14841" Type="http://schemas.openxmlformats.org/officeDocument/2006/relationships/hyperlink" Target="https://twitter.com/uwlmenstf" TargetMode="External"/><Relationship Id="rId14842" Type="http://schemas.openxmlformats.org/officeDocument/2006/relationships/hyperlink" Target="https://www.facebook.com/UWLaCrosseAthletics/" TargetMode="External"/><Relationship Id="rId14843" Type="http://schemas.openxmlformats.org/officeDocument/2006/relationships/hyperlink" Target="https://www.instagram.com/uwl_menstf/" TargetMode="External"/><Relationship Id="rId13512" Type="http://schemas.openxmlformats.org/officeDocument/2006/relationships/hyperlink" Target="https://www.instagram.com/eueaglesxctf/" TargetMode="External"/><Relationship Id="rId13511" Type="http://schemas.openxmlformats.org/officeDocument/2006/relationships/hyperlink" Target="https://www.instagram.com/megs_mcculloch/" TargetMode="External"/><Relationship Id="rId13510" Type="http://schemas.openxmlformats.org/officeDocument/2006/relationships/hyperlink" Target="https://www.instagram.com/eueaglesxctf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31.75"/>
    <col customWidth="1" min="3" max="3" width="34.75"/>
    <col customWidth="1" min="4" max="4" width="14.25"/>
    <col customWidth="1" min="5" max="6" width="15.38"/>
    <col customWidth="1" min="7" max="7" width="16.75"/>
    <col customWidth="1" min="8" max="8" width="15.38"/>
    <col customWidth="1" min="9" max="9" width="25.25"/>
    <col customWidth="1" min="10" max="10" width="15.38"/>
    <col customWidth="1" min="11" max="11" width="32.5"/>
    <col customWidth="1" min="12" max="12" width="15.38"/>
    <col customWidth="1" min="13" max="13" width="31.75"/>
    <col customWidth="1" min="14" max="14" width="8.75"/>
    <col customWidth="1" min="15" max="15" width="29.25"/>
    <col customWidth="1" min="16" max="16" width="25.25"/>
    <col customWidth="1" min="17" max="17" width="12.0"/>
    <col customWidth="1" min="18" max="18" width="10.13"/>
    <col customWidth="1" min="19" max="19" width="11.38"/>
    <col customWidth="1" min="20" max="20" width="15.38"/>
    <col customWidth="1" min="21" max="21" width="36.25"/>
    <col customWidth="1" min="22" max="22" width="29.13"/>
    <col customWidth="1" min="23" max="23" width="25.25"/>
    <col customWidth="1" min="24" max="24" width="46.63"/>
    <col customWidth="1" min="25" max="25" width="31.38"/>
    <col customWidth="1" min="26" max="26" width="27.63"/>
    <col customWidth="1" min="27" max="31" width="13.88"/>
    <col customWidth="1" min="32" max="32" width="22.25"/>
    <col customWidth="1" min="33" max="33" width="14.38"/>
    <col customWidth="1" min="34" max="35" width="15.38"/>
    <col customWidth="1" min="36" max="36" width="21.5"/>
    <col customWidth="1" min="37" max="37" width="22.63"/>
    <col customWidth="1" min="38" max="38" width="21.25"/>
    <col customWidth="1" min="39" max="43" width="15.38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5" t="s">
        <v>9</v>
      </c>
      <c r="K1" s="3" t="s">
        <v>10</v>
      </c>
      <c r="L1" s="3" t="s">
        <v>11</v>
      </c>
      <c r="M1" s="3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3" t="s">
        <v>18</v>
      </c>
      <c r="T1" s="6" t="s">
        <v>0</v>
      </c>
      <c r="U1" s="2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7" t="s">
        <v>41</v>
      </c>
    </row>
    <row r="2">
      <c r="A2" s="8" t="str">
        <f t="shared" ref="A2:A5917" si="1">T2</f>
        <v>Andrew Murphy</v>
      </c>
      <c r="B2" s="8" t="s">
        <v>42</v>
      </c>
      <c r="C2" s="8" t="s">
        <v>43</v>
      </c>
      <c r="D2" s="9" t="s">
        <v>44</v>
      </c>
      <c r="E2" s="8" t="s">
        <v>45</v>
      </c>
      <c r="F2" s="8" t="s">
        <v>46</v>
      </c>
      <c r="G2" s="8" t="s">
        <v>47</v>
      </c>
      <c r="H2" s="8" t="s">
        <v>48</v>
      </c>
      <c r="I2" s="8" t="s">
        <v>49</v>
      </c>
      <c r="J2" s="10">
        <v>3.03</v>
      </c>
      <c r="K2" s="8" t="s">
        <v>50</v>
      </c>
      <c r="L2" s="8"/>
      <c r="M2" s="8"/>
      <c r="N2" s="8" t="s">
        <v>51</v>
      </c>
      <c r="O2" s="8" t="s">
        <v>52</v>
      </c>
      <c r="P2" s="8"/>
      <c r="Q2" s="8"/>
      <c r="R2" s="8" t="s">
        <v>53</v>
      </c>
      <c r="S2" s="8" t="s">
        <v>54</v>
      </c>
      <c r="T2" s="11" t="str">
        <f t="shared" ref="T2:T5917" si="2">R2 &amp; " " &amp; S2</f>
        <v>Andrew Murphy</v>
      </c>
      <c r="U2" s="8" t="s">
        <v>55</v>
      </c>
      <c r="V2" s="8"/>
      <c r="W2" s="8" t="s">
        <v>56</v>
      </c>
      <c r="X2" s="8" t="s">
        <v>57</v>
      </c>
      <c r="Y2" s="12" t="s">
        <v>58</v>
      </c>
      <c r="Z2" s="12" t="s">
        <v>59</v>
      </c>
      <c r="AA2" s="8" t="s">
        <v>60</v>
      </c>
      <c r="AB2" s="8" t="s">
        <v>60</v>
      </c>
      <c r="AC2" s="8" t="s">
        <v>60</v>
      </c>
      <c r="AD2" s="12" t="s">
        <v>61</v>
      </c>
      <c r="AE2" s="8" t="s">
        <v>62</v>
      </c>
      <c r="AF2" s="8" t="s">
        <v>63</v>
      </c>
      <c r="AG2" s="8" t="s">
        <v>64</v>
      </c>
      <c r="AH2" s="8" t="s">
        <v>65</v>
      </c>
      <c r="AI2" s="8" t="s">
        <v>66</v>
      </c>
      <c r="AJ2" s="8" t="s">
        <v>67</v>
      </c>
      <c r="AK2" s="13" t="s">
        <v>68</v>
      </c>
      <c r="AL2" s="13" t="s">
        <v>69</v>
      </c>
      <c r="AM2" s="8" t="s">
        <v>70</v>
      </c>
      <c r="AN2" s="8" t="s">
        <v>71</v>
      </c>
      <c r="AO2" s="13" t="s">
        <v>72</v>
      </c>
      <c r="AP2" s="9" t="s">
        <v>63</v>
      </c>
      <c r="AQ2" s="11">
        <v>4851.0</v>
      </c>
    </row>
    <row r="3">
      <c r="A3" s="8" t="str">
        <f t="shared" si="1"/>
        <v>Johnie Jean-Jacques</v>
      </c>
      <c r="B3" s="8" t="s">
        <v>42</v>
      </c>
      <c r="C3" s="8" t="s">
        <v>43</v>
      </c>
      <c r="D3" s="9" t="s">
        <v>44</v>
      </c>
      <c r="E3" s="13" t="s">
        <v>45</v>
      </c>
      <c r="F3" s="8" t="s">
        <v>46</v>
      </c>
      <c r="G3" s="8" t="s">
        <v>47</v>
      </c>
      <c r="H3" s="8" t="s">
        <v>48</v>
      </c>
      <c r="I3" s="8" t="s">
        <v>49</v>
      </c>
      <c r="J3" s="10">
        <v>3.03</v>
      </c>
      <c r="K3" s="8" t="s">
        <v>50</v>
      </c>
      <c r="L3" s="8"/>
      <c r="M3" s="8"/>
      <c r="N3" s="8" t="s">
        <v>73</v>
      </c>
      <c r="O3" s="13" t="s">
        <v>52</v>
      </c>
      <c r="P3" s="8"/>
      <c r="Q3" s="8"/>
      <c r="R3" s="8" t="s">
        <v>74</v>
      </c>
      <c r="S3" s="8" t="s">
        <v>75</v>
      </c>
      <c r="T3" s="11" t="str">
        <f t="shared" si="2"/>
        <v>Johnie Jean-Jacques</v>
      </c>
      <c r="U3" s="8" t="s">
        <v>76</v>
      </c>
      <c r="V3" s="8"/>
      <c r="W3" s="8"/>
      <c r="X3" s="13" t="s">
        <v>57</v>
      </c>
      <c r="Y3" s="8" t="s">
        <v>60</v>
      </c>
      <c r="Z3" s="12" t="s">
        <v>59</v>
      </c>
      <c r="AA3" s="8" t="s">
        <v>60</v>
      </c>
      <c r="AB3" s="8" t="s">
        <v>60</v>
      </c>
      <c r="AC3" s="8" t="s">
        <v>60</v>
      </c>
      <c r="AD3" s="12" t="s">
        <v>61</v>
      </c>
      <c r="AE3" s="13" t="s">
        <v>62</v>
      </c>
      <c r="AF3" s="13" t="s">
        <v>63</v>
      </c>
      <c r="AG3" s="13" t="s">
        <v>64</v>
      </c>
      <c r="AH3" s="8" t="s">
        <v>65</v>
      </c>
      <c r="AI3" s="8" t="s">
        <v>66</v>
      </c>
      <c r="AJ3" s="8" t="s">
        <v>67</v>
      </c>
      <c r="AK3" s="13" t="s">
        <v>68</v>
      </c>
      <c r="AL3" s="13" t="s">
        <v>69</v>
      </c>
      <c r="AM3" s="13" t="s">
        <v>70</v>
      </c>
      <c r="AN3" s="8" t="s">
        <v>71</v>
      </c>
      <c r="AO3" s="13" t="s">
        <v>72</v>
      </c>
      <c r="AP3" s="9" t="s">
        <v>63</v>
      </c>
      <c r="AQ3" s="11">
        <v>4851.0</v>
      </c>
    </row>
    <row r="4">
      <c r="A4" s="8" t="str">
        <f t="shared" si="1"/>
        <v>Myra Hawkins</v>
      </c>
      <c r="B4" s="8" t="s">
        <v>42</v>
      </c>
      <c r="C4" s="8" t="s">
        <v>43</v>
      </c>
      <c r="D4" s="9" t="s">
        <v>44</v>
      </c>
      <c r="E4" s="13" t="s">
        <v>45</v>
      </c>
      <c r="F4" s="8" t="s">
        <v>46</v>
      </c>
      <c r="G4" s="8" t="s">
        <v>47</v>
      </c>
      <c r="H4" s="8" t="s">
        <v>48</v>
      </c>
      <c r="I4" s="8" t="s">
        <v>49</v>
      </c>
      <c r="J4" s="10">
        <v>3.03</v>
      </c>
      <c r="K4" s="8" t="s">
        <v>50</v>
      </c>
      <c r="L4" s="8"/>
      <c r="M4" s="8"/>
      <c r="N4" s="8" t="s">
        <v>77</v>
      </c>
      <c r="O4" s="13" t="s">
        <v>52</v>
      </c>
      <c r="P4" s="8"/>
      <c r="Q4" s="8"/>
      <c r="R4" s="8" t="s">
        <v>78</v>
      </c>
      <c r="S4" s="8" t="s">
        <v>79</v>
      </c>
      <c r="T4" s="11" t="str">
        <f t="shared" si="2"/>
        <v>Myra Hawkins</v>
      </c>
      <c r="U4" s="8" t="s">
        <v>80</v>
      </c>
      <c r="V4" s="8" t="s">
        <v>81</v>
      </c>
      <c r="W4" s="8"/>
      <c r="X4" s="13" t="s">
        <v>57</v>
      </c>
      <c r="Y4" s="8" t="s">
        <v>60</v>
      </c>
      <c r="Z4" s="12" t="s">
        <v>59</v>
      </c>
      <c r="AA4" s="8" t="s">
        <v>60</v>
      </c>
      <c r="AB4" s="8" t="s">
        <v>60</v>
      </c>
      <c r="AC4" s="8" t="s">
        <v>60</v>
      </c>
      <c r="AD4" s="12" t="s">
        <v>61</v>
      </c>
      <c r="AE4" s="13" t="s">
        <v>62</v>
      </c>
      <c r="AF4" s="13" t="s">
        <v>63</v>
      </c>
      <c r="AG4" s="13" t="s">
        <v>64</v>
      </c>
      <c r="AH4" s="8" t="s">
        <v>65</v>
      </c>
      <c r="AI4" s="8" t="s">
        <v>66</v>
      </c>
      <c r="AJ4" s="8" t="s">
        <v>67</v>
      </c>
      <c r="AK4" s="13" t="s">
        <v>68</v>
      </c>
      <c r="AL4" s="13" t="s">
        <v>69</v>
      </c>
      <c r="AM4" s="13" t="s">
        <v>70</v>
      </c>
      <c r="AN4" s="8" t="s">
        <v>71</v>
      </c>
      <c r="AO4" s="13" t="s">
        <v>72</v>
      </c>
      <c r="AP4" s="9" t="s">
        <v>63</v>
      </c>
      <c r="AQ4" s="11">
        <v>4851.0</v>
      </c>
    </row>
    <row r="5">
      <c r="A5" s="8" t="str">
        <f t="shared" si="1"/>
        <v>Ritchie Beene</v>
      </c>
      <c r="B5" s="8" t="s">
        <v>82</v>
      </c>
      <c r="C5" s="8" t="s">
        <v>43</v>
      </c>
      <c r="D5" s="9" t="s">
        <v>44</v>
      </c>
      <c r="E5" s="8" t="s">
        <v>83</v>
      </c>
      <c r="F5" s="8" t="s">
        <v>46</v>
      </c>
      <c r="G5" s="8" t="s">
        <v>47</v>
      </c>
      <c r="H5" s="8" t="s">
        <v>84</v>
      </c>
      <c r="I5" s="8" t="s">
        <v>49</v>
      </c>
      <c r="J5" s="10">
        <v>3.05</v>
      </c>
      <c r="K5" s="8" t="s">
        <v>85</v>
      </c>
      <c r="L5" s="8" t="s">
        <v>86</v>
      </c>
      <c r="M5" s="8" t="s">
        <v>86</v>
      </c>
      <c r="N5" s="8" t="s">
        <v>87</v>
      </c>
      <c r="O5" s="8" t="s">
        <v>52</v>
      </c>
      <c r="P5" s="8"/>
      <c r="Q5" s="8"/>
      <c r="R5" s="8" t="s">
        <v>88</v>
      </c>
      <c r="S5" s="8" t="s">
        <v>89</v>
      </c>
      <c r="T5" s="11" t="str">
        <f t="shared" si="2"/>
        <v>Ritchie Beene</v>
      </c>
      <c r="U5" s="8" t="s">
        <v>55</v>
      </c>
      <c r="V5" s="8" t="s">
        <v>90</v>
      </c>
      <c r="W5" s="8" t="s">
        <v>91</v>
      </c>
      <c r="X5" s="8" t="s">
        <v>92</v>
      </c>
      <c r="Y5" s="12" t="s">
        <v>93</v>
      </c>
      <c r="Z5" s="12" t="s">
        <v>94</v>
      </c>
      <c r="AA5" s="8" t="s">
        <v>60</v>
      </c>
      <c r="AB5" s="12" t="s">
        <v>95</v>
      </c>
      <c r="AC5" s="8" t="s">
        <v>60</v>
      </c>
      <c r="AD5" s="12" t="s">
        <v>61</v>
      </c>
      <c r="AE5" s="8" t="s">
        <v>96</v>
      </c>
      <c r="AF5" s="8" t="s">
        <v>97</v>
      </c>
      <c r="AG5" s="8" t="s">
        <v>64</v>
      </c>
      <c r="AH5" s="8" t="s">
        <v>65</v>
      </c>
      <c r="AI5" s="8" t="s">
        <v>66</v>
      </c>
      <c r="AJ5" s="8" t="s">
        <v>67</v>
      </c>
      <c r="AK5" s="13" t="s">
        <v>98</v>
      </c>
      <c r="AL5" s="13" t="s">
        <v>99</v>
      </c>
      <c r="AM5" s="8" t="s">
        <v>100</v>
      </c>
      <c r="AN5" s="8" t="s">
        <v>101</v>
      </c>
      <c r="AO5" s="13" t="s">
        <v>102</v>
      </c>
      <c r="AP5" s="9" t="s">
        <v>97</v>
      </c>
      <c r="AQ5" s="11">
        <v>4727.0</v>
      </c>
    </row>
    <row r="6">
      <c r="A6" s="8" t="str">
        <f t="shared" si="1"/>
        <v>Hannah White</v>
      </c>
      <c r="B6" s="8" t="s">
        <v>82</v>
      </c>
      <c r="C6" s="8" t="s">
        <v>43</v>
      </c>
      <c r="D6" s="9" t="s">
        <v>44</v>
      </c>
      <c r="E6" s="8" t="s">
        <v>83</v>
      </c>
      <c r="F6" s="8" t="s">
        <v>46</v>
      </c>
      <c r="G6" s="8" t="s">
        <v>47</v>
      </c>
      <c r="H6" s="8" t="s">
        <v>84</v>
      </c>
      <c r="I6" s="8" t="s">
        <v>49</v>
      </c>
      <c r="J6" s="10">
        <v>3.05</v>
      </c>
      <c r="K6" s="8" t="s">
        <v>85</v>
      </c>
      <c r="L6" s="8"/>
      <c r="M6" s="8"/>
      <c r="N6" s="8" t="s">
        <v>103</v>
      </c>
      <c r="O6" s="8" t="s">
        <v>52</v>
      </c>
      <c r="P6" s="8"/>
      <c r="Q6" s="8"/>
      <c r="R6" s="8" t="s">
        <v>104</v>
      </c>
      <c r="S6" s="8" t="s">
        <v>105</v>
      </c>
      <c r="T6" s="11" t="str">
        <f t="shared" si="2"/>
        <v>Hannah White</v>
      </c>
      <c r="U6" s="8" t="s">
        <v>106</v>
      </c>
      <c r="V6" s="8" t="s">
        <v>107</v>
      </c>
      <c r="W6" s="8"/>
      <c r="X6" s="8" t="s">
        <v>92</v>
      </c>
      <c r="Y6" s="8" t="s">
        <v>60</v>
      </c>
      <c r="Z6" s="12" t="s">
        <v>94</v>
      </c>
      <c r="AA6" s="8" t="s">
        <v>60</v>
      </c>
      <c r="AB6" s="12" t="s">
        <v>95</v>
      </c>
      <c r="AC6" s="8" t="s">
        <v>60</v>
      </c>
      <c r="AD6" s="12" t="s">
        <v>61</v>
      </c>
      <c r="AE6" s="8" t="s">
        <v>96</v>
      </c>
      <c r="AF6" s="8" t="s">
        <v>97</v>
      </c>
      <c r="AG6" s="8" t="s">
        <v>64</v>
      </c>
      <c r="AH6" s="8" t="s">
        <v>65</v>
      </c>
      <c r="AI6" s="8" t="s">
        <v>66</v>
      </c>
      <c r="AJ6" s="8" t="s">
        <v>67</v>
      </c>
      <c r="AK6" s="8" t="s">
        <v>98</v>
      </c>
      <c r="AL6" s="8" t="s">
        <v>99</v>
      </c>
      <c r="AM6" s="8" t="s">
        <v>100</v>
      </c>
      <c r="AN6" s="8" t="s">
        <v>101</v>
      </c>
      <c r="AO6" s="8" t="s">
        <v>102</v>
      </c>
      <c r="AP6" s="8" t="s">
        <v>97</v>
      </c>
      <c r="AQ6" s="11">
        <v>4727.0</v>
      </c>
    </row>
    <row r="7">
      <c r="A7" s="8" t="str">
        <f t="shared" si="1"/>
        <v>Jonathan Alexis</v>
      </c>
      <c r="B7" s="8" t="s">
        <v>82</v>
      </c>
      <c r="C7" s="8" t="s">
        <v>43</v>
      </c>
      <c r="D7" s="9" t="s">
        <v>44</v>
      </c>
      <c r="E7" s="8" t="s">
        <v>83</v>
      </c>
      <c r="F7" s="8" t="s">
        <v>46</v>
      </c>
      <c r="G7" s="8" t="s">
        <v>47</v>
      </c>
      <c r="H7" s="8" t="s">
        <v>84</v>
      </c>
      <c r="I7" s="8" t="s">
        <v>49</v>
      </c>
      <c r="J7" s="10">
        <v>3.05</v>
      </c>
      <c r="K7" s="8" t="s">
        <v>85</v>
      </c>
      <c r="L7" s="8"/>
      <c r="M7" s="8"/>
      <c r="N7" s="8" t="s">
        <v>108</v>
      </c>
      <c r="O7" s="8" t="s">
        <v>52</v>
      </c>
      <c r="P7" s="8"/>
      <c r="Q7" s="8"/>
      <c r="R7" s="8" t="s">
        <v>109</v>
      </c>
      <c r="S7" s="8" t="s">
        <v>110</v>
      </c>
      <c r="T7" s="11" t="str">
        <f t="shared" si="2"/>
        <v>Jonathan Alexis</v>
      </c>
      <c r="U7" s="8" t="s">
        <v>106</v>
      </c>
      <c r="V7" s="8" t="s">
        <v>111</v>
      </c>
      <c r="W7" s="8"/>
      <c r="X7" s="8" t="s">
        <v>92</v>
      </c>
      <c r="Y7" s="12" t="s">
        <v>112</v>
      </c>
      <c r="Z7" s="12" t="s">
        <v>94</v>
      </c>
      <c r="AA7" s="8" t="s">
        <v>60</v>
      </c>
      <c r="AB7" s="12" t="s">
        <v>95</v>
      </c>
      <c r="AC7" s="8" t="s">
        <v>60</v>
      </c>
      <c r="AD7" s="12" t="s">
        <v>61</v>
      </c>
      <c r="AE7" s="8" t="s">
        <v>96</v>
      </c>
      <c r="AF7" s="8" t="s">
        <v>97</v>
      </c>
      <c r="AG7" s="8" t="s">
        <v>64</v>
      </c>
      <c r="AH7" s="8" t="s">
        <v>65</v>
      </c>
      <c r="AI7" s="8" t="s">
        <v>66</v>
      </c>
      <c r="AJ7" s="8" t="s">
        <v>67</v>
      </c>
      <c r="AK7" s="13" t="s">
        <v>98</v>
      </c>
      <c r="AL7" s="13" t="s">
        <v>99</v>
      </c>
      <c r="AM7" s="8" t="s">
        <v>100</v>
      </c>
      <c r="AN7" s="8" t="s">
        <v>101</v>
      </c>
      <c r="AO7" s="13" t="s">
        <v>102</v>
      </c>
      <c r="AP7" s="9" t="s">
        <v>97</v>
      </c>
      <c r="AQ7" s="11">
        <v>4727.0</v>
      </c>
    </row>
    <row r="8">
      <c r="A8" s="8" t="str">
        <f t="shared" si="1"/>
        <v>Justin Anderson</v>
      </c>
      <c r="B8" s="8" t="s">
        <v>82</v>
      </c>
      <c r="C8" s="8" t="s">
        <v>43</v>
      </c>
      <c r="D8" s="9" t="s">
        <v>44</v>
      </c>
      <c r="E8" s="8" t="s">
        <v>83</v>
      </c>
      <c r="F8" s="8" t="s">
        <v>46</v>
      </c>
      <c r="G8" s="8" t="s">
        <v>47</v>
      </c>
      <c r="H8" s="8" t="s">
        <v>84</v>
      </c>
      <c r="I8" s="8" t="s">
        <v>49</v>
      </c>
      <c r="J8" s="10">
        <v>3.05</v>
      </c>
      <c r="K8" s="8" t="s">
        <v>85</v>
      </c>
      <c r="L8" s="8"/>
      <c r="M8" s="8"/>
      <c r="N8" s="8" t="s">
        <v>113</v>
      </c>
      <c r="O8" s="8" t="s">
        <v>52</v>
      </c>
      <c r="P8" s="8"/>
      <c r="Q8" s="8"/>
      <c r="R8" s="8" t="s">
        <v>114</v>
      </c>
      <c r="S8" s="8" t="s">
        <v>115</v>
      </c>
      <c r="T8" s="11" t="str">
        <f t="shared" si="2"/>
        <v>Justin Anderson</v>
      </c>
      <c r="U8" s="8" t="s">
        <v>106</v>
      </c>
      <c r="V8" s="8" t="s">
        <v>116</v>
      </c>
      <c r="W8" s="8"/>
      <c r="X8" s="8" t="s">
        <v>92</v>
      </c>
      <c r="Y8" s="8" t="s">
        <v>60</v>
      </c>
      <c r="Z8" s="12" t="s">
        <v>94</v>
      </c>
      <c r="AA8" s="8" t="s">
        <v>60</v>
      </c>
      <c r="AB8" s="12" t="s">
        <v>95</v>
      </c>
      <c r="AC8" s="12" t="s">
        <v>117</v>
      </c>
      <c r="AD8" s="12" t="s">
        <v>61</v>
      </c>
      <c r="AE8" s="8" t="s">
        <v>96</v>
      </c>
      <c r="AF8" s="8" t="s">
        <v>97</v>
      </c>
      <c r="AG8" s="8" t="s">
        <v>64</v>
      </c>
      <c r="AH8" s="8" t="s">
        <v>65</v>
      </c>
      <c r="AI8" s="8" t="s">
        <v>66</v>
      </c>
      <c r="AJ8" s="8" t="s">
        <v>67</v>
      </c>
      <c r="AK8" s="13" t="s">
        <v>98</v>
      </c>
      <c r="AL8" s="13" t="s">
        <v>99</v>
      </c>
      <c r="AM8" s="8" t="s">
        <v>100</v>
      </c>
      <c r="AN8" s="8" t="s">
        <v>101</v>
      </c>
      <c r="AO8" s="13" t="s">
        <v>102</v>
      </c>
      <c r="AP8" s="9" t="s">
        <v>97</v>
      </c>
      <c r="AQ8" s="11">
        <v>4727.0</v>
      </c>
    </row>
    <row r="9">
      <c r="A9" s="8" t="str">
        <f t="shared" si="1"/>
        <v>Leroy Burrell</v>
      </c>
      <c r="B9" s="8" t="s">
        <v>118</v>
      </c>
      <c r="C9" s="8" t="s">
        <v>119</v>
      </c>
      <c r="D9" s="9" t="s">
        <v>44</v>
      </c>
      <c r="E9" s="8" t="s">
        <v>120</v>
      </c>
      <c r="F9" s="8" t="s">
        <v>46</v>
      </c>
      <c r="G9" s="8" t="s">
        <v>47</v>
      </c>
      <c r="H9" s="8" t="s">
        <v>121</v>
      </c>
      <c r="I9" s="8" t="s">
        <v>49</v>
      </c>
      <c r="J9" s="10">
        <v>3.9</v>
      </c>
      <c r="K9" s="8" t="s">
        <v>122</v>
      </c>
      <c r="L9" s="8" t="s">
        <v>123</v>
      </c>
      <c r="M9" s="8" t="s">
        <v>86</v>
      </c>
      <c r="N9" s="8" t="s">
        <v>124</v>
      </c>
      <c r="O9" s="8" t="s">
        <v>52</v>
      </c>
      <c r="P9" s="8"/>
      <c r="Q9" s="8"/>
      <c r="R9" s="8" t="s">
        <v>125</v>
      </c>
      <c r="S9" s="8" t="s">
        <v>126</v>
      </c>
      <c r="T9" s="11" t="str">
        <f t="shared" si="2"/>
        <v>Leroy Burrell</v>
      </c>
      <c r="U9" s="8" t="s">
        <v>55</v>
      </c>
      <c r="V9" s="8" t="s">
        <v>127</v>
      </c>
      <c r="W9" s="8"/>
      <c r="X9" s="8" t="s">
        <v>128</v>
      </c>
      <c r="Y9" s="12" t="s">
        <v>129</v>
      </c>
      <c r="Z9" s="12" t="s">
        <v>130</v>
      </c>
      <c r="AA9" s="8" t="s">
        <v>60</v>
      </c>
      <c r="AB9" s="12" t="s">
        <v>131</v>
      </c>
      <c r="AC9" s="8" t="s">
        <v>60</v>
      </c>
      <c r="AD9" s="12" t="s">
        <v>132</v>
      </c>
      <c r="AE9" s="8" t="s">
        <v>133</v>
      </c>
      <c r="AF9" s="8" t="s">
        <v>120</v>
      </c>
      <c r="AG9" s="8" t="s">
        <v>64</v>
      </c>
      <c r="AH9" s="8" t="s">
        <v>134</v>
      </c>
      <c r="AI9" s="8" t="s">
        <v>66</v>
      </c>
      <c r="AJ9" s="8" t="s">
        <v>86</v>
      </c>
      <c r="AK9" s="13" t="s">
        <v>135</v>
      </c>
      <c r="AL9" s="13" t="s">
        <v>136</v>
      </c>
      <c r="AM9" s="8" t="s">
        <v>137</v>
      </c>
      <c r="AN9" s="8" t="s">
        <v>138</v>
      </c>
      <c r="AO9" s="13" t="s">
        <v>139</v>
      </c>
      <c r="AP9" s="9" t="s">
        <v>120</v>
      </c>
      <c r="AQ9" s="11">
        <v>22290.0</v>
      </c>
    </row>
    <row r="10">
      <c r="A10" s="8" t="str">
        <f t="shared" si="1"/>
        <v>Kadisha Francois</v>
      </c>
      <c r="B10" s="8" t="s">
        <v>118</v>
      </c>
      <c r="C10" s="8" t="s">
        <v>119</v>
      </c>
      <c r="D10" s="9" t="s">
        <v>44</v>
      </c>
      <c r="E10" s="8" t="s">
        <v>120</v>
      </c>
      <c r="F10" s="8" t="s">
        <v>46</v>
      </c>
      <c r="G10" s="8" t="s">
        <v>47</v>
      </c>
      <c r="H10" s="8" t="s">
        <v>121</v>
      </c>
      <c r="I10" s="8" t="s">
        <v>49</v>
      </c>
      <c r="J10" s="10">
        <v>3.9</v>
      </c>
      <c r="K10" s="8" t="s">
        <v>122</v>
      </c>
      <c r="L10" s="8" t="s">
        <v>123</v>
      </c>
      <c r="M10" s="8"/>
      <c r="N10" s="8" t="s">
        <v>140</v>
      </c>
      <c r="O10" s="8" t="s">
        <v>52</v>
      </c>
      <c r="P10" s="8"/>
      <c r="Q10" s="8"/>
      <c r="R10" s="8" t="s">
        <v>141</v>
      </c>
      <c r="S10" s="8" t="s">
        <v>142</v>
      </c>
      <c r="T10" s="11" t="str">
        <f t="shared" si="2"/>
        <v>Kadisha Francois</v>
      </c>
      <c r="U10" s="8" t="s">
        <v>76</v>
      </c>
      <c r="V10" s="8" t="s">
        <v>143</v>
      </c>
      <c r="W10" s="8" t="s">
        <v>144</v>
      </c>
      <c r="X10" s="8" t="s">
        <v>128</v>
      </c>
      <c r="Y10" s="12" t="s">
        <v>145</v>
      </c>
      <c r="Z10" s="12" t="s">
        <v>130</v>
      </c>
      <c r="AA10" s="8" t="s">
        <v>60</v>
      </c>
      <c r="AB10" s="12" t="s">
        <v>131</v>
      </c>
      <c r="AC10" s="8" t="s">
        <v>60</v>
      </c>
      <c r="AD10" s="12" t="s">
        <v>132</v>
      </c>
      <c r="AE10" s="8" t="s">
        <v>133</v>
      </c>
      <c r="AF10" s="8" t="s">
        <v>120</v>
      </c>
      <c r="AG10" s="8" t="s">
        <v>64</v>
      </c>
      <c r="AH10" s="8" t="s">
        <v>134</v>
      </c>
      <c r="AI10" s="8" t="s">
        <v>66</v>
      </c>
      <c r="AJ10" s="8"/>
      <c r="AK10" s="13" t="s">
        <v>135</v>
      </c>
      <c r="AL10" s="13" t="s">
        <v>136</v>
      </c>
      <c r="AM10" s="8" t="s">
        <v>137</v>
      </c>
      <c r="AN10" s="8" t="s">
        <v>138</v>
      </c>
      <c r="AO10" s="13" t="s">
        <v>139</v>
      </c>
      <c r="AP10" s="14" t="s">
        <v>120</v>
      </c>
      <c r="AQ10" s="11">
        <v>22290.0</v>
      </c>
    </row>
    <row r="11">
      <c r="A11" s="8" t="str">
        <f t="shared" si="1"/>
        <v>Scott Duval</v>
      </c>
      <c r="B11" s="8" t="s">
        <v>118</v>
      </c>
      <c r="C11" s="8" t="s">
        <v>119</v>
      </c>
      <c r="D11" s="9" t="s">
        <v>44</v>
      </c>
      <c r="E11" s="8" t="s">
        <v>120</v>
      </c>
      <c r="F11" s="8" t="s">
        <v>46</v>
      </c>
      <c r="G11" s="8" t="s">
        <v>47</v>
      </c>
      <c r="H11" s="8" t="s">
        <v>121</v>
      </c>
      <c r="I11" s="8" t="s">
        <v>49</v>
      </c>
      <c r="J11" s="10">
        <v>3.9</v>
      </c>
      <c r="K11" s="8" t="s">
        <v>122</v>
      </c>
      <c r="L11" s="8" t="s">
        <v>123</v>
      </c>
      <c r="M11" s="8" t="s">
        <v>86</v>
      </c>
      <c r="N11" s="8" t="s">
        <v>146</v>
      </c>
      <c r="O11" s="8" t="s">
        <v>52</v>
      </c>
      <c r="P11" s="8"/>
      <c r="Q11" s="8"/>
      <c r="R11" s="8" t="s">
        <v>147</v>
      </c>
      <c r="S11" s="8" t="s">
        <v>148</v>
      </c>
      <c r="T11" s="11" t="str">
        <f t="shared" si="2"/>
        <v>Scott Duval</v>
      </c>
      <c r="U11" s="8" t="s">
        <v>149</v>
      </c>
      <c r="V11" s="8" t="s">
        <v>150</v>
      </c>
      <c r="W11" s="8" t="s">
        <v>151</v>
      </c>
      <c r="X11" s="8" t="s">
        <v>128</v>
      </c>
      <c r="Y11" s="8" t="s">
        <v>60</v>
      </c>
      <c r="Z11" s="12" t="s">
        <v>130</v>
      </c>
      <c r="AA11" s="8" t="s">
        <v>60</v>
      </c>
      <c r="AB11" s="12" t="s">
        <v>131</v>
      </c>
      <c r="AC11" s="8" t="s">
        <v>60</v>
      </c>
      <c r="AD11" s="12" t="s">
        <v>132</v>
      </c>
      <c r="AE11" s="8" t="s">
        <v>133</v>
      </c>
      <c r="AF11" s="8" t="s">
        <v>120</v>
      </c>
      <c r="AG11" s="8" t="s">
        <v>64</v>
      </c>
      <c r="AH11" s="8" t="s">
        <v>134</v>
      </c>
      <c r="AI11" s="8" t="s">
        <v>66</v>
      </c>
      <c r="AJ11" s="8" t="s">
        <v>86</v>
      </c>
      <c r="AK11" s="13" t="s">
        <v>135</v>
      </c>
      <c r="AL11" s="13" t="s">
        <v>136</v>
      </c>
      <c r="AM11" s="8" t="s">
        <v>137</v>
      </c>
      <c r="AN11" s="8" t="s">
        <v>138</v>
      </c>
      <c r="AO11" s="13" t="s">
        <v>139</v>
      </c>
      <c r="AP11" s="9" t="s">
        <v>120</v>
      </c>
      <c r="AQ11" s="11">
        <v>22290.0</v>
      </c>
    </row>
    <row r="12">
      <c r="A12" s="8" t="str">
        <f t="shared" si="1"/>
        <v>Tim Beach</v>
      </c>
      <c r="B12" s="8" t="s">
        <v>118</v>
      </c>
      <c r="C12" s="8" t="s">
        <v>119</v>
      </c>
      <c r="D12" s="9" t="s">
        <v>44</v>
      </c>
      <c r="E12" s="8" t="s">
        <v>120</v>
      </c>
      <c r="F12" s="8" t="s">
        <v>46</v>
      </c>
      <c r="G12" s="8" t="s">
        <v>47</v>
      </c>
      <c r="H12" s="8" t="s">
        <v>121</v>
      </c>
      <c r="I12" s="8" t="s">
        <v>49</v>
      </c>
      <c r="J12" s="10">
        <v>3.9</v>
      </c>
      <c r="K12" s="8" t="s">
        <v>122</v>
      </c>
      <c r="L12" s="8" t="s">
        <v>123</v>
      </c>
      <c r="M12" s="8"/>
      <c r="N12" s="8" t="s">
        <v>152</v>
      </c>
      <c r="O12" s="8" t="s">
        <v>52</v>
      </c>
      <c r="P12" s="8"/>
      <c r="Q12" s="8"/>
      <c r="R12" s="8" t="s">
        <v>153</v>
      </c>
      <c r="S12" s="8" t="s">
        <v>154</v>
      </c>
      <c r="T12" s="11" t="str">
        <f t="shared" si="2"/>
        <v>Tim Beach</v>
      </c>
      <c r="U12" s="8" t="s">
        <v>155</v>
      </c>
      <c r="V12" s="8" t="s">
        <v>156</v>
      </c>
      <c r="W12" s="8"/>
      <c r="X12" s="8" t="s">
        <v>128</v>
      </c>
      <c r="Y12" s="8" t="s">
        <v>60</v>
      </c>
      <c r="Z12" s="12" t="s">
        <v>130</v>
      </c>
      <c r="AA12" s="8" t="s">
        <v>60</v>
      </c>
      <c r="AB12" s="12" t="s">
        <v>131</v>
      </c>
      <c r="AC12" s="8" t="s">
        <v>60</v>
      </c>
      <c r="AD12" s="12" t="s">
        <v>132</v>
      </c>
      <c r="AE12" s="8" t="s">
        <v>133</v>
      </c>
      <c r="AF12" s="8" t="s">
        <v>120</v>
      </c>
      <c r="AG12" s="8" t="s">
        <v>64</v>
      </c>
      <c r="AH12" s="8" t="s">
        <v>134</v>
      </c>
      <c r="AI12" s="8" t="s">
        <v>66</v>
      </c>
      <c r="AJ12" s="8"/>
      <c r="AK12" s="13" t="s">
        <v>135</v>
      </c>
      <c r="AL12" s="13" t="s">
        <v>136</v>
      </c>
      <c r="AM12" s="8" t="s">
        <v>137</v>
      </c>
      <c r="AN12" s="8" t="s">
        <v>138</v>
      </c>
      <c r="AO12" s="13" t="s">
        <v>139</v>
      </c>
      <c r="AP12" s="9" t="s">
        <v>120</v>
      </c>
      <c r="AQ12" s="11">
        <v>22290.0</v>
      </c>
    </row>
    <row r="13">
      <c r="A13" s="8" t="str">
        <f t="shared" si="1"/>
        <v>Pat Ebel</v>
      </c>
      <c r="B13" s="8" t="s">
        <v>118</v>
      </c>
      <c r="C13" s="8" t="s">
        <v>119</v>
      </c>
      <c r="D13" s="9" t="s">
        <v>44</v>
      </c>
      <c r="E13" s="8" t="s">
        <v>120</v>
      </c>
      <c r="F13" s="8" t="s">
        <v>46</v>
      </c>
      <c r="G13" s="8" t="s">
        <v>47</v>
      </c>
      <c r="H13" s="8" t="s">
        <v>121</v>
      </c>
      <c r="I13" s="8" t="s">
        <v>49</v>
      </c>
      <c r="J13" s="10">
        <v>3.9</v>
      </c>
      <c r="K13" s="8" t="s">
        <v>122</v>
      </c>
      <c r="L13" s="8" t="s">
        <v>123</v>
      </c>
      <c r="M13" s="8" t="s">
        <v>86</v>
      </c>
      <c r="N13" s="8" t="s">
        <v>157</v>
      </c>
      <c r="O13" s="8" t="s">
        <v>52</v>
      </c>
      <c r="P13" s="8"/>
      <c r="Q13" s="8"/>
      <c r="R13" s="8" t="s">
        <v>158</v>
      </c>
      <c r="S13" s="8" t="s">
        <v>159</v>
      </c>
      <c r="T13" s="11" t="str">
        <f t="shared" si="2"/>
        <v>Pat Ebel</v>
      </c>
      <c r="U13" s="8" t="s">
        <v>160</v>
      </c>
      <c r="V13" s="8" t="s">
        <v>161</v>
      </c>
      <c r="W13" s="8" t="s">
        <v>162</v>
      </c>
      <c r="X13" s="8" t="s">
        <v>128</v>
      </c>
      <c r="Y13" s="12" t="s">
        <v>163</v>
      </c>
      <c r="Z13" s="12" t="s">
        <v>130</v>
      </c>
      <c r="AA13" s="8" t="s">
        <v>60</v>
      </c>
      <c r="AB13" s="12" t="s">
        <v>131</v>
      </c>
      <c r="AC13" s="8" t="s">
        <v>60</v>
      </c>
      <c r="AD13" s="12" t="s">
        <v>132</v>
      </c>
      <c r="AE13" s="8" t="s">
        <v>133</v>
      </c>
      <c r="AF13" s="8" t="s">
        <v>120</v>
      </c>
      <c r="AG13" s="8" t="s">
        <v>64</v>
      </c>
      <c r="AH13" s="8" t="s">
        <v>134</v>
      </c>
      <c r="AI13" s="8" t="s">
        <v>66</v>
      </c>
      <c r="AJ13" s="8" t="s">
        <v>86</v>
      </c>
      <c r="AK13" s="13" t="s">
        <v>135</v>
      </c>
      <c r="AL13" s="13" t="s">
        <v>136</v>
      </c>
      <c r="AM13" s="8" t="s">
        <v>137</v>
      </c>
      <c r="AN13" s="8" t="s">
        <v>138</v>
      </c>
      <c r="AO13" s="13" t="s">
        <v>139</v>
      </c>
      <c r="AP13" s="9" t="s">
        <v>120</v>
      </c>
      <c r="AQ13" s="11">
        <v>22290.0</v>
      </c>
    </row>
    <row r="14">
      <c r="A14" s="8" t="str">
        <f t="shared" si="1"/>
        <v>Ken Harnden</v>
      </c>
      <c r="B14" s="8" t="s">
        <v>118</v>
      </c>
      <c r="C14" s="8" t="s">
        <v>119</v>
      </c>
      <c r="D14" s="9" t="s">
        <v>44</v>
      </c>
      <c r="E14" s="8" t="s">
        <v>120</v>
      </c>
      <c r="F14" s="8" t="s">
        <v>46</v>
      </c>
      <c r="G14" s="8" t="s">
        <v>47</v>
      </c>
      <c r="H14" s="8" t="s">
        <v>121</v>
      </c>
      <c r="I14" s="8" t="s">
        <v>49</v>
      </c>
      <c r="J14" s="10">
        <v>3.9</v>
      </c>
      <c r="K14" s="8" t="s">
        <v>122</v>
      </c>
      <c r="L14" s="8" t="s">
        <v>123</v>
      </c>
      <c r="M14" s="8" t="s">
        <v>86</v>
      </c>
      <c r="N14" s="8" t="s">
        <v>164</v>
      </c>
      <c r="O14" s="8" t="s">
        <v>52</v>
      </c>
      <c r="P14" s="8"/>
      <c r="Q14" s="8"/>
      <c r="R14" s="8" t="s">
        <v>165</v>
      </c>
      <c r="S14" s="8" t="s">
        <v>166</v>
      </c>
      <c r="T14" s="11" t="str">
        <f t="shared" si="2"/>
        <v>Ken Harnden</v>
      </c>
      <c r="U14" s="8" t="s">
        <v>167</v>
      </c>
      <c r="V14" s="8" t="s">
        <v>168</v>
      </c>
      <c r="W14" s="8"/>
      <c r="X14" s="8" t="s">
        <v>128</v>
      </c>
      <c r="Y14" s="12" t="s">
        <v>169</v>
      </c>
      <c r="Z14" s="12" t="s">
        <v>130</v>
      </c>
      <c r="AA14" s="8" t="s">
        <v>60</v>
      </c>
      <c r="AB14" s="12" t="s">
        <v>131</v>
      </c>
      <c r="AC14" s="8" t="s">
        <v>60</v>
      </c>
      <c r="AD14" s="12" t="s">
        <v>132</v>
      </c>
      <c r="AE14" s="8" t="s">
        <v>133</v>
      </c>
      <c r="AF14" s="8" t="s">
        <v>120</v>
      </c>
      <c r="AG14" s="8" t="s">
        <v>64</v>
      </c>
      <c r="AH14" s="8" t="s">
        <v>134</v>
      </c>
      <c r="AI14" s="8" t="s">
        <v>66</v>
      </c>
      <c r="AJ14" s="8" t="s">
        <v>86</v>
      </c>
      <c r="AK14" s="13" t="s">
        <v>135</v>
      </c>
      <c r="AL14" s="13" t="s">
        <v>136</v>
      </c>
      <c r="AM14" s="8" t="s">
        <v>137</v>
      </c>
      <c r="AN14" s="8" t="s">
        <v>138</v>
      </c>
      <c r="AO14" s="13" t="s">
        <v>139</v>
      </c>
      <c r="AP14" s="9" t="s">
        <v>120</v>
      </c>
      <c r="AQ14" s="11">
        <v>22290.0</v>
      </c>
    </row>
    <row r="15">
      <c r="A15" s="8" t="str">
        <f t="shared" si="1"/>
        <v>Aaron Kindt</v>
      </c>
      <c r="B15" s="8" t="s">
        <v>118</v>
      </c>
      <c r="C15" s="8" t="s">
        <v>119</v>
      </c>
      <c r="D15" s="9" t="s">
        <v>44</v>
      </c>
      <c r="E15" s="8" t="s">
        <v>120</v>
      </c>
      <c r="F15" s="8" t="s">
        <v>46</v>
      </c>
      <c r="G15" s="8" t="s">
        <v>47</v>
      </c>
      <c r="H15" s="8" t="s">
        <v>121</v>
      </c>
      <c r="I15" s="8" t="s">
        <v>49</v>
      </c>
      <c r="J15" s="10">
        <v>3.9</v>
      </c>
      <c r="K15" s="8" t="s">
        <v>122</v>
      </c>
      <c r="L15" s="8" t="s">
        <v>123</v>
      </c>
      <c r="M15" s="8"/>
      <c r="N15" s="8" t="s">
        <v>170</v>
      </c>
      <c r="O15" s="8" t="s">
        <v>52</v>
      </c>
      <c r="P15" s="8"/>
      <c r="Q15" s="8"/>
      <c r="R15" s="8" t="s">
        <v>171</v>
      </c>
      <c r="S15" s="8" t="s">
        <v>172</v>
      </c>
      <c r="T15" s="11" t="str">
        <f t="shared" si="2"/>
        <v>Aaron Kindt</v>
      </c>
      <c r="U15" s="8" t="s">
        <v>106</v>
      </c>
      <c r="V15" s="8" t="s">
        <v>173</v>
      </c>
      <c r="W15" s="8"/>
      <c r="X15" s="8" t="s">
        <v>128</v>
      </c>
      <c r="Y15" s="12" t="s">
        <v>174</v>
      </c>
      <c r="Z15" s="12" t="s">
        <v>130</v>
      </c>
      <c r="AA15" s="8" t="s">
        <v>60</v>
      </c>
      <c r="AB15" s="12" t="s">
        <v>175</v>
      </c>
      <c r="AC15" s="12" t="s">
        <v>176</v>
      </c>
      <c r="AD15" s="12" t="s">
        <v>132</v>
      </c>
      <c r="AE15" s="8" t="s">
        <v>133</v>
      </c>
      <c r="AF15" s="8" t="s">
        <v>120</v>
      </c>
      <c r="AG15" s="8" t="s">
        <v>64</v>
      </c>
      <c r="AH15" s="8" t="s">
        <v>134</v>
      </c>
      <c r="AI15" s="8" t="s">
        <v>66</v>
      </c>
      <c r="AJ15" s="8"/>
      <c r="AK15" s="13" t="s">
        <v>135</v>
      </c>
      <c r="AL15" s="13" t="s">
        <v>136</v>
      </c>
      <c r="AM15" s="8" t="s">
        <v>137</v>
      </c>
      <c r="AN15" s="8" t="s">
        <v>138</v>
      </c>
      <c r="AO15" s="13" t="s">
        <v>139</v>
      </c>
      <c r="AP15" s="9" t="s">
        <v>120</v>
      </c>
      <c r="AQ15" s="11">
        <v>22290.0</v>
      </c>
    </row>
    <row r="16">
      <c r="A16" s="8" t="str">
        <f t="shared" si="1"/>
        <v>Jeremy Provence</v>
      </c>
      <c r="B16" s="8" t="s">
        <v>177</v>
      </c>
      <c r="C16" s="8" t="s">
        <v>178</v>
      </c>
      <c r="D16" s="9" t="s">
        <v>44</v>
      </c>
      <c r="E16" s="8" t="s">
        <v>179</v>
      </c>
      <c r="F16" s="8" t="s">
        <v>46</v>
      </c>
      <c r="G16" s="8" t="s">
        <v>47</v>
      </c>
      <c r="H16" s="8" t="s">
        <v>180</v>
      </c>
      <c r="I16" s="8" t="s">
        <v>49</v>
      </c>
      <c r="J16" s="10">
        <v>3.35</v>
      </c>
      <c r="K16" s="8" t="s">
        <v>181</v>
      </c>
      <c r="L16" s="8" t="s">
        <v>86</v>
      </c>
      <c r="M16" s="8" t="s">
        <v>86</v>
      </c>
      <c r="N16" s="8" t="s">
        <v>182</v>
      </c>
      <c r="O16" s="13" t="s">
        <v>52</v>
      </c>
      <c r="P16" s="8"/>
      <c r="Q16" s="8"/>
      <c r="R16" s="8" t="s">
        <v>183</v>
      </c>
      <c r="S16" s="8" t="s">
        <v>184</v>
      </c>
      <c r="T16" s="11" t="str">
        <f t="shared" si="2"/>
        <v>Jeremy Provence</v>
      </c>
      <c r="U16" s="8" t="s">
        <v>55</v>
      </c>
      <c r="V16" s="8" t="s">
        <v>185</v>
      </c>
      <c r="W16" s="8" t="s">
        <v>186</v>
      </c>
      <c r="X16" s="13" t="s">
        <v>187</v>
      </c>
      <c r="Y16" s="12" t="s">
        <v>188</v>
      </c>
      <c r="Z16" s="12" t="s">
        <v>189</v>
      </c>
      <c r="AA16" s="8" t="s">
        <v>60</v>
      </c>
      <c r="AB16" s="12" t="s">
        <v>190</v>
      </c>
      <c r="AC16" s="8" t="s">
        <v>60</v>
      </c>
      <c r="AD16" s="12" t="s">
        <v>191</v>
      </c>
      <c r="AE16" s="13" t="s">
        <v>192</v>
      </c>
      <c r="AF16" s="8" t="s">
        <v>193</v>
      </c>
      <c r="AG16" s="8" t="s">
        <v>64</v>
      </c>
      <c r="AH16" s="8" t="s">
        <v>194</v>
      </c>
      <c r="AI16" s="8" t="s">
        <v>66</v>
      </c>
      <c r="AJ16" s="8" t="s">
        <v>86</v>
      </c>
      <c r="AK16" s="13" t="s">
        <v>195</v>
      </c>
      <c r="AL16" s="13" t="s">
        <v>196</v>
      </c>
      <c r="AM16" s="8" t="s">
        <v>197</v>
      </c>
      <c r="AN16" s="8" t="s">
        <v>198</v>
      </c>
      <c r="AO16" s="13" t="s">
        <v>199</v>
      </c>
      <c r="AP16" s="9" t="s">
        <v>193</v>
      </c>
      <c r="AQ16" s="11">
        <v>7561.0</v>
      </c>
    </row>
    <row r="17">
      <c r="A17" s="8" t="str">
        <f t="shared" si="1"/>
        <v>Lillian Humphries</v>
      </c>
      <c r="B17" s="8" t="s">
        <v>177</v>
      </c>
      <c r="C17" s="8" t="s">
        <v>178</v>
      </c>
      <c r="D17" s="9" t="s">
        <v>44</v>
      </c>
      <c r="E17" s="8" t="s">
        <v>179</v>
      </c>
      <c r="F17" s="8" t="s">
        <v>46</v>
      </c>
      <c r="G17" s="8" t="s">
        <v>47</v>
      </c>
      <c r="H17" s="8" t="s">
        <v>180</v>
      </c>
      <c r="I17" s="8" t="s">
        <v>49</v>
      </c>
      <c r="J17" s="10">
        <v>3.35</v>
      </c>
      <c r="K17" s="8" t="s">
        <v>181</v>
      </c>
      <c r="L17" s="8" t="s">
        <v>86</v>
      </c>
      <c r="M17" s="8" t="s">
        <v>86</v>
      </c>
      <c r="N17" s="8" t="s">
        <v>200</v>
      </c>
      <c r="O17" s="8" t="s">
        <v>52</v>
      </c>
      <c r="P17" s="8"/>
      <c r="Q17" s="8"/>
      <c r="R17" s="8" t="s">
        <v>201</v>
      </c>
      <c r="S17" s="8" t="s">
        <v>202</v>
      </c>
      <c r="T17" s="11" t="str">
        <f t="shared" si="2"/>
        <v>Lillian Humphries</v>
      </c>
      <c r="U17" s="8" t="s">
        <v>76</v>
      </c>
      <c r="V17" s="8"/>
      <c r="W17" s="8"/>
      <c r="X17" s="8" t="s">
        <v>187</v>
      </c>
      <c r="Y17" s="8" t="s">
        <v>60</v>
      </c>
      <c r="Z17" s="12" t="s">
        <v>203</v>
      </c>
      <c r="AA17" s="8" t="s">
        <v>60</v>
      </c>
      <c r="AB17" s="12" t="s">
        <v>204</v>
      </c>
      <c r="AC17" s="8" t="s">
        <v>60</v>
      </c>
      <c r="AD17" s="12" t="s">
        <v>205</v>
      </c>
      <c r="AE17" s="8" t="s">
        <v>192</v>
      </c>
      <c r="AF17" s="8" t="s">
        <v>193</v>
      </c>
      <c r="AG17" s="8" t="s">
        <v>64</v>
      </c>
      <c r="AH17" s="8" t="s">
        <v>194</v>
      </c>
      <c r="AI17" s="8" t="s">
        <v>66</v>
      </c>
      <c r="AJ17" s="8" t="s">
        <v>86</v>
      </c>
      <c r="AK17" s="13" t="s">
        <v>195</v>
      </c>
      <c r="AL17" s="13" t="s">
        <v>196</v>
      </c>
      <c r="AM17" s="8" t="s">
        <v>197</v>
      </c>
      <c r="AN17" s="8" t="s">
        <v>198</v>
      </c>
      <c r="AO17" s="13" t="s">
        <v>199</v>
      </c>
      <c r="AP17" s="15" t="s">
        <v>193</v>
      </c>
      <c r="AQ17" s="11">
        <v>7561.0</v>
      </c>
    </row>
    <row r="18">
      <c r="A18" s="8" t="str">
        <f t="shared" si="1"/>
        <v>Kevin Kean</v>
      </c>
      <c r="B18" s="8" t="s">
        <v>177</v>
      </c>
      <c r="C18" s="16" t="s">
        <v>178</v>
      </c>
      <c r="D18" s="17" t="s">
        <v>44</v>
      </c>
      <c r="E18" s="16" t="s">
        <v>179</v>
      </c>
      <c r="F18" s="8" t="s">
        <v>46</v>
      </c>
      <c r="G18" s="8" t="s">
        <v>47</v>
      </c>
      <c r="H18" s="8" t="s">
        <v>180</v>
      </c>
      <c r="I18" s="8" t="s">
        <v>49</v>
      </c>
      <c r="J18" s="10">
        <v>3.35</v>
      </c>
      <c r="K18" s="18" t="s">
        <v>181</v>
      </c>
      <c r="L18" s="19" t="s">
        <v>86</v>
      </c>
      <c r="M18" s="19" t="s">
        <v>86</v>
      </c>
      <c r="N18" s="20" t="s">
        <v>206</v>
      </c>
      <c r="O18" s="8" t="s">
        <v>52</v>
      </c>
      <c r="P18" s="20" t="s">
        <v>207</v>
      </c>
      <c r="Q18" s="8"/>
      <c r="R18" s="8" t="s">
        <v>208</v>
      </c>
      <c r="S18" s="8" t="s">
        <v>209</v>
      </c>
      <c r="T18" s="11" t="str">
        <f t="shared" si="2"/>
        <v>Kevin Kean</v>
      </c>
      <c r="U18" s="8" t="s">
        <v>106</v>
      </c>
      <c r="V18" s="8" t="s">
        <v>210</v>
      </c>
      <c r="W18" s="8"/>
      <c r="X18" s="8" t="s">
        <v>187</v>
      </c>
      <c r="Y18" s="8"/>
      <c r="Z18" s="8"/>
      <c r="AA18" s="8"/>
      <c r="AB18" s="8"/>
      <c r="AC18" s="8"/>
      <c r="AD18" s="8"/>
      <c r="AE18" s="8" t="s">
        <v>192</v>
      </c>
      <c r="AF18" s="21" t="s">
        <v>193</v>
      </c>
      <c r="AG18" s="16" t="s">
        <v>64</v>
      </c>
      <c r="AH18" s="19" t="s">
        <v>194</v>
      </c>
      <c r="AI18" s="22" t="s">
        <v>66</v>
      </c>
      <c r="AJ18" s="16" t="s">
        <v>86</v>
      </c>
      <c r="AK18" s="23" t="s">
        <v>195</v>
      </c>
      <c r="AL18" s="23" t="s">
        <v>196</v>
      </c>
      <c r="AM18" s="22" t="s">
        <v>197</v>
      </c>
      <c r="AN18" s="24">
        <v>0.6469700779482022</v>
      </c>
      <c r="AO18" s="25">
        <v>32149.0</v>
      </c>
      <c r="AP18" s="26" t="s">
        <v>193</v>
      </c>
      <c r="AQ18" s="11">
        <v>7561.0</v>
      </c>
    </row>
    <row r="19">
      <c r="A19" s="8" t="str">
        <f t="shared" si="1"/>
        <v>Noah Osborne</v>
      </c>
      <c r="B19" s="8" t="s">
        <v>177</v>
      </c>
      <c r="C19" s="16" t="s">
        <v>178</v>
      </c>
      <c r="D19" s="17" t="s">
        <v>44</v>
      </c>
      <c r="E19" s="16" t="s">
        <v>179</v>
      </c>
      <c r="F19" s="8" t="s">
        <v>46</v>
      </c>
      <c r="G19" s="8" t="s">
        <v>47</v>
      </c>
      <c r="H19" s="8" t="s">
        <v>180</v>
      </c>
      <c r="I19" s="8" t="s">
        <v>49</v>
      </c>
      <c r="J19" s="10">
        <v>3.35</v>
      </c>
      <c r="K19" s="18" t="s">
        <v>181</v>
      </c>
      <c r="L19" s="19" t="s">
        <v>86</v>
      </c>
      <c r="M19" s="19" t="s">
        <v>86</v>
      </c>
      <c r="N19" s="20" t="s">
        <v>211</v>
      </c>
      <c r="O19" s="8" t="s">
        <v>52</v>
      </c>
      <c r="P19" s="20" t="s">
        <v>207</v>
      </c>
      <c r="Q19" s="8"/>
      <c r="R19" s="8" t="s">
        <v>212</v>
      </c>
      <c r="S19" s="8" t="s">
        <v>213</v>
      </c>
      <c r="T19" s="11" t="str">
        <f t="shared" si="2"/>
        <v>Noah Osborne</v>
      </c>
      <c r="U19" s="8" t="s">
        <v>106</v>
      </c>
      <c r="V19" s="8" t="s">
        <v>214</v>
      </c>
      <c r="W19" s="8"/>
      <c r="X19" s="8" t="s">
        <v>187</v>
      </c>
      <c r="Y19" s="8"/>
      <c r="Z19" s="8"/>
      <c r="AA19" s="8"/>
      <c r="AB19" s="8"/>
      <c r="AC19" s="8"/>
      <c r="AD19" s="8"/>
      <c r="AE19" s="8" t="s">
        <v>192</v>
      </c>
      <c r="AF19" s="21" t="s">
        <v>193</v>
      </c>
      <c r="AG19" s="16" t="s">
        <v>64</v>
      </c>
      <c r="AH19" s="19" t="s">
        <v>194</v>
      </c>
      <c r="AI19" s="22" t="s">
        <v>66</v>
      </c>
      <c r="AJ19" s="16" t="s">
        <v>86</v>
      </c>
      <c r="AK19" s="23" t="s">
        <v>195</v>
      </c>
      <c r="AL19" s="23" t="s">
        <v>196</v>
      </c>
      <c r="AM19" s="22" t="s">
        <v>197</v>
      </c>
      <c r="AN19" s="24">
        <v>0.6469700779482022</v>
      </c>
      <c r="AO19" s="25">
        <v>32149.0</v>
      </c>
      <c r="AP19" s="26" t="s">
        <v>193</v>
      </c>
      <c r="AQ19" s="11">
        <v>7561.0</v>
      </c>
    </row>
    <row r="20">
      <c r="A20" s="8" t="str">
        <f t="shared" si="1"/>
        <v>Rod Tiffin</v>
      </c>
      <c r="B20" s="8" t="s">
        <v>215</v>
      </c>
      <c r="C20" s="8" t="s">
        <v>216</v>
      </c>
      <c r="D20" s="9" t="s">
        <v>44</v>
      </c>
      <c r="E20" s="8" t="s">
        <v>217</v>
      </c>
      <c r="F20" s="8" t="s">
        <v>46</v>
      </c>
      <c r="G20" s="8" t="s">
        <v>47</v>
      </c>
      <c r="H20" s="8" t="s">
        <v>218</v>
      </c>
      <c r="I20" s="8" t="s">
        <v>219</v>
      </c>
      <c r="J20" s="10">
        <v>3.8</v>
      </c>
      <c r="K20" s="8" t="s">
        <v>220</v>
      </c>
      <c r="L20" s="8" t="s">
        <v>86</v>
      </c>
      <c r="M20" s="8" t="s">
        <v>86</v>
      </c>
      <c r="N20" s="8" t="s">
        <v>221</v>
      </c>
      <c r="O20" s="8" t="s">
        <v>52</v>
      </c>
      <c r="P20" s="8"/>
      <c r="Q20" s="8"/>
      <c r="R20" s="8" t="s">
        <v>222</v>
      </c>
      <c r="S20" s="8" t="s">
        <v>223</v>
      </c>
      <c r="T20" s="11" t="str">
        <f t="shared" si="2"/>
        <v>Rod Tiffin</v>
      </c>
      <c r="U20" s="8" t="s">
        <v>55</v>
      </c>
      <c r="V20" s="8" t="s">
        <v>224</v>
      </c>
      <c r="W20" s="8" t="s">
        <v>225</v>
      </c>
      <c r="X20" s="8" t="s">
        <v>226</v>
      </c>
      <c r="Y20" s="12" t="s">
        <v>227</v>
      </c>
      <c r="Z20" s="12" t="s">
        <v>228</v>
      </c>
      <c r="AA20" s="8" t="s">
        <v>60</v>
      </c>
      <c r="AB20" s="8" t="s">
        <v>60</v>
      </c>
      <c r="AC20" s="8" t="s">
        <v>60</v>
      </c>
      <c r="AD20" s="12" t="s">
        <v>229</v>
      </c>
      <c r="AE20" s="8" t="s">
        <v>230</v>
      </c>
      <c r="AF20" s="8" t="s">
        <v>231</v>
      </c>
      <c r="AG20" s="8" t="s">
        <v>64</v>
      </c>
      <c r="AH20" s="8" t="s">
        <v>232</v>
      </c>
      <c r="AI20" s="8" t="s">
        <v>233</v>
      </c>
      <c r="AJ20" s="8" t="s">
        <v>86</v>
      </c>
      <c r="AK20" s="13" t="s">
        <v>234</v>
      </c>
      <c r="AL20" s="13" t="s">
        <v>235</v>
      </c>
      <c r="AM20" s="8" t="s">
        <v>236</v>
      </c>
      <c r="AN20" s="8" t="s">
        <v>237</v>
      </c>
      <c r="AO20" s="13" t="s">
        <v>238</v>
      </c>
      <c r="AP20" s="9" t="s">
        <v>231</v>
      </c>
      <c r="AQ20" s="11">
        <v>3341.0</v>
      </c>
    </row>
    <row r="21">
      <c r="A21" s="8" t="str">
        <f t="shared" si="1"/>
        <v>Hannah Daffin</v>
      </c>
      <c r="B21" s="8" t="s">
        <v>215</v>
      </c>
      <c r="C21" s="8" t="s">
        <v>216</v>
      </c>
      <c r="D21" s="9" t="s">
        <v>44</v>
      </c>
      <c r="E21" s="8" t="s">
        <v>217</v>
      </c>
      <c r="F21" s="8" t="s">
        <v>46</v>
      </c>
      <c r="G21" s="8" t="s">
        <v>47</v>
      </c>
      <c r="H21" s="8" t="s">
        <v>218</v>
      </c>
      <c r="I21" s="8" t="s">
        <v>219</v>
      </c>
      <c r="J21" s="10">
        <v>3.8</v>
      </c>
      <c r="K21" s="8" t="s">
        <v>220</v>
      </c>
      <c r="L21" s="8"/>
      <c r="M21" s="8"/>
      <c r="N21" s="8" t="s">
        <v>239</v>
      </c>
      <c r="O21" s="8" t="s">
        <v>52</v>
      </c>
      <c r="P21" s="8"/>
      <c r="Q21" s="8"/>
      <c r="R21" s="8" t="s">
        <v>104</v>
      </c>
      <c r="S21" s="8" t="s">
        <v>240</v>
      </c>
      <c r="T21" s="11" t="str">
        <f t="shared" si="2"/>
        <v>Hannah Daffin</v>
      </c>
      <c r="U21" s="8" t="s">
        <v>160</v>
      </c>
      <c r="V21" s="8"/>
      <c r="W21" s="8"/>
      <c r="X21" s="8" t="s">
        <v>226</v>
      </c>
      <c r="Y21" s="12" t="s">
        <v>241</v>
      </c>
      <c r="Z21" s="12" t="s">
        <v>228</v>
      </c>
      <c r="AA21" s="12" t="s">
        <v>242</v>
      </c>
      <c r="AB21" s="8" t="s">
        <v>60</v>
      </c>
      <c r="AC21" s="12" t="s">
        <v>243</v>
      </c>
      <c r="AD21" s="12" t="s">
        <v>229</v>
      </c>
      <c r="AE21" s="8" t="s">
        <v>230</v>
      </c>
      <c r="AF21" s="8" t="s">
        <v>231</v>
      </c>
      <c r="AG21" s="8" t="s">
        <v>64</v>
      </c>
      <c r="AH21" s="8" t="s">
        <v>232</v>
      </c>
      <c r="AI21" s="8" t="s">
        <v>233</v>
      </c>
      <c r="AJ21" s="8"/>
      <c r="AK21" s="8" t="s">
        <v>234</v>
      </c>
      <c r="AL21" s="8" t="s">
        <v>235</v>
      </c>
      <c r="AM21" s="8" t="s">
        <v>236</v>
      </c>
      <c r="AN21" s="8" t="s">
        <v>237</v>
      </c>
      <c r="AO21" s="8" t="s">
        <v>238</v>
      </c>
      <c r="AP21" s="8" t="s">
        <v>231</v>
      </c>
      <c r="AQ21" s="11">
        <v>3341.0</v>
      </c>
    </row>
    <row r="22">
      <c r="A22" s="8" t="str">
        <f t="shared" si="1"/>
        <v>Brittany Bishop</v>
      </c>
      <c r="B22" s="8" t="s">
        <v>215</v>
      </c>
      <c r="C22" s="8" t="s">
        <v>216</v>
      </c>
      <c r="D22" s="9" t="s">
        <v>44</v>
      </c>
      <c r="E22" s="8" t="s">
        <v>217</v>
      </c>
      <c r="F22" s="8" t="s">
        <v>46</v>
      </c>
      <c r="G22" s="8" t="s">
        <v>47</v>
      </c>
      <c r="H22" s="8" t="s">
        <v>218</v>
      </c>
      <c r="I22" s="8" t="s">
        <v>219</v>
      </c>
      <c r="J22" s="10">
        <v>3.8</v>
      </c>
      <c r="K22" s="8" t="s">
        <v>220</v>
      </c>
      <c r="L22" s="8"/>
      <c r="M22" s="8"/>
      <c r="N22" s="8" t="s">
        <v>244</v>
      </c>
      <c r="O22" s="8" t="s">
        <v>52</v>
      </c>
      <c r="P22" s="8"/>
      <c r="Q22" s="8"/>
      <c r="R22" s="8" t="s">
        <v>245</v>
      </c>
      <c r="S22" s="8" t="s">
        <v>246</v>
      </c>
      <c r="T22" s="11" t="str">
        <f t="shared" si="2"/>
        <v>Brittany Bishop</v>
      </c>
      <c r="U22" s="8" t="s">
        <v>247</v>
      </c>
      <c r="V22" s="8"/>
      <c r="W22" s="8"/>
      <c r="X22" s="8" t="s">
        <v>226</v>
      </c>
      <c r="Y22" s="12" t="s">
        <v>248</v>
      </c>
      <c r="Z22" s="12" t="s">
        <v>228</v>
      </c>
      <c r="AA22" s="8" t="s">
        <v>60</v>
      </c>
      <c r="AB22" s="8" t="s">
        <v>60</v>
      </c>
      <c r="AC22" s="12" t="s">
        <v>249</v>
      </c>
      <c r="AD22" s="12" t="s">
        <v>229</v>
      </c>
      <c r="AE22" s="8" t="s">
        <v>230</v>
      </c>
      <c r="AF22" s="8" t="s">
        <v>231</v>
      </c>
      <c r="AG22" s="8" t="s">
        <v>64</v>
      </c>
      <c r="AH22" s="8" t="s">
        <v>232</v>
      </c>
      <c r="AI22" s="8" t="s">
        <v>233</v>
      </c>
      <c r="AJ22" s="8"/>
      <c r="AK22" s="8" t="s">
        <v>234</v>
      </c>
      <c r="AL22" s="8" t="s">
        <v>235</v>
      </c>
      <c r="AM22" s="8" t="s">
        <v>236</v>
      </c>
      <c r="AN22" s="8" t="s">
        <v>237</v>
      </c>
      <c r="AO22" s="8" t="s">
        <v>238</v>
      </c>
      <c r="AP22" s="8" t="s">
        <v>231</v>
      </c>
      <c r="AQ22" s="11">
        <v>3341.0</v>
      </c>
    </row>
    <row r="23">
      <c r="A23" s="8" t="str">
        <f t="shared" si="1"/>
        <v>Bob Collins</v>
      </c>
      <c r="B23" s="8" t="s">
        <v>215</v>
      </c>
      <c r="C23" s="8" t="s">
        <v>216</v>
      </c>
      <c r="D23" s="9" t="s">
        <v>44</v>
      </c>
      <c r="E23" s="8" t="s">
        <v>217</v>
      </c>
      <c r="F23" s="8" t="s">
        <v>46</v>
      </c>
      <c r="G23" s="8" t="s">
        <v>47</v>
      </c>
      <c r="H23" s="8" t="s">
        <v>218</v>
      </c>
      <c r="I23" s="8" t="s">
        <v>219</v>
      </c>
      <c r="J23" s="10">
        <v>3.8</v>
      </c>
      <c r="K23" s="27" t="s">
        <v>220</v>
      </c>
      <c r="L23" s="8" t="s">
        <v>86</v>
      </c>
      <c r="M23" s="8" t="s">
        <v>86</v>
      </c>
      <c r="N23" s="8" t="s">
        <v>250</v>
      </c>
      <c r="O23" s="8" t="s">
        <v>52</v>
      </c>
      <c r="P23" s="8"/>
      <c r="Q23" s="8"/>
      <c r="R23" s="8" t="s">
        <v>251</v>
      </c>
      <c r="S23" s="8" t="s">
        <v>252</v>
      </c>
      <c r="T23" s="11" t="str">
        <f t="shared" si="2"/>
        <v>Bob Collins</v>
      </c>
      <c r="U23" s="8" t="s">
        <v>106</v>
      </c>
      <c r="V23" s="8" t="s">
        <v>86</v>
      </c>
      <c r="W23" s="8" t="s">
        <v>86</v>
      </c>
      <c r="X23" s="8" t="s">
        <v>226</v>
      </c>
      <c r="Y23" s="12" t="s">
        <v>253</v>
      </c>
      <c r="Z23" s="12" t="s">
        <v>228</v>
      </c>
      <c r="AA23" s="8" t="s">
        <v>60</v>
      </c>
      <c r="AB23" s="12" t="s">
        <v>254</v>
      </c>
      <c r="AC23" s="8" t="s">
        <v>60</v>
      </c>
      <c r="AD23" s="12" t="s">
        <v>229</v>
      </c>
      <c r="AE23" s="8" t="s">
        <v>230</v>
      </c>
      <c r="AF23" s="8" t="s">
        <v>231</v>
      </c>
      <c r="AG23" s="8" t="s">
        <v>64</v>
      </c>
      <c r="AH23" s="8" t="s">
        <v>232</v>
      </c>
      <c r="AI23" s="8" t="s">
        <v>233</v>
      </c>
      <c r="AJ23" s="8" t="s">
        <v>86</v>
      </c>
      <c r="AK23" s="8" t="s">
        <v>234</v>
      </c>
      <c r="AL23" s="8" t="s">
        <v>235</v>
      </c>
      <c r="AM23" s="8" t="s">
        <v>236</v>
      </c>
      <c r="AN23" s="8" t="s">
        <v>237</v>
      </c>
      <c r="AO23" s="8" t="s">
        <v>238</v>
      </c>
      <c r="AP23" s="8" t="s">
        <v>231</v>
      </c>
      <c r="AQ23" s="11">
        <v>3341.0</v>
      </c>
    </row>
    <row r="24">
      <c r="A24" s="8" t="str">
        <f t="shared" si="1"/>
        <v>Emily Edwards Penberthy</v>
      </c>
      <c r="B24" s="8" t="s">
        <v>215</v>
      </c>
      <c r="C24" s="8" t="s">
        <v>216</v>
      </c>
      <c r="D24" s="9" t="s">
        <v>44</v>
      </c>
      <c r="E24" s="8" t="s">
        <v>217</v>
      </c>
      <c r="F24" s="8" t="s">
        <v>46</v>
      </c>
      <c r="G24" s="8" t="s">
        <v>47</v>
      </c>
      <c r="H24" s="8" t="s">
        <v>218</v>
      </c>
      <c r="I24" s="8" t="s">
        <v>219</v>
      </c>
      <c r="J24" s="10">
        <v>3.8</v>
      </c>
      <c r="K24" s="27" t="s">
        <v>220</v>
      </c>
      <c r="L24" s="8" t="s">
        <v>86</v>
      </c>
      <c r="M24" s="8" t="s">
        <v>86</v>
      </c>
      <c r="N24" s="8" t="s">
        <v>255</v>
      </c>
      <c r="O24" s="8" t="s">
        <v>52</v>
      </c>
      <c r="P24" s="8"/>
      <c r="Q24" s="8"/>
      <c r="R24" s="8" t="s">
        <v>256</v>
      </c>
      <c r="S24" s="8" t="s">
        <v>257</v>
      </c>
      <c r="T24" s="11" t="str">
        <f t="shared" si="2"/>
        <v>Emily Edwards Penberthy</v>
      </c>
      <c r="U24" s="8" t="s">
        <v>106</v>
      </c>
      <c r="V24" s="8" t="s">
        <v>86</v>
      </c>
      <c r="W24" s="8" t="s">
        <v>86</v>
      </c>
      <c r="X24" s="8" t="s">
        <v>226</v>
      </c>
      <c r="Y24" s="12" t="s">
        <v>258</v>
      </c>
      <c r="Z24" s="12" t="s">
        <v>228</v>
      </c>
      <c r="AA24" s="12" t="s">
        <v>259</v>
      </c>
      <c r="AB24" s="12" t="s">
        <v>254</v>
      </c>
      <c r="AC24" s="12" t="s">
        <v>260</v>
      </c>
      <c r="AD24" s="12" t="s">
        <v>229</v>
      </c>
      <c r="AE24" s="8" t="s">
        <v>230</v>
      </c>
      <c r="AF24" s="8" t="s">
        <v>231</v>
      </c>
      <c r="AG24" s="8" t="s">
        <v>64</v>
      </c>
      <c r="AH24" s="8" t="s">
        <v>232</v>
      </c>
      <c r="AI24" s="8" t="s">
        <v>233</v>
      </c>
      <c r="AJ24" s="8" t="s">
        <v>86</v>
      </c>
      <c r="AK24" s="8" t="s">
        <v>234</v>
      </c>
      <c r="AL24" s="8" t="s">
        <v>235</v>
      </c>
      <c r="AM24" s="8" t="s">
        <v>236</v>
      </c>
      <c r="AN24" s="8" t="s">
        <v>237</v>
      </c>
      <c r="AO24" s="8" t="s">
        <v>238</v>
      </c>
      <c r="AP24" s="8" t="s">
        <v>231</v>
      </c>
      <c r="AQ24" s="11">
        <v>3341.0</v>
      </c>
    </row>
    <row r="25">
      <c r="A25" s="8" t="str">
        <f t="shared" si="1"/>
        <v>Wes Penberthy</v>
      </c>
      <c r="B25" s="8" t="s">
        <v>215</v>
      </c>
      <c r="C25" s="8" t="s">
        <v>216</v>
      </c>
      <c r="D25" s="9" t="s">
        <v>44</v>
      </c>
      <c r="E25" s="8" t="s">
        <v>217</v>
      </c>
      <c r="F25" s="8" t="s">
        <v>46</v>
      </c>
      <c r="G25" s="8" t="s">
        <v>47</v>
      </c>
      <c r="H25" s="8" t="s">
        <v>218</v>
      </c>
      <c r="I25" s="8" t="s">
        <v>219</v>
      </c>
      <c r="J25" s="10">
        <v>3.8</v>
      </c>
      <c r="K25" s="8" t="s">
        <v>220</v>
      </c>
      <c r="L25" s="8"/>
      <c r="M25" s="8"/>
      <c r="N25" s="8" t="s">
        <v>261</v>
      </c>
      <c r="O25" s="8" t="s">
        <v>52</v>
      </c>
      <c r="P25" s="8"/>
      <c r="Q25" s="8"/>
      <c r="R25" s="8" t="s">
        <v>262</v>
      </c>
      <c r="S25" s="8" t="s">
        <v>263</v>
      </c>
      <c r="T25" s="11" t="str">
        <f t="shared" si="2"/>
        <v>Wes Penberthy</v>
      </c>
      <c r="U25" s="8" t="s">
        <v>106</v>
      </c>
      <c r="V25" s="8" t="s">
        <v>264</v>
      </c>
      <c r="W25" s="8"/>
      <c r="X25" s="8" t="s">
        <v>226</v>
      </c>
      <c r="Y25" s="12" t="s">
        <v>265</v>
      </c>
      <c r="Z25" s="12" t="s">
        <v>228</v>
      </c>
      <c r="AA25" s="8" t="s">
        <v>60</v>
      </c>
      <c r="AB25" s="8" t="s">
        <v>60</v>
      </c>
      <c r="AC25" s="12" t="s">
        <v>266</v>
      </c>
      <c r="AD25" s="12" t="s">
        <v>229</v>
      </c>
      <c r="AE25" s="8" t="s">
        <v>230</v>
      </c>
      <c r="AF25" s="8" t="s">
        <v>231</v>
      </c>
      <c r="AG25" s="8" t="s">
        <v>64</v>
      </c>
      <c r="AH25" s="8" t="s">
        <v>232</v>
      </c>
      <c r="AI25" s="8" t="s">
        <v>233</v>
      </c>
      <c r="AJ25" s="8"/>
      <c r="AK25" s="8" t="s">
        <v>234</v>
      </c>
      <c r="AL25" s="8" t="s">
        <v>235</v>
      </c>
      <c r="AM25" s="8" t="s">
        <v>236</v>
      </c>
      <c r="AN25" s="8" t="s">
        <v>237</v>
      </c>
      <c r="AO25" s="8" t="s">
        <v>238</v>
      </c>
      <c r="AP25" s="9" t="s">
        <v>231</v>
      </c>
      <c r="AQ25" s="11">
        <v>3341.0</v>
      </c>
    </row>
    <row r="26">
      <c r="A26" s="8" t="str">
        <f t="shared" si="1"/>
        <v>Josh Reindinger</v>
      </c>
      <c r="B26" s="8" t="s">
        <v>215</v>
      </c>
      <c r="C26" s="8" t="s">
        <v>216</v>
      </c>
      <c r="D26" s="9" t="s">
        <v>44</v>
      </c>
      <c r="E26" s="13" t="s">
        <v>217</v>
      </c>
      <c r="F26" s="8" t="s">
        <v>46</v>
      </c>
      <c r="G26" s="8" t="s">
        <v>47</v>
      </c>
      <c r="H26" s="8" t="s">
        <v>218</v>
      </c>
      <c r="I26" s="8" t="s">
        <v>219</v>
      </c>
      <c r="J26" s="10">
        <v>3.8</v>
      </c>
      <c r="K26" s="8" t="s">
        <v>220</v>
      </c>
      <c r="L26" s="8"/>
      <c r="M26" s="8"/>
      <c r="N26" s="8" t="s">
        <v>267</v>
      </c>
      <c r="O26" s="8" t="s">
        <v>52</v>
      </c>
      <c r="P26" s="8"/>
      <c r="Q26" s="8"/>
      <c r="R26" s="8" t="s">
        <v>268</v>
      </c>
      <c r="S26" s="8" t="s">
        <v>269</v>
      </c>
      <c r="T26" s="11" t="str">
        <f t="shared" si="2"/>
        <v>Josh Reindinger</v>
      </c>
      <c r="U26" s="8" t="s">
        <v>106</v>
      </c>
      <c r="V26" s="8"/>
      <c r="W26" s="8"/>
      <c r="X26" s="8" t="s">
        <v>226</v>
      </c>
      <c r="Y26" s="8" t="s">
        <v>60</v>
      </c>
      <c r="Z26" s="12" t="s">
        <v>228</v>
      </c>
      <c r="AA26" s="8" t="s">
        <v>60</v>
      </c>
      <c r="AB26" s="8" t="s">
        <v>60</v>
      </c>
      <c r="AC26" s="8" t="s">
        <v>60</v>
      </c>
      <c r="AD26" s="12" t="s">
        <v>229</v>
      </c>
      <c r="AE26" s="8" t="s">
        <v>230</v>
      </c>
      <c r="AF26" s="13" t="s">
        <v>231</v>
      </c>
      <c r="AG26" s="13" t="s">
        <v>64</v>
      </c>
      <c r="AH26" s="13" t="s">
        <v>232</v>
      </c>
      <c r="AI26" s="13" t="s">
        <v>233</v>
      </c>
      <c r="AJ26" s="8"/>
      <c r="AK26" s="13" t="s">
        <v>234</v>
      </c>
      <c r="AL26" s="13" t="s">
        <v>235</v>
      </c>
      <c r="AM26" s="8" t="s">
        <v>236</v>
      </c>
      <c r="AN26" s="8" t="s">
        <v>237</v>
      </c>
      <c r="AO26" s="13" t="s">
        <v>238</v>
      </c>
      <c r="AP26" s="9" t="s">
        <v>231</v>
      </c>
      <c r="AQ26" s="28">
        <v>3341.0</v>
      </c>
    </row>
    <row r="27">
      <c r="A27" s="8" t="str">
        <f t="shared" si="1"/>
        <v>Tom Esslinger</v>
      </c>
      <c r="B27" s="8" t="s">
        <v>215</v>
      </c>
      <c r="C27" s="8" t="s">
        <v>216</v>
      </c>
      <c r="D27" s="9" t="s">
        <v>44</v>
      </c>
      <c r="E27" s="13" t="s">
        <v>217</v>
      </c>
      <c r="F27" s="8" t="s">
        <v>46</v>
      </c>
      <c r="G27" s="8" t="s">
        <v>47</v>
      </c>
      <c r="H27" s="8" t="s">
        <v>218</v>
      </c>
      <c r="I27" s="8" t="s">
        <v>219</v>
      </c>
      <c r="J27" s="10">
        <v>3.8</v>
      </c>
      <c r="K27" s="8" t="s">
        <v>220</v>
      </c>
      <c r="L27" s="8"/>
      <c r="M27" s="8"/>
      <c r="N27" s="8" t="s">
        <v>270</v>
      </c>
      <c r="O27" s="8" t="s">
        <v>52</v>
      </c>
      <c r="P27" s="8"/>
      <c r="Q27" s="8"/>
      <c r="R27" s="8" t="s">
        <v>271</v>
      </c>
      <c r="S27" s="8" t="s">
        <v>272</v>
      </c>
      <c r="T27" s="11" t="str">
        <f t="shared" si="2"/>
        <v>Tom Esslinger</v>
      </c>
      <c r="U27" s="8" t="s">
        <v>80</v>
      </c>
      <c r="V27" s="8" t="s">
        <v>273</v>
      </c>
      <c r="W27" s="8"/>
      <c r="X27" s="8" t="s">
        <v>226</v>
      </c>
      <c r="Y27" s="12" t="s">
        <v>274</v>
      </c>
      <c r="Z27" s="12" t="s">
        <v>228</v>
      </c>
      <c r="AA27" s="8" t="s">
        <v>60</v>
      </c>
      <c r="AB27" s="8" t="s">
        <v>60</v>
      </c>
      <c r="AC27" s="12" t="s">
        <v>275</v>
      </c>
      <c r="AD27" s="12" t="s">
        <v>229</v>
      </c>
      <c r="AE27" s="8" t="s">
        <v>230</v>
      </c>
      <c r="AF27" s="13" t="s">
        <v>231</v>
      </c>
      <c r="AG27" s="13" t="s">
        <v>64</v>
      </c>
      <c r="AH27" s="13" t="s">
        <v>232</v>
      </c>
      <c r="AI27" s="13" t="s">
        <v>233</v>
      </c>
      <c r="AJ27" s="8"/>
      <c r="AK27" s="13" t="s">
        <v>234</v>
      </c>
      <c r="AL27" s="13" t="s">
        <v>235</v>
      </c>
      <c r="AM27" s="8" t="s">
        <v>236</v>
      </c>
      <c r="AN27" s="8" t="s">
        <v>237</v>
      </c>
      <c r="AO27" s="13" t="s">
        <v>238</v>
      </c>
      <c r="AP27" s="9" t="s">
        <v>231</v>
      </c>
      <c r="AQ27" s="28">
        <v>3341.0</v>
      </c>
    </row>
    <row r="28">
      <c r="A28" s="8" t="str">
        <f t="shared" si="1"/>
        <v>AC Titus has been removed. </v>
      </c>
      <c r="B28" s="8" t="s">
        <v>215</v>
      </c>
      <c r="C28" s="8" t="s">
        <v>216</v>
      </c>
      <c r="D28" s="9" t="s">
        <v>44</v>
      </c>
      <c r="E28" s="8" t="s">
        <v>217</v>
      </c>
      <c r="F28" s="8" t="s">
        <v>46</v>
      </c>
      <c r="G28" s="8" t="s">
        <v>47</v>
      </c>
      <c r="H28" s="8" t="s">
        <v>218</v>
      </c>
      <c r="I28" s="8" t="s">
        <v>219</v>
      </c>
      <c r="J28" s="10">
        <v>3.8</v>
      </c>
      <c r="K28" s="8" t="s">
        <v>220</v>
      </c>
      <c r="L28" s="8"/>
      <c r="M28" s="8"/>
      <c r="N28" s="8" t="s">
        <v>276</v>
      </c>
      <c r="O28" s="8" t="s">
        <v>52</v>
      </c>
      <c r="P28" s="8"/>
      <c r="Q28" s="8" t="s">
        <v>277</v>
      </c>
      <c r="R28" s="8" t="s">
        <v>278</v>
      </c>
      <c r="S28" s="8"/>
      <c r="T28" s="11" t="str">
        <f t="shared" si="2"/>
        <v>AC Titus has been removed. </v>
      </c>
      <c r="U28" s="8"/>
      <c r="V28" s="8"/>
      <c r="W28" s="8"/>
      <c r="X28" s="8" t="s">
        <v>226</v>
      </c>
      <c r="Y28" s="12" t="s">
        <v>279</v>
      </c>
      <c r="Z28" s="12" t="s">
        <v>228</v>
      </c>
      <c r="AA28" s="8" t="s">
        <v>60</v>
      </c>
      <c r="AB28" s="8" t="s">
        <v>60</v>
      </c>
      <c r="AC28" s="12" t="s">
        <v>280</v>
      </c>
      <c r="AD28" s="12" t="s">
        <v>229</v>
      </c>
      <c r="AE28" s="8" t="s">
        <v>230</v>
      </c>
      <c r="AF28" s="8" t="s">
        <v>231</v>
      </c>
      <c r="AG28" s="8" t="s">
        <v>64</v>
      </c>
      <c r="AH28" s="8" t="s">
        <v>232</v>
      </c>
      <c r="AI28" s="8" t="s">
        <v>233</v>
      </c>
      <c r="AJ28" s="8"/>
      <c r="AK28" s="8" t="s">
        <v>234</v>
      </c>
      <c r="AL28" s="8" t="s">
        <v>235</v>
      </c>
      <c r="AM28" s="8" t="s">
        <v>236</v>
      </c>
      <c r="AN28" s="8" t="s">
        <v>237</v>
      </c>
      <c r="AO28" s="8" t="s">
        <v>238</v>
      </c>
      <c r="AP28" s="8" t="s">
        <v>231</v>
      </c>
      <c r="AQ28" s="11">
        <v>3341.0</v>
      </c>
    </row>
    <row r="29">
      <c r="A29" s="8" t="str">
        <f t="shared" si="1"/>
        <v>AC Josh has been removed. </v>
      </c>
      <c r="B29" s="8" t="s">
        <v>215</v>
      </c>
      <c r="C29" s="8" t="s">
        <v>216</v>
      </c>
      <c r="D29" s="9" t="s">
        <v>44</v>
      </c>
      <c r="E29" s="13" t="s">
        <v>217</v>
      </c>
      <c r="F29" s="8" t="s">
        <v>46</v>
      </c>
      <c r="G29" s="8" t="s">
        <v>47</v>
      </c>
      <c r="H29" s="8" t="s">
        <v>218</v>
      </c>
      <c r="I29" s="8" t="s">
        <v>219</v>
      </c>
      <c r="J29" s="10">
        <v>3.8</v>
      </c>
      <c r="K29" s="8" t="s">
        <v>220</v>
      </c>
      <c r="L29" s="8"/>
      <c r="M29" s="8"/>
      <c r="N29" s="8" t="s">
        <v>281</v>
      </c>
      <c r="O29" s="8" t="s">
        <v>52</v>
      </c>
      <c r="P29" s="8"/>
      <c r="Q29" s="8" t="s">
        <v>277</v>
      </c>
      <c r="R29" s="8" t="s">
        <v>282</v>
      </c>
      <c r="S29" s="8"/>
      <c r="T29" s="11" t="str">
        <f t="shared" si="2"/>
        <v>AC Josh has been removed. </v>
      </c>
      <c r="U29" s="8"/>
      <c r="V29" s="8"/>
      <c r="W29" s="8"/>
      <c r="X29" s="8" t="s">
        <v>226</v>
      </c>
      <c r="Y29" s="8" t="s">
        <v>60</v>
      </c>
      <c r="Z29" s="12" t="s">
        <v>228</v>
      </c>
      <c r="AA29" s="8" t="s">
        <v>60</v>
      </c>
      <c r="AB29" s="8" t="s">
        <v>60</v>
      </c>
      <c r="AC29" s="8" t="s">
        <v>60</v>
      </c>
      <c r="AD29" s="12" t="s">
        <v>229</v>
      </c>
      <c r="AE29" s="8" t="s">
        <v>230</v>
      </c>
      <c r="AF29" s="8" t="s">
        <v>231</v>
      </c>
      <c r="AG29" s="13" t="s">
        <v>64</v>
      </c>
      <c r="AH29" s="13" t="s">
        <v>232</v>
      </c>
      <c r="AI29" s="13" t="s">
        <v>233</v>
      </c>
      <c r="AJ29" s="8"/>
      <c r="AK29" s="13" t="s">
        <v>234</v>
      </c>
      <c r="AL29" s="13" t="s">
        <v>235</v>
      </c>
      <c r="AM29" s="8" t="s">
        <v>236</v>
      </c>
      <c r="AN29" s="8" t="s">
        <v>237</v>
      </c>
      <c r="AO29" s="13" t="s">
        <v>238</v>
      </c>
      <c r="AP29" s="9" t="s">
        <v>231</v>
      </c>
      <c r="AQ29" s="28">
        <v>3341.0</v>
      </c>
    </row>
    <row r="30">
      <c r="A30" s="8" t="str">
        <f t="shared" si="1"/>
        <v>David Alberdi</v>
      </c>
      <c r="B30" s="8" t="s">
        <v>283</v>
      </c>
      <c r="C30" s="8" t="s">
        <v>284</v>
      </c>
      <c r="D30" s="9" t="s">
        <v>44</v>
      </c>
      <c r="E30" s="8" t="s">
        <v>285</v>
      </c>
      <c r="F30" s="8" t="s">
        <v>46</v>
      </c>
      <c r="G30" s="8" t="s">
        <v>47</v>
      </c>
      <c r="H30" s="8" t="s">
        <v>286</v>
      </c>
      <c r="I30" s="8" t="s">
        <v>49</v>
      </c>
      <c r="J30" s="10">
        <v>3.36</v>
      </c>
      <c r="K30" s="8" t="s">
        <v>287</v>
      </c>
      <c r="L30" s="8"/>
      <c r="M30" s="8"/>
      <c r="N30" s="8" t="s">
        <v>288</v>
      </c>
      <c r="O30" s="8" t="s">
        <v>52</v>
      </c>
      <c r="P30" s="8"/>
      <c r="Q30" s="8"/>
      <c r="R30" s="8" t="s">
        <v>289</v>
      </c>
      <c r="S30" s="8" t="s">
        <v>290</v>
      </c>
      <c r="T30" s="11" t="str">
        <f t="shared" si="2"/>
        <v>David Alberdi</v>
      </c>
      <c r="U30" s="8" t="s">
        <v>291</v>
      </c>
      <c r="V30" s="8" t="s">
        <v>292</v>
      </c>
      <c r="W30" s="8"/>
      <c r="X30" s="8" t="s">
        <v>293</v>
      </c>
      <c r="Y30" s="8" t="s">
        <v>60</v>
      </c>
      <c r="Z30" s="12" t="s">
        <v>294</v>
      </c>
      <c r="AA30" s="8" t="s">
        <v>60</v>
      </c>
      <c r="AB30" s="12" t="s">
        <v>295</v>
      </c>
      <c r="AC30" s="8" t="s">
        <v>60</v>
      </c>
      <c r="AD30" s="12" t="s">
        <v>296</v>
      </c>
      <c r="AE30" s="8" t="s">
        <v>297</v>
      </c>
      <c r="AF30" s="8" t="s">
        <v>285</v>
      </c>
      <c r="AG30" s="8" t="s">
        <v>64</v>
      </c>
      <c r="AH30" s="8" t="s">
        <v>194</v>
      </c>
      <c r="AI30" s="8" t="s">
        <v>66</v>
      </c>
      <c r="AJ30" s="8"/>
      <c r="AK30" s="13" t="s">
        <v>298</v>
      </c>
      <c r="AL30" s="13" t="s">
        <v>299</v>
      </c>
      <c r="AM30" s="8" t="s">
        <v>300</v>
      </c>
      <c r="AN30" s="8" t="s">
        <v>301</v>
      </c>
      <c r="AO30" s="13" t="s">
        <v>302</v>
      </c>
      <c r="AP30" s="9" t="s">
        <v>285</v>
      </c>
      <c r="AQ30" s="11">
        <v>14144.0</v>
      </c>
    </row>
    <row r="31">
      <c r="A31" s="8" t="str">
        <f t="shared" si="1"/>
        <v>Urte Bacianskaite</v>
      </c>
      <c r="B31" s="8" t="s">
        <v>283</v>
      </c>
      <c r="C31" s="8" t="s">
        <v>284</v>
      </c>
      <c r="D31" s="9" t="s">
        <v>44</v>
      </c>
      <c r="E31" s="8" t="s">
        <v>285</v>
      </c>
      <c r="F31" s="8" t="s">
        <v>46</v>
      </c>
      <c r="G31" s="8" t="s">
        <v>47</v>
      </c>
      <c r="H31" s="8" t="s">
        <v>286</v>
      </c>
      <c r="I31" s="8" t="s">
        <v>49</v>
      </c>
      <c r="J31" s="10">
        <v>3.36</v>
      </c>
      <c r="K31" s="8" t="s">
        <v>287</v>
      </c>
      <c r="L31" s="8"/>
      <c r="M31" s="8"/>
      <c r="N31" s="8" t="s">
        <v>303</v>
      </c>
      <c r="O31" s="8" t="s">
        <v>52</v>
      </c>
      <c r="P31" s="8"/>
      <c r="Q31" s="8"/>
      <c r="R31" s="8" t="s">
        <v>304</v>
      </c>
      <c r="S31" s="8" t="s">
        <v>305</v>
      </c>
      <c r="T31" s="11" t="str">
        <f t="shared" si="2"/>
        <v>Urte Bacianskaite</v>
      </c>
      <c r="U31" s="8" t="s">
        <v>306</v>
      </c>
      <c r="V31" s="8" t="s">
        <v>307</v>
      </c>
      <c r="W31" s="8"/>
      <c r="X31" s="8" t="s">
        <v>293</v>
      </c>
      <c r="Y31" s="8" t="s">
        <v>60</v>
      </c>
      <c r="Z31" s="12" t="s">
        <v>294</v>
      </c>
      <c r="AA31" s="8" t="s">
        <v>60</v>
      </c>
      <c r="AB31" s="12" t="s">
        <v>295</v>
      </c>
      <c r="AC31" s="8" t="s">
        <v>60</v>
      </c>
      <c r="AD31" s="12" t="s">
        <v>296</v>
      </c>
      <c r="AE31" s="8" t="s">
        <v>297</v>
      </c>
      <c r="AF31" s="8" t="s">
        <v>285</v>
      </c>
      <c r="AG31" s="8" t="s">
        <v>64</v>
      </c>
      <c r="AH31" s="8" t="s">
        <v>194</v>
      </c>
      <c r="AI31" s="8" t="s">
        <v>66</v>
      </c>
      <c r="AJ31" s="8"/>
      <c r="AK31" s="13" t="s">
        <v>298</v>
      </c>
      <c r="AL31" s="13" t="s">
        <v>299</v>
      </c>
      <c r="AM31" s="8" t="s">
        <v>300</v>
      </c>
      <c r="AN31" s="8" t="s">
        <v>301</v>
      </c>
      <c r="AO31" s="13" t="s">
        <v>302</v>
      </c>
      <c r="AP31" s="29" t="s">
        <v>285</v>
      </c>
      <c r="AQ31" s="11">
        <v>14144.0</v>
      </c>
    </row>
    <row r="32">
      <c r="A32" s="8" t="str">
        <f t="shared" si="1"/>
        <v>Marc Davis</v>
      </c>
      <c r="B32" s="8" t="s">
        <v>283</v>
      </c>
      <c r="C32" s="8" t="s">
        <v>284</v>
      </c>
      <c r="D32" s="9" t="s">
        <v>44</v>
      </c>
      <c r="E32" s="8" t="s">
        <v>285</v>
      </c>
      <c r="F32" s="8" t="s">
        <v>46</v>
      </c>
      <c r="G32" s="8" t="s">
        <v>47</v>
      </c>
      <c r="H32" s="8" t="s">
        <v>286</v>
      </c>
      <c r="I32" s="8" t="s">
        <v>49</v>
      </c>
      <c r="J32" s="10">
        <v>3.36</v>
      </c>
      <c r="K32" s="8" t="s">
        <v>287</v>
      </c>
      <c r="L32" s="8" t="s">
        <v>86</v>
      </c>
      <c r="M32" s="8" t="s">
        <v>86</v>
      </c>
      <c r="N32" s="8" t="s">
        <v>308</v>
      </c>
      <c r="O32" s="8" t="s">
        <v>52</v>
      </c>
      <c r="P32" s="8"/>
      <c r="Q32" s="8"/>
      <c r="R32" s="8" t="s">
        <v>309</v>
      </c>
      <c r="S32" s="8" t="s">
        <v>310</v>
      </c>
      <c r="T32" s="11" t="str">
        <f t="shared" si="2"/>
        <v>Marc Davis</v>
      </c>
      <c r="U32" s="8" t="s">
        <v>311</v>
      </c>
      <c r="V32" s="8" t="s">
        <v>312</v>
      </c>
      <c r="W32" s="8" t="s">
        <v>313</v>
      </c>
      <c r="X32" s="8" t="s">
        <v>293</v>
      </c>
      <c r="Y32" s="12" t="s">
        <v>314</v>
      </c>
      <c r="Z32" s="12" t="s">
        <v>294</v>
      </c>
      <c r="AA32" s="8" t="s">
        <v>60</v>
      </c>
      <c r="AB32" s="12" t="s">
        <v>295</v>
      </c>
      <c r="AC32" s="8" t="s">
        <v>60</v>
      </c>
      <c r="AD32" s="12" t="s">
        <v>296</v>
      </c>
      <c r="AE32" s="8" t="s">
        <v>297</v>
      </c>
      <c r="AF32" s="8" t="s">
        <v>285</v>
      </c>
      <c r="AG32" s="8" t="s">
        <v>64</v>
      </c>
      <c r="AH32" s="8" t="s">
        <v>194</v>
      </c>
      <c r="AI32" s="8" t="s">
        <v>66</v>
      </c>
      <c r="AJ32" s="8" t="s">
        <v>86</v>
      </c>
      <c r="AK32" s="13" t="s">
        <v>298</v>
      </c>
      <c r="AL32" s="13" t="s">
        <v>299</v>
      </c>
      <c r="AM32" s="8" t="s">
        <v>300</v>
      </c>
      <c r="AN32" s="8" t="s">
        <v>301</v>
      </c>
      <c r="AO32" s="13" t="s">
        <v>302</v>
      </c>
      <c r="AP32" s="9" t="s">
        <v>285</v>
      </c>
      <c r="AQ32" s="11">
        <v>14144.0</v>
      </c>
    </row>
    <row r="33">
      <c r="A33" s="8" t="str">
        <f t="shared" si="1"/>
        <v>Michelle Clayton</v>
      </c>
      <c r="B33" s="8" t="s">
        <v>283</v>
      </c>
      <c r="C33" s="8" t="s">
        <v>284</v>
      </c>
      <c r="D33" s="9" t="s">
        <v>44</v>
      </c>
      <c r="E33" s="8" t="s">
        <v>285</v>
      </c>
      <c r="F33" s="8" t="s">
        <v>46</v>
      </c>
      <c r="G33" s="8" t="s">
        <v>47</v>
      </c>
      <c r="H33" s="8" t="s">
        <v>286</v>
      </c>
      <c r="I33" s="8" t="s">
        <v>49</v>
      </c>
      <c r="J33" s="10">
        <v>3.36</v>
      </c>
      <c r="K33" s="8" t="s">
        <v>287</v>
      </c>
      <c r="L33" s="8" t="s">
        <v>86</v>
      </c>
      <c r="M33" s="8" t="s">
        <v>86</v>
      </c>
      <c r="N33" s="8" t="s">
        <v>315</v>
      </c>
      <c r="O33" s="8" t="s">
        <v>52</v>
      </c>
      <c r="P33" s="8"/>
      <c r="Q33" s="8"/>
      <c r="R33" s="8" t="s">
        <v>316</v>
      </c>
      <c r="S33" s="8" t="s">
        <v>317</v>
      </c>
      <c r="T33" s="11" t="str">
        <f t="shared" si="2"/>
        <v>Michelle Clayton</v>
      </c>
      <c r="U33" s="8" t="s">
        <v>160</v>
      </c>
      <c r="V33" s="8" t="s">
        <v>318</v>
      </c>
      <c r="W33" s="8" t="s">
        <v>319</v>
      </c>
      <c r="X33" s="8" t="s">
        <v>293</v>
      </c>
      <c r="Y33" s="12" t="s">
        <v>320</v>
      </c>
      <c r="Z33" s="12" t="s">
        <v>294</v>
      </c>
      <c r="AA33" s="12" t="s">
        <v>321</v>
      </c>
      <c r="AB33" s="12" t="s">
        <v>295</v>
      </c>
      <c r="AC33" s="12" t="s">
        <v>322</v>
      </c>
      <c r="AD33" s="12" t="s">
        <v>296</v>
      </c>
      <c r="AE33" s="8" t="s">
        <v>297</v>
      </c>
      <c r="AF33" s="8" t="s">
        <v>285</v>
      </c>
      <c r="AG33" s="8" t="s">
        <v>64</v>
      </c>
      <c r="AH33" s="8" t="s">
        <v>194</v>
      </c>
      <c r="AI33" s="8" t="s">
        <v>66</v>
      </c>
      <c r="AJ33" s="8" t="s">
        <v>86</v>
      </c>
      <c r="AK33" s="13" t="s">
        <v>298</v>
      </c>
      <c r="AL33" s="13" t="s">
        <v>299</v>
      </c>
      <c r="AM33" s="8" t="s">
        <v>300</v>
      </c>
      <c r="AN33" s="8" t="s">
        <v>301</v>
      </c>
      <c r="AO33" s="13" t="s">
        <v>302</v>
      </c>
      <c r="AP33" s="9" t="s">
        <v>285</v>
      </c>
      <c r="AQ33" s="11">
        <v>14144.0</v>
      </c>
    </row>
    <row r="34">
      <c r="A34" s="8" t="str">
        <f t="shared" si="1"/>
        <v>Riley Schwietz</v>
      </c>
      <c r="B34" s="8" t="s">
        <v>283</v>
      </c>
      <c r="C34" s="8" t="s">
        <v>284</v>
      </c>
      <c r="D34" s="9" t="s">
        <v>44</v>
      </c>
      <c r="E34" s="8" t="s">
        <v>285</v>
      </c>
      <c r="F34" s="8" t="s">
        <v>46</v>
      </c>
      <c r="G34" s="8" t="s">
        <v>47</v>
      </c>
      <c r="H34" s="8" t="s">
        <v>286</v>
      </c>
      <c r="I34" s="8" t="s">
        <v>49</v>
      </c>
      <c r="J34" s="10">
        <v>3.36</v>
      </c>
      <c r="K34" s="8" t="s">
        <v>287</v>
      </c>
      <c r="L34" s="8"/>
      <c r="M34" s="8"/>
      <c r="N34" s="8" t="s">
        <v>323</v>
      </c>
      <c r="O34" s="8" t="s">
        <v>52</v>
      </c>
      <c r="P34" s="8"/>
      <c r="Q34" s="8"/>
      <c r="R34" s="8" t="s">
        <v>324</v>
      </c>
      <c r="S34" s="8" t="s">
        <v>325</v>
      </c>
      <c r="T34" s="11" t="str">
        <f t="shared" si="2"/>
        <v>Riley Schwietz</v>
      </c>
      <c r="U34" s="8" t="s">
        <v>326</v>
      </c>
      <c r="V34" s="8" t="s">
        <v>327</v>
      </c>
      <c r="W34" s="8" t="s">
        <v>328</v>
      </c>
      <c r="X34" s="8" t="s">
        <v>293</v>
      </c>
      <c r="Y34" s="12" t="s">
        <v>329</v>
      </c>
      <c r="Z34" s="12" t="s">
        <v>294</v>
      </c>
      <c r="AA34" s="8" t="s">
        <v>60</v>
      </c>
      <c r="AB34" s="12" t="s">
        <v>295</v>
      </c>
      <c r="AC34" s="8" t="s">
        <v>60</v>
      </c>
      <c r="AD34" s="12" t="s">
        <v>296</v>
      </c>
      <c r="AE34" s="8" t="s">
        <v>297</v>
      </c>
      <c r="AF34" s="8" t="s">
        <v>285</v>
      </c>
      <c r="AG34" s="8" t="s">
        <v>64</v>
      </c>
      <c r="AH34" s="8" t="s">
        <v>194</v>
      </c>
      <c r="AI34" s="8" t="s">
        <v>66</v>
      </c>
      <c r="AJ34" s="8"/>
      <c r="AK34" s="13" t="s">
        <v>298</v>
      </c>
      <c r="AL34" s="13" t="s">
        <v>299</v>
      </c>
      <c r="AM34" s="8" t="s">
        <v>300</v>
      </c>
      <c r="AN34" s="8" t="s">
        <v>301</v>
      </c>
      <c r="AO34" s="13" t="s">
        <v>302</v>
      </c>
      <c r="AP34" s="9" t="s">
        <v>285</v>
      </c>
      <c r="AQ34" s="11">
        <v>14144.0</v>
      </c>
    </row>
    <row r="35">
      <c r="A35" s="8" t="str">
        <f t="shared" si="1"/>
        <v>Brian Cunningham</v>
      </c>
      <c r="B35" s="8" t="s">
        <v>283</v>
      </c>
      <c r="C35" s="8" t="s">
        <v>284</v>
      </c>
      <c r="D35" s="9" t="s">
        <v>44</v>
      </c>
      <c r="E35" s="8" t="s">
        <v>285</v>
      </c>
      <c r="F35" s="8" t="s">
        <v>46</v>
      </c>
      <c r="G35" s="8" t="s">
        <v>47</v>
      </c>
      <c r="H35" s="8" t="s">
        <v>286</v>
      </c>
      <c r="I35" s="8" t="s">
        <v>49</v>
      </c>
      <c r="J35" s="10">
        <v>3.36</v>
      </c>
      <c r="K35" s="8" t="s">
        <v>287</v>
      </c>
      <c r="L35" s="8"/>
      <c r="M35" s="8"/>
      <c r="N35" s="8" t="s">
        <v>330</v>
      </c>
      <c r="O35" s="8" t="s">
        <v>52</v>
      </c>
      <c r="P35" s="8"/>
      <c r="Q35" s="8"/>
      <c r="R35" s="8" t="s">
        <v>331</v>
      </c>
      <c r="S35" s="8" t="s">
        <v>332</v>
      </c>
      <c r="T35" s="11" t="str">
        <f t="shared" si="2"/>
        <v>Brian Cunningham</v>
      </c>
      <c r="U35" s="8" t="s">
        <v>106</v>
      </c>
      <c r="V35" s="8" t="s">
        <v>333</v>
      </c>
      <c r="W35" s="8" t="s">
        <v>334</v>
      </c>
      <c r="X35" s="8" t="s">
        <v>293</v>
      </c>
      <c r="Y35" s="12" t="s">
        <v>335</v>
      </c>
      <c r="Z35" s="12" t="s">
        <v>294</v>
      </c>
      <c r="AA35" s="12" t="s">
        <v>336</v>
      </c>
      <c r="AB35" s="12" t="s">
        <v>337</v>
      </c>
      <c r="AC35" s="8" t="s">
        <v>60</v>
      </c>
      <c r="AD35" s="12" t="s">
        <v>296</v>
      </c>
      <c r="AE35" s="8" t="s">
        <v>297</v>
      </c>
      <c r="AF35" s="8" t="s">
        <v>285</v>
      </c>
      <c r="AG35" s="8" t="s">
        <v>64</v>
      </c>
      <c r="AH35" s="8" t="s">
        <v>194</v>
      </c>
      <c r="AI35" s="8" t="s">
        <v>66</v>
      </c>
      <c r="AJ35" s="8"/>
      <c r="AK35" s="13" t="s">
        <v>298</v>
      </c>
      <c r="AL35" s="13" t="s">
        <v>299</v>
      </c>
      <c r="AM35" s="8" t="s">
        <v>300</v>
      </c>
      <c r="AN35" s="8" t="s">
        <v>301</v>
      </c>
      <c r="AO35" s="13" t="s">
        <v>302</v>
      </c>
      <c r="AP35" s="9" t="s">
        <v>285</v>
      </c>
      <c r="AQ35" s="11">
        <v>14144.0</v>
      </c>
    </row>
    <row r="36">
      <c r="A36" s="8" t="str">
        <f t="shared" si="1"/>
        <v>Dan Waters</v>
      </c>
      <c r="B36" s="8" t="s">
        <v>338</v>
      </c>
      <c r="C36" s="8" t="s">
        <v>119</v>
      </c>
      <c r="D36" s="9" t="s">
        <v>44</v>
      </c>
      <c r="E36" s="8" t="s">
        <v>339</v>
      </c>
      <c r="F36" s="8" t="s">
        <v>46</v>
      </c>
      <c r="G36" s="8" t="s">
        <v>47</v>
      </c>
      <c r="H36" s="8" t="s">
        <v>340</v>
      </c>
      <c r="I36" s="8" t="s">
        <v>49</v>
      </c>
      <c r="J36" s="10">
        <v>3.71</v>
      </c>
      <c r="K36" s="8" t="s">
        <v>341</v>
      </c>
      <c r="L36" s="8" t="s">
        <v>342</v>
      </c>
      <c r="M36" s="8" t="s">
        <v>86</v>
      </c>
      <c r="N36" s="8" t="s">
        <v>343</v>
      </c>
      <c r="O36" s="8" t="s">
        <v>52</v>
      </c>
      <c r="P36" s="8"/>
      <c r="Q36" s="8"/>
      <c r="R36" s="8" t="s">
        <v>344</v>
      </c>
      <c r="S36" s="8" t="s">
        <v>345</v>
      </c>
      <c r="T36" s="11" t="str">
        <f t="shared" si="2"/>
        <v>Dan Waters</v>
      </c>
      <c r="U36" s="8" t="s">
        <v>55</v>
      </c>
      <c r="V36" s="8" t="s">
        <v>346</v>
      </c>
      <c r="W36" s="8" t="s">
        <v>347</v>
      </c>
      <c r="X36" s="8" t="s">
        <v>348</v>
      </c>
      <c r="Y36" s="12" t="s">
        <v>349</v>
      </c>
      <c r="Z36" s="12" t="s">
        <v>350</v>
      </c>
      <c r="AA36" s="8" t="s">
        <v>60</v>
      </c>
      <c r="AB36" s="12" t="s">
        <v>351</v>
      </c>
      <c r="AC36" s="8" t="s">
        <v>60</v>
      </c>
      <c r="AD36" s="12" t="s">
        <v>61</v>
      </c>
      <c r="AE36" s="8"/>
      <c r="AF36" s="8" t="s">
        <v>44</v>
      </c>
      <c r="AG36" s="8" t="s">
        <v>64</v>
      </c>
      <c r="AH36" s="8" t="s">
        <v>352</v>
      </c>
      <c r="AI36" s="8" t="s">
        <v>66</v>
      </c>
      <c r="AJ36" s="8" t="s">
        <v>86</v>
      </c>
      <c r="AK36" s="13" t="s">
        <v>353</v>
      </c>
      <c r="AL36" s="13" t="s">
        <v>354</v>
      </c>
      <c r="AM36" s="8" t="s">
        <v>355</v>
      </c>
      <c r="AN36" s="8" t="s">
        <v>356</v>
      </c>
      <c r="AO36" s="13" t="s">
        <v>357</v>
      </c>
      <c r="AP36" s="9" t="s">
        <v>44</v>
      </c>
      <c r="AQ36" s="11">
        <v>32563.0</v>
      </c>
    </row>
    <row r="37">
      <c r="A37" s="8" t="str">
        <f t="shared" si="1"/>
        <v>Jeanee Romero</v>
      </c>
      <c r="B37" s="8" t="s">
        <v>338</v>
      </c>
      <c r="C37" s="8" t="s">
        <v>119</v>
      </c>
      <c r="D37" s="9" t="s">
        <v>44</v>
      </c>
      <c r="E37" s="8" t="s">
        <v>339</v>
      </c>
      <c r="F37" s="8" t="s">
        <v>46</v>
      </c>
      <c r="G37" s="8" t="s">
        <v>47</v>
      </c>
      <c r="H37" s="8" t="s">
        <v>340</v>
      </c>
      <c r="I37" s="8" t="s">
        <v>49</v>
      </c>
      <c r="J37" s="10">
        <v>3.71</v>
      </c>
      <c r="K37" s="8" t="s">
        <v>341</v>
      </c>
      <c r="L37" s="8" t="s">
        <v>342</v>
      </c>
      <c r="M37" s="8"/>
      <c r="N37" s="8" t="s">
        <v>358</v>
      </c>
      <c r="O37" s="8" t="s">
        <v>52</v>
      </c>
      <c r="P37" s="8"/>
      <c r="Q37" s="8"/>
      <c r="R37" s="8" t="s">
        <v>359</v>
      </c>
      <c r="S37" s="8" t="s">
        <v>360</v>
      </c>
      <c r="T37" s="11" t="str">
        <f t="shared" si="2"/>
        <v>Jeanee Romero</v>
      </c>
      <c r="U37" s="8" t="s">
        <v>149</v>
      </c>
      <c r="V37" s="8" t="s">
        <v>361</v>
      </c>
      <c r="W37" s="8" t="s">
        <v>362</v>
      </c>
      <c r="X37" s="8" t="s">
        <v>348</v>
      </c>
      <c r="Y37" s="8" t="s">
        <v>60</v>
      </c>
      <c r="Z37" s="12" t="s">
        <v>350</v>
      </c>
      <c r="AA37" s="8" t="s">
        <v>60</v>
      </c>
      <c r="AB37" s="12" t="s">
        <v>351</v>
      </c>
      <c r="AC37" s="12" t="s">
        <v>363</v>
      </c>
      <c r="AD37" s="12" t="s">
        <v>61</v>
      </c>
      <c r="AE37" s="8"/>
      <c r="AF37" s="8" t="s">
        <v>44</v>
      </c>
      <c r="AG37" s="8" t="s">
        <v>64</v>
      </c>
      <c r="AH37" s="8" t="s">
        <v>352</v>
      </c>
      <c r="AI37" s="8" t="s">
        <v>66</v>
      </c>
      <c r="AJ37" s="8"/>
      <c r="AK37" s="13" t="s">
        <v>353</v>
      </c>
      <c r="AL37" s="13" t="s">
        <v>354</v>
      </c>
      <c r="AM37" s="8" t="s">
        <v>355</v>
      </c>
      <c r="AN37" s="8" t="s">
        <v>356</v>
      </c>
      <c r="AO37" s="13" t="s">
        <v>357</v>
      </c>
      <c r="AP37" s="15" t="s">
        <v>44</v>
      </c>
      <c r="AQ37" s="11">
        <v>32563.0</v>
      </c>
    </row>
    <row r="38">
      <c r="A38" s="8" t="str">
        <f t="shared" si="1"/>
        <v>Derek Yush</v>
      </c>
      <c r="B38" s="8" t="s">
        <v>338</v>
      </c>
      <c r="C38" s="8" t="s">
        <v>119</v>
      </c>
      <c r="D38" s="9" t="s">
        <v>44</v>
      </c>
      <c r="E38" s="8" t="s">
        <v>339</v>
      </c>
      <c r="F38" s="8" t="s">
        <v>46</v>
      </c>
      <c r="G38" s="8" t="s">
        <v>47</v>
      </c>
      <c r="H38" s="8" t="s">
        <v>340</v>
      </c>
      <c r="I38" s="8" t="s">
        <v>49</v>
      </c>
      <c r="J38" s="10">
        <v>3.71</v>
      </c>
      <c r="K38" s="8" t="s">
        <v>341</v>
      </c>
      <c r="L38" s="8" t="s">
        <v>342</v>
      </c>
      <c r="M38" s="8" t="s">
        <v>86</v>
      </c>
      <c r="N38" s="8" t="s">
        <v>364</v>
      </c>
      <c r="O38" s="8" t="s">
        <v>52</v>
      </c>
      <c r="P38" s="8"/>
      <c r="Q38" s="8"/>
      <c r="R38" s="8" t="s">
        <v>365</v>
      </c>
      <c r="S38" s="8" t="s">
        <v>366</v>
      </c>
      <c r="T38" s="11" t="str">
        <f t="shared" si="2"/>
        <v>Derek Yush</v>
      </c>
      <c r="U38" s="8" t="s">
        <v>160</v>
      </c>
      <c r="V38" s="8" t="s">
        <v>367</v>
      </c>
      <c r="W38" s="8" t="s">
        <v>368</v>
      </c>
      <c r="X38" s="8" t="s">
        <v>348</v>
      </c>
      <c r="Y38" s="8" t="s">
        <v>60</v>
      </c>
      <c r="Z38" s="12" t="s">
        <v>350</v>
      </c>
      <c r="AA38" s="12" t="s">
        <v>369</v>
      </c>
      <c r="AB38" s="12" t="s">
        <v>351</v>
      </c>
      <c r="AC38" s="8" t="s">
        <v>60</v>
      </c>
      <c r="AD38" s="12" t="s">
        <v>61</v>
      </c>
      <c r="AE38" s="8"/>
      <c r="AF38" s="8" t="s">
        <v>44</v>
      </c>
      <c r="AG38" s="8" t="s">
        <v>64</v>
      </c>
      <c r="AH38" s="8" t="s">
        <v>352</v>
      </c>
      <c r="AI38" s="8" t="s">
        <v>66</v>
      </c>
      <c r="AJ38" s="8" t="s">
        <v>86</v>
      </c>
      <c r="AK38" s="13" t="s">
        <v>353</v>
      </c>
      <c r="AL38" s="13" t="s">
        <v>354</v>
      </c>
      <c r="AM38" s="8" t="s">
        <v>355</v>
      </c>
      <c r="AN38" s="8" t="s">
        <v>356</v>
      </c>
      <c r="AO38" s="13" t="s">
        <v>357</v>
      </c>
      <c r="AP38" s="9" t="s">
        <v>44</v>
      </c>
      <c r="AQ38" s="11">
        <v>32563.0</v>
      </c>
    </row>
    <row r="39">
      <c r="A39" s="8" t="str">
        <f t="shared" si="1"/>
        <v>Blaine Wiley</v>
      </c>
      <c r="B39" s="8" t="s">
        <v>338</v>
      </c>
      <c r="C39" s="8" t="s">
        <v>119</v>
      </c>
      <c r="D39" s="9" t="s">
        <v>44</v>
      </c>
      <c r="E39" s="8" t="s">
        <v>339</v>
      </c>
      <c r="F39" s="8" t="s">
        <v>46</v>
      </c>
      <c r="G39" s="8" t="s">
        <v>47</v>
      </c>
      <c r="H39" s="8" t="s">
        <v>340</v>
      </c>
      <c r="I39" s="8" t="s">
        <v>49</v>
      </c>
      <c r="J39" s="10">
        <v>3.71</v>
      </c>
      <c r="K39" s="8" t="s">
        <v>341</v>
      </c>
      <c r="L39" s="8" t="s">
        <v>342</v>
      </c>
      <c r="M39" s="8" t="s">
        <v>86</v>
      </c>
      <c r="N39" s="8" t="s">
        <v>370</v>
      </c>
      <c r="O39" s="8" t="s">
        <v>52</v>
      </c>
      <c r="P39" s="8"/>
      <c r="Q39" s="8"/>
      <c r="R39" s="8" t="s">
        <v>371</v>
      </c>
      <c r="S39" s="8" t="s">
        <v>372</v>
      </c>
      <c r="T39" s="11" t="str">
        <f t="shared" si="2"/>
        <v>Blaine Wiley</v>
      </c>
      <c r="U39" s="8" t="s">
        <v>167</v>
      </c>
      <c r="V39" s="8" t="s">
        <v>373</v>
      </c>
      <c r="W39" s="8" t="s">
        <v>374</v>
      </c>
      <c r="X39" s="8" t="s">
        <v>348</v>
      </c>
      <c r="Y39" s="12" t="s">
        <v>375</v>
      </c>
      <c r="Z39" s="12" t="s">
        <v>350</v>
      </c>
      <c r="AA39" s="8" t="s">
        <v>60</v>
      </c>
      <c r="AB39" s="12" t="s">
        <v>351</v>
      </c>
      <c r="AC39" s="8" t="s">
        <v>60</v>
      </c>
      <c r="AD39" s="12" t="s">
        <v>61</v>
      </c>
      <c r="AE39" s="8"/>
      <c r="AF39" s="8" t="s">
        <v>44</v>
      </c>
      <c r="AG39" s="8" t="s">
        <v>64</v>
      </c>
      <c r="AH39" s="8" t="s">
        <v>352</v>
      </c>
      <c r="AI39" s="8" t="s">
        <v>66</v>
      </c>
      <c r="AJ39" s="8" t="s">
        <v>86</v>
      </c>
      <c r="AK39" s="13" t="s">
        <v>353</v>
      </c>
      <c r="AL39" s="13" t="s">
        <v>354</v>
      </c>
      <c r="AM39" s="8" t="s">
        <v>355</v>
      </c>
      <c r="AN39" s="8" t="s">
        <v>356</v>
      </c>
      <c r="AO39" s="13" t="s">
        <v>357</v>
      </c>
      <c r="AP39" s="9" t="s">
        <v>44</v>
      </c>
      <c r="AQ39" s="11">
        <v>32563.0</v>
      </c>
    </row>
    <row r="40">
      <c r="A40" s="8" t="str">
        <f t="shared" si="1"/>
        <v>Tim Duckworth</v>
      </c>
      <c r="B40" s="8" t="s">
        <v>338</v>
      </c>
      <c r="C40" s="8" t="s">
        <v>119</v>
      </c>
      <c r="D40" s="9" t="s">
        <v>44</v>
      </c>
      <c r="E40" s="8" t="s">
        <v>339</v>
      </c>
      <c r="F40" s="8" t="s">
        <v>46</v>
      </c>
      <c r="G40" s="8" t="s">
        <v>47</v>
      </c>
      <c r="H40" s="8" t="s">
        <v>340</v>
      </c>
      <c r="I40" s="8" t="s">
        <v>49</v>
      </c>
      <c r="J40" s="10">
        <v>3.71</v>
      </c>
      <c r="K40" s="8" t="s">
        <v>341</v>
      </c>
      <c r="L40" s="8" t="s">
        <v>342</v>
      </c>
      <c r="M40" s="8"/>
      <c r="N40" s="8" t="s">
        <v>376</v>
      </c>
      <c r="O40" s="8" t="s">
        <v>52</v>
      </c>
      <c r="P40" s="8"/>
      <c r="Q40" s="8"/>
      <c r="R40" s="8" t="s">
        <v>153</v>
      </c>
      <c r="S40" s="8" t="s">
        <v>377</v>
      </c>
      <c r="T40" s="11" t="str">
        <f t="shared" si="2"/>
        <v>Tim Duckworth</v>
      </c>
      <c r="U40" s="8" t="s">
        <v>378</v>
      </c>
      <c r="V40" s="8" t="s">
        <v>379</v>
      </c>
      <c r="W40" s="8" t="s">
        <v>380</v>
      </c>
      <c r="X40" s="8" t="s">
        <v>348</v>
      </c>
      <c r="Y40" s="8" t="s">
        <v>60</v>
      </c>
      <c r="Z40" s="12" t="s">
        <v>350</v>
      </c>
      <c r="AA40" s="8" t="s">
        <v>60</v>
      </c>
      <c r="AB40" s="12" t="s">
        <v>381</v>
      </c>
      <c r="AC40" s="12" t="s">
        <v>382</v>
      </c>
      <c r="AD40" s="12" t="s">
        <v>61</v>
      </c>
      <c r="AE40" s="8"/>
      <c r="AF40" s="8" t="s">
        <v>44</v>
      </c>
      <c r="AG40" s="8" t="s">
        <v>64</v>
      </c>
      <c r="AH40" s="8" t="s">
        <v>352</v>
      </c>
      <c r="AI40" s="8" t="s">
        <v>66</v>
      </c>
      <c r="AJ40" s="8"/>
      <c r="AK40" s="13" t="s">
        <v>353</v>
      </c>
      <c r="AL40" s="13" t="s">
        <v>354</v>
      </c>
      <c r="AM40" s="8" t="s">
        <v>355</v>
      </c>
      <c r="AN40" s="8" t="s">
        <v>356</v>
      </c>
      <c r="AO40" s="13" t="s">
        <v>357</v>
      </c>
      <c r="AP40" s="15" t="s">
        <v>44</v>
      </c>
      <c r="AQ40" s="11">
        <v>32563.0</v>
      </c>
    </row>
    <row r="41">
      <c r="A41" s="8" t="str">
        <f t="shared" si="1"/>
        <v>Miguel Pate</v>
      </c>
      <c r="B41" s="8" t="s">
        <v>338</v>
      </c>
      <c r="C41" s="8" t="s">
        <v>119</v>
      </c>
      <c r="D41" s="9" t="s">
        <v>44</v>
      </c>
      <c r="E41" s="8" t="s">
        <v>339</v>
      </c>
      <c r="F41" s="8" t="s">
        <v>46</v>
      </c>
      <c r="G41" s="8" t="s">
        <v>47</v>
      </c>
      <c r="H41" s="8" t="s">
        <v>340</v>
      </c>
      <c r="I41" s="8" t="s">
        <v>49</v>
      </c>
      <c r="J41" s="10">
        <v>3.71</v>
      </c>
      <c r="K41" s="8" t="s">
        <v>341</v>
      </c>
      <c r="L41" s="8" t="s">
        <v>342</v>
      </c>
      <c r="M41" s="8" t="s">
        <v>86</v>
      </c>
      <c r="N41" s="8" t="s">
        <v>383</v>
      </c>
      <c r="O41" s="8" t="s">
        <v>52</v>
      </c>
      <c r="P41" s="8"/>
      <c r="Q41" s="8"/>
      <c r="R41" s="8" t="s">
        <v>384</v>
      </c>
      <c r="S41" s="8" t="s">
        <v>385</v>
      </c>
      <c r="T41" s="11" t="str">
        <f t="shared" si="2"/>
        <v>Miguel Pate</v>
      </c>
      <c r="U41" s="8" t="s">
        <v>386</v>
      </c>
      <c r="V41" s="8" t="s">
        <v>387</v>
      </c>
      <c r="W41" s="8" t="s">
        <v>388</v>
      </c>
      <c r="X41" s="8" t="s">
        <v>348</v>
      </c>
      <c r="Y41" s="12" t="s">
        <v>389</v>
      </c>
      <c r="Z41" s="12" t="s">
        <v>350</v>
      </c>
      <c r="AA41" s="12" t="s">
        <v>390</v>
      </c>
      <c r="AB41" s="12" t="s">
        <v>351</v>
      </c>
      <c r="AC41" s="8" t="s">
        <v>60</v>
      </c>
      <c r="AD41" s="12" t="s">
        <v>61</v>
      </c>
      <c r="AE41" s="8"/>
      <c r="AF41" s="8" t="s">
        <v>44</v>
      </c>
      <c r="AG41" s="8" t="s">
        <v>64</v>
      </c>
      <c r="AH41" s="8" t="s">
        <v>352</v>
      </c>
      <c r="AI41" s="8" t="s">
        <v>66</v>
      </c>
      <c r="AJ41" s="8" t="s">
        <v>86</v>
      </c>
      <c r="AK41" s="13" t="s">
        <v>353</v>
      </c>
      <c r="AL41" s="13" t="s">
        <v>354</v>
      </c>
      <c r="AM41" s="8" t="s">
        <v>355</v>
      </c>
      <c r="AN41" s="8" t="s">
        <v>356</v>
      </c>
      <c r="AO41" s="13" t="s">
        <v>357</v>
      </c>
      <c r="AP41" s="9" t="s">
        <v>44</v>
      </c>
      <c r="AQ41" s="11">
        <v>32563.0</v>
      </c>
    </row>
    <row r="42">
      <c r="A42" s="8" t="str">
        <f t="shared" si="1"/>
        <v>Nick Stenuf</v>
      </c>
      <c r="B42" s="8" t="s">
        <v>338</v>
      </c>
      <c r="C42" s="8" t="s">
        <v>119</v>
      </c>
      <c r="D42" s="9" t="s">
        <v>44</v>
      </c>
      <c r="E42" s="8" t="s">
        <v>339</v>
      </c>
      <c r="F42" s="8" t="s">
        <v>46</v>
      </c>
      <c r="G42" s="8" t="s">
        <v>47</v>
      </c>
      <c r="H42" s="13" t="s">
        <v>340</v>
      </c>
      <c r="I42" s="8" t="s">
        <v>49</v>
      </c>
      <c r="J42" s="10">
        <v>3.71</v>
      </c>
      <c r="K42" s="8" t="s">
        <v>341</v>
      </c>
      <c r="L42" s="8" t="s">
        <v>342</v>
      </c>
      <c r="M42" s="8"/>
      <c r="N42" s="13" t="s">
        <v>391</v>
      </c>
      <c r="O42" s="13" t="s">
        <v>52</v>
      </c>
      <c r="P42" s="8"/>
      <c r="Q42" s="8"/>
      <c r="R42" s="8" t="s">
        <v>392</v>
      </c>
      <c r="S42" s="8" t="s">
        <v>393</v>
      </c>
      <c r="T42" s="11" t="str">
        <f t="shared" si="2"/>
        <v>Nick Stenuf</v>
      </c>
      <c r="U42" s="8" t="s">
        <v>106</v>
      </c>
      <c r="V42" s="8" t="s">
        <v>394</v>
      </c>
      <c r="W42" s="8" t="s">
        <v>395</v>
      </c>
      <c r="X42" s="13" t="s">
        <v>348</v>
      </c>
      <c r="Y42" s="8" t="s">
        <v>60</v>
      </c>
      <c r="Z42" s="12" t="s">
        <v>350</v>
      </c>
      <c r="AA42" s="8" t="s">
        <v>60</v>
      </c>
      <c r="AB42" s="12" t="s">
        <v>351</v>
      </c>
      <c r="AC42" s="8" t="s">
        <v>60</v>
      </c>
      <c r="AD42" s="12" t="s">
        <v>61</v>
      </c>
      <c r="AE42" s="8"/>
      <c r="AF42" s="8" t="s">
        <v>44</v>
      </c>
      <c r="AG42" s="8" t="s">
        <v>64</v>
      </c>
      <c r="AH42" s="8" t="s">
        <v>352</v>
      </c>
      <c r="AI42" s="8" t="s">
        <v>66</v>
      </c>
      <c r="AJ42" s="8"/>
      <c r="AK42" s="13" t="s">
        <v>353</v>
      </c>
      <c r="AL42" s="13" t="s">
        <v>354</v>
      </c>
      <c r="AM42" s="8" t="s">
        <v>355</v>
      </c>
      <c r="AN42" s="8" t="s">
        <v>356</v>
      </c>
      <c r="AO42" s="13" t="s">
        <v>396</v>
      </c>
      <c r="AP42" s="9" t="s">
        <v>44</v>
      </c>
      <c r="AQ42" s="11">
        <v>32563.0</v>
      </c>
    </row>
    <row r="43">
      <c r="A43" s="8" t="str">
        <f t="shared" si="1"/>
        <v>AC Tabarie has been removed. </v>
      </c>
      <c r="B43" s="8" t="s">
        <v>338</v>
      </c>
      <c r="C43" s="8" t="s">
        <v>119</v>
      </c>
      <c r="D43" s="9" t="s">
        <v>44</v>
      </c>
      <c r="E43" s="8" t="s">
        <v>339</v>
      </c>
      <c r="F43" s="8" t="s">
        <v>46</v>
      </c>
      <c r="G43" s="8" t="s">
        <v>47</v>
      </c>
      <c r="H43" s="8" t="s">
        <v>340</v>
      </c>
      <c r="I43" s="8" t="s">
        <v>49</v>
      </c>
      <c r="J43" s="10">
        <v>3.71</v>
      </c>
      <c r="K43" s="8" t="s">
        <v>341</v>
      </c>
      <c r="L43" s="8" t="s">
        <v>342</v>
      </c>
      <c r="M43" s="8"/>
      <c r="N43" s="8" t="s">
        <v>397</v>
      </c>
      <c r="O43" s="8" t="s">
        <v>52</v>
      </c>
      <c r="P43" s="8"/>
      <c r="Q43" s="8" t="s">
        <v>277</v>
      </c>
      <c r="R43" s="8" t="s">
        <v>398</v>
      </c>
      <c r="S43" s="8"/>
      <c r="T43" s="11" t="str">
        <f t="shared" si="2"/>
        <v>AC Tabarie has been removed. </v>
      </c>
      <c r="U43" s="8"/>
      <c r="V43" s="8"/>
      <c r="W43" s="8"/>
      <c r="X43" s="8" t="s">
        <v>348</v>
      </c>
      <c r="Y43" s="12" t="s">
        <v>399</v>
      </c>
      <c r="Z43" s="12" t="s">
        <v>350</v>
      </c>
      <c r="AA43" s="12" t="s">
        <v>400</v>
      </c>
      <c r="AB43" s="12" t="s">
        <v>351</v>
      </c>
      <c r="AC43" s="12" t="s">
        <v>401</v>
      </c>
      <c r="AD43" s="12" t="s">
        <v>61</v>
      </c>
      <c r="AE43" s="8"/>
      <c r="AF43" s="8" t="s">
        <v>44</v>
      </c>
      <c r="AG43" s="8" t="s">
        <v>64</v>
      </c>
      <c r="AH43" s="8" t="s">
        <v>352</v>
      </c>
      <c r="AI43" s="8" t="s">
        <v>66</v>
      </c>
      <c r="AJ43" s="8"/>
      <c r="AK43" s="13" t="s">
        <v>353</v>
      </c>
      <c r="AL43" s="13" t="s">
        <v>354</v>
      </c>
      <c r="AM43" s="8" t="s">
        <v>355</v>
      </c>
      <c r="AN43" s="8" t="s">
        <v>356</v>
      </c>
      <c r="AO43" s="13" t="s">
        <v>357</v>
      </c>
      <c r="AP43" s="15" t="s">
        <v>44</v>
      </c>
      <c r="AQ43" s="11">
        <v>32563.0</v>
      </c>
    </row>
    <row r="44">
      <c r="A44" s="8" t="str">
        <f t="shared" si="1"/>
        <v>AC Jordan has been removed. </v>
      </c>
      <c r="B44" s="8" t="s">
        <v>338</v>
      </c>
      <c r="C44" s="8" t="s">
        <v>119</v>
      </c>
      <c r="D44" s="9" t="s">
        <v>44</v>
      </c>
      <c r="E44" s="8" t="s">
        <v>339</v>
      </c>
      <c r="F44" s="8" t="s">
        <v>46</v>
      </c>
      <c r="G44" s="8" t="s">
        <v>47</v>
      </c>
      <c r="H44" s="8" t="s">
        <v>340</v>
      </c>
      <c r="I44" s="8" t="s">
        <v>49</v>
      </c>
      <c r="J44" s="10">
        <v>3.71</v>
      </c>
      <c r="K44" s="8" t="s">
        <v>341</v>
      </c>
      <c r="L44" s="8" t="s">
        <v>342</v>
      </c>
      <c r="M44" s="8"/>
      <c r="N44" s="8" t="s">
        <v>402</v>
      </c>
      <c r="O44" s="8" t="s">
        <v>52</v>
      </c>
      <c r="P44" s="8"/>
      <c r="Q44" s="8" t="s">
        <v>277</v>
      </c>
      <c r="R44" s="8" t="s">
        <v>403</v>
      </c>
      <c r="S44" s="8"/>
      <c r="T44" s="11" t="str">
        <f t="shared" si="2"/>
        <v>AC Jordan has been removed. </v>
      </c>
      <c r="U44" s="8"/>
      <c r="V44" s="8"/>
      <c r="W44" s="8"/>
      <c r="X44" s="8" t="s">
        <v>348</v>
      </c>
      <c r="Y44" s="8" t="s">
        <v>60</v>
      </c>
      <c r="Z44" s="12" t="s">
        <v>350</v>
      </c>
      <c r="AA44" s="12" t="s">
        <v>404</v>
      </c>
      <c r="AB44" s="12" t="s">
        <v>351</v>
      </c>
      <c r="AC44" s="12" t="s">
        <v>405</v>
      </c>
      <c r="AD44" s="12" t="s">
        <v>61</v>
      </c>
      <c r="AE44" s="8"/>
      <c r="AF44" s="8" t="s">
        <v>44</v>
      </c>
      <c r="AG44" s="8" t="s">
        <v>64</v>
      </c>
      <c r="AH44" s="8" t="s">
        <v>352</v>
      </c>
      <c r="AI44" s="8" t="s">
        <v>66</v>
      </c>
      <c r="AJ44" s="8"/>
      <c r="AK44" s="13" t="s">
        <v>353</v>
      </c>
      <c r="AL44" s="13" t="s">
        <v>354</v>
      </c>
      <c r="AM44" s="8" t="s">
        <v>355</v>
      </c>
      <c r="AN44" s="8" t="s">
        <v>356</v>
      </c>
      <c r="AO44" s="13" t="s">
        <v>357</v>
      </c>
      <c r="AP44" s="9" t="s">
        <v>44</v>
      </c>
      <c r="AQ44" s="11">
        <v>32563.0</v>
      </c>
    </row>
    <row r="45">
      <c r="A45" s="8" t="str">
        <f t="shared" si="1"/>
        <v>Aaron James</v>
      </c>
      <c r="B45" s="8" t="s">
        <v>406</v>
      </c>
      <c r="C45" s="8" t="s">
        <v>284</v>
      </c>
      <c r="D45" s="9" t="s">
        <v>44</v>
      </c>
      <c r="E45" s="8" t="s">
        <v>407</v>
      </c>
      <c r="F45" s="8" t="s">
        <v>46</v>
      </c>
      <c r="G45" s="8" t="s">
        <v>47</v>
      </c>
      <c r="H45" s="8" t="s">
        <v>408</v>
      </c>
      <c r="I45" s="8" t="s">
        <v>49</v>
      </c>
      <c r="J45" s="10">
        <v>3.7</v>
      </c>
      <c r="K45" s="8" t="s">
        <v>409</v>
      </c>
      <c r="L45" s="8" t="s">
        <v>86</v>
      </c>
      <c r="M45" s="8" t="s">
        <v>86</v>
      </c>
      <c r="N45" s="8" t="s">
        <v>410</v>
      </c>
      <c r="O45" s="8" t="s">
        <v>52</v>
      </c>
      <c r="P45" s="8"/>
      <c r="Q45" s="8"/>
      <c r="R45" s="8" t="s">
        <v>171</v>
      </c>
      <c r="S45" s="8" t="s">
        <v>411</v>
      </c>
      <c r="T45" s="11" t="str">
        <f t="shared" si="2"/>
        <v>Aaron James</v>
      </c>
      <c r="U45" s="8" t="s">
        <v>412</v>
      </c>
      <c r="V45" s="8" t="s">
        <v>86</v>
      </c>
      <c r="W45" s="8" t="s">
        <v>86</v>
      </c>
      <c r="X45" s="8" t="s">
        <v>413</v>
      </c>
      <c r="Y45" s="8" t="s">
        <v>60</v>
      </c>
      <c r="Z45" s="12" t="s">
        <v>414</v>
      </c>
      <c r="AA45" s="12" t="s">
        <v>415</v>
      </c>
      <c r="AB45" s="12" t="s">
        <v>416</v>
      </c>
      <c r="AC45" s="8" t="s">
        <v>60</v>
      </c>
      <c r="AD45" s="12" t="s">
        <v>61</v>
      </c>
      <c r="AE45" s="8" t="s">
        <v>417</v>
      </c>
      <c r="AF45" s="8" t="s">
        <v>418</v>
      </c>
      <c r="AG45" s="8" t="s">
        <v>64</v>
      </c>
      <c r="AH45" s="8" t="s">
        <v>65</v>
      </c>
      <c r="AI45" s="8" t="s">
        <v>66</v>
      </c>
      <c r="AJ45" s="8" t="s">
        <v>86</v>
      </c>
      <c r="AK45" s="8" t="s">
        <v>419</v>
      </c>
      <c r="AL45" s="8" t="s">
        <v>420</v>
      </c>
      <c r="AM45" s="8" t="s">
        <v>421</v>
      </c>
      <c r="AN45" s="8" t="s">
        <v>422</v>
      </c>
      <c r="AO45" s="8" t="s">
        <v>423</v>
      </c>
      <c r="AP45" s="8" t="s">
        <v>418</v>
      </c>
      <c r="AQ45" s="11">
        <v>11761.0</v>
      </c>
    </row>
    <row r="46">
      <c r="A46" s="8" t="str">
        <f t="shared" si="1"/>
        <v>Paul Brueske</v>
      </c>
      <c r="B46" s="8" t="s">
        <v>406</v>
      </c>
      <c r="C46" s="8" t="s">
        <v>284</v>
      </c>
      <c r="D46" s="9" t="s">
        <v>44</v>
      </c>
      <c r="E46" s="8" t="s">
        <v>407</v>
      </c>
      <c r="F46" s="8" t="s">
        <v>46</v>
      </c>
      <c r="G46" s="8" t="s">
        <v>47</v>
      </c>
      <c r="H46" s="8" t="s">
        <v>408</v>
      </c>
      <c r="I46" s="8" t="s">
        <v>49</v>
      </c>
      <c r="J46" s="10">
        <v>3.7</v>
      </c>
      <c r="K46" s="8" t="s">
        <v>409</v>
      </c>
      <c r="L46" s="8" t="s">
        <v>86</v>
      </c>
      <c r="M46" s="8" t="s">
        <v>86</v>
      </c>
      <c r="N46" s="8" t="s">
        <v>424</v>
      </c>
      <c r="O46" s="8" t="s">
        <v>52</v>
      </c>
      <c r="P46" s="8"/>
      <c r="Q46" s="8"/>
      <c r="R46" s="8" t="s">
        <v>425</v>
      </c>
      <c r="S46" s="8" t="s">
        <v>426</v>
      </c>
      <c r="T46" s="11" t="str">
        <f t="shared" si="2"/>
        <v>Paul Brueske</v>
      </c>
      <c r="U46" s="8" t="s">
        <v>427</v>
      </c>
      <c r="V46" s="8" t="s">
        <v>428</v>
      </c>
      <c r="W46" s="8" t="s">
        <v>429</v>
      </c>
      <c r="X46" s="8" t="s">
        <v>413</v>
      </c>
      <c r="Y46" s="8" t="s">
        <v>60</v>
      </c>
      <c r="Z46" s="12" t="s">
        <v>414</v>
      </c>
      <c r="AA46" s="8" t="s">
        <v>60</v>
      </c>
      <c r="AB46" s="8" t="s">
        <v>60</v>
      </c>
      <c r="AC46" s="8" t="s">
        <v>60</v>
      </c>
      <c r="AD46" s="8" t="s">
        <v>60</v>
      </c>
      <c r="AE46" s="8" t="s">
        <v>417</v>
      </c>
      <c r="AF46" s="8" t="s">
        <v>418</v>
      </c>
      <c r="AG46" s="8" t="s">
        <v>64</v>
      </c>
      <c r="AH46" s="8" t="s">
        <v>65</v>
      </c>
      <c r="AI46" s="8" t="s">
        <v>66</v>
      </c>
      <c r="AJ46" s="8" t="s">
        <v>86</v>
      </c>
      <c r="AK46" s="13" t="s">
        <v>419</v>
      </c>
      <c r="AL46" s="13" t="s">
        <v>420</v>
      </c>
      <c r="AM46" s="8" t="s">
        <v>421</v>
      </c>
      <c r="AN46" s="8" t="s">
        <v>430</v>
      </c>
      <c r="AO46" s="13" t="s">
        <v>423</v>
      </c>
      <c r="AP46" s="9" t="s">
        <v>418</v>
      </c>
      <c r="AQ46" s="11">
        <v>11761.0</v>
      </c>
    </row>
    <row r="47">
      <c r="A47" s="8" t="str">
        <f t="shared" si="1"/>
        <v>Reagen Beal</v>
      </c>
      <c r="B47" s="8" t="s">
        <v>406</v>
      </c>
      <c r="C47" s="8" t="s">
        <v>284</v>
      </c>
      <c r="D47" s="9" t="s">
        <v>44</v>
      </c>
      <c r="E47" s="8" t="s">
        <v>407</v>
      </c>
      <c r="F47" s="8" t="s">
        <v>46</v>
      </c>
      <c r="G47" s="8" t="s">
        <v>47</v>
      </c>
      <c r="H47" s="8" t="s">
        <v>408</v>
      </c>
      <c r="I47" s="8" t="s">
        <v>49</v>
      </c>
      <c r="J47" s="10">
        <v>3.7</v>
      </c>
      <c r="K47" s="8" t="s">
        <v>409</v>
      </c>
      <c r="L47" s="8"/>
      <c r="M47" s="8"/>
      <c r="N47" s="8" t="s">
        <v>431</v>
      </c>
      <c r="O47" s="8" t="s">
        <v>52</v>
      </c>
      <c r="P47" s="8"/>
      <c r="Q47" s="8"/>
      <c r="R47" s="8" t="s">
        <v>432</v>
      </c>
      <c r="S47" s="8" t="s">
        <v>433</v>
      </c>
      <c r="T47" s="11" t="str">
        <f t="shared" si="2"/>
        <v>Reagen Beal</v>
      </c>
      <c r="U47" s="8" t="s">
        <v>434</v>
      </c>
      <c r="V47" s="8" t="s">
        <v>435</v>
      </c>
      <c r="W47" s="8"/>
      <c r="X47" s="8" t="s">
        <v>413</v>
      </c>
      <c r="Y47" s="12" t="s">
        <v>436</v>
      </c>
      <c r="Z47" s="12" t="s">
        <v>414</v>
      </c>
      <c r="AA47" s="8" t="s">
        <v>60</v>
      </c>
      <c r="AB47" s="12" t="s">
        <v>416</v>
      </c>
      <c r="AC47" s="8" t="s">
        <v>60</v>
      </c>
      <c r="AD47" s="12" t="s">
        <v>61</v>
      </c>
      <c r="AE47" s="8" t="s">
        <v>417</v>
      </c>
      <c r="AF47" s="8" t="s">
        <v>418</v>
      </c>
      <c r="AG47" s="8" t="s">
        <v>64</v>
      </c>
      <c r="AH47" s="8" t="s">
        <v>65</v>
      </c>
      <c r="AI47" s="8" t="s">
        <v>66</v>
      </c>
      <c r="AJ47" s="8"/>
      <c r="AK47" s="13" t="s">
        <v>419</v>
      </c>
      <c r="AL47" s="13" t="s">
        <v>420</v>
      </c>
      <c r="AM47" s="8" t="s">
        <v>421</v>
      </c>
      <c r="AN47" s="8" t="s">
        <v>430</v>
      </c>
      <c r="AO47" s="13" t="s">
        <v>423</v>
      </c>
      <c r="AP47" s="9" t="s">
        <v>418</v>
      </c>
      <c r="AQ47" s="11">
        <v>11761.0</v>
      </c>
    </row>
    <row r="48">
      <c r="A48" s="8" t="str">
        <f t="shared" si="1"/>
        <v>Lyndell Farmer</v>
      </c>
      <c r="B48" s="8" t="s">
        <v>406</v>
      </c>
      <c r="C48" s="8" t="s">
        <v>284</v>
      </c>
      <c r="D48" s="9" t="s">
        <v>44</v>
      </c>
      <c r="E48" s="8" t="s">
        <v>407</v>
      </c>
      <c r="F48" s="8" t="s">
        <v>46</v>
      </c>
      <c r="G48" s="8" t="s">
        <v>47</v>
      </c>
      <c r="H48" s="8" t="s">
        <v>408</v>
      </c>
      <c r="I48" s="8" t="s">
        <v>49</v>
      </c>
      <c r="J48" s="10">
        <v>3.7</v>
      </c>
      <c r="K48" s="8" t="s">
        <v>409</v>
      </c>
      <c r="L48" s="8" t="s">
        <v>86</v>
      </c>
      <c r="M48" s="8" t="s">
        <v>86</v>
      </c>
      <c r="N48" s="8" t="s">
        <v>437</v>
      </c>
      <c r="O48" s="8" t="s">
        <v>52</v>
      </c>
      <c r="P48" s="8"/>
      <c r="Q48" s="8"/>
      <c r="R48" s="8" t="s">
        <v>438</v>
      </c>
      <c r="S48" s="8" t="s">
        <v>439</v>
      </c>
      <c r="T48" s="11" t="str">
        <f t="shared" si="2"/>
        <v>Lyndell Farmer</v>
      </c>
      <c r="U48" s="8" t="s">
        <v>440</v>
      </c>
      <c r="V48" s="8" t="s">
        <v>441</v>
      </c>
      <c r="W48" s="8" t="s">
        <v>442</v>
      </c>
      <c r="X48" s="8" t="s">
        <v>413</v>
      </c>
      <c r="Y48" s="8" t="s">
        <v>60</v>
      </c>
      <c r="Z48" s="12" t="s">
        <v>414</v>
      </c>
      <c r="AA48" s="12" t="s">
        <v>443</v>
      </c>
      <c r="AB48" s="8" t="s">
        <v>60</v>
      </c>
      <c r="AC48" s="8" t="s">
        <v>60</v>
      </c>
      <c r="AD48" s="8" t="s">
        <v>60</v>
      </c>
      <c r="AE48" s="8" t="s">
        <v>417</v>
      </c>
      <c r="AF48" s="8" t="s">
        <v>418</v>
      </c>
      <c r="AG48" s="8" t="s">
        <v>64</v>
      </c>
      <c r="AH48" s="8" t="s">
        <v>65</v>
      </c>
      <c r="AI48" s="8" t="s">
        <v>66</v>
      </c>
      <c r="AJ48" s="8" t="s">
        <v>86</v>
      </c>
      <c r="AK48" s="13" t="s">
        <v>419</v>
      </c>
      <c r="AL48" s="13" t="s">
        <v>420</v>
      </c>
      <c r="AM48" s="8" t="s">
        <v>421</v>
      </c>
      <c r="AN48" s="8" t="s">
        <v>430</v>
      </c>
      <c r="AO48" s="13" t="s">
        <v>423</v>
      </c>
      <c r="AP48" s="9" t="s">
        <v>418</v>
      </c>
      <c r="AQ48" s="11">
        <v>11761.0</v>
      </c>
    </row>
    <row r="49">
      <c r="A49" s="8" t="str">
        <f t="shared" si="1"/>
        <v>Lon Badeaux</v>
      </c>
      <c r="B49" s="8" t="s">
        <v>406</v>
      </c>
      <c r="C49" s="8" t="s">
        <v>284</v>
      </c>
      <c r="D49" s="9" t="s">
        <v>44</v>
      </c>
      <c r="E49" s="8" t="s">
        <v>407</v>
      </c>
      <c r="F49" s="8" t="s">
        <v>46</v>
      </c>
      <c r="G49" s="8" t="s">
        <v>47</v>
      </c>
      <c r="H49" s="8" t="s">
        <v>408</v>
      </c>
      <c r="I49" s="8" t="s">
        <v>49</v>
      </c>
      <c r="J49" s="10">
        <v>3.7</v>
      </c>
      <c r="K49" s="8" t="s">
        <v>409</v>
      </c>
      <c r="L49" s="8"/>
      <c r="M49" s="8"/>
      <c r="N49" s="8" t="s">
        <v>444</v>
      </c>
      <c r="O49" s="8" t="s">
        <v>52</v>
      </c>
      <c r="P49" s="8"/>
      <c r="Q49" s="8"/>
      <c r="R49" s="8" t="s">
        <v>445</v>
      </c>
      <c r="S49" s="8" t="s">
        <v>446</v>
      </c>
      <c r="T49" s="11" t="str">
        <f t="shared" si="2"/>
        <v>Lon Badeaux</v>
      </c>
      <c r="U49" s="8" t="s">
        <v>447</v>
      </c>
      <c r="V49" s="8"/>
      <c r="W49" s="8"/>
      <c r="X49" s="8" t="s">
        <v>413</v>
      </c>
      <c r="Y49" s="8" t="s">
        <v>60</v>
      </c>
      <c r="Z49" s="12" t="s">
        <v>414</v>
      </c>
      <c r="AA49" s="8" t="s">
        <v>60</v>
      </c>
      <c r="AB49" s="12" t="s">
        <v>416</v>
      </c>
      <c r="AC49" s="8" t="s">
        <v>60</v>
      </c>
      <c r="AD49" s="12" t="s">
        <v>61</v>
      </c>
      <c r="AE49" s="8" t="s">
        <v>417</v>
      </c>
      <c r="AF49" s="8" t="s">
        <v>418</v>
      </c>
      <c r="AG49" s="8" t="s">
        <v>64</v>
      </c>
      <c r="AH49" s="8" t="s">
        <v>65</v>
      </c>
      <c r="AI49" s="8" t="s">
        <v>66</v>
      </c>
      <c r="AJ49" s="8"/>
      <c r="AK49" s="8" t="s">
        <v>419</v>
      </c>
      <c r="AL49" s="8" t="s">
        <v>420</v>
      </c>
      <c r="AM49" s="8" t="s">
        <v>421</v>
      </c>
      <c r="AN49" s="8" t="s">
        <v>430</v>
      </c>
      <c r="AO49" s="8" t="s">
        <v>423</v>
      </c>
      <c r="AP49" s="8" t="s">
        <v>418</v>
      </c>
      <c r="AQ49" s="11">
        <v>11761.0</v>
      </c>
    </row>
    <row r="50">
      <c r="A50" s="8" t="str">
        <f t="shared" si="1"/>
        <v>Hanna-Mai Vaikla</v>
      </c>
      <c r="B50" s="8" t="s">
        <v>406</v>
      </c>
      <c r="C50" s="8" t="s">
        <v>284</v>
      </c>
      <c r="D50" s="9" t="s">
        <v>44</v>
      </c>
      <c r="E50" s="8" t="s">
        <v>407</v>
      </c>
      <c r="F50" s="8" t="s">
        <v>46</v>
      </c>
      <c r="G50" s="8" t="s">
        <v>47</v>
      </c>
      <c r="H50" s="8" t="s">
        <v>408</v>
      </c>
      <c r="I50" s="8" t="s">
        <v>49</v>
      </c>
      <c r="J50" s="10">
        <v>3.7</v>
      </c>
      <c r="K50" s="8" t="s">
        <v>409</v>
      </c>
      <c r="L50" s="8" t="s">
        <v>86</v>
      </c>
      <c r="M50" s="8" t="s">
        <v>86</v>
      </c>
      <c r="N50" s="8" t="s">
        <v>448</v>
      </c>
      <c r="O50" s="8" t="s">
        <v>52</v>
      </c>
      <c r="P50" s="8"/>
      <c r="Q50" s="8"/>
      <c r="R50" s="8" t="s">
        <v>449</v>
      </c>
      <c r="S50" s="8" t="s">
        <v>450</v>
      </c>
      <c r="T50" s="11" t="str">
        <f t="shared" si="2"/>
        <v>Hanna-Mai Vaikla</v>
      </c>
      <c r="U50" s="8" t="s">
        <v>451</v>
      </c>
      <c r="V50" s="8"/>
      <c r="W50" s="8"/>
      <c r="X50" s="8" t="s">
        <v>413</v>
      </c>
      <c r="Y50" s="8" t="s">
        <v>60</v>
      </c>
      <c r="Z50" s="12" t="s">
        <v>414</v>
      </c>
      <c r="AA50" s="12" t="s">
        <v>452</v>
      </c>
      <c r="AB50" s="12" t="s">
        <v>416</v>
      </c>
      <c r="AC50" s="12" t="s">
        <v>453</v>
      </c>
      <c r="AD50" s="12" t="s">
        <v>61</v>
      </c>
      <c r="AE50" s="8" t="s">
        <v>417</v>
      </c>
      <c r="AF50" s="8" t="s">
        <v>418</v>
      </c>
      <c r="AG50" s="8" t="s">
        <v>64</v>
      </c>
      <c r="AH50" s="8" t="s">
        <v>65</v>
      </c>
      <c r="AI50" s="8" t="s">
        <v>66</v>
      </c>
      <c r="AJ50" s="8" t="s">
        <v>86</v>
      </c>
      <c r="AK50" s="13" t="s">
        <v>419</v>
      </c>
      <c r="AL50" s="13" t="s">
        <v>420</v>
      </c>
      <c r="AM50" s="8" t="s">
        <v>421</v>
      </c>
      <c r="AN50" s="8" t="s">
        <v>430</v>
      </c>
      <c r="AO50" s="13" t="s">
        <v>423</v>
      </c>
      <c r="AP50" s="9" t="s">
        <v>418</v>
      </c>
      <c r="AQ50" s="11">
        <v>11761.0</v>
      </c>
    </row>
    <row r="51">
      <c r="A51" s="8" t="str">
        <f t="shared" si="1"/>
        <v>Parker Cowles</v>
      </c>
      <c r="B51" s="8" t="s">
        <v>406</v>
      </c>
      <c r="C51" s="8" t="s">
        <v>284</v>
      </c>
      <c r="D51" s="9" t="s">
        <v>44</v>
      </c>
      <c r="E51" s="8" t="s">
        <v>407</v>
      </c>
      <c r="F51" s="8" t="s">
        <v>46</v>
      </c>
      <c r="G51" s="8" t="s">
        <v>47</v>
      </c>
      <c r="H51" s="8" t="s">
        <v>408</v>
      </c>
      <c r="I51" s="8" t="s">
        <v>49</v>
      </c>
      <c r="J51" s="10">
        <v>3.7</v>
      </c>
      <c r="K51" s="8" t="s">
        <v>409</v>
      </c>
      <c r="L51" s="8" t="s">
        <v>86</v>
      </c>
      <c r="M51" s="8" t="s">
        <v>86</v>
      </c>
      <c r="N51" s="8" t="s">
        <v>454</v>
      </c>
      <c r="O51" s="8" t="s">
        <v>52</v>
      </c>
      <c r="P51" s="8"/>
      <c r="Q51" s="8"/>
      <c r="R51" s="8" t="s">
        <v>455</v>
      </c>
      <c r="S51" s="8" t="s">
        <v>456</v>
      </c>
      <c r="T51" s="11" t="str">
        <f t="shared" si="2"/>
        <v>Parker Cowles</v>
      </c>
      <c r="U51" s="8" t="s">
        <v>106</v>
      </c>
      <c r="V51" s="8" t="s">
        <v>457</v>
      </c>
      <c r="W51" s="8" t="s">
        <v>442</v>
      </c>
      <c r="X51" s="8" t="s">
        <v>413</v>
      </c>
      <c r="Y51" s="8" t="s">
        <v>60</v>
      </c>
      <c r="Z51" s="12" t="s">
        <v>414</v>
      </c>
      <c r="AA51" s="8" t="s">
        <v>60</v>
      </c>
      <c r="AB51" s="8" t="s">
        <v>60</v>
      </c>
      <c r="AC51" s="8" t="s">
        <v>60</v>
      </c>
      <c r="AD51" s="8" t="s">
        <v>60</v>
      </c>
      <c r="AE51" s="8" t="s">
        <v>417</v>
      </c>
      <c r="AF51" s="8" t="s">
        <v>418</v>
      </c>
      <c r="AG51" s="8" t="s">
        <v>64</v>
      </c>
      <c r="AH51" s="8" t="s">
        <v>65</v>
      </c>
      <c r="AI51" s="8" t="s">
        <v>66</v>
      </c>
      <c r="AJ51" s="8" t="s">
        <v>86</v>
      </c>
      <c r="AK51" s="13" t="s">
        <v>419</v>
      </c>
      <c r="AL51" s="13" t="s">
        <v>420</v>
      </c>
      <c r="AM51" s="8" t="s">
        <v>421</v>
      </c>
      <c r="AN51" s="8" t="s">
        <v>430</v>
      </c>
      <c r="AO51" s="13" t="s">
        <v>423</v>
      </c>
      <c r="AP51" s="9" t="s">
        <v>418</v>
      </c>
      <c r="AQ51" s="11">
        <v>11761.0</v>
      </c>
    </row>
    <row r="52">
      <c r="A52" s="8" t="str">
        <f t="shared" si="1"/>
        <v>Ron Barela</v>
      </c>
      <c r="B52" s="8" t="s">
        <v>458</v>
      </c>
      <c r="C52" s="8" t="s">
        <v>459</v>
      </c>
      <c r="D52" s="9" t="s">
        <v>460</v>
      </c>
      <c r="E52" s="8" t="s">
        <v>461</v>
      </c>
      <c r="F52" s="8" t="s">
        <v>462</v>
      </c>
      <c r="G52" s="8" t="s">
        <v>47</v>
      </c>
      <c r="H52" s="8" t="s">
        <v>463</v>
      </c>
      <c r="I52" s="8" t="s">
        <v>49</v>
      </c>
      <c r="J52" s="10">
        <v>3.54</v>
      </c>
      <c r="K52" s="8" t="s">
        <v>464</v>
      </c>
      <c r="L52" s="8" t="s">
        <v>465</v>
      </c>
      <c r="M52" s="8" t="s">
        <v>86</v>
      </c>
      <c r="N52" s="8" t="s">
        <v>466</v>
      </c>
      <c r="O52" s="8" t="s">
        <v>52</v>
      </c>
      <c r="P52" s="8"/>
      <c r="Q52" s="8"/>
      <c r="R52" s="8" t="s">
        <v>467</v>
      </c>
      <c r="S52" s="8" t="s">
        <v>468</v>
      </c>
      <c r="T52" s="11" t="str">
        <f t="shared" si="2"/>
        <v>Ron Barela</v>
      </c>
      <c r="U52" s="8" t="s">
        <v>469</v>
      </c>
      <c r="V52" s="8" t="s">
        <v>470</v>
      </c>
      <c r="W52" s="8"/>
      <c r="X52" s="8" t="s">
        <v>471</v>
      </c>
      <c r="Y52" s="8" t="s">
        <v>60</v>
      </c>
      <c r="Z52" s="12" t="s">
        <v>472</v>
      </c>
      <c r="AA52" s="12" t="s">
        <v>473</v>
      </c>
      <c r="AB52" s="12" t="s">
        <v>474</v>
      </c>
      <c r="AC52" s="8" t="s">
        <v>60</v>
      </c>
      <c r="AD52" s="12" t="s">
        <v>475</v>
      </c>
      <c r="AE52" s="8"/>
      <c r="AF52" s="8" t="s">
        <v>476</v>
      </c>
      <c r="AG52" s="8" t="s">
        <v>477</v>
      </c>
      <c r="AH52" s="8" t="s">
        <v>65</v>
      </c>
      <c r="AI52" s="8" t="s">
        <v>66</v>
      </c>
      <c r="AJ52" s="8" t="s">
        <v>86</v>
      </c>
      <c r="AK52" s="13" t="s">
        <v>478</v>
      </c>
      <c r="AL52" s="13" t="s">
        <v>479</v>
      </c>
      <c r="AM52" s="8" t="s">
        <v>480</v>
      </c>
      <c r="AN52" s="8" t="s">
        <v>481</v>
      </c>
      <c r="AO52" s="13" t="s">
        <v>482</v>
      </c>
      <c r="AP52" s="9" t="s">
        <v>476</v>
      </c>
      <c r="AQ52" s="11">
        <v>42477.0</v>
      </c>
    </row>
    <row r="53">
      <c r="A53" s="8" t="str">
        <f t="shared" si="1"/>
        <v>Tanner Brown</v>
      </c>
      <c r="B53" s="8" t="s">
        <v>458</v>
      </c>
      <c r="C53" s="8" t="s">
        <v>459</v>
      </c>
      <c r="D53" s="9" t="s">
        <v>460</v>
      </c>
      <c r="E53" s="8" t="s">
        <v>461</v>
      </c>
      <c r="F53" s="8" t="s">
        <v>462</v>
      </c>
      <c r="G53" s="8" t="s">
        <v>47</v>
      </c>
      <c r="H53" s="8" t="s">
        <v>463</v>
      </c>
      <c r="I53" s="8" t="s">
        <v>49</v>
      </c>
      <c r="J53" s="10">
        <v>3.54</v>
      </c>
      <c r="K53" s="8" t="s">
        <v>464</v>
      </c>
      <c r="L53" s="8" t="s">
        <v>465</v>
      </c>
      <c r="M53" s="8" t="s">
        <v>86</v>
      </c>
      <c r="N53" s="8" t="s">
        <v>483</v>
      </c>
      <c r="O53" s="8" t="s">
        <v>52</v>
      </c>
      <c r="P53" s="8"/>
      <c r="Q53" s="8"/>
      <c r="R53" s="8" t="s">
        <v>484</v>
      </c>
      <c r="S53" s="8" t="s">
        <v>485</v>
      </c>
      <c r="T53" s="11" t="str">
        <f t="shared" si="2"/>
        <v>Tanner Brown</v>
      </c>
      <c r="U53" s="8" t="s">
        <v>486</v>
      </c>
      <c r="V53" s="8" t="s">
        <v>487</v>
      </c>
      <c r="W53" s="8" t="s">
        <v>86</v>
      </c>
      <c r="X53" s="8" t="s">
        <v>471</v>
      </c>
      <c r="Y53" s="8" t="s">
        <v>60</v>
      </c>
      <c r="Z53" s="12" t="s">
        <v>472</v>
      </c>
      <c r="AA53" s="8" t="s">
        <v>60</v>
      </c>
      <c r="AB53" s="12" t="s">
        <v>474</v>
      </c>
      <c r="AC53" s="8" t="s">
        <v>60</v>
      </c>
      <c r="AD53" s="12" t="s">
        <v>475</v>
      </c>
      <c r="AE53" s="8"/>
      <c r="AF53" s="8" t="s">
        <v>476</v>
      </c>
      <c r="AG53" s="8" t="s">
        <v>477</v>
      </c>
      <c r="AH53" s="8" t="s">
        <v>65</v>
      </c>
      <c r="AI53" s="8" t="s">
        <v>66</v>
      </c>
      <c r="AJ53" s="8" t="s">
        <v>86</v>
      </c>
      <c r="AK53" s="8" t="s">
        <v>478</v>
      </c>
      <c r="AL53" s="8" t="s">
        <v>479</v>
      </c>
      <c r="AM53" s="8" t="s">
        <v>480</v>
      </c>
      <c r="AN53" s="8" t="s">
        <v>481</v>
      </c>
      <c r="AO53" s="8" t="s">
        <v>482</v>
      </c>
      <c r="AP53" s="29" t="s">
        <v>476</v>
      </c>
      <c r="AQ53" s="11">
        <v>42477.0</v>
      </c>
    </row>
    <row r="54">
      <c r="A54" s="8" t="str">
        <f t="shared" si="1"/>
        <v>Tanner Brown</v>
      </c>
      <c r="B54" s="8" t="s">
        <v>458</v>
      </c>
      <c r="C54" s="8" t="s">
        <v>459</v>
      </c>
      <c r="D54" s="9" t="s">
        <v>460</v>
      </c>
      <c r="E54" s="8" t="s">
        <v>461</v>
      </c>
      <c r="F54" s="8" t="s">
        <v>462</v>
      </c>
      <c r="G54" s="8" t="s">
        <v>47</v>
      </c>
      <c r="H54" s="8" t="s">
        <v>463</v>
      </c>
      <c r="I54" s="8" t="s">
        <v>49</v>
      </c>
      <c r="J54" s="10">
        <v>3.54</v>
      </c>
      <c r="K54" s="8" t="s">
        <v>464</v>
      </c>
      <c r="L54" s="8" t="s">
        <v>465</v>
      </c>
      <c r="M54" s="8"/>
      <c r="N54" s="8" t="s">
        <v>488</v>
      </c>
      <c r="O54" s="8" t="s">
        <v>52</v>
      </c>
      <c r="P54" s="8"/>
      <c r="Q54" s="8"/>
      <c r="R54" s="8" t="s">
        <v>484</v>
      </c>
      <c r="S54" s="8" t="s">
        <v>485</v>
      </c>
      <c r="T54" s="11" t="str">
        <f t="shared" si="2"/>
        <v>Tanner Brown</v>
      </c>
      <c r="U54" s="8" t="s">
        <v>486</v>
      </c>
      <c r="V54" s="8" t="s">
        <v>487</v>
      </c>
      <c r="W54" s="8"/>
      <c r="X54" s="8" t="s">
        <v>471</v>
      </c>
      <c r="Y54" s="8" t="s">
        <v>60</v>
      </c>
      <c r="Z54" s="12" t="s">
        <v>472</v>
      </c>
      <c r="AA54" s="8" t="s">
        <v>60</v>
      </c>
      <c r="AB54" s="12" t="s">
        <v>474</v>
      </c>
      <c r="AC54" s="8" t="s">
        <v>60</v>
      </c>
      <c r="AD54" s="12" t="s">
        <v>475</v>
      </c>
      <c r="AE54" s="8"/>
      <c r="AF54" s="8" t="s">
        <v>476</v>
      </c>
      <c r="AG54" s="8" t="s">
        <v>477</v>
      </c>
      <c r="AH54" s="8" t="s">
        <v>65</v>
      </c>
      <c r="AI54" s="8" t="s">
        <v>66</v>
      </c>
      <c r="AJ54" s="8"/>
      <c r="AK54" s="13" t="s">
        <v>478</v>
      </c>
      <c r="AL54" s="13" t="s">
        <v>479</v>
      </c>
      <c r="AM54" s="8" t="s">
        <v>480</v>
      </c>
      <c r="AN54" s="8" t="s">
        <v>481</v>
      </c>
      <c r="AO54" s="13" t="s">
        <v>482</v>
      </c>
      <c r="AP54" s="9" t="s">
        <v>476</v>
      </c>
      <c r="AQ54" s="11">
        <v>42477.0</v>
      </c>
    </row>
    <row r="55">
      <c r="A55" s="8" t="str">
        <f t="shared" si="1"/>
        <v>Dion Miller</v>
      </c>
      <c r="B55" s="8" t="s">
        <v>458</v>
      </c>
      <c r="C55" s="8" t="s">
        <v>459</v>
      </c>
      <c r="D55" s="9" t="s">
        <v>460</v>
      </c>
      <c r="E55" s="8" t="s">
        <v>461</v>
      </c>
      <c r="F55" s="8" t="s">
        <v>462</v>
      </c>
      <c r="G55" s="8" t="s">
        <v>47</v>
      </c>
      <c r="H55" s="8" t="s">
        <v>463</v>
      </c>
      <c r="I55" s="8" t="s">
        <v>49</v>
      </c>
      <c r="J55" s="10">
        <v>3.54</v>
      </c>
      <c r="K55" s="8" t="s">
        <v>464</v>
      </c>
      <c r="L55" s="8" t="s">
        <v>465</v>
      </c>
      <c r="M55" s="8" t="s">
        <v>86</v>
      </c>
      <c r="N55" s="8" t="s">
        <v>489</v>
      </c>
      <c r="O55" s="8" t="s">
        <v>52</v>
      </c>
      <c r="P55" s="8" t="s">
        <v>490</v>
      </c>
      <c r="Q55" s="8"/>
      <c r="R55" s="8" t="s">
        <v>491</v>
      </c>
      <c r="S55" s="8" t="s">
        <v>492</v>
      </c>
      <c r="T55" s="11" t="str">
        <f t="shared" si="2"/>
        <v>Dion Miller</v>
      </c>
      <c r="U55" s="8" t="s">
        <v>55</v>
      </c>
      <c r="V55" s="8" t="s">
        <v>493</v>
      </c>
      <c r="W55" s="8"/>
      <c r="X55" s="8" t="s">
        <v>471</v>
      </c>
      <c r="Y55" s="12" t="s">
        <v>494</v>
      </c>
      <c r="Z55" s="12" t="s">
        <v>472</v>
      </c>
      <c r="AA55" s="8" t="s">
        <v>60</v>
      </c>
      <c r="AB55" s="12" t="s">
        <v>474</v>
      </c>
      <c r="AC55" s="8" t="s">
        <v>60</v>
      </c>
      <c r="AD55" s="12" t="s">
        <v>475</v>
      </c>
      <c r="AE55" s="8"/>
      <c r="AF55" s="8" t="s">
        <v>476</v>
      </c>
      <c r="AG55" s="8" t="s">
        <v>477</v>
      </c>
      <c r="AH55" s="8" t="s">
        <v>65</v>
      </c>
      <c r="AI55" s="8" t="s">
        <v>66</v>
      </c>
      <c r="AJ55" s="8" t="s">
        <v>86</v>
      </c>
      <c r="AK55" s="13" t="s">
        <v>478</v>
      </c>
      <c r="AL55" s="13" t="s">
        <v>479</v>
      </c>
      <c r="AM55" s="8" t="s">
        <v>480</v>
      </c>
      <c r="AN55" s="8" t="s">
        <v>481</v>
      </c>
      <c r="AO55" s="13" t="s">
        <v>482</v>
      </c>
      <c r="AP55" s="9" t="s">
        <v>476</v>
      </c>
      <c r="AQ55" s="11">
        <v>42477.0</v>
      </c>
    </row>
    <row r="56">
      <c r="A56" s="8" t="str">
        <f t="shared" si="1"/>
        <v>Milton Mallard</v>
      </c>
      <c r="B56" s="8" t="s">
        <v>458</v>
      </c>
      <c r="C56" s="16" t="s">
        <v>459</v>
      </c>
      <c r="D56" s="17" t="s">
        <v>460</v>
      </c>
      <c r="E56" s="16" t="s">
        <v>461</v>
      </c>
      <c r="F56" s="8" t="s">
        <v>462</v>
      </c>
      <c r="G56" s="8" t="s">
        <v>47</v>
      </c>
      <c r="H56" s="30">
        <v>104151.0</v>
      </c>
      <c r="I56" s="8" t="s">
        <v>49</v>
      </c>
      <c r="J56" s="10">
        <v>3.54</v>
      </c>
      <c r="K56" s="18" t="s">
        <v>464</v>
      </c>
      <c r="L56" s="19">
        <v>115.0</v>
      </c>
      <c r="M56" s="30"/>
      <c r="N56" s="20" t="s">
        <v>495</v>
      </c>
      <c r="O56" s="8" t="s">
        <v>52</v>
      </c>
      <c r="P56" s="20" t="s">
        <v>207</v>
      </c>
      <c r="Q56" s="8"/>
      <c r="R56" s="8" t="s">
        <v>496</v>
      </c>
      <c r="S56" s="8" t="s">
        <v>497</v>
      </c>
      <c r="T56" s="11" t="str">
        <f t="shared" si="2"/>
        <v>Milton Mallard</v>
      </c>
      <c r="U56" s="8" t="s">
        <v>498</v>
      </c>
      <c r="V56" s="8" t="s">
        <v>499</v>
      </c>
      <c r="W56" s="8"/>
      <c r="X56" s="8" t="s">
        <v>471</v>
      </c>
      <c r="Y56" s="8"/>
      <c r="Z56" s="8"/>
      <c r="AA56" s="8"/>
      <c r="AB56" s="8"/>
      <c r="AC56" s="8"/>
      <c r="AD56" s="8"/>
      <c r="AE56" s="8"/>
      <c r="AF56" s="21" t="s">
        <v>476</v>
      </c>
      <c r="AG56" s="16" t="s">
        <v>477</v>
      </c>
      <c r="AH56" s="16" t="s">
        <v>65</v>
      </c>
      <c r="AI56" s="22" t="s">
        <v>66</v>
      </c>
      <c r="AJ56" s="22"/>
      <c r="AK56" s="23" t="s">
        <v>478</v>
      </c>
      <c r="AL56" s="23" t="s">
        <v>479</v>
      </c>
      <c r="AM56" s="22" t="s">
        <v>480</v>
      </c>
      <c r="AN56" s="24">
        <v>0.8633712857539573</v>
      </c>
      <c r="AO56" s="25">
        <v>47668.0</v>
      </c>
      <c r="AP56" s="26" t="s">
        <v>476</v>
      </c>
      <c r="AQ56" s="11">
        <v>42477.0</v>
      </c>
    </row>
    <row r="57">
      <c r="A57" s="8" t="str">
        <f t="shared" si="1"/>
        <v>Shannon Hatchett</v>
      </c>
      <c r="B57" s="8" t="s">
        <v>458</v>
      </c>
      <c r="C57" s="8" t="s">
        <v>459</v>
      </c>
      <c r="D57" s="9" t="s">
        <v>460</v>
      </c>
      <c r="E57" s="8" t="s">
        <v>461</v>
      </c>
      <c r="F57" s="8" t="s">
        <v>462</v>
      </c>
      <c r="G57" s="8" t="s">
        <v>47</v>
      </c>
      <c r="H57" s="8" t="s">
        <v>463</v>
      </c>
      <c r="I57" s="8" t="s">
        <v>49</v>
      </c>
      <c r="J57" s="10">
        <v>3.54</v>
      </c>
      <c r="K57" s="8" t="s">
        <v>464</v>
      </c>
      <c r="L57" s="8" t="s">
        <v>465</v>
      </c>
      <c r="M57" s="8" t="s">
        <v>86</v>
      </c>
      <c r="N57" s="8" t="s">
        <v>500</v>
      </c>
      <c r="O57" s="8" t="s">
        <v>52</v>
      </c>
      <c r="P57" s="8"/>
      <c r="Q57" s="8"/>
      <c r="R57" s="8" t="s">
        <v>501</v>
      </c>
      <c r="S57" s="8" t="s">
        <v>502</v>
      </c>
      <c r="T57" s="11" t="str">
        <f t="shared" si="2"/>
        <v>Shannon Hatchett</v>
      </c>
      <c r="U57" s="8" t="s">
        <v>503</v>
      </c>
      <c r="V57" s="8" t="s">
        <v>504</v>
      </c>
      <c r="W57" s="8"/>
      <c r="X57" s="8" t="s">
        <v>471</v>
      </c>
      <c r="Y57" s="12" t="s">
        <v>505</v>
      </c>
      <c r="Z57" s="12" t="s">
        <v>472</v>
      </c>
      <c r="AA57" s="8" t="s">
        <v>60</v>
      </c>
      <c r="AB57" s="12" t="s">
        <v>474</v>
      </c>
      <c r="AC57" s="12" t="s">
        <v>506</v>
      </c>
      <c r="AD57" s="12" t="s">
        <v>475</v>
      </c>
      <c r="AE57" s="8"/>
      <c r="AF57" s="8" t="s">
        <v>476</v>
      </c>
      <c r="AG57" s="8" t="s">
        <v>477</v>
      </c>
      <c r="AH57" s="8" t="s">
        <v>65</v>
      </c>
      <c r="AI57" s="8" t="s">
        <v>66</v>
      </c>
      <c r="AJ57" s="8" t="s">
        <v>86</v>
      </c>
      <c r="AK57" s="13" t="s">
        <v>478</v>
      </c>
      <c r="AL57" s="13" t="s">
        <v>479</v>
      </c>
      <c r="AM57" s="8" t="s">
        <v>480</v>
      </c>
      <c r="AN57" s="8" t="s">
        <v>481</v>
      </c>
      <c r="AO57" s="13" t="s">
        <v>482</v>
      </c>
      <c r="AP57" s="9" t="s">
        <v>476</v>
      </c>
      <c r="AQ57" s="11">
        <v>42477.0</v>
      </c>
    </row>
    <row r="58">
      <c r="A58" s="8" t="str">
        <f t="shared" si="1"/>
        <v>Phillip Butler Jr.</v>
      </c>
      <c r="B58" s="8" t="s">
        <v>458</v>
      </c>
      <c r="C58" s="8" t="s">
        <v>459</v>
      </c>
      <c r="D58" s="9" t="s">
        <v>460</v>
      </c>
      <c r="E58" s="8" t="s">
        <v>461</v>
      </c>
      <c r="F58" s="8" t="s">
        <v>462</v>
      </c>
      <c r="G58" s="8" t="s">
        <v>47</v>
      </c>
      <c r="H58" s="8" t="s">
        <v>463</v>
      </c>
      <c r="I58" s="8" t="s">
        <v>49</v>
      </c>
      <c r="J58" s="10">
        <v>3.54</v>
      </c>
      <c r="K58" s="8" t="s">
        <v>464</v>
      </c>
      <c r="L58" s="8" t="s">
        <v>465</v>
      </c>
      <c r="M58" s="8" t="s">
        <v>86</v>
      </c>
      <c r="N58" s="8" t="s">
        <v>507</v>
      </c>
      <c r="O58" s="8" t="s">
        <v>52</v>
      </c>
      <c r="P58" s="8"/>
      <c r="Q58" s="8"/>
      <c r="R58" s="8" t="s">
        <v>508</v>
      </c>
      <c r="S58" s="8" t="s">
        <v>509</v>
      </c>
      <c r="T58" s="11" t="str">
        <f t="shared" si="2"/>
        <v>Phillip Butler Jr.</v>
      </c>
      <c r="U58" s="8" t="s">
        <v>386</v>
      </c>
      <c r="V58" s="8" t="s">
        <v>510</v>
      </c>
      <c r="W58" s="8"/>
      <c r="X58" s="8" t="s">
        <v>471</v>
      </c>
      <c r="Y58" s="12" t="s">
        <v>511</v>
      </c>
      <c r="Z58" s="12" t="s">
        <v>472</v>
      </c>
      <c r="AA58" s="8" t="s">
        <v>60</v>
      </c>
      <c r="AB58" s="12" t="s">
        <v>474</v>
      </c>
      <c r="AC58" s="8" t="s">
        <v>60</v>
      </c>
      <c r="AD58" s="12" t="s">
        <v>475</v>
      </c>
      <c r="AE58" s="8"/>
      <c r="AF58" s="8" t="s">
        <v>476</v>
      </c>
      <c r="AG58" s="8" t="s">
        <v>477</v>
      </c>
      <c r="AH58" s="8" t="s">
        <v>65</v>
      </c>
      <c r="AI58" s="8" t="s">
        <v>66</v>
      </c>
      <c r="AJ58" s="8" t="s">
        <v>86</v>
      </c>
      <c r="AK58" s="13" t="s">
        <v>478</v>
      </c>
      <c r="AL58" s="13" t="s">
        <v>479</v>
      </c>
      <c r="AM58" s="8" t="s">
        <v>480</v>
      </c>
      <c r="AN58" s="8" t="s">
        <v>481</v>
      </c>
      <c r="AO58" s="13" t="s">
        <v>482</v>
      </c>
      <c r="AP58" s="9" t="s">
        <v>476</v>
      </c>
      <c r="AQ58" s="11">
        <v>42477.0</v>
      </c>
    </row>
    <row r="59">
      <c r="A59" s="8" t="str">
        <f t="shared" si="1"/>
        <v>Adam Meyer</v>
      </c>
      <c r="B59" s="8" t="s">
        <v>458</v>
      </c>
      <c r="C59" s="16" t="s">
        <v>459</v>
      </c>
      <c r="D59" s="17" t="s">
        <v>460</v>
      </c>
      <c r="E59" s="16" t="s">
        <v>461</v>
      </c>
      <c r="F59" s="8" t="s">
        <v>462</v>
      </c>
      <c r="G59" s="8" t="s">
        <v>47</v>
      </c>
      <c r="H59" s="30">
        <v>104151.0</v>
      </c>
      <c r="I59" s="8" t="s">
        <v>49</v>
      </c>
      <c r="J59" s="10">
        <v>3.54</v>
      </c>
      <c r="K59" s="18" t="s">
        <v>464</v>
      </c>
      <c r="L59" s="19">
        <v>115.0</v>
      </c>
      <c r="M59" s="30"/>
      <c r="N59" s="20" t="s">
        <v>512</v>
      </c>
      <c r="O59" s="8" t="s">
        <v>52</v>
      </c>
      <c r="P59" s="20" t="s">
        <v>207</v>
      </c>
      <c r="Q59" s="8"/>
      <c r="R59" s="8" t="s">
        <v>513</v>
      </c>
      <c r="S59" s="8" t="s">
        <v>514</v>
      </c>
      <c r="T59" s="11" t="str">
        <f t="shared" si="2"/>
        <v>Adam Meyer</v>
      </c>
      <c r="U59" s="8" t="s">
        <v>106</v>
      </c>
      <c r="V59" s="8" t="s">
        <v>515</v>
      </c>
      <c r="W59" s="8"/>
      <c r="X59" s="8" t="s">
        <v>471</v>
      </c>
      <c r="Y59" s="8"/>
      <c r="Z59" s="8"/>
      <c r="AA59" s="8"/>
      <c r="AB59" s="8"/>
      <c r="AC59" s="8"/>
      <c r="AD59" s="8"/>
      <c r="AE59" s="8"/>
      <c r="AF59" s="21" t="s">
        <v>476</v>
      </c>
      <c r="AG59" s="16" t="s">
        <v>477</v>
      </c>
      <c r="AH59" s="16" t="s">
        <v>65</v>
      </c>
      <c r="AI59" s="22" t="s">
        <v>66</v>
      </c>
      <c r="AJ59" s="22"/>
      <c r="AK59" s="23" t="s">
        <v>478</v>
      </c>
      <c r="AL59" s="23" t="s">
        <v>479</v>
      </c>
      <c r="AM59" s="22" t="s">
        <v>480</v>
      </c>
      <c r="AN59" s="24">
        <v>0.8633712857539573</v>
      </c>
      <c r="AO59" s="25">
        <v>47668.0</v>
      </c>
      <c r="AP59" s="26" t="s">
        <v>476</v>
      </c>
      <c r="AQ59" s="11">
        <v>42477.0</v>
      </c>
    </row>
    <row r="60">
      <c r="A60" s="8" t="str">
        <f t="shared" si="1"/>
        <v>Taylor Evans</v>
      </c>
      <c r="B60" s="8" t="s">
        <v>458</v>
      </c>
      <c r="C60" s="8" t="s">
        <v>459</v>
      </c>
      <c r="D60" s="9" t="s">
        <v>460</v>
      </c>
      <c r="E60" s="8" t="s">
        <v>461</v>
      </c>
      <c r="F60" s="8" t="s">
        <v>462</v>
      </c>
      <c r="G60" s="8" t="s">
        <v>47</v>
      </c>
      <c r="H60" s="8" t="s">
        <v>516</v>
      </c>
      <c r="I60" s="8" t="s">
        <v>49</v>
      </c>
      <c r="J60" s="10">
        <v>3.54</v>
      </c>
      <c r="K60" s="8" t="s">
        <v>464</v>
      </c>
      <c r="L60" s="13" t="s">
        <v>465</v>
      </c>
      <c r="M60" s="8" t="s">
        <v>86</v>
      </c>
      <c r="N60" s="8" t="s">
        <v>517</v>
      </c>
      <c r="O60" s="8" t="s">
        <v>52</v>
      </c>
      <c r="P60" s="8"/>
      <c r="Q60" s="8"/>
      <c r="R60" s="8" t="s">
        <v>518</v>
      </c>
      <c r="S60" s="8" t="s">
        <v>519</v>
      </c>
      <c r="T60" s="11" t="str">
        <f t="shared" si="2"/>
        <v>Taylor Evans</v>
      </c>
      <c r="U60" s="8" t="s">
        <v>80</v>
      </c>
      <c r="V60" s="8" t="s">
        <v>520</v>
      </c>
      <c r="W60" s="8"/>
      <c r="X60" s="8" t="s">
        <v>471</v>
      </c>
      <c r="Y60" s="8" t="s">
        <v>60</v>
      </c>
      <c r="Z60" s="12" t="s">
        <v>472</v>
      </c>
      <c r="AA60" s="12" t="s">
        <v>521</v>
      </c>
      <c r="AB60" s="12" t="s">
        <v>474</v>
      </c>
      <c r="AC60" s="12" t="s">
        <v>522</v>
      </c>
      <c r="AD60" s="12" t="s">
        <v>475</v>
      </c>
      <c r="AE60" s="8"/>
      <c r="AF60" s="8" t="s">
        <v>476</v>
      </c>
      <c r="AG60" s="8" t="s">
        <v>477</v>
      </c>
      <c r="AH60" s="8" t="s">
        <v>65</v>
      </c>
      <c r="AI60" s="8" t="s">
        <v>66</v>
      </c>
      <c r="AJ60" s="8" t="s">
        <v>86</v>
      </c>
      <c r="AK60" s="13" t="s">
        <v>478</v>
      </c>
      <c r="AL60" s="13" t="s">
        <v>479</v>
      </c>
      <c r="AM60" s="8" t="s">
        <v>480</v>
      </c>
      <c r="AN60" s="8" t="s">
        <v>481</v>
      </c>
      <c r="AO60" s="13" t="s">
        <v>482</v>
      </c>
      <c r="AP60" s="9" t="s">
        <v>476</v>
      </c>
      <c r="AQ60" s="28">
        <v>42477.0</v>
      </c>
    </row>
    <row r="61">
      <c r="A61" s="8" t="str">
        <f t="shared" si="1"/>
        <v>AC Ryan has been removed. </v>
      </c>
      <c r="B61" s="8" t="s">
        <v>458</v>
      </c>
      <c r="C61" s="8" t="s">
        <v>459</v>
      </c>
      <c r="D61" s="9" t="s">
        <v>460</v>
      </c>
      <c r="E61" s="8" t="s">
        <v>461</v>
      </c>
      <c r="F61" s="8" t="s">
        <v>462</v>
      </c>
      <c r="G61" s="8" t="s">
        <v>47</v>
      </c>
      <c r="H61" s="8" t="s">
        <v>463</v>
      </c>
      <c r="I61" s="8" t="s">
        <v>49</v>
      </c>
      <c r="J61" s="10">
        <v>3.54</v>
      </c>
      <c r="K61" s="8" t="s">
        <v>464</v>
      </c>
      <c r="L61" s="8" t="s">
        <v>465</v>
      </c>
      <c r="M61" s="8" t="s">
        <v>86</v>
      </c>
      <c r="N61" s="8" t="s">
        <v>523</v>
      </c>
      <c r="O61" s="8" t="s">
        <v>52</v>
      </c>
      <c r="P61" s="8"/>
      <c r="Q61" s="8" t="s">
        <v>277</v>
      </c>
      <c r="R61" s="8" t="s">
        <v>524</v>
      </c>
      <c r="S61" s="8"/>
      <c r="T61" s="11" t="str">
        <f t="shared" si="2"/>
        <v>AC Ryan has been removed. </v>
      </c>
      <c r="U61" s="8"/>
      <c r="V61" s="8"/>
      <c r="W61" s="8"/>
      <c r="X61" s="8" t="s">
        <v>471</v>
      </c>
      <c r="Y61" s="12" t="s">
        <v>525</v>
      </c>
      <c r="Z61" s="12" t="s">
        <v>472</v>
      </c>
      <c r="AA61" s="12" t="s">
        <v>526</v>
      </c>
      <c r="AB61" s="12" t="s">
        <v>474</v>
      </c>
      <c r="AC61" s="12" t="s">
        <v>527</v>
      </c>
      <c r="AD61" s="12" t="s">
        <v>475</v>
      </c>
      <c r="AE61" s="8"/>
      <c r="AF61" s="8" t="s">
        <v>476</v>
      </c>
      <c r="AG61" s="8" t="s">
        <v>477</v>
      </c>
      <c r="AH61" s="8" t="s">
        <v>65</v>
      </c>
      <c r="AI61" s="8" t="s">
        <v>66</v>
      </c>
      <c r="AJ61" s="8" t="s">
        <v>86</v>
      </c>
      <c r="AK61" s="13" t="s">
        <v>478</v>
      </c>
      <c r="AL61" s="13" t="s">
        <v>479</v>
      </c>
      <c r="AM61" s="8" t="s">
        <v>480</v>
      </c>
      <c r="AN61" s="8" t="s">
        <v>481</v>
      </c>
      <c r="AO61" s="13" t="s">
        <v>482</v>
      </c>
      <c r="AP61" s="9" t="s">
        <v>476</v>
      </c>
      <c r="AQ61" s="11">
        <v>42477.0</v>
      </c>
    </row>
    <row r="62">
      <c r="A62" s="8" t="str">
        <f t="shared" si="1"/>
        <v>Knowledge Omovoh</v>
      </c>
      <c r="B62" s="8" t="s">
        <v>528</v>
      </c>
      <c r="C62" s="8" t="s">
        <v>529</v>
      </c>
      <c r="D62" s="9" t="s">
        <v>460</v>
      </c>
      <c r="E62" s="8" t="s">
        <v>530</v>
      </c>
      <c r="F62" s="8" t="s">
        <v>462</v>
      </c>
      <c r="G62" s="8" t="s">
        <v>47</v>
      </c>
      <c r="H62" s="8" t="s">
        <v>531</v>
      </c>
      <c r="I62" s="8" t="s">
        <v>49</v>
      </c>
      <c r="J62" s="10">
        <v>3.15</v>
      </c>
      <c r="K62" s="8" t="s">
        <v>532</v>
      </c>
      <c r="L62" s="8"/>
      <c r="M62" s="8"/>
      <c r="N62" s="8" t="s">
        <v>533</v>
      </c>
      <c r="O62" s="8" t="s">
        <v>52</v>
      </c>
      <c r="P62" s="8"/>
      <c r="Q62" s="8"/>
      <c r="R62" s="8" t="s">
        <v>534</v>
      </c>
      <c r="S62" s="8" t="s">
        <v>535</v>
      </c>
      <c r="T62" s="11" t="str">
        <f t="shared" si="2"/>
        <v>Knowledge Omovoh</v>
      </c>
      <c r="U62" s="8" t="s">
        <v>76</v>
      </c>
      <c r="V62" s="8" t="s">
        <v>536</v>
      </c>
      <c r="W62" s="8"/>
      <c r="X62" s="8" t="s">
        <v>537</v>
      </c>
      <c r="Y62" s="8" t="s">
        <v>60</v>
      </c>
      <c r="Z62" s="12" t="s">
        <v>538</v>
      </c>
      <c r="AA62" s="8" t="s">
        <v>60</v>
      </c>
      <c r="AB62" s="12" t="s">
        <v>539</v>
      </c>
      <c r="AC62" s="8" t="s">
        <v>60</v>
      </c>
      <c r="AD62" s="12" t="s">
        <v>540</v>
      </c>
      <c r="AE62" s="8" t="s">
        <v>541</v>
      </c>
      <c r="AF62" s="8" t="s">
        <v>542</v>
      </c>
      <c r="AG62" s="8" t="s">
        <v>477</v>
      </c>
      <c r="AH62" s="8" t="s">
        <v>543</v>
      </c>
      <c r="AI62" s="8" t="s">
        <v>544</v>
      </c>
      <c r="AJ62" s="8"/>
      <c r="AK62" s="8"/>
      <c r="AL62" s="8"/>
      <c r="AM62" s="8" t="s">
        <v>545</v>
      </c>
      <c r="AN62" s="8" t="s">
        <v>546</v>
      </c>
      <c r="AO62" s="8" t="s">
        <v>547</v>
      </c>
      <c r="AP62" s="8" t="s">
        <v>542</v>
      </c>
      <c r="AQ62" s="11">
        <v>46297.0</v>
      </c>
    </row>
    <row r="63">
      <c r="A63" s="8" t="str">
        <f t="shared" si="1"/>
        <v>Tom Flood</v>
      </c>
      <c r="B63" s="8" t="s">
        <v>528</v>
      </c>
      <c r="C63" s="8" t="s">
        <v>529</v>
      </c>
      <c r="D63" s="9" t="s">
        <v>460</v>
      </c>
      <c r="E63" s="8" t="s">
        <v>530</v>
      </c>
      <c r="F63" s="8" t="s">
        <v>462</v>
      </c>
      <c r="G63" s="8" t="s">
        <v>47</v>
      </c>
      <c r="H63" s="8" t="s">
        <v>531</v>
      </c>
      <c r="I63" s="8" t="s">
        <v>49</v>
      </c>
      <c r="J63" s="10">
        <v>3.15</v>
      </c>
      <c r="K63" s="8" t="s">
        <v>532</v>
      </c>
      <c r="L63" s="8" t="s">
        <v>86</v>
      </c>
      <c r="M63" s="8" t="s">
        <v>86</v>
      </c>
      <c r="N63" s="8" t="s">
        <v>548</v>
      </c>
      <c r="O63" s="8" t="s">
        <v>52</v>
      </c>
      <c r="P63" s="8" t="s">
        <v>490</v>
      </c>
      <c r="Q63" s="8"/>
      <c r="R63" s="8" t="s">
        <v>271</v>
      </c>
      <c r="S63" s="8" t="s">
        <v>549</v>
      </c>
      <c r="T63" s="11" t="str">
        <f t="shared" si="2"/>
        <v>Tom Flood</v>
      </c>
      <c r="U63" s="8" t="s">
        <v>311</v>
      </c>
      <c r="V63" s="8" t="s">
        <v>550</v>
      </c>
      <c r="W63" s="8" t="s">
        <v>551</v>
      </c>
      <c r="X63" s="8" t="s">
        <v>537</v>
      </c>
      <c r="Y63" s="12" t="s">
        <v>552</v>
      </c>
      <c r="Z63" s="12" t="s">
        <v>538</v>
      </c>
      <c r="AA63" s="8" t="s">
        <v>60</v>
      </c>
      <c r="AB63" s="12" t="s">
        <v>539</v>
      </c>
      <c r="AC63" s="12" t="s">
        <v>553</v>
      </c>
      <c r="AD63" s="12" t="s">
        <v>540</v>
      </c>
      <c r="AE63" s="8" t="s">
        <v>541</v>
      </c>
      <c r="AF63" s="8" t="s">
        <v>542</v>
      </c>
      <c r="AG63" s="8" t="s">
        <v>477</v>
      </c>
      <c r="AH63" s="8" t="s">
        <v>543</v>
      </c>
      <c r="AI63" s="8" t="s">
        <v>544</v>
      </c>
      <c r="AJ63" s="8" t="s">
        <v>86</v>
      </c>
      <c r="AK63" s="8"/>
      <c r="AL63" s="8"/>
      <c r="AM63" s="8" t="s">
        <v>545</v>
      </c>
      <c r="AN63" s="8" t="s">
        <v>546</v>
      </c>
      <c r="AO63" s="13" t="s">
        <v>547</v>
      </c>
      <c r="AP63" s="9" t="s">
        <v>542</v>
      </c>
      <c r="AQ63" s="11">
        <v>46297.0</v>
      </c>
    </row>
    <row r="64">
      <c r="A64" s="8" t="str">
        <f t="shared" si="1"/>
        <v>Derek Hinch</v>
      </c>
      <c r="B64" s="8" t="s">
        <v>528</v>
      </c>
      <c r="C64" s="8" t="s">
        <v>529</v>
      </c>
      <c r="D64" s="9" t="s">
        <v>460</v>
      </c>
      <c r="E64" s="8" t="s">
        <v>530</v>
      </c>
      <c r="F64" s="8" t="s">
        <v>462</v>
      </c>
      <c r="G64" s="8" t="s">
        <v>47</v>
      </c>
      <c r="H64" s="8" t="s">
        <v>531</v>
      </c>
      <c r="I64" s="8" t="s">
        <v>49</v>
      </c>
      <c r="J64" s="31">
        <v>3.15</v>
      </c>
      <c r="K64" s="8" t="s">
        <v>532</v>
      </c>
      <c r="L64" s="8"/>
      <c r="M64" s="8"/>
      <c r="N64" s="20" t="s">
        <v>554</v>
      </c>
      <c r="O64" s="8" t="s">
        <v>52</v>
      </c>
      <c r="P64" s="8" t="s">
        <v>207</v>
      </c>
      <c r="Q64" s="8"/>
      <c r="R64" s="8" t="s">
        <v>365</v>
      </c>
      <c r="S64" s="8" t="s">
        <v>555</v>
      </c>
      <c r="T64" s="11" t="str">
        <f t="shared" si="2"/>
        <v>Derek Hinch</v>
      </c>
      <c r="U64" s="8" t="s">
        <v>498</v>
      </c>
      <c r="V64" s="8" t="s">
        <v>556</v>
      </c>
      <c r="W64" s="8"/>
      <c r="X64" s="8" t="s">
        <v>537</v>
      </c>
      <c r="Y64" s="8"/>
      <c r="Z64" s="8"/>
      <c r="AA64" s="8"/>
      <c r="AB64" s="8"/>
      <c r="AC64" s="8"/>
      <c r="AD64" s="8"/>
      <c r="AE64" s="8" t="s">
        <v>541</v>
      </c>
      <c r="AF64" s="8" t="s">
        <v>542</v>
      </c>
      <c r="AG64" s="8" t="s">
        <v>477</v>
      </c>
      <c r="AH64" s="8" t="s">
        <v>543</v>
      </c>
      <c r="AI64" s="8" t="s">
        <v>544</v>
      </c>
      <c r="AJ64" s="8"/>
      <c r="AK64" s="8"/>
      <c r="AL64" s="8"/>
      <c r="AM64" s="8" t="s">
        <v>545</v>
      </c>
      <c r="AN64" s="8" t="s">
        <v>546</v>
      </c>
      <c r="AO64" s="8" t="s">
        <v>547</v>
      </c>
      <c r="AP64" s="8" t="s">
        <v>542</v>
      </c>
      <c r="AQ64" s="32">
        <v>46297.0</v>
      </c>
    </row>
    <row r="65">
      <c r="A65" s="8" t="str">
        <f t="shared" si="1"/>
        <v>Shayla Houlihan</v>
      </c>
      <c r="B65" s="8" t="s">
        <v>528</v>
      </c>
      <c r="C65" s="8" t="s">
        <v>529</v>
      </c>
      <c r="D65" s="9" t="s">
        <v>460</v>
      </c>
      <c r="E65" s="8" t="s">
        <v>530</v>
      </c>
      <c r="F65" s="8" t="s">
        <v>462</v>
      </c>
      <c r="G65" s="8" t="s">
        <v>47</v>
      </c>
      <c r="H65" s="8" t="s">
        <v>531</v>
      </c>
      <c r="I65" s="8" t="s">
        <v>49</v>
      </c>
      <c r="J65" s="10">
        <v>3.15</v>
      </c>
      <c r="K65" s="8" t="s">
        <v>532</v>
      </c>
      <c r="L65" s="8"/>
      <c r="M65" s="8"/>
      <c r="N65" s="8" t="s">
        <v>557</v>
      </c>
      <c r="O65" s="8" t="s">
        <v>52</v>
      </c>
      <c r="P65" s="8" t="s">
        <v>490</v>
      </c>
      <c r="Q65" s="8"/>
      <c r="R65" s="8" t="s">
        <v>558</v>
      </c>
      <c r="S65" s="8" t="s">
        <v>559</v>
      </c>
      <c r="T65" s="11" t="str">
        <f t="shared" si="2"/>
        <v>Shayla Houlihan</v>
      </c>
      <c r="U65" s="8" t="s">
        <v>106</v>
      </c>
      <c r="V65" s="8" t="s">
        <v>560</v>
      </c>
      <c r="W65" s="8"/>
      <c r="X65" s="8" t="s">
        <v>537</v>
      </c>
      <c r="Y65" s="12" t="s">
        <v>561</v>
      </c>
      <c r="Z65" s="12" t="s">
        <v>538</v>
      </c>
      <c r="AA65" s="8" t="s">
        <v>60</v>
      </c>
      <c r="AB65" s="12" t="s">
        <v>539</v>
      </c>
      <c r="AC65" s="12" t="s">
        <v>562</v>
      </c>
      <c r="AD65" s="12" t="s">
        <v>540</v>
      </c>
      <c r="AE65" s="8" t="s">
        <v>541</v>
      </c>
      <c r="AF65" s="8" t="s">
        <v>542</v>
      </c>
      <c r="AG65" s="8" t="s">
        <v>477</v>
      </c>
      <c r="AH65" s="8" t="s">
        <v>543</v>
      </c>
      <c r="AI65" s="8" t="s">
        <v>544</v>
      </c>
      <c r="AJ65" s="8"/>
      <c r="AK65" s="8"/>
      <c r="AL65" s="8"/>
      <c r="AM65" s="8" t="s">
        <v>545</v>
      </c>
      <c r="AN65" s="8" t="s">
        <v>546</v>
      </c>
      <c r="AO65" s="8" t="s">
        <v>547</v>
      </c>
      <c r="AP65" s="9" t="s">
        <v>542</v>
      </c>
      <c r="AQ65" s="11">
        <v>46297.0</v>
      </c>
    </row>
    <row r="66">
      <c r="A66" s="8" t="str">
        <f t="shared" si="1"/>
        <v>Mariano Hernandez</v>
      </c>
      <c r="B66" s="8" t="s">
        <v>528</v>
      </c>
      <c r="C66" s="8" t="s">
        <v>529</v>
      </c>
      <c r="D66" s="9" t="s">
        <v>460</v>
      </c>
      <c r="E66" s="8" t="s">
        <v>530</v>
      </c>
      <c r="F66" s="8" t="s">
        <v>462</v>
      </c>
      <c r="G66" s="8" t="s">
        <v>47</v>
      </c>
      <c r="H66" s="8" t="s">
        <v>531</v>
      </c>
      <c r="I66" s="8" t="s">
        <v>49</v>
      </c>
      <c r="J66" s="10">
        <v>3.15</v>
      </c>
      <c r="K66" s="8" t="s">
        <v>532</v>
      </c>
      <c r="L66" s="8"/>
      <c r="M66" s="8"/>
      <c r="N66" s="8" t="s">
        <v>563</v>
      </c>
      <c r="O66" s="8" t="s">
        <v>52</v>
      </c>
      <c r="P66" s="8" t="s">
        <v>490</v>
      </c>
      <c r="Q66" s="8"/>
      <c r="R66" s="8" t="s">
        <v>564</v>
      </c>
      <c r="S66" s="8" t="s">
        <v>565</v>
      </c>
      <c r="T66" s="11" t="str">
        <f t="shared" si="2"/>
        <v>Mariano Hernandez</v>
      </c>
      <c r="U66" s="8" t="s">
        <v>80</v>
      </c>
      <c r="V66" s="8" t="s">
        <v>566</v>
      </c>
      <c r="W66" s="8"/>
      <c r="X66" s="8" t="s">
        <v>537</v>
      </c>
      <c r="Y66" s="8" t="s">
        <v>60</v>
      </c>
      <c r="Z66" s="12" t="s">
        <v>538</v>
      </c>
      <c r="AA66" s="8" t="s">
        <v>60</v>
      </c>
      <c r="AB66" s="12" t="s">
        <v>539</v>
      </c>
      <c r="AC66" s="8" t="s">
        <v>60</v>
      </c>
      <c r="AD66" s="12" t="s">
        <v>540</v>
      </c>
      <c r="AE66" s="8" t="s">
        <v>541</v>
      </c>
      <c r="AF66" s="8" t="s">
        <v>542</v>
      </c>
      <c r="AG66" s="8" t="s">
        <v>477</v>
      </c>
      <c r="AH66" s="8" t="s">
        <v>543</v>
      </c>
      <c r="AI66" s="8" t="s">
        <v>544</v>
      </c>
      <c r="AJ66" s="8"/>
      <c r="AK66" s="8"/>
      <c r="AL66" s="8"/>
      <c r="AM66" s="8" t="s">
        <v>545</v>
      </c>
      <c r="AN66" s="8" t="s">
        <v>546</v>
      </c>
      <c r="AO66" s="8" t="s">
        <v>547</v>
      </c>
      <c r="AP66" s="8" t="s">
        <v>542</v>
      </c>
      <c r="AQ66" s="11">
        <v>46297.0</v>
      </c>
    </row>
    <row r="67">
      <c r="A67" s="8" t="str">
        <f t="shared" si="1"/>
        <v>Roderick Townsend</v>
      </c>
      <c r="B67" s="8" t="s">
        <v>528</v>
      </c>
      <c r="C67" s="8" t="s">
        <v>529</v>
      </c>
      <c r="D67" s="9" t="s">
        <v>460</v>
      </c>
      <c r="E67" s="8" t="s">
        <v>530</v>
      </c>
      <c r="F67" s="8" t="s">
        <v>462</v>
      </c>
      <c r="G67" s="8" t="s">
        <v>47</v>
      </c>
      <c r="H67" s="8" t="s">
        <v>531</v>
      </c>
      <c r="I67" s="8" t="s">
        <v>49</v>
      </c>
      <c r="J67" s="10">
        <v>3.15</v>
      </c>
      <c r="K67" s="8" t="s">
        <v>532</v>
      </c>
      <c r="L67" s="8" t="s">
        <v>86</v>
      </c>
      <c r="M67" s="8" t="s">
        <v>86</v>
      </c>
      <c r="N67" s="8" t="s">
        <v>567</v>
      </c>
      <c r="O67" s="8" t="s">
        <v>52</v>
      </c>
      <c r="P67" s="8"/>
      <c r="Q67" s="8"/>
      <c r="R67" s="8" t="s">
        <v>568</v>
      </c>
      <c r="S67" s="8" t="s">
        <v>569</v>
      </c>
      <c r="T67" s="11" t="str">
        <f t="shared" si="2"/>
        <v>Roderick Townsend</v>
      </c>
      <c r="U67" s="8" t="s">
        <v>80</v>
      </c>
      <c r="V67" s="8" t="s">
        <v>86</v>
      </c>
      <c r="W67" s="8" t="s">
        <v>86</v>
      </c>
      <c r="X67" s="8" t="s">
        <v>537</v>
      </c>
      <c r="Y67" s="8" t="s">
        <v>60</v>
      </c>
      <c r="Z67" s="12" t="s">
        <v>538</v>
      </c>
      <c r="AA67" s="8" t="s">
        <v>60</v>
      </c>
      <c r="AB67" s="12" t="s">
        <v>539</v>
      </c>
      <c r="AC67" s="8" t="s">
        <v>60</v>
      </c>
      <c r="AD67" s="12" t="s">
        <v>540</v>
      </c>
      <c r="AE67" s="8" t="s">
        <v>541</v>
      </c>
      <c r="AF67" s="8" t="s">
        <v>542</v>
      </c>
      <c r="AG67" s="8" t="s">
        <v>477</v>
      </c>
      <c r="AH67" s="8" t="s">
        <v>543</v>
      </c>
      <c r="AI67" s="8" t="s">
        <v>544</v>
      </c>
      <c r="AJ67" s="8" t="s">
        <v>86</v>
      </c>
      <c r="AK67" s="8" t="s">
        <v>86</v>
      </c>
      <c r="AL67" s="8" t="s">
        <v>86</v>
      </c>
      <c r="AM67" s="8" t="s">
        <v>545</v>
      </c>
      <c r="AN67" s="8" t="s">
        <v>422</v>
      </c>
      <c r="AO67" s="8" t="s">
        <v>547</v>
      </c>
      <c r="AP67" s="8" t="s">
        <v>542</v>
      </c>
      <c r="AQ67" s="11">
        <v>46297.0</v>
      </c>
    </row>
    <row r="68">
      <c r="A68" s="8" t="str">
        <f t="shared" si="1"/>
        <v>Jeremy Tuttle</v>
      </c>
      <c r="B68" s="8" t="s">
        <v>528</v>
      </c>
      <c r="C68" s="8" t="s">
        <v>529</v>
      </c>
      <c r="D68" s="9" t="s">
        <v>460</v>
      </c>
      <c r="E68" s="8" t="s">
        <v>530</v>
      </c>
      <c r="F68" s="8" t="s">
        <v>462</v>
      </c>
      <c r="G68" s="13" t="s">
        <v>47</v>
      </c>
      <c r="H68" s="8" t="s">
        <v>531</v>
      </c>
      <c r="I68" s="8" t="s">
        <v>49</v>
      </c>
      <c r="J68" s="10">
        <v>3.15</v>
      </c>
      <c r="K68" s="8" t="s">
        <v>532</v>
      </c>
      <c r="L68" s="8"/>
      <c r="M68" s="8"/>
      <c r="N68" s="8" t="s">
        <v>570</v>
      </c>
      <c r="O68" s="8" t="s">
        <v>52</v>
      </c>
      <c r="P68" s="8"/>
      <c r="Q68" s="8"/>
      <c r="R68" s="8" t="s">
        <v>183</v>
      </c>
      <c r="S68" s="8" t="s">
        <v>571</v>
      </c>
      <c r="T68" s="11" t="str">
        <f t="shared" si="2"/>
        <v>Jeremy Tuttle</v>
      </c>
      <c r="U68" s="8" t="s">
        <v>80</v>
      </c>
      <c r="V68" s="8" t="s">
        <v>572</v>
      </c>
      <c r="W68" s="8"/>
      <c r="X68" s="8" t="s">
        <v>537</v>
      </c>
      <c r="Y68" s="8" t="s">
        <v>60</v>
      </c>
      <c r="Z68" s="12" t="s">
        <v>538</v>
      </c>
      <c r="AA68" s="8" t="s">
        <v>60</v>
      </c>
      <c r="AB68" s="12" t="s">
        <v>539</v>
      </c>
      <c r="AC68" s="8" t="s">
        <v>60</v>
      </c>
      <c r="AD68" s="12" t="s">
        <v>540</v>
      </c>
      <c r="AE68" s="8" t="s">
        <v>541</v>
      </c>
      <c r="AF68" s="8" t="s">
        <v>542</v>
      </c>
      <c r="AG68" s="8" t="s">
        <v>477</v>
      </c>
      <c r="AH68" s="8" t="s">
        <v>543</v>
      </c>
      <c r="AI68" s="8" t="s">
        <v>544</v>
      </c>
      <c r="AJ68" s="8"/>
      <c r="AK68" s="8"/>
      <c r="AL68" s="8"/>
      <c r="AM68" s="8" t="s">
        <v>545</v>
      </c>
      <c r="AN68" s="8" t="s">
        <v>546</v>
      </c>
      <c r="AO68" s="13" t="s">
        <v>547</v>
      </c>
      <c r="AP68" s="9" t="s">
        <v>542</v>
      </c>
      <c r="AQ68" s="11">
        <v>46297.0</v>
      </c>
    </row>
    <row r="69">
      <c r="A69" s="8" t="str">
        <f t="shared" si="1"/>
        <v>Stina Johansson</v>
      </c>
      <c r="B69" s="8" t="s">
        <v>528</v>
      </c>
      <c r="C69" s="8" t="s">
        <v>529</v>
      </c>
      <c r="D69" s="9" t="s">
        <v>460</v>
      </c>
      <c r="E69" s="8" t="s">
        <v>530</v>
      </c>
      <c r="F69" s="8" t="s">
        <v>462</v>
      </c>
      <c r="G69" s="8" t="s">
        <v>47</v>
      </c>
      <c r="H69" s="8" t="s">
        <v>531</v>
      </c>
      <c r="I69" s="8" t="s">
        <v>49</v>
      </c>
      <c r="J69" s="10">
        <v>3.15</v>
      </c>
      <c r="K69" s="8" t="s">
        <v>532</v>
      </c>
      <c r="L69" s="8"/>
      <c r="M69" s="8"/>
      <c r="N69" s="8" t="s">
        <v>573</v>
      </c>
      <c r="O69" s="8" t="s">
        <v>52</v>
      </c>
      <c r="P69" s="8"/>
      <c r="Q69" s="8"/>
      <c r="R69" s="8" t="s">
        <v>574</v>
      </c>
      <c r="S69" s="8" t="s">
        <v>575</v>
      </c>
      <c r="T69" s="11" t="str">
        <f t="shared" si="2"/>
        <v>Stina Johansson</v>
      </c>
      <c r="U69" s="8" t="s">
        <v>80</v>
      </c>
      <c r="V69" s="8"/>
      <c r="W69" s="8"/>
      <c r="X69" s="8" t="s">
        <v>537</v>
      </c>
      <c r="Y69" s="8" t="s">
        <v>60</v>
      </c>
      <c r="Z69" s="12" t="s">
        <v>538</v>
      </c>
      <c r="AA69" s="8" t="s">
        <v>60</v>
      </c>
      <c r="AB69" s="12" t="s">
        <v>539</v>
      </c>
      <c r="AC69" s="8" t="s">
        <v>60</v>
      </c>
      <c r="AD69" s="12" t="s">
        <v>540</v>
      </c>
      <c r="AE69" s="8" t="s">
        <v>541</v>
      </c>
      <c r="AF69" s="8" t="s">
        <v>542</v>
      </c>
      <c r="AG69" s="8" t="s">
        <v>477</v>
      </c>
      <c r="AH69" s="8" t="s">
        <v>543</v>
      </c>
      <c r="AI69" s="8" t="s">
        <v>544</v>
      </c>
      <c r="AJ69" s="8"/>
      <c r="AK69" s="8"/>
      <c r="AL69" s="8"/>
      <c r="AM69" s="8" t="s">
        <v>545</v>
      </c>
      <c r="AN69" s="8" t="s">
        <v>546</v>
      </c>
      <c r="AO69" s="8" t="s">
        <v>547</v>
      </c>
      <c r="AP69" s="8" t="s">
        <v>542</v>
      </c>
      <c r="AQ69" s="11">
        <v>46297.0</v>
      </c>
    </row>
    <row r="70">
      <c r="A70" s="8" t="str">
        <f t="shared" si="1"/>
        <v>Israel Oloyede</v>
      </c>
      <c r="B70" s="8" t="s">
        <v>528</v>
      </c>
      <c r="C70" s="8" t="s">
        <v>529</v>
      </c>
      <c r="D70" s="9" t="s">
        <v>460</v>
      </c>
      <c r="E70" s="13" t="s">
        <v>530</v>
      </c>
      <c r="F70" s="8" t="s">
        <v>462</v>
      </c>
      <c r="G70" s="8" t="s">
        <v>47</v>
      </c>
      <c r="H70" s="8" t="s">
        <v>531</v>
      </c>
      <c r="I70" s="8" t="s">
        <v>49</v>
      </c>
      <c r="J70" s="10">
        <v>3.15</v>
      </c>
      <c r="K70" s="8" t="s">
        <v>532</v>
      </c>
      <c r="L70" s="8"/>
      <c r="M70" s="8"/>
      <c r="N70" s="8" t="s">
        <v>576</v>
      </c>
      <c r="O70" s="8" t="s">
        <v>52</v>
      </c>
      <c r="P70" s="8"/>
      <c r="Q70" s="8"/>
      <c r="R70" s="8" t="s">
        <v>577</v>
      </c>
      <c r="S70" s="8" t="s">
        <v>578</v>
      </c>
      <c r="T70" s="11" t="str">
        <f t="shared" si="2"/>
        <v>Israel Oloyede</v>
      </c>
      <c r="U70" s="8" t="s">
        <v>80</v>
      </c>
      <c r="V70" s="8"/>
      <c r="W70" s="8"/>
      <c r="X70" s="8" t="s">
        <v>537</v>
      </c>
      <c r="Y70" s="8" t="s">
        <v>60</v>
      </c>
      <c r="Z70" s="12" t="s">
        <v>538</v>
      </c>
      <c r="AA70" s="8" t="s">
        <v>60</v>
      </c>
      <c r="AB70" s="12" t="s">
        <v>539</v>
      </c>
      <c r="AC70" s="12" t="s">
        <v>579</v>
      </c>
      <c r="AD70" s="12" t="s">
        <v>540</v>
      </c>
      <c r="AE70" s="8" t="s">
        <v>541</v>
      </c>
      <c r="AF70" s="13" t="s">
        <v>542</v>
      </c>
      <c r="AG70" s="13" t="s">
        <v>477</v>
      </c>
      <c r="AH70" s="8" t="s">
        <v>543</v>
      </c>
      <c r="AI70" s="8" t="s">
        <v>544</v>
      </c>
      <c r="AJ70" s="8"/>
      <c r="AK70" s="8"/>
      <c r="AL70" s="8"/>
      <c r="AM70" s="8" t="s">
        <v>545</v>
      </c>
      <c r="AN70" s="8" t="s">
        <v>546</v>
      </c>
      <c r="AO70" s="13" t="s">
        <v>547</v>
      </c>
      <c r="AP70" s="29" t="s">
        <v>542</v>
      </c>
      <c r="AQ70" s="11">
        <v>46297.0</v>
      </c>
    </row>
    <row r="71">
      <c r="A71" s="8" t="str">
        <f t="shared" si="1"/>
        <v>Brian Ruggles</v>
      </c>
      <c r="B71" s="8" t="s">
        <v>580</v>
      </c>
      <c r="C71" s="8" t="s">
        <v>581</v>
      </c>
      <c r="D71" s="9" t="s">
        <v>460</v>
      </c>
      <c r="E71" s="8" t="s">
        <v>582</v>
      </c>
      <c r="F71" s="8" t="s">
        <v>462</v>
      </c>
      <c r="G71" s="8" t="s">
        <v>47</v>
      </c>
      <c r="H71" s="8" t="s">
        <v>583</v>
      </c>
      <c r="I71" s="8" t="s">
        <v>49</v>
      </c>
      <c r="J71" s="10">
        <v>3.64</v>
      </c>
      <c r="K71" s="8" t="s">
        <v>584</v>
      </c>
      <c r="L71" s="8"/>
      <c r="M71" s="8"/>
      <c r="N71" s="8" t="s">
        <v>585</v>
      </c>
      <c r="O71" s="8" t="s">
        <v>52</v>
      </c>
      <c r="P71" s="8"/>
      <c r="Q71" s="8"/>
      <c r="R71" s="8" t="s">
        <v>331</v>
      </c>
      <c r="S71" s="8" t="s">
        <v>586</v>
      </c>
      <c r="T71" s="11" t="str">
        <f t="shared" si="2"/>
        <v>Brian Ruggles</v>
      </c>
      <c r="U71" s="8" t="s">
        <v>412</v>
      </c>
      <c r="V71" s="8" t="s">
        <v>587</v>
      </c>
      <c r="W71" s="8" t="s">
        <v>588</v>
      </c>
      <c r="X71" s="8" t="s">
        <v>589</v>
      </c>
      <c r="Y71" s="12" t="s">
        <v>590</v>
      </c>
      <c r="Z71" s="12" t="s">
        <v>591</v>
      </c>
      <c r="AA71" s="8" t="s">
        <v>60</v>
      </c>
      <c r="AB71" s="12" t="s">
        <v>592</v>
      </c>
      <c r="AC71" s="12" t="s">
        <v>593</v>
      </c>
      <c r="AD71" s="12" t="s">
        <v>594</v>
      </c>
      <c r="AE71" s="8" t="s">
        <v>595</v>
      </c>
      <c r="AF71" s="8" t="s">
        <v>596</v>
      </c>
      <c r="AG71" s="8" t="s">
        <v>477</v>
      </c>
      <c r="AH71" s="8" t="s">
        <v>134</v>
      </c>
      <c r="AI71" s="8" t="s">
        <v>66</v>
      </c>
      <c r="AJ71" s="8"/>
      <c r="AK71" s="8"/>
      <c r="AL71" s="8"/>
      <c r="AM71" s="8" t="s">
        <v>597</v>
      </c>
      <c r="AN71" s="8" t="s">
        <v>598</v>
      </c>
      <c r="AO71" s="13" t="s">
        <v>599</v>
      </c>
      <c r="AP71" s="29" t="s">
        <v>596</v>
      </c>
      <c r="AQ71" s="11">
        <v>26500.0</v>
      </c>
    </row>
    <row r="72">
      <c r="A72" s="8" t="str">
        <f t="shared" si="1"/>
        <v>Jarred Cornfield</v>
      </c>
      <c r="B72" s="8" t="s">
        <v>580</v>
      </c>
      <c r="C72" s="8" t="s">
        <v>581</v>
      </c>
      <c r="D72" s="9" t="s">
        <v>460</v>
      </c>
      <c r="E72" s="8" t="s">
        <v>582</v>
      </c>
      <c r="F72" s="8" t="s">
        <v>462</v>
      </c>
      <c r="G72" s="8" t="s">
        <v>47</v>
      </c>
      <c r="H72" s="8" t="s">
        <v>583</v>
      </c>
      <c r="I72" s="8" t="s">
        <v>49</v>
      </c>
      <c r="J72" s="10">
        <v>3.64</v>
      </c>
      <c r="K72" s="8" t="s">
        <v>584</v>
      </c>
      <c r="L72" s="8" t="s">
        <v>86</v>
      </c>
      <c r="M72" s="8" t="s">
        <v>86</v>
      </c>
      <c r="N72" s="8" t="s">
        <v>600</v>
      </c>
      <c r="O72" s="8" t="s">
        <v>52</v>
      </c>
      <c r="P72" s="8" t="s">
        <v>490</v>
      </c>
      <c r="Q72" s="8"/>
      <c r="R72" s="8" t="s">
        <v>601</v>
      </c>
      <c r="S72" s="8" t="s">
        <v>602</v>
      </c>
      <c r="T72" s="11" t="str">
        <f t="shared" si="2"/>
        <v>Jarred Cornfield</v>
      </c>
      <c r="U72" s="8" t="s">
        <v>311</v>
      </c>
      <c r="V72" s="8" t="s">
        <v>603</v>
      </c>
      <c r="W72" s="8"/>
      <c r="X72" s="8" t="s">
        <v>589</v>
      </c>
      <c r="Y72" s="12" t="s">
        <v>604</v>
      </c>
      <c r="Z72" s="12" t="s">
        <v>591</v>
      </c>
      <c r="AA72" s="12" t="s">
        <v>605</v>
      </c>
      <c r="AB72" s="12" t="s">
        <v>592</v>
      </c>
      <c r="AC72" s="12" t="s">
        <v>606</v>
      </c>
      <c r="AD72" s="12" t="s">
        <v>594</v>
      </c>
      <c r="AE72" s="8" t="s">
        <v>595</v>
      </c>
      <c r="AF72" s="8" t="s">
        <v>596</v>
      </c>
      <c r="AG72" s="8" t="s">
        <v>477</v>
      </c>
      <c r="AH72" s="8" t="s">
        <v>134</v>
      </c>
      <c r="AI72" s="8" t="s">
        <v>66</v>
      </c>
      <c r="AJ72" s="8" t="s">
        <v>86</v>
      </c>
      <c r="AK72" s="8"/>
      <c r="AL72" s="8"/>
      <c r="AM72" s="8" t="s">
        <v>597</v>
      </c>
      <c r="AN72" s="8" t="s">
        <v>598</v>
      </c>
      <c r="AO72" s="13" t="s">
        <v>599</v>
      </c>
      <c r="AP72" s="9" t="s">
        <v>596</v>
      </c>
      <c r="AQ72" s="11">
        <v>26500.0</v>
      </c>
    </row>
    <row r="73">
      <c r="A73" s="8" t="str">
        <f t="shared" si="1"/>
        <v>Aldo Marquez</v>
      </c>
      <c r="B73" s="8" t="s">
        <v>580</v>
      </c>
      <c r="C73" s="8" t="s">
        <v>581</v>
      </c>
      <c r="D73" s="9" t="s">
        <v>460</v>
      </c>
      <c r="E73" s="8" t="s">
        <v>582</v>
      </c>
      <c r="F73" s="8" t="s">
        <v>462</v>
      </c>
      <c r="G73" s="8" t="s">
        <v>47</v>
      </c>
      <c r="H73" s="8" t="s">
        <v>583</v>
      </c>
      <c r="I73" s="8" t="s">
        <v>49</v>
      </c>
      <c r="J73" s="10">
        <v>3.64</v>
      </c>
      <c r="K73" s="8" t="s">
        <v>584</v>
      </c>
      <c r="L73" s="8" t="s">
        <v>86</v>
      </c>
      <c r="M73" s="8" t="s">
        <v>86</v>
      </c>
      <c r="N73" s="8" t="s">
        <v>607</v>
      </c>
      <c r="O73" s="8" t="s">
        <v>52</v>
      </c>
      <c r="P73" s="8"/>
      <c r="Q73" s="8"/>
      <c r="R73" s="8" t="s">
        <v>608</v>
      </c>
      <c r="S73" s="8" t="s">
        <v>609</v>
      </c>
      <c r="T73" s="11" t="str">
        <f t="shared" si="2"/>
        <v>Aldo Marquez</v>
      </c>
      <c r="U73" s="8" t="s">
        <v>149</v>
      </c>
      <c r="V73" s="8" t="s">
        <v>610</v>
      </c>
      <c r="W73" s="8" t="s">
        <v>611</v>
      </c>
      <c r="X73" s="8" t="s">
        <v>589</v>
      </c>
      <c r="Y73" s="12" t="s">
        <v>612</v>
      </c>
      <c r="Z73" s="12" t="s">
        <v>591</v>
      </c>
      <c r="AA73" s="8" t="s">
        <v>60</v>
      </c>
      <c r="AB73" s="12" t="s">
        <v>592</v>
      </c>
      <c r="AC73" s="12" t="s">
        <v>613</v>
      </c>
      <c r="AD73" s="12" t="s">
        <v>594</v>
      </c>
      <c r="AE73" s="8" t="s">
        <v>595</v>
      </c>
      <c r="AF73" s="8" t="s">
        <v>596</v>
      </c>
      <c r="AG73" s="8" t="s">
        <v>477</v>
      </c>
      <c r="AH73" s="8" t="s">
        <v>134</v>
      </c>
      <c r="AI73" s="8" t="s">
        <v>66</v>
      </c>
      <c r="AJ73" s="8" t="s">
        <v>86</v>
      </c>
      <c r="AK73" s="8"/>
      <c r="AL73" s="8"/>
      <c r="AM73" s="13" t="s">
        <v>597</v>
      </c>
      <c r="AN73" s="8" t="s">
        <v>598</v>
      </c>
      <c r="AO73" s="13" t="s">
        <v>599</v>
      </c>
      <c r="AP73" s="9" t="s">
        <v>596</v>
      </c>
      <c r="AQ73" s="11">
        <v>26500.0</v>
      </c>
    </row>
    <row r="74">
      <c r="A74" s="8" t="str">
        <f t="shared" si="1"/>
        <v>Bradley Foote</v>
      </c>
      <c r="B74" s="8" t="s">
        <v>580</v>
      </c>
      <c r="C74" s="8" t="s">
        <v>581</v>
      </c>
      <c r="D74" s="9" t="s">
        <v>460</v>
      </c>
      <c r="E74" s="8" t="s">
        <v>582</v>
      </c>
      <c r="F74" s="8" t="s">
        <v>462</v>
      </c>
      <c r="G74" s="8" t="s">
        <v>47</v>
      </c>
      <c r="H74" s="8" t="s">
        <v>583</v>
      </c>
      <c r="I74" s="8" t="s">
        <v>49</v>
      </c>
      <c r="J74" s="10">
        <v>3.64</v>
      </c>
      <c r="K74" s="8" t="s">
        <v>584</v>
      </c>
      <c r="L74" s="8"/>
      <c r="M74" s="8"/>
      <c r="N74" s="8" t="s">
        <v>614</v>
      </c>
      <c r="O74" s="8" t="s">
        <v>52</v>
      </c>
      <c r="P74" s="8"/>
      <c r="Q74" s="8"/>
      <c r="R74" s="8" t="s">
        <v>615</v>
      </c>
      <c r="S74" s="8" t="s">
        <v>616</v>
      </c>
      <c r="T74" s="11" t="str">
        <f t="shared" si="2"/>
        <v>Bradley Foote</v>
      </c>
      <c r="U74" s="8" t="s">
        <v>160</v>
      </c>
      <c r="V74" s="8" t="s">
        <v>617</v>
      </c>
      <c r="W74" s="8"/>
      <c r="X74" s="8" t="s">
        <v>589</v>
      </c>
      <c r="Y74" s="12" t="s">
        <v>618</v>
      </c>
      <c r="Z74" s="12" t="s">
        <v>591</v>
      </c>
      <c r="AA74" s="8" t="s">
        <v>60</v>
      </c>
      <c r="AB74" s="12" t="s">
        <v>592</v>
      </c>
      <c r="AC74" s="12" t="s">
        <v>619</v>
      </c>
      <c r="AD74" s="12" t="s">
        <v>594</v>
      </c>
      <c r="AE74" s="8" t="s">
        <v>595</v>
      </c>
      <c r="AF74" s="8" t="s">
        <v>596</v>
      </c>
      <c r="AG74" s="8" t="s">
        <v>477</v>
      </c>
      <c r="AH74" s="8" t="s">
        <v>134</v>
      </c>
      <c r="AI74" s="8" t="s">
        <v>66</v>
      </c>
      <c r="AJ74" s="8"/>
      <c r="AK74" s="8"/>
      <c r="AL74" s="8"/>
      <c r="AM74" s="8" t="s">
        <v>597</v>
      </c>
      <c r="AN74" s="8" t="s">
        <v>598</v>
      </c>
      <c r="AO74" s="13" t="s">
        <v>599</v>
      </c>
      <c r="AP74" s="9" t="s">
        <v>596</v>
      </c>
      <c r="AQ74" s="11">
        <v>26500.0</v>
      </c>
    </row>
    <row r="75">
      <c r="A75" s="8" t="str">
        <f t="shared" si="1"/>
        <v>Ernie Clark</v>
      </c>
      <c r="B75" s="8" t="s">
        <v>580</v>
      </c>
      <c r="C75" s="8" t="s">
        <v>581</v>
      </c>
      <c r="D75" s="9" t="s">
        <v>460</v>
      </c>
      <c r="E75" s="8" t="s">
        <v>582</v>
      </c>
      <c r="F75" s="8" t="s">
        <v>462</v>
      </c>
      <c r="G75" s="8" t="s">
        <v>47</v>
      </c>
      <c r="H75" s="8" t="s">
        <v>583</v>
      </c>
      <c r="I75" s="8" t="s">
        <v>49</v>
      </c>
      <c r="J75" s="10">
        <v>3.64</v>
      </c>
      <c r="K75" s="8" t="s">
        <v>584</v>
      </c>
      <c r="L75" s="8"/>
      <c r="M75" s="8"/>
      <c r="N75" s="8" t="s">
        <v>620</v>
      </c>
      <c r="O75" s="8" t="s">
        <v>52</v>
      </c>
      <c r="P75" s="8"/>
      <c r="Q75" s="8"/>
      <c r="R75" s="8" t="s">
        <v>621</v>
      </c>
      <c r="S75" s="8" t="s">
        <v>622</v>
      </c>
      <c r="T75" s="11" t="str">
        <f t="shared" si="2"/>
        <v>Ernie Clark</v>
      </c>
      <c r="U75" s="8" t="s">
        <v>167</v>
      </c>
      <c r="V75" s="8" t="s">
        <v>623</v>
      </c>
      <c r="W75" s="8"/>
      <c r="X75" s="8" t="s">
        <v>589</v>
      </c>
      <c r="Y75" s="12" t="s">
        <v>624</v>
      </c>
      <c r="Z75" s="12" t="s">
        <v>591</v>
      </c>
      <c r="AA75" s="12" t="s">
        <v>625</v>
      </c>
      <c r="AB75" s="12" t="s">
        <v>592</v>
      </c>
      <c r="AC75" s="12" t="s">
        <v>626</v>
      </c>
      <c r="AD75" s="12" t="s">
        <v>594</v>
      </c>
      <c r="AE75" s="8" t="s">
        <v>595</v>
      </c>
      <c r="AF75" s="8" t="s">
        <v>596</v>
      </c>
      <c r="AG75" s="8" t="s">
        <v>477</v>
      </c>
      <c r="AH75" s="8" t="s">
        <v>134</v>
      </c>
      <c r="AI75" s="8" t="s">
        <v>66</v>
      </c>
      <c r="AJ75" s="8"/>
      <c r="AK75" s="8"/>
      <c r="AL75" s="8"/>
      <c r="AM75" s="8" t="s">
        <v>597</v>
      </c>
      <c r="AN75" s="8" t="s">
        <v>598</v>
      </c>
      <c r="AO75" s="13" t="s">
        <v>599</v>
      </c>
      <c r="AP75" s="9" t="s">
        <v>596</v>
      </c>
      <c r="AQ75" s="11">
        <v>26500.0</v>
      </c>
    </row>
    <row r="76">
      <c r="A76" s="8" t="str">
        <f t="shared" si="1"/>
        <v>DJ Lilley</v>
      </c>
      <c r="B76" s="8" t="s">
        <v>580</v>
      </c>
      <c r="C76" s="8" t="s">
        <v>581</v>
      </c>
      <c r="D76" s="9" t="s">
        <v>460</v>
      </c>
      <c r="E76" s="8" t="s">
        <v>582</v>
      </c>
      <c r="F76" s="8" t="s">
        <v>462</v>
      </c>
      <c r="G76" s="8" t="s">
        <v>47</v>
      </c>
      <c r="H76" s="8" t="s">
        <v>583</v>
      </c>
      <c r="I76" s="8" t="s">
        <v>49</v>
      </c>
      <c r="J76" s="10">
        <v>3.64</v>
      </c>
      <c r="K76" s="8" t="s">
        <v>584</v>
      </c>
      <c r="L76" s="8"/>
      <c r="M76" s="8"/>
      <c r="N76" s="8" t="s">
        <v>627</v>
      </c>
      <c r="O76" s="8" t="s">
        <v>52</v>
      </c>
      <c r="P76" s="8"/>
      <c r="Q76" s="8"/>
      <c r="R76" s="8" t="s">
        <v>628</v>
      </c>
      <c r="S76" s="8" t="s">
        <v>629</v>
      </c>
      <c r="T76" s="11" t="str">
        <f t="shared" si="2"/>
        <v>DJ Lilley</v>
      </c>
      <c r="U76" s="8" t="s">
        <v>167</v>
      </c>
      <c r="V76" s="8"/>
      <c r="W76" s="8"/>
      <c r="X76" s="8" t="s">
        <v>589</v>
      </c>
      <c r="Y76" s="8" t="s">
        <v>60</v>
      </c>
      <c r="Z76" s="12" t="s">
        <v>591</v>
      </c>
      <c r="AA76" s="8" t="s">
        <v>60</v>
      </c>
      <c r="AB76" s="12" t="s">
        <v>592</v>
      </c>
      <c r="AC76" s="12" t="s">
        <v>630</v>
      </c>
      <c r="AD76" s="12" t="s">
        <v>594</v>
      </c>
      <c r="AE76" s="8" t="s">
        <v>595</v>
      </c>
      <c r="AF76" s="8" t="s">
        <v>596</v>
      </c>
      <c r="AG76" s="8" t="s">
        <v>477</v>
      </c>
      <c r="AH76" s="8" t="s">
        <v>134</v>
      </c>
      <c r="AI76" s="8" t="s">
        <v>66</v>
      </c>
      <c r="AJ76" s="8"/>
      <c r="AK76" s="8"/>
      <c r="AL76" s="8"/>
      <c r="AM76" s="8" t="s">
        <v>597</v>
      </c>
      <c r="AN76" s="8" t="s">
        <v>598</v>
      </c>
      <c r="AO76" s="13" t="s">
        <v>599</v>
      </c>
      <c r="AP76" s="9" t="s">
        <v>596</v>
      </c>
      <c r="AQ76" s="11">
        <v>26500.0</v>
      </c>
    </row>
    <row r="77">
      <c r="A77" s="8" t="str">
        <f t="shared" si="1"/>
        <v>Sadie Baker</v>
      </c>
      <c r="B77" s="8" t="s">
        <v>580</v>
      </c>
      <c r="C77" s="8" t="s">
        <v>581</v>
      </c>
      <c r="D77" s="9" t="s">
        <v>460</v>
      </c>
      <c r="E77" s="8" t="s">
        <v>582</v>
      </c>
      <c r="F77" s="8" t="s">
        <v>462</v>
      </c>
      <c r="G77" s="8" t="s">
        <v>47</v>
      </c>
      <c r="H77" s="8" t="s">
        <v>583</v>
      </c>
      <c r="I77" s="8" t="s">
        <v>49</v>
      </c>
      <c r="J77" s="10">
        <v>3.64</v>
      </c>
      <c r="K77" s="8" t="s">
        <v>584</v>
      </c>
      <c r="L77" s="8"/>
      <c r="M77" s="8"/>
      <c r="N77" s="8" t="s">
        <v>631</v>
      </c>
      <c r="O77" s="8" t="s">
        <v>52</v>
      </c>
      <c r="P77" s="8"/>
      <c r="Q77" s="8"/>
      <c r="R77" s="8" t="s">
        <v>632</v>
      </c>
      <c r="S77" s="8" t="s">
        <v>633</v>
      </c>
      <c r="T77" s="11" t="str">
        <f t="shared" si="2"/>
        <v>Sadie Baker</v>
      </c>
      <c r="U77" s="8" t="s">
        <v>106</v>
      </c>
      <c r="V77" s="8" t="s">
        <v>634</v>
      </c>
      <c r="W77" s="8"/>
      <c r="X77" s="8" t="s">
        <v>589</v>
      </c>
      <c r="Y77" s="12" t="s">
        <v>635</v>
      </c>
      <c r="Z77" s="12" t="s">
        <v>591</v>
      </c>
      <c r="AA77" s="8" t="s">
        <v>60</v>
      </c>
      <c r="AB77" s="12" t="s">
        <v>592</v>
      </c>
      <c r="AC77" s="12" t="s">
        <v>636</v>
      </c>
      <c r="AD77" s="12" t="s">
        <v>594</v>
      </c>
      <c r="AE77" s="8" t="s">
        <v>595</v>
      </c>
      <c r="AF77" s="8" t="s">
        <v>596</v>
      </c>
      <c r="AG77" s="8" t="s">
        <v>477</v>
      </c>
      <c r="AH77" s="8" t="s">
        <v>134</v>
      </c>
      <c r="AI77" s="8" t="s">
        <v>66</v>
      </c>
      <c r="AJ77" s="8"/>
      <c r="AK77" s="8"/>
      <c r="AL77" s="8"/>
      <c r="AM77" s="8" t="s">
        <v>597</v>
      </c>
      <c r="AN77" s="8" t="s">
        <v>598</v>
      </c>
      <c r="AO77" s="8" t="s">
        <v>599</v>
      </c>
      <c r="AP77" s="9" t="s">
        <v>596</v>
      </c>
      <c r="AQ77" s="11">
        <v>26500.0</v>
      </c>
    </row>
    <row r="78">
      <c r="A78" s="8" t="str">
        <f t="shared" si="1"/>
        <v>Becca DeLoache</v>
      </c>
      <c r="B78" s="8" t="s">
        <v>580</v>
      </c>
      <c r="C78" s="8" t="s">
        <v>581</v>
      </c>
      <c r="D78" s="9" t="s">
        <v>460</v>
      </c>
      <c r="E78" s="8" t="s">
        <v>582</v>
      </c>
      <c r="F78" s="8" t="s">
        <v>462</v>
      </c>
      <c r="G78" s="8" t="s">
        <v>47</v>
      </c>
      <c r="H78" s="8" t="s">
        <v>583</v>
      </c>
      <c r="I78" s="8" t="s">
        <v>49</v>
      </c>
      <c r="J78" s="10">
        <v>3.64</v>
      </c>
      <c r="K78" s="8" t="s">
        <v>584</v>
      </c>
      <c r="L78" s="8" t="s">
        <v>86</v>
      </c>
      <c r="M78" s="8" t="s">
        <v>86</v>
      </c>
      <c r="N78" s="8" t="s">
        <v>637</v>
      </c>
      <c r="O78" s="8" t="s">
        <v>52</v>
      </c>
      <c r="P78" s="8"/>
      <c r="Q78" s="8"/>
      <c r="R78" s="8" t="s">
        <v>638</v>
      </c>
      <c r="S78" s="8" t="s">
        <v>639</v>
      </c>
      <c r="T78" s="11" t="str">
        <f t="shared" si="2"/>
        <v>Becca DeLoache</v>
      </c>
      <c r="U78" s="8" t="s">
        <v>640</v>
      </c>
      <c r="V78" s="8" t="s">
        <v>641</v>
      </c>
      <c r="W78" s="8"/>
      <c r="X78" s="8" t="s">
        <v>589</v>
      </c>
      <c r="Y78" s="8" t="s">
        <v>60</v>
      </c>
      <c r="Z78" s="12" t="s">
        <v>591</v>
      </c>
      <c r="AA78" s="8" t="s">
        <v>60</v>
      </c>
      <c r="AB78" s="12" t="s">
        <v>592</v>
      </c>
      <c r="AC78" s="8" t="s">
        <v>60</v>
      </c>
      <c r="AD78" s="12" t="s">
        <v>594</v>
      </c>
      <c r="AE78" s="8" t="s">
        <v>595</v>
      </c>
      <c r="AF78" s="8" t="s">
        <v>596</v>
      </c>
      <c r="AG78" s="8" t="s">
        <v>477</v>
      </c>
      <c r="AH78" s="8" t="s">
        <v>134</v>
      </c>
      <c r="AI78" s="8" t="s">
        <v>66</v>
      </c>
      <c r="AJ78" s="8" t="s">
        <v>86</v>
      </c>
      <c r="AK78" s="8"/>
      <c r="AL78" s="8"/>
      <c r="AM78" s="8" t="s">
        <v>597</v>
      </c>
      <c r="AN78" s="8" t="s">
        <v>598</v>
      </c>
      <c r="AO78" s="13" t="s">
        <v>599</v>
      </c>
      <c r="AP78" s="9" t="s">
        <v>596</v>
      </c>
      <c r="AQ78" s="11">
        <v>26500.0</v>
      </c>
    </row>
    <row r="79">
      <c r="A79" s="8" t="str">
        <f t="shared" si="1"/>
        <v>Director of Cross Country/Track Michael has been removed. </v>
      </c>
      <c r="B79" s="8" t="s">
        <v>580</v>
      </c>
      <c r="C79" s="8" t="s">
        <v>581</v>
      </c>
      <c r="D79" s="9" t="s">
        <v>460</v>
      </c>
      <c r="E79" s="8" t="s">
        <v>582</v>
      </c>
      <c r="F79" s="8" t="s">
        <v>462</v>
      </c>
      <c r="G79" s="8" t="s">
        <v>47</v>
      </c>
      <c r="H79" s="8" t="s">
        <v>583</v>
      </c>
      <c r="I79" s="8" t="s">
        <v>49</v>
      </c>
      <c r="J79" s="10">
        <v>3.64</v>
      </c>
      <c r="K79" s="8" t="s">
        <v>584</v>
      </c>
      <c r="L79" s="8" t="s">
        <v>86</v>
      </c>
      <c r="M79" s="8" t="s">
        <v>86</v>
      </c>
      <c r="N79" s="8" t="s">
        <v>642</v>
      </c>
      <c r="O79" s="8" t="s">
        <v>52</v>
      </c>
      <c r="P79" s="8"/>
      <c r="Q79" s="8" t="s">
        <v>277</v>
      </c>
      <c r="R79" s="8" t="s">
        <v>643</v>
      </c>
      <c r="S79" s="8"/>
      <c r="T79" s="11" t="str">
        <f t="shared" si="2"/>
        <v>Director of Cross Country/Track Michael has been removed. </v>
      </c>
      <c r="U79" s="8"/>
      <c r="V79" s="8"/>
      <c r="W79" s="8"/>
      <c r="X79" s="8" t="s">
        <v>589</v>
      </c>
      <c r="Y79" s="8" t="s">
        <v>60</v>
      </c>
      <c r="Z79" s="12" t="s">
        <v>591</v>
      </c>
      <c r="AA79" s="12" t="s">
        <v>644</v>
      </c>
      <c r="AB79" s="12" t="s">
        <v>592</v>
      </c>
      <c r="AC79" s="8" t="s">
        <v>60</v>
      </c>
      <c r="AD79" s="12" t="s">
        <v>594</v>
      </c>
      <c r="AE79" s="8" t="s">
        <v>595</v>
      </c>
      <c r="AF79" s="8" t="s">
        <v>596</v>
      </c>
      <c r="AG79" s="8" t="s">
        <v>477</v>
      </c>
      <c r="AH79" s="8" t="s">
        <v>134</v>
      </c>
      <c r="AI79" s="8" t="s">
        <v>66</v>
      </c>
      <c r="AJ79" s="8" t="s">
        <v>86</v>
      </c>
      <c r="AK79" s="8"/>
      <c r="AL79" s="8"/>
      <c r="AM79" s="8" t="s">
        <v>597</v>
      </c>
      <c r="AN79" s="8" t="s">
        <v>598</v>
      </c>
      <c r="AO79" s="13" t="s">
        <v>599</v>
      </c>
      <c r="AP79" s="9" t="s">
        <v>596</v>
      </c>
      <c r="AQ79" s="11">
        <v>26500.0</v>
      </c>
    </row>
    <row r="80">
      <c r="A80" s="8" t="str">
        <f t="shared" si="1"/>
        <v>Andrew Dubs</v>
      </c>
      <c r="B80" s="20" t="s">
        <v>645</v>
      </c>
      <c r="C80" s="16" t="s">
        <v>459</v>
      </c>
      <c r="D80" s="33" t="s">
        <v>460</v>
      </c>
      <c r="E80" s="20" t="s">
        <v>646</v>
      </c>
      <c r="F80" s="8" t="s">
        <v>462</v>
      </c>
      <c r="G80" s="8" t="s">
        <v>47</v>
      </c>
      <c r="H80" s="34">
        <v>104179.0</v>
      </c>
      <c r="I80" s="8" t="s">
        <v>49</v>
      </c>
      <c r="J80" s="10">
        <v>3.39</v>
      </c>
      <c r="K80" s="18" t="s">
        <v>647</v>
      </c>
      <c r="L80" s="20">
        <v>124.0</v>
      </c>
      <c r="M80" s="20"/>
      <c r="N80" s="20" t="s">
        <v>648</v>
      </c>
      <c r="O80" s="8" t="s">
        <v>52</v>
      </c>
      <c r="P80" s="20" t="s">
        <v>207</v>
      </c>
      <c r="Q80" s="20"/>
      <c r="R80" s="8" t="s">
        <v>53</v>
      </c>
      <c r="S80" s="8" t="s">
        <v>649</v>
      </c>
      <c r="T80" s="11" t="str">
        <f t="shared" si="2"/>
        <v>Andrew Dubs</v>
      </c>
      <c r="U80" s="8" t="s">
        <v>650</v>
      </c>
      <c r="V80" s="8" t="s">
        <v>651</v>
      </c>
      <c r="W80" s="8"/>
      <c r="X80" s="8" t="s">
        <v>652</v>
      </c>
      <c r="Y80" s="20"/>
      <c r="Z80" s="20"/>
      <c r="AA80" s="20"/>
      <c r="AB80" s="20"/>
      <c r="AC80" s="20"/>
      <c r="AD80" s="20"/>
      <c r="AE80" s="8" t="s">
        <v>653</v>
      </c>
      <c r="AF80" s="20" t="s">
        <v>460</v>
      </c>
      <c r="AG80" s="20" t="s">
        <v>477</v>
      </c>
      <c r="AH80" s="35" t="s">
        <v>654</v>
      </c>
      <c r="AI80" s="36" t="s">
        <v>66</v>
      </c>
      <c r="AJ80" s="20"/>
      <c r="AK80" s="23" t="s">
        <v>655</v>
      </c>
      <c r="AL80" s="23" t="s">
        <v>656</v>
      </c>
      <c r="AM80" s="22" t="s">
        <v>657</v>
      </c>
      <c r="AN80" s="24">
        <v>0.8317787069797362</v>
      </c>
      <c r="AO80" s="25">
        <v>54443.0</v>
      </c>
      <c r="AP80" s="37" t="s">
        <v>460</v>
      </c>
      <c r="AQ80" s="11">
        <v>33694.0</v>
      </c>
    </row>
    <row r="81">
      <c r="A81" s="8" t="str">
        <f t="shared" si="1"/>
        <v>Lucais MacKay</v>
      </c>
      <c r="B81" s="8" t="s">
        <v>645</v>
      </c>
      <c r="C81" s="8" t="s">
        <v>459</v>
      </c>
      <c r="D81" s="9" t="s">
        <v>460</v>
      </c>
      <c r="E81" s="8" t="s">
        <v>646</v>
      </c>
      <c r="F81" s="8" t="s">
        <v>462</v>
      </c>
      <c r="G81" s="8" t="s">
        <v>47</v>
      </c>
      <c r="H81" s="8" t="s">
        <v>658</v>
      </c>
      <c r="I81" s="8" t="s">
        <v>49</v>
      </c>
      <c r="J81" s="10">
        <v>3.39</v>
      </c>
      <c r="K81" s="8" t="s">
        <v>647</v>
      </c>
      <c r="L81" s="8" t="s">
        <v>659</v>
      </c>
      <c r="M81" s="8"/>
      <c r="N81" s="8" t="s">
        <v>660</v>
      </c>
      <c r="O81" s="8" t="s">
        <v>52</v>
      </c>
      <c r="P81" s="8"/>
      <c r="Q81" s="8"/>
      <c r="R81" s="8" t="s">
        <v>661</v>
      </c>
      <c r="S81" s="8" t="s">
        <v>662</v>
      </c>
      <c r="T81" s="11" t="str">
        <f t="shared" si="2"/>
        <v>Lucais MacKay</v>
      </c>
      <c r="U81" s="8" t="s">
        <v>160</v>
      </c>
      <c r="V81" s="8" t="s">
        <v>663</v>
      </c>
      <c r="W81" s="8"/>
      <c r="X81" s="8" t="s">
        <v>652</v>
      </c>
      <c r="Y81" s="12" t="s">
        <v>664</v>
      </c>
      <c r="Z81" s="12" t="s">
        <v>665</v>
      </c>
      <c r="AA81" s="12" t="s">
        <v>666</v>
      </c>
      <c r="AB81" s="12" t="s">
        <v>667</v>
      </c>
      <c r="AC81" s="8" t="s">
        <v>60</v>
      </c>
      <c r="AD81" s="12" t="s">
        <v>668</v>
      </c>
      <c r="AE81" s="8" t="s">
        <v>653</v>
      </c>
      <c r="AF81" s="8" t="s">
        <v>460</v>
      </c>
      <c r="AG81" s="8" t="s">
        <v>477</v>
      </c>
      <c r="AH81" s="8" t="s">
        <v>654</v>
      </c>
      <c r="AI81" s="8" t="s">
        <v>66</v>
      </c>
      <c r="AJ81" s="8"/>
      <c r="AK81" s="13" t="s">
        <v>655</v>
      </c>
      <c r="AL81" s="13" t="s">
        <v>656</v>
      </c>
      <c r="AM81" s="8" t="s">
        <v>657</v>
      </c>
      <c r="AN81" s="8" t="s">
        <v>669</v>
      </c>
      <c r="AO81" s="13" t="s">
        <v>670</v>
      </c>
      <c r="AP81" s="9" t="s">
        <v>460</v>
      </c>
      <c r="AQ81" s="11">
        <v>33694.0</v>
      </c>
    </row>
    <row r="82">
      <c r="A82" s="8" t="str">
        <f t="shared" si="1"/>
        <v>Gabriel Mvumvure</v>
      </c>
      <c r="B82" s="20" t="s">
        <v>645</v>
      </c>
      <c r="C82" s="16" t="s">
        <v>459</v>
      </c>
      <c r="D82" s="33" t="s">
        <v>460</v>
      </c>
      <c r="E82" s="20" t="s">
        <v>646</v>
      </c>
      <c r="F82" s="8" t="s">
        <v>462</v>
      </c>
      <c r="G82" s="8" t="s">
        <v>47</v>
      </c>
      <c r="H82" s="34">
        <v>104179.0</v>
      </c>
      <c r="I82" s="8" t="s">
        <v>49</v>
      </c>
      <c r="J82" s="10">
        <v>3.39</v>
      </c>
      <c r="K82" s="18" t="s">
        <v>647</v>
      </c>
      <c r="L82" s="20">
        <v>124.0</v>
      </c>
      <c r="M82" s="20"/>
      <c r="N82" s="20" t="s">
        <v>671</v>
      </c>
      <c r="O82" s="8" t="s">
        <v>52</v>
      </c>
      <c r="P82" s="20" t="s">
        <v>207</v>
      </c>
      <c r="Q82" s="20"/>
      <c r="R82" s="8" t="s">
        <v>672</v>
      </c>
      <c r="S82" s="8" t="s">
        <v>673</v>
      </c>
      <c r="T82" s="11" t="str">
        <f t="shared" si="2"/>
        <v>Gabriel Mvumvure</v>
      </c>
      <c r="U82" s="8" t="s">
        <v>674</v>
      </c>
      <c r="V82" s="8" t="s">
        <v>675</v>
      </c>
      <c r="W82" s="8"/>
      <c r="X82" s="8" t="s">
        <v>652</v>
      </c>
      <c r="Y82" s="20"/>
      <c r="Z82" s="20"/>
      <c r="AA82" s="20"/>
      <c r="AB82" s="20"/>
      <c r="AC82" s="20"/>
      <c r="AD82" s="20"/>
      <c r="AE82" s="8" t="s">
        <v>653</v>
      </c>
      <c r="AF82" s="20" t="s">
        <v>460</v>
      </c>
      <c r="AG82" s="20" t="s">
        <v>477</v>
      </c>
      <c r="AH82" s="35" t="s">
        <v>654</v>
      </c>
      <c r="AI82" s="36" t="s">
        <v>66</v>
      </c>
      <c r="AJ82" s="20"/>
      <c r="AK82" s="23" t="s">
        <v>655</v>
      </c>
      <c r="AL82" s="23" t="s">
        <v>656</v>
      </c>
      <c r="AM82" s="22" t="s">
        <v>657</v>
      </c>
      <c r="AN82" s="24">
        <v>0.8317787069797362</v>
      </c>
      <c r="AO82" s="25">
        <v>54443.0</v>
      </c>
      <c r="AP82" s="37" t="s">
        <v>460</v>
      </c>
      <c r="AQ82" s="11">
        <v>33694.0</v>
      </c>
    </row>
    <row r="83">
      <c r="A83" s="8" t="str">
        <f t="shared" si="1"/>
        <v>Dominic Johnson</v>
      </c>
      <c r="B83" s="8" t="s">
        <v>645</v>
      </c>
      <c r="C83" s="8" t="s">
        <v>459</v>
      </c>
      <c r="D83" s="9" t="s">
        <v>460</v>
      </c>
      <c r="E83" s="8" t="s">
        <v>646</v>
      </c>
      <c r="F83" s="8" t="s">
        <v>462</v>
      </c>
      <c r="G83" s="8" t="s">
        <v>47</v>
      </c>
      <c r="H83" s="8" t="s">
        <v>658</v>
      </c>
      <c r="I83" s="8" t="s">
        <v>49</v>
      </c>
      <c r="J83" s="10">
        <v>3.39</v>
      </c>
      <c r="K83" s="8" t="s">
        <v>647</v>
      </c>
      <c r="L83" s="8" t="s">
        <v>659</v>
      </c>
      <c r="M83" s="8"/>
      <c r="N83" s="13" t="s">
        <v>676</v>
      </c>
      <c r="O83" s="13" t="s">
        <v>52</v>
      </c>
      <c r="P83" s="8"/>
      <c r="Q83" s="8"/>
      <c r="R83" s="8" t="s">
        <v>677</v>
      </c>
      <c r="S83" s="8" t="s">
        <v>678</v>
      </c>
      <c r="T83" s="11" t="str">
        <f t="shared" si="2"/>
        <v>Dominic Johnson</v>
      </c>
      <c r="U83" s="8" t="s">
        <v>247</v>
      </c>
      <c r="V83" s="8" t="s">
        <v>679</v>
      </c>
      <c r="W83" s="8"/>
      <c r="X83" s="13" t="s">
        <v>652</v>
      </c>
      <c r="Y83" s="8" t="s">
        <v>60</v>
      </c>
      <c r="Z83" s="12" t="s">
        <v>665</v>
      </c>
      <c r="AA83" s="8" t="s">
        <v>60</v>
      </c>
      <c r="AB83" s="12" t="s">
        <v>667</v>
      </c>
      <c r="AC83" s="8" t="s">
        <v>60</v>
      </c>
      <c r="AD83" s="12" t="s">
        <v>668</v>
      </c>
      <c r="AE83" s="13" t="s">
        <v>653</v>
      </c>
      <c r="AF83" s="8" t="s">
        <v>460</v>
      </c>
      <c r="AG83" s="8" t="s">
        <v>477</v>
      </c>
      <c r="AH83" s="8" t="s">
        <v>654</v>
      </c>
      <c r="AI83" s="8" t="s">
        <v>66</v>
      </c>
      <c r="AJ83" s="8"/>
      <c r="AK83" s="13" t="s">
        <v>655</v>
      </c>
      <c r="AL83" s="13" t="s">
        <v>656</v>
      </c>
      <c r="AM83" s="8" t="s">
        <v>657</v>
      </c>
      <c r="AN83" s="8" t="s">
        <v>669</v>
      </c>
      <c r="AO83" s="13" t="s">
        <v>680</v>
      </c>
      <c r="AP83" s="9" t="s">
        <v>460</v>
      </c>
      <c r="AQ83" s="11">
        <v>33694.0</v>
      </c>
    </row>
    <row r="84">
      <c r="A84" s="8" t="str">
        <f t="shared" si="1"/>
        <v>Dino Dodig</v>
      </c>
      <c r="B84" s="8" t="s">
        <v>645</v>
      </c>
      <c r="C84" s="8" t="s">
        <v>459</v>
      </c>
      <c r="D84" s="9" t="s">
        <v>460</v>
      </c>
      <c r="E84" s="8" t="s">
        <v>646</v>
      </c>
      <c r="F84" s="8" t="s">
        <v>462</v>
      </c>
      <c r="G84" s="8" t="s">
        <v>47</v>
      </c>
      <c r="H84" s="8" t="s">
        <v>658</v>
      </c>
      <c r="I84" s="8" t="s">
        <v>49</v>
      </c>
      <c r="J84" s="10">
        <v>3.39</v>
      </c>
      <c r="K84" s="8" t="s">
        <v>647</v>
      </c>
      <c r="L84" s="8" t="s">
        <v>659</v>
      </c>
      <c r="M84" s="8"/>
      <c r="N84" s="8" t="s">
        <v>681</v>
      </c>
      <c r="O84" s="8" t="s">
        <v>52</v>
      </c>
      <c r="P84" s="8"/>
      <c r="Q84" s="8"/>
      <c r="R84" s="8" t="s">
        <v>682</v>
      </c>
      <c r="S84" s="8" t="s">
        <v>683</v>
      </c>
      <c r="T84" s="11" t="str">
        <f t="shared" si="2"/>
        <v>Dino Dodig</v>
      </c>
      <c r="U84" s="8" t="s">
        <v>684</v>
      </c>
      <c r="V84" s="8" t="s">
        <v>685</v>
      </c>
      <c r="W84" s="8"/>
      <c r="X84" s="8" t="s">
        <v>652</v>
      </c>
      <c r="Y84" s="8" t="s">
        <v>60</v>
      </c>
      <c r="Z84" s="12" t="s">
        <v>665</v>
      </c>
      <c r="AA84" s="8" t="s">
        <v>60</v>
      </c>
      <c r="AB84" s="12" t="s">
        <v>667</v>
      </c>
      <c r="AC84" s="12" t="s">
        <v>686</v>
      </c>
      <c r="AD84" s="12" t="s">
        <v>668</v>
      </c>
      <c r="AE84" s="8" t="s">
        <v>653</v>
      </c>
      <c r="AF84" s="8" t="s">
        <v>460</v>
      </c>
      <c r="AG84" s="8" t="s">
        <v>477</v>
      </c>
      <c r="AH84" s="8" t="s">
        <v>654</v>
      </c>
      <c r="AI84" s="8" t="s">
        <v>66</v>
      </c>
      <c r="AJ84" s="8"/>
      <c r="AK84" s="8" t="s">
        <v>655</v>
      </c>
      <c r="AL84" s="8" t="s">
        <v>656</v>
      </c>
      <c r="AM84" s="8" t="s">
        <v>657</v>
      </c>
      <c r="AN84" s="8" t="s">
        <v>669</v>
      </c>
      <c r="AO84" s="8" t="s">
        <v>670</v>
      </c>
      <c r="AP84" s="8" t="s">
        <v>460</v>
      </c>
      <c r="AQ84" s="11">
        <v>33694.0</v>
      </c>
    </row>
    <row r="85">
      <c r="A85" s="8" t="str">
        <f t="shared" si="1"/>
        <v>Bob Myers</v>
      </c>
      <c r="B85" s="8" t="s">
        <v>645</v>
      </c>
      <c r="C85" s="8" t="s">
        <v>459</v>
      </c>
      <c r="D85" s="9" t="s">
        <v>460</v>
      </c>
      <c r="E85" s="8" t="s">
        <v>646</v>
      </c>
      <c r="F85" s="8" t="s">
        <v>462</v>
      </c>
      <c r="G85" s="8" t="s">
        <v>47</v>
      </c>
      <c r="H85" s="8" t="s">
        <v>658</v>
      </c>
      <c r="I85" s="8" t="s">
        <v>49</v>
      </c>
      <c r="J85" s="10">
        <v>3.39</v>
      </c>
      <c r="K85" s="8" t="s">
        <v>647</v>
      </c>
      <c r="L85" s="8" t="s">
        <v>659</v>
      </c>
      <c r="M85" s="8"/>
      <c r="N85" s="13" t="s">
        <v>687</v>
      </c>
      <c r="O85" s="13" t="s">
        <v>52</v>
      </c>
      <c r="P85" s="8"/>
      <c r="Q85" s="8"/>
      <c r="R85" s="8" t="s">
        <v>251</v>
      </c>
      <c r="S85" s="8" t="s">
        <v>688</v>
      </c>
      <c r="T85" s="11" t="str">
        <f t="shared" si="2"/>
        <v>Bob Myers</v>
      </c>
      <c r="U85" s="8" t="s">
        <v>689</v>
      </c>
      <c r="V85" s="8" t="s">
        <v>690</v>
      </c>
      <c r="W85" s="8"/>
      <c r="X85" s="13" t="s">
        <v>652</v>
      </c>
      <c r="Y85" s="8" t="s">
        <v>60</v>
      </c>
      <c r="Z85" s="12" t="s">
        <v>665</v>
      </c>
      <c r="AA85" s="12" t="s">
        <v>691</v>
      </c>
      <c r="AB85" s="12" t="s">
        <v>667</v>
      </c>
      <c r="AC85" s="8" t="s">
        <v>60</v>
      </c>
      <c r="AD85" s="12" t="s">
        <v>668</v>
      </c>
      <c r="AE85" s="13" t="s">
        <v>653</v>
      </c>
      <c r="AF85" s="8" t="s">
        <v>460</v>
      </c>
      <c r="AG85" s="8" t="s">
        <v>477</v>
      </c>
      <c r="AH85" s="8" t="s">
        <v>654</v>
      </c>
      <c r="AI85" s="8" t="s">
        <v>66</v>
      </c>
      <c r="AJ85" s="8"/>
      <c r="AK85" s="13" t="s">
        <v>655</v>
      </c>
      <c r="AL85" s="13" t="s">
        <v>656</v>
      </c>
      <c r="AM85" s="8" t="s">
        <v>657</v>
      </c>
      <c r="AN85" s="8" t="s">
        <v>669</v>
      </c>
      <c r="AO85" s="13" t="s">
        <v>680</v>
      </c>
      <c r="AP85" s="9" t="s">
        <v>460</v>
      </c>
      <c r="AQ85" s="11">
        <v>33694.0</v>
      </c>
    </row>
    <row r="86">
      <c r="A86" s="8" t="str">
        <f t="shared" si="1"/>
        <v>Mackenzie Landa</v>
      </c>
      <c r="B86" s="20" t="s">
        <v>645</v>
      </c>
      <c r="C86" s="16" t="s">
        <v>459</v>
      </c>
      <c r="D86" s="33" t="s">
        <v>460</v>
      </c>
      <c r="E86" s="20" t="s">
        <v>646</v>
      </c>
      <c r="F86" s="8" t="s">
        <v>462</v>
      </c>
      <c r="G86" s="8" t="s">
        <v>47</v>
      </c>
      <c r="H86" s="34">
        <v>104179.0</v>
      </c>
      <c r="I86" s="8" t="s">
        <v>49</v>
      </c>
      <c r="J86" s="10">
        <v>3.39</v>
      </c>
      <c r="K86" s="18" t="s">
        <v>647</v>
      </c>
      <c r="L86" s="20">
        <v>124.0</v>
      </c>
      <c r="M86" s="20"/>
      <c r="N86" s="20" t="s">
        <v>692</v>
      </c>
      <c r="O86" s="8" t="s">
        <v>52</v>
      </c>
      <c r="P86" s="20" t="s">
        <v>207</v>
      </c>
      <c r="Q86" s="20"/>
      <c r="R86" s="8" t="s">
        <v>693</v>
      </c>
      <c r="S86" s="8" t="s">
        <v>694</v>
      </c>
      <c r="T86" s="11" t="str">
        <f t="shared" si="2"/>
        <v>Mackenzie Landa</v>
      </c>
      <c r="U86" s="8" t="s">
        <v>695</v>
      </c>
      <c r="V86" s="8" t="s">
        <v>696</v>
      </c>
      <c r="W86" s="8"/>
      <c r="X86" s="8" t="s">
        <v>652</v>
      </c>
      <c r="Y86" s="20"/>
      <c r="Z86" s="20"/>
      <c r="AA86" s="20"/>
      <c r="AB86" s="20"/>
      <c r="AC86" s="20"/>
      <c r="AD86" s="20"/>
      <c r="AE86" s="8" t="s">
        <v>653</v>
      </c>
      <c r="AF86" s="20" t="s">
        <v>460</v>
      </c>
      <c r="AG86" s="20" t="s">
        <v>477</v>
      </c>
      <c r="AH86" s="35" t="s">
        <v>654</v>
      </c>
      <c r="AI86" s="36" t="s">
        <v>66</v>
      </c>
      <c r="AJ86" s="20"/>
      <c r="AK86" s="23" t="s">
        <v>655</v>
      </c>
      <c r="AL86" s="23" t="s">
        <v>656</v>
      </c>
      <c r="AM86" s="22" t="s">
        <v>657</v>
      </c>
      <c r="AN86" s="24">
        <v>0.8317787069797362</v>
      </c>
      <c r="AO86" s="25">
        <v>54443.0</v>
      </c>
      <c r="AP86" s="37" t="s">
        <v>460</v>
      </c>
      <c r="AQ86" s="11">
        <v>33694.0</v>
      </c>
    </row>
    <row r="87">
      <c r="A87" s="8" t="str">
        <f t="shared" si="1"/>
        <v>Jay Koloseus</v>
      </c>
      <c r="B87" s="20" t="s">
        <v>645</v>
      </c>
      <c r="C87" s="16" t="s">
        <v>459</v>
      </c>
      <c r="D87" s="33" t="s">
        <v>460</v>
      </c>
      <c r="E87" s="20" t="s">
        <v>646</v>
      </c>
      <c r="F87" s="8" t="s">
        <v>462</v>
      </c>
      <c r="G87" s="8" t="s">
        <v>47</v>
      </c>
      <c r="H87" s="34">
        <v>104179.0</v>
      </c>
      <c r="I87" s="8" t="s">
        <v>49</v>
      </c>
      <c r="J87" s="10">
        <v>3.39</v>
      </c>
      <c r="K87" s="18" t="s">
        <v>647</v>
      </c>
      <c r="L87" s="20">
        <v>124.0</v>
      </c>
      <c r="M87" s="20"/>
      <c r="N87" s="20" t="s">
        <v>697</v>
      </c>
      <c r="O87" s="8" t="s">
        <v>52</v>
      </c>
      <c r="P87" s="20" t="s">
        <v>207</v>
      </c>
      <c r="Q87" s="20"/>
      <c r="R87" s="8" t="s">
        <v>698</v>
      </c>
      <c r="S87" s="8" t="s">
        <v>699</v>
      </c>
      <c r="T87" s="11" t="str">
        <f t="shared" si="2"/>
        <v>Jay Koloseus</v>
      </c>
      <c r="U87" s="8" t="s">
        <v>106</v>
      </c>
      <c r="V87" s="8" t="s">
        <v>700</v>
      </c>
      <c r="W87" s="8"/>
      <c r="X87" s="8" t="s">
        <v>652</v>
      </c>
      <c r="Y87" s="20"/>
      <c r="Z87" s="20"/>
      <c r="AA87" s="20"/>
      <c r="AB87" s="20"/>
      <c r="AC87" s="20"/>
      <c r="AD87" s="20"/>
      <c r="AE87" s="8" t="s">
        <v>653</v>
      </c>
      <c r="AF87" s="20" t="s">
        <v>460</v>
      </c>
      <c r="AG87" s="20" t="s">
        <v>477</v>
      </c>
      <c r="AH87" s="35" t="s">
        <v>654</v>
      </c>
      <c r="AI87" s="36" t="s">
        <v>66</v>
      </c>
      <c r="AJ87" s="20"/>
      <c r="AK87" s="23" t="s">
        <v>655</v>
      </c>
      <c r="AL87" s="23" t="s">
        <v>656</v>
      </c>
      <c r="AM87" s="22" t="s">
        <v>657</v>
      </c>
      <c r="AN87" s="24">
        <v>0.8317787069797362</v>
      </c>
      <c r="AO87" s="25">
        <v>54443.0</v>
      </c>
      <c r="AP87" s="37" t="s">
        <v>460</v>
      </c>
      <c r="AQ87" s="11">
        <v>33694.0</v>
      </c>
    </row>
    <row r="88">
      <c r="A88" s="8" t="str">
        <f t="shared" si="1"/>
        <v>Egle Uljas</v>
      </c>
      <c r="B88" s="8" t="s">
        <v>645</v>
      </c>
      <c r="C88" s="8" t="s">
        <v>459</v>
      </c>
      <c r="D88" s="9" t="s">
        <v>460</v>
      </c>
      <c r="E88" s="8" t="s">
        <v>646</v>
      </c>
      <c r="F88" s="8" t="s">
        <v>462</v>
      </c>
      <c r="G88" s="8" t="s">
        <v>47</v>
      </c>
      <c r="H88" s="8" t="s">
        <v>658</v>
      </c>
      <c r="I88" s="8" t="s">
        <v>49</v>
      </c>
      <c r="J88" s="10">
        <v>3.39</v>
      </c>
      <c r="K88" s="8" t="s">
        <v>647</v>
      </c>
      <c r="L88" s="8" t="s">
        <v>659</v>
      </c>
      <c r="M88" s="8"/>
      <c r="N88" s="8" t="s">
        <v>701</v>
      </c>
      <c r="O88" s="8" t="s">
        <v>52</v>
      </c>
      <c r="P88" s="8"/>
      <c r="Q88" s="8"/>
      <c r="R88" s="8" t="s">
        <v>702</v>
      </c>
      <c r="S88" s="8" t="s">
        <v>703</v>
      </c>
      <c r="T88" s="11" t="str">
        <f t="shared" si="2"/>
        <v>Egle Uljas</v>
      </c>
      <c r="U88" s="8" t="s">
        <v>106</v>
      </c>
      <c r="V88" s="8" t="s">
        <v>704</v>
      </c>
      <c r="W88" s="8"/>
      <c r="X88" s="8" t="s">
        <v>652</v>
      </c>
      <c r="Y88" s="8" t="s">
        <v>60</v>
      </c>
      <c r="Z88" s="12" t="s">
        <v>665</v>
      </c>
      <c r="AA88" s="8" t="s">
        <v>60</v>
      </c>
      <c r="AB88" s="12" t="s">
        <v>705</v>
      </c>
      <c r="AC88" s="12" t="s">
        <v>706</v>
      </c>
      <c r="AD88" s="12" t="s">
        <v>668</v>
      </c>
      <c r="AE88" s="8" t="s">
        <v>653</v>
      </c>
      <c r="AF88" s="8" t="s">
        <v>460</v>
      </c>
      <c r="AG88" s="8" t="s">
        <v>477</v>
      </c>
      <c r="AH88" s="8" t="s">
        <v>654</v>
      </c>
      <c r="AI88" s="8" t="s">
        <v>66</v>
      </c>
      <c r="AJ88" s="8"/>
      <c r="AK88" s="13" t="s">
        <v>655</v>
      </c>
      <c r="AL88" s="13" t="s">
        <v>656</v>
      </c>
      <c r="AM88" s="8" t="s">
        <v>657</v>
      </c>
      <c r="AN88" s="8" t="s">
        <v>669</v>
      </c>
      <c r="AO88" s="13" t="s">
        <v>670</v>
      </c>
      <c r="AP88" s="9" t="s">
        <v>460</v>
      </c>
      <c r="AQ88" s="11">
        <v>33694.0</v>
      </c>
    </row>
    <row r="89">
      <c r="A89" s="8" t="str">
        <f t="shared" si="1"/>
        <v>AC Francesca has been removed. </v>
      </c>
      <c r="B89" s="8" t="s">
        <v>645</v>
      </c>
      <c r="C89" s="8" t="s">
        <v>459</v>
      </c>
      <c r="D89" s="9" t="s">
        <v>460</v>
      </c>
      <c r="E89" s="8" t="s">
        <v>646</v>
      </c>
      <c r="F89" s="8" t="s">
        <v>462</v>
      </c>
      <c r="G89" s="8" t="s">
        <v>47</v>
      </c>
      <c r="H89" s="8" t="s">
        <v>658</v>
      </c>
      <c r="I89" s="8" t="s">
        <v>49</v>
      </c>
      <c r="J89" s="10">
        <v>3.39</v>
      </c>
      <c r="K89" s="8" t="s">
        <v>647</v>
      </c>
      <c r="L89" s="8" t="s">
        <v>659</v>
      </c>
      <c r="M89" s="8" t="s">
        <v>86</v>
      </c>
      <c r="N89" s="8" t="s">
        <v>707</v>
      </c>
      <c r="O89" s="8" t="s">
        <v>52</v>
      </c>
      <c r="P89" s="8"/>
      <c r="Q89" s="8" t="s">
        <v>277</v>
      </c>
      <c r="R89" s="8" t="s">
        <v>708</v>
      </c>
      <c r="S89" s="8"/>
      <c r="T89" s="11" t="str">
        <f t="shared" si="2"/>
        <v>AC Francesca has been removed. </v>
      </c>
      <c r="U89" s="8"/>
      <c r="V89" s="8"/>
      <c r="W89" s="8"/>
      <c r="X89" s="8" t="s">
        <v>652</v>
      </c>
      <c r="Y89" s="12" t="s">
        <v>709</v>
      </c>
      <c r="Z89" s="12" t="s">
        <v>665</v>
      </c>
      <c r="AA89" s="12" t="s">
        <v>710</v>
      </c>
      <c r="AB89" s="12" t="s">
        <v>667</v>
      </c>
      <c r="AC89" s="12" t="s">
        <v>711</v>
      </c>
      <c r="AD89" s="12" t="s">
        <v>668</v>
      </c>
      <c r="AE89" s="8" t="s">
        <v>653</v>
      </c>
      <c r="AF89" s="8" t="s">
        <v>460</v>
      </c>
      <c r="AG89" s="8" t="s">
        <v>477</v>
      </c>
      <c r="AH89" s="8" t="s">
        <v>654</v>
      </c>
      <c r="AI89" s="8" t="s">
        <v>66</v>
      </c>
      <c r="AJ89" s="8" t="s">
        <v>86</v>
      </c>
      <c r="AK89" s="13" t="s">
        <v>655</v>
      </c>
      <c r="AL89" s="13" t="s">
        <v>656</v>
      </c>
      <c r="AM89" s="8" t="s">
        <v>657</v>
      </c>
      <c r="AN89" s="8" t="s">
        <v>669</v>
      </c>
      <c r="AO89" s="13" t="s">
        <v>670</v>
      </c>
      <c r="AP89" s="9" t="s">
        <v>460</v>
      </c>
      <c r="AQ89" s="11">
        <v>33694.0</v>
      </c>
    </row>
    <row r="90">
      <c r="A90" s="8" t="str">
        <f t="shared" si="1"/>
        <v>HC Fred has been removed. </v>
      </c>
      <c r="B90" s="8" t="s">
        <v>645</v>
      </c>
      <c r="C90" s="8" t="s">
        <v>459</v>
      </c>
      <c r="D90" s="9" t="s">
        <v>460</v>
      </c>
      <c r="E90" s="8" t="s">
        <v>646</v>
      </c>
      <c r="F90" s="8" t="s">
        <v>462</v>
      </c>
      <c r="G90" s="8" t="s">
        <v>47</v>
      </c>
      <c r="H90" s="8" t="s">
        <v>658</v>
      </c>
      <c r="I90" s="8" t="s">
        <v>49</v>
      </c>
      <c r="J90" s="10">
        <v>3.39</v>
      </c>
      <c r="K90" s="8" t="s">
        <v>647</v>
      </c>
      <c r="L90" s="8" t="s">
        <v>659</v>
      </c>
      <c r="M90" s="8" t="s">
        <v>86</v>
      </c>
      <c r="N90" s="8" t="s">
        <v>712</v>
      </c>
      <c r="O90" s="8" t="s">
        <v>52</v>
      </c>
      <c r="P90" s="8"/>
      <c r="Q90" s="8" t="s">
        <v>277</v>
      </c>
      <c r="R90" s="8" t="s">
        <v>713</v>
      </c>
      <c r="S90" s="8"/>
      <c r="T90" s="11" t="str">
        <f t="shared" si="2"/>
        <v>HC Fred has been removed. </v>
      </c>
      <c r="U90" s="8"/>
      <c r="V90" s="8"/>
      <c r="W90" s="8"/>
      <c r="X90" s="8" t="s">
        <v>652</v>
      </c>
      <c r="Y90" s="12" t="s">
        <v>714</v>
      </c>
      <c r="Z90" s="12" t="s">
        <v>665</v>
      </c>
      <c r="AA90" s="8" t="s">
        <v>60</v>
      </c>
      <c r="AB90" s="12" t="s">
        <v>667</v>
      </c>
      <c r="AC90" s="8" t="s">
        <v>60</v>
      </c>
      <c r="AD90" s="12" t="s">
        <v>668</v>
      </c>
      <c r="AE90" s="8" t="s">
        <v>653</v>
      </c>
      <c r="AF90" s="8" t="s">
        <v>460</v>
      </c>
      <c r="AG90" s="8" t="s">
        <v>477</v>
      </c>
      <c r="AH90" s="8" t="s">
        <v>654</v>
      </c>
      <c r="AI90" s="8" t="s">
        <v>66</v>
      </c>
      <c r="AJ90" s="8" t="s">
        <v>86</v>
      </c>
      <c r="AK90" s="13" t="s">
        <v>655</v>
      </c>
      <c r="AL90" s="13" t="s">
        <v>656</v>
      </c>
      <c r="AM90" s="8" t="s">
        <v>657</v>
      </c>
      <c r="AN90" s="8" t="s">
        <v>669</v>
      </c>
      <c r="AO90" s="13" t="s">
        <v>670</v>
      </c>
      <c r="AP90" s="9" t="s">
        <v>460</v>
      </c>
      <c r="AQ90" s="11">
        <v>33694.0</v>
      </c>
    </row>
    <row r="91">
      <c r="A91" s="8" t="str">
        <f t="shared" si="1"/>
        <v>AC Bernard has been removed. </v>
      </c>
      <c r="B91" s="8" t="s">
        <v>645</v>
      </c>
      <c r="C91" s="8" t="s">
        <v>459</v>
      </c>
      <c r="D91" s="9" t="s">
        <v>460</v>
      </c>
      <c r="E91" s="8" t="s">
        <v>646</v>
      </c>
      <c r="F91" s="8" t="s">
        <v>462</v>
      </c>
      <c r="G91" s="8" t="s">
        <v>47</v>
      </c>
      <c r="H91" s="8" t="s">
        <v>658</v>
      </c>
      <c r="I91" s="8" t="s">
        <v>49</v>
      </c>
      <c r="J91" s="10">
        <v>3.39</v>
      </c>
      <c r="K91" s="8" t="s">
        <v>647</v>
      </c>
      <c r="L91" s="8" t="s">
        <v>659</v>
      </c>
      <c r="M91" s="8" t="s">
        <v>86</v>
      </c>
      <c r="N91" s="8" t="s">
        <v>715</v>
      </c>
      <c r="O91" s="8" t="s">
        <v>52</v>
      </c>
      <c r="P91" s="8"/>
      <c r="Q91" s="8" t="s">
        <v>277</v>
      </c>
      <c r="R91" s="8" t="s">
        <v>716</v>
      </c>
      <c r="S91" s="8"/>
      <c r="T91" s="11" t="str">
        <f t="shared" si="2"/>
        <v>AC Bernard has been removed. </v>
      </c>
      <c r="U91" s="8"/>
      <c r="V91" s="8"/>
      <c r="W91" s="8"/>
      <c r="X91" s="8" t="s">
        <v>652</v>
      </c>
      <c r="Y91" s="8" t="s">
        <v>60</v>
      </c>
      <c r="Z91" s="12" t="s">
        <v>665</v>
      </c>
      <c r="AA91" s="8" t="s">
        <v>60</v>
      </c>
      <c r="AB91" s="12" t="s">
        <v>667</v>
      </c>
      <c r="AC91" s="8" t="s">
        <v>86</v>
      </c>
      <c r="AD91" s="12" t="s">
        <v>668</v>
      </c>
      <c r="AE91" s="8" t="s">
        <v>653</v>
      </c>
      <c r="AF91" s="8" t="s">
        <v>460</v>
      </c>
      <c r="AG91" s="8" t="s">
        <v>477</v>
      </c>
      <c r="AH91" s="8" t="s">
        <v>654</v>
      </c>
      <c r="AI91" s="8" t="s">
        <v>66</v>
      </c>
      <c r="AJ91" s="8" t="s">
        <v>86</v>
      </c>
      <c r="AK91" s="13" t="s">
        <v>655</v>
      </c>
      <c r="AL91" s="13" t="s">
        <v>656</v>
      </c>
      <c r="AM91" s="8" t="s">
        <v>657</v>
      </c>
      <c r="AN91" s="8" t="s">
        <v>669</v>
      </c>
      <c r="AO91" s="13" t="s">
        <v>670</v>
      </c>
      <c r="AP91" s="9" t="s">
        <v>460</v>
      </c>
      <c r="AQ91" s="11">
        <v>33694.0</v>
      </c>
    </row>
    <row r="92">
      <c r="A92" s="8" t="str">
        <f t="shared" si="1"/>
        <v>AC Priscilla has been removed. </v>
      </c>
      <c r="B92" s="8" t="s">
        <v>645</v>
      </c>
      <c r="C92" s="8" t="s">
        <v>459</v>
      </c>
      <c r="D92" s="9" t="s">
        <v>460</v>
      </c>
      <c r="E92" s="8" t="s">
        <v>646</v>
      </c>
      <c r="F92" s="8" t="s">
        <v>462</v>
      </c>
      <c r="G92" s="8" t="s">
        <v>47</v>
      </c>
      <c r="H92" s="8" t="s">
        <v>658</v>
      </c>
      <c r="I92" s="8" t="s">
        <v>49</v>
      </c>
      <c r="J92" s="10">
        <v>3.39</v>
      </c>
      <c r="K92" s="8" t="s">
        <v>647</v>
      </c>
      <c r="L92" s="8" t="s">
        <v>659</v>
      </c>
      <c r="M92" s="8"/>
      <c r="N92" s="8" t="s">
        <v>717</v>
      </c>
      <c r="O92" s="8" t="s">
        <v>52</v>
      </c>
      <c r="P92" s="8"/>
      <c r="Q92" s="8" t="s">
        <v>277</v>
      </c>
      <c r="R92" s="8" t="s">
        <v>718</v>
      </c>
      <c r="S92" s="8"/>
      <c r="T92" s="11" t="str">
        <f t="shared" si="2"/>
        <v>AC Priscilla has been removed. </v>
      </c>
      <c r="U92" s="8"/>
      <c r="V92" s="8"/>
      <c r="W92" s="8"/>
      <c r="X92" s="8" t="s">
        <v>652</v>
      </c>
      <c r="Y92" s="12" t="s">
        <v>719</v>
      </c>
      <c r="Z92" s="12" t="s">
        <v>665</v>
      </c>
      <c r="AA92" s="8" t="s">
        <v>60</v>
      </c>
      <c r="AB92" s="12" t="s">
        <v>667</v>
      </c>
      <c r="AC92" s="12" t="s">
        <v>720</v>
      </c>
      <c r="AD92" s="12" t="s">
        <v>668</v>
      </c>
      <c r="AE92" s="8" t="s">
        <v>653</v>
      </c>
      <c r="AF92" s="8" t="s">
        <v>460</v>
      </c>
      <c r="AG92" s="8" t="s">
        <v>477</v>
      </c>
      <c r="AH92" s="8" t="s">
        <v>654</v>
      </c>
      <c r="AI92" s="8" t="s">
        <v>66</v>
      </c>
      <c r="AJ92" s="8"/>
      <c r="AK92" s="13" t="s">
        <v>655</v>
      </c>
      <c r="AL92" s="13" t="s">
        <v>656</v>
      </c>
      <c r="AM92" s="8" t="s">
        <v>657</v>
      </c>
      <c r="AN92" s="8" t="s">
        <v>669</v>
      </c>
      <c r="AO92" s="13" t="s">
        <v>670</v>
      </c>
      <c r="AP92" s="9" t="s">
        <v>460</v>
      </c>
      <c r="AQ92" s="11">
        <v>33694.0</v>
      </c>
    </row>
    <row r="93">
      <c r="A93" s="8" t="str">
        <f t="shared" si="1"/>
        <v>Volunteer AC Trevor has been removed. </v>
      </c>
      <c r="B93" s="8" t="s">
        <v>645</v>
      </c>
      <c r="C93" s="8" t="s">
        <v>459</v>
      </c>
      <c r="D93" s="9" t="s">
        <v>460</v>
      </c>
      <c r="E93" s="8" t="s">
        <v>646</v>
      </c>
      <c r="F93" s="8" t="s">
        <v>462</v>
      </c>
      <c r="G93" s="8" t="s">
        <v>47</v>
      </c>
      <c r="H93" s="8" t="s">
        <v>658</v>
      </c>
      <c r="I93" s="8" t="s">
        <v>49</v>
      </c>
      <c r="J93" s="10">
        <v>3.39</v>
      </c>
      <c r="K93" s="8" t="s">
        <v>647</v>
      </c>
      <c r="L93" s="8" t="s">
        <v>659</v>
      </c>
      <c r="M93" s="8"/>
      <c r="N93" s="8" t="s">
        <v>721</v>
      </c>
      <c r="O93" s="8" t="s">
        <v>52</v>
      </c>
      <c r="P93" s="8"/>
      <c r="Q93" s="8" t="s">
        <v>277</v>
      </c>
      <c r="R93" s="8" t="s">
        <v>722</v>
      </c>
      <c r="S93" s="8"/>
      <c r="T93" s="11" t="str">
        <f t="shared" si="2"/>
        <v>Volunteer AC Trevor has been removed. </v>
      </c>
      <c r="U93" s="8"/>
      <c r="V93" s="8"/>
      <c r="W93" s="8"/>
      <c r="X93" s="8" t="s">
        <v>652</v>
      </c>
      <c r="Y93" s="12" t="s">
        <v>723</v>
      </c>
      <c r="Z93" s="12" t="s">
        <v>665</v>
      </c>
      <c r="AA93" s="8" t="s">
        <v>60</v>
      </c>
      <c r="AB93" s="12" t="s">
        <v>667</v>
      </c>
      <c r="AC93" s="12" t="s">
        <v>724</v>
      </c>
      <c r="AD93" s="12" t="s">
        <v>668</v>
      </c>
      <c r="AE93" s="8" t="s">
        <v>653</v>
      </c>
      <c r="AF93" s="8" t="s">
        <v>460</v>
      </c>
      <c r="AG93" s="8" t="s">
        <v>477</v>
      </c>
      <c r="AH93" s="8" t="s">
        <v>654</v>
      </c>
      <c r="AI93" s="8" t="s">
        <v>66</v>
      </c>
      <c r="AJ93" s="8"/>
      <c r="AK93" s="13" t="s">
        <v>655</v>
      </c>
      <c r="AL93" s="13" t="s">
        <v>656</v>
      </c>
      <c r="AM93" s="8" t="s">
        <v>657</v>
      </c>
      <c r="AN93" s="8" t="s">
        <v>669</v>
      </c>
      <c r="AO93" s="13" t="s">
        <v>670</v>
      </c>
      <c r="AP93" s="9" t="s">
        <v>460</v>
      </c>
      <c r="AQ93" s="11">
        <v>33694.0</v>
      </c>
    </row>
    <row r="94">
      <c r="A94" s="8" t="str">
        <f t="shared" si="1"/>
        <v>Michael Carr</v>
      </c>
      <c r="B94" s="8" t="s">
        <v>725</v>
      </c>
      <c r="C94" s="8" t="s">
        <v>284</v>
      </c>
      <c r="D94" s="9" t="s">
        <v>726</v>
      </c>
      <c r="E94" s="8" t="s">
        <v>727</v>
      </c>
      <c r="F94" s="8" t="s">
        <v>462</v>
      </c>
      <c r="G94" s="8" t="s">
        <v>47</v>
      </c>
      <c r="H94" s="8" t="s">
        <v>728</v>
      </c>
      <c r="I94" s="8" t="s">
        <v>49</v>
      </c>
      <c r="J94" s="10">
        <v>3.51</v>
      </c>
      <c r="K94" s="8" t="s">
        <v>729</v>
      </c>
      <c r="L94" s="8" t="s">
        <v>86</v>
      </c>
      <c r="M94" s="8" t="s">
        <v>86</v>
      </c>
      <c r="N94" s="8" t="s">
        <v>730</v>
      </c>
      <c r="O94" s="8" t="s">
        <v>52</v>
      </c>
      <c r="P94" s="8"/>
      <c r="Q94" s="8"/>
      <c r="R94" s="8" t="s">
        <v>731</v>
      </c>
      <c r="S94" s="8" t="s">
        <v>732</v>
      </c>
      <c r="T94" s="11" t="str">
        <f t="shared" si="2"/>
        <v>Michael Carr</v>
      </c>
      <c r="U94" s="8" t="s">
        <v>412</v>
      </c>
      <c r="V94" s="8" t="s">
        <v>733</v>
      </c>
      <c r="W94" s="8"/>
      <c r="X94" s="8" t="s">
        <v>734</v>
      </c>
      <c r="Y94" s="8" t="s">
        <v>60</v>
      </c>
      <c r="Z94" s="12" t="s">
        <v>735</v>
      </c>
      <c r="AA94" s="12" t="s">
        <v>736</v>
      </c>
      <c r="AB94" s="12" t="s">
        <v>737</v>
      </c>
      <c r="AC94" s="8" t="s">
        <v>60</v>
      </c>
      <c r="AD94" s="8" t="s">
        <v>60</v>
      </c>
      <c r="AE94" s="8" t="s">
        <v>738</v>
      </c>
      <c r="AF94" s="8" t="s">
        <v>739</v>
      </c>
      <c r="AG94" s="8" t="s">
        <v>740</v>
      </c>
      <c r="AH94" s="8" t="s">
        <v>134</v>
      </c>
      <c r="AI94" s="8" t="s">
        <v>66</v>
      </c>
      <c r="AJ94" s="8" t="s">
        <v>86</v>
      </c>
      <c r="AK94" s="13" t="s">
        <v>741</v>
      </c>
      <c r="AL94" s="13" t="s">
        <v>742</v>
      </c>
      <c r="AM94" s="8" t="s">
        <v>743</v>
      </c>
      <c r="AN94" s="8" t="s">
        <v>744</v>
      </c>
      <c r="AO94" s="13" t="s">
        <v>745</v>
      </c>
      <c r="AP94" s="9" t="s">
        <v>739</v>
      </c>
      <c r="AQ94" s="11">
        <v>9839.0</v>
      </c>
    </row>
    <row r="95">
      <c r="A95" s="8" t="str">
        <f t="shared" si="1"/>
        <v>Kennedy London</v>
      </c>
      <c r="B95" s="8" t="s">
        <v>725</v>
      </c>
      <c r="C95" s="8" t="s">
        <v>284</v>
      </c>
      <c r="D95" s="9" t="s">
        <v>726</v>
      </c>
      <c r="E95" s="8" t="s">
        <v>727</v>
      </c>
      <c r="F95" s="8" t="s">
        <v>462</v>
      </c>
      <c r="G95" s="8" t="s">
        <v>47</v>
      </c>
      <c r="H95" s="8" t="s">
        <v>728</v>
      </c>
      <c r="I95" s="8" t="s">
        <v>49</v>
      </c>
      <c r="J95" s="10">
        <v>3.51</v>
      </c>
      <c r="K95" s="8" t="s">
        <v>729</v>
      </c>
      <c r="L95" s="8" t="s">
        <v>86</v>
      </c>
      <c r="M95" s="8" t="s">
        <v>86</v>
      </c>
      <c r="N95" s="8" t="s">
        <v>746</v>
      </c>
      <c r="O95" s="8" t="s">
        <v>52</v>
      </c>
      <c r="P95" s="8"/>
      <c r="Q95" s="8"/>
      <c r="R95" s="8" t="s">
        <v>747</v>
      </c>
      <c r="S95" s="8" t="s">
        <v>748</v>
      </c>
      <c r="T95" s="11" t="str">
        <f t="shared" si="2"/>
        <v>Kennedy London</v>
      </c>
      <c r="U95" s="8" t="s">
        <v>76</v>
      </c>
      <c r="V95" s="8" t="s">
        <v>749</v>
      </c>
      <c r="W95" s="8" t="s">
        <v>86</v>
      </c>
      <c r="X95" s="8" t="s">
        <v>734</v>
      </c>
      <c r="Y95" s="8" t="s">
        <v>60</v>
      </c>
      <c r="Z95" s="12" t="s">
        <v>735</v>
      </c>
      <c r="AA95" s="8" t="s">
        <v>60</v>
      </c>
      <c r="AB95" s="12" t="s">
        <v>737</v>
      </c>
      <c r="AC95" s="8" t="s">
        <v>60</v>
      </c>
      <c r="AD95" s="12" t="s">
        <v>750</v>
      </c>
      <c r="AE95" s="8" t="s">
        <v>738</v>
      </c>
      <c r="AF95" s="8" t="s">
        <v>739</v>
      </c>
      <c r="AG95" s="8" t="s">
        <v>740</v>
      </c>
      <c r="AH95" s="8" t="s">
        <v>134</v>
      </c>
      <c r="AI95" s="8" t="s">
        <v>66</v>
      </c>
      <c r="AJ95" s="8" t="s">
        <v>86</v>
      </c>
      <c r="AK95" s="8" t="s">
        <v>741</v>
      </c>
      <c r="AL95" s="8" t="s">
        <v>742</v>
      </c>
      <c r="AM95" s="8" t="s">
        <v>743</v>
      </c>
      <c r="AN95" s="8" t="s">
        <v>422</v>
      </c>
      <c r="AO95" s="8" t="s">
        <v>745</v>
      </c>
      <c r="AP95" s="8" t="s">
        <v>739</v>
      </c>
      <c r="AQ95" s="11">
        <v>9839.0</v>
      </c>
    </row>
    <row r="96">
      <c r="A96" s="8" t="str">
        <f t="shared" si="1"/>
        <v>Patryk Baran</v>
      </c>
      <c r="B96" s="8" t="s">
        <v>725</v>
      </c>
      <c r="C96" s="8" t="s">
        <v>284</v>
      </c>
      <c r="D96" s="9" t="s">
        <v>726</v>
      </c>
      <c r="E96" s="8" t="s">
        <v>727</v>
      </c>
      <c r="F96" s="8" t="s">
        <v>462</v>
      </c>
      <c r="G96" s="8" t="s">
        <v>47</v>
      </c>
      <c r="H96" s="8" t="s">
        <v>728</v>
      </c>
      <c r="I96" s="8" t="s">
        <v>49</v>
      </c>
      <c r="J96" s="10">
        <v>3.51</v>
      </c>
      <c r="K96" s="8" t="s">
        <v>729</v>
      </c>
      <c r="L96" s="8"/>
      <c r="M96" s="8"/>
      <c r="N96" s="8" t="s">
        <v>751</v>
      </c>
      <c r="O96" s="8" t="s">
        <v>52</v>
      </c>
      <c r="P96" s="8"/>
      <c r="Q96" s="8"/>
      <c r="R96" s="8" t="s">
        <v>752</v>
      </c>
      <c r="S96" s="8" t="s">
        <v>753</v>
      </c>
      <c r="T96" s="11" t="str">
        <f t="shared" si="2"/>
        <v>Patryk Baran</v>
      </c>
      <c r="U96" s="8" t="s">
        <v>76</v>
      </c>
      <c r="V96" s="8"/>
      <c r="W96" s="8"/>
      <c r="X96" s="8" t="s">
        <v>734</v>
      </c>
      <c r="Y96" s="8" t="s">
        <v>60</v>
      </c>
      <c r="Z96" s="12" t="s">
        <v>735</v>
      </c>
      <c r="AA96" s="8" t="s">
        <v>60</v>
      </c>
      <c r="AB96" s="12" t="s">
        <v>737</v>
      </c>
      <c r="AC96" s="8" t="s">
        <v>60</v>
      </c>
      <c r="AD96" s="12" t="s">
        <v>754</v>
      </c>
      <c r="AE96" s="8" t="s">
        <v>738</v>
      </c>
      <c r="AF96" s="8" t="s">
        <v>739</v>
      </c>
      <c r="AG96" s="8" t="s">
        <v>740</v>
      </c>
      <c r="AH96" s="8" t="s">
        <v>134</v>
      </c>
      <c r="AI96" s="8" t="s">
        <v>66</v>
      </c>
      <c r="AJ96" s="8"/>
      <c r="AK96" s="13" t="s">
        <v>741</v>
      </c>
      <c r="AL96" s="13" t="s">
        <v>742</v>
      </c>
      <c r="AM96" s="8" t="s">
        <v>743</v>
      </c>
      <c r="AN96" s="8" t="s">
        <v>744</v>
      </c>
      <c r="AO96" s="13" t="s">
        <v>745</v>
      </c>
      <c r="AP96" s="15" t="s">
        <v>739</v>
      </c>
      <c r="AQ96" s="11">
        <v>9839.0</v>
      </c>
    </row>
    <row r="97">
      <c r="A97" s="8" t="str">
        <f t="shared" si="1"/>
        <v>Jim Patchell</v>
      </c>
      <c r="B97" s="8" t="s">
        <v>725</v>
      </c>
      <c r="C97" s="8" t="s">
        <v>284</v>
      </c>
      <c r="D97" s="9" t="s">
        <v>726</v>
      </c>
      <c r="E97" s="8" t="s">
        <v>727</v>
      </c>
      <c r="F97" s="8" t="s">
        <v>462</v>
      </c>
      <c r="G97" s="8" t="s">
        <v>47</v>
      </c>
      <c r="H97" s="8" t="s">
        <v>728</v>
      </c>
      <c r="I97" s="8" t="s">
        <v>49</v>
      </c>
      <c r="J97" s="10">
        <v>3.51</v>
      </c>
      <c r="K97" s="8" t="s">
        <v>729</v>
      </c>
      <c r="L97" s="8" t="s">
        <v>86</v>
      </c>
      <c r="M97" s="8" t="s">
        <v>86</v>
      </c>
      <c r="N97" s="8" t="s">
        <v>755</v>
      </c>
      <c r="O97" s="8" t="s">
        <v>52</v>
      </c>
      <c r="P97" s="8"/>
      <c r="Q97" s="8"/>
      <c r="R97" s="8" t="s">
        <v>756</v>
      </c>
      <c r="S97" s="8" t="s">
        <v>757</v>
      </c>
      <c r="T97" s="11" t="str">
        <f t="shared" si="2"/>
        <v>Jim Patchell</v>
      </c>
      <c r="U97" s="8" t="s">
        <v>311</v>
      </c>
      <c r="V97" s="8" t="s">
        <v>758</v>
      </c>
      <c r="W97" s="8" t="s">
        <v>759</v>
      </c>
      <c r="X97" s="8" t="s">
        <v>734</v>
      </c>
      <c r="Y97" s="8" t="s">
        <v>60</v>
      </c>
      <c r="Z97" s="12" t="s">
        <v>735</v>
      </c>
      <c r="AA97" s="8" t="s">
        <v>60</v>
      </c>
      <c r="AB97" s="12" t="s">
        <v>737</v>
      </c>
      <c r="AC97" s="8" t="s">
        <v>60</v>
      </c>
      <c r="AD97" s="8" t="s">
        <v>60</v>
      </c>
      <c r="AE97" s="8" t="s">
        <v>738</v>
      </c>
      <c r="AF97" s="8" t="s">
        <v>739</v>
      </c>
      <c r="AG97" s="8" t="s">
        <v>740</v>
      </c>
      <c r="AH97" s="8" t="s">
        <v>134</v>
      </c>
      <c r="AI97" s="8" t="s">
        <v>66</v>
      </c>
      <c r="AJ97" s="8" t="s">
        <v>86</v>
      </c>
      <c r="AK97" s="13" t="s">
        <v>741</v>
      </c>
      <c r="AL97" s="13" t="s">
        <v>742</v>
      </c>
      <c r="AM97" s="8" t="s">
        <v>743</v>
      </c>
      <c r="AN97" s="8" t="s">
        <v>744</v>
      </c>
      <c r="AO97" s="13" t="s">
        <v>745</v>
      </c>
      <c r="AP97" s="9" t="s">
        <v>739</v>
      </c>
      <c r="AQ97" s="11">
        <v>9839.0</v>
      </c>
    </row>
    <row r="98">
      <c r="A98" s="8" t="str">
        <f t="shared" si="1"/>
        <v>Jesse Duvall</v>
      </c>
      <c r="B98" s="8" t="s">
        <v>725</v>
      </c>
      <c r="C98" s="8" t="s">
        <v>284</v>
      </c>
      <c r="D98" s="9" t="s">
        <v>726</v>
      </c>
      <c r="E98" s="8" t="s">
        <v>727</v>
      </c>
      <c r="F98" s="8" t="s">
        <v>462</v>
      </c>
      <c r="G98" s="8" t="s">
        <v>47</v>
      </c>
      <c r="H98" s="8" t="s">
        <v>728</v>
      </c>
      <c r="I98" s="8" t="s">
        <v>49</v>
      </c>
      <c r="J98" s="10">
        <v>3.51</v>
      </c>
      <c r="K98" s="8" t="s">
        <v>729</v>
      </c>
      <c r="L98" s="8" t="s">
        <v>86</v>
      </c>
      <c r="M98" s="8" t="s">
        <v>86</v>
      </c>
      <c r="N98" s="8" t="s">
        <v>760</v>
      </c>
      <c r="O98" s="8" t="s">
        <v>52</v>
      </c>
      <c r="P98" s="8"/>
      <c r="Q98" s="8"/>
      <c r="R98" s="8" t="s">
        <v>761</v>
      </c>
      <c r="S98" s="8" t="s">
        <v>762</v>
      </c>
      <c r="T98" s="11" t="str">
        <f t="shared" si="2"/>
        <v>Jesse Duvall</v>
      </c>
      <c r="U98" s="8" t="s">
        <v>106</v>
      </c>
      <c r="V98" s="8" t="s">
        <v>763</v>
      </c>
      <c r="W98" s="8" t="s">
        <v>759</v>
      </c>
      <c r="X98" s="8" t="s">
        <v>734</v>
      </c>
      <c r="Y98" s="8" t="s">
        <v>60</v>
      </c>
      <c r="Z98" s="12" t="s">
        <v>735</v>
      </c>
      <c r="AA98" s="12" t="s">
        <v>764</v>
      </c>
      <c r="AB98" s="12" t="s">
        <v>737</v>
      </c>
      <c r="AC98" s="8" t="s">
        <v>60</v>
      </c>
      <c r="AD98" s="8" t="s">
        <v>60</v>
      </c>
      <c r="AE98" s="8" t="s">
        <v>738</v>
      </c>
      <c r="AF98" s="8" t="s">
        <v>739</v>
      </c>
      <c r="AG98" s="8" t="s">
        <v>740</v>
      </c>
      <c r="AH98" s="8" t="s">
        <v>134</v>
      </c>
      <c r="AI98" s="8" t="s">
        <v>66</v>
      </c>
      <c r="AJ98" s="8" t="s">
        <v>86</v>
      </c>
      <c r="AK98" s="13" t="s">
        <v>741</v>
      </c>
      <c r="AL98" s="13" t="s">
        <v>742</v>
      </c>
      <c r="AM98" s="8" t="s">
        <v>743</v>
      </c>
      <c r="AN98" s="8" t="s">
        <v>744</v>
      </c>
      <c r="AO98" s="13" t="s">
        <v>745</v>
      </c>
      <c r="AP98" s="9" t="s">
        <v>739</v>
      </c>
      <c r="AQ98" s="11">
        <v>9839.0</v>
      </c>
    </row>
    <row r="99">
      <c r="A99" s="8" t="str">
        <f t="shared" si="1"/>
        <v>Alex Rachmaciej</v>
      </c>
      <c r="B99" s="8" t="s">
        <v>725</v>
      </c>
      <c r="C99" s="8" t="s">
        <v>284</v>
      </c>
      <c r="D99" s="9" t="s">
        <v>726</v>
      </c>
      <c r="E99" s="8" t="s">
        <v>727</v>
      </c>
      <c r="F99" s="8" t="s">
        <v>462</v>
      </c>
      <c r="G99" s="8" t="s">
        <v>47</v>
      </c>
      <c r="H99" s="8" t="s">
        <v>728</v>
      </c>
      <c r="I99" s="8" t="s">
        <v>49</v>
      </c>
      <c r="J99" s="10">
        <v>3.51</v>
      </c>
      <c r="K99" s="8" t="s">
        <v>729</v>
      </c>
      <c r="L99" s="8"/>
      <c r="M99" s="8"/>
      <c r="N99" s="8" t="s">
        <v>765</v>
      </c>
      <c r="O99" s="8" t="s">
        <v>52</v>
      </c>
      <c r="P99" s="8"/>
      <c r="Q99" s="8"/>
      <c r="R99" s="8" t="s">
        <v>766</v>
      </c>
      <c r="S99" s="8" t="s">
        <v>767</v>
      </c>
      <c r="T99" s="11" t="str">
        <f t="shared" si="2"/>
        <v>Alex Rachmaciej</v>
      </c>
      <c r="U99" s="8" t="s">
        <v>80</v>
      </c>
      <c r="V99" s="8" t="s">
        <v>768</v>
      </c>
      <c r="W99" s="8" t="s">
        <v>769</v>
      </c>
      <c r="X99" s="8" t="s">
        <v>734</v>
      </c>
      <c r="Y99" s="8" t="s">
        <v>60</v>
      </c>
      <c r="Z99" s="12" t="s">
        <v>735</v>
      </c>
      <c r="AA99" s="8" t="s">
        <v>60</v>
      </c>
      <c r="AB99" s="12" t="s">
        <v>737</v>
      </c>
      <c r="AC99" s="8" t="s">
        <v>60</v>
      </c>
      <c r="AD99" s="8" t="s">
        <v>60</v>
      </c>
      <c r="AE99" s="8" t="s">
        <v>738</v>
      </c>
      <c r="AF99" s="8" t="s">
        <v>739</v>
      </c>
      <c r="AG99" s="8" t="s">
        <v>740</v>
      </c>
      <c r="AH99" s="8" t="s">
        <v>134</v>
      </c>
      <c r="AI99" s="8" t="s">
        <v>66</v>
      </c>
      <c r="AJ99" s="8"/>
      <c r="AK99" s="13" t="s">
        <v>741</v>
      </c>
      <c r="AL99" s="13" t="s">
        <v>742</v>
      </c>
      <c r="AM99" s="8" t="s">
        <v>743</v>
      </c>
      <c r="AN99" s="8" t="s">
        <v>744</v>
      </c>
      <c r="AO99" s="13" t="s">
        <v>745</v>
      </c>
      <c r="AP99" s="15" t="s">
        <v>739</v>
      </c>
      <c r="AQ99" s="11">
        <v>9839.0</v>
      </c>
    </row>
    <row r="100">
      <c r="A100" s="8" t="str">
        <f t="shared" si="1"/>
        <v>Matt Kraft</v>
      </c>
      <c r="B100" s="8" t="s">
        <v>725</v>
      </c>
      <c r="C100" s="8" t="s">
        <v>284</v>
      </c>
      <c r="D100" s="9" t="s">
        <v>726</v>
      </c>
      <c r="E100" s="8" t="s">
        <v>727</v>
      </c>
      <c r="F100" s="8" t="s">
        <v>462</v>
      </c>
      <c r="G100" s="8" t="s">
        <v>47</v>
      </c>
      <c r="H100" s="8" t="s">
        <v>728</v>
      </c>
      <c r="I100" s="8" t="s">
        <v>49</v>
      </c>
      <c r="J100" s="10">
        <v>3.51</v>
      </c>
      <c r="K100" s="8" t="s">
        <v>729</v>
      </c>
      <c r="L100" s="8" t="s">
        <v>86</v>
      </c>
      <c r="M100" s="8" t="s">
        <v>86</v>
      </c>
      <c r="N100" s="8" t="s">
        <v>770</v>
      </c>
      <c r="O100" s="8" t="s">
        <v>52</v>
      </c>
      <c r="P100" s="8"/>
      <c r="Q100" s="8"/>
      <c r="R100" s="8" t="s">
        <v>771</v>
      </c>
      <c r="S100" s="8" t="s">
        <v>772</v>
      </c>
      <c r="T100" s="11" t="str">
        <f t="shared" si="2"/>
        <v>Matt Kraft</v>
      </c>
      <c r="U100" s="8" t="s">
        <v>80</v>
      </c>
      <c r="V100" s="8" t="s">
        <v>773</v>
      </c>
      <c r="W100" s="8" t="s">
        <v>774</v>
      </c>
      <c r="X100" s="8" t="s">
        <v>734</v>
      </c>
      <c r="Y100" s="8" t="s">
        <v>60</v>
      </c>
      <c r="Z100" s="12" t="s">
        <v>735</v>
      </c>
      <c r="AA100" s="12" t="s">
        <v>775</v>
      </c>
      <c r="AB100" s="12" t="s">
        <v>737</v>
      </c>
      <c r="AC100" s="12" t="s">
        <v>776</v>
      </c>
      <c r="AD100" s="8" t="s">
        <v>60</v>
      </c>
      <c r="AE100" s="8" t="s">
        <v>738</v>
      </c>
      <c r="AF100" s="8" t="s">
        <v>739</v>
      </c>
      <c r="AG100" s="8" t="s">
        <v>740</v>
      </c>
      <c r="AH100" s="8" t="s">
        <v>134</v>
      </c>
      <c r="AI100" s="8" t="s">
        <v>66</v>
      </c>
      <c r="AJ100" s="8" t="s">
        <v>86</v>
      </c>
      <c r="AK100" s="13" t="s">
        <v>741</v>
      </c>
      <c r="AL100" s="13" t="s">
        <v>742</v>
      </c>
      <c r="AM100" s="8" t="s">
        <v>743</v>
      </c>
      <c r="AN100" s="8" t="s">
        <v>744</v>
      </c>
      <c r="AO100" s="13" t="s">
        <v>745</v>
      </c>
      <c r="AP100" s="9" t="s">
        <v>739</v>
      </c>
      <c r="AQ100" s="11">
        <v>9839.0</v>
      </c>
    </row>
    <row r="101">
      <c r="A101" s="8" t="str">
        <f t="shared" si="1"/>
        <v>Matt Vining</v>
      </c>
      <c r="B101" s="8" t="s">
        <v>725</v>
      </c>
      <c r="C101" s="8" t="s">
        <v>284</v>
      </c>
      <c r="D101" s="9" t="s">
        <v>726</v>
      </c>
      <c r="E101" s="8" t="s">
        <v>727</v>
      </c>
      <c r="F101" s="8" t="s">
        <v>462</v>
      </c>
      <c r="G101" s="8" t="s">
        <v>47</v>
      </c>
      <c r="H101" s="8" t="s">
        <v>728</v>
      </c>
      <c r="I101" s="8" t="s">
        <v>49</v>
      </c>
      <c r="J101" s="10">
        <v>3.51</v>
      </c>
      <c r="K101" s="8" t="s">
        <v>729</v>
      </c>
      <c r="L101" s="8" t="s">
        <v>86</v>
      </c>
      <c r="M101" s="8" t="s">
        <v>86</v>
      </c>
      <c r="N101" s="8" t="s">
        <v>777</v>
      </c>
      <c r="O101" s="8" t="s">
        <v>52</v>
      </c>
      <c r="P101" s="8"/>
      <c r="Q101" s="8"/>
      <c r="R101" s="8" t="s">
        <v>771</v>
      </c>
      <c r="S101" s="8" t="s">
        <v>778</v>
      </c>
      <c r="T101" s="11" t="str">
        <f t="shared" si="2"/>
        <v>Matt Vining</v>
      </c>
      <c r="U101" s="8" t="s">
        <v>80</v>
      </c>
      <c r="V101" s="8" t="s">
        <v>779</v>
      </c>
      <c r="W101" s="8" t="s">
        <v>780</v>
      </c>
      <c r="X101" s="8" t="s">
        <v>734</v>
      </c>
      <c r="Y101" s="12" t="s">
        <v>781</v>
      </c>
      <c r="Z101" s="12" t="s">
        <v>735</v>
      </c>
      <c r="AA101" s="12" t="s">
        <v>782</v>
      </c>
      <c r="AB101" s="12" t="s">
        <v>737</v>
      </c>
      <c r="AC101" s="8" t="s">
        <v>60</v>
      </c>
      <c r="AD101" s="8" t="s">
        <v>60</v>
      </c>
      <c r="AE101" s="8" t="s">
        <v>738</v>
      </c>
      <c r="AF101" s="8" t="s">
        <v>739</v>
      </c>
      <c r="AG101" s="8" t="s">
        <v>740</v>
      </c>
      <c r="AH101" s="8" t="s">
        <v>134</v>
      </c>
      <c r="AI101" s="8" t="s">
        <v>66</v>
      </c>
      <c r="AJ101" s="8" t="s">
        <v>86</v>
      </c>
      <c r="AK101" s="13" t="s">
        <v>741</v>
      </c>
      <c r="AL101" s="13" t="s">
        <v>742</v>
      </c>
      <c r="AM101" s="8" t="s">
        <v>743</v>
      </c>
      <c r="AN101" s="8" t="s">
        <v>744</v>
      </c>
      <c r="AO101" s="13" t="s">
        <v>745</v>
      </c>
      <c r="AP101" s="9" t="s">
        <v>739</v>
      </c>
      <c r="AQ101" s="11">
        <v>9839.0</v>
      </c>
    </row>
    <row r="102">
      <c r="A102" s="8" t="str">
        <f t="shared" si="1"/>
        <v>Volunteer AC Chase has been removed. </v>
      </c>
      <c r="B102" s="8" t="s">
        <v>725</v>
      </c>
      <c r="C102" s="8" t="s">
        <v>284</v>
      </c>
      <c r="D102" s="9" t="s">
        <v>726</v>
      </c>
      <c r="E102" s="8" t="s">
        <v>727</v>
      </c>
      <c r="F102" s="8" t="s">
        <v>462</v>
      </c>
      <c r="G102" s="8" t="s">
        <v>47</v>
      </c>
      <c r="H102" s="8" t="s">
        <v>728</v>
      </c>
      <c r="I102" s="8" t="s">
        <v>49</v>
      </c>
      <c r="J102" s="10">
        <v>3.51</v>
      </c>
      <c r="K102" s="8" t="s">
        <v>729</v>
      </c>
      <c r="L102" s="8"/>
      <c r="M102" s="8"/>
      <c r="N102" s="8" t="s">
        <v>783</v>
      </c>
      <c r="O102" s="8" t="s">
        <v>52</v>
      </c>
      <c r="P102" s="8"/>
      <c r="Q102" s="8" t="s">
        <v>277</v>
      </c>
      <c r="R102" s="8" t="s">
        <v>784</v>
      </c>
      <c r="S102" s="8"/>
      <c r="T102" s="11" t="str">
        <f t="shared" si="2"/>
        <v>Volunteer AC Chase has been removed. </v>
      </c>
      <c r="U102" s="8"/>
      <c r="V102" s="8"/>
      <c r="W102" s="8"/>
      <c r="X102" s="8" t="s">
        <v>734</v>
      </c>
      <c r="Y102" s="8" t="s">
        <v>60</v>
      </c>
      <c r="Z102" s="12" t="s">
        <v>735</v>
      </c>
      <c r="AA102" s="8" t="s">
        <v>60</v>
      </c>
      <c r="AB102" s="12" t="s">
        <v>737</v>
      </c>
      <c r="AC102" s="8" t="s">
        <v>60</v>
      </c>
      <c r="AD102" s="12" t="s">
        <v>750</v>
      </c>
      <c r="AE102" s="8" t="s">
        <v>738</v>
      </c>
      <c r="AF102" s="8" t="s">
        <v>739</v>
      </c>
      <c r="AG102" s="8" t="s">
        <v>740</v>
      </c>
      <c r="AH102" s="8" t="s">
        <v>134</v>
      </c>
      <c r="AI102" s="8" t="s">
        <v>66</v>
      </c>
      <c r="AJ102" s="8"/>
      <c r="AK102" s="13" t="s">
        <v>741</v>
      </c>
      <c r="AL102" s="13" t="s">
        <v>742</v>
      </c>
      <c r="AM102" s="8" t="s">
        <v>743</v>
      </c>
      <c r="AN102" s="8" t="s">
        <v>744</v>
      </c>
      <c r="AO102" s="13" t="s">
        <v>745</v>
      </c>
      <c r="AP102" s="15" t="s">
        <v>739</v>
      </c>
      <c r="AQ102" s="11">
        <v>9839.0</v>
      </c>
    </row>
    <row r="103">
      <c r="A103" s="8" t="str">
        <f t="shared" si="1"/>
        <v>Chris Bucknam</v>
      </c>
      <c r="B103" s="8" t="s">
        <v>785</v>
      </c>
      <c r="C103" s="8" t="s">
        <v>119</v>
      </c>
      <c r="D103" s="9" t="s">
        <v>726</v>
      </c>
      <c r="E103" s="8" t="s">
        <v>786</v>
      </c>
      <c r="F103" s="8" t="s">
        <v>462</v>
      </c>
      <c r="G103" s="8" t="s">
        <v>47</v>
      </c>
      <c r="H103" s="8" t="s">
        <v>787</v>
      </c>
      <c r="I103" s="8" t="s">
        <v>49</v>
      </c>
      <c r="J103" s="10">
        <v>3.72</v>
      </c>
      <c r="K103" s="8" t="s">
        <v>788</v>
      </c>
      <c r="L103" s="8" t="s">
        <v>789</v>
      </c>
      <c r="M103" s="8" t="s">
        <v>86</v>
      </c>
      <c r="N103" s="8" t="s">
        <v>790</v>
      </c>
      <c r="O103" s="8" t="s">
        <v>52</v>
      </c>
      <c r="P103" s="8"/>
      <c r="Q103" s="8"/>
      <c r="R103" s="8" t="s">
        <v>791</v>
      </c>
      <c r="S103" s="8" t="s">
        <v>792</v>
      </c>
      <c r="T103" s="11" t="str">
        <f t="shared" si="2"/>
        <v>Chris Bucknam</v>
      </c>
      <c r="U103" s="8" t="s">
        <v>55</v>
      </c>
      <c r="V103" s="8" t="s">
        <v>793</v>
      </c>
      <c r="W103" s="8" t="s">
        <v>794</v>
      </c>
      <c r="X103" s="8" t="s">
        <v>795</v>
      </c>
      <c r="Y103" s="12" t="s">
        <v>796</v>
      </c>
      <c r="Z103" s="12" t="s">
        <v>797</v>
      </c>
      <c r="AA103" s="8" t="s">
        <v>60</v>
      </c>
      <c r="AB103" s="12" t="s">
        <v>798</v>
      </c>
      <c r="AC103" s="12" t="s">
        <v>799</v>
      </c>
      <c r="AD103" s="12" t="s">
        <v>800</v>
      </c>
      <c r="AE103" s="8" t="s">
        <v>801</v>
      </c>
      <c r="AF103" s="8" t="s">
        <v>726</v>
      </c>
      <c r="AG103" s="8" t="s">
        <v>740</v>
      </c>
      <c r="AH103" s="8" t="s">
        <v>352</v>
      </c>
      <c r="AI103" s="8" t="s">
        <v>66</v>
      </c>
      <c r="AJ103" s="8" t="s">
        <v>86</v>
      </c>
      <c r="AK103" s="13" t="s">
        <v>802</v>
      </c>
      <c r="AL103" s="13" t="s">
        <v>234</v>
      </c>
      <c r="AM103" s="8" t="s">
        <v>236</v>
      </c>
      <c r="AN103" s="8" t="s">
        <v>803</v>
      </c>
      <c r="AO103" s="13" t="s">
        <v>804</v>
      </c>
      <c r="AP103" s="9" t="s">
        <v>726</v>
      </c>
      <c r="AQ103" s="11">
        <v>22548.0</v>
      </c>
    </row>
    <row r="104">
      <c r="A104" s="8" t="str">
        <f t="shared" si="1"/>
        <v>Matthew Downs</v>
      </c>
      <c r="B104" s="8" t="s">
        <v>785</v>
      </c>
      <c r="C104" s="8" t="s">
        <v>119</v>
      </c>
      <c r="D104" s="9" t="s">
        <v>726</v>
      </c>
      <c r="E104" s="8" t="s">
        <v>786</v>
      </c>
      <c r="F104" s="8" t="s">
        <v>462</v>
      </c>
      <c r="G104" s="8" t="s">
        <v>47</v>
      </c>
      <c r="H104" s="8" t="s">
        <v>787</v>
      </c>
      <c r="I104" s="8" t="s">
        <v>49</v>
      </c>
      <c r="J104" s="10">
        <v>3.72</v>
      </c>
      <c r="K104" s="8" t="s">
        <v>788</v>
      </c>
      <c r="L104" s="8" t="s">
        <v>789</v>
      </c>
      <c r="M104" s="8" t="s">
        <v>86</v>
      </c>
      <c r="N104" s="8" t="s">
        <v>805</v>
      </c>
      <c r="O104" s="8" t="s">
        <v>52</v>
      </c>
      <c r="P104" s="8"/>
      <c r="Q104" s="8"/>
      <c r="R104" s="8" t="s">
        <v>806</v>
      </c>
      <c r="S104" s="8" t="s">
        <v>807</v>
      </c>
      <c r="T104" s="11" t="str">
        <f t="shared" si="2"/>
        <v>Matthew Downs</v>
      </c>
      <c r="U104" s="8" t="s">
        <v>149</v>
      </c>
      <c r="V104" s="8" t="s">
        <v>808</v>
      </c>
      <c r="W104" s="8" t="s">
        <v>809</v>
      </c>
      <c r="X104" s="8" t="s">
        <v>795</v>
      </c>
      <c r="Y104" s="8" t="s">
        <v>60</v>
      </c>
      <c r="Z104" s="12" t="s">
        <v>797</v>
      </c>
      <c r="AA104" s="8" t="s">
        <v>60</v>
      </c>
      <c r="AB104" s="12" t="s">
        <v>798</v>
      </c>
      <c r="AC104" s="8" t="s">
        <v>60</v>
      </c>
      <c r="AD104" s="12" t="s">
        <v>800</v>
      </c>
      <c r="AE104" s="8" t="s">
        <v>801</v>
      </c>
      <c r="AF104" s="8" t="s">
        <v>726</v>
      </c>
      <c r="AG104" s="8" t="s">
        <v>740</v>
      </c>
      <c r="AH104" s="8" t="s">
        <v>352</v>
      </c>
      <c r="AI104" s="8" t="s">
        <v>66</v>
      </c>
      <c r="AJ104" s="8" t="s">
        <v>86</v>
      </c>
      <c r="AK104" s="8" t="s">
        <v>802</v>
      </c>
      <c r="AL104" s="8" t="s">
        <v>234</v>
      </c>
      <c r="AM104" s="8" t="s">
        <v>236</v>
      </c>
      <c r="AN104" s="8" t="s">
        <v>422</v>
      </c>
      <c r="AO104" s="8" t="s">
        <v>804</v>
      </c>
      <c r="AP104" s="8" t="s">
        <v>726</v>
      </c>
      <c r="AQ104" s="11">
        <v>22548.0</v>
      </c>
    </row>
    <row r="105">
      <c r="A105" s="8" t="str">
        <f t="shared" si="1"/>
        <v>Doug Case</v>
      </c>
      <c r="B105" s="8" t="s">
        <v>785</v>
      </c>
      <c r="C105" s="8" t="s">
        <v>119</v>
      </c>
      <c r="D105" s="9" t="s">
        <v>726</v>
      </c>
      <c r="E105" s="8" t="s">
        <v>786</v>
      </c>
      <c r="F105" s="8" t="s">
        <v>462</v>
      </c>
      <c r="G105" s="8" t="s">
        <v>47</v>
      </c>
      <c r="H105" s="8" t="s">
        <v>787</v>
      </c>
      <c r="I105" s="8" t="s">
        <v>49</v>
      </c>
      <c r="J105" s="10">
        <v>3.72</v>
      </c>
      <c r="K105" s="8" t="s">
        <v>788</v>
      </c>
      <c r="L105" s="8" t="s">
        <v>789</v>
      </c>
      <c r="M105" s="8" t="s">
        <v>86</v>
      </c>
      <c r="N105" s="8" t="s">
        <v>810</v>
      </c>
      <c r="O105" s="8" t="s">
        <v>52</v>
      </c>
      <c r="P105" s="8"/>
      <c r="Q105" s="8"/>
      <c r="R105" s="8" t="s">
        <v>811</v>
      </c>
      <c r="S105" s="8" t="s">
        <v>812</v>
      </c>
      <c r="T105" s="11" t="str">
        <f t="shared" si="2"/>
        <v>Doug Case</v>
      </c>
      <c r="U105" s="8" t="s">
        <v>80</v>
      </c>
      <c r="V105" s="8" t="s">
        <v>813</v>
      </c>
      <c r="W105" s="8" t="s">
        <v>814</v>
      </c>
      <c r="X105" s="8" t="s">
        <v>795</v>
      </c>
      <c r="Y105" s="12" t="s">
        <v>815</v>
      </c>
      <c r="Z105" s="12" t="s">
        <v>797</v>
      </c>
      <c r="AA105" s="8" t="s">
        <v>60</v>
      </c>
      <c r="AB105" s="12" t="s">
        <v>798</v>
      </c>
      <c r="AC105" s="8" t="s">
        <v>60</v>
      </c>
      <c r="AD105" s="12" t="s">
        <v>800</v>
      </c>
      <c r="AE105" s="8" t="s">
        <v>801</v>
      </c>
      <c r="AF105" s="8" t="s">
        <v>726</v>
      </c>
      <c r="AG105" s="8" t="s">
        <v>740</v>
      </c>
      <c r="AH105" s="8" t="s">
        <v>352</v>
      </c>
      <c r="AI105" s="8" t="s">
        <v>66</v>
      </c>
      <c r="AJ105" s="8" t="s">
        <v>86</v>
      </c>
      <c r="AK105" s="13" t="s">
        <v>802</v>
      </c>
      <c r="AL105" s="13" t="s">
        <v>234</v>
      </c>
      <c r="AM105" s="8" t="s">
        <v>236</v>
      </c>
      <c r="AN105" s="8" t="s">
        <v>803</v>
      </c>
      <c r="AO105" s="13" t="s">
        <v>804</v>
      </c>
      <c r="AP105" s="9" t="s">
        <v>726</v>
      </c>
      <c r="AQ105" s="11">
        <v>22548.0</v>
      </c>
    </row>
    <row r="106">
      <c r="A106" s="8" t="str">
        <f t="shared" si="1"/>
        <v>Rob Jarvis</v>
      </c>
      <c r="B106" s="8" t="s">
        <v>785</v>
      </c>
      <c r="C106" s="8" t="s">
        <v>119</v>
      </c>
      <c r="D106" s="9" t="s">
        <v>726</v>
      </c>
      <c r="E106" s="8" t="s">
        <v>786</v>
      </c>
      <c r="F106" s="8" t="s">
        <v>462</v>
      </c>
      <c r="G106" s="8" t="s">
        <v>47</v>
      </c>
      <c r="H106" s="8" t="s">
        <v>787</v>
      </c>
      <c r="I106" s="8" t="s">
        <v>49</v>
      </c>
      <c r="J106" s="10">
        <v>3.72</v>
      </c>
      <c r="K106" s="8" t="s">
        <v>788</v>
      </c>
      <c r="L106" s="8" t="s">
        <v>789</v>
      </c>
      <c r="M106" s="8" t="s">
        <v>86</v>
      </c>
      <c r="N106" s="8" t="s">
        <v>816</v>
      </c>
      <c r="O106" s="8" t="s">
        <v>52</v>
      </c>
      <c r="P106" s="8"/>
      <c r="Q106" s="8"/>
      <c r="R106" s="8" t="s">
        <v>817</v>
      </c>
      <c r="S106" s="8" t="s">
        <v>818</v>
      </c>
      <c r="T106" s="11" t="str">
        <f t="shared" si="2"/>
        <v>Rob Jarvis</v>
      </c>
      <c r="U106" s="8" t="s">
        <v>80</v>
      </c>
      <c r="V106" s="8" t="s">
        <v>819</v>
      </c>
      <c r="W106" s="8" t="s">
        <v>86</v>
      </c>
      <c r="X106" s="8" t="s">
        <v>795</v>
      </c>
      <c r="Y106" s="8" t="s">
        <v>60</v>
      </c>
      <c r="Z106" s="12" t="s">
        <v>797</v>
      </c>
      <c r="AA106" s="12" t="s">
        <v>820</v>
      </c>
      <c r="AB106" s="12" t="s">
        <v>798</v>
      </c>
      <c r="AC106" s="12" t="s">
        <v>821</v>
      </c>
      <c r="AD106" s="12" t="s">
        <v>800</v>
      </c>
      <c r="AE106" s="8" t="s">
        <v>801</v>
      </c>
      <c r="AF106" s="8" t="s">
        <v>726</v>
      </c>
      <c r="AG106" s="8" t="s">
        <v>740</v>
      </c>
      <c r="AH106" s="8" t="s">
        <v>352</v>
      </c>
      <c r="AI106" s="8" t="s">
        <v>66</v>
      </c>
      <c r="AJ106" s="8" t="s">
        <v>86</v>
      </c>
      <c r="AK106" s="8" t="s">
        <v>802</v>
      </c>
      <c r="AL106" s="8" t="s">
        <v>234</v>
      </c>
      <c r="AM106" s="8" t="s">
        <v>236</v>
      </c>
      <c r="AN106" s="8" t="s">
        <v>422</v>
      </c>
      <c r="AO106" s="8" t="s">
        <v>804</v>
      </c>
      <c r="AP106" s="8" t="s">
        <v>726</v>
      </c>
      <c r="AQ106" s="11">
        <v>22548.0</v>
      </c>
    </row>
    <row r="107">
      <c r="A107" s="8" t="str">
        <f t="shared" si="1"/>
        <v>J.P. Behnke</v>
      </c>
      <c r="B107" s="8" t="s">
        <v>822</v>
      </c>
      <c r="C107" s="8" t="s">
        <v>823</v>
      </c>
      <c r="D107" s="9" t="s">
        <v>726</v>
      </c>
      <c r="E107" s="8" t="s">
        <v>824</v>
      </c>
      <c r="F107" s="8" t="s">
        <v>462</v>
      </c>
      <c r="G107" s="8" t="s">
        <v>47</v>
      </c>
      <c r="H107" s="8" t="s">
        <v>825</v>
      </c>
      <c r="I107" s="8" t="s">
        <v>49</v>
      </c>
      <c r="J107" s="10">
        <v>3.21</v>
      </c>
      <c r="K107" s="8" t="s">
        <v>826</v>
      </c>
      <c r="L107" s="8" t="s">
        <v>86</v>
      </c>
      <c r="M107" s="8" t="s">
        <v>86</v>
      </c>
      <c r="N107" s="8" t="s">
        <v>827</v>
      </c>
      <c r="O107" s="8" t="s">
        <v>52</v>
      </c>
      <c r="P107" s="8"/>
      <c r="Q107" s="8"/>
      <c r="R107" s="8" t="s">
        <v>828</v>
      </c>
      <c r="S107" s="8" t="s">
        <v>829</v>
      </c>
      <c r="T107" s="11" t="str">
        <f t="shared" si="2"/>
        <v>J.P. Behnke</v>
      </c>
      <c r="U107" s="8" t="s">
        <v>311</v>
      </c>
      <c r="V107" s="8" t="s">
        <v>830</v>
      </c>
      <c r="W107" s="8" t="s">
        <v>831</v>
      </c>
      <c r="X107" s="8" t="s">
        <v>832</v>
      </c>
      <c r="Y107" s="12" t="s">
        <v>833</v>
      </c>
      <c r="Z107" s="12" t="s">
        <v>834</v>
      </c>
      <c r="AA107" s="8" t="s">
        <v>60</v>
      </c>
      <c r="AB107" s="8" t="s">
        <v>60</v>
      </c>
      <c r="AC107" s="8" t="s">
        <v>60</v>
      </c>
      <c r="AD107" s="8" t="s">
        <v>60</v>
      </c>
      <c r="AE107" s="8" t="s">
        <v>835</v>
      </c>
      <c r="AF107" s="8" t="s">
        <v>836</v>
      </c>
      <c r="AG107" s="8" t="s">
        <v>740</v>
      </c>
      <c r="AH107" s="8" t="s">
        <v>65</v>
      </c>
      <c r="AI107" s="8" t="s">
        <v>66</v>
      </c>
      <c r="AJ107" s="8" t="s">
        <v>86</v>
      </c>
      <c r="AK107" s="13" t="s">
        <v>837</v>
      </c>
      <c r="AL107" s="13" t="s">
        <v>838</v>
      </c>
      <c r="AM107" s="8" t="s">
        <v>300</v>
      </c>
      <c r="AN107" s="8" t="s">
        <v>839</v>
      </c>
      <c r="AO107" s="13" t="s">
        <v>840</v>
      </c>
      <c r="AP107" s="9" t="s">
        <v>836</v>
      </c>
      <c r="AQ107" s="11">
        <v>8814.0</v>
      </c>
    </row>
    <row r="108">
      <c r="A108" s="8" t="str">
        <f t="shared" si="1"/>
        <v>Jordyn Naylon</v>
      </c>
      <c r="B108" s="8" t="s">
        <v>822</v>
      </c>
      <c r="C108" s="8" t="s">
        <v>823</v>
      </c>
      <c r="D108" s="9" t="s">
        <v>726</v>
      </c>
      <c r="E108" s="8" t="s">
        <v>824</v>
      </c>
      <c r="F108" s="8" t="s">
        <v>462</v>
      </c>
      <c r="G108" s="8" t="s">
        <v>47</v>
      </c>
      <c r="H108" s="8" t="s">
        <v>825</v>
      </c>
      <c r="I108" s="8" t="s">
        <v>49</v>
      </c>
      <c r="J108" s="10">
        <v>3.21</v>
      </c>
      <c r="K108" s="8" t="s">
        <v>826</v>
      </c>
      <c r="L108" s="8"/>
      <c r="M108" s="8"/>
      <c r="N108" s="8" t="s">
        <v>841</v>
      </c>
      <c r="O108" s="8" t="s">
        <v>52</v>
      </c>
      <c r="P108" s="8"/>
      <c r="Q108" s="8"/>
      <c r="R108" s="8" t="s">
        <v>842</v>
      </c>
      <c r="S108" s="8" t="s">
        <v>843</v>
      </c>
      <c r="T108" s="11" t="str">
        <f t="shared" si="2"/>
        <v>Jordyn Naylon</v>
      </c>
      <c r="U108" s="8" t="s">
        <v>106</v>
      </c>
      <c r="V108" s="8" t="s">
        <v>844</v>
      </c>
      <c r="W108" s="8" t="s">
        <v>845</v>
      </c>
      <c r="X108" s="8" t="s">
        <v>832</v>
      </c>
      <c r="Y108" s="8" t="s">
        <v>60</v>
      </c>
      <c r="Z108" s="12" t="s">
        <v>834</v>
      </c>
      <c r="AA108" s="8" t="s">
        <v>60</v>
      </c>
      <c r="AB108" s="12" t="s">
        <v>846</v>
      </c>
      <c r="AC108" s="12" t="s">
        <v>847</v>
      </c>
      <c r="AD108" s="12" t="s">
        <v>848</v>
      </c>
      <c r="AE108" s="8" t="s">
        <v>835</v>
      </c>
      <c r="AF108" s="8" t="s">
        <v>836</v>
      </c>
      <c r="AG108" s="8" t="s">
        <v>740</v>
      </c>
      <c r="AH108" s="8" t="s">
        <v>65</v>
      </c>
      <c r="AI108" s="8" t="s">
        <v>66</v>
      </c>
      <c r="AJ108" s="8"/>
      <c r="AK108" s="13" t="s">
        <v>837</v>
      </c>
      <c r="AL108" s="13" t="s">
        <v>838</v>
      </c>
      <c r="AM108" s="8" t="s">
        <v>300</v>
      </c>
      <c r="AN108" s="8" t="s">
        <v>839</v>
      </c>
      <c r="AO108" s="13" t="s">
        <v>840</v>
      </c>
      <c r="AP108" s="14" t="s">
        <v>836</v>
      </c>
      <c r="AQ108" s="11">
        <v>8814.0</v>
      </c>
    </row>
    <row r="109">
      <c r="A109" s="8" t="str">
        <f t="shared" si="1"/>
        <v>Brandi Allen</v>
      </c>
      <c r="B109" s="8" t="s">
        <v>822</v>
      </c>
      <c r="C109" s="8" t="s">
        <v>823</v>
      </c>
      <c r="D109" s="9" t="s">
        <v>726</v>
      </c>
      <c r="E109" s="8" t="s">
        <v>824</v>
      </c>
      <c r="F109" s="8" t="s">
        <v>462</v>
      </c>
      <c r="G109" s="8" t="s">
        <v>47</v>
      </c>
      <c r="H109" s="8" t="s">
        <v>825</v>
      </c>
      <c r="I109" s="8" t="s">
        <v>49</v>
      </c>
      <c r="J109" s="10">
        <v>3.21</v>
      </c>
      <c r="K109" s="27" t="s">
        <v>826</v>
      </c>
      <c r="L109" s="8" t="s">
        <v>86</v>
      </c>
      <c r="M109" s="8" t="s">
        <v>86</v>
      </c>
      <c r="N109" s="8" t="s">
        <v>849</v>
      </c>
      <c r="O109" s="8" t="s">
        <v>52</v>
      </c>
      <c r="P109" s="8"/>
      <c r="Q109" s="8"/>
      <c r="R109" s="8" t="s">
        <v>850</v>
      </c>
      <c r="S109" s="8" t="s">
        <v>851</v>
      </c>
      <c r="T109" s="11" t="str">
        <f t="shared" si="2"/>
        <v>Brandi Allen</v>
      </c>
      <c r="U109" s="8" t="s">
        <v>80</v>
      </c>
      <c r="V109" s="8" t="s">
        <v>852</v>
      </c>
      <c r="W109" s="8" t="s">
        <v>86</v>
      </c>
      <c r="X109" s="8" t="s">
        <v>832</v>
      </c>
      <c r="Y109" s="8" t="s">
        <v>60</v>
      </c>
      <c r="Z109" s="12" t="s">
        <v>834</v>
      </c>
      <c r="AA109" s="12" t="s">
        <v>853</v>
      </c>
      <c r="AB109" s="12" t="s">
        <v>846</v>
      </c>
      <c r="AC109" s="8" t="s">
        <v>60</v>
      </c>
      <c r="AD109" s="12" t="s">
        <v>848</v>
      </c>
      <c r="AE109" s="8" t="s">
        <v>835</v>
      </c>
      <c r="AF109" s="8" t="s">
        <v>836</v>
      </c>
      <c r="AG109" s="8" t="s">
        <v>740</v>
      </c>
      <c r="AH109" s="8" t="s">
        <v>65</v>
      </c>
      <c r="AI109" s="8" t="s">
        <v>66</v>
      </c>
      <c r="AJ109" s="8" t="s">
        <v>86</v>
      </c>
      <c r="AK109" s="8" t="s">
        <v>837</v>
      </c>
      <c r="AL109" s="8" t="s">
        <v>838</v>
      </c>
      <c r="AM109" s="8" t="s">
        <v>300</v>
      </c>
      <c r="AN109" s="8" t="s">
        <v>839</v>
      </c>
      <c r="AO109" s="8" t="s">
        <v>840</v>
      </c>
      <c r="AP109" s="8" t="s">
        <v>836</v>
      </c>
      <c r="AQ109" s="11">
        <v>8814.0</v>
      </c>
    </row>
    <row r="110">
      <c r="A110" s="8" t="str">
        <f t="shared" si="1"/>
        <v>Dion Murombe</v>
      </c>
      <c r="B110" s="8" t="s">
        <v>822</v>
      </c>
      <c r="C110" s="8" t="s">
        <v>823</v>
      </c>
      <c r="D110" s="9" t="s">
        <v>726</v>
      </c>
      <c r="E110" s="8" t="s">
        <v>824</v>
      </c>
      <c r="F110" s="8" t="s">
        <v>462</v>
      </c>
      <c r="G110" s="8" t="s">
        <v>47</v>
      </c>
      <c r="H110" s="8" t="s">
        <v>825</v>
      </c>
      <c r="I110" s="8" t="s">
        <v>49</v>
      </c>
      <c r="J110" s="10">
        <v>3.21</v>
      </c>
      <c r="K110" s="8" t="s">
        <v>826</v>
      </c>
      <c r="L110" s="8"/>
      <c r="M110" s="8"/>
      <c r="N110" s="8" t="s">
        <v>854</v>
      </c>
      <c r="O110" s="8" t="s">
        <v>52</v>
      </c>
      <c r="P110" s="8"/>
      <c r="Q110" s="8"/>
      <c r="R110" s="8" t="s">
        <v>491</v>
      </c>
      <c r="S110" s="8" t="s">
        <v>855</v>
      </c>
      <c r="T110" s="11" t="str">
        <f t="shared" si="2"/>
        <v>Dion Murombe</v>
      </c>
      <c r="U110" s="8" t="s">
        <v>80</v>
      </c>
      <c r="V110" s="8" t="s">
        <v>856</v>
      </c>
      <c r="W110" s="8"/>
      <c r="X110" s="8" t="s">
        <v>832</v>
      </c>
      <c r="Y110" s="12" t="s">
        <v>857</v>
      </c>
      <c r="Z110" s="12" t="s">
        <v>834</v>
      </c>
      <c r="AA110" s="8" t="s">
        <v>60</v>
      </c>
      <c r="AB110" s="12" t="s">
        <v>846</v>
      </c>
      <c r="AC110" s="8" t="s">
        <v>60</v>
      </c>
      <c r="AD110" s="12" t="s">
        <v>848</v>
      </c>
      <c r="AE110" s="8" t="s">
        <v>835</v>
      </c>
      <c r="AF110" s="8" t="s">
        <v>836</v>
      </c>
      <c r="AG110" s="8" t="s">
        <v>740</v>
      </c>
      <c r="AH110" s="8" t="s">
        <v>65</v>
      </c>
      <c r="AI110" s="8" t="s">
        <v>66</v>
      </c>
      <c r="AJ110" s="8"/>
      <c r="AK110" s="8" t="s">
        <v>837</v>
      </c>
      <c r="AL110" s="8" t="s">
        <v>838</v>
      </c>
      <c r="AM110" s="8" t="s">
        <v>300</v>
      </c>
      <c r="AN110" s="8" t="s">
        <v>839</v>
      </c>
      <c r="AO110" s="8" t="s">
        <v>840</v>
      </c>
      <c r="AP110" s="8" t="s">
        <v>836</v>
      </c>
      <c r="AQ110" s="11">
        <v>8814.0</v>
      </c>
    </row>
    <row r="111">
      <c r="A111" s="8" t="str">
        <f t="shared" si="1"/>
        <v>Will Kendall</v>
      </c>
      <c r="B111" s="8" t="s">
        <v>822</v>
      </c>
      <c r="C111" s="8" t="s">
        <v>823</v>
      </c>
      <c r="D111" s="9" t="s">
        <v>726</v>
      </c>
      <c r="E111" s="8" t="s">
        <v>824</v>
      </c>
      <c r="F111" s="8" t="s">
        <v>462</v>
      </c>
      <c r="G111" s="8" t="s">
        <v>47</v>
      </c>
      <c r="H111" s="8" t="s">
        <v>825</v>
      </c>
      <c r="I111" s="8" t="s">
        <v>49</v>
      </c>
      <c r="J111" s="10">
        <v>3.21</v>
      </c>
      <c r="K111" s="8" t="s">
        <v>826</v>
      </c>
      <c r="L111" s="8"/>
      <c r="M111" s="8"/>
      <c r="N111" s="8" t="s">
        <v>858</v>
      </c>
      <c r="O111" s="8" t="s">
        <v>52</v>
      </c>
      <c r="P111" s="8"/>
      <c r="Q111" s="8"/>
      <c r="R111" s="8" t="s">
        <v>859</v>
      </c>
      <c r="S111" s="8" t="s">
        <v>860</v>
      </c>
      <c r="T111" s="11" t="str">
        <f t="shared" si="2"/>
        <v>Will Kendall</v>
      </c>
      <c r="U111" s="8" t="s">
        <v>80</v>
      </c>
      <c r="V111" s="8" t="s">
        <v>861</v>
      </c>
      <c r="W111" s="8" t="s">
        <v>862</v>
      </c>
      <c r="X111" s="8" t="s">
        <v>832</v>
      </c>
      <c r="Y111" s="8" t="s">
        <v>60</v>
      </c>
      <c r="Z111" s="12" t="s">
        <v>834</v>
      </c>
      <c r="AA111" s="8" t="s">
        <v>60</v>
      </c>
      <c r="AB111" s="12" t="s">
        <v>846</v>
      </c>
      <c r="AC111" s="8" t="s">
        <v>60</v>
      </c>
      <c r="AD111" s="12" t="s">
        <v>848</v>
      </c>
      <c r="AE111" s="8" t="s">
        <v>835</v>
      </c>
      <c r="AF111" s="8" t="s">
        <v>836</v>
      </c>
      <c r="AG111" s="8" t="s">
        <v>740</v>
      </c>
      <c r="AH111" s="8" t="s">
        <v>65</v>
      </c>
      <c r="AI111" s="8" t="s">
        <v>66</v>
      </c>
      <c r="AJ111" s="8"/>
      <c r="AK111" s="13" t="s">
        <v>837</v>
      </c>
      <c r="AL111" s="13" t="s">
        <v>838</v>
      </c>
      <c r="AM111" s="8" t="s">
        <v>300</v>
      </c>
      <c r="AN111" s="8" t="s">
        <v>839</v>
      </c>
      <c r="AO111" s="13" t="s">
        <v>840</v>
      </c>
      <c r="AP111" s="9" t="s">
        <v>836</v>
      </c>
      <c r="AQ111" s="11">
        <v>8814.0</v>
      </c>
    </row>
    <row r="112">
      <c r="A112" s="8" t="str">
        <f t="shared" si="1"/>
        <v>Eszter Kendall</v>
      </c>
      <c r="B112" s="8" t="s">
        <v>822</v>
      </c>
      <c r="C112" s="8" t="s">
        <v>823</v>
      </c>
      <c r="D112" s="9" t="s">
        <v>726</v>
      </c>
      <c r="E112" s="8" t="s">
        <v>824</v>
      </c>
      <c r="F112" s="8" t="s">
        <v>462</v>
      </c>
      <c r="G112" s="8" t="s">
        <v>47</v>
      </c>
      <c r="H112" s="8" t="s">
        <v>825</v>
      </c>
      <c r="I112" s="8" t="s">
        <v>49</v>
      </c>
      <c r="J112" s="10">
        <v>3.21</v>
      </c>
      <c r="K112" s="8" t="s">
        <v>826</v>
      </c>
      <c r="L112" s="8"/>
      <c r="M112" s="8"/>
      <c r="N112" s="8" t="s">
        <v>863</v>
      </c>
      <c r="O112" s="8" t="s">
        <v>52</v>
      </c>
      <c r="P112" s="8"/>
      <c r="Q112" s="8"/>
      <c r="R112" s="8" t="s">
        <v>864</v>
      </c>
      <c r="S112" s="8" t="s">
        <v>860</v>
      </c>
      <c r="T112" s="11" t="str">
        <f t="shared" si="2"/>
        <v>Eszter Kendall</v>
      </c>
      <c r="U112" s="8" t="s">
        <v>80</v>
      </c>
      <c r="V112" s="8"/>
      <c r="W112" s="8"/>
      <c r="X112" s="8" t="s">
        <v>832</v>
      </c>
      <c r="Y112" s="8" t="s">
        <v>60</v>
      </c>
      <c r="Z112" s="12" t="s">
        <v>834</v>
      </c>
      <c r="AA112" s="8" t="s">
        <v>60</v>
      </c>
      <c r="AB112" s="12" t="s">
        <v>846</v>
      </c>
      <c r="AC112" s="8" t="s">
        <v>60</v>
      </c>
      <c r="AD112" s="12" t="s">
        <v>848</v>
      </c>
      <c r="AE112" s="8" t="s">
        <v>835</v>
      </c>
      <c r="AF112" s="8" t="s">
        <v>836</v>
      </c>
      <c r="AG112" s="8" t="s">
        <v>740</v>
      </c>
      <c r="AH112" s="8" t="s">
        <v>65</v>
      </c>
      <c r="AI112" s="8" t="s">
        <v>66</v>
      </c>
      <c r="AJ112" s="8"/>
      <c r="AK112" s="13" t="s">
        <v>837</v>
      </c>
      <c r="AL112" s="13" t="s">
        <v>838</v>
      </c>
      <c r="AM112" s="8" t="s">
        <v>300</v>
      </c>
      <c r="AN112" s="8" t="s">
        <v>839</v>
      </c>
      <c r="AO112" s="13" t="s">
        <v>840</v>
      </c>
      <c r="AP112" s="15" t="s">
        <v>836</v>
      </c>
      <c r="AQ112" s="11">
        <v>8814.0</v>
      </c>
    </row>
    <row r="113">
      <c r="A113" s="8" t="str">
        <f t="shared" si="1"/>
        <v>Juwan Parker</v>
      </c>
      <c r="B113" s="8" t="s">
        <v>865</v>
      </c>
      <c r="C113" s="8" t="s">
        <v>43</v>
      </c>
      <c r="D113" s="9" t="s">
        <v>726</v>
      </c>
      <c r="E113" s="8" t="s">
        <v>866</v>
      </c>
      <c r="F113" s="8" t="s">
        <v>462</v>
      </c>
      <c r="G113" s="8" t="s">
        <v>47</v>
      </c>
      <c r="H113" s="8" t="s">
        <v>867</v>
      </c>
      <c r="I113" s="8" t="s">
        <v>49</v>
      </c>
      <c r="J113" s="10">
        <v>2.9</v>
      </c>
      <c r="K113" s="8" t="s">
        <v>868</v>
      </c>
      <c r="L113" s="8" t="s">
        <v>86</v>
      </c>
      <c r="M113" s="8" t="s">
        <v>86</v>
      </c>
      <c r="N113" s="8" t="s">
        <v>869</v>
      </c>
      <c r="O113" s="8" t="s">
        <v>52</v>
      </c>
      <c r="P113" s="8"/>
      <c r="Q113" s="8"/>
      <c r="R113" s="8" t="s">
        <v>870</v>
      </c>
      <c r="S113" s="8" t="s">
        <v>455</v>
      </c>
      <c r="T113" s="11" t="str">
        <f t="shared" si="2"/>
        <v>Juwan Parker</v>
      </c>
      <c r="U113" s="8" t="s">
        <v>412</v>
      </c>
      <c r="V113" s="8" t="s">
        <v>871</v>
      </c>
      <c r="W113" s="8" t="s">
        <v>872</v>
      </c>
      <c r="X113" s="8" t="s">
        <v>873</v>
      </c>
      <c r="Y113" s="8" t="s">
        <v>60</v>
      </c>
      <c r="Z113" s="12" t="s">
        <v>874</v>
      </c>
      <c r="AA113" s="8" t="s">
        <v>60</v>
      </c>
      <c r="AB113" s="8" t="s">
        <v>60</v>
      </c>
      <c r="AC113" s="12" t="s">
        <v>875</v>
      </c>
      <c r="AD113" s="8" t="s">
        <v>60</v>
      </c>
      <c r="AE113" s="8" t="s">
        <v>876</v>
      </c>
      <c r="AF113" s="8" t="s">
        <v>877</v>
      </c>
      <c r="AG113" s="8" t="s">
        <v>740</v>
      </c>
      <c r="AH113" s="8" t="s">
        <v>232</v>
      </c>
      <c r="AI113" s="8" t="s">
        <v>66</v>
      </c>
      <c r="AJ113" s="8" t="s">
        <v>67</v>
      </c>
      <c r="AK113" s="13" t="s">
        <v>878</v>
      </c>
      <c r="AL113" s="13" t="s">
        <v>878</v>
      </c>
      <c r="AM113" s="8" t="s">
        <v>879</v>
      </c>
      <c r="AN113" s="8" t="s">
        <v>880</v>
      </c>
      <c r="AO113" s="13" t="s">
        <v>881</v>
      </c>
      <c r="AP113" s="9" t="s">
        <v>877</v>
      </c>
      <c r="AQ113" s="11">
        <v>2721.0</v>
      </c>
    </row>
    <row r="114">
      <c r="A114" s="8" t="str">
        <f t="shared" si="1"/>
        <v>Christopher McCoy</v>
      </c>
      <c r="B114" s="8" t="s">
        <v>865</v>
      </c>
      <c r="C114" s="8" t="s">
        <v>43</v>
      </c>
      <c r="D114" s="9" t="s">
        <v>726</v>
      </c>
      <c r="E114" s="8" t="s">
        <v>866</v>
      </c>
      <c r="F114" s="8" t="s">
        <v>462</v>
      </c>
      <c r="G114" s="8" t="s">
        <v>47</v>
      </c>
      <c r="H114" s="8" t="s">
        <v>867</v>
      </c>
      <c r="I114" s="8" t="s">
        <v>49</v>
      </c>
      <c r="J114" s="10">
        <v>2.9</v>
      </c>
      <c r="K114" s="8" t="s">
        <v>868</v>
      </c>
      <c r="L114" s="8" t="s">
        <v>86</v>
      </c>
      <c r="M114" s="8" t="s">
        <v>86</v>
      </c>
      <c r="N114" s="8" t="s">
        <v>882</v>
      </c>
      <c r="O114" s="8" t="s">
        <v>52</v>
      </c>
      <c r="P114" s="8"/>
      <c r="Q114" s="8"/>
      <c r="R114" s="8" t="s">
        <v>883</v>
      </c>
      <c r="S114" s="8" t="s">
        <v>884</v>
      </c>
      <c r="T114" s="11" t="str">
        <f t="shared" si="2"/>
        <v>Christopher McCoy</v>
      </c>
      <c r="U114" s="8" t="s">
        <v>55</v>
      </c>
      <c r="V114" s="8" t="s">
        <v>885</v>
      </c>
      <c r="W114" s="8" t="s">
        <v>886</v>
      </c>
      <c r="X114" s="8" t="s">
        <v>873</v>
      </c>
      <c r="Y114" s="8" t="s">
        <v>60</v>
      </c>
      <c r="Z114" s="12" t="s">
        <v>874</v>
      </c>
      <c r="AA114" s="8" t="s">
        <v>60</v>
      </c>
      <c r="AB114" s="8" t="s">
        <v>60</v>
      </c>
      <c r="AC114" s="8" t="s">
        <v>60</v>
      </c>
      <c r="AD114" s="8" t="s">
        <v>60</v>
      </c>
      <c r="AE114" s="8" t="s">
        <v>876</v>
      </c>
      <c r="AF114" s="8" t="s">
        <v>877</v>
      </c>
      <c r="AG114" s="8" t="s">
        <v>740</v>
      </c>
      <c r="AH114" s="8" t="s">
        <v>232</v>
      </c>
      <c r="AI114" s="8" t="s">
        <v>66</v>
      </c>
      <c r="AJ114" s="8" t="s">
        <v>67</v>
      </c>
      <c r="AK114" s="13" t="s">
        <v>878</v>
      </c>
      <c r="AL114" s="13" t="s">
        <v>878</v>
      </c>
      <c r="AM114" s="8" t="s">
        <v>879</v>
      </c>
      <c r="AN114" s="8" t="s">
        <v>880</v>
      </c>
      <c r="AO114" s="13" t="s">
        <v>881</v>
      </c>
      <c r="AP114" s="9" t="s">
        <v>877</v>
      </c>
      <c r="AQ114" s="11">
        <v>2721.0</v>
      </c>
    </row>
    <row r="115">
      <c r="A115" s="8" t="str">
        <f t="shared" si="1"/>
        <v>Natoya Baird-Davidson</v>
      </c>
      <c r="B115" s="8" t="s">
        <v>865</v>
      </c>
      <c r="C115" s="8" t="s">
        <v>43</v>
      </c>
      <c r="D115" s="9" t="s">
        <v>726</v>
      </c>
      <c r="E115" s="8" t="s">
        <v>866</v>
      </c>
      <c r="F115" s="8" t="s">
        <v>462</v>
      </c>
      <c r="G115" s="8" t="s">
        <v>47</v>
      </c>
      <c r="H115" s="8" t="s">
        <v>867</v>
      </c>
      <c r="I115" s="8" t="s">
        <v>49</v>
      </c>
      <c r="J115" s="10">
        <v>2.9</v>
      </c>
      <c r="K115" s="8" t="s">
        <v>868</v>
      </c>
      <c r="L115" s="8" t="s">
        <v>86</v>
      </c>
      <c r="M115" s="8" t="s">
        <v>86</v>
      </c>
      <c r="N115" s="8" t="s">
        <v>887</v>
      </c>
      <c r="O115" s="8" t="s">
        <v>52</v>
      </c>
      <c r="P115" s="8"/>
      <c r="Q115" s="8"/>
      <c r="R115" s="8" t="s">
        <v>888</v>
      </c>
      <c r="S115" s="8" t="s">
        <v>889</v>
      </c>
      <c r="T115" s="11" t="str">
        <f t="shared" si="2"/>
        <v>Natoya Baird-Davidson</v>
      </c>
      <c r="U115" s="8" t="s">
        <v>80</v>
      </c>
      <c r="V115" s="8" t="s">
        <v>890</v>
      </c>
      <c r="W115" s="8" t="s">
        <v>891</v>
      </c>
      <c r="X115" s="8" t="s">
        <v>873</v>
      </c>
      <c r="Y115" s="8" t="s">
        <v>60</v>
      </c>
      <c r="Z115" s="12" t="s">
        <v>874</v>
      </c>
      <c r="AA115" s="8" t="s">
        <v>60</v>
      </c>
      <c r="AB115" s="8" t="s">
        <v>60</v>
      </c>
      <c r="AC115" s="8" t="s">
        <v>60</v>
      </c>
      <c r="AD115" s="8" t="s">
        <v>60</v>
      </c>
      <c r="AE115" s="8" t="s">
        <v>876</v>
      </c>
      <c r="AF115" s="8" t="s">
        <v>877</v>
      </c>
      <c r="AG115" s="8" t="s">
        <v>740</v>
      </c>
      <c r="AH115" s="8" t="s">
        <v>232</v>
      </c>
      <c r="AI115" s="8" t="s">
        <v>66</v>
      </c>
      <c r="AJ115" s="8" t="s">
        <v>67</v>
      </c>
      <c r="AK115" s="13" t="s">
        <v>878</v>
      </c>
      <c r="AL115" s="13" t="s">
        <v>878</v>
      </c>
      <c r="AM115" s="8" t="s">
        <v>879</v>
      </c>
      <c r="AN115" s="8" t="s">
        <v>880</v>
      </c>
      <c r="AO115" s="13" t="s">
        <v>881</v>
      </c>
      <c r="AP115" s="9" t="s">
        <v>877</v>
      </c>
      <c r="AQ115" s="11">
        <v>2721.0</v>
      </c>
    </row>
    <row r="116">
      <c r="A116" s="8" t="str">
        <f t="shared" si="1"/>
        <v>Derek Jacobus</v>
      </c>
      <c r="B116" s="8" t="s">
        <v>892</v>
      </c>
      <c r="C116" s="8" t="s">
        <v>893</v>
      </c>
      <c r="D116" s="9" t="s">
        <v>726</v>
      </c>
      <c r="E116" s="13" t="s">
        <v>894</v>
      </c>
      <c r="F116" s="8" t="s">
        <v>462</v>
      </c>
      <c r="G116" s="8" t="s">
        <v>47</v>
      </c>
      <c r="H116" s="8" t="s">
        <v>895</v>
      </c>
      <c r="I116" s="8" t="s">
        <v>49</v>
      </c>
      <c r="J116" s="10">
        <v>3.48</v>
      </c>
      <c r="K116" s="8" t="s">
        <v>896</v>
      </c>
      <c r="L116" s="8"/>
      <c r="M116" s="8"/>
      <c r="N116" s="8" t="s">
        <v>897</v>
      </c>
      <c r="O116" s="8" t="s">
        <v>52</v>
      </c>
      <c r="P116" s="8"/>
      <c r="Q116" s="8"/>
      <c r="R116" s="8" t="s">
        <v>365</v>
      </c>
      <c r="S116" s="8" t="s">
        <v>898</v>
      </c>
      <c r="T116" s="11" t="str">
        <f t="shared" si="2"/>
        <v>Derek Jacobus</v>
      </c>
      <c r="U116" s="8" t="s">
        <v>899</v>
      </c>
      <c r="V116" s="8" t="s">
        <v>900</v>
      </c>
      <c r="W116" s="8"/>
      <c r="X116" s="8" t="s">
        <v>901</v>
      </c>
      <c r="Y116" s="12" t="s">
        <v>902</v>
      </c>
      <c r="Z116" s="12" t="s">
        <v>903</v>
      </c>
      <c r="AA116" s="12" t="s">
        <v>904</v>
      </c>
      <c r="AB116" s="12" t="s">
        <v>905</v>
      </c>
      <c r="AC116" s="12" t="s">
        <v>906</v>
      </c>
      <c r="AD116" s="12" t="s">
        <v>907</v>
      </c>
      <c r="AE116" s="8" t="s">
        <v>908</v>
      </c>
      <c r="AF116" s="13" t="s">
        <v>909</v>
      </c>
      <c r="AG116" s="13" t="s">
        <v>740</v>
      </c>
      <c r="AH116" s="13" t="s">
        <v>134</v>
      </c>
      <c r="AI116" s="13" t="s">
        <v>66</v>
      </c>
      <c r="AJ116" s="8"/>
      <c r="AK116" s="13" t="s">
        <v>420</v>
      </c>
      <c r="AL116" s="13" t="s">
        <v>910</v>
      </c>
      <c r="AM116" s="8" t="s">
        <v>421</v>
      </c>
      <c r="AN116" s="8" t="s">
        <v>911</v>
      </c>
      <c r="AO116" s="13" t="s">
        <v>912</v>
      </c>
      <c r="AP116" s="9" t="s">
        <v>909</v>
      </c>
      <c r="AQ116" s="28">
        <v>9616.0</v>
      </c>
    </row>
    <row r="117">
      <c r="A117" s="8" t="str">
        <f t="shared" si="1"/>
        <v>Josey Weaver</v>
      </c>
      <c r="B117" s="8" t="s">
        <v>892</v>
      </c>
      <c r="C117" s="8" t="s">
        <v>893</v>
      </c>
      <c r="D117" s="9" t="s">
        <v>726</v>
      </c>
      <c r="E117" s="13" t="s">
        <v>894</v>
      </c>
      <c r="F117" s="8" t="s">
        <v>462</v>
      </c>
      <c r="G117" s="8" t="s">
        <v>47</v>
      </c>
      <c r="H117" s="8" t="s">
        <v>895</v>
      </c>
      <c r="I117" s="8" t="s">
        <v>49</v>
      </c>
      <c r="J117" s="10">
        <v>3.48</v>
      </c>
      <c r="K117" s="8" t="s">
        <v>896</v>
      </c>
      <c r="L117" s="8"/>
      <c r="M117" s="8"/>
      <c r="N117" s="8" t="s">
        <v>913</v>
      </c>
      <c r="O117" s="8" t="s">
        <v>52</v>
      </c>
      <c r="P117" s="8"/>
      <c r="Q117" s="8"/>
      <c r="R117" s="8" t="s">
        <v>914</v>
      </c>
      <c r="S117" s="8" t="s">
        <v>915</v>
      </c>
      <c r="T117" s="11" t="str">
        <f t="shared" si="2"/>
        <v>Josey Weaver</v>
      </c>
      <c r="U117" s="8" t="s">
        <v>55</v>
      </c>
      <c r="V117" s="8" t="s">
        <v>916</v>
      </c>
      <c r="W117" s="8" t="s">
        <v>917</v>
      </c>
      <c r="X117" s="8" t="s">
        <v>901</v>
      </c>
      <c r="Y117" s="12" t="s">
        <v>918</v>
      </c>
      <c r="Z117" s="12" t="s">
        <v>903</v>
      </c>
      <c r="AA117" s="12" t="s">
        <v>919</v>
      </c>
      <c r="AB117" s="12" t="s">
        <v>905</v>
      </c>
      <c r="AC117" s="8" t="s">
        <v>60</v>
      </c>
      <c r="AD117" s="12" t="s">
        <v>907</v>
      </c>
      <c r="AE117" s="8" t="s">
        <v>908</v>
      </c>
      <c r="AF117" s="13" t="s">
        <v>909</v>
      </c>
      <c r="AG117" s="13" t="s">
        <v>740</v>
      </c>
      <c r="AH117" s="13" t="s">
        <v>134</v>
      </c>
      <c r="AI117" s="13" t="s">
        <v>66</v>
      </c>
      <c r="AJ117" s="8"/>
      <c r="AK117" s="13" t="s">
        <v>420</v>
      </c>
      <c r="AL117" s="13" t="s">
        <v>910</v>
      </c>
      <c r="AM117" s="8" t="s">
        <v>421</v>
      </c>
      <c r="AN117" s="8" t="s">
        <v>911</v>
      </c>
      <c r="AO117" s="13" t="s">
        <v>912</v>
      </c>
      <c r="AP117" s="9" t="s">
        <v>909</v>
      </c>
      <c r="AQ117" s="28">
        <v>9616.0</v>
      </c>
    </row>
    <row r="118">
      <c r="A118" s="8" t="str">
        <f t="shared" si="1"/>
        <v>Richard Martin</v>
      </c>
      <c r="B118" s="8" t="s">
        <v>892</v>
      </c>
      <c r="C118" s="8" t="s">
        <v>893</v>
      </c>
      <c r="D118" s="9" t="s">
        <v>726</v>
      </c>
      <c r="E118" s="8" t="s">
        <v>894</v>
      </c>
      <c r="F118" s="8" t="s">
        <v>462</v>
      </c>
      <c r="G118" s="8" t="s">
        <v>47</v>
      </c>
      <c r="H118" s="8" t="s">
        <v>895</v>
      </c>
      <c r="I118" s="8" t="s">
        <v>49</v>
      </c>
      <c r="J118" s="10">
        <v>3.48</v>
      </c>
      <c r="K118" s="8" t="s">
        <v>896</v>
      </c>
      <c r="L118" s="8" t="s">
        <v>86</v>
      </c>
      <c r="M118" s="8" t="s">
        <v>86</v>
      </c>
      <c r="N118" s="8" t="s">
        <v>920</v>
      </c>
      <c r="O118" s="8" t="s">
        <v>52</v>
      </c>
      <c r="P118" s="8"/>
      <c r="Q118" s="8"/>
      <c r="R118" s="8" t="s">
        <v>921</v>
      </c>
      <c r="S118" s="8" t="s">
        <v>922</v>
      </c>
      <c r="T118" s="11" t="str">
        <f t="shared" si="2"/>
        <v>Richard Martin</v>
      </c>
      <c r="U118" s="8" t="s">
        <v>55</v>
      </c>
      <c r="V118" s="8" t="s">
        <v>923</v>
      </c>
      <c r="W118" s="8" t="s">
        <v>924</v>
      </c>
      <c r="X118" s="8" t="s">
        <v>901</v>
      </c>
      <c r="Y118" s="8" t="s">
        <v>60</v>
      </c>
      <c r="Z118" s="12" t="s">
        <v>903</v>
      </c>
      <c r="AA118" s="12" t="s">
        <v>925</v>
      </c>
      <c r="AB118" s="12" t="s">
        <v>905</v>
      </c>
      <c r="AC118" s="8" t="s">
        <v>60</v>
      </c>
      <c r="AD118" s="12" t="s">
        <v>907</v>
      </c>
      <c r="AE118" s="8" t="s">
        <v>908</v>
      </c>
      <c r="AF118" s="8" t="s">
        <v>909</v>
      </c>
      <c r="AG118" s="8" t="s">
        <v>740</v>
      </c>
      <c r="AH118" s="8" t="s">
        <v>134</v>
      </c>
      <c r="AI118" s="8" t="s">
        <v>66</v>
      </c>
      <c r="AJ118" s="8" t="s">
        <v>86</v>
      </c>
      <c r="AK118" s="13" t="s">
        <v>420</v>
      </c>
      <c r="AL118" s="13" t="s">
        <v>910</v>
      </c>
      <c r="AM118" s="8" t="s">
        <v>421</v>
      </c>
      <c r="AN118" s="8" t="s">
        <v>911</v>
      </c>
      <c r="AO118" s="13" t="s">
        <v>912</v>
      </c>
      <c r="AP118" s="9" t="s">
        <v>909</v>
      </c>
      <c r="AQ118" s="11">
        <v>9616.0</v>
      </c>
    </row>
    <row r="119">
      <c r="A119" s="8" t="str">
        <f t="shared" si="1"/>
        <v>Ryan Davis</v>
      </c>
      <c r="B119" s="8" t="s">
        <v>892</v>
      </c>
      <c r="C119" s="8" t="s">
        <v>893</v>
      </c>
      <c r="D119" s="9" t="s">
        <v>726</v>
      </c>
      <c r="E119" s="13" t="s">
        <v>894</v>
      </c>
      <c r="F119" s="8" t="s">
        <v>462</v>
      </c>
      <c r="G119" s="8" t="s">
        <v>47</v>
      </c>
      <c r="H119" s="8" t="s">
        <v>895</v>
      </c>
      <c r="I119" s="8" t="s">
        <v>49</v>
      </c>
      <c r="J119" s="10">
        <v>3.48</v>
      </c>
      <c r="K119" s="8" t="s">
        <v>896</v>
      </c>
      <c r="L119" s="8"/>
      <c r="M119" s="8"/>
      <c r="N119" s="8" t="s">
        <v>926</v>
      </c>
      <c r="O119" s="8" t="s">
        <v>52</v>
      </c>
      <c r="P119" s="8"/>
      <c r="Q119" s="8"/>
      <c r="R119" s="8" t="s">
        <v>927</v>
      </c>
      <c r="S119" s="8" t="s">
        <v>310</v>
      </c>
      <c r="T119" s="11" t="str">
        <f t="shared" si="2"/>
        <v>Ryan Davis</v>
      </c>
      <c r="U119" s="8" t="s">
        <v>160</v>
      </c>
      <c r="V119" s="8"/>
      <c r="W119" s="8"/>
      <c r="X119" s="8" t="s">
        <v>901</v>
      </c>
      <c r="Y119" s="8" t="s">
        <v>60</v>
      </c>
      <c r="Z119" s="12" t="s">
        <v>903</v>
      </c>
      <c r="AA119" s="8" t="s">
        <v>60</v>
      </c>
      <c r="AB119" s="12" t="s">
        <v>905</v>
      </c>
      <c r="AC119" s="8" t="s">
        <v>60</v>
      </c>
      <c r="AD119" s="12" t="s">
        <v>907</v>
      </c>
      <c r="AE119" s="8" t="s">
        <v>908</v>
      </c>
      <c r="AF119" s="13" t="s">
        <v>909</v>
      </c>
      <c r="AG119" s="13" t="s">
        <v>740</v>
      </c>
      <c r="AH119" s="13" t="s">
        <v>134</v>
      </c>
      <c r="AI119" s="13" t="s">
        <v>66</v>
      </c>
      <c r="AJ119" s="8"/>
      <c r="AK119" s="13" t="s">
        <v>420</v>
      </c>
      <c r="AL119" s="13" t="s">
        <v>910</v>
      </c>
      <c r="AM119" s="8" t="s">
        <v>421</v>
      </c>
      <c r="AN119" s="8" t="s">
        <v>911</v>
      </c>
      <c r="AO119" s="13" t="s">
        <v>912</v>
      </c>
      <c r="AP119" s="9" t="s">
        <v>909</v>
      </c>
      <c r="AQ119" s="28">
        <v>9616.0</v>
      </c>
    </row>
    <row r="120">
      <c r="A120" s="8" t="str">
        <f t="shared" si="1"/>
        <v>Michael McGruder</v>
      </c>
      <c r="B120" s="8" t="s">
        <v>892</v>
      </c>
      <c r="C120" s="8" t="s">
        <v>893</v>
      </c>
      <c r="D120" s="38" t="s">
        <v>726</v>
      </c>
      <c r="E120" s="13" t="s">
        <v>894</v>
      </c>
      <c r="F120" s="13" t="s">
        <v>462</v>
      </c>
      <c r="G120" s="13" t="s">
        <v>47</v>
      </c>
      <c r="H120" s="13" t="s">
        <v>895</v>
      </c>
      <c r="I120" s="8" t="s">
        <v>49</v>
      </c>
      <c r="J120" s="10">
        <v>3.48</v>
      </c>
      <c r="K120" s="8" t="s">
        <v>896</v>
      </c>
      <c r="L120" s="8"/>
      <c r="M120" s="8"/>
      <c r="N120" s="13" t="s">
        <v>928</v>
      </c>
      <c r="O120" s="13" t="s">
        <v>52</v>
      </c>
      <c r="P120" s="8"/>
      <c r="Q120" s="8"/>
      <c r="R120" s="8" t="s">
        <v>731</v>
      </c>
      <c r="S120" s="8" t="s">
        <v>929</v>
      </c>
      <c r="T120" s="11" t="str">
        <f t="shared" si="2"/>
        <v>Michael McGruder</v>
      </c>
      <c r="U120" s="8" t="s">
        <v>674</v>
      </c>
      <c r="V120" s="8"/>
      <c r="W120" s="8"/>
      <c r="X120" s="13" t="s">
        <v>901</v>
      </c>
      <c r="Y120" s="12" t="s">
        <v>930</v>
      </c>
      <c r="Z120" s="12" t="s">
        <v>903</v>
      </c>
      <c r="AA120" s="8" t="s">
        <v>60</v>
      </c>
      <c r="AB120" s="12" t="s">
        <v>905</v>
      </c>
      <c r="AC120" s="8" t="s">
        <v>60</v>
      </c>
      <c r="AD120" s="12" t="s">
        <v>907</v>
      </c>
      <c r="AE120" s="13" t="s">
        <v>908</v>
      </c>
      <c r="AF120" s="13" t="s">
        <v>909</v>
      </c>
      <c r="AG120" s="13" t="s">
        <v>740</v>
      </c>
      <c r="AH120" s="13" t="s">
        <v>134</v>
      </c>
      <c r="AI120" s="13" t="s">
        <v>66</v>
      </c>
      <c r="AJ120" s="8"/>
      <c r="AK120" s="13" t="s">
        <v>420</v>
      </c>
      <c r="AL120" s="13" t="s">
        <v>910</v>
      </c>
      <c r="AM120" s="8" t="s">
        <v>421</v>
      </c>
      <c r="AN120" s="8" t="s">
        <v>911</v>
      </c>
      <c r="AO120" s="13" t="s">
        <v>931</v>
      </c>
      <c r="AP120" s="9" t="s">
        <v>909</v>
      </c>
      <c r="AQ120" s="11">
        <v>9616.0</v>
      </c>
    </row>
    <row r="121">
      <c r="A121" s="8" t="str">
        <f t="shared" si="1"/>
        <v>Sean Smith</v>
      </c>
      <c r="B121" s="16" t="s">
        <v>932</v>
      </c>
      <c r="C121" s="16" t="s">
        <v>933</v>
      </c>
      <c r="D121" s="39" t="s">
        <v>934</v>
      </c>
      <c r="E121" s="21" t="s">
        <v>935</v>
      </c>
      <c r="F121" s="16" t="s">
        <v>936</v>
      </c>
      <c r="G121" s="8" t="s">
        <v>47</v>
      </c>
      <c r="H121" s="30">
        <v>110361.0</v>
      </c>
      <c r="I121" s="22" t="s">
        <v>937</v>
      </c>
      <c r="J121" s="10">
        <v>3.59</v>
      </c>
      <c r="K121" s="18" t="s">
        <v>938</v>
      </c>
      <c r="L121" s="19"/>
      <c r="M121" s="19"/>
      <c r="N121" s="20" t="s">
        <v>939</v>
      </c>
      <c r="O121" s="8" t="s">
        <v>52</v>
      </c>
      <c r="P121" s="20" t="s">
        <v>207</v>
      </c>
      <c r="Q121" s="20"/>
      <c r="R121" s="8" t="s">
        <v>940</v>
      </c>
      <c r="S121" s="8" t="s">
        <v>941</v>
      </c>
      <c r="T121" s="11" t="str">
        <f t="shared" si="2"/>
        <v>Sean Smith</v>
      </c>
      <c r="U121" s="8" t="s">
        <v>55</v>
      </c>
      <c r="V121" s="8" t="s">
        <v>942</v>
      </c>
      <c r="W121" s="8" t="s">
        <v>943</v>
      </c>
      <c r="X121" s="8" t="s">
        <v>944</v>
      </c>
      <c r="Y121" s="21"/>
      <c r="Z121" s="21"/>
      <c r="AA121" s="21"/>
      <c r="AB121" s="21"/>
      <c r="AC121" s="21"/>
      <c r="AD121" s="21"/>
      <c r="AE121" s="8" t="s">
        <v>945</v>
      </c>
      <c r="AF121" s="21" t="s">
        <v>946</v>
      </c>
      <c r="AG121" s="21" t="s">
        <v>947</v>
      </c>
      <c r="AH121" s="16" t="s">
        <v>654</v>
      </c>
      <c r="AI121" s="22" t="s">
        <v>233</v>
      </c>
      <c r="AJ121" s="24"/>
      <c r="AK121" s="23" t="s">
        <v>420</v>
      </c>
      <c r="AL121" s="23" t="s">
        <v>948</v>
      </c>
      <c r="AM121" s="22" t="s">
        <v>300</v>
      </c>
      <c r="AN121" s="24">
        <v>0.786203941730934</v>
      </c>
      <c r="AO121" s="25">
        <v>50734.0</v>
      </c>
      <c r="AP121" s="26" t="s">
        <v>946</v>
      </c>
      <c r="AQ121" s="11">
        <v>6937.0</v>
      </c>
    </row>
    <row r="122">
      <c r="A122" s="8" t="str">
        <f t="shared" si="1"/>
        <v>Sean Smith</v>
      </c>
      <c r="B122" s="8" t="s">
        <v>932</v>
      </c>
      <c r="C122" s="8" t="s">
        <v>933</v>
      </c>
      <c r="D122" s="9" t="s">
        <v>934</v>
      </c>
      <c r="E122" s="8" t="s">
        <v>935</v>
      </c>
      <c r="F122" s="8" t="s">
        <v>936</v>
      </c>
      <c r="G122" s="8" t="s">
        <v>47</v>
      </c>
      <c r="H122" s="8" t="s">
        <v>949</v>
      </c>
      <c r="I122" s="8" t="s">
        <v>937</v>
      </c>
      <c r="J122" s="10">
        <v>3.59</v>
      </c>
      <c r="K122" s="8" t="s">
        <v>938</v>
      </c>
      <c r="L122" s="8"/>
      <c r="M122" s="8"/>
      <c r="N122" s="8" t="s">
        <v>950</v>
      </c>
      <c r="O122" s="8" t="s">
        <v>52</v>
      </c>
      <c r="P122" s="8"/>
      <c r="Q122" s="8"/>
      <c r="R122" s="8" t="s">
        <v>940</v>
      </c>
      <c r="S122" s="8" t="s">
        <v>941</v>
      </c>
      <c r="T122" s="11" t="str">
        <f t="shared" si="2"/>
        <v>Sean Smith</v>
      </c>
      <c r="U122" s="8" t="s">
        <v>55</v>
      </c>
      <c r="V122" s="8" t="s">
        <v>942</v>
      </c>
      <c r="W122" s="8" t="s">
        <v>943</v>
      </c>
      <c r="X122" s="8" t="s">
        <v>944</v>
      </c>
      <c r="Y122" s="12" t="s">
        <v>951</v>
      </c>
      <c r="Z122" s="12" t="s">
        <v>952</v>
      </c>
      <c r="AA122" s="8" t="s">
        <v>60</v>
      </c>
      <c r="AB122" s="12" t="s">
        <v>953</v>
      </c>
      <c r="AC122" s="12" t="s">
        <v>954</v>
      </c>
      <c r="AD122" s="12" t="s">
        <v>955</v>
      </c>
      <c r="AE122" s="8" t="s">
        <v>945</v>
      </c>
      <c r="AF122" s="8" t="s">
        <v>946</v>
      </c>
      <c r="AG122" s="8" t="s">
        <v>947</v>
      </c>
      <c r="AH122" s="8" t="s">
        <v>654</v>
      </c>
      <c r="AI122" s="8" t="s">
        <v>233</v>
      </c>
      <c r="AJ122" s="8"/>
      <c r="AK122" s="13" t="s">
        <v>420</v>
      </c>
      <c r="AL122" s="13" t="s">
        <v>948</v>
      </c>
      <c r="AM122" s="8" t="s">
        <v>300</v>
      </c>
      <c r="AN122" s="8" t="s">
        <v>956</v>
      </c>
      <c r="AO122" s="13" t="s">
        <v>957</v>
      </c>
      <c r="AP122" s="15" t="s">
        <v>946</v>
      </c>
      <c r="AQ122" s="11">
        <v>6937.0</v>
      </c>
    </row>
    <row r="123">
      <c r="A123" s="8" t="str">
        <f t="shared" si="1"/>
        <v>Stephanie Martin</v>
      </c>
      <c r="B123" s="8" t="s">
        <v>932</v>
      </c>
      <c r="C123" s="8" t="s">
        <v>933</v>
      </c>
      <c r="D123" s="9" t="s">
        <v>934</v>
      </c>
      <c r="E123" s="8" t="s">
        <v>935</v>
      </c>
      <c r="F123" s="8" t="s">
        <v>936</v>
      </c>
      <c r="G123" s="8" t="s">
        <v>47</v>
      </c>
      <c r="H123" s="8" t="s">
        <v>949</v>
      </c>
      <c r="I123" s="8" t="s">
        <v>937</v>
      </c>
      <c r="J123" s="10">
        <v>3.59</v>
      </c>
      <c r="K123" s="8" t="s">
        <v>938</v>
      </c>
      <c r="L123" s="8"/>
      <c r="M123" s="8"/>
      <c r="N123" s="8" t="s">
        <v>958</v>
      </c>
      <c r="O123" s="8" t="s">
        <v>52</v>
      </c>
      <c r="P123" s="8" t="s">
        <v>959</v>
      </c>
      <c r="Q123" s="8"/>
      <c r="R123" s="8" t="s">
        <v>960</v>
      </c>
      <c r="S123" s="8" t="s">
        <v>922</v>
      </c>
      <c r="T123" s="11" t="str">
        <f t="shared" si="2"/>
        <v>Stephanie Martin</v>
      </c>
      <c r="U123" s="8" t="s">
        <v>106</v>
      </c>
      <c r="V123" s="8" t="s">
        <v>961</v>
      </c>
      <c r="W123" s="8" t="s">
        <v>962</v>
      </c>
      <c r="X123" s="8" t="s">
        <v>944</v>
      </c>
      <c r="Y123" s="12" t="s">
        <v>963</v>
      </c>
      <c r="Z123" s="12" t="s">
        <v>952</v>
      </c>
      <c r="AA123" s="8" t="s">
        <v>60</v>
      </c>
      <c r="AB123" s="12" t="s">
        <v>953</v>
      </c>
      <c r="AC123" s="12" t="s">
        <v>964</v>
      </c>
      <c r="AD123" s="12" t="s">
        <v>955</v>
      </c>
      <c r="AE123" s="8" t="s">
        <v>945</v>
      </c>
      <c r="AF123" s="8" t="s">
        <v>946</v>
      </c>
      <c r="AG123" s="8" t="s">
        <v>947</v>
      </c>
      <c r="AH123" s="8" t="s">
        <v>654</v>
      </c>
      <c r="AI123" s="8" t="s">
        <v>233</v>
      </c>
      <c r="AJ123" s="8"/>
      <c r="AK123" s="8" t="s">
        <v>420</v>
      </c>
      <c r="AL123" s="8" t="s">
        <v>948</v>
      </c>
      <c r="AM123" s="8" t="s">
        <v>300</v>
      </c>
      <c r="AN123" s="8" t="s">
        <v>956</v>
      </c>
      <c r="AO123" s="8" t="s">
        <v>957</v>
      </c>
      <c r="AP123" s="9" t="s">
        <v>946</v>
      </c>
      <c r="AQ123" s="11">
        <v>6937.0</v>
      </c>
    </row>
    <row r="124">
      <c r="A124" s="8" t="str">
        <f t="shared" si="1"/>
        <v>Zak Kirk</v>
      </c>
      <c r="B124" s="8" t="s">
        <v>932</v>
      </c>
      <c r="C124" s="8" t="s">
        <v>933</v>
      </c>
      <c r="D124" s="9" t="s">
        <v>934</v>
      </c>
      <c r="E124" s="8" t="s">
        <v>935</v>
      </c>
      <c r="F124" s="8" t="s">
        <v>936</v>
      </c>
      <c r="G124" s="8" t="s">
        <v>47</v>
      </c>
      <c r="H124" s="8" t="s">
        <v>949</v>
      </c>
      <c r="I124" s="8" t="s">
        <v>937</v>
      </c>
      <c r="J124" s="10">
        <v>3.59</v>
      </c>
      <c r="K124" s="8" t="s">
        <v>938</v>
      </c>
      <c r="L124" s="8"/>
      <c r="M124" s="8"/>
      <c r="N124" s="8" t="s">
        <v>965</v>
      </c>
      <c r="O124" s="8" t="s">
        <v>52</v>
      </c>
      <c r="P124" s="8" t="s">
        <v>959</v>
      </c>
      <c r="Q124" s="8"/>
      <c r="R124" s="8" t="s">
        <v>966</v>
      </c>
      <c r="S124" s="8" t="s">
        <v>967</v>
      </c>
      <c r="T124" s="11" t="str">
        <f t="shared" si="2"/>
        <v>Zak Kirk</v>
      </c>
      <c r="U124" s="8" t="s">
        <v>106</v>
      </c>
      <c r="V124" s="8" t="s">
        <v>968</v>
      </c>
      <c r="W124" s="8" t="s">
        <v>969</v>
      </c>
      <c r="X124" s="8" t="s">
        <v>944</v>
      </c>
      <c r="Y124" s="8" t="s">
        <v>60</v>
      </c>
      <c r="Z124" s="12" t="s">
        <v>952</v>
      </c>
      <c r="AA124" s="8" t="s">
        <v>60</v>
      </c>
      <c r="AB124" s="12" t="s">
        <v>953</v>
      </c>
      <c r="AC124" s="12" t="s">
        <v>970</v>
      </c>
      <c r="AD124" s="12" t="s">
        <v>955</v>
      </c>
      <c r="AE124" s="8" t="s">
        <v>945</v>
      </c>
      <c r="AF124" s="8" t="s">
        <v>946</v>
      </c>
      <c r="AG124" s="8" t="s">
        <v>947</v>
      </c>
      <c r="AH124" s="8" t="s">
        <v>654</v>
      </c>
      <c r="AI124" s="8" t="s">
        <v>233</v>
      </c>
      <c r="AJ124" s="8"/>
      <c r="AK124" s="8" t="s">
        <v>420</v>
      </c>
      <c r="AL124" s="8" t="s">
        <v>948</v>
      </c>
      <c r="AM124" s="8" t="s">
        <v>300</v>
      </c>
      <c r="AN124" s="8" t="s">
        <v>956</v>
      </c>
      <c r="AO124" s="8" t="s">
        <v>957</v>
      </c>
      <c r="AP124" s="9" t="s">
        <v>946</v>
      </c>
      <c r="AQ124" s="11">
        <v>6937.0</v>
      </c>
    </row>
    <row r="125">
      <c r="A125" s="8" t="str">
        <f t="shared" si="1"/>
        <v>Brandon Lawrence</v>
      </c>
      <c r="B125" s="8" t="s">
        <v>971</v>
      </c>
      <c r="C125" s="8" t="s">
        <v>972</v>
      </c>
      <c r="D125" s="9" t="s">
        <v>934</v>
      </c>
      <c r="E125" s="8" t="s">
        <v>973</v>
      </c>
      <c r="F125" s="8" t="s">
        <v>936</v>
      </c>
      <c r="G125" s="8" t="s">
        <v>47</v>
      </c>
      <c r="H125" s="8" t="s">
        <v>974</v>
      </c>
      <c r="I125" s="8" t="s">
        <v>49</v>
      </c>
      <c r="J125" s="10">
        <v>4.0</v>
      </c>
      <c r="K125" s="8" t="s">
        <v>975</v>
      </c>
      <c r="L125" s="8"/>
      <c r="M125" s="8"/>
      <c r="N125" s="8" t="s">
        <v>976</v>
      </c>
      <c r="O125" s="8" t="s">
        <v>52</v>
      </c>
      <c r="P125" s="8"/>
      <c r="Q125" s="8"/>
      <c r="R125" s="8" t="s">
        <v>977</v>
      </c>
      <c r="S125" s="8" t="s">
        <v>978</v>
      </c>
      <c r="T125" s="11" t="str">
        <f t="shared" si="2"/>
        <v>Brandon Lawrence</v>
      </c>
      <c r="U125" s="8" t="s">
        <v>979</v>
      </c>
      <c r="V125" s="8" t="s">
        <v>980</v>
      </c>
      <c r="W125" s="8"/>
      <c r="X125" s="8" t="s">
        <v>981</v>
      </c>
      <c r="Y125" s="8" t="s">
        <v>60</v>
      </c>
      <c r="Z125" s="12" t="s">
        <v>982</v>
      </c>
      <c r="AA125" s="8" t="s">
        <v>60</v>
      </c>
      <c r="AB125" s="8" t="s">
        <v>60</v>
      </c>
      <c r="AC125" s="8" t="s">
        <v>60</v>
      </c>
      <c r="AD125" s="12" t="s">
        <v>983</v>
      </c>
      <c r="AE125" s="8"/>
      <c r="AF125" s="8" t="s">
        <v>984</v>
      </c>
      <c r="AG125" s="8" t="s">
        <v>947</v>
      </c>
      <c r="AH125" s="8" t="s">
        <v>232</v>
      </c>
      <c r="AI125" s="8" t="s">
        <v>66</v>
      </c>
      <c r="AJ125" s="8"/>
      <c r="AK125" s="8" t="s">
        <v>985</v>
      </c>
      <c r="AL125" s="8" t="s">
        <v>986</v>
      </c>
      <c r="AM125" s="8" t="s">
        <v>987</v>
      </c>
      <c r="AN125" s="8" t="s">
        <v>988</v>
      </c>
      <c r="AO125" s="8" t="s">
        <v>989</v>
      </c>
      <c r="AP125" s="8" t="s">
        <v>984</v>
      </c>
      <c r="AQ125" s="11">
        <v>20426.0</v>
      </c>
    </row>
    <row r="126">
      <c r="A126" s="8" t="str">
        <f t="shared" si="1"/>
        <v>Ryan Vanhoy</v>
      </c>
      <c r="B126" s="8" t="s">
        <v>971</v>
      </c>
      <c r="C126" s="8" t="s">
        <v>972</v>
      </c>
      <c r="D126" s="9" t="s">
        <v>934</v>
      </c>
      <c r="E126" s="8" t="s">
        <v>973</v>
      </c>
      <c r="F126" s="8" t="s">
        <v>936</v>
      </c>
      <c r="G126" s="8" t="s">
        <v>47</v>
      </c>
      <c r="H126" s="8" t="s">
        <v>974</v>
      </c>
      <c r="I126" s="8" t="s">
        <v>49</v>
      </c>
      <c r="J126" s="10">
        <v>4.0</v>
      </c>
      <c r="K126" s="8" t="s">
        <v>975</v>
      </c>
      <c r="L126" s="8"/>
      <c r="M126" s="8"/>
      <c r="N126" s="8" t="s">
        <v>990</v>
      </c>
      <c r="O126" s="8" t="s">
        <v>52</v>
      </c>
      <c r="P126" s="8"/>
      <c r="Q126" s="8"/>
      <c r="R126" s="8" t="s">
        <v>927</v>
      </c>
      <c r="S126" s="8" t="s">
        <v>991</v>
      </c>
      <c r="T126" s="11" t="str">
        <f t="shared" si="2"/>
        <v>Ryan Vanhoy</v>
      </c>
      <c r="U126" s="8" t="s">
        <v>992</v>
      </c>
      <c r="V126" s="8" t="s">
        <v>993</v>
      </c>
      <c r="W126" s="8"/>
      <c r="X126" s="8" t="s">
        <v>981</v>
      </c>
      <c r="Y126" s="12" t="s">
        <v>994</v>
      </c>
      <c r="Z126" s="12" t="s">
        <v>995</v>
      </c>
      <c r="AA126" s="12" t="s">
        <v>996</v>
      </c>
      <c r="AB126" s="12" t="s">
        <v>997</v>
      </c>
      <c r="AC126" s="12" t="s">
        <v>998</v>
      </c>
      <c r="AD126" s="12" t="s">
        <v>999</v>
      </c>
      <c r="AE126" s="8"/>
      <c r="AF126" s="8" t="s">
        <v>984</v>
      </c>
      <c r="AG126" s="8" t="s">
        <v>947</v>
      </c>
      <c r="AH126" s="8" t="s">
        <v>232</v>
      </c>
      <c r="AI126" s="8" t="s">
        <v>66</v>
      </c>
      <c r="AJ126" s="8"/>
      <c r="AK126" s="13" t="s">
        <v>985</v>
      </c>
      <c r="AL126" s="13" t="s">
        <v>986</v>
      </c>
      <c r="AM126" s="8" t="s">
        <v>987</v>
      </c>
      <c r="AN126" s="8" t="s">
        <v>988</v>
      </c>
      <c r="AO126" s="13" t="s">
        <v>989</v>
      </c>
      <c r="AP126" s="9" t="s">
        <v>984</v>
      </c>
      <c r="AQ126" s="11">
        <v>20426.0</v>
      </c>
    </row>
    <row r="127">
      <c r="A127" s="8" t="str">
        <f t="shared" si="1"/>
        <v>Les Courtemanche</v>
      </c>
      <c r="B127" s="8" t="s">
        <v>971</v>
      </c>
      <c r="C127" s="8" t="s">
        <v>972</v>
      </c>
      <c r="D127" s="9" t="s">
        <v>934</v>
      </c>
      <c r="E127" s="8" t="s">
        <v>973</v>
      </c>
      <c r="F127" s="8" t="s">
        <v>936</v>
      </c>
      <c r="G127" s="8" t="s">
        <v>47</v>
      </c>
      <c r="H127" s="8" t="s">
        <v>974</v>
      </c>
      <c r="I127" s="8" t="s">
        <v>49</v>
      </c>
      <c r="J127" s="10">
        <v>4.0</v>
      </c>
      <c r="K127" s="8" t="s">
        <v>975</v>
      </c>
      <c r="L127" s="8" t="s">
        <v>86</v>
      </c>
      <c r="M127" s="8" t="s">
        <v>86</v>
      </c>
      <c r="N127" s="8" t="s">
        <v>1000</v>
      </c>
      <c r="O127" s="8" t="s">
        <v>52</v>
      </c>
      <c r="P127" s="8"/>
      <c r="Q127" s="8"/>
      <c r="R127" s="8" t="s">
        <v>1001</v>
      </c>
      <c r="S127" s="8" t="s">
        <v>1002</v>
      </c>
      <c r="T127" s="11" t="str">
        <f t="shared" si="2"/>
        <v>Les Courtemanche</v>
      </c>
      <c r="U127" s="8" t="s">
        <v>160</v>
      </c>
      <c r="V127" s="8" t="s">
        <v>1003</v>
      </c>
      <c r="W127" s="8" t="s">
        <v>1004</v>
      </c>
      <c r="X127" s="8" t="s">
        <v>981</v>
      </c>
      <c r="Y127" s="8" t="s">
        <v>60</v>
      </c>
      <c r="Z127" s="12" t="s">
        <v>982</v>
      </c>
      <c r="AA127" s="12" t="s">
        <v>1005</v>
      </c>
      <c r="AB127" s="8" t="s">
        <v>60</v>
      </c>
      <c r="AC127" s="8" t="s">
        <v>60</v>
      </c>
      <c r="AD127" s="12" t="s">
        <v>983</v>
      </c>
      <c r="AE127" s="8"/>
      <c r="AF127" s="8" t="s">
        <v>984</v>
      </c>
      <c r="AG127" s="8" t="s">
        <v>947</v>
      </c>
      <c r="AH127" s="8" t="s">
        <v>232</v>
      </c>
      <c r="AI127" s="8" t="s">
        <v>66</v>
      </c>
      <c r="AJ127" s="8" t="s">
        <v>86</v>
      </c>
      <c r="AK127" s="13" t="s">
        <v>985</v>
      </c>
      <c r="AL127" s="13" t="s">
        <v>986</v>
      </c>
      <c r="AM127" s="8" t="s">
        <v>987</v>
      </c>
      <c r="AN127" s="8" t="s">
        <v>988</v>
      </c>
      <c r="AO127" s="13" t="s">
        <v>989</v>
      </c>
      <c r="AP127" s="9" t="s">
        <v>984</v>
      </c>
      <c r="AQ127" s="11">
        <v>20426.0</v>
      </c>
    </row>
    <row r="128">
      <c r="A128" s="8" t="str">
        <f t="shared" si="1"/>
        <v>Mohammad Nourani</v>
      </c>
      <c r="B128" s="8" t="s">
        <v>971</v>
      </c>
      <c r="C128" s="8" t="s">
        <v>972</v>
      </c>
      <c r="D128" s="9" t="s">
        <v>934</v>
      </c>
      <c r="E128" s="8" t="s">
        <v>973</v>
      </c>
      <c r="F128" s="8" t="s">
        <v>936</v>
      </c>
      <c r="G128" s="8" t="s">
        <v>47</v>
      </c>
      <c r="H128" s="8" t="s">
        <v>974</v>
      </c>
      <c r="I128" s="8" t="s">
        <v>49</v>
      </c>
      <c r="J128" s="10">
        <v>4.0</v>
      </c>
      <c r="K128" s="8" t="s">
        <v>975</v>
      </c>
      <c r="L128" s="8"/>
      <c r="M128" s="8"/>
      <c r="N128" s="8" t="s">
        <v>1006</v>
      </c>
      <c r="O128" s="8" t="s">
        <v>52</v>
      </c>
      <c r="P128" s="8"/>
      <c r="Q128" s="8"/>
      <c r="R128" s="8" t="s">
        <v>1007</v>
      </c>
      <c r="S128" s="8" t="s">
        <v>1008</v>
      </c>
      <c r="T128" s="11" t="str">
        <f t="shared" si="2"/>
        <v>Mohammad Nourani</v>
      </c>
      <c r="U128" s="8" t="s">
        <v>1009</v>
      </c>
      <c r="V128" s="8" t="s">
        <v>1010</v>
      </c>
      <c r="W128" s="8"/>
      <c r="X128" s="8" t="s">
        <v>981</v>
      </c>
      <c r="Y128" s="12" t="s">
        <v>1011</v>
      </c>
      <c r="Z128" s="12" t="s">
        <v>982</v>
      </c>
      <c r="AA128" s="8" t="s">
        <v>60</v>
      </c>
      <c r="AB128" s="8" t="s">
        <v>60</v>
      </c>
      <c r="AC128" s="8" t="s">
        <v>60</v>
      </c>
      <c r="AD128" s="12" t="s">
        <v>983</v>
      </c>
      <c r="AE128" s="8"/>
      <c r="AF128" s="13" t="s">
        <v>984</v>
      </c>
      <c r="AG128" s="13" t="s">
        <v>947</v>
      </c>
      <c r="AH128" s="8" t="s">
        <v>232</v>
      </c>
      <c r="AI128" s="8" t="s">
        <v>66</v>
      </c>
      <c r="AJ128" s="8"/>
      <c r="AK128" s="13" t="s">
        <v>985</v>
      </c>
      <c r="AL128" s="13" t="s">
        <v>986</v>
      </c>
      <c r="AM128" s="8" t="s">
        <v>987</v>
      </c>
      <c r="AN128" s="8" t="s">
        <v>988</v>
      </c>
      <c r="AO128" s="13" t="s">
        <v>989</v>
      </c>
      <c r="AP128" s="9" t="s">
        <v>984</v>
      </c>
      <c r="AQ128" s="11">
        <v>20426.0</v>
      </c>
    </row>
    <row r="129">
      <c r="A129" s="8" t="str">
        <f t="shared" si="1"/>
        <v>Brad Pickett</v>
      </c>
      <c r="B129" s="8" t="s">
        <v>971</v>
      </c>
      <c r="C129" s="8" t="s">
        <v>972</v>
      </c>
      <c r="D129" s="9" t="s">
        <v>934</v>
      </c>
      <c r="E129" s="8" t="s">
        <v>973</v>
      </c>
      <c r="F129" s="8" t="s">
        <v>936</v>
      </c>
      <c r="G129" s="8" t="s">
        <v>47</v>
      </c>
      <c r="H129" s="8" t="s">
        <v>974</v>
      </c>
      <c r="I129" s="8" t="s">
        <v>49</v>
      </c>
      <c r="J129" s="10">
        <v>4.0</v>
      </c>
      <c r="K129" s="8" t="s">
        <v>975</v>
      </c>
      <c r="L129" s="8" t="s">
        <v>86</v>
      </c>
      <c r="M129" s="8" t="s">
        <v>86</v>
      </c>
      <c r="N129" s="8" t="s">
        <v>1012</v>
      </c>
      <c r="O129" s="8" t="s">
        <v>52</v>
      </c>
      <c r="P129" s="8"/>
      <c r="Q129" s="8"/>
      <c r="R129" s="8" t="s">
        <v>1013</v>
      </c>
      <c r="S129" s="8" t="s">
        <v>1014</v>
      </c>
      <c r="T129" s="11" t="str">
        <f t="shared" si="2"/>
        <v>Brad Pickett</v>
      </c>
      <c r="U129" s="8" t="s">
        <v>1015</v>
      </c>
      <c r="V129" s="8" t="s">
        <v>1016</v>
      </c>
      <c r="W129" s="8" t="s">
        <v>1017</v>
      </c>
      <c r="X129" s="8" t="s">
        <v>981</v>
      </c>
      <c r="Y129" s="8" t="s">
        <v>60</v>
      </c>
      <c r="Z129" s="12" t="s">
        <v>982</v>
      </c>
      <c r="AA129" s="12" t="s">
        <v>1018</v>
      </c>
      <c r="AB129" s="8" t="s">
        <v>60</v>
      </c>
      <c r="AC129" s="8" t="s">
        <v>60</v>
      </c>
      <c r="AD129" s="12" t="s">
        <v>983</v>
      </c>
      <c r="AE129" s="8"/>
      <c r="AF129" s="8" t="s">
        <v>984</v>
      </c>
      <c r="AG129" s="8" t="s">
        <v>947</v>
      </c>
      <c r="AH129" s="8" t="s">
        <v>232</v>
      </c>
      <c r="AI129" s="8" t="s">
        <v>66</v>
      </c>
      <c r="AJ129" s="8" t="s">
        <v>86</v>
      </c>
      <c r="AK129" s="13" t="s">
        <v>985</v>
      </c>
      <c r="AL129" s="13" t="s">
        <v>986</v>
      </c>
      <c r="AM129" s="8" t="s">
        <v>987</v>
      </c>
      <c r="AN129" s="8" t="s">
        <v>988</v>
      </c>
      <c r="AO129" s="13" t="s">
        <v>989</v>
      </c>
      <c r="AP129" s="9" t="s">
        <v>984</v>
      </c>
      <c r="AQ129" s="11">
        <v>20426.0</v>
      </c>
    </row>
    <row r="130">
      <c r="A130" s="8" t="str">
        <f t="shared" si="1"/>
        <v>Michelle Chewens</v>
      </c>
      <c r="B130" s="8" t="s">
        <v>971</v>
      </c>
      <c r="C130" s="8" t="s">
        <v>972</v>
      </c>
      <c r="D130" s="9" t="s">
        <v>934</v>
      </c>
      <c r="E130" s="8" t="s">
        <v>973</v>
      </c>
      <c r="F130" s="8" t="s">
        <v>936</v>
      </c>
      <c r="G130" s="8" t="s">
        <v>47</v>
      </c>
      <c r="H130" s="8" t="s">
        <v>974</v>
      </c>
      <c r="I130" s="8" t="s">
        <v>49</v>
      </c>
      <c r="J130" s="10">
        <v>4.0</v>
      </c>
      <c r="K130" s="8" t="s">
        <v>975</v>
      </c>
      <c r="L130" s="8"/>
      <c r="M130" s="8"/>
      <c r="N130" s="8" t="s">
        <v>1019</v>
      </c>
      <c r="O130" s="8" t="s">
        <v>52</v>
      </c>
      <c r="P130" s="8"/>
      <c r="Q130" s="8"/>
      <c r="R130" s="8" t="s">
        <v>316</v>
      </c>
      <c r="S130" s="8" t="s">
        <v>1020</v>
      </c>
      <c r="T130" s="11" t="str">
        <f t="shared" si="2"/>
        <v>Michelle Chewens</v>
      </c>
      <c r="U130" s="8" t="s">
        <v>80</v>
      </c>
      <c r="V130" s="8" t="s">
        <v>1021</v>
      </c>
      <c r="W130" s="8"/>
      <c r="X130" s="8" t="s">
        <v>981</v>
      </c>
      <c r="Y130" s="12" t="s">
        <v>1022</v>
      </c>
      <c r="Z130" s="12" t="s">
        <v>982</v>
      </c>
      <c r="AA130" s="12" t="s">
        <v>1023</v>
      </c>
      <c r="AB130" s="8" t="s">
        <v>60</v>
      </c>
      <c r="AC130" s="8" t="s">
        <v>60</v>
      </c>
      <c r="AD130" s="12" t="s">
        <v>983</v>
      </c>
      <c r="AE130" s="8"/>
      <c r="AF130" s="8" t="s">
        <v>984</v>
      </c>
      <c r="AG130" s="8" t="s">
        <v>947</v>
      </c>
      <c r="AH130" s="8" t="s">
        <v>232</v>
      </c>
      <c r="AI130" s="8" t="s">
        <v>66</v>
      </c>
      <c r="AJ130" s="8"/>
      <c r="AK130" s="13" t="s">
        <v>985</v>
      </c>
      <c r="AL130" s="13" t="s">
        <v>986</v>
      </c>
      <c r="AM130" s="8" t="s">
        <v>987</v>
      </c>
      <c r="AN130" s="8" t="s">
        <v>988</v>
      </c>
      <c r="AO130" s="13" t="s">
        <v>989</v>
      </c>
      <c r="AP130" s="9" t="s">
        <v>984</v>
      </c>
      <c r="AQ130" s="11">
        <v>20426.0</v>
      </c>
    </row>
    <row r="131">
      <c r="A131" s="8" t="str">
        <f t="shared" si="1"/>
        <v>Joshua Biagtan</v>
      </c>
      <c r="B131" s="8" t="s">
        <v>1024</v>
      </c>
      <c r="C131" s="8" t="s">
        <v>972</v>
      </c>
      <c r="D131" s="9" t="s">
        <v>934</v>
      </c>
      <c r="E131" s="8" t="s">
        <v>1025</v>
      </c>
      <c r="F131" s="8" t="s">
        <v>936</v>
      </c>
      <c r="G131" s="8" t="s">
        <v>47</v>
      </c>
      <c r="H131" s="8" t="s">
        <v>1026</v>
      </c>
      <c r="I131" s="8" t="s">
        <v>49</v>
      </c>
      <c r="J131" s="10">
        <v>3.3</v>
      </c>
      <c r="K131" s="8" t="s">
        <v>1027</v>
      </c>
      <c r="L131" s="8"/>
      <c r="M131" s="8"/>
      <c r="N131" s="8" t="s">
        <v>1028</v>
      </c>
      <c r="O131" s="8" t="s">
        <v>52</v>
      </c>
      <c r="P131" s="8" t="s">
        <v>490</v>
      </c>
      <c r="Q131" s="8"/>
      <c r="R131" s="8" t="s">
        <v>1029</v>
      </c>
      <c r="S131" s="8" t="s">
        <v>1030</v>
      </c>
      <c r="T131" s="11" t="str">
        <f t="shared" si="2"/>
        <v>Joshua Biagtan</v>
      </c>
      <c r="U131" s="8" t="s">
        <v>1031</v>
      </c>
      <c r="V131" s="8" t="s">
        <v>1032</v>
      </c>
      <c r="W131" s="8" t="s">
        <v>1033</v>
      </c>
      <c r="X131" s="8" t="s">
        <v>1034</v>
      </c>
      <c r="Y131" s="8" t="s">
        <v>60</v>
      </c>
      <c r="Z131" s="12" t="s">
        <v>1035</v>
      </c>
      <c r="AA131" s="12" t="s">
        <v>1036</v>
      </c>
      <c r="AB131" s="8" t="s">
        <v>60</v>
      </c>
      <c r="AC131" s="12" t="s">
        <v>1037</v>
      </c>
      <c r="AD131" s="12" t="s">
        <v>1038</v>
      </c>
      <c r="AE131" s="8" t="s">
        <v>1039</v>
      </c>
      <c r="AF131" s="8" t="s">
        <v>1040</v>
      </c>
      <c r="AG131" s="8" t="s">
        <v>947</v>
      </c>
      <c r="AH131" s="8" t="s">
        <v>654</v>
      </c>
      <c r="AI131" s="8" t="s">
        <v>66</v>
      </c>
      <c r="AJ131" s="8"/>
      <c r="AK131" s="8"/>
      <c r="AL131" s="8"/>
      <c r="AM131" s="8" t="s">
        <v>987</v>
      </c>
      <c r="AN131" s="8" t="s">
        <v>1041</v>
      </c>
      <c r="AO131" s="13" t="s">
        <v>1042</v>
      </c>
      <c r="AP131" s="9" t="s">
        <v>1040</v>
      </c>
      <c r="AQ131" s="11">
        <v>8179.0</v>
      </c>
    </row>
    <row r="132">
      <c r="A132" s="8" t="str">
        <f t="shared" si="1"/>
        <v>Marcia Mansur-Wentworth</v>
      </c>
      <c r="B132" s="8" t="s">
        <v>1024</v>
      </c>
      <c r="C132" s="8" t="s">
        <v>972</v>
      </c>
      <c r="D132" s="9" t="s">
        <v>934</v>
      </c>
      <c r="E132" s="8" t="s">
        <v>1025</v>
      </c>
      <c r="F132" s="8" t="s">
        <v>936</v>
      </c>
      <c r="G132" s="8" t="s">
        <v>47</v>
      </c>
      <c r="H132" s="8" t="s">
        <v>1026</v>
      </c>
      <c r="I132" s="8" t="s">
        <v>49</v>
      </c>
      <c r="J132" s="10">
        <v>3.3</v>
      </c>
      <c r="K132" s="8" t="s">
        <v>1027</v>
      </c>
      <c r="L132" s="8" t="s">
        <v>86</v>
      </c>
      <c r="M132" s="8" t="s">
        <v>86</v>
      </c>
      <c r="N132" s="8" t="s">
        <v>1043</v>
      </c>
      <c r="O132" s="8" t="s">
        <v>52</v>
      </c>
      <c r="P132" s="8"/>
      <c r="Q132" s="8"/>
      <c r="R132" s="8" t="s">
        <v>1044</v>
      </c>
      <c r="S132" s="8" t="s">
        <v>1045</v>
      </c>
      <c r="T132" s="11" t="str">
        <f t="shared" si="2"/>
        <v>Marcia Mansur-Wentworth</v>
      </c>
      <c r="U132" s="8" t="s">
        <v>311</v>
      </c>
      <c r="V132" s="8" t="s">
        <v>1046</v>
      </c>
      <c r="W132" s="8" t="s">
        <v>1033</v>
      </c>
      <c r="X132" s="8" t="s">
        <v>1034</v>
      </c>
      <c r="Y132" s="12" t="s">
        <v>1047</v>
      </c>
      <c r="Z132" s="12" t="s">
        <v>1035</v>
      </c>
      <c r="AA132" s="12" t="s">
        <v>1048</v>
      </c>
      <c r="AB132" s="8" t="s">
        <v>60</v>
      </c>
      <c r="AC132" s="8" t="s">
        <v>60</v>
      </c>
      <c r="AD132" s="12" t="s">
        <v>1038</v>
      </c>
      <c r="AE132" s="8" t="s">
        <v>1039</v>
      </c>
      <c r="AF132" s="8" t="s">
        <v>1040</v>
      </c>
      <c r="AG132" s="8" t="s">
        <v>947</v>
      </c>
      <c r="AH132" s="8" t="s">
        <v>654</v>
      </c>
      <c r="AI132" s="8" t="s">
        <v>66</v>
      </c>
      <c r="AJ132" s="8" t="s">
        <v>86</v>
      </c>
      <c r="AK132" s="8"/>
      <c r="AL132" s="8"/>
      <c r="AM132" s="8" t="s">
        <v>987</v>
      </c>
      <c r="AN132" s="8" t="s">
        <v>1041</v>
      </c>
      <c r="AO132" s="13" t="s">
        <v>1042</v>
      </c>
      <c r="AP132" s="9" t="s">
        <v>1040</v>
      </c>
      <c r="AQ132" s="11">
        <v>8179.0</v>
      </c>
    </row>
    <row r="133">
      <c r="A133" s="8" t="str">
        <f t="shared" si="1"/>
        <v>Volunteer AC David has been removed. </v>
      </c>
      <c r="B133" s="8" t="s">
        <v>1024</v>
      </c>
      <c r="C133" s="8" t="s">
        <v>972</v>
      </c>
      <c r="D133" s="9" t="s">
        <v>934</v>
      </c>
      <c r="E133" s="8" t="s">
        <v>1025</v>
      </c>
      <c r="F133" s="8" t="s">
        <v>936</v>
      </c>
      <c r="G133" s="8" t="s">
        <v>47</v>
      </c>
      <c r="H133" s="8" t="s">
        <v>1026</v>
      </c>
      <c r="I133" s="8" t="s">
        <v>49</v>
      </c>
      <c r="J133" s="10">
        <v>3.3</v>
      </c>
      <c r="K133" s="8" t="s">
        <v>1027</v>
      </c>
      <c r="L133" s="8" t="s">
        <v>86</v>
      </c>
      <c r="M133" s="8" t="s">
        <v>86</v>
      </c>
      <c r="N133" s="8" t="s">
        <v>1049</v>
      </c>
      <c r="O133" s="8" t="s">
        <v>52</v>
      </c>
      <c r="P133" s="8"/>
      <c r="Q133" s="8" t="s">
        <v>277</v>
      </c>
      <c r="R133" s="8" t="s">
        <v>1050</v>
      </c>
      <c r="S133" s="8"/>
      <c r="T133" s="11" t="str">
        <f t="shared" si="2"/>
        <v>Volunteer AC David has been removed. </v>
      </c>
      <c r="U133" s="8"/>
      <c r="V133" s="8"/>
      <c r="W133" s="8"/>
      <c r="X133" s="8" t="s">
        <v>1034</v>
      </c>
      <c r="Y133" s="8" t="s">
        <v>60</v>
      </c>
      <c r="Z133" s="12" t="s">
        <v>1035</v>
      </c>
      <c r="AA133" s="12" t="s">
        <v>1051</v>
      </c>
      <c r="AB133" s="8" t="s">
        <v>60</v>
      </c>
      <c r="AC133" s="8" t="s">
        <v>60</v>
      </c>
      <c r="AD133" s="12" t="s">
        <v>1038</v>
      </c>
      <c r="AE133" s="8" t="s">
        <v>1039</v>
      </c>
      <c r="AF133" s="8" t="s">
        <v>1040</v>
      </c>
      <c r="AG133" s="8" t="s">
        <v>947</v>
      </c>
      <c r="AH133" s="8" t="s">
        <v>654</v>
      </c>
      <c r="AI133" s="8" t="s">
        <v>66</v>
      </c>
      <c r="AJ133" s="8" t="s">
        <v>86</v>
      </c>
      <c r="AK133" s="8"/>
      <c r="AL133" s="8"/>
      <c r="AM133" s="8" t="s">
        <v>987</v>
      </c>
      <c r="AN133" s="8" t="s">
        <v>1041</v>
      </c>
      <c r="AO133" s="13" t="s">
        <v>1042</v>
      </c>
      <c r="AP133" s="9" t="s">
        <v>1040</v>
      </c>
      <c r="AQ133" s="11">
        <v>8179.0</v>
      </c>
    </row>
    <row r="134">
      <c r="A134" s="8" t="str">
        <f t="shared" si="1"/>
        <v>Jason Drake</v>
      </c>
      <c r="B134" s="8" t="s">
        <v>1052</v>
      </c>
      <c r="C134" s="8" t="s">
        <v>1053</v>
      </c>
      <c r="D134" s="9" t="s">
        <v>934</v>
      </c>
      <c r="E134" s="8" t="s">
        <v>1054</v>
      </c>
      <c r="F134" s="8" t="s">
        <v>936</v>
      </c>
      <c r="G134" s="8" t="s">
        <v>47</v>
      </c>
      <c r="H134" s="8" t="s">
        <v>1055</v>
      </c>
      <c r="I134" s="8" t="s">
        <v>49</v>
      </c>
      <c r="J134" s="10">
        <v>3.18</v>
      </c>
      <c r="K134" s="8" t="s">
        <v>1056</v>
      </c>
      <c r="L134" s="8" t="s">
        <v>1057</v>
      </c>
      <c r="M134" s="8" t="s">
        <v>86</v>
      </c>
      <c r="N134" s="8" t="s">
        <v>1058</v>
      </c>
      <c r="O134" s="8" t="s">
        <v>52</v>
      </c>
      <c r="P134" s="8"/>
      <c r="Q134" s="8"/>
      <c r="R134" s="8" t="s">
        <v>1059</v>
      </c>
      <c r="S134" s="8" t="s">
        <v>1060</v>
      </c>
      <c r="T134" s="11" t="str">
        <f t="shared" si="2"/>
        <v>Jason Drake</v>
      </c>
      <c r="U134" s="8" t="s">
        <v>55</v>
      </c>
      <c r="V134" s="8" t="s">
        <v>1061</v>
      </c>
      <c r="W134" s="8" t="s">
        <v>1062</v>
      </c>
      <c r="X134" s="8" t="s">
        <v>1063</v>
      </c>
      <c r="Y134" s="8" t="s">
        <v>60</v>
      </c>
      <c r="Z134" s="12" t="s">
        <v>1064</v>
      </c>
      <c r="AA134" s="12" t="s">
        <v>1065</v>
      </c>
      <c r="AB134" s="8" t="s">
        <v>60</v>
      </c>
      <c r="AC134" s="12" t="s">
        <v>1066</v>
      </c>
      <c r="AD134" s="8" t="s">
        <v>60</v>
      </c>
      <c r="AE134" s="8" t="s">
        <v>1067</v>
      </c>
      <c r="AF134" s="8" t="s">
        <v>1068</v>
      </c>
      <c r="AG134" s="8" t="s">
        <v>947</v>
      </c>
      <c r="AH134" s="8" t="s">
        <v>654</v>
      </c>
      <c r="AI134" s="8" t="s">
        <v>66</v>
      </c>
      <c r="AJ134" s="8" t="s">
        <v>86</v>
      </c>
      <c r="AK134" s="13" t="s">
        <v>1069</v>
      </c>
      <c r="AL134" s="13" t="s">
        <v>1070</v>
      </c>
      <c r="AM134" s="8" t="s">
        <v>1071</v>
      </c>
      <c r="AN134" s="8" t="s">
        <v>1072</v>
      </c>
      <c r="AO134" s="13" t="s">
        <v>1073</v>
      </c>
      <c r="AP134" s="9" t="s">
        <v>1068</v>
      </c>
      <c r="AQ134" s="11">
        <v>21530.0</v>
      </c>
    </row>
    <row r="135">
      <c r="A135" s="8" t="str">
        <f t="shared" si="1"/>
        <v>Joe Riccio</v>
      </c>
      <c r="B135" s="8" t="s">
        <v>1052</v>
      </c>
      <c r="C135" s="8" t="s">
        <v>1053</v>
      </c>
      <c r="D135" s="9" t="s">
        <v>934</v>
      </c>
      <c r="E135" s="8" t="s">
        <v>1054</v>
      </c>
      <c r="F135" s="8" t="s">
        <v>936</v>
      </c>
      <c r="G135" s="8" t="s">
        <v>47</v>
      </c>
      <c r="H135" s="8" t="s">
        <v>1055</v>
      </c>
      <c r="I135" s="8" t="s">
        <v>49</v>
      </c>
      <c r="J135" s="10">
        <v>3.18</v>
      </c>
      <c r="K135" s="8" t="s">
        <v>1056</v>
      </c>
      <c r="L135" s="8" t="s">
        <v>1057</v>
      </c>
      <c r="M135" s="8" t="s">
        <v>86</v>
      </c>
      <c r="N135" s="8" t="s">
        <v>1074</v>
      </c>
      <c r="O135" s="8" t="s">
        <v>52</v>
      </c>
      <c r="P135" s="8"/>
      <c r="Q135" s="8"/>
      <c r="R135" s="8" t="s">
        <v>1075</v>
      </c>
      <c r="S135" s="8" t="s">
        <v>1076</v>
      </c>
      <c r="T135" s="11" t="str">
        <f t="shared" si="2"/>
        <v>Joe Riccio</v>
      </c>
      <c r="U135" s="8" t="s">
        <v>160</v>
      </c>
      <c r="V135" s="8" t="s">
        <v>1077</v>
      </c>
      <c r="W135" s="8" t="s">
        <v>1078</v>
      </c>
      <c r="X135" s="8" t="s">
        <v>1063</v>
      </c>
      <c r="Y135" s="8" t="s">
        <v>60</v>
      </c>
      <c r="Z135" s="12" t="s">
        <v>1064</v>
      </c>
      <c r="AA135" s="8" t="s">
        <v>60</v>
      </c>
      <c r="AB135" s="8" t="s">
        <v>60</v>
      </c>
      <c r="AC135" s="12" t="s">
        <v>1079</v>
      </c>
      <c r="AD135" s="8" t="s">
        <v>60</v>
      </c>
      <c r="AE135" s="8" t="s">
        <v>1067</v>
      </c>
      <c r="AF135" s="8" t="s">
        <v>1068</v>
      </c>
      <c r="AG135" s="8" t="s">
        <v>947</v>
      </c>
      <c r="AH135" s="8" t="s">
        <v>654</v>
      </c>
      <c r="AI135" s="8" t="s">
        <v>66</v>
      </c>
      <c r="AJ135" s="8" t="s">
        <v>86</v>
      </c>
      <c r="AK135" s="13" t="s">
        <v>1069</v>
      </c>
      <c r="AL135" s="13" t="s">
        <v>1070</v>
      </c>
      <c r="AM135" s="8" t="s">
        <v>1071</v>
      </c>
      <c r="AN135" s="8" t="s">
        <v>1072</v>
      </c>
      <c r="AO135" s="13" t="s">
        <v>1073</v>
      </c>
      <c r="AP135" s="9" t="s">
        <v>1068</v>
      </c>
      <c r="AQ135" s="11">
        <v>21530.0</v>
      </c>
    </row>
    <row r="136">
      <c r="A136" s="8" t="str">
        <f t="shared" si="1"/>
        <v>Gary Newell</v>
      </c>
      <c r="B136" s="8" t="s">
        <v>1052</v>
      </c>
      <c r="C136" s="8" t="s">
        <v>1053</v>
      </c>
      <c r="D136" s="9" t="s">
        <v>934</v>
      </c>
      <c r="E136" s="8" t="s">
        <v>1054</v>
      </c>
      <c r="F136" s="8" t="s">
        <v>936</v>
      </c>
      <c r="G136" s="8" t="s">
        <v>47</v>
      </c>
      <c r="H136" s="8" t="s">
        <v>1055</v>
      </c>
      <c r="I136" s="8" t="s">
        <v>49</v>
      </c>
      <c r="J136" s="10">
        <v>3.18</v>
      </c>
      <c r="K136" s="8" t="s">
        <v>1056</v>
      </c>
      <c r="L136" s="8" t="s">
        <v>1057</v>
      </c>
      <c r="M136" s="8" t="s">
        <v>86</v>
      </c>
      <c r="N136" s="8" t="s">
        <v>1080</v>
      </c>
      <c r="O136" s="8" t="s">
        <v>52</v>
      </c>
      <c r="P136" s="8"/>
      <c r="Q136" s="8"/>
      <c r="R136" s="8" t="s">
        <v>1081</v>
      </c>
      <c r="S136" s="8" t="s">
        <v>1082</v>
      </c>
      <c r="T136" s="11" t="str">
        <f t="shared" si="2"/>
        <v>Gary Newell</v>
      </c>
      <c r="U136" s="8" t="s">
        <v>503</v>
      </c>
      <c r="V136" s="8" t="s">
        <v>1083</v>
      </c>
      <c r="W136" s="8" t="s">
        <v>1084</v>
      </c>
      <c r="X136" s="8" t="s">
        <v>1063</v>
      </c>
      <c r="Y136" s="12" t="s">
        <v>1085</v>
      </c>
      <c r="Z136" s="12" t="s">
        <v>1064</v>
      </c>
      <c r="AA136" s="8" t="s">
        <v>60</v>
      </c>
      <c r="AB136" s="8" t="s">
        <v>60</v>
      </c>
      <c r="AC136" s="8" t="s">
        <v>60</v>
      </c>
      <c r="AD136" s="8" t="s">
        <v>60</v>
      </c>
      <c r="AE136" s="8" t="s">
        <v>1067</v>
      </c>
      <c r="AF136" s="8" t="s">
        <v>1068</v>
      </c>
      <c r="AG136" s="8" t="s">
        <v>947</v>
      </c>
      <c r="AH136" s="8" t="s">
        <v>654</v>
      </c>
      <c r="AI136" s="8" t="s">
        <v>66</v>
      </c>
      <c r="AJ136" s="8" t="s">
        <v>86</v>
      </c>
      <c r="AK136" s="13" t="s">
        <v>1069</v>
      </c>
      <c r="AL136" s="13" t="s">
        <v>1070</v>
      </c>
      <c r="AM136" s="8" t="s">
        <v>1071</v>
      </c>
      <c r="AN136" s="8" t="s">
        <v>1072</v>
      </c>
      <c r="AO136" s="13" t="s">
        <v>1073</v>
      </c>
      <c r="AP136" s="9" t="s">
        <v>1068</v>
      </c>
      <c r="AQ136" s="11">
        <v>21530.0</v>
      </c>
    </row>
    <row r="137">
      <c r="A137" s="8" t="str">
        <f t="shared" si="1"/>
        <v>Matthew McGee</v>
      </c>
      <c r="B137" s="8" t="s">
        <v>1052</v>
      </c>
      <c r="C137" s="8" t="s">
        <v>1053</v>
      </c>
      <c r="D137" s="9" t="s">
        <v>934</v>
      </c>
      <c r="E137" s="8" t="s">
        <v>1054</v>
      </c>
      <c r="F137" s="8" t="s">
        <v>936</v>
      </c>
      <c r="G137" s="8" t="s">
        <v>47</v>
      </c>
      <c r="H137" s="8" t="s">
        <v>1055</v>
      </c>
      <c r="I137" s="8" t="s">
        <v>49</v>
      </c>
      <c r="J137" s="10">
        <v>3.18</v>
      </c>
      <c r="K137" s="8" t="s">
        <v>1056</v>
      </c>
      <c r="L137" s="8" t="s">
        <v>1057</v>
      </c>
      <c r="M137" s="8"/>
      <c r="N137" s="8" t="s">
        <v>1086</v>
      </c>
      <c r="O137" s="8" t="s">
        <v>52</v>
      </c>
      <c r="P137" s="8"/>
      <c r="Q137" s="8"/>
      <c r="R137" s="8" t="s">
        <v>806</v>
      </c>
      <c r="S137" s="8" t="s">
        <v>1087</v>
      </c>
      <c r="T137" s="11" t="str">
        <f t="shared" si="2"/>
        <v>Matthew McGee</v>
      </c>
      <c r="U137" s="8" t="s">
        <v>1088</v>
      </c>
      <c r="V137" s="8" t="s">
        <v>1089</v>
      </c>
      <c r="W137" s="8"/>
      <c r="X137" s="8" t="s">
        <v>1063</v>
      </c>
      <c r="Y137" s="8" t="s">
        <v>60</v>
      </c>
      <c r="Z137" s="12" t="s">
        <v>1064</v>
      </c>
      <c r="AA137" s="8" t="s">
        <v>60</v>
      </c>
      <c r="AB137" s="8" t="s">
        <v>60</v>
      </c>
      <c r="AC137" s="8" t="s">
        <v>60</v>
      </c>
      <c r="AD137" s="12" t="s">
        <v>1090</v>
      </c>
      <c r="AE137" s="8" t="s">
        <v>1067</v>
      </c>
      <c r="AF137" s="8" t="s">
        <v>1068</v>
      </c>
      <c r="AG137" s="8" t="s">
        <v>947</v>
      </c>
      <c r="AH137" s="8" t="s">
        <v>654</v>
      </c>
      <c r="AI137" s="8" t="s">
        <v>66</v>
      </c>
      <c r="AJ137" s="8"/>
      <c r="AK137" s="8" t="s">
        <v>1069</v>
      </c>
      <c r="AL137" s="8" t="s">
        <v>1070</v>
      </c>
      <c r="AM137" s="8" t="s">
        <v>1071</v>
      </c>
      <c r="AN137" s="8" t="s">
        <v>1072</v>
      </c>
      <c r="AO137" s="8" t="s">
        <v>1073</v>
      </c>
      <c r="AP137" s="8" t="s">
        <v>1068</v>
      </c>
      <c r="AQ137" s="11">
        <v>21530.0</v>
      </c>
    </row>
    <row r="138">
      <c r="A138" s="8" t="str">
        <f t="shared" si="1"/>
        <v>Chloe Sharp</v>
      </c>
      <c r="B138" s="8" t="s">
        <v>1052</v>
      </c>
      <c r="C138" s="8" t="s">
        <v>1053</v>
      </c>
      <c r="D138" s="9" t="s">
        <v>934</v>
      </c>
      <c r="E138" s="8" t="s">
        <v>1054</v>
      </c>
      <c r="F138" s="8" t="s">
        <v>936</v>
      </c>
      <c r="G138" s="8" t="s">
        <v>47</v>
      </c>
      <c r="H138" s="8" t="s">
        <v>1055</v>
      </c>
      <c r="I138" s="8" t="s">
        <v>49</v>
      </c>
      <c r="J138" s="10">
        <v>3.18</v>
      </c>
      <c r="K138" s="8" t="s">
        <v>1056</v>
      </c>
      <c r="L138" s="8" t="s">
        <v>1057</v>
      </c>
      <c r="M138" s="8"/>
      <c r="N138" s="8" t="s">
        <v>1091</v>
      </c>
      <c r="O138" s="8" t="s">
        <v>52</v>
      </c>
      <c r="P138" s="8"/>
      <c r="Q138" s="8"/>
      <c r="R138" s="8" t="s">
        <v>1092</v>
      </c>
      <c r="S138" s="8" t="s">
        <v>1093</v>
      </c>
      <c r="T138" s="11" t="str">
        <f t="shared" si="2"/>
        <v>Chloe Sharp</v>
      </c>
      <c r="U138" s="8" t="s">
        <v>80</v>
      </c>
      <c r="V138" s="8" t="s">
        <v>1094</v>
      </c>
      <c r="W138" s="8"/>
      <c r="X138" s="8" t="s">
        <v>1063</v>
      </c>
      <c r="Y138" s="12" t="s">
        <v>1095</v>
      </c>
      <c r="Z138" s="12" t="s">
        <v>1064</v>
      </c>
      <c r="AA138" s="12" t="s">
        <v>1096</v>
      </c>
      <c r="AB138" s="8" t="s">
        <v>60</v>
      </c>
      <c r="AC138" s="12" t="s">
        <v>1097</v>
      </c>
      <c r="AD138" s="12" t="s">
        <v>1090</v>
      </c>
      <c r="AE138" s="8" t="s">
        <v>1067</v>
      </c>
      <c r="AF138" s="8" t="s">
        <v>1068</v>
      </c>
      <c r="AG138" s="8" t="s">
        <v>947</v>
      </c>
      <c r="AH138" s="8" t="s">
        <v>654</v>
      </c>
      <c r="AI138" s="8" t="s">
        <v>66</v>
      </c>
      <c r="AJ138" s="8"/>
      <c r="AK138" s="8" t="s">
        <v>1069</v>
      </c>
      <c r="AL138" s="8" t="s">
        <v>1070</v>
      </c>
      <c r="AM138" s="8" t="s">
        <v>1071</v>
      </c>
      <c r="AN138" s="8" t="s">
        <v>1072</v>
      </c>
      <c r="AO138" s="8" t="s">
        <v>1073</v>
      </c>
      <c r="AP138" s="9" t="s">
        <v>1068</v>
      </c>
      <c r="AQ138" s="11">
        <v>21530.0</v>
      </c>
    </row>
    <row r="139">
      <c r="A139" s="8" t="str">
        <f t="shared" si="1"/>
        <v>Marques Barosso</v>
      </c>
      <c r="B139" s="8" t="s">
        <v>1098</v>
      </c>
      <c r="C139" s="8" t="s">
        <v>972</v>
      </c>
      <c r="D139" s="9" t="s">
        <v>934</v>
      </c>
      <c r="E139" s="8" t="s">
        <v>1099</v>
      </c>
      <c r="F139" s="8" t="s">
        <v>936</v>
      </c>
      <c r="G139" s="8" t="s">
        <v>47</v>
      </c>
      <c r="H139" s="8" t="s">
        <v>1100</v>
      </c>
      <c r="I139" s="8" t="s">
        <v>49</v>
      </c>
      <c r="J139" s="10">
        <v>3.68</v>
      </c>
      <c r="K139" s="8" t="s">
        <v>1101</v>
      </c>
      <c r="L139" s="8" t="s">
        <v>1102</v>
      </c>
      <c r="M139" s="8" t="s">
        <v>86</v>
      </c>
      <c r="N139" s="8" t="s">
        <v>1103</v>
      </c>
      <c r="O139" s="8" t="s">
        <v>52</v>
      </c>
      <c r="P139" s="8"/>
      <c r="Q139" s="8"/>
      <c r="R139" s="8" t="s">
        <v>1104</v>
      </c>
      <c r="S139" s="8" t="s">
        <v>1105</v>
      </c>
      <c r="T139" s="11" t="str">
        <f t="shared" si="2"/>
        <v>Marques Barosso</v>
      </c>
      <c r="U139" s="8" t="s">
        <v>55</v>
      </c>
      <c r="V139" s="8" t="s">
        <v>1106</v>
      </c>
      <c r="W139" s="8" t="s">
        <v>1107</v>
      </c>
      <c r="X139" s="12" t="s">
        <v>1108</v>
      </c>
      <c r="Y139" s="12" t="s">
        <v>1109</v>
      </c>
      <c r="Z139" s="12" t="s">
        <v>1110</v>
      </c>
      <c r="AA139" s="8" t="s">
        <v>60</v>
      </c>
      <c r="AB139" s="12" t="s">
        <v>1111</v>
      </c>
      <c r="AC139" s="8" t="s">
        <v>60</v>
      </c>
      <c r="AD139" s="12" t="s">
        <v>1112</v>
      </c>
      <c r="AE139" s="8" t="s">
        <v>1113</v>
      </c>
      <c r="AF139" s="8" t="s">
        <v>1114</v>
      </c>
      <c r="AG139" s="8" t="s">
        <v>947</v>
      </c>
      <c r="AH139" s="8" t="s">
        <v>352</v>
      </c>
      <c r="AI139" s="8" t="s">
        <v>66</v>
      </c>
      <c r="AJ139" s="8" t="s">
        <v>86</v>
      </c>
      <c r="AK139" s="13" t="s">
        <v>741</v>
      </c>
      <c r="AL139" s="13" t="s">
        <v>741</v>
      </c>
      <c r="AM139" s="8" t="s">
        <v>1115</v>
      </c>
      <c r="AN139" s="8" t="s">
        <v>1116</v>
      </c>
      <c r="AO139" s="13" t="s">
        <v>1117</v>
      </c>
      <c r="AP139" s="9" t="s">
        <v>1114</v>
      </c>
      <c r="AQ139" s="11">
        <v>34576.0</v>
      </c>
    </row>
    <row r="140">
      <c r="A140" s="8" t="str">
        <f t="shared" si="1"/>
        <v>Michael Pertusati</v>
      </c>
      <c r="B140" s="8" t="s">
        <v>1098</v>
      </c>
      <c r="C140" s="8" t="s">
        <v>972</v>
      </c>
      <c r="D140" s="9" t="s">
        <v>934</v>
      </c>
      <c r="E140" s="8" t="s">
        <v>1099</v>
      </c>
      <c r="F140" s="8" t="s">
        <v>936</v>
      </c>
      <c r="G140" s="8" t="s">
        <v>47</v>
      </c>
      <c r="H140" s="8" t="s">
        <v>1100</v>
      </c>
      <c r="I140" s="8" t="s">
        <v>49</v>
      </c>
      <c r="J140" s="10">
        <v>3.68</v>
      </c>
      <c r="K140" s="8" t="s">
        <v>1101</v>
      </c>
      <c r="L140" s="8" t="s">
        <v>1102</v>
      </c>
      <c r="M140" s="8"/>
      <c r="N140" s="8" t="s">
        <v>1118</v>
      </c>
      <c r="O140" s="8" t="s">
        <v>52</v>
      </c>
      <c r="P140" s="8"/>
      <c r="Q140" s="8"/>
      <c r="R140" s="8" t="s">
        <v>731</v>
      </c>
      <c r="S140" s="8" t="s">
        <v>1119</v>
      </c>
      <c r="T140" s="11" t="str">
        <f t="shared" si="2"/>
        <v>Michael Pertusati</v>
      </c>
      <c r="U140" s="8" t="s">
        <v>160</v>
      </c>
      <c r="V140" s="8" t="s">
        <v>1120</v>
      </c>
      <c r="W140" s="8"/>
      <c r="X140" s="12" t="s">
        <v>1108</v>
      </c>
      <c r="Y140" s="8" t="s">
        <v>60</v>
      </c>
      <c r="Z140" s="12" t="s">
        <v>1110</v>
      </c>
      <c r="AA140" s="8" t="s">
        <v>60</v>
      </c>
      <c r="AB140" s="12" t="s">
        <v>1111</v>
      </c>
      <c r="AC140" s="12" t="s">
        <v>1121</v>
      </c>
      <c r="AD140" s="12" t="s">
        <v>1112</v>
      </c>
      <c r="AE140" s="8" t="s">
        <v>1113</v>
      </c>
      <c r="AF140" s="8" t="s">
        <v>1114</v>
      </c>
      <c r="AG140" s="8" t="s">
        <v>947</v>
      </c>
      <c r="AH140" s="8" t="s">
        <v>352</v>
      </c>
      <c r="AI140" s="8" t="s">
        <v>66</v>
      </c>
      <c r="AJ140" s="8"/>
      <c r="AK140" s="13" t="s">
        <v>741</v>
      </c>
      <c r="AL140" s="13" t="s">
        <v>741</v>
      </c>
      <c r="AM140" s="8" t="s">
        <v>1115</v>
      </c>
      <c r="AN140" s="8" t="s">
        <v>1116</v>
      </c>
      <c r="AO140" s="13" t="s">
        <v>1117</v>
      </c>
      <c r="AP140" s="9" t="s">
        <v>1114</v>
      </c>
      <c r="AQ140" s="11">
        <v>34576.0</v>
      </c>
    </row>
    <row r="141">
      <c r="A141" s="8" t="str">
        <f t="shared" si="1"/>
        <v>Nicola Ader</v>
      </c>
      <c r="B141" s="8" t="s">
        <v>1098</v>
      </c>
      <c r="C141" s="8" t="s">
        <v>972</v>
      </c>
      <c r="D141" s="9" t="s">
        <v>934</v>
      </c>
      <c r="E141" s="8" t="s">
        <v>1099</v>
      </c>
      <c r="F141" s="8" t="s">
        <v>936</v>
      </c>
      <c r="G141" s="8" t="s">
        <v>47</v>
      </c>
      <c r="H141" s="8" t="s">
        <v>1100</v>
      </c>
      <c r="I141" s="8" t="s">
        <v>49</v>
      </c>
      <c r="J141" s="10">
        <v>3.68</v>
      </c>
      <c r="K141" s="8" t="s">
        <v>1101</v>
      </c>
      <c r="L141" s="8" t="s">
        <v>1102</v>
      </c>
      <c r="M141" s="8"/>
      <c r="N141" s="8" t="s">
        <v>1122</v>
      </c>
      <c r="O141" s="8" t="s">
        <v>52</v>
      </c>
      <c r="P141" s="8"/>
      <c r="Q141" s="8"/>
      <c r="R141" s="8" t="s">
        <v>1123</v>
      </c>
      <c r="S141" s="8" t="s">
        <v>1124</v>
      </c>
      <c r="T141" s="11" t="str">
        <f t="shared" si="2"/>
        <v>Nicola Ader</v>
      </c>
      <c r="U141" s="8" t="s">
        <v>1125</v>
      </c>
      <c r="V141" s="8" t="s">
        <v>1126</v>
      </c>
      <c r="W141" s="8"/>
      <c r="X141" s="8" t="s">
        <v>1108</v>
      </c>
      <c r="Y141" s="8" t="s">
        <v>60</v>
      </c>
      <c r="Z141" s="12" t="s">
        <v>1110</v>
      </c>
      <c r="AA141" s="8" t="s">
        <v>60</v>
      </c>
      <c r="AB141" s="12" t="s">
        <v>1111</v>
      </c>
      <c r="AC141" s="12" t="s">
        <v>1127</v>
      </c>
      <c r="AD141" s="12" t="s">
        <v>1112</v>
      </c>
      <c r="AE141" s="8" t="s">
        <v>1113</v>
      </c>
      <c r="AF141" s="13" t="s">
        <v>1114</v>
      </c>
      <c r="AG141" s="13" t="s">
        <v>947</v>
      </c>
      <c r="AH141" s="8" t="s">
        <v>352</v>
      </c>
      <c r="AI141" s="8" t="s">
        <v>66</v>
      </c>
      <c r="AJ141" s="8"/>
      <c r="AK141" s="13" t="s">
        <v>741</v>
      </c>
      <c r="AL141" s="13" t="s">
        <v>741</v>
      </c>
      <c r="AM141" s="8" t="s">
        <v>1115</v>
      </c>
      <c r="AN141" s="8" t="s">
        <v>1116</v>
      </c>
      <c r="AO141" s="13" t="s">
        <v>1117</v>
      </c>
      <c r="AP141" s="29" t="s">
        <v>1114</v>
      </c>
      <c r="AQ141" s="11">
        <v>34576.0</v>
      </c>
    </row>
    <row r="142">
      <c r="A142" s="8" t="str">
        <f t="shared" si="1"/>
        <v>Melia Cox</v>
      </c>
      <c r="B142" s="8" t="s">
        <v>1098</v>
      </c>
      <c r="C142" s="8" t="s">
        <v>972</v>
      </c>
      <c r="D142" s="9" t="s">
        <v>934</v>
      </c>
      <c r="E142" s="8" t="s">
        <v>1099</v>
      </c>
      <c r="F142" s="8" t="s">
        <v>936</v>
      </c>
      <c r="G142" s="8" t="s">
        <v>47</v>
      </c>
      <c r="H142" s="8" t="s">
        <v>1100</v>
      </c>
      <c r="I142" s="8" t="s">
        <v>49</v>
      </c>
      <c r="J142" s="10">
        <v>3.68</v>
      </c>
      <c r="K142" s="8" t="s">
        <v>1101</v>
      </c>
      <c r="L142" s="8" t="s">
        <v>1102</v>
      </c>
      <c r="M142" s="8"/>
      <c r="N142" s="8" t="s">
        <v>1128</v>
      </c>
      <c r="O142" s="8" t="s">
        <v>52</v>
      </c>
      <c r="P142" s="8"/>
      <c r="Q142" s="8"/>
      <c r="R142" s="8" t="s">
        <v>1129</v>
      </c>
      <c r="S142" s="8" t="s">
        <v>1130</v>
      </c>
      <c r="T142" s="11" t="str">
        <f t="shared" si="2"/>
        <v>Melia Cox</v>
      </c>
      <c r="U142" s="8" t="s">
        <v>1131</v>
      </c>
      <c r="V142" s="8"/>
      <c r="W142" s="8"/>
      <c r="X142" s="12" t="s">
        <v>1108</v>
      </c>
      <c r="Y142" s="12" t="s">
        <v>1132</v>
      </c>
      <c r="Z142" s="12" t="s">
        <v>1110</v>
      </c>
      <c r="AA142" s="12" t="s">
        <v>1133</v>
      </c>
      <c r="AB142" s="12" t="s">
        <v>1111</v>
      </c>
      <c r="AC142" s="8" t="s">
        <v>60</v>
      </c>
      <c r="AD142" s="12" t="s">
        <v>1112</v>
      </c>
      <c r="AE142" s="8" t="s">
        <v>1113</v>
      </c>
      <c r="AF142" s="8" t="s">
        <v>1114</v>
      </c>
      <c r="AG142" s="8" t="s">
        <v>947</v>
      </c>
      <c r="AH142" s="8" t="s">
        <v>352</v>
      </c>
      <c r="AI142" s="8" t="s">
        <v>66</v>
      </c>
      <c r="AJ142" s="8"/>
      <c r="AK142" s="8" t="s">
        <v>741</v>
      </c>
      <c r="AL142" s="8" t="s">
        <v>741</v>
      </c>
      <c r="AM142" s="8" t="s">
        <v>1115</v>
      </c>
      <c r="AN142" s="8" t="s">
        <v>1116</v>
      </c>
      <c r="AO142" s="8" t="s">
        <v>1117</v>
      </c>
      <c r="AP142" s="9" t="s">
        <v>1114</v>
      </c>
      <c r="AQ142" s="11">
        <v>34576.0</v>
      </c>
    </row>
    <row r="143">
      <c r="A143" s="8" t="str">
        <f t="shared" si="1"/>
        <v>AC Samantha has been removed. </v>
      </c>
      <c r="B143" s="8" t="s">
        <v>1098</v>
      </c>
      <c r="C143" s="8" t="s">
        <v>972</v>
      </c>
      <c r="D143" s="9" t="s">
        <v>934</v>
      </c>
      <c r="E143" s="8" t="s">
        <v>1099</v>
      </c>
      <c r="F143" s="8" t="s">
        <v>936</v>
      </c>
      <c r="G143" s="8" t="s">
        <v>47</v>
      </c>
      <c r="H143" s="8" t="s">
        <v>1100</v>
      </c>
      <c r="I143" s="8" t="s">
        <v>49</v>
      </c>
      <c r="J143" s="10">
        <v>3.68</v>
      </c>
      <c r="K143" s="8" t="s">
        <v>1101</v>
      </c>
      <c r="L143" s="8" t="s">
        <v>1102</v>
      </c>
      <c r="M143" s="8"/>
      <c r="N143" s="8" t="s">
        <v>1134</v>
      </c>
      <c r="O143" s="8" t="s">
        <v>52</v>
      </c>
      <c r="P143" s="8"/>
      <c r="Q143" s="8" t="s">
        <v>277</v>
      </c>
      <c r="R143" s="8" t="s">
        <v>1135</v>
      </c>
      <c r="S143" s="8"/>
      <c r="T143" s="11" t="str">
        <f t="shared" si="2"/>
        <v>AC Samantha has been removed. </v>
      </c>
      <c r="U143" s="8"/>
      <c r="V143" s="8"/>
      <c r="W143" s="8"/>
      <c r="X143" s="12" t="s">
        <v>1108</v>
      </c>
      <c r="Y143" s="8" t="s">
        <v>60</v>
      </c>
      <c r="Z143" s="12" t="s">
        <v>1110</v>
      </c>
      <c r="AA143" s="8" t="s">
        <v>60</v>
      </c>
      <c r="AB143" s="12" t="s">
        <v>1111</v>
      </c>
      <c r="AC143" s="12" t="s">
        <v>1136</v>
      </c>
      <c r="AD143" s="12" t="s">
        <v>1112</v>
      </c>
      <c r="AE143" s="8" t="s">
        <v>1113</v>
      </c>
      <c r="AF143" s="8" t="s">
        <v>1114</v>
      </c>
      <c r="AG143" s="8" t="s">
        <v>947</v>
      </c>
      <c r="AH143" s="8" t="s">
        <v>352</v>
      </c>
      <c r="AI143" s="8" t="s">
        <v>66</v>
      </c>
      <c r="AJ143" s="8"/>
      <c r="AK143" s="13" t="s">
        <v>741</v>
      </c>
      <c r="AL143" s="13" t="s">
        <v>741</v>
      </c>
      <c r="AM143" s="8" t="s">
        <v>1115</v>
      </c>
      <c r="AN143" s="8" t="s">
        <v>1116</v>
      </c>
      <c r="AO143" s="13" t="s">
        <v>1117</v>
      </c>
      <c r="AP143" s="9" t="s">
        <v>1114</v>
      </c>
      <c r="AQ143" s="11">
        <v>34576.0</v>
      </c>
    </row>
    <row r="144">
      <c r="A144" s="8" t="str">
        <f t="shared" si="1"/>
        <v>AC Alex has been removed. </v>
      </c>
      <c r="B144" s="8" t="s">
        <v>1098</v>
      </c>
      <c r="C144" s="8" t="s">
        <v>972</v>
      </c>
      <c r="D144" s="9" t="s">
        <v>934</v>
      </c>
      <c r="E144" s="8" t="s">
        <v>1099</v>
      </c>
      <c r="F144" s="8" t="s">
        <v>936</v>
      </c>
      <c r="G144" s="8" t="s">
        <v>47</v>
      </c>
      <c r="H144" s="8" t="s">
        <v>1100</v>
      </c>
      <c r="I144" s="8" t="s">
        <v>49</v>
      </c>
      <c r="J144" s="10">
        <v>3.68</v>
      </c>
      <c r="K144" s="8" t="s">
        <v>1101</v>
      </c>
      <c r="L144" s="8" t="s">
        <v>1102</v>
      </c>
      <c r="M144" s="8"/>
      <c r="N144" s="8" t="s">
        <v>1137</v>
      </c>
      <c r="O144" s="8" t="s">
        <v>52</v>
      </c>
      <c r="P144" s="8"/>
      <c r="Q144" s="8" t="s">
        <v>277</v>
      </c>
      <c r="R144" s="8" t="s">
        <v>1138</v>
      </c>
      <c r="S144" s="8"/>
      <c r="T144" s="11" t="str">
        <f t="shared" si="2"/>
        <v>AC Alex has been removed. </v>
      </c>
      <c r="U144" s="8"/>
      <c r="V144" s="8"/>
      <c r="W144" s="8"/>
      <c r="X144" s="12" t="s">
        <v>1108</v>
      </c>
      <c r="Y144" s="8" t="s">
        <v>60</v>
      </c>
      <c r="Z144" s="8" t="s">
        <v>60</v>
      </c>
      <c r="AA144" s="12" t="s">
        <v>1139</v>
      </c>
      <c r="AB144" s="8" t="s">
        <v>60</v>
      </c>
      <c r="AC144" s="8" t="s">
        <v>60</v>
      </c>
      <c r="AD144" s="8" t="s">
        <v>60</v>
      </c>
      <c r="AE144" s="8" t="s">
        <v>1113</v>
      </c>
      <c r="AF144" s="8" t="s">
        <v>1114</v>
      </c>
      <c r="AG144" s="8" t="s">
        <v>947</v>
      </c>
      <c r="AH144" s="8" t="s">
        <v>352</v>
      </c>
      <c r="AI144" s="8" t="s">
        <v>66</v>
      </c>
      <c r="AJ144" s="8"/>
      <c r="AK144" s="13" t="s">
        <v>741</v>
      </c>
      <c r="AL144" s="13" t="s">
        <v>741</v>
      </c>
      <c r="AM144" s="8" t="s">
        <v>1115</v>
      </c>
      <c r="AN144" s="8" t="s">
        <v>1116</v>
      </c>
      <c r="AO144" s="13" t="s">
        <v>1117</v>
      </c>
      <c r="AP144" s="9" t="s">
        <v>1114</v>
      </c>
      <c r="AQ144" s="11">
        <v>34576.0</v>
      </c>
    </row>
    <row r="145">
      <c r="A145" s="8" t="str">
        <f t="shared" si="1"/>
        <v>LaTanya Sheffield</v>
      </c>
      <c r="B145" s="8" t="s">
        <v>1140</v>
      </c>
      <c r="C145" s="8" t="s">
        <v>972</v>
      </c>
      <c r="D145" s="9" t="s">
        <v>934</v>
      </c>
      <c r="E145" s="8" t="s">
        <v>1141</v>
      </c>
      <c r="F145" s="8" t="s">
        <v>936</v>
      </c>
      <c r="G145" s="8" t="s">
        <v>47</v>
      </c>
      <c r="H145" s="8" t="s">
        <v>1142</v>
      </c>
      <c r="I145" s="8" t="s">
        <v>49</v>
      </c>
      <c r="J145" s="10">
        <v>3.56</v>
      </c>
      <c r="K145" s="8" t="s">
        <v>1143</v>
      </c>
      <c r="L145" s="8"/>
      <c r="M145" s="8"/>
      <c r="N145" s="8" t="s">
        <v>1144</v>
      </c>
      <c r="O145" s="8" t="s">
        <v>52</v>
      </c>
      <c r="P145" s="8" t="s">
        <v>490</v>
      </c>
      <c r="Q145" s="8"/>
      <c r="R145" s="8" t="s">
        <v>1145</v>
      </c>
      <c r="S145" s="8" t="s">
        <v>1146</v>
      </c>
      <c r="T145" s="11" t="str">
        <f t="shared" si="2"/>
        <v>LaTanya Sheffield</v>
      </c>
      <c r="U145" s="8" t="s">
        <v>1147</v>
      </c>
      <c r="V145" s="8" t="s">
        <v>1148</v>
      </c>
      <c r="W145" s="8" t="s">
        <v>1149</v>
      </c>
      <c r="X145" s="8" t="s">
        <v>1150</v>
      </c>
      <c r="Y145" s="8" t="s">
        <v>60</v>
      </c>
      <c r="Z145" s="12" t="s">
        <v>1151</v>
      </c>
      <c r="AA145" s="8" t="s">
        <v>60</v>
      </c>
      <c r="AB145" s="12" t="s">
        <v>1152</v>
      </c>
      <c r="AC145" s="12" t="s">
        <v>1153</v>
      </c>
      <c r="AD145" s="12" t="s">
        <v>1154</v>
      </c>
      <c r="AE145" s="8" t="s">
        <v>1155</v>
      </c>
      <c r="AF145" s="13" t="s">
        <v>1156</v>
      </c>
      <c r="AG145" s="13" t="s">
        <v>947</v>
      </c>
      <c r="AH145" s="8" t="s">
        <v>654</v>
      </c>
      <c r="AI145" s="8" t="s">
        <v>66</v>
      </c>
      <c r="AJ145" s="8"/>
      <c r="AK145" s="13" t="s">
        <v>1157</v>
      </c>
      <c r="AL145" s="13" t="s">
        <v>1157</v>
      </c>
      <c r="AM145" s="8" t="s">
        <v>743</v>
      </c>
      <c r="AN145" s="8" t="s">
        <v>1158</v>
      </c>
      <c r="AO145" s="13" t="s">
        <v>1159</v>
      </c>
      <c r="AP145" s="9" t="s">
        <v>1156</v>
      </c>
      <c r="AQ145" s="11">
        <v>32345.0</v>
      </c>
    </row>
    <row r="146">
      <c r="A146" s="8" t="str">
        <f t="shared" si="1"/>
        <v>Emily Gutierrez</v>
      </c>
      <c r="B146" s="8" t="s">
        <v>1140</v>
      </c>
      <c r="C146" s="8" t="s">
        <v>972</v>
      </c>
      <c r="D146" s="9" t="s">
        <v>934</v>
      </c>
      <c r="E146" s="8" t="s">
        <v>1141</v>
      </c>
      <c r="F146" s="8" t="s">
        <v>936</v>
      </c>
      <c r="G146" s="8" t="s">
        <v>47</v>
      </c>
      <c r="H146" s="8" t="s">
        <v>1142</v>
      </c>
      <c r="I146" s="8" t="s">
        <v>49</v>
      </c>
      <c r="J146" s="10">
        <v>3.56</v>
      </c>
      <c r="K146" s="8" t="s">
        <v>1143</v>
      </c>
      <c r="L146" s="8"/>
      <c r="M146" s="8"/>
      <c r="N146" s="8" t="s">
        <v>1160</v>
      </c>
      <c r="O146" s="13" t="s">
        <v>52</v>
      </c>
      <c r="P146" s="8"/>
      <c r="Q146" s="8"/>
      <c r="R146" s="8" t="s">
        <v>256</v>
      </c>
      <c r="S146" s="8" t="s">
        <v>1161</v>
      </c>
      <c r="T146" s="11" t="str">
        <f t="shared" si="2"/>
        <v>Emily Gutierrez</v>
      </c>
      <c r="U146" s="8" t="s">
        <v>149</v>
      </c>
      <c r="V146" s="8" t="s">
        <v>1162</v>
      </c>
      <c r="W146" s="8"/>
      <c r="X146" s="13" t="s">
        <v>1150</v>
      </c>
      <c r="Y146" s="8" t="s">
        <v>60</v>
      </c>
      <c r="Z146" s="12" t="s">
        <v>1163</v>
      </c>
      <c r="AA146" s="8" t="s">
        <v>60</v>
      </c>
      <c r="AB146" s="12" t="s">
        <v>1164</v>
      </c>
      <c r="AC146" s="8" t="s">
        <v>60</v>
      </c>
      <c r="AD146" s="12" t="s">
        <v>1165</v>
      </c>
      <c r="AE146" s="13" t="s">
        <v>1166</v>
      </c>
      <c r="AF146" s="8" t="s">
        <v>1156</v>
      </c>
      <c r="AG146" s="8" t="s">
        <v>947</v>
      </c>
      <c r="AH146" s="8" t="s">
        <v>654</v>
      </c>
      <c r="AI146" s="8" t="s">
        <v>66</v>
      </c>
      <c r="AJ146" s="8"/>
      <c r="AK146" s="13" t="s">
        <v>1157</v>
      </c>
      <c r="AL146" s="13" t="s">
        <v>1157</v>
      </c>
      <c r="AM146" s="8" t="s">
        <v>743</v>
      </c>
      <c r="AN146" s="8" t="s">
        <v>1158</v>
      </c>
      <c r="AO146" s="13" t="s">
        <v>1159</v>
      </c>
      <c r="AP146" s="9" t="s">
        <v>1156</v>
      </c>
      <c r="AQ146" s="11">
        <v>32345.0</v>
      </c>
    </row>
    <row r="147">
      <c r="A147" s="8" t="str">
        <f t="shared" si="1"/>
        <v>Cory Loebl</v>
      </c>
      <c r="B147" s="8" t="s">
        <v>1140</v>
      </c>
      <c r="C147" s="8" t="s">
        <v>972</v>
      </c>
      <c r="D147" s="9" t="s">
        <v>934</v>
      </c>
      <c r="E147" s="8" t="s">
        <v>1141</v>
      </c>
      <c r="F147" s="8" t="s">
        <v>936</v>
      </c>
      <c r="G147" s="8" t="s">
        <v>47</v>
      </c>
      <c r="H147" s="8" t="s">
        <v>1142</v>
      </c>
      <c r="I147" s="8" t="s">
        <v>49</v>
      </c>
      <c r="J147" s="10">
        <v>3.56</v>
      </c>
      <c r="K147" s="8" t="s">
        <v>1143</v>
      </c>
      <c r="L147" s="8" t="s">
        <v>86</v>
      </c>
      <c r="M147" s="8" t="s">
        <v>86</v>
      </c>
      <c r="N147" s="8" t="s">
        <v>1167</v>
      </c>
      <c r="O147" s="8" t="s">
        <v>52</v>
      </c>
      <c r="P147" s="8"/>
      <c r="Q147" s="8"/>
      <c r="R147" s="8" t="s">
        <v>1168</v>
      </c>
      <c r="S147" s="8" t="s">
        <v>1169</v>
      </c>
      <c r="T147" s="11" t="str">
        <f t="shared" si="2"/>
        <v>Cory Loebl</v>
      </c>
      <c r="U147" s="8" t="s">
        <v>160</v>
      </c>
      <c r="V147" s="8" t="s">
        <v>1170</v>
      </c>
      <c r="W147" s="8" t="s">
        <v>1149</v>
      </c>
      <c r="X147" s="8" t="s">
        <v>1150</v>
      </c>
      <c r="Y147" s="8" t="s">
        <v>60</v>
      </c>
      <c r="Z147" s="12" t="s">
        <v>1151</v>
      </c>
      <c r="AA147" s="12" t="s">
        <v>1171</v>
      </c>
      <c r="AB147" s="12" t="s">
        <v>1152</v>
      </c>
      <c r="AC147" s="8" t="s">
        <v>60</v>
      </c>
      <c r="AD147" s="12" t="s">
        <v>1154</v>
      </c>
      <c r="AE147" s="8" t="s">
        <v>1166</v>
      </c>
      <c r="AF147" s="8" t="s">
        <v>1156</v>
      </c>
      <c r="AG147" s="8" t="s">
        <v>947</v>
      </c>
      <c r="AH147" s="8" t="s">
        <v>654</v>
      </c>
      <c r="AI147" s="8" t="s">
        <v>66</v>
      </c>
      <c r="AJ147" s="8" t="s">
        <v>86</v>
      </c>
      <c r="AK147" s="13" t="s">
        <v>1157</v>
      </c>
      <c r="AL147" s="13" t="s">
        <v>1157</v>
      </c>
      <c r="AM147" s="8" t="s">
        <v>743</v>
      </c>
      <c r="AN147" s="8" t="s">
        <v>1158</v>
      </c>
      <c r="AO147" s="13" t="s">
        <v>1159</v>
      </c>
      <c r="AP147" s="9" t="s">
        <v>1156</v>
      </c>
      <c r="AQ147" s="11">
        <v>32345.0</v>
      </c>
    </row>
    <row r="148">
      <c r="A148" s="8" t="str">
        <f t="shared" si="1"/>
        <v>Sebastian Coleman</v>
      </c>
      <c r="B148" s="8" t="s">
        <v>1140</v>
      </c>
      <c r="C148" s="8" t="s">
        <v>972</v>
      </c>
      <c r="D148" s="9" t="s">
        <v>934</v>
      </c>
      <c r="E148" s="8" t="s">
        <v>1141</v>
      </c>
      <c r="F148" s="8" t="s">
        <v>936</v>
      </c>
      <c r="G148" s="8" t="s">
        <v>47</v>
      </c>
      <c r="H148" s="8" t="s">
        <v>1142</v>
      </c>
      <c r="I148" s="8" t="s">
        <v>49</v>
      </c>
      <c r="J148" s="10">
        <v>3.56</v>
      </c>
      <c r="K148" s="8" t="s">
        <v>1143</v>
      </c>
      <c r="L148" s="8" t="s">
        <v>86</v>
      </c>
      <c r="M148" s="8" t="s">
        <v>86</v>
      </c>
      <c r="N148" s="8" t="s">
        <v>1172</v>
      </c>
      <c r="O148" s="8" t="s">
        <v>52</v>
      </c>
      <c r="P148" s="8"/>
      <c r="Q148" s="8"/>
      <c r="R148" s="8" t="s">
        <v>1173</v>
      </c>
      <c r="S148" s="8" t="s">
        <v>1174</v>
      </c>
      <c r="T148" s="11" t="str">
        <f t="shared" si="2"/>
        <v>Sebastian Coleman</v>
      </c>
      <c r="U148" s="8" t="s">
        <v>160</v>
      </c>
      <c r="V148" s="8"/>
      <c r="W148" s="8"/>
      <c r="X148" s="8" t="s">
        <v>1150</v>
      </c>
      <c r="Y148" s="8" t="s">
        <v>60</v>
      </c>
      <c r="Z148" s="12" t="s">
        <v>1151</v>
      </c>
      <c r="AA148" s="8" t="s">
        <v>60</v>
      </c>
      <c r="AB148" s="12" t="s">
        <v>1175</v>
      </c>
      <c r="AC148" s="8" t="s">
        <v>60</v>
      </c>
      <c r="AD148" s="12" t="s">
        <v>1154</v>
      </c>
      <c r="AE148" s="8" t="s">
        <v>1166</v>
      </c>
      <c r="AF148" s="8" t="s">
        <v>1156</v>
      </c>
      <c r="AG148" s="8" t="s">
        <v>947</v>
      </c>
      <c r="AH148" s="8" t="s">
        <v>654</v>
      </c>
      <c r="AI148" s="8" t="s">
        <v>66</v>
      </c>
      <c r="AJ148" s="8" t="s">
        <v>86</v>
      </c>
      <c r="AK148" s="13" t="s">
        <v>1157</v>
      </c>
      <c r="AL148" s="13" t="s">
        <v>1157</v>
      </c>
      <c r="AM148" s="8" t="s">
        <v>743</v>
      </c>
      <c r="AN148" s="8" t="s">
        <v>1158</v>
      </c>
      <c r="AO148" s="13" t="s">
        <v>1159</v>
      </c>
      <c r="AP148" s="9" t="s">
        <v>1156</v>
      </c>
      <c r="AQ148" s="11">
        <v>32345.0</v>
      </c>
    </row>
    <row r="149">
      <c r="A149" s="8" t="str">
        <f t="shared" si="1"/>
        <v>Nikolaji Freschlin</v>
      </c>
      <c r="B149" s="8" t="s">
        <v>1140</v>
      </c>
      <c r="C149" s="8" t="s">
        <v>972</v>
      </c>
      <c r="D149" s="9" t="s">
        <v>934</v>
      </c>
      <c r="E149" s="8" t="s">
        <v>1141</v>
      </c>
      <c r="F149" s="8" t="s">
        <v>936</v>
      </c>
      <c r="G149" s="8" t="s">
        <v>47</v>
      </c>
      <c r="H149" s="8" t="s">
        <v>1142</v>
      </c>
      <c r="I149" s="8" t="s">
        <v>49</v>
      </c>
      <c r="J149" s="10">
        <v>3.56</v>
      </c>
      <c r="K149" s="8" t="s">
        <v>1143</v>
      </c>
      <c r="L149" s="8"/>
      <c r="M149" s="8"/>
      <c r="N149" s="8" t="s">
        <v>1176</v>
      </c>
      <c r="O149" s="8" t="s">
        <v>52</v>
      </c>
      <c r="P149" s="8"/>
      <c r="Q149" s="8"/>
      <c r="R149" s="8" t="s">
        <v>1177</v>
      </c>
      <c r="S149" s="8" t="s">
        <v>1178</v>
      </c>
      <c r="T149" s="11" t="str">
        <f t="shared" si="2"/>
        <v>Nikolaji Freschlin</v>
      </c>
      <c r="U149" s="8" t="s">
        <v>160</v>
      </c>
      <c r="V149" s="8"/>
      <c r="W149" s="8"/>
      <c r="X149" s="8" t="s">
        <v>1150</v>
      </c>
      <c r="Y149" s="8" t="s">
        <v>60</v>
      </c>
      <c r="Z149" s="12" t="s">
        <v>1151</v>
      </c>
      <c r="AA149" s="8" t="s">
        <v>60</v>
      </c>
      <c r="AB149" s="12" t="s">
        <v>1152</v>
      </c>
      <c r="AC149" s="8" t="s">
        <v>60</v>
      </c>
      <c r="AD149" s="12" t="s">
        <v>1154</v>
      </c>
      <c r="AE149" s="8" t="s">
        <v>1166</v>
      </c>
      <c r="AF149" s="8" t="s">
        <v>1156</v>
      </c>
      <c r="AG149" s="8" t="s">
        <v>947</v>
      </c>
      <c r="AH149" s="8" t="s">
        <v>654</v>
      </c>
      <c r="AI149" s="8" t="s">
        <v>66</v>
      </c>
      <c r="AJ149" s="8"/>
      <c r="AK149" s="8" t="s">
        <v>1157</v>
      </c>
      <c r="AL149" s="8" t="s">
        <v>1157</v>
      </c>
      <c r="AM149" s="8" t="s">
        <v>743</v>
      </c>
      <c r="AN149" s="8" t="s">
        <v>1158</v>
      </c>
      <c r="AO149" s="8" t="s">
        <v>1159</v>
      </c>
      <c r="AP149" s="8" t="s">
        <v>1156</v>
      </c>
      <c r="AQ149" s="11">
        <v>32345.0</v>
      </c>
    </row>
    <row r="150">
      <c r="A150" s="8" t="str">
        <f t="shared" si="1"/>
        <v>Raleigh Adams</v>
      </c>
      <c r="B150" s="8" t="s">
        <v>1140</v>
      </c>
      <c r="C150" s="8" t="s">
        <v>972</v>
      </c>
      <c r="D150" s="9" t="s">
        <v>934</v>
      </c>
      <c r="E150" s="8" t="s">
        <v>1141</v>
      </c>
      <c r="F150" s="8" t="s">
        <v>936</v>
      </c>
      <c r="G150" s="8" t="s">
        <v>47</v>
      </c>
      <c r="H150" s="8" t="s">
        <v>1142</v>
      </c>
      <c r="I150" s="8" t="s">
        <v>49</v>
      </c>
      <c r="J150" s="10">
        <v>3.56</v>
      </c>
      <c r="K150" s="8" t="s">
        <v>1143</v>
      </c>
      <c r="L150" s="8"/>
      <c r="M150" s="8"/>
      <c r="N150" s="8" t="s">
        <v>1179</v>
      </c>
      <c r="O150" s="8" t="s">
        <v>52</v>
      </c>
      <c r="P150" s="8"/>
      <c r="Q150" s="8"/>
      <c r="R150" s="8" t="s">
        <v>1180</v>
      </c>
      <c r="S150" s="8" t="s">
        <v>1181</v>
      </c>
      <c r="T150" s="11" t="str">
        <f t="shared" si="2"/>
        <v>Raleigh Adams</v>
      </c>
      <c r="U150" s="8" t="s">
        <v>503</v>
      </c>
      <c r="V150" s="8" t="s">
        <v>1182</v>
      </c>
      <c r="W150" s="8"/>
      <c r="X150" s="8" t="s">
        <v>1150</v>
      </c>
      <c r="Y150" s="8" t="s">
        <v>60</v>
      </c>
      <c r="Z150" s="12" t="s">
        <v>1151</v>
      </c>
      <c r="AA150" s="12" t="s">
        <v>1183</v>
      </c>
      <c r="AB150" s="12" t="s">
        <v>1152</v>
      </c>
      <c r="AC150" s="8" t="s">
        <v>60</v>
      </c>
      <c r="AD150" s="12" t="s">
        <v>1154</v>
      </c>
      <c r="AE150" s="8" t="s">
        <v>1166</v>
      </c>
      <c r="AF150" s="8" t="s">
        <v>1156</v>
      </c>
      <c r="AG150" s="8" t="s">
        <v>947</v>
      </c>
      <c r="AH150" s="8" t="s">
        <v>654</v>
      </c>
      <c r="AI150" s="8" t="s">
        <v>66</v>
      </c>
      <c r="AJ150" s="8"/>
      <c r="AK150" s="13" t="s">
        <v>1157</v>
      </c>
      <c r="AL150" s="13" t="s">
        <v>1157</v>
      </c>
      <c r="AM150" s="8" t="s">
        <v>743</v>
      </c>
      <c r="AN150" s="8" t="s">
        <v>1158</v>
      </c>
      <c r="AO150" s="13" t="s">
        <v>1159</v>
      </c>
      <c r="AP150" s="9" t="s">
        <v>1156</v>
      </c>
      <c r="AQ150" s="11">
        <v>32345.0</v>
      </c>
    </row>
    <row r="151">
      <c r="A151" s="8" t="str">
        <f t="shared" si="1"/>
        <v>Levi Arzac</v>
      </c>
      <c r="B151" s="8" t="s">
        <v>1140</v>
      </c>
      <c r="C151" s="8" t="s">
        <v>972</v>
      </c>
      <c r="D151" s="9" t="s">
        <v>934</v>
      </c>
      <c r="E151" s="8" t="s">
        <v>1141</v>
      </c>
      <c r="F151" s="8" t="s">
        <v>936</v>
      </c>
      <c r="G151" s="8" t="s">
        <v>47</v>
      </c>
      <c r="H151" s="8" t="s">
        <v>1142</v>
      </c>
      <c r="I151" s="8" t="s">
        <v>49</v>
      </c>
      <c r="J151" s="10">
        <v>3.56</v>
      </c>
      <c r="K151" s="8" t="s">
        <v>1143</v>
      </c>
      <c r="L151" s="8"/>
      <c r="M151" s="8"/>
      <c r="N151" s="8" t="s">
        <v>1184</v>
      </c>
      <c r="O151" s="8" t="s">
        <v>52</v>
      </c>
      <c r="P151" s="8"/>
      <c r="Q151" s="8"/>
      <c r="R151" s="8" t="s">
        <v>1185</v>
      </c>
      <c r="S151" s="8" t="s">
        <v>1186</v>
      </c>
      <c r="T151" s="11" t="str">
        <f t="shared" si="2"/>
        <v>Levi Arzac</v>
      </c>
      <c r="U151" s="8" t="s">
        <v>386</v>
      </c>
      <c r="V151" s="8" t="s">
        <v>1187</v>
      </c>
      <c r="W151" s="8" t="s">
        <v>1188</v>
      </c>
      <c r="X151" s="8" t="s">
        <v>1150</v>
      </c>
      <c r="Y151" s="8" t="s">
        <v>60</v>
      </c>
      <c r="Z151" s="12" t="s">
        <v>1151</v>
      </c>
      <c r="AA151" s="8" t="s">
        <v>60</v>
      </c>
      <c r="AB151" s="12" t="s">
        <v>1152</v>
      </c>
      <c r="AC151" s="12" t="s">
        <v>1189</v>
      </c>
      <c r="AD151" s="12" t="s">
        <v>1154</v>
      </c>
      <c r="AE151" s="8" t="s">
        <v>1166</v>
      </c>
      <c r="AF151" s="8" t="s">
        <v>1156</v>
      </c>
      <c r="AG151" s="8" t="s">
        <v>947</v>
      </c>
      <c r="AH151" s="8" t="s">
        <v>654</v>
      </c>
      <c r="AI151" s="8" t="s">
        <v>66</v>
      </c>
      <c r="AJ151" s="8"/>
      <c r="AK151" s="8" t="s">
        <v>1157</v>
      </c>
      <c r="AL151" s="8" t="s">
        <v>1157</v>
      </c>
      <c r="AM151" s="8" t="s">
        <v>743</v>
      </c>
      <c r="AN151" s="8" t="s">
        <v>1158</v>
      </c>
      <c r="AO151" s="8" t="s">
        <v>1159</v>
      </c>
      <c r="AP151" s="8" t="s">
        <v>1156</v>
      </c>
      <c r="AQ151" s="11">
        <v>32345.0</v>
      </c>
    </row>
    <row r="152">
      <c r="A152" s="8" t="str">
        <f t="shared" si="1"/>
        <v>Steven Childs</v>
      </c>
      <c r="B152" s="8" t="s">
        <v>1140</v>
      </c>
      <c r="C152" s="8" t="s">
        <v>972</v>
      </c>
      <c r="D152" s="9" t="s">
        <v>934</v>
      </c>
      <c r="E152" s="8" t="s">
        <v>1141</v>
      </c>
      <c r="F152" s="8" t="s">
        <v>936</v>
      </c>
      <c r="G152" s="8" t="s">
        <v>47</v>
      </c>
      <c r="H152" s="8" t="s">
        <v>1142</v>
      </c>
      <c r="I152" s="8" t="s">
        <v>49</v>
      </c>
      <c r="J152" s="10">
        <v>3.56</v>
      </c>
      <c r="K152" s="8" t="s">
        <v>1143</v>
      </c>
      <c r="L152" s="8"/>
      <c r="M152" s="8"/>
      <c r="N152" s="8" t="s">
        <v>1190</v>
      </c>
      <c r="O152" s="8" t="s">
        <v>52</v>
      </c>
      <c r="P152" s="8"/>
      <c r="Q152" s="8"/>
      <c r="R152" s="8" t="s">
        <v>1191</v>
      </c>
      <c r="S152" s="8" t="s">
        <v>1192</v>
      </c>
      <c r="T152" s="11" t="str">
        <f t="shared" si="2"/>
        <v>Steven Childs</v>
      </c>
      <c r="U152" s="8" t="s">
        <v>1088</v>
      </c>
      <c r="V152" s="8" t="s">
        <v>1193</v>
      </c>
      <c r="W152" s="8"/>
      <c r="X152" s="8" t="s">
        <v>1150</v>
      </c>
      <c r="Y152" s="8" t="s">
        <v>60</v>
      </c>
      <c r="Z152" s="12" t="s">
        <v>1151</v>
      </c>
      <c r="AA152" s="8" t="s">
        <v>60</v>
      </c>
      <c r="AB152" s="12" t="s">
        <v>1152</v>
      </c>
      <c r="AC152" s="12" t="s">
        <v>1194</v>
      </c>
      <c r="AD152" s="12" t="s">
        <v>1154</v>
      </c>
      <c r="AE152" s="8" t="s">
        <v>1155</v>
      </c>
      <c r="AF152" s="13" t="s">
        <v>1156</v>
      </c>
      <c r="AG152" s="13" t="s">
        <v>947</v>
      </c>
      <c r="AH152" s="8" t="s">
        <v>654</v>
      </c>
      <c r="AI152" s="8" t="s">
        <v>66</v>
      </c>
      <c r="AJ152" s="8"/>
      <c r="AK152" s="13" t="s">
        <v>1157</v>
      </c>
      <c r="AL152" s="13" t="s">
        <v>1157</v>
      </c>
      <c r="AM152" s="8" t="s">
        <v>743</v>
      </c>
      <c r="AN152" s="8" t="s">
        <v>1158</v>
      </c>
      <c r="AO152" s="13" t="s">
        <v>1159</v>
      </c>
      <c r="AP152" s="9" t="s">
        <v>1156</v>
      </c>
      <c r="AQ152" s="11">
        <v>32345.0</v>
      </c>
    </row>
    <row r="153">
      <c r="A153" s="8" t="str">
        <f t="shared" si="1"/>
        <v>Devin Elizondo</v>
      </c>
      <c r="B153" s="8" t="s">
        <v>1140</v>
      </c>
      <c r="C153" s="8" t="s">
        <v>972</v>
      </c>
      <c r="D153" s="9" t="s">
        <v>934</v>
      </c>
      <c r="E153" s="8" t="s">
        <v>1141</v>
      </c>
      <c r="F153" s="8" t="s">
        <v>936</v>
      </c>
      <c r="G153" s="8" t="s">
        <v>47</v>
      </c>
      <c r="H153" s="8" t="s">
        <v>1142</v>
      </c>
      <c r="I153" s="8" t="s">
        <v>49</v>
      </c>
      <c r="J153" s="10">
        <v>3.56</v>
      </c>
      <c r="K153" s="8" t="s">
        <v>1143</v>
      </c>
      <c r="L153" s="8"/>
      <c r="M153" s="8"/>
      <c r="N153" s="8" t="s">
        <v>1195</v>
      </c>
      <c r="O153" s="8" t="s">
        <v>52</v>
      </c>
      <c r="P153" s="8"/>
      <c r="Q153" s="8"/>
      <c r="R153" s="8" t="s">
        <v>1196</v>
      </c>
      <c r="S153" s="8" t="s">
        <v>1197</v>
      </c>
      <c r="T153" s="11" t="str">
        <f t="shared" si="2"/>
        <v>Devin Elizondo</v>
      </c>
      <c r="U153" s="8" t="s">
        <v>106</v>
      </c>
      <c r="V153" s="8" t="s">
        <v>1198</v>
      </c>
      <c r="W153" s="8"/>
      <c r="X153" s="8" t="s">
        <v>1150</v>
      </c>
      <c r="Y153" s="12" t="s">
        <v>1199</v>
      </c>
      <c r="Z153" s="12" t="s">
        <v>1151</v>
      </c>
      <c r="AA153" s="8" t="s">
        <v>60</v>
      </c>
      <c r="AB153" s="12" t="s">
        <v>1152</v>
      </c>
      <c r="AC153" s="8" t="s">
        <v>60</v>
      </c>
      <c r="AD153" s="12" t="s">
        <v>1154</v>
      </c>
      <c r="AE153" s="8" t="s">
        <v>1166</v>
      </c>
      <c r="AF153" s="8" t="s">
        <v>1156</v>
      </c>
      <c r="AG153" s="8" t="s">
        <v>947</v>
      </c>
      <c r="AH153" s="8" t="s">
        <v>654</v>
      </c>
      <c r="AI153" s="8" t="s">
        <v>66</v>
      </c>
      <c r="AJ153" s="8"/>
      <c r="AK153" s="8" t="s">
        <v>1157</v>
      </c>
      <c r="AL153" s="8" t="s">
        <v>1157</v>
      </c>
      <c r="AM153" s="8" t="s">
        <v>743</v>
      </c>
      <c r="AN153" s="8" t="s">
        <v>1158</v>
      </c>
      <c r="AO153" s="8" t="s">
        <v>1159</v>
      </c>
      <c r="AP153" s="9" t="s">
        <v>1156</v>
      </c>
      <c r="AQ153" s="11">
        <v>32345.0</v>
      </c>
    </row>
    <row r="154">
      <c r="A154" s="8" t="str">
        <f t="shared" si="1"/>
        <v>Director of Cross Country/Track Andy has been removed. </v>
      </c>
      <c r="B154" s="8" t="s">
        <v>1140</v>
      </c>
      <c r="C154" s="8" t="s">
        <v>972</v>
      </c>
      <c r="D154" s="9" t="s">
        <v>934</v>
      </c>
      <c r="E154" s="8" t="s">
        <v>1141</v>
      </c>
      <c r="F154" s="8" t="s">
        <v>936</v>
      </c>
      <c r="G154" s="8" t="s">
        <v>47</v>
      </c>
      <c r="H154" s="8" t="s">
        <v>1142</v>
      </c>
      <c r="I154" s="8" t="s">
        <v>49</v>
      </c>
      <c r="J154" s="10">
        <v>3.56</v>
      </c>
      <c r="K154" s="8" t="s">
        <v>1143</v>
      </c>
      <c r="L154" s="8" t="s">
        <v>86</v>
      </c>
      <c r="M154" s="8" t="s">
        <v>86</v>
      </c>
      <c r="N154" s="8" t="s">
        <v>1200</v>
      </c>
      <c r="O154" s="8" t="s">
        <v>52</v>
      </c>
      <c r="P154" s="8"/>
      <c r="Q154" s="8" t="s">
        <v>277</v>
      </c>
      <c r="R154" s="8" t="s">
        <v>1201</v>
      </c>
      <c r="S154" s="8"/>
      <c r="T154" s="11" t="str">
        <f t="shared" si="2"/>
        <v>Director of Cross Country/Track Andy has been removed. </v>
      </c>
      <c r="U154" s="8"/>
      <c r="V154" s="8"/>
      <c r="W154" s="8"/>
      <c r="X154" s="8" t="s">
        <v>1150</v>
      </c>
      <c r="Y154" s="12" t="s">
        <v>1202</v>
      </c>
      <c r="Z154" s="12" t="s">
        <v>1151</v>
      </c>
      <c r="AA154" s="8" t="s">
        <v>60</v>
      </c>
      <c r="AB154" s="12" t="s">
        <v>1152</v>
      </c>
      <c r="AC154" s="8" t="s">
        <v>60</v>
      </c>
      <c r="AD154" s="12" t="s">
        <v>1154</v>
      </c>
      <c r="AE154" s="8" t="s">
        <v>1166</v>
      </c>
      <c r="AF154" s="8" t="s">
        <v>1156</v>
      </c>
      <c r="AG154" s="8" t="s">
        <v>947</v>
      </c>
      <c r="AH154" s="8" t="s">
        <v>654</v>
      </c>
      <c r="AI154" s="8" t="s">
        <v>66</v>
      </c>
      <c r="AJ154" s="8" t="s">
        <v>86</v>
      </c>
      <c r="AK154" s="13" t="s">
        <v>1157</v>
      </c>
      <c r="AL154" s="13" t="s">
        <v>1157</v>
      </c>
      <c r="AM154" s="8" t="s">
        <v>743</v>
      </c>
      <c r="AN154" s="8" t="s">
        <v>1158</v>
      </c>
      <c r="AO154" s="13" t="s">
        <v>1159</v>
      </c>
      <c r="AP154" s="9" t="s">
        <v>1156</v>
      </c>
      <c r="AQ154" s="11">
        <v>32345.0</v>
      </c>
    </row>
    <row r="155">
      <c r="A155" s="8" t="str">
        <f t="shared" si="1"/>
        <v>Justin Johnson</v>
      </c>
      <c r="B155" s="8" t="s">
        <v>1203</v>
      </c>
      <c r="C155" s="8" t="s">
        <v>972</v>
      </c>
      <c r="D155" s="9" t="s">
        <v>934</v>
      </c>
      <c r="E155" s="8" t="s">
        <v>1204</v>
      </c>
      <c r="F155" s="8" t="s">
        <v>936</v>
      </c>
      <c r="G155" s="8" t="s">
        <v>47</v>
      </c>
      <c r="H155" s="8" t="s">
        <v>1205</v>
      </c>
      <c r="I155" s="8" t="s">
        <v>49</v>
      </c>
      <c r="J155" s="10">
        <v>3.35</v>
      </c>
      <c r="K155" s="8" t="s">
        <v>1206</v>
      </c>
      <c r="L155" s="8" t="s">
        <v>86</v>
      </c>
      <c r="M155" s="8" t="s">
        <v>86</v>
      </c>
      <c r="N155" s="8" t="s">
        <v>1207</v>
      </c>
      <c r="O155" s="8" t="s">
        <v>52</v>
      </c>
      <c r="P155" s="8"/>
      <c r="Q155" s="8"/>
      <c r="R155" s="8" t="s">
        <v>114</v>
      </c>
      <c r="S155" s="8" t="s">
        <v>678</v>
      </c>
      <c r="T155" s="11" t="str">
        <f t="shared" si="2"/>
        <v>Justin Johnson</v>
      </c>
      <c r="U155" s="8" t="s">
        <v>55</v>
      </c>
      <c r="V155" s="8" t="s">
        <v>1208</v>
      </c>
      <c r="W155" s="8" t="s">
        <v>1209</v>
      </c>
      <c r="X155" s="8" t="s">
        <v>1210</v>
      </c>
      <c r="Y155" s="8" t="s">
        <v>60</v>
      </c>
      <c r="Z155" s="12" t="s">
        <v>1211</v>
      </c>
      <c r="AA155" s="8" t="s">
        <v>60</v>
      </c>
      <c r="AB155" s="12" t="s">
        <v>1212</v>
      </c>
      <c r="AC155" s="8" t="s">
        <v>60</v>
      </c>
      <c r="AD155" s="12" t="s">
        <v>1213</v>
      </c>
      <c r="AE155" s="8" t="s">
        <v>1214</v>
      </c>
      <c r="AF155" s="8" t="s">
        <v>1215</v>
      </c>
      <c r="AG155" s="8" t="s">
        <v>947</v>
      </c>
      <c r="AH155" s="8" t="s">
        <v>134</v>
      </c>
      <c r="AI155" s="8" t="s">
        <v>66</v>
      </c>
      <c r="AJ155" s="8" t="s">
        <v>86</v>
      </c>
      <c r="AK155" s="13" t="s">
        <v>1216</v>
      </c>
      <c r="AL155" s="13" t="s">
        <v>1217</v>
      </c>
      <c r="AM155" s="8" t="s">
        <v>1218</v>
      </c>
      <c r="AN155" s="8" t="s">
        <v>1219</v>
      </c>
      <c r="AO155" s="13" t="s">
        <v>1220</v>
      </c>
      <c r="AP155" s="9" t="s">
        <v>1215</v>
      </c>
      <c r="AQ155" s="11">
        <v>35756.0</v>
      </c>
    </row>
    <row r="156">
      <c r="A156" s="8" t="str">
        <f t="shared" si="1"/>
        <v>Jacob Yowell</v>
      </c>
      <c r="B156" s="8" t="s">
        <v>1203</v>
      </c>
      <c r="C156" s="8" t="s">
        <v>972</v>
      </c>
      <c r="D156" s="9" t="s">
        <v>934</v>
      </c>
      <c r="E156" s="8" t="s">
        <v>1204</v>
      </c>
      <c r="F156" s="8" t="s">
        <v>936</v>
      </c>
      <c r="G156" s="8" t="s">
        <v>47</v>
      </c>
      <c r="H156" s="8" t="s">
        <v>1205</v>
      </c>
      <c r="I156" s="8" t="s">
        <v>49</v>
      </c>
      <c r="J156" s="10">
        <v>3.35</v>
      </c>
      <c r="K156" s="8" t="s">
        <v>1206</v>
      </c>
      <c r="L156" s="8" t="s">
        <v>86</v>
      </c>
      <c r="M156" s="8" t="s">
        <v>86</v>
      </c>
      <c r="N156" s="8" t="s">
        <v>1221</v>
      </c>
      <c r="O156" s="8" t="s">
        <v>52</v>
      </c>
      <c r="P156" s="8"/>
      <c r="Q156" s="8"/>
      <c r="R156" s="8" t="s">
        <v>1222</v>
      </c>
      <c r="S156" s="8" t="s">
        <v>1223</v>
      </c>
      <c r="T156" s="11" t="str">
        <f t="shared" si="2"/>
        <v>Jacob Yowell</v>
      </c>
      <c r="U156" s="8" t="s">
        <v>80</v>
      </c>
      <c r="V156" s="8" t="s">
        <v>1224</v>
      </c>
      <c r="W156" s="8" t="s">
        <v>1209</v>
      </c>
      <c r="X156" s="8" t="s">
        <v>1210</v>
      </c>
      <c r="Y156" s="12" t="s">
        <v>1225</v>
      </c>
      <c r="Z156" s="12" t="s">
        <v>1211</v>
      </c>
      <c r="AA156" s="8" t="s">
        <v>60</v>
      </c>
      <c r="AB156" s="12" t="s">
        <v>1212</v>
      </c>
      <c r="AC156" s="12" t="s">
        <v>1226</v>
      </c>
      <c r="AD156" s="12" t="s">
        <v>1213</v>
      </c>
      <c r="AE156" s="8" t="s">
        <v>1214</v>
      </c>
      <c r="AF156" s="8" t="s">
        <v>1215</v>
      </c>
      <c r="AG156" s="8" t="s">
        <v>947</v>
      </c>
      <c r="AH156" s="8" t="s">
        <v>134</v>
      </c>
      <c r="AI156" s="8" t="s">
        <v>66</v>
      </c>
      <c r="AJ156" s="8" t="s">
        <v>86</v>
      </c>
      <c r="AK156" s="13" t="s">
        <v>1216</v>
      </c>
      <c r="AL156" s="13" t="s">
        <v>1217</v>
      </c>
      <c r="AM156" s="8" t="s">
        <v>1218</v>
      </c>
      <c r="AN156" s="8" t="s">
        <v>1219</v>
      </c>
      <c r="AO156" s="13" t="s">
        <v>1220</v>
      </c>
      <c r="AP156" s="9" t="s">
        <v>1215</v>
      </c>
      <c r="AQ156" s="11">
        <v>35756.0</v>
      </c>
    </row>
    <row r="157">
      <c r="A157" s="8" t="str">
        <f t="shared" si="1"/>
        <v>Jason Zarb-Cousin</v>
      </c>
      <c r="B157" s="8" t="s">
        <v>1203</v>
      </c>
      <c r="C157" s="8" t="s">
        <v>972</v>
      </c>
      <c r="D157" s="9" t="s">
        <v>934</v>
      </c>
      <c r="E157" s="8" t="s">
        <v>1204</v>
      </c>
      <c r="F157" s="8" t="s">
        <v>936</v>
      </c>
      <c r="G157" s="8" t="s">
        <v>47</v>
      </c>
      <c r="H157" s="8" t="s">
        <v>1205</v>
      </c>
      <c r="I157" s="8" t="s">
        <v>49</v>
      </c>
      <c r="J157" s="10">
        <v>3.35</v>
      </c>
      <c r="K157" s="8" t="s">
        <v>1206</v>
      </c>
      <c r="L157" s="8"/>
      <c r="M157" s="8"/>
      <c r="N157" s="8" t="s">
        <v>1227</v>
      </c>
      <c r="O157" s="8" t="s">
        <v>52</v>
      </c>
      <c r="P157" s="8"/>
      <c r="Q157" s="8"/>
      <c r="R157" s="8" t="s">
        <v>1059</v>
      </c>
      <c r="S157" s="8" t="s">
        <v>1228</v>
      </c>
      <c r="T157" s="11" t="str">
        <f t="shared" si="2"/>
        <v>Jason Zarb-Cousin</v>
      </c>
      <c r="U157" s="8" t="s">
        <v>80</v>
      </c>
      <c r="V157" s="8" t="s">
        <v>1229</v>
      </c>
      <c r="W157" s="8"/>
      <c r="X157" s="8" t="s">
        <v>1210</v>
      </c>
      <c r="Y157" s="8" t="s">
        <v>60</v>
      </c>
      <c r="Z157" s="12" t="s">
        <v>1211</v>
      </c>
      <c r="AA157" s="8" t="s">
        <v>60</v>
      </c>
      <c r="AB157" s="12" t="s">
        <v>1212</v>
      </c>
      <c r="AC157" s="12" t="s">
        <v>1230</v>
      </c>
      <c r="AD157" s="12" t="s">
        <v>1213</v>
      </c>
      <c r="AE157" s="8" t="s">
        <v>1214</v>
      </c>
      <c r="AF157" s="8" t="s">
        <v>1215</v>
      </c>
      <c r="AG157" s="8" t="s">
        <v>947</v>
      </c>
      <c r="AH157" s="8" t="s">
        <v>134</v>
      </c>
      <c r="AI157" s="8" t="s">
        <v>66</v>
      </c>
      <c r="AJ157" s="8"/>
      <c r="AK157" s="8" t="s">
        <v>1216</v>
      </c>
      <c r="AL157" s="8" t="s">
        <v>1217</v>
      </c>
      <c r="AM157" s="8" t="s">
        <v>1218</v>
      </c>
      <c r="AN157" s="8" t="s">
        <v>1219</v>
      </c>
      <c r="AO157" s="8" t="s">
        <v>1220</v>
      </c>
      <c r="AP157" s="8" t="s">
        <v>1215</v>
      </c>
      <c r="AQ157" s="11">
        <v>35756.0</v>
      </c>
    </row>
    <row r="158">
      <c r="A158" s="8" t="str">
        <f t="shared" si="1"/>
        <v>Joy McArthur</v>
      </c>
      <c r="B158" s="8" t="s">
        <v>1203</v>
      </c>
      <c r="C158" s="8" t="s">
        <v>972</v>
      </c>
      <c r="D158" s="9" t="s">
        <v>934</v>
      </c>
      <c r="E158" s="8" t="s">
        <v>1204</v>
      </c>
      <c r="F158" s="8" t="s">
        <v>936</v>
      </c>
      <c r="G158" s="8" t="s">
        <v>47</v>
      </c>
      <c r="H158" s="8" t="s">
        <v>1205</v>
      </c>
      <c r="I158" s="8" t="s">
        <v>49</v>
      </c>
      <c r="J158" s="10">
        <v>3.35</v>
      </c>
      <c r="K158" s="8" t="s">
        <v>1206</v>
      </c>
      <c r="L158" s="8"/>
      <c r="M158" s="8"/>
      <c r="N158" s="13" t="s">
        <v>1231</v>
      </c>
      <c r="O158" s="13" t="s">
        <v>52</v>
      </c>
      <c r="P158" s="8"/>
      <c r="Q158" s="8"/>
      <c r="R158" s="8" t="s">
        <v>1232</v>
      </c>
      <c r="S158" s="8" t="s">
        <v>1233</v>
      </c>
      <c r="T158" s="11" t="str">
        <f t="shared" si="2"/>
        <v>Joy McArthur</v>
      </c>
      <c r="U158" s="8" t="s">
        <v>80</v>
      </c>
      <c r="V158" s="8" t="s">
        <v>1234</v>
      </c>
      <c r="W158" s="8"/>
      <c r="X158" s="13" t="s">
        <v>1210</v>
      </c>
      <c r="Y158" s="8" t="s">
        <v>60</v>
      </c>
      <c r="Z158" s="12" t="s">
        <v>1211</v>
      </c>
      <c r="AA158" s="8" t="s">
        <v>60</v>
      </c>
      <c r="AB158" s="12" t="s">
        <v>1212</v>
      </c>
      <c r="AC158" s="8" t="s">
        <v>60</v>
      </c>
      <c r="AD158" s="12" t="s">
        <v>1213</v>
      </c>
      <c r="AE158" s="13" t="s">
        <v>1214</v>
      </c>
      <c r="AF158" s="8" t="s">
        <v>1215</v>
      </c>
      <c r="AG158" s="8" t="s">
        <v>947</v>
      </c>
      <c r="AH158" s="8" t="s">
        <v>134</v>
      </c>
      <c r="AI158" s="8" t="s">
        <v>66</v>
      </c>
      <c r="AJ158" s="8"/>
      <c r="AK158" s="13" t="s">
        <v>1216</v>
      </c>
      <c r="AL158" s="13" t="s">
        <v>1217</v>
      </c>
      <c r="AM158" s="8" t="s">
        <v>1218</v>
      </c>
      <c r="AN158" s="8" t="s">
        <v>1219</v>
      </c>
      <c r="AO158" s="13" t="s">
        <v>1235</v>
      </c>
      <c r="AP158" s="9" t="s">
        <v>1215</v>
      </c>
      <c r="AQ158" s="11">
        <v>35756.0</v>
      </c>
    </row>
    <row r="159">
      <c r="A159" s="8" t="str">
        <f t="shared" si="1"/>
        <v>Mike Torie</v>
      </c>
      <c r="B159" s="8" t="s">
        <v>1203</v>
      </c>
      <c r="C159" s="8" t="s">
        <v>972</v>
      </c>
      <c r="D159" s="9" t="s">
        <v>934</v>
      </c>
      <c r="E159" s="8" t="s">
        <v>1204</v>
      </c>
      <c r="F159" s="8" t="s">
        <v>936</v>
      </c>
      <c r="G159" s="8" t="s">
        <v>47</v>
      </c>
      <c r="H159" s="8" t="s">
        <v>1205</v>
      </c>
      <c r="I159" s="8" t="s">
        <v>49</v>
      </c>
      <c r="J159" s="10">
        <v>3.35</v>
      </c>
      <c r="K159" s="8" t="s">
        <v>1206</v>
      </c>
      <c r="L159" s="8"/>
      <c r="M159" s="8"/>
      <c r="N159" s="8" t="s">
        <v>1236</v>
      </c>
      <c r="O159" s="8" t="s">
        <v>52</v>
      </c>
      <c r="P159" s="8"/>
      <c r="Q159" s="8"/>
      <c r="R159" s="8" t="s">
        <v>1237</v>
      </c>
      <c r="S159" s="8" t="s">
        <v>1238</v>
      </c>
      <c r="T159" s="11" t="str">
        <f t="shared" si="2"/>
        <v>Mike Torie</v>
      </c>
      <c r="U159" s="8" t="s">
        <v>80</v>
      </c>
      <c r="V159" s="8" t="s">
        <v>1239</v>
      </c>
      <c r="W159" s="8"/>
      <c r="X159" s="8" t="s">
        <v>1210</v>
      </c>
      <c r="Y159" s="12" t="s">
        <v>1240</v>
      </c>
      <c r="Z159" s="12" t="s">
        <v>1211</v>
      </c>
      <c r="AA159" s="12" t="s">
        <v>1241</v>
      </c>
      <c r="AB159" s="12" t="s">
        <v>1212</v>
      </c>
      <c r="AC159" s="12" t="s">
        <v>1242</v>
      </c>
      <c r="AD159" s="12" t="s">
        <v>1213</v>
      </c>
      <c r="AE159" s="8" t="s">
        <v>1214</v>
      </c>
      <c r="AF159" s="8" t="s">
        <v>1215</v>
      </c>
      <c r="AG159" s="8" t="s">
        <v>947</v>
      </c>
      <c r="AH159" s="8" t="s">
        <v>134</v>
      </c>
      <c r="AI159" s="8" t="s">
        <v>66</v>
      </c>
      <c r="AJ159" s="8"/>
      <c r="AK159" s="8" t="s">
        <v>1216</v>
      </c>
      <c r="AL159" s="8" t="s">
        <v>1217</v>
      </c>
      <c r="AM159" s="8" t="s">
        <v>1218</v>
      </c>
      <c r="AN159" s="8" t="s">
        <v>1219</v>
      </c>
      <c r="AO159" s="8" t="s">
        <v>1220</v>
      </c>
      <c r="AP159" s="8" t="s">
        <v>1215</v>
      </c>
      <c r="AQ159" s="11">
        <v>35756.0</v>
      </c>
    </row>
    <row r="160">
      <c r="A160" s="8" t="str">
        <f t="shared" si="1"/>
        <v>Dan Lange</v>
      </c>
      <c r="B160" s="8" t="s">
        <v>1203</v>
      </c>
      <c r="C160" s="8" t="s">
        <v>972</v>
      </c>
      <c r="D160" s="9" t="s">
        <v>934</v>
      </c>
      <c r="E160" s="8" t="s">
        <v>1204</v>
      </c>
      <c r="F160" s="8" t="s">
        <v>936</v>
      </c>
      <c r="G160" s="8" t="s">
        <v>47</v>
      </c>
      <c r="H160" s="8" t="s">
        <v>1205</v>
      </c>
      <c r="I160" s="8" t="s">
        <v>49</v>
      </c>
      <c r="J160" s="10">
        <v>3.35</v>
      </c>
      <c r="K160" s="8" t="s">
        <v>1206</v>
      </c>
      <c r="L160" s="8"/>
      <c r="M160" s="8"/>
      <c r="N160" s="8" t="s">
        <v>1243</v>
      </c>
      <c r="O160" s="8" t="s">
        <v>52</v>
      </c>
      <c r="P160" s="8"/>
      <c r="Q160" s="8"/>
      <c r="R160" s="8" t="s">
        <v>344</v>
      </c>
      <c r="S160" s="8" t="s">
        <v>1244</v>
      </c>
      <c r="T160" s="11" t="str">
        <f t="shared" si="2"/>
        <v>Dan Lange</v>
      </c>
      <c r="U160" s="8" t="s">
        <v>80</v>
      </c>
      <c r="V160" s="8"/>
      <c r="W160" s="8"/>
      <c r="X160" s="8" t="s">
        <v>1210</v>
      </c>
      <c r="Y160" s="8" t="s">
        <v>60</v>
      </c>
      <c r="Z160" s="12" t="s">
        <v>1211</v>
      </c>
      <c r="AA160" s="8" t="s">
        <v>60</v>
      </c>
      <c r="AB160" s="12" t="s">
        <v>1212</v>
      </c>
      <c r="AC160" s="8" t="s">
        <v>60</v>
      </c>
      <c r="AD160" s="12" t="s">
        <v>1213</v>
      </c>
      <c r="AE160" s="8" t="s">
        <v>1214</v>
      </c>
      <c r="AF160" s="8" t="s">
        <v>1215</v>
      </c>
      <c r="AG160" s="8" t="s">
        <v>947</v>
      </c>
      <c r="AH160" s="8" t="s">
        <v>134</v>
      </c>
      <c r="AI160" s="8" t="s">
        <v>66</v>
      </c>
      <c r="AJ160" s="8"/>
      <c r="AK160" s="13" t="s">
        <v>1216</v>
      </c>
      <c r="AL160" s="13" t="s">
        <v>1217</v>
      </c>
      <c r="AM160" s="8" t="s">
        <v>1218</v>
      </c>
      <c r="AN160" s="8" t="s">
        <v>1219</v>
      </c>
      <c r="AO160" s="13" t="s">
        <v>1220</v>
      </c>
      <c r="AP160" s="15" t="s">
        <v>1215</v>
      </c>
      <c r="AQ160" s="11">
        <v>35756.0</v>
      </c>
    </row>
    <row r="161">
      <c r="A161" s="8" t="str">
        <f t="shared" si="1"/>
        <v>Tracy Spencer</v>
      </c>
      <c r="B161" s="8" t="s">
        <v>1203</v>
      </c>
      <c r="C161" s="8" t="s">
        <v>972</v>
      </c>
      <c r="D161" s="9" t="s">
        <v>934</v>
      </c>
      <c r="E161" s="8" t="s">
        <v>1204</v>
      </c>
      <c r="F161" s="8" t="s">
        <v>936</v>
      </c>
      <c r="G161" s="8" t="s">
        <v>47</v>
      </c>
      <c r="H161" s="8" t="s">
        <v>1205</v>
      </c>
      <c r="I161" s="8" t="s">
        <v>49</v>
      </c>
      <c r="J161" s="10">
        <v>3.35</v>
      </c>
      <c r="K161" s="8" t="s">
        <v>1206</v>
      </c>
      <c r="L161" s="8"/>
      <c r="M161" s="8"/>
      <c r="N161" s="8" t="s">
        <v>1245</v>
      </c>
      <c r="O161" s="8" t="s">
        <v>52</v>
      </c>
      <c r="P161" s="8"/>
      <c r="Q161" s="8"/>
      <c r="R161" s="8" t="s">
        <v>1246</v>
      </c>
      <c r="S161" s="8" t="s">
        <v>1247</v>
      </c>
      <c r="T161" s="11" t="str">
        <f t="shared" si="2"/>
        <v>Tracy Spencer</v>
      </c>
      <c r="U161" s="8" t="s">
        <v>80</v>
      </c>
      <c r="V161" s="8"/>
      <c r="W161" s="8"/>
      <c r="X161" s="8" t="s">
        <v>1210</v>
      </c>
      <c r="Y161" s="8" t="s">
        <v>60</v>
      </c>
      <c r="Z161" s="12" t="s">
        <v>1211</v>
      </c>
      <c r="AA161" s="8" t="s">
        <v>60</v>
      </c>
      <c r="AB161" s="12" t="s">
        <v>1212</v>
      </c>
      <c r="AC161" s="8" t="s">
        <v>60</v>
      </c>
      <c r="AD161" s="12" t="s">
        <v>1213</v>
      </c>
      <c r="AE161" s="8" t="s">
        <v>1214</v>
      </c>
      <c r="AF161" s="8" t="s">
        <v>1215</v>
      </c>
      <c r="AG161" s="8" t="s">
        <v>947</v>
      </c>
      <c r="AH161" s="8" t="s">
        <v>134</v>
      </c>
      <c r="AI161" s="8" t="s">
        <v>66</v>
      </c>
      <c r="AJ161" s="8"/>
      <c r="AK161" s="13" t="s">
        <v>1216</v>
      </c>
      <c r="AL161" s="13" t="s">
        <v>1217</v>
      </c>
      <c r="AM161" s="8" t="s">
        <v>1218</v>
      </c>
      <c r="AN161" s="8" t="s">
        <v>1219</v>
      </c>
      <c r="AO161" s="13" t="s">
        <v>1220</v>
      </c>
      <c r="AP161" s="15" t="s">
        <v>1215</v>
      </c>
      <c r="AQ161" s="11">
        <v>35756.0</v>
      </c>
    </row>
    <row r="162">
      <c r="A162" s="8" t="str">
        <f t="shared" si="1"/>
        <v>Kenny McDaniel</v>
      </c>
      <c r="B162" s="8" t="s">
        <v>1248</v>
      </c>
      <c r="C162" s="8" t="s">
        <v>972</v>
      </c>
      <c r="D162" s="9" t="s">
        <v>934</v>
      </c>
      <c r="E162" s="8" t="s">
        <v>1249</v>
      </c>
      <c r="F162" s="8" t="s">
        <v>936</v>
      </c>
      <c r="G162" s="8" t="s">
        <v>47</v>
      </c>
      <c r="H162" s="8" t="s">
        <v>1250</v>
      </c>
      <c r="I162" s="8" t="s">
        <v>49</v>
      </c>
      <c r="J162" s="10">
        <v>3.42</v>
      </c>
      <c r="K162" s="8" t="s">
        <v>1251</v>
      </c>
      <c r="L162" s="8" t="s">
        <v>86</v>
      </c>
      <c r="M162" s="8" t="s">
        <v>86</v>
      </c>
      <c r="N162" s="8" t="s">
        <v>1252</v>
      </c>
      <c r="O162" s="8" t="s">
        <v>52</v>
      </c>
      <c r="P162" s="8"/>
      <c r="Q162" s="8"/>
      <c r="R162" s="8" t="s">
        <v>1253</v>
      </c>
      <c r="S162" s="8" t="s">
        <v>1254</v>
      </c>
      <c r="T162" s="11" t="str">
        <f t="shared" si="2"/>
        <v>Kenny McDaniel</v>
      </c>
      <c r="U162" s="8" t="s">
        <v>311</v>
      </c>
      <c r="V162" s="8" t="s">
        <v>1255</v>
      </c>
      <c r="W162" s="8" t="s">
        <v>1256</v>
      </c>
      <c r="X162" s="8" t="s">
        <v>1257</v>
      </c>
      <c r="Y162" s="12" t="s">
        <v>1258</v>
      </c>
      <c r="Z162" s="12" t="s">
        <v>1259</v>
      </c>
      <c r="AA162" s="12" t="s">
        <v>1260</v>
      </c>
      <c r="AB162" s="12" t="s">
        <v>1261</v>
      </c>
      <c r="AC162" s="8" t="s">
        <v>60</v>
      </c>
      <c r="AD162" s="8" t="s">
        <v>60</v>
      </c>
      <c r="AE162" s="8" t="s">
        <v>1262</v>
      </c>
      <c r="AF162" s="8" t="s">
        <v>1263</v>
      </c>
      <c r="AG162" s="8" t="s">
        <v>947</v>
      </c>
      <c r="AH162" s="8" t="s">
        <v>654</v>
      </c>
      <c r="AI162" s="8" t="s">
        <v>66</v>
      </c>
      <c r="AJ162" s="8" t="s">
        <v>86</v>
      </c>
      <c r="AK162" s="8"/>
      <c r="AL162" s="8"/>
      <c r="AM162" s="8" t="s">
        <v>1264</v>
      </c>
      <c r="AN162" s="8" t="s">
        <v>1265</v>
      </c>
      <c r="AO162" s="8" t="s">
        <v>1266</v>
      </c>
      <c r="AP162" s="9" t="s">
        <v>1263</v>
      </c>
      <c r="AQ162" s="11">
        <v>27951.0</v>
      </c>
    </row>
    <row r="163">
      <c r="A163" s="8" t="str">
        <f t="shared" si="1"/>
        <v>Carl Caughell</v>
      </c>
      <c r="B163" s="8" t="s">
        <v>1248</v>
      </c>
      <c r="C163" s="8" t="s">
        <v>972</v>
      </c>
      <c r="D163" s="9" t="s">
        <v>934</v>
      </c>
      <c r="E163" s="8" t="s">
        <v>1249</v>
      </c>
      <c r="F163" s="8" t="s">
        <v>936</v>
      </c>
      <c r="G163" s="8" t="s">
        <v>47</v>
      </c>
      <c r="H163" s="8" t="s">
        <v>1250</v>
      </c>
      <c r="I163" s="8" t="s">
        <v>49</v>
      </c>
      <c r="J163" s="10">
        <v>3.42</v>
      </c>
      <c r="K163" s="8" t="s">
        <v>1251</v>
      </c>
      <c r="L163" s="8" t="s">
        <v>86</v>
      </c>
      <c r="M163" s="8" t="s">
        <v>86</v>
      </c>
      <c r="N163" s="8" t="s">
        <v>1267</v>
      </c>
      <c r="O163" s="8" t="s">
        <v>52</v>
      </c>
      <c r="P163" s="8"/>
      <c r="Q163" s="8"/>
      <c r="R163" s="8" t="s">
        <v>1268</v>
      </c>
      <c r="S163" s="8" t="s">
        <v>1269</v>
      </c>
      <c r="T163" s="11" t="str">
        <f t="shared" si="2"/>
        <v>Carl Caughell</v>
      </c>
      <c r="U163" s="8" t="s">
        <v>1270</v>
      </c>
      <c r="V163" s="8" t="s">
        <v>1271</v>
      </c>
      <c r="W163" s="8" t="s">
        <v>1272</v>
      </c>
      <c r="X163" s="8" t="s">
        <v>1257</v>
      </c>
      <c r="Y163" s="12" t="s">
        <v>1273</v>
      </c>
      <c r="Z163" s="12" t="s">
        <v>1259</v>
      </c>
      <c r="AA163" s="8" t="s">
        <v>60</v>
      </c>
      <c r="AB163" s="12" t="s">
        <v>1261</v>
      </c>
      <c r="AC163" s="8" t="s">
        <v>60</v>
      </c>
      <c r="AD163" s="8" t="s">
        <v>60</v>
      </c>
      <c r="AE163" s="8" t="s">
        <v>1262</v>
      </c>
      <c r="AF163" s="8" t="s">
        <v>1263</v>
      </c>
      <c r="AG163" s="8" t="s">
        <v>947</v>
      </c>
      <c r="AH163" s="8" t="s">
        <v>654</v>
      </c>
      <c r="AI163" s="8" t="s">
        <v>66</v>
      </c>
      <c r="AJ163" s="8" t="s">
        <v>86</v>
      </c>
      <c r="AK163" s="8"/>
      <c r="AL163" s="8"/>
      <c r="AM163" s="8" t="s">
        <v>1264</v>
      </c>
      <c r="AN163" s="8" t="s">
        <v>1265</v>
      </c>
      <c r="AO163" s="8" t="s">
        <v>1266</v>
      </c>
      <c r="AP163" s="9" t="s">
        <v>1263</v>
      </c>
      <c r="AQ163" s="11">
        <v>27951.0</v>
      </c>
    </row>
    <row r="164">
      <c r="A164" s="8" t="str">
        <f t="shared" si="1"/>
        <v>Kyle Peterson</v>
      </c>
      <c r="B164" s="8" t="s">
        <v>1248</v>
      </c>
      <c r="C164" s="8" t="s">
        <v>972</v>
      </c>
      <c r="D164" s="9" t="s">
        <v>934</v>
      </c>
      <c r="E164" s="8" t="s">
        <v>1249</v>
      </c>
      <c r="F164" s="8" t="s">
        <v>936</v>
      </c>
      <c r="G164" s="8" t="s">
        <v>47</v>
      </c>
      <c r="H164" s="8" t="s">
        <v>1250</v>
      </c>
      <c r="I164" s="8" t="s">
        <v>49</v>
      </c>
      <c r="J164" s="10">
        <v>3.42</v>
      </c>
      <c r="K164" s="8" t="s">
        <v>1251</v>
      </c>
      <c r="L164" s="8"/>
      <c r="M164" s="8"/>
      <c r="N164" s="8" t="s">
        <v>1274</v>
      </c>
      <c r="O164" s="8" t="s">
        <v>52</v>
      </c>
      <c r="P164" s="8"/>
      <c r="Q164" s="8"/>
      <c r="R164" s="8" t="s">
        <v>1275</v>
      </c>
      <c r="S164" s="8" t="s">
        <v>1276</v>
      </c>
      <c r="T164" s="11" t="str">
        <f t="shared" si="2"/>
        <v>Kyle Peterson</v>
      </c>
      <c r="U164" s="8" t="s">
        <v>160</v>
      </c>
      <c r="V164" s="8" t="s">
        <v>1277</v>
      </c>
      <c r="W164" s="8" t="s">
        <v>1278</v>
      </c>
      <c r="X164" s="8" t="s">
        <v>1257</v>
      </c>
      <c r="Y164" s="8" t="s">
        <v>60</v>
      </c>
      <c r="Z164" s="12" t="s">
        <v>1259</v>
      </c>
      <c r="AA164" s="8" t="s">
        <v>60</v>
      </c>
      <c r="AB164" s="12" t="s">
        <v>1261</v>
      </c>
      <c r="AC164" s="12" t="s">
        <v>1279</v>
      </c>
      <c r="AD164" s="12" t="s">
        <v>1280</v>
      </c>
      <c r="AE164" s="8" t="s">
        <v>1262</v>
      </c>
      <c r="AF164" s="8" t="s">
        <v>1263</v>
      </c>
      <c r="AG164" s="8" t="s">
        <v>947</v>
      </c>
      <c r="AH164" s="8" t="s">
        <v>654</v>
      </c>
      <c r="AI164" s="8" t="s">
        <v>66</v>
      </c>
      <c r="AJ164" s="8"/>
      <c r="AK164" s="8"/>
      <c r="AL164" s="8"/>
      <c r="AM164" s="8" t="s">
        <v>1264</v>
      </c>
      <c r="AN164" s="8" t="s">
        <v>1265</v>
      </c>
      <c r="AO164" s="8" t="s">
        <v>1266</v>
      </c>
      <c r="AP164" s="29" t="s">
        <v>1263</v>
      </c>
      <c r="AQ164" s="11">
        <v>27951.0</v>
      </c>
    </row>
    <row r="165">
      <c r="A165" s="8" t="str">
        <f t="shared" si="1"/>
        <v>Kyra Jefferson</v>
      </c>
      <c r="B165" s="8" t="s">
        <v>1248</v>
      </c>
      <c r="C165" s="8" t="s">
        <v>972</v>
      </c>
      <c r="D165" s="9" t="s">
        <v>934</v>
      </c>
      <c r="E165" s="8" t="s">
        <v>1249</v>
      </c>
      <c r="F165" s="8" t="s">
        <v>936</v>
      </c>
      <c r="G165" s="8" t="s">
        <v>47</v>
      </c>
      <c r="H165" s="8" t="s">
        <v>1250</v>
      </c>
      <c r="I165" s="8" t="s">
        <v>49</v>
      </c>
      <c r="J165" s="10">
        <v>3.42</v>
      </c>
      <c r="K165" s="8" t="s">
        <v>1251</v>
      </c>
      <c r="L165" s="8"/>
      <c r="M165" s="8"/>
      <c r="N165" s="8" t="s">
        <v>1281</v>
      </c>
      <c r="O165" s="8" t="s">
        <v>52</v>
      </c>
      <c r="P165" s="8"/>
      <c r="Q165" s="8"/>
      <c r="R165" s="8" t="s">
        <v>1282</v>
      </c>
      <c r="S165" s="8" t="s">
        <v>1283</v>
      </c>
      <c r="T165" s="11" t="str">
        <f t="shared" si="2"/>
        <v>Kyra Jefferson</v>
      </c>
      <c r="U165" s="8" t="s">
        <v>167</v>
      </c>
      <c r="V165" s="8" t="s">
        <v>1284</v>
      </c>
      <c r="W165" s="8" t="s">
        <v>1285</v>
      </c>
      <c r="X165" s="8" t="s">
        <v>1257</v>
      </c>
      <c r="Y165" s="8" t="s">
        <v>60</v>
      </c>
      <c r="Z165" s="12" t="s">
        <v>1259</v>
      </c>
      <c r="AA165" s="12" t="s">
        <v>1286</v>
      </c>
      <c r="AB165" s="12" t="s">
        <v>1261</v>
      </c>
      <c r="AC165" s="12" t="s">
        <v>1287</v>
      </c>
      <c r="AD165" s="12" t="s">
        <v>1280</v>
      </c>
      <c r="AE165" s="8" t="s">
        <v>1262</v>
      </c>
      <c r="AF165" s="8" t="s">
        <v>1263</v>
      </c>
      <c r="AG165" s="8" t="s">
        <v>947</v>
      </c>
      <c r="AH165" s="8" t="s">
        <v>654</v>
      </c>
      <c r="AI165" s="8" t="s">
        <v>66</v>
      </c>
      <c r="AJ165" s="8"/>
      <c r="AK165" s="8"/>
      <c r="AL165" s="8"/>
      <c r="AM165" s="8" t="s">
        <v>1264</v>
      </c>
      <c r="AN165" s="8" t="s">
        <v>1265</v>
      </c>
      <c r="AO165" s="8" t="s">
        <v>1266</v>
      </c>
      <c r="AP165" s="9" t="s">
        <v>1263</v>
      </c>
      <c r="AQ165" s="11">
        <v>27951.0</v>
      </c>
    </row>
    <row r="166">
      <c r="A166" s="8" t="str">
        <f t="shared" si="1"/>
        <v>Cade Burks</v>
      </c>
      <c r="B166" s="8" t="s">
        <v>1248</v>
      </c>
      <c r="C166" s="8" t="s">
        <v>972</v>
      </c>
      <c r="D166" s="9" t="s">
        <v>934</v>
      </c>
      <c r="E166" s="8" t="s">
        <v>1249</v>
      </c>
      <c r="F166" s="8" t="s">
        <v>936</v>
      </c>
      <c r="G166" s="8" t="s">
        <v>47</v>
      </c>
      <c r="H166" s="8" t="s">
        <v>1250</v>
      </c>
      <c r="I166" s="8" t="s">
        <v>49</v>
      </c>
      <c r="J166" s="10">
        <v>3.42</v>
      </c>
      <c r="K166" s="8" t="s">
        <v>1251</v>
      </c>
      <c r="L166" s="8"/>
      <c r="M166" s="8"/>
      <c r="N166" s="8" t="s">
        <v>1288</v>
      </c>
      <c r="O166" s="8" t="s">
        <v>52</v>
      </c>
      <c r="P166" s="8"/>
      <c r="Q166" s="8"/>
      <c r="R166" s="8" t="s">
        <v>1289</v>
      </c>
      <c r="S166" s="8" t="s">
        <v>1290</v>
      </c>
      <c r="T166" s="11" t="str">
        <f t="shared" si="2"/>
        <v>Cade Burks</v>
      </c>
      <c r="U166" s="8" t="s">
        <v>106</v>
      </c>
      <c r="V166" s="8" t="s">
        <v>1291</v>
      </c>
      <c r="W166" s="8" t="s">
        <v>1278</v>
      </c>
      <c r="X166" s="8" t="s">
        <v>1257</v>
      </c>
      <c r="Y166" s="8" t="s">
        <v>60</v>
      </c>
      <c r="Z166" s="12" t="s">
        <v>1259</v>
      </c>
      <c r="AA166" s="8" t="s">
        <v>60</v>
      </c>
      <c r="AB166" s="12" t="s">
        <v>1261</v>
      </c>
      <c r="AC166" s="12" t="s">
        <v>1292</v>
      </c>
      <c r="AD166" s="12" t="s">
        <v>1280</v>
      </c>
      <c r="AE166" s="8" t="s">
        <v>1262</v>
      </c>
      <c r="AF166" s="8" t="s">
        <v>1263</v>
      </c>
      <c r="AG166" s="8" t="s">
        <v>947</v>
      </c>
      <c r="AH166" s="8" t="s">
        <v>654</v>
      </c>
      <c r="AI166" s="8" t="s">
        <v>66</v>
      </c>
      <c r="AJ166" s="8"/>
      <c r="AK166" s="8"/>
      <c r="AL166" s="8"/>
      <c r="AM166" s="8" t="s">
        <v>1264</v>
      </c>
      <c r="AN166" s="8" t="s">
        <v>1265</v>
      </c>
      <c r="AO166" s="8" t="s">
        <v>1266</v>
      </c>
      <c r="AP166" s="9" t="s">
        <v>1263</v>
      </c>
      <c r="AQ166" s="11">
        <v>27951.0</v>
      </c>
    </row>
    <row r="167">
      <c r="A167" s="8" t="str">
        <f t="shared" si="1"/>
        <v>Lauren Floris</v>
      </c>
      <c r="B167" s="8" t="s">
        <v>1293</v>
      </c>
      <c r="C167" s="8" t="s">
        <v>1294</v>
      </c>
      <c r="D167" s="9" t="s">
        <v>934</v>
      </c>
      <c r="E167" s="8" t="s">
        <v>1295</v>
      </c>
      <c r="F167" s="8" t="s">
        <v>936</v>
      </c>
      <c r="G167" s="8" t="s">
        <v>47</v>
      </c>
      <c r="H167" s="8" t="s">
        <v>1296</v>
      </c>
      <c r="I167" s="8" t="s">
        <v>1297</v>
      </c>
      <c r="J167" s="10">
        <v>3.66</v>
      </c>
      <c r="K167" s="8" t="s">
        <v>1298</v>
      </c>
      <c r="L167" s="8" t="s">
        <v>1299</v>
      </c>
      <c r="M167" s="8" t="s">
        <v>86</v>
      </c>
      <c r="N167" s="8" t="s">
        <v>1300</v>
      </c>
      <c r="O167" s="8" t="s">
        <v>52</v>
      </c>
      <c r="P167" s="8"/>
      <c r="Q167" s="8"/>
      <c r="R167" s="8" t="s">
        <v>1301</v>
      </c>
      <c r="S167" s="8" t="s">
        <v>1302</v>
      </c>
      <c r="T167" s="11" t="str">
        <f t="shared" si="2"/>
        <v>Lauren Floris</v>
      </c>
      <c r="U167" s="8" t="s">
        <v>55</v>
      </c>
      <c r="V167" s="8" t="s">
        <v>1303</v>
      </c>
      <c r="W167" s="8" t="s">
        <v>1304</v>
      </c>
      <c r="X167" s="8" t="s">
        <v>1305</v>
      </c>
      <c r="Y167" s="8" t="s">
        <v>60</v>
      </c>
      <c r="Z167" s="12" t="s">
        <v>1306</v>
      </c>
      <c r="AA167" s="8" t="s">
        <v>60</v>
      </c>
      <c r="AB167" s="12" t="s">
        <v>1307</v>
      </c>
      <c r="AC167" s="8" t="s">
        <v>1308</v>
      </c>
      <c r="AD167" s="12" t="s">
        <v>1309</v>
      </c>
      <c r="AE167" s="8" t="s">
        <v>1310</v>
      </c>
      <c r="AF167" s="8" t="s">
        <v>1311</v>
      </c>
      <c r="AG167" s="8" t="s">
        <v>947</v>
      </c>
      <c r="AH167" s="8" t="s">
        <v>194</v>
      </c>
      <c r="AI167" s="8" t="s">
        <v>233</v>
      </c>
      <c r="AJ167" s="8" t="s">
        <v>86</v>
      </c>
      <c r="AK167" s="13" t="s">
        <v>1312</v>
      </c>
      <c r="AL167" s="13" t="s">
        <v>1313</v>
      </c>
      <c r="AM167" s="8" t="s">
        <v>1314</v>
      </c>
      <c r="AN167" s="8" t="s">
        <v>1315</v>
      </c>
      <c r="AO167" s="13" t="s">
        <v>1316</v>
      </c>
      <c r="AP167" s="9" t="s">
        <v>1311</v>
      </c>
      <c r="AQ167" s="11">
        <v>3542.0</v>
      </c>
    </row>
    <row r="168">
      <c r="A168" s="8" t="str">
        <f t="shared" si="1"/>
        <v>Rayshawn Johnson</v>
      </c>
      <c r="B168" s="8" t="s">
        <v>1293</v>
      </c>
      <c r="C168" s="8" t="s">
        <v>1294</v>
      </c>
      <c r="D168" s="9" t="s">
        <v>934</v>
      </c>
      <c r="E168" s="8" t="s">
        <v>1295</v>
      </c>
      <c r="F168" s="8" t="s">
        <v>936</v>
      </c>
      <c r="G168" s="8" t="s">
        <v>47</v>
      </c>
      <c r="H168" s="8" t="s">
        <v>1296</v>
      </c>
      <c r="I168" s="8" t="s">
        <v>1297</v>
      </c>
      <c r="J168" s="10">
        <v>3.66</v>
      </c>
      <c r="K168" s="8" t="s">
        <v>1298</v>
      </c>
      <c r="L168" s="8" t="s">
        <v>1299</v>
      </c>
      <c r="M168" s="8"/>
      <c r="N168" s="8" t="s">
        <v>1317</v>
      </c>
      <c r="O168" s="8" t="s">
        <v>52</v>
      </c>
      <c r="P168" s="8"/>
      <c r="Q168" s="8"/>
      <c r="R168" s="8" t="s">
        <v>1318</v>
      </c>
      <c r="S168" s="8" t="s">
        <v>678</v>
      </c>
      <c r="T168" s="11" t="str">
        <f t="shared" si="2"/>
        <v>Rayshawn Johnson</v>
      </c>
      <c r="U168" s="8" t="s">
        <v>167</v>
      </c>
      <c r="V168" s="8" t="s">
        <v>1319</v>
      </c>
      <c r="W168" s="8"/>
      <c r="X168" s="8" t="s">
        <v>1305</v>
      </c>
      <c r="Y168" s="8" t="s">
        <v>60</v>
      </c>
      <c r="Z168" s="12" t="s">
        <v>1306</v>
      </c>
      <c r="AA168" s="8" t="s">
        <v>60</v>
      </c>
      <c r="AB168" s="12" t="s">
        <v>1307</v>
      </c>
      <c r="AC168" s="12" t="s">
        <v>1320</v>
      </c>
      <c r="AD168" s="12" t="s">
        <v>1309</v>
      </c>
      <c r="AE168" s="8" t="s">
        <v>1310</v>
      </c>
      <c r="AF168" s="8" t="s">
        <v>1311</v>
      </c>
      <c r="AG168" s="8" t="s">
        <v>947</v>
      </c>
      <c r="AH168" s="8" t="s">
        <v>194</v>
      </c>
      <c r="AI168" s="8" t="s">
        <v>233</v>
      </c>
      <c r="AJ168" s="8"/>
      <c r="AK168" s="8" t="s">
        <v>1312</v>
      </c>
      <c r="AL168" s="8" t="s">
        <v>1313</v>
      </c>
      <c r="AM168" s="8" t="s">
        <v>1314</v>
      </c>
      <c r="AN168" s="8" t="s">
        <v>1315</v>
      </c>
      <c r="AO168" s="8" t="s">
        <v>1316</v>
      </c>
      <c r="AP168" s="9" t="s">
        <v>1311</v>
      </c>
      <c r="AQ168" s="11">
        <v>3542.0</v>
      </c>
    </row>
    <row r="169">
      <c r="A169" s="8" t="str">
        <f t="shared" si="1"/>
        <v>Victor Pataky</v>
      </c>
      <c r="B169" s="8" t="s">
        <v>1293</v>
      </c>
      <c r="C169" s="8" t="s">
        <v>1294</v>
      </c>
      <c r="D169" s="9" t="s">
        <v>934</v>
      </c>
      <c r="E169" s="8" t="s">
        <v>1295</v>
      </c>
      <c r="F169" s="8" t="s">
        <v>936</v>
      </c>
      <c r="G169" s="8" t="s">
        <v>47</v>
      </c>
      <c r="H169" s="8" t="s">
        <v>1296</v>
      </c>
      <c r="I169" s="8" t="s">
        <v>1297</v>
      </c>
      <c r="J169" s="10">
        <v>3.66</v>
      </c>
      <c r="K169" s="8" t="s">
        <v>1298</v>
      </c>
      <c r="L169" s="8" t="s">
        <v>1299</v>
      </c>
      <c r="M169" s="8"/>
      <c r="N169" s="8" t="s">
        <v>1321</v>
      </c>
      <c r="O169" s="8" t="s">
        <v>52</v>
      </c>
      <c r="P169" s="8"/>
      <c r="Q169" s="8"/>
      <c r="R169" s="8" t="s">
        <v>1322</v>
      </c>
      <c r="S169" s="8" t="s">
        <v>1323</v>
      </c>
      <c r="T169" s="11" t="str">
        <f t="shared" si="2"/>
        <v>Victor Pataky</v>
      </c>
      <c r="U169" s="8" t="s">
        <v>80</v>
      </c>
      <c r="V169" s="8" t="s">
        <v>1324</v>
      </c>
      <c r="W169" s="8" t="s">
        <v>1304</v>
      </c>
      <c r="X169" s="8" t="s">
        <v>1305</v>
      </c>
      <c r="Y169" s="8" t="s">
        <v>60</v>
      </c>
      <c r="Z169" s="12" t="s">
        <v>1306</v>
      </c>
      <c r="AA169" s="12" t="s">
        <v>1325</v>
      </c>
      <c r="AB169" s="12" t="s">
        <v>1307</v>
      </c>
      <c r="AC169" s="12" t="s">
        <v>1326</v>
      </c>
      <c r="AD169" s="12" t="s">
        <v>1309</v>
      </c>
      <c r="AE169" s="8" t="s">
        <v>1310</v>
      </c>
      <c r="AF169" s="8" t="s">
        <v>1311</v>
      </c>
      <c r="AG169" s="8" t="s">
        <v>947</v>
      </c>
      <c r="AH169" s="8" t="s">
        <v>194</v>
      </c>
      <c r="AI169" s="8" t="s">
        <v>233</v>
      </c>
      <c r="AJ169" s="8"/>
      <c r="AK169" s="13" t="s">
        <v>1312</v>
      </c>
      <c r="AL169" s="13" t="s">
        <v>1313</v>
      </c>
      <c r="AM169" s="8" t="s">
        <v>1314</v>
      </c>
      <c r="AN169" s="8" t="s">
        <v>1315</v>
      </c>
      <c r="AO169" s="13" t="s">
        <v>1316</v>
      </c>
      <c r="AP169" s="9" t="s">
        <v>1311</v>
      </c>
      <c r="AQ169" s="11">
        <v>3542.0</v>
      </c>
    </row>
    <row r="170">
      <c r="A170" s="8" t="str">
        <f t="shared" si="1"/>
        <v>Harlan Lopez</v>
      </c>
      <c r="B170" s="8" t="s">
        <v>1327</v>
      </c>
      <c r="C170" s="8" t="s">
        <v>1294</v>
      </c>
      <c r="D170" s="9" t="s">
        <v>934</v>
      </c>
      <c r="E170" s="8" t="s">
        <v>1328</v>
      </c>
      <c r="F170" s="8" t="s">
        <v>936</v>
      </c>
      <c r="G170" s="8" t="s">
        <v>47</v>
      </c>
      <c r="H170" s="8" t="s">
        <v>1329</v>
      </c>
      <c r="I170" s="8" t="s">
        <v>1330</v>
      </c>
      <c r="J170" s="10">
        <v>3.6</v>
      </c>
      <c r="K170" s="8" t="s">
        <v>1331</v>
      </c>
      <c r="L170" s="8" t="s">
        <v>86</v>
      </c>
      <c r="M170" s="8" t="s">
        <v>86</v>
      </c>
      <c r="N170" s="8" t="s">
        <v>1332</v>
      </c>
      <c r="O170" s="8" t="s">
        <v>52</v>
      </c>
      <c r="P170" s="8"/>
      <c r="Q170" s="8"/>
      <c r="R170" s="8" t="s">
        <v>1333</v>
      </c>
      <c r="S170" s="8" t="s">
        <v>1334</v>
      </c>
      <c r="T170" s="11" t="str">
        <f t="shared" si="2"/>
        <v>Harlan Lopez</v>
      </c>
      <c r="U170" s="8" t="s">
        <v>55</v>
      </c>
      <c r="V170" s="8" t="s">
        <v>1335</v>
      </c>
      <c r="W170" s="8"/>
      <c r="X170" s="8" t="s">
        <v>1336</v>
      </c>
      <c r="Y170" s="8" t="s">
        <v>60</v>
      </c>
      <c r="Z170" s="12" t="s">
        <v>1337</v>
      </c>
      <c r="AA170" s="8" t="s">
        <v>60</v>
      </c>
      <c r="AB170" s="12" t="s">
        <v>1338</v>
      </c>
      <c r="AC170" s="8" t="s">
        <v>60</v>
      </c>
      <c r="AD170" s="12" t="s">
        <v>1339</v>
      </c>
      <c r="AE170" s="8"/>
      <c r="AF170" s="8" t="s">
        <v>1340</v>
      </c>
      <c r="AG170" s="8" t="s">
        <v>947</v>
      </c>
      <c r="AH170" s="8" t="s">
        <v>194</v>
      </c>
      <c r="AI170" s="8" t="s">
        <v>233</v>
      </c>
      <c r="AJ170" s="8" t="s">
        <v>86</v>
      </c>
      <c r="AK170" s="13" t="s">
        <v>1341</v>
      </c>
      <c r="AL170" s="13" t="s">
        <v>1342</v>
      </c>
      <c r="AM170" s="8" t="s">
        <v>480</v>
      </c>
      <c r="AN170" s="8" t="s">
        <v>1343</v>
      </c>
      <c r="AO170" s="13" t="s">
        <v>1344</v>
      </c>
      <c r="AP170" s="9" t="s">
        <v>1340</v>
      </c>
      <c r="AQ170" s="11">
        <v>2802.0</v>
      </c>
    </row>
    <row r="171">
      <c r="A171" s="8" t="str">
        <f t="shared" si="1"/>
        <v>Matt Giusto</v>
      </c>
      <c r="B171" s="8" t="s">
        <v>1327</v>
      </c>
      <c r="C171" s="8" t="s">
        <v>1294</v>
      </c>
      <c r="D171" s="9" t="s">
        <v>934</v>
      </c>
      <c r="E171" s="8" t="s">
        <v>1328</v>
      </c>
      <c r="F171" s="8" t="s">
        <v>936</v>
      </c>
      <c r="G171" s="8" t="s">
        <v>47</v>
      </c>
      <c r="H171" s="8" t="s">
        <v>1329</v>
      </c>
      <c r="I171" s="8" t="s">
        <v>1330</v>
      </c>
      <c r="J171" s="10">
        <v>3.6</v>
      </c>
      <c r="K171" s="8" t="s">
        <v>1331</v>
      </c>
      <c r="L171" s="8"/>
      <c r="M171" s="8"/>
      <c r="N171" s="8" t="s">
        <v>1345</v>
      </c>
      <c r="O171" s="13" t="s">
        <v>52</v>
      </c>
      <c r="P171" s="8"/>
      <c r="Q171" s="8"/>
      <c r="R171" s="8" t="s">
        <v>771</v>
      </c>
      <c r="S171" s="8" t="s">
        <v>1346</v>
      </c>
      <c r="T171" s="11" t="str">
        <f t="shared" si="2"/>
        <v>Matt Giusto</v>
      </c>
      <c r="U171" s="8" t="s">
        <v>106</v>
      </c>
      <c r="V171" s="8" t="s">
        <v>1347</v>
      </c>
      <c r="W171" s="8"/>
      <c r="X171" s="13" t="s">
        <v>1336</v>
      </c>
      <c r="Y171" s="12" t="s">
        <v>1348</v>
      </c>
      <c r="Z171" s="12" t="s">
        <v>1349</v>
      </c>
      <c r="AA171" s="8" t="s">
        <v>60</v>
      </c>
      <c r="AB171" s="12" t="s">
        <v>1350</v>
      </c>
      <c r="AC171" s="12" t="s">
        <v>1351</v>
      </c>
      <c r="AD171" s="12" t="s">
        <v>1352</v>
      </c>
      <c r="AE171" s="8"/>
      <c r="AF171" s="8" t="s">
        <v>1340</v>
      </c>
      <c r="AG171" s="8" t="s">
        <v>947</v>
      </c>
      <c r="AH171" s="8" t="s">
        <v>194</v>
      </c>
      <c r="AI171" s="8" t="s">
        <v>233</v>
      </c>
      <c r="AJ171" s="8"/>
      <c r="AK171" s="13" t="s">
        <v>1341</v>
      </c>
      <c r="AL171" s="13" t="s">
        <v>1342</v>
      </c>
      <c r="AM171" s="8" t="s">
        <v>480</v>
      </c>
      <c r="AN171" s="8" t="s">
        <v>1343</v>
      </c>
      <c r="AO171" s="13" t="s">
        <v>1344</v>
      </c>
      <c r="AP171" s="9" t="s">
        <v>1340</v>
      </c>
      <c r="AQ171" s="11">
        <v>2802.0</v>
      </c>
    </row>
    <row r="172">
      <c r="A172" s="8" t="str">
        <f t="shared" si="1"/>
        <v>Ayla Granados</v>
      </c>
      <c r="B172" s="8" t="s">
        <v>1327</v>
      </c>
      <c r="C172" s="8" t="s">
        <v>1294</v>
      </c>
      <c r="D172" s="9" t="s">
        <v>934</v>
      </c>
      <c r="E172" s="8" t="s">
        <v>1328</v>
      </c>
      <c r="F172" s="8" t="s">
        <v>936</v>
      </c>
      <c r="G172" s="8" t="s">
        <v>47</v>
      </c>
      <c r="H172" s="8" t="s">
        <v>1329</v>
      </c>
      <c r="I172" s="8" t="s">
        <v>1330</v>
      </c>
      <c r="J172" s="10">
        <v>3.6</v>
      </c>
      <c r="K172" s="8" t="s">
        <v>1331</v>
      </c>
      <c r="L172" s="8" t="s">
        <v>86</v>
      </c>
      <c r="M172" s="8" t="s">
        <v>86</v>
      </c>
      <c r="N172" s="8" t="s">
        <v>1353</v>
      </c>
      <c r="O172" s="8" t="s">
        <v>52</v>
      </c>
      <c r="P172" s="8"/>
      <c r="Q172" s="8"/>
      <c r="R172" s="8" t="s">
        <v>1354</v>
      </c>
      <c r="S172" s="8" t="s">
        <v>1355</v>
      </c>
      <c r="T172" s="11" t="str">
        <f t="shared" si="2"/>
        <v>Ayla Granados</v>
      </c>
      <c r="U172" s="8" t="s">
        <v>80</v>
      </c>
      <c r="V172" s="8" t="s">
        <v>1356</v>
      </c>
      <c r="W172" s="8"/>
      <c r="X172" s="8" t="s">
        <v>1336</v>
      </c>
      <c r="Y172" s="8" t="s">
        <v>60</v>
      </c>
      <c r="Z172" s="12" t="s">
        <v>1337</v>
      </c>
      <c r="AA172" s="12" t="s">
        <v>1357</v>
      </c>
      <c r="AB172" s="12" t="s">
        <v>1338</v>
      </c>
      <c r="AC172" s="8" t="s">
        <v>60</v>
      </c>
      <c r="AD172" s="12" t="s">
        <v>1339</v>
      </c>
      <c r="AE172" s="8"/>
      <c r="AF172" s="8" t="s">
        <v>1340</v>
      </c>
      <c r="AG172" s="8" t="s">
        <v>947</v>
      </c>
      <c r="AH172" s="8" t="s">
        <v>194</v>
      </c>
      <c r="AI172" s="8" t="s">
        <v>233</v>
      </c>
      <c r="AJ172" s="8" t="s">
        <v>86</v>
      </c>
      <c r="AK172" s="13" t="s">
        <v>1341</v>
      </c>
      <c r="AL172" s="13" t="s">
        <v>1342</v>
      </c>
      <c r="AM172" s="8" t="s">
        <v>480</v>
      </c>
      <c r="AN172" s="8" t="s">
        <v>1343</v>
      </c>
      <c r="AO172" s="13" t="s">
        <v>1344</v>
      </c>
      <c r="AP172" s="9" t="s">
        <v>1340</v>
      </c>
      <c r="AQ172" s="11">
        <v>2802.0</v>
      </c>
    </row>
    <row r="173">
      <c r="A173" s="8" t="str">
        <f t="shared" si="1"/>
        <v>Marc Kaiser</v>
      </c>
      <c r="B173" s="8" t="s">
        <v>1327</v>
      </c>
      <c r="C173" s="8" t="s">
        <v>1294</v>
      </c>
      <c r="D173" s="9" t="s">
        <v>934</v>
      </c>
      <c r="E173" s="8" t="s">
        <v>1328</v>
      </c>
      <c r="F173" s="8" t="s">
        <v>936</v>
      </c>
      <c r="G173" s="8" t="s">
        <v>47</v>
      </c>
      <c r="H173" s="8" t="s">
        <v>1329</v>
      </c>
      <c r="I173" s="8" t="s">
        <v>1330</v>
      </c>
      <c r="J173" s="10">
        <v>3.6</v>
      </c>
      <c r="K173" s="8" t="s">
        <v>1331</v>
      </c>
      <c r="L173" s="8" t="s">
        <v>86</v>
      </c>
      <c r="M173" s="8" t="s">
        <v>86</v>
      </c>
      <c r="N173" s="8" t="s">
        <v>1358</v>
      </c>
      <c r="O173" s="8" t="s">
        <v>52</v>
      </c>
      <c r="P173" s="8"/>
      <c r="Q173" s="8"/>
      <c r="R173" s="8" t="s">
        <v>309</v>
      </c>
      <c r="S173" s="8" t="s">
        <v>1359</v>
      </c>
      <c r="T173" s="11" t="str">
        <f t="shared" si="2"/>
        <v>Marc Kaiser</v>
      </c>
      <c r="U173" s="8" t="s">
        <v>80</v>
      </c>
      <c r="V173" s="8" t="s">
        <v>1360</v>
      </c>
      <c r="W173" s="8"/>
      <c r="X173" s="8" t="s">
        <v>1336</v>
      </c>
      <c r="Y173" s="8" t="s">
        <v>60</v>
      </c>
      <c r="Z173" s="12" t="s">
        <v>1337</v>
      </c>
      <c r="AA173" s="8" t="s">
        <v>60</v>
      </c>
      <c r="AB173" s="12" t="s">
        <v>1338</v>
      </c>
      <c r="AC173" s="8" t="s">
        <v>60</v>
      </c>
      <c r="AD173" s="12" t="s">
        <v>1339</v>
      </c>
      <c r="AE173" s="8"/>
      <c r="AF173" s="8" t="s">
        <v>1340</v>
      </c>
      <c r="AG173" s="8" t="s">
        <v>947</v>
      </c>
      <c r="AH173" s="8" t="s">
        <v>194</v>
      </c>
      <c r="AI173" s="8" t="s">
        <v>233</v>
      </c>
      <c r="AJ173" s="8" t="s">
        <v>86</v>
      </c>
      <c r="AK173" s="13" t="s">
        <v>1341</v>
      </c>
      <c r="AL173" s="13" t="s">
        <v>1342</v>
      </c>
      <c r="AM173" s="8" t="s">
        <v>480</v>
      </c>
      <c r="AN173" s="8" t="s">
        <v>1343</v>
      </c>
      <c r="AO173" s="13" t="s">
        <v>1344</v>
      </c>
      <c r="AP173" s="9" t="s">
        <v>1340</v>
      </c>
      <c r="AQ173" s="11">
        <v>2802.0</v>
      </c>
    </row>
    <row r="174">
      <c r="A174" s="8" t="str">
        <f t="shared" si="1"/>
        <v>Charles Ryan</v>
      </c>
      <c r="B174" s="8" t="s">
        <v>1361</v>
      </c>
      <c r="C174" s="8" t="s">
        <v>529</v>
      </c>
      <c r="D174" s="9" t="s">
        <v>934</v>
      </c>
      <c r="E174" s="8" t="s">
        <v>1362</v>
      </c>
      <c r="F174" s="8" t="s">
        <v>936</v>
      </c>
      <c r="G174" s="8" t="s">
        <v>47</v>
      </c>
      <c r="H174" s="8" t="s">
        <v>1363</v>
      </c>
      <c r="I174" s="8" t="s">
        <v>49</v>
      </c>
      <c r="J174" s="10">
        <v>3.52</v>
      </c>
      <c r="K174" s="8" t="s">
        <v>1364</v>
      </c>
      <c r="L174" s="8"/>
      <c r="M174" s="8"/>
      <c r="N174" s="8" t="s">
        <v>1365</v>
      </c>
      <c r="O174" s="8" t="s">
        <v>52</v>
      </c>
      <c r="P174" s="8"/>
      <c r="Q174" s="8"/>
      <c r="R174" s="8" t="s">
        <v>1366</v>
      </c>
      <c r="S174" s="8" t="s">
        <v>927</v>
      </c>
      <c r="T174" s="11" t="str">
        <f t="shared" si="2"/>
        <v>Charles Ryan</v>
      </c>
      <c r="U174" s="8" t="s">
        <v>311</v>
      </c>
      <c r="V174" s="8" t="s">
        <v>1367</v>
      </c>
      <c r="W174" s="8" t="s">
        <v>1368</v>
      </c>
      <c r="X174" s="8" t="s">
        <v>1369</v>
      </c>
      <c r="Y174" s="12" t="s">
        <v>1370</v>
      </c>
      <c r="Z174" s="12" t="s">
        <v>1371</v>
      </c>
      <c r="AA174" s="12" t="s">
        <v>1372</v>
      </c>
      <c r="AB174" s="12" t="s">
        <v>1373</v>
      </c>
      <c r="AC174" s="12" t="s">
        <v>1374</v>
      </c>
      <c r="AD174" s="8" t="s">
        <v>60</v>
      </c>
      <c r="AE174" s="8" t="s">
        <v>1375</v>
      </c>
      <c r="AF174" s="8" t="s">
        <v>1376</v>
      </c>
      <c r="AG174" s="8" t="s">
        <v>947</v>
      </c>
      <c r="AH174" s="8" t="s">
        <v>543</v>
      </c>
      <c r="AI174" s="8" t="s">
        <v>66</v>
      </c>
      <c r="AJ174" s="8"/>
      <c r="AK174" s="13" t="s">
        <v>1377</v>
      </c>
      <c r="AL174" s="13" t="s">
        <v>1378</v>
      </c>
      <c r="AM174" s="8" t="s">
        <v>1379</v>
      </c>
      <c r="AN174" s="8" t="s">
        <v>1380</v>
      </c>
      <c r="AO174" s="13" t="s">
        <v>1381</v>
      </c>
      <c r="AP174" s="9" t="s">
        <v>1376</v>
      </c>
      <c r="AQ174" s="11">
        <v>26432.0</v>
      </c>
    </row>
    <row r="175">
      <c r="A175" s="8" t="str">
        <f t="shared" si="1"/>
        <v>T.J. Harris</v>
      </c>
      <c r="B175" s="8" t="s">
        <v>1361</v>
      </c>
      <c r="C175" s="8" t="s">
        <v>529</v>
      </c>
      <c r="D175" s="9" t="s">
        <v>934</v>
      </c>
      <c r="E175" s="8" t="s">
        <v>1362</v>
      </c>
      <c r="F175" s="8" t="s">
        <v>936</v>
      </c>
      <c r="G175" s="8" t="s">
        <v>47</v>
      </c>
      <c r="H175" s="8" t="s">
        <v>1363</v>
      </c>
      <c r="I175" s="8" t="s">
        <v>49</v>
      </c>
      <c r="J175" s="10">
        <v>3.52</v>
      </c>
      <c r="K175" s="8" t="s">
        <v>1364</v>
      </c>
      <c r="L175" s="8"/>
      <c r="M175" s="8"/>
      <c r="N175" s="8" t="s">
        <v>1382</v>
      </c>
      <c r="O175" s="8" t="s">
        <v>52</v>
      </c>
      <c r="P175" s="8"/>
      <c r="Q175" s="8"/>
      <c r="R175" s="8" t="s">
        <v>1383</v>
      </c>
      <c r="S175" s="8" t="s">
        <v>1384</v>
      </c>
      <c r="T175" s="11" t="str">
        <f t="shared" si="2"/>
        <v>T.J. Harris</v>
      </c>
      <c r="U175" s="8" t="s">
        <v>1385</v>
      </c>
      <c r="V175" s="8" t="s">
        <v>1386</v>
      </c>
      <c r="W175" s="8"/>
      <c r="X175" s="8" t="s">
        <v>1369</v>
      </c>
      <c r="Y175" s="12" t="s">
        <v>1387</v>
      </c>
      <c r="Z175" s="12" t="s">
        <v>1371</v>
      </c>
      <c r="AA175" s="8" t="s">
        <v>60</v>
      </c>
      <c r="AB175" s="12" t="s">
        <v>1388</v>
      </c>
      <c r="AC175" s="8" t="s">
        <v>60</v>
      </c>
      <c r="AD175" s="12" t="s">
        <v>1389</v>
      </c>
      <c r="AE175" s="8" t="s">
        <v>1375</v>
      </c>
      <c r="AF175" s="8" t="s">
        <v>1376</v>
      </c>
      <c r="AG175" s="8" t="s">
        <v>947</v>
      </c>
      <c r="AH175" s="8" t="s">
        <v>543</v>
      </c>
      <c r="AI175" s="8" t="s">
        <v>66</v>
      </c>
      <c r="AJ175" s="8"/>
      <c r="AK175" s="13" t="s">
        <v>1377</v>
      </c>
      <c r="AL175" s="13" t="s">
        <v>1378</v>
      </c>
      <c r="AM175" s="8" t="s">
        <v>1379</v>
      </c>
      <c r="AN175" s="8" t="s">
        <v>1380</v>
      </c>
      <c r="AO175" s="13" t="s">
        <v>1381</v>
      </c>
      <c r="AP175" s="9" t="s">
        <v>1376</v>
      </c>
      <c r="AQ175" s="11">
        <v>26432.0</v>
      </c>
    </row>
    <row r="176">
      <c r="A176" s="8" t="str">
        <f t="shared" si="1"/>
        <v>Charmaine Darden</v>
      </c>
      <c r="B176" s="8" t="s">
        <v>1361</v>
      </c>
      <c r="C176" s="8" t="s">
        <v>529</v>
      </c>
      <c r="D176" s="9" t="s">
        <v>934</v>
      </c>
      <c r="E176" s="8" t="s">
        <v>1362</v>
      </c>
      <c r="F176" s="8" t="s">
        <v>936</v>
      </c>
      <c r="G176" s="8" t="s">
        <v>47</v>
      </c>
      <c r="H176" s="8" t="s">
        <v>1363</v>
      </c>
      <c r="I176" s="8" t="s">
        <v>49</v>
      </c>
      <c r="J176" s="10">
        <v>3.52</v>
      </c>
      <c r="K176" s="8" t="s">
        <v>1364</v>
      </c>
      <c r="L176" s="8"/>
      <c r="M176" s="8"/>
      <c r="N176" s="8" t="s">
        <v>1390</v>
      </c>
      <c r="O176" s="8" t="s">
        <v>52</v>
      </c>
      <c r="P176" s="8"/>
      <c r="Q176" s="8"/>
      <c r="R176" s="8" t="s">
        <v>1391</v>
      </c>
      <c r="S176" s="8" t="s">
        <v>1392</v>
      </c>
      <c r="T176" s="11" t="str">
        <f t="shared" si="2"/>
        <v>Charmaine Darden</v>
      </c>
      <c r="U176" s="8" t="s">
        <v>106</v>
      </c>
      <c r="V176" s="8" t="s">
        <v>1393</v>
      </c>
      <c r="W176" s="8" t="s">
        <v>1394</v>
      </c>
      <c r="X176" s="8" t="s">
        <v>1369</v>
      </c>
      <c r="Y176" s="12" t="s">
        <v>1395</v>
      </c>
      <c r="Z176" s="12" t="s">
        <v>1371</v>
      </c>
      <c r="AA176" s="12" t="s">
        <v>1396</v>
      </c>
      <c r="AB176" s="12" t="s">
        <v>1373</v>
      </c>
      <c r="AC176" s="12" t="s">
        <v>1397</v>
      </c>
      <c r="AD176" s="8" t="s">
        <v>60</v>
      </c>
      <c r="AE176" s="8" t="s">
        <v>1375</v>
      </c>
      <c r="AF176" s="8" t="s">
        <v>1376</v>
      </c>
      <c r="AG176" s="8" t="s">
        <v>947</v>
      </c>
      <c r="AH176" s="8" t="s">
        <v>543</v>
      </c>
      <c r="AI176" s="8" t="s">
        <v>66</v>
      </c>
      <c r="AJ176" s="8"/>
      <c r="AK176" s="13" t="s">
        <v>1377</v>
      </c>
      <c r="AL176" s="13" t="s">
        <v>1378</v>
      </c>
      <c r="AM176" s="8" t="s">
        <v>1379</v>
      </c>
      <c r="AN176" s="8" t="s">
        <v>1380</v>
      </c>
      <c r="AO176" s="13" t="s">
        <v>1381</v>
      </c>
      <c r="AP176" s="9" t="s">
        <v>1376</v>
      </c>
      <c r="AQ176" s="11">
        <v>26432.0</v>
      </c>
    </row>
    <row r="177">
      <c r="A177" s="8" t="str">
        <f t="shared" si="1"/>
        <v>Tianna Madison</v>
      </c>
      <c r="B177" s="8" t="s">
        <v>1361</v>
      </c>
      <c r="C177" s="8" t="s">
        <v>529</v>
      </c>
      <c r="D177" s="9" t="s">
        <v>934</v>
      </c>
      <c r="E177" s="8" t="s">
        <v>1362</v>
      </c>
      <c r="F177" s="8" t="s">
        <v>936</v>
      </c>
      <c r="G177" s="8" t="s">
        <v>47</v>
      </c>
      <c r="H177" s="8" t="s">
        <v>1363</v>
      </c>
      <c r="I177" s="8" t="s">
        <v>49</v>
      </c>
      <c r="J177" s="10">
        <v>3.52</v>
      </c>
      <c r="K177" s="8" t="s">
        <v>1364</v>
      </c>
      <c r="L177" s="8"/>
      <c r="M177" s="8"/>
      <c r="N177" s="8" t="s">
        <v>1398</v>
      </c>
      <c r="O177" s="8" t="s">
        <v>52</v>
      </c>
      <c r="P177" s="8"/>
      <c r="Q177" s="8"/>
      <c r="R177" s="8" t="s">
        <v>1399</v>
      </c>
      <c r="S177" s="8" t="s">
        <v>1400</v>
      </c>
      <c r="T177" s="11" t="str">
        <f t="shared" si="2"/>
        <v>Tianna Madison</v>
      </c>
      <c r="U177" s="8" t="s">
        <v>80</v>
      </c>
      <c r="V177" s="8" t="s">
        <v>1401</v>
      </c>
      <c r="W177" s="8"/>
      <c r="X177" s="8" t="s">
        <v>1369</v>
      </c>
      <c r="Y177" s="8" t="s">
        <v>60</v>
      </c>
      <c r="Z177" s="12" t="s">
        <v>1371</v>
      </c>
      <c r="AA177" s="8" t="s">
        <v>60</v>
      </c>
      <c r="AB177" s="12" t="s">
        <v>1373</v>
      </c>
      <c r="AC177" s="12" t="s">
        <v>1389</v>
      </c>
      <c r="AD177" s="8" t="s">
        <v>60</v>
      </c>
      <c r="AE177" s="8" t="s">
        <v>1375</v>
      </c>
      <c r="AF177" s="8" t="s">
        <v>1376</v>
      </c>
      <c r="AG177" s="8" t="s">
        <v>947</v>
      </c>
      <c r="AH177" s="8" t="s">
        <v>543</v>
      </c>
      <c r="AI177" s="8" t="s">
        <v>66</v>
      </c>
      <c r="AJ177" s="8"/>
      <c r="AK177" s="13" t="s">
        <v>1377</v>
      </c>
      <c r="AL177" s="13" t="s">
        <v>1378</v>
      </c>
      <c r="AM177" s="8" t="s">
        <v>1379</v>
      </c>
      <c r="AN177" s="8" t="s">
        <v>1380</v>
      </c>
      <c r="AO177" s="13" t="s">
        <v>1381</v>
      </c>
      <c r="AP177" s="9" t="s">
        <v>1376</v>
      </c>
      <c r="AQ177" s="11">
        <v>26432.0</v>
      </c>
    </row>
    <row r="178">
      <c r="A178" s="8" t="str">
        <f t="shared" si="1"/>
        <v>Alex Miley</v>
      </c>
      <c r="B178" s="8" t="s">
        <v>1402</v>
      </c>
      <c r="C178" s="8" t="s">
        <v>1294</v>
      </c>
      <c r="D178" s="9" t="s">
        <v>934</v>
      </c>
      <c r="E178" s="8" t="s">
        <v>1403</v>
      </c>
      <c r="F178" s="8" t="s">
        <v>936</v>
      </c>
      <c r="G178" s="8" t="s">
        <v>47</v>
      </c>
      <c r="H178" s="8" t="s">
        <v>1404</v>
      </c>
      <c r="I178" s="8" t="s">
        <v>1330</v>
      </c>
      <c r="J178" s="10">
        <v>3.69</v>
      </c>
      <c r="K178" s="8" t="s">
        <v>1405</v>
      </c>
      <c r="L178" s="8" t="s">
        <v>86</v>
      </c>
      <c r="M178" s="8" t="s">
        <v>86</v>
      </c>
      <c r="N178" s="8" t="s">
        <v>1406</v>
      </c>
      <c r="O178" s="8" t="s">
        <v>52</v>
      </c>
      <c r="P178" s="8"/>
      <c r="Q178" s="8"/>
      <c r="R178" s="8" t="s">
        <v>766</v>
      </c>
      <c r="S178" s="8" t="s">
        <v>1407</v>
      </c>
      <c r="T178" s="11" t="str">
        <f t="shared" si="2"/>
        <v>Alex Miley</v>
      </c>
      <c r="U178" s="8" t="s">
        <v>412</v>
      </c>
      <c r="V178" s="8" t="s">
        <v>1408</v>
      </c>
      <c r="W178" s="8"/>
      <c r="X178" s="8" t="s">
        <v>1409</v>
      </c>
      <c r="Y178" s="8" t="s">
        <v>60</v>
      </c>
      <c r="Z178" s="12" t="s">
        <v>1410</v>
      </c>
      <c r="AA178" s="8" t="s">
        <v>60</v>
      </c>
      <c r="AB178" s="12" t="s">
        <v>1411</v>
      </c>
      <c r="AC178" s="12" t="s">
        <v>1412</v>
      </c>
      <c r="AD178" s="12" t="s">
        <v>1413</v>
      </c>
      <c r="AE178" s="8"/>
      <c r="AF178" s="8" t="s">
        <v>1403</v>
      </c>
      <c r="AG178" s="8" t="s">
        <v>947</v>
      </c>
      <c r="AH178" s="8" t="s">
        <v>352</v>
      </c>
      <c r="AI178" s="8" t="s">
        <v>233</v>
      </c>
      <c r="AJ178" s="8" t="s">
        <v>86</v>
      </c>
      <c r="AK178" s="13" t="s">
        <v>1414</v>
      </c>
      <c r="AL178" s="13" t="s">
        <v>1415</v>
      </c>
      <c r="AM178" s="8" t="s">
        <v>1416</v>
      </c>
      <c r="AN178" s="8" t="s">
        <v>1417</v>
      </c>
      <c r="AO178" s="13" t="s">
        <v>1418</v>
      </c>
      <c r="AP178" s="9" t="s">
        <v>1403</v>
      </c>
      <c r="AQ178" s="11">
        <v>5438.0</v>
      </c>
    </row>
    <row r="179">
      <c r="A179" s="8" t="str">
        <f t="shared" si="1"/>
        <v>Felipe Montoro</v>
      </c>
      <c r="B179" s="8" t="s">
        <v>1402</v>
      </c>
      <c r="C179" s="8" t="s">
        <v>1294</v>
      </c>
      <c r="D179" s="9" t="s">
        <v>934</v>
      </c>
      <c r="E179" s="8" t="s">
        <v>1403</v>
      </c>
      <c r="F179" s="8" t="s">
        <v>936</v>
      </c>
      <c r="G179" s="8" t="s">
        <v>47</v>
      </c>
      <c r="H179" s="8" t="s">
        <v>1404</v>
      </c>
      <c r="I179" s="8" t="s">
        <v>1330</v>
      </c>
      <c r="J179" s="10">
        <v>3.69</v>
      </c>
      <c r="K179" s="8" t="s">
        <v>1405</v>
      </c>
      <c r="L179" s="8" t="s">
        <v>86</v>
      </c>
      <c r="M179" s="8" t="s">
        <v>86</v>
      </c>
      <c r="N179" s="8" t="s">
        <v>1419</v>
      </c>
      <c r="O179" s="8" t="s">
        <v>52</v>
      </c>
      <c r="P179" s="8"/>
      <c r="Q179" s="8"/>
      <c r="R179" s="8" t="s">
        <v>1420</v>
      </c>
      <c r="S179" s="8" t="s">
        <v>1421</v>
      </c>
      <c r="T179" s="11" t="str">
        <f t="shared" si="2"/>
        <v>Felipe Montoro</v>
      </c>
      <c r="U179" s="8" t="s">
        <v>55</v>
      </c>
      <c r="V179" s="8" t="s">
        <v>1422</v>
      </c>
      <c r="W179" s="8" t="s">
        <v>1423</v>
      </c>
      <c r="X179" s="8" t="s">
        <v>1409</v>
      </c>
      <c r="Y179" s="8" t="s">
        <v>60</v>
      </c>
      <c r="Z179" s="12" t="s">
        <v>1410</v>
      </c>
      <c r="AA179" s="8" t="s">
        <v>60</v>
      </c>
      <c r="AB179" s="12" t="s">
        <v>1411</v>
      </c>
      <c r="AC179" s="8" t="s">
        <v>60</v>
      </c>
      <c r="AD179" s="12" t="s">
        <v>1413</v>
      </c>
      <c r="AE179" s="8"/>
      <c r="AF179" s="8" t="s">
        <v>1403</v>
      </c>
      <c r="AG179" s="8" t="s">
        <v>947</v>
      </c>
      <c r="AH179" s="8" t="s">
        <v>352</v>
      </c>
      <c r="AI179" s="8" t="s">
        <v>233</v>
      </c>
      <c r="AJ179" s="8" t="s">
        <v>86</v>
      </c>
      <c r="AK179" s="13" t="s">
        <v>1414</v>
      </c>
      <c r="AL179" s="13" t="s">
        <v>1415</v>
      </c>
      <c r="AM179" s="8" t="s">
        <v>1416</v>
      </c>
      <c r="AN179" s="8" t="s">
        <v>1417</v>
      </c>
      <c r="AO179" s="13" t="s">
        <v>1418</v>
      </c>
      <c r="AP179" s="9" t="s">
        <v>1403</v>
      </c>
      <c r="AQ179" s="11">
        <v>5438.0</v>
      </c>
    </row>
    <row r="180">
      <c r="A180" s="8" t="str">
        <f t="shared" si="1"/>
        <v>Meron Simon</v>
      </c>
      <c r="B180" s="8" t="s">
        <v>1402</v>
      </c>
      <c r="C180" s="8" t="s">
        <v>1294</v>
      </c>
      <c r="D180" s="9" t="s">
        <v>934</v>
      </c>
      <c r="E180" s="8" t="s">
        <v>1403</v>
      </c>
      <c r="F180" s="8" t="s">
        <v>936</v>
      </c>
      <c r="G180" s="8" t="s">
        <v>47</v>
      </c>
      <c r="H180" s="8" t="s">
        <v>1404</v>
      </c>
      <c r="I180" s="8" t="s">
        <v>1330</v>
      </c>
      <c r="J180" s="10">
        <v>3.69</v>
      </c>
      <c r="K180" s="8" t="s">
        <v>1405</v>
      </c>
      <c r="L180" s="8"/>
      <c r="M180" s="8"/>
      <c r="N180" s="8" t="s">
        <v>1424</v>
      </c>
      <c r="O180" s="8" t="s">
        <v>52</v>
      </c>
      <c r="P180" s="8"/>
      <c r="Q180" s="8"/>
      <c r="R180" s="8" t="s">
        <v>1425</v>
      </c>
      <c r="S180" s="8" t="s">
        <v>1426</v>
      </c>
      <c r="T180" s="11" t="str">
        <f t="shared" si="2"/>
        <v>Meron Simon</v>
      </c>
      <c r="U180" s="8" t="s">
        <v>80</v>
      </c>
      <c r="V180" s="8" t="s">
        <v>1427</v>
      </c>
      <c r="W180" s="8" t="s">
        <v>1428</v>
      </c>
      <c r="X180" s="8" t="s">
        <v>1409</v>
      </c>
      <c r="Y180" s="12" t="s">
        <v>1429</v>
      </c>
      <c r="Z180" s="12" t="s">
        <v>1410</v>
      </c>
      <c r="AA180" s="8" t="s">
        <v>60</v>
      </c>
      <c r="AB180" s="12" t="s">
        <v>1411</v>
      </c>
      <c r="AC180" s="12" t="s">
        <v>1430</v>
      </c>
      <c r="AD180" s="12" t="s">
        <v>1413</v>
      </c>
      <c r="AE180" s="8"/>
      <c r="AF180" s="8" t="s">
        <v>1403</v>
      </c>
      <c r="AG180" s="8" t="s">
        <v>947</v>
      </c>
      <c r="AH180" s="8" t="s">
        <v>352</v>
      </c>
      <c r="AI180" s="8" t="s">
        <v>233</v>
      </c>
      <c r="AJ180" s="8"/>
      <c r="AK180" s="13" t="s">
        <v>1414</v>
      </c>
      <c r="AL180" s="13" t="s">
        <v>1415</v>
      </c>
      <c r="AM180" s="8" t="s">
        <v>1416</v>
      </c>
      <c r="AN180" s="8" t="s">
        <v>1417</v>
      </c>
      <c r="AO180" s="13" t="s">
        <v>1418</v>
      </c>
      <c r="AP180" s="9" t="s">
        <v>1403</v>
      </c>
      <c r="AQ180" s="11">
        <v>5438.0</v>
      </c>
    </row>
    <row r="181">
      <c r="A181" s="8" t="str">
        <f t="shared" si="1"/>
        <v>J.J. Clark</v>
      </c>
      <c r="B181" s="8" t="s">
        <v>1431</v>
      </c>
      <c r="C181" s="8" t="s">
        <v>1432</v>
      </c>
      <c r="D181" s="9" t="s">
        <v>934</v>
      </c>
      <c r="E181" s="8" t="s">
        <v>1433</v>
      </c>
      <c r="F181" s="8" t="s">
        <v>936</v>
      </c>
      <c r="G181" s="8" t="s">
        <v>47</v>
      </c>
      <c r="H181" s="8" t="s">
        <v>1434</v>
      </c>
      <c r="I181" s="8" t="s">
        <v>49</v>
      </c>
      <c r="J181" s="10">
        <v>3.96</v>
      </c>
      <c r="K181" s="8" t="s">
        <v>1435</v>
      </c>
      <c r="L181" s="8" t="s">
        <v>1436</v>
      </c>
      <c r="M181" s="8" t="s">
        <v>86</v>
      </c>
      <c r="N181" s="8" t="s">
        <v>1437</v>
      </c>
      <c r="O181" s="8" t="s">
        <v>52</v>
      </c>
      <c r="P181" s="8"/>
      <c r="Q181" s="8"/>
      <c r="R181" s="8" t="s">
        <v>1438</v>
      </c>
      <c r="S181" s="8" t="s">
        <v>622</v>
      </c>
      <c r="T181" s="11" t="str">
        <f t="shared" si="2"/>
        <v>J.J. Clark</v>
      </c>
      <c r="U181" s="8" t="s">
        <v>311</v>
      </c>
      <c r="V181" s="8" t="s">
        <v>1439</v>
      </c>
      <c r="W181" s="8"/>
      <c r="X181" s="8" t="s">
        <v>1440</v>
      </c>
      <c r="Y181" s="12" t="s">
        <v>1441</v>
      </c>
      <c r="Z181" s="12" t="s">
        <v>1442</v>
      </c>
      <c r="AA181" s="8" t="s">
        <v>60</v>
      </c>
      <c r="AB181" s="12" t="s">
        <v>1443</v>
      </c>
      <c r="AC181" s="8" t="s">
        <v>60</v>
      </c>
      <c r="AD181" s="12" t="s">
        <v>1444</v>
      </c>
      <c r="AE181" s="8" t="s">
        <v>1445</v>
      </c>
      <c r="AF181" s="8" t="s">
        <v>1446</v>
      </c>
      <c r="AG181" s="8" t="s">
        <v>947</v>
      </c>
      <c r="AH181" s="8" t="s">
        <v>134</v>
      </c>
      <c r="AI181" s="8" t="s">
        <v>233</v>
      </c>
      <c r="AJ181" s="8" t="s">
        <v>86</v>
      </c>
      <c r="AK181" s="13" t="s">
        <v>1447</v>
      </c>
      <c r="AL181" s="13" t="s">
        <v>1448</v>
      </c>
      <c r="AM181" s="8" t="s">
        <v>1449</v>
      </c>
      <c r="AN181" s="8" t="s">
        <v>1450</v>
      </c>
      <c r="AO181" s="13" t="s">
        <v>1451</v>
      </c>
      <c r="AP181" s="9" t="s">
        <v>1446</v>
      </c>
      <c r="AQ181" s="11">
        <v>7034.0</v>
      </c>
    </row>
    <row r="182">
      <c r="A182" s="8" t="str">
        <f t="shared" si="1"/>
        <v>Lashannda Worthy</v>
      </c>
      <c r="B182" s="8" t="s">
        <v>1431</v>
      </c>
      <c r="C182" s="8" t="s">
        <v>1432</v>
      </c>
      <c r="D182" s="9" t="s">
        <v>934</v>
      </c>
      <c r="E182" s="8" t="s">
        <v>1433</v>
      </c>
      <c r="F182" s="8" t="s">
        <v>936</v>
      </c>
      <c r="G182" s="8" t="s">
        <v>47</v>
      </c>
      <c r="H182" s="8" t="s">
        <v>1434</v>
      </c>
      <c r="I182" s="8" t="s">
        <v>49</v>
      </c>
      <c r="J182" s="10">
        <v>3.96</v>
      </c>
      <c r="K182" s="8" t="s">
        <v>1435</v>
      </c>
      <c r="L182" s="8" t="s">
        <v>1436</v>
      </c>
      <c r="M182" s="8" t="s">
        <v>86</v>
      </c>
      <c r="N182" s="8" t="s">
        <v>1452</v>
      </c>
      <c r="O182" s="8" t="s">
        <v>52</v>
      </c>
      <c r="P182" s="8"/>
      <c r="Q182" s="8"/>
      <c r="R182" s="8" t="s">
        <v>1453</v>
      </c>
      <c r="S182" s="8" t="s">
        <v>1454</v>
      </c>
      <c r="T182" s="11" t="str">
        <f t="shared" si="2"/>
        <v>Lashannda Worthy</v>
      </c>
      <c r="U182" s="8" t="s">
        <v>149</v>
      </c>
      <c r="V182" s="8" t="s">
        <v>1455</v>
      </c>
      <c r="W182" s="8" t="s">
        <v>1456</v>
      </c>
      <c r="X182" s="8" t="s">
        <v>1440</v>
      </c>
      <c r="Y182" s="8" t="s">
        <v>60</v>
      </c>
      <c r="Z182" s="12" t="s">
        <v>1442</v>
      </c>
      <c r="AA182" s="8" t="s">
        <v>60</v>
      </c>
      <c r="AB182" s="12" t="s">
        <v>1443</v>
      </c>
      <c r="AC182" s="8" t="s">
        <v>60</v>
      </c>
      <c r="AD182" s="12" t="s">
        <v>1444</v>
      </c>
      <c r="AE182" s="8" t="s">
        <v>1445</v>
      </c>
      <c r="AF182" s="8" t="s">
        <v>1446</v>
      </c>
      <c r="AG182" s="8" t="s">
        <v>947</v>
      </c>
      <c r="AH182" s="8" t="s">
        <v>134</v>
      </c>
      <c r="AI182" s="8" t="s">
        <v>233</v>
      </c>
      <c r="AJ182" s="8" t="s">
        <v>86</v>
      </c>
      <c r="AK182" s="13" t="s">
        <v>1447</v>
      </c>
      <c r="AL182" s="13" t="s">
        <v>1448</v>
      </c>
      <c r="AM182" s="8" t="s">
        <v>1449</v>
      </c>
      <c r="AN182" s="8" t="s">
        <v>1450</v>
      </c>
      <c r="AO182" s="13" t="s">
        <v>1451</v>
      </c>
      <c r="AP182" s="9" t="s">
        <v>1446</v>
      </c>
      <c r="AQ182" s="11">
        <v>7034.0</v>
      </c>
    </row>
    <row r="183">
      <c r="A183" s="8" t="str">
        <f t="shared" si="1"/>
        <v>Thomas Gesser</v>
      </c>
      <c r="B183" s="8" t="s">
        <v>1431</v>
      </c>
      <c r="C183" s="8" t="s">
        <v>1432</v>
      </c>
      <c r="D183" s="9" t="s">
        <v>934</v>
      </c>
      <c r="E183" s="8" t="s">
        <v>1433</v>
      </c>
      <c r="F183" s="8" t="s">
        <v>936</v>
      </c>
      <c r="G183" s="8" t="s">
        <v>47</v>
      </c>
      <c r="H183" s="8" t="s">
        <v>1434</v>
      </c>
      <c r="I183" s="8" t="s">
        <v>49</v>
      </c>
      <c r="J183" s="10">
        <v>3.96</v>
      </c>
      <c r="K183" s="8" t="s">
        <v>1435</v>
      </c>
      <c r="L183" s="8" t="s">
        <v>1436</v>
      </c>
      <c r="M183" s="8" t="s">
        <v>86</v>
      </c>
      <c r="N183" s="8" t="s">
        <v>1457</v>
      </c>
      <c r="O183" s="8" t="s">
        <v>52</v>
      </c>
      <c r="P183" s="8"/>
      <c r="Q183" s="8"/>
      <c r="R183" s="8" t="s">
        <v>1458</v>
      </c>
      <c r="S183" s="8" t="s">
        <v>1459</v>
      </c>
      <c r="T183" s="11" t="str">
        <f t="shared" si="2"/>
        <v>Thomas Gesser</v>
      </c>
      <c r="U183" s="8" t="s">
        <v>160</v>
      </c>
      <c r="V183" s="8" t="s">
        <v>1460</v>
      </c>
      <c r="W183" s="8" t="s">
        <v>1461</v>
      </c>
      <c r="X183" s="8" t="s">
        <v>1440</v>
      </c>
      <c r="Y183" s="8" t="s">
        <v>60</v>
      </c>
      <c r="Z183" s="12" t="s">
        <v>1442</v>
      </c>
      <c r="AA183" s="8" t="s">
        <v>60</v>
      </c>
      <c r="AB183" s="12" t="s">
        <v>1443</v>
      </c>
      <c r="AC183" s="12" t="s">
        <v>1462</v>
      </c>
      <c r="AD183" s="12" t="s">
        <v>1444</v>
      </c>
      <c r="AE183" s="8" t="s">
        <v>1445</v>
      </c>
      <c r="AF183" s="8" t="s">
        <v>1446</v>
      </c>
      <c r="AG183" s="8" t="s">
        <v>947</v>
      </c>
      <c r="AH183" s="8" t="s">
        <v>134</v>
      </c>
      <c r="AI183" s="8" t="s">
        <v>233</v>
      </c>
      <c r="AJ183" s="8" t="s">
        <v>86</v>
      </c>
      <c r="AK183" s="13" t="s">
        <v>1447</v>
      </c>
      <c r="AL183" s="13" t="s">
        <v>1448</v>
      </c>
      <c r="AM183" s="8" t="s">
        <v>1449</v>
      </c>
      <c r="AN183" s="8" t="s">
        <v>1450</v>
      </c>
      <c r="AO183" s="13" t="s">
        <v>1451</v>
      </c>
      <c r="AP183" s="9" t="s">
        <v>1446</v>
      </c>
      <c r="AQ183" s="11">
        <v>7034.0</v>
      </c>
    </row>
    <row r="184">
      <c r="A184" s="8" t="str">
        <f t="shared" si="1"/>
        <v>Arthur Ignaczak</v>
      </c>
      <c r="B184" s="8" t="s">
        <v>1431</v>
      </c>
      <c r="C184" s="8" t="s">
        <v>1432</v>
      </c>
      <c r="D184" s="9" t="s">
        <v>934</v>
      </c>
      <c r="E184" s="8" t="s">
        <v>1433</v>
      </c>
      <c r="F184" s="8" t="s">
        <v>936</v>
      </c>
      <c r="G184" s="8" t="s">
        <v>47</v>
      </c>
      <c r="H184" s="8" t="s">
        <v>1434</v>
      </c>
      <c r="I184" s="8" t="s">
        <v>49</v>
      </c>
      <c r="J184" s="10">
        <v>3.96</v>
      </c>
      <c r="K184" s="8" t="s">
        <v>1435</v>
      </c>
      <c r="L184" s="8" t="s">
        <v>1436</v>
      </c>
      <c r="M184" s="8" t="s">
        <v>86</v>
      </c>
      <c r="N184" s="8" t="s">
        <v>1463</v>
      </c>
      <c r="O184" s="8" t="s">
        <v>52</v>
      </c>
      <c r="P184" s="8"/>
      <c r="Q184" s="8"/>
      <c r="R184" s="8" t="s">
        <v>1464</v>
      </c>
      <c r="S184" s="8" t="s">
        <v>1465</v>
      </c>
      <c r="T184" s="11" t="str">
        <f t="shared" si="2"/>
        <v>Arthur Ignaczak</v>
      </c>
      <c r="U184" s="8" t="s">
        <v>1466</v>
      </c>
      <c r="V184" s="8" t="s">
        <v>1467</v>
      </c>
      <c r="W184" s="8" t="s">
        <v>1468</v>
      </c>
      <c r="X184" s="8" t="s">
        <v>1440</v>
      </c>
      <c r="Y184" s="8" t="s">
        <v>60</v>
      </c>
      <c r="Z184" s="12" t="s">
        <v>1442</v>
      </c>
      <c r="AA184" s="8" t="s">
        <v>60</v>
      </c>
      <c r="AB184" s="12" t="s">
        <v>1443</v>
      </c>
      <c r="AC184" s="8" t="s">
        <v>60</v>
      </c>
      <c r="AD184" s="12" t="s">
        <v>1444</v>
      </c>
      <c r="AE184" s="8" t="s">
        <v>1445</v>
      </c>
      <c r="AF184" s="8" t="s">
        <v>1446</v>
      </c>
      <c r="AG184" s="8" t="s">
        <v>947</v>
      </c>
      <c r="AH184" s="8" t="s">
        <v>134</v>
      </c>
      <c r="AI184" s="8" t="s">
        <v>233</v>
      </c>
      <c r="AJ184" s="8" t="s">
        <v>86</v>
      </c>
      <c r="AK184" s="13" t="s">
        <v>1447</v>
      </c>
      <c r="AL184" s="13" t="s">
        <v>1448</v>
      </c>
      <c r="AM184" s="8" t="s">
        <v>1449</v>
      </c>
      <c r="AN184" s="8" t="s">
        <v>1450</v>
      </c>
      <c r="AO184" s="13" t="s">
        <v>1451</v>
      </c>
      <c r="AP184" s="9" t="s">
        <v>1446</v>
      </c>
      <c r="AQ184" s="11">
        <v>7034.0</v>
      </c>
    </row>
    <row r="185">
      <c r="A185" s="8" t="str">
        <f t="shared" si="1"/>
        <v>Addy Royal</v>
      </c>
      <c r="B185" s="8" t="s">
        <v>1431</v>
      </c>
      <c r="C185" s="8" t="s">
        <v>1432</v>
      </c>
      <c r="D185" s="9" t="s">
        <v>934</v>
      </c>
      <c r="E185" s="8" t="s">
        <v>1433</v>
      </c>
      <c r="F185" s="8" t="s">
        <v>936</v>
      </c>
      <c r="G185" s="8" t="s">
        <v>47</v>
      </c>
      <c r="H185" s="8" t="s">
        <v>1434</v>
      </c>
      <c r="I185" s="8" t="s">
        <v>49</v>
      </c>
      <c r="J185" s="10">
        <v>3.96</v>
      </c>
      <c r="K185" s="8" t="s">
        <v>1435</v>
      </c>
      <c r="L185" s="13" t="s">
        <v>1436</v>
      </c>
      <c r="M185" s="8" t="s">
        <v>86</v>
      </c>
      <c r="N185" s="8" t="s">
        <v>1469</v>
      </c>
      <c r="O185" s="8" t="s">
        <v>52</v>
      </c>
      <c r="P185" s="8"/>
      <c r="Q185" s="8"/>
      <c r="R185" s="8" t="s">
        <v>1470</v>
      </c>
      <c r="S185" s="8" t="s">
        <v>1471</v>
      </c>
      <c r="T185" s="11" t="str">
        <f t="shared" si="2"/>
        <v>Addy Royal</v>
      </c>
      <c r="U185" s="8" t="s">
        <v>106</v>
      </c>
      <c r="V185" s="8" t="s">
        <v>1472</v>
      </c>
      <c r="W185" s="8" t="s">
        <v>1473</v>
      </c>
      <c r="X185" s="8" t="s">
        <v>1440</v>
      </c>
      <c r="Y185" s="8" t="s">
        <v>60</v>
      </c>
      <c r="Z185" s="12" t="s">
        <v>1442</v>
      </c>
      <c r="AA185" s="8" t="s">
        <v>60</v>
      </c>
      <c r="AB185" s="12" t="s">
        <v>1443</v>
      </c>
      <c r="AC185" s="12" t="s">
        <v>1474</v>
      </c>
      <c r="AD185" s="12" t="s">
        <v>1444</v>
      </c>
      <c r="AE185" s="8" t="s">
        <v>1445</v>
      </c>
      <c r="AF185" s="8" t="s">
        <v>1446</v>
      </c>
      <c r="AG185" s="8" t="s">
        <v>947</v>
      </c>
      <c r="AH185" s="8" t="s">
        <v>134</v>
      </c>
      <c r="AI185" s="8" t="s">
        <v>233</v>
      </c>
      <c r="AJ185" s="8" t="s">
        <v>86</v>
      </c>
      <c r="AK185" s="13" t="s">
        <v>1447</v>
      </c>
      <c r="AL185" s="13" t="s">
        <v>1448</v>
      </c>
      <c r="AM185" s="8" t="s">
        <v>1449</v>
      </c>
      <c r="AN185" s="8" t="s">
        <v>1450</v>
      </c>
      <c r="AO185" s="13" t="s">
        <v>1451</v>
      </c>
      <c r="AP185" s="9" t="s">
        <v>1446</v>
      </c>
      <c r="AQ185" s="28">
        <v>7034.0</v>
      </c>
    </row>
    <row r="186">
      <c r="A186" s="8" t="str">
        <f t="shared" si="1"/>
        <v>Rahn Sheffield</v>
      </c>
      <c r="B186" s="8" t="s">
        <v>1431</v>
      </c>
      <c r="C186" s="8" t="s">
        <v>1432</v>
      </c>
      <c r="D186" s="9" t="s">
        <v>934</v>
      </c>
      <c r="E186" s="8" t="s">
        <v>1433</v>
      </c>
      <c r="F186" s="8" t="s">
        <v>936</v>
      </c>
      <c r="G186" s="8" t="s">
        <v>47</v>
      </c>
      <c r="H186" s="8" t="s">
        <v>1434</v>
      </c>
      <c r="I186" s="8" t="s">
        <v>49</v>
      </c>
      <c r="J186" s="10">
        <v>3.96</v>
      </c>
      <c r="K186" s="8" t="s">
        <v>1435</v>
      </c>
      <c r="L186" s="8" t="s">
        <v>1436</v>
      </c>
      <c r="M186" s="8"/>
      <c r="N186" s="8" t="s">
        <v>1475</v>
      </c>
      <c r="O186" s="8" t="s">
        <v>52</v>
      </c>
      <c r="P186" s="8"/>
      <c r="Q186" s="8"/>
      <c r="R186" s="8" t="s">
        <v>1476</v>
      </c>
      <c r="S186" s="8" t="s">
        <v>1146</v>
      </c>
      <c r="T186" s="11" t="str">
        <f t="shared" si="2"/>
        <v>Rahn Sheffield</v>
      </c>
      <c r="U186" s="8" t="s">
        <v>106</v>
      </c>
      <c r="V186" s="8" t="s">
        <v>1477</v>
      </c>
      <c r="W186" s="8"/>
      <c r="X186" s="8" t="s">
        <v>1440</v>
      </c>
      <c r="Y186" s="8" t="s">
        <v>60</v>
      </c>
      <c r="Z186" s="12" t="s">
        <v>1442</v>
      </c>
      <c r="AA186" s="8" t="s">
        <v>60</v>
      </c>
      <c r="AB186" s="12" t="s">
        <v>1443</v>
      </c>
      <c r="AC186" s="8" t="s">
        <v>60</v>
      </c>
      <c r="AD186" s="12" t="s">
        <v>1444</v>
      </c>
      <c r="AE186" s="8" t="s">
        <v>1445</v>
      </c>
      <c r="AF186" s="8" t="s">
        <v>1446</v>
      </c>
      <c r="AG186" s="8" t="s">
        <v>947</v>
      </c>
      <c r="AH186" s="8" t="s">
        <v>134</v>
      </c>
      <c r="AI186" s="8" t="s">
        <v>233</v>
      </c>
      <c r="AJ186" s="8"/>
      <c r="AK186" s="8" t="s">
        <v>1447</v>
      </c>
      <c r="AL186" s="8" t="s">
        <v>1448</v>
      </c>
      <c r="AM186" s="8" t="s">
        <v>1449</v>
      </c>
      <c r="AN186" s="8" t="s">
        <v>1450</v>
      </c>
      <c r="AO186" s="8" t="s">
        <v>1451</v>
      </c>
      <c r="AP186" s="8" t="s">
        <v>1446</v>
      </c>
      <c r="AQ186" s="11">
        <v>7034.0</v>
      </c>
    </row>
    <row r="187">
      <c r="A187" s="8" t="str">
        <f t="shared" si="1"/>
        <v>Ricardo Santos</v>
      </c>
      <c r="B187" s="8" t="s">
        <v>1431</v>
      </c>
      <c r="C187" s="8" t="s">
        <v>1432</v>
      </c>
      <c r="D187" s="9" t="s">
        <v>934</v>
      </c>
      <c r="E187" s="8" t="s">
        <v>1433</v>
      </c>
      <c r="F187" s="8" t="s">
        <v>936</v>
      </c>
      <c r="G187" s="8" t="s">
        <v>47</v>
      </c>
      <c r="H187" s="8" t="s">
        <v>1434</v>
      </c>
      <c r="I187" s="8" t="s">
        <v>49</v>
      </c>
      <c r="J187" s="10">
        <v>3.96</v>
      </c>
      <c r="K187" s="8" t="s">
        <v>1435</v>
      </c>
      <c r="L187" s="8" t="s">
        <v>1436</v>
      </c>
      <c r="M187" s="8" t="s">
        <v>86</v>
      </c>
      <c r="N187" s="8" t="s">
        <v>1478</v>
      </c>
      <c r="O187" s="8" t="s">
        <v>52</v>
      </c>
      <c r="P187" s="8"/>
      <c r="Q187" s="8"/>
      <c r="R187" s="8" t="s">
        <v>1479</v>
      </c>
      <c r="S187" s="8" t="s">
        <v>1480</v>
      </c>
      <c r="T187" s="11" t="str">
        <f t="shared" si="2"/>
        <v>Ricardo Santos</v>
      </c>
      <c r="U187" s="8" t="s">
        <v>80</v>
      </c>
      <c r="V187" s="8" t="s">
        <v>1481</v>
      </c>
      <c r="W187" s="8" t="s">
        <v>1482</v>
      </c>
      <c r="X187" s="8" t="s">
        <v>1440</v>
      </c>
      <c r="Y187" s="12" t="s">
        <v>1483</v>
      </c>
      <c r="Z187" s="12" t="s">
        <v>1442</v>
      </c>
      <c r="AA187" s="12" t="s">
        <v>1484</v>
      </c>
      <c r="AB187" s="12" t="s">
        <v>1443</v>
      </c>
      <c r="AC187" s="8" t="s">
        <v>60</v>
      </c>
      <c r="AD187" s="12" t="s">
        <v>1444</v>
      </c>
      <c r="AE187" s="8" t="s">
        <v>1445</v>
      </c>
      <c r="AF187" s="8" t="s">
        <v>1446</v>
      </c>
      <c r="AG187" s="8" t="s">
        <v>947</v>
      </c>
      <c r="AH187" s="8" t="s">
        <v>134</v>
      </c>
      <c r="AI187" s="8" t="s">
        <v>233</v>
      </c>
      <c r="AJ187" s="8" t="s">
        <v>86</v>
      </c>
      <c r="AK187" s="13" t="s">
        <v>1447</v>
      </c>
      <c r="AL187" s="13" t="s">
        <v>1448</v>
      </c>
      <c r="AM187" s="8" t="s">
        <v>1449</v>
      </c>
      <c r="AN187" s="8" t="s">
        <v>1450</v>
      </c>
      <c r="AO187" s="13" t="s">
        <v>1451</v>
      </c>
      <c r="AP187" s="9" t="s">
        <v>1446</v>
      </c>
      <c r="AQ187" s="11">
        <v>7034.0</v>
      </c>
    </row>
    <row r="188">
      <c r="A188" s="8" t="str">
        <f t="shared" si="1"/>
        <v>Robyne Johnson</v>
      </c>
      <c r="B188" s="8" t="s">
        <v>1485</v>
      </c>
      <c r="C188" s="8" t="s">
        <v>1432</v>
      </c>
      <c r="D188" s="9" t="s">
        <v>934</v>
      </c>
      <c r="E188" s="8" t="s">
        <v>1486</v>
      </c>
      <c r="F188" s="8" t="s">
        <v>936</v>
      </c>
      <c r="G188" s="8" t="s">
        <v>47</v>
      </c>
      <c r="H188" s="8" t="s">
        <v>1487</v>
      </c>
      <c r="I188" s="8" t="s">
        <v>49</v>
      </c>
      <c r="J188" s="10">
        <v>3.89</v>
      </c>
      <c r="K188" s="8" t="s">
        <v>1488</v>
      </c>
      <c r="L188" s="8" t="s">
        <v>1489</v>
      </c>
      <c r="M188" s="8" t="s">
        <v>86</v>
      </c>
      <c r="N188" s="8" t="s">
        <v>1490</v>
      </c>
      <c r="O188" s="8" t="s">
        <v>52</v>
      </c>
      <c r="P188" s="8"/>
      <c r="Q188" s="8"/>
      <c r="R188" s="8" t="s">
        <v>1491</v>
      </c>
      <c r="S188" s="8" t="s">
        <v>678</v>
      </c>
      <c r="T188" s="11" t="str">
        <f t="shared" si="2"/>
        <v>Robyne Johnson</v>
      </c>
      <c r="U188" s="8" t="s">
        <v>1492</v>
      </c>
      <c r="V188" s="8" t="s">
        <v>1493</v>
      </c>
      <c r="W188" s="8" t="s">
        <v>1494</v>
      </c>
      <c r="X188" s="8" t="s">
        <v>1495</v>
      </c>
      <c r="Y188" s="12" t="s">
        <v>1496</v>
      </c>
      <c r="Z188" s="12" t="s">
        <v>1497</v>
      </c>
      <c r="AA188" s="12" t="s">
        <v>1498</v>
      </c>
      <c r="AB188" s="12" t="s">
        <v>1499</v>
      </c>
      <c r="AC188" s="8" t="s">
        <v>60</v>
      </c>
      <c r="AD188" s="12" t="s">
        <v>1500</v>
      </c>
      <c r="AE188" s="8"/>
      <c r="AF188" s="8" t="s">
        <v>1501</v>
      </c>
      <c r="AG188" s="8" t="s">
        <v>947</v>
      </c>
      <c r="AH188" s="8" t="s">
        <v>352</v>
      </c>
      <c r="AI188" s="8" t="s">
        <v>66</v>
      </c>
      <c r="AJ188" s="8" t="s">
        <v>86</v>
      </c>
      <c r="AK188" s="13" t="s">
        <v>1502</v>
      </c>
      <c r="AL188" s="13" t="s">
        <v>1503</v>
      </c>
      <c r="AM188" s="8" t="s">
        <v>1504</v>
      </c>
      <c r="AN188" s="8" t="s">
        <v>1505</v>
      </c>
      <c r="AO188" s="13" t="s">
        <v>1506</v>
      </c>
      <c r="AP188" s="9" t="s">
        <v>1501</v>
      </c>
      <c r="AQ188" s="11">
        <v>29310.0</v>
      </c>
    </row>
    <row r="189">
      <c r="A189" s="8" t="str">
        <f t="shared" si="1"/>
        <v>Dan Lefever</v>
      </c>
      <c r="B189" s="8" t="s">
        <v>1485</v>
      </c>
      <c r="C189" s="8" t="s">
        <v>1432</v>
      </c>
      <c r="D189" s="9" t="s">
        <v>934</v>
      </c>
      <c r="E189" s="8" t="s">
        <v>1486</v>
      </c>
      <c r="F189" s="8" t="s">
        <v>936</v>
      </c>
      <c r="G189" s="8" t="s">
        <v>47</v>
      </c>
      <c r="H189" s="8" t="s">
        <v>1487</v>
      </c>
      <c r="I189" s="8" t="s">
        <v>49</v>
      </c>
      <c r="J189" s="10">
        <v>3.89</v>
      </c>
      <c r="K189" s="8" t="s">
        <v>1488</v>
      </c>
      <c r="L189" s="8" t="s">
        <v>1489</v>
      </c>
      <c r="M189" s="8" t="s">
        <v>86</v>
      </c>
      <c r="N189" s="8" t="s">
        <v>1507</v>
      </c>
      <c r="O189" s="8" t="s">
        <v>52</v>
      </c>
      <c r="P189" s="8"/>
      <c r="Q189" s="8"/>
      <c r="R189" s="8" t="s">
        <v>344</v>
      </c>
      <c r="S189" s="8" t="s">
        <v>1508</v>
      </c>
      <c r="T189" s="11" t="str">
        <f t="shared" si="2"/>
        <v>Dan Lefever</v>
      </c>
      <c r="U189" s="8" t="s">
        <v>1509</v>
      </c>
      <c r="V189" s="8" t="s">
        <v>1510</v>
      </c>
      <c r="W189" s="8" t="s">
        <v>1494</v>
      </c>
      <c r="X189" s="8" t="s">
        <v>1495</v>
      </c>
      <c r="Y189" s="12" t="s">
        <v>1511</v>
      </c>
      <c r="Z189" s="12" t="s">
        <v>1497</v>
      </c>
      <c r="AA189" s="8" t="s">
        <v>60</v>
      </c>
      <c r="AB189" s="12" t="s">
        <v>1499</v>
      </c>
      <c r="AC189" s="12" t="s">
        <v>1512</v>
      </c>
      <c r="AD189" s="12" t="s">
        <v>1500</v>
      </c>
      <c r="AE189" s="8"/>
      <c r="AF189" s="8" t="s">
        <v>1501</v>
      </c>
      <c r="AG189" s="8" t="s">
        <v>947</v>
      </c>
      <c r="AH189" s="8" t="s">
        <v>352</v>
      </c>
      <c r="AI189" s="8" t="s">
        <v>66</v>
      </c>
      <c r="AJ189" s="8" t="s">
        <v>86</v>
      </c>
      <c r="AK189" s="13" t="s">
        <v>1502</v>
      </c>
      <c r="AL189" s="13" t="s">
        <v>1503</v>
      </c>
      <c r="AM189" s="8" t="s">
        <v>1504</v>
      </c>
      <c r="AN189" s="8" t="s">
        <v>1505</v>
      </c>
      <c r="AO189" s="13" t="s">
        <v>1506</v>
      </c>
      <c r="AP189" s="9" t="s">
        <v>1501</v>
      </c>
      <c r="AQ189" s="11">
        <v>29310.0</v>
      </c>
    </row>
    <row r="190">
      <c r="A190" s="8" t="str">
        <f t="shared" si="1"/>
        <v>Tyler Burdorff</v>
      </c>
      <c r="B190" s="16" t="s">
        <v>1485</v>
      </c>
      <c r="C190" s="16" t="s">
        <v>1432</v>
      </c>
      <c r="D190" s="39" t="s">
        <v>934</v>
      </c>
      <c r="E190" s="21" t="s">
        <v>1486</v>
      </c>
      <c r="F190" s="16" t="s">
        <v>936</v>
      </c>
      <c r="G190" s="8" t="s">
        <v>47</v>
      </c>
      <c r="H190" s="34">
        <v>110635.0</v>
      </c>
      <c r="I190" s="22" t="s">
        <v>49</v>
      </c>
      <c r="J190" s="10">
        <v>3.89</v>
      </c>
      <c r="K190" s="18" t="s">
        <v>1488</v>
      </c>
      <c r="L190" s="40">
        <v>21.0</v>
      </c>
      <c r="M190" s="30" t="s">
        <v>86</v>
      </c>
      <c r="N190" s="20" t="s">
        <v>1513</v>
      </c>
      <c r="O190" s="8" t="s">
        <v>52</v>
      </c>
      <c r="P190" s="20" t="s">
        <v>207</v>
      </c>
      <c r="Q190" s="35"/>
      <c r="R190" s="8" t="s">
        <v>1514</v>
      </c>
      <c r="S190" s="8" t="s">
        <v>1515</v>
      </c>
      <c r="T190" s="11" t="str">
        <f t="shared" si="2"/>
        <v>Tyler Burdorff</v>
      </c>
      <c r="U190" s="8" t="s">
        <v>160</v>
      </c>
      <c r="V190" s="8" t="s">
        <v>1516</v>
      </c>
      <c r="W190" s="8"/>
      <c r="X190" s="8" t="s">
        <v>1495</v>
      </c>
      <c r="Y190" s="21"/>
      <c r="Z190" s="21"/>
      <c r="AA190" s="21"/>
      <c r="AB190" s="21"/>
      <c r="AC190" s="21"/>
      <c r="AD190" s="21"/>
      <c r="AE190" s="8"/>
      <c r="AF190" s="21" t="s">
        <v>1501</v>
      </c>
      <c r="AG190" s="21" t="s">
        <v>947</v>
      </c>
      <c r="AH190" s="16" t="s">
        <v>352</v>
      </c>
      <c r="AI190" s="22" t="s">
        <v>66</v>
      </c>
      <c r="AJ190" s="16" t="s">
        <v>86</v>
      </c>
      <c r="AK190" s="23" t="s">
        <v>1502</v>
      </c>
      <c r="AL190" s="23" t="s">
        <v>1503</v>
      </c>
      <c r="AM190" s="22" t="s">
        <v>1504</v>
      </c>
      <c r="AN190" s="24">
        <v>0.153619666308361</v>
      </c>
      <c r="AO190" s="25">
        <v>71282.0</v>
      </c>
      <c r="AP190" s="41" t="s">
        <v>1501</v>
      </c>
      <c r="AQ190" s="11">
        <v>29310.0</v>
      </c>
    </row>
    <row r="191">
      <c r="A191" s="8" t="str">
        <f t="shared" si="1"/>
        <v>Anna Purchase</v>
      </c>
      <c r="B191" s="8" t="s">
        <v>1485</v>
      </c>
      <c r="C191" s="8" t="s">
        <v>1432</v>
      </c>
      <c r="D191" s="9" t="s">
        <v>934</v>
      </c>
      <c r="E191" s="8" t="s">
        <v>1486</v>
      </c>
      <c r="F191" s="8" t="s">
        <v>936</v>
      </c>
      <c r="G191" s="8" t="s">
        <v>47</v>
      </c>
      <c r="H191" s="8" t="s">
        <v>1487</v>
      </c>
      <c r="I191" s="8" t="s">
        <v>49</v>
      </c>
      <c r="J191" s="10">
        <v>3.89</v>
      </c>
      <c r="K191" s="8" t="s">
        <v>1488</v>
      </c>
      <c r="L191" s="8" t="s">
        <v>1489</v>
      </c>
      <c r="M191" s="8" t="s">
        <v>86</v>
      </c>
      <c r="N191" s="8" t="s">
        <v>1517</v>
      </c>
      <c r="O191" s="8" t="s">
        <v>52</v>
      </c>
      <c r="P191" s="8"/>
      <c r="Q191" s="8"/>
      <c r="R191" s="8" t="s">
        <v>1518</v>
      </c>
      <c r="S191" s="8" t="s">
        <v>1519</v>
      </c>
      <c r="T191" s="11" t="str">
        <f t="shared" si="2"/>
        <v>Anna Purchase</v>
      </c>
      <c r="U191" s="8" t="s">
        <v>160</v>
      </c>
      <c r="V191" s="8"/>
      <c r="W191" s="8"/>
      <c r="X191" s="8" t="s">
        <v>1495</v>
      </c>
      <c r="Y191" s="8" t="s">
        <v>60</v>
      </c>
      <c r="Z191" s="12" t="s">
        <v>1520</v>
      </c>
      <c r="AA191" s="8" t="s">
        <v>60</v>
      </c>
      <c r="AB191" s="8" t="s">
        <v>60</v>
      </c>
      <c r="AC191" s="8" t="s">
        <v>60</v>
      </c>
      <c r="AD191" s="8" t="s">
        <v>60</v>
      </c>
      <c r="AE191" s="8"/>
      <c r="AF191" s="8" t="s">
        <v>1501</v>
      </c>
      <c r="AG191" s="8" t="s">
        <v>947</v>
      </c>
      <c r="AH191" s="8" t="s">
        <v>352</v>
      </c>
      <c r="AI191" s="8" t="s">
        <v>66</v>
      </c>
      <c r="AJ191" s="8" t="s">
        <v>86</v>
      </c>
      <c r="AK191" s="13" t="s">
        <v>1502</v>
      </c>
      <c r="AL191" s="13" t="s">
        <v>1503</v>
      </c>
      <c r="AM191" s="8" t="s">
        <v>1504</v>
      </c>
      <c r="AN191" s="8" t="s">
        <v>1505</v>
      </c>
      <c r="AO191" s="13" t="s">
        <v>1506</v>
      </c>
      <c r="AP191" s="9" t="s">
        <v>1501</v>
      </c>
      <c r="AQ191" s="11">
        <v>29310.0</v>
      </c>
    </row>
    <row r="192">
      <c r="A192" s="8" t="str">
        <f t="shared" si="1"/>
        <v>Camryn Rogers</v>
      </c>
      <c r="B192" s="8" t="s">
        <v>1485</v>
      </c>
      <c r="C192" s="8" t="s">
        <v>1432</v>
      </c>
      <c r="D192" s="9" t="s">
        <v>934</v>
      </c>
      <c r="E192" s="8" t="s">
        <v>1486</v>
      </c>
      <c r="F192" s="8" t="s">
        <v>936</v>
      </c>
      <c r="G192" s="8" t="s">
        <v>47</v>
      </c>
      <c r="H192" s="8" t="s">
        <v>1487</v>
      </c>
      <c r="I192" s="8" t="s">
        <v>49</v>
      </c>
      <c r="J192" s="10">
        <v>3.89</v>
      </c>
      <c r="K192" s="8" t="s">
        <v>1488</v>
      </c>
      <c r="L192" s="8" t="s">
        <v>1489</v>
      </c>
      <c r="M192" s="8" t="s">
        <v>86</v>
      </c>
      <c r="N192" s="8" t="s">
        <v>1521</v>
      </c>
      <c r="O192" s="8" t="s">
        <v>52</v>
      </c>
      <c r="P192" s="8"/>
      <c r="Q192" s="8"/>
      <c r="R192" s="8" t="s">
        <v>1522</v>
      </c>
      <c r="S192" s="8" t="s">
        <v>1523</v>
      </c>
      <c r="T192" s="11" t="str">
        <f t="shared" si="2"/>
        <v>Camryn Rogers</v>
      </c>
      <c r="U192" s="8" t="s">
        <v>160</v>
      </c>
      <c r="V192" s="8"/>
      <c r="W192" s="8"/>
      <c r="X192" s="8" t="s">
        <v>1495</v>
      </c>
      <c r="Y192" s="8" t="s">
        <v>60</v>
      </c>
      <c r="Z192" s="12" t="s">
        <v>1520</v>
      </c>
      <c r="AA192" s="8" t="s">
        <v>60</v>
      </c>
      <c r="AB192" s="8" t="s">
        <v>60</v>
      </c>
      <c r="AC192" s="8" t="s">
        <v>60</v>
      </c>
      <c r="AD192" s="8" t="s">
        <v>60</v>
      </c>
      <c r="AE192" s="8"/>
      <c r="AF192" s="8" t="s">
        <v>1501</v>
      </c>
      <c r="AG192" s="8" t="s">
        <v>947</v>
      </c>
      <c r="AH192" s="8" t="s">
        <v>352</v>
      </c>
      <c r="AI192" s="8" t="s">
        <v>66</v>
      </c>
      <c r="AJ192" s="8" t="s">
        <v>86</v>
      </c>
      <c r="AK192" s="13" t="s">
        <v>1502</v>
      </c>
      <c r="AL192" s="13" t="s">
        <v>1503</v>
      </c>
      <c r="AM192" s="8" t="s">
        <v>1504</v>
      </c>
      <c r="AN192" s="8" t="s">
        <v>1505</v>
      </c>
      <c r="AO192" s="13" t="s">
        <v>1506</v>
      </c>
      <c r="AP192" s="9" t="s">
        <v>1501</v>
      </c>
      <c r="AQ192" s="11">
        <v>29310.0</v>
      </c>
    </row>
    <row r="193">
      <c r="A193" s="8" t="str">
        <f t="shared" si="1"/>
        <v>Ronnye Harrison</v>
      </c>
      <c r="B193" s="8" t="s">
        <v>1485</v>
      </c>
      <c r="C193" s="8" t="s">
        <v>1432</v>
      </c>
      <c r="D193" s="9" t="s">
        <v>934</v>
      </c>
      <c r="E193" s="8" t="s">
        <v>1486</v>
      </c>
      <c r="F193" s="8" t="s">
        <v>936</v>
      </c>
      <c r="G193" s="8" t="s">
        <v>47</v>
      </c>
      <c r="H193" s="8" t="s">
        <v>1487</v>
      </c>
      <c r="I193" s="8" t="s">
        <v>49</v>
      </c>
      <c r="J193" s="10">
        <v>3.89</v>
      </c>
      <c r="K193" s="8" t="s">
        <v>1488</v>
      </c>
      <c r="L193" s="8" t="s">
        <v>1489</v>
      </c>
      <c r="M193" s="8"/>
      <c r="N193" s="8" t="s">
        <v>1524</v>
      </c>
      <c r="O193" s="8" t="s">
        <v>52</v>
      </c>
      <c r="P193" s="8"/>
      <c r="Q193" s="8"/>
      <c r="R193" s="8" t="s">
        <v>1525</v>
      </c>
      <c r="S193" s="8" t="s">
        <v>1526</v>
      </c>
      <c r="T193" s="11" t="str">
        <f t="shared" si="2"/>
        <v>Ronnye Harrison</v>
      </c>
      <c r="U193" s="8" t="s">
        <v>503</v>
      </c>
      <c r="V193" s="8" t="s">
        <v>1527</v>
      </c>
      <c r="W193" s="8" t="s">
        <v>1494</v>
      </c>
      <c r="X193" s="8" t="s">
        <v>1495</v>
      </c>
      <c r="Y193" s="12" t="s">
        <v>1528</v>
      </c>
      <c r="Z193" s="12" t="s">
        <v>1497</v>
      </c>
      <c r="AA193" s="12" t="s">
        <v>1529</v>
      </c>
      <c r="AB193" s="12" t="s">
        <v>1499</v>
      </c>
      <c r="AC193" s="12" t="s">
        <v>1530</v>
      </c>
      <c r="AD193" s="12" t="s">
        <v>1500</v>
      </c>
      <c r="AE193" s="8"/>
      <c r="AF193" s="8" t="s">
        <v>1501</v>
      </c>
      <c r="AG193" s="8" t="s">
        <v>947</v>
      </c>
      <c r="AH193" s="8" t="s">
        <v>352</v>
      </c>
      <c r="AI193" s="8" t="s">
        <v>66</v>
      </c>
      <c r="AJ193" s="8"/>
      <c r="AK193" s="13" t="s">
        <v>1502</v>
      </c>
      <c r="AL193" s="13" t="s">
        <v>1503</v>
      </c>
      <c r="AM193" s="8" t="s">
        <v>1504</v>
      </c>
      <c r="AN193" s="8" t="s">
        <v>1505</v>
      </c>
      <c r="AO193" s="13" t="s">
        <v>1506</v>
      </c>
      <c r="AP193" s="9" t="s">
        <v>1501</v>
      </c>
      <c r="AQ193" s="11">
        <v>29310.0</v>
      </c>
    </row>
    <row r="194">
      <c r="A194" s="8" t="str">
        <f t="shared" si="1"/>
        <v>Lissa Olson</v>
      </c>
      <c r="B194" s="8" t="s">
        <v>1485</v>
      </c>
      <c r="C194" s="8" t="s">
        <v>1432</v>
      </c>
      <c r="D194" s="9" t="s">
        <v>934</v>
      </c>
      <c r="E194" s="8" t="s">
        <v>1486</v>
      </c>
      <c r="F194" s="8" t="s">
        <v>936</v>
      </c>
      <c r="G194" s="8" t="s">
        <v>47</v>
      </c>
      <c r="H194" s="8" t="s">
        <v>1487</v>
      </c>
      <c r="I194" s="8" t="s">
        <v>49</v>
      </c>
      <c r="J194" s="10">
        <v>3.89</v>
      </c>
      <c r="K194" s="8" t="s">
        <v>1488</v>
      </c>
      <c r="L194" s="8" t="s">
        <v>1489</v>
      </c>
      <c r="M194" s="8"/>
      <c r="N194" s="8" t="s">
        <v>1531</v>
      </c>
      <c r="O194" s="8" t="s">
        <v>52</v>
      </c>
      <c r="P194" s="8"/>
      <c r="Q194" s="8"/>
      <c r="R194" s="8" t="s">
        <v>1532</v>
      </c>
      <c r="S194" s="8" t="s">
        <v>1533</v>
      </c>
      <c r="T194" s="11" t="str">
        <f t="shared" si="2"/>
        <v>Lissa Olson</v>
      </c>
      <c r="U194" s="8" t="s">
        <v>1088</v>
      </c>
      <c r="V194" s="8"/>
      <c r="W194" s="8"/>
      <c r="X194" s="8" t="s">
        <v>1495</v>
      </c>
      <c r="Y194" s="12" t="s">
        <v>1534</v>
      </c>
      <c r="Z194" s="12" t="s">
        <v>1535</v>
      </c>
      <c r="AA194" s="12" t="s">
        <v>1536</v>
      </c>
      <c r="AB194" s="12" t="s">
        <v>1499</v>
      </c>
      <c r="AC194" s="8" t="s">
        <v>60</v>
      </c>
      <c r="AD194" s="12" t="s">
        <v>1500</v>
      </c>
      <c r="AE194" s="8"/>
      <c r="AF194" s="8" t="s">
        <v>1501</v>
      </c>
      <c r="AG194" s="8" t="s">
        <v>947</v>
      </c>
      <c r="AH194" s="8" t="s">
        <v>352</v>
      </c>
      <c r="AI194" s="8" t="s">
        <v>66</v>
      </c>
      <c r="AJ194" s="8"/>
      <c r="AK194" s="8" t="s">
        <v>1502</v>
      </c>
      <c r="AL194" s="8" t="s">
        <v>1503</v>
      </c>
      <c r="AM194" s="8" t="s">
        <v>1504</v>
      </c>
      <c r="AN194" s="8" t="s">
        <v>1505</v>
      </c>
      <c r="AO194" s="8" t="s">
        <v>1506</v>
      </c>
      <c r="AP194" s="8" t="s">
        <v>1501</v>
      </c>
      <c r="AQ194" s="11">
        <v>29310.0</v>
      </c>
    </row>
    <row r="195">
      <c r="A195" s="8" t="str">
        <f t="shared" si="1"/>
        <v>Nicole Matysik</v>
      </c>
      <c r="B195" s="16" t="s">
        <v>1485</v>
      </c>
      <c r="C195" s="16" t="s">
        <v>1432</v>
      </c>
      <c r="D195" s="39" t="s">
        <v>934</v>
      </c>
      <c r="E195" s="21" t="s">
        <v>1486</v>
      </c>
      <c r="F195" s="16" t="s">
        <v>936</v>
      </c>
      <c r="G195" s="8" t="s">
        <v>47</v>
      </c>
      <c r="H195" s="34">
        <v>110635.0</v>
      </c>
      <c r="I195" s="22" t="s">
        <v>49</v>
      </c>
      <c r="J195" s="10">
        <v>3.89</v>
      </c>
      <c r="K195" s="18" t="s">
        <v>1488</v>
      </c>
      <c r="L195" s="40">
        <v>21.0</v>
      </c>
      <c r="M195" s="30" t="s">
        <v>86</v>
      </c>
      <c r="N195" s="20" t="s">
        <v>1537</v>
      </c>
      <c r="O195" s="8" t="s">
        <v>52</v>
      </c>
      <c r="P195" s="20" t="s">
        <v>207</v>
      </c>
      <c r="Q195" s="35"/>
      <c r="R195" s="8" t="s">
        <v>1538</v>
      </c>
      <c r="S195" s="8" t="s">
        <v>1539</v>
      </c>
      <c r="T195" s="11" t="str">
        <f t="shared" si="2"/>
        <v>Nicole Matysik</v>
      </c>
      <c r="U195" s="8" t="s">
        <v>106</v>
      </c>
      <c r="V195" s="8"/>
      <c r="W195" s="8"/>
      <c r="X195" s="8" t="s">
        <v>1495</v>
      </c>
      <c r="Y195" s="21"/>
      <c r="Z195" s="21"/>
      <c r="AA195" s="21"/>
      <c r="AB195" s="21"/>
      <c r="AC195" s="21"/>
      <c r="AD195" s="21"/>
      <c r="AE195" s="8"/>
      <c r="AF195" s="21" t="s">
        <v>1501</v>
      </c>
      <c r="AG195" s="21" t="s">
        <v>947</v>
      </c>
      <c r="AH195" s="16" t="s">
        <v>352</v>
      </c>
      <c r="AI195" s="22" t="s">
        <v>66</v>
      </c>
      <c r="AJ195" s="16" t="s">
        <v>86</v>
      </c>
      <c r="AK195" s="23" t="s">
        <v>1502</v>
      </c>
      <c r="AL195" s="23" t="s">
        <v>1503</v>
      </c>
      <c r="AM195" s="22" t="s">
        <v>1504</v>
      </c>
      <c r="AN195" s="24">
        <v>0.153619666308361</v>
      </c>
      <c r="AO195" s="25">
        <v>71282.0</v>
      </c>
      <c r="AP195" s="41" t="s">
        <v>1501</v>
      </c>
      <c r="AQ195" s="11">
        <v>29310.0</v>
      </c>
    </row>
    <row r="196">
      <c r="A196" s="8" t="str">
        <f t="shared" si="1"/>
        <v>Bobby Lockhart</v>
      </c>
      <c r="B196" s="8" t="s">
        <v>1485</v>
      </c>
      <c r="C196" s="8" t="s">
        <v>1432</v>
      </c>
      <c r="D196" s="9" t="s">
        <v>934</v>
      </c>
      <c r="E196" s="8" t="s">
        <v>1486</v>
      </c>
      <c r="F196" s="8" t="s">
        <v>936</v>
      </c>
      <c r="G196" s="8" t="s">
        <v>47</v>
      </c>
      <c r="H196" s="8" t="s">
        <v>1487</v>
      </c>
      <c r="I196" s="8" t="s">
        <v>49</v>
      </c>
      <c r="J196" s="10">
        <v>3.89</v>
      </c>
      <c r="K196" s="8" t="s">
        <v>1488</v>
      </c>
      <c r="L196" s="8" t="s">
        <v>1489</v>
      </c>
      <c r="M196" s="8" t="s">
        <v>86</v>
      </c>
      <c r="N196" s="8" t="s">
        <v>1540</v>
      </c>
      <c r="O196" s="8" t="s">
        <v>52</v>
      </c>
      <c r="P196" s="8"/>
      <c r="Q196" s="8"/>
      <c r="R196" s="8" t="s">
        <v>1541</v>
      </c>
      <c r="S196" s="8" t="s">
        <v>1542</v>
      </c>
      <c r="T196" s="11" t="str">
        <f t="shared" si="2"/>
        <v>Bobby Lockhart</v>
      </c>
      <c r="U196" s="8" t="s">
        <v>106</v>
      </c>
      <c r="V196" s="8" t="s">
        <v>1543</v>
      </c>
      <c r="W196" s="8" t="s">
        <v>1494</v>
      </c>
      <c r="X196" s="8" t="s">
        <v>1495</v>
      </c>
      <c r="Y196" s="8" t="s">
        <v>60</v>
      </c>
      <c r="Z196" s="12" t="s">
        <v>1497</v>
      </c>
      <c r="AA196" s="8" t="s">
        <v>60</v>
      </c>
      <c r="AB196" s="12" t="s">
        <v>1499</v>
      </c>
      <c r="AC196" s="8" t="s">
        <v>60</v>
      </c>
      <c r="AD196" s="12" t="s">
        <v>1500</v>
      </c>
      <c r="AE196" s="8"/>
      <c r="AF196" s="8" t="s">
        <v>1501</v>
      </c>
      <c r="AG196" s="8" t="s">
        <v>947</v>
      </c>
      <c r="AH196" s="8" t="s">
        <v>352</v>
      </c>
      <c r="AI196" s="8" t="s">
        <v>66</v>
      </c>
      <c r="AJ196" s="8" t="s">
        <v>86</v>
      </c>
      <c r="AK196" s="13" t="s">
        <v>1502</v>
      </c>
      <c r="AL196" s="13" t="s">
        <v>1503</v>
      </c>
      <c r="AM196" s="8" t="s">
        <v>1504</v>
      </c>
      <c r="AN196" s="8" t="s">
        <v>1505</v>
      </c>
      <c r="AO196" s="13" t="s">
        <v>1506</v>
      </c>
      <c r="AP196" s="9" t="s">
        <v>1501</v>
      </c>
      <c r="AQ196" s="11">
        <v>29310.0</v>
      </c>
    </row>
    <row r="197">
      <c r="A197" s="8" t="str">
        <f t="shared" si="1"/>
        <v>AC Kayla has been removed. </v>
      </c>
      <c r="B197" s="8" t="s">
        <v>1485</v>
      </c>
      <c r="C197" s="8" t="s">
        <v>1432</v>
      </c>
      <c r="D197" s="9" t="s">
        <v>934</v>
      </c>
      <c r="E197" s="8" t="s">
        <v>1486</v>
      </c>
      <c r="F197" s="8" t="s">
        <v>936</v>
      </c>
      <c r="G197" s="8" t="s">
        <v>47</v>
      </c>
      <c r="H197" s="8" t="s">
        <v>1487</v>
      </c>
      <c r="I197" s="8" t="s">
        <v>49</v>
      </c>
      <c r="J197" s="10">
        <v>3.89</v>
      </c>
      <c r="K197" s="8" t="s">
        <v>1488</v>
      </c>
      <c r="L197" s="8" t="s">
        <v>1489</v>
      </c>
      <c r="M197" s="8"/>
      <c r="N197" s="8" t="s">
        <v>1544</v>
      </c>
      <c r="O197" s="8" t="s">
        <v>52</v>
      </c>
      <c r="P197" s="8"/>
      <c r="Q197" s="8" t="s">
        <v>277</v>
      </c>
      <c r="R197" s="8" t="s">
        <v>1545</v>
      </c>
      <c r="S197" s="8"/>
      <c r="T197" s="11" t="str">
        <f t="shared" si="2"/>
        <v>AC Kayla has been removed. </v>
      </c>
      <c r="U197" s="8"/>
      <c r="V197" s="8"/>
      <c r="W197" s="8"/>
      <c r="X197" s="8" t="s">
        <v>1495</v>
      </c>
      <c r="Y197" s="8" t="s">
        <v>60</v>
      </c>
      <c r="Z197" s="12" t="s">
        <v>1497</v>
      </c>
      <c r="AA197" s="12" t="s">
        <v>1546</v>
      </c>
      <c r="AB197" s="12" t="s">
        <v>1499</v>
      </c>
      <c r="AC197" s="12" t="s">
        <v>1547</v>
      </c>
      <c r="AD197" s="12" t="s">
        <v>1500</v>
      </c>
      <c r="AE197" s="8"/>
      <c r="AF197" s="8" t="s">
        <v>1501</v>
      </c>
      <c r="AG197" s="8" t="s">
        <v>947</v>
      </c>
      <c r="AH197" s="8" t="s">
        <v>352</v>
      </c>
      <c r="AI197" s="8" t="s">
        <v>66</v>
      </c>
      <c r="AJ197" s="8"/>
      <c r="AK197" s="13" t="s">
        <v>1502</v>
      </c>
      <c r="AL197" s="13" t="s">
        <v>1503</v>
      </c>
      <c r="AM197" s="8" t="s">
        <v>1504</v>
      </c>
      <c r="AN197" s="8" t="s">
        <v>1505</v>
      </c>
      <c r="AO197" s="13" t="s">
        <v>1506</v>
      </c>
      <c r="AP197" s="9" t="s">
        <v>1501</v>
      </c>
      <c r="AQ197" s="11">
        <v>29310.0</v>
      </c>
    </row>
    <row r="198">
      <c r="A198" s="8" t="str">
        <f t="shared" si="1"/>
        <v>AC Mohamad has been removed. </v>
      </c>
      <c r="B198" s="8" t="s">
        <v>1485</v>
      </c>
      <c r="C198" s="8" t="s">
        <v>1432</v>
      </c>
      <c r="D198" s="9" t="s">
        <v>934</v>
      </c>
      <c r="E198" s="8" t="s">
        <v>1486</v>
      </c>
      <c r="F198" s="8" t="s">
        <v>936</v>
      </c>
      <c r="G198" s="8" t="s">
        <v>47</v>
      </c>
      <c r="H198" s="8" t="s">
        <v>1487</v>
      </c>
      <c r="I198" s="8" t="s">
        <v>49</v>
      </c>
      <c r="J198" s="10">
        <v>3.89</v>
      </c>
      <c r="K198" s="8" t="s">
        <v>1488</v>
      </c>
      <c r="L198" s="8" t="s">
        <v>1489</v>
      </c>
      <c r="M198" s="8" t="s">
        <v>86</v>
      </c>
      <c r="N198" s="8" t="s">
        <v>1548</v>
      </c>
      <c r="O198" s="8" t="s">
        <v>52</v>
      </c>
      <c r="P198" s="8"/>
      <c r="Q198" s="8" t="s">
        <v>277</v>
      </c>
      <c r="R198" s="8" t="s">
        <v>1549</v>
      </c>
      <c r="S198" s="8"/>
      <c r="T198" s="11" t="str">
        <f t="shared" si="2"/>
        <v>AC Mohamad has been removed. </v>
      </c>
      <c r="U198" s="8"/>
      <c r="V198" s="8"/>
      <c r="W198" s="8"/>
      <c r="X198" s="8" t="s">
        <v>1495</v>
      </c>
      <c r="Y198" s="12" t="s">
        <v>1550</v>
      </c>
      <c r="Z198" s="12" t="s">
        <v>1497</v>
      </c>
      <c r="AA198" s="12" t="s">
        <v>1551</v>
      </c>
      <c r="AB198" s="12" t="s">
        <v>1499</v>
      </c>
      <c r="AC198" s="12" t="s">
        <v>1552</v>
      </c>
      <c r="AD198" s="12" t="s">
        <v>1500</v>
      </c>
      <c r="AE198" s="8"/>
      <c r="AF198" s="8" t="s">
        <v>1501</v>
      </c>
      <c r="AG198" s="8" t="s">
        <v>947</v>
      </c>
      <c r="AH198" s="8" t="s">
        <v>352</v>
      </c>
      <c r="AI198" s="8" t="s">
        <v>66</v>
      </c>
      <c r="AJ198" s="8" t="s">
        <v>86</v>
      </c>
      <c r="AK198" s="13" t="s">
        <v>1502</v>
      </c>
      <c r="AL198" s="13" t="s">
        <v>1503</v>
      </c>
      <c r="AM198" s="8" t="s">
        <v>1504</v>
      </c>
      <c r="AN198" s="8" t="s">
        <v>1505</v>
      </c>
      <c r="AO198" s="13" t="s">
        <v>1506</v>
      </c>
      <c r="AP198" s="9" t="s">
        <v>1501</v>
      </c>
      <c r="AQ198" s="11">
        <v>29310.0</v>
      </c>
    </row>
    <row r="199">
      <c r="A199" s="8" t="str">
        <f t="shared" si="1"/>
        <v>Ngoni Makusha</v>
      </c>
      <c r="B199" s="8" t="s">
        <v>1553</v>
      </c>
      <c r="C199" s="8" t="s">
        <v>529</v>
      </c>
      <c r="D199" s="9" t="s">
        <v>934</v>
      </c>
      <c r="E199" s="8" t="s">
        <v>310</v>
      </c>
      <c r="F199" s="8" t="s">
        <v>936</v>
      </c>
      <c r="G199" s="8" t="s">
        <v>47</v>
      </c>
      <c r="H199" s="8" t="s">
        <v>1554</v>
      </c>
      <c r="I199" s="8" t="s">
        <v>49</v>
      </c>
      <c r="J199" s="10">
        <v>4.03</v>
      </c>
      <c r="K199" s="8" t="s">
        <v>1555</v>
      </c>
      <c r="L199" s="8" t="s">
        <v>1299</v>
      </c>
      <c r="M199" s="8" t="s">
        <v>86</v>
      </c>
      <c r="N199" s="8" t="s">
        <v>1556</v>
      </c>
      <c r="O199" s="8" t="s">
        <v>52</v>
      </c>
      <c r="P199" s="8"/>
      <c r="Q199" s="8"/>
      <c r="R199" s="8" t="s">
        <v>1557</v>
      </c>
      <c r="S199" s="8" t="s">
        <v>1558</v>
      </c>
      <c r="T199" s="11" t="str">
        <f t="shared" si="2"/>
        <v>Ngoni Makusha</v>
      </c>
      <c r="U199" s="8" t="s">
        <v>55</v>
      </c>
      <c r="V199" s="8" t="s">
        <v>1559</v>
      </c>
      <c r="W199" s="8" t="s">
        <v>1560</v>
      </c>
      <c r="X199" s="8" t="s">
        <v>1561</v>
      </c>
      <c r="Y199" s="12" t="s">
        <v>1562</v>
      </c>
      <c r="Z199" s="12" t="s">
        <v>1563</v>
      </c>
      <c r="AA199" s="8" t="s">
        <v>60</v>
      </c>
      <c r="AB199" s="12" t="s">
        <v>1564</v>
      </c>
      <c r="AC199" s="12" t="s">
        <v>1565</v>
      </c>
      <c r="AD199" s="12" t="s">
        <v>1566</v>
      </c>
      <c r="AE199" s="8" t="s">
        <v>1567</v>
      </c>
      <c r="AF199" s="8" t="s">
        <v>1568</v>
      </c>
      <c r="AG199" s="8" t="s">
        <v>947</v>
      </c>
      <c r="AH199" s="8" t="s">
        <v>134</v>
      </c>
      <c r="AI199" s="8" t="s">
        <v>66</v>
      </c>
      <c r="AJ199" s="8" t="s">
        <v>86</v>
      </c>
      <c r="AK199" s="13" t="s">
        <v>136</v>
      </c>
      <c r="AL199" s="13" t="s">
        <v>1569</v>
      </c>
      <c r="AM199" s="8" t="s">
        <v>1570</v>
      </c>
      <c r="AN199" s="8" t="s">
        <v>1571</v>
      </c>
      <c r="AO199" s="13" t="s">
        <v>1572</v>
      </c>
      <c r="AP199" s="9" t="s">
        <v>1568</v>
      </c>
      <c r="AQ199" s="11">
        <v>29379.0</v>
      </c>
    </row>
    <row r="200">
      <c r="A200" s="8" t="str">
        <f t="shared" si="1"/>
        <v>Erika Contreras</v>
      </c>
      <c r="B200" s="8" t="s">
        <v>1553</v>
      </c>
      <c r="C200" s="8" t="s">
        <v>529</v>
      </c>
      <c r="D200" s="9" t="s">
        <v>934</v>
      </c>
      <c r="E200" s="8" t="s">
        <v>310</v>
      </c>
      <c r="F200" s="8" t="s">
        <v>936</v>
      </c>
      <c r="G200" s="13" t="s">
        <v>47</v>
      </c>
      <c r="H200" s="8" t="s">
        <v>1554</v>
      </c>
      <c r="I200" s="8" t="s">
        <v>49</v>
      </c>
      <c r="J200" s="10">
        <v>4.03</v>
      </c>
      <c r="K200" s="8" t="s">
        <v>1555</v>
      </c>
      <c r="L200" s="8" t="s">
        <v>1299</v>
      </c>
      <c r="M200" s="8"/>
      <c r="N200" s="8" t="s">
        <v>1573</v>
      </c>
      <c r="O200" s="8" t="s">
        <v>52</v>
      </c>
      <c r="P200" s="8"/>
      <c r="Q200" s="8"/>
      <c r="R200" s="8" t="s">
        <v>1574</v>
      </c>
      <c r="S200" s="8" t="s">
        <v>1575</v>
      </c>
      <c r="T200" s="11" t="str">
        <f t="shared" si="2"/>
        <v>Erika Contreras</v>
      </c>
      <c r="U200" s="8" t="s">
        <v>149</v>
      </c>
      <c r="V200" s="8"/>
      <c r="W200" s="8"/>
      <c r="X200" s="8" t="s">
        <v>1561</v>
      </c>
      <c r="Y200" s="8" t="s">
        <v>60</v>
      </c>
      <c r="Z200" s="12" t="s">
        <v>1563</v>
      </c>
      <c r="AA200" s="8" t="s">
        <v>60</v>
      </c>
      <c r="AB200" s="12" t="s">
        <v>1564</v>
      </c>
      <c r="AC200" s="8" t="s">
        <v>60</v>
      </c>
      <c r="AD200" s="12" t="s">
        <v>1566</v>
      </c>
      <c r="AE200" s="8" t="s">
        <v>1567</v>
      </c>
      <c r="AF200" s="13" t="s">
        <v>1568</v>
      </c>
      <c r="AG200" s="13" t="s">
        <v>947</v>
      </c>
      <c r="AH200" s="8" t="s">
        <v>134</v>
      </c>
      <c r="AI200" s="8" t="s">
        <v>66</v>
      </c>
      <c r="AJ200" s="8"/>
      <c r="AK200" s="13" t="s">
        <v>136</v>
      </c>
      <c r="AL200" s="13" t="s">
        <v>1569</v>
      </c>
      <c r="AM200" s="8" t="s">
        <v>1570</v>
      </c>
      <c r="AN200" s="8" t="s">
        <v>1571</v>
      </c>
      <c r="AO200" s="13" t="s">
        <v>1572</v>
      </c>
      <c r="AP200" s="9" t="s">
        <v>1568</v>
      </c>
      <c r="AQ200" s="11">
        <v>29379.0</v>
      </c>
    </row>
    <row r="201">
      <c r="A201" s="8" t="str">
        <f t="shared" si="1"/>
        <v>KP Padda</v>
      </c>
      <c r="B201" s="8" t="s">
        <v>1553</v>
      </c>
      <c r="C201" s="8" t="s">
        <v>529</v>
      </c>
      <c r="D201" s="9" t="s">
        <v>934</v>
      </c>
      <c r="E201" s="8" t="s">
        <v>310</v>
      </c>
      <c r="F201" s="8" t="s">
        <v>936</v>
      </c>
      <c r="G201" s="8" t="s">
        <v>47</v>
      </c>
      <c r="H201" s="8" t="s">
        <v>1554</v>
      </c>
      <c r="I201" s="8" t="s">
        <v>49</v>
      </c>
      <c r="J201" s="10">
        <v>4.03</v>
      </c>
      <c r="K201" s="8" t="s">
        <v>1555</v>
      </c>
      <c r="L201" s="8" t="s">
        <v>1299</v>
      </c>
      <c r="M201" s="8"/>
      <c r="N201" s="8" t="s">
        <v>1576</v>
      </c>
      <c r="O201" s="8" t="s">
        <v>52</v>
      </c>
      <c r="P201" s="8"/>
      <c r="Q201" s="8"/>
      <c r="R201" s="8" t="s">
        <v>1577</v>
      </c>
      <c r="S201" s="8" t="s">
        <v>1578</v>
      </c>
      <c r="T201" s="11" t="str">
        <f t="shared" si="2"/>
        <v>KP Padda</v>
      </c>
      <c r="U201" s="8" t="s">
        <v>160</v>
      </c>
      <c r="V201" s="8" t="s">
        <v>1579</v>
      </c>
      <c r="W201" s="8" t="s">
        <v>1580</v>
      </c>
      <c r="X201" s="8" t="s">
        <v>1561</v>
      </c>
      <c r="Y201" s="8" t="s">
        <v>60</v>
      </c>
      <c r="Z201" s="12" t="s">
        <v>1563</v>
      </c>
      <c r="AA201" s="8" t="s">
        <v>60</v>
      </c>
      <c r="AB201" s="12" t="s">
        <v>1564</v>
      </c>
      <c r="AC201" s="8" t="s">
        <v>60</v>
      </c>
      <c r="AD201" s="12" t="s">
        <v>1566</v>
      </c>
      <c r="AE201" s="8" t="s">
        <v>1567</v>
      </c>
      <c r="AF201" s="8" t="s">
        <v>1568</v>
      </c>
      <c r="AG201" s="8" t="s">
        <v>947</v>
      </c>
      <c r="AH201" s="8" t="s">
        <v>134</v>
      </c>
      <c r="AI201" s="8" t="s">
        <v>66</v>
      </c>
      <c r="AJ201" s="8"/>
      <c r="AK201" s="8" t="s">
        <v>136</v>
      </c>
      <c r="AL201" s="8" t="s">
        <v>1569</v>
      </c>
      <c r="AM201" s="8" t="s">
        <v>1570</v>
      </c>
      <c r="AN201" s="8" t="s">
        <v>1571</v>
      </c>
      <c r="AO201" s="8" t="s">
        <v>1572</v>
      </c>
      <c r="AP201" s="8" t="s">
        <v>1568</v>
      </c>
      <c r="AQ201" s="11">
        <v>29379.0</v>
      </c>
    </row>
    <row r="202">
      <c r="A202" s="8" t="str">
        <f t="shared" si="1"/>
        <v>Brandon Hierholzer</v>
      </c>
      <c r="B202" s="8" t="s">
        <v>1553</v>
      </c>
      <c r="C202" s="8" t="s">
        <v>529</v>
      </c>
      <c r="D202" s="9" t="s">
        <v>934</v>
      </c>
      <c r="E202" s="8" t="s">
        <v>310</v>
      </c>
      <c r="F202" s="8" t="s">
        <v>936</v>
      </c>
      <c r="G202" s="8" t="s">
        <v>47</v>
      </c>
      <c r="H202" s="8" t="s">
        <v>1554</v>
      </c>
      <c r="I202" s="8" t="s">
        <v>49</v>
      </c>
      <c r="J202" s="10">
        <v>4.03</v>
      </c>
      <c r="K202" s="8" t="s">
        <v>1555</v>
      </c>
      <c r="L202" s="8" t="s">
        <v>1299</v>
      </c>
      <c r="M202" s="8"/>
      <c r="N202" s="8" t="s">
        <v>1581</v>
      </c>
      <c r="O202" s="8" t="s">
        <v>52</v>
      </c>
      <c r="P202" s="8"/>
      <c r="Q202" s="8"/>
      <c r="R202" s="8" t="s">
        <v>977</v>
      </c>
      <c r="S202" s="8" t="s">
        <v>1582</v>
      </c>
      <c r="T202" s="11" t="str">
        <f t="shared" si="2"/>
        <v>Brandon Hierholzer</v>
      </c>
      <c r="U202" s="8" t="s">
        <v>1583</v>
      </c>
      <c r="V202" s="8" t="s">
        <v>1584</v>
      </c>
      <c r="W202" s="8" t="s">
        <v>1585</v>
      </c>
      <c r="X202" s="8" t="s">
        <v>1561</v>
      </c>
      <c r="Y202" s="8" t="s">
        <v>60</v>
      </c>
      <c r="Z202" s="12" t="s">
        <v>1563</v>
      </c>
      <c r="AA202" s="8" t="s">
        <v>60</v>
      </c>
      <c r="AB202" s="12" t="s">
        <v>1564</v>
      </c>
      <c r="AC202" s="12" t="s">
        <v>1586</v>
      </c>
      <c r="AD202" s="12" t="s">
        <v>1566</v>
      </c>
      <c r="AE202" s="8" t="s">
        <v>1567</v>
      </c>
      <c r="AF202" s="8" t="s">
        <v>1568</v>
      </c>
      <c r="AG202" s="8" t="s">
        <v>947</v>
      </c>
      <c r="AH202" s="8" t="s">
        <v>134</v>
      </c>
      <c r="AI202" s="8" t="s">
        <v>66</v>
      </c>
      <c r="AJ202" s="8"/>
      <c r="AK202" s="8" t="s">
        <v>136</v>
      </c>
      <c r="AL202" s="8" t="s">
        <v>1569</v>
      </c>
      <c r="AM202" s="8" t="s">
        <v>1570</v>
      </c>
      <c r="AN202" s="8" t="s">
        <v>1571</v>
      </c>
      <c r="AO202" s="8" t="s">
        <v>1572</v>
      </c>
      <c r="AP202" s="8" t="s">
        <v>1568</v>
      </c>
      <c r="AQ202" s="11">
        <v>29379.0</v>
      </c>
    </row>
    <row r="203">
      <c r="A203" s="8" t="str">
        <f t="shared" si="1"/>
        <v>Drew Petersen</v>
      </c>
      <c r="B203" s="8" t="s">
        <v>1553</v>
      </c>
      <c r="C203" s="8" t="s">
        <v>529</v>
      </c>
      <c r="D203" s="9" t="s">
        <v>934</v>
      </c>
      <c r="E203" s="8" t="s">
        <v>310</v>
      </c>
      <c r="F203" s="8" t="s">
        <v>936</v>
      </c>
      <c r="G203" s="8" t="s">
        <v>47</v>
      </c>
      <c r="H203" s="8" t="s">
        <v>1554</v>
      </c>
      <c r="I203" s="8" t="s">
        <v>49</v>
      </c>
      <c r="J203" s="10">
        <v>4.03</v>
      </c>
      <c r="K203" s="8" t="s">
        <v>1555</v>
      </c>
      <c r="L203" s="8" t="s">
        <v>1299</v>
      </c>
      <c r="M203" s="8" t="s">
        <v>86</v>
      </c>
      <c r="N203" s="8" t="s">
        <v>1587</v>
      </c>
      <c r="O203" s="8" t="s">
        <v>52</v>
      </c>
      <c r="P203" s="8"/>
      <c r="Q203" s="8"/>
      <c r="R203" s="8" t="s">
        <v>1588</v>
      </c>
      <c r="S203" s="8" t="s">
        <v>1589</v>
      </c>
      <c r="T203" s="11" t="str">
        <f t="shared" si="2"/>
        <v>Drew Petersen</v>
      </c>
      <c r="U203" s="8" t="s">
        <v>106</v>
      </c>
      <c r="V203" s="8" t="s">
        <v>1590</v>
      </c>
      <c r="W203" s="8"/>
      <c r="X203" s="8" t="s">
        <v>1561</v>
      </c>
      <c r="Y203" s="12" t="s">
        <v>1591</v>
      </c>
      <c r="Z203" s="12" t="s">
        <v>1563</v>
      </c>
      <c r="AA203" s="8" t="s">
        <v>60</v>
      </c>
      <c r="AB203" s="12" t="s">
        <v>1564</v>
      </c>
      <c r="AC203" s="8" t="s">
        <v>60</v>
      </c>
      <c r="AD203" s="12" t="s">
        <v>1566</v>
      </c>
      <c r="AE203" s="8" t="s">
        <v>1567</v>
      </c>
      <c r="AF203" s="8" t="s">
        <v>1568</v>
      </c>
      <c r="AG203" s="8" t="s">
        <v>947</v>
      </c>
      <c r="AH203" s="8" t="s">
        <v>134</v>
      </c>
      <c r="AI203" s="8" t="s">
        <v>66</v>
      </c>
      <c r="AJ203" s="8" t="s">
        <v>86</v>
      </c>
      <c r="AK203" s="13" t="s">
        <v>136</v>
      </c>
      <c r="AL203" s="13" t="s">
        <v>1569</v>
      </c>
      <c r="AM203" s="8" t="s">
        <v>1570</v>
      </c>
      <c r="AN203" s="8" t="s">
        <v>1571</v>
      </c>
      <c r="AO203" s="13" t="s">
        <v>1572</v>
      </c>
      <c r="AP203" s="9" t="s">
        <v>1568</v>
      </c>
      <c r="AQ203" s="11">
        <v>29379.0</v>
      </c>
    </row>
    <row r="204">
      <c r="A204" s="8" t="str">
        <f t="shared" si="1"/>
        <v>Emma Petersen</v>
      </c>
      <c r="B204" s="8" t="s">
        <v>1553</v>
      </c>
      <c r="C204" s="8" t="s">
        <v>529</v>
      </c>
      <c r="D204" s="9" t="s">
        <v>934</v>
      </c>
      <c r="E204" s="8" t="s">
        <v>310</v>
      </c>
      <c r="F204" s="8" t="s">
        <v>936</v>
      </c>
      <c r="G204" s="8" t="s">
        <v>47</v>
      </c>
      <c r="H204" s="8" t="s">
        <v>1554</v>
      </c>
      <c r="I204" s="8" t="s">
        <v>49</v>
      </c>
      <c r="J204" s="10">
        <v>4.03</v>
      </c>
      <c r="K204" s="8" t="s">
        <v>1555</v>
      </c>
      <c r="L204" s="8" t="s">
        <v>1299</v>
      </c>
      <c r="M204" s="8" t="s">
        <v>86</v>
      </c>
      <c r="N204" s="8" t="s">
        <v>1592</v>
      </c>
      <c r="O204" s="8" t="s">
        <v>52</v>
      </c>
      <c r="P204" s="8"/>
      <c r="Q204" s="8"/>
      <c r="R204" s="8" t="s">
        <v>1593</v>
      </c>
      <c r="S204" s="8" t="s">
        <v>1589</v>
      </c>
      <c r="T204" s="11" t="str">
        <f t="shared" si="2"/>
        <v>Emma Petersen</v>
      </c>
      <c r="U204" s="8" t="s">
        <v>106</v>
      </c>
      <c r="V204" s="8" t="s">
        <v>1594</v>
      </c>
      <c r="W204" s="8"/>
      <c r="X204" s="8" t="s">
        <v>1561</v>
      </c>
      <c r="Y204" s="12" t="s">
        <v>1595</v>
      </c>
      <c r="Z204" s="12" t="s">
        <v>1563</v>
      </c>
      <c r="AA204" s="8" t="s">
        <v>60</v>
      </c>
      <c r="AB204" s="12" t="s">
        <v>1564</v>
      </c>
      <c r="AC204" s="12" t="s">
        <v>1596</v>
      </c>
      <c r="AD204" s="12" t="s">
        <v>1566</v>
      </c>
      <c r="AE204" s="8" t="s">
        <v>1567</v>
      </c>
      <c r="AF204" s="8" t="s">
        <v>1568</v>
      </c>
      <c r="AG204" s="8" t="s">
        <v>947</v>
      </c>
      <c r="AH204" s="8" t="s">
        <v>134</v>
      </c>
      <c r="AI204" s="8" t="s">
        <v>66</v>
      </c>
      <c r="AJ204" s="8" t="s">
        <v>86</v>
      </c>
      <c r="AK204" s="13" t="s">
        <v>136</v>
      </c>
      <c r="AL204" s="13" t="s">
        <v>1569</v>
      </c>
      <c r="AM204" s="8" t="s">
        <v>1570</v>
      </c>
      <c r="AN204" s="8" t="s">
        <v>1571</v>
      </c>
      <c r="AO204" s="13" t="s">
        <v>1572</v>
      </c>
      <c r="AP204" s="9" t="s">
        <v>1568</v>
      </c>
      <c r="AQ204" s="11">
        <v>29379.0</v>
      </c>
    </row>
    <row r="205">
      <c r="A205" s="8" t="str">
        <f t="shared" si="1"/>
        <v>Hideshi Okamoto</v>
      </c>
      <c r="B205" s="8" t="s">
        <v>1553</v>
      </c>
      <c r="C205" s="8" t="s">
        <v>529</v>
      </c>
      <c r="D205" s="9" t="s">
        <v>934</v>
      </c>
      <c r="E205" s="8" t="s">
        <v>310</v>
      </c>
      <c r="F205" s="8" t="s">
        <v>936</v>
      </c>
      <c r="G205" s="8" t="s">
        <v>47</v>
      </c>
      <c r="H205" s="8" t="s">
        <v>1554</v>
      </c>
      <c r="I205" s="8" t="s">
        <v>49</v>
      </c>
      <c r="J205" s="10">
        <v>4.03</v>
      </c>
      <c r="K205" s="8" t="s">
        <v>1555</v>
      </c>
      <c r="L205" s="8" t="s">
        <v>1299</v>
      </c>
      <c r="M205" s="8"/>
      <c r="N205" s="8" t="s">
        <v>1597</v>
      </c>
      <c r="O205" s="8" t="s">
        <v>52</v>
      </c>
      <c r="P205" s="8"/>
      <c r="Q205" s="8"/>
      <c r="R205" s="8" t="s">
        <v>1598</v>
      </c>
      <c r="S205" s="8" t="s">
        <v>1599</v>
      </c>
      <c r="T205" s="11" t="str">
        <f t="shared" si="2"/>
        <v>Hideshi Okamoto</v>
      </c>
      <c r="U205" s="8" t="s">
        <v>80</v>
      </c>
      <c r="V205" s="8"/>
      <c r="W205" s="8"/>
      <c r="X205" s="8" t="s">
        <v>1561</v>
      </c>
      <c r="Y205" s="8" t="s">
        <v>60</v>
      </c>
      <c r="Z205" s="12" t="s">
        <v>1563</v>
      </c>
      <c r="AA205" s="8" t="s">
        <v>60</v>
      </c>
      <c r="AB205" s="12" t="s">
        <v>1564</v>
      </c>
      <c r="AC205" s="8" t="s">
        <v>60</v>
      </c>
      <c r="AD205" s="12" t="s">
        <v>1566</v>
      </c>
      <c r="AE205" s="8" t="s">
        <v>1567</v>
      </c>
      <c r="AF205" s="8" t="s">
        <v>1568</v>
      </c>
      <c r="AG205" s="8" t="s">
        <v>947</v>
      </c>
      <c r="AH205" s="8" t="s">
        <v>134</v>
      </c>
      <c r="AI205" s="8" t="s">
        <v>66</v>
      </c>
      <c r="AJ205" s="8"/>
      <c r="AK205" s="13" t="s">
        <v>136</v>
      </c>
      <c r="AL205" s="13" t="s">
        <v>1569</v>
      </c>
      <c r="AM205" s="8" t="s">
        <v>1570</v>
      </c>
      <c r="AN205" s="8" t="s">
        <v>1571</v>
      </c>
      <c r="AO205" s="13" t="s">
        <v>1572</v>
      </c>
      <c r="AP205" s="29" t="s">
        <v>1568</v>
      </c>
      <c r="AQ205" s="11">
        <v>29379.0</v>
      </c>
    </row>
    <row r="206">
      <c r="A206" s="8" t="str">
        <f t="shared" si="1"/>
        <v>Tony Ciarelli</v>
      </c>
      <c r="B206" s="8" t="s">
        <v>1600</v>
      </c>
      <c r="C206" s="8" t="s">
        <v>972</v>
      </c>
      <c r="D206" s="9" t="s">
        <v>934</v>
      </c>
      <c r="E206" s="8" t="s">
        <v>1601</v>
      </c>
      <c r="F206" s="8" t="s">
        <v>936</v>
      </c>
      <c r="G206" s="8" t="s">
        <v>47</v>
      </c>
      <c r="H206" s="8" t="s">
        <v>1602</v>
      </c>
      <c r="I206" s="8" t="s">
        <v>49</v>
      </c>
      <c r="J206" s="10">
        <v>4.0</v>
      </c>
      <c r="K206" s="8" t="s">
        <v>1603</v>
      </c>
      <c r="L206" s="8" t="s">
        <v>1604</v>
      </c>
      <c r="M206" s="8" t="s">
        <v>86</v>
      </c>
      <c r="N206" s="8" t="s">
        <v>1605</v>
      </c>
      <c r="O206" s="8" t="s">
        <v>52</v>
      </c>
      <c r="P206" s="8"/>
      <c r="Q206" s="8"/>
      <c r="R206" s="8" t="s">
        <v>1606</v>
      </c>
      <c r="S206" s="8" t="s">
        <v>1607</v>
      </c>
      <c r="T206" s="11" t="str">
        <f t="shared" si="2"/>
        <v>Tony Ciarelli</v>
      </c>
      <c r="U206" s="8" t="s">
        <v>412</v>
      </c>
      <c r="V206" s="8" t="s">
        <v>1608</v>
      </c>
      <c r="W206" s="8" t="s">
        <v>1609</v>
      </c>
      <c r="X206" s="8" t="s">
        <v>1610</v>
      </c>
      <c r="Y206" s="8" t="s">
        <v>60</v>
      </c>
      <c r="Z206" s="12" t="s">
        <v>1611</v>
      </c>
      <c r="AA206" s="12" t="s">
        <v>1612</v>
      </c>
      <c r="AB206" s="12" t="s">
        <v>1613</v>
      </c>
      <c r="AC206" s="8" t="s">
        <v>60</v>
      </c>
      <c r="AD206" s="12" t="s">
        <v>1614</v>
      </c>
      <c r="AE206" s="8" t="s">
        <v>1615</v>
      </c>
      <c r="AF206" s="8" t="s">
        <v>1616</v>
      </c>
      <c r="AG206" s="8" t="s">
        <v>947</v>
      </c>
      <c r="AH206" s="8" t="s">
        <v>65</v>
      </c>
      <c r="AI206" s="8" t="s">
        <v>66</v>
      </c>
      <c r="AJ206" s="8" t="s">
        <v>86</v>
      </c>
      <c r="AK206" s="13" t="s">
        <v>1617</v>
      </c>
      <c r="AL206" s="13" t="s">
        <v>1618</v>
      </c>
      <c r="AM206" s="8" t="s">
        <v>1619</v>
      </c>
      <c r="AN206" s="8" t="s">
        <v>1620</v>
      </c>
      <c r="AO206" s="13" t="s">
        <v>1621</v>
      </c>
      <c r="AP206" s="9" t="s">
        <v>1616</v>
      </c>
      <c r="AQ206" s="11">
        <v>27331.0</v>
      </c>
    </row>
    <row r="207">
      <c r="A207" s="8" t="str">
        <f t="shared" si="1"/>
        <v>Calla Nelson</v>
      </c>
      <c r="B207" s="8" t="s">
        <v>1600</v>
      </c>
      <c r="C207" s="8" t="s">
        <v>972</v>
      </c>
      <c r="D207" s="9" t="s">
        <v>934</v>
      </c>
      <c r="E207" s="8" t="s">
        <v>1601</v>
      </c>
      <c r="F207" s="8" t="s">
        <v>936</v>
      </c>
      <c r="G207" s="8" t="s">
        <v>47</v>
      </c>
      <c r="H207" s="8" t="s">
        <v>1602</v>
      </c>
      <c r="I207" s="8" t="s">
        <v>49</v>
      </c>
      <c r="J207" s="10">
        <v>4.0</v>
      </c>
      <c r="K207" s="8" t="s">
        <v>1603</v>
      </c>
      <c r="L207" s="8" t="s">
        <v>1604</v>
      </c>
      <c r="M207" s="8"/>
      <c r="N207" s="8" t="s">
        <v>1622</v>
      </c>
      <c r="O207" s="8" t="s">
        <v>52</v>
      </c>
      <c r="P207" s="8"/>
      <c r="Q207" s="8"/>
      <c r="R207" s="8" t="s">
        <v>1623</v>
      </c>
      <c r="S207" s="8" t="s">
        <v>1624</v>
      </c>
      <c r="T207" s="11" t="str">
        <f t="shared" si="2"/>
        <v>Calla Nelson</v>
      </c>
      <c r="U207" s="8" t="s">
        <v>412</v>
      </c>
      <c r="V207" s="8" t="s">
        <v>1625</v>
      </c>
      <c r="W207" s="8" t="s">
        <v>1609</v>
      </c>
      <c r="X207" s="8" t="s">
        <v>1610</v>
      </c>
      <c r="Y207" s="8" t="s">
        <v>60</v>
      </c>
      <c r="Z207" s="12" t="s">
        <v>1611</v>
      </c>
      <c r="AA207" s="8" t="s">
        <v>60</v>
      </c>
      <c r="AB207" s="12" t="s">
        <v>1613</v>
      </c>
      <c r="AC207" s="8" t="s">
        <v>60</v>
      </c>
      <c r="AD207" s="12" t="s">
        <v>1614</v>
      </c>
      <c r="AE207" s="8" t="s">
        <v>1615</v>
      </c>
      <c r="AF207" s="8" t="s">
        <v>1616</v>
      </c>
      <c r="AG207" s="8" t="s">
        <v>947</v>
      </c>
      <c r="AH207" s="8" t="s">
        <v>65</v>
      </c>
      <c r="AI207" s="8" t="s">
        <v>66</v>
      </c>
      <c r="AJ207" s="8"/>
      <c r="AK207" s="13" t="s">
        <v>1617</v>
      </c>
      <c r="AL207" s="13" t="s">
        <v>1618</v>
      </c>
      <c r="AM207" s="8" t="s">
        <v>1619</v>
      </c>
      <c r="AN207" s="8" t="s">
        <v>1620</v>
      </c>
      <c r="AO207" s="13" t="s">
        <v>1621</v>
      </c>
      <c r="AP207" s="9" t="s">
        <v>1616</v>
      </c>
      <c r="AQ207" s="11">
        <v>27331.0</v>
      </c>
    </row>
    <row r="208">
      <c r="A208" s="8" t="str">
        <f t="shared" si="1"/>
        <v>Hannah Chau</v>
      </c>
      <c r="B208" s="8" t="s">
        <v>1600</v>
      </c>
      <c r="C208" s="8" t="s">
        <v>972</v>
      </c>
      <c r="D208" s="9" t="s">
        <v>934</v>
      </c>
      <c r="E208" s="8" t="s">
        <v>1601</v>
      </c>
      <c r="F208" s="8" t="s">
        <v>936</v>
      </c>
      <c r="G208" s="8" t="s">
        <v>47</v>
      </c>
      <c r="H208" s="8" t="s">
        <v>1602</v>
      </c>
      <c r="I208" s="8" t="s">
        <v>49</v>
      </c>
      <c r="J208" s="10">
        <v>4.0</v>
      </c>
      <c r="K208" s="8" t="s">
        <v>1603</v>
      </c>
      <c r="L208" s="8" t="s">
        <v>1604</v>
      </c>
      <c r="M208" s="8"/>
      <c r="N208" s="8" t="s">
        <v>1626</v>
      </c>
      <c r="O208" s="8" t="s">
        <v>52</v>
      </c>
      <c r="P208" s="8"/>
      <c r="Q208" s="8"/>
      <c r="R208" s="8" t="s">
        <v>104</v>
      </c>
      <c r="S208" s="8" t="s">
        <v>1627</v>
      </c>
      <c r="T208" s="11" t="str">
        <f t="shared" si="2"/>
        <v>Hannah Chau</v>
      </c>
      <c r="U208" s="8" t="s">
        <v>412</v>
      </c>
      <c r="V208" s="8" t="s">
        <v>1628</v>
      </c>
      <c r="W208" s="8" t="s">
        <v>1609</v>
      </c>
      <c r="X208" s="8" t="s">
        <v>1610</v>
      </c>
      <c r="Y208" s="12" t="s">
        <v>1629</v>
      </c>
      <c r="Z208" s="12" t="s">
        <v>1611</v>
      </c>
      <c r="AA208" s="8" t="s">
        <v>60</v>
      </c>
      <c r="AB208" s="12" t="s">
        <v>1630</v>
      </c>
      <c r="AC208" s="8" t="s">
        <v>60</v>
      </c>
      <c r="AD208" s="12" t="s">
        <v>1614</v>
      </c>
      <c r="AE208" s="8" t="s">
        <v>1615</v>
      </c>
      <c r="AF208" s="13" t="s">
        <v>1616</v>
      </c>
      <c r="AG208" s="13" t="s">
        <v>947</v>
      </c>
      <c r="AH208" s="8" t="s">
        <v>65</v>
      </c>
      <c r="AI208" s="8" t="s">
        <v>66</v>
      </c>
      <c r="AJ208" s="8"/>
      <c r="AK208" s="13" t="s">
        <v>1617</v>
      </c>
      <c r="AL208" s="13" t="s">
        <v>1618</v>
      </c>
      <c r="AM208" s="8" t="s">
        <v>1619</v>
      </c>
      <c r="AN208" s="8" t="s">
        <v>1620</v>
      </c>
      <c r="AO208" s="13" t="s">
        <v>1621</v>
      </c>
      <c r="AP208" s="9" t="s">
        <v>1616</v>
      </c>
      <c r="AQ208" s="11">
        <v>27331.0</v>
      </c>
    </row>
    <row r="209">
      <c r="A209" s="8" t="str">
        <f t="shared" si="1"/>
        <v>Jeff Perkins</v>
      </c>
      <c r="B209" s="8" t="s">
        <v>1600</v>
      </c>
      <c r="C209" s="8" t="s">
        <v>972</v>
      </c>
      <c r="D209" s="9" t="s">
        <v>934</v>
      </c>
      <c r="E209" s="8" t="s">
        <v>1601</v>
      </c>
      <c r="F209" s="8" t="s">
        <v>936</v>
      </c>
      <c r="G209" s="8" t="s">
        <v>47</v>
      </c>
      <c r="H209" s="8" t="s">
        <v>1602</v>
      </c>
      <c r="I209" s="8" t="s">
        <v>49</v>
      </c>
      <c r="J209" s="10">
        <v>4.0</v>
      </c>
      <c r="K209" s="8" t="s">
        <v>1603</v>
      </c>
      <c r="L209" s="8" t="s">
        <v>1604</v>
      </c>
      <c r="M209" s="8" t="s">
        <v>86</v>
      </c>
      <c r="N209" s="8" t="s">
        <v>1631</v>
      </c>
      <c r="O209" s="8" t="s">
        <v>52</v>
      </c>
      <c r="P209" s="8"/>
      <c r="Q209" s="8"/>
      <c r="R209" s="8" t="s">
        <v>1632</v>
      </c>
      <c r="S209" s="8" t="s">
        <v>1633</v>
      </c>
      <c r="T209" s="11" t="str">
        <f t="shared" si="2"/>
        <v>Jeff Perkins</v>
      </c>
      <c r="U209" s="8" t="s">
        <v>55</v>
      </c>
      <c r="V209" s="8" t="s">
        <v>1634</v>
      </c>
      <c r="W209" s="8" t="s">
        <v>1609</v>
      </c>
      <c r="X209" s="8" t="s">
        <v>1610</v>
      </c>
      <c r="Y209" s="12" t="s">
        <v>1635</v>
      </c>
      <c r="Z209" s="12" t="s">
        <v>1611</v>
      </c>
      <c r="AA209" s="8" t="s">
        <v>60</v>
      </c>
      <c r="AB209" s="12" t="s">
        <v>1613</v>
      </c>
      <c r="AC209" s="8" t="s">
        <v>60</v>
      </c>
      <c r="AD209" s="12" t="s">
        <v>1614</v>
      </c>
      <c r="AE209" s="8" t="s">
        <v>1615</v>
      </c>
      <c r="AF209" s="8" t="s">
        <v>1616</v>
      </c>
      <c r="AG209" s="8" t="s">
        <v>947</v>
      </c>
      <c r="AH209" s="8" t="s">
        <v>65</v>
      </c>
      <c r="AI209" s="8" t="s">
        <v>66</v>
      </c>
      <c r="AJ209" s="8" t="s">
        <v>86</v>
      </c>
      <c r="AK209" s="13" t="s">
        <v>1617</v>
      </c>
      <c r="AL209" s="13" t="s">
        <v>1618</v>
      </c>
      <c r="AM209" s="8" t="s">
        <v>1619</v>
      </c>
      <c r="AN209" s="8" t="s">
        <v>1620</v>
      </c>
      <c r="AO209" s="13" t="s">
        <v>1621</v>
      </c>
      <c r="AP209" s="9" t="s">
        <v>1616</v>
      </c>
      <c r="AQ209" s="11">
        <v>27331.0</v>
      </c>
    </row>
    <row r="210">
      <c r="A210" s="8" t="str">
        <f t="shared" si="1"/>
        <v>Katelyn Ciarelli</v>
      </c>
      <c r="B210" s="8" t="s">
        <v>1600</v>
      </c>
      <c r="C210" s="8" t="s">
        <v>972</v>
      </c>
      <c r="D210" s="9" t="s">
        <v>934</v>
      </c>
      <c r="E210" s="8" t="s">
        <v>1601</v>
      </c>
      <c r="F210" s="8" t="s">
        <v>936</v>
      </c>
      <c r="G210" s="8" t="s">
        <v>47</v>
      </c>
      <c r="H210" s="8" t="s">
        <v>1602</v>
      </c>
      <c r="I210" s="8" t="s">
        <v>49</v>
      </c>
      <c r="J210" s="10">
        <v>4.0</v>
      </c>
      <c r="K210" s="8" t="s">
        <v>1603</v>
      </c>
      <c r="L210" s="8" t="s">
        <v>1604</v>
      </c>
      <c r="M210" s="8" t="s">
        <v>86</v>
      </c>
      <c r="N210" s="8" t="s">
        <v>1636</v>
      </c>
      <c r="O210" s="8" t="s">
        <v>52</v>
      </c>
      <c r="P210" s="8"/>
      <c r="Q210" s="8"/>
      <c r="R210" s="8" t="s">
        <v>1637</v>
      </c>
      <c r="S210" s="8" t="s">
        <v>1607</v>
      </c>
      <c r="T210" s="11" t="str">
        <f t="shared" si="2"/>
        <v>Katelyn Ciarelli</v>
      </c>
      <c r="U210" s="8" t="s">
        <v>80</v>
      </c>
      <c r="V210" s="8" t="s">
        <v>1638</v>
      </c>
      <c r="W210" s="8" t="s">
        <v>1609</v>
      </c>
      <c r="X210" s="8" t="s">
        <v>1610</v>
      </c>
      <c r="Y210" s="8" t="s">
        <v>60</v>
      </c>
      <c r="Z210" s="12" t="s">
        <v>1611</v>
      </c>
      <c r="AA210" s="12" t="s">
        <v>1639</v>
      </c>
      <c r="AB210" s="12" t="s">
        <v>1613</v>
      </c>
      <c r="AC210" s="8" t="s">
        <v>60</v>
      </c>
      <c r="AD210" s="12" t="s">
        <v>1614</v>
      </c>
      <c r="AE210" s="8" t="s">
        <v>1615</v>
      </c>
      <c r="AF210" s="8" t="s">
        <v>1616</v>
      </c>
      <c r="AG210" s="8" t="s">
        <v>947</v>
      </c>
      <c r="AH210" s="8" t="s">
        <v>65</v>
      </c>
      <c r="AI210" s="8" t="s">
        <v>66</v>
      </c>
      <c r="AJ210" s="8" t="s">
        <v>86</v>
      </c>
      <c r="AK210" s="13" t="s">
        <v>1617</v>
      </c>
      <c r="AL210" s="13" t="s">
        <v>1618</v>
      </c>
      <c r="AM210" s="8" t="s">
        <v>1619</v>
      </c>
      <c r="AN210" s="8" t="s">
        <v>1620</v>
      </c>
      <c r="AO210" s="13" t="s">
        <v>1621</v>
      </c>
      <c r="AP210" s="9" t="s">
        <v>1616</v>
      </c>
      <c r="AQ210" s="11">
        <v>27331.0</v>
      </c>
    </row>
    <row r="211">
      <c r="A211" s="8" t="str">
        <f t="shared" si="1"/>
        <v>Casey Kear</v>
      </c>
      <c r="B211" s="8" t="s">
        <v>1600</v>
      </c>
      <c r="C211" s="8" t="s">
        <v>972</v>
      </c>
      <c r="D211" s="9" t="s">
        <v>934</v>
      </c>
      <c r="E211" s="8" t="s">
        <v>1601</v>
      </c>
      <c r="F211" s="8" t="s">
        <v>936</v>
      </c>
      <c r="G211" s="8" t="s">
        <v>47</v>
      </c>
      <c r="H211" s="8" t="s">
        <v>1602</v>
      </c>
      <c r="I211" s="8" t="s">
        <v>49</v>
      </c>
      <c r="J211" s="10">
        <v>4.0</v>
      </c>
      <c r="K211" s="8" t="s">
        <v>1603</v>
      </c>
      <c r="L211" s="8" t="s">
        <v>1604</v>
      </c>
      <c r="M211" s="8" t="s">
        <v>86</v>
      </c>
      <c r="N211" s="8" t="s">
        <v>1640</v>
      </c>
      <c r="O211" s="8" t="s">
        <v>52</v>
      </c>
      <c r="P211" s="8"/>
      <c r="Q211" s="8"/>
      <c r="R211" s="8" t="s">
        <v>1641</v>
      </c>
      <c r="S211" s="8" t="s">
        <v>1642</v>
      </c>
      <c r="T211" s="11" t="str">
        <f t="shared" si="2"/>
        <v>Casey Kear</v>
      </c>
      <c r="U211" s="8" t="s">
        <v>80</v>
      </c>
      <c r="V211" s="8" t="s">
        <v>1643</v>
      </c>
      <c r="W211" s="8" t="s">
        <v>1609</v>
      </c>
      <c r="X211" s="8" t="s">
        <v>1610</v>
      </c>
      <c r="Y211" s="12" t="s">
        <v>1644</v>
      </c>
      <c r="Z211" s="12" t="s">
        <v>1611</v>
      </c>
      <c r="AA211" s="8" t="s">
        <v>60</v>
      </c>
      <c r="AB211" s="12" t="s">
        <v>1613</v>
      </c>
      <c r="AC211" s="8" t="s">
        <v>60</v>
      </c>
      <c r="AD211" s="12" t="s">
        <v>1614</v>
      </c>
      <c r="AE211" s="8" t="s">
        <v>1615</v>
      </c>
      <c r="AF211" s="8" t="s">
        <v>1616</v>
      </c>
      <c r="AG211" s="8" t="s">
        <v>947</v>
      </c>
      <c r="AH211" s="8" t="s">
        <v>65</v>
      </c>
      <c r="AI211" s="8" t="s">
        <v>66</v>
      </c>
      <c r="AJ211" s="8" t="s">
        <v>86</v>
      </c>
      <c r="AK211" s="13" t="s">
        <v>1617</v>
      </c>
      <c r="AL211" s="13" t="s">
        <v>1618</v>
      </c>
      <c r="AM211" s="8" t="s">
        <v>1619</v>
      </c>
      <c r="AN211" s="8" t="s">
        <v>1620</v>
      </c>
      <c r="AO211" s="13" t="s">
        <v>1621</v>
      </c>
      <c r="AP211" s="9" t="s">
        <v>1616</v>
      </c>
      <c r="AQ211" s="11">
        <v>27331.0</v>
      </c>
    </row>
    <row r="212">
      <c r="A212" s="8" t="str">
        <f t="shared" si="1"/>
        <v>Joanna Hayes</v>
      </c>
      <c r="B212" s="8" t="s">
        <v>1645</v>
      </c>
      <c r="C212" s="8" t="s">
        <v>1646</v>
      </c>
      <c r="D212" s="9" t="s">
        <v>934</v>
      </c>
      <c r="E212" s="8" t="s">
        <v>1647</v>
      </c>
      <c r="F212" s="8" t="s">
        <v>936</v>
      </c>
      <c r="G212" s="8" t="s">
        <v>47</v>
      </c>
      <c r="H212" s="8" t="s">
        <v>1648</v>
      </c>
      <c r="I212" s="8" t="s">
        <v>49</v>
      </c>
      <c r="J212" s="10">
        <v>3.9</v>
      </c>
      <c r="K212" s="8" t="s">
        <v>1649</v>
      </c>
      <c r="L212" s="13" t="s">
        <v>1489</v>
      </c>
      <c r="M212" s="8" t="s">
        <v>86</v>
      </c>
      <c r="N212" s="8" t="s">
        <v>1650</v>
      </c>
      <c r="O212" s="8" t="s">
        <v>52</v>
      </c>
      <c r="P212" s="8"/>
      <c r="Q212" s="8"/>
      <c r="R212" s="8" t="s">
        <v>1651</v>
      </c>
      <c r="S212" s="8" t="s">
        <v>1652</v>
      </c>
      <c r="T212" s="11" t="str">
        <f t="shared" si="2"/>
        <v>Joanna Hayes</v>
      </c>
      <c r="U212" s="8" t="s">
        <v>311</v>
      </c>
      <c r="V212" s="8" t="s">
        <v>1653</v>
      </c>
      <c r="W212" s="8"/>
      <c r="X212" s="8" t="s">
        <v>1654</v>
      </c>
      <c r="Y212" s="8" t="s">
        <v>60</v>
      </c>
      <c r="Z212" s="12" t="s">
        <v>1655</v>
      </c>
      <c r="AA212" s="12" t="s">
        <v>1656</v>
      </c>
      <c r="AB212" s="12" t="s">
        <v>1657</v>
      </c>
      <c r="AC212" s="12" t="s">
        <v>1658</v>
      </c>
      <c r="AD212" s="12" t="s">
        <v>1659</v>
      </c>
      <c r="AE212" s="8" t="s">
        <v>1660</v>
      </c>
      <c r="AF212" s="8" t="s">
        <v>1661</v>
      </c>
      <c r="AG212" s="8" t="s">
        <v>947</v>
      </c>
      <c r="AH212" s="8" t="s">
        <v>543</v>
      </c>
      <c r="AI212" s="8" t="s">
        <v>66</v>
      </c>
      <c r="AJ212" s="8" t="s">
        <v>86</v>
      </c>
      <c r="AK212" s="8"/>
      <c r="AL212" s="8"/>
      <c r="AM212" s="8" t="s">
        <v>1619</v>
      </c>
      <c r="AN212" s="8" t="s">
        <v>1662</v>
      </c>
      <c r="AO212" s="13" t="s">
        <v>1663</v>
      </c>
      <c r="AP212" s="38" t="s">
        <v>1661</v>
      </c>
      <c r="AQ212" s="28">
        <v>30873.0</v>
      </c>
    </row>
    <row r="213">
      <c r="A213" s="8" t="str">
        <f t="shared" si="1"/>
        <v>Michael Phillippy</v>
      </c>
      <c r="B213" s="8" t="s">
        <v>1645</v>
      </c>
      <c r="C213" s="8" t="s">
        <v>1646</v>
      </c>
      <c r="D213" s="9" t="s">
        <v>934</v>
      </c>
      <c r="E213" s="8" t="s">
        <v>1647</v>
      </c>
      <c r="F213" s="8" t="s">
        <v>936</v>
      </c>
      <c r="G213" s="8" t="s">
        <v>47</v>
      </c>
      <c r="H213" s="8" t="s">
        <v>1648</v>
      </c>
      <c r="I213" s="8" t="s">
        <v>49</v>
      </c>
      <c r="J213" s="10">
        <v>3.9</v>
      </c>
      <c r="K213" s="8" t="s">
        <v>1649</v>
      </c>
      <c r="L213" s="8" t="s">
        <v>1489</v>
      </c>
      <c r="M213" s="8"/>
      <c r="N213" s="8" t="s">
        <v>1664</v>
      </c>
      <c r="O213" s="8" t="s">
        <v>52</v>
      </c>
      <c r="P213" s="8"/>
      <c r="Q213" s="8"/>
      <c r="R213" s="8" t="s">
        <v>731</v>
      </c>
      <c r="S213" s="8" t="s">
        <v>1665</v>
      </c>
      <c r="T213" s="11" t="str">
        <f t="shared" si="2"/>
        <v>Michael Phillippy</v>
      </c>
      <c r="U213" s="8" t="s">
        <v>149</v>
      </c>
      <c r="V213" s="8" t="s">
        <v>1666</v>
      </c>
      <c r="W213" s="8"/>
      <c r="X213" s="8" t="s">
        <v>1654</v>
      </c>
      <c r="Y213" s="8" t="s">
        <v>60</v>
      </c>
      <c r="Z213" s="12" t="s">
        <v>1655</v>
      </c>
      <c r="AA213" s="8" t="s">
        <v>60</v>
      </c>
      <c r="AB213" s="12" t="s">
        <v>1657</v>
      </c>
      <c r="AC213" s="12" t="s">
        <v>1667</v>
      </c>
      <c r="AD213" s="12" t="s">
        <v>1659</v>
      </c>
      <c r="AE213" s="8" t="s">
        <v>1660</v>
      </c>
      <c r="AF213" s="8" t="s">
        <v>1661</v>
      </c>
      <c r="AG213" s="8" t="s">
        <v>947</v>
      </c>
      <c r="AH213" s="8" t="s">
        <v>543</v>
      </c>
      <c r="AI213" s="8" t="s">
        <v>66</v>
      </c>
      <c r="AJ213" s="8"/>
      <c r="AK213" s="8"/>
      <c r="AL213" s="8"/>
      <c r="AM213" s="8" t="s">
        <v>1619</v>
      </c>
      <c r="AN213" s="8" t="s">
        <v>1662</v>
      </c>
      <c r="AO213" s="8" t="s">
        <v>1663</v>
      </c>
      <c r="AP213" s="8" t="s">
        <v>1661</v>
      </c>
      <c r="AQ213" s="11">
        <v>30873.0</v>
      </c>
    </row>
    <row r="214">
      <c r="A214" s="8" t="str">
        <f t="shared" si="1"/>
        <v>Sean Denard</v>
      </c>
      <c r="B214" s="8" t="s">
        <v>1645</v>
      </c>
      <c r="C214" s="8" t="s">
        <v>1646</v>
      </c>
      <c r="D214" s="9" t="s">
        <v>934</v>
      </c>
      <c r="E214" s="8" t="s">
        <v>1647</v>
      </c>
      <c r="F214" s="8" t="s">
        <v>936</v>
      </c>
      <c r="G214" s="8" t="s">
        <v>47</v>
      </c>
      <c r="H214" s="8" t="s">
        <v>1648</v>
      </c>
      <c r="I214" s="8" t="s">
        <v>49</v>
      </c>
      <c r="J214" s="10">
        <v>3.9</v>
      </c>
      <c r="K214" s="8" t="s">
        <v>1649</v>
      </c>
      <c r="L214" s="8" t="s">
        <v>1489</v>
      </c>
      <c r="M214" s="8"/>
      <c r="N214" s="8" t="s">
        <v>1668</v>
      </c>
      <c r="O214" s="8" t="s">
        <v>52</v>
      </c>
      <c r="P214" s="8"/>
      <c r="Q214" s="8"/>
      <c r="R214" s="8" t="s">
        <v>940</v>
      </c>
      <c r="S214" s="8" t="s">
        <v>1669</v>
      </c>
      <c r="T214" s="11" t="str">
        <f t="shared" si="2"/>
        <v>Sean Denard</v>
      </c>
      <c r="U214" s="8" t="s">
        <v>160</v>
      </c>
      <c r="V214" s="8" t="s">
        <v>1670</v>
      </c>
      <c r="W214" s="8"/>
      <c r="X214" s="8" t="s">
        <v>1654</v>
      </c>
      <c r="Y214" s="8" t="s">
        <v>60</v>
      </c>
      <c r="Z214" s="12" t="s">
        <v>1655</v>
      </c>
      <c r="AA214" s="8" t="s">
        <v>60</v>
      </c>
      <c r="AB214" s="12" t="s">
        <v>1657</v>
      </c>
      <c r="AC214" s="12" t="s">
        <v>1671</v>
      </c>
      <c r="AD214" s="12" t="s">
        <v>1659</v>
      </c>
      <c r="AE214" s="8" t="s">
        <v>1660</v>
      </c>
      <c r="AF214" s="8" t="s">
        <v>1661</v>
      </c>
      <c r="AG214" s="8" t="s">
        <v>947</v>
      </c>
      <c r="AH214" s="8" t="s">
        <v>543</v>
      </c>
      <c r="AI214" s="8" t="s">
        <v>66</v>
      </c>
      <c r="AJ214" s="8"/>
      <c r="AK214" s="8"/>
      <c r="AL214" s="8"/>
      <c r="AM214" s="8" t="s">
        <v>1619</v>
      </c>
      <c r="AN214" s="8" t="s">
        <v>1662</v>
      </c>
      <c r="AO214" s="8" t="s">
        <v>1663</v>
      </c>
      <c r="AP214" s="9" t="s">
        <v>1661</v>
      </c>
      <c r="AQ214" s="11">
        <v>30873.0</v>
      </c>
    </row>
    <row r="215">
      <c r="A215" s="8" t="str">
        <f t="shared" si="1"/>
        <v>Arman Hall</v>
      </c>
      <c r="B215" s="8" t="s">
        <v>1645</v>
      </c>
      <c r="C215" s="8" t="s">
        <v>1646</v>
      </c>
      <c r="D215" s="9" t="s">
        <v>934</v>
      </c>
      <c r="E215" s="8" t="s">
        <v>1647</v>
      </c>
      <c r="F215" s="8" t="s">
        <v>936</v>
      </c>
      <c r="G215" s="8" t="s">
        <v>47</v>
      </c>
      <c r="H215" s="8" t="s">
        <v>1648</v>
      </c>
      <c r="I215" s="8" t="s">
        <v>49</v>
      </c>
      <c r="J215" s="10">
        <v>3.9</v>
      </c>
      <c r="K215" s="8" t="s">
        <v>1649</v>
      </c>
      <c r="L215" s="8" t="s">
        <v>1489</v>
      </c>
      <c r="M215" s="8"/>
      <c r="N215" s="8" t="s">
        <v>1672</v>
      </c>
      <c r="O215" s="8" t="s">
        <v>52</v>
      </c>
      <c r="P215" s="8"/>
      <c r="Q215" s="8"/>
      <c r="R215" s="8" t="s">
        <v>1673</v>
      </c>
      <c r="S215" s="8" t="s">
        <v>1674</v>
      </c>
      <c r="T215" s="11" t="str">
        <f t="shared" si="2"/>
        <v>Arman Hall</v>
      </c>
      <c r="U215" s="8" t="s">
        <v>674</v>
      </c>
      <c r="V215" s="8" t="s">
        <v>1675</v>
      </c>
      <c r="W215" s="8"/>
      <c r="X215" s="8" t="s">
        <v>1654</v>
      </c>
      <c r="Y215" s="8" t="s">
        <v>60</v>
      </c>
      <c r="Z215" s="12" t="s">
        <v>1655</v>
      </c>
      <c r="AA215" s="8" t="s">
        <v>60</v>
      </c>
      <c r="AB215" s="12" t="s">
        <v>1657</v>
      </c>
      <c r="AC215" s="12" t="s">
        <v>1676</v>
      </c>
      <c r="AD215" s="12" t="s">
        <v>1659</v>
      </c>
      <c r="AE215" s="8" t="s">
        <v>1660</v>
      </c>
      <c r="AF215" s="8" t="s">
        <v>1661</v>
      </c>
      <c r="AG215" s="8" t="s">
        <v>947</v>
      </c>
      <c r="AH215" s="8" t="s">
        <v>543</v>
      </c>
      <c r="AI215" s="8" t="s">
        <v>66</v>
      </c>
      <c r="AJ215" s="8"/>
      <c r="AK215" s="8"/>
      <c r="AL215" s="8"/>
      <c r="AM215" s="8" t="s">
        <v>1619</v>
      </c>
      <c r="AN215" s="8" t="s">
        <v>1662</v>
      </c>
      <c r="AO215" s="8" t="s">
        <v>1663</v>
      </c>
      <c r="AP215" s="8" t="s">
        <v>1661</v>
      </c>
      <c r="AQ215" s="11">
        <v>30873.0</v>
      </c>
    </row>
    <row r="216">
      <c r="A216" s="8" t="str">
        <f t="shared" si="1"/>
        <v>Wellington Zaza</v>
      </c>
      <c r="B216" s="8" t="s">
        <v>1645</v>
      </c>
      <c r="C216" s="8" t="s">
        <v>1646</v>
      </c>
      <c r="D216" s="9" t="s">
        <v>934</v>
      </c>
      <c r="E216" s="8" t="s">
        <v>1647</v>
      </c>
      <c r="F216" s="8" t="s">
        <v>936</v>
      </c>
      <c r="G216" s="8" t="s">
        <v>47</v>
      </c>
      <c r="H216" s="8" t="s">
        <v>1648</v>
      </c>
      <c r="I216" s="8" t="s">
        <v>49</v>
      </c>
      <c r="J216" s="10">
        <v>3.9</v>
      </c>
      <c r="K216" s="8" t="s">
        <v>1649</v>
      </c>
      <c r="L216" s="8" t="s">
        <v>1489</v>
      </c>
      <c r="M216" s="8"/>
      <c r="N216" s="8" t="s">
        <v>1677</v>
      </c>
      <c r="O216" s="8" t="s">
        <v>52</v>
      </c>
      <c r="P216" s="8"/>
      <c r="Q216" s="8"/>
      <c r="R216" s="8" t="s">
        <v>1678</v>
      </c>
      <c r="S216" s="8" t="s">
        <v>1679</v>
      </c>
      <c r="T216" s="11" t="str">
        <f t="shared" si="2"/>
        <v>Wellington Zaza</v>
      </c>
      <c r="U216" s="8" t="s">
        <v>1680</v>
      </c>
      <c r="V216" s="8" t="s">
        <v>1681</v>
      </c>
      <c r="W216" s="8"/>
      <c r="X216" s="8" t="s">
        <v>1654</v>
      </c>
      <c r="Y216" s="8" t="s">
        <v>60</v>
      </c>
      <c r="Z216" s="12" t="s">
        <v>1655</v>
      </c>
      <c r="AA216" s="8" t="s">
        <v>60</v>
      </c>
      <c r="AB216" s="12" t="s">
        <v>1657</v>
      </c>
      <c r="AC216" s="12" t="s">
        <v>1682</v>
      </c>
      <c r="AD216" s="12" t="s">
        <v>1659</v>
      </c>
      <c r="AE216" s="8" t="s">
        <v>1660</v>
      </c>
      <c r="AF216" s="8" t="s">
        <v>1661</v>
      </c>
      <c r="AG216" s="8" t="s">
        <v>947</v>
      </c>
      <c r="AH216" s="8" t="s">
        <v>543</v>
      </c>
      <c r="AI216" s="8" t="s">
        <v>66</v>
      </c>
      <c r="AJ216" s="8"/>
      <c r="AK216" s="8"/>
      <c r="AL216" s="8"/>
      <c r="AM216" s="8" t="s">
        <v>1619</v>
      </c>
      <c r="AN216" s="8" t="s">
        <v>1662</v>
      </c>
      <c r="AO216" s="8" t="s">
        <v>1663</v>
      </c>
      <c r="AP216" s="8" t="s">
        <v>1661</v>
      </c>
      <c r="AQ216" s="11">
        <v>30873.0</v>
      </c>
    </row>
    <row r="217">
      <c r="A217" s="8" t="str">
        <f t="shared" si="1"/>
        <v>Mecca McGlaston</v>
      </c>
      <c r="B217" s="8" t="s">
        <v>1645</v>
      </c>
      <c r="C217" s="8" t="s">
        <v>1646</v>
      </c>
      <c r="D217" s="9" t="s">
        <v>934</v>
      </c>
      <c r="E217" s="8" t="s">
        <v>1647</v>
      </c>
      <c r="F217" s="8" t="s">
        <v>936</v>
      </c>
      <c r="G217" s="8" t="s">
        <v>47</v>
      </c>
      <c r="H217" s="8" t="s">
        <v>1648</v>
      </c>
      <c r="I217" s="8" t="s">
        <v>49</v>
      </c>
      <c r="J217" s="10">
        <v>3.9</v>
      </c>
      <c r="K217" s="8" t="s">
        <v>1649</v>
      </c>
      <c r="L217" s="8" t="s">
        <v>1489</v>
      </c>
      <c r="M217" s="8"/>
      <c r="N217" s="8" t="s">
        <v>1683</v>
      </c>
      <c r="O217" s="8" t="s">
        <v>52</v>
      </c>
      <c r="P217" s="8"/>
      <c r="Q217" s="8"/>
      <c r="R217" s="8" t="s">
        <v>1684</v>
      </c>
      <c r="S217" s="8" t="s">
        <v>1685</v>
      </c>
      <c r="T217" s="11" t="str">
        <f t="shared" si="2"/>
        <v>Mecca McGlaston</v>
      </c>
      <c r="U217" s="8" t="s">
        <v>1686</v>
      </c>
      <c r="V217" s="8" t="s">
        <v>1687</v>
      </c>
      <c r="W217" s="8"/>
      <c r="X217" s="8" t="s">
        <v>1654</v>
      </c>
      <c r="Y217" s="8" t="s">
        <v>60</v>
      </c>
      <c r="Z217" s="12" t="s">
        <v>1655</v>
      </c>
      <c r="AA217" s="8" t="s">
        <v>60</v>
      </c>
      <c r="AB217" s="12" t="s">
        <v>1657</v>
      </c>
      <c r="AC217" s="12" t="s">
        <v>1688</v>
      </c>
      <c r="AD217" s="12" t="s">
        <v>1659</v>
      </c>
      <c r="AE217" s="8" t="s">
        <v>1660</v>
      </c>
      <c r="AF217" s="8" t="s">
        <v>1661</v>
      </c>
      <c r="AG217" s="8" t="s">
        <v>947</v>
      </c>
      <c r="AH217" s="8" t="s">
        <v>543</v>
      </c>
      <c r="AI217" s="8" t="s">
        <v>66</v>
      </c>
      <c r="AJ217" s="8"/>
      <c r="AK217" s="8"/>
      <c r="AL217" s="8"/>
      <c r="AM217" s="8" t="s">
        <v>1619</v>
      </c>
      <c r="AN217" s="8" t="s">
        <v>1662</v>
      </c>
      <c r="AO217" s="8" t="s">
        <v>1663</v>
      </c>
      <c r="AP217" s="8" t="s">
        <v>1661</v>
      </c>
      <c r="AQ217" s="11">
        <v>30873.0</v>
      </c>
    </row>
    <row r="218">
      <c r="A218" s="8" t="str">
        <f t="shared" si="1"/>
        <v>Tate Curran</v>
      </c>
      <c r="B218" s="8" t="s">
        <v>1645</v>
      </c>
      <c r="C218" s="8" t="s">
        <v>1646</v>
      </c>
      <c r="D218" s="9" t="s">
        <v>934</v>
      </c>
      <c r="E218" s="8" t="s">
        <v>1647</v>
      </c>
      <c r="F218" s="8" t="s">
        <v>936</v>
      </c>
      <c r="G218" s="8" t="s">
        <v>47</v>
      </c>
      <c r="H218" s="8" t="s">
        <v>1648</v>
      </c>
      <c r="I218" s="8" t="s">
        <v>49</v>
      </c>
      <c r="J218" s="10">
        <v>3.9</v>
      </c>
      <c r="K218" s="8" t="s">
        <v>1649</v>
      </c>
      <c r="L218" s="8" t="s">
        <v>1489</v>
      </c>
      <c r="M218" s="8"/>
      <c r="N218" s="8" t="s">
        <v>1689</v>
      </c>
      <c r="O218" s="8" t="s">
        <v>52</v>
      </c>
      <c r="P218" s="8"/>
      <c r="Q218" s="8"/>
      <c r="R218" s="8" t="s">
        <v>1690</v>
      </c>
      <c r="S218" s="8" t="s">
        <v>1691</v>
      </c>
      <c r="T218" s="11" t="str">
        <f t="shared" si="2"/>
        <v>Tate Curran</v>
      </c>
      <c r="U218" s="8" t="s">
        <v>247</v>
      </c>
      <c r="V218" s="8" t="s">
        <v>1692</v>
      </c>
      <c r="W218" s="8"/>
      <c r="X218" s="8" t="s">
        <v>1654</v>
      </c>
      <c r="Y218" s="8" t="s">
        <v>60</v>
      </c>
      <c r="Z218" s="12" t="s">
        <v>1655</v>
      </c>
      <c r="AA218" s="8" t="s">
        <v>60</v>
      </c>
      <c r="AB218" s="12" t="s">
        <v>1657</v>
      </c>
      <c r="AC218" s="12" t="s">
        <v>1693</v>
      </c>
      <c r="AD218" s="12" t="s">
        <v>1659</v>
      </c>
      <c r="AE218" s="8" t="s">
        <v>1660</v>
      </c>
      <c r="AF218" s="8" t="s">
        <v>1661</v>
      </c>
      <c r="AG218" s="8" t="s">
        <v>947</v>
      </c>
      <c r="AH218" s="8" t="s">
        <v>543</v>
      </c>
      <c r="AI218" s="8" t="s">
        <v>66</v>
      </c>
      <c r="AJ218" s="8"/>
      <c r="AK218" s="8"/>
      <c r="AL218" s="8"/>
      <c r="AM218" s="8" t="s">
        <v>1619</v>
      </c>
      <c r="AN218" s="8" t="s">
        <v>1662</v>
      </c>
      <c r="AO218" s="8" t="s">
        <v>1663</v>
      </c>
      <c r="AP218" s="9" t="s">
        <v>1661</v>
      </c>
      <c r="AQ218" s="11">
        <v>30873.0</v>
      </c>
    </row>
    <row r="219">
      <c r="A219" s="8" t="str">
        <f t="shared" si="1"/>
        <v>Nick Newman</v>
      </c>
      <c r="B219" s="8" t="s">
        <v>1645</v>
      </c>
      <c r="C219" s="8" t="s">
        <v>1646</v>
      </c>
      <c r="D219" s="9" t="s">
        <v>934</v>
      </c>
      <c r="E219" s="8" t="s">
        <v>1647</v>
      </c>
      <c r="F219" s="8" t="s">
        <v>936</v>
      </c>
      <c r="G219" s="8" t="s">
        <v>47</v>
      </c>
      <c r="H219" s="8" t="s">
        <v>1648</v>
      </c>
      <c r="I219" s="8" t="s">
        <v>49</v>
      </c>
      <c r="J219" s="10">
        <v>3.9</v>
      </c>
      <c r="K219" s="8" t="s">
        <v>1649</v>
      </c>
      <c r="L219" s="8" t="s">
        <v>1489</v>
      </c>
      <c r="M219" s="8"/>
      <c r="N219" s="8" t="s">
        <v>1694</v>
      </c>
      <c r="O219" s="8" t="s">
        <v>52</v>
      </c>
      <c r="P219" s="8"/>
      <c r="Q219" s="8"/>
      <c r="R219" s="8" t="s">
        <v>392</v>
      </c>
      <c r="S219" s="8" t="s">
        <v>1695</v>
      </c>
      <c r="T219" s="11" t="str">
        <f t="shared" si="2"/>
        <v>Nick Newman</v>
      </c>
      <c r="U219" s="8" t="s">
        <v>1125</v>
      </c>
      <c r="V219" s="8" t="s">
        <v>1696</v>
      </c>
      <c r="W219" s="8"/>
      <c r="X219" s="8" t="s">
        <v>1654</v>
      </c>
      <c r="Y219" s="12" t="s">
        <v>169</v>
      </c>
      <c r="Z219" s="12" t="s">
        <v>1655</v>
      </c>
      <c r="AA219" s="8" t="s">
        <v>60</v>
      </c>
      <c r="AB219" s="12" t="s">
        <v>1657</v>
      </c>
      <c r="AC219" s="12" t="s">
        <v>1697</v>
      </c>
      <c r="AD219" s="12" t="s">
        <v>1659</v>
      </c>
      <c r="AE219" s="8" t="s">
        <v>1660</v>
      </c>
      <c r="AF219" s="8" t="s">
        <v>1661</v>
      </c>
      <c r="AG219" s="8" t="s">
        <v>947</v>
      </c>
      <c r="AH219" s="8" t="s">
        <v>543</v>
      </c>
      <c r="AI219" s="8" t="s">
        <v>66</v>
      </c>
      <c r="AJ219" s="8"/>
      <c r="AK219" s="8"/>
      <c r="AL219" s="8"/>
      <c r="AM219" s="8" t="s">
        <v>1619</v>
      </c>
      <c r="AN219" s="8" t="s">
        <v>1662</v>
      </c>
      <c r="AO219" s="8" t="s">
        <v>1663</v>
      </c>
      <c r="AP219" s="9" t="s">
        <v>1661</v>
      </c>
      <c r="AQ219" s="11">
        <v>30873.0</v>
      </c>
    </row>
    <row r="220">
      <c r="A220" s="8" t="str">
        <f t="shared" si="1"/>
        <v>Andrew Ferris</v>
      </c>
      <c r="B220" s="8" t="s">
        <v>1645</v>
      </c>
      <c r="C220" s="8" t="s">
        <v>1646</v>
      </c>
      <c r="D220" s="9" t="s">
        <v>934</v>
      </c>
      <c r="E220" s="8" t="s">
        <v>1647</v>
      </c>
      <c r="F220" s="8" t="s">
        <v>936</v>
      </c>
      <c r="G220" s="8" t="s">
        <v>47</v>
      </c>
      <c r="H220" s="8" t="s">
        <v>1648</v>
      </c>
      <c r="I220" s="8" t="s">
        <v>49</v>
      </c>
      <c r="J220" s="10">
        <v>3.9</v>
      </c>
      <c r="K220" s="8" t="s">
        <v>1649</v>
      </c>
      <c r="L220" s="13" t="s">
        <v>1489</v>
      </c>
      <c r="M220" s="8" t="s">
        <v>86</v>
      </c>
      <c r="N220" s="8" t="s">
        <v>1698</v>
      </c>
      <c r="O220" s="8" t="s">
        <v>52</v>
      </c>
      <c r="P220" s="8"/>
      <c r="Q220" s="8"/>
      <c r="R220" s="8" t="s">
        <v>53</v>
      </c>
      <c r="S220" s="8" t="s">
        <v>1699</v>
      </c>
      <c r="T220" s="11" t="str">
        <f t="shared" si="2"/>
        <v>Andrew Ferris</v>
      </c>
      <c r="U220" s="8" t="s">
        <v>106</v>
      </c>
      <c r="V220" s="8" t="s">
        <v>1700</v>
      </c>
      <c r="W220" s="8"/>
      <c r="X220" s="8" t="s">
        <v>1654</v>
      </c>
      <c r="Y220" s="12" t="s">
        <v>1701</v>
      </c>
      <c r="Z220" s="12" t="s">
        <v>1655</v>
      </c>
      <c r="AA220" s="12" t="s">
        <v>1702</v>
      </c>
      <c r="AB220" s="12" t="s">
        <v>1657</v>
      </c>
      <c r="AC220" s="8" t="s">
        <v>60</v>
      </c>
      <c r="AD220" s="12" t="s">
        <v>1659</v>
      </c>
      <c r="AE220" s="8" t="s">
        <v>1660</v>
      </c>
      <c r="AF220" s="8" t="s">
        <v>1661</v>
      </c>
      <c r="AG220" s="8" t="s">
        <v>947</v>
      </c>
      <c r="AH220" s="8" t="s">
        <v>543</v>
      </c>
      <c r="AI220" s="8" t="s">
        <v>66</v>
      </c>
      <c r="AJ220" s="8" t="s">
        <v>86</v>
      </c>
      <c r="AK220" s="8"/>
      <c r="AL220" s="8"/>
      <c r="AM220" s="8" t="s">
        <v>1619</v>
      </c>
      <c r="AN220" s="8" t="s">
        <v>1662</v>
      </c>
      <c r="AO220" s="13" t="s">
        <v>1663</v>
      </c>
      <c r="AP220" s="38" t="s">
        <v>1661</v>
      </c>
      <c r="AQ220" s="28">
        <v>30873.0</v>
      </c>
    </row>
    <row r="221">
      <c r="A221" s="8" t="str">
        <f t="shared" si="1"/>
        <v>Nate Browne</v>
      </c>
      <c r="B221" s="8" t="s">
        <v>1703</v>
      </c>
      <c r="C221" s="8" t="s">
        <v>972</v>
      </c>
      <c r="D221" s="9" t="s">
        <v>934</v>
      </c>
      <c r="E221" s="8" t="s">
        <v>935</v>
      </c>
      <c r="F221" s="8" t="s">
        <v>936</v>
      </c>
      <c r="G221" s="8" t="s">
        <v>47</v>
      </c>
      <c r="H221" s="8" t="s">
        <v>1704</v>
      </c>
      <c r="I221" s="8" t="s">
        <v>49</v>
      </c>
      <c r="J221" s="10">
        <v>3.83</v>
      </c>
      <c r="K221" s="8" t="s">
        <v>1705</v>
      </c>
      <c r="L221" s="8" t="s">
        <v>659</v>
      </c>
      <c r="M221" s="8" t="s">
        <v>86</v>
      </c>
      <c r="N221" s="8" t="s">
        <v>1706</v>
      </c>
      <c r="O221" s="8" t="s">
        <v>52</v>
      </c>
      <c r="P221" s="8"/>
      <c r="Q221" s="8"/>
      <c r="R221" s="8" t="s">
        <v>1707</v>
      </c>
      <c r="S221" s="8" t="s">
        <v>1708</v>
      </c>
      <c r="T221" s="11" t="str">
        <f t="shared" si="2"/>
        <v>Nate Browne</v>
      </c>
      <c r="U221" s="8" t="s">
        <v>1709</v>
      </c>
      <c r="V221" s="8" t="s">
        <v>1710</v>
      </c>
      <c r="W221" s="8" t="s">
        <v>1711</v>
      </c>
      <c r="X221" s="8" t="s">
        <v>1712</v>
      </c>
      <c r="Y221" s="8" t="s">
        <v>60</v>
      </c>
      <c r="Z221" s="12" t="s">
        <v>189</v>
      </c>
      <c r="AA221" s="8" t="s">
        <v>60</v>
      </c>
      <c r="AB221" s="12" t="s">
        <v>190</v>
      </c>
      <c r="AC221" s="8" t="s">
        <v>60</v>
      </c>
      <c r="AD221" s="12" t="s">
        <v>191</v>
      </c>
      <c r="AE221" s="8" t="s">
        <v>1713</v>
      </c>
      <c r="AF221" s="8" t="s">
        <v>1714</v>
      </c>
      <c r="AG221" s="8" t="s">
        <v>947</v>
      </c>
      <c r="AH221" s="8" t="s">
        <v>654</v>
      </c>
      <c r="AI221" s="8" t="s">
        <v>66</v>
      </c>
      <c r="AJ221" s="8" t="s">
        <v>86</v>
      </c>
      <c r="AK221" s="13" t="s">
        <v>1341</v>
      </c>
      <c r="AL221" s="13" t="s">
        <v>1715</v>
      </c>
      <c r="AM221" s="8" t="s">
        <v>1716</v>
      </c>
      <c r="AN221" s="8" t="s">
        <v>1717</v>
      </c>
      <c r="AO221" s="13" t="s">
        <v>1718</v>
      </c>
      <c r="AP221" s="9" t="s">
        <v>1714</v>
      </c>
      <c r="AQ221" s="11">
        <v>19799.0</v>
      </c>
    </row>
    <row r="222">
      <c r="A222" s="8" t="str">
        <f t="shared" si="1"/>
        <v>Greg Garza</v>
      </c>
      <c r="B222" s="8" t="s">
        <v>1703</v>
      </c>
      <c r="C222" s="8" t="s">
        <v>972</v>
      </c>
      <c r="D222" s="9" t="s">
        <v>934</v>
      </c>
      <c r="E222" s="8" t="s">
        <v>935</v>
      </c>
      <c r="F222" s="8" t="s">
        <v>936</v>
      </c>
      <c r="G222" s="8" t="s">
        <v>47</v>
      </c>
      <c r="H222" s="8" t="s">
        <v>1704</v>
      </c>
      <c r="I222" s="8" t="s">
        <v>49</v>
      </c>
      <c r="J222" s="10">
        <v>3.83</v>
      </c>
      <c r="K222" s="8" t="s">
        <v>1705</v>
      </c>
      <c r="L222" s="8" t="s">
        <v>659</v>
      </c>
      <c r="M222" s="8"/>
      <c r="N222" s="8" t="s">
        <v>1719</v>
      </c>
      <c r="O222" s="8" t="s">
        <v>52</v>
      </c>
      <c r="P222" s="8"/>
      <c r="Q222" s="8"/>
      <c r="R222" s="8" t="s">
        <v>1720</v>
      </c>
      <c r="S222" s="8" t="s">
        <v>1721</v>
      </c>
      <c r="T222" s="11" t="str">
        <f t="shared" si="2"/>
        <v>Greg Garza</v>
      </c>
      <c r="U222" s="8" t="s">
        <v>160</v>
      </c>
      <c r="V222" s="8" t="s">
        <v>1722</v>
      </c>
      <c r="W222" s="8"/>
      <c r="X222" s="8" t="s">
        <v>1712</v>
      </c>
      <c r="Y222" s="8" t="s">
        <v>60</v>
      </c>
      <c r="Z222" s="12" t="s">
        <v>189</v>
      </c>
      <c r="AA222" s="8" t="s">
        <v>60</v>
      </c>
      <c r="AB222" s="12" t="s">
        <v>190</v>
      </c>
      <c r="AC222" s="8" t="s">
        <v>60</v>
      </c>
      <c r="AD222" s="12" t="s">
        <v>191</v>
      </c>
      <c r="AE222" s="8" t="s">
        <v>1713</v>
      </c>
      <c r="AF222" s="8" t="s">
        <v>1714</v>
      </c>
      <c r="AG222" s="8" t="s">
        <v>947</v>
      </c>
      <c r="AH222" s="8" t="s">
        <v>654</v>
      </c>
      <c r="AI222" s="8" t="s">
        <v>66</v>
      </c>
      <c r="AJ222" s="8"/>
      <c r="AK222" s="13" t="s">
        <v>1341</v>
      </c>
      <c r="AL222" s="13" t="s">
        <v>1715</v>
      </c>
      <c r="AM222" s="8" t="s">
        <v>1716</v>
      </c>
      <c r="AN222" s="8" t="s">
        <v>1717</v>
      </c>
      <c r="AO222" s="13" t="s">
        <v>1718</v>
      </c>
      <c r="AP222" s="9" t="s">
        <v>1714</v>
      </c>
      <c r="AQ222" s="11">
        <v>19799.0</v>
      </c>
    </row>
    <row r="223">
      <c r="A223" s="8" t="str">
        <f t="shared" si="1"/>
        <v>Fatimat Yusuf-Olukoju</v>
      </c>
      <c r="B223" s="8" t="s">
        <v>1703</v>
      </c>
      <c r="C223" s="8" t="s">
        <v>972</v>
      </c>
      <c r="D223" s="9" t="s">
        <v>934</v>
      </c>
      <c r="E223" s="8" t="s">
        <v>935</v>
      </c>
      <c r="F223" s="8" t="s">
        <v>936</v>
      </c>
      <c r="G223" s="8" t="s">
        <v>47</v>
      </c>
      <c r="H223" s="8" t="s">
        <v>1704</v>
      </c>
      <c r="I223" s="8" t="s">
        <v>49</v>
      </c>
      <c r="J223" s="10">
        <v>3.83</v>
      </c>
      <c r="K223" s="8" t="s">
        <v>1705</v>
      </c>
      <c r="L223" s="8" t="s">
        <v>659</v>
      </c>
      <c r="M223" s="8"/>
      <c r="N223" s="8" t="s">
        <v>1723</v>
      </c>
      <c r="O223" s="13" t="s">
        <v>52</v>
      </c>
      <c r="P223" s="8"/>
      <c r="Q223" s="8"/>
      <c r="R223" s="8" t="s">
        <v>1724</v>
      </c>
      <c r="S223" s="8" t="s">
        <v>1725</v>
      </c>
      <c r="T223" s="11" t="str">
        <f t="shared" si="2"/>
        <v>Fatimat Yusuf-Olukoju</v>
      </c>
      <c r="U223" s="8" t="s">
        <v>1726</v>
      </c>
      <c r="V223" s="8" t="s">
        <v>1727</v>
      </c>
      <c r="W223" s="8"/>
      <c r="X223" s="13" t="s">
        <v>1712</v>
      </c>
      <c r="Y223" s="8" t="s">
        <v>60</v>
      </c>
      <c r="Z223" s="12" t="s">
        <v>1151</v>
      </c>
      <c r="AA223" s="8" t="s">
        <v>60</v>
      </c>
      <c r="AB223" s="12" t="s">
        <v>1152</v>
      </c>
      <c r="AC223" s="8" t="s">
        <v>60</v>
      </c>
      <c r="AD223" s="12" t="s">
        <v>1154</v>
      </c>
      <c r="AE223" s="13" t="s">
        <v>1713</v>
      </c>
      <c r="AF223" s="8" t="s">
        <v>1714</v>
      </c>
      <c r="AG223" s="8" t="s">
        <v>947</v>
      </c>
      <c r="AH223" s="8" t="s">
        <v>654</v>
      </c>
      <c r="AI223" s="8" t="s">
        <v>66</v>
      </c>
      <c r="AJ223" s="8"/>
      <c r="AK223" s="13" t="s">
        <v>1341</v>
      </c>
      <c r="AL223" s="13" t="s">
        <v>1715</v>
      </c>
      <c r="AM223" s="8" t="s">
        <v>1716</v>
      </c>
      <c r="AN223" s="8" t="s">
        <v>1717</v>
      </c>
      <c r="AO223" s="13" t="s">
        <v>1718</v>
      </c>
      <c r="AP223" s="9" t="s">
        <v>1714</v>
      </c>
      <c r="AQ223" s="11">
        <v>19799.0</v>
      </c>
    </row>
    <row r="224">
      <c r="A224" s="8" t="str">
        <f t="shared" si="1"/>
        <v>Eric Fremd</v>
      </c>
      <c r="B224" s="8" t="s">
        <v>1703</v>
      </c>
      <c r="C224" s="8" t="s">
        <v>972</v>
      </c>
      <c r="D224" s="9" t="s">
        <v>934</v>
      </c>
      <c r="E224" s="8" t="s">
        <v>935</v>
      </c>
      <c r="F224" s="8" t="s">
        <v>936</v>
      </c>
      <c r="G224" s="8" t="s">
        <v>47</v>
      </c>
      <c r="H224" s="8" t="s">
        <v>1704</v>
      </c>
      <c r="I224" s="8" t="s">
        <v>49</v>
      </c>
      <c r="J224" s="10">
        <v>3.83</v>
      </c>
      <c r="K224" s="8" t="s">
        <v>1705</v>
      </c>
      <c r="L224" s="8" t="s">
        <v>659</v>
      </c>
      <c r="M224" s="8" t="s">
        <v>86</v>
      </c>
      <c r="N224" s="8" t="s">
        <v>1728</v>
      </c>
      <c r="O224" s="8" t="s">
        <v>52</v>
      </c>
      <c r="P224" s="8"/>
      <c r="Q224" s="8"/>
      <c r="R224" s="8" t="s">
        <v>1729</v>
      </c>
      <c r="S224" s="8" t="s">
        <v>1730</v>
      </c>
      <c r="T224" s="11" t="str">
        <f t="shared" si="2"/>
        <v>Eric Fremd</v>
      </c>
      <c r="U224" s="8" t="s">
        <v>326</v>
      </c>
      <c r="V224" s="8" t="s">
        <v>1731</v>
      </c>
      <c r="W224" s="8"/>
      <c r="X224" s="8" t="s">
        <v>1712</v>
      </c>
      <c r="Y224" s="12" t="s">
        <v>1732</v>
      </c>
      <c r="Z224" s="12" t="s">
        <v>189</v>
      </c>
      <c r="AA224" s="8" t="s">
        <v>60</v>
      </c>
      <c r="AB224" s="12" t="s">
        <v>190</v>
      </c>
      <c r="AC224" s="8" t="s">
        <v>60</v>
      </c>
      <c r="AD224" s="12" t="s">
        <v>191</v>
      </c>
      <c r="AE224" s="8" t="s">
        <v>1713</v>
      </c>
      <c r="AF224" s="8" t="s">
        <v>1714</v>
      </c>
      <c r="AG224" s="8" t="s">
        <v>947</v>
      </c>
      <c r="AH224" s="8" t="s">
        <v>654</v>
      </c>
      <c r="AI224" s="8" t="s">
        <v>66</v>
      </c>
      <c r="AJ224" s="8" t="s">
        <v>86</v>
      </c>
      <c r="AK224" s="13" t="s">
        <v>1341</v>
      </c>
      <c r="AL224" s="13" t="s">
        <v>1715</v>
      </c>
      <c r="AM224" s="8" t="s">
        <v>1716</v>
      </c>
      <c r="AN224" s="8" t="s">
        <v>1717</v>
      </c>
      <c r="AO224" s="13" t="s">
        <v>1718</v>
      </c>
      <c r="AP224" s="9" t="s">
        <v>1714</v>
      </c>
      <c r="AQ224" s="11">
        <v>19799.0</v>
      </c>
    </row>
    <row r="225">
      <c r="A225" s="8" t="str">
        <f t="shared" si="1"/>
        <v>Zach Newsom</v>
      </c>
      <c r="B225" s="8" t="s">
        <v>1703</v>
      </c>
      <c r="C225" s="8" t="s">
        <v>972</v>
      </c>
      <c r="D225" s="9" t="s">
        <v>934</v>
      </c>
      <c r="E225" s="8" t="s">
        <v>935</v>
      </c>
      <c r="F225" s="8" t="s">
        <v>936</v>
      </c>
      <c r="G225" s="8" t="s">
        <v>47</v>
      </c>
      <c r="H225" s="8" t="s">
        <v>1704</v>
      </c>
      <c r="I225" s="8" t="s">
        <v>49</v>
      </c>
      <c r="J225" s="10">
        <v>3.83</v>
      </c>
      <c r="K225" s="8" t="s">
        <v>1705</v>
      </c>
      <c r="L225" s="8" t="s">
        <v>659</v>
      </c>
      <c r="M225" s="8"/>
      <c r="N225" s="8" t="s">
        <v>1733</v>
      </c>
      <c r="O225" s="8" t="s">
        <v>52</v>
      </c>
      <c r="P225" s="8"/>
      <c r="Q225" s="8"/>
      <c r="R225" s="8" t="s">
        <v>1734</v>
      </c>
      <c r="S225" s="8" t="s">
        <v>1735</v>
      </c>
      <c r="T225" s="11" t="str">
        <f t="shared" si="2"/>
        <v>Zach Newsom</v>
      </c>
      <c r="U225" s="8" t="s">
        <v>106</v>
      </c>
      <c r="V225" s="8" t="s">
        <v>1736</v>
      </c>
      <c r="W225" s="8"/>
      <c r="X225" s="8" t="s">
        <v>1712</v>
      </c>
      <c r="Y225" s="12" t="s">
        <v>1737</v>
      </c>
      <c r="Z225" s="12" t="s">
        <v>189</v>
      </c>
      <c r="AA225" s="8" t="s">
        <v>60</v>
      </c>
      <c r="AB225" s="12" t="s">
        <v>190</v>
      </c>
      <c r="AC225" s="8" t="s">
        <v>60</v>
      </c>
      <c r="AD225" s="12" t="s">
        <v>191</v>
      </c>
      <c r="AE225" s="8" t="s">
        <v>1713</v>
      </c>
      <c r="AF225" s="8" t="s">
        <v>1714</v>
      </c>
      <c r="AG225" s="8" t="s">
        <v>947</v>
      </c>
      <c r="AH225" s="8" t="s">
        <v>654</v>
      </c>
      <c r="AI225" s="8" t="s">
        <v>66</v>
      </c>
      <c r="AJ225" s="8"/>
      <c r="AK225" s="13" t="s">
        <v>1341</v>
      </c>
      <c r="AL225" s="13" t="s">
        <v>1715</v>
      </c>
      <c r="AM225" s="8" t="s">
        <v>1716</v>
      </c>
      <c r="AN225" s="8" t="s">
        <v>1717</v>
      </c>
      <c r="AO225" s="13" t="s">
        <v>1718</v>
      </c>
      <c r="AP225" s="9" t="s">
        <v>1714</v>
      </c>
      <c r="AQ225" s="11">
        <v>19799.0</v>
      </c>
    </row>
    <row r="226">
      <c r="A226" s="8" t="str">
        <f t="shared" si="1"/>
        <v>Kim Graham-Miller</v>
      </c>
      <c r="B226" s="8" t="s">
        <v>1738</v>
      </c>
      <c r="C226" s="8" t="s">
        <v>972</v>
      </c>
      <c r="D226" s="9" t="s">
        <v>934</v>
      </c>
      <c r="E226" s="8" t="s">
        <v>1739</v>
      </c>
      <c r="F226" s="8" t="s">
        <v>936</v>
      </c>
      <c r="G226" s="8" t="s">
        <v>47</v>
      </c>
      <c r="H226" s="8" t="s">
        <v>1740</v>
      </c>
      <c r="I226" s="8" t="s">
        <v>49</v>
      </c>
      <c r="J226" s="10">
        <v>4.07</v>
      </c>
      <c r="K226" s="8" t="s">
        <v>1741</v>
      </c>
      <c r="L226" s="8" t="s">
        <v>1604</v>
      </c>
      <c r="M226" s="8"/>
      <c r="N226" s="8" t="s">
        <v>1742</v>
      </c>
      <c r="O226" s="8" t="s">
        <v>52</v>
      </c>
      <c r="P226" s="8"/>
      <c r="Q226" s="8"/>
      <c r="R226" s="8" t="s">
        <v>1743</v>
      </c>
      <c r="S226" s="8" t="s">
        <v>1744</v>
      </c>
      <c r="T226" s="11" t="str">
        <f t="shared" si="2"/>
        <v>Kim Graham-Miller</v>
      </c>
      <c r="U226" s="8" t="s">
        <v>55</v>
      </c>
      <c r="V226" s="8" t="s">
        <v>1745</v>
      </c>
      <c r="W226" s="8"/>
      <c r="X226" s="8" t="s">
        <v>1746</v>
      </c>
      <c r="Y226" s="8" t="s">
        <v>60</v>
      </c>
      <c r="Z226" s="12" t="s">
        <v>1747</v>
      </c>
      <c r="AA226" s="8" t="s">
        <v>60</v>
      </c>
      <c r="AB226" s="12" t="s">
        <v>1748</v>
      </c>
      <c r="AC226" s="8" t="s">
        <v>60</v>
      </c>
      <c r="AD226" s="12" t="s">
        <v>1749</v>
      </c>
      <c r="AE226" s="8" t="s">
        <v>1750</v>
      </c>
      <c r="AF226" s="8" t="s">
        <v>1751</v>
      </c>
      <c r="AG226" s="8" t="s">
        <v>947</v>
      </c>
      <c r="AH226" s="8" t="s">
        <v>543</v>
      </c>
      <c r="AI226" s="8" t="s">
        <v>66</v>
      </c>
      <c r="AJ226" s="8"/>
      <c r="AK226" s="13" t="s">
        <v>1752</v>
      </c>
      <c r="AL226" s="13" t="s">
        <v>1753</v>
      </c>
      <c r="AM226" s="8" t="s">
        <v>1754</v>
      </c>
      <c r="AN226" s="8" t="s">
        <v>1755</v>
      </c>
      <c r="AO226" s="13" t="s">
        <v>1756</v>
      </c>
      <c r="AP226" s="9" t="s">
        <v>1751</v>
      </c>
      <c r="AQ226" s="11">
        <v>28127.0</v>
      </c>
    </row>
    <row r="227">
      <c r="A227" s="8" t="str">
        <f t="shared" si="1"/>
        <v>Nicholas Scarvelis</v>
      </c>
      <c r="B227" s="8" t="s">
        <v>1738</v>
      </c>
      <c r="C227" s="8" t="s">
        <v>972</v>
      </c>
      <c r="D227" s="9" t="s">
        <v>934</v>
      </c>
      <c r="E227" s="8" t="s">
        <v>1739</v>
      </c>
      <c r="F227" s="8" t="s">
        <v>936</v>
      </c>
      <c r="G227" s="8" t="s">
        <v>47</v>
      </c>
      <c r="H227" s="8" t="s">
        <v>1740</v>
      </c>
      <c r="I227" s="8" t="s">
        <v>49</v>
      </c>
      <c r="J227" s="10">
        <v>4.07</v>
      </c>
      <c r="K227" s="8" t="s">
        <v>1741</v>
      </c>
      <c r="L227" s="8" t="s">
        <v>1604</v>
      </c>
      <c r="M227" s="8"/>
      <c r="N227" s="8" t="s">
        <v>1757</v>
      </c>
      <c r="O227" s="8" t="s">
        <v>52</v>
      </c>
      <c r="P227" s="8"/>
      <c r="Q227" s="8"/>
      <c r="R227" s="8" t="s">
        <v>1758</v>
      </c>
      <c r="S227" s="8" t="s">
        <v>1759</v>
      </c>
      <c r="T227" s="11" t="str">
        <f t="shared" si="2"/>
        <v>Nicholas Scarvelis</v>
      </c>
      <c r="U227" s="8" t="s">
        <v>160</v>
      </c>
      <c r="V227" s="8" t="s">
        <v>1760</v>
      </c>
      <c r="W227" s="8"/>
      <c r="X227" s="8" t="s">
        <v>1746</v>
      </c>
      <c r="Y227" s="12" t="s">
        <v>1761</v>
      </c>
      <c r="Z227" s="12" t="s">
        <v>1747</v>
      </c>
      <c r="AA227" s="8" t="s">
        <v>60</v>
      </c>
      <c r="AB227" s="12" t="s">
        <v>1748</v>
      </c>
      <c r="AC227" s="12" t="s">
        <v>1762</v>
      </c>
      <c r="AD227" s="12" t="s">
        <v>1749</v>
      </c>
      <c r="AE227" s="8" t="s">
        <v>1750</v>
      </c>
      <c r="AF227" s="8" t="s">
        <v>1751</v>
      </c>
      <c r="AG227" s="8" t="s">
        <v>947</v>
      </c>
      <c r="AH227" s="8" t="s">
        <v>543</v>
      </c>
      <c r="AI227" s="8" t="s">
        <v>66</v>
      </c>
      <c r="AJ227" s="8"/>
      <c r="AK227" s="13" t="s">
        <v>1752</v>
      </c>
      <c r="AL227" s="13" t="s">
        <v>1753</v>
      </c>
      <c r="AM227" s="8" t="s">
        <v>1754</v>
      </c>
      <c r="AN227" s="8" t="s">
        <v>1755</v>
      </c>
      <c r="AO227" s="13" t="s">
        <v>1756</v>
      </c>
      <c r="AP227" s="9" t="s">
        <v>1751</v>
      </c>
      <c r="AQ227" s="11">
        <v>28127.0</v>
      </c>
    </row>
    <row r="228">
      <c r="A228" s="8" t="str">
        <f t="shared" si="1"/>
        <v>Dylan Austin</v>
      </c>
      <c r="B228" s="8" t="s">
        <v>1738</v>
      </c>
      <c r="C228" s="8" t="s">
        <v>972</v>
      </c>
      <c r="D228" s="9" t="s">
        <v>934</v>
      </c>
      <c r="E228" s="8" t="s">
        <v>1739</v>
      </c>
      <c r="F228" s="8" t="s">
        <v>936</v>
      </c>
      <c r="G228" s="8" t="s">
        <v>47</v>
      </c>
      <c r="H228" s="8" t="s">
        <v>1740</v>
      </c>
      <c r="I228" s="8" t="s">
        <v>49</v>
      </c>
      <c r="J228" s="10">
        <v>4.07</v>
      </c>
      <c r="K228" s="8" t="s">
        <v>1741</v>
      </c>
      <c r="L228" s="8" t="s">
        <v>1604</v>
      </c>
      <c r="M228" s="8"/>
      <c r="N228" s="8" t="s">
        <v>1763</v>
      </c>
      <c r="O228" s="8" t="s">
        <v>52</v>
      </c>
      <c r="P228" s="8"/>
      <c r="Q228" s="8"/>
      <c r="R228" s="8" t="s">
        <v>1764</v>
      </c>
      <c r="S228" s="8" t="s">
        <v>1765</v>
      </c>
      <c r="T228" s="11" t="str">
        <f t="shared" si="2"/>
        <v>Dylan Austin</v>
      </c>
      <c r="U228" s="8" t="s">
        <v>247</v>
      </c>
      <c r="V228" s="8" t="s">
        <v>1766</v>
      </c>
      <c r="W228" s="8"/>
      <c r="X228" s="8" t="s">
        <v>1746</v>
      </c>
      <c r="Y228" s="8" t="s">
        <v>60</v>
      </c>
      <c r="Z228" s="12" t="s">
        <v>1747</v>
      </c>
      <c r="AA228" s="8" t="s">
        <v>60</v>
      </c>
      <c r="AB228" s="12" t="s">
        <v>1748</v>
      </c>
      <c r="AC228" s="8" t="s">
        <v>60</v>
      </c>
      <c r="AD228" s="12" t="s">
        <v>1749</v>
      </c>
      <c r="AE228" s="8" t="s">
        <v>1750</v>
      </c>
      <c r="AF228" s="8" t="s">
        <v>1751</v>
      </c>
      <c r="AG228" s="8" t="s">
        <v>947</v>
      </c>
      <c r="AH228" s="8" t="s">
        <v>543</v>
      </c>
      <c r="AI228" s="8" t="s">
        <v>66</v>
      </c>
      <c r="AJ228" s="8"/>
      <c r="AK228" s="13" t="s">
        <v>1752</v>
      </c>
      <c r="AL228" s="13" t="s">
        <v>1753</v>
      </c>
      <c r="AM228" s="8" t="s">
        <v>1754</v>
      </c>
      <c r="AN228" s="8" t="s">
        <v>1755</v>
      </c>
      <c r="AO228" s="13" t="s">
        <v>1756</v>
      </c>
      <c r="AP228" s="9" t="s">
        <v>1751</v>
      </c>
      <c r="AQ228" s="11">
        <v>28127.0</v>
      </c>
    </row>
    <row r="229">
      <c r="A229" s="8" t="str">
        <f t="shared" si="1"/>
        <v>Nate Garcia</v>
      </c>
      <c r="B229" s="8" t="s">
        <v>1738</v>
      </c>
      <c r="C229" s="8" t="s">
        <v>972</v>
      </c>
      <c r="D229" s="9" t="s">
        <v>934</v>
      </c>
      <c r="E229" s="8" t="s">
        <v>1739</v>
      </c>
      <c r="F229" s="8" t="s">
        <v>936</v>
      </c>
      <c r="G229" s="8" t="s">
        <v>47</v>
      </c>
      <c r="H229" s="8" t="s">
        <v>1740</v>
      </c>
      <c r="I229" s="8" t="s">
        <v>49</v>
      </c>
      <c r="J229" s="10">
        <v>4.07</v>
      </c>
      <c r="K229" s="8" t="s">
        <v>1741</v>
      </c>
      <c r="L229" s="8" t="s">
        <v>1604</v>
      </c>
      <c r="M229" s="8" t="s">
        <v>86</v>
      </c>
      <c r="N229" s="8" t="s">
        <v>1767</v>
      </c>
      <c r="O229" s="8" t="s">
        <v>52</v>
      </c>
      <c r="P229" s="8"/>
      <c r="Q229" s="8"/>
      <c r="R229" s="8" t="s">
        <v>1707</v>
      </c>
      <c r="S229" s="8" t="s">
        <v>1768</v>
      </c>
      <c r="T229" s="11" t="str">
        <f t="shared" si="2"/>
        <v>Nate Garcia</v>
      </c>
      <c r="U229" s="8" t="s">
        <v>106</v>
      </c>
      <c r="V229" s="8" t="s">
        <v>1769</v>
      </c>
      <c r="W229" s="8" t="s">
        <v>1770</v>
      </c>
      <c r="X229" s="8" t="s">
        <v>1746</v>
      </c>
      <c r="Y229" s="12" t="s">
        <v>1771</v>
      </c>
      <c r="Z229" s="12" t="s">
        <v>1747</v>
      </c>
      <c r="AA229" s="8" t="s">
        <v>60</v>
      </c>
      <c r="AB229" s="12" t="s">
        <v>1748</v>
      </c>
      <c r="AC229" s="12" t="s">
        <v>1772</v>
      </c>
      <c r="AD229" s="12" t="s">
        <v>1749</v>
      </c>
      <c r="AE229" s="8" t="s">
        <v>1750</v>
      </c>
      <c r="AF229" s="8" t="s">
        <v>1751</v>
      </c>
      <c r="AG229" s="8" t="s">
        <v>947</v>
      </c>
      <c r="AH229" s="8" t="s">
        <v>543</v>
      </c>
      <c r="AI229" s="8" t="s">
        <v>66</v>
      </c>
      <c r="AJ229" s="8" t="s">
        <v>86</v>
      </c>
      <c r="AK229" s="13" t="s">
        <v>1752</v>
      </c>
      <c r="AL229" s="13" t="s">
        <v>1753</v>
      </c>
      <c r="AM229" s="8" t="s">
        <v>1754</v>
      </c>
      <c r="AN229" s="8" t="s">
        <v>1755</v>
      </c>
      <c r="AO229" s="13" t="s">
        <v>1756</v>
      </c>
      <c r="AP229" s="9" t="s">
        <v>1751</v>
      </c>
      <c r="AQ229" s="11">
        <v>28127.0</v>
      </c>
    </row>
    <row r="230">
      <c r="A230" s="8" t="str">
        <f t="shared" si="1"/>
        <v>Marisa Casillas</v>
      </c>
      <c r="B230" s="8" t="s">
        <v>1738</v>
      </c>
      <c r="C230" s="8" t="s">
        <v>972</v>
      </c>
      <c r="D230" s="9" t="s">
        <v>934</v>
      </c>
      <c r="E230" s="8" t="s">
        <v>1739</v>
      </c>
      <c r="F230" s="8" t="s">
        <v>936</v>
      </c>
      <c r="G230" s="8" t="s">
        <v>47</v>
      </c>
      <c r="H230" s="8" t="s">
        <v>1740</v>
      </c>
      <c r="I230" s="8" t="s">
        <v>49</v>
      </c>
      <c r="J230" s="10">
        <v>4.07</v>
      </c>
      <c r="K230" s="8" t="s">
        <v>1741</v>
      </c>
      <c r="L230" s="8" t="s">
        <v>1604</v>
      </c>
      <c r="M230" s="8"/>
      <c r="N230" s="8" t="s">
        <v>1773</v>
      </c>
      <c r="O230" s="8" t="s">
        <v>52</v>
      </c>
      <c r="P230" s="8"/>
      <c r="Q230" s="8"/>
      <c r="R230" s="8" t="s">
        <v>1774</v>
      </c>
      <c r="S230" s="8" t="s">
        <v>1775</v>
      </c>
      <c r="T230" s="11" t="str">
        <f t="shared" si="2"/>
        <v>Marisa Casillas</v>
      </c>
      <c r="U230" s="8" t="s">
        <v>80</v>
      </c>
      <c r="V230" s="8" t="s">
        <v>1776</v>
      </c>
      <c r="W230" s="8"/>
      <c r="X230" s="8" t="s">
        <v>1746</v>
      </c>
      <c r="Y230" s="8" t="s">
        <v>60</v>
      </c>
      <c r="Z230" s="12" t="s">
        <v>1747</v>
      </c>
      <c r="AA230" s="8" t="s">
        <v>60</v>
      </c>
      <c r="AB230" s="12" t="s">
        <v>1748</v>
      </c>
      <c r="AC230" s="12" t="s">
        <v>1777</v>
      </c>
      <c r="AD230" s="12" t="s">
        <v>1749</v>
      </c>
      <c r="AE230" s="8" t="s">
        <v>1750</v>
      </c>
      <c r="AF230" s="8" t="s">
        <v>1751</v>
      </c>
      <c r="AG230" s="8" t="s">
        <v>947</v>
      </c>
      <c r="AH230" s="8" t="s">
        <v>543</v>
      </c>
      <c r="AI230" s="8" t="s">
        <v>66</v>
      </c>
      <c r="AJ230" s="8"/>
      <c r="AK230" s="13" t="s">
        <v>1752</v>
      </c>
      <c r="AL230" s="13" t="s">
        <v>1753</v>
      </c>
      <c r="AM230" s="8" t="s">
        <v>1754</v>
      </c>
      <c r="AN230" s="8" t="s">
        <v>1755</v>
      </c>
      <c r="AO230" s="13" t="s">
        <v>1756</v>
      </c>
      <c r="AP230" s="9" t="s">
        <v>1751</v>
      </c>
      <c r="AQ230" s="11">
        <v>28127.0</v>
      </c>
    </row>
    <row r="231">
      <c r="A231" s="8" t="str">
        <f t="shared" si="1"/>
        <v>Meriah Earle</v>
      </c>
      <c r="B231" s="8" t="s">
        <v>1738</v>
      </c>
      <c r="C231" s="8" t="s">
        <v>972</v>
      </c>
      <c r="D231" s="9" t="s">
        <v>934</v>
      </c>
      <c r="E231" s="8" t="s">
        <v>1739</v>
      </c>
      <c r="F231" s="8" t="s">
        <v>936</v>
      </c>
      <c r="G231" s="8" t="s">
        <v>47</v>
      </c>
      <c r="H231" s="8" t="s">
        <v>1740</v>
      </c>
      <c r="I231" s="8" t="s">
        <v>49</v>
      </c>
      <c r="J231" s="10">
        <v>4.07</v>
      </c>
      <c r="K231" s="8" t="s">
        <v>1741</v>
      </c>
      <c r="L231" s="8" t="s">
        <v>1604</v>
      </c>
      <c r="M231" s="8"/>
      <c r="N231" s="8" t="s">
        <v>1778</v>
      </c>
      <c r="O231" s="8" t="s">
        <v>52</v>
      </c>
      <c r="P231" s="8"/>
      <c r="Q231" s="8"/>
      <c r="R231" s="8" t="s">
        <v>1779</v>
      </c>
      <c r="S231" s="8" t="s">
        <v>1780</v>
      </c>
      <c r="T231" s="11" t="str">
        <f t="shared" si="2"/>
        <v>Meriah Earle</v>
      </c>
      <c r="U231" s="8" t="s">
        <v>80</v>
      </c>
      <c r="V231" s="8" t="s">
        <v>1781</v>
      </c>
      <c r="W231" s="8"/>
      <c r="X231" s="8" t="s">
        <v>1746</v>
      </c>
      <c r="Y231" s="8" t="s">
        <v>60</v>
      </c>
      <c r="Z231" s="12" t="s">
        <v>1747</v>
      </c>
      <c r="AA231" s="8" t="s">
        <v>60</v>
      </c>
      <c r="AB231" s="12" t="s">
        <v>1748</v>
      </c>
      <c r="AC231" s="12" t="s">
        <v>1782</v>
      </c>
      <c r="AD231" s="12" t="s">
        <v>1749</v>
      </c>
      <c r="AE231" s="8" t="s">
        <v>1750</v>
      </c>
      <c r="AF231" s="8" t="s">
        <v>1751</v>
      </c>
      <c r="AG231" s="8" t="s">
        <v>947</v>
      </c>
      <c r="AH231" s="8" t="s">
        <v>543</v>
      </c>
      <c r="AI231" s="8" t="s">
        <v>66</v>
      </c>
      <c r="AJ231" s="8"/>
      <c r="AK231" s="13" t="s">
        <v>1752</v>
      </c>
      <c r="AL231" s="13" t="s">
        <v>1753</v>
      </c>
      <c r="AM231" s="8" t="s">
        <v>1754</v>
      </c>
      <c r="AN231" s="8" t="s">
        <v>1755</v>
      </c>
      <c r="AO231" s="13" t="s">
        <v>1756</v>
      </c>
      <c r="AP231" s="9" t="s">
        <v>1751</v>
      </c>
      <c r="AQ231" s="11">
        <v>28127.0</v>
      </c>
    </row>
    <row r="232">
      <c r="A232" s="8" t="str">
        <f t="shared" si="1"/>
        <v>Randy Bungard</v>
      </c>
      <c r="B232" s="8" t="s">
        <v>1738</v>
      </c>
      <c r="C232" s="8" t="s">
        <v>972</v>
      </c>
      <c r="D232" s="9" t="s">
        <v>934</v>
      </c>
      <c r="E232" s="8" t="s">
        <v>1739</v>
      </c>
      <c r="F232" s="8" t="s">
        <v>936</v>
      </c>
      <c r="G232" s="8" t="s">
        <v>47</v>
      </c>
      <c r="H232" s="8" t="s">
        <v>1740</v>
      </c>
      <c r="I232" s="8" t="s">
        <v>49</v>
      </c>
      <c r="J232" s="10">
        <v>4.07</v>
      </c>
      <c r="K232" s="8" t="s">
        <v>1741</v>
      </c>
      <c r="L232" s="8" t="s">
        <v>1604</v>
      </c>
      <c r="M232" s="8"/>
      <c r="N232" s="13" t="s">
        <v>1783</v>
      </c>
      <c r="O232" s="13" t="s">
        <v>52</v>
      </c>
      <c r="P232" s="8"/>
      <c r="Q232" s="8"/>
      <c r="R232" s="8" t="s">
        <v>1784</v>
      </c>
      <c r="S232" s="8" t="s">
        <v>1785</v>
      </c>
      <c r="T232" s="11" t="str">
        <f t="shared" si="2"/>
        <v>Randy Bungard</v>
      </c>
      <c r="U232" s="8" t="s">
        <v>80</v>
      </c>
      <c r="V232" s="8" t="s">
        <v>1786</v>
      </c>
      <c r="W232" s="8"/>
      <c r="X232" s="13" t="s">
        <v>1746</v>
      </c>
      <c r="Y232" s="8" t="s">
        <v>60</v>
      </c>
      <c r="Z232" s="12" t="s">
        <v>1747</v>
      </c>
      <c r="AA232" s="8" t="s">
        <v>60</v>
      </c>
      <c r="AB232" s="12" t="s">
        <v>1748</v>
      </c>
      <c r="AC232" s="8" t="s">
        <v>60</v>
      </c>
      <c r="AD232" s="12" t="s">
        <v>1749</v>
      </c>
      <c r="AE232" s="13" t="s">
        <v>1750</v>
      </c>
      <c r="AF232" s="8" t="s">
        <v>1751</v>
      </c>
      <c r="AG232" s="8" t="s">
        <v>947</v>
      </c>
      <c r="AH232" s="8" t="s">
        <v>543</v>
      </c>
      <c r="AI232" s="8" t="s">
        <v>66</v>
      </c>
      <c r="AJ232" s="8"/>
      <c r="AK232" s="13" t="s">
        <v>1752</v>
      </c>
      <c r="AL232" s="13" t="s">
        <v>1753</v>
      </c>
      <c r="AM232" s="8" t="s">
        <v>1754</v>
      </c>
      <c r="AN232" s="8" t="s">
        <v>1755</v>
      </c>
      <c r="AO232" s="13" t="s">
        <v>1787</v>
      </c>
      <c r="AP232" s="9" t="s">
        <v>1751</v>
      </c>
      <c r="AQ232" s="11">
        <v>28127.0</v>
      </c>
    </row>
    <row r="233">
      <c r="A233" s="8" t="str">
        <f t="shared" si="1"/>
        <v>Vijay Saxena</v>
      </c>
      <c r="B233" s="8" t="s">
        <v>1788</v>
      </c>
      <c r="C233" s="8" t="s">
        <v>972</v>
      </c>
      <c r="D233" s="9" t="s">
        <v>934</v>
      </c>
      <c r="E233" s="8" t="s">
        <v>1789</v>
      </c>
      <c r="F233" s="8" t="s">
        <v>936</v>
      </c>
      <c r="G233" s="8" t="s">
        <v>47</v>
      </c>
      <c r="H233" s="8" t="s">
        <v>1790</v>
      </c>
      <c r="I233" s="8" t="s">
        <v>49</v>
      </c>
      <c r="J233" s="10">
        <v>4.12</v>
      </c>
      <c r="K233" s="8" t="s">
        <v>1791</v>
      </c>
      <c r="L233" s="8" t="s">
        <v>1792</v>
      </c>
      <c r="M233" s="8" t="s">
        <v>86</v>
      </c>
      <c r="N233" s="8" t="s">
        <v>1793</v>
      </c>
      <c r="O233" s="8" t="s">
        <v>52</v>
      </c>
      <c r="P233" s="8"/>
      <c r="Q233" s="8"/>
      <c r="R233" s="8" t="s">
        <v>1794</v>
      </c>
      <c r="S233" s="8" t="s">
        <v>1795</v>
      </c>
      <c r="T233" s="11" t="str">
        <f t="shared" si="2"/>
        <v>Vijay Saxena</v>
      </c>
      <c r="U233" s="8" t="s">
        <v>311</v>
      </c>
      <c r="V233" s="8" t="s">
        <v>1796</v>
      </c>
      <c r="W233" s="8"/>
      <c r="X233" s="8" t="s">
        <v>1797</v>
      </c>
      <c r="Y233" s="8" t="s">
        <v>60</v>
      </c>
      <c r="Z233" s="12" t="s">
        <v>1798</v>
      </c>
      <c r="AA233" s="8" t="s">
        <v>60</v>
      </c>
      <c r="AB233" s="12" t="s">
        <v>1799</v>
      </c>
      <c r="AC233" s="12" t="s">
        <v>1800</v>
      </c>
      <c r="AD233" s="12" t="s">
        <v>1801</v>
      </c>
      <c r="AE233" s="8" t="s">
        <v>1802</v>
      </c>
      <c r="AF233" s="8" t="s">
        <v>1803</v>
      </c>
      <c r="AG233" s="8" t="s">
        <v>947</v>
      </c>
      <c r="AH233" s="8" t="s">
        <v>352</v>
      </c>
      <c r="AI233" s="8" t="s">
        <v>66</v>
      </c>
      <c r="AJ233" s="8" t="s">
        <v>86</v>
      </c>
      <c r="AK233" s="13" t="s">
        <v>1752</v>
      </c>
      <c r="AL233" s="13" t="s">
        <v>1804</v>
      </c>
      <c r="AM233" s="8" t="s">
        <v>1754</v>
      </c>
      <c r="AN233" s="8" t="s">
        <v>1805</v>
      </c>
      <c r="AO233" s="13" t="s">
        <v>1806</v>
      </c>
      <c r="AP233" s="9" t="s">
        <v>1803</v>
      </c>
      <c r="AQ233" s="11">
        <v>21574.0</v>
      </c>
    </row>
    <row r="234">
      <c r="A234" s="8" t="str">
        <f t="shared" si="1"/>
        <v>Josh Priester</v>
      </c>
      <c r="B234" s="8" t="s">
        <v>1788</v>
      </c>
      <c r="C234" s="8" t="s">
        <v>972</v>
      </c>
      <c r="D234" s="9" t="s">
        <v>934</v>
      </c>
      <c r="E234" s="8" t="s">
        <v>1789</v>
      </c>
      <c r="F234" s="8" t="s">
        <v>936</v>
      </c>
      <c r="G234" s="8" t="s">
        <v>47</v>
      </c>
      <c r="H234" s="8" t="s">
        <v>1790</v>
      </c>
      <c r="I234" s="8" t="s">
        <v>49</v>
      </c>
      <c r="J234" s="10">
        <v>4.12</v>
      </c>
      <c r="K234" s="8" t="s">
        <v>1791</v>
      </c>
      <c r="L234" s="8" t="s">
        <v>1792</v>
      </c>
      <c r="M234" s="8" t="s">
        <v>86</v>
      </c>
      <c r="N234" s="8" t="s">
        <v>1807</v>
      </c>
      <c r="O234" s="8" t="s">
        <v>52</v>
      </c>
      <c r="P234" s="8"/>
      <c r="Q234" s="8"/>
      <c r="R234" s="8" t="s">
        <v>268</v>
      </c>
      <c r="S234" s="8" t="s">
        <v>1808</v>
      </c>
      <c r="T234" s="11" t="str">
        <f t="shared" si="2"/>
        <v>Josh Priester</v>
      </c>
      <c r="U234" s="8" t="s">
        <v>1809</v>
      </c>
      <c r="V234" s="8" t="s">
        <v>1810</v>
      </c>
      <c r="W234" s="8"/>
      <c r="X234" s="8" t="s">
        <v>1797</v>
      </c>
      <c r="Y234" s="12" t="s">
        <v>1811</v>
      </c>
      <c r="Z234" s="12" t="s">
        <v>1798</v>
      </c>
      <c r="AA234" s="12" t="s">
        <v>1812</v>
      </c>
      <c r="AB234" s="12" t="s">
        <v>1799</v>
      </c>
      <c r="AC234" s="8" t="s">
        <v>60</v>
      </c>
      <c r="AD234" s="12" t="s">
        <v>1801</v>
      </c>
      <c r="AE234" s="8" t="s">
        <v>1802</v>
      </c>
      <c r="AF234" s="8" t="s">
        <v>1803</v>
      </c>
      <c r="AG234" s="8" t="s">
        <v>947</v>
      </c>
      <c r="AH234" s="8" t="s">
        <v>352</v>
      </c>
      <c r="AI234" s="8" t="s">
        <v>66</v>
      </c>
      <c r="AJ234" s="8" t="s">
        <v>86</v>
      </c>
      <c r="AK234" s="13" t="s">
        <v>1752</v>
      </c>
      <c r="AL234" s="13" t="s">
        <v>1804</v>
      </c>
      <c r="AM234" s="8" t="s">
        <v>1754</v>
      </c>
      <c r="AN234" s="8" t="s">
        <v>1805</v>
      </c>
      <c r="AO234" s="13" t="s">
        <v>1806</v>
      </c>
      <c r="AP234" s="9" t="s">
        <v>1803</v>
      </c>
      <c r="AQ234" s="11">
        <v>21574.0</v>
      </c>
    </row>
    <row r="235">
      <c r="A235" s="8" t="str">
        <f t="shared" si="1"/>
        <v>Charlie Vernoy-Ging</v>
      </c>
      <c r="B235" s="8" t="s">
        <v>1788</v>
      </c>
      <c r="C235" s="8" t="s">
        <v>972</v>
      </c>
      <c r="D235" s="9" t="s">
        <v>934</v>
      </c>
      <c r="E235" s="8" t="s">
        <v>1789</v>
      </c>
      <c r="F235" s="8" t="s">
        <v>936</v>
      </c>
      <c r="G235" s="8" t="s">
        <v>47</v>
      </c>
      <c r="H235" s="8" t="s">
        <v>1790</v>
      </c>
      <c r="I235" s="8" t="s">
        <v>49</v>
      </c>
      <c r="J235" s="10">
        <v>4.12</v>
      </c>
      <c r="K235" s="8" t="s">
        <v>1791</v>
      </c>
      <c r="L235" s="8" t="s">
        <v>1792</v>
      </c>
      <c r="M235" s="8" t="s">
        <v>86</v>
      </c>
      <c r="N235" s="8" t="s">
        <v>1813</v>
      </c>
      <c r="O235" s="8" t="s">
        <v>52</v>
      </c>
      <c r="P235" s="8"/>
      <c r="Q235" s="8"/>
      <c r="R235" s="8" t="s">
        <v>1814</v>
      </c>
      <c r="S235" s="8" t="s">
        <v>1815</v>
      </c>
      <c r="T235" s="11" t="str">
        <f t="shared" si="2"/>
        <v>Charlie Vernoy-Ging</v>
      </c>
      <c r="U235" s="8" t="s">
        <v>160</v>
      </c>
      <c r="V235" s="8" t="s">
        <v>1816</v>
      </c>
      <c r="W235" s="8"/>
      <c r="X235" s="8" t="s">
        <v>1797</v>
      </c>
      <c r="Y235" s="8" t="s">
        <v>60</v>
      </c>
      <c r="Z235" s="12" t="s">
        <v>1798</v>
      </c>
      <c r="AA235" s="8" t="s">
        <v>60</v>
      </c>
      <c r="AB235" s="12" t="s">
        <v>1799</v>
      </c>
      <c r="AC235" s="12" t="s">
        <v>1817</v>
      </c>
      <c r="AD235" s="12" t="s">
        <v>1801</v>
      </c>
      <c r="AE235" s="8" t="s">
        <v>1802</v>
      </c>
      <c r="AF235" s="8" t="s">
        <v>1803</v>
      </c>
      <c r="AG235" s="8" t="s">
        <v>947</v>
      </c>
      <c r="AH235" s="8" t="s">
        <v>352</v>
      </c>
      <c r="AI235" s="8" t="s">
        <v>66</v>
      </c>
      <c r="AJ235" s="8" t="s">
        <v>86</v>
      </c>
      <c r="AK235" s="13" t="s">
        <v>1752</v>
      </c>
      <c r="AL235" s="13" t="s">
        <v>1804</v>
      </c>
      <c r="AM235" s="8" t="s">
        <v>1754</v>
      </c>
      <c r="AN235" s="8" t="s">
        <v>1805</v>
      </c>
      <c r="AO235" s="13" t="s">
        <v>1806</v>
      </c>
      <c r="AP235" s="9" t="s">
        <v>1803</v>
      </c>
      <c r="AQ235" s="11">
        <v>21574.0</v>
      </c>
    </row>
    <row r="236">
      <c r="A236" s="8" t="str">
        <f t="shared" si="1"/>
        <v>Mitch Modin</v>
      </c>
      <c r="B236" s="8" t="s">
        <v>1788</v>
      </c>
      <c r="C236" s="8" t="s">
        <v>972</v>
      </c>
      <c r="D236" s="9" t="s">
        <v>934</v>
      </c>
      <c r="E236" s="8" t="s">
        <v>1789</v>
      </c>
      <c r="F236" s="8" t="s">
        <v>936</v>
      </c>
      <c r="G236" s="13" t="s">
        <v>47</v>
      </c>
      <c r="H236" s="8" t="s">
        <v>1790</v>
      </c>
      <c r="I236" s="8" t="s">
        <v>49</v>
      </c>
      <c r="J236" s="10">
        <v>4.12</v>
      </c>
      <c r="K236" s="8" t="s">
        <v>1791</v>
      </c>
      <c r="L236" s="8" t="s">
        <v>1792</v>
      </c>
      <c r="M236" s="8"/>
      <c r="N236" s="8" t="s">
        <v>1818</v>
      </c>
      <c r="O236" s="8" t="s">
        <v>52</v>
      </c>
      <c r="P236" s="8"/>
      <c r="Q236" s="8"/>
      <c r="R236" s="8" t="s">
        <v>1819</v>
      </c>
      <c r="S236" s="8" t="s">
        <v>1820</v>
      </c>
      <c r="T236" s="11" t="str">
        <f t="shared" si="2"/>
        <v>Mitch Modin</v>
      </c>
      <c r="U236" s="8" t="s">
        <v>1821</v>
      </c>
      <c r="V236" s="8" t="s">
        <v>1822</v>
      </c>
      <c r="W236" s="8"/>
      <c r="X236" s="8" t="s">
        <v>1797</v>
      </c>
      <c r="Y236" s="8" t="s">
        <v>60</v>
      </c>
      <c r="Z236" s="12" t="s">
        <v>1798</v>
      </c>
      <c r="AA236" s="8" t="s">
        <v>60</v>
      </c>
      <c r="AB236" s="12" t="s">
        <v>1799</v>
      </c>
      <c r="AC236" s="12" t="s">
        <v>1823</v>
      </c>
      <c r="AD236" s="12" t="s">
        <v>1801</v>
      </c>
      <c r="AE236" s="8" t="s">
        <v>1802</v>
      </c>
      <c r="AF236" s="13" t="s">
        <v>1803</v>
      </c>
      <c r="AG236" s="13" t="s">
        <v>947</v>
      </c>
      <c r="AH236" s="8" t="s">
        <v>352</v>
      </c>
      <c r="AI236" s="8" t="s">
        <v>66</v>
      </c>
      <c r="AJ236" s="8"/>
      <c r="AK236" s="13" t="s">
        <v>1752</v>
      </c>
      <c r="AL236" s="13" t="s">
        <v>1804</v>
      </c>
      <c r="AM236" s="8" t="s">
        <v>1754</v>
      </c>
      <c r="AN236" s="8" t="s">
        <v>1805</v>
      </c>
      <c r="AO236" s="13" t="s">
        <v>1806</v>
      </c>
      <c r="AP236" s="9" t="s">
        <v>1803</v>
      </c>
      <c r="AQ236" s="11">
        <v>21574.0</v>
      </c>
    </row>
    <row r="237">
      <c r="A237" s="8" t="str">
        <f t="shared" si="1"/>
        <v>Bill Whitaker</v>
      </c>
      <c r="B237" s="8" t="s">
        <v>1788</v>
      </c>
      <c r="C237" s="8" t="s">
        <v>972</v>
      </c>
      <c r="D237" s="9" t="s">
        <v>934</v>
      </c>
      <c r="E237" s="8" t="s">
        <v>1789</v>
      </c>
      <c r="F237" s="8" t="s">
        <v>936</v>
      </c>
      <c r="G237" s="8" t="s">
        <v>47</v>
      </c>
      <c r="H237" s="8" t="s">
        <v>1790</v>
      </c>
      <c r="I237" s="8" t="s">
        <v>49</v>
      </c>
      <c r="J237" s="10">
        <v>4.12</v>
      </c>
      <c r="K237" s="8" t="s">
        <v>1791</v>
      </c>
      <c r="L237" s="8" t="s">
        <v>1792</v>
      </c>
      <c r="M237" s="8" t="s">
        <v>86</v>
      </c>
      <c r="N237" s="8" t="s">
        <v>1824</v>
      </c>
      <c r="O237" s="8" t="s">
        <v>52</v>
      </c>
      <c r="P237" s="8"/>
      <c r="Q237" s="8"/>
      <c r="R237" s="8" t="s">
        <v>1825</v>
      </c>
      <c r="S237" s="8" t="s">
        <v>1826</v>
      </c>
      <c r="T237" s="11" t="str">
        <f t="shared" si="2"/>
        <v>Bill Whitaker</v>
      </c>
      <c r="U237" s="8" t="s">
        <v>1827</v>
      </c>
      <c r="V237" s="8" t="s">
        <v>1828</v>
      </c>
      <c r="W237" s="8"/>
      <c r="X237" s="8" t="s">
        <v>1797</v>
      </c>
      <c r="Y237" s="12" t="s">
        <v>1829</v>
      </c>
      <c r="Z237" s="12" t="s">
        <v>1798</v>
      </c>
      <c r="AA237" s="8" t="s">
        <v>60</v>
      </c>
      <c r="AB237" s="12" t="s">
        <v>1799</v>
      </c>
      <c r="AC237" s="12" t="s">
        <v>1830</v>
      </c>
      <c r="AD237" s="12" t="s">
        <v>1801</v>
      </c>
      <c r="AE237" s="8" t="s">
        <v>1802</v>
      </c>
      <c r="AF237" s="8" t="s">
        <v>1803</v>
      </c>
      <c r="AG237" s="8" t="s">
        <v>947</v>
      </c>
      <c r="AH237" s="8" t="s">
        <v>352</v>
      </c>
      <c r="AI237" s="8" t="s">
        <v>66</v>
      </c>
      <c r="AJ237" s="8" t="s">
        <v>86</v>
      </c>
      <c r="AK237" s="13" t="s">
        <v>1752</v>
      </c>
      <c r="AL237" s="13" t="s">
        <v>1804</v>
      </c>
      <c r="AM237" s="8" t="s">
        <v>1754</v>
      </c>
      <c r="AN237" s="8" t="s">
        <v>1805</v>
      </c>
      <c r="AO237" s="13" t="s">
        <v>1806</v>
      </c>
      <c r="AP237" s="9" t="s">
        <v>1803</v>
      </c>
      <c r="AQ237" s="11">
        <v>21574.0</v>
      </c>
    </row>
    <row r="238">
      <c r="A238" s="8" t="str">
        <f t="shared" si="1"/>
        <v>PattiSue Plumer</v>
      </c>
      <c r="B238" s="8" t="s">
        <v>1788</v>
      </c>
      <c r="C238" s="8" t="s">
        <v>972</v>
      </c>
      <c r="D238" s="9" t="s">
        <v>934</v>
      </c>
      <c r="E238" s="8" t="s">
        <v>1789</v>
      </c>
      <c r="F238" s="8" t="s">
        <v>936</v>
      </c>
      <c r="G238" s="8" t="s">
        <v>47</v>
      </c>
      <c r="H238" s="8" t="s">
        <v>1790</v>
      </c>
      <c r="I238" s="8" t="s">
        <v>49</v>
      </c>
      <c r="J238" s="10">
        <v>4.12</v>
      </c>
      <c r="K238" s="8" t="s">
        <v>1791</v>
      </c>
      <c r="L238" s="8" t="s">
        <v>1792</v>
      </c>
      <c r="M238" s="8"/>
      <c r="N238" s="8" t="s">
        <v>1831</v>
      </c>
      <c r="O238" s="8" t="s">
        <v>52</v>
      </c>
      <c r="P238" s="8"/>
      <c r="Q238" s="8"/>
      <c r="R238" s="8" t="s">
        <v>1832</v>
      </c>
      <c r="S238" s="8" t="s">
        <v>1833</v>
      </c>
      <c r="T238" s="11" t="str">
        <f t="shared" si="2"/>
        <v>PattiSue Plumer</v>
      </c>
      <c r="U238" s="8" t="s">
        <v>106</v>
      </c>
      <c r="V238" s="8" t="s">
        <v>1834</v>
      </c>
      <c r="W238" s="8"/>
      <c r="X238" s="8" t="s">
        <v>1797</v>
      </c>
      <c r="Y238" s="8" t="s">
        <v>60</v>
      </c>
      <c r="Z238" s="12" t="s">
        <v>1798</v>
      </c>
      <c r="AA238" s="8" t="s">
        <v>60</v>
      </c>
      <c r="AB238" s="12" t="s">
        <v>1799</v>
      </c>
      <c r="AC238" s="12" t="s">
        <v>1835</v>
      </c>
      <c r="AD238" s="12" t="s">
        <v>1801</v>
      </c>
      <c r="AE238" s="8" t="s">
        <v>1802</v>
      </c>
      <c r="AF238" s="8" t="s">
        <v>1803</v>
      </c>
      <c r="AG238" s="8" t="s">
        <v>947</v>
      </c>
      <c r="AH238" s="8" t="s">
        <v>352</v>
      </c>
      <c r="AI238" s="8" t="s">
        <v>66</v>
      </c>
      <c r="AJ238" s="8"/>
      <c r="AK238" s="8" t="s">
        <v>1752</v>
      </c>
      <c r="AL238" s="8" t="s">
        <v>1804</v>
      </c>
      <c r="AM238" s="8" t="s">
        <v>1754</v>
      </c>
      <c r="AN238" s="8" t="s">
        <v>1805</v>
      </c>
      <c r="AO238" s="8" t="s">
        <v>1806</v>
      </c>
      <c r="AP238" s="9" t="s">
        <v>1803</v>
      </c>
      <c r="AQ238" s="11">
        <v>21574.0</v>
      </c>
    </row>
    <row r="239">
      <c r="A239" s="8" t="str">
        <f t="shared" si="1"/>
        <v>Jordan Carpenter</v>
      </c>
      <c r="B239" s="8" t="s">
        <v>1836</v>
      </c>
      <c r="C239" s="8" t="s">
        <v>1294</v>
      </c>
      <c r="D239" s="9" t="s">
        <v>934</v>
      </c>
      <c r="E239" s="8" t="s">
        <v>1837</v>
      </c>
      <c r="F239" s="8" t="s">
        <v>936</v>
      </c>
      <c r="G239" s="8" t="s">
        <v>47</v>
      </c>
      <c r="H239" s="8" t="s">
        <v>1838</v>
      </c>
      <c r="I239" s="8" t="s">
        <v>1330</v>
      </c>
      <c r="J239" s="10">
        <v>3.54</v>
      </c>
      <c r="K239" s="8" t="s">
        <v>1839</v>
      </c>
      <c r="L239" s="8" t="s">
        <v>342</v>
      </c>
      <c r="M239" s="8"/>
      <c r="N239" s="8" t="s">
        <v>1840</v>
      </c>
      <c r="O239" s="8" t="s">
        <v>52</v>
      </c>
      <c r="P239" s="8"/>
      <c r="Q239" s="8"/>
      <c r="R239" s="8" t="s">
        <v>1841</v>
      </c>
      <c r="S239" s="8" t="s">
        <v>1842</v>
      </c>
      <c r="T239" s="11" t="str">
        <f t="shared" si="2"/>
        <v>Jordan Carpenter</v>
      </c>
      <c r="U239" s="8" t="s">
        <v>55</v>
      </c>
      <c r="V239" s="8" t="s">
        <v>1843</v>
      </c>
      <c r="W239" s="8"/>
      <c r="X239" s="8" t="s">
        <v>1844</v>
      </c>
      <c r="Y239" s="12" t="s">
        <v>1845</v>
      </c>
      <c r="Z239" s="12" t="s">
        <v>1846</v>
      </c>
      <c r="AA239" s="8" t="s">
        <v>60</v>
      </c>
      <c r="AB239" s="12" t="s">
        <v>1847</v>
      </c>
      <c r="AC239" s="12" t="s">
        <v>1848</v>
      </c>
      <c r="AD239" s="12" t="s">
        <v>1849</v>
      </c>
      <c r="AE239" s="8" t="s">
        <v>1850</v>
      </c>
      <c r="AF239" s="8" t="s">
        <v>1837</v>
      </c>
      <c r="AG239" s="8" t="s">
        <v>947</v>
      </c>
      <c r="AH239" s="8" t="s">
        <v>654</v>
      </c>
      <c r="AI239" s="8" t="s">
        <v>233</v>
      </c>
      <c r="AJ239" s="8"/>
      <c r="AK239" s="8" t="s">
        <v>1851</v>
      </c>
      <c r="AL239" s="8" t="s">
        <v>136</v>
      </c>
      <c r="AM239" s="8" t="s">
        <v>1852</v>
      </c>
      <c r="AN239" s="8" t="s">
        <v>1853</v>
      </c>
      <c r="AO239" s="8" t="s">
        <v>1854</v>
      </c>
      <c r="AP239" s="9" t="s">
        <v>1837</v>
      </c>
      <c r="AQ239" s="11">
        <v>6745.0</v>
      </c>
    </row>
    <row r="240">
      <c r="A240" s="8" t="str">
        <f t="shared" si="1"/>
        <v>Sierra Brill</v>
      </c>
      <c r="B240" s="8" t="s">
        <v>1836</v>
      </c>
      <c r="C240" s="8" t="s">
        <v>1294</v>
      </c>
      <c r="D240" s="9" t="s">
        <v>934</v>
      </c>
      <c r="E240" s="8" t="s">
        <v>1837</v>
      </c>
      <c r="F240" s="8" t="s">
        <v>936</v>
      </c>
      <c r="G240" s="8" t="s">
        <v>47</v>
      </c>
      <c r="H240" s="8" t="s">
        <v>1838</v>
      </c>
      <c r="I240" s="8" t="s">
        <v>1330</v>
      </c>
      <c r="J240" s="10">
        <v>3.54</v>
      </c>
      <c r="K240" s="8" t="s">
        <v>1839</v>
      </c>
      <c r="L240" s="8" t="s">
        <v>342</v>
      </c>
      <c r="M240" s="8"/>
      <c r="N240" s="8" t="s">
        <v>1855</v>
      </c>
      <c r="O240" s="8" t="s">
        <v>52</v>
      </c>
      <c r="P240" s="8"/>
      <c r="Q240" s="8"/>
      <c r="R240" s="8" t="s">
        <v>1856</v>
      </c>
      <c r="S240" s="8" t="s">
        <v>1857</v>
      </c>
      <c r="T240" s="11" t="str">
        <f t="shared" si="2"/>
        <v>Sierra Brill</v>
      </c>
      <c r="U240" s="8" t="s">
        <v>1858</v>
      </c>
      <c r="V240" s="8" t="s">
        <v>1859</v>
      </c>
      <c r="W240" s="8"/>
      <c r="X240" s="8" t="s">
        <v>1844</v>
      </c>
      <c r="Y240" s="8" t="s">
        <v>60</v>
      </c>
      <c r="Z240" s="12" t="s">
        <v>1846</v>
      </c>
      <c r="AA240" s="8" t="s">
        <v>60</v>
      </c>
      <c r="AB240" s="12" t="s">
        <v>1847</v>
      </c>
      <c r="AC240" s="12" t="s">
        <v>1860</v>
      </c>
      <c r="AD240" s="12" t="s">
        <v>1849</v>
      </c>
      <c r="AE240" s="8" t="s">
        <v>1850</v>
      </c>
      <c r="AF240" s="8" t="s">
        <v>1837</v>
      </c>
      <c r="AG240" s="8" t="s">
        <v>947</v>
      </c>
      <c r="AH240" s="8" t="s">
        <v>654</v>
      </c>
      <c r="AI240" s="8" t="s">
        <v>233</v>
      </c>
      <c r="AJ240" s="8"/>
      <c r="AK240" s="8" t="s">
        <v>1851</v>
      </c>
      <c r="AL240" s="8" t="s">
        <v>136</v>
      </c>
      <c r="AM240" s="8" t="s">
        <v>1852</v>
      </c>
      <c r="AN240" s="8" t="s">
        <v>1853</v>
      </c>
      <c r="AO240" s="8" t="s">
        <v>1854</v>
      </c>
      <c r="AP240" s="8" t="s">
        <v>1837</v>
      </c>
      <c r="AQ240" s="11">
        <v>6745.0</v>
      </c>
    </row>
    <row r="241">
      <c r="A241" s="8" t="str">
        <f t="shared" si="1"/>
        <v>Dana Klein</v>
      </c>
      <c r="B241" s="8" t="s">
        <v>1836</v>
      </c>
      <c r="C241" s="8" t="s">
        <v>1294</v>
      </c>
      <c r="D241" s="9" t="s">
        <v>934</v>
      </c>
      <c r="E241" s="8" t="s">
        <v>1837</v>
      </c>
      <c r="F241" s="8" t="s">
        <v>936</v>
      </c>
      <c r="G241" s="8" t="s">
        <v>47</v>
      </c>
      <c r="H241" s="8" t="s">
        <v>1838</v>
      </c>
      <c r="I241" s="8" t="s">
        <v>1330</v>
      </c>
      <c r="J241" s="10">
        <v>3.54</v>
      </c>
      <c r="K241" s="8" t="s">
        <v>1839</v>
      </c>
      <c r="L241" s="8" t="s">
        <v>342</v>
      </c>
      <c r="M241" s="8" t="s">
        <v>86</v>
      </c>
      <c r="N241" s="8" t="s">
        <v>1861</v>
      </c>
      <c r="O241" s="8" t="s">
        <v>52</v>
      </c>
      <c r="P241" s="8"/>
      <c r="Q241" s="8"/>
      <c r="R241" s="8" t="s">
        <v>1862</v>
      </c>
      <c r="S241" s="8" t="s">
        <v>1863</v>
      </c>
      <c r="T241" s="11" t="str">
        <f t="shared" si="2"/>
        <v>Dana Klein</v>
      </c>
      <c r="U241" s="8" t="s">
        <v>80</v>
      </c>
      <c r="V241" s="8" t="s">
        <v>1864</v>
      </c>
      <c r="W241" s="8" t="s">
        <v>1865</v>
      </c>
      <c r="X241" s="8" t="s">
        <v>1844</v>
      </c>
      <c r="Y241" s="12" t="s">
        <v>1866</v>
      </c>
      <c r="Z241" s="12" t="s">
        <v>1846</v>
      </c>
      <c r="AA241" s="8" t="s">
        <v>60</v>
      </c>
      <c r="AB241" s="12" t="s">
        <v>1847</v>
      </c>
      <c r="AC241" s="8" t="s">
        <v>60</v>
      </c>
      <c r="AD241" s="12" t="s">
        <v>1849</v>
      </c>
      <c r="AE241" s="8" t="s">
        <v>1850</v>
      </c>
      <c r="AF241" s="8" t="s">
        <v>1837</v>
      </c>
      <c r="AG241" s="8" t="s">
        <v>947</v>
      </c>
      <c r="AH241" s="8" t="s">
        <v>654</v>
      </c>
      <c r="AI241" s="8" t="s">
        <v>233</v>
      </c>
      <c r="AJ241" s="8" t="s">
        <v>86</v>
      </c>
      <c r="AK241" s="13" t="s">
        <v>1851</v>
      </c>
      <c r="AL241" s="13" t="s">
        <v>136</v>
      </c>
      <c r="AM241" s="8" t="s">
        <v>1852</v>
      </c>
      <c r="AN241" s="8" t="s">
        <v>1853</v>
      </c>
      <c r="AO241" s="13" t="s">
        <v>1854</v>
      </c>
      <c r="AP241" s="9" t="s">
        <v>1837</v>
      </c>
      <c r="AQ241" s="11">
        <v>6745.0</v>
      </c>
    </row>
    <row r="242">
      <c r="A242" s="8" t="str">
        <f t="shared" si="1"/>
        <v>George Evans</v>
      </c>
      <c r="B242" s="8" t="s">
        <v>1836</v>
      </c>
      <c r="C242" s="8" t="s">
        <v>1294</v>
      </c>
      <c r="D242" s="9" t="s">
        <v>934</v>
      </c>
      <c r="E242" s="8" t="s">
        <v>1837</v>
      </c>
      <c r="F242" s="8" t="s">
        <v>936</v>
      </c>
      <c r="G242" s="8" t="s">
        <v>47</v>
      </c>
      <c r="H242" s="8" t="s">
        <v>1838</v>
      </c>
      <c r="I242" s="8" t="s">
        <v>1330</v>
      </c>
      <c r="J242" s="10">
        <v>3.54</v>
      </c>
      <c r="K242" s="27" t="s">
        <v>1839</v>
      </c>
      <c r="L242" s="8" t="s">
        <v>342</v>
      </c>
      <c r="M242" s="8" t="s">
        <v>86</v>
      </c>
      <c r="N242" s="8" t="s">
        <v>1867</v>
      </c>
      <c r="O242" s="8" t="s">
        <v>52</v>
      </c>
      <c r="P242" s="8"/>
      <c r="Q242" s="8"/>
      <c r="R242" s="8" t="s">
        <v>1868</v>
      </c>
      <c r="S242" s="8" t="s">
        <v>519</v>
      </c>
      <c r="T242" s="11" t="str">
        <f t="shared" si="2"/>
        <v>George Evans</v>
      </c>
      <c r="U242" s="8" t="s">
        <v>80</v>
      </c>
      <c r="V242" s="8" t="s">
        <v>1869</v>
      </c>
      <c r="W242" s="8" t="s">
        <v>86</v>
      </c>
      <c r="X242" s="8" t="s">
        <v>1844</v>
      </c>
      <c r="Y242" s="8" t="s">
        <v>60</v>
      </c>
      <c r="Z242" s="12" t="s">
        <v>1846</v>
      </c>
      <c r="AA242" s="8" t="s">
        <v>60</v>
      </c>
      <c r="AB242" s="12" t="s">
        <v>1847</v>
      </c>
      <c r="AC242" s="8" t="s">
        <v>60</v>
      </c>
      <c r="AD242" s="12" t="s">
        <v>1849</v>
      </c>
      <c r="AE242" s="8" t="s">
        <v>1850</v>
      </c>
      <c r="AF242" s="8" t="s">
        <v>1837</v>
      </c>
      <c r="AG242" s="8" t="s">
        <v>947</v>
      </c>
      <c r="AH242" s="8" t="s">
        <v>654</v>
      </c>
      <c r="AI242" s="8" t="s">
        <v>233</v>
      </c>
      <c r="AJ242" s="8" t="s">
        <v>86</v>
      </c>
      <c r="AK242" s="8" t="s">
        <v>1851</v>
      </c>
      <c r="AL242" s="8" t="s">
        <v>136</v>
      </c>
      <c r="AM242" s="8" t="s">
        <v>1852</v>
      </c>
      <c r="AN242" s="8" t="s">
        <v>1853</v>
      </c>
      <c r="AO242" s="8" t="s">
        <v>1854</v>
      </c>
      <c r="AP242" s="8" t="s">
        <v>1837</v>
      </c>
      <c r="AQ242" s="11">
        <v>6745.0</v>
      </c>
    </row>
    <row r="243">
      <c r="A243" s="8" t="str">
        <f t="shared" si="1"/>
        <v>Rich Marcello</v>
      </c>
      <c r="B243" s="8" t="s">
        <v>1836</v>
      </c>
      <c r="C243" s="8" t="s">
        <v>1294</v>
      </c>
      <c r="D243" s="9" t="s">
        <v>934</v>
      </c>
      <c r="E243" s="8" t="s">
        <v>1837</v>
      </c>
      <c r="F243" s="8" t="s">
        <v>936</v>
      </c>
      <c r="G243" s="8" t="s">
        <v>47</v>
      </c>
      <c r="H243" s="8" t="s">
        <v>1838</v>
      </c>
      <c r="I243" s="8" t="s">
        <v>1330</v>
      </c>
      <c r="J243" s="10">
        <v>3.54</v>
      </c>
      <c r="K243" s="8" t="s">
        <v>1839</v>
      </c>
      <c r="L243" s="8" t="s">
        <v>342</v>
      </c>
      <c r="M243" s="8" t="s">
        <v>86</v>
      </c>
      <c r="N243" s="8" t="s">
        <v>1870</v>
      </c>
      <c r="O243" s="8" t="s">
        <v>52</v>
      </c>
      <c r="P243" s="8"/>
      <c r="Q243" s="8"/>
      <c r="R243" s="8" t="s">
        <v>1871</v>
      </c>
      <c r="S243" s="8" t="s">
        <v>1872</v>
      </c>
      <c r="T243" s="11" t="str">
        <f t="shared" si="2"/>
        <v>Rich Marcello</v>
      </c>
      <c r="U243" s="8" t="s">
        <v>80</v>
      </c>
      <c r="V243" s="8" t="s">
        <v>1873</v>
      </c>
      <c r="W243" s="8" t="s">
        <v>86</v>
      </c>
      <c r="X243" s="8" t="s">
        <v>1844</v>
      </c>
      <c r="Y243" s="8" t="s">
        <v>60</v>
      </c>
      <c r="Z243" s="12" t="s">
        <v>1846</v>
      </c>
      <c r="AA243" s="8" t="s">
        <v>60</v>
      </c>
      <c r="AB243" s="12" t="s">
        <v>1847</v>
      </c>
      <c r="AC243" s="8" t="s">
        <v>60</v>
      </c>
      <c r="AD243" s="12" t="s">
        <v>1849</v>
      </c>
      <c r="AE243" s="8" t="s">
        <v>1850</v>
      </c>
      <c r="AF243" s="8" t="s">
        <v>1837</v>
      </c>
      <c r="AG243" s="8" t="s">
        <v>947</v>
      </c>
      <c r="AH243" s="8" t="s">
        <v>654</v>
      </c>
      <c r="AI243" s="8" t="s">
        <v>233</v>
      </c>
      <c r="AJ243" s="8" t="s">
        <v>86</v>
      </c>
      <c r="AK243" s="8" t="s">
        <v>1851</v>
      </c>
      <c r="AL243" s="8" t="s">
        <v>136</v>
      </c>
      <c r="AM243" s="8" t="s">
        <v>1852</v>
      </c>
      <c r="AN243" s="8" t="s">
        <v>422</v>
      </c>
      <c r="AO243" s="8" t="s">
        <v>1854</v>
      </c>
      <c r="AP243" s="8" t="s">
        <v>1837</v>
      </c>
      <c r="AQ243" s="11">
        <v>6745.0</v>
      </c>
    </row>
    <row r="244">
      <c r="A244" s="8" t="str">
        <f t="shared" si="1"/>
        <v>Stephanie Williams</v>
      </c>
      <c r="B244" s="8" t="s">
        <v>1874</v>
      </c>
      <c r="C244" s="8" t="s">
        <v>1646</v>
      </c>
      <c r="D244" s="9" t="s">
        <v>934</v>
      </c>
      <c r="E244" s="8" t="s">
        <v>1647</v>
      </c>
      <c r="F244" s="8" t="s">
        <v>936</v>
      </c>
      <c r="G244" s="8" t="s">
        <v>47</v>
      </c>
      <c r="H244" s="8" t="s">
        <v>1875</v>
      </c>
      <c r="I244" s="8" t="s">
        <v>49</v>
      </c>
      <c r="J244" s="10">
        <v>3.79</v>
      </c>
      <c r="K244" s="8" t="s">
        <v>1876</v>
      </c>
      <c r="L244" s="8" t="s">
        <v>1489</v>
      </c>
      <c r="M244" s="8"/>
      <c r="N244" s="8" t="s">
        <v>1877</v>
      </c>
      <c r="O244" s="8" t="s">
        <v>52</v>
      </c>
      <c r="P244" s="8"/>
      <c r="Q244" s="8"/>
      <c r="R244" s="8" t="s">
        <v>960</v>
      </c>
      <c r="S244" s="8" t="s">
        <v>1878</v>
      </c>
      <c r="T244" s="11" t="str">
        <f t="shared" si="2"/>
        <v>Stephanie Williams</v>
      </c>
      <c r="U244" s="8" t="s">
        <v>1879</v>
      </c>
      <c r="V244" s="8" t="s">
        <v>1880</v>
      </c>
      <c r="W244" s="8"/>
      <c r="X244" s="8" t="s">
        <v>1881</v>
      </c>
      <c r="Y244" s="12" t="s">
        <v>1882</v>
      </c>
      <c r="Z244" s="12" t="s">
        <v>1883</v>
      </c>
      <c r="AA244" s="8" t="s">
        <v>60</v>
      </c>
      <c r="AB244" s="12" t="s">
        <v>1884</v>
      </c>
      <c r="AC244" s="12" t="s">
        <v>1885</v>
      </c>
      <c r="AD244" s="12" t="s">
        <v>1886</v>
      </c>
      <c r="AE244" s="8" t="s">
        <v>1887</v>
      </c>
      <c r="AF244" s="8" t="s">
        <v>1888</v>
      </c>
      <c r="AG244" s="8" t="s">
        <v>947</v>
      </c>
      <c r="AH244" s="8" t="s">
        <v>543</v>
      </c>
      <c r="AI244" s="8" t="s">
        <v>233</v>
      </c>
      <c r="AJ244" s="8"/>
      <c r="AK244" s="8" t="s">
        <v>1889</v>
      </c>
      <c r="AL244" s="8" t="s">
        <v>1890</v>
      </c>
      <c r="AM244" s="8" t="s">
        <v>1891</v>
      </c>
      <c r="AN244" s="8" t="s">
        <v>1892</v>
      </c>
      <c r="AO244" s="8" t="s">
        <v>1893</v>
      </c>
      <c r="AP244" s="9" t="s">
        <v>1888</v>
      </c>
      <c r="AQ244" s="11">
        <v>18794.0</v>
      </c>
    </row>
    <row r="245">
      <c r="A245" s="8" t="str">
        <f t="shared" si="1"/>
        <v>Quincy Watts</v>
      </c>
      <c r="B245" s="8" t="s">
        <v>1874</v>
      </c>
      <c r="C245" s="8" t="s">
        <v>1646</v>
      </c>
      <c r="D245" s="9" t="s">
        <v>934</v>
      </c>
      <c r="E245" s="8" t="s">
        <v>1647</v>
      </c>
      <c r="F245" s="8" t="s">
        <v>936</v>
      </c>
      <c r="G245" s="8" t="s">
        <v>47</v>
      </c>
      <c r="H245" s="8" t="s">
        <v>1875</v>
      </c>
      <c r="I245" s="8" t="s">
        <v>49</v>
      </c>
      <c r="J245" s="10">
        <v>3.79</v>
      </c>
      <c r="K245" s="8" t="s">
        <v>1876</v>
      </c>
      <c r="L245" s="8" t="s">
        <v>1489</v>
      </c>
      <c r="M245" s="8" t="s">
        <v>86</v>
      </c>
      <c r="N245" s="8" t="s">
        <v>1894</v>
      </c>
      <c r="O245" s="8" t="s">
        <v>52</v>
      </c>
      <c r="P245" s="8" t="s">
        <v>490</v>
      </c>
      <c r="Q245" s="8"/>
      <c r="R245" s="8" t="s">
        <v>1895</v>
      </c>
      <c r="S245" s="8" t="s">
        <v>1896</v>
      </c>
      <c r="T245" s="11" t="str">
        <f t="shared" si="2"/>
        <v>Quincy Watts</v>
      </c>
      <c r="U245" s="8" t="s">
        <v>311</v>
      </c>
      <c r="V245" s="8" t="s">
        <v>1897</v>
      </c>
      <c r="W245" s="8" t="s">
        <v>1898</v>
      </c>
      <c r="X245" s="8" t="s">
        <v>1881</v>
      </c>
      <c r="Y245" s="8" t="s">
        <v>60</v>
      </c>
      <c r="Z245" s="12" t="s">
        <v>1883</v>
      </c>
      <c r="AA245" s="8" t="s">
        <v>60</v>
      </c>
      <c r="AB245" s="12" t="s">
        <v>1899</v>
      </c>
      <c r="AC245" s="12" t="s">
        <v>1900</v>
      </c>
      <c r="AD245" s="12" t="s">
        <v>1886</v>
      </c>
      <c r="AE245" s="8" t="s">
        <v>1887</v>
      </c>
      <c r="AF245" s="8" t="s">
        <v>1888</v>
      </c>
      <c r="AG245" s="8" t="s">
        <v>947</v>
      </c>
      <c r="AH245" s="8" t="s">
        <v>543</v>
      </c>
      <c r="AI245" s="8" t="s">
        <v>233</v>
      </c>
      <c r="AJ245" s="8" t="s">
        <v>86</v>
      </c>
      <c r="AK245" s="13" t="s">
        <v>1889</v>
      </c>
      <c r="AL245" s="13" t="s">
        <v>1890</v>
      </c>
      <c r="AM245" s="8" t="s">
        <v>1891</v>
      </c>
      <c r="AN245" s="8" t="s">
        <v>1892</v>
      </c>
      <c r="AO245" s="13" t="s">
        <v>1893</v>
      </c>
      <c r="AP245" s="9" t="s">
        <v>1888</v>
      </c>
      <c r="AQ245" s="11">
        <v>18794.0</v>
      </c>
    </row>
    <row r="246">
      <c r="A246" s="8" t="str">
        <f t="shared" si="1"/>
        <v>Nate Collins</v>
      </c>
      <c r="B246" s="8" t="s">
        <v>1874</v>
      </c>
      <c r="C246" s="8" t="s">
        <v>1646</v>
      </c>
      <c r="D246" s="9" t="s">
        <v>934</v>
      </c>
      <c r="E246" s="8" t="s">
        <v>1647</v>
      </c>
      <c r="F246" s="8" t="s">
        <v>936</v>
      </c>
      <c r="G246" s="8" t="s">
        <v>47</v>
      </c>
      <c r="H246" s="8" t="s">
        <v>1875</v>
      </c>
      <c r="I246" s="8" t="s">
        <v>49</v>
      </c>
      <c r="J246" s="10">
        <v>3.79</v>
      </c>
      <c r="K246" s="8" t="s">
        <v>1876</v>
      </c>
      <c r="L246" s="8" t="s">
        <v>1489</v>
      </c>
      <c r="M246" s="8"/>
      <c r="N246" s="8" t="s">
        <v>1901</v>
      </c>
      <c r="O246" s="8" t="s">
        <v>52</v>
      </c>
      <c r="P246" s="8"/>
      <c r="Q246" s="8"/>
      <c r="R246" s="8" t="s">
        <v>1707</v>
      </c>
      <c r="S246" s="8" t="s">
        <v>252</v>
      </c>
      <c r="T246" s="11" t="str">
        <f t="shared" si="2"/>
        <v>Nate Collins</v>
      </c>
      <c r="U246" s="8" t="s">
        <v>149</v>
      </c>
      <c r="V246" s="8" t="s">
        <v>1902</v>
      </c>
      <c r="W246" s="8" t="s">
        <v>1903</v>
      </c>
      <c r="X246" s="8" t="s">
        <v>1881</v>
      </c>
      <c r="Y246" s="12" t="s">
        <v>1904</v>
      </c>
      <c r="Z246" s="12" t="s">
        <v>1883</v>
      </c>
      <c r="AA246" s="8" t="s">
        <v>60</v>
      </c>
      <c r="AB246" s="12" t="s">
        <v>1884</v>
      </c>
      <c r="AC246" s="8" t="s">
        <v>60</v>
      </c>
      <c r="AD246" s="12" t="s">
        <v>1886</v>
      </c>
      <c r="AE246" s="8" t="s">
        <v>1887</v>
      </c>
      <c r="AF246" s="8" t="s">
        <v>1888</v>
      </c>
      <c r="AG246" s="8" t="s">
        <v>947</v>
      </c>
      <c r="AH246" s="8" t="s">
        <v>543</v>
      </c>
      <c r="AI246" s="8" t="s">
        <v>233</v>
      </c>
      <c r="AJ246" s="8"/>
      <c r="AK246" s="13" t="s">
        <v>1889</v>
      </c>
      <c r="AL246" s="13" t="s">
        <v>1890</v>
      </c>
      <c r="AM246" s="8" t="s">
        <v>1891</v>
      </c>
      <c r="AN246" s="8" t="s">
        <v>1892</v>
      </c>
      <c r="AO246" s="13" t="s">
        <v>1893</v>
      </c>
      <c r="AP246" s="9" t="s">
        <v>1888</v>
      </c>
      <c r="AQ246" s="11">
        <v>18794.0</v>
      </c>
    </row>
    <row r="247">
      <c r="A247" s="8" t="str">
        <f t="shared" si="1"/>
        <v>Martin Maric</v>
      </c>
      <c r="B247" s="8" t="s">
        <v>1874</v>
      </c>
      <c r="C247" s="8" t="s">
        <v>1646</v>
      </c>
      <c r="D247" s="9" t="s">
        <v>934</v>
      </c>
      <c r="E247" s="8" t="s">
        <v>1647</v>
      </c>
      <c r="F247" s="8" t="s">
        <v>936</v>
      </c>
      <c r="G247" s="8" t="s">
        <v>47</v>
      </c>
      <c r="H247" s="8" t="s">
        <v>1875</v>
      </c>
      <c r="I247" s="8" t="s">
        <v>49</v>
      </c>
      <c r="J247" s="10">
        <v>3.79</v>
      </c>
      <c r="K247" s="8" t="s">
        <v>1876</v>
      </c>
      <c r="L247" s="8" t="s">
        <v>1489</v>
      </c>
      <c r="M247" s="8"/>
      <c r="N247" s="8" t="s">
        <v>1905</v>
      </c>
      <c r="O247" s="8" t="s">
        <v>52</v>
      </c>
      <c r="P247" s="8"/>
      <c r="Q247" s="8"/>
      <c r="R247" s="8" t="s">
        <v>922</v>
      </c>
      <c r="S247" s="8" t="s">
        <v>1906</v>
      </c>
      <c r="T247" s="11" t="str">
        <f t="shared" si="2"/>
        <v>Martin Maric</v>
      </c>
      <c r="U247" s="8" t="s">
        <v>160</v>
      </c>
      <c r="V247" s="8" t="s">
        <v>1907</v>
      </c>
      <c r="W247" s="8"/>
      <c r="X247" s="8" t="s">
        <v>1881</v>
      </c>
      <c r="Y247" s="12" t="s">
        <v>1908</v>
      </c>
      <c r="Z247" s="12" t="s">
        <v>1883</v>
      </c>
      <c r="AA247" s="12" t="s">
        <v>1909</v>
      </c>
      <c r="AB247" s="12" t="s">
        <v>1884</v>
      </c>
      <c r="AC247" s="8" t="s">
        <v>60</v>
      </c>
      <c r="AD247" s="12" t="s">
        <v>1886</v>
      </c>
      <c r="AE247" s="8" t="s">
        <v>1887</v>
      </c>
      <c r="AF247" s="8" t="s">
        <v>1888</v>
      </c>
      <c r="AG247" s="8" t="s">
        <v>947</v>
      </c>
      <c r="AH247" s="8" t="s">
        <v>543</v>
      </c>
      <c r="AI247" s="8" t="s">
        <v>233</v>
      </c>
      <c r="AJ247" s="8"/>
      <c r="AK247" s="13" t="s">
        <v>1889</v>
      </c>
      <c r="AL247" s="13" t="s">
        <v>1890</v>
      </c>
      <c r="AM247" s="8" t="s">
        <v>1891</v>
      </c>
      <c r="AN247" s="8" t="s">
        <v>1892</v>
      </c>
      <c r="AO247" s="13" t="s">
        <v>1893</v>
      </c>
      <c r="AP247" s="9" t="s">
        <v>1888</v>
      </c>
      <c r="AQ247" s="11">
        <v>18794.0</v>
      </c>
    </row>
    <row r="248">
      <c r="A248" s="8" t="str">
        <f t="shared" si="1"/>
        <v>Karl Goodman</v>
      </c>
      <c r="B248" s="8" t="s">
        <v>1874</v>
      </c>
      <c r="C248" s="8" t="s">
        <v>1646</v>
      </c>
      <c r="D248" s="9" t="s">
        <v>934</v>
      </c>
      <c r="E248" s="8" t="s">
        <v>1647</v>
      </c>
      <c r="F248" s="8" t="s">
        <v>936</v>
      </c>
      <c r="G248" s="8" t="s">
        <v>47</v>
      </c>
      <c r="H248" s="8" t="s">
        <v>1875</v>
      </c>
      <c r="I248" s="8" t="s">
        <v>49</v>
      </c>
      <c r="J248" s="10">
        <v>3.79</v>
      </c>
      <c r="K248" s="8" t="s">
        <v>1876</v>
      </c>
      <c r="L248" s="8" t="s">
        <v>1489</v>
      </c>
      <c r="M248" s="8"/>
      <c r="N248" s="8" t="s">
        <v>1910</v>
      </c>
      <c r="O248" s="8" t="s">
        <v>52</v>
      </c>
      <c r="P248" s="8"/>
      <c r="Q248" s="8"/>
      <c r="R248" s="8" t="s">
        <v>1911</v>
      </c>
      <c r="S248" s="8" t="s">
        <v>1912</v>
      </c>
      <c r="T248" s="11" t="str">
        <f t="shared" si="2"/>
        <v>Karl Goodman</v>
      </c>
      <c r="U248" s="8" t="s">
        <v>674</v>
      </c>
      <c r="V248" s="8" t="s">
        <v>1913</v>
      </c>
      <c r="W248" s="8"/>
      <c r="X248" s="8" t="s">
        <v>1881</v>
      </c>
      <c r="Y248" s="12" t="s">
        <v>1914</v>
      </c>
      <c r="Z248" s="12" t="s">
        <v>1883</v>
      </c>
      <c r="AA248" s="12" t="s">
        <v>1915</v>
      </c>
      <c r="AB248" s="12" t="s">
        <v>1884</v>
      </c>
      <c r="AC248" s="12" t="s">
        <v>1916</v>
      </c>
      <c r="AD248" s="12" t="s">
        <v>1886</v>
      </c>
      <c r="AE248" s="8" t="s">
        <v>1887</v>
      </c>
      <c r="AF248" s="8" t="s">
        <v>1888</v>
      </c>
      <c r="AG248" s="8" t="s">
        <v>947</v>
      </c>
      <c r="AH248" s="8" t="s">
        <v>543</v>
      </c>
      <c r="AI248" s="8" t="s">
        <v>233</v>
      </c>
      <c r="AJ248" s="8"/>
      <c r="AK248" s="13" t="s">
        <v>1889</v>
      </c>
      <c r="AL248" s="13" t="s">
        <v>1890</v>
      </c>
      <c r="AM248" s="8" t="s">
        <v>1891</v>
      </c>
      <c r="AN248" s="8" t="s">
        <v>1892</v>
      </c>
      <c r="AO248" s="13" t="s">
        <v>1893</v>
      </c>
      <c r="AP248" s="9" t="s">
        <v>1888</v>
      </c>
      <c r="AQ248" s="11">
        <v>18794.0</v>
      </c>
    </row>
    <row r="249">
      <c r="A249" s="8" t="str">
        <f t="shared" si="1"/>
        <v>Brenton Emanuel</v>
      </c>
      <c r="B249" s="8" t="s">
        <v>1874</v>
      </c>
      <c r="C249" s="8" t="s">
        <v>1646</v>
      </c>
      <c r="D249" s="9" t="s">
        <v>934</v>
      </c>
      <c r="E249" s="8" t="s">
        <v>1647</v>
      </c>
      <c r="F249" s="8" t="s">
        <v>936</v>
      </c>
      <c r="G249" s="8" t="s">
        <v>47</v>
      </c>
      <c r="H249" s="8" t="s">
        <v>1875</v>
      </c>
      <c r="I249" s="8" t="s">
        <v>49</v>
      </c>
      <c r="J249" s="10">
        <v>3.79</v>
      </c>
      <c r="K249" s="8" t="s">
        <v>1876</v>
      </c>
      <c r="L249" s="8" t="s">
        <v>1489</v>
      </c>
      <c r="M249" s="8"/>
      <c r="N249" s="8" t="s">
        <v>1917</v>
      </c>
      <c r="O249" s="8" t="s">
        <v>52</v>
      </c>
      <c r="P249" s="8"/>
      <c r="Q249" s="8"/>
      <c r="R249" s="8" t="s">
        <v>1918</v>
      </c>
      <c r="S249" s="8" t="s">
        <v>1919</v>
      </c>
      <c r="T249" s="11" t="str">
        <f t="shared" si="2"/>
        <v>Brenton Emanuel</v>
      </c>
      <c r="U249" s="8" t="s">
        <v>674</v>
      </c>
      <c r="V249" s="8"/>
      <c r="W249" s="8"/>
      <c r="X249" s="8" t="s">
        <v>1881</v>
      </c>
      <c r="Y249" s="12" t="s">
        <v>1920</v>
      </c>
      <c r="Z249" s="12" t="s">
        <v>1883</v>
      </c>
      <c r="AA249" s="12" t="s">
        <v>1921</v>
      </c>
      <c r="AB249" s="12" t="s">
        <v>1884</v>
      </c>
      <c r="AC249" s="12" t="s">
        <v>1922</v>
      </c>
      <c r="AD249" s="12" t="s">
        <v>1886</v>
      </c>
      <c r="AE249" s="8" t="s">
        <v>1887</v>
      </c>
      <c r="AF249" s="8" t="s">
        <v>1888</v>
      </c>
      <c r="AG249" s="8" t="s">
        <v>947</v>
      </c>
      <c r="AH249" s="8" t="s">
        <v>543</v>
      </c>
      <c r="AI249" s="8" t="s">
        <v>233</v>
      </c>
      <c r="AJ249" s="8"/>
      <c r="AK249" s="8" t="s">
        <v>1889</v>
      </c>
      <c r="AL249" s="8" t="s">
        <v>1890</v>
      </c>
      <c r="AM249" s="8" t="s">
        <v>1891</v>
      </c>
      <c r="AN249" s="8" t="s">
        <v>1892</v>
      </c>
      <c r="AO249" s="8" t="s">
        <v>1893</v>
      </c>
      <c r="AP249" s="9" t="s">
        <v>1888</v>
      </c>
      <c r="AQ249" s="11">
        <v>18794.0</v>
      </c>
    </row>
    <row r="250">
      <c r="A250" s="8" t="str">
        <f t="shared" si="1"/>
        <v>Jeff Petersmeyer</v>
      </c>
      <c r="B250" s="8" t="s">
        <v>1874</v>
      </c>
      <c r="C250" s="8" t="s">
        <v>1646</v>
      </c>
      <c r="D250" s="9" t="s">
        <v>934</v>
      </c>
      <c r="E250" s="8" t="s">
        <v>1647</v>
      </c>
      <c r="F250" s="8" t="s">
        <v>936</v>
      </c>
      <c r="G250" s="8" t="s">
        <v>47</v>
      </c>
      <c r="H250" s="8" t="s">
        <v>1875</v>
      </c>
      <c r="I250" s="8" t="s">
        <v>49</v>
      </c>
      <c r="J250" s="10">
        <v>3.79</v>
      </c>
      <c r="K250" s="8" t="s">
        <v>1876</v>
      </c>
      <c r="L250" s="8" t="s">
        <v>1489</v>
      </c>
      <c r="M250" s="8"/>
      <c r="N250" s="8" t="s">
        <v>1923</v>
      </c>
      <c r="O250" s="8" t="s">
        <v>52</v>
      </c>
      <c r="P250" s="8"/>
      <c r="Q250" s="8"/>
      <c r="R250" s="8" t="s">
        <v>1632</v>
      </c>
      <c r="S250" s="8" t="s">
        <v>1924</v>
      </c>
      <c r="T250" s="11" t="str">
        <f t="shared" si="2"/>
        <v>Jeff Petersmeyer</v>
      </c>
      <c r="U250" s="8" t="s">
        <v>1088</v>
      </c>
      <c r="V250" s="8" t="s">
        <v>1925</v>
      </c>
      <c r="W250" s="8"/>
      <c r="X250" s="8" t="s">
        <v>1881</v>
      </c>
      <c r="Y250" s="8" t="s">
        <v>60</v>
      </c>
      <c r="Z250" s="12" t="s">
        <v>1883</v>
      </c>
      <c r="AA250" s="8" t="s">
        <v>60</v>
      </c>
      <c r="AB250" s="12" t="s">
        <v>1884</v>
      </c>
      <c r="AC250" s="8" t="s">
        <v>60</v>
      </c>
      <c r="AD250" s="12" t="s">
        <v>1886</v>
      </c>
      <c r="AE250" s="8" t="s">
        <v>1887</v>
      </c>
      <c r="AF250" s="8" t="s">
        <v>1888</v>
      </c>
      <c r="AG250" s="8" t="s">
        <v>947</v>
      </c>
      <c r="AH250" s="8" t="s">
        <v>543</v>
      </c>
      <c r="AI250" s="8" t="s">
        <v>233</v>
      </c>
      <c r="AJ250" s="8"/>
      <c r="AK250" s="13" t="s">
        <v>1889</v>
      </c>
      <c r="AL250" s="13" t="s">
        <v>1890</v>
      </c>
      <c r="AM250" s="8" t="s">
        <v>1891</v>
      </c>
      <c r="AN250" s="8" t="s">
        <v>1892</v>
      </c>
      <c r="AO250" s="13" t="s">
        <v>1893</v>
      </c>
      <c r="AP250" s="9" t="s">
        <v>1888</v>
      </c>
      <c r="AQ250" s="11">
        <v>18794.0</v>
      </c>
    </row>
    <row r="251">
      <c r="A251" s="8" t="str">
        <f t="shared" si="1"/>
        <v>Brenda Martinez</v>
      </c>
      <c r="B251" s="8" t="s">
        <v>1874</v>
      </c>
      <c r="C251" s="16" t="s">
        <v>1646</v>
      </c>
      <c r="D251" s="17" t="s">
        <v>934</v>
      </c>
      <c r="E251" s="21" t="s">
        <v>1647</v>
      </c>
      <c r="F251" s="16" t="s">
        <v>936</v>
      </c>
      <c r="G251" s="8" t="s">
        <v>47</v>
      </c>
      <c r="H251" s="30">
        <v>123961.0</v>
      </c>
      <c r="I251" s="8" t="s">
        <v>49</v>
      </c>
      <c r="J251" s="10">
        <v>3.79</v>
      </c>
      <c r="K251" s="18" t="s">
        <v>1876</v>
      </c>
      <c r="L251" s="19">
        <v>21.0</v>
      </c>
      <c r="M251" s="30"/>
      <c r="N251" s="20" t="s">
        <v>1926</v>
      </c>
      <c r="O251" s="8" t="s">
        <v>52</v>
      </c>
      <c r="P251" s="20" t="s">
        <v>207</v>
      </c>
      <c r="Q251" s="8"/>
      <c r="R251" s="8" t="s">
        <v>1927</v>
      </c>
      <c r="S251" s="8" t="s">
        <v>1928</v>
      </c>
      <c r="T251" s="11" t="str">
        <f t="shared" si="2"/>
        <v>Brenda Martinez</v>
      </c>
      <c r="U251" s="8" t="s">
        <v>106</v>
      </c>
      <c r="V251" s="8" t="s">
        <v>1929</v>
      </c>
      <c r="W251" s="8"/>
      <c r="X251" s="8" t="s">
        <v>1881</v>
      </c>
      <c r="Y251" s="21"/>
      <c r="Z251" s="21"/>
      <c r="AA251" s="21"/>
      <c r="AB251" s="21"/>
      <c r="AC251" s="21"/>
      <c r="AD251" s="21"/>
      <c r="AE251" s="8" t="s">
        <v>1887</v>
      </c>
      <c r="AF251" s="21" t="s">
        <v>1888</v>
      </c>
      <c r="AG251" s="21" t="s">
        <v>947</v>
      </c>
      <c r="AH251" s="16" t="s">
        <v>543</v>
      </c>
      <c r="AI251" s="22" t="s">
        <v>233</v>
      </c>
      <c r="AJ251" s="16"/>
      <c r="AK251" s="23" t="s">
        <v>1889</v>
      </c>
      <c r="AL251" s="23" t="s">
        <v>1890</v>
      </c>
      <c r="AM251" s="22" t="s">
        <v>1891</v>
      </c>
      <c r="AN251" s="24">
        <v>0.16636125184147174</v>
      </c>
      <c r="AO251" s="25">
        <v>80151.0</v>
      </c>
      <c r="AP251" s="41" t="s">
        <v>1888</v>
      </c>
      <c r="AQ251" s="11">
        <v>18794.0</v>
      </c>
    </row>
    <row r="252">
      <c r="A252" s="8" t="str">
        <f t="shared" si="1"/>
        <v>AC Milton has been removed. </v>
      </c>
      <c r="B252" s="8" t="s">
        <v>1874</v>
      </c>
      <c r="C252" s="8" t="s">
        <v>1646</v>
      </c>
      <c r="D252" s="9" t="s">
        <v>934</v>
      </c>
      <c r="E252" s="8" t="s">
        <v>1647</v>
      </c>
      <c r="F252" s="8" t="s">
        <v>936</v>
      </c>
      <c r="G252" s="8" t="s">
        <v>47</v>
      </c>
      <c r="H252" s="8" t="s">
        <v>1875</v>
      </c>
      <c r="I252" s="8" t="s">
        <v>49</v>
      </c>
      <c r="J252" s="10">
        <v>3.79</v>
      </c>
      <c r="K252" s="8" t="s">
        <v>1876</v>
      </c>
      <c r="L252" s="8" t="s">
        <v>1489</v>
      </c>
      <c r="M252" s="8"/>
      <c r="N252" s="8" t="s">
        <v>1930</v>
      </c>
      <c r="O252" s="8" t="s">
        <v>52</v>
      </c>
      <c r="P252" s="8"/>
      <c r="Q252" s="8" t="s">
        <v>277</v>
      </c>
      <c r="R252" s="8" t="s">
        <v>1931</v>
      </c>
      <c r="S252" s="8"/>
      <c r="T252" s="11" t="str">
        <f t="shared" si="2"/>
        <v>AC Milton has been removed. </v>
      </c>
      <c r="U252" s="8"/>
      <c r="V252" s="8"/>
      <c r="W252" s="8"/>
      <c r="X252" s="8" t="s">
        <v>1881</v>
      </c>
      <c r="Y252" s="8" t="s">
        <v>60</v>
      </c>
      <c r="Z252" s="12" t="s">
        <v>1883</v>
      </c>
      <c r="AA252" s="8" t="s">
        <v>60</v>
      </c>
      <c r="AB252" s="12" t="s">
        <v>1884</v>
      </c>
      <c r="AC252" s="12" t="s">
        <v>1932</v>
      </c>
      <c r="AD252" s="12" t="s">
        <v>1886</v>
      </c>
      <c r="AE252" s="8" t="s">
        <v>1887</v>
      </c>
      <c r="AF252" s="8" t="s">
        <v>1888</v>
      </c>
      <c r="AG252" s="8" t="s">
        <v>947</v>
      </c>
      <c r="AH252" s="8" t="s">
        <v>543</v>
      </c>
      <c r="AI252" s="8" t="s">
        <v>233</v>
      </c>
      <c r="AJ252" s="8"/>
      <c r="AK252" s="8" t="s">
        <v>1889</v>
      </c>
      <c r="AL252" s="8" t="s">
        <v>1890</v>
      </c>
      <c r="AM252" s="8" t="s">
        <v>1891</v>
      </c>
      <c r="AN252" s="8" t="s">
        <v>1892</v>
      </c>
      <c r="AO252" s="8" t="s">
        <v>1893</v>
      </c>
      <c r="AP252" s="8" t="s">
        <v>1888</v>
      </c>
      <c r="AQ252" s="11">
        <v>18794.0</v>
      </c>
    </row>
    <row r="253">
      <c r="A253" s="8" t="str">
        <f t="shared" si="1"/>
        <v>Josh Jones</v>
      </c>
      <c r="B253" s="36" t="s">
        <v>1933</v>
      </c>
      <c r="C253" s="16" t="s">
        <v>1294</v>
      </c>
      <c r="D253" s="39" t="s">
        <v>934</v>
      </c>
      <c r="E253" s="21" t="s">
        <v>1934</v>
      </c>
      <c r="F253" s="16" t="s">
        <v>936</v>
      </c>
      <c r="G253" s="8" t="s">
        <v>47</v>
      </c>
      <c r="H253" s="34">
        <v>120883.0</v>
      </c>
      <c r="I253" s="22" t="s">
        <v>49</v>
      </c>
      <c r="J253" s="10">
        <v>3.52</v>
      </c>
      <c r="K253" s="18" t="s">
        <v>1935</v>
      </c>
      <c r="L253" s="40">
        <v>110.0</v>
      </c>
      <c r="M253" s="30" t="s">
        <v>86</v>
      </c>
      <c r="N253" s="20" t="s">
        <v>1936</v>
      </c>
      <c r="O253" s="8" t="s">
        <v>52</v>
      </c>
      <c r="P253" s="20" t="s">
        <v>207</v>
      </c>
      <c r="Q253" s="35"/>
      <c r="R253" s="8" t="s">
        <v>268</v>
      </c>
      <c r="S253" s="8" t="s">
        <v>1937</v>
      </c>
      <c r="T253" s="11" t="str">
        <f t="shared" si="2"/>
        <v>Josh Jones</v>
      </c>
      <c r="U253" s="8" t="s">
        <v>311</v>
      </c>
      <c r="V253" s="8" t="s">
        <v>1938</v>
      </c>
      <c r="W253" s="8" t="s">
        <v>1939</v>
      </c>
      <c r="X253" s="8" t="s">
        <v>1940</v>
      </c>
      <c r="Y253" s="21"/>
      <c r="Z253" s="21"/>
      <c r="AA253" s="21"/>
      <c r="AB253" s="21"/>
      <c r="AC253" s="21"/>
      <c r="AD253" s="21"/>
      <c r="AE253" s="8" t="s">
        <v>1941</v>
      </c>
      <c r="AF253" s="21" t="s">
        <v>1942</v>
      </c>
      <c r="AG253" s="21" t="s">
        <v>947</v>
      </c>
      <c r="AH253" s="16" t="s">
        <v>654</v>
      </c>
      <c r="AI253" s="22" t="s">
        <v>233</v>
      </c>
      <c r="AJ253" s="16" t="s">
        <v>86</v>
      </c>
      <c r="AK253" s="23" t="s">
        <v>353</v>
      </c>
      <c r="AL253" s="23" t="s">
        <v>1943</v>
      </c>
      <c r="AM253" s="22" t="s">
        <v>1944</v>
      </c>
      <c r="AN253" s="24">
        <v>0.6948437799501629</v>
      </c>
      <c r="AO253" s="25">
        <v>68847.0</v>
      </c>
      <c r="AP253" s="41" t="s">
        <v>1942</v>
      </c>
      <c r="AQ253" s="11">
        <v>3483.0</v>
      </c>
    </row>
    <row r="254">
      <c r="A254" s="8" t="str">
        <f t="shared" si="1"/>
        <v>Isaac Wood</v>
      </c>
      <c r="B254" s="36" t="s">
        <v>1933</v>
      </c>
      <c r="C254" s="16" t="s">
        <v>1294</v>
      </c>
      <c r="D254" s="39" t="s">
        <v>934</v>
      </c>
      <c r="E254" s="21" t="s">
        <v>1934</v>
      </c>
      <c r="F254" s="16" t="s">
        <v>936</v>
      </c>
      <c r="G254" s="8" t="s">
        <v>47</v>
      </c>
      <c r="H254" s="34">
        <v>120883.0</v>
      </c>
      <c r="I254" s="22" t="s">
        <v>49</v>
      </c>
      <c r="J254" s="10">
        <v>3.52</v>
      </c>
      <c r="K254" s="18" t="s">
        <v>1935</v>
      </c>
      <c r="L254" s="40">
        <v>110.0</v>
      </c>
      <c r="M254" s="30" t="s">
        <v>86</v>
      </c>
      <c r="N254" s="20" t="s">
        <v>1945</v>
      </c>
      <c r="O254" s="8" t="s">
        <v>52</v>
      </c>
      <c r="P254" s="20" t="s">
        <v>207</v>
      </c>
      <c r="Q254" s="35"/>
      <c r="R254" s="8" t="s">
        <v>1946</v>
      </c>
      <c r="S254" s="8" t="s">
        <v>1947</v>
      </c>
      <c r="T254" s="11" t="str">
        <f t="shared" si="2"/>
        <v>Isaac Wood</v>
      </c>
      <c r="U254" s="8" t="s">
        <v>106</v>
      </c>
      <c r="V254" s="8" t="s">
        <v>1948</v>
      </c>
      <c r="W254" s="8"/>
      <c r="X254" s="8" t="s">
        <v>1940</v>
      </c>
      <c r="Y254" s="21"/>
      <c r="Z254" s="21"/>
      <c r="AA254" s="21"/>
      <c r="AB254" s="21"/>
      <c r="AC254" s="21"/>
      <c r="AD254" s="21"/>
      <c r="AE254" s="8" t="s">
        <v>1941</v>
      </c>
      <c r="AF254" s="21" t="s">
        <v>1942</v>
      </c>
      <c r="AG254" s="21" t="s">
        <v>947</v>
      </c>
      <c r="AH254" s="16" t="s">
        <v>654</v>
      </c>
      <c r="AI254" s="22" t="s">
        <v>233</v>
      </c>
      <c r="AJ254" s="16" t="s">
        <v>86</v>
      </c>
      <c r="AK254" s="23" t="s">
        <v>353</v>
      </c>
      <c r="AL254" s="23" t="s">
        <v>1943</v>
      </c>
      <c r="AM254" s="22" t="s">
        <v>1944</v>
      </c>
      <c r="AN254" s="24">
        <v>0.6948437799501629</v>
      </c>
      <c r="AO254" s="25">
        <v>68847.0</v>
      </c>
      <c r="AP254" s="41" t="s">
        <v>1942</v>
      </c>
      <c r="AQ254" s="11">
        <v>3483.0</v>
      </c>
    </row>
    <row r="255">
      <c r="A255" s="8" t="str">
        <f t="shared" si="1"/>
        <v>Michael McPherson</v>
      </c>
      <c r="B255" s="36" t="s">
        <v>1933</v>
      </c>
      <c r="C255" s="16" t="s">
        <v>1294</v>
      </c>
      <c r="D255" s="39" t="s">
        <v>934</v>
      </c>
      <c r="E255" s="21" t="s">
        <v>1934</v>
      </c>
      <c r="F255" s="16" t="s">
        <v>936</v>
      </c>
      <c r="G255" s="8" t="s">
        <v>47</v>
      </c>
      <c r="H255" s="34">
        <v>120883.0</v>
      </c>
      <c r="I255" s="22" t="s">
        <v>49</v>
      </c>
      <c r="J255" s="10">
        <v>3.52</v>
      </c>
      <c r="K255" s="18" t="s">
        <v>1935</v>
      </c>
      <c r="L255" s="40">
        <v>110.0</v>
      </c>
      <c r="M255" s="30" t="s">
        <v>86</v>
      </c>
      <c r="N255" s="20" t="s">
        <v>1949</v>
      </c>
      <c r="O255" s="8" t="s">
        <v>52</v>
      </c>
      <c r="P255" s="20" t="s">
        <v>207</v>
      </c>
      <c r="Q255" s="35"/>
      <c r="R255" s="8" t="s">
        <v>731</v>
      </c>
      <c r="S255" s="8" t="s">
        <v>1950</v>
      </c>
      <c r="T255" s="11" t="str">
        <f t="shared" si="2"/>
        <v>Michael McPherson</v>
      </c>
      <c r="U255" s="8" t="s">
        <v>80</v>
      </c>
      <c r="V255" s="8" t="s">
        <v>1951</v>
      </c>
      <c r="W255" s="8"/>
      <c r="X255" s="8" t="s">
        <v>1940</v>
      </c>
      <c r="Y255" s="21"/>
      <c r="Z255" s="21"/>
      <c r="AA255" s="21"/>
      <c r="AB255" s="21"/>
      <c r="AC255" s="21"/>
      <c r="AD255" s="21"/>
      <c r="AE255" s="8" t="s">
        <v>1941</v>
      </c>
      <c r="AF255" s="21" t="s">
        <v>1942</v>
      </c>
      <c r="AG255" s="21" t="s">
        <v>947</v>
      </c>
      <c r="AH255" s="16" t="s">
        <v>654</v>
      </c>
      <c r="AI255" s="22" t="s">
        <v>233</v>
      </c>
      <c r="AJ255" s="16" t="s">
        <v>86</v>
      </c>
      <c r="AK255" s="23" t="s">
        <v>353</v>
      </c>
      <c r="AL255" s="23" t="s">
        <v>1943</v>
      </c>
      <c r="AM255" s="22" t="s">
        <v>1944</v>
      </c>
      <c r="AN255" s="24">
        <v>0.6948437799501629</v>
      </c>
      <c r="AO255" s="25">
        <v>68847.0</v>
      </c>
      <c r="AP255" s="41" t="s">
        <v>1942</v>
      </c>
      <c r="AQ255" s="11">
        <v>3483.0</v>
      </c>
    </row>
    <row r="256">
      <c r="A256" s="8" t="str">
        <f t="shared" si="1"/>
        <v>Mattias Borrman</v>
      </c>
      <c r="B256" s="16" t="s">
        <v>1952</v>
      </c>
      <c r="C256" s="16" t="s">
        <v>1053</v>
      </c>
      <c r="D256" s="39" t="s">
        <v>1953</v>
      </c>
      <c r="E256" s="21" t="s">
        <v>1954</v>
      </c>
      <c r="F256" s="8" t="s">
        <v>936</v>
      </c>
      <c r="G256" s="8" t="s">
        <v>47</v>
      </c>
      <c r="H256" s="34">
        <v>126818.0</v>
      </c>
      <c r="I256" s="8" t="s">
        <v>49</v>
      </c>
      <c r="J256" s="10">
        <v>3.69</v>
      </c>
      <c r="K256" s="18" t="s">
        <v>1955</v>
      </c>
      <c r="L256" s="40">
        <v>124.0</v>
      </c>
      <c r="M256" s="34" t="s">
        <v>86</v>
      </c>
      <c r="N256" s="20" t="s">
        <v>1956</v>
      </c>
      <c r="O256" s="8" t="s">
        <v>52</v>
      </c>
      <c r="P256" s="20" t="s">
        <v>207</v>
      </c>
      <c r="Q256" s="20"/>
      <c r="R256" s="8" t="s">
        <v>1957</v>
      </c>
      <c r="S256" s="8" t="s">
        <v>1958</v>
      </c>
      <c r="T256" s="11" t="str">
        <f t="shared" si="2"/>
        <v>Mattias Borrman</v>
      </c>
      <c r="U256" s="8" t="s">
        <v>1959</v>
      </c>
      <c r="V256" s="8"/>
      <c r="W256" s="8"/>
      <c r="X256" s="8" t="s">
        <v>1960</v>
      </c>
      <c r="Y256" s="21"/>
      <c r="Z256" s="21"/>
      <c r="AA256" s="21"/>
      <c r="AB256" s="21"/>
      <c r="AC256" s="21"/>
      <c r="AD256" s="21"/>
      <c r="AE256" s="8" t="s">
        <v>1961</v>
      </c>
      <c r="AF256" s="21" t="s">
        <v>1962</v>
      </c>
      <c r="AG256" s="21" t="s">
        <v>1963</v>
      </c>
      <c r="AH256" s="16" t="s">
        <v>65</v>
      </c>
      <c r="AI256" s="22" t="s">
        <v>66</v>
      </c>
      <c r="AJ256" s="24" t="s">
        <v>86</v>
      </c>
      <c r="AK256" s="23" t="s">
        <v>234</v>
      </c>
      <c r="AL256" s="23" t="s">
        <v>1964</v>
      </c>
      <c r="AM256" s="22" t="s">
        <v>236</v>
      </c>
      <c r="AN256" s="24">
        <v>0.8145514675485738</v>
      </c>
      <c r="AO256" s="25">
        <v>44187.0</v>
      </c>
      <c r="AP256" s="41" t="s">
        <v>1962</v>
      </c>
      <c r="AQ256" s="11">
        <v>25177.0</v>
      </c>
    </row>
    <row r="257">
      <c r="A257" s="8" t="str">
        <f t="shared" si="1"/>
        <v>Jim Nagel</v>
      </c>
      <c r="B257" s="8" t="s">
        <v>1952</v>
      </c>
      <c r="C257" s="8" t="s">
        <v>1053</v>
      </c>
      <c r="D257" s="9" t="s">
        <v>1953</v>
      </c>
      <c r="E257" s="13" t="s">
        <v>1954</v>
      </c>
      <c r="F257" s="13" t="s">
        <v>936</v>
      </c>
      <c r="G257" s="13" t="s">
        <v>47</v>
      </c>
      <c r="H257" s="8" t="s">
        <v>1965</v>
      </c>
      <c r="I257" s="8" t="s">
        <v>49</v>
      </c>
      <c r="J257" s="10">
        <v>3.69</v>
      </c>
      <c r="K257" s="8" t="s">
        <v>1955</v>
      </c>
      <c r="L257" s="8" t="s">
        <v>659</v>
      </c>
      <c r="M257" s="8" t="s">
        <v>86</v>
      </c>
      <c r="N257" s="13" t="s">
        <v>1966</v>
      </c>
      <c r="O257" s="13" t="s">
        <v>52</v>
      </c>
      <c r="P257" s="8" t="s">
        <v>490</v>
      </c>
      <c r="Q257" s="8"/>
      <c r="R257" s="8" t="s">
        <v>756</v>
      </c>
      <c r="S257" s="8" t="s">
        <v>1967</v>
      </c>
      <c r="T257" s="11" t="str">
        <f t="shared" si="2"/>
        <v>Jim Nagel</v>
      </c>
      <c r="U257" s="8" t="s">
        <v>486</v>
      </c>
      <c r="V257" s="8"/>
      <c r="W257" s="8"/>
      <c r="X257" s="13" t="s">
        <v>1960</v>
      </c>
      <c r="Y257" s="8" t="s">
        <v>60</v>
      </c>
      <c r="Z257" s="12" t="s">
        <v>1968</v>
      </c>
      <c r="AA257" s="8" t="s">
        <v>60</v>
      </c>
      <c r="AB257" s="12" t="s">
        <v>1969</v>
      </c>
      <c r="AC257" s="8" t="s">
        <v>60</v>
      </c>
      <c r="AD257" s="12" t="s">
        <v>1970</v>
      </c>
      <c r="AE257" s="13" t="s">
        <v>1961</v>
      </c>
      <c r="AF257" s="13" t="s">
        <v>1962</v>
      </c>
      <c r="AG257" s="13" t="s">
        <v>1963</v>
      </c>
      <c r="AH257" s="13" t="s">
        <v>65</v>
      </c>
      <c r="AI257" s="13" t="s">
        <v>66</v>
      </c>
      <c r="AJ257" s="8" t="s">
        <v>86</v>
      </c>
      <c r="AK257" s="13" t="s">
        <v>234</v>
      </c>
      <c r="AL257" s="13" t="s">
        <v>1964</v>
      </c>
      <c r="AM257" s="13" t="s">
        <v>236</v>
      </c>
      <c r="AN257" s="8" t="s">
        <v>1971</v>
      </c>
      <c r="AO257" s="13" t="s">
        <v>1972</v>
      </c>
      <c r="AP257" s="9" t="s">
        <v>1962</v>
      </c>
      <c r="AQ257" s="11">
        <v>25177.0</v>
      </c>
    </row>
    <row r="258">
      <c r="A258" s="8" t="str">
        <f t="shared" si="1"/>
        <v>Brian Bedard</v>
      </c>
      <c r="B258" s="8" t="s">
        <v>1952</v>
      </c>
      <c r="C258" s="8" t="s">
        <v>1053</v>
      </c>
      <c r="D258" s="9" t="s">
        <v>1953</v>
      </c>
      <c r="E258" s="8" t="s">
        <v>1954</v>
      </c>
      <c r="F258" s="8" t="s">
        <v>936</v>
      </c>
      <c r="G258" s="8" t="s">
        <v>47</v>
      </c>
      <c r="H258" s="8" t="s">
        <v>1965</v>
      </c>
      <c r="I258" s="8" t="s">
        <v>49</v>
      </c>
      <c r="J258" s="10">
        <v>3.69</v>
      </c>
      <c r="K258" s="8" t="s">
        <v>1955</v>
      </c>
      <c r="L258" s="8" t="s">
        <v>659</v>
      </c>
      <c r="M258" s="8" t="s">
        <v>86</v>
      </c>
      <c r="N258" s="8" t="s">
        <v>1973</v>
      </c>
      <c r="O258" s="8" t="s">
        <v>52</v>
      </c>
      <c r="P258" s="8"/>
      <c r="Q258" s="8"/>
      <c r="R258" s="8" t="s">
        <v>331</v>
      </c>
      <c r="S258" s="8" t="s">
        <v>1974</v>
      </c>
      <c r="T258" s="11" t="str">
        <f t="shared" si="2"/>
        <v>Brian Bedard</v>
      </c>
      <c r="U258" s="8" t="s">
        <v>427</v>
      </c>
      <c r="V258" s="8" t="s">
        <v>1975</v>
      </c>
      <c r="W258" s="8" t="s">
        <v>1976</v>
      </c>
      <c r="X258" s="8" t="s">
        <v>1960</v>
      </c>
      <c r="Y258" s="12" t="s">
        <v>1977</v>
      </c>
      <c r="Z258" s="12" t="s">
        <v>1968</v>
      </c>
      <c r="AA258" s="8" t="s">
        <v>60</v>
      </c>
      <c r="AB258" s="12" t="s">
        <v>1969</v>
      </c>
      <c r="AC258" s="8" t="s">
        <v>60</v>
      </c>
      <c r="AD258" s="12" t="s">
        <v>1970</v>
      </c>
      <c r="AE258" s="8" t="s">
        <v>1961</v>
      </c>
      <c r="AF258" s="8" t="s">
        <v>1962</v>
      </c>
      <c r="AG258" s="8" t="s">
        <v>1963</v>
      </c>
      <c r="AH258" s="8" t="s">
        <v>65</v>
      </c>
      <c r="AI258" s="8" t="s">
        <v>66</v>
      </c>
      <c r="AJ258" s="8" t="s">
        <v>86</v>
      </c>
      <c r="AK258" s="13" t="s">
        <v>234</v>
      </c>
      <c r="AL258" s="13" t="s">
        <v>1964</v>
      </c>
      <c r="AM258" s="8" t="s">
        <v>236</v>
      </c>
      <c r="AN258" s="8" t="s">
        <v>1971</v>
      </c>
      <c r="AO258" s="13" t="s">
        <v>1978</v>
      </c>
      <c r="AP258" s="9" t="s">
        <v>1962</v>
      </c>
      <c r="AQ258" s="11">
        <v>25177.0</v>
      </c>
    </row>
    <row r="259">
      <c r="A259" s="8" t="str">
        <f t="shared" si="1"/>
        <v>Marshall Ackley</v>
      </c>
      <c r="B259" s="8" t="s">
        <v>1952</v>
      </c>
      <c r="C259" s="8" t="s">
        <v>1053</v>
      </c>
      <c r="D259" s="9" t="s">
        <v>1953</v>
      </c>
      <c r="E259" s="8" t="s">
        <v>1954</v>
      </c>
      <c r="F259" s="8" t="s">
        <v>936</v>
      </c>
      <c r="G259" s="8" t="s">
        <v>47</v>
      </c>
      <c r="H259" s="8" t="s">
        <v>1965</v>
      </c>
      <c r="I259" s="8" t="s">
        <v>49</v>
      </c>
      <c r="J259" s="10">
        <v>3.69</v>
      </c>
      <c r="K259" s="8" t="s">
        <v>1955</v>
      </c>
      <c r="L259" s="8" t="s">
        <v>659</v>
      </c>
      <c r="M259" s="8"/>
      <c r="N259" s="8" t="s">
        <v>1979</v>
      </c>
      <c r="O259" s="8" t="s">
        <v>52</v>
      </c>
      <c r="P259" s="8"/>
      <c r="Q259" s="8"/>
      <c r="R259" s="8" t="s">
        <v>1980</v>
      </c>
      <c r="S259" s="8" t="s">
        <v>1981</v>
      </c>
      <c r="T259" s="11" t="str">
        <f t="shared" si="2"/>
        <v>Marshall Ackley</v>
      </c>
      <c r="U259" s="8" t="s">
        <v>1982</v>
      </c>
      <c r="V259" s="8" t="s">
        <v>1983</v>
      </c>
      <c r="W259" s="8"/>
      <c r="X259" s="8" t="s">
        <v>1960</v>
      </c>
      <c r="Y259" s="12" t="s">
        <v>1984</v>
      </c>
      <c r="Z259" s="12" t="s">
        <v>1968</v>
      </c>
      <c r="AA259" s="8" t="s">
        <v>60</v>
      </c>
      <c r="AB259" s="12" t="s">
        <v>1969</v>
      </c>
      <c r="AC259" s="12" t="s">
        <v>1985</v>
      </c>
      <c r="AD259" s="12" t="s">
        <v>1970</v>
      </c>
      <c r="AE259" s="8" t="s">
        <v>1961</v>
      </c>
      <c r="AF259" s="8" t="s">
        <v>1962</v>
      </c>
      <c r="AG259" s="8" t="s">
        <v>1963</v>
      </c>
      <c r="AH259" s="8" t="s">
        <v>65</v>
      </c>
      <c r="AI259" s="8" t="s">
        <v>66</v>
      </c>
      <c r="AJ259" s="8"/>
      <c r="AK259" s="8" t="s">
        <v>234</v>
      </c>
      <c r="AL259" s="8" t="s">
        <v>1964</v>
      </c>
      <c r="AM259" s="8" t="s">
        <v>236</v>
      </c>
      <c r="AN259" s="8" t="s">
        <v>1971</v>
      </c>
      <c r="AO259" s="8" t="s">
        <v>1978</v>
      </c>
      <c r="AP259" s="9" t="s">
        <v>1962</v>
      </c>
      <c r="AQ259" s="11">
        <v>25177.0</v>
      </c>
    </row>
    <row r="260">
      <c r="A260" s="8" t="str">
        <f t="shared" si="1"/>
        <v>J.J. Riese</v>
      </c>
      <c r="B260" s="8" t="s">
        <v>1952</v>
      </c>
      <c r="C260" s="8" t="s">
        <v>1053</v>
      </c>
      <c r="D260" s="9" t="s">
        <v>1953</v>
      </c>
      <c r="E260" s="8" t="s">
        <v>1954</v>
      </c>
      <c r="F260" s="8" t="s">
        <v>936</v>
      </c>
      <c r="G260" s="8" t="s">
        <v>47</v>
      </c>
      <c r="H260" s="8" t="s">
        <v>1965</v>
      </c>
      <c r="I260" s="8" t="s">
        <v>49</v>
      </c>
      <c r="J260" s="10">
        <v>3.69</v>
      </c>
      <c r="K260" s="8" t="s">
        <v>1955</v>
      </c>
      <c r="L260" s="8" t="s">
        <v>659</v>
      </c>
      <c r="M260" s="8" t="s">
        <v>86</v>
      </c>
      <c r="N260" s="8" t="s">
        <v>1986</v>
      </c>
      <c r="O260" s="8" t="s">
        <v>52</v>
      </c>
      <c r="P260" s="8"/>
      <c r="Q260" s="8"/>
      <c r="R260" s="8" t="s">
        <v>1438</v>
      </c>
      <c r="S260" s="8" t="s">
        <v>1987</v>
      </c>
      <c r="T260" s="11" t="str">
        <f t="shared" si="2"/>
        <v>J.J. Riese</v>
      </c>
      <c r="U260" s="8" t="s">
        <v>503</v>
      </c>
      <c r="V260" s="8" t="s">
        <v>1988</v>
      </c>
      <c r="W260" s="8" t="s">
        <v>1989</v>
      </c>
      <c r="X260" s="8" t="s">
        <v>1960</v>
      </c>
      <c r="Y260" s="12" t="s">
        <v>1990</v>
      </c>
      <c r="Z260" s="12" t="s">
        <v>1968</v>
      </c>
      <c r="AA260" s="8" t="s">
        <v>60</v>
      </c>
      <c r="AB260" s="12" t="s">
        <v>1969</v>
      </c>
      <c r="AC260" s="8" t="s">
        <v>60</v>
      </c>
      <c r="AD260" s="12" t="s">
        <v>1970</v>
      </c>
      <c r="AE260" s="8" t="s">
        <v>1961</v>
      </c>
      <c r="AF260" s="8" t="s">
        <v>1962</v>
      </c>
      <c r="AG260" s="8" t="s">
        <v>1963</v>
      </c>
      <c r="AH260" s="8" t="s">
        <v>65</v>
      </c>
      <c r="AI260" s="8" t="s">
        <v>66</v>
      </c>
      <c r="AJ260" s="8" t="s">
        <v>86</v>
      </c>
      <c r="AK260" s="13" t="s">
        <v>234</v>
      </c>
      <c r="AL260" s="13" t="s">
        <v>1964</v>
      </c>
      <c r="AM260" s="8" t="s">
        <v>236</v>
      </c>
      <c r="AN260" s="8" t="s">
        <v>1971</v>
      </c>
      <c r="AO260" s="13" t="s">
        <v>1978</v>
      </c>
      <c r="AP260" s="9" t="s">
        <v>1962</v>
      </c>
      <c r="AQ260" s="11">
        <v>25177.0</v>
      </c>
    </row>
    <row r="261">
      <c r="A261" s="8" t="str">
        <f t="shared" si="1"/>
        <v>Maria Creech</v>
      </c>
      <c r="B261" s="8" t="s">
        <v>1952</v>
      </c>
      <c r="C261" s="8" t="s">
        <v>1053</v>
      </c>
      <c r="D261" s="9" t="s">
        <v>1953</v>
      </c>
      <c r="E261" s="8" t="s">
        <v>1954</v>
      </c>
      <c r="F261" s="8" t="s">
        <v>936</v>
      </c>
      <c r="G261" s="8" t="s">
        <v>47</v>
      </c>
      <c r="H261" s="8" t="s">
        <v>1965</v>
      </c>
      <c r="I261" s="8" t="s">
        <v>49</v>
      </c>
      <c r="J261" s="10">
        <v>3.69</v>
      </c>
      <c r="K261" s="8" t="s">
        <v>1955</v>
      </c>
      <c r="L261" s="8" t="s">
        <v>659</v>
      </c>
      <c r="M261" s="8"/>
      <c r="N261" s="8" t="s">
        <v>1991</v>
      </c>
      <c r="O261" s="8" t="s">
        <v>52</v>
      </c>
      <c r="P261" s="8" t="s">
        <v>490</v>
      </c>
      <c r="Q261" s="8"/>
      <c r="R261" s="8" t="s">
        <v>1992</v>
      </c>
      <c r="S261" s="8" t="s">
        <v>1993</v>
      </c>
      <c r="T261" s="11" t="str">
        <f t="shared" si="2"/>
        <v>Maria Creech</v>
      </c>
      <c r="U261" s="8" t="s">
        <v>386</v>
      </c>
      <c r="V261" s="8" t="s">
        <v>1994</v>
      </c>
      <c r="W261" s="8" t="s">
        <v>1995</v>
      </c>
      <c r="X261" s="8" t="s">
        <v>1960</v>
      </c>
      <c r="Y261" s="8" t="s">
        <v>60</v>
      </c>
      <c r="Z261" s="12" t="s">
        <v>1968</v>
      </c>
      <c r="AA261" s="8" t="s">
        <v>60</v>
      </c>
      <c r="AB261" s="12" t="s">
        <v>1969</v>
      </c>
      <c r="AC261" s="8" t="s">
        <v>60</v>
      </c>
      <c r="AD261" s="12" t="s">
        <v>1970</v>
      </c>
      <c r="AE261" s="8" t="s">
        <v>1961</v>
      </c>
      <c r="AF261" s="8" t="s">
        <v>1962</v>
      </c>
      <c r="AG261" s="8" t="s">
        <v>1963</v>
      </c>
      <c r="AH261" s="8" t="s">
        <v>65</v>
      </c>
      <c r="AI261" s="8" t="s">
        <v>66</v>
      </c>
      <c r="AJ261" s="8"/>
      <c r="AK261" s="13" t="s">
        <v>234</v>
      </c>
      <c r="AL261" s="13" t="s">
        <v>1964</v>
      </c>
      <c r="AM261" s="8" t="s">
        <v>236</v>
      </c>
      <c r="AN261" s="8" t="s">
        <v>1971</v>
      </c>
      <c r="AO261" s="13" t="s">
        <v>1978</v>
      </c>
      <c r="AP261" s="9" t="s">
        <v>1962</v>
      </c>
      <c r="AQ261" s="11">
        <v>25177.0</v>
      </c>
    </row>
    <row r="262">
      <c r="A262" s="8" t="str">
        <f t="shared" si="1"/>
        <v>John Elders</v>
      </c>
      <c r="B262" s="16" t="s">
        <v>1952</v>
      </c>
      <c r="C262" s="16" t="s">
        <v>1053</v>
      </c>
      <c r="D262" s="39" t="s">
        <v>1953</v>
      </c>
      <c r="E262" s="21" t="s">
        <v>1954</v>
      </c>
      <c r="F262" s="8" t="s">
        <v>936</v>
      </c>
      <c r="G262" s="8" t="s">
        <v>47</v>
      </c>
      <c r="H262" s="34">
        <v>126818.0</v>
      </c>
      <c r="I262" s="8" t="s">
        <v>49</v>
      </c>
      <c r="J262" s="10">
        <v>3.69</v>
      </c>
      <c r="K262" s="18" t="s">
        <v>1955</v>
      </c>
      <c r="L262" s="40">
        <v>124.0</v>
      </c>
      <c r="M262" s="34" t="s">
        <v>86</v>
      </c>
      <c r="N262" s="20" t="s">
        <v>1996</v>
      </c>
      <c r="O262" s="8" t="s">
        <v>52</v>
      </c>
      <c r="P262" s="20" t="s">
        <v>207</v>
      </c>
      <c r="Q262" s="20"/>
      <c r="R262" s="8" t="s">
        <v>1997</v>
      </c>
      <c r="S262" s="8" t="s">
        <v>1998</v>
      </c>
      <c r="T262" s="11" t="str">
        <f t="shared" si="2"/>
        <v>John Elders</v>
      </c>
      <c r="U262" s="8" t="s">
        <v>695</v>
      </c>
      <c r="V262" s="8" t="s">
        <v>1999</v>
      </c>
      <c r="W262" s="8"/>
      <c r="X262" s="8" t="s">
        <v>1960</v>
      </c>
      <c r="Y262" s="21"/>
      <c r="Z262" s="21"/>
      <c r="AA262" s="21"/>
      <c r="AB262" s="21"/>
      <c r="AC262" s="21"/>
      <c r="AD262" s="21"/>
      <c r="AE262" s="8" t="s">
        <v>1961</v>
      </c>
      <c r="AF262" s="21" t="s">
        <v>1962</v>
      </c>
      <c r="AG262" s="21" t="s">
        <v>1963</v>
      </c>
      <c r="AH262" s="16" t="s">
        <v>65</v>
      </c>
      <c r="AI262" s="22" t="s">
        <v>66</v>
      </c>
      <c r="AJ262" s="24" t="s">
        <v>86</v>
      </c>
      <c r="AK262" s="23" t="s">
        <v>234</v>
      </c>
      <c r="AL262" s="23" t="s">
        <v>1964</v>
      </c>
      <c r="AM262" s="22" t="s">
        <v>236</v>
      </c>
      <c r="AN262" s="24">
        <v>0.8145514675485738</v>
      </c>
      <c r="AO262" s="25">
        <v>44187.0</v>
      </c>
      <c r="AP262" s="41" t="s">
        <v>1962</v>
      </c>
      <c r="AQ262" s="11">
        <v>25177.0</v>
      </c>
    </row>
    <row r="263">
      <c r="A263" s="8" t="str">
        <f t="shared" si="1"/>
        <v>Kelly Hart</v>
      </c>
      <c r="B263" s="8" t="s">
        <v>1952</v>
      </c>
      <c r="C263" s="8" t="s">
        <v>1053</v>
      </c>
      <c r="D263" s="9" t="s">
        <v>1953</v>
      </c>
      <c r="E263" s="8" t="s">
        <v>1954</v>
      </c>
      <c r="F263" s="8" t="s">
        <v>936</v>
      </c>
      <c r="G263" s="8" t="s">
        <v>47</v>
      </c>
      <c r="H263" s="8" t="s">
        <v>1965</v>
      </c>
      <c r="I263" s="8" t="s">
        <v>49</v>
      </c>
      <c r="J263" s="10">
        <v>3.69</v>
      </c>
      <c r="K263" s="8" t="s">
        <v>1955</v>
      </c>
      <c r="L263" s="8" t="s">
        <v>659</v>
      </c>
      <c r="M263" s="8"/>
      <c r="N263" s="8" t="s">
        <v>2000</v>
      </c>
      <c r="O263" s="8" t="s">
        <v>52</v>
      </c>
      <c r="P263" s="8"/>
      <c r="Q263" s="8"/>
      <c r="R263" s="8" t="s">
        <v>2001</v>
      </c>
      <c r="S263" s="8" t="s">
        <v>2002</v>
      </c>
      <c r="T263" s="11" t="str">
        <f t="shared" si="2"/>
        <v>Kelly Hart</v>
      </c>
      <c r="U263" s="8" t="s">
        <v>695</v>
      </c>
      <c r="V263" s="8" t="s">
        <v>2003</v>
      </c>
      <c r="W263" s="8"/>
      <c r="X263" s="8" t="s">
        <v>1960</v>
      </c>
      <c r="Y263" s="8" t="s">
        <v>60</v>
      </c>
      <c r="Z263" s="12" t="s">
        <v>1968</v>
      </c>
      <c r="AA263" s="8" t="s">
        <v>60</v>
      </c>
      <c r="AB263" s="12" t="s">
        <v>2004</v>
      </c>
      <c r="AC263" s="12" t="s">
        <v>2005</v>
      </c>
      <c r="AD263" s="12" t="s">
        <v>1970</v>
      </c>
      <c r="AE263" s="8" t="s">
        <v>1961</v>
      </c>
      <c r="AF263" s="8" t="s">
        <v>1962</v>
      </c>
      <c r="AG263" s="8" t="s">
        <v>1963</v>
      </c>
      <c r="AH263" s="8" t="s">
        <v>65</v>
      </c>
      <c r="AI263" s="8" t="s">
        <v>66</v>
      </c>
      <c r="AJ263" s="8"/>
      <c r="AK263" s="13" t="s">
        <v>234</v>
      </c>
      <c r="AL263" s="13" t="s">
        <v>1964</v>
      </c>
      <c r="AM263" s="8" t="s">
        <v>236</v>
      </c>
      <c r="AN263" s="8" t="s">
        <v>1971</v>
      </c>
      <c r="AO263" s="13" t="s">
        <v>1978</v>
      </c>
      <c r="AP263" s="9" t="s">
        <v>1962</v>
      </c>
      <c r="AQ263" s="11">
        <v>25177.0</v>
      </c>
    </row>
    <row r="264">
      <c r="A264" s="8" t="str">
        <f t="shared" si="1"/>
        <v>Scott Steffan</v>
      </c>
      <c r="B264" s="8" t="s">
        <v>2006</v>
      </c>
      <c r="C264" s="8" t="s">
        <v>529</v>
      </c>
      <c r="D264" s="9" t="s">
        <v>1953</v>
      </c>
      <c r="E264" s="8" t="s">
        <v>2007</v>
      </c>
      <c r="F264" s="8" t="s">
        <v>936</v>
      </c>
      <c r="G264" s="8" t="s">
        <v>47</v>
      </c>
      <c r="H264" s="8" t="s">
        <v>2008</v>
      </c>
      <c r="I264" s="8" t="s">
        <v>49</v>
      </c>
      <c r="J264" s="10">
        <v>3.87</v>
      </c>
      <c r="K264" s="8" t="s">
        <v>2009</v>
      </c>
      <c r="L264" s="8" t="s">
        <v>86</v>
      </c>
      <c r="M264" s="8" t="s">
        <v>2010</v>
      </c>
      <c r="N264" s="8" t="s">
        <v>2011</v>
      </c>
      <c r="O264" s="8" t="s">
        <v>52</v>
      </c>
      <c r="P264" s="8"/>
      <c r="Q264" s="8"/>
      <c r="R264" s="8" t="s">
        <v>147</v>
      </c>
      <c r="S264" s="8" t="s">
        <v>2012</v>
      </c>
      <c r="T264" s="11" t="str">
        <f t="shared" si="2"/>
        <v>Scott Steffan</v>
      </c>
      <c r="U264" s="8" t="s">
        <v>55</v>
      </c>
      <c r="V264" s="8" t="s">
        <v>2013</v>
      </c>
      <c r="W264" s="8" t="s">
        <v>2014</v>
      </c>
      <c r="X264" s="8" t="s">
        <v>2015</v>
      </c>
      <c r="Y264" s="8" t="s">
        <v>60</v>
      </c>
      <c r="Z264" s="12" t="s">
        <v>2016</v>
      </c>
      <c r="AA264" s="8" t="s">
        <v>60</v>
      </c>
      <c r="AB264" s="12" t="s">
        <v>2017</v>
      </c>
      <c r="AC264" s="8" t="s">
        <v>60</v>
      </c>
      <c r="AD264" s="12" t="s">
        <v>2018</v>
      </c>
      <c r="AE264" s="8" t="s">
        <v>2019</v>
      </c>
      <c r="AF264" s="8" t="s">
        <v>2020</v>
      </c>
      <c r="AG264" s="8" t="s">
        <v>1963</v>
      </c>
      <c r="AH264" s="8" t="s">
        <v>654</v>
      </c>
      <c r="AI264" s="8" t="s">
        <v>66</v>
      </c>
      <c r="AJ264" s="8" t="s">
        <v>2021</v>
      </c>
      <c r="AK264" s="13" t="s">
        <v>2022</v>
      </c>
      <c r="AL264" s="13" t="s">
        <v>2023</v>
      </c>
      <c r="AM264" s="8" t="s">
        <v>2024</v>
      </c>
      <c r="AN264" s="8" t="s">
        <v>2025</v>
      </c>
      <c r="AO264" s="8" t="s">
        <v>2026</v>
      </c>
      <c r="AP264" s="9" t="s">
        <v>2020</v>
      </c>
      <c r="AQ264" s="11">
        <v>4237.0</v>
      </c>
    </row>
    <row r="265">
      <c r="A265" s="8" t="str">
        <f t="shared" si="1"/>
        <v>Ryan Cole</v>
      </c>
      <c r="B265" s="8" t="s">
        <v>2006</v>
      </c>
      <c r="C265" s="8" t="s">
        <v>529</v>
      </c>
      <c r="D265" s="9" t="s">
        <v>1953</v>
      </c>
      <c r="E265" s="8" t="s">
        <v>2007</v>
      </c>
      <c r="F265" s="8" t="s">
        <v>936</v>
      </c>
      <c r="G265" s="8" t="s">
        <v>47</v>
      </c>
      <c r="H265" s="8" t="s">
        <v>2008</v>
      </c>
      <c r="I265" s="8" t="s">
        <v>49</v>
      </c>
      <c r="J265" s="10">
        <v>3.87</v>
      </c>
      <c r="K265" s="8" t="s">
        <v>2009</v>
      </c>
      <c r="L265" s="8" t="s">
        <v>86</v>
      </c>
      <c r="M265" s="8" t="s">
        <v>2010</v>
      </c>
      <c r="N265" s="8" t="s">
        <v>2027</v>
      </c>
      <c r="O265" s="8" t="s">
        <v>52</v>
      </c>
      <c r="P265" s="8"/>
      <c r="Q265" s="8"/>
      <c r="R265" s="8" t="s">
        <v>927</v>
      </c>
      <c r="S265" s="8" t="s">
        <v>2028</v>
      </c>
      <c r="T265" s="11" t="str">
        <f t="shared" si="2"/>
        <v>Ryan Cole</v>
      </c>
      <c r="U265" s="8" t="s">
        <v>311</v>
      </c>
      <c r="V265" s="8" t="s">
        <v>2029</v>
      </c>
      <c r="W265" s="8" t="s">
        <v>2030</v>
      </c>
      <c r="X265" s="8" t="s">
        <v>2015</v>
      </c>
      <c r="Y265" s="12" t="s">
        <v>2031</v>
      </c>
      <c r="Z265" s="12" t="s">
        <v>2016</v>
      </c>
      <c r="AA265" s="8" t="s">
        <v>60</v>
      </c>
      <c r="AB265" s="12" t="s">
        <v>2017</v>
      </c>
      <c r="AC265" s="8" t="s">
        <v>60</v>
      </c>
      <c r="AD265" s="12" t="s">
        <v>2018</v>
      </c>
      <c r="AE265" s="8" t="s">
        <v>2019</v>
      </c>
      <c r="AF265" s="8" t="s">
        <v>2020</v>
      </c>
      <c r="AG265" s="8" t="s">
        <v>1963</v>
      </c>
      <c r="AH265" s="8" t="s">
        <v>654</v>
      </c>
      <c r="AI265" s="8" t="s">
        <v>66</v>
      </c>
      <c r="AJ265" s="8" t="s">
        <v>2021</v>
      </c>
      <c r="AK265" s="13" t="s">
        <v>2022</v>
      </c>
      <c r="AL265" s="13" t="s">
        <v>2023</v>
      </c>
      <c r="AM265" s="8" t="s">
        <v>2024</v>
      </c>
      <c r="AN265" s="8" t="s">
        <v>2025</v>
      </c>
      <c r="AO265" s="8" t="s">
        <v>2026</v>
      </c>
      <c r="AP265" s="9" t="s">
        <v>2020</v>
      </c>
      <c r="AQ265" s="11">
        <v>4237.0</v>
      </c>
    </row>
    <row r="266">
      <c r="A266" s="8" t="str">
        <f t="shared" si="1"/>
        <v>Laura Bowerman</v>
      </c>
      <c r="B266" s="8" t="s">
        <v>2006</v>
      </c>
      <c r="C266" s="8" t="s">
        <v>529</v>
      </c>
      <c r="D266" s="9" t="s">
        <v>1953</v>
      </c>
      <c r="E266" s="8" t="s">
        <v>2007</v>
      </c>
      <c r="F266" s="8" t="s">
        <v>936</v>
      </c>
      <c r="G266" s="8" t="s">
        <v>47</v>
      </c>
      <c r="H266" s="8" t="s">
        <v>2008</v>
      </c>
      <c r="I266" s="8" t="s">
        <v>49</v>
      </c>
      <c r="J266" s="10">
        <v>3.87</v>
      </c>
      <c r="K266" s="8" t="s">
        <v>2009</v>
      </c>
      <c r="L266" s="8"/>
      <c r="M266" s="8" t="s">
        <v>2010</v>
      </c>
      <c r="N266" s="8" t="s">
        <v>2032</v>
      </c>
      <c r="O266" s="8" t="s">
        <v>52</v>
      </c>
      <c r="P266" s="8"/>
      <c r="Q266" s="8"/>
      <c r="R266" s="8" t="s">
        <v>2033</v>
      </c>
      <c r="S266" s="8" t="s">
        <v>2034</v>
      </c>
      <c r="T266" s="11" t="str">
        <f t="shared" si="2"/>
        <v>Laura Bowerman</v>
      </c>
      <c r="U266" s="8" t="s">
        <v>2035</v>
      </c>
      <c r="V266" s="8" t="s">
        <v>2036</v>
      </c>
      <c r="W266" s="8" t="s">
        <v>2037</v>
      </c>
      <c r="X266" s="8" t="s">
        <v>2015</v>
      </c>
      <c r="Y266" s="8" t="s">
        <v>60</v>
      </c>
      <c r="Z266" s="12" t="s">
        <v>2016</v>
      </c>
      <c r="AA266" s="8" t="s">
        <v>60</v>
      </c>
      <c r="AB266" s="12" t="s">
        <v>2017</v>
      </c>
      <c r="AC266" s="12" t="s">
        <v>2038</v>
      </c>
      <c r="AD266" s="12" t="s">
        <v>2018</v>
      </c>
      <c r="AE266" s="8" t="s">
        <v>2019</v>
      </c>
      <c r="AF266" s="8" t="s">
        <v>2020</v>
      </c>
      <c r="AG266" s="8" t="s">
        <v>1963</v>
      </c>
      <c r="AH266" s="8" t="s">
        <v>654</v>
      </c>
      <c r="AI266" s="8" t="s">
        <v>66</v>
      </c>
      <c r="AJ266" s="8" t="s">
        <v>2021</v>
      </c>
      <c r="AK266" s="13" t="s">
        <v>2022</v>
      </c>
      <c r="AL266" s="13" t="s">
        <v>2023</v>
      </c>
      <c r="AM266" s="8" t="s">
        <v>2024</v>
      </c>
      <c r="AN266" s="8" t="s">
        <v>2025</v>
      </c>
      <c r="AO266" s="8" t="s">
        <v>2026</v>
      </c>
      <c r="AP266" s="9" t="s">
        <v>2020</v>
      </c>
      <c r="AQ266" s="11">
        <v>4237.0</v>
      </c>
    </row>
    <row r="267">
      <c r="A267" s="8" t="str">
        <f t="shared" si="1"/>
        <v>Kyle Lillie</v>
      </c>
      <c r="B267" s="8" t="s">
        <v>2006</v>
      </c>
      <c r="C267" s="8" t="s">
        <v>529</v>
      </c>
      <c r="D267" s="9" t="s">
        <v>1953</v>
      </c>
      <c r="E267" s="8" t="s">
        <v>2007</v>
      </c>
      <c r="F267" s="8" t="s">
        <v>936</v>
      </c>
      <c r="G267" s="8" t="s">
        <v>47</v>
      </c>
      <c r="H267" s="8" t="s">
        <v>2008</v>
      </c>
      <c r="I267" s="8" t="s">
        <v>49</v>
      </c>
      <c r="J267" s="10">
        <v>3.87</v>
      </c>
      <c r="K267" s="8" t="s">
        <v>2009</v>
      </c>
      <c r="L267" s="8"/>
      <c r="M267" s="8" t="s">
        <v>2010</v>
      </c>
      <c r="N267" s="8" t="s">
        <v>2039</v>
      </c>
      <c r="O267" s="8" t="s">
        <v>52</v>
      </c>
      <c r="P267" s="8"/>
      <c r="Q267" s="8"/>
      <c r="R267" s="8" t="s">
        <v>1275</v>
      </c>
      <c r="S267" s="8" t="s">
        <v>2040</v>
      </c>
      <c r="T267" s="11" t="str">
        <f t="shared" si="2"/>
        <v>Kyle Lillie</v>
      </c>
      <c r="U267" s="8" t="s">
        <v>80</v>
      </c>
      <c r="V267" s="8" t="s">
        <v>2041</v>
      </c>
      <c r="W267" s="8" t="s">
        <v>2042</v>
      </c>
      <c r="X267" s="8" t="s">
        <v>2015</v>
      </c>
      <c r="Y267" s="8" t="s">
        <v>60</v>
      </c>
      <c r="Z267" s="12" t="s">
        <v>2016</v>
      </c>
      <c r="AA267" s="8" t="s">
        <v>60</v>
      </c>
      <c r="AB267" s="12" t="s">
        <v>2043</v>
      </c>
      <c r="AC267" s="12" t="s">
        <v>2044</v>
      </c>
      <c r="AD267" s="12" t="s">
        <v>2018</v>
      </c>
      <c r="AE267" s="8" t="s">
        <v>2019</v>
      </c>
      <c r="AF267" s="8" t="s">
        <v>2020</v>
      </c>
      <c r="AG267" s="8" t="s">
        <v>1963</v>
      </c>
      <c r="AH267" s="8" t="s">
        <v>654</v>
      </c>
      <c r="AI267" s="8" t="s">
        <v>66</v>
      </c>
      <c r="AJ267" s="8" t="s">
        <v>2021</v>
      </c>
      <c r="AK267" s="13" t="s">
        <v>2022</v>
      </c>
      <c r="AL267" s="13" t="s">
        <v>2023</v>
      </c>
      <c r="AM267" s="8" t="s">
        <v>2024</v>
      </c>
      <c r="AN267" s="8" t="s">
        <v>2025</v>
      </c>
      <c r="AO267" s="8" t="s">
        <v>2026</v>
      </c>
      <c r="AP267" s="15" t="s">
        <v>2020</v>
      </c>
      <c r="AQ267" s="11">
        <v>4237.0</v>
      </c>
    </row>
    <row r="268">
      <c r="A268" s="8" t="str">
        <f t="shared" si="1"/>
        <v>AC Dave has been removed. </v>
      </c>
      <c r="B268" s="8" t="s">
        <v>2006</v>
      </c>
      <c r="C268" s="8" t="s">
        <v>529</v>
      </c>
      <c r="D268" s="9" t="s">
        <v>1953</v>
      </c>
      <c r="E268" s="8" t="s">
        <v>2007</v>
      </c>
      <c r="F268" s="8" t="s">
        <v>936</v>
      </c>
      <c r="G268" s="8" t="s">
        <v>47</v>
      </c>
      <c r="H268" s="8" t="s">
        <v>2008</v>
      </c>
      <c r="I268" s="8" t="s">
        <v>49</v>
      </c>
      <c r="J268" s="10">
        <v>3.87</v>
      </c>
      <c r="K268" s="8" t="s">
        <v>2009</v>
      </c>
      <c r="L268" s="8"/>
      <c r="M268" s="13" t="s">
        <v>2010</v>
      </c>
      <c r="N268" s="8" t="s">
        <v>2045</v>
      </c>
      <c r="O268" s="8" t="s">
        <v>52</v>
      </c>
      <c r="P268" s="8"/>
      <c r="Q268" s="8" t="s">
        <v>277</v>
      </c>
      <c r="R268" s="8" t="s">
        <v>2046</v>
      </c>
      <c r="S268" s="8"/>
      <c r="T268" s="11" t="str">
        <f t="shared" si="2"/>
        <v>AC Dave has been removed. </v>
      </c>
      <c r="U268" s="8"/>
      <c r="V268" s="8"/>
      <c r="W268" s="8"/>
      <c r="X268" s="8" t="s">
        <v>2015</v>
      </c>
      <c r="Y268" s="8" t="s">
        <v>60</v>
      </c>
      <c r="Z268" s="12" t="s">
        <v>2016</v>
      </c>
      <c r="AA268" s="12" t="s">
        <v>2047</v>
      </c>
      <c r="AB268" s="12" t="s">
        <v>2017</v>
      </c>
      <c r="AC268" s="8" t="s">
        <v>60</v>
      </c>
      <c r="AD268" s="12" t="s">
        <v>2018</v>
      </c>
      <c r="AE268" s="8" t="s">
        <v>2019</v>
      </c>
      <c r="AF268" s="8" t="s">
        <v>2020</v>
      </c>
      <c r="AG268" s="8" t="s">
        <v>1963</v>
      </c>
      <c r="AH268" s="8" t="s">
        <v>654</v>
      </c>
      <c r="AI268" s="8" t="s">
        <v>66</v>
      </c>
      <c r="AJ268" s="8" t="s">
        <v>2021</v>
      </c>
      <c r="AK268" s="13" t="s">
        <v>2022</v>
      </c>
      <c r="AL268" s="13" t="s">
        <v>2023</v>
      </c>
      <c r="AM268" s="8" t="s">
        <v>2024</v>
      </c>
      <c r="AN268" s="8" t="s">
        <v>2025</v>
      </c>
      <c r="AO268" s="8" t="s">
        <v>2026</v>
      </c>
      <c r="AP268" s="9" t="s">
        <v>2020</v>
      </c>
      <c r="AQ268" s="11">
        <v>4237.0</v>
      </c>
    </row>
    <row r="269">
      <c r="A269" s="8" t="str">
        <f t="shared" si="1"/>
        <v>AC Dustin has been removed. </v>
      </c>
      <c r="B269" s="8" t="s">
        <v>2006</v>
      </c>
      <c r="C269" s="8" t="s">
        <v>529</v>
      </c>
      <c r="D269" s="9" t="s">
        <v>1953</v>
      </c>
      <c r="E269" s="8" t="s">
        <v>2007</v>
      </c>
      <c r="F269" s="8" t="s">
        <v>936</v>
      </c>
      <c r="G269" s="8" t="s">
        <v>47</v>
      </c>
      <c r="H269" s="8" t="s">
        <v>2008</v>
      </c>
      <c r="I269" s="8" t="s">
        <v>49</v>
      </c>
      <c r="J269" s="10">
        <v>3.87</v>
      </c>
      <c r="K269" s="8" t="s">
        <v>2009</v>
      </c>
      <c r="L269" s="8"/>
      <c r="M269" s="13" t="s">
        <v>2010</v>
      </c>
      <c r="N269" s="8" t="s">
        <v>2048</v>
      </c>
      <c r="O269" s="8" t="s">
        <v>52</v>
      </c>
      <c r="P269" s="8"/>
      <c r="Q269" s="8" t="s">
        <v>277</v>
      </c>
      <c r="R269" s="8" t="s">
        <v>2049</v>
      </c>
      <c r="S269" s="8"/>
      <c r="T269" s="11" t="str">
        <f t="shared" si="2"/>
        <v>AC Dustin has been removed. </v>
      </c>
      <c r="U269" s="8"/>
      <c r="V269" s="8"/>
      <c r="W269" s="8"/>
      <c r="X269" s="8" t="s">
        <v>2015</v>
      </c>
      <c r="Y269" s="8" t="s">
        <v>60</v>
      </c>
      <c r="Z269" s="12" t="s">
        <v>2016</v>
      </c>
      <c r="AA269" s="8" t="s">
        <v>60</v>
      </c>
      <c r="AB269" s="12" t="s">
        <v>2017</v>
      </c>
      <c r="AC269" s="8" t="s">
        <v>60</v>
      </c>
      <c r="AD269" s="12" t="s">
        <v>2018</v>
      </c>
      <c r="AE269" s="8" t="s">
        <v>2019</v>
      </c>
      <c r="AF269" s="8" t="s">
        <v>2020</v>
      </c>
      <c r="AG269" s="8" t="s">
        <v>1963</v>
      </c>
      <c r="AH269" s="8" t="s">
        <v>654</v>
      </c>
      <c r="AI269" s="8" t="s">
        <v>66</v>
      </c>
      <c r="AJ269" s="8" t="s">
        <v>2021</v>
      </c>
      <c r="AK269" s="13" t="s">
        <v>2022</v>
      </c>
      <c r="AL269" s="13" t="s">
        <v>2023</v>
      </c>
      <c r="AM269" s="8" t="s">
        <v>2024</v>
      </c>
      <c r="AN269" s="8" t="s">
        <v>2025</v>
      </c>
      <c r="AO269" s="8" t="s">
        <v>2026</v>
      </c>
      <c r="AP269" s="9" t="s">
        <v>2020</v>
      </c>
      <c r="AQ269" s="11">
        <v>4237.0</v>
      </c>
    </row>
    <row r="270">
      <c r="A270" s="8" t="str">
        <f t="shared" si="1"/>
        <v>Dalton Hengst</v>
      </c>
      <c r="B270" s="8" t="s">
        <v>2050</v>
      </c>
      <c r="C270" s="8" t="s">
        <v>459</v>
      </c>
      <c r="D270" s="9" t="s">
        <v>1953</v>
      </c>
      <c r="E270" s="8" t="s">
        <v>2051</v>
      </c>
      <c r="F270" s="8" t="s">
        <v>936</v>
      </c>
      <c r="G270" s="8" t="s">
        <v>47</v>
      </c>
      <c r="H270" s="8" t="s">
        <v>2052</v>
      </c>
      <c r="I270" s="8" t="s">
        <v>49</v>
      </c>
      <c r="J270" s="10">
        <v>3.66</v>
      </c>
      <c r="K270" s="8" t="s">
        <v>2053</v>
      </c>
      <c r="L270" s="8" t="s">
        <v>2054</v>
      </c>
      <c r="M270" s="8"/>
      <c r="N270" s="8" t="s">
        <v>2055</v>
      </c>
      <c r="O270" s="8" t="s">
        <v>52</v>
      </c>
      <c r="P270" s="8"/>
      <c r="Q270" s="8"/>
      <c r="R270" s="8" t="s">
        <v>2056</v>
      </c>
      <c r="S270" s="8" t="s">
        <v>2057</v>
      </c>
      <c r="T270" s="11" t="str">
        <f t="shared" si="2"/>
        <v>Dalton Hengst</v>
      </c>
      <c r="U270" s="8" t="s">
        <v>979</v>
      </c>
      <c r="V270" s="8" t="s">
        <v>2058</v>
      </c>
      <c r="W270" s="8" t="s">
        <v>2059</v>
      </c>
      <c r="X270" s="8" t="s">
        <v>2060</v>
      </c>
      <c r="Y270" s="8" t="s">
        <v>60</v>
      </c>
      <c r="Z270" s="12" t="s">
        <v>2061</v>
      </c>
      <c r="AA270" s="8" t="s">
        <v>60</v>
      </c>
      <c r="AB270" s="12" t="s">
        <v>2062</v>
      </c>
      <c r="AC270" s="8" t="s">
        <v>60</v>
      </c>
      <c r="AD270" s="12" t="s">
        <v>2063</v>
      </c>
      <c r="AE270" s="8"/>
      <c r="AF270" s="8" t="s">
        <v>1953</v>
      </c>
      <c r="AG270" s="8" t="s">
        <v>1963</v>
      </c>
      <c r="AH270" s="8" t="s">
        <v>352</v>
      </c>
      <c r="AI270" s="8" t="s">
        <v>66</v>
      </c>
      <c r="AJ270" s="8"/>
      <c r="AK270" s="8" t="s">
        <v>136</v>
      </c>
      <c r="AL270" s="8" t="s">
        <v>2064</v>
      </c>
      <c r="AM270" s="8" t="s">
        <v>137</v>
      </c>
      <c r="AN270" s="8" t="s">
        <v>2065</v>
      </c>
      <c r="AO270" s="8" t="s">
        <v>2066</v>
      </c>
      <c r="AP270" s="9" t="s">
        <v>1953</v>
      </c>
      <c r="AQ270" s="11">
        <v>27901.0</v>
      </c>
    </row>
    <row r="271">
      <c r="A271" s="8" t="str">
        <f t="shared" si="1"/>
        <v>Kate Mattison</v>
      </c>
      <c r="B271" s="8" t="s">
        <v>2050</v>
      </c>
      <c r="C271" s="8" t="s">
        <v>459</v>
      </c>
      <c r="D271" s="9" t="s">
        <v>1953</v>
      </c>
      <c r="E271" s="8" t="s">
        <v>2051</v>
      </c>
      <c r="F271" s="8" t="s">
        <v>936</v>
      </c>
      <c r="G271" s="8" t="s">
        <v>47</v>
      </c>
      <c r="H271" s="8" t="s">
        <v>2052</v>
      </c>
      <c r="I271" s="8" t="s">
        <v>49</v>
      </c>
      <c r="J271" s="10">
        <v>3.66</v>
      </c>
      <c r="K271" s="8" t="s">
        <v>2053</v>
      </c>
      <c r="L271" s="8" t="s">
        <v>2054</v>
      </c>
      <c r="M271" s="8"/>
      <c r="N271" s="8" t="s">
        <v>2067</v>
      </c>
      <c r="O271" s="8" t="s">
        <v>52</v>
      </c>
      <c r="P271" s="8"/>
      <c r="Q271" s="8"/>
      <c r="R271" s="8" t="s">
        <v>2068</v>
      </c>
      <c r="S271" s="8" t="s">
        <v>2069</v>
      </c>
      <c r="T271" s="11" t="str">
        <f t="shared" si="2"/>
        <v>Kate Mattison</v>
      </c>
      <c r="U271" s="8" t="s">
        <v>979</v>
      </c>
      <c r="V271" s="8" t="s">
        <v>2070</v>
      </c>
      <c r="W271" s="8"/>
      <c r="X271" s="8" t="s">
        <v>2060</v>
      </c>
      <c r="Y271" s="12" t="s">
        <v>2071</v>
      </c>
      <c r="Z271" s="12" t="s">
        <v>2061</v>
      </c>
      <c r="AA271" s="12" t="s">
        <v>2072</v>
      </c>
      <c r="AB271" s="12" t="s">
        <v>2062</v>
      </c>
      <c r="AC271" s="12" t="s">
        <v>2073</v>
      </c>
      <c r="AD271" s="12" t="s">
        <v>2063</v>
      </c>
      <c r="AE271" s="8"/>
      <c r="AF271" s="8" t="s">
        <v>1953</v>
      </c>
      <c r="AG271" s="8" t="s">
        <v>1963</v>
      </c>
      <c r="AH271" s="8" t="s">
        <v>352</v>
      </c>
      <c r="AI271" s="8" t="s">
        <v>66</v>
      </c>
      <c r="AJ271" s="8"/>
      <c r="AK271" s="8" t="s">
        <v>136</v>
      </c>
      <c r="AL271" s="8" t="s">
        <v>2064</v>
      </c>
      <c r="AM271" s="8" t="s">
        <v>137</v>
      </c>
      <c r="AN271" s="8" t="s">
        <v>2065</v>
      </c>
      <c r="AO271" s="8" t="s">
        <v>2066</v>
      </c>
      <c r="AP271" s="9" t="s">
        <v>1953</v>
      </c>
      <c r="AQ271" s="11">
        <v>27901.0</v>
      </c>
    </row>
    <row r="272">
      <c r="A272" s="8" t="str">
        <f t="shared" si="1"/>
        <v>Sean Carlson</v>
      </c>
      <c r="B272" s="8" t="s">
        <v>2050</v>
      </c>
      <c r="C272" s="8" t="s">
        <v>459</v>
      </c>
      <c r="D272" s="9" t="s">
        <v>1953</v>
      </c>
      <c r="E272" s="8" t="s">
        <v>2051</v>
      </c>
      <c r="F272" s="8" t="s">
        <v>936</v>
      </c>
      <c r="G272" s="8" t="s">
        <v>47</v>
      </c>
      <c r="H272" s="8" t="s">
        <v>2052</v>
      </c>
      <c r="I272" s="8" t="s">
        <v>49</v>
      </c>
      <c r="J272" s="10">
        <v>3.66</v>
      </c>
      <c r="K272" s="8" t="s">
        <v>2053</v>
      </c>
      <c r="L272" s="8" t="s">
        <v>2054</v>
      </c>
      <c r="M272" s="8"/>
      <c r="N272" s="8" t="s">
        <v>2074</v>
      </c>
      <c r="O272" s="8" t="s">
        <v>52</v>
      </c>
      <c r="P272" s="8"/>
      <c r="Q272" s="8"/>
      <c r="R272" s="8" t="s">
        <v>940</v>
      </c>
      <c r="S272" s="8" t="s">
        <v>2075</v>
      </c>
      <c r="T272" s="11" t="str">
        <f t="shared" si="2"/>
        <v>Sean Carlson</v>
      </c>
      <c r="U272" s="8" t="s">
        <v>311</v>
      </c>
      <c r="V272" s="8" t="s">
        <v>2076</v>
      </c>
      <c r="W272" s="8"/>
      <c r="X272" s="8" t="s">
        <v>2060</v>
      </c>
      <c r="Y272" s="12" t="s">
        <v>2077</v>
      </c>
      <c r="Z272" s="12" t="s">
        <v>2061</v>
      </c>
      <c r="AA272" s="8" t="s">
        <v>60</v>
      </c>
      <c r="AB272" s="12" t="s">
        <v>2062</v>
      </c>
      <c r="AC272" s="8" t="s">
        <v>60</v>
      </c>
      <c r="AD272" s="12" t="s">
        <v>2063</v>
      </c>
      <c r="AE272" s="8"/>
      <c r="AF272" s="8" t="s">
        <v>1953</v>
      </c>
      <c r="AG272" s="8" t="s">
        <v>1963</v>
      </c>
      <c r="AH272" s="8" t="s">
        <v>352</v>
      </c>
      <c r="AI272" s="8" t="s">
        <v>66</v>
      </c>
      <c r="AJ272" s="8"/>
      <c r="AK272" s="8" t="s">
        <v>136</v>
      </c>
      <c r="AL272" s="8" t="s">
        <v>2064</v>
      </c>
      <c r="AM272" s="8" t="s">
        <v>137</v>
      </c>
      <c r="AN272" s="8" t="s">
        <v>2065</v>
      </c>
      <c r="AO272" s="8" t="s">
        <v>2066</v>
      </c>
      <c r="AP272" s="9" t="s">
        <v>1953</v>
      </c>
      <c r="AQ272" s="11">
        <v>27901.0</v>
      </c>
    </row>
    <row r="273">
      <c r="A273" s="8" t="str">
        <f t="shared" si="1"/>
        <v>Karen Lechman</v>
      </c>
      <c r="B273" s="8" t="s">
        <v>2050</v>
      </c>
      <c r="C273" s="8" t="s">
        <v>459</v>
      </c>
      <c r="D273" s="9" t="s">
        <v>1953</v>
      </c>
      <c r="E273" s="8" t="s">
        <v>2051</v>
      </c>
      <c r="F273" s="8" t="s">
        <v>936</v>
      </c>
      <c r="G273" s="8" t="s">
        <v>47</v>
      </c>
      <c r="H273" s="8" t="s">
        <v>2052</v>
      </c>
      <c r="I273" s="8" t="s">
        <v>49</v>
      </c>
      <c r="J273" s="10">
        <v>3.66</v>
      </c>
      <c r="K273" s="8" t="s">
        <v>2053</v>
      </c>
      <c r="L273" s="8" t="s">
        <v>2054</v>
      </c>
      <c r="M273" s="8" t="s">
        <v>86</v>
      </c>
      <c r="N273" s="8" t="s">
        <v>2078</v>
      </c>
      <c r="O273" s="8" t="s">
        <v>52</v>
      </c>
      <c r="P273" s="8"/>
      <c r="Q273" s="8"/>
      <c r="R273" s="8" t="s">
        <v>2079</v>
      </c>
      <c r="S273" s="8" t="s">
        <v>2080</v>
      </c>
      <c r="T273" s="11" t="str">
        <f t="shared" si="2"/>
        <v>Karen Lechman</v>
      </c>
      <c r="U273" s="8" t="s">
        <v>149</v>
      </c>
      <c r="V273" s="8" t="s">
        <v>2081</v>
      </c>
      <c r="W273" s="8" t="s">
        <v>2082</v>
      </c>
      <c r="X273" s="8" t="s">
        <v>2060</v>
      </c>
      <c r="Y273" s="12" t="s">
        <v>2083</v>
      </c>
      <c r="Z273" s="12" t="s">
        <v>2061</v>
      </c>
      <c r="AA273" s="8" t="s">
        <v>60</v>
      </c>
      <c r="AB273" s="12" t="s">
        <v>2062</v>
      </c>
      <c r="AC273" s="8" t="s">
        <v>60</v>
      </c>
      <c r="AD273" s="12" t="s">
        <v>2063</v>
      </c>
      <c r="AE273" s="8"/>
      <c r="AF273" s="8" t="s">
        <v>1953</v>
      </c>
      <c r="AG273" s="8" t="s">
        <v>1963</v>
      </c>
      <c r="AH273" s="8" t="s">
        <v>352</v>
      </c>
      <c r="AI273" s="8" t="s">
        <v>66</v>
      </c>
      <c r="AJ273" s="8" t="s">
        <v>86</v>
      </c>
      <c r="AK273" s="13" t="s">
        <v>136</v>
      </c>
      <c r="AL273" s="13" t="s">
        <v>2064</v>
      </c>
      <c r="AM273" s="8" t="s">
        <v>137</v>
      </c>
      <c r="AN273" s="8" t="s">
        <v>2065</v>
      </c>
      <c r="AO273" s="13" t="s">
        <v>2066</v>
      </c>
      <c r="AP273" s="9" t="s">
        <v>1953</v>
      </c>
      <c r="AQ273" s="11">
        <v>27901.0</v>
      </c>
    </row>
    <row r="274">
      <c r="A274" s="8" t="str">
        <f t="shared" si="1"/>
        <v>Brandon Johnson</v>
      </c>
      <c r="B274" s="8" t="s">
        <v>2050</v>
      </c>
      <c r="C274" s="8" t="s">
        <v>459</v>
      </c>
      <c r="D274" s="9" t="s">
        <v>1953</v>
      </c>
      <c r="E274" s="8" t="s">
        <v>2051</v>
      </c>
      <c r="F274" s="8" t="s">
        <v>936</v>
      </c>
      <c r="G274" s="8" t="s">
        <v>47</v>
      </c>
      <c r="H274" s="8" t="s">
        <v>2052</v>
      </c>
      <c r="I274" s="8" t="s">
        <v>49</v>
      </c>
      <c r="J274" s="10">
        <v>3.66</v>
      </c>
      <c r="K274" s="8" t="s">
        <v>2053</v>
      </c>
      <c r="L274" s="8" t="s">
        <v>2054</v>
      </c>
      <c r="M274" s="8" t="s">
        <v>86</v>
      </c>
      <c r="N274" s="8" t="s">
        <v>2084</v>
      </c>
      <c r="O274" s="8" t="s">
        <v>52</v>
      </c>
      <c r="P274" s="8"/>
      <c r="Q274" s="8"/>
      <c r="R274" s="8" t="s">
        <v>977</v>
      </c>
      <c r="S274" s="8" t="s">
        <v>678</v>
      </c>
      <c r="T274" s="11" t="str">
        <f t="shared" si="2"/>
        <v>Brandon Johnson</v>
      </c>
      <c r="U274" s="8" t="s">
        <v>674</v>
      </c>
      <c r="V274" s="8" t="s">
        <v>86</v>
      </c>
      <c r="W274" s="8"/>
      <c r="X274" s="8" t="s">
        <v>2060</v>
      </c>
      <c r="Y274" s="8" t="s">
        <v>60</v>
      </c>
      <c r="Z274" s="12" t="s">
        <v>2061</v>
      </c>
      <c r="AA274" s="8" t="s">
        <v>60</v>
      </c>
      <c r="AB274" s="12" t="s">
        <v>2062</v>
      </c>
      <c r="AC274" s="8" t="s">
        <v>60</v>
      </c>
      <c r="AD274" s="12" t="s">
        <v>2063</v>
      </c>
      <c r="AE274" s="8"/>
      <c r="AF274" s="8" t="s">
        <v>1953</v>
      </c>
      <c r="AG274" s="8" t="s">
        <v>1963</v>
      </c>
      <c r="AH274" s="8" t="s">
        <v>352</v>
      </c>
      <c r="AI274" s="8" t="s">
        <v>66</v>
      </c>
      <c r="AJ274" s="8" t="s">
        <v>86</v>
      </c>
      <c r="AK274" s="13" t="s">
        <v>136</v>
      </c>
      <c r="AL274" s="13" t="s">
        <v>2064</v>
      </c>
      <c r="AM274" s="8" t="s">
        <v>137</v>
      </c>
      <c r="AN274" s="8" t="s">
        <v>2065</v>
      </c>
      <c r="AO274" s="13" t="s">
        <v>2066</v>
      </c>
      <c r="AP274" s="9" t="s">
        <v>1953</v>
      </c>
      <c r="AQ274" s="11">
        <v>27901.0</v>
      </c>
    </row>
    <row r="275">
      <c r="A275" s="8" t="str">
        <f t="shared" si="1"/>
        <v>Burke Bockman</v>
      </c>
      <c r="B275" s="8" t="s">
        <v>2050</v>
      </c>
      <c r="C275" s="8" t="s">
        <v>459</v>
      </c>
      <c r="D275" s="9" t="s">
        <v>1953</v>
      </c>
      <c r="E275" s="8" t="s">
        <v>2051</v>
      </c>
      <c r="F275" s="8" t="s">
        <v>936</v>
      </c>
      <c r="G275" s="8" t="s">
        <v>47</v>
      </c>
      <c r="H275" s="8" t="s">
        <v>2052</v>
      </c>
      <c r="I275" s="8" t="s">
        <v>49</v>
      </c>
      <c r="J275" s="10">
        <v>3.66</v>
      </c>
      <c r="K275" s="8" t="s">
        <v>2053</v>
      </c>
      <c r="L275" s="8" t="s">
        <v>2054</v>
      </c>
      <c r="M275" s="8" t="s">
        <v>86</v>
      </c>
      <c r="N275" s="8" t="s">
        <v>2085</v>
      </c>
      <c r="O275" s="8" t="s">
        <v>52</v>
      </c>
      <c r="P275" s="8"/>
      <c r="Q275" s="8"/>
      <c r="R275" s="8" t="s">
        <v>2086</v>
      </c>
      <c r="S275" s="8" t="s">
        <v>2087</v>
      </c>
      <c r="T275" s="11" t="str">
        <f t="shared" si="2"/>
        <v>Burke Bockman</v>
      </c>
      <c r="U275" s="8" t="s">
        <v>167</v>
      </c>
      <c r="V275" s="8" t="s">
        <v>2088</v>
      </c>
      <c r="W275" s="8" t="s">
        <v>2089</v>
      </c>
      <c r="X275" s="8" t="s">
        <v>2060</v>
      </c>
      <c r="Y275" s="12" t="s">
        <v>2090</v>
      </c>
      <c r="Z275" s="12" t="s">
        <v>2061</v>
      </c>
      <c r="AA275" s="8" t="s">
        <v>60</v>
      </c>
      <c r="AB275" s="12" t="s">
        <v>2062</v>
      </c>
      <c r="AC275" s="8" t="s">
        <v>60</v>
      </c>
      <c r="AD275" s="12" t="s">
        <v>2063</v>
      </c>
      <c r="AE275" s="8"/>
      <c r="AF275" s="8" t="s">
        <v>1953</v>
      </c>
      <c r="AG275" s="8" t="s">
        <v>1963</v>
      </c>
      <c r="AH275" s="8" t="s">
        <v>352</v>
      </c>
      <c r="AI275" s="8" t="s">
        <v>66</v>
      </c>
      <c r="AJ275" s="8" t="s">
        <v>86</v>
      </c>
      <c r="AK275" s="13" t="s">
        <v>136</v>
      </c>
      <c r="AL275" s="13" t="s">
        <v>2064</v>
      </c>
      <c r="AM275" s="8" t="s">
        <v>137</v>
      </c>
      <c r="AN275" s="8" t="s">
        <v>2065</v>
      </c>
      <c r="AO275" s="13" t="s">
        <v>2066</v>
      </c>
      <c r="AP275" s="9" t="s">
        <v>1953</v>
      </c>
      <c r="AQ275" s="11">
        <v>27901.0</v>
      </c>
    </row>
    <row r="276">
      <c r="A276" s="8" t="str">
        <f t="shared" si="1"/>
        <v>AC Casey has been removed. </v>
      </c>
      <c r="B276" s="8" t="s">
        <v>2050</v>
      </c>
      <c r="C276" s="8" t="s">
        <v>459</v>
      </c>
      <c r="D276" s="9" t="s">
        <v>1953</v>
      </c>
      <c r="E276" s="8" t="s">
        <v>2051</v>
      </c>
      <c r="F276" s="8" t="s">
        <v>936</v>
      </c>
      <c r="G276" s="8" t="s">
        <v>47</v>
      </c>
      <c r="H276" s="8" t="s">
        <v>2052</v>
      </c>
      <c r="I276" s="8" t="s">
        <v>49</v>
      </c>
      <c r="J276" s="10">
        <v>3.66</v>
      </c>
      <c r="K276" s="8" t="s">
        <v>2053</v>
      </c>
      <c r="L276" s="8" t="s">
        <v>2054</v>
      </c>
      <c r="M276" s="8" t="s">
        <v>86</v>
      </c>
      <c r="N276" s="8" t="s">
        <v>2091</v>
      </c>
      <c r="O276" s="8" t="s">
        <v>52</v>
      </c>
      <c r="P276" s="8"/>
      <c r="Q276" s="8" t="s">
        <v>277</v>
      </c>
      <c r="R276" s="8" t="s">
        <v>2092</v>
      </c>
      <c r="S276" s="8"/>
      <c r="T276" s="11" t="str">
        <f t="shared" si="2"/>
        <v>AC Casey has been removed. </v>
      </c>
      <c r="U276" s="8"/>
      <c r="V276" s="8"/>
      <c r="W276" s="8"/>
      <c r="X276" s="8" t="s">
        <v>2060</v>
      </c>
      <c r="Y276" s="12" t="s">
        <v>2093</v>
      </c>
      <c r="Z276" s="12" t="s">
        <v>2061</v>
      </c>
      <c r="AA276" s="8" t="s">
        <v>60</v>
      </c>
      <c r="AB276" s="12" t="s">
        <v>2062</v>
      </c>
      <c r="AC276" s="8" t="s">
        <v>60</v>
      </c>
      <c r="AD276" s="12" t="s">
        <v>2063</v>
      </c>
      <c r="AE276" s="8"/>
      <c r="AF276" s="8" t="s">
        <v>1953</v>
      </c>
      <c r="AG276" s="8" t="s">
        <v>1963</v>
      </c>
      <c r="AH276" s="8" t="s">
        <v>352</v>
      </c>
      <c r="AI276" s="8" t="s">
        <v>66</v>
      </c>
      <c r="AJ276" s="8" t="s">
        <v>86</v>
      </c>
      <c r="AK276" s="13" t="s">
        <v>136</v>
      </c>
      <c r="AL276" s="13" t="s">
        <v>2064</v>
      </c>
      <c r="AM276" s="8" t="s">
        <v>137</v>
      </c>
      <c r="AN276" s="8" t="s">
        <v>2065</v>
      </c>
      <c r="AO276" s="13" t="s">
        <v>2066</v>
      </c>
      <c r="AP276" s="9" t="s">
        <v>1953</v>
      </c>
      <c r="AQ276" s="11">
        <v>27901.0</v>
      </c>
    </row>
    <row r="277">
      <c r="A277" s="8" t="str">
        <f t="shared" si="1"/>
        <v>AC Lindsey has been removed. </v>
      </c>
      <c r="B277" s="8" t="s">
        <v>2050</v>
      </c>
      <c r="C277" s="8" t="s">
        <v>459</v>
      </c>
      <c r="D277" s="9" t="s">
        <v>1953</v>
      </c>
      <c r="E277" s="8" t="s">
        <v>2051</v>
      </c>
      <c r="F277" s="8" t="s">
        <v>936</v>
      </c>
      <c r="G277" s="8" t="s">
        <v>47</v>
      </c>
      <c r="H277" s="8" t="s">
        <v>2052</v>
      </c>
      <c r="I277" s="8" t="s">
        <v>49</v>
      </c>
      <c r="J277" s="10">
        <v>3.66</v>
      </c>
      <c r="K277" s="8" t="s">
        <v>2053</v>
      </c>
      <c r="L277" s="8" t="s">
        <v>2054</v>
      </c>
      <c r="M277" s="8" t="s">
        <v>86</v>
      </c>
      <c r="N277" s="8" t="s">
        <v>2094</v>
      </c>
      <c r="O277" s="8" t="s">
        <v>52</v>
      </c>
      <c r="P277" s="8"/>
      <c r="Q277" s="8" t="s">
        <v>277</v>
      </c>
      <c r="R277" s="8" t="s">
        <v>2095</v>
      </c>
      <c r="S277" s="8"/>
      <c r="T277" s="11" t="str">
        <f t="shared" si="2"/>
        <v>AC Lindsey has been removed. </v>
      </c>
      <c r="U277" s="8"/>
      <c r="V277" s="8"/>
      <c r="W277" s="8"/>
      <c r="X277" s="8" t="s">
        <v>2060</v>
      </c>
      <c r="Y277" s="12" t="s">
        <v>2096</v>
      </c>
      <c r="Z277" s="12" t="s">
        <v>2061</v>
      </c>
      <c r="AA277" s="12" t="s">
        <v>2097</v>
      </c>
      <c r="AB277" s="12" t="s">
        <v>2062</v>
      </c>
      <c r="AC277" s="8" t="s">
        <v>60</v>
      </c>
      <c r="AD277" s="12" t="s">
        <v>2063</v>
      </c>
      <c r="AE277" s="8"/>
      <c r="AF277" s="8" t="s">
        <v>1953</v>
      </c>
      <c r="AG277" s="8" t="s">
        <v>1963</v>
      </c>
      <c r="AH277" s="8" t="s">
        <v>352</v>
      </c>
      <c r="AI277" s="8" t="s">
        <v>66</v>
      </c>
      <c r="AJ277" s="8" t="s">
        <v>86</v>
      </c>
      <c r="AK277" s="13" t="s">
        <v>136</v>
      </c>
      <c r="AL277" s="13" t="s">
        <v>2064</v>
      </c>
      <c r="AM277" s="8" t="s">
        <v>137</v>
      </c>
      <c r="AN277" s="8" t="s">
        <v>2065</v>
      </c>
      <c r="AO277" s="13" t="s">
        <v>2066</v>
      </c>
      <c r="AP277" s="9" t="s">
        <v>1953</v>
      </c>
      <c r="AQ277" s="11">
        <v>27901.0</v>
      </c>
    </row>
    <row r="278">
      <c r="A278" s="8" t="str">
        <f t="shared" si="1"/>
        <v>Wayne Angel</v>
      </c>
      <c r="B278" s="8" t="s">
        <v>2098</v>
      </c>
      <c r="C278" s="8" t="s">
        <v>581</v>
      </c>
      <c r="D278" s="9" t="s">
        <v>1953</v>
      </c>
      <c r="E278" s="8" t="s">
        <v>2099</v>
      </c>
      <c r="F278" s="8" t="s">
        <v>936</v>
      </c>
      <c r="G278" s="8" t="s">
        <v>47</v>
      </c>
      <c r="H278" s="8" t="s">
        <v>2100</v>
      </c>
      <c r="I278" s="8" t="s">
        <v>49</v>
      </c>
      <c r="J278" s="10">
        <v>3.39</v>
      </c>
      <c r="K278" s="8" t="s">
        <v>2101</v>
      </c>
      <c r="L278" s="8" t="s">
        <v>86</v>
      </c>
      <c r="M278" s="8" t="s">
        <v>86</v>
      </c>
      <c r="N278" s="8" t="s">
        <v>2102</v>
      </c>
      <c r="O278" s="8" t="s">
        <v>52</v>
      </c>
      <c r="P278" s="8"/>
      <c r="Q278" s="8"/>
      <c r="R278" s="8" t="s">
        <v>2103</v>
      </c>
      <c r="S278" s="8" t="s">
        <v>2104</v>
      </c>
      <c r="T278" s="11" t="str">
        <f t="shared" si="2"/>
        <v>Wayne Angel</v>
      </c>
      <c r="U278" s="8" t="s">
        <v>2105</v>
      </c>
      <c r="V278" s="8" t="s">
        <v>2106</v>
      </c>
      <c r="W278" s="8" t="s">
        <v>2107</v>
      </c>
      <c r="X278" s="8" t="s">
        <v>2108</v>
      </c>
      <c r="Y278" s="8" t="s">
        <v>60</v>
      </c>
      <c r="Z278" s="12" t="s">
        <v>2109</v>
      </c>
      <c r="AA278" s="8" t="s">
        <v>60</v>
      </c>
      <c r="AB278" s="8" t="s">
        <v>60</v>
      </c>
      <c r="AC278" s="8" t="s">
        <v>60</v>
      </c>
      <c r="AD278" s="12" t="s">
        <v>2110</v>
      </c>
      <c r="AE278" s="8" t="s">
        <v>2111</v>
      </c>
      <c r="AF278" s="8" t="s">
        <v>2112</v>
      </c>
      <c r="AG278" s="8" t="s">
        <v>1963</v>
      </c>
      <c r="AH278" s="8" t="s">
        <v>352</v>
      </c>
      <c r="AI278" s="8" t="s">
        <v>66</v>
      </c>
      <c r="AJ278" s="8" t="s">
        <v>86</v>
      </c>
      <c r="AK278" s="13" t="s">
        <v>2113</v>
      </c>
      <c r="AL278" s="13" t="s">
        <v>2114</v>
      </c>
      <c r="AM278" s="8" t="s">
        <v>1379</v>
      </c>
      <c r="AN278" s="8" t="s">
        <v>2115</v>
      </c>
      <c r="AO278" s="13" t="s">
        <v>2116</v>
      </c>
      <c r="AP278" s="9" t="s">
        <v>2112</v>
      </c>
      <c r="AQ278" s="11">
        <v>10011.0</v>
      </c>
    </row>
    <row r="279">
      <c r="A279" s="8" t="str">
        <f t="shared" si="1"/>
        <v>Eugene Frazier</v>
      </c>
      <c r="B279" s="8" t="s">
        <v>2098</v>
      </c>
      <c r="C279" s="8" t="s">
        <v>581</v>
      </c>
      <c r="D279" s="9" t="s">
        <v>1953</v>
      </c>
      <c r="E279" s="8" t="s">
        <v>2099</v>
      </c>
      <c r="F279" s="8" t="s">
        <v>936</v>
      </c>
      <c r="G279" s="8" t="s">
        <v>47</v>
      </c>
      <c r="H279" s="8" t="s">
        <v>2100</v>
      </c>
      <c r="I279" s="8" t="s">
        <v>49</v>
      </c>
      <c r="J279" s="10">
        <v>3.39</v>
      </c>
      <c r="K279" s="8" t="s">
        <v>2101</v>
      </c>
      <c r="L279" s="8"/>
      <c r="M279" s="8"/>
      <c r="N279" s="8" t="s">
        <v>2117</v>
      </c>
      <c r="O279" s="8" t="s">
        <v>52</v>
      </c>
      <c r="P279" s="8"/>
      <c r="Q279" s="8"/>
      <c r="R279" s="8" t="s">
        <v>2118</v>
      </c>
      <c r="S279" s="8" t="s">
        <v>2119</v>
      </c>
      <c r="T279" s="11" t="str">
        <f t="shared" si="2"/>
        <v>Eugene Frazier</v>
      </c>
      <c r="U279" s="8" t="s">
        <v>2120</v>
      </c>
      <c r="V279" s="8" t="s">
        <v>2121</v>
      </c>
      <c r="W279" s="8"/>
      <c r="X279" s="8" t="s">
        <v>2108</v>
      </c>
      <c r="Y279" s="8" t="s">
        <v>60</v>
      </c>
      <c r="Z279" s="12" t="s">
        <v>2109</v>
      </c>
      <c r="AA279" s="8" t="s">
        <v>60</v>
      </c>
      <c r="AB279" s="8" t="s">
        <v>60</v>
      </c>
      <c r="AC279" s="8" t="s">
        <v>60</v>
      </c>
      <c r="AD279" s="12" t="s">
        <v>2110</v>
      </c>
      <c r="AE279" s="8" t="s">
        <v>2111</v>
      </c>
      <c r="AF279" s="8" t="s">
        <v>2112</v>
      </c>
      <c r="AG279" s="8" t="s">
        <v>1963</v>
      </c>
      <c r="AH279" s="8" t="s">
        <v>352</v>
      </c>
      <c r="AI279" s="8" t="s">
        <v>66</v>
      </c>
      <c r="AJ279" s="8"/>
      <c r="AK279" s="8" t="s">
        <v>2113</v>
      </c>
      <c r="AL279" s="8" t="s">
        <v>2114</v>
      </c>
      <c r="AM279" s="8" t="s">
        <v>1379</v>
      </c>
      <c r="AN279" s="8" t="s">
        <v>2115</v>
      </c>
      <c r="AO279" s="8" t="s">
        <v>2116</v>
      </c>
      <c r="AP279" s="8" t="s">
        <v>2112</v>
      </c>
      <c r="AQ279" s="11">
        <v>10011.0</v>
      </c>
    </row>
    <row r="280">
      <c r="A280" s="8" t="str">
        <f t="shared" si="1"/>
        <v>Qwazon Al Khaliq</v>
      </c>
      <c r="B280" s="8" t="s">
        <v>2098</v>
      </c>
      <c r="C280" s="8" t="s">
        <v>581</v>
      </c>
      <c r="D280" s="9" t="s">
        <v>1953</v>
      </c>
      <c r="E280" s="8" t="s">
        <v>2099</v>
      </c>
      <c r="F280" s="8" t="s">
        <v>936</v>
      </c>
      <c r="G280" s="8" t="s">
        <v>47</v>
      </c>
      <c r="H280" s="8" t="s">
        <v>2100</v>
      </c>
      <c r="I280" s="8" t="s">
        <v>49</v>
      </c>
      <c r="J280" s="10">
        <v>3.39</v>
      </c>
      <c r="K280" s="8" t="s">
        <v>2101</v>
      </c>
      <c r="L280" s="8"/>
      <c r="M280" s="8"/>
      <c r="N280" s="8" t="s">
        <v>2122</v>
      </c>
      <c r="O280" s="8" t="s">
        <v>52</v>
      </c>
      <c r="P280" s="8"/>
      <c r="Q280" s="8"/>
      <c r="R280" s="8" t="s">
        <v>2123</v>
      </c>
      <c r="S280" s="8" t="s">
        <v>2124</v>
      </c>
      <c r="T280" s="11" t="str">
        <f t="shared" si="2"/>
        <v>Qwazon Al Khaliq</v>
      </c>
      <c r="U280" s="8" t="s">
        <v>386</v>
      </c>
      <c r="V280" s="8" t="s">
        <v>2125</v>
      </c>
      <c r="W280" s="8"/>
      <c r="X280" s="8" t="s">
        <v>2108</v>
      </c>
      <c r="Y280" s="8" t="s">
        <v>60</v>
      </c>
      <c r="Z280" s="12" t="s">
        <v>2109</v>
      </c>
      <c r="AA280" s="8" t="s">
        <v>60</v>
      </c>
      <c r="AB280" s="8" t="s">
        <v>60</v>
      </c>
      <c r="AC280" s="12" t="s">
        <v>2126</v>
      </c>
      <c r="AD280" s="12" t="s">
        <v>2110</v>
      </c>
      <c r="AE280" s="8" t="s">
        <v>2111</v>
      </c>
      <c r="AF280" s="8" t="s">
        <v>2112</v>
      </c>
      <c r="AG280" s="8" t="s">
        <v>1963</v>
      </c>
      <c r="AH280" s="8" t="s">
        <v>352</v>
      </c>
      <c r="AI280" s="8" t="s">
        <v>66</v>
      </c>
      <c r="AJ280" s="8"/>
      <c r="AK280" s="8" t="s">
        <v>2113</v>
      </c>
      <c r="AL280" s="8" t="s">
        <v>2114</v>
      </c>
      <c r="AM280" s="8" t="s">
        <v>1379</v>
      </c>
      <c r="AN280" s="8" t="s">
        <v>2115</v>
      </c>
      <c r="AO280" s="8" t="s">
        <v>2116</v>
      </c>
      <c r="AP280" s="9" t="s">
        <v>2112</v>
      </c>
      <c r="AQ280" s="11">
        <v>10011.0</v>
      </c>
    </row>
    <row r="281">
      <c r="A281" s="8" t="str">
        <f t="shared" si="1"/>
        <v>AC Stormie has been removed. </v>
      </c>
      <c r="B281" s="8" t="s">
        <v>2098</v>
      </c>
      <c r="C281" s="8" t="s">
        <v>581</v>
      </c>
      <c r="D281" s="9" t="s">
        <v>1953</v>
      </c>
      <c r="E281" s="8" t="s">
        <v>2099</v>
      </c>
      <c r="F281" s="8" t="s">
        <v>936</v>
      </c>
      <c r="G281" s="8" t="s">
        <v>47</v>
      </c>
      <c r="H281" s="8" t="s">
        <v>2100</v>
      </c>
      <c r="I281" s="8" t="s">
        <v>49</v>
      </c>
      <c r="J281" s="10">
        <v>3.39</v>
      </c>
      <c r="K281" s="8" t="s">
        <v>2101</v>
      </c>
      <c r="L281" s="8" t="s">
        <v>86</v>
      </c>
      <c r="M281" s="8" t="s">
        <v>86</v>
      </c>
      <c r="N281" s="8" t="s">
        <v>2127</v>
      </c>
      <c r="O281" s="8" t="s">
        <v>52</v>
      </c>
      <c r="P281" s="8"/>
      <c r="Q281" s="8" t="s">
        <v>277</v>
      </c>
      <c r="R281" s="8" t="s">
        <v>2128</v>
      </c>
      <c r="S281" s="8"/>
      <c r="T281" s="11" t="str">
        <f t="shared" si="2"/>
        <v>AC Stormie has been removed. </v>
      </c>
      <c r="U281" s="8"/>
      <c r="V281" s="8"/>
      <c r="W281" s="8"/>
      <c r="X281" s="8" t="s">
        <v>2108</v>
      </c>
      <c r="Y281" s="12" t="s">
        <v>2129</v>
      </c>
      <c r="Z281" s="12" t="s">
        <v>2109</v>
      </c>
      <c r="AA281" s="12" t="s">
        <v>2130</v>
      </c>
      <c r="AB281" s="8" t="s">
        <v>60</v>
      </c>
      <c r="AC281" s="12" t="s">
        <v>2131</v>
      </c>
      <c r="AD281" s="12" t="s">
        <v>2110</v>
      </c>
      <c r="AE281" s="8" t="s">
        <v>2111</v>
      </c>
      <c r="AF281" s="8" t="s">
        <v>2112</v>
      </c>
      <c r="AG281" s="8" t="s">
        <v>1963</v>
      </c>
      <c r="AH281" s="8" t="s">
        <v>352</v>
      </c>
      <c r="AI281" s="8" t="s">
        <v>66</v>
      </c>
      <c r="AJ281" s="8" t="s">
        <v>86</v>
      </c>
      <c r="AK281" s="13" t="s">
        <v>2113</v>
      </c>
      <c r="AL281" s="13" t="s">
        <v>2114</v>
      </c>
      <c r="AM281" s="8" t="s">
        <v>1379</v>
      </c>
      <c r="AN281" s="8" t="s">
        <v>2115</v>
      </c>
      <c r="AO281" s="13" t="s">
        <v>2116</v>
      </c>
      <c r="AP281" s="9" t="s">
        <v>2112</v>
      </c>
      <c r="AQ281" s="11">
        <v>10011.0</v>
      </c>
    </row>
    <row r="282">
      <c r="A282" s="8" t="str">
        <f t="shared" si="1"/>
        <v>Eric Blake</v>
      </c>
      <c r="B282" s="8" t="s">
        <v>2132</v>
      </c>
      <c r="C282" s="8" t="s">
        <v>2133</v>
      </c>
      <c r="D282" s="9" t="s">
        <v>2134</v>
      </c>
      <c r="E282" s="8" t="s">
        <v>2135</v>
      </c>
      <c r="F282" s="8" t="s">
        <v>2136</v>
      </c>
      <c r="G282" s="8" t="s">
        <v>47</v>
      </c>
      <c r="H282" s="8" t="s">
        <v>2137</v>
      </c>
      <c r="I282" s="8" t="s">
        <v>49</v>
      </c>
      <c r="J282" s="10">
        <v>3.07</v>
      </c>
      <c r="K282" s="8" t="s">
        <v>2138</v>
      </c>
      <c r="L282" s="8" t="s">
        <v>86</v>
      </c>
      <c r="M282" s="8" t="s">
        <v>86</v>
      </c>
      <c r="N282" s="8" t="s">
        <v>2139</v>
      </c>
      <c r="O282" s="8" t="s">
        <v>52</v>
      </c>
      <c r="P282" s="8"/>
      <c r="Q282" s="8"/>
      <c r="R282" s="8" t="s">
        <v>1729</v>
      </c>
      <c r="S282" s="8" t="s">
        <v>2140</v>
      </c>
      <c r="T282" s="11" t="str">
        <f t="shared" si="2"/>
        <v>Eric Blake</v>
      </c>
      <c r="U282" s="8" t="s">
        <v>55</v>
      </c>
      <c r="V282" s="8" t="s">
        <v>2141</v>
      </c>
      <c r="W282" s="8" t="s">
        <v>2142</v>
      </c>
      <c r="X282" s="8" t="s">
        <v>2143</v>
      </c>
      <c r="Y282" s="12" t="s">
        <v>2144</v>
      </c>
      <c r="Z282" s="12" t="s">
        <v>2145</v>
      </c>
      <c r="AA282" s="8" t="s">
        <v>60</v>
      </c>
      <c r="AB282" s="12" t="s">
        <v>2146</v>
      </c>
      <c r="AC282" s="8" t="s">
        <v>60</v>
      </c>
      <c r="AD282" s="12" t="s">
        <v>2147</v>
      </c>
      <c r="AE282" s="8" t="s">
        <v>2148</v>
      </c>
      <c r="AF282" s="8" t="s">
        <v>2149</v>
      </c>
      <c r="AG282" s="8" t="s">
        <v>2150</v>
      </c>
      <c r="AH282" s="8" t="s">
        <v>134</v>
      </c>
      <c r="AI282" s="8" t="s">
        <v>66</v>
      </c>
      <c r="AJ282" s="8" t="s">
        <v>86</v>
      </c>
      <c r="AK282" s="13" t="s">
        <v>2151</v>
      </c>
      <c r="AL282" s="13" t="s">
        <v>948</v>
      </c>
      <c r="AM282" s="8" t="s">
        <v>2152</v>
      </c>
      <c r="AN282" s="8" t="s">
        <v>2153</v>
      </c>
      <c r="AO282" s="13" t="s">
        <v>2154</v>
      </c>
      <c r="AP282" s="9" t="s">
        <v>2149</v>
      </c>
      <c r="AQ282" s="11">
        <v>9538.0</v>
      </c>
    </row>
    <row r="283">
      <c r="A283" s="8" t="str">
        <f t="shared" si="1"/>
        <v>Nicole Dumpson-Jackson</v>
      </c>
      <c r="B283" s="8" t="s">
        <v>2132</v>
      </c>
      <c r="C283" s="8" t="s">
        <v>2133</v>
      </c>
      <c r="D283" s="9" t="s">
        <v>2134</v>
      </c>
      <c r="E283" s="8" t="s">
        <v>2135</v>
      </c>
      <c r="F283" s="8" t="s">
        <v>2136</v>
      </c>
      <c r="G283" s="8" t="s">
        <v>47</v>
      </c>
      <c r="H283" s="8" t="s">
        <v>2137</v>
      </c>
      <c r="I283" s="8" t="s">
        <v>49</v>
      </c>
      <c r="J283" s="10">
        <v>3.07</v>
      </c>
      <c r="K283" s="8" t="s">
        <v>2138</v>
      </c>
      <c r="L283" s="8" t="s">
        <v>86</v>
      </c>
      <c r="M283" s="8" t="s">
        <v>86</v>
      </c>
      <c r="N283" s="8" t="s">
        <v>2155</v>
      </c>
      <c r="O283" s="8" t="s">
        <v>52</v>
      </c>
      <c r="P283" s="8"/>
      <c r="Q283" s="8"/>
      <c r="R283" s="8" t="s">
        <v>1538</v>
      </c>
      <c r="S283" s="8" t="s">
        <v>2156</v>
      </c>
      <c r="T283" s="11" t="str">
        <f t="shared" si="2"/>
        <v>Nicole Dumpson-Jackson</v>
      </c>
      <c r="U283" s="8" t="s">
        <v>498</v>
      </c>
      <c r="V283" s="8" t="s">
        <v>2157</v>
      </c>
      <c r="W283" s="8" t="s">
        <v>2158</v>
      </c>
      <c r="X283" s="8" t="s">
        <v>2143</v>
      </c>
      <c r="Y283" s="8" t="s">
        <v>60</v>
      </c>
      <c r="Z283" s="12" t="s">
        <v>2145</v>
      </c>
      <c r="AA283" s="8" t="s">
        <v>60</v>
      </c>
      <c r="AB283" s="12" t="s">
        <v>2146</v>
      </c>
      <c r="AC283" s="8" t="s">
        <v>60</v>
      </c>
      <c r="AD283" s="12" t="s">
        <v>2147</v>
      </c>
      <c r="AE283" s="8" t="s">
        <v>2148</v>
      </c>
      <c r="AF283" s="8" t="s">
        <v>2149</v>
      </c>
      <c r="AG283" s="8" t="s">
        <v>2150</v>
      </c>
      <c r="AH283" s="8" t="s">
        <v>134</v>
      </c>
      <c r="AI283" s="8" t="s">
        <v>66</v>
      </c>
      <c r="AJ283" s="8" t="s">
        <v>86</v>
      </c>
      <c r="AK283" s="13" t="s">
        <v>2151</v>
      </c>
      <c r="AL283" s="13" t="s">
        <v>948</v>
      </c>
      <c r="AM283" s="8" t="s">
        <v>2152</v>
      </c>
      <c r="AN283" s="8" t="s">
        <v>2153</v>
      </c>
      <c r="AO283" s="13" t="s">
        <v>2154</v>
      </c>
      <c r="AP283" s="9" t="s">
        <v>2149</v>
      </c>
      <c r="AQ283" s="11">
        <v>9538.0</v>
      </c>
    </row>
    <row r="284">
      <c r="A284" s="8" t="str">
        <f t="shared" si="1"/>
        <v>Amanda Powlen</v>
      </c>
      <c r="B284" s="8" t="s">
        <v>2132</v>
      </c>
      <c r="C284" s="8" t="s">
        <v>2133</v>
      </c>
      <c r="D284" s="9" t="s">
        <v>2134</v>
      </c>
      <c r="E284" s="8" t="s">
        <v>2135</v>
      </c>
      <c r="F284" s="8" t="s">
        <v>2136</v>
      </c>
      <c r="G284" s="8" t="s">
        <v>47</v>
      </c>
      <c r="H284" s="8" t="s">
        <v>2137</v>
      </c>
      <c r="I284" s="8" t="s">
        <v>49</v>
      </c>
      <c r="J284" s="10">
        <v>3.07</v>
      </c>
      <c r="K284" s="8" t="s">
        <v>2138</v>
      </c>
      <c r="L284" s="8"/>
      <c r="M284" s="8"/>
      <c r="N284" s="8" t="s">
        <v>2159</v>
      </c>
      <c r="O284" s="8" t="s">
        <v>52</v>
      </c>
      <c r="P284" s="8"/>
      <c r="Q284" s="8"/>
      <c r="R284" s="8" t="s">
        <v>2160</v>
      </c>
      <c r="S284" s="8" t="s">
        <v>2161</v>
      </c>
      <c r="T284" s="11" t="str">
        <f t="shared" si="2"/>
        <v>Amanda Powlen</v>
      </c>
      <c r="U284" s="8" t="s">
        <v>160</v>
      </c>
      <c r="V284" s="8" t="s">
        <v>2162</v>
      </c>
      <c r="W284" s="8"/>
      <c r="X284" s="8" t="s">
        <v>2143</v>
      </c>
      <c r="Y284" s="8" t="s">
        <v>60</v>
      </c>
      <c r="Z284" s="12" t="s">
        <v>2145</v>
      </c>
      <c r="AA284" s="8" t="s">
        <v>60</v>
      </c>
      <c r="AB284" s="12" t="s">
        <v>2146</v>
      </c>
      <c r="AC284" s="8" t="s">
        <v>60</v>
      </c>
      <c r="AD284" s="12" t="s">
        <v>2147</v>
      </c>
      <c r="AE284" s="8" t="s">
        <v>2148</v>
      </c>
      <c r="AF284" s="8" t="s">
        <v>2149</v>
      </c>
      <c r="AG284" s="8" t="s">
        <v>2150</v>
      </c>
      <c r="AH284" s="8" t="s">
        <v>134</v>
      </c>
      <c r="AI284" s="8" t="s">
        <v>66</v>
      </c>
      <c r="AJ284" s="8"/>
      <c r="AK284" s="13" t="s">
        <v>2151</v>
      </c>
      <c r="AL284" s="13" t="s">
        <v>948</v>
      </c>
      <c r="AM284" s="8" t="s">
        <v>2152</v>
      </c>
      <c r="AN284" s="8" t="s">
        <v>2153</v>
      </c>
      <c r="AO284" s="13" t="s">
        <v>2154</v>
      </c>
      <c r="AP284" s="9" t="s">
        <v>2149</v>
      </c>
      <c r="AQ284" s="11">
        <v>9538.0</v>
      </c>
    </row>
    <row r="285">
      <c r="A285" s="8" t="str">
        <f t="shared" si="1"/>
        <v>Tyler Raymond</v>
      </c>
      <c r="B285" s="8" t="s">
        <v>2132</v>
      </c>
      <c r="C285" s="8" t="s">
        <v>2133</v>
      </c>
      <c r="D285" s="9" t="s">
        <v>2134</v>
      </c>
      <c r="E285" s="8" t="s">
        <v>2135</v>
      </c>
      <c r="F285" s="8" t="s">
        <v>2136</v>
      </c>
      <c r="G285" s="8" t="s">
        <v>47</v>
      </c>
      <c r="H285" s="8" t="s">
        <v>2137</v>
      </c>
      <c r="I285" s="8" t="s">
        <v>49</v>
      </c>
      <c r="J285" s="10">
        <v>3.07</v>
      </c>
      <c r="K285" s="8" t="s">
        <v>2138</v>
      </c>
      <c r="L285" s="8" t="s">
        <v>86</v>
      </c>
      <c r="M285" s="8" t="s">
        <v>86</v>
      </c>
      <c r="N285" s="8" t="s">
        <v>2163</v>
      </c>
      <c r="O285" s="8" t="s">
        <v>52</v>
      </c>
      <c r="P285" s="8"/>
      <c r="Q285" s="8"/>
      <c r="R285" s="8" t="s">
        <v>1514</v>
      </c>
      <c r="S285" s="8" t="s">
        <v>2164</v>
      </c>
      <c r="T285" s="11" t="str">
        <f t="shared" si="2"/>
        <v>Tyler Raymond</v>
      </c>
      <c r="U285" s="8" t="s">
        <v>80</v>
      </c>
      <c r="V285" s="8" t="s">
        <v>86</v>
      </c>
      <c r="W285" s="8"/>
      <c r="X285" s="8" t="s">
        <v>2143</v>
      </c>
      <c r="Y285" s="12" t="s">
        <v>2165</v>
      </c>
      <c r="Z285" s="12" t="s">
        <v>2145</v>
      </c>
      <c r="AA285" s="8" t="s">
        <v>60</v>
      </c>
      <c r="AB285" s="12" t="s">
        <v>2146</v>
      </c>
      <c r="AC285" s="8" t="s">
        <v>60</v>
      </c>
      <c r="AD285" s="12" t="s">
        <v>2147</v>
      </c>
      <c r="AE285" s="8" t="s">
        <v>2148</v>
      </c>
      <c r="AF285" s="8" t="s">
        <v>2149</v>
      </c>
      <c r="AG285" s="8" t="s">
        <v>2150</v>
      </c>
      <c r="AH285" s="8" t="s">
        <v>134</v>
      </c>
      <c r="AI285" s="8" t="s">
        <v>66</v>
      </c>
      <c r="AJ285" s="8" t="s">
        <v>86</v>
      </c>
      <c r="AK285" s="13" t="s">
        <v>2151</v>
      </c>
      <c r="AL285" s="13" t="s">
        <v>948</v>
      </c>
      <c r="AM285" s="8" t="s">
        <v>2152</v>
      </c>
      <c r="AN285" s="8" t="s">
        <v>2153</v>
      </c>
      <c r="AO285" s="13" t="s">
        <v>2154</v>
      </c>
      <c r="AP285" s="9" t="s">
        <v>2149</v>
      </c>
      <c r="AQ285" s="11">
        <v>9538.0</v>
      </c>
    </row>
    <row r="286">
      <c r="A286" s="8" t="str">
        <f t="shared" si="1"/>
        <v>Alex Norstrom</v>
      </c>
      <c r="B286" s="8" t="s">
        <v>2132</v>
      </c>
      <c r="C286" s="8" t="s">
        <v>2133</v>
      </c>
      <c r="D286" s="9" t="s">
        <v>2134</v>
      </c>
      <c r="E286" s="8" t="s">
        <v>2135</v>
      </c>
      <c r="F286" s="8" t="s">
        <v>2136</v>
      </c>
      <c r="G286" s="8" t="s">
        <v>47</v>
      </c>
      <c r="H286" s="8" t="s">
        <v>2137</v>
      </c>
      <c r="I286" s="8" t="s">
        <v>49</v>
      </c>
      <c r="J286" s="10">
        <v>3.07</v>
      </c>
      <c r="K286" s="8" t="s">
        <v>2138</v>
      </c>
      <c r="L286" s="8"/>
      <c r="M286" s="8"/>
      <c r="N286" s="8" t="s">
        <v>2166</v>
      </c>
      <c r="O286" s="8" t="s">
        <v>52</v>
      </c>
      <c r="P286" s="8"/>
      <c r="Q286" s="8"/>
      <c r="R286" s="8" t="s">
        <v>766</v>
      </c>
      <c r="S286" s="8" t="s">
        <v>2167</v>
      </c>
      <c r="T286" s="11" t="str">
        <f t="shared" si="2"/>
        <v>Alex Norstrom</v>
      </c>
      <c r="U286" s="8" t="s">
        <v>80</v>
      </c>
      <c r="V286" s="8"/>
      <c r="W286" s="8"/>
      <c r="X286" s="8" t="s">
        <v>2143</v>
      </c>
      <c r="Y286" s="8" t="s">
        <v>60</v>
      </c>
      <c r="Z286" s="12" t="s">
        <v>2145</v>
      </c>
      <c r="AA286" s="8" t="s">
        <v>60</v>
      </c>
      <c r="AB286" s="12" t="s">
        <v>2146</v>
      </c>
      <c r="AC286" s="8" t="s">
        <v>60</v>
      </c>
      <c r="AD286" s="12" t="s">
        <v>2147</v>
      </c>
      <c r="AE286" s="8" t="s">
        <v>2148</v>
      </c>
      <c r="AF286" s="8" t="s">
        <v>2149</v>
      </c>
      <c r="AG286" s="8" t="s">
        <v>2150</v>
      </c>
      <c r="AH286" s="8" t="s">
        <v>134</v>
      </c>
      <c r="AI286" s="8" t="s">
        <v>66</v>
      </c>
      <c r="AJ286" s="8"/>
      <c r="AK286" s="8" t="s">
        <v>2151</v>
      </c>
      <c r="AL286" s="8" t="s">
        <v>948</v>
      </c>
      <c r="AM286" s="8" t="s">
        <v>2152</v>
      </c>
      <c r="AN286" s="8" t="s">
        <v>2153</v>
      </c>
      <c r="AO286" s="8" t="s">
        <v>2154</v>
      </c>
      <c r="AP286" s="8" t="s">
        <v>2149</v>
      </c>
      <c r="AQ286" s="11">
        <v>9538.0</v>
      </c>
    </row>
    <row r="287">
      <c r="A287" s="8" t="str">
        <f t="shared" si="1"/>
        <v>Bryan Powlen</v>
      </c>
      <c r="B287" s="8" t="s">
        <v>2132</v>
      </c>
      <c r="C287" s="8" t="s">
        <v>2133</v>
      </c>
      <c r="D287" s="9" t="s">
        <v>2134</v>
      </c>
      <c r="E287" s="8" t="s">
        <v>2135</v>
      </c>
      <c r="F287" s="8" t="s">
        <v>2136</v>
      </c>
      <c r="G287" s="8" t="s">
        <v>47</v>
      </c>
      <c r="H287" s="8" t="s">
        <v>2137</v>
      </c>
      <c r="I287" s="8" t="s">
        <v>49</v>
      </c>
      <c r="J287" s="10">
        <v>3.07</v>
      </c>
      <c r="K287" s="8" t="s">
        <v>2138</v>
      </c>
      <c r="L287" s="8"/>
      <c r="M287" s="8"/>
      <c r="N287" s="8" t="s">
        <v>2168</v>
      </c>
      <c r="O287" s="8" t="s">
        <v>52</v>
      </c>
      <c r="P287" s="8"/>
      <c r="Q287" s="8"/>
      <c r="R287" s="8" t="s">
        <v>2169</v>
      </c>
      <c r="S287" s="8" t="s">
        <v>2161</v>
      </c>
      <c r="T287" s="11" t="str">
        <f t="shared" si="2"/>
        <v>Bryan Powlen</v>
      </c>
      <c r="U287" s="8" t="s">
        <v>80</v>
      </c>
      <c r="V287" s="8"/>
      <c r="W287" s="8"/>
      <c r="X287" s="8" t="s">
        <v>2143</v>
      </c>
      <c r="Y287" s="8" t="s">
        <v>60</v>
      </c>
      <c r="Z287" s="12" t="s">
        <v>2145</v>
      </c>
      <c r="AA287" s="8" t="s">
        <v>60</v>
      </c>
      <c r="AB287" s="12" t="s">
        <v>2146</v>
      </c>
      <c r="AC287" s="12" t="s">
        <v>2170</v>
      </c>
      <c r="AD287" s="12" t="s">
        <v>2147</v>
      </c>
      <c r="AE287" s="8" t="s">
        <v>2148</v>
      </c>
      <c r="AF287" s="8" t="s">
        <v>2149</v>
      </c>
      <c r="AG287" s="8" t="s">
        <v>2150</v>
      </c>
      <c r="AH287" s="8" t="s">
        <v>134</v>
      </c>
      <c r="AI287" s="8" t="s">
        <v>66</v>
      </c>
      <c r="AJ287" s="8"/>
      <c r="AK287" s="8" t="s">
        <v>2151</v>
      </c>
      <c r="AL287" s="8" t="s">
        <v>948</v>
      </c>
      <c r="AM287" s="8" t="s">
        <v>2152</v>
      </c>
      <c r="AN287" s="8" t="s">
        <v>2153</v>
      </c>
      <c r="AO287" s="8" t="s">
        <v>2154</v>
      </c>
      <c r="AP287" s="8" t="s">
        <v>2149</v>
      </c>
      <c r="AQ287" s="11">
        <v>9538.0</v>
      </c>
    </row>
    <row r="288">
      <c r="A288" s="8" t="str">
        <f t="shared" si="1"/>
        <v>Christian Morrison</v>
      </c>
      <c r="B288" s="8" t="s">
        <v>2171</v>
      </c>
      <c r="C288" s="8" t="s">
        <v>2172</v>
      </c>
      <c r="D288" s="9" t="s">
        <v>2134</v>
      </c>
      <c r="E288" s="8" t="s">
        <v>2173</v>
      </c>
      <c r="F288" s="8" t="s">
        <v>2136</v>
      </c>
      <c r="G288" s="8" t="s">
        <v>47</v>
      </c>
      <c r="H288" s="8" t="s">
        <v>2174</v>
      </c>
      <c r="I288" s="8" t="s">
        <v>1330</v>
      </c>
      <c r="J288" s="10">
        <v>3.51</v>
      </c>
      <c r="K288" s="8" t="s">
        <v>2175</v>
      </c>
      <c r="L288" s="8" t="s">
        <v>86</v>
      </c>
      <c r="M288" s="8" t="s">
        <v>86</v>
      </c>
      <c r="N288" s="8" t="s">
        <v>2176</v>
      </c>
      <c r="O288" s="8" t="s">
        <v>52</v>
      </c>
      <c r="P288" s="8"/>
      <c r="Q288" s="8"/>
      <c r="R288" s="8" t="s">
        <v>2177</v>
      </c>
      <c r="S288" s="8" t="s">
        <v>2178</v>
      </c>
      <c r="T288" s="11" t="str">
        <f t="shared" si="2"/>
        <v>Christian Morrison</v>
      </c>
      <c r="U288" s="8" t="s">
        <v>55</v>
      </c>
      <c r="V288" s="8" t="s">
        <v>2179</v>
      </c>
      <c r="W288" s="8" t="s">
        <v>2180</v>
      </c>
      <c r="X288" s="8" t="s">
        <v>2181</v>
      </c>
      <c r="Y288" s="8" t="s">
        <v>60</v>
      </c>
      <c r="Z288" s="12" t="s">
        <v>2182</v>
      </c>
      <c r="AA288" s="12" t="s">
        <v>2183</v>
      </c>
      <c r="AB288" s="8" t="s">
        <v>60</v>
      </c>
      <c r="AC288" s="8" t="s">
        <v>60</v>
      </c>
      <c r="AD288" s="12" t="s">
        <v>2184</v>
      </c>
      <c r="AE288" s="8" t="s">
        <v>2185</v>
      </c>
      <c r="AF288" s="8" t="s">
        <v>2186</v>
      </c>
      <c r="AG288" s="8" t="s">
        <v>2150</v>
      </c>
      <c r="AH288" s="8" t="s">
        <v>134</v>
      </c>
      <c r="AI288" s="8" t="s">
        <v>233</v>
      </c>
      <c r="AJ288" s="8" t="s">
        <v>86</v>
      </c>
      <c r="AK288" s="8"/>
      <c r="AL288" s="8"/>
      <c r="AM288" s="8" t="s">
        <v>1115</v>
      </c>
      <c r="AN288" s="8" t="s">
        <v>2187</v>
      </c>
      <c r="AO288" s="13" t="s">
        <v>2188</v>
      </c>
      <c r="AP288" s="9" t="s">
        <v>2186</v>
      </c>
      <c r="AQ288" s="11">
        <v>5428.0</v>
      </c>
    </row>
    <row r="289">
      <c r="A289" s="8" t="str">
        <f t="shared" si="1"/>
        <v>Megan Patterson</v>
      </c>
      <c r="B289" s="8" t="s">
        <v>2171</v>
      </c>
      <c r="C289" s="8" t="s">
        <v>2172</v>
      </c>
      <c r="D289" s="9" t="s">
        <v>2134</v>
      </c>
      <c r="E289" s="8" t="s">
        <v>2173</v>
      </c>
      <c r="F289" s="8" t="s">
        <v>2136</v>
      </c>
      <c r="G289" s="8" t="s">
        <v>47</v>
      </c>
      <c r="H289" s="8" t="s">
        <v>2174</v>
      </c>
      <c r="I289" s="8" t="s">
        <v>1330</v>
      </c>
      <c r="J289" s="10">
        <v>3.51</v>
      </c>
      <c r="K289" s="8" t="s">
        <v>2175</v>
      </c>
      <c r="L289" s="8"/>
      <c r="M289" s="8"/>
      <c r="N289" s="8" t="s">
        <v>2189</v>
      </c>
      <c r="O289" s="8" t="s">
        <v>52</v>
      </c>
      <c r="P289" s="8"/>
      <c r="Q289" s="8"/>
      <c r="R289" s="8" t="s">
        <v>2190</v>
      </c>
      <c r="S289" s="8" t="s">
        <v>2191</v>
      </c>
      <c r="T289" s="11" t="str">
        <f t="shared" si="2"/>
        <v>Megan Patterson</v>
      </c>
      <c r="U289" s="8" t="s">
        <v>498</v>
      </c>
      <c r="V289" s="8" t="s">
        <v>2192</v>
      </c>
      <c r="W289" s="8" t="s">
        <v>2180</v>
      </c>
      <c r="X289" s="8" t="s">
        <v>2181</v>
      </c>
      <c r="Y289" s="12" t="s">
        <v>2193</v>
      </c>
      <c r="Z289" s="12" t="s">
        <v>2182</v>
      </c>
      <c r="AA289" s="12" t="s">
        <v>2194</v>
      </c>
      <c r="AB289" s="8" t="s">
        <v>60</v>
      </c>
      <c r="AC289" s="8" t="s">
        <v>60</v>
      </c>
      <c r="AD289" s="12" t="s">
        <v>2184</v>
      </c>
      <c r="AE289" s="8" t="s">
        <v>2185</v>
      </c>
      <c r="AF289" s="8" t="s">
        <v>2186</v>
      </c>
      <c r="AG289" s="8" t="s">
        <v>2150</v>
      </c>
      <c r="AH289" s="8" t="s">
        <v>134</v>
      </c>
      <c r="AI289" s="8" t="s">
        <v>233</v>
      </c>
      <c r="AJ289" s="8"/>
      <c r="AK289" s="8"/>
      <c r="AL289" s="8"/>
      <c r="AM289" s="8" t="s">
        <v>1115</v>
      </c>
      <c r="AN289" s="8" t="s">
        <v>2187</v>
      </c>
      <c r="AO289" s="13" t="s">
        <v>2188</v>
      </c>
      <c r="AP289" s="9" t="s">
        <v>2186</v>
      </c>
      <c r="AQ289" s="11">
        <v>5428.0</v>
      </c>
    </row>
    <row r="290">
      <c r="A290" s="8" t="str">
        <f t="shared" si="1"/>
        <v>Morgan Latham</v>
      </c>
      <c r="B290" s="8" t="s">
        <v>2171</v>
      </c>
      <c r="C290" s="8" t="s">
        <v>2172</v>
      </c>
      <c r="D290" s="9" t="s">
        <v>2134</v>
      </c>
      <c r="E290" s="8" t="s">
        <v>2173</v>
      </c>
      <c r="F290" s="8" t="s">
        <v>2136</v>
      </c>
      <c r="G290" s="8" t="s">
        <v>47</v>
      </c>
      <c r="H290" s="8" t="s">
        <v>2174</v>
      </c>
      <c r="I290" s="8" t="s">
        <v>1330</v>
      </c>
      <c r="J290" s="10">
        <v>3.51</v>
      </c>
      <c r="K290" s="8" t="s">
        <v>2175</v>
      </c>
      <c r="L290" s="8" t="s">
        <v>86</v>
      </c>
      <c r="M290" s="8" t="s">
        <v>86</v>
      </c>
      <c r="N290" s="8" t="s">
        <v>2195</v>
      </c>
      <c r="O290" s="8" t="s">
        <v>52</v>
      </c>
      <c r="P290" s="8"/>
      <c r="Q290" s="8"/>
      <c r="R290" s="8" t="s">
        <v>2196</v>
      </c>
      <c r="S290" s="8" t="s">
        <v>2197</v>
      </c>
      <c r="T290" s="11" t="str">
        <f t="shared" si="2"/>
        <v>Morgan Latham</v>
      </c>
      <c r="U290" s="8" t="s">
        <v>386</v>
      </c>
      <c r="V290" s="8" t="s">
        <v>2198</v>
      </c>
      <c r="W290" s="8" t="s">
        <v>86</v>
      </c>
      <c r="X290" s="8" t="s">
        <v>2181</v>
      </c>
      <c r="Y290" s="8" t="s">
        <v>60</v>
      </c>
      <c r="Z290" s="12" t="s">
        <v>2182</v>
      </c>
      <c r="AA290" s="8" t="s">
        <v>60</v>
      </c>
      <c r="AB290" s="8" t="s">
        <v>60</v>
      </c>
      <c r="AC290" s="8" t="s">
        <v>60</v>
      </c>
      <c r="AD290" s="12" t="s">
        <v>2184</v>
      </c>
      <c r="AE290" s="8" t="s">
        <v>2185</v>
      </c>
      <c r="AF290" s="8" t="s">
        <v>2186</v>
      </c>
      <c r="AG290" s="8" t="s">
        <v>2150</v>
      </c>
      <c r="AH290" s="8" t="s">
        <v>134</v>
      </c>
      <c r="AI290" s="8" t="s">
        <v>233</v>
      </c>
      <c r="AJ290" s="8" t="s">
        <v>86</v>
      </c>
      <c r="AK290" s="8" t="s">
        <v>86</v>
      </c>
      <c r="AL290" s="8" t="s">
        <v>86</v>
      </c>
      <c r="AM290" s="8" t="s">
        <v>1115</v>
      </c>
      <c r="AN290" s="8" t="s">
        <v>422</v>
      </c>
      <c r="AO290" s="8" t="s">
        <v>2188</v>
      </c>
      <c r="AP290" s="8" t="s">
        <v>2186</v>
      </c>
      <c r="AQ290" s="11">
        <v>5428.0</v>
      </c>
    </row>
    <row r="291">
      <c r="A291" s="8" t="str">
        <f t="shared" si="1"/>
        <v>Brooke Krohley</v>
      </c>
      <c r="B291" s="8" t="s">
        <v>2171</v>
      </c>
      <c r="C291" s="8" t="s">
        <v>2172</v>
      </c>
      <c r="D291" s="9" t="s">
        <v>2134</v>
      </c>
      <c r="E291" s="8" t="s">
        <v>2173</v>
      </c>
      <c r="F291" s="8" t="s">
        <v>2136</v>
      </c>
      <c r="G291" s="8" t="s">
        <v>47</v>
      </c>
      <c r="H291" s="8" t="s">
        <v>2174</v>
      </c>
      <c r="I291" s="8" t="s">
        <v>1330</v>
      </c>
      <c r="J291" s="10">
        <v>3.51</v>
      </c>
      <c r="K291" s="8" t="s">
        <v>2175</v>
      </c>
      <c r="L291" s="8"/>
      <c r="M291" s="8"/>
      <c r="N291" s="8" t="s">
        <v>2199</v>
      </c>
      <c r="O291" s="13" t="s">
        <v>52</v>
      </c>
      <c r="P291" s="8"/>
      <c r="Q291" s="8"/>
      <c r="R291" s="8" t="s">
        <v>2200</v>
      </c>
      <c r="S291" s="8" t="s">
        <v>2201</v>
      </c>
      <c r="T291" s="11" t="str">
        <f t="shared" si="2"/>
        <v>Brooke Krohley</v>
      </c>
      <c r="U291" s="8" t="s">
        <v>80</v>
      </c>
      <c r="V291" s="8" t="s">
        <v>2202</v>
      </c>
      <c r="W291" s="8"/>
      <c r="X291" s="13" t="s">
        <v>2181</v>
      </c>
      <c r="Y291" s="8" t="s">
        <v>60</v>
      </c>
      <c r="Z291" s="12" t="s">
        <v>2203</v>
      </c>
      <c r="AA291" s="8" t="s">
        <v>60</v>
      </c>
      <c r="AB291" s="8" t="s">
        <v>60</v>
      </c>
      <c r="AC291" s="8" t="s">
        <v>60</v>
      </c>
      <c r="AD291" s="12" t="s">
        <v>2204</v>
      </c>
      <c r="AE291" s="13" t="s">
        <v>2185</v>
      </c>
      <c r="AF291" s="8" t="s">
        <v>2186</v>
      </c>
      <c r="AG291" s="8" t="s">
        <v>2150</v>
      </c>
      <c r="AH291" s="8" t="s">
        <v>134</v>
      </c>
      <c r="AI291" s="8" t="s">
        <v>233</v>
      </c>
      <c r="AJ291" s="8"/>
      <c r="AK291" s="8"/>
      <c r="AL291" s="8"/>
      <c r="AM291" s="13" t="s">
        <v>1115</v>
      </c>
      <c r="AN291" s="8" t="s">
        <v>2187</v>
      </c>
      <c r="AO291" s="13" t="s">
        <v>2188</v>
      </c>
      <c r="AP291" s="9" t="s">
        <v>2186</v>
      </c>
      <c r="AQ291" s="11">
        <v>5428.0</v>
      </c>
    </row>
    <row r="292">
      <c r="A292" s="8" t="str">
        <f t="shared" si="1"/>
        <v>Gregory Wisser</v>
      </c>
      <c r="B292" s="8" t="s">
        <v>2171</v>
      </c>
      <c r="C292" s="8" t="s">
        <v>2172</v>
      </c>
      <c r="D292" s="9" t="s">
        <v>2134</v>
      </c>
      <c r="E292" s="8" t="s">
        <v>2173</v>
      </c>
      <c r="F292" s="8" t="s">
        <v>2136</v>
      </c>
      <c r="G292" s="8" t="s">
        <v>47</v>
      </c>
      <c r="H292" s="8" t="s">
        <v>2174</v>
      </c>
      <c r="I292" s="8" t="s">
        <v>1330</v>
      </c>
      <c r="J292" s="10">
        <v>3.51</v>
      </c>
      <c r="K292" s="8" t="s">
        <v>2175</v>
      </c>
      <c r="L292" s="8"/>
      <c r="M292" s="8"/>
      <c r="N292" s="13" t="s">
        <v>2205</v>
      </c>
      <c r="O292" s="13" t="s">
        <v>52</v>
      </c>
      <c r="P292" s="8"/>
      <c r="Q292" s="8"/>
      <c r="R292" s="8" t="s">
        <v>2206</v>
      </c>
      <c r="S292" s="8" t="s">
        <v>2207</v>
      </c>
      <c r="T292" s="11" t="str">
        <f t="shared" si="2"/>
        <v>Gregory Wisser</v>
      </c>
      <c r="U292" s="8" t="s">
        <v>80</v>
      </c>
      <c r="V292" s="8" t="s">
        <v>2208</v>
      </c>
      <c r="W292" s="8" t="s">
        <v>2209</v>
      </c>
      <c r="X292" s="13" t="s">
        <v>2181</v>
      </c>
      <c r="Y292" s="8" t="s">
        <v>60</v>
      </c>
      <c r="Z292" s="12" t="s">
        <v>2182</v>
      </c>
      <c r="AA292" s="8" t="s">
        <v>60</v>
      </c>
      <c r="AB292" s="8" t="s">
        <v>60</v>
      </c>
      <c r="AC292" s="8" t="s">
        <v>60</v>
      </c>
      <c r="AD292" s="12" t="s">
        <v>2184</v>
      </c>
      <c r="AE292" s="13" t="s">
        <v>2185</v>
      </c>
      <c r="AF292" s="8" t="s">
        <v>2186</v>
      </c>
      <c r="AG292" s="8" t="s">
        <v>2150</v>
      </c>
      <c r="AH292" s="8" t="s">
        <v>134</v>
      </c>
      <c r="AI292" s="8" t="s">
        <v>233</v>
      </c>
      <c r="AJ292" s="8"/>
      <c r="AK292" s="8"/>
      <c r="AL292" s="8"/>
      <c r="AM292" s="13" t="s">
        <v>1115</v>
      </c>
      <c r="AN292" s="8" t="s">
        <v>2187</v>
      </c>
      <c r="AO292" s="13" t="s">
        <v>2210</v>
      </c>
      <c r="AP292" s="9" t="s">
        <v>2186</v>
      </c>
      <c r="AQ292" s="11">
        <v>5428.0</v>
      </c>
    </row>
    <row r="293">
      <c r="A293" s="8" t="str">
        <f t="shared" si="1"/>
        <v>Gregory Wisser</v>
      </c>
      <c r="B293" s="8" t="s">
        <v>2171</v>
      </c>
      <c r="C293" s="8" t="s">
        <v>2172</v>
      </c>
      <c r="D293" s="9" t="s">
        <v>2134</v>
      </c>
      <c r="E293" s="8" t="s">
        <v>2173</v>
      </c>
      <c r="F293" s="8" t="s">
        <v>2136</v>
      </c>
      <c r="G293" s="8" t="s">
        <v>47</v>
      </c>
      <c r="H293" s="8" t="s">
        <v>2174</v>
      </c>
      <c r="I293" s="8" t="s">
        <v>1330</v>
      </c>
      <c r="J293" s="10">
        <v>3.51</v>
      </c>
      <c r="K293" s="8" t="s">
        <v>2175</v>
      </c>
      <c r="L293" s="8"/>
      <c r="M293" s="8"/>
      <c r="N293" s="13" t="s">
        <v>2211</v>
      </c>
      <c r="O293" s="13" t="s">
        <v>52</v>
      </c>
      <c r="P293" s="8"/>
      <c r="Q293" s="8"/>
      <c r="R293" s="8" t="s">
        <v>2206</v>
      </c>
      <c r="S293" s="8" t="s">
        <v>2207</v>
      </c>
      <c r="T293" s="11" t="str">
        <f t="shared" si="2"/>
        <v>Gregory Wisser</v>
      </c>
      <c r="U293" s="8" t="s">
        <v>80</v>
      </c>
      <c r="V293" s="8" t="s">
        <v>2208</v>
      </c>
      <c r="W293" s="8" t="s">
        <v>2209</v>
      </c>
      <c r="X293" s="13" t="s">
        <v>2181</v>
      </c>
      <c r="Y293" s="8" t="s">
        <v>60</v>
      </c>
      <c r="Z293" s="12" t="s">
        <v>2182</v>
      </c>
      <c r="AA293" s="8" t="s">
        <v>60</v>
      </c>
      <c r="AB293" s="8" t="s">
        <v>60</v>
      </c>
      <c r="AC293" s="8" t="s">
        <v>60</v>
      </c>
      <c r="AD293" s="12" t="s">
        <v>2184</v>
      </c>
      <c r="AE293" s="13" t="s">
        <v>2185</v>
      </c>
      <c r="AF293" s="8" t="s">
        <v>2186</v>
      </c>
      <c r="AG293" s="8" t="s">
        <v>2150</v>
      </c>
      <c r="AH293" s="8" t="s">
        <v>134</v>
      </c>
      <c r="AI293" s="8" t="s">
        <v>233</v>
      </c>
      <c r="AJ293" s="8"/>
      <c r="AK293" s="8"/>
      <c r="AL293" s="8"/>
      <c r="AM293" s="13" t="s">
        <v>1115</v>
      </c>
      <c r="AN293" s="8" t="s">
        <v>2187</v>
      </c>
      <c r="AO293" s="13" t="s">
        <v>2210</v>
      </c>
      <c r="AP293" s="9" t="s">
        <v>2186</v>
      </c>
      <c r="AQ293" s="11">
        <v>5428.0</v>
      </c>
    </row>
    <row r="294">
      <c r="A294" s="8" t="str">
        <f t="shared" si="1"/>
        <v>Selwyn Maxwell, Jr.</v>
      </c>
      <c r="B294" s="8" t="s">
        <v>2212</v>
      </c>
      <c r="C294" s="8" t="s">
        <v>2213</v>
      </c>
      <c r="D294" s="9" t="s">
        <v>2134</v>
      </c>
      <c r="E294" s="8" t="s">
        <v>2214</v>
      </c>
      <c r="F294" s="8" t="s">
        <v>2136</v>
      </c>
      <c r="G294" s="8" t="s">
        <v>47</v>
      </c>
      <c r="H294" s="8" t="s">
        <v>2215</v>
      </c>
      <c r="I294" s="8" t="s">
        <v>49</v>
      </c>
      <c r="J294" s="10">
        <v>3.76</v>
      </c>
      <c r="K294" s="8" t="s">
        <v>2216</v>
      </c>
      <c r="L294" s="8" t="s">
        <v>2217</v>
      </c>
      <c r="M294" s="8" t="s">
        <v>86</v>
      </c>
      <c r="N294" s="8" t="s">
        <v>2218</v>
      </c>
      <c r="O294" s="8" t="s">
        <v>52</v>
      </c>
      <c r="P294" s="8"/>
      <c r="Q294" s="8"/>
      <c r="R294" s="8" t="s">
        <v>2219</v>
      </c>
      <c r="S294" s="8" t="s">
        <v>2220</v>
      </c>
      <c r="T294" s="11" t="str">
        <f t="shared" si="2"/>
        <v>Selwyn Maxwell, Jr.</v>
      </c>
      <c r="U294" s="8" t="s">
        <v>498</v>
      </c>
      <c r="V294" s="8" t="s">
        <v>2221</v>
      </c>
      <c r="W294" s="8"/>
      <c r="X294" s="8" t="s">
        <v>2222</v>
      </c>
      <c r="Y294" s="8" t="s">
        <v>60</v>
      </c>
      <c r="Z294" s="12" t="s">
        <v>2223</v>
      </c>
      <c r="AA294" s="12" t="s">
        <v>2224</v>
      </c>
      <c r="AB294" s="12" t="s">
        <v>2225</v>
      </c>
      <c r="AC294" s="8" t="s">
        <v>60</v>
      </c>
      <c r="AD294" s="12" t="s">
        <v>2226</v>
      </c>
      <c r="AE294" s="8" t="s">
        <v>2227</v>
      </c>
      <c r="AF294" s="8" t="s">
        <v>2228</v>
      </c>
      <c r="AG294" s="8" t="s">
        <v>2150</v>
      </c>
      <c r="AH294" s="8" t="s">
        <v>194</v>
      </c>
      <c r="AI294" s="8" t="s">
        <v>66</v>
      </c>
      <c r="AJ294" s="8" t="s">
        <v>86</v>
      </c>
      <c r="AK294" s="13" t="s">
        <v>2229</v>
      </c>
      <c r="AL294" s="13" t="s">
        <v>2230</v>
      </c>
      <c r="AM294" s="8" t="s">
        <v>2231</v>
      </c>
      <c r="AN294" s="8" t="s">
        <v>2232</v>
      </c>
      <c r="AO294" s="13" t="s">
        <v>2233</v>
      </c>
      <c r="AP294" s="9" t="s">
        <v>2228</v>
      </c>
      <c r="AQ294" s="11">
        <v>19324.0</v>
      </c>
    </row>
    <row r="295">
      <c r="A295" s="8" t="str">
        <f t="shared" si="1"/>
        <v>Hannah Jefcoat</v>
      </c>
      <c r="B295" s="8" t="s">
        <v>2212</v>
      </c>
      <c r="C295" s="8" t="s">
        <v>2213</v>
      </c>
      <c r="D295" s="9" t="s">
        <v>2134</v>
      </c>
      <c r="E295" s="8" t="s">
        <v>2214</v>
      </c>
      <c r="F295" s="8" t="s">
        <v>2136</v>
      </c>
      <c r="G295" s="8" t="s">
        <v>47</v>
      </c>
      <c r="H295" s="8" t="s">
        <v>2215</v>
      </c>
      <c r="I295" s="8" t="s">
        <v>49</v>
      </c>
      <c r="J295" s="10">
        <v>3.76</v>
      </c>
      <c r="K295" s="8" t="s">
        <v>2216</v>
      </c>
      <c r="L295" s="8" t="s">
        <v>2217</v>
      </c>
      <c r="M295" s="8" t="s">
        <v>86</v>
      </c>
      <c r="N295" s="8" t="s">
        <v>2234</v>
      </c>
      <c r="O295" s="8" t="s">
        <v>52</v>
      </c>
      <c r="P295" s="8"/>
      <c r="Q295" s="8"/>
      <c r="R295" s="8" t="s">
        <v>104</v>
      </c>
      <c r="S295" s="8" t="s">
        <v>2235</v>
      </c>
      <c r="T295" s="11" t="str">
        <f t="shared" si="2"/>
        <v>Hannah Jefcoat</v>
      </c>
      <c r="U295" s="8" t="s">
        <v>1858</v>
      </c>
      <c r="V295" s="8" t="s">
        <v>2236</v>
      </c>
      <c r="W295" s="8"/>
      <c r="X295" s="8" t="s">
        <v>2222</v>
      </c>
      <c r="Y295" s="8" t="s">
        <v>60</v>
      </c>
      <c r="Z295" s="12" t="s">
        <v>2237</v>
      </c>
      <c r="AA295" s="8" t="s">
        <v>60</v>
      </c>
      <c r="AB295" s="12" t="s">
        <v>2238</v>
      </c>
      <c r="AC295" s="8" t="s">
        <v>60</v>
      </c>
      <c r="AD295" s="12" t="s">
        <v>2226</v>
      </c>
      <c r="AE295" s="8" t="s">
        <v>2227</v>
      </c>
      <c r="AF295" s="8" t="s">
        <v>2228</v>
      </c>
      <c r="AG295" s="8" t="s">
        <v>2150</v>
      </c>
      <c r="AH295" s="8" t="s">
        <v>194</v>
      </c>
      <c r="AI295" s="8" t="s">
        <v>66</v>
      </c>
      <c r="AJ295" s="8" t="s">
        <v>86</v>
      </c>
      <c r="AK295" s="13" t="s">
        <v>2229</v>
      </c>
      <c r="AL295" s="13" t="s">
        <v>2230</v>
      </c>
      <c r="AM295" s="8" t="s">
        <v>2231</v>
      </c>
      <c r="AN295" s="8" t="s">
        <v>2232</v>
      </c>
      <c r="AO295" s="13" t="s">
        <v>2233</v>
      </c>
      <c r="AP295" s="29" t="s">
        <v>2228</v>
      </c>
      <c r="AQ295" s="11">
        <v>19324.0</v>
      </c>
    </row>
    <row r="296">
      <c r="A296" s="8" t="str">
        <f t="shared" si="1"/>
        <v>Connor Mahoney-Ashberry</v>
      </c>
      <c r="B296" s="8" t="s">
        <v>2212</v>
      </c>
      <c r="C296" s="8" t="s">
        <v>2213</v>
      </c>
      <c r="D296" s="9" t="s">
        <v>2134</v>
      </c>
      <c r="E296" s="8" t="s">
        <v>2214</v>
      </c>
      <c r="F296" s="8" t="s">
        <v>2136</v>
      </c>
      <c r="G296" s="8" t="s">
        <v>47</v>
      </c>
      <c r="H296" s="8" t="s">
        <v>2215</v>
      </c>
      <c r="I296" s="8" t="s">
        <v>49</v>
      </c>
      <c r="J296" s="10">
        <v>3.76</v>
      </c>
      <c r="K296" s="8" t="s">
        <v>2216</v>
      </c>
      <c r="L296" s="8" t="s">
        <v>2217</v>
      </c>
      <c r="M296" s="8"/>
      <c r="N296" s="8" t="s">
        <v>2239</v>
      </c>
      <c r="O296" s="8" t="s">
        <v>52</v>
      </c>
      <c r="P296" s="8"/>
      <c r="Q296" s="8"/>
      <c r="R296" s="8" t="s">
        <v>2240</v>
      </c>
      <c r="S296" s="8" t="s">
        <v>2241</v>
      </c>
      <c r="T296" s="11" t="str">
        <f t="shared" si="2"/>
        <v>Connor Mahoney-Ashberry</v>
      </c>
      <c r="U296" s="8" t="s">
        <v>80</v>
      </c>
      <c r="V296" s="8" t="s">
        <v>2242</v>
      </c>
      <c r="W296" s="8"/>
      <c r="X296" s="8" t="s">
        <v>2222</v>
      </c>
      <c r="Y296" s="8" t="s">
        <v>60</v>
      </c>
      <c r="Z296" s="12" t="s">
        <v>2237</v>
      </c>
      <c r="AA296" s="8" t="s">
        <v>60</v>
      </c>
      <c r="AB296" s="12" t="s">
        <v>2238</v>
      </c>
      <c r="AC296" s="12" t="s">
        <v>2243</v>
      </c>
      <c r="AD296" s="12" t="s">
        <v>2226</v>
      </c>
      <c r="AE296" s="8" t="s">
        <v>2227</v>
      </c>
      <c r="AF296" s="8" t="s">
        <v>2228</v>
      </c>
      <c r="AG296" s="8" t="s">
        <v>2150</v>
      </c>
      <c r="AH296" s="8" t="s">
        <v>194</v>
      </c>
      <c r="AI296" s="8" t="s">
        <v>66</v>
      </c>
      <c r="AJ296" s="8"/>
      <c r="AK296" s="8" t="s">
        <v>2229</v>
      </c>
      <c r="AL296" s="8" t="s">
        <v>2230</v>
      </c>
      <c r="AM296" s="8" t="s">
        <v>2231</v>
      </c>
      <c r="AN296" s="8" t="s">
        <v>2232</v>
      </c>
      <c r="AO296" s="8" t="s">
        <v>2233</v>
      </c>
      <c r="AP296" s="8" t="s">
        <v>2228</v>
      </c>
      <c r="AQ296" s="11">
        <v>19324.0</v>
      </c>
    </row>
    <row r="297">
      <c r="A297" s="8" t="str">
        <f t="shared" si="1"/>
        <v>Jim Sullivan</v>
      </c>
      <c r="B297" s="8" t="s">
        <v>2212</v>
      </c>
      <c r="C297" s="8" t="s">
        <v>2213</v>
      </c>
      <c r="D297" s="9" t="s">
        <v>2134</v>
      </c>
      <c r="E297" s="8" t="s">
        <v>2214</v>
      </c>
      <c r="F297" s="8" t="s">
        <v>2136</v>
      </c>
      <c r="G297" s="8" t="s">
        <v>47</v>
      </c>
      <c r="H297" s="8" t="s">
        <v>2215</v>
      </c>
      <c r="I297" s="8" t="s">
        <v>49</v>
      </c>
      <c r="J297" s="10">
        <v>3.76</v>
      </c>
      <c r="K297" s="8" t="s">
        <v>2216</v>
      </c>
      <c r="L297" s="8" t="s">
        <v>2217</v>
      </c>
      <c r="M297" s="8"/>
      <c r="N297" s="8" t="s">
        <v>2244</v>
      </c>
      <c r="O297" s="8" t="s">
        <v>52</v>
      </c>
      <c r="P297" s="8"/>
      <c r="Q297" s="8"/>
      <c r="R297" s="8" t="s">
        <v>756</v>
      </c>
      <c r="S297" s="8" t="s">
        <v>2245</v>
      </c>
      <c r="T297" s="11" t="str">
        <f t="shared" si="2"/>
        <v>Jim Sullivan</v>
      </c>
      <c r="U297" s="8" t="s">
        <v>80</v>
      </c>
      <c r="V297" s="8" t="s">
        <v>2246</v>
      </c>
      <c r="W297" s="8"/>
      <c r="X297" s="8" t="s">
        <v>2222</v>
      </c>
      <c r="Y297" s="8" t="s">
        <v>60</v>
      </c>
      <c r="Z297" s="12" t="s">
        <v>2237</v>
      </c>
      <c r="AA297" s="8" t="s">
        <v>60</v>
      </c>
      <c r="AB297" s="12" t="s">
        <v>2238</v>
      </c>
      <c r="AC297" s="8" t="s">
        <v>60</v>
      </c>
      <c r="AD297" s="12" t="s">
        <v>2226</v>
      </c>
      <c r="AE297" s="8" t="s">
        <v>2227</v>
      </c>
      <c r="AF297" s="8" t="s">
        <v>2228</v>
      </c>
      <c r="AG297" s="8" t="s">
        <v>2150</v>
      </c>
      <c r="AH297" s="8" t="s">
        <v>194</v>
      </c>
      <c r="AI297" s="8" t="s">
        <v>66</v>
      </c>
      <c r="AJ297" s="8"/>
      <c r="AK297" s="13" t="s">
        <v>2229</v>
      </c>
      <c r="AL297" s="13" t="s">
        <v>2230</v>
      </c>
      <c r="AM297" s="8" t="s">
        <v>2231</v>
      </c>
      <c r="AN297" s="8" t="s">
        <v>2232</v>
      </c>
      <c r="AO297" s="13" t="s">
        <v>2233</v>
      </c>
      <c r="AP297" s="9" t="s">
        <v>2228</v>
      </c>
      <c r="AQ297" s="11">
        <v>19324.0</v>
      </c>
    </row>
    <row r="298">
      <c r="A298" s="8" t="str">
        <f t="shared" si="1"/>
        <v>Rich Miller</v>
      </c>
      <c r="B298" s="8" t="s">
        <v>2212</v>
      </c>
      <c r="C298" s="8" t="s">
        <v>2213</v>
      </c>
      <c r="D298" s="9" t="s">
        <v>2134</v>
      </c>
      <c r="E298" s="8" t="s">
        <v>2214</v>
      </c>
      <c r="F298" s="8" t="s">
        <v>2136</v>
      </c>
      <c r="G298" s="8" t="s">
        <v>47</v>
      </c>
      <c r="H298" s="8" t="s">
        <v>2215</v>
      </c>
      <c r="I298" s="8" t="s">
        <v>49</v>
      </c>
      <c r="J298" s="10">
        <v>3.76</v>
      </c>
      <c r="K298" s="8" t="s">
        <v>2216</v>
      </c>
      <c r="L298" s="8" t="s">
        <v>2217</v>
      </c>
      <c r="M298" s="8" t="s">
        <v>86</v>
      </c>
      <c r="N298" s="8" t="s">
        <v>2247</v>
      </c>
      <c r="O298" s="8" t="s">
        <v>52</v>
      </c>
      <c r="P298" s="8"/>
      <c r="Q298" s="8"/>
      <c r="R298" s="8" t="s">
        <v>1871</v>
      </c>
      <c r="S298" s="8" t="s">
        <v>492</v>
      </c>
      <c r="T298" s="11" t="str">
        <f t="shared" si="2"/>
        <v>Rich Miller</v>
      </c>
      <c r="U298" s="8" t="s">
        <v>80</v>
      </c>
      <c r="V298" s="8" t="s">
        <v>2248</v>
      </c>
      <c r="W298" s="8" t="s">
        <v>2249</v>
      </c>
      <c r="X298" s="8" t="s">
        <v>2222</v>
      </c>
      <c r="Y298" s="8" t="s">
        <v>60</v>
      </c>
      <c r="Z298" s="12" t="s">
        <v>2223</v>
      </c>
      <c r="AA298" s="12" t="s">
        <v>2250</v>
      </c>
      <c r="AB298" s="12" t="s">
        <v>2225</v>
      </c>
      <c r="AC298" s="8" t="s">
        <v>60</v>
      </c>
      <c r="AD298" s="12" t="s">
        <v>2226</v>
      </c>
      <c r="AE298" s="8" t="s">
        <v>2227</v>
      </c>
      <c r="AF298" s="8" t="s">
        <v>2228</v>
      </c>
      <c r="AG298" s="8" t="s">
        <v>2150</v>
      </c>
      <c r="AH298" s="8" t="s">
        <v>194</v>
      </c>
      <c r="AI298" s="8" t="s">
        <v>66</v>
      </c>
      <c r="AJ298" s="8" t="s">
        <v>86</v>
      </c>
      <c r="AK298" s="13" t="s">
        <v>2229</v>
      </c>
      <c r="AL298" s="13" t="s">
        <v>2230</v>
      </c>
      <c r="AM298" s="8" t="s">
        <v>2231</v>
      </c>
      <c r="AN298" s="8" t="s">
        <v>2232</v>
      </c>
      <c r="AO298" s="13" t="s">
        <v>2233</v>
      </c>
      <c r="AP298" s="9" t="s">
        <v>2228</v>
      </c>
      <c r="AQ298" s="11">
        <v>19324.0</v>
      </c>
    </row>
    <row r="299">
      <c r="A299" s="8" t="str">
        <f t="shared" si="1"/>
        <v>Darryl Sullivan</v>
      </c>
      <c r="B299" s="8" t="s">
        <v>2212</v>
      </c>
      <c r="C299" s="8" t="s">
        <v>2213</v>
      </c>
      <c r="D299" s="9" t="s">
        <v>2134</v>
      </c>
      <c r="E299" s="8" t="s">
        <v>2214</v>
      </c>
      <c r="F299" s="8" t="s">
        <v>2136</v>
      </c>
      <c r="G299" s="8" t="s">
        <v>47</v>
      </c>
      <c r="H299" s="8" t="s">
        <v>2215</v>
      </c>
      <c r="I299" s="8" t="s">
        <v>49</v>
      </c>
      <c r="J299" s="10">
        <v>3.76</v>
      </c>
      <c r="K299" s="27" t="s">
        <v>2216</v>
      </c>
      <c r="L299" s="8" t="s">
        <v>2217</v>
      </c>
      <c r="M299" s="8" t="s">
        <v>86</v>
      </c>
      <c r="N299" s="8" t="s">
        <v>2251</v>
      </c>
      <c r="O299" s="8" t="s">
        <v>52</v>
      </c>
      <c r="P299" s="8"/>
      <c r="Q299" s="8"/>
      <c r="R299" s="8" t="s">
        <v>2252</v>
      </c>
      <c r="S299" s="8" t="s">
        <v>2245</v>
      </c>
      <c r="T299" s="11" t="str">
        <f t="shared" si="2"/>
        <v>Darryl Sullivan</v>
      </c>
      <c r="U299" s="8" t="s">
        <v>80</v>
      </c>
      <c r="V299" s="8" t="s">
        <v>2253</v>
      </c>
      <c r="W299" s="8" t="s">
        <v>86</v>
      </c>
      <c r="X299" s="8" t="s">
        <v>2222</v>
      </c>
      <c r="Y299" s="12" t="s">
        <v>2254</v>
      </c>
      <c r="Z299" s="12" t="s">
        <v>2237</v>
      </c>
      <c r="AA299" s="8" t="s">
        <v>60</v>
      </c>
      <c r="AB299" s="12" t="s">
        <v>2238</v>
      </c>
      <c r="AC299" s="12" t="s">
        <v>2255</v>
      </c>
      <c r="AD299" s="12" t="s">
        <v>2226</v>
      </c>
      <c r="AE299" s="8" t="s">
        <v>2227</v>
      </c>
      <c r="AF299" s="8" t="s">
        <v>2228</v>
      </c>
      <c r="AG299" s="8" t="s">
        <v>2150</v>
      </c>
      <c r="AH299" s="8" t="s">
        <v>194</v>
      </c>
      <c r="AI299" s="8" t="s">
        <v>66</v>
      </c>
      <c r="AJ299" s="8" t="s">
        <v>86</v>
      </c>
      <c r="AK299" s="8" t="s">
        <v>2229</v>
      </c>
      <c r="AL299" s="8" t="s">
        <v>2230</v>
      </c>
      <c r="AM299" s="8" t="s">
        <v>2231</v>
      </c>
      <c r="AN299" s="8" t="s">
        <v>2232</v>
      </c>
      <c r="AO299" s="8" t="s">
        <v>2233</v>
      </c>
      <c r="AP299" s="8" t="s">
        <v>2228</v>
      </c>
      <c r="AQ299" s="11">
        <v>19324.0</v>
      </c>
    </row>
    <row r="300">
      <c r="A300" s="8" t="str">
        <f t="shared" si="1"/>
        <v>Jeff Forino</v>
      </c>
      <c r="B300" s="8" t="s">
        <v>2256</v>
      </c>
      <c r="C300" s="8" t="s">
        <v>2257</v>
      </c>
      <c r="D300" s="9" t="s">
        <v>2134</v>
      </c>
      <c r="E300" s="13" t="s">
        <v>2258</v>
      </c>
      <c r="F300" s="8" t="s">
        <v>2136</v>
      </c>
      <c r="G300" s="8" t="s">
        <v>47</v>
      </c>
      <c r="H300" s="8" t="s">
        <v>2259</v>
      </c>
      <c r="I300" s="8" t="s">
        <v>49</v>
      </c>
      <c r="J300" s="10">
        <v>4.13</v>
      </c>
      <c r="K300" s="8" t="s">
        <v>2260</v>
      </c>
      <c r="L300" s="8" t="s">
        <v>2261</v>
      </c>
      <c r="M300" s="8"/>
      <c r="N300" s="8" t="s">
        <v>2262</v>
      </c>
      <c r="O300" s="8" t="s">
        <v>52</v>
      </c>
      <c r="P300" s="8"/>
      <c r="Q300" s="8"/>
      <c r="R300" s="8" t="s">
        <v>1632</v>
      </c>
      <c r="S300" s="8" t="s">
        <v>2263</v>
      </c>
      <c r="T300" s="11" t="str">
        <f t="shared" si="2"/>
        <v>Jeff Forino</v>
      </c>
      <c r="U300" s="8" t="s">
        <v>2264</v>
      </c>
      <c r="V300" s="8" t="s">
        <v>2265</v>
      </c>
      <c r="W300" s="8"/>
      <c r="X300" s="8" t="s">
        <v>2266</v>
      </c>
      <c r="Y300" s="12" t="s">
        <v>2267</v>
      </c>
      <c r="Z300" s="12" t="s">
        <v>2268</v>
      </c>
      <c r="AA300" s="12" t="s">
        <v>2269</v>
      </c>
      <c r="AB300" s="12" t="s">
        <v>2270</v>
      </c>
      <c r="AC300" s="8" t="s">
        <v>60</v>
      </c>
      <c r="AD300" s="12" t="s">
        <v>2271</v>
      </c>
      <c r="AE300" s="8" t="s">
        <v>2272</v>
      </c>
      <c r="AF300" s="13" t="s">
        <v>2273</v>
      </c>
      <c r="AG300" s="13" t="s">
        <v>2150</v>
      </c>
      <c r="AH300" s="8" t="s">
        <v>352</v>
      </c>
      <c r="AI300" s="8" t="s">
        <v>233</v>
      </c>
      <c r="AJ300" s="8"/>
      <c r="AK300" s="13" t="s">
        <v>2274</v>
      </c>
      <c r="AL300" s="13" t="s">
        <v>2275</v>
      </c>
      <c r="AM300" s="8" t="s">
        <v>597</v>
      </c>
      <c r="AN300" s="8" t="s">
        <v>2276</v>
      </c>
      <c r="AO300" s="13" t="s">
        <v>2277</v>
      </c>
      <c r="AP300" s="15" t="s">
        <v>2273</v>
      </c>
      <c r="AQ300" s="11">
        <v>5472.0</v>
      </c>
    </row>
    <row r="301">
      <c r="A301" s="8" t="str">
        <f t="shared" si="1"/>
        <v>Courtney Jaworski</v>
      </c>
      <c r="B301" s="8" t="s">
        <v>2256</v>
      </c>
      <c r="C301" s="8" t="s">
        <v>2257</v>
      </c>
      <c r="D301" s="9" t="s">
        <v>2134</v>
      </c>
      <c r="E301" s="13" t="s">
        <v>2258</v>
      </c>
      <c r="F301" s="8" t="s">
        <v>2136</v>
      </c>
      <c r="G301" s="8" t="s">
        <v>47</v>
      </c>
      <c r="H301" s="8" t="s">
        <v>2259</v>
      </c>
      <c r="I301" s="8" t="s">
        <v>49</v>
      </c>
      <c r="J301" s="10">
        <v>4.13</v>
      </c>
      <c r="K301" s="8" t="s">
        <v>2260</v>
      </c>
      <c r="L301" s="8" t="s">
        <v>2261</v>
      </c>
      <c r="M301" s="8"/>
      <c r="N301" s="8" t="s">
        <v>2278</v>
      </c>
      <c r="O301" s="8" t="s">
        <v>52</v>
      </c>
      <c r="P301" s="8"/>
      <c r="Q301" s="8"/>
      <c r="R301" s="8" t="s">
        <v>2279</v>
      </c>
      <c r="S301" s="8" t="s">
        <v>2280</v>
      </c>
      <c r="T301" s="11" t="str">
        <f t="shared" si="2"/>
        <v>Courtney Jaworski</v>
      </c>
      <c r="U301" s="8" t="s">
        <v>311</v>
      </c>
      <c r="V301" s="8" t="s">
        <v>2281</v>
      </c>
      <c r="W301" s="8"/>
      <c r="X301" s="8" t="s">
        <v>2266</v>
      </c>
      <c r="Y301" s="8" t="s">
        <v>60</v>
      </c>
      <c r="Z301" s="12" t="s">
        <v>2268</v>
      </c>
      <c r="AA301" s="8" t="s">
        <v>60</v>
      </c>
      <c r="AB301" s="12" t="s">
        <v>2270</v>
      </c>
      <c r="AC301" s="8" t="s">
        <v>60</v>
      </c>
      <c r="AD301" s="12" t="s">
        <v>2271</v>
      </c>
      <c r="AE301" s="8" t="s">
        <v>2272</v>
      </c>
      <c r="AF301" s="13" t="s">
        <v>2273</v>
      </c>
      <c r="AG301" s="13" t="s">
        <v>2150</v>
      </c>
      <c r="AH301" s="8" t="s">
        <v>352</v>
      </c>
      <c r="AI301" s="8" t="s">
        <v>233</v>
      </c>
      <c r="AJ301" s="8"/>
      <c r="AK301" s="13" t="s">
        <v>2274</v>
      </c>
      <c r="AL301" s="13" t="s">
        <v>2275</v>
      </c>
      <c r="AM301" s="8" t="s">
        <v>597</v>
      </c>
      <c r="AN301" s="8" t="s">
        <v>2276</v>
      </c>
      <c r="AO301" s="13" t="s">
        <v>2277</v>
      </c>
      <c r="AP301" s="15" t="s">
        <v>2273</v>
      </c>
      <c r="AQ301" s="11">
        <v>5472.0</v>
      </c>
    </row>
    <row r="302">
      <c r="A302" s="8" t="str">
        <f t="shared" si="1"/>
        <v>Peter Koumlelis</v>
      </c>
      <c r="B302" s="8" t="s">
        <v>2256</v>
      </c>
      <c r="C302" s="8" t="s">
        <v>2257</v>
      </c>
      <c r="D302" s="9" t="s">
        <v>2134</v>
      </c>
      <c r="E302" s="13" t="s">
        <v>2258</v>
      </c>
      <c r="F302" s="8" t="s">
        <v>2136</v>
      </c>
      <c r="G302" s="8" t="s">
        <v>47</v>
      </c>
      <c r="H302" s="8" t="s">
        <v>2259</v>
      </c>
      <c r="I302" s="8" t="s">
        <v>49</v>
      </c>
      <c r="J302" s="10">
        <v>4.13</v>
      </c>
      <c r="K302" s="8" t="s">
        <v>2260</v>
      </c>
      <c r="L302" s="8" t="s">
        <v>2261</v>
      </c>
      <c r="M302" s="8"/>
      <c r="N302" s="8" t="s">
        <v>2282</v>
      </c>
      <c r="O302" s="8" t="s">
        <v>52</v>
      </c>
      <c r="P302" s="8"/>
      <c r="Q302" s="8"/>
      <c r="R302" s="8" t="s">
        <v>2283</v>
      </c>
      <c r="S302" s="8" t="s">
        <v>2284</v>
      </c>
      <c r="T302" s="11" t="str">
        <f t="shared" si="2"/>
        <v>Peter Koumlelis</v>
      </c>
      <c r="U302" s="8" t="s">
        <v>160</v>
      </c>
      <c r="V302" s="8" t="s">
        <v>2285</v>
      </c>
      <c r="W302" s="8"/>
      <c r="X302" s="8" t="s">
        <v>2266</v>
      </c>
      <c r="Y302" s="8" t="s">
        <v>60</v>
      </c>
      <c r="Z302" s="12" t="s">
        <v>2286</v>
      </c>
      <c r="AA302" s="8" t="s">
        <v>60</v>
      </c>
      <c r="AB302" s="12" t="s">
        <v>2270</v>
      </c>
      <c r="AC302" s="8" t="s">
        <v>60</v>
      </c>
      <c r="AD302" s="12" t="s">
        <v>2271</v>
      </c>
      <c r="AE302" s="8" t="s">
        <v>2272</v>
      </c>
      <c r="AF302" s="13" t="s">
        <v>2273</v>
      </c>
      <c r="AG302" s="13" t="s">
        <v>2150</v>
      </c>
      <c r="AH302" s="8" t="s">
        <v>352</v>
      </c>
      <c r="AI302" s="8" t="s">
        <v>233</v>
      </c>
      <c r="AJ302" s="8"/>
      <c r="AK302" s="13" t="s">
        <v>2274</v>
      </c>
      <c r="AL302" s="13" t="s">
        <v>2275</v>
      </c>
      <c r="AM302" s="8" t="s">
        <v>597</v>
      </c>
      <c r="AN302" s="8" t="s">
        <v>2276</v>
      </c>
      <c r="AO302" s="13" t="s">
        <v>2277</v>
      </c>
      <c r="AP302" s="14" t="s">
        <v>2273</v>
      </c>
      <c r="AQ302" s="11">
        <v>5472.0</v>
      </c>
    </row>
    <row r="303">
      <c r="A303" s="8" t="str">
        <f t="shared" si="1"/>
        <v>Max Frye</v>
      </c>
      <c r="B303" s="8" t="s">
        <v>2256</v>
      </c>
      <c r="C303" s="8" t="s">
        <v>2257</v>
      </c>
      <c r="D303" s="9" t="s">
        <v>2134</v>
      </c>
      <c r="E303" s="13" t="s">
        <v>2258</v>
      </c>
      <c r="F303" s="8" t="s">
        <v>2136</v>
      </c>
      <c r="G303" s="8" t="s">
        <v>47</v>
      </c>
      <c r="H303" s="8" t="s">
        <v>2259</v>
      </c>
      <c r="I303" s="8" t="s">
        <v>49</v>
      </c>
      <c r="J303" s="10">
        <v>4.13</v>
      </c>
      <c r="K303" s="8" t="s">
        <v>2260</v>
      </c>
      <c r="L303" s="8" t="s">
        <v>2261</v>
      </c>
      <c r="M303" s="8"/>
      <c r="N303" s="8" t="s">
        <v>2287</v>
      </c>
      <c r="O303" s="8" t="s">
        <v>52</v>
      </c>
      <c r="P303" s="8"/>
      <c r="Q303" s="8"/>
      <c r="R303" s="8" t="s">
        <v>2288</v>
      </c>
      <c r="S303" s="8" t="s">
        <v>2289</v>
      </c>
      <c r="T303" s="11" t="str">
        <f t="shared" si="2"/>
        <v>Max Frye</v>
      </c>
      <c r="U303" s="8" t="s">
        <v>167</v>
      </c>
      <c r="V303" s="8" t="s">
        <v>2290</v>
      </c>
      <c r="W303" s="8"/>
      <c r="X303" s="8" t="s">
        <v>2266</v>
      </c>
      <c r="Y303" s="8" t="s">
        <v>60</v>
      </c>
      <c r="Z303" s="12" t="s">
        <v>2286</v>
      </c>
      <c r="AA303" s="8" t="s">
        <v>60</v>
      </c>
      <c r="AB303" s="12" t="s">
        <v>2270</v>
      </c>
      <c r="AC303" s="12" t="s">
        <v>2291</v>
      </c>
      <c r="AD303" s="12" t="s">
        <v>2271</v>
      </c>
      <c r="AE303" s="8" t="s">
        <v>2272</v>
      </c>
      <c r="AF303" s="13" t="s">
        <v>2273</v>
      </c>
      <c r="AG303" s="13" t="s">
        <v>2150</v>
      </c>
      <c r="AH303" s="8" t="s">
        <v>352</v>
      </c>
      <c r="AI303" s="8" t="s">
        <v>233</v>
      </c>
      <c r="AJ303" s="8"/>
      <c r="AK303" s="13" t="s">
        <v>2274</v>
      </c>
      <c r="AL303" s="13" t="s">
        <v>2275</v>
      </c>
      <c r="AM303" s="8" t="s">
        <v>597</v>
      </c>
      <c r="AN303" s="8" t="s">
        <v>2276</v>
      </c>
      <c r="AO303" s="13" t="s">
        <v>2277</v>
      </c>
      <c r="AP303" s="14" t="s">
        <v>2273</v>
      </c>
      <c r="AQ303" s="11">
        <v>5472.0</v>
      </c>
    </row>
    <row r="304">
      <c r="A304" s="8" t="str">
        <f t="shared" si="1"/>
        <v>Kyle Basista</v>
      </c>
      <c r="B304" s="8" t="s">
        <v>2256</v>
      </c>
      <c r="C304" s="8" t="s">
        <v>2257</v>
      </c>
      <c r="D304" s="9" t="s">
        <v>2134</v>
      </c>
      <c r="E304" s="8" t="s">
        <v>2258</v>
      </c>
      <c r="F304" s="8" t="s">
        <v>2136</v>
      </c>
      <c r="G304" s="8" t="s">
        <v>47</v>
      </c>
      <c r="H304" s="8" t="s">
        <v>2259</v>
      </c>
      <c r="I304" s="8" t="s">
        <v>49</v>
      </c>
      <c r="J304" s="10">
        <v>4.13</v>
      </c>
      <c r="K304" s="8" t="s">
        <v>2260</v>
      </c>
      <c r="L304" s="8" t="s">
        <v>2261</v>
      </c>
      <c r="M304" s="8"/>
      <c r="N304" s="8" t="s">
        <v>2292</v>
      </c>
      <c r="O304" s="8" t="s">
        <v>52</v>
      </c>
      <c r="P304" s="8"/>
      <c r="Q304" s="8"/>
      <c r="R304" s="8" t="s">
        <v>1275</v>
      </c>
      <c r="S304" s="8" t="s">
        <v>2293</v>
      </c>
      <c r="T304" s="11" t="str">
        <f t="shared" si="2"/>
        <v>Kyle Basista</v>
      </c>
      <c r="U304" s="8" t="s">
        <v>2035</v>
      </c>
      <c r="V304" s="8" t="s">
        <v>2294</v>
      </c>
      <c r="W304" s="8"/>
      <c r="X304" s="8" t="s">
        <v>2266</v>
      </c>
      <c r="Y304" s="12" t="s">
        <v>2295</v>
      </c>
      <c r="Z304" s="12" t="s">
        <v>2268</v>
      </c>
      <c r="AA304" s="8" t="s">
        <v>60</v>
      </c>
      <c r="AB304" s="12" t="s">
        <v>2270</v>
      </c>
      <c r="AC304" s="8" t="s">
        <v>60</v>
      </c>
      <c r="AD304" s="12" t="s">
        <v>2271</v>
      </c>
      <c r="AE304" s="8" t="s">
        <v>2272</v>
      </c>
      <c r="AF304" s="8" t="s">
        <v>2273</v>
      </c>
      <c r="AG304" s="8" t="s">
        <v>2150</v>
      </c>
      <c r="AH304" s="8" t="s">
        <v>352</v>
      </c>
      <c r="AI304" s="8" t="s">
        <v>233</v>
      </c>
      <c r="AJ304" s="8"/>
      <c r="AK304" s="8" t="s">
        <v>2274</v>
      </c>
      <c r="AL304" s="8" t="s">
        <v>2275</v>
      </c>
      <c r="AM304" s="8" t="s">
        <v>597</v>
      </c>
      <c r="AN304" s="8" t="s">
        <v>2276</v>
      </c>
      <c r="AO304" s="8" t="s">
        <v>2277</v>
      </c>
      <c r="AP304" s="9" t="s">
        <v>2273</v>
      </c>
      <c r="AQ304" s="11">
        <v>5472.0</v>
      </c>
    </row>
    <row r="305">
      <c r="A305" s="8" t="str">
        <f t="shared" si="1"/>
        <v>Laura Broderick</v>
      </c>
      <c r="B305" s="8" t="s">
        <v>2256</v>
      </c>
      <c r="C305" s="8" t="s">
        <v>2257</v>
      </c>
      <c r="D305" s="9" t="s">
        <v>2134</v>
      </c>
      <c r="E305" s="13" t="s">
        <v>2258</v>
      </c>
      <c r="F305" s="8" t="s">
        <v>2136</v>
      </c>
      <c r="G305" s="8" t="s">
        <v>47</v>
      </c>
      <c r="H305" s="8" t="s">
        <v>2259</v>
      </c>
      <c r="I305" s="8" t="s">
        <v>49</v>
      </c>
      <c r="J305" s="10">
        <v>4.13</v>
      </c>
      <c r="K305" s="8" t="s">
        <v>2260</v>
      </c>
      <c r="L305" s="8" t="s">
        <v>2261</v>
      </c>
      <c r="M305" s="8"/>
      <c r="N305" s="8" t="s">
        <v>2296</v>
      </c>
      <c r="O305" s="8" t="s">
        <v>52</v>
      </c>
      <c r="P305" s="8"/>
      <c r="Q305" s="8"/>
      <c r="R305" s="8" t="s">
        <v>2033</v>
      </c>
      <c r="S305" s="8" t="s">
        <v>2297</v>
      </c>
      <c r="T305" s="11" t="str">
        <f t="shared" si="2"/>
        <v>Laura Broderick</v>
      </c>
      <c r="U305" s="8" t="s">
        <v>106</v>
      </c>
      <c r="V305" s="8" t="s">
        <v>2298</v>
      </c>
      <c r="W305" s="8" t="s">
        <v>2299</v>
      </c>
      <c r="X305" s="8" t="s">
        <v>2266</v>
      </c>
      <c r="Y305" s="8" t="s">
        <v>60</v>
      </c>
      <c r="Z305" s="12" t="s">
        <v>2268</v>
      </c>
      <c r="AA305" s="8" t="s">
        <v>60</v>
      </c>
      <c r="AB305" s="12" t="s">
        <v>2270</v>
      </c>
      <c r="AC305" s="8" t="s">
        <v>60</v>
      </c>
      <c r="AD305" s="12" t="s">
        <v>2271</v>
      </c>
      <c r="AE305" s="8" t="s">
        <v>2272</v>
      </c>
      <c r="AF305" s="13" t="s">
        <v>2273</v>
      </c>
      <c r="AG305" s="13" t="s">
        <v>2150</v>
      </c>
      <c r="AH305" s="8" t="s">
        <v>352</v>
      </c>
      <c r="AI305" s="8" t="s">
        <v>233</v>
      </c>
      <c r="AJ305" s="8"/>
      <c r="AK305" s="13" t="s">
        <v>2274</v>
      </c>
      <c r="AL305" s="13" t="s">
        <v>2275</v>
      </c>
      <c r="AM305" s="8" t="s">
        <v>597</v>
      </c>
      <c r="AN305" s="8" t="s">
        <v>2276</v>
      </c>
      <c r="AO305" s="13" t="s">
        <v>2277</v>
      </c>
      <c r="AP305" s="15" t="s">
        <v>2273</v>
      </c>
      <c r="AQ305" s="11">
        <v>5472.0</v>
      </c>
    </row>
    <row r="306">
      <c r="A306" s="8" t="str">
        <f t="shared" si="1"/>
        <v>Stephen Kimes</v>
      </c>
      <c r="B306" s="8" t="s">
        <v>2300</v>
      </c>
      <c r="C306" s="8" t="s">
        <v>2301</v>
      </c>
      <c r="D306" s="9" t="s">
        <v>2302</v>
      </c>
      <c r="E306" s="8" t="s">
        <v>2303</v>
      </c>
      <c r="F306" s="8" t="s">
        <v>2304</v>
      </c>
      <c r="G306" s="8" t="s">
        <v>47</v>
      </c>
      <c r="H306" s="8" t="s">
        <v>2305</v>
      </c>
      <c r="I306" s="8" t="s">
        <v>49</v>
      </c>
      <c r="J306" s="10">
        <v>3.09</v>
      </c>
      <c r="K306" s="8" t="s">
        <v>2306</v>
      </c>
      <c r="L306" s="8" t="s">
        <v>86</v>
      </c>
      <c r="M306" s="8" t="s">
        <v>86</v>
      </c>
      <c r="N306" s="8" t="s">
        <v>2307</v>
      </c>
      <c r="O306" s="8" t="s">
        <v>52</v>
      </c>
      <c r="P306" s="8"/>
      <c r="Q306" s="8"/>
      <c r="R306" s="8" t="s">
        <v>2308</v>
      </c>
      <c r="S306" s="8" t="s">
        <v>2309</v>
      </c>
      <c r="T306" s="11" t="str">
        <f t="shared" si="2"/>
        <v>Stephen Kimes</v>
      </c>
      <c r="U306" s="8" t="s">
        <v>2310</v>
      </c>
      <c r="V306" s="8" t="s">
        <v>2311</v>
      </c>
      <c r="W306" s="8" t="s">
        <v>2312</v>
      </c>
      <c r="X306" s="8" t="s">
        <v>2313</v>
      </c>
      <c r="Y306" s="12" t="s">
        <v>2314</v>
      </c>
      <c r="Z306" s="8" t="s">
        <v>60</v>
      </c>
      <c r="AA306" s="8" t="s">
        <v>60</v>
      </c>
      <c r="AB306" s="12" t="s">
        <v>2315</v>
      </c>
      <c r="AC306" s="8" t="s">
        <v>60</v>
      </c>
      <c r="AD306" s="12" t="s">
        <v>2316</v>
      </c>
      <c r="AE306" s="8" t="s">
        <v>2317</v>
      </c>
      <c r="AF306" s="8" t="s">
        <v>2318</v>
      </c>
      <c r="AG306" s="8" t="s">
        <v>2319</v>
      </c>
      <c r="AH306" s="8" t="s">
        <v>232</v>
      </c>
      <c r="AI306" s="8" t="s">
        <v>66</v>
      </c>
      <c r="AJ306" s="8" t="s">
        <v>67</v>
      </c>
      <c r="AK306" s="13" t="s">
        <v>2320</v>
      </c>
      <c r="AL306" s="13" t="s">
        <v>2321</v>
      </c>
      <c r="AM306" s="8" t="s">
        <v>2322</v>
      </c>
      <c r="AN306" s="8" t="s">
        <v>2323</v>
      </c>
      <c r="AO306" s="13" t="s">
        <v>2324</v>
      </c>
      <c r="AP306" s="9" t="s">
        <v>2318</v>
      </c>
      <c r="AQ306" s="11">
        <v>3993.0</v>
      </c>
    </row>
    <row r="307">
      <c r="A307" s="8" t="str">
        <f t="shared" si="1"/>
        <v>Gwen Harris</v>
      </c>
      <c r="B307" s="8" t="s">
        <v>2300</v>
      </c>
      <c r="C307" s="8" t="s">
        <v>2301</v>
      </c>
      <c r="D307" s="9" t="s">
        <v>2302</v>
      </c>
      <c r="E307" s="8" t="s">
        <v>2303</v>
      </c>
      <c r="F307" s="8" t="s">
        <v>2304</v>
      </c>
      <c r="G307" s="8" t="s">
        <v>47</v>
      </c>
      <c r="H307" s="8" t="s">
        <v>2305</v>
      </c>
      <c r="I307" s="8" t="s">
        <v>49</v>
      </c>
      <c r="J307" s="10">
        <v>3.09</v>
      </c>
      <c r="K307" s="8" t="s">
        <v>2306</v>
      </c>
      <c r="L307" s="8" t="s">
        <v>86</v>
      </c>
      <c r="M307" s="8" t="s">
        <v>86</v>
      </c>
      <c r="N307" s="8" t="s">
        <v>2325</v>
      </c>
      <c r="O307" s="8" t="s">
        <v>52</v>
      </c>
      <c r="P307" s="8"/>
      <c r="Q307" s="8"/>
      <c r="R307" s="8" t="s">
        <v>2326</v>
      </c>
      <c r="S307" s="8" t="s">
        <v>1384</v>
      </c>
      <c r="T307" s="11" t="str">
        <f t="shared" si="2"/>
        <v>Gwen Harris</v>
      </c>
      <c r="U307" s="8" t="s">
        <v>55</v>
      </c>
      <c r="V307" s="8" t="s">
        <v>2327</v>
      </c>
      <c r="W307" s="8" t="s">
        <v>2312</v>
      </c>
      <c r="X307" s="8" t="s">
        <v>2313</v>
      </c>
      <c r="Y307" s="8" t="s">
        <v>60</v>
      </c>
      <c r="Z307" s="8" t="s">
        <v>60</v>
      </c>
      <c r="AA307" s="8" t="s">
        <v>60</v>
      </c>
      <c r="AB307" s="12" t="s">
        <v>2315</v>
      </c>
      <c r="AC307" s="8" t="s">
        <v>60</v>
      </c>
      <c r="AD307" s="12" t="s">
        <v>2316</v>
      </c>
      <c r="AE307" s="8" t="s">
        <v>2317</v>
      </c>
      <c r="AF307" s="8" t="s">
        <v>2318</v>
      </c>
      <c r="AG307" s="8" t="s">
        <v>2319</v>
      </c>
      <c r="AH307" s="8" t="s">
        <v>232</v>
      </c>
      <c r="AI307" s="8" t="s">
        <v>66</v>
      </c>
      <c r="AJ307" s="8" t="s">
        <v>67</v>
      </c>
      <c r="AK307" s="13" t="s">
        <v>2320</v>
      </c>
      <c r="AL307" s="13" t="s">
        <v>2321</v>
      </c>
      <c r="AM307" s="8" t="s">
        <v>2322</v>
      </c>
      <c r="AN307" s="8" t="s">
        <v>2323</v>
      </c>
      <c r="AO307" s="13" t="s">
        <v>2324</v>
      </c>
      <c r="AP307" s="9" t="s">
        <v>2318</v>
      </c>
      <c r="AQ307" s="11">
        <v>3993.0</v>
      </c>
    </row>
    <row r="308">
      <c r="A308" s="8" t="str">
        <f t="shared" si="1"/>
        <v>Tayshaun Chisholm</v>
      </c>
      <c r="B308" s="8" t="s">
        <v>2300</v>
      </c>
      <c r="C308" s="8" t="s">
        <v>2301</v>
      </c>
      <c r="D308" s="9" t="s">
        <v>2302</v>
      </c>
      <c r="E308" s="8" t="s">
        <v>2303</v>
      </c>
      <c r="F308" s="8" t="s">
        <v>2304</v>
      </c>
      <c r="G308" s="8" t="s">
        <v>47</v>
      </c>
      <c r="H308" s="8" t="s">
        <v>2305</v>
      </c>
      <c r="I308" s="8" t="s">
        <v>49</v>
      </c>
      <c r="J308" s="10">
        <v>3.09</v>
      </c>
      <c r="K308" s="8" t="s">
        <v>2306</v>
      </c>
      <c r="L308" s="8"/>
      <c r="M308" s="8"/>
      <c r="N308" s="8" t="s">
        <v>2328</v>
      </c>
      <c r="O308" s="8" t="s">
        <v>52</v>
      </c>
      <c r="P308" s="8"/>
      <c r="Q308" s="8"/>
      <c r="R308" s="8" t="s">
        <v>2329</v>
      </c>
      <c r="S308" s="8" t="s">
        <v>2330</v>
      </c>
      <c r="T308" s="11" t="str">
        <f t="shared" si="2"/>
        <v>Tayshaun Chisholm</v>
      </c>
      <c r="U308" s="8" t="s">
        <v>149</v>
      </c>
      <c r="V308" s="8"/>
      <c r="W308" s="8"/>
      <c r="X308" s="8" t="s">
        <v>2313</v>
      </c>
      <c r="Y308" s="8" t="s">
        <v>60</v>
      </c>
      <c r="Z308" s="12" t="s">
        <v>2331</v>
      </c>
      <c r="AA308" s="8" t="s">
        <v>60</v>
      </c>
      <c r="AB308" s="12" t="s">
        <v>2315</v>
      </c>
      <c r="AC308" s="8" t="s">
        <v>60</v>
      </c>
      <c r="AD308" s="12" t="s">
        <v>2316</v>
      </c>
      <c r="AE308" s="8" t="s">
        <v>2317</v>
      </c>
      <c r="AF308" s="8" t="s">
        <v>2318</v>
      </c>
      <c r="AG308" s="8" t="s">
        <v>2319</v>
      </c>
      <c r="AH308" s="8" t="s">
        <v>232</v>
      </c>
      <c r="AI308" s="8" t="s">
        <v>66</v>
      </c>
      <c r="AJ308" s="8" t="s">
        <v>67</v>
      </c>
      <c r="AK308" s="13" t="s">
        <v>2320</v>
      </c>
      <c r="AL308" s="13" t="s">
        <v>2321</v>
      </c>
      <c r="AM308" s="8" t="s">
        <v>2322</v>
      </c>
      <c r="AN308" s="8" t="s">
        <v>2323</v>
      </c>
      <c r="AO308" s="13" t="s">
        <v>2324</v>
      </c>
      <c r="AP308" s="9" t="s">
        <v>2318</v>
      </c>
      <c r="AQ308" s="11">
        <v>3993.0</v>
      </c>
    </row>
    <row r="309">
      <c r="A309" s="8" t="str">
        <f t="shared" si="1"/>
        <v>Ryan Shilling</v>
      </c>
      <c r="B309" s="8" t="s">
        <v>2300</v>
      </c>
      <c r="C309" s="8" t="s">
        <v>2301</v>
      </c>
      <c r="D309" s="9" t="s">
        <v>2302</v>
      </c>
      <c r="E309" s="8" t="s">
        <v>2303</v>
      </c>
      <c r="F309" s="8" t="s">
        <v>2304</v>
      </c>
      <c r="G309" s="8" t="s">
        <v>47</v>
      </c>
      <c r="H309" s="8" t="s">
        <v>2305</v>
      </c>
      <c r="I309" s="8" t="s">
        <v>49</v>
      </c>
      <c r="J309" s="10">
        <v>3.09</v>
      </c>
      <c r="K309" s="8" t="s">
        <v>2306</v>
      </c>
      <c r="L309" s="8" t="s">
        <v>86</v>
      </c>
      <c r="M309" s="8" t="s">
        <v>86</v>
      </c>
      <c r="N309" s="8" t="s">
        <v>2332</v>
      </c>
      <c r="O309" s="8" t="s">
        <v>52</v>
      </c>
      <c r="P309" s="8"/>
      <c r="Q309" s="8"/>
      <c r="R309" s="8" t="s">
        <v>927</v>
      </c>
      <c r="S309" s="8" t="s">
        <v>2333</v>
      </c>
      <c r="T309" s="11" t="str">
        <f t="shared" si="2"/>
        <v>Ryan Shilling</v>
      </c>
      <c r="U309" s="8" t="s">
        <v>160</v>
      </c>
      <c r="V309" s="8" t="s">
        <v>2334</v>
      </c>
      <c r="W309" s="8" t="s">
        <v>2312</v>
      </c>
      <c r="X309" s="8" t="s">
        <v>2313</v>
      </c>
      <c r="Y309" s="8" t="s">
        <v>60</v>
      </c>
      <c r="Z309" s="8" t="s">
        <v>60</v>
      </c>
      <c r="AA309" s="12" t="s">
        <v>2335</v>
      </c>
      <c r="AB309" s="12" t="s">
        <v>2315</v>
      </c>
      <c r="AC309" s="8" t="s">
        <v>60</v>
      </c>
      <c r="AD309" s="12" t="s">
        <v>2316</v>
      </c>
      <c r="AE309" s="8" t="s">
        <v>2317</v>
      </c>
      <c r="AF309" s="8" t="s">
        <v>2318</v>
      </c>
      <c r="AG309" s="8" t="s">
        <v>2319</v>
      </c>
      <c r="AH309" s="8" t="s">
        <v>232</v>
      </c>
      <c r="AI309" s="8" t="s">
        <v>66</v>
      </c>
      <c r="AJ309" s="8" t="s">
        <v>67</v>
      </c>
      <c r="AK309" s="13" t="s">
        <v>2320</v>
      </c>
      <c r="AL309" s="13" t="s">
        <v>2321</v>
      </c>
      <c r="AM309" s="8" t="s">
        <v>2322</v>
      </c>
      <c r="AN309" s="8" t="s">
        <v>2323</v>
      </c>
      <c r="AO309" s="13" t="s">
        <v>2324</v>
      </c>
      <c r="AP309" s="9" t="s">
        <v>2318</v>
      </c>
      <c r="AQ309" s="11">
        <v>3993.0</v>
      </c>
    </row>
    <row r="310">
      <c r="A310" s="8" t="str">
        <f t="shared" si="1"/>
        <v>Duane Henry</v>
      </c>
      <c r="B310" s="8" t="s">
        <v>2300</v>
      </c>
      <c r="C310" s="8" t="s">
        <v>2301</v>
      </c>
      <c r="D310" s="9" t="s">
        <v>2302</v>
      </c>
      <c r="E310" s="8" t="s">
        <v>2303</v>
      </c>
      <c r="F310" s="8" t="s">
        <v>2304</v>
      </c>
      <c r="G310" s="8" t="s">
        <v>47</v>
      </c>
      <c r="H310" s="8" t="s">
        <v>2305</v>
      </c>
      <c r="I310" s="8" t="s">
        <v>49</v>
      </c>
      <c r="J310" s="10">
        <v>3.09</v>
      </c>
      <c r="K310" s="8" t="s">
        <v>2306</v>
      </c>
      <c r="L310" s="8" t="s">
        <v>86</v>
      </c>
      <c r="M310" s="8" t="s">
        <v>86</v>
      </c>
      <c r="N310" s="8" t="s">
        <v>2336</v>
      </c>
      <c r="O310" s="8" t="s">
        <v>52</v>
      </c>
      <c r="P310" s="8"/>
      <c r="Q310" s="8"/>
      <c r="R310" s="8" t="s">
        <v>2337</v>
      </c>
      <c r="S310" s="8" t="s">
        <v>2338</v>
      </c>
      <c r="T310" s="11" t="str">
        <f t="shared" si="2"/>
        <v>Duane Henry</v>
      </c>
      <c r="U310" s="8" t="s">
        <v>1726</v>
      </c>
      <c r="V310" s="8" t="s">
        <v>2339</v>
      </c>
      <c r="W310" s="8" t="s">
        <v>2340</v>
      </c>
      <c r="X310" s="8" t="s">
        <v>2313</v>
      </c>
      <c r="Y310" s="8" t="s">
        <v>60</v>
      </c>
      <c r="Z310" s="12" t="s">
        <v>2331</v>
      </c>
      <c r="AA310" s="8" t="s">
        <v>60</v>
      </c>
      <c r="AB310" s="12" t="s">
        <v>2315</v>
      </c>
      <c r="AC310" s="8" t="s">
        <v>60</v>
      </c>
      <c r="AD310" s="12" t="s">
        <v>2316</v>
      </c>
      <c r="AE310" s="8" t="s">
        <v>2317</v>
      </c>
      <c r="AF310" s="8" t="s">
        <v>2318</v>
      </c>
      <c r="AG310" s="8" t="s">
        <v>2319</v>
      </c>
      <c r="AH310" s="8" t="s">
        <v>232</v>
      </c>
      <c r="AI310" s="8" t="s">
        <v>66</v>
      </c>
      <c r="AJ310" s="8" t="s">
        <v>67</v>
      </c>
      <c r="AK310" s="13" t="s">
        <v>2320</v>
      </c>
      <c r="AL310" s="13" t="s">
        <v>2321</v>
      </c>
      <c r="AM310" s="8" t="s">
        <v>2322</v>
      </c>
      <c r="AN310" s="8" t="s">
        <v>2323</v>
      </c>
      <c r="AO310" s="13" t="s">
        <v>2324</v>
      </c>
      <c r="AP310" s="9" t="s">
        <v>2318</v>
      </c>
      <c r="AQ310" s="11">
        <v>3993.0</v>
      </c>
    </row>
    <row r="311">
      <c r="A311" s="8" t="str">
        <f t="shared" si="1"/>
        <v>Donald Riser</v>
      </c>
      <c r="B311" s="8" t="s">
        <v>2300</v>
      </c>
      <c r="C311" s="8" t="s">
        <v>2301</v>
      </c>
      <c r="D311" s="9" t="s">
        <v>2302</v>
      </c>
      <c r="E311" s="8" t="s">
        <v>2303</v>
      </c>
      <c r="F311" s="8" t="s">
        <v>2304</v>
      </c>
      <c r="G311" s="8" t="s">
        <v>47</v>
      </c>
      <c r="H311" s="8" t="s">
        <v>2305</v>
      </c>
      <c r="I311" s="8" t="s">
        <v>49</v>
      </c>
      <c r="J311" s="10">
        <v>3.09</v>
      </c>
      <c r="K311" s="8" t="s">
        <v>2306</v>
      </c>
      <c r="L311" s="8" t="s">
        <v>86</v>
      </c>
      <c r="M311" s="8" t="s">
        <v>86</v>
      </c>
      <c r="N311" s="8" t="s">
        <v>2341</v>
      </c>
      <c r="O311" s="8" t="s">
        <v>52</v>
      </c>
      <c r="P311" s="8"/>
      <c r="Q311" s="8"/>
      <c r="R311" s="8" t="s">
        <v>2342</v>
      </c>
      <c r="S311" s="8" t="s">
        <v>2343</v>
      </c>
      <c r="T311" s="11" t="str">
        <f t="shared" si="2"/>
        <v>Donald Riser</v>
      </c>
      <c r="U311" s="8" t="s">
        <v>2344</v>
      </c>
      <c r="V311" s="8"/>
      <c r="W311" s="8"/>
      <c r="X311" s="8" t="s">
        <v>2313</v>
      </c>
      <c r="Y311" s="8" t="s">
        <v>60</v>
      </c>
      <c r="Z311" s="12" t="s">
        <v>2345</v>
      </c>
      <c r="AA311" s="12" t="s">
        <v>2346</v>
      </c>
      <c r="AB311" s="12" t="s">
        <v>2315</v>
      </c>
      <c r="AC311" s="8" t="s">
        <v>60</v>
      </c>
      <c r="AD311" s="12" t="s">
        <v>2316</v>
      </c>
      <c r="AE311" s="8" t="s">
        <v>2317</v>
      </c>
      <c r="AF311" s="8" t="s">
        <v>2318</v>
      </c>
      <c r="AG311" s="8" t="s">
        <v>2319</v>
      </c>
      <c r="AH311" s="8" t="s">
        <v>232</v>
      </c>
      <c r="AI311" s="8" t="s">
        <v>66</v>
      </c>
      <c r="AJ311" s="8" t="s">
        <v>67</v>
      </c>
      <c r="AK311" s="13" t="s">
        <v>2320</v>
      </c>
      <c r="AL311" s="13" t="s">
        <v>2321</v>
      </c>
      <c r="AM311" s="8" t="s">
        <v>2322</v>
      </c>
      <c r="AN311" s="8" t="s">
        <v>2323</v>
      </c>
      <c r="AO311" s="13" t="s">
        <v>2324</v>
      </c>
      <c r="AP311" s="9" t="s">
        <v>2318</v>
      </c>
      <c r="AQ311" s="11">
        <v>3993.0</v>
      </c>
    </row>
    <row r="312">
      <c r="A312" s="8" t="str">
        <f t="shared" si="1"/>
        <v>Tre Johnson</v>
      </c>
      <c r="B312" s="8" t="s">
        <v>2300</v>
      </c>
      <c r="C312" s="8" t="s">
        <v>2301</v>
      </c>
      <c r="D312" s="9" t="s">
        <v>2302</v>
      </c>
      <c r="E312" s="8" t="s">
        <v>2303</v>
      </c>
      <c r="F312" s="8" t="s">
        <v>2304</v>
      </c>
      <c r="G312" s="8" t="s">
        <v>47</v>
      </c>
      <c r="H312" s="8" t="s">
        <v>2305</v>
      </c>
      <c r="I312" s="8" t="s">
        <v>49</v>
      </c>
      <c r="J312" s="10">
        <v>3.09</v>
      </c>
      <c r="K312" s="8" t="s">
        <v>2306</v>
      </c>
      <c r="L312" s="8" t="s">
        <v>86</v>
      </c>
      <c r="M312" s="8" t="s">
        <v>86</v>
      </c>
      <c r="N312" s="8" t="s">
        <v>2347</v>
      </c>
      <c r="O312" s="8" t="s">
        <v>52</v>
      </c>
      <c r="P312" s="8"/>
      <c r="Q312" s="8"/>
      <c r="R312" s="8" t="s">
        <v>2348</v>
      </c>
      <c r="S312" s="8" t="s">
        <v>678</v>
      </c>
      <c r="T312" s="11" t="str">
        <f t="shared" si="2"/>
        <v>Tre Johnson</v>
      </c>
      <c r="U312" s="8" t="s">
        <v>2349</v>
      </c>
      <c r="V312" s="8"/>
      <c r="W312" s="8"/>
      <c r="X312" s="8" t="s">
        <v>2313</v>
      </c>
      <c r="Y312" s="8" t="s">
        <v>60</v>
      </c>
      <c r="Z312" s="12" t="s">
        <v>2345</v>
      </c>
      <c r="AA312" s="8" t="s">
        <v>60</v>
      </c>
      <c r="AB312" s="12" t="s">
        <v>2315</v>
      </c>
      <c r="AC312" s="8" t="s">
        <v>60</v>
      </c>
      <c r="AD312" s="12" t="s">
        <v>2316</v>
      </c>
      <c r="AE312" s="8" t="s">
        <v>2317</v>
      </c>
      <c r="AF312" s="8" t="s">
        <v>2318</v>
      </c>
      <c r="AG312" s="8" t="s">
        <v>2319</v>
      </c>
      <c r="AH312" s="8" t="s">
        <v>232</v>
      </c>
      <c r="AI312" s="8" t="s">
        <v>66</v>
      </c>
      <c r="AJ312" s="8" t="s">
        <v>67</v>
      </c>
      <c r="AK312" s="13" t="s">
        <v>2320</v>
      </c>
      <c r="AL312" s="13" t="s">
        <v>2321</v>
      </c>
      <c r="AM312" s="8" t="s">
        <v>2322</v>
      </c>
      <c r="AN312" s="8" t="s">
        <v>2323</v>
      </c>
      <c r="AO312" s="13" t="s">
        <v>2324</v>
      </c>
      <c r="AP312" s="9" t="s">
        <v>2318</v>
      </c>
      <c r="AQ312" s="11">
        <v>3993.0</v>
      </c>
    </row>
    <row r="313">
      <c r="A313" s="8" t="str">
        <f t="shared" si="1"/>
        <v>Josh Hayman</v>
      </c>
      <c r="B313" s="8" t="s">
        <v>2350</v>
      </c>
      <c r="C313" s="8" t="s">
        <v>2351</v>
      </c>
      <c r="D313" s="9" t="s">
        <v>2302</v>
      </c>
      <c r="E313" s="8" t="s">
        <v>2352</v>
      </c>
      <c r="F313" s="8" t="s">
        <v>2304</v>
      </c>
      <c r="G313" s="8" t="s">
        <v>47</v>
      </c>
      <c r="H313" s="8" t="s">
        <v>2353</v>
      </c>
      <c r="I313" s="8" t="s">
        <v>49</v>
      </c>
      <c r="J313" s="10">
        <v>3.77</v>
      </c>
      <c r="K313" s="8" t="s">
        <v>2354</v>
      </c>
      <c r="L313" s="8" t="s">
        <v>2355</v>
      </c>
      <c r="M313" s="8"/>
      <c r="N313" s="8" t="s">
        <v>2356</v>
      </c>
      <c r="O313" s="8" t="s">
        <v>52</v>
      </c>
      <c r="P313" s="8"/>
      <c r="Q313" s="8"/>
      <c r="R313" s="8" t="s">
        <v>268</v>
      </c>
      <c r="S313" s="8" t="s">
        <v>2357</v>
      </c>
      <c r="T313" s="11" t="str">
        <f t="shared" si="2"/>
        <v>Josh Hayman</v>
      </c>
      <c r="U313" s="8" t="s">
        <v>55</v>
      </c>
      <c r="V313" s="8" t="s">
        <v>2358</v>
      </c>
      <c r="W313" s="8"/>
      <c r="X313" s="8" t="s">
        <v>2359</v>
      </c>
      <c r="Y313" s="12" t="s">
        <v>2360</v>
      </c>
      <c r="Z313" s="12" t="s">
        <v>2331</v>
      </c>
      <c r="AA313" s="12" t="s">
        <v>2361</v>
      </c>
      <c r="AB313" s="12" t="s">
        <v>2315</v>
      </c>
      <c r="AC313" s="12" t="s">
        <v>2362</v>
      </c>
      <c r="AD313" s="12" t="s">
        <v>2363</v>
      </c>
      <c r="AE313" s="8"/>
      <c r="AF313" s="8" t="s">
        <v>2302</v>
      </c>
      <c r="AG313" s="8" t="s">
        <v>2319</v>
      </c>
      <c r="AH313" s="8" t="s">
        <v>232</v>
      </c>
      <c r="AI313" s="8" t="s">
        <v>66</v>
      </c>
      <c r="AJ313" s="8"/>
      <c r="AK313" s="8" t="s">
        <v>2364</v>
      </c>
      <c r="AL313" s="8" t="s">
        <v>136</v>
      </c>
      <c r="AM313" s="8" t="s">
        <v>2365</v>
      </c>
      <c r="AN313" s="8" t="s">
        <v>2366</v>
      </c>
      <c r="AO313" s="8" t="s">
        <v>2367</v>
      </c>
      <c r="AP313" s="9" t="s">
        <v>2302</v>
      </c>
      <c r="AQ313" s="11">
        <v>19215.0</v>
      </c>
    </row>
    <row r="314">
      <c r="A314" s="8" t="str">
        <f t="shared" si="1"/>
        <v>Sean Graham</v>
      </c>
      <c r="B314" s="8" t="s">
        <v>2368</v>
      </c>
      <c r="C314" s="8" t="s">
        <v>2369</v>
      </c>
      <c r="D314" s="9" t="s">
        <v>2370</v>
      </c>
      <c r="E314" s="8" t="s">
        <v>2371</v>
      </c>
      <c r="F314" s="8" t="s">
        <v>2304</v>
      </c>
      <c r="G314" s="8" t="s">
        <v>47</v>
      </c>
      <c r="H314" s="8" t="s">
        <v>2372</v>
      </c>
      <c r="I314" s="8" t="s">
        <v>2373</v>
      </c>
      <c r="J314" s="10">
        <v>3.65</v>
      </c>
      <c r="K314" s="8" t="s">
        <v>2374</v>
      </c>
      <c r="L314" s="8" t="s">
        <v>2375</v>
      </c>
      <c r="M314" s="8" t="s">
        <v>86</v>
      </c>
      <c r="N314" s="8" t="s">
        <v>2376</v>
      </c>
      <c r="O314" s="8" t="s">
        <v>52</v>
      </c>
      <c r="P314" s="8"/>
      <c r="Q314" s="8"/>
      <c r="R314" s="8" t="s">
        <v>940</v>
      </c>
      <c r="S314" s="8" t="s">
        <v>2377</v>
      </c>
      <c r="T314" s="11" t="str">
        <f t="shared" si="2"/>
        <v>Sean Graham</v>
      </c>
      <c r="U314" s="8" t="s">
        <v>55</v>
      </c>
      <c r="V314" s="8" t="s">
        <v>2378</v>
      </c>
      <c r="W314" s="8" t="s">
        <v>2379</v>
      </c>
      <c r="X314" s="8" t="s">
        <v>2380</v>
      </c>
      <c r="Y314" s="12" t="s">
        <v>2381</v>
      </c>
      <c r="Z314" s="12" t="s">
        <v>2382</v>
      </c>
      <c r="AA314" s="8" t="s">
        <v>60</v>
      </c>
      <c r="AB314" s="12" t="s">
        <v>2383</v>
      </c>
      <c r="AC314" s="12" t="s">
        <v>2384</v>
      </c>
      <c r="AD314" s="12" t="s">
        <v>2385</v>
      </c>
      <c r="AE314" s="8"/>
      <c r="AF314" s="8" t="s">
        <v>2386</v>
      </c>
      <c r="AG314" s="8" t="s">
        <v>2387</v>
      </c>
      <c r="AH314" s="8" t="s">
        <v>654</v>
      </c>
      <c r="AI314" s="8" t="s">
        <v>233</v>
      </c>
      <c r="AJ314" s="8" t="s">
        <v>86</v>
      </c>
      <c r="AK314" s="13" t="s">
        <v>2388</v>
      </c>
      <c r="AL314" s="13" t="s">
        <v>2389</v>
      </c>
      <c r="AM314" s="8" t="s">
        <v>2231</v>
      </c>
      <c r="AN314" s="8" t="s">
        <v>2390</v>
      </c>
      <c r="AO314" s="13" t="s">
        <v>2391</v>
      </c>
      <c r="AP314" s="9" t="s">
        <v>2386</v>
      </c>
      <c r="AQ314" s="11">
        <v>7900.0</v>
      </c>
    </row>
    <row r="315">
      <c r="A315" s="8" t="str">
        <f t="shared" si="1"/>
        <v>Zach Prescott</v>
      </c>
      <c r="B315" s="8" t="s">
        <v>2368</v>
      </c>
      <c r="C315" s="8" t="s">
        <v>2369</v>
      </c>
      <c r="D315" s="9" t="s">
        <v>2370</v>
      </c>
      <c r="E315" s="8" t="s">
        <v>2371</v>
      </c>
      <c r="F315" s="8" t="s">
        <v>2304</v>
      </c>
      <c r="G315" s="8" t="s">
        <v>47</v>
      </c>
      <c r="H315" s="8" t="s">
        <v>2372</v>
      </c>
      <c r="I315" s="8" t="s">
        <v>2373</v>
      </c>
      <c r="J315" s="10">
        <v>3.65</v>
      </c>
      <c r="K315" s="8" t="s">
        <v>2374</v>
      </c>
      <c r="L315" s="8" t="s">
        <v>2375</v>
      </c>
      <c r="M315" s="8"/>
      <c r="N315" s="8" t="s">
        <v>2392</v>
      </c>
      <c r="O315" s="8" t="s">
        <v>52</v>
      </c>
      <c r="P315" s="8"/>
      <c r="Q315" s="8"/>
      <c r="R315" s="8" t="s">
        <v>1734</v>
      </c>
      <c r="S315" s="8" t="s">
        <v>2393</v>
      </c>
      <c r="T315" s="11" t="str">
        <f t="shared" si="2"/>
        <v>Zach Prescott</v>
      </c>
      <c r="U315" s="8" t="s">
        <v>2394</v>
      </c>
      <c r="V315" s="8" t="s">
        <v>2395</v>
      </c>
      <c r="W315" s="8"/>
      <c r="X315" s="8" t="s">
        <v>2380</v>
      </c>
      <c r="Y315" s="8" t="s">
        <v>60</v>
      </c>
      <c r="Z315" s="12" t="s">
        <v>2382</v>
      </c>
      <c r="AA315" s="8" t="s">
        <v>60</v>
      </c>
      <c r="AB315" s="12" t="s">
        <v>2383</v>
      </c>
      <c r="AC315" s="8" t="s">
        <v>60</v>
      </c>
      <c r="AD315" s="12" t="s">
        <v>2385</v>
      </c>
      <c r="AE315" s="8"/>
      <c r="AF315" s="8" t="s">
        <v>2386</v>
      </c>
      <c r="AG315" s="8" t="s">
        <v>2387</v>
      </c>
      <c r="AH315" s="8" t="s">
        <v>654</v>
      </c>
      <c r="AI315" s="13" t="s">
        <v>233</v>
      </c>
      <c r="AJ315" s="8"/>
      <c r="AK315" s="13" t="s">
        <v>2388</v>
      </c>
      <c r="AL315" s="13" t="s">
        <v>2389</v>
      </c>
      <c r="AM315" s="8" t="s">
        <v>2231</v>
      </c>
      <c r="AN315" s="8" t="s">
        <v>2390</v>
      </c>
      <c r="AO315" s="13" t="s">
        <v>2391</v>
      </c>
      <c r="AP315" s="9" t="s">
        <v>2386</v>
      </c>
      <c r="AQ315" s="11">
        <v>7900.0</v>
      </c>
    </row>
    <row r="316">
      <c r="A316" s="8" t="str">
        <f t="shared" si="1"/>
        <v>Madison Neuner</v>
      </c>
      <c r="B316" s="8" t="s">
        <v>2368</v>
      </c>
      <c r="C316" s="8" t="s">
        <v>2369</v>
      </c>
      <c r="D316" s="9" t="s">
        <v>2370</v>
      </c>
      <c r="E316" s="8" t="s">
        <v>2371</v>
      </c>
      <c r="F316" s="8" t="s">
        <v>2304</v>
      </c>
      <c r="G316" s="8" t="s">
        <v>47</v>
      </c>
      <c r="H316" s="8" t="s">
        <v>2372</v>
      </c>
      <c r="I316" s="8" t="s">
        <v>2373</v>
      </c>
      <c r="J316" s="10">
        <v>3.65</v>
      </c>
      <c r="K316" s="8" t="s">
        <v>2374</v>
      </c>
      <c r="L316" s="8" t="s">
        <v>2375</v>
      </c>
      <c r="M316" s="8"/>
      <c r="N316" s="8" t="s">
        <v>2396</v>
      </c>
      <c r="O316" s="8" t="s">
        <v>52</v>
      </c>
      <c r="P316" s="8"/>
      <c r="Q316" s="8"/>
      <c r="R316" s="8" t="s">
        <v>1400</v>
      </c>
      <c r="S316" s="8" t="s">
        <v>2397</v>
      </c>
      <c r="T316" s="11" t="str">
        <f t="shared" si="2"/>
        <v>Madison Neuner</v>
      </c>
      <c r="U316" s="8" t="s">
        <v>80</v>
      </c>
      <c r="V316" s="8" t="s">
        <v>2398</v>
      </c>
      <c r="W316" s="8"/>
      <c r="X316" s="8" t="s">
        <v>2380</v>
      </c>
      <c r="Y316" s="12" t="s">
        <v>2399</v>
      </c>
      <c r="Z316" s="12" t="s">
        <v>2382</v>
      </c>
      <c r="AA316" s="12" t="s">
        <v>2400</v>
      </c>
      <c r="AB316" s="12" t="s">
        <v>2383</v>
      </c>
      <c r="AC316" s="12" t="s">
        <v>2401</v>
      </c>
      <c r="AD316" s="12" t="s">
        <v>2385</v>
      </c>
      <c r="AE316" s="8"/>
      <c r="AF316" s="8" t="s">
        <v>2386</v>
      </c>
      <c r="AG316" s="8" t="s">
        <v>2387</v>
      </c>
      <c r="AH316" s="8" t="s">
        <v>654</v>
      </c>
      <c r="AI316" s="8" t="s">
        <v>233</v>
      </c>
      <c r="AJ316" s="8"/>
      <c r="AK316" s="8" t="s">
        <v>2388</v>
      </c>
      <c r="AL316" s="8" t="s">
        <v>2389</v>
      </c>
      <c r="AM316" s="8" t="s">
        <v>2231</v>
      </c>
      <c r="AN316" s="8" t="s">
        <v>2390</v>
      </c>
      <c r="AO316" s="8" t="s">
        <v>2391</v>
      </c>
      <c r="AP316" s="9" t="s">
        <v>2386</v>
      </c>
      <c r="AQ316" s="11">
        <v>7900.0</v>
      </c>
    </row>
    <row r="317">
      <c r="A317" s="8" t="str">
        <f t="shared" si="1"/>
        <v>Tyra Massey</v>
      </c>
      <c r="B317" s="8" t="s">
        <v>2368</v>
      </c>
      <c r="C317" s="8" t="s">
        <v>2369</v>
      </c>
      <c r="D317" s="9" t="s">
        <v>2370</v>
      </c>
      <c r="E317" s="8" t="s">
        <v>2371</v>
      </c>
      <c r="F317" s="8" t="s">
        <v>2304</v>
      </c>
      <c r="G317" s="8" t="s">
        <v>47</v>
      </c>
      <c r="H317" s="8" t="s">
        <v>2372</v>
      </c>
      <c r="I317" s="8" t="s">
        <v>2373</v>
      </c>
      <c r="J317" s="10">
        <v>3.65</v>
      </c>
      <c r="K317" s="8" t="s">
        <v>2374</v>
      </c>
      <c r="L317" s="8" t="s">
        <v>2375</v>
      </c>
      <c r="M317" s="8"/>
      <c r="N317" s="8" t="s">
        <v>2402</v>
      </c>
      <c r="O317" s="8" t="s">
        <v>52</v>
      </c>
      <c r="P317" s="8"/>
      <c r="Q317" s="8"/>
      <c r="R317" s="8" t="s">
        <v>2403</v>
      </c>
      <c r="S317" s="8" t="s">
        <v>2404</v>
      </c>
      <c r="T317" s="11" t="str">
        <f t="shared" si="2"/>
        <v>Tyra Massey</v>
      </c>
      <c r="U317" s="8" t="s">
        <v>80</v>
      </c>
      <c r="V317" s="8" t="s">
        <v>2405</v>
      </c>
      <c r="W317" s="8" t="s">
        <v>2406</v>
      </c>
      <c r="X317" s="8" t="s">
        <v>2380</v>
      </c>
      <c r="Y317" s="8" t="s">
        <v>60</v>
      </c>
      <c r="Z317" s="12" t="s">
        <v>2407</v>
      </c>
      <c r="AA317" s="8" t="s">
        <v>60</v>
      </c>
      <c r="AB317" s="12" t="s">
        <v>2408</v>
      </c>
      <c r="AC317" s="8" t="s">
        <v>60</v>
      </c>
      <c r="AD317" s="12" t="s">
        <v>2385</v>
      </c>
      <c r="AE317" s="8"/>
      <c r="AF317" s="8" t="s">
        <v>2386</v>
      </c>
      <c r="AG317" s="8" t="s">
        <v>2387</v>
      </c>
      <c r="AH317" s="8" t="s">
        <v>654</v>
      </c>
      <c r="AI317" s="8" t="s">
        <v>233</v>
      </c>
      <c r="AJ317" s="8"/>
      <c r="AK317" s="13" t="s">
        <v>2388</v>
      </c>
      <c r="AL317" s="13" t="s">
        <v>2389</v>
      </c>
      <c r="AM317" s="8" t="s">
        <v>2231</v>
      </c>
      <c r="AN317" s="8" t="s">
        <v>2390</v>
      </c>
      <c r="AO317" s="13" t="s">
        <v>2391</v>
      </c>
      <c r="AP317" s="9" t="s">
        <v>2386</v>
      </c>
      <c r="AQ317" s="11">
        <v>7900.0</v>
      </c>
    </row>
    <row r="318">
      <c r="A318" s="8" t="str">
        <f t="shared" si="1"/>
        <v>Samantha Nadel</v>
      </c>
      <c r="B318" s="8" t="s">
        <v>2409</v>
      </c>
      <c r="C318" s="8" t="s">
        <v>2410</v>
      </c>
      <c r="D318" s="9" t="s">
        <v>2370</v>
      </c>
      <c r="E318" s="8" t="s">
        <v>2371</v>
      </c>
      <c r="F318" s="8" t="s">
        <v>2304</v>
      </c>
      <c r="G318" s="8" t="s">
        <v>47</v>
      </c>
      <c r="H318" s="8" t="s">
        <v>2411</v>
      </c>
      <c r="I318" s="8" t="s">
        <v>49</v>
      </c>
      <c r="J318" s="10">
        <v>3.86</v>
      </c>
      <c r="K318" s="8" t="s">
        <v>2412</v>
      </c>
      <c r="L318" s="8" t="s">
        <v>2217</v>
      </c>
      <c r="M318" s="8"/>
      <c r="N318" s="8" t="s">
        <v>2413</v>
      </c>
      <c r="O318" s="8" t="s">
        <v>52</v>
      </c>
      <c r="P318" s="8"/>
      <c r="Q318" s="8"/>
      <c r="R318" s="8" t="s">
        <v>2414</v>
      </c>
      <c r="S318" s="8" t="s">
        <v>2415</v>
      </c>
      <c r="T318" s="11" t="str">
        <f t="shared" si="2"/>
        <v>Samantha Nadel</v>
      </c>
      <c r="U318" s="8" t="s">
        <v>2416</v>
      </c>
      <c r="V318" s="8" t="s">
        <v>2417</v>
      </c>
      <c r="W318" s="8" t="s">
        <v>2418</v>
      </c>
      <c r="X318" s="8" t="s">
        <v>2419</v>
      </c>
      <c r="Y318" s="12" t="s">
        <v>2420</v>
      </c>
      <c r="Z318" s="12" t="s">
        <v>2421</v>
      </c>
      <c r="AA318" s="8" t="s">
        <v>60</v>
      </c>
      <c r="AB318" s="12" t="s">
        <v>2422</v>
      </c>
      <c r="AC318" s="12" t="s">
        <v>2423</v>
      </c>
      <c r="AD318" s="12" t="s">
        <v>2424</v>
      </c>
      <c r="AE318" s="8" t="s">
        <v>2425</v>
      </c>
      <c r="AF318" s="8" t="s">
        <v>2426</v>
      </c>
      <c r="AG318" s="8" t="s">
        <v>2387</v>
      </c>
      <c r="AH318" s="8" t="s">
        <v>654</v>
      </c>
      <c r="AI318" s="8" t="s">
        <v>233</v>
      </c>
      <c r="AJ318" s="8"/>
      <c r="AK318" s="13" t="s">
        <v>2427</v>
      </c>
      <c r="AL318" s="13" t="s">
        <v>2428</v>
      </c>
      <c r="AM318" s="8" t="s">
        <v>2429</v>
      </c>
      <c r="AN318" s="8" t="s">
        <v>2430</v>
      </c>
      <c r="AO318" s="13" t="s">
        <v>2431</v>
      </c>
      <c r="AP318" s="9" t="s">
        <v>2426</v>
      </c>
      <c r="AQ318" s="11">
        <v>11504.0</v>
      </c>
    </row>
    <row r="319">
      <c r="A319" s="8" t="str">
        <f t="shared" si="1"/>
        <v>Terry Weir</v>
      </c>
      <c r="B319" s="8" t="s">
        <v>2409</v>
      </c>
      <c r="C319" s="8" t="s">
        <v>2410</v>
      </c>
      <c r="D319" s="9" t="s">
        <v>2370</v>
      </c>
      <c r="E319" s="8" t="s">
        <v>2371</v>
      </c>
      <c r="F319" s="8" t="s">
        <v>2304</v>
      </c>
      <c r="G319" s="8" t="s">
        <v>47</v>
      </c>
      <c r="H319" s="8" t="s">
        <v>2411</v>
      </c>
      <c r="I319" s="8" t="s">
        <v>49</v>
      </c>
      <c r="J319" s="10">
        <v>3.86</v>
      </c>
      <c r="K319" s="8" t="s">
        <v>2412</v>
      </c>
      <c r="L319" s="8" t="s">
        <v>2217</v>
      </c>
      <c r="M319" s="8" t="s">
        <v>86</v>
      </c>
      <c r="N319" s="8" t="s">
        <v>2432</v>
      </c>
      <c r="O319" s="8" t="s">
        <v>52</v>
      </c>
      <c r="P319" s="8"/>
      <c r="Q319" s="8"/>
      <c r="R319" s="8" t="s">
        <v>2433</v>
      </c>
      <c r="S319" s="8" t="s">
        <v>2434</v>
      </c>
      <c r="T319" s="11" t="str">
        <f t="shared" si="2"/>
        <v>Terry Weir</v>
      </c>
      <c r="U319" s="8" t="s">
        <v>55</v>
      </c>
      <c r="V319" s="8" t="s">
        <v>2435</v>
      </c>
      <c r="W319" s="8" t="s">
        <v>2418</v>
      </c>
      <c r="X319" s="8" t="s">
        <v>2419</v>
      </c>
      <c r="Y319" s="12" t="s">
        <v>2436</v>
      </c>
      <c r="Z319" s="12" t="s">
        <v>2421</v>
      </c>
      <c r="AA319" s="12" t="s">
        <v>2437</v>
      </c>
      <c r="AB319" s="12" t="s">
        <v>2438</v>
      </c>
      <c r="AC319" s="8" t="s">
        <v>60</v>
      </c>
      <c r="AD319" s="12" t="s">
        <v>2424</v>
      </c>
      <c r="AE319" s="8" t="s">
        <v>2425</v>
      </c>
      <c r="AF319" s="8" t="s">
        <v>2426</v>
      </c>
      <c r="AG319" s="8" t="s">
        <v>2387</v>
      </c>
      <c r="AH319" s="8" t="s">
        <v>654</v>
      </c>
      <c r="AI319" s="8" t="s">
        <v>233</v>
      </c>
      <c r="AJ319" s="8" t="s">
        <v>86</v>
      </c>
      <c r="AK319" s="13" t="s">
        <v>2427</v>
      </c>
      <c r="AL319" s="13" t="s">
        <v>2428</v>
      </c>
      <c r="AM319" s="8" t="s">
        <v>2429</v>
      </c>
      <c r="AN319" s="8" t="s">
        <v>2430</v>
      </c>
      <c r="AO319" s="13" t="s">
        <v>2431</v>
      </c>
      <c r="AP319" s="9" t="s">
        <v>2426</v>
      </c>
      <c r="AQ319" s="11">
        <v>11504.0</v>
      </c>
    </row>
    <row r="320">
      <c r="A320" s="8" t="str">
        <f t="shared" si="1"/>
        <v>Justin Lupone</v>
      </c>
      <c r="B320" s="8" t="s">
        <v>2409</v>
      </c>
      <c r="C320" s="8" t="s">
        <v>2410</v>
      </c>
      <c r="D320" s="9" t="s">
        <v>2370</v>
      </c>
      <c r="E320" s="8" t="s">
        <v>2371</v>
      </c>
      <c r="F320" s="8" t="s">
        <v>2304</v>
      </c>
      <c r="G320" s="8" t="s">
        <v>47</v>
      </c>
      <c r="H320" s="8" t="s">
        <v>2411</v>
      </c>
      <c r="I320" s="8" t="s">
        <v>49</v>
      </c>
      <c r="J320" s="10">
        <v>3.86</v>
      </c>
      <c r="K320" s="8" t="s">
        <v>2412</v>
      </c>
      <c r="L320" s="8" t="s">
        <v>2217</v>
      </c>
      <c r="M320" s="8"/>
      <c r="N320" s="8" t="s">
        <v>2439</v>
      </c>
      <c r="O320" s="8" t="s">
        <v>52</v>
      </c>
      <c r="P320" s="8"/>
      <c r="Q320" s="8"/>
      <c r="R320" s="8" t="s">
        <v>114</v>
      </c>
      <c r="S320" s="8" t="s">
        <v>2440</v>
      </c>
      <c r="T320" s="11" t="str">
        <f t="shared" si="2"/>
        <v>Justin Lupone</v>
      </c>
      <c r="U320" s="8" t="s">
        <v>80</v>
      </c>
      <c r="V320" s="8" t="s">
        <v>2441</v>
      </c>
      <c r="W320" s="8"/>
      <c r="X320" s="8" t="s">
        <v>2419</v>
      </c>
      <c r="Y320" s="8" t="s">
        <v>60</v>
      </c>
      <c r="Z320" s="12" t="s">
        <v>2421</v>
      </c>
      <c r="AA320" s="8" t="s">
        <v>60</v>
      </c>
      <c r="AB320" s="12" t="s">
        <v>2438</v>
      </c>
      <c r="AC320" s="8" t="s">
        <v>60</v>
      </c>
      <c r="AD320" s="12" t="s">
        <v>2424</v>
      </c>
      <c r="AE320" s="8" t="s">
        <v>2425</v>
      </c>
      <c r="AF320" s="8" t="s">
        <v>2426</v>
      </c>
      <c r="AG320" s="8" t="s">
        <v>2387</v>
      </c>
      <c r="AH320" s="8" t="s">
        <v>654</v>
      </c>
      <c r="AI320" s="8" t="s">
        <v>233</v>
      </c>
      <c r="AJ320" s="8"/>
      <c r="AK320" s="8" t="s">
        <v>2427</v>
      </c>
      <c r="AL320" s="8" t="s">
        <v>2428</v>
      </c>
      <c r="AM320" s="8" t="s">
        <v>2429</v>
      </c>
      <c r="AN320" s="8" t="s">
        <v>2430</v>
      </c>
      <c r="AO320" s="13" t="s">
        <v>2431</v>
      </c>
      <c r="AP320" s="9" t="s">
        <v>2426</v>
      </c>
      <c r="AQ320" s="11">
        <v>11504.0</v>
      </c>
    </row>
    <row r="321">
      <c r="A321" s="8" t="str">
        <f t="shared" si="1"/>
        <v>Michael Crozier</v>
      </c>
      <c r="B321" s="8" t="s">
        <v>2442</v>
      </c>
      <c r="C321" s="8" t="s">
        <v>2213</v>
      </c>
      <c r="D321" s="9" t="s">
        <v>2370</v>
      </c>
      <c r="E321" s="8" t="s">
        <v>2371</v>
      </c>
      <c r="F321" s="8" t="s">
        <v>2304</v>
      </c>
      <c r="G321" s="8" t="s">
        <v>47</v>
      </c>
      <c r="H321" s="8" t="s">
        <v>2443</v>
      </c>
      <c r="I321" s="8" t="s">
        <v>1330</v>
      </c>
      <c r="J321" s="10">
        <v>4.01</v>
      </c>
      <c r="K321" s="8" t="s">
        <v>2444</v>
      </c>
      <c r="L321" s="8" t="s">
        <v>2445</v>
      </c>
      <c r="M321" s="8" t="s">
        <v>86</v>
      </c>
      <c r="N321" s="8" t="s">
        <v>2446</v>
      </c>
      <c r="O321" s="8" t="s">
        <v>52</v>
      </c>
      <c r="P321" s="8"/>
      <c r="Q321" s="8"/>
      <c r="R321" s="8" t="s">
        <v>731</v>
      </c>
      <c r="S321" s="8" t="s">
        <v>2447</v>
      </c>
      <c r="T321" s="11" t="str">
        <f t="shared" si="2"/>
        <v>Michael Crozier</v>
      </c>
      <c r="U321" s="8" t="s">
        <v>412</v>
      </c>
      <c r="V321" s="8" t="s">
        <v>2448</v>
      </c>
      <c r="W321" s="8"/>
      <c r="X321" s="8" t="s">
        <v>2449</v>
      </c>
      <c r="Y321" s="12" t="s">
        <v>2450</v>
      </c>
      <c r="Z321" s="12" t="s">
        <v>2451</v>
      </c>
      <c r="AA321" s="8" t="s">
        <v>60</v>
      </c>
      <c r="AB321" s="12" t="s">
        <v>2452</v>
      </c>
      <c r="AC321" s="8" t="s">
        <v>60</v>
      </c>
      <c r="AD321" s="12" t="s">
        <v>2453</v>
      </c>
      <c r="AE321" s="8" t="s">
        <v>2454</v>
      </c>
      <c r="AF321" s="8" t="s">
        <v>2455</v>
      </c>
      <c r="AG321" s="8" t="s">
        <v>2387</v>
      </c>
      <c r="AH321" s="8" t="s">
        <v>654</v>
      </c>
      <c r="AI321" s="8" t="s">
        <v>233</v>
      </c>
      <c r="AJ321" s="8" t="s">
        <v>86</v>
      </c>
      <c r="AK321" s="13" t="s">
        <v>2456</v>
      </c>
      <c r="AL321" s="13" t="s">
        <v>2457</v>
      </c>
      <c r="AM321" s="8" t="s">
        <v>1449</v>
      </c>
      <c r="AN321" s="8" t="s">
        <v>2458</v>
      </c>
      <c r="AO321" s="13" t="s">
        <v>2459</v>
      </c>
      <c r="AP321" s="9" t="s">
        <v>2455</v>
      </c>
      <c r="AQ321" s="11">
        <v>7453.0</v>
      </c>
    </row>
    <row r="322">
      <c r="A322" s="8" t="str">
        <f t="shared" si="1"/>
        <v>Alton McKenzie</v>
      </c>
      <c r="B322" s="8" t="s">
        <v>2442</v>
      </c>
      <c r="C322" s="8" t="s">
        <v>2213</v>
      </c>
      <c r="D322" s="9" t="s">
        <v>2370</v>
      </c>
      <c r="E322" s="8" t="s">
        <v>2371</v>
      </c>
      <c r="F322" s="8" t="s">
        <v>2304</v>
      </c>
      <c r="G322" s="8" t="s">
        <v>47</v>
      </c>
      <c r="H322" s="8" t="s">
        <v>2443</v>
      </c>
      <c r="I322" s="8" t="s">
        <v>1330</v>
      </c>
      <c r="J322" s="10">
        <v>4.01</v>
      </c>
      <c r="K322" s="8" t="s">
        <v>2444</v>
      </c>
      <c r="L322" s="8" t="s">
        <v>2445</v>
      </c>
      <c r="M322" s="8" t="s">
        <v>86</v>
      </c>
      <c r="N322" s="8" t="s">
        <v>2460</v>
      </c>
      <c r="O322" s="8" t="s">
        <v>52</v>
      </c>
      <c r="P322" s="8"/>
      <c r="Q322" s="8"/>
      <c r="R322" s="8" t="s">
        <v>2461</v>
      </c>
      <c r="S322" s="8" t="s">
        <v>2462</v>
      </c>
      <c r="T322" s="11" t="str">
        <f t="shared" si="2"/>
        <v>Alton McKenzie</v>
      </c>
      <c r="U322" s="8" t="s">
        <v>2105</v>
      </c>
      <c r="V322" s="8" t="s">
        <v>2463</v>
      </c>
      <c r="W322" s="8" t="s">
        <v>2464</v>
      </c>
      <c r="X322" s="8" t="s">
        <v>2449</v>
      </c>
      <c r="Y322" s="8" t="s">
        <v>60</v>
      </c>
      <c r="Z322" s="12" t="s">
        <v>2451</v>
      </c>
      <c r="AA322" s="8" t="s">
        <v>60</v>
      </c>
      <c r="AB322" s="12" t="s">
        <v>2452</v>
      </c>
      <c r="AC322" s="8" t="s">
        <v>60</v>
      </c>
      <c r="AD322" s="12" t="s">
        <v>2453</v>
      </c>
      <c r="AE322" s="8" t="s">
        <v>2454</v>
      </c>
      <c r="AF322" s="8" t="s">
        <v>2455</v>
      </c>
      <c r="AG322" s="8" t="s">
        <v>2387</v>
      </c>
      <c r="AH322" s="8" t="s">
        <v>654</v>
      </c>
      <c r="AI322" s="8" t="s">
        <v>233</v>
      </c>
      <c r="AJ322" s="8" t="s">
        <v>86</v>
      </c>
      <c r="AK322" s="13" t="s">
        <v>2456</v>
      </c>
      <c r="AL322" s="13" t="s">
        <v>2457</v>
      </c>
      <c r="AM322" s="8" t="s">
        <v>1449</v>
      </c>
      <c r="AN322" s="8" t="s">
        <v>2458</v>
      </c>
      <c r="AO322" s="13" t="s">
        <v>2459</v>
      </c>
      <c r="AP322" s="9" t="s">
        <v>2455</v>
      </c>
      <c r="AQ322" s="11">
        <v>7453.0</v>
      </c>
    </row>
    <row r="323">
      <c r="A323" s="8" t="str">
        <f t="shared" si="1"/>
        <v>Brandon Bonsey</v>
      </c>
      <c r="B323" s="8" t="s">
        <v>2442</v>
      </c>
      <c r="C323" s="8" t="s">
        <v>2213</v>
      </c>
      <c r="D323" s="9" t="s">
        <v>2370</v>
      </c>
      <c r="E323" s="8" t="s">
        <v>2371</v>
      </c>
      <c r="F323" s="8" t="s">
        <v>2304</v>
      </c>
      <c r="G323" s="8" t="s">
        <v>47</v>
      </c>
      <c r="H323" s="8" t="s">
        <v>2443</v>
      </c>
      <c r="I323" s="8" t="s">
        <v>1330</v>
      </c>
      <c r="J323" s="10">
        <v>4.01</v>
      </c>
      <c r="K323" s="8" t="s">
        <v>2444</v>
      </c>
      <c r="L323" s="8" t="s">
        <v>2445</v>
      </c>
      <c r="M323" s="8" t="s">
        <v>86</v>
      </c>
      <c r="N323" s="8" t="s">
        <v>2465</v>
      </c>
      <c r="O323" s="8" t="s">
        <v>52</v>
      </c>
      <c r="P323" s="8"/>
      <c r="Q323" s="8"/>
      <c r="R323" s="8" t="s">
        <v>977</v>
      </c>
      <c r="S323" s="8" t="s">
        <v>2466</v>
      </c>
      <c r="T323" s="11" t="str">
        <f t="shared" si="2"/>
        <v>Brandon Bonsey</v>
      </c>
      <c r="U323" s="8" t="s">
        <v>106</v>
      </c>
      <c r="V323" s="8" t="s">
        <v>2467</v>
      </c>
      <c r="W323" s="8" t="s">
        <v>2468</v>
      </c>
      <c r="X323" s="8" t="s">
        <v>2449</v>
      </c>
      <c r="Y323" s="8" t="s">
        <v>60</v>
      </c>
      <c r="Z323" s="12" t="s">
        <v>2451</v>
      </c>
      <c r="AA323" s="8" t="s">
        <v>60</v>
      </c>
      <c r="AB323" s="12" t="s">
        <v>2452</v>
      </c>
      <c r="AC323" s="8" t="s">
        <v>60</v>
      </c>
      <c r="AD323" s="12" t="s">
        <v>2453</v>
      </c>
      <c r="AE323" s="8" t="s">
        <v>2454</v>
      </c>
      <c r="AF323" s="8" t="s">
        <v>2455</v>
      </c>
      <c r="AG323" s="8" t="s">
        <v>2387</v>
      </c>
      <c r="AH323" s="8" t="s">
        <v>654</v>
      </c>
      <c r="AI323" s="8" t="s">
        <v>233</v>
      </c>
      <c r="AJ323" s="8" t="s">
        <v>86</v>
      </c>
      <c r="AK323" s="13" t="s">
        <v>2456</v>
      </c>
      <c r="AL323" s="13" t="s">
        <v>2457</v>
      </c>
      <c r="AM323" s="8" t="s">
        <v>1449</v>
      </c>
      <c r="AN323" s="8" t="s">
        <v>2458</v>
      </c>
      <c r="AO323" s="13" t="s">
        <v>2459</v>
      </c>
      <c r="AP323" s="9" t="s">
        <v>2455</v>
      </c>
      <c r="AQ323" s="11">
        <v>7453.0</v>
      </c>
    </row>
    <row r="324">
      <c r="A324" s="8" t="str">
        <f t="shared" si="1"/>
        <v>Kaisha Weeks</v>
      </c>
      <c r="B324" s="8" t="s">
        <v>2442</v>
      </c>
      <c r="C324" s="8" t="s">
        <v>2213</v>
      </c>
      <c r="D324" s="9" t="s">
        <v>2370</v>
      </c>
      <c r="E324" s="8" t="s">
        <v>2371</v>
      </c>
      <c r="F324" s="8" t="s">
        <v>2304</v>
      </c>
      <c r="G324" s="8" t="s">
        <v>47</v>
      </c>
      <c r="H324" s="8" t="s">
        <v>2443</v>
      </c>
      <c r="I324" s="8" t="s">
        <v>1330</v>
      </c>
      <c r="J324" s="10">
        <v>4.01</v>
      </c>
      <c r="K324" s="8" t="s">
        <v>2444</v>
      </c>
      <c r="L324" s="8" t="s">
        <v>2445</v>
      </c>
      <c r="M324" s="8"/>
      <c r="N324" s="8" t="s">
        <v>2469</v>
      </c>
      <c r="O324" s="8" t="s">
        <v>52</v>
      </c>
      <c r="P324" s="8"/>
      <c r="Q324" s="8"/>
      <c r="R324" s="8" t="s">
        <v>2470</v>
      </c>
      <c r="S324" s="8" t="s">
        <v>2471</v>
      </c>
      <c r="T324" s="11" t="str">
        <f t="shared" si="2"/>
        <v>Kaisha Weeks</v>
      </c>
      <c r="U324" s="8" t="s">
        <v>80</v>
      </c>
      <c r="V324" s="8" t="s">
        <v>2472</v>
      </c>
      <c r="W324" s="8"/>
      <c r="X324" s="8" t="s">
        <v>2449</v>
      </c>
      <c r="Y324" s="12" t="s">
        <v>2473</v>
      </c>
      <c r="Z324" s="12" t="s">
        <v>2451</v>
      </c>
      <c r="AA324" s="8" t="s">
        <v>60</v>
      </c>
      <c r="AB324" s="12" t="s">
        <v>2452</v>
      </c>
      <c r="AC324" s="12" t="s">
        <v>2474</v>
      </c>
      <c r="AD324" s="12" t="s">
        <v>2453</v>
      </c>
      <c r="AE324" s="8" t="s">
        <v>2454</v>
      </c>
      <c r="AF324" s="8" t="s">
        <v>2455</v>
      </c>
      <c r="AG324" s="8" t="s">
        <v>2387</v>
      </c>
      <c r="AH324" s="8" t="s">
        <v>654</v>
      </c>
      <c r="AI324" s="8" t="s">
        <v>233</v>
      </c>
      <c r="AJ324" s="8"/>
      <c r="AK324" s="8" t="s">
        <v>2456</v>
      </c>
      <c r="AL324" s="8" t="s">
        <v>2457</v>
      </c>
      <c r="AM324" s="8" t="s">
        <v>1449</v>
      </c>
      <c r="AN324" s="8" t="s">
        <v>2458</v>
      </c>
      <c r="AO324" s="13" t="s">
        <v>2459</v>
      </c>
      <c r="AP324" s="9" t="s">
        <v>2455</v>
      </c>
      <c r="AQ324" s="11">
        <v>7453.0</v>
      </c>
    </row>
    <row r="325">
      <c r="A325" s="8" t="str">
        <f t="shared" si="1"/>
        <v>Mitchell Baker</v>
      </c>
      <c r="B325" s="8" t="s">
        <v>2442</v>
      </c>
      <c r="C325" s="8" t="s">
        <v>2213</v>
      </c>
      <c r="D325" s="9" t="s">
        <v>2370</v>
      </c>
      <c r="E325" s="8" t="s">
        <v>2371</v>
      </c>
      <c r="F325" s="8" t="s">
        <v>2304</v>
      </c>
      <c r="G325" s="8" t="s">
        <v>47</v>
      </c>
      <c r="H325" s="8" t="s">
        <v>2443</v>
      </c>
      <c r="I325" s="8" t="s">
        <v>1330</v>
      </c>
      <c r="J325" s="10">
        <v>4.01</v>
      </c>
      <c r="K325" s="8" t="s">
        <v>2444</v>
      </c>
      <c r="L325" s="8" t="s">
        <v>2445</v>
      </c>
      <c r="M325" s="8" t="s">
        <v>86</v>
      </c>
      <c r="N325" s="8" t="s">
        <v>2475</v>
      </c>
      <c r="O325" s="8" t="s">
        <v>52</v>
      </c>
      <c r="P325" s="8"/>
      <c r="Q325" s="8"/>
      <c r="R325" s="8" t="s">
        <v>2476</v>
      </c>
      <c r="S325" s="8" t="s">
        <v>633</v>
      </c>
      <c r="T325" s="11" t="str">
        <f t="shared" si="2"/>
        <v>Mitchell Baker</v>
      </c>
      <c r="U325" s="8" t="s">
        <v>80</v>
      </c>
      <c r="V325" s="8" t="s">
        <v>2477</v>
      </c>
      <c r="W325" s="8" t="s">
        <v>2478</v>
      </c>
      <c r="X325" s="8" t="s">
        <v>2449</v>
      </c>
      <c r="Y325" s="12" t="s">
        <v>2479</v>
      </c>
      <c r="Z325" s="12" t="s">
        <v>2451</v>
      </c>
      <c r="AA325" s="8" t="s">
        <v>60</v>
      </c>
      <c r="AB325" s="12" t="s">
        <v>2452</v>
      </c>
      <c r="AC325" s="8" t="s">
        <v>60</v>
      </c>
      <c r="AD325" s="12" t="s">
        <v>2453</v>
      </c>
      <c r="AE325" s="8" t="s">
        <v>2454</v>
      </c>
      <c r="AF325" s="8" t="s">
        <v>2455</v>
      </c>
      <c r="AG325" s="8" t="s">
        <v>2387</v>
      </c>
      <c r="AH325" s="8" t="s">
        <v>654</v>
      </c>
      <c r="AI325" s="8" t="s">
        <v>233</v>
      </c>
      <c r="AJ325" s="8" t="s">
        <v>86</v>
      </c>
      <c r="AK325" s="13" t="s">
        <v>2456</v>
      </c>
      <c r="AL325" s="13" t="s">
        <v>2457</v>
      </c>
      <c r="AM325" s="8" t="s">
        <v>1449</v>
      </c>
      <c r="AN325" s="8" t="s">
        <v>2458</v>
      </c>
      <c r="AO325" s="13" t="s">
        <v>2459</v>
      </c>
      <c r="AP325" s="9" t="s">
        <v>2455</v>
      </c>
      <c r="AQ325" s="11">
        <v>7453.0</v>
      </c>
    </row>
    <row r="326">
      <c r="A326" s="8" t="str">
        <f t="shared" si="1"/>
        <v>David Oliver</v>
      </c>
      <c r="B326" s="8" t="s">
        <v>2480</v>
      </c>
      <c r="C326" s="8" t="s">
        <v>2301</v>
      </c>
      <c r="D326" s="9" t="s">
        <v>2370</v>
      </c>
      <c r="E326" s="8" t="s">
        <v>2371</v>
      </c>
      <c r="F326" s="8" t="s">
        <v>2304</v>
      </c>
      <c r="G326" s="8" t="s">
        <v>47</v>
      </c>
      <c r="H326" s="8" t="s">
        <v>2481</v>
      </c>
      <c r="I326" s="8" t="s">
        <v>49</v>
      </c>
      <c r="J326" s="10">
        <v>3.55</v>
      </c>
      <c r="K326" s="8" t="s">
        <v>2482</v>
      </c>
      <c r="L326" s="8" t="s">
        <v>342</v>
      </c>
      <c r="M326" s="8" t="s">
        <v>86</v>
      </c>
      <c r="N326" s="8" t="s">
        <v>2483</v>
      </c>
      <c r="O326" s="8" t="s">
        <v>52</v>
      </c>
      <c r="P326" s="8"/>
      <c r="Q326" s="8"/>
      <c r="R326" s="8" t="s">
        <v>289</v>
      </c>
      <c r="S326" s="8" t="s">
        <v>2484</v>
      </c>
      <c r="T326" s="11" t="str">
        <f t="shared" si="2"/>
        <v>David Oliver</v>
      </c>
      <c r="U326" s="8" t="s">
        <v>2105</v>
      </c>
      <c r="V326" s="8" t="s">
        <v>2485</v>
      </c>
      <c r="W326" s="8" t="s">
        <v>2486</v>
      </c>
      <c r="X326" s="8" t="s">
        <v>2487</v>
      </c>
      <c r="Y326" s="8" t="s">
        <v>60</v>
      </c>
      <c r="Z326" s="12" t="s">
        <v>2488</v>
      </c>
      <c r="AA326" s="8" t="s">
        <v>60</v>
      </c>
      <c r="AB326" s="8" t="s">
        <v>60</v>
      </c>
      <c r="AC326" s="12" t="s">
        <v>2489</v>
      </c>
      <c r="AD326" s="12" t="s">
        <v>2490</v>
      </c>
      <c r="AE326" s="8" t="s">
        <v>2491</v>
      </c>
      <c r="AF326" s="8" t="s">
        <v>2492</v>
      </c>
      <c r="AG326" s="8" t="s">
        <v>2387</v>
      </c>
      <c r="AH326" s="8" t="s">
        <v>654</v>
      </c>
      <c r="AI326" s="8" t="s">
        <v>233</v>
      </c>
      <c r="AJ326" s="8" t="s">
        <v>67</v>
      </c>
      <c r="AK326" s="13" t="s">
        <v>2493</v>
      </c>
      <c r="AL326" s="13" t="s">
        <v>2494</v>
      </c>
      <c r="AM326" s="8" t="s">
        <v>2495</v>
      </c>
      <c r="AN326" s="8" t="s">
        <v>2496</v>
      </c>
      <c r="AO326" s="13" t="s">
        <v>2497</v>
      </c>
      <c r="AP326" s="9" t="s">
        <v>2492</v>
      </c>
      <c r="AQ326" s="11">
        <v>5899.0</v>
      </c>
    </row>
    <row r="327">
      <c r="A327" s="8" t="str">
        <f t="shared" si="1"/>
        <v>Richard Perry</v>
      </c>
      <c r="B327" s="8" t="s">
        <v>2480</v>
      </c>
      <c r="C327" s="8" t="s">
        <v>2301</v>
      </c>
      <c r="D327" s="9" t="s">
        <v>2370</v>
      </c>
      <c r="E327" s="8" t="s">
        <v>2371</v>
      </c>
      <c r="F327" s="8" t="s">
        <v>2304</v>
      </c>
      <c r="G327" s="8" t="s">
        <v>47</v>
      </c>
      <c r="H327" s="8" t="s">
        <v>2481</v>
      </c>
      <c r="I327" s="8" t="s">
        <v>49</v>
      </c>
      <c r="J327" s="10">
        <v>3.55</v>
      </c>
      <c r="K327" s="8" t="s">
        <v>2482</v>
      </c>
      <c r="L327" s="8" t="s">
        <v>342</v>
      </c>
      <c r="M327" s="8" t="s">
        <v>86</v>
      </c>
      <c r="N327" s="8" t="s">
        <v>2498</v>
      </c>
      <c r="O327" s="8" t="s">
        <v>52</v>
      </c>
      <c r="P327" s="8"/>
      <c r="Q327" s="8"/>
      <c r="R327" s="8" t="s">
        <v>921</v>
      </c>
      <c r="S327" s="8" t="s">
        <v>2499</v>
      </c>
      <c r="T327" s="11" t="str">
        <f t="shared" si="2"/>
        <v>Richard Perry</v>
      </c>
      <c r="U327" s="8" t="s">
        <v>155</v>
      </c>
      <c r="V327" s="8"/>
      <c r="W327" s="8"/>
      <c r="X327" s="8" t="s">
        <v>2487</v>
      </c>
      <c r="Y327" s="8" t="s">
        <v>60</v>
      </c>
      <c r="Z327" s="12" t="s">
        <v>2488</v>
      </c>
      <c r="AA327" s="8" t="s">
        <v>60</v>
      </c>
      <c r="AB327" s="12" t="s">
        <v>2500</v>
      </c>
      <c r="AC327" s="8" t="s">
        <v>60</v>
      </c>
      <c r="AD327" s="12" t="s">
        <v>2490</v>
      </c>
      <c r="AE327" s="8" t="s">
        <v>2491</v>
      </c>
      <c r="AF327" s="8" t="s">
        <v>2492</v>
      </c>
      <c r="AG327" s="8" t="s">
        <v>2387</v>
      </c>
      <c r="AH327" s="8" t="s">
        <v>654</v>
      </c>
      <c r="AI327" s="8" t="s">
        <v>233</v>
      </c>
      <c r="AJ327" s="8" t="s">
        <v>67</v>
      </c>
      <c r="AK327" s="13" t="s">
        <v>2493</v>
      </c>
      <c r="AL327" s="13" t="s">
        <v>2494</v>
      </c>
      <c r="AM327" s="8" t="s">
        <v>2495</v>
      </c>
      <c r="AN327" s="8" t="s">
        <v>2496</v>
      </c>
      <c r="AO327" s="13" t="s">
        <v>2497</v>
      </c>
      <c r="AP327" s="9" t="s">
        <v>2492</v>
      </c>
      <c r="AQ327" s="11">
        <v>5899.0</v>
      </c>
    </row>
    <row r="328">
      <c r="A328" s="8" t="str">
        <f t="shared" si="1"/>
        <v>Dameon Morgan</v>
      </c>
      <c r="B328" s="8" t="s">
        <v>2480</v>
      </c>
      <c r="C328" s="8" t="s">
        <v>2301</v>
      </c>
      <c r="D328" s="9" t="s">
        <v>2370</v>
      </c>
      <c r="E328" s="8" t="s">
        <v>2371</v>
      </c>
      <c r="F328" s="8" t="s">
        <v>2304</v>
      </c>
      <c r="G328" s="8" t="s">
        <v>47</v>
      </c>
      <c r="H328" s="8" t="s">
        <v>2481</v>
      </c>
      <c r="I328" s="8" t="s">
        <v>49</v>
      </c>
      <c r="J328" s="10">
        <v>3.55</v>
      </c>
      <c r="K328" s="8" t="s">
        <v>2482</v>
      </c>
      <c r="L328" s="8" t="s">
        <v>342</v>
      </c>
      <c r="M328" s="8" t="s">
        <v>86</v>
      </c>
      <c r="N328" s="8" t="s">
        <v>2501</v>
      </c>
      <c r="O328" s="8" t="s">
        <v>52</v>
      </c>
      <c r="P328" s="8"/>
      <c r="Q328" s="8"/>
      <c r="R328" s="8" t="s">
        <v>2502</v>
      </c>
      <c r="S328" s="8" t="s">
        <v>2196</v>
      </c>
      <c r="T328" s="11" t="str">
        <f t="shared" si="2"/>
        <v>Dameon Morgan</v>
      </c>
      <c r="U328" s="8" t="s">
        <v>106</v>
      </c>
      <c r="V328" s="8" t="s">
        <v>2503</v>
      </c>
      <c r="W328" s="8"/>
      <c r="X328" s="8" t="s">
        <v>2487</v>
      </c>
      <c r="Y328" s="12" t="s">
        <v>2504</v>
      </c>
      <c r="Z328" s="12" t="s">
        <v>2488</v>
      </c>
      <c r="AA328" s="8" t="s">
        <v>60</v>
      </c>
      <c r="AB328" s="12" t="s">
        <v>2505</v>
      </c>
      <c r="AC328" s="8" t="s">
        <v>60</v>
      </c>
      <c r="AD328" s="12" t="s">
        <v>2490</v>
      </c>
      <c r="AE328" s="8" t="s">
        <v>2491</v>
      </c>
      <c r="AF328" s="8" t="s">
        <v>2492</v>
      </c>
      <c r="AG328" s="8" t="s">
        <v>2387</v>
      </c>
      <c r="AH328" s="8" t="s">
        <v>654</v>
      </c>
      <c r="AI328" s="8" t="s">
        <v>233</v>
      </c>
      <c r="AJ328" s="8" t="s">
        <v>67</v>
      </c>
      <c r="AK328" s="8" t="s">
        <v>2493</v>
      </c>
      <c r="AL328" s="8" t="s">
        <v>2494</v>
      </c>
      <c r="AM328" s="8" t="s">
        <v>2495</v>
      </c>
      <c r="AN328" s="8" t="s">
        <v>2496</v>
      </c>
      <c r="AO328" s="13" t="s">
        <v>2497</v>
      </c>
      <c r="AP328" s="9" t="s">
        <v>2492</v>
      </c>
      <c r="AQ328" s="11">
        <v>5899.0</v>
      </c>
    </row>
    <row r="329">
      <c r="A329" s="8" t="str">
        <f t="shared" si="1"/>
        <v>Franklin Rivers</v>
      </c>
      <c r="B329" s="8" t="s">
        <v>2480</v>
      </c>
      <c r="C329" s="8" t="s">
        <v>2301</v>
      </c>
      <c r="D329" s="9" t="s">
        <v>2370</v>
      </c>
      <c r="E329" s="8" t="s">
        <v>2371</v>
      </c>
      <c r="F329" s="8" t="s">
        <v>2304</v>
      </c>
      <c r="G329" s="8" t="s">
        <v>47</v>
      </c>
      <c r="H329" s="8" t="s">
        <v>2481</v>
      </c>
      <c r="I329" s="8" t="s">
        <v>49</v>
      </c>
      <c r="J329" s="10">
        <v>3.55</v>
      </c>
      <c r="K329" s="8" t="s">
        <v>2482</v>
      </c>
      <c r="L329" s="8" t="s">
        <v>342</v>
      </c>
      <c r="M329" s="8"/>
      <c r="N329" s="8" t="s">
        <v>2506</v>
      </c>
      <c r="O329" s="8" t="s">
        <v>52</v>
      </c>
      <c r="P329" s="8"/>
      <c r="Q329" s="8"/>
      <c r="R329" s="8" t="s">
        <v>2507</v>
      </c>
      <c r="S329" s="8" t="s">
        <v>2508</v>
      </c>
      <c r="T329" s="11" t="str">
        <f t="shared" si="2"/>
        <v>Franklin Rivers</v>
      </c>
      <c r="U329" s="8" t="s">
        <v>80</v>
      </c>
      <c r="V329" s="8" t="s">
        <v>2509</v>
      </c>
      <c r="W329" s="8"/>
      <c r="X329" s="8" t="s">
        <v>2487</v>
      </c>
      <c r="Y329" s="8" t="s">
        <v>60</v>
      </c>
      <c r="Z329" s="12" t="s">
        <v>2488</v>
      </c>
      <c r="AA329" s="8" t="s">
        <v>60</v>
      </c>
      <c r="AB329" s="8" t="s">
        <v>60</v>
      </c>
      <c r="AC329" s="8" t="s">
        <v>60</v>
      </c>
      <c r="AD329" s="12" t="s">
        <v>2490</v>
      </c>
      <c r="AE329" s="8" t="s">
        <v>2491</v>
      </c>
      <c r="AF329" s="8" t="s">
        <v>2492</v>
      </c>
      <c r="AG329" s="8" t="s">
        <v>2387</v>
      </c>
      <c r="AH329" s="8" t="s">
        <v>654</v>
      </c>
      <c r="AI329" s="8" t="s">
        <v>233</v>
      </c>
      <c r="AJ329" s="8" t="s">
        <v>67</v>
      </c>
      <c r="AK329" s="13" t="s">
        <v>2493</v>
      </c>
      <c r="AL329" s="13" t="s">
        <v>2494</v>
      </c>
      <c r="AM329" s="8" t="s">
        <v>2495</v>
      </c>
      <c r="AN329" s="8" t="s">
        <v>2496</v>
      </c>
      <c r="AO329" s="13" t="s">
        <v>2497</v>
      </c>
      <c r="AP329" s="9" t="s">
        <v>2492</v>
      </c>
      <c r="AQ329" s="11">
        <v>5899.0</v>
      </c>
    </row>
    <row r="330">
      <c r="A330" s="8" t="str">
        <f t="shared" si="1"/>
        <v>Jessica Cousins</v>
      </c>
      <c r="B330" s="8" t="s">
        <v>2480</v>
      </c>
      <c r="C330" s="8" t="s">
        <v>2301</v>
      </c>
      <c r="D330" s="9" t="s">
        <v>2370</v>
      </c>
      <c r="E330" s="8" t="s">
        <v>2371</v>
      </c>
      <c r="F330" s="8" t="s">
        <v>2304</v>
      </c>
      <c r="G330" s="8" t="s">
        <v>47</v>
      </c>
      <c r="H330" s="8" t="s">
        <v>2481</v>
      </c>
      <c r="I330" s="8" t="s">
        <v>49</v>
      </c>
      <c r="J330" s="10">
        <v>3.55</v>
      </c>
      <c r="K330" s="8" t="s">
        <v>2482</v>
      </c>
      <c r="L330" s="8" t="s">
        <v>342</v>
      </c>
      <c r="M330" s="8" t="s">
        <v>86</v>
      </c>
      <c r="N330" s="8" t="s">
        <v>2510</v>
      </c>
      <c r="O330" s="8" t="s">
        <v>52</v>
      </c>
      <c r="P330" s="8"/>
      <c r="Q330" s="8"/>
      <c r="R330" s="8" t="s">
        <v>2511</v>
      </c>
      <c r="S330" s="8" t="s">
        <v>2512</v>
      </c>
      <c r="T330" s="11" t="str">
        <f t="shared" si="2"/>
        <v>Jessica Cousins</v>
      </c>
      <c r="U330" s="8" t="s">
        <v>80</v>
      </c>
      <c r="V330" s="8" t="s">
        <v>2513</v>
      </c>
      <c r="W330" s="8"/>
      <c r="X330" s="8" t="s">
        <v>2487</v>
      </c>
      <c r="Y330" s="8" t="s">
        <v>60</v>
      </c>
      <c r="Z330" s="12" t="s">
        <v>2488</v>
      </c>
      <c r="AA330" s="8" t="s">
        <v>60</v>
      </c>
      <c r="AB330" s="8" t="s">
        <v>60</v>
      </c>
      <c r="AC330" s="8" t="s">
        <v>60</v>
      </c>
      <c r="AD330" s="12" t="s">
        <v>2490</v>
      </c>
      <c r="AE330" s="8" t="s">
        <v>2491</v>
      </c>
      <c r="AF330" s="8" t="s">
        <v>2492</v>
      </c>
      <c r="AG330" s="8" t="s">
        <v>2387</v>
      </c>
      <c r="AH330" s="8" t="s">
        <v>654</v>
      </c>
      <c r="AI330" s="8" t="s">
        <v>233</v>
      </c>
      <c r="AJ330" s="8" t="s">
        <v>67</v>
      </c>
      <c r="AK330" s="13" t="s">
        <v>2493</v>
      </c>
      <c r="AL330" s="13" t="s">
        <v>2494</v>
      </c>
      <c r="AM330" s="8" t="s">
        <v>2495</v>
      </c>
      <c r="AN330" s="8" t="s">
        <v>2496</v>
      </c>
      <c r="AO330" s="13" t="s">
        <v>2497</v>
      </c>
      <c r="AP330" s="9" t="s">
        <v>2492</v>
      </c>
      <c r="AQ330" s="11">
        <v>5899.0</v>
      </c>
    </row>
    <row r="331">
      <c r="A331" s="8" t="str">
        <f t="shared" si="1"/>
        <v>Garon Jackson</v>
      </c>
      <c r="B331" s="8" t="s">
        <v>2514</v>
      </c>
      <c r="C331" s="8" t="s">
        <v>43</v>
      </c>
      <c r="D331" s="9" t="s">
        <v>2515</v>
      </c>
      <c r="E331" s="8" t="s">
        <v>2516</v>
      </c>
      <c r="F331" s="8" t="s">
        <v>46</v>
      </c>
      <c r="G331" s="8" t="s">
        <v>47</v>
      </c>
      <c r="H331" s="8" t="s">
        <v>2517</v>
      </c>
      <c r="I331" s="8" t="s">
        <v>2373</v>
      </c>
      <c r="J331" s="10">
        <v>2.92</v>
      </c>
      <c r="K331" s="8" t="s">
        <v>2518</v>
      </c>
      <c r="L331" s="8" t="s">
        <v>86</v>
      </c>
      <c r="M331" s="8" t="s">
        <v>86</v>
      </c>
      <c r="N331" s="8" t="s">
        <v>2519</v>
      </c>
      <c r="O331" s="8" t="s">
        <v>52</v>
      </c>
      <c r="P331" s="8"/>
      <c r="Q331" s="8"/>
      <c r="R331" s="8" t="s">
        <v>2520</v>
      </c>
      <c r="S331" s="8" t="s">
        <v>2521</v>
      </c>
      <c r="T331" s="11" t="str">
        <f t="shared" si="2"/>
        <v>Garon Jackson</v>
      </c>
      <c r="U331" s="8" t="s">
        <v>992</v>
      </c>
      <c r="V331" s="8" t="s">
        <v>2522</v>
      </c>
      <c r="W331" s="8"/>
      <c r="X331" s="8" t="s">
        <v>2523</v>
      </c>
      <c r="Y331" s="8" t="s">
        <v>60</v>
      </c>
      <c r="Z331" s="12" t="s">
        <v>2524</v>
      </c>
      <c r="AA331" s="8" t="s">
        <v>60</v>
      </c>
      <c r="AB331" s="8" t="s">
        <v>60</v>
      </c>
      <c r="AC331" s="12" t="s">
        <v>2525</v>
      </c>
      <c r="AD331" s="12" t="s">
        <v>2526</v>
      </c>
      <c r="AE331" s="8" t="s">
        <v>2527</v>
      </c>
      <c r="AF331" s="8" t="s">
        <v>2528</v>
      </c>
      <c r="AG331" s="8" t="s">
        <v>2529</v>
      </c>
      <c r="AH331" s="8" t="s">
        <v>134</v>
      </c>
      <c r="AI331" s="8" t="s">
        <v>233</v>
      </c>
      <c r="AJ331" s="8" t="s">
        <v>67</v>
      </c>
      <c r="AK331" s="13" t="s">
        <v>2530</v>
      </c>
      <c r="AL331" s="13" t="s">
        <v>2531</v>
      </c>
      <c r="AM331" s="8" t="s">
        <v>545</v>
      </c>
      <c r="AN331" s="8" t="s">
        <v>2532</v>
      </c>
      <c r="AO331" s="13" t="s">
        <v>2533</v>
      </c>
      <c r="AP331" s="9" t="s">
        <v>2528</v>
      </c>
      <c r="AQ331" s="11">
        <v>3796.0</v>
      </c>
    </row>
    <row r="332">
      <c r="A332" s="8" t="str">
        <f t="shared" si="1"/>
        <v>Bernard Gaither</v>
      </c>
      <c r="B332" s="8" t="s">
        <v>2514</v>
      </c>
      <c r="C332" s="8" t="s">
        <v>43</v>
      </c>
      <c r="D332" s="9" t="s">
        <v>2515</v>
      </c>
      <c r="E332" s="8" t="s">
        <v>2516</v>
      </c>
      <c r="F332" s="8" t="s">
        <v>46</v>
      </c>
      <c r="G332" s="8" t="s">
        <v>47</v>
      </c>
      <c r="H332" s="8" t="s">
        <v>2517</v>
      </c>
      <c r="I332" s="8" t="s">
        <v>2373</v>
      </c>
      <c r="J332" s="10">
        <v>2.92</v>
      </c>
      <c r="K332" s="8" t="s">
        <v>2518</v>
      </c>
      <c r="L332" s="8" t="s">
        <v>86</v>
      </c>
      <c r="M332" s="8" t="s">
        <v>86</v>
      </c>
      <c r="N332" s="8" t="s">
        <v>2534</v>
      </c>
      <c r="O332" s="8" t="s">
        <v>52</v>
      </c>
      <c r="P332" s="8"/>
      <c r="Q332" s="8"/>
      <c r="R332" s="8" t="s">
        <v>2535</v>
      </c>
      <c r="S332" s="8" t="s">
        <v>2536</v>
      </c>
      <c r="T332" s="11" t="str">
        <f t="shared" si="2"/>
        <v>Bernard Gaither</v>
      </c>
      <c r="U332" s="8" t="s">
        <v>2537</v>
      </c>
      <c r="V332" s="8" t="s">
        <v>2538</v>
      </c>
      <c r="W332" s="8"/>
      <c r="X332" s="8" t="s">
        <v>2523</v>
      </c>
      <c r="Y332" s="8" t="s">
        <v>60</v>
      </c>
      <c r="Z332" s="12" t="s">
        <v>2524</v>
      </c>
      <c r="AA332" s="8" t="s">
        <v>60</v>
      </c>
      <c r="AB332" s="8" t="s">
        <v>60</v>
      </c>
      <c r="AC332" s="8" t="s">
        <v>60</v>
      </c>
      <c r="AD332" s="12" t="s">
        <v>2526</v>
      </c>
      <c r="AE332" s="8" t="s">
        <v>2527</v>
      </c>
      <c r="AF332" s="8" t="s">
        <v>2528</v>
      </c>
      <c r="AG332" s="8" t="s">
        <v>2529</v>
      </c>
      <c r="AH332" s="8" t="s">
        <v>134</v>
      </c>
      <c r="AI332" s="8" t="s">
        <v>233</v>
      </c>
      <c r="AJ332" s="8" t="s">
        <v>67</v>
      </c>
      <c r="AK332" s="13" t="s">
        <v>2530</v>
      </c>
      <c r="AL332" s="13" t="s">
        <v>2531</v>
      </c>
      <c r="AM332" s="8" t="s">
        <v>545</v>
      </c>
      <c r="AN332" s="8" t="s">
        <v>2532</v>
      </c>
      <c r="AO332" s="13" t="s">
        <v>2533</v>
      </c>
      <c r="AP332" s="9" t="s">
        <v>2528</v>
      </c>
      <c r="AQ332" s="11">
        <v>3796.0</v>
      </c>
    </row>
    <row r="333">
      <c r="A333" s="8" t="str">
        <f t="shared" si="1"/>
        <v>Courtney Walker</v>
      </c>
      <c r="B333" s="8" t="s">
        <v>2514</v>
      </c>
      <c r="C333" s="8" t="s">
        <v>43</v>
      </c>
      <c r="D333" s="9" t="s">
        <v>2515</v>
      </c>
      <c r="E333" s="13" t="s">
        <v>2516</v>
      </c>
      <c r="F333" s="8" t="s">
        <v>46</v>
      </c>
      <c r="G333" s="8" t="s">
        <v>47</v>
      </c>
      <c r="H333" s="8" t="s">
        <v>2517</v>
      </c>
      <c r="I333" s="8" t="s">
        <v>2373</v>
      </c>
      <c r="J333" s="10">
        <v>2.92</v>
      </c>
      <c r="K333" s="8" t="s">
        <v>2518</v>
      </c>
      <c r="L333" s="8"/>
      <c r="M333" s="8"/>
      <c r="N333" s="8" t="s">
        <v>2539</v>
      </c>
      <c r="O333" s="8" t="s">
        <v>52</v>
      </c>
      <c r="P333" s="8"/>
      <c r="Q333" s="8"/>
      <c r="R333" s="8" t="s">
        <v>2279</v>
      </c>
      <c r="S333" s="8" t="s">
        <v>2540</v>
      </c>
      <c r="T333" s="11" t="str">
        <f t="shared" si="2"/>
        <v>Courtney Walker</v>
      </c>
      <c r="U333" s="8" t="s">
        <v>2541</v>
      </c>
      <c r="V333" s="8" t="s">
        <v>2542</v>
      </c>
      <c r="W333" s="8" t="s">
        <v>2543</v>
      </c>
      <c r="X333" s="8" t="s">
        <v>2523</v>
      </c>
      <c r="Y333" s="12" t="s">
        <v>2544</v>
      </c>
      <c r="Z333" s="12" t="s">
        <v>2524</v>
      </c>
      <c r="AA333" s="8" t="s">
        <v>60</v>
      </c>
      <c r="AB333" s="8" t="s">
        <v>60</v>
      </c>
      <c r="AC333" s="8" t="s">
        <v>60</v>
      </c>
      <c r="AD333" s="12" t="s">
        <v>2526</v>
      </c>
      <c r="AE333" s="8" t="s">
        <v>2527</v>
      </c>
      <c r="AF333" s="13" t="s">
        <v>2528</v>
      </c>
      <c r="AG333" s="13" t="s">
        <v>2529</v>
      </c>
      <c r="AH333" s="8" t="s">
        <v>134</v>
      </c>
      <c r="AI333" s="8" t="s">
        <v>233</v>
      </c>
      <c r="AJ333" s="8" t="s">
        <v>67</v>
      </c>
      <c r="AK333" s="13" t="s">
        <v>2530</v>
      </c>
      <c r="AL333" s="13" t="s">
        <v>2531</v>
      </c>
      <c r="AM333" s="8" t="s">
        <v>545</v>
      </c>
      <c r="AN333" s="8" t="s">
        <v>2532</v>
      </c>
      <c r="AO333" s="13" t="s">
        <v>2533</v>
      </c>
      <c r="AP333" s="9" t="s">
        <v>2528</v>
      </c>
      <c r="AQ333" s="11">
        <v>3796.0</v>
      </c>
    </row>
    <row r="334">
      <c r="A334" s="8" t="str">
        <f t="shared" si="1"/>
        <v>Cory McKinney</v>
      </c>
      <c r="B334" s="8" t="s">
        <v>2514</v>
      </c>
      <c r="C334" s="8" t="s">
        <v>43</v>
      </c>
      <c r="D334" s="9" t="s">
        <v>2515</v>
      </c>
      <c r="E334" s="8" t="s">
        <v>2516</v>
      </c>
      <c r="F334" s="8" t="s">
        <v>46</v>
      </c>
      <c r="G334" s="8" t="s">
        <v>47</v>
      </c>
      <c r="H334" s="8" t="s">
        <v>2517</v>
      </c>
      <c r="I334" s="8" t="s">
        <v>2373</v>
      </c>
      <c r="J334" s="10">
        <v>2.92</v>
      </c>
      <c r="K334" s="8" t="s">
        <v>2518</v>
      </c>
      <c r="L334" s="8" t="s">
        <v>86</v>
      </c>
      <c r="M334" s="8" t="s">
        <v>86</v>
      </c>
      <c r="N334" s="8" t="s">
        <v>2545</v>
      </c>
      <c r="O334" s="8" t="s">
        <v>52</v>
      </c>
      <c r="P334" s="8"/>
      <c r="Q334" s="8"/>
      <c r="R334" s="8" t="s">
        <v>1168</v>
      </c>
      <c r="S334" s="8" t="s">
        <v>2546</v>
      </c>
      <c r="T334" s="11" t="str">
        <f t="shared" si="2"/>
        <v>Cory McKinney</v>
      </c>
      <c r="U334" s="8" t="s">
        <v>160</v>
      </c>
      <c r="V334" s="8" t="s">
        <v>2547</v>
      </c>
      <c r="W334" s="8"/>
      <c r="X334" s="8" t="s">
        <v>2523</v>
      </c>
      <c r="Y334" s="8" t="s">
        <v>60</v>
      </c>
      <c r="Z334" s="12" t="s">
        <v>2524</v>
      </c>
      <c r="AA334" s="8" t="s">
        <v>60</v>
      </c>
      <c r="AB334" s="8" t="s">
        <v>60</v>
      </c>
      <c r="AC334" s="12" t="s">
        <v>2548</v>
      </c>
      <c r="AD334" s="12" t="s">
        <v>2526</v>
      </c>
      <c r="AE334" s="8" t="s">
        <v>2527</v>
      </c>
      <c r="AF334" s="8" t="s">
        <v>2528</v>
      </c>
      <c r="AG334" s="8" t="s">
        <v>2529</v>
      </c>
      <c r="AH334" s="8" t="s">
        <v>134</v>
      </c>
      <c r="AI334" s="8" t="s">
        <v>233</v>
      </c>
      <c r="AJ334" s="8" t="s">
        <v>67</v>
      </c>
      <c r="AK334" s="13" t="s">
        <v>2530</v>
      </c>
      <c r="AL334" s="13" t="s">
        <v>2531</v>
      </c>
      <c r="AM334" s="8" t="s">
        <v>545</v>
      </c>
      <c r="AN334" s="8" t="s">
        <v>2532</v>
      </c>
      <c r="AO334" s="13" t="s">
        <v>2533</v>
      </c>
      <c r="AP334" s="9" t="s">
        <v>2528</v>
      </c>
      <c r="AQ334" s="11">
        <v>3796.0</v>
      </c>
    </row>
    <row r="335">
      <c r="A335" s="8" t="str">
        <f t="shared" si="1"/>
        <v>Carlin Berryhill</v>
      </c>
      <c r="B335" s="8" t="s">
        <v>2514</v>
      </c>
      <c r="C335" s="8" t="s">
        <v>43</v>
      </c>
      <c r="D335" s="9" t="s">
        <v>2515</v>
      </c>
      <c r="E335" s="8" t="s">
        <v>2516</v>
      </c>
      <c r="F335" s="8" t="s">
        <v>46</v>
      </c>
      <c r="G335" s="8" t="s">
        <v>47</v>
      </c>
      <c r="H335" s="8" t="s">
        <v>2517</v>
      </c>
      <c r="I335" s="8" t="s">
        <v>2373</v>
      </c>
      <c r="J335" s="10">
        <v>2.92</v>
      </c>
      <c r="K335" s="8" t="s">
        <v>2518</v>
      </c>
      <c r="L335" s="8" t="s">
        <v>86</v>
      </c>
      <c r="M335" s="8" t="s">
        <v>86</v>
      </c>
      <c r="N335" s="8" t="s">
        <v>2549</v>
      </c>
      <c r="O335" s="8" t="s">
        <v>52</v>
      </c>
      <c r="P335" s="8"/>
      <c r="Q335" s="8"/>
      <c r="R335" s="8" t="s">
        <v>2550</v>
      </c>
      <c r="S335" s="8" t="s">
        <v>2551</v>
      </c>
      <c r="T335" s="11" t="str">
        <f t="shared" si="2"/>
        <v>Carlin Berryhill</v>
      </c>
      <c r="U335" s="8" t="s">
        <v>106</v>
      </c>
      <c r="V335" s="8" t="s">
        <v>2552</v>
      </c>
      <c r="W335" s="8"/>
      <c r="X335" s="8" t="s">
        <v>2523</v>
      </c>
      <c r="Y335" s="8" t="s">
        <v>60</v>
      </c>
      <c r="Z335" s="12" t="s">
        <v>2524</v>
      </c>
      <c r="AA335" s="8" t="s">
        <v>60</v>
      </c>
      <c r="AB335" s="8" t="s">
        <v>60</v>
      </c>
      <c r="AC335" s="8" t="s">
        <v>60</v>
      </c>
      <c r="AD335" s="12" t="s">
        <v>2526</v>
      </c>
      <c r="AE335" s="8" t="s">
        <v>2527</v>
      </c>
      <c r="AF335" s="8" t="s">
        <v>2528</v>
      </c>
      <c r="AG335" s="8" t="s">
        <v>2529</v>
      </c>
      <c r="AH335" s="8" t="s">
        <v>134</v>
      </c>
      <c r="AI335" s="8" t="s">
        <v>233</v>
      </c>
      <c r="AJ335" s="8" t="s">
        <v>67</v>
      </c>
      <c r="AK335" s="13" t="s">
        <v>2530</v>
      </c>
      <c r="AL335" s="13" t="s">
        <v>2531</v>
      </c>
      <c r="AM335" s="8" t="s">
        <v>545</v>
      </c>
      <c r="AN335" s="8" t="s">
        <v>2532</v>
      </c>
      <c r="AO335" s="13" t="s">
        <v>2533</v>
      </c>
      <c r="AP335" s="9" t="s">
        <v>2528</v>
      </c>
      <c r="AQ335" s="11">
        <v>3796.0</v>
      </c>
    </row>
    <row r="336">
      <c r="A336" s="8" t="str">
        <f t="shared" si="1"/>
        <v>Jalilisa Marcus</v>
      </c>
      <c r="B336" s="8" t="s">
        <v>2514</v>
      </c>
      <c r="C336" s="8" t="s">
        <v>43</v>
      </c>
      <c r="D336" s="9" t="s">
        <v>2515</v>
      </c>
      <c r="E336" s="8" t="s">
        <v>2516</v>
      </c>
      <c r="F336" s="8" t="s">
        <v>46</v>
      </c>
      <c r="G336" s="8" t="s">
        <v>47</v>
      </c>
      <c r="H336" s="8" t="s">
        <v>2517</v>
      </c>
      <c r="I336" s="8" t="s">
        <v>2373</v>
      </c>
      <c r="J336" s="10">
        <v>2.92</v>
      </c>
      <c r="K336" s="8" t="s">
        <v>2518</v>
      </c>
      <c r="L336" s="8"/>
      <c r="M336" s="8"/>
      <c r="N336" s="8" t="s">
        <v>2553</v>
      </c>
      <c r="O336" s="8" t="s">
        <v>52</v>
      </c>
      <c r="P336" s="8"/>
      <c r="Q336" s="8"/>
      <c r="R336" s="8" t="s">
        <v>2554</v>
      </c>
      <c r="S336" s="8" t="s">
        <v>2555</v>
      </c>
      <c r="T336" s="11" t="str">
        <f t="shared" si="2"/>
        <v>Jalilisa Marcus</v>
      </c>
      <c r="U336" s="8" t="s">
        <v>80</v>
      </c>
      <c r="V336" s="8"/>
      <c r="W336" s="8"/>
      <c r="X336" s="8" t="s">
        <v>2523</v>
      </c>
      <c r="Y336" s="8" t="s">
        <v>60</v>
      </c>
      <c r="Z336" s="12" t="s">
        <v>2524</v>
      </c>
      <c r="AA336" s="8" t="s">
        <v>60</v>
      </c>
      <c r="AB336" s="8" t="s">
        <v>60</v>
      </c>
      <c r="AC336" s="8" t="s">
        <v>60</v>
      </c>
      <c r="AD336" s="12" t="s">
        <v>2526</v>
      </c>
      <c r="AE336" s="8" t="s">
        <v>2527</v>
      </c>
      <c r="AF336" s="8" t="s">
        <v>2528</v>
      </c>
      <c r="AG336" s="8" t="s">
        <v>2529</v>
      </c>
      <c r="AH336" s="8" t="s">
        <v>134</v>
      </c>
      <c r="AI336" s="8" t="s">
        <v>233</v>
      </c>
      <c r="AJ336" s="8" t="s">
        <v>67</v>
      </c>
      <c r="AK336" s="8" t="s">
        <v>2530</v>
      </c>
      <c r="AL336" s="8" t="s">
        <v>2531</v>
      </c>
      <c r="AM336" s="8" t="s">
        <v>545</v>
      </c>
      <c r="AN336" s="8" t="s">
        <v>2532</v>
      </c>
      <c r="AO336" s="8" t="s">
        <v>2533</v>
      </c>
      <c r="AP336" s="8" t="s">
        <v>2528</v>
      </c>
      <c r="AQ336" s="11">
        <v>3796.0</v>
      </c>
    </row>
    <row r="337">
      <c r="A337" s="8" t="str">
        <f t="shared" si="1"/>
        <v>Garfield Ellenwood II</v>
      </c>
      <c r="B337" s="8" t="s">
        <v>2556</v>
      </c>
      <c r="C337" s="8" t="s">
        <v>43</v>
      </c>
      <c r="D337" s="9" t="s">
        <v>2515</v>
      </c>
      <c r="E337" s="8" t="s">
        <v>2557</v>
      </c>
      <c r="F337" s="8" t="s">
        <v>46</v>
      </c>
      <c r="G337" s="8" t="s">
        <v>47</v>
      </c>
      <c r="H337" s="8" t="s">
        <v>2558</v>
      </c>
      <c r="I337" s="8" t="s">
        <v>49</v>
      </c>
      <c r="J337" s="10">
        <v>3.4</v>
      </c>
      <c r="K337" s="8" t="s">
        <v>2559</v>
      </c>
      <c r="L337" s="8" t="s">
        <v>2560</v>
      </c>
      <c r="M337" s="8" t="s">
        <v>86</v>
      </c>
      <c r="N337" s="8" t="s">
        <v>2561</v>
      </c>
      <c r="O337" s="8" t="s">
        <v>52</v>
      </c>
      <c r="P337" s="8"/>
      <c r="Q337" s="8"/>
      <c r="R337" s="8" t="s">
        <v>2562</v>
      </c>
      <c r="S337" s="8" t="s">
        <v>2563</v>
      </c>
      <c r="T337" s="11" t="str">
        <f t="shared" si="2"/>
        <v>Garfield Ellenwood II</v>
      </c>
      <c r="U337" s="8" t="s">
        <v>992</v>
      </c>
      <c r="V337" s="8" t="s">
        <v>2564</v>
      </c>
      <c r="W337" s="8"/>
      <c r="X337" s="8" t="s">
        <v>2565</v>
      </c>
      <c r="Y337" s="8" t="s">
        <v>60</v>
      </c>
      <c r="Z337" s="12" t="s">
        <v>2566</v>
      </c>
      <c r="AA337" s="8" t="s">
        <v>60</v>
      </c>
      <c r="AB337" s="12" t="s">
        <v>2567</v>
      </c>
      <c r="AC337" s="8" t="s">
        <v>60</v>
      </c>
      <c r="AD337" s="12" t="s">
        <v>2568</v>
      </c>
      <c r="AE337" s="8" t="s">
        <v>2569</v>
      </c>
      <c r="AF337" s="8" t="s">
        <v>2570</v>
      </c>
      <c r="AG337" s="8" t="s">
        <v>2529</v>
      </c>
      <c r="AH337" s="8" t="s">
        <v>65</v>
      </c>
      <c r="AI337" s="8" t="s">
        <v>66</v>
      </c>
      <c r="AJ337" s="8" t="s">
        <v>67</v>
      </c>
      <c r="AK337" s="13" t="s">
        <v>2571</v>
      </c>
      <c r="AL337" s="13" t="s">
        <v>2572</v>
      </c>
      <c r="AM337" s="8" t="s">
        <v>2573</v>
      </c>
      <c r="AN337" s="8" t="s">
        <v>2574</v>
      </c>
      <c r="AO337" s="13" t="s">
        <v>2575</v>
      </c>
      <c r="AP337" s="9" t="s">
        <v>2570</v>
      </c>
      <c r="AQ337" s="11">
        <v>7769.0</v>
      </c>
    </row>
    <row r="338">
      <c r="A338" s="8" t="str">
        <f t="shared" si="1"/>
        <v>Robert Deadwyler II</v>
      </c>
      <c r="B338" s="8" t="s">
        <v>2556</v>
      </c>
      <c r="C338" s="8" t="s">
        <v>43</v>
      </c>
      <c r="D338" s="9" t="s">
        <v>2515</v>
      </c>
      <c r="E338" s="8" t="s">
        <v>2557</v>
      </c>
      <c r="F338" s="8" t="s">
        <v>46</v>
      </c>
      <c r="G338" s="8" t="s">
        <v>47</v>
      </c>
      <c r="H338" s="8" t="s">
        <v>2558</v>
      </c>
      <c r="I338" s="8" t="s">
        <v>49</v>
      </c>
      <c r="J338" s="10">
        <v>3.4</v>
      </c>
      <c r="K338" s="8" t="s">
        <v>2559</v>
      </c>
      <c r="L338" s="8" t="s">
        <v>2560</v>
      </c>
      <c r="M338" s="8" t="s">
        <v>86</v>
      </c>
      <c r="N338" s="8" t="s">
        <v>2576</v>
      </c>
      <c r="O338" s="8" t="s">
        <v>52</v>
      </c>
      <c r="P338" s="8"/>
      <c r="Q338" s="8"/>
      <c r="R338" s="8" t="s">
        <v>2577</v>
      </c>
      <c r="S338" s="8" t="s">
        <v>2578</v>
      </c>
      <c r="T338" s="11" t="str">
        <f t="shared" si="2"/>
        <v>Robert Deadwyler II</v>
      </c>
      <c r="U338" s="8" t="s">
        <v>167</v>
      </c>
      <c r="V338" s="8" t="s">
        <v>2579</v>
      </c>
      <c r="W338" s="8"/>
      <c r="X338" s="8" t="s">
        <v>2565</v>
      </c>
      <c r="Y338" s="8" t="s">
        <v>60</v>
      </c>
      <c r="Z338" s="12" t="s">
        <v>2566</v>
      </c>
      <c r="AA338" s="12" t="s">
        <v>2580</v>
      </c>
      <c r="AB338" s="12" t="s">
        <v>2567</v>
      </c>
      <c r="AC338" s="8" t="s">
        <v>60</v>
      </c>
      <c r="AD338" s="12" t="s">
        <v>2568</v>
      </c>
      <c r="AE338" s="8" t="s">
        <v>2569</v>
      </c>
      <c r="AF338" s="8" t="s">
        <v>2570</v>
      </c>
      <c r="AG338" s="8" t="s">
        <v>2529</v>
      </c>
      <c r="AH338" s="8" t="s">
        <v>65</v>
      </c>
      <c r="AI338" s="8" t="s">
        <v>66</v>
      </c>
      <c r="AJ338" s="8" t="s">
        <v>67</v>
      </c>
      <c r="AK338" s="13" t="s">
        <v>2571</v>
      </c>
      <c r="AL338" s="13" t="s">
        <v>2572</v>
      </c>
      <c r="AM338" s="8" t="s">
        <v>2573</v>
      </c>
      <c r="AN338" s="8" t="s">
        <v>2574</v>
      </c>
      <c r="AO338" s="13" t="s">
        <v>2575</v>
      </c>
      <c r="AP338" s="9" t="s">
        <v>2570</v>
      </c>
      <c r="AQ338" s="11">
        <v>7769.0</v>
      </c>
    </row>
    <row r="339">
      <c r="A339" s="8" t="str">
        <f t="shared" si="1"/>
        <v>Brandon Love</v>
      </c>
      <c r="B339" s="8" t="s">
        <v>2556</v>
      </c>
      <c r="C339" s="8" t="s">
        <v>43</v>
      </c>
      <c r="D339" s="9" t="s">
        <v>2515</v>
      </c>
      <c r="E339" s="8" t="s">
        <v>2557</v>
      </c>
      <c r="F339" s="8" t="s">
        <v>46</v>
      </c>
      <c r="G339" s="8" t="s">
        <v>47</v>
      </c>
      <c r="H339" s="8" t="s">
        <v>2558</v>
      </c>
      <c r="I339" s="8" t="s">
        <v>49</v>
      </c>
      <c r="J339" s="10">
        <v>3.4</v>
      </c>
      <c r="K339" s="8" t="s">
        <v>2559</v>
      </c>
      <c r="L339" s="8" t="s">
        <v>2560</v>
      </c>
      <c r="M339" s="8" t="s">
        <v>86</v>
      </c>
      <c r="N339" s="8" t="s">
        <v>2581</v>
      </c>
      <c r="O339" s="8" t="s">
        <v>52</v>
      </c>
      <c r="P339" s="8"/>
      <c r="Q339" s="8"/>
      <c r="R339" s="8" t="s">
        <v>977</v>
      </c>
      <c r="S339" s="8" t="s">
        <v>2582</v>
      </c>
      <c r="T339" s="11" t="str">
        <f t="shared" si="2"/>
        <v>Brandon Love</v>
      </c>
      <c r="U339" s="8" t="s">
        <v>80</v>
      </c>
      <c r="V339" s="8" t="s">
        <v>86</v>
      </c>
      <c r="W339" s="8" t="s">
        <v>86</v>
      </c>
      <c r="X339" s="8" t="s">
        <v>2565</v>
      </c>
      <c r="Y339" s="8" t="s">
        <v>60</v>
      </c>
      <c r="Z339" s="12" t="s">
        <v>2566</v>
      </c>
      <c r="AA339" s="8" t="s">
        <v>60</v>
      </c>
      <c r="AB339" s="12" t="s">
        <v>2583</v>
      </c>
      <c r="AC339" s="12" t="s">
        <v>2584</v>
      </c>
      <c r="AD339" s="12" t="s">
        <v>2568</v>
      </c>
      <c r="AE339" s="8" t="s">
        <v>2569</v>
      </c>
      <c r="AF339" s="8" t="s">
        <v>2570</v>
      </c>
      <c r="AG339" s="8" t="s">
        <v>2529</v>
      </c>
      <c r="AH339" s="8" t="s">
        <v>65</v>
      </c>
      <c r="AI339" s="8" t="s">
        <v>66</v>
      </c>
      <c r="AJ339" s="8" t="s">
        <v>67</v>
      </c>
      <c r="AK339" s="8" t="s">
        <v>2571</v>
      </c>
      <c r="AL339" s="8" t="s">
        <v>2572</v>
      </c>
      <c r="AM339" s="8" t="s">
        <v>2573</v>
      </c>
      <c r="AN339" s="8" t="s">
        <v>2574</v>
      </c>
      <c r="AO339" s="8" t="s">
        <v>2575</v>
      </c>
      <c r="AP339" s="29" t="s">
        <v>2570</v>
      </c>
      <c r="AQ339" s="11">
        <v>7769.0</v>
      </c>
    </row>
    <row r="340">
      <c r="A340" s="8" t="str">
        <f t="shared" si="1"/>
        <v>Tamika Kinchen</v>
      </c>
      <c r="B340" s="8" t="s">
        <v>2556</v>
      </c>
      <c r="C340" s="8" t="s">
        <v>43</v>
      </c>
      <c r="D340" s="9" t="s">
        <v>2515</v>
      </c>
      <c r="E340" s="8" t="s">
        <v>2557</v>
      </c>
      <c r="F340" s="8" t="s">
        <v>46</v>
      </c>
      <c r="G340" s="8" t="s">
        <v>47</v>
      </c>
      <c r="H340" s="8" t="s">
        <v>2558</v>
      </c>
      <c r="I340" s="8" t="s">
        <v>49</v>
      </c>
      <c r="J340" s="10">
        <v>3.4</v>
      </c>
      <c r="K340" s="8" t="s">
        <v>2559</v>
      </c>
      <c r="L340" s="8" t="s">
        <v>2560</v>
      </c>
      <c r="M340" s="8" t="s">
        <v>86</v>
      </c>
      <c r="N340" s="13" t="s">
        <v>2585</v>
      </c>
      <c r="O340" s="13" t="s">
        <v>52</v>
      </c>
      <c r="P340" s="8"/>
      <c r="Q340" s="8"/>
      <c r="R340" s="8" t="s">
        <v>2586</v>
      </c>
      <c r="S340" s="8" t="s">
        <v>2587</v>
      </c>
      <c r="T340" s="11" t="str">
        <f t="shared" si="2"/>
        <v>Tamika Kinchen</v>
      </c>
      <c r="U340" s="8" t="s">
        <v>80</v>
      </c>
      <c r="V340" s="8" t="s">
        <v>2588</v>
      </c>
      <c r="W340" s="8"/>
      <c r="X340" s="13" t="s">
        <v>2565</v>
      </c>
      <c r="Y340" s="8" t="s">
        <v>60</v>
      </c>
      <c r="Z340" s="12" t="s">
        <v>2566</v>
      </c>
      <c r="AA340" s="8" t="s">
        <v>60</v>
      </c>
      <c r="AB340" s="12" t="s">
        <v>2567</v>
      </c>
      <c r="AC340" s="8" t="s">
        <v>60</v>
      </c>
      <c r="AD340" s="12" t="s">
        <v>2568</v>
      </c>
      <c r="AE340" s="13" t="s">
        <v>2569</v>
      </c>
      <c r="AF340" s="8" t="s">
        <v>2570</v>
      </c>
      <c r="AG340" s="8" t="s">
        <v>2529</v>
      </c>
      <c r="AH340" s="8" t="s">
        <v>65</v>
      </c>
      <c r="AI340" s="8" t="s">
        <v>66</v>
      </c>
      <c r="AJ340" s="8" t="s">
        <v>67</v>
      </c>
      <c r="AK340" s="13" t="s">
        <v>2571</v>
      </c>
      <c r="AL340" s="13" t="s">
        <v>2572</v>
      </c>
      <c r="AM340" s="8" t="s">
        <v>2573</v>
      </c>
      <c r="AN340" s="8" t="s">
        <v>2574</v>
      </c>
      <c r="AO340" s="13" t="s">
        <v>2589</v>
      </c>
      <c r="AP340" s="9" t="s">
        <v>2570</v>
      </c>
      <c r="AQ340" s="11">
        <v>7769.0</v>
      </c>
    </row>
    <row r="341">
      <c r="A341" s="8" t="str">
        <f t="shared" si="1"/>
        <v>Steve Thomas</v>
      </c>
      <c r="B341" s="8" t="s">
        <v>2556</v>
      </c>
      <c r="C341" s="8" t="s">
        <v>43</v>
      </c>
      <c r="D341" s="9" t="s">
        <v>2515</v>
      </c>
      <c r="E341" s="8" t="s">
        <v>2557</v>
      </c>
      <c r="F341" s="8" t="s">
        <v>46</v>
      </c>
      <c r="G341" s="8" t="s">
        <v>47</v>
      </c>
      <c r="H341" s="8" t="s">
        <v>2558</v>
      </c>
      <c r="I341" s="8" t="s">
        <v>49</v>
      </c>
      <c r="J341" s="10">
        <v>3.4</v>
      </c>
      <c r="K341" s="8" t="s">
        <v>2559</v>
      </c>
      <c r="L341" s="8" t="s">
        <v>2560</v>
      </c>
      <c r="M341" s="8"/>
      <c r="N341" s="8" t="s">
        <v>2590</v>
      </c>
      <c r="O341" s="8" t="s">
        <v>52</v>
      </c>
      <c r="P341" s="8"/>
      <c r="Q341" s="8"/>
      <c r="R341" s="8" t="s">
        <v>2591</v>
      </c>
      <c r="S341" s="8" t="s">
        <v>1458</v>
      </c>
      <c r="T341" s="11" t="str">
        <f t="shared" si="2"/>
        <v>Steve Thomas</v>
      </c>
      <c r="U341" s="8" t="s">
        <v>80</v>
      </c>
      <c r="V341" s="8"/>
      <c r="W341" s="8"/>
      <c r="X341" s="8" t="s">
        <v>2565</v>
      </c>
      <c r="Y341" s="8" t="s">
        <v>60</v>
      </c>
      <c r="Z341" s="12" t="s">
        <v>2566</v>
      </c>
      <c r="AA341" s="12" t="s">
        <v>2592</v>
      </c>
      <c r="AB341" s="12" t="s">
        <v>2583</v>
      </c>
      <c r="AC341" s="12" t="s">
        <v>2593</v>
      </c>
      <c r="AD341" s="12" t="s">
        <v>2568</v>
      </c>
      <c r="AE341" s="8" t="s">
        <v>2569</v>
      </c>
      <c r="AF341" s="8" t="s">
        <v>2570</v>
      </c>
      <c r="AG341" s="8" t="s">
        <v>2529</v>
      </c>
      <c r="AH341" s="8" t="s">
        <v>65</v>
      </c>
      <c r="AI341" s="8" t="s">
        <v>66</v>
      </c>
      <c r="AJ341" s="8" t="s">
        <v>67</v>
      </c>
      <c r="AK341" s="8" t="s">
        <v>2571</v>
      </c>
      <c r="AL341" s="8" t="s">
        <v>2572</v>
      </c>
      <c r="AM341" s="8" t="s">
        <v>2573</v>
      </c>
      <c r="AN341" s="8" t="s">
        <v>2574</v>
      </c>
      <c r="AO341" s="8" t="s">
        <v>2575</v>
      </c>
      <c r="AP341" s="9" t="s">
        <v>2570</v>
      </c>
      <c r="AQ341" s="11">
        <v>7769.0</v>
      </c>
    </row>
    <row r="342">
      <c r="A342" s="8" t="str">
        <f t="shared" si="1"/>
        <v>Alex Smolka</v>
      </c>
      <c r="B342" s="8" t="s">
        <v>2594</v>
      </c>
      <c r="C342" s="8" t="s">
        <v>2595</v>
      </c>
      <c r="D342" s="9" t="s">
        <v>2515</v>
      </c>
      <c r="E342" s="8" t="s">
        <v>2596</v>
      </c>
      <c r="F342" s="8" t="s">
        <v>46</v>
      </c>
      <c r="G342" s="8" t="s">
        <v>47</v>
      </c>
      <c r="H342" s="8" t="s">
        <v>2597</v>
      </c>
      <c r="I342" s="8" t="s">
        <v>49</v>
      </c>
      <c r="J342" s="10">
        <v>3.74</v>
      </c>
      <c r="K342" s="8" t="s">
        <v>2598</v>
      </c>
      <c r="L342" s="8"/>
      <c r="M342" s="8"/>
      <c r="N342" s="8" t="s">
        <v>2599</v>
      </c>
      <c r="O342" s="8" t="s">
        <v>52</v>
      </c>
      <c r="P342" s="8"/>
      <c r="Q342" s="8"/>
      <c r="R342" s="8" t="s">
        <v>766</v>
      </c>
      <c r="S342" s="8" t="s">
        <v>2600</v>
      </c>
      <c r="T342" s="11" t="str">
        <f t="shared" si="2"/>
        <v>Alex Smolka</v>
      </c>
      <c r="U342" s="8" t="s">
        <v>55</v>
      </c>
      <c r="V342" s="8" t="s">
        <v>2601</v>
      </c>
      <c r="W342" s="8" t="s">
        <v>2602</v>
      </c>
      <c r="X342" s="8" t="s">
        <v>2603</v>
      </c>
      <c r="Y342" s="12" t="s">
        <v>2604</v>
      </c>
      <c r="Z342" s="12" t="s">
        <v>2605</v>
      </c>
      <c r="AA342" s="12" t="s">
        <v>2606</v>
      </c>
      <c r="AB342" s="12" t="s">
        <v>2607</v>
      </c>
      <c r="AC342" s="8" t="s">
        <v>60</v>
      </c>
      <c r="AD342" s="12" t="s">
        <v>2608</v>
      </c>
      <c r="AE342" s="8"/>
      <c r="AF342" s="13" t="s">
        <v>2609</v>
      </c>
      <c r="AG342" s="13" t="s">
        <v>2529</v>
      </c>
      <c r="AH342" s="8" t="s">
        <v>352</v>
      </c>
      <c r="AI342" s="8" t="s">
        <v>66</v>
      </c>
      <c r="AJ342" s="8"/>
      <c r="AK342" s="13" t="s">
        <v>2610</v>
      </c>
      <c r="AL342" s="13" t="s">
        <v>235</v>
      </c>
      <c r="AM342" s="8" t="s">
        <v>2611</v>
      </c>
      <c r="AN342" s="8" t="s">
        <v>2612</v>
      </c>
      <c r="AO342" s="13" t="s">
        <v>2613</v>
      </c>
      <c r="AP342" s="9" t="s">
        <v>2609</v>
      </c>
      <c r="AQ342" s="11">
        <v>25402.0</v>
      </c>
    </row>
    <row r="343">
      <c r="A343" s="8" t="str">
        <f t="shared" si="1"/>
        <v>Sonja Friend-Uhl</v>
      </c>
      <c r="B343" s="8" t="s">
        <v>2594</v>
      </c>
      <c r="C343" s="8" t="s">
        <v>2595</v>
      </c>
      <c r="D343" s="9" t="s">
        <v>2515</v>
      </c>
      <c r="E343" s="8" t="s">
        <v>2596</v>
      </c>
      <c r="F343" s="8" t="s">
        <v>46</v>
      </c>
      <c r="G343" s="8" t="s">
        <v>47</v>
      </c>
      <c r="H343" s="8" t="s">
        <v>2597</v>
      </c>
      <c r="I343" s="8" t="s">
        <v>49</v>
      </c>
      <c r="J343" s="10">
        <v>3.74</v>
      </c>
      <c r="K343" s="8" t="s">
        <v>2598</v>
      </c>
      <c r="L343" s="8"/>
      <c r="M343" s="8"/>
      <c r="N343" s="8" t="s">
        <v>2614</v>
      </c>
      <c r="O343" s="8" t="s">
        <v>52</v>
      </c>
      <c r="P343" s="8"/>
      <c r="Q343" s="8"/>
      <c r="R343" s="8" t="s">
        <v>2615</v>
      </c>
      <c r="S343" s="8" t="s">
        <v>2616</v>
      </c>
      <c r="T343" s="11" t="str">
        <f t="shared" si="2"/>
        <v>Sonja Friend-Uhl</v>
      </c>
      <c r="U343" s="8" t="s">
        <v>80</v>
      </c>
      <c r="V343" s="8" t="s">
        <v>2617</v>
      </c>
      <c r="W343" s="8"/>
      <c r="X343" s="8" t="s">
        <v>2603</v>
      </c>
      <c r="Y343" s="8" t="s">
        <v>60</v>
      </c>
      <c r="Z343" s="12" t="s">
        <v>2605</v>
      </c>
      <c r="AA343" s="8" t="s">
        <v>60</v>
      </c>
      <c r="AB343" s="12" t="s">
        <v>2607</v>
      </c>
      <c r="AC343" s="8" t="s">
        <v>60</v>
      </c>
      <c r="AD343" s="12" t="s">
        <v>2608</v>
      </c>
      <c r="AE343" s="8"/>
      <c r="AF343" s="8" t="s">
        <v>2609</v>
      </c>
      <c r="AG343" s="8" t="s">
        <v>2529</v>
      </c>
      <c r="AH343" s="8" t="s">
        <v>352</v>
      </c>
      <c r="AI343" s="8" t="s">
        <v>66</v>
      </c>
      <c r="AJ343" s="8"/>
      <c r="AK343" s="8" t="s">
        <v>2610</v>
      </c>
      <c r="AL343" s="8" t="s">
        <v>235</v>
      </c>
      <c r="AM343" s="8" t="s">
        <v>2611</v>
      </c>
      <c r="AN343" s="8" t="s">
        <v>2612</v>
      </c>
      <c r="AO343" s="8" t="s">
        <v>2613</v>
      </c>
      <c r="AP343" s="8" t="s">
        <v>2609</v>
      </c>
      <c r="AQ343" s="11">
        <v>25402.0</v>
      </c>
    </row>
    <row r="344">
      <c r="A344" s="8" t="str">
        <f t="shared" si="1"/>
        <v>Jason Rotger</v>
      </c>
      <c r="B344" s="8" t="s">
        <v>2618</v>
      </c>
      <c r="C344" s="8" t="s">
        <v>2595</v>
      </c>
      <c r="D344" s="9" t="s">
        <v>2515</v>
      </c>
      <c r="E344" s="8" t="s">
        <v>2619</v>
      </c>
      <c r="F344" s="8" t="s">
        <v>46</v>
      </c>
      <c r="G344" s="8" t="s">
        <v>47</v>
      </c>
      <c r="H344" s="8" t="s">
        <v>2620</v>
      </c>
      <c r="I344" s="8" t="s">
        <v>49</v>
      </c>
      <c r="J344" s="10">
        <v>4.0</v>
      </c>
      <c r="K344" s="8" t="s">
        <v>2621</v>
      </c>
      <c r="L344" s="8" t="s">
        <v>2622</v>
      </c>
      <c r="M344" s="8"/>
      <c r="N344" s="8" t="s">
        <v>2623</v>
      </c>
      <c r="O344" s="8" t="s">
        <v>52</v>
      </c>
      <c r="P344" s="8"/>
      <c r="Q344" s="8"/>
      <c r="R344" s="8" t="s">
        <v>1059</v>
      </c>
      <c r="S344" s="8" t="s">
        <v>2624</v>
      </c>
      <c r="T344" s="11" t="str">
        <f t="shared" si="2"/>
        <v>Jason Rotger</v>
      </c>
      <c r="U344" s="8" t="s">
        <v>2625</v>
      </c>
      <c r="V344" s="8"/>
      <c r="W344" s="8"/>
      <c r="X344" s="8" t="s">
        <v>2626</v>
      </c>
      <c r="Y344" s="8" t="s">
        <v>60</v>
      </c>
      <c r="Z344" s="12" t="s">
        <v>2627</v>
      </c>
      <c r="AA344" s="12" t="s">
        <v>2628</v>
      </c>
      <c r="AB344" s="12" t="s">
        <v>2629</v>
      </c>
      <c r="AC344" s="12" t="s">
        <v>2630</v>
      </c>
      <c r="AD344" s="12" t="s">
        <v>2631</v>
      </c>
      <c r="AE344" s="8"/>
      <c r="AF344" s="8" t="s">
        <v>2632</v>
      </c>
      <c r="AG344" s="8" t="s">
        <v>2529</v>
      </c>
      <c r="AH344" s="8" t="s">
        <v>654</v>
      </c>
      <c r="AI344" s="8" t="s">
        <v>66</v>
      </c>
      <c r="AJ344" s="8"/>
      <c r="AK344" s="8" t="s">
        <v>2633</v>
      </c>
      <c r="AL344" s="8" t="s">
        <v>2610</v>
      </c>
      <c r="AM344" s="8" t="s">
        <v>236</v>
      </c>
      <c r="AN344" s="8" t="s">
        <v>2634</v>
      </c>
      <c r="AO344" s="8" t="s">
        <v>2635</v>
      </c>
      <c r="AP344" s="9" t="s">
        <v>2632</v>
      </c>
      <c r="AQ344" s="11">
        <v>45856.0</v>
      </c>
    </row>
    <row r="345">
      <c r="A345" s="8" t="str">
        <f t="shared" si="1"/>
        <v>Ryan Heberling</v>
      </c>
      <c r="B345" s="8" t="s">
        <v>2618</v>
      </c>
      <c r="C345" s="8" t="s">
        <v>2595</v>
      </c>
      <c r="D345" s="9" t="s">
        <v>2515</v>
      </c>
      <c r="E345" s="8" t="s">
        <v>2619</v>
      </c>
      <c r="F345" s="8" t="s">
        <v>46</v>
      </c>
      <c r="G345" s="8" t="s">
        <v>47</v>
      </c>
      <c r="H345" s="8" t="s">
        <v>2620</v>
      </c>
      <c r="I345" s="8" t="s">
        <v>49</v>
      </c>
      <c r="J345" s="10">
        <v>4.0</v>
      </c>
      <c r="K345" s="8" t="s">
        <v>2621</v>
      </c>
      <c r="L345" s="8" t="s">
        <v>2622</v>
      </c>
      <c r="M345" s="8" t="s">
        <v>86</v>
      </c>
      <c r="N345" s="8" t="s">
        <v>2636</v>
      </c>
      <c r="O345" s="8" t="s">
        <v>52</v>
      </c>
      <c r="P345" s="8"/>
      <c r="Q345" s="8"/>
      <c r="R345" s="8" t="s">
        <v>927</v>
      </c>
      <c r="S345" s="8" t="s">
        <v>2637</v>
      </c>
      <c r="T345" s="11" t="str">
        <f t="shared" si="2"/>
        <v>Ryan Heberling</v>
      </c>
      <c r="U345" s="8" t="s">
        <v>427</v>
      </c>
      <c r="V345" s="8" t="s">
        <v>2638</v>
      </c>
      <c r="W345" s="8" t="s">
        <v>2639</v>
      </c>
      <c r="X345" s="8" t="s">
        <v>2626</v>
      </c>
      <c r="Y345" s="12" t="s">
        <v>2640</v>
      </c>
      <c r="Z345" s="12" t="s">
        <v>2627</v>
      </c>
      <c r="AA345" s="8" t="s">
        <v>60</v>
      </c>
      <c r="AB345" s="12" t="s">
        <v>2629</v>
      </c>
      <c r="AC345" s="8" t="s">
        <v>60</v>
      </c>
      <c r="AD345" s="12" t="s">
        <v>2631</v>
      </c>
      <c r="AE345" s="8"/>
      <c r="AF345" s="8" t="s">
        <v>2632</v>
      </c>
      <c r="AG345" s="8" t="s">
        <v>2529</v>
      </c>
      <c r="AH345" s="8" t="s">
        <v>654</v>
      </c>
      <c r="AI345" s="8" t="s">
        <v>66</v>
      </c>
      <c r="AJ345" s="8" t="s">
        <v>86</v>
      </c>
      <c r="AK345" s="13" t="s">
        <v>2633</v>
      </c>
      <c r="AL345" s="13" t="s">
        <v>2610</v>
      </c>
      <c r="AM345" s="8" t="s">
        <v>236</v>
      </c>
      <c r="AN345" s="8" t="s">
        <v>2634</v>
      </c>
      <c r="AO345" s="13" t="s">
        <v>2635</v>
      </c>
      <c r="AP345" s="9" t="s">
        <v>2632</v>
      </c>
      <c r="AQ345" s="11">
        <v>45856.0</v>
      </c>
    </row>
    <row r="346">
      <c r="A346" s="8" t="str">
        <f t="shared" si="1"/>
        <v>Fabiola Declet</v>
      </c>
      <c r="B346" s="8" t="s">
        <v>2618</v>
      </c>
      <c r="C346" s="8" t="s">
        <v>2595</v>
      </c>
      <c r="D346" s="9" t="s">
        <v>2515</v>
      </c>
      <c r="E346" s="8" t="s">
        <v>2619</v>
      </c>
      <c r="F346" s="8" t="s">
        <v>46</v>
      </c>
      <c r="G346" s="8" t="s">
        <v>47</v>
      </c>
      <c r="H346" s="8" t="s">
        <v>2620</v>
      </c>
      <c r="I346" s="8" t="s">
        <v>49</v>
      </c>
      <c r="J346" s="10">
        <v>4.0</v>
      </c>
      <c r="K346" s="8" t="s">
        <v>2621</v>
      </c>
      <c r="L346" s="8" t="s">
        <v>2622</v>
      </c>
      <c r="M346" s="8"/>
      <c r="N346" s="8" t="s">
        <v>2641</v>
      </c>
      <c r="O346" s="8" t="s">
        <v>52</v>
      </c>
      <c r="P346" s="8"/>
      <c r="Q346" s="8"/>
      <c r="R346" s="8" t="s">
        <v>2642</v>
      </c>
      <c r="S346" s="8" t="s">
        <v>2643</v>
      </c>
      <c r="T346" s="11" t="str">
        <f t="shared" si="2"/>
        <v>Fabiola Declet</v>
      </c>
      <c r="U346" s="8" t="s">
        <v>76</v>
      </c>
      <c r="V346" s="8"/>
      <c r="W346" s="8"/>
      <c r="X346" s="8" t="s">
        <v>2626</v>
      </c>
      <c r="Y346" s="12" t="s">
        <v>2644</v>
      </c>
      <c r="Z346" s="12" t="s">
        <v>2627</v>
      </c>
      <c r="AA346" s="8" t="s">
        <v>60</v>
      </c>
      <c r="AB346" s="12" t="s">
        <v>2629</v>
      </c>
      <c r="AC346" s="12" t="s">
        <v>2645</v>
      </c>
      <c r="AD346" s="12" t="s">
        <v>2631</v>
      </c>
      <c r="AE346" s="8"/>
      <c r="AF346" s="8" t="s">
        <v>2632</v>
      </c>
      <c r="AG346" s="8" t="s">
        <v>2529</v>
      </c>
      <c r="AH346" s="8" t="s">
        <v>654</v>
      </c>
      <c r="AI346" s="8" t="s">
        <v>66</v>
      </c>
      <c r="AJ346" s="8"/>
      <c r="AK346" s="8" t="s">
        <v>2633</v>
      </c>
      <c r="AL346" s="8" t="s">
        <v>2610</v>
      </c>
      <c r="AM346" s="8" t="s">
        <v>236</v>
      </c>
      <c r="AN346" s="8" t="s">
        <v>2634</v>
      </c>
      <c r="AO346" s="8" t="s">
        <v>2635</v>
      </c>
      <c r="AP346" s="9" t="s">
        <v>2632</v>
      </c>
      <c r="AQ346" s="11">
        <v>45856.0</v>
      </c>
    </row>
    <row r="347">
      <c r="A347" s="8" t="str">
        <f t="shared" si="1"/>
        <v>Jermaine Felix</v>
      </c>
      <c r="B347" s="8" t="s">
        <v>2618</v>
      </c>
      <c r="C347" s="8" t="s">
        <v>2595</v>
      </c>
      <c r="D347" s="9" t="s">
        <v>2515</v>
      </c>
      <c r="E347" s="8" t="s">
        <v>2619</v>
      </c>
      <c r="F347" s="8" t="s">
        <v>46</v>
      </c>
      <c r="G347" s="8" t="s">
        <v>47</v>
      </c>
      <c r="H347" s="8" t="s">
        <v>2620</v>
      </c>
      <c r="I347" s="8" t="s">
        <v>49</v>
      </c>
      <c r="J347" s="10">
        <v>4.0</v>
      </c>
      <c r="K347" s="8" t="s">
        <v>2621</v>
      </c>
      <c r="L347" s="8" t="s">
        <v>2622</v>
      </c>
      <c r="M347" s="8" t="s">
        <v>86</v>
      </c>
      <c r="N347" s="8" t="s">
        <v>2646</v>
      </c>
      <c r="O347" s="8" t="s">
        <v>52</v>
      </c>
      <c r="P347" s="8"/>
      <c r="Q347" s="8"/>
      <c r="R347" s="8" t="s">
        <v>2647</v>
      </c>
      <c r="S347" s="8" t="s">
        <v>2648</v>
      </c>
      <c r="T347" s="11" t="str">
        <f t="shared" si="2"/>
        <v>Jermaine Felix</v>
      </c>
      <c r="U347" s="8" t="s">
        <v>2649</v>
      </c>
      <c r="V347" s="8" t="s">
        <v>2650</v>
      </c>
      <c r="W347" s="8" t="s">
        <v>2639</v>
      </c>
      <c r="X347" s="8" t="s">
        <v>2626</v>
      </c>
      <c r="Y347" s="8" t="s">
        <v>60</v>
      </c>
      <c r="Z347" s="12" t="s">
        <v>2627</v>
      </c>
      <c r="AA347" s="8" t="s">
        <v>60</v>
      </c>
      <c r="AB347" s="12" t="s">
        <v>2629</v>
      </c>
      <c r="AC347" s="8" t="s">
        <v>60</v>
      </c>
      <c r="AD347" s="12" t="s">
        <v>2631</v>
      </c>
      <c r="AE347" s="8"/>
      <c r="AF347" s="8" t="s">
        <v>2632</v>
      </c>
      <c r="AG347" s="8" t="s">
        <v>2529</v>
      </c>
      <c r="AH347" s="8" t="s">
        <v>654</v>
      </c>
      <c r="AI347" s="8" t="s">
        <v>66</v>
      </c>
      <c r="AJ347" s="8" t="s">
        <v>86</v>
      </c>
      <c r="AK347" s="13" t="s">
        <v>2633</v>
      </c>
      <c r="AL347" s="13" t="s">
        <v>2610</v>
      </c>
      <c r="AM347" s="8" t="s">
        <v>236</v>
      </c>
      <c r="AN347" s="8" t="s">
        <v>2634</v>
      </c>
      <c r="AO347" s="13" t="s">
        <v>2635</v>
      </c>
      <c r="AP347" s="9" t="s">
        <v>2632</v>
      </c>
      <c r="AQ347" s="11">
        <v>45856.0</v>
      </c>
    </row>
    <row r="348">
      <c r="A348" s="8" t="str">
        <f t="shared" si="1"/>
        <v>Chris Sullivan</v>
      </c>
      <c r="B348" s="8" t="s">
        <v>2618</v>
      </c>
      <c r="C348" s="8" t="s">
        <v>2595</v>
      </c>
      <c r="D348" s="9" t="s">
        <v>2515</v>
      </c>
      <c r="E348" s="8" t="s">
        <v>2619</v>
      </c>
      <c r="F348" s="8" t="s">
        <v>46</v>
      </c>
      <c r="G348" s="8" t="s">
        <v>47</v>
      </c>
      <c r="H348" s="8" t="s">
        <v>2620</v>
      </c>
      <c r="I348" s="8" t="s">
        <v>49</v>
      </c>
      <c r="J348" s="10">
        <v>4.0</v>
      </c>
      <c r="K348" s="8" t="s">
        <v>2621</v>
      </c>
      <c r="L348" s="8" t="s">
        <v>2622</v>
      </c>
      <c r="M348" s="8" t="s">
        <v>86</v>
      </c>
      <c r="N348" s="8" t="s">
        <v>2651</v>
      </c>
      <c r="O348" s="8" t="s">
        <v>52</v>
      </c>
      <c r="P348" s="8"/>
      <c r="Q348" s="8"/>
      <c r="R348" s="8" t="s">
        <v>791</v>
      </c>
      <c r="S348" s="8" t="s">
        <v>2245</v>
      </c>
      <c r="T348" s="11" t="str">
        <f t="shared" si="2"/>
        <v>Chris Sullivan</v>
      </c>
      <c r="U348" s="8" t="s">
        <v>1088</v>
      </c>
      <c r="V348" s="8" t="s">
        <v>2652</v>
      </c>
      <c r="W348" s="8"/>
      <c r="X348" s="8" t="s">
        <v>2626</v>
      </c>
      <c r="Y348" s="12" t="s">
        <v>2653</v>
      </c>
      <c r="Z348" s="12" t="s">
        <v>2627</v>
      </c>
      <c r="AA348" s="12" t="s">
        <v>2654</v>
      </c>
      <c r="AB348" s="12" t="s">
        <v>2629</v>
      </c>
      <c r="AC348" s="8" t="s">
        <v>60</v>
      </c>
      <c r="AD348" s="12" t="s">
        <v>2631</v>
      </c>
      <c r="AE348" s="8"/>
      <c r="AF348" s="8" t="s">
        <v>2632</v>
      </c>
      <c r="AG348" s="8" t="s">
        <v>2529</v>
      </c>
      <c r="AH348" s="8" t="s">
        <v>654</v>
      </c>
      <c r="AI348" s="8" t="s">
        <v>66</v>
      </c>
      <c r="AJ348" s="8" t="s">
        <v>86</v>
      </c>
      <c r="AK348" s="13" t="s">
        <v>2633</v>
      </c>
      <c r="AL348" s="13" t="s">
        <v>2610</v>
      </c>
      <c r="AM348" s="8" t="s">
        <v>236</v>
      </c>
      <c r="AN348" s="8" t="s">
        <v>2634</v>
      </c>
      <c r="AO348" s="13" t="s">
        <v>2635</v>
      </c>
      <c r="AP348" s="9" t="s">
        <v>2632</v>
      </c>
      <c r="AQ348" s="11">
        <v>45856.0</v>
      </c>
    </row>
    <row r="349">
      <c r="A349" s="8" t="str">
        <f t="shared" si="1"/>
        <v>Matt Kane</v>
      </c>
      <c r="B349" s="8" t="s">
        <v>2655</v>
      </c>
      <c r="C349" s="8" t="s">
        <v>1432</v>
      </c>
      <c r="D349" s="9" t="s">
        <v>2515</v>
      </c>
      <c r="E349" s="13" t="s">
        <v>2557</v>
      </c>
      <c r="F349" s="8" t="s">
        <v>46</v>
      </c>
      <c r="G349" s="8" t="s">
        <v>47</v>
      </c>
      <c r="H349" s="8" t="s">
        <v>2656</v>
      </c>
      <c r="I349" s="8" t="s">
        <v>49</v>
      </c>
      <c r="J349" s="10">
        <v>4.07</v>
      </c>
      <c r="K349" s="8" t="s">
        <v>2657</v>
      </c>
      <c r="L349" s="13" t="s">
        <v>2355</v>
      </c>
      <c r="M349" s="8"/>
      <c r="N349" s="8" t="s">
        <v>2658</v>
      </c>
      <c r="O349" s="8" t="s">
        <v>52</v>
      </c>
      <c r="P349" s="8"/>
      <c r="Q349" s="8"/>
      <c r="R349" s="8" t="s">
        <v>771</v>
      </c>
      <c r="S349" s="8" t="s">
        <v>2659</v>
      </c>
      <c r="T349" s="11" t="str">
        <f t="shared" si="2"/>
        <v>Matt Kane</v>
      </c>
      <c r="U349" s="8" t="s">
        <v>311</v>
      </c>
      <c r="V349" s="8" t="s">
        <v>2660</v>
      </c>
      <c r="W349" s="8" t="s">
        <v>2661</v>
      </c>
      <c r="X349" s="8" t="s">
        <v>2662</v>
      </c>
      <c r="Y349" s="12" t="s">
        <v>2663</v>
      </c>
      <c r="Z349" s="12" t="s">
        <v>2664</v>
      </c>
      <c r="AA349" s="8" t="s">
        <v>60</v>
      </c>
      <c r="AB349" s="12" t="s">
        <v>2665</v>
      </c>
      <c r="AC349" s="12" t="s">
        <v>2666</v>
      </c>
      <c r="AD349" s="12" t="s">
        <v>2667</v>
      </c>
      <c r="AE349" s="8"/>
      <c r="AF349" s="13" t="s">
        <v>2668</v>
      </c>
      <c r="AG349" s="13" t="s">
        <v>2529</v>
      </c>
      <c r="AH349" s="13" t="s">
        <v>65</v>
      </c>
      <c r="AI349" s="13" t="s">
        <v>66</v>
      </c>
      <c r="AJ349" s="8"/>
      <c r="AK349" s="13" t="s">
        <v>2669</v>
      </c>
      <c r="AL349" s="13" t="s">
        <v>2670</v>
      </c>
      <c r="AM349" s="8" t="s">
        <v>2671</v>
      </c>
      <c r="AN349" s="8" t="s">
        <v>2672</v>
      </c>
      <c r="AO349" s="13" t="s">
        <v>2673</v>
      </c>
      <c r="AP349" s="38" t="s">
        <v>2668</v>
      </c>
      <c r="AQ349" s="28">
        <v>32933.0</v>
      </c>
    </row>
    <row r="350">
      <c r="A350" s="8" t="str">
        <f t="shared" si="1"/>
        <v>Ricky Argro</v>
      </c>
      <c r="B350" s="8" t="s">
        <v>2655</v>
      </c>
      <c r="C350" s="8" t="s">
        <v>1432</v>
      </c>
      <c r="D350" s="9" t="s">
        <v>2515</v>
      </c>
      <c r="E350" s="8" t="s">
        <v>2557</v>
      </c>
      <c r="F350" s="8" t="s">
        <v>46</v>
      </c>
      <c r="G350" s="8" t="s">
        <v>47</v>
      </c>
      <c r="H350" s="8" t="s">
        <v>2656</v>
      </c>
      <c r="I350" s="8" t="s">
        <v>49</v>
      </c>
      <c r="J350" s="10">
        <v>4.07</v>
      </c>
      <c r="K350" s="8" t="s">
        <v>2657</v>
      </c>
      <c r="L350" s="8" t="s">
        <v>2355</v>
      </c>
      <c r="M350" s="8" t="s">
        <v>86</v>
      </c>
      <c r="N350" s="8" t="s">
        <v>2674</v>
      </c>
      <c r="O350" s="8" t="s">
        <v>52</v>
      </c>
      <c r="P350" s="8"/>
      <c r="Q350" s="8"/>
      <c r="R350" s="8" t="s">
        <v>2675</v>
      </c>
      <c r="S350" s="8" t="s">
        <v>2676</v>
      </c>
      <c r="T350" s="11" t="str">
        <f t="shared" si="2"/>
        <v>Ricky Argro</v>
      </c>
      <c r="U350" s="8" t="s">
        <v>2677</v>
      </c>
      <c r="V350" s="8" t="s">
        <v>2678</v>
      </c>
      <c r="W350" s="8" t="s">
        <v>2679</v>
      </c>
      <c r="X350" s="8" t="s">
        <v>2662</v>
      </c>
      <c r="Y350" s="12" t="s">
        <v>2680</v>
      </c>
      <c r="Z350" s="12" t="s">
        <v>2664</v>
      </c>
      <c r="AA350" s="12" t="s">
        <v>2681</v>
      </c>
      <c r="AB350" s="12" t="s">
        <v>2665</v>
      </c>
      <c r="AC350" s="8" t="s">
        <v>60</v>
      </c>
      <c r="AD350" s="12" t="s">
        <v>2667</v>
      </c>
      <c r="AE350" s="8"/>
      <c r="AF350" s="8" t="s">
        <v>2668</v>
      </c>
      <c r="AG350" s="8" t="s">
        <v>2529</v>
      </c>
      <c r="AH350" s="8" t="s">
        <v>65</v>
      </c>
      <c r="AI350" s="8" t="s">
        <v>66</v>
      </c>
      <c r="AJ350" s="8" t="s">
        <v>86</v>
      </c>
      <c r="AK350" s="13" t="s">
        <v>2669</v>
      </c>
      <c r="AL350" s="13" t="s">
        <v>2670</v>
      </c>
      <c r="AM350" s="8" t="s">
        <v>2671</v>
      </c>
      <c r="AN350" s="8" t="s">
        <v>2672</v>
      </c>
      <c r="AO350" s="13" t="s">
        <v>2673</v>
      </c>
      <c r="AP350" s="9" t="s">
        <v>2668</v>
      </c>
      <c r="AQ350" s="11">
        <v>32933.0</v>
      </c>
    </row>
    <row r="351">
      <c r="A351" s="8" t="str">
        <f t="shared" si="1"/>
        <v>Luke Bryant</v>
      </c>
      <c r="B351" s="8" t="s">
        <v>2655</v>
      </c>
      <c r="C351" s="8" t="s">
        <v>1432</v>
      </c>
      <c r="D351" s="9" t="s">
        <v>2515</v>
      </c>
      <c r="E351" s="8" t="s">
        <v>2557</v>
      </c>
      <c r="F351" s="8" t="s">
        <v>46</v>
      </c>
      <c r="G351" s="8" t="s">
        <v>47</v>
      </c>
      <c r="H351" s="8" t="s">
        <v>2656</v>
      </c>
      <c r="I351" s="8" t="s">
        <v>49</v>
      </c>
      <c r="J351" s="10">
        <v>4.07</v>
      </c>
      <c r="K351" s="8" t="s">
        <v>2657</v>
      </c>
      <c r="L351" s="8" t="s">
        <v>2355</v>
      </c>
      <c r="M351" s="8"/>
      <c r="N351" s="8" t="s">
        <v>2682</v>
      </c>
      <c r="O351" s="8" t="s">
        <v>52</v>
      </c>
      <c r="P351" s="8"/>
      <c r="Q351" s="8"/>
      <c r="R351" s="8" t="s">
        <v>2683</v>
      </c>
      <c r="S351" s="8" t="s">
        <v>2684</v>
      </c>
      <c r="T351" s="11" t="str">
        <f t="shared" si="2"/>
        <v>Luke Bryant</v>
      </c>
      <c r="U351" s="8" t="s">
        <v>160</v>
      </c>
      <c r="V351" s="8" t="s">
        <v>2685</v>
      </c>
      <c r="W351" s="8"/>
      <c r="X351" s="8" t="s">
        <v>2662</v>
      </c>
      <c r="Y351" s="8" t="s">
        <v>60</v>
      </c>
      <c r="Z351" s="12" t="s">
        <v>2664</v>
      </c>
      <c r="AA351" s="8" t="s">
        <v>60</v>
      </c>
      <c r="AB351" s="12" t="s">
        <v>2665</v>
      </c>
      <c r="AC351" s="8" t="s">
        <v>60</v>
      </c>
      <c r="AD351" s="12" t="s">
        <v>2667</v>
      </c>
      <c r="AE351" s="8"/>
      <c r="AF351" s="8" t="s">
        <v>2668</v>
      </c>
      <c r="AG351" s="8" t="s">
        <v>2529</v>
      </c>
      <c r="AH351" s="8" t="s">
        <v>65</v>
      </c>
      <c r="AI351" s="8" t="s">
        <v>66</v>
      </c>
      <c r="AJ351" s="8"/>
      <c r="AK351" s="8" t="s">
        <v>2669</v>
      </c>
      <c r="AL351" s="8" t="s">
        <v>2670</v>
      </c>
      <c r="AM351" s="8" t="s">
        <v>2671</v>
      </c>
      <c r="AN351" s="8" t="s">
        <v>2672</v>
      </c>
      <c r="AO351" s="8" t="s">
        <v>2673</v>
      </c>
      <c r="AP351" s="8" t="s">
        <v>2668</v>
      </c>
      <c r="AQ351" s="11">
        <v>32933.0</v>
      </c>
    </row>
    <row r="352">
      <c r="A352" s="8" t="str">
        <f t="shared" si="1"/>
        <v>Timothy Cawley</v>
      </c>
      <c r="B352" s="8" t="s">
        <v>2655</v>
      </c>
      <c r="C352" s="8" t="s">
        <v>1432</v>
      </c>
      <c r="D352" s="9" t="s">
        <v>2515</v>
      </c>
      <c r="E352" s="8" t="s">
        <v>2557</v>
      </c>
      <c r="F352" s="8" t="s">
        <v>46</v>
      </c>
      <c r="G352" s="8" t="s">
        <v>47</v>
      </c>
      <c r="H352" s="8" t="s">
        <v>2656</v>
      </c>
      <c r="I352" s="8" t="s">
        <v>49</v>
      </c>
      <c r="J352" s="10">
        <v>4.07</v>
      </c>
      <c r="K352" s="8" t="s">
        <v>2657</v>
      </c>
      <c r="L352" s="8" t="s">
        <v>2355</v>
      </c>
      <c r="M352" s="8"/>
      <c r="N352" s="8" t="s">
        <v>2686</v>
      </c>
      <c r="O352" s="8" t="s">
        <v>52</v>
      </c>
      <c r="P352" s="8"/>
      <c r="Q352" s="8"/>
      <c r="R352" s="8" t="s">
        <v>2687</v>
      </c>
      <c r="S352" s="8" t="s">
        <v>2688</v>
      </c>
      <c r="T352" s="11" t="str">
        <f t="shared" si="2"/>
        <v>Timothy Cawley</v>
      </c>
      <c r="U352" s="8" t="s">
        <v>2689</v>
      </c>
      <c r="V352" s="8" t="s">
        <v>2690</v>
      </c>
      <c r="W352" s="8"/>
      <c r="X352" s="8" t="s">
        <v>2662</v>
      </c>
      <c r="Y352" s="12" t="s">
        <v>2691</v>
      </c>
      <c r="Z352" s="12" t="s">
        <v>2664</v>
      </c>
      <c r="AA352" s="12" t="s">
        <v>2692</v>
      </c>
      <c r="AB352" s="12" t="s">
        <v>2665</v>
      </c>
      <c r="AC352" s="12" t="s">
        <v>2693</v>
      </c>
      <c r="AD352" s="12" t="s">
        <v>2667</v>
      </c>
      <c r="AE352" s="8"/>
      <c r="AF352" s="8" t="s">
        <v>2668</v>
      </c>
      <c r="AG352" s="8" t="s">
        <v>2529</v>
      </c>
      <c r="AH352" s="8" t="s">
        <v>65</v>
      </c>
      <c r="AI352" s="8" t="s">
        <v>66</v>
      </c>
      <c r="AJ352" s="8"/>
      <c r="AK352" s="8" t="s">
        <v>2669</v>
      </c>
      <c r="AL352" s="8" t="s">
        <v>2670</v>
      </c>
      <c r="AM352" s="8" t="s">
        <v>2671</v>
      </c>
      <c r="AN352" s="8" t="s">
        <v>2672</v>
      </c>
      <c r="AO352" s="8" t="s">
        <v>2673</v>
      </c>
      <c r="AP352" s="8" t="s">
        <v>2668</v>
      </c>
      <c r="AQ352" s="11">
        <v>32933.0</v>
      </c>
    </row>
    <row r="353">
      <c r="A353" s="8" t="str">
        <f t="shared" si="1"/>
        <v>Tony Davis</v>
      </c>
      <c r="B353" s="8" t="s">
        <v>2655</v>
      </c>
      <c r="C353" s="8" t="s">
        <v>1432</v>
      </c>
      <c r="D353" s="9" t="s">
        <v>2515</v>
      </c>
      <c r="E353" s="8" t="s">
        <v>2557</v>
      </c>
      <c r="F353" s="8" t="s">
        <v>46</v>
      </c>
      <c r="G353" s="8" t="s">
        <v>47</v>
      </c>
      <c r="H353" s="8" t="s">
        <v>2656</v>
      </c>
      <c r="I353" s="8" t="s">
        <v>49</v>
      </c>
      <c r="J353" s="10">
        <v>4.07</v>
      </c>
      <c r="K353" s="8" t="s">
        <v>2657</v>
      </c>
      <c r="L353" s="8" t="s">
        <v>2355</v>
      </c>
      <c r="M353" s="8"/>
      <c r="N353" s="8" t="s">
        <v>2694</v>
      </c>
      <c r="O353" s="8" t="s">
        <v>52</v>
      </c>
      <c r="P353" s="8"/>
      <c r="Q353" s="8"/>
      <c r="R353" s="8" t="s">
        <v>1606</v>
      </c>
      <c r="S353" s="8" t="s">
        <v>310</v>
      </c>
      <c r="T353" s="11" t="str">
        <f t="shared" si="2"/>
        <v>Tony Davis</v>
      </c>
      <c r="U353" s="8" t="s">
        <v>2695</v>
      </c>
      <c r="V353" s="8" t="s">
        <v>2696</v>
      </c>
      <c r="W353" s="8"/>
      <c r="X353" s="8" t="s">
        <v>2662</v>
      </c>
      <c r="Y353" s="12" t="s">
        <v>2697</v>
      </c>
      <c r="Z353" s="12" t="s">
        <v>2664</v>
      </c>
      <c r="AA353" s="8" t="s">
        <v>60</v>
      </c>
      <c r="AB353" s="12" t="s">
        <v>2665</v>
      </c>
      <c r="AC353" s="12" t="s">
        <v>2698</v>
      </c>
      <c r="AD353" s="12" t="s">
        <v>2667</v>
      </c>
      <c r="AE353" s="8"/>
      <c r="AF353" s="8" t="s">
        <v>2668</v>
      </c>
      <c r="AG353" s="8" t="s">
        <v>2529</v>
      </c>
      <c r="AH353" s="8" t="s">
        <v>65</v>
      </c>
      <c r="AI353" s="8" t="s">
        <v>66</v>
      </c>
      <c r="AJ353" s="8"/>
      <c r="AK353" s="8" t="s">
        <v>2669</v>
      </c>
      <c r="AL353" s="8" t="s">
        <v>2670</v>
      </c>
      <c r="AM353" s="8" t="s">
        <v>2671</v>
      </c>
      <c r="AN353" s="8" t="s">
        <v>2672</v>
      </c>
      <c r="AO353" s="8" t="s">
        <v>2673</v>
      </c>
      <c r="AP353" s="8" t="s">
        <v>2668</v>
      </c>
      <c r="AQ353" s="11">
        <v>32933.0</v>
      </c>
    </row>
    <row r="354">
      <c r="A354" s="8" t="str">
        <f t="shared" si="1"/>
        <v>Ryan Murphy</v>
      </c>
      <c r="B354" s="36" t="s">
        <v>2655</v>
      </c>
      <c r="C354" s="16" t="s">
        <v>1432</v>
      </c>
      <c r="D354" s="17" t="s">
        <v>2515</v>
      </c>
      <c r="E354" s="23" t="s">
        <v>2557</v>
      </c>
      <c r="F354" s="8" t="s">
        <v>46</v>
      </c>
      <c r="G354" s="8" t="s">
        <v>47</v>
      </c>
      <c r="H354" s="30">
        <v>134097.0</v>
      </c>
      <c r="I354" s="8" t="s">
        <v>49</v>
      </c>
      <c r="J354" s="10">
        <v>4.07</v>
      </c>
      <c r="K354" s="18" t="s">
        <v>2657</v>
      </c>
      <c r="L354" s="42">
        <v>81.0</v>
      </c>
      <c r="M354" s="19"/>
      <c r="N354" s="20" t="s">
        <v>2699</v>
      </c>
      <c r="O354" s="8" t="s">
        <v>52</v>
      </c>
      <c r="P354" s="20" t="s">
        <v>207</v>
      </c>
      <c r="Q354" s="35"/>
      <c r="R354" s="8" t="s">
        <v>927</v>
      </c>
      <c r="S354" s="8" t="s">
        <v>54</v>
      </c>
      <c r="T354" s="11" t="str">
        <f t="shared" si="2"/>
        <v>Ryan Murphy</v>
      </c>
      <c r="U354" s="8" t="s">
        <v>695</v>
      </c>
      <c r="V354" s="8" t="s">
        <v>2700</v>
      </c>
      <c r="W354" s="8"/>
      <c r="X354" s="8" t="s">
        <v>2662</v>
      </c>
      <c r="Y354" s="21"/>
      <c r="Z354" s="21"/>
      <c r="AA354" s="21"/>
      <c r="AB354" s="21"/>
      <c r="AC354" s="21"/>
      <c r="AD354" s="21"/>
      <c r="AE354" s="8"/>
      <c r="AF354" s="43" t="s">
        <v>2668</v>
      </c>
      <c r="AG354" s="44" t="s">
        <v>2529</v>
      </c>
      <c r="AH354" s="44" t="s">
        <v>65</v>
      </c>
      <c r="AI354" s="23" t="s">
        <v>66</v>
      </c>
      <c r="AJ354" s="16"/>
      <c r="AK354" s="23" t="s">
        <v>2669</v>
      </c>
      <c r="AL354" s="23" t="s">
        <v>2670</v>
      </c>
      <c r="AM354" s="22" t="s">
        <v>2671</v>
      </c>
      <c r="AN354" s="24">
        <v>0.3332390838954639</v>
      </c>
      <c r="AO354" s="25">
        <v>36256.0</v>
      </c>
      <c r="AP354" s="45" t="s">
        <v>2668</v>
      </c>
      <c r="AQ354" s="28">
        <v>32933.0</v>
      </c>
    </row>
    <row r="355">
      <c r="A355" s="8" t="str">
        <f t="shared" si="1"/>
        <v>Brody Honeycutt</v>
      </c>
      <c r="B355" s="8" t="s">
        <v>2701</v>
      </c>
      <c r="C355" s="8" t="s">
        <v>459</v>
      </c>
      <c r="D355" s="9" t="s">
        <v>2515</v>
      </c>
      <c r="E355" s="8" t="s">
        <v>2702</v>
      </c>
      <c r="F355" s="8" t="s">
        <v>46</v>
      </c>
      <c r="G355" s="8" t="s">
        <v>47</v>
      </c>
      <c r="H355" s="8" t="s">
        <v>2703</v>
      </c>
      <c r="I355" s="8" t="s">
        <v>49</v>
      </c>
      <c r="J355" s="10">
        <v>4.05</v>
      </c>
      <c r="K355" s="8" t="s">
        <v>2704</v>
      </c>
      <c r="L355" s="8" t="s">
        <v>2705</v>
      </c>
      <c r="M355" s="8" t="s">
        <v>86</v>
      </c>
      <c r="N355" s="8" t="s">
        <v>2706</v>
      </c>
      <c r="O355" s="8" t="s">
        <v>52</v>
      </c>
      <c r="P355" s="8"/>
      <c r="Q355" s="8"/>
      <c r="R355" s="8" t="s">
        <v>2707</v>
      </c>
      <c r="S355" s="8" t="s">
        <v>2708</v>
      </c>
      <c r="T355" s="11" t="str">
        <f t="shared" si="2"/>
        <v>Brody Honeycutt</v>
      </c>
      <c r="U355" s="8" t="s">
        <v>1385</v>
      </c>
      <c r="V355" s="8" t="s">
        <v>2709</v>
      </c>
      <c r="W355" s="8"/>
      <c r="X355" s="8" t="s">
        <v>2710</v>
      </c>
      <c r="Y355" s="8" t="s">
        <v>60</v>
      </c>
      <c r="Z355" s="12" t="s">
        <v>2711</v>
      </c>
      <c r="AA355" s="8" t="s">
        <v>60</v>
      </c>
      <c r="AB355" s="12" t="s">
        <v>2712</v>
      </c>
      <c r="AC355" s="8" t="s">
        <v>60</v>
      </c>
      <c r="AD355" s="12" t="s">
        <v>2713</v>
      </c>
      <c r="AE355" s="8"/>
      <c r="AF355" s="8" t="s">
        <v>2714</v>
      </c>
      <c r="AG355" s="8" t="s">
        <v>2529</v>
      </c>
      <c r="AH355" s="8" t="s">
        <v>65</v>
      </c>
      <c r="AI355" s="8" t="s">
        <v>66</v>
      </c>
      <c r="AJ355" s="8" t="s">
        <v>86</v>
      </c>
      <c r="AK355" s="13" t="s">
        <v>2715</v>
      </c>
      <c r="AL355" s="13" t="s">
        <v>136</v>
      </c>
      <c r="AM355" s="8" t="s">
        <v>2365</v>
      </c>
      <c r="AN355" s="8" t="s">
        <v>2716</v>
      </c>
      <c r="AO355" s="13" t="s">
        <v>2717</v>
      </c>
      <c r="AP355" s="15" t="s">
        <v>2714</v>
      </c>
      <c r="AQ355" s="11">
        <v>55723.0</v>
      </c>
    </row>
    <row r="356">
      <c r="A356" s="8" t="str">
        <f t="shared" si="1"/>
        <v>Mellanee Welty</v>
      </c>
      <c r="B356" s="8" t="s">
        <v>2718</v>
      </c>
      <c r="C356" s="8" t="s">
        <v>119</v>
      </c>
      <c r="D356" s="9" t="s">
        <v>2515</v>
      </c>
      <c r="E356" s="8" t="s">
        <v>2719</v>
      </c>
      <c r="F356" s="8" t="s">
        <v>46</v>
      </c>
      <c r="G356" s="8" t="s">
        <v>47</v>
      </c>
      <c r="H356" s="8" t="s">
        <v>2720</v>
      </c>
      <c r="I356" s="8" t="s">
        <v>49</v>
      </c>
      <c r="J356" s="10">
        <v>4.5</v>
      </c>
      <c r="K356" s="8" t="s">
        <v>2721</v>
      </c>
      <c r="L356" s="8" t="s">
        <v>1604</v>
      </c>
      <c r="M356" s="8" t="s">
        <v>86</v>
      </c>
      <c r="N356" s="8" t="s">
        <v>2722</v>
      </c>
      <c r="O356" s="8" t="s">
        <v>52</v>
      </c>
      <c r="P356" s="8"/>
      <c r="Q356" s="8"/>
      <c r="R356" s="8" t="s">
        <v>2723</v>
      </c>
      <c r="S356" s="8" t="s">
        <v>2724</v>
      </c>
      <c r="T356" s="11" t="str">
        <f t="shared" si="2"/>
        <v>Mellanee Welty</v>
      </c>
      <c r="U356" s="8" t="s">
        <v>2725</v>
      </c>
      <c r="V356" s="8" t="s">
        <v>2726</v>
      </c>
      <c r="W356" s="8" t="s">
        <v>2727</v>
      </c>
      <c r="X356" s="8" t="s">
        <v>2728</v>
      </c>
      <c r="Y356" s="12" t="s">
        <v>2729</v>
      </c>
      <c r="Z356" s="12" t="s">
        <v>2730</v>
      </c>
      <c r="AA356" s="8" t="s">
        <v>60</v>
      </c>
      <c r="AB356" s="12" t="s">
        <v>2731</v>
      </c>
      <c r="AC356" s="8" t="s">
        <v>60</v>
      </c>
      <c r="AD356" s="12" t="s">
        <v>2732</v>
      </c>
      <c r="AE356" s="8" t="s">
        <v>2733</v>
      </c>
      <c r="AF356" s="8" t="s">
        <v>2515</v>
      </c>
      <c r="AG356" s="8" t="s">
        <v>2529</v>
      </c>
      <c r="AH356" s="8" t="s">
        <v>352</v>
      </c>
      <c r="AI356" s="8" t="s">
        <v>66</v>
      </c>
      <c r="AJ356" s="8" t="s">
        <v>86</v>
      </c>
      <c r="AK356" s="13" t="s">
        <v>2734</v>
      </c>
      <c r="AL356" s="13" t="s">
        <v>2735</v>
      </c>
      <c r="AM356" s="8" t="s">
        <v>2024</v>
      </c>
      <c r="AN356" s="8" t="s">
        <v>2736</v>
      </c>
      <c r="AO356" s="13" t="s">
        <v>2737</v>
      </c>
      <c r="AP356" s="9" t="s">
        <v>2515</v>
      </c>
      <c r="AQ356" s="11">
        <v>34554.0</v>
      </c>
    </row>
    <row r="357">
      <c r="A357" s="8" t="str">
        <f t="shared" si="1"/>
        <v>Mike Holloway</v>
      </c>
      <c r="B357" s="8" t="s">
        <v>2718</v>
      </c>
      <c r="C357" s="8" t="s">
        <v>119</v>
      </c>
      <c r="D357" s="9" t="s">
        <v>2515</v>
      </c>
      <c r="E357" s="8" t="s">
        <v>2719</v>
      </c>
      <c r="F357" s="8" t="s">
        <v>46</v>
      </c>
      <c r="G357" s="8" t="s">
        <v>47</v>
      </c>
      <c r="H357" s="8" t="s">
        <v>2720</v>
      </c>
      <c r="I357" s="8" t="s">
        <v>49</v>
      </c>
      <c r="J357" s="10">
        <v>4.5</v>
      </c>
      <c r="K357" s="8" t="s">
        <v>2721</v>
      </c>
      <c r="L357" s="8" t="s">
        <v>1604</v>
      </c>
      <c r="M357" s="8" t="s">
        <v>86</v>
      </c>
      <c r="N357" s="8" t="s">
        <v>2738</v>
      </c>
      <c r="O357" s="8" t="s">
        <v>52</v>
      </c>
      <c r="P357" s="8"/>
      <c r="Q357" s="8"/>
      <c r="R357" s="8" t="s">
        <v>1237</v>
      </c>
      <c r="S357" s="8" t="s">
        <v>2739</v>
      </c>
      <c r="T357" s="11" t="str">
        <f t="shared" si="2"/>
        <v>Mike Holloway</v>
      </c>
      <c r="U357" s="8" t="s">
        <v>2740</v>
      </c>
      <c r="V357" s="8" t="s">
        <v>2741</v>
      </c>
      <c r="W357" s="8" t="s">
        <v>2742</v>
      </c>
      <c r="X357" s="8" t="s">
        <v>2728</v>
      </c>
      <c r="Y357" s="12" t="s">
        <v>2743</v>
      </c>
      <c r="Z357" s="12" t="s">
        <v>2730</v>
      </c>
      <c r="AA357" s="8" t="s">
        <v>60</v>
      </c>
      <c r="AB357" s="12" t="s">
        <v>2731</v>
      </c>
      <c r="AC357" s="12" t="s">
        <v>2744</v>
      </c>
      <c r="AD357" s="12" t="s">
        <v>2732</v>
      </c>
      <c r="AE357" s="8" t="s">
        <v>2733</v>
      </c>
      <c r="AF357" s="8" t="s">
        <v>2515</v>
      </c>
      <c r="AG357" s="8" t="s">
        <v>2529</v>
      </c>
      <c r="AH357" s="8" t="s">
        <v>352</v>
      </c>
      <c r="AI357" s="8" t="s">
        <v>66</v>
      </c>
      <c r="AJ357" s="8" t="s">
        <v>86</v>
      </c>
      <c r="AK357" s="13" t="s">
        <v>2734</v>
      </c>
      <c r="AL357" s="13" t="s">
        <v>2735</v>
      </c>
      <c r="AM357" s="8" t="s">
        <v>2024</v>
      </c>
      <c r="AN357" s="8" t="s">
        <v>2736</v>
      </c>
      <c r="AO357" s="13" t="s">
        <v>2737</v>
      </c>
      <c r="AP357" s="9" t="s">
        <v>2515</v>
      </c>
      <c r="AQ357" s="11">
        <v>34554.0</v>
      </c>
    </row>
    <row r="358">
      <c r="A358" s="8" t="str">
        <f t="shared" si="1"/>
        <v>Adrian Melendez</v>
      </c>
      <c r="B358" s="8" t="s">
        <v>2718</v>
      </c>
      <c r="C358" s="8" t="s">
        <v>119</v>
      </c>
      <c r="D358" s="9" t="s">
        <v>2515</v>
      </c>
      <c r="E358" s="8" t="s">
        <v>2719</v>
      </c>
      <c r="F358" s="8" t="s">
        <v>46</v>
      </c>
      <c r="G358" s="8" t="s">
        <v>47</v>
      </c>
      <c r="H358" s="8" t="s">
        <v>2720</v>
      </c>
      <c r="I358" s="8" t="s">
        <v>49</v>
      </c>
      <c r="J358" s="10">
        <v>4.5</v>
      </c>
      <c r="K358" s="8" t="s">
        <v>2721</v>
      </c>
      <c r="L358" s="8" t="s">
        <v>1604</v>
      </c>
      <c r="M358" s="8"/>
      <c r="N358" s="8" t="s">
        <v>2745</v>
      </c>
      <c r="O358" s="8" t="s">
        <v>52</v>
      </c>
      <c r="P358" s="8"/>
      <c r="Q358" s="8"/>
      <c r="R358" s="8" t="s">
        <v>2746</v>
      </c>
      <c r="S358" s="8" t="s">
        <v>2747</v>
      </c>
      <c r="T358" s="11" t="str">
        <f t="shared" si="2"/>
        <v>Adrian Melendez</v>
      </c>
      <c r="U358" s="8" t="s">
        <v>149</v>
      </c>
      <c r="V358" s="8" t="s">
        <v>2748</v>
      </c>
      <c r="W358" s="8" t="s">
        <v>2749</v>
      </c>
      <c r="X358" s="8" t="s">
        <v>2728</v>
      </c>
      <c r="Y358" s="12" t="s">
        <v>2750</v>
      </c>
      <c r="Z358" s="12" t="s">
        <v>2730</v>
      </c>
      <c r="AA358" s="8" t="s">
        <v>60</v>
      </c>
      <c r="AB358" s="12" t="s">
        <v>2731</v>
      </c>
      <c r="AC358" s="8" t="s">
        <v>60</v>
      </c>
      <c r="AD358" s="12" t="s">
        <v>2732</v>
      </c>
      <c r="AE358" s="8" t="s">
        <v>2733</v>
      </c>
      <c r="AF358" s="8" t="s">
        <v>2515</v>
      </c>
      <c r="AG358" s="8" t="s">
        <v>2529</v>
      </c>
      <c r="AH358" s="8" t="s">
        <v>352</v>
      </c>
      <c r="AI358" s="8" t="s">
        <v>66</v>
      </c>
      <c r="AJ358" s="8"/>
      <c r="AK358" s="13" t="s">
        <v>2734</v>
      </c>
      <c r="AL358" s="13" t="s">
        <v>2735</v>
      </c>
      <c r="AM358" s="8" t="s">
        <v>2024</v>
      </c>
      <c r="AN358" s="8" t="s">
        <v>2736</v>
      </c>
      <c r="AO358" s="13" t="s">
        <v>2737</v>
      </c>
      <c r="AP358" s="9" t="s">
        <v>2515</v>
      </c>
      <c r="AQ358" s="11">
        <v>34554.0</v>
      </c>
    </row>
    <row r="359">
      <c r="A359" s="8" t="str">
        <f t="shared" si="1"/>
        <v>Nic Petersen</v>
      </c>
      <c r="B359" s="8" t="s">
        <v>2718</v>
      </c>
      <c r="C359" s="8" t="s">
        <v>119</v>
      </c>
      <c r="D359" s="9" t="s">
        <v>2515</v>
      </c>
      <c r="E359" s="8" t="s">
        <v>2719</v>
      </c>
      <c r="F359" s="8" t="s">
        <v>46</v>
      </c>
      <c r="G359" s="8" t="s">
        <v>47</v>
      </c>
      <c r="H359" s="8" t="s">
        <v>2720</v>
      </c>
      <c r="I359" s="8" t="s">
        <v>49</v>
      </c>
      <c r="J359" s="10">
        <v>4.5</v>
      </c>
      <c r="K359" s="8" t="s">
        <v>2721</v>
      </c>
      <c r="L359" s="8" t="s">
        <v>1604</v>
      </c>
      <c r="M359" s="8" t="s">
        <v>86</v>
      </c>
      <c r="N359" s="8" t="s">
        <v>2751</v>
      </c>
      <c r="O359" s="8" t="s">
        <v>52</v>
      </c>
      <c r="P359" s="8"/>
      <c r="Q359" s="8"/>
      <c r="R359" s="8" t="s">
        <v>2752</v>
      </c>
      <c r="S359" s="8" t="s">
        <v>1589</v>
      </c>
      <c r="T359" s="11" t="str">
        <f t="shared" si="2"/>
        <v>Nic Petersen</v>
      </c>
      <c r="U359" s="8" t="s">
        <v>2541</v>
      </c>
      <c r="V359" s="8" t="s">
        <v>2753</v>
      </c>
      <c r="W359" s="8" t="s">
        <v>2754</v>
      </c>
      <c r="X359" s="8" t="s">
        <v>2728</v>
      </c>
      <c r="Y359" s="12" t="s">
        <v>2755</v>
      </c>
      <c r="Z359" s="12" t="s">
        <v>2730</v>
      </c>
      <c r="AA359" s="8" t="s">
        <v>60</v>
      </c>
      <c r="AB359" s="12" t="s">
        <v>2731</v>
      </c>
      <c r="AC359" s="12" t="s">
        <v>2756</v>
      </c>
      <c r="AD359" s="12" t="s">
        <v>2732</v>
      </c>
      <c r="AE359" s="8" t="s">
        <v>2733</v>
      </c>
      <c r="AF359" s="8" t="s">
        <v>2515</v>
      </c>
      <c r="AG359" s="8" t="s">
        <v>2529</v>
      </c>
      <c r="AH359" s="8" t="s">
        <v>352</v>
      </c>
      <c r="AI359" s="8" t="s">
        <v>66</v>
      </c>
      <c r="AJ359" s="8" t="s">
        <v>86</v>
      </c>
      <c r="AK359" s="13" t="s">
        <v>2734</v>
      </c>
      <c r="AL359" s="13" t="s">
        <v>2735</v>
      </c>
      <c r="AM359" s="8" t="s">
        <v>2024</v>
      </c>
      <c r="AN359" s="8" t="s">
        <v>2736</v>
      </c>
      <c r="AO359" s="13" t="s">
        <v>2737</v>
      </c>
      <c r="AP359" s="9" t="s">
        <v>2515</v>
      </c>
      <c r="AQ359" s="11">
        <v>34554.0</v>
      </c>
    </row>
    <row r="360">
      <c r="A360" s="8" t="str">
        <f t="shared" si="1"/>
        <v>Eric Werskey</v>
      </c>
      <c r="B360" s="8" t="s">
        <v>2718</v>
      </c>
      <c r="C360" s="8" t="s">
        <v>119</v>
      </c>
      <c r="D360" s="9" t="s">
        <v>2515</v>
      </c>
      <c r="E360" s="8" t="s">
        <v>2719</v>
      </c>
      <c r="F360" s="8" t="s">
        <v>46</v>
      </c>
      <c r="G360" s="8" t="s">
        <v>47</v>
      </c>
      <c r="H360" s="8" t="s">
        <v>2720</v>
      </c>
      <c r="I360" s="8" t="s">
        <v>49</v>
      </c>
      <c r="J360" s="10">
        <v>4.5</v>
      </c>
      <c r="K360" s="8" t="s">
        <v>2721</v>
      </c>
      <c r="L360" s="8" t="s">
        <v>1604</v>
      </c>
      <c r="M360" s="8"/>
      <c r="N360" s="8" t="s">
        <v>2757</v>
      </c>
      <c r="O360" s="8" t="s">
        <v>52</v>
      </c>
      <c r="P360" s="8"/>
      <c r="Q360" s="8"/>
      <c r="R360" s="8" t="s">
        <v>1729</v>
      </c>
      <c r="S360" s="8" t="s">
        <v>2758</v>
      </c>
      <c r="T360" s="11" t="str">
        <f t="shared" si="2"/>
        <v>Eric Werskey</v>
      </c>
      <c r="U360" s="8" t="s">
        <v>160</v>
      </c>
      <c r="V360" s="8" t="s">
        <v>2759</v>
      </c>
      <c r="W360" s="8" t="s">
        <v>2760</v>
      </c>
      <c r="X360" s="8" t="s">
        <v>2728</v>
      </c>
      <c r="Y360" s="12" t="s">
        <v>2761</v>
      </c>
      <c r="Z360" s="12" t="s">
        <v>2730</v>
      </c>
      <c r="AA360" s="12" t="s">
        <v>2762</v>
      </c>
      <c r="AB360" s="12" t="s">
        <v>2731</v>
      </c>
      <c r="AC360" s="12" t="s">
        <v>2763</v>
      </c>
      <c r="AD360" s="12" t="s">
        <v>2732</v>
      </c>
      <c r="AE360" s="8" t="s">
        <v>2733</v>
      </c>
      <c r="AF360" s="8" t="s">
        <v>2515</v>
      </c>
      <c r="AG360" s="8" t="s">
        <v>2529</v>
      </c>
      <c r="AH360" s="8" t="s">
        <v>352</v>
      </c>
      <c r="AI360" s="8" t="s">
        <v>66</v>
      </c>
      <c r="AJ360" s="8"/>
      <c r="AK360" s="13" t="s">
        <v>2734</v>
      </c>
      <c r="AL360" s="13" t="s">
        <v>2735</v>
      </c>
      <c r="AM360" s="8" t="s">
        <v>2024</v>
      </c>
      <c r="AN360" s="8" t="s">
        <v>2736</v>
      </c>
      <c r="AO360" s="13" t="s">
        <v>2737</v>
      </c>
      <c r="AP360" s="9" t="s">
        <v>2515</v>
      </c>
      <c r="AQ360" s="11">
        <v>34554.0</v>
      </c>
    </row>
    <row r="361">
      <c r="A361" s="8" t="str">
        <f t="shared" si="1"/>
        <v>Holland Sherrer</v>
      </c>
      <c r="B361" s="8" t="s">
        <v>2718</v>
      </c>
      <c r="C361" s="8" t="s">
        <v>119</v>
      </c>
      <c r="D361" s="9" t="s">
        <v>2515</v>
      </c>
      <c r="E361" s="8" t="s">
        <v>2719</v>
      </c>
      <c r="F361" s="8" t="s">
        <v>46</v>
      </c>
      <c r="G361" s="8" t="s">
        <v>47</v>
      </c>
      <c r="H361" s="8" t="s">
        <v>2720</v>
      </c>
      <c r="I361" s="8" t="s">
        <v>49</v>
      </c>
      <c r="J361" s="10">
        <v>4.5</v>
      </c>
      <c r="K361" s="8" t="s">
        <v>2721</v>
      </c>
      <c r="L361" s="8" t="s">
        <v>1604</v>
      </c>
      <c r="M361" s="8" t="s">
        <v>86</v>
      </c>
      <c r="N361" s="8" t="s">
        <v>2764</v>
      </c>
      <c r="O361" s="8" t="s">
        <v>52</v>
      </c>
      <c r="P361" s="8"/>
      <c r="Q361" s="8"/>
      <c r="R361" s="8" t="s">
        <v>2765</v>
      </c>
      <c r="S361" s="8" t="s">
        <v>2766</v>
      </c>
      <c r="T361" s="11" t="str">
        <f t="shared" si="2"/>
        <v>Holland Sherrer</v>
      </c>
      <c r="U361" s="8" t="s">
        <v>1131</v>
      </c>
      <c r="V361" s="8" t="s">
        <v>2767</v>
      </c>
      <c r="W361" s="8" t="s">
        <v>2768</v>
      </c>
      <c r="X361" s="8" t="s">
        <v>2728</v>
      </c>
      <c r="Y361" s="12" t="s">
        <v>2769</v>
      </c>
      <c r="Z361" s="12" t="s">
        <v>2730</v>
      </c>
      <c r="AA361" s="8" t="s">
        <v>60</v>
      </c>
      <c r="AB361" s="12" t="s">
        <v>2731</v>
      </c>
      <c r="AC361" s="12" t="s">
        <v>2770</v>
      </c>
      <c r="AD361" s="12" t="s">
        <v>2732</v>
      </c>
      <c r="AE361" s="8" t="s">
        <v>2733</v>
      </c>
      <c r="AF361" s="8" t="s">
        <v>2515</v>
      </c>
      <c r="AG361" s="8" t="s">
        <v>2529</v>
      </c>
      <c r="AH361" s="8" t="s">
        <v>352</v>
      </c>
      <c r="AI361" s="8" t="s">
        <v>66</v>
      </c>
      <c r="AJ361" s="8" t="s">
        <v>86</v>
      </c>
      <c r="AK361" s="8" t="s">
        <v>2734</v>
      </c>
      <c r="AL361" s="8" t="s">
        <v>2735</v>
      </c>
      <c r="AM361" s="8" t="s">
        <v>2024</v>
      </c>
      <c r="AN361" s="8" t="s">
        <v>2771</v>
      </c>
      <c r="AO361" s="8" t="s">
        <v>2737</v>
      </c>
      <c r="AP361" s="8" t="s">
        <v>2515</v>
      </c>
      <c r="AQ361" s="11">
        <v>34554.0</v>
      </c>
    </row>
    <row r="362">
      <c r="A362" s="8" t="str">
        <f t="shared" si="1"/>
        <v>Cameron Ponder</v>
      </c>
      <c r="B362" s="36" t="s">
        <v>2718</v>
      </c>
      <c r="C362" s="16" t="s">
        <v>119</v>
      </c>
      <c r="D362" s="39" t="s">
        <v>2515</v>
      </c>
      <c r="E362" s="21" t="s">
        <v>2719</v>
      </c>
      <c r="F362" s="21" t="s">
        <v>46</v>
      </c>
      <c r="G362" s="8" t="s">
        <v>47</v>
      </c>
      <c r="H362" s="34">
        <v>134130.0</v>
      </c>
      <c r="I362" s="22" t="s">
        <v>49</v>
      </c>
      <c r="J362" s="10">
        <v>4.5</v>
      </c>
      <c r="K362" s="18" t="s">
        <v>2721</v>
      </c>
      <c r="L362" s="40">
        <v>42.0</v>
      </c>
      <c r="M362" s="30" t="s">
        <v>86</v>
      </c>
      <c r="N362" s="20" t="s">
        <v>2772</v>
      </c>
      <c r="O362" s="8" t="s">
        <v>52</v>
      </c>
      <c r="P362" s="20" t="s">
        <v>207</v>
      </c>
      <c r="Q362" s="35"/>
      <c r="R362" s="8" t="s">
        <v>2773</v>
      </c>
      <c r="S362" s="8" t="s">
        <v>2774</v>
      </c>
      <c r="T362" s="11" t="str">
        <f t="shared" si="2"/>
        <v>Cameron Ponder</v>
      </c>
      <c r="U362" s="8" t="s">
        <v>80</v>
      </c>
      <c r="V362" s="8" t="s">
        <v>2775</v>
      </c>
      <c r="W362" s="8" t="s">
        <v>2776</v>
      </c>
      <c r="X362" s="8" t="s">
        <v>2728</v>
      </c>
      <c r="Y362" s="21"/>
      <c r="Z362" s="21"/>
      <c r="AA362" s="21"/>
      <c r="AB362" s="21"/>
      <c r="AC362" s="21"/>
      <c r="AD362" s="21"/>
      <c r="AE362" s="8" t="s">
        <v>2733</v>
      </c>
      <c r="AF362" s="21" t="s">
        <v>2515</v>
      </c>
      <c r="AG362" s="21" t="s">
        <v>2529</v>
      </c>
      <c r="AH362" s="16" t="s">
        <v>352</v>
      </c>
      <c r="AI362" s="22" t="s">
        <v>66</v>
      </c>
      <c r="AJ362" s="16" t="s">
        <v>86</v>
      </c>
      <c r="AK362" s="23" t="s">
        <v>2734</v>
      </c>
      <c r="AL362" s="23" t="s">
        <v>2735</v>
      </c>
      <c r="AM362" s="22" t="s">
        <v>2024</v>
      </c>
      <c r="AN362" s="24">
        <v>0.2961692671851601</v>
      </c>
      <c r="AO362" s="25">
        <v>43709.0</v>
      </c>
      <c r="AP362" s="26" t="s">
        <v>2515</v>
      </c>
      <c r="AQ362" s="11">
        <v>34554.0</v>
      </c>
    </row>
    <row r="363">
      <c r="A363" s="8" t="str">
        <f t="shared" si="1"/>
        <v>Will Palmer</v>
      </c>
      <c r="B363" s="8" t="s">
        <v>2718</v>
      </c>
      <c r="C363" s="8" t="s">
        <v>119</v>
      </c>
      <c r="D363" s="9" t="s">
        <v>2515</v>
      </c>
      <c r="E363" s="8" t="s">
        <v>2719</v>
      </c>
      <c r="F363" s="8" t="s">
        <v>46</v>
      </c>
      <c r="G363" s="8" t="s">
        <v>47</v>
      </c>
      <c r="H363" s="8" t="s">
        <v>2720</v>
      </c>
      <c r="I363" s="8" t="s">
        <v>49</v>
      </c>
      <c r="J363" s="10">
        <v>4.5</v>
      </c>
      <c r="K363" s="8" t="s">
        <v>2721</v>
      </c>
      <c r="L363" s="8" t="s">
        <v>1604</v>
      </c>
      <c r="M363" s="8"/>
      <c r="N363" s="8" t="s">
        <v>2777</v>
      </c>
      <c r="O363" s="8" t="s">
        <v>52</v>
      </c>
      <c r="P363" s="8"/>
      <c r="Q363" s="8"/>
      <c r="R363" s="8" t="s">
        <v>859</v>
      </c>
      <c r="S363" s="8" t="s">
        <v>2778</v>
      </c>
      <c r="T363" s="11" t="str">
        <f t="shared" si="2"/>
        <v>Will Palmer</v>
      </c>
      <c r="U363" s="8" t="s">
        <v>80</v>
      </c>
      <c r="V363" s="8" t="s">
        <v>2779</v>
      </c>
      <c r="W363" s="8" t="s">
        <v>2780</v>
      </c>
      <c r="X363" s="8" t="s">
        <v>2728</v>
      </c>
      <c r="Y363" s="12" t="s">
        <v>2781</v>
      </c>
      <c r="Z363" s="12" t="s">
        <v>2730</v>
      </c>
      <c r="AA363" s="8" t="s">
        <v>60</v>
      </c>
      <c r="AB363" s="12" t="s">
        <v>2731</v>
      </c>
      <c r="AC363" s="12" t="s">
        <v>2782</v>
      </c>
      <c r="AD363" s="12" t="s">
        <v>2732</v>
      </c>
      <c r="AE363" s="8" t="s">
        <v>2733</v>
      </c>
      <c r="AF363" s="8" t="s">
        <v>2515</v>
      </c>
      <c r="AG363" s="8" t="s">
        <v>2529</v>
      </c>
      <c r="AH363" s="8" t="s">
        <v>352</v>
      </c>
      <c r="AI363" s="8" t="s">
        <v>66</v>
      </c>
      <c r="AJ363" s="8"/>
      <c r="AK363" s="13" t="s">
        <v>2734</v>
      </c>
      <c r="AL363" s="13" t="s">
        <v>2735</v>
      </c>
      <c r="AM363" s="8" t="s">
        <v>2024</v>
      </c>
      <c r="AN363" s="8" t="s">
        <v>2736</v>
      </c>
      <c r="AO363" s="13" t="s">
        <v>2737</v>
      </c>
      <c r="AP363" s="9" t="s">
        <v>2515</v>
      </c>
      <c r="AQ363" s="11">
        <v>34554.0</v>
      </c>
    </row>
    <row r="364">
      <c r="A364" s="8" t="str">
        <f t="shared" si="1"/>
        <v>Yanick Hart</v>
      </c>
      <c r="B364" s="8" t="s">
        <v>2718</v>
      </c>
      <c r="C364" s="8" t="s">
        <v>119</v>
      </c>
      <c r="D364" s="9" t="s">
        <v>2515</v>
      </c>
      <c r="E364" s="8" t="s">
        <v>2719</v>
      </c>
      <c r="F364" s="8" t="s">
        <v>46</v>
      </c>
      <c r="G364" s="8" t="s">
        <v>47</v>
      </c>
      <c r="H364" s="8" t="s">
        <v>2720</v>
      </c>
      <c r="I364" s="8" t="s">
        <v>49</v>
      </c>
      <c r="J364" s="10">
        <v>4.5</v>
      </c>
      <c r="K364" s="8" t="s">
        <v>2721</v>
      </c>
      <c r="L364" s="8" t="s">
        <v>1604</v>
      </c>
      <c r="M364" s="8" t="s">
        <v>86</v>
      </c>
      <c r="N364" s="8" t="s">
        <v>2783</v>
      </c>
      <c r="O364" s="8" t="s">
        <v>52</v>
      </c>
      <c r="P364" s="8"/>
      <c r="Q364" s="8"/>
      <c r="R364" s="8" t="s">
        <v>2784</v>
      </c>
      <c r="S364" s="8" t="s">
        <v>2002</v>
      </c>
      <c r="T364" s="11" t="str">
        <f t="shared" si="2"/>
        <v>Yanick Hart</v>
      </c>
      <c r="U364" s="8" t="s">
        <v>80</v>
      </c>
      <c r="V364" s="8" t="s">
        <v>2785</v>
      </c>
      <c r="W364" s="8" t="s">
        <v>2786</v>
      </c>
      <c r="X364" s="8" t="s">
        <v>2728</v>
      </c>
      <c r="Y364" s="12" t="s">
        <v>2787</v>
      </c>
      <c r="Z364" s="12" t="s">
        <v>2730</v>
      </c>
      <c r="AA364" s="12" t="s">
        <v>2788</v>
      </c>
      <c r="AB364" s="12" t="s">
        <v>2731</v>
      </c>
      <c r="AC364" s="12" t="s">
        <v>2789</v>
      </c>
      <c r="AD364" s="12" t="s">
        <v>2732</v>
      </c>
      <c r="AE364" s="8" t="s">
        <v>2733</v>
      </c>
      <c r="AF364" s="8" t="s">
        <v>2515</v>
      </c>
      <c r="AG364" s="8" t="s">
        <v>2529</v>
      </c>
      <c r="AH364" s="8" t="s">
        <v>352</v>
      </c>
      <c r="AI364" s="8" t="s">
        <v>66</v>
      </c>
      <c r="AJ364" s="8" t="s">
        <v>86</v>
      </c>
      <c r="AK364" s="13" t="s">
        <v>2734</v>
      </c>
      <c r="AL364" s="13" t="s">
        <v>2735</v>
      </c>
      <c r="AM364" s="8" t="s">
        <v>2024</v>
      </c>
      <c r="AN364" s="8" t="s">
        <v>2736</v>
      </c>
      <c r="AO364" s="13" t="s">
        <v>2737</v>
      </c>
      <c r="AP364" s="9" t="s">
        <v>2515</v>
      </c>
      <c r="AQ364" s="11">
        <v>34554.0</v>
      </c>
    </row>
    <row r="365">
      <c r="A365" s="8" t="str">
        <f t="shared" si="1"/>
        <v>AC Samantha has been removed. </v>
      </c>
      <c r="B365" s="8" t="s">
        <v>2718</v>
      </c>
      <c r="C365" s="8" t="s">
        <v>119</v>
      </c>
      <c r="D365" s="9" t="s">
        <v>2515</v>
      </c>
      <c r="E365" s="8" t="s">
        <v>2719</v>
      </c>
      <c r="F365" s="8" t="s">
        <v>46</v>
      </c>
      <c r="G365" s="8" t="s">
        <v>47</v>
      </c>
      <c r="H365" s="8" t="s">
        <v>2720</v>
      </c>
      <c r="I365" s="8" t="s">
        <v>49</v>
      </c>
      <c r="J365" s="10">
        <v>4.5</v>
      </c>
      <c r="K365" s="8" t="s">
        <v>2721</v>
      </c>
      <c r="L365" s="8" t="s">
        <v>1604</v>
      </c>
      <c r="M365" s="8" t="s">
        <v>86</v>
      </c>
      <c r="N365" s="8" t="s">
        <v>2790</v>
      </c>
      <c r="O365" s="8" t="s">
        <v>52</v>
      </c>
      <c r="P365" s="8"/>
      <c r="Q365" s="8" t="s">
        <v>277</v>
      </c>
      <c r="R365" s="8" t="s">
        <v>1135</v>
      </c>
      <c r="S365" s="8"/>
      <c r="T365" s="11" t="str">
        <f t="shared" si="2"/>
        <v>AC Samantha has been removed. </v>
      </c>
      <c r="U365" s="8"/>
      <c r="V365" s="8"/>
      <c r="W365" s="8"/>
      <c r="X365" s="8" t="s">
        <v>2728</v>
      </c>
      <c r="Y365" s="12" t="s">
        <v>2791</v>
      </c>
      <c r="Z365" s="12" t="s">
        <v>2730</v>
      </c>
      <c r="AA365" s="8" t="s">
        <v>60</v>
      </c>
      <c r="AB365" s="12" t="s">
        <v>2731</v>
      </c>
      <c r="AC365" s="8" t="s">
        <v>60</v>
      </c>
      <c r="AD365" s="12" t="s">
        <v>2732</v>
      </c>
      <c r="AE365" s="8" t="s">
        <v>2733</v>
      </c>
      <c r="AF365" s="8" t="s">
        <v>2515</v>
      </c>
      <c r="AG365" s="8" t="s">
        <v>2529</v>
      </c>
      <c r="AH365" s="8" t="s">
        <v>352</v>
      </c>
      <c r="AI365" s="8" t="s">
        <v>66</v>
      </c>
      <c r="AJ365" s="8" t="s">
        <v>86</v>
      </c>
      <c r="AK365" s="13" t="s">
        <v>2734</v>
      </c>
      <c r="AL365" s="13" t="s">
        <v>2735</v>
      </c>
      <c r="AM365" s="8" t="s">
        <v>2024</v>
      </c>
      <c r="AN365" s="8" t="s">
        <v>2736</v>
      </c>
      <c r="AO365" s="13" t="s">
        <v>2737</v>
      </c>
      <c r="AP365" s="9" t="s">
        <v>2515</v>
      </c>
      <c r="AQ365" s="11">
        <v>34554.0</v>
      </c>
    </row>
    <row r="366">
      <c r="A366" s="8" t="str">
        <f t="shared" si="1"/>
        <v>Damon Griffiths</v>
      </c>
      <c r="B366" s="8" t="s">
        <v>2792</v>
      </c>
      <c r="C366" s="8" t="s">
        <v>1432</v>
      </c>
      <c r="D366" s="9" t="s">
        <v>2515</v>
      </c>
      <c r="E366" s="8" t="s">
        <v>2619</v>
      </c>
      <c r="F366" s="8" t="s">
        <v>46</v>
      </c>
      <c r="G366" s="8" t="s">
        <v>47</v>
      </c>
      <c r="H366" s="8" t="s">
        <v>2793</v>
      </c>
      <c r="I366" s="8" t="s">
        <v>49</v>
      </c>
      <c r="J366" s="10">
        <v>3.6</v>
      </c>
      <c r="K366" s="8" t="s">
        <v>2794</v>
      </c>
      <c r="L366" s="8" t="s">
        <v>1299</v>
      </c>
      <c r="M366" s="8" t="s">
        <v>86</v>
      </c>
      <c r="N366" s="8" t="s">
        <v>2795</v>
      </c>
      <c r="O366" s="8" t="s">
        <v>52</v>
      </c>
      <c r="P366" s="8"/>
      <c r="Q366" s="8"/>
      <c r="R366" s="8" t="s">
        <v>2796</v>
      </c>
      <c r="S366" s="8" t="s">
        <v>2797</v>
      </c>
      <c r="T366" s="11" t="str">
        <f t="shared" si="2"/>
        <v>Damon Griffiths</v>
      </c>
      <c r="U366" s="8" t="s">
        <v>2798</v>
      </c>
      <c r="V366" s="8" t="s">
        <v>2799</v>
      </c>
      <c r="W366" s="8"/>
      <c r="X366" s="8" t="s">
        <v>2800</v>
      </c>
      <c r="Y366" s="12" t="s">
        <v>2801</v>
      </c>
      <c r="Z366" s="12" t="s">
        <v>2802</v>
      </c>
      <c r="AA366" s="8" t="s">
        <v>60</v>
      </c>
      <c r="AB366" s="12" t="s">
        <v>2803</v>
      </c>
      <c r="AC366" s="12" t="s">
        <v>2804</v>
      </c>
      <c r="AD366" s="12" t="s">
        <v>2805</v>
      </c>
      <c r="AE366" s="8" t="s">
        <v>2806</v>
      </c>
      <c r="AF366" s="8" t="s">
        <v>2807</v>
      </c>
      <c r="AG366" s="8" t="s">
        <v>2529</v>
      </c>
      <c r="AH366" s="8" t="s">
        <v>654</v>
      </c>
      <c r="AI366" s="8" t="s">
        <v>66</v>
      </c>
      <c r="AJ366" s="8" t="s">
        <v>86</v>
      </c>
      <c r="AK366" s="13" t="s">
        <v>2808</v>
      </c>
      <c r="AL366" s="13" t="s">
        <v>2809</v>
      </c>
      <c r="AM366" s="8" t="s">
        <v>1416</v>
      </c>
      <c r="AN366" s="8" t="s">
        <v>2810</v>
      </c>
      <c r="AO366" s="13" t="s">
        <v>2811</v>
      </c>
      <c r="AP366" s="9" t="s">
        <v>2807</v>
      </c>
      <c r="AQ366" s="11">
        <v>10792.0</v>
      </c>
    </row>
    <row r="367">
      <c r="A367" s="8" t="str">
        <f t="shared" si="1"/>
        <v>Amy Deem</v>
      </c>
      <c r="B367" s="8" t="s">
        <v>2792</v>
      </c>
      <c r="C367" s="8" t="s">
        <v>1432</v>
      </c>
      <c r="D367" s="9" t="s">
        <v>2515</v>
      </c>
      <c r="E367" s="8" t="s">
        <v>2619</v>
      </c>
      <c r="F367" s="8" t="s">
        <v>46</v>
      </c>
      <c r="G367" s="8" t="s">
        <v>47</v>
      </c>
      <c r="H367" s="8" t="s">
        <v>2793</v>
      </c>
      <c r="I367" s="8" t="s">
        <v>49</v>
      </c>
      <c r="J367" s="10">
        <v>3.6</v>
      </c>
      <c r="K367" s="8" t="s">
        <v>2794</v>
      </c>
      <c r="L367" s="8" t="s">
        <v>1299</v>
      </c>
      <c r="M367" s="8" t="s">
        <v>86</v>
      </c>
      <c r="N367" s="8" t="s">
        <v>2812</v>
      </c>
      <c r="O367" s="8" t="s">
        <v>52</v>
      </c>
      <c r="P367" s="8"/>
      <c r="Q367" s="8"/>
      <c r="R367" s="8" t="s">
        <v>2813</v>
      </c>
      <c r="S367" s="8" t="s">
        <v>2814</v>
      </c>
      <c r="T367" s="11" t="str">
        <f t="shared" si="2"/>
        <v>Amy Deem</v>
      </c>
      <c r="U367" s="8" t="s">
        <v>311</v>
      </c>
      <c r="V367" s="8" t="s">
        <v>2815</v>
      </c>
      <c r="W367" s="8" t="s">
        <v>2816</v>
      </c>
      <c r="X367" s="8" t="s">
        <v>2800</v>
      </c>
      <c r="Y367" s="12" t="s">
        <v>2817</v>
      </c>
      <c r="Z367" s="12" t="s">
        <v>2802</v>
      </c>
      <c r="AA367" s="8" t="s">
        <v>60</v>
      </c>
      <c r="AB367" s="12" t="s">
        <v>2803</v>
      </c>
      <c r="AC367" s="12" t="s">
        <v>2818</v>
      </c>
      <c r="AD367" s="12" t="s">
        <v>2805</v>
      </c>
      <c r="AE367" s="8" t="s">
        <v>2806</v>
      </c>
      <c r="AF367" s="8" t="s">
        <v>2807</v>
      </c>
      <c r="AG367" s="8" t="s">
        <v>2529</v>
      </c>
      <c r="AH367" s="8" t="s">
        <v>654</v>
      </c>
      <c r="AI367" s="8" t="s">
        <v>66</v>
      </c>
      <c r="AJ367" s="8" t="s">
        <v>86</v>
      </c>
      <c r="AK367" s="13" t="s">
        <v>2808</v>
      </c>
      <c r="AL367" s="13" t="s">
        <v>2809</v>
      </c>
      <c r="AM367" s="8" t="s">
        <v>1416</v>
      </c>
      <c r="AN367" s="8" t="s">
        <v>2810</v>
      </c>
      <c r="AO367" s="13" t="s">
        <v>2811</v>
      </c>
      <c r="AP367" s="9" t="s">
        <v>2807</v>
      </c>
      <c r="AQ367" s="11">
        <v>10792.0</v>
      </c>
    </row>
    <row r="368">
      <c r="A368" s="8" t="str">
        <f t="shared" si="1"/>
        <v>Cory Young</v>
      </c>
      <c r="B368" s="8" t="s">
        <v>2792</v>
      </c>
      <c r="C368" s="8" t="s">
        <v>1432</v>
      </c>
      <c r="D368" s="9" t="s">
        <v>2515</v>
      </c>
      <c r="E368" s="8" t="s">
        <v>2619</v>
      </c>
      <c r="F368" s="8" t="s">
        <v>46</v>
      </c>
      <c r="G368" s="8" t="s">
        <v>47</v>
      </c>
      <c r="H368" s="8" t="s">
        <v>2793</v>
      </c>
      <c r="I368" s="8" t="s">
        <v>49</v>
      </c>
      <c r="J368" s="10">
        <v>3.6</v>
      </c>
      <c r="K368" s="8" t="s">
        <v>2794</v>
      </c>
      <c r="L368" s="8" t="s">
        <v>1299</v>
      </c>
      <c r="M368" s="8" t="s">
        <v>86</v>
      </c>
      <c r="N368" s="8" t="s">
        <v>2819</v>
      </c>
      <c r="O368" s="8" t="s">
        <v>52</v>
      </c>
      <c r="P368" s="8"/>
      <c r="Q368" s="8"/>
      <c r="R368" s="8" t="s">
        <v>1168</v>
      </c>
      <c r="S368" s="8" t="s">
        <v>2820</v>
      </c>
      <c r="T368" s="11" t="str">
        <f t="shared" si="2"/>
        <v>Cory Young</v>
      </c>
      <c r="U368" s="8" t="s">
        <v>2821</v>
      </c>
      <c r="V368" s="8" t="s">
        <v>2822</v>
      </c>
      <c r="W368" s="8" t="s">
        <v>2823</v>
      </c>
      <c r="X368" s="8" t="s">
        <v>2800</v>
      </c>
      <c r="Y368" s="12" t="s">
        <v>2824</v>
      </c>
      <c r="Z368" s="12" t="s">
        <v>2802</v>
      </c>
      <c r="AA368" s="12" t="s">
        <v>2825</v>
      </c>
      <c r="AB368" s="12" t="s">
        <v>2803</v>
      </c>
      <c r="AC368" s="8" t="s">
        <v>60</v>
      </c>
      <c r="AD368" s="12" t="s">
        <v>2805</v>
      </c>
      <c r="AE368" s="8" t="s">
        <v>2806</v>
      </c>
      <c r="AF368" s="8" t="s">
        <v>2807</v>
      </c>
      <c r="AG368" s="8" t="s">
        <v>2529</v>
      </c>
      <c r="AH368" s="8" t="s">
        <v>654</v>
      </c>
      <c r="AI368" s="8" t="s">
        <v>66</v>
      </c>
      <c r="AJ368" s="8" t="s">
        <v>86</v>
      </c>
      <c r="AK368" s="13" t="s">
        <v>2808</v>
      </c>
      <c r="AL368" s="13" t="s">
        <v>2809</v>
      </c>
      <c r="AM368" s="8" t="s">
        <v>1416</v>
      </c>
      <c r="AN368" s="8" t="s">
        <v>2810</v>
      </c>
      <c r="AO368" s="13" t="s">
        <v>2811</v>
      </c>
      <c r="AP368" s="9" t="s">
        <v>2807</v>
      </c>
      <c r="AQ368" s="11">
        <v>10792.0</v>
      </c>
    </row>
    <row r="369">
      <c r="A369" s="8" t="str">
        <f t="shared" si="1"/>
        <v>JJ Hunter</v>
      </c>
      <c r="B369" s="8" t="s">
        <v>2792</v>
      </c>
      <c r="C369" s="8" t="s">
        <v>1432</v>
      </c>
      <c r="D369" s="15" t="s">
        <v>2515</v>
      </c>
      <c r="E369" s="8" t="s">
        <v>2619</v>
      </c>
      <c r="F369" s="8" t="s">
        <v>46</v>
      </c>
      <c r="G369" s="8" t="s">
        <v>47</v>
      </c>
      <c r="H369" s="8" t="s">
        <v>2793</v>
      </c>
      <c r="I369" s="8" t="s">
        <v>49</v>
      </c>
      <c r="J369" s="10">
        <v>3.6</v>
      </c>
      <c r="K369" s="8" t="s">
        <v>2794</v>
      </c>
      <c r="L369" s="8" t="s">
        <v>1299</v>
      </c>
      <c r="M369" s="8"/>
      <c r="N369" s="8" t="s">
        <v>2826</v>
      </c>
      <c r="O369" s="13" t="s">
        <v>52</v>
      </c>
      <c r="P369" s="8"/>
      <c r="Q369" s="8"/>
      <c r="R369" s="8" t="s">
        <v>2827</v>
      </c>
      <c r="S369" s="8" t="s">
        <v>2828</v>
      </c>
      <c r="T369" s="11" t="str">
        <f t="shared" si="2"/>
        <v>JJ Hunter</v>
      </c>
      <c r="U369" s="8" t="s">
        <v>674</v>
      </c>
      <c r="V369" s="8" t="s">
        <v>2829</v>
      </c>
      <c r="W369" s="8"/>
      <c r="X369" s="13" t="s">
        <v>2800</v>
      </c>
      <c r="Y369" s="8" t="s">
        <v>60</v>
      </c>
      <c r="Z369" s="12" t="s">
        <v>2830</v>
      </c>
      <c r="AA369" s="8" t="s">
        <v>60</v>
      </c>
      <c r="AB369" s="12" t="s">
        <v>2831</v>
      </c>
      <c r="AC369" s="8" t="s">
        <v>60</v>
      </c>
      <c r="AD369" s="12" t="s">
        <v>2832</v>
      </c>
      <c r="AE369" s="13" t="s">
        <v>2806</v>
      </c>
      <c r="AF369" s="8" t="s">
        <v>2807</v>
      </c>
      <c r="AG369" s="8" t="s">
        <v>2529</v>
      </c>
      <c r="AH369" s="8" t="s">
        <v>654</v>
      </c>
      <c r="AI369" s="8" t="s">
        <v>66</v>
      </c>
      <c r="AJ369" s="8"/>
      <c r="AK369" s="13" t="s">
        <v>2808</v>
      </c>
      <c r="AL369" s="13" t="s">
        <v>2809</v>
      </c>
      <c r="AM369" s="8" t="s">
        <v>1416</v>
      </c>
      <c r="AN369" s="8" t="s">
        <v>2810</v>
      </c>
      <c r="AO369" s="13" t="s">
        <v>2811</v>
      </c>
      <c r="AP369" s="9" t="s">
        <v>2807</v>
      </c>
      <c r="AQ369" s="11">
        <v>10792.0</v>
      </c>
    </row>
    <row r="370">
      <c r="A370" s="8" t="str">
        <f t="shared" si="1"/>
        <v>Jason Martin</v>
      </c>
      <c r="B370" s="8" t="s">
        <v>2792</v>
      </c>
      <c r="C370" s="8" t="s">
        <v>1432</v>
      </c>
      <c r="D370" s="15" t="s">
        <v>2515</v>
      </c>
      <c r="E370" s="8" t="s">
        <v>2619</v>
      </c>
      <c r="F370" s="8" t="s">
        <v>46</v>
      </c>
      <c r="G370" s="8" t="s">
        <v>47</v>
      </c>
      <c r="H370" s="8" t="s">
        <v>2793</v>
      </c>
      <c r="I370" s="8" t="s">
        <v>49</v>
      </c>
      <c r="J370" s="10">
        <v>3.6</v>
      </c>
      <c r="K370" s="8" t="s">
        <v>2794</v>
      </c>
      <c r="L370" s="8" t="s">
        <v>1299</v>
      </c>
      <c r="M370" s="8"/>
      <c r="N370" s="8" t="s">
        <v>2833</v>
      </c>
      <c r="O370" s="13" t="s">
        <v>52</v>
      </c>
      <c r="P370" s="8"/>
      <c r="Q370" s="8"/>
      <c r="R370" s="8" t="s">
        <v>1059</v>
      </c>
      <c r="S370" s="8" t="s">
        <v>922</v>
      </c>
      <c r="T370" s="11" t="str">
        <f t="shared" si="2"/>
        <v>Jason Martin</v>
      </c>
      <c r="U370" s="8" t="s">
        <v>2834</v>
      </c>
      <c r="V370" s="8" t="s">
        <v>2835</v>
      </c>
      <c r="W370" s="8"/>
      <c r="X370" s="13" t="s">
        <v>2800</v>
      </c>
      <c r="Y370" s="12" t="s">
        <v>2836</v>
      </c>
      <c r="Z370" s="12" t="s">
        <v>2802</v>
      </c>
      <c r="AA370" s="8" t="s">
        <v>60</v>
      </c>
      <c r="AB370" s="12" t="s">
        <v>2803</v>
      </c>
      <c r="AC370" s="8" t="s">
        <v>60</v>
      </c>
      <c r="AD370" s="12" t="s">
        <v>2805</v>
      </c>
      <c r="AE370" s="13" t="s">
        <v>2806</v>
      </c>
      <c r="AF370" s="8" t="s">
        <v>2807</v>
      </c>
      <c r="AG370" s="8" t="s">
        <v>2529</v>
      </c>
      <c r="AH370" s="8" t="s">
        <v>654</v>
      </c>
      <c r="AI370" s="8" t="s">
        <v>66</v>
      </c>
      <c r="AJ370" s="8"/>
      <c r="AK370" s="13" t="s">
        <v>2808</v>
      </c>
      <c r="AL370" s="13" t="s">
        <v>2809</v>
      </c>
      <c r="AM370" s="8" t="s">
        <v>1416</v>
      </c>
      <c r="AN370" s="8" t="s">
        <v>2810</v>
      </c>
      <c r="AO370" s="13" t="s">
        <v>2811</v>
      </c>
      <c r="AP370" s="9" t="s">
        <v>2807</v>
      </c>
      <c r="AQ370" s="11">
        <v>10792.0</v>
      </c>
    </row>
    <row r="371">
      <c r="A371" s="8" t="str">
        <f t="shared" si="1"/>
        <v>Alex Bloom</v>
      </c>
      <c r="B371" s="8" t="s">
        <v>2792</v>
      </c>
      <c r="C371" s="8" t="s">
        <v>1432</v>
      </c>
      <c r="D371" s="9" t="s">
        <v>2515</v>
      </c>
      <c r="E371" s="8" t="s">
        <v>2619</v>
      </c>
      <c r="F371" s="8" t="s">
        <v>46</v>
      </c>
      <c r="G371" s="8" t="s">
        <v>47</v>
      </c>
      <c r="H371" s="8" t="s">
        <v>2793</v>
      </c>
      <c r="I371" s="8" t="s">
        <v>49</v>
      </c>
      <c r="J371" s="10">
        <v>3.6</v>
      </c>
      <c r="K371" s="8" t="s">
        <v>2794</v>
      </c>
      <c r="L371" s="8" t="s">
        <v>1299</v>
      </c>
      <c r="M371" s="8"/>
      <c r="N371" s="8" t="s">
        <v>2837</v>
      </c>
      <c r="O371" s="8" t="s">
        <v>52</v>
      </c>
      <c r="P371" s="8"/>
      <c r="Q371" s="8"/>
      <c r="R371" s="8" t="s">
        <v>766</v>
      </c>
      <c r="S371" s="8" t="s">
        <v>2838</v>
      </c>
      <c r="T371" s="11" t="str">
        <f t="shared" si="2"/>
        <v>Alex Bloom</v>
      </c>
      <c r="U371" s="8" t="s">
        <v>1088</v>
      </c>
      <c r="V371" s="8"/>
      <c r="W371" s="8"/>
      <c r="X371" s="8" t="s">
        <v>2800</v>
      </c>
      <c r="Y371" s="8" t="s">
        <v>60</v>
      </c>
      <c r="Z371" s="12" t="s">
        <v>2802</v>
      </c>
      <c r="AA371" s="8" t="s">
        <v>60</v>
      </c>
      <c r="AB371" s="12" t="s">
        <v>2803</v>
      </c>
      <c r="AC371" s="12" t="s">
        <v>2839</v>
      </c>
      <c r="AD371" s="12" t="s">
        <v>2805</v>
      </c>
      <c r="AE371" s="8" t="s">
        <v>2806</v>
      </c>
      <c r="AF371" s="8" t="s">
        <v>2807</v>
      </c>
      <c r="AG371" s="8" t="s">
        <v>2529</v>
      </c>
      <c r="AH371" s="8" t="s">
        <v>654</v>
      </c>
      <c r="AI371" s="8" t="s">
        <v>66</v>
      </c>
      <c r="AJ371" s="8"/>
      <c r="AK371" s="8" t="s">
        <v>2808</v>
      </c>
      <c r="AL371" s="8" t="s">
        <v>2809</v>
      </c>
      <c r="AM371" s="8" t="s">
        <v>1416</v>
      </c>
      <c r="AN371" s="8" t="s">
        <v>2810</v>
      </c>
      <c r="AO371" s="8" t="s">
        <v>2811</v>
      </c>
      <c r="AP371" s="8" t="s">
        <v>2807</v>
      </c>
      <c r="AQ371" s="11">
        <v>10792.0</v>
      </c>
    </row>
    <row r="372">
      <c r="A372" s="8" t="str">
        <f t="shared" si="1"/>
        <v>Jeremy Wilk</v>
      </c>
      <c r="B372" s="8" t="s">
        <v>2792</v>
      </c>
      <c r="C372" s="8" t="s">
        <v>1432</v>
      </c>
      <c r="D372" s="9" t="s">
        <v>2515</v>
      </c>
      <c r="E372" s="8" t="s">
        <v>2619</v>
      </c>
      <c r="F372" s="8" t="s">
        <v>46</v>
      </c>
      <c r="G372" s="8" t="s">
        <v>47</v>
      </c>
      <c r="H372" s="8" t="s">
        <v>2793</v>
      </c>
      <c r="I372" s="8" t="s">
        <v>49</v>
      </c>
      <c r="J372" s="10">
        <v>3.6</v>
      </c>
      <c r="K372" s="8" t="s">
        <v>2794</v>
      </c>
      <c r="L372" s="8" t="s">
        <v>1299</v>
      </c>
      <c r="M372" s="8" t="s">
        <v>86</v>
      </c>
      <c r="N372" s="8" t="s">
        <v>2840</v>
      </c>
      <c r="O372" s="8" t="s">
        <v>52</v>
      </c>
      <c r="P372" s="8"/>
      <c r="Q372" s="8"/>
      <c r="R372" s="8" t="s">
        <v>183</v>
      </c>
      <c r="S372" s="8" t="s">
        <v>2841</v>
      </c>
      <c r="T372" s="11" t="str">
        <f t="shared" si="2"/>
        <v>Jeremy Wilk</v>
      </c>
      <c r="U372" s="8" t="s">
        <v>106</v>
      </c>
      <c r="V372" s="8" t="s">
        <v>2842</v>
      </c>
      <c r="W372" s="8"/>
      <c r="X372" s="8" t="s">
        <v>2800</v>
      </c>
      <c r="Y372" s="12" t="s">
        <v>2843</v>
      </c>
      <c r="Z372" s="12" t="s">
        <v>2802</v>
      </c>
      <c r="AA372" s="12" t="s">
        <v>2844</v>
      </c>
      <c r="AB372" s="12" t="s">
        <v>2803</v>
      </c>
      <c r="AC372" s="12" t="s">
        <v>2845</v>
      </c>
      <c r="AD372" s="12" t="s">
        <v>2805</v>
      </c>
      <c r="AE372" s="8" t="s">
        <v>2806</v>
      </c>
      <c r="AF372" s="8" t="s">
        <v>2807</v>
      </c>
      <c r="AG372" s="8" t="s">
        <v>2529</v>
      </c>
      <c r="AH372" s="8" t="s">
        <v>654</v>
      </c>
      <c r="AI372" s="8" t="s">
        <v>66</v>
      </c>
      <c r="AJ372" s="8" t="s">
        <v>86</v>
      </c>
      <c r="AK372" s="13" t="s">
        <v>2808</v>
      </c>
      <c r="AL372" s="13" t="s">
        <v>2809</v>
      </c>
      <c r="AM372" s="8" t="s">
        <v>1416</v>
      </c>
      <c r="AN372" s="8" t="s">
        <v>2810</v>
      </c>
      <c r="AO372" s="13" t="s">
        <v>2811</v>
      </c>
      <c r="AP372" s="9" t="s">
        <v>2807</v>
      </c>
      <c r="AQ372" s="11">
        <v>10792.0</v>
      </c>
    </row>
    <row r="373">
      <c r="A373" s="8" t="str">
        <f t="shared" si="1"/>
        <v>Graduate Asst Carisma has been removed. </v>
      </c>
      <c r="B373" s="8" t="s">
        <v>2792</v>
      </c>
      <c r="C373" s="8" t="s">
        <v>1432</v>
      </c>
      <c r="D373" s="9" t="s">
        <v>2515</v>
      </c>
      <c r="E373" s="8" t="s">
        <v>2619</v>
      </c>
      <c r="F373" s="8" t="s">
        <v>46</v>
      </c>
      <c r="G373" s="8" t="s">
        <v>47</v>
      </c>
      <c r="H373" s="8" t="s">
        <v>2793</v>
      </c>
      <c r="I373" s="8" t="s">
        <v>49</v>
      </c>
      <c r="J373" s="10">
        <v>3.6</v>
      </c>
      <c r="K373" s="8" t="s">
        <v>2794</v>
      </c>
      <c r="L373" s="8" t="s">
        <v>1299</v>
      </c>
      <c r="M373" s="8" t="s">
        <v>86</v>
      </c>
      <c r="N373" s="8" t="s">
        <v>2846</v>
      </c>
      <c r="O373" s="8" t="s">
        <v>52</v>
      </c>
      <c r="P373" s="8"/>
      <c r="Q373" s="8" t="s">
        <v>2847</v>
      </c>
      <c r="R373" s="8" t="s">
        <v>2848</v>
      </c>
      <c r="S373" s="8"/>
      <c r="T373" s="11" t="str">
        <f t="shared" si="2"/>
        <v>Graduate Asst Carisma has been removed. </v>
      </c>
      <c r="U373" s="8"/>
      <c r="V373" s="8"/>
      <c r="W373" s="8"/>
      <c r="X373" s="8" t="s">
        <v>2800</v>
      </c>
      <c r="Y373" s="8" t="s">
        <v>60</v>
      </c>
      <c r="Z373" s="12" t="s">
        <v>2802</v>
      </c>
      <c r="AA373" s="8" t="s">
        <v>60</v>
      </c>
      <c r="AB373" s="12" t="s">
        <v>2803</v>
      </c>
      <c r="AC373" s="8" t="s">
        <v>60</v>
      </c>
      <c r="AD373" s="12" t="s">
        <v>2805</v>
      </c>
      <c r="AE373" s="8" t="s">
        <v>2806</v>
      </c>
      <c r="AF373" s="8" t="s">
        <v>2807</v>
      </c>
      <c r="AG373" s="8" t="s">
        <v>2529</v>
      </c>
      <c r="AH373" s="8" t="s">
        <v>654</v>
      </c>
      <c r="AI373" s="8" t="s">
        <v>66</v>
      </c>
      <c r="AJ373" s="8" t="s">
        <v>86</v>
      </c>
      <c r="AK373" s="13" t="s">
        <v>2808</v>
      </c>
      <c r="AL373" s="13" t="s">
        <v>2809</v>
      </c>
      <c r="AM373" s="8" t="s">
        <v>1416</v>
      </c>
      <c r="AN373" s="8" t="s">
        <v>2810</v>
      </c>
      <c r="AO373" s="13" t="s">
        <v>2811</v>
      </c>
      <c r="AP373" s="9" t="s">
        <v>2807</v>
      </c>
      <c r="AQ373" s="11">
        <v>10792.0</v>
      </c>
    </row>
    <row r="374">
      <c r="A374" s="8" t="str">
        <f t="shared" si="1"/>
        <v>Jeff Pigg</v>
      </c>
      <c r="B374" s="8" t="s">
        <v>2849</v>
      </c>
      <c r="C374" s="8" t="s">
        <v>893</v>
      </c>
      <c r="D374" s="9" t="s">
        <v>2515</v>
      </c>
      <c r="E374" s="8" t="s">
        <v>179</v>
      </c>
      <c r="F374" s="8" t="s">
        <v>46</v>
      </c>
      <c r="G374" s="8" t="s">
        <v>47</v>
      </c>
      <c r="H374" s="8" t="s">
        <v>2850</v>
      </c>
      <c r="I374" s="8" t="s">
        <v>49</v>
      </c>
      <c r="J374" s="10">
        <v>3.91</v>
      </c>
      <c r="K374" s="8" t="s">
        <v>2851</v>
      </c>
      <c r="L374" s="8" t="s">
        <v>86</v>
      </c>
      <c r="M374" s="8" t="s">
        <v>86</v>
      </c>
      <c r="N374" s="8" t="s">
        <v>2852</v>
      </c>
      <c r="O374" s="8" t="s">
        <v>52</v>
      </c>
      <c r="P374" s="8" t="s">
        <v>490</v>
      </c>
      <c r="Q374" s="8"/>
      <c r="R374" s="8" t="s">
        <v>1632</v>
      </c>
      <c r="S374" s="8" t="s">
        <v>2853</v>
      </c>
      <c r="T374" s="11" t="str">
        <f t="shared" si="2"/>
        <v>Jeff Pigg</v>
      </c>
      <c r="U374" s="8" t="s">
        <v>311</v>
      </c>
      <c r="V374" s="8" t="s">
        <v>2854</v>
      </c>
      <c r="W374" s="8" t="s">
        <v>2855</v>
      </c>
      <c r="X374" s="8" t="s">
        <v>2856</v>
      </c>
      <c r="Y374" s="12" t="s">
        <v>2857</v>
      </c>
      <c r="Z374" s="12" t="s">
        <v>2858</v>
      </c>
      <c r="AA374" s="12" t="s">
        <v>2859</v>
      </c>
      <c r="AB374" s="12" t="s">
        <v>2860</v>
      </c>
      <c r="AC374" s="8" t="s">
        <v>60</v>
      </c>
      <c r="AD374" s="8" t="s">
        <v>60</v>
      </c>
      <c r="AE374" s="8"/>
      <c r="AF374" s="8" t="s">
        <v>2861</v>
      </c>
      <c r="AG374" s="8" t="s">
        <v>2529</v>
      </c>
      <c r="AH374" s="8" t="s">
        <v>654</v>
      </c>
      <c r="AI374" s="8" t="s">
        <v>66</v>
      </c>
      <c r="AJ374" s="8" t="s">
        <v>86</v>
      </c>
      <c r="AK374" s="13" t="s">
        <v>2862</v>
      </c>
      <c r="AL374" s="13" t="s">
        <v>2863</v>
      </c>
      <c r="AM374" s="8" t="s">
        <v>421</v>
      </c>
      <c r="AN374" s="8" t="s">
        <v>2864</v>
      </c>
      <c r="AO374" s="13" t="s">
        <v>2865</v>
      </c>
      <c r="AP374" s="9" t="s">
        <v>2861</v>
      </c>
      <c r="AQ374" s="11">
        <v>13846.0</v>
      </c>
    </row>
    <row r="375">
      <c r="A375" s="8" t="str">
        <f t="shared" si="1"/>
        <v>Tyler Stahl</v>
      </c>
      <c r="B375" s="8" t="s">
        <v>2849</v>
      </c>
      <c r="C375" s="16" t="s">
        <v>893</v>
      </c>
      <c r="D375" s="9" t="s">
        <v>2515</v>
      </c>
      <c r="E375" s="8" t="s">
        <v>179</v>
      </c>
      <c r="F375" s="8" t="s">
        <v>46</v>
      </c>
      <c r="G375" s="8" t="s">
        <v>47</v>
      </c>
      <c r="H375" s="34">
        <v>136172.0</v>
      </c>
      <c r="I375" s="8" t="s">
        <v>49</v>
      </c>
      <c r="J375" s="10">
        <v>3.91</v>
      </c>
      <c r="K375" s="18" t="s">
        <v>2851</v>
      </c>
      <c r="L375" s="8" t="s">
        <v>86</v>
      </c>
      <c r="M375" s="8" t="s">
        <v>86</v>
      </c>
      <c r="N375" s="20" t="s">
        <v>2866</v>
      </c>
      <c r="O375" s="8" t="s">
        <v>52</v>
      </c>
      <c r="P375" s="20" t="s">
        <v>207</v>
      </c>
      <c r="Q375" s="8"/>
      <c r="R375" s="8" t="s">
        <v>1514</v>
      </c>
      <c r="S375" s="8" t="s">
        <v>2867</v>
      </c>
      <c r="T375" s="11" t="str">
        <f t="shared" si="2"/>
        <v>Tyler Stahl</v>
      </c>
      <c r="U375" s="8" t="s">
        <v>2649</v>
      </c>
      <c r="V375" s="8" t="s">
        <v>2868</v>
      </c>
      <c r="W375" s="8"/>
      <c r="X375" s="8" t="s">
        <v>2856</v>
      </c>
      <c r="Y375" s="8"/>
      <c r="Z375" s="8"/>
      <c r="AA375" s="8"/>
      <c r="AB375" s="8"/>
      <c r="AC375" s="8"/>
      <c r="AD375" s="8"/>
      <c r="AE375" s="8"/>
      <c r="AF375" s="8" t="s">
        <v>2861</v>
      </c>
      <c r="AG375" s="8" t="s">
        <v>2529</v>
      </c>
      <c r="AH375" s="8" t="s">
        <v>654</v>
      </c>
      <c r="AI375" s="8" t="s">
        <v>66</v>
      </c>
      <c r="AJ375" s="8" t="s">
        <v>86</v>
      </c>
      <c r="AK375" s="23" t="s">
        <v>2862</v>
      </c>
      <c r="AL375" s="23" t="s">
        <v>2863</v>
      </c>
      <c r="AM375" s="22" t="s">
        <v>421</v>
      </c>
      <c r="AN375" s="24">
        <v>0.7777597665748095</v>
      </c>
      <c r="AO375" s="25">
        <v>35933.0</v>
      </c>
      <c r="AP375" s="14" t="s">
        <v>2861</v>
      </c>
      <c r="AQ375" s="11">
        <v>13846.0</v>
      </c>
    </row>
    <row r="376">
      <c r="A376" s="8" t="str">
        <f t="shared" si="1"/>
        <v>Evander Wells</v>
      </c>
      <c r="B376" s="8" t="s">
        <v>2849</v>
      </c>
      <c r="C376" s="8" t="s">
        <v>893</v>
      </c>
      <c r="D376" s="9" t="s">
        <v>2515</v>
      </c>
      <c r="E376" s="8" t="s">
        <v>179</v>
      </c>
      <c r="F376" s="8" t="s">
        <v>46</v>
      </c>
      <c r="G376" s="8" t="s">
        <v>47</v>
      </c>
      <c r="H376" s="8" t="s">
        <v>2850</v>
      </c>
      <c r="I376" s="8" t="s">
        <v>49</v>
      </c>
      <c r="J376" s="10">
        <v>3.91</v>
      </c>
      <c r="K376" s="8" t="s">
        <v>2851</v>
      </c>
      <c r="L376" s="8" t="s">
        <v>86</v>
      </c>
      <c r="M376" s="8" t="s">
        <v>86</v>
      </c>
      <c r="N376" s="8" t="s">
        <v>2869</v>
      </c>
      <c r="O376" s="8" t="s">
        <v>52</v>
      </c>
      <c r="P376" s="8" t="s">
        <v>490</v>
      </c>
      <c r="Q376" s="8"/>
      <c r="R376" s="8" t="s">
        <v>2870</v>
      </c>
      <c r="S376" s="8" t="s">
        <v>2871</v>
      </c>
      <c r="T376" s="11" t="str">
        <f t="shared" si="2"/>
        <v>Evander Wells</v>
      </c>
      <c r="U376" s="8" t="s">
        <v>498</v>
      </c>
      <c r="V376" s="8" t="s">
        <v>2872</v>
      </c>
      <c r="W376" s="8"/>
      <c r="X376" s="8" t="s">
        <v>2856</v>
      </c>
      <c r="Y376" s="12" t="s">
        <v>2873</v>
      </c>
      <c r="Z376" s="12" t="s">
        <v>2858</v>
      </c>
      <c r="AA376" s="8" t="s">
        <v>60</v>
      </c>
      <c r="AB376" s="12" t="s">
        <v>2860</v>
      </c>
      <c r="AC376" s="12" t="s">
        <v>2874</v>
      </c>
      <c r="AD376" s="12" t="s">
        <v>2875</v>
      </c>
      <c r="AE376" s="8"/>
      <c r="AF376" s="8" t="s">
        <v>2861</v>
      </c>
      <c r="AG376" s="8" t="s">
        <v>2529</v>
      </c>
      <c r="AH376" s="8" t="s">
        <v>654</v>
      </c>
      <c r="AI376" s="8" t="s">
        <v>66</v>
      </c>
      <c r="AJ376" s="8" t="s">
        <v>86</v>
      </c>
      <c r="AK376" s="13" t="s">
        <v>2862</v>
      </c>
      <c r="AL376" s="13" t="s">
        <v>2863</v>
      </c>
      <c r="AM376" s="8" t="s">
        <v>421</v>
      </c>
      <c r="AN376" s="8" t="s">
        <v>2864</v>
      </c>
      <c r="AO376" s="13" t="s">
        <v>2865</v>
      </c>
      <c r="AP376" s="9" t="s">
        <v>2861</v>
      </c>
      <c r="AQ376" s="11">
        <v>13846.0</v>
      </c>
    </row>
    <row r="377">
      <c r="A377" s="8" t="str">
        <f t="shared" si="1"/>
        <v>Kaley Petrosky</v>
      </c>
      <c r="B377" s="8" t="s">
        <v>2849</v>
      </c>
      <c r="C377" s="8" t="s">
        <v>893</v>
      </c>
      <c r="D377" s="9" t="s">
        <v>2515</v>
      </c>
      <c r="E377" s="8" t="s">
        <v>179</v>
      </c>
      <c r="F377" s="8" t="s">
        <v>46</v>
      </c>
      <c r="G377" s="8" t="s">
        <v>47</v>
      </c>
      <c r="H377" s="8" t="s">
        <v>2850</v>
      </c>
      <c r="I377" s="8" t="s">
        <v>49</v>
      </c>
      <c r="J377" s="10">
        <v>3.91</v>
      </c>
      <c r="K377" s="8" t="s">
        <v>2851</v>
      </c>
      <c r="L377" s="8" t="s">
        <v>86</v>
      </c>
      <c r="M377" s="8" t="s">
        <v>86</v>
      </c>
      <c r="N377" s="8" t="s">
        <v>2876</v>
      </c>
      <c r="O377" s="8" t="s">
        <v>52</v>
      </c>
      <c r="P377" s="8"/>
      <c r="Q377" s="8"/>
      <c r="R377" s="8" t="s">
        <v>2877</v>
      </c>
      <c r="S377" s="8" t="s">
        <v>2878</v>
      </c>
      <c r="T377" s="11" t="str">
        <f t="shared" si="2"/>
        <v>Kaley Petrosky</v>
      </c>
      <c r="U377" s="8" t="s">
        <v>80</v>
      </c>
      <c r="V377" s="8" t="s">
        <v>2879</v>
      </c>
      <c r="W377" s="8"/>
      <c r="X377" s="8" t="s">
        <v>2856</v>
      </c>
      <c r="Y377" s="8" t="s">
        <v>60</v>
      </c>
      <c r="Z377" s="12" t="s">
        <v>2858</v>
      </c>
      <c r="AA377" s="8" t="s">
        <v>60</v>
      </c>
      <c r="AB377" s="12" t="s">
        <v>2860</v>
      </c>
      <c r="AC377" s="12" t="s">
        <v>2880</v>
      </c>
      <c r="AD377" s="12" t="s">
        <v>2875</v>
      </c>
      <c r="AE377" s="8"/>
      <c r="AF377" s="8" t="s">
        <v>2861</v>
      </c>
      <c r="AG377" s="8" t="s">
        <v>2529</v>
      </c>
      <c r="AH377" s="8" t="s">
        <v>654</v>
      </c>
      <c r="AI377" s="8" t="s">
        <v>66</v>
      </c>
      <c r="AJ377" s="8" t="s">
        <v>86</v>
      </c>
      <c r="AK377" s="13" t="s">
        <v>2862</v>
      </c>
      <c r="AL377" s="13" t="s">
        <v>2863</v>
      </c>
      <c r="AM377" s="8" t="s">
        <v>421</v>
      </c>
      <c r="AN377" s="8" t="s">
        <v>2864</v>
      </c>
      <c r="AO377" s="13" t="s">
        <v>2865</v>
      </c>
      <c r="AP377" s="15" t="s">
        <v>2861</v>
      </c>
      <c r="AQ377" s="11">
        <v>13846.0</v>
      </c>
    </row>
    <row r="378">
      <c r="A378" s="8" t="str">
        <f t="shared" si="1"/>
        <v>AC Ethan has been removed. </v>
      </c>
      <c r="B378" s="8" t="s">
        <v>2849</v>
      </c>
      <c r="C378" s="8" t="s">
        <v>893</v>
      </c>
      <c r="D378" s="9" t="s">
        <v>2515</v>
      </c>
      <c r="E378" s="8" t="s">
        <v>179</v>
      </c>
      <c r="F378" s="8" t="s">
        <v>46</v>
      </c>
      <c r="G378" s="8" t="s">
        <v>47</v>
      </c>
      <c r="H378" s="8" t="s">
        <v>2850</v>
      </c>
      <c r="I378" s="8" t="s">
        <v>49</v>
      </c>
      <c r="J378" s="10">
        <v>3.91</v>
      </c>
      <c r="K378" s="8" t="s">
        <v>2851</v>
      </c>
      <c r="L378" s="8"/>
      <c r="M378" s="8"/>
      <c r="N378" s="8" t="s">
        <v>2881</v>
      </c>
      <c r="O378" s="8" t="s">
        <v>52</v>
      </c>
      <c r="P378" s="8"/>
      <c r="Q378" s="8" t="s">
        <v>277</v>
      </c>
      <c r="R378" s="8" t="s">
        <v>2882</v>
      </c>
      <c r="S378" s="8"/>
      <c r="T378" s="11" t="str">
        <f t="shared" si="2"/>
        <v>AC Ethan has been removed. </v>
      </c>
      <c r="U378" s="8"/>
      <c r="V378" s="8"/>
      <c r="W378" s="8"/>
      <c r="X378" s="8" t="s">
        <v>2856</v>
      </c>
      <c r="Y378" s="8" t="s">
        <v>60</v>
      </c>
      <c r="Z378" s="12" t="s">
        <v>2858</v>
      </c>
      <c r="AA378" s="8" t="s">
        <v>60</v>
      </c>
      <c r="AB378" s="12" t="s">
        <v>2860</v>
      </c>
      <c r="AC378" s="12" t="s">
        <v>2883</v>
      </c>
      <c r="AD378" s="12" t="s">
        <v>2884</v>
      </c>
      <c r="AE378" s="8"/>
      <c r="AF378" s="8" t="s">
        <v>2861</v>
      </c>
      <c r="AG378" s="8" t="s">
        <v>2529</v>
      </c>
      <c r="AH378" s="8" t="s">
        <v>654</v>
      </c>
      <c r="AI378" s="8" t="s">
        <v>66</v>
      </c>
      <c r="AJ378" s="8"/>
      <c r="AK378" s="8" t="s">
        <v>2862</v>
      </c>
      <c r="AL378" s="8" t="s">
        <v>2863</v>
      </c>
      <c r="AM378" s="8" t="s">
        <v>421</v>
      </c>
      <c r="AN378" s="8" t="s">
        <v>2864</v>
      </c>
      <c r="AO378" s="8" t="s">
        <v>2865</v>
      </c>
      <c r="AP378" s="9" t="s">
        <v>2861</v>
      </c>
      <c r="AQ378" s="11">
        <v>13846.0</v>
      </c>
    </row>
    <row r="379">
      <c r="A379" s="8" t="str">
        <f t="shared" si="1"/>
        <v>Remuro Henry</v>
      </c>
      <c r="B379" s="8" t="s">
        <v>2885</v>
      </c>
      <c r="C379" s="8" t="s">
        <v>2595</v>
      </c>
      <c r="D379" s="9" t="s">
        <v>2515</v>
      </c>
      <c r="E379" s="8" t="s">
        <v>2886</v>
      </c>
      <c r="F379" s="8" t="s">
        <v>46</v>
      </c>
      <c r="G379" s="8" t="s">
        <v>47</v>
      </c>
      <c r="H379" s="8" t="s">
        <v>2887</v>
      </c>
      <c r="I379" s="8" t="s">
        <v>49</v>
      </c>
      <c r="J379" s="10">
        <v>3.97</v>
      </c>
      <c r="K379" s="8" t="s">
        <v>2888</v>
      </c>
      <c r="L379" s="8" t="s">
        <v>2889</v>
      </c>
      <c r="M379" s="8" t="s">
        <v>86</v>
      </c>
      <c r="N379" s="8" t="s">
        <v>2890</v>
      </c>
      <c r="O379" s="8" t="s">
        <v>52</v>
      </c>
      <c r="P379" s="8"/>
      <c r="Q379" s="8"/>
      <c r="R379" s="8" t="s">
        <v>2891</v>
      </c>
      <c r="S379" s="8" t="s">
        <v>2338</v>
      </c>
      <c r="T379" s="11" t="str">
        <f t="shared" si="2"/>
        <v>Remuro Henry</v>
      </c>
      <c r="U379" s="8" t="s">
        <v>2416</v>
      </c>
      <c r="V379" s="8" t="s">
        <v>2892</v>
      </c>
      <c r="W379" s="8" t="s">
        <v>2893</v>
      </c>
      <c r="X379" s="8" t="s">
        <v>2894</v>
      </c>
      <c r="Y379" s="8" t="s">
        <v>60</v>
      </c>
      <c r="Z379" s="12" t="s">
        <v>2895</v>
      </c>
      <c r="AA379" s="12" t="s">
        <v>2896</v>
      </c>
      <c r="AB379" s="12" t="s">
        <v>2897</v>
      </c>
      <c r="AC379" s="12" t="s">
        <v>2898</v>
      </c>
      <c r="AD379" s="12" t="s">
        <v>2899</v>
      </c>
      <c r="AE379" s="8" t="s">
        <v>2900</v>
      </c>
      <c r="AF379" s="8" t="s">
        <v>2901</v>
      </c>
      <c r="AG379" s="8" t="s">
        <v>2529</v>
      </c>
      <c r="AH379" s="8" t="s">
        <v>654</v>
      </c>
      <c r="AI379" s="8" t="s">
        <v>66</v>
      </c>
      <c r="AJ379" s="8" t="s">
        <v>86</v>
      </c>
      <c r="AK379" s="13" t="s">
        <v>2902</v>
      </c>
      <c r="AL379" s="13" t="s">
        <v>1851</v>
      </c>
      <c r="AM379" s="8" t="s">
        <v>2365</v>
      </c>
      <c r="AN379" s="8" t="s">
        <v>2903</v>
      </c>
      <c r="AO379" s="13" t="s">
        <v>2904</v>
      </c>
      <c r="AP379" s="9" t="s">
        <v>2901</v>
      </c>
      <c r="AQ379" s="11">
        <v>31461.0</v>
      </c>
    </row>
    <row r="380">
      <c r="A380" s="8" t="str">
        <f t="shared" si="1"/>
        <v>Caroline Ryan</v>
      </c>
      <c r="B380" s="8" t="s">
        <v>2885</v>
      </c>
      <c r="C380" s="8" t="s">
        <v>2595</v>
      </c>
      <c r="D380" s="9" t="s">
        <v>2515</v>
      </c>
      <c r="E380" s="8" t="s">
        <v>2886</v>
      </c>
      <c r="F380" s="8" t="s">
        <v>46</v>
      </c>
      <c r="G380" s="8" t="s">
        <v>47</v>
      </c>
      <c r="H380" s="8" t="s">
        <v>2887</v>
      </c>
      <c r="I380" s="8" t="s">
        <v>49</v>
      </c>
      <c r="J380" s="10">
        <v>3.97</v>
      </c>
      <c r="K380" s="8" t="s">
        <v>2888</v>
      </c>
      <c r="L380" s="8" t="s">
        <v>2889</v>
      </c>
      <c r="M380" s="8"/>
      <c r="N380" s="8" t="s">
        <v>2905</v>
      </c>
      <c r="O380" s="8" t="s">
        <v>52</v>
      </c>
      <c r="P380" s="8"/>
      <c r="Q380" s="8"/>
      <c r="R380" s="8" t="s">
        <v>2906</v>
      </c>
      <c r="S380" s="8" t="s">
        <v>927</v>
      </c>
      <c r="T380" s="11" t="str">
        <f t="shared" si="2"/>
        <v>Caroline Ryan</v>
      </c>
      <c r="U380" s="8" t="s">
        <v>2907</v>
      </c>
      <c r="V380" s="8" t="s">
        <v>2908</v>
      </c>
      <c r="W380" s="8"/>
      <c r="X380" s="8" t="s">
        <v>2894</v>
      </c>
      <c r="Y380" s="8" t="s">
        <v>60</v>
      </c>
      <c r="Z380" s="12" t="s">
        <v>2895</v>
      </c>
      <c r="AA380" s="8" t="s">
        <v>60</v>
      </c>
      <c r="AB380" s="12" t="s">
        <v>2897</v>
      </c>
      <c r="AC380" s="12" t="s">
        <v>2909</v>
      </c>
      <c r="AD380" s="12" t="s">
        <v>2899</v>
      </c>
      <c r="AE380" s="8" t="s">
        <v>2900</v>
      </c>
      <c r="AF380" s="8" t="s">
        <v>2901</v>
      </c>
      <c r="AG380" s="8" t="s">
        <v>2529</v>
      </c>
      <c r="AH380" s="8" t="s">
        <v>654</v>
      </c>
      <c r="AI380" s="8" t="s">
        <v>66</v>
      </c>
      <c r="AJ380" s="8"/>
      <c r="AK380" s="13" t="s">
        <v>2902</v>
      </c>
      <c r="AL380" s="13" t="s">
        <v>1851</v>
      </c>
      <c r="AM380" s="8" t="s">
        <v>2365</v>
      </c>
      <c r="AN380" s="8" t="s">
        <v>2903</v>
      </c>
      <c r="AO380" s="13" t="s">
        <v>2904</v>
      </c>
      <c r="AP380" s="29" t="s">
        <v>2901</v>
      </c>
      <c r="AQ380" s="11">
        <v>31461.0</v>
      </c>
    </row>
    <row r="381">
      <c r="A381" s="8" t="str">
        <f t="shared" si="1"/>
        <v>Emmanuel Dasor</v>
      </c>
      <c r="B381" s="8" t="s">
        <v>2885</v>
      </c>
      <c r="C381" s="8" t="s">
        <v>2595</v>
      </c>
      <c r="D381" s="9" t="s">
        <v>2515</v>
      </c>
      <c r="E381" s="8" t="s">
        <v>2886</v>
      </c>
      <c r="F381" s="8" t="s">
        <v>46</v>
      </c>
      <c r="G381" s="8" t="s">
        <v>47</v>
      </c>
      <c r="H381" s="8" t="s">
        <v>2887</v>
      </c>
      <c r="I381" s="8" t="s">
        <v>49</v>
      </c>
      <c r="J381" s="10">
        <v>3.97</v>
      </c>
      <c r="K381" s="8" t="s">
        <v>2888</v>
      </c>
      <c r="L381" s="8" t="s">
        <v>2889</v>
      </c>
      <c r="M381" s="8"/>
      <c r="N381" s="8" t="s">
        <v>2910</v>
      </c>
      <c r="O381" s="8" t="s">
        <v>52</v>
      </c>
      <c r="P381" s="8"/>
      <c r="Q381" s="8"/>
      <c r="R381" s="8" t="s">
        <v>2911</v>
      </c>
      <c r="S381" s="8" t="s">
        <v>2912</v>
      </c>
      <c r="T381" s="11" t="str">
        <f t="shared" si="2"/>
        <v>Emmanuel Dasor</v>
      </c>
      <c r="U381" s="8" t="s">
        <v>76</v>
      </c>
      <c r="V381" s="8"/>
      <c r="W381" s="8"/>
      <c r="X381" s="8" t="s">
        <v>2894</v>
      </c>
      <c r="Y381" s="8" t="s">
        <v>60</v>
      </c>
      <c r="Z381" s="12" t="s">
        <v>2895</v>
      </c>
      <c r="AA381" s="8" t="s">
        <v>60</v>
      </c>
      <c r="AB381" s="12" t="s">
        <v>2897</v>
      </c>
      <c r="AC381" s="8" t="s">
        <v>60</v>
      </c>
      <c r="AD381" s="12" t="s">
        <v>2899</v>
      </c>
      <c r="AE381" s="8" t="s">
        <v>2900</v>
      </c>
      <c r="AF381" s="8" t="s">
        <v>2901</v>
      </c>
      <c r="AG381" s="8" t="s">
        <v>2529</v>
      </c>
      <c r="AH381" s="8" t="s">
        <v>654</v>
      </c>
      <c r="AI381" s="8" t="s">
        <v>66</v>
      </c>
      <c r="AJ381" s="8"/>
      <c r="AK381" s="13" t="s">
        <v>2902</v>
      </c>
      <c r="AL381" s="13" t="s">
        <v>1851</v>
      </c>
      <c r="AM381" s="8" t="s">
        <v>2365</v>
      </c>
      <c r="AN381" s="8" t="s">
        <v>2903</v>
      </c>
      <c r="AO381" s="13" t="s">
        <v>2904</v>
      </c>
      <c r="AP381" s="9" t="s">
        <v>2901</v>
      </c>
      <c r="AQ381" s="11">
        <v>31461.0</v>
      </c>
    </row>
    <row r="382">
      <c r="A382" s="8" t="str">
        <f t="shared" si="1"/>
        <v>Erik Jenkins</v>
      </c>
      <c r="B382" s="8" t="s">
        <v>2885</v>
      </c>
      <c r="C382" s="8" t="s">
        <v>2595</v>
      </c>
      <c r="D382" s="9" t="s">
        <v>2515</v>
      </c>
      <c r="E382" s="8" t="s">
        <v>2886</v>
      </c>
      <c r="F382" s="8" t="s">
        <v>46</v>
      </c>
      <c r="G382" s="8" t="s">
        <v>47</v>
      </c>
      <c r="H382" s="8" t="s">
        <v>2887</v>
      </c>
      <c r="I382" s="8" t="s">
        <v>49</v>
      </c>
      <c r="J382" s="10">
        <v>3.97</v>
      </c>
      <c r="K382" s="8" t="s">
        <v>2888</v>
      </c>
      <c r="L382" s="8" t="s">
        <v>2889</v>
      </c>
      <c r="M382" s="8" t="s">
        <v>86</v>
      </c>
      <c r="N382" s="8" t="s">
        <v>2913</v>
      </c>
      <c r="O382" s="8" t="s">
        <v>52</v>
      </c>
      <c r="P382" s="8"/>
      <c r="Q382" s="8"/>
      <c r="R382" s="8" t="s">
        <v>2914</v>
      </c>
      <c r="S382" s="8" t="s">
        <v>2915</v>
      </c>
      <c r="T382" s="11" t="str">
        <f t="shared" si="2"/>
        <v>Erik Jenkins</v>
      </c>
      <c r="U382" s="8" t="s">
        <v>992</v>
      </c>
      <c r="V382" s="8" t="s">
        <v>2916</v>
      </c>
      <c r="W382" s="8" t="s">
        <v>2917</v>
      </c>
      <c r="X382" s="8" t="s">
        <v>2894</v>
      </c>
      <c r="Y382" s="8" t="s">
        <v>60</v>
      </c>
      <c r="Z382" s="12" t="s">
        <v>2895</v>
      </c>
      <c r="AA382" s="12" t="s">
        <v>2918</v>
      </c>
      <c r="AB382" s="12" t="s">
        <v>2897</v>
      </c>
      <c r="AC382" s="8" t="s">
        <v>60</v>
      </c>
      <c r="AD382" s="12" t="s">
        <v>2899</v>
      </c>
      <c r="AE382" s="8" t="s">
        <v>2900</v>
      </c>
      <c r="AF382" s="8" t="s">
        <v>2901</v>
      </c>
      <c r="AG382" s="8" t="s">
        <v>2529</v>
      </c>
      <c r="AH382" s="8" t="s">
        <v>654</v>
      </c>
      <c r="AI382" s="8" t="s">
        <v>66</v>
      </c>
      <c r="AJ382" s="8" t="s">
        <v>86</v>
      </c>
      <c r="AK382" s="13" t="s">
        <v>2902</v>
      </c>
      <c r="AL382" s="13" t="s">
        <v>1851</v>
      </c>
      <c r="AM382" s="8" t="s">
        <v>2365</v>
      </c>
      <c r="AN382" s="8" t="s">
        <v>2903</v>
      </c>
      <c r="AO382" s="13" t="s">
        <v>2904</v>
      </c>
      <c r="AP382" s="9" t="s">
        <v>2901</v>
      </c>
      <c r="AQ382" s="11">
        <v>31461.0</v>
      </c>
    </row>
    <row r="383">
      <c r="A383" s="8" t="str">
        <f t="shared" si="1"/>
        <v>Alyssa Estrada</v>
      </c>
      <c r="B383" s="8" t="s">
        <v>2885</v>
      </c>
      <c r="C383" s="8" t="s">
        <v>2595</v>
      </c>
      <c r="D383" s="38" t="s">
        <v>2515</v>
      </c>
      <c r="E383" s="8" t="s">
        <v>2886</v>
      </c>
      <c r="F383" s="8" t="s">
        <v>46</v>
      </c>
      <c r="G383" s="13" t="s">
        <v>47</v>
      </c>
      <c r="H383" s="8" t="s">
        <v>2887</v>
      </c>
      <c r="I383" s="8" t="s">
        <v>49</v>
      </c>
      <c r="J383" s="10">
        <v>3.97</v>
      </c>
      <c r="K383" s="8" t="s">
        <v>2888</v>
      </c>
      <c r="L383" s="8" t="s">
        <v>2889</v>
      </c>
      <c r="M383" s="8"/>
      <c r="N383" s="8" t="s">
        <v>2919</v>
      </c>
      <c r="O383" s="8" t="s">
        <v>52</v>
      </c>
      <c r="P383" s="8"/>
      <c r="Q383" s="8"/>
      <c r="R383" s="8" t="s">
        <v>2920</v>
      </c>
      <c r="S383" s="8" t="s">
        <v>2921</v>
      </c>
      <c r="T383" s="11" t="str">
        <f t="shared" si="2"/>
        <v>Alyssa Estrada</v>
      </c>
      <c r="U383" s="8" t="s">
        <v>149</v>
      </c>
      <c r="V383" s="8" t="s">
        <v>2922</v>
      </c>
      <c r="W383" s="8"/>
      <c r="X383" s="8" t="s">
        <v>2894</v>
      </c>
      <c r="Y383" s="8" t="s">
        <v>60</v>
      </c>
      <c r="Z383" s="12" t="s">
        <v>2895</v>
      </c>
      <c r="AA383" s="8" t="s">
        <v>60</v>
      </c>
      <c r="AB383" s="12" t="s">
        <v>2897</v>
      </c>
      <c r="AC383" s="8" t="s">
        <v>60</v>
      </c>
      <c r="AD383" s="12" t="s">
        <v>2899</v>
      </c>
      <c r="AE383" s="8" t="s">
        <v>2900</v>
      </c>
      <c r="AF383" s="8" t="s">
        <v>2901</v>
      </c>
      <c r="AG383" s="8" t="s">
        <v>2529</v>
      </c>
      <c r="AH383" s="8" t="s">
        <v>654</v>
      </c>
      <c r="AI383" s="8" t="s">
        <v>66</v>
      </c>
      <c r="AJ383" s="8"/>
      <c r="AK383" s="13" t="s">
        <v>2902</v>
      </c>
      <c r="AL383" s="13" t="s">
        <v>1851</v>
      </c>
      <c r="AM383" s="8" t="s">
        <v>2365</v>
      </c>
      <c r="AN383" s="8" t="s">
        <v>2903</v>
      </c>
      <c r="AO383" s="13" t="s">
        <v>2904</v>
      </c>
      <c r="AP383" s="9" t="s">
        <v>2901</v>
      </c>
      <c r="AQ383" s="11">
        <v>31461.0</v>
      </c>
    </row>
    <row r="384">
      <c r="A384" s="8" t="str">
        <f t="shared" si="1"/>
        <v>Abigi Id-Deen</v>
      </c>
      <c r="B384" s="8" t="s">
        <v>2885</v>
      </c>
      <c r="C384" s="8" t="s">
        <v>2595</v>
      </c>
      <c r="D384" s="9" t="s">
        <v>2515</v>
      </c>
      <c r="E384" s="8" t="s">
        <v>2886</v>
      </c>
      <c r="F384" s="8" t="s">
        <v>46</v>
      </c>
      <c r="G384" s="8" t="s">
        <v>47</v>
      </c>
      <c r="H384" s="8" t="s">
        <v>2887</v>
      </c>
      <c r="I384" s="8" t="s">
        <v>49</v>
      </c>
      <c r="J384" s="10">
        <v>3.97</v>
      </c>
      <c r="K384" s="8" t="s">
        <v>2888</v>
      </c>
      <c r="L384" s="8" t="s">
        <v>2889</v>
      </c>
      <c r="M384" s="8" t="s">
        <v>86</v>
      </c>
      <c r="N384" s="8" t="s">
        <v>2923</v>
      </c>
      <c r="O384" s="8" t="s">
        <v>52</v>
      </c>
      <c r="P384" s="8"/>
      <c r="Q384" s="8"/>
      <c r="R384" s="8" t="s">
        <v>2924</v>
      </c>
      <c r="S384" s="8" t="s">
        <v>2925</v>
      </c>
      <c r="T384" s="11" t="str">
        <f t="shared" si="2"/>
        <v>Abigi Id-Deen</v>
      </c>
      <c r="U384" s="8" t="s">
        <v>498</v>
      </c>
      <c r="V384" s="8" t="s">
        <v>2926</v>
      </c>
      <c r="W384" s="8" t="s">
        <v>2927</v>
      </c>
      <c r="X384" s="8" t="s">
        <v>2894</v>
      </c>
      <c r="Y384" s="12" t="s">
        <v>2928</v>
      </c>
      <c r="Z384" s="12" t="s">
        <v>2895</v>
      </c>
      <c r="AA384" s="8" t="s">
        <v>60</v>
      </c>
      <c r="AB384" s="12" t="s">
        <v>2897</v>
      </c>
      <c r="AC384" s="8" t="s">
        <v>60</v>
      </c>
      <c r="AD384" s="12" t="s">
        <v>2899</v>
      </c>
      <c r="AE384" s="8" t="s">
        <v>2900</v>
      </c>
      <c r="AF384" s="8" t="s">
        <v>2901</v>
      </c>
      <c r="AG384" s="8" t="s">
        <v>2529</v>
      </c>
      <c r="AH384" s="8" t="s">
        <v>654</v>
      </c>
      <c r="AI384" s="8" t="s">
        <v>66</v>
      </c>
      <c r="AJ384" s="8" t="s">
        <v>86</v>
      </c>
      <c r="AK384" s="13" t="s">
        <v>2902</v>
      </c>
      <c r="AL384" s="13" t="s">
        <v>1851</v>
      </c>
      <c r="AM384" s="8" t="s">
        <v>2365</v>
      </c>
      <c r="AN384" s="8" t="s">
        <v>2903</v>
      </c>
      <c r="AO384" s="13" t="s">
        <v>2904</v>
      </c>
      <c r="AP384" s="9" t="s">
        <v>2901</v>
      </c>
      <c r="AQ384" s="11">
        <v>31461.0</v>
      </c>
    </row>
    <row r="385">
      <c r="A385" s="8" t="str">
        <f t="shared" si="1"/>
        <v>Kia Id-Deen</v>
      </c>
      <c r="B385" s="8" t="s">
        <v>2885</v>
      </c>
      <c r="C385" s="8" t="s">
        <v>2595</v>
      </c>
      <c r="D385" s="9" t="s">
        <v>2515</v>
      </c>
      <c r="E385" s="8" t="s">
        <v>2886</v>
      </c>
      <c r="F385" s="8" t="s">
        <v>46</v>
      </c>
      <c r="G385" s="8" t="s">
        <v>47</v>
      </c>
      <c r="H385" s="8" t="s">
        <v>2887</v>
      </c>
      <c r="I385" s="8" t="s">
        <v>49</v>
      </c>
      <c r="J385" s="10">
        <v>3.97</v>
      </c>
      <c r="K385" s="8" t="s">
        <v>2888</v>
      </c>
      <c r="L385" s="8" t="s">
        <v>2889</v>
      </c>
      <c r="M385" s="8" t="s">
        <v>86</v>
      </c>
      <c r="N385" s="8" t="s">
        <v>2929</v>
      </c>
      <c r="O385" s="8" t="s">
        <v>52</v>
      </c>
      <c r="P385" s="8"/>
      <c r="Q385" s="8"/>
      <c r="R385" s="8" t="s">
        <v>2930</v>
      </c>
      <c r="S385" s="8" t="s">
        <v>2925</v>
      </c>
      <c r="T385" s="11" t="str">
        <f t="shared" si="2"/>
        <v>Kia Id-Deen</v>
      </c>
      <c r="U385" s="8" t="s">
        <v>167</v>
      </c>
      <c r="V385" s="8" t="s">
        <v>2931</v>
      </c>
      <c r="W385" s="8"/>
      <c r="X385" s="8" t="s">
        <v>2894</v>
      </c>
      <c r="Y385" s="8" t="s">
        <v>60</v>
      </c>
      <c r="Z385" s="12" t="s">
        <v>2895</v>
      </c>
      <c r="AA385" s="8" t="s">
        <v>60</v>
      </c>
      <c r="AB385" s="12" t="s">
        <v>2897</v>
      </c>
      <c r="AC385" s="8" t="s">
        <v>60</v>
      </c>
      <c r="AD385" s="12" t="s">
        <v>2899</v>
      </c>
      <c r="AE385" s="8" t="s">
        <v>2900</v>
      </c>
      <c r="AF385" s="8" t="s">
        <v>2901</v>
      </c>
      <c r="AG385" s="8" t="s">
        <v>2529</v>
      </c>
      <c r="AH385" s="8" t="s">
        <v>654</v>
      </c>
      <c r="AI385" s="8" t="s">
        <v>66</v>
      </c>
      <c r="AJ385" s="8" t="s">
        <v>86</v>
      </c>
      <c r="AK385" s="13" t="s">
        <v>2902</v>
      </c>
      <c r="AL385" s="13" t="s">
        <v>1851</v>
      </c>
      <c r="AM385" s="8" t="s">
        <v>2365</v>
      </c>
      <c r="AN385" s="8" t="s">
        <v>2903</v>
      </c>
      <c r="AO385" s="13" t="s">
        <v>2904</v>
      </c>
      <c r="AP385" s="9" t="s">
        <v>2901</v>
      </c>
      <c r="AQ385" s="11">
        <v>31461.0</v>
      </c>
    </row>
    <row r="386">
      <c r="A386" s="8" t="str">
        <f t="shared" si="1"/>
        <v>Jatavia Wright</v>
      </c>
      <c r="B386" s="8" t="s">
        <v>2885</v>
      </c>
      <c r="C386" s="8" t="s">
        <v>2595</v>
      </c>
      <c r="D386" s="9" t="s">
        <v>2515</v>
      </c>
      <c r="E386" s="8" t="s">
        <v>2886</v>
      </c>
      <c r="F386" s="8" t="s">
        <v>46</v>
      </c>
      <c r="G386" s="8" t="s">
        <v>47</v>
      </c>
      <c r="H386" s="8" t="s">
        <v>2887</v>
      </c>
      <c r="I386" s="8" t="s">
        <v>49</v>
      </c>
      <c r="J386" s="10">
        <v>3.97</v>
      </c>
      <c r="K386" s="8" t="s">
        <v>2888</v>
      </c>
      <c r="L386" s="8" t="s">
        <v>2889</v>
      </c>
      <c r="M386" s="8"/>
      <c r="N386" s="8" t="s">
        <v>2932</v>
      </c>
      <c r="O386" s="8" t="s">
        <v>52</v>
      </c>
      <c r="P386" s="8"/>
      <c r="Q386" s="8"/>
      <c r="R386" s="8" t="s">
        <v>2933</v>
      </c>
      <c r="S386" s="8" t="s">
        <v>2934</v>
      </c>
      <c r="T386" s="11" t="str">
        <f t="shared" si="2"/>
        <v>Jatavia Wright</v>
      </c>
      <c r="U386" s="8" t="s">
        <v>2935</v>
      </c>
      <c r="V386" s="8" t="s">
        <v>2936</v>
      </c>
      <c r="W386" s="8"/>
      <c r="X386" s="8" t="s">
        <v>2894</v>
      </c>
      <c r="Y386" s="12" t="s">
        <v>2937</v>
      </c>
      <c r="Z386" s="12" t="s">
        <v>2895</v>
      </c>
      <c r="AA386" s="8" t="s">
        <v>60</v>
      </c>
      <c r="AB386" s="12" t="s">
        <v>2897</v>
      </c>
      <c r="AC386" s="12" t="s">
        <v>2938</v>
      </c>
      <c r="AD386" s="12" t="s">
        <v>2899</v>
      </c>
      <c r="AE386" s="8" t="s">
        <v>2900</v>
      </c>
      <c r="AF386" s="8" t="s">
        <v>2901</v>
      </c>
      <c r="AG386" s="8" t="s">
        <v>2529</v>
      </c>
      <c r="AH386" s="8" t="s">
        <v>654</v>
      </c>
      <c r="AI386" s="8" t="s">
        <v>66</v>
      </c>
      <c r="AJ386" s="8"/>
      <c r="AK386" s="8" t="s">
        <v>2902</v>
      </c>
      <c r="AL386" s="8" t="s">
        <v>1851</v>
      </c>
      <c r="AM386" s="8" t="s">
        <v>2365</v>
      </c>
      <c r="AN386" s="8" t="s">
        <v>2903</v>
      </c>
      <c r="AO386" s="8" t="s">
        <v>2904</v>
      </c>
      <c r="AP386" s="8" t="s">
        <v>2901</v>
      </c>
      <c r="AQ386" s="11">
        <v>31461.0</v>
      </c>
    </row>
    <row r="387">
      <c r="A387" s="8" t="str">
        <f t="shared" si="1"/>
        <v>Craig Dickinson</v>
      </c>
      <c r="B387" s="8" t="s">
        <v>2885</v>
      </c>
      <c r="C387" s="8" t="s">
        <v>2595</v>
      </c>
      <c r="D387" s="9" t="s">
        <v>2515</v>
      </c>
      <c r="E387" s="8" t="s">
        <v>2886</v>
      </c>
      <c r="F387" s="8" t="s">
        <v>46</v>
      </c>
      <c r="G387" s="8" t="s">
        <v>47</v>
      </c>
      <c r="H387" s="8" t="s">
        <v>2887</v>
      </c>
      <c r="I387" s="8" t="s">
        <v>49</v>
      </c>
      <c r="J387" s="10">
        <v>3.97</v>
      </c>
      <c r="K387" s="8" t="s">
        <v>2888</v>
      </c>
      <c r="L387" s="8" t="s">
        <v>2889</v>
      </c>
      <c r="M387" s="8"/>
      <c r="N387" s="8" t="s">
        <v>2939</v>
      </c>
      <c r="O387" s="8" t="s">
        <v>52</v>
      </c>
      <c r="P387" s="8"/>
      <c r="Q387" s="8"/>
      <c r="R387" s="8" t="s">
        <v>2940</v>
      </c>
      <c r="S387" s="8" t="s">
        <v>2941</v>
      </c>
      <c r="T387" s="11" t="str">
        <f t="shared" si="2"/>
        <v>Craig Dickinson</v>
      </c>
      <c r="U387" s="8" t="s">
        <v>386</v>
      </c>
      <c r="V387" s="8" t="s">
        <v>2942</v>
      </c>
      <c r="W387" s="8"/>
      <c r="X387" s="8" t="s">
        <v>2894</v>
      </c>
      <c r="Y387" s="8" t="s">
        <v>60</v>
      </c>
      <c r="Z387" s="12" t="s">
        <v>2895</v>
      </c>
      <c r="AA387" s="8" t="s">
        <v>60</v>
      </c>
      <c r="AB387" s="12" t="s">
        <v>2897</v>
      </c>
      <c r="AC387" s="8" t="s">
        <v>60</v>
      </c>
      <c r="AD387" s="12" t="s">
        <v>2899</v>
      </c>
      <c r="AE387" s="8" t="s">
        <v>2900</v>
      </c>
      <c r="AF387" s="13" t="s">
        <v>2901</v>
      </c>
      <c r="AG387" s="8" t="s">
        <v>2529</v>
      </c>
      <c r="AH387" s="8" t="s">
        <v>654</v>
      </c>
      <c r="AI387" s="8" t="s">
        <v>66</v>
      </c>
      <c r="AJ387" s="8"/>
      <c r="AK387" s="13" t="s">
        <v>2902</v>
      </c>
      <c r="AL387" s="13" t="s">
        <v>1851</v>
      </c>
      <c r="AM387" s="8" t="s">
        <v>2365</v>
      </c>
      <c r="AN387" s="8" t="s">
        <v>2903</v>
      </c>
      <c r="AO387" s="13" t="s">
        <v>2904</v>
      </c>
      <c r="AP387" s="9" t="s">
        <v>2901</v>
      </c>
      <c r="AQ387" s="11">
        <v>31461.0</v>
      </c>
    </row>
    <row r="388">
      <c r="A388" s="8" t="str">
        <f t="shared" si="1"/>
        <v>Ben Butler</v>
      </c>
      <c r="B388" s="8" t="s">
        <v>2885</v>
      </c>
      <c r="C388" s="8" t="s">
        <v>2595</v>
      </c>
      <c r="D388" s="9" t="s">
        <v>2515</v>
      </c>
      <c r="E388" s="8" t="s">
        <v>2886</v>
      </c>
      <c r="F388" s="8" t="s">
        <v>46</v>
      </c>
      <c r="G388" s="8" t="s">
        <v>47</v>
      </c>
      <c r="H388" s="8" t="s">
        <v>2887</v>
      </c>
      <c r="I388" s="8" t="s">
        <v>49</v>
      </c>
      <c r="J388" s="10">
        <v>3.97</v>
      </c>
      <c r="K388" s="8" t="s">
        <v>2888</v>
      </c>
      <c r="L388" s="8" t="s">
        <v>2889</v>
      </c>
      <c r="M388" s="8"/>
      <c r="N388" s="8" t="s">
        <v>2943</v>
      </c>
      <c r="O388" s="8" t="s">
        <v>52</v>
      </c>
      <c r="P388" s="8"/>
      <c r="Q388" s="8"/>
      <c r="R388" s="8" t="s">
        <v>2944</v>
      </c>
      <c r="S388" s="8" t="s">
        <v>2945</v>
      </c>
      <c r="T388" s="11" t="str">
        <f t="shared" si="2"/>
        <v>Ben Butler</v>
      </c>
      <c r="U388" s="8" t="s">
        <v>106</v>
      </c>
      <c r="V388" s="8"/>
      <c r="W388" s="8"/>
      <c r="X388" s="8" t="s">
        <v>2894</v>
      </c>
      <c r="Y388" s="12" t="s">
        <v>2946</v>
      </c>
      <c r="Z388" s="12" t="s">
        <v>2895</v>
      </c>
      <c r="AA388" s="8" t="s">
        <v>60</v>
      </c>
      <c r="AB388" s="12" t="s">
        <v>2897</v>
      </c>
      <c r="AC388" s="8" t="s">
        <v>60</v>
      </c>
      <c r="AD388" s="12" t="s">
        <v>2899</v>
      </c>
      <c r="AE388" s="8" t="s">
        <v>2900</v>
      </c>
      <c r="AF388" s="8" t="s">
        <v>2901</v>
      </c>
      <c r="AG388" s="8" t="s">
        <v>2529</v>
      </c>
      <c r="AH388" s="8" t="s">
        <v>654</v>
      </c>
      <c r="AI388" s="8" t="s">
        <v>66</v>
      </c>
      <c r="AJ388" s="8"/>
      <c r="AK388" s="13" t="s">
        <v>2902</v>
      </c>
      <c r="AL388" s="13" t="s">
        <v>1851</v>
      </c>
      <c r="AM388" s="8" t="s">
        <v>2365</v>
      </c>
      <c r="AN388" s="8" t="s">
        <v>2903</v>
      </c>
      <c r="AO388" s="13" t="s">
        <v>2904</v>
      </c>
      <c r="AP388" s="9" t="s">
        <v>2901</v>
      </c>
      <c r="AQ388" s="11">
        <v>31461.0</v>
      </c>
    </row>
    <row r="389">
      <c r="A389" s="8" t="str">
        <f t="shared" si="1"/>
        <v>Mariami Kevkhishvili-Machavariani</v>
      </c>
      <c r="B389" s="8" t="s">
        <v>2885</v>
      </c>
      <c r="C389" s="8" t="s">
        <v>2595</v>
      </c>
      <c r="D389" s="9" t="s">
        <v>2515</v>
      </c>
      <c r="E389" s="8" t="s">
        <v>2886</v>
      </c>
      <c r="F389" s="8" t="s">
        <v>46</v>
      </c>
      <c r="G389" s="8" t="s">
        <v>47</v>
      </c>
      <c r="H389" s="8" t="s">
        <v>2887</v>
      </c>
      <c r="I389" s="8" t="s">
        <v>49</v>
      </c>
      <c r="J389" s="10">
        <v>3.97</v>
      </c>
      <c r="K389" s="8" t="s">
        <v>2888</v>
      </c>
      <c r="L389" s="8" t="s">
        <v>2889</v>
      </c>
      <c r="M389" s="8" t="s">
        <v>86</v>
      </c>
      <c r="N389" s="8" t="s">
        <v>2947</v>
      </c>
      <c r="O389" s="8" t="s">
        <v>52</v>
      </c>
      <c r="P389" s="8"/>
      <c r="Q389" s="8"/>
      <c r="R389" s="8" t="s">
        <v>2948</v>
      </c>
      <c r="S389" s="8" t="s">
        <v>2949</v>
      </c>
      <c r="T389" s="11" t="str">
        <f t="shared" si="2"/>
        <v>Mariami Kevkhishvili-Machavariani</v>
      </c>
      <c r="U389" s="8" t="s">
        <v>80</v>
      </c>
      <c r="V389" s="8" t="s">
        <v>2950</v>
      </c>
      <c r="W389" s="8" t="s">
        <v>2951</v>
      </c>
      <c r="X389" s="8" t="s">
        <v>2894</v>
      </c>
      <c r="Y389" s="8" t="s">
        <v>60</v>
      </c>
      <c r="Z389" s="12" t="s">
        <v>2895</v>
      </c>
      <c r="AA389" s="8" t="s">
        <v>60</v>
      </c>
      <c r="AB389" s="12" t="s">
        <v>2897</v>
      </c>
      <c r="AC389" s="12" t="s">
        <v>2952</v>
      </c>
      <c r="AD389" s="12" t="s">
        <v>2899</v>
      </c>
      <c r="AE389" s="8" t="s">
        <v>2900</v>
      </c>
      <c r="AF389" s="8" t="s">
        <v>2901</v>
      </c>
      <c r="AG389" s="8" t="s">
        <v>2529</v>
      </c>
      <c r="AH389" s="8" t="s">
        <v>654</v>
      </c>
      <c r="AI389" s="8" t="s">
        <v>66</v>
      </c>
      <c r="AJ389" s="8" t="s">
        <v>86</v>
      </c>
      <c r="AK389" s="13" t="s">
        <v>2902</v>
      </c>
      <c r="AL389" s="13" t="s">
        <v>1851</v>
      </c>
      <c r="AM389" s="8" t="s">
        <v>2365</v>
      </c>
      <c r="AN389" s="8" t="s">
        <v>2903</v>
      </c>
      <c r="AO389" s="13" t="s">
        <v>2904</v>
      </c>
      <c r="AP389" s="9" t="s">
        <v>2901</v>
      </c>
      <c r="AQ389" s="11">
        <v>31461.0</v>
      </c>
    </row>
    <row r="390">
      <c r="A390" s="8" t="str">
        <f t="shared" si="1"/>
        <v>Tony Nicolosi</v>
      </c>
      <c r="B390" s="8" t="s">
        <v>2885</v>
      </c>
      <c r="C390" s="8" t="s">
        <v>2595</v>
      </c>
      <c r="D390" s="9" t="s">
        <v>2515</v>
      </c>
      <c r="E390" s="8" t="s">
        <v>2886</v>
      </c>
      <c r="F390" s="8" t="s">
        <v>46</v>
      </c>
      <c r="G390" s="8" t="s">
        <v>47</v>
      </c>
      <c r="H390" s="8" t="s">
        <v>2887</v>
      </c>
      <c r="I390" s="8" t="s">
        <v>49</v>
      </c>
      <c r="J390" s="10">
        <v>3.97</v>
      </c>
      <c r="K390" s="8" t="s">
        <v>2888</v>
      </c>
      <c r="L390" s="8" t="s">
        <v>2889</v>
      </c>
      <c r="M390" s="8"/>
      <c r="N390" s="8" t="s">
        <v>2953</v>
      </c>
      <c r="O390" s="8" t="s">
        <v>52</v>
      </c>
      <c r="P390" s="8"/>
      <c r="Q390" s="8"/>
      <c r="R390" s="8" t="s">
        <v>1606</v>
      </c>
      <c r="S390" s="8" t="s">
        <v>2954</v>
      </c>
      <c r="T390" s="11" t="str">
        <f t="shared" si="2"/>
        <v>Tony Nicolosi</v>
      </c>
      <c r="U390" s="8" t="s">
        <v>80</v>
      </c>
      <c r="V390" s="8" t="s">
        <v>2955</v>
      </c>
      <c r="W390" s="8"/>
      <c r="X390" s="8" t="s">
        <v>2894</v>
      </c>
      <c r="Y390" s="8" t="s">
        <v>60</v>
      </c>
      <c r="Z390" s="12" t="s">
        <v>2895</v>
      </c>
      <c r="AA390" s="8" t="s">
        <v>60</v>
      </c>
      <c r="AB390" s="12" t="s">
        <v>2897</v>
      </c>
      <c r="AC390" s="8" t="s">
        <v>60</v>
      </c>
      <c r="AD390" s="12" t="s">
        <v>2899</v>
      </c>
      <c r="AE390" s="8" t="s">
        <v>2900</v>
      </c>
      <c r="AF390" s="8" t="s">
        <v>2901</v>
      </c>
      <c r="AG390" s="8" t="s">
        <v>2529</v>
      </c>
      <c r="AH390" s="8" t="s">
        <v>654</v>
      </c>
      <c r="AI390" s="8" t="s">
        <v>66</v>
      </c>
      <c r="AJ390" s="8"/>
      <c r="AK390" s="13" t="s">
        <v>2902</v>
      </c>
      <c r="AL390" s="13" t="s">
        <v>1851</v>
      </c>
      <c r="AM390" s="8" t="s">
        <v>2365</v>
      </c>
      <c r="AN390" s="8" t="s">
        <v>2903</v>
      </c>
      <c r="AO390" s="13" t="s">
        <v>2904</v>
      </c>
      <c r="AP390" s="9" t="s">
        <v>2901</v>
      </c>
      <c r="AQ390" s="11">
        <v>31461.0</v>
      </c>
    </row>
    <row r="391">
      <c r="A391" s="8" t="str">
        <f t="shared" si="1"/>
        <v>James Isaac</v>
      </c>
      <c r="B391" s="8" t="s">
        <v>2956</v>
      </c>
      <c r="C391" s="8" t="s">
        <v>284</v>
      </c>
      <c r="D391" s="9" t="s">
        <v>2957</v>
      </c>
      <c r="E391" s="13" t="s">
        <v>2958</v>
      </c>
      <c r="F391" s="8" t="s">
        <v>46</v>
      </c>
      <c r="G391" s="8" t="s">
        <v>47</v>
      </c>
      <c r="H391" s="8" t="s">
        <v>2959</v>
      </c>
      <c r="I391" s="8" t="s">
        <v>49</v>
      </c>
      <c r="J391" s="10">
        <v>3.36</v>
      </c>
      <c r="K391" s="8" t="s">
        <v>2960</v>
      </c>
      <c r="L391" s="8"/>
      <c r="M391" s="8"/>
      <c r="N391" s="8" t="s">
        <v>2961</v>
      </c>
      <c r="O391" s="8" t="s">
        <v>52</v>
      </c>
      <c r="P391" s="8" t="s">
        <v>490</v>
      </c>
      <c r="Q391" s="8"/>
      <c r="R391" s="8" t="s">
        <v>411</v>
      </c>
      <c r="S391" s="8" t="s">
        <v>1946</v>
      </c>
      <c r="T391" s="11" t="str">
        <f t="shared" si="2"/>
        <v>James Isaac</v>
      </c>
      <c r="U391" s="8" t="s">
        <v>2962</v>
      </c>
      <c r="V391" s="8" t="s">
        <v>2963</v>
      </c>
      <c r="W391" s="8"/>
      <c r="X391" s="8" t="s">
        <v>2964</v>
      </c>
      <c r="Y391" s="8" t="s">
        <v>60</v>
      </c>
      <c r="Z391" s="12" t="s">
        <v>2965</v>
      </c>
      <c r="AA391" s="8" t="s">
        <v>60</v>
      </c>
      <c r="AB391" s="12" t="s">
        <v>2966</v>
      </c>
      <c r="AC391" s="8" t="s">
        <v>60</v>
      </c>
      <c r="AD391" s="12" t="s">
        <v>2967</v>
      </c>
      <c r="AE391" s="8"/>
      <c r="AF391" s="13" t="s">
        <v>2968</v>
      </c>
      <c r="AG391" s="13" t="s">
        <v>2969</v>
      </c>
      <c r="AH391" s="8" t="s">
        <v>232</v>
      </c>
      <c r="AI391" s="8" t="s">
        <v>66</v>
      </c>
      <c r="AJ391" s="8"/>
      <c r="AK391" s="13" t="s">
        <v>2970</v>
      </c>
      <c r="AL391" s="13" t="s">
        <v>2971</v>
      </c>
      <c r="AM391" s="8" t="s">
        <v>197</v>
      </c>
      <c r="AN391" s="8" t="s">
        <v>2972</v>
      </c>
      <c r="AO391" s="13" t="s">
        <v>2973</v>
      </c>
      <c r="AP391" s="9" t="s">
        <v>2968</v>
      </c>
      <c r="AQ391" s="11">
        <v>18005.0</v>
      </c>
    </row>
    <row r="392">
      <c r="A392" s="8" t="str">
        <f t="shared" si="1"/>
        <v>David Neville</v>
      </c>
      <c r="B392" s="8" t="s">
        <v>2956</v>
      </c>
      <c r="C392" s="8" t="s">
        <v>284</v>
      </c>
      <c r="D392" s="9" t="s">
        <v>2957</v>
      </c>
      <c r="E392" s="8" t="s">
        <v>2958</v>
      </c>
      <c r="F392" s="8" t="s">
        <v>46</v>
      </c>
      <c r="G392" s="8" t="s">
        <v>47</v>
      </c>
      <c r="H392" s="8" t="s">
        <v>2959</v>
      </c>
      <c r="I392" s="8" t="s">
        <v>49</v>
      </c>
      <c r="J392" s="10">
        <v>3.36</v>
      </c>
      <c r="K392" s="8" t="s">
        <v>2960</v>
      </c>
      <c r="L392" s="8"/>
      <c r="M392" s="8"/>
      <c r="N392" s="8" t="s">
        <v>2974</v>
      </c>
      <c r="O392" s="8" t="s">
        <v>52</v>
      </c>
      <c r="P392" s="8"/>
      <c r="Q392" s="8"/>
      <c r="R392" s="8" t="s">
        <v>289</v>
      </c>
      <c r="S392" s="8" t="s">
        <v>2975</v>
      </c>
      <c r="T392" s="11" t="str">
        <f t="shared" si="2"/>
        <v>David Neville</v>
      </c>
      <c r="U392" s="8" t="s">
        <v>55</v>
      </c>
      <c r="V392" s="8" t="s">
        <v>2976</v>
      </c>
      <c r="W392" s="8"/>
      <c r="X392" s="8" t="s">
        <v>2964</v>
      </c>
      <c r="Y392" s="12" t="s">
        <v>2977</v>
      </c>
      <c r="Z392" s="12" t="s">
        <v>2978</v>
      </c>
      <c r="AA392" s="8" t="s">
        <v>60</v>
      </c>
      <c r="AB392" s="12" t="s">
        <v>2979</v>
      </c>
      <c r="AC392" s="12" t="s">
        <v>2980</v>
      </c>
      <c r="AD392" s="12" t="s">
        <v>2981</v>
      </c>
      <c r="AE392" s="8"/>
      <c r="AF392" s="8" t="s">
        <v>2968</v>
      </c>
      <c r="AG392" s="8" t="s">
        <v>2969</v>
      </c>
      <c r="AH392" s="8" t="s">
        <v>232</v>
      </c>
      <c r="AI392" s="8" t="s">
        <v>66</v>
      </c>
      <c r="AJ392" s="8"/>
      <c r="AK392" s="13" t="s">
        <v>2970</v>
      </c>
      <c r="AL392" s="13" t="s">
        <v>2971</v>
      </c>
      <c r="AM392" s="8" t="s">
        <v>197</v>
      </c>
      <c r="AN392" s="8" t="s">
        <v>2972</v>
      </c>
      <c r="AO392" s="13" t="s">
        <v>2973</v>
      </c>
      <c r="AP392" s="9" t="s">
        <v>2968</v>
      </c>
      <c r="AQ392" s="11">
        <v>18005.0</v>
      </c>
    </row>
    <row r="393">
      <c r="A393" s="8" t="str">
        <f t="shared" si="1"/>
        <v>Justin Brooks</v>
      </c>
      <c r="B393" s="8" t="s">
        <v>2956</v>
      </c>
      <c r="C393" s="8" t="s">
        <v>284</v>
      </c>
      <c r="D393" s="9" t="s">
        <v>2957</v>
      </c>
      <c r="E393" s="8" t="s">
        <v>2958</v>
      </c>
      <c r="F393" s="8" t="s">
        <v>46</v>
      </c>
      <c r="G393" s="8" t="s">
        <v>47</v>
      </c>
      <c r="H393" s="8" t="s">
        <v>2959</v>
      </c>
      <c r="I393" s="8" t="s">
        <v>49</v>
      </c>
      <c r="J393" s="10">
        <v>3.36</v>
      </c>
      <c r="K393" s="8" t="s">
        <v>2960</v>
      </c>
      <c r="L393" s="8"/>
      <c r="M393" s="8"/>
      <c r="N393" s="8" t="s">
        <v>2982</v>
      </c>
      <c r="O393" s="8" t="s">
        <v>52</v>
      </c>
      <c r="P393" s="8"/>
      <c r="Q393" s="8"/>
      <c r="R393" s="8" t="s">
        <v>114</v>
      </c>
      <c r="S393" s="8" t="s">
        <v>2983</v>
      </c>
      <c r="T393" s="11" t="str">
        <f t="shared" si="2"/>
        <v>Justin Brooks</v>
      </c>
      <c r="U393" s="8" t="s">
        <v>674</v>
      </c>
      <c r="V393" s="8"/>
      <c r="W393" s="8"/>
      <c r="X393" s="8" t="s">
        <v>2964</v>
      </c>
      <c r="Y393" s="8" t="s">
        <v>60</v>
      </c>
      <c r="Z393" s="12" t="s">
        <v>2965</v>
      </c>
      <c r="AA393" s="8" t="s">
        <v>60</v>
      </c>
      <c r="AB393" s="12" t="s">
        <v>2966</v>
      </c>
      <c r="AC393" s="8" t="s">
        <v>60</v>
      </c>
      <c r="AD393" s="12" t="s">
        <v>2967</v>
      </c>
      <c r="AE393" s="8"/>
      <c r="AF393" s="8" t="s">
        <v>2968</v>
      </c>
      <c r="AG393" s="8" t="s">
        <v>2969</v>
      </c>
      <c r="AH393" s="8" t="s">
        <v>232</v>
      </c>
      <c r="AI393" s="8" t="s">
        <v>66</v>
      </c>
      <c r="AJ393" s="8"/>
      <c r="AK393" s="13" t="s">
        <v>2970</v>
      </c>
      <c r="AL393" s="13" t="s">
        <v>2971</v>
      </c>
      <c r="AM393" s="8" t="s">
        <v>197</v>
      </c>
      <c r="AN393" s="8" t="s">
        <v>2972</v>
      </c>
      <c r="AO393" s="13" t="s">
        <v>2973</v>
      </c>
      <c r="AP393" s="9" t="s">
        <v>2968</v>
      </c>
      <c r="AQ393" s="11">
        <v>18005.0</v>
      </c>
    </row>
    <row r="394">
      <c r="A394" s="8" t="str">
        <f t="shared" si="1"/>
        <v>Timothy Susko</v>
      </c>
      <c r="B394" s="8" t="s">
        <v>2956</v>
      </c>
      <c r="C394" s="8" t="s">
        <v>284</v>
      </c>
      <c r="D394" s="9" t="s">
        <v>2957</v>
      </c>
      <c r="E394" s="8" t="s">
        <v>2958</v>
      </c>
      <c r="F394" s="8" t="s">
        <v>46</v>
      </c>
      <c r="G394" s="8" t="s">
        <v>47</v>
      </c>
      <c r="H394" s="8" t="s">
        <v>2959</v>
      </c>
      <c r="I394" s="8" t="s">
        <v>49</v>
      </c>
      <c r="J394" s="10">
        <v>3.36</v>
      </c>
      <c r="K394" s="8" t="s">
        <v>2960</v>
      </c>
      <c r="L394" s="8"/>
      <c r="M394" s="8"/>
      <c r="N394" s="8" t="s">
        <v>2984</v>
      </c>
      <c r="O394" s="8" t="s">
        <v>52</v>
      </c>
      <c r="P394" s="8"/>
      <c r="Q394" s="8"/>
      <c r="R394" s="8" t="s">
        <v>2687</v>
      </c>
      <c r="S394" s="8" t="s">
        <v>2985</v>
      </c>
      <c r="T394" s="11" t="str">
        <f t="shared" si="2"/>
        <v>Timothy Susko</v>
      </c>
      <c r="U394" s="8" t="s">
        <v>106</v>
      </c>
      <c r="V394" s="8" t="s">
        <v>2986</v>
      </c>
      <c r="W394" s="8"/>
      <c r="X394" s="8" t="s">
        <v>2964</v>
      </c>
      <c r="Y394" s="8" t="s">
        <v>60</v>
      </c>
      <c r="Z394" s="12" t="s">
        <v>2965</v>
      </c>
      <c r="AA394" s="8" t="s">
        <v>60</v>
      </c>
      <c r="AB394" s="12" t="s">
        <v>2966</v>
      </c>
      <c r="AC394" s="12" t="s">
        <v>2987</v>
      </c>
      <c r="AD394" s="12" t="s">
        <v>2967</v>
      </c>
      <c r="AE394" s="8"/>
      <c r="AF394" s="8" t="s">
        <v>2968</v>
      </c>
      <c r="AG394" s="8" t="s">
        <v>2969</v>
      </c>
      <c r="AH394" s="8" t="s">
        <v>232</v>
      </c>
      <c r="AI394" s="8" t="s">
        <v>66</v>
      </c>
      <c r="AJ394" s="8"/>
      <c r="AK394" s="8" t="s">
        <v>2970</v>
      </c>
      <c r="AL394" s="8" t="s">
        <v>2971</v>
      </c>
      <c r="AM394" s="8" t="s">
        <v>197</v>
      </c>
      <c r="AN394" s="8" t="s">
        <v>2972</v>
      </c>
      <c r="AO394" s="8" t="s">
        <v>2973</v>
      </c>
      <c r="AP394" s="8" t="s">
        <v>2968</v>
      </c>
      <c r="AQ394" s="11">
        <v>18005.0</v>
      </c>
    </row>
    <row r="395">
      <c r="A395" s="8" t="str">
        <f t="shared" si="1"/>
        <v>AC Ben has been removed. </v>
      </c>
      <c r="B395" s="8" t="s">
        <v>2956</v>
      </c>
      <c r="C395" s="8" t="s">
        <v>284</v>
      </c>
      <c r="D395" s="9" t="s">
        <v>2957</v>
      </c>
      <c r="E395" s="8" t="s">
        <v>2958</v>
      </c>
      <c r="F395" s="8" t="s">
        <v>46</v>
      </c>
      <c r="G395" s="8" t="s">
        <v>47</v>
      </c>
      <c r="H395" s="8" t="s">
        <v>2959</v>
      </c>
      <c r="I395" s="8" t="s">
        <v>49</v>
      </c>
      <c r="J395" s="10">
        <v>3.36</v>
      </c>
      <c r="K395" s="8" t="s">
        <v>2960</v>
      </c>
      <c r="L395" s="8"/>
      <c r="M395" s="8"/>
      <c r="N395" s="8" t="s">
        <v>2988</v>
      </c>
      <c r="O395" s="8" t="s">
        <v>52</v>
      </c>
      <c r="P395" s="8"/>
      <c r="Q395" s="8" t="s">
        <v>277</v>
      </c>
      <c r="R395" s="8" t="s">
        <v>2989</v>
      </c>
      <c r="S395" s="8"/>
      <c r="T395" s="11" t="str">
        <f t="shared" si="2"/>
        <v>AC Ben has been removed. </v>
      </c>
      <c r="U395" s="8"/>
      <c r="V395" s="8"/>
      <c r="W395" s="8"/>
      <c r="X395" s="8" t="s">
        <v>2964</v>
      </c>
      <c r="Y395" s="8" t="s">
        <v>60</v>
      </c>
      <c r="Z395" s="12" t="s">
        <v>2965</v>
      </c>
      <c r="AA395" s="8" t="s">
        <v>60</v>
      </c>
      <c r="AB395" s="12" t="s">
        <v>2966</v>
      </c>
      <c r="AC395" s="8" t="s">
        <v>60</v>
      </c>
      <c r="AD395" s="12" t="s">
        <v>2967</v>
      </c>
      <c r="AE395" s="8"/>
      <c r="AF395" s="8" t="s">
        <v>2968</v>
      </c>
      <c r="AG395" s="8" t="s">
        <v>2969</v>
      </c>
      <c r="AH395" s="8" t="s">
        <v>232</v>
      </c>
      <c r="AI395" s="8" t="s">
        <v>66</v>
      </c>
      <c r="AJ395" s="8"/>
      <c r="AK395" s="13" t="s">
        <v>2970</v>
      </c>
      <c r="AL395" s="13" t="s">
        <v>2971</v>
      </c>
      <c r="AM395" s="8" t="s">
        <v>197</v>
      </c>
      <c r="AN395" s="8" t="s">
        <v>2972</v>
      </c>
      <c r="AO395" s="13" t="s">
        <v>2973</v>
      </c>
      <c r="AP395" s="9" t="s">
        <v>2968</v>
      </c>
      <c r="AQ395" s="11">
        <v>18005.0</v>
      </c>
    </row>
    <row r="396">
      <c r="A396" s="8" t="str">
        <f t="shared" si="1"/>
        <v>Ricardo Page</v>
      </c>
      <c r="B396" s="8" t="s">
        <v>2990</v>
      </c>
      <c r="C396" s="8" t="s">
        <v>284</v>
      </c>
      <c r="D396" s="9" t="s">
        <v>2957</v>
      </c>
      <c r="E396" s="8" t="s">
        <v>2991</v>
      </c>
      <c r="F396" s="8" t="s">
        <v>46</v>
      </c>
      <c r="G396" s="8" t="s">
        <v>47</v>
      </c>
      <c r="H396" s="8" t="s">
        <v>2992</v>
      </c>
      <c r="I396" s="8" t="s">
        <v>49</v>
      </c>
      <c r="J396" s="10">
        <v>3.49</v>
      </c>
      <c r="K396" s="8" t="s">
        <v>2993</v>
      </c>
      <c r="L396" s="8" t="s">
        <v>1057</v>
      </c>
      <c r="M396" s="8"/>
      <c r="N396" s="8" t="s">
        <v>2994</v>
      </c>
      <c r="O396" s="8" t="s">
        <v>52</v>
      </c>
      <c r="P396" s="8"/>
      <c r="Q396" s="8"/>
      <c r="R396" s="8" t="s">
        <v>1479</v>
      </c>
      <c r="S396" s="8" t="s">
        <v>2995</v>
      </c>
      <c r="T396" s="11" t="str">
        <f t="shared" si="2"/>
        <v>Ricardo Page</v>
      </c>
      <c r="U396" s="8" t="s">
        <v>55</v>
      </c>
      <c r="V396" s="8" t="s">
        <v>2996</v>
      </c>
      <c r="W396" s="8"/>
      <c r="X396" s="8" t="s">
        <v>2997</v>
      </c>
      <c r="Y396" s="8" t="s">
        <v>60</v>
      </c>
      <c r="Z396" s="12" t="s">
        <v>2998</v>
      </c>
      <c r="AA396" s="8" t="s">
        <v>60</v>
      </c>
      <c r="AB396" s="8" t="s">
        <v>60</v>
      </c>
      <c r="AC396" s="12" t="s">
        <v>2999</v>
      </c>
      <c r="AD396" s="12" t="s">
        <v>3000</v>
      </c>
      <c r="AE396" s="8"/>
      <c r="AF396" s="8" t="s">
        <v>3001</v>
      </c>
      <c r="AG396" s="8" t="s">
        <v>2969</v>
      </c>
      <c r="AH396" s="8" t="s">
        <v>654</v>
      </c>
      <c r="AI396" s="8" t="s">
        <v>66</v>
      </c>
      <c r="AJ396" s="8"/>
      <c r="AK396" s="8" t="s">
        <v>3002</v>
      </c>
      <c r="AL396" s="8" t="s">
        <v>1378</v>
      </c>
      <c r="AM396" s="8" t="s">
        <v>743</v>
      </c>
      <c r="AN396" s="8" t="s">
        <v>3003</v>
      </c>
      <c r="AO396" s="8" t="s">
        <v>3004</v>
      </c>
      <c r="AP396" s="9" t="s">
        <v>3001</v>
      </c>
      <c r="AQ396" s="11">
        <v>25228.0</v>
      </c>
    </row>
    <row r="397">
      <c r="A397" s="8" t="str">
        <f t="shared" si="1"/>
        <v>Lamont Johnson</v>
      </c>
      <c r="B397" s="8" t="s">
        <v>2990</v>
      </c>
      <c r="C397" s="8" t="s">
        <v>284</v>
      </c>
      <c r="D397" s="9" t="s">
        <v>2957</v>
      </c>
      <c r="E397" s="8" t="s">
        <v>2991</v>
      </c>
      <c r="F397" s="8" t="s">
        <v>46</v>
      </c>
      <c r="G397" s="8" t="s">
        <v>47</v>
      </c>
      <c r="H397" s="8" t="s">
        <v>2992</v>
      </c>
      <c r="I397" s="8" t="s">
        <v>49</v>
      </c>
      <c r="J397" s="10">
        <v>3.49</v>
      </c>
      <c r="K397" s="8" t="s">
        <v>2993</v>
      </c>
      <c r="L397" s="8" t="s">
        <v>1057</v>
      </c>
      <c r="M397" s="8"/>
      <c r="N397" s="8" t="s">
        <v>3005</v>
      </c>
      <c r="O397" s="8" t="s">
        <v>52</v>
      </c>
      <c r="P397" s="8"/>
      <c r="Q397" s="8"/>
      <c r="R397" s="8" t="s">
        <v>3006</v>
      </c>
      <c r="S397" s="8" t="s">
        <v>678</v>
      </c>
      <c r="T397" s="11" t="str">
        <f t="shared" si="2"/>
        <v>Lamont Johnson</v>
      </c>
      <c r="U397" s="8" t="s">
        <v>106</v>
      </c>
      <c r="V397" s="8" t="s">
        <v>3007</v>
      </c>
      <c r="W397" s="8"/>
      <c r="X397" s="8" t="s">
        <v>2997</v>
      </c>
      <c r="Y397" s="12" t="s">
        <v>3008</v>
      </c>
      <c r="Z397" s="12" t="s">
        <v>2998</v>
      </c>
      <c r="AA397" s="8" t="s">
        <v>60</v>
      </c>
      <c r="AB397" s="8" t="s">
        <v>60</v>
      </c>
      <c r="AC397" s="12" t="s">
        <v>3009</v>
      </c>
      <c r="AD397" s="12" t="s">
        <v>3000</v>
      </c>
      <c r="AE397" s="8"/>
      <c r="AF397" s="8" t="s">
        <v>3001</v>
      </c>
      <c r="AG397" s="8" t="s">
        <v>2969</v>
      </c>
      <c r="AH397" s="8" t="s">
        <v>654</v>
      </c>
      <c r="AI397" s="8" t="s">
        <v>66</v>
      </c>
      <c r="AJ397" s="8"/>
      <c r="AK397" s="8" t="s">
        <v>3002</v>
      </c>
      <c r="AL397" s="8" t="s">
        <v>1378</v>
      </c>
      <c r="AM397" s="8" t="s">
        <v>743</v>
      </c>
      <c r="AN397" s="8" t="s">
        <v>3003</v>
      </c>
      <c r="AO397" s="8" t="s">
        <v>3004</v>
      </c>
      <c r="AP397" s="8" t="s">
        <v>3001</v>
      </c>
      <c r="AQ397" s="11">
        <v>25228.0</v>
      </c>
    </row>
    <row r="398">
      <c r="A398" s="8" t="str">
        <f t="shared" si="1"/>
        <v>Nicholas Wilson</v>
      </c>
      <c r="B398" s="8" t="s">
        <v>2990</v>
      </c>
      <c r="C398" s="8" t="s">
        <v>284</v>
      </c>
      <c r="D398" s="9" t="s">
        <v>2957</v>
      </c>
      <c r="E398" s="8" t="s">
        <v>2991</v>
      </c>
      <c r="F398" s="8" t="s">
        <v>46</v>
      </c>
      <c r="G398" s="8" t="s">
        <v>47</v>
      </c>
      <c r="H398" s="8" t="s">
        <v>2992</v>
      </c>
      <c r="I398" s="8" t="s">
        <v>49</v>
      </c>
      <c r="J398" s="10">
        <v>3.49</v>
      </c>
      <c r="K398" s="8" t="s">
        <v>2993</v>
      </c>
      <c r="L398" s="8" t="s">
        <v>1057</v>
      </c>
      <c r="M398" s="8"/>
      <c r="N398" s="8" t="s">
        <v>3010</v>
      </c>
      <c r="O398" s="8" t="s">
        <v>52</v>
      </c>
      <c r="P398" s="8"/>
      <c r="Q398" s="8"/>
      <c r="R398" s="8" t="s">
        <v>1758</v>
      </c>
      <c r="S398" s="8" t="s">
        <v>3011</v>
      </c>
      <c r="T398" s="11" t="str">
        <f t="shared" si="2"/>
        <v>Nicholas Wilson</v>
      </c>
      <c r="U398" s="8" t="s">
        <v>106</v>
      </c>
      <c r="V398" s="8" t="s">
        <v>3012</v>
      </c>
      <c r="W398" s="8"/>
      <c r="X398" s="8" t="s">
        <v>2997</v>
      </c>
      <c r="Y398" s="8" t="s">
        <v>60</v>
      </c>
      <c r="Z398" s="12" t="s">
        <v>2998</v>
      </c>
      <c r="AA398" s="8" t="s">
        <v>60</v>
      </c>
      <c r="AB398" s="8" t="s">
        <v>60</v>
      </c>
      <c r="AC398" s="8" t="s">
        <v>60</v>
      </c>
      <c r="AD398" s="12" t="s">
        <v>3000</v>
      </c>
      <c r="AE398" s="8"/>
      <c r="AF398" s="8" t="s">
        <v>3001</v>
      </c>
      <c r="AG398" s="8" t="s">
        <v>2969</v>
      </c>
      <c r="AH398" s="8" t="s">
        <v>654</v>
      </c>
      <c r="AI398" s="8" t="s">
        <v>66</v>
      </c>
      <c r="AJ398" s="8"/>
      <c r="AK398" s="8" t="s">
        <v>3002</v>
      </c>
      <c r="AL398" s="8" t="s">
        <v>1378</v>
      </c>
      <c r="AM398" s="8" t="s">
        <v>743</v>
      </c>
      <c r="AN398" s="8" t="s">
        <v>3003</v>
      </c>
      <c r="AO398" s="8" t="s">
        <v>3004</v>
      </c>
      <c r="AP398" s="8" t="s">
        <v>3001</v>
      </c>
      <c r="AQ398" s="11">
        <v>25228.0</v>
      </c>
    </row>
    <row r="399">
      <c r="A399" s="8" t="str">
        <f t="shared" si="1"/>
        <v>Brian Robinson</v>
      </c>
      <c r="B399" s="8" t="s">
        <v>3013</v>
      </c>
      <c r="C399" s="8" t="s">
        <v>1432</v>
      </c>
      <c r="D399" s="9" t="s">
        <v>2957</v>
      </c>
      <c r="E399" s="8" t="s">
        <v>2991</v>
      </c>
      <c r="F399" s="8" t="s">
        <v>46</v>
      </c>
      <c r="G399" s="8" t="s">
        <v>47</v>
      </c>
      <c r="H399" s="8" t="s">
        <v>3014</v>
      </c>
      <c r="I399" s="8" t="s">
        <v>49</v>
      </c>
      <c r="J399" s="10">
        <v>4.07</v>
      </c>
      <c r="K399" s="8" t="s">
        <v>3015</v>
      </c>
      <c r="L399" s="8" t="s">
        <v>3016</v>
      </c>
      <c r="M399" s="8" t="s">
        <v>86</v>
      </c>
      <c r="N399" s="8" t="s">
        <v>3017</v>
      </c>
      <c r="O399" s="8" t="s">
        <v>52</v>
      </c>
      <c r="P399" s="8"/>
      <c r="Q399" s="8"/>
      <c r="R399" s="8" t="s">
        <v>331</v>
      </c>
      <c r="S399" s="8" t="s">
        <v>3018</v>
      </c>
      <c r="T399" s="11" t="str">
        <f t="shared" si="2"/>
        <v>Brian Robinson</v>
      </c>
      <c r="U399" s="8" t="s">
        <v>3019</v>
      </c>
      <c r="V399" s="8"/>
      <c r="W399" s="8"/>
      <c r="X399" s="8" t="s">
        <v>3020</v>
      </c>
      <c r="Y399" s="12" t="s">
        <v>3021</v>
      </c>
      <c r="Z399" s="12" t="s">
        <v>2830</v>
      </c>
      <c r="AA399" s="12" t="s">
        <v>3022</v>
      </c>
      <c r="AB399" s="12" t="s">
        <v>2831</v>
      </c>
      <c r="AC399" s="8" t="s">
        <v>60</v>
      </c>
      <c r="AD399" s="12" t="s">
        <v>2832</v>
      </c>
      <c r="AE399" s="8" t="s">
        <v>3023</v>
      </c>
      <c r="AF399" s="8" t="s">
        <v>3013</v>
      </c>
      <c r="AG399" s="8" t="s">
        <v>2969</v>
      </c>
      <c r="AH399" s="8" t="s">
        <v>654</v>
      </c>
      <c r="AI399" s="8" t="s">
        <v>66</v>
      </c>
      <c r="AJ399" s="8" t="s">
        <v>86</v>
      </c>
      <c r="AK399" s="13" t="s">
        <v>3024</v>
      </c>
      <c r="AL399" s="13" t="s">
        <v>3025</v>
      </c>
      <c r="AM399" s="8" t="s">
        <v>1449</v>
      </c>
      <c r="AN399" s="8" t="s">
        <v>3026</v>
      </c>
      <c r="AO399" s="13" t="s">
        <v>3027</v>
      </c>
      <c r="AP399" s="9" t="s">
        <v>3013</v>
      </c>
      <c r="AQ399" s="11">
        <v>15489.0</v>
      </c>
    </row>
    <row r="400">
      <c r="A400" s="8" t="str">
        <f t="shared" si="1"/>
        <v>Adriane Butler</v>
      </c>
      <c r="B400" s="8" t="s">
        <v>3013</v>
      </c>
      <c r="C400" s="8" t="s">
        <v>1432</v>
      </c>
      <c r="D400" s="9" t="s">
        <v>2957</v>
      </c>
      <c r="E400" s="8" t="s">
        <v>2991</v>
      </c>
      <c r="F400" s="8" t="s">
        <v>46</v>
      </c>
      <c r="G400" s="8" t="s">
        <v>47</v>
      </c>
      <c r="H400" s="8" t="s">
        <v>3014</v>
      </c>
      <c r="I400" s="8" t="s">
        <v>49</v>
      </c>
      <c r="J400" s="10">
        <v>4.07</v>
      </c>
      <c r="K400" s="8" t="s">
        <v>3015</v>
      </c>
      <c r="L400" s="8" t="s">
        <v>3016</v>
      </c>
      <c r="M400" s="8" t="s">
        <v>86</v>
      </c>
      <c r="N400" s="8" t="s">
        <v>3028</v>
      </c>
      <c r="O400" s="8" t="s">
        <v>52</v>
      </c>
      <c r="P400" s="8"/>
      <c r="Q400" s="8"/>
      <c r="R400" s="8" t="s">
        <v>3029</v>
      </c>
      <c r="S400" s="8" t="s">
        <v>2945</v>
      </c>
      <c r="T400" s="11" t="str">
        <f t="shared" si="2"/>
        <v>Adriane Butler</v>
      </c>
      <c r="U400" s="8" t="s">
        <v>167</v>
      </c>
      <c r="V400" s="8" t="s">
        <v>3030</v>
      </c>
      <c r="W400" s="8"/>
      <c r="X400" s="8" t="s">
        <v>3020</v>
      </c>
      <c r="Y400" s="8" t="s">
        <v>60</v>
      </c>
      <c r="Z400" s="12" t="s">
        <v>2830</v>
      </c>
      <c r="AA400" s="8" t="s">
        <v>60</v>
      </c>
      <c r="AB400" s="12" t="s">
        <v>2831</v>
      </c>
      <c r="AC400" s="8" t="s">
        <v>60</v>
      </c>
      <c r="AD400" s="12" t="s">
        <v>2832</v>
      </c>
      <c r="AE400" s="8" t="s">
        <v>3023</v>
      </c>
      <c r="AF400" s="8" t="s">
        <v>3013</v>
      </c>
      <c r="AG400" s="8" t="s">
        <v>2969</v>
      </c>
      <c r="AH400" s="8" t="s">
        <v>654</v>
      </c>
      <c r="AI400" s="8" t="s">
        <v>66</v>
      </c>
      <c r="AJ400" s="8" t="s">
        <v>86</v>
      </c>
      <c r="AK400" s="13" t="s">
        <v>3024</v>
      </c>
      <c r="AL400" s="13" t="s">
        <v>3025</v>
      </c>
      <c r="AM400" s="8" t="s">
        <v>1449</v>
      </c>
      <c r="AN400" s="8" t="s">
        <v>3026</v>
      </c>
      <c r="AO400" s="13" t="s">
        <v>3027</v>
      </c>
      <c r="AP400" s="9" t="s">
        <v>3013</v>
      </c>
      <c r="AQ400" s="11">
        <v>15489.0</v>
      </c>
    </row>
    <row r="401">
      <c r="A401" s="8" t="str">
        <f t="shared" si="1"/>
        <v>Nat Page</v>
      </c>
      <c r="B401" s="8" t="s">
        <v>3013</v>
      </c>
      <c r="C401" s="8" t="s">
        <v>1432</v>
      </c>
      <c r="D401" s="9" t="s">
        <v>2957</v>
      </c>
      <c r="E401" s="8" t="s">
        <v>2991</v>
      </c>
      <c r="F401" s="8" t="s">
        <v>46</v>
      </c>
      <c r="G401" s="8" t="s">
        <v>47</v>
      </c>
      <c r="H401" s="8" t="s">
        <v>3014</v>
      </c>
      <c r="I401" s="8" t="s">
        <v>49</v>
      </c>
      <c r="J401" s="10">
        <v>4.07</v>
      </c>
      <c r="K401" s="8" t="s">
        <v>3015</v>
      </c>
      <c r="L401" s="8" t="s">
        <v>3016</v>
      </c>
      <c r="M401" s="8" t="s">
        <v>86</v>
      </c>
      <c r="N401" s="8" t="s">
        <v>3031</v>
      </c>
      <c r="O401" s="8" t="s">
        <v>52</v>
      </c>
      <c r="P401" s="8"/>
      <c r="Q401" s="8"/>
      <c r="R401" s="8" t="s">
        <v>3032</v>
      </c>
      <c r="S401" s="8" t="s">
        <v>2995</v>
      </c>
      <c r="T401" s="11" t="str">
        <f t="shared" si="2"/>
        <v>Nat Page</v>
      </c>
      <c r="U401" s="8" t="s">
        <v>3033</v>
      </c>
      <c r="V401" s="8" t="s">
        <v>3034</v>
      </c>
      <c r="W401" s="8"/>
      <c r="X401" s="8" t="s">
        <v>3020</v>
      </c>
      <c r="Y401" s="8" t="s">
        <v>60</v>
      </c>
      <c r="Z401" s="12" t="s">
        <v>2830</v>
      </c>
      <c r="AA401" s="8" t="s">
        <v>60</v>
      </c>
      <c r="AB401" s="12" t="s">
        <v>2831</v>
      </c>
      <c r="AC401" s="8" t="s">
        <v>60</v>
      </c>
      <c r="AD401" s="12" t="s">
        <v>2832</v>
      </c>
      <c r="AE401" s="8" t="s">
        <v>3023</v>
      </c>
      <c r="AF401" s="8" t="s">
        <v>3013</v>
      </c>
      <c r="AG401" s="8" t="s">
        <v>2969</v>
      </c>
      <c r="AH401" s="8" t="s">
        <v>654</v>
      </c>
      <c r="AI401" s="8" t="s">
        <v>66</v>
      </c>
      <c r="AJ401" s="8" t="s">
        <v>86</v>
      </c>
      <c r="AK401" s="13" t="s">
        <v>3024</v>
      </c>
      <c r="AL401" s="13" t="s">
        <v>3025</v>
      </c>
      <c r="AM401" s="8" t="s">
        <v>1449</v>
      </c>
      <c r="AN401" s="8" t="s">
        <v>3026</v>
      </c>
      <c r="AO401" s="13" t="s">
        <v>3027</v>
      </c>
      <c r="AP401" s="9" t="s">
        <v>3013</v>
      </c>
      <c r="AQ401" s="11">
        <v>15489.0</v>
      </c>
    </row>
    <row r="402">
      <c r="A402" s="8" t="str">
        <f t="shared" si="1"/>
        <v>Becky Megesi</v>
      </c>
      <c r="B402" s="8" t="s">
        <v>3013</v>
      </c>
      <c r="C402" s="8" t="s">
        <v>1432</v>
      </c>
      <c r="D402" s="9" t="s">
        <v>2957</v>
      </c>
      <c r="E402" s="8" t="s">
        <v>2991</v>
      </c>
      <c r="F402" s="8" t="s">
        <v>46</v>
      </c>
      <c r="G402" s="8" t="s">
        <v>47</v>
      </c>
      <c r="H402" s="8" t="s">
        <v>3014</v>
      </c>
      <c r="I402" s="8" t="s">
        <v>49</v>
      </c>
      <c r="J402" s="10">
        <v>4.07</v>
      </c>
      <c r="K402" s="8" t="s">
        <v>3015</v>
      </c>
      <c r="L402" s="8" t="s">
        <v>3016</v>
      </c>
      <c r="M402" s="8" t="s">
        <v>86</v>
      </c>
      <c r="N402" s="8" t="s">
        <v>3035</v>
      </c>
      <c r="O402" s="8" t="s">
        <v>52</v>
      </c>
      <c r="P402" s="8"/>
      <c r="Q402" s="8"/>
      <c r="R402" s="8" t="s">
        <v>3036</v>
      </c>
      <c r="S402" s="8" t="s">
        <v>3037</v>
      </c>
      <c r="T402" s="11" t="str">
        <f t="shared" si="2"/>
        <v>Becky Megesi</v>
      </c>
      <c r="U402" s="8" t="s">
        <v>80</v>
      </c>
      <c r="V402" s="8" t="s">
        <v>3038</v>
      </c>
      <c r="W402" s="8"/>
      <c r="X402" s="8" t="s">
        <v>3020</v>
      </c>
      <c r="Y402" s="8" t="s">
        <v>60</v>
      </c>
      <c r="Z402" s="12" t="s">
        <v>2830</v>
      </c>
      <c r="AA402" s="8" t="s">
        <v>60</v>
      </c>
      <c r="AB402" s="12" t="s">
        <v>2831</v>
      </c>
      <c r="AC402" s="8" t="s">
        <v>60</v>
      </c>
      <c r="AD402" s="12" t="s">
        <v>2832</v>
      </c>
      <c r="AE402" s="8" t="s">
        <v>3023</v>
      </c>
      <c r="AF402" s="8" t="s">
        <v>3013</v>
      </c>
      <c r="AG402" s="8" t="s">
        <v>2969</v>
      </c>
      <c r="AH402" s="8" t="s">
        <v>654</v>
      </c>
      <c r="AI402" s="8" t="s">
        <v>66</v>
      </c>
      <c r="AJ402" s="8" t="s">
        <v>86</v>
      </c>
      <c r="AK402" s="13" t="s">
        <v>3024</v>
      </c>
      <c r="AL402" s="13" t="s">
        <v>3025</v>
      </c>
      <c r="AM402" s="8" t="s">
        <v>1449</v>
      </c>
      <c r="AN402" s="8" t="s">
        <v>3026</v>
      </c>
      <c r="AO402" s="13" t="s">
        <v>3027</v>
      </c>
      <c r="AP402" s="9" t="s">
        <v>3013</v>
      </c>
      <c r="AQ402" s="11">
        <v>15489.0</v>
      </c>
    </row>
    <row r="403">
      <c r="A403" s="8" t="str">
        <f t="shared" si="1"/>
        <v>HC Grover has been removed. </v>
      </c>
      <c r="B403" s="8" t="s">
        <v>3013</v>
      </c>
      <c r="C403" s="8" t="s">
        <v>1432</v>
      </c>
      <c r="D403" s="9" t="s">
        <v>2957</v>
      </c>
      <c r="E403" s="8" t="s">
        <v>2991</v>
      </c>
      <c r="F403" s="8" t="s">
        <v>46</v>
      </c>
      <c r="G403" s="8" t="s">
        <v>47</v>
      </c>
      <c r="H403" s="8" t="s">
        <v>3014</v>
      </c>
      <c r="I403" s="8" t="s">
        <v>49</v>
      </c>
      <c r="J403" s="10">
        <v>4.07</v>
      </c>
      <c r="K403" s="8" t="s">
        <v>3015</v>
      </c>
      <c r="L403" s="8" t="s">
        <v>3016</v>
      </c>
      <c r="M403" s="8" t="s">
        <v>86</v>
      </c>
      <c r="N403" s="8" t="s">
        <v>3039</v>
      </c>
      <c r="O403" s="8" t="s">
        <v>52</v>
      </c>
      <c r="P403" s="8"/>
      <c r="Q403" s="8" t="s">
        <v>277</v>
      </c>
      <c r="R403" s="8" t="s">
        <v>3040</v>
      </c>
      <c r="S403" s="8"/>
      <c r="T403" s="11" t="str">
        <f t="shared" si="2"/>
        <v>HC Grover has been removed. </v>
      </c>
      <c r="U403" s="8"/>
      <c r="V403" s="8"/>
      <c r="W403" s="8"/>
      <c r="X403" s="8" t="s">
        <v>3020</v>
      </c>
      <c r="Y403" s="8" t="s">
        <v>60</v>
      </c>
      <c r="Z403" s="12" t="s">
        <v>2830</v>
      </c>
      <c r="AA403" s="8" t="s">
        <v>60</v>
      </c>
      <c r="AB403" s="12" t="s">
        <v>2831</v>
      </c>
      <c r="AC403" s="8" t="s">
        <v>60</v>
      </c>
      <c r="AD403" s="12" t="s">
        <v>2832</v>
      </c>
      <c r="AE403" s="8" t="s">
        <v>3023</v>
      </c>
      <c r="AF403" s="8" t="s">
        <v>3013</v>
      </c>
      <c r="AG403" s="8" t="s">
        <v>2969</v>
      </c>
      <c r="AH403" s="8" t="s">
        <v>654</v>
      </c>
      <c r="AI403" s="8" t="s">
        <v>66</v>
      </c>
      <c r="AJ403" s="8" t="s">
        <v>86</v>
      </c>
      <c r="AK403" s="13" t="s">
        <v>3024</v>
      </c>
      <c r="AL403" s="13" t="s">
        <v>3025</v>
      </c>
      <c r="AM403" s="8" t="s">
        <v>1449</v>
      </c>
      <c r="AN403" s="8" t="s">
        <v>3026</v>
      </c>
      <c r="AO403" s="13" t="s">
        <v>3027</v>
      </c>
      <c r="AP403" s="9" t="s">
        <v>3013</v>
      </c>
      <c r="AQ403" s="11">
        <v>15489.0</v>
      </c>
    </row>
    <row r="404">
      <c r="A404" s="8" t="str">
        <f t="shared" si="1"/>
        <v>Cale McDaniel</v>
      </c>
      <c r="B404" s="8" t="s">
        <v>3041</v>
      </c>
      <c r="C404" s="8" t="s">
        <v>178</v>
      </c>
      <c r="D404" s="9" t="s">
        <v>2957</v>
      </c>
      <c r="E404" s="8" t="s">
        <v>3042</v>
      </c>
      <c r="F404" s="8" t="s">
        <v>46</v>
      </c>
      <c r="G404" s="8" t="s">
        <v>47</v>
      </c>
      <c r="H404" s="8" t="s">
        <v>3043</v>
      </c>
      <c r="I404" s="8" t="s">
        <v>49</v>
      </c>
      <c r="J404" s="10">
        <v>3.38</v>
      </c>
      <c r="K404" s="8" t="s">
        <v>3044</v>
      </c>
      <c r="L404" s="8" t="s">
        <v>86</v>
      </c>
      <c r="M404" s="8" t="s">
        <v>86</v>
      </c>
      <c r="N404" s="8" t="s">
        <v>3045</v>
      </c>
      <c r="O404" s="8" t="s">
        <v>52</v>
      </c>
      <c r="P404" s="8"/>
      <c r="Q404" s="8"/>
      <c r="R404" s="8" t="s">
        <v>3046</v>
      </c>
      <c r="S404" s="8" t="s">
        <v>1254</v>
      </c>
      <c r="T404" s="11" t="str">
        <f t="shared" si="2"/>
        <v>Cale McDaniel</v>
      </c>
      <c r="U404" s="8" t="s">
        <v>55</v>
      </c>
      <c r="V404" s="8" t="s">
        <v>3047</v>
      </c>
      <c r="W404" s="8" t="s">
        <v>3048</v>
      </c>
      <c r="X404" s="8" t="s">
        <v>3049</v>
      </c>
      <c r="Y404" s="12" t="s">
        <v>3050</v>
      </c>
      <c r="Z404" s="12" t="s">
        <v>3051</v>
      </c>
      <c r="AA404" s="12" t="s">
        <v>3052</v>
      </c>
      <c r="AB404" s="8" t="s">
        <v>60</v>
      </c>
      <c r="AC404" s="12" t="s">
        <v>3053</v>
      </c>
      <c r="AD404" s="12" t="s">
        <v>3054</v>
      </c>
      <c r="AE404" s="8" t="s">
        <v>3055</v>
      </c>
      <c r="AF404" s="8" t="s">
        <v>3056</v>
      </c>
      <c r="AG404" s="8" t="s">
        <v>2969</v>
      </c>
      <c r="AH404" s="8" t="s">
        <v>232</v>
      </c>
      <c r="AI404" s="8" t="s">
        <v>66</v>
      </c>
      <c r="AJ404" s="8" t="s">
        <v>86</v>
      </c>
      <c r="AK404" s="8"/>
      <c r="AL404" s="8"/>
      <c r="AM404" s="8" t="s">
        <v>3057</v>
      </c>
      <c r="AN404" s="8" t="s">
        <v>3058</v>
      </c>
      <c r="AO404" s="8" t="s">
        <v>3059</v>
      </c>
      <c r="AP404" s="9" t="s">
        <v>3056</v>
      </c>
      <c r="AQ404" s="11">
        <v>32166.0</v>
      </c>
    </row>
    <row r="405">
      <c r="A405" s="8" t="str">
        <f t="shared" si="1"/>
        <v>Adam Bray</v>
      </c>
      <c r="B405" s="8" t="s">
        <v>3041</v>
      </c>
      <c r="C405" s="8" t="s">
        <v>178</v>
      </c>
      <c r="D405" s="9" t="s">
        <v>2957</v>
      </c>
      <c r="E405" s="8" t="s">
        <v>3042</v>
      </c>
      <c r="F405" s="8" t="s">
        <v>46</v>
      </c>
      <c r="G405" s="8" t="s">
        <v>47</v>
      </c>
      <c r="H405" s="8" t="s">
        <v>3043</v>
      </c>
      <c r="I405" s="8" t="s">
        <v>49</v>
      </c>
      <c r="J405" s="10">
        <v>3.38</v>
      </c>
      <c r="K405" s="8" t="s">
        <v>3044</v>
      </c>
      <c r="L405" s="8" t="s">
        <v>86</v>
      </c>
      <c r="M405" s="8" t="s">
        <v>86</v>
      </c>
      <c r="N405" s="8" t="s">
        <v>3060</v>
      </c>
      <c r="O405" s="8" t="s">
        <v>52</v>
      </c>
      <c r="P405" s="8"/>
      <c r="Q405" s="8"/>
      <c r="R405" s="8" t="s">
        <v>513</v>
      </c>
      <c r="S405" s="8" t="s">
        <v>3061</v>
      </c>
      <c r="T405" s="11" t="str">
        <f t="shared" si="2"/>
        <v>Adam Bray</v>
      </c>
      <c r="U405" s="8" t="s">
        <v>106</v>
      </c>
      <c r="V405" s="8" t="s">
        <v>3062</v>
      </c>
      <c r="W405" s="8" t="s">
        <v>3063</v>
      </c>
      <c r="X405" s="8" t="s">
        <v>3049</v>
      </c>
      <c r="Y405" s="12" t="s">
        <v>3064</v>
      </c>
      <c r="Z405" s="12" t="s">
        <v>3051</v>
      </c>
      <c r="AA405" s="12" t="s">
        <v>3065</v>
      </c>
      <c r="AB405" s="8" t="s">
        <v>60</v>
      </c>
      <c r="AC405" s="12" t="s">
        <v>3066</v>
      </c>
      <c r="AD405" s="12" t="s">
        <v>3054</v>
      </c>
      <c r="AE405" s="8" t="s">
        <v>3055</v>
      </c>
      <c r="AF405" s="8" t="s">
        <v>3056</v>
      </c>
      <c r="AG405" s="8" t="s">
        <v>2969</v>
      </c>
      <c r="AH405" s="8" t="s">
        <v>232</v>
      </c>
      <c r="AI405" s="8" t="s">
        <v>66</v>
      </c>
      <c r="AJ405" s="8" t="s">
        <v>86</v>
      </c>
      <c r="AK405" s="8"/>
      <c r="AL405" s="8"/>
      <c r="AM405" s="8" t="s">
        <v>3057</v>
      </c>
      <c r="AN405" s="8" t="s">
        <v>3058</v>
      </c>
      <c r="AO405" s="8" t="s">
        <v>3059</v>
      </c>
      <c r="AP405" s="9" t="s">
        <v>3056</v>
      </c>
      <c r="AQ405" s="11">
        <v>32166.0</v>
      </c>
    </row>
    <row r="406">
      <c r="A406" s="8" t="str">
        <f t="shared" si="1"/>
        <v>Mike Judge</v>
      </c>
      <c r="B406" s="8" t="s">
        <v>3041</v>
      </c>
      <c r="C406" s="8" t="s">
        <v>178</v>
      </c>
      <c r="D406" s="9" t="s">
        <v>2957</v>
      </c>
      <c r="E406" s="8" t="s">
        <v>3042</v>
      </c>
      <c r="F406" s="8" t="s">
        <v>46</v>
      </c>
      <c r="G406" s="8" t="s">
        <v>47</v>
      </c>
      <c r="H406" s="8" t="s">
        <v>3043</v>
      </c>
      <c r="I406" s="8" t="s">
        <v>49</v>
      </c>
      <c r="J406" s="10">
        <v>3.38</v>
      </c>
      <c r="K406" s="8" t="s">
        <v>3044</v>
      </c>
      <c r="L406" s="8" t="s">
        <v>86</v>
      </c>
      <c r="M406" s="8" t="s">
        <v>86</v>
      </c>
      <c r="N406" s="8" t="s">
        <v>3067</v>
      </c>
      <c r="O406" s="8" t="s">
        <v>52</v>
      </c>
      <c r="P406" s="8"/>
      <c r="Q406" s="8"/>
      <c r="R406" s="8" t="s">
        <v>1237</v>
      </c>
      <c r="S406" s="8" t="s">
        <v>3068</v>
      </c>
      <c r="T406" s="11" t="str">
        <f t="shared" si="2"/>
        <v>Mike Judge</v>
      </c>
      <c r="U406" s="8" t="s">
        <v>80</v>
      </c>
      <c r="V406" s="8" t="s">
        <v>86</v>
      </c>
      <c r="W406" s="8"/>
      <c r="X406" s="8" t="s">
        <v>3049</v>
      </c>
      <c r="Y406" s="8" t="s">
        <v>60</v>
      </c>
      <c r="Z406" s="12" t="s">
        <v>3051</v>
      </c>
      <c r="AA406" s="8" t="s">
        <v>60</v>
      </c>
      <c r="AB406" s="8" t="s">
        <v>60</v>
      </c>
      <c r="AC406" s="8" t="s">
        <v>60</v>
      </c>
      <c r="AD406" s="12" t="s">
        <v>3054</v>
      </c>
      <c r="AE406" s="8" t="s">
        <v>3055</v>
      </c>
      <c r="AF406" s="8" t="s">
        <v>3056</v>
      </c>
      <c r="AG406" s="8" t="s">
        <v>2969</v>
      </c>
      <c r="AH406" s="8" t="s">
        <v>232</v>
      </c>
      <c r="AI406" s="8" t="s">
        <v>66</v>
      </c>
      <c r="AJ406" s="8" t="s">
        <v>86</v>
      </c>
      <c r="AK406" s="8"/>
      <c r="AL406" s="8"/>
      <c r="AM406" s="8" t="s">
        <v>3057</v>
      </c>
      <c r="AN406" s="8" t="s">
        <v>3058</v>
      </c>
      <c r="AO406" s="8" t="s">
        <v>3059</v>
      </c>
      <c r="AP406" s="9" t="s">
        <v>3056</v>
      </c>
      <c r="AQ406" s="11">
        <v>32166.0</v>
      </c>
    </row>
    <row r="407">
      <c r="A407" s="8" t="str">
        <f t="shared" si="1"/>
        <v>Jaymes Talkington</v>
      </c>
      <c r="B407" s="8" t="s">
        <v>3041</v>
      </c>
      <c r="C407" s="8" t="s">
        <v>178</v>
      </c>
      <c r="D407" s="9" t="s">
        <v>2957</v>
      </c>
      <c r="E407" s="8" t="s">
        <v>3042</v>
      </c>
      <c r="F407" s="8" t="s">
        <v>46</v>
      </c>
      <c r="G407" s="8" t="s">
        <v>47</v>
      </c>
      <c r="H407" s="8" t="s">
        <v>3043</v>
      </c>
      <c r="I407" s="8" t="s">
        <v>49</v>
      </c>
      <c r="J407" s="10">
        <v>3.38</v>
      </c>
      <c r="K407" s="8" t="s">
        <v>3044</v>
      </c>
      <c r="L407" s="8" t="s">
        <v>86</v>
      </c>
      <c r="M407" s="8" t="s">
        <v>86</v>
      </c>
      <c r="N407" s="8" t="s">
        <v>3069</v>
      </c>
      <c r="O407" s="8" t="s">
        <v>52</v>
      </c>
      <c r="P407" s="8"/>
      <c r="Q407" s="8"/>
      <c r="R407" s="8" t="s">
        <v>3070</v>
      </c>
      <c r="S407" s="8" t="s">
        <v>3071</v>
      </c>
      <c r="T407" s="11" t="str">
        <f t="shared" si="2"/>
        <v>Jaymes Talkington</v>
      </c>
      <c r="U407" s="8" t="s">
        <v>80</v>
      </c>
      <c r="V407" s="8" t="s">
        <v>3072</v>
      </c>
      <c r="W407" s="8" t="s">
        <v>3073</v>
      </c>
      <c r="X407" s="8" t="s">
        <v>3049</v>
      </c>
      <c r="Y407" s="12" t="s">
        <v>3074</v>
      </c>
      <c r="Z407" s="12" t="s">
        <v>3051</v>
      </c>
      <c r="AA407" s="12" t="s">
        <v>3075</v>
      </c>
      <c r="AB407" s="8" t="s">
        <v>60</v>
      </c>
      <c r="AC407" s="8" t="s">
        <v>60</v>
      </c>
      <c r="AD407" s="12" t="s">
        <v>3054</v>
      </c>
      <c r="AE407" s="8" t="s">
        <v>3055</v>
      </c>
      <c r="AF407" s="8" t="s">
        <v>3056</v>
      </c>
      <c r="AG407" s="8" t="s">
        <v>2969</v>
      </c>
      <c r="AH407" s="8" t="s">
        <v>232</v>
      </c>
      <c r="AI407" s="8" t="s">
        <v>66</v>
      </c>
      <c r="AJ407" s="8" t="s">
        <v>86</v>
      </c>
      <c r="AK407" s="8"/>
      <c r="AL407" s="8"/>
      <c r="AM407" s="8" t="s">
        <v>3057</v>
      </c>
      <c r="AN407" s="8" t="s">
        <v>3058</v>
      </c>
      <c r="AO407" s="8" t="s">
        <v>3059</v>
      </c>
      <c r="AP407" s="9" t="s">
        <v>3056</v>
      </c>
      <c r="AQ407" s="11">
        <v>32166.0</v>
      </c>
    </row>
    <row r="408">
      <c r="A408" s="8" t="str">
        <f t="shared" si="1"/>
        <v>Paris Williams</v>
      </c>
      <c r="B408" s="8" t="s">
        <v>3041</v>
      </c>
      <c r="C408" s="8" t="s">
        <v>178</v>
      </c>
      <c r="D408" s="9" t="s">
        <v>2957</v>
      </c>
      <c r="E408" s="8" t="s">
        <v>3042</v>
      </c>
      <c r="F408" s="8" t="s">
        <v>46</v>
      </c>
      <c r="G408" s="8" t="s">
        <v>47</v>
      </c>
      <c r="H408" s="8" t="s">
        <v>3043</v>
      </c>
      <c r="I408" s="8" t="s">
        <v>49</v>
      </c>
      <c r="J408" s="10">
        <v>3.38</v>
      </c>
      <c r="K408" s="8" t="s">
        <v>3044</v>
      </c>
      <c r="L408" s="8"/>
      <c r="M408" s="8"/>
      <c r="N408" s="8" t="s">
        <v>3076</v>
      </c>
      <c r="O408" s="8" t="s">
        <v>52</v>
      </c>
      <c r="P408" s="8"/>
      <c r="Q408" s="8"/>
      <c r="R408" s="8" t="s">
        <v>3077</v>
      </c>
      <c r="S408" s="8" t="s">
        <v>1878</v>
      </c>
      <c r="T408" s="11" t="str">
        <f t="shared" si="2"/>
        <v>Paris Williams</v>
      </c>
      <c r="U408" s="8" t="s">
        <v>80</v>
      </c>
      <c r="V408" s="8" t="s">
        <v>3078</v>
      </c>
      <c r="W408" s="8" t="s">
        <v>3079</v>
      </c>
      <c r="X408" s="8" t="s">
        <v>3049</v>
      </c>
      <c r="Y408" s="8" t="s">
        <v>60</v>
      </c>
      <c r="Z408" s="12" t="s">
        <v>3051</v>
      </c>
      <c r="AA408" s="8" t="s">
        <v>60</v>
      </c>
      <c r="AB408" s="12" t="s">
        <v>3080</v>
      </c>
      <c r="AC408" s="8" t="s">
        <v>60</v>
      </c>
      <c r="AD408" s="12" t="s">
        <v>3054</v>
      </c>
      <c r="AE408" s="8" t="s">
        <v>3055</v>
      </c>
      <c r="AF408" s="8" t="s">
        <v>3056</v>
      </c>
      <c r="AG408" s="8" t="s">
        <v>2969</v>
      </c>
      <c r="AH408" s="8" t="s">
        <v>232</v>
      </c>
      <c r="AI408" s="8" t="s">
        <v>66</v>
      </c>
      <c r="AJ408" s="8"/>
      <c r="AK408" s="8"/>
      <c r="AL408" s="8"/>
      <c r="AM408" s="8" t="s">
        <v>3057</v>
      </c>
      <c r="AN408" s="8" t="s">
        <v>3058</v>
      </c>
      <c r="AO408" s="8" t="s">
        <v>3059</v>
      </c>
      <c r="AP408" s="9" t="s">
        <v>3056</v>
      </c>
      <c r="AQ408" s="11">
        <v>32166.0</v>
      </c>
    </row>
    <row r="409">
      <c r="A409" s="8" t="str">
        <f t="shared" si="1"/>
        <v>Rachael Coelho</v>
      </c>
      <c r="B409" s="8" t="s">
        <v>3041</v>
      </c>
      <c r="C409" s="8" t="s">
        <v>178</v>
      </c>
      <c r="D409" s="9" t="s">
        <v>2957</v>
      </c>
      <c r="E409" s="8" t="s">
        <v>3042</v>
      </c>
      <c r="F409" s="8" t="s">
        <v>46</v>
      </c>
      <c r="G409" s="8" t="s">
        <v>47</v>
      </c>
      <c r="H409" s="8" t="s">
        <v>3043</v>
      </c>
      <c r="I409" s="8" t="s">
        <v>49</v>
      </c>
      <c r="J409" s="10">
        <v>3.38</v>
      </c>
      <c r="K409" s="8" t="s">
        <v>3044</v>
      </c>
      <c r="L409" s="8" t="s">
        <v>86</v>
      </c>
      <c r="M409" s="8" t="s">
        <v>86</v>
      </c>
      <c r="N409" s="8" t="s">
        <v>3081</v>
      </c>
      <c r="O409" s="8" t="s">
        <v>52</v>
      </c>
      <c r="P409" s="8"/>
      <c r="Q409" s="8"/>
      <c r="R409" s="8" t="s">
        <v>3082</v>
      </c>
      <c r="S409" s="8" t="s">
        <v>3083</v>
      </c>
      <c r="T409" s="11" t="str">
        <f t="shared" si="2"/>
        <v>Rachael Coelho</v>
      </c>
      <c r="U409" s="8" t="s">
        <v>80</v>
      </c>
      <c r="V409" s="8" t="s">
        <v>3084</v>
      </c>
      <c r="W409" s="8" t="s">
        <v>3085</v>
      </c>
      <c r="X409" s="8" t="s">
        <v>3049</v>
      </c>
      <c r="Y409" s="12" t="s">
        <v>3086</v>
      </c>
      <c r="Z409" s="12" t="s">
        <v>3051</v>
      </c>
      <c r="AA409" s="8" t="s">
        <v>60</v>
      </c>
      <c r="AB409" s="8" t="s">
        <v>60</v>
      </c>
      <c r="AC409" s="12" t="s">
        <v>3087</v>
      </c>
      <c r="AD409" s="12" t="s">
        <v>3054</v>
      </c>
      <c r="AE409" s="8" t="s">
        <v>3055</v>
      </c>
      <c r="AF409" s="8" t="s">
        <v>3056</v>
      </c>
      <c r="AG409" s="8" t="s">
        <v>2969</v>
      </c>
      <c r="AH409" s="8" t="s">
        <v>232</v>
      </c>
      <c r="AI409" s="8" t="s">
        <v>66</v>
      </c>
      <c r="AJ409" s="8" t="s">
        <v>86</v>
      </c>
      <c r="AK409" s="8"/>
      <c r="AL409" s="8"/>
      <c r="AM409" s="8" t="s">
        <v>3057</v>
      </c>
      <c r="AN409" s="8" t="s">
        <v>3058</v>
      </c>
      <c r="AO409" s="8" t="s">
        <v>3059</v>
      </c>
      <c r="AP409" s="9" t="s">
        <v>3056</v>
      </c>
      <c r="AQ409" s="11">
        <v>32166.0</v>
      </c>
    </row>
    <row r="410">
      <c r="A410" s="8" t="str">
        <f t="shared" si="1"/>
        <v>Caryl Smith Gilbert</v>
      </c>
      <c r="B410" s="8" t="s">
        <v>3088</v>
      </c>
      <c r="C410" s="8" t="s">
        <v>119</v>
      </c>
      <c r="D410" s="9" t="s">
        <v>2957</v>
      </c>
      <c r="E410" s="8" t="s">
        <v>3089</v>
      </c>
      <c r="F410" s="8" t="s">
        <v>46</v>
      </c>
      <c r="G410" s="8" t="s">
        <v>47</v>
      </c>
      <c r="H410" s="8" t="s">
        <v>3090</v>
      </c>
      <c r="I410" s="8" t="s">
        <v>49</v>
      </c>
      <c r="J410" s="10">
        <v>4.0</v>
      </c>
      <c r="K410" s="8" t="s">
        <v>3091</v>
      </c>
      <c r="L410" s="8" t="s">
        <v>3092</v>
      </c>
      <c r="M410" s="8" t="s">
        <v>86</v>
      </c>
      <c r="N410" s="8" t="s">
        <v>3093</v>
      </c>
      <c r="O410" s="8" t="s">
        <v>52</v>
      </c>
      <c r="P410" s="8"/>
      <c r="Q410" s="8"/>
      <c r="R410" s="8" t="s">
        <v>3094</v>
      </c>
      <c r="S410" s="8" t="s">
        <v>3095</v>
      </c>
      <c r="T410" s="11" t="str">
        <f t="shared" si="2"/>
        <v>Caryl Smith Gilbert</v>
      </c>
      <c r="U410" s="8" t="s">
        <v>2105</v>
      </c>
      <c r="V410" s="8" t="s">
        <v>3096</v>
      </c>
      <c r="W410" s="8" t="s">
        <v>3097</v>
      </c>
      <c r="X410" s="8" t="s">
        <v>3098</v>
      </c>
      <c r="Y410" s="12" t="s">
        <v>3099</v>
      </c>
      <c r="Z410" s="12" t="s">
        <v>3100</v>
      </c>
      <c r="AA410" s="8" t="s">
        <v>60</v>
      </c>
      <c r="AB410" s="12" t="s">
        <v>3101</v>
      </c>
      <c r="AC410" s="12" t="s">
        <v>3102</v>
      </c>
      <c r="AD410" s="12" t="s">
        <v>3103</v>
      </c>
      <c r="AE410" s="8"/>
      <c r="AF410" s="8" t="s">
        <v>2957</v>
      </c>
      <c r="AG410" s="8" t="s">
        <v>2969</v>
      </c>
      <c r="AH410" s="8" t="s">
        <v>352</v>
      </c>
      <c r="AI410" s="8" t="s">
        <v>66</v>
      </c>
      <c r="AJ410" s="8" t="s">
        <v>86</v>
      </c>
      <c r="AK410" s="13" t="s">
        <v>2809</v>
      </c>
      <c r="AL410" s="13" t="s">
        <v>3104</v>
      </c>
      <c r="AM410" s="8" t="s">
        <v>2024</v>
      </c>
      <c r="AN410" s="8" t="s">
        <v>3105</v>
      </c>
      <c r="AO410" s="13" t="s">
        <v>3106</v>
      </c>
      <c r="AP410" s="9" t="s">
        <v>2957</v>
      </c>
      <c r="AQ410" s="11">
        <v>27951.0</v>
      </c>
    </row>
    <row r="411">
      <c r="A411" s="8" t="str">
        <f t="shared" si="1"/>
        <v>Darryl Shaw</v>
      </c>
      <c r="B411" s="8" t="s">
        <v>3088</v>
      </c>
      <c r="C411" s="8" t="s">
        <v>119</v>
      </c>
      <c r="D411" s="9" t="s">
        <v>2957</v>
      </c>
      <c r="E411" s="8" t="s">
        <v>3089</v>
      </c>
      <c r="F411" s="8" t="s">
        <v>46</v>
      </c>
      <c r="G411" s="8" t="s">
        <v>47</v>
      </c>
      <c r="H411" s="8" t="s">
        <v>3090</v>
      </c>
      <c r="I411" s="8" t="s">
        <v>49</v>
      </c>
      <c r="J411" s="10">
        <v>4.0</v>
      </c>
      <c r="K411" s="8" t="s">
        <v>3091</v>
      </c>
      <c r="L411" s="8" t="s">
        <v>3092</v>
      </c>
      <c r="M411" s="8" t="s">
        <v>86</v>
      </c>
      <c r="N411" s="8" t="s">
        <v>3107</v>
      </c>
      <c r="O411" s="8" t="s">
        <v>52</v>
      </c>
      <c r="P411" s="8"/>
      <c r="Q411" s="8"/>
      <c r="R411" s="8" t="s">
        <v>2252</v>
      </c>
      <c r="S411" s="8" t="s">
        <v>3108</v>
      </c>
      <c r="T411" s="11" t="str">
        <f t="shared" si="2"/>
        <v>Darryl Shaw</v>
      </c>
      <c r="U411" s="8" t="s">
        <v>3019</v>
      </c>
      <c r="V411" s="8" t="s">
        <v>3109</v>
      </c>
      <c r="W411" s="8"/>
      <c r="X411" s="8" t="s">
        <v>3098</v>
      </c>
      <c r="Y411" s="8" t="s">
        <v>60</v>
      </c>
      <c r="Z411" s="12" t="s">
        <v>3100</v>
      </c>
      <c r="AA411" s="12" t="s">
        <v>3110</v>
      </c>
      <c r="AB411" s="12" t="s">
        <v>3101</v>
      </c>
      <c r="AC411" s="8" t="s">
        <v>60</v>
      </c>
      <c r="AD411" s="12" t="s">
        <v>3103</v>
      </c>
      <c r="AE411" s="8"/>
      <c r="AF411" s="8" t="s">
        <v>2957</v>
      </c>
      <c r="AG411" s="8" t="s">
        <v>2969</v>
      </c>
      <c r="AH411" s="8" t="s">
        <v>352</v>
      </c>
      <c r="AI411" s="8" t="s">
        <v>66</v>
      </c>
      <c r="AJ411" s="8" t="s">
        <v>86</v>
      </c>
      <c r="AK411" s="13" t="s">
        <v>2809</v>
      </c>
      <c r="AL411" s="13" t="s">
        <v>3104</v>
      </c>
      <c r="AM411" s="8" t="s">
        <v>2024</v>
      </c>
      <c r="AN411" s="8" t="s">
        <v>3105</v>
      </c>
      <c r="AO411" s="13" t="s">
        <v>3106</v>
      </c>
      <c r="AP411" s="9" t="s">
        <v>2957</v>
      </c>
      <c r="AQ411" s="11">
        <v>27951.0</v>
      </c>
    </row>
    <row r="412">
      <c r="A412" s="8" t="str">
        <f t="shared" si="1"/>
        <v>Darryl Shaw</v>
      </c>
      <c r="B412" s="8" t="s">
        <v>3088</v>
      </c>
      <c r="C412" s="8" t="s">
        <v>119</v>
      </c>
      <c r="D412" s="9" t="s">
        <v>2957</v>
      </c>
      <c r="E412" s="8" t="s">
        <v>3089</v>
      </c>
      <c r="F412" s="8" t="s">
        <v>46</v>
      </c>
      <c r="G412" s="8" t="s">
        <v>47</v>
      </c>
      <c r="H412" s="8" t="s">
        <v>3090</v>
      </c>
      <c r="I412" s="8" t="s">
        <v>49</v>
      </c>
      <c r="J412" s="10">
        <v>4.0</v>
      </c>
      <c r="K412" s="8" t="s">
        <v>3091</v>
      </c>
      <c r="L412" s="8" t="s">
        <v>3092</v>
      </c>
      <c r="M412" s="8"/>
      <c r="N412" s="8" t="s">
        <v>3111</v>
      </c>
      <c r="O412" s="8" t="s">
        <v>52</v>
      </c>
      <c r="P412" s="8"/>
      <c r="Q412" s="8"/>
      <c r="R412" s="8" t="s">
        <v>2252</v>
      </c>
      <c r="S412" s="8" t="s">
        <v>3108</v>
      </c>
      <c r="T412" s="11" t="str">
        <f t="shared" si="2"/>
        <v>Darryl Shaw</v>
      </c>
      <c r="U412" s="8" t="s">
        <v>3019</v>
      </c>
      <c r="V412" s="8" t="s">
        <v>3109</v>
      </c>
      <c r="W412" s="8"/>
      <c r="X412" s="8" t="s">
        <v>3098</v>
      </c>
      <c r="Y412" s="12" t="s">
        <v>3112</v>
      </c>
      <c r="Z412" s="12" t="s">
        <v>3100</v>
      </c>
      <c r="AA412" s="8" t="s">
        <v>60</v>
      </c>
      <c r="AB412" s="12" t="s">
        <v>3101</v>
      </c>
      <c r="AC412" s="12" t="s">
        <v>3113</v>
      </c>
      <c r="AD412" s="12" t="s">
        <v>3103</v>
      </c>
      <c r="AE412" s="8"/>
      <c r="AF412" s="8" t="s">
        <v>2957</v>
      </c>
      <c r="AG412" s="8" t="s">
        <v>2969</v>
      </c>
      <c r="AH412" s="8" t="s">
        <v>352</v>
      </c>
      <c r="AI412" s="8" t="s">
        <v>66</v>
      </c>
      <c r="AJ412" s="8"/>
      <c r="AK412" s="8" t="s">
        <v>2809</v>
      </c>
      <c r="AL412" s="8" t="s">
        <v>3104</v>
      </c>
      <c r="AM412" s="8" t="s">
        <v>2024</v>
      </c>
      <c r="AN412" s="8" t="s">
        <v>3105</v>
      </c>
      <c r="AO412" s="8" t="s">
        <v>3106</v>
      </c>
      <c r="AP412" s="9" t="s">
        <v>2957</v>
      </c>
      <c r="AQ412" s="11">
        <v>27951.0</v>
      </c>
    </row>
    <row r="413">
      <c r="A413" s="8" t="str">
        <f t="shared" si="1"/>
        <v>Noella Anyangwe</v>
      </c>
      <c r="B413" s="8" t="s">
        <v>3088</v>
      </c>
      <c r="C413" s="8" t="s">
        <v>119</v>
      </c>
      <c r="D413" s="9" t="s">
        <v>2957</v>
      </c>
      <c r="E413" s="8" t="s">
        <v>3089</v>
      </c>
      <c r="F413" s="8" t="s">
        <v>46</v>
      </c>
      <c r="G413" s="8" t="s">
        <v>47</v>
      </c>
      <c r="H413" s="8" t="s">
        <v>3090</v>
      </c>
      <c r="I413" s="8" t="s">
        <v>49</v>
      </c>
      <c r="J413" s="10">
        <v>4.0</v>
      </c>
      <c r="K413" s="8" t="s">
        <v>3091</v>
      </c>
      <c r="L413" s="8" t="s">
        <v>3092</v>
      </c>
      <c r="M413" s="8"/>
      <c r="N413" s="8" t="s">
        <v>3114</v>
      </c>
      <c r="O413" s="8" t="s">
        <v>52</v>
      </c>
      <c r="P413" s="8"/>
      <c r="Q413" s="8"/>
      <c r="R413" s="8" t="s">
        <v>3115</v>
      </c>
      <c r="S413" s="8" t="s">
        <v>3116</v>
      </c>
      <c r="T413" s="11" t="str">
        <f t="shared" si="2"/>
        <v>Noella Anyangwe</v>
      </c>
      <c r="U413" s="8" t="s">
        <v>149</v>
      </c>
      <c r="V413" s="8" t="s">
        <v>3117</v>
      </c>
      <c r="W413" s="8" t="s">
        <v>3118</v>
      </c>
      <c r="X413" s="8" t="s">
        <v>3098</v>
      </c>
      <c r="Y413" s="8" t="s">
        <v>60</v>
      </c>
      <c r="Z413" s="12" t="s">
        <v>3100</v>
      </c>
      <c r="AA413" s="12" t="s">
        <v>3119</v>
      </c>
      <c r="AB413" s="12" t="s">
        <v>3101</v>
      </c>
      <c r="AC413" s="8" t="s">
        <v>60</v>
      </c>
      <c r="AD413" s="12" t="s">
        <v>3103</v>
      </c>
      <c r="AE413" s="8"/>
      <c r="AF413" s="8" t="s">
        <v>2957</v>
      </c>
      <c r="AG413" s="8" t="s">
        <v>2969</v>
      </c>
      <c r="AH413" s="8" t="s">
        <v>352</v>
      </c>
      <c r="AI413" s="8" t="s">
        <v>66</v>
      </c>
      <c r="AJ413" s="8"/>
      <c r="AK413" s="13" t="s">
        <v>2809</v>
      </c>
      <c r="AL413" s="13" t="s">
        <v>3104</v>
      </c>
      <c r="AM413" s="8" t="s">
        <v>2024</v>
      </c>
      <c r="AN413" s="8" t="s">
        <v>3105</v>
      </c>
      <c r="AO413" s="13" t="s">
        <v>3106</v>
      </c>
      <c r="AP413" s="9" t="s">
        <v>2957</v>
      </c>
      <c r="AQ413" s="11">
        <v>27951.0</v>
      </c>
    </row>
    <row r="414">
      <c r="A414" s="8" t="str">
        <f t="shared" si="1"/>
        <v>Don Babbitt</v>
      </c>
      <c r="B414" s="8" t="s">
        <v>3088</v>
      </c>
      <c r="C414" s="8" t="s">
        <v>119</v>
      </c>
      <c r="D414" s="9" t="s">
        <v>2957</v>
      </c>
      <c r="E414" s="8" t="s">
        <v>3089</v>
      </c>
      <c r="F414" s="8" t="s">
        <v>46</v>
      </c>
      <c r="G414" s="8" t="s">
        <v>47</v>
      </c>
      <c r="H414" s="8" t="s">
        <v>3090</v>
      </c>
      <c r="I414" s="8" t="s">
        <v>49</v>
      </c>
      <c r="J414" s="10">
        <v>4.0</v>
      </c>
      <c r="K414" s="8" t="s">
        <v>3091</v>
      </c>
      <c r="L414" s="8" t="s">
        <v>3092</v>
      </c>
      <c r="M414" s="8" t="s">
        <v>86</v>
      </c>
      <c r="N414" s="8" t="s">
        <v>3120</v>
      </c>
      <c r="O414" s="8" t="s">
        <v>52</v>
      </c>
      <c r="P414" s="8"/>
      <c r="Q414" s="8"/>
      <c r="R414" s="8" t="s">
        <v>3121</v>
      </c>
      <c r="S414" s="8" t="s">
        <v>3122</v>
      </c>
      <c r="T414" s="11" t="str">
        <f t="shared" si="2"/>
        <v>Don Babbitt</v>
      </c>
      <c r="U414" s="8" t="s">
        <v>2821</v>
      </c>
      <c r="V414" s="8" t="s">
        <v>3123</v>
      </c>
      <c r="W414" s="8" t="s">
        <v>3124</v>
      </c>
      <c r="X414" s="8" t="s">
        <v>3098</v>
      </c>
      <c r="Y414" s="8" t="s">
        <v>60</v>
      </c>
      <c r="Z414" s="12" t="s">
        <v>3100</v>
      </c>
      <c r="AA414" s="12" t="s">
        <v>3125</v>
      </c>
      <c r="AB414" s="12" t="s">
        <v>3126</v>
      </c>
      <c r="AC414" s="8" t="s">
        <v>60</v>
      </c>
      <c r="AD414" s="12" t="s">
        <v>3103</v>
      </c>
      <c r="AE414" s="8"/>
      <c r="AF414" s="8" t="s">
        <v>2957</v>
      </c>
      <c r="AG414" s="8" t="s">
        <v>2969</v>
      </c>
      <c r="AH414" s="8" t="s">
        <v>352</v>
      </c>
      <c r="AI414" s="8" t="s">
        <v>66</v>
      </c>
      <c r="AJ414" s="8" t="s">
        <v>86</v>
      </c>
      <c r="AK414" s="13" t="s">
        <v>2809</v>
      </c>
      <c r="AL414" s="13" t="s">
        <v>3104</v>
      </c>
      <c r="AM414" s="8" t="s">
        <v>2024</v>
      </c>
      <c r="AN414" s="8" t="s">
        <v>3105</v>
      </c>
      <c r="AO414" s="13" t="s">
        <v>3106</v>
      </c>
      <c r="AP414" s="9" t="s">
        <v>2957</v>
      </c>
      <c r="AQ414" s="11">
        <v>27951.0</v>
      </c>
    </row>
    <row r="415">
      <c r="A415" s="8" t="str">
        <f t="shared" si="1"/>
        <v>Bailey Lear</v>
      </c>
      <c r="B415" s="8" t="s">
        <v>3088</v>
      </c>
      <c r="C415" s="8" t="s">
        <v>119</v>
      </c>
      <c r="D415" s="9" t="s">
        <v>2957</v>
      </c>
      <c r="E415" s="8" t="s">
        <v>3089</v>
      </c>
      <c r="F415" s="8" t="s">
        <v>46</v>
      </c>
      <c r="G415" s="8" t="s">
        <v>47</v>
      </c>
      <c r="H415" s="8" t="s">
        <v>3090</v>
      </c>
      <c r="I415" s="8" t="s">
        <v>49</v>
      </c>
      <c r="J415" s="10">
        <v>4.0</v>
      </c>
      <c r="K415" s="8" t="s">
        <v>3091</v>
      </c>
      <c r="L415" s="8" t="s">
        <v>3092</v>
      </c>
      <c r="M415" s="8" t="s">
        <v>86</v>
      </c>
      <c r="N415" s="8" t="s">
        <v>3127</v>
      </c>
      <c r="O415" s="8" t="s">
        <v>52</v>
      </c>
      <c r="P415" s="8"/>
      <c r="Q415" s="8"/>
      <c r="R415" s="8" t="s">
        <v>3128</v>
      </c>
      <c r="S415" s="8" t="s">
        <v>3129</v>
      </c>
      <c r="T415" s="11" t="str">
        <f t="shared" si="2"/>
        <v>Bailey Lear</v>
      </c>
      <c r="U415" s="8" t="s">
        <v>3130</v>
      </c>
      <c r="V415" s="8" t="s">
        <v>3131</v>
      </c>
      <c r="W415" s="8"/>
      <c r="X415" s="8" t="s">
        <v>3098</v>
      </c>
      <c r="Y415" s="8" t="s">
        <v>60</v>
      </c>
      <c r="Z415" s="12" t="s">
        <v>3100</v>
      </c>
      <c r="AA415" s="12" t="s">
        <v>3132</v>
      </c>
      <c r="AB415" s="12" t="s">
        <v>3101</v>
      </c>
      <c r="AC415" s="8" t="s">
        <v>60</v>
      </c>
      <c r="AD415" s="12" t="s">
        <v>3103</v>
      </c>
      <c r="AE415" s="8"/>
      <c r="AF415" s="8" t="s">
        <v>2957</v>
      </c>
      <c r="AG415" s="8" t="s">
        <v>2969</v>
      </c>
      <c r="AH415" s="8" t="s">
        <v>352</v>
      </c>
      <c r="AI415" s="8" t="s">
        <v>66</v>
      </c>
      <c r="AJ415" s="8" t="s">
        <v>86</v>
      </c>
      <c r="AK415" s="13" t="s">
        <v>2809</v>
      </c>
      <c r="AL415" s="13" t="s">
        <v>3104</v>
      </c>
      <c r="AM415" s="8" t="s">
        <v>2024</v>
      </c>
      <c r="AN415" s="8" t="s">
        <v>3105</v>
      </c>
      <c r="AO415" s="13" t="s">
        <v>3106</v>
      </c>
      <c r="AP415" s="15" t="s">
        <v>2957</v>
      </c>
      <c r="AQ415" s="11">
        <v>27951.0</v>
      </c>
    </row>
    <row r="416">
      <c r="A416" s="8" t="str">
        <f t="shared" si="1"/>
        <v>Karim Abdel Wahab</v>
      </c>
      <c r="B416" s="8" t="s">
        <v>3088</v>
      </c>
      <c r="C416" s="8" t="s">
        <v>119</v>
      </c>
      <c r="D416" s="9" t="s">
        <v>2957</v>
      </c>
      <c r="E416" s="8" t="s">
        <v>3089</v>
      </c>
      <c r="F416" s="8" t="s">
        <v>46</v>
      </c>
      <c r="G416" s="8" t="s">
        <v>47</v>
      </c>
      <c r="H416" s="8" t="s">
        <v>3090</v>
      </c>
      <c r="I416" s="8" t="s">
        <v>49</v>
      </c>
      <c r="J416" s="10">
        <v>4.0</v>
      </c>
      <c r="K416" s="8" t="s">
        <v>3091</v>
      </c>
      <c r="L416" s="8" t="s">
        <v>3092</v>
      </c>
      <c r="M416" s="8" t="s">
        <v>86</v>
      </c>
      <c r="N416" s="8" t="s">
        <v>3133</v>
      </c>
      <c r="O416" s="8" t="s">
        <v>52</v>
      </c>
      <c r="P416" s="8"/>
      <c r="Q416" s="8"/>
      <c r="R416" s="8" t="s">
        <v>3134</v>
      </c>
      <c r="S416" s="8" t="s">
        <v>3135</v>
      </c>
      <c r="T416" s="11" t="str">
        <f t="shared" si="2"/>
        <v>Karim Abdel Wahab</v>
      </c>
      <c r="U416" s="8" t="s">
        <v>167</v>
      </c>
      <c r="V416" s="8" t="s">
        <v>3136</v>
      </c>
      <c r="W416" s="8"/>
      <c r="X416" s="8" t="s">
        <v>3098</v>
      </c>
      <c r="Y416" s="12" t="s">
        <v>3137</v>
      </c>
      <c r="Z416" s="12" t="s">
        <v>3100</v>
      </c>
      <c r="AA416" s="8" t="s">
        <v>60</v>
      </c>
      <c r="AB416" s="12" t="s">
        <v>3101</v>
      </c>
      <c r="AC416" s="12" t="s">
        <v>3138</v>
      </c>
      <c r="AD416" s="12" t="s">
        <v>3103</v>
      </c>
      <c r="AE416" s="8"/>
      <c r="AF416" s="8" t="s">
        <v>2957</v>
      </c>
      <c r="AG416" s="8" t="s">
        <v>2969</v>
      </c>
      <c r="AH416" s="8" t="s">
        <v>352</v>
      </c>
      <c r="AI416" s="8" t="s">
        <v>66</v>
      </c>
      <c r="AJ416" s="8" t="s">
        <v>86</v>
      </c>
      <c r="AK416" s="13" t="s">
        <v>2809</v>
      </c>
      <c r="AL416" s="13" t="s">
        <v>3104</v>
      </c>
      <c r="AM416" s="8" t="s">
        <v>2024</v>
      </c>
      <c r="AN416" s="8" t="s">
        <v>3105</v>
      </c>
      <c r="AO416" s="13" t="s">
        <v>3106</v>
      </c>
      <c r="AP416" s="9" t="s">
        <v>2957</v>
      </c>
      <c r="AQ416" s="11">
        <v>27951.0</v>
      </c>
    </row>
    <row r="417">
      <c r="A417" s="8" t="str">
        <f t="shared" si="1"/>
        <v>Ryan Baily</v>
      </c>
      <c r="B417" s="8" t="s">
        <v>3088</v>
      </c>
      <c r="C417" s="8" t="s">
        <v>119</v>
      </c>
      <c r="D417" s="9" t="s">
        <v>2957</v>
      </c>
      <c r="E417" s="8" t="s">
        <v>3089</v>
      </c>
      <c r="F417" s="8" t="s">
        <v>46</v>
      </c>
      <c r="G417" s="8" t="s">
        <v>47</v>
      </c>
      <c r="H417" s="8" t="s">
        <v>3090</v>
      </c>
      <c r="I417" s="8" t="s">
        <v>49</v>
      </c>
      <c r="J417" s="10">
        <v>4.0</v>
      </c>
      <c r="K417" s="8" t="s">
        <v>3091</v>
      </c>
      <c r="L417" s="8" t="s">
        <v>3092</v>
      </c>
      <c r="M417" s="8" t="s">
        <v>86</v>
      </c>
      <c r="N417" s="8" t="s">
        <v>3139</v>
      </c>
      <c r="O417" s="8" t="s">
        <v>52</v>
      </c>
      <c r="P417" s="8"/>
      <c r="Q417" s="8"/>
      <c r="R417" s="8" t="s">
        <v>927</v>
      </c>
      <c r="S417" s="8" t="s">
        <v>3140</v>
      </c>
      <c r="T417" s="11" t="str">
        <f t="shared" si="2"/>
        <v>Ryan Baily</v>
      </c>
      <c r="U417" s="8" t="s">
        <v>3141</v>
      </c>
      <c r="V417" s="8" t="s">
        <v>3142</v>
      </c>
      <c r="W417" s="8"/>
      <c r="X417" s="8" t="s">
        <v>3098</v>
      </c>
      <c r="Y417" s="8" t="s">
        <v>60</v>
      </c>
      <c r="Z417" s="12" t="s">
        <v>3100</v>
      </c>
      <c r="AA417" s="8" t="s">
        <v>60</v>
      </c>
      <c r="AB417" s="12" t="s">
        <v>3101</v>
      </c>
      <c r="AC417" s="8" t="s">
        <v>60</v>
      </c>
      <c r="AD417" s="12" t="s">
        <v>3103</v>
      </c>
      <c r="AE417" s="8"/>
      <c r="AF417" s="8" t="s">
        <v>2957</v>
      </c>
      <c r="AG417" s="8" t="s">
        <v>2969</v>
      </c>
      <c r="AH417" s="8" t="s">
        <v>352</v>
      </c>
      <c r="AI417" s="8" t="s">
        <v>66</v>
      </c>
      <c r="AJ417" s="8" t="s">
        <v>86</v>
      </c>
      <c r="AK417" s="13" t="s">
        <v>2809</v>
      </c>
      <c r="AL417" s="13" t="s">
        <v>3104</v>
      </c>
      <c r="AM417" s="8" t="s">
        <v>2024</v>
      </c>
      <c r="AN417" s="8" t="s">
        <v>3105</v>
      </c>
      <c r="AO417" s="13" t="s">
        <v>3106</v>
      </c>
      <c r="AP417" s="15" t="s">
        <v>2957</v>
      </c>
      <c r="AQ417" s="11">
        <v>27951.0</v>
      </c>
    </row>
    <row r="418">
      <c r="A418" s="8" t="str">
        <f t="shared" si="1"/>
        <v>Lauren Hirneisen</v>
      </c>
      <c r="B418" s="8" t="s">
        <v>3088</v>
      </c>
      <c r="C418" s="8" t="s">
        <v>119</v>
      </c>
      <c r="D418" s="9" t="s">
        <v>2957</v>
      </c>
      <c r="E418" s="8" t="s">
        <v>3089</v>
      </c>
      <c r="F418" s="8" t="s">
        <v>46</v>
      </c>
      <c r="G418" s="8" t="s">
        <v>47</v>
      </c>
      <c r="H418" s="8" t="s">
        <v>3090</v>
      </c>
      <c r="I418" s="8" t="s">
        <v>49</v>
      </c>
      <c r="J418" s="10">
        <v>4.0</v>
      </c>
      <c r="K418" s="8" t="s">
        <v>3091</v>
      </c>
      <c r="L418" s="8" t="s">
        <v>3092</v>
      </c>
      <c r="M418" s="8"/>
      <c r="N418" s="8" t="s">
        <v>3143</v>
      </c>
      <c r="O418" s="8" t="s">
        <v>52</v>
      </c>
      <c r="P418" s="8"/>
      <c r="Q418" s="8"/>
      <c r="R418" s="8" t="s">
        <v>1301</v>
      </c>
      <c r="S418" s="8" t="s">
        <v>3144</v>
      </c>
      <c r="T418" s="11" t="str">
        <f t="shared" si="2"/>
        <v>Lauren Hirneisen</v>
      </c>
      <c r="U418" s="8" t="s">
        <v>695</v>
      </c>
      <c r="V418" s="8" t="s">
        <v>3145</v>
      </c>
      <c r="W418" s="8"/>
      <c r="X418" s="8" t="s">
        <v>3098</v>
      </c>
      <c r="Y418" s="8" t="s">
        <v>60</v>
      </c>
      <c r="Z418" s="12" t="s">
        <v>3100</v>
      </c>
      <c r="AA418" s="12" t="s">
        <v>3146</v>
      </c>
      <c r="AB418" s="12" t="s">
        <v>3101</v>
      </c>
      <c r="AC418" s="8" t="s">
        <v>60</v>
      </c>
      <c r="AD418" s="12" t="s">
        <v>3103</v>
      </c>
      <c r="AE418" s="8"/>
      <c r="AF418" s="8" t="s">
        <v>2957</v>
      </c>
      <c r="AG418" s="8" t="s">
        <v>2969</v>
      </c>
      <c r="AH418" s="8" t="s">
        <v>352</v>
      </c>
      <c r="AI418" s="8" t="s">
        <v>66</v>
      </c>
      <c r="AJ418" s="8"/>
      <c r="AK418" s="8" t="s">
        <v>2809</v>
      </c>
      <c r="AL418" s="8" t="s">
        <v>3104</v>
      </c>
      <c r="AM418" s="8" t="s">
        <v>2024</v>
      </c>
      <c r="AN418" s="8" t="s">
        <v>3105</v>
      </c>
      <c r="AO418" s="8" t="s">
        <v>3106</v>
      </c>
      <c r="AP418" s="9" t="s">
        <v>2957</v>
      </c>
      <c r="AQ418" s="11">
        <v>27951.0</v>
      </c>
    </row>
    <row r="419">
      <c r="A419" s="8" t="str">
        <f t="shared" si="1"/>
        <v>Adam Tribble</v>
      </c>
      <c r="B419" s="8" t="s">
        <v>3088</v>
      </c>
      <c r="C419" s="8" t="s">
        <v>119</v>
      </c>
      <c r="D419" s="9" t="s">
        <v>2957</v>
      </c>
      <c r="E419" s="8" t="s">
        <v>3089</v>
      </c>
      <c r="F419" s="8" t="s">
        <v>46</v>
      </c>
      <c r="G419" s="8" t="s">
        <v>47</v>
      </c>
      <c r="H419" s="8" t="s">
        <v>3090</v>
      </c>
      <c r="I419" s="8" t="s">
        <v>49</v>
      </c>
      <c r="J419" s="10">
        <v>4.0</v>
      </c>
      <c r="K419" s="8" t="s">
        <v>3091</v>
      </c>
      <c r="L419" s="8" t="s">
        <v>3092</v>
      </c>
      <c r="M419" s="8" t="s">
        <v>86</v>
      </c>
      <c r="N419" s="8" t="s">
        <v>3147</v>
      </c>
      <c r="O419" s="8" t="s">
        <v>52</v>
      </c>
      <c r="P419" s="8"/>
      <c r="Q419" s="8"/>
      <c r="R419" s="8" t="s">
        <v>513</v>
      </c>
      <c r="S419" s="8" t="s">
        <v>3148</v>
      </c>
      <c r="T419" s="11" t="str">
        <f t="shared" si="2"/>
        <v>Adam Tribble</v>
      </c>
      <c r="U419" s="8" t="s">
        <v>106</v>
      </c>
      <c r="V419" s="8" t="s">
        <v>3149</v>
      </c>
      <c r="W419" s="8"/>
      <c r="X419" s="8" t="s">
        <v>3098</v>
      </c>
      <c r="Y419" s="12" t="s">
        <v>3150</v>
      </c>
      <c r="Z419" s="12" t="s">
        <v>3100</v>
      </c>
      <c r="AA419" s="8" t="s">
        <v>60</v>
      </c>
      <c r="AB419" s="12" t="s">
        <v>3101</v>
      </c>
      <c r="AC419" s="12" t="s">
        <v>3151</v>
      </c>
      <c r="AD419" s="12" t="s">
        <v>3103</v>
      </c>
      <c r="AE419" s="8"/>
      <c r="AF419" s="8" t="s">
        <v>2957</v>
      </c>
      <c r="AG419" s="8" t="s">
        <v>2969</v>
      </c>
      <c r="AH419" s="8" t="s">
        <v>352</v>
      </c>
      <c r="AI419" s="8" t="s">
        <v>66</v>
      </c>
      <c r="AJ419" s="8" t="s">
        <v>86</v>
      </c>
      <c r="AK419" s="13" t="s">
        <v>2809</v>
      </c>
      <c r="AL419" s="13" t="s">
        <v>3104</v>
      </c>
      <c r="AM419" s="8" t="s">
        <v>2024</v>
      </c>
      <c r="AN419" s="8" t="s">
        <v>3105</v>
      </c>
      <c r="AO419" s="13" t="s">
        <v>3106</v>
      </c>
      <c r="AP419" s="15" t="s">
        <v>2957</v>
      </c>
      <c r="AQ419" s="11">
        <v>27951.0</v>
      </c>
    </row>
    <row r="420">
      <c r="A420" s="8" t="str">
        <f t="shared" si="1"/>
        <v>Phelani Maduwa</v>
      </c>
      <c r="B420" s="8" t="s">
        <v>3152</v>
      </c>
      <c r="C420" s="8" t="s">
        <v>893</v>
      </c>
      <c r="D420" s="9" t="s">
        <v>2957</v>
      </c>
      <c r="E420" s="8" t="s">
        <v>3153</v>
      </c>
      <c r="F420" s="8" t="s">
        <v>46</v>
      </c>
      <c r="G420" s="8" t="s">
        <v>47</v>
      </c>
      <c r="H420" s="8" t="s">
        <v>3154</v>
      </c>
      <c r="I420" s="8" t="s">
        <v>49</v>
      </c>
      <c r="J420" s="10">
        <v>3.16</v>
      </c>
      <c r="K420" s="8" t="s">
        <v>3155</v>
      </c>
      <c r="L420" s="8"/>
      <c r="M420" s="8"/>
      <c r="N420" s="8" t="s">
        <v>3156</v>
      </c>
      <c r="O420" s="8" t="s">
        <v>52</v>
      </c>
      <c r="P420" s="8"/>
      <c r="Q420" s="8"/>
      <c r="R420" s="8" t="s">
        <v>3157</v>
      </c>
      <c r="S420" s="8" t="s">
        <v>3158</v>
      </c>
      <c r="T420" s="11" t="str">
        <f t="shared" si="2"/>
        <v>Phelani Maduwa</v>
      </c>
      <c r="U420" s="8" t="s">
        <v>3159</v>
      </c>
      <c r="V420" s="8" t="s">
        <v>3160</v>
      </c>
      <c r="W420" s="8"/>
      <c r="X420" s="8" t="s">
        <v>3161</v>
      </c>
      <c r="Y420" s="8" t="s">
        <v>60</v>
      </c>
      <c r="Z420" s="12" t="s">
        <v>3162</v>
      </c>
      <c r="AA420" s="8" t="s">
        <v>60</v>
      </c>
      <c r="AB420" s="8" t="s">
        <v>60</v>
      </c>
      <c r="AC420" s="12" t="s">
        <v>3163</v>
      </c>
      <c r="AD420" s="12" t="s">
        <v>3164</v>
      </c>
      <c r="AE420" s="8" t="s">
        <v>3165</v>
      </c>
      <c r="AF420" s="8" t="s">
        <v>3166</v>
      </c>
      <c r="AG420" s="8" t="s">
        <v>2969</v>
      </c>
      <c r="AH420" s="8" t="s">
        <v>232</v>
      </c>
      <c r="AI420" s="8" t="s">
        <v>66</v>
      </c>
      <c r="AJ420" s="8"/>
      <c r="AK420" s="8"/>
      <c r="AL420" s="8"/>
      <c r="AM420" s="8"/>
      <c r="AN420" s="8" t="s">
        <v>3167</v>
      </c>
      <c r="AO420" s="8" t="s">
        <v>3168</v>
      </c>
      <c r="AP420" s="8" t="s">
        <v>3166</v>
      </c>
      <c r="AQ420" s="11">
        <v>11155.0</v>
      </c>
    </row>
    <row r="421">
      <c r="A421" s="8" t="str">
        <f t="shared" si="1"/>
        <v>Robert Brown</v>
      </c>
      <c r="B421" s="8" t="s">
        <v>3152</v>
      </c>
      <c r="C421" s="8" t="s">
        <v>893</v>
      </c>
      <c r="D421" s="9" t="s">
        <v>2957</v>
      </c>
      <c r="E421" s="8" t="s">
        <v>3153</v>
      </c>
      <c r="F421" s="8" t="s">
        <v>46</v>
      </c>
      <c r="G421" s="8" t="s">
        <v>47</v>
      </c>
      <c r="H421" s="8" t="s">
        <v>3154</v>
      </c>
      <c r="I421" s="8" t="s">
        <v>49</v>
      </c>
      <c r="J421" s="10">
        <v>3.16</v>
      </c>
      <c r="K421" s="8" t="s">
        <v>3155</v>
      </c>
      <c r="L421" s="8"/>
      <c r="M421" s="8"/>
      <c r="N421" s="8" t="s">
        <v>3169</v>
      </c>
      <c r="O421" s="13" t="s">
        <v>52</v>
      </c>
      <c r="P421" s="8"/>
      <c r="Q421" s="8"/>
      <c r="R421" s="8" t="s">
        <v>2577</v>
      </c>
      <c r="S421" s="8" t="s">
        <v>485</v>
      </c>
      <c r="T421" s="11" t="str">
        <f t="shared" si="2"/>
        <v>Robert Brown</v>
      </c>
      <c r="U421" s="8" t="s">
        <v>160</v>
      </c>
      <c r="V421" s="8"/>
      <c r="W421" s="8"/>
      <c r="X421" s="8" t="s">
        <v>3161</v>
      </c>
      <c r="Y421" s="8" t="s">
        <v>60</v>
      </c>
      <c r="Z421" s="12" t="s">
        <v>3162</v>
      </c>
      <c r="AA421" s="8" t="s">
        <v>60</v>
      </c>
      <c r="AB421" s="12" t="s">
        <v>3170</v>
      </c>
      <c r="AC421" s="8" t="s">
        <v>60</v>
      </c>
      <c r="AD421" s="8" t="s">
        <v>60</v>
      </c>
      <c r="AE421" s="8" t="s">
        <v>3171</v>
      </c>
      <c r="AF421" s="8" t="s">
        <v>3166</v>
      </c>
      <c r="AG421" s="8" t="s">
        <v>2969</v>
      </c>
      <c r="AH421" s="8" t="s">
        <v>232</v>
      </c>
      <c r="AI421" s="8" t="s">
        <v>66</v>
      </c>
      <c r="AJ421" s="8"/>
      <c r="AK421" s="8"/>
      <c r="AL421" s="8"/>
      <c r="AM421" s="8"/>
      <c r="AN421" s="8" t="s">
        <v>3167</v>
      </c>
      <c r="AO421" s="8" t="s">
        <v>3168</v>
      </c>
      <c r="AP421" s="14" t="s">
        <v>3166</v>
      </c>
      <c r="AQ421" s="11">
        <v>11155.0</v>
      </c>
    </row>
    <row r="422">
      <c r="A422" s="8" t="str">
        <f t="shared" si="1"/>
        <v>Shanicka Dyson-Woodman</v>
      </c>
      <c r="B422" s="8" t="s">
        <v>3152</v>
      </c>
      <c r="C422" s="8" t="s">
        <v>893</v>
      </c>
      <c r="D422" s="9" t="s">
        <v>2957</v>
      </c>
      <c r="E422" s="8" t="s">
        <v>3153</v>
      </c>
      <c r="F422" s="8" t="s">
        <v>46</v>
      </c>
      <c r="G422" s="8" t="s">
        <v>47</v>
      </c>
      <c r="H422" s="8" t="s">
        <v>3154</v>
      </c>
      <c r="I422" s="8" t="s">
        <v>49</v>
      </c>
      <c r="J422" s="10">
        <v>3.16</v>
      </c>
      <c r="K422" s="8" t="s">
        <v>3155</v>
      </c>
      <c r="L422" s="8"/>
      <c r="M422" s="8"/>
      <c r="N422" s="8" t="s">
        <v>3172</v>
      </c>
      <c r="O422" s="8" t="s">
        <v>52</v>
      </c>
      <c r="P422" s="8"/>
      <c r="Q422" s="8"/>
      <c r="R422" s="8" t="s">
        <v>3173</v>
      </c>
      <c r="S422" s="8" t="s">
        <v>3174</v>
      </c>
      <c r="T422" s="11" t="str">
        <f t="shared" si="2"/>
        <v>Shanicka Dyson-Woodman</v>
      </c>
      <c r="U422" s="8" t="s">
        <v>1821</v>
      </c>
      <c r="V422" s="8" t="s">
        <v>3175</v>
      </c>
      <c r="W422" s="8"/>
      <c r="X422" s="8" t="s">
        <v>3161</v>
      </c>
      <c r="Y422" s="8" t="s">
        <v>60</v>
      </c>
      <c r="Z422" s="12" t="s">
        <v>3162</v>
      </c>
      <c r="AA422" s="8" t="s">
        <v>60</v>
      </c>
      <c r="AB422" s="8" t="s">
        <v>60</v>
      </c>
      <c r="AC422" s="8" t="s">
        <v>60</v>
      </c>
      <c r="AD422" s="12" t="s">
        <v>3164</v>
      </c>
      <c r="AE422" s="8" t="s">
        <v>3165</v>
      </c>
      <c r="AF422" s="8" t="s">
        <v>3166</v>
      </c>
      <c r="AG422" s="8" t="s">
        <v>2969</v>
      </c>
      <c r="AH422" s="8" t="s">
        <v>232</v>
      </c>
      <c r="AI422" s="8" t="s">
        <v>66</v>
      </c>
      <c r="AJ422" s="8"/>
      <c r="AK422" s="8"/>
      <c r="AL422" s="8"/>
      <c r="AM422" s="8"/>
      <c r="AN422" s="8" t="s">
        <v>3167</v>
      </c>
      <c r="AO422" s="8" t="s">
        <v>3168</v>
      </c>
      <c r="AP422" s="8" t="s">
        <v>3166</v>
      </c>
      <c r="AQ422" s="11">
        <v>11155.0</v>
      </c>
    </row>
    <row r="423">
      <c r="A423" s="8" t="str">
        <f t="shared" si="1"/>
        <v>Tom Hintnaus</v>
      </c>
      <c r="B423" s="8" t="s">
        <v>3176</v>
      </c>
      <c r="C423" s="8" t="s">
        <v>529</v>
      </c>
      <c r="D423" s="9" t="s">
        <v>3177</v>
      </c>
      <c r="E423" s="8" t="s">
        <v>3178</v>
      </c>
      <c r="F423" s="8" t="s">
        <v>936</v>
      </c>
      <c r="G423" s="8" t="s">
        <v>47</v>
      </c>
      <c r="H423" s="8" t="s">
        <v>3179</v>
      </c>
      <c r="I423" s="8" t="s">
        <v>49</v>
      </c>
      <c r="J423" s="10">
        <v>3.74</v>
      </c>
      <c r="K423" s="8" t="s">
        <v>3180</v>
      </c>
      <c r="L423" s="8" t="s">
        <v>3181</v>
      </c>
      <c r="M423" s="8" t="s">
        <v>86</v>
      </c>
      <c r="N423" s="8" t="s">
        <v>3182</v>
      </c>
      <c r="O423" s="8" t="s">
        <v>52</v>
      </c>
      <c r="P423" s="8"/>
      <c r="Q423" s="8"/>
      <c r="R423" s="8" t="s">
        <v>271</v>
      </c>
      <c r="S423" s="8" t="s">
        <v>3183</v>
      </c>
      <c r="T423" s="11" t="str">
        <f t="shared" si="2"/>
        <v>Tom Hintnaus</v>
      </c>
      <c r="U423" s="8" t="s">
        <v>247</v>
      </c>
      <c r="V423" s="8" t="s">
        <v>86</v>
      </c>
      <c r="W423" s="8" t="s">
        <v>86</v>
      </c>
      <c r="X423" s="8" t="s">
        <v>3184</v>
      </c>
      <c r="Y423" s="8" t="s">
        <v>60</v>
      </c>
      <c r="Z423" s="12" t="s">
        <v>3185</v>
      </c>
      <c r="AA423" s="8" t="s">
        <v>60</v>
      </c>
      <c r="AB423" s="12" t="s">
        <v>3186</v>
      </c>
      <c r="AC423" s="8" t="s">
        <v>60</v>
      </c>
      <c r="AD423" s="12" t="s">
        <v>3187</v>
      </c>
      <c r="AE423" s="8"/>
      <c r="AF423" s="8" t="s">
        <v>3177</v>
      </c>
      <c r="AG423" s="8" t="s">
        <v>3188</v>
      </c>
      <c r="AH423" s="8" t="s">
        <v>654</v>
      </c>
      <c r="AI423" s="8" t="s">
        <v>66</v>
      </c>
      <c r="AJ423" s="8" t="s">
        <v>86</v>
      </c>
      <c r="AK423" s="8" t="s">
        <v>234</v>
      </c>
      <c r="AL423" s="8" t="s">
        <v>1964</v>
      </c>
      <c r="AM423" s="8" t="s">
        <v>3189</v>
      </c>
      <c r="AN423" s="8" t="s">
        <v>422</v>
      </c>
      <c r="AO423" s="8" t="s">
        <v>3190</v>
      </c>
      <c r="AP423" s="8" t="s">
        <v>3177</v>
      </c>
      <c r="AQ423" s="11">
        <v>13132.0</v>
      </c>
    </row>
    <row r="424">
      <c r="A424" s="8" t="str">
        <f t="shared" si="1"/>
        <v>Pat McCurry</v>
      </c>
      <c r="B424" s="8" t="s">
        <v>3191</v>
      </c>
      <c r="C424" s="8" t="s">
        <v>1053</v>
      </c>
      <c r="D424" s="9" t="s">
        <v>3192</v>
      </c>
      <c r="E424" s="8" t="s">
        <v>3193</v>
      </c>
      <c r="F424" s="8" t="s">
        <v>936</v>
      </c>
      <c r="G424" s="8" t="s">
        <v>47</v>
      </c>
      <c r="H424" s="8" t="s">
        <v>3194</v>
      </c>
      <c r="I424" s="8" t="s">
        <v>49</v>
      </c>
      <c r="J424" s="10">
        <v>3.45</v>
      </c>
      <c r="K424" s="8" t="s">
        <v>3195</v>
      </c>
      <c r="L424" s="8" t="s">
        <v>86</v>
      </c>
      <c r="M424" s="8" t="s">
        <v>86</v>
      </c>
      <c r="N424" s="8" t="s">
        <v>3196</v>
      </c>
      <c r="O424" s="8" t="s">
        <v>52</v>
      </c>
      <c r="P424" s="8"/>
      <c r="Q424" s="8"/>
      <c r="R424" s="8" t="s">
        <v>158</v>
      </c>
      <c r="S424" s="8" t="s">
        <v>3197</v>
      </c>
      <c r="T424" s="11" t="str">
        <f t="shared" si="2"/>
        <v>Pat McCurry</v>
      </c>
      <c r="U424" s="8" t="s">
        <v>55</v>
      </c>
      <c r="V424" s="8" t="s">
        <v>3198</v>
      </c>
      <c r="W424" s="8"/>
      <c r="X424" s="8" t="s">
        <v>3199</v>
      </c>
      <c r="Y424" s="12" t="s">
        <v>3200</v>
      </c>
      <c r="Z424" s="12" t="s">
        <v>3201</v>
      </c>
      <c r="AA424" s="8" t="s">
        <v>60</v>
      </c>
      <c r="AB424" s="12" t="s">
        <v>3202</v>
      </c>
      <c r="AC424" s="8" t="s">
        <v>60</v>
      </c>
      <c r="AD424" s="12" t="s">
        <v>3203</v>
      </c>
      <c r="AE424" s="8"/>
      <c r="AF424" s="8" t="s">
        <v>3204</v>
      </c>
      <c r="AG424" s="8" t="s">
        <v>3205</v>
      </c>
      <c r="AH424" s="8" t="s">
        <v>65</v>
      </c>
      <c r="AI424" s="8" t="s">
        <v>66</v>
      </c>
      <c r="AJ424" s="8" t="s">
        <v>86</v>
      </c>
      <c r="AK424" s="13" t="s">
        <v>3206</v>
      </c>
      <c r="AL424" s="13" t="s">
        <v>2863</v>
      </c>
      <c r="AM424" s="8" t="s">
        <v>2611</v>
      </c>
      <c r="AN424" s="8" t="s">
        <v>3207</v>
      </c>
      <c r="AO424" s="13" t="s">
        <v>3208</v>
      </c>
      <c r="AP424" s="15" t="s">
        <v>3204</v>
      </c>
      <c r="AQ424" s="11">
        <v>20186.0</v>
      </c>
    </row>
    <row r="425">
      <c r="A425" s="8" t="str">
        <f t="shared" si="1"/>
        <v>Mark Badowsky</v>
      </c>
      <c r="B425" s="8" t="s">
        <v>3191</v>
      </c>
      <c r="C425" s="8" t="s">
        <v>1053</v>
      </c>
      <c r="D425" s="9" t="s">
        <v>3192</v>
      </c>
      <c r="E425" s="8" t="s">
        <v>3193</v>
      </c>
      <c r="F425" s="8" t="s">
        <v>936</v>
      </c>
      <c r="G425" s="8" t="s">
        <v>47</v>
      </c>
      <c r="H425" s="8" t="s">
        <v>3194</v>
      </c>
      <c r="I425" s="8" t="s">
        <v>49</v>
      </c>
      <c r="J425" s="10">
        <v>3.45</v>
      </c>
      <c r="K425" s="8" t="s">
        <v>3195</v>
      </c>
      <c r="L425" s="8"/>
      <c r="M425" s="8"/>
      <c r="N425" s="8" t="s">
        <v>3209</v>
      </c>
      <c r="O425" s="8" t="s">
        <v>52</v>
      </c>
      <c r="P425" s="8"/>
      <c r="Q425" s="8"/>
      <c r="R425" s="8" t="s">
        <v>3210</v>
      </c>
      <c r="S425" s="8" t="s">
        <v>3211</v>
      </c>
      <c r="T425" s="11" t="str">
        <f t="shared" si="2"/>
        <v>Mark Badowsky</v>
      </c>
      <c r="U425" s="8" t="s">
        <v>1270</v>
      </c>
      <c r="V425" s="8" t="s">
        <v>3212</v>
      </c>
      <c r="W425" s="8"/>
      <c r="X425" s="8" t="s">
        <v>3199</v>
      </c>
      <c r="Y425" s="8" t="s">
        <v>60</v>
      </c>
      <c r="Z425" s="12" t="s">
        <v>3201</v>
      </c>
      <c r="AA425" s="8" t="s">
        <v>60</v>
      </c>
      <c r="AB425" s="12" t="s">
        <v>3202</v>
      </c>
      <c r="AC425" s="8" t="s">
        <v>60</v>
      </c>
      <c r="AD425" s="12" t="s">
        <v>3203</v>
      </c>
      <c r="AE425" s="8"/>
      <c r="AF425" s="8" t="s">
        <v>3204</v>
      </c>
      <c r="AG425" s="8" t="s">
        <v>3205</v>
      </c>
      <c r="AH425" s="8" t="s">
        <v>65</v>
      </c>
      <c r="AI425" s="8" t="s">
        <v>66</v>
      </c>
      <c r="AJ425" s="8"/>
      <c r="AK425" s="8" t="s">
        <v>3206</v>
      </c>
      <c r="AL425" s="8" t="s">
        <v>2863</v>
      </c>
      <c r="AM425" s="8" t="s">
        <v>2611</v>
      </c>
      <c r="AN425" s="8" t="s">
        <v>3207</v>
      </c>
      <c r="AO425" s="8" t="s">
        <v>3208</v>
      </c>
      <c r="AP425" s="9" t="s">
        <v>3204</v>
      </c>
      <c r="AQ425" s="11">
        <v>20186.0</v>
      </c>
    </row>
    <row r="426">
      <c r="A426" s="8" t="str">
        <f t="shared" si="1"/>
        <v>Emma Wren</v>
      </c>
      <c r="B426" s="8" t="s">
        <v>3191</v>
      </c>
      <c r="C426" s="8" t="s">
        <v>1053</v>
      </c>
      <c r="D426" s="9" t="s">
        <v>3192</v>
      </c>
      <c r="E426" s="8" t="s">
        <v>3193</v>
      </c>
      <c r="F426" s="8" t="s">
        <v>936</v>
      </c>
      <c r="G426" s="8" t="s">
        <v>47</v>
      </c>
      <c r="H426" s="8" t="s">
        <v>3194</v>
      </c>
      <c r="I426" s="8" t="s">
        <v>49</v>
      </c>
      <c r="J426" s="10">
        <v>3.45</v>
      </c>
      <c r="K426" s="8" t="s">
        <v>3195</v>
      </c>
      <c r="L426" s="8"/>
      <c r="M426" s="8"/>
      <c r="N426" s="8" t="s">
        <v>3213</v>
      </c>
      <c r="O426" s="8" t="s">
        <v>52</v>
      </c>
      <c r="P426" s="8"/>
      <c r="Q426" s="8"/>
      <c r="R426" s="8" t="s">
        <v>1593</v>
      </c>
      <c r="S426" s="8" t="s">
        <v>3214</v>
      </c>
      <c r="T426" s="11" t="str">
        <f t="shared" si="2"/>
        <v>Emma Wren</v>
      </c>
      <c r="U426" s="8" t="s">
        <v>2649</v>
      </c>
      <c r="V426" s="8" t="s">
        <v>3215</v>
      </c>
      <c r="W426" s="8"/>
      <c r="X426" s="8" t="s">
        <v>3199</v>
      </c>
      <c r="Y426" s="8" t="s">
        <v>60</v>
      </c>
      <c r="Z426" s="12" t="s">
        <v>3201</v>
      </c>
      <c r="AA426" s="8" t="s">
        <v>60</v>
      </c>
      <c r="AB426" s="12" t="s">
        <v>3202</v>
      </c>
      <c r="AC426" s="12" t="s">
        <v>3216</v>
      </c>
      <c r="AD426" s="12" t="s">
        <v>3203</v>
      </c>
      <c r="AE426" s="8"/>
      <c r="AF426" s="8" t="s">
        <v>3204</v>
      </c>
      <c r="AG426" s="8" t="s">
        <v>3205</v>
      </c>
      <c r="AH426" s="8" t="s">
        <v>65</v>
      </c>
      <c r="AI426" s="8" t="s">
        <v>66</v>
      </c>
      <c r="AJ426" s="8"/>
      <c r="AK426" s="8" t="s">
        <v>3206</v>
      </c>
      <c r="AL426" s="8" t="s">
        <v>2863</v>
      </c>
      <c r="AM426" s="8" t="s">
        <v>2611</v>
      </c>
      <c r="AN426" s="8" t="s">
        <v>3207</v>
      </c>
      <c r="AO426" s="8" t="s">
        <v>3208</v>
      </c>
      <c r="AP426" s="9" t="s">
        <v>3204</v>
      </c>
      <c r="AQ426" s="11">
        <v>20186.0</v>
      </c>
    </row>
    <row r="427">
      <c r="A427" s="8" t="str">
        <f t="shared" si="1"/>
        <v>Kelsey Betthauser</v>
      </c>
      <c r="B427" s="8" t="s">
        <v>3191</v>
      </c>
      <c r="C427" s="8" t="s">
        <v>1053</v>
      </c>
      <c r="D427" s="9" t="s">
        <v>3192</v>
      </c>
      <c r="E427" s="8" t="s">
        <v>3193</v>
      </c>
      <c r="F427" s="8" t="s">
        <v>936</v>
      </c>
      <c r="G427" s="8" t="s">
        <v>47</v>
      </c>
      <c r="H427" s="8" t="s">
        <v>3194</v>
      </c>
      <c r="I427" s="8" t="s">
        <v>49</v>
      </c>
      <c r="J427" s="10">
        <v>3.45</v>
      </c>
      <c r="K427" s="8" t="s">
        <v>3195</v>
      </c>
      <c r="L427" s="8"/>
      <c r="M427" s="8"/>
      <c r="N427" s="8" t="s">
        <v>3217</v>
      </c>
      <c r="O427" s="8" t="s">
        <v>52</v>
      </c>
      <c r="P427" s="8"/>
      <c r="Q427" s="8"/>
      <c r="R427" s="8" t="s">
        <v>3218</v>
      </c>
      <c r="S427" s="8" t="s">
        <v>3219</v>
      </c>
      <c r="T427" s="11" t="str">
        <f t="shared" si="2"/>
        <v>Kelsey Betthauser</v>
      </c>
      <c r="U427" s="8" t="s">
        <v>160</v>
      </c>
      <c r="V427" s="8" t="s">
        <v>3220</v>
      </c>
      <c r="W427" s="8"/>
      <c r="X427" s="8" t="s">
        <v>3199</v>
      </c>
      <c r="Y427" s="12" t="s">
        <v>3221</v>
      </c>
      <c r="Z427" s="12" t="s">
        <v>3201</v>
      </c>
      <c r="AA427" s="8" t="s">
        <v>60</v>
      </c>
      <c r="AB427" s="12" t="s">
        <v>3202</v>
      </c>
      <c r="AC427" s="8" t="s">
        <v>60</v>
      </c>
      <c r="AD427" s="12" t="s">
        <v>3203</v>
      </c>
      <c r="AE427" s="8"/>
      <c r="AF427" s="8" t="s">
        <v>3204</v>
      </c>
      <c r="AG427" s="8" t="s">
        <v>3205</v>
      </c>
      <c r="AH427" s="8" t="s">
        <v>65</v>
      </c>
      <c r="AI427" s="8" t="s">
        <v>66</v>
      </c>
      <c r="AJ427" s="8"/>
      <c r="AK427" s="8" t="s">
        <v>3206</v>
      </c>
      <c r="AL427" s="8" t="s">
        <v>2863</v>
      </c>
      <c r="AM427" s="8" t="s">
        <v>2611</v>
      </c>
      <c r="AN427" s="8" t="s">
        <v>3207</v>
      </c>
      <c r="AO427" s="8" t="s">
        <v>3208</v>
      </c>
      <c r="AP427" s="9" t="s">
        <v>3204</v>
      </c>
      <c r="AQ427" s="11">
        <v>20186.0</v>
      </c>
    </row>
    <row r="428">
      <c r="A428" s="8" t="str">
        <f t="shared" si="1"/>
        <v>Andrew Green</v>
      </c>
      <c r="B428" s="8" t="s">
        <v>3191</v>
      </c>
      <c r="C428" s="8" t="s">
        <v>1053</v>
      </c>
      <c r="D428" s="9" t="s">
        <v>3192</v>
      </c>
      <c r="E428" s="8" t="s">
        <v>3193</v>
      </c>
      <c r="F428" s="8" t="s">
        <v>936</v>
      </c>
      <c r="G428" s="8" t="s">
        <v>47</v>
      </c>
      <c r="H428" s="8" t="s">
        <v>3194</v>
      </c>
      <c r="I428" s="8" t="s">
        <v>49</v>
      </c>
      <c r="J428" s="10">
        <v>3.45</v>
      </c>
      <c r="K428" s="8" t="s">
        <v>3195</v>
      </c>
      <c r="L428" s="8"/>
      <c r="M428" s="8"/>
      <c r="N428" s="8" t="s">
        <v>3222</v>
      </c>
      <c r="O428" s="8" t="s">
        <v>52</v>
      </c>
      <c r="P428" s="8"/>
      <c r="Q428" s="8"/>
      <c r="R428" s="8" t="s">
        <v>53</v>
      </c>
      <c r="S428" s="8" t="s">
        <v>3223</v>
      </c>
      <c r="T428" s="11" t="str">
        <f t="shared" si="2"/>
        <v>Andrew Green</v>
      </c>
      <c r="U428" s="8" t="s">
        <v>167</v>
      </c>
      <c r="V428" s="8" t="s">
        <v>3224</v>
      </c>
      <c r="W428" s="8"/>
      <c r="X428" s="8" t="s">
        <v>3199</v>
      </c>
      <c r="Y428" s="8" t="s">
        <v>60</v>
      </c>
      <c r="Z428" s="12" t="s">
        <v>3201</v>
      </c>
      <c r="AA428" s="8" t="s">
        <v>60</v>
      </c>
      <c r="AB428" s="12" t="s">
        <v>3202</v>
      </c>
      <c r="AC428" s="12" t="s">
        <v>3225</v>
      </c>
      <c r="AD428" s="12" t="s">
        <v>3203</v>
      </c>
      <c r="AE428" s="8"/>
      <c r="AF428" s="8" t="s">
        <v>3204</v>
      </c>
      <c r="AG428" s="8" t="s">
        <v>3205</v>
      </c>
      <c r="AH428" s="8" t="s">
        <v>65</v>
      </c>
      <c r="AI428" s="8" t="s">
        <v>66</v>
      </c>
      <c r="AJ428" s="8"/>
      <c r="AK428" s="8" t="s">
        <v>3206</v>
      </c>
      <c r="AL428" s="8" t="s">
        <v>2863</v>
      </c>
      <c r="AM428" s="8" t="s">
        <v>2611</v>
      </c>
      <c r="AN428" s="8" t="s">
        <v>3207</v>
      </c>
      <c r="AO428" s="8" t="s">
        <v>3208</v>
      </c>
      <c r="AP428" s="8" t="s">
        <v>3204</v>
      </c>
      <c r="AQ428" s="11">
        <v>20186.0</v>
      </c>
    </row>
    <row r="429">
      <c r="A429" s="8" t="str">
        <f t="shared" si="1"/>
        <v>Marisa Howard</v>
      </c>
      <c r="B429" s="8" t="s">
        <v>3191</v>
      </c>
      <c r="C429" s="8" t="s">
        <v>1053</v>
      </c>
      <c r="D429" s="9" t="s">
        <v>3192</v>
      </c>
      <c r="E429" s="8" t="s">
        <v>3193</v>
      </c>
      <c r="F429" s="8" t="s">
        <v>936</v>
      </c>
      <c r="G429" s="8" t="s">
        <v>47</v>
      </c>
      <c r="H429" s="8" t="s">
        <v>3194</v>
      </c>
      <c r="I429" s="8" t="s">
        <v>49</v>
      </c>
      <c r="J429" s="10">
        <v>3.45</v>
      </c>
      <c r="K429" s="8" t="s">
        <v>3195</v>
      </c>
      <c r="L429" s="8"/>
      <c r="M429" s="8"/>
      <c r="N429" s="8" t="s">
        <v>3226</v>
      </c>
      <c r="O429" s="8" t="s">
        <v>52</v>
      </c>
      <c r="P429" s="8"/>
      <c r="Q429" s="8"/>
      <c r="R429" s="8" t="s">
        <v>1774</v>
      </c>
      <c r="S429" s="8" t="s">
        <v>3227</v>
      </c>
      <c r="T429" s="11" t="str">
        <f t="shared" si="2"/>
        <v>Marisa Howard</v>
      </c>
      <c r="U429" s="8" t="s">
        <v>106</v>
      </c>
      <c r="V429" s="8" t="s">
        <v>3228</v>
      </c>
      <c r="W429" s="8"/>
      <c r="X429" s="8" t="s">
        <v>3199</v>
      </c>
      <c r="Y429" s="12" t="s">
        <v>3229</v>
      </c>
      <c r="Z429" s="12" t="s">
        <v>3201</v>
      </c>
      <c r="AA429" s="8" t="s">
        <v>60</v>
      </c>
      <c r="AB429" s="12" t="s">
        <v>3202</v>
      </c>
      <c r="AC429" s="12" t="s">
        <v>3230</v>
      </c>
      <c r="AD429" s="12" t="s">
        <v>3203</v>
      </c>
      <c r="AE429" s="8"/>
      <c r="AF429" s="8" t="s">
        <v>3204</v>
      </c>
      <c r="AG429" s="8" t="s">
        <v>3205</v>
      </c>
      <c r="AH429" s="8" t="s">
        <v>65</v>
      </c>
      <c r="AI429" s="8" t="s">
        <v>66</v>
      </c>
      <c r="AJ429" s="8"/>
      <c r="AK429" s="8" t="s">
        <v>3206</v>
      </c>
      <c r="AL429" s="8" t="s">
        <v>2863</v>
      </c>
      <c r="AM429" s="8" t="s">
        <v>2611</v>
      </c>
      <c r="AN429" s="8" t="s">
        <v>3207</v>
      </c>
      <c r="AO429" s="8" t="s">
        <v>3208</v>
      </c>
      <c r="AP429" s="9" t="s">
        <v>3204</v>
      </c>
      <c r="AQ429" s="11">
        <v>20186.0</v>
      </c>
    </row>
    <row r="430">
      <c r="A430" s="8" t="str">
        <f t="shared" si="1"/>
        <v>Sam Kreig</v>
      </c>
      <c r="B430" s="8" t="s">
        <v>3231</v>
      </c>
      <c r="C430" s="8" t="s">
        <v>581</v>
      </c>
      <c r="D430" s="9" t="s">
        <v>3192</v>
      </c>
      <c r="E430" s="8" t="s">
        <v>3232</v>
      </c>
      <c r="F430" s="8" t="s">
        <v>936</v>
      </c>
      <c r="G430" s="8" t="s">
        <v>47</v>
      </c>
      <c r="H430" s="8" t="s">
        <v>3233</v>
      </c>
      <c r="I430" s="8" t="s">
        <v>49</v>
      </c>
      <c r="J430" s="10">
        <v>3.25</v>
      </c>
      <c r="K430" s="8" t="s">
        <v>3234</v>
      </c>
      <c r="L430" s="8"/>
      <c r="M430" s="8"/>
      <c r="N430" s="8" t="s">
        <v>3235</v>
      </c>
      <c r="O430" s="8" t="s">
        <v>52</v>
      </c>
      <c r="P430" s="8"/>
      <c r="Q430" s="8"/>
      <c r="R430" s="8" t="s">
        <v>3236</v>
      </c>
      <c r="S430" s="8" t="s">
        <v>3237</v>
      </c>
      <c r="T430" s="11" t="str">
        <f t="shared" si="2"/>
        <v>Sam Kreig</v>
      </c>
      <c r="U430" s="8" t="s">
        <v>2907</v>
      </c>
      <c r="V430" s="8"/>
      <c r="W430" s="8"/>
      <c r="X430" s="8" t="s">
        <v>3238</v>
      </c>
      <c r="Y430" s="8" t="s">
        <v>60</v>
      </c>
      <c r="Z430" s="12" t="s">
        <v>3239</v>
      </c>
      <c r="AA430" s="8" t="s">
        <v>60</v>
      </c>
      <c r="AB430" s="12" t="s">
        <v>3240</v>
      </c>
      <c r="AC430" s="8" t="s">
        <v>60</v>
      </c>
      <c r="AD430" s="12" t="s">
        <v>3241</v>
      </c>
      <c r="AE430" s="8" t="s">
        <v>3242</v>
      </c>
      <c r="AF430" s="8" t="s">
        <v>3243</v>
      </c>
      <c r="AG430" s="8" t="s">
        <v>3205</v>
      </c>
      <c r="AH430" s="8" t="s">
        <v>134</v>
      </c>
      <c r="AI430" s="8" t="s">
        <v>66</v>
      </c>
      <c r="AJ430" s="8"/>
      <c r="AK430" s="8"/>
      <c r="AL430" s="8"/>
      <c r="AM430" s="8" t="s">
        <v>2495</v>
      </c>
      <c r="AN430" s="8" t="s">
        <v>3244</v>
      </c>
      <c r="AO430" s="8" t="s">
        <v>3245</v>
      </c>
      <c r="AP430" s="8" t="s">
        <v>3243</v>
      </c>
      <c r="AQ430" s="11">
        <v>10966.0</v>
      </c>
    </row>
    <row r="431">
      <c r="A431" s="8" t="str">
        <f t="shared" si="1"/>
        <v>Hillary Merkley</v>
      </c>
      <c r="B431" s="8" t="s">
        <v>3231</v>
      </c>
      <c r="C431" s="8" t="s">
        <v>581</v>
      </c>
      <c r="D431" s="9" t="s">
        <v>3192</v>
      </c>
      <c r="E431" s="8" t="s">
        <v>3232</v>
      </c>
      <c r="F431" s="8" t="s">
        <v>936</v>
      </c>
      <c r="G431" s="8" t="s">
        <v>47</v>
      </c>
      <c r="H431" s="8" t="s">
        <v>3233</v>
      </c>
      <c r="I431" s="8" t="s">
        <v>49</v>
      </c>
      <c r="J431" s="10">
        <v>3.25</v>
      </c>
      <c r="K431" s="8" t="s">
        <v>3234</v>
      </c>
      <c r="L431" s="8" t="s">
        <v>86</v>
      </c>
      <c r="M431" s="8" t="s">
        <v>86</v>
      </c>
      <c r="N431" s="8" t="s">
        <v>3246</v>
      </c>
      <c r="O431" s="8" t="s">
        <v>52</v>
      </c>
      <c r="P431" s="8"/>
      <c r="Q431" s="8"/>
      <c r="R431" s="8" t="s">
        <v>3247</v>
      </c>
      <c r="S431" s="8" t="s">
        <v>3248</v>
      </c>
      <c r="T431" s="11" t="str">
        <f t="shared" si="2"/>
        <v>Hillary Merkley</v>
      </c>
      <c r="U431" s="8" t="s">
        <v>311</v>
      </c>
      <c r="V431" s="8" t="s">
        <v>3249</v>
      </c>
      <c r="W431" s="8" t="s">
        <v>3250</v>
      </c>
      <c r="X431" s="8" t="s">
        <v>3238</v>
      </c>
      <c r="Y431" s="12" t="s">
        <v>3251</v>
      </c>
      <c r="Z431" s="12" t="s">
        <v>3239</v>
      </c>
      <c r="AA431" s="12" t="s">
        <v>3252</v>
      </c>
      <c r="AB431" s="12" t="s">
        <v>3240</v>
      </c>
      <c r="AC431" s="8" t="s">
        <v>60</v>
      </c>
      <c r="AD431" s="12" t="s">
        <v>3241</v>
      </c>
      <c r="AE431" s="8" t="s">
        <v>3242</v>
      </c>
      <c r="AF431" s="8" t="s">
        <v>3243</v>
      </c>
      <c r="AG431" s="8" t="s">
        <v>3205</v>
      </c>
      <c r="AH431" s="8" t="s">
        <v>134</v>
      </c>
      <c r="AI431" s="8" t="s">
        <v>66</v>
      </c>
      <c r="AJ431" s="8" t="s">
        <v>86</v>
      </c>
      <c r="AK431" s="8"/>
      <c r="AL431" s="8"/>
      <c r="AM431" s="8" t="s">
        <v>2495</v>
      </c>
      <c r="AN431" s="8" t="s">
        <v>3253</v>
      </c>
      <c r="AO431" s="13" t="s">
        <v>3245</v>
      </c>
      <c r="AP431" s="9" t="s">
        <v>3243</v>
      </c>
      <c r="AQ431" s="11">
        <v>10966.0</v>
      </c>
    </row>
    <row r="432">
      <c r="A432" s="8" t="str">
        <f t="shared" si="1"/>
        <v>Joe Silvers</v>
      </c>
      <c r="B432" s="8" t="s">
        <v>3231</v>
      </c>
      <c r="C432" s="8" t="s">
        <v>581</v>
      </c>
      <c r="D432" s="9" t="s">
        <v>3192</v>
      </c>
      <c r="E432" s="8" t="s">
        <v>3232</v>
      </c>
      <c r="F432" s="8" t="s">
        <v>936</v>
      </c>
      <c r="G432" s="8" t="s">
        <v>47</v>
      </c>
      <c r="H432" s="8" t="s">
        <v>3233</v>
      </c>
      <c r="I432" s="8" t="s">
        <v>49</v>
      </c>
      <c r="J432" s="10">
        <v>3.25</v>
      </c>
      <c r="K432" s="8" t="s">
        <v>3234</v>
      </c>
      <c r="L432" s="8" t="s">
        <v>86</v>
      </c>
      <c r="M432" s="8" t="s">
        <v>86</v>
      </c>
      <c r="N432" s="8" t="s">
        <v>3254</v>
      </c>
      <c r="O432" s="8" t="s">
        <v>52</v>
      </c>
      <c r="P432" s="8"/>
      <c r="Q432" s="8"/>
      <c r="R432" s="8" t="s">
        <v>1075</v>
      </c>
      <c r="S432" s="8" t="s">
        <v>3255</v>
      </c>
      <c r="T432" s="11" t="str">
        <f t="shared" si="2"/>
        <v>Joe Silvers</v>
      </c>
      <c r="U432" s="8" t="s">
        <v>498</v>
      </c>
      <c r="V432" s="8" t="s">
        <v>3256</v>
      </c>
      <c r="W432" s="8" t="s">
        <v>3257</v>
      </c>
      <c r="X432" s="8" t="s">
        <v>3238</v>
      </c>
      <c r="Y432" s="12" t="s">
        <v>3258</v>
      </c>
      <c r="Z432" s="12" t="s">
        <v>3239</v>
      </c>
      <c r="AA432" s="12" t="s">
        <v>3259</v>
      </c>
      <c r="AB432" s="12" t="s">
        <v>3240</v>
      </c>
      <c r="AC432" s="12" t="s">
        <v>3260</v>
      </c>
      <c r="AD432" s="12" t="s">
        <v>3241</v>
      </c>
      <c r="AE432" s="8" t="s">
        <v>3242</v>
      </c>
      <c r="AF432" s="8" t="s">
        <v>3243</v>
      </c>
      <c r="AG432" s="8" t="s">
        <v>3205</v>
      </c>
      <c r="AH432" s="8" t="s">
        <v>134</v>
      </c>
      <c r="AI432" s="8" t="s">
        <v>66</v>
      </c>
      <c r="AJ432" s="8" t="s">
        <v>86</v>
      </c>
      <c r="AK432" s="8"/>
      <c r="AL432" s="8"/>
      <c r="AM432" s="8" t="s">
        <v>2495</v>
      </c>
      <c r="AN432" s="8" t="s">
        <v>3253</v>
      </c>
      <c r="AO432" s="13" t="s">
        <v>3245</v>
      </c>
      <c r="AP432" s="9" t="s">
        <v>3243</v>
      </c>
      <c r="AQ432" s="11">
        <v>10966.0</v>
      </c>
    </row>
    <row r="433">
      <c r="A433" s="8" t="str">
        <f t="shared" si="1"/>
        <v>Zach Kughn</v>
      </c>
      <c r="B433" s="8" t="s">
        <v>3231</v>
      </c>
      <c r="C433" s="8" t="s">
        <v>581</v>
      </c>
      <c r="D433" s="9" t="s">
        <v>3192</v>
      </c>
      <c r="E433" s="8" t="s">
        <v>3232</v>
      </c>
      <c r="F433" s="8" t="s">
        <v>936</v>
      </c>
      <c r="G433" s="8" t="s">
        <v>47</v>
      </c>
      <c r="H433" s="8" t="s">
        <v>3233</v>
      </c>
      <c r="I433" s="8" t="s">
        <v>49</v>
      </c>
      <c r="J433" s="10">
        <v>3.25</v>
      </c>
      <c r="K433" s="8" t="s">
        <v>3234</v>
      </c>
      <c r="L433" s="8"/>
      <c r="M433" s="8"/>
      <c r="N433" s="8" t="s">
        <v>3261</v>
      </c>
      <c r="O433" s="8" t="s">
        <v>52</v>
      </c>
      <c r="P433" s="8" t="s">
        <v>959</v>
      </c>
      <c r="Q433" s="8"/>
      <c r="R433" s="8" t="s">
        <v>1734</v>
      </c>
      <c r="S433" s="8" t="s">
        <v>3262</v>
      </c>
      <c r="T433" s="11" t="str">
        <f t="shared" si="2"/>
        <v>Zach Kughn</v>
      </c>
      <c r="U433" s="8" t="s">
        <v>106</v>
      </c>
      <c r="V433" s="8" t="s">
        <v>3263</v>
      </c>
      <c r="W433" s="8" t="s">
        <v>3264</v>
      </c>
      <c r="X433" s="8" t="s">
        <v>3238</v>
      </c>
      <c r="Y433" s="12" t="s">
        <v>3265</v>
      </c>
      <c r="Z433" s="12" t="s">
        <v>3239</v>
      </c>
      <c r="AA433" s="12" t="s">
        <v>3266</v>
      </c>
      <c r="AB433" s="12" t="s">
        <v>3240</v>
      </c>
      <c r="AC433" s="12" t="s">
        <v>3267</v>
      </c>
      <c r="AD433" s="12" t="s">
        <v>3241</v>
      </c>
      <c r="AE433" s="8" t="s">
        <v>3242</v>
      </c>
      <c r="AF433" s="8" t="s">
        <v>3243</v>
      </c>
      <c r="AG433" s="8" t="s">
        <v>3205</v>
      </c>
      <c r="AH433" s="8" t="s">
        <v>134</v>
      </c>
      <c r="AI433" s="8" t="s">
        <v>66</v>
      </c>
      <c r="AJ433" s="8"/>
      <c r="AK433" s="8"/>
      <c r="AL433" s="8"/>
      <c r="AM433" s="8" t="s">
        <v>2495</v>
      </c>
      <c r="AN433" s="8" t="s">
        <v>3244</v>
      </c>
      <c r="AO433" s="8" t="s">
        <v>3245</v>
      </c>
      <c r="AP433" s="9" t="s">
        <v>3243</v>
      </c>
      <c r="AQ433" s="11">
        <v>10966.0</v>
      </c>
    </row>
    <row r="434">
      <c r="A434" s="8" t="str">
        <f t="shared" si="1"/>
        <v>Dan Walker</v>
      </c>
      <c r="B434" s="8" t="s">
        <v>3231</v>
      </c>
      <c r="C434" s="8" t="s">
        <v>581</v>
      </c>
      <c r="D434" s="9" t="s">
        <v>3192</v>
      </c>
      <c r="E434" s="8" t="s">
        <v>3232</v>
      </c>
      <c r="F434" s="8" t="s">
        <v>936</v>
      </c>
      <c r="G434" s="8" t="s">
        <v>47</v>
      </c>
      <c r="H434" s="8" t="s">
        <v>3233</v>
      </c>
      <c r="I434" s="8" t="s">
        <v>49</v>
      </c>
      <c r="J434" s="10">
        <v>3.25</v>
      </c>
      <c r="K434" s="8" t="s">
        <v>3234</v>
      </c>
      <c r="L434" s="8" t="s">
        <v>86</v>
      </c>
      <c r="M434" s="8" t="s">
        <v>86</v>
      </c>
      <c r="N434" s="8" t="s">
        <v>3268</v>
      </c>
      <c r="O434" s="8" t="s">
        <v>52</v>
      </c>
      <c r="P434" s="8"/>
      <c r="Q434" s="8"/>
      <c r="R434" s="8" t="s">
        <v>344</v>
      </c>
      <c r="S434" s="8" t="s">
        <v>2540</v>
      </c>
      <c r="T434" s="11" t="str">
        <f t="shared" si="2"/>
        <v>Dan Walker</v>
      </c>
      <c r="U434" s="8" t="s">
        <v>80</v>
      </c>
      <c r="V434" s="8" t="s">
        <v>3269</v>
      </c>
      <c r="W434" s="8" t="s">
        <v>3270</v>
      </c>
      <c r="X434" s="8" t="s">
        <v>3238</v>
      </c>
      <c r="Y434" s="12" t="s">
        <v>3271</v>
      </c>
      <c r="Z434" s="12" t="s">
        <v>3239</v>
      </c>
      <c r="AA434" s="12" t="s">
        <v>3272</v>
      </c>
      <c r="AB434" s="12" t="s">
        <v>3240</v>
      </c>
      <c r="AC434" s="12" t="s">
        <v>3273</v>
      </c>
      <c r="AD434" s="12" t="s">
        <v>3241</v>
      </c>
      <c r="AE434" s="8" t="s">
        <v>3242</v>
      </c>
      <c r="AF434" s="8" t="s">
        <v>3243</v>
      </c>
      <c r="AG434" s="8" t="s">
        <v>3205</v>
      </c>
      <c r="AH434" s="8" t="s">
        <v>134</v>
      </c>
      <c r="AI434" s="8" t="s">
        <v>66</v>
      </c>
      <c r="AJ434" s="8" t="s">
        <v>86</v>
      </c>
      <c r="AK434" s="8"/>
      <c r="AL434" s="8"/>
      <c r="AM434" s="8" t="s">
        <v>2495</v>
      </c>
      <c r="AN434" s="8" t="s">
        <v>3253</v>
      </c>
      <c r="AO434" s="13" t="s">
        <v>3245</v>
      </c>
      <c r="AP434" s="9" t="s">
        <v>3243</v>
      </c>
      <c r="AQ434" s="11">
        <v>10966.0</v>
      </c>
    </row>
    <row r="435">
      <c r="A435" s="8" t="str">
        <f t="shared" si="1"/>
        <v>AC Marcia has been removed. </v>
      </c>
      <c r="B435" s="8" t="s">
        <v>3231</v>
      </c>
      <c r="C435" s="8" t="s">
        <v>581</v>
      </c>
      <c r="D435" s="9" t="s">
        <v>3192</v>
      </c>
      <c r="E435" s="8" t="s">
        <v>3232</v>
      </c>
      <c r="F435" s="8" t="s">
        <v>936</v>
      </c>
      <c r="G435" s="8" t="s">
        <v>47</v>
      </c>
      <c r="H435" s="8" t="s">
        <v>3233</v>
      </c>
      <c r="I435" s="8" t="s">
        <v>49</v>
      </c>
      <c r="J435" s="10">
        <v>3.25</v>
      </c>
      <c r="K435" s="8" t="s">
        <v>3234</v>
      </c>
      <c r="L435" s="8" t="s">
        <v>86</v>
      </c>
      <c r="M435" s="8" t="s">
        <v>86</v>
      </c>
      <c r="N435" s="8" t="s">
        <v>3274</v>
      </c>
      <c r="O435" s="8" t="s">
        <v>52</v>
      </c>
      <c r="P435" s="8"/>
      <c r="Q435" s="8" t="s">
        <v>277</v>
      </c>
      <c r="R435" s="8" t="s">
        <v>3275</v>
      </c>
      <c r="S435" s="8"/>
      <c r="T435" s="11" t="str">
        <f t="shared" si="2"/>
        <v>AC Marcia has been removed. </v>
      </c>
      <c r="U435" s="8"/>
      <c r="V435" s="8"/>
      <c r="W435" s="8"/>
      <c r="X435" s="8" t="s">
        <v>3238</v>
      </c>
      <c r="Y435" s="8" t="s">
        <v>60</v>
      </c>
      <c r="Z435" s="12" t="s">
        <v>3239</v>
      </c>
      <c r="AA435" s="8" t="s">
        <v>60</v>
      </c>
      <c r="AB435" s="12" t="s">
        <v>3240</v>
      </c>
      <c r="AC435" s="8" t="s">
        <v>60</v>
      </c>
      <c r="AD435" s="12" t="s">
        <v>3241</v>
      </c>
      <c r="AE435" s="8" t="s">
        <v>3242</v>
      </c>
      <c r="AF435" s="8" t="s">
        <v>3243</v>
      </c>
      <c r="AG435" s="8" t="s">
        <v>3205</v>
      </c>
      <c r="AH435" s="8" t="s">
        <v>134</v>
      </c>
      <c r="AI435" s="8" t="s">
        <v>66</v>
      </c>
      <c r="AJ435" s="8" t="s">
        <v>86</v>
      </c>
      <c r="AK435" s="8"/>
      <c r="AL435" s="8"/>
      <c r="AM435" s="8" t="s">
        <v>2495</v>
      </c>
      <c r="AN435" s="8" t="s">
        <v>3253</v>
      </c>
      <c r="AO435" s="13" t="s">
        <v>3245</v>
      </c>
      <c r="AP435" s="9" t="s">
        <v>3243</v>
      </c>
      <c r="AQ435" s="11">
        <v>10966.0</v>
      </c>
    </row>
    <row r="436">
      <c r="A436" s="8" t="str">
        <f t="shared" si="1"/>
        <v>Tracy Hellman</v>
      </c>
      <c r="B436" s="8" t="s">
        <v>3276</v>
      </c>
      <c r="C436" s="8" t="s">
        <v>581</v>
      </c>
      <c r="D436" s="9" t="s">
        <v>3192</v>
      </c>
      <c r="E436" s="8" t="s">
        <v>3277</v>
      </c>
      <c r="F436" s="8" t="s">
        <v>936</v>
      </c>
      <c r="G436" s="8" t="s">
        <v>47</v>
      </c>
      <c r="H436" s="8" t="s">
        <v>3278</v>
      </c>
      <c r="I436" s="8" t="s">
        <v>49</v>
      </c>
      <c r="J436" s="10">
        <v>3.41</v>
      </c>
      <c r="K436" s="27" t="s">
        <v>3279</v>
      </c>
      <c r="L436" s="8" t="s">
        <v>2705</v>
      </c>
      <c r="M436" s="8" t="s">
        <v>86</v>
      </c>
      <c r="N436" s="8" t="s">
        <v>3280</v>
      </c>
      <c r="O436" s="8" t="s">
        <v>52</v>
      </c>
      <c r="P436" s="8"/>
      <c r="Q436" s="8"/>
      <c r="R436" s="8" t="s">
        <v>1246</v>
      </c>
      <c r="S436" s="8" t="s">
        <v>3281</v>
      </c>
      <c r="T436" s="11" t="str">
        <f t="shared" si="2"/>
        <v>Tracy Hellman</v>
      </c>
      <c r="U436" s="8" t="s">
        <v>311</v>
      </c>
      <c r="V436" s="8" t="s">
        <v>3282</v>
      </c>
      <c r="W436" s="8" t="s">
        <v>86</v>
      </c>
      <c r="X436" s="8" t="s">
        <v>3283</v>
      </c>
      <c r="Y436" s="8" t="s">
        <v>60</v>
      </c>
      <c r="Z436" s="12" t="s">
        <v>3284</v>
      </c>
      <c r="AA436" s="8" t="s">
        <v>60</v>
      </c>
      <c r="AB436" s="12" t="s">
        <v>3285</v>
      </c>
      <c r="AC436" s="8" t="s">
        <v>60</v>
      </c>
      <c r="AD436" s="12" t="s">
        <v>3286</v>
      </c>
      <c r="AE436" s="8"/>
      <c r="AF436" s="8" t="s">
        <v>3192</v>
      </c>
      <c r="AG436" s="8" t="s">
        <v>3205</v>
      </c>
      <c r="AH436" s="8" t="s">
        <v>232</v>
      </c>
      <c r="AI436" s="8" t="s">
        <v>66</v>
      </c>
      <c r="AJ436" s="8" t="s">
        <v>86</v>
      </c>
      <c r="AK436" s="8" t="s">
        <v>3287</v>
      </c>
      <c r="AL436" s="8" t="s">
        <v>3288</v>
      </c>
      <c r="AM436" s="8" t="s">
        <v>743</v>
      </c>
      <c r="AN436" s="8" t="s">
        <v>3289</v>
      </c>
      <c r="AO436" s="8" t="s">
        <v>3290</v>
      </c>
      <c r="AP436" s="8" t="s">
        <v>3192</v>
      </c>
      <c r="AQ436" s="11">
        <v>9586.0</v>
      </c>
    </row>
    <row r="437">
      <c r="A437" s="8" t="str">
        <f t="shared" si="1"/>
        <v>Ben Malquist</v>
      </c>
      <c r="B437" s="8" t="s">
        <v>3276</v>
      </c>
      <c r="C437" s="8" t="s">
        <v>581</v>
      </c>
      <c r="D437" s="9" t="s">
        <v>3192</v>
      </c>
      <c r="E437" s="8" t="s">
        <v>3277</v>
      </c>
      <c r="F437" s="8" t="s">
        <v>936</v>
      </c>
      <c r="G437" s="8" t="s">
        <v>47</v>
      </c>
      <c r="H437" s="8" t="s">
        <v>3278</v>
      </c>
      <c r="I437" s="8" t="s">
        <v>49</v>
      </c>
      <c r="J437" s="10">
        <v>3.41</v>
      </c>
      <c r="K437" s="8" t="s">
        <v>3279</v>
      </c>
      <c r="L437" s="8" t="s">
        <v>2705</v>
      </c>
      <c r="M437" s="8" t="s">
        <v>86</v>
      </c>
      <c r="N437" s="8" t="s">
        <v>3291</v>
      </c>
      <c r="O437" s="8" t="s">
        <v>52</v>
      </c>
      <c r="P437" s="8"/>
      <c r="Q437" s="8"/>
      <c r="R437" s="8" t="s">
        <v>2944</v>
      </c>
      <c r="S437" s="8" t="s">
        <v>3292</v>
      </c>
      <c r="T437" s="11" t="str">
        <f t="shared" si="2"/>
        <v>Ben Malquist</v>
      </c>
      <c r="U437" s="8" t="s">
        <v>160</v>
      </c>
      <c r="V437" s="8" t="s">
        <v>3293</v>
      </c>
      <c r="W437" s="8" t="s">
        <v>86</v>
      </c>
      <c r="X437" s="8" t="s">
        <v>3283</v>
      </c>
      <c r="Y437" s="8" t="s">
        <v>60</v>
      </c>
      <c r="Z437" s="12" t="s">
        <v>3284</v>
      </c>
      <c r="AA437" s="8" t="s">
        <v>60</v>
      </c>
      <c r="AB437" s="12" t="s">
        <v>3285</v>
      </c>
      <c r="AC437" s="8" t="s">
        <v>60</v>
      </c>
      <c r="AD437" s="12" t="s">
        <v>3286</v>
      </c>
      <c r="AE437" s="8"/>
      <c r="AF437" s="8" t="s">
        <v>3192</v>
      </c>
      <c r="AG437" s="8" t="s">
        <v>3205</v>
      </c>
      <c r="AH437" s="8" t="s">
        <v>232</v>
      </c>
      <c r="AI437" s="8" t="s">
        <v>66</v>
      </c>
      <c r="AJ437" s="8" t="s">
        <v>86</v>
      </c>
      <c r="AK437" s="8" t="s">
        <v>3287</v>
      </c>
      <c r="AL437" s="8" t="s">
        <v>3288</v>
      </c>
      <c r="AM437" s="8" t="s">
        <v>743</v>
      </c>
      <c r="AN437" s="8" t="s">
        <v>3289</v>
      </c>
      <c r="AO437" s="8" t="s">
        <v>3290</v>
      </c>
      <c r="AP437" s="29" t="s">
        <v>3192</v>
      </c>
      <c r="AQ437" s="11">
        <v>9586.0</v>
      </c>
    </row>
    <row r="438">
      <c r="A438" s="8" t="str">
        <f t="shared" si="1"/>
        <v>Brad Gamble</v>
      </c>
      <c r="B438" s="8" t="s">
        <v>3276</v>
      </c>
      <c r="C438" s="8" t="s">
        <v>581</v>
      </c>
      <c r="D438" s="9" t="s">
        <v>3192</v>
      </c>
      <c r="E438" s="8" t="s">
        <v>3277</v>
      </c>
      <c r="F438" s="8" t="s">
        <v>936</v>
      </c>
      <c r="G438" s="8" t="s">
        <v>47</v>
      </c>
      <c r="H438" s="8" t="s">
        <v>3278</v>
      </c>
      <c r="I438" s="8" t="s">
        <v>49</v>
      </c>
      <c r="J438" s="10">
        <v>3.41</v>
      </c>
      <c r="K438" s="8" t="s">
        <v>3279</v>
      </c>
      <c r="L438" s="8" t="s">
        <v>2705</v>
      </c>
      <c r="M438" s="8" t="s">
        <v>86</v>
      </c>
      <c r="N438" s="8" t="s">
        <v>3294</v>
      </c>
      <c r="O438" s="8" t="s">
        <v>52</v>
      </c>
      <c r="P438" s="8"/>
      <c r="Q438" s="8"/>
      <c r="R438" s="8" t="s">
        <v>1013</v>
      </c>
      <c r="S438" s="8" t="s">
        <v>3295</v>
      </c>
      <c r="T438" s="11" t="str">
        <f t="shared" si="2"/>
        <v>Brad Gamble</v>
      </c>
      <c r="U438" s="8" t="s">
        <v>1125</v>
      </c>
      <c r="V438" s="8" t="s">
        <v>3296</v>
      </c>
      <c r="W438" s="8" t="s">
        <v>86</v>
      </c>
      <c r="X438" s="8" t="s">
        <v>3283</v>
      </c>
      <c r="Y438" s="8" t="s">
        <v>60</v>
      </c>
      <c r="Z438" s="12" t="s">
        <v>3284</v>
      </c>
      <c r="AA438" s="8" t="s">
        <v>60</v>
      </c>
      <c r="AB438" s="12" t="s">
        <v>3285</v>
      </c>
      <c r="AC438" s="12" t="s">
        <v>3297</v>
      </c>
      <c r="AD438" s="12" t="s">
        <v>3286</v>
      </c>
      <c r="AE438" s="8"/>
      <c r="AF438" s="8" t="s">
        <v>3192</v>
      </c>
      <c r="AG438" s="8" t="s">
        <v>3205</v>
      </c>
      <c r="AH438" s="8" t="s">
        <v>232</v>
      </c>
      <c r="AI438" s="8" t="s">
        <v>66</v>
      </c>
      <c r="AJ438" s="8" t="s">
        <v>86</v>
      </c>
      <c r="AK438" s="8" t="s">
        <v>3287</v>
      </c>
      <c r="AL438" s="8" t="s">
        <v>3288</v>
      </c>
      <c r="AM438" s="8" t="s">
        <v>743</v>
      </c>
      <c r="AN438" s="8" t="s">
        <v>3289</v>
      </c>
      <c r="AO438" s="8" t="s">
        <v>3290</v>
      </c>
      <c r="AP438" s="29" t="s">
        <v>3192</v>
      </c>
      <c r="AQ438" s="11">
        <v>9586.0</v>
      </c>
    </row>
    <row r="439">
      <c r="A439" s="8" t="str">
        <f t="shared" si="1"/>
        <v>Nathan Stark</v>
      </c>
      <c r="B439" s="8" t="s">
        <v>3276</v>
      </c>
      <c r="C439" s="8" t="s">
        <v>581</v>
      </c>
      <c r="D439" s="9" t="s">
        <v>3192</v>
      </c>
      <c r="E439" s="8" t="s">
        <v>3277</v>
      </c>
      <c r="F439" s="8" t="s">
        <v>936</v>
      </c>
      <c r="G439" s="8" t="s">
        <v>47</v>
      </c>
      <c r="H439" s="8" t="s">
        <v>3278</v>
      </c>
      <c r="I439" s="8" t="s">
        <v>49</v>
      </c>
      <c r="J439" s="10">
        <v>3.41</v>
      </c>
      <c r="K439" s="8" t="s">
        <v>3279</v>
      </c>
      <c r="L439" s="8" t="s">
        <v>2705</v>
      </c>
      <c r="M439" s="8"/>
      <c r="N439" s="8" t="s">
        <v>3298</v>
      </c>
      <c r="O439" s="8" t="s">
        <v>52</v>
      </c>
      <c r="P439" s="8"/>
      <c r="Q439" s="8"/>
      <c r="R439" s="8" t="s">
        <v>3299</v>
      </c>
      <c r="S439" s="8" t="s">
        <v>3300</v>
      </c>
      <c r="T439" s="11" t="str">
        <f t="shared" si="2"/>
        <v>Nathan Stark</v>
      </c>
      <c r="U439" s="8" t="s">
        <v>80</v>
      </c>
      <c r="V439" s="8"/>
      <c r="W439" s="8"/>
      <c r="X439" s="8" t="s">
        <v>3283</v>
      </c>
      <c r="Y439" s="12" t="s">
        <v>3301</v>
      </c>
      <c r="Z439" s="12" t="s">
        <v>3284</v>
      </c>
      <c r="AA439" s="12" t="s">
        <v>3302</v>
      </c>
      <c r="AB439" s="12" t="s">
        <v>3303</v>
      </c>
      <c r="AC439" s="12" t="s">
        <v>3304</v>
      </c>
      <c r="AD439" s="12" t="s">
        <v>3286</v>
      </c>
      <c r="AE439" s="8"/>
      <c r="AF439" s="8" t="s">
        <v>3192</v>
      </c>
      <c r="AG439" s="8" t="s">
        <v>3205</v>
      </c>
      <c r="AH439" s="8" t="s">
        <v>232</v>
      </c>
      <c r="AI439" s="8" t="s">
        <v>66</v>
      </c>
      <c r="AJ439" s="8"/>
      <c r="AK439" s="13" t="s">
        <v>3287</v>
      </c>
      <c r="AL439" s="13" t="s">
        <v>3288</v>
      </c>
      <c r="AM439" s="8" t="s">
        <v>743</v>
      </c>
      <c r="AN439" s="8" t="s">
        <v>3289</v>
      </c>
      <c r="AO439" s="13" t="s">
        <v>3290</v>
      </c>
      <c r="AP439" s="9" t="s">
        <v>3192</v>
      </c>
      <c r="AQ439" s="11">
        <v>9586.0</v>
      </c>
    </row>
    <row r="440">
      <c r="A440" s="8" t="str">
        <f t="shared" si="1"/>
        <v>Craig Dahlquist</v>
      </c>
      <c r="B440" s="8" t="s">
        <v>3305</v>
      </c>
      <c r="C440" s="8" t="s">
        <v>3306</v>
      </c>
      <c r="D440" s="38" t="s">
        <v>3307</v>
      </c>
      <c r="E440" s="8" t="s">
        <v>3308</v>
      </c>
      <c r="F440" s="13" t="s">
        <v>3309</v>
      </c>
      <c r="G440" s="8" t="s">
        <v>47</v>
      </c>
      <c r="H440" s="8" t="s">
        <v>3310</v>
      </c>
      <c r="I440" s="8" t="s">
        <v>49</v>
      </c>
      <c r="J440" s="10">
        <v>3.76</v>
      </c>
      <c r="K440" s="8" t="s">
        <v>3311</v>
      </c>
      <c r="L440" s="8"/>
      <c r="M440" s="8"/>
      <c r="N440" s="13" t="s">
        <v>3312</v>
      </c>
      <c r="O440" s="13" t="s">
        <v>52</v>
      </c>
      <c r="P440" s="8"/>
      <c r="Q440" s="8"/>
      <c r="R440" s="8" t="s">
        <v>2940</v>
      </c>
      <c r="S440" s="8" t="s">
        <v>3313</v>
      </c>
      <c r="T440" s="11" t="str">
        <f t="shared" si="2"/>
        <v>Craig Dahlquist</v>
      </c>
      <c r="U440" s="8" t="s">
        <v>486</v>
      </c>
      <c r="V440" s="8" t="s">
        <v>3314</v>
      </c>
      <c r="W440" s="8"/>
      <c r="X440" s="13" t="s">
        <v>3315</v>
      </c>
      <c r="Y440" s="12" t="s">
        <v>3316</v>
      </c>
      <c r="Z440" s="12" t="s">
        <v>3317</v>
      </c>
      <c r="AA440" s="8" t="s">
        <v>60</v>
      </c>
      <c r="AB440" s="12" t="s">
        <v>3318</v>
      </c>
      <c r="AC440" s="8" t="s">
        <v>60</v>
      </c>
      <c r="AD440" s="12" t="s">
        <v>3319</v>
      </c>
      <c r="AE440" s="13" t="s">
        <v>3320</v>
      </c>
      <c r="AF440" s="8" t="s">
        <v>615</v>
      </c>
      <c r="AG440" s="8" t="s">
        <v>3321</v>
      </c>
      <c r="AH440" s="13" t="s">
        <v>352</v>
      </c>
      <c r="AI440" s="8" t="s">
        <v>233</v>
      </c>
      <c r="AJ440" s="8"/>
      <c r="AK440" s="13" t="s">
        <v>1341</v>
      </c>
      <c r="AL440" s="13" t="s">
        <v>1715</v>
      </c>
      <c r="AM440" s="13" t="s">
        <v>3322</v>
      </c>
      <c r="AN440" s="8" t="s">
        <v>3323</v>
      </c>
      <c r="AO440" s="13" t="s">
        <v>3324</v>
      </c>
      <c r="AP440" s="9" t="s">
        <v>615</v>
      </c>
      <c r="AQ440" s="11">
        <v>4473.0</v>
      </c>
    </row>
    <row r="441">
      <c r="A441" s="8" t="str">
        <f t="shared" si="1"/>
        <v>Andrew Carlson</v>
      </c>
      <c r="B441" s="8" t="s">
        <v>3305</v>
      </c>
      <c r="C441" s="8" t="s">
        <v>3306</v>
      </c>
      <c r="D441" s="9" t="s">
        <v>3307</v>
      </c>
      <c r="E441" s="8" t="s">
        <v>3308</v>
      </c>
      <c r="F441" s="8" t="s">
        <v>3309</v>
      </c>
      <c r="G441" s="8" t="s">
        <v>47</v>
      </c>
      <c r="H441" s="8" t="s">
        <v>3310</v>
      </c>
      <c r="I441" s="8" t="s">
        <v>49</v>
      </c>
      <c r="J441" s="10">
        <v>3.76</v>
      </c>
      <c r="K441" s="8" t="s">
        <v>3311</v>
      </c>
      <c r="L441" s="8"/>
      <c r="M441" s="8"/>
      <c r="N441" s="8" t="s">
        <v>3325</v>
      </c>
      <c r="O441" s="8" t="s">
        <v>52</v>
      </c>
      <c r="P441" s="8"/>
      <c r="Q441" s="8"/>
      <c r="R441" s="8" t="s">
        <v>53</v>
      </c>
      <c r="S441" s="8" t="s">
        <v>2075</v>
      </c>
      <c r="T441" s="11" t="str">
        <f t="shared" si="2"/>
        <v>Andrew Carlson</v>
      </c>
      <c r="U441" s="8" t="s">
        <v>55</v>
      </c>
      <c r="V441" s="8" t="s">
        <v>3326</v>
      </c>
      <c r="W441" s="8"/>
      <c r="X441" s="8" t="s">
        <v>3315</v>
      </c>
      <c r="Y441" s="12" t="s">
        <v>3327</v>
      </c>
      <c r="Z441" s="12" t="s">
        <v>3317</v>
      </c>
      <c r="AA441" s="8" t="s">
        <v>60</v>
      </c>
      <c r="AB441" s="12" t="s">
        <v>3318</v>
      </c>
      <c r="AC441" s="12" t="s">
        <v>3328</v>
      </c>
      <c r="AD441" s="12" t="s">
        <v>3319</v>
      </c>
      <c r="AE441" s="8" t="s">
        <v>3320</v>
      </c>
      <c r="AF441" s="8" t="s">
        <v>615</v>
      </c>
      <c r="AG441" s="8" t="s">
        <v>3321</v>
      </c>
      <c r="AH441" s="8" t="s">
        <v>352</v>
      </c>
      <c r="AI441" s="8" t="s">
        <v>233</v>
      </c>
      <c r="AJ441" s="8"/>
      <c r="AK441" s="13" t="s">
        <v>1341</v>
      </c>
      <c r="AL441" s="13" t="s">
        <v>1715</v>
      </c>
      <c r="AM441" s="8" t="s">
        <v>3322</v>
      </c>
      <c r="AN441" s="8" t="s">
        <v>3323</v>
      </c>
      <c r="AO441" s="13" t="s">
        <v>3329</v>
      </c>
      <c r="AP441" s="9" t="s">
        <v>615</v>
      </c>
      <c r="AQ441" s="11">
        <v>4473.0</v>
      </c>
    </row>
    <row r="442">
      <c r="A442" s="8" t="str">
        <f t="shared" si="1"/>
        <v>Cody Roder</v>
      </c>
      <c r="B442" s="8" t="s">
        <v>3305</v>
      </c>
      <c r="C442" s="8" t="s">
        <v>3306</v>
      </c>
      <c r="D442" s="9" t="s">
        <v>3307</v>
      </c>
      <c r="E442" s="8" t="s">
        <v>3308</v>
      </c>
      <c r="F442" s="8" t="s">
        <v>3309</v>
      </c>
      <c r="G442" s="8" t="s">
        <v>47</v>
      </c>
      <c r="H442" s="8" t="s">
        <v>3310</v>
      </c>
      <c r="I442" s="8" t="s">
        <v>49</v>
      </c>
      <c r="J442" s="10">
        <v>3.76</v>
      </c>
      <c r="K442" s="8" t="s">
        <v>3311</v>
      </c>
      <c r="L442" s="8"/>
      <c r="M442" s="8"/>
      <c r="N442" s="8" t="s">
        <v>3330</v>
      </c>
      <c r="O442" s="8" t="s">
        <v>52</v>
      </c>
      <c r="P442" s="8"/>
      <c r="Q442" s="8"/>
      <c r="R442" s="8" t="s">
        <v>3331</v>
      </c>
      <c r="S442" s="8" t="s">
        <v>3332</v>
      </c>
      <c r="T442" s="11" t="str">
        <f t="shared" si="2"/>
        <v>Cody Roder</v>
      </c>
      <c r="U442" s="8" t="s">
        <v>2834</v>
      </c>
      <c r="V442" s="8" t="s">
        <v>3333</v>
      </c>
      <c r="W442" s="8"/>
      <c r="X442" s="8" t="s">
        <v>3315</v>
      </c>
      <c r="Y442" s="12" t="s">
        <v>3334</v>
      </c>
      <c r="Z442" s="12" t="s">
        <v>3317</v>
      </c>
      <c r="AA442" s="8" t="s">
        <v>60</v>
      </c>
      <c r="AB442" s="12" t="s">
        <v>3318</v>
      </c>
      <c r="AC442" s="12" t="s">
        <v>3335</v>
      </c>
      <c r="AD442" s="12" t="s">
        <v>3319</v>
      </c>
      <c r="AE442" s="8" t="s">
        <v>3320</v>
      </c>
      <c r="AF442" s="8" t="s">
        <v>615</v>
      </c>
      <c r="AG442" s="8" t="s">
        <v>3321</v>
      </c>
      <c r="AH442" s="8" t="s">
        <v>352</v>
      </c>
      <c r="AI442" s="8" t="s">
        <v>233</v>
      </c>
      <c r="AJ442" s="8"/>
      <c r="AK442" s="8" t="s">
        <v>1341</v>
      </c>
      <c r="AL442" s="8" t="s">
        <v>1715</v>
      </c>
      <c r="AM442" s="8" t="s">
        <v>3322</v>
      </c>
      <c r="AN442" s="8" t="s">
        <v>3323</v>
      </c>
      <c r="AO442" s="8" t="s">
        <v>3329</v>
      </c>
      <c r="AP442" s="8" t="s">
        <v>615</v>
      </c>
      <c r="AQ442" s="11">
        <v>4473.0</v>
      </c>
    </row>
    <row r="443">
      <c r="A443" s="8" t="str">
        <f t="shared" si="1"/>
        <v>Mallory Mulzer</v>
      </c>
      <c r="B443" s="8" t="s">
        <v>3305</v>
      </c>
      <c r="C443" s="8" t="s">
        <v>3306</v>
      </c>
      <c r="D443" s="9" t="s">
        <v>3307</v>
      </c>
      <c r="E443" s="8" t="s">
        <v>3308</v>
      </c>
      <c r="F443" s="8" t="s">
        <v>3309</v>
      </c>
      <c r="G443" s="8" t="s">
        <v>47</v>
      </c>
      <c r="H443" s="8" t="s">
        <v>3310</v>
      </c>
      <c r="I443" s="8" t="s">
        <v>49</v>
      </c>
      <c r="J443" s="10">
        <v>3.76</v>
      </c>
      <c r="K443" s="8" t="s">
        <v>3311</v>
      </c>
      <c r="L443" s="8"/>
      <c r="M443" s="8"/>
      <c r="N443" s="8" t="s">
        <v>3336</v>
      </c>
      <c r="O443" s="8" t="s">
        <v>52</v>
      </c>
      <c r="P443" s="8"/>
      <c r="Q443" s="8"/>
      <c r="R443" s="8" t="s">
        <v>3337</v>
      </c>
      <c r="S443" s="8" t="s">
        <v>3338</v>
      </c>
      <c r="T443" s="11" t="str">
        <f t="shared" si="2"/>
        <v>Mallory Mulzer</v>
      </c>
      <c r="U443" s="8" t="s">
        <v>80</v>
      </c>
      <c r="V443" s="8" t="s">
        <v>3339</v>
      </c>
      <c r="W443" s="8"/>
      <c r="X443" s="8" t="s">
        <v>3315</v>
      </c>
      <c r="Y443" s="8" t="s">
        <v>60</v>
      </c>
      <c r="Z443" s="12" t="s">
        <v>3317</v>
      </c>
      <c r="AA443" s="8" t="s">
        <v>60</v>
      </c>
      <c r="AB443" s="12" t="s">
        <v>3340</v>
      </c>
      <c r="AC443" s="12" t="s">
        <v>3341</v>
      </c>
      <c r="AD443" s="12" t="s">
        <v>3319</v>
      </c>
      <c r="AE443" s="8" t="s">
        <v>3320</v>
      </c>
      <c r="AF443" s="8" t="s">
        <v>615</v>
      </c>
      <c r="AG443" s="8" t="s">
        <v>3321</v>
      </c>
      <c r="AH443" s="8" t="s">
        <v>352</v>
      </c>
      <c r="AI443" s="8" t="s">
        <v>233</v>
      </c>
      <c r="AJ443" s="8"/>
      <c r="AK443" s="8" t="s">
        <v>1341</v>
      </c>
      <c r="AL443" s="8" t="s">
        <v>1715</v>
      </c>
      <c r="AM443" s="8" t="s">
        <v>3322</v>
      </c>
      <c r="AN443" s="8" t="s">
        <v>3323</v>
      </c>
      <c r="AO443" s="8" t="s">
        <v>3329</v>
      </c>
      <c r="AP443" s="9" t="s">
        <v>615</v>
      </c>
      <c r="AQ443" s="11">
        <v>4473.0</v>
      </c>
    </row>
    <row r="444">
      <c r="A444" s="8" t="str">
        <f t="shared" si="1"/>
        <v>Katrina Brumfield</v>
      </c>
      <c r="B444" s="8" t="s">
        <v>3342</v>
      </c>
      <c r="C444" s="8" t="s">
        <v>2133</v>
      </c>
      <c r="D444" s="9" t="s">
        <v>3307</v>
      </c>
      <c r="E444" s="8" t="s">
        <v>3343</v>
      </c>
      <c r="F444" s="8" t="s">
        <v>3309</v>
      </c>
      <c r="G444" s="8" t="s">
        <v>47</v>
      </c>
      <c r="H444" s="8" t="s">
        <v>3344</v>
      </c>
      <c r="I444" s="8" t="s">
        <v>49</v>
      </c>
      <c r="J444" s="10">
        <v>3.03</v>
      </c>
      <c r="K444" s="8" t="s">
        <v>3345</v>
      </c>
      <c r="L444" s="8"/>
      <c r="M444" s="8"/>
      <c r="N444" s="8" t="s">
        <v>3346</v>
      </c>
      <c r="O444" s="8" t="s">
        <v>52</v>
      </c>
      <c r="P444" s="8"/>
      <c r="Q444" s="8"/>
      <c r="R444" s="8" t="s">
        <v>3347</v>
      </c>
      <c r="S444" s="8" t="s">
        <v>3348</v>
      </c>
      <c r="T444" s="11" t="str">
        <f t="shared" si="2"/>
        <v>Katrina Brumfield</v>
      </c>
      <c r="U444" s="8" t="s">
        <v>311</v>
      </c>
      <c r="V444" s="8" t="s">
        <v>3349</v>
      </c>
      <c r="W444" s="8" t="s">
        <v>3350</v>
      </c>
      <c r="X444" s="8" t="s">
        <v>3351</v>
      </c>
      <c r="Y444" s="12" t="s">
        <v>3352</v>
      </c>
      <c r="Z444" s="12" t="s">
        <v>3353</v>
      </c>
      <c r="AA444" s="8" t="s">
        <v>60</v>
      </c>
      <c r="AB444" s="8" t="s">
        <v>60</v>
      </c>
      <c r="AC444" s="8" t="s">
        <v>60</v>
      </c>
      <c r="AD444" s="12" t="s">
        <v>3354</v>
      </c>
      <c r="AE444" s="8"/>
      <c r="AF444" s="8" t="s">
        <v>3355</v>
      </c>
      <c r="AG444" s="8" t="s">
        <v>3321</v>
      </c>
      <c r="AH444" s="8" t="s">
        <v>543</v>
      </c>
      <c r="AI444" s="8" t="s">
        <v>66</v>
      </c>
      <c r="AJ444" s="8"/>
      <c r="AK444" s="13" t="s">
        <v>3356</v>
      </c>
      <c r="AL444" s="13" t="s">
        <v>3357</v>
      </c>
      <c r="AM444" s="8" t="s">
        <v>545</v>
      </c>
      <c r="AN444" s="8" t="s">
        <v>3358</v>
      </c>
      <c r="AO444" s="13" t="s">
        <v>3359</v>
      </c>
      <c r="AP444" s="15" t="s">
        <v>3355</v>
      </c>
      <c r="AQ444" s="11">
        <v>2352.0</v>
      </c>
    </row>
    <row r="445">
      <c r="A445" s="8" t="str">
        <f t="shared" si="1"/>
        <v>Kadine Johnson-Crowder</v>
      </c>
      <c r="B445" s="8" t="s">
        <v>3342</v>
      </c>
      <c r="C445" s="8" t="s">
        <v>2133</v>
      </c>
      <c r="D445" s="9" t="s">
        <v>3307</v>
      </c>
      <c r="E445" s="8" t="s">
        <v>3343</v>
      </c>
      <c r="F445" s="8" t="s">
        <v>3309</v>
      </c>
      <c r="G445" s="8" t="s">
        <v>47</v>
      </c>
      <c r="H445" s="8" t="s">
        <v>3344</v>
      </c>
      <c r="I445" s="8" t="s">
        <v>49</v>
      </c>
      <c r="J445" s="10">
        <v>3.03</v>
      </c>
      <c r="K445" s="8" t="s">
        <v>3345</v>
      </c>
      <c r="L445" s="8"/>
      <c r="M445" s="8"/>
      <c r="N445" s="8" t="s">
        <v>3360</v>
      </c>
      <c r="O445" s="8" t="s">
        <v>52</v>
      </c>
      <c r="P445" s="8"/>
      <c r="Q445" s="8"/>
      <c r="R445" s="8" t="s">
        <v>3361</v>
      </c>
      <c r="S445" s="8" t="s">
        <v>3362</v>
      </c>
      <c r="T445" s="11" t="str">
        <f t="shared" si="2"/>
        <v>Kadine Johnson-Crowder</v>
      </c>
      <c r="U445" s="8" t="s">
        <v>498</v>
      </c>
      <c r="V445" s="8" t="s">
        <v>3363</v>
      </c>
      <c r="W445" s="8" t="s">
        <v>3364</v>
      </c>
      <c r="X445" s="8" t="s">
        <v>3351</v>
      </c>
      <c r="Y445" s="8" t="s">
        <v>60</v>
      </c>
      <c r="Z445" s="12" t="s">
        <v>3353</v>
      </c>
      <c r="AA445" s="8" t="s">
        <v>60</v>
      </c>
      <c r="AB445" s="12" t="s">
        <v>3365</v>
      </c>
      <c r="AC445" s="8" t="s">
        <v>60</v>
      </c>
      <c r="AD445" s="8" t="s">
        <v>60</v>
      </c>
      <c r="AE445" s="8"/>
      <c r="AF445" s="8" t="s">
        <v>3355</v>
      </c>
      <c r="AG445" s="8" t="s">
        <v>3321</v>
      </c>
      <c r="AH445" s="8" t="s">
        <v>543</v>
      </c>
      <c r="AI445" s="8" t="s">
        <v>66</v>
      </c>
      <c r="AJ445" s="8"/>
      <c r="AK445" s="13" t="s">
        <v>3356</v>
      </c>
      <c r="AL445" s="13" t="s">
        <v>3357</v>
      </c>
      <c r="AM445" s="8" t="s">
        <v>545</v>
      </c>
      <c r="AN445" s="8" t="s">
        <v>3358</v>
      </c>
      <c r="AO445" s="13" t="s">
        <v>3359</v>
      </c>
      <c r="AP445" s="15" t="s">
        <v>3355</v>
      </c>
      <c r="AQ445" s="11">
        <v>2352.0</v>
      </c>
    </row>
    <row r="446">
      <c r="A446" s="8" t="str">
        <f t="shared" si="1"/>
        <v>Davion Sutton</v>
      </c>
      <c r="B446" s="8" t="s">
        <v>3342</v>
      </c>
      <c r="C446" s="8" t="s">
        <v>2133</v>
      </c>
      <c r="D446" s="9" t="s">
        <v>3307</v>
      </c>
      <c r="E446" s="8" t="s">
        <v>3343</v>
      </c>
      <c r="F446" s="8" t="s">
        <v>3309</v>
      </c>
      <c r="G446" s="8" t="s">
        <v>47</v>
      </c>
      <c r="H446" s="8" t="s">
        <v>3344</v>
      </c>
      <c r="I446" s="8" t="s">
        <v>49</v>
      </c>
      <c r="J446" s="10">
        <v>3.03</v>
      </c>
      <c r="K446" s="8" t="s">
        <v>3345</v>
      </c>
      <c r="L446" s="8" t="s">
        <v>86</v>
      </c>
      <c r="M446" s="8" t="s">
        <v>86</v>
      </c>
      <c r="N446" s="8" t="s">
        <v>3366</v>
      </c>
      <c r="O446" s="8" t="s">
        <v>52</v>
      </c>
      <c r="P446" s="8"/>
      <c r="Q446" s="8"/>
      <c r="R446" s="8" t="s">
        <v>3367</v>
      </c>
      <c r="S446" s="8" t="s">
        <v>3368</v>
      </c>
      <c r="T446" s="11" t="str">
        <f t="shared" si="2"/>
        <v>Davion Sutton</v>
      </c>
      <c r="U446" s="8" t="s">
        <v>2695</v>
      </c>
      <c r="V446" s="8" t="s">
        <v>3369</v>
      </c>
      <c r="W446" s="8" t="s">
        <v>86</v>
      </c>
      <c r="X446" s="8" t="s">
        <v>3351</v>
      </c>
      <c r="Y446" s="8" t="s">
        <v>60</v>
      </c>
      <c r="Z446" s="12" t="s">
        <v>3353</v>
      </c>
      <c r="AA446" s="12" t="s">
        <v>3370</v>
      </c>
      <c r="AB446" s="8" t="s">
        <v>60</v>
      </c>
      <c r="AC446" s="12" t="s">
        <v>3371</v>
      </c>
      <c r="AD446" s="12" t="s">
        <v>3354</v>
      </c>
      <c r="AE446" s="8"/>
      <c r="AF446" s="8" t="s">
        <v>3355</v>
      </c>
      <c r="AG446" s="8" t="s">
        <v>3321</v>
      </c>
      <c r="AH446" s="8" t="s">
        <v>543</v>
      </c>
      <c r="AI446" s="8" t="s">
        <v>66</v>
      </c>
      <c r="AJ446" s="8" t="s">
        <v>86</v>
      </c>
      <c r="AK446" s="8" t="s">
        <v>3356</v>
      </c>
      <c r="AL446" s="8" t="s">
        <v>3357</v>
      </c>
      <c r="AM446" s="8" t="s">
        <v>545</v>
      </c>
      <c r="AN446" s="8" t="s">
        <v>2771</v>
      </c>
      <c r="AO446" s="8" t="s">
        <v>3359</v>
      </c>
      <c r="AP446" s="8" t="s">
        <v>3355</v>
      </c>
      <c r="AQ446" s="11">
        <v>2352.0</v>
      </c>
    </row>
    <row r="447">
      <c r="A447" s="8" t="str">
        <f t="shared" si="1"/>
        <v>Olivia Coopwood</v>
      </c>
      <c r="B447" s="8" t="s">
        <v>3342</v>
      </c>
      <c r="C447" s="8" t="s">
        <v>2133</v>
      </c>
      <c r="D447" s="9" t="s">
        <v>3307</v>
      </c>
      <c r="E447" s="8" t="s">
        <v>3343</v>
      </c>
      <c r="F447" s="8" t="s">
        <v>3309</v>
      </c>
      <c r="G447" s="8" t="s">
        <v>47</v>
      </c>
      <c r="H447" s="8" t="s">
        <v>3344</v>
      </c>
      <c r="I447" s="8" t="s">
        <v>49</v>
      </c>
      <c r="J447" s="10">
        <v>3.03</v>
      </c>
      <c r="K447" s="8" t="s">
        <v>3345</v>
      </c>
      <c r="L447" s="8" t="s">
        <v>86</v>
      </c>
      <c r="M447" s="8" t="s">
        <v>86</v>
      </c>
      <c r="N447" s="8" t="s">
        <v>3372</v>
      </c>
      <c r="O447" s="8" t="s">
        <v>52</v>
      </c>
      <c r="P447" s="8"/>
      <c r="Q447" s="8"/>
      <c r="R447" s="8" t="s">
        <v>3373</v>
      </c>
      <c r="S447" s="8" t="s">
        <v>3374</v>
      </c>
      <c r="T447" s="11" t="str">
        <f t="shared" si="2"/>
        <v>Olivia Coopwood</v>
      </c>
      <c r="U447" s="8" t="s">
        <v>80</v>
      </c>
      <c r="V447" s="8" t="s">
        <v>3375</v>
      </c>
      <c r="W447" s="8" t="s">
        <v>86</v>
      </c>
      <c r="X447" s="8" t="s">
        <v>3351</v>
      </c>
      <c r="Y447" s="8" t="s">
        <v>60</v>
      </c>
      <c r="Z447" s="12" t="s">
        <v>3353</v>
      </c>
      <c r="AA447" s="8" t="s">
        <v>60</v>
      </c>
      <c r="AB447" s="8" t="s">
        <v>60</v>
      </c>
      <c r="AC447" s="8" t="s">
        <v>60</v>
      </c>
      <c r="AD447" s="12" t="s">
        <v>3354</v>
      </c>
      <c r="AE447" s="8"/>
      <c r="AF447" s="8" t="s">
        <v>3355</v>
      </c>
      <c r="AG447" s="8" t="s">
        <v>3321</v>
      </c>
      <c r="AH447" s="8" t="s">
        <v>543</v>
      </c>
      <c r="AI447" s="8" t="s">
        <v>66</v>
      </c>
      <c r="AJ447" s="8" t="s">
        <v>86</v>
      </c>
      <c r="AK447" s="8" t="s">
        <v>3356</v>
      </c>
      <c r="AL447" s="8" t="s">
        <v>3357</v>
      </c>
      <c r="AM447" s="8" t="s">
        <v>545</v>
      </c>
      <c r="AN447" s="8" t="s">
        <v>2771</v>
      </c>
      <c r="AO447" s="8" t="s">
        <v>3359</v>
      </c>
      <c r="AP447" s="8" t="s">
        <v>3355</v>
      </c>
      <c r="AQ447" s="11">
        <v>2352.0</v>
      </c>
    </row>
    <row r="448">
      <c r="A448" s="8" t="str">
        <f t="shared" si="1"/>
        <v>Dave Dopek</v>
      </c>
      <c r="B448" s="8" t="s">
        <v>3376</v>
      </c>
      <c r="C448" s="8" t="s">
        <v>2213</v>
      </c>
      <c r="D448" s="9" t="s">
        <v>3307</v>
      </c>
      <c r="E448" s="8" t="s">
        <v>3343</v>
      </c>
      <c r="F448" s="8" t="s">
        <v>3309</v>
      </c>
      <c r="G448" s="8" t="s">
        <v>47</v>
      </c>
      <c r="H448" s="8" t="s">
        <v>3377</v>
      </c>
      <c r="I448" s="8" t="s">
        <v>1330</v>
      </c>
      <c r="J448" s="10">
        <v>3.7</v>
      </c>
      <c r="K448" s="8" t="s">
        <v>3378</v>
      </c>
      <c r="L448" s="8" t="s">
        <v>3379</v>
      </c>
      <c r="M448" s="8" t="s">
        <v>86</v>
      </c>
      <c r="N448" s="8" t="s">
        <v>3380</v>
      </c>
      <c r="O448" s="8" t="s">
        <v>52</v>
      </c>
      <c r="P448" s="8"/>
      <c r="Q448" s="8"/>
      <c r="R448" s="8" t="s">
        <v>3381</v>
      </c>
      <c r="S448" s="8" t="s">
        <v>3382</v>
      </c>
      <c r="T448" s="11" t="str">
        <f t="shared" si="2"/>
        <v>Dave Dopek</v>
      </c>
      <c r="U448" s="8" t="s">
        <v>55</v>
      </c>
      <c r="V448" s="8" t="s">
        <v>3383</v>
      </c>
      <c r="W448" s="8" t="s">
        <v>3384</v>
      </c>
      <c r="X448" s="8" t="s">
        <v>3385</v>
      </c>
      <c r="Y448" s="8" t="s">
        <v>60</v>
      </c>
      <c r="Z448" s="12" t="s">
        <v>3386</v>
      </c>
      <c r="AA448" s="8" t="s">
        <v>60</v>
      </c>
      <c r="AB448" s="12" t="s">
        <v>3387</v>
      </c>
      <c r="AC448" s="8" t="s">
        <v>60</v>
      </c>
      <c r="AD448" s="12" t="s">
        <v>3388</v>
      </c>
      <c r="AE448" s="8" t="s">
        <v>3389</v>
      </c>
      <c r="AF448" s="8" t="s">
        <v>3390</v>
      </c>
      <c r="AG448" s="8" t="s">
        <v>3321</v>
      </c>
      <c r="AH448" s="8" t="s">
        <v>543</v>
      </c>
      <c r="AI448" s="8" t="s">
        <v>233</v>
      </c>
      <c r="AJ448" s="8" t="s">
        <v>86</v>
      </c>
      <c r="AK448" s="8"/>
      <c r="AL448" s="8"/>
      <c r="AM448" s="8" t="s">
        <v>2322</v>
      </c>
      <c r="AN448" s="8" t="s">
        <v>3391</v>
      </c>
      <c r="AO448" s="13" t="s">
        <v>3392</v>
      </c>
      <c r="AP448" s="9" t="s">
        <v>3390</v>
      </c>
      <c r="AQ448" s="11">
        <v>15407.0</v>
      </c>
    </row>
    <row r="449">
      <c r="A449" s="8" t="str">
        <f t="shared" si="1"/>
        <v>Jadon Johnson</v>
      </c>
      <c r="B449" s="8" t="s">
        <v>3376</v>
      </c>
      <c r="C449" s="8" t="s">
        <v>2213</v>
      </c>
      <c r="D449" s="9" t="s">
        <v>3307</v>
      </c>
      <c r="E449" s="8" t="s">
        <v>3343</v>
      </c>
      <c r="F449" s="8" t="s">
        <v>3309</v>
      </c>
      <c r="G449" s="8" t="s">
        <v>47</v>
      </c>
      <c r="H449" s="8" t="s">
        <v>3377</v>
      </c>
      <c r="I449" s="8" t="s">
        <v>1330</v>
      </c>
      <c r="J449" s="10">
        <v>3.7</v>
      </c>
      <c r="K449" s="27" t="s">
        <v>3378</v>
      </c>
      <c r="L449" s="8" t="s">
        <v>3379</v>
      </c>
      <c r="M449" s="8" t="s">
        <v>86</v>
      </c>
      <c r="N449" s="8" t="s">
        <v>3393</v>
      </c>
      <c r="O449" s="8" t="s">
        <v>52</v>
      </c>
      <c r="P449" s="8"/>
      <c r="Q449" s="8"/>
      <c r="R449" s="8" t="s">
        <v>3394</v>
      </c>
      <c r="S449" s="8" t="s">
        <v>678</v>
      </c>
      <c r="T449" s="11" t="str">
        <f t="shared" si="2"/>
        <v>Jadon Johnson</v>
      </c>
      <c r="U449" s="8" t="s">
        <v>76</v>
      </c>
      <c r="V449" s="8" t="s">
        <v>86</v>
      </c>
      <c r="W449" s="8" t="s">
        <v>86</v>
      </c>
      <c r="X449" s="8" t="s">
        <v>3385</v>
      </c>
      <c r="Y449" s="12" t="s">
        <v>3395</v>
      </c>
      <c r="Z449" s="12" t="s">
        <v>3386</v>
      </c>
      <c r="AA449" s="12" t="s">
        <v>3396</v>
      </c>
      <c r="AB449" s="12" t="s">
        <v>3387</v>
      </c>
      <c r="AC449" s="8" t="s">
        <v>60</v>
      </c>
      <c r="AD449" s="12" t="s">
        <v>3388</v>
      </c>
      <c r="AE449" s="8" t="s">
        <v>3389</v>
      </c>
      <c r="AF449" s="8" t="s">
        <v>3390</v>
      </c>
      <c r="AG449" s="8" t="s">
        <v>3321</v>
      </c>
      <c r="AH449" s="8" t="s">
        <v>543</v>
      </c>
      <c r="AI449" s="8" t="s">
        <v>233</v>
      </c>
      <c r="AJ449" s="8" t="s">
        <v>86</v>
      </c>
      <c r="AK449" s="8" t="s">
        <v>86</v>
      </c>
      <c r="AL449" s="8" t="s">
        <v>86</v>
      </c>
      <c r="AM449" s="8" t="s">
        <v>2322</v>
      </c>
      <c r="AN449" s="8" t="s">
        <v>3391</v>
      </c>
      <c r="AO449" s="8" t="s">
        <v>3392</v>
      </c>
      <c r="AP449" s="8" t="s">
        <v>3390</v>
      </c>
      <c r="AQ449" s="11">
        <v>15407.0</v>
      </c>
    </row>
    <row r="450">
      <c r="A450" s="8" t="str">
        <f t="shared" si="1"/>
        <v>Geoff Wayton</v>
      </c>
      <c r="B450" s="8" t="s">
        <v>3376</v>
      </c>
      <c r="C450" s="8" t="s">
        <v>2213</v>
      </c>
      <c r="D450" s="9" t="s">
        <v>3307</v>
      </c>
      <c r="E450" s="8" t="s">
        <v>3343</v>
      </c>
      <c r="F450" s="8" t="s">
        <v>3309</v>
      </c>
      <c r="G450" s="8" t="s">
        <v>47</v>
      </c>
      <c r="H450" s="8" t="s">
        <v>3377</v>
      </c>
      <c r="I450" s="8" t="s">
        <v>1330</v>
      </c>
      <c r="J450" s="10">
        <v>3.7</v>
      </c>
      <c r="K450" s="8" t="s">
        <v>3378</v>
      </c>
      <c r="L450" s="8" t="s">
        <v>3379</v>
      </c>
      <c r="M450" s="8"/>
      <c r="N450" s="8" t="s">
        <v>3397</v>
      </c>
      <c r="O450" s="8" t="s">
        <v>52</v>
      </c>
      <c r="P450" s="8"/>
      <c r="Q450" s="8"/>
      <c r="R450" s="8" t="s">
        <v>3398</v>
      </c>
      <c r="S450" s="8" t="s">
        <v>3399</v>
      </c>
      <c r="T450" s="11" t="str">
        <f t="shared" si="2"/>
        <v>Geoff Wayton</v>
      </c>
      <c r="U450" s="8" t="s">
        <v>2649</v>
      </c>
      <c r="V450" s="8" t="s">
        <v>3400</v>
      </c>
      <c r="W450" s="8" t="s">
        <v>3401</v>
      </c>
      <c r="X450" s="8" t="s">
        <v>3385</v>
      </c>
      <c r="Y450" s="12" t="s">
        <v>3402</v>
      </c>
      <c r="Z450" s="12" t="s">
        <v>3386</v>
      </c>
      <c r="AA450" s="12" t="s">
        <v>3403</v>
      </c>
      <c r="AB450" s="12" t="s">
        <v>3387</v>
      </c>
      <c r="AC450" s="8" t="s">
        <v>60</v>
      </c>
      <c r="AD450" s="8" t="s">
        <v>60</v>
      </c>
      <c r="AE450" s="8" t="s">
        <v>3389</v>
      </c>
      <c r="AF450" s="8" t="s">
        <v>3390</v>
      </c>
      <c r="AG450" s="8" t="s">
        <v>3321</v>
      </c>
      <c r="AH450" s="8" t="s">
        <v>543</v>
      </c>
      <c r="AI450" s="8" t="s">
        <v>233</v>
      </c>
      <c r="AJ450" s="8"/>
      <c r="AK450" s="8"/>
      <c r="AL450" s="8"/>
      <c r="AM450" s="8" t="s">
        <v>2322</v>
      </c>
      <c r="AN450" s="8" t="s">
        <v>3391</v>
      </c>
      <c r="AO450" s="13" t="s">
        <v>3392</v>
      </c>
      <c r="AP450" s="9" t="s">
        <v>3390</v>
      </c>
      <c r="AQ450" s="11">
        <v>15407.0</v>
      </c>
    </row>
    <row r="451">
      <c r="A451" s="8" t="str">
        <f t="shared" si="1"/>
        <v>Scott Midgett</v>
      </c>
      <c r="B451" s="8" t="s">
        <v>3376</v>
      </c>
      <c r="C451" s="8" t="s">
        <v>2213</v>
      </c>
      <c r="D451" s="9" t="s">
        <v>3307</v>
      </c>
      <c r="E451" s="8" t="s">
        <v>3343</v>
      </c>
      <c r="F451" s="8" t="s">
        <v>3309</v>
      </c>
      <c r="G451" s="8" t="s">
        <v>47</v>
      </c>
      <c r="H451" s="8" t="s">
        <v>3377</v>
      </c>
      <c r="I451" s="8" t="s">
        <v>1330</v>
      </c>
      <c r="J451" s="10">
        <v>3.7</v>
      </c>
      <c r="K451" s="8" t="s">
        <v>3378</v>
      </c>
      <c r="L451" s="8" t="s">
        <v>3379</v>
      </c>
      <c r="M451" s="8"/>
      <c r="N451" s="8" t="s">
        <v>3404</v>
      </c>
      <c r="O451" s="8" t="s">
        <v>52</v>
      </c>
      <c r="P451" s="8"/>
      <c r="Q451" s="8"/>
      <c r="R451" s="8" t="s">
        <v>147</v>
      </c>
      <c r="S451" s="8" t="s">
        <v>3405</v>
      </c>
      <c r="T451" s="11" t="str">
        <f t="shared" si="2"/>
        <v>Scott Midgett</v>
      </c>
      <c r="U451" s="8" t="s">
        <v>386</v>
      </c>
      <c r="V451" s="8" t="s">
        <v>3406</v>
      </c>
      <c r="W451" s="8"/>
      <c r="X451" s="8" t="s">
        <v>3385</v>
      </c>
      <c r="Y451" s="8" t="s">
        <v>60</v>
      </c>
      <c r="Z451" s="12" t="s">
        <v>3386</v>
      </c>
      <c r="AA451" s="8" t="s">
        <v>60</v>
      </c>
      <c r="AB451" s="12" t="s">
        <v>3387</v>
      </c>
      <c r="AC451" s="8" t="s">
        <v>60</v>
      </c>
      <c r="AD451" s="8" t="s">
        <v>60</v>
      </c>
      <c r="AE451" s="8" t="s">
        <v>3389</v>
      </c>
      <c r="AF451" s="8" t="s">
        <v>3390</v>
      </c>
      <c r="AG451" s="8" t="s">
        <v>3321</v>
      </c>
      <c r="AH451" s="8" t="s">
        <v>543</v>
      </c>
      <c r="AI451" s="8" t="s">
        <v>233</v>
      </c>
      <c r="AJ451" s="8"/>
      <c r="AK451" s="8"/>
      <c r="AL451" s="8"/>
      <c r="AM451" s="8" t="s">
        <v>2322</v>
      </c>
      <c r="AN451" s="8" t="s">
        <v>3391</v>
      </c>
      <c r="AO451" s="13" t="s">
        <v>3392</v>
      </c>
      <c r="AP451" s="9" t="s">
        <v>3390</v>
      </c>
      <c r="AQ451" s="11">
        <v>15407.0</v>
      </c>
    </row>
    <row r="452">
      <c r="A452" s="8" t="str">
        <f t="shared" si="1"/>
        <v>Brandon Murer</v>
      </c>
      <c r="B452" s="8" t="s">
        <v>3376</v>
      </c>
      <c r="C452" s="8" t="s">
        <v>2213</v>
      </c>
      <c r="D452" s="9" t="s">
        <v>3307</v>
      </c>
      <c r="E452" s="8" t="s">
        <v>3343</v>
      </c>
      <c r="F452" s="8" t="s">
        <v>3309</v>
      </c>
      <c r="G452" s="8" t="s">
        <v>47</v>
      </c>
      <c r="H452" s="8" t="s">
        <v>3377</v>
      </c>
      <c r="I452" s="8" t="s">
        <v>1330</v>
      </c>
      <c r="J452" s="10">
        <v>3.7</v>
      </c>
      <c r="K452" s="8" t="s">
        <v>3378</v>
      </c>
      <c r="L452" s="8" t="s">
        <v>3379</v>
      </c>
      <c r="M452" s="8" t="s">
        <v>86</v>
      </c>
      <c r="N452" s="8" t="s">
        <v>3407</v>
      </c>
      <c r="O452" s="8" t="s">
        <v>52</v>
      </c>
      <c r="P452" s="8"/>
      <c r="Q452" s="8"/>
      <c r="R452" s="8" t="s">
        <v>977</v>
      </c>
      <c r="S452" s="8" t="s">
        <v>3408</v>
      </c>
      <c r="T452" s="11" t="str">
        <f t="shared" si="2"/>
        <v>Brandon Murer</v>
      </c>
      <c r="U452" s="8" t="s">
        <v>80</v>
      </c>
      <c r="V452" s="8" t="s">
        <v>3409</v>
      </c>
      <c r="W452" s="8" t="s">
        <v>3410</v>
      </c>
      <c r="X452" s="8" t="s">
        <v>3385</v>
      </c>
      <c r="Y452" s="12" t="s">
        <v>3411</v>
      </c>
      <c r="Z452" s="12" t="s">
        <v>3386</v>
      </c>
      <c r="AA452" s="12" t="s">
        <v>3412</v>
      </c>
      <c r="AB452" s="12" t="s">
        <v>3387</v>
      </c>
      <c r="AC452" s="8" t="s">
        <v>60</v>
      </c>
      <c r="AD452" s="12" t="s">
        <v>3388</v>
      </c>
      <c r="AE452" s="8" t="s">
        <v>3389</v>
      </c>
      <c r="AF452" s="8" t="s">
        <v>3390</v>
      </c>
      <c r="AG452" s="8" t="s">
        <v>3321</v>
      </c>
      <c r="AH452" s="8" t="s">
        <v>543</v>
      </c>
      <c r="AI452" s="8" t="s">
        <v>233</v>
      </c>
      <c r="AJ452" s="8" t="s">
        <v>86</v>
      </c>
      <c r="AK452" s="8"/>
      <c r="AL452" s="8"/>
      <c r="AM452" s="8" t="s">
        <v>2322</v>
      </c>
      <c r="AN452" s="8" t="s">
        <v>3391</v>
      </c>
      <c r="AO452" s="13" t="s">
        <v>3392</v>
      </c>
      <c r="AP452" s="9" t="s">
        <v>3390</v>
      </c>
      <c r="AQ452" s="11">
        <v>15407.0</v>
      </c>
    </row>
    <row r="453">
      <c r="A453" s="8" t="str">
        <f t="shared" si="1"/>
        <v>David Thompson</v>
      </c>
      <c r="B453" s="8" t="s">
        <v>3376</v>
      </c>
      <c r="C453" s="8" t="s">
        <v>2213</v>
      </c>
      <c r="D453" s="9" t="s">
        <v>3307</v>
      </c>
      <c r="E453" s="8" t="s">
        <v>3343</v>
      </c>
      <c r="F453" s="8" t="s">
        <v>3309</v>
      </c>
      <c r="G453" s="8" t="s">
        <v>47</v>
      </c>
      <c r="H453" s="8" t="s">
        <v>3377</v>
      </c>
      <c r="I453" s="8" t="s">
        <v>1330</v>
      </c>
      <c r="J453" s="10">
        <v>3.7</v>
      </c>
      <c r="K453" s="27" t="s">
        <v>3378</v>
      </c>
      <c r="L453" s="8" t="s">
        <v>3379</v>
      </c>
      <c r="M453" s="8" t="s">
        <v>86</v>
      </c>
      <c r="N453" s="8" t="s">
        <v>3413</v>
      </c>
      <c r="O453" s="8" t="s">
        <v>52</v>
      </c>
      <c r="P453" s="8"/>
      <c r="Q453" s="8"/>
      <c r="R453" s="8" t="s">
        <v>289</v>
      </c>
      <c r="S453" s="8" t="s">
        <v>3414</v>
      </c>
      <c r="T453" s="11" t="str">
        <f t="shared" si="2"/>
        <v>David Thompson</v>
      </c>
      <c r="U453" s="8" t="s">
        <v>80</v>
      </c>
      <c r="V453" s="8" t="s">
        <v>3415</v>
      </c>
      <c r="W453" s="8" t="s">
        <v>86</v>
      </c>
      <c r="X453" s="8" t="s">
        <v>3385</v>
      </c>
      <c r="Y453" s="8" t="s">
        <v>60</v>
      </c>
      <c r="Z453" s="12" t="s">
        <v>3386</v>
      </c>
      <c r="AA453" s="8" t="s">
        <v>60</v>
      </c>
      <c r="AB453" s="12" t="s">
        <v>3387</v>
      </c>
      <c r="AC453" s="12" t="s">
        <v>2255</v>
      </c>
      <c r="AD453" s="12" t="s">
        <v>3388</v>
      </c>
      <c r="AE453" s="8" t="s">
        <v>3389</v>
      </c>
      <c r="AF453" s="8" t="s">
        <v>3390</v>
      </c>
      <c r="AG453" s="8" t="s">
        <v>3321</v>
      </c>
      <c r="AH453" s="8" t="s">
        <v>543</v>
      </c>
      <c r="AI453" s="8" t="s">
        <v>233</v>
      </c>
      <c r="AJ453" s="8" t="s">
        <v>86</v>
      </c>
      <c r="AK453" s="8" t="s">
        <v>86</v>
      </c>
      <c r="AL453" s="8" t="s">
        <v>86</v>
      </c>
      <c r="AM453" s="8" t="s">
        <v>2322</v>
      </c>
      <c r="AN453" s="8" t="s">
        <v>3391</v>
      </c>
      <c r="AO453" s="8" t="s">
        <v>3392</v>
      </c>
      <c r="AP453" s="8" t="s">
        <v>3390</v>
      </c>
      <c r="AQ453" s="11">
        <v>15407.0</v>
      </c>
    </row>
    <row r="454">
      <c r="A454" s="8" t="str">
        <f t="shared" si="1"/>
        <v>James Gildon</v>
      </c>
      <c r="B454" s="8" t="s">
        <v>3416</v>
      </c>
      <c r="C454" s="8" t="s">
        <v>823</v>
      </c>
      <c r="D454" s="9" t="s">
        <v>3307</v>
      </c>
      <c r="E454" s="8" t="s">
        <v>3417</v>
      </c>
      <c r="F454" s="8" t="s">
        <v>3309</v>
      </c>
      <c r="G454" s="8" t="s">
        <v>47</v>
      </c>
      <c r="H454" s="8" t="s">
        <v>3418</v>
      </c>
      <c r="I454" s="8" t="s">
        <v>49</v>
      </c>
      <c r="J454" s="10">
        <v>3.15</v>
      </c>
      <c r="K454" s="8" t="s">
        <v>3419</v>
      </c>
      <c r="L454" s="8"/>
      <c r="M454" s="8"/>
      <c r="N454" s="8" t="s">
        <v>3420</v>
      </c>
      <c r="O454" s="8" t="s">
        <v>52</v>
      </c>
      <c r="P454" s="8"/>
      <c r="Q454" s="8"/>
      <c r="R454" s="8" t="s">
        <v>411</v>
      </c>
      <c r="S454" s="8" t="s">
        <v>3421</v>
      </c>
      <c r="T454" s="11" t="str">
        <f t="shared" si="2"/>
        <v>James Gildon</v>
      </c>
      <c r="U454" s="8" t="s">
        <v>311</v>
      </c>
      <c r="V454" s="8" t="s">
        <v>3422</v>
      </c>
      <c r="W454" s="8"/>
      <c r="X454" s="8" t="s">
        <v>3423</v>
      </c>
      <c r="Y454" s="8" t="s">
        <v>60</v>
      </c>
      <c r="Z454" s="12" t="s">
        <v>3424</v>
      </c>
      <c r="AA454" s="8" t="s">
        <v>60</v>
      </c>
      <c r="AB454" s="12" t="s">
        <v>3425</v>
      </c>
      <c r="AC454" s="8" t="s">
        <v>60</v>
      </c>
      <c r="AD454" s="12" t="s">
        <v>3426</v>
      </c>
      <c r="AE454" s="8" t="s">
        <v>3427</v>
      </c>
      <c r="AF454" s="8" t="s">
        <v>3428</v>
      </c>
      <c r="AG454" s="8" t="s">
        <v>3321</v>
      </c>
      <c r="AH454" s="8" t="s">
        <v>194</v>
      </c>
      <c r="AI454" s="8" t="s">
        <v>66</v>
      </c>
      <c r="AJ454" s="8"/>
      <c r="AK454" s="13" t="s">
        <v>420</v>
      </c>
      <c r="AL454" s="13" t="s">
        <v>3429</v>
      </c>
      <c r="AM454" s="8" t="s">
        <v>1115</v>
      </c>
      <c r="AN454" s="8" t="s">
        <v>3430</v>
      </c>
      <c r="AO454" s="13" t="s">
        <v>3431</v>
      </c>
      <c r="AP454" s="9" t="s">
        <v>3428</v>
      </c>
      <c r="AQ454" s="11">
        <v>5957.0</v>
      </c>
    </row>
    <row r="455">
      <c r="A455" s="8" t="str">
        <f t="shared" si="1"/>
        <v>Mitchel Couch</v>
      </c>
      <c r="B455" s="8" t="s">
        <v>3416</v>
      </c>
      <c r="C455" s="8" t="s">
        <v>823</v>
      </c>
      <c r="D455" s="9" t="s">
        <v>3307</v>
      </c>
      <c r="E455" s="8" t="s">
        <v>3417</v>
      </c>
      <c r="F455" s="8" t="s">
        <v>3309</v>
      </c>
      <c r="G455" s="8" t="s">
        <v>47</v>
      </c>
      <c r="H455" s="8" t="s">
        <v>3418</v>
      </c>
      <c r="I455" s="8" t="s">
        <v>49</v>
      </c>
      <c r="J455" s="10">
        <v>3.15</v>
      </c>
      <c r="K455" s="8" t="s">
        <v>3419</v>
      </c>
      <c r="L455" s="8"/>
      <c r="M455" s="8"/>
      <c r="N455" s="8" t="s">
        <v>3432</v>
      </c>
      <c r="O455" s="8" t="s">
        <v>52</v>
      </c>
      <c r="P455" s="8"/>
      <c r="Q455" s="8"/>
      <c r="R455" s="8" t="s">
        <v>3433</v>
      </c>
      <c r="S455" s="8" t="s">
        <v>3434</v>
      </c>
      <c r="T455" s="11" t="str">
        <f t="shared" si="2"/>
        <v>Mitchel Couch</v>
      </c>
      <c r="U455" s="8" t="s">
        <v>160</v>
      </c>
      <c r="V455" s="8" t="s">
        <v>3435</v>
      </c>
      <c r="W455" s="8"/>
      <c r="X455" s="8" t="s">
        <v>3423</v>
      </c>
      <c r="Y455" s="8" t="s">
        <v>60</v>
      </c>
      <c r="Z455" s="12" t="s">
        <v>3424</v>
      </c>
      <c r="AA455" s="8" t="s">
        <v>60</v>
      </c>
      <c r="AB455" s="12" t="s">
        <v>3425</v>
      </c>
      <c r="AC455" s="8" t="s">
        <v>60</v>
      </c>
      <c r="AD455" s="12" t="s">
        <v>3426</v>
      </c>
      <c r="AE455" s="8" t="s">
        <v>3427</v>
      </c>
      <c r="AF455" s="8" t="s">
        <v>3428</v>
      </c>
      <c r="AG455" s="8" t="s">
        <v>3321</v>
      </c>
      <c r="AH455" s="8" t="s">
        <v>194</v>
      </c>
      <c r="AI455" s="8" t="s">
        <v>66</v>
      </c>
      <c r="AJ455" s="8"/>
      <c r="AK455" s="13" t="s">
        <v>420</v>
      </c>
      <c r="AL455" s="13" t="s">
        <v>3429</v>
      </c>
      <c r="AM455" s="8" t="s">
        <v>1115</v>
      </c>
      <c r="AN455" s="8" t="s">
        <v>3430</v>
      </c>
      <c r="AO455" s="13" t="s">
        <v>3431</v>
      </c>
      <c r="AP455" s="9" t="s">
        <v>3428</v>
      </c>
      <c r="AQ455" s="11">
        <v>5957.0</v>
      </c>
    </row>
    <row r="456">
      <c r="A456" s="8" t="str">
        <f t="shared" si="1"/>
        <v>Josh Stice</v>
      </c>
      <c r="B456" s="8" t="s">
        <v>3416</v>
      </c>
      <c r="C456" s="8" t="s">
        <v>823</v>
      </c>
      <c r="D456" s="9" t="s">
        <v>3307</v>
      </c>
      <c r="E456" s="8" t="s">
        <v>3417</v>
      </c>
      <c r="F456" s="8" t="s">
        <v>3309</v>
      </c>
      <c r="G456" s="8" t="s">
        <v>47</v>
      </c>
      <c r="H456" s="8" t="s">
        <v>3418</v>
      </c>
      <c r="I456" s="8" t="s">
        <v>49</v>
      </c>
      <c r="J456" s="10">
        <v>3.15</v>
      </c>
      <c r="K456" s="8" t="s">
        <v>3419</v>
      </c>
      <c r="L456" s="8"/>
      <c r="M456" s="8"/>
      <c r="N456" s="8" t="s">
        <v>3436</v>
      </c>
      <c r="O456" s="8" t="s">
        <v>52</v>
      </c>
      <c r="P456" s="8"/>
      <c r="Q456" s="8"/>
      <c r="R456" s="8" t="s">
        <v>268</v>
      </c>
      <c r="S456" s="8" t="s">
        <v>3437</v>
      </c>
      <c r="T456" s="11" t="str">
        <f t="shared" si="2"/>
        <v>Josh Stice</v>
      </c>
      <c r="U456" s="8" t="s">
        <v>247</v>
      </c>
      <c r="V456" s="8" t="s">
        <v>3438</v>
      </c>
      <c r="W456" s="8"/>
      <c r="X456" s="8" t="s">
        <v>3423</v>
      </c>
      <c r="Y456" s="8" t="s">
        <v>60</v>
      </c>
      <c r="Z456" s="12" t="s">
        <v>3424</v>
      </c>
      <c r="AA456" s="8" t="s">
        <v>60</v>
      </c>
      <c r="AB456" s="12" t="s">
        <v>3425</v>
      </c>
      <c r="AC456" s="8" t="s">
        <v>60</v>
      </c>
      <c r="AD456" s="12" t="s">
        <v>3426</v>
      </c>
      <c r="AE456" s="8" t="s">
        <v>3427</v>
      </c>
      <c r="AF456" s="8" t="s">
        <v>3428</v>
      </c>
      <c r="AG456" s="8" t="s">
        <v>3321</v>
      </c>
      <c r="AH456" s="8" t="s">
        <v>194</v>
      </c>
      <c r="AI456" s="8" t="s">
        <v>66</v>
      </c>
      <c r="AJ456" s="8"/>
      <c r="AK456" s="13" t="s">
        <v>420</v>
      </c>
      <c r="AL456" s="13" t="s">
        <v>3429</v>
      </c>
      <c r="AM456" s="8" t="s">
        <v>1115</v>
      </c>
      <c r="AN456" s="8" t="s">
        <v>3430</v>
      </c>
      <c r="AO456" s="13" t="s">
        <v>3431</v>
      </c>
      <c r="AP456" s="9" t="s">
        <v>3428</v>
      </c>
      <c r="AQ456" s="11">
        <v>5957.0</v>
      </c>
    </row>
    <row r="457">
      <c r="A457" s="8" t="str">
        <f t="shared" si="1"/>
        <v>Riley McInerney</v>
      </c>
      <c r="B457" s="8" t="s">
        <v>3416</v>
      </c>
      <c r="C457" s="8" t="s">
        <v>823</v>
      </c>
      <c r="D457" s="9" t="s">
        <v>3307</v>
      </c>
      <c r="E457" s="8" t="s">
        <v>3417</v>
      </c>
      <c r="F457" s="8" t="s">
        <v>3309</v>
      </c>
      <c r="G457" s="8" t="s">
        <v>47</v>
      </c>
      <c r="H457" s="8" t="s">
        <v>3418</v>
      </c>
      <c r="I457" s="8" t="s">
        <v>49</v>
      </c>
      <c r="J457" s="10">
        <v>3.15</v>
      </c>
      <c r="K457" s="8" t="s">
        <v>3419</v>
      </c>
      <c r="L457" s="8" t="s">
        <v>86</v>
      </c>
      <c r="M457" s="8" t="s">
        <v>86</v>
      </c>
      <c r="N457" s="8" t="s">
        <v>3439</v>
      </c>
      <c r="O457" s="8" t="s">
        <v>52</v>
      </c>
      <c r="P457" s="8"/>
      <c r="Q457" s="8"/>
      <c r="R457" s="8" t="s">
        <v>324</v>
      </c>
      <c r="S457" s="8" t="s">
        <v>3440</v>
      </c>
      <c r="T457" s="11" t="str">
        <f t="shared" si="2"/>
        <v>Riley McInerney</v>
      </c>
      <c r="U457" s="8" t="s">
        <v>106</v>
      </c>
      <c r="V457" s="8" t="s">
        <v>3441</v>
      </c>
      <c r="W457" s="8" t="s">
        <v>86</v>
      </c>
      <c r="X457" s="8" t="s">
        <v>3423</v>
      </c>
      <c r="Y457" s="12" t="s">
        <v>3442</v>
      </c>
      <c r="Z457" s="12" t="s">
        <v>3424</v>
      </c>
      <c r="AA457" s="8" t="s">
        <v>60</v>
      </c>
      <c r="AB457" s="12" t="s">
        <v>3425</v>
      </c>
      <c r="AC457" s="8" t="s">
        <v>60</v>
      </c>
      <c r="AD457" s="12" t="s">
        <v>3426</v>
      </c>
      <c r="AE457" s="8" t="s">
        <v>3427</v>
      </c>
      <c r="AF457" s="8" t="s">
        <v>3428</v>
      </c>
      <c r="AG457" s="8" t="s">
        <v>3321</v>
      </c>
      <c r="AH457" s="8" t="s">
        <v>194</v>
      </c>
      <c r="AI457" s="8" t="s">
        <v>66</v>
      </c>
      <c r="AJ457" s="8" t="s">
        <v>86</v>
      </c>
      <c r="AK457" s="8" t="s">
        <v>420</v>
      </c>
      <c r="AL457" s="8" t="s">
        <v>3429</v>
      </c>
      <c r="AM457" s="8" t="s">
        <v>1115</v>
      </c>
      <c r="AN457" s="8" t="s">
        <v>422</v>
      </c>
      <c r="AO457" s="8" t="s">
        <v>3431</v>
      </c>
      <c r="AP457" s="8" t="s">
        <v>3428</v>
      </c>
      <c r="AQ457" s="11">
        <v>5957.0</v>
      </c>
    </row>
    <row r="458">
      <c r="A458" s="8" t="str">
        <f t="shared" si="1"/>
        <v>AC Riley has been removed. </v>
      </c>
      <c r="B458" s="8" t="s">
        <v>3416</v>
      </c>
      <c r="C458" s="8" t="s">
        <v>823</v>
      </c>
      <c r="D458" s="9" t="s">
        <v>3307</v>
      </c>
      <c r="E458" s="8" t="s">
        <v>3417</v>
      </c>
      <c r="F458" s="8" t="s">
        <v>3309</v>
      </c>
      <c r="G458" s="8" t="s">
        <v>47</v>
      </c>
      <c r="H458" s="8" t="s">
        <v>3418</v>
      </c>
      <c r="I458" s="8" t="s">
        <v>49</v>
      </c>
      <c r="J458" s="10">
        <v>3.15</v>
      </c>
      <c r="K458" s="8" t="s">
        <v>3419</v>
      </c>
      <c r="L458" s="8"/>
      <c r="M458" s="8"/>
      <c r="N458" s="8" t="s">
        <v>3443</v>
      </c>
      <c r="O458" s="8" t="s">
        <v>52</v>
      </c>
      <c r="P458" s="8"/>
      <c r="Q458" s="8" t="s">
        <v>277</v>
      </c>
      <c r="R458" s="8" t="s">
        <v>3444</v>
      </c>
      <c r="S458" s="8"/>
      <c r="T458" s="11" t="str">
        <f t="shared" si="2"/>
        <v>AC Riley has been removed. </v>
      </c>
      <c r="U458" s="8"/>
      <c r="V458" s="8"/>
      <c r="W458" s="8"/>
      <c r="X458" s="8" t="s">
        <v>3423</v>
      </c>
      <c r="Y458" s="8" t="s">
        <v>60</v>
      </c>
      <c r="Z458" s="12" t="s">
        <v>3424</v>
      </c>
      <c r="AA458" s="8" t="s">
        <v>60</v>
      </c>
      <c r="AB458" s="12" t="s">
        <v>3425</v>
      </c>
      <c r="AC458" s="8" t="s">
        <v>60</v>
      </c>
      <c r="AD458" s="12" t="s">
        <v>3426</v>
      </c>
      <c r="AE458" s="8" t="s">
        <v>3427</v>
      </c>
      <c r="AF458" s="8" t="s">
        <v>3428</v>
      </c>
      <c r="AG458" s="8" t="s">
        <v>3321</v>
      </c>
      <c r="AH458" s="8" t="s">
        <v>194</v>
      </c>
      <c r="AI458" s="8" t="s">
        <v>66</v>
      </c>
      <c r="AJ458" s="8"/>
      <c r="AK458" s="13" t="s">
        <v>420</v>
      </c>
      <c r="AL458" s="13" t="s">
        <v>3429</v>
      </c>
      <c r="AM458" s="8" t="s">
        <v>1115</v>
      </c>
      <c r="AN458" s="8" t="s">
        <v>3430</v>
      </c>
      <c r="AO458" s="13" t="s">
        <v>3431</v>
      </c>
      <c r="AP458" s="9" t="s">
        <v>3428</v>
      </c>
      <c r="AQ458" s="11">
        <v>5957.0</v>
      </c>
    </row>
    <row r="459">
      <c r="A459" s="8" t="str">
        <f t="shared" si="1"/>
        <v>Jeff Bovee</v>
      </c>
      <c r="B459" s="8" t="s">
        <v>3445</v>
      </c>
      <c r="C459" s="8" t="s">
        <v>3306</v>
      </c>
      <c r="D459" s="9" t="s">
        <v>3307</v>
      </c>
      <c r="E459" s="8" t="s">
        <v>3446</v>
      </c>
      <c r="F459" s="8" t="s">
        <v>3309</v>
      </c>
      <c r="G459" s="8" t="s">
        <v>47</v>
      </c>
      <c r="H459" s="8" t="s">
        <v>3447</v>
      </c>
      <c r="I459" s="8" t="s">
        <v>49</v>
      </c>
      <c r="J459" s="10">
        <v>3.37</v>
      </c>
      <c r="K459" s="8" t="s">
        <v>3448</v>
      </c>
      <c r="L459" s="8" t="s">
        <v>3181</v>
      </c>
      <c r="M459" s="8" t="s">
        <v>86</v>
      </c>
      <c r="N459" s="8" t="s">
        <v>3449</v>
      </c>
      <c r="O459" s="8" t="s">
        <v>52</v>
      </c>
      <c r="P459" s="8"/>
      <c r="Q459" s="8"/>
      <c r="R459" s="8" t="s">
        <v>1632</v>
      </c>
      <c r="S459" s="8" t="s">
        <v>3450</v>
      </c>
      <c r="T459" s="11" t="str">
        <f t="shared" si="2"/>
        <v>Jeff Bovee</v>
      </c>
      <c r="U459" s="8" t="s">
        <v>311</v>
      </c>
      <c r="V459" s="8" t="s">
        <v>3451</v>
      </c>
      <c r="W459" s="8" t="s">
        <v>3452</v>
      </c>
      <c r="X459" s="8" t="s">
        <v>3453</v>
      </c>
      <c r="Y459" s="12" t="s">
        <v>3454</v>
      </c>
      <c r="Z459" s="12" t="s">
        <v>3455</v>
      </c>
      <c r="AA459" s="8" t="s">
        <v>60</v>
      </c>
      <c r="AB459" s="12" t="s">
        <v>3456</v>
      </c>
      <c r="AC459" s="12" t="s">
        <v>3457</v>
      </c>
      <c r="AD459" s="12" t="s">
        <v>3458</v>
      </c>
      <c r="AE459" s="8" t="s">
        <v>3459</v>
      </c>
      <c r="AF459" s="8" t="s">
        <v>3460</v>
      </c>
      <c r="AG459" s="8" t="s">
        <v>3321</v>
      </c>
      <c r="AH459" s="8" t="s">
        <v>134</v>
      </c>
      <c r="AI459" s="8" t="s">
        <v>66</v>
      </c>
      <c r="AJ459" s="8" t="s">
        <v>86</v>
      </c>
      <c r="AK459" s="13" t="s">
        <v>3461</v>
      </c>
      <c r="AL459" s="13" t="s">
        <v>3461</v>
      </c>
      <c r="AM459" s="8" t="s">
        <v>2611</v>
      </c>
      <c r="AN459" s="8" t="s">
        <v>3462</v>
      </c>
      <c r="AO459" s="13" t="s">
        <v>3463</v>
      </c>
      <c r="AP459" s="9" t="s">
        <v>3460</v>
      </c>
      <c r="AQ459" s="11">
        <v>18643.0</v>
      </c>
    </row>
    <row r="460">
      <c r="A460" s="8" t="str">
        <f t="shared" si="1"/>
        <v>DeShaun Jordan</v>
      </c>
      <c r="B460" s="8" t="s">
        <v>3445</v>
      </c>
      <c r="C460" s="8" t="s">
        <v>3306</v>
      </c>
      <c r="D460" s="9" t="s">
        <v>3307</v>
      </c>
      <c r="E460" s="8" t="s">
        <v>3446</v>
      </c>
      <c r="F460" s="8" t="s">
        <v>3309</v>
      </c>
      <c r="G460" s="8" t="s">
        <v>47</v>
      </c>
      <c r="H460" s="8" t="s">
        <v>3447</v>
      </c>
      <c r="I460" s="8" t="s">
        <v>49</v>
      </c>
      <c r="J460" s="10">
        <v>3.37</v>
      </c>
      <c r="K460" s="8" t="s">
        <v>3448</v>
      </c>
      <c r="L460" s="8" t="s">
        <v>3181</v>
      </c>
      <c r="M460" s="8" t="s">
        <v>86</v>
      </c>
      <c r="N460" s="8" t="s">
        <v>3464</v>
      </c>
      <c r="O460" s="8" t="s">
        <v>52</v>
      </c>
      <c r="P460" s="8"/>
      <c r="Q460" s="8"/>
      <c r="R460" s="8" t="s">
        <v>3465</v>
      </c>
      <c r="S460" s="8" t="s">
        <v>1841</v>
      </c>
      <c r="T460" s="11" t="str">
        <f t="shared" si="2"/>
        <v>DeShaun Jordan</v>
      </c>
      <c r="U460" s="8" t="s">
        <v>3466</v>
      </c>
      <c r="V460" s="8" t="s">
        <v>3467</v>
      </c>
      <c r="W460" s="8" t="s">
        <v>3468</v>
      </c>
      <c r="X460" s="8" t="s">
        <v>3453</v>
      </c>
      <c r="Y460" s="12" t="s">
        <v>3469</v>
      </c>
      <c r="Z460" s="12" t="s">
        <v>3455</v>
      </c>
      <c r="AA460" s="8" t="s">
        <v>60</v>
      </c>
      <c r="AB460" s="12" t="s">
        <v>3456</v>
      </c>
      <c r="AC460" s="12" t="s">
        <v>3470</v>
      </c>
      <c r="AD460" s="12" t="s">
        <v>3458</v>
      </c>
      <c r="AE460" s="8" t="s">
        <v>3459</v>
      </c>
      <c r="AF460" s="8" t="s">
        <v>3460</v>
      </c>
      <c r="AG460" s="8" t="s">
        <v>3321</v>
      </c>
      <c r="AH460" s="8" t="s">
        <v>134</v>
      </c>
      <c r="AI460" s="8" t="s">
        <v>66</v>
      </c>
      <c r="AJ460" s="8" t="s">
        <v>86</v>
      </c>
      <c r="AK460" s="13" t="s">
        <v>3461</v>
      </c>
      <c r="AL460" s="13" t="s">
        <v>3461</v>
      </c>
      <c r="AM460" s="8" t="s">
        <v>2611</v>
      </c>
      <c r="AN460" s="8" t="s">
        <v>3462</v>
      </c>
      <c r="AO460" s="13" t="s">
        <v>3463</v>
      </c>
      <c r="AP460" s="9" t="s">
        <v>3460</v>
      </c>
      <c r="AQ460" s="11">
        <v>18643.0</v>
      </c>
    </row>
    <row r="461">
      <c r="A461" s="8" t="str">
        <f t="shared" si="1"/>
        <v>Mike Turk</v>
      </c>
      <c r="B461" s="8" t="s">
        <v>3445</v>
      </c>
      <c r="C461" s="8" t="s">
        <v>3306</v>
      </c>
      <c r="D461" s="9" t="s">
        <v>3307</v>
      </c>
      <c r="E461" s="8" t="s">
        <v>3446</v>
      </c>
      <c r="F461" s="8" t="s">
        <v>3309</v>
      </c>
      <c r="G461" s="8" t="s">
        <v>47</v>
      </c>
      <c r="H461" s="8" t="s">
        <v>3471</v>
      </c>
      <c r="I461" s="8" t="s">
        <v>49</v>
      </c>
      <c r="J461" s="10">
        <v>3.37</v>
      </c>
      <c r="K461" s="8" t="s">
        <v>3448</v>
      </c>
      <c r="L461" s="8" t="s">
        <v>3181</v>
      </c>
      <c r="M461" s="8" t="s">
        <v>86</v>
      </c>
      <c r="N461" s="8" t="s">
        <v>3472</v>
      </c>
      <c r="O461" s="8" t="s">
        <v>52</v>
      </c>
      <c r="P461" s="8"/>
      <c r="Q461" s="8"/>
      <c r="R461" s="8" t="s">
        <v>1237</v>
      </c>
      <c r="S461" s="8" t="s">
        <v>3473</v>
      </c>
      <c r="T461" s="11" t="str">
        <f t="shared" si="2"/>
        <v>Mike Turk</v>
      </c>
      <c r="U461" s="8" t="s">
        <v>160</v>
      </c>
      <c r="V461" s="8" t="s">
        <v>3474</v>
      </c>
      <c r="W461" s="8"/>
      <c r="X461" s="8" t="s">
        <v>3453</v>
      </c>
      <c r="Y461" s="12" t="s">
        <v>3475</v>
      </c>
      <c r="Z461" s="12" t="s">
        <v>3455</v>
      </c>
      <c r="AA461" s="8" t="s">
        <v>60</v>
      </c>
      <c r="AB461" s="12" t="s">
        <v>3456</v>
      </c>
      <c r="AC461" s="8" t="s">
        <v>60</v>
      </c>
      <c r="AD461" s="12" t="s">
        <v>3458</v>
      </c>
      <c r="AE461" s="8" t="s">
        <v>3459</v>
      </c>
      <c r="AF461" s="8" t="s">
        <v>3460</v>
      </c>
      <c r="AG461" s="8" t="s">
        <v>3321</v>
      </c>
      <c r="AH461" s="8" t="s">
        <v>134</v>
      </c>
      <c r="AI461" s="8" t="s">
        <v>66</v>
      </c>
      <c r="AJ461" s="8" t="s">
        <v>86</v>
      </c>
      <c r="AK461" s="13" t="s">
        <v>3461</v>
      </c>
      <c r="AL461" s="13" t="s">
        <v>3461</v>
      </c>
      <c r="AM461" s="8" t="s">
        <v>2611</v>
      </c>
      <c r="AN461" s="8" t="s">
        <v>3462</v>
      </c>
      <c r="AO461" s="13" t="s">
        <v>3463</v>
      </c>
      <c r="AP461" s="9" t="s">
        <v>3460</v>
      </c>
      <c r="AQ461" s="11">
        <v>18643.0</v>
      </c>
    </row>
    <row r="462">
      <c r="A462" s="8" t="str">
        <f t="shared" si="1"/>
        <v>Steve Luke</v>
      </c>
      <c r="B462" s="8" t="s">
        <v>3445</v>
      </c>
      <c r="C462" s="8" t="s">
        <v>3306</v>
      </c>
      <c r="D462" s="9" t="s">
        <v>3307</v>
      </c>
      <c r="E462" s="8" t="s">
        <v>3446</v>
      </c>
      <c r="F462" s="8" t="s">
        <v>3309</v>
      </c>
      <c r="G462" s="8" t="s">
        <v>47</v>
      </c>
      <c r="H462" s="8" t="s">
        <v>3471</v>
      </c>
      <c r="I462" s="8" t="s">
        <v>49</v>
      </c>
      <c r="J462" s="10">
        <v>3.37</v>
      </c>
      <c r="K462" s="8" t="s">
        <v>3448</v>
      </c>
      <c r="L462" s="8" t="s">
        <v>3181</v>
      </c>
      <c r="M462" s="8" t="s">
        <v>86</v>
      </c>
      <c r="N462" s="8" t="s">
        <v>3476</v>
      </c>
      <c r="O462" s="8" t="s">
        <v>52</v>
      </c>
      <c r="P462" s="8"/>
      <c r="Q462" s="8"/>
      <c r="R462" s="8" t="s">
        <v>2591</v>
      </c>
      <c r="S462" s="8" t="s">
        <v>2683</v>
      </c>
      <c r="T462" s="11" t="str">
        <f t="shared" si="2"/>
        <v>Steve Luke</v>
      </c>
      <c r="U462" s="8" t="s">
        <v>247</v>
      </c>
      <c r="V462" s="8" t="s">
        <v>3477</v>
      </c>
      <c r="W462" s="8" t="s">
        <v>3478</v>
      </c>
      <c r="X462" s="8" t="s">
        <v>3453</v>
      </c>
      <c r="Y462" s="12" t="s">
        <v>3479</v>
      </c>
      <c r="Z462" s="12" t="s">
        <v>3455</v>
      </c>
      <c r="AA462" s="8" t="s">
        <v>60</v>
      </c>
      <c r="AB462" s="12" t="s">
        <v>3456</v>
      </c>
      <c r="AC462" s="8" t="s">
        <v>60</v>
      </c>
      <c r="AD462" s="12" t="s">
        <v>3458</v>
      </c>
      <c r="AE462" s="8" t="s">
        <v>3459</v>
      </c>
      <c r="AF462" s="8" t="s">
        <v>3460</v>
      </c>
      <c r="AG462" s="8" t="s">
        <v>3321</v>
      </c>
      <c r="AH462" s="8" t="s">
        <v>134</v>
      </c>
      <c r="AI462" s="8" t="s">
        <v>66</v>
      </c>
      <c r="AJ462" s="8" t="s">
        <v>86</v>
      </c>
      <c r="AK462" s="13" t="s">
        <v>3461</v>
      </c>
      <c r="AL462" s="13" t="s">
        <v>3461</v>
      </c>
      <c r="AM462" s="8" t="s">
        <v>2611</v>
      </c>
      <c r="AN462" s="8" t="s">
        <v>3462</v>
      </c>
      <c r="AO462" s="13" t="s">
        <v>3463</v>
      </c>
      <c r="AP462" s="15" t="s">
        <v>3460</v>
      </c>
      <c r="AQ462" s="11">
        <v>18643.0</v>
      </c>
    </row>
    <row r="463">
      <c r="A463" s="8" t="str">
        <f t="shared" si="1"/>
        <v>Jake Gillum</v>
      </c>
      <c r="B463" s="8" t="s">
        <v>3445</v>
      </c>
      <c r="C463" s="8" t="s">
        <v>3306</v>
      </c>
      <c r="D463" s="9" t="s">
        <v>3307</v>
      </c>
      <c r="E463" s="8" t="s">
        <v>3446</v>
      </c>
      <c r="F463" s="8" t="s">
        <v>3309</v>
      </c>
      <c r="G463" s="8" t="s">
        <v>47</v>
      </c>
      <c r="H463" s="8" t="s">
        <v>3471</v>
      </c>
      <c r="I463" s="8" t="s">
        <v>49</v>
      </c>
      <c r="J463" s="10">
        <v>3.37</v>
      </c>
      <c r="K463" s="8" t="s">
        <v>3448</v>
      </c>
      <c r="L463" s="8" t="s">
        <v>3181</v>
      </c>
      <c r="M463" s="8" t="s">
        <v>86</v>
      </c>
      <c r="N463" s="8" t="s">
        <v>3480</v>
      </c>
      <c r="O463" s="8" t="s">
        <v>52</v>
      </c>
      <c r="P463" s="8"/>
      <c r="Q463" s="8"/>
      <c r="R463" s="8" t="s">
        <v>3481</v>
      </c>
      <c r="S463" s="8" t="s">
        <v>3482</v>
      </c>
      <c r="T463" s="11" t="str">
        <f t="shared" si="2"/>
        <v>Jake Gillum</v>
      </c>
      <c r="U463" s="8" t="s">
        <v>106</v>
      </c>
      <c r="V463" s="8" t="s">
        <v>3483</v>
      </c>
      <c r="W463" s="8"/>
      <c r="X463" s="8" t="s">
        <v>3453</v>
      </c>
      <c r="Y463" s="12" t="s">
        <v>3484</v>
      </c>
      <c r="Z463" s="12" t="s">
        <v>3455</v>
      </c>
      <c r="AA463" s="8" t="s">
        <v>60</v>
      </c>
      <c r="AB463" s="12" t="s">
        <v>3485</v>
      </c>
      <c r="AC463" s="8" t="s">
        <v>60</v>
      </c>
      <c r="AD463" s="12" t="s">
        <v>3458</v>
      </c>
      <c r="AE463" s="8" t="s">
        <v>3459</v>
      </c>
      <c r="AF463" s="8" t="s">
        <v>3460</v>
      </c>
      <c r="AG463" s="8" t="s">
        <v>3321</v>
      </c>
      <c r="AH463" s="8" t="s">
        <v>134</v>
      </c>
      <c r="AI463" s="8" t="s">
        <v>66</v>
      </c>
      <c r="AJ463" s="8" t="s">
        <v>86</v>
      </c>
      <c r="AK463" s="13" t="s">
        <v>3461</v>
      </c>
      <c r="AL463" s="13" t="s">
        <v>3461</v>
      </c>
      <c r="AM463" s="8" t="s">
        <v>2611</v>
      </c>
      <c r="AN463" s="8" t="s">
        <v>3462</v>
      </c>
      <c r="AO463" s="13" t="s">
        <v>3463</v>
      </c>
      <c r="AP463" s="15" t="s">
        <v>3460</v>
      </c>
      <c r="AQ463" s="11">
        <v>18643.0</v>
      </c>
    </row>
    <row r="464">
      <c r="A464" s="8" t="str">
        <f t="shared" si="1"/>
        <v>Avery Lyons</v>
      </c>
      <c r="B464" s="8" t="s">
        <v>3445</v>
      </c>
      <c r="C464" s="8" t="s">
        <v>3306</v>
      </c>
      <c r="D464" s="9" t="s">
        <v>3307</v>
      </c>
      <c r="E464" s="8" t="s">
        <v>3446</v>
      </c>
      <c r="F464" s="8" t="s">
        <v>3309</v>
      </c>
      <c r="G464" s="8" t="s">
        <v>47</v>
      </c>
      <c r="H464" s="8" t="s">
        <v>3471</v>
      </c>
      <c r="I464" s="8" t="s">
        <v>49</v>
      </c>
      <c r="J464" s="10">
        <v>3.37</v>
      </c>
      <c r="K464" s="8" t="s">
        <v>3448</v>
      </c>
      <c r="L464" s="8" t="s">
        <v>3181</v>
      </c>
      <c r="M464" s="8" t="s">
        <v>86</v>
      </c>
      <c r="N464" s="8" t="s">
        <v>3486</v>
      </c>
      <c r="O464" s="8" t="s">
        <v>52</v>
      </c>
      <c r="P464" s="8"/>
      <c r="Q464" s="8"/>
      <c r="R464" s="8" t="s">
        <v>3487</v>
      </c>
      <c r="S464" s="8" t="s">
        <v>3488</v>
      </c>
      <c r="T464" s="11" t="str">
        <f t="shared" si="2"/>
        <v>Avery Lyons</v>
      </c>
      <c r="U464" s="8" t="s">
        <v>80</v>
      </c>
      <c r="V464" s="8" t="s">
        <v>3489</v>
      </c>
      <c r="W464" s="8"/>
      <c r="X464" s="8" t="s">
        <v>3453</v>
      </c>
      <c r="Y464" s="8" t="s">
        <v>60</v>
      </c>
      <c r="Z464" s="12" t="s">
        <v>3455</v>
      </c>
      <c r="AA464" s="12" t="s">
        <v>3490</v>
      </c>
      <c r="AB464" s="12" t="s">
        <v>3456</v>
      </c>
      <c r="AC464" s="12" t="s">
        <v>3491</v>
      </c>
      <c r="AD464" s="12" t="s">
        <v>3458</v>
      </c>
      <c r="AE464" s="8" t="s">
        <v>3459</v>
      </c>
      <c r="AF464" s="8" t="s">
        <v>3460</v>
      </c>
      <c r="AG464" s="8" t="s">
        <v>3321</v>
      </c>
      <c r="AH464" s="8" t="s">
        <v>134</v>
      </c>
      <c r="AI464" s="8" t="s">
        <v>66</v>
      </c>
      <c r="AJ464" s="8" t="s">
        <v>86</v>
      </c>
      <c r="AK464" s="13" t="s">
        <v>3461</v>
      </c>
      <c r="AL464" s="13" t="s">
        <v>3461</v>
      </c>
      <c r="AM464" s="8" t="s">
        <v>2611</v>
      </c>
      <c r="AN464" s="8" t="s">
        <v>3462</v>
      </c>
      <c r="AO464" s="13" t="s">
        <v>3463</v>
      </c>
      <c r="AP464" s="9" t="s">
        <v>3460</v>
      </c>
      <c r="AQ464" s="11">
        <v>18643.0</v>
      </c>
    </row>
    <row r="465">
      <c r="A465" s="8" t="str">
        <f t="shared" si="1"/>
        <v>AC Jake has been removed. </v>
      </c>
      <c r="B465" s="8" t="s">
        <v>3445</v>
      </c>
      <c r="C465" s="8" t="s">
        <v>3306</v>
      </c>
      <c r="D465" s="9" t="s">
        <v>3307</v>
      </c>
      <c r="E465" s="8" t="s">
        <v>3446</v>
      </c>
      <c r="F465" s="8" t="s">
        <v>3309</v>
      </c>
      <c r="G465" s="8" t="s">
        <v>47</v>
      </c>
      <c r="H465" s="8" t="s">
        <v>3471</v>
      </c>
      <c r="I465" s="8" t="s">
        <v>49</v>
      </c>
      <c r="J465" s="10">
        <v>3.37</v>
      </c>
      <c r="K465" s="8" t="s">
        <v>3448</v>
      </c>
      <c r="L465" s="8" t="s">
        <v>3181</v>
      </c>
      <c r="M465" s="8" t="s">
        <v>86</v>
      </c>
      <c r="N465" s="8" t="s">
        <v>3492</v>
      </c>
      <c r="O465" s="8" t="s">
        <v>52</v>
      </c>
      <c r="P465" s="8"/>
      <c r="Q465" s="8" t="s">
        <v>277</v>
      </c>
      <c r="R465" s="8" t="s">
        <v>3493</v>
      </c>
      <c r="S465" s="8"/>
      <c r="T465" s="11" t="str">
        <f t="shared" si="2"/>
        <v>AC Jake has been removed. </v>
      </c>
      <c r="U465" s="8"/>
      <c r="V465" s="8"/>
      <c r="W465" s="8"/>
      <c r="X465" s="8" t="s">
        <v>3453</v>
      </c>
      <c r="Y465" s="8" t="s">
        <v>60</v>
      </c>
      <c r="Z465" s="12" t="s">
        <v>3455</v>
      </c>
      <c r="AA465" s="8" t="s">
        <v>60</v>
      </c>
      <c r="AB465" s="12" t="s">
        <v>3456</v>
      </c>
      <c r="AC465" s="12" t="s">
        <v>3494</v>
      </c>
      <c r="AD465" s="12" t="s">
        <v>3458</v>
      </c>
      <c r="AE465" s="8" t="s">
        <v>3459</v>
      </c>
      <c r="AF465" s="8" t="s">
        <v>3460</v>
      </c>
      <c r="AG465" s="8" t="s">
        <v>3321</v>
      </c>
      <c r="AH465" s="8" t="s">
        <v>134</v>
      </c>
      <c r="AI465" s="8" t="s">
        <v>66</v>
      </c>
      <c r="AJ465" s="8" t="s">
        <v>86</v>
      </c>
      <c r="AK465" s="13" t="s">
        <v>3461</v>
      </c>
      <c r="AL465" s="13" t="s">
        <v>3461</v>
      </c>
      <c r="AM465" s="8" t="s">
        <v>2611</v>
      </c>
      <c r="AN465" s="8" t="s">
        <v>3462</v>
      </c>
      <c r="AO465" s="13" t="s">
        <v>3463</v>
      </c>
      <c r="AP465" s="15" t="s">
        <v>3460</v>
      </c>
      <c r="AQ465" s="11">
        <v>18643.0</v>
      </c>
    </row>
    <row r="466">
      <c r="A466" s="8" t="str">
        <f t="shared" si="1"/>
        <v>Gavin Kennedy</v>
      </c>
      <c r="B466" s="8" t="s">
        <v>3495</v>
      </c>
      <c r="C466" s="8" t="s">
        <v>2410</v>
      </c>
      <c r="D466" s="9" t="s">
        <v>3307</v>
      </c>
      <c r="E466" s="8" t="s">
        <v>3343</v>
      </c>
      <c r="F466" s="8" t="s">
        <v>3309</v>
      </c>
      <c r="G466" s="8" t="s">
        <v>47</v>
      </c>
      <c r="H466" s="8" t="s">
        <v>3496</v>
      </c>
      <c r="I466" s="8" t="s">
        <v>1330</v>
      </c>
      <c r="J466" s="10">
        <v>3.68</v>
      </c>
      <c r="K466" s="8" t="s">
        <v>3497</v>
      </c>
      <c r="L466" s="8" t="s">
        <v>123</v>
      </c>
      <c r="M466" s="8"/>
      <c r="N466" s="8" t="s">
        <v>3498</v>
      </c>
      <c r="O466" s="8" t="s">
        <v>52</v>
      </c>
      <c r="P466" s="8"/>
      <c r="Q466" s="8"/>
      <c r="R466" s="8" t="s">
        <v>3499</v>
      </c>
      <c r="S466" s="8" t="s">
        <v>747</v>
      </c>
      <c r="T466" s="11" t="str">
        <f t="shared" si="2"/>
        <v>Gavin Kennedy</v>
      </c>
      <c r="U466" s="8" t="s">
        <v>992</v>
      </c>
      <c r="V466" s="8" t="s">
        <v>3500</v>
      </c>
      <c r="W466" s="8" t="s">
        <v>3501</v>
      </c>
      <c r="X466" s="8" t="s">
        <v>3502</v>
      </c>
      <c r="Y466" s="12" t="s">
        <v>3503</v>
      </c>
      <c r="Z466" s="12" t="s">
        <v>3504</v>
      </c>
      <c r="AA466" s="8" t="s">
        <v>60</v>
      </c>
      <c r="AB466" s="12" t="s">
        <v>3505</v>
      </c>
      <c r="AC466" s="12" t="s">
        <v>3506</v>
      </c>
      <c r="AD466" s="12" t="s">
        <v>3507</v>
      </c>
      <c r="AE466" s="8"/>
      <c r="AF466" s="8" t="s">
        <v>3508</v>
      </c>
      <c r="AG466" s="8" t="s">
        <v>3321</v>
      </c>
      <c r="AH466" s="8" t="s">
        <v>543</v>
      </c>
      <c r="AI466" s="8" t="s">
        <v>233</v>
      </c>
      <c r="AJ466" s="8"/>
      <c r="AK466" s="13" t="s">
        <v>1851</v>
      </c>
      <c r="AL466" s="13" t="s">
        <v>3509</v>
      </c>
      <c r="AM466" s="8" t="s">
        <v>137</v>
      </c>
      <c r="AN466" s="8" t="s">
        <v>3510</v>
      </c>
      <c r="AO466" s="13" t="s">
        <v>3511</v>
      </c>
      <c r="AP466" s="9" t="s">
        <v>3508</v>
      </c>
      <c r="AQ466" s="11">
        <v>11129.0</v>
      </c>
    </row>
    <row r="467">
      <c r="A467" s="8" t="str">
        <f t="shared" si="1"/>
        <v>Alan Peterson</v>
      </c>
      <c r="B467" s="8" t="s">
        <v>3495</v>
      </c>
      <c r="C467" s="8" t="s">
        <v>2410</v>
      </c>
      <c r="D467" s="9" t="s">
        <v>3307</v>
      </c>
      <c r="E467" s="8" t="s">
        <v>3343</v>
      </c>
      <c r="F467" s="8" t="s">
        <v>3309</v>
      </c>
      <c r="G467" s="8" t="s">
        <v>47</v>
      </c>
      <c r="H467" s="8" t="s">
        <v>3496</v>
      </c>
      <c r="I467" s="8" t="s">
        <v>1330</v>
      </c>
      <c r="J467" s="10">
        <v>3.68</v>
      </c>
      <c r="K467" s="8" t="s">
        <v>3497</v>
      </c>
      <c r="L467" s="8" t="s">
        <v>123</v>
      </c>
      <c r="M467" s="8" t="s">
        <v>86</v>
      </c>
      <c r="N467" s="8" t="s">
        <v>3512</v>
      </c>
      <c r="O467" s="8" t="s">
        <v>52</v>
      </c>
      <c r="P467" s="8"/>
      <c r="Q467" s="8"/>
      <c r="R467" s="8" t="s">
        <v>3513</v>
      </c>
      <c r="S467" s="8" t="s">
        <v>1276</v>
      </c>
      <c r="T467" s="11" t="str">
        <f t="shared" si="2"/>
        <v>Alan Peterson</v>
      </c>
      <c r="U467" s="8" t="s">
        <v>80</v>
      </c>
      <c r="V467" s="8" t="s">
        <v>3514</v>
      </c>
      <c r="W467" s="8" t="s">
        <v>3515</v>
      </c>
      <c r="X467" s="8" t="s">
        <v>3502</v>
      </c>
      <c r="Y467" s="12" t="s">
        <v>3516</v>
      </c>
      <c r="Z467" s="12" t="s">
        <v>3504</v>
      </c>
      <c r="AA467" s="12" t="s">
        <v>3517</v>
      </c>
      <c r="AB467" s="12" t="s">
        <v>3505</v>
      </c>
      <c r="AC467" s="8" t="s">
        <v>60</v>
      </c>
      <c r="AD467" s="12" t="s">
        <v>3507</v>
      </c>
      <c r="AE467" s="8"/>
      <c r="AF467" s="8" t="s">
        <v>3508</v>
      </c>
      <c r="AG467" s="8" t="s">
        <v>3321</v>
      </c>
      <c r="AH467" s="8" t="s">
        <v>543</v>
      </c>
      <c r="AI467" s="8" t="s">
        <v>233</v>
      </c>
      <c r="AJ467" s="8" t="s">
        <v>86</v>
      </c>
      <c r="AK467" s="13" t="s">
        <v>1851</v>
      </c>
      <c r="AL467" s="13" t="s">
        <v>3509</v>
      </c>
      <c r="AM467" s="8" t="s">
        <v>137</v>
      </c>
      <c r="AN467" s="8" t="s">
        <v>3510</v>
      </c>
      <c r="AO467" s="13" t="s">
        <v>3511</v>
      </c>
      <c r="AP467" s="9" t="s">
        <v>3508</v>
      </c>
      <c r="AQ467" s="11">
        <v>11129.0</v>
      </c>
    </row>
    <row r="468">
      <c r="A468" s="8" t="str">
        <f t="shared" si="1"/>
        <v>Gabby Gaudreault</v>
      </c>
      <c r="B468" s="8" t="s">
        <v>3495</v>
      </c>
      <c r="C468" s="8" t="s">
        <v>2410</v>
      </c>
      <c r="D468" s="9" t="s">
        <v>3307</v>
      </c>
      <c r="E468" s="8" t="s">
        <v>3343</v>
      </c>
      <c r="F468" s="8" t="s">
        <v>3309</v>
      </c>
      <c r="G468" s="8" t="s">
        <v>47</v>
      </c>
      <c r="H468" s="8" t="s">
        <v>3496</v>
      </c>
      <c r="I468" s="8" t="s">
        <v>1330</v>
      </c>
      <c r="J468" s="10">
        <v>3.68</v>
      </c>
      <c r="K468" s="8" t="s">
        <v>3497</v>
      </c>
      <c r="L468" s="8" t="s">
        <v>123</v>
      </c>
      <c r="M468" s="8"/>
      <c r="N468" s="8" t="s">
        <v>3518</v>
      </c>
      <c r="O468" s="8" t="s">
        <v>52</v>
      </c>
      <c r="P468" s="8"/>
      <c r="Q468" s="8"/>
      <c r="R468" s="8" t="s">
        <v>3519</v>
      </c>
      <c r="S468" s="8" t="s">
        <v>3520</v>
      </c>
      <c r="T468" s="11" t="str">
        <f t="shared" si="2"/>
        <v>Gabby Gaudreault</v>
      </c>
      <c r="U468" s="8" t="s">
        <v>80</v>
      </c>
      <c r="V468" s="8" t="s">
        <v>3521</v>
      </c>
      <c r="W468" s="8" t="s">
        <v>3515</v>
      </c>
      <c r="X468" s="8" t="s">
        <v>3502</v>
      </c>
      <c r="Y468" s="8" t="s">
        <v>60</v>
      </c>
      <c r="Z468" s="12" t="s">
        <v>3504</v>
      </c>
      <c r="AA468" s="8" t="s">
        <v>60</v>
      </c>
      <c r="AB468" s="12" t="s">
        <v>3505</v>
      </c>
      <c r="AC468" s="12" t="s">
        <v>3522</v>
      </c>
      <c r="AD468" s="12" t="s">
        <v>3507</v>
      </c>
      <c r="AE468" s="8"/>
      <c r="AF468" s="8" t="s">
        <v>3508</v>
      </c>
      <c r="AG468" s="8" t="s">
        <v>3321</v>
      </c>
      <c r="AH468" s="8" t="s">
        <v>543</v>
      </c>
      <c r="AI468" s="8" t="s">
        <v>233</v>
      </c>
      <c r="AJ468" s="8"/>
      <c r="AK468" s="13" t="s">
        <v>1851</v>
      </c>
      <c r="AL468" s="13" t="s">
        <v>3509</v>
      </c>
      <c r="AM468" s="8" t="s">
        <v>137</v>
      </c>
      <c r="AN468" s="8" t="s">
        <v>3510</v>
      </c>
      <c r="AO468" s="13" t="s">
        <v>3511</v>
      </c>
      <c r="AP468" s="9" t="s">
        <v>3508</v>
      </c>
      <c r="AQ468" s="11">
        <v>11129.0</v>
      </c>
    </row>
    <row r="469">
      <c r="A469" s="8" t="str">
        <f t="shared" si="1"/>
        <v>Patrick Murray</v>
      </c>
      <c r="B469" s="8" t="s">
        <v>3495</v>
      </c>
      <c r="C469" s="8" t="s">
        <v>2410</v>
      </c>
      <c r="D469" s="9" t="s">
        <v>3307</v>
      </c>
      <c r="E469" s="8" t="s">
        <v>3343</v>
      </c>
      <c r="F469" s="8" t="s">
        <v>3309</v>
      </c>
      <c r="G469" s="8" t="s">
        <v>47</v>
      </c>
      <c r="H469" s="8" t="s">
        <v>3496</v>
      </c>
      <c r="I469" s="8" t="s">
        <v>1330</v>
      </c>
      <c r="J469" s="10">
        <v>3.68</v>
      </c>
      <c r="K469" s="8" t="s">
        <v>3497</v>
      </c>
      <c r="L469" s="8" t="s">
        <v>123</v>
      </c>
      <c r="M469" s="8"/>
      <c r="N469" s="8" t="s">
        <v>3523</v>
      </c>
      <c r="O469" s="8" t="s">
        <v>52</v>
      </c>
      <c r="P469" s="8"/>
      <c r="Q469" s="8"/>
      <c r="R469" s="8" t="s">
        <v>3524</v>
      </c>
      <c r="S469" s="8" t="s">
        <v>3525</v>
      </c>
      <c r="T469" s="11" t="str">
        <f t="shared" si="2"/>
        <v>Patrick Murray</v>
      </c>
      <c r="U469" s="8" t="s">
        <v>80</v>
      </c>
      <c r="V469" s="8" t="s">
        <v>3526</v>
      </c>
      <c r="W469" s="8" t="s">
        <v>3515</v>
      </c>
      <c r="X469" s="8" t="s">
        <v>3502</v>
      </c>
      <c r="Y469" s="12" t="s">
        <v>3527</v>
      </c>
      <c r="Z469" s="12" t="s">
        <v>3504</v>
      </c>
      <c r="AA469" s="8" t="s">
        <v>60</v>
      </c>
      <c r="AB469" s="12" t="s">
        <v>3505</v>
      </c>
      <c r="AC469" s="12" t="s">
        <v>3528</v>
      </c>
      <c r="AD469" s="12" t="s">
        <v>3507</v>
      </c>
      <c r="AE469" s="8"/>
      <c r="AF469" s="8" t="s">
        <v>3508</v>
      </c>
      <c r="AG469" s="8" t="s">
        <v>3321</v>
      </c>
      <c r="AH469" s="8" t="s">
        <v>543</v>
      </c>
      <c r="AI469" s="8" t="s">
        <v>233</v>
      </c>
      <c r="AJ469" s="8"/>
      <c r="AK469" s="13" t="s">
        <v>1851</v>
      </c>
      <c r="AL469" s="13" t="s">
        <v>3509</v>
      </c>
      <c r="AM469" s="8" t="s">
        <v>137</v>
      </c>
      <c r="AN469" s="8" t="s">
        <v>3510</v>
      </c>
      <c r="AO469" s="13" t="s">
        <v>3511</v>
      </c>
      <c r="AP469" s="9" t="s">
        <v>3508</v>
      </c>
      <c r="AQ469" s="11">
        <v>11129.0</v>
      </c>
    </row>
    <row r="470">
      <c r="A470" s="8" t="str">
        <f t="shared" si="1"/>
        <v>A'Veun Moore-Jones</v>
      </c>
      <c r="B470" s="8" t="s">
        <v>3529</v>
      </c>
      <c r="C470" s="8" t="s">
        <v>3306</v>
      </c>
      <c r="D470" s="9" t="s">
        <v>3307</v>
      </c>
      <c r="E470" s="13" t="s">
        <v>3530</v>
      </c>
      <c r="F470" s="8" t="s">
        <v>3309</v>
      </c>
      <c r="G470" s="8" t="s">
        <v>47</v>
      </c>
      <c r="H470" s="8" t="s">
        <v>3531</v>
      </c>
      <c r="I470" s="8" t="s">
        <v>49</v>
      </c>
      <c r="J470" s="10">
        <v>3.24</v>
      </c>
      <c r="K470" s="8" t="s">
        <v>3532</v>
      </c>
      <c r="L470" s="8" t="s">
        <v>2622</v>
      </c>
      <c r="M470" s="8"/>
      <c r="N470" s="8" t="s">
        <v>3533</v>
      </c>
      <c r="O470" s="8" t="s">
        <v>52</v>
      </c>
      <c r="P470" s="8"/>
      <c r="Q470" s="8"/>
      <c r="R470" s="8" t="s">
        <v>3534</v>
      </c>
      <c r="S470" s="8" t="s">
        <v>3535</v>
      </c>
      <c r="T470" s="11" t="str">
        <f t="shared" si="2"/>
        <v>A'Veun Moore-Jones</v>
      </c>
      <c r="U470" s="8" t="s">
        <v>412</v>
      </c>
      <c r="V470" s="8" t="s">
        <v>3536</v>
      </c>
      <c r="W470" s="8"/>
      <c r="X470" s="8" t="s">
        <v>3537</v>
      </c>
      <c r="Y470" s="12" t="s">
        <v>3538</v>
      </c>
      <c r="Z470" s="12" t="s">
        <v>3539</v>
      </c>
      <c r="AA470" s="8" t="s">
        <v>60</v>
      </c>
      <c r="AB470" s="12" t="s">
        <v>3540</v>
      </c>
      <c r="AC470" s="8" t="s">
        <v>60</v>
      </c>
      <c r="AD470" s="12" t="s">
        <v>3541</v>
      </c>
      <c r="AE470" s="8"/>
      <c r="AF470" s="13" t="s">
        <v>3542</v>
      </c>
      <c r="AG470" s="13" t="s">
        <v>3321</v>
      </c>
      <c r="AH470" s="8" t="s">
        <v>232</v>
      </c>
      <c r="AI470" s="8" t="s">
        <v>66</v>
      </c>
      <c r="AJ470" s="8"/>
      <c r="AK470" s="13" t="s">
        <v>3543</v>
      </c>
      <c r="AL470" s="13" t="s">
        <v>3544</v>
      </c>
      <c r="AM470" s="8" t="s">
        <v>421</v>
      </c>
      <c r="AN470" s="8" t="s">
        <v>3545</v>
      </c>
      <c r="AO470" s="13" t="s">
        <v>3546</v>
      </c>
      <c r="AP470" s="9" t="s">
        <v>3542</v>
      </c>
      <c r="AQ470" s="11">
        <v>12182.0</v>
      </c>
    </row>
    <row r="471">
      <c r="A471" s="8" t="str">
        <f t="shared" si="1"/>
        <v>Elisia Lancaster</v>
      </c>
      <c r="B471" s="8" t="s">
        <v>3529</v>
      </c>
      <c r="C471" s="8" t="s">
        <v>3306</v>
      </c>
      <c r="D471" s="9" t="s">
        <v>3307</v>
      </c>
      <c r="E471" s="13" t="s">
        <v>3530</v>
      </c>
      <c r="F471" s="8" t="s">
        <v>3309</v>
      </c>
      <c r="G471" s="8" t="s">
        <v>47</v>
      </c>
      <c r="H471" s="8" t="s">
        <v>3531</v>
      </c>
      <c r="I471" s="8" t="s">
        <v>49</v>
      </c>
      <c r="J471" s="10">
        <v>3.24</v>
      </c>
      <c r="K471" s="8" t="s">
        <v>3532</v>
      </c>
      <c r="L471" s="8" t="s">
        <v>2622</v>
      </c>
      <c r="M471" s="8"/>
      <c r="N471" s="8" t="s">
        <v>3547</v>
      </c>
      <c r="O471" s="8" t="s">
        <v>52</v>
      </c>
      <c r="P471" s="8"/>
      <c r="Q471" s="8"/>
      <c r="R471" s="8" t="s">
        <v>3548</v>
      </c>
      <c r="S471" s="8" t="s">
        <v>3549</v>
      </c>
      <c r="T471" s="11" t="str">
        <f t="shared" si="2"/>
        <v>Elisia Lancaster</v>
      </c>
      <c r="U471" s="8" t="s">
        <v>412</v>
      </c>
      <c r="V471" s="8" t="s">
        <v>3550</v>
      </c>
      <c r="W471" s="8"/>
      <c r="X471" s="8" t="s">
        <v>3537</v>
      </c>
      <c r="Y471" s="8" t="s">
        <v>60</v>
      </c>
      <c r="Z471" s="12" t="s">
        <v>3539</v>
      </c>
      <c r="AA471" s="8" t="s">
        <v>60</v>
      </c>
      <c r="AB471" s="12" t="s">
        <v>3540</v>
      </c>
      <c r="AC471" s="12" t="s">
        <v>3551</v>
      </c>
      <c r="AD471" s="12" t="s">
        <v>3541</v>
      </c>
      <c r="AE471" s="8"/>
      <c r="AF471" s="13" t="s">
        <v>3542</v>
      </c>
      <c r="AG471" s="13" t="s">
        <v>3321</v>
      </c>
      <c r="AH471" s="8" t="s">
        <v>232</v>
      </c>
      <c r="AI471" s="8" t="s">
        <v>66</v>
      </c>
      <c r="AJ471" s="8"/>
      <c r="AK471" s="13" t="s">
        <v>3543</v>
      </c>
      <c r="AL471" s="13" t="s">
        <v>3544</v>
      </c>
      <c r="AM471" s="8" t="s">
        <v>421</v>
      </c>
      <c r="AN471" s="8" t="s">
        <v>3545</v>
      </c>
      <c r="AO471" s="13" t="s">
        <v>3546</v>
      </c>
      <c r="AP471" s="9" t="s">
        <v>3542</v>
      </c>
      <c r="AQ471" s="11">
        <v>12182.0</v>
      </c>
    </row>
    <row r="472">
      <c r="A472" s="8" t="str">
        <f t="shared" si="1"/>
        <v>Richard Jones</v>
      </c>
      <c r="B472" s="8" t="s">
        <v>3529</v>
      </c>
      <c r="C472" s="8" t="s">
        <v>3306</v>
      </c>
      <c r="D472" s="9" t="s">
        <v>3307</v>
      </c>
      <c r="E472" s="8" t="s">
        <v>3530</v>
      </c>
      <c r="F472" s="8" t="s">
        <v>3309</v>
      </c>
      <c r="G472" s="8" t="s">
        <v>47</v>
      </c>
      <c r="H472" s="8" t="s">
        <v>3552</v>
      </c>
      <c r="I472" s="8" t="s">
        <v>49</v>
      </c>
      <c r="J472" s="10">
        <v>3.24</v>
      </c>
      <c r="K472" s="12" t="s">
        <v>3532</v>
      </c>
      <c r="L472" s="8" t="s">
        <v>2622</v>
      </c>
      <c r="M472" s="8" t="s">
        <v>86</v>
      </c>
      <c r="N472" s="8" t="s">
        <v>3553</v>
      </c>
      <c r="O472" s="8" t="s">
        <v>52</v>
      </c>
      <c r="P472" s="8"/>
      <c r="Q472" s="8"/>
      <c r="R472" s="8" t="s">
        <v>921</v>
      </c>
      <c r="S472" s="8" t="s">
        <v>1937</v>
      </c>
      <c r="T472" s="11" t="str">
        <f t="shared" si="2"/>
        <v>Richard Jones</v>
      </c>
      <c r="U472" s="8" t="s">
        <v>3554</v>
      </c>
      <c r="V472" s="8" t="s">
        <v>3555</v>
      </c>
      <c r="W472" s="8" t="s">
        <v>3556</v>
      </c>
      <c r="X472" s="8" t="s">
        <v>3537</v>
      </c>
      <c r="Y472" s="8" t="s">
        <v>60</v>
      </c>
      <c r="Z472" s="12" t="s">
        <v>3539</v>
      </c>
      <c r="AA472" s="12" t="s">
        <v>3557</v>
      </c>
      <c r="AB472" s="12" t="s">
        <v>3540</v>
      </c>
      <c r="AC472" s="8" t="s">
        <v>60</v>
      </c>
      <c r="AD472" s="8" t="s">
        <v>60</v>
      </c>
      <c r="AE472" s="8"/>
      <c r="AF472" s="8" t="s">
        <v>3542</v>
      </c>
      <c r="AG472" s="8" t="s">
        <v>3321</v>
      </c>
      <c r="AH472" s="8" t="s">
        <v>232</v>
      </c>
      <c r="AI472" s="8" t="s">
        <v>66</v>
      </c>
      <c r="AJ472" s="8" t="s">
        <v>86</v>
      </c>
      <c r="AK472" s="13" t="s">
        <v>3543</v>
      </c>
      <c r="AL472" s="13" t="s">
        <v>3544</v>
      </c>
      <c r="AM472" s="8" t="s">
        <v>421</v>
      </c>
      <c r="AN472" s="8" t="s">
        <v>3545</v>
      </c>
      <c r="AO472" s="13" t="s">
        <v>3546</v>
      </c>
      <c r="AP472" s="14" t="s">
        <v>3542</v>
      </c>
      <c r="AQ472" s="11">
        <v>12182.0</v>
      </c>
    </row>
    <row r="473">
      <c r="A473" s="8" t="str">
        <f t="shared" si="1"/>
        <v>Richard Jones</v>
      </c>
      <c r="B473" s="8" t="s">
        <v>3529</v>
      </c>
      <c r="C473" s="8" t="s">
        <v>3306</v>
      </c>
      <c r="D473" s="9" t="s">
        <v>3307</v>
      </c>
      <c r="E473" s="8" t="s">
        <v>3530</v>
      </c>
      <c r="F473" s="8" t="s">
        <v>3309</v>
      </c>
      <c r="G473" s="8" t="s">
        <v>47</v>
      </c>
      <c r="H473" s="8" t="s">
        <v>3531</v>
      </c>
      <c r="I473" s="8" t="s">
        <v>49</v>
      </c>
      <c r="J473" s="10">
        <v>3.24</v>
      </c>
      <c r="K473" s="8" t="s">
        <v>3532</v>
      </c>
      <c r="L473" s="8" t="s">
        <v>2622</v>
      </c>
      <c r="M473" s="8" t="s">
        <v>86</v>
      </c>
      <c r="N473" s="8" t="s">
        <v>3553</v>
      </c>
      <c r="O473" s="8" t="s">
        <v>52</v>
      </c>
      <c r="P473" s="8"/>
      <c r="Q473" s="8"/>
      <c r="R473" s="8" t="s">
        <v>921</v>
      </c>
      <c r="S473" s="8" t="s">
        <v>1937</v>
      </c>
      <c r="T473" s="11" t="str">
        <f t="shared" si="2"/>
        <v>Richard Jones</v>
      </c>
      <c r="U473" s="8" t="s">
        <v>311</v>
      </c>
      <c r="V473" s="8" t="s">
        <v>3558</v>
      </c>
      <c r="W473" s="8" t="s">
        <v>3556</v>
      </c>
      <c r="X473" s="8" t="s">
        <v>3537</v>
      </c>
      <c r="Y473" s="8" t="s">
        <v>60</v>
      </c>
      <c r="Z473" s="12" t="s">
        <v>3539</v>
      </c>
      <c r="AA473" s="12" t="s">
        <v>3557</v>
      </c>
      <c r="AB473" s="12" t="s">
        <v>3540</v>
      </c>
      <c r="AC473" s="8" t="s">
        <v>60</v>
      </c>
      <c r="AD473" s="8" t="s">
        <v>60</v>
      </c>
      <c r="AE473" s="8"/>
      <c r="AF473" s="8" t="s">
        <v>3542</v>
      </c>
      <c r="AG473" s="8" t="s">
        <v>3321</v>
      </c>
      <c r="AH473" s="8" t="s">
        <v>232</v>
      </c>
      <c r="AI473" s="8" t="s">
        <v>66</v>
      </c>
      <c r="AJ473" s="8" t="s">
        <v>86</v>
      </c>
      <c r="AK473" s="13" t="s">
        <v>3543</v>
      </c>
      <c r="AL473" s="13" t="s">
        <v>3544</v>
      </c>
      <c r="AM473" s="8" t="s">
        <v>421</v>
      </c>
      <c r="AN473" s="8" t="s">
        <v>3545</v>
      </c>
      <c r="AO473" s="13" t="s">
        <v>3546</v>
      </c>
      <c r="AP473" s="9" t="s">
        <v>3542</v>
      </c>
      <c r="AQ473" s="11">
        <v>12182.0</v>
      </c>
    </row>
    <row r="474">
      <c r="A474" s="8" t="str">
        <f t="shared" si="1"/>
        <v>Jeneva Stevens</v>
      </c>
      <c r="B474" s="8" t="s">
        <v>3529</v>
      </c>
      <c r="C474" s="8" t="s">
        <v>3306</v>
      </c>
      <c r="D474" s="9" t="s">
        <v>3307</v>
      </c>
      <c r="E474" s="8" t="s">
        <v>3530</v>
      </c>
      <c r="F474" s="8" t="s">
        <v>3309</v>
      </c>
      <c r="G474" s="8" t="s">
        <v>47</v>
      </c>
      <c r="H474" s="8" t="s">
        <v>3531</v>
      </c>
      <c r="I474" s="8" t="s">
        <v>49</v>
      </c>
      <c r="J474" s="10">
        <v>3.24</v>
      </c>
      <c r="K474" s="8" t="s">
        <v>3532</v>
      </c>
      <c r="L474" s="8" t="s">
        <v>2622</v>
      </c>
      <c r="M474" s="8"/>
      <c r="N474" s="8" t="s">
        <v>3559</v>
      </c>
      <c r="O474" s="8" t="s">
        <v>52</v>
      </c>
      <c r="P474" s="8"/>
      <c r="Q474" s="8"/>
      <c r="R474" s="8" t="s">
        <v>3560</v>
      </c>
      <c r="S474" s="8" t="s">
        <v>3561</v>
      </c>
      <c r="T474" s="11" t="str">
        <f t="shared" si="2"/>
        <v>Jeneva Stevens</v>
      </c>
      <c r="U474" s="8" t="s">
        <v>160</v>
      </c>
      <c r="V474" s="8" t="s">
        <v>3562</v>
      </c>
      <c r="W474" s="8"/>
      <c r="X474" s="8" t="s">
        <v>3537</v>
      </c>
      <c r="Y474" s="8" t="s">
        <v>60</v>
      </c>
      <c r="Z474" s="12" t="s">
        <v>3539</v>
      </c>
      <c r="AA474" s="8" t="s">
        <v>60</v>
      </c>
      <c r="AB474" s="12" t="s">
        <v>3540</v>
      </c>
      <c r="AC474" s="8" t="s">
        <v>60</v>
      </c>
      <c r="AD474" s="12" t="s">
        <v>3541</v>
      </c>
      <c r="AE474" s="8"/>
      <c r="AF474" s="8" t="s">
        <v>3542</v>
      </c>
      <c r="AG474" s="8" t="s">
        <v>3321</v>
      </c>
      <c r="AH474" s="8" t="s">
        <v>232</v>
      </c>
      <c r="AI474" s="8" t="s">
        <v>66</v>
      </c>
      <c r="AJ474" s="8"/>
      <c r="AK474" s="13" t="s">
        <v>3543</v>
      </c>
      <c r="AL474" s="13" t="s">
        <v>3544</v>
      </c>
      <c r="AM474" s="8" t="s">
        <v>421</v>
      </c>
      <c r="AN474" s="8" t="s">
        <v>3545</v>
      </c>
      <c r="AO474" s="13" t="s">
        <v>3546</v>
      </c>
      <c r="AP474" s="9" t="s">
        <v>3542</v>
      </c>
      <c r="AQ474" s="11">
        <v>12182.0</v>
      </c>
    </row>
    <row r="475">
      <c r="A475" s="8" t="str">
        <f t="shared" si="1"/>
        <v>DeShawn Marshall Jr.</v>
      </c>
      <c r="B475" s="8" t="s">
        <v>3529</v>
      </c>
      <c r="C475" s="8" t="s">
        <v>3306</v>
      </c>
      <c r="D475" s="9" t="s">
        <v>3307</v>
      </c>
      <c r="E475" s="8" t="s">
        <v>3530</v>
      </c>
      <c r="F475" s="8" t="s">
        <v>3309</v>
      </c>
      <c r="G475" s="8" t="s">
        <v>47</v>
      </c>
      <c r="H475" s="8" t="s">
        <v>3531</v>
      </c>
      <c r="I475" s="8" t="s">
        <v>49</v>
      </c>
      <c r="J475" s="10">
        <v>3.24</v>
      </c>
      <c r="K475" s="27" t="s">
        <v>3532</v>
      </c>
      <c r="L475" s="8" t="s">
        <v>2622</v>
      </c>
      <c r="M475" s="8" t="s">
        <v>86</v>
      </c>
      <c r="N475" s="8" t="s">
        <v>3563</v>
      </c>
      <c r="O475" s="8" t="s">
        <v>52</v>
      </c>
      <c r="P475" s="8"/>
      <c r="Q475" s="8"/>
      <c r="R475" s="8" t="s">
        <v>3564</v>
      </c>
      <c r="S475" s="8" t="s">
        <v>3565</v>
      </c>
      <c r="T475" s="11" t="str">
        <f t="shared" si="2"/>
        <v>DeShawn Marshall Jr.</v>
      </c>
      <c r="U475" s="8" t="s">
        <v>674</v>
      </c>
      <c r="V475" s="8" t="s">
        <v>3566</v>
      </c>
      <c r="W475" s="8" t="s">
        <v>86</v>
      </c>
      <c r="X475" s="8" t="s">
        <v>3537</v>
      </c>
      <c r="Y475" s="12" t="s">
        <v>3567</v>
      </c>
      <c r="Z475" s="12" t="s">
        <v>3539</v>
      </c>
      <c r="AA475" s="8" t="s">
        <v>60</v>
      </c>
      <c r="AB475" s="12" t="s">
        <v>3540</v>
      </c>
      <c r="AC475" s="8" t="s">
        <v>60</v>
      </c>
      <c r="AD475" s="12" t="s">
        <v>3541</v>
      </c>
      <c r="AE475" s="8"/>
      <c r="AF475" s="8" t="s">
        <v>3542</v>
      </c>
      <c r="AG475" s="8" t="s">
        <v>3321</v>
      </c>
      <c r="AH475" s="8" t="s">
        <v>232</v>
      </c>
      <c r="AI475" s="8" t="s">
        <v>66</v>
      </c>
      <c r="AJ475" s="8" t="s">
        <v>86</v>
      </c>
      <c r="AK475" s="8" t="s">
        <v>3543</v>
      </c>
      <c r="AL475" s="8" t="s">
        <v>3544</v>
      </c>
      <c r="AM475" s="8" t="s">
        <v>421</v>
      </c>
      <c r="AN475" s="8" t="s">
        <v>3545</v>
      </c>
      <c r="AO475" s="8" t="s">
        <v>3546</v>
      </c>
      <c r="AP475" s="8" t="s">
        <v>3542</v>
      </c>
      <c r="AQ475" s="11">
        <v>12182.0</v>
      </c>
    </row>
    <row r="476">
      <c r="A476" s="8" t="str">
        <f t="shared" si="1"/>
        <v>Jake Brydson</v>
      </c>
      <c r="B476" s="8" t="s">
        <v>3529</v>
      </c>
      <c r="C476" s="8" t="s">
        <v>3306</v>
      </c>
      <c r="D476" s="9" t="s">
        <v>3307</v>
      </c>
      <c r="E476" s="8" t="s">
        <v>3530</v>
      </c>
      <c r="F476" s="8" t="s">
        <v>3309</v>
      </c>
      <c r="G476" s="8" t="s">
        <v>47</v>
      </c>
      <c r="H476" s="8" t="s">
        <v>3531</v>
      </c>
      <c r="I476" s="8" t="s">
        <v>49</v>
      </c>
      <c r="J476" s="10">
        <v>3.24</v>
      </c>
      <c r="K476" s="8" t="s">
        <v>3532</v>
      </c>
      <c r="L476" s="8" t="s">
        <v>2622</v>
      </c>
      <c r="M476" s="8"/>
      <c r="N476" s="8" t="s">
        <v>3568</v>
      </c>
      <c r="O476" s="8" t="s">
        <v>52</v>
      </c>
      <c r="P476" s="8"/>
      <c r="Q476" s="8"/>
      <c r="R476" s="8" t="s">
        <v>3481</v>
      </c>
      <c r="S476" s="8" t="s">
        <v>3569</v>
      </c>
      <c r="T476" s="11" t="str">
        <f t="shared" si="2"/>
        <v>Jake Brydson</v>
      </c>
      <c r="U476" s="8" t="s">
        <v>386</v>
      </c>
      <c r="V476" s="8" t="s">
        <v>3570</v>
      </c>
      <c r="W476" s="8" t="s">
        <v>3571</v>
      </c>
      <c r="X476" s="8" t="s">
        <v>3537</v>
      </c>
      <c r="Y476" s="12" t="s">
        <v>3572</v>
      </c>
      <c r="Z476" s="12" t="s">
        <v>3539</v>
      </c>
      <c r="AA476" s="8" t="s">
        <v>60</v>
      </c>
      <c r="AB476" s="12" t="s">
        <v>3540</v>
      </c>
      <c r="AC476" s="8" t="s">
        <v>60</v>
      </c>
      <c r="AD476" s="12" t="s">
        <v>3541</v>
      </c>
      <c r="AE476" s="8"/>
      <c r="AF476" s="8" t="s">
        <v>3542</v>
      </c>
      <c r="AG476" s="8" t="s">
        <v>3321</v>
      </c>
      <c r="AH476" s="8" t="s">
        <v>232</v>
      </c>
      <c r="AI476" s="8" t="s">
        <v>66</v>
      </c>
      <c r="AJ476" s="8"/>
      <c r="AK476" s="13" t="s">
        <v>3543</v>
      </c>
      <c r="AL476" s="13" t="s">
        <v>3544</v>
      </c>
      <c r="AM476" s="8" t="s">
        <v>421</v>
      </c>
      <c r="AN476" s="8" t="s">
        <v>3545</v>
      </c>
      <c r="AO476" s="13" t="s">
        <v>3546</v>
      </c>
      <c r="AP476" s="9" t="s">
        <v>3542</v>
      </c>
      <c r="AQ476" s="11">
        <v>12182.0</v>
      </c>
    </row>
    <row r="477">
      <c r="A477" s="8" t="str">
        <f t="shared" si="1"/>
        <v>Angelina Ramos</v>
      </c>
      <c r="B477" s="8" t="s">
        <v>3529</v>
      </c>
      <c r="C477" s="8" t="s">
        <v>3306</v>
      </c>
      <c r="D477" s="9" t="s">
        <v>3307</v>
      </c>
      <c r="E477" s="8" t="s">
        <v>3530</v>
      </c>
      <c r="F477" s="8" t="s">
        <v>3309</v>
      </c>
      <c r="G477" s="8" t="s">
        <v>47</v>
      </c>
      <c r="H477" s="8" t="s">
        <v>3531</v>
      </c>
      <c r="I477" s="8" t="s">
        <v>49</v>
      </c>
      <c r="J477" s="10">
        <v>3.24</v>
      </c>
      <c r="K477" s="27" t="s">
        <v>3532</v>
      </c>
      <c r="L477" s="8" t="s">
        <v>2622</v>
      </c>
      <c r="M477" s="8" t="s">
        <v>86</v>
      </c>
      <c r="N477" s="8" t="s">
        <v>3573</v>
      </c>
      <c r="O477" s="8" t="s">
        <v>52</v>
      </c>
      <c r="P477" s="8"/>
      <c r="Q477" s="8"/>
      <c r="R477" s="8" t="s">
        <v>3574</v>
      </c>
      <c r="S477" s="8" t="s">
        <v>3575</v>
      </c>
      <c r="T477" s="11" t="str">
        <f t="shared" si="2"/>
        <v>Angelina Ramos</v>
      </c>
      <c r="U477" s="8" t="s">
        <v>106</v>
      </c>
      <c r="V477" s="8" t="s">
        <v>3576</v>
      </c>
      <c r="W477" s="8" t="s">
        <v>3577</v>
      </c>
      <c r="X477" s="8" t="s">
        <v>3537</v>
      </c>
      <c r="Y477" s="12" t="s">
        <v>3578</v>
      </c>
      <c r="Z477" s="12" t="s">
        <v>3539</v>
      </c>
      <c r="AA477" s="12" t="s">
        <v>3579</v>
      </c>
      <c r="AB477" s="12" t="s">
        <v>3540</v>
      </c>
      <c r="AC477" s="12" t="s">
        <v>3580</v>
      </c>
      <c r="AD477" s="12" t="s">
        <v>3541</v>
      </c>
      <c r="AE477" s="8"/>
      <c r="AF477" s="8" t="s">
        <v>3542</v>
      </c>
      <c r="AG477" s="8" t="s">
        <v>3321</v>
      </c>
      <c r="AH477" s="8" t="s">
        <v>232</v>
      </c>
      <c r="AI477" s="8" t="s">
        <v>66</v>
      </c>
      <c r="AJ477" s="8" t="s">
        <v>86</v>
      </c>
      <c r="AK477" s="8" t="s">
        <v>3543</v>
      </c>
      <c r="AL477" s="8" t="s">
        <v>3544</v>
      </c>
      <c r="AM477" s="8" t="s">
        <v>421</v>
      </c>
      <c r="AN477" s="8" t="s">
        <v>3545</v>
      </c>
      <c r="AO477" s="8" t="s">
        <v>3546</v>
      </c>
      <c r="AP477" s="8" t="s">
        <v>3542</v>
      </c>
      <c r="AQ477" s="11">
        <v>12182.0</v>
      </c>
    </row>
    <row r="478">
      <c r="A478" s="8" t="str">
        <f t="shared" si="1"/>
        <v>Marcus Evans</v>
      </c>
      <c r="B478" s="8" t="s">
        <v>3581</v>
      </c>
      <c r="C478" s="8" t="s">
        <v>823</v>
      </c>
      <c r="D478" s="9" t="s">
        <v>3307</v>
      </c>
      <c r="E478" s="8" t="s">
        <v>3582</v>
      </c>
      <c r="F478" s="8" t="s">
        <v>3309</v>
      </c>
      <c r="G478" s="8" t="s">
        <v>47</v>
      </c>
      <c r="H478" s="8" t="s">
        <v>3583</v>
      </c>
      <c r="I478" s="8" t="s">
        <v>49</v>
      </c>
      <c r="J478" s="10">
        <v>3.63</v>
      </c>
      <c r="K478" s="8" t="s">
        <v>3584</v>
      </c>
      <c r="L478" s="8" t="s">
        <v>86</v>
      </c>
      <c r="M478" s="8" t="s">
        <v>86</v>
      </c>
      <c r="N478" s="8" t="s">
        <v>3585</v>
      </c>
      <c r="O478" s="8" t="s">
        <v>52</v>
      </c>
      <c r="P478" s="8"/>
      <c r="Q478" s="8"/>
      <c r="R478" s="8" t="s">
        <v>2555</v>
      </c>
      <c r="S478" s="8" t="s">
        <v>519</v>
      </c>
      <c r="T478" s="11" t="str">
        <f t="shared" si="2"/>
        <v>Marcus Evans</v>
      </c>
      <c r="U478" s="8" t="s">
        <v>55</v>
      </c>
      <c r="V478" s="8" t="s">
        <v>3586</v>
      </c>
      <c r="W478" s="8"/>
      <c r="X478" s="8" t="s">
        <v>3587</v>
      </c>
      <c r="Y478" s="12" t="s">
        <v>3588</v>
      </c>
      <c r="Z478" s="12" t="s">
        <v>3589</v>
      </c>
      <c r="AA478" s="8" t="s">
        <v>60</v>
      </c>
      <c r="AB478" s="8" t="s">
        <v>60</v>
      </c>
      <c r="AC478" s="8" t="s">
        <v>60</v>
      </c>
      <c r="AD478" s="12" t="s">
        <v>3590</v>
      </c>
      <c r="AE478" s="8"/>
      <c r="AF478" s="8" t="s">
        <v>3591</v>
      </c>
      <c r="AG478" s="8" t="s">
        <v>3321</v>
      </c>
      <c r="AH478" s="8" t="s">
        <v>232</v>
      </c>
      <c r="AI478" s="8" t="s">
        <v>66</v>
      </c>
      <c r="AJ478" s="8" t="s">
        <v>86</v>
      </c>
      <c r="AK478" s="13" t="s">
        <v>1377</v>
      </c>
      <c r="AL478" s="13" t="s">
        <v>3461</v>
      </c>
      <c r="AM478" s="8" t="s">
        <v>3189</v>
      </c>
      <c r="AN478" s="8" t="s">
        <v>3592</v>
      </c>
      <c r="AO478" s="13" t="s">
        <v>3593</v>
      </c>
      <c r="AP478" s="9" t="s">
        <v>3591</v>
      </c>
      <c r="AQ478" s="11">
        <v>11720.0</v>
      </c>
    </row>
    <row r="479">
      <c r="A479" s="8" t="str">
        <f t="shared" si="1"/>
        <v>Erin Wykoff</v>
      </c>
      <c r="B479" s="8" t="s">
        <v>3581</v>
      </c>
      <c r="C479" s="8" t="s">
        <v>823</v>
      </c>
      <c r="D479" s="9" t="s">
        <v>3307</v>
      </c>
      <c r="E479" s="8" t="s">
        <v>3582</v>
      </c>
      <c r="F479" s="8" t="s">
        <v>3309</v>
      </c>
      <c r="G479" s="8" t="s">
        <v>47</v>
      </c>
      <c r="H479" s="8" t="s">
        <v>3583</v>
      </c>
      <c r="I479" s="8" t="s">
        <v>49</v>
      </c>
      <c r="J479" s="10">
        <v>3.63</v>
      </c>
      <c r="K479" s="8" t="s">
        <v>3584</v>
      </c>
      <c r="L479" s="8" t="s">
        <v>86</v>
      </c>
      <c r="M479" s="8" t="s">
        <v>86</v>
      </c>
      <c r="N479" s="8" t="s">
        <v>3594</v>
      </c>
      <c r="O479" s="8" t="s">
        <v>52</v>
      </c>
      <c r="P479" s="8"/>
      <c r="Q479" s="8"/>
      <c r="R479" s="8" t="s">
        <v>3595</v>
      </c>
      <c r="S479" s="8" t="s">
        <v>3596</v>
      </c>
      <c r="T479" s="11" t="str">
        <f t="shared" si="2"/>
        <v>Erin Wykoff</v>
      </c>
      <c r="U479" s="8" t="s">
        <v>80</v>
      </c>
      <c r="V479" s="8" t="s">
        <v>3597</v>
      </c>
      <c r="W479" s="8"/>
      <c r="X479" s="8" t="s">
        <v>3587</v>
      </c>
      <c r="Y479" s="12" t="s">
        <v>3598</v>
      </c>
      <c r="Z479" s="12" t="s">
        <v>3589</v>
      </c>
      <c r="AA479" s="8" t="s">
        <v>60</v>
      </c>
      <c r="AB479" s="8" t="s">
        <v>60</v>
      </c>
      <c r="AC479" s="8" t="s">
        <v>60</v>
      </c>
      <c r="AD479" s="12" t="s">
        <v>3590</v>
      </c>
      <c r="AE479" s="8"/>
      <c r="AF479" s="8" t="s">
        <v>3591</v>
      </c>
      <c r="AG479" s="8" t="s">
        <v>3321</v>
      </c>
      <c r="AH479" s="8" t="s">
        <v>232</v>
      </c>
      <c r="AI479" s="8" t="s">
        <v>66</v>
      </c>
      <c r="AJ479" s="8" t="s">
        <v>86</v>
      </c>
      <c r="AK479" s="13" t="s">
        <v>1377</v>
      </c>
      <c r="AL479" s="13" t="s">
        <v>3461</v>
      </c>
      <c r="AM479" s="8" t="s">
        <v>3189</v>
      </c>
      <c r="AN479" s="8" t="s">
        <v>3592</v>
      </c>
      <c r="AO479" s="13" t="s">
        <v>3593</v>
      </c>
      <c r="AP479" s="9" t="s">
        <v>3591</v>
      </c>
      <c r="AQ479" s="11">
        <v>11720.0</v>
      </c>
    </row>
    <row r="480">
      <c r="A480" s="8" t="str">
        <f t="shared" si="1"/>
        <v>Josh Wolfe</v>
      </c>
      <c r="B480" s="8" t="s">
        <v>3581</v>
      </c>
      <c r="C480" s="8" t="s">
        <v>823</v>
      </c>
      <c r="D480" s="9" t="s">
        <v>3307</v>
      </c>
      <c r="E480" s="8" t="s">
        <v>3582</v>
      </c>
      <c r="F480" s="8" t="s">
        <v>3309</v>
      </c>
      <c r="G480" s="8" t="s">
        <v>47</v>
      </c>
      <c r="H480" s="8" t="s">
        <v>3583</v>
      </c>
      <c r="I480" s="8" t="s">
        <v>49</v>
      </c>
      <c r="J480" s="10">
        <v>3.63</v>
      </c>
      <c r="K480" s="8" t="s">
        <v>3584</v>
      </c>
      <c r="L480" s="8" t="s">
        <v>86</v>
      </c>
      <c r="M480" s="8" t="s">
        <v>86</v>
      </c>
      <c r="N480" s="8" t="s">
        <v>3599</v>
      </c>
      <c r="O480" s="8" t="s">
        <v>52</v>
      </c>
      <c r="P480" s="8"/>
      <c r="Q480" s="8"/>
      <c r="R480" s="8" t="s">
        <v>268</v>
      </c>
      <c r="S480" s="8" t="s">
        <v>3600</v>
      </c>
      <c r="T480" s="11" t="str">
        <f t="shared" si="2"/>
        <v>Josh Wolfe</v>
      </c>
      <c r="U480" s="8" t="s">
        <v>80</v>
      </c>
      <c r="V480" s="8" t="s">
        <v>3601</v>
      </c>
      <c r="W480" s="8"/>
      <c r="X480" s="8" t="s">
        <v>3587</v>
      </c>
      <c r="Y480" s="8" t="s">
        <v>60</v>
      </c>
      <c r="Z480" s="12" t="s">
        <v>3589</v>
      </c>
      <c r="AA480" s="12" t="s">
        <v>3602</v>
      </c>
      <c r="AB480" s="8" t="s">
        <v>60</v>
      </c>
      <c r="AC480" s="8" t="s">
        <v>60</v>
      </c>
      <c r="AD480" s="12" t="s">
        <v>3590</v>
      </c>
      <c r="AE480" s="8"/>
      <c r="AF480" s="8" t="s">
        <v>3591</v>
      </c>
      <c r="AG480" s="8" t="s">
        <v>3321</v>
      </c>
      <c r="AH480" s="8" t="s">
        <v>232</v>
      </c>
      <c r="AI480" s="8" t="s">
        <v>66</v>
      </c>
      <c r="AJ480" s="8" t="s">
        <v>86</v>
      </c>
      <c r="AK480" s="13" t="s">
        <v>1377</v>
      </c>
      <c r="AL480" s="13" t="s">
        <v>3461</v>
      </c>
      <c r="AM480" s="8" t="s">
        <v>3189</v>
      </c>
      <c r="AN480" s="8" t="s">
        <v>3592</v>
      </c>
      <c r="AO480" s="13" t="s">
        <v>3593</v>
      </c>
      <c r="AP480" s="9" t="s">
        <v>3591</v>
      </c>
      <c r="AQ480" s="11">
        <v>11720.0</v>
      </c>
    </row>
    <row r="481">
      <c r="A481" s="8" t="str">
        <f t="shared" si="1"/>
        <v>Javonie Small</v>
      </c>
      <c r="B481" s="8" t="s">
        <v>3603</v>
      </c>
      <c r="C481" s="8" t="s">
        <v>1646</v>
      </c>
      <c r="D481" s="9" t="s">
        <v>3307</v>
      </c>
      <c r="E481" s="8" t="s">
        <v>3604</v>
      </c>
      <c r="F481" s="8" t="s">
        <v>3309</v>
      </c>
      <c r="G481" s="8" t="s">
        <v>47</v>
      </c>
      <c r="H481" s="8" t="s">
        <v>3605</v>
      </c>
      <c r="I481" s="8" t="s">
        <v>49</v>
      </c>
      <c r="J481" s="10">
        <v>3.83</v>
      </c>
      <c r="K481" s="8" t="s">
        <v>3606</v>
      </c>
      <c r="L481" s="8" t="s">
        <v>3607</v>
      </c>
      <c r="M481" s="8"/>
      <c r="N481" s="8" t="s">
        <v>3608</v>
      </c>
      <c r="O481" s="8" t="s">
        <v>52</v>
      </c>
      <c r="P481" s="8"/>
      <c r="Q481" s="8"/>
      <c r="R481" s="8" t="s">
        <v>3609</v>
      </c>
      <c r="S481" s="8" t="s">
        <v>3610</v>
      </c>
      <c r="T481" s="11" t="str">
        <f t="shared" si="2"/>
        <v>Javonie Small</v>
      </c>
      <c r="U481" s="8" t="s">
        <v>3611</v>
      </c>
      <c r="V481" s="8" t="s">
        <v>3612</v>
      </c>
      <c r="W481" s="8"/>
      <c r="X481" s="8" t="s">
        <v>3613</v>
      </c>
      <c r="Y481" s="8" t="s">
        <v>60</v>
      </c>
      <c r="Z481" s="12" t="s">
        <v>3614</v>
      </c>
      <c r="AA481" s="8" t="s">
        <v>60</v>
      </c>
      <c r="AB481" s="12" t="s">
        <v>3615</v>
      </c>
      <c r="AC481" s="12" t="s">
        <v>3616</v>
      </c>
      <c r="AD481" s="12" t="s">
        <v>3617</v>
      </c>
      <c r="AE481" s="8" t="s">
        <v>3618</v>
      </c>
      <c r="AF481" s="13" t="s">
        <v>3307</v>
      </c>
      <c r="AG481" s="13" t="s">
        <v>3321</v>
      </c>
      <c r="AH481" s="8" t="s">
        <v>352</v>
      </c>
      <c r="AI481" s="8" t="s">
        <v>66</v>
      </c>
      <c r="AJ481" s="8"/>
      <c r="AK481" s="13" t="s">
        <v>3619</v>
      </c>
      <c r="AL481" s="13" t="s">
        <v>3620</v>
      </c>
      <c r="AM481" s="8" t="s">
        <v>3621</v>
      </c>
      <c r="AN481" s="8" t="s">
        <v>3622</v>
      </c>
      <c r="AO481" s="13" t="s">
        <v>3623</v>
      </c>
      <c r="AP481" s="9" t="s">
        <v>3307</v>
      </c>
      <c r="AQ481" s="11">
        <v>33932.0</v>
      </c>
    </row>
    <row r="482">
      <c r="A482" s="8" t="str">
        <f t="shared" si="1"/>
        <v>Petros Kyprianou</v>
      </c>
      <c r="B482" s="8" t="s">
        <v>3603</v>
      </c>
      <c r="C482" s="8" t="s">
        <v>1646</v>
      </c>
      <c r="D482" s="9" t="s">
        <v>3307</v>
      </c>
      <c r="E482" s="8" t="s">
        <v>3604</v>
      </c>
      <c r="F482" s="8" t="s">
        <v>3309</v>
      </c>
      <c r="G482" s="8" t="s">
        <v>47</v>
      </c>
      <c r="H482" s="8" t="s">
        <v>3605</v>
      </c>
      <c r="I482" s="8" t="s">
        <v>49</v>
      </c>
      <c r="J482" s="10">
        <v>3.83</v>
      </c>
      <c r="K482" s="8" t="s">
        <v>3606</v>
      </c>
      <c r="L482" s="8" t="s">
        <v>3607</v>
      </c>
      <c r="M482" s="8"/>
      <c r="N482" s="8" t="s">
        <v>3624</v>
      </c>
      <c r="O482" s="8" t="s">
        <v>52</v>
      </c>
      <c r="P482" s="8"/>
      <c r="Q482" s="8"/>
      <c r="R482" s="8" t="s">
        <v>3625</v>
      </c>
      <c r="S482" s="8" t="s">
        <v>3626</v>
      </c>
      <c r="T482" s="11" t="str">
        <f t="shared" si="2"/>
        <v>Petros Kyprianou</v>
      </c>
      <c r="U482" s="8" t="s">
        <v>992</v>
      </c>
      <c r="V482" s="8" t="s">
        <v>3627</v>
      </c>
      <c r="W482" s="8" t="s">
        <v>3628</v>
      </c>
      <c r="X482" s="8" t="s">
        <v>3613</v>
      </c>
      <c r="Y482" s="12" t="s">
        <v>3629</v>
      </c>
      <c r="Z482" s="12" t="s">
        <v>3614</v>
      </c>
      <c r="AA482" s="8" t="s">
        <v>60</v>
      </c>
      <c r="AB482" s="12" t="s">
        <v>3615</v>
      </c>
      <c r="AC482" s="12" t="s">
        <v>3630</v>
      </c>
      <c r="AD482" s="12" t="s">
        <v>3617</v>
      </c>
      <c r="AE482" s="8" t="s">
        <v>3618</v>
      </c>
      <c r="AF482" s="13" t="s">
        <v>3307</v>
      </c>
      <c r="AG482" s="13" t="s">
        <v>3321</v>
      </c>
      <c r="AH482" s="8" t="s">
        <v>352</v>
      </c>
      <c r="AI482" s="8" t="s">
        <v>66</v>
      </c>
      <c r="AJ482" s="8"/>
      <c r="AK482" s="13" t="s">
        <v>3619</v>
      </c>
      <c r="AL482" s="13" t="s">
        <v>3620</v>
      </c>
      <c r="AM482" s="8" t="s">
        <v>3621</v>
      </c>
      <c r="AN482" s="8" t="s">
        <v>3622</v>
      </c>
      <c r="AO482" s="13" t="s">
        <v>3623</v>
      </c>
      <c r="AP482" s="9" t="s">
        <v>3307</v>
      </c>
      <c r="AQ482" s="11">
        <v>33932.0</v>
      </c>
    </row>
    <row r="483">
      <c r="A483" s="8" t="str">
        <f t="shared" si="1"/>
        <v>Dillon Yearby</v>
      </c>
      <c r="B483" s="8" t="s">
        <v>3603</v>
      </c>
      <c r="C483" s="8" t="s">
        <v>1646</v>
      </c>
      <c r="D483" s="9" t="s">
        <v>3307</v>
      </c>
      <c r="E483" s="8" t="s">
        <v>3604</v>
      </c>
      <c r="F483" s="8" t="s">
        <v>3309</v>
      </c>
      <c r="G483" s="8" t="s">
        <v>47</v>
      </c>
      <c r="H483" s="8" t="s">
        <v>3605</v>
      </c>
      <c r="I483" s="8" t="s">
        <v>49</v>
      </c>
      <c r="J483" s="10">
        <v>3.83</v>
      </c>
      <c r="K483" s="8" t="s">
        <v>3606</v>
      </c>
      <c r="L483" s="8" t="s">
        <v>3607</v>
      </c>
      <c r="M483" s="8" t="s">
        <v>86</v>
      </c>
      <c r="N483" s="8" t="s">
        <v>3631</v>
      </c>
      <c r="O483" s="8" t="s">
        <v>52</v>
      </c>
      <c r="P483" s="8"/>
      <c r="Q483" s="8"/>
      <c r="R483" s="8" t="s">
        <v>3632</v>
      </c>
      <c r="S483" s="8" t="s">
        <v>3633</v>
      </c>
      <c r="T483" s="11" t="str">
        <f t="shared" si="2"/>
        <v>Dillon Yearby</v>
      </c>
      <c r="U483" s="8" t="s">
        <v>149</v>
      </c>
      <c r="V483" s="8" t="s">
        <v>3634</v>
      </c>
      <c r="W483" s="8" t="s">
        <v>86</v>
      </c>
      <c r="X483" s="8" t="s">
        <v>3613</v>
      </c>
      <c r="Y483" s="8" t="s">
        <v>60</v>
      </c>
      <c r="Z483" s="12" t="s">
        <v>3614</v>
      </c>
      <c r="AA483" s="12" t="s">
        <v>3635</v>
      </c>
      <c r="AB483" s="12" t="s">
        <v>3615</v>
      </c>
      <c r="AC483" s="8" t="s">
        <v>60</v>
      </c>
      <c r="AD483" s="12" t="s">
        <v>3617</v>
      </c>
      <c r="AE483" s="8" t="s">
        <v>3618</v>
      </c>
      <c r="AF483" s="8" t="s">
        <v>3307</v>
      </c>
      <c r="AG483" s="8" t="s">
        <v>3321</v>
      </c>
      <c r="AH483" s="8" t="s">
        <v>352</v>
      </c>
      <c r="AI483" s="8" t="s">
        <v>66</v>
      </c>
      <c r="AJ483" s="8" t="s">
        <v>86</v>
      </c>
      <c r="AK483" s="8" t="s">
        <v>3619</v>
      </c>
      <c r="AL483" s="8" t="s">
        <v>3620</v>
      </c>
      <c r="AM483" s="8" t="s">
        <v>3621</v>
      </c>
      <c r="AN483" s="8" t="s">
        <v>3622</v>
      </c>
      <c r="AO483" s="8" t="s">
        <v>3623</v>
      </c>
      <c r="AP483" s="29" t="s">
        <v>3307</v>
      </c>
      <c r="AQ483" s="11">
        <v>33932.0</v>
      </c>
    </row>
    <row r="484">
      <c r="A484" s="8" t="str">
        <f t="shared" si="1"/>
        <v>J.C. Lambert</v>
      </c>
      <c r="B484" s="8" t="s">
        <v>3603</v>
      </c>
      <c r="C484" s="8" t="s">
        <v>1646</v>
      </c>
      <c r="D484" s="9" t="s">
        <v>3307</v>
      </c>
      <c r="E484" s="8" t="s">
        <v>3604</v>
      </c>
      <c r="F484" s="8" t="s">
        <v>3309</v>
      </c>
      <c r="G484" s="8" t="s">
        <v>47</v>
      </c>
      <c r="H484" s="8" t="s">
        <v>3605</v>
      </c>
      <c r="I484" s="8" t="s">
        <v>49</v>
      </c>
      <c r="J484" s="10">
        <v>3.83</v>
      </c>
      <c r="K484" s="8" t="s">
        <v>3606</v>
      </c>
      <c r="L484" s="8" t="s">
        <v>3607</v>
      </c>
      <c r="M484" s="8"/>
      <c r="N484" s="8" t="s">
        <v>3636</v>
      </c>
      <c r="O484" s="8" t="s">
        <v>52</v>
      </c>
      <c r="P484" s="8"/>
      <c r="Q484" s="8"/>
      <c r="R484" s="8" t="s">
        <v>3637</v>
      </c>
      <c r="S484" s="8" t="s">
        <v>3638</v>
      </c>
      <c r="T484" s="11" t="str">
        <f t="shared" si="2"/>
        <v>J.C. Lambert</v>
      </c>
      <c r="U484" s="8" t="s">
        <v>160</v>
      </c>
      <c r="V484" s="8" t="s">
        <v>3639</v>
      </c>
      <c r="W484" s="8"/>
      <c r="X484" s="8" t="s">
        <v>3613</v>
      </c>
      <c r="Y484" s="12" t="s">
        <v>3640</v>
      </c>
      <c r="Z484" s="12" t="s">
        <v>3614</v>
      </c>
      <c r="AA484" s="8" t="s">
        <v>60</v>
      </c>
      <c r="AB484" s="12" t="s">
        <v>3615</v>
      </c>
      <c r="AC484" s="12" t="s">
        <v>3641</v>
      </c>
      <c r="AD484" s="12" t="s">
        <v>3617</v>
      </c>
      <c r="AE484" s="8" t="s">
        <v>3618</v>
      </c>
      <c r="AF484" s="13" t="s">
        <v>3307</v>
      </c>
      <c r="AG484" s="13" t="s">
        <v>3321</v>
      </c>
      <c r="AH484" s="8" t="s">
        <v>352</v>
      </c>
      <c r="AI484" s="8" t="s">
        <v>66</v>
      </c>
      <c r="AJ484" s="8"/>
      <c r="AK484" s="13" t="s">
        <v>3619</v>
      </c>
      <c r="AL484" s="13" t="s">
        <v>3620</v>
      </c>
      <c r="AM484" s="8" t="s">
        <v>3621</v>
      </c>
      <c r="AN484" s="8" t="s">
        <v>3622</v>
      </c>
      <c r="AO484" s="13" t="s">
        <v>3623</v>
      </c>
      <c r="AP484" s="9" t="s">
        <v>3307</v>
      </c>
      <c r="AQ484" s="11">
        <v>33932.0</v>
      </c>
    </row>
    <row r="485">
      <c r="A485" s="8" t="str">
        <f t="shared" si="1"/>
        <v>Deanna Price</v>
      </c>
      <c r="B485" s="8" t="s">
        <v>3603</v>
      </c>
      <c r="C485" s="8" t="s">
        <v>1646</v>
      </c>
      <c r="D485" s="9" t="s">
        <v>3307</v>
      </c>
      <c r="E485" s="8" t="s">
        <v>3604</v>
      </c>
      <c r="F485" s="8" t="s">
        <v>3309</v>
      </c>
      <c r="G485" s="8" t="s">
        <v>47</v>
      </c>
      <c r="H485" s="8" t="s">
        <v>3605</v>
      </c>
      <c r="I485" s="8" t="s">
        <v>49</v>
      </c>
      <c r="J485" s="10">
        <v>3.83</v>
      </c>
      <c r="K485" s="8" t="s">
        <v>3606</v>
      </c>
      <c r="L485" s="8" t="s">
        <v>3607</v>
      </c>
      <c r="M485" s="8"/>
      <c r="N485" s="8" t="s">
        <v>3642</v>
      </c>
      <c r="O485" s="8" t="s">
        <v>52</v>
      </c>
      <c r="P485" s="8"/>
      <c r="Q485" s="8"/>
      <c r="R485" s="8" t="s">
        <v>3643</v>
      </c>
      <c r="S485" s="8" t="s">
        <v>3644</v>
      </c>
      <c r="T485" s="11" t="str">
        <f t="shared" si="2"/>
        <v>Deanna Price</v>
      </c>
      <c r="U485" s="8" t="s">
        <v>160</v>
      </c>
      <c r="V485" s="8"/>
      <c r="W485" s="8"/>
      <c r="X485" s="8" t="s">
        <v>3613</v>
      </c>
      <c r="Y485" s="12" t="s">
        <v>3645</v>
      </c>
      <c r="Z485" s="12" t="s">
        <v>3614</v>
      </c>
      <c r="AA485" s="8" t="s">
        <v>60</v>
      </c>
      <c r="AB485" s="12" t="s">
        <v>3615</v>
      </c>
      <c r="AC485" s="12" t="s">
        <v>3646</v>
      </c>
      <c r="AD485" s="12" t="s">
        <v>3617</v>
      </c>
      <c r="AE485" s="8" t="s">
        <v>3618</v>
      </c>
      <c r="AF485" s="13" t="s">
        <v>3307</v>
      </c>
      <c r="AG485" s="13" t="s">
        <v>3321</v>
      </c>
      <c r="AH485" s="8" t="s">
        <v>352</v>
      </c>
      <c r="AI485" s="8" t="s">
        <v>66</v>
      </c>
      <c r="AJ485" s="8"/>
      <c r="AK485" s="13" t="s">
        <v>3619</v>
      </c>
      <c r="AL485" s="13" t="s">
        <v>3620</v>
      </c>
      <c r="AM485" s="8" t="s">
        <v>3621</v>
      </c>
      <c r="AN485" s="8" t="s">
        <v>3622</v>
      </c>
      <c r="AO485" s="13" t="s">
        <v>3623</v>
      </c>
      <c r="AP485" s="9" t="s">
        <v>3307</v>
      </c>
      <c r="AQ485" s="11">
        <v>33932.0</v>
      </c>
    </row>
    <row r="486">
      <c r="A486" s="8" t="str">
        <f t="shared" si="1"/>
        <v>Dennis Mitchell</v>
      </c>
      <c r="B486" s="8" t="s">
        <v>3603</v>
      </c>
      <c r="C486" s="8" t="s">
        <v>1646</v>
      </c>
      <c r="D486" s="9" t="s">
        <v>3307</v>
      </c>
      <c r="E486" s="8" t="s">
        <v>3604</v>
      </c>
      <c r="F486" s="8" t="s">
        <v>3309</v>
      </c>
      <c r="G486" s="8" t="s">
        <v>47</v>
      </c>
      <c r="H486" s="8" t="s">
        <v>3605</v>
      </c>
      <c r="I486" s="8" t="s">
        <v>49</v>
      </c>
      <c r="J486" s="10">
        <v>3.83</v>
      </c>
      <c r="K486" s="8" t="s">
        <v>3606</v>
      </c>
      <c r="L486" s="8" t="s">
        <v>3607</v>
      </c>
      <c r="M486" s="8"/>
      <c r="N486" s="8" t="s">
        <v>3647</v>
      </c>
      <c r="O486" s="8" t="s">
        <v>52</v>
      </c>
      <c r="P486" s="8"/>
      <c r="Q486" s="8"/>
      <c r="R486" s="8" t="s">
        <v>3648</v>
      </c>
      <c r="S486" s="8" t="s">
        <v>2476</v>
      </c>
      <c r="T486" s="11" t="str">
        <f t="shared" si="2"/>
        <v>Dennis Mitchell</v>
      </c>
      <c r="U486" s="8" t="s">
        <v>247</v>
      </c>
      <c r="V486" s="8" t="s">
        <v>3649</v>
      </c>
      <c r="W486" s="8"/>
      <c r="X486" s="8" t="s">
        <v>3613</v>
      </c>
      <c r="Y486" s="8" t="s">
        <v>60</v>
      </c>
      <c r="Z486" s="12" t="s">
        <v>3614</v>
      </c>
      <c r="AA486" s="12" t="s">
        <v>3650</v>
      </c>
      <c r="AB486" s="12" t="s">
        <v>3615</v>
      </c>
      <c r="AC486" s="12" t="s">
        <v>3651</v>
      </c>
      <c r="AD486" s="12" t="s">
        <v>3617</v>
      </c>
      <c r="AE486" s="8" t="s">
        <v>3618</v>
      </c>
      <c r="AF486" s="13" t="s">
        <v>3307</v>
      </c>
      <c r="AG486" s="13" t="s">
        <v>3321</v>
      </c>
      <c r="AH486" s="8" t="s">
        <v>352</v>
      </c>
      <c r="AI486" s="8" t="s">
        <v>66</v>
      </c>
      <c r="AJ486" s="8"/>
      <c r="AK486" s="13" t="s">
        <v>3619</v>
      </c>
      <c r="AL486" s="13" t="s">
        <v>3620</v>
      </c>
      <c r="AM486" s="8" t="s">
        <v>3621</v>
      </c>
      <c r="AN486" s="8" t="s">
        <v>3622</v>
      </c>
      <c r="AO486" s="13" t="s">
        <v>3623</v>
      </c>
      <c r="AP486" s="9" t="s">
        <v>3307</v>
      </c>
      <c r="AQ486" s="11">
        <v>33932.0</v>
      </c>
    </row>
    <row r="487">
      <c r="A487" s="8" t="str">
        <f t="shared" si="1"/>
        <v>Jaimie Robinson</v>
      </c>
      <c r="B487" s="16" t="s">
        <v>3603</v>
      </c>
      <c r="C487" s="16" t="s">
        <v>1646</v>
      </c>
      <c r="D487" s="39" t="s">
        <v>3307</v>
      </c>
      <c r="E487" s="16" t="s">
        <v>3604</v>
      </c>
      <c r="F487" s="16" t="s">
        <v>3309</v>
      </c>
      <c r="G487" s="8" t="s">
        <v>47</v>
      </c>
      <c r="H487" s="34">
        <v>145637.0</v>
      </c>
      <c r="I487" s="8" t="s">
        <v>49</v>
      </c>
      <c r="J487" s="10">
        <v>3.83</v>
      </c>
      <c r="K487" s="18" t="s">
        <v>3606</v>
      </c>
      <c r="L487" s="40">
        <v>52.0</v>
      </c>
      <c r="M487" s="30" t="s">
        <v>86</v>
      </c>
      <c r="N487" s="20" t="s">
        <v>3652</v>
      </c>
      <c r="O487" s="8" t="s">
        <v>52</v>
      </c>
      <c r="P487" s="20" t="s">
        <v>207</v>
      </c>
      <c r="Q487" s="20"/>
      <c r="R487" s="8" t="s">
        <v>3653</v>
      </c>
      <c r="S487" s="8" t="s">
        <v>3018</v>
      </c>
      <c r="T487" s="11" t="str">
        <f t="shared" si="2"/>
        <v>Jaimie Robinson</v>
      </c>
      <c r="U487" s="8" t="s">
        <v>1125</v>
      </c>
      <c r="V487" s="8"/>
      <c r="W487" s="8"/>
      <c r="X487" s="8" t="s">
        <v>3613</v>
      </c>
      <c r="Y487" s="21"/>
      <c r="Z487" s="21"/>
      <c r="AA487" s="21"/>
      <c r="AB487" s="21"/>
      <c r="AC487" s="21"/>
      <c r="AD487" s="21"/>
      <c r="AE487" s="8" t="s">
        <v>3618</v>
      </c>
      <c r="AF487" s="21" t="s">
        <v>3307</v>
      </c>
      <c r="AG487" s="21" t="s">
        <v>3321</v>
      </c>
      <c r="AH487" s="16" t="s">
        <v>352</v>
      </c>
      <c r="AI487" s="22" t="s">
        <v>66</v>
      </c>
      <c r="AJ487" s="16" t="s">
        <v>86</v>
      </c>
      <c r="AK487" s="23" t="s">
        <v>3619</v>
      </c>
      <c r="AL487" s="23" t="s">
        <v>3620</v>
      </c>
      <c r="AM487" s="22" t="s">
        <v>3621</v>
      </c>
      <c r="AN487" s="24">
        <v>0.5829422236607865</v>
      </c>
      <c r="AO487" s="25">
        <v>48552.0</v>
      </c>
      <c r="AP487" s="41" t="s">
        <v>3307</v>
      </c>
      <c r="AQ487" s="11">
        <v>33932.0</v>
      </c>
    </row>
    <row r="488">
      <c r="A488" s="8" t="str">
        <f t="shared" si="1"/>
        <v>Chase Kappeler</v>
      </c>
      <c r="B488" s="8" t="s">
        <v>3603</v>
      </c>
      <c r="C488" s="8" t="s">
        <v>1646</v>
      </c>
      <c r="D488" s="9" t="s">
        <v>3307</v>
      </c>
      <c r="E488" s="8" t="s">
        <v>3604</v>
      </c>
      <c r="F488" s="8" t="s">
        <v>3309</v>
      </c>
      <c r="G488" s="8" t="s">
        <v>47</v>
      </c>
      <c r="H488" s="8" t="s">
        <v>3605</v>
      </c>
      <c r="I488" s="8" t="s">
        <v>49</v>
      </c>
      <c r="J488" s="10">
        <v>3.83</v>
      </c>
      <c r="K488" s="8" t="s">
        <v>3606</v>
      </c>
      <c r="L488" s="8" t="s">
        <v>3607</v>
      </c>
      <c r="M488" s="8"/>
      <c r="N488" s="8" t="s">
        <v>3654</v>
      </c>
      <c r="O488" s="8" t="s">
        <v>52</v>
      </c>
      <c r="P488" s="8"/>
      <c r="Q488" s="8"/>
      <c r="R488" s="8" t="s">
        <v>3655</v>
      </c>
      <c r="S488" s="8" t="s">
        <v>3656</v>
      </c>
      <c r="T488" s="11" t="str">
        <f t="shared" si="2"/>
        <v>Chase Kappeler</v>
      </c>
      <c r="U488" s="8" t="s">
        <v>695</v>
      </c>
      <c r="V488" s="8" t="s">
        <v>3657</v>
      </c>
      <c r="W488" s="8"/>
      <c r="X488" s="8" t="s">
        <v>3613</v>
      </c>
      <c r="Y488" s="12" t="s">
        <v>3658</v>
      </c>
      <c r="Z488" s="12" t="s">
        <v>3614</v>
      </c>
      <c r="AA488" s="8" t="s">
        <v>60</v>
      </c>
      <c r="AB488" s="12" t="s">
        <v>3615</v>
      </c>
      <c r="AC488" s="12" t="s">
        <v>3659</v>
      </c>
      <c r="AD488" s="12" t="s">
        <v>3617</v>
      </c>
      <c r="AE488" s="8" t="s">
        <v>3618</v>
      </c>
      <c r="AF488" s="8" t="s">
        <v>3307</v>
      </c>
      <c r="AG488" s="8" t="s">
        <v>3321</v>
      </c>
      <c r="AH488" s="8" t="s">
        <v>352</v>
      </c>
      <c r="AI488" s="8" t="s">
        <v>66</v>
      </c>
      <c r="AJ488" s="8"/>
      <c r="AK488" s="8" t="s">
        <v>3619</v>
      </c>
      <c r="AL488" s="8" t="s">
        <v>3620</v>
      </c>
      <c r="AM488" s="8" t="s">
        <v>3621</v>
      </c>
      <c r="AN488" s="8" t="s">
        <v>3622</v>
      </c>
      <c r="AO488" s="8" t="s">
        <v>3623</v>
      </c>
      <c r="AP488" s="9" t="s">
        <v>3307</v>
      </c>
      <c r="AQ488" s="11">
        <v>33932.0</v>
      </c>
    </row>
    <row r="489">
      <c r="A489" s="8" t="str">
        <f t="shared" si="1"/>
        <v>Eric Johannigmeier</v>
      </c>
      <c r="B489" s="8" t="s">
        <v>3603</v>
      </c>
      <c r="C489" s="8" t="s">
        <v>1646</v>
      </c>
      <c r="D489" s="9" t="s">
        <v>3307</v>
      </c>
      <c r="E489" s="8" t="s">
        <v>3604</v>
      </c>
      <c r="F489" s="8" t="s">
        <v>3309</v>
      </c>
      <c r="G489" s="8" t="s">
        <v>47</v>
      </c>
      <c r="H489" s="8" t="s">
        <v>3605</v>
      </c>
      <c r="I489" s="8" t="s">
        <v>49</v>
      </c>
      <c r="J489" s="10">
        <v>3.83</v>
      </c>
      <c r="K489" s="8" t="s">
        <v>3606</v>
      </c>
      <c r="L489" s="8" t="s">
        <v>3607</v>
      </c>
      <c r="M489" s="8" t="s">
        <v>86</v>
      </c>
      <c r="N489" s="8" t="s">
        <v>3660</v>
      </c>
      <c r="O489" s="8" t="s">
        <v>52</v>
      </c>
      <c r="P489" s="8"/>
      <c r="Q489" s="8"/>
      <c r="R489" s="8" t="s">
        <v>1729</v>
      </c>
      <c r="S489" s="8" t="s">
        <v>3661</v>
      </c>
      <c r="T489" s="11" t="str">
        <f t="shared" si="2"/>
        <v>Eric Johannigmeier</v>
      </c>
      <c r="U489" s="8" t="s">
        <v>106</v>
      </c>
      <c r="V489" s="8" t="s">
        <v>3662</v>
      </c>
      <c r="W489" s="8"/>
      <c r="X489" s="8" t="s">
        <v>3613</v>
      </c>
      <c r="Y489" s="12" t="s">
        <v>3663</v>
      </c>
      <c r="Z489" s="12" t="s">
        <v>3614</v>
      </c>
      <c r="AA489" s="8" t="s">
        <v>60</v>
      </c>
      <c r="AB489" s="12" t="s">
        <v>3615</v>
      </c>
      <c r="AC489" s="8" t="s">
        <v>60</v>
      </c>
      <c r="AD489" s="12" t="s">
        <v>3617</v>
      </c>
      <c r="AE489" s="8" t="s">
        <v>3618</v>
      </c>
      <c r="AF489" s="8" t="s">
        <v>3307</v>
      </c>
      <c r="AG489" s="8" t="s">
        <v>3321</v>
      </c>
      <c r="AH489" s="8" t="s">
        <v>352</v>
      </c>
      <c r="AI489" s="8" t="s">
        <v>66</v>
      </c>
      <c r="AJ489" s="8" t="s">
        <v>86</v>
      </c>
      <c r="AK489" s="13" t="s">
        <v>3619</v>
      </c>
      <c r="AL489" s="13" t="s">
        <v>3620</v>
      </c>
      <c r="AM489" s="8" t="s">
        <v>3621</v>
      </c>
      <c r="AN489" s="8" t="s">
        <v>3622</v>
      </c>
      <c r="AO489" s="13" t="s">
        <v>3623</v>
      </c>
      <c r="AP489" s="9" t="s">
        <v>3307</v>
      </c>
      <c r="AQ489" s="11">
        <v>33932.0</v>
      </c>
    </row>
    <row r="490">
      <c r="A490" s="8" t="str">
        <f t="shared" si="1"/>
        <v>Heath Baldwin</v>
      </c>
      <c r="B490" s="8" t="s">
        <v>3603</v>
      </c>
      <c r="C490" s="8" t="s">
        <v>1646</v>
      </c>
      <c r="D490" s="9" t="s">
        <v>3307</v>
      </c>
      <c r="E490" s="8" t="s">
        <v>3604</v>
      </c>
      <c r="F490" s="8" t="s">
        <v>3309</v>
      </c>
      <c r="G490" s="8" t="s">
        <v>47</v>
      </c>
      <c r="H490" s="8" t="s">
        <v>3605</v>
      </c>
      <c r="I490" s="8" t="s">
        <v>49</v>
      </c>
      <c r="J490" s="10">
        <v>3.83</v>
      </c>
      <c r="K490" s="8" t="s">
        <v>3606</v>
      </c>
      <c r="L490" s="8" t="s">
        <v>3607</v>
      </c>
      <c r="M490" s="8" t="s">
        <v>86</v>
      </c>
      <c r="N490" s="8" t="s">
        <v>3664</v>
      </c>
      <c r="O490" s="8" t="s">
        <v>52</v>
      </c>
      <c r="P490" s="8"/>
      <c r="Q490" s="8"/>
      <c r="R490" s="8" t="s">
        <v>3665</v>
      </c>
      <c r="S490" s="8" t="s">
        <v>3666</v>
      </c>
      <c r="T490" s="11" t="str">
        <f t="shared" si="2"/>
        <v>Heath Baldwin</v>
      </c>
      <c r="U490" s="8" t="s">
        <v>80</v>
      </c>
      <c r="V490" s="8"/>
      <c r="W490" s="8"/>
      <c r="X490" s="8" t="s">
        <v>3613</v>
      </c>
      <c r="Y490" s="12" t="s">
        <v>3667</v>
      </c>
      <c r="Z490" s="12" t="s">
        <v>3614</v>
      </c>
      <c r="AA490" s="12" t="s">
        <v>3668</v>
      </c>
      <c r="AB490" s="12" t="s">
        <v>3615</v>
      </c>
      <c r="AC490" s="8" t="s">
        <v>60</v>
      </c>
      <c r="AD490" s="12" t="s">
        <v>3617</v>
      </c>
      <c r="AE490" s="8" t="s">
        <v>3618</v>
      </c>
      <c r="AF490" s="8" t="s">
        <v>3307</v>
      </c>
      <c r="AG490" s="8" t="s">
        <v>3321</v>
      </c>
      <c r="AH490" s="8" t="s">
        <v>352</v>
      </c>
      <c r="AI490" s="8" t="s">
        <v>66</v>
      </c>
      <c r="AJ490" s="8" t="s">
        <v>86</v>
      </c>
      <c r="AK490" s="13" t="s">
        <v>3619</v>
      </c>
      <c r="AL490" s="13" t="s">
        <v>3620</v>
      </c>
      <c r="AM490" s="8" t="s">
        <v>3621</v>
      </c>
      <c r="AN490" s="8" t="s">
        <v>3622</v>
      </c>
      <c r="AO490" s="13" t="s">
        <v>3623</v>
      </c>
      <c r="AP490" s="29" t="s">
        <v>3307</v>
      </c>
      <c r="AQ490" s="11">
        <v>33932.0</v>
      </c>
    </row>
    <row r="491">
      <c r="A491" s="8" t="str">
        <f t="shared" si="1"/>
        <v>Dylan Cooper</v>
      </c>
      <c r="B491" s="8" t="s">
        <v>3603</v>
      </c>
      <c r="C491" s="8" t="s">
        <v>1646</v>
      </c>
      <c r="D491" s="9" t="s">
        <v>3307</v>
      </c>
      <c r="E491" s="13" t="s">
        <v>3604</v>
      </c>
      <c r="F491" s="8" t="s">
        <v>3309</v>
      </c>
      <c r="G491" s="8" t="s">
        <v>47</v>
      </c>
      <c r="H491" s="8" t="s">
        <v>3605</v>
      </c>
      <c r="I491" s="8" t="s">
        <v>49</v>
      </c>
      <c r="J491" s="10">
        <v>3.83</v>
      </c>
      <c r="K491" s="8" t="s">
        <v>3606</v>
      </c>
      <c r="L491" s="8" t="s">
        <v>3607</v>
      </c>
      <c r="M491" s="8"/>
      <c r="N491" s="8" t="s">
        <v>3669</v>
      </c>
      <c r="O491" s="8" t="s">
        <v>52</v>
      </c>
      <c r="P491" s="8"/>
      <c r="Q491" s="8"/>
      <c r="R491" s="8" t="s">
        <v>1764</v>
      </c>
      <c r="S491" s="8" t="s">
        <v>3670</v>
      </c>
      <c r="T491" s="11" t="str">
        <f t="shared" si="2"/>
        <v>Dylan Cooper</v>
      </c>
      <c r="U491" s="8" t="s">
        <v>80</v>
      </c>
      <c r="V491" s="8"/>
      <c r="W491" s="8"/>
      <c r="X491" s="8" t="s">
        <v>3613</v>
      </c>
      <c r="Y491" s="12" t="s">
        <v>3671</v>
      </c>
      <c r="Z491" s="12" t="s">
        <v>3614</v>
      </c>
      <c r="AA491" s="8" t="s">
        <v>60</v>
      </c>
      <c r="AB491" s="12" t="s">
        <v>3615</v>
      </c>
      <c r="AC491" s="8" t="s">
        <v>60</v>
      </c>
      <c r="AD491" s="12" t="s">
        <v>3617</v>
      </c>
      <c r="AE491" s="8" t="s">
        <v>3618</v>
      </c>
      <c r="AF491" s="8" t="s">
        <v>3307</v>
      </c>
      <c r="AG491" s="8" t="s">
        <v>3321</v>
      </c>
      <c r="AH491" s="13" t="s">
        <v>352</v>
      </c>
      <c r="AI491" s="8" t="s">
        <v>66</v>
      </c>
      <c r="AJ491" s="8"/>
      <c r="AK491" s="13" t="s">
        <v>3619</v>
      </c>
      <c r="AL491" s="13" t="s">
        <v>3620</v>
      </c>
      <c r="AM491" s="8" t="s">
        <v>3621</v>
      </c>
      <c r="AN491" s="8" t="s">
        <v>3622</v>
      </c>
      <c r="AO491" s="13" t="s">
        <v>3623</v>
      </c>
      <c r="AP491" s="9" t="s">
        <v>3307</v>
      </c>
      <c r="AQ491" s="11">
        <v>33932.0</v>
      </c>
    </row>
    <row r="492">
      <c r="A492" s="8" t="str">
        <f t="shared" si="1"/>
        <v>Cheyenne Nesbitt</v>
      </c>
      <c r="B492" s="8" t="s">
        <v>3603</v>
      </c>
      <c r="C492" s="8" t="s">
        <v>1646</v>
      </c>
      <c r="D492" s="9" t="s">
        <v>3307</v>
      </c>
      <c r="E492" s="8" t="s">
        <v>3604</v>
      </c>
      <c r="F492" s="8" t="s">
        <v>3309</v>
      </c>
      <c r="G492" s="8" t="s">
        <v>47</v>
      </c>
      <c r="H492" s="8" t="s">
        <v>3605</v>
      </c>
      <c r="I492" s="8" t="s">
        <v>49</v>
      </c>
      <c r="J492" s="10">
        <v>3.83</v>
      </c>
      <c r="K492" s="8" t="s">
        <v>3606</v>
      </c>
      <c r="L492" s="8" t="s">
        <v>3607</v>
      </c>
      <c r="M492" s="8"/>
      <c r="N492" s="8" t="s">
        <v>3672</v>
      </c>
      <c r="O492" s="8" t="s">
        <v>52</v>
      </c>
      <c r="P492" s="8"/>
      <c r="Q492" s="8"/>
      <c r="R492" s="8" t="s">
        <v>3673</v>
      </c>
      <c r="S492" s="8" t="s">
        <v>3674</v>
      </c>
      <c r="T492" s="11" t="str">
        <f t="shared" si="2"/>
        <v>Cheyenne Nesbitt</v>
      </c>
      <c r="U492" s="8" t="s">
        <v>80</v>
      </c>
      <c r="V492" s="8"/>
      <c r="W492" s="8"/>
      <c r="X492" s="8" t="s">
        <v>3613</v>
      </c>
      <c r="Y492" s="12" t="s">
        <v>3675</v>
      </c>
      <c r="Z492" s="12" t="s">
        <v>3614</v>
      </c>
      <c r="AA492" s="12" t="s">
        <v>3676</v>
      </c>
      <c r="AB492" s="12" t="s">
        <v>3615</v>
      </c>
      <c r="AC492" s="12" t="s">
        <v>3677</v>
      </c>
      <c r="AD492" s="12" t="s">
        <v>3617</v>
      </c>
      <c r="AE492" s="8" t="s">
        <v>3618</v>
      </c>
      <c r="AF492" s="8" t="s">
        <v>3307</v>
      </c>
      <c r="AG492" s="8" t="s">
        <v>3321</v>
      </c>
      <c r="AH492" s="8" t="s">
        <v>352</v>
      </c>
      <c r="AI492" s="8" t="s">
        <v>66</v>
      </c>
      <c r="AJ492" s="8"/>
      <c r="AK492" s="8" t="s">
        <v>3619</v>
      </c>
      <c r="AL492" s="8" t="s">
        <v>3620</v>
      </c>
      <c r="AM492" s="8" t="s">
        <v>3621</v>
      </c>
      <c r="AN492" s="8" t="s">
        <v>3622</v>
      </c>
      <c r="AO492" s="8" t="s">
        <v>3623</v>
      </c>
      <c r="AP492" s="8" t="s">
        <v>3307</v>
      </c>
      <c r="AQ492" s="11">
        <v>33932.0</v>
      </c>
    </row>
    <row r="493">
      <c r="A493" s="8" t="str">
        <f t="shared" si="1"/>
        <v>Ayden Owens-Delerme</v>
      </c>
      <c r="B493" s="8" t="s">
        <v>3603</v>
      </c>
      <c r="C493" s="8" t="s">
        <v>1646</v>
      </c>
      <c r="D493" s="9" t="s">
        <v>3307</v>
      </c>
      <c r="E493" s="8" t="s">
        <v>3604</v>
      </c>
      <c r="F493" s="8" t="s">
        <v>3309</v>
      </c>
      <c r="G493" s="8" t="s">
        <v>47</v>
      </c>
      <c r="H493" s="8" t="s">
        <v>3605</v>
      </c>
      <c r="I493" s="8" t="s">
        <v>49</v>
      </c>
      <c r="J493" s="10">
        <v>3.83</v>
      </c>
      <c r="K493" s="8" t="s">
        <v>3606</v>
      </c>
      <c r="L493" s="8" t="s">
        <v>3607</v>
      </c>
      <c r="M493" s="8"/>
      <c r="N493" s="8" t="s">
        <v>3678</v>
      </c>
      <c r="O493" s="8" t="s">
        <v>52</v>
      </c>
      <c r="P493" s="8"/>
      <c r="Q493" s="8"/>
      <c r="R493" s="8" t="s">
        <v>3679</v>
      </c>
      <c r="S493" s="8" t="s">
        <v>3680</v>
      </c>
      <c r="T493" s="11" t="str">
        <f t="shared" si="2"/>
        <v>Ayden Owens-Delerme</v>
      </c>
      <c r="U493" s="8" t="s">
        <v>80</v>
      </c>
      <c r="V493" s="8"/>
      <c r="W493" s="8"/>
      <c r="X493" s="8" t="s">
        <v>3613</v>
      </c>
      <c r="Y493" s="12" t="s">
        <v>3681</v>
      </c>
      <c r="Z493" s="12" t="s">
        <v>3614</v>
      </c>
      <c r="AA493" s="12" t="s">
        <v>3682</v>
      </c>
      <c r="AB493" s="12" t="s">
        <v>3615</v>
      </c>
      <c r="AC493" s="12" t="s">
        <v>3683</v>
      </c>
      <c r="AD493" s="12" t="s">
        <v>3617</v>
      </c>
      <c r="AE493" s="8" t="s">
        <v>3618</v>
      </c>
      <c r="AF493" s="8" t="s">
        <v>3307</v>
      </c>
      <c r="AG493" s="8" t="s">
        <v>3321</v>
      </c>
      <c r="AH493" s="8" t="s">
        <v>352</v>
      </c>
      <c r="AI493" s="8" t="s">
        <v>66</v>
      </c>
      <c r="AJ493" s="8"/>
      <c r="AK493" s="8" t="s">
        <v>3619</v>
      </c>
      <c r="AL493" s="8" t="s">
        <v>3620</v>
      </c>
      <c r="AM493" s="8" t="s">
        <v>3621</v>
      </c>
      <c r="AN493" s="8" t="s">
        <v>3622</v>
      </c>
      <c r="AO493" s="8" t="s">
        <v>3623</v>
      </c>
      <c r="AP493" s="8" t="s">
        <v>3307</v>
      </c>
      <c r="AQ493" s="11">
        <v>33932.0</v>
      </c>
    </row>
    <row r="494">
      <c r="A494" s="8" t="str">
        <f t="shared" si="1"/>
        <v>Paul Zavala</v>
      </c>
      <c r="B494" s="8" t="s">
        <v>3684</v>
      </c>
      <c r="C494" s="8" t="s">
        <v>3306</v>
      </c>
      <c r="D494" s="9" t="s">
        <v>3307</v>
      </c>
      <c r="E494" s="8" t="s">
        <v>3343</v>
      </c>
      <c r="F494" s="8" t="s">
        <v>3309</v>
      </c>
      <c r="G494" s="8" t="s">
        <v>47</v>
      </c>
      <c r="H494" s="8" t="s">
        <v>3685</v>
      </c>
      <c r="I494" s="8" t="s">
        <v>49</v>
      </c>
      <c r="J494" s="10">
        <v>3.35</v>
      </c>
      <c r="K494" s="8" t="s">
        <v>3686</v>
      </c>
      <c r="L494" s="8" t="s">
        <v>3687</v>
      </c>
      <c r="M494" s="8"/>
      <c r="N494" s="8" t="s">
        <v>3688</v>
      </c>
      <c r="O494" s="8" t="s">
        <v>52</v>
      </c>
      <c r="P494" s="8"/>
      <c r="Q494" s="8"/>
      <c r="R494" s="8" t="s">
        <v>425</v>
      </c>
      <c r="S494" s="8" t="s">
        <v>3689</v>
      </c>
      <c r="T494" s="11" t="str">
        <f t="shared" si="2"/>
        <v>Paul Zavala</v>
      </c>
      <c r="U494" s="8" t="s">
        <v>55</v>
      </c>
      <c r="V494" s="8" t="s">
        <v>3690</v>
      </c>
      <c r="W494" s="8" t="s">
        <v>3691</v>
      </c>
      <c r="X494" s="8" t="s">
        <v>3692</v>
      </c>
      <c r="Y494" s="12" t="s">
        <v>3693</v>
      </c>
      <c r="Z494" s="12" t="s">
        <v>3694</v>
      </c>
      <c r="AA494" s="12" t="s">
        <v>3695</v>
      </c>
      <c r="AB494" s="12" t="s">
        <v>3696</v>
      </c>
      <c r="AC494" s="12" t="s">
        <v>3697</v>
      </c>
      <c r="AD494" s="12" t="s">
        <v>3698</v>
      </c>
      <c r="AE494" s="8"/>
      <c r="AF494" s="8" t="s">
        <v>3699</v>
      </c>
      <c r="AG494" s="8" t="s">
        <v>3321</v>
      </c>
      <c r="AH494" s="8" t="s">
        <v>543</v>
      </c>
      <c r="AI494" s="8" t="s">
        <v>66</v>
      </c>
      <c r="AJ494" s="8"/>
      <c r="AK494" s="13" t="s">
        <v>3461</v>
      </c>
      <c r="AL494" s="13" t="s">
        <v>3700</v>
      </c>
      <c r="AM494" s="8" t="s">
        <v>657</v>
      </c>
      <c r="AN494" s="8" t="s">
        <v>3701</v>
      </c>
      <c r="AO494" s="13" t="s">
        <v>3702</v>
      </c>
      <c r="AP494" s="9" t="s">
        <v>3699</v>
      </c>
      <c r="AQ494" s="11">
        <v>17959.0</v>
      </c>
    </row>
    <row r="495">
      <c r="A495" s="8" t="str">
        <f t="shared" si="1"/>
        <v>Challen Jackson</v>
      </c>
      <c r="B495" s="8" t="s">
        <v>3684</v>
      </c>
      <c r="C495" s="8" t="s">
        <v>3306</v>
      </c>
      <c r="D495" s="9" t="s">
        <v>3307</v>
      </c>
      <c r="E495" s="8" t="s">
        <v>3343</v>
      </c>
      <c r="F495" s="8" t="s">
        <v>3309</v>
      </c>
      <c r="G495" s="8" t="s">
        <v>47</v>
      </c>
      <c r="H495" s="8" t="s">
        <v>3685</v>
      </c>
      <c r="I495" s="8" t="s">
        <v>49</v>
      </c>
      <c r="J495" s="10">
        <v>3.35</v>
      </c>
      <c r="K495" s="8" t="s">
        <v>3686</v>
      </c>
      <c r="L495" s="8" t="s">
        <v>3687</v>
      </c>
      <c r="M495" s="8"/>
      <c r="N495" s="8" t="s">
        <v>3703</v>
      </c>
      <c r="O495" s="8" t="s">
        <v>52</v>
      </c>
      <c r="P495" s="8"/>
      <c r="Q495" s="8"/>
      <c r="R495" s="8" t="s">
        <v>3704</v>
      </c>
      <c r="S495" s="8" t="s">
        <v>2521</v>
      </c>
      <c r="T495" s="11" t="str">
        <f t="shared" si="2"/>
        <v>Challen Jackson</v>
      </c>
      <c r="U495" s="8" t="s">
        <v>80</v>
      </c>
      <c r="V495" s="8" t="s">
        <v>3705</v>
      </c>
      <c r="W495" s="8" t="s">
        <v>3691</v>
      </c>
      <c r="X495" s="8" t="s">
        <v>3692</v>
      </c>
      <c r="Y495" s="12" t="s">
        <v>3706</v>
      </c>
      <c r="Z495" s="12" t="s">
        <v>3694</v>
      </c>
      <c r="AA495" s="8" t="s">
        <v>60</v>
      </c>
      <c r="AB495" s="12" t="s">
        <v>3696</v>
      </c>
      <c r="AC495" s="8" t="s">
        <v>60</v>
      </c>
      <c r="AD495" s="12" t="s">
        <v>3698</v>
      </c>
      <c r="AE495" s="8"/>
      <c r="AF495" s="13" t="s">
        <v>3699</v>
      </c>
      <c r="AG495" s="13" t="s">
        <v>3321</v>
      </c>
      <c r="AH495" s="8" t="s">
        <v>543</v>
      </c>
      <c r="AI495" s="8" t="s">
        <v>66</v>
      </c>
      <c r="AJ495" s="8"/>
      <c r="AK495" s="13" t="s">
        <v>3461</v>
      </c>
      <c r="AL495" s="13" t="s">
        <v>3700</v>
      </c>
      <c r="AM495" s="8" t="s">
        <v>657</v>
      </c>
      <c r="AN495" s="8" t="s">
        <v>3701</v>
      </c>
      <c r="AO495" s="13" t="s">
        <v>3702</v>
      </c>
      <c r="AP495" s="9" t="s">
        <v>3699</v>
      </c>
      <c r="AQ495" s="11">
        <v>17959.0</v>
      </c>
    </row>
    <row r="496">
      <c r="A496" s="8" t="str">
        <f t="shared" si="1"/>
        <v>Christopher Nightengale</v>
      </c>
      <c r="B496" s="8" t="s">
        <v>3684</v>
      </c>
      <c r="C496" s="8" t="s">
        <v>3306</v>
      </c>
      <c r="D496" s="9" t="s">
        <v>3307</v>
      </c>
      <c r="E496" s="8" t="s">
        <v>3343</v>
      </c>
      <c r="F496" s="8" t="s">
        <v>3309</v>
      </c>
      <c r="G496" s="8" t="s">
        <v>47</v>
      </c>
      <c r="H496" s="8" t="s">
        <v>3685</v>
      </c>
      <c r="I496" s="8" t="s">
        <v>49</v>
      </c>
      <c r="J496" s="10">
        <v>3.35</v>
      </c>
      <c r="K496" s="27" t="s">
        <v>3686</v>
      </c>
      <c r="L496" s="8" t="s">
        <v>3687</v>
      </c>
      <c r="M496" s="8" t="s">
        <v>86</v>
      </c>
      <c r="N496" s="8" t="s">
        <v>3707</v>
      </c>
      <c r="O496" s="8" t="s">
        <v>52</v>
      </c>
      <c r="P496" s="8"/>
      <c r="Q496" s="8"/>
      <c r="R496" s="8" t="s">
        <v>883</v>
      </c>
      <c r="S496" s="8" t="s">
        <v>3708</v>
      </c>
      <c r="T496" s="11" t="str">
        <f t="shared" si="2"/>
        <v>Christopher Nightengale</v>
      </c>
      <c r="U496" s="8" t="s">
        <v>80</v>
      </c>
      <c r="V496" s="8" t="s">
        <v>3709</v>
      </c>
      <c r="W496" s="8" t="s">
        <v>86</v>
      </c>
      <c r="X496" s="8" t="s">
        <v>3692</v>
      </c>
      <c r="Y496" s="12" t="s">
        <v>3710</v>
      </c>
      <c r="Z496" s="12" t="s">
        <v>3694</v>
      </c>
      <c r="AA496" s="12" t="s">
        <v>3711</v>
      </c>
      <c r="AB496" s="12" t="s">
        <v>3696</v>
      </c>
      <c r="AC496" s="8" t="s">
        <v>60</v>
      </c>
      <c r="AD496" s="12" t="s">
        <v>3698</v>
      </c>
      <c r="AE496" s="8"/>
      <c r="AF496" s="8" t="s">
        <v>3699</v>
      </c>
      <c r="AG496" s="8" t="s">
        <v>3321</v>
      </c>
      <c r="AH496" s="8" t="s">
        <v>543</v>
      </c>
      <c r="AI496" s="8" t="s">
        <v>66</v>
      </c>
      <c r="AJ496" s="8" t="s">
        <v>86</v>
      </c>
      <c r="AK496" s="8" t="s">
        <v>3461</v>
      </c>
      <c r="AL496" s="8" t="s">
        <v>3700</v>
      </c>
      <c r="AM496" s="8" t="s">
        <v>657</v>
      </c>
      <c r="AN496" s="8" t="s">
        <v>3701</v>
      </c>
      <c r="AO496" s="8" t="s">
        <v>3702</v>
      </c>
      <c r="AP496" s="8" t="s">
        <v>3699</v>
      </c>
      <c r="AQ496" s="11">
        <v>17959.0</v>
      </c>
    </row>
    <row r="497">
      <c r="A497" s="8" t="str">
        <f t="shared" si="1"/>
        <v>Logan Lommel</v>
      </c>
      <c r="B497" s="8" t="s">
        <v>3712</v>
      </c>
      <c r="C497" s="8" t="s">
        <v>3713</v>
      </c>
      <c r="D497" s="9" t="s">
        <v>3307</v>
      </c>
      <c r="E497" s="8" t="s">
        <v>3714</v>
      </c>
      <c r="F497" s="8" t="s">
        <v>3309</v>
      </c>
      <c r="G497" s="8" t="s">
        <v>47</v>
      </c>
      <c r="H497" s="8" t="s">
        <v>3715</v>
      </c>
      <c r="I497" s="8" t="s">
        <v>49</v>
      </c>
      <c r="J497" s="10">
        <v>3.31</v>
      </c>
      <c r="K497" s="8" t="s">
        <v>3716</v>
      </c>
      <c r="L497" s="8"/>
      <c r="M497" s="8"/>
      <c r="N497" s="8" t="s">
        <v>3717</v>
      </c>
      <c r="O497" s="8" t="s">
        <v>52</v>
      </c>
      <c r="P497" s="8"/>
      <c r="Q497" s="8"/>
      <c r="R497" s="8" t="s">
        <v>3718</v>
      </c>
      <c r="S497" s="8" t="s">
        <v>3719</v>
      </c>
      <c r="T497" s="11" t="str">
        <f t="shared" si="2"/>
        <v>Logan Lommel</v>
      </c>
      <c r="U497" s="8" t="s">
        <v>412</v>
      </c>
      <c r="V497" s="8"/>
      <c r="W497" s="8"/>
      <c r="X497" s="8" t="s">
        <v>3720</v>
      </c>
      <c r="Y497" s="8" t="s">
        <v>60</v>
      </c>
      <c r="Z497" s="12" t="s">
        <v>3721</v>
      </c>
      <c r="AA497" s="8" t="s">
        <v>60</v>
      </c>
      <c r="AB497" s="12" t="s">
        <v>3722</v>
      </c>
      <c r="AC497" s="12" t="s">
        <v>3723</v>
      </c>
      <c r="AD497" s="12" t="s">
        <v>3724</v>
      </c>
      <c r="AE497" s="8" t="s">
        <v>3725</v>
      </c>
      <c r="AF497" s="8" t="s">
        <v>3726</v>
      </c>
      <c r="AG497" s="8" t="s">
        <v>3321</v>
      </c>
      <c r="AH497" s="8" t="s">
        <v>194</v>
      </c>
      <c r="AI497" s="8" t="s">
        <v>66</v>
      </c>
      <c r="AJ497" s="8"/>
      <c r="AK497" s="13" t="s">
        <v>3727</v>
      </c>
      <c r="AL497" s="13" t="s">
        <v>3728</v>
      </c>
      <c r="AM497" s="8" t="s">
        <v>197</v>
      </c>
      <c r="AN497" s="8" t="s">
        <v>3729</v>
      </c>
      <c r="AO497" s="13" t="s">
        <v>3730</v>
      </c>
      <c r="AP497" s="29" t="s">
        <v>3726</v>
      </c>
      <c r="AQ497" s="11">
        <v>8543.0</v>
      </c>
    </row>
    <row r="498">
      <c r="A498" s="8" t="str">
        <f t="shared" si="1"/>
        <v>Matt Rosado</v>
      </c>
      <c r="B498" s="8" t="s">
        <v>3712</v>
      </c>
      <c r="C498" s="8" t="s">
        <v>3713</v>
      </c>
      <c r="D498" s="9" t="s">
        <v>3307</v>
      </c>
      <c r="E498" s="8" t="s">
        <v>3714</v>
      </c>
      <c r="F498" s="8" t="s">
        <v>3309</v>
      </c>
      <c r="G498" s="8" t="s">
        <v>47</v>
      </c>
      <c r="H498" s="8" t="s">
        <v>3715</v>
      </c>
      <c r="I498" s="8" t="s">
        <v>49</v>
      </c>
      <c r="J498" s="10">
        <v>3.31</v>
      </c>
      <c r="K498" s="8" t="s">
        <v>3716</v>
      </c>
      <c r="L498" s="8"/>
      <c r="M498" s="8"/>
      <c r="N498" s="8" t="s">
        <v>3731</v>
      </c>
      <c r="O498" s="8" t="s">
        <v>52</v>
      </c>
      <c r="P498" s="8" t="s">
        <v>490</v>
      </c>
      <c r="Q498" s="8"/>
      <c r="R498" s="8" t="s">
        <v>771</v>
      </c>
      <c r="S498" s="8" t="s">
        <v>3732</v>
      </c>
      <c r="T498" s="11" t="str">
        <f t="shared" si="2"/>
        <v>Matt Rosado</v>
      </c>
      <c r="U498" s="8" t="s">
        <v>3733</v>
      </c>
      <c r="V498" s="8" t="s">
        <v>3734</v>
      </c>
      <c r="W498" s="8"/>
      <c r="X498" s="8" t="s">
        <v>3720</v>
      </c>
      <c r="Y498" s="12" t="s">
        <v>3735</v>
      </c>
      <c r="Z498" s="12" t="s">
        <v>3721</v>
      </c>
      <c r="AA498" s="12" t="s">
        <v>3736</v>
      </c>
      <c r="AB498" s="12" t="s">
        <v>3722</v>
      </c>
      <c r="AC498" s="8" t="s">
        <v>60</v>
      </c>
      <c r="AD498" s="12" t="s">
        <v>3724</v>
      </c>
      <c r="AE498" s="8" t="s">
        <v>3725</v>
      </c>
      <c r="AF498" s="8" t="s">
        <v>3726</v>
      </c>
      <c r="AG498" s="8" t="s">
        <v>3321</v>
      </c>
      <c r="AH498" s="8" t="s">
        <v>194</v>
      </c>
      <c r="AI498" s="8" t="s">
        <v>66</v>
      </c>
      <c r="AJ498" s="8"/>
      <c r="AK498" s="8" t="s">
        <v>3727</v>
      </c>
      <c r="AL498" s="8" t="s">
        <v>3728</v>
      </c>
      <c r="AM498" s="8" t="s">
        <v>197</v>
      </c>
      <c r="AN498" s="8" t="s">
        <v>3729</v>
      </c>
      <c r="AO498" s="8" t="s">
        <v>3730</v>
      </c>
      <c r="AP498" s="9" t="s">
        <v>3726</v>
      </c>
      <c r="AQ498" s="11">
        <v>8543.0</v>
      </c>
    </row>
    <row r="499">
      <c r="A499" s="8" t="str">
        <f t="shared" si="1"/>
        <v>Ben Jeffries</v>
      </c>
      <c r="B499" s="8" t="s">
        <v>3712</v>
      </c>
      <c r="C499" s="8" t="s">
        <v>3713</v>
      </c>
      <c r="D499" s="9" t="s">
        <v>3307</v>
      </c>
      <c r="E499" s="8" t="s">
        <v>3714</v>
      </c>
      <c r="F499" s="8" t="s">
        <v>3309</v>
      </c>
      <c r="G499" s="8" t="s">
        <v>47</v>
      </c>
      <c r="H499" s="8" t="s">
        <v>3715</v>
      </c>
      <c r="I499" s="8" t="s">
        <v>49</v>
      </c>
      <c r="J499" s="10">
        <v>3.31</v>
      </c>
      <c r="K499" s="8" t="s">
        <v>3716</v>
      </c>
      <c r="L499" s="8" t="s">
        <v>86</v>
      </c>
      <c r="M499" s="8" t="s">
        <v>86</v>
      </c>
      <c r="N499" s="8" t="s">
        <v>3737</v>
      </c>
      <c r="O499" s="8" t="s">
        <v>52</v>
      </c>
      <c r="P499" s="8"/>
      <c r="Q499" s="8"/>
      <c r="R499" s="8" t="s">
        <v>2944</v>
      </c>
      <c r="S499" s="8" t="s">
        <v>3738</v>
      </c>
      <c r="T499" s="11" t="str">
        <f t="shared" si="2"/>
        <v>Ben Jeffries</v>
      </c>
      <c r="U499" s="8" t="s">
        <v>2834</v>
      </c>
      <c r="V499" s="8" t="s">
        <v>3739</v>
      </c>
      <c r="W499" s="8" t="s">
        <v>86</v>
      </c>
      <c r="X499" s="8" t="s">
        <v>3720</v>
      </c>
      <c r="Y499" s="8" t="s">
        <v>60</v>
      </c>
      <c r="Z499" s="12" t="s">
        <v>3721</v>
      </c>
      <c r="AA499" s="8" t="s">
        <v>60</v>
      </c>
      <c r="AB499" s="12" t="s">
        <v>3722</v>
      </c>
      <c r="AC499" s="8" t="s">
        <v>60</v>
      </c>
      <c r="AD499" s="12" t="s">
        <v>3724</v>
      </c>
      <c r="AE499" s="8" t="s">
        <v>3725</v>
      </c>
      <c r="AF499" s="8" t="s">
        <v>3726</v>
      </c>
      <c r="AG499" s="8" t="s">
        <v>3321</v>
      </c>
      <c r="AH499" s="8" t="s">
        <v>194</v>
      </c>
      <c r="AI499" s="8" t="s">
        <v>66</v>
      </c>
      <c r="AJ499" s="8" t="s">
        <v>86</v>
      </c>
      <c r="AK499" s="8" t="s">
        <v>3727</v>
      </c>
      <c r="AL499" s="8" t="s">
        <v>3728</v>
      </c>
      <c r="AM499" s="8" t="s">
        <v>197</v>
      </c>
      <c r="AN499" s="8" t="s">
        <v>3729</v>
      </c>
      <c r="AO499" s="8" t="s">
        <v>3730</v>
      </c>
      <c r="AP499" s="29" t="s">
        <v>3726</v>
      </c>
      <c r="AQ499" s="11">
        <v>8543.0</v>
      </c>
    </row>
    <row r="500">
      <c r="A500" s="8" t="str">
        <f t="shared" si="1"/>
        <v>Tom Unruh</v>
      </c>
      <c r="B500" s="8" t="s">
        <v>3712</v>
      </c>
      <c r="C500" s="8" t="s">
        <v>3713</v>
      </c>
      <c r="D500" s="9" t="s">
        <v>3307</v>
      </c>
      <c r="E500" s="8" t="s">
        <v>3714</v>
      </c>
      <c r="F500" s="8" t="s">
        <v>3309</v>
      </c>
      <c r="G500" s="8" t="s">
        <v>47</v>
      </c>
      <c r="H500" s="8" t="s">
        <v>3715</v>
      </c>
      <c r="I500" s="8" t="s">
        <v>49</v>
      </c>
      <c r="J500" s="10">
        <v>3.31</v>
      </c>
      <c r="K500" s="8" t="s">
        <v>3716</v>
      </c>
      <c r="L500" s="8"/>
      <c r="M500" s="8"/>
      <c r="N500" s="8" t="s">
        <v>3740</v>
      </c>
      <c r="O500" s="8" t="s">
        <v>52</v>
      </c>
      <c r="P500" s="8"/>
      <c r="Q500" s="8"/>
      <c r="R500" s="8" t="s">
        <v>271</v>
      </c>
      <c r="S500" s="8" t="s">
        <v>3741</v>
      </c>
      <c r="T500" s="11" t="str">
        <f t="shared" si="2"/>
        <v>Tom Unruh</v>
      </c>
      <c r="U500" s="8" t="s">
        <v>247</v>
      </c>
      <c r="V500" s="8" t="s">
        <v>3742</v>
      </c>
      <c r="W500" s="8"/>
      <c r="X500" s="8" t="s">
        <v>3720</v>
      </c>
      <c r="Y500" s="8" t="s">
        <v>60</v>
      </c>
      <c r="Z500" s="12" t="s">
        <v>3721</v>
      </c>
      <c r="AA500" s="8" t="s">
        <v>60</v>
      </c>
      <c r="AB500" s="12" t="s">
        <v>3722</v>
      </c>
      <c r="AC500" s="8" t="s">
        <v>60</v>
      </c>
      <c r="AD500" s="12" t="s">
        <v>3724</v>
      </c>
      <c r="AE500" s="8" t="s">
        <v>3725</v>
      </c>
      <c r="AF500" s="8" t="s">
        <v>3726</v>
      </c>
      <c r="AG500" s="8" t="s">
        <v>3321</v>
      </c>
      <c r="AH500" s="8" t="s">
        <v>194</v>
      </c>
      <c r="AI500" s="8" t="s">
        <v>66</v>
      </c>
      <c r="AJ500" s="8"/>
      <c r="AK500" s="13" t="s">
        <v>3727</v>
      </c>
      <c r="AL500" s="13" t="s">
        <v>3728</v>
      </c>
      <c r="AM500" s="8" t="s">
        <v>197</v>
      </c>
      <c r="AN500" s="8" t="s">
        <v>3729</v>
      </c>
      <c r="AO500" s="13" t="s">
        <v>3730</v>
      </c>
      <c r="AP500" s="9" t="s">
        <v>3726</v>
      </c>
      <c r="AQ500" s="11">
        <v>8543.0</v>
      </c>
    </row>
    <row r="501">
      <c r="A501" s="8" t="str">
        <f t="shared" si="1"/>
        <v>HC Scott has been removed. </v>
      </c>
      <c r="B501" s="8" t="s">
        <v>3712</v>
      </c>
      <c r="C501" s="8" t="s">
        <v>3713</v>
      </c>
      <c r="D501" s="9" t="s">
        <v>3307</v>
      </c>
      <c r="E501" s="8" t="s">
        <v>3714</v>
      </c>
      <c r="F501" s="8" t="s">
        <v>3309</v>
      </c>
      <c r="G501" s="8" t="s">
        <v>47</v>
      </c>
      <c r="H501" s="8" t="s">
        <v>3715</v>
      </c>
      <c r="I501" s="8" t="s">
        <v>49</v>
      </c>
      <c r="J501" s="10">
        <v>3.31</v>
      </c>
      <c r="K501" s="8" t="s">
        <v>3716</v>
      </c>
      <c r="L501" s="8"/>
      <c r="M501" s="8"/>
      <c r="N501" s="8" t="s">
        <v>3743</v>
      </c>
      <c r="O501" s="8" t="s">
        <v>52</v>
      </c>
      <c r="P501" s="8"/>
      <c r="Q501" s="8" t="s">
        <v>277</v>
      </c>
      <c r="R501" s="8" t="s">
        <v>3744</v>
      </c>
      <c r="S501" s="8"/>
      <c r="T501" s="11" t="str">
        <f t="shared" si="2"/>
        <v>HC Scott has been removed. </v>
      </c>
      <c r="U501" s="8"/>
      <c r="V501" s="8"/>
      <c r="W501" s="8"/>
      <c r="X501" s="8" t="s">
        <v>3720</v>
      </c>
      <c r="Y501" s="12" t="s">
        <v>3745</v>
      </c>
      <c r="Z501" s="12" t="s">
        <v>3721</v>
      </c>
      <c r="AA501" s="12" t="s">
        <v>3746</v>
      </c>
      <c r="AB501" s="12" t="s">
        <v>3722</v>
      </c>
      <c r="AC501" s="8" t="s">
        <v>60</v>
      </c>
      <c r="AD501" s="12" t="s">
        <v>3724</v>
      </c>
      <c r="AE501" s="8" t="s">
        <v>3725</v>
      </c>
      <c r="AF501" s="8" t="s">
        <v>3726</v>
      </c>
      <c r="AG501" s="8" t="s">
        <v>3321</v>
      </c>
      <c r="AH501" s="8" t="s">
        <v>194</v>
      </c>
      <c r="AI501" s="8" t="s">
        <v>66</v>
      </c>
      <c r="AJ501" s="8"/>
      <c r="AK501" s="8" t="s">
        <v>3727</v>
      </c>
      <c r="AL501" s="8" t="s">
        <v>3728</v>
      </c>
      <c r="AM501" s="8" t="s">
        <v>197</v>
      </c>
      <c r="AN501" s="8" t="s">
        <v>3729</v>
      </c>
      <c r="AO501" s="8" t="s">
        <v>3730</v>
      </c>
      <c r="AP501" s="9" t="s">
        <v>3726</v>
      </c>
      <c r="AQ501" s="11">
        <v>8543.0</v>
      </c>
    </row>
    <row r="502">
      <c r="A502" s="8" t="str">
        <f t="shared" si="1"/>
        <v>Matt Roe</v>
      </c>
      <c r="B502" s="8" t="s">
        <v>3747</v>
      </c>
      <c r="C502" s="8" t="s">
        <v>2213</v>
      </c>
      <c r="D502" s="9" t="s">
        <v>3748</v>
      </c>
      <c r="E502" s="8" t="s">
        <v>3749</v>
      </c>
      <c r="F502" s="8" t="s">
        <v>3309</v>
      </c>
      <c r="G502" s="8" t="s">
        <v>47</v>
      </c>
      <c r="H502" s="8" t="s">
        <v>3750</v>
      </c>
      <c r="I502" s="8" t="s">
        <v>49</v>
      </c>
      <c r="J502" s="10">
        <v>3.86</v>
      </c>
      <c r="K502" s="8" t="s">
        <v>3751</v>
      </c>
      <c r="L502" s="8" t="s">
        <v>86</v>
      </c>
      <c r="M502" s="8" t="s">
        <v>86</v>
      </c>
      <c r="N502" s="8" t="s">
        <v>3752</v>
      </c>
      <c r="O502" s="8" t="s">
        <v>52</v>
      </c>
      <c r="P502" s="8"/>
      <c r="Q502" s="8"/>
      <c r="R502" s="8" t="s">
        <v>771</v>
      </c>
      <c r="S502" s="8" t="s">
        <v>3753</v>
      </c>
      <c r="T502" s="11" t="str">
        <f t="shared" si="2"/>
        <v>Matt Roe</v>
      </c>
      <c r="U502" s="8" t="s">
        <v>311</v>
      </c>
      <c r="V502" s="8" t="s">
        <v>3754</v>
      </c>
      <c r="W502" s="8" t="s">
        <v>3755</v>
      </c>
      <c r="X502" s="8" t="s">
        <v>3756</v>
      </c>
      <c r="Y502" s="8" t="s">
        <v>60</v>
      </c>
      <c r="Z502" s="12" t="s">
        <v>3757</v>
      </c>
      <c r="AA502" s="8" t="s">
        <v>60</v>
      </c>
      <c r="AB502" s="12" t="s">
        <v>3758</v>
      </c>
      <c r="AC502" s="8" t="s">
        <v>60</v>
      </c>
      <c r="AD502" s="12" t="s">
        <v>3759</v>
      </c>
      <c r="AE502" s="8"/>
      <c r="AF502" s="8" t="s">
        <v>2945</v>
      </c>
      <c r="AG502" s="8" t="s">
        <v>3760</v>
      </c>
      <c r="AH502" s="8" t="s">
        <v>654</v>
      </c>
      <c r="AI502" s="8" t="s">
        <v>233</v>
      </c>
      <c r="AJ502" s="8" t="s">
        <v>86</v>
      </c>
      <c r="AK502" s="13" t="s">
        <v>2364</v>
      </c>
      <c r="AL502" s="13" t="s">
        <v>1851</v>
      </c>
      <c r="AM502" s="8" t="s">
        <v>2365</v>
      </c>
      <c r="AN502" s="8" t="s">
        <v>3761</v>
      </c>
      <c r="AO502" s="13" t="s">
        <v>3762</v>
      </c>
      <c r="AP502" s="9" t="s">
        <v>2945</v>
      </c>
      <c r="AQ502" s="11">
        <v>4290.0</v>
      </c>
    </row>
    <row r="503">
      <c r="A503" s="8" t="str">
        <f t="shared" si="1"/>
        <v>Robby Burns</v>
      </c>
      <c r="B503" s="8" t="s">
        <v>3747</v>
      </c>
      <c r="C503" s="8" t="s">
        <v>2213</v>
      </c>
      <c r="D503" s="9" t="s">
        <v>3748</v>
      </c>
      <c r="E503" s="8" t="s">
        <v>3749</v>
      </c>
      <c r="F503" s="8" t="s">
        <v>3309</v>
      </c>
      <c r="G503" s="8" t="s">
        <v>47</v>
      </c>
      <c r="H503" s="8" t="s">
        <v>3750</v>
      </c>
      <c r="I503" s="8" t="s">
        <v>49</v>
      </c>
      <c r="J503" s="10">
        <v>3.86</v>
      </c>
      <c r="K503" s="8" t="s">
        <v>3751</v>
      </c>
      <c r="L503" s="8" t="s">
        <v>86</v>
      </c>
      <c r="M503" s="8" t="s">
        <v>86</v>
      </c>
      <c r="N503" s="8" t="s">
        <v>3763</v>
      </c>
      <c r="O503" s="8" t="s">
        <v>52</v>
      </c>
      <c r="P503" s="8"/>
      <c r="Q503" s="8"/>
      <c r="R503" s="8" t="s">
        <v>3764</v>
      </c>
      <c r="S503" s="8" t="s">
        <v>3765</v>
      </c>
      <c r="T503" s="11" t="str">
        <f t="shared" si="2"/>
        <v>Robby Burns</v>
      </c>
      <c r="U503" s="8" t="s">
        <v>498</v>
      </c>
      <c r="V503" s="8" t="s">
        <v>3766</v>
      </c>
      <c r="W503" s="8"/>
      <c r="X503" s="8" t="s">
        <v>3756</v>
      </c>
      <c r="Y503" s="12" t="s">
        <v>3767</v>
      </c>
      <c r="Z503" s="12" t="s">
        <v>3757</v>
      </c>
      <c r="AA503" s="8" t="s">
        <v>60</v>
      </c>
      <c r="AB503" s="12" t="s">
        <v>3758</v>
      </c>
      <c r="AC503" s="12" t="s">
        <v>3768</v>
      </c>
      <c r="AD503" s="12" t="s">
        <v>3759</v>
      </c>
      <c r="AE503" s="8"/>
      <c r="AF503" s="8" t="s">
        <v>2945</v>
      </c>
      <c r="AG503" s="8" t="s">
        <v>3760</v>
      </c>
      <c r="AH503" s="8" t="s">
        <v>654</v>
      </c>
      <c r="AI503" s="8" t="s">
        <v>233</v>
      </c>
      <c r="AJ503" s="8" t="s">
        <v>86</v>
      </c>
      <c r="AK503" s="13" t="s">
        <v>2364</v>
      </c>
      <c r="AL503" s="13" t="s">
        <v>1851</v>
      </c>
      <c r="AM503" s="8" t="s">
        <v>2365</v>
      </c>
      <c r="AN503" s="8" t="s">
        <v>3761</v>
      </c>
      <c r="AO503" s="13" t="s">
        <v>3762</v>
      </c>
      <c r="AP503" s="9" t="s">
        <v>2945</v>
      </c>
      <c r="AQ503" s="11">
        <v>4290.0</v>
      </c>
    </row>
    <row r="504">
      <c r="A504" s="8" t="str">
        <f t="shared" si="1"/>
        <v>Cole Hester</v>
      </c>
      <c r="B504" s="8" t="s">
        <v>3747</v>
      </c>
      <c r="C504" s="8" t="s">
        <v>2213</v>
      </c>
      <c r="D504" s="9" t="s">
        <v>3748</v>
      </c>
      <c r="E504" s="13" t="s">
        <v>3749</v>
      </c>
      <c r="F504" s="8" t="s">
        <v>3309</v>
      </c>
      <c r="G504" s="8" t="s">
        <v>47</v>
      </c>
      <c r="H504" s="8" t="s">
        <v>3750</v>
      </c>
      <c r="I504" s="8" t="s">
        <v>49</v>
      </c>
      <c r="J504" s="10">
        <v>3.86</v>
      </c>
      <c r="K504" s="8" t="s">
        <v>3751</v>
      </c>
      <c r="L504" s="8"/>
      <c r="M504" s="8"/>
      <c r="N504" s="8" t="s">
        <v>3769</v>
      </c>
      <c r="O504" s="8" t="s">
        <v>52</v>
      </c>
      <c r="P504" s="8"/>
      <c r="Q504" s="8"/>
      <c r="R504" s="8" t="s">
        <v>2028</v>
      </c>
      <c r="S504" s="8" t="s">
        <v>3770</v>
      </c>
      <c r="T504" s="11" t="str">
        <f t="shared" si="2"/>
        <v>Cole Hester</v>
      </c>
      <c r="U504" s="8" t="s">
        <v>80</v>
      </c>
      <c r="V504" s="8" t="s">
        <v>3771</v>
      </c>
      <c r="W504" s="8"/>
      <c r="X504" s="8" t="s">
        <v>3756</v>
      </c>
      <c r="Y504" s="8" t="s">
        <v>60</v>
      </c>
      <c r="Z504" s="12" t="s">
        <v>3757</v>
      </c>
      <c r="AA504" s="8" t="s">
        <v>60</v>
      </c>
      <c r="AB504" s="12" t="s">
        <v>3758</v>
      </c>
      <c r="AC504" s="8" t="s">
        <v>60</v>
      </c>
      <c r="AD504" s="12" t="s">
        <v>3759</v>
      </c>
      <c r="AE504" s="8"/>
      <c r="AF504" s="8" t="s">
        <v>2945</v>
      </c>
      <c r="AG504" s="8" t="s">
        <v>3760</v>
      </c>
      <c r="AH504" s="13" t="s">
        <v>654</v>
      </c>
      <c r="AI504" s="13" t="s">
        <v>233</v>
      </c>
      <c r="AJ504" s="8"/>
      <c r="AK504" s="13" t="s">
        <v>2364</v>
      </c>
      <c r="AL504" s="13" t="s">
        <v>1851</v>
      </c>
      <c r="AM504" s="8" t="s">
        <v>2365</v>
      </c>
      <c r="AN504" s="8" t="s">
        <v>3761</v>
      </c>
      <c r="AO504" s="13" t="s">
        <v>3762</v>
      </c>
      <c r="AP504" s="38" t="s">
        <v>2945</v>
      </c>
      <c r="AQ504" s="28">
        <v>4290.0</v>
      </c>
    </row>
    <row r="505">
      <c r="A505" s="8" t="str">
        <f t="shared" si="1"/>
        <v>Jacob Lough</v>
      </c>
      <c r="B505" s="8" t="s">
        <v>3747</v>
      </c>
      <c r="C505" s="8" t="s">
        <v>2213</v>
      </c>
      <c r="D505" s="9" t="s">
        <v>3748</v>
      </c>
      <c r="E505" s="13" t="s">
        <v>3749</v>
      </c>
      <c r="F505" s="8" t="s">
        <v>3309</v>
      </c>
      <c r="G505" s="8" t="s">
        <v>47</v>
      </c>
      <c r="H505" s="8" t="s">
        <v>3750</v>
      </c>
      <c r="I505" s="8" t="s">
        <v>49</v>
      </c>
      <c r="J505" s="10">
        <v>3.86</v>
      </c>
      <c r="K505" s="8" t="s">
        <v>3751</v>
      </c>
      <c r="L505" s="8"/>
      <c r="M505" s="8"/>
      <c r="N505" s="8" t="s">
        <v>3772</v>
      </c>
      <c r="O505" s="8" t="s">
        <v>52</v>
      </c>
      <c r="P505" s="8"/>
      <c r="Q505" s="8"/>
      <c r="R505" s="8" t="s">
        <v>1222</v>
      </c>
      <c r="S505" s="8" t="s">
        <v>3773</v>
      </c>
      <c r="T505" s="11" t="str">
        <f t="shared" si="2"/>
        <v>Jacob Lough</v>
      </c>
      <c r="U505" s="8" t="s">
        <v>80</v>
      </c>
      <c r="V505" s="8" t="s">
        <v>3774</v>
      </c>
      <c r="W505" s="8"/>
      <c r="X505" s="8" t="s">
        <v>3756</v>
      </c>
      <c r="Y505" s="8" t="s">
        <v>60</v>
      </c>
      <c r="Z505" s="12" t="s">
        <v>3757</v>
      </c>
      <c r="AA505" s="8" t="s">
        <v>60</v>
      </c>
      <c r="AB505" s="12" t="s">
        <v>3758</v>
      </c>
      <c r="AC505" s="8" t="s">
        <v>60</v>
      </c>
      <c r="AD505" s="12" t="s">
        <v>3759</v>
      </c>
      <c r="AE505" s="8"/>
      <c r="AF505" s="8" t="s">
        <v>2945</v>
      </c>
      <c r="AG505" s="8" t="s">
        <v>3760</v>
      </c>
      <c r="AH505" s="13" t="s">
        <v>654</v>
      </c>
      <c r="AI505" s="13" t="s">
        <v>233</v>
      </c>
      <c r="AJ505" s="8"/>
      <c r="AK505" s="13" t="s">
        <v>2364</v>
      </c>
      <c r="AL505" s="13" t="s">
        <v>1851</v>
      </c>
      <c r="AM505" s="8" t="s">
        <v>2365</v>
      </c>
      <c r="AN505" s="8" t="s">
        <v>3761</v>
      </c>
      <c r="AO505" s="13" t="s">
        <v>3762</v>
      </c>
      <c r="AP505" s="38" t="s">
        <v>2945</v>
      </c>
      <c r="AQ505" s="28">
        <v>4290.0</v>
      </c>
    </row>
    <row r="506">
      <c r="A506" s="8" t="str">
        <f t="shared" si="1"/>
        <v>Mikayla Reed</v>
      </c>
      <c r="B506" s="8" t="s">
        <v>3747</v>
      </c>
      <c r="C506" s="8" t="s">
        <v>2213</v>
      </c>
      <c r="D506" s="9" t="s">
        <v>3748</v>
      </c>
      <c r="E506" s="8" t="s">
        <v>3749</v>
      </c>
      <c r="F506" s="8" t="s">
        <v>3309</v>
      </c>
      <c r="G506" s="8" t="s">
        <v>47</v>
      </c>
      <c r="H506" s="8" t="s">
        <v>3750</v>
      </c>
      <c r="I506" s="8" t="s">
        <v>49</v>
      </c>
      <c r="J506" s="10">
        <v>3.86</v>
      </c>
      <c r="K506" s="8" t="s">
        <v>3751</v>
      </c>
      <c r="L506" s="8"/>
      <c r="M506" s="8"/>
      <c r="N506" s="8" t="s">
        <v>3775</v>
      </c>
      <c r="O506" s="8" t="s">
        <v>52</v>
      </c>
      <c r="P506" s="8"/>
      <c r="Q506" s="8"/>
      <c r="R506" s="8" t="s">
        <v>3776</v>
      </c>
      <c r="S506" s="8" t="s">
        <v>3777</v>
      </c>
      <c r="T506" s="11" t="str">
        <f t="shared" si="2"/>
        <v>Mikayla Reed</v>
      </c>
      <c r="U506" s="8" t="s">
        <v>80</v>
      </c>
      <c r="V506" s="8" t="s">
        <v>3778</v>
      </c>
      <c r="W506" s="8"/>
      <c r="X506" s="8" t="s">
        <v>3756</v>
      </c>
      <c r="Y506" s="12" t="s">
        <v>3779</v>
      </c>
      <c r="Z506" s="12" t="s">
        <v>3757</v>
      </c>
      <c r="AA506" s="8" t="s">
        <v>60</v>
      </c>
      <c r="AB506" s="12" t="s">
        <v>3758</v>
      </c>
      <c r="AC506" s="12" t="s">
        <v>3780</v>
      </c>
      <c r="AD506" s="12" t="s">
        <v>3759</v>
      </c>
      <c r="AE506" s="8"/>
      <c r="AF506" s="8" t="s">
        <v>2945</v>
      </c>
      <c r="AG506" s="8" t="s">
        <v>3760</v>
      </c>
      <c r="AH506" s="8" t="s">
        <v>654</v>
      </c>
      <c r="AI506" s="8" t="s">
        <v>233</v>
      </c>
      <c r="AJ506" s="8"/>
      <c r="AK506" s="8" t="s">
        <v>2364</v>
      </c>
      <c r="AL506" s="8" t="s">
        <v>1851</v>
      </c>
      <c r="AM506" s="8" t="s">
        <v>2365</v>
      </c>
      <c r="AN506" s="8" t="s">
        <v>3761</v>
      </c>
      <c r="AO506" s="8" t="s">
        <v>3762</v>
      </c>
      <c r="AP506" s="8" t="s">
        <v>2945</v>
      </c>
      <c r="AQ506" s="11">
        <v>4290.0</v>
      </c>
    </row>
    <row r="507">
      <c r="A507" s="8" t="str">
        <f t="shared" si="1"/>
        <v>Angela Martin</v>
      </c>
      <c r="B507" s="8" t="s">
        <v>3781</v>
      </c>
      <c r="C507" s="8" t="s">
        <v>3306</v>
      </c>
      <c r="D507" s="9" t="s">
        <v>3748</v>
      </c>
      <c r="E507" s="8" t="s">
        <v>3782</v>
      </c>
      <c r="F507" s="8" t="s">
        <v>3309</v>
      </c>
      <c r="G507" s="8" t="s">
        <v>47</v>
      </c>
      <c r="H507" s="8" t="s">
        <v>3783</v>
      </c>
      <c r="I507" s="8" t="s">
        <v>49</v>
      </c>
      <c r="J507" s="10">
        <v>3.17</v>
      </c>
      <c r="K507" s="8" t="s">
        <v>3784</v>
      </c>
      <c r="L507" s="8" t="s">
        <v>86</v>
      </c>
      <c r="M507" s="8" t="s">
        <v>86</v>
      </c>
      <c r="N507" s="8" t="s">
        <v>3785</v>
      </c>
      <c r="O507" s="8" t="s">
        <v>52</v>
      </c>
      <c r="P507" s="8"/>
      <c r="Q507" s="8"/>
      <c r="R507" s="8" t="s">
        <v>3786</v>
      </c>
      <c r="S507" s="8" t="s">
        <v>922</v>
      </c>
      <c r="T507" s="11" t="str">
        <f t="shared" si="2"/>
        <v>Angela Martin</v>
      </c>
      <c r="U507" s="8" t="s">
        <v>3787</v>
      </c>
      <c r="V507" s="8" t="s">
        <v>3788</v>
      </c>
      <c r="W507" s="8" t="s">
        <v>3789</v>
      </c>
      <c r="X507" s="8" t="s">
        <v>3790</v>
      </c>
      <c r="Y507" s="12" t="s">
        <v>3503</v>
      </c>
      <c r="Z507" s="12" t="s">
        <v>3791</v>
      </c>
      <c r="AA507" s="12" t="s">
        <v>3792</v>
      </c>
      <c r="AB507" s="12" t="s">
        <v>3793</v>
      </c>
      <c r="AC507" s="8" t="s">
        <v>60</v>
      </c>
      <c r="AD507" s="12" t="s">
        <v>3794</v>
      </c>
      <c r="AE507" s="8" t="s">
        <v>3795</v>
      </c>
      <c r="AF507" s="8" t="s">
        <v>3796</v>
      </c>
      <c r="AG507" s="8" t="s">
        <v>3760</v>
      </c>
      <c r="AH507" s="8" t="s">
        <v>134</v>
      </c>
      <c r="AI507" s="8" t="s">
        <v>66</v>
      </c>
      <c r="AJ507" s="8" t="s">
        <v>86</v>
      </c>
      <c r="AK507" s="8"/>
      <c r="AL507" s="8"/>
      <c r="AM507" s="8" t="s">
        <v>2611</v>
      </c>
      <c r="AN507" s="8" t="s">
        <v>3797</v>
      </c>
      <c r="AO507" s="13" t="s">
        <v>3798</v>
      </c>
      <c r="AP507" s="9" t="s">
        <v>3796</v>
      </c>
      <c r="AQ507" s="11">
        <v>11202.0</v>
      </c>
    </row>
    <row r="508">
      <c r="A508" s="8" t="str">
        <f t="shared" si="1"/>
        <v>Jeff Martin</v>
      </c>
      <c r="B508" s="8" t="s">
        <v>3781</v>
      </c>
      <c r="C508" s="8" t="s">
        <v>3306</v>
      </c>
      <c r="D508" s="9" t="s">
        <v>3748</v>
      </c>
      <c r="E508" s="8" t="s">
        <v>3782</v>
      </c>
      <c r="F508" s="8" t="s">
        <v>3309</v>
      </c>
      <c r="G508" s="8" t="s">
        <v>47</v>
      </c>
      <c r="H508" s="8" t="s">
        <v>3783</v>
      </c>
      <c r="I508" s="8" t="s">
        <v>49</v>
      </c>
      <c r="J508" s="10">
        <v>3.17</v>
      </c>
      <c r="K508" s="8" t="s">
        <v>3784</v>
      </c>
      <c r="L508" s="8" t="s">
        <v>86</v>
      </c>
      <c r="M508" s="8" t="s">
        <v>86</v>
      </c>
      <c r="N508" s="8" t="s">
        <v>3799</v>
      </c>
      <c r="O508" s="8" t="s">
        <v>52</v>
      </c>
      <c r="P508" s="8"/>
      <c r="Q508" s="8"/>
      <c r="R508" s="8" t="s">
        <v>1632</v>
      </c>
      <c r="S508" s="8" t="s">
        <v>922</v>
      </c>
      <c r="T508" s="11" t="str">
        <f t="shared" si="2"/>
        <v>Jeff Martin</v>
      </c>
      <c r="U508" s="8" t="s">
        <v>3800</v>
      </c>
      <c r="V508" s="8" t="s">
        <v>3801</v>
      </c>
      <c r="W508" s="8" t="s">
        <v>3802</v>
      </c>
      <c r="X508" s="8" t="s">
        <v>3790</v>
      </c>
      <c r="Y508" s="12" t="s">
        <v>3803</v>
      </c>
      <c r="Z508" s="12" t="s">
        <v>3791</v>
      </c>
      <c r="AA508" s="12" t="s">
        <v>3804</v>
      </c>
      <c r="AB508" s="12" t="s">
        <v>3793</v>
      </c>
      <c r="AC508" s="12" t="s">
        <v>3805</v>
      </c>
      <c r="AD508" s="12" t="s">
        <v>3794</v>
      </c>
      <c r="AE508" s="8" t="s">
        <v>3795</v>
      </c>
      <c r="AF508" s="8" t="s">
        <v>3796</v>
      </c>
      <c r="AG508" s="8" t="s">
        <v>3760</v>
      </c>
      <c r="AH508" s="8" t="s">
        <v>134</v>
      </c>
      <c r="AI508" s="8" t="s">
        <v>66</v>
      </c>
      <c r="AJ508" s="8" t="s">
        <v>86</v>
      </c>
      <c r="AK508" s="8"/>
      <c r="AL508" s="8"/>
      <c r="AM508" s="8" t="s">
        <v>2611</v>
      </c>
      <c r="AN508" s="8" t="s">
        <v>3797</v>
      </c>
      <c r="AO508" s="13" t="s">
        <v>3798</v>
      </c>
      <c r="AP508" s="9" t="s">
        <v>3796</v>
      </c>
      <c r="AQ508" s="11">
        <v>11202.0</v>
      </c>
    </row>
    <row r="509">
      <c r="A509" s="8" t="str">
        <f t="shared" si="1"/>
        <v>Brandan Bettenhausen</v>
      </c>
      <c r="B509" s="8" t="s">
        <v>3781</v>
      </c>
      <c r="C509" s="8" t="s">
        <v>3306</v>
      </c>
      <c r="D509" s="9" t="s">
        <v>3748</v>
      </c>
      <c r="E509" s="8" t="s">
        <v>3782</v>
      </c>
      <c r="F509" s="8" t="s">
        <v>3309</v>
      </c>
      <c r="G509" s="8" t="s">
        <v>47</v>
      </c>
      <c r="H509" s="8" t="s">
        <v>3783</v>
      </c>
      <c r="I509" s="8" t="s">
        <v>49</v>
      </c>
      <c r="J509" s="10">
        <v>3.17</v>
      </c>
      <c r="K509" s="8" t="s">
        <v>3784</v>
      </c>
      <c r="L509" s="8" t="s">
        <v>86</v>
      </c>
      <c r="M509" s="8" t="s">
        <v>86</v>
      </c>
      <c r="N509" s="8" t="s">
        <v>3806</v>
      </c>
      <c r="O509" s="8" t="s">
        <v>52</v>
      </c>
      <c r="P509" s="8"/>
      <c r="Q509" s="8"/>
      <c r="R509" s="8" t="s">
        <v>3807</v>
      </c>
      <c r="S509" s="8" t="s">
        <v>3808</v>
      </c>
      <c r="T509" s="11" t="str">
        <f t="shared" si="2"/>
        <v>Brandan Bettenhausen</v>
      </c>
      <c r="U509" s="8" t="s">
        <v>160</v>
      </c>
      <c r="V509" s="8" t="s">
        <v>3809</v>
      </c>
      <c r="W509" s="8" t="s">
        <v>3810</v>
      </c>
      <c r="X509" s="8" t="s">
        <v>3790</v>
      </c>
      <c r="Y509" s="12" t="s">
        <v>3811</v>
      </c>
      <c r="Z509" s="12" t="s">
        <v>3791</v>
      </c>
      <c r="AA509" s="8" t="s">
        <v>60</v>
      </c>
      <c r="AB509" s="12" t="s">
        <v>3793</v>
      </c>
      <c r="AC509" s="8" t="s">
        <v>60</v>
      </c>
      <c r="AD509" s="12" t="s">
        <v>3794</v>
      </c>
      <c r="AE509" s="8" t="s">
        <v>3795</v>
      </c>
      <c r="AF509" s="8" t="s">
        <v>3796</v>
      </c>
      <c r="AG509" s="8" t="s">
        <v>3760</v>
      </c>
      <c r="AH509" s="8" t="s">
        <v>134</v>
      </c>
      <c r="AI509" s="8" t="s">
        <v>66</v>
      </c>
      <c r="AJ509" s="8" t="s">
        <v>86</v>
      </c>
      <c r="AK509" s="8"/>
      <c r="AL509" s="8"/>
      <c r="AM509" s="8" t="s">
        <v>2611</v>
      </c>
      <c r="AN509" s="8" t="s">
        <v>3797</v>
      </c>
      <c r="AO509" s="13" t="s">
        <v>3798</v>
      </c>
      <c r="AP509" s="9" t="s">
        <v>3796</v>
      </c>
      <c r="AQ509" s="11">
        <v>11202.0</v>
      </c>
    </row>
    <row r="510">
      <c r="A510" s="8" t="str">
        <f t="shared" si="1"/>
        <v>Erin Reese</v>
      </c>
      <c r="B510" s="8" t="s">
        <v>3781</v>
      </c>
      <c r="C510" s="8" t="s">
        <v>3306</v>
      </c>
      <c r="D510" s="9" t="s">
        <v>3748</v>
      </c>
      <c r="E510" s="8" t="s">
        <v>3782</v>
      </c>
      <c r="F510" s="8" t="s">
        <v>3309</v>
      </c>
      <c r="G510" s="8" t="s">
        <v>47</v>
      </c>
      <c r="H510" s="8" t="s">
        <v>3783</v>
      </c>
      <c r="I510" s="8" t="s">
        <v>49</v>
      </c>
      <c r="J510" s="10">
        <v>3.17</v>
      </c>
      <c r="K510" s="8" t="s">
        <v>3784</v>
      </c>
      <c r="L510" s="8" t="s">
        <v>86</v>
      </c>
      <c r="M510" s="8" t="s">
        <v>86</v>
      </c>
      <c r="N510" s="8" t="s">
        <v>3812</v>
      </c>
      <c r="O510" s="8" t="s">
        <v>52</v>
      </c>
      <c r="P510" s="8"/>
      <c r="Q510" s="8"/>
      <c r="R510" s="8" t="s">
        <v>3595</v>
      </c>
      <c r="S510" s="8" t="s">
        <v>3813</v>
      </c>
      <c r="T510" s="11" t="str">
        <f t="shared" si="2"/>
        <v>Erin Reese</v>
      </c>
      <c r="U510" s="8" t="s">
        <v>160</v>
      </c>
      <c r="V510" s="8" t="s">
        <v>3814</v>
      </c>
      <c r="W510" s="8"/>
      <c r="X510" s="8" t="s">
        <v>3790</v>
      </c>
      <c r="Y510" s="12" t="s">
        <v>3815</v>
      </c>
      <c r="Z510" s="12" t="s">
        <v>3791</v>
      </c>
      <c r="AA510" s="8" t="s">
        <v>60</v>
      </c>
      <c r="AB510" s="12" t="s">
        <v>3793</v>
      </c>
      <c r="AC510" s="12" t="s">
        <v>3816</v>
      </c>
      <c r="AD510" s="12" t="s">
        <v>3794</v>
      </c>
      <c r="AE510" s="8" t="s">
        <v>3795</v>
      </c>
      <c r="AF510" s="8" t="s">
        <v>3796</v>
      </c>
      <c r="AG510" s="8" t="s">
        <v>3760</v>
      </c>
      <c r="AH510" s="8" t="s">
        <v>134</v>
      </c>
      <c r="AI510" s="8" t="s">
        <v>66</v>
      </c>
      <c r="AJ510" s="8" t="s">
        <v>86</v>
      </c>
      <c r="AK510" s="8"/>
      <c r="AL510" s="8"/>
      <c r="AM510" s="8" t="s">
        <v>2611</v>
      </c>
      <c r="AN510" s="8" t="s">
        <v>3797</v>
      </c>
      <c r="AO510" s="13" t="s">
        <v>3798</v>
      </c>
      <c r="AP510" s="9" t="s">
        <v>3796</v>
      </c>
      <c r="AQ510" s="11">
        <v>11202.0</v>
      </c>
    </row>
    <row r="511">
      <c r="A511" s="8" t="str">
        <f t="shared" si="1"/>
        <v>Julian Harvey</v>
      </c>
      <c r="B511" s="8" t="s">
        <v>3781</v>
      </c>
      <c r="C511" s="8" t="s">
        <v>3306</v>
      </c>
      <c r="D511" s="9" t="s">
        <v>3748</v>
      </c>
      <c r="E511" s="13" t="s">
        <v>3782</v>
      </c>
      <c r="F511" s="8" t="s">
        <v>3309</v>
      </c>
      <c r="G511" s="8" t="s">
        <v>47</v>
      </c>
      <c r="H511" s="8" t="s">
        <v>3783</v>
      </c>
      <c r="I511" s="8" t="s">
        <v>49</v>
      </c>
      <c r="J511" s="10">
        <v>3.17</v>
      </c>
      <c r="K511" s="8" t="s">
        <v>3784</v>
      </c>
      <c r="L511" s="8"/>
      <c r="M511" s="8"/>
      <c r="N511" s="8" t="s">
        <v>3817</v>
      </c>
      <c r="O511" s="8" t="s">
        <v>52</v>
      </c>
      <c r="P511" s="8"/>
      <c r="Q511" s="8"/>
      <c r="R511" s="8" t="s">
        <v>3818</v>
      </c>
      <c r="S511" s="8" t="s">
        <v>3819</v>
      </c>
      <c r="T511" s="11" t="str">
        <f t="shared" si="2"/>
        <v>Julian Harvey</v>
      </c>
      <c r="U511" s="8" t="s">
        <v>674</v>
      </c>
      <c r="V511" s="8" t="s">
        <v>3820</v>
      </c>
      <c r="W511" s="8" t="s">
        <v>3821</v>
      </c>
      <c r="X511" s="8" t="s">
        <v>3790</v>
      </c>
      <c r="Y511" s="8" t="s">
        <v>60</v>
      </c>
      <c r="Z511" s="12" t="s">
        <v>3791</v>
      </c>
      <c r="AA511" s="8" t="s">
        <v>60</v>
      </c>
      <c r="AB511" s="12" t="s">
        <v>3793</v>
      </c>
      <c r="AC511" s="8" t="s">
        <v>60</v>
      </c>
      <c r="AD511" s="12" t="s">
        <v>3794</v>
      </c>
      <c r="AE511" s="8" t="s">
        <v>3795</v>
      </c>
      <c r="AF511" s="13" t="s">
        <v>3796</v>
      </c>
      <c r="AG511" s="13" t="s">
        <v>3760</v>
      </c>
      <c r="AH511" s="8" t="s">
        <v>134</v>
      </c>
      <c r="AI511" s="8" t="s">
        <v>66</v>
      </c>
      <c r="AJ511" s="8"/>
      <c r="AK511" s="8"/>
      <c r="AL511" s="8"/>
      <c r="AM511" s="8" t="s">
        <v>2611</v>
      </c>
      <c r="AN511" s="8" t="s">
        <v>3797</v>
      </c>
      <c r="AO511" s="13" t="s">
        <v>3798</v>
      </c>
      <c r="AP511" s="9" t="s">
        <v>3796</v>
      </c>
      <c r="AQ511" s="11">
        <v>11202.0</v>
      </c>
    </row>
    <row r="512">
      <c r="A512" s="8" t="str">
        <f t="shared" si="1"/>
        <v>Trevor Thompson</v>
      </c>
      <c r="B512" s="8" t="s">
        <v>3781</v>
      </c>
      <c r="C512" s="8" t="s">
        <v>3306</v>
      </c>
      <c r="D512" s="9" t="s">
        <v>3748</v>
      </c>
      <c r="E512" s="13" t="s">
        <v>3782</v>
      </c>
      <c r="F512" s="8" t="s">
        <v>3309</v>
      </c>
      <c r="G512" s="8" t="s">
        <v>47</v>
      </c>
      <c r="H512" s="8" t="s">
        <v>3783</v>
      </c>
      <c r="I512" s="8" t="s">
        <v>49</v>
      </c>
      <c r="J512" s="10">
        <v>3.17</v>
      </c>
      <c r="K512" s="8" t="s">
        <v>3784</v>
      </c>
      <c r="L512" s="8"/>
      <c r="M512" s="8"/>
      <c r="N512" s="8" t="s">
        <v>3822</v>
      </c>
      <c r="O512" s="8" t="s">
        <v>52</v>
      </c>
      <c r="P512" s="8"/>
      <c r="Q512" s="8"/>
      <c r="R512" s="8" t="s">
        <v>3823</v>
      </c>
      <c r="S512" s="8" t="s">
        <v>3414</v>
      </c>
      <c r="T512" s="11" t="str">
        <f t="shared" si="2"/>
        <v>Trevor Thompson</v>
      </c>
      <c r="U512" s="8" t="s">
        <v>1583</v>
      </c>
      <c r="V512" s="8" t="s">
        <v>3824</v>
      </c>
      <c r="W512" s="8"/>
      <c r="X512" s="8" t="s">
        <v>3790</v>
      </c>
      <c r="Y512" s="8" t="s">
        <v>60</v>
      </c>
      <c r="Z512" s="12" t="s">
        <v>3791</v>
      </c>
      <c r="AA512" s="8" t="s">
        <v>60</v>
      </c>
      <c r="AB512" s="12" t="s">
        <v>3793</v>
      </c>
      <c r="AC512" s="8" t="s">
        <v>60</v>
      </c>
      <c r="AD512" s="12" t="s">
        <v>3794</v>
      </c>
      <c r="AE512" s="8" t="s">
        <v>3795</v>
      </c>
      <c r="AF512" s="13" t="s">
        <v>3796</v>
      </c>
      <c r="AG512" s="13" t="s">
        <v>3760</v>
      </c>
      <c r="AH512" s="8" t="s">
        <v>134</v>
      </c>
      <c r="AI512" s="8" t="s">
        <v>66</v>
      </c>
      <c r="AJ512" s="8"/>
      <c r="AK512" s="8"/>
      <c r="AL512" s="8"/>
      <c r="AM512" s="8" t="s">
        <v>2611</v>
      </c>
      <c r="AN512" s="8" t="s">
        <v>3797</v>
      </c>
      <c r="AO512" s="13" t="s">
        <v>3798</v>
      </c>
      <c r="AP512" s="9" t="s">
        <v>3796</v>
      </c>
      <c r="AQ512" s="11">
        <v>11202.0</v>
      </c>
    </row>
    <row r="513">
      <c r="A513" s="8" t="str">
        <f t="shared" si="1"/>
        <v>John Gartland</v>
      </c>
      <c r="B513" s="8" t="s">
        <v>3781</v>
      </c>
      <c r="C513" s="8" t="s">
        <v>3306</v>
      </c>
      <c r="D513" s="9" t="s">
        <v>3748</v>
      </c>
      <c r="E513" s="8" t="s">
        <v>3782</v>
      </c>
      <c r="F513" s="8" t="s">
        <v>3309</v>
      </c>
      <c r="G513" s="8" t="s">
        <v>47</v>
      </c>
      <c r="H513" s="8" t="s">
        <v>3783</v>
      </c>
      <c r="I513" s="8" t="s">
        <v>49</v>
      </c>
      <c r="J513" s="10">
        <v>3.17</v>
      </c>
      <c r="K513" s="8" t="s">
        <v>3784</v>
      </c>
      <c r="L513" s="8" t="s">
        <v>86</v>
      </c>
      <c r="M513" s="8" t="s">
        <v>86</v>
      </c>
      <c r="N513" s="8" t="s">
        <v>3825</v>
      </c>
      <c r="O513" s="8" t="s">
        <v>52</v>
      </c>
      <c r="P513" s="8"/>
      <c r="Q513" s="8"/>
      <c r="R513" s="8" t="s">
        <v>1997</v>
      </c>
      <c r="S513" s="8" t="s">
        <v>3826</v>
      </c>
      <c r="T513" s="11" t="str">
        <f t="shared" si="2"/>
        <v>John Gartland</v>
      </c>
      <c r="U513" s="8" t="s">
        <v>3827</v>
      </c>
      <c r="V513" s="8" t="s">
        <v>3828</v>
      </c>
      <c r="W513" s="8" t="s">
        <v>3829</v>
      </c>
      <c r="X513" s="8" t="s">
        <v>3790</v>
      </c>
      <c r="Y513" s="12" t="s">
        <v>3830</v>
      </c>
      <c r="Z513" s="12" t="s">
        <v>3791</v>
      </c>
      <c r="AA513" s="8" t="s">
        <v>60</v>
      </c>
      <c r="AB513" s="12" t="s">
        <v>3793</v>
      </c>
      <c r="AC513" s="12" t="s">
        <v>3831</v>
      </c>
      <c r="AD513" s="12" t="s">
        <v>3794</v>
      </c>
      <c r="AE513" s="8" t="s">
        <v>3795</v>
      </c>
      <c r="AF513" s="8" t="s">
        <v>3796</v>
      </c>
      <c r="AG513" s="8" t="s">
        <v>3760</v>
      </c>
      <c r="AH513" s="8" t="s">
        <v>134</v>
      </c>
      <c r="AI513" s="8" t="s">
        <v>66</v>
      </c>
      <c r="AJ513" s="8" t="s">
        <v>86</v>
      </c>
      <c r="AK513" s="8"/>
      <c r="AL513" s="8"/>
      <c r="AM513" s="8" t="s">
        <v>2611</v>
      </c>
      <c r="AN513" s="8" t="s">
        <v>3797</v>
      </c>
      <c r="AO513" s="13" t="s">
        <v>3798</v>
      </c>
      <c r="AP513" s="9" t="s">
        <v>3796</v>
      </c>
      <c r="AQ513" s="11">
        <v>11202.0</v>
      </c>
    </row>
    <row r="514">
      <c r="A514" s="8" t="str">
        <f t="shared" si="1"/>
        <v>Brad Butler</v>
      </c>
      <c r="B514" s="8" t="s">
        <v>3781</v>
      </c>
      <c r="C514" s="8" t="s">
        <v>3306</v>
      </c>
      <c r="D514" s="9" t="s">
        <v>3748</v>
      </c>
      <c r="E514" s="8" t="s">
        <v>3782</v>
      </c>
      <c r="F514" s="8" t="s">
        <v>3309</v>
      </c>
      <c r="G514" s="8" t="s">
        <v>47</v>
      </c>
      <c r="H514" s="8" t="s">
        <v>3783</v>
      </c>
      <c r="I514" s="8" t="s">
        <v>49</v>
      </c>
      <c r="J514" s="10">
        <v>3.17</v>
      </c>
      <c r="K514" s="8" t="s">
        <v>3784</v>
      </c>
      <c r="L514" s="8"/>
      <c r="M514" s="8"/>
      <c r="N514" s="8" t="s">
        <v>3832</v>
      </c>
      <c r="O514" s="8" t="s">
        <v>52</v>
      </c>
      <c r="P514" s="8"/>
      <c r="Q514" s="8"/>
      <c r="R514" s="8" t="s">
        <v>1013</v>
      </c>
      <c r="S514" s="8" t="s">
        <v>2945</v>
      </c>
      <c r="T514" s="11" t="str">
        <f t="shared" si="2"/>
        <v>Brad Butler</v>
      </c>
      <c r="U514" s="8" t="s">
        <v>106</v>
      </c>
      <c r="V514" s="8" t="s">
        <v>3833</v>
      </c>
      <c r="W514" s="8" t="s">
        <v>3834</v>
      </c>
      <c r="X514" s="8" t="s">
        <v>3790</v>
      </c>
      <c r="Y514" s="12" t="s">
        <v>3835</v>
      </c>
      <c r="Z514" s="12" t="s">
        <v>3791</v>
      </c>
      <c r="AA514" s="8" t="s">
        <v>60</v>
      </c>
      <c r="AB514" s="12" t="s">
        <v>3836</v>
      </c>
      <c r="AC514" s="12" t="s">
        <v>3837</v>
      </c>
      <c r="AD514" s="12" t="s">
        <v>3794</v>
      </c>
      <c r="AE514" s="8" t="s">
        <v>3795</v>
      </c>
      <c r="AF514" s="8" t="s">
        <v>3796</v>
      </c>
      <c r="AG514" s="8" t="s">
        <v>3760</v>
      </c>
      <c r="AH514" s="8" t="s">
        <v>134</v>
      </c>
      <c r="AI514" s="8" t="s">
        <v>66</v>
      </c>
      <c r="AJ514" s="8"/>
      <c r="AK514" s="8"/>
      <c r="AL514" s="8"/>
      <c r="AM514" s="8" t="s">
        <v>2611</v>
      </c>
      <c r="AN514" s="8" t="s">
        <v>3797</v>
      </c>
      <c r="AO514" s="13" t="s">
        <v>3798</v>
      </c>
      <c r="AP514" s="9" t="s">
        <v>3796</v>
      </c>
      <c r="AQ514" s="11">
        <v>11202.0</v>
      </c>
    </row>
    <row r="515">
      <c r="A515" s="8" t="str">
        <f t="shared" si="1"/>
        <v>Ethan Breen</v>
      </c>
      <c r="B515" s="8" t="s">
        <v>3781</v>
      </c>
      <c r="C515" s="8" t="s">
        <v>3306</v>
      </c>
      <c r="D515" s="9" t="s">
        <v>3748</v>
      </c>
      <c r="E515" s="8" t="s">
        <v>3782</v>
      </c>
      <c r="F515" s="8" t="s">
        <v>3309</v>
      </c>
      <c r="G515" s="8" t="s">
        <v>47</v>
      </c>
      <c r="H515" s="8" t="s">
        <v>3783</v>
      </c>
      <c r="I515" s="8" t="s">
        <v>49</v>
      </c>
      <c r="J515" s="10">
        <v>3.17</v>
      </c>
      <c r="K515" s="8" t="s">
        <v>3784</v>
      </c>
      <c r="L515" s="8"/>
      <c r="M515" s="8"/>
      <c r="N515" s="8" t="s">
        <v>3838</v>
      </c>
      <c r="O515" s="8" t="s">
        <v>52</v>
      </c>
      <c r="P515" s="8"/>
      <c r="Q515" s="8"/>
      <c r="R515" s="8" t="s">
        <v>3839</v>
      </c>
      <c r="S515" s="8" t="s">
        <v>3840</v>
      </c>
      <c r="T515" s="11" t="str">
        <f t="shared" si="2"/>
        <v>Ethan Breen</v>
      </c>
      <c r="U515" s="8" t="s">
        <v>106</v>
      </c>
      <c r="V515" s="8" t="s">
        <v>3841</v>
      </c>
      <c r="W515" s="8"/>
      <c r="X515" s="8" t="s">
        <v>3790</v>
      </c>
      <c r="Y515" s="12" t="s">
        <v>3842</v>
      </c>
      <c r="Z515" s="12" t="s">
        <v>3791</v>
      </c>
      <c r="AA515" s="8" t="s">
        <v>60</v>
      </c>
      <c r="AB515" s="12" t="s">
        <v>3793</v>
      </c>
      <c r="AC515" s="12" t="s">
        <v>3843</v>
      </c>
      <c r="AD515" s="12" t="s">
        <v>3794</v>
      </c>
      <c r="AE515" s="8" t="s">
        <v>3795</v>
      </c>
      <c r="AF515" s="8" t="s">
        <v>3796</v>
      </c>
      <c r="AG515" s="8" t="s">
        <v>3760</v>
      </c>
      <c r="AH515" s="8" t="s">
        <v>134</v>
      </c>
      <c r="AI515" s="8" t="s">
        <v>66</v>
      </c>
      <c r="AJ515" s="8"/>
      <c r="AK515" s="8"/>
      <c r="AL515" s="8"/>
      <c r="AM515" s="8" t="s">
        <v>2611</v>
      </c>
      <c r="AN515" s="8" t="s">
        <v>3797</v>
      </c>
      <c r="AO515" s="8" t="s">
        <v>3798</v>
      </c>
      <c r="AP515" s="9" t="s">
        <v>3796</v>
      </c>
      <c r="AQ515" s="11">
        <v>11202.0</v>
      </c>
    </row>
    <row r="516">
      <c r="A516" s="8" t="str">
        <f t="shared" si="1"/>
        <v>Rachel Conhoff</v>
      </c>
      <c r="B516" s="8" t="s">
        <v>3781</v>
      </c>
      <c r="C516" s="8" t="s">
        <v>3306</v>
      </c>
      <c r="D516" s="9" t="s">
        <v>3748</v>
      </c>
      <c r="E516" s="13" t="s">
        <v>3782</v>
      </c>
      <c r="F516" s="8" t="s">
        <v>3309</v>
      </c>
      <c r="G516" s="8" t="s">
        <v>47</v>
      </c>
      <c r="H516" s="8" t="s">
        <v>3783</v>
      </c>
      <c r="I516" s="8" t="s">
        <v>49</v>
      </c>
      <c r="J516" s="10">
        <v>3.17</v>
      </c>
      <c r="K516" s="8" t="s">
        <v>3784</v>
      </c>
      <c r="L516" s="8"/>
      <c r="M516" s="8"/>
      <c r="N516" s="8" t="s">
        <v>3844</v>
      </c>
      <c r="O516" s="8" t="s">
        <v>52</v>
      </c>
      <c r="P516" s="8"/>
      <c r="Q516" s="8"/>
      <c r="R516" s="8" t="s">
        <v>3845</v>
      </c>
      <c r="S516" s="8" t="s">
        <v>3846</v>
      </c>
      <c r="T516" s="11" t="str">
        <f t="shared" si="2"/>
        <v>Rachel Conhoff</v>
      </c>
      <c r="U516" s="8" t="s">
        <v>106</v>
      </c>
      <c r="V516" s="8" t="s">
        <v>3847</v>
      </c>
      <c r="W516" s="8"/>
      <c r="X516" s="8" t="s">
        <v>3790</v>
      </c>
      <c r="Y516" s="8" t="s">
        <v>60</v>
      </c>
      <c r="Z516" s="12" t="s">
        <v>3791</v>
      </c>
      <c r="AA516" s="8" t="s">
        <v>60</v>
      </c>
      <c r="AB516" s="12" t="s">
        <v>3793</v>
      </c>
      <c r="AC516" s="8" t="s">
        <v>60</v>
      </c>
      <c r="AD516" s="12" t="s">
        <v>3794</v>
      </c>
      <c r="AE516" s="8" t="s">
        <v>3795</v>
      </c>
      <c r="AF516" s="13" t="s">
        <v>3796</v>
      </c>
      <c r="AG516" s="13" t="s">
        <v>3760</v>
      </c>
      <c r="AH516" s="8" t="s">
        <v>134</v>
      </c>
      <c r="AI516" s="8" t="s">
        <v>66</v>
      </c>
      <c r="AJ516" s="8"/>
      <c r="AK516" s="8"/>
      <c r="AL516" s="8"/>
      <c r="AM516" s="8" t="s">
        <v>2611</v>
      </c>
      <c r="AN516" s="8" t="s">
        <v>3797</v>
      </c>
      <c r="AO516" s="13" t="s">
        <v>3798</v>
      </c>
      <c r="AP516" s="15" t="s">
        <v>3796</v>
      </c>
      <c r="AQ516" s="11">
        <v>11202.0</v>
      </c>
    </row>
    <row r="517">
      <c r="A517" s="8" t="str">
        <f t="shared" si="1"/>
        <v>Warren Bye</v>
      </c>
      <c r="B517" s="8" t="s">
        <v>3848</v>
      </c>
      <c r="C517" s="8" t="s">
        <v>1646</v>
      </c>
      <c r="D517" s="9" t="s">
        <v>3748</v>
      </c>
      <c r="E517" s="8" t="s">
        <v>3849</v>
      </c>
      <c r="F517" s="8" t="s">
        <v>3309</v>
      </c>
      <c r="G517" s="8" t="s">
        <v>47</v>
      </c>
      <c r="H517" s="8" t="s">
        <v>3850</v>
      </c>
      <c r="I517" s="8" t="s">
        <v>49</v>
      </c>
      <c r="J517" s="10">
        <v>3.9</v>
      </c>
      <c r="K517" s="8" t="s">
        <v>3851</v>
      </c>
      <c r="L517" s="8" t="s">
        <v>2054</v>
      </c>
      <c r="M517" s="8"/>
      <c r="N517" s="8" t="s">
        <v>3852</v>
      </c>
      <c r="O517" s="8" t="s">
        <v>52</v>
      </c>
      <c r="P517" s="8"/>
      <c r="Q517" s="8"/>
      <c r="R517" s="8" t="s">
        <v>3853</v>
      </c>
      <c r="S517" s="8" t="s">
        <v>3854</v>
      </c>
      <c r="T517" s="11" t="str">
        <f t="shared" si="2"/>
        <v>Warren Bye</v>
      </c>
      <c r="U517" s="8" t="s">
        <v>3855</v>
      </c>
      <c r="V517" s="8" t="s">
        <v>3856</v>
      </c>
      <c r="W517" s="8" t="s">
        <v>3857</v>
      </c>
      <c r="X517" s="8" t="s">
        <v>3858</v>
      </c>
      <c r="Y517" s="8" t="s">
        <v>60</v>
      </c>
      <c r="Z517" s="12" t="s">
        <v>3859</v>
      </c>
      <c r="AA517" s="8" t="s">
        <v>60</v>
      </c>
      <c r="AB517" s="12" t="s">
        <v>3860</v>
      </c>
      <c r="AC517" s="8" t="s">
        <v>60</v>
      </c>
      <c r="AD517" s="12" t="s">
        <v>3794</v>
      </c>
      <c r="AE517" s="8" t="s">
        <v>3861</v>
      </c>
      <c r="AF517" s="8" t="s">
        <v>3748</v>
      </c>
      <c r="AG517" s="8" t="s">
        <v>3760</v>
      </c>
      <c r="AH517" s="8" t="s">
        <v>352</v>
      </c>
      <c r="AI517" s="8" t="s">
        <v>66</v>
      </c>
      <c r="AJ517" s="8"/>
      <c r="AK517" s="13" t="s">
        <v>3509</v>
      </c>
      <c r="AL517" s="13" t="s">
        <v>2064</v>
      </c>
      <c r="AM517" s="8" t="s">
        <v>3862</v>
      </c>
      <c r="AN517" s="8" t="s">
        <v>3863</v>
      </c>
      <c r="AO517" s="13" t="s">
        <v>3864</v>
      </c>
      <c r="AP517" s="9" t="s">
        <v>3748</v>
      </c>
      <c r="AQ517" s="11">
        <v>39184.0</v>
      </c>
    </row>
    <row r="518">
      <c r="A518" s="8" t="str">
        <f t="shared" si="1"/>
        <v>Andrew Poore</v>
      </c>
      <c r="B518" s="8" t="s">
        <v>3848</v>
      </c>
      <c r="C518" s="8" t="s">
        <v>1646</v>
      </c>
      <c r="D518" s="9" t="s">
        <v>3748</v>
      </c>
      <c r="E518" s="8" t="s">
        <v>3849</v>
      </c>
      <c r="F518" s="8" t="s">
        <v>3309</v>
      </c>
      <c r="G518" s="8" t="s">
        <v>47</v>
      </c>
      <c r="H518" s="8" t="s">
        <v>3850</v>
      </c>
      <c r="I518" s="8" t="s">
        <v>49</v>
      </c>
      <c r="J518" s="10">
        <v>3.9</v>
      </c>
      <c r="K518" s="8" t="s">
        <v>3851</v>
      </c>
      <c r="L518" s="8" t="s">
        <v>2054</v>
      </c>
      <c r="M518" s="8" t="s">
        <v>86</v>
      </c>
      <c r="N518" s="8" t="s">
        <v>3865</v>
      </c>
      <c r="O518" s="8" t="s">
        <v>52</v>
      </c>
      <c r="P518" s="8"/>
      <c r="Q518" s="8"/>
      <c r="R518" s="8" t="s">
        <v>53</v>
      </c>
      <c r="S518" s="8" t="s">
        <v>3866</v>
      </c>
      <c r="T518" s="11" t="str">
        <f t="shared" si="2"/>
        <v>Andrew Poore</v>
      </c>
      <c r="U518" s="8" t="s">
        <v>979</v>
      </c>
      <c r="V518" s="8" t="s">
        <v>3867</v>
      </c>
      <c r="W518" s="8"/>
      <c r="X518" s="8" t="s">
        <v>3858</v>
      </c>
      <c r="Y518" s="12" t="s">
        <v>3868</v>
      </c>
      <c r="Z518" s="12" t="s">
        <v>3859</v>
      </c>
      <c r="AA518" s="8" t="s">
        <v>60</v>
      </c>
      <c r="AB518" s="12" t="s">
        <v>3860</v>
      </c>
      <c r="AC518" s="12" t="s">
        <v>3869</v>
      </c>
      <c r="AD518" s="12" t="s">
        <v>3794</v>
      </c>
      <c r="AE518" s="8" t="s">
        <v>3861</v>
      </c>
      <c r="AF518" s="8" t="s">
        <v>3748</v>
      </c>
      <c r="AG518" s="8" t="s">
        <v>3760</v>
      </c>
      <c r="AH518" s="8" t="s">
        <v>352</v>
      </c>
      <c r="AI518" s="8" t="s">
        <v>66</v>
      </c>
      <c r="AJ518" s="8" t="s">
        <v>86</v>
      </c>
      <c r="AK518" s="13" t="s">
        <v>3509</v>
      </c>
      <c r="AL518" s="13" t="s">
        <v>2064</v>
      </c>
      <c r="AM518" s="8" t="s">
        <v>3862</v>
      </c>
      <c r="AN518" s="8" t="s">
        <v>3863</v>
      </c>
      <c r="AO518" s="13" t="s">
        <v>3864</v>
      </c>
      <c r="AP518" s="9" t="s">
        <v>3748</v>
      </c>
      <c r="AQ518" s="11">
        <v>39184.0</v>
      </c>
    </row>
    <row r="519">
      <c r="A519" s="8" t="str">
        <f t="shared" si="1"/>
        <v>Ed Beathea</v>
      </c>
      <c r="B519" s="8" t="s">
        <v>3848</v>
      </c>
      <c r="C519" s="8" t="s">
        <v>1646</v>
      </c>
      <c r="D519" s="9" t="s">
        <v>3748</v>
      </c>
      <c r="E519" s="8" t="s">
        <v>3849</v>
      </c>
      <c r="F519" s="8" t="s">
        <v>3309</v>
      </c>
      <c r="G519" s="8" t="s">
        <v>47</v>
      </c>
      <c r="H519" s="8" t="s">
        <v>3850</v>
      </c>
      <c r="I519" s="8" t="s">
        <v>49</v>
      </c>
      <c r="J519" s="10">
        <v>3.9</v>
      </c>
      <c r="K519" s="8" t="s">
        <v>3851</v>
      </c>
      <c r="L519" s="8" t="s">
        <v>2054</v>
      </c>
      <c r="M519" s="8" t="s">
        <v>86</v>
      </c>
      <c r="N519" s="8" t="s">
        <v>3870</v>
      </c>
      <c r="O519" s="8" t="s">
        <v>52</v>
      </c>
      <c r="P519" s="8"/>
      <c r="Q519" s="8"/>
      <c r="R519" s="8" t="s">
        <v>3871</v>
      </c>
      <c r="S519" s="8" t="s">
        <v>3872</v>
      </c>
      <c r="T519" s="11" t="str">
        <f t="shared" si="2"/>
        <v>Ed Beathea</v>
      </c>
      <c r="U519" s="8" t="s">
        <v>3873</v>
      </c>
      <c r="V519" s="8" t="s">
        <v>3874</v>
      </c>
      <c r="W519" s="8"/>
      <c r="X519" s="8" t="s">
        <v>3858</v>
      </c>
      <c r="Y519" s="12" t="s">
        <v>3875</v>
      </c>
      <c r="Z519" s="12" t="s">
        <v>3859</v>
      </c>
      <c r="AA519" s="12" t="s">
        <v>3876</v>
      </c>
      <c r="AB519" s="12" t="s">
        <v>3860</v>
      </c>
      <c r="AC519" s="8" t="s">
        <v>60</v>
      </c>
      <c r="AD519" s="12" t="s">
        <v>3794</v>
      </c>
      <c r="AE519" s="8" t="s">
        <v>3861</v>
      </c>
      <c r="AF519" s="8" t="s">
        <v>3748</v>
      </c>
      <c r="AG519" s="8" t="s">
        <v>3760</v>
      </c>
      <c r="AH519" s="8" t="s">
        <v>352</v>
      </c>
      <c r="AI519" s="8" t="s">
        <v>66</v>
      </c>
      <c r="AJ519" s="8" t="s">
        <v>86</v>
      </c>
      <c r="AK519" s="13" t="s">
        <v>3509</v>
      </c>
      <c r="AL519" s="13" t="s">
        <v>2064</v>
      </c>
      <c r="AM519" s="8" t="s">
        <v>3862</v>
      </c>
      <c r="AN519" s="8" t="s">
        <v>3863</v>
      </c>
      <c r="AO519" s="13" t="s">
        <v>3864</v>
      </c>
      <c r="AP519" s="9" t="s">
        <v>3748</v>
      </c>
      <c r="AQ519" s="11">
        <v>39184.0</v>
      </c>
    </row>
    <row r="520">
      <c r="A520" s="8" t="str">
        <f t="shared" si="1"/>
        <v>Valerie Brown</v>
      </c>
      <c r="B520" s="8" t="s">
        <v>3848</v>
      </c>
      <c r="C520" s="8" t="s">
        <v>1646</v>
      </c>
      <c r="D520" s="9" t="s">
        <v>3748</v>
      </c>
      <c r="E520" s="8" t="s">
        <v>3849</v>
      </c>
      <c r="F520" s="8" t="s">
        <v>3309</v>
      </c>
      <c r="G520" s="8" t="s">
        <v>47</v>
      </c>
      <c r="H520" s="8" t="s">
        <v>3850</v>
      </c>
      <c r="I520" s="8" t="s">
        <v>49</v>
      </c>
      <c r="J520" s="10">
        <v>3.9</v>
      </c>
      <c r="K520" s="8" t="s">
        <v>3851</v>
      </c>
      <c r="L520" s="8" t="s">
        <v>2054</v>
      </c>
      <c r="M520" s="8"/>
      <c r="N520" s="8" t="s">
        <v>3877</v>
      </c>
      <c r="O520" s="8" t="s">
        <v>52</v>
      </c>
      <c r="P520" s="8" t="s">
        <v>490</v>
      </c>
      <c r="Q520" s="8"/>
      <c r="R520" s="8" t="s">
        <v>3878</v>
      </c>
      <c r="S520" s="8" t="s">
        <v>485</v>
      </c>
      <c r="T520" s="11" t="str">
        <f t="shared" si="2"/>
        <v>Valerie Brown</v>
      </c>
      <c r="U520" s="8" t="s">
        <v>3466</v>
      </c>
      <c r="V520" s="8" t="s">
        <v>3879</v>
      </c>
      <c r="W520" s="8"/>
      <c r="X520" s="8" t="s">
        <v>3858</v>
      </c>
      <c r="Y520" s="12" t="s">
        <v>3880</v>
      </c>
      <c r="Z520" s="12" t="s">
        <v>3859</v>
      </c>
      <c r="AA520" s="8" t="s">
        <v>60</v>
      </c>
      <c r="AB520" s="12" t="s">
        <v>3860</v>
      </c>
      <c r="AC520" s="8" t="s">
        <v>60</v>
      </c>
      <c r="AD520" s="12" t="s">
        <v>3794</v>
      </c>
      <c r="AE520" s="8" t="s">
        <v>3861</v>
      </c>
      <c r="AF520" s="8" t="s">
        <v>3748</v>
      </c>
      <c r="AG520" s="8" t="s">
        <v>3760</v>
      </c>
      <c r="AH520" s="8" t="s">
        <v>352</v>
      </c>
      <c r="AI520" s="8" t="s">
        <v>66</v>
      </c>
      <c r="AJ520" s="8"/>
      <c r="AK520" s="13" t="s">
        <v>3509</v>
      </c>
      <c r="AL520" s="13" t="s">
        <v>2064</v>
      </c>
      <c r="AM520" s="8" t="s">
        <v>3862</v>
      </c>
      <c r="AN520" s="8" t="s">
        <v>3863</v>
      </c>
      <c r="AO520" s="13" t="s">
        <v>3864</v>
      </c>
      <c r="AP520" s="9" t="s">
        <v>3748</v>
      </c>
      <c r="AQ520" s="11">
        <v>39184.0</v>
      </c>
    </row>
    <row r="521">
      <c r="A521" s="8" t="str">
        <f t="shared" si="1"/>
        <v>Jake Wiseman</v>
      </c>
      <c r="B521" s="8" t="s">
        <v>3848</v>
      </c>
      <c r="C521" s="8" t="s">
        <v>1646</v>
      </c>
      <c r="D521" s="9" t="s">
        <v>3748</v>
      </c>
      <c r="E521" s="8" t="s">
        <v>3849</v>
      </c>
      <c r="F521" s="8" t="s">
        <v>3309</v>
      </c>
      <c r="G521" s="8" t="s">
        <v>47</v>
      </c>
      <c r="H521" s="8" t="s">
        <v>3850</v>
      </c>
      <c r="I521" s="8" t="s">
        <v>49</v>
      </c>
      <c r="J521" s="10">
        <v>3.9</v>
      </c>
      <c r="K521" s="8" t="s">
        <v>3851</v>
      </c>
      <c r="L521" s="8" t="s">
        <v>2054</v>
      </c>
      <c r="M521" s="8" t="s">
        <v>86</v>
      </c>
      <c r="N521" s="8" t="s">
        <v>3881</v>
      </c>
      <c r="O521" s="8" t="s">
        <v>52</v>
      </c>
      <c r="P521" s="8"/>
      <c r="Q521" s="8"/>
      <c r="R521" s="8" t="s">
        <v>3481</v>
      </c>
      <c r="S521" s="8" t="s">
        <v>3882</v>
      </c>
      <c r="T521" s="11" t="str">
        <f t="shared" si="2"/>
        <v>Jake Wiseman</v>
      </c>
      <c r="U521" s="8" t="s">
        <v>3883</v>
      </c>
      <c r="V521" s="8" t="s">
        <v>3884</v>
      </c>
      <c r="W521" s="8"/>
      <c r="X521" s="8" t="s">
        <v>3858</v>
      </c>
      <c r="Y521" s="12" t="s">
        <v>3885</v>
      </c>
      <c r="Z521" s="12" t="s">
        <v>3859</v>
      </c>
      <c r="AA521" s="12" t="s">
        <v>3886</v>
      </c>
      <c r="AB521" s="12" t="s">
        <v>3860</v>
      </c>
      <c r="AC521" s="8" t="s">
        <v>60</v>
      </c>
      <c r="AD521" s="12" t="s">
        <v>3794</v>
      </c>
      <c r="AE521" s="8" t="s">
        <v>3861</v>
      </c>
      <c r="AF521" s="8" t="s">
        <v>3748</v>
      </c>
      <c r="AG521" s="8" t="s">
        <v>3760</v>
      </c>
      <c r="AH521" s="8" t="s">
        <v>352</v>
      </c>
      <c r="AI521" s="8" t="s">
        <v>66</v>
      </c>
      <c r="AJ521" s="8" t="s">
        <v>86</v>
      </c>
      <c r="AK521" s="13" t="s">
        <v>3509</v>
      </c>
      <c r="AL521" s="13" t="s">
        <v>2064</v>
      </c>
      <c r="AM521" s="8" t="s">
        <v>3862</v>
      </c>
      <c r="AN521" s="8" t="s">
        <v>3863</v>
      </c>
      <c r="AO521" s="13" t="s">
        <v>3864</v>
      </c>
      <c r="AP521" s="9" t="s">
        <v>3748</v>
      </c>
      <c r="AQ521" s="11">
        <v>39184.0</v>
      </c>
    </row>
    <row r="522">
      <c r="A522" s="8" t="str">
        <f t="shared" si="1"/>
        <v>Eric Heins</v>
      </c>
      <c r="B522" s="8" t="s">
        <v>3848</v>
      </c>
      <c r="C522" s="8" t="s">
        <v>1646</v>
      </c>
      <c r="D522" s="9" t="s">
        <v>3748</v>
      </c>
      <c r="E522" s="8" t="s">
        <v>3849</v>
      </c>
      <c r="F522" s="8" t="s">
        <v>3309</v>
      </c>
      <c r="G522" s="8" t="s">
        <v>47</v>
      </c>
      <c r="H522" s="8" t="s">
        <v>3850</v>
      </c>
      <c r="I522" s="8" t="s">
        <v>49</v>
      </c>
      <c r="J522" s="10">
        <v>3.9</v>
      </c>
      <c r="K522" s="8" t="s">
        <v>3851</v>
      </c>
      <c r="L522" s="8" t="s">
        <v>2054</v>
      </c>
      <c r="M522" s="8"/>
      <c r="N522" s="8" t="s">
        <v>3887</v>
      </c>
      <c r="O522" s="8" t="s">
        <v>52</v>
      </c>
      <c r="P522" s="8"/>
      <c r="Q522" s="8"/>
      <c r="R522" s="8" t="s">
        <v>1729</v>
      </c>
      <c r="S522" s="8" t="s">
        <v>3888</v>
      </c>
      <c r="T522" s="11" t="str">
        <f t="shared" si="2"/>
        <v>Eric Heins</v>
      </c>
      <c r="U522" s="8" t="s">
        <v>2649</v>
      </c>
      <c r="V522" s="8" t="s">
        <v>3889</v>
      </c>
      <c r="W522" s="8"/>
      <c r="X522" s="8" t="s">
        <v>3858</v>
      </c>
      <c r="Y522" s="12" t="s">
        <v>3890</v>
      </c>
      <c r="Z522" s="12" t="s">
        <v>3859</v>
      </c>
      <c r="AA522" s="12" t="s">
        <v>3891</v>
      </c>
      <c r="AB522" s="12" t="s">
        <v>3860</v>
      </c>
      <c r="AC522" s="8" t="s">
        <v>60</v>
      </c>
      <c r="AD522" s="12" t="s">
        <v>3794</v>
      </c>
      <c r="AE522" s="8" t="s">
        <v>3861</v>
      </c>
      <c r="AF522" s="8" t="s">
        <v>3748</v>
      </c>
      <c r="AG522" s="8" t="s">
        <v>3760</v>
      </c>
      <c r="AH522" s="8" t="s">
        <v>352</v>
      </c>
      <c r="AI522" s="8" t="s">
        <v>66</v>
      </c>
      <c r="AJ522" s="8"/>
      <c r="AK522" s="13" t="s">
        <v>3509</v>
      </c>
      <c r="AL522" s="13" t="s">
        <v>2064</v>
      </c>
      <c r="AM522" s="8" t="s">
        <v>3862</v>
      </c>
      <c r="AN522" s="8" t="s">
        <v>3863</v>
      </c>
      <c r="AO522" s="13" t="s">
        <v>3864</v>
      </c>
      <c r="AP522" s="9" t="s">
        <v>3748</v>
      </c>
      <c r="AQ522" s="11">
        <v>39184.0</v>
      </c>
    </row>
    <row r="523">
      <c r="A523" s="8" t="str">
        <f t="shared" si="1"/>
        <v>Megan Tomei</v>
      </c>
      <c r="B523" s="8" t="s">
        <v>3848</v>
      </c>
      <c r="C523" s="8" t="s">
        <v>1646</v>
      </c>
      <c r="D523" s="9" t="s">
        <v>3748</v>
      </c>
      <c r="E523" s="8" t="s">
        <v>3849</v>
      </c>
      <c r="F523" s="8" t="s">
        <v>3309</v>
      </c>
      <c r="G523" s="8" t="s">
        <v>47</v>
      </c>
      <c r="H523" s="8" t="s">
        <v>3850</v>
      </c>
      <c r="I523" s="8" t="s">
        <v>49</v>
      </c>
      <c r="J523" s="10">
        <v>3.9</v>
      </c>
      <c r="K523" s="8" t="s">
        <v>3851</v>
      </c>
      <c r="L523" s="8" t="s">
        <v>2054</v>
      </c>
      <c r="M523" s="8"/>
      <c r="N523" s="8" t="s">
        <v>3892</v>
      </c>
      <c r="O523" s="8" t="s">
        <v>52</v>
      </c>
      <c r="P523" s="8"/>
      <c r="Q523" s="8"/>
      <c r="R523" s="8" t="s">
        <v>2190</v>
      </c>
      <c r="S523" s="8" t="s">
        <v>3893</v>
      </c>
      <c r="T523" s="11" t="str">
        <f t="shared" si="2"/>
        <v>Megan Tomei</v>
      </c>
      <c r="U523" s="8" t="s">
        <v>160</v>
      </c>
      <c r="V523" s="8" t="s">
        <v>3894</v>
      </c>
      <c r="W523" s="8"/>
      <c r="X523" s="8" t="s">
        <v>3858</v>
      </c>
      <c r="Y523" s="8" t="s">
        <v>60</v>
      </c>
      <c r="Z523" s="12" t="s">
        <v>3859</v>
      </c>
      <c r="AA523" s="8" t="s">
        <v>60</v>
      </c>
      <c r="AB523" s="12" t="s">
        <v>3860</v>
      </c>
      <c r="AC523" s="12" t="s">
        <v>3895</v>
      </c>
      <c r="AD523" s="12" t="s">
        <v>3794</v>
      </c>
      <c r="AE523" s="8" t="s">
        <v>3861</v>
      </c>
      <c r="AF523" s="8" t="s">
        <v>3748</v>
      </c>
      <c r="AG523" s="8" t="s">
        <v>3760</v>
      </c>
      <c r="AH523" s="8" t="s">
        <v>352</v>
      </c>
      <c r="AI523" s="8" t="s">
        <v>66</v>
      </c>
      <c r="AJ523" s="8"/>
      <c r="AK523" s="13" t="s">
        <v>3509</v>
      </c>
      <c r="AL523" s="13" t="s">
        <v>2064</v>
      </c>
      <c r="AM523" s="8" t="s">
        <v>3862</v>
      </c>
      <c r="AN523" s="8" t="s">
        <v>3863</v>
      </c>
      <c r="AO523" s="13" t="s">
        <v>3864</v>
      </c>
      <c r="AP523" s="9" t="s">
        <v>3748</v>
      </c>
      <c r="AQ523" s="11">
        <v>39184.0</v>
      </c>
    </row>
    <row r="524">
      <c r="A524" s="8" t="str">
        <f t="shared" si="1"/>
        <v>Jake Jacoby</v>
      </c>
      <c r="B524" s="16" t="s">
        <v>3848</v>
      </c>
      <c r="C524" s="16" t="s">
        <v>1646</v>
      </c>
      <c r="D524" s="17" t="s">
        <v>3748</v>
      </c>
      <c r="E524" s="16" t="s">
        <v>3849</v>
      </c>
      <c r="F524" s="16" t="s">
        <v>3309</v>
      </c>
      <c r="G524" s="8" t="s">
        <v>47</v>
      </c>
      <c r="H524" s="30">
        <v>151351.0</v>
      </c>
      <c r="I524" s="8" t="s">
        <v>49</v>
      </c>
      <c r="J524" s="10">
        <v>3.9</v>
      </c>
      <c r="K524" s="18" t="s">
        <v>3851</v>
      </c>
      <c r="L524" s="19">
        <v>90.0</v>
      </c>
      <c r="M524" s="30"/>
      <c r="N524" s="20" t="s">
        <v>3896</v>
      </c>
      <c r="O524" s="8" t="s">
        <v>52</v>
      </c>
      <c r="P524" s="20" t="s">
        <v>207</v>
      </c>
      <c r="Q524" s="20"/>
      <c r="R524" s="8" t="s">
        <v>3481</v>
      </c>
      <c r="S524" s="8" t="s">
        <v>3897</v>
      </c>
      <c r="T524" s="11" t="str">
        <f t="shared" si="2"/>
        <v>Jake Jacoby</v>
      </c>
      <c r="U524" s="8" t="s">
        <v>386</v>
      </c>
      <c r="V524" s="8" t="s">
        <v>3898</v>
      </c>
      <c r="W524" s="8"/>
      <c r="X524" s="8" t="s">
        <v>3858</v>
      </c>
      <c r="Y524" s="21"/>
      <c r="Z524" s="21"/>
      <c r="AA524" s="21"/>
      <c r="AB524" s="21"/>
      <c r="AC524" s="21"/>
      <c r="AD524" s="21"/>
      <c r="AE524" s="8" t="s">
        <v>3861</v>
      </c>
      <c r="AF524" s="21" t="s">
        <v>3748</v>
      </c>
      <c r="AG524" s="21" t="s">
        <v>3760</v>
      </c>
      <c r="AH524" s="16" t="s">
        <v>352</v>
      </c>
      <c r="AI524" s="22" t="s">
        <v>66</v>
      </c>
      <c r="AJ524" s="16"/>
      <c r="AK524" s="23" t="s">
        <v>3509</v>
      </c>
      <c r="AL524" s="23" t="s">
        <v>2064</v>
      </c>
      <c r="AM524" s="22" t="s">
        <v>3862</v>
      </c>
      <c r="AN524" s="24">
        <v>0.8080144123088908</v>
      </c>
      <c r="AO524" s="25">
        <v>52566.0</v>
      </c>
      <c r="AP524" s="46" t="s">
        <v>3748</v>
      </c>
      <c r="AQ524" s="11">
        <v>39184.0</v>
      </c>
    </row>
    <row r="525">
      <c r="A525" s="8" t="str">
        <f t="shared" si="1"/>
        <v>Justin Roeder</v>
      </c>
      <c r="B525" s="8" t="s">
        <v>3899</v>
      </c>
      <c r="C525" s="8" t="s">
        <v>3900</v>
      </c>
      <c r="D525" s="9" t="s">
        <v>3748</v>
      </c>
      <c r="E525" s="8" t="s">
        <v>3749</v>
      </c>
      <c r="F525" s="8" t="s">
        <v>3309</v>
      </c>
      <c r="G525" s="8" t="s">
        <v>47</v>
      </c>
      <c r="H525" s="8" t="s">
        <v>3901</v>
      </c>
      <c r="I525" s="8" t="s">
        <v>49</v>
      </c>
      <c r="J525" s="10">
        <v>3.47</v>
      </c>
      <c r="K525" s="8" t="s">
        <v>3902</v>
      </c>
      <c r="L525" s="8" t="s">
        <v>3903</v>
      </c>
      <c r="M525" s="8" t="s">
        <v>86</v>
      </c>
      <c r="N525" s="8" t="s">
        <v>3904</v>
      </c>
      <c r="O525" s="8" t="s">
        <v>52</v>
      </c>
      <c r="P525" s="8"/>
      <c r="Q525" s="8"/>
      <c r="R525" s="8" t="s">
        <v>114</v>
      </c>
      <c r="S525" s="8" t="s">
        <v>3905</v>
      </c>
      <c r="T525" s="11" t="str">
        <f t="shared" si="2"/>
        <v>Justin Roeder</v>
      </c>
      <c r="U525" s="8" t="s">
        <v>311</v>
      </c>
      <c r="V525" s="8" t="s">
        <v>3906</v>
      </c>
      <c r="W525" s="8" t="s">
        <v>3907</v>
      </c>
      <c r="X525" s="8" t="s">
        <v>3908</v>
      </c>
      <c r="Y525" s="8" t="s">
        <v>60</v>
      </c>
      <c r="Z525" s="12" t="s">
        <v>3909</v>
      </c>
      <c r="AA525" s="8" t="s">
        <v>60</v>
      </c>
      <c r="AB525" s="12" t="s">
        <v>3910</v>
      </c>
      <c r="AC525" s="8" t="s">
        <v>60</v>
      </c>
      <c r="AD525" s="12" t="s">
        <v>3911</v>
      </c>
      <c r="AE525" s="8"/>
      <c r="AF525" s="8" t="s">
        <v>3912</v>
      </c>
      <c r="AG525" s="8" t="s">
        <v>3760</v>
      </c>
      <c r="AH525" s="8" t="s">
        <v>654</v>
      </c>
      <c r="AI525" s="8" t="s">
        <v>66</v>
      </c>
      <c r="AJ525" s="8" t="s">
        <v>86</v>
      </c>
      <c r="AK525" s="13" t="s">
        <v>3913</v>
      </c>
      <c r="AL525" s="13" t="s">
        <v>741</v>
      </c>
      <c r="AM525" s="8" t="s">
        <v>2152</v>
      </c>
      <c r="AN525" s="8" t="s">
        <v>3914</v>
      </c>
      <c r="AO525" s="13" t="s">
        <v>3915</v>
      </c>
      <c r="AP525" s="9" t="s">
        <v>3912</v>
      </c>
      <c r="AQ525" s="11">
        <v>21748.0</v>
      </c>
    </row>
    <row r="526">
      <c r="A526" s="8" t="str">
        <f t="shared" si="1"/>
        <v>Justin Amburgy</v>
      </c>
      <c r="B526" s="8" t="s">
        <v>3899</v>
      </c>
      <c r="C526" s="8" t="s">
        <v>3900</v>
      </c>
      <c r="D526" s="9" t="s">
        <v>3748</v>
      </c>
      <c r="E526" s="8" t="s">
        <v>3749</v>
      </c>
      <c r="F526" s="8" t="s">
        <v>3309</v>
      </c>
      <c r="G526" s="8" t="s">
        <v>47</v>
      </c>
      <c r="H526" s="8" t="s">
        <v>3901</v>
      </c>
      <c r="I526" s="8" t="s">
        <v>49</v>
      </c>
      <c r="J526" s="10">
        <v>3.47</v>
      </c>
      <c r="K526" s="8" t="s">
        <v>3902</v>
      </c>
      <c r="L526" s="8" t="s">
        <v>3903</v>
      </c>
      <c r="M526" s="8"/>
      <c r="N526" s="8" t="s">
        <v>3916</v>
      </c>
      <c r="O526" s="8" t="s">
        <v>52</v>
      </c>
      <c r="P526" s="8" t="s">
        <v>490</v>
      </c>
      <c r="Q526" s="8"/>
      <c r="R526" s="8" t="s">
        <v>114</v>
      </c>
      <c r="S526" s="8" t="s">
        <v>3917</v>
      </c>
      <c r="T526" s="11" t="str">
        <f t="shared" si="2"/>
        <v>Justin Amburgy</v>
      </c>
      <c r="U526" s="8" t="s">
        <v>498</v>
      </c>
      <c r="V526" s="8" t="s">
        <v>3918</v>
      </c>
      <c r="W526" s="8"/>
      <c r="X526" s="8" t="s">
        <v>3908</v>
      </c>
      <c r="Y526" s="12" t="s">
        <v>3919</v>
      </c>
      <c r="Z526" s="12" t="s">
        <v>3909</v>
      </c>
      <c r="AA526" s="8" t="s">
        <v>60</v>
      </c>
      <c r="AB526" s="12" t="s">
        <v>3910</v>
      </c>
      <c r="AC526" s="8" t="s">
        <v>60</v>
      </c>
      <c r="AD526" s="12" t="s">
        <v>3911</v>
      </c>
      <c r="AE526" s="8"/>
      <c r="AF526" s="8" t="s">
        <v>3912</v>
      </c>
      <c r="AG526" s="8" t="s">
        <v>3760</v>
      </c>
      <c r="AH526" s="8" t="s">
        <v>654</v>
      </c>
      <c r="AI526" s="8" t="s">
        <v>66</v>
      </c>
      <c r="AJ526" s="8"/>
      <c r="AK526" s="13" t="s">
        <v>3913</v>
      </c>
      <c r="AL526" s="13" t="s">
        <v>741</v>
      </c>
      <c r="AM526" s="8" t="s">
        <v>2152</v>
      </c>
      <c r="AN526" s="8" t="s">
        <v>3914</v>
      </c>
      <c r="AO526" s="13" t="s">
        <v>3915</v>
      </c>
      <c r="AP526" s="9" t="s">
        <v>3912</v>
      </c>
      <c r="AQ526" s="11">
        <v>21748.0</v>
      </c>
    </row>
    <row r="527">
      <c r="A527" s="8" t="str">
        <f t="shared" si="1"/>
        <v>Jay Miller</v>
      </c>
      <c r="B527" s="8" t="s">
        <v>3899</v>
      </c>
      <c r="C527" s="8" t="s">
        <v>3900</v>
      </c>
      <c r="D527" s="9" t="s">
        <v>3748</v>
      </c>
      <c r="E527" s="8" t="s">
        <v>3749</v>
      </c>
      <c r="F527" s="8" t="s">
        <v>3309</v>
      </c>
      <c r="G527" s="8" t="s">
        <v>47</v>
      </c>
      <c r="H527" s="8" t="s">
        <v>3901</v>
      </c>
      <c r="I527" s="8" t="s">
        <v>49</v>
      </c>
      <c r="J527" s="10">
        <v>3.47</v>
      </c>
      <c r="K527" s="8" t="s">
        <v>3902</v>
      </c>
      <c r="L527" s="8" t="s">
        <v>3903</v>
      </c>
      <c r="M527" s="8"/>
      <c r="N527" s="8" t="s">
        <v>3920</v>
      </c>
      <c r="O527" s="8" t="s">
        <v>52</v>
      </c>
      <c r="P527" s="8"/>
      <c r="Q527" s="8"/>
      <c r="R527" s="8" t="s">
        <v>698</v>
      </c>
      <c r="S527" s="8" t="s">
        <v>492</v>
      </c>
      <c r="T527" s="11" t="str">
        <f t="shared" si="2"/>
        <v>Jay Miller</v>
      </c>
      <c r="U527" s="8" t="s">
        <v>80</v>
      </c>
      <c r="V527" s="8" t="s">
        <v>3921</v>
      </c>
      <c r="W527" s="8"/>
      <c r="X527" s="8" t="s">
        <v>3908</v>
      </c>
      <c r="Y527" s="8" t="s">
        <v>60</v>
      </c>
      <c r="Z527" s="12" t="s">
        <v>3909</v>
      </c>
      <c r="AA527" s="8" t="s">
        <v>60</v>
      </c>
      <c r="AB527" s="12" t="s">
        <v>3910</v>
      </c>
      <c r="AC527" s="8" t="s">
        <v>60</v>
      </c>
      <c r="AD527" s="12" t="s">
        <v>3911</v>
      </c>
      <c r="AE527" s="8"/>
      <c r="AF527" s="8" t="s">
        <v>3912</v>
      </c>
      <c r="AG527" s="8" t="s">
        <v>3760</v>
      </c>
      <c r="AH527" s="8" t="s">
        <v>654</v>
      </c>
      <c r="AI527" s="8" t="s">
        <v>66</v>
      </c>
      <c r="AJ527" s="8"/>
      <c r="AK527" s="13" t="s">
        <v>3913</v>
      </c>
      <c r="AL527" s="13" t="s">
        <v>741</v>
      </c>
      <c r="AM527" s="8" t="s">
        <v>2152</v>
      </c>
      <c r="AN527" s="8" t="s">
        <v>3914</v>
      </c>
      <c r="AO527" s="13" t="s">
        <v>3915</v>
      </c>
      <c r="AP527" s="9" t="s">
        <v>3912</v>
      </c>
      <c r="AQ527" s="11">
        <v>21748.0</v>
      </c>
    </row>
    <row r="528">
      <c r="A528" s="8" t="str">
        <f t="shared" si="1"/>
        <v>Tony Miller</v>
      </c>
      <c r="B528" s="8" t="s">
        <v>3922</v>
      </c>
      <c r="C528" s="8" t="s">
        <v>1646</v>
      </c>
      <c r="D528" s="9" t="s">
        <v>3748</v>
      </c>
      <c r="E528" s="8" t="s">
        <v>3923</v>
      </c>
      <c r="F528" s="8" t="s">
        <v>3309</v>
      </c>
      <c r="G528" s="8" t="s">
        <v>47</v>
      </c>
      <c r="H528" s="8" t="s">
        <v>3924</v>
      </c>
      <c r="I528" s="8" t="s">
        <v>49</v>
      </c>
      <c r="J528" s="10">
        <v>3.69</v>
      </c>
      <c r="K528" s="8" t="s">
        <v>3925</v>
      </c>
      <c r="L528" s="8" t="s">
        <v>2217</v>
      </c>
      <c r="M528" s="8" t="s">
        <v>86</v>
      </c>
      <c r="N528" s="8" t="s">
        <v>3926</v>
      </c>
      <c r="O528" s="8" t="s">
        <v>52</v>
      </c>
      <c r="P528" s="8" t="s">
        <v>490</v>
      </c>
      <c r="Q528" s="8"/>
      <c r="R528" s="8" t="s">
        <v>1606</v>
      </c>
      <c r="S528" s="8" t="s">
        <v>492</v>
      </c>
      <c r="T528" s="11" t="str">
        <f t="shared" si="2"/>
        <v>Tony Miller</v>
      </c>
      <c r="U528" s="8" t="s">
        <v>55</v>
      </c>
      <c r="V528" s="8" t="s">
        <v>3927</v>
      </c>
      <c r="W528" s="8"/>
      <c r="X528" s="8" t="s">
        <v>3928</v>
      </c>
      <c r="Y528" s="8" t="s">
        <v>60</v>
      </c>
      <c r="Z528" s="12" t="s">
        <v>3929</v>
      </c>
      <c r="AA528" s="8" t="s">
        <v>60</v>
      </c>
      <c r="AB528" s="12" t="s">
        <v>3930</v>
      </c>
      <c r="AC528" s="8" t="s">
        <v>60</v>
      </c>
      <c r="AD528" s="12" t="s">
        <v>3931</v>
      </c>
      <c r="AE528" s="8" t="s">
        <v>3932</v>
      </c>
      <c r="AF528" s="8" t="s">
        <v>3933</v>
      </c>
      <c r="AG528" s="8" t="s">
        <v>3760</v>
      </c>
      <c r="AH528" s="8" t="s">
        <v>232</v>
      </c>
      <c r="AI528" s="8" t="s">
        <v>66</v>
      </c>
      <c r="AJ528" s="8" t="s">
        <v>86</v>
      </c>
      <c r="AK528" s="8" t="s">
        <v>2229</v>
      </c>
      <c r="AL528" s="8" t="s">
        <v>3934</v>
      </c>
      <c r="AM528" s="8" t="s">
        <v>1570</v>
      </c>
      <c r="AN528" s="8" t="s">
        <v>3935</v>
      </c>
      <c r="AO528" s="13" t="s">
        <v>3936</v>
      </c>
      <c r="AP528" s="9" t="s">
        <v>3933</v>
      </c>
      <c r="AQ528" s="11">
        <v>31105.0</v>
      </c>
    </row>
    <row r="529">
      <c r="A529" s="8" t="str">
        <f t="shared" si="1"/>
        <v>Camille Ross</v>
      </c>
      <c r="B529" s="8" t="s">
        <v>3922</v>
      </c>
      <c r="C529" s="8" t="s">
        <v>1646</v>
      </c>
      <c r="D529" s="9" t="s">
        <v>3748</v>
      </c>
      <c r="E529" s="8" t="s">
        <v>3923</v>
      </c>
      <c r="F529" s="8" t="s">
        <v>3309</v>
      </c>
      <c r="G529" s="8" t="s">
        <v>47</v>
      </c>
      <c r="H529" s="8" t="s">
        <v>3924</v>
      </c>
      <c r="I529" s="8" t="s">
        <v>49</v>
      </c>
      <c r="J529" s="10">
        <v>3.69</v>
      </c>
      <c r="K529" s="8" t="s">
        <v>3925</v>
      </c>
      <c r="L529" s="8" t="s">
        <v>2217</v>
      </c>
      <c r="M529" s="8" t="s">
        <v>86</v>
      </c>
      <c r="N529" s="8" t="s">
        <v>3937</v>
      </c>
      <c r="O529" s="8" t="s">
        <v>52</v>
      </c>
      <c r="P529" s="8"/>
      <c r="Q529" s="8"/>
      <c r="R529" s="8" t="s">
        <v>3938</v>
      </c>
      <c r="S529" s="8" t="s">
        <v>3939</v>
      </c>
      <c r="T529" s="11" t="str">
        <f t="shared" si="2"/>
        <v>Camille Ross</v>
      </c>
      <c r="U529" s="8" t="s">
        <v>149</v>
      </c>
      <c r="V529" s="8" t="s">
        <v>3940</v>
      </c>
      <c r="W529" s="8"/>
      <c r="X529" s="8" t="s">
        <v>3928</v>
      </c>
      <c r="Y529" s="8" t="s">
        <v>60</v>
      </c>
      <c r="Z529" s="12" t="s">
        <v>3929</v>
      </c>
      <c r="AA529" s="8" t="s">
        <v>60</v>
      </c>
      <c r="AB529" s="12" t="s">
        <v>3930</v>
      </c>
      <c r="AC529" s="8" t="s">
        <v>60</v>
      </c>
      <c r="AD529" s="12" t="s">
        <v>3931</v>
      </c>
      <c r="AE529" s="8" t="s">
        <v>3932</v>
      </c>
      <c r="AF529" s="8" t="s">
        <v>3933</v>
      </c>
      <c r="AG529" s="8" t="s">
        <v>3760</v>
      </c>
      <c r="AH529" s="8" t="s">
        <v>232</v>
      </c>
      <c r="AI529" s="8" t="s">
        <v>66</v>
      </c>
      <c r="AJ529" s="8" t="s">
        <v>86</v>
      </c>
      <c r="AK529" s="8" t="s">
        <v>2229</v>
      </c>
      <c r="AL529" s="8" t="s">
        <v>3934</v>
      </c>
      <c r="AM529" s="8" t="s">
        <v>1570</v>
      </c>
      <c r="AN529" s="8" t="s">
        <v>3935</v>
      </c>
      <c r="AO529" s="13" t="s">
        <v>3936</v>
      </c>
      <c r="AP529" s="9" t="s">
        <v>3933</v>
      </c>
      <c r="AQ529" s="11">
        <v>31105.0</v>
      </c>
    </row>
    <row r="530">
      <c r="A530" s="8" t="str">
        <f t="shared" si="1"/>
        <v>Ricardo Page</v>
      </c>
      <c r="B530" s="8" t="s">
        <v>3922</v>
      </c>
      <c r="C530" s="8" t="s">
        <v>1646</v>
      </c>
      <c r="D530" s="9" t="s">
        <v>3748</v>
      </c>
      <c r="E530" s="8" t="s">
        <v>3923</v>
      </c>
      <c r="F530" s="8" t="s">
        <v>3309</v>
      </c>
      <c r="G530" s="8" t="s">
        <v>47</v>
      </c>
      <c r="H530" s="8" t="s">
        <v>3924</v>
      </c>
      <c r="I530" s="8" t="s">
        <v>49</v>
      </c>
      <c r="J530" s="10">
        <v>3.69</v>
      </c>
      <c r="K530" s="8" t="s">
        <v>3925</v>
      </c>
      <c r="L530" s="8" t="s">
        <v>2217</v>
      </c>
      <c r="M530" s="8"/>
      <c r="N530" s="20" t="s">
        <v>3941</v>
      </c>
      <c r="O530" s="8" t="s">
        <v>52</v>
      </c>
      <c r="P530" s="8" t="s">
        <v>207</v>
      </c>
      <c r="Q530" s="8"/>
      <c r="R530" s="8" t="s">
        <v>1479</v>
      </c>
      <c r="S530" s="8" t="s">
        <v>2995</v>
      </c>
      <c r="T530" s="11" t="str">
        <f t="shared" si="2"/>
        <v>Ricardo Page</v>
      </c>
      <c r="U530" s="8" t="s">
        <v>160</v>
      </c>
      <c r="V530" s="8" t="s">
        <v>3942</v>
      </c>
      <c r="W530" s="8"/>
      <c r="X530" s="8" t="s">
        <v>3928</v>
      </c>
      <c r="Y530" s="8"/>
      <c r="Z530" s="8"/>
      <c r="AA530" s="8"/>
      <c r="AB530" s="8"/>
      <c r="AC530" s="8"/>
      <c r="AD530" s="8"/>
      <c r="AE530" s="8" t="s">
        <v>3932</v>
      </c>
      <c r="AF530" s="8" t="s">
        <v>3933</v>
      </c>
      <c r="AG530" s="8" t="s">
        <v>3760</v>
      </c>
      <c r="AH530" s="8" t="s">
        <v>232</v>
      </c>
      <c r="AI530" s="8" t="s">
        <v>66</v>
      </c>
      <c r="AJ530" s="8"/>
      <c r="AK530" s="13" t="s">
        <v>2229</v>
      </c>
      <c r="AL530" s="13" t="s">
        <v>3934</v>
      </c>
      <c r="AM530" s="8" t="s">
        <v>1570</v>
      </c>
      <c r="AN530" s="8" t="s">
        <v>3935</v>
      </c>
      <c r="AO530" s="13" t="s">
        <v>3936</v>
      </c>
      <c r="AP530" s="9" t="s">
        <v>3933</v>
      </c>
      <c r="AQ530" s="11">
        <v>31105.0</v>
      </c>
    </row>
    <row r="531">
      <c r="A531" s="8" t="str">
        <f t="shared" si="1"/>
        <v>Jamaal Barnes</v>
      </c>
      <c r="B531" s="8" t="s">
        <v>3922</v>
      </c>
      <c r="C531" s="8" t="s">
        <v>1646</v>
      </c>
      <c r="D531" s="9" t="s">
        <v>3748</v>
      </c>
      <c r="E531" s="8" t="s">
        <v>3923</v>
      </c>
      <c r="F531" s="8" t="s">
        <v>3309</v>
      </c>
      <c r="G531" s="8" t="s">
        <v>47</v>
      </c>
      <c r="H531" s="8" t="s">
        <v>3924</v>
      </c>
      <c r="I531" s="8" t="s">
        <v>49</v>
      </c>
      <c r="J531" s="10">
        <v>3.69</v>
      </c>
      <c r="K531" s="8" t="s">
        <v>3925</v>
      </c>
      <c r="L531" s="8" t="s">
        <v>2217</v>
      </c>
      <c r="M531" s="8"/>
      <c r="N531" s="8" t="s">
        <v>3943</v>
      </c>
      <c r="O531" s="8" t="s">
        <v>52</v>
      </c>
      <c r="P531" s="8" t="s">
        <v>3944</v>
      </c>
      <c r="Q531" s="8"/>
      <c r="R531" s="8" t="s">
        <v>3945</v>
      </c>
      <c r="S531" s="8" t="s">
        <v>3946</v>
      </c>
      <c r="T531" s="11" t="str">
        <f t="shared" si="2"/>
        <v>Jamaal Barnes</v>
      </c>
      <c r="U531" s="8" t="s">
        <v>674</v>
      </c>
      <c r="V531" s="8" t="s">
        <v>3947</v>
      </c>
      <c r="W531" s="8"/>
      <c r="X531" s="8" t="s">
        <v>3928</v>
      </c>
      <c r="Y531" s="12" t="s">
        <v>3948</v>
      </c>
      <c r="Z531" s="12" t="s">
        <v>3929</v>
      </c>
      <c r="AA531" s="8" t="s">
        <v>60</v>
      </c>
      <c r="AB531" s="12" t="s">
        <v>3930</v>
      </c>
      <c r="AC531" s="12" t="s">
        <v>3949</v>
      </c>
      <c r="AD531" s="12" t="s">
        <v>3931</v>
      </c>
      <c r="AE531" s="8" t="s">
        <v>3932</v>
      </c>
      <c r="AF531" s="8" t="s">
        <v>3933</v>
      </c>
      <c r="AG531" s="8" t="s">
        <v>3760</v>
      </c>
      <c r="AH531" s="8" t="s">
        <v>232</v>
      </c>
      <c r="AI531" s="8" t="s">
        <v>66</v>
      </c>
      <c r="AJ531" s="8"/>
      <c r="AK531" s="8" t="s">
        <v>2229</v>
      </c>
      <c r="AL531" s="8" t="s">
        <v>3934</v>
      </c>
      <c r="AM531" s="8" t="s">
        <v>1570</v>
      </c>
      <c r="AN531" s="8" t="s">
        <v>3935</v>
      </c>
      <c r="AO531" s="8" t="s">
        <v>3936</v>
      </c>
      <c r="AP531" s="8" t="s">
        <v>3933</v>
      </c>
      <c r="AQ531" s="11">
        <v>31105.0</v>
      </c>
    </row>
    <row r="532">
      <c r="A532" s="8" t="str">
        <f t="shared" si="1"/>
        <v>Paul Zalewski</v>
      </c>
      <c r="B532" s="8" t="s">
        <v>3922</v>
      </c>
      <c r="C532" s="8" t="s">
        <v>1646</v>
      </c>
      <c r="D532" s="9" t="s">
        <v>3748</v>
      </c>
      <c r="E532" s="8" t="s">
        <v>3923</v>
      </c>
      <c r="F532" s="8" t="s">
        <v>3309</v>
      </c>
      <c r="G532" s="8" t="s">
        <v>47</v>
      </c>
      <c r="H532" s="8" t="s">
        <v>3924</v>
      </c>
      <c r="I532" s="8" t="s">
        <v>49</v>
      </c>
      <c r="J532" s="10">
        <v>3.69</v>
      </c>
      <c r="K532" s="8" t="s">
        <v>3925</v>
      </c>
      <c r="L532" s="8" t="s">
        <v>2217</v>
      </c>
      <c r="M532" s="8"/>
      <c r="N532" s="8" t="s">
        <v>3950</v>
      </c>
      <c r="O532" s="8" t="s">
        <v>52</v>
      </c>
      <c r="P532" s="8" t="s">
        <v>3944</v>
      </c>
      <c r="Q532" s="8"/>
      <c r="R532" s="8" t="s">
        <v>425</v>
      </c>
      <c r="S532" s="8" t="s">
        <v>3951</v>
      </c>
      <c r="T532" s="11" t="str">
        <f t="shared" si="2"/>
        <v>Paul Zalewski</v>
      </c>
      <c r="U532" s="8" t="s">
        <v>386</v>
      </c>
      <c r="V532" s="8" t="s">
        <v>3952</v>
      </c>
      <c r="W532" s="8"/>
      <c r="X532" s="8" t="s">
        <v>3928</v>
      </c>
      <c r="Y532" s="8" t="s">
        <v>60</v>
      </c>
      <c r="Z532" s="12" t="s">
        <v>3929</v>
      </c>
      <c r="AA532" s="12" t="s">
        <v>3953</v>
      </c>
      <c r="AB532" s="12" t="s">
        <v>3930</v>
      </c>
      <c r="AC532" s="12" t="s">
        <v>3954</v>
      </c>
      <c r="AD532" s="12" t="s">
        <v>3931</v>
      </c>
      <c r="AE532" s="8" t="s">
        <v>3932</v>
      </c>
      <c r="AF532" s="8" t="s">
        <v>3933</v>
      </c>
      <c r="AG532" s="8" t="s">
        <v>3760</v>
      </c>
      <c r="AH532" s="8" t="s">
        <v>232</v>
      </c>
      <c r="AI532" s="8" t="s">
        <v>66</v>
      </c>
      <c r="AJ532" s="8"/>
      <c r="AK532" s="8" t="s">
        <v>2229</v>
      </c>
      <c r="AL532" s="8" t="s">
        <v>3934</v>
      </c>
      <c r="AM532" s="8" t="s">
        <v>1570</v>
      </c>
      <c r="AN532" s="8" t="s">
        <v>3935</v>
      </c>
      <c r="AO532" s="8" t="s">
        <v>3936</v>
      </c>
      <c r="AP532" s="8" t="s">
        <v>3933</v>
      </c>
      <c r="AQ532" s="11">
        <v>31105.0</v>
      </c>
    </row>
    <row r="533">
      <c r="A533" s="8" t="str">
        <f t="shared" si="1"/>
        <v>Rebecca Richtman</v>
      </c>
      <c r="B533" s="8" t="s">
        <v>3922</v>
      </c>
      <c r="C533" s="8" t="s">
        <v>1646</v>
      </c>
      <c r="D533" s="9" t="s">
        <v>3748</v>
      </c>
      <c r="E533" s="8" t="s">
        <v>3923</v>
      </c>
      <c r="F533" s="8" t="s">
        <v>3309</v>
      </c>
      <c r="G533" s="8" t="s">
        <v>47</v>
      </c>
      <c r="H533" s="8" t="s">
        <v>3924</v>
      </c>
      <c r="I533" s="8" t="s">
        <v>49</v>
      </c>
      <c r="J533" s="10">
        <v>3.69</v>
      </c>
      <c r="K533" s="8" t="s">
        <v>3925</v>
      </c>
      <c r="L533" s="8" t="s">
        <v>2217</v>
      </c>
      <c r="M533" s="8" t="s">
        <v>86</v>
      </c>
      <c r="N533" s="8" t="s">
        <v>3955</v>
      </c>
      <c r="O533" s="8" t="s">
        <v>52</v>
      </c>
      <c r="P533" s="8"/>
      <c r="Q533" s="8"/>
      <c r="R533" s="8" t="s">
        <v>3956</v>
      </c>
      <c r="S533" s="8" t="s">
        <v>3957</v>
      </c>
      <c r="T533" s="11" t="str">
        <f t="shared" si="2"/>
        <v>Rebecca Richtman</v>
      </c>
      <c r="U533" s="8" t="s">
        <v>106</v>
      </c>
      <c r="V533" s="8" t="s">
        <v>3958</v>
      </c>
      <c r="W533" s="8"/>
      <c r="X533" s="8" t="s">
        <v>3928</v>
      </c>
      <c r="Y533" s="12" t="s">
        <v>3959</v>
      </c>
      <c r="Z533" s="12" t="s">
        <v>3929</v>
      </c>
      <c r="AA533" s="8" t="s">
        <v>60</v>
      </c>
      <c r="AB533" s="12" t="s">
        <v>3930</v>
      </c>
      <c r="AC533" s="12" t="s">
        <v>3960</v>
      </c>
      <c r="AD533" s="12" t="s">
        <v>3931</v>
      </c>
      <c r="AE533" s="8" t="s">
        <v>3932</v>
      </c>
      <c r="AF533" s="8" t="s">
        <v>3933</v>
      </c>
      <c r="AG533" s="8" t="s">
        <v>3760</v>
      </c>
      <c r="AH533" s="8" t="s">
        <v>232</v>
      </c>
      <c r="AI533" s="8" t="s">
        <v>66</v>
      </c>
      <c r="AJ533" s="8" t="s">
        <v>86</v>
      </c>
      <c r="AK533" s="13" t="s">
        <v>2229</v>
      </c>
      <c r="AL533" s="13" t="s">
        <v>3934</v>
      </c>
      <c r="AM533" s="8" t="s">
        <v>1570</v>
      </c>
      <c r="AN533" s="8" t="s">
        <v>3935</v>
      </c>
      <c r="AO533" s="13" t="s">
        <v>3936</v>
      </c>
      <c r="AP533" s="15" t="s">
        <v>3933</v>
      </c>
      <c r="AQ533" s="11">
        <v>31105.0</v>
      </c>
    </row>
    <row r="534">
      <c r="A534" s="8" t="str">
        <f t="shared" si="1"/>
        <v>Pashen Williams</v>
      </c>
      <c r="B534" s="8" t="s">
        <v>3922</v>
      </c>
      <c r="C534" s="8" t="s">
        <v>1646</v>
      </c>
      <c r="D534" s="9" t="s">
        <v>3748</v>
      </c>
      <c r="E534" s="8" t="s">
        <v>3923</v>
      </c>
      <c r="F534" s="8" t="s">
        <v>3309</v>
      </c>
      <c r="G534" s="8" t="s">
        <v>47</v>
      </c>
      <c r="H534" s="8" t="s">
        <v>3924</v>
      </c>
      <c r="I534" s="8" t="s">
        <v>49</v>
      </c>
      <c r="J534" s="10">
        <v>3.69</v>
      </c>
      <c r="K534" s="8" t="s">
        <v>3925</v>
      </c>
      <c r="L534" s="8" t="s">
        <v>2217</v>
      </c>
      <c r="M534" s="8"/>
      <c r="N534" s="20" t="s">
        <v>3961</v>
      </c>
      <c r="O534" s="8" t="s">
        <v>52</v>
      </c>
      <c r="P534" s="8" t="s">
        <v>207</v>
      </c>
      <c r="Q534" s="8"/>
      <c r="R534" s="8" t="s">
        <v>3962</v>
      </c>
      <c r="S534" s="8" t="s">
        <v>1878</v>
      </c>
      <c r="T534" s="11" t="str">
        <f t="shared" si="2"/>
        <v>Pashen Williams</v>
      </c>
      <c r="U534" s="8" t="s">
        <v>80</v>
      </c>
      <c r="V534" s="8" t="s">
        <v>3963</v>
      </c>
      <c r="W534" s="8"/>
      <c r="X534" s="8" t="s">
        <v>3928</v>
      </c>
      <c r="Y534" s="8"/>
      <c r="Z534" s="8"/>
      <c r="AA534" s="8"/>
      <c r="AB534" s="8"/>
      <c r="AC534" s="8"/>
      <c r="AD534" s="8"/>
      <c r="AE534" s="8" t="s">
        <v>3932</v>
      </c>
      <c r="AF534" s="8" t="s">
        <v>3933</v>
      </c>
      <c r="AG534" s="8" t="s">
        <v>3760</v>
      </c>
      <c r="AH534" s="8" t="s">
        <v>232</v>
      </c>
      <c r="AI534" s="8" t="s">
        <v>66</v>
      </c>
      <c r="AJ534" s="8"/>
      <c r="AK534" s="13" t="s">
        <v>2229</v>
      </c>
      <c r="AL534" s="13" t="s">
        <v>3934</v>
      </c>
      <c r="AM534" s="8" t="s">
        <v>1570</v>
      </c>
      <c r="AN534" s="8" t="s">
        <v>3935</v>
      </c>
      <c r="AO534" s="13" t="s">
        <v>3936</v>
      </c>
      <c r="AP534" s="9" t="s">
        <v>3933</v>
      </c>
      <c r="AQ534" s="11">
        <v>31105.0</v>
      </c>
    </row>
    <row r="535">
      <c r="A535" s="8" t="str">
        <f t="shared" si="1"/>
        <v>AC Ryan has been removed. </v>
      </c>
      <c r="B535" s="8" t="s">
        <v>3922</v>
      </c>
      <c r="C535" s="8" t="s">
        <v>1646</v>
      </c>
      <c r="D535" s="9" t="s">
        <v>3748</v>
      </c>
      <c r="E535" s="8" t="s">
        <v>3923</v>
      </c>
      <c r="F535" s="8" t="s">
        <v>3309</v>
      </c>
      <c r="G535" s="8" t="s">
        <v>47</v>
      </c>
      <c r="H535" s="8" t="s">
        <v>3924</v>
      </c>
      <c r="I535" s="8" t="s">
        <v>49</v>
      </c>
      <c r="J535" s="10">
        <v>3.69</v>
      </c>
      <c r="K535" s="8" t="s">
        <v>3925</v>
      </c>
      <c r="L535" s="8" t="s">
        <v>2217</v>
      </c>
      <c r="M535" s="8"/>
      <c r="N535" s="8" t="s">
        <v>3964</v>
      </c>
      <c r="O535" s="8" t="s">
        <v>52</v>
      </c>
      <c r="P535" s="8"/>
      <c r="Q535" s="8" t="s">
        <v>277</v>
      </c>
      <c r="R535" s="8" t="s">
        <v>524</v>
      </c>
      <c r="S535" s="8"/>
      <c r="T535" s="11" t="str">
        <f t="shared" si="2"/>
        <v>AC Ryan has been removed. </v>
      </c>
      <c r="U535" s="8"/>
      <c r="V535" s="8"/>
      <c r="W535" s="8"/>
      <c r="X535" s="8" t="s">
        <v>3928</v>
      </c>
      <c r="Y535" s="12" t="s">
        <v>3965</v>
      </c>
      <c r="Z535" s="12" t="s">
        <v>3929</v>
      </c>
      <c r="AA535" s="8" t="s">
        <v>60</v>
      </c>
      <c r="AB535" s="12" t="s">
        <v>3930</v>
      </c>
      <c r="AC535" s="12" t="s">
        <v>3966</v>
      </c>
      <c r="AD535" s="12" t="s">
        <v>3931</v>
      </c>
      <c r="AE535" s="8" t="s">
        <v>3932</v>
      </c>
      <c r="AF535" s="8" t="s">
        <v>3933</v>
      </c>
      <c r="AG535" s="8" t="s">
        <v>3760</v>
      </c>
      <c r="AH535" s="8" t="s">
        <v>232</v>
      </c>
      <c r="AI535" s="8" t="s">
        <v>66</v>
      </c>
      <c r="AJ535" s="8"/>
      <c r="AK535" s="8" t="s">
        <v>2229</v>
      </c>
      <c r="AL535" s="8" t="s">
        <v>3934</v>
      </c>
      <c r="AM535" s="8" t="s">
        <v>1570</v>
      </c>
      <c r="AN535" s="8" t="s">
        <v>3935</v>
      </c>
      <c r="AO535" s="8" t="s">
        <v>3936</v>
      </c>
      <c r="AP535" s="8" t="s">
        <v>3933</v>
      </c>
      <c r="AQ535" s="11">
        <v>31105.0</v>
      </c>
    </row>
    <row r="536">
      <c r="A536" s="8" t="str">
        <f t="shared" si="1"/>
        <v>AC Raffael has been removed. </v>
      </c>
      <c r="B536" s="8" t="s">
        <v>3922</v>
      </c>
      <c r="C536" s="8" t="s">
        <v>1646</v>
      </c>
      <c r="D536" s="9" t="s">
        <v>3748</v>
      </c>
      <c r="E536" s="8" t="s">
        <v>3923</v>
      </c>
      <c r="F536" s="8" t="s">
        <v>3309</v>
      </c>
      <c r="G536" s="8" t="s">
        <v>47</v>
      </c>
      <c r="H536" s="8" t="s">
        <v>3924</v>
      </c>
      <c r="I536" s="8" t="s">
        <v>49</v>
      </c>
      <c r="J536" s="10">
        <v>3.69</v>
      </c>
      <c r="K536" s="8" t="s">
        <v>3925</v>
      </c>
      <c r="L536" s="8" t="s">
        <v>2217</v>
      </c>
      <c r="M536" s="8"/>
      <c r="N536" s="8" t="s">
        <v>3967</v>
      </c>
      <c r="O536" s="8" t="s">
        <v>52</v>
      </c>
      <c r="P536" s="8"/>
      <c r="Q536" s="8" t="s">
        <v>2847</v>
      </c>
      <c r="R536" s="8" t="s">
        <v>3968</v>
      </c>
      <c r="S536" s="8"/>
      <c r="T536" s="11" t="str">
        <f t="shared" si="2"/>
        <v>AC Raffael has been removed. </v>
      </c>
      <c r="U536" s="8"/>
      <c r="V536" s="8"/>
      <c r="W536" s="8"/>
      <c r="X536" s="8" t="s">
        <v>3928</v>
      </c>
      <c r="Y536" s="12" t="s">
        <v>3969</v>
      </c>
      <c r="Z536" s="12" t="s">
        <v>3929</v>
      </c>
      <c r="AA536" s="8" t="s">
        <v>60</v>
      </c>
      <c r="AB536" s="12" t="s">
        <v>3930</v>
      </c>
      <c r="AC536" s="8" t="s">
        <v>60</v>
      </c>
      <c r="AD536" s="12" t="s">
        <v>3931</v>
      </c>
      <c r="AE536" s="8" t="s">
        <v>3932</v>
      </c>
      <c r="AF536" s="8" t="s">
        <v>3933</v>
      </c>
      <c r="AG536" s="8" t="s">
        <v>3760</v>
      </c>
      <c r="AH536" s="8" t="s">
        <v>232</v>
      </c>
      <c r="AI536" s="8" t="s">
        <v>66</v>
      </c>
      <c r="AJ536" s="8"/>
      <c r="AK536" s="13" t="s">
        <v>2229</v>
      </c>
      <c r="AL536" s="13" t="s">
        <v>3934</v>
      </c>
      <c r="AM536" s="8" t="s">
        <v>1570</v>
      </c>
      <c r="AN536" s="8" t="s">
        <v>3935</v>
      </c>
      <c r="AO536" s="13" t="s">
        <v>3936</v>
      </c>
      <c r="AP536" s="9" t="s">
        <v>3933</v>
      </c>
      <c r="AQ536" s="11">
        <v>31105.0</v>
      </c>
    </row>
    <row r="537">
      <c r="A537" s="8" t="str">
        <f t="shared" si="1"/>
        <v>Aaron Combs</v>
      </c>
      <c r="B537" s="8" t="s">
        <v>3970</v>
      </c>
      <c r="C537" s="8" t="s">
        <v>3713</v>
      </c>
      <c r="D537" s="9" t="s">
        <v>3748</v>
      </c>
      <c r="E537" s="8" t="s">
        <v>3971</v>
      </c>
      <c r="F537" s="8" t="s">
        <v>3309</v>
      </c>
      <c r="G537" s="8" t="s">
        <v>47</v>
      </c>
      <c r="H537" s="8" t="s">
        <v>3972</v>
      </c>
      <c r="I537" s="8" t="s">
        <v>49</v>
      </c>
      <c r="J537" s="10">
        <v>3.2</v>
      </c>
      <c r="K537" s="8" t="s">
        <v>3973</v>
      </c>
      <c r="L537" s="8" t="s">
        <v>86</v>
      </c>
      <c r="M537" s="8" t="s">
        <v>86</v>
      </c>
      <c r="N537" s="8" t="s">
        <v>3974</v>
      </c>
      <c r="O537" s="8" t="s">
        <v>52</v>
      </c>
      <c r="P537" s="8"/>
      <c r="Q537" s="8"/>
      <c r="R537" s="8" t="s">
        <v>171</v>
      </c>
      <c r="S537" s="8" t="s">
        <v>3975</v>
      </c>
      <c r="T537" s="11" t="str">
        <f t="shared" si="2"/>
        <v>Aaron Combs</v>
      </c>
      <c r="U537" s="8" t="s">
        <v>311</v>
      </c>
      <c r="V537" s="8" t="s">
        <v>3976</v>
      </c>
      <c r="W537" s="8" t="s">
        <v>3977</v>
      </c>
      <c r="X537" s="8" t="s">
        <v>3978</v>
      </c>
      <c r="Y537" s="12" t="s">
        <v>3979</v>
      </c>
      <c r="Z537" s="8" t="s">
        <v>60</v>
      </c>
      <c r="AA537" s="12" t="s">
        <v>3980</v>
      </c>
      <c r="AB537" s="8" t="s">
        <v>60</v>
      </c>
      <c r="AC537" s="12" t="s">
        <v>3981</v>
      </c>
      <c r="AD537" s="8" t="s">
        <v>60</v>
      </c>
      <c r="AE537" s="8" t="s">
        <v>3982</v>
      </c>
      <c r="AF537" s="8" t="s">
        <v>3983</v>
      </c>
      <c r="AG537" s="8" t="s">
        <v>3760</v>
      </c>
      <c r="AH537" s="8" t="s">
        <v>65</v>
      </c>
      <c r="AI537" s="8" t="s">
        <v>66</v>
      </c>
      <c r="AJ537" s="8" t="s">
        <v>86</v>
      </c>
      <c r="AK537" s="13" t="s">
        <v>2229</v>
      </c>
      <c r="AL537" s="13" t="s">
        <v>3934</v>
      </c>
      <c r="AM537" s="8" t="s">
        <v>1570</v>
      </c>
      <c r="AN537" s="8" t="s">
        <v>3935</v>
      </c>
      <c r="AO537" s="13" t="s">
        <v>3936</v>
      </c>
      <c r="AP537" s="9" t="s">
        <v>3984</v>
      </c>
      <c r="AQ537" s="11">
        <v>11453.0</v>
      </c>
    </row>
    <row r="538">
      <c r="A538" s="8" t="str">
        <f t="shared" si="1"/>
        <v>Sean Magnuson</v>
      </c>
      <c r="B538" s="8" t="s">
        <v>3970</v>
      </c>
      <c r="C538" s="8" t="s">
        <v>3713</v>
      </c>
      <c r="D538" s="9" t="s">
        <v>3748</v>
      </c>
      <c r="E538" s="8" t="s">
        <v>3971</v>
      </c>
      <c r="F538" s="8" t="s">
        <v>3309</v>
      </c>
      <c r="G538" s="8" t="s">
        <v>47</v>
      </c>
      <c r="H538" s="8" t="s">
        <v>3972</v>
      </c>
      <c r="I538" s="8" t="s">
        <v>49</v>
      </c>
      <c r="J538" s="10">
        <v>3.2</v>
      </c>
      <c r="K538" s="8" t="s">
        <v>3973</v>
      </c>
      <c r="L538" s="8" t="s">
        <v>86</v>
      </c>
      <c r="M538" s="8" t="s">
        <v>86</v>
      </c>
      <c r="N538" s="8" t="s">
        <v>3985</v>
      </c>
      <c r="O538" s="8" t="s">
        <v>52</v>
      </c>
      <c r="P538" s="8"/>
      <c r="Q538" s="8"/>
      <c r="R538" s="8" t="s">
        <v>940</v>
      </c>
      <c r="S538" s="8" t="s">
        <v>3986</v>
      </c>
      <c r="T538" s="11" t="str">
        <f t="shared" si="2"/>
        <v>Sean Magnuson</v>
      </c>
      <c r="U538" s="8" t="s">
        <v>160</v>
      </c>
      <c r="V538" s="8" t="s">
        <v>3987</v>
      </c>
      <c r="W538" s="8"/>
      <c r="X538" s="8" t="s">
        <v>3978</v>
      </c>
      <c r="Y538" s="12" t="s">
        <v>3988</v>
      </c>
      <c r="Z538" s="8" t="s">
        <v>60</v>
      </c>
      <c r="AA538" s="12" t="s">
        <v>3989</v>
      </c>
      <c r="AB538" s="8" t="s">
        <v>60</v>
      </c>
      <c r="AC538" s="12" t="s">
        <v>3990</v>
      </c>
      <c r="AD538" s="8" t="s">
        <v>60</v>
      </c>
      <c r="AE538" s="8" t="s">
        <v>3982</v>
      </c>
      <c r="AF538" s="8" t="s">
        <v>3983</v>
      </c>
      <c r="AG538" s="8" t="s">
        <v>3760</v>
      </c>
      <c r="AH538" s="8" t="s">
        <v>65</v>
      </c>
      <c r="AI538" s="8" t="s">
        <v>66</v>
      </c>
      <c r="AJ538" s="8" t="s">
        <v>86</v>
      </c>
      <c r="AK538" s="13" t="s">
        <v>2229</v>
      </c>
      <c r="AL538" s="13" t="s">
        <v>3934</v>
      </c>
      <c r="AM538" s="8" t="s">
        <v>1570</v>
      </c>
      <c r="AN538" s="8" t="s">
        <v>3935</v>
      </c>
      <c r="AO538" s="13" t="s">
        <v>3936</v>
      </c>
      <c r="AP538" s="9" t="s">
        <v>3984</v>
      </c>
      <c r="AQ538" s="11">
        <v>11453.0</v>
      </c>
    </row>
    <row r="539">
      <c r="A539" s="8" t="str">
        <f t="shared" si="1"/>
        <v>Taylor Robinson</v>
      </c>
      <c r="B539" s="8" t="s">
        <v>3970</v>
      </c>
      <c r="C539" s="8" t="s">
        <v>3713</v>
      </c>
      <c r="D539" s="9" t="s">
        <v>3748</v>
      </c>
      <c r="E539" s="8" t="s">
        <v>3971</v>
      </c>
      <c r="F539" s="8" t="s">
        <v>3309</v>
      </c>
      <c r="G539" s="8" t="s">
        <v>47</v>
      </c>
      <c r="H539" s="8" t="s">
        <v>3972</v>
      </c>
      <c r="I539" s="8" t="s">
        <v>49</v>
      </c>
      <c r="J539" s="10">
        <v>3.2</v>
      </c>
      <c r="K539" s="8" t="s">
        <v>3973</v>
      </c>
      <c r="L539" s="8"/>
      <c r="M539" s="8"/>
      <c r="N539" s="8" t="s">
        <v>3991</v>
      </c>
      <c r="O539" s="8" t="s">
        <v>52</v>
      </c>
      <c r="P539" s="8"/>
      <c r="Q539" s="8"/>
      <c r="R539" s="8" t="s">
        <v>518</v>
      </c>
      <c r="S539" s="8" t="s">
        <v>3018</v>
      </c>
      <c r="T539" s="11" t="str">
        <f t="shared" si="2"/>
        <v>Taylor Robinson</v>
      </c>
      <c r="U539" s="8" t="s">
        <v>674</v>
      </c>
      <c r="V539" s="8"/>
      <c r="W539" s="8"/>
      <c r="X539" s="8" t="s">
        <v>3978</v>
      </c>
      <c r="Y539" s="8" t="s">
        <v>60</v>
      </c>
      <c r="Z539" s="12" t="s">
        <v>3992</v>
      </c>
      <c r="AA539" s="8" t="s">
        <v>60</v>
      </c>
      <c r="AB539" s="8" t="s">
        <v>60</v>
      </c>
      <c r="AC539" s="12" t="s">
        <v>3993</v>
      </c>
      <c r="AD539" s="8" t="s">
        <v>60</v>
      </c>
      <c r="AE539" s="8" t="s">
        <v>3982</v>
      </c>
      <c r="AF539" s="8" t="s">
        <v>3983</v>
      </c>
      <c r="AG539" s="8" t="s">
        <v>3760</v>
      </c>
      <c r="AH539" s="8" t="s">
        <v>65</v>
      </c>
      <c r="AI539" s="8" t="s">
        <v>66</v>
      </c>
      <c r="AJ539" s="8"/>
      <c r="AK539" s="13" t="s">
        <v>2229</v>
      </c>
      <c r="AL539" s="13" t="s">
        <v>3934</v>
      </c>
      <c r="AM539" s="8" t="s">
        <v>1570</v>
      </c>
      <c r="AN539" s="8" t="s">
        <v>3935</v>
      </c>
      <c r="AO539" s="13" t="s">
        <v>3936</v>
      </c>
      <c r="AP539" s="9" t="s">
        <v>3984</v>
      </c>
      <c r="AQ539" s="11">
        <v>11453.0</v>
      </c>
    </row>
    <row r="540">
      <c r="A540" s="8" t="str">
        <f t="shared" si="1"/>
        <v>Myles Tyler</v>
      </c>
      <c r="B540" s="8" t="s">
        <v>3970</v>
      </c>
      <c r="C540" s="8" t="s">
        <v>3713</v>
      </c>
      <c r="D540" s="9" t="s">
        <v>3748</v>
      </c>
      <c r="E540" s="13" t="s">
        <v>3971</v>
      </c>
      <c r="F540" s="8" t="s">
        <v>3309</v>
      </c>
      <c r="G540" s="8" t="s">
        <v>47</v>
      </c>
      <c r="H540" s="8" t="s">
        <v>3972</v>
      </c>
      <c r="I540" s="8" t="s">
        <v>49</v>
      </c>
      <c r="J540" s="10">
        <v>3.2</v>
      </c>
      <c r="K540" s="8" t="s">
        <v>3973</v>
      </c>
      <c r="L540" s="8"/>
      <c r="M540" s="8"/>
      <c r="N540" s="8" t="s">
        <v>3994</v>
      </c>
      <c r="O540" s="8" t="s">
        <v>52</v>
      </c>
      <c r="P540" s="8"/>
      <c r="Q540" s="8"/>
      <c r="R540" s="8" t="s">
        <v>3995</v>
      </c>
      <c r="S540" s="8" t="s">
        <v>1514</v>
      </c>
      <c r="T540" s="11" t="str">
        <f t="shared" si="2"/>
        <v>Myles Tyler</v>
      </c>
      <c r="U540" s="8" t="s">
        <v>503</v>
      </c>
      <c r="V540" s="8" t="s">
        <v>3996</v>
      </c>
      <c r="W540" s="8"/>
      <c r="X540" s="8" t="s">
        <v>3978</v>
      </c>
      <c r="Y540" s="8" t="s">
        <v>60</v>
      </c>
      <c r="Z540" s="12" t="s">
        <v>3992</v>
      </c>
      <c r="AA540" s="8" t="s">
        <v>60</v>
      </c>
      <c r="AB540" s="12" t="s">
        <v>3930</v>
      </c>
      <c r="AC540" s="12" t="s">
        <v>3997</v>
      </c>
      <c r="AD540" s="12" t="s">
        <v>3993</v>
      </c>
      <c r="AE540" s="8" t="s">
        <v>3982</v>
      </c>
      <c r="AF540" s="8" t="s">
        <v>3983</v>
      </c>
      <c r="AG540" s="13" t="s">
        <v>3760</v>
      </c>
      <c r="AH540" s="8" t="s">
        <v>65</v>
      </c>
      <c r="AI540" s="8" t="s">
        <v>66</v>
      </c>
      <c r="AJ540" s="8"/>
      <c r="AK540" s="13" t="s">
        <v>2229</v>
      </c>
      <c r="AL540" s="13" t="s">
        <v>3934</v>
      </c>
      <c r="AM540" s="8" t="s">
        <v>1570</v>
      </c>
      <c r="AN540" s="8" t="s">
        <v>3935</v>
      </c>
      <c r="AO540" s="13" t="s">
        <v>3936</v>
      </c>
      <c r="AP540" s="9" t="s">
        <v>3984</v>
      </c>
      <c r="AQ540" s="11">
        <v>11453.0</v>
      </c>
    </row>
    <row r="541">
      <c r="A541" s="8" t="str">
        <f t="shared" si="1"/>
        <v>Carissa Combs</v>
      </c>
      <c r="B541" s="8" t="s">
        <v>3970</v>
      </c>
      <c r="C541" s="8" t="s">
        <v>3713</v>
      </c>
      <c r="D541" s="9" t="s">
        <v>3748</v>
      </c>
      <c r="E541" s="8" t="s">
        <v>3971</v>
      </c>
      <c r="F541" s="8" t="s">
        <v>3309</v>
      </c>
      <c r="G541" s="8" t="s">
        <v>47</v>
      </c>
      <c r="H541" s="8" t="s">
        <v>3972</v>
      </c>
      <c r="I541" s="8" t="s">
        <v>49</v>
      </c>
      <c r="J541" s="10">
        <v>3.2</v>
      </c>
      <c r="K541" s="8" t="s">
        <v>3973</v>
      </c>
      <c r="L541" s="8"/>
      <c r="M541" s="8"/>
      <c r="N541" s="8" t="s">
        <v>3998</v>
      </c>
      <c r="O541" s="8" t="s">
        <v>52</v>
      </c>
      <c r="P541" s="8"/>
      <c r="Q541" s="8"/>
      <c r="R541" s="8" t="s">
        <v>3999</v>
      </c>
      <c r="S541" s="8" t="s">
        <v>3975</v>
      </c>
      <c r="T541" s="11" t="str">
        <f t="shared" si="2"/>
        <v>Carissa Combs</v>
      </c>
      <c r="U541" s="8" t="s">
        <v>80</v>
      </c>
      <c r="V541" s="8"/>
      <c r="W541" s="8"/>
      <c r="X541" s="8" t="s">
        <v>3978</v>
      </c>
      <c r="Y541" s="8" t="s">
        <v>60</v>
      </c>
      <c r="Z541" s="12" t="s">
        <v>3992</v>
      </c>
      <c r="AA541" s="8" t="s">
        <v>60</v>
      </c>
      <c r="AB541" s="12" t="s">
        <v>3930</v>
      </c>
      <c r="AC541" s="8" t="s">
        <v>60</v>
      </c>
      <c r="AD541" s="12" t="s">
        <v>3993</v>
      </c>
      <c r="AE541" s="8" t="s">
        <v>3982</v>
      </c>
      <c r="AF541" s="8" t="s">
        <v>3983</v>
      </c>
      <c r="AG541" s="8" t="s">
        <v>3760</v>
      </c>
      <c r="AH541" s="8" t="s">
        <v>65</v>
      </c>
      <c r="AI541" s="8" t="s">
        <v>66</v>
      </c>
      <c r="AJ541" s="8"/>
      <c r="AK541" s="13" t="s">
        <v>2229</v>
      </c>
      <c r="AL541" s="13" t="s">
        <v>3934</v>
      </c>
      <c r="AM541" s="8" t="s">
        <v>1570</v>
      </c>
      <c r="AN541" s="8" t="s">
        <v>3935</v>
      </c>
      <c r="AO541" s="13" t="s">
        <v>3936</v>
      </c>
      <c r="AP541" s="9" t="s">
        <v>3984</v>
      </c>
      <c r="AQ541" s="11">
        <v>11453.0</v>
      </c>
    </row>
    <row r="542">
      <c r="A542" s="8" t="str">
        <f t="shared" si="1"/>
        <v>Dylan Anderson</v>
      </c>
      <c r="B542" s="8" t="s">
        <v>4000</v>
      </c>
      <c r="C542" s="8" t="s">
        <v>3306</v>
      </c>
      <c r="D542" s="9" t="s">
        <v>3748</v>
      </c>
      <c r="E542" s="8" t="s">
        <v>4001</v>
      </c>
      <c r="F542" s="8" t="s">
        <v>3309</v>
      </c>
      <c r="G542" s="8" t="s">
        <v>47</v>
      </c>
      <c r="H542" s="8" t="s">
        <v>4002</v>
      </c>
      <c r="I542" s="8" t="s">
        <v>2373</v>
      </c>
      <c r="J542" s="10">
        <v>3.71</v>
      </c>
      <c r="K542" s="8" t="s">
        <v>4003</v>
      </c>
      <c r="L542" s="8"/>
      <c r="M542" s="8"/>
      <c r="N542" s="8" t="s">
        <v>4004</v>
      </c>
      <c r="O542" s="8" t="s">
        <v>52</v>
      </c>
      <c r="P542" s="8"/>
      <c r="Q542" s="8"/>
      <c r="R542" s="8" t="s">
        <v>1764</v>
      </c>
      <c r="S542" s="8" t="s">
        <v>115</v>
      </c>
      <c r="T542" s="11" t="str">
        <f t="shared" si="2"/>
        <v>Dylan Anderson</v>
      </c>
      <c r="U542" s="8" t="s">
        <v>55</v>
      </c>
      <c r="V542" s="8" t="s">
        <v>4005</v>
      </c>
      <c r="W542" s="8"/>
      <c r="X542" s="8" t="s">
        <v>4006</v>
      </c>
      <c r="Y542" s="12" t="s">
        <v>4007</v>
      </c>
      <c r="Z542" s="12" t="s">
        <v>4008</v>
      </c>
      <c r="AA542" s="12" t="s">
        <v>4009</v>
      </c>
      <c r="AB542" s="12" t="s">
        <v>4010</v>
      </c>
      <c r="AC542" s="12" t="s">
        <v>4011</v>
      </c>
      <c r="AD542" s="12" t="s">
        <v>4012</v>
      </c>
      <c r="AE542" s="8" t="s">
        <v>4013</v>
      </c>
      <c r="AF542" s="8" t="s">
        <v>4001</v>
      </c>
      <c r="AG542" s="8" t="s">
        <v>3760</v>
      </c>
      <c r="AH542" s="8" t="s">
        <v>352</v>
      </c>
      <c r="AI542" s="8" t="s">
        <v>233</v>
      </c>
      <c r="AJ542" s="8"/>
      <c r="AK542" s="8"/>
      <c r="AL542" s="8"/>
      <c r="AM542" s="8" t="s">
        <v>4014</v>
      </c>
      <c r="AN542" s="8" t="s">
        <v>4015</v>
      </c>
      <c r="AO542" s="8" t="s">
        <v>4016</v>
      </c>
      <c r="AP542" s="9" t="s">
        <v>4001</v>
      </c>
      <c r="AQ542" s="11">
        <v>2248.0</v>
      </c>
    </row>
    <row r="543">
      <c r="A543" s="8" t="str">
        <f t="shared" si="1"/>
        <v>Ryan Freeman</v>
      </c>
      <c r="B543" s="8" t="s">
        <v>4000</v>
      </c>
      <c r="C543" s="8" t="s">
        <v>3306</v>
      </c>
      <c r="D543" s="9" t="s">
        <v>3748</v>
      </c>
      <c r="E543" s="8" t="s">
        <v>4001</v>
      </c>
      <c r="F543" s="8" t="s">
        <v>3309</v>
      </c>
      <c r="G543" s="8" t="s">
        <v>47</v>
      </c>
      <c r="H543" s="8" t="s">
        <v>4002</v>
      </c>
      <c r="I543" s="8" t="s">
        <v>2373</v>
      </c>
      <c r="J543" s="10">
        <v>3.71</v>
      </c>
      <c r="K543" s="8" t="s">
        <v>4003</v>
      </c>
      <c r="L543" s="8"/>
      <c r="M543" s="8"/>
      <c r="N543" s="8" t="s">
        <v>4017</v>
      </c>
      <c r="O543" s="8" t="s">
        <v>52</v>
      </c>
      <c r="P543" s="8"/>
      <c r="Q543" s="8"/>
      <c r="R543" s="8" t="s">
        <v>927</v>
      </c>
      <c r="S543" s="8" t="s">
        <v>4018</v>
      </c>
      <c r="T543" s="11" t="str">
        <f t="shared" si="2"/>
        <v>Ryan Freeman</v>
      </c>
      <c r="U543" s="8" t="s">
        <v>160</v>
      </c>
      <c r="V543" s="8" t="s">
        <v>4019</v>
      </c>
      <c r="W543" s="8"/>
      <c r="X543" s="8" t="s">
        <v>4006</v>
      </c>
      <c r="Y543" s="8" t="s">
        <v>60</v>
      </c>
      <c r="Z543" s="12" t="s">
        <v>4008</v>
      </c>
      <c r="AA543" s="8" t="s">
        <v>60</v>
      </c>
      <c r="AB543" s="12" t="s">
        <v>4010</v>
      </c>
      <c r="AC543" s="12" t="s">
        <v>4020</v>
      </c>
      <c r="AD543" s="12" t="s">
        <v>4012</v>
      </c>
      <c r="AE543" s="8" t="s">
        <v>4013</v>
      </c>
      <c r="AF543" s="8" t="s">
        <v>4001</v>
      </c>
      <c r="AG543" s="8" t="s">
        <v>3760</v>
      </c>
      <c r="AH543" s="8" t="s">
        <v>352</v>
      </c>
      <c r="AI543" s="8" t="s">
        <v>233</v>
      </c>
      <c r="AJ543" s="8"/>
      <c r="AK543" s="8"/>
      <c r="AL543" s="8"/>
      <c r="AM543" s="8" t="s">
        <v>4014</v>
      </c>
      <c r="AN543" s="8" t="s">
        <v>4015</v>
      </c>
      <c r="AO543" s="13" t="s">
        <v>4016</v>
      </c>
      <c r="AP543" s="9" t="s">
        <v>4001</v>
      </c>
      <c r="AQ543" s="11">
        <v>2248.0</v>
      </c>
    </row>
    <row r="544">
      <c r="A544" s="8" t="str">
        <f t="shared" si="1"/>
        <v>Matt Sparks</v>
      </c>
      <c r="B544" s="8" t="s">
        <v>4021</v>
      </c>
      <c r="C544" s="8" t="s">
        <v>1432</v>
      </c>
      <c r="D544" s="9" t="s">
        <v>3748</v>
      </c>
      <c r="E544" s="8" t="s">
        <v>4022</v>
      </c>
      <c r="F544" s="8" t="s">
        <v>3309</v>
      </c>
      <c r="G544" s="8" t="s">
        <v>47</v>
      </c>
      <c r="H544" s="8" t="s">
        <v>4023</v>
      </c>
      <c r="I544" s="8" t="s">
        <v>1330</v>
      </c>
      <c r="J544" s="10">
        <v>4.06</v>
      </c>
      <c r="K544" s="8" t="s">
        <v>4024</v>
      </c>
      <c r="L544" s="8" t="s">
        <v>4025</v>
      </c>
      <c r="M544" s="8" t="s">
        <v>86</v>
      </c>
      <c r="N544" s="8" t="s">
        <v>4026</v>
      </c>
      <c r="O544" s="8" t="s">
        <v>52</v>
      </c>
      <c r="P544" s="8"/>
      <c r="Q544" s="8"/>
      <c r="R544" s="8" t="s">
        <v>771</v>
      </c>
      <c r="S544" s="8" t="s">
        <v>4027</v>
      </c>
      <c r="T544" s="11" t="str">
        <f t="shared" si="2"/>
        <v>Matt Sparks</v>
      </c>
      <c r="U544" s="8" t="s">
        <v>2105</v>
      </c>
      <c r="V544" s="8" t="s">
        <v>4028</v>
      </c>
      <c r="W544" s="8" t="s">
        <v>4029</v>
      </c>
      <c r="X544" s="8" t="s">
        <v>4030</v>
      </c>
      <c r="Y544" s="12" t="s">
        <v>4031</v>
      </c>
      <c r="Z544" s="12" t="s">
        <v>4032</v>
      </c>
      <c r="AA544" s="12" t="s">
        <v>4033</v>
      </c>
      <c r="AB544" s="12" t="s">
        <v>4034</v>
      </c>
      <c r="AC544" s="12" t="s">
        <v>4035</v>
      </c>
      <c r="AD544" s="12" t="s">
        <v>4036</v>
      </c>
      <c r="AE544" s="8" t="s">
        <v>4037</v>
      </c>
      <c r="AF544" s="8" t="s">
        <v>4038</v>
      </c>
      <c r="AG544" s="8" t="s">
        <v>3760</v>
      </c>
      <c r="AH544" s="8" t="s">
        <v>352</v>
      </c>
      <c r="AI544" s="8" t="s">
        <v>233</v>
      </c>
      <c r="AJ544" s="8" t="s">
        <v>86</v>
      </c>
      <c r="AK544" s="13" t="s">
        <v>2456</v>
      </c>
      <c r="AL544" s="13" t="s">
        <v>4039</v>
      </c>
      <c r="AM544" s="8" t="s">
        <v>4040</v>
      </c>
      <c r="AN544" s="8" t="s">
        <v>4041</v>
      </c>
      <c r="AO544" s="13" t="s">
        <v>4042</v>
      </c>
      <c r="AP544" s="9" t="s">
        <v>4038</v>
      </c>
      <c r="AQ544" s="11">
        <v>8530.0</v>
      </c>
    </row>
    <row r="545">
      <c r="A545" s="8" t="str">
        <f t="shared" si="1"/>
        <v>David Beauchem</v>
      </c>
      <c r="B545" s="8" t="s">
        <v>4021</v>
      </c>
      <c r="C545" s="8" t="s">
        <v>1432</v>
      </c>
      <c r="D545" s="9" t="s">
        <v>3748</v>
      </c>
      <c r="E545" s="8" t="s">
        <v>4022</v>
      </c>
      <c r="F545" s="8" t="s">
        <v>3309</v>
      </c>
      <c r="G545" s="8" t="s">
        <v>47</v>
      </c>
      <c r="H545" s="8" t="s">
        <v>4023</v>
      </c>
      <c r="I545" s="8" t="s">
        <v>1330</v>
      </c>
      <c r="J545" s="10">
        <v>4.06</v>
      </c>
      <c r="K545" s="8" t="s">
        <v>4024</v>
      </c>
      <c r="L545" s="8" t="s">
        <v>4025</v>
      </c>
      <c r="M545" s="8"/>
      <c r="N545" s="8" t="s">
        <v>4043</v>
      </c>
      <c r="O545" s="8" t="s">
        <v>52</v>
      </c>
      <c r="P545" s="8"/>
      <c r="Q545" s="8"/>
      <c r="R545" s="8" t="s">
        <v>289</v>
      </c>
      <c r="S545" s="8" t="s">
        <v>4044</v>
      </c>
      <c r="T545" s="11" t="str">
        <f t="shared" si="2"/>
        <v>David Beauchem</v>
      </c>
      <c r="U545" s="8" t="s">
        <v>149</v>
      </c>
      <c r="V545" s="8" t="s">
        <v>4045</v>
      </c>
      <c r="W545" s="8" t="s">
        <v>4046</v>
      </c>
      <c r="X545" s="8" t="s">
        <v>4030</v>
      </c>
      <c r="Y545" s="8" t="s">
        <v>60</v>
      </c>
      <c r="Z545" s="12" t="s">
        <v>4032</v>
      </c>
      <c r="AA545" s="8" t="s">
        <v>60</v>
      </c>
      <c r="AB545" s="12" t="s">
        <v>4047</v>
      </c>
      <c r="AC545" s="8" t="s">
        <v>60</v>
      </c>
      <c r="AD545" s="12" t="s">
        <v>4036</v>
      </c>
      <c r="AE545" s="8" t="s">
        <v>4037</v>
      </c>
      <c r="AF545" s="8" t="s">
        <v>4038</v>
      </c>
      <c r="AG545" s="8" t="s">
        <v>3760</v>
      </c>
      <c r="AH545" s="8" t="s">
        <v>352</v>
      </c>
      <c r="AI545" s="8" t="s">
        <v>233</v>
      </c>
      <c r="AJ545" s="8"/>
      <c r="AK545" s="13" t="s">
        <v>2456</v>
      </c>
      <c r="AL545" s="13" t="s">
        <v>4039</v>
      </c>
      <c r="AM545" s="8" t="s">
        <v>4040</v>
      </c>
      <c r="AN545" s="8" t="s">
        <v>4041</v>
      </c>
      <c r="AO545" s="13" t="s">
        <v>4042</v>
      </c>
      <c r="AP545" s="9" t="s">
        <v>4038</v>
      </c>
      <c r="AQ545" s="11">
        <v>8530.0</v>
      </c>
    </row>
    <row r="546">
      <c r="A546" s="8" t="str">
        <f t="shared" si="1"/>
        <v>Cathrine Erickson</v>
      </c>
      <c r="B546" s="8" t="s">
        <v>4021</v>
      </c>
      <c r="C546" s="8" t="s">
        <v>1432</v>
      </c>
      <c r="D546" s="9" t="s">
        <v>3748</v>
      </c>
      <c r="E546" s="8" t="s">
        <v>4022</v>
      </c>
      <c r="F546" s="8" t="s">
        <v>3309</v>
      </c>
      <c r="G546" s="8" t="s">
        <v>47</v>
      </c>
      <c r="H546" s="8" t="s">
        <v>4023</v>
      </c>
      <c r="I546" s="8" t="s">
        <v>1330</v>
      </c>
      <c r="J546" s="10">
        <v>4.06</v>
      </c>
      <c r="K546" s="8" t="s">
        <v>4024</v>
      </c>
      <c r="L546" s="8" t="s">
        <v>4025</v>
      </c>
      <c r="M546" s="8"/>
      <c r="N546" s="8" t="s">
        <v>4048</v>
      </c>
      <c r="O546" s="8" t="s">
        <v>52</v>
      </c>
      <c r="P546" s="8"/>
      <c r="Q546" s="8"/>
      <c r="R546" s="8" t="s">
        <v>4049</v>
      </c>
      <c r="S546" s="8" t="s">
        <v>4050</v>
      </c>
      <c r="T546" s="11" t="str">
        <f t="shared" si="2"/>
        <v>Cathrine Erickson</v>
      </c>
      <c r="U546" s="8" t="s">
        <v>160</v>
      </c>
      <c r="V546" s="8" t="s">
        <v>4051</v>
      </c>
      <c r="W546" s="8" t="s">
        <v>4052</v>
      </c>
      <c r="X546" s="8" t="s">
        <v>4030</v>
      </c>
      <c r="Y546" s="8" t="s">
        <v>60</v>
      </c>
      <c r="Z546" s="12" t="s">
        <v>4032</v>
      </c>
      <c r="AA546" s="12" t="s">
        <v>4053</v>
      </c>
      <c r="AB546" s="12" t="s">
        <v>4047</v>
      </c>
      <c r="AC546" s="8" t="s">
        <v>60</v>
      </c>
      <c r="AD546" s="12" t="s">
        <v>4036</v>
      </c>
      <c r="AE546" s="8" t="s">
        <v>4037</v>
      </c>
      <c r="AF546" s="8" t="s">
        <v>4038</v>
      </c>
      <c r="AG546" s="8" t="s">
        <v>3760</v>
      </c>
      <c r="AH546" s="8" t="s">
        <v>352</v>
      </c>
      <c r="AI546" s="8" t="s">
        <v>233</v>
      </c>
      <c r="AJ546" s="8"/>
      <c r="AK546" s="13" t="s">
        <v>2456</v>
      </c>
      <c r="AL546" s="13" t="s">
        <v>4039</v>
      </c>
      <c r="AM546" s="8" t="s">
        <v>4040</v>
      </c>
      <c r="AN546" s="8" t="s">
        <v>4041</v>
      </c>
      <c r="AO546" s="13" t="s">
        <v>4042</v>
      </c>
      <c r="AP546" s="9" t="s">
        <v>4038</v>
      </c>
      <c r="AQ546" s="11">
        <v>8530.0</v>
      </c>
    </row>
    <row r="547">
      <c r="A547" s="8" t="str">
        <f t="shared" si="1"/>
        <v>Luke Grady</v>
      </c>
      <c r="B547" s="8" t="s">
        <v>4021</v>
      </c>
      <c r="C547" s="8" t="s">
        <v>1432</v>
      </c>
      <c r="D547" s="9" t="s">
        <v>3748</v>
      </c>
      <c r="E547" s="8" t="s">
        <v>4022</v>
      </c>
      <c r="F547" s="8" t="s">
        <v>3309</v>
      </c>
      <c r="G547" s="8" t="s">
        <v>47</v>
      </c>
      <c r="H547" s="8" t="s">
        <v>4023</v>
      </c>
      <c r="I547" s="8" t="s">
        <v>1330</v>
      </c>
      <c r="J547" s="10">
        <v>4.06</v>
      </c>
      <c r="K547" s="8" t="s">
        <v>4024</v>
      </c>
      <c r="L547" s="8" t="s">
        <v>4025</v>
      </c>
      <c r="M547" s="8"/>
      <c r="N547" s="8" t="s">
        <v>4054</v>
      </c>
      <c r="O547" s="8" t="s">
        <v>52</v>
      </c>
      <c r="P547" s="8"/>
      <c r="Q547" s="8"/>
      <c r="R547" s="8" t="s">
        <v>2683</v>
      </c>
      <c r="S547" s="8" t="s">
        <v>4055</v>
      </c>
      <c r="T547" s="11" t="str">
        <f t="shared" si="2"/>
        <v>Luke Grady</v>
      </c>
      <c r="U547" s="8" t="s">
        <v>167</v>
      </c>
      <c r="V547" s="8"/>
      <c r="W547" s="8"/>
      <c r="X547" s="8" t="s">
        <v>4030</v>
      </c>
      <c r="Y547" s="8" t="s">
        <v>60</v>
      </c>
      <c r="Z547" s="12" t="s">
        <v>4032</v>
      </c>
      <c r="AA547" s="12" t="s">
        <v>4056</v>
      </c>
      <c r="AB547" s="12" t="s">
        <v>4034</v>
      </c>
      <c r="AC547" s="8" t="s">
        <v>60</v>
      </c>
      <c r="AD547" s="12" t="s">
        <v>4036</v>
      </c>
      <c r="AE547" s="8" t="s">
        <v>4037</v>
      </c>
      <c r="AF547" s="8" t="s">
        <v>4038</v>
      </c>
      <c r="AG547" s="8" t="s">
        <v>3760</v>
      </c>
      <c r="AH547" s="8" t="s">
        <v>352</v>
      </c>
      <c r="AI547" s="8" t="s">
        <v>233</v>
      </c>
      <c r="AJ547" s="8"/>
      <c r="AK547" s="13" t="s">
        <v>2456</v>
      </c>
      <c r="AL547" s="13" t="s">
        <v>4039</v>
      </c>
      <c r="AM547" s="8" t="s">
        <v>4040</v>
      </c>
      <c r="AN547" s="8" t="s">
        <v>4041</v>
      </c>
      <c r="AO547" s="13" t="s">
        <v>4042</v>
      </c>
      <c r="AP547" s="29" t="s">
        <v>4038</v>
      </c>
      <c r="AQ547" s="11">
        <v>8530.0</v>
      </c>
    </row>
    <row r="548">
      <c r="A548" s="8" t="str">
        <f t="shared" si="1"/>
        <v>Jared Schatz</v>
      </c>
      <c r="B548" s="8" t="s">
        <v>4021</v>
      </c>
      <c r="C548" s="8" t="s">
        <v>1432</v>
      </c>
      <c r="D548" s="9" t="s">
        <v>3748</v>
      </c>
      <c r="E548" s="8" t="s">
        <v>4022</v>
      </c>
      <c r="F548" s="8" t="s">
        <v>3309</v>
      </c>
      <c r="G548" s="8" t="s">
        <v>47</v>
      </c>
      <c r="H548" s="8" t="s">
        <v>4023</v>
      </c>
      <c r="I548" s="8" t="s">
        <v>1330</v>
      </c>
      <c r="J548" s="10">
        <v>4.06</v>
      </c>
      <c r="K548" s="8" t="s">
        <v>4024</v>
      </c>
      <c r="L548" s="8" t="s">
        <v>4025</v>
      </c>
      <c r="M548" s="8"/>
      <c r="N548" s="8" t="s">
        <v>4057</v>
      </c>
      <c r="O548" s="8" t="s">
        <v>52</v>
      </c>
      <c r="P548" s="8"/>
      <c r="Q548" s="8"/>
      <c r="R548" s="8" t="s">
        <v>4058</v>
      </c>
      <c r="S548" s="8" t="s">
        <v>4059</v>
      </c>
      <c r="T548" s="11" t="str">
        <f t="shared" si="2"/>
        <v>Jared Schatz</v>
      </c>
      <c r="U548" s="8" t="s">
        <v>4060</v>
      </c>
      <c r="V548" s="8" t="s">
        <v>4061</v>
      </c>
      <c r="W548" s="8" t="s">
        <v>4062</v>
      </c>
      <c r="X548" s="8" t="s">
        <v>4030</v>
      </c>
      <c r="Y548" s="12" t="s">
        <v>4063</v>
      </c>
      <c r="Z548" s="12" t="s">
        <v>4032</v>
      </c>
      <c r="AA548" s="12" t="s">
        <v>4064</v>
      </c>
      <c r="AB548" s="12" t="s">
        <v>4034</v>
      </c>
      <c r="AC548" s="12" t="s">
        <v>4065</v>
      </c>
      <c r="AD548" s="12" t="s">
        <v>4036</v>
      </c>
      <c r="AE548" s="8" t="s">
        <v>4037</v>
      </c>
      <c r="AF548" s="8" t="s">
        <v>4038</v>
      </c>
      <c r="AG548" s="8" t="s">
        <v>3760</v>
      </c>
      <c r="AH548" s="8" t="s">
        <v>352</v>
      </c>
      <c r="AI548" s="8" t="s">
        <v>233</v>
      </c>
      <c r="AJ548" s="8"/>
      <c r="AK548" s="8" t="s">
        <v>2456</v>
      </c>
      <c r="AL548" s="8" t="s">
        <v>4039</v>
      </c>
      <c r="AM548" s="8" t="s">
        <v>4040</v>
      </c>
      <c r="AN548" s="8" t="s">
        <v>4041</v>
      </c>
      <c r="AO548" s="8" t="s">
        <v>4042</v>
      </c>
      <c r="AP548" s="9" t="s">
        <v>4038</v>
      </c>
      <c r="AQ548" s="11">
        <v>8530.0</v>
      </c>
    </row>
    <row r="549">
      <c r="A549" s="8" t="str">
        <f t="shared" si="1"/>
        <v>Rodney Zuyderwyk</v>
      </c>
      <c r="B549" s="8" t="s">
        <v>4021</v>
      </c>
      <c r="C549" s="8" t="s">
        <v>1432</v>
      </c>
      <c r="D549" s="9" t="s">
        <v>3748</v>
      </c>
      <c r="E549" s="8" t="s">
        <v>4022</v>
      </c>
      <c r="F549" s="8" t="s">
        <v>3309</v>
      </c>
      <c r="G549" s="8" t="s">
        <v>47</v>
      </c>
      <c r="H549" s="8" t="s">
        <v>4023</v>
      </c>
      <c r="I549" s="8" t="s">
        <v>1330</v>
      </c>
      <c r="J549" s="10">
        <v>4.06</v>
      </c>
      <c r="K549" s="8" t="s">
        <v>4024</v>
      </c>
      <c r="L549" s="8" t="s">
        <v>4025</v>
      </c>
      <c r="M549" s="8" t="s">
        <v>86</v>
      </c>
      <c r="N549" s="8" t="s">
        <v>4066</v>
      </c>
      <c r="O549" s="8" t="s">
        <v>52</v>
      </c>
      <c r="P549" s="8"/>
      <c r="Q549" s="8"/>
      <c r="R549" s="8" t="s">
        <v>4067</v>
      </c>
      <c r="S549" s="8" t="s">
        <v>4068</v>
      </c>
      <c r="T549" s="11" t="str">
        <f t="shared" si="2"/>
        <v>Rodney Zuyderwyk</v>
      </c>
      <c r="U549" s="8" t="s">
        <v>4069</v>
      </c>
      <c r="V549" s="8" t="s">
        <v>4070</v>
      </c>
      <c r="W549" s="8" t="s">
        <v>4071</v>
      </c>
      <c r="X549" s="8" t="s">
        <v>4030</v>
      </c>
      <c r="Y549" s="8" t="s">
        <v>60</v>
      </c>
      <c r="Z549" s="12" t="s">
        <v>4032</v>
      </c>
      <c r="AA549" s="8" t="s">
        <v>60</v>
      </c>
      <c r="AB549" s="12" t="s">
        <v>4034</v>
      </c>
      <c r="AC549" s="8" t="s">
        <v>60</v>
      </c>
      <c r="AD549" s="12" t="s">
        <v>4036</v>
      </c>
      <c r="AE549" s="8" t="s">
        <v>4037</v>
      </c>
      <c r="AF549" s="8" t="s">
        <v>4038</v>
      </c>
      <c r="AG549" s="8" t="s">
        <v>3760</v>
      </c>
      <c r="AH549" s="8" t="s">
        <v>352</v>
      </c>
      <c r="AI549" s="8" t="s">
        <v>233</v>
      </c>
      <c r="AJ549" s="8" t="s">
        <v>86</v>
      </c>
      <c r="AK549" s="13" t="s">
        <v>2456</v>
      </c>
      <c r="AL549" s="13" t="s">
        <v>4039</v>
      </c>
      <c r="AM549" s="8" t="s">
        <v>4040</v>
      </c>
      <c r="AN549" s="8" t="s">
        <v>4041</v>
      </c>
      <c r="AO549" s="13" t="s">
        <v>4042</v>
      </c>
      <c r="AP549" s="9" t="s">
        <v>4038</v>
      </c>
      <c r="AQ549" s="11">
        <v>8530.0</v>
      </c>
    </row>
    <row r="550">
      <c r="A550" s="8" t="str">
        <f t="shared" si="1"/>
        <v>Chris Neal</v>
      </c>
      <c r="B550" s="8" t="s">
        <v>4021</v>
      </c>
      <c r="C550" s="8" t="s">
        <v>1432</v>
      </c>
      <c r="D550" s="9" t="s">
        <v>3748</v>
      </c>
      <c r="E550" s="8" t="s">
        <v>4022</v>
      </c>
      <c r="F550" s="8" t="s">
        <v>3309</v>
      </c>
      <c r="G550" s="8" t="s">
        <v>47</v>
      </c>
      <c r="H550" s="8" t="s">
        <v>4023</v>
      </c>
      <c r="I550" s="8" t="s">
        <v>1330</v>
      </c>
      <c r="J550" s="10">
        <v>4.06</v>
      </c>
      <c r="K550" s="8" t="s">
        <v>4024</v>
      </c>
      <c r="L550" s="8" t="s">
        <v>4025</v>
      </c>
      <c r="M550" s="8"/>
      <c r="N550" s="8" t="s">
        <v>4072</v>
      </c>
      <c r="O550" s="8" t="s">
        <v>52</v>
      </c>
      <c r="P550" s="8"/>
      <c r="Q550" s="8"/>
      <c r="R550" s="8" t="s">
        <v>791</v>
      </c>
      <c r="S550" s="8" t="s">
        <v>4073</v>
      </c>
      <c r="T550" s="11" t="str">
        <f t="shared" si="2"/>
        <v>Chris Neal</v>
      </c>
      <c r="U550" s="8" t="s">
        <v>106</v>
      </c>
      <c r="V550" s="8" t="s">
        <v>4074</v>
      </c>
      <c r="W550" s="8" t="s">
        <v>4075</v>
      </c>
      <c r="X550" s="8" t="s">
        <v>4030</v>
      </c>
      <c r="Y550" s="8" t="s">
        <v>60</v>
      </c>
      <c r="Z550" s="12" t="s">
        <v>4032</v>
      </c>
      <c r="AA550" s="8" t="s">
        <v>60</v>
      </c>
      <c r="AB550" s="12" t="s">
        <v>4034</v>
      </c>
      <c r="AC550" s="12" t="s">
        <v>4076</v>
      </c>
      <c r="AD550" s="12" t="s">
        <v>4036</v>
      </c>
      <c r="AE550" s="8" t="s">
        <v>4037</v>
      </c>
      <c r="AF550" s="8" t="s">
        <v>4038</v>
      </c>
      <c r="AG550" s="8" t="s">
        <v>3760</v>
      </c>
      <c r="AH550" s="8" t="s">
        <v>352</v>
      </c>
      <c r="AI550" s="8" t="s">
        <v>233</v>
      </c>
      <c r="AJ550" s="8"/>
      <c r="AK550" s="13" t="s">
        <v>2456</v>
      </c>
      <c r="AL550" s="13" t="s">
        <v>4039</v>
      </c>
      <c r="AM550" s="8" t="s">
        <v>4040</v>
      </c>
      <c r="AN550" s="8" t="s">
        <v>4041</v>
      </c>
      <c r="AO550" s="13" t="s">
        <v>4042</v>
      </c>
      <c r="AP550" s="9" t="s">
        <v>4038</v>
      </c>
      <c r="AQ550" s="11">
        <v>8530.0</v>
      </c>
    </row>
    <row r="551">
      <c r="A551" s="8" t="str">
        <f t="shared" si="1"/>
        <v>Emily Hosker-Thornhill</v>
      </c>
      <c r="B551" s="8" t="s">
        <v>4021</v>
      </c>
      <c r="C551" s="8" t="s">
        <v>1432</v>
      </c>
      <c r="D551" s="9" t="s">
        <v>3748</v>
      </c>
      <c r="E551" s="8" t="s">
        <v>4022</v>
      </c>
      <c r="F551" s="8" t="s">
        <v>3309</v>
      </c>
      <c r="G551" s="8" t="s">
        <v>47</v>
      </c>
      <c r="H551" s="8" t="s">
        <v>4023</v>
      </c>
      <c r="I551" s="8" t="s">
        <v>1330</v>
      </c>
      <c r="J551" s="10">
        <v>4.06</v>
      </c>
      <c r="K551" s="8" t="s">
        <v>4024</v>
      </c>
      <c r="L551" s="8" t="s">
        <v>4025</v>
      </c>
      <c r="M551" s="8"/>
      <c r="N551" s="8" t="s">
        <v>4077</v>
      </c>
      <c r="O551" s="8" t="s">
        <v>52</v>
      </c>
      <c r="P551" s="8"/>
      <c r="Q551" s="8"/>
      <c r="R551" s="8" t="s">
        <v>256</v>
      </c>
      <c r="S551" s="8" t="s">
        <v>4078</v>
      </c>
      <c r="T551" s="11" t="str">
        <f t="shared" si="2"/>
        <v>Emily Hosker-Thornhill</v>
      </c>
      <c r="U551" s="8" t="s">
        <v>80</v>
      </c>
      <c r="V551" s="8" t="s">
        <v>4079</v>
      </c>
      <c r="W551" s="8" t="s">
        <v>4052</v>
      </c>
      <c r="X551" s="8" t="s">
        <v>4030</v>
      </c>
      <c r="Y551" s="8" t="s">
        <v>60</v>
      </c>
      <c r="Z551" s="12" t="s">
        <v>4032</v>
      </c>
      <c r="AA551" s="8" t="s">
        <v>60</v>
      </c>
      <c r="AB551" s="12" t="s">
        <v>4034</v>
      </c>
      <c r="AC551" s="12" t="s">
        <v>4080</v>
      </c>
      <c r="AD551" s="12" t="s">
        <v>4036</v>
      </c>
      <c r="AE551" s="8" t="s">
        <v>4037</v>
      </c>
      <c r="AF551" s="8" t="s">
        <v>4038</v>
      </c>
      <c r="AG551" s="8" t="s">
        <v>3760</v>
      </c>
      <c r="AH551" s="8" t="s">
        <v>352</v>
      </c>
      <c r="AI551" s="8" t="s">
        <v>233</v>
      </c>
      <c r="AJ551" s="8"/>
      <c r="AK551" s="13" t="s">
        <v>2456</v>
      </c>
      <c r="AL551" s="13" t="s">
        <v>4039</v>
      </c>
      <c r="AM551" s="13" t="s">
        <v>4040</v>
      </c>
      <c r="AN551" s="8" t="s">
        <v>4041</v>
      </c>
      <c r="AO551" s="13" t="s">
        <v>4042</v>
      </c>
      <c r="AP551" s="9" t="s">
        <v>4038</v>
      </c>
      <c r="AQ551" s="11">
        <v>8530.0</v>
      </c>
    </row>
    <row r="552">
      <c r="A552" s="8" t="str">
        <f t="shared" si="1"/>
        <v>Austin Nolan</v>
      </c>
      <c r="B552" s="8" t="s">
        <v>4081</v>
      </c>
      <c r="C552" s="8" t="s">
        <v>823</v>
      </c>
      <c r="D552" s="9" t="s">
        <v>3748</v>
      </c>
      <c r="E552" s="8" t="s">
        <v>4001</v>
      </c>
      <c r="F552" s="8" t="s">
        <v>3309</v>
      </c>
      <c r="G552" s="8" t="s">
        <v>47</v>
      </c>
      <c r="H552" s="8" t="s">
        <v>4082</v>
      </c>
      <c r="I552" s="8" t="s">
        <v>49</v>
      </c>
      <c r="J552" s="10">
        <v>3.39</v>
      </c>
      <c r="K552" s="8" t="s">
        <v>4083</v>
      </c>
      <c r="L552" s="8"/>
      <c r="M552" s="8"/>
      <c r="N552" s="8" t="s">
        <v>4084</v>
      </c>
      <c r="O552" s="8" t="s">
        <v>52</v>
      </c>
      <c r="P552" s="8"/>
      <c r="Q552" s="8"/>
      <c r="R552" s="8" t="s">
        <v>1765</v>
      </c>
      <c r="S552" s="8" t="s">
        <v>4085</v>
      </c>
      <c r="T552" s="11" t="str">
        <f t="shared" si="2"/>
        <v>Austin Nolan</v>
      </c>
      <c r="U552" s="8" t="s">
        <v>106</v>
      </c>
      <c r="V552" s="8" t="s">
        <v>4086</v>
      </c>
      <c r="W552" s="8" t="s">
        <v>4087</v>
      </c>
      <c r="X552" s="8" t="s">
        <v>4088</v>
      </c>
      <c r="Y552" s="8" t="s">
        <v>60</v>
      </c>
      <c r="Z552" s="12" t="s">
        <v>4089</v>
      </c>
      <c r="AA552" s="8" t="s">
        <v>60</v>
      </c>
      <c r="AB552" s="8" t="s">
        <v>60</v>
      </c>
      <c r="AC552" s="8" t="s">
        <v>60</v>
      </c>
      <c r="AD552" s="12" t="s">
        <v>4090</v>
      </c>
      <c r="AE552" s="8" t="s">
        <v>4091</v>
      </c>
      <c r="AF552" s="8" t="s">
        <v>4092</v>
      </c>
      <c r="AG552" s="8" t="s">
        <v>3760</v>
      </c>
      <c r="AH552" s="8" t="s">
        <v>352</v>
      </c>
      <c r="AI552" s="8" t="s">
        <v>66</v>
      </c>
      <c r="AJ552" s="8"/>
      <c r="AK552" s="8"/>
      <c r="AL552" s="8"/>
      <c r="AM552" s="8" t="s">
        <v>2152</v>
      </c>
      <c r="AN552" s="8" t="s">
        <v>4093</v>
      </c>
      <c r="AO552" s="8" t="s">
        <v>4094</v>
      </c>
      <c r="AP552" s="9" t="s">
        <v>4092</v>
      </c>
      <c r="AQ552" s="11">
        <v>9585.0</v>
      </c>
    </row>
    <row r="553">
      <c r="A553" s="8" t="str">
        <f t="shared" si="1"/>
        <v>Jalen Madison</v>
      </c>
      <c r="B553" s="8" t="s">
        <v>4081</v>
      </c>
      <c r="C553" s="8" t="s">
        <v>823</v>
      </c>
      <c r="D553" s="9" t="s">
        <v>3748</v>
      </c>
      <c r="E553" s="8" t="s">
        <v>4001</v>
      </c>
      <c r="F553" s="8" t="s">
        <v>3309</v>
      </c>
      <c r="G553" s="8" t="s">
        <v>47</v>
      </c>
      <c r="H553" s="8" t="s">
        <v>4082</v>
      </c>
      <c r="I553" s="8" t="s">
        <v>49</v>
      </c>
      <c r="J553" s="10">
        <v>3.39</v>
      </c>
      <c r="K553" s="8" t="s">
        <v>4083</v>
      </c>
      <c r="L553" s="8"/>
      <c r="M553" s="8"/>
      <c r="N553" s="8" t="s">
        <v>4095</v>
      </c>
      <c r="O553" s="8" t="s">
        <v>52</v>
      </c>
      <c r="P553" s="8"/>
      <c r="Q553" s="8"/>
      <c r="R553" s="8" t="s">
        <v>4096</v>
      </c>
      <c r="S553" s="8" t="s">
        <v>1400</v>
      </c>
      <c r="T553" s="11" t="str">
        <f t="shared" si="2"/>
        <v>Jalen Madison</v>
      </c>
      <c r="U553" s="8" t="s">
        <v>80</v>
      </c>
      <c r="V553" s="8" t="s">
        <v>4097</v>
      </c>
      <c r="W553" s="8" t="s">
        <v>4098</v>
      </c>
      <c r="X553" s="8" t="s">
        <v>4088</v>
      </c>
      <c r="Y553" s="8" t="s">
        <v>60</v>
      </c>
      <c r="Z553" s="12" t="s">
        <v>4089</v>
      </c>
      <c r="AA553" s="8" t="s">
        <v>60</v>
      </c>
      <c r="AB553" s="8" t="s">
        <v>60</v>
      </c>
      <c r="AC553" s="8" t="s">
        <v>60</v>
      </c>
      <c r="AD553" s="8" t="s">
        <v>60</v>
      </c>
      <c r="AE553" s="8" t="s">
        <v>4091</v>
      </c>
      <c r="AF553" s="8" t="s">
        <v>4092</v>
      </c>
      <c r="AG553" s="8" t="s">
        <v>3760</v>
      </c>
      <c r="AH553" s="8" t="s">
        <v>352</v>
      </c>
      <c r="AI553" s="8" t="s">
        <v>66</v>
      </c>
      <c r="AJ553" s="8"/>
      <c r="AK553" s="8"/>
      <c r="AL553" s="8"/>
      <c r="AM553" s="8" t="s">
        <v>2152</v>
      </c>
      <c r="AN553" s="8" t="s">
        <v>4093</v>
      </c>
      <c r="AO553" s="8" t="s">
        <v>4094</v>
      </c>
      <c r="AP553" s="9" t="s">
        <v>4092</v>
      </c>
      <c r="AQ553" s="11">
        <v>9585.0</v>
      </c>
    </row>
    <row r="554">
      <c r="A554" s="8" t="str">
        <f t="shared" si="1"/>
        <v>Mike Hillyard</v>
      </c>
      <c r="B554" s="8" t="s">
        <v>4081</v>
      </c>
      <c r="C554" s="8" t="s">
        <v>823</v>
      </c>
      <c r="D554" s="9" t="s">
        <v>3748</v>
      </c>
      <c r="E554" s="8" t="s">
        <v>4001</v>
      </c>
      <c r="F554" s="8" t="s">
        <v>3309</v>
      </c>
      <c r="G554" s="8" t="s">
        <v>47</v>
      </c>
      <c r="H554" s="8" t="s">
        <v>4082</v>
      </c>
      <c r="I554" s="8" t="s">
        <v>49</v>
      </c>
      <c r="J554" s="10">
        <v>3.39</v>
      </c>
      <c r="K554" s="8" t="s">
        <v>4083</v>
      </c>
      <c r="L554" s="8"/>
      <c r="M554" s="8"/>
      <c r="N554" s="8" t="s">
        <v>4099</v>
      </c>
      <c r="O554" s="8" t="s">
        <v>52</v>
      </c>
      <c r="P554" s="8"/>
      <c r="Q554" s="8"/>
      <c r="R554" s="8" t="s">
        <v>1237</v>
      </c>
      <c r="S554" s="8" t="s">
        <v>4100</v>
      </c>
      <c r="T554" s="11" t="str">
        <f t="shared" si="2"/>
        <v>Mike Hillyard</v>
      </c>
      <c r="U554" s="8" t="s">
        <v>80</v>
      </c>
      <c r="V554" s="8" t="s">
        <v>4101</v>
      </c>
      <c r="W554" s="8" t="s">
        <v>4102</v>
      </c>
      <c r="X554" s="8" t="s">
        <v>4088</v>
      </c>
      <c r="Y554" s="8" t="s">
        <v>60</v>
      </c>
      <c r="Z554" s="12" t="s">
        <v>4089</v>
      </c>
      <c r="AA554" s="8" t="s">
        <v>60</v>
      </c>
      <c r="AB554" s="8" t="s">
        <v>60</v>
      </c>
      <c r="AC554" s="12" t="s">
        <v>4103</v>
      </c>
      <c r="AD554" s="8" t="s">
        <v>60</v>
      </c>
      <c r="AE554" s="8" t="s">
        <v>4091</v>
      </c>
      <c r="AF554" s="8" t="s">
        <v>4092</v>
      </c>
      <c r="AG554" s="8" t="s">
        <v>3760</v>
      </c>
      <c r="AH554" s="8" t="s">
        <v>352</v>
      </c>
      <c r="AI554" s="8" t="s">
        <v>66</v>
      </c>
      <c r="AJ554" s="8"/>
      <c r="AK554" s="8"/>
      <c r="AL554" s="8"/>
      <c r="AM554" s="8" t="s">
        <v>2152</v>
      </c>
      <c r="AN554" s="8" t="s">
        <v>4093</v>
      </c>
      <c r="AO554" s="8" t="s">
        <v>4094</v>
      </c>
      <c r="AP554" s="9" t="s">
        <v>4092</v>
      </c>
      <c r="AQ554" s="11">
        <v>9585.0</v>
      </c>
    </row>
    <row r="555">
      <c r="A555" s="8" t="str">
        <f t="shared" si="1"/>
        <v>Imani Brown</v>
      </c>
      <c r="B555" s="8" t="s">
        <v>4104</v>
      </c>
      <c r="C555" s="8" t="s">
        <v>3306</v>
      </c>
      <c r="D555" s="9" t="s">
        <v>3748</v>
      </c>
      <c r="E555" s="8" t="s">
        <v>4105</v>
      </c>
      <c r="F555" s="8" t="s">
        <v>3309</v>
      </c>
      <c r="G555" s="8" t="s">
        <v>47</v>
      </c>
      <c r="H555" s="8" t="s">
        <v>4106</v>
      </c>
      <c r="I555" s="8" t="s">
        <v>4107</v>
      </c>
      <c r="J555" s="10">
        <v>3.71</v>
      </c>
      <c r="K555" s="8" t="s">
        <v>4108</v>
      </c>
      <c r="L555" s="8" t="s">
        <v>86</v>
      </c>
      <c r="M555" s="8" t="s">
        <v>86</v>
      </c>
      <c r="N555" s="8" t="s">
        <v>4109</v>
      </c>
      <c r="O555" s="8" t="s">
        <v>52</v>
      </c>
      <c r="P555" s="8"/>
      <c r="Q555" s="8"/>
      <c r="R555" s="8" t="s">
        <v>4110</v>
      </c>
      <c r="S555" s="8" t="s">
        <v>485</v>
      </c>
      <c r="T555" s="11" t="str">
        <f t="shared" si="2"/>
        <v>Imani Brown</v>
      </c>
      <c r="U555" s="8" t="s">
        <v>76</v>
      </c>
      <c r="V555" s="8" t="s">
        <v>4111</v>
      </c>
      <c r="W555" s="8" t="s">
        <v>86</v>
      </c>
      <c r="X555" s="8" t="s">
        <v>4112</v>
      </c>
      <c r="Y555" s="8" t="s">
        <v>60</v>
      </c>
      <c r="Z555" s="12" t="s">
        <v>4113</v>
      </c>
      <c r="AA555" s="8" t="s">
        <v>60</v>
      </c>
      <c r="AB555" s="12" t="s">
        <v>4114</v>
      </c>
      <c r="AC555" s="8" t="s">
        <v>60</v>
      </c>
      <c r="AD555" s="12" t="s">
        <v>4115</v>
      </c>
      <c r="AE555" s="8" t="s">
        <v>4116</v>
      </c>
      <c r="AF555" s="8" t="s">
        <v>4105</v>
      </c>
      <c r="AG555" s="8" t="s">
        <v>3760</v>
      </c>
      <c r="AH555" s="8" t="s">
        <v>232</v>
      </c>
      <c r="AI555" s="8" t="s">
        <v>233</v>
      </c>
      <c r="AJ555" s="8" t="s">
        <v>86</v>
      </c>
      <c r="AK555" s="8" t="s">
        <v>234</v>
      </c>
      <c r="AL555" s="8" t="s">
        <v>1964</v>
      </c>
      <c r="AM555" s="8" t="s">
        <v>4117</v>
      </c>
      <c r="AN555" s="8" t="s">
        <v>422</v>
      </c>
      <c r="AO555" s="8" t="s">
        <v>4118</v>
      </c>
      <c r="AP555" s="8" t="s">
        <v>4105</v>
      </c>
      <c r="AQ555" s="11">
        <v>3273.0</v>
      </c>
    </row>
    <row r="556">
      <c r="A556" s="8" t="str">
        <f t="shared" si="1"/>
        <v>Vincent Walker</v>
      </c>
      <c r="B556" s="8" t="s">
        <v>4104</v>
      </c>
      <c r="C556" s="8" t="s">
        <v>3306</v>
      </c>
      <c r="D556" s="9" t="s">
        <v>3748</v>
      </c>
      <c r="E556" s="8" t="s">
        <v>4105</v>
      </c>
      <c r="F556" s="8" t="s">
        <v>3309</v>
      </c>
      <c r="G556" s="8" t="s">
        <v>47</v>
      </c>
      <c r="H556" s="8" t="s">
        <v>4106</v>
      </c>
      <c r="I556" s="8" t="s">
        <v>4107</v>
      </c>
      <c r="J556" s="10">
        <v>3.71</v>
      </c>
      <c r="K556" s="8" t="s">
        <v>4108</v>
      </c>
      <c r="L556" s="8"/>
      <c r="M556" s="8"/>
      <c r="N556" s="8" t="s">
        <v>4119</v>
      </c>
      <c r="O556" s="8" t="s">
        <v>52</v>
      </c>
      <c r="P556" s="8"/>
      <c r="Q556" s="8"/>
      <c r="R556" s="8" t="s">
        <v>4120</v>
      </c>
      <c r="S556" s="8" t="s">
        <v>2540</v>
      </c>
      <c r="T556" s="11" t="str">
        <f t="shared" si="2"/>
        <v>Vincent Walker</v>
      </c>
      <c r="U556" s="8" t="s">
        <v>992</v>
      </c>
      <c r="V556" s="8" t="s">
        <v>4121</v>
      </c>
      <c r="W556" s="8"/>
      <c r="X556" s="8" t="s">
        <v>4112</v>
      </c>
      <c r="Y556" s="12" t="s">
        <v>4122</v>
      </c>
      <c r="Z556" s="12" t="s">
        <v>4113</v>
      </c>
      <c r="AA556" s="12" t="s">
        <v>4123</v>
      </c>
      <c r="AB556" s="12" t="s">
        <v>4114</v>
      </c>
      <c r="AC556" s="8" t="s">
        <v>60</v>
      </c>
      <c r="AD556" s="12" t="s">
        <v>4115</v>
      </c>
      <c r="AE556" s="8" t="s">
        <v>4116</v>
      </c>
      <c r="AF556" s="8" t="s">
        <v>4105</v>
      </c>
      <c r="AG556" s="8" t="s">
        <v>3760</v>
      </c>
      <c r="AH556" s="8" t="s">
        <v>232</v>
      </c>
      <c r="AI556" s="8" t="s">
        <v>233</v>
      </c>
      <c r="AJ556" s="8"/>
      <c r="AK556" s="13" t="s">
        <v>234</v>
      </c>
      <c r="AL556" s="13" t="s">
        <v>1964</v>
      </c>
      <c r="AM556" s="8" t="s">
        <v>4117</v>
      </c>
      <c r="AN556" s="8" t="s">
        <v>4124</v>
      </c>
      <c r="AO556" s="13" t="s">
        <v>4118</v>
      </c>
      <c r="AP556" s="9" t="s">
        <v>4105</v>
      </c>
      <c r="AQ556" s="11">
        <v>3273.0</v>
      </c>
    </row>
    <row r="557">
      <c r="A557" s="8" t="str">
        <f t="shared" si="1"/>
        <v>James Overbo</v>
      </c>
      <c r="B557" s="8" t="s">
        <v>4104</v>
      </c>
      <c r="C557" s="8" t="s">
        <v>3306</v>
      </c>
      <c r="D557" s="9" t="s">
        <v>3748</v>
      </c>
      <c r="E557" s="8" t="s">
        <v>4105</v>
      </c>
      <c r="F557" s="8" t="s">
        <v>3309</v>
      </c>
      <c r="G557" s="8" t="s">
        <v>47</v>
      </c>
      <c r="H557" s="8" t="s">
        <v>4106</v>
      </c>
      <c r="I557" s="8" t="s">
        <v>4107</v>
      </c>
      <c r="J557" s="10">
        <v>3.71</v>
      </c>
      <c r="K557" s="8" t="s">
        <v>4108</v>
      </c>
      <c r="L557" s="8"/>
      <c r="M557" s="8"/>
      <c r="N557" s="8" t="s">
        <v>4125</v>
      </c>
      <c r="O557" s="8" t="s">
        <v>52</v>
      </c>
      <c r="P557" s="8"/>
      <c r="Q557" s="8"/>
      <c r="R557" s="8" t="s">
        <v>411</v>
      </c>
      <c r="S557" s="8" t="s">
        <v>4126</v>
      </c>
      <c r="T557" s="11" t="str">
        <f t="shared" si="2"/>
        <v>James Overbo</v>
      </c>
      <c r="U557" s="8" t="s">
        <v>498</v>
      </c>
      <c r="V557" s="8" t="s">
        <v>4127</v>
      </c>
      <c r="W557" s="8" t="s">
        <v>4128</v>
      </c>
      <c r="X557" s="8" t="s">
        <v>4112</v>
      </c>
      <c r="Y557" s="8" t="s">
        <v>60</v>
      </c>
      <c r="Z557" s="12" t="s">
        <v>4113</v>
      </c>
      <c r="AA557" s="12" t="s">
        <v>4129</v>
      </c>
      <c r="AB557" s="12" t="s">
        <v>4114</v>
      </c>
      <c r="AC557" s="8" t="s">
        <v>60</v>
      </c>
      <c r="AD557" s="12" t="s">
        <v>4115</v>
      </c>
      <c r="AE557" s="8" t="s">
        <v>4116</v>
      </c>
      <c r="AF557" s="8" t="s">
        <v>4105</v>
      </c>
      <c r="AG557" s="8" t="s">
        <v>3760</v>
      </c>
      <c r="AH557" s="8" t="s">
        <v>232</v>
      </c>
      <c r="AI557" s="8" t="s">
        <v>233</v>
      </c>
      <c r="AJ557" s="8"/>
      <c r="AK557" s="13" t="s">
        <v>234</v>
      </c>
      <c r="AL557" s="13" t="s">
        <v>1964</v>
      </c>
      <c r="AM557" s="8" t="s">
        <v>4117</v>
      </c>
      <c r="AN557" s="8" t="s">
        <v>4124</v>
      </c>
      <c r="AO557" s="13" t="s">
        <v>4118</v>
      </c>
      <c r="AP557" s="9" t="s">
        <v>4105</v>
      </c>
      <c r="AQ557" s="11">
        <v>3273.0</v>
      </c>
    </row>
    <row r="558">
      <c r="A558" s="8" t="str">
        <f t="shared" si="1"/>
        <v>Maranda Donahue</v>
      </c>
      <c r="B558" s="8" t="s">
        <v>4104</v>
      </c>
      <c r="C558" s="8" t="s">
        <v>3306</v>
      </c>
      <c r="D558" s="9" t="s">
        <v>3748</v>
      </c>
      <c r="E558" s="8" t="s">
        <v>4105</v>
      </c>
      <c r="F558" s="8" t="s">
        <v>3309</v>
      </c>
      <c r="G558" s="8" t="s">
        <v>47</v>
      </c>
      <c r="H558" s="8" t="s">
        <v>4106</v>
      </c>
      <c r="I558" s="8" t="s">
        <v>4107</v>
      </c>
      <c r="J558" s="10">
        <v>3.71</v>
      </c>
      <c r="K558" s="8" t="s">
        <v>4108</v>
      </c>
      <c r="L558" s="8"/>
      <c r="M558" s="8"/>
      <c r="N558" s="8" t="s">
        <v>4130</v>
      </c>
      <c r="O558" s="8" t="s">
        <v>52</v>
      </c>
      <c r="P558" s="8"/>
      <c r="Q558" s="8"/>
      <c r="R558" s="8" t="s">
        <v>4131</v>
      </c>
      <c r="S558" s="8" t="s">
        <v>4132</v>
      </c>
      <c r="T558" s="11" t="str">
        <f t="shared" si="2"/>
        <v>Maranda Donahue</v>
      </c>
      <c r="U558" s="8" t="s">
        <v>80</v>
      </c>
      <c r="V558" s="8"/>
      <c r="W558" s="8"/>
      <c r="X558" s="8" t="s">
        <v>4112</v>
      </c>
      <c r="Y558" s="8" t="s">
        <v>60</v>
      </c>
      <c r="Z558" s="12" t="s">
        <v>4113</v>
      </c>
      <c r="AA558" s="12" t="s">
        <v>4133</v>
      </c>
      <c r="AB558" s="12" t="s">
        <v>4114</v>
      </c>
      <c r="AC558" s="12" t="s">
        <v>4134</v>
      </c>
      <c r="AD558" s="12" t="s">
        <v>4115</v>
      </c>
      <c r="AE558" s="8" t="s">
        <v>4116</v>
      </c>
      <c r="AF558" s="8" t="s">
        <v>4105</v>
      </c>
      <c r="AG558" s="8" t="s">
        <v>3760</v>
      </c>
      <c r="AH558" s="8" t="s">
        <v>232</v>
      </c>
      <c r="AI558" s="8" t="s">
        <v>233</v>
      </c>
      <c r="AJ558" s="8"/>
      <c r="AK558" s="13" t="s">
        <v>234</v>
      </c>
      <c r="AL558" s="13" t="s">
        <v>1964</v>
      </c>
      <c r="AM558" s="8" t="s">
        <v>4117</v>
      </c>
      <c r="AN558" s="8" t="s">
        <v>4124</v>
      </c>
      <c r="AO558" s="13" t="s">
        <v>4118</v>
      </c>
      <c r="AP558" s="9" t="s">
        <v>4105</v>
      </c>
      <c r="AQ558" s="11">
        <v>3273.0</v>
      </c>
    </row>
    <row r="559">
      <c r="A559" s="8" t="str">
        <f t="shared" si="1"/>
        <v>Blake Boldon</v>
      </c>
      <c r="B559" s="8" t="s">
        <v>4135</v>
      </c>
      <c r="C559" s="8" t="s">
        <v>3306</v>
      </c>
      <c r="D559" s="9" t="s">
        <v>4136</v>
      </c>
      <c r="E559" s="8" t="s">
        <v>4137</v>
      </c>
      <c r="F559" s="8" t="s">
        <v>3309</v>
      </c>
      <c r="G559" s="8" t="s">
        <v>47</v>
      </c>
      <c r="H559" s="8" t="s">
        <v>4138</v>
      </c>
      <c r="I559" s="8" t="s">
        <v>49</v>
      </c>
      <c r="J559" s="10">
        <v>3.68</v>
      </c>
      <c r="K559" s="8" t="s">
        <v>4139</v>
      </c>
      <c r="L559" s="8" t="s">
        <v>86</v>
      </c>
      <c r="M559" s="8" t="s">
        <v>86</v>
      </c>
      <c r="N559" s="8" t="s">
        <v>4140</v>
      </c>
      <c r="O559" s="8" t="s">
        <v>52</v>
      </c>
      <c r="P559" s="8"/>
      <c r="Q559" s="8"/>
      <c r="R559" s="8" t="s">
        <v>2140</v>
      </c>
      <c r="S559" s="8" t="s">
        <v>4141</v>
      </c>
      <c r="T559" s="11" t="str">
        <f t="shared" si="2"/>
        <v>Blake Boldon</v>
      </c>
      <c r="U559" s="8" t="s">
        <v>2105</v>
      </c>
      <c r="V559" s="8" t="s">
        <v>4142</v>
      </c>
      <c r="W559" s="8" t="s">
        <v>4143</v>
      </c>
      <c r="X559" s="8" t="s">
        <v>4144</v>
      </c>
      <c r="Y559" s="12" t="s">
        <v>4145</v>
      </c>
      <c r="Z559" s="12" t="s">
        <v>4146</v>
      </c>
      <c r="AA559" s="12" t="s">
        <v>4147</v>
      </c>
      <c r="AB559" s="12" t="s">
        <v>4148</v>
      </c>
      <c r="AC559" s="12" t="s">
        <v>4149</v>
      </c>
      <c r="AD559" s="8" t="s">
        <v>60</v>
      </c>
      <c r="AE559" s="8"/>
      <c r="AF559" s="8" t="s">
        <v>1060</v>
      </c>
      <c r="AG559" s="8" t="s">
        <v>4150</v>
      </c>
      <c r="AH559" s="8" t="s">
        <v>65</v>
      </c>
      <c r="AI559" s="8" t="s">
        <v>233</v>
      </c>
      <c r="AJ559" s="8" t="s">
        <v>86</v>
      </c>
      <c r="AK559" s="13" t="s">
        <v>4151</v>
      </c>
      <c r="AL559" s="13" t="s">
        <v>4152</v>
      </c>
      <c r="AM559" s="8" t="s">
        <v>4153</v>
      </c>
      <c r="AN559" s="8" t="s">
        <v>4154</v>
      </c>
      <c r="AO559" s="13" t="s">
        <v>4155</v>
      </c>
      <c r="AP559" s="9" t="s">
        <v>1060</v>
      </c>
      <c r="AQ559" s="11">
        <v>3267.0</v>
      </c>
    </row>
    <row r="560">
      <c r="A560" s="8" t="str">
        <f t="shared" si="1"/>
        <v>Laron Brown III</v>
      </c>
      <c r="B560" s="8" t="s">
        <v>4135</v>
      </c>
      <c r="C560" s="8" t="s">
        <v>3306</v>
      </c>
      <c r="D560" s="9" t="s">
        <v>4136</v>
      </c>
      <c r="E560" s="8" t="s">
        <v>4137</v>
      </c>
      <c r="F560" s="8" t="s">
        <v>3309</v>
      </c>
      <c r="G560" s="8" t="s">
        <v>47</v>
      </c>
      <c r="H560" s="8" t="s">
        <v>4138</v>
      </c>
      <c r="I560" s="8" t="s">
        <v>49</v>
      </c>
      <c r="J560" s="10">
        <v>3.68</v>
      </c>
      <c r="K560" s="8" t="s">
        <v>4139</v>
      </c>
      <c r="L560" s="8"/>
      <c r="M560" s="8"/>
      <c r="N560" s="8" t="s">
        <v>4156</v>
      </c>
      <c r="O560" s="8" t="s">
        <v>52</v>
      </c>
      <c r="P560" s="8"/>
      <c r="Q560" s="8"/>
      <c r="R560" s="8" t="s">
        <v>4157</v>
      </c>
      <c r="S560" s="8" t="s">
        <v>4158</v>
      </c>
      <c r="T560" s="11" t="str">
        <f t="shared" si="2"/>
        <v>Laron Brown III</v>
      </c>
      <c r="U560" s="8" t="s">
        <v>498</v>
      </c>
      <c r="V560" s="8" t="s">
        <v>4159</v>
      </c>
      <c r="W560" s="8"/>
      <c r="X560" s="8" t="s">
        <v>4144</v>
      </c>
      <c r="Y560" s="8" t="s">
        <v>60</v>
      </c>
      <c r="Z560" s="12" t="s">
        <v>4146</v>
      </c>
      <c r="AA560" s="8" t="s">
        <v>60</v>
      </c>
      <c r="AB560" s="12" t="s">
        <v>4148</v>
      </c>
      <c r="AC560" s="8" t="s">
        <v>60</v>
      </c>
      <c r="AD560" s="12" t="s">
        <v>4160</v>
      </c>
      <c r="AE560" s="8"/>
      <c r="AF560" s="13" t="s">
        <v>1060</v>
      </c>
      <c r="AG560" s="13" t="s">
        <v>4150</v>
      </c>
      <c r="AH560" s="8" t="s">
        <v>65</v>
      </c>
      <c r="AI560" s="8" t="s">
        <v>233</v>
      </c>
      <c r="AJ560" s="8"/>
      <c r="AK560" s="13" t="s">
        <v>4151</v>
      </c>
      <c r="AL560" s="13" t="s">
        <v>4152</v>
      </c>
      <c r="AM560" s="8" t="s">
        <v>4153</v>
      </c>
      <c r="AN560" s="8" t="s">
        <v>4154</v>
      </c>
      <c r="AO560" s="13" t="s">
        <v>4155</v>
      </c>
      <c r="AP560" s="9" t="s">
        <v>1060</v>
      </c>
      <c r="AQ560" s="11">
        <v>3267.0</v>
      </c>
    </row>
    <row r="561">
      <c r="A561" s="8" t="str">
        <f t="shared" si="1"/>
        <v>Hannah Weiss</v>
      </c>
      <c r="B561" s="8" t="s">
        <v>4135</v>
      </c>
      <c r="C561" s="8" t="s">
        <v>3306</v>
      </c>
      <c r="D561" s="9" t="s">
        <v>4136</v>
      </c>
      <c r="E561" s="8" t="s">
        <v>4137</v>
      </c>
      <c r="F561" s="8" t="s">
        <v>3309</v>
      </c>
      <c r="G561" s="8" t="s">
        <v>47</v>
      </c>
      <c r="H561" s="8" t="s">
        <v>4138</v>
      </c>
      <c r="I561" s="8" t="s">
        <v>49</v>
      </c>
      <c r="J561" s="10">
        <v>3.68</v>
      </c>
      <c r="K561" s="8" t="s">
        <v>4139</v>
      </c>
      <c r="L561" s="8"/>
      <c r="M561" s="8"/>
      <c r="N561" s="8" t="s">
        <v>4161</v>
      </c>
      <c r="O561" s="8" t="s">
        <v>52</v>
      </c>
      <c r="P561" s="8"/>
      <c r="Q561" s="8"/>
      <c r="R561" s="8" t="s">
        <v>104</v>
      </c>
      <c r="S561" s="8" t="s">
        <v>4162</v>
      </c>
      <c r="T561" s="11" t="str">
        <f t="shared" si="2"/>
        <v>Hannah Weiss</v>
      </c>
      <c r="U561" s="8" t="s">
        <v>1858</v>
      </c>
      <c r="V561" s="8" t="s">
        <v>4163</v>
      </c>
      <c r="W561" s="8"/>
      <c r="X561" s="8" t="s">
        <v>4144</v>
      </c>
      <c r="Y561" s="8" t="s">
        <v>60</v>
      </c>
      <c r="Z561" s="12" t="s">
        <v>4146</v>
      </c>
      <c r="AA561" s="8" t="s">
        <v>60</v>
      </c>
      <c r="AB561" s="12" t="s">
        <v>4148</v>
      </c>
      <c r="AC561" s="8" t="s">
        <v>60</v>
      </c>
      <c r="AD561" s="12" t="s">
        <v>4160</v>
      </c>
      <c r="AE561" s="8"/>
      <c r="AF561" s="8" t="s">
        <v>1060</v>
      </c>
      <c r="AG561" s="8" t="s">
        <v>4150</v>
      </c>
      <c r="AH561" s="8" t="s">
        <v>65</v>
      </c>
      <c r="AI561" s="8" t="s">
        <v>233</v>
      </c>
      <c r="AJ561" s="8"/>
      <c r="AK561" s="8" t="s">
        <v>4151</v>
      </c>
      <c r="AL561" s="8" t="s">
        <v>4152</v>
      </c>
      <c r="AM561" s="8" t="s">
        <v>4153</v>
      </c>
      <c r="AN561" s="8" t="s">
        <v>4154</v>
      </c>
      <c r="AO561" s="8" t="s">
        <v>4155</v>
      </c>
      <c r="AP561" s="8" t="s">
        <v>1060</v>
      </c>
      <c r="AQ561" s="11">
        <v>3267.0</v>
      </c>
    </row>
    <row r="562">
      <c r="A562" s="8" t="str">
        <f t="shared" si="1"/>
        <v>Zane Chapman</v>
      </c>
      <c r="B562" s="8" t="s">
        <v>4135</v>
      </c>
      <c r="C562" s="8" t="s">
        <v>3306</v>
      </c>
      <c r="D562" s="9" t="s">
        <v>4136</v>
      </c>
      <c r="E562" s="8" t="s">
        <v>4137</v>
      </c>
      <c r="F562" s="8" t="s">
        <v>3309</v>
      </c>
      <c r="G562" s="8" t="s">
        <v>47</v>
      </c>
      <c r="H562" s="8" t="s">
        <v>4138</v>
      </c>
      <c r="I562" s="8" t="s">
        <v>49</v>
      </c>
      <c r="J562" s="10">
        <v>3.68</v>
      </c>
      <c r="K562" s="8" t="s">
        <v>4139</v>
      </c>
      <c r="L562" s="8" t="s">
        <v>86</v>
      </c>
      <c r="M562" s="8" t="s">
        <v>86</v>
      </c>
      <c r="N562" s="8" t="s">
        <v>4164</v>
      </c>
      <c r="O562" s="8" t="s">
        <v>52</v>
      </c>
      <c r="P562" s="8"/>
      <c r="Q562" s="8"/>
      <c r="R562" s="8" t="s">
        <v>4165</v>
      </c>
      <c r="S562" s="8" t="s">
        <v>4166</v>
      </c>
      <c r="T562" s="11" t="str">
        <f t="shared" si="2"/>
        <v>Zane Chapman</v>
      </c>
      <c r="U562" s="8" t="s">
        <v>160</v>
      </c>
      <c r="V562" s="8" t="s">
        <v>4167</v>
      </c>
      <c r="W562" s="8" t="s">
        <v>4168</v>
      </c>
      <c r="X562" s="8" t="s">
        <v>4144</v>
      </c>
      <c r="Y562" s="12" t="s">
        <v>4169</v>
      </c>
      <c r="Z562" s="12" t="s">
        <v>4146</v>
      </c>
      <c r="AA562" s="12" t="s">
        <v>4170</v>
      </c>
      <c r="AB562" s="12" t="s">
        <v>4148</v>
      </c>
      <c r="AC562" s="12" t="s">
        <v>4171</v>
      </c>
      <c r="AD562" s="8" t="s">
        <v>60</v>
      </c>
      <c r="AE562" s="8"/>
      <c r="AF562" s="8" t="s">
        <v>1060</v>
      </c>
      <c r="AG562" s="8" t="s">
        <v>4150</v>
      </c>
      <c r="AH562" s="8" t="s">
        <v>65</v>
      </c>
      <c r="AI562" s="8" t="s">
        <v>233</v>
      </c>
      <c r="AJ562" s="8" t="s">
        <v>86</v>
      </c>
      <c r="AK562" s="13" t="s">
        <v>4151</v>
      </c>
      <c r="AL562" s="13" t="s">
        <v>4152</v>
      </c>
      <c r="AM562" s="8" t="s">
        <v>4153</v>
      </c>
      <c r="AN562" s="8" t="s">
        <v>4154</v>
      </c>
      <c r="AO562" s="13" t="s">
        <v>4155</v>
      </c>
      <c r="AP562" s="9" t="s">
        <v>1060</v>
      </c>
      <c r="AQ562" s="11">
        <v>3267.0</v>
      </c>
    </row>
    <row r="563">
      <c r="A563" s="8" t="str">
        <f t="shared" si="1"/>
        <v>HC Jay has been removed. </v>
      </c>
      <c r="B563" s="8" t="s">
        <v>4135</v>
      </c>
      <c r="C563" s="8" t="s">
        <v>3306</v>
      </c>
      <c r="D563" s="9" t="s">
        <v>4136</v>
      </c>
      <c r="E563" s="8" t="s">
        <v>4137</v>
      </c>
      <c r="F563" s="8" t="s">
        <v>3309</v>
      </c>
      <c r="G563" s="8" t="s">
        <v>47</v>
      </c>
      <c r="H563" s="8" t="s">
        <v>4138</v>
      </c>
      <c r="I563" s="8" t="s">
        <v>49</v>
      </c>
      <c r="J563" s="10">
        <v>3.68</v>
      </c>
      <c r="K563" s="8" t="s">
        <v>4139</v>
      </c>
      <c r="L563" s="8" t="s">
        <v>86</v>
      </c>
      <c r="M563" s="8" t="s">
        <v>86</v>
      </c>
      <c r="N563" s="8" t="s">
        <v>4172</v>
      </c>
      <c r="O563" s="8" t="s">
        <v>52</v>
      </c>
      <c r="P563" s="8"/>
      <c r="Q563" s="8" t="s">
        <v>277</v>
      </c>
      <c r="R563" s="8" t="s">
        <v>4173</v>
      </c>
      <c r="S563" s="8"/>
      <c r="T563" s="11" t="str">
        <f t="shared" si="2"/>
        <v>HC Jay has been removed. </v>
      </c>
      <c r="U563" s="8"/>
      <c r="V563" s="8"/>
      <c r="W563" s="8"/>
      <c r="X563" s="8" t="s">
        <v>4144</v>
      </c>
      <c r="Y563" s="8" t="s">
        <v>60</v>
      </c>
      <c r="Z563" s="12" t="s">
        <v>4146</v>
      </c>
      <c r="AA563" s="12" t="s">
        <v>4174</v>
      </c>
      <c r="AB563" s="12" t="s">
        <v>4148</v>
      </c>
      <c r="AC563" s="12" t="s">
        <v>4175</v>
      </c>
      <c r="AD563" s="8" t="s">
        <v>60</v>
      </c>
      <c r="AE563" s="8"/>
      <c r="AF563" s="8" t="s">
        <v>1060</v>
      </c>
      <c r="AG563" s="8" t="s">
        <v>4150</v>
      </c>
      <c r="AH563" s="8" t="s">
        <v>65</v>
      </c>
      <c r="AI563" s="8" t="s">
        <v>233</v>
      </c>
      <c r="AJ563" s="8" t="s">
        <v>86</v>
      </c>
      <c r="AK563" s="13" t="s">
        <v>4151</v>
      </c>
      <c r="AL563" s="13" t="s">
        <v>4152</v>
      </c>
      <c r="AM563" s="8" t="s">
        <v>4153</v>
      </c>
      <c r="AN563" s="8" t="s">
        <v>4154</v>
      </c>
      <c r="AO563" s="13" t="s">
        <v>4155</v>
      </c>
      <c r="AP563" s="9" t="s">
        <v>1060</v>
      </c>
      <c r="AQ563" s="11">
        <v>3267.0</v>
      </c>
    </row>
    <row r="564">
      <c r="A564" s="8" t="str">
        <f t="shared" si="1"/>
        <v>Jeremy Sudbury</v>
      </c>
      <c r="B564" s="8" t="s">
        <v>4176</v>
      </c>
      <c r="C564" s="8" t="s">
        <v>459</v>
      </c>
      <c r="D564" s="9" t="s">
        <v>4136</v>
      </c>
      <c r="E564" s="8" t="s">
        <v>4177</v>
      </c>
      <c r="F564" s="8" t="s">
        <v>3309</v>
      </c>
      <c r="G564" s="8" t="s">
        <v>47</v>
      </c>
      <c r="H564" s="8" t="s">
        <v>4178</v>
      </c>
      <c r="I564" s="8" t="s">
        <v>49</v>
      </c>
      <c r="J564" s="10">
        <v>3.68</v>
      </c>
      <c r="K564" s="8" t="s">
        <v>4179</v>
      </c>
      <c r="L564" s="8" t="s">
        <v>465</v>
      </c>
      <c r="M564" s="8" t="s">
        <v>86</v>
      </c>
      <c r="N564" s="8" t="s">
        <v>4180</v>
      </c>
      <c r="O564" s="8" t="s">
        <v>52</v>
      </c>
      <c r="P564" s="8"/>
      <c r="Q564" s="8"/>
      <c r="R564" s="8" t="s">
        <v>183</v>
      </c>
      <c r="S564" s="8" t="s">
        <v>4181</v>
      </c>
      <c r="T564" s="11" t="str">
        <f t="shared" si="2"/>
        <v>Jeremy Sudbury</v>
      </c>
      <c r="U564" s="8" t="s">
        <v>311</v>
      </c>
      <c r="V564" s="8" t="s">
        <v>4182</v>
      </c>
      <c r="W564" s="8" t="s">
        <v>4183</v>
      </c>
      <c r="X564" s="8" t="s">
        <v>4184</v>
      </c>
      <c r="Y564" s="12" t="s">
        <v>4185</v>
      </c>
      <c r="Z564" s="12" t="s">
        <v>4186</v>
      </c>
      <c r="AA564" s="8" t="s">
        <v>60</v>
      </c>
      <c r="AB564" s="12" t="s">
        <v>4187</v>
      </c>
      <c r="AC564" s="12" t="s">
        <v>4188</v>
      </c>
      <c r="AD564" s="12" t="s">
        <v>4189</v>
      </c>
      <c r="AE564" s="8"/>
      <c r="AF564" s="8" t="s">
        <v>4190</v>
      </c>
      <c r="AG564" s="8" t="s">
        <v>4150</v>
      </c>
      <c r="AH564" s="8" t="s">
        <v>134</v>
      </c>
      <c r="AI564" s="8" t="s">
        <v>66</v>
      </c>
      <c r="AJ564" s="8" t="s">
        <v>86</v>
      </c>
      <c r="AK564" s="13" t="s">
        <v>4191</v>
      </c>
      <c r="AL564" s="13" t="s">
        <v>4192</v>
      </c>
      <c r="AM564" s="8" t="s">
        <v>480</v>
      </c>
      <c r="AN564" s="8" t="s">
        <v>4193</v>
      </c>
      <c r="AO564" s="13" t="s">
        <v>4194</v>
      </c>
      <c r="AP564" s="9" t="s">
        <v>4190</v>
      </c>
      <c r="AQ564" s="11">
        <v>30671.0</v>
      </c>
    </row>
    <row r="565">
      <c r="A565" s="8" t="str">
        <f t="shared" si="1"/>
        <v>Maria Sudbury</v>
      </c>
      <c r="B565" s="8" t="s">
        <v>4176</v>
      </c>
      <c r="C565" s="8" t="s">
        <v>459</v>
      </c>
      <c r="D565" s="9" t="s">
        <v>4136</v>
      </c>
      <c r="E565" s="8" t="s">
        <v>4177</v>
      </c>
      <c r="F565" s="8" t="s">
        <v>3309</v>
      </c>
      <c r="G565" s="8" t="s">
        <v>47</v>
      </c>
      <c r="H565" s="8" t="s">
        <v>4178</v>
      </c>
      <c r="I565" s="8" t="s">
        <v>49</v>
      </c>
      <c r="J565" s="10">
        <v>3.68</v>
      </c>
      <c r="K565" s="8" t="s">
        <v>4179</v>
      </c>
      <c r="L565" s="8" t="s">
        <v>465</v>
      </c>
      <c r="M565" s="8"/>
      <c r="N565" s="8" t="s">
        <v>4195</v>
      </c>
      <c r="O565" s="8" t="s">
        <v>52</v>
      </c>
      <c r="P565" s="8"/>
      <c r="Q565" s="8"/>
      <c r="R565" s="8" t="s">
        <v>1992</v>
      </c>
      <c r="S565" s="8" t="s">
        <v>4181</v>
      </c>
      <c r="T565" s="11" t="str">
        <f t="shared" si="2"/>
        <v>Maria Sudbury</v>
      </c>
      <c r="U565" s="8" t="s">
        <v>149</v>
      </c>
      <c r="V565" s="8" t="s">
        <v>4196</v>
      </c>
      <c r="W565" s="8"/>
      <c r="X565" s="8" t="s">
        <v>4184</v>
      </c>
      <c r="Y565" s="8" t="s">
        <v>60</v>
      </c>
      <c r="Z565" s="12" t="s">
        <v>4186</v>
      </c>
      <c r="AA565" s="8" t="s">
        <v>60</v>
      </c>
      <c r="AB565" s="12" t="s">
        <v>4187</v>
      </c>
      <c r="AC565" s="8" t="s">
        <v>60</v>
      </c>
      <c r="AD565" s="12" t="s">
        <v>4189</v>
      </c>
      <c r="AE565" s="8"/>
      <c r="AF565" s="8" t="s">
        <v>4190</v>
      </c>
      <c r="AG565" s="8" t="s">
        <v>4150</v>
      </c>
      <c r="AH565" s="8" t="s">
        <v>134</v>
      </c>
      <c r="AI565" s="8" t="s">
        <v>66</v>
      </c>
      <c r="AJ565" s="8"/>
      <c r="AK565" s="8" t="s">
        <v>4191</v>
      </c>
      <c r="AL565" s="8" t="s">
        <v>4192</v>
      </c>
      <c r="AM565" s="8" t="s">
        <v>480</v>
      </c>
      <c r="AN565" s="8" t="s">
        <v>4193</v>
      </c>
      <c r="AO565" s="8" t="s">
        <v>4194</v>
      </c>
      <c r="AP565" s="8" t="s">
        <v>4190</v>
      </c>
      <c r="AQ565" s="11">
        <v>30671.0</v>
      </c>
    </row>
    <row r="566">
      <c r="A566" s="8" t="str">
        <f t="shared" si="1"/>
        <v>Kurtis Brondyke</v>
      </c>
      <c r="B566" s="8" t="s">
        <v>4176</v>
      </c>
      <c r="C566" s="8" t="s">
        <v>459</v>
      </c>
      <c r="D566" s="9" t="s">
        <v>4136</v>
      </c>
      <c r="E566" s="8" t="s">
        <v>4177</v>
      </c>
      <c r="F566" s="8" t="s">
        <v>3309</v>
      </c>
      <c r="G566" s="8" t="s">
        <v>47</v>
      </c>
      <c r="H566" s="8" t="s">
        <v>4178</v>
      </c>
      <c r="I566" s="8" t="s">
        <v>49</v>
      </c>
      <c r="J566" s="10">
        <v>3.68</v>
      </c>
      <c r="K566" s="8" t="s">
        <v>4179</v>
      </c>
      <c r="L566" s="8" t="s">
        <v>465</v>
      </c>
      <c r="M566" s="8"/>
      <c r="N566" s="8" t="s">
        <v>4197</v>
      </c>
      <c r="O566" s="8" t="s">
        <v>52</v>
      </c>
      <c r="P566" s="8"/>
      <c r="Q566" s="8"/>
      <c r="R566" s="8" t="s">
        <v>4198</v>
      </c>
      <c r="S566" s="8" t="s">
        <v>4199</v>
      </c>
      <c r="T566" s="11" t="str">
        <f t="shared" si="2"/>
        <v>Kurtis Brondyke</v>
      </c>
      <c r="U566" s="8" t="s">
        <v>2649</v>
      </c>
      <c r="V566" s="8" t="s">
        <v>4200</v>
      </c>
      <c r="W566" s="8" t="s">
        <v>4183</v>
      </c>
      <c r="X566" s="8" t="s">
        <v>4184</v>
      </c>
      <c r="Y566" s="12" t="s">
        <v>4201</v>
      </c>
      <c r="Z566" s="12" t="s">
        <v>4186</v>
      </c>
      <c r="AA566" s="8" t="s">
        <v>60</v>
      </c>
      <c r="AB566" s="12" t="s">
        <v>4187</v>
      </c>
      <c r="AC566" s="12" t="s">
        <v>4202</v>
      </c>
      <c r="AD566" s="12" t="s">
        <v>4189</v>
      </c>
      <c r="AE566" s="8"/>
      <c r="AF566" s="8" t="s">
        <v>4190</v>
      </c>
      <c r="AG566" s="8" t="s">
        <v>4150</v>
      </c>
      <c r="AH566" s="8" t="s">
        <v>134</v>
      </c>
      <c r="AI566" s="8" t="s">
        <v>66</v>
      </c>
      <c r="AJ566" s="8"/>
      <c r="AK566" s="13" t="s">
        <v>4191</v>
      </c>
      <c r="AL566" s="13" t="s">
        <v>4192</v>
      </c>
      <c r="AM566" s="8" t="s">
        <v>480</v>
      </c>
      <c r="AN566" s="8" t="s">
        <v>4193</v>
      </c>
      <c r="AO566" s="13" t="s">
        <v>4194</v>
      </c>
      <c r="AP566" s="9" t="s">
        <v>4190</v>
      </c>
      <c r="AQ566" s="11">
        <v>30671.0</v>
      </c>
    </row>
    <row r="567">
      <c r="A567" s="8" t="str">
        <f t="shared" si="1"/>
        <v>Alex Gochenour-Brondyke</v>
      </c>
      <c r="B567" s="8" t="s">
        <v>4176</v>
      </c>
      <c r="C567" s="8" t="s">
        <v>459</v>
      </c>
      <c r="D567" s="9" t="s">
        <v>4136</v>
      </c>
      <c r="E567" s="8" t="s">
        <v>4177</v>
      </c>
      <c r="F567" s="8" t="s">
        <v>3309</v>
      </c>
      <c r="G567" s="8" t="s">
        <v>47</v>
      </c>
      <c r="H567" s="8" t="s">
        <v>4178</v>
      </c>
      <c r="I567" s="8" t="s">
        <v>49</v>
      </c>
      <c r="J567" s="10">
        <v>3.68</v>
      </c>
      <c r="K567" s="8" t="s">
        <v>4179</v>
      </c>
      <c r="L567" s="8" t="s">
        <v>465</v>
      </c>
      <c r="M567" s="8"/>
      <c r="N567" s="8" t="s">
        <v>4203</v>
      </c>
      <c r="O567" s="8" t="s">
        <v>52</v>
      </c>
      <c r="P567" s="8"/>
      <c r="Q567" s="8"/>
      <c r="R567" s="8" t="s">
        <v>766</v>
      </c>
      <c r="S567" s="8" t="s">
        <v>4204</v>
      </c>
      <c r="T567" s="11" t="str">
        <f t="shared" si="2"/>
        <v>Alex Gochenour-Brondyke</v>
      </c>
      <c r="U567" s="8" t="s">
        <v>80</v>
      </c>
      <c r="V567" s="8" t="s">
        <v>4205</v>
      </c>
      <c r="W567" s="8"/>
      <c r="X567" s="8" t="s">
        <v>4184</v>
      </c>
      <c r="Y567" s="8" t="s">
        <v>60</v>
      </c>
      <c r="Z567" s="12" t="s">
        <v>4186</v>
      </c>
      <c r="AA567" s="8" t="s">
        <v>60</v>
      </c>
      <c r="AB567" s="12" t="s">
        <v>4187</v>
      </c>
      <c r="AC567" s="12" t="s">
        <v>4206</v>
      </c>
      <c r="AD567" s="12" t="s">
        <v>4189</v>
      </c>
      <c r="AE567" s="8"/>
      <c r="AF567" s="8" t="s">
        <v>4190</v>
      </c>
      <c r="AG567" s="8" t="s">
        <v>4150</v>
      </c>
      <c r="AH567" s="8" t="s">
        <v>134</v>
      </c>
      <c r="AI567" s="8" t="s">
        <v>66</v>
      </c>
      <c r="AJ567" s="8"/>
      <c r="AK567" s="8" t="s">
        <v>4191</v>
      </c>
      <c r="AL567" s="8" t="s">
        <v>4192</v>
      </c>
      <c r="AM567" s="8" t="s">
        <v>480</v>
      </c>
      <c r="AN567" s="8" t="s">
        <v>4193</v>
      </c>
      <c r="AO567" s="8" t="s">
        <v>4194</v>
      </c>
      <c r="AP567" s="9" t="s">
        <v>4190</v>
      </c>
      <c r="AQ567" s="11">
        <v>30671.0</v>
      </c>
    </row>
    <row r="568">
      <c r="A568" s="8" t="str">
        <f t="shared" si="1"/>
        <v>Patrick Peterson</v>
      </c>
      <c r="B568" s="8" t="s">
        <v>4176</v>
      </c>
      <c r="C568" s="8" t="s">
        <v>459</v>
      </c>
      <c r="D568" s="9" t="s">
        <v>4136</v>
      </c>
      <c r="E568" s="8" t="s">
        <v>4177</v>
      </c>
      <c r="F568" s="8" t="s">
        <v>3309</v>
      </c>
      <c r="G568" s="8" t="s">
        <v>47</v>
      </c>
      <c r="H568" s="8" t="s">
        <v>4178</v>
      </c>
      <c r="I568" s="8" t="s">
        <v>49</v>
      </c>
      <c r="J568" s="10">
        <v>3.68</v>
      </c>
      <c r="K568" s="8" t="s">
        <v>4179</v>
      </c>
      <c r="L568" s="8" t="s">
        <v>465</v>
      </c>
      <c r="M568" s="8"/>
      <c r="N568" s="8" t="s">
        <v>4207</v>
      </c>
      <c r="O568" s="8" t="s">
        <v>52</v>
      </c>
      <c r="P568" s="8"/>
      <c r="Q568" s="8"/>
      <c r="R568" s="8" t="s">
        <v>3524</v>
      </c>
      <c r="S568" s="8" t="s">
        <v>1276</v>
      </c>
      <c r="T568" s="11" t="str">
        <f t="shared" si="2"/>
        <v>Patrick Peterson</v>
      </c>
      <c r="U568" s="8" t="s">
        <v>80</v>
      </c>
      <c r="V568" s="8" t="s">
        <v>4208</v>
      </c>
      <c r="W568" s="8"/>
      <c r="X568" s="8" t="s">
        <v>4184</v>
      </c>
      <c r="Y568" s="8" t="s">
        <v>60</v>
      </c>
      <c r="Z568" s="12" t="s">
        <v>4186</v>
      </c>
      <c r="AA568" s="12" t="s">
        <v>4209</v>
      </c>
      <c r="AB568" s="12" t="s">
        <v>4187</v>
      </c>
      <c r="AC568" s="12" t="s">
        <v>4210</v>
      </c>
      <c r="AD568" s="12" t="s">
        <v>4189</v>
      </c>
      <c r="AE568" s="8"/>
      <c r="AF568" s="8" t="s">
        <v>4190</v>
      </c>
      <c r="AG568" s="8" t="s">
        <v>4150</v>
      </c>
      <c r="AH568" s="8" t="s">
        <v>134</v>
      </c>
      <c r="AI568" s="8" t="s">
        <v>66</v>
      </c>
      <c r="AJ568" s="8"/>
      <c r="AK568" s="8" t="s">
        <v>4191</v>
      </c>
      <c r="AL568" s="8" t="s">
        <v>4192</v>
      </c>
      <c r="AM568" s="8" t="s">
        <v>480</v>
      </c>
      <c r="AN568" s="8" t="s">
        <v>4193</v>
      </c>
      <c r="AO568" s="8" t="s">
        <v>4194</v>
      </c>
      <c r="AP568" s="8" t="s">
        <v>4190</v>
      </c>
      <c r="AQ568" s="11">
        <v>30671.0</v>
      </c>
    </row>
    <row r="569">
      <c r="A569" s="8" t="str">
        <f t="shared" si="1"/>
        <v>Jason Wakenight</v>
      </c>
      <c r="B569" s="8" t="s">
        <v>4211</v>
      </c>
      <c r="C569" s="8" t="s">
        <v>1646</v>
      </c>
      <c r="D569" s="9" t="s">
        <v>4136</v>
      </c>
      <c r="E569" s="8" t="s">
        <v>4212</v>
      </c>
      <c r="F569" s="8" t="s">
        <v>3309</v>
      </c>
      <c r="G569" s="8" t="s">
        <v>47</v>
      </c>
      <c r="H569" s="8" t="s">
        <v>4213</v>
      </c>
      <c r="I569" s="8" t="s">
        <v>49</v>
      </c>
      <c r="J569" s="10">
        <v>3.76</v>
      </c>
      <c r="K569" s="8" t="s">
        <v>4214</v>
      </c>
      <c r="L569" s="8" t="s">
        <v>4215</v>
      </c>
      <c r="M569" s="8" t="s">
        <v>86</v>
      </c>
      <c r="N569" s="8" t="s">
        <v>4216</v>
      </c>
      <c r="O569" s="8" t="s">
        <v>52</v>
      </c>
      <c r="P569" s="8"/>
      <c r="Q569" s="8"/>
      <c r="R569" s="8" t="s">
        <v>1059</v>
      </c>
      <c r="S569" s="8" t="s">
        <v>4217</v>
      </c>
      <c r="T569" s="11" t="str">
        <f t="shared" si="2"/>
        <v>Jason Wakenight</v>
      </c>
      <c r="U569" s="8" t="s">
        <v>4218</v>
      </c>
      <c r="V569" s="8" t="s">
        <v>4219</v>
      </c>
      <c r="W569" s="8" t="s">
        <v>4220</v>
      </c>
      <c r="X569" s="8" t="s">
        <v>4221</v>
      </c>
      <c r="Y569" s="12" t="s">
        <v>4222</v>
      </c>
      <c r="Z569" s="12" t="s">
        <v>4223</v>
      </c>
      <c r="AA569" s="8" t="s">
        <v>60</v>
      </c>
      <c r="AB569" s="12" t="s">
        <v>4224</v>
      </c>
      <c r="AC569" s="8" t="s">
        <v>60</v>
      </c>
      <c r="AD569" s="12" t="s">
        <v>4225</v>
      </c>
      <c r="AE569" s="8" t="s">
        <v>4226</v>
      </c>
      <c r="AF569" s="8" t="s">
        <v>4136</v>
      </c>
      <c r="AG569" s="8" t="s">
        <v>4150</v>
      </c>
      <c r="AH569" s="8" t="s">
        <v>134</v>
      </c>
      <c r="AI569" s="8" t="s">
        <v>66</v>
      </c>
      <c r="AJ569" s="8" t="s">
        <v>86</v>
      </c>
      <c r="AK569" s="13" t="s">
        <v>4227</v>
      </c>
      <c r="AL569" s="13" t="s">
        <v>655</v>
      </c>
      <c r="AM569" s="8" t="s">
        <v>4117</v>
      </c>
      <c r="AN569" s="8" t="s">
        <v>4228</v>
      </c>
      <c r="AO569" s="13" t="s">
        <v>4229</v>
      </c>
      <c r="AP569" s="9" t="s">
        <v>4136</v>
      </c>
      <c r="AQ569" s="11">
        <v>24476.0</v>
      </c>
    </row>
    <row r="570">
      <c r="A570" s="8" t="str">
        <f t="shared" si="1"/>
        <v>Joey Woody</v>
      </c>
      <c r="B570" s="8" t="s">
        <v>4211</v>
      </c>
      <c r="C570" s="8" t="s">
        <v>1646</v>
      </c>
      <c r="D570" s="9" t="s">
        <v>4136</v>
      </c>
      <c r="E570" s="8" t="s">
        <v>4212</v>
      </c>
      <c r="F570" s="8" t="s">
        <v>3309</v>
      </c>
      <c r="G570" s="8" t="s">
        <v>47</v>
      </c>
      <c r="H570" s="8" t="s">
        <v>4213</v>
      </c>
      <c r="I570" s="8" t="s">
        <v>49</v>
      </c>
      <c r="J570" s="10">
        <v>3.76</v>
      </c>
      <c r="K570" s="8" t="s">
        <v>4214</v>
      </c>
      <c r="L570" s="8" t="s">
        <v>4215</v>
      </c>
      <c r="M570" s="8" t="s">
        <v>86</v>
      </c>
      <c r="N570" s="8" t="s">
        <v>4230</v>
      </c>
      <c r="O570" s="8" t="s">
        <v>52</v>
      </c>
      <c r="P570" s="8"/>
      <c r="Q570" s="8"/>
      <c r="R570" s="8" t="s">
        <v>4231</v>
      </c>
      <c r="S570" s="8" t="s">
        <v>4232</v>
      </c>
      <c r="T570" s="11" t="str">
        <f t="shared" si="2"/>
        <v>Joey Woody</v>
      </c>
      <c r="U570" s="8" t="s">
        <v>4233</v>
      </c>
      <c r="V570" s="8" t="s">
        <v>4234</v>
      </c>
      <c r="W570" s="8" t="s">
        <v>4220</v>
      </c>
      <c r="X570" s="8" t="s">
        <v>4221</v>
      </c>
      <c r="Y570" s="12" t="s">
        <v>4235</v>
      </c>
      <c r="Z570" s="12" t="s">
        <v>4223</v>
      </c>
      <c r="AA570" s="8" t="s">
        <v>60</v>
      </c>
      <c r="AB570" s="12" t="s">
        <v>4224</v>
      </c>
      <c r="AC570" s="8" t="s">
        <v>60</v>
      </c>
      <c r="AD570" s="12" t="s">
        <v>4225</v>
      </c>
      <c r="AE570" s="8" t="s">
        <v>4226</v>
      </c>
      <c r="AF570" s="8" t="s">
        <v>4136</v>
      </c>
      <c r="AG570" s="8" t="s">
        <v>4150</v>
      </c>
      <c r="AH570" s="8" t="s">
        <v>134</v>
      </c>
      <c r="AI570" s="8" t="s">
        <v>66</v>
      </c>
      <c r="AJ570" s="8" t="s">
        <v>86</v>
      </c>
      <c r="AK570" s="13" t="s">
        <v>4227</v>
      </c>
      <c r="AL570" s="13" t="s">
        <v>655</v>
      </c>
      <c r="AM570" s="8" t="s">
        <v>4117</v>
      </c>
      <c r="AN570" s="8" t="s">
        <v>4228</v>
      </c>
      <c r="AO570" s="13" t="s">
        <v>4229</v>
      </c>
      <c r="AP570" s="9" t="s">
        <v>4136</v>
      </c>
      <c r="AQ570" s="11">
        <v>24476.0</v>
      </c>
    </row>
    <row r="571">
      <c r="A571" s="8" t="str">
        <f t="shared" si="1"/>
        <v>Steve Paternostro</v>
      </c>
      <c r="B571" s="8" t="s">
        <v>4211</v>
      </c>
      <c r="C571" s="8" t="s">
        <v>1646</v>
      </c>
      <c r="D571" s="9" t="s">
        <v>4136</v>
      </c>
      <c r="E571" s="8" t="s">
        <v>4212</v>
      </c>
      <c r="F571" s="8" t="s">
        <v>3309</v>
      </c>
      <c r="G571" s="8" t="s">
        <v>47</v>
      </c>
      <c r="H571" s="8" t="s">
        <v>4213</v>
      </c>
      <c r="I571" s="8" t="s">
        <v>49</v>
      </c>
      <c r="J571" s="10">
        <v>3.76</v>
      </c>
      <c r="K571" s="8" t="s">
        <v>4214</v>
      </c>
      <c r="L571" s="8" t="s">
        <v>4215</v>
      </c>
      <c r="M571" s="8"/>
      <c r="N571" s="8" t="s">
        <v>4236</v>
      </c>
      <c r="O571" s="8" t="s">
        <v>52</v>
      </c>
      <c r="P571" s="8"/>
      <c r="Q571" s="8"/>
      <c r="R571" s="8" t="s">
        <v>2591</v>
      </c>
      <c r="S571" s="8" t="s">
        <v>4237</v>
      </c>
      <c r="T571" s="11" t="str">
        <f t="shared" si="2"/>
        <v>Steve Paternostro</v>
      </c>
      <c r="U571" s="8" t="s">
        <v>149</v>
      </c>
      <c r="V571" s="8" t="s">
        <v>4238</v>
      </c>
      <c r="W571" s="8"/>
      <c r="X571" s="8" t="s">
        <v>4221</v>
      </c>
      <c r="Y571" s="8" t="s">
        <v>60</v>
      </c>
      <c r="Z571" s="12" t="s">
        <v>4223</v>
      </c>
      <c r="AA571" s="8" t="s">
        <v>60</v>
      </c>
      <c r="AB571" s="12" t="s">
        <v>4224</v>
      </c>
      <c r="AC571" s="8" t="s">
        <v>60</v>
      </c>
      <c r="AD571" s="12" t="s">
        <v>4225</v>
      </c>
      <c r="AE571" s="8" t="s">
        <v>4226</v>
      </c>
      <c r="AF571" s="8" t="s">
        <v>4136</v>
      </c>
      <c r="AG571" s="8" t="s">
        <v>4150</v>
      </c>
      <c r="AH571" s="8" t="s">
        <v>134</v>
      </c>
      <c r="AI571" s="8" t="s">
        <v>66</v>
      </c>
      <c r="AJ571" s="8"/>
      <c r="AK571" s="8" t="s">
        <v>4227</v>
      </c>
      <c r="AL571" s="8" t="s">
        <v>655</v>
      </c>
      <c r="AM571" s="8" t="s">
        <v>4117</v>
      </c>
      <c r="AN571" s="8" t="s">
        <v>4228</v>
      </c>
      <c r="AO571" s="8" t="s">
        <v>4229</v>
      </c>
      <c r="AP571" s="9" t="s">
        <v>4136</v>
      </c>
      <c r="AQ571" s="11">
        <v>24476.0</v>
      </c>
    </row>
    <row r="572">
      <c r="A572" s="8" t="str">
        <f t="shared" si="1"/>
        <v>Randy Hasenbank</v>
      </c>
      <c r="B572" s="8" t="s">
        <v>4211</v>
      </c>
      <c r="C572" s="8" t="s">
        <v>1646</v>
      </c>
      <c r="D572" s="9" t="s">
        <v>4136</v>
      </c>
      <c r="E572" s="8" t="s">
        <v>4212</v>
      </c>
      <c r="F572" s="8" t="s">
        <v>3309</v>
      </c>
      <c r="G572" s="8" t="s">
        <v>47</v>
      </c>
      <c r="H572" s="8" t="s">
        <v>4213</v>
      </c>
      <c r="I572" s="8" t="s">
        <v>49</v>
      </c>
      <c r="J572" s="10">
        <v>3.76</v>
      </c>
      <c r="K572" s="8" t="s">
        <v>4214</v>
      </c>
      <c r="L572" s="8" t="s">
        <v>4215</v>
      </c>
      <c r="M572" s="8" t="s">
        <v>86</v>
      </c>
      <c r="N572" s="8" t="s">
        <v>4239</v>
      </c>
      <c r="O572" s="8" t="s">
        <v>52</v>
      </c>
      <c r="P572" s="8"/>
      <c r="Q572" s="8"/>
      <c r="R572" s="8" t="s">
        <v>1784</v>
      </c>
      <c r="S572" s="8" t="s">
        <v>4240</v>
      </c>
      <c r="T572" s="11" t="str">
        <f t="shared" si="2"/>
        <v>Randy Hasenbank</v>
      </c>
      <c r="U572" s="8" t="s">
        <v>2649</v>
      </c>
      <c r="V572" s="8" t="s">
        <v>4241</v>
      </c>
      <c r="W572" s="8" t="s">
        <v>4220</v>
      </c>
      <c r="X572" s="8" t="s">
        <v>4221</v>
      </c>
      <c r="Y572" s="8" t="s">
        <v>60</v>
      </c>
      <c r="Z572" s="12" t="s">
        <v>4223</v>
      </c>
      <c r="AA572" s="8" t="s">
        <v>60</v>
      </c>
      <c r="AB572" s="12" t="s">
        <v>4224</v>
      </c>
      <c r="AC572" s="8" t="s">
        <v>60</v>
      </c>
      <c r="AD572" s="12" t="s">
        <v>4225</v>
      </c>
      <c r="AE572" s="8" t="s">
        <v>4226</v>
      </c>
      <c r="AF572" s="8" t="s">
        <v>4136</v>
      </c>
      <c r="AG572" s="8" t="s">
        <v>4150</v>
      </c>
      <c r="AH572" s="8" t="s">
        <v>134</v>
      </c>
      <c r="AI572" s="8" t="s">
        <v>66</v>
      </c>
      <c r="AJ572" s="8" t="s">
        <v>86</v>
      </c>
      <c r="AK572" s="13" t="s">
        <v>4227</v>
      </c>
      <c r="AL572" s="13" t="s">
        <v>655</v>
      </c>
      <c r="AM572" s="8" t="s">
        <v>4117</v>
      </c>
      <c r="AN572" s="8" t="s">
        <v>4228</v>
      </c>
      <c r="AO572" s="13" t="s">
        <v>4229</v>
      </c>
      <c r="AP572" s="9" t="s">
        <v>4136</v>
      </c>
      <c r="AQ572" s="11">
        <v>24476.0</v>
      </c>
    </row>
    <row r="573">
      <c r="A573" s="8" t="str">
        <f t="shared" si="1"/>
        <v>Ray Robinson</v>
      </c>
      <c r="B573" s="8" t="s">
        <v>4211</v>
      </c>
      <c r="C573" s="8" t="s">
        <v>1646</v>
      </c>
      <c r="D573" s="9" t="s">
        <v>4136</v>
      </c>
      <c r="E573" s="8" t="s">
        <v>4212</v>
      </c>
      <c r="F573" s="8" t="s">
        <v>3309</v>
      </c>
      <c r="G573" s="8" t="s">
        <v>47</v>
      </c>
      <c r="H573" s="8" t="s">
        <v>4213</v>
      </c>
      <c r="I573" s="8" t="s">
        <v>49</v>
      </c>
      <c r="J573" s="10">
        <v>3.76</v>
      </c>
      <c r="K573" s="8" t="s">
        <v>4214</v>
      </c>
      <c r="L573" s="8" t="s">
        <v>4215</v>
      </c>
      <c r="M573" s="8"/>
      <c r="N573" s="8" t="s">
        <v>4242</v>
      </c>
      <c r="O573" s="8" t="s">
        <v>52</v>
      </c>
      <c r="P573" s="8"/>
      <c r="Q573" s="8"/>
      <c r="R573" s="8" t="s">
        <v>4243</v>
      </c>
      <c r="S573" s="8" t="s">
        <v>3018</v>
      </c>
      <c r="T573" s="11" t="str">
        <f t="shared" si="2"/>
        <v>Ray Robinson</v>
      </c>
      <c r="U573" s="8" t="s">
        <v>498</v>
      </c>
      <c r="V573" s="8" t="s">
        <v>4244</v>
      </c>
      <c r="W573" s="8" t="s">
        <v>4220</v>
      </c>
      <c r="X573" s="8" t="s">
        <v>4221</v>
      </c>
      <c r="Y573" s="12" t="s">
        <v>4245</v>
      </c>
      <c r="Z573" s="12" t="s">
        <v>4223</v>
      </c>
      <c r="AA573" s="8" t="s">
        <v>60</v>
      </c>
      <c r="AB573" s="12" t="s">
        <v>4224</v>
      </c>
      <c r="AC573" s="8" t="s">
        <v>60</v>
      </c>
      <c r="AD573" s="12" t="s">
        <v>4225</v>
      </c>
      <c r="AE573" s="8" t="s">
        <v>4226</v>
      </c>
      <c r="AF573" s="8" t="s">
        <v>4136</v>
      </c>
      <c r="AG573" s="8" t="s">
        <v>4150</v>
      </c>
      <c r="AH573" s="8" t="s">
        <v>134</v>
      </c>
      <c r="AI573" s="8" t="s">
        <v>66</v>
      </c>
      <c r="AJ573" s="8"/>
      <c r="AK573" s="13" t="s">
        <v>4227</v>
      </c>
      <c r="AL573" s="13" t="s">
        <v>655</v>
      </c>
      <c r="AM573" s="8" t="s">
        <v>4117</v>
      </c>
      <c r="AN573" s="8" t="s">
        <v>4228</v>
      </c>
      <c r="AO573" s="13" t="s">
        <v>4229</v>
      </c>
      <c r="AP573" s="9" t="s">
        <v>4136</v>
      </c>
      <c r="AQ573" s="11">
        <v>24476.0</v>
      </c>
    </row>
    <row r="574">
      <c r="A574" s="8" t="str">
        <f t="shared" si="1"/>
        <v>Chyna Davis</v>
      </c>
      <c r="B574" s="8" t="s">
        <v>4211</v>
      </c>
      <c r="C574" s="8" t="s">
        <v>1646</v>
      </c>
      <c r="D574" s="9" t="s">
        <v>4136</v>
      </c>
      <c r="E574" s="8" t="s">
        <v>4212</v>
      </c>
      <c r="F574" s="8" t="s">
        <v>3309</v>
      </c>
      <c r="G574" s="8" t="s">
        <v>47</v>
      </c>
      <c r="H574" s="8" t="s">
        <v>4213</v>
      </c>
      <c r="I574" s="8" t="s">
        <v>49</v>
      </c>
      <c r="J574" s="10">
        <v>3.76</v>
      </c>
      <c r="K574" s="8" t="s">
        <v>4214</v>
      </c>
      <c r="L574" s="8" t="s">
        <v>4215</v>
      </c>
      <c r="M574" s="8"/>
      <c r="N574" s="8" t="s">
        <v>4246</v>
      </c>
      <c r="O574" s="8" t="s">
        <v>52</v>
      </c>
      <c r="P574" s="8"/>
      <c r="Q574" s="8"/>
      <c r="R574" s="8" t="s">
        <v>4247</v>
      </c>
      <c r="S574" s="8" t="s">
        <v>310</v>
      </c>
      <c r="T574" s="11" t="str">
        <f t="shared" si="2"/>
        <v>Chyna Davis</v>
      </c>
      <c r="U574" s="8" t="s">
        <v>167</v>
      </c>
      <c r="V574" s="8" t="s">
        <v>4248</v>
      </c>
      <c r="W574" s="8" t="s">
        <v>4220</v>
      </c>
      <c r="X574" s="8" t="s">
        <v>4221</v>
      </c>
      <c r="Y574" s="8" t="s">
        <v>60</v>
      </c>
      <c r="Z574" s="12" t="s">
        <v>4223</v>
      </c>
      <c r="AA574" s="8" t="s">
        <v>60</v>
      </c>
      <c r="AB574" s="12" t="s">
        <v>4224</v>
      </c>
      <c r="AC574" s="8" t="s">
        <v>60</v>
      </c>
      <c r="AD574" s="12" t="s">
        <v>4225</v>
      </c>
      <c r="AE574" s="8" t="s">
        <v>4226</v>
      </c>
      <c r="AF574" s="13" t="s">
        <v>4136</v>
      </c>
      <c r="AG574" s="13" t="s">
        <v>4150</v>
      </c>
      <c r="AH574" s="8" t="s">
        <v>134</v>
      </c>
      <c r="AI574" s="8" t="s">
        <v>66</v>
      </c>
      <c r="AJ574" s="8"/>
      <c r="AK574" s="13" t="s">
        <v>4227</v>
      </c>
      <c r="AL574" s="13" t="s">
        <v>655</v>
      </c>
      <c r="AM574" s="8" t="s">
        <v>4117</v>
      </c>
      <c r="AN574" s="8" t="s">
        <v>4228</v>
      </c>
      <c r="AO574" s="13" t="s">
        <v>4229</v>
      </c>
      <c r="AP574" s="9" t="s">
        <v>4136</v>
      </c>
      <c r="AQ574" s="11">
        <v>24476.0</v>
      </c>
    </row>
    <row r="575">
      <c r="A575" s="8" t="str">
        <f t="shared" si="1"/>
        <v>Hadrien Choukroun</v>
      </c>
      <c r="B575" s="8" t="s">
        <v>4211</v>
      </c>
      <c r="C575" s="8" t="s">
        <v>1646</v>
      </c>
      <c r="D575" s="9" t="s">
        <v>4136</v>
      </c>
      <c r="E575" s="13" t="s">
        <v>4212</v>
      </c>
      <c r="F575" s="8" t="s">
        <v>3309</v>
      </c>
      <c r="G575" s="13" t="s">
        <v>47</v>
      </c>
      <c r="H575" s="8" t="s">
        <v>4213</v>
      </c>
      <c r="I575" s="8" t="s">
        <v>49</v>
      </c>
      <c r="J575" s="10">
        <v>3.76</v>
      </c>
      <c r="K575" s="8" t="s">
        <v>4214</v>
      </c>
      <c r="L575" s="8" t="s">
        <v>4215</v>
      </c>
      <c r="M575" s="8"/>
      <c r="N575" s="8" t="s">
        <v>4249</v>
      </c>
      <c r="O575" s="8" t="s">
        <v>52</v>
      </c>
      <c r="P575" s="8"/>
      <c r="Q575" s="8"/>
      <c r="R575" s="8" t="s">
        <v>4250</v>
      </c>
      <c r="S575" s="8" t="s">
        <v>4251</v>
      </c>
      <c r="T575" s="11" t="str">
        <f t="shared" si="2"/>
        <v>Hadrien Choukroun</v>
      </c>
      <c r="U575" s="8" t="s">
        <v>1088</v>
      </c>
      <c r="V575" s="8" t="s">
        <v>4252</v>
      </c>
      <c r="W575" s="8"/>
      <c r="X575" s="8" t="s">
        <v>4221</v>
      </c>
      <c r="Y575" s="8" t="s">
        <v>60</v>
      </c>
      <c r="Z575" s="12" t="s">
        <v>4223</v>
      </c>
      <c r="AA575" s="8" t="s">
        <v>60</v>
      </c>
      <c r="AB575" s="12" t="s">
        <v>4224</v>
      </c>
      <c r="AC575" s="12" t="s">
        <v>4253</v>
      </c>
      <c r="AD575" s="12" t="s">
        <v>4225</v>
      </c>
      <c r="AE575" s="8" t="s">
        <v>4226</v>
      </c>
      <c r="AF575" s="13" t="s">
        <v>4136</v>
      </c>
      <c r="AG575" s="13" t="s">
        <v>4150</v>
      </c>
      <c r="AH575" s="13" t="s">
        <v>134</v>
      </c>
      <c r="AI575" s="8" t="s">
        <v>66</v>
      </c>
      <c r="AJ575" s="8"/>
      <c r="AK575" s="13" t="s">
        <v>4227</v>
      </c>
      <c r="AL575" s="13" t="s">
        <v>655</v>
      </c>
      <c r="AM575" s="8" t="s">
        <v>4117</v>
      </c>
      <c r="AN575" s="8" t="s">
        <v>4228</v>
      </c>
      <c r="AO575" s="13" t="s">
        <v>4229</v>
      </c>
      <c r="AP575" s="9" t="s">
        <v>4136</v>
      </c>
      <c r="AQ575" s="11">
        <v>24476.0</v>
      </c>
    </row>
    <row r="576">
      <c r="A576" s="8" t="str">
        <f t="shared" si="1"/>
        <v>Mari Shavers</v>
      </c>
      <c r="B576" s="8" t="s">
        <v>4254</v>
      </c>
      <c r="C576" s="8" t="s">
        <v>3306</v>
      </c>
      <c r="D576" s="9" t="s">
        <v>4136</v>
      </c>
      <c r="E576" s="8" t="s">
        <v>4255</v>
      </c>
      <c r="F576" s="8" t="s">
        <v>3309</v>
      </c>
      <c r="G576" s="8" t="s">
        <v>47</v>
      </c>
      <c r="H576" s="8" t="s">
        <v>4256</v>
      </c>
      <c r="I576" s="8" t="s">
        <v>49</v>
      </c>
      <c r="J576" s="10">
        <v>3.56</v>
      </c>
      <c r="K576" s="8" t="s">
        <v>4257</v>
      </c>
      <c r="L576" s="8" t="s">
        <v>86</v>
      </c>
      <c r="M576" s="8" t="s">
        <v>86</v>
      </c>
      <c r="N576" s="8" t="s">
        <v>4258</v>
      </c>
      <c r="O576" s="8" t="s">
        <v>52</v>
      </c>
      <c r="P576" s="8"/>
      <c r="Q576" s="8"/>
      <c r="R576" s="8" t="s">
        <v>4259</v>
      </c>
      <c r="S576" s="8" t="s">
        <v>4260</v>
      </c>
      <c r="T576" s="11" t="str">
        <f t="shared" si="2"/>
        <v>Mari Shavers</v>
      </c>
      <c r="U576" s="8" t="s">
        <v>1959</v>
      </c>
      <c r="V576" s="8"/>
      <c r="W576" s="8"/>
      <c r="X576" s="8" t="s">
        <v>4261</v>
      </c>
      <c r="Y576" s="8" t="s">
        <v>60</v>
      </c>
      <c r="Z576" s="12" t="s">
        <v>4262</v>
      </c>
      <c r="AA576" s="12" t="s">
        <v>4263</v>
      </c>
      <c r="AB576" s="12" t="s">
        <v>4264</v>
      </c>
      <c r="AC576" s="8" t="s">
        <v>60</v>
      </c>
      <c r="AD576" s="12" t="s">
        <v>4265</v>
      </c>
      <c r="AE576" s="8"/>
      <c r="AF576" s="8" t="s">
        <v>4266</v>
      </c>
      <c r="AG576" s="8" t="s">
        <v>4150</v>
      </c>
      <c r="AH576" s="8" t="s">
        <v>232</v>
      </c>
      <c r="AI576" s="8" t="s">
        <v>66</v>
      </c>
      <c r="AJ576" s="8" t="s">
        <v>86</v>
      </c>
      <c r="AK576" s="13" t="s">
        <v>3002</v>
      </c>
      <c r="AL576" s="13" t="s">
        <v>2863</v>
      </c>
      <c r="AM576" s="8" t="s">
        <v>743</v>
      </c>
      <c r="AN576" s="8" t="s">
        <v>4267</v>
      </c>
      <c r="AO576" s="13" t="s">
        <v>4268</v>
      </c>
      <c r="AP576" s="9" t="s">
        <v>4266</v>
      </c>
      <c r="AQ576" s="11">
        <v>10104.0</v>
      </c>
    </row>
    <row r="577">
      <c r="A577" s="8" t="str">
        <f t="shared" si="1"/>
        <v>Dave Paulsen</v>
      </c>
      <c r="B577" s="8" t="s">
        <v>4254</v>
      </c>
      <c r="C577" s="8" t="s">
        <v>3306</v>
      </c>
      <c r="D577" s="9" t="s">
        <v>4136</v>
      </c>
      <c r="E577" s="8" t="s">
        <v>4255</v>
      </c>
      <c r="F577" s="8" t="s">
        <v>3309</v>
      </c>
      <c r="G577" s="8" t="s">
        <v>47</v>
      </c>
      <c r="H577" s="8" t="s">
        <v>4256</v>
      </c>
      <c r="I577" s="8" t="s">
        <v>49</v>
      </c>
      <c r="J577" s="10">
        <v>3.56</v>
      </c>
      <c r="K577" s="8" t="s">
        <v>4257</v>
      </c>
      <c r="L577" s="8" t="s">
        <v>86</v>
      </c>
      <c r="M577" s="8" t="s">
        <v>86</v>
      </c>
      <c r="N577" s="8" t="s">
        <v>4269</v>
      </c>
      <c r="O577" s="8" t="s">
        <v>52</v>
      </c>
      <c r="P577" s="8"/>
      <c r="Q577" s="8"/>
      <c r="R577" s="8" t="s">
        <v>3381</v>
      </c>
      <c r="S577" s="8" t="s">
        <v>4270</v>
      </c>
      <c r="T577" s="11" t="str">
        <f t="shared" si="2"/>
        <v>Dave Paulsen</v>
      </c>
      <c r="U577" s="8" t="s">
        <v>2105</v>
      </c>
      <c r="V577" s="8" t="s">
        <v>4271</v>
      </c>
      <c r="W577" s="8" t="s">
        <v>4272</v>
      </c>
      <c r="X577" s="8" t="s">
        <v>4261</v>
      </c>
      <c r="Y577" s="12" t="s">
        <v>4273</v>
      </c>
      <c r="Z577" s="12" t="s">
        <v>4262</v>
      </c>
      <c r="AA577" s="12" t="s">
        <v>4274</v>
      </c>
      <c r="AB577" s="12" t="s">
        <v>4264</v>
      </c>
      <c r="AC577" s="8" t="s">
        <v>60</v>
      </c>
      <c r="AD577" s="8" t="s">
        <v>60</v>
      </c>
      <c r="AE577" s="8"/>
      <c r="AF577" s="8" t="s">
        <v>4266</v>
      </c>
      <c r="AG577" s="8" t="s">
        <v>4150</v>
      </c>
      <c r="AH577" s="8" t="s">
        <v>232</v>
      </c>
      <c r="AI577" s="8" t="s">
        <v>66</v>
      </c>
      <c r="AJ577" s="8" t="s">
        <v>86</v>
      </c>
      <c r="AK577" s="13" t="s">
        <v>3002</v>
      </c>
      <c r="AL577" s="13" t="s">
        <v>2863</v>
      </c>
      <c r="AM577" s="8" t="s">
        <v>743</v>
      </c>
      <c r="AN577" s="8" t="s">
        <v>4267</v>
      </c>
      <c r="AO577" s="13" t="s">
        <v>4268</v>
      </c>
      <c r="AP577" s="9" t="s">
        <v>4266</v>
      </c>
      <c r="AQ577" s="11">
        <v>10104.0</v>
      </c>
    </row>
    <row r="578">
      <c r="A578" s="8" t="str">
        <f t="shared" si="1"/>
        <v>Noah Castle</v>
      </c>
      <c r="B578" s="8" t="s">
        <v>4254</v>
      </c>
      <c r="C578" s="8" t="s">
        <v>3306</v>
      </c>
      <c r="D578" s="9" t="s">
        <v>4136</v>
      </c>
      <c r="E578" s="8" t="s">
        <v>4255</v>
      </c>
      <c r="F578" s="8" t="s">
        <v>3309</v>
      </c>
      <c r="G578" s="8" t="s">
        <v>47</v>
      </c>
      <c r="H578" s="8" t="s">
        <v>4256</v>
      </c>
      <c r="I578" s="8" t="s">
        <v>49</v>
      </c>
      <c r="J578" s="10">
        <v>3.56</v>
      </c>
      <c r="K578" s="8" t="s">
        <v>4257</v>
      </c>
      <c r="L578" s="8"/>
      <c r="M578" s="8"/>
      <c r="N578" s="8" t="s">
        <v>4275</v>
      </c>
      <c r="O578" s="8" t="s">
        <v>52</v>
      </c>
      <c r="P578" s="8"/>
      <c r="Q578" s="8"/>
      <c r="R578" s="8" t="s">
        <v>212</v>
      </c>
      <c r="S578" s="8" t="s">
        <v>4276</v>
      </c>
      <c r="T578" s="11" t="str">
        <f t="shared" si="2"/>
        <v>Noah Castle</v>
      </c>
      <c r="U578" s="8" t="s">
        <v>160</v>
      </c>
      <c r="V578" s="8" t="s">
        <v>4277</v>
      </c>
      <c r="W578" s="8"/>
      <c r="X578" s="8" t="s">
        <v>4261</v>
      </c>
      <c r="Y578" s="12" t="s">
        <v>4278</v>
      </c>
      <c r="Z578" s="12" t="s">
        <v>4262</v>
      </c>
      <c r="AA578" s="12" t="s">
        <v>4279</v>
      </c>
      <c r="AB578" s="12" t="s">
        <v>4264</v>
      </c>
      <c r="AC578" s="8" t="s">
        <v>60</v>
      </c>
      <c r="AD578" s="8" t="s">
        <v>60</v>
      </c>
      <c r="AE578" s="8"/>
      <c r="AF578" s="8" t="s">
        <v>4266</v>
      </c>
      <c r="AG578" s="8" t="s">
        <v>4150</v>
      </c>
      <c r="AH578" s="8" t="s">
        <v>232</v>
      </c>
      <c r="AI578" s="8" t="s">
        <v>66</v>
      </c>
      <c r="AJ578" s="8"/>
      <c r="AK578" s="13" t="s">
        <v>3002</v>
      </c>
      <c r="AL578" s="13" t="s">
        <v>2863</v>
      </c>
      <c r="AM578" s="8" t="s">
        <v>743</v>
      </c>
      <c r="AN578" s="8" t="s">
        <v>4267</v>
      </c>
      <c r="AO578" s="13" t="s">
        <v>4268</v>
      </c>
      <c r="AP578" s="9" t="s">
        <v>4266</v>
      </c>
      <c r="AQ578" s="11">
        <v>10104.0</v>
      </c>
    </row>
    <row r="579">
      <c r="A579" s="8" t="str">
        <f t="shared" si="1"/>
        <v>Diavonte Smith</v>
      </c>
      <c r="B579" s="8" t="s">
        <v>4254</v>
      </c>
      <c r="C579" s="8" t="s">
        <v>3306</v>
      </c>
      <c r="D579" s="9" t="s">
        <v>4136</v>
      </c>
      <c r="E579" s="8" t="s">
        <v>4255</v>
      </c>
      <c r="F579" s="8" t="s">
        <v>3309</v>
      </c>
      <c r="G579" s="8" t="s">
        <v>47</v>
      </c>
      <c r="H579" s="8" t="s">
        <v>4256</v>
      </c>
      <c r="I579" s="8" t="s">
        <v>49</v>
      </c>
      <c r="J579" s="10">
        <v>3.56</v>
      </c>
      <c r="K579" s="8" t="s">
        <v>4257</v>
      </c>
      <c r="L579" s="8" t="s">
        <v>86</v>
      </c>
      <c r="M579" s="8" t="s">
        <v>86</v>
      </c>
      <c r="N579" s="8" t="s">
        <v>4280</v>
      </c>
      <c r="O579" s="8" t="s">
        <v>52</v>
      </c>
      <c r="P579" s="8"/>
      <c r="Q579" s="8"/>
      <c r="R579" s="8" t="s">
        <v>4281</v>
      </c>
      <c r="S579" s="8" t="s">
        <v>941</v>
      </c>
      <c r="T579" s="11" t="str">
        <f t="shared" si="2"/>
        <v>Diavonte Smith</v>
      </c>
      <c r="U579" s="8" t="s">
        <v>167</v>
      </c>
      <c r="V579" s="8" t="s">
        <v>4282</v>
      </c>
      <c r="W579" s="8"/>
      <c r="X579" s="8" t="s">
        <v>4261</v>
      </c>
      <c r="Y579" s="12" t="s">
        <v>4283</v>
      </c>
      <c r="Z579" s="12" t="s">
        <v>4262</v>
      </c>
      <c r="AA579" s="8" t="s">
        <v>60</v>
      </c>
      <c r="AB579" s="12" t="s">
        <v>4264</v>
      </c>
      <c r="AC579" s="12" t="s">
        <v>4284</v>
      </c>
      <c r="AD579" s="8" t="s">
        <v>60</v>
      </c>
      <c r="AE579" s="8"/>
      <c r="AF579" s="8" t="s">
        <v>4266</v>
      </c>
      <c r="AG579" s="8" t="s">
        <v>4150</v>
      </c>
      <c r="AH579" s="8" t="s">
        <v>232</v>
      </c>
      <c r="AI579" s="8" t="s">
        <v>66</v>
      </c>
      <c r="AJ579" s="8" t="s">
        <v>86</v>
      </c>
      <c r="AK579" s="13" t="s">
        <v>3002</v>
      </c>
      <c r="AL579" s="13" t="s">
        <v>2863</v>
      </c>
      <c r="AM579" s="8" t="s">
        <v>743</v>
      </c>
      <c r="AN579" s="8" t="s">
        <v>4267</v>
      </c>
      <c r="AO579" s="13" t="s">
        <v>4268</v>
      </c>
      <c r="AP579" s="9" t="s">
        <v>4266</v>
      </c>
      <c r="AQ579" s="11">
        <v>10104.0</v>
      </c>
    </row>
    <row r="580">
      <c r="A580" s="8" t="str">
        <f t="shared" si="1"/>
        <v>Jeff Coover</v>
      </c>
      <c r="B580" s="8" t="s">
        <v>4254</v>
      </c>
      <c r="C580" s="8" t="s">
        <v>3306</v>
      </c>
      <c r="D580" s="9" t="s">
        <v>4136</v>
      </c>
      <c r="E580" s="8" t="s">
        <v>4255</v>
      </c>
      <c r="F580" s="8" t="s">
        <v>3309</v>
      </c>
      <c r="G580" s="8" t="s">
        <v>47</v>
      </c>
      <c r="H580" s="8" t="s">
        <v>4256</v>
      </c>
      <c r="I580" s="8" t="s">
        <v>49</v>
      </c>
      <c r="J580" s="10">
        <v>3.56</v>
      </c>
      <c r="K580" s="8" t="s">
        <v>4257</v>
      </c>
      <c r="L580" s="8" t="s">
        <v>86</v>
      </c>
      <c r="M580" s="8" t="s">
        <v>86</v>
      </c>
      <c r="N580" s="8" t="s">
        <v>4285</v>
      </c>
      <c r="O580" s="8" t="s">
        <v>52</v>
      </c>
      <c r="P580" s="8"/>
      <c r="Q580" s="8"/>
      <c r="R580" s="8" t="s">
        <v>1632</v>
      </c>
      <c r="S580" s="8" t="s">
        <v>4286</v>
      </c>
      <c r="T580" s="11" t="str">
        <f t="shared" si="2"/>
        <v>Jeff Coover</v>
      </c>
      <c r="U580" s="8" t="s">
        <v>386</v>
      </c>
      <c r="V580" s="8" t="s">
        <v>4287</v>
      </c>
      <c r="W580" s="8"/>
      <c r="X580" s="8" t="s">
        <v>4261</v>
      </c>
      <c r="Y580" s="12" t="s">
        <v>4288</v>
      </c>
      <c r="Z580" s="12" t="s">
        <v>4262</v>
      </c>
      <c r="AA580" s="12" t="s">
        <v>4289</v>
      </c>
      <c r="AB580" s="12" t="s">
        <v>4264</v>
      </c>
      <c r="AC580" s="12" t="s">
        <v>4290</v>
      </c>
      <c r="AD580" s="8" t="s">
        <v>60</v>
      </c>
      <c r="AE580" s="8"/>
      <c r="AF580" s="8" t="s">
        <v>4266</v>
      </c>
      <c r="AG580" s="8" t="s">
        <v>4150</v>
      </c>
      <c r="AH580" s="8" t="s">
        <v>232</v>
      </c>
      <c r="AI580" s="8" t="s">
        <v>66</v>
      </c>
      <c r="AJ580" s="8" t="s">
        <v>86</v>
      </c>
      <c r="AK580" s="13" t="s">
        <v>3002</v>
      </c>
      <c r="AL580" s="13" t="s">
        <v>2863</v>
      </c>
      <c r="AM580" s="8" t="s">
        <v>743</v>
      </c>
      <c r="AN580" s="8" t="s">
        <v>4267</v>
      </c>
      <c r="AO580" s="13" t="s">
        <v>4268</v>
      </c>
      <c r="AP580" s="9" t="s">
        <v>4266</v>
      </c>
      <c r="AQ580" s="11">
        <v>10104.0</v>
      </c>
    </row>
    <row r="581">
      <c r="A581" s="8" t="str">
        <f t="shared" si="1"/>
        <v>Alex Teubel</v>
      </c>
      <c r="B581" s="8" t="s">
        <v>4254</v>
      </c>
      <c r="C581" s="8" t="s">
        <v>3306</v>
      </c>
      <c r="D581" s="9" t="s">
        <v>4136</v>
      </c>
      <c r="E581" s="8" t="s">
        <v>4255</v>
      </c>
      <c r="F581" s="8" t="s">
        <v>3309</v>
      </c>
      <c r="G581" s="8" t="s">
        <v>47</v>
      </c>
      <c r="H581" s="8" t="s">
        <v>4256</v>
      </c>
      <c r="I581" s="8" t="s">
        <v>49</v>
      </c>
      <c r="J581" s="10">
        <v>3.56</v>
      </c>
      <c r="K581" s="8" t="s">
        <v>4257</v>
      </c>
      <c r="L581" s="8"/>
      <c r="M581" s="8"/>
      <c r="N581" s="8" t="s">
        <v>4291</v>
      </c>
      <c r="O581" s="8" t="s">
        <v>52</v>
      </c>
      <c r="P581" s="8"/>
      <c r="Q581" s="8"/>
      <c r="R581" s="8" t="s">
        <v>766</v>
      </c>
      <c r="S581" s="8" t="s">
        <v>4292</v>
      </c>
      <c r="T581" s="11" t="str">
        <f t="shared" si="2"/>
        <v>Alex Teubel</v>
      </c>
      <c r="U581" s="8" t="s">
        <v>106</v>
      </c>
      <c r="V581" s="8" t="s">
        <v>4293</v>
      </c>
      <c r="W581" s="8" t="s">
        <v>4294</v>
      </c>
      <c r="X581" s="8" t="s">
        <v>4261</v>
      </c>
      <c r="Y581" s="12" t="s">
        <v>4295</v>
      </c>
      <c r="Z581" s="12" t="s">
        <v>4262</v>
      </c>
      <c r="AA581" s="8" t="s">
        <v>60</v>
      </c>
      <c r="AB581" s="12" t="s">
        <v>4264</v>
      </c>
      <c r="AC581" s="8" t="s">
        <v>60</v>
      </c>
      <c r="AD581" s="8" t="s">
        <v>60</v>
      </c>
      <c r="AE581" s="8"/>
      <c r="AF581" s="8" t="s">
        <v>4266</v>
      </c>
      <c r="AG581" s="8" t="s">
        <v>4150</v>
      </c>
      <c r="AH581" s="8" t="s">
        <v>232</v>
      </c>
      <c r="AI581" s="8" t="s">
        <v>66</v>
      </c>
      <c r="AJ581" s="8"/>
      <c r="AK581" s="13" t="s">
        <v>3002</v>
      </c>
      <c r="AL581" s="13" t="s">
        <v>2863</v>
      </c>
      <c r="AM581" s="8" t="s">
        <v>743</v>
      </c>
      <c r="AN581" s="8" t="s">
        <v>4267</v>
      </c>
      <c r="AO581" s="13" t="s">
        <v>4268</v>
      </c>
      <c r="AP581" s="9" t="s">
        <v>4266</v>
      </c>
      <c r="AQ581" s="11">
        <v>10104.0</v>
      </c>
    </row>
    <row r="582">
      <c r="A582" s="8" t="str">
        <f t="shared" si="1"/>
        <v>Trey Brokaw</v>
      </c>
      <c r="B582" s="8" t="s">
        <v>4296</v>
      </c>
      <c r="C582" s="8" t="s">
        <v>459</v>
      </c>
      <c r="D582" s="9" t="s">
        <v>4297</v>
      </c>
      <c r="E582" s="8" t="s">
        <v>4298</v>
      </c>
      <c r="F582" s="8" t="s">
        <v>3309</v>
      </c>
      <c r="G582" s="8" t="s">
        <v>47</v>
      </c>
      <c r="H582" s="8" t="s">
        <v>4299</v>
      </c>
      <c r="I582" s="8" t="s">
        <v>49</v>
      </c>
      <c r="J582" s="10">
        <v>3.5</v>
      </c>
      <c r="K582" s="8" t="s">
        <v>4300</v>
      </c>
      <c r="L582" s="8" t="s">
        <v>3687</v>
      </c>
      <c r="M582" s="8"/>
      <c r="N582" s="8" t="s">
        <v>4301</v>
      </c>
      <c r="O582" s="8" t="s">
        <v>52</v>
      </c>
      <c r="P582" s="8"/>
      <c r="Q582" s="8"/>
      <c r="R582" s="8" t="s">
        <v>4302</v>
      </c>
      <c r="S582" s="8" t="s">
        <v>4303</v>
      </c>
      <c r="T582" s="11" t="str">
        <f t="shared" si="2"/>
        <v>Trey Brokaw</v>
      </c>
      <c r="U582" s="8" t="s">
        <v>2416</v>
      </c>
      <c r="V582" s="8" t="s">
        <v>4304</v>
      </c>
      <c r="W582" s="8" t="s">
        <v>4305</v>
      </c>
      <c r="X582" s="8" t="s">
        <v>4306</v>
      </c>
      <c r="Y582" s="12" t="s">
        <v>4307</v>
      </c>
      <c r="Z582" s="12" t="s">
        <v>4308</v>
      </c>
      <c r="AA582" s="12" t="s">
        <v>4309</v>
      </c>
      <c r="AB582" s="12" t="s">
        <v>4310</v>
      </c>
      <c r="AC582" s="8" t="s">
        <v>60</v>
      </c>
      <c r="AD582" s="12" t="s">
        <v>4311</v>
      </c>
      <c r="AE582" s="8"/>
      <c r="AF582" s="8" t="s">
        <v>4312</v>
      </c>
      <c r="AG582" s="8" t="s">
        <v>4313</v>
      </c>
      <c r="AH582" s="8" t="s">
        <v>134</v>
      </c>
      <c r="AI582" s="8" t="s">
        <v>66</v>
      </c>
      <c r="AJ582" s="8"/>
      <c r="AK582" s="8"/>
      <c r="AL582" s="8"/>
      <c r="AM582" s="8" t="s">
        <v>3057</v>
      </c>
      <c r="AN582" s="8" t="s">
        <v>4314</v>
      </c>
      <c r="AO582" s="8" t="s">
        <v>4315</v>
      </c>
      <c r="AP582" s="9" t="s">
        <v>4312</v>
      </c>
      <c r="AQ582" s="11">
        <v>19472.0</v>
      </c>
    </row>
    <row r="583">
      <c r="A583" s="8" t="str">
        <f t="shared" si="1"/>
        <v>Travis Geopfert</v>
      </c>
      <c r="B583" s="8" t="s">
        <v>4296</v>
      </c>
      <c r="C583" s="8" t="s">
        <v>459</v>
      </c>
      <c r="D583" s="9" t="s">
        <v>4297</v>
      </c>
      <c r="E583" s="8" t="s">
        <v>4298</v>
      </c>
      <c r="F583" s="8" t="s">
        <v>3309</v>
      </c>
      <c r="G583" s="8" t="s">
        <v>47</v>
      </c>
      <c r="H583" s="8" t="s">
        <v>4299</v>
      </c>
      <c r="I583" s="8" t="s">
        <v>49</v>
      </c>
      <c r="J583" s="10">
        <v>3.5</v>
      </c>
      <c r="K583" s="8" t="s">
        <v>4300</v>
      </c>
      <c r="L583" s="8" t="s">
        <v>3687</v>
      </c>
      <c r="M583" s="8"/>
      <c r="N583" s="8" t="s">
        <v>4316</v>
      </c>
      <c r="O583" s="8" t="s">
        <v>52</v>
      </c>
      <c r="P583" s="8"/>
      <c r="Q583" s="8"/>
      <c r="R583" s="8" t="s">
        <v>4317</v>
      </c>
      <c r="S583" s="8" t="s">
        <v>4318</v>
      </c>
      <c r="T583" s="11" t="str">
        <f t="shared" si="2"/>
        <v>Travis Geopfert</v>
      </c>
      <c r="U583" s="8" t="s">
        <v>311</v>
      </c>
      <c r="V583" s="8" t="s">
        <v>4319</v>
      </c>
      <c r="W583" s="8" t="s">
        <v>4320</v>
      </c>
      <c r="X583" s="8" t="s">
        <v>4306</v>
      </c>
      <c r="Y583" s="12" t="s">
        <v>4321</v>
      </c>
      <c r="Z583" s="12" t="s">
        <v>4308</v>
      </c>
      <c r="AA583" s="12" t="s">
        <v>4322</v>
      </c>
      <c r="AB583" s="12" t="s">
        <v>4310</v>
      </c>
      <c r="AC583" s="12" t="s">
        <v>4323</v>
      </c>
      <c r="AD583" s="12" t="s">
        <v>4311</v>
      </c>
      <c r="AE583" s="8"/>
      <c r="AF583" s="13" t="s">
        <v>4312</v>
      </c>
      <c r="AG583" s="13" t="s">
        <v>4313</v>
      </c>
      <c r="AH583" s="8" t="s">
        <v>134</v>
      </c>
      <c r="AI583" s="8" t="s">
        <v>66</v>
      </c>
      <c r="AJ583" s="8"/>
      <c r="AK583" s="8"/>
      <c r="AL583" s="8"/>
      <c r="AM583" s="8" t="s">
        <v>3057</v>
      </c>
      <c r="AN583" s="8" t="s">
        <v>4314</v>
      </c>
      <c r="AO583" s="13" t="s">
        <v>4315</v>
      </c>
      <c r="AP583" s="9" t="s">
        <v>4312</v>
      </c>
      <c r="AQ583" s="11">
        <v>19472.0</v>
      </c>
    </row>
    <row r="584">
      <c r="A584" s="8" t="str">
        <f t="shared" si="1"/>
        <v>John Newell</v>
      </c>
      <c r="B584" s="8" t="s">
        <v>4296</v>
      </c>
      <c r="C584" s="8" t="s">
        <v>459</v>
      </c>
      <c r="D584" s="9" t="s">
        <v>4297</v>
      </c>
      <c r="E584" s="8" t="s">
        <v>4298</v>
      </c>
      <c r="F584" s="8" t="s">
        <v>3309</v>
      </c>
      <c r="G584" s="8" t="s">
        <v>47</v>
      </c>
      <c r="H584" s="8" t="s">
        <v>4299</v>
      </c>
      <c r="I584" s="8" t="s">
        <v>49</v>
      </c>
      <c r="J584" s="10">
        <v>3.5</v>
      </c>
      <c r="K584" s="8" t="s">
        <v>4300</v>
      </c>
      <c r="L584" s="8" t="s">
        <v>3687</v>
      </c>
      <c r="M584" s="8"/>
      <c r="N584" s="8" t="s">
        <v>4324</v>
      </c>
      <c r="O584" s="8" t="s">
        <v>52</v>
      </c>
      <c r="P584" s="8"/>
      <c r="Q584" s="8"/>
      <c r="R584" s="8" t="s">
        <v>1997</v>
      </c>
      <c r="S584" s="8" t="s">
        <v>1082</v>
      </c>
      <c r="T584" s="11" t="str">
        <f t="shared" si="2"/>
        <v>John Newell</v>
      </c>
      <c r="U584" s="8" t="s">
        <v>2821</v>
      </c>
      <c r="V584" s="8" t="s">
        <v>4325</v>
      </c>
      <c r="W584" s="8" t="s">
        <v>4326</v>
      </c>
      <c r="X584" s="8" t="s">
        <v>4306</v>
      </c>
      <c r="Y584" s="12" t="s">
        <v>4327</v>
      </c>
      <c r="Z584" s="12" t="s">
        <v>4308</v>
      </c>
      <c r="AA584" s="12" t="s">
        <v>4328</v>
      </c>
      <c r="AB584" s="12" t="s">
        <v>4310</v>
      </c>
      <c r="AC584" s="12" t="s">
        <v>4329</v>
      </c>
      <c r="AD584" s="12" t="s">
        <v>4311</v>
      </c>
      <c r="AE584" s="8"/>
      <c r="AF584" s="8" t="s">
        <v>4312</v>
      </c>
      <c r="AG584" s="8" t="s">
        <v>4313</v>
      </c>
      <c r="AH584" s="8" t="s">
        <v>134</v>
      </c>
      <c r="AI584" s="8" t="s">
        <v>66</v>
      </c>
      <c r="AJ584" s="8"/>
      <c r="AK584" s="8"/>
      <c r="AL584" s="8"/>
      <c r="AM584" s="8" t="s">
        <v>3057</v>
      </c>
      <c r="AN584" s="8" t="s">
        <v>4314</v>
      </c>
      <c r="AO584" s="8" t="s">
        <v>4315</v>
      </c>
      <c r="AP584" s="9" t="s">
        <v>4312</v>
      </c>
      <c r="AQ584" s="11">
        <v>19472.0</v>
      </c>
    </row>
    <row r="585">
      <c r="A585" s="8" t="str">
        <f t="shared" si="1"/>
        <v>Christopher Goodwin</v>
      </c>
      <c r="B585" s="8" t="s">
        <v>4296</v>
      </c>
      <c r="C585" s="8" t="s">
        <v>459</v>
      </c>
      <c r="D585" s="9" t="s">
        <v>4297</v>
      </c>
      <c r="E585" s="8" t="s">
        <v>4298</v>
      </c>
      <c r="F585" s="8" t="s">
        <v>3309</v>
      </c>
      <c r="G585" s="8" t="s">
        <v>47</v>
      </c>
      <c r="H585" s="8" t="s">
        <v>4299</v>
      </c>
      <c r="I585" s="8" t="s">
        <v>49</v>
      </c>
      <c r="J585" s="10">
        <v>3.5</v>
      </c>
      <c r="K585" s="8" t="s">
        <v>4300</v>
      </c>
      <c r="L585" s="8" t="s">
        <v>3687</v>
      </c>
      <c r="M585" s="8"/>
      <c r="N585" s="8" t="s">
        <v>4330</v>
      </c>
      <c r="O585" s="8" t="s">
        <v>52</v>
      </c>
      <c r="P585" s="8"/>
      <c r="Q585" s="8"/>
      <c r="R585" s="8" t="s">
        <v>883</v>
      </c>
      <c r="S585" s="8" t="s">
        <v>4331</v>
      </c>
      <c r="T585" s="11" t="str">
        <f t="shared" si="2"/>
        <v>Christopher Goodwin</v>
      </c>
      <c r="U585" s="8" t="s">
        <v>1858</v>
      </c>
      <c r="V585" s="8" t="s">
        <v>4332</v>
      </c>
      <c r="W585" s="8" t="s">
        <v>4333</v>
      </c>
      <c r="X585" s="8" t="s">
        <v>4306</v>
      </c>
      <c r="Y585" s="12" t="s">
        <v>4334</v>
      </c>
      <c r="Z585" s="12" t="s">
        <v>4308</v>
      </c>
      <c r="AA585" s="12" t="s">
        <v>4335</v>
      </c>
      <c r="AB585" s="12" t="s">
        <v>4310</v>
      </c>
      <c r="AC585" s="12" t="s">
        <v>4336</v>
      </c>
      <c r="AD585" s="12" t="s">
        <v>4311</v>
      </c>
      <c r="AE585" s="8"/>
      <c r="AF585" s="8" t="s">
        <v>4312</v>
      </c>
      <c r="AG585" s="8" t="s">
        <v>4313</v>
      </c>
      <c r="AH585" s="8" t="s">
        <v>134</v>
      </c>
      <c r="AI585" s="8" t="s">
        <v>66</v>
      </c>
      <c r="AJ585" s="8"/>
      <c r="AK585" s="8"/>
      <c r="AL585" s="8"/>
      <c r="AM585" s="8" t="s">
        <v>3057</v>
      </c>
      <c r="AN585" s="8" t="s">
        <v>4314</v>
      </c>
      <c r="AO585" s="8" t="s">
        <v>4315</v>
      </c>
      <c r="AP585" s="8" t="s">
        <v>4312</v>
      </c>
      <c r="AQ585" s="11">
        <v>19472.0</v>
      </c>
    </row>
    <row r="586">
      <c r="A586" s="8" t="str">
        <f t="shared" si="1"/>
        <v>Karol Rovelto</v>
      </c>
      <c r="B586" s="8" t="s">
        <v>4296</v>
      </c>
      <c r="C586" s="8" t="s">
        <v>459</v>
      </c>
      <c r="D586" s="9" t="s">
        <v>4297</v>
      </c>
      <c r="E586" s="8" t="s">
        <v>4298</v>
      </c>
      <c r="F586" s="8" t="s">
        <v>3309</v>
      </c>
      <c r="G586" s="8" t="s">
        <v>47</v>
      </c>
      <c r="H586" s="8" t="s">
        <v>4299</v>
      </c>
      <c r="I586" s="8" t="s">
        <v>49</v>
      </c>
      <c r="J586" s="10">
        <v>3.5</v>
      </c>
      <c r="K586" s="8" t="s">
        <v>4300</v>
      </c>
      <c r="L586" s="8" t="s">
        <v>3687</v>
      </c>
      <c r="M586" s="8" t="s">
        <v>86</v>
      </c>
      <c r="N586" s="8" t="s">
        <v>4337</v>
      </c>
      <c r="O586" s="8" t="s">
        <v>52</v>
      </c>
      <c r="P586" s="8"/>
      <c r="Q586" s="8"/>
      <c r="R586" s="8" t="s">
        <v>4338</v>
      </c>
      <c r="S586" s="8" t="s">
        <v>4339</v>
      </c>
      <c r="T586" s="11" t="str">
        <f t="shared" si="2"/>
        <v>Karol Rovelto</v>
      </c>
      <c r="U586" s="8" t="s">
        <v>1858</v>
      </c>
      <c r="V586" s="8" t="s">
        <v>4340</v>
      </c>
      <c r="W586" s="8" t="s">
        <v>4320</v>
      </c>
      <c r="X586" s="8" t="s">
        <v>4306</v>
      </c>
      <c r="Y586" s="8" t="s">
        <v>60</v>
      </c>
      <c r="Z586" s="12" t="s">
        <v>4308</v>
      </c>
      <c r="AA586" s="8" t="s">
        <v>60</v>
      </c>
      <c r="AB586" s="12" t="s">
        <v>4310</v>
      </c>
      <c r="AC586" s="8" t="s">
        <v>60</v>
      </c>
      <c r="AD586" s="12" t="s">
        <v>4311</v>
      </c>
      <c r="AE586" s="8"/>
      <c r="AF586" s="8" t="s">
        <v>4312</v>
      </c>
      <c r="AG586" s="8" t="s">
        <v>4313</v>
      </c>
      <c r="AH586" s="8" t="s">
        <v>134</v>
      </c>
      <c r="AI586" s="8" t="s">
        <v>66</v>
      </c>
      <c r="AJ586" s="8" t="s">
        <v>86</v>
      </c>
      <c r="AK586" s="8"/>
      <c r="AL586" s="8"/>
      <c r="AM586" s="8" t="s">
        <v>3057</v>
      </c>
      <c r="AN586" s="8" t="s">
        <v>4314</v>
      </c>
      <c r="AO586" s="13" t="s">
        <v>4315</v>
      </c>
      <c r="AP586" s="9" t="s">
        <v>4312</v>
      </c>
      <c r="AQ586" s="11">
        <v>19472.0</v>
      </c>
    </row>
    <row r="587">
      <c r="A587" s="8" t="str">
        <f t="shared" si="1"/>
        <v>Mat Clark</v>
      </c>
      <c r="B587" s="8" t="s">
        <v>4296</v>
      </c>
      <c r="C587" s="8" t="s">
        <v>459</v>
      </c>
      <c r="D587" s="9" t="s">
        <v>4297</v>
      </c>
      <c r="E587" s="8" t="s">
        <v>4298</v>
      </c>
      <c r="F587" s="8" t="s">
        <v>3309</v>
      </c>
      <c r="G587" s="8" t="s">
        <v>47</v>
      </c>
      <c r="H587" s="8" t="s">
        <v>4299</v>
      </c>
      <c r="I587" s="8" t="s">
        <v>49</v>
      </c>
      <c r="J587" s="10">
        <v>3.5</v>
      </c>
      <c r="K587" s="8" t="s">
        <v>4300</v>
      </c>
      <c r="L587" s="8" t="s">
        <v>3687</v>
      </c>
      <c r="M587" s="8"/>
      <c r="N587" s="8" t="s">
        <v>4341</v>
      </c>
      <c r="O587" s="8" t="s">
        <v>52</v>
      </c>
      <c r="P587" s="8"/>
      <c r="Q587" s="8"/>
      <c r="R587" s="8" t="s">
        <v>4342</v>
      </c>
      <c r="S587" s="8" t="s">
        <v>622</v>
      </c>
      <c r="T587" s="11" t="str">
        <f t="shared" si="2"/>
        <v>Mat Clark</v>
      </c>
      <c r="U587" s="8" t="s">
        <v>674</v>
      </c>
      <c r="V587" s="8" t="s">
        <v>4343</v>
      </c>
      <c r="W587" s="8" t="s">
        <v>4344</v>
      </c>
      <c r="X587" s="8" t="s">
        <v>4306</v>
      </c>
      <c r="Y587" s="12" t="s">
        <v>4345</v>
      </c>
      <c r="Z587" s="12" t="s">
        <v>4308</v>
      </c>
      <c r="AA587" s="12" t="s">
        <v>4346</v>
      </c>
      <c r="AB587" s="12" t="s">
        <v>4310</v>
      </c>
      <c r="AC587" s="12" t="s">
        <v>4347</v>
      </c>
      <c r="AD587" s="12" t="s">
        <v>4311</v>
      </c>
      <c r="AE587" s="8"/>
      <c r="AF587" s="8" t="s">
        <v>4312</v>
      </c>
      <c r="AG587" s="8" t="s">
        <v>4313</v>
      </c>
      <c r="AH587" s="8" t="s">
        <v>134</v>
      </c>
      <c r="AI587" s="8" t="s">
        <v>66</v>
      </c>
      <c r="AJ587" s="8"/>
      <c r="AK587" s="8"/>
      <c r="AL587" s="8"/>
      <c r="AM587" s="8" t="s">
        <v>3057</v>
      </c>
      <c r="AN587" s="8" t="s">
        <v>4314</v>
      </c>
      <c r="AO587" s="8" t="s">
        <v>4315</v>
      </c>
      <c r="AP587" s="9" t="s">
        <v>4312</v>
      </c>
      <c r="AQ587" s="11">
        <v>19472.0</v>
      </c>
    </row>
    <row r="588">
      <c r="A588" s="8" t="str">
        <f t="shared" si="1"/>
        <v>Kip Janvrin</v>
      </c>
      <c r="B588" s="8" t="s">
        <v>4296</v>
      </c>
      <c r="C588" s="8" t="s">
        <v>459</v>
      </c>
      <c r="D588" s="9" t="s">
        <v>4297</v>
      </c>
      <c r="E588" s="8" t="s">
        <v>4298</v>
      </c>
      <c r="F588" s="8" t="s">
        <v>3309</v>
      </c>
      <c r="G588" s="8" t="s">
        <v>47</v>
      </c>
      <c r="H588" s="8" t="s">
        <v>4299</v>
      </c>
      <c r="I588" s="8" t="s">
        <v>49</v>
      </c>
      <c r="J588" s="10">
        <v>3.5</v>
      </c>
      <c r="K588" s="8" t="s">
        <v>4300</v>
      </c>
      <c r="L588" s="8" t="s">
        <v>3687</v>
      </c>
      <c r="M588" s="8"/>
      <c r="N588" s="8" t="s">
        <v>4348</v>
      </c>
      <c r="O588" s="8" t="s">
        <v>52</v>
      </c>
      <c r="P588" s="8"/>
      <c r="Q588" s="8"/>
      <c r="R588" s="8" t="s">
        <v>4349</v>
      </c>
      <c r="S588" s="8" t="s">
        <v>4350</v>
      </c>
      <c r="T588" s="11" t="str">
        <f t="shared" si="2"/>
        <v>Kip Janvrin</v>
      </c>
      <c r="U588" s="8" t="s">
        <v>4351</v>
      </c>
      <c r="V588" s="8" t="s">
        <v>4352</v>
      </c>
      <c r="W588" s="8" t="s">
        <v>4353</v>
      </c>
      <c r="X588" s="8" t="s">
        <v>4306</v>
      </c>
      <c r="Y588" s="8" t="s">
        <v>60</v>
      </c>
      <c r="Z588" s="12" t="s">
        <v>4308</v>
      </c>
      <c r="AA588" s="8" t="s">
        <v>60</v>
      </c>
      <c r="AB588" s="12" t="s">
        <v>4310</v>
      </c>
      <c r="AC588" s="12" t="s">
        <v>4354</v>
      </c>
      <c r="AD588" s="12" t="s">
        <v>4311</v>
      </c>
      <c r="AE588" s="8"/>
      <c r="AF588" s="8" t="s">
        <v>4312</v>
      </c>
      <c r="AG588" s="8" t="s">
        <v>4313</v>
      </c>
      <c r="AH588" s="8" t="s">
        <v>134</v>
      </c>
      <c r="AI588" s="8" t="s">
        <v>66</v>
      </c>
      <c r="AJ588" s="8"/>
      <c r="AK588" s="8"/>
      <c r="AL588" s="8"/>
      <c r="AM588" s="8" t="s">
        <v>3057</v>
      </c>
      <c r="AN588" s="8" t="s">
        <v>4314</v>
      </c>
      <c r="AO588" s="8" t="s">
        <v>4315</v>
      </c>
      <c r="AP588" s="9" t="s">
        <v>4312</v>
      </c>
      <c r="AQ588" s="11">
        <v>19472.0</v>
      </c>
    </row>
    <row r="589">
      <c r="A589" s="8" t="str">
        <f t="shared" si="1"/>
        <v>Clive Pullen</v>
      </c>
      <c r="B589" s="8" t="s">
        <v>4296</v>
      </c>
      <c r="C589" s="8" t="s">
        <v>459</v>
      </c>
      <c r="D589" s="9" t="s">
        <v>4297</v>
      </c>
      <c r="E589" s="8" t="s">
        <v>4298</v>
      </c>
      <c r="F589" s="8" t="s">
        <v>3309</v>
      </c>
      <c r="G589" s="8" t="s">
        <v>47</v>
      </c>
      <c r="H589" s="8" t="s">
        <v>4299</v>
      </c>
      <c r="I589" s="8" t="s">
        <v>49</v>
      </c>
      <c r="J589" s="10">
        <v>3.5</v>
      </c>
      <c r="K589" s="8" t="s">
        <v>4300</v>
      </c>
      <c r="L589" s="8" t="s">
        <v>3687</v>
      </c>
      <c r="M589" s="8"/>
      <c r="N589" s="8" t="s">
        <v>4355</v>
      </c>
      <c r="O589" s="8" t="s">
        <v>52</v>
      </c>
      <c r="P589" s="8"/>
      <c r="Q589" s="8"/>
      <c r="R589" s="8" t="s">
        <v>4356</v>
      </c>
      <c r="S589" s="8" t="s">
        <v>4357</v>
      </c>
      <c r="T589" s="11" t="str">
        <f t="shared" si="2"/>
        <v>Clive Pullen</v>
      </c>
      <c r="U589" s="8" t="s">
        <v>386</v>
      </c>
      <c r="V589" s="8" t="s">
        <v>4358</v>
      </c>
      <c r="W589" s="8" t="s">
        <v>4359</v>
      </c>
      <c r="X589" s="8" t="s">
        <v>4306</v>
      </c>
      <c r="Y589" s="12" t="s">
        <v>4360</v>
      </c>
      <c r="Z589" s="12" t="s">
        <v>4308</v>
      </c>
      <c r="AA589" s="8" t="s">
        <v>60</v>
      </c>
      <c r="AB589" s="12" t="s">
        <v>4310</v>
      </c>
      <c r="AC589" s="12" t="s">
        <v>4361</v>
      </c>
      <c r="AD589" s="12" t="s">
        <v>4311</v>
      </c>
      <c r="AE589" s="8"/>
      <c r="AF589" s="8" t="s">
        <v>4312</v>
      </c>
      <c r="AG589" s="8" t="s">
        <v>4313</v>
      </c>
      <c r="AH589" s="8" t="s">
        <v>134</v>
      </c>
      <c r="AI589" s="8" t="s">
        <v>66</v>
      </c>
      <c r="AJ589" s="8"/>
      <c r="AK589" s="8"/>
      <c r="AL589" s="8"/>
      <c r="AM589" s="8" t="s">
        <v>3057</v>
      </c>
      <c r="AN589" s="8" t="s">
        <v>4314</v>
      </c>
      <c r="AO589" s="8" t="s">
        <v>4315</v>
      </c>
      <c r="AP589" s="9" t="s">
        <v>4312</v>
      </c>
      <c r="AQ589" s="11">
        <v>19472.0</v>
      </c>
    </row>
    <row r="590">
      <c r="A590" s="8" t="str">
        <f t="shared" si="1"/>
        <v>Kate Bucknam</v>
      </c>
      <c r="B590" s="8" t="s">
        <v>4296</v>
      </c>
      <c r="C590" s="8" t="s">
        <v>459</v>
      </c>
      <c r="D590" s="9" t="s">
        <v>4297</v>
      </c>
      <c r="E590" s="8" t="s">
        <v>4298</v>
      </c>
      <c r="F590" s="8" t="s">
        <v>3309</v>
      </c>
      <c r="G590" s="8" t="s">
        <v>47</v>
      </c>
      <c r="H590" s="8" t="s">
        <v>4299</v>
      </c>
      <c r="I590" s="8" t="s">
        <v>49</v>
      </c>
      <c r="J590" s="10">
        <v>3.5</v>
      </c>
      <c r="K590" s="8" t="s">
        <v>4300</v>
      </c>
      <c r="L590" s="8" t="s">
        <v>3687</v>
      </c>
      <c r="M590" s="8"/>
      <c r="N590" s="8" t="s">
        <v>4362</v>
      </c>
      <c r="O590" s="8" t="s">
        <v>52</v>
      </c>
      <c r="P590" s="8"/>
      <c r="Q590" s="8"/>
      <c r="R590" s="8" t="s">
        <v>2068</v>
      </c>
      <c r="S590" s="8" t="s">
        <v>792</v>
      </c>
      <c r="T590" s="11" t="str">
        <f t="shared" si="2"/>
        <v>Kate Bucknam</v>
      </c>
      <c r="U590" s="8" t="s">
        <v>106</v>
      </c>
      <c r="V590" s="8" t="s">
        <v>4363</v>
      </c>
      <c r="W590" s="8" t="s">
        <v>4364</v>
      </c>
      <c r="X590" s="8" t="s">
        <v>4306</v>
      </c>
      <c r="Y590" s="12" t="s">
        <v>4365</v>
      </c>
      <c r="Z590" s="12" t="s">
        <v>4308</v>
      </c>
      <c r="AA590" s="8" t="s">
        <v>60</v>
      </c>
      <c r="AB590" s="12" t="s">
        <v>4310</v>
      </c>
      <c r="AC590" s="12" t="s">
        <v>4366</v>
      </c>
      <c r="AD590" s="12" t="s">
        <v>4311</v>
      </c>
      <c r="AE590" s="8"/>
      <c r="AF590" s="8" t="s">
        <v>4312</v>
      </c>
      <c r="AG590" s="8" t="s">
        <v>4313</v>
      </c>
      <c r="AH590" s="8" t="s">
        <v>134</v>
      </c>
      <c r="AI590" s="8" t="s">
        <v>66</v>
      </c>
      <c r="AJ590" s="8"/>
      <c r="AK590" s="8"/>
      <c r="AL590" s="8"/>
      <c r="AM590" s="8" t="s">
        <v>3057</v>
      </c>
      <c r="AN590" s="8" t="s">
        <v>4314</v>
      </c>
      <c r="AO590" s="8" t="s">
        <v>4315</v>
      </c>
      <c r="AP590" s="9" t="s">
        <v>4312</v>
      </c>
      <c r="AQ590" s="11">
        <v>19472.0</v>
      </c>
    </row>
    <row r="591">
      <c r="A591" s="8" t="str">
        <f t="shared" si="1"/>
        <v>Stephanie Brokaw</v>
      </c>
      <c r="B591" s="8" t="s">
        <v>4296</v>
      </c>
      <c r="C591" s="8" t="s">
        <v>459</v>
      </c>
      <c r="D591" s="9" t="s">
        <v>4297</v>
      </c>
      <c r="E591" s="8" t="s">
        <v>4298</v>
      </c>
      <c r="F591" s="8" t="s">
        <v>3309</v>
      </c>
      <c r="G591" s="8" t="s">
        <v>47</v>
      </c>
      <c r="H591" s="8" t="s">
        <v>4299</v>
      </c>
      <c r="I591" s="8" t="s">
        <v>49</v>
      </c>
      <c r="J591" s="10">
        <v>3.5</v>
      </c>
      <c r="K591" s="8" t="s">
        <v>4300</v>
      </c>
      <c r="L591" s="8" t="s">
        <v>3687</v>
      </c>
      <c r="M591" s="8"/>
      <c r="N591" s="8" t="s">
        <v>4367</v>
      </c>
      <c r="O591" s="8" t="s">
        <v>52</v>
      </c>
      <c r="P591" s="8"/>
      <c r="Q591" s="8"/>
      <c r="R591" s="8" t="s">
        <v>960</v>
      </c>
      <c r="S591" s="8" t="s">
        <v>4303</v>
      </c>
      <c r="T591" s="11" t="str">
        <f t="shared" si="2"/>
        <v>Stephanie Brokaw</v>
      </c>
      <c r="U591" s="8" t="s">
        <v>80</v>
      </c>
      <c r="V591" s="8" t="s">
        <v>4368</v>
      </c>
      <c r="W591" s="8"/>
      <c r="X591" s="8" t="s">
        <v>4306</v>
      </c>
      <c r="Y591" s="8" t="s">
        <v>60</v>
      </c>
      <c r="Z591" s="12" t="s">
        <v>4308</v>
      </c>
      <c r="AA591" s="8" t="s">
        <v>60</v>
      </c>
      <c r="AB591" s="12" t="s">
        <v>4310</v>
      </c>
      <c r="AC591" s="8" t="s">
        <v>60</v>
      </c>
      <c r="AD591" s="12" t="s">
        <v>4311</v>
      </c>
      <c r="AE591" s="8"/>
      <c r="AF591" s="8" t="s">
        <v>4312</v>
      </c>
      <c r="AG591" s="8" t="s">
        <v>4313</v>
      </c>
      <c r="AH591" s="8" t="s">
        <v>134</v>
      </c>
      <c r="AI591" s="8" t="s">
        <v>66</v>
      </c>
      <c r="AJ591" s="8"/>
      <c r="AK591" s="8"/>
      <c r="AL591" s="8"/>
      <c r="AM591" s="8" t="s">
        <v>3057</v>
      </c>
      <c r="AN591" s="8" t="s">
        <v>4314</v>
      </c>
      <c r="AO591" s="8" t="s">
        <v>4315</v>
      </c>
      <c r="AP591" s="8" t="s">
        <v>4312</v>
      </c>
      <c r="AQ591" s="11">
        <v>19472.0</v>
      </c>
    </row>
    <row r="592">
      <c r="A592" s="8" t="str">
        <f t="shared" si="1"/>
        <v>Tara Davis-Woodhall</v>
      </c>
      <c r="B592" s="8" t="s">
        <v>4296</v>
      </c>
      <c r="C592" s="8" t="s">
        <v>459</v>
      </c>
      <c r="D592" s="9" t="s">
        <v>4297</v>
      </c>
      <c r="E592" s="8" t="s">
        <v>4298</v>
      </c>
      <c r="F592" s="8" t="s">
        <v>3309</v>
      </c>
      <c r="G592" s="8" t="s">
        <v>47</v>
      </c>
      <c r="H592" s="8" t="s">
        <v>4299</v>
      </c>
      <c r="I592" s="8" t="s">
        <v>49</v>
      </c>
      <c r="J592" s="10">
        <v>3.5</v>
      </c>
      <c r="K592" s="8" t="s">
        <v>4300</v>
      </c>
      <c r="L592" s="8" t="s">
        <v>3687</v>
      </c>
      <c r="M592" s="8"/>
      <c r="N592" s="8" t="s">
        <v>4369</v>
      </c>
      <c r="O592" s="8" t="s">
        <v>52</v>
      </c>
      <c r="P592" s="8"/>
      <c r="Q592" s="8"/>
      <c r="R592" s="8" t="s">
        <v>4370</v>
      </c>
      <c r="S592" s="8" t="s">
        <v>4371</v>
      </c>
      <c r="T592" s="11" t="str">
        <f t="shared" si="2"/>
        <v>Tara Davis-Woodhall</v>
      </c>
      <c r="U592" s="8" t="s">
        <v>80</v>
      </c>
      <c r="V592" s="8"/>
      <c r="W592" s="8"/>
      <c r="X592" s="8" t="s">
        <v>4306</v>
      </c>
      <c r="Y592" s="12" t="s">
        <v>4372</v>
      </c>
      <c r="Z592" s="12" t="s">
        <v>4308</v>
      </c>
      <c r="AA592" s="8" t="s">
        <v>60</v>
      </c>
      <c r="AB592" s="12" t="s">
        <v>4310</v>
      </c>
      <c r="AC592" s="12" t="s">
        <v>4373</v>
      </c>
      <c r="AD592" s="12" t="s">
        <v>4311</v>
      </c>
      <c r="AE592" s="8"/>
      <c r="AF592" s="8" t="s">
        <v>4312</v>
      </c>
      <c r="AG592" s="8" t="s">
        <v>4313</v>
      </c>
      <c r="AH592" s="8" t="s">
        <v>134</v>
      </c>
      <c r="AI592" s="8" t="s">
        <v>66</v>
      </c>
      <c r="AJ592" s="8"/>
      <c r="AK592" s="8"/>
      <c r="AL592" s="8"/>
      <c r="AM592" s="8" t="s">
        <v>3057</v>
      </c>
      <c r="AN592" s="8" t="s">
        <v>4314</v>
      </c>
      <c r="AO592" s="8" t="s">
        <v>4315</v>
      </c>
      <c r="AP592" s="9" t="s">
        <v>4312</v>
      </c>
      <c r="AQ592" s="11">
        <v>19472.0</v>
      </c>
    </row>
    <row r="593">
      <c r="A593" s="8" t="str">
        <f t="shared" si="1"/>
        <v>James Milholen</v>
      </c>
      <c r="B593" s="8" t="s">
        <v>4296</v>
      </c>
      <c r="C593" s="8" t="s">
        <v>459</v>
      </c>
      <c r="D593" s="9" t="s">
        <v>4297</v>
      </c>
      <c r="E593" s="8" t="s">
        <v>4298</v>
      </c>
      <c r="F593" s="8" t="s">
        <v>3309</v>
      </c>
      <c r="G593" s="8" t="s">
        <v>47</v>
      </c>
      <c r="H593" s="8" t="s">
        <v>4299</v>
      </c>
      <c r="I593" s="8" t="s">
        <v>49</v>
      </c>
      <c r="J593" s="10">
        <v>3.5</v>
      </c>
      <c r="K593" s="8" t="s">
        <v>4300</v>
      </c>
      <c r="L593" s="8" t="s">
        <v>3687</v>
      </c>
      <c r="M593" s="8"/>
      <c r="N593" s="8" t="s">
        <v>4374</v>
      </c>
      <c r="O593" s="8" t="s">
        <v>52</v>
      </c>
      <c r="P593" s="8"/>
      <c r="Q593" s="8"/>
      <c r="R593" s="8" t="s">
        <v>411</v>
      </c>
      <c r="S593" s="8" t="s">
        <v>4375</v>
      </c>
      <c r="T593" s="11" t="str">
        <f t="shared" si="2"/>
        <v>James Milholen</v>
      </c>
      <c r="U593" s="8" t="s">
        <v>80</v>
      </c>
      <c r="V593" s="8"/>
      <c r="W593" s="8"/>
      <c r="X593" s="8" t="s">
        <v>4306</v>
      </c>
      <c r="Y593" s="8" t="s">
        <v>60</v>
      </c>
      <c r="Z593" s="12" t="s">
        <v>4308</v>
      </c>
      <c r="AA593" s="8" t="s">
        <v>60</v>
      </c>
      <c r="AB593" s="12" t="s">
        <v>4310</v>
      </c>
      <c r="AC593" s="12" t="s">
        <v>4376</v>
      </c>
      <c r="AD593" s="12" t="s">
        <v>4311</v>
      </c>
      <c r="AE593" s="8"/>
      <c r="AF593" s="8" t="s">
        <v>4312</v>
      </c>
      <c r="AG593" s="8" t="s">
        <v>4313</v>
      </c>
      <c r="AH593" s="8" t="s">
        <v>134</v>
      </c>
      <c r="AI593" s="8" t="s">
        <v>66</v>
      </c>
      <c r="AJ593" s="8"/>
      <c r="AK593" s="8"/>
      <c r="AL593" s="8"/>
      <c r="AM593" s="8" t="s">
        <v>3057</v>
      </c>
      <c r="AN593" s="8" t="s">
        <v>4314</v>
      </c>
      <c r="AO593" s="8" t="s">
        <v>4315</v>
      </c>
      <c r="AP593" s="8" t="s">
        <v>4312</v>
      </c>
      <c r="AQ593" s="11">
        <v>19472.0</v>
      </c>
    </row>
    <row r="594">
      <c r="A594" s="8" t="str">
        <f t="shared" si="1"/>
        <v>Rose Richmond</v>
      </c>
      <c r="B594" s="8" t="s">
        <v>4377</v>
      </c>
      <c r="C594" s="8" t="s">
        <v>459</v>
      </c>
      <c r="D594" s="9" t="s">
        <v>4297</v>
      </c>
      <c r="E594" s="8" t="s">
        <v>978</v>
      </c>
      <c r="F594" s="8" t="s">
        <v>3309</v>
      </c>
      <c r="G594" s="8" t="s">
        <v>47</v>
      </c>
      <c r="H594" s="8" t="s">
        <v>4378</v>
      </c>
      <c r="I594" s="8" t="s">
        <v>49</v>
      </c>
      <c r="J594" s="10">
        <v>3.6</v>
      </c>
      <c r="K594" s="8" t="s">
        <v>4379</v>
      </c>
      <c r="L594" s="8" t="s">
        <v>465</v>
      </c>
      <c r="M594" s="8" t="s">
        <v>86</v>
      </c>
      <c r="N594" s="8" t="s">
        <v>4380</v>
      </c>
      <c r="O594" s="8" t="s">
        <v>52</v>
      </c>
      <c r="P594" s="8" t="s">
        <v>490</v>
      </c>
      <c r="Q594" s="8"/>
      <c r="R594" s="8" t="s">
        <v>4381</v>
      </c>
      <c r="S594" s="8" t="s">
        <v>4382</v>
      </c>
      <c r="T594" s="11" t="str">
        <f t="shared" si="2"/>
        <v>Rose Richmond</v>
      </c>
      <c r="U594" s="8" t="s">
        <v>4383</v>
      </c>
      <c r="V594" s="8" t="s">
        <v>4384</v>
      </c>
      <c r="W594" s="8" t="s">
        <v>4385</v>
      </c>
      <c r="X594" s="8" t="s">
        <v>4386</v>
      </c>
      <c r="Y594" s="12" t="s">
        <v>4387</v>
      </c>
      <c r="Z594" s="12" t="s">
        <v>4388</v>
      </c>
      <c r="AA594" s="8" t="s">
        <v>60</v>
      </c>
      <c r="AB594" s="12" t="s">
        <v>4389</v>
      </c>
      <c r="AC594" s="8" t="s">
        <v>60</v>
      </c>
      <c r="AD594" s="12" t="s">
        <v>4390</v>
      </c>
      <c r="AE594" s="8"/>
      <c r="AF594" s="8" t="s">
        <v>4297</v>
      </c>
      <c r="AG594" s="8" t="s">
        <v>4313</v>
      </c>
      <c r="AH594" s="8" t="s">
        <v>352</v>
      </c>
      <c r="AI594" s="8" t="s">
        <v>66</v>
      </c>
      <c r="AJ594" s="8" t="s">
        <v>86</v>
      </c>
      <c r="AK594" s="13" t="s">
        <v>1715</v>
      </c>
      <c r="AL594" s="13" t="s">
        <v>354</v>
      </c>
      <c r="AM594" s="8" t="s">
        <v>4117</v>
      </c>
      <c r="AN594" s="8" t="s">
        <v>4391</v>
      </c>
      <c r="AO594" s="13" t="s">
        <v>4392</v>
      </c>
      <c r="AP594" s="9" t="s">
        <v>4297</v>
      </c>
      <c r="AQ594" s="11">
        <v>19262.0</v>
      </c>
    </row>
    <row r="595">
      <c r="A595" s="8" t="str">
        <f t="shared" si="1"/>
        <v>Stanley Redwine</v>
      </c>
      <c r="B595" s="8" t="s">
        <v>4377</v>
      </c>
      <c r="C595" s="8" t="s">
        <v>459</v>
      </c>
      <c r="D595" s="9" t="s">
        <v>4297</v>
      </c>
      <c r="E595" s="8" t="s">
        <v>978</v>
      </c>
      <c r="F595" s="8" t="s">
        <v>3309</v>
      </c>
      <c r="G595" s="8" t="s">
        <v>47</v>
      </c>
      <c r="H595" s="8" t="s">
        <v>4378</v>
      </c>
      <c r="I595" s="8" t="s">
        <v>49</v>
      </c>
      <c r="J595" s="10">
        <v>3.6</v>
      </c>
      <c r="K595" s="8" t="s">
        <v>4379</v>
      </c>
      <c r="L595" s="8" t="s">
        <v>465</v>
      </c>
      <c r="M595" s="8" t="s">
        <v>86</v>
      </c>
      <c r="N595" s="8" t="s">
        <v>4393</v>
      </c>
      <c r="O595" s="8" t="s">
        <v>52</v>
      </c>
      <c r="P595" s="8"/>
      <c r="Q595" s="8"/>
      <c r="R595" s="8" t="s">
        <v>4394</v>
      </c>
      <c r="S595" s="8" t="s">
        <v>4395</v>
      </c>
      <c r="T595" s="11" t="str">
        <f t="shared" si="2"/>
        <v>Stanley Redwine</v>
      </c>
      <c r="U595" s="8" t="s">
        <v>55</v>
      </c>
      <c r="V595" s="8" t="s">
        <v>4396</v>
      </c>
      <c r="W595" s="8" t="s">
        <v>4397</v>
      </c>
      <c r="X595" s="8" t="s">
        <v>4386</v>
      </c>
      <c r="Y595" s="8" t="s">
        <v>60</v>
      </c>
      <c r="Z595" s="12" t="s">
        <v>4388</v>
      </c>
      <c r="AA595" s="12" t="s">
        <v>4398</v>
      </c>
      <c r="AB595" s="12" t="s">
        <v>4389</v>
      </c>
      <c r="AC595" s="8" t="s">
        <v>60</v>
      </c>
      <c r="AD595" s="12" t="s">
        <v>4390</v>
      </c>
      <c r="AE595" s="8"/>
      <c r="AF595" s="8" t="s">
        <v>4297</v>
      </c>
      <c r="AG595" s="8" t="s">
        <v>4313</v>
      </c>
      <c r="AH595" s="8" t="s">
        <v>352</v>
      </c>
      <c r="AI595" s="8" t="s">
        <v>66</v>
      </c>
      <c r="AJ595" s="8" t="s">
        <v>86</v>
      </c>
      <c r="AK595" s="13" t="s">
        <v>1715</v>
      </c>
      <c r="AL595" s="13" t="s">
        <v>354</v>
      </c>
      <c r="AM595" s="8" t="s">
        <v>4117</v>
      </c>
      <c r="AN595" s="8" t="s">
        <v>4391</v>
      </c>
      <c r="AO595" s="13" t="s">
        <v>4392</v>
      </c>
      <c r="AP595" s="9" t="s">
        <v>4297</v>
      </c>
      <c r="AQ595" s="11">
        <v>19262.0</v>
      </c>
    </row>
    <row r="596">
      <c r="A596" s="8" t="str">
        <f t="shared" si="1"/>
        <v>Tom Hays</v>
      </c>
      <c r="B596" s="8" t="s">
        <v>4377</v>
      </c>
      <c r="C596" s="8" t="s">
        <v>459</v>
      </c>
      <c r="D596" s="9" t="s">
        <v>4297</v>
      </c>
      <c r="E596" s="8" t="s">
        <v>978</v>
      </c>
      <c r="F596" s="8" t="s">
        <v>3309</v>
      </c>
      <c r="G596" s="8" t="s">
        <v>47</v>
      </c>
      <c r="H596" s="8" t="s">
        <v>4378</v>
      </c>
      <c r="I596" s="8" t="s">
        <v>49</v>
      </c>
      <c r="J596" s="10">
        <v>3.6</v>
      </c>
      <c r="K596" s="8" t="s">
        <v>4379</v>
      </c>
      <c r="L596" s="8" t="s">
        <v>465</v>
      </c>
      <c r="M596" s="8" t="s">
        <v>86</v>
      </c>
      <c r="N596" s="8" t="s">
        <v>4399</v>
      </c>
      <c r="O596" s="8" t="s">
        <v>52</v>
      </c>
      <c r="P596" s="8" t="s">
        <v>490</v>
      </c>
      <c r="Q596" s="8"/>
      <c r="R596" s="8" t="s">
        <v>271</v>
      </c>
      <c r="S596" s="8" t="s">
        <v>4400</v>
      </c>
      <c r="T596" s="11" t="str">
        <f t="shared" si="2"/>
        <v>Tom Hays</v>
      </c>
      <c r="U596" s="8" t="s">
        <v>4401</v>
      </c>
      <c r="V596" s="8" t="s">
        <v>4402</v>
      </c>
      <c r="W596" s="8" t="s">
        <v>4403</v>
      </c>
      <c r="X596" s="8" t="s">
        <v>4386</v>
      </c>
      <c r="Y596" s="8" t="s">
        <v>60</v>
      </c>
      <c r="Z596" s="12" t="s">
        <v>4388</v>
      </c>
      <c r="AA596" s="12" t="s">
        <v>4404</v>
      </c>
      <c r="AB596" s="12" t="s">
        <v>4389</v>
      </c>
      <c r="AC596" s="8" t="s">
        <v>60</v>
      </c>
      <c r="AD596" s="12" t="s">
        <v>4390</v>
      </c>
      <c r="AE596" s="8"/>
      <c r="AF596" s="8" t="s">
        <v>4297</v>
      </c>
      <c r="AG596" s="8" t="s">
        <v>4313</v>
      </c>
      <c r="AH596" s="8" t="s">
        <v>352</v>
      </c>
      <c r="AI596" s="8" t="s">
        <v>66</v>
      </c>
      <c r="AJ596" s="8" t="s">
        <v>86</v>
      </c>
      <c r="AK596" s="13" t="s">
        <v>1715</v>
      </c>
      <c r="AL596" s="13" t="s">
        <v>354</v>
      </c>
      <c r="AM596" s="8" t="s">
        <v>4117</v>
      </c>
      <c r="AN596" s="8" t="s">
        <v>4391</v>
      </c>
      <c r="AO596" s="13" t="s">
        <v>4392</v>
      </c>
      <c r="AP596" s="9" t="s">
        <v>4297</v>
      </c>
      <c r="AQ596" s="11">
        <v>19262.0</v>
      </c>
    </row>
    <row r="597">
      <c r="A597" s="8" t="str">
        <f t="shared" si="1"/>
        <v>Doug Reynolds</v>
      </c>
      <c r="B597" s="8" t="s">
        <v>4377</v>
      </c>
      <c r="C597" s="8" t="s">
        <v>459</v>
      </c>
      <c r="D597" s="9" t="s">
        <v>4297</v>
      </c>
      <c r="E597" s="8" t="s">
        <v>978</v>
      </c>
      <c r="F597" s="8" t="s">
        <v>3309</v>
      </c>
      <c r="G597" s="8" t="s">
        <v>47</v>
      </c>
      <c r="H597" s="8" t="s">
        <v>4378</v>
      </c>
      <c r="I597" s="8" t="s">
        <v>49</v>
      </c>
      <c r="J597" s="10">
        <v>3.6</v>
      </c>
      <c r="K597" s="8" t="s">
        <v>4379</v>
      </c>
      <c r="L597" s="8" t="s">
        <v>465</v>
      </c>
      <c r="M597" s="8"/>
      <c r="N597" s="8" t="s">
        <v>4405</v>
      </c>
      <c r="O597" s="8" t="s">
        <v>52</v>
      </c>
      <c r="P597" s="8" t="s">
        <v>490</v>
      </c>
      <c r="Q597" s="8"/>
      <c r="R597" s="8" t="s">
        <v>811</v>
      </c>
      <c r="S597" s="8" t="s">
        <v>4406</v>
      </c>
      <c r="T597" s="11" t="str">
        <f t="shared" si="2"/>
        <v>Doug Reynolds</v>
      </c>
      <c r="U597" s="8" t="s">
        <v>2821</v>
      </c>
      <c r="V597" s="8" t="s">
        <v>4407</v>
      </c>
      <c r="W597" s="8" t="s">
        <v>4408</v>
      </c>
      <c r="X597" s="8" t="s">
        <v>4386</v>
      </c>
      <c r="Y597" s="8" t="s">
        <v>60</v>
      </c>
      <c r="Z597" s="12" t="s">
        <v>4388</v>
      </c>
      <c r="AA597" s="8" t="s">
        <v>60</v>
      </c>
      <c r="AB597" s="12" t="s">
        <v>4389</v>
      </c>
      <c r="AC597" s="8" t="s">
        <v>60</v>
      </c>
      <c r="AD597" s="12" t="s">
        <v>4390</v>
      </c>
      <c r="AE597" s="8"/>
      <c r="AF597" s="8" t="s">
        <v>4297</v>
      </c>
      <c r="AG597" s="8" t="s">
        <v>4313</v>
      </c>
      <c r="AH597" s="8" t="s">
        <v>352</v>
      </c>
      <c r="AI597" s="8" t="s">
        <v>66</v>
      </c>
      <c r="AJ597" s="8"/>
      <c r="AK597" s="13" t="s">
        <v>1715</v>
      </c>
      <c r="AL597" s="13" t="s">
        <v>354</v>
      </c>
      <c r="AM597" s="8" t="s">
        <v>4117</v>
      </c>
      <c r="AN597" s="8" t="s">
        <v>4391</v>
      </c>
      <c r="AO597" s="13" t="s">
        <v>4392</v>
      </c>
      <c r="AP597" s="9" t="s">
        <v>4297</v>
      </c>
      <c r="AQ597" s="11">
        <v>19262.0</v>
      </c>
    </row>
    <row r="598">
      <c r="A598" s="8" t="str">
        <f t="shared" si="1"/>
        <v>Nic Fortenberry</v>
      </c>
      <c r="B598" s="8" t="s">
        <v>4377</v>
      </c>
      <c r="C598" s="8" t="s">
        <v>459</v>
      </c>
      <c r="D598" s="9" t="s">
        <v>4297</v>
      </c>
      <c r="E598" s="8" t="s">
        <v>978</v>
      </c>
      <c r="F598" s="8" t="s">
        <v>3309</v>
      </c>
      <c r="G598" s="13" t="s">
        <v>47</v>
      </c>
      <c r="H598" s="8" t="s">
        <v>4378</v>
      </c>
      <c r="I598" s="8" t="s">
        <v>49</v>
      </c>
      <c r="J598" s="10">
        <v>3.6</v>
      </c>
      <c r="K598" s="8" t="s">
        <v>4379</v>
      </c>
      <c r="L598" s="8" t="s">
        <v>465</v>
      </c>
      <c r="M598" s="8"/>
      <c r="N598" s="8" t="s">
        <v>4409</v>
      </c>
      <c r="O598" s="8" t="s">
        <v>52</v>
      </c>
      <c r="P598" s="8"/>
      <c r="Q598" s="8"/>
      <c r="R598" s="8" t="s">
        <v>2752</v>
      </c>
      <c r="S598" s="8" t="s">
        <v>4410</v>
      </c>
      <c r="T598" s="11" t="str">
        <f t="shared" si="2"/>
        <v>Nic Fortenberry</v>
      </c>
      <c r="U598" s="8" t="s">
        <v>167</v>
      </c>
      <c r="V598" s="8" t="s">
        <v>4411</v>
      </c>
      <c r="W598" s="8" t="s">
        <v>4412</v>
      </c>
      <c r="X598" s="8" t="s">
        <v>4386</v>
      </c>
      <c r="Y598" s="8" t="s">
        <v>60</v>
      </c>
      <c r="Z598" s="12" t="s">
        <v>4388</v>
      </c>
      <c r="AA598" s="12" t="s">
        <v>4413</v>
      </c>
      <c r="AB598" s="12" t="s">
        <v>4389</v>
      </c>
      <c r="AC598" s="8" t="s">
        <v>60</v>
      </c>
      <c r="AD598" s="12" t="s">
        <v>4390</v>
      </c>
      <c r="AE598" s="8"/>
      <c r="AF598" s="13" t="s">
        <v>4297</v>
      </c>
      <c r="AG598" s="13" t="s">
        <v>4313</v>
      </c>
      <c r="AH598" s="8" t="s">
        <v>352</v>
      </c>
      <c r="AI598" s="8" t="s">
        <v>66</v>
      </c>
      <c r="AJ598" s="8"/>
      <c r="AK598" s="13" t="s">
        <v>1715</v>
      </c>
      <c r="AL598" s="13" t="s">
        <v>354</v>
      </c>
      <c r="AM598" s="8" t="s">
        <v>4117</v>
      </c>
      <c r="AN598" s="8" t="s">
        <v>4391</v>
      </c>
      <c r="AO598" s="13" t="s">
        <v>4392</v>
      </c>
      <c r="AP598" s="9" t="s">
        <v>4297</v>
      </c>
      <c r="AQ598" s="11">
        <v>19262.0</v>
      </c>
    </row>
    <row r="599">
      <c r="A599" s="8" t="str">
        <f t="shared" si="1"/>
        <v>Michael Whittlesey</v>
      </c>
      <c r="B599" s="8" t="s">
        <v>4377</v>
      </c>
      <c r="C599" s="8" t="s">
        <v>459</v>
      </c>
      <c r="D599" s="9" t="s">
        <v>4297</v>
      </c>
      <c r="E599" s="8" t="s">
        <v>978</v>
      </c>
      <c r="F599" s="8" t="s">
        <v>3309</v>
      </c>
      <c r="G599" s="8" t="s">
        <v>47</v>
      </c>
      <c r="H599" s="8" t="s">
        <v>4378</v>
      </c>
      <c r="I599" s="8" t="s">
        <v>49</v>
      </c>
      <c r="J599" s="10">
        <v>3.6</v>
      </c>
      <c r="K599" s="8" t="s">
        <v>4379</v>
      </c>
      <c r="L599" s="8" t="s">
        <v>465</v>
      </c>
      <c r="M599" s="8" t="s">
        <v>86</v>
      </c>
      <c r="N599" s="8" t="s">
        <v>4414</v>
      </c>
      <c r="O599" s="8" t="s">
        <v>52</v>
      </c>
      <c r="P599" s="8"/>
      <c r="Q599" s="8"/>
      <c r="R599" s="8" t="s">
        <v>731</v>
      </c>
      <c r="S599" s="8" t="s">
        <v>4415</v>
      </c>
      <c r="T599" s="11" t="str">
        <f t="shared" si="2"/>
        <v>Michael Whittlesey</v>
      </c>
      <c r="U599" s="8" t="s">
        <v>2035</v>
      </c>
      <c r="V599" s="8" t="s">
        <v>4416</v>
      </c>
      <c r="W599" s="8" t="s">
        <v>4417</v>
      </c>
      <c r="X599" s="8" t="s">
        <v>4386</v>
      </c>
      <c r="Y599" s="12" t="s">
        <v>4418</v>
      </c>
      <c r="Z599" s="12" t="s">
        <v>4388</v>
      </c>
      <c r="AA599" s="8" t="s">
        <v>60</v>
      </c>
      <c r="AB599" s="12" t="s">
        <v>4389</v>
      </c>
      <c r="AC599" s="8" t="s">
        <v>60</v>
      </c>
      <c r="AD599" s="12" t="s">
        <v>4390</v>
      </c>
      <c r="AE599" s="8"/>
      <c r="AF599" s="8" t="s">
        <v>4297</v>
      </c>
      <c r="AG599" s="8" t="s">
        <v>4313</v>
      </c>
      <c r="AH599" s="8" t="s">
        <v>352</v>
      </c>
      <c r="AI599" s="8" t="s">
        <v>66</v>
      </c>
      <c r="AJ599" s="8" t="s">
        <v>86</v>
      </c>
      <c r="AK599" s="13" t="s">
        <v>1715</v>
      </c>
      <c r="AL599" s="13" t="s">
        <v>354</v>
      </c>
      <c r="AM599" s="8" t="s">
        <v>4117</v>
      </c>
      <c r="AN599" s="8" t="s">
        <v>4391</v>
      </c>
      <c r="AO599" s="13" t="s">
        <v>4392</v>
      </c>
      <c r="AP599" s="9" t="s">
        <v>4297</v>
      </c>
      <c r="AQ599" s="11">
        <v>19262.0</v>
      </c>
    </row>
    <row r="600">
      <c r="A600" s="8" t="str">
        <f t="shared" si="1"/>
        <v>Brian Wellman</v>
      </c>
      <c r="B600" s="8" t="s">
        <v>4377</v>
      </c>
      <c r="C600" s="8" t="s">
        <v>459</v>
      </c>
      <c r="D600" s="9" t="s">
        <v>4297</v>
      </c>
      <c r="E600" s="8" t="s">
        <v>978</v>
      </c>
      <c r="F600" s="8" t="s">
        <v>3309</v>
      </c>
      <c r="G600" s="8" t="s">
        <v>47</v>
      </c>
      <c r="H600" s="8" t="s">
        <v>4378</v>
      </c>
      <c r="I600" s="8" t="s">
        <v>49</v>
      </c>
      <c r="J600" s="10">
        <v>3.6</v>
      </c>
      <c r="K600" s="8" t="s">
        <v>4379</v>
      </c>
      <c r="L600" s="8" t="s">
        <v>465</v>
      </c>
      <c r="M600" s="8" t="s">
        <v>86</v>
      </c>
      <c r="N600" s="8" t="s">
        <v>4419</v>
      </c>
      <c r="O600" s="8" t="s">
        <v>52</v>
      </c>
      <c r="P600" s="8"/>
      <c r="Q600" s="8"/>
      <c r="R600" s="8" t="s">
        <v>331</v>
      </c>
      <c r="S600" s="8" t="s">
        <v>4420</v>
      </c>
      <c r="T600" s="11" t="str">
        <f t="shared" si="2"/>
        <v>Brian Wellman</v>
      </c>
      <c r="U600" s="8" t="s">
        <v>2349</v>
      </c>
      <c r="V600" s="8" t="s">
        <v>4421</v>
      </c>
      <c r="W600" s="8" t="s">
        <v>4422</v>
      </c>
      <c r="X600" s="8" t="s">
        <v>4386</v>
      </c>
      <c r="Y600" s="8" t="s">
        <v>60</v>
      </c>
      <c r="Z600" s="12" t="s">
        <v>4388</v>
      </c>
      <c r="AA600" s="8" t="s">
        <v>60</v>
      </c>
      <c r="AB600" s="12" t="s">
        <v>4389</v>
      </c>
      <c r="AC600" s="8" t="s">
        <v>60</v>
      </c>
      <c r="AD600" s="12" t="s">
        <v>4390</v>
      </c>
      <c r="AE600" s="8"/>
      <c r="AF600" s="8" t="s">
        <v>4297</v>
      </c>
      <c r="AG600" s="8" t="s">
        <v>4313</v>
      </c>
      <c r="AH600" s="8" t="s">
        <v>352</v>
      </c>
      <c r="AI600" s="8" t="s">
        <v>66</v>
      </c>
      <c r="AJ600" s="8" t="s">
        <v>86</v>
      </c>
      <c r="AK600" s="8" t="s">
        <v>1715</v>
      </c>
      <c r="AL600" s="8" t="s">
        <v>354</v>
      </c>
      <c r="AM600" s="8" t="s">
        <v>4117</v>
      </c>
      <c r="AN600" s="8" t="s">
        <v>4391</v>
      </c>
      <c r="AO600" s="8" t="s">
        <v>4392</v>
      </c>
      <c r="AP600" s="29" t="s">
        <v>4297</v>
      </c>
      <c r="AQ600" s="11">
        <v>19262.0</v>
      </c>
    </row>
    <row r="601">
      <c r="A601" s="8" t="str">
        <f t="shared" si="1"/>
        <v>Paul Thornton</v>
      </c>
      <c r="B601" s="8" t="s">
        <v>4377</v>
      </c>
      <c r="C601" s="8" t="s">
        <v>459</v>
      </c>
      <c r="D601" s="9" t="s">
        <v>4297</v>
      </c>
      <c r="E601" s="8" t="s">
        <v>978</v>
      </c>
      <c r="F601" s="8" t="s">
        <v>3309</v>
      </c>
      <c r="G601" s="8" t="s">
        <v>47</v>
      </c>
      <c r="H601" s="8" t="s">
        <v>4378</v>
      </c>
      <c r="I601" s="8" t="s">
        <v>49</v>
      </c>
      <c r="J601" s="10">
        <v>3.6</v>
      </c>
      <c r="K601" s="8" t="s">
        <v>4379</v>
      </c>
      <c r="L601" s="8" t="s">
        <v>465</v>
      </c>
      <c r="M601" s="8" t="s">
        <v>86</v>
      </c>
      <c r="N601" s="8" t="s">
        <v>4423</v>
      </c>
      <c r="O601" s="8" t="s">
        <v>52</v>
      </c>
      <c r="P601" s="8"/>
      <c r="Q601" s="8"/>
      <c r="R601" s="8" t="s">
        <v>425</v>
      </c>
      <c r="S601" s="8" t="s">
        <v>4424</v>
      </c>
      <c r="T601" s="11" t="str">
        <f t="shared" si="2"/>
        <v>Paul Thornton</v>
      </c>
      <c r="U601" s="8" t="s">
        <v>684</v>
      </c>
      <c r="V601" s="8" t="s">
        <v>4425</v>
      </c>
      <c r="W601" s="8" t="s">
        <v>4397</v>
      </c>
      <c r="X601" s="8" t="s">
        <v>4386</v>
      </c>
      <c r="Y601" s="12" t="s">
        <v>4426</v>
      </c>
      <c r="Z601" s="12" t="s">
        <v>4388</v>
      </c>
      <c r="AA601" s="8" t="s">
        <v>60</v>
      </c>
      <c r="AB601" s="12" t="s">
        <v>4389</v>
      </c>
      <c r="AC601" s="8" t="s">
        <v>60</v>
      </c>
      <c r="AD601" s="12" t="s">
        <v>4390</v>
      </c>
      <c r="AE601" s="8"/>
      <c r="AF601" s="8" t="s">
        <v>4297</v>
      </c>
      <c r="AG601" s="8" t="s">
        <v>4313</v>
      </c>
      <c r="AH601" s="8" t="s">
        <v>352</v>
      </c>
      <c r="AI601" s="8" t="s">
        <v>66</v>
      </c>
      <c r="AJ601" s="8" t="s">
        <v>86</v>
      </c>
      <c r="AK601" s="13" t="s">
        <v>1715</v>
      </c>
      <c r="AL601" s="13" t="s">
        <v>354</v>
      </c>
      <c r="AM601" s="8" t="s">
        <v>4117</v>
      </c>
      <c r="AN601" s="8" t="s">
        <v>4391</v>
      </c>
      <c r="AO601" s="13" t="s">
        <v>4392</v>
      </c>
      <c r="AP601" s="9" t="s">
        <v>4297</v>
      </c>
      <c r="AQ601" s="11">
        <v>19262.0</v>
      </c>
    </row>
    <row r="602">
      <c r="A602" s="8" t="str">
        <f t="shared" si="1"/>
        <v>Honour Finley</v>
      </c>
      <c r="B602" s="8" t="s">
        <v>4377</v>
      </c>
      <c r="C602" s="8" t="s">
        <v>459</v>
      </c>
      <c r="D602" s="9" t="s">
        <v>4297</v>
      </c>
      <c r="E602" s="8" t="s">
        <v>978</v>
      </c>
      <c r="F602" s="8" t="s">
        <v>3309</v>
      </c>
      <c r="G602" s="8" t="s">
        <v>47</v>
      </c>
      <c r="H602" s="8" t="s">
        <v>4378</v>
      </c>
      <c r="I602" s="8" t="s">
        <v>49</v>
      </c>
      <c r="J602" s="10">
        <v>3.6</v>
      </c>
      <c r="K602" s="8" t="s">
        <v>4379</v>
      </c>
      <c r="L602" s="8" t="s">
        <v>465</v>
      </c>
      <c r="M602" s="8"/>
      <c r="N602" s="8" t="s">
        <v>4427</v>
      </c>
      <c r="O602" s="8" t="s">
        <v>52</v>
      </c>
      <c r="P602" s="8"/>
      <c r="Q602" s="8"/>
      <c r="R602" s="8" t="s">
        <v>4428</v>
      </c>
      <c r="S602" s="8" t="s">
        <v>4429</v>
      </c>
      <c r="T602" s="11" t="str">
        <f t="shared" si="2"/>
        <v>Honour Finley</v>
      </c>
      <c r="U602" s="8" t="s">
        <v>106</v>
      </c>
      <c r="V602" s="8" t="s">
        <v>4430</v>
      </c>
      <c r="W602" s="8"/>
      <c r="X602" s="8" t="s">
        <v>4386</v>
      </c>
      <c r="Y602" s="12" t="s">
        <v>4431</v>
      </c>
      <c r="Z602" s="12" t="s">
        <v>4388</v>
      </c>
      <c r="AA602" s="8" t="s">
        <v>60</v>
      </c>
      <c r="AB602" s="12" t="s">
        <v>4432</v>
      </c>
      <c r="AC602" s="8" t="s">
        <v>60</v>
      </c>
      <c r="AD602" s="12" t="s">
        <v>4390</v>
      </c>
      <c r="AE602" s="8"/>
      <c r="AF602" s="8" t="s">
        <v>4297</v>
      </c>
      <c r="AG602" s="8" t="s">
        <v>4313</v>
      </c>
      <c r="AH602" s="8" t="s">
        <v>352</v>
      </c>
      <c r="AI602" s="8" t="s">
        <v>66</v>
      </c>
      <c r="AJ602" s="8"/>
      <c r="AK602" s="13" t="s">
        <v>1715</v>
      </c>
      <c r="AL602" s="13" t="s">
        <v>354</v>
      </c>
      <c r="AM602" s="8" t="s">
        <v>4117</v>
      </c>
      <c r="AN602" s="8" t="s">
        <v>4391</v>
      </c>
      <c r="AO602" s="13" t="s">
        <v>4392</v>
      </c>
      <c r="AP602" s="9" t="s">
        <v>4297</v>
      </c>
      <c r="AQ602" s="11">
        <v>19262.0</v>
      </c>
    </row>
    <row r="603">
      <c r="A603" s="8" t="str">
        <f t="shared" si="1"/>
        <v>Steve Rainbolt</v>
      </c>
      <c r="B603" s="8" t="s">
        <v>4433</v>
      </c>
      <c r="C603" s="8" t="s">
        <v>2595</v>
      </c>
      <c r="D603" s="9" t="s">
        <v>4297</v>
      </c>
      <c r="E603" s="8" t="s">
        <v>4434</v>
      </c>
      <c r="F603" s="8" t="s">
        <v>3309</v>
      </c>
      <c r="G603" s="8" t="s">
        <v>47</v>
      </c>
      <c r="H603" s="8" t="s">
        <v>4435</v>
      </c>
      <c r="I603" s="8" t="s">
        <v>49</v>
      </c>
      <c r="J603" s="10">
        <v>3.42</v>
      </c>
      <c r="K603" s="8" t="s">
        <v>4436</v>
      </c>
      <c r="L603" s="8" t="s">
        <v>86</v>
      </c>
      <c r="M603" s="8" t="s">
        <v>86</v>
      </c>
      <c r="N603" s="8" t="s">
        <v>4437</v>
      </c>
      <c r="O603" s="8" t="s">
        <v>52</v>
      </c>
      <c r="P603" s="8"/>
      <c r="Q603" s="8"/>
      <c r="R603" s="8" t="s">
        <v>2591</v>
      </c>
      <c r="S603" s="8" t="s">
        <v>4438</v>
      </c>
      <c r="T603" s="11" t="str">
        <f t="shared" si="2"/>
        <v>Steve Rainbolt</v>
      </c>
      <c r="U603" s="8" t="s">
        <v>4439</v>
      </c>
      <c r="V603" s="8" t="s">
        <v>4440</v>
      </c>
      <c r="W603" s="8" t="s">
        <v>4441</v>
      </c>
      <c r="X603" s="8" t="s">
        <v>4442</v>
      </c>
      <c r="Y603" s="8" t="s">
        <v>60</v>
      </c>
      <c r="Z603" s="12" t="s">
        <v>4443</v>
      </c>
      <c r="AA603" s="12" t="s">
        <v>4444</v>
      </c>
      <c r="AB603" s="12" t="s">
        <v>4445</v>
      </c>
      <c r="AC603" s="8" t="s">
        <v>60</v>
      </c>
      <c r="AD603" s="12" t="s">
        <v>4446</v>
      </c>
      <c r="AE603" s="8"/>
      <c r="AF603" s="8" t="s">
        <v>4447</v>
      </c>
      <c r="AG603" s="8" t="s">
        <v>4313</v>
      </c>
      <c r="AH603" s="8" t="s">
        <v>654</v>
      </c>
      <c r="AI603" s="8" t="s">
        <v>66</v>
      </c>
      <c r="AJ603" s="8" t="s">
        <v>86</v>
      </c>
      <c r="AK603" s="13" t="s">
        <v>1157</v>
      </c>
      <c r="AL603" s="13" t="s">
        <v>1378</v>
      </c>
      <c r="AM603" s="8" t="s">
        <v>421</v>
      </c>
      <c r="AN603" s="8" t="s">
        <v>4448</v>
      </c>
      <c r="AO603" s="13" t="s">
        <v>4449</v>
      </c>
      <c r="AP603" s="9" t="s">
        <v>4447</v>
      </c>
      <c r="AQ603" s="11">
        <v>11585.0</v>
      </c>
    </row>
    <row r="604">
      <c r="A604" s="8" t="str">
        <f t="shared" si="1"/>
        <v>Adam Moore</v>
      </c>
      <c r="B604" s="8" t="s">
        <v>4433</v>
      </c>
      <c r="C604" s="8" t="s">
        <v>2595</v>
      </c>
      <c r="D604" s="9" t="s">
        <v>4297</v>
      </c>
      <c r="E604" s="8" t="s">
        <v>4434</v>
      </c>
      <c r="F604" s="8" t="s">
        <v>3309</v>
      </c>
      <c r="G604" s="8" t="s">
        <v>47</v>
      </c>
      <c r="H604" s="8" t="s">
        <v>4435</v>
      </c>
      <c r="I604" s="8" t="s">
        <v>49</v>
      </c>
      <c r="J604" s="10">
        <v>3.42</v>
      </c>
      <c r="K604" s="8" t="s">
        <v>4436</v>
      </c>
      <c r="L604" s="8"/>
      <c r="M604" s="8"/>
      <c r="N604" s="8" t="s">
        <v>4450</v>
      </c>
      <c r="O604" s="8" t="s">
        <v>52</v>
      </c>
      <c r="P604" s="8"/>
      <c r="Q604" s="8"/>
      <c r="R604" s="8" t="s">
        <v>513</v>
      </c>
      <c r="S604" s="8" t="s">
        <v>4451</v>
      </c>
      <c r="T604" s="11" t="str">
        <f t="shared" si="2"/>
        <v>Adam Moore</v>
      </c>
      <c r="U604" s="8" t="s">
        <v>149</v>
      </c>
      <c r="V604" s="8" t="s">
        <v>4452</v>
      </c>
      <c r="W604" s="8"/>
      <c r="X604" s="8" t="s">
        <v>4442</v>
      </c>
      <c r="Y604" s="8" t="s">
        <v>60</v>
      </c>
      <c r="Z604" s="12" t="s">
        <v>4443</v>
      </c>
      <c r="AA604" s="8" t="s">
        <v>60</v>
      </c>
      <c r="AB604" s="12" t="s">
        <v>4445</v>
      </c>
      <c r="AC604" s="8" t="s">
        <v>60</v>
      </c>
      <c r="AD604" s="12" t="s">
        <v>4446</v>
      </c>
      <c r="AE604" s="8"/>
      <c r="AF604" s="13" t="s">
        <v>4447</v>
      </c>
      <c r="AG604" s="8" t="s">
        <v>4313</v>
      </c>
      <c r="AH604" s="8" t="s">
        <v>654</v>
      </c>
      <c r="AI604" s="8" t="s">
        <v>66</v>
      </c>
      <c r="AJ604" s="8"/>
      <c r="AK604" s="13" t="s">
        <v>1157</v>
      </c>
      <c r="AL604" s="13" t="s">
        <v>1378</v>
      </c>
      <c r="AM604" s="8" t="s">
        <v>421</v>
      </c>
      <c r="AN604" s="8" t="s">
        <v>4448</v>
      </c>
      <c r="AO604" s="13" t="s">
        <v>4449</v>
      </c>
      <c r="AP604" s="9" t="s">
        <v>4447</v>
      </c>
      <c r="AQ604" s="11">
        <v>11585.0</v>
      </c>
    </row>
    <row r="605">
      <c r="A605" s="8" t="str">
        <f t="shared" si="1"/>
        <v>John Hetzendorf</v>
      </c>
      <c r="B605" s="8" t="s">
        <v>4433</v>
      </c>
      <c r="C605" s="8" t="s">
        <v>2595</v>
      </c>
      <c r="D605" s="9" t="s">
        <v>4297</v>
      </c>
      <c r="E605" s="8" t="s">
        <v>4434</v>
      </c>
      <c r="F605" s="8" t="s">
        <v>3309</v>
      </c>
      <c r="G605" s="8" t="s">
        <v>47</v>
      </c>
      <c r="H605" s="8" t="s">
        <v>4435</v>
      </c>
      <c r="I605" s="8" t="s">
        <v>49</v>
      </c>
      <c r="J605" s="10">
        <v>3.42</v>
      </c>
      <c r="K605" s="8" t="s">
        <v>4436</v>
      </c>
      <c r="L605" s="8" t="s">
        <v>86</v>
      </c>
      <c r="M605" s="8" t="s">
        <v>86</v>
      </c>
      <c r="N605" s="8" t="s">
        <v>4453</v>
      </c>
      <c r="O605" s="8" t="s">
        <v>52</v>
      </c>
      <c r="P605" s="8"/>
      <c r="Q605" s="8"/>
      <c r="R605" s="8" t="s">
        <v>1997</v>
      </c>
      <c r="S605" s="8" t="s">
        <v>4454</v>
      </c>
      <c r="T605" s="11" t="str">
        <f t="shared" si="2"/>
        <v>John Hetzendorf</v>
      </c>
      <c r="U605" s="8" t="s">
        <v>160</v>
      </c>
      <c r="V605" s="8" t="s">
        <v>4455</v>
      </c>
      <c r="W605" s="8" t="s">
        <v>4456</v>
      </c>
      <c r="X605" s="8" t="s">
        <v>4442</v>
      </c>
      <c r="Y605" s="12" t="s">
        <v>4457</v>
      </c>
      <c r="Z605" s="12" t="s">
        <v>4443</v>
      </c>
      <c r="AA605" s="12" t="s">
        <v>4458</v>
      </c>
      <c r="AB605" s="12" t="s">
        <v>4445</v>
      </c>
      <c r="AC605" s="8" t="s">
        <v>60</v>
      </c>
      <c r="AD605" s="12" t="s">
        <v>4446</v>
      </c>
      <c r="AE605" s="8"/>
      <c r="AF605" s="8" t="s">
        <v>4447</v>
      </c>
      <c r="AG605" s="8" t="s">
        <v>4313</v>
      </c>
      <c r="AH605" s="8" t="s">
        <v>654</v>
      </c>
      <c r="AI605" s="8" t="s">
        <v>66</v>
      </c>
      <c r="AJ605" s="8" t="s">
        <v>86</v>
      </c>
      <c r="AK605" s="13" t="s">
        <v>1157</v>
      </c>
      <c r="AL605" s="13" t="s">
        <v>1378</v>
      </c>
      <c r="AM605" s="8" t="s">
        <v>421</v>
      </c>
      <c r="AN605" s="8" t="s">
        <v>4448</v>
      </c>
      <c r="AO605" s="13" t="s">
        <v>4449</v>
      </c>
      <c r="AP605" s="9" t="s">
        <v>4447</v>
      </c>
      <c r="AQ605" s="11">
        <v>11585.0</v>
      </c>
    </row>
    <row r="606">
      <c r="A606" s="8" t="str">
        <f t="shared" si="1"/>
        <v>John Wise</v>
      </c>
      <c r="B606" s="8" t="s">
        <v>4433</v>
      </c>
      <c r="C606" s="8" t="s">
        <v>2595</v>
      </c>
      <c r="D606" s="9" t="s">
        <v>4297</v>
      </c>
      <c r="E606" s="8" t="s">
        <v>4434</v>
      </c>
      <c r="F606" s="8" t="s">
        <v>3309</v>
      </c>
      <c r="G606" s="8" t="s">
        <v>47</v>
      </c>
      <c r="H606" s="8" t="s">
        <v>4435</v>
      </c>
      <c r="I606" s="8" t="s">
        <v>49</v>
      </c>
      <c r="J606" s="10">
        <v>3.42</v>
      </c>
      <c r="K606" s="8" t="s">
        <v>4436</v>
      </c>
      <c r="L606" s="8" t="s">
        <v>86</v>
      </c>
      <c r="M606" s="8" t="s">
        <v>86</v>
      </c>
      <c r="N606" s="8" t="s">
        <v>4459</v>
      </c>
      <c r="O606" s="8" t="s">
        <v>52</v>
      </c>
      <c r="P606" s="8"/>
      <c r="Q606" s="8"/>
      <c r="R606" s="8" t="s">
        <v>1997</v>
      </c>
      <c r="S606" s="8" t="s">
        <v>4460</v>
      </c>
      <c r="T606" s="11" t="str">
        <f t="shared" si="2"/>
        <v>John Wise</v>
      </c>
      <c r="U606" s="8" t="s">
        <v>167</v>
      </c>
      <c r="V606" s="8" t="s">
        <v>4461</v>
      </c>
      <c r="W606" s="8" t="s">
        <v>4462</v>
      </c>
      <c r="X606" s="8" t="s">
        <v>4442</v>
      </c>
      <c r="Y606" s="12" t="s">
        <v>4463</v>
      </c>
      <c r="Z606" s="12" t="s">
        <v>4443</v>
      </c>
      <c r="AA606" s="8" t="s">
        <v>60</v>
      </c>
      <c r="AB606" s="12" t="s">
        <v>4445</v>
      </c>
      <c r="AC606" s="8" t="s">
        <v>60</v>
      </c>
      <c r="AD606" s="12" t="s">
        <v>4446</v>
      </c>
      <c r="AE606" s="8"/>
      <c r="AF606" s="8" t="s">
        <v>4447</v>
      </c>
      <c r="AG606" s="8" t="s">
        <v>4313</v>
      </c>
      <c r="AH606" s="8" t="s">
        <v>654</v>
      </c>
      <c r="AI606" s="8" t="s">
        <v>66</v>
      </c>
      <c r="AJ606" s="8" t="s">
        <v>86</v>
      </c>
      <c r="AK606" s="13" t="s">
        <v>1157</v>
      </c>
      <c r="AL606" s="13" t="s">
        <v>1378</v>
      </c>
      <c r="AM606" s="8" t="s">
        <v>421</v>
      </c>
      <c r="AN606" s="8" t="s">
        <v>4448</v>
      </c>
      <c r="AO606" s="13" t="s">
        <v>4449</v>
      </c>
      <c r="AP606" s="9" t="s">
        <v>4447</v>
      </c>
      <c r="AQ606" s="11">
        <v>11585.0</v>
      </c>
    </row>
    <row r="607">
      <c r="A607" s="8" t="str">
        <f t="shared" si="1"/>
        <v>Aliyah Fertig</v>
      </c>
      <c r="B607" s="8" t="s">
        <v>4433</v>
      </c>
      <c r="C607" s="8" t="s">
        <v>2595</v>
      </c>
      <c r="D607" s="9" t="s">
        <v>4297</v>
      </c>
      <c r="E607" s="8" t="s">
        <v>4434</v>
      </c>
      <c r="F607" s="8" t="s">
        <v>3309</v>
      </c>
      <c r="G607" s="8" t="s">
        <v>47</v>
      </c>
      <c r="H607" s="8" t="s">
        <v>4435</v>
      </c>
      <c r="I607" s="8" t="s">
        <v>49</v>
      </c>
      <c r="J607" s="10">
        <v>3.42</v>
      </c>
      <c r="K607" s="8" t="s">
        <v>4436</v>
      </c>
      <c r="L607" s="8"/>
      <c r="M607" s="8"/>
      <c r="N607" s="8" t="s">
        <v>4464</v>
      </c>
      <c r="O607" s="8" t="s">
        <v>52</v>
      </c>
      <c r="P607" s="8"/>
      <c r="Q607" s="8"/>
      <c r="R607" s="8" t="s">
        <v>4465</v>
      </c>
      <c r="S607" s="8" t="s">
        <v>4466</v>
      </c>
      <c r="T607" s="11" t="str">
        <f t="shared" si="2"/>
        <v>Aliyah Fertig</v>
      </c>
      <c r="U607" s="8" t="s">
        <v>247</v>
      </c>
      <c r="V607" s="8"/>
      <c r="W607" s="8"/>
      <c r="X607" s="8" t="s">
        <v>4442</v>
      </c>
      <c r="Y607" s="8" t="s">
        <v>60</v>
      </c>
      <c r="Z607" s="12" t="s">
        <v>4443</v>
      </c>
      <c r="AA607" s="8" t="s">
        <v>60</v>
      </c>
      <c r="AB607" s="12" t="s">
        <v>4445</v>
      </c>
      <c r="AC607" s="12" t="s">
        <v>4467</v>
      </c>
      <c r="AD607" s="12" t="s">
        <v>4446</v>
      </c>
      <c r="AE607" s="8"/>
      <c r="AF607" s="8" t="s">
        <v>4447</v>
      </c>
      <c r="AG607" s="8" t="s">
        <v>4313</v>
      </c>
      <c r="AH607" s="8" t="s">
        <v>654</v>
      </c>
      <c r="AI607" s="8" t="s">
        <v>66</v>
      </c>
      <c r="AJ607" s="8"/>
      <c r="AK607" s="8" t="s">
        <v>1157</v>
      </c>
      <c r="AL607" s="8" t="s">
        <v>1378</v>
      </c>
      <c r="AM607" s="8" t="s">
        <v>421</v>
      </c>
      <c r="AN607" s="8" t="s">
        <v>4448</v>
      </c>
      <c r="AO607" s="8" t="s">
        <v>4449</v>
      </c>
      <c r="AP607" s="8" t="s">
        <v>4447</v>
      </c>
      <c r="AQ607" s="11">
        <v>11585.0</v>
      </c>
    </row>
    <row r="608">
      <c r="A608" s="8" t="str">
        <f t="shared" si="1"/>
        <v>Heidi Benton</v>
      </c>
      <c r="B608" s="8" t="s">
        <v>4433</v>
      </c>
      <c r="C608" s="8" t="s">
        <v>2595</v>
      </c>
      <c r="D608" s="9" t="s">
        <v>4297</v>
      </c>
      <c r="E608" s="8" t="s">
        <v>4434</v>
      </c>
      <c r="F608" s="8" t="s">
        <v>3309</v>
      </c>
      <c r="G608" s="8" t="s">
        <v>47</v>
      </c>
      <c r="H608" s="8" t="s">
        <v>4435</v>
      </c>
      <c r="I608" s="8" t="s">
        <v>49</v>
      </c>
      <c r="J608" s="10">
        <v>3.42</v>
      </c>
      <c r="K608" s="8" t="s">
        <v>4436</v>
      </c>
      <c r="L608" s="8" t="s">
        <v>86</v>
      </c>
      <c r="M608" s="8" t="s">
        <v>86</v>
      </c>
      <c r="N608" s="8" t="s">
        <v>4468</v>
      </c>
      <c r="O608" s="8" t="s">
        <v>52</v>
      </c>
      <c r="P608" s="8"/>
      <c r="Q608" s="8"/>
      <c r="R608" s="8" t="s">
        <v>4469</v>
      </c>
      <c r="S608" s="8" t="s">
        <v>4470</v>
      </c>
      <c r="T608" s="11" t="str">
        <f t="shared" si="2"/>
        <v>Heidi Benton</v>
      </c>
      <c r="U608" s="8" t="s">
        <v>2349</v>
      </c>
      <c r="V608" s="8" t="s">
        <v>4471</v>
      </c>
      <c r="W608" s="8" t="s">
        <v>4472</v>
      </c>
      <c r="X608" s="8" t="s">
        <v>4442</v>
      </c>
      <c r="Y608" s="8" t="s">
        <v>60</v>
      </c>
      <c r="Z608" s="12" t="s">
        <v>4443</v>
      </c>
      <c r="AA608" s="8" t="s">
        <v>60</v>
      </c>
      <c r="AB608" s="12" t="s">
        <v>4445</v>
      </c>
      <c r="AC608" s="8" t="s">
        <v>60</v>
      </c>
      <c r="AD608" s="12" t="s">
        <v>4446</v>
      </c>
      <c r="AE608" s="8"/>
      <c r="AF608" s="8" t="s">
        <v>4447</v>
      </c>
      <c r="AG608" s="8" t="s">
        <v>4313</v>
      </c>
      <c r="AH608" s="8" t="s">
        <v>654</v>
      </c>
      <c r="AI608" s="8" t="s">
        <v>66</v>
      </c>
      <c r="AJ608" s="8" t="s">
        <v>86</v>
      </c>
      <c r="AK608" s="13" t="s">
        <v>1157</v>
      </c>
      <c r="AL608" s="13" t="s">
        <v>1378</v>
      </c>
      <c r="AM608" s="8" t="s">
        <v>421</v>
      </c>
      <c r="AN608" s="8" t="s">
        <v>4448</v>
      </c>
      <c r="AO608" s="13" t="s">
        <v>4449</v>
      </c>
      <c r="AP608" s="9" t="s">
        <v>4447</v>
      </c>
      <c r="AQ608" s="11">
        <v>11585.0</v>
      </c>
    </row>
    <row r="609">
      <c r="A609" s="8" t="str">
        <f t="shared" si="1"/>
        <v>Kirk Hunter</v>
      </c>
      <c r="B609" s="8" t="s">
        <v>4433</v>
      </c>
      <c r="C609" s="8" t="s">
        <v>2595</v>
      </c>
      <c r="D609" s="9" t="s">
        <v>4297</v>
      </c>
      <c r="E609" s="8" t="s">
        <v>4434</v>
      </c>
      <c r="F609" s="8" t="s">
        <v>3309</v>
      </c>
      <c r="G609" s="8" t="s">
        <v>47</v>
      </c>
      <c r="H609" s="8" t="s">
        <v>4435</v>
      </c>
      <c r="I609" s="8" t="s">
        <v>49</v>
      </c>
      <c r="J609" s="10">
        <v>3.42</v>
      </c>
      <c r="K609" s="8" t="s">
        <v>4436</v>
      </c>
      <c r="L609" s="8" t="s">
        <v>86</v>
      </c>
      <c r="M609" s="8" t="s">
        <v>86</v>
      </c>
      <c r="N609" s="8" t="s">
        <v>4473</v>
      </c>
      <c r="O609" s="8" t="s">
        <v>52</v>
      </c>
      <c r="P609" s="8"/>
      <c r="Q609" s="8"/>
      <c r="R609" s="8" t="s">
        <v>967</v>
      </c>
      <c r="S609" s="8" t="s">
        <v>2828</v>
      </c>
      <c r="T609" s="11" t="str">
        <f t="shared" si="2"/>
        <v>Kirk Hunter</v>
      </c>
      <c r="U609" s="8" t="s">
        <v>106</v>
      </c>
      <c r="V609" s="8" t="s">
        <v>4474</v>
      </c>
      <c r="W609" s="8" t="s">
        <v>4475</v>
      </c>
      <c r="X609" s="8" t="s">
        <v>4442</v>
      </c>
      <c r="Y609" s="12" t="s">
        <v>4476</v>
      </c>
      <c r="Z609" s="12" t="s">
        <v>4443</v>
      </c>
      <c r="AA609" s="12" t="s">
        <v>4477</v>
      </c>
      <c r="AB609" s="12" t="s">
        <v>4445</v>
      </c>
      <c r="AC609" s="8" t="s">
        <v>60</v>
      </c>
      <c r="AD609" s="12" t="s">
        <v>4446</v>
      </c>
      <c r="AE609" s="8"/>
      <c r="AF609" s="8" t="s">
        <v>4447</v>
      </c>
      <c r="AG609" s="8" t="s">
        <v>4313</v>
      </c>
      <c r="AH609" s="8" t="s">
        <v>654</v>
      </c>
      <c r="AI609" s="8" t="s">
        <v>66</v>
      </c>
      <c r="AJ609" s="8" t="s">
        <v>86</v>
      </c>
      <c r="AK609" s="13" t="s">
        <v>1157</v>
      </c>
      <c r="AL609" s="13" t="s">
        <v>1378</v>
      </c>
      <c r="AM609" s="8" t="s">
        <v>421</v>
      </c>
      <c r="AN609" s="8" t="s">
        <v>4448</v>
      </c>
      <c r="AO609" s="13" t="s">
        <v>4449</v>
      </c>
      <c r="AP609" s="9" t="s">
        <v>4447</v>
      </c>
      <c r="AQ609" s="11">
        <v>11585.0</v>
      </c>
    </row>
    <row r="610">
      <c r="A610" s="8" t="str">
        <f t="shared" si="1"/>
        <v>Sasha Andrews</v>
      </c>
      <c r="B610" s="8" t="s">
        <v>4433</v>
      </c>
      <c r="C610" s="8" t="s">
        <v>2595</v>
      </c>
      <c r="D610" s="9" t="s">
        <v>4297</v>
      </c>
      <c r="E610" s="8" t="s">
        <v>4434</v>
      </c>
      <c r="F610" s="8" t="s">
        <v>3309</v>
      </c>
      <c r="G610" s="8" t="s">
        <v>47</v>
      </c>
      <c r="H610" s="8" t="s">
        <v>4435</v>
      </c>
      <c r="I610" s="8" t="s">
        <v>49</v>
      </c>
      <c r="J610" s="10">
        <v>3.42</v>
      </c>
      <c r="K610" s="8" t="s">
        <v>4436</v>
      </c>
      <c r="L610" s="8"/>
      <c r="M610" s="8"/>
      <c r="N610" s="8" t="s">
        <v>4478</v>
      </c>
      <c r="O610" s="8" t="s">
        <v>52</v>
      </c>
      <c r="P610" s="8"/>
      <c r="Q610" s="8"/>
      <c r="R610" s="8" t="s">
        <v>4479</v>
      </c>
      <c r="S610" s="8" t="s">
        <v>4480</v>
      </c>
      <c r="T610" s="11" t="str">
        <f t="shared" si="2"/>
        <v>Sasha Andrews</v>
      </c>
      <c r="U610" s="8" t="s">
        <v>80</v>
      </c>
      <c r="V610" s="8"/>
      <c r="W610" s="8"/>
      <c r="X610" s="8" t="s">
        <v>4442</v>
      </c>
      <c r="Y610" s="8" t="s">
        <v>60</v>
      </c>
      <c r="Z610" s="12" t="s">
        <v>4443</v>
      </c>
      <c r="AA610" s="8" t="s">
        <v>60</v>
      </c>
      <c r="AB610" s="12" t="s">
        <v>4445</v>
      </c>
      <c r="AC610" s="8" t="s">
        <v>60</v>
      </c>
      <c r="AD610" s="12" t="s">
        <v>4446</v>
      </c>
      <c r="AE610" s="8"/>
      <c r="AF610" s="8" t="s">
        <v>4447</v>
      </c>
      <c r="AG610" s="8" t="s">
        <v>4313</v>
      </c>
      <c r="AH610" s="8" t="s">
        <v>654</v>
      </c>
      <c r="AI610" s="8" t="s">
        <v>66</v>
      </c>
      <c r="AJ610" s="8"/>
      <c r="AK610" s="8" t="s">
        <v>1157</v>
      </c>
      <c r="AL610" s="8" t="s">
        <v>1378</v>
      </c>
      <c r="AM610" s="8" t="s">
        <v>421</v>
      </c>
      <c r="AN610" s="8" t="s">
        <v>4448</v>
      </c>
      <c r="AO610" s="8" t="s">
        <v>4449</v>
      </c>
      <c r="AP610" s="8" t="s">
        <v>4447</v>
      </c>
      <c r="AQ610" s="11">
        <v>11585.0</v>
      </c>
    </row>
    <row r="611">
      <c r="A611" s="8" t="str">
        <f t="shared" si="1"/>
        <v>Josh Farmer</v>
      </c>
      <c r="B611" s="8" t="s">
        <v>4433</v>
      </c>
      <c r="C611" s="8" t="s">
        <v>2595</v>
      </c>
      <c r="D611" s="9" t="s">
        <v>4297</v>
      </c>
      <c r="E611" s="8" t="s">
        <v>4434</v>
      </c>
      <c r="F611" s="8" t="s">
        <v>3309</v>
      </c>
      <c r="G611" s="8" t="s">
        <v>47</v>
      </c>
      <c r="H611" s="8" t="s">
        <v>4435</v>
      </c>
      <c r="I611" s="8" t="s">
        <v>49</v>
      </c>
      <c r="J611" s="10">
        <v>3.42</v>
      </c>
      <c r="K611" s="8" t="s">
        <v>4436</v>
      </c>
      <c r="L611" s="8"/>
      <c r="M611" s="8"/>
      <c r="N611" s="8" t="s">
        <v>4481</v>
      </c>
      <c r="O611" s="8" t="s">
        <v>52</v>
      </c>
      <c r="P611" s="8"/>
      <c r="Q611" s="8"/>
      <c r="R611" s="8" t="s">
        <v>268</v>
      </c>
      <c r="S611" s="8" t="s">
        <v>439</v>
      </c>
      <c r="T611" s="11" t="str">
        <f t="shared" si="2"/>
        <v>Josh Farmer</v>
      </c>
      <c r="U611" s="8" t="s">
        <v>80</v>
      </c>
      <c r="V611" s="8"/>
      <c r="W611" s="8"/>
      <c r="X611" s="8" t="s">
        <v>4442</v>
      </c>
      <c r="Y611" s="8" t="s">
        <v>60</v>
      </c>
      <c r="Z611" s="12" t="s">
        <v>4443</v>
      </c>
      <c r="AA611" s="8" t="s">
        <v>60</v>
      </c>
      <c r="AB611" s="12" t="s">
        <v>4445</v>
      </c>
      <c r="AC611" s="12" t="s">
        <v>4482</v>
      </c>
      <c r="AD611" s="12" t="s">
        <v>4446</v>
      </c>
      <c r="AE611" s="8"/>
      <c r="AF611" s="8" t="s">
        <v>4447</v>
      </c>
      <c r="AG611" s="8" t="s">
        <v>4313</v>
      </c>
      <c r="AH611" s="8" t="s">
        <v>654</v>
      </c>
      <c r="AI611" s="8" t="s">
        <v>66</v>
      </c>
      <c r="AJ611" s="8"/>
      <c r="AK611" s="8" t="s">
        <v>1157</v>
      </c>
      <c r="AL611" s="8" t="s">
        <v>1378</v>
      </c>
      <c r="AM611" s="8" t="s">
        <v>421</v>
      </c>
      <c r="AN611" s="8" t="s">
        <v>4448</v>
      </c>
      <c r="AO611" s="8" t="s">
        <v>4449</v>
      </c>
      <c r="AP611" s="8" t="s">
        <v>4447</v>
      </c>
      <c r="AQ611" s="11">
        <v>11585.0</v>
      </c>
    </row>
    <row r="612">
      <c r="A612" s="8" t="str">
        <f t="shared" si="1"/>
        <v>Connor Vaughn</v>
      </c>
      <c r="B612" s="8" t="s">
        <v>4433</v>
      </c>
      <c r="C612" s="8" t="s">
        <v>2595</v>
      </c>
      <c r="D612" s="9" t="s">
        <v>4297</v>
      </c>
      <c r="E612" s="8" t="s">
        <v>4434</v>
      </c>
      <c r="F612" s="8" t="s">
        <v>3309</v>
      </c>
      <c r="G612" s="8" t="s">
        <v>47</v>
      </c>
      <c r="H612" s="8" t="s">
        <v>4435</v>
      </c>
      <c r="I612" s="8" t="s">
        <v>49</v>
      </c>
      <c r="J612" s="10">
        <v>3.42</v>
      </c>
      <c r="K612" s="8" t="s">
        <v>4436</v>
      </c>
      <c r="L612" s="8"/>
      <c r="M612" s="8"/>
      <c r="N612" s="8" t="s">
        <v>4483</v>
      </c>
      <c r="O612" s="8" t="s">
        <v>52</v>
      </c>
      <c r="P612" s="8"/>
      <c r="Q612" s="8"/>
      <c r="R612" s="8" t="s">
        <v>2240</v>
      </c>
      <c r="S612" s="8" t="s">
        <v>4484</v>
      </c>
      <c r="T612" s="11" t="str">
        <f t="shared" si="2"/>
        <v>Connor Vaughn</v>
      </c>
      <c r="U612" s="8" t="s">
        <v>80</v>
      </c>
      <c r="V612" s="8"/>
      <c r="W612" s="8"/>
      <c r="X612" s="8" t="s">
        <v>4442</v>
      </c>
      <c r="Y612" s="8" t="s">
        <v>60</v>
      </c>
      <c r="Z612" s="12" t="s">
        <v>4443</v>
      </c>
      <c r="AA612" s="8" t="s">
        <v>60</v>
      </c>
      <c r="AB612" s="12" t="s">
        <v>4445</v>
      </c>
      <c r="AC612" s="8" t="s">
        <v>60</v>
      </c>
      <c r="AD612" s="12" t="s">
        <v>4446</v>
      </c>
      <c r="AE612" s="8"/>
      <c r="AF612" s="8" t="s">
        <v>4447</v>
      </c>
      <c r="AG612" s="8" t="s">
        <v>4313</v>
      </c>
      <c r="AH612" s="8" t="s">
        <v>654</v>
      </c>
      <c r="AI612" s="8" t="s">
        <v>66</v>
      </c>
      <c r="AJ612" s="8"/>
      <c r="AK612" s="13" t="s">
        <v>1157</v>
      </c>
      <c r="AL612" s="13" t="s">
        <v>1378</v>
      </c>
      <c r="AM612" s="8" t="s">
        <v>421</v>
      </c>
      <c r="AN612" s="8" t="s">
        <v>4448</v>
      </c>
      <c r="AO612" s="13" t="s">
        <v>4449</v>
      </c>
      <c r="AP612" s="9" t="s">
        <v>4447</v>
      </c>
      <c r="AQ612" s="11">
        <v>11585.0</v>
      </c>
    </row>
    <row r="613">
      <c r="A613" s="8" t="str">
        <f t="shared" si="1"/>
        <v>Jim Vargo</v>
      </c>
      <c r="B613" s="8" t="s">
        <v>4485</v>
      </c>
      <c r="C613" s="8" t="s">
        <v>893</v>
      </c>
      <c r="D613" s="9" t="s">
        <v>4486</v>
      </c>
      <c r="E613" s="8" t="s">
        <v>4487</v>
      </c>
      <c r="F613" s="8" t="s">
        <v>46</v>
      </c>
      <c r="G613" s="8" t="s">
        <v>47</v>
      </c>
      <c r="H613" s="8" t="s">
        <v>4488</v>
      </c>
      <c r="I613" s="8" t="s">
        <v>1330</v>
      </c>
      <c r="J613" s="10">
        <v>3.7</v>
      </c>
      <c r="K613" s="8" t="s">
        <v>4489</v>
      </c>
      <c r="L613" s="8"/>
      <c r="M613" s="8"/>
      <c r="N613" s="8" t="s">
        <v>4490</v>
      </c>
      <c r="O613" s="8" t="s">
        <v>52</v>
      </c>
      <c r="P613" s="8"/>
      <c r="Q613" s="8"/>
      <c r="R613" s="8" t="s">
        <v>756</v>
      </c>
      <c r="S613" s="8" t="s">
        <v>4491</v>
      </c>
      <c r="T613" s="11" t="str">
        <f t="shared" si="2"/>
        <v>Jim Vargo</v>
      </c>
      <c r="U613" s="8" t="s">
        <v>311</v>
      </c>
      <c r="V613" s="8" t="s">
        <v>4492</v>
      </c>
      <c r="W613" s="8"/>
      <c r="X613" s="8" t="s">
        <v>4493</v>
      </c>
      <c r="Y613" s="8" t="s">
        <v>60</v>
      </c>
      <c r="Z613" s="12" t="s">
        <v>4494</v>
      </c>
      <c r="AA613" s="8" t="s">
        <v>60</v>
      </c>
      <c r="AB613" s="8" t="s">
        <v>60</v>
      </c>
      <c r="AC613" s="8" t="s">
        <v>60</v>
      </c>
      <c r="AD613" s="12" t="s">
        <v>4495</v>
      </c>
      <c r="AE613" s="8" t="s">
        <v>4496</v>
      </c>
      <c r="AF613" s="8" t="s">
        <v>4497</v>
      </c>
      <c r="AG613" s="8" t="s">
        <v>4498</v>
      </c>
      <c r="AH613" s="8" t="s">
        <v>654</v>
      </c>
      <c r="AI613" s="8" t="s">
        <v>233</v>
      </c>
      <c r="AJ613" s="8"/>
      <c r="AK613" s="8" t="s">
        <v>3700</v>
      </c>
      <c r="AL613" s="8" t="s">
        <v>4499</v>
      </c>
      <c r="AM613" s="8" t="s">
        <v>480</v>
      </c>
      <c r="AN613" s="8" t="s">
        <v>4500</v>
      </c>
      <c r="AO613" s="8" t="s">
        <v>4501</v>
      </c>
      <c r="AP613" s="9" t="s">
        <v>4497</v>
      </c>
      <c r="AQ613" s="11">
        <v>2647.0</v>
      </c>
    </row>
    <row r="614">
      <c r="A614" s="8" t="str">
        <f t="shared" si="1"/>
        <v>Kayla Padgett</v>
      </c>
      <c r="B614" s="8" t="s">
        <v>4485</v>
      </c>
      <c r="C614" s="8" t="s">
        <v>893</v>
      </c>
      <c r="D614" s="9" t="s">
        <v>4486</v>
      </c>
      <c r="E614" s="8" t="s">
        <v>4487</v>
      </c>
      <c r="F614" s="8" t="s">
        <v>46</v>
      </c>
      <c r="G614" s="8" t="s">
        <v>47</v>
      </c>
      <c r="H614" s="8" t="s">
        <v>4488</v>
      </c>
      <c r="I614" s="8" t="s">
        <v>1330</v>
      </c>
      <c r="J614" s="10">
        <v>3.7</v>
      </c>
      <c r="K614" s="8" t="s">
        <v>4489</v>
      </c>
      <c r="L614" s="8"/>
      <c r="M614" s="8"/>
      <c r="N614" s="8" t="s">
        <v>4502</v>
      </c>
      <c r="O614" s="8" t="s">
        <v>52</v>
      </c>
      <c r="P614" s="8"/>
      <c r="Q614" s="8"/>
      <c r="R614" s="8" t="s">
        <v>4503</v>
      </c>
      <c r="S614" s="8" t="s">
        <v>4504</v>
      </c>
      <c r="T614" s="11" t="str">
        <f t="shared" si="2"/>
        <v>Kayla Padgett</v>
      </c>
      <c r="U614" s="8" t="s">
        <v>160</v>
      </c>
      <c r="V614" s="8"/>
      <c r="W614" s="8"/>
      <c r="X614" s="8" t="s">
        <v>4493</v>
      </c>
      <c r="Y614" s="12" t="s">
        <v>4505</v>
      </c>
      <c r="Z614" s="12" t="s">
        <v>4494</v>
      </c>
      <c r="AA614" s="8" t="s">
        <v>60</v>
      </c>
      <c r="AB614" s="8" t="s">
        <v>60</v>
      </c>
      <c r="AC614" s="12" t="s">
        <v>4506</v>
      </c>
      <c r="AD614" s="12" t="s">
        <v>4495</v>
      </c>
      <c r="AE614" s="8" t="s">
        <v>4496</v>
      </c>
      <c r="AF614" s="8" t="s">
        <v>4497</v>
      </c>
      <c r="AG614" s="8" t="s">
        <v>4498</v>
      </c>
      <c r="AH614" s="8" t="s">
        <v>654</v>
      </c>
      <c r="AI614" s="8" t="s">
        <v>233</v>
      </c>
      <c r="AJ614" s="8"/>
      <c r="AK614" s="8" t="s">
        <v>3700</v>
      </c>
      <c r="AL614" s="8" t="s">
        <v>4499</v>
      </c>
      <c r="AM614" s="8" t="s">
        <v>480</v>
      </c>
      <c r="AN614" s="8" t="s">
        <v>4500</v>
      </c>
      <c r="AO614" s="8" t="s">
        <v>4501</v>
      </c>
      <c r="AP614" s="9" t="s">
        <v>4497</v>
      </c>
      <c r="AQ614" s="11">
        <v>2647.0</v>
      </c>
    </row>
    <row r="615">
      <c r="A615" s="8" t="str">
        <f t="shared" si="1"/>
        <v>Bill Hearn</v>
      </c>
      <c r="B615" s="8" t="s">
        <v>4485</v>
      </c>
      <c r="C615" s="8" t="s">
        <v>893</v>
      </c>
      <c r="D615" s="9" t="s">
        <v>4486</v>
      </c>
      <c r="E615" s="8" t="s">
        <v>4487</v>
      </c>
      <c r="F615" s="8" t="s">
        <v>46</v>
      </c>
      <c r="G615" s="8" t="s">
        <v>47</v>
      </c>
      <c r="H615" s="8" t="s">
        <v>4488</v>
      </c>
      <c r="I615" s="8" t="s">
        <v>1330</v>
      </c>
      <c r="J615" s="10">
        <v>3.7</v>
      </c>
      <c r="K615" s="8" t="s">
        <v>4489</v>
      </c>
      <c r="L615" s="8"/>
      <c r="M615" s="8"/>
      <c r="N615" s="8" t="s">
        <v>4507</v>
      </c>
      <c r="O615" s="8" t="s">
        <v>52</v>
      </c>
      <c r="P615" s="8"/>
      <c r="Q615" s="8"/>
      <c r="R615" s="8" t="s">
        <v>1825</v>
      </c>
      <c r="S615" s="8" t="s">
        <v>4508</v>
      </c>
      <c r="T615" s="11" t="str">
        <f t="shared" si="2"/>
        <v>Bill Hearn</v>
      </c>
      <c r="U615" s="8" t="s">
        <v>1821</v>
      </c>
      <c r="V615" s="8"/>
      <c r="W615" s="8"/>
      <c r="X615" s="8" t="s">
        <v>4493</v>
      </c>
      <c r="Y615" s="12" t="s">
        <v>4509</v>
      </c>
      <c r="Z615" s="12" t="s">
        <v>4494</v>
      </c>
      <c r="AA615" s="12" t="s">
        <v>4510</v>
      </c>
      <c r="AB615" s="8" t="s">
        <v>60</v>
      </c>
      <c r="AC615" s="12" t="s">
        <v>4511</v>
      </c>
      <c r="AD615" s="12" t="s">
        <v>4495</v>
      </c>
      <c r="AE615" s="8" t="s">
        <v>4496</v>
      </c>
      <c r="AF615" s="8" t="s">
        <v>4497</v>
      </c>
      <c r="AG615" s="8" t="s">
        <v>4498</v>
      </c>
      <c r="AH615" s="8" t="s">
        <v>654</v>
      </c>
      <c r="AI615" s="8" t="s">
        <v>233</v>
      </c>
      <c r="AJ615" s="8"/>
      <c r="AK615" s="13" t="s">
        <v>3700</v>
      </c>
      <c r="AL615" s="13" t="s">
        <v>4499</v>
      </c>
      <c r="AM615" s="8" t="s">
        <v>480</v>
      </c>
      <c r="AN615" s="8" t="s">
        <v>4500</v>
      </c>
      <c r="AO615" s="13" t="s">
        <v>4501</v>
      </c>
      <c r="AP615" s="9" t="s">
        <v>4497</v>
      </c>
      <c r="AQ615" s="11">
        <v>2647.0</v>
      </c>
    </row>
    <row r="616">
      <c r="A616" s="8" t="str">
        <f t="shared" si="1"/>
        <v>Ryan Cavinta</v>
      </c>
      <c r="B616" s="8" t="s">
        <v>4485</v>
      </c>
      <c r="C616" s="8" t="s">
        <v>893</v>
      </c>
      <c r="D616" s="9" t="s">
        <v>4486</v>
      </c>
      <c r="E616" s="8" t="s">
        <v>4487</v>
      </c>
      <c r="F616" s="8" t="s">
        <v>46</v>
      </c>
      <c r="G616" s="8" t="s">
        <v>47</v>
      </c>
      <c r="H616" s="8" t="s">
        <v>4488</v>
      </c>
      <c r="I616" s="8" t="s">
        <v>1330</v>
      </c>
      <c r="J616" s="10">
        <v>3.7</v>
      </c>
      <c r="K616" s="8" t="s">
        <v>4489</v>
      </c>
      <c r="L616" s="8"/>
      <c r="M616" s="8"/>
      <c r="N616" s="8" t="s">
        <v>4512</v>
      </c>
      <c r="O616" s="8" t="s">
        <v>52</v>
      </c>
      <c r="P616" s="8"/>
      <c r="Q616" s="8"/>
      <c r="R616" s="8" t="s">
        <v>927</v>
      </c>
      <c r="S616" s="8" t="s">
        <v>4513</v>
      </c>
      <c r="T616" s="11" t="str">
        <f t="shared" si="2"/>
        <v>Ryan Cavinta</v>
      </c>
      <c r="U616" s="8" t="s">
        <v>167</v>
      </c>
      <c r="V616" s="8" t="s">
        <v>4514</v>
      </c>
      <c r="W616" s="8"/>
      <c r="X616" s="8" t="s">
        <v>4493</v>
      </c>
      <c r="Y616" s="12" t="s">
        <v>4515</v>
      </c>
      <c r="Z616" s="12" t="s">
        <v>4494</v>
      </c>
      <c r="AA616" s="8" t="s">
        <v>60</v>
      </c>
      <c r="AB616" s="8" t="s">
        <v>60</v>
      </c>
      <c r="AC616" s="8" t="s">
        <v>60</v>
      </c>
      <c r="AD616" s="12" t="s">
        <v>4495</v>
      </c>
      <c r="AE616" s="8" t="s">
        <v>4496</v>
      </c>
      <c r="AF616" s="8" t="s">
        <v>4497</v>
      </c>
      <c r="AG616" s="8" t="s">
        <v>4498</v>
      </c>
      <c r="AH616" s="8" t="s">
        <v>654</v>
      </c>
      <c r="AI616" s="8" t="s">
        <v>233</v>
      </c>
      <c r="AJ616" s="8"/>
      <c r="AK616" s="8" t="s">
        <v>3700</v>
      </c>
      <c r="AL616" s="8" t="s">
        <v>4499</v>
      </c>
      <c r="AM616" s="8" t="s">
        <v>480</v>
      </c>
      <c r="AN616" s="8" t="s">
        <v>4500</v>
      </c>
      <c r="AO616" s="8" t="s">
        <v>4501</v>
      </c>
      <c r="AP616" s="9" t="s">
        <v>4497</v>
      </c>
      <c r="AQ616" s="11">
        <v>2647.0</v>
      </c>
    </row>
    <row r="617">
      <c r="A617" s="8" t="str">
        <f t="shared" si="1"/>
        <v>Amanda Greenwood</v>
      </c>
      <c r="B617" s="8" t="s">
        <v>4485</v>
      </c>
      <c r="C617" s="8" t="s">
        <v>893</v>
      </c>
      <c r="D617" s="9" t="s">
        <v>4486</v>
      </c>
      <c r="E617" s="8" t="s">
        <v>4487</v>
      </c>
      <c r="F617" s="8" t="s">
        <v>46</v>
      </c>
      <c r="G617" s="8" t="s">
        <v>47</v>
      </c>
      <c r="H617" s="8" t="s">
        <v>4488</v>
      </c>
      <c r="I617" s="8" t="s">
        <v>1330</v>
      </c>
      <c r="J617" s="10">
        <v>3.7</v>
      </c>
      <c r="K617" s="8" t="s">
        <v>4489</v>
      </c>
      <c r="L617" s="8"/>
      <c r="M617" s="8"/>
      <c r="N617" s="8" t="s">
        <v>4516</v>
      </c>
      <c r="O617" s="8" t="s">
        <v>52</v>
      </c>
      <c r="P617" s="8"/>
      <c r="Q617" s="8"/>
      <c r="R617" s="8" t="s">
        <v>2160</v>
      </c>
      <c r="S617" s="8" t="s">
        <v>4517</v>
      </c>
      <c r="T617" s="11" t="str">
        <f t="shared" si="2"/>
        <v>Amanda Greenwood</v>
      </c>
      <c r="U617" s="8" t="s">
        <v>1131</v>
      </c>
      <c r="V617" s="8"/>
      <c r="W617" s="8"/>
      <c r="X617" s="8" t="s">
        <v>4493</v>
      </c>
      <c r="Y617" s="8" t="s">
        <v>60</v>
      </c>
      <c r="Z617" s="12" t="s">
        <v>4494</v>
      </c>
      <c r="AA617" s="8" t="s">
        <v>60</v>
      </c>
      <c r="AB617" s="8" t="s">
        <v>60</v>
      </c>
      <c r="AC617" s="8" t="s">
        <v>60</v>
      </c>
      <c r="AD617" s="12" t="s">
        <v>4495</v>
      </c>
      <c r="AE617" s="8" t="s">
        <v>4496</v>
      </c>
      <c r="AF617" s="8" t="s">
        <v>4497</v>
      </c>
      <c r="AG617" s="8" t="s">
        <v>4498</v>
      </c>
      <c r="AH617" s="8" t="s">
        <v>654</v>
      </c>
      <c r="AI617" s="8" t="s">
        <v>233</v>
      </c>
      <c r="AJ617" s="8"/>
      <c r="AK617" s="13" t="s">
        <v>3700</v>
      </c>
      <c r="AL617" s="13" t="s">
        <v>4499</v>
      </c>
      <c r="AM617" s="8" t="s">
        <v>480</v>
      </c>
      <c r="AN617" s="8" t="s">
        <v>4500</v>
      </c>
      <c r="AO617" s="13" t="s">
        <v>4501</v>
      </c>
      <c r="AP617" s="9" t="s">
        <v>4497</v>
      </c>
      <c r="AQ617" s="11">
        <v>2647.0</v>
      </c>
    </row>
    <row r="618">
      <c r="A618" s="8" t="str">
        <f t="shared" si="1"/>
        <v>Angela Hapner Musk</v>
      </c>
      <c r="B618" s="8" t="s">
        <v>4485</v>
      </c>
      <c r="C618" s="8" t="s">
        <v>893</v>
      </c>
      <c r="D618" s="9" t="s">
        <v>4486</v>
      </c>
      <c r="E618" s="8" t="s">
        <v>4487</v>
      </c>
      <c r="F618" s="8" t="s">
        <v>46</v>
      </c>
      <c r="G618" s="8" t="s">
        <v>47</v>
      </c>
      <c r="H618" s="8" t="s">
        <v>4488</v>
      </c>
      <c r="I618" s="8" t="s">
        <v>1330</v>
      </c>
      <c r="J618" s="10">
        <v>3.7</v>
      </c>
      <c r="K618" s="8" t="s">
        <v>4489</v>
      </c>
      <c r="L618" s="8"/>
      <c r="M618" s="8"/>
      <c r="N618" s="8" t="s">
        <v>4518</v>
      </c>
      <c r="O618" s="8" t="s">
        <v>52</v>
      </c>
      <c r="P618" s="8"/>
      <c r="Q618" s="8"/>
      <c r="R618" s="8" t="s">
        <v>3786</v>
      </c>
      <c r="S618" s="8" t="s">
        <v>4519</v>
      </c>
      <c r="T618" s="11" t="str">
        <f t="shared" si="2"/>
        <v>Angela Hapner Musk</v>
      </c>
      <c r="U618" s="8" t="s">
        <v>106</v>
      </c>
      <c r="V618" s="8" t="s">
        <v>4520</v>
      </c>
      <c r="W618" s="8" t="s">
        <v>4521</v>
      </c>
      <c r="X618" s="8" t="s">
        <v>4493</v>
      </c>
      <c r="Y618" s="8" t="s">
        <v>60</v>
      </c>
      <c r="Z618" s="12" t="s">
        <v>4494</v>
      </c>
      <c r="AA618" s="8" t="s">
        <v>60</v>
      </c>
      <c r="AB618" s="8" t="s">
        <v>60</v>
      </c>
      <c r="AC618" s="8" t="s">
        <v>60</v>
      </c>
      <c r="AD618" s="12" t="s">
        <v>4495</v>
      </c>
      <c r="AE618" s="8" t="s">
        <v>4496</v>
      </c>
      <c r="AF618" s="8" t="s">
        <v>4497</v>
      </c>
      <c r="AG618" s="8" t="s">
        <v>4498</v>
      </c>
      <c r="AH618" s="8" t="s">
        <v>654</v>
      </c>
      <c r="AI618" s="8" t="s">
        <v>233</v>
      </c>
      <c r="AJ618" s="8"/>
      <c r="AK618" s="8" t="s">
        <v>3700</v>
      </c>
      <c r="AL618" s="8" t="s">
        <v>4499</v>
      </c>
      <c r="AM618" s="8" t="s">
        <v>480</v>
      </c>
      <c r="AN618" s="8" t="s">
        <v>4500</v>
      </c>
      <c r="AO618" s="8" t="s">
        <v>4501</v>
      </c>
      <c r="AP618" s="9" t="s">
        <v>4497</v>
      </c>
      <c r="AQ618" s="11">
        <v>2647.0</v>
      </c>
    </row>
    <row r="619">
      <c r="A619" s="8" t="str">
        <f t="shared" si="1"/>
        <v>Flannery Musk Wells</v>
      </c>
      <c r="B619" s="8" t="s">
        <v>4485</v>
      </c>
      <c r="C619" s="8" t="s">
        <v>893</v>
      </c>
      <c r="D619" s="9" t="s">
        <v>4486</v>
      </c>
      <c r="E619" s="8" t="s">
        <v>4487</v>
      </c>
      <c r="F619" s="8" t="s">
        <v>46</v>
      </c>
      <c r="G619" s="8" t="s">
        <v>47</v>
      </c>
      <c r="H619" s="8" t="s">
        <v>4488</v>
      </c>
      <c r="I619" s="8" t="s">
        <v>1330</v>
      </c>
      <c r="J619" s="10">
        <v>3.7</v>
      </c>
      <c r="K619" s="8" t="s">
        <v>4489</v>
      </c>
      <c r="L619" s="8"/>
      <c r="M619" s="8"/>
      <c r="N619" s="8" t="s">
        <v>4522</v>
      </c>
      <c r="O619" s="8" t="s">
        <v>52</v>
      </c>
      <c r="P619" s="8"/>
      <c r="Q619" s="8"/>
      <c r="R619" s="8" t="s">
        <v>4523</v>
      </c>
      <c r="S619" s="8" t="s">
        <v>4524</v>
      </c>
      <c r="T619" s="11" t="str">
        <f t="shared" si="2"/>
        <v>Flannery Musk Wells</v>
      </c>
      <c r="U619" s="8" t="s">
        <v>106</v>
      </c>
      <c r="V619" s="8"/>
      <c r="W619" s="8"/>
      <c r="X619" s="8" t="s">
        <v>4493</v>
      </c>
      <c r="Y619" s="8" t="s">
        <v>60</v>
      </c>
      <c r="Z619" s="12" t="s">
        <v>4494</v>
      </c>
      <c r="AA619" s="8" t="s">
        <v>60</v>
      </c>
      <c r="AB619" s="8" t="s">
        <v>60</v>
      </c>
      <c r="AC619" s="8" t="s">
        <v>60</v>
      </c>
      <c r="AD619" s="12" t="s">
        <v>4495</v>
      </c>
      <c r="AE619" s="8" t="s">
        <v>4496</v>
      </c>
      <c r="AF619" s="8" t="s">
        <v>4497</v>
      </c>
      <c r="AG619" s="8" t="s">
        <v>4498</v>
      </c>
      <c r="AH619" s="8" t="s">
        <v>654</v>
      </c>
      <c r="AI619" s="8" t="s">
        <v>233</v>
      </c>
      <c r="AJ619" s="8"/>
      <c r="AK619" s="8" t="s">
        <v>3700</v>
      </c>
      <c r="AL619" s="8" t="s">
        <v>4499</v>
      </c>
      <c r="AM619" s="8" t="s">
        <v>480</v>
      </c>
      <c r="AN619" s="8" t="s">
        <v>4500</v>
      </c>
      <c r="AO619" s="8" t="s">
        <v>4501</v>
      </c>
      <c r="AP619" s="9" t="s">
        <v>4497</v>
      </c>
      <c r="AQ619" s="11">
        <v>2647.0</v>
      </c>
    </row>
    <row r="620">
      <c r="A620" s="8" t="str">
        <f t="shared" si="1"/>
        <v>David Sexton</v>
      </c>
      <c r="B620" s="8" t="s">
        <v>4485</v>
      </c>
      <c r="C620" s="8" t="s">
        <v>893</v>
      </c>
      <c r="D620" s="9" t="s">
        <v>4486</v>
      </c>
      <c r="E620" s="8" t="s">
        <v>4487</v>
      </c>
      <c r="F620" s="8" t="s">
        <v>46</v>
      </c>
      <c r="G620" s="8" t="s">
        <v>47</v>
      </c>
      <c r="H620" s="8" t="s">
        <v>4488</v>
      </c>
      <c r="I620" s="8" t="s">
        <v>1330</v>
      </c>
      <c r="J620" s="10">
        <v>3.7</v>
      </c>
      <c r="K620" s="8" t="s">
        <v>4489</v>
      </c>
      <c r="L620" s="8"/>
      <c r="M620" s="8"/>
      <c r="N620" s="8" t="s">
        <v>4525</v>
      </c>
      <c r="O620" s="8" t="s">
        <v>52</v>
      </c>
      <c r="P620" s="8"/>
      <c r="Q620" s="8"/>
      <c r="R620" s="8" t="s">
        <v>289</v>
      </c>
      <c r="S620" s="8" t="s">
        <v>4526</v>
      </c>
      <c r="T620" s="11" t="str">
        <f t="shared" si="2"/>
        <v>David Sexton</v>
      </c>
      <c r="U620" s="8" t="s">
        <v>106</v>
      </c>
      <c r="V620" s="8"/>
      <c r="W620" s="8"/>
      <c r="X620" s="8" t="s">
        <v>4493</v>
      </c>
      <c r="Y620" s="8" t="s">
        <v>60</v>
      </c>
      <c r="Z620" s="12" t="s">
        <v>4494</v>
      </c>
      <c r="AA620" s="8" t="s">
        <v>60</v>
      </c>
      <c r="AB620" s="8" t="s">
        <v>60</v>
      </c>
      <c r="AC620" s="12" t="s">
        <v>4527</v>
      </c>
      <c r="AD620" s="12" t="s">
        <v>4495</v>
      </c>
      <c r="AE620" s="8" t="s">
        <v>4496</v>
      </c>
      <c r="AF620" s="8" t="s">
        <v>4497</v>
      </c>
      <c r="AG620" s="8" t="s">
        <v>4498</v>
      </c>
      <c r="AH620" s="8" t="s">
        <v>654</v>
      </c>
      <c r="AI620" s="8" t="s">
        <v>233</v>
      </c>
      <c r="AJ620" s="8"/>
      <c r="AK620" s="8" t="s">
        <v>3700</v>
      </c>
      <c r="AL620" s="8" t="s">
        <v>4499</v>
      </c>
      <c r="AM620" s="8" t="s">
        <v>480</v>
      </c>
      <c r="AN620" s="8" t="s">
        <v>4500</v>
      </c>
      <c r="AO620" s="8" t="s">
        <v>4501</v>
      </c>
      <c r="AP620" s="9" t="s">
        <v>4497</v>
      </c>
      <c r="AQ620" s="11">
        <v>2647.0</v>
      </c>
    </row>
    <row r="621">
      <c r="A621" s="8" t="str">
        <f t="shared" si="1"/>
        <v>Jalen Madison</v>
      </c>
      <c r="B621" s="8" t="s">
        <v>4485</v>
      </c>
      <c r="C621" s="8" t="s">
        <v>893</v>
      </c>
      <c r="D621" s="9" t="s">
        <v>4486</v>
      </c>
      <c r="E621" s="8" t="s">
        <v>4487</v>
      </c>
      <c r="F621" s="8" t="s">
        <v>46</v>
      </c>
      <c r="G621" s="8" t="s">
        <v>47</v>
      </c>
      <c r="H621" s="8" t="s">
        <v>4488</v>
      </c>
      <c r="I621" s="8" t="s">
        <v>1330</v>
      </c>
      <c r="J621" s="10">
        <v>3.7</v>
      </c>
      <c r="K621" s="8" t="s">
        <v>4489</v>
      </c>
      <c r="L621" s="8"/>
      <c r="M621" s="8"/>
      <c r="N621" s="8" t="s">
        <v>4528</v>
      </c>
      <c r="O621" s="8" t="s">
        <v>52</v>
      </c>
      <c r="P621" s="8"/>
      <c r="Q621" s="8"/>
      <c r="R621" s="8" t="s">
        <v>4096</v>
      </c>
      <c r="S621" s="8" t="s">
        <v>1400</v>
      </c>
      <c r="T621" s="11" t="str">
        <f t="shared" si="2"/>
        <v>Jalen Madison</v>
      </c>
      <c r="U621" s="8" t="s">
        <v>80</v>
      </c>
      <c r="V621" s="8" t="s">
        <v>4529</v>
      </c>
      <c r="W621" s="8"/>
      <c r="X621" s="8" t="s">
        <v>4493</v>
      </c>
      <c r="Y621" s="12" t="s">
        <v>4530</v>
      </c>
      <c r="Z621" s="12" t="s">
        <v>4494</v>
      </c>
      <c r="AA621" s="8" t="s">
        <v>60</v>
      </c>
      <c r="AB621" s="8" t="s">
        <v>60</v>
      </c>
      <c r="AC621" s="8" t="s">
        <v>60</v>
      </c>
      <c r="AD621" s="12" t="s">
        <v>4495</v>
      </c>
      <c r="AE621" s="8" t="s">
        <v>4496</v>
      </c>
      <c r="AF621" s="8" t="s">
        <v>4497</v>
      </c>
      <c r="AG621" s="8" t="s">
        <v>4498</v>
      </c>
      <c r="AH621" s="8" t="s">
        <v>654</v>
      </c>
      <c r="AI621" s="8" t="s">
        <v>233</v>
      </c>
      <c r="AJ621" s="8"/>
      <c r="AK621" s="13" t="s">
        <v>3700</v>
      </c>
      <c r="AL621" s="13" t="s">
        <v>4499</v>
      </c>
      <c r="AM621" s="8" t="s">
        <v>480</v>
      </c>
      <c r="AN621" s="8" t="s">
        <v>4500</v>
      </c>
      <c r="AO621" s="13" t="s">
        <v>4501</v>
      </c>
      <c r="AP621" s="9" t="s">
        <v>4497</v>
      </c>
      <c r="AQ621" s="11">
        <v>2647.0</v>
      </c>
    </row>
    <row r="622">
      <c r="A622" s="8" t="str">
        <f t="shared" si="1"/>
        <v>Cory Erdmann</v>
      </c>
      <c r="B622" s="8" t="s">
        <v>4531</v>
      </c>
      <c r="C622" s="8" t="s">
        <v>893</v>
      </c>
      <c r="D622" s="9" t="s">
        <v>4486</v>
      </c>
      <c r="E622" s="8" t="s">
        <v>4382</v>
      </c>
      <c r="F622" s="8" t="s">
        <v>46</v>
      </c>
      <c r="G622" s="8" t="s">
        <v>47</v>
      </c>
      <c r="H622" s="8" t="s">
        <v>4532</v>
      </c>
      <c r="I622" s="8" t="s">
        <v>49</v>
      </c>
      <c r="J622" s="10">
        <v>3.29</v>
      </c>
      <c r="K622" s="8" t="s">
        <v>4533</v>
      </c>
      <c r="L622" s="8" t="s">
        <v>86</v>
      </c>
      <c r="M622" s="8" t="s">
        <v>86</v>
      </c>
      <c r="N622" s="8" t="s">
        <v>4534</v>
      </c>
      <c r="O622" s="8" t="s">
        <v>52</v>
      </c>
      <c r="P622" s="8"/>
      <c r="Q622" s="8"/>
      <c r="R622" s="8" t="s">
        <v>1168</v>
      </c>
      <c r="S622" s="8" t="s">
        <v>4535</v>
      </c>
      <c r="T622" s="11" t="str">
        <f t="shared" si="2"/>
        <v>Cory Erdmann</v>
      </c>
      <c r="U622" s="8" t="s">
        <v>55</v>
      </c>
      <c r="V622" s="8" t="s">
        <v>4536</v>
      </c>
      <c r="W622" s="8" t="s">
        <v>4537</v>
      </c>
      <c r="X622" s="8" t="s">
        <v>4538</v>
      </c>
      <c r="Y622" s="12" t="s">
        <v>4539</v>
      </c>
      <c r="Z622" s="12" t="s">
        <v>4540</v>
      </c>
      <c r="AA622" s="8" t="s">
        <v>60</v>
      </c>
      <c r="AB622" s="12" t="s">
        <v>4541</v>
      </c>
      <c r="AC622" s="8" t="s">
        <v>60</v>
      </c>
      <c r="AD622" s="8" t="s">
        <v>60</v>
      </c>
      <c r="AE622" s="8" t="s">
        <v>4542</v>
      </c>
      <c r="AF622" s="8" t="s">
        <v>4543</v>
      </c>
      <c r="AG622" s="8" t="s">
        <v>4498</v>
      </c>
      <c r="AH622" s="8" t="s">
        <v>232</v>
      </c>
      <c r="AI622" s="8" t="s">
        <v>66</v>
      </c>
      <c r="AJ622" s="8" t="s">
        <v>86</v>
      </c>
      <c r="AK622" s="13" t="s">
        <v>4544</v>
      </c>
      <c r="AL622" s="13" t="s">
        <v>4545</v>
      </c>
      <c r="AM622" s="8" t="s">
        <v>2152</v>
      </c>
      <c r="AN622" s="8" t="s">
        <v>4546</v>
      </c>
      <c r="AO622" s="13" t="s">
        <v>4547</v>
      </c>
      <c r="AP622" s="9" t="s">
        <v>4543</v>
      </c>
      <c r="AQ622" s="11">
        <v>14293.0</v>
      </c>
    </row>
    <row r="623">
      <c r="A623" s="8" t="str">
        <f t="shared" si="1"/>
        <v>Niko Dworczak</v>
      </c>
      <c r="B623" s="8" t="s">
        <v>4531</v>
      </c>
      <c r="C623" s="8" t="s">
        <v>893</v>
      </c>
      <c r="D623" s="9" t="s">
        <v>4486</v>
      </c>
      <c r="E623" s="8" t="s">
        <v>4382</v>
      </c>
      <c r="F623" s="8" t="s">
        <v>46</v>
      </c>
      <c r="G623" s="8" t="s">
        <v>47</v>
      </c>
      <c r="H623" s="8" t="s">
        <v>4532</v>
      </c>
      <c r="I623" s="8" t="s">
        <v>49</v>
      </c>
      <c r="J623" s="10">
        <v>3.29</v>
      </c>
      <c r="K623" s="8" t="s">
        <v>4533</v>
      </c>
      <c r="L623" s="8"/>
      <c r="M623" s="8"/>
      <c r="N623" s="8" t="s">
        <v>4548</v>
      </c>
      <c r="O623" s="8" t="s">
        <v>52</v>
      </c>
      <c r="P623" s="8"/>
      <c r="Q623" s="8"/>
      <c r="R623" s="8" t="s">
        <v>4549</v>
      </c>
      <c r="S623" s="8" t="s">
        <v>4550</v>
      </c>
      <c r="T623" s="11" t="str">
        <f t="shared" si="2"/>
        <v>Niko Dworczak</v>
      </c>
      <c r="U623" s="8" t="s">
        <v>76</v>
      </c>
      <c r="V623" s="8" t="s">
        <v>4551</v>
      </c>
      <c r="W623" s="8"/>
      <c r="X623" s="8" t="s">
        <v>4538</v>
      </c>
      <c r="Y623" s="8" t="s">
        <v>60</v>
      </c>
      <c r="Z623" s="12" t="s">
        <v>4540</v>
      </c>
      <c r="AA623" s="8" t="s">
        <v>60</v>
      </c>
      <c r="AB623" s="12" t="s">
        <v>4541</v>
      </c>
      <c r="AC623" s="12" t="s">
        <v>4552</v>
      </c>
      <c r="AD623" s="12" t="s">
        <v>4553</v>
      </c>
      <c r="AE623" s="8" t="s">
        <v>4542</v>
      </c>
      <c r="AF623" s="8" t="s">
        <v>4543</v>
      </c>
      <c r="AG623" s="8" t="s">
        <v>4498</v>
      </c>
      <c r="AH623" s="8" t="s">
        <v>232</v>
      </c>
      <c r="AI623" s="8" t="s">
        <v>66</v>
      </c>
      <c r="AJ623" s="8"/>
      <c r="AK623" s="8" t="s">
        <v>4544</v>
      </c>
      <c r="AL623" s="8" t="s">
        <v>4545</v>
      </c>
      <c r="AM623" s="8" t="s">
        <v>2152</v>
      </c>
      <c r="AN623" s="8" t="s">
        <v>4546</v>
      </c>
      <c r="AO623" s="8" t="s">
        <v>4547</v>
      </c>
      <c r="AP623" s="8" t="s">
        <v>4543</v>
      </c>
      <c r="AQ623" s="11">
        <v>14293.0</v>
      </c>
    </row>
    <row r="624">
      <c r="A624" s="8" t="str">
        <f t="shared" si="1"/>
        <v>Mia Forster</v>
      </c>
      <c r="B624" s="8" t="s">
        <v>4531</v>
      </c>
      <c r="C624" s="8" t="s">
        <v>893</v>
      </c>
      <c r="D624" s="9" t="s">
        <v>4486</v>
      </c>
      <c r="E624" s="8" t="s">
        <v>4382</v>
      </c>
      <c r="F624" s="8" t="s">
        <v>46</v>
      </c>
      <c r="G624" s="8" t="s">
        <v>47</v>
      </c>
      <c r="H624" s="8" t="s">
        <v>4532</v>
      </c>
      <c r="I624" s="8" t="s">
        <v>49</v>
      </c>
      <c r="J624" s="10">
        <v>3.29</v>
      </c>
      <c r="K624" s="8" t="s">
        <v>4533</v>
      </c>
      <c r="L624" s="8"/>
      <c r="M624" s="8"/>
      <c r="N624" s="8" t="s">
        <v>4554</v>
      </c>
      <c r="O624" s="8" t="s">
        <v>52</v>
      </c>
      <c r="P624" s="8" t="s">
        <v>490</v>
      </c>
      <c r="Q624" s="8"/>
      <c r="R624" s="8" t="s">
        <v>4555</v>
      </c>
      <c r="S624" s="8" t="s">
        <v>4556</v>
      </c>
      <c r="T624" s="11" t="str">
        <f t="shared" si="2"/>
        <v>Mia Forster</v>
      </c>
      <c r="U624" s="8" t="s">
        <v>498</v>
      </c>
      <c r="V624" s="8" t="s">
        <v>4557</v>
      </c>
      <c r="W624" s="8"/>
      <c r="X624" s="8" t="s">
        <v>4538</v>
      </c>
      <c r="Y624" s="8" t="s">
        <v>60</v>
      </c>
      <c r="Z624" s="12" t="s">
        <v>4540</v>
      </c>
      <c r="AA624" s="8" t="s">
        <v>60</v>
      </c>
      <c r="AB624" s="12" t="s">
        <v>4541</v>
      </c>
      <c r="AC624" s="8" t="s">
        <v>60</v>
      </c>
      <c r="AD624" s="12" t="s">
        <v>4553</v>
      </c>
      <c r="AE624" s="8" t="s">
        <v>4542</v>
      </c>
      <c r="AF624" s="8" t="s">
        <v>4543</v>
      </c>
      <c r="AG624" s="8" t="s">
        <v>4498</v>
      </c>
      <c r="AH624" s="8" t="s">
        <v>232</v>
      </c>
      <c r="AI624" s="8" t="s">
        <v>66</v>
      </c>
      <c r="AJ624" s="8"/>
      <c r="AK624" s="13" t="s">
        <v>4544</v>
      </c>
      <c r="AL624" s="13" t="s">
        <v>4545</v>
      </c>
      <c r="AM624" s="8" t="s">
        <v>2152</v>
      </c>
      <c r="AN624" s="8" t="s">
        <v>4546</v>
      </c>
      <c r="AO624" s="13" t="s">
        <v>4547</v>
      </c>
      <c r="AP624" s="9" t="s">
        <v>4543</v>
      </c>
      <c r="AQ624" s="11">
        <v>14293.0</v>
      </c>
    </row>
    <row r="625">
      <c r="A625" s="8" t="str">
        <f t="shared" si="1"/>
        <v>Andy Fryman</v>
      </c>
      <c r="B625" s="8" t="s">
        <v>4531</v>
      </c>
      <c r="C625" s="8" t="s">
        <v>893</v>
      </c>
      <c r="D625" s="9" t="s">
        <v>4486</v>
      </c>
      <c r="E625" s="8" t="s">
        <v>4382</v>
      </c>
      <c r="F625" s="8" t="s">
        <v>46</v>
      </c>
      <c r="G625" s="8" t="s">
        <v>47</v>
      </c>
      <c r="H625" s="8" t="s">
        <v>4532</v>
      </c>
      <c r="I625" s="8" t="s">
        <v>49</v>
      </c>
      <c r="J625" s="10">
        <v>3.29</v>
      </c>
      <c r="K625" s="8" t="s">
        <v>4533</v>
      </c>
      <c r="L625" s="8"/>
      <c r="M625" s="8"/>
      <c r="N625" s="8" t="s">
        <v>4558</v>
      </c>
      <c r="O625" s="8" t="s">
        <v>52</v>
      </c>
      <c r="P625" s="8"/>
      <c r="Q625" s="8"/>
      <c r="R625" s="8" t="s">
        <v>4559</v>
      </c>
      <c r="S625" s="8" t="s">
        <v>4560</v>
      </c>
      <c r="T625" s="11" t="str">
        <f t="shared" si="2"/>
        <v>Andy Fryman</v>
      </c>
      <c r="U625" s="8" t="s">
        <v>160</v>
      </c>
      <c r="V625" s="8"/>
      <c r="W625" s="8"/>
      <c r="X625" s="8" t="s">
        <v>4538</v>
      </c>
      <c r="Y625" s="12" t="s">
        <v>4561</v>
      </c>
      <c r="Z625" s="12" t="s">
        <v>4540</v>
      </c>
      <c r="AA625" s="8" t="s">
        <v>60</v>
      </c>
      <c r="AB625" s="12" t="s">
        <v>4541</v>
      </c>
      <c r="AC625" s="8" t="s">
        <v>60</v>
      </c>
      <c r="AD625" s="12" t="s">
        <v>4553</v>
      </c>
      <c r="AE625" s="8" t="s">
        <v>4542</v>
      </c>
      <c r="AF625" s="8" t="s">
        <v>4543</v>
      </c>
      <c r="AG625" s="8" t="s">
        <v>4498</v>
      </c>
      <c r="AH625" s="8" t="s">
        <v>232</v>
      </c>
      <c r="AI625" s="8" t="s">
        <v>66</v>
      </c>
      <c r="AJ625" s="8"/>
      <c r="AK625" s="8" t="s">
        <v>4544</v>
      </c>
      <c r="AL625" s="8" t="s">
        <v>4545</v>
      </c>
      <c r="AM625" s="8" t="s">
        <v>2152</v>
      </c>
      <c r="AN625" s="8" t="s">
        <v>4546</v>
      </c>
      <c r="AO625" s="8" t="s">
        <v>4547</v>
      </c>
      <c r="AP625" s="8" t="s">
        <v>4543</v>
      </c>
      <c r="AQ625" s="11">
        <v>14293.0</v>
      </c>
    </row>
    <row r="626">
      <c r="A626" s="8" t="str">
        <f t="shared" si="1"/>
        <v>Brandon Olden</v>
      </c>
      <c r="B626" s="8" t="s">
        <v>4531</v>
      </c>
      <c r="C626" s="8" t="s">
        <v>893</v>
      </c>
      <c r="D626" s="9" t="s">
        <v>4486</v>
      </c>
      <c r="E626" s="8" t="s">
        <v>4382</v>
      </c>
      <c r="F626" s="8" t="s">
        <v>46</v>
      </c>
      <c r="G626" s="8" t="s">
        <v>47</v>
      </c>
      <c r="H626" s="8" t="s">
        <v>4532</v>
      </c>
      <c r="I626" s="8" t="s">
        <v>49</v>
      </c>
      <c r="J626" s="10">
        <v>3.29</v>
      </c>
      <c r="K626" s="8" t="s">
        <v>4533</v>
      </c>
      <c r="L626" s="8"/>
      <c r="M626" s="8"/>
      <c r="N626" s="8" t="s">
        <v>4562</v>
      </c>
      <c r="O626" s="8" t="s">
        <v>52</v>
      </c>
      <c r="P626" s="8"/>
      <c r="Q626" s="8"/>
      <c r="R626" s="8" t="s">
        <v>977</v>
      </c>
      <c r="S626" s="8" t="s">
        <v>4563</v>
      </c>
      <c r="T626" s="11" t="str">
        <f t="shared" si="2"/>
        <v>Brandon Olden</v>
      </c>
      <c r="U626" s="8" t="s">
        <v>80</v>
      </c>
      <c r="V626" s="8" t="s">
        <v>4564</v>
      </c>
      <c r="W626" s="8"/>
      <c r="X626" s="8" t="s">
        <v>4538</v>
      </c>
      <c r="Y626" s="8" t="s">
        <v>60</v>
      </c>
      <c r="Z626" s="12" t="s">
        <v>4540</v>
      </c>
      <c r="AA626" s="8" t="s">
        <v>60</v>
      </c>
      <c r="AB626" s="12" t="s">
        <v>4541</v>
      </c>
      <c r="AC626" s="8" t="s">
        <v>60</v>
      </c>
      <c r="AD626" s="12" t="s">
        <v>4553</v>
      </c>
      <c r="AE626" s="8" t="s">
        <v>4542</v>
      </c>
      <c r="AF626" s="8" t="s">
        <v>4543</v>
      </c>
      <c r="AG626" s="8" t="s">
        <v>4498</v>
      </c>
      <c r="AH626" s="8" t="s">
        <v>232</v>
      </c>
      <c r="AI626" s="8" t="s">
        <v>66</v>
      </c>
      <c r="AJ626" s="8"/>
      <c r="AK626" s="8" t="s">
        <v>4544</v>
      </c>
      <c r="AL626" s="8" t="s">
        <v>4545</v>
      </c>
      <c r="AM626" s="8" t="s">
        <v>2152</v>
      </c>
      <c r="AN626" s="8" t="s">
        <v>4546</v>
      </c>
      <c r="AO626" s="8" t="s">
        <v>4547</v>
      </c>
      <c r="AP626" s="8" t="s">
        <v>4543</v>
      </c>
      <c r="AQ626" s="11">
        <v>14293.0</v>
      </c>
    </row>
    <row r="627">
      <c r="A627" s="8" t="str">
        <f t="shared" si="1"/>
        <v>Clay Dixon</v>
      </c>
      <c r="B627" s="8" t="s">
        <v>4565</v>
      </c>
      <c r="C627" s="8" t="s">
        <v>823</v>
      </c>
      <c r="D627" s="9" t="s">
        <v>4486</v>
      </c>
      <c r="E627" s="8" t="s">
        <v>4566</v>
      </c>
      <c r="F627" s="8" t="s">
        <v>46</v>
      </c>
      <c r="G627" s="8" t="s">
        <v>47</v>
      </c>
      <c r="H627" s="8" t="s">
        <v>4567</v>
      </c>
      <c r="I627" s="8" t="s">
        <v>49</v>
      </c>
      <c r="J627" s="10">
        <v>3.52</v>
      </c>
      <c r="K627" s="8" t="s">
        <v>4568</v>
      </c>
      <c r="L627" s="8" t="s">
        <v>86</v>
      </c>
      <c r="M627" s="8" t="s">
        <v>86</v>
      </c>
      <c r="N627" s="8" t="s">
        <v>4569</v>
      </c>
      <c r="O627" s="8" t="s">
        <v>52</v>
      </c>
      <c r="P627" s="8"/>
      <c r="Q627" s="8"/>
      <c r="R627" s="8" t="s">
        <v>4570</v>
      </c>
      <c r="S627" s="8" t="s">
        <v>4571</v>
      </c>
      <c r="T627" s="11" t="str">
        <f t="shared" si="2"/>
        <v>Clay Dixon</v>
      </c>
      <c r="U627" s="8" t="s">
        <v>55</v>
      </c>
      <c r="V627" s="8" t="s">
        <v>4572</v>
      </c>
      <c r="W627" s="8" t="s">
        <v>4573</v>
      </c>
      <c r="X627" s="8" t="s">
        <v>4574</v>
      </c>
      <c r="Y627" s="12" t="s">
        <v>4575</v>
      </c>
      <c r="Z627" s="12" t="s">
        <v>4576</v>
      </c>
      <c r="AA627" s="12" t="s">
        <v>4577</v>
      </c>
      <c r="AB627" s="8" t="s">
        <v>60</v>
      </c>
      <c r="AC627" s="8" t="s">
        <v>60</v>
      </c>
      <c r="AD627" s="12" t="s">
        <v>4578</v>
      </c>
      <c r="AE627" s="8" t="s">
        <v>4579</v>
      </c>
      <c r="AF627" s="8" t="s">
        <v>4580</v>
      </c>
      <c r="AG627" s="8" t="s">
        <v>4498</v>
      </c>
      <c r="AH627" s="8" t="s">
        <v>4581</v>
      </c>
      <c r="AI627" s="8" t="s">
        <v>66</v>
      </c>
      <c r="AJ627" s="8" t="s">
        <v>86</v>
      </c>
      <c r="AK627" s="8"/>
      <c r="AL627" s="8"/>
      <c r="AM627" s="8" t="s">
        <v>480</v>
      </c>
      <c r="AN627" s="8" t="s">
        <v>4582</v>
      </c>
      <c r="AO627" s="13" t="s">
        <v>4583</v>
      </c>
      <c r="AP627" s="9" t="s">
        <v>4580</v>
      </c>
      <c r="AQ627" s="11">
        <v>9752.0</v>
      </c>
    </row>
    <row r="628">
      <c r="A628" s="8" t="str">
        <f t="shared" si="1"/>
        <v>Rob Springfield</v>
      </c>
      <c r="B628" s="8" t="s">
        <v>4565</v>
      </c>
      <c r="C628" s="8" t="s">
        <v>823</v>
      </c>
      <c r="D628" s="9" t="s">
        <v>4486</v>
      </c>
      <c r="E628" s="8" t="s">
        <v>4566</v>
      </c>
      <c r="F628" s="8" t="s">
        <v>46</v>
      </c>
      <c r="G628" s="8" t="s">
        <v>47</v>
      </c>
      <c r="H628" s="8" t="s">
        <v>4567</v>
      </c>
      <c r="I628" s="8" t="s">
        <v>49</v>
      </c>
      <c r="J628" s="10">
        <v>3.52</v>
      </c>
      <c r="K628" s="8" t="s">
        <v>4568</v>
      </c>
      <c r="L628" s="8"/>
      <c r="M628" s="8"/>
      <c r="N628" s="8" t="s">
        <v>4584</v>
      </c>
      <c r="O628" s="8" t="s">
        <v>52</v>
      </c>
      <c r="P628" s="8"/>
      <c r="Q628" s="8"/>
      <c r="R628" s="8" t="s">
        <v>817</v>
      </c>
      <c r="S628" s="8" t="s">
        <v>4585</v>
      </c>
      <c r="T628" s="11" t="str">
        <f t="shared" si="2"/>
        <v>Rob Springfield</v>
      </c>
      <c r="U628" s="8" t="s">
        <v>2834</v>
      </c>
      <c r="V628" s="8" t="s">
        <v>4586</v>
      </c>
      <c r="W628" s="8" t="s">
        <v>4573</v>
      </c>
      <c r="X628" s="8" t="s">
        <v>4574</v>
      </c>
      <c r="Y628" s="8" t="s">
        <v>60</v>
      </c>
      <c r="Z628" s="12" t="s">
        <v>4576</v>
      </c>
      <c r="AA628" s="8" t="s">
        <v>60</v>
      </c>
      <c r="AB628" s="12" t="s">
        <v>4587</v>
      </c>
      <c r="AC628" s="8" t="s">
        <v>60</v>
      </c>
      <c r="AD628" s="12" t="s">
        <v>4578</v>
      </c>
      <c r="AE628" s="8" t="s">
        <v>4579</v>
      </c>
      <c r="AF628" s="8" t="s">
        <v>4580</v>
      </c>
      <c r="AG628" s="8" t="s">
        <v>4498</v>
      </c>
      <c r="AH628" s="8" t="s">
        <v>4581</v>
      </c>
      <c r="AI628" s="8" t="s">
        <v>66</v>
      </c>
      <c r="AJ628" s="8"/>
      <c r="AK628" s="8"/>
      <c r="AL628" s="8"/>
      <c r="AM628" s="8" t="s">
        <v>480</v>
      </c>
      <c r="AN628" s="8" t="s">
        <v>4582</v>
      </c>
      <c r="AO628" s="13" t="s">
        <v>4583</v>
      </c>
      <c r="AP628" s="9" t="s">
        <v>4580</v>
      </c>
      <c r="AQ628" s="11">
        <v>9752.0</v>
      </c>
    </row>
    <row r="629">
      <c r="A629" s="8" t="str">
        <f t="shared" si="1"/>
        <v>Grayson Brookshire</v>
      </c>
      <c r="B629" s="8" t="s">
        <v>4565</v>
      </c>
      <c r="C629" s="8" t="s">
        <v>823</v>
      </c>
      <c r="D629" s="9" t="s">
        <v>4486</v>
      </c>
      <c r="E629" s="8" t="s">
        <v>4566</v>
      </c>
      <c r="F629" s="8" t="s">
        <v>46</v>
      </c>
      <c r="G629" s="8" t="s">
        <v>47</v>
      </c>
      <c r="H629" s="8" t="s">
        <v>4567</v>
      </c>
      <c r="I629" s="8" t="s">
        <v>49</v>
      </c>
      <c r="J629" s="10">
        <v>3.52</v>
      </c>
      <c r="K629" s="8" t="s">
        <v>4568</v>
      </c>
      <c r="L629" s="8"/>
      <c r="M629" s="8"/>
      <c r="N629" s="8" t="s">
        <v>4588</v>
      </c>
      <c r="O629" s="8" t="s">
        <v>52</v>
      </c>
      <c r="P629" s="8"/>
      <c r="Q629" s="8"/>
      <c r="R629" s="8" t="s">
        <v>4589</v>
      </c>
      <c r="S629" s="8" t="s">
        <v>4590</v>
      </c>
      <c r="T629" s="11" t="str">
        <f t="shared" si="2"/>
        <v>Grayson Brookshire</v>
      </c>
      <c r="U629" s="8" t="s">
        <v>80</v>
      </c>
      <c r="V629" s="8" t="s">
        <v>4591</v>
      </c>
      <c r="W629" s="8"/>
      <c r="X629" s="8" t="s">
        <v>4574</v>
      </c>
      <c r="Y629" s="8" t="s">
        <v>60</v>
      </c>
      <c r="Z629" s="12" t="s">
        <v>4576</v>
      </c>
      <c r="AA629" s="8" t="s">
        <v>60</v>
      </c>
      <c r="AB629" s="12" t="s">
        <v>4587</v>
      </c>
      <c r="AC629" s="8" t="s">
        <v>60</v>
      </c>
      <c r="AD629" s="12" t="s">
        <v>4578</v>
      </c>
      <c r="AE629" s="8" t="s">
        <v>4579</v>
      </c>
      <c r="AF629" s="8" t="s">
        <v>4580</v>
      </c>
      <c r="AG629" s="8" t="s">
        <v>4498</v>
      </c>
      <c r="AH629" s="8" t="s">
        <v>4581</v>
      </c>
      <c r="AI629" s="8" t="s">
        <v>66</v>
      </c>
      <c r="AJ629" s="8"/>
      <c r="AK629" s="8"/>
      <c r="AL629" s="8"/>
      <c r="AM629" s="8" t="s">
        <v>480</v>
      </c>
      <c r="AN629" s="8" t="s">
        <v>4582</v>
      </c>
      <c r="AO629" s="13" t="s">
        <v>4583</v>
      </c>
      <c r="AP629" s="9" t="s">
        <v>4580</v>
      </c>
      <c r="AQ629" s="11">
        <v>9752.0</v>
      </c>
    </row>
    <row r="630">
      <c r="A630" s="8" t="str">
        <f t="shared" si="1"/>
        <v>Harry Adams</v>
      </c>
      <c r="B630" s="8" t="s">
        <v>4565</v>
      </c>
      <c r="C630" s="8" t="s">
        <v>823</v>
      </c>
      <c r="D630" s="9" t="s">
        <v>4486</v>
      </c>
      <c r="E630" s="8" t="s">
        <v>4566</v>
      </c>
      <c r="F630" s="8" t="s">
        <v>46</v>
      </c>
      <c r="G630" s="8" t="s">
        <v>47</v>
      </c>
      <c r="H630" s="8" t="s">
        <v>4567</v>
      </c>
      <c r="I630" s="8" t="s">
        <v>49</v>
      </c>
      <c r="J630" s="10">
        <v>3.52</v>
      </c>
      <c r="K630" s="8" t="s">
        <v>4568</v>
      </c>
      <c r="L630" s="8" t="s">
        <v>86</v>
      </c>
      <c r="M630" s="8" t="s">
        <v>86</v>
      </c>
      <c r="N630" s="8" t="s">
        <v>4592</v>
      </c>
      <c r="O630" s="8" t="s">
        <v>52</v>
      </c>
      <c r="P630" s="8"/>
      <c r="Q630" s="8"/>
      <c r="R630" s="8" t="s">
        <v>4593</v>
      </c>
      <c r="S630" s="8" t="s">
        <v>1181</v>
      </c>
      <c r="T630" s="11" t="str">
        <f t="shared" si="2"/>
        <v>Harry Adams</v>
      </c>
      <c r="U630" s="8" t="s">
        <v>80</v>
      </c>
      <c r="V630" s="8" t="s">
        <v>4594</v>
      </c>
      <c r="W630" s="8" t="s">
        <v>4595</v>
      </c>
      <c r="X630" s="8" t="s">
        <v>4574</v>
      </c>
      <c r="Y630" s="12" t="s">
        <v>4596</v>
      </c>
      <c r="Z630" s="12" t="s">
        <v>4576</v>
      </c>
      <c r="AA630" s="8" t="s">
        <v>60</v>
      </c>
      <c r="AB630" s="8" t="s">
        <v>60</v>
      </c>
      <c r="AC630" s="8" t="s">
        <v>60</v>
      </c>
      <c r="AD630" s="12" t="s">
        <v>4578</v>
      </c>
      <c r="AE630" s="8" t="s">
        <v>4579</v>
      </c>
      <c r="AF630" s="8" t="s">
        <v>4580</v>
      </c>
      <c r="AG630" s="8" t="s">
        <v>4498</v>
      </c>
      <c r="AH630" s="8" t="s">
        <v>4581</v>
      </c>
      <c r="AI630" s="8" t="s">
        <v>66</v>
      </c>
      <c r="AJ630" s="8" t="s">
        <v>86</v>
      </c>
      <c r="AK630" s="8"/>
      <c r="AL630" s="8"/>
      <c r="AM630" s="8" t="s">
        <v>480</v>
      </c>
      <c r="AN630" s="8" t="s">
        <v>4582</v>
      </c>
      <c r="AO630" s="13" t="s">
        <v>4583</v>
      </c>
      <c r="AP630" s="9" t="s">
        <v>4580</v>
      </c>
      <c r="AQ630" s="11">
        <v>9752.0</v>
      </c>
    </row>
    <row r="631">
      <c r="A631" s="8" t="str">
        <f t="shared" si="1"/>
        <v>Willow Kenneda</v>
      </c>
      <c r="B631" s="8" t="s">
        <v>4597</v>
      </c>
      <c r="C631" s="8" t="s">
        <v>3306</v>
      </c>
      <c r="D631" s="9" t="s">
        <v>4486</v>
      </c>
      <c r="E631" s="8" t="s">
        <v>3525</v>
      </c>
      <c r="F631" s="8" t="s">
        <v>46</v>
      </c>
      <c r="G631" s="8" t="s">
        <v>47</v>
      </c>
      <c r="H631" s="8" t="s">
        <v>4598</v>
      </c>
      <c r="I631" s="8" t="s">
        <v>49</v>
      </c>
      <c r="J631" s="10">
        <v>3.63</v>
      </c>
      <c r="K631" s="8" t="s">
        <v>4599</v>
      </c>
      <c r="L631" s="8" t="s">
        <v>86</v>
      </c>
      <c r="M631" s="8" t="s">
        <v>86</v>
      </c>
      <c r="N631" s="8" t="s">
        <v>4600</v>
      </c>
      <c r="O631" s="8" t="s">
        <v>52</v>
      </c>
      <c r="P631" s="8"/>
      <c r="Q631" s="8"/>
      <c r="R631" s="8" t="s">
        <v>4601</v>
      </c>
      <c r="S631" s="8" t="s">
        <v>4602</v>
      </c>
      <c r="T631" s="11" t="str">
        <f t="shared" si="2"/>
        <v>Willow Kenneda</v>
      </c>
      <c r="U631" s="8" t="s">
        <v>76</v>
      </c>
      <c r="V631" s="8" t="s">
        <v>86</v>
      </c>
      <c r="W631" s="8" t="s">
        <v>86</v>
      </c>
      <c r="X631" s="8" t="s">
        <v>4603</v>
      </c>
      <c r="Y631" s="8" t="s">
        <v>60</v>
      </c>
      <c r="Z631" s="12" t="s">
        <v>4604</v>
      </c>
      <c r="AA631" s="8" t="s">
        <v>60</v>
      </c>
      <c r="AB631" s="12" t="s">
        <v>4605</v>
      </c>
      <c r="AC631" s="8" t="s">
        <v>60</v>
      </c>
      <c r="AD631" s="12" t="s">
        <v>4606</v>
      </c>
      <c r="AE631" s="8" t="s">
        <v>4607</v>
      </c>
      <c r="AF631" s="8" t="s">
        <v>4608</v>
      </c>
      <c r="AG631" s="8" t="s">
        <v>4498</v>
      </c>
      <c r="AH631" s="8" t="s">
        <v>194</v>
      </c>
      <c r="AI631" s="8" t="s">
        <v>66</v>
      </c>
      <c r="AJ631" s="8" t="s">
        <v>86</v>
      </c>
      <c r="AK631" s="8" t="s">
        <v>1157</v>
      </c>
      <c r="AL631" s="8" t="s">
        <v>3461</v>
      </c>
      <c r="AM631" s="8" t="s">
        <v>3189</v>
      </c>
      <c r="AN631" s="8" t="s">
        <v>4609</v>
      </c>
      <c r="AO631" s="8" t="s">
        <v>4610</v>
      </c>
      <c r="AP631" s="29" t="s">
        <v>4608</v>
      </c>
      <c r="AQ631" s="11">
        <v>8877.0</v>
      </c>
    </row>
    <row r="632">
      <c r="A632" s="8" t="str">
        <f t="shared" si="1"/>
        <v>Kelsey Riggins</v>
      </c>
      <c r="B632" s="8" t="s">
        <v>4597</v>
      </c>
      <c r="C632" s="8" t="s">
        <v>3306</v>
      </c>
      <c r="D632" s="9" t="s">
        <v>4486</v>
      </c>
      <c r="E632" s="8" t="s">
        <v>3525</v>
      </c>
      <c r="F632" s="8" t="s">
        <v>46</v>
      </c>
      <c r="G632" s="8" t="s">
        <v>47</v>
      </c>
      <c r="H632" s="8" t="s">
        <v>4598</v>
      </c>
      <c r="I632" s="8" t="s">
        <v>49</v>
      </c>
      <c r="J632" s="10">
        <v>3.63</v>
      </c>
      <c r="K632" s="8" t="s">
        <v>4599</v>
      </c>
      <c r="L632" s="8"/>
      <c r="M632" s="8"/>
      <c r="N632" s="8" t="s">
        <v>4611</v>
      </c>
      <c r="O632" s="8" t="s">
        <v>52</v>
      </c>
      <c r="P632" s="8"/>
      <c r="Q632" s="8"/>
      <c r="R632" s="8" t="s">
        <v>3218</v>
      </c>
      <c r="S632" s="8" t="s">
        <v>4612</v>
      </c>
      <c r="T632" s="11" t="str">
        <f t="shared" si="2"/>
        <v>Kelsey Riggins</v>
      </c>
      <c r="U632" s="8" t="s">
        <v>1088</v>
      </c>
      <c r="V632" s="8" t="s">
        <v>4613</v>
      </c>
      <c r="W632" s="8" t="s">
        <v>4614</v>
      </c>
      <c r="X632" s="8" t="s">
        <v>4603</v>
      </c>
      <c r="Y632" s="12" t="s">
        <v>4615</v>
      </c>
      <c r="Z632" s="12" t="s">
        <v>4604</v>
      </c>
      <c r="AA632" s="8" t="s">
        <v>60</v>
      </c>
      <c r="AB632" s="12" t="s">
        <v>4605</v>
      </c>
      <c r="AC632" s="12" t="s">
        <v>4616</v>
      </c>
      <c r="AD632" s="12" t="s">
        <v>4606</v>
      </c>
      <c r="AE632" s="8" t="s">
        <v>4607</v>
      </c>
      <c r="AF632" s="8" t="s">
        <v>4608</v>
      </c>
      <c r="AG632" s="8" t="s">
        <v>4498</v>
      </c>
      <c r="AH632" s="8" t="s">
        <v>194</v>
      </c>
      <c r="AI632" s="8" t="s">
        <v>66</v>
      </c>
      <c r="AJ632" s="8"/>
      <c r="AK632" s="8" t="s">
        <v>1157</v>
      </c>
      <c r="AL632" s="8" t="s">
        <v>3461</v>
      </c>
      <c r="AM632" s="8" t="s">
        <v>3189</v>
      </c>
      <c r="AN632" s="8" t="s">
        <v>4609</v>
      </c>
      <c r="AO632" s="8" t="s">
        <v>4610</v>
      </c>
      <c r="AP632" s="8" t="s">
        <v>4608</v>
      </c>
      <c r="AQ632" s="11">
        <v>8877.0</v>
      </c>
    </row>
    <row r="633">
      <c r="A633" s="8" t="str">
        <f t="shared" si="1"/>
        <v>Steve Kruse</v>
      </c>
      <c r="B633" s="8" t="s">
        <v>4617</v>
      </c>
      <c r="C633" s="8" t="s">
        <v>3900</v>
      </c>
      <c r="D633" s="9" t="s">
        <v>4486</v>
      </c>
      <c r="E633" s="8" t="s">
        <v>4618</v>
      </c>
      <c r="F633" s="8" t="s">
        <v>46</v>
      </c>
      <c r="G633" s="8" t="s">
        <v>47</v>
      </c>
      <c r="H633" s="8" t="s">
        <v>4619</v>
      </c>
      <c r="I633" s="8" t="s">
        <v>49</v>
      </c>
      <c r="J633" s="10">
        <v>3.48</v>
      </c>
      <c r="K633" s="8" t="s">
        <v>4620</v>
      </c>
      <c r="L633" s="8" t="s">
        <v>86</v>
      </c>
      <c r="M633" s="8" t="s">
        <v>86</v>
      </c>
      <c r="N633" s="8" t="s">
        <v>4621</v>
      </c>
      <c r="O633" s="8" t="s">
        <v>52</v>
      </c>
      <c r="P633" s="8"/>
      <c r="Q633" s="8"/>
      <c r="R633" s="8" t="s">
        <v>2591</v>
      </c>
      <c r="S633" s="8" t="s">
        <v>4622</v>
      </c>
      <c r="T633" s="11" t="str">
        <f t="shared" si="2"/>
        <v>Steve Kruse</v>
      </c>
      <c r="U633" s="8" t="s">
        <v>55</v>
      </c>
      <c r="V633" s="8" t="s">
        <v>4623</v>
      </c>
      <c r="W633" s="8" t="s">
        <v>4624</v>
      </c>
      <c r="X633" s="8" t="s">
        <v>4625</v>
      </c>
      <c r="Y633" s="8" t="s">
        <v>60</v>
      </c>
      <c r="Z633" s="12" t="s">
        <v>4626</v>
      </c>
      <c r="AA633" s="8" t="s">
        <v>60</v>
      </c>
      <c r="AB633" s="12" t="s">
        <v>4627</v>
      </c>
      <c r="AC633" s="8" t="s">
        <v>60</v>
      </c>
      <c r="AD633" s="12" t="s">
        <v>4628</v>
      </c>
      <c r="AE633" s="8" t="s">
        <v>4629</v>
      </c>
      <c r="AF633" s="8" t="s">
        <v>4630</v>
      </c>
      <c r="AG633" s="8" t="s">
        <v>4498</v>
      </c>
      <c r="AH633" s="8" t="s">
        <v>4581</v>
      </c>
      <c r="AI633" s="8" t="s">
        <v>66</v>
      </c>
      <c r="AJ633" s="8" t="s">
        <v>86</v>
      </c>
      <c r="AK633" s="13" t="s">
        <v>4544</v>
      </c>
      <c r="AL633" s="13" t="s">
        <v>4631</v>
      </c>
      <c r="AM633" s="8" t="s">
        <v>743</v>
      </c>
      <c r="AN633" s="8" t="s">
        <v>4632</v>
      </c>
      <c r="AO633" s="13" t="s">
        <v>4633</v>
      </c>
      <c r="AP633" s="9" t="s">
        <v>4630</v>
      </c>
      <c r="AQ633" s="11">
        <v>12380.0</v>
      </c>
    </row>
    <row r="634">
      <c r="A634" s="8" t="str">
        <f t="shared" si="1"/>
        <v>Paul Longano</v>
      </c>
      <c r="B634" s="8" t="s">
        <v>4617</v>
      </c>
      <c r="C634" s="8" t="s">
        <v>3900</v>
      </c>
      <c r="D634" s="9" t="s">
        <v>4486</v>
      </c>
      <c r="E634" s="8" t="s">
        <v>4618</v>
      </c>
      <c r="F634" s="8" t="s">
        <v>46</v>
      </c>
      <c r="G634" s="8" t="s">
        <v>47</v>
      </c>
      <c r="H634" s="8" t="s">
        <v>4619</v>
      </c>
      <c r="I634" s="8" t="s">
        <v>49</v>
      </c>
      <c r="J634" s="10">
        <v>3.48</v>
      </c>
      <c r="K634" s="8" t="s">
        <v>4620</v>
      </c>
      <c r="L634" s="8" t="s">
        <v>86</v>
      </c>
      <c r="M634" s="8" t="s">
        <v>86</v>
      </c>
      <c r="N634" s="8" t="s">
        <v>4634</v>
      </c>
      <c r="O634" s="8" t="s">
        <v>52</v>
      </c>
      <c r="P634" s="8"/>
      <c r="Q634" s="8"/>
      <c r="R634" s="8" t="s">
        <v>425</v>
      </c>
      <c r="S634" s="8" t="s">
        <v>4635</v>
      </c>
      <c r="T634" s="11" t="str">
        <f t="shared" si="2"/>
        <v>Paul Longano</v>
      </c>
      <c r="U634" s="8" t="s">
        <v>498</v>
      </c>
      <c r="V634" s="8" t="s">
        <v>4636</v>
      </c>
      <c r="W634" s="8" t="s">
        <v>4637</v>
      </c>
      <c r="X634" s="8" t="s">
        <v>4625</v>
      </c>
      <c r="Y634" s="8" t="s">
        <v>60</v>
      </c>
      <c r="Z634" s="12" t="s">
        <v>4626</v>
      </c>
      <c r="AA634" s="8" t="s">
        <v>60</v>
      </c>
      <c r="AB634" s="12" t="s">
        <v>4627</v>
      </c>
      <c r="AC634" s="12" t="s">
        <v>4638</v>
      </c>
      <c r="AD634" s="12" t="s">
        <v>4628</v>
      </c>
      <c r="AE634" s="8" t="s">
        <v>4629</v>
      </c>
      <c r="AF634" s="8" t="s">
        <v>4630</v>
      </c>
      <c r="AG634" s="8" t="s">
        <v>4498</v>
      </c>
      <c r="AH634" s="8" t="s">
        <v>4581</v>
      </c>
      <c r="AI634" s="8" t="s">
        <v>66</v>
      </c>
      <c r="AJ634" s="8" t="s">
        <v>86</v>
      </c>
      <c r="AK634" s="13" t="s">
        <v>4544</v>
      </c>
      <c r="AL634" s="13" t="s">
        <v>4631</v>
      </c>
      <c r="AM634" s="8" t="s">
        <v>743</v>
      </c>
      <c r="AN634" s="8" t="s">
        <v>4632</v>
      </c>
      <c r="AO634" s="13" t="s">
        <v>4633</v>
      </c>
      <c r="AP634" s="9" t="s">
        <v>4630</v>
      </c>
      <c r="AQ634" s="11">
        <v>12380.0</v>
      </c>
    </row>
    <row r="635">
      <c r="A635" s="8" t="str">
        <f t="shared" si="1"/>
        <v>Wil Doering</v>
      </c>
      <c r="B635" s="8" t="s">
        <v>4617</v>
      </c>
      <c r="C635" s="8" t="s">
        <v>3900</v>
      </c>
      <c r="D635" s="9" t="s">
        <v>4486</v>
      </c>
      <c r="E635" s="8" t="s">
        <v>4618</v>
      </c>
      <c r="F635" s="8" t="s">
        <v>46</v>
      </c>
      <c r="G635" s="8" t="s">
        <v>47</v>
      </c>
      <c r="H635" s="8" t="s">
        <v>4619</v>
      </c>
      <c r="I635" s="8" t="s">
        <v>49</v>
      </c>
      <c r="J635" s="10">
        <v>3.48</v>
      </c>
      <c r="K635" s="8" t="s">
        <v>4620</v>
      </c>
      <c r="L635" s="8" t="s">
        <v>86</v>
      </c>
      <c r="M635" s="8" t="s">
        <v>86</v>
      </c>
      <c r="N635" s="8" t="s">
        <v>4639</v>
      </c>
      <c r="O635" s="8" t="s">
        <v>52</v>
      </c>
      <c r="P635" s="8"/>
      <c r="Q635" s="8"/>
      <c r="R635" s="8" t="s">
        <v>4640</v>
      </c>
      <c r="S635" s="8" t="s">
        <v>4641</v>
      </c>
      <c r="T635" s="11" t="str">
        <f t="shared" si="2"/>
        <v>Wil Doering</v>
      </c>
      <c r="U635" s="8" t="s">
        <v>106</v>
      </c>
      <c r="V635" s="8" t="s">
        <v>86</v>
      </c>
      <c r="W635" s="8"/>
      <c r="X635" s="8" t="s">
        <v>4625</v>
      </c>
      <c r="Y635" s="8" t="s">
        <v>60</v>
      </c>
      <c r="Z635" s="12" t="s">
        <v>4626</v>
      </c>
      <c r="AA635" s="8" t="s">
        <v>60</v>
      </c>
      <c r="AB635" s="12" t="s">
        <v>4627</v>
      </c>
      <c r="AC635" s="8" t="s">
        <v>60</v>
      </c>
      <c r="AD635" s="12" t="s">
        <v>4628</v>
      </c>
      <c r="AE635" s="8" t="s">
        <v>4629</v>
      </c>
      <c r="AF635" s="8" t="s">
        <v>4630</v>
      </c>
      <c r="AG635" s="8" t="s">
        <v>4498</v>
      </c>
      <c r="AH635" s="8" t="s">
        <v>4581</v>
      </c>
      <c r="AI635" s="8" t="s">
        <v>66</v>
      </c>
      <c r="AJ635" s="8" t="s">
        <v>86</v>
      </c>
      <c r="AK635" s="13" t="s">
        <v>4544</v>
      </c>
      <c r="AL635" s="13" t="s">
        <v>4631</v>
      </c>
      <c r="AM635" s="8" t="s">
        <v>743</v>
      </c>
      <c r="AN635" s="8" t="s">
        <v>4632</v>
      </c>
      <c r="AO635" s="13" t="s">
        <v>4633</v>
      </c>
      <c r="AP635" s="9" t="s">
        <v>4630</v>
      </c>
      <c r="AQ635" s="11">
        <v>12380.0</v>
      </c>
    </row>
    <row r="636">
      <c r="A636" s="8" t="str">
        <f t="shared" si="1"/>
        <v>P.J. Ball</v>
      </c>
      <c r="B636" s="8" t="s">
        <v>4617</v>
      </c>
      <c r="C636" s="8" t="s">
        <v>3900</v>
      </c>
      <c r="D636" s="9" t="s">
        <v>4486</v>
      </c>
      <c r="E636" s="8" t="s">
        <v>4618</v>
      </c>
      <c r="F636" s="8" t="s">
        <v>46</v>
      </c>
      <c r="G636" s="8" t="s">
        <v>47</v>
      </c>
      <c r="H636" s="8" t="s">
        <v>4619</v>
      </c>
      <c r="I636" s="8" t="s">
        <v>49</v>
      </c>
      <c r="J636" s="10">
        <v>3.48</v>
      </c>
      <c r="K636" s="8" t="s">
        <v>4620</v>
      </c>
      <c r="L636" s="8" t="s">
        <v>86</v>
      </c>
      <c r="M636" s="8" t="s">
        <v>86</v>
      </c>
      <c r="N636" s="8" t="s">
        <v>4642</v>
      </c>
      <c r="O636" s="8" t="s">
        <v>52</v>
      </c>
      <c r="P636" s="8"/>
      <c r="Q636" s="8"/>
      <c r="R636" s="8" t="s">
        <v>4643</v>
      </c>
      <c r="S636" s="8" t="s">
        <v>4644</v>
      </c>
      <c r="T636" s="11" t="str">
        <f t="shared" si="2"/>
        <v>P.J. Ball</v>
      </c>
      <c r="U636" s="8" t="s">
        <v>106</v>
      </c>
      <c r="V636" s="8" t="s">
        <v>4645</v>
      </c>
      <c r="W636" s="8" t="s">
        <v>4637</v>
      </c>
      <c r="X636" s="8" t="s">
        <v>4625</v>
      </c>
      <c r="Y636" s="8" t="s">
        <v>60</v>
      </c>
      <c r="Z636" s="12" t="s">
        <v>4626</v>
      </c>
      <c r="AA636" s="8" t="s">
        <v>60</v>
      </c>
      <c r="AB636" s="12" t="s">
        <v>4627</v>
      </c>
      <c r="AC636" s="8" t="s">
        <v>60</v>
      </c>
      <c r="AD636" s="12" t="s">
        <v>4628</v>
      </c>
      <c r="AE636" s="8" t="s">
        <v>4629</v>
      </c>
      <c r="AF636" s="8" t="s">
        <v>4630</v>
      </c>
      <c r="AG636" s="8" t="s">
        <v>4498</v>
      </c>
      <c r="AH636" s="8" t="s">
        <v>4581</v>
      </c>
      <c r="AI636" s="8" t="s">
        <v>66</v>
      </c>
      <c r="AJ636" s="8" t="s">
        <v>86</v>
      </c>
      <c r="AK636" s="13" t="s">
        <v>4544</v>
      </c>
      <c r="AL636" s="13" t="s">
        <v>4631</v>
      </c>
      <c r="AM636" s="8" t="s">
        <v>743</v>
      </c>
      <c r="AN636" s="8" t="s">
        <v>4632</v>
      </c>
      <c r="AO636" s="13" t="s">
        <v>4633</v>
      </c>
      <c r="AP636" s="9" t="s">
        <v>4630</v>
      </c>
      <c r="AQ636" s="11">
        <v>12380.0</v>
      </c>
    </row>
    <row r="637">
      <c r="A637" s="8" t="str">
        <f t="shared" si="1"/>
        <v>Brooks Rexroat</v>
      </c>
      <c r="B637" s="8" t="s">
        <v>4617</v>
      </c>
      <c r="C637" s="8" t="s">
        <v>3900</v>
      </c>
      <c r="D637" s="9" t="s">
        <v>4486</v>
      </c>
      <c r="E637" s="8" t="s">
        <v>4618</v>
      </c>
      <c r="F637" s="8" t="s">
        <v>46</v>
      </c>
      <c r="G637" s="8" t="s">
        <v>47</v>
      </c>
      <c r="H637" s="8" t="s">
        <v>4619</v>
      </c>
      <c r="I637" s="8" t="s">
        <v>49</v>
      </c>
      <c r="J637" s="10">
        <v>3.48</v>
      </c>
      <c r="K637" s="8" t="s">
        <v>4620</v>
      </c>
      <c r="L637" s="8"/>
      <c r="M637" s="8"/>
      <c r="N637" s="8" t="s">
        <v>4646</v>
      </c>
      <c r="O637" s="8" t="s">
        <v>52</v>
      </c>
      <c r="P637" s="8"/>
      <c r="Q637" s="8"/>
      <c r="R637" s="8" t="s">
        <v>2983</v>
      </c>
      <c r="S637" s="8" t="s">
        <v>4647</v>
      </c>
      <c r="T637" s="11" t="str">
        <f t="shared" si="2"/>
        <v>Brooks Rexroat</v>
      </c>
      <c r="U637" s="8" t="s">
        <v>106</v>
      </c>
      <c r="V637" s="8" t="s">
        <v>4648</v>
      </c>
      <c r="W637" s="8"/>
      <c r="X637" s="8" t="s">
        <v>4625</v>
      </c>
      <c r="Y637" s="12" t="s">
        <v>4649</v>
      </c>
      <c r="Z637" s="12" t="s">
        <v>4626</v>
      </c>
      <c r="AA637" s="8" t="s">
        <v>60</v>
      </c>
      <c r="AB637" s="12" t="s">
        <v>4627</v>
      </c>
      <c r="AC637" s="12" t="s">
        <v>4650</v>
      </c>
      <c r="AD637" s="12" t="s">
        <v>4628</v>
      </c>
      <c r="AE637" s="8" t="s">
        <v>4629</v>
      </c>
      <c r="AF637" s="8" t="s">
        <v>4630</v>
      </c>
      <c r="AG637" s="8" t="s">
        <v>4498</v>
      </c>
      <c r="AH637" s="8" t="s">
        <v>4581</v>
      </c>
      <c r="AI637" s="8" t="s">
        <v>66</v>
      </c>
      <c r="AJ637" s="8"/>
      <c r="AK637" s="13" t="s">
        <v>4544</v>
      </c>
      <c r="AL637" s="13" t="s">
        <v>4631</v>
      </c>
      <c r="AM637" s="8" t="s">
        <v>743</v>
      </c>
      <c r="AN637" s="8" t="s">
        <v>4632</v>
      </c>
      <c r="AO637" s="13" t="s">
        <v>4633</v>
      </c>
      <c r="AP637" s="9" t="s">
        <v>4630</v>
      </c>
      <c r="AQ637" s="11">
        <v>12380.0</v>
      </c>
    </row>
    <row r="638">
      <c r="A638" s="8" t="str">
        <f t="shared" si="1"/>
        <v>Tinotenda Matiyenga</v>
      </c>
      <c r="B638" s="8" t="s">
        <v>4651</v>
      </c>
      <c r="C638" s="8" t="s">
        <v>119</v>
      </c>
      <c r="D638" s="9" t="s">
        <v>4486</v>
      </c>
      <c r="E638" s="8" t="s">
        <v>4652</v>
      </c>
      <c r="F638" s="8" t="s">
        <v>46</v>
      </c>
      <c r="G638" s="8" t="s">
        <v>47</v>
      </c>
      <c r="H638" s="8" t="s">
        <v>4653</v>
      </c>
      <c r="I638" s="8" t="s">
        <v>49</v>
      </c>
      <c r="J638" s="10">
        <v>3.51</v>
      </c>
      <c r="K638" s="8" t="s">
        <v>4654</v>
      </c>
      <c r="L638" s="8" t="s">
        <v>789</v>
      </c>
      <c r="M638" s="8" t="s">
        <v>86</v>
      </c>
      <c r="N638" s="8" t="s">
        <v>4655</v>
      </c>
      <c r="O638" s="8" t="s">
        <v>52</v>
      </c>
      <c r="P638" s="8"/>
      <c r="Q638" s="8"/>
      <c r="R638" s="8" t="s">
        <v>4656</v>
      </c>
      <c r="S638" s="8" t="s">
        <v>4657</v>
      </c>
      <c r="T638" s="11" t="str">
        <f t="shared" si="2"/>
        <v>Tinotenda Matiyenga</v>
      </c>
      <c r="U638" s="8" t="s">
        <v>412</v>
      </c>
      <c r="V638" s="8" t="s">
        <v>86</v>
      </c>
      <c r="W638" s="8" t="s">
        <v>86</v>
      </c>
      <c r="X638" s="8" t="s">
        <v>4658</v>
      </c>
      <c r="Y638" s="8" t="s">
        <v>60</v>
      </c>
      <c r="Z638" s="12" t="s">
        <v>4659</v>
      </c>
      <c r="AA638" s="8" t="s">
        <v>60</v>
      </c>
      <c r="AB638" s="12" t="s">
        <v>4660</v>
      </c>
      <c r="AC638" s="8" t="s">
        <v>60</v>
      </c>
      <c r="AD638" s="12" t="s">
        <v>4661</v>
      </c>
      <c r="AE638" s="8" t="s">
        <v>4662</v>
      </c>
      <c r="AF638" s="8" t="s">
        <v>4486</v>
      </c>
      <c r="AG638" s="8" t="s">
        <v>4498</v>
      </c>
      <c r="AH638" s="8" t="s">
        <v>654</v>
      </c>
      <c r="AI638" s="8" t="s">
        <v>66</v>
      </c>
      <c r="AJ638" s="8" t="s">
        <v>86</v>
      </c>
      <c r="AK638" s="8" t="s">
        <v>234</v>
      </c>
      <c r="AL638" s="8" t="s">
        <v>1964</v>
      </c>
      <c r="AM638" s="8" t="s">
        <v>4117</v>
      </c>
      <c r="AN638" s="8" t="s">
        <v>422</v>
      </c>
      <c r="AO638" s="8" t="s">
        <v>4663</v>
      </c>
      <c r="AP638" s="8" t="s">
        <v>4486</v>
      </c>
      <c r="AQ638" s="11">
        <v>22621.0</v>
      </c>
    </row>
    <row r="639">
      <c r="A639" s="8" t="str">
        <f t="shared" si="1"/>
        <v>Ronnie Baker</v>
      </c>
      <c r="B639" s="8" t="s">
        <v>4651</v>
      </c>
      <c r="C639" s="8" t="s">
        <v>119</v>
      </c>
      <c r="D639" s="9" t="s">
        <v>4486</v>
      </c>
      <c r="E639" s="8" t="s">
        <v>4652</v>
      </c>
      <c r="F639" s="8" t="s">
        <v>46</v>
      </c>
      <c r="G639" s="8" t="s">
        <v>47</v>
      </c>
      <c r="H639" s="8" t="s">
        <v>4653</v>
      </c>
      <c r="I639" s="8" t="s">
        <v>49</v>
      </c>
      <c r="J639" s="10">
        <v>3.51</v>
      </c>
      <c r="K639" s="8" t="s">
        <v>4654</v>
      </c>
      <c r="L639" s="8" t="s">
        <v>789</v>
      </c>
      <c r="M639" s="8"/>
      <c r="N639" s="8" t="s">
        <v>4664</v>
      </c>
      <c r="O639" s="8" t="s">
        <v>52</v>
      </c>
      <c r="P639" s="8"/>
      <c r="Q639" s="8"/>
      <c r="R639" s="8" t="s">
        <v>4665</v>
      </c>
      <c r="S639" s="8" t="s">
        <v>633</v>
      </c>
      <c r="T639" s="11" t="str">
        <f t="shared" si="2"/>
        <v>Ronnie Baker</v>
      </c>
      <c r="U639" s="8" t="s">
        <v>412</v>
      </c>
      <c r="V639" s="8"/>
      <c r="W639" s="8"/>
      <c r="X639" s="8" t="s">
        <v>4658</v>
      </c>
      <c r="Y639" s="8" t="s">
        <v>60</v>
      </c>
      <c r="Z639" s="12" t="s">
        <v>4659</v>
      </c>
      <c r="AA639" s="8" t="s">
        <v>60</v>
      </c>
      <c r="AB639" s="12" t="s">
        <v>4660</v>
      </c>
      <c r="AC639" s="12" t="s">
        <v>4666</v>
      </c>
      <c r="AD639" s="12" t="s">
        <v>4661</v>
      </c>
      <c r="AE639" s="8" t="s">
        <v>4662</v>
      </c>
      <c r="AF639" s="8" t="s">
        <v>4486</v>
      </c>
      <c r="AG639" s="8" t="s">
        <v>4498</v>
      </c>
      <c r="AH639" s="8" t="s">
        <v>654</v>
      </c>
      <c r="AI639" s="8" t="s">
        <v>66</v>
      </c>
      <c r="AJ639" s="8"/>
      <c r="AK639" s="13" t="s">
        <v>234</v>
      </c>
      <c r="AL639" s="13" t="s">
        <v>1964</v>
      </c>
      <c r="AM639" s="8" t="s">
        <v>4117</v>
      </c>
      <c r="AN639" s="8" t="s">
        <v>4667</v>
      </c>
      <c r="AO639" s="13" t="s">
        <v>4663</v>
      </c>
      <c r="AP639" s="15" t="s">
        <v>4486</v>
      </c>
      <c r="AQ639" s="11">
        <v>22621.0</v>
      </c>
    </row>
    <row r="640">
      <c r="A640" s="8" t="str">
        <f t="shared" si="1"/>
        <v>Masai Russell</v>
      </c>
      <c r="B640" s="8" t="s">
        <v>4651</v>
      </c>
      <c r="C640" s="8" t="s">
        <v>119</v>
      </c>
      <c r="D640" s="9" t="s">
        <v>4486</v>
      </c>
      <c r="E640" s="8" t="s">
        <v>4652</v>
      </c>
      <c r="F640" s="8" t="s">
        <v>46</v>
      </c>
      <c r="G640" s="8" t="s">
        <v>47</v>
      </c>
      <c r="H640" s="8" t="s">
        <v>4653</v>
      </c>
      <c r="I640" s="8" t="s">
        <v>49</v>
      </c>
      <c r="J640" s="10">
        <v>3.51</v>
      </c>
      <c r="K640" s="8" t="s">
        <v>4654</v>
      </c>
      <c r="L640" s="8" t="s">
        <v>789</v>
      </c>
      <c r="M640" s="8"/>
      <c r="N640" s="8" t="s">
        <v>4668</v>
      </c>
      <c r="O640" s="8" t="s">
        <v>52</v>
      </c>
      <c r="P640" s="8"/>
      <c r="Q640" s="8"/>
      <c r="R640" s="8" t="s">
        <v>4669</v>
      </c>
      <c r="S640" s="8" t="s">
        <v>4670</v>
      </c>
      <c r="T640" s="11" t="str">
        <f t="shared" si="2"/>
        <v>Masai Russell</v>
      </c>
      <c r="U640" s="8" t="s">
        <v>412</v>
      </c>
      <c r="V640" s="8"/>
      <c r="W640" s="8"/>
      <c r="X640" s="8" t="s">
        <v>4658</v>
      </c>
      <c r="Y640" s="12" t="s">
        <v>4671</v>
      </c>
      <c r="Z640" s="12" t="s">
        <v>4659</v>
      </c>
      <c r="AA640" s="8" t="s">
        <v>60</v>
      </c>
      <c r="AB640" s="12" t="s">
        <v>4660</v>
      </c>
      <c r="AC640" s="8" t="s">
        <v>60</v>
      </c>
      <c r="AD640" s="12" t="s">
        <v>4661</v>
      </c>
      <c r="AE640" s="8" t="s">
        <v>4662</v>
      </c>
      <c r="AF640" s="8" t="s">
        <v>4486</v>
      </c>
      <c r="AG640" s="8" t="s">
        <v>4498</v>
      </c>
      <c r="AH640" s="8" t="s">
        <v>654</v>
      </c>
      <c r="AI640" s="8" t="s">
        <v>66</v>
      </c>
      <c r="AJ640" s="8"/>
      <c r="AK640" s="13" t="s">
        <v>234</v>
      </c>
      <c r="AL640" s="13" t="s">
        <v>1964</v>
      </c>
      <c r="AM640" s="8" t="s">
        <v>4117</v>
      </c>
      <c r="AN640" s="8" t="s">
        <v>4667</v>
      </c>
      <c r="AO640" s="13" t="s">
        <v>4663</v>
      </c>
      <c r="AP640" s="15" t="s">
        <v>4486</v>
      </c>
      <c r="AQ640" s="11">
        <v>22621.0</v>
      </c>
    </row>
    <row r="641">
      <c r="A641" s="8" t="str">
        <f t="shared" si="1"/>
        <v>Debbie Ferguson McKenzie</v>
      </c>
      <c r="B641" s="8" t="s">
        <v>4651</v>
      </c>
      <c r="C641" s="8" t="s">
        <v>119</v>
      </c>
      <c r="D641" s="9" t="s">
        <v>4486</v>
      </c>
      <c r="E641" s="8" t="s">
        <v>4652</v>
      </c>
      <c r="F641" s="8" t="s">
        <v>46</v>
      </c>
      <c r="G641" s="8" t="s">
        <v>47</v>
      </c>
      <c r="H641" s="8" t="s">
        <v>4653</v>
      </c>
      <c r="I641" s="8" t="s">
        <v>49</v>
      </c>
      <c r="J641" s="10">
        <v>3.51</v>
      </c>
      <c r="K641" s="8" t="s">
        <v>4654</v>
      </c>
      <c r="L641" s="8" t="s">
        <v>789</v>
      </c>
      <c r="M641" s="8" t="s">
        <v>86</v>
      </c>
      <c r="N641" s="8" t="s">
        <v>4672</v>
      </c>
      <c r="O641" s="8" t="s">
        <v>52</v>
      </c>
      <c r="P641" s="8"/>
      <c r="Q641" s="8"/>
      <c r="R641" s="8" t="s">
        <v>4673</v>
      </c>
      <c r="S641" s="8" t="s">
        <v>4674</v>
      </c>
      <c r="T641" s="11" t="str">
        <f t="shared" si="2"/>
        <v>Debbie Ferguson McKenzie</v>
      </c>
      <c r="U641" s="8" t="s">
        <v>2416</v>
      </c>
      <c r="V641" s="8" t="s">
        <v>4675</v>
      </c>
      <c r="W641" s="8" t="s">
        <v>4676</v>
      </c>
      <c r="X641" s="8" t="s">
        <v>4658</v>
      </c>
      <c r="Y641" s="12" t="s">
        <v>4677</v>
      </c>
      <c r="Z641" s="12" t="s">
        <v>4659</v>
      </c>
      <c r="AA641" s="8" t="s">
        <v>60</v>
      </c>
      <c r="AB641" s="12" t="s">
        <v>4660</v>
      </c>
      <c r="AC641" s="8" t="s">
        <v>60</v>
      </c>
      <c r="AD641" s="12" t="s">
        <v>4661</v>
      </c>
      <c r="AE641" s="8" t="s">
        <v>4662</v>
      </c>
      <c r="AF641" s="8" t="s">
        <v>4486</v>
      </c>
      <c r="AG641" s="8" t="s">
        <v>4498</v>
      </c>
      <c r="AH641" s="8" t="s">
        <v>654</v>
      </c>
      <c r="AI641" s="8" t="s">
        <v>66</v>
      </c>
      <c r="AJ641" s="8" t="s">
        <v>86</v>
      </c>
      <c r="AK641" s="13" t="s">
        <v>234</v>
      </c>
      <c r="AL641" s="13" t="s">
        <v>1964</v>
      </c>
      <c r="AM641" s="8" t="s">
        <v>4117</v>
      </c>
      <c r="AN641" s="8" t="s">
        <v>4667</v>
      </c>
      <c r="AO641" s="13" t="s">
        <v>4663</v>
      </c>
      <c r="AP641" s="9" t="s">
        <v>4486</v>
      </c>
      <c r="AQ641" s="11">
        <v>22621.0</v>
      </c>
    </row>
    <row r="642">
      <c r="A642" s="8" t="str">
        <f t="shared" si="1"/>
        <v>Lonnie Greene</v>
      </c>
      <c r="B642" s="8" t="s">
        <v>4651</v>
      </c>
      <c r="C642" s="8" t="s">
        <v>119</v>
      </c>
      <c r="D642" s="9" t="s">
        <v>4486</v>
      </c>
      <c r="E642" s="8" t="s">
        <v>4652</v>
      </c>
      <c r="F642" s="8" t="s">
        <v>46</v>
      </c>
      <c r="G642" s="8" t="s">
        <v>47</v>
      </c>
      <c r="H642" s="8" t="s">
        <v>4653</v>
      </c>
      <c r="I642" s="8" t="s">
        <v>49</v>
      </c>
      <c r="J642" s="10">
        <v>3.51</v>
      </c>
      <c r="K642" s="8" t="s">
        <v>4654</v>
      </c>
      <c r="L642" s="8" t="s">
        <v>789</v>
      </c>
      <c r="M642" s="8" t="s">
        <v>86</v>
      </c>
      <c r="N642" s="8" t="s">
        <v>4678</v>
      </c>
      <c r="O642" s="8" t="s">
        <v>52</v>
      </c>
      <c r="P642" s="8"/>
      <c r="Q642" s="8"/>
      <c r="R642" s="8" t="s">
        <v>4679</v>
      </c>
      <c r="S642" s="8" t="s">
        <v>4680</v>
      </c>
      <c r="T642" s="11" t="str">
        <f t="shared" si="2"/>
        <v>Lonnie Greene</v>
      </c>
      <c r="U642" s="8" t="s">
        <v>650</v>
      </c>
      <c r="V642" s="8" t="s">
        <v>4681</v>
      </c>
      <c r="W642" s="8"/>
      <c r="X642" s="8" t="s">
        <v>4658</v>
      </c>
      <c r="Y642" s="8" t="s">
        <v>60</v>
      </c>
      <c r="Z642" s="12" t="s">
        <v>4659</v>
      </c>
      <c r="AA642" s="8" t="s">
        <v>60</v>
      </c>
      <c r="AB642" s="12" t="s">
        <v>4660</v>
      </c>
      <c r="AC642" s="8" t="s">
        <v>60</v>
      </c>
      <c r="AD642" s="12" t="s">
        <v>4661</v>
      </c>
      <c r="AE642" s="8" t="s">
        <v>4662</v>
      </c>
      <c r="AF642" s="8" t="s">
        <v>4486</v>
      </c>
      <c r="AG642" s="8" t="s">
        <v>4498</v>
      </c>
      <c r="AH642" s="8" t="s">
        <v>654</v>
      </c>
      <c r="AI642" s="8" t="s">
        <v>66</v>
      </c>
      <c r="AJ642" s="8" t="s">
        <v>86</v>
      </c>
      <c r="AK642" s="13" t="s">
        <v>234</v>
      </c>
      <c r="AL642" s="13" t="s">
        <v>1964</v>
      </c>
      <c r="AM642" s="8" t="s">
        <v>4117</v>
      </c>
      <c r="AN642" s="8" t="s">
        <v>4667</v>
      </c>
      <c r="AO642" s="13" t="s">
        <v>4663</v>
      </c>
      <c r="AP642" s="9" t="s">
        <v>4486</v>
      </c>
      <c r="AQ642" s="11">
        <v>22621.0</v>
      </c>
    </row>
    <row r="643">
      <c r="A643" s="8" t="str">
        <f t="shared" si="1"/>
        <v>Keaton Daniel</v>
      </c>
      <c r="B643" s="8" t="s">
        <v>4651</v>
      </c>
      <c r="C643" s="8" t="s">
        <v>119</v>
      </c>
      <c r="D643" s="9" t="s">
        <v>4486</v>
      </c>
      <c r="E643" s="8" t="s">
        <v>4652</v>
      </c>
      <c r="F643" s="8" t="s">
        <v>46</v>
      </c>
      <c r="G643" s="8" t="s">
        <v>47</v>
      </c>
      <c r="H643" s="8" t="s">
        <v>4653</v>
      </c>
      <c r="I643" s="8" t="s">
        <v>49</v>
      </c>
      <c r="J643" s="10">
        <v>3.51</v>
      </c>
      <c r="K643" s="8" t="s">
        <v>4654</v>
      </c>
      <c r="L643" s="8" t="s">
        <v>789</v>
      </c>
      <c r="M643" s="8" t="s">
        <v>86</v>
      </c>
      <c r="N643" s="8" t="s">
        <v>4682</v>
      </c>
      <c r="O643" s="8" t="s">
        <v>52</v>
      </c>
      <c r="P643" s="8"/>
      <c r="Q643" s="8"/>
      <c r="R643" s="8" t="s">
        <v>4683</v>
      </c>
      <c r="S643" s="8" t="s">
        <v>4684</v>
      </c>
      <c r="T643" s="11" t="str">
        <f t="shared" si="2"/>
        <v>Keaton Daniel</v>
      </c>
      <c r="U643" s="8" t="s">
        <v>76</v>
      </c>
      <c r="V643" s="8" t="s">
        <v>86</v>
      </c>
      <c r="W643" s="8" t="s">
        <v>86</v>
      </c>
      <c r="X643" s="8" t="s">
        <v>4658</v>
      </c>
      <c r="Y643" s="12" t="s">
        <v>4685</v>
      </c>
      <c r="Z643" s="12" t="s">
        <v>4659</v>
      </c>
      <c r="AA643" s="8" t="s">
        <v>60</v>
      </c>
      <c r="AB643" s="12" t="s">
        <v>4660</v>
      </c>
      <c r="AC643" s="12" t="s">
        <v>4686</v>
      </c>
      <c r="AD643" s="12" t="s">
        <v>4661</v>
      </c>
      <c r="AE643" s="8" t="s">
        <v>4662</v>
      </c>
      <c r="AF643" s="8" t="s">
        <v>4486</v>
      </c>
      <c r="AG643" s="8" t="s">
        <v>4498</v>
      </c>
      <c r="AH643" s="8" t="s">
        <v>654</v>
      </c>
      <c r="AI643" s="8" t="s">
        <v>66</v>
      </c>
      <c r="AJ643" s="8" t="s">
        <v>86</v>
      </c>
      <c r="AK643" s="8" t="s">
        <v>234</v>
      </c>
      <c r="AL643" s="8" t="s">
        <v>1964</v>
      </c>
      <c r="AM643" s="8" t="s">
        <v>4117</v>
      </c>
      <c r="AN643" s="8" t="s">
        <v>422</v>
      </c>
      <c r="AO643" s="8" t="s">
        <v>4663</v>
      </c>
      <c r="AP643" s="8" t="s">
        <v>4486</v>
      </c>
      <c r="AQ643" s="11">
        <v>22621.0</v>
      </c>
    </row>
    <row r="644">
      <c r="A644" s="8" t="str">
        <f t="shared" si="1"/>
        <v>Langston Jackson</v>
      </c>
      <c r="B644" s="8" t="s">
        <v>4651</v>
      </c>
      <c r="C644" s="8" t="s">
        <v>119</v>
      </c>
      <c r="D644" s="9" t="s">
        <v>4486</v>
      </c>
      <c r="E644" s="8" t="s">
        <v>4652</v>
      </c>
      <c r="F644" s="8" t="s">
        <v>46</v>
      </c>
      <c r="G644" s="8" t="s">
        <v>47</v>
      </c>
      <c r="H644" s="8" t="s">
        <v>4653</v>
      </c>
      <c r="I644" s="8" t="s">
        <v>49</v>
      </c>
      <c r="J644" s="10">
        <v>3.51</v>
      </c>
      <c r="K644" s="8" t="s">
        <v>4654</v>
      </c>
      <c r="L644" s="8" t="s">
        <v>789</v>
      </c>
      <c r="M644" s="8"/>
      <c r="N644" s="8" t="s">
        <v>4687</v>
      </c>
      <c r="O644" s="8" t="s">
        <v>52</v>
      </c>
      <c r="P644" s="8"/>
      <c r="Q644" s="8"/>
      <c r="R644" s="8" t="s">
        <v>4688</v>
      </c>
      <c r="S644" s="8" t="s">
        <v>2521</v>
      </c>
      <c r="T644" s="11" t="str">
        <f t="shared" si="2"/>
        <v>Langston Jackson</v>
      </c>
      <c r="U644" s="8" t="s">
        <v>76</v>
      </c>
      <c r="V644" s="8"/>
      <c r="W644" s="8"/>
      <c r="X644" s="8" t="s">
        <v>4658</v>
      </c>
      <c r="Y644" s="12" t="s">
        <v>4689</v>
      </c>
      <c r="Z644" s="12" t="s">
        <v>4659</v>
      </c>
      <c r="AA644" s="8" t="s">
        <v>60</v>
      </c>
      <c r="AB644" s="12" t="s">
        <v>4660</v>
      </c>
      <c r="AC644" s="8" t="s">
        <v>60</v>
      </c>
      <c r="AD644" s="12" t="s">
        <v>4661</v>
      </c>
      <c r="AE644" s="8" t="s">
        <v>4662</v>
      </c>
      <c r="AF644" s="8" t="s">
        <v>4486</v>
      </c>
      <c r="AG644" s="8" t="s">
        <v>4498</v>
      </c>
      <c r="AH644" s="8" t="s">
        <v>654</v>
      </c>
      <c r="AI644" s="8" t="s">
        <v>66</v>
      </c>
      <c r="AJ644" s="8"/>
      <c r="AK644" s="13" t="s">
        <v>234</v>
      </c>
      <c r="AL644" s="13" t="s">
        <v>1964</v>
      </c>
      <c r="AM644" s="8" t="s">
        <v>4117</v>
      </c>
      <c r="AN644" s="8" t="s">
        <v>4667</v>
      </c>
      <c r="AO644" s="13" t="s">
        <v>4663</v>
      </c>
      <c r="AP644" s="15" t="s">
        <v>4486</v>
      </c>
      <c r="AQ644" s="11">
        <v>22621.0</v>
      </c>
    </row>
    <row r="645">
      <c r="A645" s="8" t="str">
        <f t="shared" si="1"/>
        <v>Christal Mosley</v>
      </c>
      <c r="B645" s="8" t="s">
        <v>4651</v>
      </c>
      <c r="C645" s="8" t="s">
        <v>119</v>
      </c>
      <c r="D645" s="9" t="s">
        <v>4486</v>
      </c>
      <c r="E645" s="8" t="s">
        <v>4652</v>
      </c>
      <c r="F645" s="8" t="s">
        <v>46</v>
      </c>
      <c r="G645" s="8" t="s">
        <v>47</v>
      </c>
      <c r="H645" s="8" t="s">
        <v>4653</v>
      </c>
      <c r="I645" s="8" t="s">
        <v>49</v>
      </c>
      <c r="J645" s="10">
        <v>3.51</v>
      </c>
      <c r="K645" s="8" t="s">
        <v>4654</v>
      </c>
      <c r="L645" s="8" t="s">
        <v>789</v>
      </c>
      <c r="M645" s="8"/>
      <c r="N645" s="8" t="s">
        <v>4690</v>
      </c>
      <c r="O645" s="8" t="s">
        <v>52</v>
      </c>
      <c r="P645" s="8"/>
      <c r="Q645" s="8"/>
      <c r="R645" s="8" t="s">
        <v>4691</v>
      </c>
      <c r="S645" s="8" t="s">
        <v>4692</v>
      </c>
      <c r="T645" s="11" t="str">
        <f t="shared" si="2"/>
        <v>Christal Mosley</v>
      </c>
      <c r="U645" s="8" t="s">
        <v>76</v>
      </c>
      <c r="V645" s="8"/>
      <c r="W645" s="8"/>
      <c r="X645" s="8" t="s">
        <v>4658</v>
      </c>
      <c r="Y645" s="8" t="s">
        <v>60</v>
      </c>
      <c r="Z645" s="12" t="s">
        <v>4659</v>
      </c>
      <c r="AA645" s="8" t="s">
        <v>60</v>
      </c>
      <c r="AB645" s="12" t="s">
        <v>4660</v>
      </c>
      <c r="AC645" s="12" t="s">
        <v>4693</v>
      </c>
      <c r="AD645" s="12" t="s">
        <v>4661</v>
      </c>
      <c r="AE645" s="8" t="s">
        <v>4662</v>
      </c>
      <c r="AF645" s="8" t="s">
        <v>4486</v>
      </c>
      <c r="AG645" s="8" t="s">
        <v>4498</v>
      </c>
      <c r="AH645" s="8" t="s">
        <v>654</v>
      </c>
      <c r="AI645" s="8" t="s">
        <v>66</v>
      </c>
      <c r="AJ645" s="8"/>
      <c r="AK645" s="13" t="s">
        <v>234</v>
      </c>
      <c r="AL645" s="13" t="s">
        <v>1964</v>
      </c>
      <c r="AM645" s="8" t="s">
        <v>4117</v>
      </c>
      <c r="AN645" s="8" t="s">
        <v>4667</v>
      </c>
      <c r="AO645" s="13" t="s">
        <v>4663</v>
      </c>
      <c r="AP645" s="15" t="s">
        <v>4486</v>
      </c>
      <c r="AQ645" s="11">
        <v>22621.0</v>
      </c>
    </row>
    <row r="646">
      <c r="A646" s="8" t="str">
        <f t="shared" si="1"/>
        <v>Pristina Jones</v>
      </c>
      <c r="B646" s="8" t="s">
        <v>4651</v>
      </c>
      <c r="C646" s="8" t="s">
        <v>119</v>
      </c>
      <c r="D646" s="9" t="s">
        <v>4486</v>
      </c>
      <c r="E646" s="8" t="s">
        <v>4652</v>
      </c>
      <c r="F646" s="8" t="s">
        <v>46</v>
      </c>
      <c r="G646" s="8" t="s">
        <v>47</v>
      </c>
      <c r="H646" s="8" t="s">
        <v>4653</v>
      </c>
      <c r="I646" s="8" t="s">
        <v>49</v>
      </c>
      <c r="J646" s="10">
        <v>3.51</v>
      </c>
      <c r="K646" s="8" t="s">
        <v>4654</v>
      </c>
      <c r="L646" s="8" t="s">
        <v>789</v>
      </c>
      <c r="M646" s="8"/>
      <c r="N646" s="8" t="s">
        <v>4694</v>
      </c>
      <c r="O646" s="8" t="s">
        <v>52</v>
      </c>
      <c r="P646" s="8"/>
      <c r="Q646" s="8"/>
      <c r="R646" s="8" t="s">
        <v>4695</v>
      </c>
      <c r="S646" s="8" t="s">
        <v>1937</v>
      </c>
      <c r="T646" s="11" t="str">
        <f t="shared" si="2"/>
        <v>Pristina Jones</v>
      </c>
      <c r="U646" s="8" t="s">
        <v>149</v>
      </c>
      <c r="V646" s="8" t="s">
        <v>4696</v>
      </c>
      <c r="W646" s="8"/>
      <c r="X646" s="8" t="s">
        <v>4658</v>
      </c>
      <c r="Y646" s="8" t="s">
        <v>60</v>
      </c>
      <c r="Z646" s="12" t="s">
        <v>4659</v>
      </c>
      <c r="AA646" s="8" t="s">
        <v>60</v>
      </c>
      <c r="AB646" s="12" t="s">
        <v>4660</v>
      </c>
      <c r="AC646" s="8" t="s">
        <v>60</v>
      </c>
      <c r="AD646" s="12" t="s">
        <v>4661</v>
      </c>
      <c r="AE646" s="8" t="s">
        <v>4662</v>
      </c>
      <c r="AF646" s="8" t="s">
        <v>4486</v>
      </c>
      <c r="AG646" s="8" t="s">
        <v>4498</v>
      </c>
      <c r="AH646" s="8" t="s">
        <v>654</v>
      </c>
      <c r="AI646" s="8" t="s">
        <v>66</v>
      </c>
      <c r="AJ646" s="8"/>
      <c r="AK646" s="8" t="s">
        <v>234</v>
      </c>
      <c r="AL646" s="8" t="s">
        <v>1964</v>
      </c>
      <c r="AM646" s="8" t="s">
        <v>4117</v>
      </c>
      <c r="AN646" s="8" t="s">
        <v>4667</v>
      </c>
      <c r="AO646" s="13" t="s">
        <v>4663</v>
      </c>
      <c r="AP646" s="9" t="s">
        <v>4486</v>
      </c>
      <c r="AQ646" s="11">
        <v>22621.0</v>
      </c>
    </row>
    <row r="647">
      <c r="A647" s="8" t="str">
        <f t="shared" si="1"/>
        <v>Keith McBride</v>
      </c>
      <c r="B647" s="8" t="s">
        <v>4651</v>
      </c>
      <c r="C647" s="8" t="s">
        <v>119</v>
      </c>
      <c r="D647" s="9" t="s">
        <v>4486</v>
      </c>
      <c r="E647" s="8" t="s">
        <v>4652</v>
      </c>
      <c r="F647" s="8" t="s">
        <v>46</v>
      </c>
      <c r="G647" s="8" t="s">
        <v>47</v>
      </c>
      <c r="H647" s="8" t="s">
        <v>4653</v>
      </c>
      <c r="I647" s="8" t="s">
        <v>49</v>
      </c>
      <c r="J647" s="10">
        <v>3.51</v>
      </c>
      <c r="K647" s="8" t="s">
        <v>4654</v>
      </c>
      <c r="L647" s="8" t="s">
        <v>789</v>
      </c>
      <c r="M647" s="8" t="s">
        <v>86</v>
      </c>
      <c r="N647" s="8" t="s">
        <v>4697</v>
      </c>
      <c r="O647" s="8" t="s">
        <v>52</v>
      </c>
      <c r="P647" s="8"/>
      <c r="Q647" s="8"/>
      <c r="R647" s="8" t="s">
        <v>4698</v>
      </c>
      <c r="S647" s="8" t="s">
        <v>4699</v>
      </c>
      <c r="T647" s="11" t="str">
        <f t="shared" si="2"/>
        <v>Keith McBride</v>
      </c>
      <c r="U647" s="8" t="s">
        <v>160</v>
      </c>
      <c r="V647" s="8" t="s">
        <v>4700</v>
      </c>
      <c r="W647" s="8"/>
      <c r="X647" s="8" t="s">
        <v>4658</v>
      </c>
      <c r="Y647" s="12" t="s">
        <v>4701</v>
      </c>
      <c r="Z647" s="12" t="s">
        <v>4659</v>
      </c>
      <c r="AA647" s="12" t="s">
        <v>4702</v>
      </c>
      <c r="AB647" s="12" t="s">
        <v>4660</v>
      </c>
      <c r="AC647" s="8" t="s">
        <v>60</v>
      </c>
      <c r="AD647" s="12" t="s">
        <v>4661</v>
      </c>
      <c r="AE647" s="8" t="s">
        <v>4662</v>
      </c>
      <c r="AF647" s="8" t="s">
        <v>4486</v>
      </c>
      <c r="AG647" s="8" t="s">
        <v>4498</v>
      </c>
      <c r="AH647" s="8" t="s">
        <v>654</v>
      </c>
      <c r="AI647" s="8" t="s">
        <v>66</v>
      </c>
      <c r="AJ647" s="8" t="s">
        <v>86</v>
      </c>
      <c r="AK647" s="13" t="s">
        <v>234</v>
      </c>
      <c r="AL647" s="13" t="s">
        <v>1964</v>
      </c>
      <c r="AM647" s="8" t="s">
        <v>4117</v>
      </c>
      <c r="AN647" s="8" t="s">
        <v>4667</v>
      </c>
      <c r="AO647" s="13" t="s">
        <v>4663</v>
      </c>
      <c r="AP647" s="9" t="s">
        <v>4486</v>
      </c>
      <c r="AQ647" s="11">
        <v>22621.0</v>
      </c>
    </row>
    <row r="648">
      <c r="A648" s="8" t="str">
        <f t="shared" si="1"/>
        <v>Darryl Anderson</v>
      </c>
      <c r="B648" s="8" t="s">
        <v>4651</v>
      </c>
      <c r="C648" s="8" t="s">
        <v>119</v>
      </c>
      <c r="D648" s="9" t="s">
        <v>4486</v>
      </c>
      <c r="E648" s="8" t="s">
        <v>4652</v>
      </c>
      <c r="F648" s="8" t="s">
        <v>46</v>
      </c>
      <c r="G648" s="8" t="s">
        <v>47</v>
      </c>
      <c r="H648" s="8" t="s">
        <v>4653</v>
      </c>
      <c r="I648" s="8" t="s">
        <v>49</v>
      </c>
      <c r="J648" s="10">
        <v>3.51</v>
      </c>
      <c r="K648" s="8" t="s">
        <v>4654</v>
      </c>
      <c r="L648" s="8" t="s">
        <v>789</v>
      </c>
      <c r="M648" s="8"/>
      <c r="N648" s="8" t="s">
        <v>4703</v>
      </c>
      <c r="O648" s="8" t="s">
        <v>52</v>
      </c>
      <c r="P648" s="8"/>
      <c r="Q648" s="8"/>
      <c r="R648" s="8" t="s">
        <v>2252</v>
      </c>
      <c r="S648" s="8" t="s">
        <v>115</v>
      </c>
      <c r="T648" s="11" t="str">
        <f t="shared" si="2"/>
        <v>Darryl Anderson</v>
      </c>
      <c r="U648" s="8" t="s">
        <v>674</v>
      </c>
      <c r="V648" s="8" t="s">
        <v>4704</v>
      </c>
      <c r="W648" s="8" t="s">
        <v>4705</v>
      </c>
      <c r="X648" s="8" t="s">
        <v>4658</v>
      </c>
      <c r="Y648" s="8" t="s">
        <v>60</v>
      </c>
      <c r="Z648" s="12" t="s">
        <v>4659</v>
      </c>
      <c r="AA648" s="8" t="s">
        <v>60</v>
      </c>
      <c r="AB648" s="12" t="s">
        <v>4660</v>
      </c>
      <c r="AC648" s="8" t="s">
        <v>60</v>
      </c>
      <c r="AD648" s="12" t="s">
        <v>4661</v>
      </c>
      <c r="AE648" s="8" t="s">
        <v>4662</v>
      </c>
      <c r="AF648" s="8" t="s">
        <v>4486</v>
      </c>
      <c r="AG648" s="8" t="s">
        <v>4498</v>
      </c>
      <c r="AH648" s="8" t="s">
        <v>654</v>
      </c>
      <c r="AI648" s="8" t="s">
        <v>66</v>
      </c>
      <c r="AJ648" s="8"/>
      <c r="AK648" s="8" t="s">
        <v>234</v>
      </c>
      <c r="AL648" s="8" t="s">
        <v>1964</v>
      </c>
      <c r="AM648" s="8" t="s">
        <v>4117</v>
      </c>
      <c r="AN648" s="8" t="s">
        <v>4667</v>
      </c>
      <c r="AO648" s="13" t="s">
        <v>4663</v>
      </c>
      <c r="AP648" s="9" t="s">
        <v>4486</v>
      </c>
      <c r="AQ648" s="11">
        <v>22621.0</v>
      </c>
    </row>
    <row r="649">
      <c r="A649" s="8" t="str">
        <f t="shared" si="1"/>
        <v>Charity Hufnagel</v>
      </c>
      <c r="B649" s="8" t="s">
        <v>4651</v>
      </c>
      <c r="C649" s="8" t="s">
        <v>119</v>
      </c>
      <c r="D649" s="9" t="s">
        <v>4486</v>
      </c>
      <c r="E649" s="8" t="s">
        <v>4652</v>
      </c>
      <c r="F649" s="8" t="s">
        <v>46</v>
      </c>
      <c r="G649" s="8" t="s">
        <v>47</v>
      </c>
      <c r="H649" s="8" t="s">
        <v>4653</v>
      </c>
      <c r="I649" s="8" t="s">
        <v>49</v>
      </c>
      <c r="J649" s="10">
        <v>3.51</v>
      </c>
      <c r="K649" s="8" t="s">
        <v>4654</v>
      </c>
      <c r="L649" s="8" t="s">
        <v>789</v>
      </c>
      <c r="M649" s="8" t="s">
        <v>86</v>
      </c>
      <c r="N649" s="8" t="s">
        <v>4706</v>
      </c>
      <c r="O649" s="8" t="s">
        <v>52</v>
      </c>
      <c r="P649" s="8"/>
      <c r="Q649" s="8"/>
      <c r="R649" s="8" t="s">
        <v>4707</v>
      </c>
      <c r="S649" s="8" t="s">
        <v>4708</v>
      </c>
      <c r="T649" s="11" t="str">
        <f t="shared" si="2"/>
        <v>Charity Hufnagel</v>
      </c>
      <c r="U649" s="8" t="s">
        <v>386</v>
      </c>
      <c r="V649" s="8" t="s">
        <v>86</v>
      </c>
      <c r="W649" s="8" t="s">
        <v>86</v>
      </c>
      <c r="X649" s="8" t="s">
        <v>4658</v>
      </c>
      <c r="Y649" s="8" t="s">
        <v>60</v>
      </c>
      <c r="Z649" s="12" t="s">
        <v>4659</v>
      </c>
      <c r="AA649" s="8" t="s">
        <v>60</v>
      </c>
      <c r="AB649" s="12" t="s">
        <v>4660</v>
      </c>
      <c r="AC649" s="8" t="s">
        <v>60</v>
      </c>
      <c r="AD649" s="12" t="s">
        <v>4661</v>
      </c>
      <c r="AE649" s="8" t="s">
        <v>4662</v>
      </c>
      <c r="AF649" s="8" t="s">
        <v>4486</v>
      </c>
      <c r="AG649" s="8" t="s">
        <v>4498</v>
      </c>
      <c r="AH649" s="8" t="s">
        <v>654</v>
      </c>
      <c r="AI649" s="8" t="s">
        <v>66</v>
      </c>
      <c r="AJ649" s="8" t="s">
        <v>86</v>
      </c>
      <c r="AK649" s="8" t="s">
        <v>234</v>
      </c>
      <c r="AL649" s="8" t="s">
        <v>1964</v>
      </c>
      <c r="AM649" s="8" t="s">
        <v>4117</v>
      </c>
      <c r="AN649" s="8" t="s">
        <v>422</v>
      </c>
      <c r="AO649" s="8" t="s">
        <v>4663</v>
      </c>
      <c r="AP649" s="8" t="s">
        <v>4486</v>
      </c>
      <c r="AQ649" s="11">
        <v>22621.0</v>
      </c>
    </row>
    <row r="650">
      <c r="A650" s="8" t="str">
        <f t="shared" si="1"/>
        <v>Kris Grimes</v>
      </c>
      <c r="B650" s="8" t="s">
        <v>4651</v>
      </c>
      <c r="C650" s="8" t="s">
        <v>119</v>
      </c>
      <c r="D650" s="9" t="s">
        <v>4486</v>
      </c>
      <c r="E650" s="8" t="s">
        <v>4652</v>
      </c>
      <c r="F650" s="8" t="s">
        <v>46</v>
      </c>
      <c r="G650" s="8" t="s">
        <v>47</v>
      </c>
      <c r="H650" s="8" t="s">
        <v>4653</v>
      </c>
      <c r="I650" s="8" t="s">
        <v>49</v>
      </c>
      <c r="J650" s="10">
        <v>3.51</v>
      </c>
      <c r="K650" s="8" t="s">
        <v>4654</v>
      </c>
      <c r="L650" s="8" t="s">
        <v>789</v>
      </c>
      <c r="M650" s="8" t="s">
        <v>86</v>
      </c>
      <c r="N650" s="8" t="s">
        <v>4709</v>
      </c>
      <c r="O650" s="8" t="s">
        <v>52</v>
      </c>
      <c r="P650" s="8"/>
      <c r="Q650" s="8"/>
      <c r="R650" s="8" t="s">
        <v>4710</v>
      </c>
      <c r="S650" s="8" t="s">
        <v>4711</v>
      </c>
      <c r="T650" s="11" t="str">
        <f t="shared" si="2"/>
        <v>Kris Grimes</v>
      </c>
      <c r="U650" s="8" t="s">
        <v>1125</v>
      </c>
      <c r="V650" s="8" t="s">
        <v>4712</v>
      </c>
      <c r="W650" s="8"/>
      <c r="X650" s="8" t="s">
        <v>4658</v>
      </c>
      <c r="Y650" s="12" t="s">
        <v>4713</v>
      </c>
      <c r="Z650" s="12" t="s">
        <v>4659</v>
      </c>
      <c r="AA650" s="12" t="s">
        <v>4714</v>
      </c>
      <c r="AB650" s="12" t="s">
        <v>4660</v>
      </c>
      <c r="AC650" s="8" t="s">
        <v>60</v>
      </c>
      <c r="AD650" s="12" t="s">
        <v>4661</v>
      </c>
      <c r="AE650" s="8" t="s">
        <v>4662</v>
      </c>
      <c r="AF650" s="8" t="s">
        <v>4486</v>
      </c>
      <c r="AG650" s="8" t="s">
        <v>4498</v>
      </c>
      <c r="AH650" s="8" t="s">
        <v>654</v>
      </c>
      <c r="AI650" s="8" t="s">
        <v>66</v>
      </c>
      <c r="AJ650" s="8" t="s">
        <v>86</v>
      </c>
      <c r="AK650" s="13" t="s">
        <v>234</v>
      </c>
      <c r="AL650" s="13" t="s">
        <v>1964</v>
      </c>
      <c r="AM650" s="8" t="s">
        <v>4117</v>
      </c>
      <c r="AN650" s="8" t="s">
        <v>4667</v>
      </c>
      <c r="AO650" s="13" t="s">
        <v>4663</v>
      </c>
      <c r="AP650" s="9" t="s">
        <v>4486</v>
      </c>
      <c r="AQ650" s="11">
        <v>22621.0</v>
      </c>
    </row>
    <row r="651">
      <c r="A651" s="8" t="str">
        <f t="shared" si="1"/>
        <v>Hakon DeVries</v>
      </c>
      <c r="B651" s="8" t="s">
        <v>4651</v>
      </c>
      <c r="C651" s="8" t="s">
        <v>119</v>
      </c>
      <c r="D651" s="9" t="s">
        <v>4486</v>
      </c>
      <c r="E651" s="8" t="s">
        <v>4652</v>
      </c>
      <c r="F651" s="8" t="s">
        <v>46</v>
      </c>
      <c r="G651" s="8" t="s">
        <v>47</v>
      </c>
      <c r="H651" s="8" t="s">
        <v>4653</v>
      </c>
      <c r="I651" s="8" t="s">
        <v>49</v>
      </c>
      <c r="J651" s="10">
        <v>3.51</v>
      </c>
      <c r="K651" s="8" t="s">
        <v>4654</v>
      </c>
      <c r="L651" s="8" t="s">
        <v>789</v>
      </c>
      <c r="M651" s="8" t="s">
        <v>86</v>
      </c>
      <c r="N651" s="8" t="s">
        <v>4715</v>
      </c>
      <c r="O651" s="8" t="s">
        <v>52</v>
      </c>
      <c r="P651" s="8"/>
      <c r="Q651" s="8"/>
      <c r="R651" s="8" t="s">
        <v>4716</v>
      </c>
      <c r="S651" s="8" t="s">
        <v>4717</v>
      </c>
      <c r="T651" s="11" t="str">
        <f t="shared" si="2"/>
        <v>Hakon DeVries</v>
      </c>
      <c r="U651" s="8" t="s">
        <v>106</v>
      </c>
      <c r="V651" s="8" t="s">
        <v>4718</v>
      </c>
      <c r="W651" s="8" t="s">
        <v>4719</v>
      </c>
      <c r="X651" s="8" t="s">
        <v>4658</v>
      </c>
      <c r="Y651" s="12" t="s">
        <v>4720</v>
      </c>
      <c r="Z651" s="12" t="s">
        <v>4659</v>
      </c>
      <c r="AA651" s="12" t="s">
        <v>4721</v>
      </c>
      <c r="AB651" s="12" t="s">
        <v>4660</v>
      </c>
      <c r="AC651" s="12" t="s">
        <v>4722</v>
      </c>
      <c r="AD651" s="12" t="s">
        <v>4661</v>
      </c>
      <c r="AE651" s="8" t="s">
        <v>4662</v>
      </c>
      <c r="AF651" s="8" t="s">
        <v>4486</v>
      </c>
      <c r="AG651" s="8" t="s">
        <v>4498</v>
      </c>
      <c r="AH651" s="8" t="s">
        <v>654</v>
      </c>
      <c r="AI651" s="8" t="s">
        <v>66</v>
      </c>
      <c r="AJ651" s="8" t="s">
        <v>86</v>
      </c>
      <c r="AK651" s="13" t="s">
        <v>234</v>
      </c>
      <c r="AL651" s="13" t="s">
        <v>1964</v>
      </c>
      <c r="AM651" s="8" t="s">
        <v>4117</v>
      </c>
      <c r="AN651" s="8" t="s">
        <v>4667</v>
      </c>
      <c r="AO651" s="13" t="s">
        <v>4663</v>
      </c>
      <c r="AP651" s="9" t="s">
        <v>4486</v>
      </c>
      <c r="AQ651" s="11">
        <v>22621.0</v>
      </c>
    </row>
    <row r="652">
      <c r="A652" s="8" t="str">
        <f t="shared" si="1"/>
        <v>Devynne Charlton</v>
      </c>
      <c r="B652" s="8" t="s">
        <v>4651</v>
      </c>
      <c r="C652" s="8" t="s">
        <v>119</v>
      </c>
      <c r="D652" s="9" t="s">
        <v>4486</v>
      </c>
      <c r="E652" s="8" t="s">
        <v>4652</v>
      </c>
      <c r="F652" s="8" t="s">
        <v>46</v>
      </c>
      <c r="G652" s="8" t="s">
        <v>47</v>
      </c>
      <c r="H652" s="8" t="s">
        <v>4653</v>
      </c>
      <c r="I652" s="8" t="s">
        <v>49</v>
      </c>
      <c r="J652" s="10">
        <v>3.51</v>
      </c>
      <c r="K652" s="8" t="s">
        <v>4654</v>
      </c>
      <c r="L652" s="8" t="s">
        <v>789</v>
      </c>
      <c r="M652" s="8"/>
      <c r="N652" s="8" t="s">
        <v>4723</v>
      </c>
      <c r="O652" s="8" t="s">
        <v>52</v>
      </c>
      <c r="P652" s="8"/>
      <c r="Q652" s="8"/>
      <c r="R652" s="8" t="s">
        <v>4724</v>
      </c>
      <c r="S652" s="8" t="s">
        <v>4725</v>
      </c>
      <c r="T652" s="11" t="str">
        <f t="shared" si="2"/>
        <v>Devynne Charlton</v>
      </c>
      <c r="U652" s="8" t="s">
        <v>80</v>
      </c>
      <c r="V652" s="8" t="s">
        <v>4726</v>
      </c>
      <c r="W652" s="8"/>
      <c r="X652" s="8" t="s">
        <v>4658</v>
      </c>
      <c r="Y652" s="12" t="s">
        <v>4727</v>
      </c>
      <c r="Z652" s="12" t="s">
        <v>4659</v>
      </c>
      <c r="AA652" s="8" t="s">
        <v>60</v>
      </c>
      <c r="AB652" s="12" t="s">
        <v>4728</v>
      </c>
      <c r="AC652" s="12" t="s">
        <v>4729</v>
      </c>
      <c r="AD652" s="12" t="s">
        <v>4661</v>
      </c>
      <c r="AE652" s="8" t="s">
        <v>4662</v>
      </c>
      <c r="AF652" s="8" t="s">
        <v>4486</v>
      </c>
      <c r="AG652" s="8" t="s">
        <v>4498</v>
      </c>
      <c r="AH652" s="8" t="s">
        <v>654</v>
      </c>
      <c r="AI652" s="8" t="s">
        <v>66</v>
      </c>
      <c r="AJ652" s="8"/>
      <c r="AK652" s="13" t="s">
        <v>234</v>
      </c>
      <c r="AL652" s="13" t="s">
        <v>1964</v>
      </c>
      <c r="AM652" s="8" t="s">
        <v>4117</v>
      </c>
      <c r="AN652" s="8" t="s">
        <v>4667</v>
      </c>
      <c r="AO652" s="13" t="s">
        <v>4663</v>
      </c>
      <c r="AP652" s="9" t="s">
        <v>4486</v>
      </c>
      <c r="AQ652" s="11">
        <v>22621.0</v>
      </c>
    </row>
    <row r="653">
      <c r="A653" s="8" t="str">
        <f t="shared" si="1"/>
        <v>Mohammed Abubakar</v>
      </c>
      <c r="B653" s="8" t="s">
        <v>4651</v>
      </c>
      <c r="C653" s="8" t="s">
        <v>119</v>
      </c>
      <c r="D653" s="9" t="s">
        <v>4486</v>
      </c>
      <c r="E653" s="8" t="s">
        <v>4652</v>
      </c>
      <c r="F653" s="8" t="s">
        <v>46</v>
      </c>
      <c r="G653" s="8" t="s">
        <v>47</v>
      </c>
      <c r="H653" s="8" t="s">
        <v>4653</v>
      </c>
      <c r="I653" s="8" t="s">
        <v>49</v>
      </c>
      <c r="J653" s="10">
        <v>3.51</v>
      </c>
      <c r="K653" s="8" t="s">
        <v>4654</v>
      </c>
      <c r="L653" s="8" t="s">
        <v>789</v>
      </c>
      <c r="M653" s="8"/>
      <c r="N653" s="8" t="s">
        <v>4730</v>
      </c>
      <c r="O653" s="8" t="s">
        <v>52</v>
      </c>
      <c r="P653" s="8"/>
      <c r="Q653" s="8"/>
      <c r="R653" s="8" t="s">
        <v>4731</v>
      </c>
      <c r="S653" s="8" t="s">
        <v>4732</v>
      </c>
      <c r="T653" s="11" t="str">
        <f t="shared" si="2"/>
        <v>Mohammed Abubakar</v>
      </c>
      <c r="U653" s="8" t="s">
        <v>80</v>
      </c>
      <c r="V653" s="8"/>
      <c r="W653" s="8"/>
      <c r="X653" s="8" t="s">
        <v>4658</v>
      </c>
      <c r="Y653" s="8" t="s">
        <v>60</v>
      </c>
      <c r="Z653" s="12" t="s">
        <v>4659</v>
      </c>
      <c r="AA653" s="8" t="s">
        <v>60</v>
      </c>
      <c r="AB653" s="12" t="s">
        <v>4660</v>
      </c>
      <c r="AC653" s="8" t="s">
        <v>60</v>
      </c>
      <c r="AD653" s="12" t="s">
        <v>4661</v>
      </c>
      <c r="AE653" s="8" t="s">
        <v>4662</v>
      </c>
      <c r="AF653" s="8" t="s">
        <v>4486</v>
      </c>
      <c r="AG653" s="8" t="s">
        <v>4498</v>
      </c>
      <c r="AH653" s="8" t="s">
        <v>654</v>
      </c>
      <c r="AI653" s="8" t="s">
        <v>66</v>
      </c>
      <c r="AJ653" s="8"/>
      <c r="AK653" s="13" t="s">
        <v>234</v>
      </c>
      <c r="AL653" s="13" t="s">
        <v>1964</v>
      </c>
      <c r="AM653" s="8" t="s">
        <v>4117</v>
      </c>
      <c r="AN653" s="8" t="s">
        <v>4667</v>
      </c>
      <c r="AO653" s="13" t="s">
        <v>4663</v>
      </c>
      <c r="AP653" s="15" t="s">
        <v>4486</v>
      </c>
      <c r="AQ653" s="11">
        <v>22621.0</v>
      </c>
    </row>
    <row r="654">
      <c r="A654" s="8" t="str">
        <f t="shared" si="1"/>
        <v>Kiara Grant</v>
      </c>
      <c r="B654" s="8" t="s">
        <v>4651</v>
      </c>
      <c r="C654" s="8" t="s">
        <v>119</v>
      </c>
      <c r="D654" s="9" t="s">
        <v>4486</v>
      </c>
      <c r="E654" s="8" t="s">
        <v>4652</v>
      </c>
      <c r="F654" s="8" t="s">
        <v>46</v>
      </c>
      <c r="G654" s="8" t="s">
        <v>47</v>
      </c>
      <c r="H654" s="8" t="s">
        <v>4653</v>
      </c>
      <c r="I654" s="8" t="s">
        <v>49</v>
      </c>
      <c r="J654" s="10">
        <v>3.51</v>
      </c>
      <c r="K654" s="8" t="s">
        <v>4654</v>
      </c>
      <c r="L654" s="8" t="s">
        <v>789</v>
      </c>
      <c r="M654" s="8"/>
      <c r="N654" s="8" t="s">
        <v>4733</v>
      </c>
      <c r="O654" s="8" t="s">
        <v>52</v>
      </c>
      <c r="P654" s="8"/>
      <c r="Q654" s="8"/>
      <c r="R654" s="8" t="s">
        <v>4734</v>
      </c>
      <c r="S654" s="8" t="s">
        <v>4735</v>
      </c>
      <c r="T654" s="11" t="str">
        <f t="shared" si="2"/>
        <v>Kiara Grant</v>
      </c>
      <c r="U654" s="8" t="s">
        <v>80</v>
      </c>
      <c r="V654" s="8"/>
      <c r="W654" s="8"/>
      <c r="X654" s="8" t="s">
        <v>4658</v>
      </c>
      <c r="Y654" s="8" t="s">
        <v>60</v>
      </c>
      <c r="Z654" s="12" t="s">
        <v>4659</v>
      </c>
      <c r="AA654" s="8" t="s">
        <v>60</v>
      </c>
      <c r="AB654" s="12" t="s">
        <v>4660</v>
      </c>
      <c r="AC654" s="8" t="s">
        <v>60</v>
      </c>
      <c r="AD654" s="12" t="s">
        <v>4661</v>
      </c>
      <c r="AE654" s="8" t="s">
        <v>4662</v>
      </c>
      <c r="AF654" s="8" t="s">
        <v>4486</v>
      </c>
      <c r="AG654" s="8" t="s">
        <v>4498</v>
      </c>
      <c r="AH654" s="8" t="s">
        <v>654</v>
      </c>
      <c r="AI654" s="8" t="s">
        <v>66</v>
      </c>
      <c r="AJ654" s="8"/>
      <c r="AK654" s="13" t="s">
        <v>234</v>
      </c>
      <c r="AL654" s="13" t="s">
        <v>1964</v>
      </c>
      <c r="AM654" s="8" t="s">
        <v>4117</v>
      </c>
      <c r="AN654" s="8" t="s">
        <v>4667</v>
      </c>
      <c r="AO654" s="13" t="s">
        <v>4663</v>
      </c>
      <c r="AP654" s="15" t="s">
        <v>4486</v>
      </c>
      <c r="AQ654" s="11">
        <v>22621.0</v>
      </c>
    </row>
    <row r="655">
      <c r="A655" s="8" t="str">
        <f t="shared" si="1"/>
        <v>Wyatt Rhoads</v>
      </c>
      <c r="B655" s="8" t="s">
        <v>4736</v>
      </c>
      <c r="C655" s="8" t="s">
        <v>1432</v>
      </c>
      <c r="D655" s="9" t="s">
        <v>4486</v>
      </c>
      <c r="E655" s="8" t="s">
        <v>4487</v>
      </c>
      <c r="F655" s="8" t="s">
        <v>46</v>
      </c>
      <c r="G655" s="8" t="s">
        <v>47</v>
      </c>
      <c r="H655" s="8" t="s">
        <v>4737</v>
      </c>
      <c r="I655" s="8" t="s">
        <v>49</v>
      </c>
      <c r="J655" s="10">
        <v>3.62</v>
      </c>
      <c r="K655" s="8" t="s">
        <v>4738</v>
      </c>
      <c r="L655" s="8" t="s">
        <v>4739</v>
      </c>
      <c r="M655" s="8" t="s">
        <v>86</v>
      </c>
      <c r="N655" s="8" t="s">
        <v>4740</v>
      </c>
      <c r="O655" s="8" t="s">
        <v>52</v>
      </c>
      <c r="P655" s="8"/>
      <c r="Q655" s="8"/>
      <c r="R655" s="8" t="s">
        <v>4741</v>
      </c>
      <c r="S655" s="8" t="s">
        <v>4742</v>
      </c>
      <c r="T655" s="11" t="str">
        <f t="shared" si="2"/>
        <v>Wyatt Rhoads</v>
      </c>
      <c r="U655" s="8" t="s">
        <v>3855</v>
      </c>
      <c r="V655" s="8" t="s">
        <v>4743</v>
      </c>
      <c r="W655" s="8"/>
      <c r="X655" s="8" t="s">
        <v>4744</v>
      </c>
      <c r="Y655" s="12" t="s">
        <v>4745</v>
      </c>
      <c r="Z655" s="12" t="s">
        <v>4746</v>
      </c>
      <c r="AA655" s="8" t="s">
        <v>60</v>
      </c>
      <c r="AB655" s="12" t="s">
        <v>4747</v>
      </c>
      <c r="AC655" s="8" t="s">
        <v>60</v>
      </c>
      <c r="AD655" s="12" t="s">
        <v>4748</v>
      </c>
      <c r="AE655" s="8" t="s">
        <v>4749</v>
      </c>
      <c r="AF655" s="8" t="s">
        <v>4487</v>
      </c>
      <c r="AG655" s="8" t="s">
        <v>4498</v>
      </c>
      <c r="AH655" s="8" t="s">
        <v>654</v>
      </c>
      <c r="AI655" s="8" t="s">
        <v>66</v>
      </c>
      <c r="AJ655" s="8" t="s">
        <v>86</v>
      </c>
      <c r="AK655" s="13" t="s">
        <v>1964</v>
      </c>
      <c r="AL655" s="13" t="s">
        <v>3002</v>
      </c>
      <c r="AM655" s="8" t="s">
        <v>480</v>
      </c>
      <c r="AN655" s="8" t="s">
        <v>4750</v>
      </c>
      <c r="AO655" s="13" t="s">
        <v>4751</v>
      </c>
      <c r="AP655" s="9" t="s">
        <v>4487</v>
      </c>
      <c r="AQ655" s="11">
        <v>15826.0</v>
      </c>
    </row>
    <row r="656">
      <c r="A656" s="8" t="str">
        <f t="shared" si="1"/>
        <v>Joe Franklin</v>
      </c>
      <c r="B656" s="8" t="s">
        <v>4736</v>
      </c>
      <c r="C656" s="8" t="s">
        <v>1432</v>
      </c>
      <c r="D656" s="9" t="s">
        <v>4486</v>
      </c>
      <c r="E656" s="8" t="s">
        <v>4487</v>
      </c>
      <c r="F656" s="8" t="s">
        <v>46</v>
      </c>
      <c r="G656" s="8" t="s">
        <v>47</v>
      </c>
      <c r="H656" s="8" t="s">
        <v>4737</v>
      </c>
      <c r="I656" s="8" t="s">
        <v>49</v>
      </c>
      <c r="J656" s="10">
        <v>3.62</v>
      </c>
      <c r="K656" s="8" t="s">
        <v>4738</v>
      </c>
      <c r="L656" s="8" t="s">
        <v>4739</v>
      </c>
      <c r="M656" s="8" t="s">
        <v>86</v>
      </c>
      <c r="N656" s="8" t="s">
        <v>4752</v>
      </c>
      <c r="O656" s="8" t="s">
        <v>52</v>
      </c>
      <c r="P656" s="8"/>
      <c r="Q656" s="8"/>
      <c r="R656" s="8" t="s">
        <v>1075</v>
      </c>
      <c r="S656" s="8" t="s">
        <v>2507</v>
      </c>
      <c r="T656" s="11" t="str">
        <f t="shared" si="2"/>
        <v>Joe Franklin</v>
      </c>
      <c r="U656" s="8" t="s">
        <v>3873</v>
      </c>
      <c r="V656" s="8" t="s">
        <v>4753</v>
      </c>
      <c r="W656" s="8" t="s">
        <v>4754</v>
      </c>
      <c r="X656" s="8" t="s">
        <v>4744</v>
      </c>
      <c r="Y656" s="8" t="s">
        <v>60</v>
      </c>
      <c r="Z656" s="12" t="s">
        <v>4746</v>
      </c>
      <c r="AA656" s="8" t="s">
        <v>60</v>
      </c>
      <c r="AB656" s="12" t="s">
        <v>4747</v>
      </c>
      <c r="AC656" s="8" t="s">
        <v>60</v>
      </c>
      <c r="AD656" s="12" t="s">
        <v>4748</v>
      </c>
      <c r="AE656" s="8" t="s">
        <v>4749</v>
      </c>
      <c r="AF656" s="8" t="s">
        <v>4487</v>
      </c>
      <c r="AG656" s="8" t="s">
        <v>4498</v>
      </c>
      <c r="AH656" s="8" t="s">
        <v>654</v>
      </c>
      <c r="AI656" s="8" t="s">
        <v>66</v>
      </c>
      <c r="AJ656" s="8" t="s">
        <v>86</v>
      </c>
      <c r="AK656" s="13" t="s">
        <v>1964</v>
      </c>
      <c r="AL656" s="13" t="s">
        <v>3002</v>
      </c>
      <c r="AM656" s="8" t="s">
        <v>480</v>
      </c>
      <c r="AN656" s="8" t="s">
        <v>4750</v>
      </c>
      <c r="AO656" s="13" t="s">
        <v>4751</v>
      </c>
      <c r="AP656" s="9" t="s">
        <v>4487</v>
      </c>
      <c r="AQ656" s="11">
        <v>15826.0</v>
      </c>
    </row>
    <row r="657">
      <c r="A657" s="8" t="str">
        <f t="shared" si="1"/>
        <v>Brianna McCarthy</v>
      </c>
      <c r="B657" s="8" t="s">
        <v>4736</v>
      </c>
      <c r="C657" s="8" t="s">
        <v>1432</v>
      </c>
      <c r="D657" s="9" t="s">
        <v>4486</v>
      </c>
      <c r="E657" s="8" t="s">
        <v>4487</v>
      </c>
      <c r="F657" s="8" t="s">
        <v>46</v>
      </c>
      <c r="G657" s="8" t="s">
        <v>47</v>
      </c>
      <c r="H657" s="8" t="s">
        <v>4737</v>
      </c>
      <c r="I657" s="8" t="s">
        <v>49</v>
      </c>
      <c r="J657" s="10">
        <v>3.62</v>
      </c>
      <c r="K657" s="8" t="s">
        <v>4738</v>
      </c>
      <c r="L657" s="8" t="s">
        <v>4739</v>
      </c>
      <c r="M657" s="8"/>
      <c r="N657" s="8" t="s">
        <v>4755</v>
      </c>
      <c r="O657" s="8" t="s">
        <v>52</v>
      </c>
      <c r="P657" s="8"/>
      <c r="Q657" s="8"/>
      <c r="R657" s="8" t="s">
        <v>4756</v>
      </c>
      <c r="S657" s="8" t="s">
        <v>4757</v>
      </c>
      <c r="T657" s="11" t="str">
        <f t="shared" si="2"/>
        <v>Brianna McCarthy</v>
      </c>
      <c r="U657" s="8" t="s">
        <v>149</v>
      </c>
      <c r="V657" s="8" t="s">
        <v>4758</v>
      </c>
      <c r="W657" s="8" t="s">
        <v>4759</v>
      </c>
      <c r="X657" s="8" t="s">
        <v>4744</v>
      </c>
      <c r="Y657" s="8" t="s">
        <v>60</v>
      </c>
      <c r="Z657" s="12" t="s">
        <v>4746</v>
      </c>
      <c r="AA657" s="12" t="s">
        <v>4760</v>
      </c>
      <c r="AB657" s="12" t="s">
        <v>4747</v>
      </c>
      <c r="AC657" s="12" t="s">
        <v>4761</v>
      </c>
      <c r="AD657" s="12" t="s">
        <v>4748</v>
      </c>
      <c r="AE657" s="8" t="s">
        <v>4749</v>
      </c>
      <c r="AF657" s="8" t="s">
        <v>4487</v>
      </c>
      <c r="AG657" s="8" t="s">
        <v>4498</v>
      </c>
      <c r="AH657" s="8" t="s">
        <v>654</v>
      </c>
      <c r="AI657" s="8" t="s">
        <v>66</v>
      </c>
      <c r="AJ657" s="8"/>
      <c r="AK657" s="8" t="s">
        <v>1964</v>
      </c>
      <c r="AL657" s="8" t="s">
        <v>3002</v>
      </c>
      <c r="AM657" s="8" t="s">
        <v>480</v>
      </c>
      <c r="AN657" s="8" t="s">
        <v>4750</v>
      </c>
      <c r="AO657" s="8" t="s">
        <v>4751</v>
      </c>
      <c r="AP657" s="9" t="s">
        <v>4487</v>
      </c>
      <c r="AQ657" s="11">
        <v>15826.0</v>
      </c>
    </row>
    <row r="658">
      <c r="A658" s="8" t="str">
        <f t="shared" si="1"/>
        <v>Cory Martin</v>
      </c>
      <c r="B658" s="8" t="s">
        <v>4736</v>
      </c>
      <c r="C658" s="8" t="s">
        <v>1432</v>
      </c>
      <c r="D658" s="9" t="s">
        <v>4486</v>
      </c>
      <c r="E658" s="8" t="s">
        <v>4487</v>
      </c>
      <c r="F658" s="8" t="s">
        <v>46</v>
      </c>
      <c r="G658" s="8" t="s">
        <v>47</v>
      </c>
      <c r="H658" s="8" t="s">
        <v>4737</v>
      </c>
      <c r="I658" s="8" t="s">
        <v>49</v>
      </c>
      <c r="J658" s="10">
        <v>3.62</v>
      </c>
      <c r="K658" s="8" t="s">
        <v>4738</v>
      </c>
      <c r="L658" s="8" t="s">
        <v>4739</v>
      </c>
      <c r="M658" s="8" t="s">
        <v>86</v>
      </c>
      <c r="N658" s="8" t="s">
        <v>4762</v>
      </c>
      <c r="O658" s="8" t="s">
        <v>52</v>
      </c>
      <c r="P658" s="8"/>
      <c r="Q658" s="8"/>
      <c r="R658" s="8" t="s">
        <v>1168</v>
      </c>
      <c r="S658" s="8" t="s">
        <v>922</v>
      </c>
      <c r="T658" s="11" t="str">
        <f t="shared" si="2"/>
        <v>Cory Martin</v>
      </c>
      <c r="U658" s="8" t="s">
        <v>160</v>
      </c>
      <c r="V658" s="8" t="s">
        <v>4763</v>
      </c>
      <c r="W658" s="8" t="s">
        <v>4764</v>
      </c>
      <c r="X658" s="8" t="s">
        <v>4744</v>
      </c>
      <c r="Y658" s="8" t="s">
        <v>60</v>
      </c>
      <c r="Z658" s="12" t="s">
        <v>4746</v>
      </c>
      <c r="AA658" s="12" t="s">
        <v>4765</v>
      </c>
      <c r="AB658" s="12" t="s">
        <v>4747</v>
      </c>
      <c r="AC658" s="8" t="s">
        <v>60</v>
      </c>
      <c r="AD658" s="12" t="s">
        <v>4748</v>
      </c>
      <c r="AE658" s="8" t="s">
        <v>4749</v>
      </c>
      <c r="AF658" s="8" t="s">
        <v>4487</v>
      </c>
      <c r="AG658" s="8" t="s">
        <v>4498</v>
      </c>
      <c r="AH658" s="8" t="s">
        <v>654</v>
      </c>
      <c r="AI658" s="8" t="s">
        <v>66</v>
      </c>
      <c r="AJ658" s="8" t="s">
        <v>86</v>
      </c>
      <c r="AK658" s="13" t="s">
        <v>1964</v>
      </c>
      <c r="AL658" s="13" t="s">
        <v>3002</v>
      </c>
      <c r="AM658" s="8" t="s">
        <v>480</v>
      </c>
      <c r="AN658" s="8" t="s">
        <v>4750</v>
      </c>
      <c r="AO658" s="13" t="s">
        <v>4751</v>
      </c>
      <c r="AP658" s="9" t="s">
        <v>4487</v>
      </c>
      <c r="AQ658" s="11">
        <v>15826.0</v>
      </c>
    </row>
    <row r="659">
      <c r="A659" s="8" t="str">
        <f t="shared" si="1"/>
        <v>Ronnie Williams</v>
      </c>
      <c r="B659" s="8" t="s">
        <v>4736</v>
      </c>
      <c r="C659" s="8" t="s">
        <v>1432</v>
      </c>
      <c r="D659" s="9" t="s">
        <v>4486</v>
      </c>
      <c r="E659" s="8" t="s">
        <v>4487</v>
      </c>
      <c r="F659" s="8" t="s">
        <v>46</v>
      </c>
      <c r="G659" s="8" t="s">
        <v>47</v>
      </c>
      <c r="H659" s="8" t="s">
        <v>4737</v>
      </c>
      <c r="I659" s="8" t="s">
        <v>49</v>
      </c>
      <c r="J659" s="10">
        <v>3.62</v>
      </c>
      <c r="K659" s="8" t="s">
        <v>4738</v>
      </c>
      <c r="L659" s="8" t="s">
        <v>4739</v>
      </c>
      <c r="M659" s="8" t="s">
        <v>86</v>
      </c>
      <c r="N659" s="8" t="s">
        <v>4766</v>
      </c>
      <c r="O659" s="8" t="s">
        <v>52</v>
      </c>
      <c r="P659" s="8"/>
      <c r="Q659" s="8"/>
      <c r="R659" s="8" t="s">
        <v>4665</v>
      </c>
      <c r="S659" s="8" t="s">
        <v>1878</v>
      </c>
      <c r="T659" s="11" t="str">
        <f t="shared" si="2"/>
        <v>Ronnie Williams</v>
      </c>
      <c r="U659" s="8" t="s">
        <v>167</v>
      </c>
      <c r="V659" s="8" t="s">
        <v>4767</v>
      </c>
      <c r="W659" s="8"/>
      <c r="X659" s="8" t="s">
        <v>4744</v>
      </c>
      <c r="Y659" s="8" t="s">
        <v>60</v>
      </c>
      <c r="Z659" s="12" t="s">
        <v>4746</v>
      </c>
      <c r="AA659" s="8" t="s">
        <v>60</v>
      </c>
      <c r="AB659" s="12" t="s">
        <v>4747</v>
      </c>
      <c r="AC659" s="8" t="s">
        <v>60</v>
      </c>
      <c r="AD659" s="12" t="s">
        <v>4748</v>
      </c>
      <c r="AE659" s="8" t="s">
        <v>4749</v>
      </c>
      <c r="AF659" s="8" t="s">
        <v>4487</v>
      </c>
      <c r="AG659" s="8" t="s">
        <v>4498</v>
      </c>
      <c r="AH659" s="8" t="s">
        <v>654</v>
      </c>
      <c r="AI659" s="8" t="s">
        <v>66</v>
      </c>
      <c r="AJ659" s="8" t="s">
        <v>86</v>
      </c>
      <c r="AK659" s="13" t="s">
        <v>1964</v>
      </c>
      <c r="AL659" s="13" t="s">
        <v>3002</v>
      </c>
      <c r="AM659" s="8" t="s">
        <v>480</v>
      </c>
      <c r="AN659" s="8" t="s">
        <v>4750</v>
      </c>
      <c r="AO659" s="13" t="s">
        <v>4751</v>
      </c>
      <c r="AP659" s="9" t="s">
        <v>4487</v>
      </c>
      <c r="AQ659" s="11">
        <v>15826.0</v>
      </c>
    </row>
    <row r="660">
      <c r="A660" s="8" t="str">
        <f t="shared" si="1"/>
        <v>Brooke Rasnick</v>
      </c>
      <c r="B660" s="8" t="s">
        <v>4736</v>
      </c>
      <c r="C660" s="8" t="s">
        <v>1432</v>
      </c>
      <c r="D660" s="9" t="s">
        <v>4486</v>
      </c>
      <c r="E660" s="8" t="s">
        <v>4487</v>
      </c>
      <c r="F660" s="8" t="s">
        <v>46</v>
      </c>
      <c r="G660" s="8" t="s">
        <v>47</v>
      </c>
      <c r="H660" s="8" t="s">
        <v>4737</v>
      </c>
      <c r="I660" s="8" t="s">
        <v>49</v>
      </c>
      <c r="J660" s="10">
        <v>3.62</v>
      </c>
      <c r="K660" s="8" t="s">
        <v>4738</v>
      </c>
      <c r="L660" s="8" t="s">
        <v>4739</v>
      </c>
      <c r="M660" s="8" t="s">
        <v>86</v>
      </c>
      <c r="N660" s="8" t="s">
        <v>4768</v>
      </c>
      <c r="O660" s="8" t="s">
        <v>52</v>
      </c>
      <c r="P660" s="8"/>
      <c r="Q660" s="8"/>
      <c r="R660" s="8" t="s">
        <v>2200</v>
      </c>
      <c r="S660" s="8" t="s">
        <v>4769</v>
      </c>
      <c r="T660" s="11" t="str">
        <f t="shared" si="2"/>
        <v>Brooke Rasnick</v>
      </c>
      <c r="U660" s="8" t="s">
        <v>247</v>
      </c>
      <c r="V660" s="8" t="s">
        <v>4770</v>
      </c>
      <c r="W660" s="8" t="s">
        <v>4771</v>
      </c>
      <c r="X660" s="8" t="s">
        <v>4744</v>
      </c>
      <c r="Y660" s="12" t="s">
        <v>4772</v>
      </c>
      <c r="Z660" s="12" t="s">
        <v>4746</v>
      </c>
      <c r="AA660" s="8" t="s">
        <v>60</v>
      </c>
      <c r="AB660" s="12" t="s">
        <v>4747</v>
      </c>
      <c r="AC660" s="12" t="s">
        <v>4773</v>
      </c>
      <c r="AD660" s="12" t="s">
        <v>4748</v>
      </c>
      <c r="AE660" s="8" t="s">
        <v>4749</v>
      </c>
      <c r="AF660" s="8" t="s">
        <v>4487</v>
      </c>
      <c r="AG660" s="8" t="s">
        <v>4498</v>
      </c>
      <c r="AH660" s="8" t="s">
        <v>654</v>
      </c>
      <c r="AI660" s="8" t="s">
        <v>66</v>
      </c>
      <c r="AJ660" s="8" t="s">
        <v>86</v>
      </c>
      <c r="AK660" s="13" t="s">
        <v>1964</v>
      </c>
      <c r="AL660" s="13" t="s">
        <v>3002</v>
      </c>
      <c r="AM660" s="8" t="s">
        <v>480</v>
      </c>
      <c r="AN660" s="8" t="s">
        <v>4750</v>
      </c>
      <c r="AO660" s="13" t="s">
        <v>4751</v>
      </c>
      <c r="AP660" s="9" t="s">
        <v>4487</v>
      </c>
      <c r="AQ660" s="11">
        <v>15826.0</v>
      </c>
    </row>
    <row r="661">
      <c r="A661" s="8" t="str">
        <f t="shared" si="1"/>
        <v>Bob Thurnhoffer</v>
      </c>
      <c r="B661" s="8" t="s">
        <v>4736</v>
      </c>
      <c r="C661" s="8" t="s">
        <v>1432</v>
      </c>
      <c r="D661" s="9" t="s">
        <v>4486</v>
      </c>
      <c r="E661" s="8" t="s">
        <v>4487</v>
      </c>
      <c r="F661" s="8" t="s">
        <v>46</v>
      </c>
      <c r="G661" s="8" t="s">
        <v>47</v>
      </c>
      <c r="H661" s="8" t="s">
        <v>4737</v>
      </c>
      <c r="I661" s="8" t="s">
        <v>49</v>
      </c>
      <c r="J661" s="10">
        <v>3.62</v>
      </c>
      <c r="K661" s="8" t="s">
        <v>4738</v>
      </c>
      <c r="L661" s="8" t="s">
        <v>4739</v>
      </c>
      <c r="M661" s="8" t="s">
        <v>86</v>
      </c>
      <c r="N661" s="8" t="s">
        <v>4774</v>
      </c>
      <c r="O661" s="8" t="s">
        <v>52</v>
      </c>
      <c r="P661" s="8"/>
      <c r="Q661" s="8"/>
      <c r="R661" s="8" t="s">
        <v>251</v>
      </c>
      <c r="S661" s="8" t="s">
        <v>4775</v>
      </c>
      <c r="T661" s="11" t="str">
        <f t="shared" si="2"/>
        <v>Bob Thurnhoffer</v>
      </c>
      <c r="U661" s="8" t="s">
        <v>386</v>
      </c>
      <c r="V661" s="8" t="s">
        <v>4776</v>
      </c>
      <c r="W661" s="8"/>
      <c r="X661" s="8" t="s">
        <v>4744</v>
      </c>
      <c r="Y661" s="12" t="s">
        <v>4777</v>
      </c>
      <c r="Z661" s="12" t="s">
        <v>4746</v>
      </c>
      <c r="AA661" s="8" t="s">
        <v>60</v>
      </c>
      <c r="AB661" s="12" t="s">
        <v>4747</v>
      </c>
      <c r="AC661" s="12" t="s">
        <v>4778</v>
      </c>
      <c r="AD661" s="12" t="s">
        <v>4748</v>
      </c>
      <c r="AE661" s="8" t="s">
        <v>4749</v>
      </c>
      <c r="AF661" s="8" t="s">
        <v>4487</v>
      </c>
      <c r="AG661" s="8" t="s">
        <v>4498</v>
      </c>
      <c r="AH661" s="8" t="s">
        <v>654</v>
      </c>
      <c r="AI661" s="8" t="s">
        <v>66</v>
      </c>
      <c r="AJ661" s="8" t="s">
        <v>86</v>
      </c>
      <c r="AK661" s="13" t="s">
        <v>1964</v>
      </c>
      <c r="AL661" s="13" t="s">
        <v>3002</v>
      </c>
      <c r="AM661" s="8" t="s">
        <v>480</v>
      </c>
      <c r="AN661" s="8" t="s">
        <v>4750</v>
      </c>
      <c r="AO661" s="13" t="s">
        <v>4751</v>
      </c>
      <c r="AP661" s="9" t="s">
        <v>4487</v>
      </c>
      <c r="AQ661" s="11">
        <v>15826.0</v>
      </c>
    </row>
    <row r="662">
      <c r="A662" s="8" t="str">
        <f t="shared" si="1"/>
        <v>Baylee Mires</v>
      </c>
      <c r="B662" s="8" t="s">
        <v>4736</v>
      </c>
      <c r="C662" s="8" t="s">
        <v>1432</v>
      </c>
      <c r="D662" s="9" t="s">
        <v>4486</v>
      </c>
      <c r="E662" s="8" t="s">
        <v>4487</v>
      </c>
      <c r="F662" s="8" t="s">
        <v>46</v>
      </c>
      <c r="G662" s="8" t="s">
        <v>47</v>
      </c>
      <c r="H662" s="8" t="s">
        <v>4737</v>
      </c>
      <c r="I662" s="8" t="s">
        <v>49</v>
      </c>
      <c r="J662" s="10">
        <v>3.62</v>
      </c>
      <c r="K662" s="8" t="s">
        <v>4738</v>
      </c>
      <c r="L662" s="8" t="s">
        <v>4739</v>
      </c>
      <c r="M662" s="8" t="s">
        <v>86</v>
      </c>
      <c r="N662" s="8" t="s">
        <v>4779</v>
      </c>
      <c r="O662" s="8" t="s">
        <v>52</v>
      </c>
      <c r="P662" s="8"/>
      <c r="Q662" s="8"/>
      <c r="R662" s="8" t="s">
        <v>4780</v>
      </c>
      <c r="S662" s="8" t="s">
        <v>4781</v>
      </c>
      <c r="T662" s="11" t="str">
        <f t="shared" si="2"/>
        <v>Baylee Mires</v>
      </c>
      <c r="U662" s="8" t="s">
        <v>106</v>
      </c>
      <c r="V662" s="8" t="s">
        <v>4782</v>
      </c>
      <c r="W662" s="8"/>
      <c r="X662" s="8" t="s">
        <v>4744</v>
      </c>
      <c r="Y662" s="12" t="s">
        <v>4783</v>
      </c>
      <c r="Z662" s="12" t="s">
        <v>4746</v>
      </c>
      <c r="AA662" s="8" t="s">
        <v>60</v>
      </c>
      <c r="AB662" s="12" t="s">
        <v>4747</v>
      </c>
      <c r="AC662" s="12" t="s">
        <v>4784</v>
      </c>
      <c r="AD662" s="12" t="s">
        <v>4748</v>
      </c>
      <c r="AE662" s="8" t="s">
        <v>4749</v>
      </c>
      <c r="AF662" s="8" t="s">
        <v>4487</v>
      </c>
      <c r="AG662" s="8" t="s">
        <v>4498</v>
      </c>
      <c r="AH662" s="8" t="s">
        <v>654</v>
      </c>
      <c r="AI662" s="8" t="s">
        <v>66</v>
      </c>
      <c r="AJ662" s="8" t="s">
        <v>86</v>
      </c>
      <c r="AK662" s="13" t="s">
        <v>1964</v>
      </c>
      <c r="AL662" s="13" t="s">
        <v>3002</v>
      </c>
      <c r="AM662" s="8" t="s">
        <v>480</v>
      </c>
      <c r="AN662" s="8" t="s">
        <v>4750</v>
      </c>
      <c r="AO662" s="13" t="s">
        <v>4751</v>
      </c>
      <c r="AP662" s="9" t="s">
        <v>4487</v>
      </c>
      <c r="AQ662" s="11">
        <v>15826.0</v>
      </c>
    </row>
    <row r="663">
      <c r="A663" s="8" t="str">
        <f t="shared" si="1"/>
        <v>Lee Wood</v>
      </c>
      <c r="B663" s="8" t="s">
        <v>4785</v>
      </c>
      <c r="C663" s="8" t="s">
        <v>178</v>
      </c>
      <c r="D663" s="9" t="s">
        <v>4486</v>
      </c>
      <c r="E663" s="8" t="s">
        <v>4786</v>
      </c>
      <c r="F663" s="8" t="s">
        <v>46</v>
      </c>
      <c r="G663" s="8" t="s">
        <v>47</v>
      </c>
      <c r="H663" s="8" t="s">
        <v>4787</v>
      </c>
      <c r="I663" s="8" t="s">
        <v>49</v>
      </c>
      <c r="J663" s="10">
        <v>3.39</v>
      </c>
      <c r="K663" s="8" t="s">
        <v>4788</v>
      </c>
      <c r="L663" s="8"/>
      <c r="M663" s="8"/>
      <c r="N663" s="8" t="s">
        <v>4789</v>
      </c>
      <c r="O663" s="8" t="s">
        <v>52</v>
      </c>
      <c r="P663" s="8" t="s">
        <v>490</v>
      </c>
      <c r="Q663" s="8"/>
      <c r="R663" s="8" t="s">
        <v>4790</v>
      </c>
      <c r="S663" s="8" t="s">
        <v>1947</v>
      </c>
      <c r="T663" s="11" t="str">
        <f t="shared" si="2"/>
        <v>Lee Wood</v>
      </c>
      <c r="U663" s="8" t="s">
        <v>311</v>
      </c>
      <c r="V663" s="8" t="s">
        <v>4791</v>
      </c>
      <c r="W663" s="8"/>
      <c r="X663" s="8" t="s">
        <v>4792</v>
      </c>
      <c r="Y663" s="8" t="s">
        <v>60</v>
      </c>
      <c r="Z663" s="12" t="s">
        <v>4793</v>
      </c>
      <c r="AA663" s="8" t="s">
        <v>60</v>
      </c>
      <c r="AB663" s="12" t="s">
        <v>4794</v>
      </c>
      <c r="AC663" s="8" t="s">
        <v>60</v>
      </c>
      <c r="AD663" s="12" t="s">
        <v>4795</v>
      </c>
      <c r="AE663" s="8"/>
      <c r="AF663" s="8" t="s">
        <v>4796</v>
      </c>
      <c r="AG663" s="8" t="s">
        <v>4498</v>
      </c>
      <c r="AH663" s="8" t="s">
        <v>134</v>
      </c>
      <c r="AI663" s="8" t="s">
        <v>66</v>
      </c>
      <c r="AJ663" s="8"/>
      <c r="AK663" s="13" t="s">
        <v>3913</v>
      </c>
      <c r="AL663" s="13" t="s">
        <v>420</v>
      </c>
      <c r="AM663" s="8" t="s">
        <v>1379</v>
      </c>
      <c r="AN663" s="8" t="s">
        <v>4797</v>
      </c>
      <c r="AO663" s="13" t="s">
        <v>4798</v>
      </c>
      <c r="AP663" s="9" t="s">
        <v>4796</v>
      </c>
      <c r="AQ663" s="11">
        <v>17595.0</v>
      </c>
    </row>
    <row r="664">
      <c r="A664" s="8" t="str">
        <f t="shared" si="1"/>
        <v>Lauren Zaglifa</v>
      </c>
      <c r="B664" s="8" t="s">
        <v>4785</v>
      </c>
      <c r="C664" s="8" t="s">
        <v>178</v>
      </c>
      <c r="D664" s="9" t="s">
        <v>4486</v>
      </c>
      <c r="E664" s="8" t="s">
        <v>4786</v>
      </c>
      <c r="F664" s="8" t="s">
        <v>46</v>
      </c>
      <c r="G664" s="8" t="s">
        <v>47</v>
      </c>
      <c r="H664" s="8" t="s">
        <v>4787</v>
      </c>
      <c r="I664" s="8" t="s">
        <v>49</v>
      </c>
      <c r="J664" s="10">
        <v>3.39</v>
      </c>
      <c r="K664" s="8" t="s">
        <v>4788</v>
      </c>
      <c r="L664" s="8"/>
      <c r="M664" s="8"/>
      <c r="N664" s="8" t="s">
        <v>4799</v>
      </c>
      <c r="O664" s="8" t="s">
        <v>52</v>
      </c>
      <c r="P664" s="8"/>
      <c r="Q664" s="8"/>
      <c r="R664" s="8" t="s">
        <v>1301</v>
      </c>
      <c r="S664" s="8" t="s">
        <v>4800</v>
      </c>
      <c r="T664" s="11" t="str">
        <f t="shared" si="2"/>
        <v>Lauren Zaglifa</v>
      </c>
      <c r="U664" s="8" t="s">
        <v>247</v>
      </c>
      <c r="V664" s="8" t="s">
        <v>4801</v>
      </c>
      <c r="W664" s="8"/>
      <c r="X664" s="8" t="s">
        <v>4792</v>
      </c>
      <c r="Y664" s="8" t="s">
        <v>60</v>
      </c>
      <c r="Z664" s="12" t="s">
        <v>4793</v>
      </c>
      <c r="AA664" s="8" t="s">
        <v>60</v>
      </c>
      <c r="AB664" s="12" t="s">
        <v>4794</v>
      </c>
      <c r="AC664" s="12" t="s">
        <v>4802</v>
      </c>
      <c r="AD664" s="12" t="s">
        <v>4795</v>
      </c>
      <c r="AE664" s="8"/>
      <c r="AF664" s="8" t="s">
        <v>4796</v>
      </c>
      <c r="AG664" s="8" t="s">
        <v>4498</v>
      </c>
      <c r="AH664" s="8" t="s">
        <v>134</v>
      </c>
      <c r="AI664" s="8" t="s">
        <v>66</v>
      </c>
      <c r="AJ664" s="8"/>
      <c r="AK664" s="13" t="s">
        <v>3913</v>
      </c>
      <c r="AL664" s="13" t="s">
        <v>420</v>
      </c>
      <c r="AM664" s="8" t="s">
        <v>1379</v>
      </c>
      <c r="AN664" s="8" t="s">
        <v>4797</v>
      </c>
      <c r="AO664" s="13" t="s">
        <v>4798</v>
      </c>
      <c r="AP664" s="9" t="s">
        <v>4796</v>
      </c>
      <c r="AQ664" s="11">
        <v>17595.0</v>
      </c>
    </row>
    <row r="665">
      <c r="A665" s="8" t="str">
        <f t="shared" si="1"/>
        <v>Ron Becht</v>
      </c>
      <c r="B665" s="8" t="s">
        <v>4785</v>
      </c>
      <c r="C665" s="8" t="s">
        <v>178</v>
      </c>
      <c r="D665" s="9" t="s">
        <v>4486</v>
      </c>
      <c r="E665" s="8" t="s">
        <v>4786</v>
      </c>
      <c r="F665" s="8" t="s">
        <v>46</v>
      </c>
      <c r="G665" s="8" t="s">
        <v>47</v>
      </c>
      <c r="H665" s="8" t="s">
        <v>4787</v>
      </c>
      <c r="I665" s="8" t="s">
        <v>49</v>
      </c>
      <c r="J665" s="10">
        <v>3.39</v>
      </c>
      <c r="K665" s="8" t="s">
        <v>4788</v>
      </c>
      <c r="L665" s="8"/>
      <c r="M665" s="8"/>
      <c r="N665" s="8" t="s">
        <v>4803</v>
      </c>
      <c r="O665" s="13" t="s">
        <v>52</v>
      </c>
      <c r="P665" s="8"/>
      <c r="Q665" s="8"/>
      <c r="R665" s="8" t="s">
        <v>467</v>
      </c>
      <c r="S665" s="8" t="s">
        <v>4804</v>
      </c>
      <c r="T665" s="11" t="str">
        <f t="shared" si="2"/>
        <v>Ron Becht</v>
      </c>
      <c r="U665" s="8" t="s">
        <v>106</v>
      </c>
      <c r="V665" s="8" t="s">
        <v>4805</v>
      </c>
      <c r="W665" s="8" t="s">
        <v>4806</v>
      </c>
      <c r="X665" s="13" t="s">
        <v>4792</v>
      </c>
      <c r="Y665" s="8" t="s">
        <v>60</v>
      </c>
      <c r="Z665" s="12" t="s">
        <v>203</v>
      </c>
      <c r="AA665" s="12" t="s">
        <v>4807</v>
      </c>
      <c r="AB665" s="12" t="s">
        <v>204</v>
      </c>
      <c r="AC665" s="8" t="s">
        <v>60</v>
      </c>
      <c r="AD665" s="12" t="s">
        <v>205</v>
      </c>
      <c r="AE665" s="8"/>
      <c r="AF665" s="8" t="s">
        <v>4796</v>
      </c>
      <c r="AG665" s="8" t="s">
        <v>4498</v>
      </c>
      <c r="AH665" s="8" t="s">
        <v>134</v>
      </c>
      <c r="AI665" s="8" t="s">
        <v>66</v>
      </c>
      <c r="AJ665" s="8"/>
      <c r="AK665" s="13" t="s">
        <v>3913</v>
      </c>
      <c r="AL665" s="13" t="s">
        <v>420</v>
      </c>
      <c r="AM665" s="8" t="s">
        <v>1379</v>
      </c>
      <c r="AN665" s="8" t="s">
        <v>4797</v>
      </c>
      <c r="AO665" s="13" t="s">
        <v>4798</v>
      </c>
      <c r="AP665" s="9" t="s">
        <v>4796</v>
      </c>
      <c r="AQ665" s="11">
        <v>17595.0</v>
      </c>
    </row>
    <row r="666">
      <c r="A666" s="8" t="str">
        <f t="shared" si="1"/>
        <v>Jeff Henderson</v>
      </c>
      <c r="B666" s="8" t="s">
        <v>4785</v>
      </c>
      <c r="C666" s="8" t="s">
        <v>178</v>
      </c>
      <c r="D666" s="9" t="s">
        <v>4486</v>
      </c>
      <c r="E666" s="8" t="s">
        <v>4786</v>
      </c>
      <c r="F666" s="8" t="s">
        <v>46</v>
      </c>
      <c r="G666" s="8" t="s">
        <v>47</v>
      </c>
      <c r="H666" s="8" t="s">
        <v>4787</v>
      </c>
      <c r="I666" s="8" t="s">
        <v>49</v>
      </c>
      <c r="J666" s="10">
        <v>3.39</v>
      </c>
      <c r="K666" s="8" t="s">
        <v>4788</v>
      </c>
      <c r="L666" s="8"/>
      <c r="M666" s="8"/>
      <c r="N666" s="8" t="s">
        <v>4808</v>
      </c>
      <c r="O666" s="8" t="s">
        <v>52</v>
      </c>
      <c r="P666" s="8"/>
      <c r="Q666" s="8"/>
      <c r="R666" s="8" t="s">
        <v>1632</v>
      </c>
      <c r="S666" s="8" t="s">
        <v>4809</v>
      </c>
      <c r="T666" s="11" t="str">
        <f t="shared" si="2"/>
        <v>Jeff Henderson</v>
      </c>
      <c r="U666" s="8" t="s">
        <v>80</v>
      </c>
      <c r="V666" s="8"/>
      <c r="W666" s="8"/>
      <c r="X666" s="8" t="s">
        <v>4792</v>
      </c>
      <c r="Y666" s="12" t="s">
        <v>4810</v>
      </c>
      <c r="Z666" s="12" t="s">
        <v>4793</v>
      </c>
      <c r="AA666" s="12" t="s">
        <v>4811</v>
      </c>
      <c r="AB666" s="12" t="s">
        <v>4794</v>
      </c>
      <c r="AC666" s="12" t="s">
        <v>4812</v>
      </c>
      <c r="AD666" s="12" t="s">
        <v>4795</v>
      </c>
      <c r="AE666" s="8"/>
      <c r="AF666" s="8" t="s">
        <v>4796</v>
      </c>
      <c r="AG666" s="8" t="s">
        <v>4498</v>
      </c>
      <c r="AH666" s="8" t="s">
        <v>134</v>
      </c>
      <c r="AI666" s="8" t="s">
        <v>66</v>
      </c>
      <c r="AJ666" s="8"/>
      <c r="AK666" s="8" t="s">
        <v>3913</v>
      </c>
      <c r="AL666" s="8" t="s">
        <v>420</v>
      </c>
      <c r="AM666" s="8" t="s">
        <v>1379</v>
      </c>
      <c r="AN666" s="8" t="s">
        <v>4797</v>
      </c>
      <c r="AO666" s="8" t="s">
        <v>4798</v>
      </c>
      <c r="AP666" s="9" t="s">
        <v>4796</v>
      </c>
      <c r="AQ666" s="11">
        <v>17595.0</v>
      </c>
    </row>
    <row r="667">
      <c r="A667" s="8" t="str">
        <f t="shared" si="1"/>
        <v>Director of Track/Cross Country Brent has been removed. </v>
      </c>
      <c r="B667" s="8" t="s">
        <v>4785</v>
      </c>
      <c r="C667" s="8" t="s">
        <v>178</v>
      </c>
      <c r="D667" s="9" t="s">
        <v>4486</v>
      </c>
      <c r="E667" s="8" t="s">
        <v>4786</v>
      </c>
      <c r="F667" s="8" t="s">
        <v>46</v>
      </c>
      <c r="G667" s="8" t="s">
        <v>47</v>
      </c>
      <c r="H667" s="8" t="s">
        <v>4787</v>
      </c>
      <c r="I667" s="8" t="s">
        <v>49</v>
      </c>
      <c r="J667" s="10">
        <v>3.39</v>
      </c>
      <c r="K667" s="8" t="s">
        <v>4788</v>
      </c>
      <c r="L667" s="8" t="s">
        <v>86</v>
      </c>
      <c r="M667" s="8" t="s">
        <v>86</v>
      </c>
      <c r="N667" s="8" t="s">
        <v>4813</v>
      </c>
      <c r="O667" s="8" t="s">
        <v>52</v>
      </c>
      <c r="P667" s="8"/>
      <c r="Q667" s="8" t="s">
        <v>277</v>
      </c>
      <c r="R667" s="8" t="s">
        <v>4814</v>
      </c>
      <c r="S667" s="8"/>
      <c r="T667" s="11" t="str">
        <f t="shared" si="2"/>
        <v>Director of Track/Cross Country Brent has been removed. </v>
      </c>
      <c r="U667" s="8"/>
      <c r="V667" s="8"/>
      <c r="W667" s="8"/>
      <c r="X667" s="8" t="s">
        <v>4792</v>
      </c>
      <c r="Y667" s="8" t="s">
        <v>60</v>
      </c>
      <c r="Z667" s="12" t="s">
        <v>4793</v>
      </c>
      <c r="AA667" s="8" t="s">
        <v>60</v>
      </c>
      <c r="AB667" s="12" t="s">
        <v>4794</v>
      </c>
      <c r="AC667" s="8" t="s">
        <v>60</v>
      </c>
      <c r="AD667" s="12" t="s">
        <v>4795</v>
      </c>
      <c r="AE667" s="8"/>
      <c r="AF667" s="8" t="s">
        <v>4796</v>
      </c>
      <c r="AG667" s="8" t="s">
        <v>4498</v>
      </c>
      <c r="AH667" s="8" t="s">
        <v>134</v>
      </c>
      <c r="AI667" s="8" t="s">
        <v>66</v>
      </c>
      <c r="AJ667" s="8" t="s">
        <v>86</v>
      </c>
      <c r="AK667" s="13" t="s">
        <v>3913</v>
      </c>
      <c r="AL667" s="13" t="s">
        <v>420</v>
      </c>
      <c r="AM667" s="8" t="s">
        <v>1379</v>
      </c>
      <c r="AN667" s="8" t="s">
        <v>4797</v>
      </c>
      <c r="AO667" s="13" t="s">
        <v>4798</v>
      </c>
      <c r="AP667" s="9" t="s">
        <v>4796</v>
      </c>
      <c r="AQ667" s="11">
        <v>17595.0</v>
      </c>
    </row>
    <row r="668">
      <c r="A668" s="8" t="str">
        <f t="shared" si="1"/>
        <v>LaMonte Vaughn Jr.</v>
      </c>
      <c r="B668" s="8" t="s">
        <v>4815</v>
      </c>
      <c r="C668" s="8" t="s">
        <v>43</v>
      </c>
      <c r="D668" s="9" t="s">
        <v>4816</v>
      </c>
      <c r="E668" s="8" t="s">
        <v>4817</v>
      </c>
      <c r="F668" s="8" t="s">
        <v>46</v>
      </c>
      <c r="G668" s="8" t="s">
        <v>47</v>
      </c>
      <c r="H668" s="8" t="s">
        <v>4818</v>
      </c>
      <c r="I668" s="8" t="s">
        <v>49</v>
      </c>
      <c r="J668" s="10">
        <v>2.81</v>
      </c>
      <c r="K668" s="8" t="s">
        <v>4819</v>
      </c>
      <c r="L668" s="8" t="s">
        <v>86</v>
      </c>
      <c r="M668" s="8" t="s">
        <v>86</v>
      </c>
      <c r="N668" s="8" t="s">
        <v>4820</v>
      </c>
      <c r="O668" s="8" t="s">
        <v>52</v>
      </c>
      <c r="P668" s="8"/>
      <c r="Q668" s="8"/>
      <c r="R668" s="8" t="s">
        <v>4821</v>
      </c>
      <c r="S668" s="8" t="s">
        <v>4822</v>
      </c>
      <c r="T668" s="11" t="str">
        <f t="shared" si="2"/>
        <v>LaMonte Vaughn Jr.</v>
      </c>
      <c r="U668" s="8" t="s">
        <v>55</v>
      </c>
      <c r="V668" s="8" t="s">
        <v>4823</v>
      </c>
      <c r="W668" s="8" t="s">
        <v>4824</v>
      </c>
      <c r="X668" s="8" t="s">
        <v>4825</v>
      </c>
      <c r="Y668" s="12" t="s">
        <v>4826</v>
      </c>
      <c r="Z668" s="8" t="s">
        <v>60</v>
      </c>
      <c r="AA668" s="12" t="s">
        <v>4827</v>
      </c>
      <c r="AB668" s="12" t="s">
        <v>4828</v>
      </c>
      <c r="AC668" s="12" t="s">
        <v>4829</v>
      </c>
      <c r="AD668" s="8" t="s">
        <v>60</v>
      </c>
      <c r="AE668" s="8" t="s">
        <v>4830</v>
      </c>
      <c r="AF668" s="8" t="s">
        <v>4831</v>
      </c>
      <c r="AG668" s="8" t="s">
        <v>4832</v>
      </c>
      <c r="AH668" s="8" t="s">
        <v>4581</v>
      </c>
      <c r="AI668" s="8" t="s">
        <v>66</v>
      </c>
      <c r="AJ668" s="8" t="s">
        <v>67</v>
      </c>
      <c r="AK668" s="13" t="s">
        <v>4833</v>
      </c>
      <c r="AL668" s="13" t="s">
        <v>2320</v>
      </c>
      <c r="AM668" s="8" t="s">
        <v>545</v>
      </c>
      <c r="AN668" s="8" t="s">
        <v>4834</v>
      </c>
      <c r="AO668" s="13" t="s">
        <v>4835</v>
      </c>
      <c r="AP668" s="9" t="s">
        <v>4831</v>
      </c>
      <c r="AQ668" s="11">
        <v>3883.0</v>
      </c>
    </row>
    <row r="669">
      <c r="A669" s="8" t="str">
        <f t="shared" si="1"/>
        <v>Tamario Lattin</v>
      </c>
      <c r="B669" s="8" t="s">
        <v>4815</v>
      </c>
      <c r="C669" s="8" t="s">
        <v>43</v>
      </c>
      <c r="D669" s="9" t="s">
        <v>4816</v>
      </c>
      <c r="E669" s="8" t="s">
        <v>4817</v>
      </c>
      <c r="F669" s="8" t="s">
        <v>46</v>
      </c>
      <c r="G669" s="8" t="s">
        <v>47</v>
      </c>
      <c r="H669" s="8" t="s">
        <v>4818</v>
      </c>
      <c r="I669" s="8" t="s">
        <v>49</v>
      </c>
      <c r="J669" s="10">
        <v>2.81</v>
      </c>
      <c r="K669" s="8" t="s">
        <v>4819</v>
      </c>
      <c r="L669" s="8"/>
      <c r="M669" s="8"/>
      <c r="N669" s="8" t="s">
        <v>4836</v>
      </c>
      <c r="O669" s="8" t="s">
        <v>52</v>
      </c>
      <c r="P669" s="8"/>
      <c r="Q669" s="8"/>
      <c r="R669" s="8" t="s">
        <v>4837</v>
      </c>
      <c r="S669" s="8" t="s">
        <v>4838</v>
      </c>
      <c r="T669" s="11" t="str">
        <f t="shared" si="2"/>
        <v>Tamario Lattin</v>
      </c>
      <c r="U669" s="8" t="s">
        <v>80</v>
      </c>
      <c r="V669" s="8"/>
      <c r="W669" s="8"/>
      <c r="X669" s="8" t="s">
        <v>4825</v>
      </c>
      <c r="Y669" s="8" t="s">
        <v>60</v>
      </c>
      <c r="Z669" s="8" t="s">
        <v>60</v>
      </c>
      <c r="AA669" s="8" t="s">
        <v>60</v>
      </c>
      <c r="AB669" s="12" t="s">
        <v>4828</v>
      </c>
      <c r="AC669" s="8" t="s">
        <v>60</v>
      </c>
      <c r="AD669" s="8" t="s">
        <v>60</v>
      </c>
      <c r="AE669" s="8" t="s">
        <v>4830</v>
      </c>
      <c r="AF669" s="8" t="s">
        <v>4831</v>
      </c>
      <c r="AG669" s="8" t="s">
        <v>4832</v>
      </c>
      <c r="AH669" s="8" t="s">
        <v>4581</v>
      </c>
      <c r="AI669" s="8" t="s">
        <v>66</v>
      </c>
      <c r="AJ669" s="8" t="s">
        <v>67</v>
      </c>
      <c r="AK669" s="13" t="s">
        <v>4833</v>
      </c>
      <c r="AL669" s="13" t="s">
        <v>2320</v>
      </c>
      <c r="AM669" s="8" t="s">
        <v>545</v>
      </c>
      <c r="AN669" s="8" t="s">
        <v>4834</v>
      </c>
      <c r="AO669" s="13" t="s">
        <v>4835</v>
      </c>
      <c r="AP669" s="9" t="s">
        <v>4831</v>
      </c>
      <c r="AQ669" s="11">
        <v>3883.0</v>
      </c>
    </row>
    <row r="670">
      <c r="A670" s="8" t="str">
        <f t="shared" si="1"/>
        <v>Vernon Norwood</v>
      </c>
      <c r="B670" s="8" t="s">
        <v>4839</v>
      </c>
      <c r="C670" s="8" t="s">
        <v>119</v>
      </c>
      <c r="D670" s="9" t="s">
        <v>4816</v>
      </c>
      <c r="E670" s="8" t="s">
        <v>4840</v>
      </c>
      <c r="F670" s="8" t="s">
        <v>46</v>
      </c>
      <c r="G670" s="8" t="s">
        <v>47</v>
      </c>
      <c r="H670" s="8" t="s">
        <v>4841</v>
      </c>
      <c r="I670" s="8" t="s">
        <v>49</v>
      </c>
      <c r="J670" s="10">
        <v>3.43</v>
      </c>
      <c r="K670" s="8" t="s">
        <v>4842</v>
      </c>
      <c r="L670" s="8" t="s">
        <v>789</v>
      </c>
      <c r="M670" s="8"/>
      <c r="N670" s="8" t="s">
        <v>4843</v>
      </c>
      <c r="O670" s="8" t="s">
        <v>52</v>
      </c>
      <c r="P670" s="8"/>
      <c r="Q670" s="8"/>
      <c r="R670" s="8" t="s">
        <v>4844</v>
      </c>
      <c r="S670" s="8" t="s">
        <v>4845</v>
      </c>
      <c r="T670" s="11" t="str">
        <f t="shared" si="2"/>
        <v>Vernon Norwood</v>
      </c>
      <c r="U670" s="8" t="s">
        <v>412</v>
      </c>
      <c r="V670" s="8"/>
      <c r="W670" s="8"/>
      <c r="X670" s="8" t="s">
        <v>4846</v>
      </c>
      <c r="Y670" s="12" t="s">
        <v>4847</v>
      </c>
      <c r="Z670" s="12" t="s">
        <v>4848</v>
      </c>
      <c r="AA670" s="8" t="s">
        <v>60</v>
      </c>
      <c r="AB670" s="12" t="s">
        <v>4849</v>
      </c>
      <c r="AC670" s="12" t="s">
        <v>4850</v>
      </c>
      <c r="AD670" s="12" t="s">
        <v>4851</v>
      </c>
      <c r="AE670" s="8" t="s">
        <v>4852</v>
      </c>
      <c r="AF670" s="8" t="s">
        <v>4853</v>
      </c>
      <c r="AG670" s="8" t="s">
        <v>4832</v>
      </c>
      <c r="AH670" s="8" t="s">
        <v>65</v>
      </c>
      <c r="AI670" s="8" t="s">
        <v>66</v>
      </c>
      <c r="AJ670" s="8"/>
      <c r="AK670" s="13" t="s">
        <v>655</v>
      </c>
      <c r="AL670" s="13" t="s">
        <v>234</v>
      </c>
      <c r="AM670" s="8" t="s">
        <v>3057</v>
      </c>
      <c r="AN670" s="8" t="s">
        <v>4854</v>
      </c>
      <c r="AO670" s="13" t="s">
        <v>4855</v>
      </c>
      <c r="AP670" s="9" t="s">
        <v>4853</v>
      </c>
      <c r="AQ670" s="11">
        <v>26118.0</v>
      </c>
    </row>
    <row r="671">
      <c r="A671" s="8" t="str">
        <f t="shared" si="1"/>
        <v>Jimmy Joseph</v>
      </c>
      <c r="B671" s="8" t="s">
        <v>4839</v>
      </c>
      <c r="C671" s="8" t="s">
        <v>119</v>
      </c>
      <c r="D671" s="9" t="s">
        <v>4816</v>
      </c>
      <c r="E671" s="8" t="s">
        <v>4840</v>
      </c>
      <c r="F671" s="8" t="s">
        <v>46</v>
      </c>
      <c r="G671" s="8" t="s">
        <v>47</v>
      </c>
      <c r="H671" s="8" t="s">
        <v>4841</v>
      </c>
      <c r="I671" s="8" t="s">
        <v>49</v>
      </c>
      <c r="J671" s="10">
        <v>3.43</v>
      </c>
      <c r="K671" s="8" t="s">
        <v>4842</v>
      </c>
      <c r="L671" s="8" t="s">
        <v>789</v>
      </c>
      <c r="M671" s="8"/>
      <c r="N671" s="8" t="s">
        <v>4856</v>
      </c>
      <c r="O671" s="8" t="s">
        <v>52</v>
      </c>
      <c r="P671" s="8"/>
      <c r="Q671" s="8"/>
      <c r="R671" s="8" t="s">
        <v>4857</v>
      </c>
      <c r="S671" s="8" t="s">
        <v>4858</v>
      </c>
      <c r="T671" s="11" t="str">
        <f t="shared" si="2"/>
        <v>Jimmy Joseph</v>
      </c>
      <c r="U671" s="8" t="s">
        <v>2416</v>
      </c>
      <c r="V671" s="8" t="s">
        <v>4859</v>
      </c>
      <c r="W671" s="8"/>
      <c r="X671" s="8" t="s">
        <v>4846</v>
      </c>
      <c r="Y671" s="8" t="s">
        <v>60</v>
      </c>
      <c r="Z671" s="12" t="s">
        <v>4848</v>
      </c>
      <c r="AA671" s="12" t="s">
        <v>4860</v>
      </c>
      <c r="AB671" s="12" t="s">
        <v>4849</v>
      </c>
      <c r="AC671" s="8" t="s">
        <v>60</v>
      </c>
      <c r="AD671" s="12" t="s">
        <v>4851</v>
      </c>
      <c r="AE671" s="8" t="s">
        <v>4852</v>
      </c>
      <c r="AF671" s="8" t="s">
        <v>4853</v>
      </c>
      <c r="AG671" s="8" t="s">
        <v>4832</v>
      </c>
      <c r="AH671" s="8" t="s">
        <v>65</v>
      </c>
      <c r="AI671" s="8" t="s">
        <v>66</v>
      </c>
      <c r="AJ671" s="8"/>
      <c r="AK671" s="13" t="s">
        <v>655</v>
      </c>
      <c r="AL671" s="13" t="s">
        <v>234</v>
      </c>
      <c r="AM671" s="8" t="s">
        <v>3057</v>
      </c>
      <c r="AN671" s="8" t="s">
        <v>4854</v>
      </c>
      <c r="AO671" s="13" t="s">
        <v>4855</v>
      </c>
      <c r="AP671" s="9" t="s">
        <v>4853</v>
      </c>
      <c r="AQ671" s="11">
        <v>26118.0</v>
      </c>
    </row>
    <row r="672">
      <c r="A672" s="8" t="str">
        <f t="shared" si="1"/>
        <v>Dennis Shaver</v>
      </c>
      <c r="B672" s="8" t="s">
        <v>4839</v>
      </c>
      <c r="C672" s="8" t="s">
        <v>119</v>
      </c>
      <c r="D672" s="9" t="s">
        <v>4816</v>
      </c>
      <c r="E672" s="8" t="s">
        <v>4840</v>
      </c>
      <c r="F672" s="8" t="s">
        <v>46</v>
      </c>
      <c r="G672" s="8" t="s">
        <v>47</v>
      </c>
      <c r="H672" s="8" t="s">
        <v>4841</v>
      </c>
      <c r="I672" s="8" t="s">
        <v>49</v>
      </c>
      <c r="J672" s="10">
        <v>3.43</v>
      </c>
      <c r="K672" s="8" t="s">
        <v>4842</v>
      </c>
      <c r="L672" s="8" t="s">
        <v>789</v>
      </c>
      <c r="M672" s="8" t="s">
        <v>86</v>
      </c>
      <c r="N672" s="8" t="s">
        <v>4861</v>
      </c>
      <c r="O672" s="8" t="s">
        <v>52</v>
      </c>
      <c r="P672" s="8"/>
      <c r="Q672" s="8"/>
      <c r="R672" s="8" t="s">
        <v>3648</v>
      </c>
      <c r="S672" s="8" t="s">
        <v>4862</v>
      </c>
      <c r="T672" s="11" t="str">
        <f t="shared" si="2"/>
        <v>Dennis Shaver</v>
      </c>
      <c r="U672" s="8" t="s">
        <v>55</v>
      </c>
      <c r="V672" s="8" t="s">
        <v>4863</v>
      </c>
      <c r="W672" s="8" t="s">
        <v>4864</v>
      </c>
      <c r="X672" s="8" t="s">
        <v>4846</v>
      </c>
      <c r="Y672" s="12" t="s">
        <v>4865</v>
      </c>
      <c r="Z672" s="12" t="s">
        <v>4848</v>
      </c>
      <c r="AA672" s="8" t="s">
        <v>60</v>
      </c>
      <c r="AB672" s="12" t="s">
        <v>4849</v>
      </c>
      <c r="AC672" s="8" t="s">
        <v>60</v>
      </c>
      <c r="AD672" s="12" t="s">
        <v>4851</v>
      </c>
      <c r="AE672" s="8" t="s">
        <v>4852</v>
      </c>
      <c r="AF672" s="8" t="s">
        <v>4853</v>
      </c>
      <c r="AG672" s="8" t="s">
        <v>4832</v>
      </c>
      <c r="AH672" s="8" t="s">
        <v>65</v>
      </c>
      <c r="AI672" s="8" t="s">
        <v>66</v>
      </c>
      <c r="AJ672" s="8" t="s">
        <v>86</v>
      </c>
      <c r="AK672" s="13" t="s">
        <v>655</v>
      </c>
      <c r="AL672" s="13" t="s">
        <v>234</v>
      </c>
      <c r="AM672" s="8" t="s">
        <v>3057</v>
      </c>
      <c r="AN672" s="8" t="s">
        <v>4854</v>
      </c>
      <c r="AO672" s="13" t="s">
        <v>4855</v>
      </c>
      <c r="AP672" s="9" t="s">
        <v>4853</v>
      </c>
      <c r="AQ672" s="11">
        <v>26118.0</v>
      </c>
    </row>
    <row r="673">
      <c r="A673" s="8" t="str">
        <f t="shared" si="1"/>
        <v>Houston Franks</v>
      </c>
      <c r="B673" s="8" t="s">
        <v>4839</v>
      </c>
      <c r="C673" s="8" t="s">
        <v>119</v>
      </c>
      <c r="D673" s="9" t="s">
        <v>4816</v>
      </c>
      <c r="E673" s="8" t="s">
        <v>4840</v>
      </c>
      <c r="F673" s="8" t="s">
        <v>46</v>
      </c>
      <c r="G673" s="8" t="s">
        <v>47</v>
      </c>
      <c r="H673" s="8" t="s">
        <v>4841</v>
      </c>
      <c r="I673" s="8" t="s">
        <v>49</v>
      </c>
      <c r="J673" s="10">
        <v>3.43</v>
      </c>
      <c r="K673" s="8" t="s">
        <v>4842</v>
      </c>
      <c r="L673" s="8" t="s">
        <v>789</v>
      </c>
      <c r="M673" s="8" t="s">
        <v>86</v>
      </c>
      <c r="N673" s="8" t="s">
        <v>4866</v>
      </c>
      <c r="O673" s="8" t="s">
        <v>52</v>
      </c>
      <c r="P673" s="8"/>
      <c r="Q673" s="8"/>
      <c r="R673" s="8" t="s">
        <v>4867</v>
      </c>
      <c r="S673" s="8" t="s">
        <v>4868</v>
      </c>
      <c r="T673" s="11" t="str">
        <f t="shared" si="2"/>
        <v>Houston Franks</v>
      </c>
      <c r="U673" s="8" t="s">
        <v>106</v>
      </c>
      <c r="V673" s="8" t="s">
        <v>4869</v>
      </c>
      <c r="W673" s="8" t="s">
        <v>4864</v>
      </c>
      <c r="X673" s="8" t="s">
        <v>4846</v>
      </c>
      <c r="Y673" s="12" t="s">
        <v>4870</v>
      </c>
      <c r="Z673" s="12" t="s">
        <v>4848</v>
      </c>
      <c r="AA673" s="8" t="s">
        <v>60</v>
      </c>
      <c r="AB673" s="12" t="s">
        <v>4849</v>
      </c>
      <c r="AC673" s="12" t="s">
        <v>4871</v>
      </c>
      <c r="AD673" s="12" t="s">
        <v>4851</v>
      </c>
      <c r="AE673" s="8" t="s">
        <v>4852</v>
      </c>
      <c r="AF673" s="8" t="s">
        <v>4853</v>
      </c>
      <c r="AG673" s="8" t="s">
        <v>4832</v>
      </c>
      <c r="AH673" s="8" t="s">
        <v>65</v>
      </c>
      <c r="AI673" s="8" t="s">
        <v>66</v>
      </c>
      <c r="AJ673" s="8" t="s">
        <v>86</v>
      </c>
      <c r="AK673" s="13" t="s">
        <v>655</v>
      </c>
      <c r="AL673" s="13" t="s">
        <v>234</v>
      </c>
      <c r="AM673" s="8" t="s">
        <v>3057</v>
      </c>
      <c r="AN673" s="8" t="s">
        <v>4854</v>
      </c>
      <c r="AO673" s="13" t="s">
        <v>4855</v>
      </c>
      <c r="AP673" s="9" t="s">
        <v>4853</v>
      </c>
      <c r="AQ673" s="11">
        <v>26118.0</v>
      </c>
    </row>
    <row r="674">
      <c r="A674" s="8" t="str">
        <f t="shared" si="1"/>
        <v>Andy Kokhanovsky</v>
      </c>
      <c r="B674" s="8" t="s">
        <v>4839</v>
      </c>
      <c r="C674" s="8" t="s">
        <v>119</v>
      </c>
      <c r="D674" s="9" t="s">
        <v>4816</v>
      </c>
      <c r="E674" s="8" t="s">
        <v>4840</v>
      </c>
      <c r="F674" s="8" t="s">
        <v>46</v>
      </c>
      <c r="G674" s="8" t="s">
        <v>47</v>
      </c>
      <c r="H674" s="8" t="s">
        <v>4841</v>
      </c>
      <c r="I674" s="8" t="s">
        <v>49</v>
      </c>
      <c r="J674" s="10">
        <v>3.43</v>
      </c>
      <c r="K674" s="8" t="s">
        <v>4842</v>
      </c>
      <c r="L674" s="8" t="s">
        <v>789</v>
      </c>
      <c r="M674" s="8"/>
      <c r="N674" s="8" t="s">
        <v>4872</v>
      </c>
      <c r="O674" s="8" t="s">
        <v>52</v>
      </c>
      <c r="P674" s="8"/>
      <c r="Q674" s="8"/>
      <c r="R674" s="8" t="s">
        <v>4559</v>
      </c>
      <c r="S674" s="8" t="s">
        <v>4873</v>
      </c>
      <c r="T674" s="11" t="str">
        <f t="shared" si="2"/>
        <v>Andy Kokhanovsky</v>
      </c>
      <c r="U674" s="8" t="s">
        <v>80</v>
      </c>
      <c r="V674" s="8" t="s">
        <v>4874</v>
      </c>
      <c r="W674" s="8" t="s">
        <v>4864</v>
      </c>
      <c r="X674" s="8" t="s">
        <v>4846</v>
      </c>
      <c r="Y674" s="8" t="s">
        <v>60</v>
      </c>
      <c r="Z674" s="12" t="s">
        <v>4848</v>
      </c>
      <c r="AA674" s="8" t="s">
        <v>60</v>
      </c>
      <c r="AB674" s="12" t="s">
        <v>4849</v>
      </c>
      <c r="AC674" s="12" t="s">
        <v>4875</v>
      </c>
      <c r="AD674" s="12" t="s">
        <v>4851</v>
      </c>
      <c r="AE674" s="8" t="s">
        <v>4852</v>
      </c>
      <c r="AF674" s="8" t="s">
        <v>4853</v>
      </c>
      <c r="AG674" s="8" t="s">
        <v>4832</v>
      </c>
      <c r="AH674" s="8" t="s">
        <v>65</v>
      </c>
      <c r="AI674" s="8" t="s">
        <v>66</v>
      </c>
      <c r="AJ674" s="8"/>
      <c r="AK674" s="13" t="s">
        <v>655</v>
      </c>
      <c r="AL674" s="13" t="s">
        <v>234</v>
      </c>
      <c r="AM674" s="8" t="s">
        <v>3057</v>
      </c>
      <c r="AN674" s="8" t="s">
        <v>4854</v>
      </c>
      <c r="AO674" s="13" t="s">
        <v>4855</v>
      </c>
      <c r="AP674" s="9" t="s">
        <v>4853</v>
      </c>
      <c r="AQ674" s="11">
        <v>26118.0</v>
      </c>
    </row>
    <row r="675">
      <c r="A675" s="8" t="str">
        <f t="shared" si="1"/>
        <v>Bennie Brazell</v>
      </c>
      <c r="B675" s="8" t="s">
        <v>4839</v>
      </c>
      <c r="C675" s="8" t="s">
        <v>119</v>
      </c>
      <c r="D675" s="9" t="s">
        <v>4816</v>
      </c>
      <c r="E675" s="8" t="s">
        <v>4840</v>
      </c>
      <c r="F675" s="8" t="s">
        <v>46</v>
      </c>
      <c r="G675" s="8" t="s">
        <v>47</v>
      </c>
      <c r="H675" s="8" t="s">
        <v>4841</v>
      </c>
      <c r="I675" s="8" t="s">
        <v>49</v>
      </c>
      <c r="J675" s="10">
        <v>3.43</v>
      </c>
      <c r="K675" s="8" t="s">
        <v>4842</v>
      </c>
      <c r="L675" s="8" t="s">
        <v>789</v>
      </c>
      <c r="M675" s="8" t="s">
        <v>86</v>
      </c>
      <c r="N675" s="8" t="s">
        <v>4876</v>
      </c>
      <c r="O675" s="8" t="s">
        <v>52</v>
      </c>
      <c r="P675" s="8"/>
      <c r="Q675" s="8"/>
      <c r="R675" s="8" t="s">
        <v>4877</v>
      </c>
      <c r="S675" s="8" t="s">
        <v>4878</v>
      </c>
      <c r="T675" s="11" t="str">
        <f t="shared" si="2"/>
        <v>Bennie Brazell</v>
      </c>
      <c r="U675" s="8" t="s">
        <v>80</v>
      </c>
      <c r="V675" s="8" t="s">
        <v>4879</v>
      </c>
      <c r="W675" s="8" t="s">
        <v>4864</v>
      </c>
      <c r="X675" s="8" t="s">
        <v>4846</v>
      </c>
      <c r="Y675" s="12" t="s">
        <v>4880</v>
      </c>
      <c r="Z675" s="12" t="s">
        <v>4848</v>
      </c>
      <c r="AA675" s="12" t="s">
        <v>4881</v>
      </c>
      <c r="AB675" s="12" t="s">
        <v>4849</v>
      </c>
      <c r="AC675" s="8" t="s">
        <v>60</v>
      </c>
      <c r="AD675" s="12" t="s">
        <v>4851</v>
      </c>
      <c r="AE675" s="8" t="s">
        <v>4852</v>
      </c>
      <c r="AF675" s="8" t="s">
        <v>4853</v>
      </c>
      <c r="AG675" s="8" t="s">
        <v>4832</v>
      </c>
      <c r="AH675" s="8" t="s">
        <v>65</v>
      </c>
      <c r="AI675" s="8" t="s">
        <v>66</v>
      </c>
      <c r="AJ675" s="8" t="s">
        <v>86</v>
      </c>
      <c r="AK675" s="13" t="s">
        <v>655</v>
      </c>
      <c r="AL675" s="13" t="s">
        <v>234</v>
      </c>
      <c r="AM675" s="8" t="s">
        <v>3057</v>
      </c>
      <c r="AN675" s="8" t="s">
        <v>4854</v>
      </c>
      <c r="AO675" s="13" t="s">
        <v>4855</v>
      </c>
      <c r="AP675" s="9" t="s">
        <v>4853</v>
      </c>
      <c r="AQ675" s="11">
        <v>26118.0</v>
      </c>
    </row>
    <row r="676">
      <c r="A676" s="8" t="str">
        <f t="shared" si="1"/>
        <v>Sylvia Russell</v>
      </c>
      <c r="B676" s="8" t="s">
        <v>4839</v>
      </c>
      <c r="C676" s="8" t="s">
        <v>119</v>
      </c>
      <c r="D676" s="9" t="s">
        <v>4816</v>
      </c>
      <c r="E676" s="8" t="s">
        <v>4840</v>
      </c>
      <c r="F676" s="8" t="s">
        <v>46</v>
      </c>
      <c r="G676" s="8" t="s">
        <v>47</v>
      </c>
      <c r="H676" s="8" t="s">
        <v>4841</v>
      </c>
      <c r="I676" s="8" t="s">
        <v>49</v>
      </c>
      <c r="J676" s="10">
        <v>3.43</v>
      </c>
      <c r="K676" s="8" t="s">
        <v>4842</v>
      </c>
      <c r="L676" s="8" t="s">
        <v>789</v>
      </c>
      <c r="M676" s="8"/>
      <c r="N676" s="8" t="s">
        <v>4882</v>
      </c>
      <c r="O676" s="8" t="s">
        <v>52</v>
      </c>
      <c r="P676" s="8"/>
      <c r="Q676" s="8"/>
      <c r="R676" s="8" t="s">
        <v>4883</v>
      </c>
      <c r="S676" s="8" t="s">
        <v>4670</v>
      </c>
      <c r="T676" s="11" t="str">
        <f t="shared" si="2"/>
        <v>Sylvia Russell</v>
      </c>
      <c r="U676" s="8" t="s">
        <v>80</v>
      </c>
      <c r="V676" s="8" t="s">
        <v>4884</v>
      </c>
      <c r="W676" s="8"/>
      <c r="X676" s="8" t="s">
        <v>4846</v>
      </c>
      <c r="Y676" s="8" t="s">
        <v>60</v>
      </c>
      <c r="Z676" s="12" t="s">
        <v>4848</v>
      </c>
      <c r="AA676" s="8" t="s">
        <v>60</v>
      </c>
      <c r="AB676" s="12" t="s">
        <v>4849</v>
      </c>
      <c r="AC676" s="12" t="s">
        <v>4885</v>
      </c>
      <c r="AD676" s="12" t="s">
        <v>4851</v>
      </c>
      <c r="AE676" s="8" t="s">
        <v>4852</v>
      </c>
      <c r="AF676" s="8" t="s">
        <v>4853</v>
      </c>
      <c r="AG676" s="8" t="s">
        <v>4832</v>
      </c>
      <c r="AH676" s="8" t="s">
        <v>65</v>
      </c>
      <c r="AI676" s="8" t="s">
        <v>66</v>
      </c>
      <c r="AJ676" s="8"/>
      <c r="AK676" s="13" t="s">
        <v>655</v>
      </c>
      <c r="AL676" s="13" t="s">
        <v>234</v>
      </c>
      <c r="AM676" s="8" t="s">
        <v>3057</v>
      </c>
      <c r="AN676" s="8" t="s">
        <v>4854</v>
      </c>
      <c r="AO676" s="13" t="s">
        <v>4855</v>
      </c>
      <c r="AP676" s="9" t="s">
        <v>4853</v>
      </c>
      <c r="AQ676" s="11">
        <v>26118.0</v>
      </c>
    </row>
    <row r="677">
      <c r="A677" s="8" t="str">
        <f t="shared" si="1"/>
        <v>Tamara Ards</v>
      </c>
      <c r="B677" s="8" t="s">
        <v>4839</v>
      </c>
      <c r="C677" s="8" t="s">
        <v>119</v>
      </c>
      <c r="D677" s="9" t="s">
        <v>4816</v>
      </c>
      <c r="E677" s="8" t="s">
        <v>4840</v>
      </c>
      <c r="F677" s="8" t="s">
        <v>46</v>
      </c>
      <c r="G677" s="8" t="s">
        <v>47</v>
      </c>
      <c r="H677" s="8" t="s">
        <v>4841</v>
      </c>
      <c r="I677" s="8" t="s">
        <v>49</v>
      </c>
      <c r="J677" s="10">
        <v>3.43</v>
      </c>
      <c r="K677" s="8" t="s">
        <v>4842</v>
      </c>
      <c r="L677" s="8" t="s">
        <v>789</v>
      </c>
      <c r="M677" s="8" t="s">
        <v>86</v>
      </c>
      <c r="N677" s="8" t="s">
        <v>4886</v>
      </c>
      <c r="O677" s="8" t="s">
        <v>52</v>
      </c>
      <c r="P677" s="8"/>
      <c r="Q677" s="8"/>
      <c r="R677" s="8" t="s">
        <v>4887</v>
      </c>
      <c r="S677" s="8" t="s">
        <v>4888</v>
      </c>
      <c r="T677" s="11" t="str">
        <f t="shared" si="2"/>
        <v>Tamara Ards</v>
      </c>
      <c r="U677" s="8" t="s">
        <v>80</v>
      </c>
      <c r="V677" s="8" t="s">
        <v>4889</v>
      </c>
      <c r="W677" s="8" t="s">
        <v>4864</v>
      </c>
      <c r="X677" s="8" t="s">
        <v>4846</v>
      </c>
      <c r="Y677" s="8" t="s">
        <v>60</v>
      </c>
      <c r="Z677" s="12" t="s">
        <v>4848</v>
      </c>
      <c r="AA677" s="8" t="s">
        <v>60</v>
      </c>
      <c r="AB677" s="12" t="s">
        <v>4849</v>
      </c>
      <c r="AC677" s="8" t="s">
        <v>60</v>
      </c>
      <c r="AD677" s="12" t="s">
        <v>4851</v>
      </c>
      <c r="AE677" s="8" t="s">
        <v>4852</v>
      </c>
      <c r="AF677" s="8" t="s">
        <v>4853</v>
      </c>
      <c r="AG677" s="8" t="s">
        <v>4832</v>
      </c>
      <c r="AH677" s="8" t="s">
        <v>65</v>
      </c>
      <c r="AI677" s="8" t="s">
        <v>66</v>
      </c>
      <c r="AJ677" s="8" t="s">
        <v>86</v>
      </c>
      <c r="AK677" s="13" t="s">
        <v>655</v>
      </c>
      <c r="AL677" s="13" t="s">
        <v>234</v>
      </c>
      <c r="AM677" s="8" t="s">
        <v>3057</v>
      </c>
      <c r="AN677" s="8" t="s">
        <v>4854</v>
      </c>
      <c r="AO677" s="13" t="s">
        <v>4855</v>
      </c>
      <c r="AP677" s="9" t="s">
        <v>4853</v>
      </c>
      <c r="AQ677" s="11">
        <v>26118.0</v>
      </c>
    </row>
    <row r="678">
      <c r="A678" s="8" t="str">
        <f t="shared" si="1"/>
        <v>Todd Lane</v>
      </c>
      <c r="B678" s="8" t="s">
        <v>4839</v>
      </c>
      <c r="C678" s="8" t="s">
        <v>119</v>
      </c>
      <c r="D678" s="9" t="s">
        <v>4816</v>
      </c>
      <c r="E678" s="8" t="s">
        <v>4840</v>
      </c>
      <c r="F678" s="8" t="s">
        <v>46</v>
      </c>
      <c r="G678" s="8" t="s">
        <v>47</v>
      </c>
      <c r="H678" s="8" t="s">
        <v>4841</v>
      </c>
      <c r="I678" s="8" t="s">
        <v>49</v>
      </c>
      <c r="J678" s="10">
        <v>3.43</v>
      </c>
      <c r="K678" s="8" t="s">
        <v>4842</v>
      </c>
      <c r="L678" s="8" t="s">
        <v>789</v>
      </c>
      <c r="M678" s="8" t="s">
        <v>86</v>
      </c>
      <c r="N678" s="8" t="s">
        <v>4890</v>
      </c>
      <c r="O678" s="8" t="s">
        <v>52</v>
      </c>
      <c r="P678" s="8"/>
      <c r="Q678" s="8"/>
      <c r="R678" s="8" t="s">
        <v>4891</v>
      </c>
      <c r="S678" s="8" t="s">
        <v>4892</v>
      </c>
      <c r="T678" s="11" t="str">
        <f t="shared" si="2"/>
        <v>Todd Lane</v>
      </c>
      <c r="U678" s="8" t="s">
        <v>80</v>
      </c>
      <c r="V678" s="8" t="s">
        <v>4893</v>
      </c>
      <c r="W678" s="8" t="s">
        <v>4864</v>
      </c>
      <c r="X678" s="8" t="s">
        <v>4846</v>
      </c>
      <c r="Y678" s="12" t="s">
        <v>4894</v>
      </c>
      <c r="Z678" s="12" t="s">
        <v>4848</v>
      </c>
      <c r="AA678" s="12" t="s">
        <v>4895</v>
      </c>
      <c r="AB678" s="12" t="s">
        <v>4849</v>
      </c>
      <c r="AC678" s="12" t="s">
        <v>4896</v>
      </c>
      <c r="AD678" s="12" t="s">
        <v>4851</v>
      </c>
      <c r="AE678" s="8" t="s">
        <v>4852</v>
      </c>
      <c r="AF678" s="8" t="s">
        <v>4853</v>
      </c>
      <c r="AG678" s="8" t="s">
        <v>4832</v>
      </c>
      <c r="AH678" s="8" t="s">
        <v>65</v>
      </c>
      <c r="AI678" s="8" t="s">
        <v>66</v>
      </c>
      <c r="AJ678" s="8" t="s">
        <v>86</v>
      </c>
      <c r="AK678" s="13" t="s">
        <v>655</v>
      </c>
      <c r="AL678" s="13" t="s">
        <v>234</v>
      </c>
      <c r="AM678" s="8" t="s">
        <v>3057</v>
      </c>
      <c r="AN678" s="8" t="s">
        <v>4854</v>
      </c>
      <c r="AO678" s="13" t="s">
        <v>4855</v>
      </c>
      <c r="AP678" s="9" t="s">
        <v>4853</v>
      </c>
      <c r="AQ678" s="11">
        <v>26118.0</v>
      </c>
    </row>
    <row r="679">
      <c r="A679" s="8" t="str">
        <f t="shared" si="1"/>
        <v>Director of Ops Andy has been removed. </v>
      </c>
      <c r="B679" s="8" t="s">
        <v>4839</v>
      </c>
      <c r="C679" s="8" t="s">
        <v>119</v>
      </c>
      <c r="D679" s="9" t="s">
        <v>4816</v>
      </c>
      <c r="E679" s="8" t="s">
        <v>4840</v>
      </c>
      <c r="F679" s="8" t="s">
        <v>46</v>
      </c>
      <c r="G679" s="8" t="s">
        <v>47</v>
      </c>
      <c r="H679" s="8" t="s">
        <v>4841</v>
      </c>
      <c r="I679" s="8" t="s">
        <v>49</v>
      </c>
      <c r="J679" s="10">
        <v>3.43</v>
      </c>
      <c r="K679" s="8" t="s">
        <v>4842</v>
      </c>
      <c r="L679" s="8" t="s">
        <v>789</v>
      </c>
      <c r="M679" s="8" t="s">
        <v>86</v>
      </c>
      <c r="N679" s="8" t="s">
        <v>4897</v>
      </c>
      <c r="O679" s="8" t="s">
        <v>52</v>
      </c>
      <c r="P679" s="8"/>
      <c r="Q679" s="8" t="s">
        <v>277</v>
      </c>
      <c r="R679" s="8" t="s">
        <v>4898</v>
      </c>
      <c r="S679" s="8"/>
      <c r="T679" s="11" t="str">
        <f t="shared" si="2"/>
        <v>Director of Ops Andy has been removed. </v>
      </c>
      <c r="U679" s="8"/>
      <c r="V679" s="8"/>
      <c r="W679" s="8"/>
      <c r="X679" s="8" t="s">
        <v>4846</v>
      </c>
      <c r="Y679" s="12" t="s">
        <v>4899</v>
      </c>
      <c r="Z679" s="12" t="s">
        <v>4848</v>
      </c>
      <c r="AA679" s="12" t="s">
        <v>4900</v>
      </c>
      <c r="AB679" s="12" t="s">
        <v>4849</v>
      </c>
      <c r="AC679" s="8" t="s">
        <v>60</v>
      </c>
      <c r="AD679" s="12" t="s">
        <v>4851</v>
      </c>
      <c r="AE679" s="8" t="s">
        <v>4852</v>
      </c>
      <c r="AF679" s="8" t="s">
        <v>4853</v>
      </c>
      <c r="AG679" s="8" t="s">
        <v>4832</v>
      </c>
      <c r="AH679" s="8" t="s">
        <v>65</v>
      </c>
      <c r="AI679" s="8" t="s">
        <v>66</v>
      </c>
      <c r="AJ679" s="8" t="s">
        <v>86</v>
      </c>
      <c r="AK679" s="13" t="s">
        <v>655</v>
      </c>
      <c r="AL679" s="13" t="s">
        <v>234</v>
      </c>
      <c r="AM679" s="8" t="s">
        <v>3057</v>
      </c>
      <c r="AN679" s="8" t="s">
        <v>4854</v>
      </c>
      <c r="AO679" s="13" t="s">
        <v>4855</v>
      </c>
      <c r="AP679" s="9" t="s">
        <v>4853</v>
      </c>
      <c r="AQ679" s="11">
        <v>26118.0</v>
      </c>
    </row>
    <row r="680">
      <c r="A680" s="8" t="str">
        <f t="shared" si="1"/>
        <v>Brian Johnson</v>
      </c>
      <c r="B680" s="8" t="s">
        <v>4901</v>
      </c>
      <c r="C680" s="8" t="s">
        <v>284</v>
      </c>
      <c r="D680" s="9" t="s">
        <v>4816</v>
      </c>
      <c r="E680" s="8" t="s">
        <v>4902</v>
      </c>
      <c r="F680" s="8" t="s">
        <v>46</v>
      </c>
      <c r="G680" s="8" t="s">
        <v>47</v>
      </c>
      <c r="H680" s="8" t="s">
        <v>4903</v>
      </c>
      <c r="I680" s="8" t="s">
        <v>49</v>
      </c>
      <c r="J680" s="10">
        <v>3.7</v>
      </c>
      <c r="K680" s="8" t="s">
        <v>4904</v>
      </c>
      <c r="L680" s="8" t="s">
        <v>2622</v>
      </c>
      <c r="M680" s="8"/>
      <c r="N680" s="8" t="s">
        <v>4905</v>
      </c>
      <c r="O680" s="8" t="s">
        <v>52</v>
      </c>
      <c r="P680" s="8"/>
      <c r="Q680" s="8"/>
      <c r="R680" s="8" t="s">
        <v>331</v>
      </c>
      <c r="S680" s="8" t="s">
        <v>678</v>
      </c>
      <c r="T680" s="11" t="str">
        <f t="shared" si="2"/>
        <v>Brian Johnson</v>
      </c>
      <c r="U680" s="8" t="s">
        <v>2105</v>
      </c>
      <c r="V680" s="8" t="s">
        <v>4906</v>
      </c>
      <c r="W680" s="8"/>
      <c r="X680" s="8" t="s">
        <v>4907</v>
      </c>
      <c r="Y680" s="8" t="s">
        <v>60</v>
      </c>
      <c r="Z680" s="12" t="s">
        <v>4908</v>
      </c>
      <c r="AA680" s="8" t="s">
        <v>60</v>
      </c>
      <c r="AB680" s="12" t="s">
        <v>4909</v>
      </c>
      <c r="AC680" s="8" t="s">
        <v>60</v>
      </c>
      <c r="AD680" s="12" t="s">
        <v>4910</v>
      </c>
      <c r="AE680" s="8"/>
      <c r="AF680" s="8" t="s">
        <v>4911</v>
      </c>
      <c r="AG680" s="8" t="s">
        <v>4832</v>
      </c>
      <c r="AH680" s="8" t="s">
        <v>194</v>
      </c>
      <c r="AI680" s="8" t="s">
        <v>66</v>
      </c>
      <c r="AJ680" s="8"/>
      <c r="AK680" s="13" t="s">
        <v>1964</v>
      </c>
      <c r="AL680" s="13" t="s">
        <v>2862</v>
      </c>
      <c r="AM680" s="8" t="s">
        <v>3322</v>
      </c>
      <c r="AN680" s="8" t="s">
        <v>3510</v>
      </c>
      <c r="AO680" s="13" t="s">
        <v>4912</v>
      </c>
      <c r="AP680" s="9" t="s">
        <v>4911</v>
      </c>
      <c r="AQ680" s="11">
        <v>11281.0</v>
      </c>
    </row>
    <row r="681">
      <c r="A681" s="8" t="str">
        <f t="shared" si="1"/>
        <v>George Cleare</v>
      </c>
      <c r="B681" s="8" t="s">
        <v>4901</v>
      </c>
      <c r="C681" s="8" t="s">
        <v>284</v>
      </c>
      <c r="D681" s="9" t="s">
        <v>4816</v>
      </c>
      <c r="E681" s="8" t="s">
        <v>4902</v>
      </c>
      <c r="F681" s="8" t="s">
        <v>46</v>
      </c>
      <c r="G681" s="8" t="s">
        <v>47</v>
      </c>
      <c r="H681" s="8" t="s">
        <v>4903</v>
      </c>
      <c r="I681" s="8" t="s">
        <v>49</v>
      </c>
      <c r="J681" s="10">
        <v>3.7</v>
      </c>
      <c r="K681" s="8" t="s">
        <v>4904</v>
      </c>
      <c r="L681" s="8" t="s">
        <v>2622</v>
      </c>
      <c r="M681" s="8"/>
      <c r="N681" s="8" t="s">
        <v>4913</v>
      </c>
      <c r="O681" s="8" t="s">
        <v>52</v>
      </c>
      <c r="P681" s="8"/>
      <c r="Q681" s="8"/>
      <c r="R681" s="8" t="s">
        <v>1868</v>
      </c>
      <c r="S681" s="8" t="s">
        <v>4914</v>
      </c>
      <c r="T681" s="11" t="str">
        <f t="shared" si="2"/>
        <v>George Cleare</v>
      </c>
      <c r="U681" s="8" t="s">
        <v>4915</v>
      </c>
      <c r="V681" s="8" t="s">
        <v>4916</v>
      </c>
      <c r="W681" s="8"/>
      <c r="X681" s="8" t="s">
        <v>4907</v>
      </c>
      <c r="Y681" s="8" t="s">
        <v>60</v>
      </c>
      <c r="Z681" s="12" t="s">
        <v>995</v>
      </c>
      <c r="AA681" s="8" t="s">
        <v>60</v>
      </c>
      <c r="AB681" s="12" t="s">
        <v>997</v>
      </c>
      <c r="AC681" s="8" t="s">
        <v>60</v>
      </c>
      <c r="AD681" s="12" t="s">
        <v>999</v>
      </c>
      <c r="AE681" s="8"/>
      <c r="AF681" s="8" t="s">
        <v>4911</v>
      </c>
      <c r="AG681" s="8" t="s">
        <v>4832</v>
      </c>
      <c r="AH681" s="8" t="s">
        <v>194</v>
      </c>
      <c r="AI681" s="8" t="s">
        <v>66</v>
      </c>
      <c r="AJ681" s="8"/>
      <c r="AK681" s="13" t="s">
        <v>1964</v>
      </c>
      <c r="AL681" s="13" t="s">
        <v>2862</v>
      </c>
      <c r="AM681" s="8" t="s">
        <v>3322</v>
      </c>
      <c r="AN681" s="8" t="s">
        <v>3510</v>
      </c>
      <c r="AO681" s="13" t="s">
        <v>4912</v>
      </c>
      <c r="AP681" s="9" t="s">
        <v>4911</v>
      </c>
      <c r="AQ681" s="11">
        <v>11281.0</v>
      </c>
    </row>
    <row r="682">
      <c r="A682" s="8" t="str">
        <f t="shared" si="1"/>
        <v>Halle McClintock</v>
      </c>
      <c r="B682" s="8" t="s">
        <v>4901</v>
      </c>
      <c r="C682" s="8" t="s">
        <v>284</v>
      </c>
      <c r="D682" s="9" t="s">
        <v>4816</v>
      </c>
      <c r="E682" s="8" t="s">
        <v>4902</v>
      </c>
      <c r="F682" s="8" t="s">
        <v>46</v>
      </c>
      <c r="G682" s="8" t="s">
        <v>47</v>
      </c>
      <c r="H682" s="8" t="s">
        <v>4903</v>
      </c>
      <c r="I682" s="8" t="s">
        <v>49</v>
      </c>
      <c r="J682" s="10">
        <v>3.7</v>
      </c>
      <c r="K682" s="8" t="s">
        <v>4904</v>
      </c>
      <c r="L682" s="8" t="s">
        <v>2622</v>
      </c>
      <c r="M682" s="8" t="s">
        <v>86</v>
      </c>
      <c r="N682" s="8" t="s">
        <v>4917</v>
      </c>
      <c r="O682" s="8" t="s">
        <v>52</v>
      </c>
      <c r="P682" s="8"/>
      <c r="Q682" s="8"/>
      <c r="R682" s="8" t="s">
        <v>4918</v>
      </c>
      <c r="S682" s="8" t="s">
        <v>4919</v>
      </c>
      <c r="T682" s="11" t="str">
        <f t="shared" si="2"/>
        <v>Halle McClintock</v>
      </c>
      <c r="U682" s="8" t="s">
        <v>106</v>
      </c>
      <c r="V682" s="8" t="s">
        <v>4920</v>
      </c>
      <c r="W682" s="8"/>
      <c r="X682" s="8" t="s">
        <v>4907</v>
      </c>
      <c r="Y682" s="8" t="s">
        <v>60</v>
      </c>
      <c r="Z682" s="12" t="s">
        <v>995</v>
      </c>
      <c r="AA682" s="8" t="s">
        <v>60</v>
      </c>
      <c r="AB682" s="12" t="s">
        <v>4921</v>
      </c>
      <c r="AC682" s="12" t="s">
        <v>4922</v>
      </c>
      <c r="AD682" s="12" t="s">
        <v>999</v>
      </c>
      <c r="AE682" s="8"/>
      <c r="AF682" s="8" t="s">
        <v>4911</v>
      </c>
      <c r="AG682" s="8" t="s">
        <v>4832</v>
      </c>
      <c r="AH682" s="8" t="s">
        <v>194</v>
      </c>
      <c r="AI682" s="8" t="s">
        <v>66</v>
      </c>
      <c r="AJ682" s="8" t="s">
        <v>86</v>
      </c>
      <c r="AK682" s="13" t="s">
        <v>1964</v>
      </c>
      <c r="AL682" s="13" t="s">
        <v>2862</v>
      </c>
      <c r="AM682" s="8" t="s">
        <v>3322</v>
      </c>
      <c r="AN682" s="8" t="s">
        <v>3510</v>
      </c>
      <c r="AO682" s="13" t="s">
        <v>4912</v>
      </c>
      <c r="AP682" s="9" t="s">
        <v>4911</v>
      </c>
      <c r="AQ682" s="11">
        <v>11281.0</v>
      </c>
    </row>
    <row r="683">
      <c r="A683" s="8" t="str">
        <f t="shared" si="1"/>
        <v>AC Joseph has been removed. </v>
      </c>
      <c r="B683" s="8" t="s">
        <v>4901</v>
      </c>
      <c r="C683" s="8" t="s">
        <v>284</v>
      </c>
      <c r="D683" s="9" t="s">
        <v>4816</v>
      </c>
      <c r="E683" s="8" t="s">
        <v>4902</v>
      </c>
      <c r="F683" s="8" t="s">
        <v>46</v>
      </c>
      <c r="G683" s="8" t="s">
        <v>47</v>
      </c>
      <c r="H683" s="8" t="s">
        <v>4903</v>
      </c>
      <c r="I683" s="8" t="s">
        <v>49</v>
      </c>
      <c r="J683" s="10">
        <v>3.7</v>
      </c>
      <c r="K683" s="8" t="s">
        <v>4904</v>
      </c>
      <c r="L683" s="8" t="s">
        <v>2622</v>
      </c>
      <c r="M683" s="8"/>
      <c r="N683" s="8" t="s">
        <v>4923</v>
      </c>
      <c r="O683" s="8" t="s">
        <v>52</v>
      </c>
      <c r="P683" s="8"/>
      <c r="Q683" s="8" t="s">
        <v>277</v>
      </c>
      <c r="R683" s="8" t="s">
        <v>4924</v>
      </c>
      <c r="S683" s="8"/>
      <c r="T683" s="11" t="str">
        <f t="shared" si="2"/>
        <v>AC Joseph has been removed. </v>
      </c>
      <c r="U683" s="8"/>
      <c r="V683" s="8"/>
      <c r="W683" s="8"/>
      <c r="X683" s="8" t="s">
        <v>4907</v>
      </c>
      <c r="Y683" s="8" t="s">
        <v>60</v>
      </c>
      <c r="Z683" s="12" t="s">
        <v>995</v>
      </c>
      <c r="AA683" s="8" t="s">
        <v>60</v>
      </c>
      <c r="AB683" s="12" t="s">
        <v>997</v>
      </c>
      <c r="AC683" s="12" t="s">
        <v>4925</v>
      </c>
      <c r="AD683" s="12" t="s">
        <v>999</v>
      </c>
      <c r="AE683" s="8"/>
      <c r="AF683" s="8" t="s">
        <v>4911</v>
      </c>
      <c r="AG683" s="8" t="s">
        <v>4832</v>
      </c>
      <c r="AH683" s="8" t="s">
        <v>194</v>
      </c>
      <c r="AI683" s="8" t="s">
        <v>66</v>
      </c>
      <c r="AJ683" s="8"/>
      <c r="AK683" s="8" t="s">
        <v>1964</v>
      </c>
      <c r="AL683" s="8" t="s">
        <v>2862</v>
      </c>
      <c r="AM683" s="8" t="s">
        <v>3322</v>
      </c>
      <c r="AN683" s="8" t="s">
        <v>3510</v>
      </c>
      <c r="AO683" s="8" t="s">
        <v>4912</v>
      </c>
      <c r="AP683" s="8" t="s">
        <v>4911</v>
      </c>
      <c r="AQ683" s="11">
        <v>11281.0</v>
      </c>
    </row>
    <row r="684">
      <c r="A684" s="8" t="str">
        <f t="shared" si="1"/>
        <v>Brendon Gilroy</v>
      </c>
      <c r="B684" s="8" t="s">
        <v>4926</v>
      </c>
      <c r="C684" s="8" t="s">
        <v>4927</v>
      </c>
      <c r="D684" s="9" t="s">
        <v>4816</v>
      </c>
      <c r="E684" s="8" t="s">
        <v>4928</v>
      </c>
      <c r="F684" s="8" t="s">
        <v>46</v>
      </c>
      <c r="G684" s="8" t="s">
        <v>47</v>
      </c>
      <c r="H684" s="8" t="s">
        <v>4929</v>
      </c>
      <c r="I684" s="8" t="s">
        <v>49</v>
      </c>
      <c r="J684" s="10">
        <v>3.5</v>
      </c>
      <c r="K684" s="8" t="s">
        <v>4930</v>
      </c>
      <c r="L684" s="8" t="s">
        <v>86</v>
      </c>
      <c r="M684" s="8" t="s">
        <v>86</v>
      </c>
      <c r="N684" s="8" t="s">
        <v>4931</v>
      </c>
      <c r="O684" s="8" t="s">
        <v>52</v>
      </c>
      <c r="P684" s="8"/>
      <c r="Q684" s="8"/>
      <c r="R684" s="8" t="s">
        <v>4932</v>
      </c>
      <c r="S684" s="8" t="s">
        <v>4933</v>
      </c>
      <c r="T684" s="11" t="str">
        <f t="shared" si="2"/>
        <v>Brendon Gilroy</v>
      </c>
      <c r="U684" s="8" t="s">
        <v>55</v>
      </c>
      <c r="V684" s="8" t="s">
        <v>4934</v>
      </c>
      <c r="W684" s="8" t="s">
        <v>4935</v>
      </c>
      <c r="X684" s="8" t="s">
        <v>4936</v>
      </c>
      <c r="Y684" s="12" t="s">
        <v>4937</v>
      </c>
      <c r="Z684" s="12" t="s">
        <v>4938</v>
      </c>
      <c r="AA684" s="12" t="s">
        <v>4939</v>
      </c>
      <c r="AB684" s="12" t="s">
        <v>4940</v>
      </c>
      <c r="AC684" s="8" t="s">
        <v>60</v>
      </c>
      <c r="AD684" s="8" t="s">
        <v>60</v>
      </c>
      <c r="AE684" s="8" t="s">
        <v>4941</v>
      </c>
      <c r="AF684" s="8" t="s">
        <v>4942</v>
      </c>
      <c r="AG684" s="8" t="s">
        <v>4832</v>
      </c>
      <c r="AH684" s="8" t="s">
        <v>352</v>
      </c>
      <c r="AI684" s="8" t="s">
        <v>66</v>
      </c>
      <c r="AJ684" s="8" t="s">
        <v>86</v>
      </c>
      <c r="AK684" s="13" t="s">
        <v>4943</v>
      </c>
      <c r="AL684" s="13" t="s">
        <v>4944</v>
      </c>
      <c r="AM684" s="8" t="s">
        <v>4945</v>
      </c>
      <c r="AN684" s="8" t="s">
        <v>4946</v>
      </c>
      <c r="AO684" s="13" t="s">
        <v>4947</v>
      </c>
      <c r="AP684" s="9" t="s">
        <v>4942</v>
      </c>
      <c r="AQ684" s="11">
        <v>6894.0</v>
      </c>
    </row>
    <row r="685">
      <c r="A685" s="8" t="str">
        <f t="shared" si="1"/>
        <v>Janell Fullerton</v>
      </c>
      <c r="B685" s="8" t="s">
        <v>4926</v>
      </c>
      <c r="C685" s="8" t="s">
        <v>4927</v>
      </c>
      <c r="D685" s="9" t="s">
        <v>4816</v>
      </c>
      <c r="E685" s="13" t="s">
        <v>4928</v>
      </c>
      <c r="F685" s="8" t="s">
        <v>46</v>
      </c>
      <c r="G685" s="8" t="s">
        <v>47</v>
      </c>
      <c r="H685" s="8" t="s">
        <v>4929</v>
      </c>
      <c r="I685" s="8" t="s">
        <v>49</v>
      </c>
      <c r="J685" s="10">
        <v>3.5</v>
      </c>
      <c r="K685" s="8" t="s">
        <v>4930</v>
      </c>
      <c r="L685" s="8"/>
      <c r="M685" s="8"/>
      <c r="N685" s="8" t="s">
        <v>4948</v>
      </c>
      <c r="O685" s="8" t="s">
        <v>52</v>
      </c>
      <c r="P685" s="8"/>
      <c r="Q685" s="8"/>
      <c r="R685" s="8" t="s">
        <v>4949</v>
      </c>
      <c r="S685" s="8" t="s">
        <v>1099</v>
      </c>
      <c r="T685" s="11" t="str">
        <f t="shared" si="2"/>
        <v>Janell Fullerton</v>
      </c>
      <c r="U685" s="8" t="s">
        <v>160</v>
      </c>
      <c r="V685" s="8" t="s">
        <v>4950</v>
      </c>
      <c r="W685" s="8"/>
      <c r="X685" s="8" t="s">
        <v>4936</v>
      </c>
      <c r="Y685" s="8" t="s">
        <v>60</v>
      </c>
      <c r="Z685" s="12" t="s">
        <v>4938</v>
      </c>
      <c r="AA685" s="8" t="s">
        <v>60</v>
      </c>
      <c r="AB685" s="12" t="s">
        <v>4940</v>
      </c>
      <c r="AC685" s="8" t="s">
        <v>60</v>
      </c>
      <c r="AD685" s="12" t="s">
        <v>4951</v>
      </c>
      <c r="AE685" s="8" t="s">
        <v>4941</v>
      </c>
      <c r="AF685" s="13" t="s">
        <v>4942</v>
      </c>
      <c r="AG685" s="13" t="s">
        <v>4832</v>
      </c>
      <c r="AH685" s="13" t="s">
        <v>352</v>
      </c>
      <c r="AI685" s="13" t="s">
        <v>66</v>
      </c>
      <c r="AJ685" s="8"/>
      <c r="AK685" s="13" t="s">
        <v>4943</v>
      </c>
      <c r="AL685" s="13" t="s">
        <v>4944</v>
      </c>
      <c r="AM685" s="8" t="s">
        <v>4945</v>
      </c>
      <c r="AN685" s="8" t="s">
        <v>4946</v>
      </c>
      <c r="AO685" s="13" t="s">
        <v>4947</v>
      </c>
      <c r="AP685" s="38" t="s">
        <v>4942</v>
      </c>
      <c r="AQ685" s="28">
        <v>6894.0</v>
      </c>
    </row>
    <row r="686">
      <c r="A686" s="8" t="str">
        <f t="shared" si="1"/>
        <v>Lathaniel Jeanlouis</v>
      </c>
      <c r="B686" s="8" t="s">
        <v>4926</v>
      </c>
      <c r="C686" s="8" t="s">
        <v>4927</v>
      </c>
      <c r="D686" s="9" t="s">
        <v>4816</v>
      </c>
      <c r="E686" s="13" t="s">
        <v>4928</v>
      </c>
      <c r="F686" s="8" t="s">
        <v>46</v>
      </c>
      <c r="G686" s="8" t="s">
        <v>47</v>
      </c>
      <c r="H686" s="8" t="s">
        <v>4929</v>
      </c>
      <c r="I686" s="8" t="s">
        <v>49</v>
      </c>
      <c r="J686" s="10">
        <v>3.5</v>
      </c>
      <c r="K686" s="8" t="s">
        <v>4930</v>
      </c>
      <c r="L686" s="8"/>
      <c r="M686" s="8"/>
      <c r="N686" s="8" t="s">
        <v>4952</v>
      </c>
      <c r="O686" s="8" t="s">
        <v>52</v>
      </c>
      <c r="P686" s="8"/>
      <c r="Q686" s="8"/>
      <c r="R686" s="8" t="s">
        <v>4953</v>
      </c>
      <c r="S686" s="8" t="s">
        <v>4954</v>
      </c>
      <c r="T686" s="11" t="str">
        <f t="shared" si="2"/>
        <v>Lathaniel Jeanlouis</v>
      </c>
      <c r="U686" s="8" t="s">
        <v>503</v>
      </c>
      <c r="V686" s="8" t="s">
        <v>4955</v>
      </c>
      <c r="W686" s="8"/>
      <c r="X686" s="8" t="s">
        <v>4936</v>
      </c>
      <c r="Y686" s="12" t="s">
        <v>4956</v>
      </c>
      <c r="Z686" s="12" t="s">
        <v>4938</v>
      </c>
      <c r="AA686" s="8" t="s">
        <v>60</v>
      </c>
      <c r="AB686" s="12" t="s">
        <v>4940</v>
      </c>
      <c r="AC686" s="8" t="s">
        <v>60</v>
      </c>
      <c r="AD686" s="8" t="s">
        <v>60</v>
      </c>
      <c r="AE686" s="8" t="s">
        <v>4941</v>
      </c>
      <c r="AF686" s="13" t="s">
        <v>4942</v>
      </c>
      <c r="AG686" s="13" t="s">
        <v>4832</v>
      </c>
      <c r="AH686" s="13" t="s">
        <v>352</v>
      </c>
      <c r="AI686" s="13" t="s">
        <v>66</v>
      </c>
      <c r="AJ686" s="8"/>
      <c r="AK686" s="13" t="s">
        <v>4943</v>
      </c>
      <c r="AL686" s="13" t="s">
        <v>4944</v>
      </c>
      <c r="AM686" s="8" t="s">
        <v>4945</v>
      </c>
      <c r="AN686" s="8" t="s">
        <v>4946</v>
      </c>
      <c r="AO686" s="13" t="s">
        <v>4947</v>
      </c>
      <c r="AP686" s="9" t="s">
        <v>4942</v>
      </c>
      <c r="AQ686" s="28">
        <v>6894.0</v>
      </c>
    </row>
    <row r="687">
      <c r="A687" s="8" t="str">
        <f t="shared" si="1"/>
        <v>Seth Andres</v>
      </c>
      <c r="B687" s="8" t="s">
        <v>4926</v>
      </c>
      <c r="C687" s="8" t="s">
        <v>4927</v>
      </c>
      <c r="D687" s="9" t="s">
        <v>4816</v>
      </c>
      <c r="E687" s="8" t="s">
        <v>4928</v>
      </c>
      <c r="F687" s="8" t="s">
        <v>46</v>
      </c>
      <c r="G687" s="8" t="s">
        <v>47</v>
      </c>
      <c r="H687" s="8" t="s">
        <v>4929</v>
      </c>
      <c r="I687" s="8" t="s">
        <v>49</v>
      </c>
      <c r="J687" s="10">
        <v>3.5</v>
      </c>
      <c r="K687" s="8" t="s">
        <v>4930</v>
      </c>
      <c r="L687" s="8"/>
      <c r="M687" s="8"/>
      <c r="N687" s="8" t="s">
        <v>4957</v>
      </c>
      <c r="O687" s="8" t="s">
        <v>52</v>
      </c>
      <c r="P687" s="8"/>
      <c r="Q687" s="8"/>
      <c r="R687" s="8" t="s">
        <v>4958</v>
      </c>
      <c r="S687" s="8" t="s">
        <v>4959</v>
      </c>
      <c r="T687" s="11" t="str">
        <f t="shared" si="2"/>
        <v>Seth Andres</v>
      </c>
      <c r="U687" s="8" t="s">
        <v>1125</v>
      </c>
      <c r="V687" s="8" t="s">
        <v>4960</v>
      </c>
      <c r="W687" s="8"/>
      <c r="X687" s="8" t="s">
        <v>4936</v>
      </c>
      <c r="Y687" s="8" t="s">
        <v>60</v>
      </c>
      <c r="Z687" s="12" t="s">
        <v>4938</v>
      </c>
      <c r="AA687" s="8" t="s">
        <v>60</v>
      </c>
      <c r="AB687" s="12" t="s">
        <v>4940</v>
      </c>
      <c r="AC687" s="12" t="s">
        <v>4961</v>
      </c>
      <c r="AD687" s="12" t="s">
        <v>4962</v>
      </c>
      <c r="AE687" s="8" t="s">
        <v>4941</v>
      </c>
      <c r="AF687" s="8" t="s">
        <v>4942</v>
      </c>
      <c r="AG687" s="8" t="s">
        <v>4832</v>
      </c>
      <c r="AH687" s="8" t="s">
        <v>352</v>
      </c>
      <c r="AI687" s="8" t="s">
        <v>66</v>
      </c>
      <c r="AJ687" s="8"/>
      <c r="AK687" s="8" t="s">
        <v>4943</v>
      </c>
      <c r="AL687" s="8" t="s">
        <v>4944</v>
      </c>
      <c r="AM687" s="8" t="s">
        <v>4945</v>
      </c>
      <c r="AN687" s="8" t="s">
        <v>4946</v>
      </c>
      <c r="AO687" s="8" t="s">
        <v>4947</v>
      </c>
      <c r="AP687" s="8" t="s">
        <v>4942</v>
      </c>
      <c r="AQ687" s="11">
        <v>6894.0</v>
      </c>
    </row>
    <row r="688">
      <c r="A688" s="8" t="str">
        <f t="shared" si="1"/>
        <v>Alan Foolkes</v>
      </c>
      <c r="B688" s="8" t="s">
        <v>4926</v>
      </c>
      <c r="C688" s="8" t="s">
        <v>4927</v>
      </c>
      <c r="D688" s="9" t="s">
        <v>4816</v>
      </c>
      <c r="E688" s="8" t="s">
        <v>4928</v>
      </c>
      <c r="F688" s="8" t="s">
        <v>46</v>
      </c>
      <c r="G688" s="8" t="s">
        <v>47</v>
      </c>
      <c r="H688" s="8" t="s">
        <v>4929</v>
      </c>
      <c r="I688" s="8" t="s">
        <v>49</v>
      </c>
      <c r="J688" s="10">
        <v>3.5</v>
      </c>
      <c r="K688" s="8" t="s">
        <v>4930</v>
      </c>
      <c r="L688" s="8" t="s">
        <v>86</v>
      </c>
      <c r="M688" s="8" t="s">
        <v>86</v>
      </c>
      <c r="N688" s="8" t="s">
        <v>4963</v>
      </c>
      <c r="O688" s="8" t="s">
        <v>52</v>
      </c>
      <c r="P688" s="8"/>
      <c r="Q688" s="8"/>
      <c r="R688" s="8" t="s">
        <v>3513</v>
      </c>
      <c r="S688" s="8" t="s">
        <v>4964</v>
      </c>
      <c r="T688" s="11" t="str">
        <f t="shared" si="2"/>
        <v>Alan Foolkes</v>
      </c>
      <c r="U688" s="8" t="s">
        <v>106</v>
      </c>
      <c r="V688" s="8" t="s">
        <v>4965</v>
      </c>
      <c r="W688" s="8"/>
      <c r="X688" s="8" t="s">
        <v>4936</v>
      </c>
      <c r="Y688" s="8" t="s">
        <v>60</v>
      </c>
      <c r="Z688" s="12" t="s">
        <v>4938</v>
      </c>
      <c r="AA688" s="8" t="s">
        <v>60</v>
      </c>
      <c r="AB688" s="12" t="s">
        <v>4940</v>
      </c>
      <c r="AC688" s="8" t="s">
        <v>60</v>
      </c>
      <c r="AD688" s="8" t="s">
        <v>60</v>
      </c>
      <c r="AE688" s="8" t="s">
        <v>4941</v>
      </c>
      <c r="AF688" s="8" t="s">
        <v>4942</v>
      </c>
      <c r="AG688" s="8" t="s">
        <v>4832</v>
      </c>
      <c r="AH688" s="8" t="s">
        <v>352</v>
      </c>
      <c r="AI688" s="8" t="s">
        <v>66</v>
      </c>
      <c r="AJ688" s="8" t="s">
        <v>86</v>
      </c>
      <c r="AK688" s="13" t="s">
        <v>4943</v>
      </c>
      <c r="AL688" s="13" t="s">
        <v>4944</v>
      </c>
      <c r="AM688" s="8" t="s">
        <v>4945</v>
      </c>
      <c r="AN688" s="8" t="s">
        <v>4946</v>
      </c>
      <c r="AO688" s="13" t="s">
        <v>4947</v>
      </c>
      <c r="AP688" s="9" t="s">
        <v>4942</v>
      </c>
      <c r="AQ688" s="11">
        <v>6894.0</v>
      </c>
    </row>
    <row r="689">
      <c r="A689" s="8" t="str">
        <f t="shared" si="1"/>
        <v>Stefanie Slekis</v>
      </c>
      <c r="B689" s="8" t="s">
        <v>4966</v>
      </c>
      <c r="C689" s="8" t="s">
        <v>4927</v>
      </c>
      <c r="D689" s="9" t="s">
        <v>4816</v>
      </c>
      <c r="E689" s="8" t="s">
        <v>4967</v>
      </c>
      <c r="F689" s="8" t="s">
        <v>46</v>
      </c>
      <c r="G689" s="8" t="s">
        <v>47</v>
      </c>
      <c r="H689" s="8" t="s">
        <v>4968</v>
      </c>
      <c r="I689" s="8" t="s">
        <v>49</v>
      </c>
      <c r="J689" s="10">
        <v>3.22</v>
      </c>
      <c r="K689" s="8" t="s">
        <v>4969</v>
      </c>
      <c r="L689" s="8" t="s">
        <v>86</v>
      </c>
      <c r="M689" s="8" t="s">
        <v>86</v>
      </c>
      <c r="N689" s="8" t="s">
        <v>4970</v>
      </c>
      <c r="O689" s="8" t="s">
        <v>52</v>
      </c>
      <c r="P689" s="8"/>
      <c r="Q689" s="8"/>
      <c r="R689" s="8" t="s">
        <v>4971</v>
      </c>
      <c r="S689" s="8" t="s">
        <v>4972</v>
      </c>
      <c r="T689" s="11" t="str">
        <f t="shared" si="2"/>
        <v>Stefanie Slekis</v>
      </c>
      <c r="U689" s="8" t="s">
        <v>55</v>
      </c>
      <c r="V689" s="8" t="s">
        <v>4973</v>
      </c>
      <c r="W689" s="8" t="s">
        <v>4974</v>
      </c>
      <c r="X689" s="8" t="s">
        <v>4975</v>
      </c>
      <c r="Y689" s="12" t="s">
        <v>4976</v>
      </c>
      <c r="Z689" s="12" t="s">
        <v>4977</v>
      </c>
      <c r="AA689" s="12" t="s">
        <v>4978</v>
      </c>
      <c r="AB689" s="12" t="s">
        <v>4979</v>
      </c>
      <c r="AC689" s="12" t="s">
        <v>4980</v>
      </c>
      <c r="AD689" s="12" t="s">
        <v>4981</v>
      </c>
      <c r="AE689" s="8" t="s">
        <v>4982</v>
      </c>
      <c r="AF689" s="8" t="s">
        <v>4983</v>
      </c>
      <c r="AG689" s="8" t="s">
        <v>4832</v>
      </c>
      <c r="AH689" s="8" t="s">
        <v>194</v>
      </c>
      <c r="AI689" s="8" t="s">
        <v>66</v>
      </c>
      <c r="AJ689" s="8" t="s">
        <v>86</v>
      </c>
      <c r="AK689" s="13" t="s">
        <v>2151</v>
      </c>
      <c r="AL689" s="13" t="s">
        <v>741</v>
      </c>
      <c r="AM689" s="8" t="s">
        <v>4984</v>
      </c>
      <c r="AN689" s="8" t="s">
        <v>4985</v>
      </c>
      <c r="AO689" s="13" t="s">
        <v>4986</v>
      </c>
      <c r="AP689" s="9" t="s">
        <v>4983</v>
      </c>
      <c r="AQ689" s="11">
        <v>5636.0</v>
      </c>
    </row>
    <row r="690">
      <c r="A690" s="8" t="str">
        <f t="shared" si="1"/>
        <v>Dustin Wager</v>
      </c>
      <c r="B690" s="8" t="s">
        <v>4966</v>
      </c>
      <c r="C690" s="8" t="s">
        <v>4927</v>
      </c>
      <c r="D690" s="9" t="s">
        <v>4816</v>
      </c>
      <c r="E690" s="8" t="s">
        <v>4967</v>
      </c>
      <c r="F690" s="8" t="s">
        <v>46</v>
      </c>
      <c r="G690" s="8" t="s">
        <v>47</v>
      </c>
      <c r="H690" s="8" t="s">
        <v>4968</v>
      </c>
      <c r="I690" s="8" t="s">
        <v>49</v>
      </c>
      <c r="J690" s="10">
        <v>3.22</v>
      </c>
      <c r="K690" s="8" t="s">
        <v>4969</v>
      </c>
      <c r="L690" s="8"/>
      <c r="M690" s="8"/>
      <c r="N690" s="8" t="s">
        <v>4987</v>
      </c>
      <c r="O690" s="8" t="s">
        <v>52</v>
      </c>
      <c r="P690" s="8"/>
      <c r="Q690" s="8"/>
      <c r="R690" s="8" t="s">
        <v>4988</v>
      </c>
      <c r="S690" s="8" t="s">
        <v>4989</v>
      </c>
      <c r="T690" s="11" t="str">
        <f t="shared" si="2"/>
        <v>Dustin Wager</v>
      </c>
      <c r="U690" s="8" t="s">
        <v>80</v>
      </c>
      <c r="V690" s="8" t="s">
        <v>4990</v>
      </c>
      <c r="W690" s="8"/>
      <c r="X690" s="8" t="s">
        <v>4975</v>
      </c>
      <c r="Y690" s="8" t="s">
        <v>60</v>
      </c>
      <c r="Z690" s="12" t="s">
        <v>4977</v>
      </c>
      <c r="AA690" s="8" t="s">
        <v>60</v>
      </c>
      <c r="AB690" s="12" t="s">
        <v>4979</v>
      </c>
      <c r="AC690" s="12" t="s">
        <v>4991</v>
      </c>
      <c r="AD690" s="12" t="s">
        <v>4981</v>
      </c>
      <c r="AE690" s="8" t="s">
        <v>4982</v>
      </c>
      <c r="AF690" s="8" t="s">
        <v>4983</v>
      </c>
      <c r="AG690" s="8" t="s">
        <v>4832</v>
      </c>
      <c r="AH690" s="8" t="s">
        <v>194</v>
      </c>
      <c r="AI690" s="8" t="s">
        <v>66</v>
      </c>
      <c r="AJ690" s="8"/>
      <c r="AK690" s="8" t="s">
        <v>2151</v>
      </c>
      <c r="AL690" s="8" t="s">
        <v>741</v>
      </c>
      <c r="AM690" s="8" t="s">
        <v>4984</v>
      </c>
      <c r="AN690" s="8" t="s">
        <v>4985</v>
      </c>
      <c r="AO690" s="8" t="s">
        <v>4986</v>
      </c>
      <c r="AP690" s="8" t="s">
        <v>4983</v>
      </c>
      <c r="AQ690" s="11">
        <v>5636.0</v>
      </c>
    </row>
    <row r="691">
      <c r="A691" s="8" t="str">
        <f t="shared" si="1"/>
        <v>Annie Alexander</v>
      </c>
      <c r="B691" s="8" t="s">
        <v>4966</v>
      </c>
      <c r="C691" s="8" t="s">
        <v>4927</v>
      </c>
      <c r="D691" s="9" t="s">
        <v>4816</v>
      </c>
      <c r="E691" s="8" t="s">
        <v>4967</v>
      </c>
      <c r="F691" s="8" t="s">
        <v>46</v>
      </c>
      <c r="G691" s="8" t="s">
        <v>47</v>
      </c>
      <c r="H691" s="8" t="s">
        <v>4968</v>
      </c>
      <c r="I691" s="8" t="s">
        <v>49</v>
      </c>
      <c r="J691" s="10">
        <v>3.22</v>
      </c>
      <c r="K691" s="8" t="s">
        <v>4969</v>
      </c>
      <c r="L691" s="8"/>
      <c r="M691" s="8"/>
      <c r="N691" s="8" t="s">
        <v>4992</v>
      </c>
      <c r="O691" s="8" t="s">
        <v>52</v>
      </c>
      <c r="P691" s="8"/>
      <c r="Q691" s="8"/>
      <c r="R691" s="8" t="s">
        <v>4993</v>
      </c>
      <c r="S691" s="8" t="s">
        <v>4994</v>
      </c>
      <c r="T691" s="11" t="str">
        <f t="shared" si="2"/>
        <v>Annie Alexander</v>
      </c>
      <c r="U691" s="8" t="s">
        <v>80</v>
      </c>
      <c r="V691" s="8"/>
      <c r="W691" s="8"/>
      <c r="X691" s="8" t="s">
        <v>4975</v>
      </c>
      <c r="Y691" s="8" t="s">
        <v>60</v>
      </c>
      <c r="Z691" s="12" t="s">
        <v>4977</v>
      </c>
      <c r="AA691" s="8" t="s">
        <v>60</v>
      </c>
      <c r="AB691" s="12" t="s">
        <v>4979</v>
      </c>
      <c r="AC691" s="12" t="s">
        <v>4995</v>
      </c>
      <c r="AD691" s="12" t="s">
        <v>4981</v>
      </c>
      <c r="AE691" s="8" t="s">
        <v>4982</v>
      </c>
      <c r="AF691" s="8" t="s">
        <v>4983</v>
      </c>
      <c r="AG691" s="8" t="s">
        <v>4832</v>
      </c>
      <c r="AH691" s="8" t="s">
        <v>194</v>
      </c>
      <c r="AI691" s="8" t="s">
        <v>66</v>
      </c>
      <c r="AJ691" s="8"/>
      <c r="AK691" s="13" t="s">
        <v>2151</v>
      </c>
      <c r="AL691" s="13" t="s">
        <v>741</v>
      </c>
      <c r="AM691" s="8" t="s">
        <v>4984</v>
      </c>
      <c r="AN691" s="8" t="s">
        <v>4985</v>
      </c>
      <c r="AO691" s="13" t="s">
        <v>4986</v>
      </c>
      <c r="AP691" s="9" t="s">
        <v>4983</v>
      </c>
      <c r="AQ691" s="11">
        <v>5636.0</v>
      </c>
    </row>
    <row r="692">
      <c r="A692" s="8" t="str">
        <f t="shared" si="1"/>
        <v>Stephanie Fulton</v>
      </c>
      <c r="B692" s="8" t="s">
        <v>4966</v>
      </c>
      <c r="C692" s="8" t="s">
        <v>4927</v>
      </c>
      <c r="D692" s="9" t="s">
        <v>4816</v>
      </c>
      <c r="E692" s="8" t="s">
        <v>4967</v>
      </c>
      <c r="F692" s="8" t="s">
        <v>46</v>
      </c>
      <c r="G692" s="8" t="s">
        <v>47</v>
      </c>
      <c r="H692" s="8" t="s">
        <v>4968</v>
      </c>
      <c r="I692" s="8" t="s">
        <v>49</v>
      </c>
      <c r="J692" s="10">
        <v>3.22</v>
      </c>
      <c r="K692" s="8" t="s">
        <v>4969</v>
      </c>
      <c r="L692" s="8"/>
      <c r="M692" s="8"/>
      <c r="N692" s="8" t="s">
        <v>4996</v>
      </c>
      <c r="O692" s="8" t="s">
        <v>52</v>
      </c>
      <c r="P692" s="8"/>
      <c r="Q692" s="8"/>
      <c r="R692" s="8" t="s">
        <v>960</v>
      </c>
      <c r="S692" s="8" t="s">
        <v>4997</v>
      </c>
      <c r="T692" s="11" t="str">
        <f t="shared" si="2"/>
        <v>Stephanie Fulton</v>
      </c>
      <c r="U692" s="8" t="s">
        <v>80</v>
      </c>
      <c r="V692" s="8"/>
      <c r="W692" s="8"/>
      <c r="X692" s="8" t="s">
        <v>4975</v>
      </c>
      <c r="Y692" s="8" t="s">
        <v>60</v>
      </c>
      <c r="Z692" s="12" t="s">
        <v>4977</v>
      </c>
      <c r="AA692" s="8" t="s">
        <v>60</v>
      </c>
      <c r="AB692" s="12" t="s">
        <v>4979</v>
      </c>
      <c r="AC692" s="8" t="s">
        <v>60</v>
      </c>
      <c r="AD692" s="12" t="s">
        <v>4981</v>
      </c>
      <c r="AE692" s="8" t="s">
        <v>4982</v>
      </c>
      <c r="AF692" s="8" t="s">
        <v>4983</v>
      </c>
      <c r="AG692" s="8" t="s">
        <v>4832</v>
      </c>
      <c r="AH692" s="8" t="s">
        <v>194</v>
      </c>
      <c r="AI692" s="8" t="s">
        <v>66</v>
      </c>
      <c r="AJ692" s="8"/>
      <c r="AK692" s="13" t="s">
        <v>2151</v>
      </c>
      <c r="AL692" s="13" t="s">
        <v>741</v>
      </c>
      <c r="AM692" s="8" t="s">
        <v>4984</v>
      </c>
      <c r="AN692" s="8" t="s">
        <v>4985</v>
      </c>
      <c r="AO692" s="13" t="s">
        <v>4986</v>
      </c>
      <c r="AP692" s="9" t="s">
        <v>4983</v>
      </c>
      <c r="AQ692" s="11">
        <v>5636.0</v>
      </c>
    </row>
    <row r="693">
      <c r="A693" s="8" t="str">
        <f t="shared" si="1"/>
        <v>Mike Heimerman</v>
      </c>
      <c r="B693" s="8" t="s">
        <v>4998</v>
      </c>
      <c r="C693" s="8" t="s">
        <v>4927</v>
      </c>
      <c r="D693" s="9" t="s">
        <v>4816</v>
      </c>
      <c r="E693" s="8" t="s">
        <v>4999</v>
      </c>
      <c r="F693" s="8" t="s">
        <v>46</v>
      </c>
      <c r="G693" s="8" t="s">
        <v>47</v>
      </c>
      <c r="H693" s="8" t="s">
        <v>5000</v>
      </c>
      <c r="I693" s="8" t="s">
        <v>49</v>
      </c>
      <c r="J693" s="10">
        <v>3.28</v>
      </c>
      <c r="K693" s="8" t="s">
        <v>5001</v>
      </c>
      <c r="L693" s="8" t="s">
        <v>86</v>
      </c>
      <c r="M693" s="8" t="s">
        <v>86</v>
      </c>
      <c r="N693" s="8" t="s">
        <v>5002</v>
      </c>
      <c r="O693" s="8" t="s">
        <v>52</v>
      </c>
      <c r="P693" s="8"/>
      <c r="Q693" s="8"/>
      <c r="R693" s="8" t="s">
        <v>1237</v>
      </c>
      <c r="S693" s="8" t="s">
        <v>5003</v>
      </c>
      <c r="T693" s="11" t="str">
        <f t="shared" si="2"/>
        <v>Mike Heimerman</v>
      </c>
      <c r="U693" s="8" t="s">
        <v>427</v>
      </c>
      <c r="V693" s="8" t="s">
        <v>5004</v>
      </c>
      <c r="W693" s="8" t="s">
        <v>5005</v>
      </c>
      <c r="X693" s="8" t="s">
        <v>5006</v>
      </c>
      <c r="Y693" s="12" t="s">
        <v>5007</v>
      </c>
      <c r="Z693" s="8" t="s">
        <v>60</v>
      </c>
      <c r="AA693" s="8" t="s">
        <v>60</v>
      </c>
      <c r="AB693" s="12" t="s">
        <v>5008</v>
      </c>
      <c r="AC693" s="8" t="s">
        <v>60</v>
      </c>
      <c r="AD693" s="8" t="s">
        <v>60</v>
      </c>
      <c r="AE693" s="8" t="s">
        <v>5009</v>
      </c>
      <c r="AF693" s="8" t="s">
        <v>5010</v>
      </c>
      <c r="AG693" s="8" t="s">
        <v>4832</v>
      </c>
      <c r="AH693" s="8" t="s">
        <v>194</v>
      </c>
      <c r="AI693" s="8" t="s">
        <v>66</v>
      </c>
      <c r="AJ693" s="8" t="s">
        <v>86</v>
      </c>
      <c r="AK693" s="13" t="s">
        <v>5011</v>
      </c>
      <c r="AL693" s="13" t="s">
        <v>3429</v>
      </c>
      <c r="AM693" s="8" t="s">
        <v>1264</v>
      </c>
      <c r="AN693" s="8" t="s">
        <v>5012</v>
      </c>
      <c r="AO693" s="13" t="s">
        <v>5013</v>
      </c>
      <c r="AP693" s="9" t="s">
        <v>5010</v>
      </c>
      <c r="AQ693" s="11">
        <v>8832.0</v>
      </c>
    </row>
    <row r="694">
      <c r="A694" s="8" t="str">
        <f t="shared" si="1"/>
        <v>Adam Pennington</v>
      </c>
      <c r="B694" s="8" t="s">
        <v>4998</v>
      </c>
      <c r="C694" s="8" t="s">
        <v>4927</v>
      </c>
      <c r="D694" s="9" t="s">
        <v>4816</v>
      </c>
      <c r="E694" s="8" t="s">
        <v>4999</v>
      </c>
      <c r="F694" s="8" t="s">
        <v>46</v>
      </c>
      <c r="G694" s="8" t="s">
        <v>47</v>
      </c>
      <c r="H694" s="8" t="s">
        <v>5000</v>
      </c>
      <c r="I694" s="8" t="s">
        <v>49</v>
      </c>
      <c r="J694" s="10">
        <v>3.28</v>
      </c>
      <c r="K694" s="8" t="s">
        <v>5001</v>
      </c>
      <c r="L694" s="8" t="s">
        <v>86</v>
      </c>
      <c r="M694" s="8" t="s">
        <v>86</v>
      </c>
      <c r="N694" s="8" t="s">
        <v>5014</v>
      </c>
      <c r="O694" s="8" t="s">
        <v>52</v>
      </c>
      <c r="P694" s="8"/>
      <c r="Q694" s="8"/>
      <c r="R694" s="8" t="s">
        <v>513</v>
      </c>
      <c r="S694" s="8" t="s">
        <v>5015</v>
      </c>
      <c r="T694" s="11" t="str">
        <f t="shared" si="2"/>
        <v>Adam Pennington</v>
      </c>
      <c r="U694" s="8" t="s">
        <v>5016</v>
      </c>
      <c r="V694" s="8" t="s">
        <v>5017</v>
      </c>
      <c r="W694" s="8" t="s">
        <v>5018</v>
      </c>
      <c r="X694" s="8" t="s">
        <v>5006</v>
      </c>
      <c r="Y694" s="12" t="s">
        <v>5019</v>
      </c>
      <c r="Z694" s="8" t="s">
        <v>60</v>
      </c>
      <c r="AA694" s="8" t="s">
        <v>60</v>
      </c>
      <c r="AB694" s="12" t="s">
        <v>5008</v>
      </c>
      <c r="AC694" s="8" t="s">
        <v>60</v>
      </c>
      <c r="AD694" s="8" t="s">
        <v>60</v>
      </c>
      <c r="AE694" s="8" t="s">
        <v>5009</v>
      </c>
      <c r="AF694" s="8" t="s">
        <v>5010</v>
      </c>
      <c r="AG694" s="8" t="s">
        <v>4832</v>
      </c>
      <c r="AH694" s="8" t="s">
        <v>194</v>
      </c>
      <c r="AI694" s="8" t="s">
        <v>66</v>
      </c>
      <c r="AJ694" s="8" t="s">
        <v>86</v>
      </c>
      <c r="AK694" s="13" t="s">
        <v>5011</v>
      </c>
      <c r="AL694" s="13" t="s">
        <v>3429</v>
      </c>
      <c r="AM694" s="8" t="s">
        <v>1264</v>
      </c>
      <c r="AN694" s="8" t="s">
        <v>5012</v>
      </c>
      <c r="AO694" s="13" t="s">
        <v>5013</v>
      </c>
      <c r="AP694" s="9" t="s">
        <v>5010</v>
      </c>
      <c r="AQ694" s="11">
        <v>8832.0</v>
      </c>
    </row>
    <row r="695">
      <c r="A695" s="8" t="str">
        <f t="shared" si="1"/>
        <v>Alex Wills</v>
      </c>
      <c r="B695" s="8" t="s">
        <v>4998</v>
      </c>
      <c r="C695" s="8" t="s">
        <v>4927</v>
      </c>
      <c r="D695" s="9" t="s">
        <v>4816</v>
      </c>
      <c r="E695" s="8" t="s">
        <v>4999</v>
      </c>
      <c r="F695" s="8" t="s">
        <v>46</v>
      </c>
      <c r="G695" s="8" t="s">
        <v>47</v>
      </c>
      <c r="H695" s="8" t="s">
        <v>5000</v>
      </c>
      <c r="I695" s="8" t="s">
        <v>49</v>
      </c>
      <c r="J695" s="10">
        <v>3.28</v>
      </c>
      <c r="K695" s="8" t="s">
        <v>5001</v>
      </c>
      <c r="L695" s="8"/>
      <c r="M695" s="8"/>
      <c r="N695" s="8" t="s">
        <v>5020</v>
      </c>
      <c r="O695" s="8" t="s">
        <v>52</v>
      </c>
      <c r="P695" s="8"/>
      <c r="Q695" s="8"/>
      <c r="R695" s="8" t="s">
        <v>766</v>
      </c>
      <c r="S695" s="8" t="s">
        <v>5021</v>
      </c>
      <c r="T695" s="11" t="str">
        <f t="shared" si="2"/>
        <v>Alex Wills</v>
      </c>
      <c r="U695" s="8" t="s">
        <v>386</v>
      </c>
      <c r="V695" s="8" t="s">
        <v>5022</v>
      </c>
      <c r="W695" s="8"/>
      <c r="X695" s="8" t="s">
        <v>5006</v>
      </c>
      <c r="Y695" s="12" t="s">
        <v>5023</v>
      </c>
      <c r="Z695" s="12" t="s">
        <v>5024</v>
      </c>
      <c r="AA695" s="8" t="s">
        <v>60</v>
      </c>
      <c r="AB695" s="12" t="s">
        <v>5008</v>
      </c>
      <c r="AC695" s="12" t="s">
        <v>5025</v>
      </c>
      <c r="AD695" s="12" t="s">
        <v>5026</v>
      </c>
      <c r="AE695" s="8" t="s">
        <v>5009</v>
      </c>
      <c r="AF695" s="8" t="s">
        <v>5010</v>
      </c>
      <c r="AG695" s="8" t="s">
        <v>4832</v>
      </c>
      <c r="AH695" s="8" t="s">
        <v>194</v>
      </c>
      <c r="AI695" s="8" t="s">
        <v>66</v>
      </c>
      <c r="AJ695" s="8"/>
      <c r="AK695" s="8" t="s">
        <v>5011</v>
      </c>
      <c r="AL695" s="8" t="s">
        <v>3429</v>
      </c>
      <c r="AM695" s="8" t="s">
        <v>1264</v>
      </c>
      <c r="AN695" s="8" t="s">
        <v>5012</v>
      </c>
      <c r="AO695" s="8" t="s">
        <v>5013</v>
      </c>
      <c r="AP695" s="8" t="s">
        <v>5010</v>
      </c>
      <c r="AQ695" s="11">
        <v>8832.0</v>
      </c>
    </row>
    <row r="696">
      <c r="A696" s="8" t="str">
        <f t="shared" si="1"/>
        <v>Payten Vidourek</v>
      </c>
      <c r="B696" s="8" t="s">
        <v>4998</v>
      </c>
      <c r="C696" s="8" t="s">
        <v>4927</v>
      </c>
      <c r="D696" s="9" t="s">
        <v>4816</v>
      </c>
      <c r="E696" s="8" t="s">
        <v>4999</v>
      </c>
      <c r="F696" s="8" t="s">
        <v>46</v>
      </c>
      <c r="G696" s="8" t="s">
        <v>47</v>
      </c>
      <c r="H696" s="8" t="s">
        <v>5000</v>
      </c>
      <c r="I696" s="8" t="s">
        <v>49</v>
      </c>
      <c r="J696" s="10">
        <v>3.28</v>
      </c>
      <c r="K696" s="8" t="s">
        <v>5001</v>
      </c>
      <c r="L696" s="8"/>
      <c r="M696" s="8"/>
      <c r="N696" s="8" t="s">
        <v>5027</v>
      </c>
      <c r="O696" s="8" t="s">
        <v>52</v>
      </c>
      <c r="P696" s="8"/>
      <c r="Q696" s="8"/>
      <c r="R696" s="8" t="s">
        <v>5028</v>
      </c>
      <c r="S696" s="8" t="s">
        <v>5029</v>
      </c>
      <c r="T696" s="11" t="str">
        <f t="shared" si="2"/>
        <v>Payten Vidourek</v>
      </c>
      <c r="U696" s="8" t="s">
        <v>106</v>
      </c>
      <c r="V696" s="8" t="s">
        <v>5030</v>
      </c>
      <c r="W696" s="8" t="s">
        <v>5031</v>
      </c>
      <c r="X696" s="8" t="s">
        <v>5006</v>
      </c>
      <c r="Y696" s="12" t="s">
        <v>5032</v>
      </c>
      <c r="Z696" s="12" t="s">
        <v>5024</v>
      </c>
      <c r="AA696" s="8" t="s">
        <v>60</v>
      </c>
      <c r="AB696" s="12" t="s">
        <v>5008</v>
      </c>
      <c r="AC696" s="8" t="s">
        <v>60</v>
      </c>
      <c r="AD696" s="12" t="s">
        <v>5026</v>
      </c>
      <c r="AE696" s="8" t="s">
        <v>5009</v>
      </c>
      <c r="AF696" s="8" t="s">
        <v>5010</v>
      </c>
      <c r="AG696" s="8" t="s">
        <v>4832</v>
      </c>
      <c r="AH696" s="8" t="s">
        <v>194</v>
      </c>
      <c r="AI696" s="8" t="s">
        <v>66</v>
      </c>
      <c r="AJ696" s="8"/>
      <c r="AK696" s="8" t="s">
        <v>5011</v>
      </c>
      <c r="AL696" s="8" t="s">
        <v>3429</v>
      </c>
      <c r="AM696" s="8" t="s">
        <v>1264</v>
      </c>
      <c r="AN696" s="8" t="s">
        <v>5012</v>
      </c>
      <c r="AO696" s="8" t="s">
        <v>5013</v>
      </c>
      <c r="AP696" s="8" t="s">
        <v>5010</v>
      </c>
      <c r="AQ696" s="11">
        <v>8832.0</v>
      </c>
    </row>
    <row r="697">
      <c r="A697" s="8" t="str">
        <f t="shared" si="1"/>
        <v>Michael Rheams Jr.</v>
      </c>
      <c r="B697" s="8" t="s">
        <v>5033</v>
      </c>
      <c r="C697" s="8" t="s">
        <v>4927</v>
      </c>
      <c r="D697" s="9" t="s">
        <v>4816</v>
      </c>
      <c r="E697" s="8" t="s">
        <v>5034</v>
      </c>
      <c r="F697" s="8" t="s">
        <v>46</v>
      </c>
      <c r="G697" s="8" t="s">
        <v>47</v>
      </c>
      <c r="H697" s="8" t="s">
        <v>5035</v>
      </c>
      <c r="I697" s="8" t="s">
        <v>49</v>
      </c>
      <c r="J697" s="10">
        <v>3.31</v>
      </c>
      <c r="K697" s="8" t="s">
        <v>5036</v>
      </c>
      <c r="L697" s="8"/>
      <c r="M697" s="8"/>
      <c r="N697" s="8" t="s">
        <v>5037</v>
      </c>
      <c r="O697" s="8" t="s">
        <v>52</v>
      </c>
      <c r="P697" s="8"/>
      <c r="Q697" s="8"/>
      <c r="R697" s="8" t="s">
        <v>731</v>
      </c>
      <c r="S697" s="8" t="s">
        <v>5038</v>
      </c>
      <c r="T697" s="11" t="str">
        <f t="shared" si="2"/>
        <v>Michael Rheams Jr.</v>
      </c>
      <c r="U697" s="8" t="s">
        <v>55</v>
      </c>
      <c r="V697" s="8" t="s">
        <v>5039</v>
      </c>
      <c r="W697" s="8" t="s">
        <v>5040</v>
      </c>
      <c r="X697" s="8" t="s">
        <v>5041</v>
      </c>
      <c r="Y697" s="8" t="s">
        <v>60</v>
      </c>
      <c r="Z697" s="12" t="s">
        <v>5042</v>
      </c>
      <c r="AA697" s="8" t="s">
        <v>60</v>
      </c>
      <c r="AB697" s="12" t="s">
        <v>5043</v>
      </c>
      <c r="AC697" s="8" t="s">
        <v>60</v>
      </c>
      <c r="AD697" s="12" t="s">
        <v>5044</v>
      </c>
      <c r="AE697" s="8" t="s">
        <v>5045</v>
      </c>
      <c r="AF697" s="8" t="s">
        <v>5046</v>
      </c>
      <c r="AG697" s="8" t="s">
        <v>4832</v>
      </c>
      <c r="AH697" s="8" t="s">
        <v>194</v>
      </c>
      <c r="AI697" s="8" t="s">
        <v>66</v>
      </c>
      <c r="AJ697" s="8"/>
      <c r="AK697" s="8"/>
      <c r="AL697" s="8"/>
      <c r="AM697" s="8" t="s">
        <v>4984</v>
      </c>
      <c r="AN697" s="8" t="s">
        <v>4797</v>
      </c>
      <c r="AO697" s="13" t="s">
        <v>5047</v>
      </c>
      <c r="AP697" s="9" t="s">
        <v>5046</v>
      </c>
      <c r="AQ697" s="11">
        <v>13544.0</v>
      </c>
    </row>
    <row r="698">
      <c r="A698" s="8" t="str">
        <f t="shared" si="1"/>
        <v>Kibwé Johnson</v>
      </c>
      <c r="B698" s="8" t="s">
        <v>5033</v>
      </c>
      <c r="C698" s="8" t="s">
        <v>4927</v>
      </c>
      <c r="D698" s="9" t="s">
        <v>4816</v>
      </c>
      <c r="E698" s="8" t="s">
        <v>5034</v>
      </c>
      <c r="F698" s="8" t="s">
        <v>46</v>
      </c>
      <c r="G698" s="8" t="s">
        <v>47</v>
      </c>
      <c r="H698" s="8" t="s">
        <v>5035</v>
      </c>
      <c r="I698" s="8" t="s">
        <v>49</v>
      </c>
      <c r="J698" s="10">
        <v>3.31</v>
      </c>
      <c r="K698" s="8" t="s">
        <v>5036</v>
      </c>
      <c r="L698" s="8"/>
      <c r="M698" s="8"/>
      <c r="N698" s="8" t="s">
        <v>5048</v>
      </c>
      <c r="O698" s="8" t="s">
        <v>52</v>
      </c>
      <c r="P698" s="8"/>
      <c r="Q698" s="8"/>
      <c r="R698" s="8" t="s">
        <v>5049</v>
      </c>
      <c r="S698" s="8" t="s">
        <v>678</v>
      </c>
      <c r="T698" s="11" t="str">
        <f t="shared" si="2"/>
        <v>Kibwé Johnson</v>
      </c>
      <c r="U698" s="8" t="s">
        <v>160</v>
      </c>
      <c r="V698" s="8" t="s">
        <v>5050</v>
      </c>
      <c r="W698" s="8"/>
      <c r="X698" s="8" t="s">
        <v>5041</v>
      </c>
      <c r="Y698" s="12" t="s">
        <v>5051</v>
      </c>
      <c r="Z698" s="12" t="s">
        <v>5052</v>
      </c>
      <c r="AA698" s="8" t="s">
        <v>60</v>
      </c>
      <c r="AB698" s="12" t="s">
        <v>5053</v>
      </c>
      <c r="AC698" s="12" t="s">
        <v>5054</v>
      </c>
      <c r="AD698" s="12" t="s">
        <v>5055</v>
      </c>
      <c r="AE698" s="8" t="s">
        <v>5045</v>
      </c>
      <c r="AF698" s="8" t="s">
        <v>5046</v>
      </c>
      <c r="AG698" s="8" t="s">
        <v>4832</v>
      </c>
      <c r="AH698" s="8" t="s">
        <v>194</v>
      </c>
      <c r="AI698" s="8" t="s">
        <v>66</v>
      </c>
      <c r="AJ698" s="8"/>
      <c r="AK698" s="8"/>
      <c r="AL698" s="8"/>
      <c r="AM698" s="8" t="s">
        <v>4984</v>
      </c>
      <c r="AN698" s="8" t="s">
        <v>4797</v>
      </c>
      <c r="AO698" s="8" t="s">
        <v>5047</v>
      </c>
      <c r="AP698" s="8" t="s">
        <v>5046</v>
      </c>
      <c r="AQ698" s="11">
        <v>13544.0</v>
      </c>
    </row>
    <row r="699">
      <c r="A699" s="8" t="str">
        <f t="shared" si="1"/>
        <v>Destinee Jeanpiere</v>
      </c>
      <c r="B699" s="8" t="s">
        <v>5033</v>
      </c>
      <c r="C699" s="8" t="s">
        <v>4927</v>
      </c>
      <c r="D699" s="9" t="s">
        <v>4816</v>
      </c>
      <c r="E699" s="8" t="s">
        <v>5034</v>
      </c>
      <c r="F699" s="8" t="s">
        <v>46</v>
      </c>
      <c r="G699" s="8" t="s">
        <v>47</v>
      </c>
      <c r="H699" s="8" t="s">
        <v>5035</v>
      </c>
      <c r="I699" s="8" t="s">
        <v>49</v>
      </c>
      <c r="J699" s="10">
        <v>3.31</v>
      </c>
      <c r="K699" s="8" t="s">
        <v>5036</v>
      </c>
      <c r="L699" s="8" t="s">
        <v>86</v>
      </c>
      <c r="M699" s="8" t="s">
        <v>86</v>
      </c>
      <c r="N699" s="8" t="s">
        <v>5056</v>
      </c>
      <c r="O699" s="8" t="s">
        <v>52</v>
      </c>
      <c r="P699" s="8"/>
      <c r="Q699" s="8"/>
      <c r="R699" s="8" t="s">
        <v>5057</v>
      </c>
      <c r="S699" s="8" t="s">
        <v>5058</v>
      </c>
      <c r="T699" s="11" t="str">
        <f t="shared" si="2"/>
        <v>Destinee Jeanpiere</v>
      </c>
      <c r="U699" s="8" t="s">
        <v>5059</v>
      </c>
      <c r="V699" s="8" t="s">
        <v>5060</v>
      </c>
      <c r="W699" s="8"/>
      <c r="X699" s="8" t="s">
        <v>5041</v>
      </c>
      <c r="Y699" s="8" t="s">
        <v>60</v>
      </c>
      <c r="Z699" s="12" t="s">
        <v>5052</v>
      </c>
      <c r="AA699" s="8" t="s">
        <v>60</v>
      </c>
      <c r="AB699" s="8" t="s">
        <v>60</v>
      </c>
      <c r="AC699" s="8" t="s">
        <v>60</v>
      </c>
      <c r="AD699" s="12" t="s">
        <v>5061</v>
      </c>
      <c r="AE699" s="8" t="s">
        <v>5045</v>
      </c>
      <c r="AF699" s="8" t="s">
        <v>5046</v>
      </c>
      <c r="AG699" s="8" t="s">
        <v>4832</v>
      </c>
      <c r="AH699" s="8" t="s">
        <v>194</v>
      </c>
      <c r="AI699" s="8" t="s">
        <v>66</v>
      </c>
      <c r="AJ699" s="8" t="s">
        <v>86</v>
      </c>
      <c r="AK699" s="8"/>
      <c r="AL699" s="8"/>
      <c r="AM699" s="8" t="s">
        <v>4984</v>
      </c>
      <c r="AN699" s="8" t="s">
        <v>4797</v>
      </c>
      <c r="AO699" s="13" t="s">
        <v>5047</v>
      </c>
      <c r="AP699" s="15" t="s">
        <v>5046</v>
      </c>
      <c r="AQ699" s="11">
        <v>13544.0</v>
      </c>
    </row>
    <row r="700">
      <c r="A700" s="8" t="str">
        <f t="shared" si="1"/>
        <v>Damion Jeanpiere</v>
      </c>
      <c r="B700" s="8" t="s">
        <v>5033</v>
      </c>
      <c r="C700" s="8" t="s">
        <v>4927</v>
      </c>
      <c r="D700" s="9" t="s">
        <v>4816</v>
      </c>
      <c r="E700" s="8" t="s">
        <v>5034</v>
      </c>
      <c r="F700" s="8" t="s">
        <v>46</v>
      </c>
      <c r="G700" s="8" t="s">
        <v>47</v>
      </c>
      <c r="H700" s="8" t="s">
        <v>5035</v>
      </c>
      <c r="I700" s="8" t="s">
        <v>49</v>
      </c>
      <c r="J700" s="10">
        <v>3.31</v>
      </c>
      <c r="K700" s="8" t="s">
        <v>5036</v>
      </c>
      <c r="L700" s="8"/>
      <c r="M700" s="8"/>
      <c r="N700" s="8" t="s">
        <v>5062</v>
      </c>
      <c r="O700" s="8" t="s">
        <v>52</v>
      </c>
      <c r="P700" s="8"/>
      <c r="Q700" s="8"/>
      <c r="R700" s="8" t="s">
        <v>5063</v>
      </c>
      <c r="S700" s="8" t="s">
        <v>5058</v>
      </c>
      <c r="T700" s="11" t="str">
        <f t="shared" si="2"/>
        <v>Damion Jeanpiere</v>
      </c>
      <c r="U700" s="8" t="s">
        <v>5064</v>
      </c>
      <c r="V700" s="8" t="s">
        <v>5065</v>
      </c>
      <c r="W700" s="8"/>
      <c r="X700" s="8" t="s">
        <v>5041</v>
      </c>
      <c r="Y700" s="8" t="s">
        <v>60</v>
      </c>
      <c r="Z700" s="12" t="s">
        <v>5052</v>
      </c>
      <c r="AA700" s="8" t="s">
        <v>60</v>
      </c>
      <c r="AB700" s="8" t="s">
        <v>60</v>
      </c>
      <c r="AC700" s="8" t="s">
        <v>60</v>
      </c>
      <c r="AD700" s="12" t="s">
        <v>5055</v>
      </c>
      <c r="AE700" s="8" t="s">
        <v>5045</v>
      </c>
      <c r="AF700" s="8" t="s">
        <v>5046</v>
      </c>
      <c r="AG700" s="8" t="s">
        <v>4832</v>
      </c>
      <c r="AH700" s="8" t="s">
        <v>194</v>
      </c>
      <c r="AI700" s="8" t="s">
        <v>66</v>
      </c>
      <c r="AJ700" s="8"/>
      <c r="AK700" s="8"/>
      <c r="AL700" s="8"/>
      <c r="AM700" s="8" t="s">
        <v>4984</v>
      </c>
      <c r="AN700" s="8" t="s">
        <v>4797</v>
      </c>
      <c r="AO700" s="13" t="s">
        <v>5047</v>
      </c>
      <c r="AP700" s="9" t="s">
        <v>5046</v>
      </c>
      <c r="AQ700" s="11">
        <v>13544.0</v>
      </c>
    </row>
    <row r="701">
      <c r="A701" s="8" t="str">
        <f t="shared" si="1"/>
        <v>Teremine White</v>
      </c>
      <c r="B701" s="8" t="s">
        <v>5066</v>
      </c>
      <c r="C701" s="8" t="s">
        <v>43</v>
      </c>
      <c r="D701" s="9" t="s">
        <v>4816</v>
      </c>
      <c r="E701" s="8" t="s">
        <v>4840</v>
      </c>
      <c r="F701" s="8" t="s">
        <v>46</v>
      </c>
      <c r="G701" s="8" t="s">
        <v>47</v>
      </c>
      <c r="H701" s="8" t="s">
        <v>5067</v>
      </c>
      <c r="I701" s="8" t="s">
        <v>49</v>
      </c>
      <c r="J701" s="10">
        <v>3.1</v>
      </c>
      <c r="K701" s="8" t="s">
        <v>5068</v>
      </c>
      <c r="L701" s="8" t="s">
        <v>86</v>
      </c>
      <c r="M701" s="8" t="s">
        <v>86</v>
      </c>
      <c r="N701" s="8" t="s">
        <v>5069</v>
      </c>
      <c r="O701" s="8" t="s">
        <v>52</v>
      </c>
      <c r="P701" s="8"/>
      <c r="Q701" s="8"/>
      <c r="R701" s="8" t="s">
        <v>5070</v>
      </c>
      <c r="S701" s="8" t="s">
        <v>105</v>
      </c>
      <c r="T701" s="11" t="str">
        <f t="shared" si="2"/>
        <v>Teremine White</v>
      </c>
      <c r="U701" s="8" t="s">
        <v>55</v>
      </c>
      <c r="V701" s="8" t="s">
        <v>5071</v>
      </c>
      <c r="W701" s="8" t="s">
        <v>5072</v>
      </c>
      <c r="X701" s="8" t="s">
        <v>5073</v>
      </c>
      <c r="Y701" s="8" t="s">
        <v>60</v>
      </c>
      <c r="Z701" s="8" t="s">
        <v>60</v>
      </c>
      <c r="AA701" s="12" t="s">
        <v>5074</v>
      </c>
      <c r="AB701" s="8" t="s">
        <v>60</v>
      </c>
      <c r="AC701" s="8" t="s">
        <v>60</v>
      </c>
      <c r="AD701" s="12" t="s">
        <v>5075</v>
      </c>
      <c r="AE701" s="8" t="s">
        <v>5076</v>
      </c>
      <c r="AF701" s="8" t="s">
        <v>5077</v>
      </c>
      <c r="AG701" s="8" t="s">
        <v>4832</v>
      </c>
      <c r="AH701" s="8" t="s">
        <v>65</v>
      </c>
      <c r="AI701" s="8" t="s">
        <v>66</v>
      </c>
      <c r="AJ701" s="8" t="s">
        <v>67</v>
      </c>
      <c r="AK701" s="13" t="s">
        <v>5078</v>
      </c>
      <c r="AL701" s="13" t="s">
        <v>5079</v>
      </c>
      <c r="AM701" s="8" t="s">
        <v>5080</v>
      </c>
      <c r="AN701" s="8" t="s">
        <v>5081</v>
      </c>
      <c r="AO701" s="13" t="s">
        <v>5082</v>
      </c>
      <c r="AP701" s="9" t="s">
        <v>5077</v>
      </c>
      <c r="AQ701" s="11">
        <v>4926.0</v>
      </c>
    </row>
    <row r="702">
      <c r="A702" s="8" t="str">
        <f t="shared" si="1"/>
        <v>Courtney Ware</v>
      </c>
      <c r="B702" s="8" t="s">
        <v>5066</v>
      </c>
      <c r="C702" s="8" t="s">
        <v>43</v>
      </c>
      <c r="D702" s="9" t="s">
        <v>4816</v>
      </c>
      <c r="E702" s="8" t="s">
        <v>4840</v>
      </c>
      <c r="F702" s="8" t="s">
        <v>46</v>
      </c>
      <c r="G702" s="8" t="s">
        <v>47</v>
      </c>
      <c r="H702" s="8" t="s">
        <v>5067</v>
      </c>
      <c r="I702" s="8" t="s">
        <v>49</v>
      </c>
      <c r="J702" s="10">
        <v>3.1</v>
      </c>
      <c r="K702" s="8" t="s">
        <v>5068</v>
      </c>
      <c r="L702" s="8" t="s">
        <v>86</v>
      </c>
      <c r="M702" s="8" t="s">
        <v>86</v>
      </c>
      <c r="N702" s="8" t="s">
        <v>5083</v>
      </c>
      <c r="O702" s="8" t="s">
        <v>52</v>
      </c>
      <c r="P702" s="8"/>
      <c r="Q702" s="8"/>
      <c r="R702" s="8" t="s">
        <v>2279</v>
      </c>
      <c r="S702" s="8" t="s">
        <v>5084</v>
      </c>
      <c r="T702" s="11" t="str">
        <f t="shared" si="2"/>
        <v>Courtney Ware</v>
      </c>
      <c r="U702" s="8" t="s">
        <v>80</v>
      </c>
      <c r="V702" s="8" t="s">
        <v>5085</v>
      </c>
      <c r="W702" s="8" t="s">
        <v>5086</v>
      </c>
      <c r="X702" s="8" t="s">
        <v>5073</v>
      </c>
      <c r="Y702" s="8" t="s">
        <v>60</v>
      </c>
      <c r="Z702" s="8" t="s">
        <v>60</v>
      </c>
      <c r="AA702" s="8" t="s">
        <v>60</v>
      </c>
      <c r="AB702" s="8" t="s">
        <v>60</v>
      </c>
      <c r="AC702" s="8" t="s">
        <v>60</v>
      </c>
      <c r="AD702" s="12" t="s">
        <v>5075</v>
      </c>
      <c r="AE702" s="8" t="s">
        <v>5076</v>
      </c>
      <c r="AF702" s="8" t="s">
        <v>5077</v>
      </c>
      <c r="AG702" s="8" t="s">
        <v>4832</v>
      </c>
      <c r="AH702" s="8" t="s">
        <v>65</v>
      </c>
      <c r="AI702" s="8" t="s">
        <v>66</v>
      </c>
      <c r="AJ702" s="8" t="s">
        <v>67</v>
      </c>
      <c r="AK702" s="13" t="s">
        <v>5078</v>
      </c>
      <c r="AL702" s="13" t="s">
        <v>5079</v>
      </c>
      <c r="AM702" s="8" t="s">
        <v>5080</v>
      </c>
      <c r="AN702" s="8" t="s">
        <v>5081</v>
      </c>
      <c r="AO702" s="13" t="s">
        <v>5082</v>
      </c>
      <c r="AP702" s="9" t="s">
        <v>5077</v>
      </c>
      <c r="AQ702" s="11">
        <v>4926.0</v>
      </c>
    </row>
    <row r="703">
      <c r="A703" s="8" t="str">
        <f t="shared" si="1"/>
        <v>Freddie Glover</v>
      </c>
      <c r="B703" s="8" t="s">
        <v>5066</v>
      </c>
      <c r="C703" s="8" t="s">
        <v>43</v>
      </c>
      <c r="D703" s="9" t="s">
        <v>4816</v>
      </c>
      <c r="E703" s="8" t="s">
        <v>4840</v>
      </c>
      <c r="F703" s="8" t="s">
        <v>46</v>
      </c>
      <c r="G703" s="8" t="s">
        <v>47</v>
      </c>
      <c r="H703" s="8" t="s">
        <v>5067</v>
      </c>
      <c r="I703" s="8" t="s">
        <v>49</v>
      </c>
      <c r="J703" s="10">
        <v>3.1</v>
      </c>
      <c r="K703" s="8" t="s">
        <v>5068</v>
      </c>
      <c r="L703" s="8" t="s">
        <v>86</v>
      </c>
      <c r="M703" s="8" t="s">
        <v>86</v>
      </c>
      <c r="N703" s="8" t="s">
        <v>5087</v>
      </c>
      <c r="O703" s="8" t="s">
        <v>52</v>
      </c>
      <c r="P703" s="8"/>
      <c r="Q703" s="8"/>
      <c r="R703" s="8" t="s">
        <v>5088</v>
      </c>
      <c r="S703" s="8" t="s">
        <v>5089</v>
      </c>
      <c r="T703" s="11" t="str">
        <f t="shared" si="2"/>
        <v>Freddie Glover</v>
      </c>
      <c r="U703" s="8" t="s">
        <v>80</v>
      </c>
      <c r="V703" s="8" t="s">
        <v>5090</v>
      </c>
      <c r="W703" s="8" t="s">
        <v>5091</v>
      </c>
      <c r="X703" s="8" t="s">
        <v>5073</v>
      </c>
      <c r="Y703" s="12" t="s">
        <v>5092</v>
      </c>
      <c r="Z703" s="8" t="s">
        <v>60</v>
      </c>
      <c r="AA703" s="12" t="s">
        <v>5093</v>
      </c>
      <c r="AB703" s="8" t="s">
        <v>60</v>
      </c>
      <c r="AC703" s="8" t="s">
        <v>60</v>
      </c>
      <c r="AD703" s="12" t="s">
        <v>5075</v>
      </c>
      <c r="AE703" s="8" t="s">
        <v>5076</v>
      </c>
      <c r="AF703" s="8" t="s">
        <v>5077</v>
      </c>
      <c r="AG703" s="8" t="s">
        <v>4832</v>
      </c>
      <c r="AH703" s="8" t="s">
        <v>65</v>
      </c>
      <c r="AI703" s="8" t="s">
        <v>66</v>
      </c>
      <c r="AJ703" s="8" t="s">
        <v>67</v>
      </c>
      <c r="AK703" s="13" t="s">
        <v>5078</v>
      </c>
      <c r="AL703" s="13" t="s">
        <v>5079</v>
      </c>
      <c r="AM703" s="8" t="s">
        <v>5080</v>
      </c>
      <c r="AN703" s="8" t="s">
        <v>5081</v>
      </c>
      <c r="AO703" s="13" t="s">
        <v>5082</v>
      </c>
      <c r="AP703" s="9" t="s">
        <v>5077</v>
      </c>
      <c r="AQ703" s="11">
        <v>4926.0</v>
      </c>
    </row>
    <row r="704">
      <c r="A704" s="8" t="str">
        <f t="shared" si="1"/>
        <v>Esau Lois</v>
      </c>
      <c r="B704" s="8" t="s">
        <v>5066</v>
      </c>
      <c r="C704" s="8" t="s">
        <v>43</v>
      </c>
      <c r="D704" s="9" t="s">
        <v>4816</v>
      </c>
      <c r="E704" s="8" t="s">
        <v>4840</v>
      </c>
      <c r="F704" s="8" t="s">
        <v>46</v>
      </c>
      <c r="G704" s="8" t="s">
        <v>47</v>
      </c>
      <c r="H704" s="8" t="s">
        <v>5067</v>
      </c>
      <c r="I704" s="8" t="s">
        <v>49</v>
      </c>
      <c r="J704" s="10">
        <v>3.1</v>
      </c>
      <c r="K704" s="8" t="s">
        <v>5068</v>
      </c>
      <c r="L704" s="8"/>
      <c r="M704" s="8"/>
      <c r="N704" s="8" t="s">
        <v>5094</v>
      </c>
      <c r="O704" s="8" t="s">
        <v>52</v>
      </c>
      <c r="P704" s="8"/>
      <c r="Q704" s="8"/>
      <c r="R704" s="8" t="s">
        <v>5095</v>
      </c>
      <c r="S704" s="8" t="s">
        <v>5096</v>
      </c>
      <c r="T704" s="11" t="str">
        <f t="shared" si="2"/>
        <v>Esau Lois</v>
      </c>
      <c r="U704" s="8" t="s">
        <v>80</v>
      </c>
      <c r="V704" s="8"/>
      <c r="W704" s="8"/>
      <c r="X704" s="8" t="s">
        <v>5073</v>
      </c>
      <c r="Y704" s="8" t="s">
        <v>60</v>
      </c>
      <c r="Z704" s="8" t="s">
        <v>60</v>
      </c>
      <c r="AA704" s="12" t="s">
        <v>5097</v>
      </c>
      <c r="AB704" s="8" t="s">
        <v>60</v>
      </c>
      <c r="AC704" s="8" t="s">
        <v>60</v>
      </c>
      <c r="AD704" s="12" t="s">
        <v>5075</v>
      </c>
      <c r="AE704" s="8" t="s">
        <v>5076</v>
      </c>
      <c r="AF704" s="8" t="s">
        <v>5077</v>
      </c>
      <c r="AG704" s="8" t="s">
        <v>4832</v>
      </c>
      <c r="AH704" s="8" t="s">
        <v>65</v>
      </c>
      <c r="AI704" s="8" t="s">
        <v>66</v>
      </c>
      <c r="AJ704" s="8" t="s">
        <v>67</v>
      </c>
      <c r="AK704" s="13" t="s">
        <v>5078</v>
      </c>
      <c r="AL704" s="13" t="s">
        <v>5079</v>
      </c>
      <c r="AM704" s="8" t="s">
        <v>5080</v>
      </c>
      <c r="AN704" s="8" t="s">
        <v>5081</v>
      </c>
      <c r="AO704" s="13" t="s">
        <v>5082</v>
      </c>
      <c r="AP704" s="9" t="s">
        <v>5077</v>
      </c>
      <c r="AQ704" s="11">
        <v>4926.0</v>
      </c>
    </row>
    <row r="705">
      <c r="A705" s="8" t="str">
        <f t="shared" si="1"/>
        <v>Rebecca Story</v>
      </c>
      <c r="B705" s="8" t="s">
        <v>5098</v>
      </c>
      <c r="C705" s="8" t="s">
        <v>2595</v>
      </c>
      <c r="D705" s="9" t="s">
        <v>4816</v>
      </c>
      <c r="E705" s="8" t="s">
        <v>5099</v>
      </c>
      <c r="F705" s="8" t="s">
        <v>46</v>
      </c>
      <c r="G705" s="8" t="s">
        <v>47</v>
      </c>
      <c r="H705" s="8" t="s">
        <v>5100</v>
      </c>
      <c r="I705" s="8" t="s">
        <v>49</v>
      </c>
      <c r="J705" s="10">
        <v>3.56</v>
      </c>
      <c r="K705" s="8" t="s">
        <v>5101</v>
      </c>
      <c r="L705" s="8" t="s">
        <v>5102</v>
      </c>
      <c r="M705" s="8"/>
      <c r="N705" s="8" t="s">
        <v>5103</v>
      </c>
      <c r="O705" s="8" t="s">
        <v>52</v>
      </c>
      <c r="P705" s="8"/>
      <c r="Q705" s="8"/>
      <c r="R705" s="8" t="s">
        <v>3956</v>
      </c>
      <c r="S705" s="8" t="s">
        <v>5104</v>
      </c>
      <c r="T705" s="11" t="str">
        <f t="shared" si="2"/>
        <v>Rebecca Story</v>
      </c>
      <c r="U705" s="8" t="s">
        <v>2907</v>
      </c>
      <c r="V705" s="8" t="s">
        <v>5105</v>
      </c>
      <c r="W705" s="8" t="s">
        <v>5106</v>
      </c>
      <c r="X705" s="8" t="s">
        <v>5107</v>
      </c>
      <c r="Y705" s="8" t="s">
        <v>60</v>
      </c>
      <c r="Z705" s="12" t="s">
        <v>5108</v>
      </c>
      <c r="AA705" s="12" t="s">
        <v>5109</v>
      </c>
      <c r="AB705" s="12" t="s">
        <v>5110</v>
      </c>
      <c r="AC705" s="12" t="s">
        <v>5111</v>
      </c>
      <c r="AD705" s="12" t="s">
        <v>5112</v>
      </c>
      <c r="AE705" s="8"/>
      <c r="AF705" s="8" t="s">
        <v>5113</v>
      </c>
      <c r="AG705" s="8" t="s">
        <v>4832</v>
      </c>
      <c r="AH705" s="8" t="s">
        <v>654</v>
      </c>
      <c r="AI705" s="8" t="s">
        <v>233</v>
      </c>
      <c r="AJ705" s="8"/>
      <c r="AK705" s="8" t="s">
        <v>5114</v>
      </c>
      <c r="AL705" s="8" t="s">
        <v>5115</v>
      </c>
      <c r="AM705" s="8" t="s">
        <v>2429</v>
      </c>
      <c r="AN705" s="8" t="s">
        <v>5116</v>
      </c>
      <c r="AO705" s="8" t="s">
        <v>5117</v>
      </c>
      <c r="AP705" s="8" t="s">
        <v>5113</v>
      </c>
      <c r="AQ705" s="11">
        <v>7924.0</v>
      </c>
    </row>
    <row r="706">
      <c r="A706" s="8" t="str">
        <f t="shared" si="1"/>
        <v>Dayshia Davenport</v>
      </c>
      <c r="B706" s="8" t="s">
        <v>5098</v>
      </c>
      <c r="C706" s="8" t="s">
        <v>2595</v>
      </c>
      <c r="D706" s="9" t="s">
        <v>4816</v>
      </c>
      <c r="E706" s="8" t="s">
        <v>5099</v>
      </c>
      <c r="F706" s="8" t="s">
        <v>46</v>
      </c>
      <c r="G706" s="8" t="s">
        <v>47</v>
      </c>
      <c r="H706" s="8" t="s">
        <v>5100</v>
      </c>
      <c r="I706" s="8" t="s">
        <v>49</v>
      </c>
      <c r="J706" s="10">
        <v>3.56</v>
      </c>
      <c r="K706" s="8" t="s">
        <v>5101</v>
      </c>
      <c r="L706" s="8" t="s">
        <v>5102</v>
      </c>
      <c r="M706" s="8" t="s">
        <v>86</v>
      </c>
      <c r="N706" s="8" t="s">
        <v>5118</v>
      </c>
      <c r="O706" s="8" t="s">
        <v>52</v>
      </c>
      <c r="P706" s="8"/>
      <c r="Q706" s="8"/>
      <c r="R706" s="8" t="s">
        <v>5119</v>
      </c>
      <c r="S706" s="8" t="s">
        <v>5120</v>
      </c>
      <c r="T706" s="11" t="str">
        <f t="shared" si="2"/>
        <v>Dayshia Davenport</v>
      </c>
      <c r="U706" s="8" t="s">
        <v>76</v>
      </c>
      <c r="V706" s="8" t="s">
        <v>5121</v>
      </c>
      <c r="W706" s="8" t="s">
        <v>5122</v>
      </c>
      <c r="X706" s="8" t="s">
        <v>5107</v>
      </c>
      <c r="Y706" s="8" t="s">
        <v>60</v>
      </c>
      <c r="Z706" s="12" t="s">
        <v>5108</v>
      </c>
      <c r="AA706" s="8" t="s">
        <v>60</v>
      </c>
      <c r="AB706" s="12" t="s">
        <v>5110</v>
      </c>
      <c r="AC706" s="8" t="s">
        <v>60</v>
      </c>
      <c r="AD706" s="12" t="s">
        <v>5112</v>
      </c>
      <c r="AE706" s="8"/>
      <c r="AF706" s="8" t="s">
        <v>5113</v>
      </c>
      <c r="AG706" s="8" t="s">
        <v>4832</v>
      </c>
      <c r="AH706" s="8" t="s">
        <v>654</v>
      </c>
      <c r="AI706" s="8" t="s">
        <v>233</v>
      </c>
      <c r="AJ706" s="8" t="s">
        <v>86</v>
      </c>
      <c r="AK706" s="13" t="s">
        <v>5114</v>
      </c>
      <c r="AL706" s="13" t="s">
        <v>5115</v>
      </c>
      <c r="AM706" s="8" t="s">
        <v>2429</v>
      </c>
      <c r="AN706" s="8" t="s">
        <v>5116</v>
      </c>
      <c r="AO706" s="13" t="s">
        <v>5117</v>
      </c>
      <c r="AP706" s="9" t="s">
        <v>5113</v>
      </c>
      <c r="AQ706" s="11">
        <v>7924.0</v>
      </c>
    </row>
    <row r="707">
      <c r="A707" s="8" t="str">
        <f t="shared" si="1"/>
        <v>Adrian Myers</v>
      </c>
      <c r="B707" s="8" t="s">
        <v>5098</v>
      </c>
      <c r="C707" s="8" t="s">
        <v>2595</v>
      </c>
      <c r="D707" s="9" t="s">
        <v>4816</v>
      </c>
      <c r="E707" s="8" t="s">
        <v>5099</v>
      </c>
      <c r="F707" s="8" t="s">
        <v>46</v>
      </c>
      <c r="G707" s="8" t="s">
        <v>47</v>
      </c>
      <c r="H707" s="8" t="s">
        <v>5100</v>
      </c>
      <c r="I707" s="8" t="s">
        <v>49</v>
      </c>
      <c r="J707" s="10">
        <v>3.56</v>
      </c>
      <c r="K707" s="8" t="s">
        <v>5101</v>
      </c>
      <c r="L707" s="8" t="s">
        <v>5102</v>
      </c>
      <c r="M707" s="8"/>
      <c r="N707" s="8" t="s">
        <v>5123</v>
      </c>
      <c r="O707" s="8" t="s">
        <v>52</v>
      </c>
      <c r="P707" s="8"/>
      <c r="Q707" s="8"/>
      <c r="R707" s="8" t="s">
        <v>2746</v>
      </c>
      <c r="S707" s="8" t="s">
        <v>688</v>
      </c>
      <c r="T707" s="11" t="str">
        <f t="shared" si="2"/>
        <v>Adrian Myers</v>
      </c>
      <c r="U707" s="8" t="s">
        <v>5124</v>
      </c>
      <c r="V707" s="8" t="s">
        <v>5125</v>
      </c>
      <c r="W707" s="8" t="s">
        <v>5126</v>
      </c>
      <c r="X707" s="8" t="s">
        <v>5107</v>
      </c>
      <c r="Y707" s="12" t="s">
        <v>5127</v>
      </c>
      <c r="Z707" s="12" t="s">
        <v>5108</v>
      </c>
      <c r="AA707" s="8" t="s">
        <v>60</v>
      </c>
      <c r="AB707" s="12" t="s">
        <v>5110</v>
      </c>
      <c r="AC707" s="8" t="s">
        <v>60</v>
      </c>
      <c r="AD707" s="12" t="s">
        <v>5112</v>
      </c>
      <c r="AE707" s="8"/>
      <c r="AF707" s="8" t="s">
        <v>5113</v>
      </c>
      <c r="AG707" s="8" t="s">
        <v>4832</v>
      </c>
      <c r="AH707" s="8" t="s">
        <v>654</v>
      </c>
      <c r="AI707" s="8" t="s">
        <v>233</v>
      </c>
      <c r="AJ707" s="8"/>
      <c r="AK707" s="13" t="s">
        <v>5114</v>
      </c>
      <c r="AL707" s="13" t="s">
        <v>5115</v>
      </c>
      <c r="AM707" s="8" t="s">
        <v>2429</v>
      </c>
      <c r="AN707" s="8" t="s">
        <v>5116</v>
      </c>
      <c r="AO707" s="13" t="s">
        <v>5117</v>
      </c>
      <c r="AP707" s="9" t="s">
        <v>5113</v>
      </c>
      <c r="AQ707" s="11">
        <v>7924.0</v>
      </c>
    </row>
    <row r="708">
      <c r="A708" s="8" t="str">
        <f t="shared" si="1"/>
        <v>Agne Eggerth</v>
      </c>
      <c r="B708" s="8" t="s">
        <v>5098</v>
      </c>
      <c r="C708" s="8" t="s">
        <v>2595</v>
      </c>
      <c r="D708" s="9" t="s">
        <v>4816</v>
      </c>
      <c r="E708" s="8" t="s">
        <v>5099</v>
      </c>
      <c r="F708" s="8" t="s">
        <v>46</v>
      </c>
      <c r="G708" s="8" t="s">
        <v>47</v>
      </c>
      <c r="H708" s="8" t="s">
        <v>5100</v>
      </c>
      <c r="I708" s="8" t="s">
        <v>49</v>
      </c>
      <c r="J708" s="10">
        <v>3.56</v>
      </c>
      <c r="K708" s="8" t="s">
        <v>5101</v>
      </c>
      <c r="L708" s="8" t="s">
        <v>5102</v>
      </c>
      <c r="M708" s="8"/>
      <c r="N708" s="8" t="s">
        <v>5128</v>
      </c>
      <c r="O708" s="8" t="s">
        <v>52</v>
      </c>
      <c r="P708" s="8"/>
      <c r="Q708" s="8"/>
      <c r="R708" s="8" t="s">
        <v>5129</v>
      </c>
      <c r="S708" s="8" t="s">
        <v>5130</v>
      </c>
      <c r="T708" s="11" t="str">
        <f t="shared" si="2"/>
        <v>Agne Eggerth</v>
      </c>
      <c r="U708" s="8" t="s">
        <v>498</v>
      </c>
      <c r="V708" s="8" t="s">
        <v>5131</v>
      </c>
      <c r="W708" s="8" t="s">
        <v>5132</v>
      </c>
      <c r="X708" s="8" t="s">
        <v>5107</v>
      </c>
      <c r="Y708" s="8" t="s">
        <v>60</v>
      </c>
      <c r="Z708" s="12" t="s">
        <v>5108</v>
      </c>
      <c r="AA708" s="12" t="s">
        <v>5133</v>
      </c>
      <c r="AB708" s="12" t="s">
        <v>5134</v>
      </c>
      <c r="AC708" s="12" t="s">
        <v>5135</v>
      </c>
      <c r="AD708" s="12" t="s">
        <v>5112</v>
      </c>
      <c r="AE708" s="8"/>
      <c r="AF708" s="8" t="s">
        <v>5113</v>
      </c>
      <c r="AG708" s="8" t="s">
        <v>4832</v>
      </c>
      <c r="AH708" s="8" t="s">
        <v>654</v>
      </c>
      <c r="AI708" s="8" t="s">
        <v>233</v>
      </c>
      <c r="AJ708" s="8"/>
      <c r="AK708" s="13" t="s">
        <v>5114</v>
      </c>
      <c r="AL708" s="13" t="s">
        <v>5115</v>
      </c>
      <c r="AM708" s="8" t="s">
        <v>2429</v>
      </c>
      <c r="AN708" s="8" t="s">
        <v>5116</v>
      </c>
      <c r="AO708" s="13" t="s">
        <v>5117</v>
      </c>
      <c r="AP708" s="9" t="s">
        <v>5113</v>
      </c>
      <c r="AQ708" s="11">
        <v>7924.0</v>
      </c>
    </row>
    <row r="709">
      <c r="A709" s="8" t="str">
        <f t="shared" si="1"/>
        <v>David Silversmith</v>
      </c>
      <c r="B709" s="8" t="s">
        <v>5098</v>
      </c>
      <c r="C709" s="8" t="s">
        <v>2595</v>
      </c>
      <c r="D709" s="9" t="s">
        <v>4816</v>
      </c>
      <c r="E709" s="8" t="s">
        <v>5099</v>
      </c>
      <c r="F709" s="8" t="s">
        <v>46</v>
      </c>
      <c r="G709" s="8" t="s">
        <v>47</v>
      </c>
      <c r="H709" s="8" t="s">
        <v>5100</v>
      </c>
      <c r="I709" s="8" t="s">
        <v>49</v>
      </c>
      <c r="J709" s="10">
        <v>3.56</v>
      </c>
      <c r="K709" s="8" t="s">
        <v>5101</v>
      </c>
      <c r="L709" s="8" t="s">
        <v>5102</v>
      </c>
      <c r="M709" s="8"/>
      <c r="N709" s="8" t="s">
        <v>5136</v>
      </c>
      <c r="O709" s="8" t="s">
        <v>52</v>
      </c>
      <c r="P709" s="8"/>
      <c r="Q709" s="8"/>
      <c r="R709" s="8" t="s">
        <v>289</v>
      </c>
      <c r="S709" s="8" t="s">
        <v>5137</v>
      </c>
      <c r="T709" s="11" t="str">
        <f t="shared" si="2"/>
        <v>David Silversmith</v>
      </c>
      <c r="U709" s="8" t="s">
        <v>106</v>
      </c>
      <c r="V709" s="8" t="s">
        <v>5138</v>
      </c>
      <c r="W709" s="8" t="s">
        <v>5106</v>
      </c>
      <c r="X709" s="8" t="s">
        <v>5107</v>
      </c>
      <c r="Y709" s="12" t="s">
        <v>5139</v>
      </c>
      <c r="Z709" s="12" t="s">
        <v>5108</v>
      </c>
      <c r="AA709" s="8" t="s">
        <v>60</v>
      </c>
      <c r="AB709" s="12" t="s">
        <v>5134</v>
      </c>
      <c r="AC709" s="8" t="s">
        <v>60</v>
      </c>
      <c r="AD709" s="12" t="s">
        <v>5112</v>
      </c>
      <c r="AE709" s="8"/>
      <c r="AF709" s="8" t="s">
        <v>5113</v>
      </c>
      <c r="AG709" s="8" t="s">
        <v>4832</v>
      </c>
      <c r="AH709" s="8" t="s">
        <v>654</v>
      </c>
      <c r="AI709" s="8" t="s">
        <v>233</v>
      </c>
      <c r="AJ709" s="8"/>
      <c r="AK709" s="13" t="s">
        <v>5114</v>
      </c>
      <c r="AL709" s="13" t="s">
        <v>5115</v>
      </c>
      <c r="AM709" s="8" t="s">
        <v>2429</v>
      </c>
      <c r="AN709" s="8" t="s">
        <v>5116</v>
      </c>
      <c r="AO709" s="13" t="s">
        <v>5117</v>
      </c>
      <c r="AP709" s="9" t="s">
        <v>5113</v>
      </c>
      <c r="AQ709" s="11">
        <v>7924.0</v>
      </c>
    </row>
    <row r="710">
      <c r="A710" s="8" t="str">
        <f t="shared" si="1"/>
        <v>Lane Fletcher</v>
      </c>
      <c r="B710" s="8" t="s">
        <v>5140</v>
      </c>
      <c r="C710" s="8" t="s">
        <v>284</v>
      </c>
      <c r="D710" s="9" t="s">
        <v>4816</v>
      </c>
      <c r="E710" s="8" t="s">
        <v>5141</v>
      </c>
      <c r="F710" s="8" t="s">
        <v>46</v>
      </c>
      <c r="G710" s="8" t="s">
        <v>47</v>
      </c>
      <c r="H710" s="8" t="s">
        <v>5142</v>
      </c>
      <c r="I710" s="8" t="s">
        <v>49</v>
      </c>
      <c r="J710" s="10">
        <v>3.3</v>
      </c>
      <c r="K710" s="8" t="s">
        <v>5143</v>
      </c>
      <c r="L710" s="8" t="s">
        <v>86</v>
      </c>
      <c r="M710" s="8" t="s">
        <v>86</v>
      </c>
      <c r="N710" s="8" t="s">
        <v>5144</v>
      </c>
      <c r="O710" s="8" t="s">
        <v>52</v>
      </c>
      <c r="P710" s="8"/>
      <c r="Q710" s="8"/>
      <c r="R710" s="8" t="s">
        <v>4892</v>
      </c>
      <c r="S710" s="8" t="s">
        <v>5145</v>
      </c>
      <c r="T710" s="11" t="str">
        <f t="shared" si="2"/>
        <v>Lane Fletcher</v>
      </c>
      <c r="U710" s="8" t="s">
        <v>5146</v>
      </c>
      <c r="V710" s="8" t="s">
        <v>5147</v>
      </c>
      <c r="W710" s="8" t="s">
        <v>86</v>
      </c>
      <c r="X710" s="8" t="s">
        <v>5148</v>
      </c>
      <c r="Y710" s="12" t="s">
        <v>5149</v>
      </c>
      <c r="Z710" s="12" t="s">
        <v>5150</v>
      </c>
      <c r="AA710" s="8" t="s">
        <v>60</v>
      </c>
      <c r="AB710" s="8" t="s">
        <v>60</v>
      </c>
      <c r="AC710" s="12" t="s">
        <v>5151</v>
      </c>
      <c r="AD710" s="12" t="s">
        <v>5152</v>
      </c>
      <c r="AE710" s="8" t="s">
        <v>5153</v>
      </c>
      <c r="AF710" s="8" t="s">
        <v>5154</v>
      </c>
      <c r="AG710" s="8" t="s">
        <v>4832</v>
      </c>
      <c r="AH710" s="8" t="s">
        <v>352</v>
      </c>
      <c r="AI710" s="8" t="s">
        <v>66</v>
      </c>
      <c r="AJ710" s="8" t="s">
        <v>86</v>
      </c>
      <c r="AK710" s="8" t="s">
        <v>1157</v>
      </c>
      <c r="AL710" s="8" t="s">
        <v>2114</v>
      </c>
      <c r="AM710" s="8" t="s">
        <v>743</v>
      </c>
      <c r="AN710" s="8" t="s">
        <v>422</v>
      </c>
      <c r="AO710" s="8" t="s">
        <v>5155</v>
      </c>
      <c r="AP710" s="8" t="s">
        <v>5154</v>
      </c>
      <c r="AQ710" s="11">
        <v>15998.0</v>
      </c>
    </row>
    <row r="711">
      <c r="A711" s="8" t="str">
        <f t="shared" si="1"/>
        <v>Tommy Badon</v>
      </c>
      <c r="B711" s="8" t="s">
        <v>5140</v>
      </c>
      <c r="C711" s="8" t="s">
        <v>284</v>
      </c>
      <c r="D711" s="9" t="s">
        <v>4816</v>
      </c>
      <c r="E711" s="8" t="s">
        <v>5141</v>
      </c>
      <c r="F711" s="8" t="s">
        <v>46</v>
      </c>
      <c r="G711" s="8" t="s">
        <v>47</v>
      </c>
      <c r="H711" s="8" t="s">
        <v>5142</v>
      </c>
      <c r="I711" s="8" t="s">
        <v>49</v>
      </c>
      <c r="J711" s="10">
        <v>3.3</v>
      </c>
      <c r="K711" s="8" t="s">
        <v>5143</v>
      </c>
      <c r="L711" s="8" t="s">
        <v>86</v>
      </c>
      <c r="M711" s="8" t="s">
        <v>86</v>
      </c>
      <c r="N711" s="8" t="s">
        <v>5156</v>
      </c>
      <c r="O711" s="8" t="s">
        <v>52</v>
      </c>
      <c r="P711" s="8"/>
      <c r="Q711" s="8"/>
      <c r="R711" s="8" t="s">
        <v>5157</v>
      </c>
      <c r="S711" s="8" t="s">
        <v>5158</v>
      </c>
      <c r="T711" s="11" t="str">
        <f t="shared" si="2"/>
        <v>Tommy Badon</v>
      </c>
      <c r="U711" s="8" t="s">
        <v>55</v>
      </c>
      <c r="V711" s="8" t="s">
        <v>5159</v>
      </c>
      <c r="W711" s="8" t="s">
        <v>5160</v>
      </c>
      <c r="X711" s="8" t="s">
        <v>5148</v>
      </c>
      <c r="Y711" s="12" t="s">
        <v>5161</v>
      </c>
      <c r="Z711" s="12" t="s">
        <v>5150</v>
      </c>
      <c r="AA711" s="12" t="s">
        <v>5162</v>
      </c>
      <c r="AB711" s="8" t="s">
        <v>60</v>
      </c>
      <c r="AC711" s="8" t="s">
        <v>60</v>
      </c>
      <c r="AD711" s="8" t="s">
        <v>60</v>
      </c>
      <c r="AE711" s="8" t="s">
        <v>5153</v>
      </c>
      <c r="AF711" s="8" t="s">
        <v>5154</v>
      </c>
      <c r="AG711" s="8" t="s">
        <v>4832</v>
      </c>
      <c r="AH711" s="8" t="s">
        <v>352</v>
      </c>
      <c r="AI711" s="8" t="s">
        <v>66</v>
      </c>
      <c r="AJ711" s="8" t="s">
        <v>86</v>
      </c>
      <c r="AK711" s="13" t="s">
        <v>1157</v>
      </c>
      <c r="AL711" s="13" t="s">
        <v>2114</v>
      </c>
      <c r="AM711" s="8" t="s">
        <v>743</v>
      </c>
      <c r="AN711" s="8" t="s">
        <v>5163</v>
      </c>
      <c r="AO711" s="13" t="s">
        <v>5155</v>
      </c>
      <c r="AP711" s="9" t="s">
        <v>5154</v>
      </c>
      <c r="AQ711" s="11">
        <v>15998.0</v>
      </c>
    </row>
    <row r="712">
      <c r="A712" s="8" t="str">
        <f t="shared" si="1"/>
        <v>Charles Lenford Jr.</v>
      </c>
      <c r="B712" s="8" t="s">
        <v>5140</v>
      </c>
      <c r="C712" s="8" t="s">
        <v>284</v>
      </c>
      <c r="D712" s="9" t="s">
        <v>4816</v>
      </c>
      <c r="E712" s="8" t="s">
        <v>5141</v>
      </c>
      <c r="F712" s="8" t="s">
        <v>46</v>
      </c>
      <c r="G712" s="8" t="s">
        <v>47</v>
      </c>
      <c r="H712" s="8" t="s">
        <v>5142</v>
      </c>
      <c r="I712" s="8" t="s">
        <v>49</v>
      </c>
      <c r="J712" s="10">
        <v>3.3</v>
      </c>
      <c r="K712" s="8" t="s">
        <v>5143</v>
      </c>
      <c r="L712" s="8" t="s">
        <v>86</v>
      </c>
      <c r="M712" s="8" t="s">
        <v>86</v>
      </c>
      <c r="N712" s="8" t="s">
        <v>5164</v>
      </c>
      <c r="O712" s="8" t="s">
        <v>52</v>
      </c>
      <c r="P712" s="8"/>
      <c r="Q712" s="8"/>
      <c r="R712" s="8" t="s">
        <v>1366</v>
      </c>
      <c r="S712" s="8" t="s">
        <v>5165</v>
      </c>
      <c r="T712" s="11" t="str">
        <f t="shared" si="2"/>
        <v>Charles Lenford Jr.</v>
      </c>
      <c r="U712" s="8" t="s">
        <v>160</v>
      </c>
      <c r="V712" s="8" t="s">
        <v>5166</v>
      </c>
      <c r="W712" s="8" t="s">
        <v>86</v>
      </c>
      <c r="X712" s="8" t="s">
        <v>5148</v>
      </c>
      <c r="Y712" s="8" t="s">
        <v>60</v>
      </c>
      <c r="Z712" s="12" t="s">
        <v>5150</v>
      </c>
      <c r="AA712" s="8" t="s">
        <v>60</v>
      </c>
      <c r="AB712" s="8" t="s">
        <v>60</v>
      </c>
      <c r="AC712" s="12" t="s">
        <v>5167</v>
      </c>
      <c r="AD712" s="12" t="s">
        <v>5152</v>
      </c>
      <c r="AE712" s="8" t="s">
        <v>5153</v>
      </c>
      <c r="AF712" s="8" t="s">
        <v>5154</v>
      </c>
      <c r="AG712" s="8" t="s">
        <v>4832</v>
      </c>
      <c r="AH712" s="8" t="s">
        <v>352</v>
      </c>
      <c r="AI712" s="8" t="s">
        <v>66</v>
      </c>
      <c r="AJ712" s="8" t="s">
        <v>86</v>
      </c>
      <c r="AK712" s="8" t="s">
        <v>1157</v>
      </c>
      <c r="AL712" s="8" t="s">
        <v>2114</v>
      </c>
      <c r="AM712" s="8" t="s">
        <v>743</v>
      </c>
      <c r="AN712" s="8" t="s">
        <v>422</v>
      </c>
      <c r="AO712" s="8" t="s">
        <v>5155</v>
      </c>
      <c r="AP712" s="8" t="s">
        <v>5154</v>
      </c>
      <c r="AQ712" s="11">
        <v>15998.0</v>
      </c>
    </row>
    <row r="713">
      <c r="A713" s="8" t="str">
        <f t="shared" si="1"/>
        <v>Rylan Theyard</v>
      </c>
      <c r="B713" s="8" t="s">
        <v>5140</v>
      </c>
      <c r="C713" s="8" t="s">
        <v>284</v>
      </c>
      <c r="D713" s="9" t="s">
        <v>4816</v>
      </c>
      <c r="E713" s="8" t="s">
        <v>5141</v>
      </c>
      <c r="F713" s="8" t="s">
        <v>46</v>
      </c>
      <c r="G713" s="8" t="s">
        <v>47</v>
      </c>
      <c r="H713" s="8" t="s">
        <v>5142</v>
      </c>
      <c r="I713" s="8" t="s">
        <v>49</v>
      </c>
      <c r="J713" s="10">
        <v>3.3</v>
      </c>
      <c r="K713" s="8" t="s">
        <v>5143</v>
      </c>
      <c r="L713" s="8"/>
      <c r="M713" s="8"/>
      <c r="N713" s="8" t="s">
        <v>5168</v>
      </c>
      <c r="O713" s="8" t="s">
        <v>52</v>
      </c>
      <c r="P713" s="8"/>
      <c r="Q713" s="8"/>
      <c r="R713" s="8" t="s">
        <v>5169</v>
      </c>
      <c r="S713" s="8" t="s">
        <v>5170</v>
      </c>
      <c r="T713" s="11" t="str">
        <f t="shared" si="2"/>
        <v>Rylan Theyard</v>
      </c>
      <c r="U713" s="8" t="s">
        <v>2834</v>
      </c>
      <c r="V713" s="8" t="s">
        <v>5171</v>
      </c>
      <c r="W713" s="8"/>
      <c r="X713" s="8" t="s">
        <v>5148</v>
      </c>
      <c r="Y713" s="8" t="s">
        <v>60</v>
      </c>
      <c r="Z713" s="12" t="s">
        <v>5150</v>
      </c>
      <c r="AA713" s="8" t="s">
        <v>60</v>
      </c>
      <c r="AB713" s="12" t="s">
        <v>5172</v>
      </c>
      <c r="AC713" s="8" t="s">
        <v>60</v>
      </c>
      <c r="AD713" s="12" t="s">
        <v>5152</v>
      </c>
      <c r="AE713" s="8" t="s">
        <v>5153</v>
      </c>
      <c r="AF713" s="8" t="s">
        <v>5154</v>
      </c>
      <c r="AG713" s="8" t="s">
        <v>4832</v>
      </c>
      <c r="AH713" s="8" t="s">
        <v>352</v>
      </c>
      <c r="AI713" s="8" t="s">
        <v>66</v>
      </c>
      <c r="AJ713" s="8"/>
      <c r="AK713" s="13" t="s">
        <v>1157</v>
      </c>
      <c r="AL713" s="13" t="s">
        <v>2114</v>
      </c>
      <c r="AM713" s="8" t="s">
        <v>743</v>
      </c>
      <c r="AN713" s="8" t="s">
        <v>5163</v>
      </c>
      <c r="AO713" s="13" t="s">
        <v>5155</v>
      </c>
      <c r="AP713" s="9" t="s">
        <v>5154</v>
      </c>
      <c r="AQ713" s="11">
        <v>15998.0</v>
      </c>
    </row>
    <row r="714">
      <c r="A714" s="8" t="str">
        <f t="shared" si="1"/>
        <v>Rocky Capello</v>
      </c>
      <c r="B714" s="8" t="s">
        <v>5140</v>
      </c>
      <c r="C714" s="8" t="s">
        <v>284</v>
      </c>
      <c r="D714" s="9" t="s">
        <v>4816</v>
      </c>
      <c r="E714" s="8" t="s">
        <v>5141</v>
      </c>
      <c r="F714" s="8" t="s">
        <v>46</v>
      </c>
      <c r="G714" s="8" t="s">
        <v>47</v>
      </c>
      <c r="H714" s="8" t="s">
        <v>5142</v>
      </c>
      <c r="I714" s="8" t="s">
        <v>49</v>
      </c>
      <c r="J714" s="10">
        <v>3.3</v>
      </c>
      <c r="K714" s="8" t="s">
        <v>5143</v>
      </c>
      <c r="L714" s="8" t="s">
        <v>86</v>
      </c>
      <c r="M714" s="8" t="s">
        <v>86</v>
      </c>
      <c r="N714" s="8" t="s">
        <v>5173</v>
      </c>
      <c r="O714" s="8" t="s">
        <v>52</v>
      </c>
      <c r="P714" s="8"/>
      <c r="Q714" s="8"/>
      <c r="R714" s="8" t="s">
        <v>5174</v>
      </c>
      <c r="S714" s="8" t="s">
        <v>5175</v>
      </c>
      <c r="T714" s="11" t="str">
        <f t="shared" si="2"/>
        <v>Rocky Capello</v>
      </c>
      <c r="U714" s="8" t="s">
        <v>106</v>
      </c>
      <c r="V714" s="8" t="s">
        <v>5176</v>
      </c>
      <c r="W714" s="8" t="s">
        <v>5177</v>
      </c>
      <c r="X714" s="8" t="s">
        <v>5148</v>
      </c>
      <c r="Y714" s="8" t="s">
        <v>60</v>
      </c>
      <c r="Z714" s="12" t="s">
        <v>5150</v>
      </c>
      <c r="AA714" s="8" t="s">
        <v>60</v>
      </c>
      <c r="AB714" s="8" t="s">
        <v>60</v>
      </c>
      <c r="AC714" s="8" t="s">
        <v>60</v>
      </c>
      <c r="AD714" s="8" t="s">
        <v>60</v>
      </c>
      <c r="AE714" s="8" t="s">
        <v>5153</v>
      </c>
      <c r="AF714" s="8" t="s">
        <v>5154</v>
      </c>
      <c r="AG714" s="8" t="s">
        <v>4832</v>
      </c>
      <c r="AH714" s="8" t="s">
        <v>352</v>
      </c>
      <c r="AI714" s="8" t="s">
        <v>66</v>
      </c>
      <c r="AJ714" s="8" t="s">
        <v>86</v>
      </c>
      <c r="AK714" s="13" t="s">
        <v>1157</v>
      </c>
      <c r="AL714" s="13" t="s">
        <v>2114</v>
      </c>
      <c r="AM714" s="8" t="s">
        <v>743</v>
      </c>
      <c r="AN714" s="8" t="s">
        <v>5163</v>
      </c>
      <c r="AO714" s="13" t="s">
        <v>5155</v>
      </c>
      <c r="AP714" s="9" t="s">
        <v>5154</v>
      </c>
      <c r="AQ714" s="11">
        <v>15998.0</v>
      </c>
    </row>
    <row r="715">
      <c r="A715" s="8" t="str">
        <f t="shared" si="1"/>
        <v>J.D. Malone</v>
      </c>
      <c r="B715" s="8" t="s">
        <v>5178</v>
      </c>
      <c r="C715" s="8" t="s">
        <v>284</v>
      </c>
      <c r="D715" s="9" t="s">
        <v>4816</v>
      </c>
      <c r="E715" s="8" t="s">
        <v>5179</v>
      </c>
      <c r="F715" s="8" t="s">
        <v>46</v>
      </c>
      <c r="G715" s="8" t="s">
        <v>47</v>
      </c>
      <c r="H715" s="8" t="s">
        <v>5180</v>
      </c>
      <c r="I715" s="8" t="s">
        <v>49</v>
      </c>
      <c r="J715" s="10">
        <v>3.43</v>
      </c>
      <c r="K715" s="8" t="s">
        <v>5181</v>
      </c>
      <c r="L715" s="8" t="s">
        <v>86</v>
      </c>
      <c r="M715" s="8" t="s">
        <v>86</v>
      </c>
      <c r="N715" s="8" t="s">
        <v>5182</v>
      </c>
      <c r="O715" s="8" t="s">
        <v>52</v>
      </c>
      <c r="P715" s="8"/>
      <c r="Q715" s="8"/>
      <c r="R715" s="8" t="s">
        <v>5183</v>
      </c>
      <c r="S715" s="8" t="s">
        <v>5184</v>
      </c>
      <c r="T715" s="11" t="str">
        <f t="shared" si="2"/>
        <v>J.D. Malone</v>
      </c>
      <c r="U715" s="8" t="s">
        <v>55</v>
      </c>
      <c r="V715" s="8" t="s">
        <v>5185</v>
      </c>
      <c r="W715" s="8" t="s">
        <v>5186</v>
      </c>
      <c r="X715" s="8" t="s">
        <v>5187</v>
      </c>
      <c r="Y715" s="12" t="s">
        <v>5188</v>
      </c>
      <c r="Z715" s="12" t="s">
        <v>5189</v>
      </c>
      <c r="AA715" s="8" t="s">
        <v>60</v>
      </c>
      <c r="AB715" s="12" t="s">
        <v>5190</v>
      </c>
      <c r="AC715" s="8" t="s">
        <v>60</v>
      </c>
      <c r="AD715" s="12" t="s">
        <v>5191</v>
      </c>
      <c r="AE715" s="8" t="s">
        <v>5192</v>
      </c>
      <c r="AF715" s="8" t="s">
        <v>5193</v>
      </c>
      <c r="AG715" s="8" t="s">
        <v>4832</v>
      </c>
      <c r="AH715" s="8" t="s">
        <v>232</v>
      </c>
      <c r="AI715" s="8" t="s">
        <v>66</v>
      </c>
      <c r="AJ715" s="8" t="s">
        <v>86</v>
      </c>
      <c r="AK715" s="13" t="s">
        <v>5194</v>
      </c>
      <c r="AL715" s="13" t="s">
        <v>2114</v>
      </c>
      <c r="AM715" s="8" t="s">
        <v>2573</v>
      </c>
      <c r="AN715" s="8" t="s">
        <v>5195</v>
      </c>
      <c r="AO715" s="13" t="s">
        <v>5196</v>
      </c>
      <c r="AP715" s="9" t="s">
        <v>5193</v>
      </c>
      <c r="AQ715" s="11">
        <v>7778.0</v>
      </c>
    </row>
    <row r="716">
      <c r="A716" s="8" t="str">
        <f t="shared" si="1"/>
        <v>Nate Baker</v>
      </c>
      <c r="B716" s="8" t="s">
        <v>5178</v>
      </c>
      <c r="C716" s="8" t="s">
        <v>284</v>
      </c>
      <c r="D716" s="9" t="s">
        <v>4816</v>
      </c>
      <c r="E716" s="8" t="s">
        <v>5179</v>
      </c>
      <c r="F716" s="8" t="s">
        <v>46</v>
      </c>
      <c r="G716" s="8" t="s">
        <v>47</v>
      </c>
      <c r="H716" s="8" t="s">
        <v>5180</v>
      </c>
      <c r="I716" s="8" t="s">
        <v>49</v>
      </c>
      <c r="J716" s="10">
        <v>3.43</v>
      </c>
      <c r="K716" s="8" t="s">
        <v>5181</v>
      </c>
      <c r="L716" s="8"/>
      <c r="M716" s="8"/>
      <c r="N716" s="8" t="s">
        <v>5197</v>
      </c>
      <c r="O716" s="8" t="s">
        <v>52</v>
      </c>
      <c r="P716" s="8"/>
      <c r="Q716" s="8"/>
      <c r="R716" s="8" t="s">
        <v>1707</v>
      </c>
      <c r="S716" s="8" t="s">
        <v>633</v>
      </c>
      <c r="T716" s="11" t="str">
        <f t="shared" si="2"/>
        <v>Nate Baker</v>
      </c>
      <c r="U716" s="8" t="s">
        <v>160</v>
      </c>
      <c r="V716" s="8" t="s">
        <v>5198</v>
      </c>
      <c r="W716" s="8"/>
      <c r="X716" s="8" t="s">
        <v>5187</v>
      </c>
      <c r="Y716" s="8" t="s">
        <v>60</v>
      </c>
      <c r="Z716" s="12" t="s">
        <v>5189</v>
      </c>
      <c r="AA716" s="8" t="s">
        <v>60</v>
      </c>
      <c r="AB716" s="12" t="s">
        <v>5190</v>
      </c>
      <c r="AC716" s="8" t="s">
        <v>60</v>
      </c>
      <c r="AD716" s="12" t="s">
        <v>5191</v>
      </c>
      <c r="AE716" s="8" t="s">
        <v>5192</v>
      </c>
      <c r="AF716" s="8" t="s">
        <v>5193</v>
      </c>
      <c r="AG716" s="8" t="s">
        <v>4832</v>
      </c>
      <c r="AH716" s="8" t="s">
        <v>232</v>
      </c>
      <c r="AI716" s="8" t="s">
        <v>66</v>
      </c>
      <c r="AJ716" s="8"/>
      <c r="AK716" s="13" t="s">
        <v>5194</v>
      </c>
      <c r="AL716" s="13" t="s">
        <v>2114</v>
      </c>
      <c r="AM716" s="8" t="s">
        <v>2573</v>
      </c>
      <c r="AN716" s="8" t="s">
        <v>5195</v>
      </c>
      <c r="AO716" s="13" t="s">
        <v>5196</v>
      </c>
      <c r="AP716" s="9" t="s">
        <v>5193</v>
      </c>
      <c r="AQ716" s="11">
        <v>7778.0</v>
      </c>
    </row>
    <row r="717">
      <c r="A717" s="8" t="str">
        <f t="shared" si="1"/>
        <v>Christopher Manuele</v>
      </c>
      <c r="B717" s="8" t="s">
        <v>5178</v>
      </c>
      <c r="C717" s="8" t="s">
        <v>284</v>
      </c>
      <c r="D717" s="9" t="s">
        <v>4816</v>
      </c>
      <c r="E717" s="8" t="s">
        <v>5179</v>
      </c>
      <c r="F717" s="8" t="s">
        <v>46</v>
      </c>
      <c r="G717" s="8" t="s">
        <v>47</v>
      </c>
      <c r="H717" s="8" t="s">
        <v>5180</v>
      </c>
      <c r="I717" s="8" t="s">
        <v>49</v>
      </c>
      <c r="J717" s="10">
        <v>3.43</v>
      </c>
      <c r="K717" s="27" t="s">
        <v>5181</v>
      </c>
      <c r="L717" s="8" t="s">
        <v>86</v>
      </c>
      <c r="M717" s="8" t="s">
        <v>86</v>
      </c>
      <c r="N717" s="8" t="s">
        <v>5199</v>
      </c>
      <c r="O717" s="8" t="s">
        <v>52</v>
      </c>
      <c r="P717" s="8"/>
      <c r="Q717" s="8"/>
      <c r="R717" s="8" t="s">
        <v>883</v>
      </c>
      <c r="S717" s="8" t="s">
        <v>5200</v>
      </c>
      <c r="T717" s="11" t="str">
        <f t="shared" si="2"/>
        <v>Christopher Manuele</v>
      </c>
      <c r="U717" s="8" t="s">
        <v>1125</v>
      </c>
      <c r="V717" s="8" t="s">
        <v>5201</v>
      </c>
      <c r="W717" s="8" t="s">
        <v>86</v>
      </c>
      <c r="X717" s="8" t="s">
        <v>5187</v>
      </c>
      <c r="Y717" s="8" t="s">
        <v>60</v>
      </c>
      <c r="Z717" s="12" t="s">
        <v>5189</v>
      </c>
      <c r="AA717" s="8" t="s">
        <v>60</v>
      </c>
      <c r="AB717" s="12" t="s">
        <v>5190</v>
      </c>
      <c r="AC717" s="8" t="s">
        <v>60</v>
      </c>
      <c r="AD717" s="12" t="s">
        <v>5191</v>
      </c>
      <c r="AE717" s="8" t="s">
        <v>5192</v>
      </c>
      <c r="AF717" s="8" t="s">
        <v>5193</v>
      </c>
      <c r="AG717" s="8" t="s">
        <v>4832</v>
      </c>
      <c r="AH717" s="8" t="s">
        <v>232</v>
      </c>
      <c r="AI717" s="8" t="s">
        <v>66</v>
      </c>
      <c r="AJ717" s="8" t="s">
        <v>86</v>
      </c>
      <c r="AK717" s="8" t="s">
        <v>5194</v>
      </c>
      <c r="AL717" s="8" t="s">
        <v>2114</v>
      </c>
      <c r="AM717" s="8" t="s">
        <v>2573</v>
      </c>
      <c r="AN717" s="8" t="s">
        <v>5195</v>
      </c>
      <c r="AO717" s="8" t="s">
        <v>5196</v>
      </c>
      <c r="AP717" s="8" t="s">
        <v>5193</v>
      </c>
      <c r="AQ717" s="11">
        <v>7778.0</v>
      </c>
    </row>
    <row r="718">
      <c r="A718" s="8" t="str">
        <f t="shared" si="1"/>
        <v>AC Tyler has been removed. </v>
      </c>
      <c r="B718" s="8" t="s">
        <v>5178</v>
      </c>
      <c r="C718" s="8" t="s">
        <v>284</v>
      </c>
      <c r="D718" s="9" t="s">
        <v>4816</v>
      </c>
      <c r="E718" s="8" t="s">
        <v>5179</v>
      </c>
      <c r="F718" s="8" t="s">
        <v>46</v>
      </c>
      <c r="G718" s="8" t="s">
        <v>47</v>
      </c>
      <c r="H718" s="8" t="s">
        <v>5180</v>
      </c>
      <c r="I718" s="8" t="s">
        <v>49</v>
      </c>
      <c r="J718" s="10">
        <v>3.43</v>
      </c>
      <c r="K718" s="8" t="s">
        <v>5181</v>
      </c>
      <c r="L718" s="8"/>
      <c r="M718" s="8"/>
      <c r="N718" s="8" t="s">
        <v>5202</v>
      </c>
      <c r="O718" s="8" t="s">
        <v>52</v>
      </c>
      <c r="P718" s="8"/>
      <c r="Q718" s="8" t="s">
        <v>277</v>
      </c>
      <c r="R718" s="8" t="s">
        <v>5203</v>
      </c>
      <c r="S718" s="8"/>
      <c r="T718" s="11" t="str">
        <f t="shared" si="2"/>
        <v>AC Tyler has been removed. </v>
      </c>
      <c r="U718" s="8"/>
      <c r="V718" s="8"/>
      <c r="W718" s="8"/>
      <c r="X718" s="8" t="s">
        <v>5187</v>
      </c>
      <c r="Y718" s="12" t="s">
        <v>5204</v>
      </c>
      <c r="Z718" s="12" t="s">
        <v>5189</v>
      </c>
      <c r="AA718" s="8" t="s">
        <v>60</v>
      </c>
      <c r="AB718" s="12" t="s">
        <v>5190</v>
      </c>
      <c r="AC718" s="12" t="s">
        <v>5205</v>
      </c>
      <c r="AD718" s="12" t="s">
        <v>5191</v>
      </c>
      <c r="AE718" s="8" t="s">
        <v>5192</v>
      </c>
      <c r="AF718" s="8" t="s">
        <v>5193</v>
      </c>
      <c r="AG718" s="8" t="s">
        <v>4832</v>
      </c>
      <c r="AH718" s="8" t="s">
        <v>232</v>
      </c>
      <c r="AI718" s="8" t="s">
        <v>66</v>
      </c>
      <c r="AJ718" s="8"/>
      <c r="AK718" s="13" t="s">
        <v>5194</v>
      </c>
      <c r="AL718" s="13" t="s">
        <v>2114</v>
      </c>
      <c r="AM718" s="8" t="s">
        <v>2573</v>
      </c>
      <c r="AN718" s="8" t="s">
        <v>5195</v>
      </c>
      <c r="AO718" s="13" t="s">
        <v>5196</v>
      </c>
      <c r="AP718" s="9" t="s">
        <v>5193</v>
      </c>
      <c r="AQ718" s="11">
        <v>7778.0</v>
      </c>
    </row>
    <row r="719">
      <c r="A719" s="8" t="str">
        <f t="shared" si="1"/>
        <v>Ben Hibbert</v>
      </c>
      <c r="B719" s="8" t="s">
        <v>5206</v>
      </c>
      <c r="C719" s="8" t="s">
        <v>4927</v>
      </c>
      <c r="D719" s="9" t="s">
        <v>4816</v>
      </c>
      <c r="E719" s="8" t="s">
        <v>5099</v>
      </c>
      <c r="F719" s="8" t="s">
        <v>46</v>
      </c>
      <c r="G719" s="8" t="s">
        <v>47</v>
      </c>
      <c r="H719" s="8" t="s">
        <v>5207</v>
      </c>
      <c r="I719" s="8" t="s">
        <v>49</v>
      </c>
      <c r="J719" s="10">
        <v>3.21</v>
      </c>
      <c r="K719" s="8" t="s">
        <v>5208</v>
      </c>
      <c r="L719" s="8"/>
      <c r="M719" s="8"/>
      <c r="N719" s="8" t="s">
        <v>5209</v>
      </c>
      <c r="O719" s="8" t="s">
        <v>52</v>
      </c>
      <c r="P719" s="8"/>
      <c r="Q719" s="8"/>
      <c r="R719" s="8" t="s">
        <v>2944</v>
      </c>
      <c r="S719" s="8" t="s">
        <v>5210</v>
      </c>
      <c r="T719" s="11" t="str">
        <f t="shared" si="2"/>
        <v>Ben Hibbert</v>
      </c>
      <c r="U719" s="8" t="s">
        <v>55</v>
      </c>
      <c r="V719" s="8" t="s">
        <v>5211</v>
      </c>
      <c r="W719" s="8" t="s">
        <v>5212</v>
      </c>
      <c r="X719" s="8" t="s">
        <v>5213</v>
      </c>
      <c r="Y719" s="12" t="s">
        <v>5214</v>
      </c>
      <c r="Z719" s="12" t="s">
        <v>5215</v>
      </c>
      <c r="AA719" s="12" t="s">
        <v>5216</v>
      </c>
      <c r="AB719" s="12" t="s">
        <v>5217</v>
      </c>
      <c r="AC719" s="8" t="s">
        <v>60</v>
      </c>
      <c r="AD719" s="12" t="s">
        <v>5218</v>
      </c>
      <c r="AE719" s="8"/>
      <c r="AF719" s="8" t="s">
        <v>5099</v>
      </c>
      <c r="AG719" s="8" t="s">
        <v>4832</v>
      </c>
      <c r="AH719" s="13" t="s">
        <v>654</v>
      </c>
      <c r="AI719" s="13" t="s">
        <v>66</v>
      </c>
      <c r="AJ719" s="8"/>
      <c r="AK719" s="13" t="s">
        <v>5219</v>
      </c>
      <c r="AL719" s="13" t="s">
        <v>5220</v>
      </c>
      <c r="AM719" s="8" t="s">
        <v>197</v>
      </c>
      <c r="AN719" s="8" t="s">
        <v>5221</v>
      </c>
      <c r="AO719" s="13" t="s">
        <v>5222</v>
      </c>
      <c r="AP719" s="9" t="s">
        <v>5099</v>
      </c>
      <c r="AQ719" s="28">
        <v>6442.0</v>
      </c>
    </row>
    <row r="720">
      <c r="A720" s="8" t="str">
        <f t="shared" si="1"/>
        <v>Clayton O'Callaghan</v>
      </c>
      <c r="B720" s="8" t="s">
        <v>5206</v>
      </c>
      <c r="C720" s="8" t="s">
        <v>4927</v>
      </c>
      <c r="D720" s="9" t="s">
        <v>4816</v>
      </c>
      <c r="E720" s="13" t="s">
        <v>5099</v>
      </c>
      <c r="F720" s="8" t="s">
        <v>46</v>
      </c>
      <c r="G720" s="8" t="s">
        <v>47</v>
      </c>
      <c r="H720" s="8" t="s">
        <v>5207</v>
      </c>
      <c r="I720" s="8" t="s">
        <v>49</v>
      </c>
      <c r="J720" s="10">
        <v>3.21</v>
      </c>
      <c r="K720" s="8" t="s">
        <v>5208</v>
      </c>
      <c r="L720" s="8"/>
      <c r="M720" s="8"/>
      <c r="N720" s="8" t="s">
        <v>5223</v>
      </c>
      <c r="O720" s="8" t="s">
        <v>52</v>
      </c>
      <c r="P720" s="8"/>
      <c r="Q720" s="8"/>
      <c r="R720" s="8" t="s">
        <v>317</v>
      </c>
      <c r="S720" s="8" t="s">
        <v>5224</v>
      </c>
      <c r="T720" s="11" t="str">
        <f t="shared" si="2"/>
        <v>Clayton O'Callaghan</v>
      </c>
      <c r="U720" s="8" t="s">
        <v>106</v>
      </c>
      <c r="V720" s="8" t="s">
        <v>5225</v>
      </c>
      <c r="W720" s="8" t="s">
        <v>5226</v>
      </c>
      <c r="X720" s="8" t="s">
        <v>5213</v>
      </c>
      <c r="Y720" s="12" t="s">
        <v>5227</v>
      </c>
      <c r="Z720" s="12" t="s">
        <v>5215</v>
      </c>
      <c r="AA720" s="8" t="s">
        <v>60</v>
      </c>
      <c r="AB720" s="12" t="s">
        <v>5217</v>
      </c>
      <c r="AC720" s="12" t="s">
        <v>5228</v>
      </c>
      <c r="AD720" s="12" t="s">
        <v>5218</v>
      </c>
      <c r="AE720" s="8"/>
      <c r="AF720" s="13" t="s">
        <v>5099</v>
      </c>
      <c r="AG720" s="13" t="s">
        <v>4832</v>
      </c>
      <c r="AH720" s="13" t="s">
        <v>654</v>
      </c>
      <c r="AI720" s="13" t="s">
        <v>66</v>
      </c>
      <c r="AJ720" s="8"/>
      <c r="AK720" s="13" t="s">
        <v>5219</v>
      </c>
      <c r="AL720" s="13" t="s">
        <v>5220</v>
      </c>
      <c r="AM720" s="8" t="s">
        <v>197</v>
      </c>
      <c r="AN720" s="8" t="s">
        <v>5221</v>
      </c>
      <c r="AO720" s="13" t="s">
        <v>5222</v>
      </c>
      <c r="AP720" s="9" t="s">
        <v>5099</v>
      </c>
      <c r="AQ720" s="28">
        <v>6442.0</v>
      </c>
    </row>
    <row r="721">
      <c r="A721" s="8" t="str">
        <f t="shared" si="1"/>
        <v>Adam Ward</v>
      </c>
      <c r="B721" s="8" t="s">
        <v>5229</v>
      </c>
      <c r="C721" s="8" t="s">
        <v>5230</v>
      </c>
      <c r="D721" s="9" t="s">
        <v>5231</v>
      </c>
      <c r="E721" s="8" t="s">
        <v>5232</v>
      </c>
      <c r="F721" s="8" t="s">
        <v>2136</v>
      </c>
      <c r="G721" s="8" t="s">
        <v>47</v>
      </c>
      <c r="H721" s="8" t="s">
        <v>5233</v>
      </c>
      <c r="I721" s="8" t="s">
        <v>49</v>
      </c>
      <c r="J721" s="10">
        <v>3.29</v>
      </c>
      <c r="K721" s="8" t="s">
        <v>5234</v>
      </c>
      <c r="L721" s="8" t="s">
        <v>5235</v>
      </c>
      <c r="M721" s="8"/>
      <c r="N721" s="8" t="s">
        <v>5236</v>
      </c>
      <c r="O721" s="8" t="s">
        <v>52</v>
      </c>
      <c r="P721" s="8"/>
      <c r="Q721" s="8"/>
      <c r="R721" s="8" t="s">
        <v>513</v>
      </c>
      <c r="S721" s="8" t="s">
        <v>5237</v>
      </c>
      <c r="T721" s="11" t="str">
        <f t="shared" si="2"/>
        <v>Adam Ward</v>
      </c>
      <c r="U721" s="8" t="s">
        <v>55</v>
      </c>
      <c r="V721" s="8" t="s">
        <v>5238</v>
      </c>
      <c r="W721" s="8" t="s">
        <v>5239</v>
      </c>
      <c r="X721" s="8" t="s">
        <v>5240</v>
      </c>
      <c r="Y721" s="12" t="s">
        <v>5241</v>
      </c>
      <c r="Z721" s="12" t="s">
        <v>5242</v>
      </c>
      <c r="AA721" s="8" t="s">
        <v>60</v>
      </c>
      <c r="AB721" s="12" t="s">
        <v>5243</v>
      </c>
      <c r="AC721" s="8" t="s">
        <v>60</v>
      </c>
      <c r="AD721" s="12" t="s">
        <v>5244</v>
      </c>
      <c r="AE721" s="8"/>
      <c r="AF721" s="8" t="s">
        <v>5231</v>
      </c>
      <c r="AG721" s="8" t="s">
        <v>5245</v>
      </c>
      <c r="AH721" s="8" t="s">
        <v>194</v>
      </c>
      <c r="AI721" s="8" t="s">
        <v>66</v>
      </c>
      <c r="AJ721" s="8"/>
      <c r="AK721" s="8"/>
      <c r="AL721" s="8"/>
      <c r="AM721" s="8" t="s">
        <v>480</v>
      </c>
      <c r="AN721" s="8" t="s">
        <v>5246</v>
      </c>
      <c r="AO721" s="13" t="s">
        <v>5247</v>
      </c>
      <c r="AP721" s="9" t="s">
        <v>5231</v>
      </c>
      <c r="AQ721" s="11">
        <v>9323.0</v>
      </c>
    </row>
    <row r="722">
      <c r="A722" s="8" t="str">
        <f t="shared" si="1"/>
        <v>Pablo Espitia</v>
      </c>
      <c r="B722" s="8" t="s">
        <v>5229</v>
      </c>
      <c r="C722" s="8" t="s">
        <v>5230</v>
      </c>
      <c r="D722" s="9" t="s">
        <v>5231</v>
      </c>
      <c r="E722" s="8" t="s">
        <v>5232</v>
      </c>
      <c r="F722" s="8" t="s">
        <v>2136</v>
      </c>
      <c r="G722" s="8" t="s">
        <v>47</v>
      </c>
      <c r="H722" s="8" t="s">
        <v>5233</v>
      </c>
      <c r="I722" s="8" t="s">
        <v>49</v>
      </c>
      <c r="J722" s="10">
        <v>3.29</v>
      </c>
      <c r="K722" s="8" t="s">
        <v>5234</v>
      </c>
      <c r="L722" s="8" t="s">
        <v>5235</v>
      </c>
      <c r="M722" s="8"/>
      <c r="N722" s="8" t="s">
        <v>5248</v>
      </c>
      <c r="O722" s="8" t="s">
        <v>52</v>
      </c>
      <c r="P722" s="8"/>
      <c r="Q722" s="8"/>
      <c r="R722" s="8" t="s">
        <v>5249</v>
      </c>
      <c r="S722" s="8" t="s">
        <v>5250</v>
      </c>
      <c r="T722" s="11" t="str">
        <f t="shared" si="2"/>
        <v>Pablo Espitia</v>
      </c>
      <c r="U722" s="8" t="s">
        <v>498</v>
      </c>
      <c r="V722" s="8" t="s">
        <v>5251</v>
      </c>
      <c r="W722" s="8"/>
      <c r="X722" s="8" t="s">
        <v>5240</v>
      </c>
      <c r="Y722" s="8" t="s">
        <v>60</v>
      </c>
      <c r="Z722" s="12" t="s">
        <v>5242</v>
      </c>
      <c r="AA722" s="8" t="s">
        <v>60</v>
      </c>
      <c r="AB722" s="12" t="s">
        <v>5243</v>
      </c>
      <c r="AC722" s="8" t="s">
        <v>60</v>
      </c>
      <c r="AD722" s="12" t="s">
        <v>5244</v>
      </c>
      <c r="AE722" s="8"/>
      <c r="AF722" s="8" t="s">
        <v>5231</v>
      </c>
      <c r="AG722" s="8" t="s">
        <v>5245</v>
      </c>
      <c r="AH722" s="8" t="s">
        <v>194</v>
      </c>
      <c r="AI722" s="8" t="s">
        <v>66</v>
      </c>
      <c r="AJ722" s="8"/>
      <c r="AK722" s="8"/>
      <c r="AL722" s="8"/>
      <c r="AM722" s="13" t="s">
        <v>480</v>
      </c>
      <c r="AN722" s="8" t="s">
        <v>5246</v>
      </c>
      <c r="AO722" s="13" t="s">
        <v>5247</v>
      </c>
      <c r="AP722" s="9" t="s">
        <v>5231</v>
      </c>
      <c r="AQ722" s="11">
        <v>9323.0</v>
      </c>
    </row>
    <row r="723">
      <c r="A723" s="8" t="str">
        <f t="shared" si="1"/>
        <v>Fabien Corbillon</v>
      </c>
      <c r="B723" s="8" t="s">
        <v>5229</v>
      </c>
      <c r="C723" s="8" t="s">
        <v>5230</v>
      </c>
      <c r="D723" s="9" t="s">
        <v>5231</v>
      </c>
      <c r="E723" s="8" t="s">
        <v>5232</v>
      </c>
      <c r="F723" s="8" t="s">
        <v>2136</v>
      </c>
      <c r="G723" s="8" t="s">
        <v>47</v>
      </c>
      <c r="H723" s="8" t="s">
        <v>5233</v>
      </c>
      <c r="I723" s="8" t="s">
        <v>49</v>
      </c>
      <c r="J723" s="10">
        <v>3.29</v>
      </c>
      <c r="K723" s="8" t="s">
        <v>5234</v>
      </c>
      <c r="L723" s="8" t="s">
        <v>5235</v>
      </c>
      <c r="M723" s="8" t="s">
        <v>86</v>
      </c>
      <c r="N723" s="8" t="s">
        <v>5252</v>
      </c>
      <c r="O723" s="8" t="s">
        <v>52</v>
      </c>
      <c r="P723" s="8"/>
      <c r="Q723" s="8"/>
      <c r="R723" s="8" t="s">
        <v>5253</v>
      </c>
      <c r="S723" s="8" t="s">
        <v>5254</v>
      </c>
      <c r="T723" s="11" t="str">
        <f t="shared" si="2"/>
        <v>Fabien Corbillon</v>
      </c>
      <c r="U723" s="8" t="s">
        <v>80</v>
      </c>
      <c r="V723" s="8" t="s">
        <v>5255</v>
      </c>
      <c r="W723" s="8" t="s">
        <v>86</v>
      </c>
      <c r="X723" s="8" t="s">
        <v>5240</v>
      </c>
      <c r="Y723" s="8" t="s">
        <v>60</v>
      </c>
      <c r="Z723" s="12" t="s">
        <v>5242</v>
      </c>
      <c r="AA723" s="8" t="s">
        <v>60</v>
      </c>
      <c r="AB723" s="12" t="s">
        <v>5243</v>
      </c>
      <c r="AC723" s="12" t="s">
        <v>5256</v>
      </c>
      <c r="AD723" s="12" t="s">
        <v>5244</v>
      </c>
      <c r="AE723" s="8"/>
      <c r="AF723" s="8" t="s">
        <v>5231</v>
      </c>
      <c r="AG723" s="8" t="s">
        <v>5245</v>
      </c>
      <c r="AH723" s="8" t="s">
        <v>194</v>
      </c>
      <c r="AI723" s="8" t="s">
        <v>66</v>
      </c>
      <c r="AJ723" s="8" t="s">
        <v>86</v>
      </c>
      <c r="AK723" s="8" t="s">
        <v>86</v>
      </c>
      <c r="AL723" s="8" t="s">
        <v>86</v>
      </c>
      <c r="AM723" s="8" t="s">
        <v>480</v>
      </c>
      <c r="AN723" s="8" t="s">
        <v>5246</v>
      </c>
      <c r="AO723" s="8" t="s">
        <v>5247</v>
      </c>
      <c r="AP723" s="29" t="s">
        <v>5231</v>
      </c>
      <c r="AQ723" s="11">
        <v>9323.0</v>
      </c>
    </row>
    <row r="724">
      <c r="A724" s="8" t="str">
        <f t="shared" si="1"/>
        <v>Carl Hicks</v>
      </c>
      <c r="B724" s="8" t="s">
        <v>5257</v>
      </c>
      <c r="C724" s="8" t="s">
        <v>2301</v>
      </c>
      <c r="D724" s="9" t="s">
        <v>5258</v>
      </c>
      <c r="E724" s="8" t="s">
        <v>5259</v>
      </c>
      <c r="F724" s="8" t="s">
        <v>2304</v>
      </c>
      <c r="G724" s="8" t="s">
        <v>47</v>
      </c>
      <c r="H724" s="8" t="s">
        <v>5260</v>
      </c>
      <c r="I724" s="8" t="s">
        <v>49</v>
      </c>
      <c r="J724" s="10">
        <v>2.62</v>
      </c>
      <c r="K724" s="8" t="s">
        <v>5261</v>
      </c>
      <c r="L724" s="8" t="s">
        <v>86</v>
      </c>
      <c r="M724" s="8" t="s">
        <v>86</v>
      </c>
      <c r="N724" s="8" t="s">
        <v>5262</v>
      </c>
      <c r="O724" s="8" t="s">
        <v>52</v>
      </c>
      <c r="P724" s="8"/>
      <c r="Q724" s="8"/>
      <c r="R724" s="8" t="s">
        <v>1268</v>
      </c>
      <c r="S724" s="8" t="s">
        <v>5263</v>
      </c>
      <c r="T724" s="11" t="str">
        <f t="shared" si="2"/>
        <v>Carl Hicks</v>
      </c>
      <c r="U724" s="8" t="s">
        <v>55</v>
      </c>
      <c r="V724" s="8" t="s">
        <v>5264</v>
      </c>
      <c r="W724" s="8" t="s">
        <v>5265</v>
      </c>
      <c r="X724" s="8" t="s">
        <v>5266</v>
      </c>
      <c r="Y724" s="8" t="s">
        <v>60</v>
      </c>
      <c r="Z724" s="12" t="s">
        <v>5267</v>
      </c>
      <c r="AA724" s="12" t="s">
        <v>5268</v>
      </c>
      <c r="AB724" s="12" t="s">
        <v>5269</v>
      </c>
      <c r="AC724" s="8" t="s">
        <v>60</v>
      </c>
      <c r="AD724" s="8" t="s">
        <v>60</v>
      </c>
      <c r="AE724" s="8" t="s">
        <v>5270</v>
      </c>
      <c r="AF724" s="8" t="s">
        <v>5271</v>
      </c>
      <c r="AG724" s="8" t="s">
        <v>5272</v>
      </c>
      <c r="AH724" s="8" t="s">
        <v>654</v>
      </c>
      <c r="AI724" s="8" t="s">
        <v>66</v>
      </c>
      <c r="AJ724" s="8" t="s">
        <v>67</v>
      </c>
      <c r="AK724" s="13" t="s">
        <v>5273</v>
      </c>
      <c r="AL724" s="13" t="s">
        <v>2531</v>
      </c>
      <c r="AM724" s="8" t="s">
        <v>2322</v>
      </c>
      <c r="AN724" s="8" t="s">
        <v>5274</v>
      </c>
      <c r="AO724" s="13" t="s">
        <v>5275</v>
      </c>
      <c r="AP724" s="9" t="s">
        <v>5271</v>
      </c>
      <c r="AQ724" s="11">
        <v>2507.0</v>
      </c>
    </row>
    <row r="725">
      <c r="A725" s="8" t="str">
        <f t="shared" si="1"/>
        <v>Jamie Wilson</v>
      </c>
      <c r="B725" s="8" t="s">
        <v>5257</v>
      </c>
      <c r="C725" s="8" t="s">
        <v>2301</v>
      </c>
      <c r="D725" s="9" t="s">
        <v>5258</v>
      </c>
      <c r="E725" s="8" t="s">
        <v>5259</v>
      </c>
      <c r="F725" s="8" t="s">
        <v>2304</v>
      </c>
      <c r="G725" s="8" t="s">
        <v>47</v>
      </c>
      <c r="H725" s="8" t="s">
        <v>5260</v>
      </c>
      <c r="I725" s="8" t="s">
        <v>49</v>
      </c>
      <c r="J725" s="10">
        <v>2.62</v>
      </c>
      <c r="K725" s="8" t="s">
        <v>5261</v>
      </c>
      <c r="L725" s="8" t="s">
        <v>86</v>
      </c>
      <c r="M725" s="8" t="s">
        <v>86</v>
      </c>
      <c r="N725" s="8" t="s">
        <v>5276</v>
      </c>
      <c r="O725" s="8" t="s">
        <v>52</v>
      </c>
      <c r="P725" s="8"/>
      <c r="Q725" s="8"/>
      <c r="R725" s="8" t="s">
        <v>5277</v>
      </c>
      <c r="S725" s="8" t="s">
        <v>3011</v>
      </c>
      <c r="T725" s="11" t="str">
        <f t="shared" si="2"/>
        <v>Jamie Wilson</v>
      </c>
      <c r="U725" s="8" t="s">
        <v>674</v>
      </c>
      <c r="V725" s="8" t="s">
        <v>5278</v>
      </c>
      <c r="W725" s="8"/>
      <c r="X725" s="8" t="s">
        <v>5266</v>
      </c>
      <c r="Y725" s="8" t="s">
        <v>60</v>
      </c>
      <c r="Z725" s="12" t="s">
        <v>5267</v>
      </c>
      <c r="AA725" s="12" t="s">
        <v>5279</v>
      </c>
      <c r="AB725" s="12" t="s">
        <v>5269</v>
      </c>
      <c r="AC725" s="8" t="s">
        <v>60</v>
      </c>
      <c r="AD725" s="8" t="s">
        <v>60</v>
      </c>
      <c r="AE725" s="8" t="s">
        <v>5270</v>
      </c>
      <c r="AF725" s="8" t="s">
        <v>5271</v>
      </c>
      <c r="AG725" s="8" t="s">
        <v>5272</v>
      </c>
      <c r="AH725" s="8" t="s">
        <v>654</v>
      </c>
      <c r="AI725" s="8" t="s">
        <v>66</v>
      </c>
      <c r="AJ725" s="8" t="s">
        <v>67</v>
      </c>
      <c r="AK725" s="13" t="s">
        <v>5273</v>
      </c>
      <c r="AL725" s="13" t="s">
        <v>2531</v>
      </c>
      <c r="AM725" s="8" t="s">
        <v>2322</v>
      </c>
      <c r="AN725" s="8" t="s">
        <v>5274</v>
      </c>
      <c r="AO725" s="13" t="s">
        <v>5275</v>
      </c>
      <c r="AP725" s="9" t="s">
        <v>5271</v>
      </c>
      <c r="AQ725" s="11">
        <v>2507.0</v>
      </c>
    </row>
    <row r="726">
      <c r="A726" s="8" t="str">
        <f t="shared" si="1"/>
        <v>Lawrence Givens</v>
      </c>
      <c r="B726" s="8" t="s">
        <v>5257</v>
      </c>
      <c r="C726" s="8" t="s">
        <v>2301</v>
      </c>
      <c r="D726" s="9" t="s">
        <v>5258</v>
      </c>
      <c r="E726" s="8" t="s">
        <v>5259</v>
      </c>
      <c r="F726" s="8" t="s">
        <v>2304</v>
      </c>
      <c r="G726" s="8" t="s">
        <v>47</v>
      </c>
      <c r="H726" s="8" t="s">
        <v>5260</v>
      </c>
      <c r="I726" s="8" t="s">
        <v>49</v>
      </c>
      <c r="J726" s="10">
        <v>2.62</v>
      </c>
      <c r="K726" s="8" t="s">
        <v>5261</v>
      </c>
      <c r="L726" s="8" t="s">
        <v>86</v>
      </c>
      <c r="M726" s="8" t="s">
        <v>86</v>
      </c>
      <c r="N726" s="8" t="s">
        <v>5280</v>
      </c>
      <c r="O726" s="8" t="s">
        <v>52</v>
      </c>
      <c r="P726" s="8"/>
      <c r="Q726" s="8"/>
      <c r="R726" s="8" t="s">
        <v>978</v>
      </c>
      <c r="S726" s="8" t="s">
        <v>5281</v>
      </c>
      <c r="T726" s="11" t="str">
        <f t="shared" si="2"/>
        <v>Lawrence Givens</v>
      </c>
      <c r="U726" s="8" t="s">
        <v>386</v>
      </c>
      <c r="V726" s="8" t="s">
        <v>5282</v>
      </c>
      <c r="W726" s="8" t="s">
        <v>5265</v>
      </c>
      <c r="X726" s="8" t="s">
        <v>5266</v>
      </c>
      <c r="Y726" s="8" t="s">
        <v>60</v>
      </c>
      <c r="Z726" s="12" t="s">
        <v>5267</v>
      </c>
      <c r="AA726" s="8" t="s">
        <v>60</v>
      </c>
      <c r="AB726" s="12" t="s">
        <v>5269</v>
      </c>
      <c r="AC726" s="8" t="s">
        <v>60</v>
      </c>
      <c r="AD726" s="8" t="s">
        <v>60</v>
      </c>
      <c r="AE726" s="8" t="s">
        <v>5270</v>
      </c>
      <c r="AF726" s="8" t="s">
        <v>5271</v>
      </c>
      <c r="AG726" s="8" t="s">
        <v>5272</v>
      </c>
      <c r="AH726" s="8" t="s">
        <v>654</v>
      </c>
      <c r="AI726" s="8" t="s">
        <v>66</v>
      </c>
      <c r="AJ726" s="8" t="s">
        <v>67</v>
      </c>
      <c r="AK726" s="13" t="s">
        <v>5273</v>
      </c>
      <c r="AL726" s="13" t="s">
        <v>2531</v>
      </c>
      <c r="AM726" s="8" t="s">
        <v>2322</v>
      </c>
      <c r="AN726" s="8" t="s">
        <v>5274</v>
      </c>
      <c r="AO726" s="13" t="s">
        <v>5275</v>
      </c>
      <c r="AP726" s="9" t="s">
        <v>5271</v>
      </c>
      <c r="AQ726" s="11">
        <v>2507.0</v>
      </c>
    </row>
    <row r="727">
      <c r="A727" s="8" t="str">
        <f t="shared" si="1"/>
        <v>Ethan Gonzales</v>
      </c>
      <c r="B727" s="8" t="s">
        <v>5283</v>
      </c>
      <c r="C727" s="8" t="s">
        <v>2369</v>
      </c>
      <c r="D727" s="9" t="s">
        <v>5258</v>
      </c>
      <c r="E727" s="8" t="s">
        <v>5259</v>
      </c>
      <c r="F727" s="8" t="s">
        <v>2304</v>
      </c>
      <c r="G727" s="8" t="s">
        <v>47</v>
      </c>
      <c r="H727" s="8" t="s">
        <v>5284</v>
      </c>
      <c r="I727" s="8" t="s">
        <v>1330</v>
      </c>
      <c r="J727" s="10">
        <v>3.42</v>
      </c>
      <c r="K727" s="8" t="s">
        <v>5285</v>
      </c>
      <c r="L727" s="8"/>
      <c r="M727" s="8"/>
      <c r="N727" s="8" t="s">
        <v>5286</v>
      </c>
      <c r="O727" s="8" t="s">
        <v>52</v>
      </c>
      <c r="P727" s="8"/>
      <c r="Q727" s="8"/>
      <c r="R727" s="8" t="s">
        <v>3839</v>
      </c>
      <c r="S727" s="8" t="s">
        <v>5287</v>
      </c>
      <c r="T727" s="11" t="str">
        <f t="shared" si="2"/>
        <v>Ethan Gonzales</v>
      </c>
      <c r="U727" s="8" t="s">
        <v>80</v>
      </c>
      <c r="V727" s="8"/>
      <c r="W727" s="8"/>
      <c r="X727" s="8" t="s">
        <v>5288</v>
      </c>
      <c r="Y727" s="8" t="s">
        <v>60</v>
      </c>
      <c r="Z727" s="12" t="s">
        <v>5289</v>
      </c>
      <c r="AA727" s="8" t="s">
        <v>60</v>
      </c>
      <c r="AB727" s="12" t="s">
        <v>5290</v>
      </c>
      <c r="AC727" s="8" t="s">
        <v>60</v>
      </c>
      <c r="AD727" s="12" t="s">
        <v>5291</v>
      </c>
      <c r="AE727" s="8"/>
      <c r="AF727" s="8" t="s">
        <v>5292</v>
      </c>
      <c r="AG727" s="8" t="s">
        <v>5272</v>
      </c>
      <c r="AH727" s="8" t="s">
        <v>654</v>
      </c>
      <c r="AI727" s="13" t="s">
        <v>233</v>
      </c>
      <c r="AJ727" s="8"/>
      <c r="AK727" s="8"/>
      <c r="AL727" s="8"/>
      <c r="AM727" s="8" t="s">
        <v>137</v>
      </c>
      <c r="AN727" s="8" t="s">
        <v>5293</v>
      </c>
      <c r="AO727" s="13" t="s">
        <v>5294</v>
      </c>
      <c r="AP727" s="9" t="s">
        <v>5292</v>
      </c>
      <c r="AQ727" s="11">
        <v>4104.0</v>
      </c>
    </row>
    <row r="728">
      <c r="A728" s="8" t="str">
        <f t="shared" si="1"/>
        <v>Neville Hodge</v>
      </c>
      <c r="B728" s="8" t="s">
        <v>5295</v>
      </c>
      <c r="C728" s="8" t="s">
        <v>2301</v>
      </c>
      <c r="D728" s="9" t="s">
        <v>5258</v>
      </c>
      <c r="E728" s="8" t="s">
        <v>5259</v>
      </c>
      <c r="F728" s="8" t="s">
        <v>2304</v>
      </c>
      <c r="G728" s="8" t="s">
        <v>47</v>
      </c>
      <c r="H728" s="8" t="s">
        <v>5296</v>
      </c>
      <c r="I728" s="8" t="s">
        <v>49</v>
      </c>
      <c r="J728" s="10">
        <v>3.0</v>
      </c>
      <c r="K728" s="8" t="s">
        <v>5297</v>
      </c>
      <c r="L728" s="8" t="s">
        <v>86</v>
      </c>
      <c r="M728" s="8" t="s">
        <v>86</v>
      </c>
      <c r="N728" s="8" t="s">
        <v>5298</v>
      </c>
      <c r="O728" s="8" t="s">
        <v>52</v>
      </c>
      <c r="P728" s="8"/>
      <c r="Q728" s="8"/>
      <c r="R728" s="8" t="s">
        <v>2975</v>
      </c>
      <c r="S728" s="8" t="s">
        <v>5299</v>
      </c>
      <c r="T728" s="11" t="str">
        <f t="shared" si="2"/>
        <v>Neville Hodge</v>
      </c>
      <c r="U728" s="8" t="s">
        <v>55</v>
      </c>
      <c r="V728" s="8" t="s">
        <v>5300</v>
      </c>
      <c r="W728" s="8" t="s">
        <v>5301</v>
      </c>
      <c r="X728" s="8" t="s">
        <v>5302</v>
      </c>
      <c r="Y728" s="8" t="s">
        <v>60</v>
      </c>
      <c r="Z728" s="12" t="s">
        <v>5303</v>
      </c>
      <c r="AA728" s="8" t="s">
        <v>60</v>
      </c>
      <c r="AB728" s="8" t="s">
        <v>60</v>
      </c>
      <c r="AC728" s="8" t="s">
        <v>60</v>
      </c>
      <c r="AD728" s="8" t="s">
        <v>60</v>
      </c>
      <c r="AE728" s="8"/>
      <c r="AF728" s="8" t="s">
        <v>5304</v>
      </c>
      <c r="AG728" s="8" t="s">
        <v>5272</v>
      </c>
      <c r="AH728" s="8" t="s">
        <v>654</v>
      </c>
      <c r="AI728" s="8" t="s">
        <v>66</v>
      </c>
      <c r="AJ728" s="8" t="s">
        <v>67</v>
      </c>
      <c r="AK728" s="13" t="s">
        <v>5305</v>
      </c>
      <c r="AL728" s="13" t="s">
        <v>299</v>
      </c>
      <c r="AM728" s="8" t="s">
        <v>5080</v>
      </c>
      <c r="AN728" s="8" t="s">
        <v>5306</v>
      </c>
      <c r="AO728" s="13" t="s">
        <v>5307</v>
      </c>
      <c r="AP728" s="9" t="s">
        <v>5304</v>
      </c>
      <c r="AQ728" s="11">
        <v>6362.0</v>
      </c>
    </row>
    <row r="729">
      <c r="A729" s="8" t="str">
        <f t="shared" si="1"/>
        <v>Johnelle Johnson</v>
      </c>
      <c r="B729" s="8" t="s">
        <v>5295</v>
      </c>
      <c r="C729" s="8" t="s">
        <v>2301</v>
      </c>
      <c r="D729" s="9" t="s">
        <v>5258</v>
      </c>
      <c r="E729" s="8" t="s">
        <v>5259</v>
      </c>
      <c r="F729" s="8" t="s">
        <v>2304</v>
      </c>
      <c r="G729" s="8" t="s">
        <v>47</v>
      </c>
      <c r="H729" s="8" t="s">
        <v>5296</v>
      </c>
      <c r="I729" s="8" t="s">
        <v>49</v>
      </c>
      <c r="J729" s="10">
        <v>3.0</v>
      </c>
      <c r="K729" s="8" t="s">
        <v>5297</v>
      </c>
      <c r="L729" s="8"/>
      <c r="M729" s="8"/>
      <c r="N729" s="8" t="s">
        <v>5308</v>
      </c>
      <c r="O729" s="8" t="s">
        <v>52</v>
      </c>
      <c r="P729" s="8"/>
      <c r="Q729" s="8"/>
      <c r="R729" s="8" t="s">
        <v>5309</v>
      </c>
      <c r="S729" s="8" t="s">
        <v>678</v>
      </c>
      <c r="T729" s="11" t="str">
        <f t="shared" si="2"/>
        <v>Johnelle Johnson</v>
      </c>
      <c r="U729" s="8" t="s">
        <v>76</v>
      </c>
      <c r="V729" s="8" t="s">
        <v>5310</v>
      </c>
      <c r="W729" s="8" t="s">
        <v>5311</v>
      </c>
      <c r="X729" s="8" t="s">
        <v>5302</v>
      </c>
      <c r="Y729" s="8" t="s">
        <v>60</v>
      </c>
      <c r="Z729" s="12" t="s">
        <v>5303</v>
      </c>
      <c r="AA729" s="8" t="s">
        <v>60</v>
      </c>
      <c r="AB729" s="8" t="s">
        <v>60</v>
      </c>
      <c r="AC729" s="8" t="s">
        <v>60</v>
      </c>
      <c r="AD729" s="12" t="s">
        <v>5312</v>
      </c>
      <c r="AE729" s="8"/>
      <c r="AF729" s="8" t="s">
        <v>5304</v>
      </c>
      <c r="AG729" s="8" t="s">
        <v>5272</v>
      </c>
      <c r="AH729" s="8" t="s">
        <v>654</v>
      </c>
      <c r="AI729" s="8" t="s">
        <v>66</v>
      </c>
      <c r="AJ729" s="8" t="s">
        <v>67</v>
      </c>
      <c r="AK729" s="8" t="s">
        <v>5305</v>
      </c>
      <c r="AL729" s="8" t="s">
        <v>299</v>
      </c>
      <c r="AM729" s="8" t="s">
        <v>5080</v>
      </c>
      <c r="AN729" s="8" t="s">
        <v>5306</v>
      </c>
      <c r="AO729" s="8" t="s">
        <v>5307</v>
      </c>
      <c r="AP729" s="8" t="s">
        <v>5304</v>
      </c>
      <c r="AQ729" s="11">
        <v>6362.0</v>
      </c>
    </row>
    <row r="730">
      <c r="A730" s="8" t="str">
        <f t="shared" si="1"/>
        <v>Janice Smythe</v>
      </c>
      <c r="B730" s="8" t="s">
        <v>5295</v>
      </c>
      <c r="C730" s="8" t="s">
        <v>2301</v>
      </c>
      <c r="D730" s="9" t="s">
        <v>5258</v>
      </c>
      <c r="E730" s="8" t="s">
        <v>5259</v>
      </c>
      <c r="F730" s="8" t="s">
        <v>2304</v>
      </c>
      <c r="G730" s="8" t="s">
        <v>47</v>
      </c>
      <c r="H730" s="8" t="s">
        <v>5296</v>
      </c>
      <c r="I730" s="8" t="s">
        <v>49</v>
      </c>
      <c r="J730" s="10">
        <v>3.0</v>
      </c>
      <c r="K730" s="8" t="s">
        <v>5297</v>
      </c>
      <c r="L730" s="8" t="s">
        <v>86</v>
      </c>
      <c r="M730" s="8" t="s">
        <v>86</v>
      </c>
      <c r="N730" s="8" t="s">
        <v>5313</v>
      </c>
      <c r="O730" s="8" t="s">
        <v>52</v>
      </c>
      <c r="P730" s="8"/>
      <c r="Q730" s="8"/>
      <c r="R730" s="8" t="s">
        <v>5314</v>
      </c>
      <c r="S730" s="8" t="s">
        <v>5315</v>
      </c>
      <c r="T730" s="11" t="str">
        <f t="shared" si="2"/>
        <v>Janice Smythe</v>
      </c>
      <c r="U730" s="8" t="s">
        <v>498</v>
      </c>
      <c r="V730" s="8" t="s">
        <v>5316</v>
      </c>
      <c r="W730" s="8" t="s">
        <v>5317</v>
      </c>
      <c r="X730" s="8" t="s">
        <v>5302</v>
      </c>
      <c r="Y730" s="8" t="s">
        <v>60</v>
      </c>
      <c r="Z730" s="12" t="s">
        <v>5303</v>
      </c>
      <c r="AA730" s="8" t="s">
        <v>60</v>
      </c>
      <c r="AB730" s="8" t="s">
        <v>60</v>
      </c>
      <c r="AC730" s="8" t="s">
        <v>60</v>
      </c>
      <c r="AD730" s="8" t="s">
        <v>60</v>
      </c>
      <c r="AE730" s="8"/>
      <c r="AF730" s="8" t="s">
        <v>5304</v>
      </c>
      <c r="AG730" s="8" t="s">
        <v>5272</v>
      </c>
      <c r="AH730" s="8" t="s">
        <v>654</v>
      </c>
      <c r="AI730" s="8" t="s">
        <v>66</v>
      </c>
      <c r="AJ730" s="8" t="s">
        <v>67</v>
      </c>
      <c r="AK730" s="13" t="s">
        <v>5305</v>
      </c>
      <c r="AL730" s="13" t="s">
        <v>299</v>
      </c>
      <c r="AM730" s="8" t="s">
        <v>5080</v>
      </c>
      <c r="AN730" s="8" t="s">
        <v>5306</v>
      </c>
      <c r="AO730" s="13" t="s">
        <v>5307</v>
      </c>
      <c r="AP730" s="9" t="s">
        <v>5304</v>
      </c>
      <c r="AQ730" s="11">
        <v>6362.0</v>
      </c>
    </row>
    <row r="731">
      <c r="A731" s="8" t="str">
        <f t="shared" si="1"/>
        <v>Robert Isaac</v>
      </c>
      <c r="B731" s="8" t="s">
        <v>5295</v>
      </c>
      <c r="C731" s="8" t="s">
        <v>2301</v>
      </c>
      <c r="D731" s="9" t="s">
        <v>5258</v>
      </c>
      <c r="E731" s="8" t="s">
        <v>5259</v>
      </c>
      <c r="F731" s="8" t="s">
        <v>2304</v>
      </c>
      <c r="G731" s="8" t="s">
        <v>47</v>
      </c>
      <c r="H731" s="8" t="s">
        <v>5296</v>
      </c>
      <c r="I731" s="8" t="s">
        <v>49</v>
      </c>
      <c r="J731" s="10">
        <v>3.0</v>
      </c>
      <c r="K731" s="8" t="s">
        <v>5297</v>
      </c>
      <c r="L731" s="8"/>
      <c r="M731" s="8"/>
      <c r="N731" s="8" t="s">
        <v>5318</v>
      </c>
      <c r="O731" s="8" t="s">
        <v>52</v>
      </c>
      <c r="P731" s="8"/>
      <c r="Q731" s="8"/>
      <c r="R731" s="8" t="s">
        <v>2577</v>
      </c>
      <c r="S731" s="8" t="s">
        <v>1946</v>
      </c>
      <c r="T731" s="11" t="str">
        <f t="shared" si="2"/>
        <v>Robert Isaac</v>
      </c>
      <c r="U731" s="8" t="s">
        <v>80</v>
      </c>
      <c r="V731" s="8" t="s">
        <v>5319</v>
      </c>
      <c r="W731" s="8" t="s">
        <v>5320</v>
      </c>
      <c r="X731" s="8" t="s">
        <v>5302</v>
      </c>
      <c r="Y731" s="8" t="s">
        <v>60</v>
      </c>
      <c r="Z731" s="12" t="s">
        <v>5303</v>
      </c>
      <c r="AA731" s="8" t="s">
        <v>60</v>
      </c>
      <c r="AB731" s="8" t="s">
        <v>60</v>
      </c>
      <c r="AC731" s="8" t="s">
        <v>60</v>
      </c>
      <c r="AD731" s="8" t="s">
        <v>60</v>
      </c>
      <c r="AE731" s="8"/>
      <c r="AF731" s="8" t="s">
        <v>5304</v>
      </c>
      <c r="AG731" s="8" t="s">
        <v>5272</v>
      </c>
      <c r="AH731" s="8" t="s">
        <v>654</v>
      </c>
      <c r="AI731" s="8" t="s">
        <v>66</v>
      </c>
      <c r="AJ731" s="8" t="s">
        <v>67</v>
      </c>
      <c r="AK731" s="13" t="s">
        <v>5305</v>
      </c>
      <c r="AL731" s="13" t="s">
        <v>299</v>
      </c>
      <c r="AM731" s="8" t="s">
        <v>5080</v>
      </c>
      <c r="AN731" s="8" t="s">
        <v>5306</v>
      </c>
      <c r="AO731" s="13" t="s">
        <v>5307</v>
      </c>
      <c r="AP731" s="9" t="s">
        <v>5304</v>
      </c>
      <c r="AQ731" s="11">
        <v>6362.0</v>
      </c>
    </row>
    <row r="732">
      <c r="A732" s="8" t="str">
        <f t="shared" si="1"/>
        <v>Jim Stevenson</v>
      </c>
      <c r="B732" s="8" t="s">
        <v>5321</v>
      </c>
      <c r="C732" s="8" t="s">
        <v>5322</v>
      </c>
      <c r="D732" s="9" t="s">
        <v>5258</v>
      </c>
      <c r="E732" s="8" t="s">
        <v>5323</v>
      </c>
      <c r="F732" s="8" t="s">
        <v>2304</v>
      </c>
      <c r="G732" s="8" t="s">
        <v>47</v>
      </c>
      <c r="H732" s="8" t="s">
        <v>5324</v>
      </c>
      <c r="I732" s="8" t="s">
        <v>5325</v>
      </c>
      <c r="J732" s="10">
        <v>3.34</v>
      </c>
      <c r="K732" s="8" t="s">
        <v>5326</v>
      </c>
      <c r="L732" s="8" t="s">
        <v>86</v>
      </c>
      <c r="M732" s="8" t="s">
        <v>86</v>
      </c>
      <c r="N732" s="8" t="s">
        <v>5327</v>
      </c>
      <c r="O732" s="8" t="s">
        <v>52</v>
      </c>
      <c r="P732" s="8"/>
      <c r="Q732" s="8"/>
      <c r="R732" s="8" t="s">
        <v>756</v>
      </c>
      <c r="S732" s="8" t="s">
        <v>5328</v>
      </c>
      <c r="T732" s="11" t="str">
        <f t="shared" si="2"/>
        <v>Jim Stevenson</v>
      </c>
      <c r="U732" s="8" t="s">
        <v>55</v>
      </c>
      <c r="V732" s="8" t="s">
        <v>5329</v>
      </c>
      <c r="W732" s="8" t="s">
        <v>5330</v>
      </c>
      <c r="X732" s="8" t="s">
        <v>5331</v>
      </c>
      <c r="Y732" s="12" t="s">
        <v>5332</v>
      </c>
      <c r="Z732" s="12" t="s">
        <v>5333</v>
      </c>
      <c r="AA732" s="8" t="s">
        <v>60</v>
      </c>
      <c r="AB732" s="12" t="s">
        <v>5334</v>
      </c>
      <c r="AC732" s="8" t="s">
        <v>60</v>
      </c>
      <c r="AD732" s="12" t="s">
        <v>5335</v>
      </c>
      <c r="AE732" s="8"/>
      <c r="AF732" s="8" t="s">
        <v>5336</v>
      </c>
      <c r="AG732" s="8" t="s">
        <v>5272</v>
      </c>
      <c r="AH732" s="8" t="s">
        <v>4581</v>
      </c>
      <c r="AI732" s="8" t="s">
        <v>233</v>
      </c>
      <c r="AJ732" s="8" t="s">
        <v>86</v>
      </c>
      <c r="AK732" s="8"/>
      <c r="AL732" s="8"/>
      <c r="AM732" s="8" t="s">
        <v>5080</v>
      </c>
      <c r="AN732" s="8" t="s">
        <v>5337</v>
      </c>
      <c r="AO732" s="8" t="s">
        <v>5338</v>
      </c>
      <c r="AP732" s="9" t="s">
        <v>5336</v>
      </c>
      <c r="AQ732" s="11">
        <v>1729.0</v>
      </c>
    </row>
    <row r="733">
      <c r="A733" s="8" t="str">
        <f t="shared" si="1"/>
        <v>Jay Phillips</v>
      </c>
      <c r="B733" s="8" t="s">
        <v>5321</v>
      </c>
      <c r="C733" s="8" t="s">
        <v>5322</v>
      </c>
      <c r="D733" s="9" t="s">
        <v>5258</v>
      </c>
      <c r="E733" s="8" t="s">
        <v>5323</v>
      </c>
      <c r="F733" s="8" t="s">
        <v>2304</v>
      </c>
      <c r="G733" s="8" t="s">
        <v>47</v>
      </c>
      <c r="H733" s="8" t="s">
        <v>5324</v>
      </c>
      <c r="I733" s="8" t="s">
        <v>5325</v>
      </c>
      <c r="J733" s="10">
        <v>3.34</v>
      </c>
      <c r="K733" s="8" t="s">
        <v>5326</v>
      </c>
      <c r="L733" s="8" t="s">
        <v>86</v>
      </c>
      <c r="M733" s="8" t="s">
        <v>86</v>
      </c>
      <c r="N733" s="8" t="s">
        <v>5339</v>
      </c>
      <c r="O733" s="8" t="s">
        <v>52</v>
      </c>
      <c r="P733" s="8"/>
      <c r="Q733" s="8"/>
      <c r="R733" s="8" t="s">
        <v>698</v>
      </c>
      <c r="S733" s="8" t="s">
        <v>5340</v>
      </c>
      <c r="T733" s="11" t="str">
        <f t="shared" si="2"/>
        <v>Jay Phillips</v>
      </c>
      <c r="U733" s="8" t="s">
        <v>311</v>
      </c>
      <c r="V733" s="8" t="s">
        <v>5341</v>
      </c>
      <c r="W733" s="8" t="s">
        <v>5342</v>
      </c>
      <c r="X733" s="8" t="s">
        <v>5331</v>
      </c>
      <c r="Y733" s="12" t="s">
        <v>5343</v>
      </c>
      <c r="Z733" s="12" t="s">
        <v>5333</v>
      </c>
      <c r="AA733" s="8" t="s">
        <v>60</v>
      </c>
      <c r="AB733" s="12" t="s">
        <v>5334</v>
      </c>
      <c r="AC733" s="12" t="s">
        <v>5344</v>
      </c>
      <c r="AD733" s="12" t="s">
        <v>5335</v>
      </c>
      <c r="AE733" s="8"/>
      <c r="AF733" s="8" t="s">
        <v>5336</v>
      </c>
      <c r="AG733" s="8" t="s">
        <v>5272</v>
      </c>
      <c r="AH733" s="8" t="s">
        <v>4581</v>
      </c>
      <c r="AI733" s="8" t="s">
        <v>233</v>
      </c>
      <c r="AJ733" s="8" t="s">
        <v>86</v>
      </c>
      <c r="AK733" s="8"/>
      <c r="AL733" s="8"/>
      <c r="AM733" s="8" t="s">
        <v>5080</v>
      </c>
      <c r="AN733" s="8" t="s">
        <v>5337</v>
      </c>
      <c r="AO733" s="8" t="s">
        <v>5338</v>
      </c>
      <c r="AP733" s="9" t="s">
        <v>5336</v>
      </c>
      <c r="AQ733" s="11">
        <v>1729.0</v>
      </c>
    </row>
    <row r="734">
      <c r="A734" s="8" t="str">
        <f t="shared" si="1"/>
        <v>Josh Poole</v>
      </c>
      <c r="B734" s="8" t="s">
        <v>5321</v>
      </c>
      <c r="C734" s="8" t="s">
        <v>5322</v>
      </c>
      <c r="D734" s="9" t="s">
        <v>5258</v>
      </c>
      <c r="E734" s="8" t="s">
        <v>5323</v>
      </c>
      <c r="F734" s="8" t="s">
        <v>2304</v>
      </c>
      <c r="G734" s="8" t="s">
        <v>47</v>
      </c>
      <c r="H734" s="8" t="s">
        <v>5324</v>
      </c>
      <c r="I734" s="8" t="s">
        <v>5325</v>
      </c>
      <c r="J734" s="10">
        <v>3.34</v>
      </c>
      <c r="K734" s="8" t="s">
        <v>5326</v>
      </c>
      <c r="L734" s="8" t="s">
        <v>86</v>
      </c>
      <c r="M734" s="8" t="s">
        <v>86</v>
      </c>
      <c r="N734" s="8" t="s">
        <v>5345</v>
      </c>
      <c r="O734" s="8" t="s">
        <v>52</v>
      </c>
      <c r="P734" s="8"/>
      <c r="Q734" s="8"/>
      <c r="R734" s="8" t="s">
        <v>268</v>
      </c>
      <c r="S734" s="8" t="s">
        <v>5346</v>
      </c>
      <c r="T734" s="11" t="str">
        <f t="shared" si="2"/>
        <v>Josh Poole</v>
      </c>
      <c r="U734" s="8" t="s">
        <v>106</v>
      </c>
      <c r="V734" s="8" t="s">
        <v>5347</v>
      </c>
      <c r="W734" s="8" t="s">
        <v>5348</v>
      </c>
      <c r="X734" s="8" t="s">
        <v>5331</v>
      </c>
      <c r="Y734" s="12" t="s">
        <v>5349</v>
      </c>
      <c r="Z734" s="12" t="s">
        <v>5333</v>
      </c>
      <c r="AA734" s="8" t="s">
        <v>60</v>
      </c>
      <c r="AB734" s="12" t="s">
        <v>5334</v>
      </c>
      <c r="AC734" s="8" t="s">
        <v>60</v>
      </c>
      <c r="AD734" s="12" t="s">
        <v>5335</v>
      </c>
      <c r="AE734" s="8"/>
      <c r="AF734" s="8" t="s">
        <v>5336</v>
      </c>
      <c r="AG734" s="8" t="s">
        <v>5272</v>
      </c>
      <c r="AH734" s="8" t="s">
        <v>4581</v>
      </c>
      <c r="AI734" s="8" t="s">
        <v>233</v>
      </c>
      <c r="AJ734" s="8" t="s">
        <v>86</v>
      </c>
      <c r="AK734" s="8"/>
      <c r="AL734" s="8"/>
      <c r="AM734" s="8" t="s">
        <v>5080</v>
      </c>
      <c r="AN734" s="8" t="s">
        <v>5337</v>
      </c>
      <c r="AO734" s="8" t="s">
        <v>5338</v>
      </c>
      <c r="AP734" s="9" t="s">
        <v>5336</v>
      </c>
      <c r="AQ734" s="11">
        <v>1729.0</v>
      </c>
    </row>
    <row r="735">
      <c r="A735" s="8" t="str">
        <f t="shared" si="1"/>
        <v>Rachel Finn</v>
      </c>
      <c r="B735" s="8" t="s">
        <v>5321</v>
      </c>
      <c r="C735" s="8" t="s">
        <v>5322</v>
      </c>
      <c r="D735" s="9" t="s">
        <v>5258</v>
      </c>
      <c r="E735" s="8" t="s">
        <v>5323</v>
      </c>
      <c r="F735" s="8" t="s">
        <v>2304</v>
      </c>
      <c r="G735" s="13" t="s">
        <v>47</v>
      </c>
      <c r="H735" s="8" t="s">
        <v>5324</v>
      </c>
      <c r="I735" s="8" t="s">
        <v>5325</v>
      </c>
      <c r="J735" s="10">
        <v>3.34</v>
      </c>
      <c r="K735" s="8" t="s">
        <v>5326</v>
      </c>
      <c r="L735" s="8"/>
      <c r="M735" s="8"/>
      <c r="N735" s="8" t="s">
        <v>5350</v>
      </c>
      <c r="O735" s="8" t="s">
        <v>52</v>
      </c>
      <c r="P735" s="8"/>
      <c r="Q735" s="8"/>
      <c r="R735" s="8" t="s">
        <v>3845</v>
      </c>
      <c r="S735" s="8" t="s">
        <v>5351</v>
      </c>
      <c r="T735" s="11" t="str">
        <f t="shared" si="2"/>
        <v>Rachel Finn</v>
      </c>
      <c r="U735" s="8" t="s">
        <v>106</v>
      </c>
      <c r="V735" s="8" t="s">
        <v>5352</v>
      </c>
      <c r="W735" s="8"/>
      <c r="X735" s="8" t="s">
        <v>5331</v>
      </c>
      <c r="Y735" s="8" t="s">
        <v>60</v>
      </c>
      <c r="Z735" s="12" t="s">
        <v>5333</v>
      </c>
      <c r="AA735" s="8" t="s">
        <v>60</v>
      </c>
      <c r="AB735" s="12" t="s">
        <v>5353</v>
      </c>
      <c r="AC735" s="8" t="s">
        <v>60</v>
      </c>
      <c r="AD735" s="12" t="s">
        <v>5335</v>
      </c>
      <c r="AE735" s="8"/>
      <c r="AF735" s="8" t="s">
        <v>5336</v>
      </c>
      <c r="AG735" s="8" t="s">
        <v>5272</v>
      </c>
      <c r="AH735" s="8" t="s">
        <v>4581</v>
      </c>
      <c r="AI735" s="8" t="s">
        <v>233</v>
      </c>
      <c r="AJ735" s="8"/>
      <c r="AK735" s="8"/>
      <c r="AL735" s="8"/>
      <c r="AM735" s="8" t="s">
        <v>5080</v>
      </c>
      <c r="AN735" s="8" t="s">
        <v>5337</v>
      </c>
      <c r="AO735" s="8" t="s">
        <v>5338</v>
      </c>
      <c r="AP735" s="9" t="s">
        <v>5336</v>
      </c>
      <c r="AQ735" s="11">
        <v>1729.0</v>
      </c>
    </row>
    <row r="736">
      <c r="A736" s="8" t="str">
        <f t="shared" si="1"/>
        <v>Paul DuBois</v>
      </c>
      <c r="B736" s="8" t="s">
        <v>5321</v>
      </c>
      <c r="C736" s="8" t="s">
        <v>5322</v>
      </c>
      <c r="D736" s="9" t="s">
        <v>5258</v>
      </c>
      <c r="E736" s="8" t="s">
        <v>5323</v>
      </c>
      <c r="F736" s="8" t="s">
        <v>2304</v>
      </c>
      <c r="G736" s="8" t="s">
        <v>47</v>
      </c>
      <c r="H736" s="8" t="s">
        <v>5324</v>
      </c>
      <c r="I736" s="8" t="s">
        <v>5325</v>
      </c>
      <c r="J736" s="10">
        <v>3.34</v>
      </c>
      <c r="K736" s="8" t="s">
        <v>5326</v>
      </c>
      <c r="L736" s="8" t="s">
        <v>86</v>
      </c>
      <c r="M736" s="8" t="s">
        <v>86</v>
      </c>
      <c r="N736" s="8" t="s">
        <v>5354</v>
      </c>
      <c r="O736" s="8" t="s">
        <v>52</v>
      </c>
      <c r="P736" s="8"/>
      <c r="Q736" s="8"/>
      <c r="R736" s="8" t="s">
        <v>425</v>
      </c>
      <c r="S736" s="8" t="s">
        <v>5355</v>
      </c>
      <c r="T736" s="11" t="str">
        <f t="shared" si="2"/>
        <v>Paul DuBois</v>
      </c>
      <c r="U736" s="8" t="s">
        <v>80</v>
      </c>
      <c r="V736" s="8" t="s">
        <v>86</v>
      </c>
      <c r="W736" s="8"/>
      <c r="X736" s="8" t="s">
        <v>5331</v>
      </c>
      <c r="Y736" s="8" t="s">
        <v>60</v>
      </c>
      <c r="Z736" s="12" t="s">
        <v>5333</v>
      </c>
      <c r="AA736" s="8" t="s">
        <v>60</v>
      </c>
      <c r="AB736" s="12" t="s">
        <v>5334</v>
      </c>
      <c r="AC736" s="8" t="s">
        <v>60</v>
      </c>
      <c r="AD736" s="12" t="s">
        <v>5335</v>
      </c>
      <c r="AE736" s="8"/>
      <c r="AF736" s="8" t="s">
        <v>5336</v>
      </c>
      <c r="AG736" s="8" t="s">
        <v>5272</v>
      </c>
      <c r="AH736" s="8" t="s">
        <v>4581</v>
      </c>
      <c r="AI736" s="8" t="s">
        <v>233</v>
      </c>
      <c r="AJ736" s="8" t="s">
        <v>86</v>
      </c>
      <c r="AK736" s="8"/>
      <c r="AL736" s="8"/>
      <c r="AM736" s="8" t="s">
        <v>5080</v>
      </c>
      <c r="AN736" s="8" t="s">
        <v>5337</v>
      </c>
      <c r="AO736" s="8" t="s">
        <v>5338</v>
      </c>
      <c r="AP736" s="9" t="s">
        <v>5336</v>
      </c>
      <c r="AQ736" s="11">
        <v>1729.0</v>
      </c>
    </row>
    <row r="737">
      <c r="A737" s="8" t="str">
        <f t="shared" si="1"/>
        <v>Grace King</v>
      </c>
      <c r="B737" s="8" t="s">
        <v>5321</v>
      </c>
      <c r="C737" s="8" t="s">
        <v>5322</v>
      </c>
      <c r="D737" s="9" t="s">
        <v>5258</v>
      </c>
      <c r="E737" s="8" t="s">
        <v>5323</v>
      </c>
      <c r="F737" s="8" t="s">
        <v>2304</v>
      </c>
      <c r="G737" s="8" t="s">
        <v>47</v>
      </c>
      <c r="H737" s="8" t="s">
        <v>5324</v>
      </c>
      <c r="I737" s="8" t="s">
        <v>5325</v>
      </c>
      <c r="J737" s="10">
        <v>3.34</v>
      </c>
      <c r="K737" s="8" t="s">
        <v>5326</v>
      </c>
      <c r="L737" s="8" t="s">
        <v>86</v>
      </c>
      <c r="M737" s="8" t="s">
        <v>86</v>
      </c>
      <c r="N737" s="8" t="s">
        <v>5356</v>
      </c>
      <c r="O737" s="8" t="s">
        <v>52</v>
      </c>
      <c r="P737" s="8"/>
      <c r="Q737" s="8"/>
      <c r="R737" s="8" t="s">
        <v>5357</v>
      </c>
      <c r="S737" s="8" t="s">
        <v>5358</v>
      </c>
      <c r="T737" s="11" t="str">
        <f t="shared" si="2"/>
        <v>Grace King</v>
      </c>
      <c r="U737" s="8" t="s">
        <v>80</v>
      </c>
      <c r="V737" s="8" t="s">
        <v>5359</v>
      </c>
      <c r="W737" s="8"/>
      <c r="X737" s="8" t="s">
        <v>5331</v>
      </c>
      <c r="Y737" s="8" t="s">
        <v>60</v>
      </c>
      <c r="Z737" s="12" t="s">
        <v>5333</v>
      </c>
      <c r="AA737" s="12" t="s">
        <v>5360</v>
      </c>
      <c r="AB737" s="12" t="s">
        <v>5334</v>
      </c>
      <c r="AC737" s="8" t="s">
        <v>60</v>
      </c>
      <c r="AD737" s="12" t="s">
        <v>5335</v>
      </c>
      <c r="AE737" s="8"/>
      <c r="AF737" s="8" t="s">
        <v>5336</v>
      </c>
      <c r="AG737" s="8" t="s">
        <v>5272</v>
      </c>
      <c r="AH737" s="8" t="s">
        <v>4581</v>
      </c>
      <c r="AI737" s="8" t="s">
        <v>233</v>
      </c>
      <c r="AJ737" s="8" t="s">
        <v>86</v>
      </c>
      <c r="AK737" s="8"/>
      <c r="AL737" s="8"/>
      <c r="AM737" s="8" t="s">
        <v>5080</v>
      </c>
      <c r="AN737" s="8" t="s">
        <v>5337</v>
      </c>
      <c r="AO737" s="8" t="s">
        <v>5338</v>
      </c>
      <c r="AP737" s="9" t="s">
        <v>5336</v>
      </c>
      <c r="AQ737" s="11">
        <v>1729.0</v>
      </c>
    </row>
    <row r="738">
      <c r="A738" s="8" t="str">
        <f t="shared" si="1"/>
        <v>Jone Zabaleta</v>
      </c>
      <c r="B738" s="8" t="s">
        <v>5321</v>
      </c>
      <c r="C738" s="8" t="s">
        <v>5322</v>
      </c>
      <c r="D738" s="9" t="s">
        <v>5258</v>
      </c>
      <c r="E738" s="8" t="s">
        <v>5323</v>
      </c>
      <c r="F738" s="8" t="s">
        <v>2304</v>
      </c>
      <c r="G738" s="8" t="s">
        <v>47</v>
      </c>
      <c r="H738" s="8" t="s">
        <v>5324</v>
      </c>
      <c r="I738" s="8" t="s">
        <v>5325</v>
      </c>
      <c r="J738" s="10">
        <v>3.34</v>
      </c>
      <c r="K738" s="8" t="s">
        <v>5326</v>
      </c>
      <c r="L738" s="8" t="s">
        <v>86</v>
      </c>
      <c r="M738" s="8" t="s">
        <v>86</v>
      </c>
      <c r="N738" s="8" t="s">
        <v>5361</v>
      </c>
      <c r="O738" s="8" t="s">
        <v>52</v>
      </c>
      <c r="P738" s="8"/>
      <c r="Q738" s="8"/>
      <c r="R738" s="8" t="s">
        <v>5362</v>
      </c>
      <c r="S738" s="8" t="s">
        <v>5363</v>
      </c>
      <c r="T738" s="11" t="str">
        <f t="shared" si="2"/>
        <v>Jone Zabaleta</v>
      </c>
      <c r="U738" s="8" t="s">
        <v>80</v>
      </c>
      <c r="V738" s="8" t="s">
        <v>5364</v>
      </c>
      <c r="W738" s="8"/>
      <c r="X738" s="8" t="s">
        <v>5331</v>
      </c>
      <c r="Y738" s="8" t="s">
        <v>60</v>
      </c>
      <c r="Z738" s="12" t="s">
        <v>5333</v>
      </c>
      <c r="AA738" s="8" t="s">
        <v>60</v>
      </c>
      <c r="AB738" s="12" t="s">
        <v>5334</v>
      </c>
      <c r="AC738" s="8" t="s">
        <v>60</v>
      </c>
      <c r="AD738" s="12" t="s">
        <v>5335</v>
      </c>
      <c r="AE738" s="8"/>
      <c r="AF738" s="8" t="s">
        <v>5336</v>
      </c>
      <c r="AG738" s="8" t="s">
        <v>5272</v>
      </c>
      <c r="AH738" s="8" t="s">
        <v>4581</v>
      </c>
      <c r="AI738" s="8" t="s">
        <v>233</v>
      </c>
      <c r="AJ738" s="8" t="s">
        <v>86</v>
      </c>
      <c r="AK738" s="8"/>
      <c r="AL738" s="8"/>
      <c r="AM738" s="8" t="s">
        <v>5080</v>
      </c>
      <c r="AN738" s="8" t="s">
        <v>5337</v>
      </c>
      <c r="AO738" s="8" t="s">
        <v>5338</v>
      </c>
      <c r="AP738" s="9" t="s">
        <v>5336</v>
      </c>
      <c r="AQ738" s="11">
        <v>1729.0</v>
      </c>
    </row>
    <row r="739">
      <c r="A739" s="8" t="str">
        <f t="shared" si="1"/>
        <v>Roger An</v>
      </c>
      <c r="B739" s="8" t="s">
        <v>5321</v>
      </c>
      <c r="C739" s="8" t="s">
        <v>5322</v>
      </c>
      <c r="D739" s="9" t="s">
        <v>5258</v>
      </c>
      <c r="E739" s="8" t="s">
        <v>5323</v>
      </c>
      <c r="F739" s="8" t="s">
        <v>2304</v>
      </c>
      <c r="G739" s="8" t="s">
        <v>47</v>
      </c>
      <c r="H739" s="8" t="s">
        <v>5324</v>
      </c>
      <c r="I739" s="8" t="s">
        <v>5325</v>
      </c>
      <c r="J739" s="10">
        <v>3.34</v>
      </c>
      <c r="K739" s="8" t="s">
        <v>5326</v>
      </c>
      <c r="L739" s="8"/>
      <c r="M739" s="8"/>
      <c r="N739" s="8" t="s">
        <v>5365</v>
      </c>
      <c r="O739" s="8" t="s">
        <v>52</v>
      </c>
      <c r="P739" s="8"/>
      <c r="Q739" s="8"/>
      <c r="R739" s="8" t="s">
        <v>5366</v>
      </c>
      <c r="S739" s="8" t="s">
        <v>5367</v>
      </c>
      <c r="T739" s="11" t="str">
        <f t="shared" si="2"/>
        <v>Roger An</v>
      </c>
      <c r="U739" s="8" t="s">
        <v>80</v>
      </c>
      <c r="V739" s="8" t="s">
        <v>5368</v>
      </c>
      <c r="W739" s="8"/>
      <c r="X739" s="8" t="s">
        <v>5331</v>
      </c>
      <c r="Y739" s="8" t="s">
        <v>60</v>
      </c>
      <c r="Z739" s="12" t="s">
        <v>5333</v>
      </c>
      <c r="AA739" s="8" t="s">
        <v>60</v>
      </c>
      <c r="AB739" s="12" t="s">
        <v>5334</v>
      </c>
      <c r="AC739" s="8" t="s">
        <v>60</v>
      </c>
      <c r="AD739" s="12" t="s">
        <v>5335</v>
      </c>
      <c r="AE739" s="8"/>
      <c r="AF739" s="8" t="s">
        <v>5336</v>
      </c>
      <c r="AG739" s="8" t="s">
        <v>5272</v>
      </c>
      <c r="AH739" s="8" t="s">
        <v>4581</v>
      </c>
      <c r="AI739" s="8" t="s">
        <v>233</v>
      </c>
      <c r="AJ739" s="8"/>
      <c r="AK739" s="8"/>
      <c r="AL739" s="8"/>
      <c r="AM739" s="8" t="s">
        <v>5080</v>
      </c>
      <c r="AN739" s="8" t="s">
        <v>5337</v>
      </c>
      <c r="AO739" s="8" t="s">
        <v>5338</v>
      </c>
      <c r="AP739" s="9" t="s">
        <v>5336</v>
      </c>
      <c r="AQ739" s="11">
        <v>1729.0</v>
      </c>
    </row>
    <row r="740">
      <c r="A740" s="8" t="str">
        <f t="shared" si="1"/>
        <v>Chris Johnson</v>
      </c>
      <c r="B740" s="8" t="s">
        <v>5369</v>
      </c>
      <c r="C740" s="8" t="s">
        <v>2369</v>
      </c>
      <c r="D740" s="9" t="s">
        <v>5258</v>
      </c>
      <c r="E740" s="8" t="s">
        <v>5370</v>
      </c>
      <c r="F740" s="8" t="s">
        <v>2304</v>
      </c>
      <c r="G740" s="8" t="s">
        <v>47</v>
      </c>
      <c r="H740" s="8" t="s">
        <v>5371</v>
      </c>
      <c r="I740" s="8" t="s">
        <v>49</v>
      </c>
      <c r="J740" s="10">
        <v>3.66</v>
      </c>
      <c r="K740" s="8" t="s">
        <v>5372</v>
      </c>
      <c r="L740" s="8"/>
      <c r="M740" s="8" t="s">
        <v>1489</v>
      </c>
      <c r="N740" s="8" t="s">
        <v>5373</v>
      </c>
      <c r="O740" s="8" t="s">
        <v>52</v>
      </c>
      <c r="P740" s="8"/>
      <c r="Q740" s="8"/>
      <c r="R740" s="8" t="s">
        <v>791</v>
      </c>
      <c r="S740" s="8" t="s">
        <v>678</v>
      </c>
      <c r="T740" s="11" t="str">
        <f t="shared" si="2"/>
        <v>Chris Johnson</v>
      </c>
      <c r="U740" s="8" t="s">
        <v>2416</v>
      </c>
      <c r="V740" s="8" t="s">
        <v>5374</v>
      </c>
      <c r="W740" s="8" t="s">
        <v>5375</v>
      </c>
      <c r="X740" s="8" t="s">
        <v>5376</v>
      </c>
      <c r="Y740" s="8" t="s">
        <v>60</v>
      </c>
      <c r="Z740" s="12" t="s">
        <v>5377</v>
      </c>
      <c r="AA740" s="12" t="s">
        <v>5378</v>
      </c>
      <c r="AB740" s="12" t="s">
        <v>5379</v>
      </c>
      <c r="AC740" s="8" t="s">
        <v>60</v>
      </c>
      <c r="AD740" s="12" t="s">
        <v>5380</v>
      </c>
      <c r="AE740" s="8"/>
      <c r="AF740" s="8" t="s">
        <v>5381</v>
      </c>
      <c r="AG740" s="8" t="s">
        <v>5272</v>
      </c>
      <c r="AH740" s="8" t="s">
        <v>232</v>
      </c>
      <c r="AI740" s="8" t="s">
        <v>66</v>
      </c>
      <c r="AJ740" s="8"/>
      <c r="AK740" s="13" t="s">
        <v>5382</v>
      </c>
      <c r="AL740" s="13" t="s">
        <v>3104</v>
      </c>
      <c r="AM740" s="8" t="s">
        <v>5383</v>
      </c>
      <c r="AN740" s="8" t="s">
        <v>5384</v>
      </c>
      <c r="AO740" s="8" t="s">
        <v>2026</v>
      </c>
      <c r="AP740" s="9" t="s">
        <v>5381</v>
      </c>
      <c r="AQ740" s="11">
        <v>4528.0</v>
      </c>
    </row>
    <row r="741">
      <c r="A741" s="8" t="str">
        <f t="shared" si="1"/>
        <v>Jamie Cook</v>
      </c>
      <c r="B741" s="8" t="s">
        <v>5369</v>
      </c>
      <c r="C741" s="8" t="s">
        <v>2369</v>
      </c>
      <c r="D741" s="9" t="s">
        <v>5258</v>
      </c>
      <c r="E741" s="8" t="s">
        <v>5370</v>
      </c>
      <c r="F741" s="8" t="s">
        <v>2304</v>
      </c>
      <c r="G741" s="8" t="s">
        <v>47</v>
      </c>
      <c r="H741" s="8" t="s">
        <v>5371</v>
      </c>
      <c r="I741" s="8" t="s">
        <v>49</v>
      </c>
      <c r="J741" s="10">
        <v>3.66</v>
      </c>
      <c r="K741" s="8" t="s">
        <v>5372</v>
      </c>
      <c r="L741" s="8" t="s">
        <v>86</v>
      </c>
      <c r="M741" s="8" t="s">
        <v>1489</v>
      </c>
      <c r="N741" s="8" t="s">
        <v>5385</v>
      </c>
      <c r="O741" s="8" t="s">
        <v>52</v>
      </c>
      <c r="P741" s="8"/>
      <c r="Q741" s="8"/>
      <c r="R741" s="8" t="s">
        <v>5277</v>
      </c>
      <c r="S741" s="8" t="s">
        <v>5386</v>
      </c>
      <c r="T741" s="11" t="str">
        <f t="shared" si="2"/>
        <v>Jamie Cook</v>
      </c>
      <c r="U741" s="8" t="s">
        <v>2105</v>
      </c>
      <c r="V741" s="8" t="s">
        <v>5387</v>
      </c>
      <c r="W741" s="8" t="s">
        <v>5388</v>
      </c>
      <c r="X741" s="8" t="s">
        <v>5376</v>
      </c>
      <c r="Y741" s="8" t="s">
        <v>60</v>
      </c>
      <c r="Z741" s="12" t="s">
        <v>5377</v>
      </c>
      <c r="AA741" s="8" t="s">
        <v>60</v>
      </c>
      <c r="AB741" s="12" t="s">
        <v>5379</v>
      </c>
      <c r="AC741" s="8" t="s">
        <v>60</v>
      </c>
      <c r="AD741" s="12" t="s">
        <v>5380</v>
      </c>
      <c r="AE741" s="8"/>
      <c r="AF741" s="8" t="s">
        <v>5381</v>
      </c>
      <c r="AG741" s="8" t="s">
        <v>5272</v>
      </c>
      <c r="AH741" s="8" t="s">
        <v>232</v>
      </c>
      <c r="AI741" s="8" t="s">
        <v>66</v>
      </c>
      <c r="AJ741" s="8" t="s">
        <v>86</v>
      </c>
      <c r="AK741" s="13" t="s">
        <v>5382</v>
      </c>
      <c r="AL741" s="13" t="s">
        <v>3104</v>
      </c>
      <c r="AM741" s="8" t="s">
        <v>5383</v>
      </c>
      <c r="AN741" s="8" t="s">
        <v>5384</v>
      </c>
      <c r="AO741" s="8" t="s">
        <v>2026</v>
      </c>
      <c r="AP741" s="9" t="s">
        <v>5381</v>
      </c>
      <c r="AQ741" s="11">
        <v>4528.0</v>
      </c>
    </row>
    <row r="742">
      <c r="A742" s="8" t="str">
        <f t="shared" si="1"/>
        <v>Austin Balen</v>
      </c>
      <c r="B742" s="8" t="s">
        <v>5369</v>
      </c>
      <c r="C742" s="8" t="s">
        <v>2369</v>
      </c>
      <c r="D742" s="9" t="s">
        <v>5258</v>
      </c>
      <c r="E742" s="8" t="s">
        <v>5370</v>
      </c>
      <c r="F742" s="8" t="s">
        <v>2304</v>
      </c>
      <c r="G742" s="8" t="s">
        <v>47</v>
      </c>
      <c r="H742" s="8" t="s">
        <v>5371</v>
      </c>
      <c r="I742" s="8" t="s">
        <v>49</v>
      </c>
      <c r="J742" s="10">
        <v>3.66</v>
      </c>
      <c r="K742" s="8" t="s">
        <v>5372</v>
      </c>
      <c r="L742" s="8"/>
      <c r="M742" s="8" t="s">
        <v>1489</v>
      </c>
      <c r="N742" s="8" t="s">
        <v>5389</v>
      </c>
      <c r="O742" s="8" t="s">
        <v>52</v>
      </c>
      <c r="P742" s="8"/>
      <c r="Q742" s="8"/>
      <c r="R742" s="8" t="s">
        <v>1765</v>
      </c>
      <c r="S742" s="8" t="s">
        <v>5390</v>
      </c>
      <c r="T742" s="11" t="str">
        <f t="shared" si="2"/>
        <v>Austin Balen</v>
      </c>
      <c r="U742" s="8" t="s">
        <v>149</v>
      </c>
      <c r="V742" s="8" t="s">
        <v>5391</v>
      </c>
      <c r="W742" s="8" t="s">
        <v>5392</v>
      </c>
      <c r="X742" s="8" t="s">
        <v>5376</v>
      </c>
      <c r="Y742" s="8" t="s">
        <v>60</v>
      </c>
      <c r="Z742" s="12" t="s">
        <v>5377</v>
      </c>
      <c r="AA742" s="8" t="s">
        <v>60</v>
      </c>
      <c r="AB742" s="12" t="s">
        <v>5379</v>
      </c>
      <c r="AC742" s="12" t="s">
        <v>5393</v>
      </c>
      <c r="AD742" s="12" t="s">
        <v>5380</v>
      </c>
      <c r="AE742" s="8"/>
      <c r="AF742" s="8" t="s">
        <v>5381</v>
      </c>
      <c r="AG742" s="8" t="s">
        <v>5272</v>
      </c>
      <c r="AH742" s="8" t="s">
        <v>232</v>
      </c>
      <c r="AI742" s="8" t="s">
        <v>66</v>
      </c>
      <c r="AJ742" s="8"/>
      <c r="AK742" s="13" t="s">
        <v>5382</v>
      </c>
      <c r="AL742" s="13" t="s">
        <v>3104</v>
      </c>
      <c r="AM742" s="8" t="s">
        <v>5383</v>
      </c>
      <c r="AN742" s="8" t="s">
        <v>5384</v>
      </c>
      <c r="AO742" s="8" t="s">
        <v>2026</v>
      </c>
      <c r="AP742" s="9" t="s">
        <v>5381</v>
      </c>
      <c r="AQ742" s="11">
        <v>4528.0</v>
      </c>
    </row>
    <row r="743">
      <c r="A743" s="8" t="str">
        <f t="shared" si="1"/>
        <v>Aaron Lanzel</v>
      </c>
      <c r="B743" s="8" t="s">
        <v>5369</v>
      </c>
      <c r="C743" s="8" t="s">
        <v>2369</v>
      </c>
      <c r="D743" s="9" t="s">
        <v>5258</v>
      </c>
      <c r="E743" s="8" t="s">
        <v>5370</v>
      </c>
      <c r="F743" s="8" t="s">
        <v>2304</v>
      </c>
      <c r="G743" s="8" t="s">
        <v>47</v>
      </c>
      <c r="H743" s="8" t="s">
        <v>5371</v>
      </c>
      <c r="I743" s="8" t="s">
        <v>49</v>
      </c>
      <c r="J743" s="10">
        <v>3.66</v>
      </c>
      <c r="K743" s="8" t="s">
        <v>5372</v>
      </c>
      <c r="L743" s="8" t="s">
        <v>86</v>
      </c>
      <c r="M743" s="8" t="s">
        <v>1489</v>
      </c>
      <c r="N743" s="8" t="s">
        <v>5394</v>
      </c>
      <c r="O743" s="8" t="s">
        <v>52</v>
      </c>
      <c r="P743" s="8"/>
      <c r="Q743" s="8"/>
      <c r="R743" s="8" t="s">
        <v>171</v>
      </c>
      <c r="S743" s="8" t="s">
        <v>5395</v>
      </c>
      <c r="T743" s="11" t="str">
        <f t="shared" si="2"/>
        <v>Aaron Lanzel</v>
      </c>
      <c r="U743" s="8" t="s">
        <v>106</v>
      </c>
      <c r="V743" s="8" t="s">
        <v>5396</v>
      </c>
      <c r="W743" s="8" t="s">
        <v>5397</v>
      </c>
      <c r="X743" s="8" t="s">
        <v>5376</v>
      </c>
      <c r="Y743" s="8" t="s">
        <v>60</v>
      </c>
      <c r="Z743" s="12" t="s">
        <v>5377</v>
      </c>
      <c r="AA743" s="8" t="s">
        <v>60</v>
      </c>
      <c r="AB743" s="12" t="s">
        <v>5379</v>
      </c>
      <c r="AC743" s="8" t="s">
        <v>60</v>
      </c>
      <c r="AD743" s="12" t="s">
        <v>5380</v>
      </c>
      <c r="AE743" s="8"/>
      <c r="AF743" s="8" t="s">
        <v>5381</v>
      </c>
      <c r="AG743" s="8" t="s">
        <v>5272</v>
      </c>
      <c r="AH743" s="8" t="s">
        <v>232</v>
      </c>
      <c r="AI743" s="8" t="s">
        <v>66</v>
      </c>
      <c r="AJ743" s="8" t="s">
        <v>86</v>
      </c>
      <c r="AK743" s="13" t="s">
        <v>5382</v>
      </c>
      <c r="AL743" s="13" t="s">
        <v>3104</v>
      </c>
      <c r="AM743" s="8" t="s">
        <v>5383</v>
      </c>
      <c r="AN743" s="8" t="s">
        <v>5384</v>
      </c>
      <c r="AO743" s="8" t="s">
        <v>2026</v>
      </c>
      <c r="AP743" s="9" t="s">
        <v>5381</v>
      </c>
      <c r="AQ743" s="11">
        <v>4528.0</v>
      </c>
    </row>
    <row r="744">
      <c r="A744" s="8" t="str">
        <f t="shared" si="1"/>
        <v>Chris Campbell</v>
      </c>
      <c r="B744" s="8" t="s">
        <v>5369</v>
      </c>
      <c r="C744" s="8" t="s">
        <v>2369</v>
      </c>
      <c r="D744" s="9" t="s">
        <v>5258</v>
      </c>
      <c r="E744" s="8" t="s">
        <v>5370</v>
      </c>
      <c r="F744" s="8" t="s">
        <v>2304</v>
      </c>
      <c r="G744" s="8" t="s">
        <v>47</v>
      </c>
      <c r="H744" s="8" t="s">
        <v>5371</v>
      </c>
      <c r="I744" s="8" t="s">
        <v>49</v>
      </c>
      <c r="J744" s="10">
        <v>3.66</v>
      </c>
      <c r="K744" s="8" t="s">
        <v>5372</v>
      </c>
      <c r="L744" s="8" t="s">
        <v>86</v>
      </c>
      <c r="M744" s="8" t="s">
        <v>1489</v>
      </c>
      <c r="N744" s="8" t="s">
        <v>5398</v>
      </c>
      <c r="O744" s="8" t="s">
        <v>52</v>
      </c>
      <c r="P744" s="8"/>
      <c r="Q744" s="8"/>
      <c r="R744" s="8" t="s">
        <v>791</v>
      </c>
      <c r="S744" s="8" t="s">
        <v>5399</v>
      </c>
      <c r="T744" s="11" t="str">
        <f t="shared" si="2"/>
        <v>Chris Campbell</v>
      </c>
      <c r="U744" s="8" t="s">
        <v>80</v>
      </c>
      <c r="V744" s="8" t="s">
        <v>5400</v>
      </c>
      <c r="W744" s="8" t="s">
        <v>5401</v>
      </c>
      <c r="X744" s="8" t="s">
        <v>5376</v>
      </c>
      <c r="Y744" s="8" t="s">
        <v>60</v>
      </c>
      <c r="Z744" s="12" t="s">
        <v>5377</v>
      </c>
      <c r="AA744" s="8" t="s">
        <v>60</v>
      </c>
      <c r="AB744" s="12" t="s">
        <v>5379</v>
      </c>
      <c r="AC744" s="8" t="s">
        <v>60</v>
      </c>
      <c r="AD744" s="12" t="s">
        <v>5380</v>
      </c>
      <c r="AE744" s="8"/>
      <c r="AF744" s="8" t="s">
        <v>5381</v>
      </c>
      <c r="AG744" s="8" t="s">
        <v>5272</v>
      </c>
      <c r="AH744" s="8" t="s">
        <v>232</v>
      </c>
      <c r="AI744" s="8" t="s">
        <v>66</v>
      </c>
      <c r="AJ744" s="8" t="s">
        <v>86</v>
      </c>
      <c r="AK744" s="13" t="s">
        <v>5382</v>
      </c>
      <c r="AL744" s="13" t="s">
        <v>3104</v>
      </c>
      <c r="AM744" s="8" t="s">
        <v>5383</v>
      </c>
      <c r="AN744" s="8" t="s">
        <v>5384</v>
      </c>
      <c r="AO744" s="8" t="s">
        <v>2026</v>
      </c>
      <c r="AP744" s="9" t="s">
        <v>5381</v>
      </c>
      <c r="AQ744" s="11">
        <v>4528.0</v>
      </c>
    </row>
    <row r="745">
      <c r="A745" s="8" t="str">
        <f t="shared" si="1"/>
        <v>Rory Quiller</v>
      </c>
      <c r="B745" s="8" t="s">
        <v>5369</v>
      </c>
      <c r="C745" s="8" t="s">
        <v>2369</v>
      </c>
      <c r="D745" s="9" t="s">
        <v>5258</v>
      </c>
      <c r="E745" s="8" t="s">
        <v>5370</v>
      </c>
      <c r="F745" s="8" t="s">
        <v>2304</v>
      </c>
      <c r="G745" s="8" t="s">
        <v>47</v>
      </c>
      <c r="H745" s="8" t="s">
        <v>5371</v>
      </c>
      <c r="I745" s="8" t="s">
        <v>49</v>
      </c>
      <c r="J745" s="10">
        <v>3.66</v>
      </c>
      <c r="K745" s="8" t="s">
        <v>5372</v>
      </c>
      <c r="L745" s="8"/>
      <c r="M745" s="8" t="s">
        <v>1489</v>
      </c>
      <c r="N745" s="8" t="s">
        <v>5402</v>
      </c>
      <c r="O745" s="8" t="s">
        <v>52</v>
      </c>
      <c r="P745" s="8"/>
      <c r="Q745" s="8"/>
      <c r="R745" s="8" t="s">
        <v>5403</v>
      </c>
      <c r="S745" s="8" t="s">
        <v>5404</v>
      </c>
      <c r="T745" s="11" t="str">
        <f t="shared" si="2"/>
        <v>Rory Quiller</v>
      </c>
      <c r="U745" s="8" t="s">
        <v>80</v>
      </c>
      <c r="V745" s="8" t="s">
        <v>5405</v>
      </c>
      <c r="W745" s="8" t="s">
        <v>5406</v>
      </c>
      <c r="X745" s="8" t="s">
        <v>5376</v>
      </c>
      <c r="Y745" s="12" t="s">
        <v>5407</v>
      </c>
      <c r="Z745" s="12" t="s">
        <v>5377</v>
      </c>
      <c r="AA745" s="8" t="s">
        <v>60</v>
      </c>
      <c r="AB745" s="12" t="s">
        <v>5379</v>
      </c>
      <c r="AC745" s="8" t="s">
        <v>60</v>
      </c>
      <c r="AD745" s="12" t="s">
        <v>5380</v>
      </c>
      <c r="AE745" s="8"/>
      <c r="AF745" s="8" t="s">
        <v>5381</v>
      </c>
      <c r="AG745" s="8" t="s">
        <v>5272</v>
      </c>
      <c r="AH745" s="8" t="s">
        <v>232</v>
      </c>
      <c r="AI745" s="8" t="s">
        <v>66</v>
      </c>
      <c r="AJ745" s="8"/>
      <c r="AK745" s="13" t="s">
        <v>5382</v>
      </c>
      <c r="AL745" s="13" t="s">
        <v>3104</v>
      </c>
      <c r="AM745" s="13" t="s">
        <v>5383</v>
      </c>
      <c r="AN745" s="8" t="s">
        <v>5384</v>
      </c>
      <c r="AO745" s="8" t="s">
        <v>2026</v>
      </c>
      <c r="AP745" s="9" t="s">
        <v>5381</v>
      </c>
      <c r="AQ745" s="11">
        <v>4528.0</v>
      </c>
    </row>
    <row r="746">
      <c r="A746" s="8" t="str">
        <f t="shared" si="1"/>
        <v>Sheldon Hutchinson</v>
      </c>
      <c r="B746" s="8" t="s">
        <v>5369</v>
      </c>
      <c r="C746" s="8" t="s">
        <v>2369</v>
      </c>
      <c r="D746" s="9" t="s">
        <v>5258</v>
      </c>
      <c r="E746" s="8" t="s">
        <v>5370</v>
      </c>
      <c r="F746" s="8" t="s">
        <v>2304</v>
      </c>
      <c r="G746" s="8" t="s">
        <v>47</v>
      </c>
      <c r="H746" s="8" t="s">
        <v>5371</v>
      </c>
      <c r="I746" s="8" t="s">
        <v>49</v>
      </c>
      <c r="J746" s="10">
        <v>3.66</v>
      </c>
      <c r="K746" s="8" t="s">
        <v>5372</v>
      </c>
      <c r="L746" s="8"/>
      <c r="M746" s="8" t="s">
        <v>1489</v>
      </c>
      <c r="N746" s="8" t="s">
        <v>5408</v>
      </c>
      <c r="O746" s="8" t="s">
        <v>52</v>
      </c>
      <c r="P746" s="8"/>
      <c r="Q746" s="8"/>
      <c r="R746" s="8" t="s">
        <v>5409</v>
      </c>
      <c r="S746" s="8" t="s">
        <v>5410</v>
      </c>
      <c r="T746" s="11" t="str">
        <f t="shared" si="2"/>
        <v>Sheldon Hutchinson</v>
      </c>
      <c r="U746" s="8" t="s">
        <v>80</v>
      </c>
      <c r="V746" s="8" t="s">
        <v>5411</v>
      </c>
      <c r="W746" s="8" t="s">
        <v>5412</v>
      </c>
      <c r="X746" s="8" t="s">
        <v>5376</v>
      </c>
      <c r="Y746" s="12" t="s">
        <v>5413</v>
      </c>
      <c r="Z746" s="12" t="s">
        <v>5377</v>
      </c>
      <c r="AA746" s="8" t="s">
        <v>60</v>
      </c>
      <c r="AB746" s="12" t="s">
        <v>5379</v>
      </c>
      <c r="AC746" s="8" t="s">
        <v>60</v>
      </c>
      <c r="AD746" s="12" t="s">
        <v>5380</v>
      </c>
      <c r="AE746" s="8"/>
      <c r="AF746" s="8" t="s">
        <v>5381</v>
      </c>
      <c r="AG746" s="8" t="s">
        <v>5272</v>
      </c>
      <c r="AH746" s="8" t="s">
        <v>232</v>
      </c>
      <c r="AI746" s="8" t="s">
        <v>66</v>
      </c>
      <c r="AJ746" s="8"/>
      <c r="AK746" s="13" t="s">
        <v>5382</v>
      </c>
      <c r="AL746" s="13" t="s">
        <v>3104</v>
      </c>
      <c r="AM746" s="8" t="s">
        <v>5383</v>
      </c>
      <c r="AN746" s="8" t="s">
        <v>5384</v>
      </c>
      <c r="AO746" s="8" t="s">
        <v>2026</v>
      </c>
      <c r="AP746" s="9" t="s">
        <v>5381</v>
      </c>
      <c r="AQ746" s="11">
        <v>4528.0</v>
      </c>
    </row>
    <row r="747">
      <c r="A747" s="8" t="str">
        <f t="shared" si="1"/>
        <v>Stephen Travers</v>
      </c>
      <c r="B747" s="8" t="s">
        <v>5414</v>
      </c>
      <c r="C747" s="8" t="s">
        <v>1646</v>
      </c>
      <c r="D747" s="9" t="s">
        <v>5258</v>
      </c>
      <c r="E747" s="8" t="s">
        <v>5415</v>
      </c>
      <c r="F747" s="8" t="s">
        <v>2304</v>
      </c>
      <c r="G747" s="8" t="s">
        <v>47</v>
      </c>
      <c r="H747" s="8" t="s">
        <v>5416</v>
      </c>
      <c r="I747" s="8" t="s">
        <v>49</v>
      </c>
      <c r="J747" s="10">
        <v>4.32</v>
      </c>
      <c r="K747" s="8" t="s">
        <v>5417</v>
      </c>
      <c r="L747" s="8" t="s">
        <v>5418</v>
      </c>
      <c r="M747" s="8" t="s">
        <v>86</v>
      </c>
      <c r="N747" s="8" t="s">
        <v>5419</v>
      </c>
      <c r="O747" s="8" t="s">
        <v>52</v>
      </c>
      <c r="P747" s="8"/>
      <c r="Q747" s="8"/>
      <c r="R747" s="8" t="s">
        <v>2308</v>
      </c>
      <c r="S747" s="8" t="s">
        <v>5420</v>
      </c>
      <c r="T747" s="11" t="str">
        <f t="shared" si="2"/>
        <v>Stephen Travers</v>
      </c>
      <c r="U747" s="8" t="s">
        <v>2625</v>
      </c>
      <c r="V747" s="8" t="s">
        <v>86</v>
      </c>
      <c r="W747" s="8"/>
      <c r="X747" s="8" t="s">
        <v>5421</v>
      </c>
      <c r="Y747" s="8" t="s">
        <v>60</v>
      </c>
      <c r="Z747" s="12" t="s">
        <v>1163</v>
      </c>
      <c r="AA747" s="12" t="s">
        <v>5422</v>
      </c>
      <c r="AB747" s="12" t="s">
        <v>1164</v>
      </c>
      <c r="AC747" s="8" t="s">
        <v>60</v>
      </c>
      <c r="AD747" s="12" t="s">
        <v>1165</v>
      </c>
      <c r="AE747" s="8" t="s">
        <v>5423</v>
      </c>
      <c r="AF747" s="8" t="s">
        <v>5258</v>
      </c>
      <c r="AG747" s="8" t="s">
        <v>5272</v>
      </c>
      <c r="AH747" s="8" t="s">
        <v>232</v>
      </c>
      <c r="AI747" s="8" t="s">
        <v>66</v>
      </c>
      <c r="AJ747" s="8" t="s">
        <v>86</v>
      </c>
      <c r="AK747" s="13" t="s">
        <v>2809</v>
      </c>
      <c r="AL747" s="13" t="s">
        <v>5424</v>
      </c>
      <c r="AM747" s="8" t="s">
        <v>1891</v>
      </c>
      <c r="AN747" s="8" t="s">
        <v>5425</v>
      </c>
      <c r="AO747" s="13" t="s">
        <v>5426</v>
      </c>
      <c r="AP747" s="9" t="s">
        <v>5258</v>
      </c>
      <c r="AQ747" s="11">
        <v>28472.0</v>
      </c>
    </row>
    <row r="748">
      <c r="A748" s="8" t="str">
        <f t="shared" si="1"/>
        <v>Amina Smith</v>
      </c>
      <c r="B748" s="8" t="s">
        <v>5414</v>
      </c>
      <c r="C748" s="8" t="s">
        <v>1646</v>
      </c>
      <c r="D748" s="9" t="s">
        <v>5258</v>
      </c>
      <c r="E748" s="13" t="s">
        <v>5415</v>
      </c>
      <c r="F748" s="8" t="s">
        <v>2304</v>
      </c>
      <c r="G748" s="8" t="s">
        <v>47</v>
      </c>
      <c r="H748" s="8" t="s">
        <v>5416</v>
      </c>
      <c r="I748" s="8" t="s">
        <v>49</v>
      </c>
      <c r="J748" s="10">
        <v>4.32</v>
      </c>
      <c r="K748" s="8" t="s">
        <v>5417</v>
      </c>
      <c r="L748" s="8" t="s">
        <v>5418</v>
      </c>
      <c r="M748" s="8"/>
      <c r="N748" s="8" t="s">
        <v>5427</v>
      </c>
      <c r="O748" s="8" t="s">
        <v>52</v>
      </c>
      <c r="P748" s="8"/>
      <c r="Q748" s="8"/>
      <c r="R748" s="8" t="s">
        <v>5428</v>
      </c>
      <c r="S748" s="8" t="s">
        <v>941</v>
      </c>
      <c r="T748" s="11" t="str">
        <f t="shared" si="2"/>
        <v>Amina Smith</v>
      </c>
      <c r="U748" s="8" t="s">
        <v>5429</v>
      </c>
      <c r="V748" s="8"/>
      <c r="W748" s="8"/>
      <c r="X748" s="8" t="s">
        <v>5421</v>
      </c>
      <c r="Y748" s="8" t="s">
        <v>60</v>
      </c>
      <c r="Z748" s="12" t="s">
        <v>1163</v>
      </c>
      <c r="AA748" s="12" t="s">
        <v>5430</v>
      </c>
      <c r="AB748" s="12" t="s">
        <v>1164</v>
      </c>
      <c r="AC748" s="8" t="s">
        <v>60</v>
      </c>
      <c r="AD748" s="12" t="s">
        <v>1165</v>
      </c>
      <c r="AE748" s="8" t="s">
        <v>5423</v>
      </c>
      <c r="AF748" s="8" t="s">
        <v>5258</v>
      </c>
      <c r="AG748" s="8" t="s">
        <v>5272</v>
      </c>
      <c r="AH748" s="13" t="s">
        <v>232</v>
      </c>
      <c r="AI748" s="8" t="s">
        <v>66</v>
      </c>
      <c r="AJ748" s="8"/>
      <c r="AK748" s="13" t="s">
        <v>2809</v>
      </c>
      <c r="AL748" s="13" t="s">
        <v>5424</v>
      </c>
      <c r="AM748" s="8" t="s">
        <v>1891</v>
      </c>
      <c r="AN748" s="8" t="s">
        <v>5425</v>
      </c>
      <c r="AO748" s="13" t="s">
        <v>5426</v>
      </c>
      <c r="AP748" s="9" t="s">
        <v>5258</v>
      </c>
      <c r="AQ748" s="11">
        <v>28472.0</v>
      </c>
    </row>
    <row r="749">
      <c r="A749" s="8" t="str">
        <f t="shared" si="1"/>
        <v>Phil Lang</v>
      </c>
      <c r="B749" s="8" t="s">
        <v>5414</v>
      </c>
      <c r="C749" s="8" t="s">
        <v>1646</v>
      </c>
      <c r="D749" s="9" t="s">
        <v>5258</v>
      </c>
      <c r="E749" s="8" t="s">
        <v>5415</v>
      </c>
      <c r="F749" s="8" t="s">
        <v>2304</v>
      </c>
      <c r="G749" s="8" t="s">
        <v>47</v>
      </c>
      <c r="H749" s="8" t="s">
        <v>5416</v>
      </c>
      <c r="I749" s="8" t="s">
        <v>49</v>
      </c>
      <c r="J749" s="10">
        <v>4.32</v>
      </c>
      <c r="K749" s="8" t="s">
        <v>5417</v>
      </c>
      <c r="L749" s="8" t="s">
        <v>5418</v>
      </c>
      <c r="M749" s="8"/>
      <c r="N749" s="8" t="s">
        <v>5431</v>
      </c>
      <c r="O749" s="8" t="s">
        <v>52</v>
      </c>
      <c r="P749" s="8"/>
      <c r="Q749" s="8"/>
      <c r="R749" s="8" t="s">
        <v>5432</v>
      </c>
      <c r="S749" s="8" t="s">
        <v>5433</v>
      </c>
      <c r="T749" s="11" t="str">
        <f t="shared" si="2"/>
        <v>Phil Lang</v>
      </c>
      <c r="U749" s="8" t="s">
        <v>486</v>
      </c>
      <c r="V749" s="8"/>
      <c r="W749" s="8"/>
      <c r="X749" s="8" t="s">
        <v>5421</v>
      </c>
      <c r="Y749" s="12" t="s">
        <v>5434</v>
      </c>
      <c r="Z749" s="12" t="s">
        <v>1163</v>
      </c>
      <c r="AA749" s="12" t="s">
        <v>5435</v>
      </c>
      <c r="AB749" s="12" t="s">
        <v>1164</v>
      </c>
      <c r="AC749" s="8" t="s">
        <v>60</v>
      </c>
      <c r="AD749" s="12" t="s">
        <v>1165</v>
      </c>
      <c r="AE749" s="8" t="s">
        <v>5423</v>
      </c>
      <c r="AF749" s="8" t="s">
        <v>5258</v>
      </c>
      <c r="AG749" s="8" t="s">
        <v>5272</v>
      </c>
      <c r="AH749" s="8" t="s">
        <v>232</v>
      </c>
      <c r="AI749" s="8" t="s">
        <v>66</v>
      </c>
      <c r="AJ749" s="8"/>
      <c r="AK749" s="8" t="s">
        <v>2809</v>
      </c>
      <c r="AL749" s="8" t="s">
        <v>5424</v>
      </c>
      <c r="AM749" s="8" t="s">
        <v>1891</v>
      </c>
      <c r="AN749" s="8" t="s">
        <v>5425</v>
      </c>
      <c r="AO749" s="8" t="s">
        <v>5426</v>
      </c>
      <c r="AP749" s="8" t="s">
        <v>5258</v>
      </c>
      <c r="AQ749" s="11">
        <v>28472.0</v>
      </c>
    </row>
    <row r="750">
      <c r="A750" s="8" t="str">
        <f t="shared" si="1"/>
        <v>Ellie Leather</v>
      </c>
      <c r="B750" s="8" t="s">
        <v>5414</v>
      </c>
      <c r="C750" s="8" t="s">
        <v>1646</v>
      </c>
      <c r="D750" s="9" t="s">
        <v>5258</v>
      </c>
      <c r="E750" s="8" t="s">
        <v>5415</v>
      </c>
      <c r="F750" s="8" t="s">
        <v>2304</v>
      </c>
      <c r="G750" s="8" t="s">
        <v>47</v>
      </c>
      <c r="H750" s="8" t="s">
        <v>5416</v>
      </c>
      <c r="I750" s="8" t="s">
        <v>49</v>
      </c>
      <c r="J750" s="10">
        <v>4.32</v>
      </c>
      <c r="K750" s="8" t="s">
        <v>5417</v>
      </c>
      <c r="L750" s="8" t="s">
        <v>5418</v>
      </c>
      <c r="M750" s="8"/>
      <c r="N750" s="8" t="s">
        <v>5436</v>
      </c>
      <c r="O750" s="13" t="s">
        <v>52</v>
      </c>
      <c r="P750" s="8"/>
      <c r="Q750" s="8"/>
      <c r="R750" s="8" t="s">
        <v>5437</v>
      </c>
      <c r="S750" s="8" t="s">
        <v>5438</v>
      </c>
      <c r="T750" s="11" t="str">
        <f t="shared" si="2"/>
        <v>Ellie Leather</v>
      </c>
      <c r="U750" s="8" t="s">
        <v>486</v>
      </c>
      <c r="V750" s="8"/>
      <c r="W750" s="8"/>
      <c r="X750" s="13" t="s">
        <v>5421</v>
      </c>
      <c r="Y750" s="8" t="s">
        <v>60</v>
      </c>
      <c r="Z750" s="12" t="s">
        <v>5439</v>
      </c>
      <c r="AA750" s="8" t="s">
        <v>60</v>
      </c>
      <c r="AB750" s="12" t="s">
        <v>5440</v>
      </c>
      <c r="AC750" s="8" t="s">
        <v>60</v>
      </c>
      <c r="AD750" s="12" t="s">
        <v>5441</v>
      </c>
      <c r="AE750" s="13" t="s">
        <v>5423</v>
      </c>
      <c r="AF750" s="8" t="s">
        <v>5258</v>
      </c>
      <c r="AG750" s="8" t="s">
        <v>5272</v>
      </c>
      <c r="AH750" s="8" t="s">
        <v>232</v>
      </c>
      <c r="AI750" s="8" t="s">
        <v>66</v>
      </c>
      <c r="AJ750" s="8"/>
      <c r="AK750" s="13" t="s">
        <v>2809</v>
      </c>
      <c r="AL750" s="13" t="s">
        <v>5424</v>
      </c>
      <c r="AM750" s="8" t="s">
        <v>1891</v>
      </c>
      <c r="AN750" s="8" t="s">
        <v>5425</v>
      </c>
      <c r="AO750" s="13" t="s">
        <v>5426</v>
      </c>
      <c r="AP750" s="9" t="s">
        <v>5258</v>
      </c>
      <c r="AQ750" s="11">
        <v>28472.0</v>
      </c>
    </row>
    <row r="751">
      <c r="A751" s="8" t="str">
        <f t="shared" si="1"/>
        <v>Danielle Siebert</v>
      </c>
      <c r="B751" s="8" t="s">
        <v>5414</v>
      </c>
      <c r="C751" s="8" t="s">
        <v>1646</v>
      </c>
      <c r="D751" s="9" t="s">
        <v>5258</v>
      </c>
      <c r="E751" s="8" t="s">
        <v>5415</v>
      </c>
      <c r="F751" s="8" t="s">
        <v>2304</v>
      </c>
      <c r="G751" s="8" t="s">
        <v>47</v>
      </c>
      <c r="H751" s="8" t="s">
        <v>5416</v>
      </c>
      <c r="I751" s="8" t="s">
        <v>49</v>
      </c>
      <c r="J751" s="10">
        <v>4.32</v>
      </c>
      <c r="K751" s="8" t="s">
        <v>5417</v>
      </c>
      <c r="L751" s="8" t="s">
        <v>5418</v>
      </c>
      <c r="M751" s="8" t="s">
        <v>86</v>
      </c>
      <c r="N751" s="8" t="s">
        <v>5442</v>
      </c>
      <c r="O751" s="8" t="s">
        <v>52</v>
      </c>
      <c r="P751" s="8"/>
      <c r="Q751" s="8"/>
      <c r="R751" s="8" t="s">
        <v>5443</v>
      </c>
      <c r="S751" s="8" t="s">
        <v>5444</v>
      </c>
      <c r="T751" s="11" t="str">
        <f t="shared" si="2"/>
        <v>Danielle Siebert</v>
      </c>
      <c r="U751" s="8" t="s">
        <v>5445</v>
      </c>
      <c r="V751" s="8" t="s">
        <v>5446</v>
      </c>
      <c r="W751" s="8" t="s">
        <v>5447</v>
      </c>
      <c r="X751" s="8" t="s">
        <v>5421</v>
      </c>
      <c r="Y751" s="12" t="s">
        <v>5448</v>
      </c>
      <c r="Z751" s="12" t="s">
        <v>1163</v>
      </c>
      <c r="AA751" s="12" t="s">
        <v>5449</v>
      </c>
      <c r="AB751" s="12" t="s">
        <v>1164</v>
      </c>
      <c r="AC751" s="8" t="s">
        <v>60</v>
      </c>
      <c r="AD751" s="12" t="s">
        <v>1165</v>
      </c>
      <c r="AE751" s="8" t="s">
        <v>5423</v>
      </c>
      <c r="AF751" s="8" t="s">
        <v>5258</v>
      </c>
      <c r="AG751" s="8" t="s">
        <v>5272</v>
      </c>
      <c r="AH751" s="8" t="s">
        <v>232</v>
      </c>
      <c r="AI751" s="8" t="s">
        <v>66</v>
      </c>
      <c r="AJ751" s="8" t="s">
        <v>86</v>
      </c>
      <c r="AK751" s="13" t="s">
        <v>2809</v>
      </c>
      <c r="AL751" s="13" t="s">
        <v>5424</v>
      </c>
      <c r="AM751" s="8" t="s">
        <v>1891</v>
      </c>
      <c r="AN751" s="8" t="s">
        <v>5425</v>
      </c>
      <c r="AO751" s="13" t="s">
        <v>5426</v>
      </c>
      <c r="AP751" s="9" t="s">
        <v>5258</v>
      </c>
      <c r="AQ751" s="11">
        <v>28472.0</v>
      </c>
    </row>
    <row r="752">
      <c r="A752" s="8" t="str">
        <f t="shared" si="1"/>
        <v>Rudy Winkler</v>
      </c>
      <c r="B752" s="8" t="s">
        <v>5414</v>
      </c>
      <c r="C752" s="8" t="s">
        <v>1646</v>
      </c>
      <c r="D752" s="9" t="s">
        <v>5258</v>
      </c>
      <c r="E752" s="8" t="s">
        <v>5415</v>
      </c>
      <c r="F752" s="8" t="s">
        <v>2304</v>
      </c>
      <c r="G752" s="8" t="s">
        <v>47</v>
      </c>
      <c r="H752" s="8" t="s">
        <v>5416</v>
      </c>
      <c r="I752" s="8" t="s">
        <v>49</v>
      </c>
      <c r="J752" s="10">
        <v>4.32</v>
      </c>
      <c r="K752" s="8" t="s">
        <v>5417</v>
      </c>
      <c r="L752" s="8" t="s">
        <v>5418</v>
      </c>
      <c r="M752" s="8"/>
      <c r="N752" s="8" t="s">
        <v>5450</v>
      </c>
      <c r="O752" s="8" t="s">
        <v>52</v>
      </c>
      <c r="P752" s="8"/>
      <c r="Q752" s="8"/>
      <c r="R752" s="8" t="s">
        <v>5451</v>
      </c>
      <c r="S752" s="8" t="s">
        <v>5452</v>
      </c>
      <c r="T752" s="11" t="str">
        <f t="shared" si="2"/>
        <v>Rudy Winkler</v>
      </c>
      <c r="U752" s="8" t="s">
        <v>160</v>
      </c>
      <c r="V752" s="8" t="s">
        <v>5453</v>
      </c>
      <c r="W752" s="8"/>
      <c r="X752" s="8" t="s">
        <v>5421</v>
      </c>
      <c r="Y752" s="8" t="s">
        <v>60</v>
      </c>
      <c r="Z752" s="12" t="s">
        <v>1163</v>
      </c>
      <c r="AA752" s="8" t="s">
        <v>60</v>
      </c>
      <c r="AB752" s="12" t="s">
        <v>1164</v>
      </c>
      <c r="AC752" s="8" t="s">
        <v>60</v>
      </c>
      <c r="AD752" s="12" t="s">
        <v>1165</v>
      </c>
      <c r="AE752" s="8" t="s">
        <v>5423</v>
      </c>
      <c r="AF752" s="8" t="s">
        <v>5258</v>
      </c>
      <c r="AG752" s="8" t="s">
        <v>5272</v>
      </c>
      <c r="AH752" s="8" t="s">
        <v>232</v>
      </c>
      <c r="AI752" s="8" t="s">
        <v>66</v>
      </c>
      <c r="AJ752" s="8"/>
      <c r="AK752" s="13" t="s">
        <v>2809</v>
      </c>
      <c r="AL752" s="13" t="s">
        <v>5424</v>
      </c>
      <c r="AM752" s="8" t="s">
        <v>1891</v>
      </c>
      <c r="AN752" s="8" t="s">
        <v>5425</v>
      </c>
      <c r="AO752" s="13" t="s">
        <v>5426</v>
      </c>
      <c r="AP752" s="15" t="s">
        <v>5258</v>
      </c>
      <c r="AQ752" s="11">
        <v>28472.0</v>
      </c>
    </row>
    <row r="753">
      <c r="A753" s="8" t="str">
        <f t="shared" si="1"/>
        <v>Alex Amankwah</v>
      </c>
      <c r="B753" s="8" t="s">
        <v>5414</v>
      </c>
      <c r="C753" s="8" t="s">
        <v>1646</v>
      </c>
      <c r="D753" s="9" t="s">
        <v>5258</v>
      </c>
      <c r="E753" s="8" t="s">
        <v>5415</v>
      </c>
      <c r="F753" s="8" t="s">
        <v>2304</v>
      </c>
      <c r="G753" s="8" t="s">
        <v>47</v>
      </c>
      <c r="H753" s="8" t="s">
        <v>5416</v>
      </c>
      <c r="I753" s="8" t="s">
        <v>49</v>
      </c>
      <c r="J753" s="10">
        <v>4.32</v>
      </c>
      <c r="K753" s="8" t="s">
        <v>5417</v>
      </c>
      <c r="L753" s="8" t="s">
        <v>5418</v>
      </c>
      <c r="M753" s="8"/>
      <c r="N753" s="8" t="s">
        <v>5454</v>
      </c>
      <c r="O753" s="8" t="s">
        <v>52</v>
      </c>
      <c r="P753" s="8"/>
      <c r="Q753" s="8"/>
      <c r="R753" s="8" t="s">
        <v>766</v>
      </c>
      <c r="S753" s="8" t="s">
        <v>5455</v>
      </c>
      <c r="T753" s="11" t="str">
        <f t="shared" si="2"/>
        <v>Alex Amankwah</v>
      </c>
      <c r="U753" s="8" t="s">
        <v>4060</v>
      </c>
      <c r="V753" s="8"/>
      <c r="W753" s="8"/>
      <c r="X753" s="8" t="s">
        <v>5421</v>
      </c>
      <c r="Y753" s="8" t="s">
        <v>60</v>
      </c>
      <c r="Z753" s="12" t="s">
        <v>1163</v>
      </c>
      <c r="AA753" s="8" t="s">
        <v>60</v>
      </c>
      <c r="AB753" s="12" t="s">
        <v>1164</v>
      </c>
      <c r="AC753" s="8" t="s">
        <v>60</v>
      </c>
      <c r="AD753" s="12" t="s">
        <v>1165</v>
      </c>
      <c r="AE753" s="8" t="s">
        <v>5423</v>
      </c>
      <c r="AF753" s="8" t="s">
        <v>5258</v>
      </c>
      <c r="AG753" s="8" t="s">
        <v>5272</v>
      </c>
      <c r="AH753" s="8" t="s">
        <v>232</v>
      </c>
      <c r="AI753" s="8" t="s">
        <v>66</v>
      </c>
      <c r="AJ753" s="8"/>
      <c r="AK753" s="13" t="s">
        <v>2809</v>
      </c>
      <c r="AL753" s="13" t="s">
        <v>5424</v>
      </c>
      <c r="AM753" s="8" t="s">
        <v>1891</v>
      </c>
      <c r="AN753" s="8" t="s">
        <v>5425</v>
      </c>
      <c r="AO753" s="13" t="s">
        <v>5426</v>
      </c>
      <c r="AP753" s="9" t="s">
        <v>5258</v>
      </c>
      <c r="AQ753" s="11">
        <v>28472.0</v>
      </c>
    </row>
    <row r="754">
      <c r="A754" s="8" t="str">
        <f t="shared" si="1"/>
        <v>Lynn Smith</v>
      </c>
      <c r="B754" s="8" t="s">
        <v>5414</v>
      </c>
      <c r="C754" s="8" t="s">
        <v>1646</v>
      </c>
      <c r="D754" s="9" t="s">
        <v>5258</v>
      </c>
      <c r="E754" s="8" t="s">
        <v>5415</v>
      </c>
      <c r="F754" s="8" t="s">
        <v>2304</v>
      </c>
      <c r="G754" s="8" t="s">
        <v>47</v>
      </c>
      <c r="H754" s="8" t="s">
        <v>5416</v>
      </c>
      <c r="I754" s="8" t="s">
        <v>49</v>
      </c>
      <c r="J754" s="10">
        <v>4.32</v>
      </c>
      <c r="K754" s="8" t="s">
        <v>5417</v>
      </c>
      <c r="L754" s="8" t="s">
        <v>5418</v>
      </c>
      <c r="M754" s="8"/>
      <c r="N754" s="8" t="s">
        <v>5456</v>
      </c>
      <c r="O754" s="8" t="s">
        <v>52</v>
      </c>
      <c r="P754" s="8"/>
      <c r="Q754" s="8"/>
      <c r="R754" s="8" t="s">
        <v>5457</v>
      </c>
      <c r="S754" s="8" t="s">
        <v>941</v>
      </c>
      <c r="T754" s="11" t="str">
        <f t="shared" si="2"/>
        <v>Lynn Smith</v>
      </c>
      <c r="U754" s="8" t="s">
        <v>80</v>
      </c>
      <c r="V754" s="8" t="s">
        <v>5458</v>
      </c>
      <c r="W754" s="8"/>
      <c r="X754" s="8" t="s">
        <v>5421</v>
      </c>
      <c r="Y754" s="8" t="s">
        <v>60</v>
      </c>
      <c r="Z754" s="12" t="s">
        <v>1163</v>
      </c>
      <c r="AA754" s="8" t="s">
        <v>60</v>
      </c>
      <c r="AB754" s="12" t="s">
        <v>1164</v>
      </c>
      <c r="AC754" s="8" t="s">
        <v>60</v>
      </c>
      <c r="AD754" s="12" t="s">
        <v>1165</v>
      </c>
      <c r="AE754" s="8" t="s">
        <v>5423</v>
      </c>
      <c r="AF754" s="8" t="s">
        <v>5258</v>
      </c>
      <c r="AG754" s="8" t="s">
        <v>5272</v>
      </c>
      <c r="AH754" s="8" t="s">
        <v>232</v>
      </c>
      <c r="AI754" s="8" t="s">
        <v>66</v>
      </c>
      <c r="AJ754" s="8"/>
      <c r="AK754" s="13" t="s">
        <v>2809</v>
      </c>
      <c r="AL754" s="13" t="s">
        <v>5424</v>
      </c>
      <c r="AM754" s="8" t="s">
        <v>1891</v>
      </c>
      <c r="AN754" s="8" t="s">
        <v>5425</v>
      </c>
      <c r="AO754" s="13" t="s">
        <v>5426</v>
      </c>
      <c r="AP754" s="9" t="s">
        <v>5258</v>
      </c>
      <c r="AQ754" s="11">
        <v>28472.0</v>
      </c>
    </row>
    <row r="755">
      <c r="A755" s="8" t="str">
        <f t="shared" si="1"/>
        <v>Dominic Berger</v>
      </c>
      <c r="B755" s="8" t="s">
        <v>5414</v>
      </c>
      <c r="C755" s="8" t="s">
        <v>1646</v>
      </c>
      <c r="D755" s="9" t="s">
        <v>5258</v>
      </c>
      <c r="E755" s="8" t="s">
        <v>5415</v>
      </c>
      <c r="F755" s="8" t="s">
        <v>2304</v>
      </c>
      <c r="G755" s="8" t="s">
        <v>47</v>
      </c>
      <c r="H755" s="8" t="s">
        <v>5416</v>
      </c>
      <c r="I755" s="8" t="s">
        <v>49</v>
      </c>
      <c r="J755" s="10">
        <v>4.32</v>
      </c>
      <c r="K755" s="8" t="s">
        <v>5417</v>
      </c>
      <c r="L755" s="8" t="s">
        <v>5418</v>
      </c>
      <c r="M755" s="8"/>
      <c r="N755" s="8" t="s">
        <v>5459</v>
      </c>
      <c r="O755" s="8" t="s">
        <v>52</v>
      </c>
      <c r="P755" s="8"/>
      <c r="Q755" s="8"/>
      <c r="R755" s="8" t="s">
        <v>677</v>
      </c>
      <c r="S755" s="8" t="s">
        <v>5460</v>
      </c>
      <c r="T755" s="11" t="str">
        <f t="shared" si="2"/>
        <v>Dominic Berger</v>
      </c>
      <c r="U755" s="8" t="s">
        <v>80</v>
      </c>
      <c r="V755" s="8" t="s">
        <v>5461</v>
      </c>
      <c r="W755" s="8"/>
      <c r="X755" s="8" t="s">
        <v>5421</v>
      </c>
      <c r="Y755" s="8" t="s">
        <v>60</v>
      </c>
      <c r="Z755" s="12" t="s">
        <v>1163</v>
      </c>
      <c r="AA755" s="12" t="s">
        <v>5462</v>
      </c>
      <c r="AB755" s="12" t="s">
        <v>5463</v>
      </c>
      <c r="AC755" s="12" t="s">
        <v>5464</v>
      </c>
      <c r="AD755" s="12" t="s">
        <v>1165</v>
      </c>
      <c r="AE755" s="8" t="s">
        <v>5423</v>
      </c>
      <c r="AF755" s="8" t="s">
        <v>5258</v>
      </c>
      <c r="AG755" s="8" t="s">
        <v>5272</v>
      </c>
      <c r="AH755" s="8" t="s">
        <v>232</v>
      </c>
      <c r="AI755" s="8" t="s">
        <v>66</v>
      </c>
      <c r="AJ755" s="8"/>
      <c r="AK755" s="13" t="s">
        <v>2809</v>
      </c>
      <c r="AL755" s="13" t="s">
        <v>5424</v>
      </c>
      <c r="AM755" s="8" t="s">
        <v>1891</v>
      </c>
      <c r="AN755" s="8" t="s">
        <v>5425</v>
      </c>
      <c r="AO755" s="13" t="s">
        <v>5426</v>
      </c>
      <c r="AP755" s="15" t="s">
        <v>5258</v>
      </c>
      <c r="AQ755" s="11">
        <v>28472.0</v>
      </c>
    </row>
    <row r="756">
      <c r="A756" s="8" t="str">
        <f t="shared" si="1"/>
        <v>Leah Blackall</v>
      </c>
      <c r="B756" s="8" t="s">
        <v>5414</v>
      </c>
      <c r="C756" s="8" t="s">
        <v>1646</v>
      </c>
      <c r="D756" s="9" t="s">
        <v>5258</v>
      </c>
      <c r="E756" s="8" t="s">
        <v>5415</v>
      </c>
      <c r="F756" s="8" t="s">
        <v>2304</v>
      </c>
      <c r="G756" s="8" t="s">
        <v>47</v>
      </c>
      <c r="H756" s="8" t="s">
        <v>5416</v>
      </c>
      <c r="I756" s="8" t="s">
        <v>49</v>
      </c>
      <c r="J756" s="10">
        <v>4.32</v>
      </c>
      <c r="K756" s="8" t="s">
        <v>5417</v>
      </c>
      <c r="L756" s="8" t="s">
        <v>5418</v>
      </c>
      <c r="M756" s="8"/>
      <c r="N756" s="8" t="s">
        <v>5465</v>
      </c>
      <c r="O756" s="8" t="s">
        <v>52</v>
      </c>
      <c r="P756" s="8"/>
      <c r="Q756" s="8"/>
      <c r="R756" s="8" t="s">
        <v>5466</v>
      </c>
      <c r="S756" s="8" t="s">
        <v>5467</v>
      </c>
      <c r="T756" s="11" t="str">
        <f t="shared" si="2"/>
        <v>Leah Blackall</v>
      </c>
      <c r="U756" s="8" t="s">
        <v>80</v>
      </c>
      <c r="V756" s="8"/>
      <c r="W756" s="8"/>
      <c r="X756" s="8" t="s">
        <v>5421</v>
      </c>
      <c r="Y756" s="8" t="s">
        <v>60</v>
      </c>
      <c r="Z756" s="12" t="s">
        <v>1163</v>
      </c>
      <c r="AA756" s="8" t="s">
        <v>60</v>
      </c>
      <c r="AB756" s="12" t="s">
        <v>1164</v>
      </c>
      <c r="AC756" s="8" t="s">
        <v>60</v>
      </c>
      <c r="AD756" s="12" t="s">
        <v>1165</v>
      </c>
      <c r="AE756" s="8" t="s">
        <v>5423</v>
      </c>
      <c r="AF756" s="8" t="s">
        <v>5258</v>
      </c>
      <c r="AG756" s="8" t="s">
        <v>5272</v>
      </c>
      <c r="AH756" s="8" t="s">
        <v>232</v>
      </c>
      <c r="AI756" s="8" t="s">
        <v>66</v>
      </c>
      <c r="AJ756" s="8"/>
      <c r="AK756" s="13" t="s">
        <v>2809</v>
      </c>
      <c r="AL756" s="13" t="s">
        <v>5424</v>
      </c>
      <c r="AM756" s="8" t="s">
        <v>1891</v>
      </c>
      <c r="AN756" s="8" t="s">
        <v>5425</v>
      </c>
      <c r="AO756" s="13" t="s">
        <v>5426</v>
      </c>
      <c r="AP756" s="9" t="s">
        <v>5258</v>
      </c>
      <c r="AQ756" s="11">
        <v>28472.0</v>
      </c>
    </row>
    <row r="757">
      <c r="A757" s="8" t="str">
        <f t="shared" si="1"/>
        <v>AC Tyler has been removed. </v>
      </c>
      <c r="B757" s="8" t="s">
        <v>5414</v>
      </c>
      <c r="C757" s="8" t="s">
        <v>1646</v>
      </c>
      <c r="D757" s="9" t="s">
        <v>5258</v>
      </c>
      <c r="E757" s="8" t="s">
        <v>5415</v>
      </c>
      <c r="F757" s="8" t="s">
        <v>2304</v>
      </c>
      <c r="G757" s="8" t="s">
        <v>47</v>
      </c>
      <c r="H757" s="8" t="s">
        <v>5416</v>
      </c>
      <c r="I757" s="8" t="s">
        <v>49</v>
      </c>
      <c r="J757" s="10">
        <v>4.32</v>
      </c>
      <c r="K757" s="8" t="s">
        <v>5417</v>
      </c>
      <c r="L757" s="8" t="s">
        <v>5418</v>
      </c>
      <c r="M757" s="8"/>
      <c r="N757" s="8" t="s">
        <v>5468</v>
      </c>
      <c r="O757" s="8" t="s">
        <v>52</v>
      </c>
      <c r="P757" s="8"/>
      <c r="Q757" s="8" t="s">
        <v>2847</v>
      </c>
      <c r="R757" s="8" t="s">
        <v>5203</v>
      </c>
      <c r="S757" s="8"/>
      <c r="T757" s="11" t="str">
        <f t="shared" si="2"/>
        <v>AC Tyler has been removed. </v>
      </c>
      <c r="U757" s="8"/>
      <c r="V757" s="8"/>
      <c r="W757" s="8"/>
      <c r="X757" s="8" t="s">
        <v>5421</v>
      </c>
      <c r="Y757" s="8" t="s">
        <v>60</v>
      </c>
      <c r="Z757" s="12" t="s">
        <v>1163</v>
      </c>
      <c r="AA757" s="8" t="s">
        <v>60</v>
      </c>
      <c r="AB757" s="12" t="s">
        <v>1164</v>
      </c>
      <c r="AC757" s="12" t="s">
        <v>5469</v>
      </c>
      <c r="AD757" s="12" t="s">
        <v>1165</v>
      </c>
      <c r="AE757" s="8" t="s">
        <v>5423</v>
      </c>
      <c r="AF757" s="8" t="s">
        <v>5258</v>
      </c>
      <c r="AG757" s="8" t="s">
        <v>5272</v>
      </c>
      <c r="AH757" s="8" t="s">
        <v>232</v>
      </c>
      <c r="AI757" s="8" t="s">
        <v>66</v>
      </c>
      <c r="AJ757" s="8"/>
      <c r="AK757" s="13" t="s">
        <v>2809</v>
      </c>
      <c r="AL757" s="13" t="s">
        <v>5424</v>
      </c>
      <c r="AM757" s="8" t="s">
        <v>1891</v>
      </c>
      <c r="AN757" s="8" t="s">
        <v>5425</v>
      </c>
      <c r="AO757" s="13" t="s">
        <v>5426</v>
      </c>
      <c r="AP757" s="9" t="s">
        <v>5258</v>
      </c>
      <c r="AQ757" s="11">
        <v>28472.0</v>
      </c>
    </row>
    <row r="758">
      <c r="A758" s="8" t="str">
        <f t="shared" si="1"/>
        <v>David Bobb</v>
      </c>
      <c r="B758" s="8" t="s">
        <v>5470</v>
      </c>
      <c r="C758" s="8" t="s">
        <v>5230</v>
      </c>
      <c r="D758" s="9" t="s">
        <v>5258</v>
      </c>
      <c r="E758" s="8" t="s">
        <v>5259</v>
      </c>
      <c r="F758" s="8" t="s">
        <v>2304</v>
      </c>
      <c r="G758" s="8" t="s">
        <v>47</v>
      </c>
      <c r="H758" s="8" t="s">
        <v>5471</v>
      </c>
      <c r="I758" s="8" t="s">
        <v>49</v>
      </c>
      <c r="J758" s="10">
        <v>3.9</v>
      </c>
      <c r="K758" s="8" t="s">
        <v>5472</v>
      </c>
      <c r="L758" s="8" t="s">
        <v>3181</v>
      </c>
      <c r="M758" s="8" t="s">
        <v>86</v>
      </c>
      <c r="N758" s="8" t="s">
        <v>5473</v>
      </c>
      <c r="O758" s="8" t="s">
        <v>52</v>
      </c>
      <c r="P758" s="8"/>
      <c r="Q758" s="8"/>
      <c r="R758" s="8" t="s">
        <v>289</v>
      </c>
      <c r="S758" s="8" t="s">
        <v>5474</v>
      </c>
      <c r="T758" s="11" t="str">
        <f t="shared" si="2"/>
        <v>David Bobb</v>
      </c>
      <c r="U758" s="8" t="s">
        <v>55</v>
      </c>
      <c r="V758" s="8" t="s">
        <v>5475</v>
      </c>
      <c r="W758" s="8" t="s">
        <v>5476</v>
      </c>
      <c r="X758" s="8" t="s">
        <v>5477</v>
      </c>
      <c r="Y758" s="8" t="s">
        <v>60</v>
      </c>
      <c r="Z758" s="8" t="s">
        <v>60</v>
      </c>
      <c r="AA758" s="8" t="s">
        <v>60</v>
      </c>
      <c r="AB758" s="8" t="s">
        <v>60</v>
      </c>
      <c r="AC758" s="8" t="s">
        <v>60</v>
      </c>
      <c r="AD758" s="12" t="s">
        <v>1165</v>
      </c>
      <c r="AE758" s="8" t="s">
        <v>5478</v>
      </c>
      <c r="AF758" s="8" t="s">
        <v>5479</v>
      </c>
      <c r="AG758" s="8" t="s">
        <v>5272</v>
      </c>
      <c r="AH758" s="8" t="s">
        <v>654</v>
      </c>
      <c r="AI758" s="8" t="s">
        <v>66</v>
      </c>
      <c r="AJ758" s="8" t="s">
        <v>86</v>
      </c>
      <c r="AK758" s="13" t="s">
        <v>5480</v>
      </c>
      <c r="AL758" s="13" t="s">
        <v>5481</v>
      </c>
      <c r="AM758" s="8" t="s">
        <v>1852</v>
      </c>
      <c r="AN758" s="8" t="s">
        <v>5482</v>
      </c>
      <c r="AO758" s="13" t="s">
        <v>5483</v>
      </c>
      <c r="AP758" s="9" t="s">
        <v>5479</v>
      </c>
      <c r="AQ758" s="11">
        <v>11142.0</v>
      </c>
    </row>
    <row r="759">
      <c r="A759" s="8" t="str">
        <f t="shared" si="1"/>
        <v>Davina Orieukwu</v>
      </c>
      <c r="B759" s="8" t="s">
        <v>5470</v>
      </c>
      <c r="C759" s="8" t="s">
        <v>5230</v>
      </c>
      <c r="D759" s="9" t="s">
        <v>5258</v>
      </c>
      <c r="E759" s="8" t="s">
        <v>5259</v>
      </c>
      <c r="F759" s="8" t="s">
        <v>2304</v>
      </c>
      <c r="G759" s="8" t="s">
        <v>47</v>
      </c>
      <c r="H759" s="8" t="s">
        <v>5471</v>
      </c>
      <c r="I759" s="8" t="s">
        <v>49</v>
      </c>
      <c r="J759" s="10">
        <v>3.9</v>
      </c>
      <c r="K759" s="8" t="s">
        <v>5472</v>
      </c>
      <c r="L759" s="8" t="s">
        <v>3181</v>
      </c>
      <c r="M759" s="8" t="s">
        <v>86</v>
      </c>
      <c r="N759" s="8" t="s">
        <v>5484</v>
      </c>
      <c r="O759" s="8" t="s">
        <v>52</v>
      </c>
      <c r="P759" s="8"/>
      <c r="Q759" s="8"/>
      <c r="R759" s="8" t="s">
        <v>5485</v>
      </c>
      <c r="S759" s="8" t="s">
        <v>5486</v>
      </c>
      <c r="T759" s="11" t="str">
        <f t="shared" si="2"/>
        <v>Davina Orieukwu</v>
      </c>
      <c r="U759" s="8" t="s">
        <v>160</v>
      </c>
      <c r="V759" s="8" t="s">
        <v>5487</v>
      </c>
      <c r="W759" s="8"/>
      <c r="X759" s="8" t="s">
        <v>5477</v>
      </c>
      <c r="Y759" s="8" t="s">
        <v>60</v>
      </c>
      <c r="Z759" s="8" t="s">
        <v>60</v>
      </c>
      <c r="AA759" s="8" t="s">
        <v>60</v>
      </c>
      <c r="AB759" s="8" t="s">
        <v>60</v>
      </c>
      <c r="AC759" s="8" t="s">
        <v>60</v>
      </c>
      <c r="AD759" s="12" t="s">
        <v>1165</v>
      </c>
      <c r="AE759" s="8" t="s">
        <v>5478</v>
      </c>
      <c r="AF759" s="8" t="s">
        <v>5479</v>
      </c>
      <c r="AG759" s="8" t="s">
        <v>5272</v>
      </c>
      <c r="AH759" s="8" t="s">
        <v>654</v>
      </c>
      <c r="AI759" s="8" t="s">
        <v>66</v>
      </c>
      <c r="AJ759" s="8" t="s">
        <v>86</v>
      </c>
      <c r="AK759" s="13" t="s">
        <v>5480</v>
      </c>
      <c r="AL759" s="13" t="s">
        <v>5481</v>
      </c>
      <c r="AM759" s="8" t="s">
        <v>1852</v>
      </c>
      <c r="AN759" s="8" t="s">
        <v>5482</v>
      </c>
      <c r="AO759" s="13" t="s">
        <v>5483</v>
      </c>
      <c r="AP759" s="9" t="s">
        <v>5479</v>
      </c>
      <c r="AQ759" s="11">
        <v>11142.0</v>
      </c>
    </row>
    <row r="760">
      <c r="A760" s="8" t="str">
        <f t="shared" si="1"/>
        <v>Thomas Thompson</v>
      </c>
      <c r="B760" s="8" t="s">
        <v>5470</v>
      </c>
      <c r="C760" s="8" t="s">
        <v>5230</v>
      </c>
      <c r="D760" s="9" t="s">
        <v>5258</v>
      </c>
      <c r="E760" s="8" t="s">
        <v>5259</v>
      </c>
      <c r="F760" s="8" t="s">
        <v>2304</v>
      </c>
      <c r="G760" s="8" t="s">
        <v>47</v>
      </c>
      <c r="H760" s="8" t="s">
        <v>5471</v>
      </c>
      <c r="I760" s="8" t="s">
        <v>49</v>
      </c>
      <c r="J760" s="10">
        <v>3.9</v>
      </c>
      <c r="K760" s="8" t="s">
        <v>5472</v>
      </c>
      <c r="L760" s="8" t="s">
        <v>3181</v>
      </c>
      <c r="M760" s="8" t="s">
        <v>86</v>
      </c>
      <c r="N760" s="8" t="s">
        <v>5488</v>
      </c>
      <c r="O760" s="8" t="s">
        <v>52</v>
      </c>
      <c r="P760" s="8"/>
      <c r="Q760" s="8"/>
      <c r="R760" s="8" t="s">
        <v>1458</v>
      </c>
      <c r="S760" s="8" t="s">
        <v>3414</v>
      </c>
      <c r="T760" s="11" t="str">
        <f t="shared" si="2"/>
        <v>Thomas Thompson</v>
      </c>
      <c r="U760" s="8" t="s">
        <v>386</v>
      </c>
      <c r="V760" s="8" t="s">
        <v>5489</v>
      </c>
      <c r="W760" s="8"/>
      <c r="X760" s="8" t="s">
        <v>5477</v>
      </c>
      <c r="Y760" s="8" t="s">
        <v>60</v>
      </c>
      <c r="Z760" s="8" t="s">
        <v>60</v>
      </c>
      <c r="AA760" s="8" t="s">
        <v>60</v>
      </c>
      <c r="AB760" s="8" t="s">
        <v>60</v>
      </c>
      <c r="AC760" s="8" t="s">
        <v>60</v>
      </c>
      <c r="AD760" s="12" t="s">
        <v>1165</v>
      </c>
      <c r="AE760" s="8" t="s">
        <v>5478</v>
      </c>
      <c r="AF760" s="8" t="s">
        <v>5479</v>
      </c>
      <c r="AG760" s="8" t="s">
        <v>5272</v>
      </c>
      <c r="AH760" s="8" t="s">
        <v>654</v>
      </c>
      <c r="AI760" s="8" t="s">
        <v>66</v>
      </c>
      <c r="AJ760" s="8" t="s">
        <v>86</v>
      </c>
      <c r="AK760" s="13" t="s">
        <v>5480</v>
      </c>
      <c r="AL760" s="13" t="s">
        <v>5481</v>
      </c>
      <c r="AM760" s="8" t="s">
        <v>1852</v>
      </c>
      <c r="AN760" s="8" t="s">
        <v>5482</v>
      </c>
      <c r="AO760" s="13" t="s">
        <v>5483</v>
      </c>
      <c r="AP760" s="9" t="s">
        <v>5479</v>
      </c>
      <c r="AQ760" s="11">
        <v>11142.0</v>
      </c>
    </row>
    <row r="761">
      <c r="A761" s="8" t="str">
        <f t="shared" si="1"/>
        <v>Beighley Ayers</v>
      </c>
      <c r="B761" s="8" t="s">
        <v>5470</v>
      </c>
      <c r="C761" s="8" t="s">
        <v>5230</v>
      </c>
      <c r="D761" s="9" t="s">
        <v>5258</v>
      </c>
      <c r="E761" s="8" t="s">
        <v>5259</v>
      </c>
      <c r="F761" s="8" t="s">
        <v>2304</v>
      </c>
      <c r="G761" s="8" t="s">
        <v>47</v>
      </c>
      <c r="H761" s="8" t="s">
        <v>5471</v>
      </c>
      <c r="I761" s="8" t="s">
        <v>49</v>
      </c>
      <c r="J761" s="10">
        <v>3.9</v>
      </c>
      <c r="K761" s="8" t="s">
        <v>5472</v>
      </c>
      <c r="L761" s="8" t="s">
        <v>3181</v>
      </c>
      <c r="M761" s="8"/>
      <c r="N761" s="8" t="s">
        <v>5490</v>
      </c>
      <c r="O761" s="8" t="s">
        <v>52</v>
      </c>
      <c r="P761" s="8"/>
      <c r="Q761" s="8"/>
      <c r="R761" s="8" t="s">
        <v>5491</v>
      </c>
      <c r="S761" s="8" t="s">
        <v>5492</v>
      </c>
      <c r="T761" s="11" t="str">
        <f t="shared" si="2"/>
        <v>Beighley Ayers</v>
      </c>
      <c r="U761" s="8" t="s">
        <v>106</v>
      </c>
      <c r="V761" s="8" t="s">
        <v>5493</v>
      </c>
      <c r="W761" s="8"/>
      <c r="X761" s="8" t="s">
        <v>5477</v>
      </c>
      <c r="Y761" s="8" t="s">
        <v>60</v>
      </c>
      <c r="Z761" s="12" t="s">
        <v>5494</v>
      </c>
      <c r="AA761" s="8" t="s">
        <v>60</v>
      </c>
      <c r="AB761" s="8" t="s">
        <v>60</v>
      </c>
      <c r="AC761" s="12" t="s">
        <v>5495</v>
      </c>
      <c r="AD761" s="12" t="s">
        <v>1165</v>
      </c>
      <c r="AE761" s="8" t="s">
        <v>5478</v>
      </c>
      <c r="AF761" s="8" t="s">
        <v>5479</v>
      </c>
      <c r="AG761" s="8" t="s">
        <v>5272</v>
      </c>
      <c r="AH761" s="8" t="s">
        <v>654</v>
      </c>
      <c r="AI761" s="8" t="s">
        <v>66</v>
      </c>
      <c r="AJ761" s="8"/>
      <c r="AK761" s="13" t="s">
        <v>5480</v>
      </c>
      <c r="AL761" s="13" t="s">
        <v>5481</v>
      </c>
      <c r="AM761" s="8" t="s">
        <v>1852</v>
      </c>
      <c r="AN761" s="8" t="s">
        <v>5482</v>
      </c>
      <c r="AO761" s="13" t="s">
        <v>5483</v>
      </c>
      <c r="AP761" s="9" t="s">
        <v>5479</v>
      </c>
      <c r="AQ761" s="11">
        <v>11142.0</v>
      </c>
    </row>
    <row r="762">
      <c r="A762" s="8" t="str">
        <f t="shared" si="1"/>
        <v>Sharlene Milwood-Lee</v>
      </c>
      <c r="B762" s="8" t="s">
        <v>5496</v>
      </c>
      <c r="C762" s="8" t="s">
        <v>2301</v>
      </c>
      <c r="D762" s="9" t="s">
        <v>5258</v>
      </c>
      <c r="E762" s="13" t="s">
        <v>5497</v>
      </c>
      <c r="F762" s="8" t="s">
        <v>2304</v>
      </c>
      <c r="G762" s="8" t="s">
        <v>47</v>
      </c>
      <c r="H762" s="8" t="s">
        <v>5498</v>
      </c>
      <c r="I762" s="8" t="s">
        <v>49</v>
      </c>
      <c r="J762" s="10">
        <v>2.93</v>
      </c>
      <c r="K762" s="8" t="s">
        <v>5499</v>
      </c>
      <c r="L762" s="8"/>
      <c r="M762" s="8"/>
      <c r="N762" s="8" t="s">
        <v>5500</v>
      </c>
      <c r="O762" s="13" t="s">
        <v>52</v>
      </c>
      <c r="P762" s="8"/>
      <c r="Q762" s="8"/>
      <c r="R762" s="8" t="s">
        <v>5501</v>
      </c>
      <c r="S762" s="8" t="s">
        <v>5502</v>
      </c>
      <c r="T762" s="11" t="str">
        <f t="shared" si="2"/>
        <v>Sharlene Milwood-Lee</v>
      </c>
      <c r="U762" s="8" t="s">
        <v>55</v>
      </c>
      <c r="V762" s="8" t="s">
        <v>5503</v>
      </c>
      <c r="W762" s="8"/>
      <c r="X762" s="13" t="s">
        <v>5504</v>
      </c>
      <c r="Y762" s="8" t="s">
        <v>60</v>
      </c>
      <c r="Z762" s="12" t="s">
        <v>2488</v>
      </c>
      <c r="AA762" s="12" t="s">
        <v>5505</v>
      </c>
      <c r="AB762" s="12" t="s">
        <v>2505</v>
      </c>
      <c r="AC762" s="12" t="s">
        <v>5506</v>
      </c>
      <c r="AD762" s="12" t="s">
        <v>2490</v>
      </c>
      <c r="AE762" s="8"/>
      <c r="AF762" s="13" t="s">
        <v>5507</v>
      </c>
      <c r="AG762" s="13" t="s">
        <v>5272</v>
      </c>
      <c r="AH762" s="8" t="s">
        <v>4581</v>
      </c>
      <c r="AI762" s="8" t="s">
        <v>66</v>
      </c>
      <c r="AJ762" s="8" t="s">
        <v>67</v>
      </c>
      <c r="AK762" s="13" t="s">
        <v>5508</v>
      </c>
      <c r="AL762" s="13" t="s">
        <v>69</v>
      </c>
      <c r="AM762" s="8" t="s">
        <v>5509</v>
      </c>
      <c r="AN762" s="8" t="s">
        <v>5510</v>
      </c>
      <c r="AO762" s="13" t="s">
        <v>5511</v>
      </c>
      <c r="AP762" s="9" t="s">
        <v>5507</v>
      </c>
      <c r="AQ762" s="11">
        <v>3277.0</v>
      </c>
    </row>
    <row r="763">
      <c r="A763" s="8" t="str">
        <f t="shared" si="1"/>
        <v>Jathan DeBerry</v>
      </c>
      <c r="B763" s="16" t="s">
        <v>5496</v>
      </c>
      <c r="C763" s="16" t="s">
        <v>2301</v>
      </c>
      <c r="D763" s="17" t="s">
        <v>5258</v>
      </c>
      <c r="E763" s="22" t="s">
        <v>5497</v>
      </c>
      <c r="F763" s="8" t="s">
        <v>2304</v>
      </c>
      <c r="G763" s="8" t="s">
        <v>47</v>
      </c>
      <c r="H763" s="34">
        <v>163338.0</v>
      </c>
      <c r="I763" s="8" t="s">
        <v>49</v>
      </c>
      <c r="J763" s="10">
        <v>2.93</v>
      </c>
      <c r="K763" s="18" t="s">
        <v>5499</v>
      </c>
      <c r="L763" s="19" t="s">
        <v>86</v>
      </c>
      <c r="M763" s="19" t="s">
        <v>86</v>
      </c>
      <c r="N763" s="20" t="s">
        <v>5512</v>
      </c>
      <c r="O763" s="8" t="s">
        <v>52</v>
      </c>
      <c r="P763" s="20" t="s">
        <v>207</v>
      </c>
      <c r="Q763" s="20"/>
      <c r="R763" s="8" t="s">
        <v>5513</v>
      </c>
      <c r="S763" s="8" t="s">
        <v>5514</v>
      </c>
      <c r="T763" s="11" t="str">
        <f t="shared" si="2"/>
        <v>Jathan DeBerry</v>
      </c>
      <c r="U763" s="8" t="s">
        <v>80</v>
      </c>
      <c r="V763" s="8" t="s">
        <v>5515</v>
      </c>
      <c r="W763" s="8"/>
      <c r="X763" s="8" t="s">
        <v>5504</v>
      </c>
      <c r="Y763" s="21"/>
      <c r="Z763" s="21"/>
      <c r="AA763" s="21"/>
      <c r="AB763" s="21"/>
      <c r="AC763" s="21"/>
      <c r="AD763" s="21"/>
      <c r="AE763" s="8"/>
      <c r="AF763" s="21" t="s">
        <v>5507</v>
      </c>
      <c r="AG763" s="16" t="s">
        <v>5272</v>
      </c>
      <c r="AH763" s="16" t="s">
        <v>4581</v>
      </c>
      <c r="AI763" s="22" t="s">
        <v>66</v>
      </c>
      <c r="AJ763" s="16" t="s">
        <v>67</v>
      </c>
      <c r="AK763" s="23" t="s">
        <v>5508</v>
      </c>
      <c r="AL763" s="23" t="s">
        <v>69</v>
      </c>
      <c r="AM763" s="22" t="s">
        <v>5509</v>
      </c>
      <c r="AN763" s="24">
        <v>0.5858047317560813</v>
      </c>
      <c r="AO763" s="25">
        <v>35103.0</v>
      </c>
      <c r="AP763" s="47" t="s">
        <v>5507</v>
      </c>
      <c r="AQ763" s="11">
        <v>3277.0</v>
      </c>
    </row>
    <row r="764">
      <c r="A764" s="8" t="str">
        <f t="shared" si="1"/>
        <v>Paris Vaughan</v>
      </c>
      <c r="B764" s="16" t="s">
        <v>5496</v>
      </c>
      <c r="C764" s="16" t="s">
        <v>2301</v>
      </c>
      <c r="D764" s="17" t="s">
        <v>5258</v>
      </c>
      <c r="E764" s="22" t="s">
        <v>5497</v>
      </c>
      <c r="F764" s="8" t="s">
        <v>2304</v>
      </c>
      <c r="G764" s="8" t="s">
        <v>47</v>
      </c>
      <c r="H764" s="34">
        <v>163338.0</v>
      </c>
      <c r="I764" s="8" t="s">
        <v>49</v>
      </c>
      <c r="J764" s="10">
        <v>2.93</v>
      </c>
      <c r="K764" s="18" t="s">
        <v>5499</v>
      </c>
      <c r="L764" s="19" t="s">
        <v>86</v>
      </c>
      <c r="M764" s="19" t="s">
        <v>86</v>
      </c>
      <c r="N764" s="20" t="s">
        <v>5516</v>
      </c>
      <c r="O764" s="8" t="s">
        <v>52</v>
      </c>
      <c r="P764" s="20" t="s">
        <v>207</v>
      </c>
      <c r="Q764" s="20"/>
      <c r="R764" s="8" t="s">
        <v>3077</v>
      </c>
      <c r="S764" s="8" t="s">
        <v>5517</v>
      </c>
      <c r="T764" s="11" t="str">
        <f t="shared" si="2"/>
        <v>Paris Vaughan</v>
      </c>
      <c r="U764" s="8" t="s">
        <v>80</v>
      </c>
      <c r="V764" s="8"/>
      <c r="W764" s="8"/>
      <c r="X764" s="8" t="s">
        <v>5504</v>
      </c>
      <c r="Y764" s="21"/>
      <c r="Z764" s="21"/>
      <c r="AA764" s="21"/>
      <c r="AB764" s="21"/>
      <c r="AC764" s="21"/>
      <c r="AD764" s="21"/>
      <c r="AE764" s="8"/>
      <c r="AF764" s="21" t="s">
        <v>5507</v>
      </c>
      <c r="AG764" s="16" t="s">
        <v>5272</v>
      </c>
      <c r="AH764" s="16" t="s">
        <v>4581</v>
      </c>
      <c r="AI764" s="22" t="s">
        <v>66</v>
      </c>
      <c r="AJ764" s="16" t="s">
        <v>67</v>
      </c>
      <c r="AK764" s="23" t="s">
        <v>5508</v>
      </c>
      <c r="AL764" s="23" t="s">
        <v>69</v>
      </c>
      <c r="AM764" s="22" t="s">
        <v>5509</v>
      </c>
      <c r="AN764" s="24">
        <v>0.5858047317560813</v>
      </c>
      <c r="AO764" s="25">
        <v>35103.0</v>
      </c>
      <c r="AP764" s="47" t="s">
        <v>5507</v>
      </c>
      <c r="AQ764" s="11">
        <v>3277.0</v>
      </c>
    </row>
    <row r="765">
      <c r="A765" s="8" t="str">
        <f t="shared" si="1"/>
        <v>AC Michael has been removed. </v>
      </c>
      <c r="B765" s="8" t="s">
        <v>5496</v>
      </c>
      <c r="C765" s="8" t="s">
        <v>2301</v>
      </c>
      <c r="D765" s="9" t="s">
        <v>5258</v>
      </c>
      <c r="E765" s="8" t="s">
        <v>5497</v>
      </c>
      <c r="F765" s="8" t="s">
        <v>2304</v>
      </c>
      <c r="G765" s="8" t="s">
        <v>47</v>
      </c>
      <c r="H765" s="8" t="s">
        <v>5498</v>
      </c>
      <c r="I765" s="8" t="s">
        <v>49</v>
      </c>
      <c r="J765" s="10">
        <v>2.93</v>
      </c>
      <c r="K765" s="8" t="s">
        <v>5499</v>
      </c>
      <c r="L765" s="8" t="s">
        <v>86</v>
      </c>
      <c r="M765" s="8" t="s">
        <v>86</v>
      </c>
      <c r="N765" s="8" t="s">
        <v>5518</v>
      </c>
      <c r="O765" s="8" t="s">
        <v>52</v>
      </c>
      <c r="P765" s="8"/>
      <c r="Q765" s="8" t="s">
        <v>277</v>
      </c>
      <c r="R765" s="8" t="s">
        <v>5519</v>
      </c>
      <c r="S765" s="8"/>
      <c r="T765" s="11" t="str">
        <f t="shared" si="2"/>
        <v>AC Michael has been removed. </v>
      </c>
      <c r="U765" s="8"/>
      <c r="V765" s="8"/>
      <c r="W765" s="8"/>
      <c r="X765" s="8" t="s">
        <v>5504</v>
      </c>
      <c r="Y765" s="8" t="s">
        <v>60</v>
      </c>
      <c r="Z765" s="12" t="s">
        <v>1163</v>
      </c>
      <c r="AA765" s="8" t="s">
        <v>60</v>
      </c>
      <c r="AB765" s="12" t="s">
        <v>5520</v>
      </c>
      <c r="AC765" s="8" t="s">
        <v>60</v>
      </c>
      <c r="AD765" s="12" t="s">
        <v>1165</v>
      </c>
      <c r="AE765" s="8"/>
      <c r="AF765" s="8" t="s">
        <v>5507</v>
      </c>
      <c r="AG765" s="8" t="s">
        <v>5272</v>
      </c>
      <c r="AH765" s="8" t="s">
        <v>4581</v>
      </c>
      <c r="AI765" s="8" t="s">
        <v>66</v>
      </c>
      <c r="AJ765" s="8" t="s">
        <v>67</v>
      </c>
      <c r="AK765" s="13" t="s">
        <v>5508</v>
      </c>
      <c r="AL765" s="13" t="s">
        <v>69</v>
      </c>
      <c r="AM765" s="8" t="s">
        <v>5509</v>
      </c>
      <c r="AN765" s="8" t="s">
        <v>5510</v>
      </c>
      <c r="AO765" s="13" t="s">
        <v>5511</v>
      </c>
      <c r="AP765" s="14" t="s">
        <v>5507</v>
      </c>
      <c r="AQ765" s="11">
        <v>3277.0</v>
      </c>
    </row>
    <row r="766">
      <c r="A766" s="8" t="str">
        <f t="shared" si="1"/>
        <v>Pete Watson</v>
      </c>
      <c r="B766" s="8" t="s">
        <v>5521</v>
      </c>
      <c r="C766" s="8" t="s">
        <v>1432</v>
      </c>
      <c r="D766" s="9" t="s">
        <v>5522</v>
      </c>
      <c r="E766" s="8" t="s">
        <v>5523</v>
      </c>
      <c r="F766" s="8" t="s">
        <v>2136</v>
      </c>
      <c r="G766" s="8" t="s">
        <v>47</v>
      </c>
      <c r="H766" s="8" t="s">
        <v>5524</v>
      </c>
      <c r="I766" s="8" t="s">
        <v>1330</v>
      </c>
      <c r="J766" s="10">
        <v>3.96</v>
      </c>
      <c r="K766" s="8" t="s">
        <v>5525</v>
      </c>
      <c r="L766" s="8" t="s">
        <v>5526</v>
      </c>
      <c r="M766" s="8"/>
      <c r="N766" s="8" t="s">
        <v>5527</v>
      </c>
      <c r="O766" s="8" t="s">
        <v>52</v>
      </c>
      <c r="P766" s="8"/>
      <c r="Q766" s="8"/>
      <c r="R766" s="8" t="s">
        <v>5528</v>
      </c>
      <c r="S766" s="8" t="s">
        <v>5529</v>
      </c>
      <c r="T766" s="11" t="str">
        <f t="shared" si="2"/>
        <v>Pete Watson</v>
      </c>
      <c r="U766" s="8" t="s">
        <v>311</v>
      </c>
      <c r="V766" s="8" t="s">
        <v>5530</v>
      </c>
      <c r="W766" s="8"/>
      <c r="X766" s="8" t="s">
        <v>5531</v>
      </c>
      <c r="Y766" s="12" t="s">
        <v>5532</v>
      </c>
      <c r="Z766" s="12" t="s">
        <v>5533</v>
      </c>
      <c r="AA766" s="8" t="s">
        <v>60</v>
      </c>
      <c r="AB766" s="8" t="s">
        <v>60</v>
      </c>
      <c r="AC766" s="8" t="s">
        <v>60</v>
      </c>
      <c r="AD766" s="12" t="s">
        <v>5534</v>
      </c>
      <c r="AE766" s="8" t="s">
        <v>5535</v>
      </c>
      <c r="AF766" s="8" t="s">
        <v>5521</v>
      </c>
      <c r="AG766" s="8" t="s">
        <v>5536</v>
      </c>
      <c r="AH766" s="8" t="s">
        <v>654</v>
      </c>
      <c r="AI766" s="8" t="s">
        <v>233</v>
      </c>
      <c r="AJ766" s="8"/>
      <c r="AK766" s="13" t="s">
        <v>5537</v>
      </c>
      <c r="AL766" s="13" t="s">
        <v>5538</v>
      </c>
      <c r="AM766" s="8" t="s">
        <v>5539</v>
      </c>
      <c r="AN766" s="8" t="s">
        <v>5540</v>
      </c>
      <c r="AO766" s="13" t="s">
        <v>5541</v>
      </c>
      <c r="AP766" s="9" t="s">
        <v>5521</v>
      </c>
      <c r="AQ766" s="11">
        <v>9870.0</v>
      </c>
    </row>
    <row r="767">
      <c r="A767" s="8" t="str">
        <f t="shared" si="1"/>
        <v>Tim McGowan</v>
      </c>
      <c r="B767" s="8" t="s">
        <v>5521</v>
      </c>
      <c r="C767" s="8" t="s">
        <v>1432</v>
      </c>
      <c r="D767" s="9" t="s">
        <v>5522</v>
      </c>
      <c r="E767" s="8" t="s">
        <v>5523</v>
      </c>
      <c r="F767" s="8" t="s">
        <v>2136</v>
      </c>
      <c r="G767" s="8" t="s">
        <v>47</v>
      </c>
      <c r="H767" s="8" t="s">
        <v>5524</v>
      </c>
      <c r="I767" s="8" t="s">
        <v>1330</v>
      </c>
      <c r="J767" s="10">
        <v>3.96</v>
      </c>
      <c r="K767" s="8" t="s">
        <v>5525</v>
      </c>
      <c r="L767" s="8" t="s">
        <v>5526</v>
      </c>
      <c r="M767" s="8"/>
      <c r="N767" s="8" t="s">
        <v>5542</v>
      </c>
      <c r="O767" s="8" t="s">
        <v>52</v>
      </c>
      <c r="P767" s="8"/>
      <c r="Q767" s="8"/>
      <c r="R767" s="8" t="s">
        <v>153</v>
      </c>
      <c r="S767" s="8" t="s">
        <v>5543</v>
      </c>
      <c r="T767" s="11" t="str">
        <f t="shared" si="2"/>
        <v>Tim McGowan</v>
      </c>
      <c r="U767" s="8" t="s">
        <v>5544</v>
      </c>
      <c r="V767" s="8" t="s">
        <v>5545</v>
      </c>
      <c r="W767" s="8"/>
      <c r="X767" s="8" t="s">
        <v>5531</v>
      </c>
      <c r="Y767" s="12" t="s">
        <v>5546</v>
      </c>
      <c r="Z767" s="12" t="s">
        <v>5533</v>
      </c>
      <c r="AA767" s="8" t="s">
        <v>60</v>
      </c>
      <c r="AB767" s="8" t="s">
        <v>60</v>
      </c>
      <c r="AC767" s="8" t="s">
        <v>60</v>
      </c>
      <c r="AD767" s="12" t="s">
        <v>5534</v>
      </c>
      <c r="AE767" s="8" t="s">
        <v>5535</v>
      </c>
      <c r="AF767" s="8" t="s">
        <v>5521</v>
      </c>
      <c r="AG767" s="8" t="s">
        <v>5536</v>
      </c>
      <c r="AH767" s="8" t="s">
        <v>654</v>
      </c>
      <c r="AI767" s="8" t="s">
        <v>233</v>
      </c>
      <c r="AJ767" s="8"/>
      <c r="AK767" s="13" t="s">
        <v>5537</v>
      </c>
      <c r="AL767" s="13" t="s">
        <v>5538</v>
      </c>
      <c r="AM767" s="8" t="s">
        <v>5539</v>
      </c>
      <c r="AN767" s="8" t="s">
        <v>5540</v>
      </c>
      <c r="AO767" s="13" t="s">
        <v>5541</v>
      </c>
      <c r="AP767" s="9" t="s">
        <v>5521</v>
      </c>
      <c r="AQ767" s="11">
        <v>9870.0</v>
      </c>
    </row>
    <row r="768">
      <c r="A768" s="8" t="str">
        <f t="shared" si="1"/>
        <v>Jerod Wims</v>
      </c>
      <c r="B768" s="8" t="s">
        <v>5521</v>
      </c>
      <c r="C768" s="8" t="s">
        <v>1432</v>
      </c>
      <c r="D768" s="9" t="s">
        <v>5522</v>
      </c>
      <c r="E768" s="8" t="s">
        <v>5523</v>
      </c>
      <c r="F768" s="8" t="s">
        <v>2136</v>
      </c>
      <c r="G768" s="8" t="s">
        <v>47</v>
      </c>
      <c r="H768" s="8" t="s">
        <v>5524</v>
      </c>
      <c r="I768" s="8" t="s">
        <v>1330</v>
      </c>
      <c r="J768" s="10">
        <v>3.96</v>
      </c>
      <c r="K768" s="8" t="s">
        <v>5525</v>
      </c>
      <c r="L768" s="8" t="s">
        <v>5526</v>
      </c>
      <c r="M768" s="8"/>
      <c r="N768" s="8" t="s">
        <v>5547</v>
      </c>
      <c r="O768" s="8" t="s">
        <v>52</v>
      </c>
      <c r="P768" s="8"/>
      <c r="Q768" s="8"/>
      <c r="R768" s="8" t="s">
        <v>5548</v>
      </c>
      <c r="S768" s="8" t="s">
        <v>5549</v>
      </c>
      <c r="T768" s="11" t="str">
        <f t="shared" si="2"/>
        <v>Jerod Wims</v>
      </c>
      <c r="U768" s="8" t="s">
        <v>2834</v>
      </c>
      <c r="V768" s="8" t="s">
        <v>5550</v>
      </c>
      <c r="W768" s="8"/>
      <c r="X768" s="8" t="s">
        <v>5531</v>
      </c>
      <c r="Y768" s="8" t="s">
        <v>60</v>
      </c>
      <c r="Z768" s="12" t="s">
        <v>5533</v>
      </c>
      <c r="AA768" s="8" t="s">
        <v>60</v>
      </c>
      <c r="AB768" s="8" t="s">
        <v>60</v>
      </c>
      <c r="AC768" s="12" t="s">
        <v>5551</v>
      </c>
      <c r="AD768" s="12" t="s">
        <v>5534</v>
      </c>
      <c r="AE768" s="8" t="s">
        <v>5535</v>
      </c>
      <c r="AF768" s="8" t="s">
        <v>5521</v>
      </c>
      <c r="AG768" s="8" t="s">
        <v>5536</v>
      </c>
      <c r="AH768" s="8" t="s">
        <v>654</v>
      </c>
      <c r="AI768" s="8" t="s">
        <v>233</v>
      </c>
      <c r="AJ768" s="8"/>
      <c r="AK768" s="8" t="s">
        <v>5537</v>
      </c>
      <c r="AL768" s="8" t="s">
        <v>5538</v>
      </c>
      <c r="AM768" s="8" t="s">
        <v>5539</v>
      </c>
      <c r="AN768" s="8" t="s">
        <v>5540</v>
      </c>
      <c r="AO768" s="13" t="s">
        <v>5541</v>
      </c>
      <c r="AP768" s="9" t="s">
        <v>5521</v>
      </c>
      <c r="AQ768" s="11">
        <v>9870.0</v>
      </c>
    </row>
    <row r="769">
      <c r="A769" s="8" t="str">
        <f t="shared" si="1"/>
        <v>Erick Duffy</v>
      </c>
      <c r="B769" s="8" t="s">
        <v>5521</v>
      </c>
      <c r="C769" s="8" t="s">
        <v>1432</v>
      </c>
      <c r="D769" s="9" t="s">
        <v>5522</v>
      </c>
      <c r="E769" s="8" t="s">
        <v>5523</v>
      </c>
      <c r="F769" s="8" t="s">
        <v>2136</v>
      </c>
      <c r="G769" s="8" t="s">
        <v>47</v>
      </c>
      <c r="H769" s="8" t="s">
        <v>5524</v>
      </c>
      <c r="I769" s="8" t="s">
        <v>1330</v>
      </c>
      <c r="J769" s="10">
        <v>3.96</v>
      </c>
      <c r="K769" s="8" t="s">
        <v>5525</v>
      </c>
      <c r="L769" s="8" t="s">
        <v>5526</v>
      </c>
      <c r="M769" s="8"/>
      <c r="N769" s="8" t="s">
        <v>5552</v>
      </c>
      <c r="O769" s="8" t="s">
        <v>52</v>
      </c>
      <c r="P769" s="8"/>
      <c r="Q769" s="8"/>
      <c r="R769" s="8" t="s">
        <v>5553</v>
      </c>
      <c r="S769" s="8" t="s">
        <v>5554</v>
      </c>
      <c r="T769" s="11" t="str">
        <f t="shared" si="2"/>
        <v>Erick Duffy</v>
      </c>
      <c r="U769" s="8" t="s">
        <v>5555</v>
      </c>
      <c r="V769" s="8"/>
      <c r="W769" s="8"/>
      <c r="X769" s="8" t="s">
        <v>5531</v>
      </c>
      <c r="Y769" s="8" t="s">
        <v>60</v>
      </c>
      <c r="Z769" s="12" t="s">
        <v>5533</v>
      </c>
      <c r="AA769" s="8" t="s">
        <v>60</v>
      </c>
      <c r="AB769" s="8" t="s">
        <v>60</v>
      </c>
      <c r="AC769" s="12" t="s">
        <v>5556</v>
      </c>
      <c r="AD769" s="12" t="s">
        <v>5534</v>
      </c>
      <c r="AE769" s="8" t="s">
        <v>5535</v>
      </c>
      <c r="AF769" s="8" t="s">
        <v>5521</v>
      </c>
      <c r="AG769" s="8" t="s">
        <v>5536</v>
      </c>
      <c r="AH769" s="8" t="s">
        <v>654</v>
      </c>
      <c r="AI769" s="8" t="s">
        <v>233</v>
      </c>
      <c r="AJ769" s="8"/>
      <c r="AK769" s="8" t="s">
        <v>5537</v>
      </c>
      <c r="AL769" s="8" t="s">
        <v>5538</v>
      </c>
      <c r="AM769" s="8" t="s">
        <v>5539</v>
      </c>
      <c r="AN769" s="8" t="s">
        <v>5540</v>
      </c>
      <c r="AO769" s="13" t="s">
        <v>5541</v>
      </c>
      <c r="AP769" s="9" t="s">
        <v>5521</v>
      </c>
      <c r="AQ769" s="11">
        <v>9870.0</v>
      </c>
    </row>
    <row r="770">
      <c r="A770" s="8" t="str">
        <f t="shared" si="1"/>
        <v>Liam Kahn</v>
      </c>
      <c r="B770" s="8" t="s">
        <v>5521</v>
      </c>
      <c r="C770" s="8" t="s">
        <v>1432</v>
      </c>
      <c r="D770" s="9" t="s">
        <v>5522</v>
      </c>
      <c r="E770" s="8" t="s">
        <v>5523</v>
      </c>
      <c r="F770" s="8" t="s">
        <v>2136</v>
      </c>
      <c r="G770" s="8" t="s">
        <v>47</v>
      </c>
      <c r="H770" s="8" t="s">
        <v>5524</v>
      </c>
      <c r="I770" s="8" t="s">
        <v>1330</v>
      </c>
      <c r="J770" s="10">
        <v>3.96</v>
      </c>
      <c r="K770" s="8" t="s">
        <v>5525</v>
      </c>
      <c r="L770" s="8" t="s">
        <v>5526</v>
      </c>
      <c r="M770" s="8"/>
      <c r="N770" s="8" t="s">
        <v>5557</v>
      </c>
      <c r="O770" s="8" t="s">
        <v>52</v>
      </c>
      <c r="P770" s="8"/>
      <c r="Q770" s="8"/>
      <c r="R770" s="8" t="s">
        <v>5558</v>
      </c>
      <c r="S770" s="8" t="s">
        <v>5559</v>
      </c>
      <c r="T770" s="11" t="str">
        <f t="shared" si="2"/>
        <v>Liam Kahn</v>
      </c>
      <c r="U770" s="8" t="s">
        <v>5560</v>
      </c>
      <c r="V770" s="8"/>
      <c r="W770" s="8"/>
      <c r="X770" s="8" t="s">
        <v>5531</v>
      </c>
      <c r="Y770" s="8" t="s">
        <v>60</v>
      </c>
      <c r="Z770" s="12" t="s">
        <v>5533</v>
      </c>
      <c r="AA770" s="8" t="s">
        <v>60</v>
      </c>
      <c r="AB770" s="8" t="s">
        <v>60</v>
      </c>
      <c r="AC770" s="12" t="s">
        <v>5561</v>
      </c>
      <c r="AD770" s="12" t="s">
        <v>5534</v>
      </c>
      <c r="AE770" s="8" t="s">
        <v>5535</v>
      </c>
      <c r="AF770" s="8" t="s">
        <v>5521</v>
      </c>
      <c r="AG770" s="8" t="s">
        <v>5536</v>
      </c>
      <c r="AH770" s="8" t="s">
        <v>654</v>
      </c>
      <c r="AI770" s="8" t="s">
        <v>233</v>
      </c>
      <c r="AJ770" s="8"/>
      <c r="AK770" s="8" t="s">
        <v>5537</v>
      </c>
      <c r="AL770" s="8" t="s">
        <v>5538</v>
      </c>
      <c r="AM770" s="8" t="s">
        <v>5539</v>
      </c>
      <c r="AN770" s="8" t="s">
        <v>5540</v>
      </c>
      <c r="AO770" s="13" t="s">
        <v>5541</v>
      </c>
      <c r="AP770" s="9" t="s">
        <v>5521</v>
      </c>
      <c r="AQ770" s="11">
        <v>9870.0</v>
      </c>
    </row>
    <row r="771">
      <c r="A771" s="8" t="str">
        <f t="shared" si="1"/>
        <v>Alex Rogers</v>
      </c>
      <c r="B771" s="8" t="s">
        <v>5521</v>
      </c>
      <c r="C771" s="8" t="s">
        <v>1432</v>
      </c>
      <c r="D771" s="9" t="s">
        <v>5522</v>
      </c>
      <c r="E771" s="8" t="s">
        <v>5523</v>
      </c>
      <c r="F771" s="8" t="s">
        <v>2136</v>
      </c>
      <c r="G771" s="8" t="s">
        <v>47</v>
      </c>
      <c r="H771" s="8" t="s">
        <v>5524</v>
      </c>
      <c r="I771" s="8" t="s">
        <v>1330</v>
      </c>
      <c r="J771" s="10">
        <v>3.96</v>
      </c>
      <c r="K771" s="8" t="s">
        <v>5525</v>
      </c>
      <c r="L771" s="8" t="s">
        <v>5526</v>
      </c>
      <c r="M771" s="8"/>
      <c r="N771" s="8" t="s">
        <v>5562</v>
      </c>
      <c r="O771" s="8" t="s">
        <v>52</v>
      </c>
      <c r="P771" s="8"/>
      <c r="Q771" s="8"/>
      <c r="R771" s="8" t="s">
        <v>766</v>
      </c>
      <c r="S771" s="8" t="s">
        <v>1523</v>
      </c>
      <c r="T771" s="11" t="str">
        <f t="shared" si="2"/>
        <v>Alex Rogers</v>
      </c>
      <c r="U771" s="8" t="s">
        <v>106</v>
      </c>
      <c r="V771" s="8" t="s">
        <v>5563</v>
      </c>
      <c r="W771" s="8"/>
      <c r="X771" s="8" t="s">
        <v>5531</v>
      </c>
      <c r="Y771" s="8" t="s">
        <v>60</v>
      </c>
      <c r="Z771" s="12" t="s">
        <v>5533</v>
      </c>
      <c r="AA771" s="8" t="s">
        <v>60</v>
      </c>
      <c r="AB771" s="8" t="s">
        <v>60</v>
      </c>
      <c r="AC771" s="8" t="s">
        <v>60</v>
      </c>
      <c r="AD771" s="12" t="s">
        <v>5534</v>
      </c>
      <c r="AE771" s="8" t="s">
        <v>5535</v>
      </c>
      <c r="AF771" s="8" t="s">
        <v>5521</v>
      </c>
      <c r="AG771" s="8" t="s">
        <v>5536</v>
      </c>
      <c r="AH771" s="8" t="s">
        <v>654</v>
      </c>
      <c r="AI771" s="8" t="s">
        <v>233</v>
      </c>
      <c r="AJ771" s="8"/>
      <c r="AK771" s="8" t="s">
        <v>5537</v>
      </c>
      <c r="AL771" s="8" t="s">
        <v>5538</v>
      </c>
      <c r="AM771" s="8" t="s">
        <v>5539</v>
      </c>
      <c r="AN771" s="8" t="s">
        <v>5540</v>
      </c>
      <c r="AO771" s="13" t="s">
        <v>5541</v>
      </c>
      <c r="AP771" s="9" t="s">
        <v>5521</v>
      </c>
      <c r="AQ771" s="11">
        <v>9870.0</v>
      </c>
    </row>
    <row r="772">
      <c r="A772" s="8" t="str">
        <f t="shared" si="1"/>
        <v>Elisabeth Danis</v>
      </c>
      <c r="B772" s="8" t="s">
        <v>5521</v>
      </c>
      <c r="C772" s="8" t="s">
        <v>1432</v>
      </c>
      <c r="D772" s="9" t="s">
        <v>5522</v>
      </c>
      <c r="E772" s="8" t="s">
        <v>5523</v>
      </c>
      <c r="F772" s="8" t="s">
        <v>2136</v>
      </c>
      <c r="G772" s="8" t="s">
        <v>47</v>
      </c>
      <c r="H772" s="8" t="s">
        <v>5524</v>
      </c>
      <c r="I772" s="8" t="s">
        <v>1330</v>
      </c>
      <c r="J772" s="10">
        <v>3.96</v>
      </c>
      <c r="K772" s="8" t="s">
        <v>5525</v>
      </c>
      <c r="L772" s="8" t="s">
        <v>5526</v>
      </c>
      <c r="M772" s="8"/>
      <c r="N772" s="8" t="s">
        <v>5564</v>
      </c>
      <c r="O772" s="8" t="s">
        <v>52</v>
      </c>
      <c r="P772" s="8"/>
      <c r="Q772" s="8"/>
      <c r="R772" s="8" t="s">
        <v>5565</v>
      </c>
      <c r="S772" s="8" t="s">
        <v>5566</v>
      </c>
      <c r="T772" s="11" t="str">
        <f t="shared" si="2"/>
        <v>Elisabeth Danis</v>
      </c>
      <c r="U772" s="8" t="s">
        <v>80</v>
      </c>
      <c r="V772" s="8" t="s">
        <v>5567</v>
      </c>
      <c r="W772" s="8"/>
      <c r="X772" s="8" t="s">
        <v>5531</v>
      </c>
      <c r="Y772" s="12" t="s">
        <v>5568</v>
      </c>
      <c r="Z772" s="12" t="s">
        <v>5533</v>
      </c>
      <c r="AA772" s="8" t="s">
        <v>60</v>
      </c>
      <c r="AB772" s="12" t="s">
        <v>5569</v>
      </c>
      <c r="AC772" s="12" t="s">
        <v>5570</v>
      </c>
      <c r="AD772" s="12" t="s">
        <v>5534</v>
      </c>
      <c r="AE772" s="8" t="s">
        <v>5535</v>
      </c>
      <c r="AF772" s="8" t="s">
        <v>5521</v>
      </c>
      <c r="AG772" s="8" t="s">
        <v>5536</v>
      </c>
      <c r="AH772" s="8" t="s">
        <v>654</v>
      </c>
      <c r="AI772" s="8" t="s">
        <v>233</v>
      </c>
      <c r="AJ772" s="8"/>
      <c r="AK772" s="8" t="s">
        <v>5537</v>
      </c>
      <c r="AL772" s="8" t="s">
        <v>5538</v>
      </c>
      <c r="AM772" s="8" t="s">
        <v>5539</v>
      </c>
      <c r="AN772" s="8" t="s">
        <v>5540</v>
      </c>
      <c r="AO772" s="8" t="s">
        <v>5541</v>
      </c>
      <c r="AP772" s="9" t="s">
        <v>5521</v>
      </c>
      <c r="AQ772" s="11">
        <v>9870.0</v>
      </c>
    </row>
    <row r="773">
      <c r="A773" s="8" t="str">
        <f t="shared" si="1"/>
        <v>Grant Cartwright</v>
      </c>
      <c r="B773" s="8" t="s">
        <v>5571</v>
      </c>
      <c r="C773" s="8" t="s">
        <v>2369</v>
      </c>
      <c r="D773" s="9" t="s">
        <v>5522</v>
      </c>
      <c r="E773" s="8" t="s">
        <v>5523</v>
      </c>
      <c r="F773" s="8" t="s">
        <v>2136</v>
      </c>
      <c r="G773" s="8" t="s">
        <v>47</v>
      </c>
      <c r="H773" s="8" t="s">
        <v>5572</v>
      </c>
      <c r="I773" s="8" t="s">
        <v>49</v>
      </c>
      <c r="J773" s="10">
        <v>3.71</v>
      </c>
      <c r="K773" s="8" t="s">
        <v>5573</v>
      </c>
      <c r="L773" s="8" t="s">
        <v>1792</v>
      </c>
      <c r="M773" s="8" t="s">
        <v>86</v>
      </c>
      <c r="N773" s="8" t="s">
        <v>5574</v>
      </c>
      <c r="O773" s="8" t="s">
        <v>52</v>
      </c>
      <c r="P773" s="8"/>
      <c r="Q773" s="8"/>
      <c r="R773" s="8" t="s">
        <v>4735</v>
      </c>
      <c r="S773" s="8" t="s">
        <v>5575</v>
      </c>
      <c r="T773" s="11" t="str">
        <f t="shared" si="2"/>
        <v>Grant Cartwright</v>
      </c>
      <c r="U773" s="8" t="s">
        <v>5576</v>
      </c>
      <c r="V773" s="8" t="s">
        <v>5577</v>
      </c>
      <c r="W773" s="8" t="s">
        <v>5578</v>
      </c>
      <c r="X773" s="8" t="s">
        <v>5579</v>
      </c>
      <c r="Y773" s="8" t="s">
        <v>60</v>
      </c>
      <c r="Z773" s="12" t="s">
        <v>5580</v>
      </c>
      <c r="AA773" s="8" t="s">
        <v>60</v>
      </c>
      <c r="AB773" s="12" t="s">
        <v>5569</v>
      </c>
      <c r="AC773" s="8" t="s">
        <v>60</v>
      </c>
      <c r="AD773" s="12" t="s">
        <v>5581</v>
      </c>
      <c r="AE773" s="8" t="s">
        <v>5582</v>
      </c>
      <c r="AF773" s="8" t="s">
        <v>5571</v>
      </c>
      <c r="AG773" s="8" t="s">
        <v>5536</v>
      </c>
      <c r="AH773" s="8" t="s">
        <v>654</v>
      </c>
      <c r="AI773" s="8" t="s">
        <v>233</v>
      </c>
      <c r="AJ773" s="8" t="s">
        <v>86</v>
      </c>
      <c r="AK773" s="13" t="s">
        <v>2427</v>
      </c>
      <c r="AL773" s="13" t="s">
        <v>5583</v>
      </c>
      <c r="AM773" s="8" t="s">
        <v>1891</v>
      </c>
      <c r="AN773" s="8" t="s">
        <v>5584</v>
      </c>
      <c r="AO773" s="13" t="s">
        <v>5585</v>
      </c>
      <c r="AP773" s="9" t="s">
        <v>5571</v>
      </c>
      <c r="AQ773" s="11">
        <v>17944.0</v>
      </c>
    </row>
    <row r="774">
      <c r="A774" s="8" t="str">
        <f t="shared" si="1"/>
        <v>Grant Cartwright</v>
      </c>
      <c r="B774" s="8" t="s">
        <v>5571</v>
      </c>
      <c r="C774" s="8" t="s">
        <v>2369</v>
      </c>
      <c r="D774" s="9" t="s">
        <v>5522</v>
      </c>
      <c r="E774" s="8" t="s">
        <v>5523</v>
      </c>
      <c r="F774" s="8" t="s">
        <v>2136</v>
      </c>
      <c r="G774" s="8" t="s">
        <v>47</v>
      </c>
      <c r="H774" s="8" t="s">
        <v>5572</v>
      </c>
      <c r="I774" s="8" t="s">
        <v>49</v>
      </c>
      <c r="J774" s="10">
        <v>3.71</v>
      </c>
      <c r="K774" s="8" t="s">
        <v>5573</v>
      </c>
      <c r="L774" s="8" t="s">
        <v>1792</v>
      </c>
      <c r="M774" s="8" t="s">
        <v>86</v>
      </c>
      <c r="N774" s="8" t="s">
        <v>5586</v>
      </c>
      <c r="O774" s="8" t="s">
        <v>52</v>
      </c>
      <c r="P774" s="8"/>
      <c r="Q774" s="8"/>
      <c r="R774" s="8" t="s">
        <v>4735</v>
      </c>
      <c r="S774" s="8" t="s">
        <v>5575</v>
      </c>
      <c r="T774" s="11" t="str">
        <f t="shared" si="2"/>
        <v>Grant Cartwright</v>
      </c>
      <c r="U774" s="8" t="s">
        <v>160</v>
      </c>
      <c r="V774" s="8" t="s">
        <v>5577</v>
      </c>
      <c r="W774" s="8" t="s">
        <v>5578</v>
      </c>
      <c r="X774" s="8" t="s">
        <v>5579</v>
      </c>
      <c r="Y774" s="12" t="s">
        <v>5587</v>
      </c>
      <c r="Z774" s="12" t="s">
        <v>5580</v>
      </c>
      <c r="AA774" s="12" t="s">
        <v>5588</v>
      </c>
      <c r="AB774" s="12" t="s">
        <v>5569</v>
      </c>
      <c r="AC774" s="12" t="s">
        <v>5589</v>
      </c>
      <c r="AD774" s="12" t="s">
        <v>5581</v>
      </c>
      <c r="AE774" s="8" t="s">
        <v>5582</v>
      </c>
      <c r="AF774" s="8" t="s">
        <v>5571</v>
      </c>
      <c r="AG774" s="8" t="s">
        <v>5536</v>
      </c>
      <c r="AH774" s="8" t="s">
        <v>654</v>
      </c>
      <c r="AI774" s="8" t="s">
        <v>233</v>
      </c>
      <c r="AJ774" s="8" t="s">
        <v>86</v>
      </c>
      <c r="AK774" s="13" t="s">
        <v>2427</v>
      </c>
      <c r="AL774" s="13" t="s">
        <v>5583</v>
      </c>
      <c r="AM774" s="8" t="s">
        <v>1891</v>
      </c>
      <c r="AN774" s="8" t="s">
        <v>5584</v>
      </c>
      <c r="AO774" s="13" t="s">
        <v>5585</v>
      </c>
      <c r="AP774" s="9" t="s">
        <v>5571</v>
      </c>
      <c r="AQ774" s="11">
        <v>17944.0</v>
      </c>
    </row>
    <row r="775">
      <c r="A775" s="8" t="str">
        <f t="shared" si="1"/>
        <v>Kemar Mowatt</v>
      </c>
      <c r="B775" s="8" t="s">
        <v>5571</v>
      </c>
      <c r="C775" s="8" t="s">
        <v>2369</v>
      </c>
      <c r="D775" s="9" t="s">
        <v>5522</v>
      </c>
      <c r="E775" s="8" t="s">
        <v>5523</v>
      </c>
      <c r="F775" s="8" t="s">
        <v>2136</v>
      </c>
      <c r="G775" s="8" t="s">
        <v>47</v>
      </c>
      <c r="H775" s="8" t="s">
        <v>5572</v>
      </c>
      <c r="I775" s="8" t="s">
        <v>49</v>
      </c>
      <c r="J775" s="10">
        <v>3.71</v>
      </c>
      <c r="K775" s="8" t="s">
        <v>5573</v>
      </c>
      <c r="L775" s="8" t="s">
        <v>1792</v>
      </c>
      <c r="M775" s="8" t="s">
        <v>86</v>
      </c>
      <c r="N775" s="8" t="s">
        <v>5590</v>
      </c>
      <c r="O775" s="8" t="s">
        <v>52</v>
      </c>
      <c r="P775" s="8"/>
      <c r="Q775" s="8"/>
      <c r="R775" s="8" t="s">
        <v>5591</v>
      </c>
      <c r="S775" s="8" t="s">
        <v>5592</v>
      </c>
      <c r="T775" s="11" t="str">
        <f t="shared" si="2"/>
        <v>Kemar Mowatt</v>
      </c>
      <c r="U775" s="8" t="s">
        <v>674</v>
      </c>
      <c r="V775" s="8" t="s">
        <v>5593</v>
      </c>
      <c r="W775" s="8" t="s">
        <v>5578</v>
      </c>
      <c r="X775" s="8" t="s">
        <v>5579</v>
      </c>
      <c r="Y775" s="12" t="s">
        <v>5594</v>
      </c>
      <c r="Z775" s="12" t="s">
        <v>5580</v>
      </c>
      <c r="AA775" s="12" t="s">
        <v>5595</v>
      </c>
      <c r="AB775" s="12" t="s">
        <v>5569</v>
      </c>
      <c r="AC775" s="12" t="s">
        <v>5596</v>
      </c>
      <c r="AD775" s="12" t="s">
        <v>5581</v>
      </c>
      <c r="AE775" s="8" t="s">
        <v>5582</v>
      </c>
      <c r="AF775" s="8" t="s">
        <v>5571</v>
      </c>
      <c r="AG775" s="8" t="s">
        <v>5536</v>
      </c>
      <c r="AH775" s="8" t="s">
        <v>654</v>
      </c>
      <c r="AI775" s="8" t="s">
        <v>233</v>
      </c>
      <c r="AJ775" s="8" t="s">
        <v>86</v>
      </c>
      <c r="AK775" s="13" t="s">
        <v>2427</v>
      </c>
      <c r="AL775" s="13" t="s">
        <v>5583</v>
      </c>
      <c r="AM775" s="8" t="s">
        <v>1891</v>
      </c>
      <c r="AN775" s="8" t="s">
        <v>5584</v>
      </c>
      <c r="AO775" s="13" t="s">
        <v>5585</v>
      </c>
      <c r="AP775" s="9" t="s">
        <v>5571</v>
      </c>
      <c r="AQ775" s="11">
        <v>17944.0</v>
      </c>
    </row>
    <row r="776">
      <c r="A776" s="8" t="str">
        <f t="shared" si="1"/>
        <v>Erika Malaspina</v>
      </c>
      <c r="B776" s="8" t="s">
        <v>5571</v>
      </c>
      <c r="C776" s="8" t="s">
        <v>2369</v>
      </c>
      <c r="D776" s="9" t="s">
        <v>5522</v>
      </c>
      <c r="E776" s="8" t="s">
        <v>5523</v>
      </c>
      <c r="F776" s="8" t="s">
        <v>2136</v>
      </c>
      <c r="G776" s="8" t="s">
        <v>47</v>
      </c>
      <c r="H776" s="8" t="s">
        <v>5572</v>
      </c>
      <c r="I776" s="8" t="s">
        <v>49</v>
      </c>
      <c r="J776" s="10">
        <v>3.71</v>
      </c>
      <c r="K776" s="8" t="s">
        <v>5573</v>
      </c>
      <c r="L776" s="8" t="s">
        <v>1792</v>
      </c>
      <c r="M776" s="8" t="s">
        <v>86</v>
      </c>
      <c r="N776" s="8" t="s">
        <v>5597</v>
      </c>
      <c r="O776" s="8" t="s">
        <v>52</v>
      </c>
      <c r="P776" s="8"/>
      <c r="Q776" s="8"/>
      <c r="R776" s="8" t="s">
        <v>1574</v>
      </c>
      <c r="S776" s="8" t="s">
        <v>5598</v>
      </c>
      <c r="T776" s="11" t="str">
        <f t="shared" si="2"/>
        <v>Erika Malaspina</v>
      </c>
      <c r="U776" s="8" t="s">
        <v>386</v>
      </c>
      <c r="V776" s="8" t="s">
        <v>86</v>
      </c>
      <c r="W776" s="8" t="s">
        <v>86</v>
      </c>
      <c r="X776" s="8" t="s">
        <v>5579</v>
      </c>
      <c r="Y776" s="8" t="s">
        <v>60</v>
      </c>
      <c r="Z776" s="12" t="s">
        <v>5580</v>
      </c>
      <c r="AA776" s="8" t="s">
        <v>60</v>
      </c>
      <c r="AB776" s="12" t="s">
        <v>5569</v>
      </c>
      <c r="AC776" s="12" t="s">
        <v>5599</v>
      </c>
      <c r="AD776" s="12" t="s">
        <v>5581</v>
      </c>
      <c r="AE776" s="8" t="s">
        <v>5582</v>
      </c>
      <c r="AF776" s="8" t="s">
        <v>5571</v>
      </c>
      <c r="AG776" s="8" t="s">
        <v>5536</v>
      </c>
      <c r="AH776" s="8" t="s">
        <v>654</v>
      </c>
      <c r="AI776" s="8" t="s">
        <v>233</v>
      </c>
      <c r="AJ776" s="8" t="s">
        <v>86</v>
      </c>
      <c r="AK776" s="8" t="s">
        <v>2427</v>
      </c>
      <c r="AL776" s="8" t="s">
        <v>5583</v>
      </c>
      <c r="AM776" s="8" t="s">
        <v>1891</v>
      </c>
      <c r="AN776" s="8" t="s">
        <v>2771</v>
      </c>
      <c r="AO776" s="8" t="s">
        <v>5585</v>
      </c>
      <c r="AP776" s="8" t="s">
        <v>5571</v>
      </c>
      <c r="AQ776" s="11">
        <v>17944.0</v>
      </c>
    </row>
    <row r="777">
      <c r="A777" s="8" t="str">
        <f t="shared" si="1"/>
        <v>Sara Macey</v>
      </c>
      <c r="B777" s="8" t="s">
        <v>5571</v>
      </c>
      <c r="C777" s="8" t="s">
        <v>2369</v>
      </c>
      <c r="D777" s="9" t="s">
        <v>5522</v>
      </c>
      <c r="E777" s="8" t="s">
        <v>5523</v>
      </c>
      <c r="F777" s="8" t="s">
        <v>2136</v>
      </c>
      <c r="G777" s="8" t="s">
        <v>47</v>
      </c>
      <c r="H777" s="8" t="s">
        <v>5572</v>
      </c>
      <c r="I777" s="8" t="s">
        <v>49</v>
      </c>
      <c r="J777" s="10">
        <v>3.71</v>
      </c>
      <c r="K777" s="8" t="s">
        <v>5573</v>
      </c>
      <c r="L777" s="8" t="s">
        <v>1792</v>
      </c>
      <c r="M777" s="8"/>
      <c r="N777" s="8" t="s">
        <v>5600</v>
      </c>
      <c r="O777" s="8" t="s">
        <v>52</v>
      </c>
      <c r="P777" s="8"/>
      <c r="Q777" s="8"/>
      <c r="R777" s="8" t="s">
        <v>5601</v>
      </c>
      <c r="S777" s="8" t="s">
        <v>5602</v>
      </c>
      <c r="T777" s="11" t="str">
        <f t="shared" si="2"/>
        <v>Sara Macey</v>
      </c>
      <c r="U777" s="8" t="s">
        <v>1088</v>
      </c>
      <c r="V777" s="8" t="s">
        <v>5603</v>
      </c>
      <c r="W777" s="8"/>
      <c r="X777" s="8" t="s">
        <v>5579</v>
      </c>
      <c r="Y777" s="8" t="s">
        <v>60</v>
      </c>
      <c r="Z777" s="12" t="s">
        <v>5580</v>
      </c>
      <c r="AA777" s="8" t="s">
        <v>60</v>
      </c>
      <c r="AB777" s="12" t="s">
        <v>5569</v>
      </c>
      <c r="AC777" s="8" t="s">
        <v>60</v>
      </c>
      <c r="AD777" s="12" t="s">
        <v>5581</v>
      </c>
      <c r="AE777" s="8" t="s">
        <v>5582</v>
      </c>
      <c r="AF777" s="8" t="s">
        <v>5571</v>
      </c>
      <c r="AG777" s="8" t="s">
        <v>5536</v>
      </c>
      <c r="AH777" s="8" t="s">
        <v>654</v>
      </c>
      <c r="AI777" s="13" t="s">
        <v>233</v>
      </c>
      <c r="AJ777" s="8"/>
      <c r="AK777" s="13" t="s">
        <v>2427</v>
      </c>
      <c r="AL777" s="13" t="s">
        <v>5583</v>
      </c>
      <c r="AM777" s="8" t="s">
        <v>1891</v>
      </c>
      <c r="AN777" s="8" t="s">
        <v>5584</v>
      </c>
      <c r="AO777" s="13" t="s">
        <v>5585</v>
      </c>
      <c r="AP777" s="9" t="s">
        <v>5571</v>
      </c>
      <c r="AQ777" s="11">
        <v>17944.0</v>
      </c>
    </row>
    <row r="778">
      <c r="A778" s="8" t="str">
        <f t="shared" si="1"/>
        <v>Jon Molz</v>
      </c>
      <c r="B778" s="8" t="s">
        <v>5571</v>
      </c>
      <c r="C778" s="8" t="s">
        <v>2369</v>
      </c>
      <c r="D778" s="9" t="s">
        <v>5522</v>
      </c>
      <c r="E778" s="8" t="s">
        <v>5523</v>
      </c>
      <c r="F778" s="8" t="s">
        <v>2136</v>
      </c>
      <c r="G778" s="8" t="s">
        <v>47</v>
      </c>
      <c r="H778" s="8" t="s">
        <v>5572</v>
      </c>
      <c r="I778" s="8" t="s">
        <v>49</v>
      </c>
      <c r="J778" s="10">
        <v>3.71</v>
      </c>
      <c r="K778" s="8" t="s">
        <v>5573</v>
      </c>
      <c r="L778" s="8" t="s">
        <v>1792</v>
      </c>
      <c r="M778" s="8" t="s">
        <v>86</v>
      </c>
      <c r="N778" s="8" t="s">
        <v>5604</v>
      </c>
      <c r="O778" s="8" t="s">
        <v>52</v>
      </c>
      <c r="P778" s="8"/>
      <c r="Q778" s="8"/>
      <c r="R778" s="8" t="s">
        <v>5605</v>
      </c>
      <c r="S778" s="8" t="s">
        <v>5606</v>
      </c>
      <c r="T778" s="11" t="str">
        <f t="shared" si="2"/>
        <v>Jon Molz</v>
      </c>
      <c r="U778" s="8" t="s">
        <v>106</v>
      </c>
      <c r="V778" s="8" t="s">
        <v>5607</v>
      </c>
      <c r="W778" s="8" t="s">
        <v>5608</v>
      </c>
      <c r="X778" s="8" t="s">
        <v>5579</v>
      </c>
      <c r="Y778" s="8" t="s">
        <v>60</v>
      </c>
      <c r="Z778" s="12" t="s">
        <v>5580</v>
      </c>
      <c r="AA778" s="8" t="s">
        <v>60</v>
      </c>
      <c r="AB778" s="12" t="s">
        <v>5569</v>
      </c>
      <c r="AC778" s="12" t="s">
        <v>5609</v>
      </c>
      <c r="AD778" s="12" t="s">
        <v>5581</v>
      </c>
      <c r="AE778" s="8" t="s">
        <v>5582</v>
      </c>
      <c r="AF778" s="8" t="s">
        <v>5571</v>
      </c>
      <c r="AG778" s="8" t="s">
        <v>5536</v>
      </c>
      <c r="AH778" s="8" t="s">
        <v>654</v>
      </c>
      <c r="AI778" s="8" t="s">
        <v>233</v>
      </c>
      <c r="AJ778" s="8" t="s">
        <v>86</v>
      </c>
      <c r="AK778" s="13" t="s">
        <v>2427</v>
      </c>
      <c r="AL778" s="13" t="s">
        <v>5583</v>
      </c>
      <c r="AM778" s="8" t="s">
        <v>1891</v>
      </c>
      <c r="AN778" s="8" t="s">
        <v>5584</v>
      </c>
      <c r="AO778" s="13" t="s">
        <v>5585</v>
      </c>
      <c r="AP778" s="9" t="s">
        <v>5571</v>
      </c>
      <c r="AQ778" s="11">
        <v>17944.0</v>
      </c>
    </row>
    <row r="779">
      <c r="A779" s="8" t="str">
        <f t="shared" si="1"/>
        <v>Egetta Alfonso</v>
      </c>
      <c r="B779" s="8" t="s">
        <v>5610</v>
      </c>
      <c r="C779" s="8" t="s">
        <v>2369</v>
      </c>
      <c r="D779" s="9" t="s">
        <v>5522</v>
      </c>
      <c r="E779" s="8" t="s">
        <v>5611</v>
      </c>
      <c r="F779" s="8" t="s">
        <v>2136</v>
      </c>
      <c r="G779" s="8" t="s">
        <v>47</v>
      </c>
      <c r="H779" s="8" t="s">
        <v>5612</v>
      </c>
      <c r="I779" s="8" t="s">
        <v>1330</v>
      </c>
      <c r="J779" s="10">
        <v>3.82</v>
      </c>
      <c r="K779" s="8" t="s">
        <v>5613</v>
      </c>
      <c r="L779" s="8" t="s">
        <v>86</v>
      </c>
      <c r="M779" s="8" t="s">
        <v>5614</v>
      </c>
      <c r="N779" s="8" t="s">
        <v>5615</v>
      </c>
      <c r="O779" s="8" t="s">
        <v>52</v>
      </c>
      <c r="P779" s="8"/>
      <c r="Q779" s="8"/>
      <c r="R779" s="8" t="s">
        <v>5616</v>
      </c>
      <c r="S779" s="8" t="s">
        <v>5617</v>
      </c>
      <c r="T779" s="11" t="str">
        <f t="shared" si="2"/>
        <v>Egetta Alfonso</v>
      </c>
      <c r="U779" s="8" t="s">
        <v>992</v>
      </c>
      <c r="V779" s="8" t="s">
        <v>5618</v>
      </c>
      <c r="W779" s="8" t="s">
        <v>5619</v>
      </c>
      <c r="X779" s="8" t="s">
        <v>5620</v>
      </c>
      <c r="Y779" s="12" t="s">
        <v>5621</v>
      </c>
      <c r="Z779" s="12" t="s">
        <v>5622</v>
      </c>
      <c r="AA779" s="8" t="s">
        <v>60</v>
      </c>
      <c r="AB779" s="12" t="s">
        <v>5623</v>
      </c>
      <c r="AC779" s="8" t="s">
        <v>60</v>
      </c>
      <c r="AD779" s="12" t="s">
        <v>5624</v>
      </c>
      <c r="AE779" s="8" t="s">
        <v>5625</v>
      </c>
      <c r="AF779" s="8" t="s">
        <v>5626</v>
      </c>
      <c r="AG779" s="8" t="s">
        <v>5536</v>
      </c>
      <c r="AH779" s="8" t="s">
        <v>65</v>
      </c>
      <c r="AI779" s="8" t="s">
        <v>233</v>
      </c>
      <c r="AJ779" s="8" t="s">
        <v>86</v>
      </c>
      <c r="AK779" s="13" t="s">
        <v>5627</v>
      </c>
      <c r="AL779" s="13" t="s">
        <v>2734</v>
      </c>
      <c r="AM779" s="8" t="s">
        <v>5628</v>
      </c>
      <c r="AN779" s="8" t="s">
        <v>5629</v>
      </c>
      <c r="AO779" s="13" t="s">
        <v>5630</v>
      </c>
      <c r="AP779" s="9" t="s">
        <v>5626</v>
      </c>
      <c r="AQ779" s="11">
        <v>2720.0</v>
      </c>
    </row>
    <row r="780">
      <c r="A780" s="8" t="str">
        <f t="shared" si="1"/>
        <v>Stephanie Reilly</v>
      </c>
      <c r="B780" s="8" t="s">
        <v>5610</v>
      </c>
      <c r="C780" s="8" t="s">
        <v>2369</v>
      </c>
      <c r="D780" s="9" t="s">
        <v>5522</v>
      </c>
      <c r="E780" s="8" t="s">
        <v>5611</v>
      </c>
      <c r="F780" s="8" t="s">
        <v>2136</v>
      </c>
      <c r="G780" s="8" t="s">
        <v>47</v>
      </c>
      <c r="H780" s="8" t="s">
        <v>5612</v>
      </c>
      <c r="I780" s="8" t="s">
        <v>1330</v>
      </c>
      <c r="J780" s="10">
        <v>3.82</v>
      </c>
      <c r="K780" s="8" t="s">
        <v>5613</v>
      </c>
      <c r="L780" s="8"/>
      <c r="M780" s="8" t="s">
        <v>5614</v>
      </c>
      <c r="N780" s="8" t="s">
        <v>5631</v>
      </c>
      <c r="O780" s="8" t="s">
        <v>52</v>
      </c>
      <c r="P780" s="8"/>
      <c r="Q780" s="8"/>
      <c r="R780" s="8" t="s">
        <v>960</v>
      </c>
      <c r="S780" s="8" t="s">
        <v>5632</v>
      </c>
      <c r="T780" s="11" t="str">
        <f t="shared" si="2"/>
        <v>Stephanie Reilly</v>
      </c>
      <c r="U780" s="8" t="s">
        <v>2649</v>
      </c>
      <c r="V780" s="8" t="s">
        <v>5633</v>
      </c>
      <c r="W780" s="8" t="s">
        <v>5634</v>
      </c>
      <c r="X780" s="8" t="s">
        <v>5620</v>
      </c>
      <c r="Y780" s="8" t="s">
        <v>60</v>
      </c>
      <c r="Z780" s="12" t="s">
        <v>5622</v>
      </c>
      <c r="AA780" s="12" t="s">
        <v>5635</v>
      </c>
      <c r="AB780" s="12" t="s">
        <v>5636</v>
      </c>
      <c r="AC780" s="12" t="s">
        <v>5637</v>
      </c>
      <c r="AD780" s="12" t="s">
        <v>5624</v>
      </c>
      <c r="AE780" s="8" t="s">
        <v>5625</v>
      </c>
      <c r="AF780" s="8" t="s">
        <v>5626</v>
      </c>
      <c r="AG780" s="8" t="s">
        <v>5536</v>
      </c>
      <c r="AH780" s="8" t="s">
        <v>65</v>
      </c>
      <c r="AI780" s="8" t="s">
        <v>233</v>
      </c>
      <c r="AJ780" s="8"/>
      <c r="AK780" s="13" t="s">
        <v>5627</v>
      </c>
      <c r="AL780" s="13" t="s">
        <v>2734</v>
      </c>
      <c r="AM780" s="8" t="s">
        <v>5628</v>
      </c>
      <c r="AN780" s="8" t="s">
        <v>5629</v>
      </c>
      <c r="AO780" s="13" t="s">
        <v>5630</v>
      </c>
      <c r="AP780" s="9" t="s">
        <v>5626</v>
      </c>
      <c r="AQ780" s="11">
        <v>2720.0</v>
      </c>
    </row>
    <row r="781">
      <c r="A781" s="8" t="str">
        <f t="shared" si="1"/>
        <v>Kevin Consoles</v>
      </c>
      <c r="B781" s="8" t="s">
        <v>5610</v>
      </c>
      <c r="C781" s="8" t="s">
        <v>2369</v>
      </c>
      <c r="D781" s="9" t="s">
        <v>5522</v>
      </c>
      <c r="E781" s="8" t="s">
        <v>5611</v>
      </c>
      <c r="F781" s="8" t="s">
        <v>2136</v>
      </c>
      <c r="G781" s="8" t="s">
        <v>47</v>
      </c>
      <c r="H781" s="8" t="s">
        <v>5612</v>
      </c>
      <c r="I781" s="8" t="s">
        <v>1330</v>
      </c>
      <c r="J781" s="10">
        <v>3.82</v>
      </c>
      <c r="K781" s="8" t="s">
        <v>5613</v>
      </c>
      <c r="L781" s="8" t="s">
        <v>86</v>
      </c>
      <c r="M781" s="8" t="s">
        <v>5614</v>
      </c>
      <c r="N781" s="8" t="s">
        <v>5638</v>
      </c>
      <c r="O781" s="8" t="s">
        <v>52</v>
      </c>
      <c r="P781" s="8"/>
      <c r="Q781" s="8"/>
      <c r="R781" s="8" t="s">
        <v>208</v>
      </c>
      <c r="S781" s="8" t="s">
        <v>5639</v>
      </c>
      <c r="T781" s="11" t="str">
        <f t="shared" si="2"/>
        <v>Kevin Consoles</v>
      </c>
      <c r="U781" s="8" t="s">
        <v>80</v>
      </c>
      <c r="V781" s="8" t="s">
        <v>5640</v>
      </c>
      <c r="W781" s="8"/>
      <c r="X781" s="8" t="s">
        <v>5620</v>
      </c>
      <c r="Y781" s="12" t="s">
        <v>5641</v>
      </c>
      <c r="Z781" s="12" t="s">
        <v>5622</v>
      </c>
      <c r="AA781" s="8" t="s">
        <v>60</v>
      </c>
      <c r="AB781" s="12" t="s">
        <v>5636</v>
      </c>
      <c r="AC781" s="12" t="s">
        <v>5642</v>
      </c>
      <c r="AD781" s="12" t="s">
        <v>5624</v>
      </c>
      <c r="AE781" s="8" t="s">
        <v>5625</v>
      </c>
      <c r="AF781" s="8" t="s">
        <v>5626</v>
      </c>
      <c r="AG781" s="8" t="s">
        <v>5536</v>
      </c>
      <c r="AH781" s="8" t="s">
        <v>65</v>
      </c>
      <c r="AI781" s="8" t="s">
        <v>233</v>
      </c>
      <c r="AJ781" s="8" t="s">
        <v>86</v>
      </c>
      <c r="AK781" s="13" t="s">
        <v>5627</v>
      </c>
      <c r="AL781" s="13" t="s">
        <v>2734</v>
      </c>
      <c r="AM781" s="8" t="s">
        <v>5628</v>
      </c>
      <c r="AN781" s="8" t="s">
        <v>5629</v>
      </c>
      <c r="AO781" s="13" t="s">
        <v>5630</v>
      </c>
      <c r="AP781" s="9" t="s">
        <v>5626</v>
      </c>
      <c r="AQ781" s="11">
        <v>2720.0</v>
      </c>
    </row>
    <row r="782">
      <c r="A782" s="8" t="str">
        <f t="shared" si="1"/>
        <v>Shawn McCabe</v>
      </c>
      <c r="B782" s="8" t="s">
        <v>5610</v>
      </c>
      <c r="C782" s="8" t="s">
        <v>2369</v>
      </c>
      <c r="D782" s="9" t="s">
        <v>5522</v>
      </c>
      <c r="E782" s="8" t="s">
        <v>5611</v>
      </c>
      <c r="F782" s="8" t="s">
        <v>2136</v>
      </c>
      <c r="G782" s="8" t="s">
        <v>47</v>
      </c>
      <c r="H782" s="8" t="s">
        <v>5612</v>
      </c>
      <c r="I782" s="8" t="s">
        <v>1330</v>
      </c>
      <c r="J782" s="10">
        <v>3.82</v>
      </c>
      <c r="K782" s="8" t="s">
        <v>5613</v>
      </c>
      <c r="L782" s="8" t="s">
        <v>86</v>
      </c>
      <c r="M782" s="8" t="s">
        <v>5614</v>
      </c>
      <c r="N782" s="8" t="s">
        <v>5643</v>
      </c>
      <c r="O782" s="8" t="s">
        <v>52</v>
      </c>
      <c r="P782" s="8"/>
      <c r="Q782" s="8"/>
      <c r="R782" s="8" t="s">
        <v>5644</v>
      </c>
      <c r="S782" s="8" t="s">
        <v>5645</v>
      </c>
      <c r="T782" s="11" t="str">
        <f t="shared" si="2"/>
        <v>Shawn McCabe</v>
      </c>
      <c r="U782" s="8" t="s">
        <v>80</v>
      </c>
      <c r="V782" s="8" t="s">
        <v>5646</v>
      </c>
      <c r="W782" s="8" t="s">
        <v>5647</v>
      </c>
      <c r="X782" s="8" t="s">
        <v>5620</v>
      </c>
      <c r="Y782" s="8" t="s">
        <v>60</v>
      </c>
      <c r="Z782" s="12" t="s">
        <v>5622</v>
      </c>
      <c r="AA782" s="8" t="s">
        <v>60</v>
      </c>
      <c r="AB782" s="12" t="s">
        <v>5623</v>
      </c>
      <c r="AC782" s="8" t="s">
        <v>60</v>
      </c>
      <c r="AD782" s="12" t="s">
        <v>5624</v>
      </c>
      <c r="AE782" s="8" t="s">
        <v>5625</v>
      </c>
      <c r="AF782" s="8" t="s">
        <v>5626</v>
      </c>
      <c r="AG782" s="8" t="s">
        <v>5536</v>
      </c>
      <c r="AH782" s="8" t="s">
        <v>65</v>
      </c>
      <c r="AI782" s="8" t="s">
        <v>233</v>
      </c>
      <c r="AJ782" s="8" t="s">
        <v>86</v>
      </c>
      <c r="AK782" s="13" t="s">
        <v>5627</v>
      </c>
      <c r="AL782" s="13" t="s">
        <v>2734</v>
      </c>
      <c r="AM782" s="8" t="s">
        <v>5628</v>
      </c>
      <c r="AN782" s="8" t="s">
        <v>5629</v>
      </c>
      <c r="AO782" s="13" t="s">
        <v>5630</v>
      </c>
      <c r="AP782" s="9" t="s">
        <v>5626</v>
      </c>
      <c r="AQ782" s="11">
        <v>2720.0</v>
      </c>
    </row>
    <row r="783">
      <c r="A783" s="8" t="str">
        <f t="shared" si="1"/>
        <v>Jason Sliwoski</v>
      </c>
      <c r="B783" s="8" t="s">
        <v>5610</v>
      </c>
      <c r="C783" s="8" t="s">
        <v>2369</v>
      </c>
      <c r="D783" s="9" t="s">
        <v>5522</v>
      </c>
      <c r="E783" s="8" t="s">
        <v>5611</v>
      </c>
      <c r="F783" s="8" t="s">
        <v>2136</v>
      </c>
      <c r="G783" s="8" t="s">
        <v>47</v>
      </c>
      <c r="H783" s="8" t="s">
        <v>5612</v>
      </c>
      <c r="I783" s="8" t="s">
        <v>1330</v>
      </c>
      <c r="J783" s="10">
        <v>3.82</v>
      </c>
      <c r="K783" s="8" t="s">
        <v>5613</v>
      </c>
      <c r="L783" s="8"/>
      <c r="M783" s="8" t="s">
        <v>5614</v>
      </c>
      <c r="N783" s="8" t="s">
        <v>5648</v>
      </c>
      <c r="O783" s="8" t="s">
        <v>52</v>
      </c>
      <c r="P783" s="8"/>
      <c r="Q783" s="8"/>
      <c r="R783" s="8" t="s">
        <v>1059</v>
      </c>
      <c r="S783" s="8" t="s">
        <v>5649</v>
      </c>
      <c r="T783" s="11" t="str">
        <f t="shared" si="2"/>
        <v>Jason Sliwoski</v>
      </c>
      <c r="U783" s="8" t="s">
        <v>80</v>
      </c>
      <c r="V783" s="8"/>
      <c r="W783" s="8" t="s">
        <v>5650</v>
      </c>
      <c r="X783" s="8" t="s">
        <v>5620</v>
      </c>
      <c r="Y783" s="8" t="s">
        <v>60</v>
      </c>
      <c r="Z783" s="12" t="s">
        <v>5622</v>
      </c>
      <c r="AA783" s="8" t="s">
        <v>60</v>
      </c>
      <c r="AB783" s="12" t="s">
        <v>5636</v>
      </c>
      <c r="AC783" s="8" t="s">
        <v>60</v>
      </c>
      <c r="AD783" s="12" t="s">
        <v>5624</v>
      </c>
      <c r="AE783" s="8" t="s">
        <v>5625</v>
      </c>
      <c r="AF783" s="8" t="s">
        <v>5626</v>
      </c>
      <c r="AG783" s="8" t="s">
        <v>5536</v>
      </c>
      <c r="AH783" s="8" t="s">
        <v>65</v>
      </c>
      <c r="AI783" s="8" t="s">
        <v>233</v>
      </c>
      <c r="AJ783" s="8"/>
      <c r="AK783" s="13" t="s">
        <v>5627</v>
      </c>
      <c r="AL783" s="13" t="s">
        <v>2734</v>
      </c>
      <c r="AM783" s="8" t="s">
        <v>5628</v>
      </c>
      <c r="AN783" s="8" t="s">
        <v>5629</v>
      </c>
      <c r="AO783" s="13" t="s">
        <v>5630</v>
      </c>
      <c r="AP783" s="9" t="s">
        <v>5626</v>
      </c>
      <c r="AQ783" s="11">
        <v>2720.0</v>
      </c>
    </row>
    <row r="784">
      <c r="A784" s="8" t="str">
        <f t="shared" si="1"/>
        <v>Jason Saretsky</v>
      </c>
      <c r="B784" s="8" t="s">
        <v>5651</v>
      </c>
      <c r="C784" s="8" t="s">
        <v>2257</v>
      </c>
      <c r="D784" s="9" t="s">
        <v>5522</v>
      </c>
      <c r="E784" s="8" t="s">
        <v>5652</v>
      </c>
      <c r="F784" s="8" t="s">
        <v>2136</v>
      </c>
      <c r="G784" s="8" t="s">
        <v>47</v>
      </c>
      <c r="H784" s="8" t="s">
        <v>5653</v>
      </c>
      <c r="I784" s="8" t="s">
        <v>49</v>
      </c>
      <c r="J784" s="10">
        <v>4.18</v>
      </c>
      <c r="K784" s="8" t="s">
        <v>5613</v>
      </c>
      <c r="L784" s="8" t="s">
        <v>5654</v>
      </c>
      <c r="M784" s="8" t="s">
        <v>86</v>
      </c>
      <c r="N784" s="8" t="s">
        <v>5655</v>
      </c>
      <c r="O784" s="8" t="s">
        <v>52</v>
      </c>
      <c r="P784" s="8"/>
      <c r="Q784" s="8"/>
      <c r="R784" s="8" t="s">
        <v>1059</v>
      </c>
      <c r="S784" s="8" t="s">
        <v>5656</v>
      </c>
      <c r="T784" s="11" t="str">
        <f t="shared" si="2"/>
        <v>Jason Saretsky</v>
      </c>
      <c r="U784" s="8" t="s">
        <v>2105</v>
      </c>
      <c r="V784" s="8" t="s">
        <v>5657</v>
      </c>
      <c r="W784" s="8"/>
      <c r="X784" s="8" t="s">
        <v>5658</v>
      </c>
      <c r="Y784" s="12" t="s">
        <v>5659</v>
      </c>
      <c r="Z784" s="12" t="s">
        <v>5660</v>
      </c>
      <c r="AA784" s="8" t="s">
        <v>60</v>
      </c>
      <c r="AB784" s="12" t="s">
        <v>5661</v>
      </c>
      <c r="AC784" s="12" t="s">
        <v>5662</v>
      </c>
      <c r="AD784" s="12" t="s">
        <v>5663</v>
      </c>
      <c r="AE784" s="8" t="s">
        <v>5664</v>
      </c>
      <c r="AF784" s="8" t="s">
        <v>5665</v>
      </c>
      <c r="AG784" s="8" t="s">
        <v>5536</v>
      </c>
      <c r="AH784" s="8" t="s">
        <v>352</v>
      </c>
      <c r="AI784" s="8" t="s">
        <v>233</v>
      </c>
      <c r="AJ784" s="8" t="s">
        <v>86</v>
      </c>
      <c r="AK784" s="13" t="s">
        <v>2274</v>
      </c>
      <c r="AL784" s="13" t="s">
        <v>2275</v>
      </c>
      <c r="AM784" s="8" t="s">
        <v>597</v>
      </c>
      <c r="AN784" s="8" t="s">
        <v>5666</v>
      </c>
      <c r="AO784" s="13" t="s">
        <v>5667</v>
      </c>
      <c r="AP784" s="9" t="s">
        <v>5665</v>
      </c>
      <c r="AQ784" s="11">
        <v>9915.0</v>
      </c>
    </row>
    <row r="785">
      <c r="A785" s="8" t="str">
        <f t="shared" si="1"/>
        <v>Kathy Newberry</v>
      </c>
      <c r="B785" s="8" t="s">
        <v>5651</v>
      </c>
      <c r="C785" s="8" t="s">
        <v>2257</v>
      </c>
      <c r="D785" s="9" t="s">
        <v>5522</v>
      </c>
      <c r="E785" s="8" t="s">
        <v>5652</v>
      </c>
      <c r="F785" s="8" t="s">
        <v>2136</v>
      </c>
      <c r="G785" s="8" t="s">
        <v>47</v>
      </c>
      <c r="H785" s="8" t="s">
        <v>5653</v>
      </c>
      <c r="I785" s="8" t="s">
        <v>49</v>
      </c>
      <c r="J785" s="10">
        <v>4.18</v>
      </c>
      <c r="K785" s="8" t="s">
        <v>5613</v>
      </c>
      <c r="L785" s="8" t="s">
        <v>5654</v>
      </c>
      <c r="M785" s="8" t="s">
        <v>86</v>
      </c>
      <c r="N785" s="8" t="s">
        <v>5668</v>
      </c>
      <c r="O785" s="8" t="s">
        <v>52</v>
      </c>
      <c r="P785" s="8"/>
      <c r="Q785" s="8"/>
      <c r="R785" s="8" t="s">
        <v>5669</v>
      </c>
      <c r="S785" s="8" t="s">
        <v>5670</v>
      </c>
      <c r="T785" s="11" t="str">
        <f t="shared" si="2"/>
        <v>Kathy Newberry</v>
      </c>
      <c r="U785" s="8" t="s">
        <v>149</v>
      </c>
      <c r="V785" s="8"/>
      <c r="W785" s="8"/>
      <c r="X785" s="8" t="s">
        <v>5658</v>
      </c>
      <c r="Y785" s="8" t="s">
        <v>60</v>
      </c>
      <c r="Z785" s="12" t="s">
        <v>5660</v>
      </c>
      <c r="AA785" s="8" t="s">
        <v>60</v>
      </c>
      <c r="AB785" s="12" t="s">
        <v>5661</v>
      </c>
      <c r="AC785" s="8" t="s">
        <v>60</v>
      </c>
      <c r="AD785" s="12" t="s">
        <v>5663</v>
      </c>
      <c r="AE785" s="8" t="s">
        <v>5664</v>
      </c>
      <c r="AF785" s="8" t="s">
        <v>5665</v>
      </c>
      <c r="AG785" s="8" t="s">
        <v>5536</v>
      </c>
      <c r="AH785" s="8" t="s">
        <v>352</v>
      </c>
      <c r="AI785" s="8" t="s">
        <v>233</v>
      </c>
      <c r="AJ785" s="8" t="s">
        <v>86</v>
      </c>
      <c r="AK785" s="13" t="s">
        <v>2274</v>
      </c>
      <c r="AL785" s="13" t="s">
        <v>2275</v>
      </c>
      <c r="AM785" s="8" t="s">
        <v>597</v>
      </c>
      <c r="AN785" s="8" t="s">
        <v>5666</v>
      </c>
      <c r="AO785" s="13" t="s">
        <v>5667</v>
      </c>
      <c r="AP785" s="15" t="s">
        <v>5665</v>
      </c>
      <c r="AQ785" s="11">
        <v>9915.0</v>
      </c>
    </row>
    <row r="786">
      <c r="A786" s="8" t="str">
        <f t="shared" si="1"/>
        <v>Marc Mangiacotti</v>
      </c>
      <c r="B786" s="8" t="s">
        <v>5651</v>
      </c>
      <c r="C786" s="8" t="s">
        <v>2257</v>
      </c>
      <c r="D786" s="9" t="s">
        <v>5522</v>
      </c>
      <c r="E786" s="8" t="s">
        <v>5652</v>
      </c>
      <c r="F786" s="8" t="s">
        <v>2136</v>
      </c>
      <c r="G786" s="8" t="s">
        <v>47</v>
      </c>
      <c r="H786" s="8" t="s">
        <v>5653</v>
      </c>
      <c r="I786" s="8" t="s">
        <v>49</v>
      </c>
      <c r="J786" s="10">
        <v>4.18</v>
      </c>
      <c r="K786" s="8" t="s">
        <v>5613</v>
      </c>
      <c r="L786" s="8" t="s">
        <v>5654</v>
      </c>
      <c r="M786" s="8" t="s">
        <v>86</v>
      </c>
      <c r="N786" s="8" t="s">
        <v>5671</v>
      </c>
      <c r="O786" s="8" t="s">
        <v>52</v>
      </c>
      <c r="P786" s="8"/>
      <c r="Q786" s="8"/>
      <c r="R786" s="8" t="s">
        <v>309</v>
      </c>
      <c r="S786" s="8" t="s">
        <v>5672</v>
      </c>
      <c r="T786" s="11" t="str">
        <f t="shared" si="2"/>
        <v>Marc Mangiacotti</v>
      </c>
      <c r="U786" s="8" t="s">
        <v>5673</v>
      </c>
      <c r="V786" s="8" t="s">
        <v>5674</v>
      </c>
      <c r="W786" s="8" t="s">
        <v>5675</v>
      </c>
      <c r="X786" s="8" t="s">
        <v>5658</v>
      </c>
      <c r="Y786" s="12" t="s">
        <v>5676</v>
      </c>
      <c r="Z786" s="12" t="s">
        <v>5660</v>
      </c>
      <c r="AA786" s="12" t="s">
        <v>5677</v>
      </c>
      <c r="AB786" s="12" t="s">
        <v>5661</v>
      </c>
      <c r="AC786" s="12" t="s">
        <v>5678</v>
      </c>
      <c r="AD786" s="12" t="s">
        <v>5663</v>
      </c>
      <c r="AE786" s="8" t="s">
        <v>5664</v>
      </c>
      <c r="AF786" s="8" t="s">
        <v>5665</v>
      </c>
      <c r="AG786" s="8" t="s">
        <v>5536</v>
      </c>
      <c r="AH786" s="8" t="s">
        <v>352</v>
      </c>
      <c r="AI786" s="8" t="s">
        <v>233</v>
      </c>
      <c r="AJ786" s="8" t="s">
        <v>86</v>
      </c>
      <c r="AK786" s="13" t="s">
        <v>2274</v>
      </c>
      <c r="AL786" s="13" t="s">
        <v>2275</v>
      </c>
      <c r="AM786" s="8" t="s">
        <v>597</v>
      </c>
      <c r="AN786" s="8" t="s">
        <v>5666</v>
      </c>
      <c r="AO786" s="13" t="s">
        <v>5667</v>
      </c>
      <c r="AP786" s="9" t="s">
        <v>5665</v>
      </c>
      <c r="AQ786" s="11">
        <v>9915.0</v>
      </c>
    </row>
    <row r="787">
      <c r="A787" s="8" t="str">
        <f t="shared" si="1"/>
        <v>Alex Gibby</v>
      </c>
      <c r="B787" s="8" t="s">
        <v>5651</v>
      </c>
      <c r="C787" s="8" t="s">
        <v>2257</v>
      </c>
      <c r="D787" s="9" t="s">
        <v>5522</v>
      </c>
      <c r="E787" s="8" t="s">
        <v>5652</v>
      </c>
      <c r="F787" s="8" t="s">
        <v>2136</v>
      </c>
      <c r="G787" s="8" t="s">
        <v>47</v>
      </c>
      <c r="H787" s="8" t="s">
        <v>5653</v>
      </c>
      <c r="I787" s="8" t="s">
        <v>49</v>
      </c>
      <c r="J787" s="10">
        <v>4.18</v>
      </c>
      <c r="K787" s="8" t="s">
        <v>5613</v>
      </c>
      <c r="L787" s="8" t="s">
        <v>5654</v>
      </c>
      <c r="M787" s="8" t="s">
        <v>86</v>
      </c>
      <c r="N787" s="8" t="s">
        <v>5679</v>
      </c>
      <c r="O787" s="8" t="s">
        <v>52</v>
      </c>
      <c r="P787" s="8"/>
      <c r="Q787" s="8"/>
      <c r="R787" s="8" t="s">
        <v>766</v>
      </c>
      <c r="S787" s="8" t="s">
        <v>5680</v>
      </c>
      <c r="T787" s="11" t="str">
        <f t="shared" si="2"/>
        <v>Alex Gibby</v>
      </c>
      <c r="U787" s="8" t="s">
        <v>5445</v>
      </c>
      <c r="V787" s="8" t="s">
        <v>5681</v>
      </c>
      <c r="W787" s="8"/>
      <c r="X787" s="8" t="s">
        <v>5658</v>
      </c>
      <c r="Y787" s="12" t="s">
        <v>5682</v>
      </c>
      <c r="Z787" s="12" t="s">
        <v>5660</v>
      </c>
      <c r="AA787" s="12" t="s">
        <v>5683</v>
      </c>
      <c r="AB787" s="12" t="s">
        <v>5661</v>
      </c>
      <c r="AC787" s="12" t="s">
        <v>5684</v>
      </c>
      <c r="AD787" s="12" t="s">
        <v>5663</v>
      </c>
      <c r="AE787" s="8" t="s">
        <v>5664</v>
      </c>
      <c r="AF787" s="8" t="s">
        <v>5665</v>
      </c>
      <c r="AG787" s="8" t="s">
        <v>5536</v>
      </c>
      <c r="AH787" s="8" t="s">
        <v>352</v>
      </c>
      <c r="AI787" s="8" t="s">
        <v>233</v>
      </c>
      <c r="AJ787" s="8" t="s">
        <v>86</v>
      </c>
      <c r="AK787" s="13" t="s">
        <v>2274</v>
      </c>
      <c r="AL787" s="13" t="s">
        <v>2275</v>
      </c>
      <c r="AM787" s="8" t="s">
        <v>597</v>
      </c>
      <c r="AN787" s="8" t="s">
        <v>5666</v>
      </c>
      <c r="AO787" s="13" t="s">
        <v>5667</v>
      </c>
      <c r="AP787" s="9" t="s">
        <v>5665</v>
      </c>
      <c r="AQ787" s="11">
        <v>9915.0</v>
      </c>
    </row>
    <row r="788">
      <c r="A788" s="8" t="str">
        <f t="shared" si="1"/>
        <v>Brenner Abbott</v>
      </c>
      <c r="B788" s="8" t="s">
        <v>5651</v>
      </c>
      <c r="C788" s="8" t="s">
        <v>2257</v>
      </c>
      <c r="D788" s="9" t="s">
        <v>5522</v>
      </c>
      <c r="E788" s="8" t="s">
        <v>5652</v>
      </c>
      <c r="F788" s="8" t="s">
        <v>2136</v>
      </c>
      <c r="G788" s="8" t="s">
        <v>47</v>
      </c>
      <c r="H788" s="8" t="s">
        <v>5653</v>
      </c>
      <c r="I788" s="8" t="s">
        <v>49</v>
      </c>
      <c r="J788" s="10">
        <v>4.18</v>
      </c>
      <c r="K788" s="8" t="s">
        <v>5613</v>
      </c>
      <c r="L788" s="8" t="s">
        <v>5654</v>
      </c>
      <c r="M788" s="8" t="s">
        <v>86</v>
      </c>
      <c r="N788" s="8" t="s">
        <v>5685</v>
      </c>
      <c r="O788" s="8" t="s">
        <v>52</v>
      </c>
      <c r="P788" s="8"/>
      <c r="Q788" s="8"/>
      <c r="R788" s="8" t="s">
        <v>5686</v>
      </c>
      <c r="S788" s="8" t="s">
        <v>5687</v>
      </c>
      <c r="T788" s="11" t="str">
        <f t="shared" si="2"/>
        <v>Brenner Abbott</v>
      </c>
      <c r="U788" s="8" t="s">
        <v>5688</v>
      </c>
      <c r="V788" s="8" t="s">
        <v>5689</v>
      </c>
      <c r="W788" s="8" t="s">
        <v>5690</v>
      </c>
      <c r="X788" s="8" t="s">
        <v>5658</v>
      </c>
      <c r="Y788" s="8" t="s">
        <v>60</v>
      </c>
      <c r="Z788" s="12" t="s">
        <v>5660</v>
      </c>
      <c r="AA788" s="12" t="s">
        <v>5691</v>
      </c>
      <c r="AB788" s="12" t="s">
        <v>5661</v>
      </c>
      <c r="AC788" s="8" t="s">
        <v>60</v>
      </c>
      <c r="AD788" s="12" t="s">
        <v>5663</v>
      </c>
      <c r="AE788" s="8" t="s">
        <v>5664</v>
      </c>
      <c r="AF788" s="8" t="s">
        <v>5665</v>
      </c>
      <c r="AG788" s="8" t="s">
        <v>5536</v>
      </c>
      <c r="AH788" s="8" t="s">
        <v>352</v>
      </c>
      <c r="AI788" s="8" t="s">
        <v>233</v>
      </c>
      <c r="AJ788" s="8" t="s">
        <v>86</v>
      </c>
      <c r="AK788" s="13" t="s">
        <v>2274</v>
      </c>
      <c r="AL788" s="13" t="s">
        <v>2275</v>
      </c>
      <c r="AM788" s="8" t="s">
        <v>597</v>
      </c>
      <c r="AN788" s="8" t="s">
        <v>5666</v>
      </c>
      <c r="AO788" s="13" t="s">
        <v>5667</v>
      </c>
      <c r="AP788" s="9" t="s">
        <v>5665</v>
      </c>
      <c r="AQ788" s="11">
        <v>9915.0</v>
      </c>
    </row>
    <row r="789">
      <c r="A789" s="8" t="str">
        <f t="shared" si="1"/>
        <v>Fletcher Brooks</v>
      </c>
      <c r="B789" s="8" t="s">
        <v>5651</v>
      </c>
      <c r="C789" s="8" t="s">
        <v>2257</v>
      </c>
      <c r="D789" s="9" t="s">
        <v>5522</v>
      </c>
      <c r="E789" s="8" t="s">
        <v>5652</v>
      </c>
      <c r="F789" s="8" t="s">
        <v>2136</v>
      </c>
      <c r="G789" s="8" t="s">
        <v>47</v>
      </c>
      <c r="H789" s="8" t="s">
        <v>5653</v>
      </c>
      <c r="I789" s="8" t="s">
        <v>49</v>
      </c>
      <c r="J789" s="10">
        <v>4.18</v>
      </c>
      <c r="K789" s="8" t="s">
        <v>5613</v>
      </c>
      <c r="L789" s="8" t="s">
        <v>5654</v>
      </c>
      <c r="M789" s="8" t="s">
        <v>86</v>
      </c>
      <c r="N789" s="8" t="s">
        <v>5692</v>
      </c>
      <c r="O789" s="8" t="s">
        <v>52</v>
      </c>
      <c r="P789" s="8"/>
      <c r="Q789" s="8"/>
      <c r="R789" s="8" t="s">
        <v>5145</v>
      </c>
      <c r="S789" s="8" t="s">
        <v>2983</v>
      </c>
      <c r="T789" s="11" t="str">
        <f t="shared" si="2"/>
        <v>Fletcher Brooks</v>
      </c>
      <c r="U789" s="8" t="s">
        <v>160</v>
      </c>
      <c r="V789" s="8" t="s">
        <v>5693</v>
      </c>
      <c r="W789" s="8" t="s">
        <v>5694</v>
      </c>
      <c r="X789" s="8" t="s">
        <v>5658</v>
      </c>
      <c r="Y789" s="8" t="s">
        <v>60</v>
      </c>
      <c r="Z789" s="12" t="s">
        <v>5660</v>
      </c>
      <c r="AA789" s="8" t="s">
        <v>60</v>
      </c>
      <c r="AB789" s="12" t="s">
        <v>5661</v>
      </c>
      <c r="AC789" s="8" t="s">
        <v>60</v>
      </c>
      <c r="AD789" s="12" t="s">
        <v>5663</v>
      </c>
      <c r="AE789" s="8" t="s">
        <v>5664</v>
      </c>
      <c r="AF789" s="8" t="s">
        <v>5665</v>
      </c>
      <c r="AG789" s="8" t="s">
        <v>5536</v>
      </c>
      <c r="AH789" s="8" t="s">
        <v>352</v>
      </c>
      <c r="AI789" s="8" t="s">
        <v>233</v>
      </c>
      <c r="AJ789" s="8" t="s">
        <v>86</v>
      </c>
      <c r="AK789" s="13" t="s">
        <v>2274</v>
      </c>
      <c r="AL789" s="13" t="s">
        <v>2275</v>
      </c>
      <c r="AM789" s="8" t="s">
        <v>597</v>
      </c>
      <c r="AN789" s="8" t="s">
        <v>5666</v>
      </c>
      <c r="AO789" s="13" t="s">
        <v>5667</v>
      </c>
      <c r="AP789" s="15" t="s">
        <v>5665</v>
      </c>
      <c r="AQ789" s="11">
        <v>9915.0</v>
      </c>
    </row>
    <row r="790">
      <c r="A790" s="8" t="str">
        <f t="shared" si="1"/>
        <v>Kaaron Conwright</v>
      </c>
      <c r="B790" s="8" t="s">
        <v>5651</v>
      </c>
      <c r="C790" s="8" t="s">
        <v>2257</v>
      </c>
      <c r="D790" s="9" t="s">
        <v>5522</v>
      </c>
      <c r="E790" s="8" t="s">
        <v>5652</v>
      </c>
      <c r="F790" s="8" t="s">
        <v>2136</v>
      </c>
      <c r="G790" s="8" t="s">
        <v>47</v>
      </c>
      <c r="H790" s="8" t="s">
        <v>5653</v>
      </c>
      <c r="I790" s="8" t="s">
        <v>49</v>
      </c>
      <c r="J790" s="10">
        <v>4.18</v>
      </c>
      <c r="K790" s="8" t="s">
        <v>5613</v>
      </c>
      <c r="L790" s="8" t="s">
        <v>5654</v>
      </c>
      <c r="M790" s="8" t="s">
        <v>86</v>
      </c>
      <c r="N790" s="8" t="s">
        <v>5695</v>
      </c>
      <c r="O790" s="8" t="s">
        <v>52</v>
      </c>
      <c r="P790" s="8"/>
      <c r="Q790" s="8"/>
      <c r="R790" s="8" t="s">
        <v>5696</v>
      </c>
      <c r="S790" s="8" t="s">
        <v>5697</v>
      </c>
      <c r="T790" s="11" t="str">
        <f t="shared" si="2"/>
        <v>Kaaron Conwright</v>
      </c>
      <c r="U790" s="8" t="s">
        <v>434</v>
      </c>
      <c r="V790" s="8" t="s">
        <v>5698</v>
      </c>
      <c r="W790" s="8" t="s">
        <v>5699</v>
      </c>
      <c r="X790" s="8" t="s">
        <v>5658</v>
      </c>
      <c r="Y790" s="8" t="s">
        <v>60</v>
      </c>
      <c r="Z790" s="12" t="s">
        <v>5660</v>
      </c>
      <c r="AA790" s="8" t="s">
        <v>60</v>
      </c>
      <c r="AB790" s="12" t="s">
        <v>5661</v>
      </c>
      <c r="AC790" s="8" t="s">
        <v>60</v>
      </c>
      <c r="AD790" s="12" t="s">
        <v>5663</v>
      </c>
      <c r="AE790" s="8" t="s">
        <v>5664</v>
      </c>
      <c r="AF790" s="8" t="s">
        <v>5665</v>
      </c>
      <c r="AG790" s="8" t="s">
        <v>5536</v>
      </c>
      <c r="AH790" s="8" t="s">
        <v>352</v>
      </c>
      <c r="AI790" s="8" t="s">
        <v>233</v>
      </c>
      <c r="AJ790" s="8" t="s">
        <v>86</v>
      </c>
      <c r="AK790" s="13" t="s">
        <v>2274</v>
      </c>
      <c r="AL790" s="13" t="s">
        <v>2275</v>
      </c>
      <c r="AM790" s="8" t="s">
        <v>597</v>
      </c>
      <c r="AN790" s="8" t="s">
        <v>5666</v>
      </c>
      <c r="AO790" s="13" t="s">
        <v>5667</v>
      </c>
      <c r="AP790" s="15" t="s">
        <v>5665</v>
      </c>
      <c r="AQ790" s="11">
        <v>9915.0</v>
      </c>
    </row>
    <row r="791">
      <c r="A791" s="8" t="str">
        <f t="shared" si="1"/>
        <v>Judy Pendergast</v>
      </c>
      <c r="B791" s="8" t="s">
        <v>5651</v>
      </c>
      <c r="C791" s="8" t="s">
        <v>2257</v>
      </c>
      <c r="D791" s="9" t="s">
        <v>5522</v>
      </c>
      <c r="E791" s="8" t="s">
        <v>5652</v>
      </c>
      <c r="F791" s="8" t="s">
        <v>2136</v>
      </c>
      <c r="G791" s="8" t="s">
        <v>47</v>
      </c>
      <c r="H791" s="8" t="s">
        <v>5653</v>
      </c>
      <c r="I791" s="8" t="s">
        <v>49</v>
      </c>
      <c r="J791" s="10">
        <v>4.18</v>
      </c>
      <c r="K791" s="8" t="s">
        <v>5613</v>
      </c>
      <c r="L791" s="8" t="s">
        <v>5654</v>
      </c>
      <c r="M791" s="8"/>
      <c r="N791" s="8" t="s">
        <v>5700</v>
      </c>
      <c r="O791" s="8" t="s">
        <v>52</v>
      </c>
      <c r="P791" s="8"/>
      <c r="Q791" s="8"/>
      <c r="R791" s="8" t="s">
        <v>5701</v>
      </c>
      <c r="S791" s="8" t="s">
        <v>5702</v>
      </c>
      <c r="T791" s="11" t="str">
        <f t="shared" si="2"/>
        <v>Judy Pendergast</v>
      </c>
      <c r="U791" s="8" t="s">
        <v>2035</v>
      </c>
      <c r="V791" s="8"/>
      <c r="W791" s="8"/>
      <c r="X791" s="8" t="s">
        <v>5658</v>
      </c>
      <c r="Y791" s="8" t="s">
        <v>60</v>
      </c>
      <c r="Z791" s="12" t="s">
        <v>5660</v>
      </c>
      <c r="AA791" s="8" t="s">
        <v>60</v>
      </c>
      <c r="AB791" s="12" t="s">
        <v>5661</v>
      </c>
      <c r="AC791" s="12" t="s">
        <v>5703</v>
      </c>
      <c r="AD791" s="12" t="s">
        <v>5663</v>
      </c>
      <c r="AE791" s="8" t="s">
        <v>5664</v>
      </c>
      <c r="AF791" s="8" t="s">
        <v>5665</v>
      </c>
      <c r="AG791" s="8" t="s">
        <v>5536</v>
      </c>
      <c r="AH791" s="8" t="s">
        <v>352</v>
      </c>
      <c r="AI791" s="8" t="s">
        <v>233</v>
      </c>
      <c r="AJ791" s="8"/>
      <c r="AK791" s="8" t="s">
        <v>2274</v>
      </c>
      <c r="AL791" s="8" t="s">
        <v>2275</v>
      </c>
      <c r="AM791" s="8" t="s">
        <v>597</v>
      </c>
      <c r="AN791" s="8" t="s">
        <v>5666</v>
      </c>
      <c r="AO791" s="8" t="s">
        <v>5667</v>
      </c>
      <c r="AP791" s="8" t="s">
        <v>5665</v>
      </c>
      <c r="AQ791" s="11">
        <v>9915.0</v>
      </c>
    </row>
    <row r="792">
      <c r="A792" s="8" t="str">
        <f t="shared" si="1"/>
        <v>AC Chris has been removed. </v>
      </c>
      <c r="B792" s="8" t="s">
        <v>5651</v>
      </c>
      <c r="C792" s="8" t="s">
        <v>2257</v>
      </c>
      <c r="D792" s="9" t="s">
        <v>5522</v>
      </c>
      <c r="E792" s="8" t="s">
        <v>5652</v>
      </c>
      <c r="F792" s="8" t="s">
        <v>2136</v>
      </c>
      <c r="G792" s="8" t="s">
        <v>47</v>
      </c>
      <c r="H792" s="8" t="s">
        <v>5653</v>
      </c>
      <c r="I792" s="8" t="s">
        <v>49</v>
      </c>
      <c r="J792" s="10">
        <v>4.18</v>
      </c>
      <c r="K792" s="8" t="s">
        <v>5613</v>
      </c>
      <c r="L792" s="8" t="s">
        <v>5654</v>
      </c>
      <c r="M792" s="8" t="s">
        <v>86</v>
      </c>
      <c r="N792" s="8" t="s">
        <v>5704</v>
      </c>
      <c r="O792" s="8" t="s">
        <v>52</v>
      </c>
      <c r="P792" s="8"/>
      <c r="Q792" s="8" t="s">
        <v>277</v>
      </c>
      <c r="R792" s="8" t="s">
        <v>5705</v>
      </c>
      <c r="S792" s="8"/>
      <c r="T792" s="11" t="str">
        <f t="shared" si="2"/>
        <v>AC Chris has been removed. </v>
      </c>
      <c r="U792" s="8"/>
      <c r="V792" s="8"/>
      <c r="W792" s="8" t="s">
        <v>86</v>
      </c>
      <c r="X792" s="8" t="s">
        <v>5658</v>
      </c>
      <c r="Y792" s="8" t="s">
        <v>60</v>
      </c>
      <c r="Z792" s="12" t="s">
        <v>5660</v>
      </c>
      <c r="AA792" s="8" t="s">
        <v>60</v>
      </c>
      <c r="AB792" s="12" t="s">
        <v>5661</v>
      </c>
      <c r="AC792" s="8" t="s">
        <v>60</v>
      </c>
      <c r="AD792" s="12" t="s">
        <v>5663</v>
      </c>
      <c r="AE792" s="8" t="s">
        <v>5664</v>
      </c>
      <c r="AF792" s="8" t="s">
        <v>5665</v>
      </c>
      <c r="AG792" s="8" t="s">
        <v>5536</v>
      </c>
      <c r="AH792" s="8" t="s">
        <v>352</v>
      </c>
      <c r="AI792" s="8" t="s">
        <v>233</v>
      </c>
      <c r="AJ792" s="8" t="s">
        <v>86</v>
      </c>
      <c r="AK792" s="8" t="s">
        <v>2274</v>
      </c>
      <c r="AL792" s="8" t="s">
        <v>2275</v>
      </c>
      <c r="AM792" s="8" t="s">
        <v>597</v>
      </c>
      <c r="AN792" s="8" t="s">
        <v>5666</v>
      </c>
      <c r="AO792" s="8" t="s">
        <v>5667</v>
      </c>
      <c r="AP792" s="29" t="s">
        <v>5665</v>
      </c>
      <c r="AQ792" s="11">
        <v>9915.0</v>
      </c>
    </row>
    <row r="793">
      <c r="A793" s="8" t="str">
        <f t="shared" si="1"/>
        <v>Ashley Craig</v>
      </c>
      <c r="B793" s="8" t="s">
        <v>5706</v>
      </c>
      <c r="C793" s="8" t="s">
        <v>2172</v>
      </c>
      <c r="D793" s="9" t="s">
        <v>5522</v>
      </c>
      <c r="E793" s="8" t="s">
        <v>5707</v>
      </c>
      <c r="F793" s="8" t="s">
        <v>2136</v>
      </c>
      <c r="G793" s="8" t="s">
        <v>47</v>
      </c>
      <c r="H793" s="8" t="s">
        <v>5708</v>
      </c>
      <c r="I793" s="8" t="s">
        <v>1330</v>
      </c>
      <c r="J793" s="10">
        <v>3.17</v>
      </c>
      <c r="K793" s="8" t="s">
        <v>5709</v>
      </c>
      <c r="L793" s="8"/>
      <c r="M793" s="8"/>
      <c r="N793" s="8" t="s">
        <v>5710</v>
      </c>
      <c r="O793" s="8" t="s">
        <v>52</v>
      </c>
      <c r="P793" s="8"/>
      <c r="Q793" s="8"/>
      <c r="R793" s="8" t="s">
        <v>5711</v>
      </c>
      <c r="S793" s="8" t="s">
        <v>2940</v>
      </c>
      <c r="T793" s="11" t="str">
        <f t="shared" si="2"/>
        <v>Ashley Craig</v>
      </c>
      <c r="U793" s="8" t="s">
        <v>469</v>
      </c>
      <c r="V793" s="8" t="s">
        <v>5712</v>
      </c>
      <c r="W793" s="8"/>
      <c r="X793" s="8" t="s">
        <v>5713</v>
      </c>
      <c r="Y793" s="8" t="s">
        <v>60</v>
      </c>
      <c r="Z793" s="12" t="s">
        <v>5714</v>
      </c>
      <c r="AA793" s="8" t="s">
        <v>60</v>
      </c>
      <c r="AB793" s="12" t="s">
        <v>5715</v>
      </c>
      <c r="AC793" s="8" t="s">
        <v>60</v>
      </c>
      <c r="AD793" s="12" t="s">
        <v>5716</v>
      </c>
      <c r="AE793" s="12" t="s">
        <v>5717</v>
      </c>
      <c r="AF793" s="8" t="s">
        <v>5718</v>
      </c>
      <c r="AG793" s="8" t="s">
        <v>5536</v>
      </c>
      <c r="AH793" s="8" t="s">
        <v>232</v>
      </c>
      <c r="AI793" s="8" t="s">
        <v>233</v>
      </c>
      <c r="AJ793" s="8"/>
      <c r="AK793" s="8"/>
      <c r="AL793" s="8"/>
      <c r="AM793" s="8" t="s">
        <v>137</v>
      </c>
      <c r="AN793" s="8" t="s">
        <v>5719</v>
      </c>
      <c r="AO793" s="13" t="s">
        <v>5720</v>
      </c>
      <c r="AP793" s="9" t="s">
        <v>5718</v>
      </c>
      <c r="AQ793" s="11">
        <v>3433.0</v>
      </c>
    </row>
    <row r="794">
      <c r="A794" s="8" t="str">
        <f t="shared" si="1"/>
        <v>Mark Connolly</v>
      </c>
      <c r="B794" s="8" t="s">
        <v>5706</v>
      </c>
      <c r="C794" s="8" t="s">
        <v>2172</v>
      </c>
      <c r="D794" s="9" t="s">
        <v>5522</v>
      </c>
      <c r="E794" s="8" t="s">
        <v>5707</v>
      </c>
      <c r="F794" s="8" t="s">
        <v>2136</v>
      </c>
      <c r="G794" s="8" t="s">
        <v>47</v>
      </c>
      <c r="H794" s="8" t="s">
        <v>5708</v>
      </c>
      <c r="I794" s="8" t="s">
        <v>1330</v>
      </c>
      <c r="J794" s="10">
        <v>3.17</v>
      </c>
      <c r="K794" s="8" t="s">
        <v>5709</v>
      </c>
      <c r="L794" s="8" t="s">
        <v>86</v>
      </c>
      <c r="M794" s="8" t="s">
        <v>86</v>
      </c>
      <c r="N794" s="8" t="s">
        <v>5721</v>
      </c>
      <c r="O794" s="8" t="s">
        <v>52</v>
      </c>
      <c r="P794" s="8"/>
      <c r="Q794" s="8"/>
      <c r="R794" s="8" t="s">
        <v>3210</v>
      </c>
      <c r="S794" s="8" t="s">
        <v>5722</v>
      </c>
      <c r="T794" s="11" t="str">
        <f t="shared" si="2"/>
        <v>Mark Connolly</v>
      </c>
      <c r="U794" s="8" t="s">
        <v>55</v>
      </c>
      <c r="V794" s="8" t="s">
        <v>5723</v>
      </c>
      <c r="W794" s="8" t="s">
        <v>5724</v>
      </c>
      <c r="X794" s="8" t="s">
        <v>5713</v>
      </c>
      <c r="Y794" s="8" t="s">
        <v>60</v>
      </c>
      <c r="Z794" s="12" t="s">
        <v>5714</v>
      </c>
      <c r="AA794" s="12" t="s">
        <v>5725</v>
      </c>
      <c r="AB794" s="12" t="s">
        <v>5715</v>
      </c>
      <c r="AC794" s="8" t="s">
        <v>60</v>
      </c>
      <c r="AD794" s="12" t="s">
        <v>5716</v>
      </c>
      <c r="AE794" s="12" t="s">
        <v>5717</v>
      </c>
      <c r="AF794" s="8" t="s">
        <v>5718</v>
      </c>
      <c r="AG794" s="8" t="s">
        <v>5536</v>
      </c>
      <c r="AH794" s="8" t="s">
        <v>232</v>
      </c>
      <c r="AI794" s="8" t="s">
        <v>233</v>
      </c>
      <c r="AJ794" s="8" t="s">
        <v>86</v>
      </c>
      <c r="AK794" s="8"/>
      <c r="AL794" s="8"/>
      <c r="AM794" s="8" t="s">
        <v>137</v>
      </c>
      <c r="AN794" s="8" t="s">
        <v>5719</v>
      </c>
      <c r="AO794" s="13" t="s">
        <v>5720</v>
      </c>
      <c r="AP794" s="9" t="s">
        <v>5718</v>
      </c>
      <c r="AQ794" s="11">
        <v>3433.0</v>
      </c>
    </row>
    <row r="795">
      <c r="A795" s="8" t="str">
        <f t="shared" si="1"/>
        <v>Kat Lewis</v>
      </c>
      <c r="B795" s="8" t="s">
        <v>5706</v>
      </c>
      <c r="C795" s="8" t="s">
        <v>2172</v>
      </c>
      <c r="D795" s="9" t="s">
        <v>5522</v>
      </c>
      <c r="E795" s="8" t="s">
        <v>5707</v>
      </c>
      <c r="F795" s="8" t="s">
        <v>2136</v>
      </c>
      <c r="G795" s="8" t="s">
        <v>47</v>
      </c>
      <c r="H795" s="8" t="s">
        <v>5708</v>
      </c>
      <c r="I795" s="8" t="s">
        <v>1330</v>
      </c>
      <c r="J795" s="10">
        <v>3.17</v>
      </c>
      <c r="K795" s="8" t="s">
        <v>5709</v>
      </c>
      <c r="L795" s="8" t="s">
        <v>86</v>
      </c>
      <c r="M795" s="8" t="s">
        <v>86</v>
      </c>
      <c r="N795" s="8" t="s">
        <v>5726</v>
      </c>
      <c r="O795" s="8" t="s">
        <v>52</v>
      </c>
      <c r="P795" s="8"/>
      <c r="Q795" s="8"/>
      <c r="R795" s="8" t="s">
        <v>5727</v>
      </c>
      <c r="S795" s="8" t="s">
        <v>5728</v>
      </c>
      <c r="T795" s="11" t="str">
        <f t="shared" si="2"/>
        <v>Kat Lewis</v>
      </c>
      <c r="U795" s="8" t="s">
        <v>76</v>
      </c>
      <c r="V795" s="8" t="s">
        <v>86</v>
      </c>
      <c r="W795" s="8" t="s">
        <v>86</v>
      </c>
      <c r="X795" s="8" t="s">
        <v>5713</v>
      </c>
      <c r="Y795" s="8" t="s">
        <v>60</v>
      </c>
      <c r="Z795" s="12" t="s">
        <v>5714</v>
      </c>
      <c r="AA795" s="8" t="s">
        <v>60</v>
      </c>
      <c r="AB795" s="12" t="s">
        <v>5715</v>
      </c>
      <c r="AC795" s="8" t="s">
        <v>60</v>
      </c>
      <c r="AD795" s="12" t="s">
        <v>5716</v>
      </c>
      <c r="AE795" s="8" t="s">
        <v>5717</v>
      </c>
      <c r="AF795" s="8" t="s">
        <v>5718</v>
      </c>
      <c r="AG795" s="8" t="s">
        <v>5536</v>
      </c>
      <c r="AH795" s="8" t="s">
        <v>232</v>
      </c>
      <c r="AI795" s="8" t="s">
        <v>233</v>
      </c>
      <c r="AJ795" s="8" t="s">
        <v>86</v>
      </c>
      <c r="AK795" s="8" t="s">
        <v>86</v>
      </c>
      <c r="AL795" s="8" t="s">
        <v>86</v>
      </c>
      <c r="AM795" s="8" t="s">
        <v>137</v>
      </c>
      <c r="AN795" s="8" t="s">
        <v>422</v>
      </c>
      <c r="AO795" s="8" t="s">
        <v>5720</v>
      </c>
      <c r="AP795" s="8" t="s">
        <v>5718</v>
      </c>
      <c r="AQ795" s="11">
        <v>3433.0</v>
      </c>
    </row>
    <row r="796">
      <c r="A796" s="8" t="str">
        <f t="shared" si="1"/>
        <v>Abby Martin</v>
      </c>
      <c r="B796" s="8" t="s">
        <v>5706</v>
      </c>
      <c r="C796" s="8" t="s">
        <v>2172</v>
      </c>
      <c r="D796" s="9" t="s">
        <v>5522</v>
      </c>
      <c r="E796" s="8" t="s">
        <v>5707</v>
      </c>
      <c r="F796" s="8" t="s">
        <v>2136</v>
      </c>
      <c r="G796" s="8" t="s">
        <v>47</v>
      </c>
      <c r="H796" s="8" t="s">
        <v>5708</v>
      </c>
      <c r="I796" s="8" t="s">
        <v>1330</v>
      </c>
      <c r="J796" s="10">
        <v>3.17</v>
      </c>
      <c r="K796" s="8" t="s">
        <v>5709</v>
      </c>
      <c r="L796" s="8" t="s">
        <v>86</v>
      </c>
      <c r="M796" s="8" t="s">
        <v>86</v>
      </c>
      <c r="N796" s="8" t="s">
        <v>5729</v>
      </c>
      <c r="O796" s="8" t="s">
        <v>52</v>
      </c>
      <c r="P796" s="8"/>
      <c r="Q796" s="8"/>
      <c r="R796" s="8" t="s">
        <v>5730</v>
      </c>
      <c r="S796" s="8" t="s">
        <v>922</v>
      </c>
      <c r="T796" s="11" t="str">
        <f t="shared" si="2"/>
        <v>Abby Martin</v>
      </c>
      <c r="U796" s="8" t="s">
        <v>76</v>
      </c>
      <c r="V796" s="8" t="s">
        <v>86</v>
      </c>
      <c r="W796" s="8" t="s">
        <v>86</v>
      </c>
      <c r="X796" s="8" t="s">
        <v>5713</v>
      </c>
      <c r="Y796" s="8" t="s">
        <v>60</v>
      </c>
      <c r="Z796" s="12" t="s">
        <v>5714</v>
      </c>
      <c r="AA796" s="8" t="s">
        <v>60</v>
      </c>
      <c r="AB796" s="12" t="s">
        <v>5715</v>
      </c>
      <c r="AC796" s="8" t="s">
        <v>60</v>
      </c>
      <c r="AD796" s="12" t="s">
        <v>5716</v>
      </c>
      <c r="AE796" s="8" t="s">
        <v>5717</v>
      </c>
      <c r="AF796" s="8" t="s">
        <v>5718</v>
      </c>
      <c r="AG796" s="8" t="s">
        <v>5536</v>
      </c>
      <c r="AH796" s="8" t="s">
        <v>232</v>
      </c>
      <c r="AI796" s="8" t="s">
        <v>233</v>
      </c>
      <c r="AJ796" s="8" t="s">
        <v>86</v>
      </c>
      <c r="AK796" s="8" t="s">
        <v>86</v>
      </c>
      <c r="AL796" s="8" t="s">
        <v>86</v>
      </c>
      <c r="AM796" s="8" t="s">
        <v>137</v>
      </c>
      <c r="AN796" s="8" t="s">
        <v>422</v>
      </c>
      <c r="AO796" s="8" t="s">
        <v>5720</v>
      </c>
      <c r="AP796" s="8" t="s">
        <v>5718</v>
      </c>
      <c r="AQ796" s="11">
        <v>3433.0</v>
      </c>
    </row>
    <row r="797">
      <c r="A797" s="8" t="str">
        <f t="shared" si="1"/>
        <v>Mark Dunne</v>
      </c>
      <c r="B797" s="8" t="s">
        <v>5706</v>
      </c>
      <c r="C797" s="8" t="s">
        <v>2172</v>
      </c>
      <c r="D797" s="9" t="s">
        <v>5522</v>
      </c>
      <c r="E797" s="8" t="s">
        <v>5707</v>
      </c>
      <c r="F797" s="8" t="s">
        <v>2136</v>
      </c>
      <c r="G797" s="8" t="s">
        <v>47</v>
      </c>
      <c r="H797" s="8" t="s">
        <v>5708</v>
      </c>
      <c r="I797" s="8" t="s">
        <v>1330</v>
      </c>
      <c r="J797" s="10">
        <v>3.17</v>
      </c>
      <c r="K797" s="8" t="s">
        <v>5709</v>
      </c>
      <c r="L797" s="8" t="s">
        <v>86</v>
      </c>
      <c r="M797" s="8" t="s">
        <v>86</v>
      </c>
      <c r="N797" s="8" t="s">
        <v>5731</v>
      </c>
      <c r="O797" s="8" t="s">
        <v>52</v>
      </c>
      <c r="P797" s="8"/>
      <c r="Q797" s="8"/>
      <c r="R797" s="8" t="s">
        <v>3210</v>
      </c>
      <c r="S797" s="8" t="s">
        <v>5732</v>
      </c>
      <c r="T797" s="11" t="str">
        <f t="shared" si="2"/>
        <v>Mark Dunne</v>
      </c>
      <c r="U797" s="8" t="s">
        <v>160</v>
      </c>
      <c r="V797" s="8" t="s">
        <v>86</v>
      </c>
      <c r="W797" s="8" t="s">
        <v>86</v>
      </c>
      <c r="X797" s="8" t="s">
        <v>5713</v>
      </c>
      <c r="Y797" s="8" t="s">
        <v>60</v>
      </c>
      <c r="Z797" s="12" t="s">
        <v>5714</v>
      </c>
      <c r="AA797" s="8" t="s">
        <v>60</v>
      </c>
      <c r="AB797" s="12" t="s">
        <v>5715</v>
      </c>
      <c r="AC797" s="8" t="s">
        <v>60</v>
      </c>
      <c r="AD797" s="12" t="s">
        <v>5716</v>
      </c>
      <c r="AE797" s="8" t="s">
        <v>5717</v>
      </c>
      <c r="AF797" s="8" t="s">
        <v>5718</v>
      </c>
      <c r="AG797" s="8" t="s">
        <v>5536</v>
      </c>
      <c r="AH797" s="8" t="s">
        <v>232</v>
      </c>
      <c r="AI797" s="8" t="s">
        <v>233</v>
      </c>
      <c r="AJ797" s="8" t="s">
        <v>86</v>
      </c>
      <c r="AK797" s="8" t="s">
        <v>86</v>
      </c>
      <c r="AL797" s="8" t="s">
        <v>86</v>
      </c>
      <c r="AM797" s="8" t="s">
        <v>137</v>
      </c>
      <c r="AN797" s="8" t="s">
        <v>422</v>
      </c>
      <c r="AO797" s="8" t="s">
        <v>5720</v>
      </c>
      <c r="AP797" s="8" t="s">
        <v>5718</v>
      </c>
      <c r="AQ797" s="11">
        <v>3433.0</v>
      </c>
    </row>
    <row r="798">
      <c r="A798" s="8" t="str">
        <f t="shared" si="1"/>
        <v>Nicole Be</v>
      </c>
      <c r="B798" s="8" t="s">
        <v>5706</v>
      </c>
      <c r="C798" s="8" t="s">
        <v>2172</v>
      </c>
      <c r="D798" s="9" t="s">
        <v>5522</v>
      </c>
      <c r="E798" s="8" t="s">
        <v>5707</v>
      </c>
      <c r="F798" s="8" t="s">
        <v>2136</v>
      </c>
      <c r="G798" s="8" t="s">
        <v>47</v>
      </c>
      <c r="H798" s="8" t="s">
        <v>5708</v>
      </c>
      <c r="I798" s="8" t="s">
        <v>1330</v>
      </c>
      <c r="J798" s="10">
        <v>3.17</v>
      </c>
      <c r="K798" s="8" t="s">
        <v>5709</v>
      </c>
      <c r="L798" s="8" t="s">
        <v>86</v>
      </c>
      <c r="M798" s="8" t="s">
        <v>86</v>
      </c>
      <c r="N798" s="8" t="s">
        <v>5733</v>
      </c>
      <c r="O798" s="8" t="s">
        <v>52</v>
      </c>
      <c r="P798" s="8"/>
      <c r="Q798" s="8"/>
      <c r="R798" s="8" t="s">
        <v>1538</v>
      </c>
      <c r="S798" s="8" t="s">
        <v>5734</v>
      </c>
      <c r="T798" s="11" t="str">
        <f t="shared" si="2"/>
        <v>Nicole Be</v>
      </c>
      <c r="U798" s="8" t="s">
        <v>386</v>
      </c>
      <c r="V798" s="8" t="s">
        <v>86</v>
      </c>
      <c r="W798" s="8" t="s">
        <v>86</v>
      </c>
      <c r="X798" s="8" t="s">
        <v>5713</v>
      </c>
      <c r="Y798" s="8" t="s">
        <v>60</v>
      </c>
      <c r="Z798" s="12" t="s">
        <v>5714</v>
      </c>
      <c r="AA798" s="8" t="s">
        <v>60</v>
      </c>
      <c r="AB798" s="12" t="s">
        <v>5715</v>
      </c>
      <c r="AC798" s="8" t="s">
        <v>60</v>
      </c>
      <c r="AD798" s="12" t="s">
        <v>5716</v>
      </c>
      <c r="AE798" s="8" t="s">
        <v>5717</v>
      </c>
      <c r="AF798" s="8" t="s">
        <v>5718</v>
      </c>
      <c r="AG798" s="8" t="s">
        <v>5536</v>
      </c>
      <c r="AH798" s="8" t="s">
        <v>232</v>
      </c>
      <c r="AI798" s="8" t="s">
        <v>233</v>
      </c>
      <c r="AJ798" s="8" t="s">
        <v>86</v>
      </c>
      <c r="AK798" s="8" t="s">
        <v>86</v>
      </c>
      <c r="AL798" s="8" t="s">
        <v>86</v>
      </c>
      <c r="AM798" s="8" t="s">
        <v>137</v>
      </c>
      <c r="AN798" s="8" t="s">
        <v>422</v>
      </c>
      <c r="AO798" s="8" t="s">
        <v>5720</v>
      </c>
      <c r="AP798" s="8" t="s">
        <v>5718</v>
      </c>
      <c r="AQ798" s="11">
        <v>3433.0</v>
      </c>
    </row>
    <row r="799">
      <c r="A799" s="8" t="str">
        <f t="shared" si="1"/>
        <v>Patrick Whyte</v>
      </c>
      <c r="B799" s="8" t="s">
        <v>5706</v>
      </c>
      <c r="C799" s="8" t="s">
        <v>2172</v>
      </c>
      <c r="D799" s="9" t="s">
        <v>5522</v>
      </c>
      <c r="E799" s="8" t="s">
        <v>5707</v>
      </c>
      <c r="F799" s="8" t="s">
        <v>2136</v>
      </c>
      <c r="G799" s="8" t="s">
        <v>47</v>
      </c>
      <c r="H799" s="8" t="s">
        <v>5708</v>
      </c>
      <c r="I799" s="8" t="s">
        <v>1330</v>
      </c>
      <c r="J799" s="10">
        <v>3.17</v>
      </c>
      <c r="K799" s="8" t="s">
        <v>5709</v>
      </c>
      <c r="L799" s="8" t="s">
        <v>86</v>
      </c>
      <c r="M799" s="8" t="s">
        <v>86</v>
      </c>
      <c r="N799" s="8" t="s">
        <v>5735</v>
      </c>
      <c r="O799" s="8" t="s">
        <v>52</v>
      </c>
      <c r="P799" s="8"/>
      <c r="Q799" s="8"/>
      <c r="R799" s="8" t="s">
        <v>3524</v>
      </c>
      <c r="S799" s="8" t="s">
        <v>5736</v>
      </c>
      <c r="T799" s="11" t="str">
        <f t="shared" si="2"/>
        <v>Patrick Whyte</v>
      </c>
      <c r="U799" s="8" t="s">
        <v>386</v>
      </c>
      <c r="V799" s="8" t="s">
        <v>86</v>
      </c>
      <c r="W799" s="8" t="s">
        <v>86</v>
      </c>
      <c r="X799" s="8" t="s">
        <v>5713</v>
      </c>
      <c r="Y799" s="8" t="s">
        <v>60</v>
      </c>
      <c r="Z799" s="12" t="s">
        <v>5714</v>
      </c>
      <c r="AA799" s="8" t="s">
        <v>60</v>
      </c>
      <c r="AB799" s="12" t="s">
        <v>5715</v>
      </c>
      <c r="AC799" s="8" t="s">
        <v>60</v>
      </c>
      <c r="AD799" s="12" t="s">
        <v>5716</v>
      </c>
      <c r="AE799" s="8" t="s">
        <v>5717</v>
      </c>
      <c r="AF799" s="8" t="s">
        <v>5718</v>
      </c>
      <c r="AG799" s="8" t="s">
        <v>5536</v>
      </c>
      <c r="AH799" s="8" t="s">
        <v>232</v>
      </c>
      <c r="AI799" s="8" t="s">
        <v>233</v>
      </c>
      <c r="AJ799" s="8" t="s">
        <v>86</v>
      </c>
      <c r="AK799" s="8" t="s">
        <v>86</v>
      </c>
      <c r="AL799" s="8" t="s">
        <v>86</v>
      </c>
      <c r="AM799" s="8" t="s">
        <v>137</v>
      </c>
      <c r="AN799" s="8" t="s">
        <v>422</v>
      </c>
      <c r="AO799" s="8" t="s">
        <v>5720</v>
      </c>
      <c r="AP799" s="8" t="s">
        <v>5718</v>
      </c>
      <c r="AQ799" s="11">
        <v>3433.0</v>
      </c>
    </row>
    <row r="800">
      <c r="A800" s="8" t="str">
        <f t="shared" si="1"/>
        <v>Aaron Gable</v>
      </c>
      <c r="B800" s="8" t="s">
        <v>5706</v>
      </c>
      <c r="C800" s="8" t="s">
        <v>2172</v>
      </c>
      <c r="D800" s="9" t="s">
        <v>5522</v>
      </c>
      <c r="E800" s="8" t="s">
        <v>5707</v>
      </c>
      <c r="F800" s="8" t="s">
        <v>2136</v>
      </c>
      <c r="G800" s="8" t="s">
        <v>47</v>
      </c>
      <c r="H800" s="8" t="s">
        <v>5708</v>
      </c>
      <c r="I800" s="8" t="s">
        <v>1330</v>
      </c>
      <c r="J800" s="10">
        <v>3.17</v>
      </c>
      <c r="K800" s="8" t="s">
        <v>5709</v>
      </c>
      <c r="L800" s="8" t="s">
        <v>86</v>
      </c>
      <c r="M800" s="8" t="s">
        <v>86</v>
      </c>
      <c r="N800" s="8" t="s">
        <v>5737</v>
      </c>
      <c r="O800" s="8" t="s">
        <v>52</v>
      </c>
      <c r="P800" s="8"/>
      <c r="Q800" s="8"/>
      <c r="R800" s="8" t="s">
        <v>171</v>
      </c>
      <c r="S800" s="8" t="s">
        <v>5738</v>
      </c>
      <c r="T800" s="11" t="str">
        <f t="shared" si="2"/>
        <v>Aaron Gable</v>
      </c>
      <c r="U800" s="8" t="s">
        <v>2695</v>
      </c>
      <c r="V800" s="8" t="s">
        <v>86</v>
      </c>
      <c r="W800" s="8" t="s">
        <v>86</v>
      </c>
      <c r="X800" s="8" t="s">
        <v>5713</v>
      </c>
      <c r="Y800" s="8" t="s">
        <v>60</v>
      </c>
      <c r="Z800" s="12" t="s">
        <v>5714</v>
      </c>
      <c r="AA800" s="8" t="s">
        <v>60</v>
      </c>
      <c r="AB800" s="12" t="s">
        <v>5715</v>
      </c>
      <c r="AC800" s="8" t="s">
        <v>60</v>
      </c>
      <c r="AD800" s="12" t="s">
        <v>5716</v>
      </c>
      <c r="AE800" s="8" t="s">
        <v>5717</v>
      </c>
      <c r="AF800" s="8" t="s">
        <v>5718</v>
      </c>
      <c r="AG800" s="8" t="s">
        <v>5536</v>
      </c>
      <c r="AH800" s="8" t="s">
        <v>232</v>
      </c>
      <c r="AI800" s="8" t="s">
        <v>233</v>
      </c>
      <c r="AJ800" s="8" t="s">
        <v>86</v>
      </c>
      <c r="AK800" s="8" t="s">
        <v>86</v>
      </c>
      <c r="AL800" s="8" t="s">
        <v>86</v>
      </c>
      <c r="AM800" s="8" t="s">
        <v>137</v>
      </c>
      <c r="AN800" s="8" t="s">
        <v>422</v>
      </c>
      <c r="AO800" s="8" t="s">
        <v>5720</v>
      </c>
      <c r="AP800" s="8" t="s">
        <v>5718</v>
      </c>
      <c r="AQ800" s="11">
        <v>3433.0</v>
      </c>
    </row>
    <row r="801">
      <c r="A801" s="8" t="str">
        <f t="shared" si="1"/>
        <v>Chris Cameron</v>
      </c>
      <c r="B801" s="8" t="s">
        <v>5706</v>
      </c>
      <c r="C801" s="8" t="s">
        <v>2172</v>
      </c>
      <c r="D801" s="9" t="s">
        <v>5522</v>
      </c>
      <c r="E801" s="8" t="s">
        <v>5707</v>
      </c>
      <c r="F801" s="8" t="s">
        <v>2136</v>
      </c>
      <c r="G801" s="8" t="s">
        <v>47</v>
      </c>
      <c r="H801" s="8" t="s">
        <v>5708</v>
      </c>
      <c r="I801" s="8" t="s">
        <v>1330</v>
      </c>
      <c r="J801" s="10">
        <v>3.17</v>
      </c>
      <c r="K801" s="8" t="s">
        <v>5709</v>
      </c>
      <c r="L801" s="8" t="s">
        <v>86</v>
      </c>
      <c r="M801" s="8" t="s">
        <v>86</v>
      </c>
      <c r="N801" s="8" t="s">
        <v>5739</v>
      </c>
      <c r="O801" s="8" t="s">
        <v>52</v>
      </c>
      <c r="P801" s="8"/>
      <c r="Q801" s="8"/>
      <c r="R801" s="8" t="s">
        <v>791</v>
      </c>
      <c r="S801" s="8" t="s">
        <v>2773</v>
      </c>
      <c r="T801" s="11" t="str">
        <f t="shared" si="2"/>
        <v>Chris Cameron</v>
      </c>
      <c r="U801" s="8" t="s">
        <v>106</v>
      </c>
      <c r="V801" s="8" t="s">
        <v>5740</v>
      </c>
      <c r="W801" s="8" t="s">
        <v>5741</v>
      </c>
      <c r="X801" s="8" t="s">
        <v>5713</v>
      </c>
      <c r="Y801" s="12" t="s">
        <v>5742</v>
      </c>
      <c r="Z801" s="12" t="s">
        <v>5714</v>
      </c>
      <c r="AA801" s="12" t="s">
        <v>5743</v>
      </c>
      <c r="AB801" s="12" t="s">
        <v>5715</v>
      </c>
      <c r="AC801" s="8" t="s">
        <v>60</v>
      </c>
      <c r="AD801" s="12" t="s">
        <v>5716</v>
      </c>
      <c r="AE801" s="12" t="s">
        <v>5717</v>
      </c>
      <c r="AF801" s="8" t="s">
        <v>5718</v>
      </c>
      <c r="AG801" s="8" t="s">
        <v>5536</v>
      </c>
      <c r="AH801" s="8" t="s">
        <v>232</v>
      </c>
      <c r="AI801" s="8" t="s">
        <v>233</v>
      </c>
      <c r="AJ801" s="8" t="s">
        <v>86</v>
      </c>
      <c r="AK801" s="8"/>
      <c r="AL801" s="8"/>
      <c r="AM801" s="8" t="s">
        <v>137</v>
      </c>
      <c r="AN801" s="8" t="s">
        <v>5719</v>
      </c>
      <c r="AO801" s="13" t="s">
        <v>5720</v>
      </c>
      <c r="AP801" s="9" t="s">
        <v>5718</v>
      </c>
      <c r="AQ801" s="11">
        <v>3433.0</v>
      </c>
    </row>
    <row r="802">
      <c r="A802" s="8" t="str">
        <f t="shared" si="1"/>
        <v>Cayla Pellegrini</v>
      </c>
      <c r="B802" s="8" t="s">
        <v>5706</v>
      </c>
      <c r="C802" s="8" t="s">
        <v>2172</v>
      </c>
      <c r="D802" s="9" t="s">
        <v>5522</v>
      </c>
      <c r="E802" s="8" t="s">
        <v>5707</v>
      </c>
      <c r="F802" s="8" t="s">
        <v>2136</v>
      </c>
      <c r="G802" s="8" t="s">
        <v>47</v>
      </c>
      <c r="H802" s="8" t="s">
        <v>5708</v>
      </c>
      <c r="I802" s="8" t="s">
        <v>1330</v>
      </c>
      <c r="J802" s="10">
        <v>3.17</v>
      </c>
      <c r="K802" s="8" t="s">
        <v>5709</v>
      </c>
      <c r="L802" s="8" t="s">
        <v>86</v>
      </c>
      <c r="M802" s="8" t="s">
        <v>86</v>
      </c>
      <c r="N802" s="8" t="s">
        <v>5744</v>
      </c>
      <c r="O802" s="8" t="s">
        <v>52</v>
      </c>
      <c r="P802" s="8"/>
      <c r="Q802" s="8"/>
      <c r="R802" s="8" t="s">
        <v>5745</v>
      </c>
      <c r="S802" s="8" t="s">
        <v>5746</v>
      </c>
      <c r="T802" s="11" t="str">
        <f t="shared" si="2"/>
        <v>Cayla Pellegrini</v>
      </c>
      <c r="U802" s="8" t="s">
        <v>106</v>
      </c>
      <c r="V802" s="8" t="s">
        <v>5747</v>
      </c>
      <c r="W802" s="8" t="s">
        <v>5748</v>
      </c>
      <c r="X802" s="8" t="s">
        <v>5713</v>
      </c>
      <c r="Y802" s="8" t="s">
        <v>60</v>
      </c>
      <c r="Z802" s="12" t="s">
        <v>5714</v>
      </c>
      <c r="AA802" s="8" t="s">
        <v>60</v>
      </c>
      <c r="AB802" s="12" t="s">
        <v>5715</v>
      </c>
      <c r="AC802" s="8" t="s">
        <v>60</v>
      </c>
      <c r="AD802" s="12" t="s">
        <v>5716</v>
      </c>
      <c r="AE802" s="12" t="s">
        <v>5717</v>
      </c>
      <c r="AF802" s="8" t="s">
        <v>5718</v>
      </c>
      <c r="AG802" s="8" t="s">
        <v>5536</v>
      </c>
      <c r="AH802" s="8" t="s">
        <v>232</v>
      </c>
      <c r="AI802" s="8" t="s">
        <v>233</v>
      </c>
      <c r="AJ802" s="8" t="s">
        <v>86</v>
      </c>
      <c r="AK802" s="8"/>
      <c r="AL802" s="8"/>
      <c r="AM802" s="8" t="s">
        <v>137</v>
      </c>
      <c r="AN802" s="8" t="s">
        <v>5719</v>
      </c>
      <c r="AO802" s="13" t="s">
        <v>5720</v>
      </c>
      <c r="AP802" s="9" t="s">
        <v>5718</v>
      </c>
      <c r="AQ802" s="11">
        <v>3433.0</v>
      </c>
    </row>
    <row r="803">
      <c r="A803" s="8" t="str">
        <f t="shared" si="1"/>
        <v>Tramaine Shaw</v>
      </c>
      <c r="B803" s="8" t="s">
        <v>5749</v>
      </c>
      <c r="C803" s="8" t="s">
        <v>2351</v>
      </c>
      <c r="D803" s="9" t="s">
        <v>5522</v>
      </c>
      <c r="E803" s="8" t="s">
        <v>5523</v>
      </c>
      <c r="F803" s="8" t="s">
        <v>2136</v>
      </c>
      <c r="G803" s="8" t="s">
        <v>47</v>
      </c>
      <c r="H803" s="8" t="s">
        <v>5750</v>
      </c>
      <c r="I803" s="8" t="s">
        <v>49</v>
      </c>
      <c r="J803" s="10">
        <v>4.04</v>
      </c>
      <c r="K803" s="8" t="s">
        <v>5751</v>
      </c>
      <c r="L803" s="8" t="s">
        <v>5102</v>
      </c>
      <c r="M803" s="8" t="s">
        <v>86</v>
      </c>
      <c r="N803" s="8" t="s">
        <v>5752</v>
      </c>
      <c r="O803" s="8" t="s">
        <v>52</v>
      </c>
      <c r="P803" s="8"/>
      <c r="Q803" s="8"/>
      <c r="R803" s="8" t="s">
        <v>5753</v>
      </c>
      <c r="S803" s="8" t="s">
        <v>3108</v>
      </c>
      <c r="T803" s="11" t="str">
        <f t="shared" si="2"/>
        <v>Tramaine Shaw</v>
      </c>
      <c r="U803" s="8" t="s">
        <v>55</v>
      </c>
      <c r="V803" s="8" t="s">
        <v>5754</v>
      </c>
      <c r="W803" s="8" t="s">
        <v>5755</v>
      </c>
      <c r="X803" s="8" t="s">
        <v>5756</v>
      </c>
      <c r="Y803" s="8" t="s">
        <v>60</v>
      </c>
      <c r="Z803" s="12" t="s">
        <v>5757</v>
      </c>
      <c r="AA803" s="8" t="s">
        <v>60</v>
      </c>
      <c r="AB803" s="12" t="s">
        <v>5758</v>
      </c>
      <c r="AC803" s="8" t="s">
        <v>60</v>
      </c>
      <c r="AD803" s="12" t="s">
        <v>5759</v>
      </c>
      <c r="AE803" s="8" t="s">
        <v>5760</v>
      </c>
      <c r="AF803" s="8" t="s">
        <v>5761</v>
      </c>
      <c r="AG803" s="8" t="s">
        <v>5536</v>
      </c>
      <c r="AH803" s="8" t="s">
        <v>654</v>
      </c>
      <c r="AI803" s="8" t="s">
        <v>233</v>
      </c>
      <c r="AJ803" s="8" t="s">
        <v>86</v>
      </c>
      <c r="AK803" s="13" t="s">
        <v>5762</v>
      </c>
      <c r="AL803" s="13" t="s">
        <v>5763</v>
      </c>
      <c r="AM803" s="8" t="s">
        <v>597</v>
      </c>
      <c r="AN803" s="8" t="s">
        <v>5764</v>
      </c>
      <c r="AO803" s="13" t="s">
        <v>5765</v>
      </c>
      <c r="AP803" s="9" t="s">
        <v>5761</v>
      </c>
      <c r="AQ803" s="11">
        <v>13473.0</v>
      </c>
    </row>
    <row r="804">
      <c r="A804" s="8" t="str">
        <f t="shared" si="1"/>
        <v>Matt Lonergan</v>
      </c>
      <c r="B804" s="8" t="s">
        <v>5749</v>
      </c>
      <c r="C804" s="8" t="s">
        <v>2351</v>
      </c>
      <c r="D804" s="9" t="s">
        <v>5522</v>
      </c>
      <c r="E804" s="8" t="s">
        <v>5523</v>
      </c>
      <c r="F804" s="8" t="s">
        <v>2136</v>
      </c>
      <c r="G804" s="8" t="s">
        <v>47</v>
      </c>
      <c r="H804" s="8" t="s">
        <v>5750</v>
      </c>
      <c r="I804" s="8" t="s">
        <v>49</v>
      </c>
      <c r="J804" s="10">
        <v>4.04</v>
      </c>
      <c r="K804" s="8" t="s">
        <v>5751</v>
      </c>
      <c r="L804" s="8" t="s">
        <v>5102</v>
      </c>
      <c r="M804" s="8" t="s">
        <v>86</v>
      </c>
      <c r="N804" s="8" t="s">
        <v>5766</v>
      </c>
      <c r="O804" s="8" t="s">
        <v>52</v>
      </c>
      <c r="P804" s="8"/>
      <c r="Q804" s="8"/>
      <c r="R804" s="8" t="s">
        <v>771</v>
      </c>
      <c r="S804" s="8" t="s">
        <v>5767</v>
      </c>
      <c r="T804" s="11" t="str">
        <f t="shared" si="2"/>
        <v>Matt Lonergan</v>
      </c>
      <c r="U804" s="8" t="s">
        <v>2649</v>
      </c>
      <c r="V804" s="8" t="s">
        <v>5768</v>
      </c>
      <c r="W804" s="8" t="s">
        <v>5755</v>
      </c>
      <c r="X804" s="8" t="s">
        <v>5756</v>
      </c>
      <c r="Y804" s="12" t="s">
        <v>5769</v>
      </c>
      <c r="Z804" s="12" t="s">
        <v>5757</v>
      </c>
      <c r="AA804" s="8" t="s">
        <v>60</v>
      </c>
      <c r="AB804" s="12" t="s">
        <v>5758</v>
      </c>
      <c r="AC804" s="8" t="s">
        <v>60</v>
      </c>
      <c r="AD804" s="12" t="s">
        <v>5759</v>
      </c>
      <c r="AE804" s="8" t="s">
        <v>5760</v>
      </c>
      <c r="AF804" s="8" t="s">
        <v>5761</v>
      </c>
      <c r="AG804" s="8" t="s">
        <v>5536</v>
      </c>
      <c r="AH804" s="8" t="s">
        <v>654</v>
      </c>
      <c r="AI804" s="8" t="s">
        <v>233</v>
      </c>
      <c r="AJ804" s="8" t="s">
        <v>86</v>
      </c>
      <c r="AK804" s="13" t="s">
        <v>5762</v>
      </c>
      <c r="AL804" s="13" t="s">
        <v>5763</v>
      </c>
      <c r="AM804" s="8" t="s">
        <v>597</v>
      </c>
      <c r="AN804" s="8" t="s">
        <v>5764</v>
      </c>
      <c r="AO804" s="13" t="s">
        <v>5765</v>
      </c>
      <c r="AP804" s="9" t="s">
        <v>5761</v>
      </c>
      <c r="AQ804" s="11">
        <v>13473.0</v>
      </c>
    </row>
    <row r="805">
      <c r="A805" s="8" t="str">
        <f t="shared" si="1"/>
        <v>Howard Powell</v>
      </c>
      <c r="B805" s="8" t="s">
        <v>5749</v>
      </c>
      <c r="C805" s="8" t="s">
        <v>2351</v>
      </c>
      <c r="D805" s="9" t="s">
        <v>5522</v>
      </c>
      <c r="E805" s="8" t="s">
        <v>5523</v>
      </c>
      <c r="F805" s="8" t="s">
        <v>2136</v>
      </c>
      <c r="G805" s="8" t="s">
        <v>47</v>
      </c>
      <c r="H805" s="8" t="s">
        <v>5750</v>
      </c>
      <c r="I805" s="8" t="s">
        <v>49</v>
      </c>
      <c r="J805" s="10">
        <v>4.04</v>
      </c>
      <c r="K805" s="8" t="s">
        <v>5751</v>
      </c>
      <c r="L805" s="8" t="s">
        <v>5102</v>
      </c>
      <c r="M805" s="8"/>
      <c r="N805" s="8" t="s">
        <v>5770</v>
      </c>
      <c r="O805" s="8" t="s">
        <v>52</v>
      </c>
      <c r="P805" s="8"/>
      <c r="Q805" s="8"/>
      <c r="R805" s="8" t="s">
        <v>3227</v>
      </c>
      <c r="S805" s="8" t="s">
        <v>5771</v>
      </c>
      <c r="T805" s="11" t="str">
        <f t="shared" si="2"/>
        <v>Howard Powell</v>
      </c>
      <c r="U805" s="8" t="s">
        <v>498</v>
      </c>
      <c r="V805" s="8" t="s">
        <v>5772</v>
      </c>
      <c r="W805" s="8"/>
      <c r="X805" s="8" t="s">
        <v>5756</v>
      </c>
      <c r="Y805" s="12" t="s">
        <v>5773</v>
      </c>
      <c r="Z805" s="12" t="s">
        <v>5757</v>
      </c>
      <c r="AA805" s="8" t="s">
        <v>60</v>
      </c>
      <c r="AB805" s="12" t="s">
        <v>5774</v>
      </c>
      <c r="AC805" s="8" t="s">
        <v>60</v>
      </c>
      <c r="AD805" s="12" t="s">
        <v>5759</v>
      </c>
      <c r="AE805" s="8" t="s">
        <v>5760</v>
      </c>
      <c r="AF805" s="8" t="s">
        <v>5761</v>
      </c>
      <c r="AG805" s="8" t="s">
        <v>5536</v>
      </c>
      <c r="AH805" s="8" t="s">
        <v>654</v>
      </c>
      <c r="AI805" s="8" t="s">
        <v>233</v>
      </c>
      <c r="AJ805" s="8"/>
      <c r="AK805" s="13" t="s">
        <v>5762</v>
      </c>
      <c r="AL805" s="13" t="s">
        <v>5763</v>
      </c>
      <c r="AM805" s="8" t="s">
        <v>597</v>
      </c>
      <c r="AN805" s="8" t="s">
        <v>5764</v>
      </c>
      <c r="AO805" s="13" t="s">
        <v>5765</v>
      </c>
      <c r="AP805" s="9" t="s">
        <v>5761</v>
      </c>
      <c r="AQ805" s="11">
        <v>13473.0</v>
      </c>
    </row>
    <row r="806">
      <c r="A806" s="8" t="str">
        <f t="shared" si="1"/>
        <v>Wilfredo De Jesus Elias</v>
      </c>
      <c r="B806" s="8" t="s">
        <v>5749</v>
      </c>
      <c r="C806" s="8" t="s">
        <v>2351</v>
      </c>
      <c r="D806" s="9" t="s">
        <v>5522</v>
      </c>
      <c r="E806" s="8" t="s">
        <v>5523</v>
      </c>
      <c r="F806" s="8" t="s">
        <v>2136</v>
      </c>
      <c r="G806" s="8" t="s">
        <v>47</v>
      </c>
      <c r="H806" s="8" t="s">
        <v>5750</v>
      </c>
      <c r="I806" s="8" t="s">
        <v>49</v>
      </c>
      <c r="J806" s="10">
        <v>4.04</v>
      </c>
      <c r="K806" s="8" t="s">
        <v>5751</v>
      </c>
      <c r="L806" s="8" t="s">
        <v>5102</v>
      </c>
      <c r="M806" s="8" t="s">
        <v>86</v>
      </c>
      <c r="N806" s="8" t="s">
        <v>5775</v>
      </c>
      <c r="O806" s="8" t="s">
        <v>52</v>
      </c>
      <c r="P806" s="8"/>
      <c r="Q806" s="8"/>
      <c r="R806" s="8" t="s">
        <v>5776</v>
      </c>
      <c r="S806" s="8" t="s">
        <v>5777</v>
      </c>
      <c r="T806" s="11" t="str">
        <f t="shared" si="2"/>
        <v>Wilfredo De Jesus Elias</v>
      </c>
      <c r="U806" s="8" t="s">
        <v>160</v>
      </c>
      <c r="V806" s="8" t="s">
        <v>5778</v>
      </c>
      <c r="W806" s="8" t="s">
        <v>5779</v>
      </c>
      <c r="X806" s="8" t="s">
        <v>5756</v>
      </c>
      <c r="Y806" s="12" t="s">
        <v>5780</v>
      </c>
      <c r="Z806" s="12" t="s">
        <v>5757</v>
      </c>
      <c r="AA806" s="8" t="s">
        <v>60</v>
      </c>
      <c r="AB806" s="12" t="s">
        <v>5758</v>
      </c>
      <c r="AC806" s="8" t="s">
        <v>60</v>
      </c>
      <c r="AD806" s="12" t="s">
        <v>5759</v>
      </c>
      <c r="AE806" s="8" t="s">
        <v>5760</v>
      </c>
      <c r="AF806" s="8" t="s">
        <v>5761</v>
      </c>
      <c r="AG806" s="8" t="s">
        <v>5536</v>
      </c>
      <c r="AH806" s="8" t="s">
        <v>654</v>
      </c>
      <c r="AI806" s="8" t="s">
        <v>233</v>
      </c>
      <c r="AJ806" s="8" t="s">
        <v>86</v>
      </c>
      <c r="AK806" s="13" t="s">
        <v>5762</v>
      </c>
      <c r="AL806" s="13" t="s">
        <v>5763</v>
      </c>
      <c r="AM806" s="8" t="s">
        <v>597</v>
      </c>
      <c r="AN806" s="8" t="s">
        <v>5764</v>
      </c>
      <c r="AO806" s="13" t="s">
        <v>5765</v>
      </c>
      <c r="AP806" s="9" t="s">
        <v>5761</v>
      </c>
      <c r="AQ806" s="11">
        <v>13473.0</v>
      </c>
    </row>
    <row r="807">
      <c r="A807" s="8" t="str">
        <f t="shared" si="1"/>
        <v>Jacilyn Briggs</v>
      </c>
      <c r="B807" s="8" t="s">
        <v>5749</v>
      </c>
      <c r="C807" s="8" t="s">
        <v>2351</v>
      </c>
      <c r="D807" s="9" t="s">
        <v>5522</v>
      </c>
      <c r="E807" s="8" t="s">
        <v>5523</v>
      </c>
      <c r="F807" s="8" t="s">
        <v>2136</v>
      </c>
      <c r="G807" s="8" t="s">
        <v>47</v>
      </c>
      <c r="H807" s="8" t="s">
        <v>5750</v>
      </c>
      <c r="I807" s="8" t="s">
        <v>49</v>
      </c>
      <c r="J807" s="10">
        <v>4.04</v>
      </c>
      <c r="K807" s="8" t="s">
        <v>5751</v>
      </c>
      <c r="L807" s="8" t="s">
        <v>5102</v>
      </c>
      <c r="M807" s="8" t="s">
        <v>86</v>
      </c>
      <c r="N807" s="8" t="s">
        <v>5781</v>
      </c>
      <c r="O807" s="8" t="s">
        <v>52</v>
      </c>
      <c r="P807" s="8"/>
      <c r="Q807" s="8"/>
      <c r="R807" s="8" t="s">
        <v>5782</v>
      </c>
      <c r="S807" s="8" t="s">
        <v>5783</v>
      </c>
      <c r="T807" s="11" t="str">
        <f t="shared" si="2"/>
        <v>Jacilyn Briggs</v>
      </c>
      <c r="U807" s="8" t="s">
        <v>80</v>
      </c>
      <c r="V807" s="8" t="s">
        <v>5784</v>
      </c>
      <c r="W807" s="8"/>
      <c r="X807" s="8" t="s">
        <v>5756</v>
      </c>
      <c r="Y807" s="8" t="s">
        <v>60</v>
      </c>
      <c r="Z807" s="12" t="s">
        <v>5757</v>
      </c>
      <c r="AA807" s="8" t="s">
        <v>60</v>
      </c>
      <c r="AB807" s="12" t="s">
        <v>5758</v>
      </c>
      <c r="AC807" s="8" t="s">
        <v>60</v>
      </c>
      <c r="AD807" s="12" t="s">
        <v>5759</v>
      </c>
      <c r="AE807" s="8" t="s">
        <v>5760</v>
      </c>
      <c r="AF807" s="8" t="s">
        <v>5761</v>
      </c>
      <c r="AG807" s="8" t="s">
        <v>5536</v>
      </c>
      <c r="AH807" s="8" t="s">
        <v>654</v>
      </c>
      <c r="AI807" s="8" t="s">
        <v>233</v>
      </c>
      <c r="AJ807" s="8" t="s">
        <v>86</v>
      </c>
      <c r="AK807" s="13" t="s">
        <v>5762</v>
      </c>
      <c r="AL807" s="13" t="s">
        <v>5763</v>
      </c>
      <c r="AM807" s="8" t="s">
        <v>597</v>
      </c>
      <c r="AN807" s="8" t="s">
        <v>5764</v>
      </c>
      <c r="AO807" s="13" t="s">
        <v>5765</v>
      </c>
      <c r="AP807" s="9" t="s">
        <v>5761</v>
      </c>
      <c r="AQ807" s="11">
        <v>13473.0</v>
      </c>
    </row>
    <row r="808">
      <c r="A808" s="8" t="str">
        <f t="shared" si="1"/>
        <v>Michael Delgado</v>
      </c>
      <c r="B808" s="8" t="s">
        <v>5785</v>
      </c>
      <c r="C808" s="8" t="s">
        <v>2133</v>
      </c>
      <c r="D808" s="9" t="s">
        <v>5522</v>
      </c>
      <c r="E808" s="8" t="s">
        <v>5786</v>
      </c>
      <c r="F808" s="8" t="s">
        <v>2136</v>
      </c>
      <c r="G808" s="8" t="s">
        <v>47</v>
      </c>
      <c r="H808" s="8" t="s">
        <v>5787</v>
      </c>
      <c r="I808" s="8" t="s">
        <v>1330</v>
      </c>
      <c r="J808" s="10">
        <v>3.4</v>
      </c>
      <c r="K808" s="8" t="s">
        <v>5788</v>
      </c>
      <c r="L808" s="8"/>
      <c r="M808" s="8" t="s">
        <v>5789</v>
      </c>
      <c r="N808" s="8" t="s">
        <v>5790</v>
      </c>
      <c r="O808" s="8" t="s">
        <v>52</v>
      </c>
      <c r="P808" s="8"/>
      <c r="Q808" s="8"/>
      <c r="R808" s="8" t="s">
        <v>731</v>
      </c>
      <c r="S808" s="8" t="s">
        <v>5791</v>
      </c>
      <c r="T808" s="11" t="str">
        <f t="shared" si="2"/>
        <v>Michael Delgado</v>
      </c>
      <c r="U808" s="8" t="s">
        <v>55</v>
      </c>
      <c r="V808" s="8" t="s">
        <v>5792</v>
      </c>
      <c r="W808" s="8" t="s">
        <v>5793</v>
      </c>
      <c r="X808" s="8" t="s">
        <v>5794</v>
      </c>
      <c r="Y808" s="8" t="s">
        <v>60</v>
      </c>
      <c r="Z808" s="12" t="s">
        <v>5795</v>
      </c>
      <c r="AA808" s="8" t="s">
        <v>60</v>
      </c>
      <c r="AB808" s="8" t="s">
        <v>60</v>
      </c>
      <c r="AC808" s="8" t="s">
        <v>60</v>
      </c>
      <c r="AD808" s="8" t="s">
        <v>60</v>
      </c>
      <c r="AE808" s="8" t="s">
        <v>5796</v>
      </c>
      <c r="AF808" s="8" t="s">
        <v>5797</v>
      </c>
      <c r="AG808" s="8" t="s">
        <v>5536</v>
      </c>
      <c r="AH808" s="8" t="s">
        <v>194</v>
      </c>
      <c r="AI808" s="8" t="s">
        <v>233</v>
      </c>
      <c r="AJ808" s="8"/>
      <c r="AK808" s="8"/>
      <c r="AL808" s="8"/>
      <c r="AM808" s="8" t="s">
        <v>3322</v>
      </c>
      <c r="AN808" s="8" t="s">
        <v>5798</v>
      </c>
      <c r="AO808" s="8" t="s">
        <v>5799</v>
      </c>
      <c r="AP808" s="9" t="s">
        <v>5797</v>
      </c>
      <c r="AQ808" s="11">
        <v>2481.0</v>
      </c>
    </row>
    <row r="809">
      <c r="A809" s="8" t="str">
        <f t="shared" si="1"/>
        <v>Carl Boen</v>
      </c>
      <c r="B809" s="8" t="s">
        <v>5785</v>
      </c>
      <c r="C809" s="8" t="s">
        <v>2133</v>
      </c>
      <c r="D809" s="9" t="s">
        <v>5522</v>
      </c>
      <c r="E809" s="8" t="s">
        <v>5786</v>
      </c>
      <c r="F809" s="8" t="s">
        <v>2136</v>
      </c>
      <c r="G809" s="8" t="s">
        <v>47</v>
      </c>
      <c r="H809" s="8" t="s">
        <v>5787</v>
      </c>
      <c r="I809" s="8" t="s">
        <v>1330</v>
      </c>
      <c r="J809" s="10">
        <v>3.4</v>
      </c>
      <c r="K809" s="8" t="s">
        <v>5788</v>
      </c>
      <c r="L809" s="8"/>
      <c r="M809" s="8" t="s">
        <v>5789</v>
      </c>
      <c r="N809" s="8" t="s">
        <v>5800</v>
      </c>
      <c r="O809" s="8" t="s">
        <v>52</v>
      </c>
      <c r="P809" s="8"/>
      <c r="Q809" s="8"/>
      <c r="R809" s="8" t="s">
        <v>1268</v>
      </c>
      <c r="S809" s="8" t="s">
        <v>5801</v>
      </c>
      <c r="T809" s="11" t="str">
        <f t="shared" si="2"/>
        <v>Carl Boen</v>
      </c>
      <c r="U809" s="8" t="s">
        <v>80</v>
      </c>
      <c r="V809" s="8" t="s">
        <v>5802</v>
      </c>
      <c r="W809" s="8"/>
      <c r="X809" s="8" t="s">
        <v>5794</v>
      </c>
      <c r="Y809" s="8" t="s">
        <v>60</v>
      </c>
      <c r="Z809" s="12" t="s">
        <v>5795</v>
      </c>
      <c r="AA809" s="8" t="s">
        <v>60</v>
      </c>
      <c r="AB809" s="8" t="s">
        <v>60</v>
      </c>
      <c r="AC809" s="8" t="s">
        <v>60</v>
      </c>
      <c r="AD809" s="8" t="s">
        <v>60</v>
      </c>
      <c r="AE809" s="8" t="s">
        <v>5796</v>
      </c>
      <c r="AF809" s="8" t="s">
        <v>5797</v>
      </c>
      <c r="AG809" s="8" t="s">
        <v>5536</v>
      </c>
      <c r="AH809" s="8" t="s">
        <v>194</v>
      </c>
      <c r="AI809" s="8" t="s">
        <v>233</v>
      </c>
      <c r="AJ809" s="8"/>
      <c r="AK809" s="8"/>
      <c r="AL809" s="8"/>
      <c r="AM809" s="8" t="s">
        <v>3322</v>
      </c>
      <c r="AN809" s="8" t="s">
        <v>5798</v>
      </c>
      <c r="AO809" s="8" t="s">
        <v>5799</v>
      </c>
      <c r="AP809" s="9" t="s">
        <v>5797</v>
      </c>
      <c r="AQ809" s="11">
        <v>2481.0</v>
      </c>
    </row>
    <row r="810">
      <c r="A810" s="8" t="str">
        <f t="shared" si="1"/>
        <v>Dan Schwartz</v>
      </c>
      <c r="B810" s="8" t="s">
        <v>5785</v>
      </c>
      <c r="C810" s="8" t="s">
        <v>2133</v>
      </c>
      <c r="D810" s="9" t="s">
        <v>5522</v>
      </c>
      <c r="E810" s="8" t="s">
        <v>5786</v>
      </c>
      <c r="F810" s="8" t="s">
        <v>2136</v>
      </c>
      <c r="G810" s="8" t="s">
        <v>47</v>
      </c>
      <c r="H810" s="8" t="s">
        <v>5787</v>
      </c>
      <c r="I810" s="8" t="s">
        <v>1330</v>
      </c>
      <c r="J810" s="10">
        <v>3.4</v>
      </c>
      <c r="K810" s="8" t="s">
        <v>5788</v>
      </c>
      <c r="L810" s="8"/>
      <c r="M810" s="8" t="s">
        <v>5789</v>
      </c>
      <c r="N810" s="8" t="s">
        <v>5803</v>
      </c>
      <c r="O810" s="8" t="s">
        <v>52</v>
      </c>
      <c r="P810" s="8"/>
      <c r="Q810" s="8"/>
      <c r="R810" s="8" t="s">
        <v>344</v>
      </c>
      <c r="S810" s="8" t="s">
        <v>5804</v>
      </c>
      <c r="T810" s="11" t="str">
        <f t="shared" si="2"/>
        <v>Dan Schwartz</v>
      </c>
      <c r="U810" s="8" t="s">
        <v>80</v>
      </c>
      <c r="V810" s="8" t="s">
        <v>5805</v>
      </c>
      <c r="W810" s="8" t="s">
        <v>5806</v>
      </c>
      <c r="X810" s="8" t="s">
        <v>5794</v>
      </c>
      <c r="Y810" s="8" t="s">
        <v>60</v>
      </c>
      <c r="Z810" s="12" t="s">
        <v>5795</v>
      </c>
      <c r="AA810" s="12" t="s">
        <v>5807</v>
      </c>
      <c r="AB810" s="8" t="s">
        <v>60</v>
      </c>
      <c r="AC810" s="8" t="s">
        <v>60</v>
      </c>
      <c r="AD810" s="8" t="s">
        <v>60</v>
      </c>
      <c r="AE810" s="8" t="s">
        <v>5796</v>
      </c>
      <c r="AF810" s="8" t="s">
        <v>5797</v>
      </c>
      <c r="AG810" s="8" t="s">
        <v>5536</v>
      </c>
      <c r="AH810" s="8" t="s">
        <v>194</v>
      </c>
      <c r="AI810" s="8" t="s">
        <v>233</v>
      </c>
      <c r="AJ810" s="8"/>
      <c r="AK810" s="8"/>
      <c r="AL810" s="8"/>
      <c r="AM810" s="8" t="s">
        <v>3322</v>
      </c>
      <c r="AN810" s="8" t="s">
        <v>5798</v>
      </c>
      <c r="AO810" s="8" t="s">
        <v>5799</v>
      </c>
      <c r="AP810" s="9" t="s">
        <v>5797</v>
      </c>
      <c r="AQ810" s="11">
        <v>2481.0</v>
      </c>
    </row>
    <row r="811">
      <c r="A811" s="8" t="str">
        <f t="shared" si="1"/>
        <v>Karen Boen</v>
      </c>
      <c r="B811" s="8" t="s">
        <v>5785</v>
      </c>
      <c r="C811" s="8" t="s">
        <v>2133</v>
      </c>
      <c r="D811" s="9" t="s">
        <v>5522</v>
      </c>
      <c r="E811" s="8" t="s">
        <v>5786</v>
      </c>
      <c r="F811" s="8" t="s">
        <v>2136</v>
      </c>
      <c r="G811" s="8" t="s">
        <v>47</v>
      </c>
      <c r="H811" s="8" t="s">
        <v>5787</v>
      </c>
      <c r="I811" s="8" t="s">
        <v>1330</v>
      </c>
      <c r="J811" s="10">
        <v>3.4</v>
      </c>
      <c r="K811" s="8" t="s">
        <v>5788</v>
      </c>
      <c r="L811" s="8"/>
      <c r="M811" s="8" t="s">
        <v>5789</v>
      </c>
      <c r="N811" s="8" t="s">
        <v>5808</v>
      </c>
      <c r="O811" s="8" t="s">
        <v>52</v>
      </c>
      <c r="P811" s="8"/>
      <c r="Q811" s="8"/>
      <c r="R811" s="8" t="s">
        <v>2079</v>
      </c>
      <c r="S811" s="8" t="s">
        <v>5801</v>
      </c>
      <c r="T811" s="11" t="str">
        <f t="shared" si="2"/>
        <v>Karen Boen</v>
      </c>
      <c r="U811" s="8" t="s">
        <v>80</v>
      </c>
      <c r="V811" s="8" t="s">
        <v>5809</v>
      </c>
      <c r="W811" s="8" t="s">
        <v>5810</v>
      </c>
      <c r="X811" s="8" t="s">
        <v>5794</v>
      </c>
      <c r="Y811" s="12" t="s">
        <v>5811</v>
      </c>
      <c r="Z811" s="12" t="s">
        <v>5795</v>
      </c>
      <c r="AA811" s="12" t="s">
        <v>5812</v>
      </c>
      <c r="AB811" s="8" t="s">
        <v>60</v>
      </c>
      <c r="AC811" s="12" t="s">
        <v>5813</v>
      </c>
      <c r="AD811" s="8" t="s">
        <v>60</v>
      </c>
      <c r="AE811" s="8" t="s">
        <v>5796</v>
      </c>
      <c r="AF811" s="8" t="s">
        <v>5797</v>
      </c>
      <c r="AG811" s="8" t="s">
        <v>5536</v>
      </c>
      <c r="AH811" s="8" t="s">
        <v>194</v>
      </c>
      <c r="AI811" s="8" t="s">
        <v>233</v>
      </c>
      <c r="AJ811" s="8"/>
      <c r="AK811" s="8"/>
      <c r="AL811" s="8"/>
      <c r="AM811" s="8" t="s">
        <v>3322</v>
      </c>
      <c r="AN811" s="8" t="s">
        <v>5798</v>
      </c>
      <c r="AO811" s="8" t="s">
        <v>5799</v>
      </c>
      <c r="AP811" s="9" t="s">
        <v>5797</v>
      </c>
      <c r="AQ811" s="11">
        <v>2481.0</v>
      </c>
    </row>
    <row r="812">
      <c r="A812" s="8" t="str">
        <f t="shared" si="1"/>
        <v>Tim Ritchie</v>
      </c>
      <c r="B812" s="8" t="s">
        <v>5814</v>
      </c>
      <c r="C812" s="8" t="s">
        <v>5815</v>
      </c>
      <c r="D812" s="9" t="s">
        <v>5522</v>
      </c>
      <c r="E812" s="8" t="s">
        <v>5816</v>
      </c>
      <c r="F812" s="8" t="s">
        <v>2136</v>
      </c>
      <c r="G812" s="8" t="s">
        <v>47</v>
      </c>
      <c r="H812" s="8" t="s">
        <v>5817</v>
      </c>
      <c r="I812" s="8" t="s">
        <v>49</v>
      </c>
      <c r="J812" s="10">
        <v>3.9</v>
      </c>
      <c r="K812" s="8" t="s">
        <v>5818</v>
      </c>
      <c r="L812" s="8" t="s">
        <v>5819</v>
      </c>
      <c r="M812" s="8" t="s">
        <v>86</v>
      </c>
      <c r="N812" s="8" t="s">
        <v>5820</v>
      </c>
      <c r="O812" s="8" t="s">
        <v>52</v>
      </c>
      <c r="P812" s="8"/>
      <c r="Q812" s="8"/>
      <c r="R812" s="8" t="s">
        <v>153</v>
      </c>
      <c r="S812" s="8" t="s">
        <v>88</v>
      </c>
      <c r="T812" s="11" t="str">
        <f t="shared" si="2"/>
        <v>Tim Ritchie</v>
      </c>
      <c r="U812" s="8" t="s">
        <v>55</v>
      </c>
      <c r="V812" s="8" t="s">
        <v>5821</v>
      </c>
      <c r="W812" s="8"/>
      <c r="X812" s="8" t="s">
        <v>5822</v>
      </c>
      <c r="Y812" s="12" t="s">
        <v>5823</v>
      </c>
      <c r="Z812" s="12" t="s">
        <v>5824</v>
      </c>
      <c r="AA812" s="8" t="s">
        <v>60</v>
      </c>
      <c r="AB812" s="12" t="s">
        <v>5825</v>
      </c>
      <c r="AC812" s="12" t="s">
        <v>5826</v>
      </c>
      <c r="AD812" s="8" t="s">
        <v>60</v>
      </c>
      <c r="AE812" s="8" t="s">
        <v>5827</v>
      </c>
      <c r="AF812" s="8" t="s">
        <v>5828</v>
      </c>
      <c r="AG812" s="8" t="s">
        <v>5536</v>
      </c>
      <c r="AH812" s="8" t="s">
        <v>232</v>
      </c>
      <c r="AI812" s="8" t="s">
        <v>66</v>
      </c>
      <c r="AJ812" s="8" t="s">
        <v>86</v>
      </c>
      <c r="AK812" s="13" t="s">
        <v>1617</v>
      </c>
      <c r="AL812" s="13" t="s">
        <v>5829</v>
      </c>
      <c r="AM812" s="8" t="s">
        <v>2231</v>
      </c>
      <c r="AN812" s="8" t="s">
        <v>5830</v>
      </c>
      <c r="AO812" s="13" t="s">
        <v>5831</v>
      </c>
      <c r="AP812" s="9" t="s">
        <v>5828</v>
      </c>
      <c r="AQ812" s="11">
        <v>23373.0</v>
      </c>
    </row>
    <row r="813">
      <c r="A813" s="8" t="str">
        <f t="shared" si="1"/>
        <v>David Jackson</v>
      </c>
      <c r="B813" s="8" t="s">
        <v>5814</v>
      </c>
      <c r="C813" s="8" t="s">
        <v>5815</v>
      </c>
      <c r="D813" s="9" t="s">
        <v>5522</v>
      </c>
      <c r="E813" s="8" t="s">
        <v>5816</v>
      </c>
      <c r="F813" s="8" t="s">
        <v>2136</v>
      </c>
      <c r="G813" s="8" t="s">
        <v>47</v>
      </c>
      <c r="H813" s="8" t="s">
        <v>5817</v>
      </c>
      <c r="I813" s="8" t="s">
        <v>49</v>
      </c>
      <c r="J813" s="10">
        <v>3.9</v>
      </c>
      <c r="K813" s="8" t="s">
        <v>5818</v>
      </c>
      <c r="L813" s="8" t="s">
        <v>5819</v>
      </c>
      <c r="M813" s="8" t="s">
        <v>86</v>
      </c>
      <c r="N813" s="8" t="s">
        <v>5832</v>
      </c>
      <c r="O813" s="8" t="s">
        <v>52</v>
      </c>
      <c r="P813" s="8"/>
      <c r="Q813" s="8"/>
      <c r="R813" s="8" t="s">
        <v>289</v>
      </c>
      <c r="S813" s="8" t="s">
        <v>2521</v>
      </c>
      <c r="T813" s="11" t="str">
        <f t="shared" si="2"/>
        <v>David Jackson</v>
      </c>
      <c r="U813" s="8" t="s">
        <v>311</v>
      </c>
      <c r="V813" s="8" t="s">
        <v>5833</v>
      </c>
      <c r="W813" s="8" t="s">
        <v>5834</v>
      </c>
      <c r="X813" s="8" t="s">
        <v>5822</v>
      </c>
      <c r="Y813" s="12" t="s">
        <v>5835</v>
      </c>
      <c r="Z813" s="12" t="s">
        <v>5824</v>
      </c>
      <c r="AA813" s="8" t="s">
        <v>60</v>
      </c>
      <c r="AB813" s="12" t="s">
        <v>5825</v>
      </c>
      <c r="AC813" s="8" t="s">
        <v>60</v>
      </c>
      <c r="AD813" s="8" t="s">
        <v>60</v>
      </c>
      <c r="AE813" s="8" t="s">
        <v>5827</v>
      </c>
      <c r="AF813" s="8" t="s">
        <v>5828</v>
      </c>
      <c r="AG813" s="8" t="s">
        <v>5536</v>
      </c>
      <c r="AH813" s="8" t="s">
        <v>232</v>
      </c>
      <c r="AI813" s="8" t="s">
        <v>66</v>
      </c>
      <c r="AJ813" s="8" t="s">
        <v>86</v>
      </c>
      <c r="AK813" s="13" t="s">
        <v>1617</v>
      </c>
      <c r="AL813" s="13" t="s">
        <v>5829</v>
      </c>
      <c r="AM813" s="8" t="s">
        <v>2231</v>
      </c>
      <c r="AN813" s="8" t="s">
        <v>5830</v>
      </c>
      <c r="AO813" s="13" t="s">
        <v>5831</v>
      </c>
      <c r="AP813" s="9" t="s">
        <v>5828</v>
      </c>
      <c r="AQ813" s="11">
        <v>23373.0</v>
      </c>
    </row>
    <row r="814">
      <c r="A814" s="8" t="str">
        <f t="shared" si="1"/>
        <v>John Napolitano</v>
      </c>
      <c r="B814" s="8" t="s">
        <v>5814</v>
      </c>
      <c r="C814" s="8" t="s">
        <v>5815</v>
      </c>
      <c r="D814" s="9" t="s">
        <v>5522</v>
      </c>
      <c r="E814" s="8" t="s">
        <v>5816</v>
      </c>
      <c r="F814" s="8" t="s">
        <v>2136</v>
      </c>
      <c r="G814" s="8" t="s">
        <v>47</v>
      </c>
      <c r="H814" s="8" t="s">
        <v>5817</v>
      </c>
      <c r="I814" s="8" t="s">
        <v>49</v>
      </c>
      <c r="J814" s="10">
        <v>3.9</v>
      </c>
      <c r="K814" s="8" t="s">
        <v>5818</v>
      </c>
      <c r="L814" s="8" t="s">
        <v>5819</v>
      </c>
      <c r="M814" s="8" t="s">
        <v>86</v>
      </c>
      <c r="N814" s="8" t="s">
        <v>5836</v>
      </c>
      <c r="O814" s="8" t="s">
        <v>52</v>
      </c>
      <c r="P814" s="8"/>
      <c r="Q814" s="8"/>
      <c r="R814" s="8" t="s">
        <v>1997</v>
      </c>
      <c r="S814" s="8" t="s">
        <v>5837</v>
      </c>
      <c r="T814" s="11" t="str">
        <f t="shared" si="2"/>
        <v>John Napolitano</v>
      </c>
      <c r="U814" s="8" t="s">
        <v>160</v>
      </c>
      <c r="V814" s="8" t="s">
        <v>5838</v>
      </c>
      <c r="W814" s="8" t="s">
        <v>5839</v>
      </c>
      <c r="X814" s="8" t="s">
        <v>5822</v>
      </c>
      <c r="Y814" s="12" t="s">
        <v>5840</v>
      </c>
      <c r="Z814" s="12" t="s">
        <v>5824</v>
      </c>
      <c r="AA814" s="8" t="s">
        <v>60</v>
      </c>
      <c r="AB814" s="12" t="s">
        <v>5825</v>
      </c>
      <c r="AC814" s="8" t="s">
        <v>60</v>
      </c>
      <c r="AD814" s="8" t="s">
        <v>60</v>
      </c>
      <c r="AE814" s="8" t="s">
        <v>5827</v>
      </c>
      <c r="AF814" s="8" t="s">
        <v>5828</v>
      </c>
      <c r="AG814" s="8" t="s">
        <v>5536</v>
      </c>
      <c r="AH814" s="8" t="s">
        <v>232</v>
      </c>
      <c r="AI814" s="8" t="s">
        <v>66</v>
      </c>
      <c r="AJ814" s="8" t="s">
        <v>86</v>
      </c>
      <c r="AK814" s="13" t="s">
        <v>1617</v>
      </c>
      <c r="AL814" s="13" t="s">
        <v>5829</v>
      </c>
      <c r="AM814" s="8" t="s">
        <v>2231</v>
      </c>
      <c r="AN814" s="8" t="s">
        <v>5830</v>
      </c>
      <c r="AO814" s="13" t="s">
        <v>5831</v>
      </c>
      <c r="AP814" s="9" t="s">
        <v>5828</v>
      </c>
      <c r="AQ814" s="11">
        <v>23373.0</v>
      </c>
    </row>
    <row r="815">
      <c r="A815" s="8" t="str">
        <f t="shared" si="1"/>
        <v>Remington Blair</v>
      </c>
      <c r="B815" s="8" t="s">
        <v>5814</v>
      </c>
      <c r="C815" s="8" t="s">
        <v>5815</v>
      </c>
      <c r="D815" s="9" t="s">
        <v>5522</v>
      </c>
      <c r="E815" s="8" t="s">
        <v>5816</v>
      </c>
      <c r="F815" s="8" t="s">
        <v>2136</v>
      </c>
      <c r="G815" s="8" t="s">
        <v>47</v>
      </c>
      <c r="H815" s="8" t="s">
        <v>5817</v>
      </c>
      <c r="I815" s="8" t="s">
        <v>49</v>
      </c>
      <c r="J815" s="10">
        <v>3.9</v>
      </c>
      <c r="K815" s="8" t="s">
        <v>5818</v>
      </c>
      <c r="L815" s="8" t="s">
        <v>5819</v>
      </c>
      <c r="M815" s="8"/>
      <c r="N815" s="8" t="s">
        <v>5841</v>
      </c>
      <c r="O815" s="8" t="s">
        <v>52</v>
      </c>
      <c r="P815" s="8"/>
      <c r="Q815" s="8"/>
      <c r="R815" s="8" t="s">
        <v>5842</v>
      </c>
      <c r="S815" s="8" t="s">
        <v>5843</v>
      </c>
      <c r="T815" s="11" t="str">
        <f t="shared" si="2"/>
        <v>Remington Blair</v>
      </c>
      <c r="U815" s="8" t="s">
        <v>5844</v>
      </c>
      <c r="V815" s="8" t="s">
        <v>5845</v>
      </c>
      <c r="W815" s="8" t="s">
        <v>5846</v>
      </c>
      <c r="X815" s="8" t="s">
        <v>5822</v>
      </c>
      <c r="Y815" s="12" t="s">
        <v>5847</v>
      </c>
      <c r="Z815" s="12" t="s">
        <v>5824</v>
      </c>
      <c r="AA815" s="8" t="s">
        <v>60</v>
      </c>
      <c r="AB815" s="12" t="s">
        <v>5825</v>
      </c>
      <c r="AC815" s="12" t="s">
        <v>5848</v>
      </c>
      <c r="AD815" s="12" t="s">
        <v>5849</v>
      </c>
      <c r="AE815" s="8" t="s">
        <v>5827</v>
      </c>
      <c r="AF815" s="8" t="s">
        <v>5828</v>
      </c>
      <c r="AG815" s="8" t="s">
        <v>5536</v>
      </c>
      <c r="AH815" s="8" t="s">
        <v>232</v>
      </c>
      <c r="AI815" s="8" t="s">
        <v>66</v>
      </c>
      <c r="AJ815" s="8"/>
      <c r="AK815" s="13" t="s">
        <v>1617</v>
      </c>
      <c r="AL815" s="13" t="s">
        <v>5829</v>
      </c>
      <c r="AM815" s="8" t="s">
        <v>2231</v>
      </c>
      <c r="AN815" s="8" t="s">
        <v>5830</v>
      </c>
      <c r="AO815" s="13" t="s">
        <v>5831</v>
      </c>
      <c r="AP815" s="9" t="s">
        <v>5828</v>
      </c>
      <c r="AQ815" s="11">
        <v>23373.0</v>
      </c>
    </row>
    <row r="816">
      <c r="A816" s="8" t="str">
        <f t="shared" si="1"/>
        <v>John Byrnes</v>
      </c>
      <c r="B816" s="8" t="s">
        <v>5850</v>
      </c>
      <c r="C816" s="8" t="s">
        <v>5230</v>
      </c>
      <c r="D816" s="9" t="s">
        <v>5522</v>
      </c>
      <c r="E816" s="8" t="s">
        <v>5851</v>
      </c>
      <c r="F816" s="8" t="s">
        <v>2136</v>
      </c>
      <c r="G816" s="8" t="s">
        <v>47</v>
      </c>
      <c r="H816" s="8" t="s">
        <v>5852</v>
      </c>
      <c r="I816" s="8" t="s">
        <v>49</v>
      </c>
      <c r="J816" s="10">
        <v>3.59</v>
      </c>
      <c r="K816" s="8" t="s">
        <v>5853</v>
      </c>
      <c r="L816" s="8" t="s">
        <v>5854</v>
      </c>
      <c r="M816" s="8"/>
      <c r="N816" s="8" t="s">
        <v>5855</v>
      </c>
      <c r="O816" s="8" t="s">
        <v>52</v>
      </c>
      <c r="P816" s="8"/>
      <c r="Q816" s="8"/>
      <c r="R816" s="8" t="s">
        <v>1997</v>
      </c>
      <c r="S816" s="8" t="s">
        <v>5856</v>
      </c>
      <c r="T816" s="11" t="str">
        <f t="shared" si="2"/>
        <v>John Byrnes</v>
      </c>
      <c r="U816" s="8" t="s">
        <v>412</v>
      </c>
      <c r="V816" s="8" t="s">
        <v>5857</v>
      </c>
      <c r="W816" s="8" t="s">
        <v>5858</v>
      </c>
      <c r="X816" s="8" t="s">
        <v>5859</v>
      </c>
      <c r="Y816" s="8" t="s">
        <v>60</v>
      </c>
      <c r="Z816" s="12" t="s">
        <v>5860</v>
      </c>
      <c r="AA816" s="8" t="s">
        <v>60</v>
      </c>
      <c r="AB816" s="12" t="s">
        <v>5861</v>
      </c>
      <c r="AC816" s="12" t="s">
        <v>5862</v>
      </c>
      <c r="AD816" s="12" t="s">
        <v>5863</v>
      </c>
      <c r="AE816" s="8" t="s">
        <v>5864</v>
      </c>
      <c r="AF816" s="8" t="s">
        <v>5865</v>
      </c>
      <c r="AG816" s="8" t="s">
        <v>5536</v>
      </c>
      <c r="AH816" s="8" t="s">
        <v>352</v>
      </c>
      <c r="AI816" s="8" t="s">
        <v>66</v>
      </c>
      <c r="AJ816" s="8"/>
      <c r="AK816" s="13" t="s">
        <v>5866</v>
      </c>
      <c r="AL816" s="13" t="s">
        <v>136</v>
      </c>
      <c r="AM816" s="8" t="s">
        <v>236</v>
      </c>
      <c r="AN816" s="8" t="s">
        <v>5867</v>
      </c>
      <c r="AO816" s="13" t="s">
        <v>5868</v>
      </c>
      <c r="AP816" s="9" t="s">
        <v>5865</v>
      </c>
      <c r="AQ816" s="11">
        <v>13637.0</v>
      </c>
    </row>
    <row r="817">
      <c r="A817" s="8" t="str">
        <f t="shared" si="1"/>
        <v>Ben Waruch</v>
      </c>
      <c r="B817" s="8" t="s">
        <v>5850</v>
      </c>
      <c r="C817" s="8" t="s">
        <v>5230</v>
      </c>
      <c r="D817" s="9" t="s">
        <v>5522</v>
      </c>
      <c r="E817" s="8" t="s">
        <v>5851</v>
      </c>
      <c r="F817" s="8" t="s">
        <v>2136</v>
      </c>
      <c r="G817" s="8" t="s">
        <v>47</v>
      </c>
      <c r="H817" s="8" t="s">
        <v>5852</v>
      </c>
      <c r="I817" s="8" t="s">
        <v>49</v>
      </c>
      <c r="J817" s="10">
        <v>3.59</v>
      </c>
      <c r="K817" s="8" t="s">
        <v>5853</v>
      </c>
      <c r="L817" s="8" t="s">
        <v>5854</v>
      </c>
      <c r="M817" s="8" t="s">
        <v>86</v>
      </c>
      <c r="N817" s="8" t="s">
        <v>5869</v>
      </c>
      <c r="O817" s="8" t="s">
        <v>52</v>
      </c>
      <c r="P817" s="8"/>
      <c r="Q817" s="8"/>
      <c r="R817" s="8" t="s">
        <v>2944</v>
      </c>
      <c r="S817" s="8" t="s">
        <v>5870</v>
      </c>
      <c r="T817" s="11" t="str">
        <f t="shared" si="2"/>
        <v>Ben Waruch</v>
      </c>
      <c r="U817" s="8" t="s">
        <v>412</v>
      </c>
      <c r="V817" s="8"/>
      <c r="W817" s="8" t="s">
        <v>5858</v>
      </c>
      <c r="X817" s="8" t="s">
        <v>5859</v>
      </c>
      <c r="Y817" s="8" t="s">
        <v>60</v>
      </c>
      <c r="Z817" s="12" t="s">
        <v>5860</v>
      </c>
      <c r="AA817" s="8" t="s">
        <v>60</v>
      </c>
      <c r="AB817" s="12" t="s">
        <v>5861</v>
      </c>
      <c r="AC817" s="8" t="s">
        <v>60</v>
      </c>
      <c r="AD817" s="12" t="s">
        <v>5863</v>
      </c>
      <c r="AE817" s="8" t="s">
        <v>5864</v>
      </c>
      <c r="AF817" s="8" t="s">
        <v>5865</v>
      </c>
      <c r="AG817" s="8" t="s">
        <v>5536</v>
      </c>
      <c r="AH817" s="8" t="s">
        <v>352</v>
      </c>
      <c r="AI817" s="8" t="s">
        <v>66</v>
      </c>
      <c r="AJ817" s="8" t="s">
        <v>86</v>
      </c>
      <c r="AK817" s="13" t="s">
        <v>5866</v>
      </c>
      <c r="AL817" s="13" t="s">
        <v>136</v>
      </c>
      <c r="AM817" s="8" t="s">
        <v>236</v>
      </c>
      <c r="AN817" s="8" t="s">
        <v>5867</v>
      </c>
      <c r="AO817" s="13" t="s">
        <v>5868</v>
      </c>
      <c r="AP817" s="9" t="s">
        <v>5865</v>
      </c>
      <c r="AQ817" s="11">
        <v>13637.0</v>
      </c>
    </row>
    <row r="818">
      <c r="A818" s="8" t="str">
        <f t="shared" si="1"/>
        <v>Joseph Lemay</v>
      </c>
      <c r="B818" s="8" t="s">
        <v>5850</v>
      </c>
      <c r="C818" s="16" t="s">
        <v>5230</v>
      </c>
      <c r="D818" s="17" t="s">
        <v>5522</v>
      </c>
      <c r="E818" s="16" t="s">
        <v>5851</v>
      </c>
      <c r="F818" s="8" t="s">
        <v>2136</v>
      </c>
      <c r="G818" s="8" t="s">
        <v>47</v>
      </c>
      <c r="H818" s="34">
        <v>166513.0</v>
      </c>
      <c r="I818" s="8" t="s">
        <v>49</v>
      </c>
      <c r="J818" s="10">
        <v>3.59</v>
      </c>
      <c r="K818" s="18" t="s">
        <v>5853</v>
      </c>
      <c r="L818" s="40">
        <v>156.0</v>
      </c>
      <c r="M818" s="19" t="s">
        <v>86</v>
      </c>
      <c r="N818" s="20" t="s">
        <v>5871</v>
      </c>
      <c r="O818" s="8" t="s">
        <v>52</v>
      </c>
      <c r="P818" s="20" t="s">
        <v>207</v>
      </c>
      <c r="Q818" s="8"/>
      <c r="R818" s="8" t="s">
        <v>4858</v>
      </c>
      <c r="S818" s="8" t="s">
        <v>5872</v>
      </c>
      <c r="T818" s="11" t="str">
        <f t="shared" si="2"/>
        <v>Joseph Lemay</v>
      </c>
      <c r="U818" s="8" t="s">
        <v>80</v>
      </c>
      <c r="V818" s="8" t="s">
        <v>5873</v>
      </c>
      <c r="W818" s="8"/>
      <c r="X818" s="8" t="s">
        <v>5859</v>
      </c>
      <c r="Y818" s="8"/>
      <c r="Z818" s="8"/>
      <c r="AA818" s="8"/>
      <c r="AB818" s="8"/>
      <c r="AC818" s="8"/>
      <c r="AD818" s="8"/>
      <c r="AE818" s="8" t="s">
        <v>5864</v>
      </c>
      <c r="AF818" s="21" t="s">
        <v>5865</v>
      </c>
      <c r="AG818" s="16" t="s">
        <v>5536</v>
      </c>
      <c r="AH818" s="19" t="s">
        <v>352</v>
      </c>
      <c r="AI818" s="22" t="s">
        <v>66</v>
      </c>
      <c r="AJ818" s="16" t="s">
        <v>86</v>
      </c>
      <c r="AK818" s="23" t="s">
        <v>5866</v>
      </c>
      <c r="AL818" s="23" t="s">
        <v>136</v>
      </c>
      <c r="AM818" s="22" t="s">
        <v>236</v>
      </c>
      <c r="AN818" s="24">
        <v>0.7609763357642506</v>
      </c>
      <c r="AO818" s="25">
        <v>49626.0</v>
      </c>
      <c r="AP818" s="41" t="s">
        <v>5865</v>
      </c>
      <c r="AQ818" s="11">
        <v>13637.0</v>
      </c>
    </row>
    <row r="819">
      <c r="A819" s="8" t="str">
        <f t="shared" si="1"/>
        <v>Allyson Waruch</v>
      </c>
      <c r="B819" s="8" t="s">
        <v>5850</v>
      </c>
      <c r="C819" s="8" t="s">
        <v>5230</v>
      </c>
      <c r="D819" s="9" t="s">
        <v>5522</v>
      </c>
      <c r="E819" s="8" t="s">
        <v>5851</v>
      </c>
      <c r="F819" s="8" t="s">
        <v>2136</v>
      </c>
      <c r="G819" s="8" t="s">
        <v>47</v>
      </c>
      <c r="H819" s="8" t="s">
        <v>5852</v>
      </c>
      <c r="I819" s="8" t="s">
        <v>49</v>
      </c>
      <c r="J819" s="10">
        <v>3.59</v>
      </c>
      <c r="K819" s="8" t="s">
        <v>5853</v>
      </c>
      <c r="L819" s="8" t="s">
        <v>5854</v>
      </c>
      <c r="M819" s="8" t="s">
        <v>86</v>
      </c>
      <c r="N819" s="8" t="s">
        <v>5874</v>
      </c>
      <c r="O819" s="8" t="s">
        <v>52</v>
      </c>
      <c r="P819" s="8"/>
      <c r="Q819" s="8"/>
      <c r="R819" s="8" t="s">
        <v>5875</v>
      </c>
      <c r="S819" s="8" t="s">
        <v>5870</v>
      </c>
      <c r="T819" s="11" t="str">
        <f t="shared" si="2"/>
        <v>Allyson Waruch</v>
      </c>
      <c r="U819" s="8" t="s">
        <v>80</v>
      </c>
      <c r="V819" s="8" t="s">
        <v>5876</v>
      </c>
      <c r="W819" s="8" t="s">
        <v>5877</v>
      </c>
      <c r="X819" s="8" t="s">
        <v>5859</v>
      </c>
      <c r="Y819" s="12" t="s">
        <v>5878</v>
      </c>
      <c r="Z819" s="12" t="s">
        <v>5860</v>
      </c>
      <c r="AA819" s="8" t="s">
        <v>60</v>
      </c>
      <c r="AB819" s="12" t="s">
        <v>5861</v>
      </c>
      <c r="AC819" s="8" t="s">
        <v>60</v>
      </c>
      <c r="AD819" s="12" t="s">
        <v>5863</v>
      </c>
      <c r="AE819" s="8" t="s">
        <v>5864</v>
      </c>
      <c r="AF819" s="8" t="s">
        <v>5865</v>
      </c>
      <c r="AG819" s="8" t="s">
        <v>5536</v>
      </c>
      <c r="AH819" s="8" t="s">
        <v>352</v>
      </c>
      <c r="AI819" s="8" t="s">
        <v>66</v>
      </c>
      <c r="AJ819" s="8" t="s">
        <v>86</v>
      </c>
      <c r="AK819" s="13" t="s">
        <v>5866</v>
      </c>
      <c r="AL819" s="13" t="s">
        <v>136</v>
      </c>
      <c r="AM819" s="8" t="s">
        <v>236</v>
      </c>
      <c r="AN819" s="8" t="s">
        <v>5867</v>
      </c>
      <c r="AO819" s="13" t="s">
        <v>5868</v>
      </c>
      <c r="AP819" s="9" t="s">
        <v>5865</v>
      </c>
      <c r="AQ819" s="11">
        <v>13637.0</v>
      </c>
    </row>
    <row r="820">
      <c r="A820" s="8" t="str">
        <f t="shared" si="1"/>
        <v>Barbara Smith</v>
      </c>
      <c r="B820" s="8" t="s">
        <v>5850</v>
      </c>
      <c r="C820" s="8" t="s">
        <v>5230</v>
      </c>
      <c r="D820" s="9" t="s">
        <v>5522</v>
      </c>
      <c r="E820" s="8" t="s">
        <v>5851</v>
      </c>
      <c r="F820" s="8" t="s">
        <v>2136</v>
      </c>
      <c r="G820" s="8" t="s">
        <v>47</v>
      </c>
      <c r="H820" s="8" t="s">
        <v>5852</v>
      </c>
      <c r="I820" s="8" t="s">
        <v>49</v>
      </c>
      <c r="J820" s="10">
        <v>3.59</v>
      </c>
      <c r="K820" s="8" t="s">
        <v>5853</v>
      </c>
      <c r="L820" s="8" t="s">
        <v>5854</v>
      </c>
      <c r="M820" s="8" t="s">
        <v>86</v>
      </c>
      <c r="N820" s="8" t="s">
        <v>5879</v>
      </c>
      <c r="O820" s="8" t="s">
        <v>52</v>
      </c>
      <c r="P820" s="8"/>
      <c r="Q820" s="8"/>
      <c r="R820" s="8" t="s">
        <v>5880</v>
      </c>
      <c r="S820" s="8" t="s">
        <v>941</v>
      </c>
      <c r="T820" s="11" t="str">
        <f t="shared" si="2"/>
        <v>Barbara Smith</v>
      </c>
      <c r="U820" s="8" t="s">
        <v>80</v>
      </c>
      <c r="V820" s="8" t="s">
        <v>5881</v>
      </c>
      <c r="W820" s="8" t="s">
        <v>5858</v>
      </c>
      <c r="X820" s="8" t="s">
        <v>5859</v>
      </c>
      <c r="Y820" s="12" t="s">
        <v>5882</v>
      </c>
      <c r="Z820" s="12" t="s">
        <v>5860</v>
      </c>
      <c r="AA820" s="12" t="s">
        <v>5883</v>
      </c>
      <c r="AB820" s="12" t="s">
        <v>5861</v>
      </c>
      <c r="AC820" s="8" t="s">
        <v>60</v>
      </c>
      <c r="AD820" s="12" t="s">
        <v>5863</v>
      </c>
      <c r="AE820" s="8" t="s">
        <v>5864</v>
      </c>
      <c r="AF820" s="8" t="s">
        <v>5865</v>
      </c>
      <c r="AG820" s="8" t="s">
        <v>5536</v>
      </c>
      <c r="AH820" s="8" t="s">
        <v>352</v>
      </c>
      <c r="AI820" s="8" t="s">
        <v>66</v>
      </c>
      <c r="AJ820" s="8" t="s">
        <v>86</v>
      </c>
      <c r="AK820" s="13" t="s">
        <v>5866</v>
      </c>
      <c r="AL820" s="13" t="s">
        <v>136</v>
      </c>
      <c r="AM820" s="8" t="s">
        <v>236</v>
      </c>
      <c r="AN820" s="8" t="s">
        <v>5867</v>
      </c>
      <c r="AO820" s="13" t="s">
        <v>5868</v>
      </c>
      <c r="AP820" s="9" t="s">
        <v>5865</v>
      </c>
      <c r="AQ820" s="11">
        <v>13637.0</v>
      </c>
    </row>
    <row r="821">
      <c r="A821" s="8" t="str">
        <f t="shared" si="1"/>
        <v>Dayo Ibraheem</v>
      </c>
      <c r="B821" s="8" t="s">
        <v>5850</v>
      </c>
      <c r="C821" s="8" t="s">
        <v>5230</v>
      </c>
      <c r="D821" s="9" t="s">
        <v>5522</v>
      </c>
      <c r="E821" s="8" t="s">
        <v>5851</v>
      </c>
      <c r="F821" s="8" t="s">
        <v>2136</v>
      </c>
      <c r="G821" s="8" t="s">
        <v>47</v>
      </c>
      <c r="H821" s="8" t="s">
        <v>5852</v>
      </c>
      <c r="I821" s="8" t="s">
        <v>49</v>
      </c>
      <c r="J821" s="10">
        <v>3.59</v>
      </c>
      <c r="K821" s="8" t="s">
        <v>5853</v>
      </c>
      <c r="L821" s="8" t="s">
        <v>5854</v>
      </c>
      <c r="M821" s="8" t="s">
        <v>86</v>
      </c>
      <c r="N821" s="8" t="s">
        <v>5884</v>
      </c>
      <c r="O821" s="8" t="s">
        <v>52</v>
      </c>
      <c r="P821" s="8"/>
      <c r="Q821" s="8"/>
      <c r="R821" s="8" t="s">
        <v>5885</v>
      </c>
      <c r="S821" s="8" t="s">
        <v>5886</v>
      </c>
      <c r="T821" s="11" t="str">
        <f t="shared" si="2"/>
        <v>Dayo Ibraheem</v>
      </c>
      <c r="U821" s="8" t="s">
        <v>80</v>
      </c>
      <c r="V821" s="8" t="s">
        <v>5887</v>
      </c>
      <c r="W821" s="8" t="s">
        <v>5858</v>
      </c>
      <c r="X821" s="8" t="s">
        <v>5859</v>
      </c>
      <c r="Y821" s="8" t="s">
        <v>60</v>
      </c>
      <c r="Z821" s="12" t="s">
        <v>5860</v>
      </c>
      <c r="AA821" s="8" t="s">
        <v>60</v>
      </c>
      <c r="AB821" s="12" t="s">
        <v>5861</v>
      </c>
      <c r="AC821" s="12" t="s">
        <v>5888</v>
      </c>
      <c r="AD821" s="12" t="s">
        <v>5863</v>
      </c>
      <c r="AE821" s="8" t="s">
        <v>5864</v>
      </c>
      <c r="AF821" s="8" t="s">
        <v>5865</v>
      </c>
      <c r="AG821" s="8" t="s">
        <v>5536</v>
      </c>
      <c r="AH821" s="8" t="s">
        <v>352</v>
      </c>
      <c r="AI821" s="8" t="s">
        <v>66</v>
      </c>
      <c r="AJ821" s="8" t="s">
        <v>86</v>
      </c>
      <c r="AK821" s="13" t="s">
        <v>5866</v>
      </c>
      <c r="AL821" s="13" t="s">
        <v>136</v>
      </c>
      <c r="AM821" s="8" t="s">
        <v>236</v>
      </c>
      <c r="AN821" s="8" t="s">
        <v>5867</v>
      </c>
      <c r="AO821" s="13" t="s">
        <v>5868</v>
      </c>
      <c r="AP821" s="9" t="s">
        <v>5865</v>
      </c>
      <c r="AQ821" s="11">
        <v>13637.0</v>
      </c>
    </row>
    <row r="822">
      <c r="A822" s="8" t="str">
        <f t="shared" si="1"/>
        <v>Taelour Jefferson</v>
      </c>
      <c r="B822" s="8" t="s">
        <v>5850</v>
      </c>
      <c r="C822" s="8" t="s">
        <v>5230</v>
      </c>
      <c r="D822" s="9" t="s">
        <v>5522</v>
      </c>
      <c r="E822" s="8" t="s">
        <v>5851</v>
      </c>
      <c r="F822" s="8" t="s">
        <v>2136</v>
      </c>
      <c r="G822" s="8" t="s">
        <v>47</v>
      </c>
      <c r="H822" s="8" t="s">
        <v>5852</v>
      </c>
      <c r="I822" s="8" t="s">
        <v>49</v>
      </c>
      <c r="J822" s="10">
        <v>3.59</v>
      </c>
      <c r="K822" s="8" t="s">
        <v>5853</v>
      </c>
      <c r="L822" s="8" t="s">
        <v>5854</v>
      </c>
      <c r="M822" s="8" t="s">
        <v>86</v>
      </c>
      <c r="N822" s="8" t="s">
        <v>5889</v>
      </c>
      <c r="O822" s="8" t="s">
        <v>52</v>
      </c>
      <c r="P822" s="8"/>
      <c r="Q822" s="8"/>
      <c r="R822" s="8" t="s">
        <v>5890</v>
      </c>
      <c r="S822" s="8" t="s">
        <v>1283</v>
      </c>
      <c r="T822" s="11" t="str">
        <f t="shared" si="2"/>
        <v>Taelour Jefferson</v>
      </c>
      <c r="U822" s="8" t="s">
        <v>80</v>
      </c>
      <c r="V822" s="8" t="s">
        <v>5891</v>
      </c>
      <c r="W822" s="8" t="s">
        <v>5858</v>
      </c>
      <c r="X822" s="8" t="s">
        <v>5859</v>
      </c>
      <c r="Y822" s="12" t="s">
        <v>5892</v>
      </c>
      <c r="Z822" s="12" t="s">
        <v>5860</v>
      </c>
      <c r="AA822" s="8" t="s">
        <v>60</v>
      </c>
      <c r="AB822" s="12" t="s">
        <v>5861</v>
      </c>
      <c r="AC822" s="8" t="s">
        <v>60</v>
      </c>
      <c r="AD822" s="12" t="s">
        <v>5863</v>
      </c>
      <c r="AE822" s="8" t="s">
        <v>5864</v>
      </c>
      <c r="AF822" s="8" t="s">
        <v>5865</v>
      </c>
      <c r="AG822" s="8" t="s">
        <v>5536</v>
      </c>
      <c r="AH822" s="8" t="s">
        <v>352</v>
      </c>
      <c r="AI822" s="8" t="s">
        <v>66</v>
      </c>
      <c r="AJ822" s="8" t="s">
        <v>86</v>
      </c>
      <c r="AK822" s="13" t="s">
        <v>5866</v>
      </c>
      <c r="AL822" s="13" t="s">
        <v>136</v>
      </c>
      <c r="AM822" s="8" t="s">
        <v>236</v>
      </c>
      <c r="AN822" s="8" t="s">
        <v>5867</v>
      </c>
      <c r="AO822" s="13" t="s">
        <v>5868</v>
      </c>
      <c r="AP822" s="9" t="s">
        <v>5865</v>
      </c>
      <c r="AQ822" s="11">
        <v>13637.0</v>
      </c>
    </row>
    <row r="823">
      <c r="A823" s="8" t="str">
        <f t="shared" si="1"/>
        <v>AC Karson has been removed. </v>
      </c>
      <c r="B823" s="8" t="s">
        <v>5850</v>
      </c>
      <c r="C823" s="8" t="s">
        <v>5230</v>
      </c>
      <c r="D823" s="9" t="s">
        <v>5522</v>
      </c>
      <c r="E823" s="8" t="s">
        <v>5851</v>
      </c>
      <c r="F823" s="8" t="s">
        <v>2136</v>
      </c>
      <c r="G823" s="8" t="s">
        <v>47</v>
      </c>
      <c r="H823" s="8" t="s">
        <v>5852</v>
      </c>
      <c r="I823" s="8" t="s">
        <v>49</v>
      </c>
      <c r="J823" s="10">
        <v>3.59</v>
      </c>
      <c r="K823" s="8" t="s">
        <v>5853</v>
      </c>
      <c r="L823" s="8" t="s">
        <v>5854</v>
      </c>
      <c r="M823" s="8" t="s">
        <v>86</v>
      </c>
      <c r="N823" s="8" t="s">
        <v>5893</v>
      </c>
      <c r="O823" s="8" t="s">
        <v>52</v>
      </c>
      <c r="P823" s="8"/>
      <c r="Q823" s="8" t="s">
        <v>277</v>
      </c>
      <c r="R823" s="8" t="s">
        <v>5894</v>
      </c>
      <c r="S823" s="8"/>
      <c r="T823" s="11" t="str">
        <f t="shared" si="2"/>
        <v>AC Karson has been removed. </v>
      </c>
      <c r="U823" s="8"/>
      <c r="V823" s="8"/>
      <c r="W823" s="8"/>
      <c r="X823" s="8" t="s">
        <v>5859</v>
      </c>
      <c r="Y823" s="8" t="s">
        <v>60</v>
      </c>
      <c r="Z823" s="12" t="s">
        <v>5860</v>
      </c>
      <c r="AA823" s="8" t="s">
        <v>60</v>
      </c>
      <c r="AB823" s="12" t="s">
        <v>5861</v>
      </c>
      <c r="AC823" s="8" t="s">
        <v>60</v>
      </c>
      <c r="AD823" s="12" t="s">
        <v>5863</v>
      </c>
      <c r="AE823" s="8" t="s">
        <v>5864</v>
      </c>
      <c r="AF823" s="8" t="s">
        <v>5865</v>
      </c>
      <c r="AG823" s="8" t="s">
        <v>5536</v>
      </c>
      <c r="AH823" s="8" t="s">
        <v>352</v>
      </c>
      <c r="AI823" s="8" t="s">
        <v>66</v>
      </c>
      <c r="AJ823" s="8" t="s">
        <v>86</v>
      </c>
      <c r="AK823" s="13" t="s">
        <v>5866</v>
      </c>
      <c r="AL823" s="13" t="s">
        <v>136</v>
      </c>
      <c r="AM823" s="8" t="s">
        <v>236</v>
      </c>
      <c r="AN823" s="8" t="s">
        <v>5867</v>
      </c>
      <c r="AO823" s="13" t="s">
        <v>5868</v>
      </c>
      <c r="AP823" s="9" t="s">
        <v>5865</v>
      </c>
      <c r="AQ823" s="11">
        <v>13637.0</v>
      </c>
    </row>
    <row r="824">
      <c r="A824" s="8" t="str">
        <f t="shared" si="1"/>
        <v>Sterling Roberts</v>
      </c>
      <c r="B824" s="8" t="s">
        <v>5895</v>
      </c>
      <c r="C824" s="8" t="s">
        <v>5815</v>
      </c>
      <c r="D824" s="9" t="s">
        <v>5896</v>
      </c>
      <c r="E824" s="8" t="s">
        <v>5897</v>
      </c>
      <c r="F824" s="8" t="s">
        <v>3309</v>
      </c>
      <c r="G824" s="8" t="s">
        <v>47</v>
      </c>
      <c r="H824" s="8" t="s">
        <v>5898</v>
      </c>
      <c r="I824" s="8" t="s">
        <v>49</v>
      </c>
      <c r="J824" s="10">
        <v>3.28</v>
      </c>
      <c r="K824" s="8" t="s">
        <v>5899</v>
      </c>
      <c r="L824" s="8" t="s">
        <v>86</v>
      </c>
      <c r="M824" s="8" t="s">
        <v>86</v>
      </c>
      <c r="N824" s="8" t="s">
        <v>5900</v>
      </c>
      <c r="O824" s="8" t="s">
        <v>52</v>
      </c>
      <c r="P824" s="8"/>
      <c r="Q824" s="8"/>
      <c r="R824" s="8" t="s">
        <v>5901</v>
      </c>
      <c r="S824" s="8" t="s">
        <v>5902</v>
      </c>
      <c r="T824" s="11" t="str">
        <f t="shared" si="2"/>
        <v>Sterling Roberts</v>
      </c>
      <c r="U824" s="8" t="s">
        <v>5903</v>
      </c>
      <c r="V824" s="8" t="s">
        <v>5904</v>
      </c>
      <c r="W824" s="8" t="s">
        <v>5905</v>
      </c>
      <c r="X824" s="8" t="s">
        <v>5906</v>
      </c>
      <c r="Y824" s="8" t="s">
        <v>60</v>
      </c>
      <c r="Z824" s="12" t="s">
        <v>5907</v>
      </c>
      <c r="AA824" s="8" t="s">
        <v>60</v>
      </c>
      <c r="AB824" s="12" t="s">
        <v>5908</v>
      </c>
      <c r="AC824" s="12" t="s">
        <v>5909</v>
      </c>
      <c r="AD824" s="12" t="s">
        <v>5910</v>
      </c>
      <c r="AE824" s="8" t="s">
        <v>5911</v>
      </c>
      <c r="AF824" s="8" t="s">
        <v>5912</v>
      </c>
      <c r="AG824" s="8" t="s">
        <v>5913</v>
      </c>
      <c r="AH824" s="8" t="s">
        <v>194</v>
      </c>
      <c r="AI824" s="8" t="s">
        <v>66</v>
      </c>
      <c r="AJ824" s="8" t="s">
        <v>86</v>
      </c>
      <c r="AK824" s="13" t="s">
        <v>2113</v>
      </c>
      <c r="AL824" s="13" t="s">
        <v>2114</v>
      </c>
      <c r="AM824" s="8" t="s">
        <v>1379</v>
      </c>
      <c r="AN824" s="8" t="s">
        <v>5914</v>
      </c>
      <c r="AO824" s="13" t="s">
        <v>5915</v>
      </c>
      <c r="AP824" s="9" t="s">
        <v>5912</v>
      </c>
      <c r="AQ824" s="11">
        <v>17682.0</v>
      </c>
    </row>
    <row r="825">
      <c r="A825" s="8" t="str">
        <f t="shared" si="1"/>
        <v>Chris Best</v>
      </c>
      <c r="B825" s="8" t="s">
        <v>5895</v>
      </c>
      <c r="C825" s="8" t="s">
        <v>5815</v>
      </c>
      <c r="D825" s="9" t="s">
        <v>5896</v>
      </c>
      <c r="E825" s="8" t="s">
        <v>5897</v>
      </c>
      <c r="F825" s="8" t="s">
        <v>3309</v>
      </c>
      <c r="G825" s="8" t="s">
        <v>47</v>
      </c>
      <c r="H825" s="8" t="s">
        <v>5898</v>
      </c>
      <c r="I825" s="8" t="s">
        <v>49</v>
      </c>
      <c r="J825" s="10">
        <v>3.28</v>
      </c>
      <c r="K825" s="8" t="s">
        <v>5899</v>
      </c>
      <c r="L825" s="8" t="s">
        <v>86</v>
      </c>
      <c r="M825" s="8" t="s">
        <v>86</v>
      </c>
      <c r="N825" s="8" t="s">
        <v>5916</v>
      </c>
      <c r="O825" s="8" t="s">
        <v>52</v>
      </c>
      <c r="P825" s="8"/>
      <c r="Q825" s="8"/>
      <c r="R825" s="8" t="s">
        <v>791</v>
      </c>
      <c r="S825" s="8" t="s">
        <v>5917</v>
      </c>
      <c r="T825" s="11" t="str">
        <f t="shared" si="2"/>
        <v>Chris Best</v>
      </c>
      <c r="U825" s="8" t="s">
        <v>5918</v>
      </c>
      <c r="V825" s="8" t="s">
        <v>5919</v>
      </c>
      <c r="W825" s="8" t="s">
        <v>5920</v>
      </c>
      <c r="X825" s="8" t="s">
        <v>5906</v>
      </c>
      <c r="Y825" s="8" t="s">
        <v>60</v>
      </c>
      <c r="Z825" s="12" t="s">
        <v>5907</v>
      </c>
      <c r="AA825" s="12" t="s">
        <v>5921</v>
      </c>
      <c r="AB825" s="12" t="s">
        <v>5908</v>
      </c>
      <c r="AC825" s="12" t="s">
        <v>5922</v>
      </c>
      <c r="AD825" s="12" t="s">
        <v>5910</v>
      </c>
      <c r="AE825" s="8" t="s">
        <v>5911</v>
      </c>
      <c r="AF825" s="8" t="s">
        <v>5912</v>
      </c>
      <c r="AG825" s="8" t="s">
        <v>5913</v>
      </c>
      <c r="AH825" s="8" t="s">
        <v>194</v>
      </c>
      <c r="AI825" s="8" t="s">
        <v>66</v>
      </c>
      <c r="AJ825" s="8" t="s">
        <v>86</v>
      </c>
      <c r="AK825" s="13" t="s">
        <v>2113</v>
      </c>
      <c r="AL825" s="13" t="s">
        <v>2114</v>
      </c>
      <c r="AM825" s="8" t="s">
        <v>1379</v>
      </c>
      <c r="AN825" s="8" t="s">
        <v>5914</v>
      </c>
      <c r="AO825" s="13" t="s">
        <v>5915</v>
      </c>
      <c r="AP825" s="9" t="s">
        <v>5912</v>
      </c>
      <c r="AQ825" s="11">
        <v>17682.0</v>
      </c>
    </row>
    <row r="826">
      <c r="A826" s="8" t="str">
        <f t="shared" si="1"/>
        <v>Evan Brusich</v>
      </c>
      <c r="B826" s="8" t="s">
        <v>5895</v>
      </c>
      <c r="C826" s="8" t="s">
        <v>5815</v>
      </c>
      <c r="D826" s="9" t="s">
        <v>5896</v>
      </c>
      <c r="E826" s="8" t="s">
        <v>5897</v>
      </c>
      <c r="F826" s="8" t="s">
        <v>3309</v>
      </c>
      <c r="G826" s="8" t="s">
        <v>47</v>
      </c>
      <c r="H826" s="8" t="s">
        <v>5898</v>
      </c>
      <c r="I826" s="8" t="s">
        <v>49</v>
      </c>
      <c r="J826" s="10">
        <v>3.28</v>
      </c>
      <c r="K826" s="8" t="s">
        <v>5899</v>
      </c>
      <c r="L826" s="8" t="s">
        <v>86</v>
      </c>
      <c r="M826" s="8" t="s">
        <v>86</v>
      </c>
      <c r="N826" s="8" t="s">
        <v>5923</v>
      </c>
      <c r="O826" s="8" t="s">
        <v>52</v>
      </c>
      <c r="P826" s="8"/>
      <c r="Q826" s="8"/>
      <c r="R826" s="8" t="s">
        <v>5924</v>
      </c>
      <c r="S826" s="8" t="s">
        <v>5925</v>
      </c>
      <c r="T826" s="11" t="str">
        <f t="shared" si="2"/>
        <v>Evan Brusich</v>
      </c>
      <c r="U826" s="8" t="s">
        <v>1509</v>
      </c>
      <c r="V826" s="8" t="s">
        <v>5926</v>
      </c>
      <c r="W826" s="8" t="s">
        <v>5927</v>
      </c>
      <c r="X826" s="8" t="s">
        <v>5906</v>
      </c>
      <c r="Y826" s="8" t="s">
        <v>60</v>
      </c>
      <c r="Z826" s="12" t="s">
        <v>5907</v>
      </c>
      <c r="AA826" s="8" t="s">
        <v>60</v>
      </c>
      <c r="AB826" s="12" t="s">
        <v>5908</v>
      </c>
      <c r="AC826" s="8" t="s">
        <v>60</v>
      </c>
      <c r="AD826" s="12" t="s">
        <v>5910</v>
      </c>
      <c r="AE826" s="8" t="s">
        <v>5911</v>
      </c>
      <c r="AF826" s="8" t="s">
        <v>5912</v>
      </c>
      <c r="AG826" s="8" t="s">
        <v>5913</v>
      </c>
      <c r="AH826" s="8" t="s">
        <v>194</v>
      </c>
      <c r="AI826" s="8" t="s">
        <v>66</v>
      </c>
      <c r="AJ826" s="8" t="s">
        <v>86</v>
      </c>
      <c r="AK826" s="13" t="s">
        <v>2113</v>
      </c>
      <c r="AL826" s="13" t="s">
        <v>2114</v>
      </c>
      <c r="AM826" s="8" t="s">
        <v>1379</v>
      </c>
      <c r="AN826" s="8" t="s">
        <v>5914</v>
      </c>
      <c r="AO826" s="13" t="s">
        <v>5915</v>
      </c>
      <c r="AP826" s="9" t="s">
        <v>5912</v>
      </c>
      <c r="AQ826" s="11">
        <v>17682.0</v>
      </c>
    </row>
    <row r="827">
      <c r="A827" s="8" t="str">
        <f t="shared" si="1"/>
        <v>Nia Henderson</v>
      </c>
      <c r="B827" s="8" t="s">
        <v>5895</v>
      </c>
      <c r="C827" s="8" t="s">
        <v>5815</v>
      </c>
      <c r="D827" s="9" t="s">
        <v>5896</v>
      </c>
      <c r="E827" s="8" t="s">
        <v>5897</v>
      </c>
      <c r="F827" s="8" t="s">
        <v>3309</v>
      </c>
      <c r="G827" s="8" t="s">
        <v>47</v>
      </c>
      <c r="H827" s="8" t="s">
        <v>5898</v>
      </c>
      <c r="I827" s="8" t="s">
        <v>49</v>
      </c>
      <c r="J827" s="10">
        <v>3.28</v>
      </c>
      <c r="K827" s="8" t="s">
        <v>5899</v>
      </c>
      <c r="L827" s="8"/>
      <c r="M827" s="8"/>
      <c r="N827" s="8" t="s">
        <v>5928</v>
      </c>
      <c r="O827" s="8" t="s">
        <v>52</v>
      </c>
      <c r="P827" s="8" t="s">
        <v>959</v>
      </c>
      <c r="Q827" s="8"/>
      <c r="R827" s="8" t="s">
        <v>5929</v>
      </c>
      <c r="S827" s="8" t="s">
        <v>4809</v>
      </c>
      <c r="T827" s="11" t="str">
        <f t="shared" si="2"/>
        <v>Nia Henderson</v>
      </c>
      <c r="U827" s="8" t="s">
        <v>160</v>
      </c>
      <c r="V827" s="8" t="s">
        <v>5930</v>
      </c>
      <c r="W827" s="8" t="s">
        <v>5931</v>
      </c>
      <c r="X827" s="8" t="s">
        <v>5906</v>
      </c>
      <c r="Y827" s="8" t="s">
        <v>60</v>
      </c>
      <c r="Z827" s="12" t="s">
        <v>5907</v>
      </c>
      <c r="AA827" s="8" t="s">
        <v>60</v>
      </c>
      <c r="AB827" s="12" t="s">
        <v>5908</v>
      </c>
      <c r="AC827" s="12" t="s">
        <v>5932</v>
      </c>
      <c r="AD827" s="12" t="s">
        <v>5910</v>
      </c>
      <c r="AE827" s="8" t="s">
        <v>5911</v>
      </c>
      <c r="AF827" s="8" t="s">
        <v>5912</v>
      </c>
      <c r="AG827" s="8" t="s">
        <v>5913</v>
      </c>
      <c r="AH827" s="8" t="s">
        <v>194</v>
      </c>
      <c r="AI827" s="8" t="s">
        <v>66</v>
      </c>
      <c r="AJ827" s="8"/>
      <c r="AK827" s="8" t="s">
        <v>2113</v>
      </c>
      <c r="AL827" s="8" t="s">
        <v>2114</v>
      </c>
      <c r="AM827" s="8" t="s">
        <v>1379</v>
      </c>
      <c r="AN827" s="8" t="s">
        <v>5914</v>
      </c>
      <c r="AO827" s="8" t="s">
        <v>5915</v>
      </c>
      <c r="AP827" s="8" t="s">
        <v>5912</v>
      </c>
      <c r="AQ827" s="11">
        <v>17682.0</v>
      </c>
    </row>
    <row r="828">
      <c r="A828" s="8" t="str">
        <f t="shared" si="1"/>
        <v>Austin Whitelaw</v>
      </c>
      <c r="B828" s="8" t="s">
        <v>5895</v>
      </c>
      <c r="C828" s="8" t="s">
        <v>5815</v>
      </c>
      <c r="D828" s="9" t="s">
        <v>5896</v>
      </c>
      <c r="E828" s="8" t="s">
        <v>5897</v>
      </c>
      <c r="F828" s="8" t="s">
        <v>3309</v>
      </c>
      <c r="G828" s="8" t="s">
        <v>47</v>
      </c>
      <c r="H828" s="8" t="s">
        <v>5898</v>
      </c>
      <c r="I828" s="8" t="s">
        <v>49</v>
      </c>
      <c r="J828" s="10">
        <v>3.28</v>
      </c>
      <c r="K828" s="8" t="s">
        <v>5899</v>
      </c>
      <c r="L828" s="8"/>
      <c r="M828" s="8"/>
      <c r="N828" s="8" t="s">
        <v>5933</v>
      </c>
      <c r="O828" s="8" t="s">
        <v>52</v>
      </c>
      <c r="P828" s="8"/>
      <c r="Q828" s="8"/>
      <c r="R828" s="8" t="s">
        <v>1765</v>
      </c>
      <c r="S828" s="8" t="s">
        <v>5934</v>
      </c>
      <c r="T828" s="11" t="str">
        <f t="shared" si="2"/>
        <v>Austin Whitelaw</v>
      </c>
      <c r="U828" s="8" t="s">
        <v>2035</v>
      </c>
      <c r="V828" s="8" t="s">
        <v>5935</v>
      </c>
      <c r="W828" s="8" t="s">
        <v>5936</v>
      </c>
      <c r="X828" s="8" t="s">
        <v>5906</v>
      </c>
      <c r="Y828" s="12" t="s">
        <v>5937</v>
      </c>
      <c r="Z828" s="12" t="s">
        <v>5907</v>
      </c>
      <c r="AA828" s="8" t="s">
        <v>60</v>
      </c>
      <c r="AB828" s="12" t="s">
        <v>5908</v>
      </c>
      <c r="AC828" s="12" t="s">
        <v>5938</v>
      </c>
      <c r="AD828" s="12" t="s">
        <v>5910</v>
      </c>
      <c r="AE828" s="8" t="s">
        <v>5911</v>
      </c>
      <c r="AF828" s="8" t="s">
        <v>5912</v>
      </c>
      <c r="AG828" s="8" t="s">
        <v>5913</v>
      </c>
      <c r="AH828" s="8" t="s">
        <v>194</v>
      </c>
      <c r="AI828" s="8" t="s">
        <v>66</v>
      </c>
      <c r="AJ828" s="8"/>
      <c r="AK828" s="8" t="s">
        <v>2113</v>
      </c>
      <c r="AL828" s="8" t="s">
        <v>2114</v>
      </c>
      <c r="AM828" s="8" t="s">
        <v>1379</v>
      </c>
      <c r="AN828" s="8" t="s">
        <v>5914</v>
      </c>
      <c r="AO828" s="8" t="s">
        <v>5915</v>
      </c>
      <c r="AP828" s="9" t="s">
        <v>5912</v>
      </c>
      <c r="AQ828" s="11">
        <v>17682.0</v>
      </c>
    </row>
    <row r="829">
      <c r="A829" s="8" t="str">
        <f t="shared" si="1"/>
        <v>Cameron Hart</v>
      </c>
      <c r="B829" s="8" t="s">
        <v>5895</v>
      </c>
      <c r="C829" s="8" t="s">
        <v>5815</v>
      </c>
      <c r="D829" s="9" t="s">
        <v>5896</v>
      </c>
      <c r="E829" s="8" t="s">
        <v>5897</v>
      </c>
      <c r="F829" s="8" t="s">
        <v>3309</v>
      </c>
      <c r="G829" s="8" t="s">
        <v>47</v>
      </c>
      <c r="H829" s="8" t="s">
        <v>5898</v>
      </c>
      <c r="I829" s="8" t="s">
        <v>49</v>
      </c>
      <c r="J829" s="10">
        <v>3.28</v>
      </c>
      <c r="K829" s="8" t="s">
        <v>5899</v>
      </c>
      <c r="L829" s="8" t="s">
        <v>86</v>
      </c>
      <c r="M829" s="8" t="s">
        <v>86</v>
      </c>
      <c r="N829" s="8" t="s">
        <v>5939</v>
      </c>
      <c r="O829" s="8" t="s">
        <v>52</v>
      </c>
      <c r="P829" s="8"/>
      <c r="Q829" s="8"/>
      <c r="R829" s="8" t="s">
        <v>2773</v>
      </c>
      <c r="S829" s="8" t="s">
        <v>2002</v>
      </c>
      <c r="T829" s="11" t="str">
        <f t="shared" si="2"/>
        <v>Cameron Hart</v>
      </c>
      <c r="U829" s="8" t="s">
        <v>386</v>
      </c>
      <c r="V829" s="8"/>
      <c r="W829" s="8"/>
      <c r="X829" s="8" t="s">
        <v>5906</v>
      </c>
      <c r="Y829" s="12" t="s">
        <v>5940</v>
      </c>
      <c r="Z829" s="12" t="s">
        <v>5907</v>
      </c>
      <c r="AA829" s="12" t="s">
        <v>5941</v>
      </c>
      <c r="AB829" s="12" t="s">
        <v>5908</v>
      </c>
      <c r="AC829" s="12" t="s">
        <v>5942</v>
      </c>
      <c r="AD829" s="12" t="s">
        <v>5910</v>
      </c>
      <c r="AE829" s="8" t="s">
        <v>5911</v>
      </c>
      <c r="AF829" s="8" t="s">
        <v>5912</v>
      </c>
      <c r="AG829" s="8" t="s">
        <v>5913</v>
      </c>
      <c r="AH829" s="8" t="s">
        <v>194</v>
      </c>
      <c r="AI829" s="8" t="s">
        <v>66</v>
      </c>
      <c r="AJ829" s="8" t="s">
        <v>86</v>
      </c>
      <c r="AK829" s="13" t="s">
        <v>2113</v>
      </c>
      <c r="AL829" s="13" t="s">
        <v>2114</v>
      </c>
      <c r="AM829" s="8" t="s">
        <v>1379</v>
      </c>
      <c r="AN829" s="8" t="s">
        <v>5914</v>
      </c>
      <c r="AO829" s="13" t="s">
        <v>5915</v>
      </c>
      <c r="AP829" s="9" t="s">
        <v>5912</v>
      </c>
      <c r="AQ829" s="11">
        <v>17682.0</v>
      </c>
    </row>
    <row r="830">
      <c r="A830" s="8" t="str">
        <f t="shared" si="1"/>
        <v>Ronnie Brandal</v>
      </c>
      <c r="B830" s="8" t="s">
        <v>5895</v>
      </c>
      <c r="C830" s="8" t="s">
        <v>5815</v>
      </c>
      <c r="D830" s="9" t="s">
        <v>5896</v>
      </c>
      <c r="E830" s="8" t="s">
        <v>5897</v>
      </c>
      <c r="F830" s="8" t="s">
        <v>3309</v>
      </c>
      <c r="G830" s="8" t="s">
        <v>47</v>
      </c>
      <c r="H830" s="8" t="s">
        <v>5898</v>
      </c>
      <c r="I830" s="8" t="s">
        <v>49</v>
      </c>
      <c r="J830" s="10">
        <v>3.28</v>
      </c>
      <c r="K830" s="8" t="s">
        <v>5899</v>
      </c>
      <c r="L830" s="8"/>
      <c r="M830" s="8"/>
      <c r="N830" s="8" t="s">
        <v>5943</v>
      </c>
      <c r="O830" s="8" t="s">
        <v>52</v>
      </c>
      <c r="P830" s="8"/>
      <c r="Q830" s="8"/>
      <c r="R830" s="8" t="s">
        <v>4665</v>
      </c>
      <c r="S830" s="8" t="s">
        <v>5944</v>
      </c>
      <c r="T830" s="11" t="str">
        <f t="shared" si="2"/>
        <v>Ronnie Brandal</v>
      </c>
      <c r="U830" s="8" t="s">
        <v>106</v>
      </c>
      <c r="V830" s="8" t="s">
        <v>5945</v>
      </c>
      <c r="W830" s="8"/>
      <c r="X830" s="8" t="s">
        <v>5906</v>
      </c>
      <c r="Y830" s="8" t="s">
        <v>60</v>
      </c>
      <c r="Z830" s="12" t="s">
        <v>5907</v>
      </c>
      <c r="AA830" s="8" t="s">
        <v>60</v>
      </c>
      <c r="AB830" s="12" t="s">
        <v>5908</v>
      </c>
      <c r="AC830" s="12" t="s">
        <v>5946</v>
      </c>
      <c r="AD830" s="12" t="s">
        <v>5910</v>
      </c>
      <c r="AE830" s="8" t="s">
        <v>5911</v>
      </c>
      <c r="AF830" s="8" t="s">
        <v>5912</v>
      </c>
      <c r="AG830" s="8" t="s">
        <v>5913</v>
      </c>
      <c r="AH830" s="8" t="s">
        <v>194</v>
      </c>
      <c r="AI830" s="8" t="s">
        <v>66</v>
      </c>
      <c r="AJ830" s="8"/>
      <c r="AK830" s="8" t="s">
        <v>2113</v>
      </c>
      <c r="AL830" s="8" t="s">
        <v>2114</v>
      </c>
      <c r="AM830" s="8" t="s">
        <v>1379</v>
      </c>
      <c r="AN830" s="8" t="s">
        <v>5914</v>
      </c>
      <c r="AO830" s="8" t="s">
        <v>5915</v>
      </c>
      <c r="AP830" s="8" t="s">
        <v>5912</v>
      </c>
      <c r="AQ830" s="11">
        <v>17682.0</v>
      </c>
    </row>
    <row r="831">
      <c r="A831" s="8" t="str">
        <f t="shared" si="1"/>
        <v>Natalie Cizmas</v>
      </c>
      <c r="B831" s="8" t="s">
        <v>5895</v>
      </c>
      <c r="C831" s="8" t="s">
        <v>5815</v>
      </c>
      <c r="D831" s="9" t="s">
        <v>5896</v>
      </c>
      <c r="E831" s="8" t="s">
        <v>5897</v>
      </c>
      <c r="F831" s="8" t="s">
        <v>3309</v>
      </c>
      <c r="G831" s="8" t="s">
        <v>47</v>
      </c>
      <c r="H831" s="8" t="s">
        <v>5898</v>
      </c>
      <c r="I831" s="8" t="s">
        <v>49</v>
      </c>
      <c r="J831" s="10">
        <v>3.28</v>
      </c>
      <c r="K831" s="8" t="s">
        <v>5899</v>
      </c>
      <c r="L831" s="8" t="s">
        <v>86</v>
      </c>
      <c r="M831" s="8" t="s">
        <v>86</v>
      </c>
      <c r="N831" s="8" t="s">
        <v>5947</v>
      </c>
      <c r="O831" s="8" t="s">
        <v>52</v>
      </c>
      <c r="P831" s="8"/>
      <c r="Q831" s="8"/>
      <c r="R831" s="8" t="s">
        <v>5948</v>
      </c>
      <c r="S831" s="8" t="s">
        <v>5949</v>
      </c>
      <c r="T831" s="11" t="str">
        <f t="shared" si="2"/>
        <v>Natalie Cizmas</v>
      </c>
      <c r="U831" s="8" t="s">
        <v>106</v>
      </c>
      <c r="V831" s="8"/>
      <c r="W831" s="8"/>
      <c r="X831" s="8" t="s">
        <v>5906</v>
      </c>
      <c r="Y831" s="8" t="s">
        <v>60</v>
      </c>
      <c r="Z831" s="12" t="s">
        <v>5907</v>
      </c>
      <c r="AA831" s="8" t="s">
        <v>60</v>
      </c>
      <c r="AB831" s="12" t="s">
        <v>5908</v>
      </c>
      <c r="AC831" s="8" t="s">
        <v>60</v>
      </c>
      <c r="AD831" s="12" t="s">
        <v>5910</v>
      </c>
      <c r="AE831" s="8" t="s">
        <v>5911</v>
      </c>
      <c r="AF831" s="8" t="s">
        <v>5912</v>
      </c>
      <c r="AG831" s="8" t="s">
        <v>5913</v>
      </c>
      <c r="AH831" s="8" t="s">
        <v>194</v>
      </c>
      <c r="AI831" s="8" t="s">
        <v>66</v>
      </c>
      <c r="AJ831" s="8" t="s">
        <v>86</v>
      </c>
      <c r="AK831" s="13" t="s">
        <v>2113</v>
      </c>
      <c r="AL831" s="13" t="s">
        <v>2114</v>
      </c>
      <c r="AM831" s="8" t="s">
        <v>1379</v>
      </c>
      <c r="AN831" s="8" t="s">
        <v>5914</v>
      </c>
      <c r="AO831" s="13" t="s">
        <v>5915</v>
      </c>
      <c r="AP831" s="9" t="s">
        <v>5912</v>
      </c>
      <c r="AQ831" s="11">
        <v>17682.0</v>
      </c>
    </row>
    <row r="832">
      <c r="A832" s="8" t="str">
        <f t="shared" si="1"/>
        <v>Lisa Breznau</v>
      </c>
      <c r="B832" s="8" t="s">
        <v>5950</v>
      </c>
      <c r="C832" s="8" t="s">
        <v>1646</v>
      </c>
      <c r="D832" s="9" t="s">
        <v>5896</v>
      </c>
      <c r="E832" s="8" t="s">
        <v>5951</v>
      </c>
      <c r="F832" s="8" t="s">
        <v>3309</v>
      </c>
      <c r="G832" s="8" t="s">
        <v>47</v>
      </c>
      <c r="H832" s="8" t="s">
        <v>5952</v>
      </c>
      <c r="I832" s="8" t="s">
        <v>49</v>
      </c>
      <c r="J832" s="10">
        <v>3.75</v>
      </c>
      <c r="K832" s="8" t="s">
        <v>5953</v>
      </c>
      <c r="L832" s="8" t="s">
        <v>2355</v>
      </c>
      <c r="M832" s="8" t="s">
        <v>86</v>
      </c>
      <c r="N832" s="8" t="s">
        <v>5954</v>
      </c>
      <c r="O832" s="8" t="s">
        <v>52</v>
      </c>
      <c r="P832" s="8"/>
      <c r="Q832" s="8"/>
      <c r="R832" s="8" t="s">
        <v>5955</v>
      </c>
      <c r="S832" s="8" t="s">
        <v>5956</v>
      </c>
      <c r="T832" s="11" t="str">
        <f t="shared" si="2"/>
        <v>Lisa Breznau</v>
      </c>
      <c r="U832" s="8" t="s">
        <v>2105</v>
      </c>
      <c r="V832" s="8" t="s">
        <v>5957</v>
      </c>
      <c r="W832" s="8" t="s">
        <v>5958</v>
      </c>
      <c r="X832" s="8" t="s">
        <v>5959</v>
      </c>
      <c r="Y832" s="8" t="s">
        <v>60</v>
      </c>
      <c r="Z832" s="12" t="s">
        <v>5960</v>
      </c>
      <c r="AA832" s="8" t="s">
        <v>60</v>
      </c>
      <c r="AB832" s="12" t="s">
        <v>5961</v>
      </c>
      <c r="AC832" s="8" t="s">
        <v>60</v>
      </c>
      <c r="AD832" s="12" t="s">
        <v>5962</v>
      </c>
      <c r="AE832" s="8"/>
      <c r="AF832" s="8" t="s">
        <v>5963</v>
      </c>
      <c r="AG832" s="8" t="s">
        <v>5913</v>
      </c>
      <c r="AH832" s="8" t="s">
        <v>232</v>
      </c>
      <c r="AI832" s="8" t="s">
        <v>66</v>
      </c>
      <c r="AJ832" s="8" t="s">
        <v>86</v>
      </c>
      <c r="AK832" s="13" t="s">
        <v>802</v>
      </c>
      <c r="AL832" s="13" t="s">
        <v>655</v>
      </c>
      <c r="AM832" s="8" t="s">
        <v>236</v>
      </c>
      <c r="AN832" s="8" t="s">
        <v>5964</v>
      </c>
      <c r="AO832" s="13" t="s">
        <v>5965</v>
      </c>
      <c r="AP832" s="9" t="s">
        <v>5963</v>
      </c>
      <c r="AQ832" s="11">
        <v>39090.0</v>
      </c>
    </row>
    <row r="833">
      <c r="A833" s="8" t="str">
        <f t="shared" si="1"/>
        <v>Rebekah Smeltzer-Pickard</v>
      </c>
      <c r="B833" s="8" t="s">
        <v>5950</v>
      </c>
      <c r="C833" s="8" t="s">
        <v>1646</v>
      </c>
      <c r="D833" s="9" t="s">
        <v>5896</v>
      </c>
      <c r="E833" s="8" t="s">
        <v>5951</v>
      </c>
      <c r="F833" s="8" t="s">
        <v>3309</v>
      </c>
      <c r="G833" s="8" t="s">
        <v>47</v>
      </c>
      <c r="H833" s="8" t="s">
        <v>5952</v>
      </c>
      <c r="I833" s="8" t="s">
        <v>49</v>
      </c>
      <c r="J833" s="10">
        <v>3.75</v>
      </c>
      <c r="K833" s="8" t="s">
        <v>5953</v>
      </c>
      <c r="L833" s="8" t="s">
        <v>2355</v>
      </c>
      <c r="M833" s="8"/>
      <c r="N833" s="8" t="s">
        <v>5966</v>
      </c>
      <c r="O833" s="8" t="s">
        <v>52</v>
      </c>
      <c r="P833" s="8"/>
      <c r="Q833" s="8"/>
      <c r="R833" s="8" t="s">
        <v>5967</v>
      </c>
      <c r="S833" s="8" t="s">
        <v>5968</v>
      </c>
      <c r="T833" s="11" t="str">
        <f t="shared" si="2"/>
        <v>Rebekah Smeltzer-Pickard</v>
      </c>
      <c r="U833" s="8" t="s">
        <v>149</v>
      </c>
      <c r="V833" s="8" t="s">
        <v>5969</v>
      </c>
      <c r="W833" s="8"/>
      <c r="X833" s="8" t="s">
        <v>5959</v>
      </c>
      <c r="Y833" s="8" t="s">
        <v>60</v>
      </c>
      <c r="Z833" s="12" t="s">
        <v>5960</v>
      </c>
      <c r="AA833" s="8" t="s">
        <v>60</v>
      </c>
      <c r="AB833" s="12" t="s">
        <v>5970</v>
      </c>
      <c r="AC833" s="8" t="s">
        <v>60</v>
      </c>
      <c r="AD833" s="12" t="s">
        <v>5962</v>
      </c>
      <c r="AE833" s="8"/>
      <c r="AF833" s="8" t="s">
        <v>5963</v>
      </c>
      <c r="AG833" s="8" t="s">
        <v>5913</v>
      </c>
      <c r="AH833" s="8" t="s">
        <v>232</v>
      </c>
      <c r="AI833" s="8" t="s">
        <v>66</v>
      </c>
      <c r="AJ833" s="8"/>
      <c r="AK833" s="13" t="s">
        <v>802</v>
      </c>
      <c r="AL833" s="13" t="s">
        <v>655</v>
      </c>
      <c r="AM833" s="8" t="s">
        <v>236</v>
      </c>
      <c r="AN833" s="8" t="s">
        <v>5964</v>
      </c>
      <c r="AO833" s="13" t="s">
        <v>5965</v>
      </c>
      <c r="AP833" s="9" t="s">
        <v>5963</v>
      </c>
      <c r="AQ833" s="11">
        <v>39090.0</v>
      </c>
    </row>
    <row r="834">
      <c r="A834" s="8" t="str">
        <f t="shared" si="1"/>
        <v>Derrick Vicars</v>
      </c>
      <c r="B834" s="8" t="s">
        <v>5950</v>
      </c>
      <c r="C834" s="8" t="s">
        <v>1646</v>
      </c>
      <c r="D834" s="9" t="s">
        <v>5896</v>
      </c>
      <c r="E834" s="8" t="s">
        <v>5951</v>
      </c>
      <c r="F834" s="8" t="s">
        <v>3309</v>
      </c>
      <c r="G834" s="8" t="s">
        <v>47</v>
      </c>
      <c r="H834" s="8" t="s">
        <v>5952</v>
      </c>
      <c r="I834" s="8" t="s">
        <v>49</v>
      </c>
      <c r="J834" s="10">
        <v>3.75</v>
      </c>
      <c r="K834" s="8" t="s">
        <v>5953</v>
      </c>
      <c r="L834" s="8" t="s">
        <v>2355</v>
      </c>
      <c r="M834" s="8"/>
      <c r="N834" s="8" t="s">
        <v>5971</v>
      </c>
      <c r="O834" s="8" t="s">
        <v>52</v>
      </c>
      <c r="P834" s="8"/>
      <c r="Q834" s="8"/>
      <c r="R834" s="8" t="s">
        <v>5972</v>
      </c>
      <c r="S834" s="8" t="s">
        <v>5973</v>
      </c>
      <c r="T834" s="11" t="str">
        <f t="shared" si="2"/>
        <v>Derrick Vicars</v>
      </c>
      <c r="U834" s="8" t="s">
        <v>160</v>
      </c>
      <c r="V834" s="8"/>
      <c r="W834" s="8"/>
      <c r="X834" s="8" t="s">
        <v>5959</v>
      </c>
      <c r="Y834" s="12" t="s">
        <v>5974</v>
      </c>
      <c r="Z834" s="12" t="s">
        <v>5960</v>
      </c>
      <c r="AA834" s="8" t="s">
        <v>60</v>
      </c>
      <c r="AB834" s="12" t="s">
        <v>5961</v>
      </c>
      <c r="AC834" s="12" t="s">
        <v>5975</v>
      </c>
      <c r="AD834" s="12" t="s">
        <v>5962</v>
      </c>
      <c r="AE834" s="8"/>
      <c r="AF834" s="8" t="s">
        <v>5963</v>
      </c>
      <c r="AG834" s="8" t="s">
        <v>5913</v>
      </c>
      <c r="AH834" s="8" t="s">
        <v>232</v>
      </c>
      <c r="AI834" s="8" t="s">
        <v>66</v>
      </c>
      <c r="AJ834" s="8"/>
      <c r="AK834" s="13" t="s">
        <v>802</v>
      </c>
      <c r="AL834" s="13" t="s">
        <v>655</v>
      </c>
      <c r="AM834" s="8" t="s">
        <v>236</v>
      </c>
      <c r="AN834" s="8" t="s">
        <v>5964</v>
      </c>
      <c r="AO834" s="13" t="s">
        <v>5965</v>
      </c>
      <c r="AP834" s="9" t="s">
        <v>5963</v>
      </c>
      <c r="AQ834" s="11">
        <v>39090.0</v>
      </c>
    </row>
    <row r="835">
      <c r="A835" s="8" t="str">
        <f t="shared" si="1"/>
        <v>Yolanda Johnson</v>
      </c>
      <c r="B835" s="8" t="s">
        <v>5950</v>
      </c>
      <c r="C835" s="8" t="s">
        <v>1646</v>
      </c>
      <c r="D835" s="9" t="s">
        <v>5896</v>
      </c>
      <c r="E835" s="8" t="s">
        <v>5951</v>
      </c>
      <c r="F835" s="8" t="s">
        <v>3309</v>
      </c>
      <c r="G835" s="8" t="s">
        <v>47</v>
      </c>
      <c r="H835" s="8" t="s">
        <v>5952</v>
      </c>
      <c r="I835" s="8" t="s">
        <v>49</v>
      </c>
      <c r="J835" s="10">
        <v>3.75</v>
      </c>
      <c r="K835" s="8" t="s">
        <v>5953</v>
      </c>
      <c r="L835" s="8" t="s">
        <v>2355</v>
      </c>
      <c r="M835" s="8" t="s">
        <v>86</v>
      </c>
      <c r="N835" s="8" t="s">
        <v>5976</v>
      </c>
      <c r="O835" s="8" t="s">
        <v>52</v>
      </c>
      <c r="P835" s="8"/>
      <c r="Q835" s="8"/>
      <c r="R835" s="8" t="s">
        <v>5977</v>
      </c>
      <c r="S835" s="8" t="s">
        <v>678</v>
      </c>
      <c r="T835" s="11" t="str">
        <f t="shared" si="2"/>
        <v>Yolanda Johnson</v>
      </c>
      <c r="U835" s="8" t="s">
        <v>2834</v>
      </c>
      <c r="V835" s="8" t="s">
        <v>5978</v>
      </c>
      <c r="W835" s="8" t="s">
        <v>5958</v>
      </c>
      <c r="X835" s="8" t="s">
        <v>5959</v>
      </c>
      <c r="Y835" s="8" t="s">
        <v>60</v>
      </c>
      <c r="Z835" s="12" t="s">
        <v>5960</v>
      </c>
      <c r="AA835" s="12" t="s">
        <v>5979</v>
      </c>
      <c r="AB835" s="12" t="s">
        <v>5961</v>
      </c>
      <c r="AC835" s="8" t="s">
        <v>60</v>
      </c>
      <c r="AD835" s="12" t="s">
        <v>5962</v>
      </c>
      <c r="AE835" s="8"/>
      <c r="AF835" s="8" t="s">
        <v>5963</v>
      </c>
      <c r="AG835" s="8" t="s">
        <v>5913</v>
      </c>
      <c r="AH835" s="8" t="s">
        <v>232</v>
      </c>
      <c r="AI835" s="8" t="s">
        <v>66</v>
      </c>
      <c r="AJ835" s="8" t="s">
        <v>86</v>
      </c>
      <c r="AK835" s="13" t="s">
        <v>802</v>
      </c>
      <c r="AL835" s="13" t="s">
        <v>655</v>
      </c>
      <c r="AM835" s="8" t="s">
        <v>236</v>
      </c>
      <c r="AN835" s="8" t="s">
        <v>5964</v>
      </c>
      <c r="AO835" s="13" t="s">
        <v>5965</v>
      </c>
      <c r="AP835" s="9" t="s">
        <v>5963</v>
      </c>
      <c r="AQ835" s="11">
        <v>39090.0</v>
      </c>
    </row>
    <row r="836">
      <c r="A836" s="8" t="str">
        <f t="shared" si="1"/>
        <v>Richard Fisher</v>
      </c>
      <c r="B836" s="8" t="s">
        <v>5950</v>
      </c>
      <c r="C836" s="8" t="s">
        <v>1646</v>
      </c>
      <c r="D836" s="9" t="s">
        <v>5896</v>
      </c>
      <c r="E836" s="8" t="s">
        <v>5951</v>
      </c>
      <c r="F836" s="8" t="s">
        <v>3309</v>
      </c>
      <c r="G836" s="8" t="s">
        <v>47</v>
      </c>
      <c r="H836" s="8" t="s">
        <v>5952</v>
      </c>
      <c r="I836" s="8" t="s">
        <v>49</v>
      </c>
      <c r="J836" s="10">
        <v>3.75</v>
      </c>
      <c r="K836" s="8" t="s">
        <v>5953</v>
      </c>
      <c r="L836" s="8" t="s">
        <v>2355</v>
      </c>
      <c r="M836" s="8"/>
      <c r="N836" s="8" t="s">
        <v>5980</v>
      </c>
      <c r="O836" s="8" t="s">
        <v>52</v>
      </c>
      <c r="P836" s="8"/>
      <c r="Q836" s="8"/>
      <c r="R836" s="8" t="s">
        <v>921</v>
      </c>
      <c r="S836" s="8" t="s">
        <v>5981</v>
      </c>
      <c r="T836" s="11" t="str">
        <f t="shared" si="2"/>
        <v>Richard Fisher</v>
      </c>
      <c r="U836" s="8" t="s">
        <v>386</v>
      </c>
      <c r="V836" s="8" t="s">
        <v>5982</v>
      </c>
      <c r="W836" s="8"/>
      <c r="X836" s="8" t="s">
        <v>5959</v>
      </c>
      <c r="Y836" s="8" t="s">
        <v>60</v>
      </c>
      <c r="Z836" s="12" t="s">
        <v>5960</v>
      </c>
      <c r="AA836" s="8" t="s">
        <v>60</v>
      </c>
      <c r="AB836" s="12" t="s">
        <v>5961</v>
      </c>
      <c r="AC836" s="8" t="s">
        <v>60</v>
      </c>
      <c r="AD836" s="12" t="s">
        <v>5962</v>
      </c>
      <c r="AE836" s="8"/>
      <c r="AF836" s="8" t="s">
        <v>5963</v>
      </c>
      <c r="AG836" s="8" t="s">
        <v>5913</v>
      </c>
      <c r="AH836" s="8" t="s">
        <v>232</v>
      </c>
      <c r="AI836" s="8" t="s">
        <v>66</v>
      </c>
      <c r="AJ836" s="8"/>
      <c r="AK836" s="13" t="s">
        <v>802</v>
      </c>
      <c r="AL836" s="13" t="s">
        <v>655</v>
      </c>
      <c r="AM836" s="8" t="s">
        <v>236</v>
      </c>
      <c r="AN836" s="8" t="s">
        <v>5964</v>
      </c>
      <c r="AO836" s="13" t="s">
        <v>5965</v>
      </c>
      <c r="AP836" s="9" t="s">
        <v>5963</v>
      </c>
      <c r="AQ836" s="11">
        <v>39090.0</v>
      </c>
    </row>
    <row r="837">
      <c r="A837" s="8" t="str">
        <f t="shared" si="1"/>
        <v>Holly Hankenson</v>
      </c>
      <c r="B837" s="8" t="s">
        <v>5950</v>
      </c>
      <c r="C837" s="8" t="s">
        <v>1646</v>
      </c>
      <c r="D837" s="9" t="s">
        <v>5896</v>
      </c>
      <c r="E837" s="8" t="s">
        <v>5951</v>
      </c>
      <c r="F837" s="8" t="s">
        <v>3309</v>
      </c>
      <c r="G837" s="8" t="s">
        <v>47</v>
      </c>
      <c r="H837" s="8" t="s">
        <v>5952</v>
      </c>
      <c r="I837" s="8" t="s">
        <v>49</v>
      </c>
      <c r="J837" s="10">
        <v>3.75</v>
      </c>
      <c r="K837" s="8" t="s">
        <v>5953</v>
      </c>
      <c r="L837" s="8" t="s">
        <v>2355</v>
      </c>
      <c r="M837" s="8"/>
      <c r="N837" s="8" t="s">
        <v>5983</v>
      </c>
      <c r="O837" s="8" t="s">
        <v>52</v>
      </c>
      <c r="P837" s="8"/>
      <c r="Q837" s="8"/>
      <c r="R837" s="8" t="s">
        <v>5984</v>
      </c>
      <c r="S837" s="8" t="s">
        <v>5985</v>
      </c>
      <c r="T837" s="11" t="str">
        <f t="shared" si="2"/>
        <v>Holly Hankenson</v>
      </c>
      <c r="U837" s="8" t="s">
        <v>386</v>
      </c>
      <c r="V837" s="8"/>
      <c r="W837" s="8"/>
      <c r="X837" s="8" t="s">
        <v>5959</v>
      </c>
      <c r="Y837" s="12" t="s">
        <v>5986</v>
      </c>
      <c r="Z837" s="12" t="s">
        <v>5960</v>
      </c>
      <c r="AA837" s="8" t="s">
        <v>60</v>
      </c>
      <c r="AB837" s="12" t="s">
        <v>5961</v>
      </c>
      <c r="AC837" s="12" t="s">
        <v>5987</v>
      </c>
      <c r="AD837" s="12" t="s">
        <v>5962</v>
      </c>
      <c r="AE837" s="8"/>
      <c r="AF837" s="8" t="s">
        <v>5963</v>
      </c>
      <c r="AG837" s="8" t="s">
        <v>5913</v>
      </c>
      <c r="AH837" s="8" t="s">
        <v>232</v>
      </c>
      <c r="AI837" s="8" t="s">
        <v>66</v>
      </c>
      <c r="AJ837" s="8"/>
      <c r="AK837" s="13" t="s">
        <v>802</v>
      </c>
      <c r="AL837" s="13" t="s">
        <v>655</v>
      </c>
      <c r="AM837" s="8" t="s">
        <v>236</v>
      </c>
      <c r="AN837" s="8" t="s">
        <v>5964</v>
      </c>
      <c r="AO837" s="13" t="s">
        <v>5965</v>
      </c>
      <c r="AP837" s="9" t="s">
        <v>5963</v>
      </c>
      <c r="AQ837" s="11">
        <v>39090.0</v>
      </c>
    </row>
    <row r="838">
      <c r="A838" s="8" t="str">
        <f t="shared" si="1"/>
        <v>Max Benoit</v>
      </c>
      <c r="B838" s="8" t="s">
        <v>5950</v>
      </c>
      <c r="C838" s="8" t="s">
        <v>1646</v>
      </c>
      <c r="D838" s="9" t="s">
        <v>5896</v>
      </c>
      <c r="E838" s="8" t="s">
        <v>5951</v>
      </c>
      <c r="F838" s="8" t="s">
        <v>3309</v>
      </c>
      <c r="G838" s="8" t="s">
        <v>47</v>
      </c>
      <c r="H838" s="8" t="s">
        <v>5952</v>
      </c>
      <c r="I838" s="8" t="s">
        <v>49</v>
      </c>
      <c r="J838" s="10">
        <v>3.75</v>
      </c>
      <c r="K838" s="8" t="s">
        <v>5953</v>
      </c>
      <c r="L838" s="8" t="s">
        <v>2355</v>
      </c>
      <c r="M838" s="8" t="s">
        <v>86</v>
      </c>
      <c r="N838" s="8" t="s">
        <v>5988</v>
      </c>
      <c r="O838" s="8" t="s">
        <v>52</v>
      </c>
      <c r="P838" s="8"/>
      <c r="Q838" s="8"/>
      <c r="R838" s="8" t="s">
        <v>2288</v>
      </c>
      <c r="S838" s="8" t="s">
        <v>5989</v>
      </c>
      <c r="T838" s="11" t="str">
        <f t="shared" si="2"/>
        <v>Max Benoit</v>
      </c>
      <c r="U838" s="8" t="s">
        <v>106</v>
      </c>
      <c r="V838" s="8" t="s">
        <v>5990</v>
      </c>
      <c r="W838" s="8"/>
      <c r="X838" s="8" t="s">
        <v>5959</v>
      </c>
      <c r="Y838" s="12" t="s">
        <v>5991</v>
      </c>
      <c r="Z838" s="12" t="s">
        <v>5960</v>
      </c>
      <c r="AA838" s="8" t="s">
        <v>60</v>
      </c>
      <c r="AB838" s="12" t="s">
        <v>5961</v>
      </c>
      <c r="AC838" s="8" t="s">
        <v>60</v>
      </c>
      <c r="AD838" s="12" t="s">
        <v>5962</v>
      </c>
      <c r="AE838" s="8"/>
      <c r="AF838" s="8" t="s">
        <v>5963</v>
      </c>
      <c r="AG838" s="8" t="s">
        <v>5913</v>
      </c>
      <c r="AH838" s="8" t="s">
        <v>232</v>
      </c>
      <c r="AI838" s="8" t="s">
        <v>66</v>
      </c>
      <c r="AJ838" s="8" t="s">
        <v>86</v>
      </c>
      <c r="AK838" s="13" t="s">
        <v>802</v>
      </c>
      <c r="AL838" s="13" t="s">
        <v>655</v>
      </c>
      <c r="AM838" s="8" t="s">
        <v>236</v>
      </c>
      <c r="AN838" s="8" t="s">
        <v>5964</v>
      </c>
      <c r="AO838" s="13" t="s">
        <v>5965</v>
      </c>
      <c r="AP838" s="9" t="s">
        <v>5963</v>
      </c>
      <c r="AQ838" s="11">
        <v>39090.0</v>
      </c>
    </row>
    <row r="839">
      <c r="A839" s="8" t="str">
        <f t="shared" si="1"/>
        <v>Aaron Simoneau</v>
      </c>
      <c r="B839" s="8" t="s">
        <v>5950</v>
      </c>
      <c r="C839" s="8" t="s">
        <v>1646</v>
      </c>
      <c r="D839" s="9" t="s">
        <v>5896</v>
      </c>
      <c r="E839" s="8" t="s">
        <v>5951</v>
      </c>
      <c r="F839" s="8" t="s">
        <v>3309</v>
      </c>
      <c r="G839" s="8" t="s">
        <v>47</v>
      </c>
      <c r="H839" s="8" t="s">
        <v>5952</v>
      </c>
      <c r="I839" s="8" t="s">
        <v>49</v>
      </c>
      <c r="J839" s="10">
        <v>3.75</v>
      </c>
      <c r="K839" s="8" t="s">
        <v>5953</v>
      </c>
      <c r="L839" s="8" t="s">
        <v>2355</v>
      </c>
      <c r="M839" s="8" t="s">
        <v>86</v>
      </c>
      <c r="N839" s="8" t="s">
        <v>5992</v>
      </c>
      <c r="O839" s="8" t="s">
        <v>52</v>
      </c>
      <c r="P839" s="8"/>
      <c r="Q839" s="8"/>
      <c r="R839" s="8" t="s">
        <v>171</v>
      </c>
      <c r="S839" s="8" t="s">
        <v>5993</v>
      </c>
      <c r="T839" s="11" t="str">
        <f t="shared" si="2"/>
        <v>Aaron Simoneau</v>
      </c>
      <c r="U839" s="8" t="s">
        <v>106</v>
      </c>
      <c r="V839" s="8" t="s">
        <v>5994</v>
      </c>
      <c r="W839" s="8" t="s">
        <v>5995</v>
      </c>
      <c r="X839" s="8" t="s">
        <v>5959</v>
      </c>
      <c r="Y839" s="12" t="s">
        <v>5996</v>
      </c>
      <c r="Z839" s="12" t="s">
        <v>5960</v>
      </c>
      <c r="AA839" s="8" t="s">
        <v>60</v>
      </c>
      <c r="AB839" s="12" t="s">
        <v>5961</v>
      </c>
      <c r="AC839" s="12" t="s">
        <v>5997</v>
      </c>
      <c r="AD839" s="12" t="s">
        <v>5962</v>
      </c>
      <c r="AE839" s="8"/>
      <c r="AF839" s="8" t="s">
        <v>5963</v>
      </c>
      <c r="AG839" s="8" t="s">
        <v>5913</v>
      </c>
      <c r="AH839" s="8" t="s">
        <v>232</v>
      </c>
      <c r="AI839" s="8" t="s">
        <v>66</v>
      </c>
      <c r="AJ839" s="8" t="s">
        <v>86</v>
      </c>
      <c r="AK839" s="13" t="s">
        <v>802</v>
      </c>
      <c r="AL839" s="13" t="s">
        <v>655</v>
      </c>
      <c r="AM839" s="8" t="s">
        <v>236</v>
      </c>
      <c r="AN839" s="8" t="s">
        <v>5964</v>
      </c>
      <c r="AO839" s="13" t="s">
        <v>5965</v>
      </c>
      <c r="AP839" s="9" t="s">
        <v>5963</v>
      </c>
      <c r="AQ839" s="11">
        <v>39090.0</v>
      </c>
    </row>
    <row r="840">
      <c r="A840" s="8" t="str">
        <f t="shared" si="1"/>
        <v>Paul Rice</v>
      </c>
      <c r="B840" s="8" t="s">
        <v>5998</v>
      </c>
      <c r="C840" s="8" t="s">
        <v>3900</v>
      </c>
      <c r="D840" s="9" t="s">
        <v>5896</v>
      </c>
      <c r="E840" s="8" t="s">
        <v>5999</v>
      </c>
      <c r="F840" s="8" t="s">
        <v>3309</v>
      </c>
      <c r="G840" s="8" t="s">
        <v>47</v>
      </c>
      <c r="H840" s="8" t="s">
        <v>6000</v>
      </c>
      <c r="I840" s="8" t="s">
        <v>49</v>
      </c>
      <c r="J840" s="10">
        <v>3.47</v>
      </c>
      <c r="K840" s="8" t="s">
        <v>6001</v>
      </c>
      <c r="L840" s="8" t="s">
        <v>86</v>
      </c>
      <c r="M840" s="8" t="s">
        <v>86</v>
      </c>
      <c r="N840" s="8" t="s">
        <v>6002</v>
      </c>
      <c r="O840" s="8" t="s">
        <v>52</v>
      </c>
      <c r="P840" s="8"/>
      <c r="Q840" s="8"/>
      <c r="R840" s="8" t="s">
        <v>425</v>
      </c>
      <c r="S840" s="8" t="s">
        <v>6003</v>
      </c>
      <c r="T840" s="11" t="str">
        <f t="shared" si="2"/>
        <v>Paul Rice</v>
      </c>
      <c r="U840" s="8" t="s">
        <v>55</v>
      </c>
      <c r="V840" s="8" t="s">
        <v>6004</v>
      </c>
      <c r="W840" s="8" t="s">
        <v>6005</v>
      </c>
      <c r="X840" s="8" t="s">
        <v>6006</v>
      </c>
      <c r="Y840" s="12" t="s">
        <v>6007</v>
      </c>
      <c r="Z840" s="12" t="s">
        <v>6008</v>
      </c>
      <c r="AA840" s="12" t="s">
        <v>6009</v>
      </c>
      <c r="AB840" s="8" t="s">
        <v>60</v>
      </c>
      <c r="AC840" s="12" t="s">
        <v>6010</v>
      </c>
      <c r="AD840" s="12" t="s">
        <v>6011</v>
      </c>
      <c r="AE840" s="8" t="s">
        <v>6012</v>
      </c>
      <c r="AF840" s="8" t="s">
        <v>6013</v>
      </c>
      <c r="AG840" s="8" t="s">
        <v>5913</v>
      </c>
      <c r="AH840" s="8" t="s">
        <v>194</v>
      </c>
      <c r="AI840" s="8" t="s">
        <v>66</v>
      </c>
      <c r="AJ840" s="8" t="s">
        <v>86</v>
      </c>
      <c r="AK840" s="13" t="s">
        <v>2113</v>
      </c>
      <c r="AL840" s="13" t="s">
        <v>3288</v>
      </c>
      <c r="AM840" s="8" t="s">
        <v>421</v>
      </c>
      <c r="AN840" s="8" t="s">
        <v>6014</v>
      </c>
      <c r="AO840" s="13" t="s">
        <v>6015</v>
      </c>
      <c r="AP840" s="9" t="s">
        <v>6013</v>
      </c>
      <c r="AQ840" s="11">
        <v>16568.0</v>
      </c>
    </row>
    <row r="841">
      <c r="A841" s="8" t="str">
        <f t="shared" si="1"/>
        <v>Larry Wood</v>
      </c>
      <c r="B841" s="8" t="s">
        <v>5998</v>
      </c>
      <c r="C841" s="8" t="s">
        <v>3900</v>
      </c>
      <c r="D841" s="9" t="s">
        <v>5896</v>
      </c>
      <c r="E841" s="8" t="s">
        <v>5999</v>
      </c>
      <c r="F841" s="8" t="s">
        <v>3309</v>
      </c>
      <c r="G841" s="8" t="s">
        <v>47</v>
      </c>
      <c r="H841" s="8" t="s">
        <v>6000</v>
      </c>
      <c r="I841" s="8" t="s">
        <v>49</v>
      </c>
      <c r="J841" s="10">
        <v>3.47</v>
      </c>
      <c r="K841" s="8" t="s">
        <v>6001</v>
      </c>
      <c r="L841" s="8" t="s">
        <v>86</v>
      </c>
      <c r="M841" s="8" t="s">
        <v>86</v>
      </c>
      <c r="N841" s="8" t="s">
        <v>6016</v>
      </c>
      <c r="O841" s="8" t="s">
        <v>52</v>
      </c>
      <c r="P841" s="8"/>
      <c r="Q841" s="8"/>
      <c r="R841" s="8" t="s">
        <v>6017</v>
      </c>
      <c r="S841" s="8" t="s">
        <v>1947</v>
      </c>
      <c r="T841" s="11" t="str">
        <f t="shared" si="2"/>
        <v>Larry Wood</v>
      </c>
      <c r="U841" s="8" t="s">
        <v>160</v>
      </c>
      <c r="V841" s="8" t="s">
        <v>6018</v>
      </c>
      <c r="W841" s="8" t="s">
        <v>6005</v>
      </c>
      <c r="X841" s="8" t="s">
        <v>6006</v>
      </c>
      <c r="Y841" s="8" t="s">
        <v>60</v>
      </c>
      <c r="Z841" s="12" t="s">
        <v>6008</v>
      </c>
      <c r="AA841" s="8" t="s">
        <v>60</v>
      </c>
      <c r="AB841" s="8" t="s">
        <v>60</v>
      </c>
      <c r="AC841" s="8" t="s">
        <v>60</v>
      </c>
      <c r="AD841" s="12" t="s">
        <v>6011</v>
      </c>
      <c r="AE841" s="8" t="s">
        <v>6012</v>
      </c>
      <c r="AF841" s="8" t="s">
        <v>6013</v>
      </c>
      <c r="AG841" s="8" t="s">
        <v>5913</v>
      </c>
      <c r="AH841" s="8" t="s">
        <v>194</v>
      </c>
      <c r="AI841" s="8" t="s">
        <v>66</v>
      </c>
      <c r="AJ841" s="8" t="s">
        <v>86</v>
      </c>
      <c r="AK841" s="13" t="s">
        <v>2113</v>
      </c>
      <c r="AL841" s="13" t="s">
        <v>3288</v>
      </c>
      <c r="AM841" s="8" t="s">
        <v>421</v>
      </c>
      <c r="AN841" s="8" t="s">
        <v>6014</v>
      </c>
      <c r="AO841" s="13" t="s">
        <v>6015</v>
      </c>
      <c r="AP841" s="9" t="s">
        <v>6013</v>
      </c>
      <c r="AQ841" s="11">
        <v>16568.0</v>
      </c>
    </row>
    <row r="842">
      <c r="A842" s="8" t="str">
        <f t="shared" si="1"/>
        <v>Andy Stebbins</v>
      </c>
      <c r="B842" s="8" t="s">
        <v>5998</v>
      </c>
      <c r="C842" s="8" t="s">
        <v>3900</v>
      </c>
      <c r="D842" s="9" t="s">
        <v>5896</v>
      </c>
      <c r="E842" s="8" t="s">
        <v>5999</v>
      </c>
      <c r="F842" s="8" t="s">
        <v>3309</v>
      </c>
      <c r="G842" s="8" t="s">
        <v>47</v>
      </c>
      <c r="H842" s="8" t="s">
        <v>6000</v>
      </c>
      <c r="I842" s="8" t="s">
        <v>49</v>
      </c>
      <c r="J842" s="10">
        <v>3.47</v>
      </c>
      <c r="K842" s="8" t="s">
        <v>6001</v>
      </c>
      <c r="L842" s="8"/>
      <c r="M842" s="8"/>
      <c r="N842" s="8" t="s">
        <v>6019</v>
      </c>
      <c r="O842" s="8" t="s">
        <v>52</v>
      </c>
      <c r="P842" s="8"/>
      <c r="Q842" s="8"/>
      <c r="R842" s="8" t="s">
        <v>4559</v>
      </c>
      <c r="S842" s="8" t="s">
        <v>6020</v>
      </c>
      <c r="T842" s="11" t="str">
        <f t="shared" si="2"/>
        <v>Andy Stebbins</v>
      </c>
      <c r="U842" s="8" t="s">
        <v>160</v>
      </c>
      <c r="V842" s="8"/>
      <c r="W842" s="8"/>
      <c r="X842" s="8" t="s">
        <v>6006</v>
      </c>
      <c r="Y842" s="12" t="s">
        <v>6021</v>
      </c>
      <c r="Z842" s="12" t="s">
        <v>6008</v>
      </c>
      <c r="AA842" s="8" t="s">
        <v>60</v>
      </c>
      <c r="AB842" s="12" t="s">
        <v>6022</v>
      </c>
      <c r="AC842" s="8" t="s">
        <v>60</v>
      </c>
      <c r="AD842" s="12" t="s">
        <v>6011</v>
      </c>
      <c r="AE842" s="8" t="s">
        <v>6012</v>
      </c>
      <c r="AF842" s="8" t="s">
        <v>6013</v>
      </c>
      <c r="AG842" s="8" t="s">
        <v>5913</v>
      </c>
      <c r="AH842" s="8" t="s">
        <v>194</v>
      </c>
      <c r="AI842" s="8" t="s">
        <v>66</v>
      </c>
      <c r="AJ842" s="8"/>
      <c r="AK842" s="8" t="s">
        <v>2113</v>
      </c>
      <c r="AL842" s="8" t="s">
        <v>3288</v>
      </c>
      <c r="AM842" s="8" t="s">
        <v>421</v>
      </c>
      <c r="AN842" s="8" t="s">
        <v>6014</v>
      </c>
      <c r="AO842" s="8" t="s">
        <v>6015</v>
      </c>
      <c r="AP842" s="8" t="s">
        <v>6013</v>
      </c>
      <c r="AQ842" s="11">
        <v>16568.0</v>
      </c>
    </row>
    <row r="843">
      <c r="A843" s="8" t="str">
        <f t="shared" si="1"/>
        <v>Tre Brown</v>
      </c>
      <c r="B843" s="8" t="s">
        <v>5998</v>
      </c>
      <c r="C843" s="8" t="s">
        <v>3900</v>
      </c>
      <c r="D843" s="9" t="s">
        <v>5896</v>
      </c>
      <c r="E843" s="8" t="s">
        <v>5999</v>
      </c>
      <c r="F843" s="8" t="s">
        <v>3309</v>
      </c>
      <c r="G843" s="8" t="s">
        <v>47</v>
      </c>
      <c r="H843" s="8" t="s">
        <v>6000</v>
      </c>
      <c r="I843" s="8" t="s">
        <v>49</v>
      </c>
      <c r="J843" s="10">
        <v>3.47</v>
      </c>
      <c r="K843" s="8" t="s">
        <v>6001</v>
      </c>
      <c r="L843" s="8"/>
      <c r="M843" s="8"/>
      <c r="N843" s="8" t="s">
        <v>6023</v>
      </c>
      <c r="O843" s="8" t="s">
        <v>52</v>
      </c>
      <c r="P843" s="8"/>
      <c r="Q843" s="8"/>
      <c r="R843" s="8" t="s">
        <v>2348</v>
      </c>
      <c r="S843" s="8" t="s">
        <v>485</v>
      </c>
      <c r="T843" s="11" t="str">
        <f t="shared" si="2"/>
        <v>Tre Brown</v>
      </c>
      <c r="U843" s="8" t="s">
        <v>1680</v>
      </c>
      <c r="V843" s="8" t="s">
        <v>6024</v>
      </c>
      <c r="W843" s="8"/>
      <c r="X843" s="8" t="s">
        <v>6006</v>
      </c>
      <c r="Y843" s="8" t="s">
        <v>60</v>
      </c>
      <c r="Z843" s="12" t="s">
        <v>6008</v>
      </c>
      <c r="AA843" s="8" t="s">
        <v>60</v>
      </c>
      <c r="AB843" s="12" t="s">
        <v>6022</v>
      </c>
      <c r="AC843" s="8" t="s">
        <v>60</v>
      </c>
      <c r="AD843" s="12" t="s">
        <v>6011</v>
      </c>
      <c r="AE843" s="8" t="s">
        <v>6012</v>
      </c>
      <c r="AF843" s="8" t="s">
        <v>6013</v>
      </c>
      <c r="AG843" s="8" t="s">
        <v>5913</v>
      </c>
      <c r="AH843" s="8" t="s">
        <v>194</v>
      </c>
      <c r="AI843" s="8" t="s">
        <v>66</v>
      </c>
      <c r="AJ843" s="8"/>
      <c r="AK843" s="13" t="s">
        <v>2113</v>
      </c>
      <c r="AL843" s="13" t="s">
        <v>3288</v>
      </c>
      <c r="AM843" s="13" t="s">
        <v>421</v>
      </c>
      <c r="AN843" s="8" t="s">
        <v>6014</v>
      </c>
      <c r="AO843" s="13" t="s">
        <v>6015</v>
      </c>
      <c r="AP843" s="9" t="s">
        <v>6013</v>
      </c>
      <c r="AQ843" s="11">
        <v>16568.0</v>
      </c>
    </row>
    <row r="844">
      <c r="A844" s="8" t="str">
        <f t="shared" si="1"/>
        <v>Steve Pierce</v>
      </c>
      <c r="B844" s="8" t="s">
        <v>5998</v>
      </c>
      <c r="C844" s="8" t="s">
        <v>3900</v>
      </c>
      <c r="D844" s="9" t="s">
        <v>5896</v>
      </c>
      <c r="E844" s="8" t="s">
        <v>5999</v>
      </c>
      <c r="F844" s="8" t="s">
        <v>3309</v>
      </c>
      <c r="G844" s="8" t="s">
        <v>47</v>
      </c>
      <c r="H844" s="8" t="s">
        <v>6000</v>
      </c>
      <c r="I844" s="8" t="s">
        <v>49</v>
      </c>
      <c r="J844" s="10">
        <v>3.47</v>
      </c>
      <c r="K844" s="8" t="s">
        <v>6001</v>
      </c>
      <c r="L844" s="8"/>
      <c r="M844" s="8"/>
      <c r="N844" s="8" t="s">
        <v>6025</v>
      </c>
      <c r="O844" s="8" t="s">
        <v>52</v>
      </c>
      <c r="P844" s="8"/>
      <c r="Q844" s="8"/>
      <c r="R844" s="8" t="s">
        <v>2591</v>
      </c>
      <c r="S844" s="8" t="s">
        <v>6026</v>
      </c>
      <c r="T844" s="11" t="str">
        <f t="shared" si="2"/>
        <v>Steve Pierce</v>
      </c>
      <c r="U844" s="8" t="s">
        <v>247</v>
      </c>
      <c r="V844" s="8"/>
      <c r="W844" s="8"/>
      <c r="X844" s="8" t="s">
        <v>6006</v>
      </c>
      <c r="Y844" s="8" t="s">
        <v>60</v>
      </c>
      <c r="Z844" s="12" t="s">
        <v>6008</v>
      </c>
      <c r="AA844" s="8" t="s">
        <v>60</v>
      </c>
      <c r="AB844" s="12" t="s">
        <v>6022</v>
      </c>
      <c r="AC844" s="12" t="s">
        <v>6027</v>
      </c>
      <c r="AD844" s="12" t="s">
        <v>6011</v>
      </c>
      <c r="AE844" s="8" t="s">
        <v>6012</v>
      </c>
      <c r="AF844" s="8" t="s">
        <v>6013</v>
      </c>
      <c r="AG844" s="8" t="s">
        <v>5913</v>
      </c>
      <c r="AH844" s="8" t="s">
        <v>194</v>
      </c>
      <c r="AI844" s="8" t="s">
        <v>66</v>
      </c>
      <c r="AJ844" s="8"/>
      <c r="AK844" s="8" t="s">
        <v>2113</v>
      </c>
      <c r="AL844" s="8" t="s">
        <v>3288</v>
      </c>
      <c r="AM844" s="8" t="s">
        <v>421</v>
      </c>
      <c r="AN844" s="8" t="s">
        <v>6014</v>
      </c>
      <c r="AO844" s="8" t="s">
        <v>6015</v>
      </c>
      <c r="AP844" s="8" t="s">
        <v>6013</v>
      </c>
      <c r="AQ844" s="11">
        <v>16568.0</v>
      </c>
    </row>
    <row r="845">
      <c r="A845" s="8" t="str">
        <f t="shared" si="1"/>
        <v>John Nemens</v>
      </c>
      <c r="B845" s="8" t="s">
        <v>5998</v>
      </c>
      <c r="C845" s="8" t="s">
        <v>3900</v>
      </c>
      <c r="D845" s="9" t="s">
        <v>5896</v>
      </c>
      <c r="E845" s="8" t="s">
        <v>5999</v>
      </c>
      <c r="F845" s="8" t="s">
        <v>3309</v>
      </c>
      <c r="G845" s="8" t="s">
        <v>47</v>
      </c>
      <c r="H845" s="8" t="s">
        <v>6000</v>
      </c>
      <c r="I845" s="8" t="s">
        <v>49</v>
      </c>
      <c r="J845" s="10">
        <v>3.47</v>
      </c>
      <c r="K845" s="8" t="s">
        <v>6001</v>
      </c>
      <c r="L845" s="8" t="s">
        <v>86</v>
      </c>
      <c r="M845" s="8" t="s">
        <v>86</v>
      </c>
      <c r="N845" s="8" t="s">
        <v>6028</v>
      </c>
      <c r="O845" s="8" t="s">
        <v>52</v>
      </c>
      <c r="P845" s="8"/>
      <c r="Q845" s="8"/>
      <c r="R845" s="8" t="s">
        <v>1997</v>
      </c>
      <c r="S845" s="8" t="s">
        <v>6029</v>
      </c>
      <c r="T845" s="11" t="str">
        <f t="shared" si="2"/>
        <v>John Nemens</v>
      </c>
      <c r="U845" s="8" t="s">
        <v>106</v>
      </c>
      <c r="V845" s="8" t="s">
        <v>6030</v>
      </c>
      <c r="W845" s="8" t="s">
        <v>6005</v>
      </c>
      <c r="X845" s="8" t="s">
        <v>6006</v>
      </c>
      <c r="Y845" s="8" t="s">
        <v>60</v>
      </c>
      <c r="Z845" s="12" t="s">
        <v>6008</v>
      </c>
      <c r="AA845" s="8" t="s">
        <v>60</v>
      </c>
      <c r="AB845" s="8" t="s">
        <v>60</v>
      </c>
      <c r="AC845" s="8" t="s">
        <v>60</v>
      </c>
      <c r="AD845" s="12" t="s">
        <v>6011</v>
      </c>
      <c r="AE845" s="8" t="s">
        <v>6012</v>
      </c>
      <c r="AF845" s="8" t="s">
        <v>6013</v>
      </c>
      <c r="AG845" s="8" t="s">
        <v>5913</v>
      </c>
      <c r="AH845" s="8" t="s">
        <v>194</v>
      </c>
      <c r="AI845" s="8" t="s">
        <v>66</v>
      </c>
      <c r="AJ845" s="8" t="s">
        <v>86</v>
      </c>
      <c r="AK845" s="13" t="s">
        <v>2113</v>
      </c>
      <c r="AL845" s="13" t="s">
        <v>3288</v>
      </c>
      <c r="AM845" s="8" t="s">
        <v>421</v>
      </c>
      <c r="AN845" s="8" t="s">
        <v>6014</v>
      </c>
      <c r="AO845" s="13" t="s">
        <v>6015</v>
      </c>
      <c r="AP845" s="9" t="s">
        <v>6013</v>
      </c>
      <c r="AQ845" s="11">
        <v>16568.0</v>
      </c>
    </row>
    <row r="846">
      <c r="A846" s="8" t="str">
        <f t="shared" si="1"/>
        <v>Pat Sarver</v>
      </c>
      <c r="B846" s="8" t="s">
        <v>5998</v>
      </c>
      <c r="C846" s="8" t="s">
        <v>3900</v>
      </c>
      <c r="D846" s="9" t="s">
        <v>5896</v>
      </c>
      <c r="E846" s="8" t="s">
        <v>5999</v>
      </c>
      <c r="F846" s="8" t="s">
        <v>3309</v>
      </c>
      <c r="G846" s="8" t="s">
        <v>47</v>
      </c>
      <c r="H846" s="8" t="s">
        <v>6000</v>
      </c>
      <c r="I846" s="8" t="s">
        <v>49</v>
      </c>
      <c r="J846" s="10">
        <v>3.47</v>
      </c>
      <c r="K846" s="8" t="s">
        <v>6001</v>
      </c>
      <c r="L846" s="8"/>
      <c r="M846" s="8"/>
      <c r="N846" s="8" t="s">
        <v>6031</v>
      </c>
      <c r="O846" s="8" t="s">
        <v>52</v>
      </c>
      <c r="P846" s="8"/>
      <c r="Q846" s="8"/>
      <c r="R846" s="8" t="s">
        <v>158</v>
      </c>
      <c r="S846" s="8" t="s">
        <v>6032</v>
      </c>
      <c r="T846" s="11" t="str">
        <f t="shared" si="2"/>
        <v>Pat Sarver</v>
      </c>
      <c r="U846" s="8" t="s">
        <v>106</v>
      </c>
      <c r="V846" s="8" t="s">
        <v>6033</v>
      </c>
      <c r="W846" s="8"/>
      <c r="X846" s="8" t="s">
        <v>6006</v>
      </c>
      <c r="Y846" s="12" t="s">
        <v>6034</v>
      </c>
      <c r="Z846" s="12" t="s">
        <v>6008</v>
      </c>
      <c r="AA846" s="8" t="s">
        <v>60</v>
      </c>
      <c r="AB846" s="8" t="s">
        <v>60</v>
      </c>
      <c r="AC846" s="12" t="s">
        <v>6035</v>
      </c>
      <c r="AD846" s="12" t="s">
        <v>6011</v>
      </c>
      <c r="AE846" s="8" t="s">
        <v>6012</v>
      </c>
      <c r="AF846" s="8" t="s">
        <v>6013</v>
      </c>
      <c r="AG846" s="8" t="s">
        <v>5913</v>
      </c>
      <c r="AH846" s="8" t="s">
        <v>194</v>
      </c>
      <c r="AI846" s="8" t="s">
        <v>66</v>
      </c>
      <c r="AJ846" s="8"/>
      <c r="AK846" s="13" t="s">
        <v>2113</v>
      </c>
      <c r="AL846" s="13" t="s">
        <v>3288</v>
      </c>
      <c r="AM846" s="8" t="s">
        <v>421</v>
      </c>
      <c r="AN846" s="8" t="s">
        <v>6014</v>
      </c>
      <c r="AO846" s="13" t="s">
        <v>6015</v>
      </c>
      <c r="AP846" s="9" t="s">
        <v>6013</v>
      </c>
      <c r="AQ846" s="11">
        <v>16568.0</v>
      </c>
    </row>
    <row r="847">
      <c r="A847" s="8" t="str">
        <f t="shared" si="1"/>
        <v>Dot McMahan</v>
      </c>
      <c r="B847" s="8" t="s">
        <v>5998</v>
      </c>
      <c r="C847" s="8" t="s">
        <v>3900</v>
      </c>
      <c r="D847" s="9" t="s">
        <v>5896</v>
      </c>
      <c r="E847" s="8" t="s">
        <v>5999</v>
      </c>
      <c r="F847" s="8" t="s">
        <v>3309</v>
      </c>
      <c r="G847" s="8" t="s">
        <v>47</v>
      </c>
      <c r="H847" s="8" t="s">
        <v>6000</v>
      </c>
      <c r="I847" s="8" t="s">
        <v>49</v>
      </c>
      <c r="J847" s="10">
        <v>3.47</v>
      </c>
      <c r="K847" s="8" t="s">
        <v>6001</v>
      </c>
      <c r="L847" s="8"/>
      <c r="M847" s="8"/>
      <c r="N847" s="8" t="s">
        <v>6036</v>
      </c>
      <c r="O847" s="8" t="s">
        <v>52</v>
      </c>
      <c r="P847" s="8"/>
      <c r="Q847" s="8"/>
      <c r="R847" s="8" t="s">
        <v>6037</v>
      </c>
      <c r="S847" s="8" t="s">
        <v>6038</v>
      </c>
      <c r="T847" s="11" t="str">
        <f t="shared" si="2"/>
        <v>Dot McMahan</v>
      </c>
      <c r="U847" s="8" t="s">
        <v>80</v>
      </c>
      <c r="V847" s="8"/>
      <c r="W847" s="8"/>
      <c r="X847" s="8" t="s">
        <v>6006</v>
      </c>
      <c r="Y847" s="8" t="s">
        <v>60</v>
      </c>
      <c r="Z847" s="12" t="s">
        <v>6008</v>
      </c>
      <c r="AA847" s="8" t="s">
        <v>60</v>
      </c>
      <c r="AB847" s="12" t="s">
        <v>6022</v>
      </c>
      <c r="AC847" s="8" t="s">
        <v>60</v>
      </c>
      <c r="AD847" s="12" t="s">
        <v>6011</v>
      </c>
      <c r="AE847" s="8" t="s">
        <v>6012</v>
      </c>
      <c r="AF847" s="8" t="s">
        <v>6013</v>
      </c>
      <c r="AG847" s="8" t="s">
        <v>5913</v>
      </c>
      <c r="AH847" s="8" t="s">
        <v>194</v>
      </c>
      <c r="AI847" s="8" t="s">
        <v>66</v>
      </c>
      <c r="AJ847" s="8"/>
      <c r="AK847" s="8" t="s">
        <v>2113</v>
      </c>
      <c r="AL847" s="8" t="s">
        <v>3288</v>
      </c>
      <c r="AM847" s="8" t="s">
        <v>421</v>
      </c>
      <c r="AN847" s="8" t="s">
        <v>6014</v>
      </c>
      <c r="AO847" s="8" t="s">
        <v>6015</v>
      </c>
      <c r="AP847" s="8" t="s">
        <v>6013</v>
      </c>
      <c r="AQ847" s="11">
        <v>16568.0</v>
      </c>
    </row>
    <row r="848">
      <c r="A848" s="8" t="str">
        <f t="shared" si="1"/>
        <v>Lydia Stanley</v>
      </c>
      <c r="B848" s="8" t="s">
        <v>5998</v>
      </c>
      <c r="C848" s="8" t="s">
        <v>3900</v>
      </c>
      <c r="D848" s="9" t="s">
        <v>5896</v>
      </c>
      <c r="E848" s="8" t="s">
        <v>5999</v>
      </c>
      <c r="F848" s="8" t="s">
        <v>3309</v>
      </c>
      <c r="G848" s="8" t="s">
        <v>47</v>
      </c>
      <c r="H848" s="8" t="s">
        <v>6000</v>
      </c>
      <c r="I848" s="8" t="s">
        <v>49</v>
      </c>
      <c r="J848" s="10">
        <v>3.47</v>
      </c>
      <c r="K848" s="8" t="s">
        <v>6001</v>
      </c>
      <c r="L848" s="8"/>
      <c r="M848" s="8"/>
      <c r="N848" s="8" t="s">
        <v>6039</v>
      </c>
      <c r="O848" s="8" t="s">
        <v>52</v>
      </c>
      <c r="P848" s="8"/>
      <c r="Q848" s="8"/>
      <c r="R848" s="8" t="s">
        <v>6040</v>
      </c>
      <c r="S848" s="8" t="s">
        <v>4394</v>
      </c>
      <c r="T848" s="11" t="str">
        <f t="shared" si="2"/>
        <v>Lydia Stanley</v>
      </c>
      <c r="U848" s="8" t="s">
        <v>80</v>
      </c>
      <c r="V848" s="8"/>
      <c r="W848" s="8"/>
      <c r="X848" s="8" t="s">
        <v>6006</v>
      </c>
      <c r="Y848" s="8" t="s">
        <v>60</v>
      </c>
      <c r="Z848" s="12" t="s">
        <v>6008</v>
      </c>
      <c r="AA848" s="8" t="s">
        <v>60</v>
      </c>
      <c r="AB848" s="12" t="s">
        <v>6022</v>
      </c>
      <c r="AC848" s="8" t="s">
        <v>60</v>
      </c>
      <c r="AD848" s="12" t="s">
        <v>6011</v>
      </c>
      <c r="AE848" s="8" t="s">
        <v>6012</v>
      </c>
      <c r="AF848" s="8" t="s">
        <v>6013</v>
      </c>
      <c r="AG848" s="8" t="s">
        <v>5913</v>
      </c>
      <c r="AH848" s="8" t="s">
        <v>194</v>
      </c>
      <c r="AI848" s="8" t="s">
        <v>66</v>
      </c>
      <c r="AJ848" s="8"/>
      <c r="AK848" s="8" t="s">
        <v>2113</v>
      </c>
      <c r="AL848" s="8" t="s">
        <v>3288</v>
      </c>
      <c r="AM848" s="8" t="s">
        <v>421</v>
      </c>
      <c r="AN848" s="8" t="s">
        <v>6014</v>
      </c>
      <c r="AO848" s="8" t="s">
        <v>6015</v>
      </c>
      <c r="AP848" s="8" t="s">
        <v>6013</v>
      </c>
      <c r="AQ848" s="11">
        <v>16568.0</v>
      </c>
    </row>
    <row r="849">
      <c r="A849" s="8" t="str">
        <f t="shared" si="1"/>
        <v>Calvin Johnson</v>
      </c>
      <c r="B849" s="8" t="s">
        <v>6041</v>
      </c>
      <c r="C849" s="8" t="s">
        <v>3900</v>
      </c>
      <c r="D849" s="9" t="s">
        <v>5896</v>
      </c>
      <c r="E849" s="8" t="s">
        <v>6042</v>
      </c>
      <c r="F849" s="8" t="s">
        <v>3309</v>
      </c>
      <c r="G849" s="8" t="s">
        <v>47</v>
      </c>
      <c r="H849" s="8" t="s">
        <v>6043</v>
      </c>
      <c r="I849" s="8" t="s">
        <v>1330</v>
      </c>
      <c r="J849" s="10">
        <v>3.56</v>
      </c>
      <c r="K849" s="8" t="s">
        <v>6044</v>
      </c>
      <c r="L849" s="8" t="s">
        <v>86</v>
      </c>
      <c r="M849" s="8" t="s">
        <v>86</v>
      </c>
      <c r="N849" s="8" t="s">
        <v>6045</v>
      </c>
      <c r="O849" s="8" t="s">
        <v>52</v>
      </c>
      <c r="P849" s="8"/>
      <c r="Q849" s="8"/>
      <c r="R849" s="8" t="s">
        <v>6046</v>
      </c>
      <c r="S849" s="8" t="s">
        <v>678</v>
      </c>
      <c r="T849" s="11" t="str">
        <f t="shared" si="2"/>
        <v>Calvin Johnson</v>
      </c>
      <c r="U849" s="8" t="s">
        <v>2416</v>
      </c>
      <c r="V849" s="8" t="s">
        <v>6047</v>
      </c>
      <c r="W849" s="8" t="s">
        <v>6048</v>
      </c>
      <c r="X849" s="8" t="s">
        <v>6049</v>
      </c>
      <c r="Y849" s="8" t="s">
        <v>60</v>
      </c>
      <c r="Z849" s="12" t="s">
        <v>6050</v>
      </c>
      <c r="AA849" s="8" t="s">
        <v>60</v>
      </c>
      <c r="AB849" s="12" t="s">
        <v>6051</v>
      </c>
      <c r="AC849" s="8" t="s">
        <v>60</v>
      </c>
      <c r="AD849" s="12" t="s">
        <v>6052</v>
      </c>
      <c r="AE849" s="8"/>
      <c r="AF849" s="8" t="s">
        <v>6042</v>
      </c>
      <c r="AG849" s="8" t="s">
        <v>5913</v>
      </c>
      <c r="AH849" s="8" t="s">
        <v>654</v>
      </c>
      <c r="AI849" s="8" t="s">
        <v>233</v>
      </c>
      <c r="AJ849" s="8" t="s">
        <v>86</v>
      </c>
      <c r="AK849" s="13" t="s">
        <v>4944</v>
      </c>
      <c r="AL849" s="13" t="s">
        <v>1964</v>
      </c>
      <c r="AM849" s="8" t="s">
        <v>4014</v>
      </c>
      <c r="AN849" s="8" t="s">
        <v>6053</v>
      </c>
      <c r="AO849" s="13" t="s">
        <v>6054</v>
      </c>
      <c r="AP849" s="9" t="s">
        <v>6042</v>
      </c>
      <c r="AQ849" s="11">
        <v>2646.0</v>
      </c>
    </row>
    <row r="850">
      <c r="A850" s="8" t="str">
        <f t="shared" si="1"/>
        <v>Evan Eding</v>
      </c>
      <c r="B850" s="8" t="s">
        <v>6041</v>
      </c>
      <c r="C850" s="8" t="s">
        <v>3900</v>
      </c>
      <c r="D850" s="9" t="s">
        <v>5896</v>
      </c>
      <c r="E850" s="8" t="s">
        <v>6042</v>
      </c>
      <c r="F850" s="8" t="s">
        <v>3309</v>
      </c>
      <c r="G850" s="8" t="s">
        <v>47</v>
      </c>
      <c r="H850" s="8" t="s">
        <v>6043</v>
      </c>
      <c r="I850" s="8" t="s">
        <v>1330</v>
      </c>
      <c r="J850" s="10">
        <v>3.56</v>
      </c>
      <c r="K850" s="8" t="s">
        <v>6044</v>
      </c>
      <c r="L850" s="8"/>
      <c r="M850" s="8"/>
      <c r="N850" s="8" t="s">
        <v>6055</v>
      </c>
      <c r="O850" s="8" t="s">
        <v>52</v>
      </c>
      <c r="P850" s="8"/>
      <c r="Q850" s="8"/>
      <c r="R850" s="8" t="s">
        <v>5924</v>
      </c>
      <c r="S850" s="8" t="s">
        <v>6056</v>
      </c>
      <c r="T850" s="11" t="str">
        <f t="shared" si="2"/>
        <v>Evan Eding</v>
      </c>
      <c r="U850" s="8" t="s">
        <v>76</v>
      </c>
      <c r="V850" s="8"/>
      <c r="W850" s="8"/>
      <c r="X850" s="8" t="s">
        <v>6049</v>
      </c>
      <c r="Y850" s="8" t="s">
        <v>60</v>
      </c>
      <c r="Z850" s="12" t="s">
        <v>6050</v>
      </c>
      <c r="AA850" s="8" t="s">
        <v>60</v>
      </c>
      <c r="AB850" s="12" t="s">
        <v>6051</v>
      </c>
      <c r="AC850" s="8" t="s">
        <v>60</v>
      </c>
      <c r="AD850" s="8" t="s">
        <v>60</v>
      </c>
      <c r="AE850" s="8"/>
      <c r="AF850" s="8" t="s">
        <v>6042</v>
      </c>
      <c r="AG850" s="8" t="s">
        <v>5913</v>
      </c>
      <c r="AH850" s="8" t="s">
        <v>654</v>
      </c>
      <c r="AI850" s="8" t="s">
        <v>233</v>
      </c>
      <c r="AJ850" s="8"/>
      <c r="AK850" s="8" t="s">
        <v>4944</v>
      </c>
      <c r="AL850" s="8" t="s">
        <v>1964</v>
      </c>
      <c r="AM850" s="8" t="s">
        <v>4014</v>
      </c>
      <c r="AN850" s="8" t="s">
        <v>6053</v>
      </c>
      <c r="AO850" s="8" t="s">
        <v>6054</v>
      </c>
      <c r="AP850" s="8" t="s">
        <v>6042</v>
      </c>
      <c r="AQ850" s="11">
        <v>2646.0</v>
      </c>
    </row>
    <row r="851">
      <c r="A851" s="8" t="str">
        <f t="shared" si="1"/>
        <v>Guy Murray</v>
      </c>
      <c r="B851" s="8" t="s">
        <v>6041</v>
      </c>
      <c r="C851" s="8" t="s">
        <v>3900</v>
      </c>
      <c r="D851" s="9" t="s">
        <v>5896</v>
      </c>
      <c r="E851" s="8" t="s">
        <v>6042</v>
      </c>
      <c r="F851" s="8" t="s">
        <v>3309</v>
      </c>
      <c r="G851" s="8" t="s">
        <v>47</v>
      </c>
      <c r="H851" s="8" t="s">
        <v>6043</v>
      </c>
      <c r="I851" s="8" t="s">
        <v>1330</v>
      </c>
      <c r="J851" s="10">
        <v>3.56</v>
      </c>
      <c r="K851" s="8" t="s">
        <v>6044</v>
      </c>
      <c r="L851" s="8" t="s">
        <v>86</v>
      </c>
      <c r="M851" s="8" t="s">
        <v>86</v>
      </c>
      <c r="N851" s="8" t="s">
        <v>6057</v>
      </c>
      <c r="O851" s="8" t="s">
        <v>52</v>
      </c>
      <c r="P851" s="8"/>
      <c r="Q851" s="8"/>
      <c r="R851" s="8" t="s">
        <v>6058</v>
      </c>
      <c r="S851" s="8" t="s">
        <v>3525</v>
      </c>
      <c r="T851" s="11" t="str">
        <f t="shared" si="2"/>
        <v>Guy Murray</v>
      </c>
      <c r="U851" s="8" t="s">
        <v>2105</v>
      </c>
      <c r="V851" s="8" t="s">
        <v>6059</v>
      </c>
      <c r="W851" s="8" t="s">
        <v>6060</v>
      </c>
      <c r="X851" s="8" t="s">
        <v>6049</v>
      </c>
      <c r="Y851" s="8" t="s">
        <v>60</v>
      </c>
      <c r="Z851" s="12" t="s">
        <v>6050</v>
      </c>
      <c r="AA851" s="12" t="s">
        <v>6061</v>
      </c>
      <c r="AB851" s="12" t="s">
        <v>6051</v>
      </c>
      <c r="AC851" s="8" t="s">
        <v>60</v>
      </c>
      <c r="AD851" s="8" t="s">
        <v>60</v>
      </c>
      <c r="AE851" s="8"/>
      <c r="AF851" s="8" t="s">
        <v>6042</v>
      </c>
      <c r="AG851" s="8" t="s">
        <v>5913</v>
      </c>
      <c r="AH851" s="8" t="s">
        <v>654</v>
      </c>
      <c r="AI851" s="8" t="s">
        <v>233</v>
      </c>
      <c r="AJ851" s="8" t="s">
        <v>86</v>
      </c>
      <c r="AK851" s="13" t="s">
        <v>4944</v>
      </c>
      <c r="AL851" s="13" t="s">
        <v>1964</v>
      </c>
      <c r="AM851" s="8" t="s">
        <v>4014</v>
      </c>
      <c r="AN851" s="8" t="s">
        <v>6053</v>
      </c>
      <c r="AO851" s="13" t="s">
        <v>6054</v>
      </c>
      <c r="AP851" s="9" t="s">
        <v>6042</v>
      </c>
      <c r="AQ851" s="11">
        <v>2646.0</v>
      </c>
    </row>
    <row r="852">
      <c r="A852" s="8" t="str">
        <f t="shared" si="1"/>
        <v>Malin Smith</v>
      </c>
      <c r="B852" s="8" t="s">
        <v>6041</v>
      </c>
      <c r="C852" s="8" t="s">
        <v>3900</v>
      </c>
      <c r="D852" s="9" t="s">
        <v>5896</v>
      </c>
      <c r="E852" s="8" t="s">
        <v>6042</v>
      </c>
      <c r="F852" s="8" t="s">
        <v>3309</v>
      </c>
      <c r="G852" s="8" t="s">
        <v>47</v>
      </c>
      <c r="H852" s="8" t="s">
        <v>6043</v>
      </c>
      <c r="I852" s="8" t="s">
        <v>1330</v>
      </c>
      <c r="J852" s="10">
        <v>3.56</v>
      </c>
      <c r="K852" s="8" t="s">
        <v>6044</v>
      </c>
      <c r="L852" s="8" t="s">
        <v>86</v>
      </c>
      <c r="M852" s="8" t="s">
        <v>86</v>
      </c>
      <c r="N852" s="8" t="s">
        <v>6062</v>
      </c>
      <c r="O852" s="8" t="s">
        <v>52</v>
      </c>
      <c r="P852" s="8"/>
      <c r="Q852" s="8"/>
      <c r="R852" s="8" t="s">
        <v>6063</v>
      </c>
      <c r="S852" s="8" t="s">
        <v>941</v>
      </c>
      <c r="T852" s="11" t="str">
        <f t="shared" si="2"/>
        <v>Malin Smith</v>
      </c>
      <c r="U852" s="8" t="s">
        <v>80</v>
      </c>
      <c r="V852" s="8" t="s">
        <v>6064</v>
      </c>
      <c r="W852" s="8"/>
      <c r="X852" s="8" t="s">
        <v>6049</v>
      </c>
      <c r="Y852" s="8" t="s">
        <v>60</v>
      </c>
      <c r="Z852" s="12" t="s">
        <v>6050</v>
      </c>
      <c r="AA852" s="8" t="s">
        <v>60</v>
      </c>
      <c r="AB852" s="12" t="s">
        <v>6065</v>
      </c>
      <c r="AC852" s="8" t="s">
        <v>60</v>
      </c>
      <c r="AD852" s="8" t="s">
        <v>60</v>
      </c>
      <c r="AE852" s="8"/>
      <c r="AF852" s="8" t="s">
        <v>6042</v>
      </c>
      <c r="AG852" s="8" t="s">
        <v>5913</v>
      </c>
      <c r="AH852" s="8" t="s">
        <v>654</v>
      </c>
      <c r="AI852" s="8" t="s">
        <v>233</v>
      </c>
      <c r="AJ852" s="8" t="s">
        <v>86</v>
      </c>
      <c r="AK852" s="13" t="s">
        <v>4944</v>
      </c>
      <c r="AL852" s="13" t="s">
        <v>1964</v>
      </c>
      <c r="AM852" s="8" t="s">
        <v>4014</v>
      </c>
      <c r="AN852" s="8" t="s">
        <v>6053</v>
      </c>
      <c r="AO852" s="13" t="s">
        <v>6054</v>
      </c>
      <c r="AP852" s="9" t="s">
        <v>6042</v>
      </c>
      <c r="AQ852" s="11">
        <v>2646.0</v>
      </c>
    </row>
    <row r="853">
      <c r="A853" s="8" t="str">
        <f t="shared" si="1"/>
        <v>Kevin Sullivan</v>
      </c>
      <c r="B853" s="8" t="s">
        <v>6066</v>
      </c>
      <c r="C853" s="8" t="s">
        <v>1646</v>
      </c>
      <c r="D853" s="9" t="s">
        <v>5896</v>
      </c>
      <c r="E853" s="8" t="s">
        <v>6067</v>
      </c>
      <c r="F853" s="8" t="s">
        <v>3309</v>
      </c>
      <c r="G853" s="8" t="s">
        <v>47</v>
      </c>
      <c r="H853" s="8" t="s">
        <v>6068</v>
      </c>
      <c r="I853" s="8" t="s">
        <v>49</v>
      </c>
      <c r="J853" s="10">
        <v>3.88</v>
      </c>
      <c r="K853" s="8" t="s">
        <v>6069</v>
      </c>
      <c r="L853" s="8" t="s">
        <v>6070</v>
      </c>
      <c r="M853" s="8"/>
      <c r="N853" s="8" t="s">
        <v>6071</v>
      </c>
      <c r="O853" s="8" t="s">
        <v>52</v>
      </c>
      <c r="P853" s="8"/>
      <c r="Q853" s="8"/>
      <c r="R853" s="8" t="s">
        <v>208</v>
      </c>
      <c r="S853" s="8" t="s">
        <v>2245</v>
      </c>
      <c r="T853" s="11" t="str">
        <f t="shared" si="2"/>
        <v>Kevin Sullivan</v>
      </c>
      <c r="U853" s="8" t="s">
        <v>311</v>
      </c>
      <c r="V853" s="8" t="s">
        <v>6072</v>
      </c>
      <c r="W853" s="8" t="s">
        <v>6073</v>
      </c>
      <c r="X853" s="8" t="s">
        <v>6074</v>
      </c>
      <c r="Y853" s="12" t="s">
        <v>6075</v>
      </c>
      <c r="Z853" s="12" t="s">
        <v>6076</v>
      </c>
      <c r="AA853" s="12" t="s">
        <v>6077</v>
      </c>
      <c r="AB853" s="12" t="s">
        <v>6078</v>
      </c>
      <c r="AC853" s="12" t="s">
        <v>6079</v>
      </c>
      <c r="AD853" s="12" t="s">
        <v>6080</v>
      </c>
      <c r="AE853" s="8"/>
      <c r="AF853" s="8" t="s">
        <v>5896</v>
      </c>
      <c r="AG853" s="8" t="s">
        <v>5913</v>
      </c>
      <c r="AH853" s="8" t="s">
        <v>352</v>
      </c>
      <c r="AI853" s="8" t="s">
        <v>66</v>
      </c>
      <c r="AJ853" s="8"/>
      <c r="AK853" s="13" t="s">
        <v>1889</v>
      </c>
      <c r="AL853" s="13" t="s">
        <v>6081</v>
      </c>
      <c r="AM853" s="8" t="s">
        <v>5539</v>
      </c>
      <c r="AN853" s="8" t="s">
        <v>6082</v>
      </c>
      <c r="AO853" s="13" t="s">
        <v>6083</v>
      </c>
      <c r="AP853" s="9" t="s">
        <v>5896</v>
      </c>
      <c r="AQ853" s="11">
        <v>28983.0</v>
      </c>
    </row>
    <row r="854">
      <c r="A854" s="8" t="str">
        <f t="shared" si="1"/>
        <v>Max Heng</v>
      </c>
      <c r="B854" s="8" t="s">
        <v>6066</v>
      </c>
      <c r="C854" s="8" t="s">
        <v>1646</v>
      </c>
      <c r="D854" s="9" t="s">
        <v>5896</v>
      </c>
      <c r="E854" s="8" t="s">
        <v>6067</v>
      </c>
      <c r="F854" s="8" t="s">
        <v>3309</v>
      </c>
      <c r="G854" s="8" t="s">
        <v>47</v>
      </c>
      <c r="H854" s="8" t="s">
        <v>6068</v>
      </c>
      <c r="I854" s="8" t="s">
        <v>49</v>
      </c>
      <c r="J854" s="10">
        <v>3.88</v>
      </c>
      <c r="K854" s="8" t="s">
        <v>6069</v>
      </c>
      <c r="L854" s="8" t="s">
        <v>6070</v>
      </c>
      <c r="M854" s="8"/>
      <c r="N854" s="8" t="s">
        <v>6084</v>
      </c>
      <c r="O854" s="8" t="s">
        <v>52</v>
      </c>
      <c r="P854" s="8"/>
      <c r="Q854" s="8"/>
      <c r="R854" s="8" t="s">
        <v>2288</v>
      </c>
      <c r="S854" s="8" t="s">
        <v>6085</v>
      </c>
      <c r="T854" s="11" t="str">
        <f t="shared" si="2"/>
        <v>Max Heng</v>
      </c>
      <c r="U854" s="8" t="s">
        <v>149</v>
      </c>
      <c r="V854" s="8" t="s">
        <v>6086</v>
      </c>
      <c r="W854" s="8"/>
      <c r="X854" s="8" t="s">
        <v>6074</v>
      </c>
      <c r="Y854" s="8" t="s">
        <v>60</v>
      </c>
      <c r="Z854" s="12" t="s">
        <v>6076</v>
      </c>
      <c r="AA854" s="8" t="s">
        <v>60</v>
      </c>
      <c r="AB854" s="12" t="s">
        <v>6078</v>
      </c>
      <c r="AC854" s="8" t="s">
        <v>60</v>
      </c>
      <c r="AD854" s="12" t="s">
        <v>6080</v>
      </c>
      <c r="AE854" s="8"/>
      <c r="AF854" s="8" t="s">
        <v>5896</v>
      </c>
      <c r="AG854" s="8" t="s">
        <v>5913</v>
      </c>
      <c r="AH854" s="8" t="s">
        <v>352</v>
      </c>
      <c r="AI854" s="8" t="s">
        <v>66</v>
      </c>
      <c r="AJ854" s="8"/>
      <c r="AK854" s="13" t="s">
        <v>1889</v>
      </c>
      <c r="AL854" s="13" t="s">
        <v>6081</v>
      </c>
      <c r="AM854" s="8" t="s">
        <v>5539</v>
      </c>
      <c r="AN854" s="8" t="s">
        <v>6082</v>
      </c>
      <c r="AO854" s="13" t="s">
        <v>6083</v>
      </c>
      <c r="AP854" s="9" t="s">
        <v>5896</v>
      </c>
      <c r="AQ854" s="11">
        <v>28983.0</v>
      </c>
    </row>
    <row r="855">
      <c r="A855" s="8" t="str">
        <f t="shared" si="1"/>
        <v>Jenni Ashcroft</v>
      </c>
      <c r="B855" s="8" t="s">
        <v>6066</v>
      </c>
      <c r="C855" s="8" t="s">
        <v>1646</v>
      </c>
      <c r="D855" s="9" t="s">
        <v>5896</v>
      </c>
      <c r="E855" s="8" t="s">
        <v>6067</v>
      </c>
      <c r="F855" s="8" t="s">
        <v>3309</v>
      </c>
      <c r="G855" s="8" t="s">
        <v>47</v>
      </c>
      <c r="H855" s="8" t="s">
        <v>6068</v>
      </c>
      <c r="I855" s="8" t="s">
        <v>49</v>
      </c>
      <c r="J855" s="10">
        <v>3.88</v>
      </c>
      <c r="K855" s="8" t="s">
        <v>6069</v>
      </c>
      <c r="L855" s="8" t="s">
        <v>6070</v>
      </c>
      <c r="M855" s="8"/>
      <c r="N855" s="8" t="s">
        <v>6087</v>
      </c>
      <c r="O855" s="8" t="s">
        <v>52</v>
      </c>
      <c r="P855" s="8"/>
      <c r="Q855" s="8"/>
      <c r="R855" s="8" t="s">
        <v>6088</v>
      </c>
      <c r="S855" s="8" t="s">
        <v>6089</v>
      </c>
      <c r="T855" s="11" t="str">
        <f t="shared" si="2"/>
        <v>Jenni Ashcroft</v>
      </c>
      <c r="U855" s="8" t="s">
        <v>498</v>
      </c>
      <c r="V855" s="8" t="s">
        <v>6090</v>
      </c>
      <c r="W855" s="8"/>
      <c r="X855" s="8" t="s">
        <v>6074</v>
      </c>
      <c r="Y855" s="8" t="s">
        <v>60</v>
      </c>
      <c r="Z855" s="12" t="s">
        <v>6076</v>
      </c>
      <c r="AA855" s="8" t="s">
        <v>60</v>
      </c>
      <c r="AB855" s="12" t="s">
        <v>6078</v>
      </c>
      <c r="AC855" s="12" t="s">
        <v>6091</v>
      </c>
      <c r="AD855" s="12" t="s">
        <v>6080</v>
      </c>
      <c r="AE855" s="8"/>
      <c r="AF855" s="8" t="s">
        <v>5896</v>
      </c>
      <c r="AG855" s="8" t="s">
        <v>5913</v>
      </c>
      <c r="AH855" s="8" t="s">
        <v>352</v>
      </c>
      <c r="AI855" s="8" t="s">
        <v>66</v>
      </c>
      <c r="AJ855" s="8"/>
      <c r="AK855" s="13" t="s">
        <v>1889</v>
      </c>
      <c r="AL855" s="13" t="s">
        <v>6081</v>
      </c>
      <c r="AM855" s="8" t="s">
        <v>5539</v>
      </c>
      <c r="AN855" s="8" t="s">
        <v>6082</v>
      </c>
      <c r="AO855" s="13" t="s">
        <v>6083</v>
      </c>
      <c r="AP855" s="9" t="s">
        <v>5896</v>
      </c>
      <c r="AQ855" s="11">
        <v>28983.0</v>
      </c>
    </row>
    <row r="856">
      <c r="A856" s="8" t="str">
        <f t="shared" si="1"/>
        <v>Mike McGuire</v>
      </c>
      <c r="B856" s="8" t="s">
        <v>6066</v>
      </c>
      <c r="C856" s="8" t="s">
        <v>1646</v>
      </c>
      <c r="D856" s="9" t="s">
        <v>5896</v>
      </c>
      <c r="E856" s="8" t="s">
        <v>6067</v>
      </c>
      <c r="F856" s="8" t="s">
        <v>3309</v>
      </c>
      <c r="G856" s="8" t="s">
        <v>47</v>
      </c>
      <c r="H856" s="8" t="s">
        <v>6068</v>
      </c>
      <c r="I856" s="8" t="s">
        <v>49</v>
      </c>
      <c r="J856" s="10">
        <v>3.88</v>
      </c>
      <c r="K856" s="8" t="s">
        <v>6069</v>
      </c>
      <c r="L856" s="8" t="s">
        <v>6070</v>
      </c>
      <c r="M856" s="8" t="s">
        <v>86</v>
      </c>
      <c r="N856" s="8" t="s">
        <v>6092</v>
      </c>
      <c r="O856" s="8" t="s">
        <v>52</v>
      </c>
      <c r="P856" s="8"/>
      <c r="Q856" s="8"/>
      <c r="R856" s="8" t="s">
        <v>1237</v>
      </c>
      <c r="S856" s="8" t="s">
        <v>6093</v>
      </c>
      <c r="T856" s="11" t="str">
        <f t="shared" si="2"/>
        <v>Mike McGuire</v>
      </c>
      <c r="U856" s="8" t="s">
        <v>106</v>
      </c>
      <c r="V856" s="8" t="s">
        <v>6094</v>
      </c>
      <c r="W856" s="8" t="s">
        <v>6095</v>
      </c>
      <c r="X856" s="8" t="s">
        <v>6074</v>
      </c>
      <c r="Y856" s="8" t="s">
        <v>60</v>
      </c>
      <c r="Z856" s="12" t="s">
        <v>6076</v>
      </c>
      <c r="AA856" s="8" t="s">
        <v>60</v>
      </c>
      <c r="AB856" s="12" t="s">
        <v>6078</v>
      </c>
      <c r="AC856" s="8" t="s">
        <v>60</v>
      </c>
      <c r="AD856" s="12" t="s">
        <v>6080</v>
      </c>
      <c r="AE856" s="8"/>
      <c r="AF856" s="8" t="s">
        <v>5896</v>
      </c>
      <c r="AG856" s="8" t="s">
        <v>5913</v>
      </c>
      <c r="AH856" s="8" t="s">
        <v>352</v>
      </c>
      <c r="AI856" s="8" t="s">
        <v>66</v>
      </c>
      <c r="AJ856" s="8" t="s">
        <v>86</v>
      </c>
      <c r="AK856" s="8" t="s">
        <v>1889</v>
      </c>
      <c r="AL856" s="8" t="s">
        <v>6081</v>
      </c>
      <c r="AM856" s="8" t="s">
        <v>5539</v>
      </c>
      <c r="AN856" s="8" t="s">
        <v>2771</v>
      </c>
      <c r="AO856" s="8" t="s">
        <v>6083</v>
      </c>
      <c r="AP856" s="8" t="s">
        <v>5896</v>
      </c>
      <c r="AQ856" s="11">
        <v>28983.0</v>
      </c>
    </row>
    <row r="857">
      <c r="A857" s="8" t="str">
        <f t="shared" si="1"/>
        <v>Allison Boevers</v>
      </c>
      <c r="B857" s="8" t="s">
        <v>6066</v>
      </c>
      <c r="C857" s="8" t="s">
        <v>1646</v>
      </c>
      <c r="D857" s="9" t="s">
        <v>5896</v>
      </c>
      <c r="E857" s="8" t="s">
        <v>6067</v>
      </c>
      <c r="F857" s="8" t="s">
        <v>3309</v>
      </c>
      <c r="G857" s="8" t="s">
        <v>47</v>
      </c>
      <c r="H857" s="8" t="s">
        <v>6068</v>
      </c>
      <c r="I857" s="8" t="s">
        <v>49</v>
      </c>
      <c r="J857" s="10">
        <v>3.88</v>
      </c>
      <c r="K857" s="8" t="s">
        <v>6069</v>
      </c>
      <c r="L857" s="8" t="s">
        <v>6070</v>
      </c>
      <c r="M857" s="8"/>
      <c r="N857" s="8" t="s">
        <v>6096</v>
      </c>
      <c r="O857" s="8" t="s">
        <v>52</v>
      </c>
      <c r="P857" s="8"/>
      <c r="Q857" s="8"/>
      <c r="R857" s="8" t="s">
        <v>6097</v>
      </c>
      <c r="S857" s="8" t="s">
        <v>6098</v>
      </c>
      <c r="T857" s="11" t="str">
        <f t="shared" si="2"/>
        <v>Allison Boevers</v>
      </c>
      <c r="U857" s="8" t="s">
        <v>80</v>
      </c>
      <c r="V857" s="8" t="s">
        <v>6099</v>
      </c>
      <c r="W857" s="8"/>
      <c r="X857" s="8" t="s">
        <v>6074</v>
      </c>
      <c r="Y857" s="8" t="s">
        <v>60</v>
      </c>
      <c r="Z857" s="12" t="s">
        <v>6076</v>
      </c>
      <c r="AA857" s="12" t="s">
        <v>6100</v>
      </c>
      <c r="AB857" s="12" t="s">
        <v>6078</v>
      </c>
      <c r="AC857" s="8" t="s">
        <v>60</v>
      </c>
      <c r="AD857" s="12" t="s">
        <v>6080</v>
      </c>
      <c r="AE857" s="8"/>
      <c r="AF857" s="8" t="s">
        <v>5896</v>
      </c>
      <c r="AG857" s="8" t="s">
        <v>5913</v>
      </c>
      <c r="AH857" s="8" t="s">
        <v>352</v>
      </c>
      <c r="AI857" s="8" t="s">
        <v>66</v>
      </c>
      <c r="AJ857" s="8"/>
      <c r="AK857" s="13" t="s">
        <v>1889</v>
      </c>
      <c r="AL857" s="13" t="s">
        <v>6081</v>
      </c>
      <c r="AM857" s="8" t="s">
        <v>5539</v>
      </c>
      <c r="AN857" s="8" t="s">
        <v>6082</v>
      </c>
      <c r="AO857" s="13" t="s">
        <v>6083</v>
      </c>
      <c r="AP857" s="9" t="s">
        <v>5896</v>
      </c>
      <c r="AQ857" s="11">
        <v>28983.0</v>
      </c>
    </row>
    <row r="858">
      <c r="A858" s="8" t="str">
        <f t="shared" si="1"/>
        <v>Avery Milarch</v>
      </c>
      <c r="B858" s="8" t="s">
        <v>6066</v>
      </c>
      <c r="C858" s="8" t="s">
        <v>1646</v>
      </c>
      <c r="D858" s="9" t="s">
        <v>5896</v>
      </c>
      <c r="E858" s="8" t="s">
        <v>6067</v>
      </c>
      <c r="F858" s="8" t="s">
        <v>3309</v>
      </c>
      <c r="G858" s="8" t="s">
        <v>47</v>
      </c>
      <c r="H858" s="8" t="s">
        <v>6068</v>
      </c>
      <c r="I858" s="8" t="s">
        <v>49</v>
      </c>
      <c r="J858" s="10">
        <v>3.88</v>
      </c>
      <c r="K858" s="27" t="s">
        <v>6069</v>
      </c>
      <c r="L858" s="8" t="s">
        <v>6070</v>
      </c>
      <c r="M858" s="8" t="s">
        <v>86</v>
      </c>
      <c r="N858" s="8" t="s">
        <v>6101</v>
      </c>
      <c r="O858" s="8" t="s">
        <v>52</v>
      </c>
      <c r="P858" s="8"/>
      <c r="Q858" s="8"/>
      <c r="R858" s="8" t="s">
        <v>3487</v>
      </c>
      <c r="S858" s="8" t="s">
        <v>6102</v>
      </c>
      <c r="T858" s="11" t="str">
        <f t="shared" si="2"/>
        <v>Avery Milarch</v>
      </c>
      <c r="U858" s="8" t="s">
        <v>80</v>
      </c>
      <c r="V858" s="8" t="s">
        <v>6103</v>
      </c>
      <c r="W858" s="8" t="s">
        <v>86</v>
      </c>
      <c r="X858" s="8" t="s">
        <v>6074</v>
      </c>
      <c r="Y858" s="8" t="s">
        <v>60</v>
      </c>
      <c r="Z858" s="12" t="s">
        <v>6076</v>
      </c>
      <c r="AA858" s="12" t="s">
        <v>6104</v>
      </c>
      <c r="AB858" s="12" t="s">
        <v>6078</v>
      </c>
      <c r="AC858" s="12" t="s">
        <v>6105</v>
      </c>
      <c r="AD858" s="12" t="s">
        <v>6080</v>
      </c>
      <c r="AE858" s="8"/>
      <c r="AF858" s="8" t="s">
        <v>5896</v>
      </c>
      <c r="AG858" s="8" t="s">
        <v>5913</v>
      </c>
      <c r="AH858" s="8" t="s">
        <v>352</v>
      </c>
      <c r="AI858" s="8" t="s">
        <v>66</v>
      </c>
      <c r="AJ858" s="8" t="s">
        <v>86</v>
      </c>
      <c r="AK858" s="8" t="s">
        <v>1889</v>
      </c>
      <c r="AL858" s="8" t="s">
        <v>6081</v>
      </c>
      <c r="AM858" s="8" t="s">
        <v>5539</v>
      </c>
      <c r="AN858" s="8" t="s">
        <v>6082</v>
      </c>
      <c r="AO858" s="8" t="s">
        <v>6083</v>
      </c>
      <c r="AP858" s="8" t="s">
        <v>5896</v>
      </c>
      <c r="AQ858" s="11">
        <v>28983.0</v>
      </c>
    </row>
    <row r="859">
      <c r="A859" s="8" t="str">
        <f t="shared" si="1"/>
        <v>Colin Boevers</v>
      </c>
      <c r="B859" s="8" t="s">
        <v>6066</v>
      </c>
      <c r="C859" s="8" t="s">
        <v>1646</v>
      </c>
      <c r="D859" s="9" t="s">
        <v>5896</v>
      </c>
      <c r="E859" s="8" t="s">
        <v>6067</v>
      </c>
      <c r="F859" s="8" t="s">
        <v>3309</v>
      </c>
      <c r="G859" s="8" t="s">
        <v>47</v>
      </c>
      <c r="H859" s="8" t="s">
        <v>6068</v>
      </c>
      <c r="I859" s="8" t="s">
        <v>49</v>
      </c>
      <c r="J859" s="10">
        <v>3.88</v>
      </c>
      <c r="K859" s="8" t="s">
        <v>6069</v>
      </c>
      <c r="L859" s="8" t="s">
        <v>6070</v>
      </c>
      <c r="M859" s="8"/>
      <c r="N859" s="8" t="s">
        <v>6106</v>
      </c>
      <c r="O859" s="8" t="s">
        <v>52</v>
      </c>
      <c r="P859" s="8"/>
      <c r="Q859" s="8"/>
      <c r="R859" s="8" t="s">
        <v>6107</v>
      </c>
      <c r="S859" s="8" t="s">
        <v>6098</v>
      </c>
      <c r="T859" s="11" t="str">
        <f t="shared" si="2"/>
        <v>Colin Boevers</v>
      </c>
      <c r="U859" s="8" t="s">
        <v>80</v>
      </c>
      <c r="V859" s="8" t="s">
        <v>6108</v>
      </c>
      <c r="W859" s="8" t="s">
        <v>6109</v>
      </c>
      <c r="X859" s="8" t="s">
        <v>6074</v>
      </c>
      <c r="Y859" s="8" t="s">
        <v>60</v>
      </c>
      <c r="Z859" s="12" t="s">
        <v>6076</v>
      </c>
      <c r="AA859" s="8" t="s">
        <v>60</v>
      </c>
      <c r="AB859" s="12" t="s">
        <v>6078</v>
      </c>
      <c r="AC859" s="8" t="s">
        <v>60</v>
      </c>
      <c r="AD859" s="12" t="s">
        <v>6080</v>
      </c>
      <c r="AE859" s="8"/>
      <c r="AF859" s="8" t="s">
        <v>5896</v>
      </c>
      <c r="AG859" s="8" t="s">
        <v>5913</v>
      </c>
      <c r="AH859" s="8" t="s">
        <v>352</v>
      </c>
      <c r="AI859" s="8" t="s">
        <v>66</v>
      </c>
      <c r="AJ859" s="8"/>
      <c r="AK859" s="13" t="s">
        <v>1889</v>
      </c>
      <c r="AL859" s="13" t="s">
        <v>6081</v>
      </c>
      <c r="AM859" s="8" t="s">
        <v>5539</v>
      </c>
      <c r="AN859" s="8" t="s">
        <v>6082</v>
      </c>
      <c r="AO859" s="13" t="s">
        <v>6083</v>
      </c>
      <c r="AP859" s="9" t="s">
        <v>5896</v>
      </c>
      <c r="AQ859" s="11">
        <v>28983.0</v>
      </c>
    </row>
    <row r="860">
      <c r="A860" s="8" t="str">
        <f t="shared" si="1"/>
        <v>Issy Wakefield</v>
      </c>
      <c r="B860" s="8" t="s">
        <v>6066</v>
      </c>
      <c r="C860" s="8" t="s">
        <v>1646</v>
      </c>
      <c r="D860" s="9" t="s">
        <v>5896</v>
      </c>
      <c r="E860" s="8" t="s">
        <v>6067</v>
      </c>
      <c r="F860" s="8" t="s">
        <v>3309</v>
      </c>
      <c r="G860" s="8" t="s">
        <v>47</v>
      </c>
      <c r="H860" s="8" t="s">
        <v>6068</v>
      </c>
      <c r="I860" s="8" t="s">
        <v>49</v>
      </c>
      <c r="J860" s="10">
        <v>3.88</v>
      </c>
      <c r="K860" s="8" t="s">
        <v>6069</v>
      </c>
      <c r="L860" s="8" t="s">
        <v>6070</v>
      </c>
      <c r="M860" s="8"/>
      <c r="N860" s="8" t="s">
        <v>6110</v>
      </c>
      <c r="O860" s="8" t="s">
        <v>52</v>
      </c>
      <c r="P860" s="8"/>
      <c r="Q860" s="8"/>
      <c r="R860" s="8" t="s">
        <v>6111</v>
      </c>
      <c r="S860" s="8" t="s">
        <v>6112</v>
      </c>
      <c r="T860" s="11" t="str">
        <f t="shared" si="2"/>
        <v>Issy Wakefield</v>
      </c>
      <c r="U860" s="8" t="s">
        <v>80</v>
      </c>
      <c r="V860" s="8" t="s">
        <v>6113</v>
      </c>
      <c r="W860" s="8"/>
      <c r="X860" s="8" t="s">
        <v>6074</v>
      </c>
      <c r="Y860" s="12" t="s">
        <v>6114</v>
      </c>
      <c r="Z860" s="12" t="s">
        <v>6076</v>
      </c>
      <c r="AA860" s="8" t="s">
        <v>60</v>
      </c>
      <c r="AB860" s="12" t="s">
        <v>6078</v>
      </c>
      <c r="AC860" s="12" t="s">
        <v>6115</v>
      </c>
      <c r="AD860" s="12" t="s">
        <v>6080</v>
      </c>
      <c r="AE860" s="8"/>
      <c r="AF860" s="8" t="s">
        <v>5896</v>
      </c>
      <c r="AG860" s="8" t="s">
        <v>5913</v>
      </c>
      <c r="AH860" s="8" t="s">
        <v>352</v>
      </c>
      <c r="AI860" s="8" t="s">
        <v>66</v>
      </c>
      <c r="AJ860" s="8"/>
      <c r="AK860" s="13" t="s">
        <v>1889</v>
      </c>
      <c r="AL860" s="13" t="s">
        <v>6081</v>
      </c>
      <c r="AM860" s="8" t="s">
        <v>5539</v>
      </c>
      <c r="AN860" s="8" t="s">
        <v>6082</v>
      </c>
      <c r="AO860" s="13" t="s">
        <v>6083</v>
      </c>
      <c r="AP860" s="9" t="s">
        <v>5896</v>
      </c>
      <c r="AQ860" s="11">
        <v>28983.0</v>
      </c>
    </row>
    <row r="861">
      <c r="A861" s="8" t="str">
        <f t="shared" si="1"/>
        <v>Jacob Pettinga</v>
      </c>
      <c r="B861" s="8" t="s">
        <v>6066</v>
      </c>
      <c r="C861" s="8" t="s">
        <v>1646</v>
      </c>
      <c r="D861" s="9" t="s">
        <v>5896</v>
      </c>
      <c r="E861" s="8" t="s">
        <v>6067</v>
      </c>
      <c r="F861" s="8" t="s">
        <v>3309</v>
      </c>
      <c r="G861" s="8" t="s">
        <v>47</v>
      </c>
      <c r="H861" s="8" t="s">
        <v>6068</v>
      </c>
      <c r="I861" s="8" t="s">
        <v>49</v>
      </c>
      <c r="J861" s="10">
        <v>3.88</v>
      </c>
      <c r="K861" s="8" t="s">
        <v>6069</v>
      </c>
      <c r="L861" s="8" t="s">
        <v>6070</v>
      </c>
      <c r="M861" s="8"/>
      <c r="N861" s="8" t="s">
        <v>6116</v>
      </c>
      <c r="O861" s="8" t="s">
        <v>52</v>
      </c>
      <c r="P861" s="8"/>
      <c r="Q861" s="8"/>
      <c r="R861" s="8" t="s">
        <v>1222</v>
      </c>
      <c r="S861" s="8" t="s">
        <v>6117</v>
      </c>
      <c r="T861" s="11" t="str">
        <f t="shared" si="2"/>
        <v>Jacob Pettinga</v>
      </c>
      <c r="U861" s="8" t="s">
        <v>80</v>
      </c>
      <c r="V861" s="8" t="s">
        <v>6118</v>
      </c>
      <c r="W861" s="8"/>
      <c r="X861" s="8" t="s">
        <v>6074</v>
      </c>
      <c r="Y861" s="12" t="s">
        <v>6119</v>
      </c>
      <c r="Z861" s="12" t="s">
        <v>6076</v>
      </c>
      <c r="AA861" s="8" t="s">
        <v>60</v>
      </c>
      <c r="AB861" s="12" t="s">
        <v>6078</v>
      </c>
      <c r="AC861" s="8" t="s">
        <v>60</v>
      </c>
      <c r="AD861" s="12" t="s">
        <v>6080</v>
      </c>
      <c r="AE861" s="8"/>
      <c r="AF861" s="8" t="s">
        <v>5896</v>
      </c>
      <c r="AG861" s="8" t="s">
        <v>5913</v>
      </c>
      <c r="AH861" s="8" t="s">
        <v>352</v>
      </c>
      <c r="AI861" s="8" t="s">
        <v>66</v>
      </c>
      <c r="AJ861" s="8"/>
      <c r="AK861" s="13" t="s">
        <v>1889</v>
      </c>
      <c r="AL861" s="13" t="s">
        <v>6081</v>
      </c>
      <c r="AM861" s="8" t="s">
        <v>5539</v>
      </c>
      <c r="AN861" s="8" t="s">
        <v>6082</v>
      </c>
      <c r="AO861" s="13" t="s">
        <v>6083</v>
      </c>
      <c r="AP861" s="9" t="s">
        <v>5896</v>
      </c>
      <c r="AQ861" s="11">
        <v>28983.0</v>
      </c>
    </row>
    <row r="862">
      <c r="A862" s="8" t="str">
        <f t="shared" si="1"/>
        <v>Mike McGuire</v>
      </c>
      <c r="B862" s="8" t="s">
        <v>6066</v>
      </c>
      <c r="C862" s="8" t="s">
        <v>1646</v>
      </c>
      <c r="D862" s="9" t="s">
        <v>5896</v>
      </c>
      <c r="E862" s="8" t="s">
        <v>6067</v>
      </c>
      <c r="F862" s="8" t="s">
        <v>3309</v>
      </c>
      <c r="G862" s="8" t="s">
        <v>47</v>
      </c>
      <c r="H862" s="8" t="s">
        <v>6068</v>
      </c>
      <c r="I862" s="8" t="s">
        <v>49</v>
      </c>
      <c r="J862" s="10">
        <v>3.88</v>
      </c>
      <c r="K862" s="8" t="s">
        <v>6069</v>
      </c>
      <c r="L862" s="8" t="s">
        <v>6070</v>
      </c>
      <c r="M862" s="8"/>
      <c r="N862" s="8" t="s">
        <v>6120</v>
      </c>
      <c r="O862" s="8" t="s">
        <v>52</v>
      </c>
      <c r="P862" s="8"/>
      <c r="Q862" s="8"/>
      <c r="R862" s="8" t="s">
        <v>1237</v>
      </c>
      <c r="S862" s="8" t="s">
        <v>6093</v>
      </c>
      <c r="T862" s="11" t="str">
        <f t="shared" si="2"/>
        <v>Mike McGuire</v>
      </c>
      <c r="U862" s="8" t="s">
        <v>80</v>
      </c>
      <c r="V862" s="8" t="s">
        <v>6094</v>
      </c>
      <c r="W862" s="8" t="s">
        <v>6095</v>
      </c>
      <c r="X862" s="8" t="s">
        <v>6074</v>
      </c>
      <c r="Y862" s="8" t="s">
        <v>60</v>
      </c>
      <c r="Z862" s="12" t="s">
        <v>6076</v>
      </c>
      <c r="AA862" s="8" t="s">
        <v>60</v>
      </c>
      <c r="AB862" s="12" t="s">
        <v>6078</v>
      </c>
      <c r="AC862" s="8" t="s">
        <v>60</v>
      </c>
      <c r="AD862" s="12" t="s">
        <v>6080</v>
      </c>
      <c r="AE862" s="8"/>
      <c r="AF862" s="8" t="s">
        <v>5896</v>
      </c>
      <c r="AG862" s="8" t="s">
        <v>5913</v>
      </c>
      <c r="AH862" s="8" t="s">
        <v>352</v>
      </c>
      <c r="AI862" s="8" t="s">
        <v>66</v>
      </c>
      <c r="AJ862" s="8"/>
      <c r="AK862" s="13" t="s">
        <v>1889</v>
      </c>
      <c r="AL862" s="13" t="s">
        <v>6081</v>
      </c>
      <c r="AM862" s="8" t="s">
        <v>5539</v>
      </c>
      <c r="AN862" s="8" t="s">
        <v>6082</v>
      </c>
      <c r="AO862" s="13" t="s">
        <v>6083</v>
      </c>
      <c r="AP862" s="9" t="s">
        <v>5896</v>
      </c>
      <c r="AQ862" s="11">
        <v>28983.0</v>
      </c>
    </row>
    <row r="863">
      <c r="A863" s="8" t="str">
        <f t="shared" si="1"/>
        <v>Steve Rajewsky</v>
      </c>
      <c r="B863" s="8" t="s">
        <v>6066</v>
      </c>
      <c r="C863" s="8" t="s">
        <v>1646</v>
      </c>
      <c r="D863" s="9" t="s">
        <v>5896</v>
      </c>
      <c r="E863" s="8" t="s">
        <v>6067</v>
      </c>
      <c r="F863" s="8" t="s">
        <v>3309</v>
      </c>
      <c r="G863" s="8" t="s">
        <v>47</v>
      </c>
      <c r="H863" s="8" t="s">
        <v>6068</v>
      </c>
      <c r="I863" s="8" t="s">
        <v>49</v>
      </c>
      <c r="J863" s="10">
        <v>3.88</v>
      </c>
      <c r="K863" s="8" t="s">
        <v>6069</v>
      </c>
      <c r="L863" s="8" t="s">
        <v>6070</v>
      </c>
      <c r="M863" s="8"/>
      <c r="N863" s="8" t="s">
        <v>6121</v>
      </c>
      <c r="O863" s="8" t="s">
        <v>52</v>
      </c>
      <c r="P863" s="8"/>
      <c r="Q863" s="8"/>
      <c r="R863" s="8" t="s">
        <v>2591</v>
      </c>
      <c r="S863" s="8" t="s">
        <v>6122</v>
      </c>
      <c r="T863" s="11" t="str">
        <f t="shared" si="2"/>
        <v>Steve Rajewsky</v>
      </c>
      <c r="U863" s="8" t="s">
        <v>80</v>
      </c>
      <c r="V863" s="8" t="s">
        <v>6123</v>
      </c>
      <c r="W863" s="8" t="s">
        <v>6124</v>
      </c>
      <c r="X863" s="8" t="s">
        <v>6074</v>
      </c>
      <c r="Y863" s="12" t="s">
        <v>6125</v>
      </c>
      <c r="Z863" s="12" t="s">
        <v>6076</v>
      </c>
      <c r="AA863" s="8" t="s">
        <v>60</v>
      </c>
      <c r="AB863" s="12" t="s">
        <v>6078</v>
      </c>
      <c r="AC863" s="12" t="s">
        <v>6126</v>
      </c>
      <c r="AD863" s="12" t="s">
        <v>6080</v>
      </c>
      <c r="AE863" s="8"/>
      <c r="AF863" s="8" t="s">
        <v>5896</v>
      </c>
      <c r="AG863" s="8" t="s">
        <v>5913</v>
      </c>
      <c r="AH863" s="8" t="s">
        <v>352</v>
      </c>
      <c r="AI863" s="8" t="s">
        <v>66</v>
      </c>
      <c r="AJ863" s="8"/>
      <c r="AK863" s="13" t="s">
        <v>1889</v>
      </c>
      <c r="AL863" s="13" t="s">
        <v>6081</v>
      </c>
      <c r="AM863" s="8" t="s">
        <v>5539</v>
      </c>
      <c r="AN863" s="8" t="s">
        <v>6082</v>
      </c>
      <c r="AO863" s="13" t="s">
        <v>6083</v>
      </c>
      <c r="AP863" s="9" t="s">
        <v>5896</v>
      </c>
      <c r="AQ863" s="11">
        <v>28983.0</v>
      </c>
    </row>
    <row r="864">
      <c r="A864" s="8" t="str">
        <f t="shared" si="1"/>
        <v>Shean Conon</v>
      </c>
      <c r="B864" s="8" t="s">
        <v>6066</v>
      </c>
      <c r="C864" s="8" t="s">
        <v>1646</v>
      </c>
      <c r="D864" s="9" t="s">
        <v>5896</v>
      </c>
      <c r="E864" s="8" t="s">
        <v>6067</v>
      </c>
      <c r="F864" s="8" t="s">
        <v>3309</v>
      </c>
      <c r="G864" s="8" t="s">
        <v>47</v>
      </c>
      <c r="H864" s="8" t="s">
        <v>6068</v>
      </c>
      <c r="I864" s="8" t="s">
        <v>49</v>
      </c>
      <c r="J864" s="10">
        <v>3.88</v>
      </c>
      <c r="K864" s="8" t="s">
        <v>6069</v>
      </c>
      <c r="L864" s="8" t="s">
        <v>6070</v>
      </c>
      <c r="M864" s="8"/>
      <c r="N864" s="8" t="s">
        <v>6127</v>
      </c>
      <c r="O864" s="8" t="s">
        <v>52</v>
      </c>
      <c r="P864" s="8"/>
      <c r="Q864" s="8"/>
      <c r="R864" s="8" t="s">
        <v>6128</v>
      </c>
      <c r="S864" s="8" t="s">
        <v>6129</v>
      </c>
      <c r="T864" s="11" t="str">
        <f t="shared" si="2"/>
        <v>Shean Conon</v>
      </c>
      <c r="U864" s="8" t="s">
        <v>80</v>
      </c>
      <c r="V864" s="8"/>
      <c r="W864" s="8"/>
      <c r="X864" s="8" t="s">
        <v>6074</v>
      </c>
      <c r="Y864" s="8" t="s">
        <v>60</v>
      </c>
      <c r="Z864" s="12" t="s">
        <v>6076</v>
      </c>
      <c r="AA864" s="8" t="s">
        <v>60</v>
      </c>
      <c r="AB864" s="12" t="s">
        <v>6078</v>
      </c>
      <c r="AC864" s="8" t="s">
        <v>60</v>
      </c>
      <c r="AD864" s="12" t="s">
        <v>6080</v>
      </c>
      <c r="AE864" s="8"/>
      <c r="AF864" s="8" t="s">
        <v>5896</v>
      </c>
      <c r="AG864" s="8" t="s">
        <v>5913</v>
      </c>
      <c r="AH864" s="8" t="s">
        <v>352</v>
      </c>
      <c r="AI864" s="8" t="s">
        <v>66</v>
      </c>
      <c r="AJ864" s="8"/>
      <c r="AK864" s="13" t="s">
        <v>1889</v>
      </c>
      <c r="AL864" s="13" t="s">
        <v>6081</v>
      </c>
      <c r="AM864" s="8" t="s">
        <v>5539</v>
      </c>
      <c r="AN864" s="8" t="s">
        <v>6082</v>
      </c>
      <c r="AO864" s="13" t="s">
        <v>6083</v>
      </c>
      <c r="AP864" s="9" t="s">
        <v>5896</v>
      </c>
      <c r="AQ864" s="11">
        <v>28983.0</v>
      </c>
    </row>
    <row r="865">
      <c r="A865" s="8" t="str">
        <f t="shared" si="1"/>
        <v>May Mbenoun</v>
      </c>
      <c r="B865" s="8" t="s">
        <v>6130</v>
      </c>
      <c r="C865" s="8" t="s">
        <v>5815</v>
      </c>
      <c r="D865" s="9" t="s">
        <v>5896</v>
      </c>
      <c r="E865" s="8" t="s">
        <v>6131</v>
      </c>
      <c r="F865" s="8" t="s">
        <v>3309</v>
      </c>
      <c r="G865" s="8" t="s">
        <v>47</v>
      </c>
      <c r="H865" s="8" t="s">
        <v>6132</v>
      </c>
      <c r="I865" s="8" t="s">
        <v>49</v>
      </c>
      <c r="J865" s="10">
        <v>3.4</v>
      </c>
      <c r="K865" s="8" t="s">
        <v>6133</v>
      </c>
      <c r="L865" s="8" t="s">
        <v>2560</v>
      </c>
      <c r="M865" s="8" t="s">
        <v>86</v>
      </c>
      <c r="N865" s="8" t="s">
        <v>6134</v>
      </c>
      <c r="O865" s="8" t="s">
        <v>52</v>
      </c>
      <c r="P865" s="8"/>
      <c r="Q865" s="8"/>
      <c r="R865" s="8" t="s">
        <v>6135</v>
      </c>
      <c r="S865" s="8" t="s">
        <v>6136</v>
      </c>
      <c r="T865" s="11" t="str">
        <f t="shared" si="2"/>
        <v>May Mbenoun</v>
      </c>
      <c r="U865" s="8" t="s">
        <v>76</v>
      </c>
      <c r="V865" s="8"/>
      <c r="W865" s="8"/>
      <c r="X865" s="8" t="s">
        <v>6137</v>
      </c>
      <c r="Y865" s="8" t="s">
        <v>60</v>
      </c>
      <c r="Z865" s="12" t="s">
        <v>6138</v>
      </c>
      <c r="AA865" s="8" t="s">
        <v>60</v>
      </c>
      <c r="AB865" s="12" t="s">
        <v>6139</v>
      </c>
      <c r="AC865" s="8" t="s">
        <v>60</v>
      </c>
      <c r="AD865" s="12" t="s">
        <v>6140</v>
      </c>
      <c r="AE865" s="8" t="s">
        <v>6141</v>
      </c>
      <c r="AF865" s="8" t="s">
        <v>6142</v>
      </c>
      <c r="AG865" s="8" t="s">
        <v>5913</v>
      </c>
      <c r="AH865" s="8" t="s">
        <v>134</v>
      </c>
      <c r="AI865" s="8" t="s">
        <v>66</v>
      </c>
      <c r="AJ865" s="8" t="s">
        <v>86</v>
      </c>
      <c r="AK865" s="13" t="s">
        <v>1377</v>
      </c>
      <c r="AL865" s="13" t="s">
        <v>3461</v>
      </c>
      <c r="AM865" s="8" t="s">
        <v>421</v>
      </c>
      <c r="AN865" s="8" t="s">
        <v>6143</v>
      </c>
      <c r="AO865" s="13" t="s">
        <v>6144</v>
      </c>
      <c r="AP865" s="9" t="s">
        <v>6142</v>
      </c>
      <c r="AQ865" s="11">
        <v>18313.0</v>
      </c>
    </row>
    <row r="866">
      <c r="A866" s="8" t="str">
        <f t="shared" si="1"/>
        <v>Kayleigh Conlon</v>
      </c>
      <c r="B866" s="8" t="s">
        <v>6130</v>
      </c>
      <c r="C866" s="8" t="s">
        <v>5815</v>
      </c>
      <c r="D866" s="9" t="s">
        <v>5896</v>
      </c>
      <c r="E866" s="13" t="s">
        <v>6131</v>
      </c>
      <c r="F866" s="8" t="s">
        <v>3309</v>
      </c>
      <c r="G866" s="13" t="s">
        <v>47</v>
      </c>
      <c r="H866" s="8" t="s">
        <v>6132</v>
      </c>
      <c r="I866" s="8" t="s">
        <v>49</v>
      </c>
      <c r="J866" s="10">
        <v>3.4</v>
      </c>
      <c r="K866" s="8" t="s">
        <v>6133</v>
      </c>
      <c r="L866" s="8" t="s">
        <v>2560</v>
      </c>
      <c r="M866" s="8"/>
      <c r="N866" s="8" t="s">
        <v>6145</v>
      </c>
      <c r="O866" s="8" t="s">
        <v>52</v>
      </c>
      <c r="P866" s="8"/>
      <c r="Q866" s="8"/>
      <c r="R866" s="8" t="s">
        <v>6146</v>
      </c>
      <c r="S866" s="8" t="s">
        <v>6147</v>
      </c>
      <c r="T866" s="11" t="str">
        <f t="shared" si="2"/>
        <v>Kayleigh Conlon</v>
      </c>
      <c r="U866" s="8" t="s">
        <v>80</v>
      </c>
      <c r="V866" s="8" t="s">
        <v>6148</v>
      </c>
      <c r="W866" s="8"/>
      <c r="X866" s="8" t="s">
        <v>6137</v>
      </c>
      <c r="Y866" s="12" t="s">
        <v>6149</v>
      </c>
      <c r="Z866" s="12" t="s">
        <v>6138</v>
      </c>
      <c r="AA866" s="8" t="s">
        <v>60</v>
      </c>
      <c r="AB866" s="12" t="s">
        <v>6139</v>
      </c>
      <c r="AC866" s="8" t="s">
        <v>60</v>
      </c>
      <c r="AD866" s="12" t="s">
        <v>6140</v>
      </c>
      <c r="AE866" s="8" t="s">
        <v>6141</v>
      </c>
      <c r="AF866" s="13" t="s">
        <v>6142</v>
      </c>
      <c r="AG866" s="13" t="s">
        <v>5913</v>
      </c>
      <c r="AH866" s="8" t="s">
        <v>134</v>
      </c>
      <c r="AI866" s="8" t="s">
        <v>66</v>
      </c>
      <c r="AJ866" s="8"/>
      <c r="AK866" s="13" t="s">
        <v>1377</v>
      </c>
      <c r="AL866" s="13" t="s">
        <v>3461</v>
      </c>
      <c r="AM866" s="8" t="s">
        <v>421</v>
      </c>
      <c r="AN866" s="8" t="s">
        <v>6143</v>
      </c>
      <c r="AO866" s="13" t="s">
        <v>6144</v>
      </c>
      <c r="AP866" s="9" t="s">
        <v>6142</v>
      </c>
      <c r="AQ866" s="11">
        <v>18313.0</v>
      </c>
    </row>
    <row r="867">
      <c r="A867" s="8" t="str">
        <f t="shared" si="1"/>
        <v>Brandon Carnes</v>
      </c>
      <c r="B867" s="8" t="s">
        <v>6150</v>
      </c>
      <c r="C867" s="8" t="s">
        <v>1646</v>
      </c>
      <c r="D867" s="9" t="s">
        <v>6151</v>
      </c>
      <c r="E867" s="8" t="s">
        <v>6152</v>
      </c>
      <c r="F867" s="8" t="s">
        <v>3309</v>
      </c>
      <c r="G867" s="8" t="s">
        <v>47</v>
      </c>
      <c r="H867" s="8" t="s">
        <v>6153</v>
      </c>
      <c r="I867" s="8" t="s">
        <v>49</v>
      </c>
      <c r="J867" s="10">
        <v>3.83</v>
      </c>
      <c r="K867" s="8" t="s">
        <v>6154</v>
      </c>
      <c r="L867" s="8" t="s">
        <v>2375</v>
      </c>
      <c r="M867" s="8"/>
      <c r="N867" s="13" t="s">
        <v>6155</v>
      </c>
      <c r="O867" s="13" t="s">
        <v>52</v>
      </c>
      <c r="P867" s="8"/>
      <c r="Q867" s="8"/>
      <c r="R867" s="8" t="s">
        <v>977</v>
      </c>
      <c r="S867" s="8" t="s">
        <v>6156</v>
      </c>
      <c r="T867" s="11" t="str">
        <f t="shared" si="2"/>
        <v>Brandon Carnes</v>
      </c>
      <c r="U867" s="8" t="s">
        <v>412</v>
      </c>
      <c r="V867" s="8"/>
      <c r="W867" s="8"/>
      <c r="X867" s="13" t="s">
        <v>6157</v>
      </c>
      <c r="Y867" s="8" t="s">
        <v>60</v>
      </c>
      <c r="Z867" s="12" t="s">
        <v>6158</v>
      </c>
      <c r="AA867" s="8" t="s">
        <v>60</v>
      </c>
      <c r="AB867" s="12" t="s">
        <v>6159</v>
      </c>
      <c r="AC867" s="8" t="s">
        <v>60</v>
      </c>
      <c r="AD867" s="12" t="s">
        <v>6160</v>
      </c>
      <c r="AE867" s="13" t="s">
        <v>6161</v>
      </c>
      <c r="AF867" s="8" t="s">
        <v>6151</v>
      </c>
      <c r="AG867" s="8" t="s">
        <v>6162</v>
      </c>
      <c r="AH867" s="8" t="s">
        <v>654</v>
      </c>
      <c r="AI867" s="8" t="s">
        <v>66</v>
      </c>
      <c r="AJ867" s="8"/>
      <c r="AK867" s="13" t="s">
        <v>2022</v>
      </c>
      <c r="AL867" s="13" t="s">
        <v>5424</v>
      </c>
      <c r="AM867" s="8" t="s">
        <v>137</v>
      </c>
      <c r="AN867" s="8" t="s">
        <v>6163</v>
      </c>
      <c r="AO867" s="13" t="s">
        <v>6164</v>
      </c>
      <c r="AP867" s="9" t="s">
        <v>6151</v>
      </c>
      <c r="AQ867" s="11">
        <v>34870.0</v>
      </c>
    </row>
    <row r="868">
      <c r="A868" s="8" t="str">
        <f t="shared" si="1"/>
        <v>Nick Halibicky</v>
      </c>
      <c r="B868" s="8" t="s">
        <v>6150</v>
      </c>
      <c r="C868" s="8" t="s">
        <v>1646</v>
      </c>
      <c r="D868" s="9" t="s">
        <v>6151</v>
      </c>
      <c r="E868" s="8" t="s">
        <v>6152</v>
      </c>
      <c r="F868" s="8" t="s">
        <v>3309</v>
      </c>
      <c r="G868" s="8" t="s">
        <v>47</v>
      </c>
      <c r="H868" s="8" t="s">
        <v>6153</v>
      </c>
      <c r="I868" s="8" t="s">
        <v>49</v>
      </c>
      <c r="J868" s="10">
        <v>3.83</v>
      </c>
      <c r="K868" s="8" t="s">
        <v>6154</v>
      </c>
      <c r="L868" s="8" t="s">
        <v>2375</v>
      </c>
      <c r="M868" s="8"/>
      <c r="N868" s="13" t="s">
        <v>6165</v>
      </c>
      <c r="O868" s="13" t="s">
        <v>52</v>
      </c>
      <c r="P868" s="8"/>
      <c r="Q868" s="8"/>
      <c r="R868" s="8" t="s">
        <v>392</v>
      </c>
      <c r="S868" s="8" t="s">
        <v>6166</v>
      </c>
      <c r="T868" s="11" t="str">
        <f t="shared" si="2"/>
        <v>Nick Halibicky</v>
      </c>
      <c r="U868" s="8" t="s">
        <v>412</v>
      </c>
      <c r="V868" s="8"/>
      <c r="W868" s="8"/>
      <c r="X868" s="13" t="s">
        <v>6157</v>
      </c>
      <c r="Y868" s="8" t="s">
        <v>60</v>
      </c>
      <c r="Z868" s="12" t="s">
        <v>6158</v>
      </c>
      <c r="AA868" s="12" t="s">
        <v>6167</v>
      </c>
      <c r="AB868" s="12" t="s">
        <v>6159</v>
      </c>
      <c r="AC868" s="8" t="s">
        <v>60</v>
      </c>
      <c r="AD868" s="12" t="s">
        <v>6160</v>
      </c>
      <c r="AE868" s="13" t="s">
        <v>6161</v>
      </c>
      <c r="AF868" s="8" t="s">
        <v>6151</v>
      </c>
      <c r="AG868" s="8" t="s">
        <v>6162</v>
      </c>
      <c r="AH868" s="8" t="s">
        <v>654</v>
      </c>
      <c r="AI868" s="8" t="s">
        <v>66</v>
      </c>
      <c r="AJ868" s="8"/>
      <c r="AK868" s="13" t="s">
        <v>2022</v>
      </c>
      <c r="AL868" s="13" t="s">
        <v>5424</v>
      </c>
      <c r="AM868" s="8" t="s">
        <v>137</v>
      </c>
      <c r="AN868" s="8" t="s">
        <v>6163</v>
      </c>
      <c r="AO868" s="13" t="s">
        <v>6164</v>
      </c>
      <c r="AP868" s="9" t="s">
        <v>6151</v>
      </c>
      <c r="AQ868" s="11">
        <v>34870.0</v>
      </c>
    </row>
    <row r="869">
      <c r="A869" s="8" t="str">
        <f t="shared" si="1"/>
        <v>Owen Hoeft</v>
      </c>
      <c r="B869" s="8" t="s">
        <v>6150</v>
      </c>
      <c r="C869" s="8" t="s">
        <v>1646</v>
      </c>
      <c r="D869" s="9" t="s">
        <v>6151</v>
      </c>
      <c r="E869" s="8" t="s">
        <v>6152</v>
      </c>
      <c r="F869" s="8" t="s">
        <v>3309</v>
      </c>
      <c r="G869" s="8" t="s">
        <v>47</v>
      </c>
      <c r="H869" s="8" t="s">
        <v>6153</v>
      </c>
      <c r="I869" s="8" t="s">
        <v>49</v>
      </c>
      <c r="J869" s="10">
        <v>3.83</v>
      </c>
      <c r="K869" s="8" t="s">
        <v>6154</v>
      </c>
      <c r="L869" s="8" t="s">
        <v>2375</v>
      </c>
      <c r="M869" s="8"/>
      <c r="N869" s="13" t="s">
        <v>6168</v>
      </c>
      <c r="O869" s="13" t="s">
        <v>52</v>
      </c>
      <c r="P869" s="8"/>
      <c r="Q869" s="8"/>
      <c r="R869" s="8" t="s">
        <v>6169</v>
      </c>
      <c r="S869" s="8" t="s">
        <v>6170</v>
      </c>
      <c r="T869" s="11" t="str">
        <f t="shared" si="2"/>
        <v>Owen Hoeft</v>
      </c>
      <c r="U869" s="8" t="s">
        <v>412</v>
      </c>
      <c r="V869" s="8"/>
      <c r="W869" s="8"/>
      <c r="X869" s="13" t="s">
        <v>6157</v>
      </c>
      <c r="Y869" s="12" t="s">
        <v>6171</v>
      </c>
      <c r="Z869" s="12" t="s">
        <v>6158</v>
      </c>
      <c r="AA869" s="8" t="s">
        <v>60</v>
      </c>
      <c r="AB869" s="12" t="s">
        <v>6159</v>
      </c>
      <c r="AC869" s="12" t="s">
        <v>6172</v>
      </c>
      <c r="AD869" s="12" t="s">
        <v>6160</v>
      </c>
      <c r="AE869" s="13" t="s">
        <v>6161</v>
      </c>
      <c r="AF869" s="8" t="s">
        <v>6151</v>
      </c>
      <c r="AG869" s="8" t="s">
        <v>6162</v>
      </c>
      <c r="AH869" s="8" t="s">
        <v>654</v>
      </c>
      <c r="AI869" s="8" t="s">
        <v>66</v>
      </c>
      <c r="AJ869" s="8"/>
      <c r="AK869" s="13" t="s">
        <v>2022</v>
      </c>
      <c r="AL869" s="13" t="s">
        <v>5424</v>
      </c>
      <c r="AM869" s="8" t="s">
        <v>137</v>
      </c>
      <c r="AN869" s="8" t="s">
        <v>6163</v>
      </c>
      <c r="AO869" s="13" t="s">
        <v>6164</v>
      </c>
      <c r="AP869" s="9" t="s">
        <v>6151</v>
      </c>
      <c r="AQ869" s="11">
        <v>34870.0</v>
      </c>
    </row>
    <row r="870">
      <c r="A870" s="8" t="str">
        <f t="shared" si="1"/>
        <v>Matt Bingle</v>
      </c>
      <c r="B870" s="8" t="s">
        <v>6150</v>
      </c>
      <c r="C870" s="8" t="s">
        <v>1646</v>
      </c>
      <c r="D870" s="9" t="s">
        <v>6151</v>
      </c>
      <c r="E870" s="8" t="s">
        <v>6152</v>
      </c>
      <c r="F870" s="8" t="s">
        <v>3309</v>
      </c>
      <c r="G870" s="8" t="s">
        <v>47</v>
      </c>
      <c r="H870" s="8" t="s">
        <v>6153</v>
      </c>
      <c r="I870" s="8" t="s">
        <v>49</v>
      </c>
      <c r="J870" s="10">
        <v>3.83</v>
      </c>
      <c r="K870" s="8" t="s">
        <v>6154</v>
      </c>
      <c r="L870" s="8" t="s">
        <v>2375</v>
      </c>
      <c r="M870" s="8" t="s">
        <v>86</v>
      </c>
      <c r="N870" s="8" t="s">
        <v>6173</v>
      </c>
      <c r="O870" s="8" t="s">
        <v>52</v>
      </c>
      <c r="P870" s="8"/>
      <c r="Q870" s="8"/>
      <c r="R870" s="8" t="s">
        <v>771</v>
      </c>
      <c r="S870" s="8" t="s">
        <v>6174</v>
      </c>
      <c r="T870" s="11" t="str">
        <f t="shared" si="2"/>
        <v>Matt Bingle</v>
      </c>
      <c r="U870" s="8" t="s">
        <v>311</v>
      </c>
      <c r="V870" s="8" t="s">
        <v>6175</v>
      </c>
      <c r="W870" s="8" t="s">
        <v>6176</v>
      </c>
      <c r="X870" s="8" t="s">
        <v>6157</v>
      </c>
      <c r="Y870" s="8" t="s">
        <v>60</v>
      </c>
      <c r="Z870" s="12" t="s">
        <v>6158</v>
      </c>
      <c r="AA870" s="8" t="s">
        <v>60</v>
      </c>
      <c r="AB870" s="12" t="s">
        <v>6177</v>
      </c>
      <c r="AC870" s="8" t="s">
        <v>60</v>
      </c>
      <c r="AD870" s="12" t="s">
        <v>6160</v>
      </c>
      <c r="AE870" s="8" t="s">
        <v>6161</v>
      </c>
      <c r="AF870" s="8" t="s">
        <v>6151</v>
      </c>
      <c r="AG870" s="8" t="s">
        <v>6162</v>
      </c>
      <c r="AH870" s="8" t="s">
        <v>654</v>
      </c>
      <c r="AI870" s="8" t="s">
        <v>66</v>
      </c>
      <c r="AJ870" s="8" t="s">
        <v>86</v>
      </c>
      <c r="AK870" s="13" t="s">
        <v>2022</v>
      </c>
      <c r="AL870" s="13" t="s">
        <v>5424</v>
      </c>
      <c r="AM870" s="8" t="s">
        <v>137</v>
      </c>
      <c r="AN870" s="8" t="s">
        <v>6163</v>
      </c>
      <c r="AO870" s="13" t="s">
        <v>6178</v>
      </c>
      <c r="AP870" s="9" t="s">
        <v>6151</v>
      </c>
      <c r="AQ870" s="11">
        <v>34870.0</v>
      </c>
    </row>
    <row r="871">
      <c r="A871" s="8" t="str">
        <f t="shared" si="1"/>
        <v>Peter Miller</v>
      </c>
      <c r="B871" s="8" t="s">
        <v>6150</v>
      </c>
      <c r="C871" s="8" t="s">
        <v>1646</v>
      </c>
      <c r="D871" s="9" t="s">
        <v>6151</v>
      </c>
      <c r="E871" s="8" t="s">
        <v>6152</v>
      </c>
      <c r="F871" s="8" t="s">
        <v>3309</v>
      </c>
      <c r="G871" s="8" t="s">
        <v>47</v>
      </c>
      <c r="H871" s="8" t="s">
        <v>6153</v>
      </c>
      <c r="I871" s="8" t="s">
        <v>49</v>
      </c>
      <c r="J871" s="10">
        <v>3.83</v>
      </c>
      <c r="K871" s="8" t="s">
        <v>6154</v>
      </c>
      <c r="L871" s="8" t="s">
        <v>2375</v>
      </c>
      <c r="M871" s="8"/>
      <c r="N871" s="8" t="s">
        <v>6179</v>
      </c>
      <c r="O871" s="8" t="s">
        <v>52</v>
      </c>
      <c r="P871" s="8"/>
      <c r="Q871" s="8"/>
      <c r="R871" s="8" t="s">
        <v>2283</v>
      </c>
      <c r="S871" s="8" t="s">
        <v>492</v>
      </c>
      <c r="T871" s="11" t="str">
        <f t="shared" si="2"/>
        <v>Peter Miller</v>
      </c>
      <c r="U871" s="8" t="s">
        <v>2821</v>
      </c>
      <c r="V871" s="8" t="s">
        <v>6180</v>
      </c>
      <c r="W871" s="8" t="s">
        <v>6181</v>
      </c>
      <c r="X871" s="8" t="s">
        <v>6157</v>
      </c>
      <c r="Y871" s="12" t="s">
        <v>6182</v>
      </c>
      <c r="Z871" s="12" t="s">
        <v>6158</v>
      </c>
      <c r="AA871" s="12" t="s">
        <v>6183</v>
      </c>
      <c r="AB871" s="12" t="s">
        <v>6177</v>
      </c>
      <c r="AC871" s="12" t="s">
        <v>6184</v>
      </c>
      <c r="AD871" s="12" t="s">
        <v>6160</v>
      </c>
      <c r="AE871" s="8" t="s">
        <v>6161</v>
      </c>
      <c r="AF871" s="8" t="s">
        <v>6151</v>
      </c>
      <c r="AG871" s="8" t="s">
        <v>6162</v>
      </c>
      <c r="AH871" s="8" t="s">
        <v>654</v>
      </c>
      <c r="AI871" s="8" t="s">
        <v>66</v>
      </c>
      <c r="AJ871" s="8"/>
      <c r="AK871" s="13" t="s">
        <v>2022</v>
      </c>
      <c r="AL871" s="13" t="s">
        <v>5424</v>
      </c>
      <c r="AM871" s="8" t="s">
        <v>137</v>
      </c>
      <c r="AN871" s="8" t="s">
        <v>6163</v>
      </c>
      <c r="AO871" s="13" t="s">
        <v>6178</v>
      </c>
      <c r="AP871" s="9" t="s">
        <v>6151</v>
      </c>
      <c r="AQ871" s="11">
        <v>34870.0</v>
      </c>
    </row>
    <row r="872">
      <c r="A872" s="8" t="str">
        <f t="shared" si="1"/>
        <v>Ayesha Champagnie</v>
      </c>
      <c r="B872" s="8" t="s">
        <v>6150</v>
      </c>
      <c r="C872" s="8" t="s">
        <v>1646</v>
      </c>
      <c r="D872" s="9" t="s">
        <v>6151</v>
      </c>
      <c r="E872" s="8" t="s">
        <v>6152</v>
      </c>
      <c r="F872" s="8" t="s">
        <v>3309</v>
      </c>
      <c r="G872" s="8" t="s">
        <v>47</v>
      </c>
      <c r="H872" s="8" t="s">
        <v>6153</v>
      </c>
      <c r="I872" s="8" t="s">
        <v>49</v>
      </c>
      <c r="J872" s="10">
        <v>3.83</v>
      </c>
      <c r="K872" s="8" t="s">
        <v>6154</v>
      </c>
      <c r="L872" s="8" t="s">
        <v>2375</v>
      </c>
      <c r="M872" s="8"/>
      <c r="N872" s="8" t="s">
        <v>6185</v>
      </c>
      <c r="O872" s="8" t="s">
        <v>52</v>
      </c>
      <c r="P872" s="8"/>
      <c r="Q872" s="8"/>
      <c r="R872" s="8" t="s">
        <v>6186</v>
      </c>
      <c r="S872" s="8" t="s">
        <v>6187</v>
      </c>
      <c r="T872" s="11" t="str">
        <f t="shared" si="2"/>
        <v>Ayesha Champagnie</v>
      </c>
      <c r="U872" s="8" t="s">
        <v>6188</v>
      </c>
      <c r="V872" s="8"/>
      <c r="W872" s="8"/>
      <c r="X872" s="8" t="s">
        <v>6157</v>
      </c>
      <c r="Y872" s="8" t="s">
        <v>60</v>
      </c>
      <c r="Z872" s="12" t="s">
        <v>6158</v>
      </c>
      <c r="AA872" s="8" t="s">
        <v>60</v>
      </c>
      <c r="AB872" s="12" t="s">
        <v>6159</v>
      </c>
      <c r="AC872" s="12" t="s">
        <v>6189</v>
      </c>
      <c r="AD872" s="12" t="s">
        <v>6160</v>
      </c>
      <c r="AE872" s="8" t="s">
        <v>6161</v>
      </c>
      <c r="AF872" s="8" t="s">
        <v>6151</v>
      </c>
      <c r="AG872" s="8" t="s">
        <v>6162</v>
      </c>
      <c r="AH872" s="8" t="s">
        <v>654</v>
      </c>
      <c r="AI872" s="8" t="s">
        <v>66</v>
      </c>
      <c r="AJ872" s="8"/>
      <c r="AK872" s="13" t="s">
        <v>2022</v>
      </c>
      <c r="AL872" s="13" t="s">
        <v>5424</v>
      </c>
      <c r="AM872" s="8" t="s">
        <v>137</v>
      </c>
      <c r="AN872" s="8" t="s">
        <v>6163</v>
      </c>
      <c r="AO872" s="13" t="s">
        <v>6178</v>
      </c>
      <c r="AP872" s="9" t="s">
        <v>6151</v>
      </c>
      <c r="AQ872" s="11">
        <v>34870.0</v>
      </c>
    </row>
    <row r="873">
      <c r="A873" s="8" t="str">
        <f t="shared" si="1"/>
        <v>Ibrahim Kabia</v>
      </c>
      <c r="B873" s="8" t="s">
        <v>6150</v>
      </c>
      <c r="C873" s="8" t="s">
        <v>1646</v>
      </c>
      <c r="D873" s="9" t="s">
        <v>6151</v>
      </c>
      <c r="E873" s="8" t="s">
        <v>6152</v>
      </c>
      <c r="F873" s="8" t="s">
        <v>3309</v>
      </c>
      <c r="G873" s="8" t="s">
        <v>47</v>
      </c>
      <c r="H873" s="8" t="s">
        <v>6153</v>
      </c>
      <c r="I873" s="8" t="s">
        <v>49</v>
      </c>
      <c r="J873" s="10">
        <v>3.83</v>
      </c>
      <c r="K873" s="8" t="s">
        <v>6154</v>
      </c>
      <c r="L873" s="8" t="s">
        <v>2375</v>
      </c>
      <c r="M873" s="8" t="s">
        <v>86</v>
      </c>
      <c r="N873" s="8" t="s">
        <v>6190</v>
      </c>
      <c r="O873" s="8" t="s">
        <v>52</v>
      </c>
      <c r="P873" s="8"/>
      <c r="Q873" s="8"/>
      <c r="R873" s="8" t="s">
        <v>6191</v>
      </c>
      <c r="S873" s="8" t="s">
        <v>6192</v>
      </c>
      <c r="T873" s="11" t="str">
        <f t="shared" si="2"/>
        <v>Ibrahim Kabia</v>
      </c>
      <c r="U873" s="8" t="s">
        <v>434</v>
      </c>
      <c r="V873" s="8" t="s">
        <v>6193</v>
      </c>
      <c r="W873" s="8"/>
      <c r="X873" s="8" t="s">
        <v>6157</v>
      </c>
      <c r="Y873" s="12" t="s">
        <v>6194</v>
      </c>
      <c r="Z873" s="12" t="s">
        <v>6158</v>
      </c>
      <c r="AA873" s="8" t="s">
        <v>60</v>
      </c>
      <c r="AB873" s="12" t="s">
        <v>6159</v>
      </c>
      <c r="AC873" s="12" t="s">
        <v>6195</v>
      </c>
      <c r="AD873" s="12" t="s">
        <v>6160</v>
      </c>
      <c r="AE873" s="8" t="s">
        <v>6161</v>
      </c>
      <c r="AF873" s="8" t="s">
        <v>6151</v>
      </c>
      <c r="AG873" s="8" t="s">
        <v>6162</v>
      </c>
      <c r="AH873" s="8" t="s">
        <v>654</v>
      </c>
      <c r="AI873" s="8" t="s">
        <v>66</v>
      </c>
      <c r="AJ873" s="8" t="s">
        <v>86</v>
      </c>
      <c r="AK873" s="13" t="s">
        <v>2022</v>
      </c>
      <c r="AL873" s="13" t="s">
        <v>5424</v>
      </c>
      <c r="AM873" s="8" t="s">
        <v>137</v>
      </c>
      <c r="AN873" s="8" t="s">
        <v>6163</v>
      </c>
      <c r="AO873" s="13" t="s">
        <v>6178</v>
      </c>
      <c r="AP873" s="9" t="s">
        <v>6151</v>
      </c>
      <c r="AQ873" s="11">
        <v>34870.0</v>
      </c>
    </row>
    <row r="874">
      <c r="A874" s="8" t="str">
        <f t="shared" si="1"/>
        <v>Brad Wick</v>
      </c>
      <c r="B874" s="8" t="s">
        <v>6150</v>
      </c>
      <c r="C874" s="8" t="s">
        <v>1646</v>
      </c>
      <c r="D874" s="9" t="s">
        <v>6151</v>
      </c>
      <c r="E874" s="8" t="s">
        <v>6152</v>
      </c>
      <c r="F874" s="8" t="s">
        <v>3309</v>
      </c>
      <c r="G874" s="8" t="s">
        <v>47</v>
      </c>
      <c r="H874" s="8" t="s">
        <v>6153</v>
      </c>
      <c r="I874" s="8" t="s">
        <v>49</v>
      </c>
      <c r="J874" s="10">
        <v>3.83</v>
      </c>
      <c r="K874" s="8" t="s">
        <v>6154</v>
      </c>
      <c r="L874" s="8" t="s">
        <v>2375</v>
      </c>
      <c r="M874" s="8"/>
      <c r="N874" s="8" t="s">
        <v>6196</v>
      </c>
      <c r="O874" s="8" t="s">
        <v>52</v>
      </c>
      <c r="P874" s="8"/>
      <c r="Q874" s="8"/>
      <c r="R874" s="8" t="s">
        <v>1013</v>
      </c>
      <c r="S874" s="8" t="s">
        <v>6197</v>
      </c>
      <c r="T874" s="11" t="str">
        <f t="shared" si="2"/>
        <v>Brad Wick</v>
      </c>
      <c r="U874" s="8" t="s">
        <v>106</v>
      </c>
      <c r="V874" s="8" t="s">
        <v>6198</v>
      </c>
      <c r="W874" s="8" t="s">
        <v>6199</v>
      </c>
      <c r="X874" s="8" t="s">
        <v>6157</v>
      </c>
      <c r="Y874" s="8" t="s">
        <v>60</v>
      </c>
      <c r="Z874" s="12" t="s">
        <v>6158</v>
      </c>
      <c r="AA874" s="8" t="s">
        <v>60</v>
      </c>
      <c r="AB874" s="12" t="s">
        <v>6159</v>
      </c>
      <c r="AC874" s="8" t="s">
        <v>60</v>
      </c>
      <c r="AD874" s="12" t="s">
        <v>6160</v>
      </c>
      <c r="AE874" s="8" t="s">
        <v>6161</v>
      </c>
      <c r="AF874" s="8" t="s">
        <v>6151</v>
      </c>
      <c r="AG874" s="8" t="s">
        <v>6162</v>
      </c>
      <c r="AH874" s="8" t="s">
        <v>654</v>
      </c>
      <c r="AI874" s="8" t="s">
        <v>66</v>
      </c>
      <c r="AJ874" s="8"/>
      <c r="AK874" s="13" t="s">
        <v>2022</v>
      </c>
      <c r="AL874" s="13" t="s">
        <v>5424</v>
      </c>
      <c r="AM874" s="8" t="s">
        <v>137</v>
      </c>
      <c r="AN874" s="8" t="s">
        <v>6163</v>
      </c>
      <c r="AO874" s="13" t="s">
        <v>6178</v>
      </c>
      <c r="AP874" s="9" t="s">
        <v>6151</v>
      </c>
      <c r="AQ874" s="11">
        <v>34870.0</v>
      </c>
    </row>
    <row r="875">
      <c r="A875" s="8" t="str">
        <f t="shared" si="1"/>
        <v>Director of Ops Claudia has been removed. </v>
      </c>
      <c r="B875" s="8" t="s">
        <v>6150</v>
      </c>
      <c r="C875" s="8" t="s">
        <v>1646</v>
      </c>
      <c r="D875" s="9" t="s">
        <v>6151</v>
      </c>
      <c r="E875" s="8" t="s">
        <v>6152</v>
      </c>
      <c r="F875" s="8" t="s">
        <v>3309</v>
      </c>
      <c r="G875" s="8" t="s">
        <v>47</v>
      </c>
      <c r="H875" s="8" t="s">
        <v>6153</v>
      </c>
      <c r="I875" s="8" t="s">
        <v>49</v>
      </c>
      <c r="J875" s="10">
        <v>3.83</v>
      </c>
      <c r="K875" s="8" t="s">
        <v>6154</v>
      </c>
      <c r="L875" s="8" t="s">
        <v>2375</v>
      </c>
      <c r="M875" s="8"/>
      <c r="N875" s="8" t="s">
        <v>6200</v>
      </c>
      <c r="O875" s="8" t="s">
        <v>52</v>
      </c>
      <c r="P875" s="8"/>
      <c r="Q875" s="8" t="s">
        <v>277</v>
      </c>
      <c r="R875" s="8" t="s">
        <v>6201</v>
      </c>
      <c r="S875" s="8"/>
      <c r="T875" s="11" t="str">
        <f t="shared" si="2"/>
        <v>Director of Ops Claudia has been removed. </v>
      </c>
      <c r="U875" s="8"/>
      <c r="V875" s="8"/>
      <c r="W875" s="8"/>
      <c r="X875" s="8" t="s">
        <v>6157</v>
      </c>
      <c r="Y875" s="8" t="s">
        <v>60</v>
      </c>
      <c r="Z875" s="12" t="s">
        <v>6158</v>
      </c>
      <c r="AA875" s="8" t="s">
        <v>60</v>
      </c>
      <c r="AB875" s="12" t="s">
        <v>6159</v>
      </c>
      <c r="AC875" s="8" t="s">
        <v>60</v>
      </c>
      <c r="AD875" s="12" t="s">
        <v>6160</v>
      </c>
      <c r="AE875" s="8" t="s">
        <v>6161</v>
      </c>
      <c r="AF875" s="8" t="s">
        <v>6151</v>
      </c>
      <c r="AG875" s="8" t="s">
        <v>6162</v>
      </c>
      <c r="AH875" s="8" t="s">
        <v>654</v>
      </c>
      <c r="AI875" s="8" t="s">
        <v>66</v>
      </c>
      <c r="AJ875" s="8"/>
      <c r="AK875" s="13" t="s">
        <v>2022</v>
      </c>
      <c r="AL875" s="13" t="s">
        <v>5424</v>
      </c>
      <c r="AM875" s="8" t="s">
        <v>137</v>
      </c>
      <c r="AN875" s="8" t="s">
        <v>6163</v>
      </c>
      <c r="AO875" s="13" t="s">
        <v>6178</v>
      </c>
      <c r="AP875" s="9" t="s">
        <v>6151</v>
      </c>
      <c r="AQ875" s="11">
        <v>34870.0</v>
      </c>
    </row>
    <row r="876">
      <c r="A876" s="8" t="str">
        <f t="shared" si="1"/>
        <v>Pete Wareham</v>
      </c>
      <c r="B876" s="8" t="s">
        <v>6202</v>
      </c>
      <c r="C876" s="8" t="s">
        <v>3713</v>
      </c>
      <c r="D876" s="9" t="s">
        <v>6151</v>
      </c>
      <c r="E876" s="8" t="s">
        <v>6203</v>
      </c>
      <c r="F876" s="8" t="s">
        <v>3309</v>
      </c>
      <c r="G876" s="8" t="s">
        <v>47</v>
      </c>
      <c r="H876" s="8" t="s">
        <v>6204</v>
      </c>
      <c r="I876" s="8" t="s">
        <v>1330</v>
      </c>
      <c r="J876" s="10">
        <v>3.6</v>
      </c>
      <c r="K876" s="8" t="s">
        <v>6205</v>
      </c>
      <c r="L876" s="8" t="s">
        <v>465</v>
      </c>
      <c r="M876" s="8" t="s">
        <v>86</v>
      </c>
      <c r="N876" s="8" t="s">
        <v>6206</v>
      </c>
      <c r="O876" s="8" t="s">
        <v>52</v>
      </c>
      <c r="P876" s="8"/>
      <c r="Q876" s="8"/>
      <c r="R876" s="8" t="s">
        <v>5528</v>
      </c>
      <c r="S876" s="8" t="s">
        <v>6207</v>
      </c>
      <c r="T876" s="11" t="str">
        <f t="shared" si="2"/>
        <v>Pete Wareham</v>
      </c>
      <c r="U876" s="8" t="s">
        <v>55</v>
      </c>
      <c r="V876" s="8" t="s">
        <v>6208</v>
      </c>
      <c r="W876" s="8" t="s">
        <v>6209</v>
      </c>
      <c r="X876" s="8" t="s">
        <v>6210</v>
      </c>
      <c r="Y876" s="8" t="s">
        <v>60</v>
      </c>
      <c r="Z876" s="8" t="s">
        <v>60</v>
      </c>
      <c r="AA876" s="12" t="s">
        <v>6211</v>
      </c>
      <c r="AB876" s="12" t="s">
        <v>6212</v>
      </c>
      <c r="AC876" s="8" t="s">
        <v>60</v>
      </c>
      <c r="AD876" s="12" t="s">
        <v>6213</v>
      </c>
      <c r="AE876" s="8" t="s">
        <v>6214</v>
      </c>
      <c r="AF876" s="8" t="s">
        <v>6215</v>
      </c>
      <c r="AG876" s="8" t="s">
        <v>6162</v>
      </c>
      <c r="AH876" s="8" t="s">
        <v>654</v>
      </c>
      <c r="AI876" s="8" t="s">
        <v>233</v>
      </c>
      <c r="AJ876" s="8" t="s">
        <v>86</v>
      </c>
      <c r="AK876" s="8"/>
      <c r="AL876" s="8"/>
      <c r="AM876" s="8" t="s">
        <v>1379</v>
      </c>
      <c r="AN876" s="8" t="s">
        <v>6216</v>
      </c>
      <c r="AO876" s="8" t="s">
        <v>6217</v>
      </c>
      <c r="AP876" s="9" t="s">
        <v>6215</v>
      </c>
      <c r="AQ876" s="11">
        <v>1768.0</v>
      </c>
    </row>
    <row r="877">
      <c r="A877" s="8" t="str">
        <f t="shared" si="1"/>
        <v>Dan Scheff</v>
      </c>
      <c r="B877" s="8" t="s">
        <v>6202</v>
      </c>
      <c r="C877" s="8" t="s">
        <v>3713</v>
      </c>
      <c r="D877" s="9" t="s">
        <v>6151</v>
      </c>
      <c r="E877" s="8" t="s">
        <v>6203</v>
      </c>
      <c r="F877" s="8" t="s">
        <v>3309</v>
      </c>
      <c r="G877" s="8" t="s">
        <v>47</v>
      </c>
      <c r="H877" s="8" t="s">
        <v>6204</v>
      </c>
      <c r="I877" s="8" t="s">
        <v>1330</v>
      </c>
      <c r="J877" s="10">
        <v>3.6</v>
      </c>
      <c r="K877" s="8" t="s">
        <v>6205</v>
      </c>
      <c r="L877" s="8" t="s">
        <v>465</v>
      </c>
      <c r="M877" s="8"/>
      <c r="N877" s="8" t="s">
        <v>6218</v>
      </c>
      <c r="O877" s="8" t="s">
        <v>52</v>
      </c>
      <c r="P877" s="8"/>
      <c r="Q877" s="8"/>
      <c r="R877" s="8" t="s">
        <v>344</v>
      </c>
      <c r="S877" s="8" t="s">
        <v>6219</v>
      </c>
      <c r="T877" s="11" t="str">
        <f t="shared" si="2"/>
        <v>Dan Scheff</v>
      </c>
      <c r="U877" s="8" t="s">
        <v>1858</v>
      </c>
      <c r="V877" s="8" t="s">
        <v>6220</v>
      </c>
      <c r="W877" s="8"/>
      <c r="X877" s="8" t="s">
        <v>6210</v>
      </c>
      <c r="Y877" s="8" t="s">
        <v>60</v>
      </c>
      <c r="Z877" s="8" t="s">
        <v>60</v>
      </c>
      <c r="AA877" s="8" t="s">
        <v>60</v>
      </c>
      <c r="AB877" s="12" t="s">
        <v>6212</v>
      </c>
      <c r="AC877" s="8" t="s">
        <v>60</v>
      </c>
      <c r="AD877" s="12" t="s">
        <v>6213</v>
      </c>
      <c r="AE877" s="8" t="s">
        <v>6214</v>
      </c>
      <c r="AF877" s="8" t="s">
        <v>6215</v>
      </c>
      <c r="AG877" s="8" t="s">
        <v>6162</v>
      </c>
      <c r="AH877" s="8" t="s">
        <v>654</v>
      </c>
      <c r="AI877" s="8" t="s">
        <v>233</v>
      </c>
      <c r="AJ877" s="8"/>
      <c r="AK877" s="8"/>
      <c r="AL877" s="8"/>
      <c r="AM877" s="8" t="s">
        <v>1379</v>
      </c>
      <c r="AN877" s="8" t="s">
        <v>6216</v>
      </c>
      <c r="AO877" s="8" t="s">
        <v>6217</v>
      </c>
      <c r="AP877" s="9" t="s">
        <v>6215</v>
      </c>
      <c r="AQ877" s="11">
        <v>1768.0</v>
      </c>
    </row>
    <row r="878">
      <c r="A878" s="8" t="str">
        <f t="shared" si="1"/>
        <v>Andrew Raske</v>
      </c>
      <c r="B878" s="8" t="s">
        <v>6202</v>
      </c>
      <c r="C878" s="8" t="s">
        <v>3713</v>
      </c>
      <c r="D878" s="9" t="s">
        <v>6151</v>
      </c>
      <c r="E878" s="8" t="s">
        <v>6203</v>
      </c>
      <c r="F878" s="8" t="s">
        <v>3309</v>
      </c>
      <c r="G878" s="8" t="s">
        <v>47</v>
      </c>
      <c r="H878" s="8" t="s">
        <v>6204</v>
      </c>
      <c r="I878" s="8" t="s">
        <v>1330</v>
      </c>
      <c r="J878" s="10">
        <v>3.6</v>
      </c>
      <c r="K878" s="8" t="s">
        <v>6205</v>
      </c>
      <c r="L878" s="8" t="s">
        <v>465</v>
      </c>
      <c r="M878" s="8"/>
      <c r="N878" s="8" t="s">
        <v>6221</v>
      </c>
      <c r="O878" s="8" t="s">
        <v>52</v>
      </c>
      <c r="P878" s="8"/>
      <c r="Q878" s="8"/>
      <c r="R878" s="8" t="s">
        <v>53</v>
      </c>
      <c r="S878" s="8" t="s">
        <v>6222</v>
      </c>
      <c r="T878" s="11" t="str">
        <f t="shared" si="2"/>
        <v>Andrew Raske</v>
      </c>
      <c r="U878" s="8" t="s">
        <v>6223</v>
      </c>
      <c r="V878" s="8" t="s">
        <v>6224</v>
      </c>
      <c r="W878" s="8" t="s">
        <v>6225</v>
      </c>
      <c r="X878" s="8" t="s">
        <v>6210</v>
      </c>
      <c r="Y878" s="12" t="s">
        <v>6226</v>
      </c>
      <c r="Z878" s="8" t="s">
        <v>60</v>
      </c>
      <c r="AA878" s="12" t="s">
        <v>6227</v>
      </c>
      <c r="AB878" s="12" t="s">
        <v>6212</v>
      </c>
      <c r="AC878" s="8" t="s">
        <v>60</v>
      </c>
      <c r="AD878" s="12" t="s">
        <v>6213</v>
      </c>
      <c r="AE878" s="8" t="s">
        <v>6214</v>
      </c>
      <c r="AF878" s="8" t="s">
        <v>6215</v>
      </c>
      <c r="AG878" s="8" t="s">
        <v>6162</v>
      </c>
      <c r="AH878" s="8" t="s">
        <v>654</v>
      </c>
      <c r="AI878" s="8" t="s">
        <v>233</v>
      </c>
      <c r="AJ878" s="8"/>
      <c r="AK878" s="8"/>
      <c r="AL878" s="8"/>
      <c r="AM878" s="8" t="s">
        <v>1379</v>
      </c>
      <c r="AN878" s="8" t="s">
        <v>6216</v>
      </c>
      <c r="AO878" s="8" t="s">
        <v>6217</v>
      </c>
      <c r="AP878" s="9" t="s">
        <v>6215</v>
      </c>
      <c r="AQ878" s="11">
        <v>1768.0</v>
      </c>
    </row>
    <row r="879">
      <c r="A879" s="8" t="str">
        <f t="shared" si="1"/>
        <v>Connor O'Neill</v>
      </c>
      <c r="B879" s="8" t="s">
        <v>6202</v>
      </c>
      <c r="C879" s="8" t="s">
        <v>3713</v>
      </c>
      <c r="D879" s="9" t="s">
        <v>6151</v>
      </c>
      <c r="E879" s="8" t="s">
        <v>6203</v>
      </c>
      <c r="F879" s="8" t="s">
        <v>3309</v>
      </c>
      <c r="G879" s="8" t="s">
        <v>47</v>
      </c>
      <c r="H879" s="8" t="s">
        <v>6204</v>
      </c>
      <c r="I879" s="8" t="s">
        <v>1330</v>
      </c>
      <c r="J879" s="10">
        <v>3.6</v>
      </c>
      <c r="K879" s="8" t="s">
        <v>6205</v>
      </c>
      <c r="L879" s="8" t="s">
        <v>465</v>
      </c>
      <c r="M879" s="8"/>
      <c r="N879" s="8" t="s">
        <v>6228</v>
      </c>
      <c r="O879" s="8" t="s">
        <v>52</v>
      </c>
      <c r="P879" s="8"/>
      <c r="Q879" s="8"/>
      <c r="R879" s="8" t="s">
        <v>2240</v>
      </c>
      <c r="S879" s="8" t="s">
        <v>6229</v>
      </c>
      <c r="T879" s="11" t="str">
        <f t="shared" si="2"/>
        <v>Connor O'Neill</v>
      </c>
      <c r="U879" s="8" t="s">
        <v>6230</v>
      </c>
      <c r="V879" s="8" t="s">
        <v>6231</v>
      </c>
      <c r="W879" s="8" t="s">
        <v>6232</v>
      </c>
      <c r="X879" s="8" t="s">
        <v>6210</v>
      </c>
      <c r="Y879" s="8" t="s">
        <v>60</v>
      </c>
      <c r="Z879" s="8" t="s">
        <v>60</v>
      </c>
      <c r="AA879" s="12" t="s">
        <v>6233</v>
      </c>
      <c r="AB879" s="12" t="s">
        <v>6212</v>
      </c>
      <c r="AC879" s="8" t="s">
        <v>60</v>
      </c>
      <c r="AD879" s="12" t="s">
        <v>6213</v>
      </c>
      <c r="AE879" s="8" t="s">
        <v>6214</v>
      </c>
      <c r="AF879" s="8" t="s">
        <v>6215</v>
      </c>
      <c r="AG879" s="8" t="s">
        <v>6162</v>
      </c>
      <c r="AH879" s="8" t="s">
        <v>654</v>
      </c>
      <c r="AI879" s="8" t="s">
        <v>233</v>
      </c>
      <c r="AJ879" s="8"/>
      <c r="AK879" s="8"/>
      <c r="AL879" s="8"/>
      <c r="AM879" s="8" t="s">
        <v>1379</v>
      </c>
      <c r="AN879" s="8" t="s">
        <v>6216</v>
      </c>
      <c r="AO879" s="8" t="s">
        <v>6217</v>
      </c>
      <c r="AP879" s="9" t="s">
        <v>6215</v>
      </c>
      <c r="AQ879" s="11">
        <v>1768.0</v>
      </c>
    </row>
    <row r="880">
      <c r="A880" s="8" t="str">
        <f t="shared" si="1"/>
        <v>Preston Huddleston</v>
      </c>
      <c r="B880" s="8" t="s">
        <v>6202</v>
      </c>
      <c r="C880" s="8" t="s">
        <v>3713</v>
      </c>
      <c r="D880" s="9" t="s">
        <v>6151</v>
      </c>
      <c r="E880" s="8" t="s">
        <v>6203</v>
      </c>
      <c r="F880" s="8" t="s">
        <v>3309</v>
      </c>
      <c r="G880" s="8" t="s">
        <v>47</v>
      </c>
      <c r="H880" s="8" t="s">
        <v>6204</v>
      </c>
      <c r="I880" s="8" t="s">
        <v>1330</v>
      </c>
      <c r="J880" s="10">
        <v>3.6</v>
      </c>
      <c r="K880" s="8" t="s">
        <v>6205</v>
      </c>
      <c r="L880" s="8" t="s">
        <v>465</v>
      </c>
      <c r="M880" s="8"/>
      <c r="N880" s="8" t="s">
        <v>6234</v>
      </c>
      <c r="O880" s="8" t="s">
        <v>52</v>
      </c>
      <c r="P880" s="8"/>
      <c r="Q880" s="8"/>
      <c r="R880" s="8" t="s">
        <v>6235</v>
      </c>
      <c r="S880" s="8" t="s">
        <v>6236</v>
      </c>
      <c r="T880" s="11" t="str">
        <f t="shared" si="2"/>
        <v>Preston Huddleston</v>
      </c>
      <c r="U880" s="8" t="s">
        <v>80</v>
      </c>
      <c r="V880" s="8" t="s">
        <v>6237</v>
      </c>
      <c r="W880" s="8"/>
      <c r="X880" s="8" t="s">
        <v>6210</v>
      </c>
      <c r="Y880" s="8" t="s">
        <v>60</v>
      </c>
      <c r="Z880" s="8" t="s">
        <v>60</v>
      </c>
      <c r="AA880" s="8" t="s">
        <v>60</v>
      </c>
      <c r="AB880" s="12" t="s">
        <v>6212</v>
      </c>
      <c r="AC880" s="8" t="s">
        <v>60</v>
      </c>
      <c r="AD880" s="12" t="s">
        <v>6213</v>
      </c>
      <c r="AE880" s="8" t="s">
        <v>6214</v>
      </c>
      <c r="AF880" s="8" t="s">
        <v>6215</v>
      </c>
      <c r="AG880" s="8" t="s">
        <v>6162</v>
      </c>
      <c r="AH880" s="8" t="s">
        <v>654</v>
      </c>
      <c r="AI880" s="8" t="s">
        <v>233</v>
      </c>
      <c r="AJ880" s="8"/>
      <c r="AK880" s="8"/>
      <c r="AL880" s="8"/>
      <c r="AM880" s="8" t="s">
        <v>1379</v>
      </c>
      <c r="AN880" s="8" t="s">
        <v>6216</v>
      </c>
      <c r="AO880" s="8" t="s">
        <v>6217</v>
      </c>
      <c r="AP880" s="9" t="s">
        <v>6215</v>
      </c>
      <c r="AQ880" s="11">
        <v>1768.0</v>
      </c>
    </row>
    <row r="881">
      <c r="A881" s="8" t="str">
        <f t="shared" si="1"/>
        <v>Ryan Ness</v>
      </c>
      <c r="B881" s="8" t="s">
        <v>6202</v>
      </c>
      <c r="C881" s="8" t="s">
        <v>3713</v>
      </c>
      <c r="D881" s="9" t="s">
        <v>6151</v>
      </c>
      <c r="E881" s="8" t="s">
        <v>6203</v>
      </c>
      <c r="F881" s="8" t="s">
        <v>3309</v>
      </c>
      <c r="G881" s="8" t="s">
        <v>47</v>
      </c>
      <c r="H881" s="8" t="s">
        <v>6204</v>
      </c>
      <c r="I881" s="8" t="s">
        <v>1330</v>
      </c>
      <c r="J881" s="10">
        <v>3.6</v>
      </c>
      <c r="K881" s="8" t="s">
        <v>6205</v>
      </c>
      <c r="L881" s="8" t="s">
        <v>465</v>
      </c>
      <c r="M881" s="8" t="s">
        <v>86</v>
      </c>
      <c r="N881" s="8" t="s">
        <v>6238</v>
      </c>
      <c r="O881" s="8" t="s">
        <v>52</v>
      </c>
      <c r="P881" s="8"/>
      <c r="Q881" s="8"/>
      <c r="R881" s="8" t="s">
        <v>927</v>
      </c>
      <c r="S881" s="8" t="s">
        <v>6239</v>
      </c>
      <c r="T881" s="11" t="str">
        <f t="shared" si="2"/>
        <v>Ryan Ness</v>
      </c>
      <c r="U881" s="8" t="s">
        <v>80</v>
      </c>
      <c r="V881" s="8" t="s">
        <v>6240</v>
      </c>
      <c r="W881" s="8"/>
      <c r="X881" s="8" t="s">
        <v>6210</v>
      </c>
      <c r="Y881" s="8" t="s">
        <v>60</v>
      </c>
      <c r="Z881" s="8" t="s">
        <v>60</v>
      </c>
      <c r="AA881" s="8" t="s">
        <v>60</v>
      </c>
      <c r="AB881" s="12" t="s">
        <v>6212</v>
      </c>
      <c r="AC881" s="8" t="s">
        <v>60</v>
      </c>
      <c r="AD881" s="12" t="s">
        <v>6213</v>
      </c>
      <c r="AE881" s="8" t="s">
        <v>6214</v>
      </c>
      <c r="AF881" s="8" t="s">
        <v>6215</v>
      </c>
      <c r="AG881" s="8" t="s">
        <v>6162</v>
      </c>
      <c r="AH881" s="8" t="s">
        <v>654</v>
      </c>
      <c r="AI881" s="8" t="s">
        <v>233</v>
      </c>
      <c r="AJ881" s="8" t="s">
        <v>86</v>
      </c>
      <c r="AK881" s="8"/>
      <c r="AL881" s="8"/>
      <c r="AM881" s="8" t="s">
        <v>1379</v>
      </c>
      <c r="AN881" s="8" t="s">
        <v>6216</v>
      </c>
      <c r="AO881" s="8" t="s">
        <v>6217</v>
      </c>
      <c r="AP881" s="9" t="s">
        <v>6215</v>
      </c>
      <c r="AQ881" s="11">
        <v>1768.0</v>
      </c>
    </row>
    <row r="882">
      <c r="A882" s="8" t="str">
        <f t="shared" si="1"/>
        <v>Gage O'Brien</v>
      </c>
      <c r="B882" s="8" t="s">
        <v>6202</v>
      </c>
      <c r="C882" s="8" t="s">
        <v>3713</v>
      </c>
      <c r="D882" s="9" t="s">
        <v>6151</v>
      </c>
      <c r="E882" s="8" t="s">
        <v>6203</v>
      </c>
      <c r="F882" s="8" t="s">
        <v>3309</v>
      </c>
      <c r="G882" s="8" t="s">
        <v>47</v>
      </c>
      <c r="H882" s="8" t="s">
        <v>6204</v>
      </c>
      <c r="I882" s="8" t="s">
        <v>1330</v>
      </c>
      <c r="J882" s="10">
        <v>3.6</v>
      </c>
      <c r="K882" s="8" t="s">
        <v>6205</v>
      </c>
      <c r="L882" s="8" t="s">
        <v>465</v>
      </c>
      <c r="M882" s="8"/>
      <c r="N882" s="8" t="s">
        <v>6241</v>
      </c>
      <c r="O882" s="8" t="s">
        <v>52</v>
      </c>
      <c r="P882" s="8"/>
      <c r="Q882" s="8"/>
      <c r="R882" s="8" t="s">
        <v>6242</v>
      </c>
      <c r="S882" s="8" t="s">
        <v>6243</v>
      </c>
      <c r="T882" s="11" t="str">
        <f t="shared" si="2"/>
        <v>Gage O'Brien</v>
      </c>
      <c r="U882" s="8" t="s">
        <v>80</v>
      </c>
      <c r="V882" s="8" t="s">
        <v>6244</v>
      </c>
      <c r="W882" s="8"/>
      <c r="X882" s="8" t="s">
        <v>6210</v>
      </c>
      <c r="Y882" s="8" t="s">
        <v>60</v>
      </c>
      <c r="Z882" s="12" t="s">
        <v>6245</v>
      </c>
      <c r="AA882" s="8" t="s">
        <v>60</v>
      </c>
      <c r="AB882" s="12" t="s">
        <v>6212</v>
      </c>
      <c r="AC882" s="12" t="s">
        <v>6246</v>
      </c>
      <c r="AD882" s="12" t="s">
        <v>6213</v>
      </c>
      <c r="AE882" s="8" t="s">
        <v>6214</v>
      </c>
      <c r="AF882" s="8" t="s">
        <v>6215</v>
      </c>
      <c r="AG882" s="8" t="s">
        <v>6162</v>
      </c>
      <c r="AH882" s="8" t="s">
        <v>654</v>
      </c>
      <c r="AI882" s="8" t="s">
        <v>233</v>
      </c>
      <c r="AJ882" s="8"/>
      <c r="AK882" s="8"/>
      <c r="AL882" s="8"/>
      <c r="AM882" s="8" t="s">
        <v>1379</v>
      </c>
      <c r="AN882" s="8" t="s">
        <v>6216</v>
      </c>
      <c r="AO882" s="8" t="s">
        <v>6217</v>
      </c>
      <c r="AP882" s="9" t="s">
        <v>6215</v>
      </c>
      <c r="AQ882" s="11">
        <v>1768.0</v>
      </c>
    </row>
    <row r="883">
      <c r="A883" s="8" t="str">
        <f t="shared" si="1"/>
        <v>Parker Feuerborn</v>
      </c>
      <c r="B883" s="8" t="s">
        <v>6202</v>
      </c>
      <c r="C883" s="8" t="s">
        <v>3713</v>
      </c>
      <c r="D883" s="9" t="s">
        <v>6151</v>
      </c>
      <c r="E883" s="8" t="s">
        <v>6203</v>
      </c>
      <c r="F883" s="8" t="s">
        <v>3309</v>
      </c>
      <c r="G883" s="8" t="s">
        <v>47</v>
      </c>
      <c r="H883" s="8" t="s">
        <v>6204</v>
      </c>
      <c r="I883" s="8" t="s">
        <v>1330</v>
      </c>
      <c r="J883" s="10">
        <v>3.6</v>
      </c>
      <c r="K883" s="8" t="s">
        <v>6205</v>
      </c>
      <c r="L883" s="8" t="s">
        <v>465</v>
      </c>
      <c r="M883" s="8"/>
      <c r="N883" s="8" t="s">
        <v>6247</v>
      </c>
      <c r="O883" s="8" t="s">
        <v>52</v>
      </c>
      <c r="P883" s="8"/>
      <c r="Q883" s="8"/>
      <c r="R883" s="8" t="s">
        <v>455</v>
      </c>
      <c r="S883" s="8" t="s">
        <v>6248</v>
      </c>
      <c r="T883" s="11" t="str">
        <f t="shared" si="2"/>
        <v>Parker Feuerborn</v>
      </c>
      <c r="U883" s="8" t="s">
        <v>80</v>
      </c>
      <c r="V883" s="8"/>
      <c r="W883" s="8"/>
      <c r="X883" s="8" t="s">
        <v>6210</v>
      </c>
      <c r="Y883" s="8" t="s">
        <v>60</v>
      </c>
      <c r="Z883" s="8" t="s">
        <v>60</v>
      </c>
      <c r="AA883" s="8" t="s">
        <v>60</v>
      </c>
      <c r="AB883" s="12" t="s">
        <v>6212</v>
      </c>
      <c r="AC883" s="8" t="s">
        <v>60</v>
      </c>
      <c r="AD883" s="12" t="s">
        <v>6213</v>
      </c>
      <c r="AE883" s="8" t="s">
        <v>6214</v>
      </c>
      <c r="AF883" s="8" t="s">
        <v>6215</v>
      </c>
      <c r="AG883" s="8" t="s">
        <v>6162</v>
      </c>
      <c r="AH883" s="8" t="s">
        <v>654</v>
      </c>
      <c r="AI883" s="8" t="s">
        <v>233</v>
      </c>
      <c r="AJ883" s="8"/>
      <c r="AK883" s="8"/>
      <c r="AL883" s="8"/>
      <c r="AM883" s="8" t="s">
        <v>1379</v>
      </c>
      <c r="AN883" s="8" t="s">
        <v>6216</v>
      </c>
      <c r="AO883" s="8" t="s">
        <v>6217</v>
      </c>
      <c r="AP883" s="8" t="s">
        <v>6215</v>
      </c>
      <c r="AQ883" s="11">
        <v>1768.0</v>
      </c>
    </row>
    <row r="884">
      <c r="A884" s="8" t="str">
        <f t="shared" si="1"/>
        <v>Abby Mock</v>
      </c>
      <c r="B884" s="8" t="s">
        <v>6202</v>
      </c>
      <c r="C884" s="8" t="s">
        <v>3713</v>
      </c>
      <c r="D884" s="9" t="s">
        <v>6151</v>
      </c>
      <c r="E884" s="8" t="s">
        <v>6203</v>
      </c>
      <c r="F884" s="8" t="s">
        <v>3309</v>
      </c>
      <c r="G884" s="8" t="s">
        <v>47</v>
      </c>
      <c r="H884" s="8" t="s">
        <v>6204</v>
      </c>
      <c r="I884" s="8" t="s">
        <v>1330</v>
      </c>
      <c r="J884" s="10">
        <v>3.6</v>
      </c>
      <c r="K884" s="8" t="s">
        <v>6205</v>
      </c>
      <c r="L884" s="8" t="s">
        <v>465</v>
      </c>
      <c r="M884" s="8"/>
      <c r="N884" s="8" t="s">
        <v>6249</v>
      </c>
      <c r="O884" s="8" t="s">
        <v>52</v>
      </c>
      <c r="P884" s="8"/>
      <c r="Q884" s="8"/>
      <c r="R884" s="8" t="s">
        <v>5730</v>
      </c>
      <c r="S884" s="8" t="s">
        <v>6250</v>
      </c>
      <c r="T884" s="11" t="str">
        <f t="shared" si="2"/>
        <v>Abby Mock</v>
      </c>
      <c r="U884" s="8" t="s">
        <v>80</v>
      </c>
      <c r="V884" s="8"/>
      <c r="W884" s="8"/>
      <c r="X884" s="8" t="s">
        <v>6210</v>
      </c>
      <c r="Y884" s="8" t="s">
        <v>60</v>
      </c>
      <c r="Z884" s="12" t="s">
        <v>6245</v>
      </c>
      <c r="AA884" s="8" t="s">
        <v>60</v>
      </c>
      <c r="AB884" s="12" t="s">
        <v>6212</v>
      </c>
      <c r="AC884" s="8" t="s">
        <v>60</v>
      </c>
      <c r="AD884" s="12" t="s">
        <v>6213</v>
      </c>
      <c r="AE884" s="8" t="s">
        <v>6214</v>
      </c>
      <c r="AF884" s="8" t="s">
        <v>6215</v>
      </c>
      <c r="AG884" s="8" t="s">
        <v>6162</v>
      </c>
      <c r="AH884" s="8" t="s">
        <v>654</v>
      </c>
      <c r="AI884" s="8" t="s">
        <v>233</v>
      </c>
      <c r="AJ884" s="8"/>
      <c r="AK884" s="8"/>
      <c r="AL884" s="8"/>
      <c r="AM884" s="8" t="s">
        <v>1379</v>
      </c>
      <c r="AN884" s="8" t="s">
        <v>6216</v>
      </c>
      <c r="AO884" s="8" t="s">
        <v>6217</v>
      </c>
      <c r="AP884" s="9" t="s">
        <v>6215</v>
      </c>
      <c r="AQ884" s="11">
        <v>1768.0</v>
      </c>
    </row>
    <row r="885">
      <c r="A885" s="8" t="str">
        <f t="shared" si="1"/>
        <v>Maguire Petersen</v>
      </c>
      <c r="B885" s="8" t="s">
        <v>6202</v>
      </c>
      <c r="C885" s="8" t="s">
        <v>3713</v>
      </c>
      <c r="D885" s="9" t="s">
        <v>6151</v>
      </c>
      <c r="E885" s="8" t="s">
        <v>6203</v>
      </c>
      <c r="F885" s="8" t="s">
        <v>3309</v>
      </c>
      <c r="G885" s="8" t="s">
        <v>47</v>
      </c>
      <c r="H885" s="8" t="s">
        <v>6204</v>
      </c>
      <c r="I885" s="8" t="s">
        <v>1330</v>
      </c>
      <c r="J885" s="10">
        <v>3.6</v>
      </c>
      <c r="K885" s="8" t="s">
        <v>6205</v>
      </c>
      <c r="L885" s="8" t="s">
        <v>465</v>
      </c>
      <c r="M885" s="8"/>
      <c r="N885" s="8" t="s">
        <v>6251</v>
      </c>
      <c r="O885" s="8" t="s">
        <v>52</v>
      </c>
      <c r="P885" s="8"/>
      <c r="Q885" s="8"/>
      <c r="R885" s="8" t="s">
        <v>6252</v>
      </c>
      <c r="S885" s="8" t="s">
        <v>1589</v>
      </c>
      <c r="T885" s="11" t="str">
        <f t="shared" si="2"/>
        <v>Maguire Petersen</v>
      </c>
      <c r="U885" s="8" t="s">
        <v>80</v>
      </c>
      <c r="V885" s="8"/>
      <c r="W885" s="8"/>
      <c r="X885" s="8" t="s">
        <v>6210</v>
      </c>
      <c r="Y885" s="8" t="s">
        <v>60</v>
      </c>
      <c r="Z885" s="8" t="s">
        <v>60</v>
      </c>
      <c r="AA885" s="8" t="s">
        <v>60</v>
      </c>
      <c r="AB885" s="12" t="s">
        <v>6212</v>
      </c>
      <c r="AC885" s="8" t="s">
        <v>60</v>
      </c>
      <c r="AD885" s="12" t="s">
        <v>6213</v>
      </c>
      <c r="AE885" s="8" t="s">
        <v>6214</v>
      </c>
      <c r="AF885" s="8" t="s">
        <v>6215</v>
      </c>
      <c r="AG885" s="8" t="s">
        <v>6162</v>
      </c>
      <c r="AH885" s="8" t="s">
        <v>654</v>
      </c>
      <c r="AI885" s="8" t="s">
        <v>233</v>
      </c>
      <c r="AJ885" s="8"/>
      <c r="AK885" s="8"/>
      <c r="AL885" s="8"/>
      <c r="AM885" s="8" t="s">
        <v>1379</v>
      </c>
      <c r="AN885" s="8" t="s">
        <v>6216</v>
      </c>
      <c r="AO885" s="8" t="s">
        <v>6217</v>
      </c>
      <c r="AP885" s="8" t="s">
        <v>6215</v>
      </c>
      <c r="AQ885" s="11">
        <v>1768.0</v>
      </c>
    </row>
    <row r="886">
      <c r="A886" s="8" t="str">
        <f t="shared" si="1"/>
        <v>Alonzo Banks</v>
      </c>
      <c r="B886" s="8" t="s">
        <v>6253</v>
      </c>
      <c r="C886" s="8" t="s">
        <v>43</v>
      </c>
      <c r="D886" s="9" t="s">
        <v>6254</v>
      </c>
      <c r="E886" s="8" t="s">
        <v>6255</v>
      </c>
      <c r="F886" s="8" t="s">
        <v>46</v>
      </c>
      <c r="G886" s="8" t="s">
        <v>47</v>
      </c>
      <c r="H886" s="8" t="s">
        <v>6256</v>
      </c>
      <c r="I886" s="8" t="s">
        <v>49</v>
      </c>
      <c r="J886" s="10">
        <v>3.18</v>
      </c>
      <c r="K886" s="8" t="s">
        <v>6257</v>
      </c>
      <c r="L886" s="8"/>
      <c r="M886" s="8"/>
      <c r="N886" s="8" t="s">
        <v>6258</v>
      </c>
      <c r="O886" s="8" t="s">
        <v>52</v>
      </c>
      <c r="P886" s="8"/>
      <c r="Q886" s="8"/>
      <c r="R886" s="8" t="s">
        <v>6259</v>
      </c>
      <c r="S886" s="8" t="s">
        <v>6260</v>
      </c>
      <c r="T886" s="11" t="str">
        <f t="shared" si="2"/>
        <v>Alonzo Banks</v>
      </c>
      <c r="U886" s="8" t="s">
        <v>55</v>
      </c>
      <c r="V886" s="8" t="s">
        <v>6261</v>
      </c>
      <c r="W886" s="8" t="s">
        <v>6262</v>
      </c>
      <c r="X886" s="8" t="s">
        <v>6263</v>
      </c>
      <c r="Y886" s="8" t="s">
        <v>60</v>
      </c>
      <c r="Z886" s="12" t="s">
        <v>6264</v>
      </c>
      <c r="AA886" s="8" t="s">
        <v>60</v>
      </c>
      <c r="AB886" s="12" t="s">
        <v>6265</v>
      </c>
      <c r="AC886" s="8" t="s">
        <v>60</v>
      </c>
      <c r="AD886" s="12" t="s">
        <v>6266</v>
      </c>
      <c r="AE886" s="8" t="s">
        <v>6267</v>
      </c>
      <c r="AF886" s="8" t="s">
        <v>6268</v>
      </c>
      <c r="AG886" s="8" t="s">
        <v>6269</v>
      </c>
      <c r="AH886" s="8" t="s">
        <v>4581</v>
      </c>
      <c r="AI886" s="8" t="s">
        <v>66</v>
      </c>
      <c r="AJ886" s="8" t="s">
        <v>67</v>
      </c>
      <c r="AK886" s="13" t="s">
        <v>69</v>
      </c>
      <c r="AL886" s="13" t="s">
        <v>6270</v>
      </c>
      <c r="AM886" s="8" t="s">
        <v>6271</v>
      </c>
      <c r="AN886" s="8" t="s">
        <v>6272</v>
      </c>
      <c r="AO886" s="13" t="s">
        <v>6273</v>
      </c>
      <c r="AP886" s="9" t="s">
        <v>6268</v>
      </c>
      <c r="AQ886" s="11">
        <v>2825.0</v>
      </c>
    </row>
    <row r="887">
      <c r="A887" s="8" t="str">
        <f t="shared" si="1"/>
        <v>Roy Lee Jr.</v>
      </c>
      <c r="B887" s="8" t="s">
        <v>6253</v>
      </c>
      <c r="C887" s="8" t="s">
        <v>43</v>
      </c>
      <c r="D887" s="9" t="s">
        <v>6254</v>
      </c>
      <c r="E887" s="8" t="s">
        <v>6255</v>
      </c>
      <c r="F887" s="8" t="s">
        <v>46</v>
      </c>
      <c r="G887" s="8" t="s">
        <v>47</v>
      </c>
      <c r="H887" s="8" t="s">
        <v>6256</v>
      </c>
      <c r="I887" s="8" t="s">
        <v>49</v>
      </c>
      <c r="J887" s="10">
        <v>3.18</v>
      </c>
      <c r="K887" s="8" t="s">
        <v>6257</v>
      </c>
      <c r="L887" s="8"/>
      <c r="M887" s="8"/>
      <c r="N887" s="8" t="s">
        <v>6274</v>
      </c>
      <c r="O887" s="8" t="s">
        <v>52</v>
      </c>
      <c r="P887" s="8"/>
      <c r="Q887" s="8"/>
      <c r="R887" s="8" t="s">
        <v>6275</v>
      </c>
      <c r="S887" s="8" t="s">
        <v>6276</v>
      </c>
      <c r="T887" s="11" t="str">
        <f t="shared" si="2"/>
        <v>Roy Lee Jr.</v>
      </c>
      <c r="U887" s="8" t="s">
        <v>80</v>
      </c>
      <c r="V887" s="8" t="s">
        <v>6277</v>
      </c>
      <c r="W887" s="8" t="s">
        <v>6278</v>
      </c>
      <c r="X887" s="8" t="s">
        <v>6263</v>
      </c>
      <c r="Y887" s="8" t="s">
        <v>60</v>
      </c>
      <c r="Z887" s="12" t="s">
        <v>6264</v>
      </c>
      <c r="AA887" s="12" t="s">
        <v>6279</v>
      </c>
      <c r="AB887" s="8" t="s">
        <v>60</v>
      </c>
      <c r="AC887" s="8" t="s">
        <v>60</v>
      </c>
      <c r="AD887" s="12" t="s">
        <v>6266</v>
      </c>
      <c r="AE887" s="8" t="s">
        <v>6267</v>
      </c>
      <c r="AF887" s="8" t="s">
        <v>6268</v>
      </c>
      <c r="AG887" s="8" t="s">
        <v>6269</v>
      </c>
      <c r="AH887" s="8" t="s">
        <v>4581</v>
      </c>
      <c r="AI887" s="8" t="s">
        <v>66</v>
      </c>
      <c r="AJ887" s="8" t="s">
        <v>67</v>
      </c>
      <c r="AK887" s="13" t="s">
        <v>69</v>
      </c>
      <c r="AL887" s="13" t="s">
        <v>6270</v>
      </c>
      <c r="AM887" s="8" t="s">
        <v>6271</v>
      </c>
      <c r="AN887" s="8" t="s">
        <v>6272</v>
      </c>
      <c r="AO887" s="13" t="s">
        <v>6273</v>
      </c>
      <c r="AP887" s="9" t="s">
        <v>6268</v>
      </c>
      <c r="AQ887" s="11">
        <v>2825.0</v>
      </c>
    </row>
    <row r="888">
      <c r="A888" s="8" t="str">
        <f t="shared" si="1"/>
        <v>Mark Thorne</v>
      </c>
      <c r="B888" s="8" t="s">
        <v>6280</v>
      </c>
      <c r="C888" s="8" t="s">
        <v>43</v>
      </c>
      <c r="D888" s="9" t="s">
        <v>6254</v>
      </c>
      <c r="E888" s="8" t="s">
        <v>2521</v>
      </c>
      <c r="F888" s="8" t="s">
        <v>46</v>
      </c>
      <c r="G888" s="8" t="s">
        <v>47</v>
      </c>
      <c r="H888" s="8" t="s">
        <v>6281</v>
      </c>
      <c r="I888" s="8" t="s">
        <v>49</v>
      </c>
      <c r="J888" s="10">
        <v>3.1</v>
      </c>
      <c r="K888" s="8" t="s">
        <v>6282</v>
      </c>
      <c r="L888" s="8" t="s">
        <v>86</v>
      </c>
      <c r="M888" s="8" t="s">
        <v>86</v>
      </c>
      <c r="N888" s="8" t="s">
        <v>6283</v>
      </c>
      <c r="O888" s="8" t="s">
        <v>52</v>
      </c>
      <c r="P888" s="8"/>
      <c r="Q888" s="8"/>
      <c r="R888" s="8" t="s">
        <v>3210</v>
      </c>
      <c r="S888" s="8" t="s">
        <v>6284</v>
      </c>
      <c r="T888" s="11" t="str">
        <f t="shared" si="2"/>
        <v>Mark Thorne</v>
      </c>
      <c r="U888" s="8" t="s">
        <v>2105</v>
      </c>
      <c r="V888" s="8" t="s">
        <v>6285</v>
      </c>
      <c r="W888" s="8" t="s">
        <v>6286</v>
      </c>
      <c r="X888" s="8" t="s">
        <v>6287</v>
      </c>
      <c r="Y888" s="8" t="s">
        <v>60</v>
      </c>
      <c r="Z888" s="12" t="s">
        <v>6288</v>
      </c>
      <c r="AA888" s="8" t="s">
        <v>60</v>
      </c>
      <c r="AB888" s="12" t="s">
        <v>6289</v>
      </c>
      <c r="AC888" s="8" t="s">
        <v>60</v>
      </c>
      <c r="AD888" s="12" t="s">
        <v>6290</v>
      </c>
      <c r="AE888" s="8" t="s">
        <v>6291</v>
      </c>
      <c r="AF888" s="8" t="s">
        <v>6292</v>
      </c>
      <c r="AG888" s="8" t="s">
        <v>6269</v>
      </c>
      <c r="AH888" s="8" t="s">
        <v>65</v>
      </c>
      <c r="AI888" s="8" t="s">
        <v>66</v>
      </c>
      <c r="AJ888" s="8" t="s">
        <v>67</v>
      </c>
      <c r="AK888" s="13" t="s">
        <v>6293</v>
      </c>
      <c r="AL888" s="13" t="s">
        <v>6294</v>
      </c>
      <c r="AM888" s="8" t="s">
        <v>6295</v>
      </c>
      <c r="AN888" s="8" t="s">
        <v>6296</v>
      </c>
      <c r="AO888" s="13" t="s">
        <v>6297</v>
      </c>
      <c r="AP888" s="9" t="s">
        <v>6292</v>
      </c>
      <c r="AQ888" s="11">
        <v>7492.0</v>
      </c>
    </row>
    <row r="889">
      <c r="A889" s="8" t="str">
        <f t="shared" si="1"/>
        <v>Jonathan Harris</v>
      </c>
      <c r="B889" s="8" t="s">
        <v>6280</v>
      </c>
      <c r="C889" s="8" t="s">
        <v>43</v>
      </c>
      <c r="D889" s="9" t="s">
        <v>6254</v>
      </c>
      <c r="E889" s="8" t="s">
        <v>2521</v>
      </c>
      <c r="F889" s="8" t="s">
        <v>46</v>
      </c>
      <c r="G889" s="8" t="s">
        <v>47</v>
      </c>
      <c r="H889" s="8" t="s">
        <v>6281</v>
      </c>
      <c r="I889" s="8" t="s">
        <v>49</v>
      </c>
      <c r="J889" s="10">
        <v>3.1</v>
      </c>
      <c r="K889" s="8" t="s">
        <v>6282</v>
      </c>
      <c r="L889" s="8" t="s">
        <v>86</v>
      </c>
      <c r="M889" s="8" t="s">
        <v>86</v>
      </c>
      <c r="N889" s="8" t="s">
        <v>6298</v>
      </c>
      <c r="O889" s="8" t="s">
        <v>52</v>
      </c>
      <c r="P889" s="8"/>
      <c r="Q889" s="8"/>
      <c r="R889" s="8" t="s">
        <v>109</v>
      </c>
      <c r="S889" s="8" t="s">
        <v>1384</v>
      </c>
      <c r="T889" s="11" t="str">
        <f t="shared" si="2"/>
        <v>Jonathan Harris</v>
      </c>
      <c r="U889" s="8" t="s">
        <v>498</v>
      </c>
      <c r="V889" s="8" t="s">
        <v>6299</v>
      </c>
      <c r="W889" s="8" t="s">
        <v>6300</v>
      </c>
      <c r="X889" s="8" t="s">
        <v>6287</v>
      </c>
      <c r="Y889" s="12" t="s">
        <v>6301</v>
      </c>
      <c r="Z889" s="12" t="s">
        <v>6288</v>
      </c>
      <c r="AA889" s="12" t="s">
        <v>6302</v>
      </c>
      <c r="AB889" s="12" t="s">
        <v>6289</v>
      </c>
      <c r="AC889" s="8" t="s">
        <v>60</v>
      </c>
      <c r="AD889" s="12" t="s">
        <v>6290</v>
      </c>
      <c r="AE889" s="8" t="s">
        <v>6291</v>
      </c>
      <c r="AF889" s="8" t="s">
        <v>6292</v>
      </c>
      <c r="AG889" s="8" t="s">
        <v>6269</v>
      </c>
      <c r="AH889" s="8" t="s">
        <v>65</v>
      </c>
      <c r="AI889" s="8" t="s">
        <v>66</v>
      </c>
      <c r="AJ889" s="8" t="s">
        <v>67</v>
      </c>
      <c r="AK889" s="13" t="s">
        <v>6293</v>
      </c>
      <c r="AL889" s="13" t="s">
        <v>6294</v>
      </c>
      <c r="AM889" s="8" t="s">
        <v>6295</v>
      </c>
      <c r="AN889" s="8" t="s">
        <v>6296</v>
      </c>
      <c r="AO889" s="13" t="s">
        <v>6297</v>
      </c>
      <c r="AP889" s="9" t="s">
        <v>6292</v>
      </c>
      <c r="AQ889" s="11">
        <v>7492.0</v>
      </c>
    </row>
    <row r="890">
      <c r="A890" s="8" t="str">
        <f t="shared" si="1"/>
        <v>Aniecia Brewster</v>
      </c>
      <c r="B890" s="8" t="s">
        <v>6280</v>
      </c>
      <c r="C890" s="8" t="s">
        <v>43</v>
      </c>
      <c r="D890" s="9" t="s">
        <v>6254</v>
      </c>
      <c r="E890" s="8" t="s">
        <v>2521</v>
      </c>
      <c r="F890" s="8" t="s">
        <v>46</v>
      </c>
      <c r="G890" s="8" t="s">
        <v>47</v>
      </c>
      <c r="H890" s="8" t="s">
        <v>6281</v>
      </c>
      <c r="I890" s="8" t="s">
        <v>49</v>
      </c>
      <c r="J890" s="10">
        <v>3.1</v>
      </c>
      <c r="K890" s="8" t="s">
        <v>6282</v>
      </c>
      <c r="L890" s="8" t="s">
        <v>86</v>
      </c>
      <c r="M890" s="8" t="s">
        <v>86</v>
      </c>
      <c r="N890" s="8" t="s">
        <v>6303</v>
      </c>
      <c r="O890" s="8" t="s">
        <v>52</v>
      </c>
      <c r="P890" s="8"/>
      <c r="Q890" s="8"/>
      <c r="R890" s="8" t="s">
        <v>6304</v>
      </c>
      <c r="S890" s="8" t="s">
        <v>6305</v>
      </c>
      <c r="T890" s="11" t="str">
        <f t="shared" si="2"/>
        <v>Aniecia Brewster</v>
      </c>
      <c r="U890" s="8" t="s">
        <v>1858</v>
      </c>
      <c r="V890" s="8" t="s">
        <v>6306</v>
      </c>
      <c r="W890" s="8" t="s">
        <v>6307</v>
      </c>
      <c r="X890" s="8" t="s">
        <v>6287</v>
      </c>
      <c r="Y890" s="12" t="s">
        <v>6308</v>
      </c>
      <c r="Z890" s="12" t="s">
        <v>6288</v>
      </c>
      <c r="AA890" s="12" t="s">
        <v>6309</v>
      </c>
      <c r="AB890" s="12" t="s">
        <v>6289</v>
      </c>
      <c r="AC890" s="12" t="s">
        <v>6310</v>
      </c>
      <c r="AD890" s="12" t="s">
        <v>6290</v>
      </c>
      <c r="AE890" s="8" t="s">
        <v>6291</v>
      </c>
      <c r="AF890" s="8" t="s">
        <v>6292</v>
      </c>
      <c r="AG890" s="8" t="s">
        <v>6269</v>
      </c>
      <c r="AH890" s="8" t="s">
        <v>65</v>
      </c>
      <c r="AI890" s="8" t="s">
        <v>66</v>
      </c>
      <c r="AJ890" s="8" t="s">
        <v>67</v>
      </c>
      <c r="AK890" s="13" t="s">
        <v>6293</v>
      </c>
      <c r="AL890" s="13" t="s">
        <v>6294</v>
      </c>
      <c r="AM890" s="8" t="s">
        <v>6295</v>
      </c>
      <c r="AN890" s="8" t="s">
        <v>6296</v>
      </c>
      <c r="AO890" s="13" t="s">
        <v>6297</v>
      </c>
      <c r="AP890" s="29" t="s">
        <v>6292</v>
      </c>
      <c r="AQ890" s="11">
        <v>7492.0</v>
      </c>
    </row>
    <row r="891">
      <c r="A891" s="8" t="str">
        <f t="shared" si="1"/>
        <v>Mark Spooner</v>
      </c>
      <c r="B891" s="8" t="s">
        <v>6280</v>
      </c>
      <c r="C891" s="8" t="s">
        <v>43</v>
      </c>
      <c r="D891" s="9" t="s">
        <v>6254</v>
      </c>
      <c r="E891" s="8" t="s">
        <v>2521</v>
      </c>
      <c r="F891" s="8" t="s">
        <v>46</v>
      </c>
      <c r="G891" s="8" t="s">
        <v>47</v>
      </c>
      <c r="H891" s="8" t="s">
        <v>6281</v>
      </c>
      <c r="I891" s="8" t="s">
        <v>49</v>
      </c>
      <c r="J891" s="10">
        <v>3.1</v>
      </c>
      <c r="K891" s="8" t="s">
        <v>6282</v>
      </c>
      <c r="L891" s="8" t="s">
        <v>86</v>
      </c>
      <c r="M891" s="8" t="s">
        <v>86</v>
      </c>
      <c r="N891" s="8" t="s">
        <v>6298</v>
      </c>
      <c r="O891" s="8" t="s">
        <v>52</v>
      </c>
      <c r="P891" s="8" t="s">
        <v>959</v>
      </c>
      <c r="Q891" s="8"/>
      <c r="R891" s="8" t="s">
        <v>3210</v>
      </c>
      <c r="S891" s="8" t="s">
        <v>6311</v>
      </c>
      <c r="T891" s="11" t="str">
        <f t="shared" si="2"/>
        <v>Mark Spooner</v>
      </c>
      <c r="U891" s="8" t="s">
        <v>80</v>
      </c>
      <c r="V891" s="8" t="s">
        <v>6312</v>
      </c>
      <c r="W891" s="8" t="s">
        <v>6307</v>
      </c>
      <c r="X891" s="8" t="s">
        <v>6287</v>
      </c>
      <c r="Y891" s="8" t="s">
        <v>60</v>
      </c>
      <c r="Z891" s="12" t="s">
        <v>6288</v>
      </c>
      <c r="AA891" s="8" t="s">
        <v>60</v>
      </c>
      <c r="AB891" s="12" t="s">
        <v>6289</v>
      </c>
      <c r="AC891" s="8" t="s">
        <v>60</v>
      </c>
      <c r="AD891" s="12" t="s">
        <v>6290</v>
      </c>
      <c r="AE891" s="8" t="s">
        <v>6291</v>
      </c>
      <c r="AF891" s="8" t="s">
        <v>6292</v>
      </c>
      <c r="AG891" s="8" t="s">
        <v>6269</v>
      </c>
      <c r="AH891" s="8" t="s">
        <v>65</v>
      </c>
      <c r="AI891" s="8" t="s">
        <v>66</v>
      </c>
      <c r="AJ891" s="8" t="s">
        <v>67</v>
      </c>
      <c r="AK891" s="13" t="s">
        <v>6293</v>
      </c>
      <c r="AL891" s="13" t="s">
        <v>6294</v>
      </c>
      <c r="AM891" s="8" t="s">
        <v>6295</v>
      </c>
      <c r="AN891" s="8" t="s">
        <v>6296</v>
      </c>
      <c r="AO891" s="13" t="s">
        <v>6297</v>
      </c>
      <c r="AP891" s="9" t="s">
        <v>6292</v>
      </c>
      <c r="AQ891" s="11">
        <v>7492.0</v>
      </c>
    </row>
    <row r="892">
      <c r="A892" s="8" t="str">
        <f t="shared" si="1"/>
        <v>Chris Woods</v>
      </c>
      <c r="B892" s="8" t="s">
        <v>6313</v>
      </c>
      <c r="C892" s="8" t="s">
        <v>119</v>
      </c>
      <c r="D892" s="9" t="s">
        <v>6254</v>
      </c>
      <c r="E892" s="8" t="s">
        <v>6314</v>
      </c>
      <c r="F892" s="8" t="s">
        <v>46</v>
      </c>
      <c r="G892" s="8" t="s">
        <v>47</v>
      </c>
      <c r="H892" s="8" t="s">
        <v>6315</v>
      </c>
      <c r="I892" s="8" t="s">
        <v>49</v>
      </c>
      <c r="J892" s="10">
        <v>3.43</v>
      </c>
      <c r="K892" s="8" t="s">
        <v>6316</v>
      </c>
      <c r="L892" s="8" t="s">
        <v>2705</v>
      </c>
      <c r="M892" s="8" t="s">
        <v>86</v>
      </c>
      <c r="N892" s="8" t="s">
        <v>6317</v>
      </c>
      <c r="O892" s="8" t="s">
        <v>52</v>
      </c>
      <c r="P892" s="8"/>
      <c r="Q892" s="8"/>
      <c r="R892" s="8" t="s">
        <v>791</v>
      </c>
      <c r="S892" s="8" t="s">
        <v>6318</v>
      </c>
      <c r="T892" s="11" t="str">
        <f t="shared" si="2"/>
        <v>Chris Woods</v>
      </c>
      <c r="U892" s="8" t="s">
        <v>55</v>
      </c>
      <c r="V892" s="8" t="s">
        <v>6319</v>
      </c>
      <c r="W892" s="8" t="s">
        <v>6320</v>
      </c>
      <c r="X892" s="8" t="s">
        <v>6321</v>
      </c>
      <c r="Y892" s="12" t="s">
        <v>6322</v>
      </c>
      <c r="Z892" s="12" t="s">
        <v>6323</v>
      </c>
      <c r="AA892" s="12" t="s">
        <v>6324</v>
      </c>
      <c r="AB892" s="12" t="s">
        <v>6325</v>
      </c>
      <c r="AC892" s="12" t="s">
        <v>6326</v>
      </c>
      <c r="AD892" s="12" t="s">
        <v>6327</v>
      </c>
      <c r="AE892" s="8" t="s">
        <v>6328</v>
      </c>
      <c r="AF892" s="8" t="s">
        <v>6329</v>
      </c>
      <c r="AG892" s="8" t="s">
        <v>6269</v>
      </c>
      <c r="AH892" s="8" t="s">
        <v>232</v>
      </c>
      <c r="AI892" s="8" t="s">
        <v>66</v>
      </c>
      <c r="AJ892" s="8" t="s">
        <v>86</v>
      </c>
      <c r="AK892" s="13" t="s">
        <v>3002</v>
      </c>
      <c r="AL892" s="13" t="s">
        <v>1964</v>
      </c>
      <c r="AM892" s="8" t="s">
        <v>1944</v>
      </c>
      <c r="AN892" s="8" t="s">
        <v>6330</v>
      </c>
      <c r="AO892" s="13" t="s">
        <v>6331</v>
      </c>
      <c r="AP892" s="9" t="s">
        <v>6329</v>
      </c>
      <c r="AQ892" s="11">
        <v>18090.0</v>
      </c>
    </row>
    <row r="893">
      <c r="A893" s="8" t="str">
        <f t="shared" si="1"/>
        <v>Kyle Stevenson</v>
      </c>
      <c r="B893" s="8" t="s">
        <v>6313</v>
      </c>
      <c r="C893" s="8" t="s">
        <v>119</v>
      </c>
      <c r="D893" s="9" t="s">
        <v>6254</v>
      </c>
      <c r="E893" s="8" t="s">
        <v>6314</v>
      </c>
      <c r="F893" s="8" t="s">
        <v>46</v>
      </c>
      <c r="G893" s="8" t="s">
        <v>47</v>
      </c>
      <c r="H893" s="8" t="s">
        <v>6315</v>
      </c>
      <c r="I893" s="8" t="s">
        <v>49</v>
      </c>
      <c r="J893" s="10">
        <v>3.43</v>
      </c>
      <c r="K893" s="8" t="s">
        <v>6316</v>
      </c>
      <c r="L893" s="8" t="s">
        <v>2705</v>
      </c>
      <c r="M893" s="8"/>
      <c r="N893" s="8" t="s">
        <v>6332</v>
      </c>
      <c r="O893" s="8" t="s">
        <v>52</v>
      </c>
      <c r="P893" s="8"/>
      <c r="Q893" s="8"/>
      <c r="R893" s="8" t="s">
        <v>1275</v>
      </c>
      <c r="S893" s="8" t="s">
        <v>5328</v>
      </c>
      <c r="T893" s="11" t="str">
        <f t="shared" si="2"/>
        <v>Kyle Stevenson</v>
      </c>
      <c r="U893" s="8" t="s">
        <v>149</v>
      </c>
      <c r="V893" s="8" t="s">
        <v>6333</v>
      </c>
      <c r="W893" s="8"/>
      <c r="X893" s="8" t="s">
        <v>6321</v>
      </c>
      <c r="Y893" s="12" t="s">
        <v>6334</v>
      </c>
      <c r="Z893" s="12" t="s">
        <v>6323</v>
      </c>
      <c r="AA893" s="8" t="s">
        <v>60</v>
      </c>
      <c r="AB893" s="12" t="s">
        <v>6325</v>
      </c>
      <c r="AC893" s="12" t="s">
        <v>6335</v>
      </c>
      <c r="AD893" s="12" t="s">
        <v>6327</v>
      </c>
      <c r="AE893" s="8" t="s">
        <v>6328</v>
      </c>
      <c r="AF893" s="8" t="s">
        <v>6329</v>
      </c>
      <c r="AG893" s="8" t="s">
        <v>6269</v>
      </c>
      <c r="AH893" s="8" t="s">
        <v>232</v>
      </c>
      <c r="AI893" s="8" t="s">
        <v>66</v>
      </c>
      <c r="AJ893" s="8"/>
      <c r="AK893" s="8" t="s">
        <v>3002</v>
      </c>
      <c r="AL893" s="8" t="s">
        <v>1964</v>
      </c>
      <c r="AM893" s="8" t="s">
        <v>1944</v>
      </c>
      <c r="AN893" s="8" t="s">
        <v>6330</v>
      </c>
      <c r="AO893" s="8" t="s">
        <v>6331</v>
      </c>
      <c r="AP893" s="8" t="s">
        <v>6329</v>
      </c>
      <c r="AQ893" s="11">
        <v>18090.0</v>
      </c>
    </row>
    <row r="894">
      <c r="A894" s="8" t="str">
        <f t="shared" si="1"/>
        <v>April Thomas</v>
      </c>
      <c r="B894" s="8" t="s">
        <v>6313</v>
      </c>
      <c r="C894" s="8" t="s">
        <v>119</v>
      </c>
      <c r="D894" s="9" t="s">
        <v>6254</v>
      </c>
      <c r="E894" s="8" t="s">
        <v>6314</v>
      </c>
      <c r="F894" s="8" t="s">
        <v>46</v>
      </c>
      <c r="G894" s="8" t="s">
        <v>47</v>
      </c>
      <c r="H894" s="8" t="s">
        <v>6315</v>
      </c>
      <c r="I894" s="8" t="s">
        <v>49</v>
      </c>
      <c r="J894" s="10">
        <v>3.43</v>
      </c>
      <c r="K894" s="8" t="s">
        <v>6316</v>
      </c>
      <c r="L894" s="8" t="s">
        <v>2705</v>
      </c>
      <c r="M894" s="8" t="s">
        <v>86</v>
      </c>
      <c r="N894" s="8" t="s">
        <v>6336</v>
      </c>
      <c r="O894" s="8" t="s">
        <v>52</v>
      </c>
      <c r="P894" s="8"/>
      <c r="Q894" s="8"/>
      <c r="R894" s="8" t="s">
        <v>6337</v>
      </c>
      <c r="S894" s="8" t="s">
        <v>1458</v>
      </c>
      <c r="T894" s="11" t="str">
        <f t="shared" si="2"/>
        <v>April Thomas</v>
      </c>
      <c r="U894" s="8" t="s">
        <v>498</v>
      </c>
      <c r="V894" s="8" t="s">
        <v>6338</v>
      </c>
      <c r="W894" s="8" t="s">
        <v>6339</v>
      </c>
      <c r="X894" s="8" t="s">
        <v>6321</v>
      </c>
      <c r="Y894" s="12" t="s">
        <v>6340</v>
      </c>
      <c r="Z894" s="12" t="s">
        <v>6323</v>
      </c>
      <c r="AA894" s="8" t="s">
        <v>60</v>
      </c>
      <c r="AB894" s="12" t="s">
        <v>6325</v>
      </c>
      <c r="AC894" s="8" t="s">
        <v>60</v>
      </c>
      <c r="AD894" s="12" t="s">
        <v>6327</v>
      </c>
      <c r="AE894" s="8" t="s">
        <v>6328</v>
      </c>
      <c r="AF894" s="8" t="s">
        <v>6329</v>
      </c>
      <c r="AG894" s="8" t="s">
        <v>6269</v>
      </c>
      <c r="AH894" s="8" t="s">
        <v>232</v>
      </c>
      <c r="AI894" s="8" t="s">
        <v>66</v>
      </c>
      <c r="AJ894" s="8" t="s">
        <v>86</v>
      </c>
      <c r="AK894" s="13" t="s">
        <v>3002</v>
      </c>
      <c r="AL894" s="13" t="s">
        <v>1964</v>
      </c>
      <c r="AM894" s="8" t="s">
        <v>1944</v>
      </c>
      <c r="AN894" s="8" t="s">
        <v>6330</v>
      </c>
      <c r="AO894" s="13" t="s">
        <v>6331</v>
      </c>
      <c r="AP894" s="9" t="s">
        <v>6329</v>
      </c>
      <c r="AQ894" s="11">
        <v>18090.0</v>
      </c>
    </row>
    <row r="895">
      <c r="A895" s="8" t="str">
        <f t="shared" si="1"/>
        <v>Carjay Lyles</v>
      </c>
      <c r="B895" s="8" t="s">
        <v>6313</v>
      </c>
      <c r="C895" s="8" t="s">
        <v>119</v>
      </c>
      <c r="D895" s="9" t="s">
        <v>6254</v>
      </c>
      <c r="E895" s="8" t="s">
        <v>6314</v>
      </c>
      <c r="F895" s="8" t="s">
        <v>46</v>
      </c>
      <c r="G895" s="8" t="s">
        <v>47</v>
      </c>
      <c r="H895" s="8" t="s">
        <v>6315</v>
      </c>
      <c r="I895" s="8" t="s">
        <v>49</v>
      </c>
      <c r="J895" s="10">
        <v>3.43</v>
      </c>
      <c r="K895" s="8" t="s">
        <v>6316</v>
      </c>
      <c r="L895" s="8" t="s">
        <v>2705</v>
      </c>
      <c r="M895" s="8" t="s">
        <v>86</v>
      </c>
      <c r="N895" s="8" t="s">
        <v>6341</v>
      </c>
      <c r="O895" s="8" t="s">
        <v>52</v>
      </c>
      <c r="P895" s="8"/>
      <c r="Q895" s="8"/>
      <c r="R895" s="8" t="s">
        <v>6342</v>
      </c>
      <c r="S895" s="8" t="s">
        <v>6343</v>
      </c>
      <c r="T895" s="11" t="str">
        <f t="shared" si="2"/>
        <v>Carjay Lyles</v>
      </c>
      <c r="U895" s="8" t="s">
        <v>498</v>
      </c>
      <c r="V895" s="8" t="s">
        <v>6344</v>
      </c>
      <c r="W895" s="8" t="s">
        <v>6345</v>
      </c>
      <c r="X895" s="8" t="s">
        <v>6321</v>
      </c>
      <c r="Y895" s="8" t="s">
        <v>60</v>
      </c>
      <c r="Z895" s="12" t="s">
        <v>6323</v>
      </c>
      <c r="AA895" s="8" t="s">
        <v>60</v>
      </c>
      <c r="AB895" s="12" t="s">
        <v>6325</v>
      </c>
      <c r="AC895" s="8" t="s">
        <v>60</v>
      </c>
      <c r="AD895" s="12" t="s">
        <v>6327</v>
      </c>
      <c r="AE895" s="8" t="s">
        <v>6328</v>
      </c>
      <c r="AF895" s="8" t="s">
        <v>6329</v>
      </c>
      <c r="AG895" s="8" t="s">
        <v>6269</v>
      </c>
      <c r="AH895" s="8" t="s">
        <v>232</v>
      </c>
      <c r="AI895" s="8" t="s">
        <v>66</v>
      </c>
      <c r="AJ895" s="8" t="s">
        <v>86</v>
      </c>
      <c r="AK895" s="13" t="s">
        <v>3002</v>
      </c>
      <c r="AL895" s="13" t="s">
        <v>1964</v>
      </c>
      <c r="AM895" s="8" t="s">
        <v>1944</v>
      </c>
      <c r="AN895" s="8" t="s">
        <v>6330</v>
      </c>
      <c r="AO895" s="13" t="s">
        <v>6331</v>
      </c>
      <c r="AP895" s="9" t="s">
        <v>6329</v>
      </c>
      <c r="AQ895" s="11">
        <v>18090.0</v>
      </c>
    </row>
    <row r="896">
      <c r="A896" s="8" t="str">
        <f t="shared" si="1"/>
        <v>Tony Greer</v>
      </c>
      <c r="B896" s="8" t="s">
        <v>6313</v>
      </c>
      <c r="C896" s="8" t="s">
        <v>119</v>
      </c>
      <c r="D896" s="9" t="s">
        <v>6254</v>
      </c>
      <c r="E896" s="8" t="s">
        <v>6314</v>
      </c>
      <c r="F896" s="8" t="s">
        <v>46</v>
      </c>
      <c r="G896" s="8" t="s">
        <v>47</v>
      </c>
      <c r="H896" s="8" t="s">
        <v>6315</v>
      </c>
      <c r="I896" s="8" t="s">
        <v>49</v>
      </c>
      <c r="J896" s="10">
        <v>3.43</v>
      </c>
      <c r="K896" s="8" t="s">
        <v>6316</v>
      </c>
      <c r="L896" s="8" t="s">
        <v>2705</v>
      </c>
      <c r="M896" s="8"/>
      <c r="N896" s="8" t="s">
        <v>6346</v>
      </c>
      <c r="O896" s="8" t="s">
        <v>52</v>
      </c>
      <c r="P896" s="8"/>
      <c r="Q896" s="8"/>
      <c r="R896" s="8" t="s">
        <v>1606</v>
      </c>
      <c r="S896" s="8" t="s">
        <v>6347</v>
      </c>
      <c r="T896" s="11" t="str">
        <f t="shared" si="2"/>
        <v>Tony Greer</v>
      </c>
      <c r="U896" s="8" t="s">
        <v>247</v>
      </c>
      <c r="V896" s="8"/>
      <c r="W896" s="8"/>
      <c r="X896" s="8" t="s">
        <v>6321</v>
      </c>
      <c r="Y896" s="12" t="s">
        <v>6348</v>
      </c>
      <c r="Z896" s="12" t="s">
        <v>6323</v>
      </c>
      <c r="AA896" s="8" t="s">
        <v>60</v>
      </c>
      <c r="AB896" s="12" t="s">
        <v>6325</v>
      </c>
      <c r="AC896" s="8" t="s">
        <v>60</v>
      </c>
      <c r="AD896" s="12" t="s">
        <v>6327</v>
      </c>
      <c r="AE896" s="8" t="s">
        <v>6328</v>
      </c>
      <c r="AF896" s="8" t="s">
        <v>6329</v>
      </c>
      <c r="AG896" s="8" t="s">
        <v>6269</v>
      </c>
      <c r="AH896" s="8" t="s">
        <v>232</v>
      </c>
      <c r="AI896" s="8" t="s">
        <v>66</v>
      </c>
      <c r="AJ896" s="8"/>
      <c r="AK896" s="8" t="s">
        <v>3002</v>
      </c>
      <c r="AL896" s="8" t="s">
        <v>1964</v>
      </c>
      <c r="AM896" s="8" t="s">
        <v>1944</v>
      </c>
      <c r="AN896" s="8" t="s">
        <v>6330</v>
      </c>
      <c r="AO896" s="8" t="s">
        <v>6331</v>
      </c>
      <c r="AP896" s="8" t="s">
        <v>6329</v>
      </c>
      <c r="AQ896" s="11">
        <v>18090.0</v>
      </c>
    </row>
    <row r="897">
      <c r="A897" s="8" t="str">
        <f t="shared" si="1"/>
        <v>Erinn Stenman-Fahey</v>
      </c>
      <c r="B897" s="8" t="s">
        <v>6313</v>
      </c>
      <c r="C897" s="8" t="s">
        <v>119</v>
      </c>
      <c r="D897" s="9" t="s">
        <v>6254</v>
      </c>
      <c r="E897" s="8" t="s">
        <v>6314</v>
      </c>
      <c r="F897" s="8" t="s">
        <v>46</v>
      </c>
      <c r="G897" s="8" t="s">
        <v>47</v>
      </c>
      <c r="H897" s="8" t="s">
        <v>6315</v>
      </c>
      <c r="I897" s="8" t="s">
        <v>49</v>
      </c>
      <c r="J897" s="10">
        <v>3.43</v>
      </c>
      <c r="K897" s="8" t="s">
        <v>6316</v>
      </c>
      <c r="L897" s="8" t="s">
        <v>2705</v>
      </c>
      <c r="M897" s="8"/>
      <c r="N897" s="8" t="s">
        <v>6349</v>
      </c>
      <c r="O897" s="8" t="s">
        <v>52</v>
      </c>
      <c r="P897" s="8"/>
      <c r="Q897" s="8"/>
      <c r="R897" s="8" t="s">
        <v>6350</v>
      </c>
      <c r="S897" s="8" t="s">
        <v>6351</v>
      </c>
      <c r="T897" s="11" t="str">
        <f t="shared" si="2"/>
        <v>Erinn Stenman-Fahey</v>
      </c>
      <c r="U897" s="8" t="s">
        <v>106</v>
      </c>
      <c r="V897" s="8" t="s">
        <v>6352</v>
      </c>
      <c r="W897" s="8"/>
      <c r="X897" s="8" t="s">
        <v>6321</v>
      </c>
      <c r="Y897" s="8" t="s">
        <v>60</v>
      </c>
      <c r="Z897" s="12" t="s">
        <v>6323</v>
      </c>
      <c r="AA897" s="8" t="s">
        <v>60</v>
      </c>
      <c r="AB897" s="12" t="s">
        <v>6325</v>
      </c>
      <c r="AC897" s="12" t="s">
        <v>6353</v>
      </c>
      <c r="AD897" s="12" t="s">
        <v>6327</v>
      </c>
      <c r="AE897" s="8" t="s">
        <v>6328</v>
      </c>
      <c r="AF897" s="8" t="s">
        <v>6329</v>
      </c>
      <c r="AG897" s="8" t="s">
        <v>6269</v>
      </c>
      <c r="AH897" s="8" t="s">
        <v>232</v>
      </c>
      <c r="AI897" s="8" t="s">
        <v>66</v>
      </c>
      <c r="AJ897" s="8"/>
      <c r="AK897" s="13" t="s">
        <v>3002</v>
      </c>
      <c r="AL897" s="13" t="s">
        <v>1964</v>
      </c>
      <c r="AM897" s="8" t="s">
        <v>1944</v>
      </c>
      <c r="AN897" s="8" t="s">
        <v>6330</v>
      </c>
      <c r="AO897" s="13" t="s">
        <v>6331</v>
      </c>
      <c r="AP897" s="9" t="s">
        <v>6329</v>
      </c>
      <c r="AQ897" s="11">
        <v>18090.0</v>
      </c>
    </row>
    <row r="898">
      <c r="A898" s="8" t="str">
        <f t="shared" si="1"/>
        <v>Cha'Mia Rothwell</v>
      </c>
      <c r="B898" s="8" t="s">
        <v>6313</v>
      </c>
      <c r="C898" s="8" t="s">
        <v>119</v>
      </c>
      <c r="D898" s="9" t="s">
        <v>6254</v>
      </c>
      <c r="E898" s="8" t="s">
        <v>6314</v>
      </c>
      <c r="F898" s="8" t="s">
        <v>46</v>
      </c>
      <c r="G898" s="8" t="s">
        <v>47</v>
      </c>
      <c r="H898" s="8" t="s">
        <v>6315</v>
      </c>
      <c r="I898" s="8" t="s">
        <v>49</v>
      </c>
      <c r="J898" s="10">
        <v>3.43</v>
      </c>
      <c r="K898" s="8" t="s">
        <v>6316</v>
      </c>
      <c r="L898" s="8" t="s">
        <v>2705</v>
      </c>
      <c r="M898" s="8" t="s">
        <v>86</v>
      </c>
      <c r="N898" s="8" t="s">
        <v>6354</v>
      </c>
      <c r="O898" s="8" t="s">
        <v>52</v>
      </c>
      <c r="P898" s="8"/>
      <c r="Q898" s="8"/>
      <c r="R898" s="8" t="s">
        <v>6355</v>
      </c>
      <c r="S898" s="8" t="s">
        <v>6356</v>
      </c>
      <c r="T898" s="11" t="str">
        <f t="shared" si="2"/>
        <v>Cha'Mia Rothwell</v>
      </c>
      <c r="U898" s="8" t="s">
        <v>80</v>
      </c>
      <c r="V898" s="8" t="s">
        <v>6357</v>
      </c>
      <c r="W898" s="8" t="s">
        <v>86</v>
      </c>
      <c r="X898" s="8" t="s">
        <v>6321</v>
      </c>
      <c r="Y898" s="8" t="s">
        <v>60</v>
      </c>
      <c r="Z898" s="12" t="s">
        <v>6323</v>
      </c>
      <c r="AA898" s="8" t="s">
        <v>60</v>
      </c>
      <c r="AB898" s="12" t="s">
        <v>6325</v>
      </c>
      <c r="AC898" s="8" t="s">
        <v>60</v>
      </c>
      <c r="AD898" s="12" t="s">
        <v>6327</v>
      </c>
      <c r="AE898" s="8" t="s">
        <v>6328</v>
      </c>
      <c r="AF898" s="8" t="s">
        <v>6329</v>
      </c>
      <c r="AG898" s="8" t="s">
        <v>6269</v>
      </c>
      <c r="AH898" s="8" t="s">
        <v>232</v>
      </c>
      <c r="AI898" s="8" t="s">
        <v>66</v>
      </c>
      <c r="AJ898" s="8" t="s">
        <v>86</v>
      </c>
      <c r="AK898" s="8" t="s">
        <v>3002</v>
      </c>
      <c r="AL898" s="8" t="s">
        <v>1964</v>
      </c>
      <c r="AM898" s="8" t="s">
        <v>1944</v>
      </c>
      <c r="AN898" s="8" t="s">
        <v>422</v>
      </c>
      <c r="AO898" s="8" t="s">
        <v>6331</v>
      </c>
      <c r="AP898" s="8" t="s">
        <v>6329</v>
      </c>
      <c r="AQ898" s="11">
        <v>18090.0</v>
      </c>
    </row>
    <row r="899">
      <c r="A899" s="8" t="str">
        <f t="shared" si="1"/>
        <v>Jay Turner</v>
      </c>
      <c r="B899" s="8" t="s">
        <v>6313</v>
      </c>
      <c r="C899" s="8" t="s">
        <v>119</v>
      </c>
      <c r="D899" s="9" t="s">
        <v>6254</v>
      </c>
      <c r="E899" s="8" t="s">
        <v>6314</v>
      </c>
      <c r="F899" s="8" t="s">
        <v>46</v>
      </c>
      <c r="G899" s="8" t="s">
        <v>47</v>
      </c>
      <c r="H899" s="8" t="s">
        <v>6315</v>
      </c>
      <c r="I899" s="8" t="s">
        <v>49</v>
      </c>
      <c r="J899" s="10">
        <v>3.43</v>
      </c>
      <c r="K899" s="27" t="s">
        <v>6316</v>
      </c>
      <c r="L899" s="8" t="s">
        <v>2705</v>
      </c>
      <c r="M899" s="8" t="s">
        <v>86</v>
      </c>
      <c r="N899" s="8" t="s">
        <v>6358</v>
      </c>
      <c r="O899" s="8" t="s">
        <v>52</v>
      </c>
      <c r="P899" s="8"/>
      <c r="Q899" s="8"/>
      <c r="R899" s="8" t="s">
        <v>698</v>
      </c>
      <c r="S899" s="8" t="s">
        <v>6359</v>
      </c>
      <c r="T899" s="11" t="str">
        <f t="shared" si="2"/>
        <v>Jay Turner</v>
      </c>
      <c r="U899" s="8" t="s">
        <v>80</v>
      </c>
      <c r="V899" s="8" t="s">
        <v>6360</v>
      </c>
      <c r="W899" s="8" t="s">
        <v>86</v>
      </c>
      <c r="X899" s="8" t="s">
        <v>6321</v>
      </c>
      <c r="Y899" s="12" t="s">
        <v>6361</v>
      </c>
      <c r="Z899" s="12" t="s">
        <v>6323</v>
      </c>
      <c r="AA899" s="8" t="s">
        <v>60</v>
      </c>
      <c r="AB899" s="12" t="s">
        <v>6325</v>
      </c>
      <c r="AC899" s="12" t="s">
        <v>6362</v>
      </c>
      <c r="AD899" s="12" t="s">
        <v>6327</v>
      </c>
      <c r="AE899" s="8" t="s">
        <v>6328</v>
      </c>
      <c r="AF899" s="8" t="s">
        <v>6329</v>
      </c>
      <c r="AG899" s="8" t="s">
        <v>6269</v>
      </c>
      <c r="AH899" s="8" t="s">
        <v>232</v>
      </c>
      <c r="AI899" s="8" t="s">
        <v>66</v>
      </c>
      <c r="AJ899" s="8" t="s">
        <v>86</v>
      </c>
      <c r="AK899" s="8" t="s">
        <v>3002</v>
      </c>
      <c r="AL899" s="8" t="s">
        <v>1964</v>
      </c>
      <c r="AM899" s="8" t="s">
        <v>1944</v>
      </c>
      <c r="AN899" s="8" t="s">
        <v>6330</v>
      </c>
      <c r="AO899" s="8" t="s">
        <v>6331</v>
      </c>
      <c r="AP899" s="8" t="s">
        <v>6329</v>
      </c>
      <c r="AQ899" s="11">
        <v>18090.0</v>
      </c>
    </row>
    <row r="900">
      <c r="A900" s="8" t="str">
        <f t="shared" si="1"/>
        <v>Trent Zelden</v>
      </c>
      <c r="B900" s="8" t="s">
        <v>6313</v>
      </c>
      <c r="C900" s="8" t="s">
        <v>119</v>
      </c>
      <c r="D900" s="9" t="s">
        <v>6254</v>
      </c>
      <c r="E900" s="8" t="s">
        <v>6314</v>
      </c>
      <c r="F900" s="8" t="s">
        <v>46</v>
      </c>
      <c r="G900" s="8" t="s">
        <v>47</v>
      </c>
      <c r="H900" s="8" t="s">
        <v>6315</v>
      </c>
      <c r="I900" s="8" t="s">
        <v>49</v>
      </c>
      <c r="J900" s="10">
        <v>3.43</v>
      </c>
      <c r="K900" s="8" t="s">
        <v>6316</v>
      </c>
      <c r="L900" s="8" t="s">
        <v>2705</v>
      </c>
      <c r="M900" s="8" t="s">
        <v>86</v>
      </c>
      <c r="N900" s="8" t="s">
        <v>6363</v>
      </c>
      <c r="O900" s="8" t="s">
        <v>52</v>
      </c>
      <c r="P900" s="8"/>
      <c r="Q900" s="8"/>
      <c r="R900" s="8" t="s">
        <v>6364</v>
      </c>
      <c r="S900" s="8" t="s">
        <v>6365</v>
      </c>
      <c r="T900" s="11" t="str">
        <f t="shared" si="2"/>
        <v>Trent Zelden</v>
      </c>
      <c r="U900" s="8" t="s">
        <v>80</v>
      </c>
      <c r="V900" s="8" t="s">
        <v>6366</v>
      </c>
      <c r="W900" s="8"/>
      <c r="X900" s="8" t="s">
        <v>6321</v>
      </c>
      <c r="Y900" s="8" t="s">
        <v>60</v>
      </c>
      <c r="Z900" s="12" t="s">
        <v>6323</v>
      </c>
      <c r="AA900" s="12" t="s">
        <v>6367</v>
      </c>
      <c r="AB900" s="12" t="s">
        <v>6325</v>
      </c>
      <c r="AC900" s="8" t="s">
        <v>60</v>
      </c>
      <c r="AD900" s="12" t="s">
        <v>6327</v>
      </c>
      <c r="AE900" s="8" t="s">
        <v>6328</v>
      </c>
      <c r="AF900" s="8" t="s">
        <v>6329</v>
      </c>
      <c r="AG900" s="8" t="s">
        <v>6269</v>
      </c>
      <c r="AH900" s="8" t="s">
        <v>232</v>
      </c>
      <c r="AI900" s="8" t="s">
        <v>66</v>
      </c>
      <c r="AJ900" s="8" t="s">
        <v>86</v>
      </c>
      <c r="AK900" s="13" t="s">
        <v>3002</v>
      </c>
      <c r="AL900" s="13" t="s">
        <v>1964</v>
      </c>
      <c r="AM900" s="8" t="s">
        <v>1944</v>
      </c>
      <c r="AN900" s="8" t="s">
        <v>6330</v>
      </c>
      <c r="AO900" s="13" t="s">
        <v>6331</v>
      </c>
      <c r="AP900" s="9" t="s">
        <v>6329</v>
      </c>
      <c r="AQ900" s="11">
        <v>18090.0</v>
      </c>
    </row>
    <row r="901">
      <c r="A901" s="8" t="str">
        <f t="shared" si="1"/>
        <v>Michael Snapp</v>
      </c>
      <c r="B901" s="8" t="s">
        <v>6368</v>
      </c>
      <c r="C901" s="8" t="s">
        <v>43</v>
      </c>
      <c r="D901" s="9" t="s">
        <v>6254</v>
      </c>
      <c r="E901" s="13" t="s">
        <v>6369</v>
      </c>
      <c r="F901" s="8" t="s">
        <v>46</v>
      </c>
      <c r="G901" s="8" t="s">
        <v>47</v>
      </c>
      <c r="H901" s="8" t="s">
        <v>6370</v>
      </c>
      <c r="I901" s="8" t="s">
        <v>49</v>
      </c>
      <c r="J901" s="10">
        <v>2.86</v>
      </c>
      <c r="K901" s="8" t="s">
        <v>6371</v>
      </c>
      <c r="L901" s="8"/>
      <c r="M901" s="8"/>
      <c r="N901" s="8" t="s">
        <v>6372</v>
      </c>
      <c r="O901" s="8" t="s">
        <v>52</v>
      </c>
      <c r="P901" s="8"/>
      <c r="Q901" s="8"/>
      <c r="R901" s="8" t="s">
        <v>731</v>
      </c>
      <c r="S901" s="8" t="s">
        <v>6373</v>
      </c>
      <c r="T901" s="11" t="str">
        <f t="shared" si="2"/>
        <v>Michael Snapp</v>
      </c>
      <c r="U901" s="8" t="s">
        <v>55</v>
      </c>
      <c r="V901" s="8" t="s">
        <v>6374</v>
      </c>
      <c r="W901" s="8"/>
      <c r="X901" s="8" t="s">
        <v>6375</v>
      </c>
      <c r="Y901" s="8" t="s">
        <v>60</v>
      </c>
      <c r="Z901" s="12" t="s">
        <v>6376</v>
      </c>
      <c r="AA901" s="8" t="s">
        <v>60</v>
      </c>
      <c r="AB901" s="8" t="s">
        <v>60</v>
      </c>
      <c r="AC901" s="8" t="s">
        <v>60</v>
      </c>
      <c r="AD901" s="12" t="s">
        <v>6377</v>
      </c>
      <c r="AE901" s="8" t="s">
        <v>6378</v>
      </c>
      <c r="AF901" s="13" t="s">
        <v>6379</v>
      </c>
      <c r="AG901" s="13" t="s">
        <v>6269</v>
      </c>
      <c r="AH901" s="8" t="s">
        <v>4581</v>
      </c>
      <c r="AI901" s="8" t="s">
        <v>66</v>
      </c>
      <c r="AJ901" s="8" t="s">
        <v>67</v>
      </c>
      <c r="AK901" s="8"/>
      <c r="AL901" s="8"/>
      <c r="AM901" s="8" t="s">
        <v>6380</v>
      </c>
      <c r="AN901" s="8" t="s">
        <v>6381</v>
      </c>
      <c r="AO901" s="13" t="s">
        <v>6382</v>
      </c>
      <c r="AP901" s="9" t="s">
        <v>6379</v>
      </c>
      <c r="AQ901" s="11">
        <v>2011.0</v>
      </c>
    </row>
    <row r="902">
      <c r="A902" s="8" t="str">
        <f t="shared" si="1"/>
        <v>Jaquarius Wilson</v>
      </c>
      <c r="B902" s="8" t="s">
        <v>6368</v>
      </c>
      <c r="C902" s="8" t="s">
        <v>43</v>
      </c>
      <c r="D902" s="9" t="s">
        <v>6254</v>
      </c>
      <c r="E902" s="13" t="s">
        <v>6369</v>
      </c>
      <c r="F902" s="8" t="s">
        <v>46</v>
      </c>
      <c r="G902" s="8" t="s">
        <v>47</v>
      </c>
      <c r="H902" s="8" t="s">
        <v>6370</v>
      </c>
      <c r="I902" s="8" t="s">
        <v>49</v>
      </c>
      <c r="J902" s="10">
        <v>2.86</v>
      </c>
      <c r="K902" s="8" t="s">
        <v>6371</v>
      </c>
      <c r="L902" s="8"/>
      <c r="M902" s="8"/>
      <c r="N902" s="8" t="s">
        <v>6383</v>
      </c>
      <c r="O902" s="8" t="s">
        <v>52</v>
      </c>
      <c r="P902" s="8"/>
      <c r="Q902" s="8"/>
      <c r="R902" s="8" t="s">
        <v>6384</v>
      </c>
      <c r="S902" s="8" t="s">
        <v>3011</v>
      </c>
      <c r="T902" s="11" t="str">
        <f t="shared" si="2"/>
        <v>Jaquarius Wilson</v>
      </c>
      <c r="U902" s="8" t="s">
        <v>106</v>
      </c>
      <c r="V902" s="8" t="s">
        <v>6385</v>
      </c>
      <c r="W902" s="8"/>
      <c r="X902" s="8" t="s">
        <v>6375</v>
      </c>
      <c r="Y902" s="8" t="s">
        <v>60</v>
      </c>
      <c r="Z902" s="12" t="s">
        <v>6376</v>
      </c>
      <c r="AA902" s="12" t="s">
        <v>6386</v>
      </c>
      <c r="AB902" s="8" t="s">
        <v>60</v>
      </c>
      <c r="AC902" s="8" t="s">
        <v>60</v>
      </c>
      <c r="AD902" s="12" t="s">
        <v>6387</v>
      </c>
      <c r="AE902" s="8" t="s">
        <v>6378</v>
      </c>
      <c r="AF902" s="13" t="s">
        <v>6379</v>
      </c>
      <c r="AG902" s="13" t="s">
        <v>6269</v>
      </c>
      <c r="AH902" s="8" t="s">
        <v>4581</v>
      </c>
      <c r="AI902" s="8" t="s">
        <v>66</v>
      </c>
      <c r="AJ902" s="8" t="s">
        <v>67</v>
      </c>
      <c r="AK902" s="8"/>
      <c r="AL902" s="8"/>
      <c r="AM902" s="8" t="s">
        <v>6380</v>
      </c>
      <c r="AN902" s="8" t="s">
        <v>6381</v>
      </c>
      <c r="AO902" s="13" t="s">
        <v>6382</v>
      </c>
      <c r="AP902" s="14" t="s">
        <v>6379</v>
      </c>
      <c r="AQ902" s="11">
        <v>2011.0</v>
      </c>
    </row>
    <row r="903">
      <c r="A903" s="8" t="str">
        <f t="shared" si="1"/>
        <v>Bree Bennett</v>
      </c>
      <c r="B903" s="8" t="s">
        <v>6388</v>
      </c>
      <c r="C903" s="8" t="s">
        <v>119</v>
      </c>
      <c r="D903" s="9" t="s">
        <v>6254</v>
      </c>
      <c r="E903" s="8" t="s">
        <v>6389</v>
      </c>
      <c r="F903" s="8" t="s">
        <v>46</v>
      </c>
      <c r="G903" s="8" t="s">
        <v>47</v>
      </c>
      <c r="H903" s="8" t="s">
        <v>6390</v>
      </c>
      <c r="I903" s="8" t="s">
        <v>49</v>
      </c>
      <c r="J903" s="10">
        <v>3.6</v>
      </c>
      <c r="K903" s="8" t="s">
        <v>6391</v>
      </c>
      <c r="L903" s="8" t="s">
        <v>3687</v>
      </c>
      <c r="M903" s="8" t="s">
        <v>86</v>
      </c>
      <c r="N903" s="8" t="s">
        <v>6392</v>
      </c>
      <c r="O903" s="8" t="s">
        <v>52</v>
      </c>
      <c r="P903" s="8"/>
      <c r="Q903" s="8"/>
      <c r="R903" s="8" t="s">
        <v>6393</v>
      </c>
      <c r="S903" s="8" t="s">
        <v>6394</v>
      </c>
      <c r="T903" s="11" t="str">
        <f t="shared" si="2"/>
        <v>Bree Bennett</v>
      </c>
      <c r="U903" s="8" t="s">
        <v>6395</v>
      </c>
      <c r="V903" s="8" t="s">
        <v>6396</v>
      </c>
      <c r="W903" s="8" t="s">
        <v>6397</v>
      </c>
      <c r="X903" s="8" t="s">
        <v>6398</v>
      </c>
      <c r="Y903" s="8" t="s">
        <v>60</v>
      </c>
      <c r="Z903" s="12" t="s">
        <v>6399</v>
      </c>
      <c r="AA903" s="8" t="s">
        <v>60</v>
      </c>
      <c r="AB903" s="12" t="s">
        <v>6400</v>
      </c>
      <c r="AC903" s="8" t="s">
        <v>60</v>
      </c>
      <c r="AD903" s="12" t="s">
        <v>6401</v>
      </c>
      <c r="AE903" s="8"/>
      <c r="AF903" s="8" t="s">
        <v>6254</v>
      </c>
      <c r="AG903" s="8" t="s">
        <v>6269</v>
      </c>
      <c r="AH903" s="8" t="s">
        <v>194</v>
      </c>
      <c r="AI903" s="8" t="s">
        <v>66</v>
      </c>
      <c r="AJ903" s="8" t="s">
        <v>86</v>
      </c>
      <c r="AK903" s="13" t="s">
        <v>1157</v>
      </c>
      <c r="AL903" s="13" t="s">
        <v>1377</v>
      </c>
      <c r="AM903" s="8" t="s">
        <v>1944</v>
      </c>
      <c r="AN903" s="8" t="s">
        <v>6402</v>
      </c>
      <c r="AO903" s="13" t="s">
        <v>6403</v>
      </c>
      <c r="AP903" s="9" t="s">
        <v>6254</v>
      </c>
      <c r="AQ903" s="11">
        <v>19213.0</v>
      </c>
    </row>
    <row r="904">
      <c r="A904" s="8" t="str">
        <f t="shared" si="1"/>
        <v>Connie Price-Smith</v>
      </c>
      <c r="B904" s="8" t="s">
        <v>6388</v>
      </c>
      <c r="C904" s="8" t="s">
        <v>119</v>
      </c>
      <c r="D904" s="9" t="s">
        <v>6254</v>
      </c>
      <c r="E904" s="8" t="s">
        <v>6389</v>
      </c>
      <c r="F904" s="8" t="s">
        <v>46</v>
      </c>
      <c r="G904" s="8" t="s">
        <v>47</v>
      </c>
      <c r="H904" s="8" t="s">
        <v>6390</v>
      </c>
      <c r="I904" s="8" t="s">
        <v>49</v>
      </c>
      <c r="J904" s="10">
        <v>3.6</v>
      </c>
      <c r="K904" s="8" t="s">
        <v>6391</v>
      </c>
      <c r="L904" s="8" t="s">
        <v>3687</v>
      </c>
      <c r="M904" s="8" t="s">
        <v>86</v>
      </c>
      <c r="N904" s="8" t="s">
        <v>6404</v>
      </c>
      <c r="O904" s="8" t="s">
        <v>52</v>
      </c>
      <c r="P904" s="8"/>
      <c r="Q904" s="8"/>
      <c r="R904" s="8" t="s">
        <v>6405</v>
      </c>
      <c r="S904" s="8" t="s">
        <v>6406</v>
      </c>
      <c r="T904" s="11" t="str">
        <f t="shared" si="2"/>
        <v>Connie Price-Smith</v>
      </c>
      <c r="U904" s="8" t="s">
        <v>55</v>
      </c>
      <c r="V904" s="8" t="s">
        <v>6407</v>
      </c>
      <c r="W904" s="8" t="s">
        <v>6397</v>
      </c>
      <c r="X904" s="8" t="s">
        <v>6398</v>
      </c>
      <c r="Y904" s="12" t="s">
        <v>6408</v>
      </c>
      <c r="Z904" s="12" t="s">
        <v>6399</v>
      </c>
      <c r="AA904" s="8" t="s">
        <v>60</v>
      </c>
      <c r="AB904" s="12" t="s">
        <v>6409</v>
      </c>
      <c r="AC904" s="8" t="s">
        <v>60</v>
      </c>
      <c r="AD904" s="12" t="s">
        <v>6401</v>
      </c>
      <c r="AE904" s="8"/>
      <c r="AF904" s="8" t="s">
        <v>6254</v>
      </c>
      <c r="AG904" s="8" t="s">
        <v>6269</v>
      </c>
      <c r="AH904" s="8" t="s">
        <v>194</v>
      </c>
      <c r="AI904" s="8" t="s">
        <v>66</v>
      </c>
      <c r="AJ904" s="8" t="s">
        <v>86</v>
      </c>
      <c r="AK904" s="13" t="s">
        <v>1157</v>
      </c>
      <c r="AL904" s="13" t="s">
        <v>1377</v>
      </c>
      <c r="AM904" s="8" t="s">
        <v>1944</v>
      </c>
      <c r="AN904" s="8" t="s">
        <v>6402</v>
      </c>
      <c r="AO904" s="13" t="s">
        <v>6403</v>
      </c>
      <c r="AP904" s="9" t="s">
        <v>6254</v>
      </c>
      <c r="AQ904" s="11">
        <v>19213.0</v>
      </c>
    </row>
    <row r="905">
      <c r="A905" s="8" t="str">
        <f t="shared" si="1"/>
        <v>Andre Scott</v>
      </c>
      <c r="B905" s="8" t="s">
        <v>6388</v>
      </c>
      <c r="C905" s="8" t="s">
        <v>119</v>
      </c>
      <c r="D905" s="9" t="s">
        <v>6254</v>
      </c>
      <c r="E905" s="8" t="s">
        <v>6389</v>
      </c>
      <c r="F905" s="8" t="s">
        <v>46</v>
      </c>
      <c r="G905" s="8" t="s">
        <v>47</v>
      </c>
      <c r="H905" s="8" t="s">
        <v>6390</v>
      </c>
      <c r="I905" s="8" t="s">
        <v>49</v>
      </c>
      <c r="J905" s="10">
        <v>3.6</v>
      </c>
      <c r="K905" s="8" t="s">
        <v>6391</v>
      </c>
      <c r="L905" s="8" t="s">
        <v>3687</v>
      </c>
      <c r="M905" s="8" t="s">
        <v>86</v>
      </c>
      <c r="N905" s="8" t="s">
        <v>6410</v>
      </c>
      <c r="O905" s="8" t="s">
        <v>52</v>
      </c>
      <c r="P905" s="8"/>
      <c r="Q905" s="8"/>
      <c r="R905" s="8" t="s">
        <v>6411</v>
      </c>
      <c r="S905" s="8" t="s">
        <v>147</v>
      </c>
      <c r="T905" s="11" t="str">
        <f t="shared" si="2"/>
        <v>Andre Scott</v>
      </c>
      <c r="U905" s="8" t="s">
        <v>1270</v>
      </c>
      <c r="V905" s="8" t="s">
        <v>6412</v>
      </c>
      <c r="W905" s="8" t="s">
        <v>6397</v>
      </c>
      <c r="X905" s="8" t="s">
        <v>6398</v>
      </c>
      <c r="Y905" s="8" t="s">
        <v>60</v>
      </c>
      <c r="Z905" s="12" t="s">
        <v>6399</v>
      </c>
      <c r="AA905" s="8" t="s">
        <v>60</v>
      </c>
      <c r="AB905" s="12" t="s">
        <v>6413</v>
      </c>
      <c r="AC905" s="8" t="s">
        <v>60</v>
      </c>
      <c r="AD905" s="12" t="s">
        <v>6401</v>
      </c>
      <c r="AE905" s="8"/>
      <c r="AF905" s="8" t="s">
        <v>6254</v>
      </c>
      <c r="AG905" s="8" t="s">
        <v>6269</v>
      </c>
      <c r="AH905" s="8" t="s">
        <v>194</v>
      </c>
      <c r="AI905" s="8" t="s">
        <v>66</v>
      </c>
      <c r="AJ905" s="8" t="s">
        <v>86</v>
      </c>
      <c r="AK905" s="13" t="s">
        <v>1157</v>
      </c>
      <c r="AL905" s="13" t="s">
        <v>1377</v>
      </c>
      <c r="AM905" s="8" t="s">
        <v>1944</v>
      </c>
      <c r="AN905" s="8" t="s">
        <v>6402</v>
      </c>
      <c r="AO905" s="13" t="s">
        <v>6403</v>
      </c>
      <c r="AP905" s="9" t="s">
        <v>6254</v>
      </c>
      <c r="AQ905" s="11">
        <v>19213.0</v>
      </c>
    </row>
    <row r="906">
      <c r="A906" s="8" t="str">
        <f t="shared" si="1"/>
        <v>Dempsey McGuigan</v>
      </c>
      <c r="B906" s="8" t="s">
        <v>6388</v>
      </c>
      <c r="C906" s="8" t="s">
        <v>119</v>
      </c>
      <c r="D906" s="9" t="s">
        <v>6254</v>
      </c>
      <c r="E906" s="8" t="s">
        <v>6389</v>
      </c>
      <c r="F906" s="8" t="s">
        <v>46</v>
      </c>
      <c r="G906" s="8" t="s">
        <v>47</v>
      </c>
      <c r="H906" s="8" t="s">
        <v>6390</v>
      </c>
      <c r="I906" s="8" t="s">
        <v>49</v>
      </c>
      <c r="J906" s="10">
        <v>3.6</v>
      </c>
      <c r="K906" s="8" t="s">
        <v>6391</v>
      </c>
      <c r="L906" s="8" t="s">
        <v>3687</v>
      </c>
      <c r="M906" s="8"/>
      <c r="N906" s="8" t="s">
        <v>6414</v>
      </c>
      <c r="O906" s="8" t="s">
        <v>52</v>
      </c>
      <c r="P906" s="8"/>
      <c r="Q906" s="8"/>
      <c r="R906" s="8" t="s">
        <v>6415</v>
      </c>
      <c r="S906" s="8" t="s">
        <v>6416</v>
      </c>
      <c r="T906" s="11" t="str">
        <f t="shared" si="2"/>
        <v>Dempsey McGuigan</v>
      </c>
      <c r="U906" s="8" t="s">
        <v>160</v>
      </c>
      <c r="V906" s="8" t="s">
        <v>6417</v>
      </c>
      <c r="W906" s="8" t="s">
        <v>6397</v>
      </c>
      <c r="X906" s="8" t="s">
        <v>6398</v>
      </c>
      <c r="Y906" s="12" t="s">
        <v>6418</v>
      </c>
      <c r="Z906" s="12" t="s">
        <v>6399</v>
      </c>
      <c r="AA906" s="8" t="s">
        <v>60</v>
      </c>
      <c r="AB906" s="12" t="s">
        <v>6400</v>
      </c>
      <c r="AC906" s="8" t="s">
        <v>60</v>
      </c>
      <c r="AD906" s="12" t="s">
        <v>6401</v>
      </c>
      <c r="AE906" s="8"/>
      <c r="AF906" s="8" t="s">
        <v>6254</v>
      </c>
      <c r="AG906" s="8" t="s">
        <v>6269</v>
      </c>
      <c r="AH906" s="8" t="s">
        <v>194</v>
      </c>
      <c r="AI906" s="8" t="s">
        <v>66</v>
      </c>
      <c r="AJ906" s="8"/>
      <c r="AK906" s="13" t="s">
        <v>1157</v>
      </c>
      <c r="AL906" s="13" t="s">
        <v>1377</v>
      </c>
      <c r="AM906" s="8" t="s">
        <v>1944</v>
      </c>
      <c r="AN906" s="8" t="s">
        <v>6402</v>
      </c>
      <c r="AO906" s="13" t="s">
        <v>6403</v>
      </c>
      <c r="AP906" s="9" t="s">
        <v>6254</v>
      </c>
      <c r="AQ906" s="11">
        <v>19213.0</v>
      </c>
    </row>
    <row r="907">
      <c r="A907" s="8" t="str">
        <f t="shared" si="1"/>
        <v>John Smith</v>
      </c>
      <c r="B907" s="8" t="s">
        <v>6388</v>
      </c>
      <c r="C907" s="8" t="s">
        <v>119</v>
      </c>
      <c r="D907" s="9" t="s">
        <v>6254</v>
      </c>
      <c r="E907" s="8" t="s">
        <v>6389</v>
      </c>
      <c r="F907" s="8" t="s">
        <v>46</v>
      </c>
      <c r="G907" s="8" t="s">
        <v>47</v>
      </c>
      <c r="H907" s="8" t="s">
        <v>6390</v>
      </c>
      <c r="I907" s="8" t="s">
        <v>49</v>
      </c>
      <c r="J907" s="10">
        <v>3.6</v>
      </c>
      <c r="K907" s="8" t="s">
        <v>6391</v>
      </c>
      <c r="L907" s="8" t="s">
        <v>3687</v>
      </c>
      <c r="M907" s="8" t="s">
        <v>86</v>
      </c>
      <c r="N907" s="8" t="s">
        <v>6419</v>
      </c>
      <c r="O907" s="8" t="s">
        <v>52</v>
      </c>
      <c r="P907" s="8"/>
      <c r="Q907" s="8"/>
      <c r="R907" s="8" t="s">
        <v>1997</v>
      </c>
      <c r="S907" s="8" t="s">
        <v>941</v>
      </c>
      <c r="T907" s="11" t="str">
        <f t="shared" si="2"/>
        <v>John Smith</v>
      </c>
      <c r="U907" s="8" t="s">
        <v>160</v>
      </c>
      <c r="V907" s="8" t="s">
        <v>6420</v>
      </c>
      <c r="W907" s="8" t="s">
        <v>6397</v>
      </c>
      <c r="X907" s="8" t="s">
        <v>6398</v>
      </c>
      <c r="Y907" s="12" t="s">
        <v>6421</v>
      </c>
      <c r="Z907" s="12" t="s">
        <v>6399</v>
      </c>
      <c r="AA907" s="8" t="s">
        <v>60</v>
      </c>
      <c r="AB907" s="12" t="s">
        <v>6409</v>
      </c>
      <c r="AC907" s="8" t="s">
        <v>60</v>
      </c>
      <c r="AD907" s="12" t="s">
        <v>6401</v>
      </c>
      <c r="AE907" s="8"/>
      <c r="AF907" s="8" t="s">
        <v>6254</v>
      </c>
      <c r="AG907" s="8" t="s">
        <v>6269</v>
      </c>
      <c r="AH907" s="8" t="s">
        <v>194</v>
      </c>
      <c r="AI907" s="8" t="s">
        <v>66</v>
      </c>
      <c r="AJ907" s="8" t="s">
        <v>86</v>
      </c>
      <c r="AK907" s="13" t="s">
        <v>1157</v>
      </c>
      <c r="AL907" s="13" t="s">
        <v>1377</v>
      </c>
      <c r="AM907" s="8" t="s">
        <v>1944</v>
      </c>
      <c r="AN907" s="8" t="s">
        <v>6402</v>
      </c>
      <c r="AO907" s="13" t="s">
        <v>6403</v>
      </c>
      <c r="AP907" s="9" t="s">
        <v>6254</v>
      </c>
      <c r="AQ907" s="11">
        <v>19213.0</v>
      </c>
    </row>
    <row r="908">
      <c r="A908" s="8" t="str">
        <f t="shared" si="1"/>
        <v>Morrie Turner</v>
      </c>
      <c r="B908" s="8" t="s">
        <v>6388</v>
      </c>
      <c r="C908" s="8" t="s">
        <v>119</v>
      </c>
      <c r="D908" s="9" t="s">
        <v>6254</v>
      </c>
      <c r="E908" s="8" t="s">
        <v>6389</v>
      </c>
      <c r="F908" s="8" t="s">
        <v>46</v>
      </c>
      <c r="G908" s="8" t="s">
        <v>47</v>
      </c>
      <c r="H908" s="8" t="s">
        <v>6390</v>
      </c>
      <c r="I908" s="8" t="s">
        <v>49</v>
      </c>
      <c r="J908" s="10">
        <v>3.6</v>
      </c>
      <c r="K908" s="8" t="s">
        <v>6391</v>
      </c>
      <c r="L908" s="8" t="s">
        <v>3687</v>
      </c>
      <c r="M908" s="8" t="s">
        <v>86</v>
      </c>
      <c r="N908" s="8" t="s">
        <v>6422</v>
      </c>
      <c r="O908" s="8" t="s">
        <v>52</v>
      </c>
      <c r="P908" s="8"/>
      <c r="Q908" s="8"/>
      <c r="R908" s="8" t="s">
        <v>6423</v>
      </c>
      <c r="S908" s="8" t="s">
        <v>6359</v>
      </c>
      <c r="T908" s="11" t="str">
        <f t="shared" si="2"/>
        <v>Morrie Turner</v>
      </c>
      <c r="U908" s="8" t="s">
        <v>167</v>
      </c>
      <c r="V908" s="8" t="s">
        <v>6424</v>
      </c>
      <c r="W908" s="8" t="s">
        <v>6397</v>
      </c>
      <c r="X908" s="8" t="s">
        <v>6398</v>
      </c>
      <c r="Y908" s="12" t="s">
        <v>6425</v>
      </c>
      <c r="Z908" s="12" t="s">
        <v>6399</v>
      </c>
      <c r="AA908" s="12" t="s">
        <v>6426</v>
      </c>
      <c r="AB908" s="12" t="s">
        <v>6400</v>
      </c>
      <c r="AC908" s="12" t="s">
        <v>6427</v>
      </c>
      <c r="AD908" s="12" t="s">
        <v>6401</v>
      </c>
      <c r="AE908" s="8"/>
      <c r="AF908" s="8" t="s">
        <v>6254</v>
      </c>
      <c r="AG908" s="8" t="s">
        <v>6269</v>
      </c>
      <c r="AH908" s="8" t="s">
        <v>194</v>
      </c>
      <c r="AI908" s="8" t="s">
        <v>66</v>
      </c>
      <c r="AJ908" s="8" t="s">
        <v>86</v>
      </c>
      <c r="AK908" s="13" t="s">
        <v>1157</v>
      </c>
      <c r="AL908" s="13" t="s">
        <v>1377</v>
      </c>
      <c r="AM908" s="8" t="s">
        <v>1944</v>
      </c>
      <c r="AN908" s="8" t="s">
        <v>6402</v>
      </c>
      <c r="AO908" s="13" t="s">
        <v>6403</v>
      </c>
      <c r="AP908" s="9" t="s">
        <v>6254</v>
      </c>
      <c r="AQ908" s="11">
        <v>19213.0</v>
      </c>
    </row>
    <row r="909">
      <c r="A909" s="8" t="str">
        <f t="shared" si="1"/>
        <v>Brian Porter</v>
      </c>
      <c r="B909" s="8" t="s">
        <v>6388</v>
      </c>
      <c r="C909" s="8" t="s">
        <v>119</v>
      </c>
      <c r="D909" s="9" t="s">
        <v>6254</v>
      </c>
      <c r="E909" s="8" t="s">
        <v>6389</v>
      </c>
      <c r="F909" s="8" t="s">
        <v>46</v>
      </c>
      <c r="G909" s="8" t="s">
        <v>47</v>
      </c>
      <c r="H909" s="8" t="s">
        <v>6390</v>
      </c>
      <c r="I909" s="8" t="s">
        <v>49</v>
      </c>
      <c r="J909" s="10">
        <v>3.6</v>
      </c>
      <c r="K909" s="8" t="s">
        <v>6391</v>
      </c>
      <c r="L909" s="8" t="s">
        <v>3687</v>
      </c>
      <c r="M909" s="8" t="s">
        <v>86</v>
      </c>
      <c r="N909" s="8" t="s">
        <v>6428</v>
      </c>
      <c r="O909" s="8" t="s">
        <v>52</v>
      </c>
      <c r="P909" s="8"/>
      <c r="Q909" s="8"/>
      <c r="R909" s="8" t="s">
        <v>331</v>
      </c>
      <c r="S909" s="8" t="s">
        <v>6429</v>
      </c>
      <c r="T909" s="11" t="str">
        <f t="shared" si="2"/>
        <v>Brian Porter</v>
      </c>
      <c r="U909" s="8" t="s">
        <v>6430</v>
      </c>
      <c r="V909" s="8" t="s">
        <v>6431</v>
      </c>
      <c r="W909" s="8" t="s">
        <v>6397</v>
      </c>
      <c r="X909" s="8" t="s">
        <v>6398</v>
      </c>
      <c r="Y909" s="12" t="s">
        <v>6432</v>
      </c>
      <c r="Z909" s="12" t="s">
        <v>6399</v>
      </c>
      <c r="AA909" s="12" t="s">
        <v>6433</v>
      </c>
      <c r="AB909" s="12" t="s">
        <v>6409</v>
      </c>
      <c r="AC909" s="8" t="s">
        <v>60</v>
      </c>
      <c r="AD909" s="12" t="s">
        <v>6401</v>
      </c>
      <c r="AE909" s="8"/>
      <c r="AF909" s="8" t="s">
        <v>6254</v>
      </c>
      <c r="AG909" s="8" t="s">
        <v>6269</v>
      </c>
      <c r="AH909" s="8" t="s">
        <v>194</v>
      </c>
      <c r="AI909" s="8" t="s">
        <v>66</v>
      </c>
      <c r="AJ909" s="8" t="s">
        <v>86</v>
      </c>
      <c r="AK909" s="13" t="s">
        <v>1157</v>
      </c>
      <c r="AL909" s="13" t="s">
        <v>1377</v>
      </c>
      <c r="AM909" s="8" t="s">
        <v>1944</v>
      </c>
      <c r="AN909" s="8" t="s">
        <v>6402</v>
      </c>
      <c r="AO909" s="13" t="s">
        <v>6403</v>
      </c>
      <c r="AP909" s="9" t="s">
        <v>6254</v>
      </c>
      <c r="AQ909" s="11">
        <v>19213.0</v>
      </c>
    </row>
    <row r="910">
      <c r="A910" s="8" t="str">
        <f t="shared" si="1"/>
        <v>Adam Smith</v>
      </c>
      <c r="B910" s="8" t="s">
        <v>6388</v>
      </c>
      <c r="C910" s="8" t="s">
        <v>119</v>
      </c>
      <c r="D910" s="9" t="s">
        <v>6254</v>
      </c>
      <c r="E910" s="8" t="s">
        <v>6389</v>
      </c>
      <c r="F910" s="8" t="s">
        <v>46</v>
      </c>
      <c r="G910" s="8" t="s">
        <v>47</v>
      </c>
      <c r="H910" s="8" t="s">
        <v>6390</v>
      </c>
      <c r="I910" s="8" t="s">
        <v>49</v>
      </c>
      <c r="J910" s="10">
        <v>3.6</v>
      </c>
      <c r="K910" s="8" t="s">
        <v>6391</v>
      </c>
      <c r="L910" s="8" t="s">
        <v>3687</v>
      </c>
      <c r="M910" s="8"/>
      <c r="N910" s="8" t="s">
        <v>6434</v>
      </c>
      <c r="O910" s="8" t="s">
        <v>52</v>
      </c>
      <c r="P910" s="8"/>
      <c r="Q910" s="8"/>
      <c r="R910" s="8" t="s">
        <v>513</v>
      </c>
      <c r="S910" s="8" t="s">
        <v>941</v>
      </c>
      <c r="T910" s="11" t="str">
        <f t="shared" si="2"/>
        <v>Adam Smith</v>
      </c>
      <c r="U910" s="8" t="s">
        <v>106</v>
      </c>
      <c r="V910" s="8" t="s">
        <v>6435</v>
      </c>
      <c r="W910" s="8" t="s">
        <v>6397</v>
      </c>
      <c r="X910" s="8" t="s">
        <v>6398</v>
      </c>
      <c r="Y910" s="12" t="s">
        <v>2077</v>
      </c>
      <c r="Z910" s="12" t="s">
        <v>6436</v>
      </c>
      <c r="AA910" s="8" t="s">
        <v>60</v>
      </c>
      <c r="AB910" s="12" t="s">
        <v>6437</v>
      </c>
      <c r="AC910" s="8" t="s">
        <v>60</v>
      </c>
      <c r="AD910" s="12" t="s">
        <v>6438</v>
      </c>
      <c r="AE910" s="8"/>
      <c r="AF910" s="8" t="s">
        <v>6254</v>
      </c>
      <c r="AG910" s="8" t="s">
        <v>6269</v>
      </c>
      <c r="AH910" s="8" t="s">
        <v>194</v>
      </c>
      <c r="AI910" s="8" t="s">
        <v>66</v>
      </c>
      <c r="AJ910" s="8"/>
      <c r="AK910" s="13" t="s">
        <v>1157</v>
      </c>
      <c r="AL910" s="13" t="s">
        <v>1377</v>
      </c>
      <c r="AM910" s="8" t="s">
        <v>1944</v>
      </c>
      <c r="AN910" s="8" t="s">
        <v>6402</v>
      </c>
      <c r="AO910" s="13" t="s">
        <v>6403</v>
      </c>
      <c r="AP910" s="9" t="s">
        <v>6254</v>
      </c>
      <c r="AQ910" s="11">
        <v>19213.0</v>
      </c>
    </row>
    <row r="911">
      <c r="A911" s="8" t="str">
        <f t="shared" si="1"/>
        <v>Director of Ops Levi has been removed. </v>
      </c>
      <c r="B911" s="8" t="s">
        <v>6388</v>
      </c>
      <c r="C911" s="8" t="s">
        <v>119</v>
      </c>
      <c r="D911" s="9" t="s">
        <v>6254</v>
      </c>
      <c r="E911" s="8" t="s">
        <v>6389</v>
      </c>
      <c r="F911" s="8" t="s">
        <v>46</v>
      </c>
      <c r="G911" s="8" t="s">
        <v>47</v>
      </c>
      <c r="H911" s="8" t="s">
        <v>6390</v>
      </c>
      <c r="I911" s="8" t="s">
        <v>49</v>
      </c>
      <c r="J911" s="10">
        <v>3.6</v>
      </c>
      <c r="K911" s="8" t="s">
        <v>6391</v>
      </c>
      <c r="L911" s="8" t="s">
        <v>3687</v>
      </c>
      <c r="M911" s="8" t="s">
        <v>86</v>
      </c>
      <c r="N911" s="8" t="s">
        <v>6439</v>
      </c>
      <c r="O911" s="8" t="s">
        <v>52</v>
      </c>
      <c r="P911" s="8"/>
      <c r="Q911" s="8" t="s">
        <v>2847</v>
      </c>
      <c r="R911" s="8" t="s">
        <v>6440</v>
      </c>
      <c r="S911" s="8"/>
      <c r="T911" s="11" t="str">
        <f t="shared" si="2"/>
        <v>Director of Ops Levi has been removed. </v>
      </c>
      <c r="U911" s="8"/>
      <c r="V911" s="8"/>
      <c r="W911" s="8"/>
      <c r="X911" s="8" t="s">
        <v>6398</v>
      </c>
      <c r="Y911" s="12" t="s">
        <v>6441</v>
      </c>
      <c r="Z911" s="12" t="s">
        <v>6399</v>
      </c>
      <c r="AA911" s="8" t="s">
        <v>60</v>
      </c>
      <c r="AB911" s="12" t="s">
        <v>6409</v>
      </c>
      <c r="AC911" s="12" t="s">
        <v>6442</v>
      </c>
      <c r="AD911" s="12" t="s">
        <v>6401</v>
      </c>
      <c r="AE911" s="8"/>
      <c r="AF911" s="8" t="s">
        <v>6254</v>
      </c>
      <c r="AG911" s="8" t="s">
        <v>6269</v>
      </c>
      <c r="AH911" s="8" t="s">
        <v>194</v>
      </c>
      <c r="AI911" s="8" t="s">
        <v>66</v>
      </c>
      <c r="AJ911" s="8" t="s">
        <v>86</v>
      </c>
      <c r="AK911" s="13" t="s">
        <v>1157</v>
      </c>
      <c r="AL911" s="13" t="s">
        <v>1377</v>
      </c>
      <c r="AM911" s="8" t="s">
        <v>1944</v>
      </c>
      <c r="AN911" s="8" t="s">
        <v>6402</v>
      </c>
      <c r="AO911" s="13" t="s">
        <v>6403</v>
      </c>
      <c r="AP911" s="9" t="s">
        <v>6254</v>
      </c>
      <c r="AQ911" s="11">
        <v>19213.0</v>
      </c>
    </row>
    <row r="912">
      <c r="A912" s="8" t="str">
        <f t="shared" si="1"/>
        <v>Jon Stuart</v>
      </c>
      <c r="B912" s="8" t="s">
        <v>6443</v>
      </c>
      <c r="C912" s="8" t="s">
        <v>284</v>
      </c>
      <c r="D912" s="9" t="s">
        <v>6254</v>
      </c>
      <c r="E912" s="8" t="s">
        <v>6444</v>
      </c>
      <c r="F912" s="8" t="s">
        <v>46</v>
      </c>
      <c r="G912" s="8" t="s">
        <v>47</v>
      </c>
      <c r="H912" s="8" t="s">
        <v>6445</v>
      </c>
      <c r="I912" s="8" t="s">
        <v>49</v>
      </c>
      <c r="J912" s="10">
        <v>3.29</v>
      </c>
      <c r="K912" s="8" t="s">
        <v>6446</v>
      </c>
      <c r="L912" s="8" t="s">
        <v>86</v>
      </c>
      <c r="M912" s="8" t="s">
        <v>86</v>
      </c>
      <c r="N912" s="8" t="s">
        <v>6447</v>
      </c>
      <c r="O912" s="8" t="s">
        <v>52</v>
      </c>
      <c r="P912" s="8"/>
      <c r="Q912" s="8"/>
      <c r="R912" s="8" t="s">
        <v>5605</v>
      </c>
      <c r="S912" s="8" t="s">
        <v>6448</v>
      </c>
      <c r="T912" s="11" t="str">
        <f t="shared" si="2"/>
        <v>Jon Stuart</v>
      </c>
      <c r="U912" s="8" t="s">
        <v>55</v>
      </c>
      <c r="V912" s="8" t="s">
        <v>6449</v>
      </c>
      <c r="W912" s="8" t="s">
        <v>6450</v>
      </c>
      <c r="X912" s="8" t="s">
        <v>6451</v>
      </c>
      <c r="Y912" s="12" t="s">
        <v>6452</v>
      </c>
      <c r="Z912" s="12" t="s">
        <v>6453</v>
      </c>
      <c r="AA912" s="12" t="s">
        <v>6454</v>
      </c>
      <c r="AB912" s="12" t="s">
        <v>6455</v>
      </c>
      <c r="AC912" s="8" t="s">
        <v>60</v>
      </c>
      <c r="AD912" s="12" t="s">
        <v>6456</v>
      </c>
      <c r="AE912" s="8" t="s">
        <v>6457</v>
      </c>
      <c r="AF912" s="8" t="s">
        <v>6458</v>
      </c>
      <c r="AG912" s="8" t="s">
        <v>6269</v>
      </c>
      <c r="AH912" s="8" t="s">
        <v>232</v>
      </c>
      <c r="AI912" s="8" t="s">
        <v>66</v>
      </c>
      <c r="AJ912" s="8" t="s">
        <v>86</v>
      </c>
      <c r="AK912" s="8"/>
      <c r="AL912" s="8"/>
      <c r="AM912" s="8" t="s">
        <v>1379</v>
      </c>
      <c r="AN912" s="8" t="s">
        <v>6459</v>
      </c>
      <c r="AO912" s="13" t="s">
        <v>6460</v>
      </c>
      <c r="AP912" s="9" t="s">
        <v>6458</v>
      </c>
      <c r="AQ912" s="11">
        <v>11779.0</v>
      </c>
    </row>
    <row r="913">
      <c r="A913" s="8" t="str">
        <f t="shared" si="1"/>
        <v>Dalen Hurd</v>
      </c>
      <c r="B913" s="8" t="s">
        <v>6443</v>
      </c>
      <c r="C913" s="8" t="s">
        <v>284</v>
      </c>
      <c r="D913" s="9" t="s">
        <v>6254</v>
      </c>
      <c r="E913" s="8" t="s">
        <v>6444</v>
      </c>
      <c r="F913" s="8" t="s">
        <v>46</v>
      </c>
      <c r="G913" s="8" t="s">
        <v>47</v>
      </c>
      <c r="H913" s="8" t="s">
        <v>6445</v>
      </c>
      <c r="I913" s="8" t="s">
        <v>49</v>
      </c>
      <c r="J913" s="10">
        <v>3.29</v>
      </c>
      <c r="K913" s="8" t="s">
        <v>6446</v>
      </c>
      <c r="L913" s="8" t="s">
        <v>86</v>
      </c>
      <c r="M913" s="8" t="s">
        <v>86</v>
      </c>
      <c r="N913" s="8" t="s">
        <v>6461</v>
      </c>
      <c r="O913" s="8" t="s">
        <v>52</v>
      </c>
      <c r="P913" s="8"/>
      <c r="Q913" s="8"/>
      <c r="R913" s="8" t="s">
        <v>6462</v>
      </c>
      <c r="S913" s="8" t="s">
        <v>6463</v>
      </c>
      <c r="T913" s="11" t="str">
        <f t="shared" si="2"/>
        <v>Dalen Hurd</v>
      </c>
      <c r="U913" s="8" t="s">
        <v>76</v>
      </c>
      <c r="V913" s="8"/>
      <c r="W913" s="8"/>
      <c r="X913" s="8" t="s">
        <v>6451</v>
      </c>
      <c r="Y913" s="8" t="s">
        <v>60</v>
      </c>
      <c r="Z913" s="12" t="s">
        <v>6453</v>
      </c>
      <c r="AA913" s="8" t="s">
        <v>60</v>
      </c>
      <c r="AB913" s="12" t="s">
        <v>6455</v>
      </c>
      <c r="AC913" s="8" t="s">
        <v>60</v>
      </c>
      <c r="AD913" s="12" t="s">
        <v>6456</v>
      </c>
      <c r="AE913" s="8" t="s">
        <v>6457</v>
      </c>
      <c r="AF913" s="8" t="s">
        <v>6458</v>
      </c>
      <c r="AG913" s="8" t="s">
        <v>6269</v>
      </c>
      <c r="AH913" s="8" t="s">
        <v>232</v>
      </c>
      <c r="AI913" s="8" t="s">
        <v>66</v>
      </c>
      <c r="AJ913" s="8" t="s">
        <v>86</v>
      </c>
      <c r="AK913" s="8"/>
      <c r="AL913" s="8"/>
      <c r="AM913" s="8" t="s">
        <v>1379</v>
      </c>
      <c r="AN913" s="8" t="s">
        <v>6459</v>
      </c>
      <c r="AO913" s="13" t="s">
        <v>6460</v>
      </c>
      <c r="AP913" s="9" t="s">
        <v>6458</v>
      </c>
      <c r="AQ913" s="11">
        <v>11779.0</v>
      </c>
    </row>
    <row r="914">
      <c r="A914" s="8" t="str">
        <f t="shared" si="1"/>
        <v>Nick Gibson</v>
      </c>
      <c r="B914" s="8" t="s">
        <v>6443</v>
      </c>
      <c r="C914" s="8" t="s">
        <v>284</v>
      </c>
      <c r="D914" s="9" t="s">
        <v>6254</v>
      </c>
      <c r="E914" s="8" t="s">
        <v>6444</v>
      </c>
      <c r="F914" s="8" t="s">
        <v>46</v>
      </c>
      <c r="G914" s="8" t="s">
        <v>47</v>
      </c>
      <c r="H914" s="8" t="s">
        <v>6445</v>
      </c>
      <c r="I914" s="8" t="s">
        <v>49</v>
      </c>
      <c r="J914" s="10">
        <v>3.29</v>
      </c>
      <c r="K914" s="8" t="s">
        <v>6446</v>
      </c>
      <c r="L914" s="8"/>
      <c r="M914" s="8"/>
      <c r="N914" s="8" t="s">
        <v>6464</v>
      </c>
      <c r="O914" s="8" t="s">
        <v>52</v>
      </c>
      <c r="P914" s="8"/>
      <c r="Q914" s="8"/>
      <c r="R914" s="8" t="s">
        <v>392</v>
      </c>
      <c r="S914" s="8" t="s">
        <v>6465</v>
      </c>
      <c r="T914" s="11" t="str">
        <f t="shared" si="2"/>
        <v>Nick Gibson</v>
      </c>
      <c r="U914" s="8" t="s">
        <v>106</v>
      </c>
      <c r="V914" s="8" t="s">
        <v>6466</v>
      </c>
      <c r="W914" s="8"/>
      <c r="X914" s="8" t="s">
        <v>6451</v>
      </c>
      <c r="Y914" s="12" t="s">
        <v>6467</v>
      </c>
      <c r="Z914" s="12" t="s">
        <v>6453</v>
      </c>
      <c r="AA914" s="12" t="s">
        <v>6468</v>
      </c>
      <c r="AB914" s="12" t="s">
        <v>6455</v>
      </c>
      <c r="AC914" s="8" t="s">
        <v>60</v>
      </c>
      <c r="AD914" s="12" t="s">
        <v>6456</v>
      </c>
      <c r="AE914" s="8" t="s">
        <v>6457</v>
      </c>
      <c r="AF914" s="8" t="s">
        <v>6458</v>
      </c>
      <c r="AG914" s="8" t="s">
        <v>6269</v>
      </c>
      <c r="AH914" s="8" t="s">
        <v>232</v>
      </c>
      <c r="AI914" s="8" t="s">
        <v>66</v>
      </c>
      <c r="AJ914" s="8"/>
      <c r="AK914" s="8"/>
      <c r="AL914" s="8"/>
      <c r="AM914" s="8" t="s">
        <v>1379</v>
      </c>
      <c r="AN914" s="8" t="s">
        <v>6459</v>
      </c>
      <c r="AO914" s="13" t="s">
        <v>6460</v>
      </c>
      <c r="AP914" s="9" t="s">
        <v>6458</v>
      </c>
      <c r="AQ914" s="11">
        <v>11779.0</v>
      </c>
    </row>
    <row r="915">
      <c r="A915" s="8" t="str">
        <f t="shared" si="1"/>
        <v>Kyle Stringer</v>
      </c>
      <c r="B915" s="8" t="s">
        <v>6443</v>
      </c>
      <c r="C915" s="8" t="s">
        <v>284</v>
      </c>
      <c r="D915" s="9" t="s">
        <v>6254</v>
      </c>
      <c r="E915" s="8" t="s">
        <v>6444</v>
      </c>
      <c r="F915" s="8" t="s">
        <v>46</v>
      </c>
      <c r="G915" s="8" t="s">
        <v>47</v>
      </c>
      <c r="H915" s="8" t="s">
        <v>6445</v>
      </c>
      <c r="I915" s="8" t="s">
        <v>49</v>
      </c>
      <c r="J915" s="10">
        <v>3.29</v>
      </c>
      <c r="K915" s="8" t="s">
        <v>6446</v>
      </c>
      <c r="L915" s="8" t="s">
        <v>86</v>
      </c>
      <c r="M915" s="8" t="s">
        <v>86</v>
      </c>
      <c r="N915" s="8" t="s">
        <v>6469</v>
      </c>
      <c r="O915" s="8" t="s">
        <v>52</v>
      </c>
      <c r="P915" s="8"/>
      <c r="Q915" s="8"/>
      <c r="R915" s="8" t="s">
        <v>1275</v>
      </c>
      <c r="S915" s="8" t="s">
        <v>6470</v>
      </c>
      <c r="T915" s="11" t="str">
        <f t="shared" si="2"/>
        <v>Kyle Stringer</v>
      </c>
      <c r="U915" s="8" t="s">
        <v>80</v>
      </c>
      <c r="V915" s="8" t="s">
        <v>6471</v>
      </c>
      <c r="W915" s="8"/>
      <c r="X915" s="8" t="s">
        <v>6451</v>
      </c>
      <c r="Y915" s="8" t="s">
        <v>60</v>
      </c>
      <c r="Z915" s="12" t="s">
        <v>6453</v>
      </c>
      <c r="AA915" s="8" t="s">
        <v>60</v>
      </c>
      <c r="AB915" s="12" t="s">
        <v>6455</v>
      </c>
      <c r="AC915" s="8" t="s">
        <v>60</v>
      </c>
      <c r="AD915" s="12" t="s">
        <v>6456</v>
      </c>
      <c r="AE915" s="8" t="s">
        <v>6457</v>
      </c>
      <c r="AF915" s="8" t="s">
        <v>6458</v>
      </c>
      <c r="AG915" s="8" t="s">
        <v>6269</v>
      </c>
      <c r="AH915" s="8" t="s">
        <v>232</v>
      </c>
      <c r="AI915" s="8" t="s">
        <v>66</v>
      </c>
      <c r="AJ915" s="8" t="s">
        <v>86</v>
      </c>
      <c r="AK915" s="8"/>
      <c r="AL915" s="8"/>
      <c r="AM915" s="8" t="s">
        <v>1379</v>
      </c>
      <c r="AN915" s="8" t="s">
        <v>6459</v>
      </c>
      <c r="AO915" s="13" t="s">
        <v>6460</v>
      </c>
      <c r="AP915" s="29" t="s">
        <v>6458</v>
      </c>
      <c r="AQ915" s="11">
        <v>11779.0</v>
      </c>
    </row>
    <row r="916">
      <c r="A916" s="8" t="str">
        <f t="shared" si="1"/>
        <v>Myreon Sartin</v>
      </c>
      <c r="B916" s="8" t="s">
        <v>6443</v>
      </c>
      <c r="C916" s="8" t="s">
        <v>284</v>
      </c>
      <c r="D916" s="9" t="s">
        <v>6254</v>
      </c>
      <c r="E916" s="8" t="s">
        <v>6444</v>
      </c>
      <c r="F916" s="8" t="s">
        <v>46</v>
      </c>
      <c r="G916" s="8" t="s">
        <v>47</v>
      </c>
      <c r="H916" s="8" t="s">
        <v>6445</v>
      </c>
      <c r="I916" s="8" t="s">
        <v>49</v>
      </c>
      <c r="J916" s="10">
        <v>3.29</v>
      </c>
      <c r="K916" s="8" t="s">
        <v>6446</v>
      </c>
      <c r="L916" s="8" t="s">
        <v>86</v>
      </c>
      <c r="M916" s="8" t="s">
        <v>86</v>
      </c>
      <c r="N916" s="8" t="s">
        <v>6472</v>
      </c>
      <c r="O916" s="8" t="s">
        <v>52</v>
      </c>
      <c r="P916" s="8"/>
      <c r="Q916" s="8"/>
      <c r="R916" s="8" t="s">
        <v>6473</v>
      </c>
      <c r="S916" s="8" t="s">
        <v>6474</v>
      </c>
      <c r="T916" s="11" t="str">
        <f t="shared" si="2"/>
        <v>Myreon Sartin</v>
      </c>
      <c r="U916" s="8" t="s">
        <v>80</v>
      </c>
      <c r="V916" s="8" t="s">
        <v>6475</v>
      </c>
      <c r="W916" s="8"/>
      <c r="X916" s="8" t="s">
        <v>6451</v>
      </c>
      <c r="Y916" s="8" t="s">
        <v>60</v>
      </c>
      <c r="Z916" s="12" t="s">
        <v>6453</v>
      </c>
      <c r="AA916" s="8" t="s">
        <v>60</v>
      </c>
      <c r="AB916" s="12" t="s">
        <v>6455</v>
      </c>
      <c r="AC916" s="12" t="s">
        <v>6476</v>
      </c>
      <c r="AD916" s="12" t="s">
        <v>6456</v>
      </c>
      <c r="AE916" s="8" t="s">
        <v>6457</v>
      </c>
      <c r="AF916" s="8" t="s">
        <v>6458</v>
      </c>
      <c r="AG916" s="8" t="s">
        <v>6269</v>
      </c>
      <c r="AH916" s="8" t="s">
        <v>232</v>
      </c>
      <c r="AI916" s="8" t="s">
        <v>66</v>
      </c>
      <c r="AJ916" s="8" t="s">
        <v>86</v>
      </c>
      <c r="AK916" s="8"/>
      <c r="AL916" s="8"/>
      <c r="AM916" s="8" t="s">
        <v>1379</v>
      </c>
      <c r="AN916" s="8" t="s">
        <v>6459</v>
      </c>
      <c r="AO916" s="13" t="s">
        <v>6460</v>
      </c>
      <c r="AP916" s="9" t="s">
        <v>6458</v>
      </c>
      <c r="AQ916" s="11">
        <v>11779.0</v>
      </c>
    </row>
    <row r="917">
      <c r="A917" s="8" t="str">
        <f t="shared" si="1"/>
        <v>Glenn Norwood</v>
      </c>
      <c r="B917" s="8" t="s">
        <v>6477</v>
      </c>
      <c r="C917" s="8" t="s">
        <v>823</v>
      </c>
      <c r="D917" s="9" t="s">
        <v>6478</v>
      </c>
      <c r="E917" s="8" t="s">
        <v>6479</v>
      </c>
      <c r="F917" s="8" t="s">
        <v>3309</v>
      </c>
      <c r="G917" s="8" t="s">
        <v>47</v>
      </c>
      <c r="H917" s="8" t="s">
        <v>6480</v>
      </c>
      <c r="I917" s="8" t="s">
        <v>6481</v>
      </c>
      <c r="J917" s="10">
        <v>3.31</v>
      </c>
      <c r="K917" s="8" t="s">
        <v>6482</v>
      </c>
      <c r="L917" s="8"/>
      <c r="M917" s="8"/>
      <c r="N917" s="8" t="s">
        <v>6483</v>
      </c>
      <c r="O917" s="8" t="s">
        <v>52</v>
      </c>
      <c r="P917" s="8"/>
      <c r="Q917" s="8"/>
      <c r="R917" s="8" t="s">
        <v>6484</v>
      </c>
      <c r="S917" s="8" t="s">
        <v>4845</v>
      </c>
      <c r="T917" s="11" t="str">
        <f t="shared" si="2"/>
        <v>Glenn Norwood</v>
      </c>
      <c r="U917" s="8" t="s">
        <v>412</v>
      </c>
      <c r="V917" s="8" t="s">
        <v>6485</v>
      </c>
      <c r="W917" s="8"/>
      <c r="X917" s="8" t="s">
        <v>6486</v>
      </c>
      <c r="Y917" s="8" t="s">
        <v>60</v>
      </c>
      <c r="Z917" s="12" t="s">
        <v>6487</v>
      </c>
      <c r="AA917" s="8" t="s">
        <v>60</v>
      </c>
      <c r="AB917" s="12" t="s">
        <v>6488</v>
      </c>
      <c r="AC917" s="8" t="s">
        <v>60</v>
      </c>
      <c r="AD917" s="12" t="s">
        <v>6489</v>
      </c>
      <c r="AE917" s="8" t="s">
        <v>6490</v>
      </c>
      <c r="AF917" s="8" t="s">
        <v>6491</v>
      </c>
      <c r="AG917" s="8" t="s">
        <v>6492</v>
      </c>
      <c r="AH917" s="8" t="s">
        <v>134</v>
      </c>
      <c r="AI917" s="8" t="s">
        <v>233</v>
      </c>
      <c r="AJ917" s="8"/>
      <c r="AK917" s="8"/>
      <c r="AL917" s="8"/>
      <c r="AM917" s="13" t="s">
        <v>4945</v>
      </c>
      <c r="AN917" s="8" t="s">
        <v>6493</v>
      </c>
      <c r="AO917" s="8" t="s">
        <v>6494</v>
      </c>
      <c r="AP917" s="9" t="s">
        <v>6491</v>
      </c>
      <c r="AQ917" s="11">
        <v>7549.0</v>
      </c>
    </row>
    <row r="918">
      <c r="A918" s="8" t="str">
        <f t="shared" si="1"/>
        <v>Kayla Kregel</v>
      </c>
      <c r="B918" s="8" t="s">
        <v>6477</v>
      </c>
      <c r="C918" s="8" t="s">
        <v>823</v>
      </c>
      <c r="D918" s="9" t="s">
        <v>6478</v>
      </c>
      <c r="E918" s="8" t="s">
        <v>6479</v>
      </c>
      <c r="F918" s="8" t="s">
        <v>3309</v>
      </c>
      <c r="G918" s="8" t="s">
        <v>47</v>
      </c>
      <c r="H918" s="8" t="s">
        <v>6480</v>
      </c>
      <c r="I918" s="8" t="s">
        <v>6481</v>
      </c>
      <c r="J918" s="10">
        <v>3.31</v>
      </c>
      <c r="K918" s="8" t="s">
        <v>6482</v>
      </c>
      <c r="L918" s="8"/>
      <c r="M918" s="8"/>
      <c r="N918" s="8" t="s">
        <v>6495</v>
      </c>
      <c r="O918" s="8" t="s">
        <v>52</v>
      </c>
      <c r="P918" s="8"/>
      <c r="Q918" s="8"/>
      <c r="R918" s="8" t="s">
        <v>4503</v>
      </c>
      <c r="S918" s="8" t="s">
        <v>6496</v>
      </c>
      <c r="T918" s="11" t="str">
        <f t="shared" si="2"/>
        <v>Kayla Kregel</v>
      </c>
      <c r="U918" s="8" t="s">
        <v>55</v>
      </c>
      <c r="V918" s="8" t="s">
        <v>6497</v>
      </c>
      <c r="W918" s="8"/>
      <c r="X918" s="8" t="s">
        <v>6486</v>
      </c>
      <c r="Y918" s="12" t="s">
        <v>6498</v>
      </c>
      <c r="Z918" s="12" t="s">
        <v>6487</v>
      </c>
      <c r="AA918" s="12" t="s">
        <v>6499</v>
      </c>
      <c r="AB918" s="12" t="s">
        <v>6488</v>
      </c>
      <c r="AC918" s="8" t="s">
        <v>60</v>
      </c>
      <c r="AD918" s="12" t="s">
        <v>6489</v>
      </c>
      <c r="AE918" s="8" t="s">
        <v>6490</v>
      </c>
      <c r="AF918" s="8" t="s">
        <v>6491</v>
      </c>
      <c r="AG918" s="8" t="s">
        <v>6492</v>
      </c>
      <c r="AH918" s="8" t="s">
        <v>134</v>
      </c>
      <c r="AI918" s="8" t="s">
        <v>233</v>
      </c>
      <c r="AJ918" s="8"/>
      <c r="AK918" s="8"/>
      <c r="AL918" s="8"/>
      <c r="AM918" s="8" t="s">
        <v>4945</v>
      </c>
      <c r="AN918" s="8" t="s">
        <v>6493</v>
      </c>
      <c r="AO918" s="8" t="s">
        <v>6494</v>
      </c>
      <c r="AP918" s="8" t="s">
        <v>6491</v>
      </c>
      <c r="AQ918" s="11">
        <v>7549.0</v>
      </c>
    </row>
    <row r="919">
      <c r="A919" s="8" t="str">
        <f t="shared" si="1"/>
        <v>Andrew Mudd</v>
      </c>
      <c r="B919" s="8" t="s">
        <v>6477</v>
      </c>
      <c r="C919" s="8" t="s">
        <v>823</v>
      </c>
      <c r="D919" s="9" t="s">
        <v>6478</v>
      </c>
      <c r="E919" s="8" t="s">
        <v>6479</v>
      </c>
      <c r="F919" s="8" t="s">
        <v>3309</v>
      </c>
      <c r="G919" s="8" t="s">
        <v>47</v>
      </c>
      <c r="H919" s="8" t="s">
        <v>6480</v>
      </c>
      <c r="I919" s="8" t="s">
        <v>6481</v>
      </c>
      <c r="J919" s="10">
        <v>3.31</v>
      </c>
      <c r="K919" s="8" t="s">
        <v>6482</v>
      </c>
      <c r="L919" s="8"/>
      <c r="M919" s="8"/>
      <c r="N919" s="8" t="s">
        <v>6500</v>
      </c>
      <c r="O919" s="8" t="s">
        <v>52</v>
      </c>
      <c r="P919" s="8"/>
      <c r="Q919" s="8"/>
      <c r="R919" s="8" t="s">
        <v>53</v>
      </c>
      <c r="S919" s="8" t="s">
        <v>6501</v>
      </c>
      <c r="T919" s="11" t="str">
        <f t="shared" si="2"/>
        <v>Andrew Mudd</v>
      </c>
      <c r="U919" s="8" t="s">
        <v>326</v>
      </c>
      <c r="V919" s="8" t="s">
        <v>6502</v>
      </c>
      <c r="W919" s="8"/>
      <c r="X919" s="8" t="s">
        <v>6486</v>
      </c>
      <c r="Y919" s="12" t="s">
        <v>6503</v>
      </c>
      <c r="Z919" s="12" t="s">
        <v>6487</v>
      </c>
      <c r="AA919" s="12" t="s">
        <v>6504</v>
      </c>
      <c r="AB919" s="12" t="s">
        <v>6488</v>
      </c>
      <c r="AC919" s="12" t="s">
        <v>6505</v>
      </c>
      <c r="AD919" s="12" t="s">
        <v>6489</v>
      </c>
      <c r="AE919" s="8" t="s">
        <v>6490</v>
      </c>
      <c r="AF919" s="8" t="s">
        <v>6491</v>
      </c>
      <c r="AG919" s="8" t="s">
        <v>6492</v>
      </c>
      <c r="AH919" s="8" t="s">
        <v>134</v>
      </c>
      <c r="AI919" s="8" t="s">
        <v>233</v>
      </c>
      <c r="AJ919" s="8"/>
      <c r="AK919" s="8"/>
      <c r="AL919" s="8"/>
      <c r="AM919" s="8" t="s">
        <v>4945</v>
      </c>
      <c r="AN919" s="8" t="s">
        <v>6493</v>
      </c>
      <c r="AO919" s="8" t="s">
        <v>6494</v>
      </c>
      <c r="AP919" s="8" t="s">
        <v>6491</v>
      </c>
      <c r="AQ919" s="11">
        <v>7549.0</v>
      </c>
    </row>
    <row r="920">
      <c r="A920" s="8" t="str">
        <f t="shared" si="1"/>
        <v>Vicente Blanco</v>
      </c>
      <c r="B920" s="8" t="s">
        <v>6477</v>
      </c>
      <c r="C920" s="8" t="s">
        <v>823</v>
      </c>
      <c r="D920" s="9" t="s">
        <v>6478</v>
      </c>
      <c r="E920" s="8" t="s">
        <v>6479</v>
      </c>
      <c r="F920" s="8" t="s">
        <v>3309</v>
      </c>
      <c r="G920" s="8" t="s">
        <v>47</v>
      </c>
      <c r="H920" s="8" t="s">
        <v>6480</v>
      </c>
      <c r="I920" s="8" t="s">
        <v>6481</v>
      </c>
      <c r="J920" s="10">
        <v>3.31</v>
      </c>
      <c r="K920" s="8" t="s">
        <v>6482</v>
      </c>
      <c r="L920" s="8"/>
      <c r="M920" s="8"/>
      <c r="N920" s="8" t="s">
        <v>6506</v>
      </c>
      <c r="O920" s="8" t="s">
        <v>52</v>
      </c>
      <c r="P920" s="8"/>
      <c r="Q920" s="8"/>
      <c r="R920" s="8" t="s">
        <v>6507</v>
      </c>
      <c r="S920" s="8" t="s">
        <v>6508</v>
      </c>
      <c r="T920" s="11" t="str">
        <f t="shared" si="2"/>
        <v>Vicente Blanco</v>
      </c>
      <c r="U920" s="8" t="s">
        <v>106</v>
      </c>
      <c r="V920" s="8" t="s">
        <v>6509</v>
      </c>
      <c r="W920" s="8"/>
      <c r="X920" s="8" t="s">
        <v>6486</v>
      </c>
      <c r="Y920" s="8" t="s">
        <v>60</v>
      </c>
      <c r="Z920" s="12" t="s">
        <v>6487</v>
      </c>
      <c r="AA920" s="8" t="s">
        <v>60</v>
      </c>
      <c r="AB920" s="12" t="s">
        <v>6488</v>
      </c>
      <c r="AC920" s="12" t="s">
        <v>6510</v>
      </c>
      <c r="AD920" s="12" t="s">
        <v>6489</v>
      </c>
      <c r="AE920" s="8" t="s">
        <v>6490</v>
      </c>
      <c r="AF920" s="8" t="s">
        <v>6491</v>
      </c>
      <c r="AG920" s="8" t="s">
        <v>6492</v>
      </c>
      <c r="AH920" s="8" t="s">
        <v>134</v>
      </c>
      <c r="AI920" s="8" t="s">
        <v>233</v>
      </c>
      <c r="AJ920" s="8"/>
      <c r="AK920" s="8"/>
      <c r="AL920" s="8"/>
      <c r="AM920" s="8" t="s">
        <v>4945</v>
      </c>
      <c r="AN920" s="8" t="s">
        <v>6493</v>
      </c>
      <c r="AO920" s="8" t="s">
        <v>6494</v>
      </c>
      <c r="AP920" s="8" t="s">
        <v>6491</v>
      </c>
      <c r="AQ920" s="11">
        <v>7549.0</v>
      </c>
    </row>
    <row r="921">
      <c r="A921" s="8" t="str">
        <f t="shared" si="1"/>
        <v>Jon Bell</v>
      </c>
      <c r="B921" s="8" t="s">
        <v>6511</v>
      </c>
      <c r="C921" s="8" t="s">
        <v>2410</v>
      </c>
      <c r="D921" s="9" t="s">
        <v>6478</v>
      </c>
      <c r="E921" s="8" t="s">
        <v>6512</v>
      </c>
      <c r="F921" s="8" t="s">
        <v>3309</v>
      </c>
      <c r="G921" s="8" t="s">
        <v>47</v>
      </c>
      <c r="H921" s="8" t="s">
        <v>6513</v>
      </c>
      <c r="I921" s="8" t="s">
        <v>1330</v>
      </c>
      <c r="J921" s="10">
        <v>3.9</v>
      </c>
      <c r="K921" s="8" t="s">
        <v>6514</v>
      </c>
      <c r="L921" s="8" t="s">
        <v>6515</v>
      </c>
      <c r="M921" s="8" t="s">
        <v>86</v>
      </c>
      <c r="N921" s="8" t="s">
        <v>6516</v>
      </c>
      <c r="O921" s="8" t="s">
        <v>52</v>
      </c>
      <c r="P921" s="8"/>
      <c r="Q921" s="8"/>
      <c r="R921" s="8" t="s">
        <v>5605</v>
      </c>
      <c r="S921" s="8" t="s">
        <v>6517</v>
      </c>
      <c r="T921" s="11" t="str">
        <f t="shared" si="2"/>
        <v>Jon Bell</v>
      </c>
      <c r="U921" s="8" t="s">
        <v>55</v>
      </c>
      <c r="V921" s="8" t="s">
        <v>6518</v>
      </c>
      <c r="W921" s="8" t="s">
        <v>6519</v>
      </c>
      <c r="X921" s="8" t="s">
        <v>6520</v>
      </c>
      <c r="Y921" s="12" t="s">
        <v>6521</v>
      </c>
      <c r="Z921" s="12" t="s">
        <v>6522</v>
      </c>
      <c r="AA921" s="12" t="s">
        <v>6523</v>
      </c>
      <c r="AB921" s="12" t="s">
        <v>6524</v>
      </c>
      <c r="AC921" s="8" t="s">
        <v>60</v>
      </c>
      <c r="AD921" s="8" t="s">
        <v>60</v>
      </c>
      <c r="AE921" s="8"/>
      <c r="AF921" s="8" t="s">
        <v>6512</v>
      </c>
      <c r="AG921" s="8" t="s">
        <v>6492</v>
      </c>
      <c r="AH921" s="8" t="s">
        <v>654</v>
      </c>
      <c r="AI921" s="8" t="s">
        <v>233</v>
      </c>
      <c r="AJ921" s="8" t="s">
        <v>86</v>
      </c>
      <c r="AK921" s="13" t="s">
        <v>2229</v>
      </c>
      <c r="AL921" s="13" t="s">
        <v>6525</v>
      </c>
      <c r="AM921" s="8" t="s">
        <v>137</v>
      </c>
      <c r="AN921" s="8" t="s">
        <v>6526</v>
      </c>
      <c r="AO921" s="13" t="s">
        <v>6527</v>
      </c>
      <c r="AP921" s="9" t="s">
        <v>6512</v>
      </c>
      <c r="AQ921" s="11">
        <v>11779.0</v>
      </c>
    </row>
    <row r="922">
      <c r="A922" s="8" t="str">
        <f t="shared" si="1"/>
        <v>Lindsay Walker</v>
      </c>
      <c r="B922" s="8" t="s">
        <v>6511</v>
      </c>
      <c r="C922" s="8" t="s">
        <v>2410</v>
      </c>
      <c r="D922" s="9" t="s">
        <v>6478</v>
      </c>
      <c r="E922" s="8" t="s">
        <v>6512</v>
      </c>
      <c r="F922" s="8" t="s">
        <v>3309</v>
      </c>
      <c r="G922" s="8" t="s">
        <v>47</v>
      </c>
      <c r="H922" s="8" t="s">
        <v>6513</v>
      </c>
      <c r="I922" s="8" t="s">
        <v>1330</v>
      </c>
      <c r="J922" s="10">
        <v>3.9</v>
      </c>
      <c r="K922" s="8" t="s">
        <v>6514</v>
      </c>
      <c r="L922" s="8" t="s">
        <v>6515</v>
      </c>
      <c r="M922" s="8"/>
      <c r="N922" s="8" t="s">
        <v>6528</v>
      </c>
      <c r="O922" s="8" t="s">
        <v>52</v>
      </c>
      <c r="P922" s="8"/>
      <c r="Q922" s="8"/>
      <c r="R922" s="8" t="s">
        <v>6529</v>
      </c>
      <c r="S922" s="8" t="s">
        <v>2540</v>
      </c>
      <c r="T922" s="11" t="str">
        <f t="shared" si="2"/>
        <v>Lindsay Walker</v>
      </c>
      <c r="U922" s="8" t="s">
        <v>80</v>
      </c>
      <c r="V922" s="8" t="s">
        <v>6530</v>
      </c>
      <c r="W922" s="8" t="s">
        <v>6519</v>
      </c>
      <c r="X922" s="8" t="s">
        <v>6520</v>
      </c>
      <c r="Y922" s="8" t="s">
        <v>60</v>
      </c>
      <c r="Z922" s="12" t="s">
        <v>6522</v>
      </c>
      <c r="AA922" s="8" t="s">
        <v>60</v>
      </c>
      <c r="AB922" s="12" t="s">
        <v>6524</v>
      </c>
      <c r="AC922" s="8" t="s">
        <v>60</v>
      </c>
      <c r="AD922" s="8" t="s">
        <v>60</v>
      </c>
      <c r="AE922" s="8"/>
      <c r="AF922" s="8" t="s">
        <v>6512</v>
      </c>
      <c r="AG922" s="8" t="s">
        <v>6492</v>
      </c>
      <c r="AH922" s="8" t="s">
        <v>654</v>
      </c>
      <c r="AI922" s="8" t="s">
        <v>233</v>
      </c>
      <c r="AJ922" s="8"/>
      <c r="AK922" s="13" t="s">
        <v>2229</v>
      </c>
      <c r="AL922" s="13" t="s">
        <v>6525</v>
      </c>
      <c r="AM922" s="8" t="s">
        <v>137</v>
      </c>
      <c r="AN922" s="8" t="s">
        <v>6526</v>
      </c>
      <c r="AO922" s="13" t="s">
        <v>6527</v>
      </c>
      <c r="AP922" s="9" t="s">
        <v>6512</v>
      </c>
      <c r="AQ922" s="11">
        <v>11779.0</v>
      </c>
    </row>
    <row r="923">
      <c r="A923" s="8" t="str">
        <f t="shared" si="1"/>
        <v>Rexi Parcells</v>
      </c>
      <c r="B923" s="8" t="s">
        <v>6511</v>
      </c>
      <c r="C923" s="8" t="s">
        <v>2410</v>
      </c>
      <c r="D923" s="9" t="s">
        <v>6478</v>
      </c>
      <c r="E923" s="8" t="s">
        <v>6512</v>
      </c>
      <c r="F923" s="8" t="s">
        <v>3309</v>
      </c>
      <c r="G923" s="8" t="s">
        <v>47</v>
      </c>
      <c r="H923" s="8" t="s">
        <v>6513</v>
      </c>
      <c r="I923" s="8" t="s">
        <v>1330</v>
      </c>
      <c r="J923" s="10">
        <v>3.9</v>
      </c>
      <c r="K923" s="8" t="s">
        <v>6514</v>
      </c>
      <c r="L923" s="8" t="s">
        <v>6515</v>
      </c>
      <c r="M923" s="8"/>
      <c r="N923" s="8" t="s">
        <v>6531</v>
      </c>
      <c r="O923" s="8" t="s">
        <v>52</v>
      </c>
      <c r="P923" s="8"/>
      <c r="Q923" s="8"/>
      <c r="R923" s="8" t="s">
        <v>6532</v>
      </c>
      <c r="S923" s="8" t="s">
        <v>6533</v>
      </c>
      <c r="T923" s="11" t="str">
        <f t="shared" si="2"/>
        <v>Rexi Parcells</v>
      </c>
      <c r="U923" s="8" t="s">
        <v>80</v>
      </c>
      <c r="V923" s="8" t="s">
        <v>6534</v>
      </c>
      <c r="W923" s="8"/>
      <c r="X923" s="8" t="s">
        <v>6520</v>
      </c>
      <c r="Y923" s="8" t="s">
        <v>60</v>
      </c>
      <c r="Z923" s="12" t="s">
        <v>6522</v>
      </c>
      <c r="AA923" s="8" t="s">
        <v>60</v>
      </c>
      <c r="AB923" s="12" t="s">
        <v>6524</v>
      </c>
      <c r="AC923" s="8" t="s">
        <v>60</v>
      </c>
      <c r="AD923" s="12" t="s">
        <v>6535</v>
      </c>
      <c r="AE923" s="8"/>
      <c r="AF923" s="8" t="s">
        <v>6512</v>
      </c>
      <c r="AG923" s="8" t="s">
        <v>6492</v>
      </c>
      <c r="AH923" s="8" t="s">
        <v>654</v>
      </c>
      <c r="AI923" s="8" t="s">
        <v>233</v>
      </c>
      <c r="AJ923" s="8"/>
      <c r="AK923" s="13" t="s">
        <v>2229</v>
      </c>
      <c r="AL923" s="13" t="s">
        <v>6525</v>
      </c>
      <c r="AM923" s="8" t="s">
        <v>137</v>
      </c>
      <c r="AN923" s="8" t="s">
        <v>6526</v>
      </c>
      <c r="AO923" s="13" t="s">
        <v>6527</v>
      </c>
      <c r="AP923" s="9" t="s">
        <v>6512</v>
      </c>
      <c r="AQ923" s="11">
        <v>11779.0</v>
      </c>
    </row>
    <row r="924">
      <c r="A924" s="8" t="str">
        <f t="shared" si="1"/>
        <v>Eric Crumpecker</v>
      </c>
      <c r="B924" s="8" t="s">
        <v>6536</v>
      </c>
      <c r="C924" s="8" t="s">
        <v>823</v>
      </c>
      <c r="D924" s="9" t="s">
        <v>6478</v>
      </c>
      <c r="E924" s="8" t="s">
        <v>6537</v>
      </c>
      <c r="F924" s="8" t="s">
        <v>3309</v>
      </c>
      <c r="G924" s="8" t="s">
        <v>47</v>
      </c>
      <c r="H924" s="8" t="s">
        <v>6538</v>
      </c>
      <c r="I924" s="8" t="s">
        <v>49</v>
      </c>
      <c r="J924" s="10">
        <v>3.47</v>
      </c>
      <c r="K924" s="8" t="s">
        <v>6539</v>
      </c>
      <c r="L924" s="8" t="s">
        <v>86</v>
      </c>
      <c r="M924" s="8" t="s">
        <v>86</v>
      </c>
      <c r="N924" s="8" t="s">
        <v>6540</v>
      </c>
      <c r="O924" s="8" t="s">
        <v>52</v>
      </c>
      <c r="P924" s="8"/>
      <c r="Q924" s="8"/>
      <c r="R924" s="8" t="s">
        <v>1729</v>
      </c>
      <c r="S924" s="8" t="s">
        <v>6541</v>
      </c>
      <c r="T924" s="11" t="str">
        <f t="shared" si="2"/>
        <v>Eric Crumpecker</v>
      </c>
      <c r="U924" s="8" t="s">
        <v>55</v>
      </c>
      <c r="V924" s="8" t="s">
        <v>6542</v>
      </c>
      <c r="W924" s="8" t="s">
        <v>6543</v>
      </c>
      <c r="X924" s="8" t="s">
        <v>6544</v>
      </c>
      <c r="Y924" s="8" t="s">
        <v>60</v>
      </c>
      <c r="Z924" s="12" t="s">
        <v>6545</v>
      </c>
      <c r="AA924" s="8" t="s">
        <v>60</v>
      </c>
      <c r="AB924" s="12" t="s">
        <v>6546</v>
      </c>
      <c r="AC924" s="8" t="s">
        <v>60</v>
      </c>
      <c r="AD924" s="8" t="s">
        <v>60</v>
      </c>
      <c r="AE924" s="8"/>
      <c r="AF924" s="8" t="s">
        <v>6547</v>
      </c>
      <c r="AG924" s="8" t="s">
        <v>6492</v>
      </c>
      <c r="AH924" s="8" t="s">
        <v>232</v>
      </c>
      <c r="AI924" s="8" t="s">
        <v>66</v>
      </c>
      <c r="AJ924" s="8" t="s">
        <v>86</v>
      </c>
      <c r="AK924" s="8"/>
      <c r="AL924" s="8"/>
      <c r="AM924" s="8" t="s">
        <v>743</v>
      </c>
      <c r="AN924" s="8" t="s">
        <v>6548</v>
      </c>
      <c r="AO924" s="13" t="s">
        <v>6549</v>
      </c>
      <c r="AP924" s="9" t="s">
        <v>6547</v>
      </c>
      <c r="AQ924" s="11">
        <v>10693.0</v>
      </c>
    </row>
    <row r="925">
      <c r="A925" s="8" t="str">
        <f t="shared" si="1"/>
        <v>Theresa Scott</v>
      </c>
      <c r="B925" s="8" t="s">
        <v>6536</v>
      </c>
      <c r="C925" s="8" t="s">
        <v>823</v>
      </c>
      <c r="D925" s="9" t="s">
        <v>6478</v>
      </c>
      <c r="E925" s="8" t="s">
        <v>6537</v>
      </c>
      <c r="F925" s="8" t="s">
        <v>3309</v>
      </c>
      <c r="G925" s="8" t="s">
        <v>47</v>
      </c>
      <c r="H925" s="8" t="s">
        <v>6538</v>
      </c>
      <c r="I925" s="8" t="s">
        <v>49</v>
      </c>
      <c r="J925" s="10">
        <v>3.47</v>
      </c>
      <c r="K925" s="8" t="s">
        <v>6539</v>
      </c>
      <c r="L925" s="8"/>
      <c r="M925" s="8"/>
      <c r="N925" s="8" t="s">
        <v>6550</v>
      </c>
      <c r="O925" s="8" t="s">
        <v>52</v>
      </c>
      <c r="P925" s="8"/>
      <c r="Q925" s="8"/>
      <c r="R925" s="8" t="s">
        <v>6551</v>
      </c>
      <c r="S925" s="8" t="s">
        <v>147</v>
      </c>
      <c r="T925" s="11" t="str">
        <f t="shared" si="2"/>
        <v>Theresa Scott</v>
      </c>
      <c r="U925" s="8" t="s">
        <v>503</v>
      </c>
      <c r="V925" s="8" t="s">
        <v>6552</v>
      </c>
      <c r="W925" s="8"/>
      <c r="X925" s="8" t="s">
        <v>6544</v>
      </c>
      <c r="Y925" s="8" t="s">
        <v>60</v>
      </c>
      <c r="Z925" s="12" t="s">
        <v>6545</v>
      </c>
      <c r="AA925" s="8" t="s">
        <v>60</v>
      </c>
      <c r="AB925" s="12" t="s">
        <v>6546</v>
      </c>
      <c r="AC925" s="8" t="s">
        <v>60</v>
      </c>
      <c r="AD925" s="8" t="s">
        <v>60</v>
      </c>
      <c r="AE925" s="8"/>
      <c r="AF925" s="8" t="s">
        <v>6547</v>
      </c>
      <c r="AG925" s="8" t="s">
        <v>6492</v>
      </c>
      <c r="AH925" s="8" t="s">
        <v>232</v>
      </c>
      <c r="AI925" s="8" t="s">
        <v>66</v>
      </c>
      <c r="AJ925" s="8"/>
      <c r="AK925" s="8"/>
      <c r="AL925" s="8"/>
      <c r="AM925" s="8" t="s">
        <v>743</v>
      </c>
      <c r="AN925" s="8" t="s">
        <v>6548</v>
      </c>
      <c r="AO925" s="13" t="s">
        <v>6549</v>
      </c>
      <c r="AP925" s="9" t="s">
        <v>6547</v>
      </c>
      <c r="AQ925" s="11">
        <v>10693.0</v>
      </c>
    </row>
    <row r="926">
      <c r="A926" s="8" t="str">
        <f t="shared" si="1"/>
        <v>Eric Fox</v>
      </c>
      <c r="B926" s="8" t="s">
        <v>6536</v>
      </c>
      <c r="C926" s="8" t="s">
        <v>823</v>
      </c>
      <c r="D926" s="9" t="s">
        <v>6478</v>
      </c>
      <c r="E926" s="8" t="s">
        <v>6537</v>
      </c>
      <c r="F926" s="8" t="s">
        <v>3309</v>
      </c>
      <c r="G926" s="8" t="s">
        <v>47</v>
      </c>
      <c r="H926" s="8" t="s">
        <v>6538</v>
      </c>
      <c r="I926" s="8" t="s">
        <v>49</v>
      </c>
      <c r="J926" s="10">
        <v>3.47</v>
      </c>
      <c r="K926" s="8" t="s">
        <v>6539</v>
      </c>
      <c r="L926" s="8"/>
      <c r="M926" s="8"/>
      <c r="N926" s="8" t="s">
        <v>6553</v>
      </c>
      <c r="O926" s="8" t="s">
        <v>52</v>
      </c>
      <c r="P926" s="8"/>
      <c r="Q926" s="8"/>
      <c r="R926" s="8" t="s">
        <v>1729</v>
      </c>
      <c r="S926" s="8" t="s">
        <v>6554</v>
      </c>
      <c r="T926" s="11" t="str">
        <f t="shared" si="2"/>
        <v>Eric Fox</v>
      </c>
      <c r="U926" s="8" t="s">
        <v>6555</v>
      </c>
      <c r="V926" s="8" t="s">
        <v>6556</v>
      </c>
      <c r="W926" s="8" t="s">
        <v>6543</v>
      </c>
      <c r="X926" s="8" t="s">
        <v>6544</v>
      </c>
      <c r="Y926" s="8" t="s">
        <v>60</v>
      </c>
      <c r="Z926" s="12" t="s">
        <v>6545</v>
      </c>
      <c r="AA926" s="8" t="s">
        <v>60</v>
      </c>
      <c r="AB926" s="12" t="s">
        <v>6557</v>
      </c>
      <c r="AC926" s="8" t="s">
        <v>60</v>
      </c>
      <c r="AD926" s="8" t="s">
        <v>60</v>
      </c>
      <c r="AE926" s="8"/>
      <c r="AF926" s="8" t="s">
        <v>6547</v>
      </c>
      <c r="AG926" s="8" t="s">
        <v>6492</v>
      </c>
      <c r="AH926" s="8" t="s">
        <v>232</v>
      </c>
      <c r="AI926" s="8" t="s">
        <v>66</v>
      </c>
      <c r="AJ926" s="8"/>
      <c r="AK926" s="8"/>
      <c r="AL926" s="8"/>
      <c r="AM926" s="8" t="s">
        <v>743</v>
      </c>
      <c r="AN926" s="8" t="s">
        <v>6548</v>
      </c>
      <c r="AO926" s="13" t="s">
        <v>6549</v>
      </c>
      <c r="AP926" s="9" t="s">
        <v>6547</v>
      </c>
      <c r="AQ926" s="11">
        <v>10693.0</v>
      </c>
    </row>
    <row r="927">
      <c r="A927" s="8" t="str">
        <f t="shared" si="1"/>
        <v>Ryan Lane</v>
      </c>
      <c r="B927" s="8" t="s">
        <v>6536</v>
      </c>
      <c r="C927" s="8" t="s">
        <v>823</v>
      </c>
      <c r="D927" s="9" t="s">
        <v>6478</v>
      </c>
      <c r="E927" s="8" t="s">
        <v>6537</v>
      </c>
      <c r="F927" s="8" t="s">
        <v>3309</v>
      </c>
      <c r="G927" s="8" t="s">
        <v>47</v>
      </c>
      <c r="H927" s="8" t="s">
        <v>6538</v>
      </c>
      <c r="I927" s="8" t="s">
        <v>49</v>
      </c>
      <c r="J927" s="10">
        <v>3.47</v>
      </c>
      <c r="K927" s="8" t="s">
        <v>6539</v>
      </c>
      <c r="L927" s="8" t="s">
        <v>86</v>
      </c>
      <c r="M927" s="8" t="s">
        <v>86</v>
      </c>
      <c r="N927" s="8" t="s">
        <v>6558</v>
      </c>
      <c r="O927" s="8" t="s">
        <v>52</v>
      </c>
      <c r="P927" s="8"/>
      <c r="Q927" s="8"/>
      <c r="R927" s="8" t="s">
        <v>927</v>
      </c>
      <c r="S927" s="8" t="s">
        <v>4892</v>
      </c>
      <c r="T927" s="11" t="str">
        <f t="shared" si="2"/>
        <v>Ryan Lane</v>
      </c>
      <c r="U927" s="8" t="s">
        <v>106</v>
      </c>
      <c r="V927" s="8" t="s">
        <v>6559</v>
      </c>
      <c r="W927" s="8" t="s">
        <v>6543</v>
      </c>
      <c r="X927" s="8" t="s">
        <v>6544</v>
      </c>
      <c r="Y927" s="8" t="s">
        <v>60</v>
      </c>
      <c r="Z927" s="12" t="s">
        <v>6545</v>
      </c>
      <c r="AA927" s="8" t="s">
        <v>60</v>
      </c>
      <c r="AB927" s="12" t="s">
        <v>6546</v>
      </c>
      <c r="AC927" s="8" t="s">
        <v>60</v>
      </c>
      <c r="AD927" s="8" t="s">
        <v>60</v>
      </c>
      <c r="AE927" s="8"/>
      <c r="AF927" s="8" t="s">
        <v>6547</v>
      </c>
      <c r="AG927" s="8" t="s">
        <v>6492</v>
      </c>
      <c r="AH927" s="8" t="s">
        <v>232</v>
      </c>
      <c r="AI927" s="8" t="s">
        <v>66</v>
      </c>
      <c r="AJ927" s="8" t="s">
        <v>86</v>
      </c>
      <c r="AK927" s="8"/>
      <c r="AL927" s="8"/>
      <c r="AM927" s="8" t="s">
        <v>743</v>
      </c>
      <c r="AN927" s="8" t="s">
        <v>6548</v>
      </c>
      <c r="AO927" s="13" t="s">
        <v>6549</v>
      </c>
      <c r="AP927" s="9" t="s">
        <v>6547</v>
      </c>
      <c r="AQ927" s="11">
        <v>10693.0</v>
      </c>
    </row>
    <row r="928">
      <c r="A928" s="8" t="str">
        <f t="shared" si="1"/>
        <v>Brett Halter</v>
      </c>
      <c r="B928" s="8" t="s">
        <v>6560</v>
      </c>
      <c r="C928" s="8" t="s">
        <v>119</v>
      </c>
      <c r="D928" s="9" t="s">
        <v>6478</v>
      </c>
      <c r="E928" s="8" t="s">
        <v>6561</v>
      </c>
      <c r="F928" s="8" t="s">
        <v>3309</v>
      </c>
      <c r="G928" s="8" t="s">
        <v>47</v>
      </c>
      <c r="H928" s="8" t="s">
        <v>6562</v>
      </c>
      <c r="I928" s="8" t="s">
        <v>49</v>
      </c>
      <c r="J928" s="10">
        <v>3.52</v>
      </c>
      <c r="K928" s="8" t="s">
        <v>6563</v>
      </c>
      <c r="L928" s="8" t="s">
        <v>3379</v>
      </c>
      <c r="M928" s="8" t="s">
        <v>86</v>
      </c>
      <c r="N928" s="8" t="s">
        <v>6564</v>
      </c>
      <c r="O928" s="8" t="s">
        <v>52</v>
      </c>
      <c r="P928" s="8"/>
      <c r="Q928" s="8"/>
      <c r="R928" s="8" t="s">
        <v>6565</v>
      </c>
      <c r="S928" s="8" t="s">
        <v>6566</v>
      </c>
      <c r="T928" s="11" t="str">
        <f t="shared" si="2"/>
        <v>Brett Halter</v>
      </c>
      <c r="U928" s="8" t="s">
        <v>6567</v>
      </c>
      <c r="V928" s="8" t="s">
        <v>6568</v>
      </c>
      <c r="W928" s="8" t="s">
        <v>6569</v>
      </c>
      <c r="X928" s="8" t="s">
        <v>6570</v>
      </c>
      <c r="Y928" s="12" t="s">
        <v>6571</v>
      </c>
      <c r="Z928" s="12" t="s">
        <v>6572</v>
      </c>
      <c r="AA928" s="12" t="s">
        <v>6573</v>
      </c>
      <c r="AB928" s="12" t="s">
        <v>6574</v>
      </c>
      <c r="AC928" s="8" t="s">
        <v>60</v>
      </c>
      <c r="AD928" s="12" t="s">
        <v>6575</v>
      </c>
      <c r="AE928" s="8" t="s">
        <v>6576</v>
      </c>
      <c r="AF928" s="8" t="s">
        <v>6478</v>
      </c>
      <c r="AG928" s="8" t="s">
        <v>6492</v>
      </c>
      <c r="AH928" s="8" t="s">
        <v>352</v>
      </c>
      <c r="AI928" s="8" t="s">
        <v>66</v>
      </c>
      <c r="AJ928" s="8" t="s">
        <v>86</v>
      </c>
      <c r="AK928" s="13" t="s">
        <v>4151</v>
      </c>
      <c r="AL928" s="13" t="s">
        <v>655</v>
      </c>
      <c r="AM928" s="8" t="s">
        <v>236</v>
      </c>
      <c r="AN928" s="8" t="s">
        <v>6577</v>
      </c>
      <c r="AO928" s="13" t="s">
        <v>6578</v>
      </c>
      <c r="AP928" s="9" t="s">
        <v>6478</v>
      </c>
      <c r="AQ928" s="11">
        <v>25877.0</v>
      </c>
    </row>
    <row r="929">
      <c r="A929" s="8" t="str">
        <f t="shared" si="1"/>
        <v>Celia M'Boua-Chamov</v>
      </c>
      <c r="B929" s="8" t="s">
        <v>6560</v>
      </c>
      <c r="C929" s="8" t="s">
        <v>119</v>
      </c>
      <c r="D929" s="9" t="s">
        <v>6478</v>
      </c>
      <c r="E929" s="8" t="s">
        <v>6561</v>
      </c>
      <c r="F929" s="8" t="s">
        <v>3309</v>
      </c>
      <c r="G929" s="8" t="s">
        <v>47</v>
      </c>
      <c r="H929" s="8" t="s">
        <v>6562</v>
      </c>
      <c r="I929" s="8" t="s">
        <v>49</v>
      </c>
      <c r="J929" s="10">
        <v>3.52</v>
      </c>
      <c r="K929" s="8" t="s">
        <v>6563</v>
      </c>
      <c r="L929" s="8" t="s">
        <v>3379</v>
      </c>
      <c r="M929" s="8" t="s">
        <v>86</v>
      </c>
      <c r="N929" s="8" t="s">
        <v>6579</v>
      </c>
      <c r="O929" s="8" t="s">
        <v>52</v>
      </c>
      <c r="P929" s="8"/>
      <c r="Q929" s="8"/>
      <c r="R929" s="8" t="s">
        <v>6580</v>
      </c>
      <c r="S929" s="8" t="s">
        <v>6581</v>
      </c>
      <c r="T929" s="11" t="str">
        <f t="shared" si="2"/>
        <v>Celia M'Boua-Chamov</v>
      </c>
      <c r="U929" s="8" t="s">
        <v>149</v>
      </c>
      <c r="V929" s="8" t="s">
        <v>6582</v>
      </c>
      <c r="W929" s="8" t="s">
        <v>86</v>
      </c>
      <c r="X929" s="8" t="s">
        <v>6570</v>
      </c>
      <c r="Y929" s="8" t="s">
        <v>60</v>
      </c>
      <c r="Z929" s="12" t="s">
        <v>6572</v>
      </c>
      <c r="AA929" s="8" t="s">
        <v>60</v>
      </c>
      <c r="AB929" s="12" t="s">
        <v>6574</v>
      </c>
      <c r="AC929" s="8" t="s">
        <v>60</v>
      </c>
      <c r="AD929" s="12" t="s">
        <v>6575</v>
      </c>
      <c r="AE929" s="8" t="s">
        <v>6576</v>
      </c>
      <c r="AF929" s="8" t="s">
        <v>6478</v>
      </c>
      <c r="AG929" s="8" t="s">
        <v>6492</v>
      </c>
      <c r="AH929" s="8" t="s">
        <v>352</v>
      </c>
      <c r="AI929" s="8" t="s">
        <v>66</v>
      </c>
      <c r="AJ929" s="8" t="s">
        <v>86</v>
      </c>
      <c r="AK929" s="8" t="s">
        <v>4151</v>
      </c>
      <c r="AL929" s="8" t="s">
        <v>655</v>
      </c>
      <c r="AM929" s="8" t="s">
        <v>236</v>
      </c>
      <c r="AN929" s="8" t="s">
        <v>6577</v>
      </c>
      <c r="AO929" s="8" t="s">
        <v>6578</v>
      </c>
      <c r="AP929" s="29" t="s">
        <v>6478</v>
      </c>
      <c r="AQ929" s="11">
        <v>25877.0</v>
      </c>
    </row>
    <row r="930">
      <c r="A930" s="8" t="str">
        <f t="shared" si="1"/>
        <v>Robert Weir</v>
      </c>
      <c r="B930" s="8" t="s">
        <v>6560</v>
      </c>
      <c r="C930" s="8" t="s">
        <v>119</v>
      </c>
      <c r="D930" s="9" t="s">
        <v>6478</v>
      </c>
      <c r="E930" s="8" t="s">
        <v>6561</v>
      </c>
      <c r="F930" s="8" t="s">
        <v>3309</v>
      </c>
      <c r="G930" s="8" t="s">
        <v>47</v>
      </c>
      <c r="H930" s="8" t="s">
        <v>6562</v>
      </c>
      <c r="I930" s="8" t="s">
        <v>49</v>
      </c>
      <c r="J930" s="10">
        <v>3.52</v>
      </c>
      <c r="K930" s="8" t="s">
        <v>6563</v>
      </c>
      <c r="L930" s="8" t="s">
        <v>3379</v>
      </c>
      <c r="M930" s="8" t="s">
        <v>86</v>
      </c>
      <c r="N930" s="8" t="s">
        <v>6583</v>
      </c>
      <c r="O930" s="8" t="s">
        <v>52</v>
      </c>
      <c r="P930" s="8"/>
      <c r="Q930" s="8"/>
      <c r="R930" s="8" t="s">
        <v>2577</v>
      </c>
      <c r="S930" s="8" t="s">
        <v>2434</v>
      </c>
      <c r="T930" s="11" t="str">
        <f t="shared" si="2"/>
        <v>Robert Weir</v>
      </c>
      <c r="U930" s="8" t="s">
        <v>160</v>
      </c>
      <c r="V930" s="8" t="s">
        <v>6584</v>
      </c>
      <c r="W930" s="8"/>
      <c r="X930" s="8" t="s">
        <v>6570</v>
      </c>
      <c r="Y930" s="8" t="s">
        <v>60</v>
      </c>
      <c r="Z930" s="12" t="s">
        <v>6572</v>
      </c>
      <c r="AA930" s="8" t="s">
        <v>60</v>
      </c>
      <c r="AB930" s="12" t="s">
        <v>6574</v>
      </c>
      <c r="AC930" s="8" t="s">
        <v>60</v>
      </c>
      <c r="AD930" s="12" t="s">
        <v>6575</v>
      </c>
      <c r="AE930" s="8" t="s">
        <v>6576</v>
      </c>
      <c r="AF930" s="8" t="s">
        <v>6478</v>
      </c>
      <c r="AG930" s="8" t="s">
        <v>6492</v>
      </c>
      <c r="AH930" s="8" t="s">
        <v>352</v>
      </c>
      <c r="AI930" s="8" t="s">
        <v>66</v>
      </c>
      <c r="AJ930" s="8" t="s">
        <v>86</v>
      </c>
      <c r="AK930" s="13" t="s">
        <v>4151</v>
      </c>
      <c r="AL930" s="13" t="s">
        <v>655</v>
      </c>
      <c r="AM930" s="8" t="s">
        <v>236</v>
      </c>
      <c r="AN930" s="8" t="s">
        <v>6577</v>
      </c>
      <c r="AO930" s="13" t="s">
        <v>6578</v>
      </c>
      <c r="AP930" s="9" t="s">
        <v>6478</v>
      </c>
      <c r="AQ930" s="11">
        <v>25877.0</v>
      </c>
    </row>
    <row r="931">
      <c r="A931" s="8" t="str">
        <f t="shared" si="1"/>
        <v>Jordon Andreassen</v>
      </c>
      <c r="B931" s="8" t="s">
        <v>6560</v>
      </c>
      <c r="C931" s="8" t="s">
        <v>119</v>
      </c>
      <c r="D931" s="9" t="s">
        <v>6478</v>
      </c>
      <c r="E931" s="8" t="s">
        <v>6561</v>
      </c>
      <c r="F931" s="8" t="s">
        <v>3309</v>
      </c>
      <c r="G931" s="8" t="s">
        <v>47</v>
      </c>
      <c r="H931" s="8" t="s">
        <v>6562</v>
      </c>
      <c r="I931" s="8" t="s">
        <v>49</v>
      </c>
      <c r="J931" s="10">
        <v>3.52</v>
      </c>
      <c r="K931" s="8" t="s">
        <v>6563</v>
      </c>
      <c r="L931" s="8" t="s">
        <v>3379</v>
      </c>
      <c r="M931" s="8" t="s">
        <v>86</v>
      </c>
      <c r="N931" s="8" t="s">
        <v>6585</v>
      </c>
      <c r="O931" s="8" t="s">
        <v>52</v>
      </c>
      <c r="P931" s="8"/>
      <c r="Q931" s="8"/>
      <c r="R931" s="8" t="s">
        <v>6586</v>
      </c>
      <c r="S931" s="8" t="s">
        <v>6587</v>
      </c>
      <c r="T931" s="11" t="str">
        <f t="shared" si="2"/>
        <v>Jordon Andreassen</v>
      </c>
      <c r="U931" s="8" t="s">
        <v>6588</v>
      </c>
      <c r="V931" s="8" t="s">
        <v>6589</v>
      </c>
      <c r="W931" s="8"/>
      <c r="X931" s="8" t="s">
        <v>6570</v>
      </c>
      <c r="Y931" s="12" t="s">
        <v>6590</v>
      </c>
      <c r="Z931" s="12" t="s">
        <v>6572</v>
      </c>
      <c r="AA931" s="8" t="s">
        <v>60</v>
      </c>
      <c r="AB931" s="12" t="s">
        <v>6574</v>
      </c>
      <c r="AC931" s="8" t="s">
        <v>60</v>
      </c>
      <c r="AD931" s="12" t="s">
        <v>6575</v>
      </c>
      <c r="AE931" s="8" t="s">
        <v>6576</v>
      </c>
      <c r="AF931" s="8" t="s">
        <v>6478</v>
      </c>
      <c r="AG931" s="8" t="s">
        <v>6492</v>
      </c>
      <c r="AH931" s="8" t="s">
        <v>352</v>
      </c>
      <c r="AI931" s="8" t="s">
        <v>66</v>
      </c>
      <c r="AJ931" s="8" t="s">
        <v>86</v>
      </c>
      <c r="AK931" s="13" t="s">
        <v>4151</v>
      </c>
      <c r="AL931" s="13" t="s">
        <v>655</v>
      </c>
      <c r="AM931" s="8" t="s">
        <v>236</v>
      </c>
      <c r="AN931" s="8" t="s">
        <v>6577</v>
      </c>
      <c r="AO931" s="13" t="s">
        <v>6578</v>
      </c>
      <c r="AP931" s="9" t="s">
        <v>6478</v>
      </c>
      <c r="AQ931" s="11">
        <v>25877.0</v>
      </c>
    </row>
    <row r="932">
      <c r="A932" s="8" t="str">
        <f t="shared" si="1"/>
        <v>Ethan Bray</v>
      </c>
      <c r="B932" s="8" t="s">
        <v>6560</v>
      </c>
      <c r="C932" s="8" t="s">
        <v>119</v>
      </c>
      <c r="D932" s="9" t="s">
        <v>6478</v>
      </c>
      <c r="E932" s="8" t="s">
        <v>6561</v>
      </c>
      <c r="F932" s="8" t="s">
        <v>3309</v>
      </c>
      <c r="G932" s="8" t="s">
        <v>47</v>
      </c>
      <c r="H932" s="8" t="s">
        <v>6562</v>
      </c>
      <c r="I932" s="8" t="s">
        <v>49</v>
      </c>
      <c r="J932" s="10">
        <v>3.52</v>
      </c>
      <c r="K932" s="8" t="s">
        <v>6563</v>
      </c>
      <c r="L932" s="8" t="s">
        <v>3379</v>
      </c>
      <c r="M932" s="8"/>
      <c r="N932" s="8" t="s">
        <v>6591</v>
      </c>
      <c r="O932" s="8" t="s">
        <v>52</v>
      </c>
      <c r="P932" s="8"/>
      <c r="Q932" s="8"/>
      <c r="R932" s="8" t="s">
        <v>3839</v>
      </c>
      <c r="S932" s="8" t="s">
        <v>3061</v>
      </c>
      <c r="T932" s="11" t="str">
        <f t="shared" si="2"/>
        <v>Ethan Bray</v>
      </c>
      <c r="U932" s="8" t="s">
        <v>247</v>
      </c>
      <c r="V932" s="8" t="s">
        <v>6592</v>
      </c>
      <c r="W932" s="8"/>
      <c r="X932" s="8" t="s">
        <v>6570</v>
      </c>
      <c r="Y932" s="12" t="s">
        <v>6593</v>
      </c>
      <c r="Z932" s="12" t="s">
        <v>6572</v>
      </c>
      <c r="AA932" s="8" t="s">
        <v>60</v>
      </c>
      <c r="AB932" s="12" t="s">
        <v>6574</v>
      </c>
      <c r="AC932" s="12" t="s">
        <v>6594</v>
      </c>
      <c r="AD932" s="12" t="s">
        <v>6575</v>
      </c>
      <c r="AE932" s="8" t="s">
        <v>6576</v>
      </c>
      <c r="AF932" s="8" t="s">
        <v>6478</v>
      </c>
      <c r="AG932" s="8" t="s">
        <v>6492</v>
      </c>
      <c r="AH932" s="8" t="s">
        <v>352</v>
      </c>
      <c r="AI932" s="8" t="s">
        <v>66</v>
      </c>
      <c r="AJ932" s="8"/>
      <c r="AK932" s="8" t="s">
        <v>4151</v>
      </c>
      <c r="AL932" s="8" t="s">
        <v>655</v>
      </c>
      <c r="AM932" s="8" t="s">
        <v>236</v>
      </c>
      <c r="AN932" s="8" t="s">
        <v>6577</v>
      </c>
      <c r="AO932" s="8" t="s">
        <v>6578</v>
      </c>
      <c r="AP932" s="9" t="s">
        <v>6478</v>
      </c>
      <c r="AQ932" s="11">
        <v>25877.0</v>
      </c>
    </row>
    <row r="933">
      <c r="A933" s="8" t="str">
        <f t="shared" si="1"/>
        <v>Iliyan Chamov</v>
      </c>
      <c r="B933" s="8" t="s">
        <v>6560</v>
      </c>
      <c r="C933" s="8" t="s">
        <v>119</v>
      </c>
      <c r="D933" s="9" t="s">
        <v>6478</v>
      </c>
      <c r="E933" s="8" t="s">
        <v>6561</v>
      </c>
      <c r="F933" s="8" t="s">
        <v>3309</v>
      </c>
      <c r="G933" s="8" t="s">
        <v>47</v>
      </c>
      <c r="H933" s="8" t="s">
        <v>6562</v>
      </c>
      <c r="I933" s="8" t="s">
        <v>49</v>
      </c>
      <c r="J933" s="10">
        <v>3.52</v>
      </c>
      <c r="K933" s="8" t="s">
        <v>6563</v>
      </c>
      <c r="L933" s="8" t="s">
        <v>3379</v>
      </c>
      <c r="M933" s="8" t="s">
        <v>86</v>
      </c>
      <c r="N933" s="8" t="s">
        <v>6595</v>
      </c>
      <c r="O933" s="8" t="s">
        <v>52</v>
      </c>
      <c r="P933" s="8"/>
      <c r="Q933" s="8"/>
      <c r="R933" s="8" t="s">
        <v>6596</v>
      </c>
      <c r="S933" s="8" t="s">
        <v>6597</v>
      </c>
      <c r="T933" s="11" t="str">
        <f t="shared" si="2"/>
        <v>Iliyan Chamov</v>
      </c>
      <c r="U933" s="8" t="s">
        <v>6598</v>
      </c>
      <c r="V933" s="8" t="s">
        <v>6599</v>
      </c>
      <c r="W933" s="8" t="s">
        <v>6600</v>
      </c>
      <c r="X933" s="8" t="s">
        <v>6570</v>
      </c>
      <c r="Y933" s="12" t="s">
        <v>6601</v>
      </c>
      <c r="Z933" s="12" t="s">
        <v>6572</v>
      </c>
      <c r="AA933" s="8" t="s">
        <v>60</v>
      </c>
      <c r="AB933" s="12" t="s">
        <v>6574</v>
      </c>
      <c r="AC933" s="12" t="s">
        <v>6602</v>
      </c>
      <c r="AD933" s="12" t="s">
        <v>6575</v>
      </c>
      <c r="AE933" s="8" t="s">
        <v>6576</v>
      </c>
      <c r="AF933" s="8" t="s">
        <v>6478</v>
      </c>
      <c r="AG933" s="8" t="s">
        <v>6492</v>
      </c>
      <c r="AH933" s="8" t="s">
        <v>352</v>
      </c>
      <c r="AI933" s="8" t="s">
        <v>66</v>
      </c>
      <c r="AJ933" s="8" t="s">
        <v>86</v>
      </c>
      <c r="AK933" s="13" t="s">
        <v>4151</v>
      </c>
      <c r="AL933" s="13" t="s">
        <v>655</v>
      </c>
      <c r="AM933" s="8" t="s">
        <v>236</v>
      </c>
      <c r="AN933" s="8" t="s">
        <v>6577</v>
      </c>
      <c r="AO933" s="13" t="s">
        <v>6578</v>
      </c>
      <c r="AP933" s="9" t="s">
        <v>6478</v>
      </c>
      <c r="AQ933" s="11">
        <v>25877.0</v>
      </c>
    </row>
    <row r="934">
      <c r="A934" s="8" t="str">
        <f t="shared" si="1"/>
        <v>Kyle Levermore</v>
      </c>
      <c r="B934" s="8" t="s">
        <v>6560</v>
      </c>
      <c r="C934" s="8" t="s">
        <v>119</v>
      </c>
      <c r="D934" s="9" t="s">
        <v>6478</v>
      </c>
      <c r="E934" s="8" t="s">
        <v>6561</v>
      </c>
      <c r="F934" s="8" t="s">
        <v>3309</v>
      </c>
      <c r="G934" s="8" t="s">
        <v>47</v>
      </c>
      <c r="H934" s="8" t="s">
        <v>6562</v>
      </c>
      <c r="I934" s="8" t="s">
        <v>49</v>
      </c>
      <c r="J934" s="10">
        <v>3.52</v>
      </c>
      <c r="K934" s="8" t="s">
        <v>6563</v>
      </c>
      <c r="L934" s="8" t="s">
        <v>3379</v>
      </c>
      <c r="M934" s="8" t="s">
        <v>86</v>
      </c>
      <c r="N934" s="8" t="s">
        <v>6603</v>
      </c>
      <c r="O934" s="8" t="s">
        <v>52</v>
      </c>
      <c r="P934" s="8"/>
      <c r="Q934" s="8"/>
      <c r="R934" s="8" t="s">
        <v>1275</v>
      </c>
      <c r="S934" s="8" t="s">
        <v>6604</v>
      </c>
      <c r="T934" s="11" t="str">
        <f t="shared" si="2"/>
        <v>Kyle Levermore</v>
      </c>
      <c r="U934" s="8" t="s">
        <v>640</v>
      </c>
      <c r="V934" s="8" t="s">
        <v>6605</v>
      </c>
      <c r="W934" s="8"/>
      <c r="X934" s="8" t="s">
        <v>6570</v>
      </c>
      <c r="Y934" s="12" t="s">
        <v>6606</v>
      </c>
      <c r="Z934" s="12" t="s">
        <v>6572</v>
      </c>
      <c r="AA934" s="8" t="s">
        <v>60</v>
      </c>
      <c r="AB934" s="12" t="s">
        <v>6574</v>
      </c>
      <c r="AC934" s="8" t="s">
        <v>60</v>
      </c>
      <c r="AD934" s="12" t="s">
        <v>6575</v>
      </c>
      <c r="AE934" s="8" t="s">
        <v>6576</v>
      </c>
      <c r="AF934" s="8" t="s">
        <v>6478</v>
      </c>
      <c r="AG934" s="8" t="s">
        <v>6492</v>
      </c>
      <c r="AH934" s="8" t="s">
        <v>352</v>
      </c>
      <c r="AI934" s="8" t="s">
        <v>66</v>
      </c>
      <c r="AJ934" s="8" t="s">
        <v>86</v>
      </c>
      <c r="AK934" s="13" t="s">
        <v>4151</v>
      </c>
      <c r="AL934" s="13" t="s">
        <v>655</v>
      </c>
      <c r="AM934" s="8" t="s">
        <v>236</v>
      </c>
      <c r="AN934" s="8" t="s">
        <v>6577</v>
      </c>
      <c r="AO934" s="13" t="s">
        <v>6578</v>
      </c>
      <c r="AP934" s="9" t="s">
        <v>6478</v>
      </c>
      <c r="AQ934" s="11">
        <v>25877.0</v>
      </c>
    </row>
    <row r="935">
      <c r="A935" s="8" t="str">
        <f t="shared" si="1"/>
        <v>Paige Duca</v>
      </c>
      <c r="B935" s="8" t="s">
        <v>6560</v>
      </c>
      <c r="C935" s="8" t="s">
        <v>119</v>
      </c>
      <c r="D935" s="9" t="s">
        <v>6478</v>
      </c>
      <c r="E935" s="8" t="s">
        <v>6561</v>
      </c>
      <c r="F935" s="8" t="s">
        <v>3309</v>
      </c>
      <c r="G935" s="8" t="s">
        <v>47</v>
      </c>
      <c r="H935" s="8" t="s">
        <v>6562</v>
      </c>
      <c r="I935" s="8" t="s">
        <v>49</v>
      </c>
      <c r="J935" s="10">
        <v>3.52</v>
      </c>
      <c r="K935" s="8" t="s">
        <v>6563</v>
      </c>
      <c r="L935" s="8" t="s">
        <v>3379</v>
      </c>
      <c r="M935" s="8" t="s">
        <v>86</v>
      </c>
      <c r="N935" s="8" t="s">
        <v>6607</v>
      </c>
      <c r="O935" s="8" t="s">
        <v>52</v>
      </c>
      <c r="P935" s="8"/>
      <c r="Q935" s="8"/>
      <c r="R935" s="8" t="s">
        <v>6608</v>
      </c>
      <c r="S935" s="8" t="s">
        <v>6609</v>
      </c>
      <c r="T935" s="11" t="str">
        <f t="shared" si="2"/>
        <v>Paige Duca</v>
      </c>
      <c r="U935" s="8" t="s">
        <v>640</v>
      </c>
      <c r="V935" s="8" t="s">
        <v>6610</v>
      </c>
      <c r="W935" s="8"/>
      <c r="X935" s="8" t="s">
        <v>6570</v>
      </c>
      <c r="Y935" s="8" t="s">
        <v>60</v>
      </c>
      <c r="Z935" s="12" t="s">
        <v>6572</v>
      </c>
      <c r="AA935" s="8" t="s">
        <v>60</v>
      </c>
      <c r="AB935" s="12" t="s">
        <v>6574</v>
      </c>
      <c r="AC935" s="8" t="s">
        <v>60</v>
      </c>
      <c r="AD935" s="12" t="s">
        <v>6575</v>
      </c>
      <c r="AE935" s="8" t="s">
        <v>6576</v>
      </c>
      <c r="AF935" s="8" t="s">
        <v>6478</v>
      </c>
      <c r="AG935" s="8" t="s">
        <v>6492</v>
      </c>
      <c r="AH935" s="8" t="s">
        <v>352</v>
      </c>
      <c r="AI935" s="8" t="s">
        <v>66</v>
      </c>
      <c r="AJ935" s="8" t="s">
        <v>86</v>
      </c>
      <c r="AK935" s="13" t="s">
        <v>4151</v>
      </c>
      <c r="AL935" s="13" t="s">
        <v>655</v>
      </c>
      <c r="AM935" s="8" t="s">
        <v>236</v>
      </c>
      <c r="AN935" s="8" t="s">
        <v>6577</v>
      </c>
      <c r="AO935" s="13" t="s">
        <v>6578</v>
      </c>
      <c r="AP935" s="9" t="s">
        <v>6478</v>
      </c>
      <c r="AQ935" s="11">
        <v>25877.0</v>
      </c>
    </row>
    <row r="936">
      <c r="A936" s="8" t="str">
        <f t="shared" si="1"/>
        <v>Tanner Anderson</v>
      </c>
      <c r="B936" s="8" t="s">
        <v>6560</v>
      </c>
      <c r="C936" s="8" t="s">
        <v>119</v>
      </c>
      <c r="D936" s="9" t="s">
        <v>6478</v>
      </c>
      <c r="E936" s="8" t="s">
        <v>6561</v>
      </c>
      <c r="F936" s="8" t="s">
        <v>3309</v>
      </c>
      <c r="G936" s="8" t="s">
        <v>47</v>
      </c>
      <c r="H936" s="8" t="s">
        <v>6562</v>
      </c>
      <c r="I936" s="8" t="s">
        <v>49</v>
      </c>
      <c r="J936" s="10">
        <v>3.52</v>
      </c>
      <c r="K936" s="8" t="s">
        <v>6563</v>
      </c>
      <c r="L936" s="8" t="s">
        <v>3379</v>
      </c>
      <c r="M936" s="8" t="s">
        <v>86</v>
      </c>
      <c r="N936" s="8" t="s">
        <v>6611</v>
      </c>
      <c r="O936" s="8" t="s">
        <v>52</v>
      </c>
      <c r="P936" s="8"/>
      <c r="Q936" s="8"/>
      <c r="R936" s="8" t="s">
        <v>484</v>
      </c>
      <c r="S936" s="8" t="s">
        <v>115</v>
      </c>
      <c r="T936" s="11" t="str">
        <f t="shared" si="2"/>
        <v>Tanner Anderson</v>
      </c>
      <c r="U936" s="8" t="s">
        <v>640</v>
      </c>
      <c r="V936" s="8" t="s">
        <v>6612</v>
      </c>
      <c r="W936" s="8"/>
      <c r="X936" s="8" t="s">
        <v>6570</v>
      </c>
      <c r="Y936" s="8" t="s">
        <v>60</v>
      </c>
      <c r="Z936" s="12" t="s">
        <v>6572</v>
      </c>
      <c r="AA936" s="8" t="s">
        <v>60</v>
      </c>
      <c r="AB936" s="12" t="s">
        <v>6574</v>
      </c>
      <c r="AC936" s="12" t="s">
        <v>6613</v>
      </c>
      <c r="AD936" s="12" t="s">
        <v>6575</v>
      </c>
      <c r="AE936" s="8" t="s">
        <v>6576</v>
      </c>
      <c r="AF936" s="8" t="s">
        <v>6478</v>
      </c>
      <c r="AG936" s="8" t="s">
        <v>6492</v>
      </c>
      <c r="AH936" s="8" t="s">
        <v>352</v>
      </c>
      <c r="AI936" s="8" t="s">
        <v>66</v>
      </c>
      <c r="AJ936" s="8" t="s">
        <v>86</v>
      </c>
      <c r="AK936" s="13" t="s">
        <v>4151</v>
      </c>
      <c r="AL936" s="13" t="s">
        <v>655</v>
      </c>
      <c r="AM936" s="8" t="s">
        <v>236</v>
      </c>
      <c r="AN936" s="8" t="s">
        <v>6577</v>
      </c>
      <c r="AO936" s="13" t="s">
        <v>6578</v>
      </c>
      <c r="AP936" s="9" t="s">
        <v>6478</v>
      </c>
      <c r="AQ936" s="11">
        <v>25877.0</v>
      </c>
    </row>
    <row r="937">
      <c r="A937" s="8" t="str">
        <f t="shared" si="1"/>
        <v>Benaud Shirley</v>
      </c>
      <c r="B937" s="8" t="s">
        <v>6614</v>
      </c>
      <c r="C937" s="8" t="s">
        <v>3713</v>
      </c>
      <c r="D937" s="9" t="s">
        <v>6478</v>
      </c>
      <c r="E937" s="13" t="s">
        <v>6615</v>
      </c>
      <c r="F937" s="8" t="s">
        <v>3309</v>
      </c>
      <c r="G937" s="8" t="s">
        <v>47</v>
      </c>
      <c r="H937" s="8" t="s">
        <v>6616</v>
      </c>
      <c r="I937" s="8" t="s">
        <v>49</v>
      </c>
      <c r="J937" s="10">
        <v>3.38</v>
      </c>
      <c r="K937" s="8" t="s">
        <v>6617</v>
      </c>
      <c r="L937" s="8" t="s">
        <v>2622</v>
      </c>
      <c r="M937" s="8"/>
      <c r="N937" s="8" t="s">
        <v>6618</v>
      </c>
      <c r="O937" s="8" t="s">
        <v>52</v>
      </c>
      <c r="P937" s="8"/>
      <c r="Q937" s="8"/>
      <c r="R937" s="8" t="s">
        <v>6619</v>
      </c>
      <c r="S937" s="8" t="s">
        <v>6620</v>
      </c>
      <c r="T937" s="11" t="str">
        <f t="shared" si="2"/>
        <v>Benaud Shirley</v>
      </c>
      <c r="U937" s="8" t="s">
        <v>55</v>
      </c>
      <c r="V937" s="8" t="s">
        <v>6621</v>
      </c>
      <c r="W937" s="8" t="s">
        <v>6622</v>
      </c>
      <c r="X937" s="8" t="s">
        <v>6623</v>
      </c>
      <c r="Y937" s="8" t="s">
        <v>60</v>
      </c>
      <c r="Z937" s="12" t="s">
        <v>6624</v>
      </c>
      <c r="AA937" s="8" t="s">
        <v>60</v>
      </c>
      <c r="AB937" s="12" t="s">
        <v>6625</v>
      </c>
      <c r="AC937" s="8" t="s">
        <v>60</v>
      </c>
      <c r="AD937" s="12" t="s">
        <v>6626</v>
      </c>
      <c r="AE937" s="8" t="s">
        <v>6627</v>
      </c>
      <c r="AF937" s="13" t="s">
        <v>6628</v>
      </c>
      <c r="AG937" s="13" t="s">
        <v>6492</v>
      </c>
      <c r="AH937" s="13" t="s">
        <v>654</v>
      </c>
      <c r="AI937" s="8" t="s">
        <v>66</v>
      </c>
      <c r="AJ937" s="8"/>
      <c r="AK937" s="13" t="s">
        <v>6629</v>
      </c>
      <c r="AL937" s="13" t="s">
        <v>6630</v>
      </c>
      <c r="AM937" s="8" t="s">
        <v>6631</v>
      </c>
      <c r="AN937" s="8" t="s">
        <v>6632</v>
      </c>
      <c r="AO937" s="13" t="s">
        <v>6633</v>
      </c>
      <c r="AP937" s="9" t="s">
        <v>6628</v>
      </c>
      <c r="AQ937" s="11">
        <v>11704.0</v>
      </c>
    </row>
    <row r="938">
      <c r="A938" s="8" t="str">
        <f t="shared" si="1"/>
        <v>April Mitchell</v>
      </c>
      <c r="B938" s="8" t="s">
        <v>6614</v>
      </c>
      <c r="C938" s="8" t="s">
        <v>3713</v>
      </c>
      <c r="D938" s="9" t="s">
        <v>6478</v>
      </c>
      <c r="E938" s="13" t="s">
        <v>6615</v>
      </c>
      <c r="F938" s="8" t="s">
        <v>3309</v>
      </c>
      <c r="G938" s="8" t="s">
        <v>47</v>
      </c>
      <c r="H938" s="8" t="s">
        <v>6616</v>
      </c>
      <c r="I938" s="8" t="s">
        <v>49</v>
      </c>
      <c r="J938" s="10">
        <v>3.38</v>
      </c>
      <c r="K938" s="8" t="s">
        <v>6617</v>
      </c>
      <c r="L938" s="8" t="s">
        <v>2622</v>
      </c>
      <c r="M938" s="8"/>
      <c r="N938" s="8" t="s">
        <v>6634</v>
      </c>
      <c r="O938" s="8" t="s">
        <v>52</v>
      </c>
      <c r="P938" s="8"/>
      <c r="Q938" s="8"/>
      <c r="R938" s="8" t="s">
        <v>6337</v>
      </c>
      <c r="S938" s="8" t="s">
        <v>2476</v>
      </c>
      <c r="T938" s="11" t="str">
        <f t="shared" si="2"/>
        <v>April Mitchell</v>
      </c>
      <c r="U938" s="8" t="s">
        <v>80</v>
      </c>
      <c r="V938" s="8" t="s">
        <v>6635</v>
      </c>
      <c r="W938" s="8" t="s">
        <v>6622</v>
      </c>
      <c r="X938" s="8" t="s">
        <v>6623</v>
      </c>
      <c r="Y938" s="8" t="s">
        <v>60</v>
      </c>
      <c r="Z938" s="12" t="s">
        <v>6624</v>
      </c>
      <c r="AA938" s="8" t="s">
        <v>60</v>
      </c>
      <c r="AB938" s="12" t="s">
        <v>6625</v>
      </c>
      <c r="AC938" s="8" t="s">
        <v>60</v>
      </c>
      <c r="AD938" s="12" t="s">
        <v>6626</v>
      </c>
      <c r="AE938" s="8" t="s">
        <v>6627</v>
      </c>
      <c r="AF938" s="13" t="s">
        <v>6628</v>
      </c>
      <c r="AG938" s="13" t="s">
        <v>6492</v>
      </c>
      <c r="AH938" s="13" t="s">
        <v>654</v>
      </c>
      <c r="AI938" s="8" t="s">
        <v>66</v>
      </c>
      <c r="AJ938" s="8"/>
      <c r="AK938" s="13" t="s">
        <v>6629</v>
      </c>
      <c r="AL938" s="13" t="s">
        <v>6630</v>
      </c>
      <c r="AM938" s="8" t="s">
        <v>6631</v>
      </c>
      <c r="AN938" s="8" t="s">
        <v>6632</v>
      </c>
      <c r="AO938" s="13" t="s">
        <v>6633</v>
      </c>
      <c r="AP938" s="9" t="s">
        <v>6628</v>
      </c>
      <c r="AQ938" s="11">
        <v>11704.0</v>
      </c>
    </row>
    <row r="939">
      <c r="A939" s="8" t="str">
        <f t="shared" si="1"/>
        <v>Clif Mitchell</v>
      </c>
      <c r="B939" s="8" t="s">
        <v>6614</v>
      </c>
      <c r="C939" s="8" t="s">
        <v>3713</v>
      </c>
      <c r="D939" s="9" t="s">
        <v>6478</v>
      </c>
      <c r="E939" s="13" t="s">
        <v>6615</v>
      </c>
      <c r="F939" s="8" t="s">
        <v>3309</v>
      </c>
      <c r="G939" s="8" t="s">
        <v>47</v>
      </c>
      <c r="H939" s="8" t="s">
        <v>6616</v>
      </c>
      <c r="I939" s="8" t="s">
        <v>49</v>
      </c>
      <c r="J939" s="10">
        <v>3.38</v>
      </c>
      <c r="K939" s="8" t="s">
        <v>6617</v>
      </c>
      <c r="L939" s="8" t="s">
        <v>2622</v>
      </c>
      <c r="M939" s="8"/>
      <c r="N939" s="8" t="s">
        <v>6636</v>
      </c>
      <c r="O939" s="8" t="s">
        <v>52</v>
      </c>
      <c r="P939" s="8"/>
      <c r="Q939" s="8"/>
      <c r="R939" s="8" t="s">
        <v>6637</v>
      </c>
      <c r="S939" s="8" t="s">
        <v>2476</v>
      </c>
      <c r="T939" s="11" t="str">
        <f t="shared" si="2"/>
        <v>Clif Mitchell</v>
      </c>
      <c r="U939" s="8" t="s">
        <v>80</v>
      </c>
      <c r="V939" s="8" t="s">
        <v>6638</v>
      </c>
      <c r="W939" s="8"/>
      <c r="X939" s="8" t="s">
        <v>6623</v>
      </c>
      <c r="Y939" s="8" t="s">
        <v>60</v>
      </c>
      <c r="Z939" s="12" t="s">
        <v>6624</v>
      </c>
      <c r="AA939" s="8" t="s">
        <v>60</v>
      </c>
      <c r="AB939" s="12" t="s">
        <v>6625</v>
      </c>
      <c r="AC939" s="8" t="s">
        <v>60</v>
      </c>
      <c r="AD939" s="12" t="s">
        <v>6626</v>
      </c>
      <c r="AE939" s="8" t="s">
        <v>6627</v>
      </c>
      <c r="AF939" s="13" t="s">
        <v>6628</v>
      </c>
      <c r="AG939" s="13" t="s">
        <v>6492</v>
      </c>
      <c r="AH939" s="13" t="s">
        <v>654</v>
      </c>
      <c r="AI939" s="8" t="s">
        <v>66</v>
      </c>
      <c r="AJ939" s="8"/>
      <c r="AK939" s="13" t="s">
        <v>6629</v>
      </c>
      <c r="AL939" s="13" t="s">
        <v>6630</v>
      </c>
      <c r="AM939" s="8" t="s">
        <v>6631</v>
      </c>
      <c r="AN939" s="8" t="s">
        <v>6632</v>
      </c>
      <c r="AO939" s="13" t="s">
        <v>6633</v>
      </c>
      <c r="AP939" s="9" t="s">
        <v>6628</v>
      </c>
      <c r="AQ939" s="11">
        <v>11704.0</v>
      </c>
    </row>
    <row r="940">
      <c r="A940" s="8" t="str">
        <f t="shared" si="1"/>
        <v>Lyle Weese</v>
      </c>
      <c r="B940" s="8" t="s">
        <v>6639</v>
      </c>
      <c r="C940" s="8" t="s">
        <v>581</v>
      </c>
      <c r="D940" s="9" t="s">
        <v>6640</v>
      </c>
      <c r="E940" s="8" t="s">
        <v>6641</v>
      </c>
      <c r="F940" s="8" t="s">
        <v>936</v>
      </c>
      <c r="G940" s="8" t="s">
        <v>47</v>
      </c>
      <c r="H940" s="8" t="s">
        <v>6642</v>
      </c>
      <c r="I940" s="8" t="s">
        <v>49</v>
      </c>
      <c r="J940" s="10">
        <v>3.38</v>
      </c>
      <c r="K940" s="8" t="s">
        <v>6643</v>
      </c>
      <c r="L940" s="8" t="s">
        <v>2560</v>
      </c>
      <c r="M940" s="8" t="s">
        <v>86</v>
      </c>
      <c r="N940" s="8" t="s">
        <v>6644</v>
      </c>
      <c r="O940" s="8" t="s">
        <v>52</v>
      </c>
      <c r="P940" s="8"/>
      <c r="Q940" s="8"/>
      <c r="R940" s="8" t="s">
        <v>6645</v>
      </c>
      <c r="S940" s="8" t="s">
        <v>6646</v>
      </c>
      <c r="T940" s="11" t="str">
        <f t="shared" si="2"/>
        <v>Lyle Weese</v>
      </c>
      <c r="U940" s="8" t="s">
        <v>2105</v>
      </c>
      <c r="V940" s="8" t="s">
        <v>6647</v>
      </c>
      <c r="W940" s="8" t="s">
        <v>6648</v>
      </c>
      <c r="X940" s="8" t="s">
        <v>6649</v>
      </c>
      <c r="Y940" s="8" t="s">
        <v>60</v>
      </c>
      <c r="Z940" s="12" t="s">
        <v>6650</v>
      </c>
      <c r="AA940" s="12" t="s">
        <v>6651</v>
      </c>
      <c r="AB940" s="12" t="s">
        <v>6652</v>
      </c>
      <c r="AC940" s="8" t="s">
        <v>60</v>
      </c>
      <c r="AD940" s="12" t="s">
        <v>6653</v>
      </c>
      <c r="AE940" s="8" t="s">
        <v>6654</v>
      </c>
      <c r="AF940" s="8" t="s">
        <v>6655</v>
      </c>
      <c r="AG940" s="8" t="s">
        <v>6656</v>
      </c>
      <c r="AH940" s="8" t="s">
        <v>232</v>
      </c>
      <c r="AI940" s="8" t="s">
        <v>66</v>
      </c>
      <c r="AJ940" s="8" t="s">
        <v>86</v>
      </c>
      <c r="AK940" s="13" t="s">
        <v>655</v>
      </c>
      <c r="AL940" s="13" t="s">
        <v>353</v>
      </c>
      <c r="AM940" s="8" t="s">
        <v>480</v>
      </c>
      <c r="AN940" s="8" t="s">
        <v>6657</v>
      </c>
      <c r="AO940" s="13" t="s">
        <v>6658</v>
      </c>
      <c r="AP940" s="9" t="s">
        <v>6655</v>
      </c>
      <c r="AQ940" s="11">
        <v>14340.0</v>
      </c>
    </row>
    <row r="941">
      <c r="A941" s="8" t="str">
        <f t="shared" si="1"/>
        <v>Jennifer Allen</v>
      </c>
      <c r="B941" s="8" t="s">
        <v>6639</v>
      </c>
      <c r="C941" s="8" t="s">
        <v>581</v>
      </c>
      <c r="D941" s="9" t="s">
        <v>6640</v>
      </c>
      <c r="E941" s="8" t="s">
        <v>6641</v>
      </c>
      <c r="F941" s="8" t="s">
        <v>936</v>
      </c>
      <c r="G941" s="8" t="s">
        <v>47</v>
      </c>
      <c r="H941" s="8" t="s">
        <v>6642</v>
      </c>
      <c r="I941" s="8" t="s">
        <v>49</v>
      </c>
      <c r="J941" s="10">
        <v>3.38</v>
      </c>
      <c r="K941" s="8" t="s">
        <v>6643</v>
      </c>
      <c r="L941" s="8" t="s">
        <v>2560</v>
      </c>
      <c r="M941" s="8" t="s">
        <v>86</v>
      </c>
      <c r="N941" s="8" t="s">
        <v>6659</v>
      </c>
      <c r="O941" s="8" t="s">
        <v>52</v>
      </c>
      <c r="P941" s="8"/>
      <c r="Q941" s="8"/>
      <c r="R941" s="8" t="s">
        <v>6660</v>
      </c>
      <c r="S941" s="8" t="s">
        <v>851</v>
      </c>
      <c r="T941" s="11" t="str">
        <f t="shared" si="2"/>
        <v>Jennifer Allen</v>
      </c>
      <c r="U941" s="8" t="s">
        <v>160</v>
      </c>
      <c r="V941" s="8" t="s">
        <v>6661</v>
      </c>
      <c r="W941" s="8" t="s">
        <v>6662</v>
      </c>
      <c r="X941" s="8" t="s">
        <v>6649</v>
      </c>
      <c r="Y941" s="8" t="s">
        <v>60</v>
      </c>
      <c r="Z941" s="12" t="s">
        <v>6650</v>
      </c>
      <c r="AA941" s="12" t="s">
        <v>6663</v>
      </c>
      <c r="AB941" s="12" t="s">
        <v>6652</v>
      </c>
      <c r="AC941" s="12" t="s">
        <v>6664</v>
      </c>
      <c r="AD941" s="12" t="s">
        <v>6653</v>
      </c>
      <c r="AE941" s="8" t="s">
        <v>6654</v>
      </c>
      <c r="AF941" s="8" t="s">
        <v>6655</v>
      </c>
      <c r="AG941" s="8" t="s">
        <v>6656</v>
      </c>
      <c r="AH941" s="8" t="s">
        <v>232</v>
      </c>
      <c r="AI941" s="8" t="s">
        <v>66</v>
      </c>
      <c r="AJ941" s="8" t="s">
        <v>86</v>
      </c>
      <c r="AK941" s="13" t="s">
        <v>655</v>
      </c>
      <c r="AL941" s="13" t="s">
        <v>353</v>
      </c>
      <c r="AM941" s="8" t="s">
        <v>480</v>
      </c>
      <c r="AN941" s="8" t="s">
        <v>6657</v>
      </c>
      <c r="AO941" s="13" t="s">
        <v>6658</v>
      </c>
      <c r="AP941" s="9" t="s">
        <v>6655</v>
      </c>
      <c r="AQ941" s="11">
        <v>14340.0</v>
      </c>
    </row>
    <row r="942">
      <c r="A942" s="8" t="str">
        <f t="shared" si="1"/>
        <v>Teague Peck</v>
      </c>
      <c r="B942" s="8" t="s">
        <v>6639</v>
      </c>
      <c r="C942" s="8" t="s">
        <v>581</v>
      </c>
      <c r="D942" s="9" t="s">
        <v>6640</v>
      </c>
      <c r="E942" s="8" t="s">
        <v>6641</v>
      </c>
      <c r="F942" s="8" t="s">
        <v>936</v>
      </c>
      <c r="G942" s="8" t="s">
        <v>47</v>
      </c>
      <c r="H942" s="8" t="s">
        <v>6642</v>
      </c>
      <c r="I942" s="8" t="s">
        <v>49</v>
      </c>
      <c r="J942" s="10">
        <v>3.38</v>
      </c>
      <c r="K942" s="8" t="s">
        <v>6643</v>
      </c>
      <c r="L942" s="8" t="s">
        <v>2560</v>
      </c>
      <c r="M942" s="8" t="s">
        <v>86</v>
      </c>
      <c r="N942" s="8" t="s">
        <v>6665</v>
      </c>
      <c r="O942" s="8" t="s">
        <v>52</v>
      </c>
      <c r="P942" s="8"/>
      <c r="Q942" s="8"/>
      <c r="R942" s="8" t="s">
        <v>6666</v>
      </c>
      <c r="S942" s="8" t="s">
        <v>6667</v>
      </c>
      <c r="T942" s="11" t="str">
        <f t="shared" si="2"/>
        <v>Teague Peck</v>
      </c>
      <c r="U942" s="8" t="s">
        <v>167</v>
      </c>
      <c r="V942" s="8" t="s">
        <v>6668</v>
      </c>
      <c r="W942" s="8" t="s">
        <v>6669</v>
      </c>
      <c r="X942" s="8" t="s">
        <v>6649</v>
      </c>
      <c r="Y942" s="8" t="s">
        <v>60</v>
      </c>
      <c r="Z942" s="12" t="s">
        <v>6650</v>
      </c>
      <c r="AA942" s="8" t="s">
        <v>60</v>
      </c>
      <c r="AB942" s="12" t="s">
        <v>6652</v>
      </c>
      <c r="AC942" s="8" t="s">
        <v>60</v>
      </c>
      <c r="AD942" s="12" t="s">
        <v>6653</v>
      </c>
      <c r="AE942" s="8" t="s">
        <v>6654</v>
      </c>
      <c r="AF942" s="8" t="s">
        <v>6655</v>
      </c>
      <c r="AG942" s="8" t="s">
        <v>6656</v>
      </c>
      <c r="AH942" s="8" t="s">
        <v>232</v>
      </c>
      <c r="AI942" s="8" t="s">
        <v>66</v>
      </c>
      <c r="AJ942" s="8" t="s">
        <v>86</v>
      </c>
      <c r="AK942" s="13" t="s">
        <v>655</v>
      </c>
      <c r="AL942" s="13" t="s">
        <v>353</v>
      </c>
      <c r="AM942" s="8" t="s">
        <v>480</v>
      </c>
      <c r="AN942" s="8" t="s">
        <v>6657</v>
      </c>
      <c r="AO942" s="13" t="s">
        <v>6658</v>
      </c>
      <c r="AP942" s="9" t="s">
        <v>6655</v>
      </c>
      <c r="AQ942" s="11">
        <v>14340.0</v>
      </c>
    </row>
    <row r="943">
      <c r="A943" s="8" t="str">
        <f t="shared" si="1"/>
        <v>Craig Hunter</v>
      </c>
      <c r="B943" s="8" t="s">
        <v>6639</v>
      </c>
      <c r="C943" s="8" t="s">
        <v>581</v>
      </c>
      <c r="D943" s="9" t="s">
        <v>6640</v>
      </c>
      <c r="E943" s="8" t="s">
        <v>6641</v>
      </c>
      <c r="F943" s="8" t="s">
        <v>936</v>
      </c>
      <c r="G943" s="8" t="s">
        <v>47</v>
      </c>
      <c r="H943" s="8" t="s">
        <v>6642</v>
      </c>
      <c r="I943" s="8" t="s">
        <v>49</v>
      </c>
      <c r="J943" s="10">
        <v>3.38</v>
      </c>
      <c r="K943" s="8" t="s">
        <v>6643</v>
      </c>
      <c r="L943" s="8" t="s">
        <v>2560</v>
      </c>
      <c r="M943" s="8"/>
      <c r="N943" s="8" t="s">
        <v>6670</v>
      </c>
      <c r="O943" s="8" t="s">
        <v>52</v>
      </c>
      <c r="P943" s="8"/>
      <c r="Q943" s="8"/>
      <c r="R943" s="8" t="s">
        <v>2940</v>
      </c>
      <c r="S943" s="8" t="s">
        <v>2828</v>
      </c>
      <c r="T943" s="11" t="str">
        <f t="shared" si="2"/>
        <v>Craig Hunter</v>
      </c>
      <c r="U943" s="8" t="s">
        <v>6671</v>
      </c>
      <c r="V943" s="8" t="s">
        <v>6672</v>
      </c>
      <c r="W943" s="8"/>
      <c r="X943" s="8" t="s">
        <v>6649</v>
      </c>
      <c r="Y943" s="12" t="s">
        <v>6673</v>
      </c>
      <c r="Z943" s="12" t="s">
        <v>6650</v>
      </c>
      <c r="AA943" s="8" t="s">
        <v>60</v>
      </c>
      <c r="AB943" s="12" t="s">
        <v>6652</v>
      </c>
      <c r="AC943" s="8" t="s">
        <v>60</v>
      </c>
      <c r="AD943" s="12" t="s">
        <v>6653</v>
      </c>
      <c r="AE943" s="8" t="s">
        <v>6654</v>
      </c>
      <c r="AF943" s="8" t="s">
        <v>6655</v>
      </c>
      <c r="AG943" s="8" t="s">
        <v>6656</v>
      </c>
      <c r="AH943" s="8" t="s">
        <v>232</v>
      </c>
      <c r="AI943" s="8" t="s">
        <v>66</v>
      </c>
      <c r="AJ943" s="8"/>
      <c r="AK943" s="13" t="s">
        <v>655</v>
      </c>
      <c r="AL943" s="13" t="s">
        <v>353</v>
      </c>
      <c r="AM943" s="8" t="s">
        <v>480</v>
      </c>
      <c r="AN943" s="8" t="s">
        <v>6657</v>
      </c>
      <c r="AO943" s="13" t="s">
        <v>6658</v>
      </c>
      <c r="AP943" s="9" t="s">
        <v>6655</v>
      </c>
      <c r="AQ943" s="11">
        <v>14340.0</v>
      </c>
    </row>
    <row r="944">
      <c r="A944" s="8" t="str">
        <f t="shared" si="1"/>
        <v>Olivia Lane</v>
      </c>
      <c r="B944" s="8" t="s">
        <v>6639</v>
      </c>
      <c r="C944" s="8" t="s">
        <v>581</v>
      </c>
      <c r="D944" s="9" t="s">
        <v>6640</v>
      </c>
      <c r="E944" s="8" t="s">
        <v>6641</v>
      </c>
      <c r="F944" s="8" t="s">
        <v>936</v>
      </c>
      <c r="G944" s="8" t="s">
        <v>47</v>
      </c>
      <c r="H944" s="8" t="s">
        <v>6642</v>
      </c>
      <c r="I944" s="8" t="s">
        <v>49</v>
      </c>
      <c r="J944" s="10">
        <v>3.38</v>
      </c>
      <c r="K944" s="8" t="s">
        <v>6643</v>
      </c>
      <c r="L944" s="8" t="s">
        <v>2560</v>
      </c>
      <c r="M944" s="8"/>
      <c r="N944" s="8" t="s">
        <v>6674</v>
      </c>
      <c r="O944" s="8" t="s">
        <v>52</v>
      </c>
      <c r="P944" s="8"/>
      <c r="Q944" s="8"/>
      <c r="R944" s="8" t="s">
        <v>3373</v>
      </c>
      <c r="S944" s="8" t="s">
        <v>4892</v>
      </c>
      <c r="T944" s="11" t="str">
        <f t="shared" si="2"/>
        <v>Olivia Lane</v>
      </c>
      <c r="U944" s="8" t="s">
        <v>6675</v>
      </c>
      <c r="V944" s="8" t="s">
        <v>6676</v>
      </c>
      <c r="W944" s="8"/>
      <c r="X944" s="8" t="s">
        <v>6649</v>
      </c>
      <c r="Y944" s="12" t="s">
        <v>6677</v>
      </c>
      <c r="Z944" s="12" t="s">
        <v>6650</v>
      </c>
      <c r="AA944" s="12" t="s">
        <v>6678</v>
      </c>
      <c r="AB944" s="12" t="s">
        <v>6652</v>
      </c>
      <c r="AC944" s="8" t="s">
        <v>60</v>
      </c>
      <c r="AD944" s="12" t="s">
        <v>6653</v>
      </c>
      <c r="AE944" s="8" t="s">
        <v>6654</v>
      </c>
      <c r="AF944" s="8" t="s">
        <v>6655</v>
      </c>
      <c r="AG944" s="8" t="s">
        <v>6656</v>
      </c>
      <c r="AH944" s="8" t="s">
        <v>232</v>
      </c>
      <c r="AI944" s="8" t="s">
        <v>66</v>
      </c>
      <c r="AJ944" s="8"/>
      <c r="AK944" s="8" t="s">
        <v>655</v>
      </c>
      <c r="AL944" s="8" t="s">
        <v>353</v>
      </c>
      <c r="AM944" s="8" t="s">
        <v>480</v>
      </c>
      <c r="AN944" s="8" t="s">
        <v>6657</v>
      </c>
      <c r="AO944" s="8" t="s">
        <v>6658</v>
      </c>
      <c r="AP944" s="9" t="s">
        <v>6655</v>
      </c>
      <c r="AQ944" s="11">
        <v>14340.0</v>
      </c>
    </row>
    <row r="945">
      <c r="A945" s="8" t="str">
        <f t="shared" si="1"/>
        <v>Doug Fraley</v>
      </c>
      <c r="B945" s="8" t="s">
        <v>6679</v>
      </c>
      <c r="C945" s="8" t="s">
        <v>581</v>
      </c>
      <c r="D945" s="9" t="s">
        <v>6640</v>
      </c>
      <c r="E945" s="8" t="s">
        <v>6680</v>
      </c>
      <c r="F945" s="8" t="s">
        <v>936</v>
      </c>
      <c r="G945" s="8" t="s">
        <v>47</v>
      </c>
      <c r="H945" s="8" t="s">
        <v>6681</v>
      </c>
      <c r="I945" s="8" t="s">
        <v>49</v>
      </c>
      <c r="J945" s="10">
        <v>3.55</v>
      </c>
      <c r="K945" s="8" t="s">
        <v>6682</v>
      </c>
      <c r="L945" s="8" t="s">
        <v>2560</v>
      </c>
      <c r="M945" s="8"/>
      <c r="N945" s="8" t="s">
        <v>6683</v>
      </c>
      <c r="O945" s="8" t="s">
        <v>52</v>
      </c>
      <c r="P945" s="8"/>
      <c r="Q945" s="8"/>
      <c r="R945" s="8" t="s">
        <v>811</v>
      </c>
      <c r="S945" s="8" t="s">
        <v>6684</v>
      </c>
      <c r="T945" s="11" t="str">
        <f t="shared" si="2"/>
        <v>Doug Fraley</v>
      </c>
      <c r="U945" s="8" t="s">
        <v>6685</v>
      </c>
      <c r="V945" s="8" t="s">
        <v>6686</v>
      </c>
      <c r="W945" s="8" t="s">
        <v>6687</v>
      </c>
      <c r="X945" s="8" t="s">
        <v>6688</v>
      </c>
      <c r="Y945" s="8" t="s">
        <v>60</v>
      </c>
      <c r="Z945" s="12" t="s">
        <v>6689</v>
      </c>
      <c r="AA945" s="12" t="s">
        <v>6690</v>
      </c>
      <c r="AB945" s="12" t="s">
        <v>6691</v>
      </c>
      <c r="AC945" s="8" t="s">
        <v>60</v>
      </c>
      <c r="AD945" s="12" t="s">
        <v>6692</v>
      </c>
      <c r="AE945" s="8"/>
      <c r="AF945" s="13" t="s">
        <v>6640</v>
      </c>
      <c r="AG945" s="13" t="s">
        <v>6656</v>
      </c>
      <c r="AH945" s="8" t="s">
        <v>134</v>
      </c>
      <c r="AI945" s="8" t="s">
        <v>66</v>
      </c>
      <c r="AJ945" s="8"/>
      <c r="AK945" s="13" t="s">
        <v>1341</v>
      </c>
      <c r="AL945" s="13" t="s">
        <v>3461</v>
      </c>
      <c r="AM945" s="8" t="s">
        <v>421</v>
      </c>
      <c r="AN945" s="8" t="s">
        <v>6693</v>
      </c>
      <c r="AO945" s="13" t="s">
        <v>6694</v>
      </c>
      <c r="AP945" s="9" t="s">
        <v>6640</v>
      </c>
      <c r="AQ945" s="11">
        <v>10077.0</v>
      </c>
    </row>
    <row r="946">
      <c r="A946" s="8" t="str">
        <f t="shared" si="1"/>
        <v>John Kolb</v>
      </c>
      <c r="B946" s="8" t="s">
        <v>6679</v>
      </c>
      <c r="C946" s="8" t="s">
        <v>581</v>
      </c>
      <c r="D946" s="9" t="s">
        <v>6640</v>
      </c>
      <c r="E946" s="8" t="s">
        <v>6680</v>
      </c>
      <c r="F946" s="8" t="s">
        <v>936</v>
      </c>
      <c r="G946" s="8" t="s">
        <v>47</v>
      </c>
      <c r="H946" s="8" t="s">
        <v>6681</v>
      </c>
      <c r="I946" s="8" t="s">
        <v>49</v>
      </c>
      <c r="J946" s="10">
        <v>3.55</v>
      </c>
      <c r="K946" s="8" t="s">
        <v>6682</v>
      </c>
      <c r="L946" s="8" t="s">
        <v>2560</v>
      </c>
      <c r="M946" s="8"/>
      <c r="N946" s="13" t="s">
        <v>6695</v>
      </c>
      <c r="O946" s="8" t="s">
        <v>52</v>
      </c>
      <c r="P946" s="8"/>
      <c r="Q946" s="8"/>
      <c r="R946" s="8" t="s">
        <v>1997</v>
      </c>
      <c r="S946" s="8" t="s">
        <v>6696</v>
      </c>
      <c r="T946" s="11" t="str">
        <f t="shared" si="2"/>
        <v>John Kolb</v>
      </c>
      <c r="U946" s="8" t="s">
        <v>160</v>
      </c>
      <c r="V946" s="8" t="s">
        <v>6697</v>
      </c>
      <c r="W946" s="8"/>
      <c r="X946" s="8" t="s">
        <v>6688</v>
      </c>
      <c r="Y946" s="8" t="s">
        <v>60</v>
      </c>
      <c r="Z946" s="12" t="s">
        <v>6689</v>
      </c>
      <c r="AA946" s="8" t="s">
        <v>60</v>
      </c>
      <c r="AB946" s="12" t="s">
        <v>6691</v>
      </c>
      <c r="AC946" s="8" t="s">
        <v>60</v>
      </c>
      <c r="AD946" s="12" t="s">
        <v>6692</v>
      </c>
      <c r="AE946" s="8"/>
      <c r="AF946" s="8" t="s">
        <v>6640</v>
      </c>
      <c r="AG946" s="8" t="s">
        <v>6656</v>
      </c>
      <c r="AH946" s="8" t="s">
        <v>134</v>
      </c>
      <c r="AI946" s="8" t="s">
        <v>66</v>
      </c>
      <c r="AJ946" s="8"/>
      <c r="AK946" s="13" t="s">
        <v>1341</v>
      </c>
      <c r="AL946" s="13" t="s">
        <v>3461</v>
      </c>
      <c r="AM946" s="8" t="s">
        <v>421</v>
      </c>
      <c r="AN946" s="8" t="s">
        <v>6693</v>
      </c>
      <c r="AO946" s="13" t="s">
        <v>6694</v>
      </c>
      <c r="AP946" s="9" t="s">
        <v>6640</v>
      </c>
      <c r="AQ946" s="11">
        <v>10077.0</v>
      </c>
    </row>
    <row r="947">
      <c r="A947" s="8" t="str">
        <f t="shared" si="1"/>
        <v>Lindsey Hall</v>
      </c>
      <c r="B947" s="8" t="s">
        <v>6679</v>
      </c>
      <c r="C947" s="8" t="s">
        <v>581</v>
      </c>
      <c r="D947" s="9" t="s">
        <v>6640</v>
      </c>
      <c r="E947" s="8" t="s">
        <v>6680</v>
      </c>
      <c r="F947" s="8" t="s">
        <v>936</v>
      </c>
      <c r="G947" s="8" t="s">
        <v>47</v>
      </c>
      <c r="H947" s="8" t="s">
        <v>6681</v>
      </c>
      <c r="I947" s="8" t="s">
        <v>49</v>
      </c>
      <c r="J947" s="10">
        <v>3.55</v>
      </c>
      <c r="K947" s="8" t="s">
        <v>6682</v>
      </c>
      <c r="L947" s="8" t="s">
        <v>2560</v>
      </c>
      <c r="M947" s="8"/>
      <c r="N947" s="8" t="s">
        <v>6698</v>
      </c>
      <c r="O947" s="8" t="s">
        <v>52</v>
      </c>
      <c r="P947" s="8"/>
      <c r="Q947" s="8"/>
      <c r="R947" s="8" t="s">
        <v>6699</v>
      </c>
      <c r="S947" s="8" t="s">
        <v>1674</v>
      </c>
      <c r="T947" s="11" t="str">
        <f t="shared" si="2"/>
        <v>Lindsey Hall</v>
      </c>
      <c r="U947" s="8" t="s">
        <v>2120</v>
      </c>
      <c r="V947" s="8" t="s">
        <v>6700</v>
      </c>
      <c r="W947" s="8" t="s">
        <v>6687</v>
      </c>
      <c r="X947" s="8" t="s">
        <v>6688</v>
      </c>
      <c r="Y947" s="12" t="s">
        <v>6701</v>
      </c>
      <c r="Z947" s="12" t="s">
        <v>6689</v>
      </c>
      <c r="AA947" s="8" t="s">
        <v>60</v>
      </c>
      <c r="AB947" s="12" t="s">
        <v>6691</v>
      </c>
      <c r="AC947" s="8" t="s">
        <v>60</v>
      </c>
      <c r="AD947" s="12" t="s">
        <v>6692</v>
      </c>
      <c r="AE947" s="8"/>
      <c r="AF947" s="8" t="s">
        <v>6640</v>
      </c>
      <c r="AG947" s="8" t="s">
        <v>6656</v>
      </c>
      <c r="AH947" s="8" t="s">
        <v>134</v>
      </c>
      <c r="AI947" s="8" t="s">
        <v>66</v>
      </c>
      <c r="AJ947" s="8"/>
      <c r="AK947" s="13" t="s">
        <v>1341</v>
      </c>
      <c r="AL947" s="13" t="s">
        <v>3461</v>
      </c>
      <c r="AM947" s="8" t="s">
        <v>421</v>
      </c>
      <c r="AN947" s="8" t="s">
        <v>6693</v>
      </c>
      <c r="AO947" s="13" t="s">
        <v>6694</v>
      </c>
      <c r="AP947" s="9" t="s">
        <v>6640</v>
      </c>
      <c r="AQ947" s="11">
        <v>10077.0</v>
      </c>
    </row>
    <row r="948">
      <c r="A948" s="8" t="str">
        <f t="shared" si="1"/>
        <v>Erica Fraley</v>
      </c>
      <c r="B948" s="8" t="s">
        <v>6679</v>
      </c>
      <c r="C948" s="8" t="s">
        <v>581</v>
      </c>
      <c r="D948" s="9" t="s">
        <v>6640</v>
      </c>
      <c r="E948" s="8" t="s">
        <v>6680</v>
      </c>
      <c r="F948" s="8" t="s">
        <v>936</v>
      </c>
      <c r="G948" s="8" t="s">
        <v>47</v>
      </c>
      <c r="H948" s="8" t="s">
        <v>6681</v>
      </c>
      <c r="I948" s="8" t="s">
        <v>49</v>
      </c>
      <c r="J948" s="10">
        <v>3.55</v>
      </c>
      <c r="K948" s="8" t="s">
        <v>6682</v>
      </c>
      <c r="L948" s="8" t="s">
        <v>2560</v>
      </c>
      <c r="M948" s="8"/>
      <c r="N948" s="13" t="s">
        <v>6702</v>
      </c>
      <c r="O948" s="8" t="s">
        <v>52</v>
      </c>
      <c r="P948" s="8"/>
      <c r="Q948" s="8"/>
      <c r="R948" s="8" t="s">
        <v>6703</v>
      </c>
      <c r="S948" s="8" t="s">
        <v>6684</v>
      </c>
      <c r="T948" s="11" t="str">
        <f t="shared" si="2"/>
        <v>Erica Fraley</v>
      </c>
      <c r="U948" s="8" t="s">
        <v>386</v>
      </c>
      <c r="V948" s="8" t="s">
        <v>6704</v>
      </c>
      <c r="W948" s="8"/>
      <c r="X948" s="8" t="s">
        <v>6688</v>
      </c>
      <c r="Y948" s="12" t="s">
        <v>6705</v>
      </c>
      <c r="Z948" s="12" t="s">
        <v>6689</v>
      </c>
      <c r="AA948" s="12" t="s">
        <v>6706</v>
      </c>
      <c r="AB948" s="12" t="s">
        <v>6691</v>
      </c>
      <c r="AC948" s="8" t="s">
        <v>60</v>
      </c>
      <c r="AD948" s="12" t="s">
        <v>6692</v>
      </c>
      <c r="AE948" s="8"/>
      <c r="AF948" s="8" t="s">
        <v>6640</v>
      </c>
      <c r="AG948" s="8" t="s">
        <v>6656</v>
      </c>
      <c r="AH948" s="8" t="s">
        <v>134</v>
      </c>
      <c r="AI948" s="8" t="s">
        <v>66</v>
      </c>
      <c r="AJ948" s="8"/>
      <c r="AK948" s="13" t="s">
        <v>1341</v>
      </c>
      <c r="AL948" s="13" t="s">
        <v>3461</v>
      </c>
      <c r="AM948" s="8" t="s">
        <v>421</v>
      </c>
      <c r="AN948" s="8" t="s">
        <v>6693</v>
      </c>
      <c r="AO948" s="13" t="s">
        <v>6694</v>
      </c>
      <c r="AP948" s="9" t="s">
        <v>6640</v>
      </c>
      <c r="AQ948" s="11">
        <v>10077.0</v>
      </c>
    </row>
    <row r="949">
      <c r="A949" s="8" t="str">
        <f t="shared" si="1"/>
        <v>Erin Clark</v>
      </c>
      <c r="B949" s="8" t="s">
        <v>6679</v>
      </c>
      <c r="C949" s="8" t="s">
        <v>581</v>
      </c>
      <c r="D949" s="9" t="s">
        <v>6640</v>
      </c>
      <c r="E949" s="8" t="s">
        <v>6680</v>
      </c>
      <c r="F949" s="8" t="s">
        <v>936</v>
      </c>
      <c r="G949" s="8" t="s">
        <v>47</v>
      </c>
      <c r="H949" s="8" t="s">
        <v>6681</v>
      </c>
      <c r="I949" s="8" t="s">
        <v>49</v>
      </c>
      <c r="J949" s="10">
        <v>3.55</v>
      </c>
      <c r="K949" s="8" t="s">
        <v>6682</v>
      </c>
      <c r="L949" s="8" t="s">
        <v>2560</v>
      </c>
      <c r="M949" s="8" t="s">
        <v>86</v>
      </c>
      <c r="N949" s="8" t="s">
        <v>6707</v>
      </c>
      <c r="O949" s="8" t="s">
        <v>52</v>
      </c>
      <c r="P949" s="8"/>
      <c r="Q949" s="8"/>
      <c r="R949" s="8" t="s">
        <v>3595</v>
      </c>
      <c r="S949" s="8" t="s">
        <v>622</v>
      </c>
      <c r="T949" s="11" t="str">
        <f t="shared" si="2"/>
        <v>Erin Clark</v>
      </c>
      <c r="U949" s="8" t="s">
        <v>106</v>
      </c>
      <c r="V949" s="8" t="s">
        <v>6708</v>
      </c>
      <c r="W949" s="8"/>
      <c r="X949" s="8" t="s">
        <v>6688</v>
      </c>
      <c r="Y949" s="12" t="s">
        <v>6709</v>
      </c>
      <c r="Z949" s="12" t="s">
        <v>6689</v>
      </c>
      <c r="AA949" s="8" t="s">
        <v>60</v>
      </c>
      <c r="AB949" s="12" t="s">
        <v>6710</v>
      </c>
      <c r="AC949" s="8" t="s">
        <v>60</v>
      </c>
      <c r="AD949" s="12" t="s">
        <v>6692</v>
      </c>
      <c r="AE949" s="8"/>
      <c r="AF949" s="8" t="s">
        <v>6640</v>
      </c>
      <c r="AG949" s="8" t="s">
        <v>6656</v>
      </c>
      <c r="AH949" s="8" t="s">
        <v>134</v>
      </c>
      <c r="AI949" s="8" t="s">
        <v>66</v>
      </c>
      <c r="AJ949" s="8" t="s">
        <v>86</v>
      </c>
      <c r="AK949" s="13" t="s">
        <v>1341</v>
      </c>
      <c r="AL949" s="13" t="s">
        <v>3461</v>
      </c>
      <c r="AM949" s="8" t="s">
        <v>421</v>
      </c>
      <c r="AN949" s="8" t="s">
        <v>6693</v>
      </c>
      <c r="AO949" s="13" t="s">
        <v>6694</v>
      </c>
      <c r="AP949" s="9" t="s">
        <v>6640</v>
      </c>
      <c r="AQ949" s="11">
        <v>10077.0</v>
      </c>
    </row>
    <row r="950">
      <c r="A950" s="8" t="str">
        <f t="shared" si="1"/>
        <v>AJ Eckmann</v>
      </c>
      <c r="B950" s="8" t="s">
        <v>6679</v>
      </c>
      <c r="C950" s="8" t="s">
        <v>581</v>
      </c>
      <c r="D950" s="9" t="s">
        <v>6640</v>
      </c>
      <c r="E950" s="8" t="s">
        <v>6680</v>
      </c>
      <c r="F950" s="8" t="s">
        <v>936</v>
      </c>
      <c r="G950" s="8" t="s">
        <v>47</v>
      </c>
      <c r="H950" s="8" t="s">
        <v>6681</v>
      </c>
      <c r="I950" s="8" t="s">
        <v>49</v>
      </c>
      <c r="J950" s="10">
        <v>3.55</v>
      </c>
      <c r="K950" s="8" t="s">
        <v>6682</v>
      </c>
      <c r="L950" s="8" t="s">
        <v>2560</v>
      </c>
      <c r="M950" s="8" t="s">
        <v>86</v>
      </c>
      <c r="N950" s="8" t="s">
        <v>6711</v>
      </c>
      <c r="O950" s="8" t="s">
        <v>52</v>
      </c>
      <c r="P950" s="8"/>
      <c r="Q950" s="8"/>
      <c r="R950" s="8" t="s">
        <v>6712</v>
      </c>
      <c r="S950" s="8" t="s">
        <v>6713</v>
      </c>
      <c r="T950" s="11" t="str">
        <f t="shared" si="2"/>
        <v>AJ Eckmann</v>
      </c>
      <c r="U950" s="8" t="s">
        <v>106</v>
      </c>
      <c r="V950" s="8"/>
      <c r="W950" s="8"/>
      <c r="X950" s="8" t="s">
        <v>6688</v>
      </c>
      <c r="Y950" s="12" t="s">
        <v>6714</v>
      </c>
      <c r="Z950" s="12" t="s">
        <v>6689</v>
      </c>
      <c r="AA950" s="8" t="s">
        <v>60</v>
      </c>
      <c r="AB950" s="12" t="s">
        <v>6710</v>
      </c>
      <c r="AC950" s="8" t="s">
        <v>60</v>
      </c>
      <c r="AD950" s="12" t="s">
        <v>6692</v>
      </c>
      <c r="AE950" s="8"/>
      <c r="AF950" s="8" t="s">
        <v>6640</v>
      </c>
      <c r="AG950" s="8" t="s">
        <v>6656</v>
      </c>
      <c r="AH950" s="8" t="s">
        <v>134</v>
      </c>
      <c r="AI950" s="8" t="s">
        <v>66</v>
      </c>
      <c r="AJ950" s="8" t="s">
        <v>86</v>
      </c>
      <c r="AK950" s="13" t="s">
        <v>1341</v>
      </c>
      <c r="AL950" s="13" t="s">
        <v>3461</v>
      </c>
      <c r="AM950" s="8" t="s">
        <v>421</v>
      </c>
      <c r="AN950" s="8" t="s">
        <v>6693</v>
      </c>
      <c r="AO950" s="13" t="s">
        <v>6694</v>
      </c>
      <c r="AP950" s="9" t="s">
        <v>6640</v>
      </c>
      <c r="AQ950" s="11">
        <v>10077.0</v>
      </c>
    </row>
    <row r="951">
      <c r="A951" s="8" t="str">
        <f t="shared" si="1"/>
        <v>Maggie Malone-Hardin</v>
      </c>
      <c r="B951" s="8" t="s">
        <v>6715</v>
      </c>
      <c r="C951" s="8" t="s">
        <v>1646</v>
      </c>
      <c r="D951" s="9" t="s">
        <v>6716</v>
      </c>
      <c r="E951" s="8" t="s">
        <v>6717</v>
      </c>
      <c r="F951" s="8" t="s">
        <v>3309</v>
      </c>
      <c r="G951" s="8" t="s">
        <v>47</v>
      </c>
      <c r="H951" s="8" t="s">
        <v>6718</v>
      </c>
      <c r="I951" s="8" t="s">
        <v>49</v>
      </c>
      <c r="J951" s="10">
        <v>3.59</v>
      </c>
      <c r="K951" s="8" t="s">
        <v>6719</v>
      </c>
      <c r="L951" s="8" t="s">
        <v>659</v>
      </c>
      <c r="M951" s="8" t="s">
        <v>86</v>
      </c>
      <c r="N951" s="8" t="s">
        <v>6720</v>
      </c>
      <c r="O951" s="8" t="s">
        <v>52</v>
      </c>
      <c r="P951" s="8"/>
      <c r="Q951" s="8"/>
      <c r="R951" s="8" t="s">
        <v>6721</v>
      </c>
      <c r="S951" s="8" t="s">
        <v>6722</v>
      </c>
      <c r="T951" s="11" t="str">
        <f t="shared" si="2"/>
        <v>Maggie Malone-Hardin</v>
      </c>
      <c r="U951" s="8" t="s">
        <v>1959</v>
      </c>
      <c r="V951" s="8"/>
      <c r="W951" s="8" t="s">
        <v>6723</v>
      </c>
      <c r="X951" s="8" t="s">
        <v>6724</v>
      </c>
      <c r="Y951" s="8" t="s">
        <v>60</v>
      </c>
      <c r="Z951" s="12" t="s">
        <v>6725</v>
      </c>
      <c r="AA951" s="8" t="s">
        <v>60</v>
      </c>
      <c r="AB951" s="12" t="s">
        <v>6726</v>
      </c>
      <c r="AC951" s="8" t="s">
        <v>60</v>
      </c>
      <c r="AD951" s="12" t="s">
        <v>6727</v>
      </c>
      <c r="AE951" s="8" t="s">
        <v>6728</v>
      </c>
      <c r="AF951" s="8" t="s">
        <v>6716</v>
      </c>
      <c r="AG951" s="8" t="s">
        <v>6729</v>
      </c>
      <c r="AH951" s="8" t="s">
        <v>65</v>
      </c>
      <c r="AI951" s="8" t="s">
        <v>66</v>
      </c>
      <c r="AJ951" s="8" t="s">
        <v>86</v>
      </c>
      <c r="AK951" s="13" t="s">
        <v>478</v>
      </c>
      <c r="AL951" s="13" t="s">
        <v>3509</v>
      </c>
      <c r="AM951" s="8" t="s">
        <v>3322</v>
      </c>
      <c r="AN951" s="8" t="s">
        <v>6730</v>
      </c>
      <c r="AO951" s="13" t="s">
        <v>6731</v>
      </c>
      <c r="AP951" s="15" t="s">
        <v>6716</v>
      </c>
      <c r="AQ951" s="11">
        <v>20833.0</v>
      </c>
    </row>
    <row r="952">
      <c r="A952" s="8" t="str">
        <f t="shared" si="1"/>
        <v>Austin West</v>
      </c>
      <c r="B952" s="8" t="s">
        <v>6715</v>
      </c>
      <c r="C952" s="8" t="s">
        <v>1646</v>
      </c>
      <c r="D952" s="9" t="s">
        <v>6716</v>
      </c>
      <c r="E952" s="8" t="s">
        <v>6717</v>
      </c>
      <c r="F952" s="8" t="s">
        <v>3309</v>
      </c>
      <c r="G952" s="8" t="s">
        <v>47</v>
      </c>
      <c r="H952" s="8" t="s">
        <v>6718</v>
      </c>
      <c r="I952" s="8" t="s">
        <v>49</v>
      </c>
      <c r="J952" s="10">
        <v>3.59</v>
      </c>
      <c r="K952" s="8" t="s">
        <v>6719</v>
      </c>
      <c r="L952" s="8" t="s">
        <v>659</v>
      </c>
      <c r="M952" s="8"/>
      <c r="N952" s="8" t="s">
        <v>6732</v>
      </c>
      <c r="O952" s="8" t="s">
        <v>52</v>
      </c>
      <c r="P952" s="8"/>
      <c r="Q952" s="8"/>
      <c r="R952" s="8" t="s">
        <v>1765</v>
      </c>
      <c r="S952" s="8" t="s">
        <v>936</v>
      </c>
      <c r="T952" s="11" t="str">
        <f t="shared" si="2"/>
        <v>Austin West</v>
      </c>
      <c r="U952" s="8" t="s">
        <v>6733</v>
      </c>
      <c r="V952" s="8"/>
      <c r="W952" s="8"/>
      <c r="X952" s="8" t="s">
        <v>6724</v>
      </c>
      <c r="Y952" s="12" t="s">
        <v>6734</v>
      </c>
      <c r="Z952" s="12" t="s">
        <v>6725</v>
      </c>
      <c r="AA952" s="8" t="s">
        <v>60</v>
      </c>
      <c r="AB952" s="12" t="s">
        <v>6735</v>
      </c>
      <c r="AC952" s="8" t="s">
        <v>60</v>
      </c>
      <c r="AD952" s="12" t="s">
        <v>6727</v>
      </c>
      <c r="AE952" s="8" t="s">
        <v>6728</v>
      </c>
      <c r="AF952" s="8" t="s">
        <v>6716</v>
      </c>
      <c r="AG952" s="8" t="s">
        <v>6729</v>
      </c>
      <c r="AH952" s="8" t="s">
        <v>65</v>
      </c>
      <c r="AI952" s="8" t="s">
        <v>66</v>
      </c>
      <c r="AJ952" s="8"/>
      <c r="AK952" s="8" t="s">
        <v>478</v>
      </c>
      <c r="AL952" s="8" t="s">
        <v>3509</v>
      </c>
      <c r="AM952" s="8" t="s">
        <v>3322</v>
      </c>
      <c r="AN952" s="8" t="s">
        <v>6730</v>
      </c>
      <c r="AO952" s="8" t="s">
        <v>6731</v>
      </c>
      <c r="AP952" s="8" t="s">
        <v>6716</v>
      </c>
      <c r="AQ952" s="11">
        <v>20833.0</v>
      </c>
    </row>
    <row r="953">
      <c r="A953" s="8" t="str">
        <f t="shared" si="1"/>
        <v>Rick Elliott</v>
      </c>
      <c r="B953" s="8" t="s">
        <v>6715</v>
      </c>
      <c r="C953" s="8" t="s">
        <v>1646</v>
      </c>
      <c r="D953" s="9" t="s">
        <v>6716</v>
      </c>
      <c r="E953" s="8" t="s">
        <v>6717</v>
      </c>
      <c r="F953" s="8" t="s">
        <v>3309</v>
      </c>
      <c r="G953" s="8" t="s">
        <v>47</v>
      </c>
      <c r="H953" s="8" t="s">
        <v>6718</v>
      </c>
      <c r="I953" s="8" t="s">
        <v>49</v>
      </c>
      <c r="J953" s="10">
        <v>3.59</v>
      </c>
      <c r="K953" s="8" t="s">
        <v>6719</v>
      </c>
      <c r="L953" s="8" t="s">
        <v>659</v>
      </c>
      <c r="M953" s="8"/>
      <c r="N953" s="8" t="s">
        <v>6736</v>
      </c>
      <c r="O953" s="8" t="s">
        <v>52</v>
      </c>
      <c r="P953" s="8"/>
      <c r="Q953" s="8"/>
      <c r="R953" s="8" t="s">
        <v>6737</v>
      </c>
      <c r="S953" s="8" t="s">
        <v>6738</v>
      </c>
      <c r="T953" s="11" t="str">
        <f t="shared" si="2"/>
        <v>Rick Elliott</v>
      </c>
      <c r="U953" s="8" t="s">
        <v>6739</v>
      </c>
      <c r="V953" s="8" t="s">
        <v>6740</v>
      </c>
      <c r="W953" s="8"/>
      <c r="X953" s="8" t="s">
        <v>6724</v>
      </c>
      <c r="Y953" s="8" t="s">
        <v>60</v>
      </c>
      <c r="Z953" s="12" t="s">
        <v>6725</v>
      </c>
      <c r="AA953" s="8" t="s">
        <v>60</v>
      </c>
      <c r="AB953" s="12" t="s">
        <v>6735</v>
      </c>
      <c r="AC953" s="8" t="s">
        <v>60</v>
      </c>
      <c r="AD953" s="12" t="s">
        <v>6727</v>
      </c>
      <c r="AE953" s="8" t="s">
        <v>6728</v>
      </c>
      <c r="AF953" s="8" t="s">
        <v>6716</v>
      </c>
      <c r="AG953" s="8" t="s">
        <v>6729</v>
      </c>
      <c r="AH953" s="8" t="s">
        <v>65</v>
      </c>
      <c r="AI953" s="8" t="s">
        <v>66</v>
      </c>
      <c r="AJ953" s="8"/>
      <c r="AK953" s="8" t="s">
        <v>478</v>
      </c>
      <c r="AL953" s="8" t="s">
        <v>3509</v>
      </c>
      <c r="AM953" s="8" t="s">
        <v>3322</v>
      </c>
      <c r="AN953" s="8" t="s">
        <v>6730</v>
      </c>
      <c r="AO953" s="8" t="s">
        <v>6731</v>
      </c>
      <c r="AP953" s="8" t="s">
        <v>6716</v>
      </c>
      <c r="AQ953" s="11">
        <v>20833.0</v>
      </c>
    </row>
    <row r="954">
      <c r="A954" s="8" t="str">
        <f t="shared" si="1"/>
        <v>Justin St. Clair</v>
      </c>
      <c r="B954" s="8" t="s">
        <v>6715</v>
      </c>
      <c r="C954" s="8" t="s">
        <v>1646</v>
      </c>
      <c r="D954" s="9" t="s">
        <v>6716</v>
      </c>
      <c r="E954" s="8" t="s">
        <v>6717</v>
      </c>
      <c r="F954" s="8" t="s">
        <v>3309</v>
      </c>
      <c r="G954" s="8" t="s">
        <v>47</v>
      </c>
      <c r="H954" s="8" t="s">
        <v>6718</v>
      </c>
      <c r="I954" s="8" t="s">
        <v>49</v>
      </c>
      <c r="J954" s="10">
        <v>3.59</v>
      </c>
      <c r="K954" s="8" t="s">
        <v>6719</v>
      </c>
      <c r="L954" s="8" t="s">
        <v>659</v>
      </c>
      <c r="M954" s="8"/>
      <c r="N954" s="8" t="s">
        <v>6741</v>
      </c>
      <c r="O954" s="8" t="s">
        <v>52</v>
      </c>
      <c r="P954" s="8"/>
      <c r="Q954" s="8"/>
      <c r="R954" s="8" t="s">
        <v>114</v>
      </c>
      <c r="S954" s="8" t="s">
        <v>6742</v>
      </c>
      <c r="T954" s="11" t="str">
        <f t="shared" si="2"/>
        <v>Justin St. Clair</v>
      </c>
      <c r="U954" s="8" t="s">
        <v>55</v>
      </c>
      <c r="V954" s="8" t="s">
        <v>6743</v>
      </c>
      <c r="W954" s="8" t="s">
        <v>6723</v>
      </c>
      <c r="X954" s="8" t="s">
        <v>6724</v>
      </c>
      <c r="Y954" s="12" t="s">
        <v>6744</v>
      </c>
      <c r="Z954" s="12" t="s">
        <v>6725</v>
      </c>
      <c r="AA954" s="12" t="s">
        <v>6745</v>
      </c>
      <c r="AB954" s="12" t="s">
        <v>6735</v>
      </c>
      <c r="AC954" s="8" t="s">
        <v>60</v>
      </c>
      <c r="AD954" s="12" t="s">
        <v>6727</v>
      </c>
      <c r="AE954" s="8" t="s">
        <v>6728</v>
      </c>
      <c r="AF954" s="8" t="s">
        <v>6716</v>
      </c>
      <c r="AG954" s="8" t="s">
        <v>6729</v>
      </c>
      <c r="AH954" s="8" t="s">
        <v>65</v>
      </c>
      <c r="AI954" s="8" t="s">
        <v>66</v>
      </c>
      <c r="AJ954" s="8"/>
      <c r="AK954" s="13" t="s">
        <v>478</v>
      </c>
      <c r="AL954" s="13" t="s">
        <v>3509</v>
      </c>
      <c r="AM954" s="8" t="s">
        <v>3322</v>
      </c>
      <c r="AN954" s="8" t="s">
        <v>6730</v>
      </c>
      <c r="AO954" s="13" t="s">
        <v>6731</v>
      </c>
      <c r="AP954" s="9" t="s">
        <v>6716</v>
      </c>
      <c r="AQ954" s="11">
        <v>20833.0</v>
      </c>
    </row>
    <row r="955">
      <c r="A955" s="8" t="str">
        <f t="shared" si="1"/>
        <v>Cody Brousek</v>
      </c>
      <c r="B955" s="8" t="s">
        <v>6715</v>
      </c>
      <c r="C955" s="8" t="s">
        <v>1646</v>
      </c>
      <c r="D955" s="9" t="s">
        <v>6716</v>
      </c>
      <c r="E955" s="8" t="s">
        <v>6717</v>
      </c>
      <c r="F955" s="8" t="s">
        <v>3309</v>
      </c>
      <c r="G955" s="8" t="s">
        <v>47</v>
      </c>
      <c r="H955" s="8" t="s">
        <v>6718</v>
      </c>
      <c r="I955" s="8" t="s">
        <v>49</v>
      </c>
      <c r="J955" s="10">
        <v>3.59</v>
      </c>
      <c r="K955" s="8" t="s">
        <v>6719</v>
      </c>
      <c r="L955" s="8" t="s">
        <v>659</v>
      </c>
      <c r="M955" s="8"/>
      <c r="N955" s="8" t="s">
        <v>6746</v>
      </c>
      <c r="O955" s="8" t="s">
        <v>52</v>
      </c>
      <c r="P955" s="8"/>
      <c r="Q955" s="8"/>
      <c r="R955" s="8" t="s">
        <v>3331</v>
      </c>
      <c r="S955" s="8" t="s">
        <v>6747</v>
      </c>
      <c r="T955" s="11" t="str">
        <f t="shared" si="2"/>
        <v>Cody Brousek</v>
      </c>
      <c r="U955" s="8" t="s">
        <v>149</v>
      </c>
      <c r="V955" s="8" t="s">
        <v>6748</v>
      </c>
      <c r="W955" s="8" t="s">
        <v>6749</v>
      </c>
      <c r="X955" s="8" t="s">
        <v>6724</v>
      </c>
      <c r="Y955" s="12" t="s">
        <v>4031</v>
      </c>
      <c r="Z955" s="12" t="s">
        <v>6725</v>
      </c>
      <c r="AA955" s="8" t="s">
        <v>60</v>
      </c>
      <c r="AB955" s="12" t="s">
        <v>6735</v>
      </c>
      <c r="AC955" s="8" t="s">
        <v>60</v>
      </c>
      <c r="AD955" s="12" t="s">
        <v>6727</v>
      </c>
      <c r="AE955" s="8" t="s">
        <v>6728</v>
      </c>
      <c r="AF955" s="8" t="s">
        <v>6716</v>
      </c>
      <c r="AG955" s="8" t="s">
        <v>6729</v>
      </c>
      <c r="AH955" s="8" t="s">
        <v>65</v>
      </c>
      <c r="AI955" s="8" t="s">
        <v>66</v>
      </c>
      <c r="AJ955" s="8"/>
      <c r="AK955" s="13" t="s">
        <v>478</v>
      </c>
      <c r="AL955" s="13" t="s">
        <v>3509</v>
      </c>
      <c r="AM955" s="8" t="s">
        <v>3322</v>
      </c>
      <c r="AN955" s="8" t="s">
        <v>6730</v>
      </c>
      <c r="AO955" s="13" t="s">
        <v>6731</v>
      </c>
      <c r="AP955" s="9" t="s">
        <v>6716</v>
      </c>
      <c r="AQ955" s="11">
        <v>20833.0</v>
      </c>
    </row>
    <row r="956">
      <c r="A956" s="8" t="str">
        <f t="shared" si="1"/>
        <v>Casie Witte</v>
      </c>
      <c r="B956" s="8" t="s">
        <v>6715</v>
      </c>
      <c r="C956" s="8" t="s">
        <v>1646</v>
      </c>
      <c r="D956" s="9" t="s">
        <v>6716</v>
      </c>
      <c r="E956" s="8" t="s">
        <v>6717</v>
      </c>
      <c r="F956" s="8" t="s">
        <v>3309</v>
      </c>
      <c r="G956" s="8" t="s">
        <v>47</v>
      </c>
      <c r="H956" s="8" t="s">
        <v>6718</v>
      </c>
      <c r="I956" s="8" t="s">
        <v>49</v>
      </c>
      <c r="J956" s="10">
        <v>3.59</v>
      </c>
      <c r="K956" s="8" t="s">
        <v>6719</v>
      </c>
      <c r="L956" s="8" t="s">
        <v>659</v>
      </c>
      <c r="M956" s="8"/>
      <c r="N956" s="8" t="s">
        <v>6750</v>
      </c>
      <c r="O956" s="8" t="s">
        <v>52</v>
      </c>
      <c r="P956" s="8"/>
      <c r="Q956" s="8"/>
      <c r="R956" s="8" t="s">
        <v>6751</v>
      </c>
      <c r="S956" s="8" t="s">
        <v>6752</v>
      </c>
      <c r="T956" s="11" t="str">
        <f t="shared" si="2"/>
        <v>Casie Witte</v>
      </c>
      <c r="U956" s="8" t="s">
        <v>6753</v>
      </c>
      <c r="V956" s="8" t="s">
        <v>6754</v>
      </c>
      <c r="W956" s="8" t="s">
        <v>6723</v>
      </c>
      <c r="X956" s="8" t="s">
        <v>6724</v>
      </c>
      <c r="Y956" s="12" t="s">
        <v>6755</v>
      </c>
      <c r="Z956" s="12" t="s">
        <v>6725</v>
      </c>
      <c r="AA956" s="8" t="s">
        <v>60</v>
      </c>
      <c r="AB956" s="12" t="s">
        <v>6735</v>
      </c>
      <c r="AC956" s="8" t="s">
        <v>60</v>
      </c>
      <c r="AD956" s="12" t="s">
        <v>6727</v>
      </c>
      <c r="AE956" s="8" t="s">
        <v>6728</v>
      </c>
      <c r="AF956" s="8" t="s">
        <v>6716</v>
      </c>
      <c r="AG956" s="8" t="s">
        <v>6729</v>
      </c>
      <c r="AH956" s="8" t="s">
        <v>65</v>
      </c>
      <c r="AI956" s="8" t="s">
        <v>66</v>
      </c>
      <c r="AJ956" s="8"/>
      <c r="AK956" s="13" t="s">
        <v>478</v>
      </c>
      <c r="AL956" s="13" t="s">
        <v>3509</v>
      </c>
      <c r="AM956" s="8" t="s">
        <v>3322</v>
      </c>
      <c r="AN956" s="8" t="s">
        <v>6730</v>
      </c>
      <c r="AO956" s="13" t="s">
        <v>6731</v>
      </c>
      <c r="AP956" s="9" t="s">
        <v>6716</v>
      </c>
      <c r="AQ956" s="11">
        <v>20833.0</v>
      </c>
    </row>
    <row r="957">
      <c r="A957" s="8" t="str">
        <f t="shared" si="1"/>
        <v>Mike Bartolina</v>
      </c>
      <c r="B957" s="8" t="s">
        <v>6715</v>
      </c>
      <c r="C957" s="8" t="s">
        <v>1646</v>
      </c>
      <c r="D957" s="9" t="s">
        <v>6716</v>
      </c>
      <c r="E957" s="8" t="s">
        <v>6717</v>
      </c>
      <c r="F957" s="8" t="s">
        <v>3309</v>
      </c>
      <c r="G957" s="8" t="s">
        <v>47</v>
      </c>
      <c r="H957" s="8" t="s">
        <v>6718</v>
      </c>
      <c r="I957" s="8" t="s">
        <v>49</v>
      </c>
      <c r="J957" s="10">
        <v>3.59</v>
      </c>
      <c r="K957" s="8" t="s">
        <v>6719</v>
      </c>
      <c r="L957" s="8" t="s">
        <v>659</v>
      </c>
      <c r="M957" s="8" t="s">
        <v>86</v>
      </c>
      <c r="N957" s="8" t="s">
        <v>6756</v>
      </c>
      <c r="O957" s="8" t="s">
        <v>52</v>
      </c>
      <c r="P957" s="8"/>
      <c r="Q957" s="8"/>
      <c r="R957" s="8" t="s">
        <v>1237</v>
      </c>
      <c r="S957" s="8" t="s">
        <v>6757</v>
      </c>
      <c r="T957" s="11" t="str">
        <f t="shared" si="2"/>
        <v>Mike Bartolina</v>
      </c>
      <c r="U957" s="8" t="s">
        <v>247</v>
      </c>
      <c r="V957" s="8" t="s">
        <v>6758</v>
      </c>
      <c r="W957" s="8"/>
      <c r="X957" s="8" t="s">
        <v>6724</v>
      </c>
      <c r="Y957" s="12" t="s">
        <v>6759</v>
      </c>
      <c r="Z957" s="12" t="s">
        <v>6725</v>
      </c>
      <c r="AA957" s="12" t="s">
        <v>6760</v>
      </c>
      <c r="AB957" s="12" t="s">
        <v>6735</v>
      </c>
      <c r="AC957" s="12" t="s">
        <v>6761</v>
      </c>
      <c r="AD957" s="12" t="s">
        <v>6727</v>
      </c>
      <c r="AE957" s="8" t="s">
        <v>6728</v>
      </c>
      <c r="AF957" s="8" t="s">
        <v>6716</v>
      </c>
      <c r="AG957" s="8" t="s">
        <v>6729</v>
      </c>
      <c r="AH957" s="8" t="s">
        <v>65</v>
      </c>
      <c r="AI957" s="8" t="s">
        <v>66</v>
      </c>
      <c r="AJ957" s="8" t="s">
        <v>86</v>
      </c>
      <c r="AK957" s="13" t="s">
        <v>478</v>
      </c>
      <c r="AL957" s="13" t="s">
        <v>3509</v>
      </c>
      <c r="AM957" s="8" t="s">
        <v>3322</v>
      </c>
      <c r="AN957" s="8" t="s">
        <v>6730</v>
      </c>
      <c r="AO957" s="13" t="s">
        <v>6731</v>
      </c>
      <c r="AP957" s="9" t="s">
        <v>6716</v>
      </c>
      <c r="AQ957" s="11">
        <v>20833.0</v>
      </c>
    </row>
    <row r="958">
      <c r="A958" s="8" t="str">
        <f t="shared" si="1"/>
        <v>Vincent Johnson</v>
      </c>
      <c r="B958" s="8" t="s">
        <v>6715</v>
      </c>
      <c r="C958" s="8" t="s">
        <v>1646</v>
      </c>
      <c r="D958" s="9" t="s">
        <v>6716</v>
      </c>
      <c r="E958" s="8" t="s">
        <v>6717</v>
      </c>
      <c r="F958" s="8" t="s">
        <v>3309</v>
      </c>
      <c r="G958" s="8" t="s">
        <v>47</v>
      </c>
      <c r="H958" s="8" t="s">
        <v>6718</v>
      </c>
      <c r="I958" s="8" t="s">
        <v>49</v>
      </c>
      <c r="J958" s="10">
        <v>3.59</v>
      </c>
      <c r="K958" s="8" t="s">
        <v>6719</v>
      </c>
      <c r="L958" s="8" t="s">
        <v>659</v>
      </c>
      <c r="M958" s="8"/>
      <c r="N958" s="8" t="s">
        <v>6762</v>
      </c>
      <c r="O958" s="8" t="s">
        <v>52</v>
      </c>
      <c r="P958" s="8"/>
      <c r="Q958" s="8"/>
      <c r="R958" s="8" t="s">
        <v>4120</v>
      </c>
      <c r="S958" s="8" t="s">
        <v>678</v>
      </c>
      <c r="T958" s="11" t="str">
        <f t="shared" si="2"/>
        <v>Vincent Johnson</v>
      </c>
      <c r="U958" s="8" t="s">
        <v>386</v>
      </c>
      <c r="V958" s="8" t="s">
        <v>6763</v>
      </c>
      <c r="W958" s="8" t="s">
        <v>6723</v>
      </c>
      <c r="X958" s="8" t="s">
        <v>6724</v>
      </c>
      <c r="Y958" s="8" t="s">
        <v>60</v>
      </c>
      <c r="Z958" s="12" t="s">
        <v>6725</v>
      </c>
      <c r="AA958" s="8" t="s">
        <v>60</v>
      </c>
      <c r="AB958" s="12" t="s">
        <v>6735</v>
      </c>
      <c r="AC958" s="8" t="s">
        <v>60</v>
      </c>
      <c r="AD958" s="12" t="s">
        <v>6727</v>
      </c>
      <c r="AE958" s="8" t="s">
        <v>6728</v>
      </c>
      <c r="AF958" s="8" t="s">
        <v>6716</v>
      </c>
      <c r="AG958" s="8" t="s">
        <v>6729</v>
      </c>
      <c r="AH958" s="8" t="s">
        <v>65</v>
      </c>
      <c r="AI958" s="8" t="s">
        <v>66</v>
      </c>
      <c r="AJ958" s="8"/>
      <c r="AK958" s="13" t="s">
        <v>478</v>
      </c>
      <c r="AL958" s="13" t="s">
        <v>3509</v>
      </c>
      <c r="AM958" s="8" t="s">
        <v>3322</v>
      </c>
      <c r="AN958" s="8" t="s">
        <v>6730</v>
      </c>
      <c r="AO958" s="13" t="s">
        <v>6731</v>
      </c>
      <c r="AP958" s="9" t="s">
        <v>6716</v>
      </c>
      <c r="AQ958" s="11">
        <v>20833.0</v>
      </c>
    </row>
    <row r="959">
      <c r="A959" s="8" t="str">
        <f t="shared" si="1"/>
        <v>Dusty Jonas</v>
      </c>
      <c r="B959" s="8" t="s">
        <v>6715</v>
      </c>
      <c r="C959" s="8" t="s">
        <v>1646</v>
      </c>
      <c r="D959" s="9" t="s">
        <v>6716</v>
      </c>
      <c r="E959" s="8" t="s">
        <v>6717</v>
      </c>
      <c r="F959" s="8" t="s">
        <v>3309</v>
      </c>
      <c r="G959" s="8" t="s">
        <v>47</v>
      </c>
      <c r="H959" s="8" t="s">
        <v>6718</v>
      </c>
      <c r="I959" s="8" t="s">
        <v>49</v>
      </c>
      <c r="J959" s="10">
        <v>3.59</v>
      </c>
      <c r="K959" s="8" t="s">
        <v>6719</v>
      </c>
      <c r="L959" s="8" t="s">
        <v>659</v>
      </c>
      <c r="M959" s="8" t="s">
        <v>86</v>
      </c>
      <c r="N959" s="8" t="s">
        <v>6764</v>
      </c>
      <c r="O959" s="8" t="s">
        <v>52</v>
      </c>
      <c r="P959" s="8"/>
      <c r="Q959" s="8"/>
      <c r="R959" s="8" t="s">
        <v>6765</v>
      </c>
      <c r="S959" s="8" t="s">
        <v>6766</v>
      </c>
      <c r="T959" s="11" t="str">
        <f t="shared" si="2"/>
        <v>Dusty Jonas</v>
      </c>
      <c r="U959" s="8" t="s">
        <v>6767</v>
      </c>
      <c r="V959" s="8" t="s">
        <v>6768</v>
      </c>
      <c r="W959" s="8" t="s">
        <v>6723</v>
      </c>
      <c r="X959" s="8" t="s">
        <v>6724</v>
      </c>
      <c r="Y959" s="12" t="s">
        <v>6769</v>
      </c>
      <c r="Z959" s="12" t="s">
        <v>6725</v>
      </c>
      <c r="AA959" s="8" t="s">
        <v>60</v>
      </c>
      <c r="AB959" s="12" t="s">
        <v>6735</v>
      </c>
      <c r="AC959" s="8" t="s">
        <v>60</v>
      </c>
      <c r="AD959" s="12" t="s">
        <v>6727</v>
      </c>
      <c r="AE959" s="8" t="s">
        <v>6728</v>
      </c>
      <c r="AF959" s="8" t="s">
        <v>6716</v>
      </c>
      <c r="AG959" s="8" t="s">
        <v>6729</v>
      </c>
      <c r="AH959" s="8" t="s">
        <v>65</v>
      </c>
      <c r="AI959" s="8" t="s">
        <v>66</v>
      </c>
      <c r="AJ959" s="8" t="s">
        <v>86</v>
      </c>
      <c r="AK959" s="13" t="s">
        <v>478</v>
      </c>
      <c r="AL959" s="13" t="s">
        <v>3509</v>
      </c>
      <c r="AM959" s="8" t="s">
        <v>3322</v>
      </c>
      <c r="AN959" s="8" t="s">
        <v>6730</v>
      </c>
      <c r="AO959" s="13" t="s">
        <v>6731</v>
      </c>
      <c r="AP959" s="9" t="s">
        <v>6716</v>
      </c>
      <c r="AQ959" s="11">
        <v>20833.0</v>
      </c>
    </row>
    <row r="960">
      <c r="A960" s="8" t="str">
        <f t="shared" si="1"/>
        <v>Matt Wackerly</v>
      </c>
      <c r="B960" s="8" t="s">
        <v>6715</v>
      </c>
      <c r="C960" s="8" t="s">
        <v>1646</v>
      </c>
      <c r="D960" s="9" t="s">
        <v>6716</v>
      </c>
      <c r="E960" s="8" t="s">
        <v>6717</v>
      </c>
      <c r="F960" s="8" t="s">
        <v>3309</v>
      </c>
      <c r="G960" s="8" t="s">
        <v>47</v>
      </c>
      <c r="H960" s="8" t="s">
        <v>6718</v>
      </c>
      <c r="I960" s="8" t="s">
        <v>49</v>
      </c>
      <c r="J960" s="10">
        <v>3.59</v>
      </c>
      <c r="K960" s="8" t="s">
        <v>6719</v>
      </c>
      <c r="L960" s="8" t="s">
        <v>659</v>
      </c>
      <c r="M960" s="8" t="s">
        <v>86</v>
      </c>
      <c r="N960" s="8" t="s">
        <v>6770</v>
      </c>
      <c r="O960" s="8" t="s">
        <v>52</v>
      </c>
      <c r="P960" s="8"/>
      <c r="Q960" s="8"/>
      <c r="R960" s="8" t="s">
        <v>771</v>
      </c>
      <c r="S960" s="8" t="s">
        <v>6771</v>
      </c>
      <c r="T960" s="11" t="str">
        <f t="shared" si="2"/>
        <v>Matt Wackerly</v>
      </c>
      <c r="U960" s="8" t="s">
        <v>106</v>
      </c>
      <c r="V960" s="8" t="s">
        <v>6772</v>
      </c>
      <c r="W960" s="8" t="s">
        <v>6723</v>
      </c>
      <c r="X960" s="8" t="s">
        <v>6724</v>
      </c>
      <c r="Y960" s="12" t="s">
        <v>6773</v>
      </c>
      <c r="Z960" s="12" t="s">
        <v>6725</v>
      </c>
      <c r="AA960" s="12" t="s">
        <v>6774</v>
      </c>
      <c r="AB960" s="12" t="s">
        <v>6735</v>
      </c>
      <c r="AC960" s="12" t="s">
        <v>6775</v>
      </c>
      <c r="AD960" s="12" t="s">
        <v>6727</v>
      </c>
      <c r="AE960" s="8" t="s">
        <v>6728</v>
      </c>
      <c r="AF960" s="8" t="s">
        <v>6716</v>
      </c>
      <c r="AG960" s="8" t="s">
        <v>6729</v>
      </c>
      <c r="AH960" s="8" t="s">
        <v>65</v>
      </c>
      <c r="AI960" s="8" t="s">
        <v>66</v>
      </c>
      <c r="AJ960" s="8" t="s">
        <v>86</v>
      </c>
      <c r="AK960" s="13" t="s">
        <v>478</v>
      </c>
      <c r="AL960" s="13" t="s">
        <v>3509</v>
      </c>
      <c r="AM960" s="8" t="s">
        <v>3322</v>
      </c>
      <c r="AN960" s="8" t="s">
        <v>6730</v>
      </c>
      <c r="AO960" s="13" t="s">
        <v>6731</v>
      </c>
      <c r="AP960" s="9" t="s">
        <v>6716</v>
      </c>
      <c r="AQ960" s="11">
        <v>20833.0</v>
      </c>
    </row>
    <row r="961">
      <c r="A961" s="8" t="str">
        <f t="shared" si="1"/>
        <v>AC Maddy has been removed. </v>
      </c>
      <c r="B961" s="8" t="s">
        <v>6715</v>
      </c>
      <c r="C961" s="8" t="s">
        <v>1646</v>
      </c>
      <c r="D961" s="9" t="s">
        <v>6716</v>
      </c>
      <c r="E961" s="8" t="s">
        <v>6717</v>
      </c>
      <c r="F961" s="8" t="s">
        <v>3309</v>
      </c>
      <c r="G961" s="8" t="s">
        <v>47</v>
      </c>
      <c r="H961" s="8" t="s">
        <v>6718</v>
      </c>
      <c r="I961" s="8" t="s">
        <v>49</v>
      </c>
      <c r="J961" s="10">
        <v>3.59</v>
      </c>
      <c r="K961" s="8" t="s">
        <v>6719</v>
      </c>
      <c r="L961" s="8" t="s">
        <v>659</v>
      </c>
      <c r="M961" s="8"/>
      <c r="N961" s="8" t="s">
        <v>6776</v>
      </c>
      <c r="O961" s="8" t="s">
        <v>52</v>
      </c>
      <c r="P961" s="8"/>
      <c r="Q961" s="8" t="s">
        <v>277</v>
      </c>
      <c r="R961" s="8" t="s">
        <v>6777</v>
      </c>
      <c r="S961" s="8"/>
      <c r="T961" s="11" t="str">
        <f t="shared" si="2"/>
        <v>AC Maddy has been removed. </v>
      </c>
      <c r="U961" s="8"/>
      <c r="V961" s="8"/>
      <c r="W961" s="8"/>
      <c r="X961" s="8" t="s">
        <v>6724</v>
      </c>
      <c r="Y961" s="8" t="s">
        <v>60</v>
      </c>
      <c r="Z961" s="12" t="s">
        <v>6725</v>
      </c>
      <c r="AA961" s="8" t="s">
        <v>60</v>
      </c>
      <c r="AB961" s="12" t="s">
        <v>6726</v>
      </c>
      <c r="AC961" s="12" t="s">
        <v>6778</v>
      </c>
      <c r="AD961" s="12" t="s">
        <v>6727</v>
      </c>
      <c r="AE961" s="8" t="s">
        <v>6728</v>
      </c>
      <c r="AF961" s="8" t="s">
        <v>6716</v>
      </c>
      <c r="AG961" s="8" t="s">
        <v>6729</v>
      </c>
      <c r="AH961" s="8" t="s">
        <v>65</v>
      </c>
      <c r="AI961" s="8" t="s">
        <v>66</v>
      </c>
      <c r="AJ961" s="8"/>
      <c r="AK961" s="13" t="s">
        <v>478</v>
      </c>
      <c r="AL961" s="13" t="s">
        <v>3509</v>
      </c>
      <c r="AM961" s="8" t="s">
        <v>3322</v>
      </c>
      <c r="AN961" s="8" t="s">
        <v>6730</v>
      </c>
      <c r="AO961" s="13" t="s">
        <v>6731</v>
      </c>
      <c r="AP961" s="9" t="s">
        <v>6716</v>
      </c>
      <c r="AQ961" s="11">
        <v>20833.0</v>
      </c>
    </row>
    <row r="962">
      <c r="A962" s="8" t="str">
        <f t="shared" si="1"/>
        <v>Saskia Pingpank</v>
      </c>
      <c r="B962" s="8" t="s">
        <v>6779</v>
      </c>
      <c r="C962" s="8" t="s">
        <v>3713</v>
      </c>
      <c r="D962" s="9" t="s">
        <v>6716</v>
      </c>
      <c r="E962" s="8" t="s">
        <v>6780</v>
      </c>
      <c r="F962" s="8" t="s">
        <v>3309</v>
      </c>
      <c r="G962" s="8" t="s">
        <v>47</v>
      </c>
      <c r="H962" s="8" t="s">
        <v>6781</v>
      </c>
      <c r="I962" s="8" t="s">
        <v>49</v>
      </c>
      <c r="J962" s="10">
        <v>3.4</v>
      </c>
      <c r="K962" s="8" t="s">
        <v>6782</v>
      </c>
      <c r="L962" s="8"/>
      <c r="M962" s="8"/>
      <c r="N962" s="8" t="s">
        <v>6783</v>
      </c>
      <c r="O962" s="8" t="s">
        <v>52</v>
      </c>
      <c r="P962" s="8"/>
      <c r="Q962" s="8"/>
      <c r="R962" s="8" t="s">
        <v>6784</v>
      </c>
      <c r="S962" s="8" t="s">
        <v>6785</v>
      </c>
      <c r="T962" s="11" t="str">
        <f t="shared" si="2"/>
        <v>Saskia Pingpank</v>
      </c>
      <c r="U962" s="8" t="s">
        <v>106</v>
      </c>
      <c r="V962" s="8" t="s">
        <v>6786</v>
      </c>
      <c r="W962" s="8" t="s">
        <v>6787</v>
      </c>
      <c r="X962" s="8" t="s">
        <v>6788</v>
      </c>
      <c r="Y962" s="12" t="s">
        <v>6789</v>
      </c>
      <c r="Z962" s="12" t="s">
        <v>6790</v>
      </c>
      <c r="AA962" s="8" t="s">
        <v>60</v>
      </c>
      <c r="AB962" s="12" t="s">
        <v>6791</v>
      </c>
      <c r="AC962" s="8" t="s">
        <v>60</v>
      </c>
      <c r="AD962" s="12" t="s">
        <v>6727</v>
      </c>
      <c r="AE962" s="8"/>
      <c r="AF962" s="8" t="s">
        <v>6792</v>
      </c>
      <c r="AG962" s="8" t="s">
        <v>6729</v>
      </c>
      <c r="AH962" s="8" t="s">
        <v>654</v>
      </c>
      <c r="AI962" s="8" t="s">
        <v>66</v>
      </c>
      <c r="AJ962" s="8"/>
      <c r="AK962" s="8"/>
      <c r="AL962" s="8"/>
      <c r="AM962" s="8" t="s">
        <v>6793</v>
      </c>
      <c r="AN962" s="8" t="s">
        <v>6794</v>
      </c>
      <c r="AO962" s="8" t="s">
        <v>6795</v>
      </c>
      <c r="AP962" s="8" t="s">
        <v>6792</v>
      </c>
      <c r="AQ962" s="11">
        <v>12536.0</v>
      </c>
    </row>
    <row r="963">
      <c r="A963" s="8" t="str">
        <f t="shared" si="1"/>
        <v>Thomas Stopak</v>
      </c>
      <c r="B963" s="36" t="s">
        <v>6779</v>
      </c>
      <c r="C963" s="16" t="s">
        <v>3713</v>
      </c>
      <c r="D963" s="17" t="s">
        <v>6716</v>
      </c>
      <c r="E963" s="16" t="s">
        <v>6780</v>
      </c>
      <c r="F963" s="16" t="s">
        <v>3309</v>
      </c>
      <c r="G963" s="8" t="s">
        <v>47</v>
      </c>
      <c r="H963" s="34">
        <v>181394.0</v>
      </c>
      <c r="I963" s="22" t="s">
        <v>49</v>
      </c>
      <c r="J963" s="10">
        <v>3.4</v>
      </c>
      <c r="K963" s="18" t="s">
        <v>6782</v>
      </c>
      <c r="L963" s="19" t="s">
        <v>86</v>
      </c>
      <c r="M963" s="30" t="s">
        <v>86</v>
      </c>
      <c r="N963" s="20" t="s">
        <v>6796</v>
      </c>
      <c r="O963" s="8" t="s">
        <v>52</v>
      </c>
      <c r="P963" s="20" t="s">
        <v>207</v>
      </c>
      <c r="Q963" s="35"/>
      <c r="R963" s="8" t="s">
        <v>1458</v>
      </c>
      <c r="S963" s="8" t="s">
        <v>6797</v>
      </c>
      <c r="T963" s="11" t="str">
        <f t="shared" si="2"/>
        <v>Thomas Stopak</v>
      </c>
      <c r="U963" s="8" t="s">
        <v>80</v>
      </c>
      <c r="V963" s="8" t="s">
        <v>6798</v>
      </c>
      <c r="W963" s="8" t="s">
        <v>6799</v>
      </c>
      <c r="X963" s="8" t="s">
        <v>6788</v>
      </c>
      <c r="Y963" s="21"/>
      <c r="Z963" s="21"/>
      <c r="AA963" s="21"/>
      <c r="AB963" s="21"/>
      <c r="AC963" s="21"/>
      <c r="AD963" s="21"/>
      <c r="AE963" s="8"/>
      <c r="AF963" s="21" t="s">
        <v>6792</v>
      </c>
      <c r="AG963" s="16" t="s">
        <v>6729</v>
      </c>
      <c r="AH963" s="16" t="s">
        <v>654</v>
      </c>
      <c r="AI963" s="22" t="s">
        <v>66</v>
      </c>
      <c r="AJ963" s="16" t="s">
        <v>86</v>
      </c>
      <c r="AK963" s="22"/>
      <c r="AL963" s="22"/>
      <c r="AM963" s="22" t="s">
        <v>6793</v>
      </c>
      <c r="AN963" s="24">
        <v>0.8128012854847348</v>
      </c>
      <c r="AO963" s="25">
        <v>36804.0</v>
      </c>
      <c r="AP963" s="26" t="s">
        <v>6792</v>
      </c>
      <c r="AQ963" s="11">
        <v>12536.0</v>
      </c>
    </row>
    <row r="964">
      <c r="A964" s="8" t="str">
        <f t="shared" si="1"/>
        <v>Mike Nelson</v>
      </c>
      <c r="B964" s="8" t="s">
        <v>6800</v>
      </c>
      <c r="C964" s="8" t="s">
        <v>2257</v>
      </c>
      <c r="D964" s="9" t="s">
        <v>6801</v>
      </c>
      <c r="E964" s="8" t="s">
        <v>6802</v>
      </c>
      <c r="F964" s="8" t="s">
        <v>2136</v>
      </c>
      <c r="G964" s="8" t="s">
        <v>47</v>
      </c>
      <c r="H964" s="8" t="s">
        <v>6803</v>
      </c>
      <c r="I964" s="8" t="s">
        <v>49</v>
      </c>
      <c r="J964" s="10">
        <v>4.11</v>
      </c>
      <c r="K964" s="8" t="s">
        <v>6804</v>
      </c>
      <c r="L964" s="8" t="s">
        <v>6805</v>
      </c>
      <c r="M964" s="8"/>
      <c r="N964" s="8" t="s">
        <v>6806</v>
      </c>
      <c r="O964" s="8" t="s">
        <v>52</v>
      </c>
      <c r="P964" s="8"/>
      <c r="Q964" s="8"/>
      <c r="R964" s="8" t="s">
        <v>1237</v>
      </c>
      <c r="S964" s="8" t="s">
        <v>1624</v>
      </c>
      <c r="T964" s="11" t="str">
        <f t="shared" si="2"/>
        <v>Mike Nelson</v>
      </c>
      <c r="U964" s="8" t="s">
        <v>311</v>
      </c>
      <c r="V964" s="8" t="s">
        <v>6807</v>
      </c>
      <c r="W964" s="8"/>
      <c r="X964" s="8" t="s">
        <v>6808</v>
      </c>
      <c r="Y964" s="12" t="s">
        <v>6809</v>
      </c>
      <c r="Z964" s="12" t="s">
        <v>6810</v>
      </c>
      <c r="AA964" s="8" t="s">
        <v>60</v>
      </c>
      <c r="AB964" s="12" t="s">
        <v>6811</v>
      </c>
      <c r="AC964" s="12" t="s">
        <v>6812</v>
      </c>
      <c r="AD964" s="12" t="s">
        <v>6813</v>
      </c>
      <c r="AE964" s="8" t="s">
        <v>6814</v>
      </c>
      <c r="AF964" s="8" t="s">
        <v>6815</v>
      </c>
      <c r="AG964" s="8" t="s">
        <v>6816</v>
      </c>
      <c r="AH964" s="8" t="s">
        <v>194</v>
      </c>
      <c r="AI964" s="8" t="s">
        <v>233</v>
      </c>
      <c r="AJ964" s="8"/>
      <c r="AK964" s="8" t="s">
        <v>6817</v>
      </c>
      <c r="AL964" s="8" t="s">
        <v>6818</v>
      </c>
      <c r="AM964" s="8" t="s">
        <v>4040</v>
      </c>
      <c r="AN964" s="8" t="s">
        <v>6819</v>
      </c>
      <c r="AO964" s="8" t="s">
        <v>6820</v>
      </c>
      <c r="AP964" s="8" t="s">
        <v>6815</v>
      </c>
      <c r="AQ964" s="11">
        <v>4310.0</v>
      </c>
    </row>
    <row r="965">
      <c r="A965" s="8" t="str">
        <f t="shared" si="1"/>
        <v>Adam Lufkin</v>
      </c>
      <c r="B965" s="8" t="s">
        <v>6800</v>
      </c>
      <c r="C965" s="8" t="s">
        <v>2257</v>
      </c>
      <c r="D965" s="9" t="s">
        <v>6801</v>
      </c>
      <c r="E965" s="8" t="s">
        <v>6802</v>
      </c>
      <c r="F965" s="8" t="s">
        <v>2136</v>
      </c>
      <c r="G965" s="8" t="s">
        <v>47</v>
      </c>
      <c r="H965" s="8" t="s">
        <v>6803</v>
      </c>
      <c r="I965" s="8" t="s">
        <v>49</v>
      </c>
      <c r="J965" s="10">
        <v>4.11</v>
      </c>
      <c r="K965" s="8" t="s">
        <v>6804</v>
      </c>
      <c r="L965" s="8" t="s">
        <v>6805</v>
      </c>
      <c r="M965" s="8"/>
      <c r="N965" s="8" t="s">
        <v>6821</v>
      </c>
      <c r="O965" s="8" t="s">
        <v>52</v>
      </c>
      <c r="P965" s="8"/>
      <c r="Q965" s="8"/>
      <c r="R965" s="8" t="s">
        <v>513</v>
      </c>
      <c r="S965" s="8" t="s">
        <v>6822</v>
      </c>
      <c r="T965" s="11" t="str">
        <f t="shared" si="2"/>
        <v>Adam Lufkin</v>
      </c>
      <c r="U965" s="8" t="s">
        <v>160</v>
      </c>
      <c r="V965" s="8" t="s">
        <v>6823</v>
      </c>
      <c r="W965" s="8"/>
      <c r="X965" s="8" t="s">
        <v>6808</v>
      </c>
      <c r="Y965" s="8" t="s">
        <v>60</v>
      </c>
      <c r="Z965" s="12" t="s">
        <v>6810</v>
      </c>
      <c r="AA965" s="12" t="s">
        <v>6824</v>
      </c>
      <c r="AB965" s="12" t="s">
        <v>6811</v>
      </c>
      <c r="AC965" s="12" t="s">
        <v>6825</v>
      </c>
      <c r="AD965" s="12" t="s">
        <v>6813</v>
      </c>
      <c r="AE965" s="8" t="s">
        <v>6814</v>
      </c>
      <c r="AF965" s="8" t="s">
        <v>6815</v>
      </c>
      <c r="AG965" s="8" t="s">
        <v>6816</v>
      </c>
      <c r="AH965" s="8" t="s">
        <v>194</v>
      </c>
      <c r="AI965" s="8" t="s">
        <v>233</v>
      </c>
      <c r="AJ965" s="8"/>
      <c r="AK965" s="8" t="s">
        <v>6817</v>
      </c>
      <c r="AL965" s="8" t="s">
        <v>6818</v>
      </c>
      <c r="AM965" s="8" t="s">
        <v>4040</v>
      </c>
      <c r="AN965" s="8" t="s">
        <v>6819</v>
      </c>
      <c r="AO965" s="8" t="s">
        <v>6820</v>
      </c>
      <c r="AP965" s="8" t="s">
        <v>6815</v>
      </c>
      <c r="AQ965" s="11">
        <v>4310.0</v>
      </c>
    </row>
    <row r="966">
      <c r="A966" s="8" t="str">
        <f t="shared" si="1"/>
        <v>Tom Sage</v>
      </c>
      <c r="B966" s="8" t="s">
        <v>6800</v>
      </c>
      <c r="C966" s="8" t="s">
        <v>2257</v>
      </c>
      <c r="D966" s="9" t="s">
        <v>6801</v>
      </c>
      <c r="E966" s="8" t="s">
        <v>6802</v>
      </c>
      <c r="F966" s="8" t="s">
        <v>2136</v>
      </c>
      <c r="G966" s="8" t="s">
        <v>47</v>
      </c>
      <c r="H966" s="8" t="s">
        <v>6803</v>
      </c>
      <c r="I966" s="8" t="s">
        <v>49</v>
      </c>
      <c r="J966" s="10">
        <v>4.11</v>
      </c>
      <c r="K966" s="8" t="s">
        <v>6804</v>
      </c>
      <c r="L966" s="8" t="s">
        <v>6805</v>
      </c>
      <c r="M966" s="8"/>
      <c r="N966" s="8" t="s">
        <v>6826</v>
      </c>
      <c r="O966" s="8" t="s">
        <v>52</v>
      </c>
      <c r="P966" s="8"/>
      <c r="Q966" s="8"/>
      <c r="R966" s="8" t="s">
        <v>271</v>
      </c>
      <c r="S966" s="8" t="s">
        <v>6827</v>
      </c>
      <c r="T966" s="11" t="str">
        <f t="shared" si="2"/>
        <v>Tom Sage</v>
      </c>
      <c r="U966" s="8" t="s">
        <v>167</v>
      </c>
      <c r="V966" s="8" t="s">
        <v>6828</v>
      </c>
      <c r="W966" s="8"/>
      <c r="X966" s="8" t="s">
        <v>6808</v>
      </c>
      <c r="Y966" s="12" t="s">
        <v>6829</v>
      </c>
      <c r="Z966" s="12" t="s">
        <v>6810</v>
      </c>
      <c r="AA966" s="8" t="s">
        <v>60</v>
      </c>
      <c r="AB966" s="12" t="s">
        <v>6811</v>
      </c>
      <c r="AC966" s="8" t="s">
        <v>60</v>
      </c>
      <c r="AD966" s="12" t="s">
        <v>6813</v>
      </c>
      <c r="AE966" s="8" t="s">
        <v>6814</v>
      </c>
      <c r="AF966" s="8" t="s">
        <v>6815</v>
      </c>
      <c r="AG966" s="8" t="s">
        <v>6816</v>
      </c>
      <c r="AH966" s="8" t="s">
        <v>194</v>
      </c>
      <c r="AI966" s="8" t="s">
        <v>233</v>
      </c>
      <c r="AJ966" s="8"/>
      <c r="AK966" s="8" t="s">
        <v>6817</v>
      </c>
      <c r="AL966" s="8" t="s">
        <v>6818</v>
      </c>
      <c r="AM966" s="8" t="s">
        <v>4040</v>
      </c>
      <c r="AN966" s="8" t="s">
        <v>6819</v>
      </c>
      <c r="AO966" s="8" t="s">
        <v>6820</v>
      </c>
      <c r="AP966" s="8" t="s">
        <v>6815</v>
      </c>
      <c r="AQ966" s="11">
        <v>4310.0</v>
      </c>
    </row>
    <row r="967">
      <c r="A967" s="8" t="str">
        <f t="shared" si="1"/>
        <v>Amanda Kulas</v>
      </c>
      <c r="B967" s="8" t="s">
        <v>6800</v>
      </c>
      <c r="C967" s="8" t="s">
        <v>2257</v>
      </c>
      <c r="D967" s="9" t="s">
        <v>6801</v>
      </c>
      <c r="E967" s="8" t="s">
        <v>6802</v>
      </c>
      <c r="F967" s="8" t="s">
        <v>2136</v>
      </c>
      <c r="G967" s="8" t="s">
        <v>47</v>
      </c>
      <c r="H967" s="8" t="s">
        <v>6803</v>
      </c>
      <c r="I967" s="8" t="s">
        <v>49</v>
      </c>
      <c r="J967" s="10">
        <v>4.11</v>
      </c>
      <c r="K967" s="27" t="s">
        <v>6804</v>
      </c>
      <c r="L967" s="8" t="s">
        <v>6805</v>
      </c>
      <c r="M967" s="8" t="s">
        <v>86</v>
      </c>
      <c r="N967" s="8" t="s">
        <v>6830</v>
      </c>
      <c r="O967" s="8" t="s">
        <v>52</v>
      </c>
      <c r="P967" s="8"/>
      <c r="Q967" s="8"/>
      <c r="R967" s="8" t="s">
        <v>2160</v>
      </c>
      <c r="S967" s="8" t="s">
        <v>6831</v>
      </c>
      <c r="T967" s="11" t="str">
        <f t="shared" si="2"/>
        <v>Amanda Kulas</v>
      </c>
      <c r="U967" s="8" t="s">
        <v>6832</v>
      </c>
      <c r="V967" s="8" t="s">
        <v>6833</v>
      </c>
      <c r="W967" s="8" t="s">
        <v>86</v>
      </c>
      <c r="X967" s="8" t="s">
        <v>6808</v>
      </c>
      <c r="Y967" s="8" t="s">
        <v>60</v>
      </c>
      <c r="Z967" s="12" t="s">
        <v>6810</v>
      </c>
      <c r="AA967" s="12" t="s">
        <v>6834</v>
      </c>
      <c r="AB967" s="12" t="s">
        <v>6811</v>
      </c>
      <c r="AC967" s="8" t="s">
        <v>60</v>
      </c>
      <c r="AD967" s="12" t="s">
        <v>6813</v>
      </c>
      <c r="AE967" s="8" t="s">
        <v>6814</v>
      </c>
      <c r="AF967" s="8" t="s">
        <v>6815</v>
      </c>
      <c r="AG967" s="8" t="s">
        <v>6816</v>
      </c>
      <c r="AH967" s="8" t="s">
        <v>194</v>
      </c>
      <c r="AI967" s="8" t="s">
        <v>233</v>
      </c>
      <c r="AJ967" s="8" t="s">
        <v>86</v>
      </c>
      <c r="AK967" s="8" t="s">
        <v>6817</v>
      </c>
      <c r="AL967" s="8" t="s">
        <v>6818</v>
      </c>
      <c r="AM967" s="8" t="s">
        <v>4040</v>
      </c>
      <c r="AN967" s="8" t="s">
        <v>6819</v>
      </c>
      <c r="AO967" s="8" t="s">
        <v>6820</v>
      </c>
      <c r="AP967" s="8" t="s">
        <v>6815</v>
      </c>
      <c r="AQ967" s="11">
        <v>4310.0</v>
      </c>
    </row>
    <row r="968">
      <c r="A968" s="8" t="str">
        <f t="shared" si="1"/>
        <v>Kasey Hill</v>
      </c>
      <c r="B968" s="8" t="s">
        <v>6800</v>
      </c>
      <c r="C968" s="8" t="s">
        <v>2257</v>
      </c>
      <c r="D968" s="9" t="s">
        <v>6801</v>
      </c>
      <c r="E968" s="8" t="s">
        <v>6802</v>
      </c>
      <c r="F968" s="8" t="s">
        <v>2136</v>
      </c>
      <c r="G968" s="8" t="s">
        <v>47</v>
      </c>
      <c r="H968" s="8" t="s">
        <v>6803</v>
      </c>
      <c r="I968" s="8" t="s">
        <v>49</v>
      </c>
      <c r="J968" s="10">
        <v>4.11</v>
      </c>
      <c r="K968" s="8" t="s">
        <v>6804</v>
      </c>
      <c r="L968" s="8" t="s">
        <v>6805</v>
      </c>
      <c r="M968" s="8" t="s">
        <v>86</v>
      </c>
      <c r="N968" s="8" t="s">
        <v>6835</v>
      </c>
      <c r="O968" s="8" t="s">
        <v>52</v>
      </c>
      <c r="P968" s="8"/>
      <c r="Q968" s="8"/>
      <c r="R968" s="8" t="s">
        <v>6836</v>
      </c>
      <c r="S968" s="8" t="s">
        <v>6837</v>
      </c>
      <c r="T968" s="11" t="str">
        <f t="shared" si="2"/>
        <v>Kasey Hill</v>
      </c>
      <c r="U968" s="8" t="s">
        <v>1125</v>
      </c>
      <c r="V968" s="8" t="s">
        <v>6838</v>
      </c>
      <c r="W968" s="8"/>
      <c r="X968" s="8" t="s">
        <v>6808</v>
      </c>
      <c r="Y968" s="12" t="s">
        <v>6839</v>
      </c>
      <c r="Z968" s="12" t="s">
        <v>6810</v>
      </c>
      <c r="AA968" s="8" t="s">
        <v>60</v>
      </c>
      <c r="AB968" s="12" t="s">
        <v>6811</v>
      </c>
      <c r="AC968" s="8" t="s">
        <v>60</v>
      </c>
      <c r="AD968" s="12" t="s">
        <v>6813</v>
      </c>
      <c r="AE968" s="8" t="s">
        <v>6814</v>
      </c>
      <c r="AF968" s="8" t="s">
        <v>6815</v>
      </c>
      <c r="AG968" s="8" t="s">
        <v>6816</v>
      </c>
      <c r="AH968" s="8" t="s">
        <v>194</v>
      </c>
      <c r="AI968" s="8" t="s">
        <v>233</v>
      </c>
      <c r="AJ968" s="8" t="s">
        <v>86</v>
      </c>
      <c r="AK968" s="13" t="s">
        <v>6817</v>
      </c>
      <c r="AL968" s="13" t="s">
        <v>6818</v>
      </c>
      <c r="AM968" s="8" t="s">
        <v>4040</v>
      </c>
      <c r="AN968" s="8" t="s">
        <v>6819</v>
      </c>
      <c r="AO968" s="13" t="s">
        <v>6820</v>
      </c>
      <c r="AP968" s="9" t="s">
        <v>6815</v>
      </c>
      <c r="AQ968" s="11">
        <v>4310.0</v>
      </c>
    </row>
    <row r="969">
      <c r="A969" s="8" t="str">
        <f t="shared" si="1"/>
        <v>Ben True </v>
      </c>
      <c r="B969" s="8" t="s">
        <v>6800</v>
      </c>
      <c r="C969" s="8" t="s">
        <v>2257</v>
      </c>
      <c r="D969" s="9" t="s">
        <v>6801</v>
      </c>
      <c r="E969" s="8" t="s">
        <v>6802</v>
      </c>
      <c r="F969" s="8" t="s">
        <v>2136</v>
      </c>
      <c r="G969" s="8" t="s">
        <v>47</v>
      </c>
      <c r="H969" s="8" t="s">
        <v>6803</v>
      </c>
      <c r="I969" s="8" t="s">
        <v>49</v>
      </c>
      <c r="J969" s="10">
        <v>4.11</v>
      </c>
      <c r="K969" s="8" t="s">
        <v>6804</v>
      </c>
      <c r="L969" s="8" t="s">
        <v>6805</v>
      </c>
      <c r="M969" s="8"/>
      <c r="N969" s="8" t="s">
        <v>6840</v>
      </c>
      <c r="O969" s="8" t="s">
        <v>52</v>
      </c>
      <c r="P969" s="8"/>
      <c r="Q969" s="8"/>
      <c r="R969" s="8" t="s">
        <v>2944</v>
      </c>
      <c r="S969" s="8" t="s">
        <v>6841</v>
      </c>
      <c r="T969" s="11" t="str">
        <f t="shared" si="2"/>
        <v>Ben True </v>
      </c>
      <c r="U969" s="8" t="s">
        <v>106</v>
      </c>
      <c r="V969" s="8" t="s">
        <v>6842</v>
      </c>
      <c r="W969" s="8"/>
      <c r="X969" s="8" t="s">
        <v>6808</v>
      </c>
      <c r="Y969" s="8" t="s">
        <v>60</v>
      </c>
      <c r="Z969" s="12" t="s">
        <v>6810</v>
      </c>
      <c r="AA969" s="8" t="s">
        <v>60</v>
      </c>
      <c r="AB969" s="12" t="s">
        <v>6811</v>
      </c>
      <c r="AC969" s="12" t="s">
        <v>6843</v>
      </c>
      <c r="AD969" s="12" t="s">
        <v>6813</v>
      </c>
      <c r="AE969" s="8" t="s">
        <v>6814</v>
      </c>
      <c r="AF969" s="8" t="s">
        <v>6815</v>
      </c>
      <c r="AG969" s="8" t="s">
        <v>6816</v>
      </c>
      <c r="AH969" s="8" t="s">
        <v>194</v>
      </c>
      <c r="AI969" s="8" t="s">
        <v>233</v>
      </c>
      <c r="AJ969" s="8"/>
      <c r="AK969" s="8" t="s">
        <v>6817</v>
      </c>
      <c r="AL969" s="8" t="s">
        <v>6818</v>
      </c>
      <c r="AM969" s="8" t="s">
        <v>4040</v>
      </c>
      <c r="AN969" s="8" t="s">
        <v>6819</v>
      </c>
      <c r="AO969" s="8" t="s">
        <v>6820</v>
      </c>
      <c r="AP969" s="9" t="s">
        <v>6815</v>
      </c>
      <c r="AQ969" s="11">
        <v>4310.0</v>
      </c>
    </row>
    <row r="970">
      <c r="A970" s="8" t="str">
        <f t="shared" si="1"/>
        <v>Ben TRUE</v>
      </c>
      <c r="B970" s="8" t="s">
        <v>6800</v>
      </c>
      <c r="C970" s="8" t="s">
        <v>2257</v>
      </c>
      <c r="D970" s="9" t="s">
        <v>6801</v>
      </c>
      <c r="E970" s="8" t="s">
        <v>6802</v>
      </c>
      <c r="F970" s="8" t="s">
        <v>2136</v>
      </c>
      <c r="G970" s="8" t="s">
        <v>47</v>
      </c>
      <c r="H970" s="8" t="s">
        <v>6803</v>
      </c>
      <c r="I970" s="8" t="s">
        <v>49</v>
      </c>
      <c r="J970" s="10">
        <v>4.11</v>
      </c>
      <c r="K970" s="8" t="s">
        <v>6804</v>
      </c>
      <c r="L970" s="8" t="s">
        <v>6805</v>
      </c>
      <c r="M970" s="8" t="s">
        <v>86</v>
      </c>
      <c r="N970" s="8" t="s">
        <v>6844</v>
      </c>
      <c r="O970" s="8" t="s">
        <v>52</v>
      </c>
      <c r="P970" s="8"/>
      <c r="Q970" s="8"/>
      <c r="R970" s="8" t="s">
        <v>2944</v>
      </c>
      <c r="S970" s="8" t="b">
        <v>1</v>
      </c>
      <c r="T970" s="11" t="str">
        <f t="shared" si="2"/>
        <v>Ben TRUE</v>
      </c>
      <c r="U970" s="8" t="s">
        <v>106</v>
      </c>
      <c r="V970" s="8" t="s">
        <v>6842</v>
      </c>
      <c r="W970" s="8" t="s">
        <v>86</v>
      </c>
      <c r="X970" s="8" t="s">
        <v>6808</v>
      </c>
      <c r="Y970" s="8" t="s">
        <v>60</v>
      </c>
      <c r="Z970" s="12" t="s">
        <v>6810</v>
      </c>
      <c r="AA970" s="8" t="s">
        <v>60</v>
      </c>
      <c r="AB970" s="12" t="s">
        <v>6811</v>
      </c>
      <c r="AC970" s="8" t="s">
        <v>60</v>
      </c>
      <c r="AD970" s="12" t="s">
        <v>6813</v>
      </c>
      <c r="AE970" s="8" t="s">
        <v>6814</v>
      </c>
      <c r="AF970" s="8" t="s">
        <v>6815</v>
      </c>
      <c r="AG970" s="8" t="s">
        <v>6816</v>
      </c>
      <c r="AH970" s="8" t="s">
        <v>194</v>
      </c>
      <c r="AI970" s="8" t="s">
        <v>233</v>
      </c>
      <c r="AJ970" s="8" t="s">
        <v>86</v>
      </c>
      <c r="AK970" s="8" t="s">
        <v>6817</v>
      </c>
      <c r="AL970" s="8" t="s">
        <v>6818</v>
      </c>
      <c r="AM970" s="8" t="s">
        <v>4040</v>
      </c>
      <c r="AN970" s="8" t="s">
        <v>2771</v>
      </c>
      <c r="AO970" s="8" t="s">
        <v>6820</v>
      </c>
      <c r="AP970" s="8" t="s">
        <v>6815</v>
      </c>
      <c r="AQ970" s="11">
        <v>4310.0</v>
      </c>
    </row>
    <row r="971">
      <c r="A971" s="8" t="str">
        <f t="shared" si="1"/>
        <v>Kristin Cupido</v>
      </c>
      <c r="B971" s="8" t="s">
        <v>6800</v>
      </c>
      <c r="C971" s="8" t="s">
        <v>2257</v>
      </c>
      <c r="D971" s="9" t="s">
        <v>6801</v>
      </c>
      <c r="E971" s="8" t="s">
        <v>6802</v>
      </c>
      <c r="F971" s="8" t="s">
        <v>2136</v>
      </c>
      <c r="G971" s="8" t="s">
        <v>47</v>
      </c>
      <c r="H971" s="8" t="s">
        <v>6803</v>
      </c>
      <c r="I971" s="8" t="s">
        <v>49</v>
      </c>
      <c r="J971" s="10">
        <v>4.11</v>
      </c>
      <c r="K971" s="27" t="s">
        <v>6804</v>
      </c>
      <c r="L971" s="8" t="s">
        <v>6805</v>
      </c>
      <c r="M971" s="8" t="s">
        <v>86</v>
      </c>
      <c r="N971" s="8" t="s">
        <v>6845</v>
      </c>
      <c r="O971" s="8" t="s">
        <v>52</v>
      </c>
      <c r="P971" s="8"/>
      <c r="Q971" s="8"/>
      <c r="R971" s="8" t="s">
        <v>6846</v>
      </c>
      <c r="S971" s="8" t="s">
        <v>6847</v>
      </c>
      <c r="T971" s="11" t="str">
        <f t="shared" si="2"/>
        <v>Kristin Cupido</v>
      </c>
      <c r="U971" s="8" t="s">
        <v>106</v>
      </c>
      <c r="V971" s="8" t="s">
        <v>6848</v>
      </c>
      <c r="W971" s="8" t="s">
        <v>86</v>
      </c>
      <c r="X971" s="8" t="s">
        <v>6808</v>
      </c>
      <c r="Y971" s="8" t="s">
        <v>60</v>
      </c>
      <c r="Z971" s="12" t="s">
        <v>6810</v>
      </c>
      <c r="AA971" s="8" t="s">
        <v>60</v>
      </c>
      <c r="AB971" s="12" t="s">
        <v>6811</v>
      </c>
      <c r="AC971" s="12" t="s">
        <v>6849</v>
      </c>
      <c r="AD971" s="12" t="s">
        <v>6813</v>
      </c>
      <c r="AE971" s="8" t="s">
        <v>6814</v>
      </c>
      <c r="AF971" s="8" t="s">
        <v>6815</v>
      </c>
      <c r="AG971" s="8" t="s">
        <v>6816</v>
      </c>
      <c r="AH971" s="8" t="s">
        <v>194</v>
      </c>
      <c r="AI971" s="8" t="s">
        <v>233</v>
      </c>
      <c r="AJ971" s="8" t="s">
        <v>86</v>
      </c>
      <c r="AK971" s="8" t="s">
        <v>6817</v>
      </c>
      <c r="AL971" s="8" t="s">
        <v>6818</v>
      </c>
      <c r="AM971" s="8" t="s">
        <v>4040</v>
      </c>
      <c r="AN971" s="8" t="s">
        <v>6819</v>
      </c>
      <c r="AO971" s="8" t="s">
        <v>6820</v>
      </c>
      <c r="AP971" s="8" t="s">
        <v>6815</v>
      </c>
      <c r="AQ971" s="11">
        <v>4310.0</v>
      </c>
    </row>
    <row r="972">
      <c r="A972" s="8" t="str">
        <f t="shared" si="1"/>
        <v>Anna Magle-Haberek</v>
      </c>
      <c r="B972" s="8" t="s">
        <v>6850</v>
      </c>
      <c r="C972" s="8" t="s">
        <v>5230</v>
      </c>
      <c r="D972" s="9" t="s">
        <v>6801</v>
      </c>
      <c r="E972" s="8" t="s">
        <v>6851</v>
      </c>
      <c r="F972" s="8" t="s">
        <v>2136</v>
      </c>
      <c r="G972" s="8" t="s">
        <v>47</v>
      </c>
      <c r="H972" s="8" t="s">
        <v>6852</v>
      </c>
      <c r="I972" s="8" t="s">
        <v>49</v>
      </c>
      <c r="J972" s="10">
        <v>3.5</v>
      </c>
      <c r="K972" s="8" t="s">
        <v>6853</v>
      </c>
      <c r="L972" s="8" t="s">
        <v>123</v>
      </c>
      <c r="M972" s="8" t="s">
        <v>86</v>
      </c>
      <c r="N972" s="8" t="s">
        <v>6854</v>
      </c>
      <c r="O972" s="8" t="s">
        <v>52</v>
      </c>
      <c r="P972" s="8"/>
      <c r="Q972" s="8"/>
      <c r="R972" s="8" t="s">
        <v>1518</v>
      </c>
      <c r="S972" s="8" t="s">
        <v>6855</v>
      </c>
      <c r="T972" s="11" t="str">
        <f t="shared" si="2"/>
        <v>Anna Magle-Haberek</v>
      </c>
      <c r="U972" s="8" t="s">
        <v>6856</v>
      </c>
      <c r="V972" s="8" t="s">
        <v>6857</v>
      </c>
      <c r="W972" s="8" t="s">
        <v>6858</v>
      </c>
      <c r="X972" s="8" t="s">
        <v>6859</v>
      </c>
      <c r="Y972" s="8" t="s">
        <v>60</v>
      </c>
      <c r="Z972" s="12" t="s">
        <v>6860</v>
      </c>
      <c r="AA972" s="8" t="s">
        <v>60</v>
      </c>
      <c r="AB972" s="12" t="s">
        <v>6861</v>
      </c>
      <c r="AC972" s="8" t="s">
        <v>60</v>
      </c>
      <c r="AD972" s="12" t="s">
        <v>6862</v>
      </c>
      <c r="AE972" s="8" t="s">
        <v>6863</v>
      </c>
      <c r="AF972" s="8" t="s">
        <v>6801</v>
      </c>
      <c r="AG972" s="8" t="s">
        <v>6816</v>
      </c>
      <c r="AH972" s="8" t="s">
        <v>194</v>
      </c>
      <c r="AI972" s="8" t="s">
        <v>66</v>
      </c>
      <c r="AJ972" s="8" t="s">
        <v>86</v>
      </c>
      <c r="AK972" s="13" t="s">
        <v>802</v>
      </c>
      <c r="AL972" s="13" t="s">
        <v>234</v>
      </c>
      <c r="AM972" s="8" t="s">
        <v>1852</v>
      </c>
      <c r="AN972" s="8" t="s">
        <v>6864</v>
      </c>
      <c r="AO972" s="13" t="s">
        <v>6865</v>
      </c>
      <c r="AP972" s="9" t="s">
        <v>6801</v>
      </c>
      <c r="AQ972" s="11">
        <v>12857.0</v>
      </c>
    </row>
    <row r="973">
      <c r="A973" s="8" t="str">
        <f t="shared" si="1"/>
        <v>Casey Carroll</v>
      </c>
      <c r="B973" s="8" t="s">
        <v>6850</v>
      </c>
      <c r="C973" s="8" t="s">
        <v>5230</v>
      </c>
      <c r="D973" s="9" t="s">
        <v>6801</v>
      </c>
      <c r="E973" s="8" t="s">
        <v>6851</v>
      </c>
      <c r="F973" s="8" t="s">
        <v>2136</v>
      </c>
      <c r="G973" s="8" t="s">
        <v>47</v>
      </c>
      <c r="H973" s="8" t="s">
        <v>6852</v>
      </c>
      <c r="I973" s="8" t="s">
        <v>49</v>
      </c>
      <c r="J973" s="10">
        <v>3.5</v>
      </c>
      <c r="K973" s="8" t="s">
        <v>6853</v>
      </c>
      <c r="L973" s="8" t="s">
        <v>123</v>
      </c>
      <c r="M973" s="8"/>
      <c r="N973" s="8" t="s">
        <v>6866</v>
      </c>
      <c r="O973" s="8" t="s">
        <v>52</v>
      </c>
      <c r="P973" s="8"/>
      <c r="Q973" s="8"/>
      <c r="R973" s="8" t="s">
        <v>1641</v>
      </c>
      <c r="S973" s="8" t="s">
        <v>6867</v>
      </c>
      <c r="T973" s="11" t="str">
        <f t="shared" si="2"/>
        <v>Casey Carroll</v>
      </c>
      <c r="U973" s="8" t="s">
        <v>6868</v>
      </c>
      <c r="V973" s="8" t="s">
        <v>6869</v>
      </c>
      <c r="W973" s="8" t="s">
        <v>6858</v>
      </c>
      <c r="X973" s="8" t="s">
        <v>6859</v>
      </c>
      <c r="Y973" s="8" t="s">
        <v>60</v>
      </c>
      <c r="Z973" s="12" t="s">
        <v>6860</v>
      </c>
      <c r="AA973" s="8" t="s">
        <v>60</v>
      </c>
      <c r="AB973" s="12" t="s">
        <v>6861</v>
      </c>
      <c r="AC973" s="8" t="s">
        <v>60</v>
      </c>
      <c r="AD973" s="12" t="s">
        <v>6862</v>
      </c>
      <c r="AE973" s="8" t="s">
        <v>6863</v>
      </c>
      <c r="AF973" s="8" t="s">
        <v>6801</v>
      </c>
      <c r="AG973" s="8" t="s">
        <v>6816</v>
      </c>
      <c r="AH973" s="8" t="s">
        <v>194</v>
      </c>
      <c r="AI973" s="8" t="s">
        <v>66</v>
      </c>
      <c r="AJ973" s="8"/>
      <c r="AK973" s="13" t="s">
        <v>802</v>
      </c>
      <c r="AL973" s="13" t="s">
        <v>234</v>
      </c>
      <c r="AM973" s="8" t="s">
        <v>1852</v>
      </c>
      <c r="AN973" s="8" t="s">
        <v>6864</v>
      </c>
      <c r="AO973" s="13" t="s">
        <v>6865</v>
      </c>
      <c r="AP973" s="9" t="s">
        <v>6801</v>
      </c>
      <c r="AQ973" s="11">
        <v>12857.0</v>
      </c>
    </row>
    <row r="974">
      <c r="A974" s="8" t="str">
        <f t="shared" si="1"/>
        <v>AC Cullen has been removed. </v>
      </c>
      <c r="B974" s="8" t="s">
        <v>6850</v>
      </c>
      <c r="C974" s="8" t="s">
        <v>5230</v>
      </c>
      <c r="D974" s="9" t="s">
        <v>6801</v>
      </c>
      <c r="E974" s="8" t="s">
        <v>6851</v>
      </c>
      <c r="F974" s="8" t="s">
        <v>2136</v>
      </c>
      <c r="G974" s="8" t="s">
        <v>47</v>
      </c>
      <c r="H974" s="8" t="s">
        <v>6852</v>
      </c>
      <c r="I974" s="8" t="s">
        <v>49</v>
      </c>
      <c r="J974" s="10">
        <v>3.5</v>
      </c>
      <c r="K974" s="8" t="s">
        <v>6853</v>
      </c>
      <c r="L974" s="8" t="s">
        <v>123</v>
      </c>
      <c r="M974" s="8"/>
      <c r="N974" s="8" t="s">
        <v>6870</v>
      </c>
      <c r="O974" s="8" t="s">
        <v>52</v>
      </c>
      <c r="P974" s="8"/>
      <c r="Q974" s="8" t="s">
        <v>277</v>
      </c>
      <c r="R974" s="8" t="s">
        <v>6871</v>
      </c>
      <c r="S974" s="8"/>
      <c r="T974" s="11" t="str">
        <f t="shared" si="2"/>
        <v>AC Cullen has been removed. </v>
      </c>
      <c r="U974" s="8"/>
      <c r="V974" s="8"/>
      <c r="W974" s="8"/>
      <c r="X974" s="8" t="s">
        <v>6859</v>
      </c>
      <c r="Y974" s="8" t="s">
        <v>60</v>
      </c>
      <c r="Z974" s="12" t="s">
        <v>6860</v>
      </c>
      <c r="AA974" s="12" t="s">
        <v>6872</v>
      </c>
      <c r="AB974" s="12" t="s">
        <v>6861</v>
      </c>
      <c r="AC974" s="8" t="s">
        <v>60</v>
      </c>
      <c r="AD974" s="12" t="s">
        <v>6862</v>
      </c>
      <c r="AE974" s="8" t="s">
        <v>6863</v>
      </c>
      <c r="AF974" s="8" t="s">
        <v>6801</v>
      </c>
      <c r="AG974" s="8" t="s">
        <v>6816</v>
      </c>
      <c r="AH974" s="8" t="s">
        <v>194</v>
      </c>
      <c r="AI974" s="8" t="s">
        <v>66</v>
      </c>
      <c r="AJ974" s="8"/>
      <c r="AK974" s="13" t="s">
        <v>802</v>
      </c>
      <c r="AL974" s="13" t="s">
        <v>234</v>
      </c>
      <c r="AM974" s="8" t="s">
        <v>1852</v>
      </c>
      <c r="AN974" s="8" t="s">
        <v>6864</v>
      </c>
      <c r="AO974" s="13" t="s">
        <v>6865</v>
      </c>
      <c r="AP974" s="9" t="s">
        <v>6801</v>
      </c>
      <c r="AQ974" s="11">
        <v>12857.0</v>
      </c>
    </row>
    <row r="975">
      <c r="A975" s="8" t="str">
        <f t="shared" si="1"/>
        <v>Wesley Stephens</v>
      </c>
      <c r="B975" s="8" t="s">
        <v>6873</v>
      </c>
      <c r="C975" s="8" t="s">
        <v>2133</v>
      </c>
      <c r="D975" s="9" t="s">
        <v>6874</v>
      </c>
      <c r="E975" s="8" t="s">
        <v>6875</v>
      </c>
      <c r="F975" s="8" t="s">
        <v>2304</v>
      </c>
      <c r="G975" s="8" t="s">
        <v>47</v>
      </c>
      <c r="H975" s="8" t="s">
        <v>6876</v>
      </c>
      <c r="I975" s="8" t="s">
        <v>49</v>
      </c>
      <c r="J975" s="10">
        <v>3.39</v>
      </c>
      <c r="K975" s="8" t="s">
        <v>6877</v>
      </c>
      <c r="L975" s="8"/>
      <c r="M975" s="8"/>
      <c r="N975" s="8" t="s">
        <v>6878</v>
      </c>
      <c r="O975" s="13" t="s">
        <v>52</v>
      </c>
      <c r="P975" s="8"/>
      <c r="Q975" s="8"/>
      <c r="R975" s="8" t="s">
        <v>6879</v>
      </c>
      <c r="S975" s="8" t="s">
        <v>6880</v>
      </c>
      <c r="T975" s="11" t="str">
        <f t="shared" si="2"/>
        <v>Wesley Stephens</v>
      </c>
      <c r="U975" s="8" t="s">
        <v>55</v>
      </c>
      <c r="V975" s="8" t="s">
        <v>6881</v>
      </c>
      <c r="W975" s="8"/>
      <c r="X975" s="13" t="s">
        <v>6882</v>
      </c>
      <c r="Y975" s="8" t="s">
        <v>60</v>
      </c>
      <c r="Z975" s="12" t="s">
        <v>3455</v>
      </c>
      <c r="AA975" s="8" t="s">
        <v>60</v>
      </c>
      <c r="AB975" s="12" t="s">
        <v>3456</v>
      </c>
      <c r="AC975" s="8" t="s">
        <v>60</v>
      </c>
      <c r="AD975" s="12" t="s">
        <v>3458</v>
      </c>
      <c r="AE975" s="13" t="s">
        <v>6883</v>
      </c>
      <c r="AF975" s="8" t="s">
        <v>6884</v>
      </c>
      <c r="AG975" s="8" t="s">
        <v>6885</v>
      </c>
      <c r="AH975" s="8" t="s">
        <v>232</v>
      </c>
      <c r="AI975" s="8" t="s">
        <v>233</v>
      </c>
      <c r="AJ975" s="8"/>
      <c r="AK975" s="8"/>
      <c r="AL975" s="8"/>
      <c r="AM975" s="13" t="s">
        <v>6886</v>
      </c>
      <c r="AN975" s="8" t="s">
        <v>6887</v>
      </c>
      <c r="AO975" s="13" t="s">
        <v>6888</v>
      </c>
      <c r="AP975" s="9" t="s">
        <v>6884</v>
      </c>
      <c r="AQ975" s="11">
        <v>5357.0</v>
      </c>
    </row>
    <row r="976">
      <c r="A976" s="8" t="str">
        <f t="shared" si="1"/>
        <v>Kenroy Ellis</v>
      </c>
      <c r="B976" s="8" t="s">
        <v>6873</v>
      </c>
      <c r="C976" s="8" t="s">
        <v>2133</v>
      </c>
      <c r="D976" s="9" t="s">
        <v>6874</v>
      </c>
      <c r="E976" s="8" t="s">
        <v>6875</v>
      </c>
      <c r="F976" s="8" t="s">
        <v>2304</v>
      </c>
      <c r="G976" s="8" t="s">
        <v>47</v>
      </c>
      <c r="H976" s="8" t="s">
        <v>6876</v>
      </c>
      <c r="I976" s="8" t="s">
        <v>49</v>
      </c>
      <c r="J976" s="10">
        <v>3.39</v>
      </c>
      <c r="K976" s="8" t="s">
        <v>6877</v>
      </c>
      <c r="L976" s="8"/>
      <c r="M976" s="8"/>
      <c r="N976" s="8" t="s">
        <v>6889</v>
      </c>
      <c r="O976" s="8" t="s">
        <v>52</v>
      </c>
      <c r="P976" s="8"/>
      <c r="Q976" s="8"/>
      <c r="R976" s="8" t="s">
        <v>6890</v>
      </c>
      <c r="S976" s="8" t="s">
        <v>6891</v>
      </c>
      <c r="T976" s="11" t="str">
        <f t="shared" si="2"/>
        <v>Kenroy Ellis</v>
      </c>
      <c r="U976" s="8" t="s">
        <v>76</v>
      </c>
      <c r="V976" s="8" t="s">
        <v>6892</v>
      </c>
      <c r="W976" s="8"/>
      <c r="X976" s="8" t="s">
        <v>6882</v>
      </c>
      <c r="Y976" s="8" t="s">
        <v>60</v>
      </c>
      <c r="Z976" s="12" t="s">
        <v>2203</v>
      </c>
      <c r="AA976" s="12" t="s">
        <v>6893</v>
      </c>
      <c r="AB976" s="8" t="s">
        <v>60</v>
      </c>
      <c r="AC976" s="12" t="s">
        <v>6894</v>
      </c>
      <c r="AD976" s="12" t="s">
        <v>2204</v>
      </c>
      <c r="AE976" s="8" t="s">
        <v>6883</v>
      </c>
      <c r="AF976" s="8" t="s">
        <v>6884</v>
      </c>
      <c r="AG976" s="8" t="s">
        <v>6885</v>
      </c>
      <c r="AH976" s="8" t="s">
        <v>232</v>
      </c>
      <c r="AI976" s="8" t="s">
        <v>233</v>
      </c>
      <c r="AJ976" s="8"/>
      <c r="AK976" s="8"/>
      <c r="AL976" s="8"/>
      <c r="AM976" s="8" t="s">
        <v>6886</v>
      </c>
      <c r="AN976" s="8" t="s">
        <v>6887</v>
      </c>
      <c r="AO976" s="8" t="s">
        <v>6888</v>
      </c>
      <c r="AP976" s="9" t="s">
        <v>6884</v>
      </c>
      <c r="AQ976" s="11">
        <v>5357.0</v>
      </c>
    </row>
    <row r="977">
      <c r="A977" s="8" t="str">
        <f t="shared" si="1"/>
        <v>Onnieka Rolle</v>
      </c>
      <c r="B977" s="8" t="s">
        <v>6873</v>
      </c>
      <c r="C977" s="8" t="s">
        <v>2133</v>
      </c>
      <c r="D977" s="9" t="s">
        <v>6874</v>
      </c>
      <c r="E977" s="8" t="s">
        <v>6875</v>
      </c>
      <c r="F977" s="8" t="s">
        <v>2304</v>
      </c>
      <c r="G977" s="8" t="s">
        <v>47</v>
      </c>
      <c r="H977" s="8" t="s">
        <v>6876</v>
      </c>
      <c r="I977" s="8" t="s">
        <v>49</v>
      </c>
      <c r="J977" s="10">
        <v>3.39</v>
      </c>
      <c r="K977" s="8" t="s">
        <v>6877</v>
      </c>
      <c r="L977" s="8"/>
      <c r="M977" s="8"/>
      <c r="N977" s="8" t="s">
        <v>6895</v>
      </c>
      <c r="O977" s="8" t="s">
        <v>52</v>
      </c>
      <c r="P977" s="8"/>
      <c r="Q977" s="8"/>
      <c r="R977" s="8" t="s">
        <v>6896</v>
      </c>
      <c r="S977" s="8" t="s">
        <v>6897</v>
      </c>
      <c r="T977" s="11" t="str">
        <f t="shared" si="2"/>
        <v>Onnieka Rolle</v>
      </c>
      <c r="U977" s="8" t="s">
        <v>76</v>
      </c>
      <c r="V977" s="8" t="s">
        <v>6898</v>
      </c>
      <c r="W977" s="8"/>
      <c r="X977" s="8" t="s">
        <v>6882</v>
      </c>
      <c r="Y977" s="8" t="s">
        <v>60</v>
      </c>
      <c r="Z977" s="12" t="s">
        <v>2203</v>
      </c>
      <c r="AA977" s="8" t="s">
        <v>60</v>
      </c>
      <c r="AB977" s="8" t="s">
        <v>60</v>
      </c>
      <c r="AC977" s="8" t="s">
        <v>60</v>
      </c>
      <c r="AD977" s="12" t="s">
        <v>2204</v>
      </c>
      <c r="AE977" s="8" t="s">
        <v>6883</v>
      </c>
      <c r="AF977" s="8" t="s">
        <v>6884</v>
      </c>
      <c r="AG977" s="8" t="s">
        <v>6885</v>
      </c>
      <c r="AH977" s="8" t="s">
        <v>232</v>
      </c>
      <c r="AI977" s="8" t="s">
        <v>233</v>
      </c>
      <c r="AJ977" s="8"/>
      <c r="AK977" s="8"/>
      <c r="AL977" s="8"/>
      <c r="AM977" s="8" t="s">
        <v>6886</v>
      </c>
      <c r="AN977" s="8" t="s">
        <v>6887</v>
      </c>
      <c r="AO977" s="8" t="s">
        <v>6888</v>
      </c>
      <c r="AP977" s="9" t="s">
        <v>6884</v>
      </c>
      <c r="AQ977" s="11">
        <v>5357.0</v>
      </c>
    </row>
    <row r="978">
      <c r="A978" s="8" t="str">
        <f t="shared" si="1"/>
        <v>Salif Mane</v>
      </c>
      <c r="B978" s="8" t="s">
        <v>6873</v>
      </c>
      <c r="C978" s="8" t="s">
        <v>2133</v>
      </c>
      <c r="D978" s="9" t="s">
        <v>6874</v>
      </c>
      <c r="E978" s="8" t="s">
        <v>6875</v>
      </c>
      <c r="F978" s="8" t="s">
        <v>2304</v>
      </c>
      <c r="G978" s="8" t="s">
        <v>47</v>
      </c>
      <c r="H978" s="8" t="s">
        <v>6876</v>
      </c>
      <c r="I978" s="8" t="s">
        <v>49</v>
      </c>
      <c r="J978" s="10">
        <v>3.39</v>
      </c>
      <c r="K978" s="8" t="s">
        <v>6877</v>
      </c>
      <c r="L978" s="8"/>
      <c r="M978" s="8"/>
      <c r="N978" s="8" t="s">
        <v>6899</v>
      </c>
      <c r="O978" s="8" t="s">
        <v>52</v>
      </c>
      <c r="P978" s="8"/>
      <c r="Q978" s="8"/>
      <c r="R978" s="8" t="s">
        <v>6900</v>
      </c>
      <c r="S978" s="8" t="s">
        <v>6901</v>
      </c>
      <c r="T978" s="11" t="str">
        <f t="shared" si="2"/>
        <v>Salif Mane</v>
      </c>
      <c r="U978" s="8" t="s">
        <v>76</v>
      </c>
      <c r="V978" s="8" t="s">
        <v>6902</v>
      </c>
      <c r="W978" s="8"/>
      <c r="X978" s="8" t="s">
        <v>6882</v>
      </c>
      <c r="Y978" s="12" t="s">
        <v>6903</v>
      </c>
      <c r="Z978" s="12" t="s">
        <v>2203</v>
      </c>
      <c r="AA978" s="8" t="s">
        <v>60</v>
      </c>
      <c r="AB978" s="8" t="s">
        <v>60</v>
      </c>
      <c r="AC978" s="12" t="s">
        <v>6904</v>
      </c>
      <c r="AD978" s="12" t="s">
        <v>2204</v>
      </c>
      <c r="AE978" s="8" t="s">
        <v>6883</v>
      </c>
      <c r="AF978" s="8" t="s">
        <v>6884</v>
      </c>
      <c r="AG978" s="8" t="s">
        <v>6885</v>
      </c>
      <c r="AH978" s="8" t="s">
        <v>232</v>
      </c>
      <c r="AI978" s="8" t="s">
        <v>233</v>
      </c>
      <c r="AJ978" s="8"/>
      <c r="AK978" s="8"/>
      <c r="AL978" s="8"/>
      <c r="AM978" s="8" t="s">
        <v>6886</v>
      </c>
      <c r="AN978" s="8" t="s">
        <v>6887</v>
      </c>
      <c r="AO978" s="8" t="s">
        <v>6888</v>
      </c>
      <c r="AP978" s="9" t="s">
        <v>6884</v>
      </c>
      <c r="AQ978" s="11">
        <v>5357.0</v>
      </c>
    </row>
    <row r="979">
      <c r="A979" s="8" t="str">
        <f t="shared" si="1"/>
        <v>Leroy Solomon</v>
      </c>
      <c r="B979" s="8" t="s">
        <v>6873</v>
      </c>
      <c r="C979" s="8" t="s">
        <v>2133</v>
      </c>
      <c r="D979" s="9" t="s">
        <v>6874</v>
      </c>
      <c r="E979" s="8" t="s">
        <v>6875</v>
      </c>
      <c r="F979" s="8" t="s">
        <v>2304</v>
      </c>
      <c r="G979" s="8" t="s">
        <v>47</v>
      </c>
      <c r="H979" s="8" t="s">
        <v>6876</v>
      </c>
      <c r="I979" s="8" t="s">
        <v>49</v>
      </c>
      <c r="J979" s="10">
        <v>3.39</v>
      </c>
      <c r="K979" s="8" t="s">
        <v>6877</v>
      </c>
      <c r="L979" s="8" t="s">
        <v>86</v>
      </c>
      <c r="M979" s="8" t="s">
        <v>86</v>
      </c>
      <c r="N979" s="8" t="s">
        <v>6905</v>
      </c>
      <c r="O979" s="8" t="s">
        <v>52</v>
      </c>
      <c r="P979" s="8"/>
      <c r="Q979" s="8"/>
      <c r="R979" s="8" t="s">
        <v>125</v>
      </c>
      <c r="S979" s="8" t="s">
        <v>6906</v>
      </c>
      <c r="T979" s="11" t="str">
        <f t="shared" si="2"/>
        <v>Leroy Solomon</v>
      </c>
      <c r="U979" s="8" t="s">
        <v>80</v>
      </c>
      <c r="V979" s="8" t="s">
        <v>6907</v>
      </c>
      <c r="W979" s="8" t="s">
        <v>6908</v>
      </c>
      <c r="X979" s="8" t="s">
        <v>6882</v>
      </c>
      <c r="Y979" s="8" t="s">
        <v>60</v>
      </c>
      <c r="Z979" s="8" t="s">
        <v>60</v>
      </c>
      <c r="AA979" s="8" t="s">
        <v>60</v>
      </c>
      <c r="AB979" s="8" t="s">
        <v>60</v>
      </c>
      <c r="AC979" s="8" t="s">
        <v>60</v>
      </c>
      <c r="AD979" s="8" t="s">
        <v>60</v>
      </c>
      <c r="AE979" s="8" t="s">
        <v>6883</v>
      </c>
      <c r="AF979" s="8" t="s">
        <v>6884</v>
      </c>
      <c r="AG979" s="8" t="s">
        <v>6885</v>
      </c>
      <c r="AH979" s="8" t="s">
        <v>232</v>
      </c>
      <c r="AI979" s="8" t="s">
        <v>233</v>
      </c>
      <c r="AJ979" s="8" t="s">
        <v>86</v>
      </c>
      <c r="AK979" s="8"/>
      <c r="AL979" s="8"/>
      <c r="AM979" s="8" t="s">
        <v>6886</v>
      </c>
      <c r="AN979" s="8" t="s">
        <v>6887</v>
      </c>
      <c r="AO979" s="13" t="s">
        <v>6888</v>
      </c>
      <c r="AP979" s="9" t="s">
        <v>6884</v>
      </c>
      <c r="AQ979" s="11">
        <v>5357.0</v>
      </c>
    </row>
    <row r="980">
      <c r="A980" s="8" t="str">
        <f t="shared" si="1"/>
        <v>Errol Jeffrey</v>
      </c>
      <c r="B980" s="8" t="s">
        <v>6873</v>
      </c>
      <c r="C980" s="8" t="s">
        <v>2133</v>
      </c>
      <c r="D980" s="9" t="s">
        <v>6874</v>
      </c>
      <c r="E980" s="8" t="s">
        <v>6875</v>
      </c>
      <c r="F980" s="8" t="s">
        <v>2304</v>
      </c>
      <c r="G980" s="8" t="s">
        <v>47</v>
      </c>
      <c r="H980" s="8" t="s">
        <v>6876</v>
      </c>
      <c r="I980" s="8" t="s">
        <v>49</v>
      </c>
      <c r="J980" s="10">
        <v>3.39</v>
      </c>
      <c r="K980" s="8" t="s">
        <v>6877</v>
      </c>
      <c r="L980" s="8"/>
      <c r="M980" s="8"/>
      <c r="N980" s="8" t="s">
        <v>6909</v>
      </c>
      <c r="O980" s="8" t="s">
        <v>52</v>
      </c>
      <c r="P980" s="8"/>
      <c r="Q980" s="8"/>
      <c r="R980" s="8" t="s">
        <v>6910</v>
      </c>
      <c r="S980" s="8" t="s">
        <v>6911</v>
      </c>
      <c r="T980" s="11" t="str">
        <f t="shared" si="2"/>
        <v>Errol Jeffrey</v>
      </c>
      <c r="U980" s="8" t="s">
        <v>80</v>
      </c>
      <c r="V980" s="8"/>
      <c r="W980" s="8"/>
      <c r="X980" s="8" t="s">
        <v>6882</v>
      </c>
      <c r="Y980" s="8" t="s">
        <v>60</v>
      </c>
      <c r="Z980" s="12" t="s">
        <v>2203</v>
      </c>
      <c r="AA980" s="8" t="s">
        <v>60</v>
      </c>
      <c r="AB980" s="8" t="s">
        <v>60</v>
      </c>
      <c r="AC980" s="8" t="s">
        <v>60</v>
      </c>
      <c r="AD980" s="12" t="s">
        <v>2204</v>
      </c>
      <c r="AE980" s="8" t="s">
        <v>6883</v>
      </c>
      <c r="AF980" s="8" t="s">
        <v>6884</v>
      </c>
      <c r="AG980" s="8" t="s">
        <v>6885</v>
      </c>
      <c r="AH980" s="8" t="s">
        <v>232</v>
      </c>
      <c r="AI980" s="8" t="s">
        <v>233</v>
      </c>
      <c r="AJ980" s="8"/>
      <c r="AK980" s="8"/>
      <c r="AL980" s="8"/>
      <c r="AM980" s="8" t="s">
        <v>6886</v>
      </c>
      <c r="AN980" s="8" t="s">
        <v>6887</v>
      </c>
      <c r="AO980" s="8" t="s">
        <v>6888</v>
      </c>
      <c r="AP980" s="8" t="s">
        <v>6884</v>
      </c>
      <c r="AQ980" s="11">
        <v>5357.0</v>
      </c>
    </row>
    <row r="981">
      <c r="A981" s="8" t="str">
        <f t="shared" si="1"/>
        <v>Desirae Osley</v>
      </c>
      <c r="B981" s="8" t="s">
        <v>6873</v>
      </c>
      <c r="C981" s="8" t="s">
        <v>2133</v>
      </c>
      <c r="D981" s="9" t="s">
        <v>6874</v>
      </c>
      <c r="E981" s="8" t="s">
        <v>6875</v>
      </c>
      <c r="F981" s="8" t="s">
        <v>2304</v>
      </c>
      <c r="G981" s="8" t="s">
        <v>47</v>
      </c>
      <c r="H981" s="8" t="s">
        <v>6876</v>
      </c>
      <c r="I981" s="8" t="s">
        <v>49</v>
      </c>
      <c r="J981" s="10">
        <v>3.39</v>
      </c>
      <c r="K981" s="8" t="s">
        <v>6877</v>
      </c>
      <c r="L981" s="8"/>
      <c r="M981" s="8"/>
      <c r="N981" s="8" t="s">
        <v>6912</v>
      </c>
      <c r="O981" s="8" t="s">
        <v>52</v>
      </c>
      <c r="P981" s="8"/>
      <c r="Q981" s="8"/>
      <c r="R981" s="8" t="s">
        <v>6913</v>
      </c>
      <c r="S981" s="8" t="s">
        <v>6914</v>
      </c>
      <c r="T981" s="11" t="str">
        <f t="shared" si="2"/>
        <v>Desirae Osley</v>
      </c>
      <c r="U981" s="8" t="s">
        <v>80</v>
      </c>
      <c r="V981" s="8"/>
      <c r="W981" s="8"/>
      <c r="X981" s="8" t="s">
        <v>6882</v>
      </c>
      <c r="Y981" s="8" t="s">
        <v>60</v>
      </c>
      <c r="Z981" s="12" t="s">
        <v>2203</v>
      </c>
      <c r="AA981" s="8" t="s">
        <v>60</v>
      </c>
      <c r="AB981" s="8" t="s">
        <v>60</v>
      </c>
      <c r="AC981" s="12" t="s">
        <v>6915</v>
      </c>
      <c r="AD981" s="12" t="s">
        <v>2204</v>
      </c>
      <c r="AE981" s="8" t="s">
        <v>6883</v>
      </c>
      <c r="AF981" s="8" t="s">
        <v>6884</v>
      </c>
      <c r="AG981" s="8" t="s">
        <v>6885</v>
      </c>
      <c r="AH981" s="8" t="s">
        <v>232</v>
      </c>
      <c r="AI981" s="8" t="s">
        <v>233</v>
      </c>
      <c r="AJ981" s="8"/>
      <c r="AK981" s="8"/>
      <c r="AL981" s="8"/>
      <c r="AM981" s="8" t="s">
        <v>6886</v>
      </c>
      <c r="AN981" s="8" t="s">
        <v>6887</v>
      </c>
      <c r="AO981" s="8" t="s">
        <v>6888</v>
      </c>
      <c r="AP981" s="9" t="s">
        <v>6884</v>
      </c>
      <c r="AQ981" s="11">
        <v>5357.0</v>
      </c>
    </row>
    <row r="982">
      <c r="A982" s="8" t="str">
        <f t="shared" si="1"/>
        <v>Jordan Torney</v>
      </c>
      <c r="B982" s="8" t="s">
        <v>6916</v>
      </c>
      <c r="C982" s="8" t="s">
        <v>2351</v>
      </c>
      <c r="D982" s="9" t="s">
        <v>6874</v>
      </c>
      <c r="E982" s="8" t="s">
        <v>6917</v>
      </c>
      <c r="F982" s="8" t="s">
        <v>2304</v>
      </c>
      <c r="G982" s="8" t="s">
        <v>47</v>
      </c>
      <c r="H982" s="8" t="s">
        <v>6918</v>
      </c>
      <c r="I982" s="8" t="s">
        <v>49</v>
      </c>
      <c r="J982" s="10">
        <v>3.33</v>
      </c>
      <c r="K982" s="8" t="s">
        <v>6919</v>
      </c>
      <c r="L982" s="8"/>
      <c r="M982" s="8"/>
      <c r="N982" s="8" t="s">
        <v>6920</v>
      </c>
      <c r="O982" s="8" t="s">
        <v>52</v>
      </c>
      <c r="P982" s="8" t="s">
        <v>490</v>
      </c>
      <c r="Q982" s="8"/>
      <c r="R982" s="8" t="s">
        <v>1841</v>
      </c>
      <c r="S982" s="8" t="s">
        <v>6921</v>
      </c>
      <c r="T982" s="11" t="str">
        <f t="shared" si="2"/>
        <v>Jordan Torney</v>
      </c>
      <c r="U982" s="8" t="s">
        <v>55</v>
      </c>
      <c r="V982" s="8" t="s">
        <v>6922</v>
      </c>
      <c r="W982" s="8"/>
      <c r="X982" s="8" t="s">
        <v>6923</v>
      </c>
      <c r="Y982" s="8" t="s">
        <v>60</v>
      </c>
      <c r="Z982" s="12" t="s">
        <v>6924</v>
      </c>
      <c r="AA982" s="8" t="s">
        <v>60</v>
      </c>
      <c r="AB982" s="12" t="s">
        <v>6925</v>
      </c>
      <c r="AC982" s="8" t="s">
        <v>60</v>
      </c>
      <c r="AD982" s="12" t="s">
        <v>6926</v>
      </c>
      <c r="AE982" s="8" t="s">
        <v>6927</v>
      </c>
      <c r="AF982" s="8" t="s">
        <v>6928</v>
      </c>
      <c r="AG982" s="8" t="s">
        <v>6885</v>
      </c>
      <c r="AH982" s="8" t="s">
        <v>4581</v>
      </c>
      <c r="AI982" s="8" t="s">
        <v>233</v>
      </c>
      <c r="AJ982" s="8"/>
      <c r="AK982" s="13" t="s">
        <v>3206</v>
      </c>
      <c r="AL982" s="13" t="s">
        <v>235</v>
      </c>
      <c r="AM982" s="8" t="s">
        <v>2611</v>
      </c>
      <c r="AN982" s="8" t="s">
        <v>6929</v>
      </c>
      <c r="AO982" s="13" t="s">
        <v>6930</v>
      </c>
      <c r="AP982" s="9" t="s">
        <v>6928</v>
      </c>
      <c r="AQ982" s="11">
        <v>4707.0</v>
      </c>
    </row>
    <row r="983">
      <c r="A983" s="8" t="str">
        <f t="shared" si="1"/>
        <v>Elissa Ingram</v>
      </c>
      <c r="B983" s="8" t="s">
        <v>6916</v>
      </c>
      <c r="C983" s="8" t="s">
        <v>2351</v>
      </c>
      <c r="D983" s="9" t="s">
        <v>6874</v>
      </c>
      <c r="E983" s="8" t="s">
        <v>6917</v>
      </c>
      <c r="F983" s="8" t="s">
        <v>2304</v>
      </c>
      <c r="G983" s="8" t="s">
        <v>47</v>
      </c>
      <c r="H983" s="8" t="s">
        <v>6918</v>
      </c>
      <c r="I983" s="8" t="s">
        <v>49</v>
      </c>
      <c r="J983" s="10">
        <v>3.33</v>
      </c>
      <c r="K983" s="8" t="s">
        <v>6919</v>
      </c>
      <c r="L983" s="8" t="s">
        <v>86</v>
      </c>
      <c r="M983" s="8" t="s">
        <v>86</v>
      </c>
      <c r="N983" s="8" t="s">
        <v>6931</v>
      </c>
      <c r="O983" s="8" t="s">
        <v>52</v>
      </c>
      <c r="P983" s="8"/>
      <c r="Q983" s="8"/>
      <c r="R983" s="8" t="s">
        <v>6932</v>
      </c>
      <c r="S983" s="8" t="s">
        <v>6933</v>
      </c>
      <c r="T983" s="11" t="str">
        <f t="shared" si="2"/>
        <v>Elissa Ingram</v>
      </c>
      <c r="U983" s="8" t="s">
        <v>149</v>
      </c>
      <c r="V983" s="8" t="s">
        <v>6934</v>
      </c>
      <c r="W983" s="8" t="s">
        <v>6935</v>
      </c>
      <c r="X983" s="8" t="s">
        <v>6923</v>
      </c>
      <c r="Y983" s="8" t="s">
        <v>60</v>
      </c>
      <c r="Z983" s="12" t="s">
        <v>6924</v>
      </c>
      <c r="AA983" s="8" t="s">
        <v>60</v>
      </c>
      <c r="AB983" s="12" t="s">
        <v>6925</v>
      </c>
      <c r="AC983" s="8" t="s">
        <v>60</v>
      </c>
      <c r="AD983" s="12" t="s">
        <v>6926</v>
      </c>
      <c r="AE983" s="8" t="s">
        <v>6927</v>
      </c>
      <c r="AF983" s="8" t="s">
        <v>6928</v>
      </c>
      <c r="AG983" s="8" t="s">
        <v>6885</v>
      </c>
      <c r="AH983" s="8" t="s">
        <v>4581</v>
      </c>
      <c r="AI983" s="8" t="s">
        <v>233</v>
      </c>
      <c r="AJ983" s="8" t="s">
        <v>86</v>
      </c>
      <c r="AK983" s="13" t="s">
        <v>3206</v>
      </c>
      <c r="AL983" s="13" t="s">
        <v>235</v>
      </c>
      <c r="AM983" s="8" t="s">
        <v>2611</v>
      </c>
      <c r="AN983" s="8" t="s">
        <v>6929</v>
      </c>
      <c r="AO983" s="13" t="s">
        <v>6930</v>
      </c>
      <c r="AP983" s="9" t="s">
        <v>6928</v>
      </c>
      <c r="AQ983" s="11">
        <v>4707.0</v>
      </c>
    </row>
    <row r="984">
      <c r="A984" s="8" t="str">
        <f t="shared" si="1"/>
        <v>Damon Godfrey</v>
      </c>
      <c r="B984" s="8" t="s">
        <v>6916</v>
      </c>
      <c r="C984" s="8" t="s">
        <v>2351</v>
      </c>
      <c r="D984" s="9" t="s">
        <v>6874</v>
      </c>
      <c r="E984" s="8" t="s">
        <v>6917</v>
      </c>
      <c r="F984" s="8" t="s">
        <v>2304</v>
      </c>
      <c r="G984" s="8" t="s">
        <v>47</v>
      </c>
      <c r="H984" s="8" t="s">
        <v>6918</v>
      </c>
      <c r="I984" s="8" t="s">
        <v>49</v>
      </c>
      <c r="J984" s="10">
        <v>3.33</v>
      </c>
      <c r="K984" s="8" t="s">
        <v>6919</v>
      </c>
      <c r="L984" s="8" t="s">
        <v>86</v>
      </c>
      <c r="M984" s="8" t="s">
        <v>86</v>
      </c>
      <c r="N984" s="8" t="s">
        <v>6936</v>
      </c>
      <c r="O984" s="8" t="s">
        <v>52</v>
      </c>
      <c r="P984" s="8"/>
      <c r="Q984" s="8"/>
      <c r="R984" s="8" t="s">
        <v>2796</v>
      </c>
      <c r="S984" s="8" t="s">
        <v>6937</v>
      </c>
      <c r="T984" s="11" t="str">
        <f t="shared" si="2"/>
        <v>Damon Godfrey</v>
      </c>
      <c r="U984" s="8" t="s">
        <v>2649</v>
      </c>
      <c r="V984" s="8" t="s">
        <v>6938</v>
      </c>
      <c r="W984" s="8" t="s">
        <v>6939</v>
      </c>
      <c r="X984" s="8" t="s">
        <v>6923</v>
      </c>
      <c r="Y984" s="12" t="s">
        <v>6940</v>
      </c>
      <c r="Z984" s="12" t="s">
        <v>6924</v>
      </c>
      <c r="AA984" s="8" t="s">
        <v>60</v>
      </c>
      <c r="AB984" s="12" t="s">
        <v>6925</v>
      </c>
      <c r="AC984" s="8" t="s">
        <v>60</v>
      </c>
      <c r="AD984" s="12" t="s">
        <v>6926</v>
      </c>
      <c r="AE984" s="8" t="s">
        <v>6927</v>
      </c>
      <c r="AF984" s="8" t="s">
        <v>6928</v>
      </c>
      <c r="AG984" s="8" t="s">
        <v>6885</v>
      </c>
      <c r="AH984" s="8" t="s">
        <v>4581</v>
      </c>
      <c r="AI984" s="8" t="s">
        <v>233</v>
      </c>
      <c r="AJ984" s="8" t="s">
        <v>86</v>
      </c>
      <c r="AK984" s="13" t="s">
        <v>3206</v>
      </c>
      <c r="AL984" s="13" t="s">
        <v>235</v>
      </c>
      <c r="AM984" s="8" t="s">
        <v>2611</v>
      </c>
      <c r="AN984" s="8" t="s">
        <v>6929</v>
      </c>
      <c r="AO984" s="13" t="s">
        <v>6930</v>
      </c>
      <c r="AP984" s="9" t="s">
        <v>6928</v>
      </c>
      <c r="AQ984" s="11">
        <v>4707.0</v>
      </c>
    </row>
    <row r="985">
      <c r="A985" s="8" t="str">
        <f t="shared" si="1"/>
        <v>Andrew Liskowitz</v>
      </c>
      <c r="B985" s="8" t="s">
        <v>6916</v>
      </c>
      <c r="C985" s="8" t="s">
        <v>2351</v>
      </c>
      <c r="D985" s="9" t="s">
        <v>6874</v>
      </c>
      <c r="E985" s="8" t="s">
        <v>6917</v>
      </c>
      <c r="F985" s="8" t="s">
        <v>2304</v>
      </c>
      <c r="G985" s="8" t="s">
        <v>47</v>
      </c>
      <c r="H985" s="8" t="s">
        <v>6918</v>
      </c>
      <c r="I985" s="8" t="s">
        <v>49</v>
      </c>
      <c r="J985" s="10">
        <v>3.33</v>
      </c>
      <c r="K985" s="8" t="s">
        <v>6919</v>
      </c>
      <c r="L985" s="8" t="s">
        <v>86</v>
      </c>
      <c r="M985" s="8" t="s">
        <v>86</v>
      </c>
      <c r="N985" s="8" t="s">
        <v>6941</v>
      </c>
      <c r="O985" s="8" t="s">
        <v>52</v>
      </c>
      <c r="P985" s="8"/>
      <c r="Q985" s="8"/>
      <c r="R985" s="8" t="s">
        <v>53</v>
      </c>
      <c r="S985" s="8" t="s">
        <v>6942</v>
      </c>
      <c r="T985" s="11" t="str">
        <f t="shared" si="2"/>
        <v>Andrew Liskowitz</v>
      </c>
      <c r="U985" s="8" t="s">
        <v>160</v>
      </c>
      <c r="V985" s="8" t="s">
        <v>86</v>
      </c>
      <c r="W985" s="8" t="s">
        <v>86</v>
      </c>
      <c r="X985" s="8" t="s">
        <v>6923</v>
      </c>
      <c r="Y985" s="8" t="s">
        <v>60</v>
      </c>
      <c r="Z985" s="12" t="s">
        <v>6924</v>
      </c>
      <c r="AA985" s="8" t="s">
        <v>60</v>
      </c>
      <c r="AB985" s="12" t="s">
        <v>6925</v>
      </c>
      <c r="AC985" s="8" t="s">
        <v>60</v>
      </c>
      <c r="AD985" s="12" t="s">
        <v>6926</v>
      </c>
      <c r="AE985" s="8" t="s">
        <v>6927</v>
      </c>
      <c r="AF985" s="8" t="s">
        <v>6928</v>
      </c>
      <c r="AG985" s="8" t="s">
        <v>6885</v>
      </c>
      <c r="AH985" s="8" t="s">
        <v>4581</v>
      </c>
      <c r="AI985" s="8" t="s">
        <v>233</v>
      </c>
      <c r="AJ985" s="8" t="s">
        <v>86</v>
      </c>
      <c r="AK985" s="8" t="s">
        <v>3206</v>
      </c>
      <c r="AL985" s="8" t="s">
        <v>235</v>
      </c>
      <c r="AM985" s="8" t="s">
        <v>2611</v>
      </c>
      <c r="AN985" s="8" t="s">
        <v>6929</v>
      </c>
      <c r="AO985" s="8" t="s">
        <v>6930</v>
      </c>
      <c r="AP985" s="29" t="s">
        <v>6928</v>
      </c>
      <c r="AQ985" s="11">
        <v>4707.0</v>
      </c>
    </row>
    <row r="986">
      <c r="A986" s="8" t="str">
        <f t="shared" si="1"/>
        <v>Colton Lambert</v>
      </c>
      <c r="B986" s="8" t="s">
        <v>6916</v>
      </c>
      <c r="C986" s="8" t="s">
        <v>2351</v>
      </c>
      <c r="D986" s="9" t="s">
        <v>6874</v>
      </c>
      <c r="E986" s="8" t="s">
        <v>6917</v>
      </c>
      <c r="F986" s="8" t="s">
        <v>2304</v>
      </c>
      <c r="G986" s="8" t="s">
        <v>47</v>
      </c>
      <c r="H986" s="8" t="s">
        <v>6918</v>
      </c>
      <c r="I986" s="8" t="s">
        <v>49</v>
      </c>
      <c r="J986" s="10">
        <v>3.33</v>
      </c>
      <c r="K986" s="8" t="s">
        <v>6919</v>
      </c>
      <c r="L986" s="8"/>
      <c r="M986" s="8"/>
      <c r="N986" s="8" t="s">
        <v>6943</v>
      </c>
      <c r="O986" s="8" t="s">
        <v>52</v>
      </c>
      <c r="P986" s="8"/>
      <c r="Q986" s="8"/>
      <c r="R986" s="8" t="s">
        <v>6944</v>
      </c>
      <c r="S986" s="8" t="s">
        <v>3638</v>
      </c>
      <c r="T986" s="11" t="str">
        <f t="shared" si="2"/>
        <v>Colton Lambert</v>
      </c>
      <c r="U986" s="8" t="s">
        <v>247</v>
      </c>
      <c r="V986" s="8" t="s">
        <v>6945</v>
      </c>
      <c r="W986" s="8"/>
      <c r="X986" s="8" t="s">
        <v>6923</v>
      </c>
      <c r="Y986" s="8" t="s">
        <v>60</v>
      </c>
      <c r="Z986" s="12" t="s">
        <v>6924</v>
      </c>
      <c r="AA986" s="8" t="s">
        <v>60</v>
      </c>
      <c r="AB986" s="12" t="s">
        <v>6925</v>
      </c>
      <c r="AC986" s="12" t="s">
        <v>6946</v>
      </c>
      <c r="AD986" s="12" t="s">
        <v>6926</v>
      </c>
      <c r="AE986" s="8" t="s">
        <v>6927</v>
      </c>
      <c r="AF986" s="8" t="s">
        <v>6928</v>
      </c>
      <c r="AG986" s="8" t="s">
        <v>6885</v>
      </c>
      <c r="AH986" s="8" t="s">
        <v>4581</v>
      </c>
      <c r="AI986" s="8" t="s">
        <v>233</v>
      </c>
      <c r="AJ986" s="8"/>
      <c r="AK986" s="13" t="s">
        <v>3206</v>
      </c>
      <c r="AL986" s="13" t="s">
        <v>235</v>
      </c>
      <c r="AM986" s="8" t="s">
        <v>2611</v>
      </c>
      <c r="AN986" s="8" t="s">
        <v>6929</v>
      </c>
      <c r="AO986" s="13" t="s">
        <v>6930</v>
      </c>
      <c r="AP986" s="9" t="s">
        <v>6928</v>
      </c>
      <c r="AQ986" s="11">
        <v>4707.0</v>
      </c>
    </row>
    <row r="987">
      <c r="A987" s="8" t="str">
        <f t="shared" si="1"/>
        <v>Devin Barry</v>
      </c>
      <c r="B987" s="8" t="s">
        <v>6916</v>
      </c>
      <c r="C987" s="8" t="s">
        <v>2351</v>
      </c>
      <c r="D987" s="9" t="s">
        <v>6874</v>
      </c>
      <c r="E987" s="8" t="s">
        <v>6917</v>
      </c>
      <c r="F987" s="8" t="s">
        <v>2304</v>
      </c>
      <c r="G987" s="8" t="s">
        <v>47</v>
      </c>
      <c r="H987" s="8" t="s">
        <v>6918</v>
      </c>
      <c r="I987" s="8" t="s">
        <v>49</v>
      </c>
      <c r="J987" s="10">
        <v>3.33</v>
      </c>
      <c r="K987" s="8" t="s">
        <v>6919</v>
      </c>
      <c r="L987" s="8" t="s">
        <v>86</v>
      </c>
      <c r="M987" s="8" t="s">
        <v>86</v>
      </c>
      <c r="N987" s="8" t="s">
        <v>6947</v>
      </c>
      <c r="O987" s="8" t="s">
        <v>52</v>
      </c>
      <c r="P987" s="8"/>
      <c r="Q987" s="8"/>
      <c r="R987" s="8" t="s">
        <v>1196</v>
      </c>
      <c r="S987" s="8" t="s">
        <v>6948</v>
      </c>
      <c r="T987" s="11" t="str">
        <f t="shared" si="2"/>
        <v>Devin Barry</v>
      </c>
      <c r="U987" s="8" t="s">
        <v>386</v>
      </c>
      <c r="V987" s="8" t="s">
        <v>6949</v>
      </c>
      <c r="W987" s="8" t="s">
        <v>6950</v>
      </c>
      <c r="X987" s="8" t="s">
        <v>6923</v>
      </c>
      <c r="Y987" s="8" t="s">
        <v>60</v>
      </c>
      <c r="Z987" s="12" t="s">
        <v>6924</v>
      </c>
      <c r="AA987" s="12" t="s">
        <v>6951</v>
      </c>
      <c r="AB987" s="12" t="s">
        <v>6925</v>
      </c>
      <c r="AC987" s="8" t="s">
        <v>60</v>
      </c>
      <c r="AD987" s="12" t="s">
        <v>6926</v>
      </c>
      <c r="AE987" s="8" t="s">
        <v>6927</v>
      </c>
      <c r="AF987" s="8" t="s">
        <v>6928</v>
      </c>
      <c r="AG987" s="8" t="s">
        <v>6885</v>
      </c>
      <c r="AH987" s="8" t="s">
        <v>4581</v>
      </c>
      <c r="AI987" s="8" t="s">
        <v>233</v>
      </c>
      <c r="AJ987" s="8" t="s">
        <v>86</v>
      </c>
      <c r="AK987" s="13" t="s">
        <v>3206</v>
      </c>
      <c r="AL987" s="13" t="s">
        <v>235</v>
      </c>
      <c r="AM987" s="8" t="s">
        <v>2611</v>
      </c>
      <c r="AN987" s="8" t="s">
        <v>6929</v>
      </c>
      <c r="AO987" s="13" t="s">
        <v>6930</v>
      </c>
      <c r="AP987" s="9" t="s">
        <v>6928</v>
      </c>
      <c r="AQ987" s="11">
        <v>4707.0</v>
      </c>
    </row>
    <row r="988">
      <c r="A988" s="8" t="str">
        <f t="shared" si="1"/>
        <v>Hanna Peterson</v>
      </c>
      <c r="B988" s="8" t="s">
        <v>6916</v>
      </c>
      <c r="C988" s="8" t="s">
        <v>2351</v>
      </c>
      <c r="D988" s="9" t="s">
        <v>6874</v>
      </c>
      <c r="E988" s="8" t="s">
        <v>6917</v>
      </c>
      <c r="F988" s="8" t="s">
        <v>2304</v>
      </c>
      <c r="G988" s="8" t="s">
        <v>47</v>
      </c>
      <c r="H988" s="8" t="s">
        <v>6918</v>
      </c>
      <c r="I988" s="8" t="s">
        <v>49</v>
      </c>
      <c r="J988" s="10">
        <v>3.33</v>
      </c>
      <c r="K988" s="8" t="s">
        <v>6919</v>
      </c>
      <c r="L988" s="8"/>
      <c r="M988" s="8"/>
      <c r="N988" s="8" t="s">
        <v>6952</v>
      </c>
      <c r="O988" s="8" t="s">
        <v>52</v>
      </c>
      <c r="P988" s="8"/>
      <c r="Q988" s="8"/>
      <c r="R988" s="8" t="s">
        <v>6953</v>
      </c>
      <c r="S988" s="8" t="s">
        <v>1276</v>
      </c>
      <c r="T988" s="11" t="str">
        <f t="shared" si="2"/>
        <v>Hanna Peterson</v>
      </c>
      <c r="U988" s="8" t="s">
        <v>106</v>
      </c>
      <c r="V988" s="8" t="s">
        <v>6954</v>
      </c>
      <c r="W988" s="8" t="s">
        <v>6955</v>
      </c>
      <c r="X988" s="8" t="s">
        <v>6923</v>
      </c>
      <c r="Y988" s="8" t="s">
        <v>60</v>
      </c>
      <c r="Z988" s="12" t="s">
        <v>6924</v>
      </c>
      <c r="AA988" s="8" t="s">
        <v>60</v>
      </c>
      <c r="AB988" s="12" t="s">
        <v>6925</v>
      </c>
      <c r="AC988" s="12" t="s">
        <v>6956</v>
      </c>
      <c r="AD988" s="12" t="s">
        <v>6926</v>
      </c>
      <c r="AE988" s="8" t="s">
        <v>6927</v>
      </c>
      <c r="AF988" s="8" t="s">
        <v>6928</v>
      </c>
      <c r="AG988" s="8" t="s">
        <v>6885</v>
      </c>
      <c r="AH988" s="8" t="s">
        <v>4581</v>
      </c>
      <c r="AI988" s="8" t="s">
        <v>233</v>
      </c>
      <c r="AJ988" s="8"/>
      <c r="AK988" s="8" t="s">
        <v>3206</v>
      </c>
      <c r="AL988" s="8" t="s">
        <v>235</v>
      </c>
      <c r="AM988" s="8" t="s">
        <v>2611</v>
      </c>
      <c r="AN988" s="8" t="s">
        <v>6929</v>
      </c>
      <c r="AO988" s="8" t="s">
        <v>6930</v>
      </c>
      <c r="AP988" s="8" t="s">
        <v>6928</v>
      </c>
      <c r="AQ988" s="11">
        <v>4707.0</v>
      </c>
    </row>
    <row r="989">
      <c r="A989" s="8" t="str">
        <f t="shared" si="1"/>
        <v>John Crombie</v>
      </c>
      <c r="B989" s="8" t="s">
        <v>6957</v>
      </c>
      <c r="C989" s="8" t="s">
        <v>893</v>
      </c>
      <c r="D989" s="9" t="s">
        <v>6874</v>
      </c>
      <c r="E989" s="8" t="s">
        <v>2352</v>
      </c>
      <c r="F989" s="8" t="s">
        <v>2304</v>
      </c>
      <c r="G989" s="8" t="s">
        <v>47</v>
      </c>
      <c r="H989" s="8" t="s">
        <v>6958</v>
      </c>
      <c r="I989" s="8" t="s">
        <v>49</v>
      </c>
      <c r="J989" s="10">
        <v>3.59</v>
      </c>
      <c r="K989" s="8" t="s">
        <v>6959</v>
      </c>
      <c r="L989" s="8" t="s">
        <v>2889</v>
      </c>
      <c r="M989" s="8"/>
      <c r="N989" s="8" t="s">
        <v>6960</v>
      </c>
      <c r="O989" s="8" t="s">
        <v>52</v>
      </c>
      <c r="P989" s="8"/>
      <c r="Q989" s="8"/>
      <c r="R989" s="8" t="s">
        <v>1997</v>
      </c>
      <c r="S989" s="8" t="s">
        <v>6961</v>
      </c>
      <c r="T989" s="11" t="str">
        <f t="shared" si="2"/>
        <v>John Crombie</v>
      </c>
      <c r="U989" s="8" t="s">
        <v>412</v>
      </c>
      <c r="V989" s="8"/>
      <c r="W989" s="8"/>
      <c r="X989" s="8" t="s">
        <v>6962</v>
      </c>
      <c r="Y989" s="12" t="s">
        <v>6963</v>
      </c>
      <c r="Z989" s="12" t="s">
        <v>6964</v>
      </c>
      <c r="AA989" s="8" t="s">
        <v>60</v>
      </c>
      <c r="AB989" s="12" t="s">
        <v>6965</v>
      </c>
      <c r="AC989" s="8" t="s">
        <v>60</v>
      </c>
      <c r="AD989" s="12" t="s">
        <v>6966</v>
      </c>
      <c r="AE989" s="8" t="s">
        <v>6967</v>
      </c>
      <c r="AF989" s="8" t="s">
        <v>6968</v>
      </c>
      <c r="AG989" s="8" t="s">
        <v>6885</v>
      </c>
      <c r="AH989" s="8" t="s">
        <v>65</v>
      </c>
      <c r="AI989" s="8" t="s">
        <v>66</v>
      </c>
      <c r="AJ989" s="8"/>
      <c r="AK989" s="13" t="s">
        <v>2715</v>
      </c>
      <c r="AL989" s="13" t="s">
        <v>986</v>
      </c>
      <c r="AM989" s="8" t="s">
        <v>137</v>
      </c>
      <c r="AN989" s="8" t="s">
        <v>6969</v>
      </c>
      <c r="AO989" s="13" t="s">
        <v>6970</v>
      </c>
      <c r="AP989" s="9" t="s">
        <v>6968</v>
      </c>
      <c r="AQ989" s="11">
        <v>8211.0</v>
      </c>
    </row>
    <row r="990">
      <c r="A990" s="8" t="str">
        <f t="shared" si="1"/>
        <v>Jason Munsch</v>
      </c>
      <c r="B990" s="8" t="s">
        <v>6957</v>
      </c>
      <c r="C990" s="8" t="s">
        <v>893</v>
      </c>
      <c r="D990" s="9" t="s">
        <v>6874</v>
      </c>
      <c r="E990" s="8" t="s">
        <v>2352</v>
      </c>
      <c r="F990" s="8" t="s">
        <v>2304</v>
      </c>
      <c r="G990" s="8" t="s">
        <v>47</v>
      </c>
      <c r="H990" s="8" t="s">
        <v>6958</v>
      </c>
      <c r="I990" s="8" t="s">
        <v>49</v>
      </c>
      <c r="J990" s="10">
        <v>3.59</v>
      </c>
      <c r="K990" s="8" t="s">
        <v>6959</v>
      </c>
      <c r="L990" s="8" t="s">
        <v>2889</v>
      </c>
      <c r="M990" s="8"/>
      <c r="N990" s="8" t="s">
        <v>6971</v>
      </c>
      <c r="O990" s="8" t="s">
        <v>52</v>
      </c>
      <c r="P990" s="8"/>
      <c r="Q990" s="8"/>
      <c r="R990" s="8" t="s">
        <v>1059</v>
      </c>
      <c r="S990" s="8" t="s">
        <v>6972</v>
      </c>
      <c r="T990" s="11" t="str">
        <f t="shared" si="2"/>
        <v>Jason Munsch</v>
      </c>
      <c r="U990" s="8" t="s">
        <v>6973</v>
      </c>
      <c r="V990" s="8" t="s">
        <v>6974</v>
      </c>
      <c r="W990" s="8" t="s">
        <v>6975</v>
      </c>
      <c r="X990" s="8" t="s">
        <v>6962</v>
      </c>
      <c r="Y990" s="8" t="s">
        <v>60</v>
      </c>
      <c r="Z990" s="12" t="s">
        <v>6964</v>
      </c>
      <c r="AA990" s="8" t="s">
        <v>60</v>
      </c>
      <c r="AB990" s="12" t="s">
        <v>6976</v>
      </c>
      <c r="AC990" s="8" t="s">
        <v>60</v>
      </c>
      <c r="AD990" s="12" t="s">
        <v>6966</v>
      </c>
      <c r="AE990" s="8" t="s">
        <v>6967</v>
      </c>
      <c r="AF990" s="8" t="s">
        <v>6968</v>
      </c>
      <c r="AG990" s="8" t="s">
        <v>6885</v>
      </c>
      <c r="AH990" s="8" t="s">
        <v>65</v>
      </c>
      <c r="AI990" s="8" t="s">
        <v>66</v>
      </c>
      <c r="AJ990" s="8"/>
      <c r="AK990" s="13" t="s">
        <v>2715</v>
      </c>
      <c r="AL990" s="13" t="s">
        <v>986</v>
      </c>
      <c r="AM990" s="8" t="s">
        <v>137</v>
      </c>
      <c r="AN990" s="8" t="s">
        <v>6969</v>
      </c>
      <c r="AO990" s="13" t="s">
        <v>6970</v>
      </c>
      <c r="AP990" s="9" t="s">
        <v>6968</v>
      </c>
      <c r="AQ990" s="11">
        <v>8211.0</v>
      </c>
    </row>
    <row r="991">
      <c r="A991" s="8" t="str">
        <f t="shared" si="1"/>
        <v>Anthony Gotto</v>
      </c>
      <c r="B991" s="8" t="s">
        <v>6957</v>
      </c>
      <c r="C991" s="8" t="s">
        <v>893</v>
      </c>
      <c r="D991" s="9" t="s">
        <v>6874</v>
      </c>
      <c r="E991" s="8" t="s">
        <v>2352</v>
      </c>
      <c r="F991" s="8" t="s">
        <v>2304</v>
      </c>
      <c r="G991" s="8" t="s">
        <v>47</v>
      </c>
      <c r="H991" s="8" t="s">
        <v>6958</v>
      </c>
      <c r="I991" s="8" t="s">
        <v>49</v>
      </c>
      <c r="J991" s="10">
        <v>3.59</v>
      </c>
      <c r="K991" s="8" t="s">
        <v>6959</v>
      </c>
      <c r="L991" s="8" t="s">
        <v>2889</v>
      </c>
      <c r="M991" s="8"/>
      <c r="N991" s="8" t="s">
        <v>6977</v>
      </c>
      <c r="O991" s="8" t="s">
        <v>52</v>
      </c>
      <c r="P991" s="8"/>
      <c r="Q991" s="8"/>
      <c r="R991" s="8" t="s">
        <v>6978</v>
      </c>
      <c r="S991" s="8" t="s">
        <v>6979</v>
      </c>
      <c r="T991" s="11" t="str">
        <f t="shared" si="2"/>
        <v>Anthony Gotto</v>
      </c>
      <c r="U991" s="8" t="s">
        <v>160</v>
      </c>
      <c r="V991" s="8"/>
      <c r="W991" s="8"/>
      <c r="X991" s="8" t="s">
        <v>6962</v>
      </c>
      <c r="Y991" s="8" t="s">
        <v>60</v>
      </c>
      <c r="Z991" s="12" t="s">
        <v>6964</v>
      </c>
      <c r="AA991" s="8" t="s">
        <v>60</v>
      </c>
      <c r="AB991" s="12" t="s">
        <v>6976</v>
      </c>
      <c r="AC991" s="8" t="s">
        <v>60</v>
      </c>
      <c r="AD991" s="12" t="s">
        <v>6966</v>
      </c>
      <c r="AE991" s="8" t="s">
        <v>6967</v>
      </c>
      <c r="AF991" s="8" t="s">
        <v>6968</v>
      </c>
      <c r="AG991" s="8" t="s">
        <v>6885</v>
      </c>
      <c r="AH991" s="8" t="s">
        <v>65</v>
      </c>
      <c r="AI991" s="8" t="s">
        <v>66</v>
      </c>
      <c r="AJ991" s="8"/>
      <c r="AK991" s="13" t="s">
        <v>2715</v>
      </c>
      <c r="AL991" s="13" t="s">
        <v>986</v>
      </c>
      <c r="AM991" s="8" t="s">
        <v>137</v>
      </c>
      <c r="AN991" s="8" t="s">
        <v>6969</v>
      </c>
      <c r="AO991" s="13" t="s">
        <v>6970</v>
      </c>
      <c r="AP991" s="9" t="s">
        <v>6968</v>
      </c>
      <c r="AQ991" s="11">
        <v>8211.0</v>
      </c>
    </row>
    <row r="992">
      <c r="A992" s="8" t="str">
        <f t="shared" si="1"/>
        <v>Jerome Robinson</v>
      </c>
      <c r="B992" s="8" t="s">
        <v>6957</v>
      </c>
      <c r="C992" s="8" t="s">
        <v>893</v>
      </c>
      <c r="D992" s="9" t="s">
        <v>6874</v>
      </c>
      <c r="E992" s="8" t="s">
        <v>2352</v>
      </c>
      <c r="F992" s="8" t="s">
        <v>2304</v>
      </c>
      <c r="G992" s="8" t="s">
        <v>47</v>
      </c>
      <c r="H992" s="8" t="s">
        <v>6958</v>
      </c>
      <c r="I992" s="8" t="s">
        <v>49</v>
      </c>
      <c r="J992" s="10">
        <v>3.59</v>
      </c>
      <c r="K992" s="8" t="s">
        <v>6959</v>
      </c>
      <c r="L992" s="8" t="s">
        <v>2889</v>
      </c>
      <c r="M992" s="8"/>
      <c r="N992" s="8" t="s">
        <v>6980</v>
      </c>
      <c r="O992" s="8" t="s">
        <v>52</v>
      </c>
      <c r="P992" s="8"/>
      <c r="Q992" s="8"/>
      <c r="R992" s="8" t="s">
        <v>6981</v>
      </c>
      <c r="S992" s="8" t="s">
        <v>3018</v>
      </c>
      <c r="T992" s="11" t="str">
        <f t="shared" si="2"/>
        <v>Jerome Robinson</v>
      </c>
      <c r="U992" s="8" t="s">
        <v>386</v>
      </c>
      <c r="V992" s="8" t="s">
        <v>6982</v>
      </c>
      <c r="W992" s="8"/>
      <c r="X992" s="8" t="s">
        <v>6962</v>
      </c>
      <c r="Y992" s="8" t="s">
        <v>60</v>
      </c>
      <c r="Z992" s="12" t="s">
        <v>6964</v>
      </c>
      <c r="AA992" s="8" t="s">
        <v>60</v>
      </c>
      <c r="AB992" s="12" t="s">
        <v>6976</v>
      </c>
      <c r="AC992" s="12" t="s">
        <v>6983</v>
      </c>
      <c r="AD992" s="12" t="s">
        <v>6966</v>
      </c>
      <c r="AE992" s="8" t="s">
        <v>6967</v>
      </c>
      <c r="AF992" s="8" t="s">
        <v>6968</v>
      </c>
      <c r="AG992" s="8" t="s">
        <v>6885</v>
      </c>
      <c r="AH992" s="8" t="s">
        <v>65</v>
      </c>
      <c r="AI992" s="8" t="s">
        <v>66</v>
      </c>
      <c r="AJ992" s="8"/>
      <c r="AK992" s="8" t="s">
        <v>2715</v>
      </c>
      <c r="AL992" s="8" t="s">
        <v>986</v>
      </c>
      <c r="AM992" s="8" t="s">
        <v>137</v>
      </c>
      <c r="AN992" s="8" t="s">
        <v>6969</v>
      </c>
      <c r="AO992" s="13" t="s">
        <v>6970</v>
      </c>
      <c r="AP992" s="9" t="s">
        <v>6968</v>
      </c>
      <c r="AQ992" s="11">
        <v>8211.0</v>
      </c>
    </row>
    <row r="993">
      <c r="A993" s="8" t="str">
        <f t="shared" si="1"/>
        <v>Mike Cook</v>
      </c>
      <c r="B993" s="8" t="s">
        <v>6957</v>
      </c>
      <c r="C993" s="8" t="s">
        <v>893</v>
      </c>
      <c r="D993" s="9" t="s">
        <v>6874</v>
      </c>
      <c r="E993" s="8" t="s">
        <v>2352</v>
      </c>
      <c r="F993" s="8" t="s">
        <v>2304</v>
      </c>
      <c r="G993" s="8" t="s">
        <v>47</v>
      </c>
      <c r="H993" s="8" t="s">
        <v>6958</v>
      </c>
      <c r="I993" s="8" t="s">
        <v>49</v>
      </c>
      <c r="J993" s="10">
        <v>3.59</v>
      </c>
      <c r="K993" s="8" t="s">
        <v>6959</v>
      </c>
      <c r="L993" s="8" t="s">
        <v>2889</v>
      </c>
      <c r="M993" s="8"/>
      <c r="N993" s="8" t="s">
        <v>6984</v>
      </c>
      <c r="O993" s="8" t="s">
        <v>52</v>
      </c>
      <c r="P993" s="8"/>
      <c r="Q993" s="8"/>
      <c r="R993" s="8" t="s">
        <v>1237</v>
      </c>
      <c r="S993" s="8" t="s">
        <v>5386</v>
      </c>
      <c r="T993" s="11" t="str">
        <f t="shared" si="2"/>
        <v>Mike Cook</v>
      </c>
      <c r="U993" s="8" t="s">
        <v>106</v>
      </c>
      <c r="V993" s="8" t="s">
        <v>6985</v>
      </c>
      <c r="W993" s="8" t="s">
        <v>6986</v>
      </c>
      <c r="X993" s="8" t="s">
        <v>6962</v>
      </c>
      <c r="Y993" s="8" t="s">
        <v>60</v>
      </c>
      <c r="Z993" s="12" t="s">
        <v>6964</v>
      </c>
      <c r="AA993" s="8" t="s">
        <v>60</v>
      </c>
      <c r="AB993" s="12" t="s">
        <v>6976</v>
      </c>
      <c r="AC993" s="12" t="s">
        <v>6987</v>
      </c>
      <c r="AD993" s="12" t="s">
        <v>6966</v>
      </c>
      <c r="AE993" s="8" t="s">
        <v>6967</v>
      </c>
      <c r="AF993" s="8" t="s">
        <v>6968</v>
      </c>
      <c r="AG993" s="8" t="s">
        <v>6885</v>
      </c>
      <c r="AH993" s="8" t="s">
        <v>65</v>
      </c>
      <c r="AI993" s="8" t="s">
        <v>66</v>
      </c>
      <c r="AJ993" s="8"/>
      <c r="AK993" s="8" t="s">
        <v>2715</v>
      </c>
      <c r="AL993" s="8" t="s">
        <v>986</v>
      </c>
      <c r="AM993" s="8" t="s">
        <v>137</v>
      </c>
      <c r="AN993" s="8" t="s">
        <v>6969</v>
      </c>
      <c r="AO993" s="8" t="s">
        <v>6970</v>
      </c>
      <c r="AP993" s="8" t="s">
        <v>6968</v>
      </c>
      <c r="AQ993" s="11">
        <v>8211.0</v>
      </c>
    </row>
    <row r="994">
      <c r="A994" s="8" t="str">
        <f t="shared" si="1"/>
        <v>Jason Vigilante</v>
      </c>
      <c r="B994" s="8" t="s">
        <v>6988</v>
      </c>
      <c r="C994" s="8" t="s">
        <v>2257</v>
      </c>
      <c r="D994" s="9" t="s">
        <v>6874</v>
      </c>
      <c r="E994" s="8" t="s">
        <v>6989</v>
      </c>
      <c r="F994" s="8" t="s">
        <v>2304</v>
      </c>
      <c r="G994" s="8" t="s">
        <v>47</v>
      </c>
      <c r="H994" s="8" t="s">
        <v>6990</v>
      </c>
      <c r="I994" s="8" t="s">
        <v>49</v>
      </c>
      <c r="J994" s="10">
        <v>3.9</v>
      </c>
      <c r="K994" s="8" t="s">
        <v>6991</v>
      </c>
      <c r="L994" s="8" t="s">
        <v>422</v>
      </c>
      <c r="M994" s="8" t="s">
        <v>86</v>
      </c>
      <c r="N994" s="8" t="s">
        <v>6992</v>
      </c>
      <c r="O994" s="8" t="s">
        <v>52</v>
      </c>
      <c r="P994" s="8"/>
      <c r="Q994" s="8"/>
      <c r="R994" s="8" t="s">
        <v>1059</v>
      </c>
      <c r="S994" s="8" t="s">
        <v>6993</v>
      </c>
      <c r="T994" s="11" t="str">
        <f t="shared" si="2"/>
        <v>Jason Vigilante</v>
      </c>
      <c r="U994" s="8" t="s">
        <v>55</v>
      </c>
      <c r="V994" s="8" t="s">
        <v>6994</v>
      </c>
      <c r="W994" s="8" t="s">
        <v>6995</v>
      </c>
      <c r="X994" s="8" t="s">
        <v>6996</v>
      </c>
      <c r="Y994" s="8" t="s">
        <v>60</v>
      </c>
      <c r="Z994" s="12" t="s">
        <v>6997</v>
      </c>
      <c r="AA994" s="8" t="s">
        <v>60</v>
      </c>
      <c r="AB994" s="12" t="s">
        <v>6998</v>
      </c>
      <c r="AC994" s="8" t="s">
        <v>60</v>
      </c>
      <c r="AD994" s="12" t="s">
        <v>6999</v>
      </c>
      <c r="AE994" s="8" t="s">
        <v>7000</v>
      </c>
      <c r="AF994" s="8" t="s">
        <v>6989</v>
      </c>
      <c r="AG994" s="8" t="s">
        <v>6885</v>
      </c>
      <c r="AH994" s="8" t="s">
        <v>194</v>
      </c>
      <c r="AI994" s="8" t="s">
        <v>233</v>
      </c>
      <c r="AJ994" s="8" t="s">
        <v>86</v>
      </c>
      <c r="AK994" s="13" t="s">
        <v>6817</v>
      </c>
      <c r="AL994" s="13" t="s">
        <v>2275</v>
      </c>
      <c r="AM994" s="8" t="s">
        <v>4040</v>
      </c>
      <c r="AN994" s="8" t="s">
        <v>7001</v>
      </c>
      <c r="AO994" s="13" t="s">
        <v>7002</v>
      </c>
      <c r="AP994" s="9" t="s">
        <v>6989</v>
      </c>
      <c r="AQ994" s="11">
        <v>5400.0</v>
      </c>
    </row>
    <row r="995">
      <c r="A995" s="8" t="str">
        <f t="shared" si="1"/>
        <v>Kimberly Keenan-Kirkpatrick</v>
      </c>
      <c r="B995" s="8" t="s">
        <v>6988</v>
      </c>
      <c r="C995" s="8" t="s">
        <v>2257</v>
      </c>
      <c r="D995" s="9" t="s">
        <v>6874</v>
      </c>
      <c r="E995" s="8" t="s">
        <v>6989</v>
      </c>
      <c r="F995" s="8" t="s">
        <v>2304</v>
      </c>
      <c r="G995" s="8" t="s">
        <v>47</v>
      </c>
      <c r="H995" s="8" t="s">
        <v>6990</v>
      </c>
      <c r="I995" s="8" t="s">
        <v>49</v>
      </c>
      <c r="J995" s="10">
        <v>3.9</v>
      </c>
      <c r="K995" s="8" t="s">
        <v>6991</v>
      </c>
      <c r="L995" s="8" t="s">
        <v>422</v>
      </c>
      <c r="M995" s="8" t="s">
        <v>86</v>
      </c>
      <c r="N995" s="8" t="s">
        <v>7003</v>
      </c>
      <c r="O995" s="8" t="s">
        <v>52</v>
      </c>
      <c r="P995" s="8"/>
      <c r="Q995" s="8"/>
      <c r="R995" s="8" t="s">
        <v>7004</v>
      </c>
      <c r="S995" s="8" t="s">
        <v>7005</v>
      </c>
      <c r="T995" s="11" t="str">
        <f t="shared" si="2"/>
        <v>Kimberly Keenan-Kirkpatrick</v>
      </c>
      <c r="U995" s="8" t="s">
        <v>149</v>
      </c>
      <c r="V995" s="8" t="s">
        <v>7006</v>
      </c>
      <c r="W995" s="8" t="s">
        <v>7007</v>
      </c>
      <c r="X995" s="8" t="s">
        <v>6996</v>
      </c>
      <c r="Y995" s="8" t="s">
        <v>60</v>
      </c>
      <c r="Z995" s="12" t="s">
        <v>6997</v>
      </c>
      <c r="AA995" s="8" t="s">
        <v>60</v>
      </c>
      <c r="AB995" s="12" t="s">
        <v>7008</v>
      </c>
      <c r="AC995" s="12" t="s">
        <v>7009</v>
      </c>
      <c r="AD995" s="12" t="s">
        <v>6999</v>
      </c>
      <c r="AE995" s="8" t="s">
        <v>7000</v>
      </c>
      <c r="AF995" s="8" t="s">
        <v>6989</v>
      </c>
      <c r="AG995" s="8" t="s">
        <v>6885</v>
      </c>
      <c r="AH995" s="8" t="s">
        <v>194</v>
      </c>
      <c r="AI995" s="8" t="s">
        <v>233</v>
      </c>
      <c r="AJ995" s="8" t="s">
        <v>86</v>
      </c>
      <c r="AK995" s="13" t="s">
        <v>6817</v>
      </c>
      <c r="AL995" s="13" t="s">
        <v>2275</v>
      </c>
      <c r="AM995" s="8" t="s">
        <v>4040</v>
      </c>
      <c r="AN995" s="8" t="s">
        <v>7001</v>
      </c>
      <c r="AO995" s="13" t="s">
        <v>7002</v>
      </c>
      <c r="AP995" s="9" t="s">
        <v>6989</v>
      </c>
      <c r="AQ995" s="11">
        <v>5400.0</v>
      </c>
    </row>
    <row r="996">
      <c r="A996" s="8" t="str">
        <f t="shared" si="1"/>
        <v>Robert Abdullah</v>
      </c>
      <c r="B996" s="8" t="s">
        <v>6988</v>
      </c>
      <c r="C996" s="8" t="s">
        <v>2257</v>
      </c>
      <c r="D996" s="9" t="s">
        <v>6874</v>
      </c>
      <c r="E996" s="8" t="s">
        <v>6989</v>
      </c>
      <c r="F996" s="8" t="s">
        <v>2304</v>
      </c>
      <c r="G996" s="8" t="s">
        <v>47</v>
      </c>
      <c r="H996" s="8" t="s">
        <v>6990</v>
      </c>
      <c r="I996" s="8" t="s">
        <v>49</v>
      </c>
      <c r="J996" s="10">
        <v>3.9</v>
      </c>
      <c r="K996" s="8" t="s">
        <v>6991</v>
      </c>
      <c r="L996" s="8" t="s">
        <v>422</v>
      </c>
      <c r="M996" s="8" t="s">
        <v>86</v>
      </c>
      <c r="N996" s="8" t="s">
        <v>7010</v>
      </c>
      <c r="O996" s="8" t="s">
        <v>52</v>
      </c>
      <c r="P996" s="8"/>
      <c r="Q996" s="8"/>
      <c r="R996" s="8" t="s">
        <v>2577</v>
      </c>
      <c r="S996" s="8" t="s">
        <v>7011</v>
      </c>
      <c r="T996" s="11" t="str">
        <f t="shared" si="2"/>
        <v>Robert Abdullah</v>
      </c>
      <c r="U996" s="8" t="s">
        <v>498</v>
      </c>
      <c r="V996" s="8" t="s">
        <v>7012</v>
      </c>
      <c r="W996" s="8"/>
      <c r="X996" s="8" t="s">
        <v>6996</v>
      </c>
      <c r="Y996" s="8" t="s">
        <v>60</v>
      </c>
      <c r="Z996" s="12" t="s">
        <v>6997</v>
      </c>
      <c r="AA996" s="8" t="s">
        <v>60</v>
      </c>
      <c r="AB996" s="12" t="s">
        <v>6998</v>
      </c>
      <c r="AC996" s="8" t="s">
        <v>60</v>
      </c>
      <c r="AD996" s="12" t="s">
        <v>6999</v>
      </c>
      <c r="AE996" s="8" t="s">
        <v>7000</v>
      </c>
      <c r="AF996" s="8" t="s">
        <v>6989</v>
      </c>
      <c r="AG996" s="8" t="s">
        <v>6885</v>
      </c>
      <c r="AH996" s="8" t="s">
        <v>194</v>
      </c>
      <c r="AI996" s="8" t="s">
        <v>233</v>
      </c>
      <c r="AJ996" s="8" t="s">
        <v>86</v>
      </c>
      <c r="AK996" s="13" t="s">
        <v>6817</v>
      </c>
      <c r="AL996" s="13" t="s">
        <v>2275</v>
      </c>
      <c r="AM996" s="8" t="s">
        <v>4040</v>
      </c>
      <c r="AN996" s="8" t="s">
        <v>7001</v>
      </c>
      <c r="AO996" s="13" t="s">
        <v>7002</v>
      </c>
      <c r="AP996" s="9" t="s">
        <v>6989</v>
      </c>
      <c r="AQ996" s="11">
        <v>5400.0</v>
      </c>
    </row>
    <row r="997">
      <c r="A997" s="8" t="str">
        <f t="shared" si="1"/>
        <v>Ringo Adamson</v>
      </c>
      <c r="B997" s="8" t="s">
        <v>6988</v>
      </c>
      <c r="C997" s="8" t="s">
        <v>2257</v>
      </c>
      <c r="D997" s="9" t="s">
        <v>6874</v>
      </c>
      <c r="E997" s="8" t="s">
        <v>6989</v>
      </c>
      <c r="F997" s="8" t="s">
        <v>2304</v>
      </c>
      <c r="G997" s="8" t="s">
        <v>47</v>
      </c>
      <c r="H997" s="8" t="s">
        <v>6990</v>
      </c>
      <c r="I997" s="8" t="s">
        <v>49</v>
      </c>
      <c r="J997" s="10">
        <v>3.9</v>
      </c>
      <c r="K997" s="8" t="s">
        <v>6991</v>
      </c>
      <c r="L997" s="8" t="s">
        <v>422</v>
      </c>
      <c r="M997" s="8" t="s">
        <v>86</v>
      </c>
      <c r="N997" s="8" t="s">
        <v>7013</v>
      </c>
      <c r="O997" s="8" t="s">
        <v>52</v>
      </c>
      <c r="P997" s="8"/>
      <c r="Q997" s="8"/>
      <c r="R997" s="8" t="s">
        <v>7014</v>
      </c>
      <c r="S997" s="8" t="s">
        <v>7015</v>
      </c>
      <c r="T997" s="11" t="str">
        <f t="shared" si="2"/>
        <v>Ringo Adamson</v>
      </c>
      <c r="U997" s="8" t="s">
        <v>80</v>
      </c>
      <c r="V997" s="8" t="s">
        <v>7016</v>
      </c>
      <c r="W997" s="8"/>
      <c r="X997" s="8" t="s">
        <v>6996</v>
      </c>
      <c r="Y997" s="8" t="s">
        <v>60</v>
      </c>
      <c r="Z997" s="12" t="s">
        <v>6997</v>
      </c>
      <c r="AA997" s="8" t="s">
        <v>60</v>
      </c>
      <c r="AB997" s="12" t="s">
        <v>6998</v>
      </c>
      <c r="AC997" s="8" t="s">
        <v>60</v>
      </c>
      <c r="AD997" s="12" t="s">
        <v>6999</v>
      </c>
      <c r="AE997" s="8" t="s">
        <v>7000</v>
      </c>
      <c r="AF997" s="8" t="s">
        <v>6989</v>
      </c>
      <c r="AG997" s="8" t="s">
        <v>6885</v>
      </c>
      <c r="AH997" s="8" t="s">
        <v>194</v>
      </c>
      <c r="AI997" s="8" t="s">
        <v>233</v>
      </c>
      <c r="AJ997" s="8" t="s">
        <v>86</v>
      </c>
      <c r="AK997" s="13" t="s">
        <v>6817</v>
      </c>
      <c r="AL997" s="13" t="s">
        <v>2275</v>
      </c>
      <c r="AM997" s="8" t="s">
        <v>4040</v>
      </c>
      <c r="AN997" s="8" t="s">
        <v>7001</v>
      </c>
      <c r="AO997" s="13" t="s">
        <v>7002</v>
      </c>
      <c r="AP997" s="29" t="s">
        <v>6989</v>
      </c>
      <c r="AQ997" s="11">
        <v>5400.0</v>
      </c>
    </row>
    <row r="998">
      <c r="A998" s="8" t="str">
        <f t="shared" si="1"/>
        <v>Duke Taylor</v>
      </c>
      <c r="B998" s="8" t="s">
        <v>6988</v>
      </c>
      <c r="C998" s="8" t="s">
        <v>2257</v>
      </c>
      <c r="D998" s="9" t="s">
        <v>6874</v>
      </c>
      <c r="E998" s="8" t="s">
        <v>6989</v>
      </c>
      <c r="F998" s="8" t="s">
        <v>2304</v>
      </c>
      <c r="G998" s="8" t="s">
        <v>47</v>
      </c>
      <c r="H998" s="8" t="s">
        <v>6990</v>
      </c>
      <c r="I998" s="8" t="s">
        <v>49</v>
      </c>
      <c r="J998" s="10">
        <v>3.9</v>
      </c>
      <c r="K998" s="8" t="s">
        <v>6991</v>
      </c>
      <c r="L998" s="8" t="s">
        <v>422</v>
      </c>
      <c r="M998" s="8" t="s">
        <v>86</v>
      </c>
      <c r="N998" s="8" t="s">
        <v>7017</v>
      </c>
      <c r="O998" s="8" t="s">
        <v>52</v>
      </c>
      <c r="P998" s="8"/>
      <c r="Q998" s="8"/>
      <c r="R998" s="8" t="s">
        <v>7018</v>
      </c>
      <c r="S998" s="8" t="s">
        <v>518</v>
      </c>
      <c r="T998" s="11" t="str">
        <f t="shared" si="2"/>
        <v>Duke Taylor</v>
      </c>
      <c r="U998" s="8" t="s">
        <v>80</v>
      </c>
      <c r="V998" s="8" t="s">
        <v>7019</v>
      </c>
      <c r="W998" s="8" t="s">
        <v>86</v>
      </c>
      <c r="X998" s="8" t="s">
        <v>6996</v>
      </c>
      <c r="Y998" s="8" t="s">
        <v>60</v>
      </c>
      <c r="Z998" s="12" t="s">
        <v>6997</v>
      </c>
      <c r="AA998" s="8" t="s">
        <v>60</v>
      </c>
      <c r="AB998" s="12" t="s">
        <v>6998</v>
      </c>
      <c r="AC998" s="12" t="s">
        <v>7020</v>
      </c>
      <c r="AD998" s="12" t="s">
        <v>6999</v>
      </c>
      <c r="AE998" s="8" t="s">
        <v>7000</v>
      </c>
      <c r="AF998" s="8" t="s">
        <v>6989</v>
      </c>
      <c r="AG998" s="8" t="s">
        <v>6885</v>
      </c>
      <c r="AH998" s="8" t="s">
        <v>194</v>
      </c>
      <c r="AI998" s="8" t="s">
        <v>233</v>
      </c>
      <c r="AJ998" s="8" t="s">
        <v>86</v>
      </c>
      <c r="AK998" s="8" t="s">
        <v>6817</v>
      </c>
      <c r="AL998" s="8" t="s">
        <v>2275</v>
      </c>
      <c r="AM998" s="8" t="s">
        <v>4040</v>
      </c>
      <c r="AN998" s="8" t="s">
        <v>2771</v>
      </c>
      <c r="AO998" s="8" t="s">
        <v>7002</v>
      </c>
      <c r="AP998" s="8" t="s">
        <v>6989</v>
      </c>
      <c r="AQ998" s="11">
        <v>5400.0</v>
      </c>
    </row>
    <row r="999">
      <c r="A999" s="8" t="str">
        <f t="shared" si="1"/>
        <v>Greg Foster Sr.</v>
      </c>
      <c r="B999" s="8" t="s">
        <v>6988</v>
      </c>
      <c r="C999" s="8" t="s">
        <v>2257</v>
      </c>
      <c r="D999" s="9" t="s">
        <v>6874</v>
      </c>
      <c r="E999" s="8" t="s">
        <v>6989</v>
      </c>
      <c r="F999" s="8" t="s">
        <v>2304</v>
      </c>
      <c r="G999" s="8" t="s">
        <v>47</v>
      </c>
      <c r="H999" s="8" t="s">
        <v>6990</v>
      </c>
      <c r="I999" s="8" t="s">
        <v>49</v>
      </c>
      <c r="J999" s="10">
        <v>3.9</v>
      </c>
      <c r="K999" s="8" t="s">
        <v>6991</v>
      </c>
      <c r="L999" s="8" t="s">
        <v>422</v>
      </c>
      <c r="M999" s="8" t="s">
        <v>86</v>
      </c>
      <c r="N999" s="8" t="s">
        <v>7021</v>
      </c>
      <c r="O999" s="8" t="s">
        <v>52</v>
      </c>
      <c r="P999" s="8"/>
      <c r="Q999" s="8"/>
      <c r="R999" s="8" t="s">
        <v>1720</v>
      </c>
      <c r="S999" s="8" t="s">
        <v>7022</v>
      </c>
      <c r="T999" s="11" t="str">
        <f t="shared" si="2"/>
        <v>Greg Foster Sr.</v>
      </c>
      <c r="U999" s="8" t="s">
        <v>80</v>
      </c>
      <c r="V999" s="8" t="s">
        <v>7023</v>
      </c>
      <c r="W999" s="8"/>
      <c r="X999" s="8" t="s">
        <v>6996</v>
      </c>
      <c r="Y999" s="12" t="s">
        <v>7024</v>
      </c>
      <c r="Z999" s="12" t="s">
        <v>6997</v>
      </c>
      <c r="AA999" s="8" t="s">
        <v>60</v>
      </c>
      <c r="AB999" s="12" t="s">
        <v>6998</v>
      </c>
      <c r="AC999" s="8" t="s">
        <v>60</v>
      </c>
      <c r="AD999" s="12" t="s">
        <v>6999</v>
      </c>
      <c r="AE999" s="8" t="s">
        <v>7000</v>
      </c>
      <c r="AF999" s="8" t="s">
        <v>6989</v>
      </c>
      <c r="AG999" s="8" t="s">
        <v>6885</v>
      </c>
      <c r="AH999" s="8" t="s">
        <v>194</v>
      </c>
      <c r="AI999" s="8" t="s">
        <v>233</v>
      </c>
      <c r="AJ999" s="8" t="s">
        <v>86</v>
      </c>
      <c r="AK999" s="13" t="s">
        <v>6817</v>
      </c>
      <c r="AL999" s="13" t="s">
        <v>2275</v>
      </c>
      <c r="AM999" s="8" t="s">
        <v>4040</v>
      </c>
      <c r="AN999" s="8" t="s">
        <v>7001</v>
      </c>
      <c r="AO999" s="13" t="s">
        <v>7002</v>
      </c>
      <c r="AP999" s="9" t="s">
        <v>6989</v>
      </c>
      <c r="AQ999" s="11">
        <v>5400.0</v>
      </c>
    </row>
    <row r="1000">
      <c r="A1000" s="8" t="str">
        <f t="shared" si="1"/>
        <v>Marshall Faurot</v>
      </c>
      <c r="B1000" s="8" t="s">
        <v>6988</v>
      </c>
      <c r="C1000" s="8" t="s">
        <v>2257</v>
      </c>
      <c r="D1000" s="9" t="s">
        <v>6874</v>
      </c>
      <c r="E1000" s="8" t="s">
        <v>6989</v>
      </c>
      <c r="F1000" s="8" t="s">
        <v>2304</v>
      </c>
      <c r="G1000" s="8" t="s">
        <v>47</v>
      </c>
      <c r="H1000" s="8" t="s">
        <v>6990</v>
      </c>
      <c r="I1000" s="8" t="s">
        <v>49</v>
      </c>
      <c r="J1000" s="10">
        <v>3.9</v>
      </c>
      <c r="K1000" s="27" t="s">
        <v>6991</v>
      </c>
      <c r="L1000" s="8" t="s">
        <v>422</v>
      </c>
      <c r="M1000" s="8" t="s">
        <v>86</v>
      </c>
      <c r="N1000" s="8" t="s">
        <v>7025</v>
      </c>
      <c r="O1000" s="8" t="s">
        <v>52</v>
      </c>
      <c r="P1000" s="8"/>
      <c r="Q1000" s="8"/>
      <c r="R1000" s="8" t="s">
        <v>1980</v>
      </c>
      <c r="S1000" s="8" t="s">
        <v>7026</v>
      </c>
      <c r="T1000" s="11" t="str">
        <f t="shared" si="2"/>
        <v>Marshall Faurot</v>
      </c>
      <c r="U1000" s="8" t="s">
        <v>80</v>
      </c>
      <c r="V1000" s="8" t="s">
        <v>7027</v>
      </c>
      <c r="W1000" s="8" t="s">
        <v>86</v>
      </c>
      <c r="X1000" s="8" t="s">
        <v>6996</v>
      </c>
      <c r="Y1000" s="8" t="s">
        <v>60</v>
      </c>
      <c r="Z1000" s="12" t="s">
        <v>6997</v>
      </c>
      <c r="AA1000" s="8" t="s">
        <v>60</v>
      </c>
      <c r="AB1000" s="12" t="s">
        <v>6998</v>
      </c>
      <c r="AC1000" s="12" t="s">
        <v>7028</v>
      </c>
      <c r="AD1000" s="12" t="s">
        <v>6999</v>
      </c>
      <c r="AE1000" s="8" t="s">
        <v>7000</v>
      </c>
      <c r="AF1000" s="8" t="s">
        <v>6989</v>
      </c>
      <c r="AG1000" s="8" t="s">
        <v>6885</v>
      </c>
      <c r="AH1000" s="8" t="s">
        <v>194</v>
      </c>
      <c r="AI1000" s="8" t="s">
        <v>233</v>
      </c>
      <c r="AJ1000" s="8" t="s">
        <v>86</v>
      </c>
      <c r="AK1000" s="8" t="s">
        <v>6817</v>
      </c>
      <c r="AL1000" s="8" t="s">
        <v>2275</v>
      </c>
      <c r="AM1000" s="8" t="s">
        <v>4040</v>
      </c>
      <c r="AN1000" s="8" t="s">
        <v>7001</v>
      </c>
      <c r="AO1000" s="8" t="s">
        <v>7002</v>
      </c>
      <c r="AP1000" s="8" t="s">
        <v>6989</v>
      </c>
      <c r="AQ1000" s="11">
        <v>5400.0</v>
      </c>
    </row>
    <row r="1001">
      <c r="A1001" s="8" t="str">
        <f t="shared" si="1"/>
        <v>Mike Maira</v>
      </c>
      <c r="B1001" s="8" t="s">
        <v>6988</v>
      </c>
      <c r="C1001" s="8" t="s">
        <v>2257</v>
      </c>
      <c r="D1001" s="9" t="s">
        <v>6874</v>
      </c>
      <c r="E1001" s="8" t="s">
        <v>6989</v>
      </c>
      <c r="F1001" s="8" t="s">
        <v>2304</v>
      </c>
      <c r="G1001" s="8" t="s">
        <v>47</v>
      </c>
      <c r="H1001" s="8" t="s">
        <v>6990</v>
      </c>
      <c r="I1001" s="8" t="s">
        <v>49</v>
      </c>
      <c r="J1001" s="10">
        <v>3.9</v>
      </c>
      <c r="K1001" s="8" t="s">
        <v>6991</v>
      </c>
      <c r="L1001" s="8" t="s">
        <v>422</v>
      </c>
      <c r="M1001" s="8" t="s">
        <v>86</v>
      </c>
      <c r="N1001" s="8" t="s">
        <v>7029</v>
      </c>
      <c r="O1001" s="8" t="s">
        <v>52</v>
      </c>
      <c r="P1001" s="8"/>
      <c r="Q1001" s="8"/>
      <c r="R1001" s="8" t="s">
        <v>1237</v>
      </c>
      <c r="S1001" s="8" t="s">
        <v>7030</v>
      </c>
      <c r="T1001" s="11" t="str">
        <f t="shared" si="2"/>
        <v>Mike Maira</v>
      </c>
      <c r="U1001" s="8" t="s">
        <v>80</v>
      </c>
      <c r="V1001" s="8" t="s">
        <v>7031</v>
      </c>
      <c r="W1001" s="8" t="s">
        <v>86</v>
      </c>
      <c r="X1001" s="8" t="s">
        <v>6996</v>
      </c>
      <c r="Y1001" s="8" t="s">
        <v>60</v>
      </c>
      <c r="Z1001" s="12" t="s">
        <v>6997</v>
      </c>
      <c r="AA1001" s="8" t="s">
        <v>60</v>
      </c>
      <c r="AB1001" s="12" t="s">
        <v>6998</v>
      </c>
      <c r="AC1001" s="8" t="s">
        <v>60</v>
      </c>
      <c r="AD1001" s="12" t="s">
        <v>6999</v>
      </c>
      <c r="AE1001" s="8" t="s">
        <v>7000</v>
      </c>
      <c r="AF1001" s="8" t="s">
        <v>6989</v>
      </c>
      <c r="AG1001" s="8" t="s">
        <v>6885</v>
      </c>
      <c r="AH1001" s="8" t="s">
        <v>194</v>
      </c>
      <c r="AI1001" s="8" t="s">
        <v>233</v>
      </c>
      <c r="AJ1001" s="8" t="s">
        <v>86</v>
      </c>
      <c r="AK1001" s="8" t="s">
        <v>6817</v>
      </c>
      <c r="AL1001" s="8" t="s">
        <v>2275</v>
      </c>
      <c r="AM1001" s="8" t="s">
        <v>4040</v>
      </c>
      <c r="AN1001" s="8" t="s">
        <v>7001</v>
      </c>
      <c r="AO1001" s="8" t="s">
        <v>7002</v>
      </c>
      <c r="AP1001" s="29" t="s">
        <v>6989</v>
      </c>
      <c r="AQ1001" s="11">
        <v>5400.0</v>
      </c>
    </row>
    <row r="1002">
      <c r="A1002" s="8" t="str">
        <f t="shared" si="1"/>
        <v>Bob Hamer</v>
      </c>
      <c r="B1002" s="8" t="s">
        <v>7032</v>
      </c>
      <c r="C1002" s="8" t="s">
        <v>5322</v>
      </c>
      <c r="D1002" s="9" t="s">
        <v>6874</v>
      </c>
      <c r="E1002" s="8" t="s">
        <v>7033</v>
      </c>
      <c r="F1002" s="8" t="s">
        <v>2304</v>
      </c>
      <c r="G1002" s="8" t="s">
        <v>47</v>
      </c>
      <c r="H1002" s="8" t="s">
        <v>7034</v>
      </c>
      <c r="I1002" s="8" t="s">
        <v>49</v>
      </c>
      <c r="J1002" s="10">
        <v>3.38</v>
      </c>
      <c r="K1002" s="8" t="s">
        <v>7035</v>
      </c>
      <c r="L1002" s="8" t="s">
        <v>86</v>
      </c>
      <c r="M1002" s="8" t="s">
        <v>86</v>
      </c>
      <c r="N1002" s="8" t="s">
        <v>7036</v>
      </c>
      <c r="O1002" s="8" t="s">
        <v>52</v>
      </c>
      <c r="P1002" s="8"/>
      <c r="Q1002" s="8"/>
      <c r="R1002" s="8" t="s">
        <v>251</v>
      </c>
      <c r="S1002" s="8" t="s">
        <v>7037</v>
      </c>
      <c r="T1002" s="11" t="str">
        <f t="shared" si="2"/>
        <v>Bob Hamer</v>
      </c>
      <c r="U1002" s="8" t="s">
        <v>3873</v>
      </c>
      <c r="V1002" s="8" t="s">
        <v>7038</v>
      </c>
      <c r="W1002" s="8" t="s">
        <v>7039</v>
      </c>
      <c r="X1002" s="8" t="s">
        <v>7040</v>
      </c>
      <c r="Y1002" s="12" t="s">
        <v>7041</v>
      </c>
      <c r="Z1002" s="12" t="s">
        <v>7042</v>
      </c>
      <c r="AA1002" s="12" t="s">
        <v>7043</v>
      </c>
      <c r="AB1002" s="12" t="s">
        <v>7044</v>
      </c>
      <c r="AC1002" s="8" t="s">
        <v>60</v>
      </c>
      <c r="AD1002" s="12" t="s">
        <v>7045</v>
      </c>
      <c r="AE1002" s="8"/>
      <c r="AF1002" s="8" t="s">
        <v>7046</v>
      </c>
      <c r="AG1002" s="8" t="s">
        <v>6885</v>
      </c>
      <c r="AH1002" s="8" t="s">
        <v>4581</v>
      </c>
      <c r="AI1002" s="8" t="s">
        <v>233</v>
      </c>
      <c r="AJ1002" s="8" t="s">
        <v>86</v>
      </c>
      <c r="AK1002" s="13" t="s">
        <v>1157</v>
      </c>
      <c r="AL1002" s="13" t="s">
        <v>2863</v>
      </c>
      <c r="AM1002" s="8" t="s">
        <v>743</v>
      </c>
      <c r="AN1002" s="8" t="s">
        <v>7047</v>
      </c>
      <c r="AO1002" s="13" t="s">
        <v>7048</v>
      </c>
      <c r="AP1002" s="9" t="s">
        <v>7046</v>
      </c>
      <c r="AQ1002" s="11">
        <v>4085.0</v>
      </c>
    </row>
    <row r="1003">
      <c r="A1003" s="8" t="str">
        <f t="shared" si="1"/>
        <v>Brett Harvey</v>
      </c>
      <c r="B1003" s="8" t="s">
        <v>7032</v>
      </c>
      <c r="C1003" s="8" t="s">
        <v>5322</v>
      </c>
      <c r="D1003" s="9" t="s">
        <v>6874</v>
      </c>
      <c r="E1003" s="8" t="s">
        <v>7033</v>
      </c>
      <c r="F1003" s="8" t="s">
        <v>2304</v>
      </c>
      <c r="G1003" s="8" t="s">
        <v>47</v>
      </c>
      <c r="H1003" s="8" t="s">
        <v>7034</v>
      </c>
      <c r="I1003" s="8" t="s">
        <v>49</v>
      </c>
      <c r="J1003" s="10">
        <v>3.38</v>
      </c>
      <c r="K1003" s="8" t="s">
        <v>7035</v>
      </c>
      <c r="L1003" s="8" t="s">
        <v>86</v>
      </c>
      <c r="M1003" s="8" t="s">
        <v>86</v>
      </c>
      <c r="N1003" s="8" t="s">
        <v>7049</v>
      </c>
      <c r="O1003" s="8" t="s">
        <v>52</v>
      </c>
      <c r="P1003" s="8"/>
      <c r="Q1003" s="8"/>
      <c r="R1003" s="8" t="s">
        <v>6565</v>
      </c>
      <c r="S1003" s="8" t="s">
        <v>3819</v>
      </c>
      <c r="T1003" s="11" t="str">
        <f t="shared" si="2"/>
        <v>Brett Harvey</v>
      </c>
      <c r="U1003" s="8" t="s">
        <v>80</v>
      </c>
      <c r="V1003" s="8" t="s">
        <v>7050</v>
      </c>
      <c r="W1003" s="8" t="s">
        <v>7051</v>
      </c>
      <c r="X1003" s="8" t="s">
        <v>7040</v>
      </c>
      <c r="Y1003" s="12" t="s">
        <v>7052</v>
      </c>
      <c r="Z1003" s="12" t="s">
        <v>7042</v>
      </c>
      <c r="AA1003" s="8" t="s">
        <v>60</v>
      </c>
      <c r="AB1003" s="12" t="s">
        <v>7044</v>
      </c>
      <c r="AC1003" s="12" t="s">
        <v>7053</v>
      </c>
      <c r="AD1003" s="12" t="s">
        <v>7045</v>
      </c>
      <c r="AE1003" s="8"/>
      <c r="AF1003" s="8" t="s">
        <v>7046</v>
      </c>
      <c r="AG1003" s="8" t="s">
        <v>6885</v>
      </c>
      <c r="AH1003" s="8" t="s">
        <v>4581</v>
      </c>
      <c r="AI1003" s="8" t="s">
        <v>233</v>
      </c>
      <c r="AJ1003" s="8" t="s">
        <v>86</v>
      </c>
      <c r="AK1003" s="13" t="s">
        <v>1157</v>
      </c>
      <c r="AL1003" s="13" t="s">
        <v>2863</v>
      </c>
      <c r="AM1003" s="8" t="s">
        <v>743</v>
      </c>
      <c r="AN1003" s="8" t="s">
        <v>7047</v>
      </c>
      <c r="AO1003" s="13" t="s">
        <v>7048</v>
      </c>
      <c r="AP1003" s="9" t="s">
        <v>7046</v>
      </c>
      <c r="AQ1003" s="11">
        <v>4085.0</v>
      </c>
    </row>
    <row r="1004">
      <c r="A1004" s="8" t="str">
        <f t="shared" si="1"/>
        <v>Tilah Thomas</v>
      </c>
      <c r="B1004" s="8" t="s">
        <v>7032</v>
      </c>
      <c r="C1004" s="8" t="s">
        <v>5322</v>
      </c>
      <c r="D1004" s="9" t="s">
        <v>6874</v>
      </c>
      <c r="E1004" s="8" t="s">
        <v>7033</v>
      </c>
      <c r="F1004" s="8" t="s">
        <v>2304</v>
      </c>
      <c r="G1004" s="8" t="s">
        <v>47</v>
      </c>
      <c r="H1004" s="8" t="s">
        <v>7034</v>
      </c>
      <c r="I1004" s="8" t="s">
        <v>49</v>
      </c>
      <c r="J1004" s="10">
        <v>3.38</v>
      </c>
      <c r="K1004" s="8" t="s">
        <v>7035</v>
      </c>
      <c r="L1004" s="8"/>
      <c r="M1004" s="8"/>
      <c r="N1004" s="8" t="s">
        <v>7054</v>
      </c>
      <c r="O1004" s="8" t="s">
        <v>52</v>
      </c>
      <c r="P1004" s="8"/>
      <c r="Q1004" s="8"/>
      <c r="R1004" s="8" t="s">
        <v>7055</v>
      </c>
      <c r="S1004" s="8" t="s">
        <v>1458</v>
      </c>
      <c r="T1004" s="11" t="str">
        <f t="shared" si="2"/>
        <v>Tilah Thomas</v>
      </c>
      <c r="U1004" s="8" t="s">
        <v>80</v>
      </c>
      <c r="V1004" s="8" t="s">
        <v>7056</v>
      </c>
      <c r="W1004" s="8"/>
      <c r="X1004" s="8" t="s">
        <v>7040</v>
      </c>
      <c r="Y1004" s="8" t="s">
        <v>60</v>
      </c>
      <c r="Z1004" s="12" t="s">
        <v>7042</v>
      </c>
      <c r="AA1004" s="8" t="s">
        <v>60</v>
      </c>
      <c r="AB1004" s="12" t="s">
        <v>7044</v>
      </c>
      <c r="AC1004" s="8" t="s">
        <v>60</v>
      </c>
      <c r="AD1004" s="12" t="s">
        <v>7045</v>
      </c>
      <c r="AE1004" s="8"/>
      <c r="AF1004" s="8" t="s">
        <v>7046</v>
      </c>
      <c r="AG1004" s="8" t="s">
        <v>6885</v>
      </c>
      <c r="AH1004" s="8" t="s">
        <v>4581</v>
      </c>
      <c r="AI1004" s="8" t="s">
        <v>233</v>
      </c>
      <c r="AJ1004" s="8"/>
      <c r="AK1004" s="8" t="s">
        <v>1157</v>
      </c>
      <c r="AL1004" s="8" t="s">
        <v>2863</v>
      </c>
      <c r="AM1004" s="8" t="s">
        <v>743</v>
      </c>
      <c r="AN1004" s="8" t="s">
        <v>7047</v>
      </c>
      <c r="AO1004" s="8" t="s">
        <v>7048</v>
      </c>
      <c r="AP1004" s="9" t="s">
        <v>7046</v>
      </c>
      <c r="AQ1004" s="11">
        <v>4085.0</v>
      </c>
    </row>
    <row r="1005">
      <c r="A1005" s="8" t="str">
        <f t="shared" si="1"/>
        <v>Matt Siley</v>
      </c>
      <c r="B1005" s="8" t="s">
        <v>7032</v>
      </c>
      <c r="C1005" s="8" t="s">
        <v>5322</v>
      </c>
      <c r="D1005" s="9" t="s">
        <v>6874</v>
      </c>
      <c r="E1005" s="8" t="s">
        <v>7033</v>
      </c>
      <c r="F1005" s="8" t="s">
        <v>2304</v>
      </c>
      <c r="G1005" s="8" t="s">
        <v>47</v>
      </c>
      <c r="H1005" s="8" t="s">
        <v>7034</v>
      </c>
      <c r="I1005" s="8" t="s">
        <v>49</v>
      </c>
      <c r="J1005" s="10">
        <v>3.38</v>
      </c>
      <c r="K1005" s="8" t="s">
        <v>7035</v>
      </c>
      <c r="L1005" s="8"/>
      <c r="M1005" s="8"/>
      <c r="N1005" s="8" t="s">
        <v>7057</v>
      </c>
      <c r="O1005" s="8" t="s">
        <v>52</v>
      </c>
      <c r="P1005" s="8"/>
      <c r="Q1005" s="8"/>
      <c r="R1005" s="8" t="s">
        <v>771</v>
      </c>
      <c r="S1005" s="8" t="s">
        <v>7058</v>
      </c>
      <c r="T1005" s="11" t="str">
        <f t="shared" si="2"/>
        <v>Matt Siley</v>
      </c>
      <c r="U1005" s="8" t="s">
        <v>80</v>
      </c>
      <c r="V1005" s="8"/>
      <c r="W1005" s="8"/>
      <c r="X1005" s="8" t="s">
        <v>7040</v>
      </c>
      <c r="Y1005" s="8" t="s">
        <v>60</v>
      </c>
      <c r="Z1005" s="12" t="s">
        <v>7042</v>
      </c>
      <c r="AA1005" s="8" t="s">
        <v>60</v>
      </c>
      <c r="AB1005" s="12" t="s">
        <v>7059</v>
      </c>
      <c r="AC1005" s="8" t="s">
        <v>60</v>
      </c>
      <c r="AD1005" s="12" t="s">
        <v>7045</v>
      </c>
      <c r="AE1005" s="8"/>
      <c r="AF1005" s="8" t="s">
        <v>7046</v>
      </c>
      <c r="AG1005" s="8" t="s">
        <v>6885</v>
      </c>
      <c r="AH1005" s="8" t="s">
        <v>4581</v>
      </c>
      <c r="AI1005" s="8" t="s">
        <v>233</v>
      </c>
      <c r="AJ1005" s="8"/>
      <c r="AK1005" s="13" t="s">
        <v>1157</v>
      </c>
      <c r="AL1005" s="13" t="s">
        <v>2863</v>
      </c>
      <c r="AM1005" s="8" t="s">
        <v>743</v>
      </c>
      <c r="AN1005" s="8" t="s">
        <v>7047</v>
      </c>
      <c r="AO1005" s="13" t="s">
        <v>7048</v>
      </c>
      <c r="AP1005" s="9" t="s">
        <v>7046</v>
      </c>
      <c r="AQ1005" s="11">
        <v>4085.0</v>
      </c>
    </row>
    <row r="1006">
      <c r="A1006" s="8" t="str">
        <f t="shared" si="1"/>
        <v>AC Sam has been removed. </v>
      </c>
      <c r="B1006" s="8" t="s">
        <v>7032</v>
      </c>
      <c r="C1006" s="8" t="s">
        <v>5322</v>
      </c>
      <c r="D1006" s="9" t="s">
        <v>6874</v>
      </c>
      <c r="E1006" s="8" t="s">
        <v>7033</v>
      </c>
      <c r="F1006" s="8" t="s">
        <v>2304</v>
      </c>
      <c r="G1006" s="8" t="s">
        <v>47</v>
      </c>
      <c r="H1006" s="8" t="s">
        <v>7034</v>
      </c>
      <c r="I1006" s="8" t="s">
        <v>49</v>
      </c>
      <c r="J1006" s="10">
        <v>3.38</v>
      </c>
      <c r="K1006" s="8" t="s">
        <v>7035</v>
      </c>
      <c r="L1006" s="8"/>
      <c r="M1006" s="8"/>
      <c r="N1006" s="8" t="s">
        <v>7060</v>
      </c>
      <c r="O1006" s="8" t="s">
        <v>52</v>
      </c>
      <c r="P1006" s="8"/>
      <c r="Q1006" s="8" t="s">
        <v>2847</v>
      </c>
      <c r="R1006" s="8" t="s">
        <v>7061</v>
      </c>
      <c r="S1006" s="8"/>
      <c r="T1006" s="11" t="str">
        <f t="shared" si="2"/>
        <v>AC Sam has been removed. </v>
      </c>
      <c r="U1006" s="8"/>
      <c r="V1006" s="8"/>
      <c r="W1006" s="8"/>
      <c r="X1006" s="8" t="s">
        <v>7040</v>
      </c>
      <c r="Y1006" s="8" t="s">
        <v>60</v>
      </c>
      <c r="Z1006" s="12" t="s">
        <v>7042</v>
      </c>
      <c r="AA1006" s="8" t="s">
        <v>60</v>
      </c>
      <c r="AB1006" s="12" t="s">
        <v>7044</v>
      </c>
      <c r="AC1006" s="8" t="s">
        <v>60</v>
      </c>
      <c r="AD1006" s="12" t="s">
        <v>7045</v>
      </c>
      <c r="AE1006" s="8"/>
      <c r="AF1006" s="8" t="s">
        <v>7046</v>
      </c>
      <c r="AG1006" s="8" t="s">
        <v>6885</v>
      </c>
      <c r="AH1006" s="8" t="s">
        <v>4581</v>
      </c>
      <c r="AI1006" s="8" t="s">
        <v>233</v>
      </c>
      <c r="AJ1006" s="8"/>
      <c r="AK1006" s="13" t="s">
        <v>1157</v>
      </c>
      <c r="AL1006" s="13" t="s">
        <v>2863</v>
      </c>
      <c r="AM1006" s="8" t="s">
        <v>743</v>
      </c>
      <c r="AN1006" s="8" t="s">
        <v>7047</v>
      </c>
      <c r="AO1006" s="13" t="s">
        <v>7048</v>
      </c>
      <c r="AP1006" s="9" t="s">
        <v>7046</v>
      </c>
      <c r="AQ1006" s="11">
        <v>4085.0</v>
      </c>
    </row>
    <row r="1007">
      <c r="A1007" s="8" t="str">
        <f t="shared" si="1"/>
        <v>Bobby Farrell</v>
      </c>
      <c r="B1007" s="8" t="s">
        <v>7062</v>
      </c>
      <c r="C1007" s="8" t="s">
        <v>1646</v>
      </c>
      <c r="D1007" s="9" t="s">
        <v>6874</v>
      </c>
      <c r="E1007" s="8" t="s">
        <v>7063</v>
      </c>
      <c r="F1007" s="8" t="s">
        <v>2304</v>
      </c>
      <c r="G1007" s="8" t="s">
        <v>47</v>
      </c>
      <c r="H1007" s="8" t="s">
        <v>7064</v>
      </c>
      <c r="I1007" s="8" t="s">
        <v>49</v>
      </c>
      <c r="J1007" s="10">
        <v>3.73</v>
      </c>
      <c r="K1007" s="8" t="s">
        <v>7065</v>
      </c>
      <c r="L1007" s="8" t="s">
        <v>2375</v>
      </c>
      <c r="M1007" s="8" t="s">
        <v>86</v>
      </c>
      <c r="N1007" s="8" t="s">
        <v>7066</v>
      </c>
      <c r="O1007" s="8" t="s">
        <v>52</v>
      </c>
      <c r="P1007" s="8"/>
      <c r="Q1007" s="8"/>
      <c r="R1007" s="8" t="s">
        <v>1541</v>
      </c>
      <c r="S1007" s="8" t="s">
        <v>7067</v>
      </c>
      <c r="T1007" s="11" t="str">
        <f t="shared" si="2"/>
        <v>Bobby Farrell</v>
      </c>
      <c r="U1007" s="8" t="s">
        <v>7068</v>
      </c>
      <c r="V1007" s="8" t="s">
        <v>7069</v>
      </c>
      <c r="W1007" s="8" t="s">
        <v>7070</v>
      </c>
      <c r="X1007" s="8" t="s">
        <v>7071</v>
      </c>
      <c r="Y1007" s="12" t="s">
        <v>7072</v>
      </c>
      <c r="Z1007" s="12" t="s">
        <v>7073</v>
      </c>
      <c r="AA1007" s="12" t="s">
        <v>7074</v>
      </c>
      <c r="AB1007" s="12" t="s">
        <v>7075</v>
      </c>
      <c r="AC1007" s="12" t="s">
        <v>7076</v>
      </c>
      <c r="AD1007" s="12" t="s">
        <v>7077</v>
      </c>
      <c r="AE1007" s="8"/>
      <c r="AF1007" s="8" t="s">
        <v>7078</v>
      </c>
      <c r="AG1007" s="8" t="s">
        <v>6885</v>
      </c>
      <c r="AH1007" s="8" t="s">
        <v>134</v>
      </c>
      <c r="AI1007" s="8" t="s">
        <v>66</v>
      </c>
      <c r="AJ1007" s="8" t="s">
        <v>86</v>
      </c>
      <c r="AK1007" s="13" t="s">
        <v>838</v>
      </c>
      <c r="AL1007" s="13" t="s">
        <v>7079</v>
      </c>
      <c r="AM1007" s="8" t="s">
        <v>1115</v>
      </c>
      <c r="AN1007" s="8" t="s">
        <v>7080</v>
      </c>
      <c r="AO1007" s="13" t="s">
        <v>7081</v>
      </c>
      <c r="AP1007" s="9" t="s">
        <v>7078</v>
      </c>
      <c r="AQ1007" s="11">
        <v>36168.0</v>
      </c>
    </row>
    <row r="1008">
      <c r="A1008" s="8" t="str">
        <f t="shared" si="1"/>
        <v>Josie Catanzarite</v>
      </c>
      <c r="B1008" s="8" t="s">
        <v>7062</v>
      </c>
      <c r="C1008" s="8" t="s">
        <v>1646</v>
      </c>
      <c r="D1008" s="9" t="s">
        <v>6874</v>
      </c>
      <c r="E1008" s="8" t="s">
        <v>7063</v>
      </c>
      <c r="F1008" s="8" t="s">
        <v>2304</v>
      </c>
      <c r="G1008" s="8" t="s">
        <v>47</v>
      </c>
      <c r="H1008" s="8" t="s">
        <v>7064</v>
      </c>
      <c r="I1008" s="8" t="s">
        <v>49</v>
      </c>
      <c r="J1008" s="10">
        <v>3.73</v>
      </c>
      <c r="K1008" s="8" t="s">
        <v>7065</v>
      </c>
      <c r="L1008" s="8" t="s">
        <v>2375</v>
      </c>
      <c r="M1008" s="8"/>
      <c r="N1008" s="8" t="s">
        <v>7082</v>
      </c>
      <c r="O1008" s="8" t="s">
        <v>52</v>
      </c>
      <c r="P1008" s="8"/>
      <c r="Q1008" s="8"/>
      <c r="R1008" s="8" t="s">
        <v>7083</v>
      </c>
      <c r="S1008" s="8" t="s">
        <v>7084</v>
      </c>
      <c r="T1008" s="11" t="str">
        <f t="shared" si="2"/>
        <v>Josie Catanzarite</v>
      </c>
      <c r="U1008" s="8" t="s">
        <v>149</v>
      </c>
      <c r="V1008" s="8" t="s">
        <v>7085</v>
      </c>
      <c r="W1008" s="8" t="s">
        <v>7086</v>
      </c>
      <c r="X1008" s="8" t="s">
        <v>7071</v>
      </c>
      <c r="Y1008" s="8" t="s">
        <v>60</v>
      </c>
      <c r="Z1008" s="12" t="s">
        <v>7073</v>
      </c>
      <c r="AA1008" s="8" t="s">
        <v>60</v>
      </c>
      <c r="AB1008" s="12" t="s">
        <v>7075</v>
      </c>
      <c r="AC1008" s="8" t="s">
        <v>60</v>
      </c>
      <c r="AD1008" s="12" t="s">
        <v>7077</v>
      </c>
      <c r="AE1008" s="8"/>
      <c r="AF1008" s="8" t="s">
        <v>7078</v>
      </c>
      <c r="AG1008" s="8" t="s">
        <v>6885</v>
      </c>
      <c r="AH1008" s="8" t="s">
        <v>134</v>
      </c>
      <c r="AI1008" s="8" t="s">
        <v>66</v>
      </c>
      <c r="AJ1008" s="8"/>
      <c r="AK1008" s="13" t="s">
        <v>838</v>
      </c>
      <c r="AL1008" s="13" t="s">
        <v>7079</v>
      </c>
      <c r="AM1008" s="8" t="s">
        <v>1115</v>
      </c>
      <c r="AN1008" s="8" t="s">
        <v>7080</v>
      </c>
      <c r="AO1008" s="13" t="s">
        <v>7081</v>
      </c>
      <c r="AP1008" s="9" t="s">
        <v>7078</v>
      </c>
      <c r="AQ1008" s="11">
        <v>36168.0</v>
      </c>
    </row>
    <row r="1009">
      <c r="A1009" s="8" t="str">
        <f t="shared" si="1"/>
        <v>Nicol Starkes</v>
      </c>
      <c r="B1009" s="8" t="s">
        <v>7062</v>
      </c>
      <c r="C1009" s="8" t="s">
        <v>1646</v>
      </c>
      <c r="D1009" s="9" t="s">
        <v>6874</v>
      </c>
      <c r="E1009" s="8" t="s">
        <v>7063</v>
      </c>
      <c r="F1009" s="8" t="s">
        <v>2304</v>
      </c>
      <c r="G1009" s="8" t="s">
        <v>47</v>
      </c>
      <c r="H1009" s="8" t="s">
        <v>7064</v>
      </c>
      <c r="I1009" s="8" t="s">
        <v>49</v>
      </c>
      <c r="J1009" s="10">
        <v>3.73</v>
      </c>
      <c r="K1009" s="8" t="s">
        <v>7065</v>
      </c>
      <c r="L1009" s="8" t="s">
        <v>2375</v>
      </c>
      <c r="M1009" s="8"/>
      <c r="N1009" s="8" t="s">
        <v>7087</v>
      </c>
      <c r="O1009" s="8" t="s">
        <v>52</v>
      </c>
      <c r="P1009" s="8"/>
      <c r="Q1009" s="8"/>
      <c r="R1009" s="8" t="s">
        <v>7088</v>
      </c>
      <c r="S1009" s="8" t="s">
        <v>7089</v>
      </c>
      <c r="T1009" s="11" t="str">
        <f t="shared" si="2"/>
        <v>Nicol Starkes</v>
      </c>
      <c r="U1009" s="8" t="s">
        <v>498</v>
      </c>
      <c r="V1009" s="8"/>
      <c r="W1009" s="8"/>
      <c r="X1009" s="8" t="s">
        <v>7071</v>
      </c>
      <c r="Y1009" s="12" t="s">
        <v>7090</v>
      </c>
      <c r="Z1009" s="12" t="s">
        <v>7073</v>
      </c>
      <c r="AA1009" s="8" t="s">
        <v>60</v>
      </c>
      <c r="AB1009" s="12" t="s">
        <v>7075</v>
      </c>
      <c r="AC1009" s="12" t="s">
        <v>7091</v>
      </c>
      <c r="AD1009" s="12" t="s">
        <v>7077</v>
      </c>
      <c r="AE1009" s="8"/>
      <c r="AF1009" s="8" t="s">
        <v>7078</v>
      </c>
      <c r="AG1009" s="8" t="s">
        <v>6885</v>
      </c>
      <c r="AH1009" s="8" t="s">
        <v>134</v>
      </c>
      <c r="AI1009" s="8" t="s">
        <v>66</v>
      </c>
      <c r="AJ1009" s="8"/>
      <c r="AK1009" s="8" t="s">
        <v>838</v>
      </c>
      <c r="AL1009" s="8" t="s">
        <v>7079</v>
      </c>
      <c r="AM1009" s="8" t="s">
        <v>1115</v>
      </c>
      <c r="AN1009" s="8" t="s">
        <v>7080</v>
      </c>
      <c r="AO1009" s="8" t="s">
        <v>7081</v>
      </c>
      <c r="AP1009" s="8" t="s">
        <v>7078</v>
      </c>
      <c r="AQ1009" s="11">
        <v>36168.0</v>
      </c>
    </row>
    <row r="1010">
      <c r="A1010" s="8" t="str">
        <f t="shared" si="1"/>
        <v>Rod Cocci</v>
      </c>
      <c r="B1010" s="8" t="s">
        <v>7062</v>
      </c>
      <c r="C1010" s="8" t="s">
        <v>1646</v>
      </c>
      <c r="D1010" s="9" t="s">
        <v>6874</v>
      </c>
      <c r="E1010" s="8" t="s">
        <v>7063</v>
      </c>
      <c r="F1010" s="8" t="s">
        <v>2304</v>
      </c>
      <c r="G1010" s="8" t="s">
        <v>47</v>
      </c>
      <c r="H1010" s="8" t="s">
        <v>7064</v>
      </c>
      <c r="I1010" s="8" t="s">
        <v>49</v>
      </c>
      <c r="J1010" s="10">
        <v>3.73</v>
      </c>
      <c r="K1010" s="8" t="s">
        <v>7065</v>
      </c>
      <c r="L1010" s="8" t="s">
        <v>2375</v>
      </c>
      <c r="M1010" s="8" t="s">
        <v>86</v>
      </c>
      <c r="N1010" s="8" t="s">
        <v>7092</v>
      </c>
      <c r="O1010" s="8" t="s">
        <v>52</v>
      </c>
      <c r="P1010" s="8"/>
      <c r="Q1010" s="8"/>
      <c r="R1010" s="8" t="s">
        <v>222</v>
      </c>
      <c r="S1010" s="8" t="s">
        <v>7093</v>
      </c>
      <c r="T1010" s="11" t="str">
        <f t="shared" si="2"/>
        <v>Rod Cocci</v>
      </c>
      <c r="U1010" s="8" t="s">
        <v>160</v>
      </c>
      <c r="V1010" s="8" t="s">
        <v>7094</v>
      </c>
      <c r="W1010" s="8" t="s">
        <v>7095</v>
      </c>
      <c r="X1010" s="8" t="s">
        <v>7071</v>
      </c>
      <c r="Y1010" s="8" t="s">
        <v>60</v>
      </c>
      <c r="Z1010" s="12" t="s">
        <v>7073</v>
      </c>
      <c r="AA1010" s="8" t="s">
        <v>60</v>
      </c>
      <c r="AB1010" s="12" t="s">
        <v>7075</v>
      </c>
      <c r="AC1010" s="8" t="s">
        <v>60</v>
      </c>
      <c r="AD1010" s="12" t="s">
        <v>7077</v>
      </c>
      <c r="AE1010" s="8"/>
      <c r="AF1010" s="8" t="s">
        <v>7078</v>
      </c>
      <c r="AG1010" s="8" t="s">
        <v>6885</v>
      </c>
      <c r="AH1010" s="8" t="s">
        <v>134</v>
      </c>
      <c r="AI1010" s="8" t="s">
        <v>66</v>
      </c>
      <c r="AJ1010" s="8" t="s">
        <v>86</v>
      </c>
      <c r="AK1010" s="13" t="s">
        <v>838</v>
      </c>
      <c r="AL1010" s="13" t="s">
        <v>7079</v>
      </c>
      <c r="AM1010" s="8" t="s">
        <v>1115</v>
      </c>
      <c r="AN1010" s="8" t="s">
        <v>7080</v>
      </c>
      <c r="AO1010" s="13" t="s">
        <v>7081</v>
      </c>
      <c r="AP1010" s="9" t="s">
        <v>7078</v>
      </c>
      <c r="AQ1010" s="11">
        <v>36168.0</v>
      </c>
    </row>
    <row r="1011">
      <c r="A1011" s="8" t="str">
        <f t="shared" si="1"/>
        <v>Albert Essilfie</v>
      </c>
      <c r="B1011" s="8" t="s">
        <v>7062</v>
      </c>
      <c r="C1011" s="8" t="s">
        <v>1646</v>
      </c>
      <c r="D1011" s="9" t="s">
        <v>6874</v>
      </c>
      <c r="E1011" s="8" t="s">
        <v>7063</v>
      </c>
      <c r="F1011" s="8" t="s">
        <v>2304</v>
      </c>
      <c r="G1011" s="8" t="s">
        <v>47</v>
      </c>
      <c r="H1011" s="8" t="s">
        <v>7064</v>
      </c>
      <c r="I1011" s="8" t="s">
        <v>49</v>
      </c>
      <c r="J1011" s="10">
        <v>3.73</v>
      </c>
      <c r="K1011" s="8" t="s">
        <v>7065</v>
      </c>
      <c r="L1011" s="8" t="s">
        <v>2375</v>
      </c>
      <c r="M1011" s="8"/>
      <c r="N1011" s="8" t="s">
        <v>7096</v>
      </c>
      <c r="O1011" s="8" t="s">
        <v>52</v>
      </c>
      <c r="P1011" s="8"/>
      <c r="Q1011" s="8"/>
      <c r="R1011" s="8" t="s">
        <v>7097</v>
      </c>
      <c r="S1011" s="8" t="s">
        <v>7098</v>
      </c>
      <c r="T1011" s="11" t="str">
        <f t="shared" si="2"/>
        <v>Albert Essilfie</v>
      </c>
      <c r="U1011" s="8" t="s">
        <v>167</v>
      </c>
      <c r="V1011" s="8" t="s">
        <v>7099</v>
      </c>
      <c r="W1011" s="8"/>
      <c r="X1011" s="8" t="s">
        <v>7071</v>
      </c>
      <c r="Y1011" s="8" t="s">
        <v>60</v>
      </c>
      <c r="Z1011" s="12" t="s">
        <v>7073</v>
      </c>
      <c r="AA1011" s="8" t="s">
        <v>60</v>
      </c>
      <c r="AB1011" s="12" t="s">
        <v>7075</v>
      </c>
      <c r="AC1011" s="8" t="s">
        <v>60</v>
      </c>
      <c r="AD1011" s="12" t="s">
        <v>7077</v>
      </c>
      <c r="AE1011" s="8"/>
      <c r="AF1011" s="8" t="s">
        <v>7078</v>
      </c>
      <c r="AG1011" s="8" t="s">
        <v>6885</v>
      </c>
      <c r="AH1011" s="8" t="s">
        <v>134</v>
      </c>
      <c r="AI1011" s="8" t="s">
        <v>66</v>
      </c>
      <c r="AJ1011" s="8"/>
      <c r="AK1011" s="13" t="s">
        <v>838</v>
      </c>
      <c r="AL1011" s="13" t="s">
        <v>7079</v>
      </c>
      <c r="AM1011" s="8" t="s">
        <v>1115</v>
      </c>
      <c r="AN1011" s="8" t="s">
        <v>7080</v>
      </c>
      <c r="AO1011" s="13" t="s">
        <v>7081</v>
      </c>
      <c r="AP1011" s="9" t="s">
        <v>7078</v>
      </c>
      <c r="AQ1011" s="11">
        <v>36168.0</v>
      </c>
    </row>
    <row r="1012">
      <c r="A1012" s="8" t="str">
        <f t="shared" si="1"/>
        <v>Carl Porambo</v>
      </c>
      <c r="B1012" s="8" t="s">
        <v>7062</v>
      </c>
      <c r="C1012" s="8" t="s">
        <v>1646</v>
      </c>
      <c r="D1012" s="9" t="s">
        <v>6874</v>
      </c>
      <c r="E1012" s="8" t="s">
        <v>7063</v>
      </c>
      <c r="F1012" s="8" t="s">
        <v>2304</v>
      </c>
      <c r="G1012" s="8" t="s">
        <v>47</v>
      </c>
      <c r="H1012" s="8" t="s">
        <v>7064</v>
      </c>
      <c r="I1012" s="8" t="s">
        <v>49</v>
      </c>
      <c r="J1012" s="10">
        <v>3.73</v>
      </c>
      <c r="K1012" s="8" t="s">
        <v>7065</v>
      </c>
      <c r="L1012" s="8" t="s">
        <v>2375</v>
      </c>
      <c r="M1012" s="8" t="s">
        <v>86</v>
      </c>
      <c r="N1012" s="8" t="s">
        <v>7100</v>
      </c>
      <c r="O1012" s="8" t="s">
        <v>52</v>
      </c>
      <c r="P1012" s="8"/>
      <c r="Q1012" s="8"/>
      <c r="R1012" s="8" t="s">
        <v>1268</v>
      </c>
      <c r="S1012" s="8" t="s">
        <v>7101</v>
      </c>
      <c r="T1012" s="11" t="str">
        <f t="shared" si="2"/>
        <v>Carl Porambo</v>
      </c>
      <c r="U1012" s="8" t="s">
        <v>247</v>
      </c>
      <c r="V1012" s="8"/>
      <c r="W1012" s="8"/>
      <c r="X1012" s="8" t="s">
        <v>7071</v>
      </c>
      <c r="Y1012" s="8" t="s">
        <v>60</v>
      </c>
      <c r="Z1012" s="12" t="s">
        <v>7073</v>
      </c>
      <c r="AA1012" s="8" t="s">
        <v>60</v>
      </c>
      <c r="AB1012" s="12" t="s">
        <v>7075</v>
      </c>
      <c r="AC1012" s="12" t="s">
        <v>7102</v>
      </c>
      <c r="AD1012" s="12" t="s">
        <v>7077</v>
      </c>
      <c r="AE1012" s="8"/>
      <c r="AF1012" s="8" t="s">
        <v>7078</v>
      </c>
      <c r="AG1012" s="8" t="s">
        <v>6885</v>
      </c>
      <c r="AH1012" s="8" t="s">
        <v>134</v>
      </c>
      <c r="AI1012" s="8" t="s">
        <v>66</v>
      </c>
      <c r="AJ1012" s="8" t="s">
        <v>86</v>
      </c>
      <c r="AK1012" s="8" t="s">
        <v>838</v>
      </c>
      <c r="AL1012" s="8" t="s">
        <v>7079</v>
      </c>
      <c r="AM1012" s="8" t="s">
        <v>1115</v>
      </c>
      <c r="AN1012" s="8" t="s">
        <v>7080</v>
      </c>
      <c r="AO1012" s="13" t="s">
        <v>7081</v>
      </c>
      <c r="AP1012" s="9" t="s">
        <v>7078</v>
      </c>
      <c r="AQ1012" s="11">
        <v>36168.0</v>
      </c>
    </row>
    <row r="1013">
      <c r="A1013" s="8" t="str">
        <f t="shared" si="1"/>
        <v>Corey Crawford</v>
      </c>
      <c r="B1013" s="8" t="s">
        <v>7062</v>
      </c>
      <c r="C1013" s="8" t="s">
        <v>1646</v>
      </c>
      <c r="D1013" s="9" t="s">
        <v>6874</v>
      </c>
      <c r="E1013" s="8" t="s">
        <v>7063</v>
      </c>
      <c r="F1013" s="8" t="s">
        <v>2304</v>
      </c>
      <c r="G1013" s="8" t="s">
        <v>47</v>
      </c>
      <c r="H1013" s="8" t="s">
        <v>7064</v>
      </c>
      <c r="I1013" s="8" t="s">
        <v>49</v>
      </c>
      <c r="J1013" s="10">
        <v>3.73</v>
      </c>
      <c r="K1013" s="8" t="s">
        <v>7065</v>
      </c>
      <c r="L1013" s="8" t="s">
        <v>2375</v>
      </c>
      <c r="M1013" s="8"/>
      <c r="N1013" s="8" t="s">
        <v>7103</v>
      </c>
      <c r="O1013" s="8" t="s">
        <v>52</v>
      </c>
      <c r="P1013" s="8"/>
      <c r="Q1013" s="8"/>
      <c r="R1013" s="8" t="s">
        <v>7104</v>
      </c>
      <c r="S1013" s="8" t="s">
        <v>7105</v>
      </c>
      <c r="T1013" s="11" t="str">
        <f t="shared" si="2"/>
        <v>Corey Crawford</v>
      </c>
      <c r="U1013" s="8" t="s">
        <v>1125</v>
      </c>
      <c r="V1013" s="8" t="s">
        <v>7106</v>
      </c>
      <c r="W1013" s="8"/>
      <c r="X1013" s="8" t="s">
        <v>7071</v>
      </c>
      <c r="Y1013" s="12" t="s">
        <v>7107</v>
      </c>
      <c r="Z1013" s="12" t="s">
        <v>7073</v>
      </c>
      <c r="AA1013" s="8" t="s">
        <v>60</v>
      </c>
      <c r="AB1013" s="12" t="s">
        <v>7075</v>
      </c>
      <c r="AC1013" s="8" t="s">
        <v>60</v>
      </c>
      <c r="AD1013" s="12" t="s">
        <v>7077</v>
      </c>
      <c r="AE1013" s="8"/>
      <c r="AF1013" s="8" t="s">
        <v>7078</v>
      </c>
      <c r="AG1013" s="8" t="s">
        <v>6885</v>
      </c>
      <c r="AH1013" s="8" t="s">
        <v>134</v>
      </c>
      <c r="AI1013" s="8" t="s">
        <v>66</v>
      </c>
      <c r="AJ1013" s="8"/>
      <c r="AK1013" s="13" t="s">
        <v>838</v>
      </c>
      <c r="AL1013" s="13" t="s">
        <v>7079</v>
      </c>
      <c r="AM1013" s="8" t="s">
        <v>1115</v>
      </c>
      <c r="AN1013" s="8" t="s">
        <v>7080</v>
      </c>
      <c r="AO1013" s="13" t="s">
        <v>7081</v>
      </c>
      <c r="AP1013" s="9" t="s">
        <v>7078</v>
      </c>
      <c r="AQ1013" s="11">
        <v>36168.0</v>
      </c>
    </row>
    <row r="1014">
      <c r="A1014" s="8" t="str">
        <f t="shared" si="1"/>
        <v>Lexi Westley</v>
      </c>
      <c r="B1014" s="8" t="s">
        <v>7062</v>
      </c>
      <c r="C1014" s="8" t="s">
        <v>1646</v>
      </c>
      <c r="D1014" s="9" t="s">
        <v>6874</v>
      </c>
      <c r="E1014" s="8" t="s">
        <v>7063</v>
      </c>
      <c r="F1014" s="8" t="s">
        <v>2304</v>
      </c>
      <c r="G1014" s="8" t="s">
        <v>47</v>
      </c>
      <c r="H1014" s="8" t="s">
        <v>7064</v>
      </c>
      <c r="I1014" s="8" t="s">
        <v>49</v>
      </c>
      <c r="J1014" s="10">
        <v>3.73</v>
      </c>
      <c r="K1014" s="27" t="s">
        <v>7065</v>
      </c>
      <c r="L1014" s="8" t="s">
        <v>2375</v>
      </c>
      <c r="M1014" s="8" t="s">
        <v>86</v>
      </c>
      <c r="N1014" s="8" t="s">
        <v>7108</v>
      </c>
      <c r="O1014" s="8" t="s">
        <v>52</v>
      </c>
      <c r="P1014" s="8"/>
      <c r="Q1014" s="8"/>
      <c r="R1014" s="8" t="s">
        <v>7109</v>
      </c>
      <c r="S1014" s="8" t="s">
        <v>7110</v>
      </c>
      <c r="T1014" s="11" t="str">
        <f t="shared" si="2"/>
        <v>Lexi Westley</v>
      </c>
      <c r="U1014" s="8" t="s">
        <v>106</v>
      </c>
      <c r="V1014" s="8" t="s">
        <v>7111</v>
      </c>
      <c r="W1014" s="8" t="s">
        <v>86</v>
      </c>
      <c r="X1014" s="8" t="s">
        <v>7071</v>
      </c>
      <c r="Y1014" s="12" t="s">
        <v>7112</v>
      </c>
      <c r="Z1014" s="12" t="s">
        <v>7073</v>
      </c>
      <c r="AA1014" s="8" t="s">
        <v>60</v>
      </c>
      <c r="AB1014" s="12" t="s">
        <v>7075</v>
      </c>
      <c r="AC1014" s="12" t="s">
        <v>7113</v>
      </c>
      <c r="AD1014" s="12" t="s">
        <v>7077</v>
      </c>
      <c r="AE1014" s="8"/>
      <c r="AF1014" s="8" t="s">
        <v>7078</v>
      </c>
      <c r="AG1014" s="8" t="s">
        <v>6885</v>
      </c>
      <c r="AH1014" s="8" t="s">
        <v>134</v>
      </c>
      <c r="AI1014" s="8" t="s">
        <v>66</v>
      </c>
      <c r="AJ1014" s="8" t="s">
        <v>86</v>
      </c>
      <c r="AK1014" s="8" t="s">
        <v>838</v>
      </c>
      <c r="AL1014" s="8" t="s">
        <v>7079</v>
      </c>
      <c r="AM1014" s="8" t="s">
        <v>1115</v>
      </c>
      <c r="AN1014" s="8" t="s">
        <v>7080</v>
      </c>
      <c r="AO1014" s="8" t="s">
        <v>7081</v>
      </c>
      <c r="AP1014" s="8" t="s">
        <v>7078</v>
      </c>
      <c r="AQ1014" s="11">
        <v>36168.0</v>
      </c>
    </row>
    <row r="1015">
      <c r="A1015" s="8" t="str">
        <f t="shared" si="1"/>
        <v>Anthony Ashley</v>
      </c>
      <c r="B1015" s="8" t="s">
        <v>7114</v>
      </c>
      <c r="C1015" s="8" t="s">
        <v>5322</v>
      </c>
      <c r="D1015" s="9" t="s">
        <v>6874</v>
      </c>
      <c r="E1015" s="8" t="s">
        <v>7115</v>
      </c>
      <c r="F1015" s="8" t="s">
        <v>2304</v>
      </c>
      <c r="G1015" s="8" t="s">
        <v>47</v>
      </c>
      <c r="H1015" s="8" t="s">
        <v>7116</v>
      </c>
      <c r="I1015" s="8" t="s">
        <v>1330</v>
      </c>
      <c r="J1015" s="10">
        <v>3.29</v>
      </c>
      <c r="K1015" s="8" t="s">
        <v>7117</v>
      </c>
      <c r="L1015" s="8" t="s">
        <v>86</v>
      </c>
      <c r="M1015" s="8" t="s">
        <v>86</v>
      </c>
      <c r="N1015" s="8" t="s">
        <v>7118</v>
      </c>
      <c r="O1015" s="8" t="s">
        <v>52</v>
      </c>
      <c r="P1015" s="8"/>
      <c r="Q1015" s="8"/>
      <c r="R1015" s="8" t="s">
        <v>6978</v>
      </c>
      <c r="S1015" s="8" t="s">
        <v>5711</v>
      </c>
      <c r="T1015" s="11" t="str">
        <f t="shared" si="2"/>
        <v>Anthony Ashley</v>
      </c>
      <c r="U1015" s="8" t="s">
        <v>412</v>
      </c>
      <c r="V1015" s="8" t="s">
        <v>7119</v>
      </c>
      <c r="W1015" s="8" t="s">
        <v>7120</v>
      </c>
      <c r="X1015" s="8" t="s">
        <v>7121</v>
      </c>
      <c r="Y1015" s="8" t="s">
        <v>60</v>
      </c>
      <c r="Z1015" s="12" t="s">
        <v>7122</v>
      </c>
      <c r="AA1015" s="8" t="s">
        <v>60</v>
      </c>
      <c r="AB1015" s="8" t="s">
        <v>60</v>
      </c>
      <c r="AC1015" s="8" t="s">
        <v>60</v>
      </c>
      <c r="AD1015" s="8" t="s">
        <v>60</v>
      </c>
      <c r="AE1015" s="8" t="s">
        <v>7123</v>
      </c>
      <c r="AF1015" s="8" t="s">
        <v>7124</v>
      </c>
      <c r="AG1015" s="8" t="s">
        <v>6885</v>
      </c>
      <c r="AH1015" s="8" t="s">
        <v>65</v>
      </c>
      <c r="AI1015" s="8" t="s">
        <v>233</v>
      </c>
      <c r="AJ1015" s="8" t="s">
        <v>86</v>
      </c>
      <c r="AK1015" s="8"/>
      <c r="AL1015" s="8"/>
      <c r="AM1015" s="8" t="s">
        <v>480</v>
      </c>
      <c r="AN1015" s="8" t="s">
        <v>7125</v>
      </c>
      <c r="AO1015" s="13" t="s">
        <v>7126</v>
      </c>
      <c r="AP1015" s="9" t="s">
        <v>7124</v>
      </c>
      <c r="AQ1015" s="11">
        <v>2672.0</v>
      </c>
    </row>
    <row r="1016">
      <c r="A1016" s="8" t="str">
        <f t="shared" si="1"/>
        <v>Robert Ayling</v>
      </c>
      <c r="B1016" s="8" t="s">
        <v>7114</v>
      </c>
      <c r="C1016" s="8" t="s">
        <v>5322</v>
      </c>
      <c r="D1016" s="9" t="s">
        <v>6874</v>
      </c>
      <c r="E1016" s="8" t="s">
        <v>7115</v>
      </c>
      <c r="F1016" s="8" t="s">
        <v>2304</v>
      </c>
      <c r="G1016" s="8" t="s">
        <v>47</v>
      </c>
      <c r="H1016" s="8" t="s">
        <v>7116</v>
      </c>
      <c r="I1016" s="8" t="s">
        <v>1330</v>
      </c>
      <c r="J1016" s="10">
        <v>3.29</v>
      </c>
      <c r="K1016" s="8" t="s">
        <v>7117</v>
      </c>
      <c r="L1016" s="8" t="s">
        <v>86</v>
      </c>
      <c r="M1016" s="8" t="s">
        <v>86</v>
      </c>
      <c r="N1016" s="8" t="s">
        <v>7127</v>
      </c>
      <c r="O1016" s="8" t="s">
        <v>52</v>
      </c>
      <c r="P1016" s="8"/>
      <c r="Q1016" s="8"/>
      <c r="R1016" s="8" t="s">
        <v>2577</v>
      </c>
      <c r="S1016" s="8" t="s">
        <v>7128</v>
      </c>
      <c r="T1016" s="11" t="str">
        <f t="shared" si="2"/>
        <v>Robert Ayling</v>
      </c>
      <c r="U1016" s="8" t="s">
        <v>412</v>
      </c>
      <c r="V1016" s="8" t="s">
        <v>7129</v>
      </c>
      <c r="W1016" s="8" t="s">
        <v>7120</v>
      </c>
      <c r="X1016" s="8" t="s">
        <v>7121</v>
      </c>
      <c r="Y1016" s="8" t="s">
        <v>60</v>
      </c>
      <c r="Z1016" s="12" t="s">
        <v>7122</v>
      </c>
      <c r="AA1016" s="12" t="s">
        <v>7130</v>
      </c>
      <c r="AB1016" s="8" t="s">
        <v>60</v>
      </c>
      <c r="AC1016" s="8" t="s">
        <v>60</v>
      </c>
      <c r="AD1016" s="8" t="s">
        <v>60</v>
      </c>
      <c r="AE1016" s="8" t="s">
        <v>7123</v>
      </c>
      <c r="AF1016" s="8" t="s">
        <v>7124</v>
      </c>
      <c r="AG1016" s="8" t="s">
        <v>6885</v>
      </c>
      <c r="AH1016" s="8" t="s">
        <v>65</v>
      </c>
      <c r="AI1016" s="8" t="s">
        <v>233</v>
      </c>
      <c r="AJ1016" s="8" t="s">
        <v>86</v>
      </c>
      <c r="AK1016" s="8"/>
      <c r="AL1016" s="8"/>
      <c r="AM1016" s="8" t="s">
        <v>480</v>
      </c>
      <c r="AN1016" s="8" t="s">
        <v>7125</v>
      </c>
      <c r="AO1016" s="13" t="s">
        <v>7126</v>
      </c>
      <c r="AP1016" s="9" t="s">
        <v>7124</v>
      </c>
      <c r="AQ1016" s="11">
        <v>2672.0</v>
      </c>
    </row>
    <row r="1017">
      <c r="A1017" s="8" t="str">
        <f t="shared" si="1"/>
        <v>John Marshall</v>
      </c>
      <c r="B1017" s="8" t="s">
        <v>7114</v>
      </c>
      <c r="C1017" s="8" t="s">
        <v>5322</v>
      </c>
      <c r="D1017" s="9" t="s">
        <v>6874</v>
      </c>
      <c r="E1017" s="8" t="s">
        <v>7115</v>
      </c>
      <c r="F1017" s="8" t="s">
        <v>2304</v>
      </c>
      <c r="G1017" s="8" t="s">
        <v>47</v>
      </c>
      <c r="H1017" s="8" t="s">
        <v>7116</v>
      </c>
      <c r="I1017" s="8" t="s">
        <v>1330</v>
      </c>
      <c r="J1017" s="10">
        <v>3.29</v>
      </c>
      <c r="K1017" s="8" t="s">
        <v>7117</v>
      </c>
      <c r="L1017" s="8" t="s">
        <v>86</v>
      </c>
      <c r="M1017" s="8" t="s">
        <v>86</v>
      </c>
      <c r="N1017" s="8" t="s">
        <v>7131</v>
      </c>
      <c r="O1017" s="8" t="s">
        <v>52</v>
      </c>
      <c r="P1017" s="8"/>
      <c r="Q1017" s="8"/>
      <c r="R1017" s="8" t="s">
        <v>1997</v>
      </c>
      <c r="S1017" s="8" t="s">
        <v>1980</v>
      </c>
      <c r="T1017" s="11" t="str">
        <f t="shared" si="2"/>
        <v>John Marshall</v>
      </c>
      <c r="U1017" s="8" t="s">
        <v>55</v>
      </c>
      <c r="V1017" s="8" t="s">
        <v>7132</v>
      </c>
      <c r="W1017" s="8" t="s">
        <v>7120</v>
      </c>
      <c r="X1017" s="8" t="s">
        <v>7121</v>
      </c>
      <c r="Y1017" s="8" t="s">
        <v>60</v>
      </c>
      <c r="Z1017" s="12" t="s">
        <v>7122</v>
      </c>
      <c r="AA1017" s="8" t="s">
        <v>60</v>
      </c>
      <c r="AB1017" s="8" t="s">
        <v>60</v>
      </c>
      <c r="AC1017" s="8" t="s">
        <v>60</v>
      </c>
      <c r="AD1017" s="8" t="s">
        <v>60</v>
      </c>
      <c r="AE1017" s="8" t="s">
        <v>7123</v>
      </c>
      <c r="AF1017" s="8" t="s">
        <v>7124</v>
      </c>
      <c r="AG1017" s="8" t="s">
        <v>6885</v>
      </c>
      <c r="AH1017" s="8" t="s">
        <v>65</v>
      </c>
      <c r="AI1017" s="8" t="s">
        <v>233</v>
      </c>
      <c r="AJ1017" s="8" t="s">
        <v>86</v>
      </c>
      <c r="AK1017" s="8"/>
      <c r="AL1017" s="8"/>
      <c r="AM1017" s="8" t="s">
        <v>480</v>
      </c>
      <c r="AN1017" s="8" t="s">
        <v>7125</v>
      </c>
      <c r="AO1017" s="13" t="s">
        <v>7126</v>
      </c>
      <c r="AP1017" s="9" t="s">
        <v>7124</v>
      </c>
      <c r="AQ1017" s="11">
        <v>2672.0</v>
      </c>
    </row>
    <row r="1018">
      <c r="A1018" s="8" t="str">
        <f t="shared" si="1"/>
        <v>James Herron</v>
      </c>
      <c r="B1018" s="8" t="s">
        <v>7114</v>
      </c>
      <c r="C1018" s="8" t="s">
        <v>5322</v>
      </c>
      <c r="D1018" s="9" t="s">
        <v>6874</v>
      </c>
      <c r="E1018" s="8" t="s">
        <v>7115</v>
      </c>
      <c r="F1018" s="8" t="s">
        <v>2304</v>
      </c>
      <c r="G1018" s="8" t="s">
        <v>47</v>
      </c>
      <c r="H1018" s="8" t="s">
        <v>7116</v>
      </c>
      <c r="I1018" s="8" t="s">
        <v>1330</v>
      </c>
      <c r="J1018" s="10">
        <v>3.29</v>
      </c>
      <c r="K1018" s="8" t="s">
        <v>7117</v>
      </c>
      <c r="L1018" s="8" t="s">
        <v>86</v>
      </c>
      <c r="M1018" s="8" t="s">
        <v>86</v>
      </c>
      <c r="N1018" s="8" t="s">
        <v>7133</v>
      </c>
      <c r="O1018" s="8" t="s">
        <v>52</v>
      </c>
      <c r="P1018" s="8"/>
      <c r="Q1018" s="8"/>
      <c r="R1018" s="8" t="s">
        <v>411</v>
      </c>
      <c r="S1018" s="8" t="s">
        <v>7134</v>
      </c>
      <c r="T1018" s="11" t="str">
        <f t="shared" si="2"/>
        <v>James Herron</v>
      </c>
      <c r="U1018" s="8" t="s">
        <v>106</v>
      </c>
      <c r="V1018" s="8" t="s">
        <v>7135</v>
      </c>
      <c r="W1018" s="8" t="s">
        <v>7120</v>
      </c>
      <c r="X1018" s="8" t="s">
        <v>7121</v>
      </c>
      <c r="Y1018" s="12" t="s">
        <v>7136</v>
      </c>
      <c r="Z1018" s="12" t="s">
        <v>7122</v>
      </c>
      <c r="AA1018" s="8" t="s">
        <v>60</v>
      </c>
      <c r="AB1018" s="8" t="s">
        <v>60</v>
      </c>
      <c r="AC1018" s="8" t="s">
        <v>60</v>
      </c>
      <c r="AD1018" s="8" t="s">
        <v>60</v>
      </c>
      <c r="AE1018" s="8" t="s">
        <v>7123</v>
      </c>
      <c r="AF1018" s="8" t="s">
        <v>7124</v>
      </c>
      <c r="AG1018" s="8" t="s">
        <v>6885</v>
      </c>
      <c r="AH1018" s="8" t="s">
        <v>65</v>
      </c>
      <c r="AI1018" s="8" t="s">
        <v>233</v>
      </c>
      <c r="AJ1018" s="8" t="s">
        <v>86</v>
      </c>
      <c r="AK1018" s="8"/>
      <c r="AL1018" s="8"/>
      <c r="AM1018" s="8" t="s">
        <v>480</v>
      </c>
      <c r="AN1018" s="8" t="s">
        <v>7125</v>
      </c>
      <c r="AO1018" s="13" t="s">
        <v>7126</v>
      </c>
      <c r="AP1018" s="9" t="s">
        <v>7124</v>
      </c>
      <c r="AQ1018" s="11">
        <v>2672.0</v>
      </c>
    </row>
    <row r="1019">
      <c r="A1019" s="8" t="str">
        <f t="shared" si="1"/>
        <v>Daishon Spann</v>
      </c>
      <c r="B1019" s="8" t="s">
        <v>7137</v>
      </c>
      <c r="C1019" s="8" t="s">
        <v>178</v>
      </c>
      <c r="D1019" s="9" t="s">
        <v>7138</v>
      </c>
      <c r="E1019" s="8" t="s">
        <v>7139</v>
      </c>
      <c r="F1019" s="8" t="s">
        <v>462</v>
      </c>
      <c r="G1019" s="8" t="s">
        <v>47</v>
      </c>
      <c r="H1019" s="8" t="s">
        <v>7140</v>
      </c>
      <c r="I1019" s="8" t="s">
        <v>49</v>
      </c>
      <c r="J1019" s="10">
        <v>3.49</v>
      </c>
      <c r="K1019" s="8" t="s">
        <v>7141</v>
      </c>
      <c r="L1019" s="8" t="s">
        <v>7142</v>
      </c>
      <c r="M1019" s="8"/>
      <c r="N1019" s="8" t="s">
        <v>7143</v>
      </c>
      <c r="O1019" s="8" t="s">
        <v>52</v>
      </c>
      <c r="P1019" s="8"/>
      <c r="Q1019" s="8"/>
      <c r="R1019" s="8" t="s">
        <v>7144</v>
      </c>
      <c r="S1019" s="8" t="s">
        <v>7145</v>
      </c>
      <c r="T1019" s="11" t="str">
        <f t="shared" si="2"/>
        <v>Daishon Spann</v>
      </c>
      <c r="U1019" s="8" t="s">
        <v>149</v>
      </c>
      <c r="V1019" s="8" t="s">
        <v>7146</v>
      </c>
      <c r="W1019" s="8"/>
      <c r="X1019" s="8" t="s">
        <v>7147</v>
      </c>
      <c r="Y1019" s="8" t="s">
        <v>60</v>
      </c>
      <c r="Z1019" s="12" t="s">
        <v>7148</v>
      </c>
      <c r="AA1019" s="8" t="s">
        <v>60</v>
      </c>
      <c r="AB1019" s="8" t="s">
        <v>60</v>
      </c>
      <c r="AC1019" s="8" t="s">
        <v>60</v>
      </c>
      <c r="AD1019" s="12" t="s">
        <v>7149</v>
      </c>
      <c r="AE1019" s="8" t="s">
        <v>7150</v>
      </c>
      <c r="AF1019" s="8" t="s">
        <v>7151</v>
      </c>
      <c r="AG1019" s="8" t="s">
        <v>7152</v>
      </c>
      <c r="AH1019" s="8" t="s">
        <v>352</v>
      </c>
      <c r="AI1019" s="8" t="s">
        <v>66</v>
      </c>
      <c r="AJ1019" s="8"/>
      <c r="AK1019" s="8" t="s">
        <v>420</v>
      </c>
      <c r="AL1019" s="8" t="s">
        <v>910</v>
      </c>
      <c r="AM1019" s="8" t="s">
        <v>1264</v>
      </c>
      <c r="AN1019" s="8" t="s">
        <v>7153</v>
      </c>
      <c r="AO1019" s="13" t="s">
        <v>7154</v>
      </c>
      <c r="AP1019" s="9" t="s">
        <v>7151</v>
      </c>
      <c r="AQ1019" s="11">
        <v>12027.0</v>
      </c>
    </row>
    <row r="1020">
      <c r="A1020" s="8" t="str">
        <f t="shared" si="1"/>
        <v>Patrick Larrison</v>
      </c>
      <c r="B1020" s="8" t="s">
        <v>7137</v>
      </c>
      <c r="C1020" s="8" t="s">
        <v>178</v>
      </c>
      <c r="D1020" s="9" t="s">
        <v>7138</v>
      </c>
      <c r="E1020" s="8" t="s">
        <v>7139</v>
      </c>
      <c r="F1020" s="8" t="s">
        <v>462</v>
      </c>
      <c r="G1020" s="8" t="s">
        <v>47</v>
      </c>
      <c r="H1020" s="8" t="s">
        <v>7140</v>
      </c>
      <c r="I1020" s="8" t="s">
        <v>49</v>
      </c>
      <c r="J1020" s="10">
        <v>3.49</v>
      </c>
      <c r="K1020" s="8" t="s">
        <v>7141</v>
      </c>
      <c r="L1020" s="8" t="s">
        <v>7142</v>
      </c>
      <c r="M1020" s="8"/>
      <c r="N1020" s="8" t="s">
        <v>7155</v>
      </c>
      <c r="O1020" s="8" t="s">
        <v>52</v>
      </c>
      <c r="P1020" s="8"/>
      <c r="Q1020" s="8"/>
      <c r="R1020" s="8" t="s">
        <v>3524</v>
      </c>
      <c r="S1020" s="8" t="s">
        <v>7156</v>
      </c>
      <c r="T1020" s="11" t="str">
        <f t="shared" si="2"/>
        <v>Patrick Larrison</v>
      </c>
      <c r="U1020" s="8" t="s">
        <v>160</v>
      </c>
      <c r="V1020" s="8" t="s">
        <v>7157</v>
      </c>
      <c r="W1020" s="8"/>
      <c r="X1020" s="8" t="s">
        <v>7147</v>
      </c>
      <c r="Y1020" s="12" t="s">
        <v>7158</v>
      </c>
      <c r="Z1020" s="12" t="s">
        <v>7148</v>
      </c>
      <c r="AA1020" s="8" t="s">
        <v>60</v>
      </c>
      <c r="AB1020" s="12" t="s">
        <v>7159</v>
      </c>
      <c r="AC1020" s="12" t="s">
        <v>7160</v>
      </c>
      <c r="AD1020" s="12" t="s">
        <v>7149</v>
      </c>
      <c r="AE1020" s="8" t="s">
        <v>7150</v>
      </c>
      <c r="AF1020" s="8" t="s">
        <v>7151</v>
      </c>
      <c r="AG1020" s="8" t="s">
        <v>7152</v>
      </c>
      <c r="AH1020" s="8" t="s">
        <v>352</v>
      </c>
      <c r="AI1020" s="8" t="s">
        <v>66</v>
      </c>
      <c r="AJ1020" s="8"/>
      <c r="AK1020" s="8" t="s">
        <v>420</v>
      </c>
      <c r="AL1020" s="8" t="s">
        <v>910</v>
      </c>
      <c r="AM1020" s="8" t="s">
        <v>1264</v>
      </c>
      <c r="AN1020" s="8" t="s">
        <v>7153</v>
      </c>
      <c r="AO1020" s="8" t="s">
        <v>7154</v>
      </c>
      <c r="AP1020" s="9" t="s">
        <v>7151</v>
      </c>
      <c r="AQ1020" s="11">
        <v>12027.0</v>
      </c>
    </row>
    <row r="1021">
      <c r="A1021" s="8" t="str">
        <f t="shared" si="1"/>
        <v>Raquel Williams</v>
      </c>
      <c r="B1021" s="8" t="s">
        <v>7161</v>
      </c>
      <c r="C1021" s="8" t="s">
        <v>529</v>
      </c>
      <c r="D1021" s="9" t="s">
        <v>7138</v>
      </c>
      <c r="E1021" s="8" t="s">
        <v>7162</v>
      </c>
      <c r="F1021" s="8" t="s">
        <v>462</v>
      </c>
      <c r="G1021" s="13" t="s">
        <v>47</v>
      </c>
      <c r="H1021" s="8" t="s">
        <v>7163</v>
      </c>
      <c r="I1021" s="8" t="s">
        <v>49</v>
      </c>
      <c r="J1021" s="10">
        <v>3.44</v>
      </c>
      <c r="K1021" s="8" t="s">
        <v>7164</v>
      </c>
      <c r="L1021" s="8" t="s">
        <v>3903</v>
      </c>
      <c r="M1021" s="8"/>
      <c r="N1021" s="8" t="s">
        <v>7165</v>
      </c>
      <c r="O1021" s="8" t="s">
        <v>52</v>
      </c>
      <c r="P1021" s="8"/>
      <c r="Q1021" s="8"/>
      <c r="R1021" s="8" t="s">
        <v>7166</v>
      </c>
      <c r="S1021" s="8" t="s">
        <v>1878</v>
      </c>
      <c r="T1021" s="11" t="str">
        <f t="shared" si="2"/>
        <v>Raquel Williams</v>
      </c>
      <c r="U1021" s="8" t="s">
        <v>412</v>
      </c>
      <c r="V1021" s="8"/>
      <c r="W1021" s="8"/>
      <c r="X1021" s="8" t="s">
        <v>7167</v>
      </c>
      <c r="Y1021" s="8" t="s">
        <v>60</v>
      </c>
      <c r="Z1021" s="12" t="s">
        <v>7148</v>
      </c>
      <c r="AA1021" s="8" t="s">
        <v>60</v>
      </c>
      <c r="AB1021" s="12" t="s">
        <v>7168</v>
      </c>
      <c r="AC1021" s="8" t="s">
        <v>60</v>
      </c>
      <c r="AD1021" s="12" t="s">
        <v>7169</v>
      </c>
      <c r="AE1021" s="8" t="s">
        <v>7170</v>
      </c>
      <c r="AF1021" s="8" t="s">
        <v>7138</v>
      </c>
      <c r="AG1021" s="8" t="s">
        <v>7152</v>
      </c>
      <c r="AH1021" s="8" t="s">
        <v>654</v>
      </c>
      <c r="AI1021" s="8" t="s">
        <v>66</v>
      </c>
      <c r="AJ1021" s="8"/>
      <c r="AK1021" s="13" t="s">
        <v>3002</v>
      </c>
      <c r="AL1021" s="13" t="s">
        <v>1157</v>
      </c>
      <c r="AM1021" s="8" t="s">
        <v>7171</v>
      </c>
      <c r="AN1021" s="8" t="s">
        <v>7172</v>
      </c>
      <c r="AO1021" s="13" t="s">
        <v>7173</v>
      </c>
      <c r="AP1021" s="9" t="s">
        <v>7138</v>
      </c>
      <c r="AQ1021" s="11">
        <v>21023.0</v>
      </c>
    </row>
    <row r="1022">
      <c r="A1022" s="8" t="str">
        <f t="shared" si="1"/>
        <v>Darren Gauson</v>
      </c>
      <c r="B1022" s="8" t="s">
        <v>7161</v>
      </c>
      <c r="C1022" s="8" t="s">
        <v>529</v>
      </c>
      <c r="D1022" s="9" t="s">
        <v>7138</v>
      </c>
      <c r="E1022" s="8" t="s">
        <v>7162</v>
      </c>
      <c r="F1022" s="8" t="s">
        <v>462</v>
      </c>
      <c r="G1022" s="8" t="s">
        <v>47</v>
      </c>
      <c r="H1022" s="8" t="s">
        <v>7163</v>
      </c>
      <c r="I1022" s="8" t="s">
        <v>49</v>
      </c>
      <c r="J1022" s="10">
        <v>3.44</v>
      </c>
      <c r="K1022" s="8" t="s">
        <v>7164</v>
      </c>
      <c r="L1022" s="8" t="s">
        <v>3903</v>
      </c>
      <c r="M1022" s="8"/>
      <c r="N1022" s="8" t="s">
        <v>7174</v>
      </c>
      <c r="O1022" s="8" t="s">
        <v>52</v>
      </c>
      <c r="P1022" s="8"/>
      <c r="Q1022" s="8"/>
      <c r="R1022" s="8" t="s">
        <v>7175</v>
      </c>
      <c r="S1022" s="8" t="s">
        <v>7176</v>
      </c>
      <c r="T1022" s="11" t="str">
        <f t="shared" si="2"/>
        <v>Darren Gauson</v>
      </c>
      <c r="U1022" s="8" t="s">
        <v>55</v>
      </c>
      <c r="V1022" s="8" t="s">
        <v>7177</v>
      </c>
      <c r="W1022" s="8"/>
      <c r="X1022" s="8" t="s">
        <v>7167</v>
      </c>
      <c r="Y1022" s="12" t="s">
        <v>7178</v>
      </c>
      <c r="Z1022" s="12" t="s">
        <v>7148</v>
      </c>
      <c r="AA1022" s="8" t="s">
        <v>60</v>
      </c>
      <c r="AB1022" s="12" t="s">
        <v>7179</v>
      </c>
      <c r="AC1022" s="12" t="s">
        <v>7180</v>
      </c>
      <c r="AD1022" s="12" t="s">
        <v>7169</v>
      </c>
      <c r="AE1022" s="8" t="s">
        <v>7170</v>
      </c>
      <c r="AF1022" s="8" t="s">
        <v>7138</v>
      </c>
      <c r="AG1022" s="8" t="s">
        <v>7152</v>
      </c>
      <c r="AH1022" s="8" t="s">
        <v>654</v>
      </c>
      <c r="AI1022" s="8" t="s">
        <v>66</v>
      </c>
      <c r="AJ1022" s="8"/>
      <c r="AK1022" s="8" t="s">
        <v>3002</v>
      </c>
      <c r="AL1022" s="8" t="s">
        <v>1157</v>
      </c>
      <c r="AM1022" s="8" t="s">
        <v>7171</v>
      </c>
      <c r="AN1022" s="8" t="s">
        <v>7172</v>
      </c>
      <c r="AO1022" s="13" t="s">
        <v>7173</v>
      </c>
      <c r="AP1022" s="9" t="s">
        <v>7138</v>
      </c>
      <c r="AQ1022" s="11">
        <v>21023.0</v>
      </c>
    </row>
    <row r="1023">
      <c r="A1023" s="8" t="str">
        <f t="shared" si="1"/>
        <v>Kyra Mohns</v>
      </c>
      <c r="B1023" s="8" t="s">
        <v>7161</v>
      </c>
      <c r="C1023" s="8" t="s">
        <v>529</v>
      </c>
      <c r="D1023" s="9" t="s">
        <v>7138</v>
      </c>
      <c r="E1023" s="8" t="s">
        <v>7162</v>
      </c>
      <c r="F1023" s="8" t="s">
        <v>462</v>
      </c>
      <c r="G1023" s="8" t="s">
        <v>47</v>
      </c>
      <c r="H1023" s="8" t="s">
        <v>7163</v>
      </c>
      <c r="I1023" s="8" t="s">
        <v>49</v>
      </c>
      <c r="J1023" s="10">
        <v>3.44</v>
      </c>
      <c r="K1023" s="8" t="s">
        <v>7164</v>
      </c>
      <c r="L1023" s="8" t="s">
        <v>3903</v>
      </c>
      <c r="M1023" s="8" t="s">
        <v>86</v>
      </c>
      <c r="N1023" s="8" t="s">
        <v>7181</v>
      </c>
      <c r="O1023" s="8" t="s">
        <v>52</v>
      </c>
      <c r="P1023" s="8"/>
      <c r="Q1023" s="8"/>
      <c r="R1023" s="8" t="s">
        <v>1282</v>
      </c>
      <c r="S1023" s="8" t="s">
        <v>7182</v>
      </c>
      <c r="T1023" s="11" t="str">
        <f t="shared" si="2"/>
        <v>Kyra Mohns</v>
      </c>
      <c r="U1023" s="8" t="s">
        <v>6588</v>
      </c>
      <c r="V1023" s="8" t="s">
        <v>7183</v>
      </c>
      <c r="W1023" s="8"/>
      <c r="X1023" s="8" t="s">
        <v>7167</v>
      </c>
      <c r="Y1023" s="8" t="s">
        <v>60</v>
      </c>
      <c r="Z1023" s="12" t="s">
        <v>7148</v>
      </c>
      <c r="AA1023" s="12" t="s">
        <v>7184</v>
      </c>
      <c r="AB1023" s="8" t="s">
        <v>60</v>
      </c>
      <c r="AC1023" s="12" t="s">
        <v>7185</v>
      </c>
      <c r="AD1023" s="12" t="s">
        <v>7169</v>
      </c>
      <c r="AE1023" s="8" t="s">
        <v>7170</v>
      </c>
      <c r="AF1023" s="8" t="s">
        <v>7138</v>
      </c>
      <c r="AG1023" s="8" t="s">
        <v>7152</v>
      </c>
      <c r="AH1023" s="8" t="s">
        <v>654</v>
      </c>
      <c r="AI1023" s="8" t="s">
        <v>66</v>
      </c>
      <c r="AJ1023" s="8" t="s">
        <v>86</v>
      </c>
      <c r="AK1023" s="13" t="s">
        <v>3002</v>
      </c>
      <c r="AL1023" s="13" t="s">
        <v>1157</v>
      </c>
      <c r="AM1023" s="8" t="s">
        <v>7171</v>
      </c>
      <c r="AN1023" s="8" t="s">
        <v>7172</v>
      </c>
      <c r="AO1023" s="13" t="s">
        <v>7173</v>
      </c>
      <c r="AP1023" s="9" t="s">
        <v>7138</v>
      </c>
      <c r="AQ1023" s="11">
        <v>21023.0</v>
      </c>
    </row>
    <row r="1024">
      <c r="A1024" s="8" t="str">
        <f t="shared" si="1"/>
        <v>Ryan Conan</v>
      </c>
      <c r="B1024" s="8" t="s">
        <v>7161</v>
      </c>
      <c r="C1024" s="8" t="s">
        <v>529</v>
      </c>
      <c r="D1024" s="9" t="s">
        <v>7138</v>
      </c>
      <c r="E1024" s="8" t="s">
        <v>7162</v>
      </c>
      <c r="F1024" s="8" t="s">
        <v>462</v>
      </c>
      <c r="G1024" s="8" t="s">
        <v>47</v>
      </c>
      <c r="H1024" s="8" t="s">
        <v>7163</v>
      </c>
      <c r="I1024" s="8" t="s">
        <v>49</v>
      </c>
      <c r="J1024" s="10">
        <v>3.44</v>
      </c>
      <c r="K1024" s="8" t="s">
        <v>7164</v>
      </c>
      <c r="L1024" s="8" t="s">
        <v>3903</v>
      </c>
      <c r="M1024" s="8"/>
      <c r="N1024" s="8" t="s">
        <v>7186</v>
      </c>
      <c r="O1024" s="8" t="s">
        <v>52</v>
      </c>
      <c r="P1024" s="8"/>
      <c r="Q1024" s="8"/>
      <c r="R1024" s="8" t="s">
        <v>927</v>
      </c>
      <c r="S1024" s="8" t="s">
        <v>7187</v>
      </c>
      <c r="T1024" s="11" t="str">
        <f t="shared" si="2"/>
        <v>Ryan Conan</v>
      </c>
      <c r="U1024" s="8" t="s">
        <v>386</v>
      </c>
      <c r="V1024" s="8" t="s">
        <v>7188</v>
      </c>
      <c r="W1024" s="8"/>
      <c r="X1024" s="8" t="s">
        <v>7167</v>
      </c>
      <c r="Y1024" s="8" t="s">
        <v>60</v>
      </c>
      <c r="Z1024" s="12" t="s">
        <v>7148</v>
      </c>
      <c r="AA1024" s="12" t="s">
        <v>7189</v>
      </c>
      <c r="AB1024" s="12" t="s">
        <v>7190</v>
      </c>
      <c r="AC1024" s="12" t="s">
        <v>7191</v>
      </c>
      <c r="AD1024" s="12" t="s">
        <v>7169</v>
      </c>
      <c r="AE1024" s="8" t="s">
        <v>7170</v>
      </c>
      <c r="AF1024" s="8" t="s">
        <v>7138</v>
      </c>
      <c r="AG1024" s="8" t="s">
        <v>7152</v>
      </c>
      <c r="AH1024" s="8" t="s">
        <v>654</v>
      </c>
      <c r="AI1024" s="8" t="s">
        <v>66</v>
      </c>
      <c r="AJ1024" s="8"/>
      <c r="AK1024" s="8" t="s">
        <v>3002</v>
      </c>
      <c r="AL1024" s="8" t="s">
        <v>1157</v>
      </c>
      <c r="AM1024" s="8" t="s">
        <v>7171</v>
      </c>
      <c r="AN1024" s="8" t="s">
        <v>7172</v>
      </c>
      <c r="AO1024" s="8" t="s">
        <v>7173</v>
      </c>
      <c r="AP1024" s="9" t="s">
        <v>7138</v>
      </c>
      <c r="AQ1024" s="11">
        <v>21023.0</v>
      </c>
    </row>
    <row r="1025">
      <c r="A1025" s="8" t="str">
        <f t="shared" si="1"/>
        <v>Jared Berryman</v>
      </c>
      <c r="B1025" s="8" t="s">
        <v>7161</v>
      </c>
      <c r="C1025" s="8" t="s">
        <v>529</v>
      </c>
      <c r="D1025" s="9" t="s">
        <v>7138</v>
      </c>
      <c r="E1025" s="8" t="s">
        <v>7162</v>
      </c>
      <c r="F1025" s="8" t="s">
        <v>462</v>
      </c>
      <c r="G1025" s="8" t="s">
        <v>47</v>
      </c>
      <c r="H1025" s="8" t="s">
        <v>7163</v>
      </c>
      <c r="I1025" s="8" t="s">
        <v>49</v>
      </c>
      <c r="J1025" s="10">
        <v>3.44</v>
      </c>
      <c r="K1025" s="8" t="s">
        <v>7164</v>
      </c>
      <c r="L1025" s="8" t="s">
        <v>3903</v>
      </c>
      <c r="M1025" s="8"/>
      <c r="N1025" s="8" t="s">
        <v>7192</v>
      </c>
      <c r="O1025" s="8" t="s">
        <v>52</v>
      </c>
      <c r="P1025" s="8"/>
      <c r="Q1025" s="8"/>
      <c r="R1025" s="8" t="s">
        <v>4058</v>
      </c>
      <c r="S1025" s="8" t="s">
        <v>7193</v>
      </c>
      <c r="T1025" s="11" t="str">
        <f t="shared" si="2"/>
        <v>Jared Berryman</v>
      </c>
      <c r="U1025" s="8" t="s">
        <v>695</v>
      </c>
      <c r="V1025" s="8" t="s">
        <v>7194</v>
      </c>
      <c r="W1025" s="8"/>
      <c r="X1025" s="8" t="s">
        <v>7167</v>
      </c>
      <c r="Y1025" s="8" t="s">
        <v>60</v>
      </c>
      <c r="Z1025" s="12" t="s">
        <v>7148</v>
      </c>
      <c r="AA1025" s="8" t="s">
        <v>60</v>
      </c>
      <c r="AB1025" s="12" t="s">
        <v>7190</v>
      </c>
      <c r="AC1025" s="12" t="s">
        <v>7195</v>
      </c>
      <c r="AD1025" s="12" t="s">
        <v>7169</v>
      </c>
      <c r="AE1025" s="8" t="s">
        <v>7170</v>
      </c>
      <c r="AF1025" s="8" t="s">
        <v>7138</v>
      </c>
      <c r="AG1025" s="8" t="s">
        <v>7152</v>
      </c>
      <c r="AH1025" s="8" t="s">
        <v>654</v>
      </c>
      <c r="AI1025" s="8" t="s">
        <v>66</v>
      </c>
      <c r="AJ1025" s="8"/>
      <c r="AK1025" s="8" t="s">
        <v>3002</v>
      </c>
      <c r="AL1025" s="8" t="s">
        <v>1157</v>
      </c>
      <c r="AM1025" s="8" t="s">
        <v>7171</v>
      </c>
      <c r="AN1025" s="8" t="s">
        <v>7172</v>
      </c>
      <c r="AO1025" s="13" t="s">
        <v>7173</v>
      </c>
      <c r="AP1025" s="9" t="s">
        <v>7138</v>
      </c>
      <c r="AQ1025" s="11">
        <v>21023.0</v>
      </c>
    </row>
    <row r="1026">
      <c r="A1026" s="8" t="str">
        <f t="shared" si="1"/>
        <v>Brian Maty</v>
      </c>
      <c r="B1026" s="8" t="s">
        <v>7161</v>
      </c>
      <c r="C1026" s="8" t="s">
        <v>529</v>
      </c>
      <c r="D1026" s="9" t="s">
        <v>7138</v>
      </c>
      <c r="E1026" s="8" t="s">
        <v>7162</v>
      </c>
      <c r="F1026" s="8" t="s">
        <v>462</v>
      </c>
      <c r="G1026" s="8" t="s">
        <v>47</v>
      </c>
      <c r="H1026" s="8" t="s">
        <v>7163</v>
      </c>
      <c r="I1026" s="8" t="s">
        <v>49</v>
      </c>
      <c r="J1026" s="10">
        <v>3.44</v>
      </c>
      <c r="K1026" s="8" t="s">
        <v>7164</v>
      </c>
      <c r="L1026" s="8" t="s">
        <v>3903</v>
      </c>
      <c r="M1026" s="8"/>
      <c r="N1026" s="8" t="s">
        <v>7196</v>
      </c>
      <c r="O1026" s="8" t="s">
        <v>52</v>
      </c>
      <c r="P1026" s="8"/>
      <c r="Q1026" s="8"/>
      <c r="R1026" s="8" t="s">
        <v>331</v>
      </c>
      <c r="S1026" s="8" t="s">
        <v>7197</v>
      </c>
      <c r="T1026" s="11" t="str">
        <f t="shared" si="2"/>
        <v>Brian Maty</v>
      </c>
      <c r="U1026" s="8" t="s">
        <v>106</v>
      </c>
      <c r="V1026" s="8" t="s">
        <v>7198</v>
      </c>
      <c r="W1026" s="8"/>
      <c r="X1026" s="8" t="s">
        <v>7167</v>
      </c>
      <c r="Y1026" s="12" t="s">
        <v>7199</v>
      </c>
      <c r="Z1026" s="12" t="s">
        <v>7148</v>
      </c>
      <c r="AA1026" s="8" t="s">
        <v>60</v>
      </c>
      <c r="AB1026" s="12" t="s">
        <v>7190</v>
      </c>
      <c r="AC1026" s="8" t="s">
        <v>60</v>
      </c>
      <c r="AD1026" s="12" t="s">
        <v>7169</v>
      </c>
      <c r="AE1026" s="8" t="s">
        <v>7170</v>
      </c>
      <c r="AF1026" s="8" t="s">
        <v>7138</v>
      </c>
      <c r="AG1026" s="8" t="s">
        <v>7152</v>
      </c>
      <c r="AH1026" s="8" t="s">
        <v>654</v>
      </c>
      <c r="AI1026" s="8" t="s">
        <v>66</v>
      </c>
      <c r="AJ1026" s="8"/>
      <c r="AK1026" s="8" t="s">
        <v>3002</v>
      </c>
      <c r="AL1026" s="8" t="s">
        <v>1157</v>
      </c>
      <c r="AM1026" s="8" t="s">
        <v>7171</v>
      </c>
      <c r="AN1026" s="8" t="s">
        <v>7172</v>
      </c>
      <c r="AO1026" s="13" t="s">
        <v>7173</v>
      </c>
      <c r="AP1026" s="9" t="s">
        <v>7138</v>
      </c>
      <c r="AQ1026" s="11">
        <v>21023.0</v>
      </c>
    </row>
    <row r="1027">
      <c r="A1027" s="8" t="str">
        <f t="shared" si="1"/>
        <v>Jenna Schwartz</v>
      </c>
      <c r="B1027" s="8" t="s">
        <v>7161</v>
      </c>
      <c r="C1027" s="8" t="s">
        <v>529</v>
      </c>
      <c r="D1027" s="9" t="s">
        <v>7138</v>
      </c>
      <c r="E1027" s="8" t="s">
        <v>7162</v>
      </c>
      <c r="F1027" s="8" t="s">
        <v>462</v>
      </c>
      <c r="G1027" s="8" t="s">
        <v>47</v>
      </c>
      <c r="H1027" s="8" t="s">
        <v>7163</v>
      </c>
      <c r="I1027" s="8" t="s">
        <v>49</v>
      </c>
      <c r="J1027" s="10">
        <v>3.44</v>
      </c>
      <c r="K1027" s="8" t="s">
        <v>7164</v>
      </c>
      <c r="L1027" s="8" t="s">
        <v>3903</v>
      </c>
      <c r="M1027" s="8"/>
      <c r="N1027" s="8" t="s">
        <v>7200</v>
      </c>
      <c r="O1027" s="8" t="s">
        <v>52</v>
      </c>
      <c r="P1027" s="8"/>
      <c r="Q1027" s="8"/>
      <c r="R1027" s="8" t="s">
        <v>7201</v>
      </c>
      <c r="S1027" s="8" t="s">
        <v>5804</v>
      </c>
      <c r="T1027" s="11" t="str">
        <f t="shared" si="2"/>
        <v>Jenna Schwartz</v>
      </c>
      <c r="U1027" s="8" t="s">
        <v>106</v>
      </c>
      <c r="V1027" s="8" t="s">
        <v>7202</v>
      </c>
      <c r="W1027" s="8"/>
      <c r="X1027" s="8" t="s">
        <v>7167</v>
      </c>
      <c r="Y1027" s="8" t="s">
        <v>60</v>
      </c>
      <c r="Z1027" s="12" t="s">
        <v>7148</v>
      </c>
      <c r="AA1027" s="8" t="s">
        <v>60</v>
      </c>
      <c r="AB1027" s="12" t="s">
        <v>7190</v>
      </c>
      <c r="AC1027" s="12" t="s">
        <v>7203</v>
      </c>
      <c r="AD1027" s="12" t="s">
        <v>7169</v>
      </c>
      <c r="AE1027" s="8" t="s">
        <v>7170</v>
      </c>
      <c r="AF1027" s="8" t="s">
        <v>7138</v>
      </c>
      <c r="AG1027" s="8" t="s">
        <v>7152</v>
      </c>
      <c r="AH1027" s="8" t="s">
        <v>654</v>
      </c>
      <c r="AI1027" s="8" t="s">
        <v>66</v>
      </c>
      <c r="AJ1027" s="8"/>
      <c r="AK1027" s="8" t="s">
        <v>3002</v>
      </c>
      <c r="AL1027" s="8" t="s">
        <v>1157</v>
      </c>
      <c r="AM1027" s="8" t="s">
        <v>7171</v>
      </c>
      <c r="AN1027" s="8" t="s">
        <v>7172</v>
      </c>
      <c r="AO1027" s="8" t="s">
        <v>7173</v>
      </c>
      <c r="AP1027" s="8" t="s">
        <v>7138</v>
      </c>
      <c r="AQ1027" s="11">
        <v>21023.0</v>
      </c>
    </row>
    <row r="1028">
      <c r="A1028" s="8" t="str">
        <f t="shared" si="1"/>
        <v>Tyler Scheving</v>
      </c>
      <c r="B1028" s="8" t="s">
        <v>7204</v>
      </c>
      <c r="C1028" s="8" t="s">
        <v>5322</v>
      </c>
      <c r="D1028" s="9" t="s">
        <v>7205</v>
      </c>
      <c r="E1028" s="8" t="s">
        <v>7206</v>
      </c>
      <c r="F1028" s="8" t="s">
        <v>2136</v>
      </c>
      <c r="G1028" s="8" t="s">
        <v>47</v>
      </c>
      <c r="H1028" s="8" t="s">
        <v>7207</v>
      </c>
      <c r="I1028" s="8" t="s">
        <v>1330</v>
      </c>
      <c r="J1028" s="10">
        <v>3.5</v>
      </c>
      <c r="K1028" s="8" t="s">
        <v>7208</v>
      </c>
      <c r="L1028" s="8" t="s">
        <v>86</v>
      </c>
      <c r="M1028" s="8" t="s">
        <v>86</v>
      </c>
      <c r="N1028" s="8" t="s">
        <v>7209</v>
      </c>
      <c r="O1028" s="8" t="s">
        <v>52</v>
      </c>
      <c r="P1028" s="8"/>
      <c r="Q1028" s="8"/>
      <c r="R1028" s="8" t="s">
        <v>1514</v>
      </c>
      <c r="S1028" s="8" t="s">
        <v>7210</v>
      </c>
      <c r="T1028" s="11" t="str">
        <f t="shared" si="2"/>
        <v>Tyler Scheving</v>
      </c>
      <c r="U1028" s="8" t="s">
        <v>55</v>
      </c>
      <c r="V1028" s="8" t="s">
        <v>7211</v>
      </c>
      <c r="W1028" s="8" t="s">
        <v>7212</v>
      </c>
      <c r="X1028" s="8" t="s">
        <v>7213</v>
      </c>
      <c r="Y1028" s="12" t="s">
        <v>7214</v>
      </c>
      <c r="Z1028" s="12" t="s">
        <v>7215</v>
      </c>
      <c r="AA1028" s="8" t="s">
        <v>60</v>
      </c>
      <c r="AB1028" s="8" t="s">
        <v>60</v>
      </c>
      <c r="AC1028" s="8" t="s">
        <v>60</v>
      </c>
      <c r="AD1028" s="12" t="s">
        <v>7216</v>
      </c>
      <c r="AE1028" s="8" t="s">
        <v>7217</v>
      </c>
      <c r="AF1028" s="8" t="s">
        <v>7218</v>
      </c>
      <c r="AG1028" s="8" t="s">
        <v>7219</v>
      </c>
      <c r="AH1028" s="8" t="s">
        <v>65</v>
      </c>
      <c r="AI1028" s="8" t="s">
        <v>233</v>
      </c>
      <c r="AJ1028" s="8" t="s">
        <v>86</v>
      </c>
      <c r="AK1028" s="13" t="s">
        <v>4944</v>
      </c>
      <c r="AL1028" s="13" t="s">
        <v>4944</v>
      </c>
      <c r="AM1028" s="8" t="s">
        <v>3189</v>
      </c>
      <c r="AN1028" s="8" t="s">
        <v>7220</v>
      </c>
      <c r="AO1028" s="13" t="s">
        <v>7221</v>
      </c>
      <c r="AP1028" s="9" t="s">
        <v>7218</v>
      </c>
      <c r="AQ1028" s="11">
        <v>2595.0</v>
      </c>
    </row>
    <row r="1029">
      <c r="A1029" s="8" t="str">
        <f t="shared" si="1"/>
        <v>Austin Oetinger</v>
      </c>
      <c r="B1029" s="8" t="s">
        <v>7204</v>
      </c>
      <c r="C1029" s="8" t="s">
        <v>5322</v>
      </c>
      <c r="D1029" s="9" t="s">
        <v>7205</v>
      </c>
      <c r="E1029" s="13" t="s">
        <v>7206</v>
      </c>
      <c r="F1029" s="8" t="s">
        <v>2136</v>
      </c>
      <c r="G1029" s="8" t="s">
        <v>47</v>
      </c>
      <c r="H1029" s="8" t="s">
        <v>7207</v>
      </c>
      <c r="I1029" s="8" t="s">
        <v>1330</v>
      </c>
      <c r="J1029" s="10">
        <v>3.5</v>
      </c>
      <c r="K1029" s="8" t="s">
        <v>7208</v>
      </c>
      <c r="L1029" s="8"/>
      <c r="M1029" s="8"/>
      <c r="N1029" s="8" t="s">
        <v>7222</v>
      </c>
      <c r="O1029" s="8" t="s">
        <v>52</v>
      </c>
      <c r="P1029" s="8"/>
      <c r="Q1029" s="8"/>
      <c r="R1029" s="8" t="s">
        <v>1765</v>
      </c>
      <c r="S1029" s="8" t="s">
        <v>7223</v>
      </c>
      <c r="T1029" s="11" t="str">
        <f t="shared" si="2"/>
        <v>Austin Oetinger</v>
      </c>
      <c r="U1029" s="8" t="s">
        <v>80</v>
      </c>
      <c r="V1029" s="8" t="s">
        <v>7224</v>
      </c>
      <c r="W1029" s="8"/>
      <c r="X1029" s="8" t="s">
        <v>7213</v>
      </c>
      <c r="Y1029" s="8" t="s">
        <v>60</v>
      </c>
      <c r="Z1029" s="12" t="s">
        <v>7215</v>
      </c>
      <c r="AA1029" s="12" t="s">
        <v>7225</v>
      </c>
      <c r="AB1029" s="8" t="s">
        <v>60</v>
      </c>
      <c r="AC1029" s="8" t="s">
        <v>60</v>
      </c>
      <c r="AD1029" s="12" t="s">
        <v>7216</v>
      </c>
      <c r="AE1029" s="8" t="s">
        <v>7217</v>
      </c>
      <c r="AF1029" s="13" t="s">
        <v>7218</v>
      </c>
      <c r="AG1029" s="13" t="s">
        <v>7219</v>
      </c>
      <c r="AH1029" s="8" t="s">
        <v>65</v>
      </c>
      <c r="AI1029" s="8" t="s">
        <v>233</v>
      </c>
      <c r="AJ1029" s="8"/>
      <c r="AK1029" s="8" t="s">
        <v>4944</v>
      </c>
      <c r="AL1029" s="8" t="s">
        <v>4944</v>
      </c>
      <c r="AM1029" s="8" t="s">
        <v>3189</v>
      </c>
      <c r="AN1029" s="8" t="s">
        <v>7220</v>
      </c>
      <c r="AO1029" s="13" t="s">
        <v>7221</v>
      </c>
      <c r="AP1029" s="9" t="s">
        <v>7218</v>
      </c>
      <c r="AQ1029" s="11">
        <v>2595.0</v>
      </c>
    </row>
    <row r="1030">
      <c r="A1030" s="8" t="str">
        <f t="shared" si="1"/>
        <v>Jaclyn Wallace</v>
      </c>
      <c r="B1030" s="8" t="s">
        <v>7204</v>
      </c>
      <c r="C1030" s="8" t="s">
        <v>5322</v>
      </c>
      <c r="D1030" s="9" t="s">
        <v>7205</v>
      </c>
      <c r="E1030" s="13" t="s">
        <v>7206</v>
      </c>
      <c r="F1030" s="8" t="s">
        <v>2136</v>
      </c>
      <c r="G1030" s="8" t="s">
        <v>47</v>
      </c>
      <c r="H1030" s="8" t="s">
        <v>7207</v>
      </c>
      <c r="I1030" s="8" t="s">
        <v>1330</v>
      </c>
      <c r="J1030" s="10">
        <v>3.5</v>
      </c>
      <c r="K1030" s="8" t="s">
        <v>7208</v>
      </c>
      <c r="L1030" s="8"/>
      <c r="M1030" s="8"/>
      <c r="N1030" s="8" t="s">
        <v>7226</v>
      </c>
      <c r="O1030" s="8" t="s">
        <v>52</v>
      </c>
      <c r="P1030" s="8"/>
      <c r="Q1030" s="8"/>
      <c r="R1030" s="8" t="s">
        <v>7227</v>
      </c>
      <c r="S1030" s="8" t="s">
        <v>7228</v>
      </c>
      <c r="T1030" s="11" t="str">
        <f t="shared" si="2"/>
        <v>Jaclyn Wallace</v>
      </c>
      <c r="U1030" s="8" t="s">
        <v>80</v>
      </c>
      <c r="V1030" s="8" t="s">
        <v>7229</v>
      </c>
      <c r="W1030" s="8" t="s">
        <v>7212</v>
      </c>
      <c r="X1030" s="8" t="s">
        <v>7213</v>
      </c>
      <c r="Y1030" s="8" t="s">
        <v>60</v>
      </c>
      <c r="Z1030" s="12" t="s">
        <v>7215</v>
      </c>
      <c r="AA1030" s="8" t="s">
        <v>60</v>
      </c>
      <c r="AB1030" s="8" t="s">
        <v>60</v>
      </c>
      <c r="AC1030" s="8" t="s">
        <v>60</v>
      </c>
      <c r="AD1030" s="12" t="s">
        <v>7216</v>
      </c>
      <c r="AE1030" s="8" t="s">
        <v>7217</v>
      </c>
      <c r="AF1030" s="13" t="s">
        <v>7218</v>
      </c>
      <c r="AG1030" s="13" t="s">
        <v>7219</v>
      </c>
      <c r="AH1030" s="8" t="s">
        <v>65</v>
      </c>
      <c r="AI1030" s="8" t="s">
        <v>233</v>
      </c>
      <c r="AJ1030" s="8"/>
      <c r="AK1030" s="8" t="s">
        <v>4944</v>
      </c>
      <c r="AL1030" s="8" t="s">
        <v>4944</v>
      </c>
      <c r="AM1030" s="8" t="s">
        <v>3189</v>
      </c>
      <c r="AN1030" s="8" t="s">
        <v>7220</v>
      </c>
      <c r="AO1030" s="13" t="s">
        <v>7221</v>
      </c>
      <c r="AP1030" s="9" t="s">
        <v>7218</v>
      </c>
      <c r="AQ1030" s="11">
        <v>2595.0</v>
      </c>
    </row>
    <row r="1031">
      <c r="A1031" s="8" t="str">
        <f t="shared" si="1"/>
        <v>Jaime Wallace</v>
      </c>
      <c r="B1031" s="8" t="s">
        <v>7204</v>
      </c>
      <c r="C1031" s="8" t="s">
        <v>5322</v>
      </c>
      <c r="D1031" s="9" t="s">
        <v>7205</v>
      </c>
      <c r="E1031" s="8" t="s">
        <v>7206</v>
      </c>
      <c r="F1031" s="8" t="s">
        <v>2136</v>
      </c>
      <c r="G1031" s="8" t="s">
        <v>47</v>
      </c>
      <c r="H1031" s="8" t="s">
        <v>7207</v>
      </c>
      <c r="I1031" s="8" t="s">
        <v>1330</v>
      </c>
      <c r="J1031" s="10">
        <v>3.5</v>
      </c>
      <c r="K1031" s="8" t="s">
        <v>7208</v>
      </c>
      <c r="L1031" s="8"/>
      <c r="M1031" s="8"/>
      <c r="N1031" s="8" t="s">
        <v>7230</v>
      </c>
      <c r="O1031" s="8" t="s">
        <v>52</v>
      </c>
      <c r="P1031" s="8"/>
      <c r="Q1031" s="8"/>
      <c r="R1031" s="8" t="s">
        <v>7231</v>
      </c>
      <c r="S1031" s="8" t="s">
        <v>7228</v>
      </c>
      <c r="T1031" s="11" t="str">
        <f t="shared" si="2"/>
        <v>Jaime Wallace</v>
      </c>
      <c r="U1031" s="8" t="s">
        <v>80</v>
      </c>
      <c r="V1031" s="8" t="s">
        <v>7232</v>
      </c>
      <c r="W1031" s="8" t="s">
        <v>7212</v>
      </c>
      <c r="X1031" s="8" t="s">
        <v>7213</v>
      </c>
      <c r="Y1031" s="8" t="s">
        <v>60</v>
      </c>
      <c r="Z1031" s="12" t="s">
        <v>7215</v>
      </c>
      <c r="AA1031" s="8" t="s">
        <v>60</v>
      </c>
      <c r="AB1031" s="8" t="s">
        <v>60</v>
      </c>
      <c r="AC1031" s="8" t="s">
        <v>60</v>
      </c>
      <c r="AD1031" s="12" t="s">
        <v>7216</v>
      </c>
      <c r="AE1031" s="8" t="s">
        <v>7217</v>
      </c>
      <c r="AF1031" s="8" t="s">
        <v>7218</v>
      </c>
      <c r="AG1031" s="8" t="s">
        <v>7219</v>
      </c>
      <c r="AH1031" s="8" t="s">
        <v>65</v>
      </c>
      <c r="AI1031" s="8" t="s">
        <v>233</v>
      </c>
      <c r="AJ1031" s="8"/>
      <c r="AK1031" s="13" t="s">
        <v>4944</v>
      </c>
      <c r="AL1031" s="13" t="s">
        <v>4944</v>
      </c>
      <c r="AM1031" s="8" t="s">
        <v>3189</v>
      </c>
      <c r="AN1031" s="8" t="s">
        <v>7220</v>
      </c>
      <c r="AO1031" s="13" t="s">
        <v>7221</v>
      </c>
      <c r="AP1031" s="9" t="s">
        <v>7218</v>
      </c>
      <c r="AQ1031" s="11">
        <v>2595.0</v>
      </c>
    </row>
    <row r="1032">
      <c r="A1032" s="8" t="str">
        <f t="shared" si="1"/>
        <v>Andrew Perreault</v>
      </c>
      <c r="B1032" s="8" t="s">
        <v>7204</v>
      </c>
      <c r="C1032" s="8" t="s">
        <v>5322</v>
      </c>
      <c r="D1032" s="9" t="s">
        <v>7205</v>
      </c>
      <c r="E1032" s="8" t="s">
        <v>7206</v>
      </c>
      <c r="F1032" s="8" t="s">
        <v>2136</v>
      </c>
      <c r="G1032" s="8" t="s">
        <v>47</v>
      </c>
      <c r="H1032" s="8" t="s">
        <v>7207</v>
      </c>
      <c r="I1032" s="8" t="s">
        <v>1330</v>
      </c>
      <c r="J1032" s="10">
        <v>3.5</v>
      </c>
      <c r="K1032" s="8" t="s">
        <v>7208</v>
      </c>
      <c r="L1032" s="8"/>
      <c r="M1032" s="8"/>
      <c r="N1032" s="8" t="s">
        <v>7233</v>
      </c>
      <c r="O1032" s="8" t="s">
        <v>52</v>
      </c>
      <c r="P1032" s="8"/>
      <c r="Q1032" s="8"/>
      <c r="R1032" s="8" t="s">
        <v>53</v>
      </c>
      <c r="S1032" s="8" t="s">
        <v>7234</v>
      </c>
      <c r="T1032" s="11" t="str">
        <f t="shared" si="2"/>
        <v>Andrew Perreault</v>
      </c>
      <c r="U1032" s="8" t="s">
        <v>80</v>
      </c>
      <c r="V1032" s="8"/>
      <c r="W1032" s="8"/>
      <c r="X1032" s="8" t="s">
        <v>7213</v>
      </c>
      <c r="Y1032" s="12" t="s">
        <v>7235</v>
      </c>
      <c r="Z1032" s="12" t="s">
        <v>7215</v>
      </c>
      <c r="AA1032" s="12" t="s">
        <v>7236</v>
      </c>
      <c r="AB1032" s="8" t="s">
        <v>60</v>
      </c>
      <c r="AC1032" s="12" t="s">
        <v>7237</v>
      </c>
      <c r="AD1032" s="12" t="s">
        <v>7216</v>
      </c>
      <c r="AE1032" s="8" t="s">
        <v>7217</v>
      </c>
      <c r="AF1032" s="8" t="s">
        <v>7218</v>
      </c>
      <c r="AG1032" s="8" t="s">
        <v>7219</v>
      </c>
      <c r="AH1032" s="8" t="s">
        <v>65</v>
      </c>
      <c r="AI1032" s="8" t="s">
        <v>233</v>
      </c>
      <c r="AJ1032" s="8"/>
      <c r="AK1032" s="8" t="s">
        <v>4944</v>
      </c>
      <c r="AL1032" s="8" t="s">
        <v>4944</v>
      </c>
      <c r="AM1032" s="8" t="s">
        <v>3189</v>
      </c>
      <c r="AN1032" s="8" t="s">
        <v>7220</v>
      </c>
      <c r="AO1032" s="8" t="s">
        <v>7221</v>
      </c>
      <c r="AP1032" s="8" t="s">
        <v>7218</v>
      </c>
      <c r="AQ1032" s="11">
        <v>2595.0</v>
      </c>
    </row>
    <row r="1033">
      <c r="A1033" s="8" t="str">
        <f t="shared" si="1"/>
        <v>Chelsea France</v>
      </c>
      <c r="B1033" s="8" t="s">
        <v>7238</v>
      </c>
      <c r="C1033" s="8" t="s">
        <v>2369</v>
      </c>
      <c r="D1033" s="9" t="s">
        <v>7205</v>
      </c>
      <c r="E1033" s="8" t="s">
        <v>7239</v>
      </c>
      <c r="F1033" s="8" t="s">
        <v>2136</v>
      </c>
      <c r="G1033" s="8" t="s">
        <v>47</v>
      </c>
      <c r="H1033" s="8" t="s">
        <v>7240</v>
      </c>
      <c r="I1033" s="8" t="s">
        <v>49</v>
      </c>
      <c r="J1033" s="10">
        <v>3.72</v>
      </c>
      <c r="K1033" s="8" t="s">
        <v>7241</v>
      </c>
      <c r="L1033" s="8" t="s">
        <v>86</v>
      </c>
      <c r="M1033" s="8" t="s">
        <v>7242</v>
      </c>
      <c r="N1033" s="8" t="s">
        <v>7243</v>
      </c>
      <c r="O1033" s="8" t="s">
        <v>52</v>
      </c>
      <c r="P1033" s="8"/>
      <c r="Q1033" s="8"/>
      <c r="R1033" s="8" t="s">
        <v>7244</v>
      </c>
      <c r="S1033" s="8" t="s">
        <v>7245</v>
      </c>
      <c r="T1033" s="11" t="str">
        <f t="shared" si="2"/>
        <v>Chelsea France</v>
      </c>
      <c r="U1033" s="8" t="s">
        <v>55</v>
      </c>
      <c r="V1033" s="8" t="s">
        <v>7246</v>
      </c>
      <c r="W1033" s="8" t="s">
        <v>7247</v>
      </c>
      <c r="X1033" s="8" t="s">
        <v>7248</v>
      </c>
      <c r="Y1033" s="12" t="s">
        <v>7249</v>
      </c>
      <c r="Z1033" s="12" t="s">
        <v>7250</v>
      </c>
      <c r="AA1033" s="8" t="s">
        <v>60</v>
      </c>
      <c r="AB1033" s="12" t="s">
        <v>7251</v>
      </c>
      <c r="AC1033" s="8" t="s">
        <v>60</v>
      </c>
      <c r="AD1033" s="12" t="s">
        <v>7252</v>
      </c>
      <c r="AE1033" s="8" t="s">
        <v>7253</v>
      </c>
      <c r="AF1033" s="8" t="s">
        <v>7254</v>
      </c>
      <c r="AG1033" s="8" t="s">
        <v>7219</v>
      </c>
      <c r="AH1033" s="8" t="s">
        <v>4581</v>
      </c>
      <c r="AI1033" s="8" t="s">
        <v>233</v>
      </c>
      <c r="AJ1033" s="8" t="s">
        <v>86</v>
      </c>
      <c r="AK1033" s="13" t="s">
        <v>2734</v>
      </c>
      <c r="AL1033" s="13" t="s">
        <v>7255</v>
      </c>
      <c r="AM1033" s="13" t="s">
        <v>2429</v>
      </c>
      <c r="AN1033" s="8" t="s">
        <v>7256</v>
      </c>
      <c r="AO1033" s="13" t="s">
        <v>7257</v>
      </c>
      <c r="AP1033" s="9" t="s">
        <v>7254</v>
      </c>
      <c r="AQ1033" s="11">
        <v>2882.0</v>
      </c>
    </row>
    <row r="1034">
      <c r="A1034" s="8" t="str">
        <f t="shared" si="1"/>
        <v>Andrew Willis</v>
      </c>
      <c r="B1034" s="8" t="s">
        <v>7238</v>
      </c>
      <c r="C1034" s="8" t="s">
        <v>2369</v>
      </c>
      <c r="D1034" s="9" t="s">
        <v>7205</v>
      </c>
      <c r="E1034" s="8" t="s">
        <v>7239</v>
      </c>
      <c r="F1034" s="8" t="s">
        <v>2136</v>
      </c>
      <c r="G1034" s="8" t="s">
        <v>47</v>
      </c>
      <c r="H1034" s="8" t="s">
        <v>7240</v>
      </c>
      <c r="I1034" s="8" t="s">
        <v>49</v>
      </c>
      <c r="J1034" s="10">
        <v>3.72</v>
      </c>
      <c r="K1034" s="8" t="s">
        <v>7241</v>
      </c>
      <c r="L1034" s="8" t="s">
        <v>86</v>
      </c>
      <c r="M1034" s="8" t="s">
        <v>7242</v>
      </c>
      <c r="N1034" s="8" t="s">
        <v>7258</v>
      </c>
      <c r="O1034" s="8" t="s">
        <v>52</v>
      </c>
      <c r="P1034" s="8"/>
      <c r="Q1034" s="8"/>
      <c r="R1034" s="8" t="s">
        <v>53</v>
      </c>
      <c r="S1034" s="8" t="s">
        <v>7259</v>
      </c>
      <c r="T1034" s="11" t="str">
        <f t="shared" si="2"/>
        <v>Andrew Willis</v>
      </c>
      <c r="U1034" s="8" t="s">
        <v>155</v>
      </c>
      <c r="V1034" s="8" t="s">
        <v>7260</v>
      </c>
      <c r="W1034" s="8"/>
      <c r="X1034" s="8" t="s">
        <v>7248</v>
      </c>
      <c r="Y1034" s="8" t="s">
        <v>60</v>
      </c>
      <c r="Z1034" s="12" t="s">
        <v>7250</v>
      </c>
      <c r="AA1034" s="8" t="s">
        <v>60</v>
      </c>
      <c r="AB1034" s="12" t="s">
        <v>7251</v>
      </c>
      <c r="AC1034" s="8" t="s">
        <v>60</v>
      </c>
      <c r="AD1034" s="12" t="s">
        <v>7252</v>
      </c>
      <c r="AE1034" s="8" t="s">
        <v>7253</v>
      </c>
      <c r="AF1034" s="8" t="s">
        <v>7254</v>
      </c>
      <c r="AG1034" s="8" t="s">
        <v>7219</v>
      </c>
      <c r="AH1034" s="8" t="s">
        <v>4581</v>
      </c>
      <c r="AI1034" s="8" t="s">
        <v>233</v>
      </c>
      <c r="AJ1034" s="8" t="s">
        <v>86</v>
      </c>
      <c r="AK1034" s="13" t="s">
        <v>2734</v>
      </c>
      <c r="AL1034" s="13" t="s">
        <v>7255</v>
      </c>
      <c r="AM1034" s="8" t="s">
        <v>2429</v>
      </c>
      <c r="AN1034" s="8" t="s">
        <v>7256</v>
      </c>
      <c r="AO1034" s="13" t="s">
        <v>7257</v>
      </c>
      <c r="AP1034" s="9" t="s">
        <v>7254</v>
      </c>
      <c r="AQ1034" s="11">
        <v>2882.0</v>
      </c>
    </row>
    <row r="1035">
      <c r="A1035" s="8" t="str">
        <f t="shared" si="1"/>
        <v>Greg Smalley</v>
      </c>
      <c r="B1035" s="8" t="s">
        <v>7238</v>
      </c>
      <c r="C1035" s="8" t="s">
        <v>2369</v>
      </c>
      <c r="D1035" s="9" t="s">
        <v>7205</v>
      </c>
      <c r="E1035" s="8" t="s">
        <v>7239</v>
      </c>
      <c r="F1035" s="8" t="s">
        <v>2136</v>
      </c>
      <c r="G1035" s="8" t="s">
        <v>47</v>
      </c>
      <c r="H1035" s="8" t="s">
        <v>7240</v>
      </c>
      <c r="I1035" s="8" t="s">
        <v>49</v>
      </c>
      <c r="J1035" s="10">
        <v>3.72</v>
      </c>
      <c r="K1035" s="8" t="s">
        <v>7241</v>
      </c>
      <c r="L1035" s="8"/>
      <c r="M1035" s="8" t="s">
        <v>7242</v>
      </c>
      <c r="N1035" s="8" t="s">
        <v>7261</v>
      </c>
      <c r="O1035" s="8" t="s">
        <v>52</v>
      </c>
      <c r="P1035" s="8"/>
      <c r="Q1035" s="8"/>
      <c r="R1035" s="8" t="s">
        <v>1720</v>
      </c>
      <c r="S1035" s="8" t="s">
        <v>7262</v>
      </c>
      <c r="T1035" s="11" t="str">
        <f t="shared" si="2"/>
        <v>Greg Smalley</v>
      </c>
      <c r="U1035" s="8" t="s">
        <v>2834</v>
      </c>
      <c r="V1035" s="8" t="s">
        <v>7263</v>
      </c>
      <c r="W1035" s="8"/>
      <c r="X1035" s="8" t="s">
        <v>7248</v>
      </c>
      <c r="Y1035" s="8" t="s">
        <v>60</v>
      </c>
      <c r="Z1035" s="12" t="s">
        <v>7250</v>
      </c>
      <c r="AA1035" s="8" t="s">
        <v>60</v>
      </c>
      <c r="AB1035" s="12" t="s">
        <v>7251</v>
      </c>
      <c r="AC1035" s="8" t="s">
        <v>60</v>
      </c>
      <c r="AD1035" s="12" t="s">
        <v>7252</v>
      </c>
      <c r="AE1035" s="8" t="s">
        <v>7253</v>
      </c>
      <c r="AF1035" s="8" t="s">
        <v>7254</v>
      </c>
      <c r="AG1035" s="8" t="s">
        <v>7219</v>
      </c>
      <c r="AH1035" s="8" t="s">
        <v>4581</v>
      </c>
      <c r="AI1035" s="8" t="s">
        <v>233</v>
      </c>
      <c r="AJ1035" s="8"/>
      <c r="AK1035" s="8" t="s">
        <v>2734</v>
      </c>
      <c r="AL1035" s="8" t="s">
        <v>7255</v>
      </c>
      <c r="AM1035" s="8" t="s">
        <v>2429</v>
      </c>
      <c r="AN1035" s="8" t="s">
        <v>7256</v>
      </c>
      <c r="AO1035" s="8" t="s">
        <v>7257</v>
      </c>
      <c r="AP1035" s="9" t="s">
        <v>7254</v>
      </c>
      <c r="AQ1035" s="11">
        <v>2882.0</v>
      </c>
    </row>
    <row r="1036">
      <c r="A1036" s="8" t="str">
        <f t="shared" si="1"/>
        <v>Lou Fiorillo</v>
      </c>
      <c r="B1036" s="8" t="s">
        <v>7238</v>
      </c>
      <c r="C1036" s="8" t="s">
        <v>2369</v>
      </c>
      <c r="D1036" s="9" t="s">
        <v>7205</v>
      </c>
      <c r="E1036" s="8" t="s">
        <v>7239</v>
      </c>
      <c r="F1036" s="8" t="s">
        <v>2136</v>
      </c>
      <c r="G1036" s="8" t="s">
        <v>47</v>
      </c>
      <c r="H1036" s="8" t="s">
        <v>7240</v>
      </c>
      <c r="I1036" s="8" t="s">
        <v>49</v>
      </c>
      <c r="J1036" s="10">
        <v>3.72</v>
      </c>
      <c r="K1036" s="8" t="s">
        <v>7241</v>
      </c>
      <c r="L1036" s="8" t="s">
        <v>86</v>
      </c>
      <c r="M1036" s="8" t="s">
        <v>7242</v>
      </c>
      <c r="N1036" s="8" t="s">
        <v>7264</v>
      </c>
      <c r="O1036" s="8" t="s">
        <v>52</v>
      </c>
      <c r="P1036" s="8"/>
      <c r="Q1036" s="8"/>
      <c r="R1036" s="8" t="s">
        <v>7265</v>
      </c>
      <c r="S1036" s="8" t="s">
        <v>7266</v>
      </c>
      <c r="T1036" s="11" t="str">
        <f t="shared" si="2"/>
        <v>Lou Fiorillo</v>
      </c>
      <c r="U1036" s="8" t="s">
        <v>106</v>
      </c>
      <c r="V1036" s="8" t="s">
        <v>7267</v>
      </c>
      <c r="W1036" s="8" t="s">
        <v>7268</v>
      </c>
      <c r="X1036" s="8" t="s">
        <v>7248</v>
      </c>
      <c r="Y1036" s="8" t="s">
        <v>60</v>
      </c>
      <c r="Z1036" s="12" t="s">
        <v>7250</v>
      </c>
      <c r="AA1036" s="8" t="s">
        <v>60</v>
      </c>
      <c r="AB1036" s="12" t="s">
        <v>7251</v>
      </c>
      <c r="AC1036" s="8" t="s">
        <v>60</v>
      </c>
      <c r="AD1036" s="12" t="s">
        <v>7252</v>
      </c>
      <c r="AE1036" s="8" t="s">
        <v>7253</v>
      </c>
      <c r="AF1036" s="8" t="s">
        <v>7254</v>
      </c>
      <c r="AG1036" s="8" t="s">
        <v>7219</v>
      </c>
      <c r="AH1036" s="8" t="s">
        <v>4581</v>
      </c>
      <c r="AI1036" s="8" t="s">
        <v>233</v>
      </c>
      <c r="AJ1036" s="8" t="s">
        <v>86</v>
      </c>
      <c r="AK1036" s="8" t="s">
        <v>2734</v>
      </c>
      <c r="AL1036" s="8" t="s">
        <v>7255</v>
      </c>
      <c r="AM1036" s="8" t="s">
        <v>2429</v>
      </c>
      <c r="AN1036" s="8" t="s">
        <v>7256</v>
      </c>
      <c r="AO1036" s="13" t="s">
        <v>7257</v>
      </c>
      <c r="AP1036" s="9" t="s">
        <v>7254</v>
      </c>
      <c r="AQ1036" s="11">
        <v>2882.0</v>
      </c>
    </row>
    <row r="1037">
      <c r="A1037" s="8" t="str">
        <f t="shared" si="1"/>
        <v>Tanner Beebe</v>
      </c>
      <c r="B1037" s="8" t="s">
        <v>7238</v>
      </c>
      <c r="C1037" s="8" t="s">
        <v>2369</v>
      </c>
      <c r="D1037" s="9" t="s">
        <v>7205</v>
      </c>
      <c r="E1037" s="8" t="s">
        <v>7239</v>
      </c>
      <c r="F1037" s="8" t="s">
        <v>2136</v>
      </c>
      <c r="G1037" s="8" t="s">
        <v>47</v>
      </c>
      <c r="H1037" s="8" t="s">
        <v>7240</v>
      </c>
      <c r="I1037" s="8" t="s">
        <v>49</v>
      </c>
      <c r="J1037" s="10">
        <v>3.72</v>
      </c>
      <c r="K1037" s="8" t="s">
        <v>7241</v>
      </c>
      <c r="L1037" s="8"/>
      <c r="M1037" s="8" t="s">
        <v>7242</v>
      </c>
      <c r="N1037" s="8" t="s">
        <v>7269</v>
      </c>
      <c r="O1037" s="8" t="s">
        <v>52</v>
      </c>
      <c r="P1037" s="8"/>
      <c r="Q1037" s="8"/>
      <c r="R1037" s="8" t="s">
        <v>484</v>
      </c>
      <c r="S1037" s="8" t="s">
        <v>7270</v>
      </c>
      <c r="T1037" s="11" t="str">
        <f t="shared" si="2"/>
        <v>Tanner Beebe</v>
      </c>
      <c r="U1037" s="8" t="s">
        <v>106</v>
      </c>
      <c r="V1037" s="8" t="s">
        <v>7271</v>
      </c>
      <c r="W1037" s="8"/>
      <c r="X1037" s="8" t="s">
        <v>7248</v>
      </c>
      <c r="Y1037" s="12" t="s">
        <v>7272</v>
      </c>
      <c r="Z1037" s="12" t="s">
        <v>7250</v>
      </c>
      <c r="AA1037" s="8" t="s">
        <v>60</v>
      </c>
      <c r="AB1037" s="12" t="s">
        <v>7251</v>
      </c>
      <c r="AC1037" s="12" t="s">
        <v>7273</v>
      </c>
      <c r="AD1037" s="12" t="s">
        <v>7252</v>
      </c>
      <c r="AE1037" s="8" t="s">
        <v>7253</v>
      </c>
      <c r="AF1037" s="8" t="s">
        <v>7254</v>
      </c>
      <c r="AG1037" s="8" t="s">
        <v>7219</v>
      </c>
      <c r="AH1037" s="8" t="s">
        <v>4581</v>
      </c>
      <c r="AI1037" s="8" t="s">
        <v>233</v>
      </c>
      <c r="AJ1037" s="8"/>
      <c r="AK1037" s="8" t="s">
        <v>2734</v>
      </c>
      <c r="AL1037" s="8" t="s">
        <v>7255</v>
      </c>
      <c r="AM1037" s="8" t="s">
        <v>2429</v>
      </c>
      <c r="AN1037" s="8" t="s">
        <v>7256</v>
      </c>
      <c r="AO1037" s="8" t="s">
        <v>7257</v>
      </c>
      <c r="AP1037" s="9" t="s">
        <v>7254</v>
      </c>
      <c r="AQ1037" s="11">
        <v>2882.0</v>
      </c>
    </row>
    <row r="1038">
      <c r="A1038" s="8" t="str">
        <f t="shared" si="1"/>
        <v>Director of Ops Chris has been removed. </v>
      </c>
      <c r="B1038" s="8" t="s">
        <v>7238</v>
      </c>
      <c r="C1038" s="8" t="s">
        <v>2369</v>
      </c>
      <c r="D1038" s="9" t="s">
        <v>7205</v>
      </c>
      <c r="E1038" s="8" t="s">
        <v>7239</v>
      </c>
      <c r="F1038" s="8" t="s">
        <v>2136</v>
      </c>
      <c r="G1038" s="8" t="s">
        <v>47</v>
      </c>
      <c r="H1038" s="8" t="s">
        <v>7240</v>
      </c>
      <c r="I1038" s="8" t="s">
        <v>49</v>
      </c>
      <c r="J1038" s="10">
        <v>3.72</v>
      </c>
      <c r="K1038" s="8" t="s">
        <v>7241</v>
      </c>
      <c r="L1038" s="8" t="s">
        <v>86</v>
      </c>
      <c r="M1038" s="8" t="s">
        <v>7242</v>
      </c>
      <c r="N1038" s="8" t="s">
        <v>7274</v>
      </c>
      <c r="O1038" s="8" t="s">
        <v>52</v>
      </c>
      <c r="P1038" s="8"/>
      <c r="Q1038" s="8" t="s">
        <v>277</v>
      </c>
      <c r="R1038" s="8" t="s">
        <v>7275</v>
      </c>
      <c r="S1038" s="8"/>
      <c r="T1038" s="11" t="str">
        <f t="shared" si="2"/>
        <v>Director of Ops Chris has been removed. </v>
      </c>
      <c r="U1038" s="8"/>
      <c r="V1038" s="8"/>
      <c r="W1038" s="8"/>
      <c r="X1038" s="8" t="s">
        <v>7248</v>
      </c>
      <c r="Y1038" s="8" t="s">
        <v>60</v>
      </c>
      <c r="Z1038" s="12" t="s">
        <v>7250</v>
      </c>
      <c r="AA1038" s="8" t="s">
        <v>60</v>
      </c>
      <c r="AB1038" s="12" t="s">
        <v>7251</v>
      </c>
      <c r="AC1038" s="8" t="s">
        <v>60</v>
      </c>
      <c r="AD1038" s="12" t="s">
        <v>7252</v>
      </c>
      <c r="AE1038" s="8" t="s">
        <v>7253</v>
      </c>
      <c r="AF1038" s="8" t="s">
        <v>7254</v>
      </c>
      <c r="AG1038" s="8" t="s">
        <v>7219</v>
      </c>
      <c r="AH1038" s="8" t="s">
        <v>4581</v>
      </c>
      <c r="AI1038" s="8" t="s">
        <v>233</v>
      </c>
      <c r="AJ1038" s="8" t="s">
        <v>86</v>
      </c>
      <c r="AK1038" s="8" t="s">
        <v>2734</v>
      </c>
      <c r="AL1038" s="8" t="s">
        <v>7255</v>
      </c>
      <c r="AM1038" s="8" t="s">
        <v>2429</v>
      </c>
      <c r="AN1038" s="8" t="s">
        <v>7256</v>
      </c>
      <c r="AO1038" s="13" t="s">
        <v>7257</v>
      </c>
      <c r="AP1038" s="9" t="s">
        <v>7254</v>
      </c>
      <c r="AQ1038" s="11">
        <v>2882.0</v>
      </c>
    </row>
    <row r="1039">
      <c r="A1039" s="8" t="str">
        <f t="shared" si="1"/>
        <v>Daniel Ireland</v>
      </c>
      <c r="B1039" s="8" t="s">
        <v>7276</v>
      </c>
      <c r="C1039" s="8" t="s">
        <v>2257</v>
      </c>
      <c r="D1039" s="9" t="s">
        <v>7205</v>
      </c>
      <c r="E1039" s="8" t="s">
        <v>7277</v>
      </c>
      <c r="F1039" s="8" t="s">
        <v>2136</v>
      </c>
      <c r="G1039" s="8" t="s">
        <v>47</v>
      </c>
      <c r="H1039" s="8" t="s">
        <v>7278</v>
      </c>
      <c r="I1039" s="8" t="s">
        <v>49</v>
      </c>
      <c r="J1039" s="10">
        <v>4.12</v>
      </c>
      <c r="K1039" s="8" t="s">
        <v>7279</v>
      </c>
      <c r="L1039" s="8" t="s">
        <v>1436</v>
      </c>
      <c r="M1039" s="8"/>
      <c r="N1039" s="8" t="s">
        <v>7280</v>
      </c>
      <c r="O1039" s="8" t="s">
        <v>52</v>
      </c>
      <c r="P1039" s="8"/>
      <c r="Q1039" s="8"/>
      <c r="R1039" s="8" t="s">
        <v>4684</v>
      </c>
      <c r="S1039" s="8" t="s">
        <v>7281</v>
      </c>
      <c r="T1039" s="11" t="str">
        <f t="shared" si="2"/>
        <v>Daniel Ireland</v>
      </c>
      <c r="U1039" s="8" t="s">
        <v>7282</v>
      </c>
      <c r="V1039" s="8" t="s">
        <v>7283</v>
      </c>
      <c r="W1039" s="8" t="s">
        <v>7284</v>
      </c>
      <c r="X1039" s="8" t="s">
        <v>7285</v>
      </c>
      <c r="Y1039" s="12" t="s">
        <v>7286</v>
      </c>
      <c r="Z1039" s="12" t="s">
        <v>7287</v>
      </c>
      <c r="AA1039" s="12" t="s">
        <v>7288</v>
      </c>
      <c r="AB1039" s="12" t="s">
        <v>7289</v>
      </c>
      <c r="AC1039" s="8" t="s">
        <v>60</v>
      </c>
      <c r="AD1039" s="12" t="s">
        <v>7290</v>
      </c>
      <c r="AE1039" s="8" t="s">
        <v>7291</v>
      </c>
      <c r="AF1039" s="8" t="s">
        <v>7292</v>
      </c>
      <c r="AG1039" s="8" t="s">
        <v>7219</v>
      </c>
      <c r="AH1039" s="8" t="s">
        <v>543</v>
      </c>
      <c r="AI1039" s="8" t="s">
        <v>66</v>
      </c>
      <c r="AJ1039" s="8"/>
      <c r="AK1039" s="13" t="s">
        <v>7293</v>
      </c>
      <c r="AL1039" s="13" t="s">
        <v>2275</v>
      </c>
      <c r="AM1039" s="8" t="s">
        <v>597</v>
      </c>
      <c r="AN1039" s="8" t="s">
        <v>7294</v>
      </c>
      <c r="AO1039" s="13" t="s">
        <v>7295</v>
      </c>
      <c r="AP1039" s="9" t="s">
        <v>7292</v>
      </c>
      <c r="AQ1039" s="11">
        <v>8124.0</v>
      </c>
    </row>
    <row r="1040">
      <c r="A1040" s="8" t="str">
        <f t="shared" si="1"/>
        <v>Max Lydum</v>
      </c>
      <c r="B1040" s="8" t="s">
        <v>7276</v>
      </c>
      <c r="C1040" s="8" t="s">
        <v>2257</v>
      </c>
      <c r="D1040" s="9" t="s">
        <v>7205</v>
      </c>
      <c r="E1040" s="8" t="s">
        <v>7277</v>
      </c>
      <c r="F1040" s="8" t="s">
        <v>2136</v>
      </c>
      <c r="G1040" s="8" t="s">
        <v>47</v>
      </c>
      <c r="H1040" s="8" t="s">
        <v>7278</v>
      </c>
      <c r="I1040" s="8" t="s">
        <v>49</v>
      </c>
      <c r="J1040" s="10">
        <v>4.12</v>
      </c>
      <c r="K1040" s="8" t="s">
        <v>7279</v>
      </c>
      <c r="L1040" s="8" t="s">
        <v>1436</v>
      </c>
      <c r="M1040" s="8"/>
      <c r="N1040" s="8" t="s">
        <v>7296</v>
      </c>
      <c r="O1040" s="8" t="s">
        <v>52</v>
      </c>
      <c r="P1040" s="8"/>
      <c r="Q1040" s="8"/>
      <c r="R1040" s="8" t="s">
        <v>2288</v>
      </c>
      <c r="S1040" s="8" t="s">
        <v>7297</v>
      </c>
      <c r="T1040" s="11" t="str">
        <f t="shared" si="2"/>
        <v>Max Lydum</v>
      </c>
      <c r="U1040" s="8" t="s">
        <v>160</v>
      </c>
      <c r="V1040" s="8" t="s">
        <v>7298</v>
      </c>
      <c r="W1040" s="8"/>
      <c r="X1040" s="8" t="s">
        <v>7285</v>
      </c>
      <c r="Y1040" s="8" t="s">
        <v>60</v>
      </c>
      <c r="Z1040" s="12" t="s">
        <v>7287</v>
      </c>
      <c r="AA1040" s="8" t="s">
        <v>60</v>
      </c>
      <c r="AB1040" s="12" t="s">
        <v>7289</v>
      </c>
      <c r="AC1040" s="12" t="s">
        <v>7299</v>
      </c>
      <c r="AD1040" s="12" t="s">
        <v>7290</v>
      </c>
      <c r="AE1040" s="8" t="s">
        <v>7291</v>
      </c>
      <c r="AF1040" s="8" t="s">
        <v>7292</v>
      </c>
      <c r="AG1040" s="8" t="s">
        <v>7219</v>
      </c>
      <c r="AH1040" s="8" t="s">
        <v>543</v>
      </c>
      <c r="AI1040" s="8" t="s">
        <v>66</v>
      </c>
      <c r="AJ1040" s="8"/>
      <c r="AK1040" s="8" t="s">
        <v>7293</v>
      </c>
      <c r="AL1040" s="8" t="s">
        <v>2275</v>
      </c>
      <c r="AM1040" s="8" t="s">
        <v>597</v>
      </c>
      <c r="AN1040" s="8" t="s">
        <v>7294</v>
      </c>
      <c r="AO1040" s="8" t="s">
        <v>7295</v>
      </c>
      <c r="AP1040" s="8" t="s">
        <v>7292</v>
      </c>
      <c r="AQ1040" s="11">
        <v>8124.0</v>
      </c>
    </row>
    <row r="1041">
      <c r="A1041" s="8" t="str">
        <f t="shared" si="1"/>
        <v>David Pickett</v>
      </c>
      <c r="B1041" s="8" t="s">
        <v>7276</v>
      </c>
      <c r="C1041" s="8" t="s">
        <v>2257</v>
      </c>
      <c r="D1041" s="9" t="s">
        <v>7205</v>
      </c>
      <c r="E1041" s="8" t="s">
        <v>7277</v>
      </c>
      <c r="F1041" s="8" t="s">
        <v>2136</v>
      </c>
      <c r="G1041" s="8" t="s">
        <v>47</v>
      </c>
      <c r="H1041" s="8" t="s">
        <v>7278</v>
      </c>
      <c r="I1041" s="8" t="s">
        <v>49</v>
      </c>
      <c r="J1041" s="10">
        <v>4.12</v>
      </c>
      <c r="K1041" s="8" t="s">
        <v>7279</v>
      </c>
      <c r="L1041" s="8" t="s">
        <v>1436</v>
      </c>
      <c r="M1041" s="8"/>
      <c r="N1041" s="8" t="s">
        <v>7300</v>
      </c>
      <c r="O1041" s="8" t="s">
        <v>52</v>
      </c>
      <c r="P1041" s="8"/>
      <c r="Q1041" s="8"/>
      <c r="R1041" s="8" t="s">
        <v>289</v>
      </c>
      <c r="S1041" s="8" t="s">
        <v>1014</v>
      </c>
      <c r="T1041" s="11" t="str">
        <f t="shared" si="2"/>
        <v>David Pickett</v>
      </c>
      <c r="U1041" s="8" t="s">
        <v>1726</v>
      </c>
      <c r="V1041" s="8" t="s">
        <v>7301</v>
      </c>
      <c r="W1041" s="8" t="s">
        <v>7302</v>
      </c>
      <c r="X1041" s="8" t="s">
        <v>7285</v>
      </c>
      <c r="Y1041" s="12" t="s">
        <v>7303</v>
      </c>
      <c r="Z1041" s="12" t="s">
        <v>7287</v>
      </c>
      <c r="AA1041" s="8" t="s">
        <v>60</v>
      </c>
      <c r="AB1041" s="12" t="s">
        <v>7289</v>
      </c>
      <c r="AC1041" s="8" t="s">
        <v>60</v>
      </c>
      <c r="AD1041" s="12" t="s">
        <v>7290</v>
      </c>
      <c r="AE1041" s="8" t="s">
        <v>7291</v>
      </c>
      <c r="AF1041" s="8" t="s">
        <v>7292</v>
      </c>
      <c r="AG1041" s="8" t="s">
        <v>7219</v>
      </c>
      <c r="AH1041" s="8" t="s">
        <v>543</v>
      </c>
      <c r="AI1041" s="8" t="s">
        <v>66</v>
      </c>
      <c r="AJ1041" s="8"/>
      <c r="AK1041" s="8" t="s">
        <v>7293</v>
      </c>
      <c r="AL1041" s="8" t="s">
        <v>2275</v>
      </c>
      <c r="AM1041" s="8" t="s">
        <v>597</v>
      </c>
      <c r="AN1041" s="8" t="s">
        <v>7294</v>
      </c>
      <c r="AO1041" s="13" t="s">
        <v>7295</v>
      </c>
      <c r="AP1041" s="9" t="s">
        <v>7292</v>
      </c>
      <c r="AQ1041" s="11">
        <v>8124.0</v>
      </c>
    </row>
    <row r="1042">
      <c r="A1042" s="8" t="str">
        <f t="shared" si="1"/>
        <v>Lawrence Johnson</v>
      </c>
      <c r="B1042" s="8" t="s">
        <v>7276</v>
      </c>
      <c r="C1042" s="8" t="s">
        <v>2257</v>
      </c>
      <c r="D1042" s="9" t="s">
        <v>7205</v>
      </c>
      <c r="E1042" s="8" t="s">
        <v>7277</v>
      </c>
      <c r="F1042" s="8" t="s">
        <v>2136</v>
      </c>
      <c r="G1042" s="8" t="s">
        <v>47</v>
      </c>
      <c r="H1042" s="8" t="s">
        <v>7278</v>
      </c>
      <c r="I1042" s="8" t="s">
        <v>49</v>
      </c>
      <c r="J1042" s="10">
        <v>4.12</v>
      </c>
      <c r="K1042" s="8" t="s">
        <v>7279</v>
      </c>
      <c r="L1042" s="8" t="s">
        <v>1436</v>
      </c>
      <c r="M1042" s="8"/>
      <c r="N1042" s="8" t="s">
        <v>7304</v>
      </c>
      <c r="O1042" s="8" t="s">
        <v>52</v>
      </c>
      <c r="P1042" s="8"/>
      <c r="Q1042" s="8"/>
      <c r="R1042" s="8" t="s">
        <v>978</v>
      </c>
      <c r="S1042" s="8" t="s">
        <v>678</v>
      </c>
      <c r="T1042" s="11" t="str">
        <f t="shared" si="2"/>
        <v>Lawrence Johnson</v>
      </c>
      <c r="U1042" s="8" t="s">
        <v>4351</v>
      </c>
      <c r="V1042" s="8" t="s">
        <v>7305</v>
      </c>
      <c r="W1042" s="8"/>
      <c r="X1042" s="8" t="s">
        <v>7285</v>
      </c>
      <c r="Y1042" s="8" t="s">
        <v>60</v>
      </c>
      <c r="Z1042" s="12" t="s">
        <v>7287</v>
      </c>
      <c r="AA1042" s="12" t="s">
        <v>7306</v>
      </c>
      <c r="AB1042" s="12" t="s">
        <v>7289</v>
      </c>
      <c r="AC1042" s="12" t="s">
        <v>7307</v>
      </c>
      <c r="AD1042" s="12" t="s">
        <v>7290</v>
      </c>
      <c r="AE1042" s="8" t="s">
        <v>7291</v>
      </c>
      <c r="AF1042" s="8" t="s">
        <v>7292</v>
      </c>
      <c r="AG1042" s="8" t="s">
        <v>7219</v>
      </c>
      <c r="AH1042" s="8" t="s">
        <v>543</v>
      </c>
      <c r="AI1042" s="8" t="s">
        <v>66</v>
      </c>
      <c r="AJ1042" s="8"/>
      <c r="AK1042" s="8" t="s">
        <v>7293</v>
      </c>
      <c r="AL1042" s="8" t="s">
        <v>2275</v>
      </c>
      <c r="AM1042" s="8" t="s">
        <v>597</v>
      </c>
      <c r="AN1042" s="8" t="s">
        <v>7294</v>
      </c>
      <c r="AO1042" s="8" t="s">
        <v>7295</v>
      </c>
      <c r="AP1042" s="9" t="s">
        <v>7292</v>
      </c>
      <c r="AQ1042" s="11">
        <v>8124.0</v>
      </c>
    </row>
    <row r="1043">
      <c r="A1043" s="8" t="str">
        <f t="shared" si="1"/>
        <v>David Lado</v>
      </c>
      <c r="B1043" s="8" t="s">
        <v>7276</v>
      </c>
      <c r="C1043" s="8" t="s">
        <v>2257</v>
      </c>
      <c r="D1043" s="9" t="s">
        <v>7205</v>
      </c>
      <c r="E1043" s="8" t="s">
        <v>7277</v>
      </c>
      <c r="F1043" s="8" t="s">
        <v>2136</v>
      </c>
      <c r="G1043" s="8" t="s">
        <v>47</v>
      </c>
      <c r="H1043" s="8" t="s">
        <v>7278</v>
      </c>
      <c r="I1043" s="8" t="s">
        <v>49</v>
      </c>
      <c r="J1043" s="10">
        <v>4.12</v>
      </c>
      <c r="K1043" s="8" t="s">
        <v>7279</v>
      </c>
      <c r="L1043" s="8" t="s">
        <v>1436</v>
      </c>
      <c r="M1043" s="8"/>
      <c r="N1043" s="8" t="s">
        <v>7308</v>
      </c>
      <c r="O1043" s="8" t="s">
        <v>52</v>
      </c>
      <c r="P1043" s="8"/>
      <c r="Q1043" s="8"/>
      <c r="R1043" s="8" t="s">
        <v>289</v>
      </c>
      <c r="S1043" s="8" t="s">
        <v>7309</v>
      </c>
      <c r="T1043" s="11" t="str">
        <f t="shared" si="2"/>
        <v>David Lado</v>
      </c>
      <c r="U1043" s="8" t="s">
        <v>7310</v>
      </c>
      <c r="V1043" s="8" t="s">
        <v>7311</v>
      </c>
      <c r="W1043" s="8" t="s">
        <v>7312</v>
      </c>
      <c r="X1043" s="8" t="s">
        <v>7285</v>
      </c>
      <c r="Y1043" s="8" t="s">
        <v>60</v>
      </c>
      <c r="Z1043" s="12" t="s">
        <v>7287</v>
      </c>
      <c r="AA1043" s="12" t="s">
        <v>7313</v>
      </c>
      <c r="AB1043" s="12" t="s">
        <v>7289</v>
      </c>
      <c r="AC1043" s="8" t="s">
        <v>60</v>
      </c>
      <c r="AD1043" s="12" t="s">
        <v>7290</v>
      </c>
      <c r="AE1043" s="8" t="s">
        <v>7291</v>
      </c>
      <c r="AF1043" s="8" t="s">
        <v>7292</v>
      </c>
      <c r="AG1043" s="8" t="s">
        <v>7219</v>
      </c>
      <c r="AH1043" s="8" t="s">
        <v>543</v>
      </c>
      <c r="AI1043" s="8" t="s">
        <v>66</v>
      </c>
      <c r="AJ1043" s="8"/>
      <c r="AK1043" s="13" t="s">
        <v>7293</v>
      </c>
      <c r="AL1043" s="13" t="s">
        <v>2275</v>
      </c>
      <c r="AM1043" s="8" t="s">
        <v>597</v>
      </c>
      <c r="AN1043" s="8" t="s">
        <v>7294</v>
      </c>
      <c r="AO1043" s="13" t="s">
        <v>7295</v>
      </c>
      <c r="AP1043" s="9" t="s">
        <v>7292</v>
      </c>
      <c r="AQ1043" s="11">
        <v>8124.0</v>
      </c>
    </row>
    <row r="1044">
      <c r="A1044" s="8" t="str">
        <f t="shared" si="1"/>
        <v>Delaney Rasmussen</v>
      </c>
      <c r="B1044" s="8" t="s">
        <v>7276</v>
      </c>
      <c r="C1044" s="8" t="s">
        <v>2257</v>
      </c>
      <c r="D1044" s="9" t="s">
        <v>7205</v>
      </c>
      <c r="E1044" s="8" t="s">
        <v>7277</v>
      </c>
      <c r="F1044" s="8" t="s">
        <v>2136</v>
      </c>
      <c r="G1044" s="8" t="s">
        <v>47</v>
      </c>
      <c r="H1044" s="8" t="s">
        <v>7278</v>
      </c>
      <c r="I1044" s="8" t="s">
        <v>49</v>
      </c>
      <c r="J1044" s="10">
        <v>4.12</v>
      </c>
      <c r="K1044" s="8" t="s">
        <v>7279</v>
      </c>
      <c r="L1044" s="8" t="s">
        <v>1436</v>
      </c>
      <c r="M1044" s="8"/>
      <c r="N1044" s="8" t="s">
        <v>7314</v>
      </c>
      <c r="O1044" s="8" t="s">
        <v>52</v>
      </c>
      <c r="P1044" s="8"/>
      <c r="Q1044" s="8"/>
      <c r="R1044" s="8" t="s">
        <v>7315</v>
      </c>
      <c r="S1044" s="8" t="s">
        <v>7316</v>
      </c>
      <c r="T1044" s="11" t="str">
        <f t="shared" si="2"/>
        <v>Delaney Rasmussen</v>
      </c>
      <c r="U1044" s="8" t="s">
        <v>106</v>
      </c>
      <c r="V1044" s="8" t="s">
        <v>7317</v>
      </c>
      <c r="W1044" s="8"/>
      <c r="X1044" s="8" t="s">
        <v>7285</v>
      </c>
      <c r="Y1044" s="12" t="s">
        <v>7318</v>
      </c>
      <c r="Z1044" s="12" t="s">
        <v>7287</v>
      </c>
      <c r="AA1044" s="12" t="s">
        <v>7319</v>
      </c>
      <c r="AB1044" s="12" t="s">
        <v>7289</v>
      </c>
      <c r="AC1044" s="12" t="s">
        <v>7320</v>
      </c>
      <c r="AD1044" s="12" t="s">
        <v>7290</v>
      </c>
      <c r="AE1044" s="8" t="s">
        <v>7291</v>
      </c>
      <c r="AF1044" s="8" t="s">
        <v>7292</v>
      </c>
      <c r="AG1044" s="8" t="s">
        <v>7219</v>
      </c>
      <c r="AH1044" s="8" t="s">
        <v>543</v>
      </c>
      <c r="AI1044" s="8" t="s">
        <v>66</v>
      </c>
      <c r="AJ1044" s="8"/>
      <c r="AK1044" s="8" t="s">
        <v>7293</v>
      </c>
      <c r="AL1044" s="8" t="s">
        <v>2275</v>
      </c>
      <c r="AM1044" s="8" t="s">
        <v>597</v>
      </c>
      <c r="AN1044" s="8" t="s">
        <v>7294</v>
      </c>
      <c r="AO1044" s="8" t="s">
        <v>7295</v>
      </c>
      <c r="AP1044" s="9" t="s">
        <v>7292</v>
      </c>
      <c r="AQ1044" s="11">
        <v>8124.0</v>
      </c>
    </row>
    <row r="1045">
      <c r="A1045" s="8" t="str">
        <f t="shared" si="1"/>
        <v>Todd Weisse</v>
      </c>
      <c r="B1045" s="8" t="s">
        <v>7276</v>
      </c>
      <c r="C1045" s="8" t="s">
        <v>2257</v>
      </c>
      <c r="D1045" s="9" t="s">
        <v>7205</v>
      </c>
      <c r="E1045" s="8" t="s">
        <v>7277</v>
      </c>
      <c r="F1045" s="8" t="s">
        <v>2136</v>
      </c>
      <c r="G1045" s="8" t="s">
        <v>47</v>
      </c>
      <c r="H1045" s="8" t="s">
        <v>7278</v>
      </c>
      <c r="I1045" s="8" t="s">
        <v>49</v>
      </c>
      <c r="J1045" s="10">
        <v>4.12</v>
      </c>
      <c r="K1045" s="8" t="s">
        <v>7279</v>
      </c>
      <c r="L1045" s="8" t="s">
        <v>1436</v>
      </c>
      <c r="M1045" s="8"/>
      <c r="N1045" s="8" t="s">
        <v>7321</v>
      </c>
      <c r="O1045" s="8" t="s">
        <v>52</v>
      </c>
      <c r="P1045" s="8"/>
      <c r="Q1045" s="8"/>
      <c r="R1045" s="8" t="s">
        <v>4891</v>
      </c>
      <c r="S1045" s="8" t="s">
        <v>7322</v>
      </c>
      <c r="T1045" s="11" t="str">
        <f t="shared" si="2"/>
        <v>Todd Weisse</v>
      </c>
      <c r="U1045" s="8" t="s">
        <v>80</v>
      </c>
      <c r="V1045" s="8" t="s">
        <v>7323</v>
      </c>
      <c r="W1045" s="8"/>
      <c r="X1045" s="8" t="s">
        <v>7285</v>
      </c>
      <c r="Y1045" s="8" t="s">
        <v>60</v>
      </c>
      <c r="Z1045" s="12" t="s">
        <v>7287</v>
      </c>
      <c r="AA1045" s="8" t="s">
        <v>60</v>
      </c>
      <c r="AB1045" s="12" t="s">
        <v>7324</v>
      </c>
      <c r="AC1045" s="8" t="s">
        <v>60</v>
      </c>
      <c r="AD1045" s="12" t="s">
        <v>7290</v>
      </c>
      <c r="AE1045" s="8" t="s">
        <v>7291</v>
      </c>
      <c r="AF1045" s="8" t="s">
        <v>7292</v>
      </c>
      <c r="AG1045" s="8" t="s">
        <v>7219</v>
      </c>
      <c r="AH1045" s="8" t="s">
        <v>543</v>
      </c>
      <c r="AI1045" s="8" t="s">
        <v>66</v>
      </c>
      <c r="AJ1045" s="8"/>
      <c r="AK1045" s="13" t="s">
        <v>7293</v>
      </c>
      <c r="AL1045" s="13" t="s">
        <v>2275</v>
      </c>
      <c r="AM1045" s="8" t="s">
        <v>597</v>
      </c>
      <c r="AN1045" s="8" t="s">
        <v>7294</v>
      </c>
      <c r="AO1045" s="13" t="s">
        <v>7295</v>
      </c>
      <c r="AP1045" s="9" t="s">
        <v>7292</v>
      </c>
      <c r="AQ1045" s="11">
        <v>8124.0</v>
      </c>
    </row>
    <row r="1046">
      <c r="A1046" s="8" t="str">
        <f t="shared" si="1"/>
        <v>Adrian Durant</v>
      </c>
      <c r="B1046" s="8" t="s">
        <v>7325</v>
      </c>
      <c r="C1046" s="8" t="s">
        <v>2257</v>
      </c>
      <c r="D1046" s="9" t="s">
        <v>7205</v>
      </c>
      <c r="E1046" s="8" t="s">
        <v>7326</v>
      </c>
      <c r="F1046" s="8" t="s">
        <v>2136</v>
      </c>
      <c r="G1046" s="8" t="s">
        <v>47</v>
      </c>
      <c r="H1046" s="8" t="s">
        <v>7327</v>
      </c>
      <c r="I1046" s="8" t="s">
        <v>49</v>
      </c>
      <c r="J1046" s="10">
        <v>4.07</v>
      </c>
      <c r="K1046" s="8" t="s">
        <v>7328</v>
      </c>
      <c r="L1046" s="8" t="s">
        <v>7329</v>
      </c>
      <c r="M1046" s="8" t="s">
        <v>86</v>
      </c>
      <c r="N1046" s="8" t="s">
        <v>7330</v>
      </c>
      <c r="O1046" s="8" t="s">
        <v>52</v>
      </c>
      <c r="P1046" s="8"/>
      <c r="Q1046" s="8"/>
      <c r="R1046" s="8" t="s">
        <v>2746</v>
      </c>
      <c r="S1046" s="8" t="s">
        <v>7331</v>
      </c>
      <c r="T1046" s="11" t="str">
        <f t="shared" si="2"/>
        <v>Adrian Durant</v>
      </c>
      <c r="U1046" s="8" t="s">
        <v>55</v>
      </c>
      <c r="V1046" s="8" t="s">
        <v>7332</v>
      </c>
      <c r="W1046" s="8" t="s">
        <v>7333</v>
      </c>
      <c r="X1046" s="8" t="s">
        <v>7334</v>
      </c>
      <c r="Y1046" s="12" t="s">
        <v>7335</v>
      </c>
      <c r="Z1046" s="12" t="s">
        <v>7336</v>
      </c>
      <c r="AA1046" s="12" t="s">
        <v>7337</v>
      </c>
      <c r="AB1046" s="12" t="s">
        <v>7338</v>
      </c>
      <c r="AC1046" s="12" t="s">
        <v>7339</v>
      </c>
      <c r="AD1046" s="12" t="s">
        <v>7340</v>
      </c>
      <c r="AE1046" s="8" t="s">
        <v>7341</v>
      </c>
      <c r="AF1046" s="8" t="s">
        <v>7342</v>
      </c>
      <c r="AG1046" s="8" t="s">
        <v>7219</v>
      </c>
      <c r="AH1046" s="8" t="s">
        <v>232</v>
      </c>
      <c r="AI1046" s="8" t="s">
        <v>233</v>
      </c>
      <c r="AJ1046" s="8" t="s">
        <v>86</v>
      </c>
      <c r="AK1046" s="13" t="s">
        <v>7343</v>
      </c>
      <c r="AL1046" s="13" t="s">
        <v>5763</v>
      </c>
      <c r="AM1046" s="8" t="s">
        <v>4040</v>
      </c>
      <c r="AN1046" s="8" t="s">
        <v>7344</v>
      </c>
      <c r="AO1046" s="13" t="s">
        <v>7345</v>
      </c>
      <c r="AP1046" s="9" t="s">
        <v>7342</v>
      </c>
      <c r="AQ1046" s="11">
        <v>14566.0</v>
      </c>
    </row>
    <row r="1047">
      <c r="A1047" s="8" t="str">
        <f t="shared" si="1"/>
        <v>Mike Henderson</v>
      </c>
      <c r="B1047" s="8" t="s">
        <v>7325</v>
      </c>
      <c r="C1047" s="8" t="s">
        <v>2257</v>
      </c>
      <c r="D1047" s="9" t="s">
        <v>7205</v>
      </c>
      <c r="E1047" s="8" t="s">
        <v>7326</v>
      </c>
      <c r="F1047" s="8" t="s">
        <v>2136</v>
      </c>
      <c r="G1047" s="8" t="s">
        <v>47</v>
      </c>
      <c r="H1047" s="8" t="s">
        <v>7327</v>
      </c>
      <c r="I1047" s="8" t="s">
        <v>49</v>
      </c>
      <c r="J1047" s="10">
        <v>4.07</v>
      </c>
      <c r="K1047" s="8" t="s">
        <v>7328</v>
      </c>
      <c r="L1047" s="8" t="s">
        <v>7329</v>
      </c>
      <c r="M1047" s="8" t="s">
        <v>86</v>
      </c>
      <c r="N1047" s="8" t="s">
        <v>7346</v>
      </c>
      <c r="O1047" s="8" t="s">
        <v>52</v>
      </c>
      <c r="P1047" s="8"/>
      <c r="Q1047" s="8"/>
      <c r="R1047" s="8" t="s">
        <v>1237</v>
      </c>
      <c r="S1047" s="8" t="s">
        <v>4809</v>
      </c>
      <c r="T1047" s="11" t="str">
        <f t="shared" si="2"/>
        <v>Mike Henderson</v>
      </c>
      <c r="U1047" s="8" t="s">
        <v>55</v>
      </c>
      <c r="V1047" s="8" t="s">
        <v>7347</v>
      </c>
      <c r="W1047" s="8"/>
      <c r="X1047" s="8" t="s">
        <v>7334</v>
      </c>
      <c r="Y1047" s="8" t="s">
        <v>60</v>
      </c>
      <c r="Z1047" s="12" t="s">
        <v>7336</v>
      </c>
      <c r="AA1047" s="8" t="s">
        <v>60</v>
      </c>
      <c r="AB1047" s="12" t="s">
        <v>7338</v>
      </c>
      <c r="AC1047" s="8" t="s">
        <v>60</v>
      </c>
      <c r="AD1047" s="12" t="s">
        <v>7340</v>
      </c>
      <c r="AE1047" s="8" t="s">
        <v>7341</v>
      </c>
      <c r="AF1047" s="8" t="s">
        <v>7342</v>
      </c>
      <c r="AG1047" s="8" t="s">
        <v>7219</v>
      </c>
      <c r="AH1047" s="8" t="s">
        <v>232</v>
      </c>
      <c r="AI1047" s="8" t="s">
        <v>233</v>
      </c>
      <c r="AJ1047" s="8" t="s">
        <v>86</v>
      </c>
      <c r="AK1047" s="13" t="s">
        <v>7343</v>
      </c>
      <c r="AL1047" s="13" t="s">
        <v>5763</v>
      </c>
      <c r="AM1047" s="8" t="s">
        <v>4040</v>
      </c>
      <c r="AN1047" s="8" t="s">
        <v>7344</v>
      </c>
      <c r="AO1047" s="13" t="s">
        <v>7345</v>
      </c>
      <c r="AP1047" s="9" t="s">
        <v>7342</v>
      </c>
      <c r="AQ1047" s="11">
        <v>14566.0</v>
      </c>
    </row>
    <row r="1048">
      <c r="A1048" s="8" t="str">
        <f t="shared" si="1"/>
        <v>Ethan Sandusky</v>
      </c>
      <c r="B1048" s="8" t="s">
        <v>7325</v>
      </c>
      <c r="C1048" s="8" t="s">
        <v>2257</v>
      </c>
      <c r="D1048" s="9" t="s">
        <v>7205</v>
      </c>
      <c r="E1048" s="13" t="s">
        <v>7326</v>
      </c>
      <c r="F1048" s="8" t="s">
        <v>2136</v>
      </c>
      <c r="G1048" s="13" t="s">
        <v>47</v>
      </c>
      <c r="H1048" s="8" t="s">
        <v>7327</v>
      </c>
      <c r="I1048" s="8" t="s">
        <v>49</v>
      </c>
      <c r="J1048" s="10">
        <v>4.07</v>
      </c>
      <c r="K1048" s="8" t="s">
        <v>7328</v>
      </c>
      <c r="L1048" s="8" t="s">
        <v>7329</v>
      </c>
      <c r="M1048" s="8"/>
      <c r="N1048" s="8" t="s">
        <v>7348</v>
      </c>
      <c r="O1048" s="8" t="s">
        <v>52</v>
      </c>
      <c r="P1048" s="8"/>
      <c r="Q1048" s="8"/>
      <c r="R1048" s="8" t="s">
        <v>3839</v>
      </c>
      <c r="S1048" s="8" t="s">
        <v>7349</v>
      </c>
      <c r="T1048" s="11" t="str">
        <f t="shared" si="2"/>
        <v>Ethan Sandusky</v>
      </c>
      <c r="U1048" s="8" t="s">
        <v>80</v>
      </c>
      <c r="V1048" s="8" t="s">
        <v>7350</v>
      </c>
      <c r="W1048" s="8"/>
      <c r="X1048" s="8" t="s">
        <v>7334</v>
      </c>
      <c r="Y1048" s="12" t="s">
        <v>7351</v>
      </c>
      <c r="Z1048" s="12" t="s">
        <v>7336</v>
      </c>
      <c r="AA1048" s="8" t="s">
        <v>60</v>
      </c>
      <c r="AB1048" s="12" t="s">
        <v>7338</v>
      </c>
      <c r="AC1048" s="12" t="s">
        <v>7352</v>
      </c>
      <c r="AD1048" s="12" t="s">
        <v>7340</v>
      </c>
      <c r="AE1048" s="8" t="s">
        <v>7341</v>
      </c>
      <c r="AF1048" s="13" t="s">
        <v>7342</v>
      </c>
      <c r="AG1048" s="13" t="s">
        <v>7219</v>
      </c>
      <c r="AH1048" s="8" t="s">
        <v>232</v>
      </c>
      <c r="AI1048" s="8" t="s">
        <v>233</v>
      </c>
      <c r="AJ1048" s="8"/>
      <c r="AK1048" s="13" t="s">
        <v>7343</v>
      </c>
      <c r="AL1048" s="13" t="s">
        <v>5763</v>
      </c>
      <c r="AM1048" s="8" t="s">
        <v>4040</v>
      </c>
      <c r="AN1048" s="8" t="s">
        <v>7344</v>
      </c>
      <c r="AO1048" s="13" t="s">
        <v>7345</v>
      </c>
      <c r="AP1048" s="9" t="s">
        <v>7342</v>
      </c>
      <c r="AQ1048" s="11">
        <v>14566.0</v>
      </c>
    </row>
    <row r="1049">
      <c r="A1049" s="8" t="str">
        <f t="shared" si="1"/>
        <v>Kayla Evans</v>
      </c>
      <c r="B1049" s="8" t="s">
        <v>7325</v>
      </c>
      <c r="C1049" s="8" t="s">
        <v>2257</v>
      </c>
      <c r="D1049" s="9" t="s">
        <v>7205</v>
      </c>
      <c r="E1049" s="8" t="s">
        <v>7326</v>
      </c>
      <c r="F1049" s="8" t="s">
        <v>2136</v>
      </c>
      <c r="G1049" s="8" t="s">
        <v>47</v>
      </c>
      <c r="H1049" s="8" t="s">
        <v>7327</v>
      </c>
      <c r="I1049" s="8" t="s">
        <v>49</v>
      </c>
      <c r="J1049" s="10">
        <v>4.07</v>
      </c>
      <c r="K1049" s="8" t="s">
        <v>7328</v>
      </c>
      <c r="L1049" s="8" t="s">
        <v>7329</v>
      </c>
      <c r="M1049" s="8"/>
      <c r="N1049" s="8" t="s">
        <v>7353</v>
      </c>
      <c r="O1049" s="8" t="s">
        <v>52</v>
      </c>
      <c r="P1049" s="8"/>
      <c r="Q1049" s="8"/>
      <c r="R1049" s="8" t="s">
        <v>4503</v>
      </c>
      <c r="S1049" s="8" t="s">
        <v>519</v>
      </c>
      <c r="T1049" s="11" t="str">
        <f t="shared" si="2"/>
        <v>Kayla Evans</v>
      </c>
      <c r="U1049" s="8" t="s">
        <v>80</v>
      </c>
      <c r="V1049" s="8" t="s">
        <v>7354</v>
      </c>
      <c r="W1049" s="8"/>
      <c r="X1049" s="8" t="s">
        <v>7334</v>
      </c>
      <c r="Y1049" s="8" t="s">
        <v>60</v>
      </c>
      <c r="Z1049" s="12" t="s">
        <v>7336</v>
      </c>
      <c r="AA1049" s="8" t="s">
        <v>60</v>
      </c>
      <c r="AB1049" s="12" t="s">
        <v>7338</v>
      </c>
      <c r="AC1049" s="12" t="s">
        <v>7355</v>
      </c>
      <c r="AD1049" s="12" t="s">
        <v>7340</v>
      </c>
      <c r="AE1049" s="8" t="s">
        <v>7341</v>
      </c>
      <c r="AF1049" s="8" t="s">
        <v>7342</v>
      </c>
      <c r="AG1049" s="8" t="s">
        <v>7219</v>
      </c>
      <c r="AH1049" s="8" t="s">
        <v>232</v>
      </c>
      <c r="AI1049" s="8" t="s">
        <v>233</v>
      </c>
      <c r="AJ1049" s="8"/>
      <c r="AK1049" s="8" t="s">
        <v>7343</v>
      </c>
      <c r="AL1049" s="8" t="s">
        <v>5763</v>
      </c>
      <c r="AM1049" s="8" t="s">
        <v>4040</v>
      </c>
      <c r="AN1049" s="8" t="s">
        <v>7344</v>
      </c>
      <c r="AO1049" s="13" t="s">
        <v>7345</v>
      </c>
      <c r="AP1049" s="9" t="s">
        <v>7342</v>
      </c>
      <c r="AQ1049" s="11">
        <v>14566.0</v>
      </c>
    </row>
    <row r="1050">
      <c r="A1050" s="8" t="str">
        <f t="shared" si="1"/>
        <v>Kevin Phipps</v>
      </c>
      <c r="B1050" s="8" t="s">
        <v>7325</v>
      </c>
      <c r="C1050" s="8" t="s">
        <v>2257</v>
      </c>
      <c r="D1050" s="9" t="s">
        <v>7205</v>
      </c>
      <c r="E1050" s="8" t="s">
        <v>7326</v>
      </c>
      <c r="F1050" s="8" t="s">
        <v>2136</v>
      </c>
      <c r="G1050" s="8" t="s">
        <v>47</v>
      </c>
      <c r="H1050" s="8" t="s">
        <v>7327</v>
      </c>
      <c r="I1050" s="8" t="s">
        <v>49</v>
      </c>
      <c r="J1050" s="10">
        <v>4.07</v>
      </c>
      <c r="K1050" s="8" t="s">
        <v>7328</v>
      </c>
      <c r="L1050" s="8" t="s">
        <v>7329</v>
      </c>
      <c r="M1050" s="8" t="s">
        <v>86</v>
      </c>
      <c r="N1050" s="8" t="s">
        <v>7356</v>
      </c>
      <c r="O1050" s="8" t="s">
        <v>52</v>
      </c>
      <c r="P1050" s="8"/>
      <c r="Q1050" s="8"/>
      <c r="R1050" s="8" t="s">
        <v>208</v>
      </c>
      <c r="S1050" s="8" t="s">
        <v>7357</v>
      </c>
      <c r="T1050" s="11" t="str">
        <f t="shared" si="2"/>
        <v>Kevin Phipps</v>
      </c>
      <c r="U1050" s="8" t="s">
        <v>80</v>
      </c>
      <c r="V1050" s="8" t="s">
        <v>7358</v>
      </c>
      <c r="W1050" s="8" t="s">
        <v>7359</v>
      </c>
      <c r="X1050" s="8" t="s">
        <v>7334</v>
      </c>
      <c r="Y1050" s="12" t="s">
        <v>7360</v>
      </c>
      <c r="Z1050" s="12" t="s">
        <v>7336</v>
      </c>
      <c r="AA1050" s="8" t="s">
        <v>60</v>
      </c>
      <c r="AB1050" s="12" t="s">
        <v>7338</v>
      </c>
      <c r="AC1050" s="12" t="s">
        <v>7361</v>
      </c>
      <c r="AD1050" s="12" t="s">
        <v>7340</v>
      </c>
      <c r="AE1050" s="8" t="s">
        <v>7341</v>
      </c>
      <c r="AF1050" s="8" t="s">
        <v>7342</v>
      </c>
      <c r="AG1050" s="8" t="s">
        <v>7219</v>
      </c>
      <c r="AH1050" s="8" t="s">
        <v>232</v>
      </c>
      <c r="AI1050" s="8" t="s">
        <v>233</v>
      </c>
      <c r="AJ1050" s="8" t="s">
        <v>86</v>
      </c>
      <c r="AK1050" s="13" t="s">
        <v>7343</v>
      </c>
      <c r="AL1050" s="13" t="s">
        <v>5763</v>
      </c>
      <c r="AM1050" s="8" t="s">
        <v>4040</v>
      </c>
      <c r="AN1050" s="8" t="s">
        <v>7344</v>
      </c>
      <c r="AO1050" s="13" t="s">
        <v>7345</v>
      </c>
      <c r="AP1050" s="9" t="s">
        <v>7342</v>
      </c>
      <c r="AQ1050" s="11">
        <v>14566.0</v>
      </c>
    </row>
    <row r="1051">
      <c r="A1051" s="8" t="str">
        <f t="shared" si="1"/>
        <v>Nick Kocienda</v>
      </c>
      <c r="B1051" s="8" t="s">
        <v>7362</v>
      </c>
      <c r="C1051" s="8" t="s">
        <v>2410</v>
      </c>
      <c r="D1051" s="9" t="s">
        <v>7205</v>
      </c>
      <c r="E1051" s="8" t="s">
        <v>7277</v>
      </c>
      <c r="F1051" s="8" t="s">
        <v>2136</v>
      </c>
      <c r="G1051" s="8" t="s">
        <v>47</v>
      </c>
      <c r="H1051" s="8" t="s">
        <v>7363</v>
      </c>
      <c r="I1051" s="8" t="s">
        <v>1330</v>
      </c>
      <c r="J1051" s="10">
        <v>3.64</v>
      </c>
      <c r="K1051" s="8" t="s">
        <v>7364</v>
      </c>
      <c r="L1051" s="8" t="s">
        <v>5418</v>
      </c>
      <c r="M1051" s="8"/>
      <c r="N1051" s="8" t="s">
        <v>7365</v>
      </c>
      <c r="O1051" s="8" t="s">
        <v>52</v>
      </c>
      <c r="P1051" s="8"/>
      <c r="Q1051" s="8"/>
      <c r="R1051" s="8" t="s">
        <v>392</v>
      </c>
      <c r="S1051" s="8" t="s">
        <v>7366</v>
      </c>
      <c r="T1051" s="11" t="str">
        <f t="shared" si="2"/>
        <v>Nick Kocienda</v>
      </c>
      <c r="U1051" s="8" t="s">
        <v>1959</v>
      </c>
      <c r="V1051" s="8" t="s">
        <v>7367</v>
      </c>
      <c r="W1051" s="8"/>
      <c r="X1051" s="8" t="s">
        <v>7368</v>
      </c>
      <c r="Y1051" s="8" t="s">
        <v>60</v>
      </c>
      <c r="Z1051" s="12" t="s">
        <v>7369</v>
      </c>
      <c r="AA1051" s="8" t="s">
        <v>60</v>
      </c>
      <c r="AB1051" s="12" t="s">
        <v>7370</v>
      </c>
      <c r="AC1051" s="8" t="s">
        <v>60</v>
      </c>
      <c r="AD1051" s="12" t="s">
        <v>7371</v>
      </c>
      <c r="AE1051" s="8" t="s">
        <v>7372</v>
      </c>
      <c r="AF1051" s="8" t="s">
        <v>7373</v>
      </c>
      <c r="AG1051" s="8" t="s">
        <v>7219</v>
      </c>
      <c r="AH1051" s="8" t="s">
        <v>543</v>
      </c>
      <c r="AI1051" s="8" t="s">
        <v>233</v>
      </c>
      <c r="AJ1051" s="8"/>
      <c r="AK1051" s="8" t="s">
        <v>2808</v>
      </c>
      <c r="AL1051" s="8" t="s">
        <v>5382</v>
      </c>
      <c r="AM1051" s="8" t="s">
        <v>2231</v>
      </c>
      <c r="AN1051" s="8" t="s">
        <v>7374</v>
      </c>
      <c r="AO1051" s="8" t="s">
        <v>7375</v>
      </c>
      <c r="AP1051" s="8" t="s">
        <v>7373</v>
      </c>
      <c r="AQ1051" s="11">
        <v>9258.0</v>
      </c>
    </row>
    <row r="1052">
      <c r="A1052" s="8" t="str">
        <f t="shared" si="1"/>
        <v>Safo Kirton</v>
      </c>
      <c r="B1052" s="8" t="s">
        <v>7362</v>
      </c>
      <c r="C1052" s="8" t="s">
        <v>2410</v>
      </c>
      <c r="D1052" s="9" t="s">
        <v>7205</v>
      </c>
      <c r="E1052" s="8" t="s">
        <v>7277</v>
      </c>
      <c r="F1052" s="8" t="s">
        <v>2136</v>
      </c>
      <c r="G1052" s="8" t="s">
        <v>47</v>
      </c>
      <c r="H1052" s="8" t="s">
        <v>7363</v>
      </c>
      <c r="I1052" s="8" t="s">
        <v>1330</v>
      </c>
      <c r="J1052" s="10">
        <v>3.64</v>
      </c>
      <c r="K1052" s="8" t="s">
        <v>7364</v>
      </c>
      <c r="L1052" s="8" t="s">
        <v>5418</v>
      </c>
      <c r="M1052" s="8"/>
      <c r="N1052" s="8" t="s">
        <v>7376</v>
      </c>
      <c r="O1052" s="8" t="s">
        <v>52</v>
      </c>
      <c r="P1052" s="8"/>
      <c r="Q1052" s="8"/>
      <c r="R1052" s="8" t="s">
        <v>7377</v>
      </c>
      <c r="S1052" s="8" t="s">
        <v>7378</v>
      </c>
      <c r="T1052" s="11" t="str">
        <f t="shared" si="2"/>
        <v>Safo Kirton</v>
      </c>
      <c r="U1052" s="8" t="s">
        <v>2625</v>
      </c>
      <c r="V1052" s="8" t="s">
        <v>7379</v>
      </c>
      <c r="W1052" s="8"/>
      <c r="X1052" s="8" t="s">
        <v>7368</v>
      </c>
      <c r="Y1052" s="8" t="s">
        <v>60</v>
      </c>
      <c r="Z1052" s="12" t="s">
        <v>7369</v>
      </c>
      <c r="AA1052" s="12" t="s">
        <v>7380</v>
      </c>
      <c r="AB1052" s="12" t="s">
        <v>7370</v>
      </c>
      <c r="AC1052" s="8" t="s">
        <v>60</v>
      </c>
      <c r="AD1052" s="12" t="s">
        <v>7371</v>
      </c>
      <c r="AE1052" s="8" t="s">
        <v>7372</v>
      </c>
      <c r="AF1052" s="8" t="s">
        <v>7373</v>
      </c>
      <c r="AG1052" s="8" t="s">
        <v>7219</v>
      </c>
      <c r="AH1052" s="8" t="s">
        <v>543</v>
      </c>
      <c r="AI1052" s="8" t="s">
        <v>233</v>
      </c>
      <c r="AJ1052" s="8"/>
      <c r="AK1052" s="8" t="s">
        <v>2808</v>
      </c>
      <c r="AL1052" s="8" t="s">
        <v>5382</v>
      </c>
      <c r="AM1052" s="8" t="s">
        <v>2231</v>
      </c>
      <c r="AN1052" s="8" t="s">
        <v>7374</v>
      </c>
      <c r="AO1052" s="8" t="s">
        <v>7375</v>
      </c>
      <c r="AP1052" s="8" t="s">
        <v>7373</v>
      </c>
      <c r="AQ1052" s="11">
        <v>9258.0</v>
      </c>
    </row>
    <row r="1053">
      <c r="A1053" s="8" t="str">
        <f t="shared" si="1"/>
        <v>MaryKathryn Underwood</v>
      </c>
      <c r="B1053" s="8" t="s">
        <v>7362</v>
      </c>
      <c r="C1053" s="8" t="s">
        <v>2410</v>
      </c>
      <c r="D1053" s="9" t="s">
        <v>7205</v>
      </c>
      <c r="E1053" s="8" t="s">
        <v>7277</v>
      </c>
      <c r="F1053" s="8" t="s">
        <v>2136</v>
      </c>
      <c r="G1053" s="8" t="s">
        <v>47</v>
      </c>
      <c r="H1053" s="8" t="s">
        <v>7363</v>
      </c>
      <c r="I1053" s="8" t="s">
        <v>1330</v>
      </c>
      <c r="J1053" s="10">
        <v>3.64</v>
      </c>
      <c r="K1053" s="8" t="s">
        <v>7364</v>
      </c>
      <c r="L1053" s="8" t="s">
        <v>5418</v>
      </c>
      <c r="M1053" s="8"/>
      <c r="N1053" s="8" t="s">
        <v>7381</v>
      </c>
      <c r="O1053" s="8" t="s">
        <v>52</v>
      </c>
      <c r="P1053" s="8"/>
      <c r="Q1053" s="8"/>
      <c r="R1053" s="8" t="s">
        <v>7382</v>
      </c>
      <c r="S1053" s="8" t="s">
        <v>7383</v>
      </c>
      <c r="T1053" s="11" t="str">
        <f t="shared" si="2"/>
        <v>MaryKathryn Underwood</v>
      </c>
      <c r="U1053" s="8" t="s">
        <v>7384</v>
      </c>
      <c r="V1053" s="8" t="s">
        <v>7385</v>
      </c>
      <c r="W1053" s="8"/>
      <c r="X1053" s="8" t="s">
        <v>7368</v>
      </c>
      <c r="Y1053" s="8" t="s">
        <v>60</v>
      </c>
      <c r="Z1053" s="12" t="s">
        <v>7369</v>
      </c>
      <c r="AA1053" s="8" t="s">
        <v>60</v>
      </c>
      <c r="AB1053" s="12" t="s">
        <v>7370</v>
      </c>
      <c r="AC1053" s="12" t="s">
        <v>7386</v>
      </c>
      <c r="AD1053" s="12" t="s">
        <v>7371</v>
      </c>
      <c r="AE1053" s="8" t="s">
        <v>7372</v>
      </c>
      <c r="AF1053" s="8" t="s">
        <v>7373</v>
      </c>
      <c r="AG1053" s="8" t="s">
        <v>7219</v>
      </c>
      <c r="AH1053" s="8" t="s">
        <v>543</v>
      </c>
      <c r="AI1053" s="8" t="s">
        <v>233</v>
      </c>
      <c r="AJ1053" s="8"/>
      <c r="AK1053" s="8" t="s">
        <v>2808</v>
      </c>
      <c r="AL1053" s="8" t="s">
        <v>5382</v>
      </c>
      <c r="AM1053" s="8" t="s">
        <v>2231</v>
      </c>
      <c r="AN1053" s="8" t="s">
        <v>7374</v>
      </c>
      <c r="AO1053" s="8" t="s">
        <v>7375</v>
      </c>
      <c r="AP1053" s="8" t="s">
        <v>7373</v>
      </c>
      <c r="AQ1053" s="11">
        <v>9258.0</v>
      </c>
    </row>
    <row r="1054">
      <c r="A1054" s="8" t="str">
        <f t="shared" si="1"/>
        <v>Brian Horowitz</v>
      </c>
      <c r="B1054" s="8" t="s">
        <v>7362</v>
      </c>
      <c r="C1054" s="8" t="s">
        <v>2410</v>
      </c>
      <c r="D1054" s="9" t="s">
        <v>7205</v>
      </c>
      <c r="E1054" s="8" t="s">
        <v>7277</v>
      </c>
      <c r="F1054" s="8" t="s">
        <v>2136</v>
      </c>
      <c r="G1054" s="8" t="s">
        <v>47</v>
      </c>
      <c r="H1054" s="8" t="s">
        <v>7363</v>
      </c>
      <c r="I1054" s="8" t="s">
        <v>1330</v>
      </c>
      <c r="J1054" s="10">
        <v>3.64</v>
      </c>
      <c r="K1054" s="8" t="s">
        <v>7364</v>
      </c>
      <c r="L1054" s="8" t="s">
        <v>5418</v>
      </c>
      <c r="M1054" s="8" t="s">
        <v>86</v>
      </c>
      <c r="N1054" s="8" t="s">
        <v>7387</v>
      </c>
      <c r="O1054" s="8" t="s">
        <v>52</v>
      </c>
      <c r="P1054" s="8"/>
      <c r="Q1054" s="8"/>
      <c r="R1054" s="8" t="s">
        <v>331</v>
      </c>
      <c r="S1054" s="8" t="s">
        <v>7388</v>
      </c>
      <c r="T1054" s="11" t="str">
        <f t="shared" si="2"/>
        <v>Brian Horowitz</v>
      </c>
      <c r="U1054" s="8" t="s">
        <v>55</v>
      </c>
      <c r="V1054" s="8" t="s">
        <v>7389</v>
      </c>
      <c r="W1054" s="8" t="s">
        <v>7390</v>
      </c>
      <c r="X1054" s="8" t="s">
        <v>7368</v>
      </c>
      <c r="Y1054" s="12" t="s">
        <v>7391</v>
      </c>
      <c r="Z1054" s="12" t="s">
        <v>7369</v>
      </c>
      <c r="AA1054" s="8" t="s">
        <v>60</v>
      </c>
      <c r="AB1054" s="12" t="s">
        <v>7370</v>
      </c>
      <c r="AC1054" s="8" t="s">
        <v>60</v>
      </c>
      <c r="AD1054" s="12" t="s">
        <v>7371</v>
      </c>
      <c r="AE1054" s="8" t="s">
        <v>7372</v>
      </c>
      <c r="AF1054" s="8" t="s">
        <v>7373</v>
      </c>
      <c r="AG1054" s="8" t="s">
        <v>7219</v>
      </c>
      <c r="AH1054" s="8" t="s">
        <v>543</v>
      </c>
      <c r="AI1054" s="8" t="s">
        <v>233</v>
      </c>
      <c r="AJ1054" s="8" t="s">
        <v>86</v>
      </c>
      <c r="AK1054" s="13" t="s">
        <v>2808</v>
      </c>
      <c r="AL1054" s="13" t="s">
        <v>5382</v>
      </c>
      <c r="AM1054" s="8" t="s">
        <v>2231</v>
      </c>
      <c r="AN1054" s="8" t="s">
        <v>7374</v>
      </c>
      <c r="AO1054" s="13" t="s">
        <v>7375</v>
      </c>
      <c r="AP1054" s="9" t="s">
        <v>7373</v>
      </c>
      <c r="AQ1054" s="11">
        <v>9258.0</v>
      </c>
    </row>
    <row r="1055">
      <c r="A1055" s="8" t="str">
        <f t="shared" si="1"/>
        <v>Nickeela Austin</v>
      </c>
      <c r="B1055" s="8" t="s">
        <v>7362</v>
      </c>
      <c r="C1055" s="8" t="s">
        <v>2410</v>
      </c>
      <c r="D1055" s="9" t="s">
        <v>7205</v>
      </c>
      <c r="E1055" s="8" t="s">
        <v>7277</v>
      </c>
      <c r="F1055" s="8" t="s">
        <v>2136</v>
      </c>
      <c r="G1055" s="8" t="s">
        <v>47</v>
      </c>
      <c r="H1055" s="8" t="s">
        <v>7363</v>
      </c>
      <c r="I1055" s="8" t="s">
        <v>1330</v>
      </c>
      <c r="J1055" s="10">
        <v>3.64</v>
      </c>
      <c r="K1055" s="8" t="s">
        <v>7364</v>
      </c>
      <c r="L1055" s="8" t="s">
        <v>5418</v>
      </c>
      <c r="M1055" s="8"/>
      <c r="N1055" s="8" t="s">
        <v>7392</v>
      </c>
      <c r="O1055" s="8" t="s">
        <v>52</v>
      </c>
      <c r="P1055" s="8"/>
      <c r="Q1055" s="8"/>
      <c r="R1055" s="8" t="s">
        <v>7393</v>
      </c>
      <c r="S1055" s="8" t="s">
        <v>1765</v>
      </c>
      <c r="T1055" s="11" t="str">
        <f t="shared" si="2"/>
        <v>Nickeela Austin</v>
      </c>
      <c r="U1055" s="8" t="s">
        <v>6223</v>
      </c>
      <c r="V1055" s="8" t="s">
        <v>7394</v>
      </c>
      <c r="W1055" s="8"/>
      <c r="X1055" s="8" t="s">
        <v>7368</v>
      </c>
      <c r="Y1055" s="8" t="s">
        <v>60</v>
      </c>
      <c r="Z1055" s="12" t="s">
        <v>7369</v>
      </c>
      <c r="AA1055" s="8" t="s">
        <v>60</v>
      </c>
      <c r="AB1055" s="12" t="s">
        <v>7370</v>
      </c>
      <c r="AC1055" s="8" t="s">
        <v>60</v>
      </c>
      <c r="AD1055" s="12" t="s">
        <v>7371</v>
      </c>
      <c r="AE1055" s="8" t="s">
        <v>7372</v>
      </c>
      <c r="AF1055" s="8" t="s">
        <v>7373</v>
      </c>
      <c r="AG1055" s="8" t="s">
        <v>7219</v>
      </c>
      <c r="AH1055" s="8" t="s">
        <v>543</v>
      </c>
      <c r="AI1055" s="8" t="s">
        <v>233</v>
      </c>
      <c r="AJ1055" s="8"/>
      <c r="AK1055" s="13" t="s">
        <v>2808</v>
      </c>
      <c r="AL1055" s="13" t="s">
        <v>5382</v>
      </c>
      <c r="AM1055" s="8" t="s">
        <v>2231</v>
      </c>
      <c r="AN1055" s="8" t="s">
        <v>7374</v>
      </c>
      <c r="AO1055" s="13" t="s">
        <v>7375</v>
      </c>
      <c r="AP1055" s="9" t="s">
        <v>7373</v>
      </c>
      <c r="AQ1055" s="11">
        <v>9258.0</v>
      </c>
    </row>
    <row r="1056">
      <c r="A1056" s="8" t="str">
        <f t="shared" si="1"/>
        <v>Andrew Byrne</v>
      </c>
      <c r="B1056" s="8" t="s">
        <v>7362</v>
      </c>
      <c r="C1056" s="8" t="s">
        <v>2410</v>
      </c>
      <c r="D1056" s="9" t="s">
        <v>7205</v>
      </c>
      <c r="E1056" s="8" t="s">
        <v>7277</v>
      </c>
      <c r="F1056" s="8" t="s">
        <v>2136</v>
      </c>
      <c r="G1056" s="8" t="s">
        <v>47</v>
      </c>
      <c r="H1056" s="8" t="s">
        <v>7363</v>
      </c>
      <c r="I1056" s="8" t="s">
        <v>1330</v>
      </c>
      <c r="J1056" s="10">
        <v>3.64</v>
      </c>
      <c r="K1056" s="8" t="s">
        <v>7364</v>
      </c>
      <c r="L1056" s="8" t="s">
        <v>5418</v>
      </c>
      <c r="M1056" s="8"/>
      <c r="N1056" s="8" t="s">
        <v>7395</v>
      </c>
      <c r="O1056" s="8" t="s">
        <v>52</v>
      </c>
      <c r="P1056" s="8"/>
      <c r="Q1056" s="8"/>
      <c r="R1056" s="8" t="s">
        <v>53</v>
      </c>
      <c r="S1056" s="8" t="s">
        <v>7396</v>
      </c>
      <c r="T1056" s="11" t="str">
        <f t="shared" si="2"/>
        <v>Andrew Byrne</v>
      </c>
      <c r="U1056" s="8" t="s">
        <v>7397</v>
      </c>
      <c r="V1056" s="8" t="s">
        <v>7398</v>
      </c>
      <c r="W1056" s="8"/>
      <c r="X1056" s="8" t="s">
        <v>7368</v>
      </c>
      <c r="Y1056" s="12" t="s">
        <v>7399</v>
      </c>
      <c r="Z1056" s="12" t="s">
        <v>7369</v>
      </c>
      <c r="AA1056" s="8" t="s">
        <v>60</v>
      </c>
      <c r="AB1056" s="12" t="s">
        <v>7370</v>
      </c>
      <c r="AC1056" s="8" t="s">
        <v>60</v>
      </c>
      <c r="AD1056" s="12" t="s">
        <v>7371</v>
      </c>
      <c r="AE1056" s="8" t="s">
        <v>7372</v>
      </c>
      <c r="AF1056" s="8" t="s">
        <v>7373</v>
      </c>
      <c r="AG1056" s="8" t="s">
        <v>7219</v>
      </c>
      <c r="AH1056" s="8" t="s">
        <v>543</v>
      </c>
      <c r="AI1056" s="8" t="s">
        <v>233</v>
      </c>
      <c r="AJ1056" s="8"/>
      <c r="AK1056" s="13" t="s">
        <v>2808</v>
      </c>
      <c r="AL1056" s="13" t="s">
        <v>5382</v>
      </c>
      <c r="AM1056" s="8" t="s">
        <v>2231</v>
      </c>
      <c r="AN1056" s="8" t="s">
        <v>7374</v>
      </c>
      <c r="AO1056" s="13" t="s">
        <v>7375</v>
      </c>
      <c r="AP1056" s="9" t="s">
        <v>7373</v>
      </c>
      <c r="AQ1056" s="11">
        <v>9258.0</v>
      </c>
    </row>
    <row r="1057">
      <c r="A1057" s="8" t="str">
        <f t="shared" si="1"/>
        <v>Vincent Giambanco</v>
      </c>
      <c r="B1057" s="8" t="s">
        <v>7400</v>
      </c>
      <c r="C1057" s="8" t="s">
        <v>2351</v>
      </c>
      <c r="D1057" s="9" t="s">
        <v>7205</v>
      </c>
      <c r="E1057" s="8" t="s">
        <v>7401</v>
      </c>
      <c r="F1057" s="8" t="s">
        <v>2136</v>
      </c>
      <c r="G1057" s="8" t="s">
        <v>47</v>
      </c>
      <c r="H1057" s="8" t="s">
        <v>7402</v>
      </c>
      <c r="I1057" s="8" t="s">
        <v>49</v>
      </c>
      <c r="J1057" s="10">
        <v>3.67</v>
      </c>
      <c r="K1057" s="8" t="s">
        <v>7403</v>
      </c>
      <c r="L1057" s="8" t="s">
        <v>7404</v>
      </c>
      <c r="M1057" s="8" t="s">
        <v>86</v>
      </c>
      <c r="N1057" s="8" t="s">
        <v>7405</v>
      </c>
      <c r="O1057" s="8" t="s">
        <v>52</v>
      </c>
      <c r="P1057" s="8"/>
      <c r="Q1057" s="8"/>
      <c r="R1057" s="8" t="s">
        <v>4120</v>
      </c>
      <c r="S1057" s="8" t="s">
        <v>7406</v>
      </c>
      <c r="T1057" s="11" t="str">
        <f t="shared" si="2"/>
        <v>Vincent Giambanco</v>
      </c>
      <c r="U1057" s="8" t="s">
        <v>311</v>
      </c>
      <c r="V1057" s="8" t="s">
        <v>7407</v>
      </c>
      <c r="W1057" s="8" t="s">
        <v>7408</v>
      </c>
      <c r="X1057" s="8" t="s">
        <v>7409</v>
      </c>
      <c r="Y1057" s="12" t="s">
        <v>7410</v>
      </c>
      <c r="Z1057" s="12" t="s">
        <v>7411</v>
      </c>
      <c r="AA1057" s="8" t="s">
        <v>60</v>
      </c>
      <c r="AB1057" s="12" t="s">
        <v>7412</v>
      </c>
      <c r="AC1057" s="8" t="s">
        <v>60</v>
      </c>
      <c r="AD1057" s="12" t="s">
        <v>7413</v>
      </c>
      <c r="AE1057" s="8" t="s">
        <v>7414</v>
      </c>
      <c r="AF1057" s="8" t="s">
        <v>7415</v>
      </c>
      <c r="AG1057" s="8" t="s">
        <v>7219</v>
      </c>
      <c r="AH1057" s="8" t="s">
        <v>654</v>
      </c>
      <c r="AI1057" s="8" t="s">
        <v>233</v>
      </c>
      <c r="AJ1057" s="8" t="s">
        <v>86</v>
      </c>
      <c r="AK1057" s="13" t="s">
        <v>2902</v>
      </c>
      <c r="AL1057" s="13" t="s">
        <v>5866</v>
      </c>
      <c r="AM1057" s="8" t="s">
        <v>7416</v>
      </c>
      <c r="AN1057" s="8" t="s">
        <v>7417</v>
      </c>
      <c r="AO1057" s="13" t="s">
        <v>7418</v>
      </c>
      <c r="AP1057" s="9" t="s">
        <v>7415</v>
      </c>
      <c r="AQ1057" s="11">
        <v>6899.0</v>
      </c>
    </row>
    <row r="1058">
      <c r="A1058" s="8" t="str">
        <f t="shared" si="1"/>
        <v>Macki Verble</v>
      </c>
      <c r="B1058" s="8" t="s">
        <v>7400</v>
      </c>
      <c r="C1058" s="8" t="s">
        <v>2351</v>
      </c>
      <c r="D1058" s="9" t="s">
        <v>7205</v>
      </c>
      <c r="E1058" s="8" t="s">
        <v>7401</v>
      </c>
      <c r="F1058" s="8" t="s">
        <v>2136</v>
      </c>
      <c r="G1058" s="8" t="s">
        <v>47</v>
      </c>
      <c r="H1058" s="8" t="s">
        <v>7402</v>
      </c>
      <c r="I1058" s="8" t="s">
        <v>49</v>
      </c>
      <c r="J1058" s="10">
        <v>3.67</v>
      </c>
      <c r="K1058" s="8" t="s">
        <v>7403</v>
      </c>
      <c r="L1058" s="8" t="s">
        <v>7404</v>
      </c>
      <c r="M1058" s="8"/>
      <c r="N1058" s="8" t="s">
        <v>7419</v>
      </c>
      <c r="O1058" s="8" t="s">
        <v>52</v>
      </c>
      <c r="P1058" s="8"/>
      <c r="Q1058" s="8"/>
      <c r="R1058" s="8" t="s">
        <v>7420</v>
      </c>
      <c r="S1058" s="8" t="s">
        <v>7421</v>
      </c>
      <c r="T1058" s="11" t="str">
        <f t="shared" si="2"/>
        <v>Macki Verble</v>
      </c>
      <c r="U1058" s="8" t="s">
        <v>106</v>
      </c>
      <c r="V1058" s="8" t="s">
        <v>7422</v>
      </c>
      <c r="W1058" s="8" t="s">
        <v>7423</v>
      </c>
      <c r="X1058" s="8" t="s">
        <v>7409</v>
      </c>
      <c r="Y1058" s="8" t="s">
        <v>60</v>
      </c>
      <c r="Z1058" s="12" t="s">
        <v>7411</v>
      </c>
      <c r="AA1058" s="8" t="s">
        <v>60</v>
      </c>
      <c r="AB1058" s="12" t="s">
        <v>7412</v>
      </c>
      <c r="AC1058" s="12" t="s">
        <v>7424</v>
      </c>
      <c r="AD1058" s="12" t="s">
        <v>7413</v>
      </c>
      <c r="AE1058" s="8" t="s">
        <v>7414</v>
      </c>
      <c r="AF1058" s="8" t="s">
        <v>7415</v>
      </c>
      <c r="AG1058" s="8" t="s">
        <v>7219</v>
      </c>
      <c r="AH1058" s="8" t="s">
        <v>654</v>
      </c>
      <c r="AI1058" s="8" t="s">
        <v>233</v>
      </c>
      <c r="AJ1058" s="8"/>
      <c r="AK1058" s="8" t="s">
        <v>2902</v>
      </c>
      <c r="AL1058" s="8" t="s">
        <v>5866</v>
      </c>
      <c r="AM1058" s="8" t="s">
        <v>7416</v>
      </c>
      <c r="AN1058" s="8" t="s">
        <v>7417</v>
      </c>
      <c r="AO1058" s="8" t="s">
        <v>7418</v>
      </c>
      <c r="AP1058" s="8" t="s">
        <v>7415</v>
      </c>
      <c r="AQ1058" s="11">
        <v>6899.0</v>
      </c>
    </row>
    <row r="1059">
      <c r="A1059" s="8" t="str">
        <f t="shared" si="1"/>
        <v>Molly Connelly</v>
      </c>
      <c r="B1059" s="8" t="s">
        <v>7425</v>
      </c>
      <c r="C1059" s="8" t="s">
        <v>5322</v>
      </c>
      <c r="D1059" s="9" t="s">
        <v>7205</v>
      </c>
      <c r="E1059" s="8" t="s">
        <v>7426</v>
      </c>
      <c r="F1059" s="8" t="s">
        <v>2136</v>
      </c>
      <c r="G1059" s="8" t="s">
        <v>47</v>
      </c>
      <c r="H1059" s="8" t="s">
        <v>7427</v>
      </c>
      <c r="I1059" s="8" t="s">
        <v>1330</v>
      </c>
      <c r="J1059" s="10">
        <v>3.0</v>
      </c>
      <c r="K1059" s="8" t="s">
        <v>7428</v>
      </c>
      <c r="L1059" s="8"/>
      <c r="M1059" s="8"/>
      <c r="N1059" s="8" t="s">
        <v>7429</v>
      </c>
      <c r="O1059" s="8" t="s">
        <v>52</v>
      </c>
      <c r="P1059" s="8"/>
      <c r="Q1059" s="8"/>
      <c r="R1059" s="8" t="s">
        <v>7430</v>
      </c>
      <c r="S1059" s="8" t="s">
        <v>7431</v>
      </c>
      <c r="T1059" s="11" t="str">
        <f t="shared" si="2"/>
        <v>Molly Connelly</v>
      </c>
      <c r="U1059" s="8" t="s">
        <v>76</v>
      </c>
      <c r="V1059" s="8" t="s">
        <v>7432</v>
      </c>
      <c r="W1059" s="8" t="s">
        <v>7433</v>
      </c>
      <c r="X1059" s="8" t="s">
        <v>7434</v>
      </c>
      <c r="Y1059" s="8" t="s">
        <v>60</v>
      </c>
      <c r="Z1059" s="12" t="s">
        <v>7435</v>
      </c>
      <c r="AA1059" s="8" t="s">
        <v>60</v>
      </c>
      <c r="AB1059" s="12" t="s">
        <v>7436</v>
      </c>
      <c r="AC1059" s="12" t="s">
        <v>7437</v>
      </c>
      <c r="AD1059" s="12" t="s">
        <v>7438</v>
      </c>
      <c r="AE1059" s="8" t="s">
        <v>7439</v>
      </c>
      <c r="AF1059" s="8" t="s">
        <v>7440</v>
      </c>
      <c r="AG1059" s="8" t="s">
        <v>7219</v>
      </c>
      <c r="AH1059" s="8" t="s">
        <v>352</v>
      </c>
      <c r="AI1059" s="8" t="s">
        <v>233</v>
      </c>
      <c r="AJ1059" s="8"/>
      <c r="AK1059" s="13" t="s">
        <v>3913</v>
      </c>
      <c r="AL1059" s="13" t="s">
        <v>741</v>
      </c>
      <c r="AM1059" s="8" t="s">
        <v>3189</v>
      </c>
      <c r="AN1059" s="8" t="s">
        <v>7441</v>
      </c>
      <c r="AO1059" s="13" t="s">
        <v>7442</v>
      </c>
      <c r="AP1059" s="29" t="s">
        <v>7440</v>
      </c>
      <c r="AQ1059" s="11">
        <v>3329.0</v>
      </c>
    </row>
    <row r="1060">
      <c r="A1060" s="8" t="str">
        <f t="shared" si="1"/>
        <v>Joe Pienta</v>
      </c>
      <c r="B1060" s="8" t="s">
        <v>7425</v>
      </c>
      <c r="C1060" s="8" t="s">
        <v>5322</v>
      </c>
      <c r="D1060" s="9" t="s">
        <v>7205</v>
      </c>
      <c r="E1060" s="8" t="s">
        <v>7426</v>
      </c>
      <c r="F1060" s="8" t="s">
        <v>2136</v>
      </c>
      <c r="G1060" s="8" t="s">
        <v>47</v>
      </c>
      <c r="H1060" s="8" t="s">
        <v>7427</v>
      </c>
      <c r="I1060" s="8" t="s">
        <v>1330</v>
      </c>
      <c r="J1060" s="10">
        <v>3.0</v>
      </c>
      <c r="K1060" s="8" t="s">
        <v>7428</v>
      </c>
      <c r="L1060" s="8" t="s">
        <v>86</v>
      </c>
      <c r="M1060" s="8" t="s">
        <v>86</v>
      </c>
      <c r="N1060" s="8" t="s">
        <v>7443</v>
      </c>
      <c r="O1060" s="8" t="s">
        <v>52</v>
      </c>
      <c r="P1060" s="8"/>
      <c r="Q1060" s="8"/>
      <c r="R1060" s="8" t="s">
        <v>1075</v>
      </c>
      <c r="S1060" s="8" t="s">
        <v>7444</v>
      </c>
      <c r="T1060" s="11" t="str">
        <f t="shared" si="2"/>
        <v>Joe Pienta</v>
      </c>
      <c r="U1060" s="8" t="s">
        <v>2105</v>
      </c>
      <c r="V1060" s="8" t="s">
        <v>7445</v>
      </c>
      <c r="W1060" s="8" t="s">
        <v>7446</v>
      </c>
      <c r="X1060" s="8" t="s">
        <v>7434</v>
      </c>
      <c r="Y1060" s="8" t="s">
        <v>60</v>
      </c>
      <c r="Z1060" s="12" t="s">
        <v>7435</v>
      </c>
      <c r="AA1060" s="8" t="s">
        <v>60</v>
      </c>
      <c r="AB1060" s="12" t="s">
        <v>7436</v>
      </c>
      <c r="AC1060" s="12" t="s">
        <v>7447</v>
      </c>
      <c r="AD1060" s="12" t="s">
        <v>7438</v>
      </c>
      <c r="AE1060" s="8" t="s">
        <v>7439</v>
      </c>
      <c r="AF1060" s="8" t="s">
        <v>7440</v>
      </c>
      <c r="AG1060" s="8" t="s">
        <v>7219</v>
      </c>
      <c r="AH1060" s="8" t="s">
        <v>352</v>
      </c>
      <c r="AI1060" s="8" t="s">
        <v>233</v>
      </c>
      <c r="AJ1060" s="8" t="s">
        <v>86</v>
      </c>
      <c r="AK1060" s="13" t="s">
        <v>3913</v>
      </c>
      <c r="AL1060" s="13" t="s">
        <v>741</v>
      </c>
      <c r="AM1060" s="8" t="s">
        <v>3189</v>
      </c>
      <c r="AN1060" s="8" t="s">
        <v>7441</v>
      </c>
      <c r="AO1060" s="13" t="s">
        <v>7442</v>
      </c>
      <c r="AP1060" s="9" t="s">
        <v>7440</v>
      </c>
      <c r="AQ1060" s="11">
        <v>3329.0</v>
      </c>
    </row>
    <row r="1061">
      <c r="A1061" s="8" t="str">
        <f t="shared" si="1"/>
        <v>Chris Sauer</v>
      </c>
      <c r="B1061" s="8" t="s">
        <v>7425</v>
      </c>
      <c r="C1061" s="8" t="s">
        <v>5322</v>
      </c>
      <c r="D1061" s="9" t="s">
        <v>7205</v>
      </c>
      <c r="E1061" s="8" t="s">
        <v>7426</v>
      </c>
      <c r="F1061" s="8" t="s">
        <v>2136</v>
      </c>
      <c r="G1061" s="8" t="s">
        <v>47</v>
      </c>
      <c r="H1061" s="8" t="s">
        <v>7427</v>
      </c>
      <c r="I1061" s="8" t="s">
        <v>1330</v>
      </c>
      <c r="J1061" s="10">
        <v>3.0</v>
      </c>
      <c r="K1061" s="8" t="s">
        <v>7428</v>
      </c>
      <c r="L1061" s="8"/>
      <c r="M1061" s="8"/>
      <c r="N1061" s="8" t="s">
        <v>7448</v>
      </c>
      <c r="O1061" s="8" t="s">
        <v>52</v>
      </c>
      <c r="P1061" s="8"/>
      <c r="Q1061" s="8"/>
      <c r="R1061" s="8" t="s">
        <v>791</v>
      </c>
      <c r="S1061" s="8" t="s">
        <v>7449</v>
      </c>
      <c r="T1061" s="11" t="str">
        <f t="shared" si="2"/>
        <v>Chris Sauer</v>
      </c>
      <c r="U1061" s="8" t="s">
        <v>80</v>
      </c>
      <c r="V1061" s="8" t="s">
        <v>7450</v>
      </c>
      <c r="W1061" s="8" t="s">
        <v>7433</v>
      </c>
      <c r="X1061" s="8" t="s">
        <v>7434</v>
      </c>
      <c r="Y1061" s="8" t="s">
        <v>60</v>
      </c>
      <c r="Z1061" s="12" t="s">
        <v>7435</v>
      </c>
      <c r="AA1061" s="8" t="s">
        <v>60</v>
      </c>
      <c r="AB1061" s="12" t="s">
        <v>7436</v>
      </c>
      <c r="AC1061" s="8" t="s">
        <v>60</v>
      </c>
      <c r="AD1061" s="12" t="s">
        <v>7438</v>
      </c>
      <c r="AE1061" s="8" t="s">
        <v>7439</v>
      </c>
      <c r="AF1061" s="8" t="s">
        <v>7440</v>
      </c>
      <c r="AG1061" s="8" t="s">
        <v>7219</v>
      </c>
      <c r="AH1061" s="8" t="s">
        <v>352</v>
      </c>
      <c r="AI1061" s="8" t="s">
        <v>233</v>
      </c>
      <c r="AJ1061" s="8"/>
      <c r="AK1061" s="8" t="s">
        <v>3913</v>
      </c>
      <c r="AL1061" s="8" t="s">
        <v>741</v>
      </c>
      <c r="AM1061" s="8" t="s">
        <v>3189</v>
      </c>
      <c r="AN1061" s="8" t="s">
        <v>7441</v>
      </c>
      <c r="AO1061" s="8" t="s">
        <v>7442</v>
      </c>
      <c r="AP1061" s="9" t="s">
        <v>7440</v>
      </c>
      <c r="AQ1061" s="11">
        <v>3329.0</v>
      </c>
    </row>
    <row r="1062">
      <c r="A1062" s="8" t="str">
        <f t="shared" si="1"/>
        <v>Prince Forson</v>
      </c>
      <c r="B1062" s="8" t="s">
        <v>7425</v>
      </c>
      <c r="C1062" s="8" t="s">
        <v>5322</v>
      </c>
      <c r="D1062" s="9" t="s">
        <v>7205</v>
      </c>
      <c r="E1062" s="8" t="s">
        <v>7426</v>
      </c>
      <c r="F1062" s="8" t="s">
        <v>2136</v>
      </c>
      <c r="G1062" s="8" t="s">
        <v>47</v>
      </c>
      <c r="H1062" s="8" t="s">
        <v>7427</v>
      </c>
      <c r="I1062" s="8" t="s">
        <v>1330</v>
      </c>
      <c r="J1062" s="10">
        <v>3.0</v>
      </c>
      <c r="K1062" s="8" t="s">
        <v>7428</v>
      </c>
      <c r="L1062" s="8" t="s">
        <v>86</v>
      </c>
      <c r="M1062" s="8" t="s">
        <v>86</v>
      </c>
      <c r="N1062" s="8" t="s">
        <v>7451</v>
      </c>
      <c r="O1062" s="8" t="s">
        <v>52</v>
      </c>
      <c r="P1062" s="8"/>
      <c r="Q1062" s="8"/>
      <c r="R1062" s="8" t="s">
        <v>7452</v>
      </c>
      <c r="S1062" s="8" t="s">
        <v>7453</v>
      </c>
      <c r="T1062" s="11" t="str">
        <f t="shared" si="2"/>
        <v>Prince Forson</v>
      </c>
      <c r="U1062" s="8" t="s">
        <v>80</v>
      </c>
      <c r="V1062" s="8" t="s">
        <v>7454</v>
      </c>
      <c r="W1062" s="8" t="s">
        <v>7433</v>
      </c>
      <c r="X1062" s="8" t="s">
        <v>7434</v>
      </c>
      <c r="Y1062" s="8" t="s">
        <v>60</v>
      </c>
      <c r="Z1062" s="12" t="s">
        <v>7435</v>
      </c>
      <c r="AA1062" s="8" t="s">
        <v>60</v>
      </c>
      <c r="AB1062" s="12" t="s">
        <v>7436</v>
      </c>
      <c r="AC1062" s="8" t="s">
        <v>60</v>
      </c>
      <c r="AD1062" s="12" t="s">
        <v>7438</v>
      </c>
      <c r="AE1062" s="8" t="s">
        <v>7439</v>
      </c>
      <c r="AF1062" s="8" t="s">
        <v>7440</v>
      </c>
      <c r="AG1062" s="8" t="s">
        <v>7219</v>
      </c>
      <c r="AH1062" s="8" t="s">
        <v>352</v>
      </c>
      <c r="AI1062" s="8" t="s">
        <v>233</v>
      </c>
      <c r="AJ1062" s="8" t="s">
        <v>86</v>
      </c>
      <c r="AK1062" s="8" t="s">
        <v>3913</v>
      </c>
      <c r="AL1062" s="8" t="s">
        <v>741</v>
      </c>
      <c r="AM1062" s="8" t="s">
        <v>3189</v>
      </c>
      <c r="AN1062" s="8" t="s">
        <v>422</v>
      </c>
      <c r="AO1062" s="8" t="s">
        <v>7442</v>
      </c>
      <c r="AP1062" s="8" t="s">
        <v>7440</v>
      </c>
      <c r="AQ1062" s="11">
        <v>3329.0</v>
      </c>
    </row>
    <row r="1063">
      <c r="A1063" s="8" t="str">
        <f t="shared" si="1"/>
        <v>Vann Moffett</v>
      </c>
      <c r="B1063" s="8" t="s">
        <v>7425</v>
      </c>
      <c r="C1063" s="8" t="s">
        <v>5322</v>
      </c>
      <c r="D1063" s="9" t="s">
        <v>7205</v>
      </c>
      <c r="E1063" s="8" t="s">
        <v>7426</v>
      </c>
      <c r="F1063" s="8" t="s">
        <v>2136</v>
      </c>
      <c r="G1063" s="8" t="s">
        <v>47</v>
      </c>
      <c r="H1063" s="8" t="s">
        <v>7427</v>
      </c>
      <c r="I1063" s="8" t="s">
        <v>1330</v>
      </c>
      <c r="J1063" s="10">
        <v>3.0</v>
      </c>
      <c r="K1063" s="8" t="s">
        <v>7428</v>
      </c>
      <c r="L1063" s="8"/>
      <c r="M1063" s="8"/>
      <c r="N1063" s="8" t="s">
        <v>7455</v>
      </c>
      <c r="O1063" s="8" t="s">
        <v>52</v>
      </c>
      <c r="P1063" s="8"/>
      <c r="Q1063" s="8"/>
      <c r="R1063" s="8" t="s">
        <v>7456</v>
      </c>
      <c r="S1063" s="8" t="s">
        <v>7457</v>
      </c>
      <c r="T1063" s="11" t="str">
        <f t="shared" si="2"/>
        <v>Vann Moffett</v>
      </c>
      <c r="U1063" s="8" t="s">
        <v>80</v>
      </c>
      <c r="V1063" s="8" t="s">
        <v>7458</v>
      </c>
      <c r="W1063" s="8" t="s">
        <v>7433</v>
      </c>
      <c r="X1063" s="8" t="s">
        <v>7434</v>
      </c>
      <c r="Y1063" s="8" t="s">
        <v>60</v>
      </c>
      <c r="Z1063" s="12" t="s">
        <v>7435</v>
      </c>
      <c r="AA1063" s="8" t="s">
        <v>60</v>
      </c>
      <c r="AB1063" s="12" t="s">
        <v>7436</v>
      </c>
      <c r="AC1063" s="8" t="s">
        <v>60</v>
      </c>
      <c r="AD1063" s="12" t="s">
        <v>7438</v>
      </c>
      <c r="AE1063" s="8" t="s">
        <v>7439</v>
      </c>
      <c r="AF1063" s="8" t="s">
        <v>7440</v>
      </c>
      <c r="AG1063" s="8" t="s">
        <v>7219</v>
      </c>
      <c r="AH1063" s="8" t="s">
        <v>352</v>
      </c>
      <c r="AI1063" s="8" t="s">
        <v>233</v>
      </c>
      <c r="AJ1063" s="8"/>
      <c r="AK1063" s="8" t="s">
        <v>3913</v>
      </c>
      <c r="AL1063" s="8" t="s">
        <v>741</v>
      </c>
      <c r="AM1063" s="8" t="s">
        <v>3189</v>
      </c>
      <c r="AN1063" s="8" t="s">
        <v>7441</v>
      </c>
      <c r="AO1063" s="8" t="s">
        <v>7442</v>
      </c>
      <c r="AP1063" s="9" t="s">
        <v>7440</v>
      </c>
      <c r="AQ1063" s="11">
        <v>3329.0</v>
      </c>
    </row>
    <row r="1064">
      <c r="A1064" s="8" t="str">
        <f t="shared" si="1"/>
        <v>Yelena Dickerson</v>
      </c>
      <c r="B1064" s="8" t="s">
        <v>7425</v>
      </c>
      <c r="C1064" s="8" t="s">
        <v>5322</v>
      </c>
      <c r="D1064" s="9" t="s">
        <v>7205</v>
      </c>
      <c r="E1064" s="8" t="s">
        <v>7426</v>
      </c>
      <c r="F1064" s="8" t="s">
        <v>2136</v>
      </c>
      <c r="G1064" s="8" t="s">
        <v>47</v>
      </c>
      <c r="H1064" s="8" t="s">
        <v>7427</v>
      </c>
      <c r="I1064" s="8" t="s">
        <v>1330</v>
      </c>
      <c r="J1064" s="10">
        <v>3.0</v>
      </c>
      <c r="K1064" s="8" t="s">
        <v>7428</v>
      </c>
      <c r="L1064" s="8"/>
      <c r="M1064" s="8"/>
      <c r="N1064" s="8" t="s">
        <v>7459</v>
      </c>
      <c r="O1064" s="8" t="s">
        <v>52</v>
      </c>
      <c r="P1064" s="8"/>
      <c r="Q1064" s="8"/>
      <c r="R1064" s="8" t="s">
        <v>7460</v>
      </c>
      <c r="S1064" s="8" t="s">
        <v>7461</v>
      </c>
      <c r="T1064" s="11" t="str">
        <f t="shared" si="2"/>
        <v>Yelena Dickerson</v>
      </c>
      <c r="U1064" s="8" t="s">
        <v>80</v>
      </c>
      <c r="V1064" s="8" t="s">
        <v>7462</v>
      </c>
      <c r="W1064" s="8" t="s">
        <v>7433</v>
      </c>
      <c r="X1064" s="8" t="s">
        <v>7434</v>
      </c>
      <c r="Y1064" s="12" t="s">
        <v>7463</v>
      </c>
      <c r="Z1064" s="12" t="s">
        <v>7435</v>
      </c>
      <c r="AA1064" s="8" t="s">
        <v>60</v>
      </c>
      <c r="AB1064" s="12" t="s">
        <v>7436</v>
      </c>
      <c r="AC1064" s="8" t="s">
        <v>60</v>
      </c>
      <c r="AD1064" s="12" t="s">
        <v>7438</v>
      </c>
      <c r="AE1064" s="8" t="s">
        <v>7439</v>
      </c>
      <c r="AF1064" s="8" t="s">
        <v>7440</v>
      </c>
      <c r="AG1064" s="8" t="s">
        <v>7219</v>
      </c>
      <c r="AH1064" s="8" t="s">
        <v>352</v>
      </c>
      <c r="AI1064" s="8" t="s">
        <v>233</v>
      </c>
      <c r="AJ1064" s="8"/>
      <c r="AK1064" s="13" t="s">
        <v>3913</v>
      </c>
      <c r="AL1064" s="13" t="s">
        <v>741</v>
      </c>
      <c r="AM1064" s="8" t="s">
        <v>3189</v>
      </c>
      <c r="AN1064" s="8" t="s">
        <v>7441</v>
      </c>
      <c r="AO1064" s="13" t="s">
        <v>7442</v>
      </c>
      <c r="AP1064" s="9" t="s">
        <v>7440</v>
      </c>
      <c r="AQ1064" s="11">
        <v>3329.0</v>
      </c>
    </row>
    <row r="1065">
      <c r="A1065" s="8" t="str">
        <f t="shared" si="1"/>
        <v>Jeremy Plumley</v>
      </c>
      <c r="B1065" s="8" t="s">
        <v>7464</v>
      </c>
      <c r="C1065" s="8" t="s">
        <v>7465</v>
      </c>
      <c r="D1065" s="9" t="s">
        <v>7205</v>
      </c>
      <c r="E1065" s="8" t="s">
        <v>7466</v>
      </c>
      <c r="F1065" s="8" t="s">
        <v>2136</v>
      </c>
      <c r="G1065" s="8" t="s">
        <v>47</v>
      </c>
      <c r="H1065" s="8" t="s">
        <v>7467</v>
      </c>
      <c r="I1065" s="8" t="s">
        <v>1330</v>
      </c>
      <c r="J1065" s="10">
        <v>3.49</v>
      </c>
      <c r="K1065" s="8" t="s">
        <v>7468</v>
      </c>
      <c r="L1065" s="8"/>
      <c r="M1065" s="8"/>
      <c r="N1065" s="8" t="s">
        <v>7469</v>
      </c>
      <c r="O1065" s="8" t="s">
        <v>52</v>
      </c>
      <c r="P1065" s="8"/>
      <c r="Q1065" s="8"/>
      <c r="R1065" s="8" t="s">
        <v>183</v>
      </c>
      <c r="S1065" s="8" t="s">
        <v>7470</v>
      </c>
      <c r="T1065" s="11" t="str">
        <f t="shared" si="2"/>
        <v>Jeremy Plumley</v>
      </c>
      <c r="U1065" s="8" t="s">
        <v>486</v>
      </c>
      <c r="V1065" s="8"/>
      <c r="W1065" s="8"/>
      <c r="X1065" s="8" t="s">
        <v>7471</v>
      </c>
      <c r="Y1065" s="8" t="s">
        <v>60</v>
      </c>
      <c r="Z1065" s="12" t="s">
        <v>7472</v>
      </c>
      <c r="AA1065" s="8" t="s">
        <v>60</v>
      </c>
      <c r="AB1065" s="8" t="s">
        <v>60</v>
      </c>
      <c r="AC1065" s="8" t="s">
        <v>60</v>
      </c>
      <c r="AD1065" s="12" t="s">
        <v>7473</v>
      </c>
      <c r="AE1065" s="8" t="s">
        <v>7474</v>
      </c>
      <c r="AF1065" s="8" t="s">
        <v>7475</v>
      </c>
      <c r="AG1065" s="8" t="s">
        <v>7219</v>
      </c>
      <c r="AH1065" s="8" t="s">
        <v>352</v>
      </c>
      <c r="AI1065" s="8" t="s">
        <v>233</v>
      </c>
      <c r="AJ1065" s="8"/>
      <c r="AK1065" s="8" t="s">
        <v>4944</v>
      </c>
      <c r="AL1065" s="8" t="s">
        <v>1341</v>
      </c>
      <c r="AM1065" s="8" t="s">
        <v>480</v>
      </c>
      <c r="AN1065" s="8" t="s">
        <v>7476</v>
      </c>
      <c r="AO1065" s="8" t="s">
        <v>7477</v>
      </c>
      <c r="AP1065" s="15" t="s">
        <v>7475</v>
      </c>
      <c r="AQ1065" s="11">
        <v>2897.0</v>
      </c>
    </row>
    <row r="1066">
      <c r="A1066" s="8" t="str">
        <f t="shared" si="1"/>
        <v>Lawrence Tanner</v>
      </c>
      <c r="B1066" s="8" t="s">
        <v>7464</v>
      </c>
      <c r="C1066" s="8" t="s">
        <v>7465</v>
      </c>
      <c r="D1066" s="9" t="s">
        <v>7205</v>
      </c>
      <c r="E1066" s="8" t="s">
        <v>7466</v>
      </c>
      <c r="F1066" s="8" t="s">
        <v>2136</v>
      </c>
      <c r="G1066" s="8" t="s">
        <v>47</v>
      </c>
      <c r="H1066" s="8" t="s">
        <v>7467</v>
      </c>
      <c r="I1066" s="8" t="s">
        <v>1330</v>
      </c>
      <c r="J1066" s="10">
        <v>3.49</v>
      </c>
      <c r="K1066" s="8" t="s">
        <v>7468</v>
      </c>
      <c r="L1066" s="8"/>
      <c r="M1066" s="8"/>
      <c r="N1066" s="8" t="s">
        <v>7478</v>
      </c>
      <c r="O1066" s="8" t="s">
        <v>52</v>
      </c>
      <c r="P1066" s="8"/>
      <c r="Q1066" s="8"/>
      <c r="R1066" s="8" t="s">
        <v>978</v>
      </c>
      <c r="S1066" s="8" t="s">
        <v>484</v>
      </c>
      <c r="T1066" s="11" t="str">
        <f t="shared" si="2"/>
        <v>Lawrence Tanner</v>
      </c>
      <c r="U1066" s="8" t="s">
        <v>412</v>
      </c>
      <c r="V1066" s="8"/>
      <c r="W1066" s="8"/>
      <c r="X1066" s="8" t="s">
        <v>7471</v>
      </c>
      <c r="Y1066" s="8" t="s">
        <v>60</v>
      </c>
      <c r="Z1066" s="12" t="s">
        <v>7472</v>
      </c>
      <c r="AA1066" s="8" t="s">
        <v>60</v>
      </c>
      <c r="AB1066" s="8" t="s">
        <v>60</v>
      </c>
      <c r="AC1066" s="12" t="s">
        <v>7479</v>
      </c>
      <c r="AD1066" s="12" t="s">
        <v>7473</v>
      </c>
      <c r="AE1066" s="8" t="s">
        <v>7474</v>
      </c>
      <c r="AF1066" s="8" t="s">
        <v>7475</v>
      </c>
      <c r="AG1066" s="8" t="s">
        <v>7219</v>
      </c>
      <c r="AH1066" s="8" t="s">
        <v>352</v>
      </c>
      <c r="AI1066" s="8" t="s">
        <v>233</v>
      </c>
      <c r="AJ1066" s="8"/>
      <c r="AK1066" s="8" t="s">
        <v>4944</v>
      </c>
      <c r="AL1066" s="8" t="s">
        <v>1341</v>
      </c>
      <c r="AM1066" s="8" t="s">
        <v>480</v>
      </c>
      <c r="AN1066" s="8" t="s">
        <v>7476</v>
      </c>
      <c r="AO1066" s="8" t="s">
        <v>7477</v>
      </c>
      <c r="AP1066" s="15" t="s">
        <v>7475</v>
      </c>
      <c r="AQ1066" s="11">
        <v>2897.0</v>
      </c>
    </row>
    <row r="1067">
      <c r="A1067" s="8" t="str">
        <f t="shared" si="1"/>
        <v>Robin Wheeless</v>
      </c>
      <c r="B1067" s="8" t="s">
        <v>7464</v>
      </c>
      <c r="C1067" s="8" t="s">
        <v>7465</v>
      </c>
      <c r="D1067" s="9" t="s">
        <v>7205</v>
      </c>
      <c r="E1067" s="8" t="s">
        <v>7466</v>
      </c>
      <c r="F1067" s="8" t="s">
        <v>2136</v>
      </c>
      <c r="G1067" s="8" t="s">
        <v>47</v>
      </c>
      <c r="H1067" s="8" t="s">
        <v>7467</v>
      </c>
      <c r="I1067" s="8" t="s">
        <v>1330</v>
      </c>
      <c r="J1067" s="10">
        <v>3.49</v>
      </c>
      <c r="K1067" s="8" t="s">
        <v>7468</v>
      </c>
      <c r="L1067" s="8"/>
      <c r="M1067" s="8"/>
      <c r="N1067" s="8" t="s">
        <v>7480</v>
      </c>
      <c r="O1067" s="8" t="s">
        <v>52</v>
      </c>
      <c r="P1067" s="8"/>
      <c r="Q1067" s="8"/>
      <c r="R1067" s="8" t="s">
        <v>7481</v>
      </c>
      <c r="S1067" s="8" t="s">
        <v>7482</v>
      </c>
      <c r="T1067" s="11" t="str">
        <f t="shared" si="2"/>
        <v>Robin Wheeless</v>
      </c>
      <c r="U1067" s="8" t="s">
        <v>7483</v>
      </c>
      <c r="V1067" s="8" t="s">
        <v>7484</v>
      </c>
      <c r="W1067" s="8" t="s">
        <v>7485</v>
      </c>
      <c r="X1067" s="8" t="s">
        <v>7471</v>
      </c>
      <c r="Y1067" s="8" t="s">
        <v>60</v>
      </c>
      <c r="Z1067" s="12" t="s">
        <v>7472</v>
      </c>
      <c r="AA1067" s="12" t="s">
        <v>7486</v>
      </c>
      <c r="AB1067" s="8" t="s">
        <v>60</v>
      </c>
      <c r="AC1067" s="8" t="s">
        <v>60</v>
      </c>
      <c r="AD1067" s="12" t="s">
        <v>7473</v>
      </c>
      <c r="AE1067" s="8" t="s">
        <v>7487</v>
      </c>
      <c r="AF1067" s="8" t="s">
        <v>7475</v>
      </c>
      <c r="AG1067" s="8" t="s">
        <v>7219</v>
      </c>
      <c r="AH1067" s="8" t="s">
        <v>352</v>
      </c>
      <c r="AI1067" s="8" t="s">
        <v>233</v>
      </c>
      <c r="AJ1067" s="8"/>
      <c r="AK1067" s="8" t="s">
        <v>4944</v>
      </c>
      <c r="AL1067" s="8" t="s">
        <v>1341</v>
      </c>
      <c r="AM1067" s="8" t="s">
        <v>480</v>
      </c>
      <c r="AN1067" s="8" t="s">
        <v>7476</v>
      </c>
      <c r="AO1067" s="8" t="s">
        <v>7488</v>
      </c>
      <c r="AP1067" s="9" t="s">
        <v>7475</v>
      </c>
      <c r="AQ1067" s="11">
        <v>2897.0</v>
      </c>
    </row>
    <row r="1068">
      <c r="A1068" s="8" t="str">
        <f t="shared" si="1"/>
        <v>Kyle VanCoughnett</v>
      </c>
      <c r="B1068" s="8" t="s">
        <v>7464</v>
      </c>
      <c r="C1068" s="8" t="s">
        <v>7465</v>
      </c>
      <c r="D1068" s="9" t="s">
        <v>7205</v>
      </c>
      <c r="E1068" s="13" t="s">
        <v>7466</v>
      </c>
      <c r="F1068" s="8" t="s">
        <v>2136</v>
      </c>
      <c r="G1068" s="8" t="s">
        <v>47</v>
      </c>
      <c r="H1068" s="13" t="s">
        <v>7467</v>
      </c>
      <c r="I1068" s="8" t="s">
        <v>1330</v>
      </c>
      <c r="J1068" s="10">
        <v>3.49</v>
      </c>
      <c r="K1068" s="8" t="s">
        <v>7468</v>
      </c>
      <c r="L1068" s="8"/>
      <c r="M1068" s="8"/>
      <c r="N1068" s="8" t="s">
        <v>7489</v>
      </c>
      <c r="O1068" s="8" t="s">
        <v>52</v>
      </c>
      <c r="P1068" s="8"/>
      <c r="Q1068" s="8"/>
      <c r="R1068" s="8" t="s">
        <v>1275</v>
      </c>
      <c r="S1068" s="8" t="s">
        <v>7490</v>
      </c>
      <c r="T1068" s="11" t="str">
        <f t="shared" si="2"/>
        <v>Kyle VanCoughnett</v>
      </c>
      <c r="U1068" s="8" t="s">
        <v>76</v>
      </c>
      <c r="V1068" s="8" t="s">
        <v>7491</v>
      </c>
      <c r="W1068" s="8"/>
      <c r="X1068" s="8" t="s">
        <v>7471</v>
      </c>
      <c r="Y1068" s="8" t="s">
        <v>60</v>
      </c>
      <c r="Z1068" s="12" t="s">
        <v>7492</v>
      </c>
      <c r="AA1068" s="8" t="s">
        <v>60</v>
      </c>
      <c r="AB1068" s="8" t="s">
        <v>60</v>
      </c>
      <c r="AC1068" s="8" t="s">
        <v>60</v>
      </c>
      <c r="AD1068" s="12" t="s">
        <v>7473</v>
      </c>
      <c r="AE1068" s="8" t="s">
        <v>7487</v>
      </c>
      <c r="AF1068" s="13" t="s">
        <v>7475</v>
      </c>
      <c r="AG1068" s="13" t="s">
        <v>7219</v>
      </c>
      <c r="AH1068" s="8" t="s">
        <v>352</v>
      </c>
      <c r="AI1068" s="8" t="s">
        <v>233</v>
      </c>
      <c r="AJ1068" s="8"/>
      <c r="AK1068" s="8" t="s">
        <v>4944</v>
      </c>
      <c r="AL1068" s="8" t="s">
        <v>1341</v>
      </c>
      <c r="AM1068" s="8" t="s">
        <v>480</v>
      </c>
      <c r="AN1068" s="8" t="s">
        <v>7476</v>
      </c>
      <c r="AO1068" s="8" t="s">
        <v>7488</v>
      </c>
      <c r="AP1068" s="9" t="s">
        <v>7475</v>
      </c>
      <c r="AQ1068" s="11">
        <v>2897.0</v>
      </c>
    </row>
    <row r="1069">
      <c r="A1069" s="8" t="str">
        <f t="shared" si="1"/>
        <v>Marie Grasso</v>
      </c>
      <c r="B1069" s="8" t="s">
        <v>7464</v>
      </c>
      <c r="C1069" s="8" t="s">
        <v>7465</v>
      </c>
      <c r="D1069" s="9" t="s">
        <v>7205</v>
      </c>
      <c r="E1069" s="8" t="s">
        <v>7466</v>
      </c>
      <c r="F1069" s="8" t="s">
        <v>2136</v>
      </c>
      <c r="G1069" s="8" t="s">
        <v>47</v>
      </c>
      <c r="H1069" s="8" t="s">
        <v>7467</v>
      </c>
      <c r="I1069" s="8" t="s">
        <v>1330</v>
      </c>
      <c r="J1069" s="10">
        <v>3.49</v>
      </c>
      <c r="K1069" s="8" t="s">
        <v>7468</v>
      </c>
      <c r="L1069" s="8"/>
      <c r="M1069" s="8"/>
      <c r="N1069" s="8" t="s">
        <v>7493</v>
      </c>
      <c r="O1069" s="8" t="s">
        <v>52</v>
      </c>
      <c r="P1069" s="8"/>
      <c r="Q1069" s="8"/>
      <c r="R1069" s="8" t="s">
        <v>7494</v>
      </c>
      <c r="S1069" s="8" t="s">
        <v>7495</v>
      </c>
      <c r="T1069" s="11" t="str">
        <f t="shared" si="2"/>
        <v>Marie Grasso</v>
      </c>
      <c r="U1069" s="8" t="s">
        <v>106</v>
      </c>
      <c r="V1069" s="8" t="s">
        <v>7496</v>
      </c>
      <c r="W1069" s="8"/>
      <c r="X1069" s="8" t="s">
        <v>7471</v>
      </c>
      <c r="Y1069" s="8" t="s">
        <v>60</v>
      </c>
      <c r="Z1069" s="12" t="s">
        <v>7492</v>
      </c>
      <c r="AA1069" s="8" t="s">
        <v>60</v>
      </c>
      <c r="AB1069" s="8" t="s">
        <v>60</v>
      </c>
      <c r="AC1069" s="8" t="s">
        <v>60</v>
      </c>
      <c r="AD1069" s="12" t="s">
        <v>7473</v>
      </c>
      <c r="AE1069" s="8" t="s">
        <v>7487</v>
      </c>
      <c r="AF1069" s="8" t="s">
        <v>7475</v>
      </c>
      <c r="AG1069" s="8" t="s">
        <v>7219</v>
      </c>
      <c r="AH1069" s="8" t="s">
        <v>352</v>
      </c>
      <c r="AI1069" s="8" t="s">
        <v>233</v>
      </c>
      <c r="AJ1069" s="8"/>
      <c r="AK1069" s="8" t="s">
        <v>4944</v>
      </c>
      <c r="AL1069" s="8" t="s">
        <v>1341</v>
      </c>
      <c r="AM1069" s="8" t="s">
        <v>480</v>
      </c>
      <c r="AN1069" s="8" t="s">
        <v>7476</v>
      </c>
      <c r="AO1069" s="8" t="s">
        <v>7488</v>
      </c>
      <c r="AP1069" s="9" t="s">
        <v>7475</v>
      </c>
      <c r="AQ1069" s="11">
        <v>2897.0</v>
      </c>
    </row>
    <row r="1070">
      <c r="A1070" s="8" t="str">
        <f t="shared" si="1"/>
        <v>Nicholas Hafner</v>
      </c>
      <c r="B1070" s="8" t="s">
        <v>7464</v>
      </c>
      <c r="C1070" s="8" t="s">
        <v>7465</v>
      </c>
      <c r="D1070" s="9" t="s">
        <v>7205</v>
      </c>
      <c r="E1070" s="8" t="s">
        <v>7466</v>
      </c>
      <c r="F1070" s="8" t="s">
        <v>2136</v>
      </c>
      <c r="G1070" s="8" t="s">
        <v>47</v>
      </c>
      <c r="H1070" s="8" t="s">
        <v>7467</v>
      </c>
      <c r="I1070" s="8" t="s">
        <v>1330</v>
      </c>
      <c r="J1070" s="10">
        <v>3.49</v>
      </c>
      <c r="K1070" s="8" t="s">
        <v>7468</v>
      </c>
      <c r="L1070" s="8"/>
      <c r="M1070" s="8"/>
      <c r="N1070" s="8" t="s">
        <v>7497</v>
      </c>
      <c r="O1070" s="8" t="s">
        <v>52</v>
      </c>
      <c r="P1070" s="8"/>
      <c r="Q1070" s="8"/>
      <c r="R1070" s="8" t="s">
        <v>1758</v>
      </c>
      <c r="S1070" s="8" t="s">
        <v>7498</v>
      </c>
      <c r="T1070" s="11" t="str">
        <f t="shared" si="2"/>
        <v>Nicholas Hafner</v>
      </c>
      <c r="U1070" s="8" t="s">
        <v>80</v>
      </c>
      <c r="V1070" s="8"/>
      <c r="W1070" s="8"/>
      <c r="X1070" s="8" t="s">
        <v>7471</v>
      </c>
      <c r="Y1070" s="8" t="s">
        <v>60</v>
      </c>
      <c r="Z1070" s="12" t="s">
        <v>7492</v>
      </c>
      <c r="AA1070" s="8" t="s">
        <v>60</v>
      </c>
      <c r="AB1070" s="8" t="s">
        <v>60</v>
      </c>
      <c r="AC1070" s="12" t="s">
        <v>7499</v>
      </c>
      <c r="AD1070" s="12" t="s">
        <v>7473</v>
      </c>
      <c r="AE1070" s="8" t="s">
        <v>7474</v>
      </c>
      <c r="AF1070" s="8" t="s">
        <v>7475</v>
      </c>
      <c r="AG1070" s="8" t="s">
        <v>7219</v>
      </c>
      <c r="AH1070" s="8" t="s">
        <v>352</v>
      </c>
      <c r="AI1070" s="8" t="s">
        <v>233</v>
      </c>
      <c r="AJ1070" s="8"/>
      <c r="AK1070" s="8" t="s">
        <v>4944</v>
      </c>
      <c r="AL1070" s="8" t="s">
        <v>1341</v>
      </c>
      <c r="AM1070" s="8" t="s">
        <v>480</v>
      </c>
      <c r="AN1070" s="8" t="s">
        <v>7476</v>
      </c>
      <c r="AO1070" s="8" t="s">
        <v>7488</v>
      </c>
      <c r="AP1070" s="9" t="s">
        <v>7475</v>
      </c>
      <c r="AQ1070" s="11">
        <v>2897.0</v>
      </c>
    </row>
    <row r="1071">
      <c r="A1071" s="8" t="str">
        <f t="shared" si="1"/>
        <v>Tom Lambdin</v>
      </c>
      <c r="B1071" s="8" t="s">
        <v>7464</v>
      </c>
      <c r="C1071" s="8" t="s">
        <v>7465</v>
      </c>
      <c r="D1071" s="9" t="s">
        <v>7205</v>
      </c>
      <c r="E1071" s="8" t="s">
        <v>7466</v>
      </c>
      <c r="F1071" s="8" t="s">
        <v>2136</v>
      </c>
      <c r="G1071" s="8" t="s">
        <v>47</v>
      </c>
      <c r="H1071" s="8" t="s">
        <v>7467</v>
      </c>
      <c r="I1071" s="8" t="s">
        <v>1330</v>
      </c>
      <c r="J1071" s="10">
        <v>3.49</v>
      </c>
      <c r="K1071" s="8" t="s">
        <v>7468</v>
      </c>
      <c r="L1071" s="8"/>
      <c r="M1071" s="8"/>
      <c r="N1071" s="8" t="s">
        <v>7500</v>
      </c>
      <c r="O1071" s="8" t="s">
        <v>52</v>
      </c>
      <c r="P1071" s="8"/>
      <c r="Q1071" s="8"/>
      <c r="R1071" s="8" t="s">
        <v>271</v>
      </c>
      <c r="S1071" s="8" t="s">
        <v>7501</v>
      </c>
      <c r="T1071" s="11" t="str">
        <f t="shared" si="2"/>
        <v>Tom Lambdin</v>
      </c>
      <c r="U1071" s="8" t="s">
        <v>80</v>
      </c>
      <c r="V1071" s="8"/>
      <c r="W1071" s="8"/>
      <c r="X1071" s="8" t="s">
        <v>7471</v>
      </c>
      <c r="Y1071" s="8" t="s">
        <v>60</v>
      </c>
      <c r="Z1071" s="12" t="s">
        <v>7472</v>
      </c>
      <c r="AA1071" s="8" t="s">
        <v>60</v>
      </c>
      <c r="AB1071" s="8" t="s">
        <v>60</v>
      </c>
      <c r="AC1071" s="8" t="s">
        <v>60</v>
      </c>
      <c r="AD1071" s="12" t="s">
        <v>7473</v>
      </c>
      <c r="AE1071" s="8" t="s">
        <v>7474</v>
      </c>
      <c r="AF1071" s="8" t="s">
        <v>7475</v>
      </c>
      <c r="AG1071" s="8" t="s">
        <v>7219</v>
      </c>
      <c r="AH1071" s="8" t="s">
        <v>352</v>
      </c>
      <c r="AI1071" s="8" t="s">
        <v>233</v>
      </c>
      <c r="AJ1071" s="8"/>
      <c r="AK1071" s="8" t="s">
        <v>4944</v>
      </c>
      <c r="AL1071" s="8" t="s">
        <v>1341</v>
      </c>
      <c r="AM1071" s="8" t="s">
        <v>480</v>
      </c>
      <c r="AN1071" s="8" t="s">
        <v>7476</v>
      </c>
      <c r="AO1071" s="8" t="s">
        <v>7477</v>
      </c>
      <c r="AP1071" s="15" t="s">
        <v>7475</v>
      </c>
      <c r="AQ1071" s="11">
        <v>2897.0</v>
      </c>
    </row>
    <row r="1072">
      <c r="A1072" s="8" t="str">
        <f t="shared" si="1"/>
        <v>Roderick Moody</v>
      </c>
      <c r="B1072" s="8" t="s">
        <v>7502</v>
      </c>
      <c r="C1072" s="8" t="s">
        <v>2133</v>
      </c>
      <c r="D1072" s="9" t="s">
        <v>7205</v>
      </c>
      <c r="E1072" s="8" t="s">
        <v>7277</v>
      </c>
      <c r="F1072" s="8" t="s">
        <v>2136</v>
      </c>
      <c r="G1072" s="13" t="s">
        <v>47</v>
      </c>
      <c r="H1072" s="8" t="s">
        <v>7503</v>
      </c>
      <c r="I1072" s="8" t="s">
        <v>49</v>
      </c>
      <c r="J1072" s="10">
        <v>3.2</v>
      </c>
      <c r="K1072" s="8" t="s">
        <v>7504</v>
      </c>
      <c r="L1072" s="8"/>
      <c r="M1072" s="8"/>
      <c r="N1072" s="8" t="s">
        <v>7505</v>
      </c>
      <c r="O1072" s="8" t="s">
        <v>52</v>
      </c>
      <c r="P1072" s="8"/>
      <c r="Q1072" s="8"/>
      <c r="R1072" s="8" t="s">
        <v>568</v>
      </c>
      <c r="S1072" s="8" t="s">
        <v>7506</v>
      </c>
      <c r="T1072" s="11" t="str">
        <f t="shared" si="2"/>
        <v>Roderick Moody</v>
      </c>
      <c r="U1072" s="8" t="s">
        <v>2625</v>
      </c>
      <c r="V1072" s="8"/>
      <c r="W1072" s="8"/>
      <c r="X1072" s="8" t="s">
        <v>7507</v>
      </c>
      <c r="Y1072" s="8" t="s">
        <v>60</v>
      </c>
      <c r="Z1072" s="12" t="s">
        <v>7508</v>
      </c>
      <c r="AA1072" s="8" t="s">
        <v>60</v>
      </c>
      <c r="AB1072" s="12" t="s">
        <v>7509</v>
      </c>
      <c r="AC1072" s="8" t="s">
        <v>60</v>
      </c>
      <c r="AD1072" s="12" t="s">
        <v>7510</v>
      </c>
      <c r="AE1072" s="8" t="s">
        <v>7511</v>
      </c>
      <c r="AF1072" s="8" t="s">
        <v>7512</v>
      </c>
      <c r="AG1072" s="8" t="s">
        <v>7219</v>
      </c>
      <c r="AH1072" s="8" t="s">
        <v>543</v>
      </c>
      <c r="AI1072" s="8" t="s">
        <v>233</v>
      </c>
      <c r="AJ1072" s="8"/>
      <c r="AK1072" s="8"/>
      <c r="AL1072" s="8"/>
      <c r="AM1072" s="8" t="s">
        <v>4117</v>
      </c>
      <c r="AN1072" s="8" t="s">
        <v>7513</v>
      </c>
      <c r="AO1072" s="8" t="s">
        <v>7514</v>
      </c>
      <c r="AP1072" s="29" t="s">
        <v>7512</v>
      </c>
      <c r="AQ1072" s="11">
        <v>4275.0</v>
      </c>
    </row>
    <row r="1073">
      <c r="A1073" s="8" t="str">
        <f t="shared" si="1"/>
        <v>Mostafa Smaili</v>
      </c>
      <c r="B1073" s="8" t="s">
        <v>7502</v>
      </c>
      <c r="C1073" s="8" t="s">
        <v>2133</v>
      </c>
      <c r="D1073" s="9" t="s">
        <v>7205</v>
      </c>
      <c r="E1073" s="8" t="s">
        <v>7277</v>
      </c>
      <c r="F1073" s="8" t="s">
        <v>2136</v>
      </c>
      <c r="G1073" s="13" t="s">
        <v>47</v>
      </c>
      <c r="H1073" s="8" t="s">
        <v>7503</v>
      </c>
      <c r="I1073" s="8" t="s">
        <v>49</v>
      </c>
      <c r="J1073" s="10">
        <v>3.2</v>
      </c>
      <c r="K1073" s="8" t="s">
        <v>7504</v>
      </c>
      <c r="L1073" s="8"/>
      <c r="M1073" s="8"/>
      <c r="N1073" s="8" t="s">
        <v>7515</v>
      </c>
      <c r="O1073" s="8" t="s">
        <v>52</v>
      </c>
      <c r="P1073" s="8"/>
      <c r="Q1073" s="8"/>
      <c r="R1073" s="8" t="s">
        <v>7516</v>
      </c>
      <c r="S1073" s="8" t="s">
        <v>7517</v>
      </c>
      <c r="T1073" s="11" t="str">
        <f t="shared" si="2"/>
        <v>Mostafa Smaili</v>
      </c>
      <c r="U1073" s="8" t="s">
        <v>7518</v>
      </c>
      <c r="V1073" s="8"/>
      <c r="W1073" s="8"/>
      <c r="X1073" s="8" t="s">
        <v>7507</v>
      </c>
      <c r="Y1073" s="8" t="s">
        <v>60</v>
      </c>
      <c r="Z1073" s="12" t="s">
        <v>7508</v>
      </c>
      <c r="AA1073" s="8" t="s">
        <v>60</v>
      </c>
      <c r="AB1073" s="12" t="s">
        <v>7509</v>
      </c>
      <c r="AC1073" s="12" t="s">
        <v>7519</v>
      </c>
      <c r="AD1073" s="12" t="s">
        <v>7510</v>
      </c>
      <c r="AE1073" s="8" t="s">
        <v>7511</v>
      </c>
      <c r="AF1073" s="8" t="s">
        <v>7512</v>
      </c>
      <c r="AG1073" s="8" t="s">
        <v>7219</v>
      </c>
      <c r="AH1073" s="8" t="s">
        <v>543</v>
      </c>
      <c r="AI1073" s="8" t="s">
        <v>233</v>
      </c>
      <c r="AJ1073" s="8"/>
      <c r="AK1073" s="8"/>
      <c r="AL1073" s="8"/>
      <c r="AM1073" s="8" t="s">
        <v>4117</v>
      </c>
      <c r="AN1073" s="8" t="s">
        <v>7513</v>
      </c>
      <c r="AO1073" s="8" t="s">
        <v>7514</v>
      </c>
      <c r="AP1073" s="29" t="s">
        <v>7512</v>
      </c>
      <c r="AQ1073" s="11">
        <v>4275.0</v>
      </c>
    </row>
    <row r="1074">
      <c r="A1074" s="8" t="str">
        <f t="shared" si="1"/>
        <v>Tara Hernandez</v>
      </c>
      <c r="B1074" s="8" t="s">
        <v>7502</v>
      </c>
      <c r="C1074" s="8" t="s">
        <v>2133</v>
      </c>
      <c r="D1074" s="9" t="s">
        <v>7205</v>
      </c>
      <c r="E1074" s="8" t="s">
        <v>7277</v>
      </c>
      <c r="F1074" s="8" t="s">
        <v>2136</v>
      </c>
      <c r="G1074" s="13" t="s">
        <v>47</v>
      </c>
      <c r="H1074" s="8" t="s">
        <v>7503</v>
      </c>
      <c r="I1074" s="8" t="s">
        <v>49</v>
      </c>
      <c r="J1074" s="10">
        <v>3.2</v>
      </c>
      <c r="K1074" s="8" t="s">
        <v>7504</v>
      </c>
      <c r="L1074" s="8"/>
      <c r="M1074" s="8"/>
      <c r="N1074" s="8" t="s">
        <v>7520</v>
      </c>
      <c r="O1074" s="8" t="s">
        <v>52</v>
      </c>
      <c r="P1074" s="8"/>
      <c r="Q1074" s="8"/>
      <c r="R1074" s="8" t="s">
        <v>4370</v>
      </c>
      <c r="S1074" s="8" t="s">
        <v>565</v>
      </c>
      <c r="T1074" s="11" t="str">
        <f t="shared" si="2"/>
        <v>Tara Hernandez</v>
      </c>
      <c r="U1074" s="8" t="s">
        <v>7521</v>
      </c>
      <c r="V1074" s="8"/>
      <c r="W1074" s="8"/>
      <c r="X1074" s="8" t="s">
        <v>7507</v>
      </c>
      <c r="Y1074" s="8" t="s">
        <v>60</v>
      </c>
      <c r="Z1074" s="12" t="s">
        <v>7508</v>
      </c>
      <c r="AA1074" s="8" t="s">
        <v>60</v>
      </c>
      <c r="AB1074" s="12" t="s">
        <v>7509</v>
      </c>
      <c r="AC1074" s="12" t="s">
        <v>7522</v>
      </c>
      <c r="AD1074" s="12" t="s">
        <v>7510</v>
      </c>
      <c r="AE1074" s="8" t="s">
        <v>7511</v>
      </c>
      <c r="AF1074" s="8" t="s">
        <v>7512</v>
      </c>
      <c r="AG1074" s="8" t="s">
        <v>7219</v>
      </c>
      <c r="AH1074" s="8" t="s">
        <v>543</v>
      </c>
      <c r="AI1074" s="8" t="s">
        <v>233</v>
      </c>
      <c r="AJ1074" s="8"/>
      <c r="AK1074" s="8"/>
      <c r="AL1074" s="8"/>
      <c r="AM1074" s="8" t="s">
        <v>4117</v>
      </c>
      <c r="AN1074" s="8" t="s">
        <v>7513</v>
      </c>
      <c r="AO1074" s="8" t="s">
        <v>7514</v>
      </c>
      <c r="AP1074" s="29" t="s">
        <v>7512</v>
      </c>
      <c r="AQ1074" s="11">
        <v>4275.0</v>
      </c>
    </row>
    <row r="1075">
      <c r="A1075" s="8" t="str">
        <f t="shared" si="1"/>
        <v>Stormie Charles</v>
      </c>
      <c r="B1075" s="8" t="s">
        <v>7502</v>
      </c>
      <c r="C1075" s="8" t="s">
        <v>2133</v>
      </c>
      <c r="D1075" s="9" t="s">
        <v>7205</v>
      </c>
      <c r="E1075" s="8" t="s">
        <v>7277</v>
      </c>
      <c r="F1075" s="8" t="s">
        <v>2136</v>
      </c>
      <c r="G1075" s="8" t="s">
        <v>47</v>
      </c>
      <c r="H1075" s="8" t="s">
        <v>7503</v>
      </c>
      <c r="I1075" s="8" t="s">
        <v>49</v>
      </c>
      <c r="J1075" s="10">
        <v>3.2</v>
      </c>
      <c r="K1075" s="8" t="s">
        <v>7504</v>
      </c>
      <c r="L1075" s="8"/>
      <c r="M1075" s="8"/>
      <c r="N1075" s="8" t="s">
        <v>7523</v>
      </c>
      <c r="O1075" s="8" t="s">
        <v>52</v>
      </c>
      <c r="P1075" s="8"/>
      <c r="Q1075" s="8"/>
      <c r="R1075" s="8" t="s">
        <v>7524</v>
      </c>
      <c r="S1075" s="8" t="s">
        <v>1366</v>
      </c>
      <c r="T1075" s="11" t="str">
        <f t="shared" si="2"/>
        <v>Stormie Charles</v>
      </c>
      <c r="U1075" s="8" t="s">
        <v>311</v>
      </c>
      <c r="V1075" s="8" t="s">
        <v>7525</v>
      </c>
      <c r="W1075" s="8" t="s">
        <v>7526</v>
      </c>
      <c r="X1075" s="8" t="s">
        <v>7507</v>
      </c>
      <c r="Y1075" s="8" t="s">
        <v>60</v>
      </c>
      <c r="Z1075" s="12" t="s">
        <v>7508</v>
      </c>
      <c r="AA1075" s="8" t="s">
        <v>60</v>
      </c>
      <c r="AB1075" s="8" t="s">
        <v>60</v>
      </c>
      <c r="AC1075" s="12" t="s">
        <v>7527</v>
      </c>
      <c r="AD1075" s="12" t="s">
        <v>7510</v>
      </c>
      <c r="AE1075" s="8" t="s">
        <v>7511</v>
      </c>
      <c r="AF1075" s="8" t="s">
        <v>7512</v>
      </c>
      <c r="AG1075" s="8" t="s">
        <v>7219</v>
      </c>
      <c r="AH1075" s="8" t="s">
        <v>543</v>
      </c>
      <c r="AI1075" s="8" t="s">
        <v>233</v>
      </c>
      <c r="AJ1075" s="8"/>
      <c r="AK1075" s="8"/>
      <c r="AL1075" s="8"/>
      <c r="AM1075" s="8" t="s">
        <v>4117</v>
      </c>
      <c r="AN1075" s="8" t="s">
        <v>7513</v>
      </c>
      <c r="AO1075" s="8" t="s">
        <v>7514</v>
      </c>
      <c r="AP1075" s="9" t="s">
        <v>7512</v>
      </c>
      <c r="AQ1075" s="11">
        <v>4275.0</v>
      </c>
    </row>
    <row r="1076">
      <c r="A1076" s="8" t="str">
        <f t="shared" si="1"/>
        <v>Yvonne Harrison</v>
      </c>
      <c r="B1076" s="8" t="s">
        <v>7502</v>
      </c>
      <c r="C1076" s="8" t="s">
        <v>2133</v>
      </c>
      <c r="D1076" s="9" t="s">
        <v>7205</v>
      </c>
      <c r="E1076" s="8" t="s">
        <v>7277</v>
      </c>
      <c r="F1076" s="8" t="s">
        <v>2136</v>
      </c>
      <c r="G1076" s="8" t="s">
        <v>47</v>
      </c>
      <c r="H1076" s="8" t="s">
        <v>7503</v>
      </c>
      <c r="I1076" s="8" t="s">
        <v>49</v>
      </c>
      <c r="J1076" s="10">
        <v>3.2</v>
      </c>
      <c r="K1076" s="8" t="s">
        <v>7504</v>
      </c>
      <c r="L1076" s="8"/>
      <c r="M1076" s="8"/>
      <c r="N1076" s="8" t="s">
        <v>7528</v>
      </c>
      <c r="O1076" s="8" t="s">
        <v>52</v>
      </c>
      <c r="P1076" s="8"/>
      <c r="Q1076" s="8"/>
      <c r="R1076" s="8" t="s">
        <v>7529</v>
      </c>
      <c r="S1076" s="8" t="s">
        <v>1526</v>
      </c>
      <c r="T1076" s="11" t="str">
        <f t="shared" si="2"/>
        <v>Yvonne Harrison</v>
      </c>
      <c r="U1076" s="8" t="s">
        <v>7530</v>
      </c>
      <c r="V1076" s="8" t="s">
        <v>7531</v>
      </c>
      <c r="W1076" s="8" t="s">
        <v>7532</v>
      </c>
      <c r="X1076" s="8" t="s">
        <v>7507</v>
      </c>
      <c r="Y1076" s="8" t="s">
        <v>60</v>
      </c>
      <c r="Z1076" s="12" t="s">
        <v>7508</v>
      </c>
      <c r="AA1076" s="8" t="s">
        <v>60</v>
      </c>
      <c r="AB1076" s="8" t="s">
        <v>60</v>
      </c>
      <c r="AC1076" s="8" t="s">
        <v>60</v>
      </c>
      <c r="AD1076" s="12" t="s">
        <v>7510</v>
      </c>
      <c r="AE1076" s="8" t="s">
        <v>7511</v>
      </c>
      <c r="AF1076" s="8" t="s">
        <v>7512</v>
      </c>
      <c r="AG1076" s="8" t="s">
        <v>7219</v>
      </c>
      <c r="AH1076" s="8" t="s">
        <v>543</v>
      </c>
      <c r="AI1076" s="8" t="s">
        <v>233</v>
      </c>
      <c r="AJ1076" s="8"/>
      <c r="AK1076" s="8"/>
      <c r="AL1076" s="8"/>
      <c r="AM1076" s="8" t="s">
        <v>4117</v>
      </c>
      <c r="AN1076" s="8" t="s">
        <v>7513</v>
      </c>
      <c r="AO1076" s="8" t="s">
        <v>7514</v>
      </c>
      <c r="AP1076" s="9" t="s">
        <v>7512</v>
      </c>
      <c r="AQ1076" s="11">
        <v>4275.0</v>
      </c>
    </row>
    <row r="1077">
      <c r="A1077" s="8" t="str">
        <f t="shared" si="1"/>
        <v>Kervin Morgan</v>
      </c>
      <c r="B1077" s="8" t="s">
        <v>7502</v>
      </c>
      <c r="C1077" s="8" t="s">
        <v>2133</v>
      </c>
      <c r="D1077" s="9" t="s">
        <v>7205</v>
      </c>
      <c r="E1077" s="8" t="s">
        <v>7277</v>
      </c>
      <c r="F1077" s="8" t="s">
        <v>2136</v>
      </c>
      <c r="G1077" s="8" t="s">
        <v>47</v>
      </c>
      <c r="H1077" s="8" t="s">
        <v>7503</v>
      </c>
      <c r="I1077" s="8" t="s">
        <v>49</v>
      </c>
      <c r="J1077" s="10">
        <v>3.2</v>
      </c>
      <c r="K1077" s="8" t="s">
        <v>7504</v>
      </c>
      <c r="L1077" s="8"/>
      <c r="M1077" s="8"/>
      <c r="N1077" s="8" t="s">
        <v>7533</v>
      </c>
      <c r="O1077" s="8" t="s">
        <v>52</v>
      </c>
      <c r="P1077" s="8"/>
      <c r="Q1077" s="8"/>
      <c r="R1077" s="8" t="s">
        <v>7534</v>
      </c>
      <c r="S1077" s="8" t="s">
        <v>2196</v>
      </c>
      <c r="T1077" s="11" t="str">
        <f t="shared" si="2"/>
        <v>Kervin Morgan</v>
      </c>
      <c r="U1077" s="8" t="s">
        <v>7535</v>
      </c>
      <c r="V1077" s="8" t="s">
        <v>7536</v>
      </c>
      <c r="W1077" s="8" t="s">
        <v>7537</v>
      </c>
      <c r="X1077" s="8" t="s">
        <v>7507</v>
      </c>
      <c r="Y1077" s="8" t="s">
        <v>60</v>
      </c>
      <c r="Z1077" s="12" t="s">
        <v>7508</v>
      </c>
      <c r="AA1077" s="8" t="s">
        <v>60</v>
      </c>
      <c r="AB1077" s="8" t="s">
        <v>60</v>
      </c>
      <c r="AC1077" s="8" t="s">
        <v>60</v>
      </c>
      <c r="AD1077" s="12" t="s">
        <v>7510</v>
      </c>
      <c r="AE1077" s="8" t="s">
        <v>7511</v>
      </c>
      <c r="AF1077" s="8" t="s">
        <v>7512</v>
      </c>
      <c r="AG1077" s="8" t="s">
        <v>7219</v>
      </c>
      <c r="AH1077" s="8" t="s">
        <v>543</v>
      </c>
      <c r="AI1077" s="8" t="s">
        <v>233</v>
      </c>
      <c r="AJ1077" s="8"/>
      <c r="AK1077" s="8"/>
      <c r="AL1077" s="8"/>
      <c r="AM1077" s="8" t="s">
        <v>4117</v>
      </c>
      <c r="AN1077" s="8" t="s">
        <v>7513</v>
      </c>
      <c r="AO1077" s="8" t="s">
        <v>7514</v>
      </c>
      <c r="AP1077" s="9" t="s">
        <v>7512</v>
      </c>
      <c r="AQ1077" s="11">
        <v>4275.0</v>
      </c>
    </row>
    <row r="1078">
      <c r="A1078" s="8" t="str">
        <f t="shared" si="1"/>
        <v>Kelvin Campbell</v>
      </c>
      <c r="B1078" s="8" t="s">
        <v>7502</v>
      </c>
      <c r="C1078" s="8" t="s">
        <v>2133</v>
      </c>
      <c r="D1078" s="9" t="s">
        <v>7205</v>
      </c>
      <c r="E1078" s="8" t="s">
        <v>7277</v>
      </c>
      <c r="F1078" s="8" t="s">
        <v>2136</v>
      </c>
      <c r="G1078" s="13" t="s">
        <v>47</v>
      </c>
      <c r="H1078" s="8" t="s">
        <v>7503</v>
      </c>
      <c r="I1078" s="8" t="s">
        <v>49</v>
      </c>
      <c r="J1078" s="10">
        <v>3.2</v>
      </c>
      <c r="K1078" s="8" t="s">
        <v>7504</v>
      </c>
      <c r="L1078" s="8"/>
      <c r="M1078" s="8"/>
      <c r="N1078" s="8" t="s">
        <v>7538</v>
      </c>
      <c r="O1078" s="8" t="s">
        <v>52</v>
      </c>
      <c r="P1078" s="8"/>
      <c r="Q1078" s="8"/>
      <c r="R1078" s="8" t="s">
        <v>7539</v>
      </c>
      <c r="S1078" s="8" t="s">
        <v>5399</v>
      </c>
      <c r="T1078" s="11" t="str">
        <f t="shared" si="2"/>
        <v>Kelvin Campbell</v>
      </c>
      <c r="U1078" s="8" t="s">
        <v>2834</v>
      </c>
      <c r="V1078" s="8" t="s">
        <v>7540</v>
      </c>
      <c r="W1078" s="8"/>
      <c r="X1078" s="8" t="s">
        <v>7507</v>
      </c>
      <c r="Y1078" s="12" t="s">
        <v>7541</v>
      </c>
      <c r="Z1078" s="12" t="s">
        <v>7508</v>
      </c>
      <c r="AA1078" s="8" t="s">
        <v>60</v>
      </c>
      <c r="AB1078" s="12" t="s">
        <v>7509</v>
      </c>
      <c r="AC1078" s="12" t="s">
        <v>7542</v>
      </c>
      <c r="AD1078" s="12" t="s">
        <v>7510</v>
      </c>
      <c r="AE1078" s="8" t="s">
        <v>7511</v>
      </c>
      <c r="AF1078" s="8" t="s">
        <v>7512</v>
      </c>
      <c r="AG1078" s="8" t="s">
        <v>7219</v>
      </c>
      <c r="AH1078" s="8" t="s">
        <v>543</v>
      </c>
      <c r="AI1078" s="8" t="s">
        <v>233</v>
      </c>
      <c r="AJ1078" s="8"/>
      <c r="AK1078" s="8"/>
      <c r="AL1078" s="8"/>
      <c r="AM1078" s="8" t="s">
        <v>4117</v>
      </c>
      <c r="AN1078" s="8" t="s">
        <v>7513</v>
      </c>
      <c r="AO1078" s="8" t="s">
        <v>7514</v>
      </c>
      <c r="AP1078" s="29" t="s">
        <v>7512</v>
      </c>
      <c r="AQ1078" s="11">
        <v>4275.0</v>
      </c>
    </row>
    <row r="1079">
      <c r="A1079" s="8" t="str">
        <f t="shared" si="1"/>
        <v>Alain McGhie</v>
      </c>
      <c r="B1079" s="8" t="s">
        <v>7502</v>
      </c>
      <c r="C1079" s="8" t="s">
        <v>2133</v>
      </c>
      <c r="D1079" s="9" t="s">
        <v>7205</v>
      </c>
      <c r="E1079" s="8" t="s">
        <v>7277</v>
      </c>
      <c r="F1079" s="8" t="s">
        <v>2136</v>
      </c>
      <c r="G1079" s="8" t="s">
        <v>47</v>
      </c>
      <c r="H1079" s="8" t="s">
        <v>7503</v>
      </c>
      <c r="I1079" s="8" t="s">
        <v>49</v>
      </c>
      <c r="J1079" s="10">
        <v>3.2</v>
      </c>
      <c r="K1079" s="8" t="s">
        <v>7504</v>
      </c>
      <c r="L1079" s="8" t="s">
        <v>86</v>
      </c>
      <c r="M1079" s="8" t="s">
        <v>86</v>
      </c>
      <c r="N1079" s="8" t="s">
        <v>7543</v>
      </c>
      <c r="O1079" s="8" t="s">
        <v>52</v>
      </c>
      <c r="P1079" s="8"/>
      <c r="Q1079" s="8"/>
      <c r="R1079" s="8" t="s">
        <v>7544</v>
      </c>
      <c r="S1079" s="8" t="s">
        <v>7545</v>
      </c>
      <c r="T1079" s="11" t="str">
        <f t="shared" si="2"/>
        <v>Alain McGhie</v>
      </c>
      <c r="U1079" s="8" t="s">
        <v>80</v>
      </c>
      <c r="V1079" s="8" t="s">
        <v>7546</v>
      </c>
      <c r="W1079" s="8"/>
      <c r="X1079" s="8" t="s">
        <v>7507</v>
      </c>
      <c r="Y1079" s="8" t="s">
        <v>60</v>
      </c>
      <c r="Z1079" s="12" t="s">
        <v>7508</v>
      </c>
      <c r="AA1079" s="8" t="s">
        <v>60</v>
      </c>
      <c r="AB1079" s="8" t="s">
        <v>60</v>
      </c>
      <c r="AC1079" s="8" t="s">
        <v>60</v>
      </c>
      <c r="AD1079" s="8" t="s">
        <v>60</v>
      </c>
      <c r="AE1079" s="8" t="s">
        <v>7511</v>
      </c>
      <c r="AF1079" s="8" t="s">
        <v>7512</v>
      </c>
      <c r="AG1079" s="8" t="s">
        <v>7219</v>
      </c>
      <c r="AH1079" s="8" t="s">
        <v>543</v>
      </c>
      <c r="AI1079" s="8" t="s">
        <v>233</v>
      </c>
      <c r="AJ1079" s="8" t="s">
        <v>86</v>
      </c>
      <c r="AK1079" s="8"/>
      <c r="AL1079" s="8"/>
      <c r="AM1079" s="8" t="s">
        <v>4117</v>
      </c>
      <c r="AN1079" s="8" t="s">
        <v>7513</v>
      </c>
      <c r="AO1079" s="8" t="s">
        <v>7514</v>
      </c>
      <c r="AP1079" s="9" t="s">
        <v>7512</v>
      </c>
      <c r="AQ1079" s="11">
        <v>4275.0</v>
      </c>
    </row>
    <row r="1080">
      <c r="A1080" s="8" t="str">
        <f t="shared" si="1"/>
        <v>Todd Witzleben</v>
      </c>
      <c r="B1080" s="8" t="s">
        <v>7547</v>
      </c>
      <c r="C1080" s="16" t="s">
        <v>5322</v>
      </c>
      <c r="D1080" s="39" t="s">
        <v>7205</v>
      </c>
      <c r="E1080" s="21" t="s">
        <v>7277</v>
      </c>
      <c r="F1080" s="16" t="s">
        <v>2136</v>
      </c>
      <c r="G1080" s="8" t="s">
        <v>47</v>
      </c>
      <c r="H1080" s="30">
        <v>192703.0</v>
      </c>
      <c r="I1080" s="22" t="s">
        <v>1330</v>
      </c>
      <c r="J1080" s="10">
        <v>3.4</v>
      </c>
      <c r="K1080" s="18" t="s">
        <v>7548</v>
      </c>
      <c r="L1080" s="19"/>
      <c r="M1080" s="19"/>
      <c r="N1080" s="20" t="s">
        <v>7549</v>
      </c>
      <c r="O1080" s="8" t="s">
        <v>52</v>
      </c>
      <c r="P1080" s="20" t="s">
        <v>207</v>
      </c>
      <c r="Q1080" s="8"/>
      <c r="R1080" s="8" t="s">
        <v>4891</v>
      </c>
      <c r="S1080" s="8" t="s">
        <v>7550</v>
      </c>
      <c r="T1080" s="11" t="str">
        <f t="shared" si="2"/>
        <v>Todd Witzleben</v>
      </c>
      <c r="U1080" s="8" t="s">
        <v>55</v>
      </c>
      <c r="V1080" s="8" t="s">
        <v>7551</v>
      </c>
      <c r="W1080" s="8"/>
      <c r="X1080" s="8" t="s">
        <v>7552</v>
      </c>
      <c r="Y1080" s="21"/>
      <c r="Z1080" s="21"/>
      <c r="AA1080" s="21"/>
      <c r="AB1080" s="21"/>
      <c r="AC1080" s="21"/>
      <c r="AD1080" s="21"/>
      <c r="AE1080" s="8" t="s">
        <v>7553</v>
      </c>
      <c r="AF1080" s="21" t="s">
        <v>4298</v>
      </c>
      <c r="AG1080" s="21" t="s">
        <v>7219</v>
      </c>
      <c r="AH1080" s="16" t="s">
        <v>543</v>
      </c>
      <c r="AI1080" s="48" t="s">
        <v>233</v>
      </c>
      <c r="AJ1080" s="24"/>
      <c r="AK1080" s="22"/>
      <c r="AL1080" s="22"/>
      <c r="AM1080" s="22" t="s">
        <v>137</v>
      </c>
      <c r="AN1080" s="24">
        <v>0.7700366684127815</v>
      </c>
      <c r="AO1080" s="25">
        <v>66560.0</v>
      </c>
      <c r="AP1080" s="26" t="s">
        <v>4298</v>
      </c>
      <c r="AQ1080" s="11">
        <v>3637.0</v>
      </c>
    </row>
    <row r="1081">
      <c r="A1081" s="8" t="str">
        <f t="shared" si="1"/>
        <v>Patrick McGrath</v>
      </c>
      <c r="B1081" s="8" t="s">
        <v>7547</v>
      </c>
      <c r="C1081" s="8" t="s">
        <v>5322</v>
      </c>
      <c r="D1081" s="9" t="s">
        <v>7205</v>
      </c>
      <c r="E1081" s="8" t="s">
        <v>7277</v>
      </c>
      <c r="F1081" s="8" t="s">
        <v>2136</v>
      </c>
      <c r="G1081" s="8" t="s">
        <v>47</v>
      </c>
      <c r="H1081" s="8" t="s">
        <v>7554</v>
      </c>
      <c r="I1081" s="8" t="s">
        <v>1330</v>
      </c>
      <c r="J1081" s="10">
        <v>3.4</v>
      </c>
      <c r="K1081" s="8" t="s">
        <v>7548</v>
      </c>
      <c r="L1081" s="8" t="s">
        <v>86</v>
      </c>
      <c r="M1081" s="8" t="s">
        <v>86</v>
      </c>
      <c r="N1081" s="8" t="s">
        <v>7555</v>
      </c>
      <c r="O1081" s="8" t="s">
        <v>52</v>
      </c>
      <c r="P1081" s="8"/>
      <c r="Q1081" s="8"/>
      <c r="R1081" s="8" t="s">
        <v>3524</v>
      </c>
      <c r="S1081" s="8" t="s">
        <v>7556</v>
      </c>
      <c r="T1081" s="11" t="str">
        <f t="shared" si="2"/>
        <v>Patrick McGrath</v>
      </c>
      <c r="U1081" s="8" t="s">
        <v>80</v>
      </c>
      <c r="V1081" s="8" t="s">
        <v>7557</v>
      </c>
      <c r="W1081" s="8" t="s">
        <v>7558</v>
      </c>
      <c r="X1081" s="8" t="s">
        <v>7552</v>
      </c>
      <c r="Y1081" s="8" t="s">
        <v>60</v>
      </c>
      <c r="Z1081" s="12" t="s">
        <v>7559</v>
      </c>
      <c r="AA1081" s="8" t="s">
        <v>60</v>
      </c>
      <c r="AB1081" s="8" t="s">
        <v>60</v>
      </c>
      <c r="AC1081" s="8" t="s">
        <v>60</v>
      </c>
      <c r="AD1081" s="12" t="s">
        <v>7560</v>
      </c>
      <c r="AE1081" s="8" t="s">
        <v>7553</v>
      </c>
      <c r="AF1081" s="8" t="s">
        <v>4298</v>
      </c>
      <c r="AG1081" s="8" t="s">
        <v>7219</v>
      </c>
      <c r="AH1081" s="8" t="s">
        <v>543</v>
      </c>
      <c r="AI1081" s="8" t="s">
        <v>233</v>
      </c>
      <c r="AJ1081" s="8" t="s">
        <v>86</v>
      </c>
      <c r="AK1081" s="8"/>
      <c r="AL1081" s="8"/>
      <c r="AM1081" s="8" t="s">
        <v>137</v>
      </c>
      <c r="AN1081" s="8" t="s">
        <v>7561</v>
      </c>
      <c r="AO1081" s="13" t="s">
        <v>7562</v>
      </c>
      <c r="AP1081" s="9" t="s">
        <v>4298</v>
      </c>
      <c r="AQ1081" s="11">
        <v>3637.0</v>
      </c>
    </row>
    <row r="1082">
      <c r="A1082" s="8" t="str">
        <f t="shared" si="1"/>
        <v>Volunteer AC Liam has been removed. </v>
      </c>
      <c r="B1082" s="8" t="s">
        <v>7547</v>
      </c>
      <c r="C1082" s="8" t="s">
        <v>5322</v>
      </c>
      <c r="D1082" s="9" t="s">
        <v>7205</v>
      </c>
      <c r="E1082" s="8" t="s">
        <v>7277</v>
      </c>
      <c r="F1082" s="8" t="s">
        <v>2136</v>
      </c>
      <c r="G1082" s="8" t="s">
        <v>47</v>
      </c>
      <c r="H1082" s="8" t="s">
        <v>7554</v>
      </c>
      <c r="I1082" s="8" t="s">
        <v>1330</v>
      </c>
      <c r="J1082" s="10">
        <v>3.4</v>
      </c>
      <c r="K1082" s="8" t="s">
        <v>7548</v>
      </c>
      <c r="L1082" s="8"/>
      <c r="M1082" s="8"/>
      <c r="N1082" s="8" t="s">
        <v>7563</v>
      </c>
      <c r="O1082" s="8" t="s">
        <v>52</v>
      </c>
      <c r="P1082" s="8"/>
      <c r="Q1082" s="8" t="s">
        <v>277</v>
      </c>
      <c r="R1082" s="8" t="s">
        <v>7564</v>
      </c>
      <c r="S1082" s="8"/>
      <c r="T1082" s="11" t="str">
        <f t="shared" si="2"/>
        <v>Volunteer AC Liam has been removed. </v>
      </c>
      <c r="U1082" s="8"/>
      <c r="V1082" s="8"/>
      <c r="W1082" s="8"/>
      <c r="X1082" s="8" t="s">
        <v>7552</v>
      </c>
      <c r="Y1082" s="8" t="s">
        <v>60</v>
      </c>
      <c r="Z1082" s="12" t="s">
        <v>7559</v>
      </c>
      <c r="AA1082" s="8" t="s">
        <v>60</v>
      </c>
      <c r="AB1082" s="8" t="s">
        <v>60</v>
      </c>
      <c r="AC1082" s="8" t="s">
        <v>60</v>
      </c>
      <c r="AD1082" s="12" t="s">
        <v>7560</v>
      </c>
      <c r="AE1082" s="8" t="s">
        <v>7553</v>
      </c>
      <c r="AF1082" s="8" t="s">
        <v>4298</v>
      </c>
      <c r="AG1082" s="8" t="s">
        <v>7219</v>
      </c>
      <c r="AH1082" s="8" t="s">
        <v>543</v>
      </c>
      <c r="AI1082" s="13" t="s">
        <v>233</v>
      </c>
      <c r="AJ1082" s="8"/>
      <c r="AK1082" s="8"/>
      <c r="AL1082" s="8"/>
      <c r="AM1082" s="8" t="s">
        <v>137</v>
      </c>
      <c r="AN1082" s="8" t="s">
        <v>7561</v>
      </c>
      <c r="AO1082" s="13" t="s">
        <v>7562</v>
      </c>
      <c r="AP1082" s="15" t="s">
        <v>4298</v>
      </c>
      <c r="AQ1082" s="11">
        <v>3637.0</v>
      </c>
    </row>
    <row r="1083">
      <c r="A1083" s="8" t="str">
        <f t="shared" si="1"/>
        <v>AC Alberto has been removed. </v>
      </c>
      <c r="B1083" s="8" t="s">
        <v>7547</v>
      </c>
      <c r="C1083" s="8" t="s">
        <v>5322</v>
      </c>
      <c r="D1083" s="9" t="s">
        <v>7205</v>
      </c>
      <c r="E1083" s="8" t="s">
        <v>7277</v>
      </c>
      <c r="F1083" s="8" t="s">
        <v>2136</v>
      </c>
      <c r="G1083" s="8" t="s">
        <v>47</v>
      </c>
      <c r="H1083" s="8" t="s">
        <v>7554</v>
      </c>
      <c r="I1083" s="8" t="s">
        <v>1330</v>
      </c>
      <c r="J1083" s="10">
        <v>3.4</v>
      </c>
      <c r="K1083" s="8" t="s">
        <v>7548</v>
      </c>
      <c r="L1083" s="8"/>
      <c r="M1083" s="8"/>
      <c r="N1083" s="8" t="s">
        <v>7565</v>
      </c>
      <c r="O1083" s="8" t="s">
        <v>52</v>
      </c>
      <c r="P1083" s="8"/>
      <c r="Q1083" s="8" t="s">
        <v>277</v>
      </c>
      <c r="R1083" s="8" t="s">
        <v>7566</v>
      </c>
      <c r="S1083" s="8"/>
      <c r="T1083" s="11" t="str">
        <f t="shared" si="2"/>
        <v>AC Alberto has been removed. </v>
      </c>
      <c r="U1083" s="8"/>
      <c r="V1083" s="8"/>
      <c r="W1083" s="8"/>
      <c r="X1083" s="8" t="s">
        <v>7552</v>
      </c>
      <c r="Y1083" s="8" t="s">
        <v>60</v>
      </c>
      <c r="Z1083" s="12" t="s">
        <v>7559</v>
      </c>
      <c r="AA1083" s="8" t="s">
        <v>60</v>
      </c>
      <c r="AB1083" s="12" t="s">
        <v>7567</v>
      </c>
      <c r="AC1083" s="8" t="s">
        <v>60</v>
      </c>
      <c r="AD1083" s="12" t="s">
        <v>7560</v>
      </c>
      <c r="AE1083" s="8" t="s">
        <v>7553</v>
      </c>
      <c r="AF1083" s="8" t="s">
        <v>4298</v>
      </c>
      <c r="AG1083" s="8" t="s">
        <v>7219</v>
      </c>
      <c r="AH1083" s="8" t="s">
        <v>543</v>
      </c>
      <c r="AI1083" s="8" t="s">
        <v>233</v>
      </c>
      <c r="AJ1083" s="8"/>
      <c r="AK1083" s="8"/>
      <c r="AL1083" s="8"/>
      <c r="AM1083" s="8" t="s">
        <v>137</v>
      </c>
      <c r="AN1083" s="8" t="s">
        <v>7561</v>
      </c>
      <c r="AO1083" s="8" t="s">
        <v>7562</v>
      </c>
      <c r="AP1083" s="8" t="s">
        <v>4298</v>
      </c>
      <c r="AQ1083" s="11">
        <v>3637.0</v>
      </c>
    </row>
    <row r="1084">
      <c r="A1084" s="8" t="str">
        <f t="shared" si="1"/>
        <v>AC Margaret has been removed. </v>
      </c>
      <c r="B1084" s="8" t="s">
        <v>7547</v>
      </c>
      <c r="C1084" s="8" t="s">
        <v>5322</v>
      </c>
      <c r="D1084" s="9" t="s">
        <v>7205</v>
      </c>
      <c r="E1084" s="8" t="s">
        <v>7277</v>
      </c>
      <c r="F1084" s="8" t="s">
        <v>2136</v>
      </c>
      <c r="G1084" s="8" t="s">
        <v>47</v>
      </c>
      <c r="H1084" s="8" t="s">
        <v>7554</v>
      </c>
      <c r="I1084" s="8" t="s">
        <v>1330</v>
      </c>
      <c r="J1084" s="10">
        <v>3.4</v>
      </c>
      <c r="K1084" s="8" t="s">
        <v>7548</v>
      </c>
      <c r="L1084" s="8"/>
      <c r="M1084" s="8"/>
      <c r="N1084" s="8" t="s">
        <v>7568</v>
      </c>
      <c r="O1084" s="8" t="s">
        <v>52</v>
      </c>
      <c r="P1084" s="8"/>
      <c r="Q1084" s="8" t="s">
        <v>277</v>
      </c>
      <c r="R1084" s="8" t="s">
        <v>7569</v>
      </c>
      <c r="S1084" s="8"/>
      <c r="T1084" s="11" t="str">
        <f t="shared" si="2"/>
        <v>AC Margaret has been removed. </v>
      </c>
      <c r="U1084" s="8"/>
      <c r="V1084" s="8"/>
      <c r="W1084" s="8"/>
      <c r="X1084" s="8" t="s">
        <v>7552</v>
      </c>
      <c r="Y1084" s="8" t="s">
        <v>60</v>
      </c>
      <c r="Z1084" s="12" t="s">
        <v>7559</v>
      </c>
      <c r="AA1084" s="8" t="s">
        <v>60</v>
      </c>
      <c r="AB1084" s="8" t="s">
        <v>60</v>
      </c>
      <c r="AC1084" s="12" t="s">
        <v>7570</v>
      </c>
      <c r="AD1084" s="12" t="s">
        <v>7560</v>
      </c>
      <c r="AE1084" s="8" t="s">
        <v>7553</v>
      </c>
      <c r="AF1084" s="8" t="s">
        <v>4298</v>
      </c>
      <c r="AG1084" s="8" t="s">
        <v>7219</v>
      </c>
      <c r="AH1084" s="8" t="s">
        <v>543</v>
      </c>
      <c r="AI1084" s="8" t="s">
        <v>233</v>
      </c>
      <c r="AJ1084" s="8"/>
      <c r="AK1084" s="8"/>
      <c r="AL1084" s="8"/>
      <c r="AM1084" s="8" t="s">
        <v>137</v>
      </c>
      <c r="AN1084" s="8" t="s">
        <v>7561</v>
      </c>
      <c r="AO1084" s="13" t="s">
        <v>7562</v>
      </c>
      <c r="AP1084" s="9" t="s">
        <v>4298</v>
      </c>
      <c r="AQ1084" s="11">
        <v>3637.0</v>
      </c>
    </row>
    <row r="1085">
      <c r="A1085" s="8" t="str">
        <f t="shared" si="1"/>
        <v>Director of Cross Country/Track Kerri has been removed. </v>
      </c>
      <c r="B1085" s="8" t="s">
        <v>7547</v>
      </c>
      <c r="C1085" s="8" t="s">
        <v>5322</v>
      </c>
      <c r="D1085" s="9" t="s">
        <v>7205</v>
      </c>
      <c r="E1085" s="8" t="s">
        <v>7277</v>
      </c>
      <c r="F1085" s="8" t="s">
        <v>2136</v>
      </c>
      <c r="G1085" s="8" t="s">
        <v>47</v>
      </c>
      <c r="H1085" s="8" t="s">
        <v>7554</v>
      </c>
      <c r="I1085" s="8" t="s">
        <v>1330</v>
      </c>
      <c r="J1085" s="10">
        <v>3.4</v>
      </c>
      <c r="K1085" s="8" t="s">
        <v>7548</v>
      </c>
      <c r="L1085" s="8"/>
      <c r="M1085" s="8"/>
      <c r="N1085" s="8" t="s">
        <v>7571</v>
      </c>
      <c r="O1085" s="8" t="s">
        <v>52</v>
      </c>
      <c r="P1085" s="8"/>
      <c r="Q1085" s="8" t="s">
        <v>277</v>
      </c>
      <c r="R1085" s="8" t="s">
        <v>7572</v>
      </c>
      <c r="S1085" s="8"/>
      <c r="T1085" s="11" t="str">
        <f t="shared" si="2"/>
        <v>Director of Cross Country/Track Kerri has been removed. </v>
      </c>
      <c r="U1085" s="8"/>
      <c r="V1085" s="8"/>
      <c r="W1085" s="8"/>
      <c r="X1085" s="8" t="s">
        <v>7573</v>
      </c>
      <c r="Y1085" s="8" t="s">
        <v>60</v>
      </c>
      <c r="Z1085" s="12" t="s">
        <v>7559</v>
      </c>
      <c r="AA1085" s="8" t="s">
        <v>60</v>
      </c>
      <c r="AB1085" s="12" t="s">
        <v>7567</v>
      </c>
      <c r="AC1085" s="12" t="s">
        <v>7574</v>
      </c>
      <c r="AD1085" s="12" t="s">
        <v>7560</v>
      </c>
      <c r="AE1085" s="8" t="s">
        <v>7553</v>
      </c>
      <c r="AF1085" s="8" t="s">
        <v>4298</v>
      </c>
      <c r="AG1085" s="8" t="s">
        <v>7219</v>
      </c>
      <c r="AH1085" s="8" t="s">
        <v>543</v>
      </c>
      <c r="AI1085" s="13" t="s">
        <v>233</v>
      </c>
      <c r="AJ1085" s="8"/>
      <c r="AK1085" s="8"/>
      <c r="AL1085" s="8"/>
      <c r="AM1085" s="8" t="s">
        <v>137</v>
      </c>
      <c r="AN1085" s="8" t="s">
        <v>7561</v>
      </c>
      <c r="AO1085" s="13" t="s">
        <v>7562</v>
      </c>
      <c r="AP1085" s="9" t="s">
        <v>4298</v>
      </c>
      <c r="AQ1085" s="11">
        <v>3637.0</v>
      </c>
    </row>
    <row r="1086">
      <c r="A1086" s="8" t="str">
        <f t="shared" si="1"/>
        <v>AC Ena has been removed. </v>
      </c>
      <c r="B1086" s="8" t="s">
        <v>7547</v>
      </c>
      <c r="C1086" s="8" t="s">
        <v>5322</v>
      </c>
      <c r="D1086" s="9" t="s">
        <v>7205</v>
      </c>
      <c r="E1086" s="8" t="s">
        <v>7277</v>
      </c>
      <c r="F1086" s="8" t="s">
        <v>2136</v>
      </c>
      <c r="G1086" s="8" t="s">
        <v>47</v>
      </c>
      <c r="H1086" s="8" t="s">
        <v>7554</v>
      </c>
      <c r="I1086" s="8" t="s">
        <v>1330</v>
      </c>
      <c r="J1086" s="10">
        <v>3.4</v>
      </c>
      <c r="K1086" s="8" t="s">
        <v>7548</v>
      </c>
      <c r="L1086" s="8"/>
      <c r="M1086" s="8"/>
      <c r="N1086" s="8" t="s">
        <v>7575</v>
      </c>
      <c r="O1086" s="8" t="s">
        <v>52</v>
      </c>
      <c r="P1086" s="8"/>
      <c r="Q1086" s="8" t="s">
        <v>277</v>
      </c>
      <c r="R1086" s="8" t="s">
        <v>7576</v>
      </c>
      <c r="S1086" s="8"/>
      <c r="T1086" s="11" t="str">
        <f t="shared" si="2"/>
        <v>AC Ena has been removed. </v>
      </c>
      <c r="U1086" s="8"/>
      <c r="V1086" s="8"/>
      <c r="W1086" s="8"/>
      <c r="X1086" s="8" t="s">
        <v>7552</v>
      </c>
      <c r="Y1086" s="8" t="s">
        <v>60</v>
      </c>
      <c r="Z1086" s="12" t="s">
        <v>7559</v>
      </c>
      <c r="AA1086" s="8" t="s">
        <v>60</v>
      </c>
      <c r="AB1086" s="12" t="s">
        <v>7567</v>
      </c>
      <c r="AC1086" s="8" t="s">
        <v>60</v>
      </c>
      <c r="AD1086" s="12" t="s">
        <v>7560</v>
      </c>
      <c r="AE1086" s="8" t="s">
        <v>7553</v>
      </c>
      <c r="AF1086" s="8" t="s">
        <v>4298</v>
      </c>
      <c r="AG1086" s="8" t="s">
        <v>7219</v>
      </c>
      <c r="AH1086" s="8" t="s">
        <v>543</v>
      </c>
      <c r="AI1086" s="13" t="s">
        <v>233</v>
      </c>
      <c r="AJ1086" s="8"/>
      <c r="AK1086" s="8"/>
      <c r="AL1086" s="8"/>
      <c r="AM1086" s="8" t="s">
        <v>137</v>
      </c>
      <c r="AN1086" s="8" t="s">
        <v>7561</v>
      </c>
      <c r="AO1086" s="13" t="s">
        <v>7562</v>
      </c>
      <c r="AP1086" s="9" t="s">
        <v>4298</v>
      </c>
      <c r="AQ1086" s="11">
        <v>3637.0</v>
      </c>
    </row>
    <row r="1087">
      <c r="A1087" s="8" t="str">
        <f t="shared" si="1"/>
        <v>Volunteer AC John has been removed. </v>
      </c>
      <c r="B1087" s="8" t="s">
        <v>7547</v>
      </c>
      <c r="C1087" s="8" t="s">
        <v>5322</v>
      </c>
      <c r="D1087" s="9" t="s">
        <v>7205</v>
      </c>
      <c r="E1087" s="8" t="s">
        <v>7277</v>
      </c>
      <c r="F1087" s="8" t="s">
        <v>2136</v>
      </c>
      <c r="G1087" s="8" t="s">
        <v>47</v>
      </c>
      <c r="H1087" s="8" t="s">
        <v>7554</v>
      </c>
      <c r="I1087" s="8" t="s">
        <v>1330</v>
      </c>
      <c r="J1087" s="10">
        <v>3.4</v>
      </c>
      <c r="K1087" s="8" t="s">
        <v>7548</v>
      </c>
      <c r="L1087" s="8" t="s">
        <v>86</v>
      </c>
      <c r="M1087" s="8" t="s">
        <v>86</v>
      </c>
      <c r="N1087" s="8" t="s">
        <v>7577</v>
      </c>
      <c r="O1087" s="8" t="s">
        <v>52</v>
      </c>
      <c r="P1087" s="8"/>
      <c r="Q1087" s="8" t="s">
        <v>277</v>
      </c>
      <c r="R1087" s="8" t="s">
        <v>7578</v>
      </c>
      <c r="S1087" s="8"/>
      <c r="T1087" s="11" t="str">
        <f t="shared" si="2"/>
        <v>Volunteer AC John has been removed. </v>
      </c>
      <c r="U1087" s="8"/>
      <c r="V1087" s="8"/>
      <c r="W1087" s="8"/>
      <c r="X1087" s="8" t="s">
        <v>7552</v>
      </c>
      <c r="Y1087" s="8" t="s">
        <v>60</v>
      </c>
      <c r="Z1087" s="12" t="s">
        <v>7559</v>
      </c>
      <c r="AA1087" s="8" t="s">
        <v>60</v>
      </c>
      <c r="AB1087" s="12" t="s">
        <v>7567</v>
      </c>
      <c r="AC1087" s="12" t="s">
        <v>7579</v>
      </c>
      <c r="AD1087" s="12" t="s">
        <v>7560</v>
      </c>
      <c r="AE1087" s="8" t="s">
        <v>7553</v>
      </c>
      <c r="AF1087" s="8" t="s">
        <v>4298</v>
      </c>
      <c r="AG1087" s="8" t="s">
        <v>7219</v>
      </c>
      <c r="AH1087" s="8" t="s">
        <v>543</v>
      </c>
      <c r="AI1087" s="8" t="s">
        <v>233</v>
      </c>
      <c r="AJ1087" s="8" t="s">
        <v>86</v>
      </c>
      <c r="AK1087" s="8" t="s">
        <v>86</v>
      </c>
      <c r="AL1087" s="8" t="s">
        <v>86</v>
      </c>
      <c r="AM1087" s="8" t="s">
        <v>137</v>
      </c>
      <c r="AN1087" s="8" t="s">
        <v>422</v>
      </c>
      <c r="AO1087" s="8" t="s">
        <v>7562</v>
      </c>
      <c r="AP1087" s="8" t="s">
        <v>4298</v>
      </c>
      <c r="AQ1087" s="11">
        <v>3637.0</v>
      </c>
    </row>
    <row r="1088">
      <c r="A1088" s="8" t="str">
        <f t="shared" si="1"/>
        <v>Alisha Samuel</v>
      </c>
      <c r="B1088" s="8" t="s">
        <v>7580</v>
      </c>
      <c r="C1088" s="8" t="s">
        <v>5322</v>
      </c>
      <c r="D1088" s="9" t="s">
        <v>7205</v>
      </c>
      <c r="E1088" s="8" t="s">
        <v>7581</v>
      </c>
      <c r="F1088" s="8" t="s">
        <v>2136</v>
      </c>
      <c r="G1088" s="8" t="s">
        <v>47</v>
      </c>
      <c r="H1088" s="8" t="s">
        <v>7582</v>
      </c>
      <c r="I1088" s="8" t="s">
        <v>49</v>
      </c>
      <c r="J1088" s="10">
        <v>3.3</v>
      </c>
      <c r="K1088" s="8" t="s">
        <v>7583</v>
      </c>
      <c r="L1088" s="8"/>
      <c r="M1088" s="8"/>
      <c r="N1088" s="8" t="s">
        <v>7584</v>
      </c>
      <c r="O1088" s="8" t="s">
        <v>52</v>
      </c>
      <c r="P1088" s="8"/>
      <c r="Q1088" s="8"/>
      <c r="R1088" s="8" t="s">
        <v>7585</v>
      </c>
      <c r="S1088" s="8" t="s">
        <v>7586</v>
      </c>
      <c r="T1088" s="11" t="str">
        <f t="shared" si="2"/>
        <v>Alisha Samuel</v>
      </c>
      <c r="U1088" s="8" t="s">
        <v>80</v>
      </c>
      <c r="V1088" s="8" t="s">
        <v>7587</v>
      </c>
      <c r="W1088" s="8" t="s">
        <v>7588</v>
      </c>
      <c r="X1088" s="8" t="s">
        <v>7589</v>
      </c>
      <c r="Y1088" s="12" t="s">
        <v>7590</v>
      </c>
      <c r="Z1088" s="12" t="s">
        <v>7591</v>
      </c>
      <c r="AA1088" s="8" t="s">
        <v>60</v>
      </c>
      <c r="AB1088" s="8" t="s">
        <v>60</v>
      </c>
      <c r="AC1088" s="12" t="s">
        <v>7592</v>
      </c>
      <c r="AD1088" s="12" t="s">
        <v>7593</v>
      </c>
      <c r="AE1088" s="8"/>
      <c r="AF1088" s="8" t="s">
        <v>7594</v>
      </c>
      <c r="AG1088" s="8" t="s">
        <v>7219</v>
      </c>
      <c r="AH1088" s="8" t="s">
        <v>232</v>
      </c>
      <c r="AI1088" s="8" t="s">
        <v>233</v>
      </c>
      <c r="AJ1088" s="8"/>
      <c r="AK1088" s="8"/>
      <c r="AL1088" s="8"/>
      <c r="AM1088" s="8" t="s">
        <v>137</v>
      </c>
      <c r="AN1088" s="8" t="s">
        <v>7595</v>
      </c>
      <c r="AO1088" s="8" t="s">
        <v>7596</v>
      </c>
      <c r="AP1088" s="9" t="s">
        <v>7594</v>
      </c>
      <c r="AQ1088" s="11">
        <v>5616.0</v>
      </c>
    </row>
    <row r="1089">
      <c r="A1089" s="8" t="str">
        <f t="shared" si="1"/>
        <v>Billy Poole-Harris</v>
      </c>
      <c r="B1089" s="8" t="s">
        <v>7580</v>
      </c>
      <c r="C1089" s="8" t="s">
        <v>5322</v>
      </c>
      <c r="D1089" s="9" t="s">
        <v>7205</v>
      </c>
      <c r="E1089" s="8" t="s">
        <v>7581</v>
      </c>
      <c r="F1089" s="8" t="s">
        <v>2136</v>
      </c>
      <c r="G1089" s="8" t="s">
        <v>47</v>
      </c>
      <c r="H1089" s="8" t="s">
        <v>7582</v>
      </c>
      <c r="I1089" s="8" t="s">
        <v>49</v>
      </c>
      <c r="J1089" s="10">
        <v>3.3</v>
      </c>
      <c r="K1089" s="8" t="s">
        <v>7583</v>
      </c>
      <c r="L1089" s="8" t="s">
        <v>86</v>
      </c>
      <c r="M1089" s="8" t="s">
        <v>86</v>
      </c>
      <c r="N1089" s="8" t="s">
        <v>7597</v>
      </c>
      <c r="O1089" s="8" t="s">
        <v>52</v>
      </c>
      <c r="P1089" s="8"/>
      <c r="Q1089" s="8"/>
      <c r="R1089" s="8" t="s">
        <v>7598</v>
      </c>
      <c r="S1089" s="8" t="s">
        <v>7599</v>
      </c>
      <c r="T1089" s="11" t="str">
        <f t="shared" si="2"/>
        <v>Billy Poole-Harris</v>
      </c>
      <c r="U1089" s="8" t="s">
        <v>80</v>
      </c>
      <c r="V1089" s="8" t="s">
        <v>7600</v>
      </c>
      <c r="W1089" s="8"/>
      <c r="X1089" s="8" t="s">
        <v>7589</v>
      </c>
      <c r="Y1089" s="12" t="s">
        <v>7601</v>
      </c>
      <c r="Z1089" s="12" t="s">
        <v>7591</v>
      </c>
      <c r="AA1089" s="8" t="s">
        <v>60</v>
      </c>
      <c r="AB1089" s="8" t="s">
        <v>60</v>
      </c>
      <c r="AC1089" s="8" t="s">
        <v>60</v>
      </c>
      <c r="AD1089" s="12" t="s">
        <v>7593</v>
      </c>
      <c r="AE1089" s="8"/>
      <c r="AF1089" s="8" t="s">
        <v>7594</v>
      </c>
      <c r="AG1089" s="8" t="s">
        <v>7219</v>
      </c>
      <c r="AH1089" s="8" t="s">
        <v>232</v>
      </c>
      <c r="AI1089" s="8" t="s">
        <v>233</v>
      </c>
      <c r="AJ1089" s="8" t="s">
        <v>86</v>
      </c>
      <c r="AK1089" s="8"/>
      <c r="AL1089" s="8"/>
      <c r="AM1089" s="8" t="s">
        <v>137</v>
      </c>
      <c r="AN1089" s="8" t="s">
        <v>7595</v>
      </c>
      <c r="AO1089" s="13" t="s">
        <v>7596</v>
      </c>
      <c r="AP1089" s="9" t="s">
        <v>7594</v>
      </c>
      <c r="AQ1089" s="11">
        <v>5616.0</v>
      </c>
    </row>
    <row r="1090">
      <c r="A1090" s="8" t="str">
        <f t="shared" si="1"/>
        <v>Nick Gray</v>
      </c>
      <c r="B1090" s="8" t="s">
        <v>7602</v>
      </c>
      <c r="C1090" s="8" t="s">
        <v>5322</v>
      </c>
      <c r="D1090" s="9" t="s">
        <v>7205</v>
      </c>
      <c r="E1090" s="8" t="s">
        <v>7602</v>
      </c>
      <c r="F1090" s="8" t="s">
        <v>2136</v>
      </c>
      <c r="G1090" s="8" t="s">
        <v>47</v>
      </c>
      <c r="H1090" s="8" t="s">
        <v>7603</v>
      </c>
      <c r="I1090" s="8" t="s">
        <v>1330</v>
      </c>
      <c r="J1090" s="10">
        <v>3.37</v>
      </c>
      <c r="K1090" s="8" t="s">
        <v>7604</v>
      </c>
      <c r="L1090" s="8" t="s">
        <v>86</v>
      </c>
      <c r="M1090" s="8" t="s">
        <v>86</v>
      </c>
      <c r="N1090" s="8" t="s">
        <v>7605</v>
      </c>
      <c r="O1090" s="8" t="s">
        <v>52</v>
      </c>
      <c r="P1090" s="8"/>
      <c r="Q1090" s="8"/>
      <c r="R1090" s="8" t="s">
        <v>392</v>
      </c>
      <c r="S1090" s="8" t="s">
        <v>7606</v>
      </c>
      <c r="T1090" s="11" t="str">
        <f t="shared" si="2"/>
        <v>Nick Gray</v>
      </c>
      <c r="U1090" s="8" t="s">
        <v>55</v>
      </c>
      <c r="V1090" s="8" t="s">
        <v>7607</v>
      </c>
      <c r="W1090" s="8"/>
      <c r="X1090" s="8" t="s">
        <v>7608</v>
      </c>
      <c r="Y1090" s="8" t="s">
        <v>60</v>
      </c>
      <c r="Z1090" s="12" t="s">
        <v>7609</v>
      </c>
      <c r="AA1090" s="8" t="s">
        <v>60</v>
      </c>
      <c r="AB1090" s="8" t="s">
        <v>60</v>
      </c>
      <c r="AC1090" s="8" t="s">
        <v>60</v>
      </c>
      <c r="AD1090" s="12" t="s">
        <v>7610</v>
      </c>
      <c r="AE1090" s="8" t="s">
        <v>7611</v>
      </c>
      <c r="AF1090" s="8" t="s">
        <v>7612</v>
      </c>
      <c r="AG1090" s="8" t="s">
        <v>7219</v>
      </c>
      <c r="AH1090" s="8" t="s">
        <v>4581</v>
      </c>
      <c r="AI1090" s="8" t="s">
        <v>233</v>
      </c>
      <c r="AJ1090" s="8" t="s">
        <v>86</v>
      </c>
      <c r="AK1090" s="13" t="s">
        <v>2863</v>
      </c>
      <c r="AL1090" s="13" t="s">
        <v>7613</v>
      </c>
      <c r="AM1090" s="8" t="s">
        <v>743</v>
      </c>
      <c r="AN1090" s="8" t="s">
        <v>7614</v>
      </c>
      <c r="AO1090" s="13" t="s">
        <v>7615</v>
      </c>
      <c r="AP1090" s="9" t="s">
        <v>7612</v>
      </c>
      <c r="AQ1090" s="11">
        <v>3136.0</v>
      </c>
    </row>
    <row r="1091">
      <c r="A1091" s="8" t="str">
        <f t="shared" si="1"/>
        <v>Dom Clementi</v>
      </c>
      <c r="B1091" s="8" t="s">
        <v>7602</v>
      </c>
      <c r="C1091" s="8" t="s">
        <v>5322</v>
      </c>
      <c r="D1091" s="9" t="s">
        <v>7205</v>
      </c>
      <c r="E1091" s="8" t="s">
        <v>7602</v>
      </c>
      <c r="F1091" s="8" t="s">
        <v>2136</v>
      </c>
      <c r="G1091" s="8" t="s">
        <v>47</v>
      </c>
      <c r="H1091" s="8" t="s">
        <v>7603</v>
      </c>
      <c r="I1091" s="8" t="s">
        <v>1330</v>
      </c>
      <c r="J1091" s="10">
        <v>3.37</v>
      </c>
      <c r="K1091" s="8" t="s">
        <v>7604</v>
      </c>
      <c r="L1091" s="8" t="s">
        <v>86</v>
      </c>
      <c r="M1091" s="8" t="s">
        <v>86</v>
      </c>
      <c r="N1091" s="8" t="s">
        <v>7616</v>
      </c>
      <c r="O1091" s="8" t="s">
        <v>52</v>
      </c>
      <c r="P1091" s="8"/>
      <c r="Q1091" s="8"/>
      <c r="R1091" s="8" t="s">
        <v>7617</v>
      </c>
      <c r="S1091" s="8" t="s">
        <v>7618</v>
      </c>
      <c r="T1091" s="11" t="str">
        <f t="shared" si="2"/>
        <v>Dom Clementi</v>
      </c>
      <c r="U1091" s="8" t="s">
        <v>80</v>
      </c>
      <c r="V1091" s="8" t="s">
        <v>86</v>
      </c>
      <c r="W1091" s="8" t="s">
        <v>86</v>
      </c>
      <c r="X1091" s="8" t="s">
        <v>7608</v>
      </c>
      <c r="Y1091" s="8" t="s">
        <v>60</v>
      </c>
      <c r="Z1091" s="12" t="s">
        <v>7609</v>
      </c>
      <c r="AA1091" s="8" t="s">
        <v>60</v>
      </c>
      <c r="AB1091" s="8" t="s">
        <v>60</v>
      </c>
      <c r="AC1091" s="8" t="s">
        <v>60</v>
      </c>
      <c r="AD1091" s="12" t="s">
        <v>7610</v>
      </c>
      <c r="AE1091" s="8" t="s">
        <v>7611</v>
      </c>
      <c r="AF1091" s="8" t="s">
        <v>7612</v>
      </c>
      <c r="AG1091" s="8" t="s">
        <v>7219</v>
      </c>
      <c r="AH1091" s="8" t="s">
        <v>4581</v>
      </c>
      <c r="AI1091" s="8" t="s">
        <v>233</v>
      </c>
      <c r="AJ1091" s="8" t="s">
        <v>86</v>
      </c>
      <c r="AK1091" s="8" t="s">
        <v>2863</v>
      </c>
      <c r="AL1091" s="8" t="s">
        <v>7613</v>
      </c>
      <c r="AM1091" s="8" t="s">
        <v>743</v>
      </c>
      <c r="AN1091" s="8" t="s">
        <v>422</v>
      </c>
      <c r="AO1091" s="8" t="s">
        <v>7615</v>
      </c>
      <c r="AP1091" s="8" t="s">
        <v>7612</v>
      </c>
      <c r="AQ1091" s="11">
        <v>3136.0</v>
      </c>
    </row>
    <row r="1092">
      <c r="A1092" s="8" t="str">
        <f t="shared" si="1"/>
        <v>Elizabeth DeBole</v>
      </c>
      <c r="B1092" s="8" t="s">
        <v>7619</v>
      </c>
      <c r="C1092" s="8" t="s">
        <v>5322</v>
      </c>
      <c r="D1092" s="9" t="s">
        <v>7205</v>
      </c>
      <c r="E1092" s="8" t="s">
        <v>7620</v>
      </c>
      <c r="F1092" s="8" t="s">
        <v>2136</v>
      </c>
      <c r="G1092" s="8" t="s">
        <v>47</v>
      </c>
      <c r="H1092" s="8" t="s">
        <v>7621</v>
      </c>
      <c r="I1092" s="8" t="s">
        <v>1330</v>
      </c>
      <c r="J1092" s="10">
        <v>3.5</v>
      </c>
      <c r="K1092" s="8" t="s">
        <v>7622</v>
      </c>
      <c r="L1092" s="8" t="s">
        <v>86</v>
      </c>
      <c r="M1092" s="8" t="s">
        <v>7623</v>
      </c>
      <c r="N1092" s="8" t="s">
        <v>7624</v>
      </c>
      <c r="O1092" s="8" t="s">
        <v>52</v>
      </c>
      <c r="P1092" s="8"/>
      <c r="Q1092" s="8"/>
      <c r="R1092" s="8" t="s">
        <v>7625</v>
      </c>
      <c r="S1092" s="8" t="s">
        <v>7626</v>
      </c>
      <c r="T1092" s="11" t="str">
        <f t="shared" si="2"/>
        <v>Elizabeth DeBole</v>
      </c>
      <c r="U1092" s="8" t="s">
        <v>55</v>
      </c>
      <c r="V1092" s="8" t="s">
        <v>7627</v>
      </c>
      <c r="W1092" s="8" t="s">
        <v>7628</v>
      </c>
      <c r="X1092" s="8" t="s">
        <v>7629</v>
      </c>
      <c r="Y1092" s="8" t="s">
        <v>60</v>
      </c>
      <c r="Z1092" s="12" t="s">
        <v>7630</v>
      </c>
      <c r="AA1092" s="8" t="s">
        <v>60</v>
      </c>
      <c r="AB1092" s="12" t="s">
        <v>7631</v>
      </c>
      <c r="AC1092" s="8" t="s">
        <v>60</v>
      </c>
      <c r="AD1092" s="12" t="s">
        <v>7632</v>
      </c>
      <c r="AE1092" s="8" t="s">
        <v>7633</v>
      </c>
      <c r="AF1092" s="8" t="s">
        <v>7634</v>
      </c>
      <c r="AG1092" s="8" t="s">
        <v>7219</v>
      </c>
      <c r="AH1092" s="8" t="s">
        <v>352</v>
      </c>
      <c r="AI1092" s="8" t="s">
        <v>233</v>
      </c>
      <c r="AJ1092" s="8" t="s">
        <v>86</v>
      </c>
      <c r="AK1092" s="8"/>
      <c r="AL1092" s="8"/>
      <c r="AM1092" s="8" t="s">
        <v>2365</v>
      </c>
      <c r="AN1092" s="8" t="s">
        <v>7635</v>
      </c>
      <c r="AO1092" s="13" t="s">
        <v>7636</v>
      </c>
      <c r="AP1092" s="9" t="s">
        <v>7634</v>
      </c>
      <c r="AQ1092" s="11">
        <v>3178.0</v>
      </c>
    </row>
    <row r="1093">
      <c r="A1093" s="8" t="str">
        <f t="shared" si="1"/>
        <v>Nick Miller</v>
      </c>
      <c r="B1093" s="8" t="s">
        <v>7619</v>
      </c>
      <c r="C1093" s="8" t="s">
        <v>5322</v>
      </c>
      <c r="D1093" s="9" t="s">
        <v>7205</v>
      </c>
      <c r="E1093" s="8" t="s">
        <v>7620</v>
      </c>
      <c r="F1093" s="8" t="s">
        <v>2136</v>
      </c>
      <c r="G1093" s="8" t="s">
        <v>47</v>
      </c>
      <c r="H1093" s="8" t="s">
        <v>7621</v>
      </c>
      <c r="I1093" s="8" t="s">
        <v>1330</v>
      </c>
      <c r="J1093" s="10">
        <v>3.5</v>
      </c>
      <c r="K1093" s="8" t="s">
        <v>7622</v>
      </c>
      <c r="L1093" s="8" t="s">
        <v>86</v>
      </c>
      <c r="M1093" s="8" t="s">
        <v>7623</v>
      </c>
      <c r="N1093" s="8" t="s">
        <v>7637</v>
      </c>
      <c r="O1093" s="8" t="s">
        <v>52</v>
      </c>
      <c r="P1093" s="8"/>
      <c r="Q1093" s="8"/>
      <c r="R1093" s="8" t="s">
        <v>392</v>
      </c>
      <c r="S1093" s="8" t="s">
        <v>492</v>
      </c>
      <c r="T1093" s="11" t="str">
        <f t="shared" si="2"/>
        <v>Nick Miller</v>
      </c>
      <c r="U1093" s="8" t="s">
        <v>80</v>
      </c>
      <c r="V1093" s="8" t="s">
        <v>7638</v>
      </c>
      <c r="W1093" s="8" t="s">
        <v>7639</v>
      </c>
      <c r="X1093" s="8" t="s">
        <v>7629</v>
      </c>
      <c r="Y1093" s="12" t="s">
        <v>7640</v>
      </c>
      <c r="Z1093" s="12" t="s">
        <v>7630</v>
      </c>
      <c r="AA1093" s="12" t="s">
        <v>7641</v>
      </c>
      <c r="AB1093" s="12" t="s">
        <v>7631</v>
      </c>
      <c r="AC1093" s="8" t="s">
        <v>60</v>
      </c>
      <c r="AD1093" s="12" t="s">
        <v>7632</v>
      </c>
      <c r="AE1093" s="8" t="s">
        <v>7633</v>
      </c>
      <c r="AF1093" s="8" t="s">
        <v>7634</v>
      </c>
      <c r="AG1093" s="8" t="s">
        <v>7219</v>
      </c>
      <c r="AH1093" s="8" t="s">
        <v>352</v>
      </c>
      <c r="AI1093" s="8" t="s">
        <v>233</v>
      </c>
      <c r="AJ1093" s="8" t="s">
        <v>86</v>
      </c>
      <c r="AK1093" s="8"/>
      <c r="AL1093" s="8"/>
      <c r="AM1093" s="8" t="s">
        <v>2365</v>
      </c>
      <c r="AN1093" s="8" t="s">
        <v>7635</v>
      </c>
      <c r="AO1093" s="13" t="s">
        <v>7636</v>
      </c>
      <c r="AP1093" s="9" t="s">
        <v>7634</v>
      </c>
      <c r="AQ1093" s="11">
        <v>3178.0</v>
      </c>
    </row>
    <row r="1094">
      <c r="A1094" s="8" t="str">
        <f t="shared" si="1"/>
        <v>Bob Macfarlane</v>
      </c>
      <c r="B1094" s="8" t="s">
        <v>7642</v>
      </c>
      <c r="C1094" s="8" t="s">
        <v>2410</v>
      </c>
      <c r="D1094" s="9" t="s">
        <v>7205</v>
      </c>
      <c r="E1094" s="8" t="s">
        <v>7643</v>
      </c>
      <c r="F1094" s="8" t="s">
        <v>2136</v>
      </c>
      <c r="G1094" s="8" t="s">
        <v>47</v>
      </c>
      <c r="H1094" s="8" t="s">
        <v>7644</v>
      </c>
      <c r="I1094" s="8" t="s">
        <v>1330</v>
      </c>
      <c r="J1094" s="10">
        <v>3.39</v>
      </c>
      <c r="K1094" s="8" t="s">
        <v>7645</v>
      </c>
      <c r="L1094" s="8" t="s">
        <v>86</v>
      </c>
      <c r="M1094" s="8" t="s">
        <v>86</v>
      </c>
      <c r="N1094" s="8" t="s">
        <v>7646</v>
      </c>
      <c r="O1094" s="8" t="s">
        <v>52</v>
      </c>
      <c r="P1094" s="8"/>
      <c r="Q1094" s="8"/>
      <c r="R1094" s="8" t="s">
        <v>251</v>
      </c>
      <c r="S1094" s="8" t="s">
        <v>7647</v>
      </c>
      <c r="T1094" s="11" t="str">
        <f t="shared" si="2"/>
        <v>Bob Macfarlane</v>
      </c>
      <c r="U1094" s="8" t="s">
        <v>55</v>
      </c>
      <c r="V1094" s="8" t="s">
        <v>7648</v>
      </c>
      <c r="W1094" s="8" t="s">
        <v>7649</v>
      </c>
      <c r="X1094" s="12" t="s">
        <v>7650</v>
      </c>
      <c r="Y1094" s="8" t="s">
        <v>60</v>
      </c>
      <c r="Z1094" s="12" t="s">
        <v>7651</v>
      </c>
      <c r="AA1094" s="8" t="s">
        <v>60</v>
      </c>
      <c r="AB1094" s="8" t="s">
        <v>60</v>
      </c>
      <c r="AC1094" s="8" t="s">
        <v>60</v>
      </c>
      <c r="AD1094" s="12" t="s">
        <v>7652</v>
      </c>
      <c r="AE1094" s="12" t="s">
        <v>7653</v>
      </c>
      <c r="AF1094" s="8" t="s">
        <v>7654</v>
      </c>
      <c r="AG1094" s="8" t="s">
        <v>7219</v>
      </c>
      <c r="AH1094" s="8" t="s">
        <v>4581</v>
      </c>
      <c r="AI1094" s="8" t="s">
        <v>233</v>
      </c>
      <c r="AJ1094" s="8" t="s">
        <v>86</v>
      </c>
      <c r="AK1094" s="13" t="s">
        <v>3461</v>
      </c>
      <c r="AL1094" s="13" t="s">
        <v>7655</v>
      </c>
      <c r="AM1094" s="8" t="s">
        <v>657</v>
      </c>
      <c r="AN1094" s="8" t="s">
        <v>7656</v>
      </c>
      <c r="AO1094" s="13" t="s">
        <v>7657</v>
      </c>
      <c r="AP1094" s="9" t="s">
        <v>7654</v>
      </c>
      <c r="AQ1094" s="11">
        <v>1652.0</v>
      </c>
    </row>
    <row r="1095">
      <c r="A1095" s="8" t="str">
        <f t="shared" si="1"/>
        <v>Sarah Lonzi</v>
      </c>
      <c r="B1095" s="8" t="s">
        <v>7642</v>
      </c>
      <c r="C1095" s="8" t="s">
        <v>2410</v>
      </c>
      <c r="D1095" s="9" t="s">
        <v>7205</v>
      </c>
      <c r="E1095" s="8" t="s">
        <v>7643</v>
      </c>
      <c r="F1095" s="8" t="s">
        <v>2136</v>
      </c>
      <c r="G1095" s="8" t="s">
        <v>47</v>
      </c>
      <c r="H1095" s="8" t="s">
        <v>7644</v>
      </c>
      <c r="I1095" s="8" t="s">
        <v>1330</v>
      </c>
      <c r="J1095" s="10">
        <v>3.39</v>
      </c>
      <c r="K1095" s="8" t="s">
        <v>7645</v>
      </c>
      <c r="L1095" s="8" t="s">
        <v>86</v>
      </c>
      <c r="M1095" s="8" t="s">
        <v>86</v>
      </c>
      <c r="N1095" s="8" t="s">
        <v>7658</v>
      </c>
      <c r="O1095" s="8" t="s">
        <v>52</v>
      </c>
      <c r="P1095" s="8"/>
      <c r="Q1095" s="8"/>
      <c r="R1095" s="8" t="s">
        <v>7659</v>
      </c>
      <c r="S1095" s="8" t="s">
        <v>7660</v>
      </c>
      <c r="T1095" s="11" t="str">
        <f t="shared" si="2"/>
        <v>Sarah Lonzi</v>
      </c>
      <c r="U1095" s="8" t="s">
        <v>106</v>
      </c>
      <c r="V1095" s="8" t="s">
        <v>7661</v>
      </c>
      <c r="W1095" s="8" t="s">
        <v>7662</v>
      </c>
      <c r="X1095" s="12" t="s">
        <v>7650</v>
      </c>
      <c r="Y1095" s="8" t="s">
        <v>60</v>
      </c>
      <c r="Z1095" s="12" t="s">
        <v>7651</v>
      </c>
      <c r="AA1095" s="8" t="s">
        <v>60</v>
      </c>
      <c r="AB1095" s="8" t="s">
        <v>60</v>
      </c>
      <c r="AC1095" s="8" t="s">
        <v>60</v>
      </c>
      <c r="AD1095" s="12" t="s">
        <v>7652</v>
      </c>
      <c r="AE1095" s="12" t="s">
        <v>7653</v>
      </c>
      <c r="AF1095" s="8" t="s">
        <v>7654</v>
      </c>
      <c r="AG1095" s="8" t="s">
        <v>7219</v>
      </c>
      <c r="AH1095" s="8" t="s">
        <v>4581</v>
      </c>
      <c r="AI1095" s="8" t="s">
        <v>233</v>
      </c>
      <c r="AJ1095" s="8" t="s">
        <v>86</v>
      </c>
      <c r="AK1095" s="13" t="s">
        <v>3461</v>
      </c>
      <c r="AL1095" s="13" t="s">
        <v>7655</v>
      </c>
      <c r="AM1095" s="8" t="s">
        <v>657</v>
      </c>
      <c r="AN1095" s="8" t="s">
        <v>7656</v>
      </c>
      <c r="AO1095" s="13" t="s">
        <v>7657</v>
      </c>
      <c r="AP1095" s="9" t="s">
        <v>7654</v>
      </c>
      <c r="AQ1095" s="11">
        <v>1652.0</v>
      </c>
    </row>
    <row r="1096">
      <c r="A1096" s="8" t="str">
        <f t="shared" si="1"/>
        <v>Matt Walter</v>
      </c>
      <c r="B1096" s="16" t="s">
        <v>7642</v>
      </c>
      <c r="C1096" s="16" t="s">
        <v>2410</v>
      </c>
      <c r="D1096" s="39" t="s">
        <v>7205</v>
      </c>
      <c r="E1096" s="16" t="s">
        <v>7643</v>
      </c>
      <c r="F1096" s="16" t="s">
        <v>2136</v>
      </c>
      <c r="G1096" s="8" t="s">
        <v>47</v>
      </c>
      <c r="H1096" s="30">
        <v>195164.0</v>
      </c>
      <c r="I1096" s="22" t="s">
        <v>1330</v>
      </c>
      <c r="J1096" s="10">
        <v>3.39</v>
      </c>
      <c r="K1096" s="18" t="s">
        <v>7645</v>
      </c>
      <c r="L1096" s="19"/>
      <c r="M1096" s="30"/>
      <c r="N1096" s="20" t="s">
        <v>7663</v>
      </c>
      <c r="O1096" s="8" t="s">
        <v>52</v>
      </c>
      <c r="P1096" s="20" t="s">
        <v>207</v>
      </c>
      <c r="Q1096" s="20"/>
      <c r="R1096" s="8" t="s">
        <v>771</v>
      </c>
      <c r="S1096" s="8" t="s">
        <v>7664</v>
      </c>
      <c r="T1096" s="11" t="str">
        <f t="shared" si="2"/>
        <v>Matt Walter</v>
      </c>
      <c r="U1096" s="8" t="s">
        <v>80</v>
      </c>
      <c r="V1096" s="8" t="s">
        <v>7665</v>
      </c>
      <c r="W1096" s="8" t="s">
        <v>7666</v>
      </c>
      <c r="X1096" s="8" t="s">
        <v>7667</v>
      </c>
      <c r="Y1096" s="21"/>
      <c r="Z1096" s="21"/>
      <c r="AA1096" s="21"/>
      <c r="AB1096" s="21"/>
      <c r="AC1096" s="21"/>
      <c r="AD1096" s="21"/>
      <c r="AE1096" s="8"/>
      <c r="AF1096" s="21" t="s">
        <v>7654</v>
      </c>
      <c r="AG1096" s="21" t="s">
        <v>7219</v>
      </c>
      <c r="AH1096" s="16" t="s">
        <v>4581</v>
      </c>
      <c r="AI1096" s="22" t="s">
        <v>233</v>
      </c>
      <c r="AJ1096" s="16"/>
      <c r="AK1096" s="23" t="s">
        <v>3461</v>
      </c>
      <c r="AL1096" s="23" t="s">
        <v>7655</v>
      </c>
      <c r="AM1096" s="22" t="s">
        <v>657</v>
      </c>
      <c r="AN1096" s="24">
        <v>0.7793008910212474</v>
      </c>
      <c r="AO1096" s="25">
        <v>52785.0</v>
      </c>
      <c r="AP1096" s="26" t="s">
        <v>7654</v>
      </c>
      <c r="AQ1096" s="11">
        <v>1652.0</v>
      </c>
    </row>
    <row r="1097">
      <c r="A1097" s="8" t="str">
        <f t="shared" si="1"/>
        <v>Jesse Fuca</v>
      </c>
      <c r="B1097" s="8" t="s">
        <v>7668</v>
      </c>
      <c r="C1097" s="8" t="s">
        <v>5230</v>
      </c>
      <c r="D1097" s="9" t="s">
        <v>7205</v>
      </c>
      <c r="E1097" s="8" t="s">
        <v>7669</v>
      </c>
      <c r="F1097" s="8" t="s">
        <v>2136</v>
      </c>
      <c r="G1097" s="8" t="s">
        <v>47</v>
      </c>
      <c r="H1097" s="8" t="s">
        <v>7670</v>
      </c>
      <c r="I1097" s="8" t="s">
        <v>49</v>
      </c>
      <c r="J1097" s="10">
        <v>3.7</v>
      </c>
      <c r="K1097" s="8" t="s">
        <v>7671</v>
      </c>
      <c r="L1097" s="8" t="s">
        <v>7672</v>
      </c>
      <c r="M1097" s="8" t="s">
        <v>86</v>
      </c>
      <c r="N1097" s="8" t="s">
        <v>7673</v>
      </c>
      <c r="O1097" s="8" t="s">
        <v>52</v>
      </c>
      <c r="P1097" s="8"/>
      <c r="Q1097" s="8"/>
      <c r="R1097" s="8" t="s">
        <v>761</v>
      </c>
      <c r="S1097" s="8" t="s">
        <v>7674</v>
      </c>
      <c r="T1097" s="11" t="str">
        <f t="shared" si="2"/>
        <v>Jesse Fuca</v>
      </c>
      <c r="U1097" s="8" t="s">
        <v>2416</v>
      </c>
      <c r="V1097" s="8" t="s">
        <v>7675</v>
      </c>
      <c r="W1097" s="8" t="s">
        <v>7676</v>
      </c>
      <c r="X1097" s="8" t="s">
        <v>7677</v>
      </c>
      <c r="Y1097" s="8" t="s">
        <v>60</v>
      </c>
      <c r="Z1097" s="12" t="s">
        <v>7678</v>
      </c>
      <c r="AA1097" s="8" t="s">
        <v>60</v>
      </c>
      <c r="AB1097" s="12" t="s">
        <v>7679</v>
      </c>
      <c r="AC1097" s="12" t="s">
        <v>7680</v>
      </c>
      <c r="AD1097" s="12" t="s">
        <v>7681</v>
      </c>
      <c r="AE1097" s="8"/>
      <c r="AF1097" s="8" t="s">
        <v>7682</v>
      </c>
      <c r="AG1097" s="8" t="s">
        <v>7219</v>
      </c>
      <c r="AH1097" s="8" t="s">
        <v>232</v>
      </c>
      <c r="AI1097" s="8" t="s">
        <v>66</v>
      </c>
      <c r="AJ1097" s="8" t="s">
        <v>86</v>
      </c>
      <c r="AK1097" s="13" t="s">
        <v>5627</v>
      </c>
      <c r="AL1097" s="13" t="s">
        <v>1502</v>
      </c>
      <c r="AM1097" s="8" t="s">
        <v>5628</v>
      </c>
      <c r="AN1097" s="8" t="s">
        <v>7683</v>
      </c>
      <c r="AO1097" s="13" t="s">
        <v>7684</v>
      </c>
      <c r="AP1097" s="9" t="s">
        <v>7682</v>
      </c>
      <c r="AQ1097" s="11">
        <v>13632.0</v>
      </c>
    </row>
    <row r="1098">
      <c r="A1098" s="8" t="str">
        <f t="shared" si="1"/>
        <v>Mike Thompson</v>
      </c>
      <c r="B1098" s="8" t="s">
        <v>7668</v>
      </c>
      <c r="C1098" s="8" t="s">
        <v>5230</v>
      </c>
      <c r="D1098" s="9" t="s">
        <v>7205</v>
      </c>
      <c r="E1098" s="8" t="s">
        <v>7669</v>
      </c>
      <c r="F1098" s="8" t="s">
        <v>2136</v>
      </c>
      <c r="G1098" s="8" t="s">
        <v>47</v>
      </c>
      <c r="H1098" s="8" t="s">
        <v>7670</v>
      </c>
      <c r="I1098" s="8" t="s">
        <v>49</v>
      </c>
      <c r="J1098" s="10">
        <v>3.7</v>
      </c>
      <c r="K1098" s="8" t="s">
        <v>7671</v>
      </c>
      <c r="L1098" s="8" t="s">
        <v>7672</v>
      </c>
      <c r="M1098" s="8" t="s">
        <v>86</v>
      </c>
      <c r="N1098" s="8" t="s">
        <v>7685</v>
      </c>
      <c r="O1098" s="8" t="s">
        <v>52</v>
      </c>
      <c r="P1098" s="8"/>
      <c r="Q1098" s="8"/>
      <c r="R1098" s="8" t="s">
        <v>1237</v>
      </c>
      <c r="S1098" s="8" t="s">
        <v>3414</v>
      </c>
      <c r="T1098" s="11" t="str">
        <f t="shared" si="2"/>
        <v>Mike Thompson</v>
      </c>
      <c r="U1098" s="8" t="s">
        <v>55</v>
      </c>
      <c r="V1098" s="8" t="s">
        <v>7686</v>
      </c>
      <c r="W1098" s="8" t="s">
        <v>7687</v>
      </c>
      <c r="X1098" s="8" t="s">
        <v>7677</v>
      </c>
      <c r="Y1098" s="12" t="s">
        <v>7688</v>
      </c>
      <c r="Z1098" s="12" t="s">
        <v>7678</v>
      </c>
      <c r="AA1098" s="12" t="s">
        <v>7689</v>
      </c>
      <c r="AB1098" s="12" t="s">
        <v>7679</v>
      </c>
      <c r="AC1098" s="8" t="s">
        <v>60</v>
      </c>
      <c r="AD1098" s="12" t="s">
        <v>7681</v>
      </c>
      <c r="AE1098" s="8"/>
      <c r="AF1098" s="8" t="s">
        <v>7682</v>
      </c>
      <c r="AG1098" s="8" t="s">
        <v>7219</v>
      </c>
      <c r="AH1098" s="8" t="s">
        <v>232</v>
      </c>
      <c r="AI1098" s="8" t="s">
        <v>66</v>
      </c>
      <c r="AJ1098" s="8" t="s">
        <v>86</v>
      </c>
      <c r="AK1098" s="13" t="s">
        <v>5627</v>
      </c>
      <c r="AL1098" s="13" t="s">
        <v>1502</v>
      </c>
      <c r="AM1098" s="8" t="s">
        <v>5628</v>
      </c>
      <c r="AN1098" s="8" t="s">
        <v>7683</v>
      </c>
      <c r="AO1098" s="13" t="s">
        <v>7684</v>
      </c>
      <c r="AP1098" s="9" t="s">
        <v>7682</v>
      </c>
      <c r="AQ1098" s="11">
        <v>13632.0</v>
      </c>
    </row>
    <row r="1099">
      <c r="A1099" s="8" t="str">
        <f t="shared" si="1"/>
        <v>Crystal Muse</v>
      </c>
      <c r="B1099" s="8" t="s">
        <v>7668</v>
      </c>
      <c r="C1099" s="8" t="s">
        <v>5230</v>
      </c>
      <c r="D1099" s="9" t="s">
        <v>7205</v>
      </c>
      <c r="E1099" s="8" t="s">
        <v>7669</v>
      </c>
      <c r="F1099" s="8" t="s">
        <v>2136</v>
      </c>
      <c r="G1099" s="8" t="s">
        <v>47</v>
      </c>
      <c r="H1099" s="8" t="s">
        <v>7670</v>
      </c>
      <c r="I1099" s="8" t="s">
        <v>49</v>
      </c>
      <c r="J1099" s="10">
        <v>3.7</v>
      </c>
      <c r="K1099" s="8" t="s">
        <v>7671</v>
      </c>
      <c r="L1099" s="8" t="s">
        <v>7672</v>
      </c>
      <c r="M1099" s="8" t="s">
        <v>86</v>
      </c>
      <c r="N1099" s="8" t="s">
        <v>7690</v>
      </c>
      <c r="O1099" s="8" t="s">
        <v>52</v>
      </c>
      <c r="P1099" s="8"/>
      <c r="Q1099" s="8"/>
      <c r="R1099" s="8" t="s">
        <v>7691</v>
      </c>
      <c r="S1099" s="8" t="s">
        <v>7692</v>
      </c>
      <c r="T1099" s="11" t="str">
        <f t="shared" si="2"/>
        <v>Crystal Muse</v>
      </c>
      <c r="U1099" s="8" t="s">
        <v>160</v>
      </c>
      <c r="V1099" s="8" t="s">
        <v>7693</v>
      </c>
      <c r="W1099" s="8"/>
      <c r="X1099" s="8" t="s">
        <v>7677</v>
      </c>
      <c r="Y1099" s="8" t="s">
        <v>60</v>
      </c>
      <c r="Z1099" s="12" t="s">
        <v>7678</v>
      </c>
      <c r="AA1099" s="8" t="s">
        <v>60</v>
      </c>
      <c r="AB1099" s="12" t="s">
        <v>7679</v>
      </c>
      <c r="AC1099" s="8" t="s">
        <v>60</v>
      </c>
      <c r="AD1099" s="12" t="s">
        <v>7681</v>
      </c>
      <c r="AE1099" s="8"/>
      <c r="AF1099" s="8" t="s">
        <v>7682</v>
      </c>
      <c r="AG1099" s="8" t="s">
        <v>7219</v>
      </c>
      <c r="AH1099" s="8" t="s">
        <v>232</v>
      </c>
      <c r="AI1099" s="8" t="s">
        <v>66</v>
      </c>
      <c r="AJ1099" s="8" t="s">
        <v>86</v>
      </c>
      <c r="AK1099" s="13" t="s">
        <v>5627</v>
      </c>
      <c r="AL1099" s="13" t="s">
        <v>1502</v>
      </c>
      <c r="AM1099" s="8" t="s">
        <v>5628</v>
      </c>
      <c r="AN1099" s="8" t="s">
        <v>7683</v>
      </c>
      <c r="AO1099" s="13" t="s">
        <v>7684</v>
      </c>
      <c r="AP1099" s="9" t="s">
        <v>7682</v>
      </c>
      <c r="AQ1099" s="11">
        <v>13632.0</v>
      </c>
    </row>
    <row r="1100">
      <c r="A1100" s="8" t="str">
        <f t="shared" si="1"/>
        <v>Josh Stone</v>
      </c>
      <c r="B1100" s="16" t="s">
        <v>7668</v>
      </c>
      <c r="C1100" s="16" t="s">
        <v>5230</v>
      </c>
      <c r="D1100" s="17" t="s">
        <v>7205</v>
      </c>
      <c r="E1100" s="16" t="s">
        <v>7669</v>
      </c>
      <c r="F1100" s="16" t="s">
        <v>2136</v>
      </c>
      <c r="G1100" s="8" t="s">
        <v>47</v>
      </c>
      <c r="H1100" s="34">
        <v>196079.0</v>
      </c>
      <c r="I1100" s="8" t="s">
        <v>49</v>
      </c>
      <c r="J1100" s="10">
        <v>3.7</v>
      </c>
      <c r="K1100" s="18" t="s">
        <v>7671</v>
      </c>
      <c r="L1100" s="40">
        <v>87.0</v>
      </c>
      <c r="M1100" s="30" t="s">
        <v>86</v>
      </c>
      <c r="N1100" s="20" t="s">
        <v>7694</v>
      </c>
      <c r="O1100" s="8" t="s">
        <v>52</v>
      </c>
      <c r="P1100" s="20" t="s">
        <v>207</v>
      </c>
      <c r="Q1100" s="20"/>
      <c r="R1100" s="8" t="s">
        <v>268</v>
      </c>
      <c r="S1100" s="8" t="s">
        <v>7695</v>
      </c>
      <c r="T1100" s="11" t="str">
        <f t="shared" si="2"/>
        <v>Josh Stone</v>
      </c>
      <c r="U1100" s="8" t="s">
        <v>106</v>
      </c>
      <c r="V1100" s="8" t="s">
        <v>7696</v>
      </c>
      <c r="W1100" s="8"/>
      <c r="X1100" s="8" t="s">
        <v>7677</v>
      </c>
      <c r="Y1100" s="21"/>
      <c r="Z1100" s="21"/>
      <c r="AA1100" s="21"/>
      <c r="AB1100" s="21"/>
      <c r="AC1100" s="21"/>
      <c r="AD1100" s="21"/>
      <c r="AE1100" s="8"/>
      <c r="AF1100" s="21" t="s">
        <v>7682</v>
      </c>
      <c r="AG1100" s="21" t="s">
        <v>7219</v>
      </c>
      <c r="AH1100" s="16" t="s">
        <v>232</v>
      </c>
      <c r="AI1100" s="22" t="s">
        <v>66</v>
      </c>
      <c r="AJ1100" s="21" t="s">
        <v>86</v>
      </c>
      <c r="AK1100" s="23" t="s">
        <v>5627</v>
      </c>
      <c r="AL1100" s="23" t="s">
        <v>1502</v>
      </c>
      <c r="AM1100" s="22" t="s">
        <v>5628</v>
      </c>
      <c r="AN1100" s="24">
        <v>0.4289196236254393</v>
      </c>
      <c r="AO1100" s="25">
        <v>45205.0</v>
      </c>
      <c r="AP1100" s="26" t="s">
        <v>7682</v>
      </c>
      <c r="AQ1100" s="11">
        <v>13632.0</v>
      </c>
    </row>
    <row r="1101">
      <c r="A1101" s="8" t="str">
        <f t="shared" si="1"/>
        <v>Annette Acuff</v>
      </c>
      <c r="B1101" s="8" t="s">
        <v>7668</v>
      </c>
      <c r="C1101" s="8" t="s">
        <v>5230</v>
      </c>
      <c r="D1101" s="9" t="s">
        <v>7205</v>
      </c>
      <c r="E1101" s="8" t="s">
        <v>7669</v>
      </c>
      <c r="F1101" s="8" t="s">
        <v>2136</v>
      </c>
      <c r="G1101" s="8" t="s">
        <v>47</v>
      </c>
      <c r="H1101" s="8" t="s">
        <v>7670</v>
      </c>
      <c r="I1101" s="8" t="s">
        <v>49</v>
      </c>
      <c r="J1101" s="10">
        <v>3.7</v>
      </c>
      <c r="K1101" s="8" t="s">
        <v>7671</v>
      </c>
      <c r="L1101" s="8" t="s">
        <v>7672</v>
      </c>
      <c r="M1101" s="8" t="s">
        <v>86</v>
      </c>
      <c r="N1101" s="8" t="s">
        <v>7697</v>
      </c>
      <c r="O1101" s="8" t="s">
        <v>52</v>
      </c>
      <c r="P1101" s="8"/>
      <c r="Q1101" s="8"/>
      <c r="R1101" s="8" t="s">
        <v>7698</v>
      </c>
      <c r="S1101" s="8" t="s">
        <v>7699</v>
      </c>
      <c r="T1101" s="11" t="str">
        <f t="shared" si="2"/>
        <v>Annette Acuff</v>
      </c>
      <c r="U1101" s="8" t="s">
        <v>106</v>
      </c>
      <c r="V1101" s="8" t="s">
        <v>7700</v>
      </c>
      <c r="W1101" s="8" t="s">
        <v>7701</v>
      </c>
      <c r="X1101" s="8" t="s">
        <v>7677</v>
      </c>
      <c r="Y1101" s="8" t="s">
        <v>60</v>
      </c>
      <c r="Z1101" s="12" t="s">
        <v>7678</v>
      </c>
      <c r="AA1101" s="8" t="s">
        <v>60</v>
      </c>
      <c r="AB1101" s="12" t="s">
        <v>7679</v>
      </c>
      <c r="AC1101" s="8" t="s">
        <v>60</v>
      </c>
      <c r="AD1101" s="12" t="s">
        <v>7681</v>
      </c>
      <c r="AE1101" s="8"/>
      <c r="AF1101" s="8" t="s">
        <v>7682</v>
      </c>
      <c r="AG1101" s="8" t="s">
        <v>7219</v>
      </c>
      <c r="AH1101" s="8" t="s">
        <v>232</v>
      </c>
      <c r="AI1101" s="8" t="s">
        <v>66</v>
      </c>
      <c r="AJ1101" s="8" t="s">
        <v>86</v>
      </c>
      <c r="AK1101" s="13" t="s">
        <v>5627</v>
      </c>
      <c r="AL1101" s="13" t="s">
        <v>1502</v>
      </c>
      <c r="AM1101" s="8" t="s">
        <v>5628</v>
      </c>
      <c r="AN1101" s="8" t="s">
        <v>7683</v>
      </c>
      <c r="AO1101" s="13" t="s">
        <v>7684</v>
      </c>
      <c r="AP1101" s="9" t="s">
        <v>7682</v>
      </c>
      <c r="AQ1101" s="11">
        <v>13632.0</v>
      </c>
    </row>
    <row r="1102">
      <c r="A1102" s="8" t="str">
        <f t="shared" si="1"/>
        <v>Andy Ronan</v>
      </c>
      <c r="B1102" s="8" t="s">
        <v>7702</v>
      </c>
      <c r="C1102" s="8" t="s">
        <v>2351</v>
      </c>
      <c r="D1102" s="9" t="s">
        <v>7205</v>
      </c>
      <c r="E1102" s="8" t="s">
        <v>7703</v>
      </c>
      <c r="F1102" s="8" t="s">
        <v>2136</v>
      </c>
      <c r="G1102" s="8" t="s">
        <v>47</v>
      </c>
      <c r="H1102" s="8" t="s">
        <v>7704</v>
      </c>
      <c r="I1102" s="8" t="s">
        <v>49</v>
      </c>
      <c r="J1102" s="10">
        <v>3.84</v>
      </c>
      <c r="K1102" s="8" t="s">
        <v>7705</v>
      </c>
      <c r="L1102" s="8" t="s">
        <v>7706</v>
      </c>
      <c r="M1102" s="8" t="s">
        <v>86</v>
      </c>
      <c r="N1102" s="8" t="s">
        <v>7707</v>
      </c>
      <c r="O1102" s="8" t="s">
        <v>52</v>
      </c>
      <c r="P1102" s="8"/>
      <c r="Q1102" s="8"/>
      <c r="R1102" s="8" t="s">
        <v>4559</v>
      </c>
      <c r="S1102" s="8" t="s">
        <v>7708</v>
      </c>
      <c r="T1102" s="11" t="str">
        <f t="shared" si="2"/>
        <v>Andy Ronan</v>
      </c>
      <c r="U1102" s="8" t="s">
        <v>55</v>
      </c>
      <c r="V1102" s="8" t="s">
        <v>7709</v>
      </c>
      <c r="W1102" s="8" t="s">
        <v>7710</v>
      </c>
      <c r="X1102" s="8" t="s">
        <v>7711</v>
      </c>
      <c r="Y1102" s="12" t="s">
        <v>7712</v>
      </c>
      <c r="Z1102" s="12" t="s">
        <v>7713</v>
      </c>
      <c r="AA1102" s="8" t="s">
        <v>60</v>
      </c>
      <c r="AB1102" s="12" t="s">
        <v>7714</v>
      </c>
      <c r="AC1102" s="8" t="s">
        <v>60</v>
      </c>
      <c r="AD1102" s="12" t="s">
        <v>7715</v>
      </c>
      <c r="AE1102" s="8" t="s">
        <v>7716</v>
      </c>
      <c r="AF1102" s="8" t="s">
        <v>7703</v>
      </c>
      <c r="AG1102" s="8" t="s">
        <v>7219</v>
      </c>
      <c r="AH1102" s="8" t="s">
        <v>194</v>
      </c>
      <c r="AI1102" s="8" t="s">
        <v>66</v>
      </c>
      <c r="AJ1102" s="8" t="s">
        <v>86</v>
      </c>
      <c r="AK1102" s="13" t="s">
        <v>1312</v>
      </c>
      <c r="AL1102" s="13" t="s">
        <v>1618</v>
      </c>
      <c r="AM1102" s="8" t="s">
        <v>987</v>
      </c>
      <c r="AN1102" s="8" t="s">
        <v>7717</v>
      </c>
      <c r="AO1102" s="13" t="s">
        <v>7718</v>
      </c>
      <c r="AP1102" s="9" t="s">
        <v>7703</v>
      </c>
      <c r="AQ1102" s="11">
        <v>17026.0</v>
      </c>
    </row>
    <row r="1103">
      <c r="A1103" s="8" t="str">
        <f t="shared" si="1"/>
        <v>Jason Headman</v>
      </c>
      <c r="B1103" s="8" t="s">
        <v>7702</v>
      </c>
      <c r="C1103" s="8" t="s">
        <v>2351</v>
      </c>
      <c r="D1103" s="9" t="s">
        <v>7205</v>
      </c>
      <c r="E1103" s="8" t="s">
        <v>7703</v>
      </c>
      <c r="F1103" s="8" t="s">
        <v>2136</v>
      </c>
      <c r="G1103" s="8" t="s">
        <v>47</v>
      </c>
      <c r="H1103" s="8" t="s">
        <v>7704</v>
      </c>
      <c r="I1103" s="8" t="s">
        <v>49</v>
      </c>
      <c r="J1103" s="10">
        <v>3.84</v>
      </c>
      <c r="K1103" s="8" t="s">
        <v>7705</v>
      </c>
      <c r="L1103" s="8" t="s">
        <v>7706</v>
      </c>
      <c r="M1103" s="8" t="s">
        <v>86</v>
      </c>
      <c r="N1103" s="8" t="s">
        <v>7719</v>
      </c>
      <c r="O1103" s="8" t="s">
        <v>52</v>
      </c>
      <c r="P1103" s="8"/>
      <c r="Q1103" s="8"/>
      <c r="R1103" s="8" t="s">
        <v>1059</v>
      </c>
      <c r="S1103" s="8" t="s">
        <v>7720</v>
      </c>
      <c r="T1103" s="11" t="str">
        <f t="shared" si="2"/>
        <v>Jason Headman</v>
      </c>
      <c r="U1103" s="8" t="s">
        <v>498</v>
      </c>
      <c r="V1103" s="8" t="s">
        <v>7721</v>
      </c>
      <c r="W1103" s="8" t="s">
        <v>7722</v>
      </c>
      <c r="X1103" s="8" t="s">
        <v>7711</v>
      </c>
      <c r="Y1103" s="8" t="s">
        <v>60</v>
      </c>
      <c r="Z1103" s="12" t="s">
        <v>7713</v>
      </c>
      <c r="AA1103" s="12" t="s">
        <v>7723</v>
      </c>
      <c r="AB1103" s="12" t="s">
        <v>7714</v>
      </c>
      <c r="AC1103" s="8" t="s">
        <v>60</v>
      </c>
      <c r="AD1103" s="12" t="s">
        <v>7715</v>
      </c>
      <c r="AE1103" s="8" t="s">
        <v>7716</v>
      </c>
      <c r="AF1103" s="8" t="s">
        <v>7703</v>
      </c>
      <c r="AG1103" s="8" t="s">
        <v>7219</v>
      </c>
      <c r="AH1103" s="8" t="s">
        <v>194</v>
      </c>
      <c r="AI1103" s="8" t="s">
        <v>66</v>
      </c>
      <c r="AJ1103" s="8" t="s">
        <v>86</v>
      </c>
      <c r="AK1103" s="13" t="s">
        <v>1312</v>
      </c>
      <c r="AL1103" s="13" t="s">
        <v>1618</v>
      </c>
      <c r="AM1103" s="8" t="s">
        <v>987</v>
      </c>
      <c r="AN1103" s="8" t="s">
        <v>7717</v>
      </c>
      <c r="AO1103" s="13" t="s">
        <v>7718</v>
      </c>
      <c r="AP1103" s="9" t="s">
        <v>7703</v>
      </c>
      <c r="AQ1103" s="11">
        <v>17026.0</v>
      </c>
    </row>
    <row r="1104">
      <c r="A1104" s="8" t="str">
        <f t="shared" si="1"/>
        <v>Roberto Vives</v>
      </c>
      <c r="B1104" s="8" t="s">
        <v>7724</v>
      </c>
      <c r="C1104" s="8" t="s">
        <v>5230</v>
      </c>
      <c r="D1104" s="9" t="s">
        <v>7205</v>
      </c>
      <c r="E1104" s="8" t="s">
        <v>7620</v>
      </c>
      <c r="F1104" s="8" t="s">
        <v>2136</v>
      </c>
      <c r="G1104" s="8" t="s">
        <v>47</v>
      </c>
      <c r="H1104" s="8" t="s">
        <v>7725</v>
      </c>
      <c r="I1104" s="8" t="s">
        <v>49</v>
      </c>
      <c r="J1104" s="10">
        <v>3.2</v>
      </c>
      <c r="K1104" s="8" t="s">
        <v>7726</v>
      </c>
      <c r="L1104" s="8" t="s">
        <v>7727</v>
      </c>
      <c r="M1104" s="8" t="s">
        <v>86</v>
      </c>
      <c r="N1104" s="8" t="s">
        <v>7728</v>
      </c>
      <c r="O1104" s="8" t="s">
        <v>52</v>
      </c>
      <c r="P1104" s="8"/>
      <c r="Q1104" s="8"/>
      <c r="R1104" s="8" t="s">
        <v>7729</v>
      </c>
      <c r="S1104" s="8" t="s">
        <v>7730</v>
      </c>
      <c r="T1104" s="11" t="str">
        <f t="shared" si="2"/>
        <v>Roberto Vives</v>
      </c>
      <c r="U1104" s="8" t="s">
        <v>2105</v>
      </c>
      <c r="V1104" s="8" t="s">
        <v>7731</v>
      </c>
      <c r="W1104" s="8" t="s">
        <v>7732</v>
      </c>
      <c r="X1104" s="8" t="s">
        <v>7733</v>
      </c>
      <c r="Y1104" s="12" t="s">
        <v>7734</v>
      </c>
      <c r="Z1104" s="12" t="s">
        <v>7735</v>
      </c>
      <c r="AA1104" s="12" t="s">
        <v>7736</v>
      </c>
      <c r="AB1104" s="8" t="s">
        <v>60</v>
      </c>
      <c r="AC1104" s="8" t="s">
        <v>60</v>
      </c>
      <c r="AD1104" s="12" t="s">
        <v>7737</v>
      </c>
      <c r="AE1104" s="8" t="s">
        <v>7738</v>
      </c>
      <c r="AF1104" s="8" t="s">
        <v>7620</v>
      </c>
      <c r="AG1104" s="8" t="s">
        <v>7219</v>
      </c>
      <c r="AH1104" s="8" t="s">
        <v>352</v>
      </c>
      <c r="AI1104" s="8" t="s">
        <v>66</v>
      </c>
      <c r="AJ1104" s="8" t="s">
        <v>7739</v>
      </c>
      <c r="AK1104" s="13" t="s">
        <v>2494</v>
      </c>
      <c r="AL1104" s="13" t="s">
        <v>1341</v>
      </c>
      <c r="AM1104" s="8" t="s">
        <v>3322</v>
      </c>
      <c r="AN1104" s="8" t="s">
        <v>7740</v>
      </c>
      <c r="AO1104" s="13" t="s">
        <v>7741</v>
      </c>
      <c r="AP1104" s="9" t="s">
        <v>7620</v>
      </c>
      <c r="AQ1104" s="11">
        <v>13139.0</v>
      </c>
    </row>
    <row r="1105">
      <c r="A1105" s="8" t="str">
        <f t="shared" si="1"/>
        <v>Venique Brown</v>
      </c>
      <c r="B1105" s="8" t="s">
        <v>7724</v>
      </c>
      <c r="C1105" s="8" t="s">
        <v>5230</v>
      </c>
      <c r="D1105" s="9" t="s">
        <v>7205</v>
      </c>
      <c r="E1105" s="8" t="s">
        <v>7620</v>
      </c>
      <c r="F1105" s="8" t="s">
        <v>2136</v>
      </c>
      <c r="G1105" s="8" t="s">
        <v>47</v>
      </c>
      <c r="H1105" s="8" t="s">
        <v>7725</v>
      </c>
      <c r="I1105" s="8" t="s">
        <v>49</v>
      </c>
      <c r="J1105" s="10">
        <v>3.2</v>
      </c>
      <c r="K1105" s="8" t="s">
        <v>7726</v>
      </c>
      <c r="L1105" s="8" t="s">
        <v>7727</v>
      </c>
      <c r="M1105" s="8"/>
      <c r="N1105" s="8" t="s">
        <v>7742</v>
      </c>
      <c r="O1105" s="8" t="s">
        <v>52</v>
      </c>
      <c r="P1105" s="8"/>
      <c r="Q1105" s="8"/>
      <c r="R1105" s="8" t="s">
        <v>7743</v>
      </c>
      <c r="S1105" s="8" t="s">
        <v>485</v>
      </c>
      <c r="T1105" s="11" t="str">
        <f t="shared" si="2"/>
        <v>Venique Brown</v>
      </c>
      <c r="U1105" s="8" t="s">
        <v>149</v>
      </c>
      <c r="V1105" s="8" t="s">
        <v>7744</v>
      </c>
      <c r="W1105" s="8"/>
      <c r="X1105" s="8" t="s">
        <v>7733</v>
      </c>
      <c r="Y1105" s="8" t="s">
        <v>60</v>
      </c>
      <c r="Z1105" s="12" t="s">
        <v>7735</v>
      </c>
      <c r="AA1105" s="8" t="s">
        <v>60</v>
      </c>
      <c r="AB1105" s="8" t="s">
        <v>60</v>
      </c>
      <c r="AC1105" s="8" t="s">
        <v>60</v>
      </c>
      <c r="AD1105" s="12" t="s">
        <v>7737</v>
      </c>
      <c r="AE1105" s="8" t="s">
        <v>7738</v>
      </c>
      <c r="AF1105" s="8" t="s">
        <v>7620</v>
      </c>
      <c r="AG1105" s="8" t="s">
        <v>7219</v>
      </c>
      <c r="AH1105" s="8" t="s">
        <v>352</v>
      </c>
      <c r="AI1105" s="8" t="s">
        <v>66</v>
      </c>
      <c r="AJ1105" s="8" t="s">
        <v>7739</v>
      </c>
      <c r="AK1105" s="13" t="s">
        <v>2494</v>
      </c>
      <c r="AL1105" s="13" t="s">
        <v>1341</v>
      </c>
      <c r="AM1105" s="8" t="s">
        <v>3322</v>
      </c>
      <c r="AN1105" s="8" t="s">
        <v>7740</v>
      </c>
      <c r="AO1105" s="13" t="s">
        <v>7741</v>
      </c>
      <c r="AP1105" s="9" t="s">
        <v>7620</v>
      </c>
      <c r="AQ1105" s="11">
        <v>13139.0</v>
      </c>
    </row>
    <row r="1106">
      <c r="A1106" s="8" t="str">
        <f t="shared" si="1"/>
        <v>Lucy Ford</v>
      </c>
      <c r="B1106" s="8" t="s">
        <v>7724</v>
      </c>
      <c r="C1106" s="8" t="s">
        <v>5230</v>
      </c>
      <c r="D1106" s="9" t="s">
        <v>7205</v>
      </c>
      <c r="E1106" s="8" t="s">
        <v>7620</v>
      </c>
      <c r="F1106" s="8" t="s">
        <v>2136</v>
      </c>
      <c r="G1106" s="8" t="s">
        <v>47</v>
      </c>
      <c r="H1106" s="8" t="s">
        <v>7725</v>
      </c>
      <c r="I1106" s="8" t="s">
        <v>49</v>
      </c>
      <c r="J1106" s="10">
        <v>3.2</v>
      </c>
      <c r="K1106" s="8" t="s">
        <v>7726</v>
      </c>
      <c r="L1106" s="8" t="s">
        <v>7727</v>
      </c>
      <c r="M1106" s="8"/>
      <c r="N1106" s="8" t="s">
        <v>7745</v>
      </c>
      <c r="O1106" s="8" t="s">
        <v>52</v>
      </c>
      <c r="P1106" s="8"/>
      <c r="Q1106" s="8"/>
      <c r="R1106" s="8" t="s">
        <v>7746</v>
      </c>
      <c r="S1106" s="8" t="s">
        <v>7747</v>
      </c>
      <c r="T1106" s="11" t="str">
        <f t="shared" si="2"/>
        <v>Lucy Ford</v>
      </c>
      <c r="U1106" s="8" t="s">
        <v>7748</v>
      </c>
      <c r="V1106" s="8" t="s">
        <v>7749</v>
      </c>
      <c r="W1106" s="8" t="s">
        <v>7750</v>
      </c>
      <c r="X1106" s="8" t="s">
        <v>7733</v>
      </c>
      <c r="Y1106" s="12" t="s">
        <v>7751</v>
      </c>
      <c r="Z1106" s="12" t="s">
        <v>7735</v>
      </c>
      <c r="AA1106" s="8" t="s">
        <v>60</v>
      </c>
      <c r="AB1106" s="8" t="s">
        <v>60</v>
      </c>
      <c r="AC1106" s="8" t="s">
        <v>60</v>
      </c>
      <c r="AD1106" s="12" t="s">
        <v>7737</v>
      </c>
      <c r="AE1106" s="8" t="s">
        <v>7738</v>
      </c>
      <c r="AF1106" s="8" t="s">
        <v>7620</v>
      </c>
      <c r="AG1106" s="8" t="s">
        <v>7219</v>
      </c>
      <c r="AH1106" s="8" t="s">
        <v>352</v>
      </c>
      <c r="AI1106" s="8" t="s">
        <v>66</v>
      </c>
      <c r="AJ1106" s="8" t="s">
        <v>7739</v>
      </c>
      <c r="AK1106" s="13" t="s">
        <v>2494</v>
      </c>
      <c r="AL1106" s="13" t="s">
        <v>1341</v>
      </c>
      <c r="AM1106" s="8" t="s">
        <v>3322</v>
      </c>
      <c r="AN1106" s="8" t="s">
        <v>7740</v>
      </c>
      <c r="AO1106" s="13" t="s">
        <v>7741</v>
      </c>
      <c r="AP1106" s="9" t="s">
        <v>7620</v>
      </c>
      <c r="AQ1106" s="11">
        <v>13139.0</v>
      </c>
    </row>
    <row r="1107">
      <c r="A1107" s="8" t="str">
        <f t="shared" si="1"/>
        <v>Abel Gilet</v>
      </c>
      <c r="B1107" s="8" t="s">
        <v>7724</v>
      </c>
      <c r="C1107" s="8" t="s">
        <v>5230</v>
      </c>
      <c r="D1107" s="9" t="s">
        <v>7205</v>
      </c>
      <c r="E1107" s="8" t="s">
        <v>7620</v>
      </c>
      <c r="F1107" s="8" t="s">
        <v>2136</v>
      </c>
      <c r="G1107" s="8" t="s">
        <v>47</v>
      </c>
      <c r="H1107" s="8" t="s">
        <v>7725</v>
      </c>
      <c r="I1107" s="8" t="s">
        <v>49</v>
      </c>
      <c r="J1107" s="10">
        <v>3.2</v>
      </c>
      <c r="K1107" s="8" t="s">
        <v>7726</v>
      </c>
      <c r="L1107" s="8" t="s">
        <v>7727</v>
      </c>
      <c r="M1107" s="8" t="s">
        <v>86</v>
      </c>
      <c r="N1107" s="8" t="s">
        <v>7752</v>
      </c>
      <c r="O1107" s="8" t="s">
        <v>52</v>
      </c>
      <c r="P1107" s="8"/>
      <c r="Q1107" s="8"/>
      <c r="R1107" s="8" t="s">
        <v>7753</v>
      </c>
      <c r="S1107" s="8" t="s">
        <v>7754</v>
      </c>
      <c r="T1107" s="11" t="str">
        <f t="shared" si="2"/>
        <v>Abel Gilet</v>
      </c>
      <c r="U1107" s="8" t="s">
        <v>160</v>
      </c>
      <c r="V1107" s="8" t="s">
        <v>7755</v>
      </c>
      <c r="W1107" s="8" t="s">
        <v>7756</v>
      </c>
      <c r="X1107" s="8" t="s">
        <v>7733</v>
      </c>
      <c r="Y1107" s="8" t="s">
        <v>60</v>
      </c>
      <c r="Z1107" s="12" t="s">
        <v>7735</v>
      </c>
      <c r="AA1107" s="8" t="s">
        <v>60</v>
      </c>
      <c r="AB1107" s="8" t="s">
        <v>60</v>
      </c>
      <c r="AC1107" s="12" t="s">
        <v>7757</v>
      </c>
      <c r="AD1107" s="12" t="s">
        <v>7737</v>
      </c>
      <c r="AE1107" s="8" t="s">
        <v>7738</v>
      </c>
      <c r="AF1107" s="8" t="s">
        <v>7620</v>
      </c>
      <c r="AG1107" s="8" t="s">
        <v>7219</v>
      </c>
      <c r="AH1107" s="8" t="s">
        <v>352</v>
      </c>
      <c r="AI1107" s="8" t="s">
        <v>66</v>
      </c>
      <c r="AJ1107" s="8" t="s">
        <v>7739</v>
      </c>
      <c r="AK1107" s="13" t="s">
        <v>2494</v>
      </c>
      <c r="AL1107" s="13" t="s">
        <v>1341</v>
      </c>
      <c r="AM1107" s="8" t="s">
        <v>3322</v>
      </c>
      <c r="AN1107" s="8" t="s">
        <v>7740</v>
      </c>
      <c r="AO1107" s="13" t="s">
        <v>7741</v>
      </c>
      <c r="AP1107" s="9" t="s">
        <v>7620</v>
      </c>
      <c r="AQ1107" s="11">
        <v>13139.0</v>
      </c>
    </row>
    <row r="1108">
      <c r="A1108" s="8" t="str">
        <f t="shared" si="1"/>
        <v>Junior Burnett</v>
      </c>
      <c r="B1108" s="8" t="s">
        <v>7724</v>
      </c>
      <c r="C1108" s="8" t="s">
        <v>5230</v>
      </c>
      <c r="D1108" s="9" t="s">
        <v>7205</v>
      </c>
      <c r="E1108" s="8" t="s">
        <v>7620</v>
      </c>
      <c r="F1108" s="8" t="s">
        <v>2136</v>
      </c>
      <c r="G1108" s="8" t="s">
        <v>47</v>
      </c>
      <c r="H1108" s="8" t="s">
        <v>7725</v>
      </c>
      <c r="I1108" s="8" t="s">
        <v>49</v>
      </c>
      <c r="J1108" s="10">
        <v>3.2</v>
      </c>
      <c r="K1108" s="8" t="s">
        <v>7726</v>
      </c>
      <c r="L1108" s="8" t="s">
        <v>7727</v>
      </c>
      <c r="M1108" s="8" t="s">
        <v>86</v>
      </c>
      <c r="N1108" s="8" t="s">
        <v>7758</v>
      </c>
      <c r="O1108" s="8" t="s">
        <v>52</v>
      </c>
      <c r="P1108" s="8"/>
      <c r="Q1108" s="8"/>
      <c r="R1108" s="8" t="s">
        <v>7759</v>
      </c>
      <c r="S1108" s="8" t="s">
        <v>7760</v>
      </c>
      <c r="T1108" s="11" t="str">
        <f t="shared" si="2"/>
        <v>Junior Burnett</v>
      </c>
      <c r="U1108" s="8" t="s">
        <v>674</v>
      </c>
      <c r="V1108" s="8" t="s">
        <v>7761</v>
      </c>
      <c r="W1108" s="8" t="s">
        <v>7762</v>
      </c>
      <c r="X1108" s="8" t="s">
        <v>7733</v>
      </c>
      <c r="Y1108" s="12" t="s">
        <v>7763</v>
      </c>
      <c r="Z1108" s="12" t="s">
        <v>7735</v>
      </c>
      <c r="AA1108" s="8" t="s">
        <v>60</v>
      </c>
      <c r="AB1108" s="8" t="s">
        <v>60</v>
      </c>
      <c r="AC1108" s="8" t="s">
        <v>60</v>
      </c>
      <c r="AD1108" s="12" t="s">
        <v>7737</v>
      </c>
      <c r="AE1108" s="8" t="s">
        <v>7738</v>
      </c>
      <c r="AF1108" s="8" t="s">
        <v>7620</v>
      </c>
      <c r="AG1108" s="8" t="s">
        <v>7219</v>
      </c>
      <c r="AH1108" s="8" t="s">
        <v>352</v>
      </c>
      <c r="AI1108" s="8" t="s">
        <v>66</v>
      </c>
      <c r="AJ1108" s="8" t="s">
        <v>7739</v>
      </c>
      <c r="AK1108" s="13" t="s">
        <v>2494</v>
      </c>
      <c r="AL1108" s="13" t="s">
        <v>1341</v>
      </c>
      <c r="AM1108" s="8" t="s">
        <v>3322</v>
      </c>
      <c r="AN1108" s="8" t="s">
        <v>7740</v>
      </c>
      <c r="AO1108" s="13" t="s">
        <v>7741</v>
      </c>
      <c r="AP1108" s="9" t="s">
        <v>7620</v>
      </c>
      <c r="AQ1108" s="11">
        <v>13139.0</v>
      </c>
    </row>
    <row r="1109">
      <c r="A1109" s="8" t="str">
        <f t="shared" si="1"/>
        <v>Michael Thompson</v>
      </c>
      <c r="B1109" s="8" t="s">
        <v>7724</v>
      </c>
      <c r="C1109" s="8" t="s">
        <v>5230</v>
      </c>
      <c r="D1109" s="9" t="s">
        <v>7205</v>
      </c>
      <c r="E1109" s="8" t="s">
        <v>7620</v>
      </c>
      <c r="F1109" s="8" t="s">
        <v>2136</v>
      </c>
      <c r="G1109" s="8" t="s">
        <v>47</v>
      </c>
      <c r="H1109" s="8" t="s">
        <v>7725</v>
      </c>
      <c r="I1109" s="8" t="s">
        <v>49</v>
      </c>
      <c r="J1109" s="10">
        <v>3.2</v>
      </c>
      <c r="K1109" s="8" t="s">
        <v>7726</v>
      </c>
      <c r="L1109" s="8" t="s">
        <v>7727</v>
      </c>
      <c r="M1109" s="8"/>
      <c r="N1109" s="8" t="s">
        <v>7764</v>
      </c>
      <c r="O1109" s="8" t="s">
        <v>52</v>
      </c>
      <c r="P1109" s="8"/>
      <c r="Q1109" s="8"/>
      <c r="R1109" s="8" t="s">
        <v>731</v>
      </c>
      <c r="S1109" s="8" t="s">
        <v>3414</v>
      </c>
      <c r="T1109" s="11" t="str">
        <f t="shared" si="2"/>
        <v>Michael Thompson</v>
      </c>
      <c r="U1109" s="8" t="s">
        <v>5059</v>
      </c>
      <c r="V1109" s="8"/>
      <c r="W1109" s="8"/>
      <c r="X1109" s="8" t="s">
        <v>7733</v>
      </c>
      <c r="Y1109" s="8" t="s">
        <v>60</v>
      </c>
      <c r="Z1109" s="12" t="s">
        <v>7735</v>
      </c>
      <c r="AA1109" s="8" t="s">
        <v>60</v>
      </c>
      <c r="AB1109" s="12" t="s">
        <v>7765</v>
      </c>
      <c r="AC1109" s="8" t="s">
        <v>60</v>
      </c>
      <c r="AD1109" s="12" t="s">
        <v>7737</v>
      </c>
      <c r="AE1109" s="8" t="s">
        <v>7738</v>
      </c>
      <c r="AF1109" s="8" t="s">
        <v>7620</v>
      </c>
      <c r="AG1109" s="8" t="s">
        <v>7219</v>
      </c>
      <c r="AH1109" s="8" t="s">
        <v>352</v>
      </c>
      <c r="AI1109" s="8" t="s">
        <v>66</v>
      </c>
      <c r="AJ1109" s="8" t="s">
        <v>7739</v>
      </c>
      <c r="AK1109" s="8" t="s">
        <v>2494</v>
      </c>
      <c r="AL1109" s="8" t="s">
        <v>1341</v>
      </c>
      <c r="AM1109" s="8" t="s">
        <v>3322</v>
      </c>
      <c r="AN1109" s="8" t="s">
        <v>7740</v>
      </c>
      <c r="AO1109" s="8" t="s">
        <v>7741</v>
      </c>
      <c r="AP1109" s="9" t="s">
        <v>7620</v>
      </c>
      <c r="AQ1109" s="11">
        <v>13139.0</v>
      </c>
    </row>
    <row r="1110">
      <c r="A1110" s="8" t="str">
        <f t="shared" si="1"/>
        <v>Amanda Chambers</v>
      </c>
      <c r="B1110" s="8" t="s">
        <v>7724</v>
      </c>
      <c r="C1110" s="8" t="s">
        <v>5230</v>
      </c>
      <c r="D1110" s="9" t="s">
        <v>7205</v>
      </c>
      <c r="E1110" s="8" t="s">
        <v>7620</v>
      </c>
      <c r="F1110" s="8" t="s">
        <v>2136</v>
      </c>
      <c r="G1110" s="8" t="s">
        <v>47</v>
      </c>
      <c r="H1110" s="8" t="s">
        <v>7725</v>
      </c>
      <c r="I1110" s="8" t="s">
        <v>49</v>
      </c>
      <c r="J1110" s="10">
        <v>3.2</v>
      </c>
      <c r="K1110" s="8" t="s">
        <v>7726</v>
      </c>
      <c r="L1110" s="8" t="s">
        <v>7727</v>
      </c>
      <c r="M1110" s="8" t="s">
        <v>86</v>
      </c>
      <c r="N1110" s="8" t="s">
        <v>7766</v>
      </c>
      <c r="O1110" s="8" t="s">
        <v>52</v>
      </c>
      <c r="P1110" s="8"/>
      <c r="Q1110" s="8"/>
      <c r="R1110" s="8" t="s">
        <v>2160</v>
      </c>
      <c r="S1110" s="8" t="s">
        <v>7767</v>
      </c>
      <c r="T1110" s="11" t="str">
        <f t="shared" si="2"/>
        <v>Amanda Chambers</v>
      </c>
      <c r="U1110" s="8" t="s">
        <v>2035</v>
      </c>
      <c r="V1110" s="8" t="s">
        <v>7768</v>
      </c>
      <c r="W1110" s="8" t="s">
        <v>86</v>
      </c>
      <c r="X1110" s="8" t="s">
        <v>7733</v>
      </c>
      <c r="Y1110" s="8" t="s">
        <v>60</v>
      </c>
      <c r="Z1110" s="12" t="s">
        <v>7735</v>
      </c>
      <c r="AA1110" s="8" t="s">
        <v>60</v>
      </c>
      <c r="AB1110" s="8" t="s">
        <v>60</v>
      </c>
      <c r="AC1110" s="8" t="s">
        <v>60</v>
      </c>
      <c r="AD1110" s="12" t="s">
        <v>7737</v>
      </c>
      <c r="AE1110" s="8" t="s">
        <v>7738</v>
      </c>
      <c r="AF1110" s="8" t="s">
        <v>7620</v>
      </c>
      <c r="AG1110" s="8" t="s">
        <v>7219</v>
      </c>
      <c r="AH1110" s="8" t="s">
        <v>352</v>
      </c>
      <c r="AI1110" s="8" t="s">
        <v>66</v>
      </c>
      <c r="AJ1110" s="8" t="s">
        <v>7739</v>
      </c>
      <c r="AK1110" s="8" t="s">
        <v>2494</v>
      </c>
      <c r="AL1110" s="8" t="s">
        <v>1341</v>
      </c>
      <c r="AM1110" s="8" t="s">
        <v>3322</v>
      </c>
      <c r="AN1110" s="8" t="s">
        <v>422</v>
      </c>
      <c r="AO1110" s="8" t="s">
        <v>7741</v>
      </c>
      <c r="AP1110" s="8" t="s">
        <v>7620</v>
      </c>
      <c r="AQ1110" s="11">
        <v>13139.0</v>
      </c>
    </row>
    <row r="1111">
      <c r="A1111" s="8" t="str">
        <f t="shared" si="1"/>
        <v>Zachary Cook</v>
      </c>
      <c r="B1111" s="8" t="s">
        <v>7724</v>
      </c>
      <c r="C1111" s="8" t="s">
        <v>5230</v>
      </c>
      <c r="D1111" s="9" t="s">
        <v>7205</v>
      </c>
      <c r="E1111" s="8" t="s">
        <v>7620</v>
      </c>
      <c r="F1111" s="8" t="s">
        <v>2136</v>
      </c>
      <c r="G1111" s="8" t="s">
        <v>47</v>
      </c>
      <c r="H1111" s="8" t="s">
        <v>7725</v>
      </c>
      <c r="I1111" s="8" t="s">
        <v>49</v>
      </c>
      <c r="J1111" s="10">
        <v>3.2</v>
      </c>
      <c r="K1111" s="8" t="s">
        <v>7726</v>
      </c>
      <c r="L1111" s="8" t="s">
        <v>7727</v>
      </c>
      <c r="M1111" s="8" t="s">
        <v>86</v>
      </c>
      <c r="N1111" s="8" t="s">
        <v>7769</v>
      </c>
      <c r="O1111" s="8" t="s">
        <v>52</v>
      </c>
      <c r="P1111" s="8"/>
      <c r="Q1111" s="8"/>
      <c r="R1111" s="8" t="s">
        <v>7770</v>
      </c>
      <c r="S1111" s="8" t="s">
        <v>5386</v>
      </c>
      <c r="T1111" s="11" t="str">
        <f t="shared" si="2"/>
        <v>Zachary Cook</v>
      </c>
      <c r="U1111" s="8" t="s">
        <v>2035</v>
      </c>
      <c r="V1111" s="8"/>
      <c r="W1111" s="8"/>
      <c r="X1111" s="8" t="s">
        <v>7733</v>
      </c>
      <c r="Y1111" s="8" t="s">
        <v>60</v>
      </c>
      <c r="Z1111" s="12" t="s">
        <v>7735</v>
      </c>
      <c r="AA1111" s="8" t="s">
        <v>60</v>
      </c>
      <c r="AB1111" s="8" t="s">
        <v>60</v>
      </c>
      <c r="AC1111" s="8" t="s">
        <v>60</v>
      </c>
      <c r="AD1111" s="12" t="s">
        <v>7737</v>
      </c>
      <c r="AE1111" s="8" t="s">
        <v>7738</v>
      </c>
      <c r="AF1111" s="8" t="s">
        <v>7620</v>
      </c>
      <c r="AG1111" s="8" t="s">
        <v>7219</v>
      </c>
      <c r="AH1111" s="8" t="s">
        <v>352</v>
      </c>
      <c r="AI1111" s="8" t="s">
        <v>66</v>
      </c>
      <c r="AJ1111" s="8" t="s">
        <v>7739</v>
      </c>
      <c r="AK1111" s="13" t="s">
        <v>2494</v>
      </c>
      <c r="AL1111" s="13" t="s">
        <v>1341</v>
      </c>
      <c r="AM1111" s="8" t="s">
        <v>3322</v>
      </c>
      <c r="AN1111" s="8" t="s">
        <v>7740</v>
      </c>
      <c r="AO1111" s="13" t="s">
        <v>7741</v>
      </c>
      <c r="AP1111" s="15" t="s">
        <v>7620</v>
      </c>
      <c r="AQ1111" s="11">
        <v>13139.0</v>
      </c>
    </row>
    <row r="1112">
      <c r="A1112" s="8" t="str">
        <f t="shared" si="1"/>
        <v>Nadir Simohamed</v>
      </c>
      <c r="B1112" s="8" t="s">
        <v>7724</v>
      </c>
      <c r="C1112" s="8" t="s">
        <v>5230</v>
      </c>
      <c r="D1112" s="9" t="s">
        <v>7205</v>
      </c>
      <c r="E1112" s="8" t="s">
        <v>7620</v>
      </c>
      <c r="F1112" s="8" t="s">
        <v>2136</v>
      </c>
      <c r="G1112" s="8" t="s">
        <v>47</v>
      </c>
      <c r="H1112" s="8" t="s">
        <v>7725</v>
      </c>
      <c r="I1112" s="8" t="s">
        <v>49</v>
      </c>
      <c r="J1112" s="10">
        <v>3.2</v>
      </c>
      <c r="K1112" s="8" t="s">
        <v>7726</v>
      </c>
      <c r="L1112" s="8" t="s">
        <v>7727</v>
      </c>
      <c r="M1112" s="8" t="s">
        <v>86</v>
      </c>
      <c r="N1112" s="8" t="s">
        <v>7771</v>
      </c>
      <c r="O1112" s="8" t="s">
        <v>52</v>
      </c>
      <c r="P1112" s="8"/>
      <c r="Q1112" s="8"/>
      <c r="R1112" s="8" t="s">
        <v>7772</v>
      </c>
      <c r="S1112" s="8" t="s">
        <v>7773</v>
      </c>
      <c r="T1112" s="11" t="str">
        <f t="shared" si="2"/>
        <v>Nadir Simohamed</v>
      </c>
      <c r="U1112" s="8" t="s">
        <v>2349</v>
      </c>
      <c r="V1112" s="8" t="s">
        <v>7774</v>
      </c>
      <c r="W1112" s="8" t="s">
        <v>7775</v>
      </c>
      <c r="X1112" s="8" t="s">
        <v>7733</v>
      </c>
      <c r="Y1112" s="8" t="s">
        <v>60</v>
      </c>
      <c r="Z1112" s="12" t="s">
        <v>7735</v>
      </c>
      <c r="AA1112" s="8" t="s">
        <v>60</v>
      </c>
      <c r="AB1112" s="8" t="s">
        <v>60</v>
      </c>
      <c r="AC1112" s="8" t="s">
        <v>60</v>
      </c>
      <c r="AD1112" s="12" t="s">
        <v>7737</v>
      </c>
      <c r="AE1112" s="8" t="s">
        <v>7738</v>
      </c>
      <c r="AF1112" s="8" t="s">
        <v>7620</v>
      </c>
      <c r="AG1112" s="8" t="s">
        <v>7219</v>
      </c>
      <c r="AH1112" s="8" t="s">
        <v>352</v>
      </c>
      <c r="AI1112" s="8" t="s">
        <v>66</v>
      </c>
      <c r="AJ1112" s="8" t="s">
        <v>7739</v>
      </c>
      <c r="AK1112" s="13" t="s">
        <v>2494</v>
      </c>
      <c r="AL1112" s="13" t="s">
        <v>1341</v>
      </c>
      <c r="AM1112" s="8" t="s">
        <v>3322</v>
      </c>
      <c r="AN1112" s="8" t="s">
        <v>7740</v>
      </c>
      <c r="AO1112" s="13" t="s">
        <v>7741</v>
      </c>
      <c r="AP1112" s="9" t="s">
        <v>7620</v>
      </c>
      <c r="AQ1112" s="11">
        <v>13139.0</v>
      </c>
    </row>
    <row r="1113">
      <c r="A1113" s="8" t="str">
        <f t="shared" si="1"/>
        <v>Matthew Campbell</v>
      </c>
      <c r="B1113" s="8" t="s">
        <v>7724</v>
      </c>
      <c r="C1113" s="8" t="s">
        <v>5230</v>
      </c>
      <c r="D1113" s="9" t="s">
        <v>7205</v>
      </c>
      <c r="E1113" s="8" t="s">
        <v>7620</v>
      </c>
      <c r="F1113" s="8" t="s">
        <v>2136</v>
      </c>
      <c r="G1113" s="8" t="s">
        <v>47</v>
      </c>
      <c r="H1113" s="8" t="s">
        <v>7725</v>
      </c>
      <c r="I1113" s="8" t="s">
        <v>49</v>
      </c>
      <c r="J1113" s="10">
        <v>3.2</v>
      </c>
      <c r="K1113" s="8" t="s">
        <v>7726</v>
      </c>
      <c r="L1113" s="8" t="s">
        <v>7727</v>
      </c>
      <c r="M1113" s="8" t="s">
        <v>86</v>
      </c>
      <c r="N1113" s="8" t="s">
        <v>7776</v>
      </c>
      <c r="O1113" s="8" t="s">
        <v>52</v>
      </c>
      <c r="P1113" s="8"/>
      <c r="Q1113" s="8"/>
      <c r="R1113" s="8" t="s">
        <v>806</v>
      </c>
      <c r="S1113" s="8" t="s">
        <v>5399</v>
      </c>
      <c r="T1113" s="11" t="str">
        <f t="shared" si="2"/>
        <v>Matthew Campbell</v>
      </c>
      <c r="U1113" s="8" t="s">
        <v>689</v>
      </c>
      <c r="V1113" s="8" t="s">
        <v>7777</v>
      </c>
      <c r="W1113" s="8" t="s">
        <v>7778</v>
      </c>
      <c r="X1113" s="8" t="s">
        <v>7733</v>
      </c>
      <c r="Y1113" s="12" t="s">
        <v>7779</v>
      </c>
      <c r="Z1113" s="12" t="s">
        <v>7735</v>
      </c>
      <c r="AA1113" s="8" t="s">
        <v>60</v>
      </c>
      <c r="AB1113" s="8" t="s">
        <v>60</v>
      </c>
      <c r="AC1113" s="8" t="s">
        <v>60</v>
      </c>
      <c r="AD1113" s="12" t="s">
        <v>7737</v>
      </c>
      <c r="AE1113" s="8" t="s">
        <v>7738</v>
      </c>
      <c r="AF1113" s="8" t="s">
        <v>7620</v>
      </c>
      <c r="AG1113" s="8" t="s">
        <v>7219</v>
      </c>
      <c r="AH1113" s="8" t="s">
        <v>352</v>
      </c>
      <c r="AI1113" s="8" t="s">
        <v>66</v>
      </c>
      <c r="AJ1113" s="8" t="s">
        <v>7739</v>
      </c>
      <c r="AK1113" s="13" t="s">
        <v>2494</v>
      </c>
      <c r="AL1113" s="13" t="s">
        <v>1341</v>
      </c>
      <c r="AM1113" s="8" t="s">
        <v>3322</v>
      </c>
      <c r="AN1113" s="8" t="s">
        <v>7740</v>
      </c>
      <c r="AO1113" s="13" t="s">
        <v>7741</v>
      </c>
      <c r="AP1113" s="9" t="s">
        <v>7620</v>
      </c>
      <c r="AQ1113" s="11">
        <v>13139.0</v>
      </c>
    </row>
    <row r="1114">
      <c r="A1114" s="8" t="str">
        <f t="shared" si="1"/>
        <v>Matt Jones</v>
      </c>
      <c r="B1114" s="8" t="s">
        <v>7724</v>
      </c>
      <c r="C1114" s="8" t="s">
        <v>5230</v>
      </c>
      <c r="D1114" s="9" t="s">
        <v>7205</v>
      </c>
      <c r="E1114" s="8" t="s">
        <v>7620</v>
      </c>
      <c r="F1114" s="8" t="s">
        <v>2136</v>
      </c>
      <c r="G1114" s="8" t="s">
        <v>47</v>
      </c>
      <c r="H1114" s="8" t="s">
        <v>7725</v>
      </c>
      <c r="I1114" s="8" t="s">
        <v>49</v>
      </c>
      <c r="J1114" s="10">
        <v>3.2</v>
      </c>
      <c r="K1114" s="8" t="s">
        <v>7726</v>
      </c>
      <c r="L1114" s="8" t="s">
        <v>7727</v>
      </c>
      <c r="M1114" s="8" t="s">
        <v>86</v>
      </c>
      <c r="N1114" s="8" t="s">
        <v>7780</v>
      </c>
      <c r="O1114" s="8" t="s">
        <v>52</v>
      </c>
      <c r="P1114" s="8"/>
      <c r="Q1114" s="8"/>
      <c r="R1114" s="8" t="s">
        <v>771</v>
      </c>
      <c r="S1114" s="8" t="s">
        <v>1937</v>
      </c>
      <c r="T1114" s="11" t="str">
        <f t="shared" si="2"/>
        <v>Matt Jones</v>
      </c>
      <c r="U1114" s="8" t="s">
        <v>640</v>
      </c>
      <c r="V1114" s="8" t="s">
        <v>7781</v>
      </c>
      <c r="W1114" s="8" t="s">
        <v>7782</v>
      </c>
      <c r="X1114" s="8" t="s">
        <v>7733</v>
      </c>
      <c r="Y1114" s="8" t="s">
        <v>60</v>
      </c>
      <c r="Z1114" s="12" t="s">
        <v>7735</v>
      </c>
      <c r="AA1114" s="8" t="s">
        <v>60</v>
      </c>
      <c r="AB1114" s="8" t="s">
        <v>60</v>
      </c>
      <c r="AC1114" s="8" t="s">
        <v>60</v>
      </c>
      <c r="AD1114" s="12" t="s">
        <v>7737</v>
      </c>
      <c r="AE1114" s="8" t="s">
        <v>7738</v>
      </c>
      <c r="AF1114" s="8" t="s">
        <v>7620</v>
      </c>
      <c r="AG1114" s="8" t="s">
        <v>7219</v>
      </c>
      <c r="AH1114" s="8" t="s">
        <v>352</v>
      </c>
      <c r="AI1114" s="8" t="s">
        <v>66</v>
      </c>
      <c r="AJ1114" s="8" t="s">
        <v>7739</v>
      </c>
      <c r="AK1114" s="13" t="s">
        <v>2494</v>
      </c>
      <c r="AL1114" s="13" t="s">
        <v>1341</v>
      </c>
      <c r="AM1114" s="8" t="s">
        <v>3322</v>
      </c>
      <c r="AN1114" s="8" t="s">
        <v>7740</v>
      </c>
      <c r="AO1114" s="13" t="s">
        <v>7741</v>
      </c>
      <c r="AP1114" s="9" t="s">
        <v>7620</v>
      </c>
      <c r="AQ1114" s="11">
        <v>13139.0</v>
      </c>
    </row>
    <row r="1115">
      <c r="A1115" s="8" t="str">
        <f t="shared" si="1"/>
        <v>Vicki Mitchell</v>
      </c>
      <c r="B1115" s="8" t="s">
        <v>7783</v>
      </c>
      <c r="C1115" s="8" t="s">
        <v>5815</v>
      </c>
      <c r="D1115" s="9" t="s">
        <v>7205</v>
      </c>
      <c r="E1115" s="8" t="s">
        <v>7206</v>
      </c>
      <c r="F1115" s="8" t="s">
        <v>2136</v>
      </c>
      <c r="G1115" s="8" t="s">
        <v>47</v>
      </c>
      <c r="H1115" s="8" t="s">
        <v>7784</v>
      </c>
      <c r="I1115" s="8" t="s">
        <v>49</v>
      </c>
      <c r="J1115" s="10">
        <v>3.67</v>
      </c>
      <c r="K1115" s="8" t="s">
        <v>7785</v>
      </c>
      <c r="L1115" s="8" t="s">
        <v>7706</v>
      </c>
      <c r="M1115" s="8" t="s">
        <v>86</v>
      </c>
      <c r="N1115" s="8" t="s">
        <v>7786</v>
      </c>
      <c r="O1115" s="8" t="s">
        <v>52</v>
      </c>
      <c r="P1115" s="8"/>
      <c r="Q1115" s="8"/>
      <c r="R1115" s="8" t="s">
        <v>7787</v>
      </c>
      <c r="S1115" s="8" t="s">
        <v>2476</v>
      </c>
      <c r="T1115" s="11" t="str">
        <f t="shared" si="2"/>
        <v>Vicki Mitchell</v>
      </c>
      <c r="U1115" s="8" t="s">
        <v>55</v>
      </c>
      <c r="V1115" s="8" t="s">
        <v>7788</v>
      </c>
      <c r="W1115" s="8" t="s">
        <v>7789</v>
      </c>
      <c r="X1115" s="8" t="s">
        <v>7790</v>
      </c>
      <c r="Y1115" s="8" t="s">
        <v>60</v>
      </c>
      <c r="Z1115" s="12" t="s">
        <v>7791</v>
      </c>
      <c r="AA1115" s="8" t="s">
        <v>60</v>
      </c>
      <c r="AB1115" s="12" t="s">
        <v>7792</v>
      </c>
      <c r="AC1115" s="8" t="s">
        <v>60</v>
      </c>
      <c r="AD1115" s="12" t="s">
        <v>7793</v>
      </c>
      <c r="AE1115" s="8" t="s">
        <v>7794</v>
      </c>
      <c r="AF1115" s="8" t="s">
        <v>7206</v>
      </c>
      <c r="AG1115" s="8" t="s">
        <v>7219</v>
      </c>
      <c r="AH1115" s="8" t="s">
        <v>65</v>
      </c>
      <c r="AI1115" s="8" t="s">
        <v>66</v>
      </c>
      <c r="AJ1115" s="8" t="s">
        <v>86</v>
      </c>
      <c r="AK1115" s="13" t="s">
        <v>7795</v>
      </c>
      <c r="AL1115" s="13" t="s">
        <v>5480</v>
      </c>
      <c r="AM1115" s="8" t="s">
        <v>236</v>
      </c>
      <c r="AN1115" s="8" t="s">
        <v>7796</v>
      </c>
      <c r="AO1115" s="13" t="s">
        <v>7797</v>
      </c>
      <c r="AP1115" s="9" t="s">
        <v>7206</v>
      </c>
      <c r="AQ1115" s="11">
        <v>20412.0</v>
      </c>
    </row>
    <row r="1116">
      <c r="A1116" s="8" t="str">
        <f t="shared" si="1"/>
        <v>Caleb Nickens</v>
      </c>
      <c r="B1116" s="8" t="s">
        <v>7783</v>
      </c>
      <c r="C1116" s="8" t="s">
        <v>5815</v>
      </c>
      <c r="D1116" s="9" t="s">
        <v>7205</v>
      </c>
      <c r="E1116" s="8" t="s">
        <v>7206</v>
      </c>
      <c r="F1116" s="8" t="s">
        <v>2136</v>
      </c>
      <c r="G1116" s="13" t="s">
        <v>47</v>
      </c>
      <c r="H1116" s="8" t="s">
        <v>7784</v>
      </c>
      <c r="I1116" s="8" t="s">
        <v>49</v>
      </c>
      <c r="J1116" s="10">
        <v>3.67</v>
      </c>
      <c r="K1116" s="8" t="s">
        <v>7785</v>
      </c>
      <c r="L1116" s="8" t="s">
        <v>7706</v>
      </c>
      <c r="M1116" s="8"/>
      <c r="N1116" s="8" t="s">
        <v>7798</v>
      </c>
      <c r="O1116" s="8" t="s">
        <v>52</v>
      </c>
      <c r="P1116" s="8"/>
      <c r="Q1116" s="8"/>
      <c r="R1116" s="8" t="s">
        <v>7799</v>
      </c>
      <c r="S1116" s="8" t="s">
        <v>7800</v>
      </c>
      <c r="T1116" s="11" t="str">
        <f t="shared" si="2"/>
        <v>Caleb Nickens</v>
      </c>
      <c r="U1116" s="8" t="s">
        <v>160</v>
      </c>
      <c r="V1116" s="8"/>
      <c r="W1116" s="8"/>
      <c r="X1116" s="8" t="s">
        <v>7790</v>
      </c>
      <c r="Y1116" s="12" t="s">
        <v>7801</v>
      </c>
      <c r="Z1116" s="12" t="s">
        <v>7791</v>
      </c>
      <c r="AA1116" s="8" t="s">
        <v>60</v>
      </c>
      <c r="AB1116" s="12" t="s">
        <v>7792</v>
      </c>
      <c r="AC1116" s="12" t="s">
        <v>7802</v>
      </c>
      <c r="AD1116" s="12" t="s">
        <v>7793</v>
      </c>
      <c r="AE1116" s="8" t="s">
        <v>7794</v>
      </c>
      <c r="AF1116" s="13" t="s">
        <v>7206</v>
      </c>
      <c r="AG1116" s="13" t="s">
        <v>7219</v>
      </c>
      <c r="AH1116" s="8" t="s">
        <v>65</v>
      </c>
      <c r="AI1116" s="8" t="s">
        <v>66</v>
      </c>
      <c r="AJ1116" s="8"/>
      <c r="AK1116" s="13" t="s">
        <v>7795</v>
      </c>
      <c r="AL1116" s="13" t="s">
        <v>5480</v>
      </c>
      <c r="AM1116" s="8" t="s">
        <v>236</v>
      </c>
      <c r="AN1116" s="8" t="s">
        <v>7796</v>
      </c>
      <c r="AO1116" s="13" t="s">
        <v>7797</v>
      </c>
      <c r="AP1116" s="29" t="s">
        <v>7206</v>
      </c>
      <c r="AQ1116" s="11">
        <v>20412.0</v>
      </c>
    </row>
    <row r="1117">
      <c r="A1117" s="8" t="str">
        <f t="shared" si="1"/>
        <v>Jhad Jones</v>
      </c>
      <c r="B1117" s="8" t="s">
        <v>7783</v>
      </c>
      <c r="C1117" s="8" t="s">
        <v>5815</v>
      </c>
      <c r="D1117" s="9" t="s">
        <v>7205</v>
      </c>
      <c r="E1117" s="8" t="s">
        <v>7206</v>
      </c>
      <c r="F1117" s="8" t="s">
        <v>2136</v>
      </c>
      <c r="G1117" s="8" t="s">
        <v>47</v>
      </c>
      <c r="H1117" s="8" t="s">
        <v>7784</v>
      </c>
      <c r="I1117" s="8" t="s">
        <v>49</v>
      </c>
      <c r="J1117" s="10">
        <v>3.67</v>
      </c>
      <c r="K1117" s="8" t="s">
        <v>7785</v>
      </c>
      <c r="L1117" s="8" t="s">
        <v>7706</v>
      </c>
      <c r="M1117" s="8"/>
      <c r="N1117" s="8" t="s">
        <v>7803</v>
      </c>
      <c r="O1117" s="8" t="s">
        <v>52</v>
      </c>
      <c r="P1117" s="8"/>
      <c r="Q1117" s="8"/>
      <c r="R1117" s="8" t="s">
        <v>7804</v>
      </c>
      <c r="S1117" s="8" t="s">
        <v>1937</v>
      </c>
      <c r="T1117" s="11" t="str">
        <f t="shared" si="2"/>
        <v>Jhad Jones</v>
      </c>
      <c r="U1117" s="8" t="s">
        <v>503</v>
      </c>
      <c r="V1117" s="8" t="s">
        <v>7805</v>
      </c>
      <c r="W1117" s="8" t="s">
        <v>7806</v>
      </c>
      <c r="X1117" s="8" t="s">
        <v>7790</v>
      </c>
      <c r="Y1117" s="12" t="s">
        <v>7807</v>
      </c>
      <c r="Z1117" s="12" t="s">
        <v>7791</v>
      </c>
      <c r="AA1117" s="8" t="s">
        <v>60</v>
      </c>
      <c r="AB1117" s="12" t="s">
        <v>7792</v>
      </c>
      <c r="AC1117" s="8" t="s">
        <v>60</v>
      </c>
      <c r="AD1117" s="12" t="s">
        <v>7793</v>
      </c>
      <c r="AE1117" s="8" t="s">
        <v>7794</v>
      </c>
      <c r="AF1117" s="13" t="s">
        <v>7206</v>
      </c>
      <c r="AG1117" s="13" t="s">
        <v>7219</v>
      </c>
      <c r="AH1117" s="8" t="s">
        <v>65</v>
      </c>
      <c r="AI1117" s="8" t="s">
        <v>66</v>
      </c>
      <c r="AJ1117" s="8"/>
      <c r="AK1117" s="8" t="s">
        <v>7795</v>
      </c>
      <c r="AL1117" s="8" t="s">
        <v>5480</v>
      </c>
      <c r="AM1117" s="8" t="s">
        <v>236</v>
      </c>
      <c r="AN1117" s="8" t="s">
        <v>7796</v>
      </c>
      <c r="AO1117" s="13" t="s">
        <v>7797</v>
      </c>
      <c r="AP1117" s="9" t="s">
        <v>7206</v>
      </c>
      <c r="AQ1117" s="11">
        <v>20412.0</v>
      </c>
    </row>
    <row r="1118">
      <c r="A1118" s="8" t="str">
        <f t="shared" si="1"/>
        <v>Spencer Cameron-Pressley</v>
      </c>
      <c r="B1118" s="8" t="s">
        <v>7783</v>
      </c>
      <c r="C1118" s="8" t="s">
        <v>5815</v>
      </c>
      <c r="D1118" s="9" t="s">
        <v>7205</v>
      </c>
      <c r="E1118" s="8" t="s">
        <v>7206</v>
      </c>
      <c r="F1118" s="8" t="s">
        <v>2136</v>
      </c>
      <c r="G1118" s="8" t="s">
        <v>47</v>
      </c>
      <c r="H1118" s="8" t="s">
        <v>7784</v>
      </c>
      <c r="I1118" s="8" t="s">
        <v>49</v>
      </c>
      <c r="J1118" s="10">
        <v>3.67</v>
      </c>
      <c r="K1118" s="8" t="s">
        <v>7785</v>
      </c>
      <c r="L1118" s="8" t="s">
        <v>7706</v>
      </c>
      <c r="M1118" s="8"/>
      <c r="N1118" s="8" t="s">
        <v>7808</v>
      </c>
      <c r="O1118" s="8" t="s">
        <v>52</v>
      </c>
      <c r="P1118" s="8"/>
      <c r="Q1118" s="8"/>
      <c r="R1118" s="8" t="s">
        <v>1247</v>
      </c>
      <c r="S1118" s="8" t="s">
        <v>7809</v>
      </c>
      <c r="T1118" s="11" t="str">
        <f t="shared" si="2"/>
        <v>Spencer Cameron-Pressley</v>
      </c>
      <c r="U1118" s="8" t="s">
        <v>1088</v>
      </c>
      <c r="V1118" s="8" t="s">
        <v>7810</v>
      </c>
      <c r="W1118" s="8" t="s">
        <v>7811</v>
      </c>
      <c r="X1118" s="8" t="s">
        <v>7790</v>
      </c>
      <c r="Y1118" s="12" t="s">
        <v>7812</v>
      </c>
      <c r="Z1118" s="12" t="s">
        <v>7791</v>
      </c>
      <c r="AA1118" s="12" t="s">
        <v>7813</v>
      </c>
      <c r="AB1118" s="12" t="s">
        <v>7792</v>
      </c>
      <c r="AC1118" s="12" t="s">
        <v>7814</v>
      </c>
      <c r="AD1118" s="12" t="s">
        <v>7793</v>
      </c>
      <c r="AE1118" s="8" t="s">
        <v>7794</v>
      </c>
      <c r="AF1118" s="8" t="s">
        <v>7206</v>
      </c>
      <c r="AG1118" s="8" t="s">
        <v>7219</v>
      </c>
      <c r="AH1118" s="8" t="s">
        <v>65</v>
      </c>
      <c r="AI1118" s="8" t="s">
        <v>66</v>
      </c>
      <c r="AJ1118" s="8"/>
      <c r="AK1118" s="8" t="s">
        <v>7795</v>
      </c>
      <c r="AL1118" s="8" t="s">
        <v>5480</v>
      </c>
      <c r="AM1118" s="8" t="s">
        <v>236</v>
      </c>
      <c r="AN1118" s="8" t="s">
        <v>7796</v>
      </c>
      <c r="AO1118" s="8" t="s">
        <v>7797</v>
      </c>
      <c r="AP1118" s="9" t="s">
        <v>7206</v>
      </c>
      <c r="AQ1118" s="11">
        <v>20412.0</v>
      </c>
    </row>
    <row r="1119">
      <c r="A1119" s="8" t="str">
        <f t="shared" si="1"/>
        <v>Christina Wende</v>
      </c>
      <c r="B1119" s="8" t="s">
        <v>7783</v>
      </c>
      <c r="C1119" s="8" t="s">
        <v>5815</v>
      </c>
      <c r="D1119" s="9" t="s">
        <v>7205</v>
      </c>
      <c r="E1119" s="8" t="s">
        <v>7206</v>
      </c>
      <c r="F1119" s="8" t="s">
        <v>2136</v>
      </c>
      <c r="G1119" s="8" t="s">
        <v>47</v>
      </c>
      <c r="H1119" s="8" t="s">
        <v>7784</v>
      </c>
      <c r="I1119" s="8" t="s">
        <v>49</v>
      </c>
      <c r="J1119" s="10">
        <v>3.67</v>
      </c>
      <c r="K1119" s="8" t="s">
        <v>7785</v>
      </c>
      <c r="L1119" s="8" t="s">
        <v>7706</v>
      </c>
      <c r="M1119" s="8"/>
      <c r="N1119" s="8" t="s">
        <v>7815</v>
      </c>
      <c r="O1119" s="8" t="s">
        <v>52</v>
      </c>
      <c r="P1119" s="8"/>
      <c r="Q1119" s="8"/>
      <c r="R1119" s="8" t="s">
        <v>7816</v>
      </c>
      <c r="S1119" s="8" t="s">
        <v>7817</v>
      </c>
      <c r="T1119" s="11" t="str">
        <f t="shared" si="2"/>
        <v>Christina Wende</v>
      </c>
      <c r="U1119" s="8" t="s">
        <v>2349</v>
      </c>
      <c r="V1119" s="8" t="s">
        <v>7818</v>
      </c>
      <c r="W1119" s="8"/>
      <c r="X1119" s="8" t="s">
        <v>7790</v>
      </c>
      <c r="Y1119" s="8" t="s">
        <v>60</v>
      </c>
      <c r="Z1119" s="12" t="s">
        <v>7791</v>
      </c>
      <c r="AA1119" s="8" t="s">
        <v>60</v>
      </c>
      <c r="AB1119" s="12" t="s">
        <v>7792</v>
      </c>
      <c r="AC1119" s="12" t="s">
        <v>7819</v>
      </c>
      <c r="AD1119" s="12" t="s">
        <v>7793</v>
      </c>
      <c r="AE1119" s="8" t="s">
        <v>7794</v>
      </c>
      <c r="AF1119" s="13" t="s">
        <v>7206</v>
      </c>
      <c r="AG1119" s="13" t="s">
        <v>7219</v>
      </c>
      <c r="AH1119" s="8" t="s">
        <v>65</v>
      </c>
      <c r="AI1119" s="8" t="s">
        <v>66</v>
      </c>
      <c r="AJ1119" s="8"/>
      <c r="AK1119" s="8" t="s">
        <v>7795</v>
      </c>
      <c r="AL1119" s="8" t="s">
        <v>5480</v>
      </c>
      <c r="AM1119" s="8" t="s">
        <v>236</v>
      </c>
      <c r="AN1119" s="8" t="s">
        <v>7796</v>
      </c>
      <c r="AO1119" s="13" t="s">
        <v>7797</v>
      </c>
      <c r="AP1119" s="9" t="s">
        <v>7206</v>
      </c>
      <c r="AQ1119" s="11">
        <v>20412.0</v>
      </c>
    </row>
    <row r="1120">
      <c r="A1120" s="8" t="str">
        <f t="shared" si="1"/>
        <v>Liam Hilbert</v>
      </c>
      <c r="B1120" s="8" t="s">
        <v>7783</v>
      </c>
      <c r="C1120" s="8" t="s">
        <v>5815</v>
      </c>
      <c r="D1120" s="9" t="s">
        <v>7205</v>
      </c>
      <c r="E1120" s="8" t="s">
        <v>7206</v>
      </c>
      <c r="F1120" s="8" t="s">
        <v>2136</v>
      </c>
      <c r="G1120" s="8" t="s">
        <v>47</v>
      </c>
      <c r="H1120" s="8" t="s">
        <v>7784</v>
      </c>
      <c r="I1120" s="8" t="s">
        <v>49</v>
      </c>
      <c r="J1120" s="10">
        <v>3.67</v>
      </c>
      <c r="K1120" s="8" t="s">
        <v>7785</v>
      </c>
      <c r="L1120" s="8" t="s">
        <v>7706</v>
      </c>
      <c r="M1120" s="8"/>
      <c r="N1120" s="8" t="s">
        <v>7820</v>
      </c>
      <c r="O1120" s="8" t="s">
        <v>52</v>
      </c>
      <c r="P1120" s="8"/>
      <c r="Q1120" s="8"/>
      <c r="R1120" s="8" t="s">
        <v>5558</v>
      </c>
      <c r="S1120" s="8" t="s">
        <v>7821</v>
      </c>
      <c r="T1120" s="11" t="str">
        <f t="shared" si="2"/>
        <v>Liam Hilbert</v>
      </c>
      <c r="U1120" s="8" t="s">
        <v>106</v>
      </c>
      <c r="V1120" s="8"/>
      <c r="W1120" s="8"/>
      <c r="X1120" s="8" t="s">
        <v>7790</v>
      </c>
      <c r="Y1120" s="8" t="s">
        <v>60</v>
      </c>
      <c r="Z1120" s="12" t="s">
        <v>7791</v>
      </c>
      <c r="AA1120" s="8" t="s">
        <v>60</v>
      </c>
      <c r="AB1120" s="12" t="s">
        <v>7792</v>
      </c>
      <c r="AC1120" s="8" t="s">
        <v>60</v>
      </c>
      <c r="AD1120" s="12" t="s">
        <v>7793</v>
      </c>
      <c r="AE1120" s="8" t="s">
        <v>7794</v>
      </c>
      <c r="AF1120" s="13" t="s">
        <v>7206</v>
      </c>
      <c r="AG1120" s="13" t="s">
        <v>7219</v>
      </c>
      <c r="AH1120" s="8" t="s">
        <v>65</v>
      </c>
      <c r="AI1120" s="8" t="s">
        <v>66</v>
      </c>
      <c r="AJ1120" s="8"/>
      <c r="AK1120" s="8" t="s">
        <v>7795</v>
      </c>
      <c r="AL1120" s="8" t="s">
        <v>5480</v>
      </c>
      <c r="AM1120" s="8" t="s">
        <v>236</v>
      </c>
      <c r="AN1120" s="8" t="s">
        <v>7796</v>
      </c>
      <c r="AO1120" s="13" t="s">
        <v>7797</v>
      </c>
      <c r="AP1120" s="9" t="s">
        <v>7206</v>
      </c>
      <c r="AQ1120" s="11">
        <v>20412.0</v>
      </c>
    </row>
    <row r="1121">
      <c r="A1121" s="8" t="str">
        <f t="shared" si="1"/>
        <v>Kassandra Nolet</v>
      </c>
      <c r="B1121" s="8" t="s">
        <v>7783</v>
      </c>
      <c r="C1121" s="8" t="s">
        <v>5815</v>
      </c>
      <c r="D1121" s="9" t="s">
        <v>7205</v>
      </c>
      <c r="E1121" s="8" t="s">
        <v>7206</v>
      </c>
      <c r="F1121" s="8" t="s">
        <v>2136</v>
      </c>
      <c r="G1121" s="8" t="s">
        <v>47</v>
      </c>
      <c r="H1121" s="8" t="s">
        <v>7784</v>
      </c>
      <c r="I1121" s="8" t="s">
        <v>49</v>
      </c>
      <c r="J1121" s="10">
        <v>3.67</v>
      </c>
      <c r="K1121" s="8" t="s">
        <v>7785</v>
      </c>
      <c r="L1121" s="8" t="s">
        <v>7706</v>
      </c>
      <c r="M1121" s="8"/>
      <c r="N1121" s="8" t="s">
        <v>7822</v>
      </c>
      <c r="O1121" s="8" t="s">
        <v>52</v>
      </c>
      <c r="P1121" s="8"/>
      <c r="Q1121" s="8"/>
      <c r="R1121" s="8" t="s">
        <v>7823</v>
      </c>
      <c r="S1121" s="8" t="s">
        <v>7824</v>
      </c>
      <c r="T1121" s="11" t="str">
        <f t="shared" si="2"/>
        <v>Kassandra Nolet</v>
      </c>
      <c r="U1121" s="8" t="s">
        <v>106</v>
      </c>
      <c r="V1121" s="8"/>
      <c r="W1121" s="8"/>
      <c r="X1121" s="8" t="s">
        <v>7790</v>
      </c>
      <c r="Y1121" s="8" t="s">
        <v>60</v>
      </c>
      <c r="Z1121" s="12" t="s">
        <v>7791</v>
      </c>
      <c r="AA1121" s="8" t="s">
        <v>60</v>
      </c>
      <c r="AB1121" s="12" t="s">
        <v>7792</v>
      </c>
      <c r="AC1121" s="8" t="s">
        <v>60</v>
      </c>
      <c r="AD1121" s="12" t="s">
        <v>7793</v>
      </c>
      <c r="AE1121" s="8" t="s">
        <v>7794</v>
      </c>
      <c r="AF1121" s="8" t="s">
        <v>7206</v>
      </c>
      <c r="AG1121" s="8" t="s">
        <v>7219</v>
      </c>
      <c r="AH1121" s="8" t="s">
        <v>65</v>
      </c>
      <c r="AI1121" s="8" t="s">
        <v>66</v>
      </c>
      <c r="AJ1121" s="8"/>
      <c r="AK1121" s="8" t="s">
        <v>7795</v>
      </c>
      <c r="AL1121" s="8" t="s">
        <v>5480</v>
      </c>
      <c r="AM1121" s="8" t="s">
        <v>236</v>
      </c>
      <c r="AN1121" s="8" t="s">
        <v>7796</v>
      </c>
      <c r="AO1121" s="8" t="s">
        <v>7797</v>
      </c>
      <c r="AP1121" s="8" t="s">
        <v>7206</v>
      </c>
      <c r="AQ1121" s="11">
        <v>20412.0</v>
      </c>
    </row>
    <row r="1122">
      <c r="A1122" s="8" t="str">
        <f t="shared" si="1"/>
        <v>Brien Bell</v>
      </c>
      <c r="B1122" s="8" t="s">
        <v>7825</v>
      </c>
      <c r="C1122" s="8" t="s">
        <v>1432</v>
      </c>
      <c r="D1122" s="9" t="s">
        <v>7205</v>
      </c>
      <c r="E1122" s="8" t="s">
        <v>7466</v>
      </c>
      <c r="F1122" s="8" t="s">
        <v>2136</v>
      </c>
      <c r="G1122" s="8" t="s">
        <v>47</v>
      </c>
      <c r="H1122" s="8" t="s">
        <v>7826</v>
      </c>
      <c r="I1122" s="8" t="s">
        <v>49</v>
      </c>
      <c r="J1122" s="10">
        <v>3.67</v>
      </c>
      <c r="K1122" s="8" t="s">
        <v>7827</v>
      </c>
      <c r="L1122" s="8" t="s">
        <v>5418</v>
      </c>
      <c r="M1122" s="8" t="s">
        <v>86</v>
      </c>
      <c r="N1122" s="8" t="s">
        <v>7828</v>
      </c>
      <c r="O1122" s="8" t="s">
        <v>52</v>
      </c>
      <c r="P1122" s="8"/>
      <c r="Q1122" s="8"/>
      <c r="R1122" s="8" t="s">
        <v>7829</v>
      </c>
      <c r="S1122" s="8" t="s">
        <v>6517</v>
      </c>
      <c r="T1122" s="11" t="str">
        <f t="shared" si="2"/>
        <v>Brien Bell</v>
      </c>
      <c r="U1122" s="8" t="s">
        <v>55</v>
      </c>
      <c r="V1122" s="8" t="s">
        <v>7830</v>
      </c>
      <c r="W1122" s="8"/>
      <c r="X1122" s="8" t="s">
        <v>7831</v>
      </c>
      <c r="Y1122" s="8" t="s">
        <v>60</v>
      </c>
      <c r="Z1122" s="12" t="s">
        <v>7832</v>
      </c>
      <c r="AA1122" s="8" t="s">
        <v>60</v>
      </c>
      <c r="AB1122" s="12" t="s">
        <v>7833</v>
      </c>
      <c r="AC1122" s="8" t="s">
        <v>60</v>
      </c>
      <c r="AD1122" s="12" t="s">
        <v>7834</v>
      </c>
      <c r="AE1122" s="8" t="s">
        <v>7835</v>
      </c>
      <c r="AF1122" s="8" t="s">
        <v>7466</v>
      </c>
      <c r="AG1122" s="8" t="s">
        <v>7219</v>
      </c>
      <c r="AH1122" s="8" t="s">
        <v>352</v>
      </c>
      <c r="AI1122" s="8" t="s">
        <v>233</v>
      </c>
      <c r="AJ1122" s="8" t="s">
        <v>86</v>
      </c>
      <c r="AK1122" s="8"/>
      <c r="AL1122" s="8"/>
      <c r="AM1122" s="8" t="s">
        <v>236</v>
      </c>
      <c r="AN1122" s="8" t="s">
        <v>7836</v>
      </c>
      <c r="AO1122" s="13" t="s">
        <v>7837</v>
      </c>
      <c r="AP1122" s="9" t="s">
        <v>7466</v>
      </c>
      <c r="AQ1122" s="11">
        <v>15218.0</v>
      </c>
    </row>
    <row r="1123">
      <c r="A1123" s="8" t="str">
        <f t="shared" si="1"/>
        <v>Chris Fox</v>
      </c>
      <c r="B1123" s="8" t="s">
        <v>7825</v>
      </c>
      <c r="C1123" s="8" t="s">
        <v>1432</v>
      </c>
      <c r="D1123" s="9" t="s">
        <v>7205</v>
      </c>
      <c r="E1123" s="8" t="s">
        <v>7466</v>
      </c>
      <c r="F1123" s="8" t="s">
        <v>2136</v>
      </c>
      <c r="G1123" s="8" t="s">
        <v>47</v>
      </c>
      <c r="H1123" s="8" t="s">
        <v>7826</v>
      </c>
      <c r="I1123" s="8" t="s">
        <v>49</v>
      </c>
      <c r="J1123" s="10">
        <v>3.67</v>
      </c>
      <c r="K1123" s="8" t="s">
        <v>7827</v>
      </c>
      <c r="L1123" s="8" t="s">
        <v>5418</v>
      </c>
      <c r="M1123" s="8"/>
      <c r="N1123" s="8" t="s">
        <v>7838</v>
      </c>
      <c r="O1123" s="8" t="s">
        <v>52</v>
      </c>
      <c r="P1123" s="8"/>
      <c r="Q1123" s="8"/>
      <c r="R1123" s="8" t="s">
        <v>791</v>
      </c>
      <c r="S1123" s="8" t="s">
        <v>6554</v>
      </c>
      <c r="T1123" s="11" t="str">
        <f t="shared" si="2"/>
        <v>Chris Fox</v>
      </c>
      <c r="U1123" s="8" t="s">
        <v>80</v>
      </c>
      <c r="V1123" s="8" t="s">
        <v>7839</v>
      </c>
      <c r="W1123" s="8" t="s">
        <v>7840</v>
      </c>
      <c r="X1123" s="8" t="s">
        <v>7831</v>
      </c>
      <c r="Y1123" s="12" t="s">
        <v>7841</v>
      </c>
      <c r="Z1123" s="12" t="s">
        <v>7832</v>
      </c>
      <c r="AA1123" s="8" t="s">
        <v>60</v>
      </c>
      <c r="AB1123" s="12" t="s">
        <v>7833</v>
      </c>
      <c r="AC1123" s="8" t="s">
        <v>60</v>
      </c>
      <c r="AD1123" s="12" t="s">
        <v>7842</v>
      </c>
      <c r="AE1123" s="8" t="s">
        <v>7835</v>
      </c>
      <c r="AF1123" s="8" t="s">
        <v>7466</v>
      </c>
      <c r="AG1123" s="8" t="s">
        <v>7219</v>
      </c>
      <c r="AH1123" s="8" t="s">
        <v>352</v>
      </c>
      <c r="AI1123" s="8" t="s">
        <v>233</v>
      </c>
      <c r="AJ1123" s="8"/>
      <c r="AK1123" s="8"/>
      <c r="AL1123" s="8"/>
      <c r="AM1123" s="8" t="s">
        <v>236</v>
      </c>
      <c r="AN1123" s="8" t="s">
        <v>7836</v>
      </c>
      <c r="AO1123" s="13" t="s">
        <v>7837</v>
      </c>
      <c r="AP1123" s="9" t="s">
        <v>7466</v>
      </c>
      <c r="AQ1123" s="11">
        <v>15218.0</v>
      </c>
    </row>
    <row r="1124">
      <c r="A1124" s="8" t="str">
        <f t="shared" si="1"/>
        <v>Chantel Ray</v>
      </c>
      <c r="B1124" s="8" t="s">
        <v>7825</v>
      </c>
      <c r="C1124" s="8" t="s">
        <v>1432</v>
      </c>
      <c r="D1124" s="9" t="s">
        <v>7205</v>
      </c>
      <c r="E1124" s="8" t="s">
        <v>7466</v>
      </c>
      <c r="F1124" s="8" t="s">
        <v>2136</v>
      </c>
      <c r="G1124" s="8" t="s">
        <v>47</v>
      </c>
      <c r="H1124" s="8" t="s">
        <v>7826</v>
      </c>
      <c r="I1124" s="8" t="s">
        <v>49</v>
      </c>
      <c r="J1124" s="10">
        <v>3.67</v>
      </c>
      <c r="K1124" s="8" t="s">
        <v>7827</v>
      </c>
      <c r="L1124" s="8" t="s">
        <v>5418</v>
      </c>
      <c r="M1124" s="8"/>
      <c r="N1124" s="8" t="s">
        <v>7843</v>
      </c>
      <c r="O1124" s="8" t="s">
        <v>52</v>
      </c>
      <c r="P1124" s="8"/>
      <c r="Q1124" s="8"/>
      <c r="R1124" s="8" t="s">
        <v>7844</v>
      </c>
      <c r="S1124" s="8" t="s">
        <v>4243</v>
      </c>
      <c r="T1124" s="11" t="str">
        <f t="shared" si="2"/>
        <v>Chantel Ray</v>
      </c>
      <c r="U1124" s="8" t="s">
        <v>80</v>
      </c>
      <c r="V1124" s="8" t="s">
        <v>7845</v>
      </c>
      <c r="W1124" s="8"/>
      <c r="X1124" s="8" t="s">
        <v>7831</v>
      </c>
      <c r="Y1124" s="8" t="s">
        <v>60</v>
      </c>
      <c r="Z1124" s="12" t="s">
        <v>7832</v>
      </c>
      <c r="AA1124" s="8" t="s">
        <v>60</v>
      </c>
      <c r="AB1124" s="12" t="s">
        <v>7833</v>
      </c>
      <c r="AC1124" s="8" t="s">
        <v>60</v>
      </c>
      <c r="AD1124" s="12" t="s">
        <v>7842</v>
      </c>
      <c r="AE1124" s="8" t="s">
        <v>7835</v>
      </c>
      <c r="AF1124" s="8" t="s">
        <v>7466</v>
      </c>
      <c r="AG1124" s="8" t="s">
        <v>7219</v>
      </c>
      <c r="AH1124" s="8" t="s">
        <v>352</v>
      </c>
      <c r="AI1124" s="8" t="s">
        <v>233</v>
      </c>
      <c r="AJ1124" s="8"/>
      <c r="AK1124" s="8"/>
      <c r="AL1124" s="8"/>
      <c r="AM1124" s="13" t="s">
        <v>236</v>
      </c>
      <c r="AN1124" s="8" t="s">
        <v>7836</v>
      </c>
      <c r="AO1124" s="13" t="s">
        <v>7837</v>
      </c>
      <c r="AP1124" s="9" t="s">
        <v>7466</v>
      </c>
      <c r="AQ1124" s="11">
        <v>15218.0</v>
      </c>
    </row>
    <row r="1125">
      <c r="A1125" s="8" t="str">
        <f t="shared" si="1"/>
        <v>Dave Hegland</v>
      </c>
      <c r="B1125" s="8" t="s">
        <v>7825</v>
      </c>
      <c r="C1125" s="8" t="s">
        <v>1432</v>
      </c>
      <c r="D1125" s="9" t="s">
        <v>7205</v>
      </c>
      <c r="E1125" s="8" t="s">
        <v>7466</v>
      </c>
      <c r="F1125" s="8" t="s">
        <v>2136</v>
      </c>
      <c r="G1125" s="8" t="s">
        <v>47</v>
      </c>
      <c r="H1125" s="8" t="s">
        <v>7826</v>
      </c>
      <c r="I1125" s="8" t="s">
        <v>49</v>
      </c>
      <c r="J1125" s="10">
        <v>3.67</v>
      </c>
      <c r="K1125" s="8" t="s">
        <v>7827</v>
      </c>
      <c r="L1125" s="8" t="s">
        <v>5418</v>
      </c>
      <c r="M1125" s="8" t="s">
        <v>86</v>
      </c>
      <c r="N1125" s="8" t="s">
        <v>7846</v>
      </c>
      <c r="O1125" s="8" t="s">
        <v>52</v>
      </c>
      <c r="P1125" s="8"/>
      <c r="Q1125" s="8"/>
      <c r="R1125" s="8" t="s">
        <v>3381</v>
      </c>
      <c r="S1125" s="8" t="s">
        <v>7847</v>
      </c>
      <c r="T1125" s="11" t="str">
        <f t="shared" si="2"/>
        <v>Dave Hegland</v>
      </c>
      <c r="U1125" s="8" t="s">
        <v>80</v>
      </c>
      <c r="V1125" s="8" t="s">
        <v>7848</v>
      </c>
      <c r="W1125" s="8"/>
      <c r="X1125" s="8" t="s">
        <v>7831</v>
      </c>
      <c r="Y1125" s="8" t="s">
        <v>60</v>
      </c>
      <c r="Z1125" s="12" t="s">
        <v>7832</v>
      </c>
      <c r="AA1125" s="8" t="s">
        <v>60</v>
      </c>
      <c r="AB1125" s="12" t="s">
        <v>7833</v>
      </c>
      <c r="AC1125" s="8" t="s">
        <v>60</v>
      </c>
      <c r="AD1125" s="12" t="s">
        <v>7834</v>
      </c>
      <c r="AE1125" s="8" t="s">
        <v>7835</v>
      </c>
      <c r="AF1125" s="8" t="s">
        <v>7466</v>
      </c>
      <c r="AG1125" s="8" t="s">
        <v>7219</v>
      </c>
      <c r="AH1125" s="8" t="s">
        <v>352</v>
      </c>
      <c r="AI1125" s="8" t="s">
        <v>233</v>
      </c>
      <c r="AJ1125" s="8" t="s">
        <v>86</v>
      </c>
      <c r="AK1125" s="8"/>
      <c r="AL1125" s="8"/>
      <c r="AM1125" s="8" t="s">
        <v>236</v>
      </c>
      <c r="AN1125" s="8" t="s">
        <v>7836</v>
      </c>
      <c r="AO1125" s="13" t="s">
        <v>7837</v>
      </c>
      <c r="AP1125" s="9" t="s">
        <v>7466</v>
      </c>
      <c r="AQ1125" s="11">
        <v>15218.0</v>
      </c>
    </row>
    <row r="1126">
      <c r="A1126" s="8" t="str">
        <f t="shared" si="1"/>
        <v>Raynee Revard</v>
      </c>
      <c r="B1126" s="8" t="s">
        <v>7825</v>
      </c>
      <c r="C1126" s="8" t="s">
        <v>1432</v>
      </c>
      <c r="D1126" s="9" t="s">
        <v>7205</v>
      </c>
      <c r="E1126" s="8" t="s">
        <v>7466</v>
      </c>
      <c r="F1126" s="8" t="s">
        <v>2136</v>
      </c>
      <c r="G1126" s="8" t="s">
        <v>47</v>
      </c>
      <c r="H1126" s="8" t="s">
        <v>7826</v>
      </c>
      <c r="I1126" s="8" t="s">
        <v>49</v>
      </c>
      <c r="J1126" s="10">
        <v>3.67</v>
      </c>
      <c r="K1126" s="8" t="s">
        <v>7827</v>
      </c>
      <c r="L1126" s="8" t="s">
        <v>5418</v>
      </c>
      <c r="M1126" s="8" t="s">
        <v>86</v>
      </c>
      <c r="N1126" s="8" t="s">
        <v>7849</v>
      </c>
      <c r="O1126" s="8" t="s">
        <v>52</v>
      </c>
      <c r="P1126" s="8"/>
      <c r="Q1126" s="8"/>
      <c r="R1126" s="8" t="s">
        <v>7850</v>
      </c>
      <c r="S1126" s="8" t="s">
        <v>7851</v>
      </c>
      <c r="T1126" s="11" t="str">
        <f t="shared" si="2"/>
        <v>Raynee Revard</v>
      </c>
      <c r="U1126" s="8" t="s">
        <v>80</v>
      </c>
      <c r="V1126" s="8" t="s">
        <v>7852</v>
      </c>
      <c r="W1126" s="8"/>
      <c r="X1126" s="8" t="s">
        <v>7831</v>
      </c>
      <c r="Y1126" s="12" t="s">
        <v>7853</v>
      </c>
      <c r="Z1126" s="12" t="s">
        <v>7832</v>
      </c>
      <c r="AA1126" s="8" t="s">
        <v>60</v>
      </c>
      <c r="AB1126" s="12" t="s">
        <v>7833</v>
      </c>
      <c r="AC1126" s="12" t="s">
        <v>7854</v>
      </c>
      <c r="AD1126" s="12" t="s">
        <v>7842</v>
      </c>
      <c r="AE1126" s="8" t="s">
        <v>7835</v>
      </c>
      <c r="AF1126" s="8" t="s">
        <v>7466</v>
      </c>
      <c r="AG1126" s="8" t="s">
        <v>7219</v>
      </c>
      <c r="AH1126" s="8" t="s">
        <v>352</v>
      </c>
      <c r="AI1126" s="8" t="s">
        <v>233</v>
      </c>
      <c r="AJ1126" s="8" t="s">
        <v>86</v>
      </c>
      <c r="AK1126" s="8"/>
      <c r="AL1126" s="8"/>
      <c r="AM1126" s="8" t="s">
        <v>236</v>
      </c>
      <c r="AN1126" s="8" t="s">
        <v>7836</v>
      </c>
      <c r="AO1126" s="13" t="s">
        <v>7837</v>
      </c>
      <c r="AP1126" s="9" t="s">
        <v>7466</v>
      </c>
      <c r="AQ1126" s="11">
        <v>15218.0</v>
      </c>
    </row>
    <row r="1127">
      <c r="A1127" s="8" t="str">
        <f t="shared" si="1"/>
        <v>Mike Smith</v>
      </c>
      <c r="B1127" s="8" t="s">
        <v>7855</v>
      </c>
      <c r="C1127" s="8" t="s">
        <v>2369</v>
      </c>
      <c r="D1127" s="9" t="s">
        <v>7205</v>
      </c>
      <c r="E1127" s="8" t="s">
        <v>7856</v>
      </c>
      <c r="F1127" s="8" t="s">
        <v>2136</v>
      </c>
      <c r="G1127" s="8" t="s">
        <v>47</v>
      </c>
      <c r="H1127" s="8" t="s">
        <v>7857</v>
      </c>
      <c r="I1127" s="8" t="s">
        <v>49</v>
      </c>
      <c r="J1127" s="10">
        <v>3.84</v>
      </c>
      <c r="K1127" s="8" t="s">
        <v>7858</v>
      </c>
      <c r="L1127" s="8" t="s">
        <v>86</v>
      </c>
      <c r="M1127" s="8" t="s">
        <v>7242</v>
      </c>
      <c r="N1127" s="8" t="s">
        <v>7859</v>
      </c>
      <c r="O1127" s="8" t="s">
        <v>52</v>
      </c>
      <c r="P1127" s="8" t="s">
        <v>490</v>
      </c>
      <c r="Q1127" s="8"/>
      <c r="R1127" s="8" t="s">
        <v>1237</v>
      </c>
      <c r="S1127" s="8" t="s">
        <v>941</v>
      </c>
      <c r="T1127" s="11" t="str">
        <f t="shared" si="2"/>
        <v>Mike Smith</v>
      </c>
      <c r="U1127" s="8" t="s">
        <v>311</v>
      </c>
      <c r="V1127" s="8" t="s">
        <v>7860</v>
      </c>
      <c r="W1127" s="8" t="s">
        <v>7861</v>
      </c>
      <c r="X1127" s="8" t="s">
        <v>7862</v>
      </c>
      <c r="Y1127" s="8" t="s">
        <v>60</v>
      </c>
      <c r="Z1127" s="12" t="s">
        <v>7863</v>
      </c>
      <c r="AA1127" s="12" t="s">
        <v>7864</v>
      </c>
      <c r="AB1127" s="8" t="s">
        <v>60</v>
      </c>
      <c r="AC1127" s="8" t="s">
        <v>60</v>
      </c>
      <c r="AD1127" s="12" t="s">
        <v>7865</v>
      </c>
      <c r="AE1127" s="8" t="s">
        <v>7866</v>
      </c>
      <c r="AF1127" s="8" t="s">
        <v>7867</v>
      </c>
      <c r="AG1127" s="8" t="s">
        <v>7219</v>
      </c>
      <c r="AH1127" s="8" t="s">
        <v>4581</v>
      </c>
      <c r="AI1127" s="8" t="s">
        <v>66</v>
      </c>
      <c r="AJ1127" s="8" t="s">
        <v>86</v>
      </c>
      <c r="AK1127" s="13" t="s">
        <v>7868</v>
      </c>
      <c r="AL1127" s="13" t="s">
        <v>7869</v>
      </c>
      <c r="AM1127" s="8" t="s">
        <v>5383</v>
      </c>
      <c r="AN1127" s="8" t="s">
        <v>7870</v>
      </c>
      <c r="AO1127" s="8" t="s">
        <v>2026</v>
      </c>
      <c r="AP1127" s="9" t="s">
        <v>7867</v>
      </c>
      <c r="AQ1127" s="11">
        <v>4389.0</v>
      </c>
    </row>
    <row r="1128">
      <c r="A1128" s="8" t="str">
        <f t="shared" si="1"/>
        <v>Justin Touhey</v>
      </c>
      <c r="B1128" s="8" t="s">
        <v>7855</v>
      </c>
      <c r="C1128" s="8" t="s">
        <v>2369</v>
      </c>
      <c r="D1128" s="9" t="s">
        <v>7205</v>
      </c>
      <c r="E1128" s="8" t="s">
        <v>7856</v>
      </c>
      <c r="F1128" s="8" t="s">
        <v>2136</v>
      </c>
      <c r="G1128" s="8" t="s">
        <v>47</v>
      </c>
      <c r="H1128" s="8" t="s">
        <v>7857</v>
      </c>
      <c r="I1128" s="8" t="s">
        <v>49</v>
      </c>
      <c r="J1128" s="10">
        <v>3.84</v>
      </c>
      <c r="K1128" s="8" t="s">
        <v>7858</v>
      </c>
      <c r="L1128" s="8"/>
      <c r="M1128" s="8" t="s">
        <v>7242</v>
      </c>
      <c r="N1128" s="8" t="s">
        <v>7871</v>
      </c>
      <c r="O1128" s="13" t="s">
        <v>52</v>
      </c>
      <c r="P1128" s="8" t="s">
        <v>3944</v>
      </c>
      <c r="Q1128" s="8"/>
      <c r="R1128" s="8" t="s">
        <v>114</v>
      </c>
      <c r="S1128" s="8" t="s">
        <v>7872</v>
      </c>
      <c r="T1128" s="11" t="str">
        <f t="shared" si="2"/>
        <v>Justin Touhey</v>
      </c>
      <c r="U1128" s="8" t="s">
        <v>7873</v>
      </c>
      <c r="V1128" s="8" t="s">
        <v>7874</v>
      </c>
      <c r="W1128" s="8" t="s">
        <v>7861</v>
      </c>
      <c r="X1128" s="13" t="s">
        <v>7862</v>
      </c>
      <c r="Y1128" s="8" t="s">
        <v>60</v>
      </c>
      <c r="Z1128" s="12" t="s">
        <v>7875</v>
      </c>
      <c r="AA1128" s="8" t="s">
        <v>60</v>
      </c>
      <c r="AB1128" s="8" t="s">
        <v>60</v>
      </c>
      <c r="AC1128" s="8" t="s">
        <v>60</v>
      </c>
      <c r="AD1128" s="12" t="s">
        <v>7876</v>
      </c>
      <c r="AE1128" s="8" t="s">
        <v>7866</v>
      </c>
      <c r="AF1128" s="8" t="s">
        <v>7867</v>
      </c>
      <c r="AG1128" s="8" t="s">
        <v>7219</v>
      </c>
      <c r="AH1128" s="8" t="s">
        <v>4581</v>
      </c>
      <c r="AI1128" s="8" t="s">
        <v>66</v>
      </c>
      <c r="AJ1128" s="8"/>
      <c r="AK1128" s="13" t="s">
        <v>7868</v>
      </c>
      <c r="AL1128" s="13" t="s">
        <v>7869</v>
      </c>
      <c r="AM1128" s="8" t="s">
        <v>5383</v>
      </c>
      <c r="AN1128" s="8" t="s">
        <v>7870</v>
      </c>
      <c r="AO1128" s="8" t="s">
        <v>2026</v>
      </c>
      <c r="AP1128" s="9" t="s">
        <v>7867</v>
      </c>
      <c r="AQ1128" s="11">
        <v>4389.0</v>
      </c>
    </row>
    <row r="1129">
      <c r="A1129" s="8" t="str">
        <f t="shared" si="1"/>
        <v>Justin Touhey</v>
      </c>
      <c r="B1129" s="16" t="s">
        <v>7855</v>
      </c>
      <c r="C1129" s="8" t="s">
        <v>2369</v>
      </c>
      <c r="D1129" s="9" t="s">
        <v>7205</v>
      </c>
      <c r="E1129" s="16" t="s">
        <v>7856</v>
      </c>
      <c r="F1129" s="16" t="s">
        <v>2136</v>
      </c>
      <c r="G1129" s="8" t="s">
        <v>47</v>
      </c>
      <c r="H1129" s="30">
        <v>197036.0</v>
      </c>
      <c r="I1129" s="8" t="s">
        <v>49</v>
      </c>
      <c r="J1129" s="10">
        <v>3.84</v>
      </c>
      <c r="K1129" s="49" t="s">
        <v>7858</v>
      </c>
      <c r="L1129" s="19"/>
      <c r="M1129" s="30">
        <v>12.0</v>
      </c>
      <c r="N1129" s="8" t="s">
        <v>7871</v>
      </c>
      <c r="O1129" s="13" t="s">
        <v>52</v>
      </c>
      <c r="P1129" s="20" t="s">
        <v>3944</v>
      </c>
      <c r="Q1129" s="20"/>
      <c r="R1129" s="8" t="s">
        <v>114</v>
      </c>
      <c r="S1129" s="8" t="s">
        <v>7872</v>
      </c>
      <c r="T1129" s="11" t="str">
        <f t="shared" si="2"/>
        <v>Justin Touhey</v>
      </c>
      <c r="U1129" s="8" t="s">
        <v>149</v>
      </c>
      <c r="V1129" s="8" t="s">
        <v>7877</v>
      </c>
      <c r="W1129" s="8" t="s">
        <v>7861</v>
      </c>
      <c r="X1129" s="13" t="s">
        <v>7862</v>
      </c>
      <c r="Y1129" s="8" t="s">
        <v>60</v>
      </c>
      <c r="Z1129" s="12" t="s">
        <v>7875</v>
      </c>
      <c r="AA1129" s="8" t="s">
        <v>60</v>
      </c>
      <c r="AB1129" s="8" t="s">
        <v>60</v>
      </c>
      <c r="AC1129" s="8" t="s">
        <v>60</v>
      </c>
      <c r="AD1129" s="12" t="s">
        <v>7876</v>
      </c>
      <c r="AE1129" s="8" t="s">
        <v>7866</v>
      </c>
      <c r="AF1129" s="21" t="s">
        <v>7867</v>
      </c>
      <c r="AG1129" s="21" t="s">
        <v>7219</v>
      </c>
      <c r="AH1129" s="16" t="s">
        <v>4581</v>
      </c>
      <c r="AI1129" s="22" t="s">
        <v>66</v>
      </c>
      <c r="AJ1129" s="21"/>
      <c r="AK1129" s="23" t="s">
        <v>7868</v>
      </c>
      <c r="AL1129" s="23" t="s">
        <v>7869</v>
      </c>
      <c r="AM1129" s="22" t="s">
        <v>5383</v>
      </c>
      <c r="AN1129" s="24">
        <v>0.0952888716556805</v>
      </c>
      <c r="AO1129" s="50">
        <v>0.0</v>
      </c>
      <c r="AP1129" s="26" t="s">
        <v>7867</v>
      </c>
      <c r="AQ1129" s="11">
        <v>4389.0</v>
      </c>
    </row>
    <row r="1130">
      <c r="A1130" s="8" t="str">
        <f t="shared" si="1"/>
        <v>Brian Woodbury</v>
      </c>
      <c r="B1130" s="8" t="s">
        <v>7855</v>
      </c>
      <c r="C1130" s="8" t="s">
        <v>2369</v>
      </c>
      <c r="D1130" s="9" t="s">
        <v>7205</v>
      </c>
      <c r="E1130" s="8" t="s">
        <v>7856</v>
      </c>
      <c r="F1130" s="8" t="s">
        <v>2136</v>
      </c>
      <c r="G1130" s="8" t="s">
        <v>47</v>
      </c>
      <c r="H1130" s="8" t="s">
        <v>7857</v>
      </c>
      <c r="I1130" s="8" t="s">
        <v>49</v>
      </c>
      <c r="J1130" s="10">
        <v>3.84</v>
      </c>
      <c r="K1130" s="8" t="s">
        <v>7858</v>
      </c>
      <c r="L1130" s="8"/>
      <c r="M1130" s="8" t="s">
        <v>7242</v>
      </c>
      <c r="N1130" s="8" t="s">
        <v>7878</v>
      </c>
      <c r="O1130" s="8" t="s">
        <v>52</v>
      </c>
      <c r="P1130" s="8"/>
      <c r="Q1130" s="8"/>
      <c r="R1130" s="8" t="s">
        <v>331</v>
      </c>
      <c r="S1130" s="8" t="s">
        <v>7879</v>
      </c>
      <c r="T1130" s="11" t="str">
        <f t="shared" si="2"/>
        <v>Brian Woodbury</v>
      </c>
      <c r="U1130" s="8" t="s">
        <v>160</v>
      </c>
      <c r="V1130" s="8" t="s">
        <v>7880</v>
      </c>
      <c r="W1130" s="8"/>
      <c r="X1130" s="8" t="s">
        <v>7862</v>
      </c>
      <c r="Y1130" s="12" t="s">
        <v>7881</v>
      </c>
      <c r="Z1130" s="12" t="s">
        <v>7863</v>
      </c>
      <c r="AA1130" s="8" t="s">
        <v>60</v>
      </c>
      <c r="AB1130" s="8" t="s">
        <v>60</v>
      </c>
      <c r="AC1130" s="12" t="s">
        <v>7882</v>
      </c>
      <c r="AD1130" s="12" t="s">
        <v>7865</v>
      </c>
      <c r="AE1130" s="8" t="s">
        <v>7866</v>
      </c>
      <c r="AF1130" s="8" t="s">
        <v>7867</v>
      </c>
      <c r="AG1130" s="8" t="s">
        <v>7219</v>
      </c>
      <c r="AH1130" s="8" t="s">
        <v>4581</v>
      </c>
      <c r="AI1130" s="8" t="s">
        <v>66</v>
      </c>
      <c r="AJ1130" s="8"/>
      <c r="AK1130" s="8" t="s">
        <v>7868</v>
      </c>
      <c r="AL1130" s="8" t="s">
        <v>7869</v>
      </c>
      <c r="AM1130" s="8" t="s">
        <v>5383</v>
      </c>
      <c r="AN1130" s="8" t="s">
        <v>7870</v>
      </c>
      <c r="AO1130" s="8" t="s">
        <v>2026</v>
      </c>
      <c r="AP1130" s="8" t="s">
        <v>7867</v>
      </c>
      <c r="AQ1130" s="11">
        <v>4389.0</v>
      </c>
    </row>
    <row r="1131">
      <c r="A1131" s="8" t="str">
        <f t="shared" si="1"/>
        <v>Michael Ashton</v>
      </c>
      <c r="B1131" s="8" t="s">
        <v>7855</v>
      </c>
      <c r="C1131" s="8" t="s">
        <v>2369</v>
      </c>
      <c r="D1131" s="9" t="s">
        <v>7205</v>
      </c>
      <c r="E1131" s="8" t="s">
        <v>7856</v>
      </c>
      <c r="F1131" s="8" t="s">
        <v>2136</v>
      </c>
      <c r="G1131" s="8" t="s">
        <v>47</v>
      </c>
      <c r="H1131" s="8" t="s">
        <v>7857</v>
      </c>
      <c r="I1131" s="8" t="s">
        <v>49</v>
      </c>
      <c r="J1131" s="10">
        <v>3.84</v>
      </c>
      <c r="K1131" s="8" t="s">
        <v>7858</v>
      </c>
      <c r="L1131" s="8"/>
      <c r="M1131" s="8" t="s">
        <v>7883</v>
      </c>
      <c r="N1131" s="8" t="s">
        <v>7884</v>
      </c>
      <c r="O1131" s="8" t="s">
        <v>52</v>
      </c>
      <c r="P1131" s="8"/>
      <c r="Q1131" s="8"/>
      <c r="R1131" s="8" t="s">
        <v>731</v>
      </c>
      <c r="S1131" s="8" t="s">
        <v>7885</v>
      </c>
      <c r="T1131" s="11" t="str">
        <f t="shared" si="2"/>
        <v>Michael Ashton</v>
      </c>
      <c r="U1131" s="8" t="s">
        <v>7886</v>
      </c>
      <c r="V1131" s="8"/>
      <c r="W1131" s="8"/>
      <c r="X1131" s="8" t="s">
        <v>7862</v>
      </c>
      <c r="Y1131" s="8" t="s">
        <v>60</v>
      </c>
      <c r="Z1131" s="12" t="s">
        <v>7863</v>
      </c>
      <c r="AA1131" s="8" t="s">
        <v>60</v>
      </c>
      <c r="AB1131" s="8" t="s">
        <v>60</v>
      </c>
      <c r="AC1131" s="8" t="s">
        <v>60</v>
      </c>
      <c r="AD1131" s="12" t="s">
        <v>7865</v>
      </c>
      <c r="AE1131" s="8" t="s">
        <v>7866</v>
      </c>
      <c r="AF1131" s="8" t="s">
        <v>7867</v>
      </c>
      <c r="AG1131" s="8" t="s">
        <v>7219</v>
      </c>
      <c r="AH1131" s="8" t="s">
        <v>4581</v>
      </c>
      <c r="AI1131" s="8" t="s">
        <v>66</v>
      </c>
      <c r="AJ1131" s="8"/>
      <c r="AK1131" s="8" t="s">
        <v>7868</v>
      </c>
      <c r="AL1131" s="8" t="s">
        <v>7869</v>
      </c>
      <c r="AM1131" s="8" t="s">
        <v>5383</v>
      </c>
      <c r="AN1131" s="8" t="s">
        <v>7870</v>
      </c>
      <c r="AO1131" s="8" t="s">
        <v>2026</v>
      </c>
      <c r="AP1131" s="9" t="s">
        <v>7867</v>
      </c>
      <c r="AQ1131" s="11">
        <v>4389.0</v>
      </c>
    </row>
    <row r="1132">
      <c r="A1132" s="8" t="str">
        <f t="shared" si="1"/>
        <v>Jordan Smith</v>
      </c>
      <c r="B1132" s="8" t="s">
        <v>7855</v>
      </c>
      <c r="C1132" s="8" t="s">
        <v>2369</v>
      </c>
      <c r="D1132" s="9" t="s">
        <v>7205</v>
      </c>
      <c r="E1132" s="8" t="s">
        <v>7856</v>
      </c>
      <c r="F1132" s="8" t="s">
        <v>2136</v>
      </c>
      <c r="G1132" s="8" t="s">
        <v>47</v>
      </c>
      <c r="H1132" s="8" t="s">
        <v>7857</v>
      </c>
      <c r="I1132" s="8" t="s">
        <v>49</v>
      </c>
      <c r="J1132" s="10">
        <v>3.84</v>
      </c>
      <c r="K1132" s="8" t="s">
        <v>7858</v>
      </c>
      <c r="L1132" s="8"/>
      <c r="M1132" s="8" t="s">
        <v>7242</v>
      </c>
      <c r="N1132" s="8" t="s">
        <v>7887</v>
      </c>
      <c r="O1132" s="8" t="s">
        <v>52</v>
      </c>
      <c r="P1132" s="8"/>
      <c r="Q1132" s="8"/>
      <c r="R1132" s="8" t="s">
        <v>1841</v>
      </c>
      <c r="S1132" s="8" t="s">
        <v>941</v>
      </c>
      <c r="T1132" s="11" t="str">
        <f t="shared" si="2"/>
        <v>Jordan Smith</v>
      </c>
      <c r="U1132" s="8" t="s">
        <v>2349</v>
      </c>
      <c r="V1132" s="8" t="s">
        <v>7888</v>
      </c>
      <c r="W1132" s="8"/>
      <c r="X1132" s="8" t="s">
        <v>7862</v>
      </c>
      <c r="Y1132" s="12" t="s">
        <v>7889</v>
      </c>
      <c r="Z1132" s="12" t="s">
        <v>7863</v>
      </c>
      <c r="AA1132" s="12" t="s">
        <v>7890</v>
      </c>
      <c r="AB1132" s="8" t="s">
        <v>60</v>
      </c>
      <c r="AC1132" s="12" t="s">
        <v>7891</v>
      </c>
      <c r="AD1132" s="12" t="s">
        <v>7865</v>
      </c>
      <c r="AE1132" s="8" t="s">
        <v>7866</v>
      </c>
      <c r="AF1132" s="8" t="s">
        <v>7867</v>
      </c>
      <c r="AG1132" s="8" t="s">
        <v>7219</v>
      </c>
      <c r="AH1132" s="8" t="s">
        <v>4581</v>
      </c>
      <c r="AI1132" s="8" t="s">
        <v>66</v>
      </c>
      <c r="AJ1132" s="8"/>
      <c r="AK1132" s="8" t="s">
        <v>7868</v>
      </c>
      <c r="AL1132" s="8" t="s">
        <v>7869</v>
      </c>
      <c r="AM1132" s="8" t="s">
        <v>5383</v>
      </c>
      <c r="AN1132" s="8" t="s">
        <v>7870</v>
      </c>
      <c r="AO1132" s="8" t="s">
        <v>2026</v>
      </c>
      <c r="AP1132" s="8" t="s">
        <v>7867</v>
      </c>
      <c r="AQ1132" s="11">
        <v>4389.0</v>
      </c>
    </row>
    <row r="1133">
      <c r="A1133" s="8" t="str">
        <f t="shared" si="1"/>
        <v>Elise Moore</v>
      </c>
      <c r="B1133" s="8" t="s">
        <v>7855</v>
      </c>
      <c r="C1133" s="8" t="s">
        <v>2369</v>
      </c>
      <c r="D1133" s="9" t="s">
        <v>7205</v>
      </c>
      <c r="E1133" s="8" t="s">
        <v>7856</v>
      </c>
      <c r="F1133" s="8" t="s">
        <v>2136</v>
      </c>
      <c r="G1133" s="8" t="s">
        <v>47</v>
      </c>
      <c r="H1133" s="8" t="s">
        <v>7857</v>
      </c>
      <c r="I1133" s="8" t="s">
        <v>49</v>
      </c>
      <c r="J1133" s="10">
        <v>3.84</v>
      </c>
      <c r="K1133" s="8" t="s">
        <v>7858</v>
      </c>
      <c r="L1133" s="8" t="s">
        <v>86</v>
      </c>
      <c r="M1133" s="8" t="s">
        <v>7242</v>
      </c>
      <c r="N1133" s="8" t="s">
        <v>7892</v>
      </c>
      <c r="O1133" s="8" t="s">
        <v>52</v>
      </c>
      <c r="P1133" s="8"/>
      <c r="Q1133" s="8"/>
      <c r="R1133" s="8" t="s">
        <v>7893</v>
      </c>
      <c r="S1133" s="8" t="s">
        <v>4451</v>
      </c>
      <c r="T1133" s="11" t="str">
        <f t="shared" si="2"/>
        <v>Elise Moore</v>
      </c>
      <c r="U1133" s="8" t="s">
        <v>106</v>
      </c>
      <c r="V1133" s="8" t="s">
        <v>7894</v>
      </c>
      <c r="W1133" s="8" t="s">
        <v>7895</v>
      </c>
      <c r="X1133" s="8" t="s">
        <v>7862</v>
      </c>
      <c r="Y1133" s="8" t="s">
        <v>60</v>
      </c>
      <c r="Z1133" s="12" t="s">
        <v>7863</v>
      </c>
      <c r="AA1133" s="8" t="s">
        <v>60</v>
      </c>
      <c r="AB1133" s="8" t="s">
        <v>60</v>
      </c>
      <c r="AC1133" s="8" t="s">
        <v>60</v>
      </c>
      <c r="AD1133" s="12" t="s">
        <v>7865</v>
      </c>
      <c r="AE1133" s="8" t="s">
        <v>7866</v>
      </c>
      <c r="AF1133" s="8" t="s">
        <v>7867</v>
      </c>
      <c r="AG1133" s="8" t="s">
        <v>7219</v>
      </c>
      <c r="AH1133" s="8" t="s">
        <v>4581</v>
      </c>
      <c r="AI1133" s="8" t="s">
        <v>66</v>
      </c>
      <c r="AJ1133" s="8" t="s">
        <v>86</v>
      </c>
      <c r="AK1133" s="13" t="s">
        <v>7868</v>
      </c>
      <c r="AL1133" s="13" t="s">
        <v>7869</v>
      </c>
      <c r="AM1133" s="8" t="s">
        <v>5383</v>
      </c>
      <c r="AN1133" s="8" t="s">
        <v>7870</v>
      </c>
      <c r="AO1133" s="8" t="s">
        <v>2026</v>
      </c>
      <c r="AP1133" s="9" t="s">
        <v>7867</v>
      </c>
      <c r="AQ1133" s="11">
        <v>4389.0</v>
      </c>
    </row>
    <row r="1134">
      <c r="A1134" s="8" t="str">
        <f t="shared" si="1"/>
        <v>Jonathan Graupmann</v>
      </c>
      <c r="B1134" s="8" t="s">
        <v>7855</v>
      </c>
      <c r="C1134" s="8" t="s">
        <v>2369</v>
      </c>
      <c r="D1134" s="9" t="s">
        <v>7205</v>
      </c>
      <c r="E1134" s="8" t="s">
        <v>7856</v>
      </c>
      <c r="F1134" s="8" t="s">
        <v>2136</v>
      </c>
      <c r="G1134" s="8" t="s">
        <v>47</v>
      </c>
      <c r="H1134" s="8" t="s">
        <v>7857</v>
      </c>
      <c r="I1134" s="8" t="s">
        <v>49</v>
      </c>
      <c r="J1134" s="10">
        <v>3.84</v>
      </c>
      <c r="K1134" s="8" t="s">
        <v>7858</v>
      </c>
      <c r="L1134" s="8"/>
      <c r="M1134" s="8" t="s">
        <v>7242</v>
      </c>
      <c r="N1134" s="8" t="s">
        <v>7896</v>
      </c>
      <c r="O1134" s="8" t="s">
        <v>52</v>
      </c>
      <c r="P1134" s="8"/>
      <c r="Q1134" s="8"/>
      <c r="R1134" s="8" t="s">
        <v>109</v>
      </c>
      <c r="S1134" s="8" t="s">
        <v>7897</v>
      </c>
      <c r="T1134" s="11" t="str">
        <f t="shared" si="2"/>
        <v>Jonathan Graupmann</v>
      </c>
      <c r="U1134" s="8" t="s">
        <v>80</v>
      </c>
      <c r="V1134" s="8" t="s">
        <v>7898</v>
      </c>
      <c r="W1134" s="8"/>
      <c r="X1134" s="8" t="s">
        <v>7862</v>
      </c>
      <c r="Y1134" s="12" t="s">
        <v>7899</v>
      </c>
      <c r="Z1134" s="12" t="s">
        <v>7863</v>
      </c>
      <c r="AA1134" s="8" t="s">
        <v>60</v>
      </c>
      <c r="AB1134" s="8" t="s">
        <v>60</v>
      </c>
      <c r="AC1134" s="12" t="s">
        <v>7900</v>
      </c>
      <c r="AD1134" s="12" t="s">
        <v>7865</v>
      </c>
      <c r="AE1134" s="8" t="s">
        <v>7866</v>
      </c>
      <c r="AF1134" s="8" t="s">
        <v>7867</v>
      </c>
      <c r="AG1134" s="8" t="s">
        <v>7219</v>
      </c>
      <c r="AH1134" s="8" t="s">
        <v>4581</v>
      </c>
      <c r="AI1134" s="8" t="s">
        <v>66</v>
      </c>
      <c r="AJ1134" s="8"/>
      <c r="AK1134" s="8" t="s">
        <v>7868</v>
      </c>
      <c r="AL1134" s="8" t="s">
        <v>7869</v>
      </c>
      <c r="AM1134" s="8" t="s">
        <v>5383</v>
      </c>
      <c r="AN1134" s="8" t="s">
        <v>7870</v>
      </c>
      <c r="AO1134" s="8" t="s">
        <v>2026</v>
      </c>
      <c r="AP1134" s="8" t="s">
        <v>7867</v>
      </c>
      <c r="AQ1134" s="11">
        <v>4389.0</v>
      </c>
    </row>
    <row r="1135">
      <c r="A1135" s="8" t="str">
        <f t="shared" si="1"/>
        <v>Joe Stasi</v>
      </c>
      <c r="B1135" s="8" t="s">
        <v>7901</v>
      </c>
      <c r="C1135" s="8" t="s">
        <v>2133</v>
      </c>
      <c r="D1135" s="9" t="s">
        <v>7205</v>
      </c>
      <c r="E1135" s="8" t="s">
        <v>7277</v>
      </c>
      <c r="F1135" s="8" t="s">
        <v>2136</v>
      </c>
      <c r="G1135" s="8" t="s">
        <v>47</v>
      </c>
      <c r="H1135" s="8" t="s">
        <v>7902</v>
      </c>
      <c r="I1135" s="8" t="s">
        <v>4107</v>
      </c>
      <c r="J1135" s="10">
        <v>3.45</v>
      </c>
      <c r="K1135" s="8" t="s">
        <v>7903</v>
      </c>
      <c r="L1135" s="8" t="s">
        <v>86</v>
      </c>
      <c r="M1135" s="8" t="s">
        <v>86</v>
      </c>
      <c r="N1135" s="8" t="s">
        <v>7904</v>
      </c>
      <c r="O1135" s="8" t="s">
        <v>52</v>
      </c>
      <c r="P1135" s="8"/>
      <c r="Q1135" s="8"/>
      <c r="R1135" s="8" t="s">
        <v>1075</v>
      </c>
      <c r="S1135" s="8" t="s">
        <v>7905</v>
      </c>
      <c r="T1135" s="11" t="str">
        <f t="shared" si="2"/>
        <v>Joe Stasi</v>
      </c>
      <c r="U1135" s="8" t="s">
        <v>55</v>
      </c>
      <c r="V1135" s="8" t="s">
        <v>7906</v>
      </c>
      <c r="W1135" s="8" t="s">
        <v>7907</v>
      </c>
      <c r="X1135" s="8" t="s">
        <v>7908</v>
      </c>
      <c r="Y1135" s="8" t="s">
        <v>60</v>
      </c>
      <c r="Z1135" s="12" t="s">
        <v>7909</v>
      </c>
      <c r="AA1135" s="8" t="s">
        <v>60</v>
      </c>
      <c r="AB1135" s="8" t="s">
        <v>60</v>
      </c>
      <c r="AC1135" s="8" t="s">
        <v>60</v>
      </c>
      <c r="AD1135" s="12" t="s">
        <v>7910</v>
      </c>
      <c r="AE1135" s="8"/>
      <c r="AF1135" s="8" t="s">
        <v>7911</v>
      </c>
      <c r="AG1135" s="8" t="s">
        <v>7219</v>
      </c>
      <c r="AH1135" s="8" t="s">
        <v>543</v>
      </c>
      <c r="AI1135" s="8" t="s">
        <v>233</v>
      </c>
      <c r="AJ1135" s="8" t="s">
        <v>86</v>
      </c>
      <c r="AK1135" s="8"/>
      <c r="AL1135" s="8"/>
      <c r="AM1135" s="8" t="s">
        <v>137</v>
      </c>
      <c r="AN1135" s="8" t="s">
        <v>7912</v>
      </c>
      <c r="AO1135" s="13" t="s">
        <v>7913</v>
      </c>
      <c r="AP1135" s="9" t="s">
        <v>7911</v>
      </c>
      <c r="AQ1135" s="11">
        <v>1811.0</v>
      </c>
    </row>
    <row r="1136">
      <c r="A1136" s="8" t="str">
        <f t="shared" si="1"/>
        <v>Blerim Pocesta</v>
      </c>
      <c r="B1136" s="8" t="s">
        <v>7901</v>
      </c>
      <c r="C1136" s="8" t="s">
        <v>2133</v>
      </c>
      <c r="D1136" s="9" t="s">
        <v>7205</v>
      </c>
      <c r="E1136" s="8" t="s">
        <v>7277</v>
      </c>
      <c r="F1136" s="8" t="s">
        <v>2136</v>
      </c>
      <c r="G1136" s="8" t="s">
        <v>47</v>
      </c>
      <c r="H1136" s="8" t="s">
        <v>7902</v>
      </c>
      <c r="I1136" s="8" t="s">
        <v>4107</v>
      </c>
      <c r="J1136" s="10">
        <v>3.45</v>
      </c>
      <c r="K1136" s="8" t="s">
        <v>7903</v>
      </c>
      <c r="L1136" s="8" t="s">
        <v>86</v>
      </c>
      <c r="M1136" s="8" t="s">
        <v>86</v>
      </c>
      <c r="N1136" s="8" t="s">
        <v>7914</v>
      </c>
      <c r="O1136" s="8" t="s">
        <v>52</v>
      </c>
      <c r="P1136" s="8"/>
      <c r="Q1136" s="8"/>
      <c r="R1136" s="8" t="s">
        <v>7915</v>
      </c>
      <c r="S1136" s="8" t="s">
        <v>7916</v>
      </c>
      <c r="T1136" s="11" t="str">
        <f t="shared" si="2"/>
        <v>Blerim Pocesta</v>
      </c>
      <c r="U1136" s="8" t="s">
        <v>160</v>
      </c>
      <c r="V1136" s="8" t="s">
        <v>7917</v>
      </c>
      <c r="W1136" s="8" t="s">
        <v>7918</v>
      </c>
      <c r="X1136" s="8" t="s">
        <v>7908</v>
      </c>
      <c r="Y1136" s="12" t="s">
        <v>7919</v>
      </c>
      <c r="Z1136" s="12" t="s">
        <v>7909</v>
      </c>
      <c r="AA1136" s="12" t="s">
        <v>7920</v>
      </c>
      <c r="AB1136" s="8" t="s">
        <v>60</v>
      </c>
      <c r="AC1136" s="8" t="s">
        <v>60</v>
      </c>
      <c r="AD1136" s="12" t="s">
        <v>7910</v>
      </c>
      <c r="AE1136" s="8"/>
      <c r="AF1136" s="8" t="s">
        <v>7911</v>
      </c>
      <c r="AG1136" s="8" t="s">
        <v>7219</v>
      </c>
      <c r="AH1136" s="8" t="s">
        <v>543</v>
      </c>
      <c r="AI1136" s="8" t="s">
        <v>233</v>
      </c>
      <c r="AJ1136" s="8" t="s">
        <v>86</v>
      </c>
      <c r="AK1136" s="8"/>
      <c r="AL1136" s="8"/>
      <c r="AM1136" s="8" t="s">
        <v>137</v>
      </c>
      <c r="AN1136" s="8" t="s">
        <v>7912</v>
      </c>
      <c r="AO1136" s="13" t="s">
        <v>7913</v>
      </c>
      <c r="AP1136" s="9" t="s">
        <v>7911</v>
      </c>
      <c r="AQ1136" s="11">
        <v>1811.0</v>
      </c>
    </row>
    <row r="1137">
      <c r="A1137" s="8" t="str">
        <f t="shared" si="1"/>
        <v>Kyle Duggan</v>
      </c>
      <c r="B1137" s="8" t="s">
        <v>7901</v>
      </c>
      <c r="C1137" s="8" t="s">
        <v>2133</v>
      </c>
      <c r="D1137" s="9" t="s">
        <v>7205</v>
      </c>
      <c r="E1137" s="8" t="s">
        <v>7277</v>
      </c>
      <c r="F1137" s="8" t="s">
        <v>2136</v>
      </c>
      <c r="G1137" s="8" t="s">
        <v>47</v>
      </c>
      <c r="H1137" s="8" t="s">
        <v>7902</v>
      </c>
      <c r="I1137" s="8" t="s">
        <v>4107</v>
      </c>
      <c r="J1137" s="10">
        <v>3.45</v>
      </c>
      <c r="K1137" s="8" t="s">
        <v>7903</v>
      </c>
      <c r="L1137" s="8" t="s">
        <v>86</v>
      </c>
      <c r="M1137" s="8" t="s">
        <v>86</v>
      </c>
      <c r="N1137" s="13" t="s">
        <v>7921</v>
      </c>
      <c r="O1137" s="13" t="s">
        <v>52</v>
      </c>
      <c r="P1137" s="8"/>
      <c r="Q1137" s="8"/>
      <c r="R1137" s="8" t="s">
        <v>1275</v>
      </c>
      <c r="S1137" s="8" t="s">
        <v>7922</v>
      </c>
      <c r="T1137" s="11" t="str">
        <f t="shared" si="2"/>
        <v>Kyle Duggan</v>
      </c>
      <c r="U1137" s="8" t="s">
        <v>80</v>
      </c>
      <c r="V1137" s="8" t="s">
        <v>7923</v>
      </c>
      <c r="W1137" s="8"/>
      <c r="X1137" s="13" t="s">
        <v>7908</v>
      </c>
      <c r="Y1137" s="8" t="s">
        <v>60</v>
      </c>
      <c r="Z1137" s="12" t="s">
        <v>7909</v>
      </c>
      <c r="AA1137" s="8" t="s">
        <v>60</v>
      </c>
      <c r="AB1137" s="8" t="s">
        <v>60</v>
      </c>
      <c r="AC1137" s="8" t="s">
        <v>60</v>
      </c>
      <c r="AD1137" s="12" t="s">
        <v>7910</v>
      </c>
      <c r="AE1137" s="8"/>
      <c r="AF1137" s="8" t="s">
        <v>7911</v>
      </c>
      <c r="AG1137" s="8" t="s">
        <v>7219</v>
      </c>
      <c r="AH1137" s="8" t="s">
        <v>543</v>
      </c>
      <c r="AI1137" s="8" t="s">
        <v>233</v>
      </c>
      <c r="AJ1137" s="8" t="s">
        <v>86</v>
      </c>
      <c r="AK1137" s="8"/>
      <c r="AL1137" s="8"/>
      <c r="AM1137" s="13" t="s">
        <v>137</v>
      </c>
      <c r="AN1137" s="8" t="s">
        <v>7912</v>
      </c>
      <c r="AO1137" s="13" t="s">
        <v>7924</v>
      </c>
      <c r="AP1137" s="9" t="s">
        <v>7911</v>
      </c>
      <c r="AQ1137" s="11">
        <v>1811.0</v>
      </c>
    </row>
    <row r="1138">
      <c r="A1138" s="8" t="str">
        <f t="shared" si="1"/>
        <v>Marvin Azor</v>
      </c>
      <c r="B1138" s="8" t="s">
        <v>7901</v>
      </c>
      <c r="C1138" s="8" t="s">
        <v>2133</v>
      </c>
      <c r="D1138" s="9" t="s">
        <v>7205</v>
      </c>
      <c r="E1138" s="8" t="s">
        <v>7277</v>
      </c>
      <c r="F1138" s="8" t="s">
        <v>2136</v>
      </c>
      <c r="G1138" s="8" t="s">
        <v>47</v>
      </c>
      <c r="H1138" s="8" t="s">
        <v>7902</v>
      </c>
      <c r="I1138" s="8" t="s">
        <v>4107</v>
      </c>
      <c r="J1138" s="10">
        <v>3.45</v>
      </c>
      <c r="K1138" s="8" t="s">
        <v>7903</v>
      </c>
      <c r="L1138" s="8"/>
      <c r="M1138" s="8"/>
      <c r="N1138" s="8" t="s">
        <v>7925</v>
      </c>
      <c r="O1138" s="8" t="s">
        <v>52</v>
      </c>
      <c r="P1138" s="8"/>
      <c r="Q1138" s="8"/>
      <c r="R1138" s="8" t="s">
        <v>7926</v>
      </c>
      <c r="S1138" s="8" t="s">
        <v>7927</v>
      </c>
      <c r="T1138" s="11" t="str">
        <f t="shared" si="2"/>
        <v>Marvin Azor</v>
      </c>
      <c r="U1138" s="8" t="s">
        <v>80</v>
      </c>
      <c r="V1138" s="8" t="s">
        <v>7928</v>
      </c>
      <c r="W1138" s="8"/>
      <c r="X1138" s="8" t="s">
        <v>7908</v>
      </c>
      <c r="Y1138" s="8" t="s">
        <v>60</v>
      </c>
      <c r="Z1138" s="12" t="s">
        <v>7909</v>
      </c>
      <c r="AA1138" s="8" t="s">
        <v>60</v>
      </c>
      <c r="AB1138" s="8" t="s">
        <v>60</v>
      </c>
      <c r="AC1138" s="8" t="s">
        <v>60</v>
      </c>
      <c r="AD1138" s="12" t="s">
        <v>7910</v>
      </c>
      <c r="AE1138" s="8"/>
      <c r="AF1138" s="8" t="s">
        <v>7911</v>
      </c>
      <c r="AG1138" s="8" t="s">
        <v>7219</v>
      </c>
      <c r="AH1138" s="8" t="s">
        <v>543</v>
      </c>
      <c r="AI1138" s="8" t="s">
        <v>233</v>
      </c>
      <c r="AJ1138" s="8"/>
      <c r="AK1138" s="8"/>
      <c r="AL1138" s="8"/>
      <c r="AM1138" s="8" t="s">
        <v>137</v>
      </c>
      <c r="AN1138" s="8" t="s">
        <v>7912</v>
      </c>
      <c r="AO1138" s="8" t="s">
        <v>7913</v>
      </c>
      <c r="AP1138" s="8" t="s">
        <v>7911</v>
      </c>
      <c r="AQ1138" s="11">
        <v>1811.0</v>
      </c>
    </row>
    <row r="1139">
      <c r="A1139" s="8" t="str">
        <f t="shared" si="1"/>
        <v>Graduate Asst Camille has been removed. </v>
      </c>
      <c r="B1139" s="8" t="s">
        <v>7901</v>
      </c>
      <c r="C1139" s="8" t="s">
        <v>2133</v>
      </c>
      <c r="D1139" s="9" t="s">
        <v>7205</v>
      </c>
      <c r="E1139" s="8" t="s">
        <v>7277</v>
      </c>
      <c r="F1139" s="8" t="s">
        <v>2136</v>
      </c>
      <c r="G1139" s="8" t="s">
        <v>47</v>
      </c>
      <c r="H1139" s="8" t="s">
        <v>7902</v>
      </c>
      <c r="I1139" s="8" t="s">
        <v>4107</v>
      </c>
      <c r="J1139" s="10">
        <v>3.45</v>
      </c>
      <c r="K1139" s="8" t="s">
        <v>7903</v>
      </c>
      <c r="L1139" s="8" t="s">
        <v>86</v>
      </c>
      <c r="M1139" s="8" t="s">
        <v>86</v>
      </c>
      <c r="N1139" s="8" t="s">
        <v>7929</v>
      </c>
      <c r="O1139" s="8" t="s">
        <v>52</v>
      </c>
      <c r="P1139" s="8"/>
      <c r="Q1139" s="8" t="s">
        <v>277</v>
      </c>
      <c r="R1139" s="8" t="s">
        <v>7930</v>
      </c>
      <c r="S1139" s="8"/>
      <c r="T1139" s="11" t="str">
        <f t="shared" si="2"/>
        <v>Graduate Asst Camille has been removed. </v>
      </c>
      <c r="U1139" s="8"/>
      <c r="V1139" s="8"/>
      <c r="W1139" s="8"/>
      <c r="X1139" s="8" t="s">
        <v>7908</v>
      </c>
      <c r="Y1139" s="8" t="s">
        <v>60</v>
      </c>
      <c r="Z1139" s="12" t="s">
        <v>7909</v>
      </c>
      <c r="AA1139" s="8" t="s">
        <v>60</v>
      </c>
      <c r="AB1139" s="8" t="s">
        <v>60</v>
      </c>
      <c r="AC1139" s="8" t="s">
        <v>60</v>
      </c>
      <c r="AD1139" s="12" t="s">
        <v>7910</v>
      </c>
      <c r="AE1139" s="8"/>
      <c r="AF1139" s="8" t="s">
        <v>7911</v>
      </c>
      <c r="AG1139" s="8" t="s">
        <v>7219</v>
      </c>
      <c r="AH1139" s="8" t="s">
        <v>543</v>
      </c>
      <c r="AI1139" s="8" t="s">
        <v>233</v>
      </c>
      <c r="AJ1139" s="8" t="s">
        <v>86</v>
      </c>
      <c r="AK1139" s="8"/>
      <c r="AL1139" s="8"/>
      <c r="AM1139" s="8" t="s">
        <v>137</v>
      </c>
      <c r="AN1139" s="8" t="s">
        <v>7912</v>
      </c>
      <c r="AO1139" s="13" t="s">
        <v>7913</v>
      </c>
      <c r="AP1139" s="9" t="s">
        <v>7911</v>
      </c>
      <c r="AQ1139" s="11">
        <v>1811.0</v>
      </c>
    </row>
    <row r="1140">
      <c r="A1140" s="8" t="str">
        <f t="shared" si="1"/>
        <v>Elizabeth Fuller</v>
      </c>
      <c r="B1140" s="8" t="s">
        <v>7931</v>
      </c>
      <c r="C1140" s="8" t="s">
        <v>284</v>
      </c>
      <c r="D1140" s="9" t="s">
        <v>7932</v>
      </c>
      <c r="E1140" s="8" t="s">
        <v>7933</v>
      </c>
      <c r="F1140" s="8" t="s">
        <v>46</v>
      </c>
      <c r="G1140" s="8" t="s">
        <v>47</v>
      </c>
      <c r="H1140" s="8" t="s">
        <v>7934</v>
      </c>
      <c r="I1140" s="8" t="s">
        <v>49</v>
      </c>
      <c r="J1140" s="10">
        <v>4.0</v>
      </c>
      <c r="K1140" s="8" t="s">
        <v>7935</v>
      </c>
      <c r="L1140" s="8" t="s">
        <v>86</v>
      </c>
      <c r="M1140" s="8" t="s">
        <v>86</v>
      </c>
      <c r="N1140" s="8" t="s">
        <v>7936</v>
      </c>
      <c r="O1140" s="8" t="s">
        <v>52</v>
      </c>
      <c r="P1140" s="8"/>
      <c r="Q1140" s="8"/>
      <c r="R1140" s="8" t="s">
        <v>7625</v>
      </c>
      <c r="S1140" s="8" t="s">
        <v>7937</v>
      </c>
      <c r="T1140" s="11" t="str">
        <f t="shared" si="2"/>
        <v>Elizabeth Fuller</v>
      </c>
      <c r="U1140" s="8" t="s">
        <v>486</v>
      </c>
      <c r="V1140" s="8"/>
      <c r="W1140" s="8"/>
      <c r="X1140" s="8" t="s">
        <v>7938</v>
      </c>
      <c r="Y1140" s="8" t="s">
        <v>60</v>
      </c>
      <c r="Z1140" s="12" t="s">
        <v>7939</v>
      </c>
      <c r="AA1140" s="8" t="s">
        <v>60</v>
      </c>
      <c r="AB1140" s="8" t="s">
        <v>60</v>
      </c>
      <c r="AC1140" s="8" t="s">
        <v>60</v>
      </c>
      <c r="AD1140" s="12" t="s">
        <v>7940</v>
      </c>
      <c r="AE1140" s="8"/>
      <c r="AF1140" s="8" t="s">
        <v>7941</v>
      </c>
      <c r="AG1140" s="8" t="s">
        <v>7942</v>
      </c>
      <c r="AH1140" s="8" t="s">
        <v>194</v>
      </c>
      <c r="AI1140" s="8" t="s">
        <v>66</v>
      </c>
      <c r="AJ1140" s="8" t="s">
        <v>86</v>
      </c>
      <c r="AK1140" s="13" t="s">
        <v>1341</v>
      </c>
      <c r="AL1140" s="13" t="s">
        <v>7943</v>
      </c>
      <c r="AM1140" s="8" t="s">
        <v>4014</v>
      </c>
      <c r="AN1140" s="8" t="s">
        <v>7944</v>
      </c>
      <c r="AO1140" s="13" t="s">
        <v>7945</v>
      </c>
      <c r="AP1140" s="15" t="s">
        <v>7941</v>
      </c>
      <c r="AQ1140" s="11">
        <v>16595.0</v>
      </c>
    </row>
    <row r="1141">
      <c r="A1141" s="8" t="str">
        <f t="shared" si="1"/>
        <v>Damion McLean</v>
      </c>
      <c r="B1141" s="8" t="s">
        <v>7931</v>
      </c>
      <c r="C1141" s="8" t="s">
        <v>284</v>
      </c>
      <c r="D1141" s="9" t="s">
        <v>7932</v>
      </c>
      <c r="E1141" s="8" t="s">
        <v>7933</v>
      </c>
      <c r="F1141" s="8" t="s">
        <v>46</v>
      </c>
      <c r="G1141" s="8" t="s">
        <v>47</v>
      </c>
      <c r="H1141" s="8" t="s">
        <v>7934</v>
      </c>
      <c r="I1141" s="8" t="s">
        <v>49</v>
      </c>
      <c r="J1141" s="10">
        <v>4.0</v>
      </c>
      <c r="K1141" s="8" t="s">
        <v>7935</v>
      </c>
      <c r="L1141" s="8" t="s">
        <v>86</v>
      </c>
      <c r="M1141" s="8" t="s">
        <v>86</v>
      </c>
      <c r="N1141" s="8" t="s">
        <v>7946</v>
      </c>
      <c r="O1141" s="8" t="s">
        <v>52</v>
      </c>
      <c r="P1141" s="8"/>
      <c r="Q1141" s="8"/>
      <c r="R1141" s="8" t="s">
        <v>5063</v>
      </c>
      <c r="S1141" s="8" t="s">
        <v>7947</v>
      </c>
      <c r="T1141" s="11" t="str">
        <f t="shared" si="2"/>
        <v>Damion McLean</v>
      </c>
      <c r="U1141" s="8" t="s">
        <v>992</v>
      </c>
      <c r="V1141" s="8" t="s">
        <v>7948</v>
      </c>
      <c r="W1141" s="8" t="s">
        <v>7949</v>
      </c>
      <c r="X1141" s="8" t="s">
        <v>7938</v>
      </c>
      <c r="Y1141" s="12" t="s">
        <v>7950</v>
      </c>
      <c r="Z1141" s="12" t="s">
        <v>7939</v>
      </c>
      <c r="AA1141" s="8" t="s">
        <v>60</v>
      </c>
      <c r="AB1141" s="8" t="s">
        <v>60</v>
      </c>
      <c r="AC1141" s="8" t="s">
        <v>60</v>
      </c>
      <c r="AD1141" s="12" t="s">
        <v>7940</v>
      </c>
      <c r="AE1141" s="8"/>
      <c r="AF1141" s="8" t="s">
        <v>7941</v>
      </c>
      <c r="AG1141" s="8" t="s">
        <v>7942</v>
      </c>
      <c r="AH1141" s="8" t="s">
        <v>194</v>
      </c>
      <c r="AI1141" s="8" t="s">
        <v>66</v>
      </c>
      <c r="AJ1141" s="8" t="s">
        <v>86</v>
      </c>
      <c r="AK1141" s="13" t="s">
        <v>1341</v>
      </c>
      <c r="AL1141" s="13" t="s">
        <v>7943</v>
      </c>
      <c r="AM1141" s="8" t="s">
        <v>4014</v>
      </c>
      <c r="AN1141" s="8" t="s">
        <v>7944</v>
      </c>
      <c r="AO1141" s="13" t="s">
        <v>7945</v>
      </c>
      <c r="AP1141" s="9" t="s">
        <v>7941</v>
      </c>
      <c r="AQ1141" s="11">
        <v>16595.0</v>
      </c>
    </row>
    <row r="1142">
      <c r="A1142" s="8" t="str">
        <f t="shared" si="1"/>
        <v>Whitney Smyre</v>
      </c>
      <c r="B1142" s="8" t="s">
        <v>7931</v>
      </c>
      <c r="C1142" s="8" t="s">
        <v>284</v>
      </c>
      <c r="D1142" s="9" t="s">
        <v>7932</v>
      </c>
      <c r="E1142" s="8" t="s">
        <v>7933</v>
      </c>
      <c r="F1142" s="8" t="s">
        <v>46</v>
      </c>
      <c r="G1142" s="8" t="s">
        <v>47</v>
      </c>
      <c r="H1142" s="8" t="s">
        <v>7934</v>
      </c>
      <c r="I1142" s="8" t="s">
        <v>49</v>
      </c>
      <c r="J1142" s="10">
        <v>4.0</v>
      </c>
      <c r="K1142" s="8" t="s">
        <v>7935</v>
      </c>
      <c r="L1142" s="8" t="s">
        <v>86</v>
      </c>
      <c r="M1142" s="8" t="s">
        <v>86</v>
      </c>
      <c r="N1142" s="8" t="s">
        <v>7951</v>
      </c>
      <c r="O1142" s="8" t="s">
        <v>52</v>
      </c>
      <c r="P1142" s="8"/>
      <c r="Q1142" s="8"/>
      <c r="R1142" s="8" t="s">
        <v>7952</v>
      </c>
      <c r="S1142" s="8" t="s">
        <v>7953</v>
      </c>
      <c r="T1142" s="11" t="str">
        <f t="shared" si="2"/>
        <v>Whitney Smyre</v>
      </c>
      <c r="U1142" s="8" t="s">
        <v>160</v>
      </c>
      <c r="V1142" s="8" t="s">
        <v>7954</v>
      </c>
      <c r="W1142" s="8"/>
      <c r="X1142" s="8" t="s">
        <v>7938</v>
      </c>
      <c r="Y1142" s="12" t="s">
        <v>7955</v>
      </c>
      <c r="Z1142" s="12" t="s">
        <v>7939</v>
      </c>
      <c r="AA1142" s="8" t="s">
        <v>60</v>
      </c>
      <c r="AB1142" s="8" t="s">
        <v>60</v>
      </c>
      <c r="AC1142" s="8" t="s">
        <v>60</v>
      </c>
      <c r="AD1142" s="12" t="s">
        <v>7940</v>
      </c>
      <c r="AE1142" s="8"/>
      <c r="AF1142" s="8" t="s">
        <v>7941</v>
      </c>
      <c r="AG1142" s="8" t="s">
        <v>7942</v>
      </c>
      <c r="AH1142" s="8" t="s">
        <v>194</v>
      </c>
      <c r="AI1142" s="8" t="s">
        <v>66</v>
      </c>
      <c r="AJ1142" s="8" t="s">
        <v>86</v>
      </c>
      <c r="AK1142" s="13" t="s">
        <v>1341</v>
      </c>
      <c r="AL1142" s="13" t="s">
        <v>7943</v>
      </c>
      <c r="AM1142" s="8" t="s">
        <v>4014</v>
      </c>
      <c r="AN1142" s="8" t="s">
        <v>7944</v>
      </c>
      <c r="AO1142" s="13" t="s">
        <v>7945</v>
      </c>
      <c r="AP1142" s="9" t="s">
        <v>7941</v>
      </c>
      <c r="AQ1142" s="11">
        <v>16595.0</v>
      </c>
    </row>
    <row r="1143">
      <c r="A1143" s="8" t="str">
        <f t="shared" si="1"/>
        <v>Daniel Isaacs</v>
      </c>
      <c r="B1143" s="8" t="s">
        <v>7931</v>
      </c>
      <c r="C1143" s="8" t="s">
        <v>284</v>
      </c>
      <c r="D1143" s="9" t="s">
        <v>7932</v>
      </c>
      <c r="E1143" s="8" t="s">
        <v>7933</v>
      </c>
      <c r="F1143" s="8" t="s">
        <v>46</v>
      </c>
      <c r="G1143" s="8" t="s">
        <v>47</v>
      </c>
      <c r="H1143" s="8" t="s">
        <v>7934</v>
      </c>
      <c r="I1143" s="8" t="s">
        <v>49</v>
      </c>
      <c r="J1143" s="10">
        <v>4.0</v>
      </c>
      <c r="K1143" s="8" t="s">
        <v>7935</v>
      </c>
      <c r="L1143" s="8"/>
      <c r="M1143" s="8"/>
      <c r="N1143" s="8" t="s">
        <v>7956</v>
      </c>
      <c r="O1143" s="8" t="s">
        <v>52</v>
      </c>
      <c r="P1143" s="8"/>
      <c r="Q1143" s="8"/>
      <c r="R1143" s="8" t="s">
        <v>4684</v>
      </c>
      <c r="S1143" s="8" t="s">
        <v>7957</v>
      </c>
      <c r="T1143" s="11" t="str">
        <f t="shared" si="2"/>
        <v>Daniel Isaacs</v>
      </c>
      <c r="U1143" s="8" t="s">
        <v>247</v>
      </c>
      <c r="V1143" s="8" t="s">
        <v>7958</v>
      </c>
      <c r="W1143" s="8"/>
      <c r="X1143" s="8" t="s">
        <v>7938</v>
      </c>
      <c r="Y1143" s="12" t="s">
        <v>7950</v>
      </c>
      <c r="Z1143" s="12" t="s">
        <v>7939</v>
      </c>
      <c r="AA1143" s="12" t="s">
        <v>7959</v>
      </c>
      <c r="AB1143" s="8" t="s">
        <v>60</v>
      </c>
      <c r="AC1143" s="8" t="s">
        <v>60</v>
      </c>
      <c r="AD1143" s="12" t="s">
        <v>7940</v>
      </c>
      <c r="AE1143" s="8"/>
      <c r="AF1143" s="8" t="s">
        <v>7941</v>
      </c>
      <c r="AG1143" s="8" t="s">
        <v>7942</v>
      </c>
      <c r="AH1143" s="8" t="s">
        <v>194</v>
      </c>
      <c r="AI1143" s="8" t="s">
        <v>66</v>
      </c>
      <c r="AJ1143" s="8"/>
      <c r="AK1143" s="13" t="s">
        <v>1341</v>
      </c>
      <c r="AL1143" s="13" t="s">
        <v>7943</v>
      </c>
      <c r="AM1143" s="8" t="s">
        <v>4014</v>
      </c>
      <c r="AN1143" s="8" t="s">
        <v>7944</v>
      </c>
      <c r="AO1143" s="13" t="s">
        <v>7945</v>
      </c>
      <c r="AP1143" s="9" t="s">
        <v>7941</v>
      </c>
      <c r="AQ1143" s="11">
        <v>16595.0</v>
      </c>
    </row>
    <row r="1144">
      <c r="A1144" s="8" t="str">
        <f t="shared" si="1"/>
        <v>Raymond Brewer</v>
      </c>
      <c r="B1144" s="8" t="s">
        <v>7931</v>
      </c>
      <c r="C1144" s="8" t="s">
        <v>284</v>
      </c>
      <c r="D1144" s="9" t="s">
        <v>7932</v>
      </c>
      <c r="E1144" s="8" t="s">
        <v>7933</v>
      </c>
      <c r="F1144" s="8" t="s">
        <v>46</v>
      </c>
      <c r="G1144" s="8" t="s">
        <v>47</v>
      </c>
      <c r="H1144" s="8" t="s">
        <v>7934</v>
      </c>
      <c r="I1144" s="8" t="s">
        <v>49</v>
      </c>
      <c r="J1144" s="10">
        <v>4.0</v>
      </c>
      <c r="K1144" s="8" t="s">
        <v>7935</v>
      </c>
      <c r="L1144" s="8" t="s">
        <v>86</v>
      </c>
      <c r="M1144" s="8" t="s">
        <v>86</v>
      </c>
      <c r="N1144" s="8" t="s">
        <v>7960</v>
      </c>
      <c r="O1144" s="8" t="s">
        <v>52</v>
      </c>
      <c r="P1144" s="8"/>
      <c r="Q1144" s="8"/>
      <c r="R1144" s="8" t="s">
        <v>2164</v>
      </c>
      <c r="S1144" s="8" t="s">
        <v>7961</v>
      </c>
      <c r="T1144" s="11" t="str">
        <f t="shared" si="2"/>
        <v>Raymond Brewer</v>
      </c>
      <c r="U1144" s="8" t="s">
        <v>7962</v>
      </c>
      <c r="V1144" s="8" t="s">
        <v>7963</v>
      </c>
      <c r="W1144" s="8"/>
      <c r="X1144" s="8" t="s">
        <v>7938</v>
      </c>
      <c r="Y1144" s="8" t="s">
        <v>60</v>
      </c>
      <c r="Z1144" s="12" t="s">
        <v>7939</v>
      </c>
      <c r="AA1144" s="8" t="s">
        <v>60</v>
      </c>
      <c r="AB1144" s="8" t="s">
        <v>60</v>
      </c>
      <c r="AC1144" s="8" t="s">
        <v>60</v>
      </c>
      <c r="AD1144" s="12" t="s">
        <v>7940</v>
      </c>
      <c r="AE1144" s="8"/>
      <c r="AF1144" s="8" t="s">
        <v>7941</v>
      </c>
      <c r="AG1144" s="8" t="s">
        <v>7942</v>
      </c>
      <c r="AH1144" s="8" t="s">
        <v>194</v>
      </c>
      <c r="AI1144" s="8" t="s">
        <v>66</v>
      </c>
      <c r="AJ1144" s="8" t="s">
        <v>86</v>
      </c>
      <c r="AK1144" s="13" t="s">
        <v>1341</v>
      </c>
      <c r="AL1144" s="13" t="s">
        <v>7943</v>
      </c>
      <c r="AM1144" s="8" t="s">
        <v>4014</v>
      </c>
      <c r="AN1144" s="8" t="s">
        <v>7944</v>
      </c>
      <c r="AO1144" s="13" t="s">
        <v>7945</v>
      </c>
      <c r="AP1144" s="9" t="s">
        <v>7941</v>
      </c>
      <c r="AQ1144" s="11">
        <v>16595.0</v>
      </c>
    </row>
    <row r="1145">
      <c r="A1145" s="8" t="str">
        <f t="shared" si="1"/>
        <v>Tristin Colley</v>
      </c>
      <c r="B1145" s="8" t="s">
        <v>7931</v>
      </c>
      <c r="C1145" s="8" t="s">
        <v>284</v>
      </c>
      <c r="D1145" s="9" t="s">
        <v>7932</v>
      </c>
      <c r="E1145" s="8" t="s">
        <v>7933</v>
      </c>
      <c r="F1145" s="8" t="s">
        <v>46</v>
      </c>
      <c r="G1145" s="8" t="s">
        <v>47</v>
      </c>
      <c r="H1145" s="8" t="s">
        <v>7934</v>
      </c>
      <c r="I1145" s="8" t="s">
        <v>49</v>
      </c>
      <c r="J1145" s="10">
        <v>4.0</v>
      </c>
      <c r="K1145" s="27" t="s">
        <v>7935</v>
      </c>
      <c r="L1145" s="8" t="s">
        <v>86</v>
      </c>
      <c r="M1145" s="8" t="s">
        <v>86</v>
      </c>
      <c r="N1145" s="8" t="s">
        <v>7964</v>
      </c>
      <c r="O1145" s="8" t="s">
        <v>52</v>
      </c>
      <c r="P1145" s="8"/>
      <c r="Q1145" s="8"/>
      <c r="R1145" s="8" t="s">
        <v>7965</v>
      </c>
      <c r="S1145" s="8" t="s">
        <v>7966</v>
      </c>
      <c r="T1145" s="11" t="str">
        <f t="shared" si="2"/>
        <v>Tristin Colley</v>
      </c>
      <c r="U1145" s="8" t="s">
        <v>106</v>
      </c>
      <c r="V1145" s="8" t="s">
        <v>86</v>
      </c>
      <c r="W1145" s="8" t="s">
        <v>86</v>
      </c>
      <c r="X1145" s="8" t="s">
        <v>7938</v>
      </c>
      <c r="Y1145" s="8" t="s">
        <v>60</v>
      </c>
      <c r="Z1145" s="12" t="s">
        <v>7939</v>
      </c>
      <c r="AA1145" s="8" t="s">
        <v>60</v>
      </c>
      <c r="AB1145" s="8" t="s">
        <v>60</v>
      </c>
      <c r="AC1145" s="12" t="s">
        <v>7967</v>
      </c>
      <c r="AD1145" s="12" t="s">
        <v>7940</v>
      </c>
      <c r="AE1145" s="8"/>
      <c r="AF1145" s="8" t="s">
        <v>7941</v>
      </c>
      <c r="AG1145" s="8" t="s">
        <v>7942</v>
      </c>
      <c r="AH1145" s="8" t="s">
        <v>194</v>
      </c>
      <c r="AI1145" s="8" t="s">
        <v>66</v>
      </c>
      <c r="AJ1145" s="8" t="s">
        <v>86</v>
      </c>
      <c r="AK1145" s="8" t="s">
        <v>1341</v>
      </c>
      <c r="AL1145" s="8" t="s">
        <v>7943</v>
      </c>
      <c r="AM1145" s="8" t="s">
        <v>4014</v>
      </c>
      <c r="AN1145" s="8" t="s">
        <v>7944</v>
      </c>
      <c r="AO1145" s="8" t="s">
        <v>7945</v>
      </c>
      <c r="AP1145" s="8" t="s">
        <v>7941</v>
      </c>
      <c r="AQ1145" s="11">
        <v>16595.0</v>
      </c>
    </row>
    <row r="1146">
      <c r="A1146" s="8" t="str">
        <f t="shared" si="1"/>
        <v>Brad Herbster</v>
      </c>
      <c r="B1146" s="8" t="s">
        <v>7931</v>
      </c>
      <c r="C1146" s="8" t="s">
        <v>284</v>
      </c>
      <c r="D1146" s="9" t="s">
        <v>7932</v>
      </c>
      <c r="E1146" s="8" t="s">
        <v>7933</v>
      </c>
      <c r="F1146" s="8" t="s">
        <v>46</v>
      </c>
      <c r="G1146" s="8" t="s">
        <v>47</v>
      </c>
      <c r="H1146" s="8" t="s">
        <v>7934</v>
      </c>
      <c r="I1146" s="8" t="s">
        <v>49</v>
      </c>
      <c r="J1146" s="10">
        <v>4.0</v>
      </c>
      <c r="K1146" s="8" t="s">
        <v>7935</v>
      </c>
      <c r="L1146" s="8" t="s">
        <v>86</v>
      </c>
      <c r="M1146" s="8" t="s">
        <v>86</v>
      </c>
      <c r="N1146" s="8" t="s">
        <v>7968</v>
      </c>
      <c r="O1146" s="8" t="s">
        <v>52</v>
      </c>
      <c r="P1146" s="8"/>
      <c r="Q1146" s="8"/>
      <c r="R1146" s="8" t="s">
        <v>1013</v>
      </c>
      <c r="S1146" s="8" t="s">
        <v>7969</v>
      </c>
      <c r="T1146" s="11" t="str">
        <f t="shared" si="2"/>
        <v>Brad Herbster</v>
      </c>
      <c r="U1146" s="8" t="s">
        <v>106</v>
      </c>
      <c r="V1146" s="8" t="s">
        <v>7970</v>
      </c>
      <c r="W1146" s="8"/>
      <c r="X1146" s="8" t="s">
        <v>7938</v>
      </c>
      <c r="Y1146" s="12" t="s">
        <v>7971</v>
      </c>
      <c r="Z1146" s="12" t="s">
        <v>7939</v>
      </c>
      <c r="AA1146" s="12" t="s">
        <v>7972</v>
      </c>
      <c r="AB1146" s="8" t="s">
        <v>60</v>
      </c>
      <c r="AC1146" s="8" t="s">
        <v>60</v>
      </c>
      <c r="AD1146" s="12" t="s">
        <v>7940</v>
      </c>
      <c r="AE1146" s="8"/>
      <c r="AF1146" s="8" t="s">
        <v>7941</v>
      </c>
      <c r="AG1146" s="8" t="s">
        <v>7942</v>
      </c>
      <c r="AH1146" s="8" t="s">
        <v>194</v>
      </c>
      <c r="AI1146" s="8" t="s">
        <v>66</v>
      </c>
      <c r="AJ1146" s="8" t="s">
        <v>86</v>
      </c>
      <c r="AK1146" s="13" t="s">
        <v>1341</v>
      </c>
      <c r="AL1146" s="13" t="s">
        <v>7943</v>
      </c>
      <c r="AM1146" s="8" t="s">
        <v>4014</v>
      </c>
      <c r="AN1146" s="8" t="s">
        <v>7944</v>
      </c>
      <c r="AO1146" s="13" t="s">
        <v>7945</v>
      </c>
      <c r="AP1146" s="9" t="s">
        <v>7941</v>
      </c>
      <c r="AQ1146" s="11">
        <v>16595.0</v>
      </c>
    </row>
    <row r="1147">
      <c r="A1147" s="8" t="str">
        <f t="shared" si="1"/>
        <v>Evan Darm</v>
      </c>
      <c r="B1147" s="8" t="s">
        <v>7973</v>
      </c>
      <c r="C1147" s="8" t="s">
        <v>2351</v>
      </c>
      <c r="D1147" s="9" t="s">
        <v>7932</v>
      </c>
      <c r="E1147" s="8" t="s">
        <v>7974</v>
      </c>
      <c r="F1147" s="8" t="s">
        <v>46</v>
      </c>
      <c r="G1147" s="8" t="s">
        <v>47</v>
      </c>
      <c r="H1147" s="8" t="s">
        <v>7975</v>
      </c>
      <c r="I1147" s="8" t="s">
        <v>219</v>
      </c>
      <c r="J1147" s="10">
        <v>3.4</v>
      </c>
      <c r="K1147" s="8" t="s">
        <v>7976</v>
      </c>
      <c r="L1147" s="8"/>
      <c r="M1147" s="8"/>
      <c r="N1147" s="8" t="s">
        <v>7977</v>
      </c>
      <c r="O1147" s="8" t="s">
        <v>52</v>
      </c>
      <c r="P1147" s="8"/>
      <c r="Q1147" s="8"/>
      <c r="R1147" s="8" t="s">
        <v>5924</v>
      </c>
      <c r="S1147" s="8" t="s">
        <v>7978</v>
      </c>
      <c r="T1147" s="11" t="str">
        <f t="shared" si="2"/>
        <v>Evan Darm</v>
      </c>
      <c r="U1147" s="8" t="s">
        <v>55</v>
      </c>
      <c r="V1147" s="8" t="s">
        <v>7979</v>
      </c>
      <c r="W1147" s="8"/>
      <c r="X1147" s="8" t="s">
        <v>7980</v>
      </c>
      <c r="Y1147" s="8" t="s">
        <v>60</v>
      </c>
      <c r="Z1147" s="12" t="s">
        <v>7981</v>
      </c>
      <c r="AA1147" s="8" t="s">
        <v>60</v>
      </c>
      <c r="AB1147" s="12" t="s">
        <v>7982</v>
      </c>
      <c r="AC1147" s="8" t="s">
        <v>60</v>
      </c>
      <c r="AD1147" s="12" t="s">
        <v>7983</v>
      </c>
      <c r="AE1147" s="8" t="s">
        <v>7984</v>
      </c>
      <c r="AF1147" s="8" t="s">
        <v>5399</v>
      </c>
      <c r="AG1147" s="8" t="s">
        <v>7942</v>
      </c>
      <c r="AH1147" s="8" t="s">
        <v>4581</v>
      </c>
      <c r="AI1147" s="8" t="s">
        <v>233</v>
      </c>
      <c r="AJ1147" s="8"/>
      <c r="AK1147" s="13" t="s">
        <v>3461</v>
      </c>
      <c r="AL1147" s="13" t="s">
        <v>3913</v>
      </c>
      <c r="AM1147" s="8" t="s">
        <v>2152</v>
      </c>
      <c r="AN1147" s="8" t="s">
        <v>7985</v>
      </c>
      <c r="AO1147" s="13" t="s">
        <v>7986</v>
      </c>
      <c r="AP1147" s="9" t="s">
        <v>5399</v>
      </c>
      <c r="AQ1147" s="11">
        <v>4560.0</v>
      </c>
    </row>
    <row r="1148">
      <c r="A1148" s="8" t="str">
        <f t="shared" si="1"/>
        <v>AC Bobby has been removed. </v>
      </c>
      <c r="B1148" s="8" t="s">
        <v>7973</v>
      </c>
      <c r="C1148" s="8" t="s">
        <v>2351</v>
      </c>
      <c r="D1148" s="9" t="s">
        <v>7932</v>
      </c>
      <c r="E1148" s="8" t="s">
        <v>7974</v>
      </c>
      <c r="F1148" s="8" t="s">
        <v>46</v>
      </c>
      <c r="G1148" s="8" t="s">
        <v>47</v>
      </c>
      <c r="H1148" s="8" t="s">
        <v>7975</v>
      </c>
      <c r="I1148" s="8" t="s">
        <v>219</v>
      </c>
      <c r="J1148" s="10">
        <v>3.4</v>
      </c>
      <c r="K1148" s="8" t="s">
        <v>7976</v>
      </c>
      <c r="L1148" s="8" t="s">
        <v>86</v>
      </c>
      <c r="M1148" s="8" t="s">
        <v>86</v>
      </c>
      <c r="N1148" s="8" t="s">
        <v>7987</v>
      </c>
      <c r="O1148" s="8" t="s">
        <v>52</v>
      </c>
      <c r="P1148" s="8"/>
      <c r="Q1148" s="8" t="s">
        <v>277</v>
      </c>
      <c r="R1148" s="8" t="s">
        <v>7988</v>
      </c>
      <c r="S1148" s="8"/>
      <c r="T1148" s="11" t="str">
        <f t="shared" si="2"/>
        <v>AC Bobby has been removed. </v>
      </c>
      <c r="U1148" s="8"/>
      <c r="V1148" s="8"/>
      <c r="W1148" s="8"/>
      <c r="X1148" s="8" t="s">
        <v>7980</v>
      </c>
      <c r="Y1148" s="12" t="s">
        <v>7989</v>
      </c>
      <c r="Z1148" s="12" t="s">
        <v>7981</v>
      </c>
      <c r="AA1148" s="8" t="s">
        <v>60</v>
      </c>
      <c r="AB1148" s="12" t="s">
        <v>7982</v>
      </c>
      <c r="AC1148" s="12" t="s">
        <v>7990</v>
      </c>
      <c r="AD1148" s="12" t="s">
        <v>7983</v>
      </c>
      <c r="AE1148" s="8" t="s">
        <v>7984</v>
      </c>
      <c r="AF1148" s="8" t="s">
        <v>5399</v>
      </c>
      <c r="AG1148" s="8" t="s">
        <v>7942</v>
      </c>
      <c r="AH1148" s="8" t="s">
        <v>4581</v>
      </c>
      <c r="AI1148" s="8" t="s">
        <v>233</v>
      </c>
      <c r="AJ1148" s="8" t="s">
        <v>86</v>
      </c>
      <c r="AK1148" s="13" t="s">
        <v>3461</v>
      </c>
      <c r="AL1148" s="13" t="s">
        <v>3913</v>
      </c>
      <c r="AM1148" s="8" t="s">
        <v>2152</v>
      </c>
      <c r="AN1148" s="8" t="s">
        <v>7985</v>
      </c>
      <c r="AO1148" s="13" t="s">
        <v>7986</v>
      </c>
      <c r="AP1148" s="9" t="s">
        <v>5399</v>
      </c>
      <c r="AQ1148" s="11">
        <v>4560.0</v>
      </c>
    </row>
    <row r="1149">
      <c r="A1149" s="8" t="str">
        <f t="shared" si="1"/>
        <v>Graduate Asst Anna has been removed. </v>
      </c>
      <c r="B1149" s="8" t="s">
        <v>7973</v>
      </c>
      <c r="C1149" s="8" t="s">
        <v>2351</v>
      </c>
      <c r="D1149" s="9" t="s">
        <v>7932</v>
      </c>
      <c r="E1149" s="8" t="s">
        <v>7974</v>
      </c>
      <c r="F1149" s="8" t="s">
        <v>46</v>
      </c>
      <c r="G1149" s="8" t="s">
        <v>47</v>
      </c>
      <c r="H1149" s="8" t="s">
        <v>7975</v>
      </c>
      <c r="I1149" s="8" t="s">
        <v>219</v>
      </c>
      <c r="J1149" s="10">
        <v>3.4</v>
      </c>
      <c r="K1149" s="27" t="s">
        <v>7976</v>
      </c>
      <c r="L1149" s="8" t="s">
        <v>86</v>
      </c>
      <c r="M1149" s="8" t="s">
        <v>86</v>
      </c>
      <c r="N1149" s="8" t="s">
        <v>7991</v>
      </c>
      <c r="O1149" s="8" t="s">
        <v>52</v>
      </c>
      <c r="P1149" s="8"/>
      <c r="Q1149" s="8" t="s">
        <v>277</v>
      </c>
      <c r="R1149" s="8" t="s">
        <v>7992</v>
      </c>
      <c r="S1149" s="8"/>
      <c r="T1149" s="11" t="str">
        <f t="shared" si="2"/>
        <v>Graduate Asst Anna has been removed. </v>
      </c>
      <c r="U1149" s="8"/>
      <c r="V1149" s="8"/>
      <c r="W1149" s="8" t="s">
        <v>86</v>
      </c>
      <c r="X1149" s="8" t="s">
        <v>7980</v>
      </c>
      <c r="Y1149" s="12" t="s">
        <v>7993</v>
      </c>
      <c r="Z1149" s="12" t="s">
        <v>7981</v>
      </c>
      <c r="AA1149" s="8" t="s">
        <v>60</v>
      </c>
      <c r="AB1149" s="12" t="s">
        <v>7982</v>
      </c>
      <c r="AC1149" s="12" t="s">
        <v>7994</v>
      </c>
      <c r="AD1149" s="12" t="s">
        <v>7983</v>
      </c>
      <c r="AE1149" s="8" t="s">
        <v>7984</v>
      </c>
      <c r="AF1149" s="8" t="s">
        <v>5399</v>
      </c>
      <c r="AG1149" s="8" t="s">
        <v>7942</v>
      </c>
      <c r="AH1149" s="8" t="s">
        <v>4581</v>
      </c>
      <c r="AI1149" s="8" t="s">
        <v>233</v>
      </c>
      <c r="AJ1149" s="8" t="s">
        <v>86</v>
      </c>
      <c r="AK1149" s="8" t="s">
        <v>3461</v>
      </c>
      <c r="AL1149" s="8" t="s">
        <v>3913</v>
      </c>
      <c r="AM1149" s="8" t="s">
        <v>2152</v>
      </c>
      <c r="AN1149" s="8" t="s">
        <v>7985</v>
      </c>
      <c r="AO1149" s="8" t="s">
        <v>7986</v>
      </c>
      <c r="AP1149" s="8" t="s">
        <v>5399</v>
      </c>
      <c r="AQ1149" s="11">
        <v>4560.0</v>
      </c>
    </row>
    <row r="1150">
      <c r="A1150" s="8" t="str">
        <f t="shared" si="1"/>
        <v>AC Nia has been removed. </v>
      </c>
      <c r="B1150" s="8" t="s">
        <v>7973</v>
      </c>
      <c r="C1150" s="8" t="s">
        <v>2351</v>
      </c>
      <c r="D1150" s="9" t="s">
        <v>7932</v>
      </c>
      <c r="E1150" s="8" t="s">
        <v>7974</v>
      </c>
      <c r="F1150" s="8" t="s">
        <v>46</v>
      </c>
      <c r="G1150" s="8" t="s">
        <v>47</v>
      </c>
      <c r="H1150" s="8" t="s">
        <v>7975</v>
      </c>
      <c r="I1150" s="8" t="s">
        <v>219</v>
      </c>
      <c r="J1150" s="10">
        <v>3.4</v>
      </c>
      <c r="K1150" s="8" t="s">
        <v>7976</v>
      </c>
      <c r="L1150" s="8"/>
      <c r="M1150" s="8"/>
      <c r="N1150" s="8" t="s">
        <v>7995</v>
      </c>
      <c r="O1150" s="8" t="s">
        <v>52</v>
      </c>
      <c r="P1150" s="8"/>
      <c r="Q1150" s="8" t="s">
        <v>277</v>
      </c>
      <c r="R1150" s="8" t="s">
        <v>7996</v>
      </c>
      <c r="S1150" s="8"/>
      <c r="T1150" s="11" t="str">
        <f t="shared" si="2"/>
        <v>AC Nia has been removed. </v>
      </c>
      <c r="U1150" s="8"/>
      <c r="V1150" s="8"/>
      <c r="W1150" s="8"/>
      <c r="X1150" s="8" t="s">
        <v>7980</v>
      </c>
      <c r="Y1150" s="8" t="s">
        <v>60</v>
      </c>
      <c r="Z1150" s="12" t="s">
        <v>7981</v>
      </c>
      <c r="AA1150" s="8" t="s">
        <v>60</v>
      </c>
      <c r="AB1150" s="12" t="s">
        <v>7982</v>
      </c>
      <c r="AC1150" s="8" t="s">
        <v>60</v>
      </c>
      <c r="AD1150" s="12" t="s">
        <v>7983</v>
      </c>
      <c r="AE1150" s="8" t="s">
        <v>7984</v>
      </c>
      <c r="AF1150" s="8" t="s">
        <v>5399</v>
      </c>
      <c r="AG1150" s="8" t="s">
        <v>7942</v>
      </c>
      <c r="AH1150" s="8" t="s">
        <v>4581</v>
      </c>
      <c r="AI1150" s="8" t="s">
        <v>233</v>
      </c>
      <c r="AJ1150" s="8"/>
      <c r="AK1150" s="13" t="s">
        <v>3461</v>
      </c>
      <c r="AL1150" s="13" t="s">
        <v>3913</v>
      </c>
      <c r="AM1150" s="8" t="s">
        <v>2152</v>
      </c>
      <c r="AN1150" s="8" t="s">
        <v>7985</v>
      </c>
      <c r="AO1150" s="13" t="s">
        <v>7986</v>
      </c>
      <c r="AP1150" s="15" t="s">
        <v>5399</v>
      </c>
      <c r="AQ1150" s="11">
        <v>4560.0</v>
      </c>
    </row>
    <row r="1151">
      <c r="A1151" s="8" t="str">
        <f t="shared" si="1"/>
        <v>Matt Stuck</v>
      </c>
      <c r="B1151" s="8" t="s">
        <v>7997</v>
      </c>
      <c r="C1151" s="8" t="s">
        <v>2410</v>
      </c>
      <c r="D1151" s="9" t="s">
        <v>7932</v>
      </c>
      <c r="E1151" s="8" t="s">
        <v>7998</v>
      </c>
      <c r="F1151" s="8" t="s">
        <v>46</v>
      </c>
      <c r="G1151" s="8" t="s">
        <v>47</v>
      </c>
      <c r="H1151" s="8" t="s">
        <v>7999</v>
      </c>
      <c r="I1151" s="8" t="s">
        <v>8000</v>
      </c>
      <c r="J1151" s="10">
        <v>3.93</v>
      </c>
      <c r="K1151" s="8" t="s">
        <v>8001</v>
      </c>
      <c r="L1151" s="8"/>
      <c r="M1151" s="8" t="s">
        <v>8002</v>
      </c>
      <c r="N1151" s="8" t="s">
        <v>8003</v>
      </c>
      <c r="O1151" s="8" t="s">
        <v>52</v>
      </c>
      <c r="P1151" s="8"/>
      <c r="Q1151" s="8"/>
      <c r="R1151" s="8" t="s">
        <v>771</v>
      </c>
      <c r="S1151" s="8" t="s">
        <v>8004</v>
      </c>
      <c r="T1151" s="11" t="str">
        <f t="shared" si="2"/>
        <v>Matt Stuck</v>
      </c>
      <c r="U1151" s="8" t="s">
        <v>311</v>
      </c>
      <c r="V1151" s="8" t="s">
        <v>8005</v>
      </c>
      <c r="W1151" s="8"/>
      <c r="X1151" s="8" t="s">
        <v>8006</v>
      </c>
      <c r="Y1151" s="8" t="s">
        <v>60</v>
      </c>
      <c r="Z1151" s="12" t="s">
        <v>8007</v>
      </c>
      <c r="AA1151" s="8" t="s">
        <v>60</v>
      </c>
      <c r="AB1151" s="12" t="s">
        <v>8008</v>
      </c>
      <c r="AC1151" s="8" t="s">
        <v>60</v>
      </c>
      <c r="AD1151" s="12" t="s">
        <v>8009</v>
      </c>
      <c r="AE1151" s="8" t="s">
        <v>8010</v>
      </c>
      <c r="AF1151" s="8" t="s">
        <v>7998</v>
      </c>
      <c r="AG1151" s="8" t="s">
        <v>7942</v>
      </c>
      <c r="AH1151" s="8" t="s">
        <v>194</v>
      </c>
      <c r="AI1151" s="8" t="s">
        <v>233</v>
      </c>
      <c r="AJ1151" s="8"/>
      <c r="AK1151" s="13" t="s">
        <v>2734</v>
      </c>
      <c r="AL1151" s="13" t="s">
        <v>1502</v>
      </c>
      <c r="AM1151" s="8" t="s">
        <v>2429</v>
      </c>
      <c r="AN1151" s="8" t="s">
        <v>8011</v>
      </c>
      <c r="AO1151" s="13" t="s">
        <v>8012</v>
      </c>
      <c r="AP1151" s="9" t="s">
        <v>7998</v>
      </c>
      <c r="AQ1151" s="11">
        <v>1796.0</v>
      </c>
    </row>
    <row r="1152">
      <c r="A1152" s="8" t="str">
        <f t="shared" si="1"/>
        <v>Bob Luciano</v>
      </c>
      <c r="B1152" s="8" t="s">
        <v>7997</v>
      </c>
      <c r="C1152" s="8" t="s">
        <v>2410</v>
      </c>
      <c r="D1152" s="9" t="s">
        <v>7932</v>
      </c>
      <c r="E1152" s="8" t="s">
        <v>7998</v>
      </c>
      <c r="F1152" s="8" t="s">
        <v>46</v>
      </c>
      <c r="G1152" s="8" t="s">
        <v>47</v>
      </c>
      <c r="H1152" s="8" t="s">
        <v>7999</v>
      </c>
      <c r="I1152" s="8" t="s">
        <v>8000</v>
      </c>
      <c r="J1152" s="10">
        <v>3.93</v>
      </c>
      <c r="K1152" s="8" t="s">
        <v>8001</v>
      </c>
      <c r="L1152" s="8"/>
      <c r="M1152" s="8" t="s">
        <v>8002</v>
      </c>
      <c r="N1152" s="8" t="s">
        <v>8013</v>
      </c>
      <c r="O1152" s="8" t="s">
        <v>52</v>
      </c>
      <c r="P1152" s="8"/>
      <c r="Q1152" s="8"/>
      <c r="R1152" s="8" t="s">
        <v>251</v>
      </c>
      <c r="S1152" s="8" t="s">
        <v>8014</v>
      </c>
      <c r="T1152" s="11" t="str">
        <f t="shared" si="2"/>
        <v>Bob Luciano</v>
      </c>
      <c r="U1152" s="8" t="s">
        <v>160</v>
      </c>
      <c r="V1152" s="8" t="s">
        <v>8015</v>
      </c>
      <c r="W1152" s="8"/>
      <c r="X1152" s="8" t="s">
        <v>8006</v>
      </c>
      <c r="Y1152" s="8" t="s">
        <v>60</v>
      </c>
      <c r="Z1152" s="12" t="s">
        <v>8007</v>
      </c>
      <c r="AA1152" s="8" t="s">
        <v>60</v>
      </c>
      <c r="AB1152" s="12" t="s">
        <v>8008</v>
      </c>
      <c r="AC1152" s="8" t="s">
        <v>60</v>
      </c>
      <c r="AD1152" s="12" t="s">
        <v>8009</v>
      </c>
      <c r="AE1152" s="8" t="s">
        <v>8010</v>
      </c>
      <c r="AF1152" s="8" t="s">
        <v>7998</v>
      </c>
      <c r="AG1152" s="8" t="s">
        <v>7942</v>
      </c>
      <c r="AH1152" s="8" t="s">
        <v>194</v>
      </c>
      <c r="AI1152" s="8" t="s">
        <v>233</v>
      </c>
      <c r="AJ1152" s="8"/>
      <c r="AK1152" s="8" t="s">
        <v>2734</v>
      </c>
      <c r="AL1152" s="8" t="s">
        <v>1502</v>
      </c>
      <c r="AM1152" s="8" t="s">
        <v>2429</v>
      </c>
      <c r="AN1152" s="8" t="s">
        <v>8011</v>
      </c>
      <c r="AO1152" s="8" t="s">
        <v>8012</v>
      </c>
      <c r="AP1152" s="8" t="s">
        <v>7998</v>
      </c>
      <c r="AQ1152" s="11">
        <v>1796.0</v>
      </c>
    </row>
    <row r="1153">
      <c r="A1153" s="8" t="str">
        <f t="shared" si="1"/>
        <v>Andrew Allden</v>
      </c>
      <c r="B1153" s="8" t="s">
        <v>7997</v>
      </c>
      <c r="C1153" s="8" t="s">
        <v>2410</v>
      </c>
      <c r="D1153" s="9" t="s">
        <v>7932</v>
      </c>
      <c r="E1153" s="8" t="s">
        <v>7998</v>
      </c>
      <c r="F1153" s="8" t="s">
        <v>46</v>
      </c>
      <c r="G1153" s="8" t="s">
        <v>47</v>
      </c>
      <c r="H1153" s="8" t="s">
        <v>7999</v>
      </c>
      <c r="I1153" s="8" t="s">
        <v>8000</v>
      </c>
      <c r="J1153" s="10">
        <v>3.93</v>
      </c>
      <c r="K1153" s="8" t="s">
        <v>8001</v>
      </c>
      <c r="L1153" s="8"/>
      <c r="M1153" s="8" t="s">
        <v>8002</v>
      </c>
      <c r="N1153" s="8" t="s">
        <v>8016</v>
      </c>
      <c r="O1153" s="8" t="s">
        <v>52</v>
      </c>
      <c r="P1153" s="8"/>
      <c r="Q1153" s="8"/>
      <c r="R1153" s="8" t="s">
        <v>53</v>
      </c>
      <c r="S1153" s="8" t="s">
        <v>8017</v>
      </c>
      <c r="T1153" s="11" t="str">
        <f t="shared" si="2"/>
        <v>Andrew Allden</v>
      </c>
      <c r="U1153" s="8" t="s">
        <v>106</v>
      </c>
      <c r="V1153" s="8" t="s">
        <v>8018</v>
      </c>
      <c r="W1153" s="8"/>
      <c r="X1153" s="8" t="s">
        <v>8006</v>
      </c>
      <c r="Y1153" s="8" t="s">
        <v>60</v>
      </c>
      <c r="Z1153" s="12" t="s">
        <v>8007</v>
      </c>
      <c r="AA1153" s="12" t="s">
        <v>8019</v>
      </c>
      <c r="AB1153" s="12" t="s">
        <v>8008</v>
      </c>
      <c r="AC1153" s="12" t="s">
        <v>8020</v>
      </c>
      <c r="AD1153" s="12" t="s">
        <v>8009</v>
      </c>
      <c r="AE1153" s="8" t="s">
        <v>8010</v>
      </c>
      <c r="AF1153" s="8" t="s">
        <v>7998</v>
      </c>
      <c r="AG1153" s="8" t="s">
        <v>7942</v>
      </c>
      <c r="AH1153" s="8" t="s">
        <v>194</v>
      </c>
      <c r="AI1153" s="8" t="s">
        <v>233</v>
      </c>
      <c r="AJ1153" s="8"/>
      <c r="AK1153" s="13" t="s">
        <v>2734</v>
      </c>
      <c r="AL1153" s="13" t="s">
        <v>1502</v>
      </c>
      <c r="AM1153" s="8" t="s">
        <v>2429</v>
      </c>
      <c r="AN1153" s="8" t="s">
        <v>8011</v>
      </c>
      <c r="AO1153" s="13" t="s">
        <v>8012</v>
      </c>
      <c r="AP1153" s="9" t="s">
        <v>7998</v>
      </c>
      <c r="AQ1153" s="11">
        <v>1796.0</v>
      </c>
    </row>
    <row r="1154">
      <c r="A1154" s="8" t="str">
        <f t="shared" si="1"/>
        <v>Zach Haupt</v>
      </c>
      <c r="B1154" s="8" t="s">
        <v>7997</v>
      </c>
      <c r="C1154" s="8" t="s">
        <v>2410</v>
      </c>
      <c r="D1154" s="9" t="s">
        <v>7932</v>
      </c>
      <c r="E1154" s="8" t="s">
        <v>7998</v>
      </c>
      <c r="F1154" s="8" t="s">
        <v>46</v>
      </c>
      <c r="G1154" s="8" t="s">
        <v>47</v>
      </c>
      <c r="H1154" s="8" t="s">
        <v>7999</v>
      </c>
      <c r="I1154" s="8" t="s">
        <v>8000</v>
      </c>
      <c r="J1154" s="10">
        <v>3.93</v>
      </c>
      <c r="K1154" s="8" t="s">
        <v>8001</v>
      </c>
      <c r="L1154" s="8"/>
      <c r="M1154" s="8" t="s">
        <v>8002</v>
      </c>
      <c r="N1154" s="8" t="s">
        <v>8021</v>
      </c>
      <c r="O1154" s="8" t="s">
        <v>52</v>
      </c>
      <c r="P1154" s="8"/>
      <c r="Q1154" s="8"/>
      <c r="R1154" s="8" t="s">
        <v>1734</v>
      </c>
      <c r="S1154" s="8" t="s">
        <v>8022</v>
      </c>
      <c r="T1154" s="11" t="str">
        <f t="shared" si="2"/>
        <v>Zach Haupt</v>
      </c>
      <c r="U1154" s="8" t="s">
        <v>80</v>
      </c>
      <c r="V1154" s="8" t="s">
        <v>8023</v>
      </c>
      <c r="W1154" s="8"/>
      <c r="X1154" s="8" t="s">
        <v>8006</v>
      </c>
      <c r="Y1154" s="8" t="s">
        <v>60</v>
      </c>
      <c r="Z1154" s="12" t="s">
        <v>8007</v>
      </c>
      <c r="AA1154" s="8" t="s">
        <v>60</v>
      </c>
      <c r="AB1154" s="12" t="s">
        <v>8008</v>
      </c>
      <c r="AC1154" s="8" t="s">
        <v>60</v>
      </c>
      <c r="AD1154" s="12" t="s">
        <v>8009</v>
      </c>
      <c r="AE1154" s="8" t="s">
        <v>8010</v>
      </c>
      <c r="AF1154" s="8" t="s">
        <v>7998</v>
      </c>
      <c r="AG1154" s="8" t="s">
        <v>7942</v>
      </c>
      <c r="AH1154" s="8" t="s">
        <v>194</v>
      </c>
      <c r="AI1154" s="8" t="s">
        <v>233</v>
      </c>
      <c r="AJ1154" s="8"/>
      <c r="AK1154" s="13" t="s">
        <v>2734</v>
      </c>
      <c r="AL1154" s="13" t="s">
        <v>1502</v>
      </c>
      <c r="AM1154" s="8" t="s">
        <v>2429</v>
      </c>
      <c r="AN1154" s="8" t="s">
        <v>8011</v>
      </c>
      <c r="AO1154" s="13" t="s">
        <v>8012</v>
      </c>
      <c r="AP1154" s="9" t="s">
        <v>7998</v>
      </c>
      <c r="AQ1154" s="11">
        <v>1796.0</v>
      </c>
    </row>
    <row r="1155">
      <c r="A1155" s="8" t="str">
        <f t="shared" si="1"/>
        <v>Tatijana Jacobson</v>
      </c>
      <c r="B1155" s="8" t="s">
        <v>8024</v>
      </c>
      <c r="C1155" s="8" t="s">
        <v>1432</v>
      </c>
      <c r="D1155" s="9" t="s">
        <v>7932</v>
      </c>
      <c r="E1155" s="8" t="s">
        <v>6851</v>
      </c>
      <c r="F1155" s="8" t="s">
        <v>46</v>
      </c>
      <c r="G1155" s="8" t="s">
        <v>47</v>
      </c>
      <c r="H1155" s="8" t="s">
        <v>8025</v>
      </c>
      <c r="I1155" s="8" t="s">
        <v>2373</v>
      </c>
      <c r="J1155" s="10">
        <v>4.13</v>
      </c>
      <c r="K1155" s="8" t="s">
        <v>8026</v>
      </c>
      <c r="L1155" s="8" t="s">
        <v>8027</v>
      </c>
      <c r="M1155" s="8"/>
      <c r="N1155" s="8" t="s">
        <v>8028</v>
      </c>
      <c r="O1155" s="8" t="s">
        <v>52</v>
      </c>
      <c r="P1155" s="8"/>
      <c r="Q1155" s="8"/>
      <c r="R1155" s="8" t="s">
        <v>8029</v>
      </c>
      <c r="S1155" s="8" t="s">
        <v>8030</v>
      </c>
      <c r="T1155" s="11" t="str">
        <f t="shared" si="2"/>
        <v>Tatijana Jacobson</v>
      </c>
      <c r="U1155" s="8" t="s">
        <v>8031</v>
      </c>
      <c r="V1155" s="8" t="s">
        <v>8032</v>
      </c>
      <c r="W1155" s="8" t="s">
        <v>8033</v>
      </c>
      <c r="X1155" s="8" t="s">
        <v>8034</v>
      </c>
      <c r="Y1155" s="12" t="s">
        <v>8035</v>
      </c>
      <c r="Z1155" s="12" t="s">
        <v>8036</v>
      </c>
      <c r="AA1155" s="8" t="s">
        <v>60</v>
      </c>
      <c r="AB1155" s="12" t="s">
        <v>8037</v>
      </c>
      <c r="AC1155" s="12" t="s">
        <v>8038</v>
      </c>
      <c r="AD1155" s="12" t="s">
        <v>8039</v>
      </c>
      <c r="AE1155" s="8" t="s">
        <v>8040</v>
      </c>
      <c r="AF1155" s="8" t="s">
        <v>7018</v>
      </c>
      <c r="AG1155" s="8" t="s">
        <v>7942</v>
      </c>
      <c r="AH1155" s="8" t="s">
        <v>65</v>
      </c>
      <c r="AI1155" s="8" t="s">
        <v>233</v>
      </c>
      <c r="AJ1155" s="8"/>
      <c r="AK1155" s="13" t="s">
        <v>7293</v>
      </c>
      <c r="AL1155" s="13" t="s">
        <v>8041</v>
      </c>
      <c r="AM1155" s="8" t="s">
        <v>8042</v>
      </c>
      <c r="AN1155" s="8" t="s">
        <v>8043</v>
      </c>
      <c r="AO1155" s="13" t="s">
        <v>8044</v>
      </c>
      <c r="AP1155" s="9" t="s">
        <v>7018</v>
      </c>
      <c r="AQ1155" s="11">
        <v>6609.0</v>
      </c>
    </row>
    <row r="1156">
      <c r="A1156" s="8" t="str">
        <f t="shared" si="1"/>
        <v>Shawn Wilbourn</v>
      </c>
      <c r="B1156" s="8" t="s">
        <v>8024</v>
      </c>
      <c r="C1156" s="8" t="s">
        <v>1432</v>
      </c>
      <c r="D1156" s="9" t="s">
        <v>7932</v>
      </c>
      <c r="E1156" s="8" t="s">
        <v>6851</v>
      </c>
      <c r="F1156" s="8" t="s">
        <v>46</v>
      </c>
      <c r="G1156" s="8" t="s">
        <v>47</v>
      </c>
      <c r="H1156" s="8" t="s">
        <v>8025</v>
      </c>
      <c r="I1156" s="8" t="s">
        <v>2373</v>
      </c>
      <c r="J1156" s="10">
        <v>4.13</v>
      </c>
      <c r="K1156" s="8" t="s">
        <v>8026</v>
      </c>
      <c r="L1156" s="8" t="s">
        <v>8027</v>
      </c>
      <c r="M1156" s="8" t="s">
        <v>86</v>
      </c>
      <c r="N1156" s="8" t="s">
        <v>8045</v>
      </c>
      <c r="O1156" s="8" t="s">
        <v>52</v>
      </c>
      <c r="P1156" s="8"/>
      <c r="Q1156" s="8"/>
      <c r="R1156" s="8" t="s">
        <v>5644</v>
      </c>
      <c r="S1156" s="8" t="s">
        <v>8046</v>
      </c>
      <c r="T1156" s="11" t="str">
        <f t="shared" si="2"/>
        <v>Shawn Wilbourn</v>
      </c>
      <c r="U1156" s="8" t="s">
        <v>311</v>
      </c>
      <c r="V1156" s="8" t="s">
        <v>8047</v>
      </c>
      <c r="W1156" s="8" t="s">
        <v>8048</v>
      </c>
      <c r="X1156" s="8" t="s">
        <v>8034</v>
      </c>
      <c r="Y1156" s="12" t="s">
        <v>8049</v>
      </c>
      <c r="Z1156" s="12" t="s">
        <v>8036</v>
      </c>
      <c r="AA1156" s="8" t="s">
        <v>60</v>
      </c>
      <c r="AB1156" s="12" t="s">
        <v>8037</v>
      </c>
      <c r="AC1156" s="8" t="s">
        <v>60</v>
      </c>
      <c r="AD1156" s="12" t="s">
        <v>8039</v>
      </c>
      <c r="AE1156" s="8" t="s">
        <v>8040</v>
      </c>
      <c r="AF1156" s="8" t="s">
        <v>7018</v>
      </c>
      <c r="AG1156" s="8" t="s">
        <v>7942</v>
      </c>
      <c r="AH1156" s="8" t="s">
        <v>65</v>
      </c>
      <c r="AI1156" s="8" t="s">
        <v>233</v>
      </c>
      <c r="AJ1156" s="8" t="s">
        <v>86</v>
      </c>
      <c r="AK1156" s="13" t="s">
        <v>7293</v>
      </c>
      <c r="AL1156" s="13" t="s">
        <v>8041</v>
      </c>
      <c r="AM1156" s="8" t="s">
        <v>8042</v>
      </c>
      <c r="AN1156" s="8" t="s">
        <v>8043</v>
      </c>
      <c r="AO1156" s="13" t="s">
        <v>8044</v>
      </c>
      <c r="AP1156" s="9" t="s">
        <v>7018</v>
      </c>
      <c r="AQ1156" s="11">
        <v>6609.0</v>
      </c>
    </row>
    <row r="1157">
      <c r="A1157" s="8" t="str">
        <f t="shared" si="1"/>
        <v>Matt LoPiccolo</v>
      </c>
      <c r="B1157" s="8" t="s">
        <v>8024</v>
      </c>
      <c r="C1157" s="8" t="s">
        <v>1432</v>
      </c>
      <c r="D1157" s="9" t="s">
        <v>7932</v>
      </c>
      <c r="E1157" s="8" t="s">
        <v>6851</v>
      </c>
      <c r="F1157" s="8" t="s">
        <v>46</v>
      </c>
      <c r="G1157" s="8" t="s">
        <v>47</v>
      </c>
      <c r="H1157" s="8" t="s">
        <v>8025</v>
      </c>
      <c r="I1157" s="8" t="s">
        <v>2373</v>
      </c>
      <c r="J1157" s="10">
        <v>4.13</v>
      </c>
      <c r="K1157" s="8" t="s">
        <v>8026</v>
      </c>
      <c r="L1157" s="8" t="s">
        <v>8027</v>
      </c>
      <c r="M1157" s="8"/>
      <c r="N1157" s="8" t="s">
        <v>8050</v>
      </c>
      <c r="O1157" s="8" t="s">
        <v>52</v>
      </c>
      <c r="P1157" s="8"/>
      <c r="Q1157" s="8"/>
      <c r="R1157" s="8" t="s">
        <v>771</v>
      </c>
      <c r="S1157" s="8" t="s">
        <v>8051</v>
      </c>
      <c r="T1157" s="11" t="str">
        <f t="shared" si="2"/>
        <v>Matt LoPiccolo</v>
      </c>
      <c r="U1157" s="8" t="s">
        <v>149</v>
      </c>
      <c r="V1157" s="8" t="s">
        <v>8052</v>
      </c>
      <c r="W1157" s="8" t="s">
        <v>8053</v>
      </c>
      <c r="X1157" s="8" t="s">
        <v>8034</v>
      </c>
      <c r="Y1157" s="12" t="s">
        <v>8054</v>
      </c>
      <c r="Z1157" s="12" t="s">
        <v>8036</v>
      </c>
      <c r="AA1157" s="8" t="s">
        <v>60</v>
      </c>
      <c r="AB1157" s="12" t="s">
        <v>8037</v>
      </c>
      <c r="AC1157" s="12" t="s">
        <v>8055</v>
      </c>
      <c r="AD1157" s="12" t="s">
        <v>8039</v>
      </c>
      <c r="AE1157" s="8" t="s">
        <v>8040</v>
      </c>
      <c r="AF1157" s="8" t="s">
        <v>7018</v>
      </c>
      <c r="AG1157" s="8" t="s">
        <v>7942</v>
      </c>
      <c r="AH1157" s="8" t="s">
        <v>65</v>
      </c>
      <c r="AI1157" s="8" t="s">
        <v>233</v>
      </c>
      <c r="AJ1157" s="8"/>
      <c r="AK1157" s="13" t="s">
        <v>7293</v>
      </c>
      <c r="AL1157" s="13" t="s">
        <v>8041</v>
      </c>
      <c r="AM1157" s="8" t="s">
        <v>8042</v>
      </c>
      <c r="AN1157" s="8" t="s">
        <v>8043</v>
      </c>
      <c r="AO1157" s="13" t="s">
        <v>8044</v>
      </c>
      <c r="AP1157" s="9" t="s">
        <v>7018</v>
      </c>
      <c r="AQ1157" s="11">
        <v>6609.0</v>
      </c>
    </row>
    <row r="1158">
      <c r="A1158" s="8" t="str">
        <f t="shared" si="1"/>
        <v>Mark Mueller</v>
      </c>
      <c r="B1158" s="8" t="s">
        <v>8024</v>
      </c>
      <c r="C1158" s="8" t="s">
        <v>1432</v>
      </c>
      <c r="D1158" s="9" t="s">
        <v>7932</v>
      </c>
      <c r="E1158" s="8" t="s">
        <v>6851</v>
      </c>
      <c r="F1158" s="8" t="s">
        <v>46</v>
      </c>
      <c r="G1158" s="8" t="s">
        <v>47</v>
      </c>
      <c r="H1158" s="8" t="s">
        <v>8025</v>
      </c>
      <c r="I1158" s="8" t="s">
        <v>2373</v>
      </c>
      <c r="J1158" s="10">
        <v>4.13</v>
      </c>
      <c r="K1158" s="8" t="s">
        <v>8026</v>
      </c>
      <c r="L1158" s="8" t="s">
        <v>8027</v>
      </c>
      <c r="M1158" s="8" t="s">
        <v>86</v>
      </c>
      <c r="N1158" s="8" t="s">
        <v>8056</v>
      </c>
      <c r="O1158" s="8" t="s">
        <v>52</v>
      </c>
      <c r="P1158" s="8"/>
      <c r="Q1158" s="8"/>
      <c r="R1158" s="8" t="s">
        <v>3210</v>
      </c>
      <c r="S1158" s="8" t="s">
        <v>8057</v>
      </c>
      <c r="T1158" s="11" t="str">
        <f t="shared" si="2"/>
        <v>Mark Mueller</v>
      </c>
      <c r="U1158" s="8" t="s">
        <v>2677</v>
      </c>
      <c r="V1158" s="8" t="s">
        <v>8058</v>
      </c>
      <c r="W1158" s="8" t="s">
        <v>8053</v>
      </c>
      <c r="X1158" s="8" t="s">
        <v>8034</v>
      </c>
      <c r="Y1158" s="12" t="s">
        <v>8059</v>
      </c>
      <c r="Z1158" s="12" t="s">
        <v>8036</v>
      </c>
      <c r="AA1158" s="8" t="s">
        <v>60</v>
      </c>
      <c r="AB1158" s="12" t="s">
        <v>8037</v>
      </c>
      <c r="AC1158" s="8" t="s">
        <v>60</v>
      </c>
      <c r="AD1158" s="12" t="s">
        <v>8039</v>
      </c>
      <c r="AE1158" s="8" t="s">
        <v>8040</v>
      </c>
      <c r="AF1158" s="8" t="s">
        <v>7018</v>
      </c>
      <c r="AG1158" s="8" t="s">
        <v>7942</v>
      </c>
      <c r="AH1158" s="8" t="s">
        <v>65</v>
      </c>
      <c r="AI1158" s="8" t="s">
        <v>233</v>
      </c>
      <c r="AJ1158" s="8" t="s">
        <v>86</v>
      </c>
      <c r="AK1158" s="13" t="s">
        <v>7293</v>
      </c>
      <c r="AL1158" s="13" t="s">
        <v>8041</v>
      </c>
      <c r="AM1158" s="8" t="s">
        <v>8042</v>
      </c>
      <c r="AN1158" s="8" t="s">
        <v>8043</v>
      </c>
      <c r="AO1158" s="13" t="s">
        <v>8044</v>
      </c>
      <c r="AP1158" s="9" t="s">
        <v>7018</v>
      </c>
      <c r="AQ1158" s="11">
        <v>6609.0</v>
      </c>
    </row>
    <row r="1159">
      <c r="A1159" s="8" t="str">
        <f t="shared" si="1"/>
        <v>Angelo Posillico</v>
      </c>
      <c r="B1159" s="8" t="s">
        <v>8024</v>
      </c>
      <c r="C1159" s="8" t="s">
        <v>1432</v>
      </c>
      <c r="D1159" s="9" t="s">
        <v>7932</v>
      </c>
      <c r="E1159" s="8" t="s">
        <v>6851</v>
      </c>
      <c r="F1159" s="8" t="s">
        <v>46</v>
      </c>
      <c r="G1159" s="8" t="s">
        <v>47</v>
      </c>
      <c r="H1159" s="8" t="s">
        <v>8025</v>
      </c>
      <c r="I1159" s="8" t="s">
        <v>2373</v>
      </c>
      <c r="J1159" s="10">
        <v>4.13</v>
      </c>
      <c r="K1159" s="8" t="s">
        <v>8026</v>
      </c>
      <c r="L1159" s="8" t="s">
        <v>8027</v>
      </c>
      <c r="M1159" s="8"/>
      <c r="N1159" s="8" t="s">
        <v>8060</v>
      </c>
      <c r="O1159" s="8" t="s">
        <v>52</v>
      </c>
      <c r="P1159" s="8"/>
      <c r="Q1159" s="8"/>
      <c r="R1159" s="8" t="s">
        <v>8061</v>
      </c>
      <c r="S1159" s="8" t="s">
        <v>8062</v>
      </c>
      <c r="T1159" s="11" t="str">
        <f t="shared" si="2"/>
        <v>Angelo Posillico</v>
      </c>
      <c r="U1159" s="8" t="s">
        <v>160</v>
      </c>
      <c r="V1159" s="8" t="s">
        <v>8063</v>
      </c>
      <c r="W1159" s="8" t="s">
        <v>8064</v>
      </c>
      <c r="X1159" s="8" t="s">
        <v>8034</v>
      </c>
      <c r="Y1159" s="12" t="s">
        <v>8065</v>
      </c>
      <c r="Z1159" s="12" t="s">
        <v>8036</v>
      </c>
      <c r="AA1159" s="8" t="s">
        <v>60</v>
      </c>
      <c r="AB1159" s="12" t="s">
        <v>8037</v>
      </c>
      <c r="AC1159" s="12" t="s">
        <v>8066</v>
      </c>
      <c r="AD1159" s="12" t="s">
        <v>8039</v>
      </c>
      <c r="AE1159" s="8" t="s">
        <v>8040</v>
      </c>
      <c r="AF1159" s="8" t="s">
        <v>7018</v>
      </c>
      <c r="AG1159" s="8" t="s">
        <v>7942</v>
      </c>
      <c r="AH1159" s="8" t="s">
        <v>65</v>
      </c>
      <c r="AI1159" s="8" t="s">
        <v>233</v>
      </c>
      <c r="AJ1159" s="8"/>
      <c r="AK1159" s="13" t="s">
        <v>7293</v>
      </c>
      <c r="AL1159" s="13" t="s">
        <v>8041</v>
      </c>
      <c r="AM1159" s="8" t="s">
        <v>8042</v>
      </c>
      <c r="AN1159" s="8" t="s">
        <v>8043</v>
      </c>
      <c r="AO1159" s="13" t="s">
        <v>8044</v>
      </c>
      <c r="AP1159" s="9" t="s">
        <v>7018</v>
      </c>
      <c r="AQ1159" s="11">
        <v>6609.0</v>
      </c>
    </row>
    <row r="1160">
      <c r="A1160" s="8" t="str">
        <f t="shared" si="1"/>
        <v>Kevin Jermyn</v>
      </c>
      <c r="B1160" s="8" t="s">
        <v>8024</v>
      </c>
      <c r="C1160" s="8" t="s">
        <v>1432</v>
      </c>
      <c r="D1160" s="9" t="s">
        <v>7932</v>
      </c>
      <c r="E1160" s="8" t="s">
        <v>6851</v>
      </c>
      <c r="F1160" s="8" t="s">
        <v>46</v>
      </c>
      <c r="G1160" s="8" t="s">
        <v>47</v>
      </c>
      <c r="H1160" s="8" t="s">
        <v>8025</v>
      </c>
      <c r="I1160" s="8" t="s">
        <v>2373</v>
      </c>
      <c r="J1160" s="10">
        <v>4.13</v>
      </c>
      <c r="K1160" s="8" t="s">
        <v>8026</v>
      </c>
      <c r="L1160" s="8" t="s">
        <v>8027</v>
      </c>
      <c r="M1160" s="8"/>
      <c r="N1160" s="8" t="s">
        <v>8067</v>
      </c>
      <c r="O1160" s="8" t="s">
        <v>52</v>
      </c>
      <c r="P1160" s="8"/>
      <c r="Q1160" s="8"/>
      <c r="R1160" s="8" t="s">
        <v>208</v>
      </c>
      <c r="S1160" s="8" t="s">
        <v>8068</v>
      </c>
      <c r="T1160" s="11" t="str">
        <f t="shared" si="2"/>
        <v>Kevin Jermyn</v>
      </c>
      <c r="U1160" s="8" t="s">
        <v>106</v>
      </c>
      <c r="V1160" s="8" t="s">
        <v>8069</v>
      </c>
      <c r="W1160" s="8" t="s">
        <v>8070</v>
      </c>
      <c r="X1160" s="8" t="s">
        <v>8034</v>
      </c>
      <c r="Y1160" s="12" t="s">
        <v>8071</v>
      </c>
      <c r="Z1160" s="12" t="s">
        <v>8036</v>
      </c>
      <c r="AA1160" s="8" t="s">
        <v>60</v>
      </c>
      <c r="AB1160" s="12" t="s">
        <v>8037</v>
      </c>
      <c r="AC1160" s="12" t="s">
        <v>8072</v>
      </c>
      <c r="AD1160" s="12" t="s">
        <v>8039</v>
      </c>
      <c r="AE1160" s="8" t="s">
        <v>8040</v>
      </c>
      <c r="AF1160" s="8" t="s">
        <v>7018</v>
      </c>
      <c r="AG1160" s="8" t="s">
        <v>7942</v>
      </c>
      <c r="AH1160" s="8" t="s">
        <v>65</v>
      </c>
      <c r="AI1160" s="8" t="s">
        <v>233</v>
      </c>
      <c r="AJ1160" s="8"/>
      <c r="AK1160" s="13" t="s">
        <v>7293</v>
      </c>
      <c r="AL1160" s="13" t="s">
        <v>8041</v>
      </c>
      <c r="AM1160" s="8" t="s">
        <v>8042</v>
      </c>
      <c r="AN1160" s="8" t="s">
        <v>8043</v>
      </c>
      <c r="AO1160" s="13" t="s">
        <v>8044</v>
      </c>
      <c r="AP1160" s="9" t="s">
        <v>7018</v>
      </c>
      <c r="AQ1160" s="11">
        <v>6609.0</v>
      </c>
    </row>
    <row r="1161">
      <c r="A1161" s="8" t="str">
        <f t="shared" si="1"/>
        <v>Kenyetta Iyevbele</v>
      </c>
      <c r="B1161" s="8" t="s">
        <v>8024</v>
      </c>
      <c r="C1161" s="8" t="s">
        <v>1432</v>
      </c>
      <c r="D1161" s="9" t="s">
        <v>7932</v>
      </c>
      <c r="E1161" s="8" t="s">
        <v>6851</v>
      </c>
      <c r="F1161" s="8" t="s">
        <v>46</v>
      </c>
      <c r="G1161" s="8" t="s">
        <v>47</v>
      </c>
      <c r="H1161" s="8" t="s">
        <v>8025</v>
      </c>
      <c r="I1161" s="8" t="s">
        <v>2373</v>
      </c>
      <c r="J1161" s="10">
        <v>4.13</v>
      </c>
      <c r="K1161" s="8" t="s">
        <v>8026</v>
      </c>
      <c r="L1161" s="8" t="s">
        <v>8027</v>
      </c>
      <c r="M1161" s="8"/>
      <c r="N1161" s="8" t="s">
        <v>8073</v>
      </c>
      <c r="O1161" s="8" t="s">
        <v>52</v>
      </c>
      <c r="P1161" s="8"/>
      <c r="Q1161" s="8"/>
      <c r="R1161" s="8" t="s">
        <v>8074</v>
      </c>
      <c r="S1161" s="8" t="s">
        <v>8075</v>
      </c>
      <c r="T1161" s="11" t="str">
        <f t="shared" si="2"/>
        <v>Kenyetta Iyevbele</v>
      </c>
      <c r="U1161" s="8" t="s">
        <v>106</v>
      </c>
      <c r="V1161" s="8" t="s">
        <v>8076</v>
      </c>
      <c r="W1161" s="8"/>
      <c r="X1161" s="8" t="s">
        <v>8034</v>
      </c>
      <c r="Y1161" s="12" t="s">
        <v>8077</v>
      </c>
      <c r="Z1161" s="12" t="s">
        <v>8036</v>
      </c>
      <c r="AA1161" s="12" t="s">
        <v>8078</v>
      </c>
      <c r="AB1161" s="12" t="s">
        <v>8037</v>
      </c>
      <c r="AC1161" s="12" t="s">
        <v>8079</v>
      </c>
      <c r="AD1161" s="12" t="s">
        <v>8039</v>
      </c>
      <c r="AE1161" s="8" t="s">
        <v>8040</v>
      </c>
      <c r="AF1161" s="8" t="s">
        <v>7018</v>
      </c>
      <c r="AG1161" s="8" t="s">
        <v>7942</v>
      </c>
      <c r="AH1161" s="8" t="s">
        <v>65</v>
      </c>
      <c r="AI1161" s="8" t="s">
        <v>233</v>
      </c>
      <c r="AJ1161" s="8"/>
      <c r="AK1161" s="8" t="s">
        <v>7293</v>
      </c>
      <c r="AL1161" s="8" t="s">
        <v>8041</v>
      </c>
      <c r="AM1161" s="8" t="s">
        <v>8042</v>
      </c>
      <c r="AN1161" s="8" t="s">
        <v>8043</v>
      </c>
      <c r="AO1161" s="8" t="s">
        <v>8044</v>
      </c>
      <c r="AP1161" s="9" t="s">
        <v>7018</v>
      </c>
      <c r="AQ1161" s="11">
        <v>6609.0</v>
      </c>
    </row>
    <row r="1162">
      <c r="A1162" s="8" t="str">
        <f t="shared" si="1"/>
        <v>Sean-Patrick Oswald</v>
      </c>
      <c r="B1162" s="8" t="s">
        <v>8024</v>
      </c>
      <c r="C1162" s="8" t="s">
        <v>1432</v>
      </c>
      <c r="D1162" s="9" t="s">
        <v>7932</v>
      </c>
      <c r="E1162" s="8" t="s">
        <v>6851</v>
      </c>
      <c r="F1162" s="8" t="s">
        <v>46</v>
      </c>
      <c r="G1162" s="8" t="s">
        <v>47</v>
      </c>
      <c r="H1162" s="8" t="s">
        <v>8025</v>
      </c>
      <c r="I1162" s="8" t="s">
        <v>2373</v>
      </c>
      <c r="J1162" s="10">
        <v>4.13</v>
      </c>
      <c r="K1162" s="8" t="s">
        <v>8026</v>
      </c>
      <c r="L1162" s="8" t="s">
        <v>8027</v>
      </c>
      <c r="M1162" s="8" t="s">
        <v>86</v>
      </c>
      <c r="N1162" s="8" t="s">
        <v>8080</v>
      </c>
      <c r="O1162" s="8" t="s">
        <v>52</v>
      </c>
      <c r="P1162" s="8"/>
      <c r="Q1162" s="8"/>
      <c r="R1162" s="8" t="s">
        <v>8081</v>
      </c>
      <c r="S1162" s="8" t="s">
        <v>8082</v>
      </c>
      <c r="T1162" s="11" t="str">
        <f t="shared" si="2"/>
        <v>Sean-Patrick Oswald</v>
      </c>
      <c r="U1162" s="8" t="s">
        <v>106</v>
      </c>
      <c r="V1162" s="8" t="s">
        <v>8083</v>
      </c>
      <c r="W1162" s="8"/>
      <c r="X1162" s="8" t="s">
        <v>8034</v>
      </c>
      <c r="Y1162" s="8" t="s">
        <v>60</v>
      </c>
      <c r="Z1162" s="12" t="s">
        <v>8036</v>
      </c>
      <c r="AA1162" s="8" t="s">
        <v>60</v>
      </c>
      <c r="AB1162" s="12" t="s">
        <v>8037</v>
      </c>
      <c r="AC1162" s="8" t="s">
        <v>60</v>
      </c>
      <c r="AD1162" s="12" t="s">
        <v>8039</v>
      </c>
      <c r="AE1162" s="8" t="s">
        <v>8040</v>
      </c>
      <c r="AF1162" s="8" t="s">
        <v>7018</v>
      </c>
      <c r="AG1162" s="8" t="s">
        <v>7942</v>
      </c>
      <c r="AH1162" s="8" t="s">
        <v>65</v>
      </c>
      <c r="AI1162" s="8" t="s">
        <v>233</v>
      </c>
      <c r="AJ1162" s="8" t="s">
        <v>86</v>
      </c>
      <c r="AK1162" s="13" t="s">
        <v>7293</v>
      </c>
      <c r="AL1162" s="13" t="s">
        <v>8041</v>
      </c>
      <c r="AM1162" s="8" t="s">
        <v>8042</v>
      </c>
      <c r="AN1162" s="8" t="s">
        <v>8043</v>
      </c>
      <c r="AO1162" s="13" t="s">
        <v>8044</v>
      </c>
      <c r="AP1162" s="9" t="s">
        <v>7018</v>
      </c>
      <c r="AQ1162" s="11">
        <v>6609.0</v>
      </c>
    </row>
    <row r="1163">
      <c r="A1163" s="8" t="str">
        <f t="shared" si="1"/>
        <v>Ezra Mellinger</v>
      </c>
      <c r="B1163" s="8" t="s">
        <v>8024</v>
      </c>
      <c r="C1163" s="8" t="s">
        <v>1432</v>
      </c>
      <c r="D1163" s="9" t="s">
        <v>7932</v>
      </c>
      <c r="E1163" s="8" t="s">
        <v>6851</v>
      </c>
      <c r="F1163" s="8" t="s">
        <v>46</v>
      </c>
      <c r="G1163" s="8" t="s">
        <v>47</v>
      </c>
      <c r="H1163" s="8" t="s">
        <v>8025</v>
      </c>
      <c r="I1163" s="8" t="s">
        <v>2373</v>
      </c>
      <c r="J1163" s="10">
        <v>4.13</v>
      </c>
      <c r="K1163" s="27" t="s">
        <v>8026</v>
      </c>
      <c r="L1163" s="8" t="s">
        <v>8027</v>
      </c>
      <c r="M1163" s="8" t="s">
        <v>86</v>
      </c>
      <c r="N1163" s="8" t="s">
        <v>8084</v>
      </c>
      <c r="O1163" s="8" t="s">
        <v>52</v>
      </c>
      <c r="P1163" s="8"/>
      <c r="Q1163" s="8"/>
      <c r="R1163" s="8" t="s">
        <v>8085</v>
      </c>
      <c r="S1163" s="8" t="s">
        <v>8086</v>
      </c>
      <c r="T1163" s="11" t="str">
        <f t="shared" si="2"/>
        <v>Ezra Mellinger</v>
      </c>
      <c r="U1163" s="8" t="s">
        <v>80</v>
      </c>
      <c r="V1163" s="8" t="s">
        <v>86</v>
      </c>
      <c r="W1163" s="8" t="s">
        <v>86</v>
      </c>
      <c r="X1163" s="8" t="s">
        <v>8034</v>
      </c>
      <c r="Y1163" s="8" t="s">
        <v>60</v>
      </c>
      <c r="Z1163" s="12" t="s">
        <v>8036</v>
      </c>
      <c r="AA1163" s="8" t="s">
        <v>60</v>
      </c>
      <c r="AB1163" s="12" t="s">
        <v>8037</v>
      </c>
      <c r="AC1163" s="12" t="s">
        <v>8087</v>
      </c>
      <c r="AD1163" s="12" t="s">
        <v>8039</v>
      </c>
      <c r="AE1163" s="8" t="s">
        <v>8040</v>
      </c>
      <c r="AF1163" s="8" t="s">
        <v>7018</v>
      </c>
      <c r="AG1163" s="8" t="s">
        <v>7942</v>
      </c>
      <c r="AH1163" s="8" t="s">
        <v>65</v>
      </c>
      <c r="AI1163" s="8" t="s">
        <v>233</v>
      </c>
      <c r="AJ1163" s="8" t="s">
        <v>86</v>
      </c>
      <c r="AK1163" s="8" t="s">
        <v>7293</v>
      </c>
      <c r="AL1163" s="8" t="s">
        <v>8041</v>
      </c>
      <c r="AM1163" s="8" t="s">
        <v>8042</v>
      </c>
      <c r="AN1163" s="8" t="s">
        <v>8043</v>
      </c>
      <c r="AO1163" s="8" t="s">
        <v>8044</v>
      </c>
      <c r="AP1163" s="8" t="s">
        <v>7018</v>
      </c>
      <c r="AQ1163" s="11">
        <v>6609.0</v>
      </c>
    </row>
    <row r="1164">
      <c r="A1164" s="8" t="str">
        <f t="shared" si="1"/>
        <v>Michael Terwilliger</v>
      </c>
      <c r="B1164" s="8" t="s">
        <v>8024</v>
      </c>
      <c r="C1164" s="8" t="s">
        <v>1432</v>
      </c>
      <c r="D1164" s="9" t="s">
        <v>7932</v>
      </c>
      <c r="E1164" s="8" t="s">
        <v>6851</v>
      </c>
      <c r="F1164" s="8" t="s">
        <v>46</v>
      </c>
      <c r="G1164" s="8" t="s">
        <v>47</v>
      </c>
      <c r="H1164" s="8" t="s">
        <v>8025</v>
      </c>
      <c r="I1164" s="8" t="s">
        <v>2373</v>
      </c>
      <c r="J1164" s="10">
        <v>4.13</v>
      </c>
      <c r="K1164" s="8" t="s">
        <v>8026</v>
      </c>
      <c r="L1164" s="8" t="s">
        <v>8027</v>
      </c>
      <c r="M1164" s="8" t="s">
        <v>86</v>
      </c>
      <c r="N1164" s="8" t="s">
        <v>8088</v>
      </c>
      <c r="O1164" s="8" t="s">
        <v>52</v>
      </c>
      <c r="P1164" s="8"/>
      <c r="Q1164" s="8"/>
      <c r="R1164" s="8" t="s">
        <v>731</v>
      </c>
      <c r="S1164" s="8" t="s">
        <v>8089</v>
      </c>
      <c r="T1164" s="11" t="str">
        <f t="shared" si="2"/>
        <v>Michael Terwilliger</v>
      </c>
      <c r="U1164" s="8" t="s">
        <v>80</v>
      </c>
      <c r="V1164" s="8" t="s">
        <v>8090</v>
      </c>
      <c r="W1164" s="8"/>
      <c r="X1164" s="8" t="s">
        <v>8034</v>
      </c>
      <c r="Y1164" s="12" t="s">
        <v>8091</v>
      </c>
      <c r="Z1164" s="12" t="s">
        <v>8036</v>
      </c>
      <c r="AA1164" s="8" t="s">
        <v>60</v>
      </c>
      <c r="AB1164" s="12" t="s">
        <v>8037</v>
      </c>
      <c r="AC1164" s="12" t="s">
        <v>8092</v>
      </c>
      <c r="AD1164" s="12" t="s">
        <v>8039</v>
      </c>
      <c r="AE1164" s="8" t="s">
        <v>8040</v>
      </c>
      <c r="AF1164" s="8" t="s">
        <v>7018</v>
      </c>
      <c r="AG1164" s="8" t="s">
        <v>7942</v>
      </c>
      <c r="AH1164" s="8" t="s">
        <v>65</v>
      </c>
      <c r="AI1164" s="8" t="s">
        <v>233</v>
      </c>
      <c r="AJ1164" s="8" t="s">
        <v>86</v>
      </c>
      <c r="AK1164" s="13" t="s">
        <v>7293</v>
      </c>
      <c r="AL1164" s="13" t="s">
        <v>8041</v>
      </c>
      <c r="AM1164" s="8" t="s">
        <v>8042</v>
      </c>
      <c r="AN1164" s="8" t="s">
        <v>8043</v>
      </c>
      <c r="AO1164" s="13" t="s">
        <v>8044</v>
      </c>
      <c r="AP1164" s="9" t="s">
        <v>7018</v>
      </c>
      <c r="AQ1164" s="11">
        <v>6609.0</v>
      </c>
    </row>
    <row r="1165">
      <c r="A1165" s="8" t="str">
        <f t="shared" si="1"/>
        <v>Erin Marsh</v>
      </c>
      <c r="B1165" s="8" t="s">
        <v>8024</v>
      </c>
      <c r="C1165" s="8" t="s">
        <v>1432</v>
      </c>
      <c r="D1165" s="9" t="s">
        <v>7932</v>
      </c>
      <c r="E1165" s="8" t="s">
        <v>6851</v>
      </c>
      <c r="F1165" s="8" t="s">
        <v>46</v>
      </c>
      <c r="G1165" s="8" t="s">
        <v>47</v>
      </c>
      <c r="H1165" s="8" t="s">
        <v>8025</v>
      </c>
      <c r="I1165" s="8" t="s">
        <v>2373</v>
      </c>
      <c r="J1165" s="10">
        <v>4.13</v>
      </c>
      <c r="K1165" s="8" t="s">
        <v>8026</v>
      </c>
      <c r="L1165" s="8" t="s">
        <v>8027</v>
      </c>
      <c r="M1165" s="8"/>
      <c r="N1165" s="8" t="s">
        <v>8093</v>
      </c>
      <c r="O1165" s="8" t="s">
        <v>52</v>
      </c>
      <c r="P1165" s="8"/>
      <c r="Q1165" s="8"/>
      <c r="R1165" s="8" t="s">
        <v>3595</v>
      </c>
      <c r="S1165" s="8" t="s">
        <v>8094</v>
      </c>
      <c r="T1165" s="11" t="str">
        <f t="shared" si="2"/>
        <v>Erin Marsh</v>
      </c>
      <c r="U1165" s="8" t="s">
        <v>80</v>
      </c>
      <c r="V1165" s="8"/>
      <c r="W1165" s="8"/>
      <c r="X1165" s="8" t="s">
        <v>8034</v>
      </c>
      <c r="Y1165" s="12" t="s">
        <v>8095</v>
      </c>
      <c r="Z1165" s="12" t="s">
        <v>8036</v>
      </c>
      <c r="AA1165" s="8" t="s">
        <v>60</v>
      </c>
      <c r="AB1165" s="12" t="s">
        <v>8096</v>
      </c>
      <c r="AC1165" s="8" t="s">
        <v>60</v>
      </c>
      <c r="AD1165" s="12" t="s">
        <v>8039</v>
      </c>
      <c r="AE1165" s="8" t="s">
        <v>8040</v>
      </c>
      <c r="AF1165" s="8" t="s">
        <v>7018</v>
      </c>
      <c r="AG1165" s="8" t="s">
        <v>7942</v>
      </c>
      <c r="AH1165" s="8" t="s">
        <v>65</v>
      </c>
      <c r="AI1165" s="8" t="s">
        <v>233</v>
      </c>
      <c r="AJ1165" s="8"/>
      <c r="AK1165" s="13" t="s">
        <v>7293</v>
      </c>
      <c r="AL1165" s="13" t="s">
        <v>8041</v>
      </c>
      <c r="AM1165" s="8" t="s">
        <v>8042</v>
      </c>
      <c r="AN1165" s="8" t="s">
        <v>8043</v>
      </c>
      <c r="AO1165" s="13" t="s">
        <v>8044</v>
      </c>
      <c r="AP1165" s="9" t="s">
        <v>7018</v>
      </c>
      <c r="AQ1165" s="11">
        <v>6609.0</v>
      </c>
    </row>
    <row r="1166">
      <c r="A1166" s="8" t="str">
        <f t="shared" si="1"/>
        <v>AC Miles has been removed. </v>
      </c>
      <c r="B1166" s="8" t="s">
        <v>8024</v>
      </c>
      <c r="C1166" s="8" t="s">
        <v>1432</v>
      </c>
      <c r="D1166" s="9" t="s">
        <v>7932</v>
      </c>
      <c r="E1166" s="8" t="s">
        <v>6851</v>
      </c>
      <c r="F1166" s="8" t="s">
        <v>46</v>
      </c>
      <c r="G1166" s="8" t="s">
        <v>47</v>
      </c>
      <c r="H1166" s="8" t="s">
        <v>8025</v>
      </c>
      <c r="I1166" s="8" t="s">
        <v>2373</v>
      </c>
      <c r="J1166" s="10">
        <v>4.13</v>
      </c>
      <c r="K1166" s="27" t="s">
        <v>8026</v>
      </c>
      <c r="L1166" s="8" t="s">
        <v>8027</v>
      </c>
      <c r="M1166" s="8" t="s">
        <v>86</v>
      </c>
      <c r="N1166" s="8" t="s">
        <v>8097</v>
      </c>
      <c r="O1166" s="8" t="s">
        <v>52</v>
      </c>
      <c r="P1166" s="8"/>
      <c r="Q1166" s="8" t="s">
        <v>277</v>
      </c>
      <c r="R1166" s="8" t="s">
        <v>8098</v>
      </c>
      <c r="S1166" s="8"/>
      <c r="T1166" s="11" t="str">
        <f t="shared" si="2"/>
        <v>AC Miles has been removed. </v>
      </c>
      <c r="U1166" s="8"/>
      <c r="V1166" s="8"/>
      <c r="W1166" s="8"/>
      <c r="X1166" s="8" t="s">
        <v>8034</v>
      </c>
      <c r="Y1166" s="8" t="s">
        <v>60</v>
      </c>
      <c r="Z1166" s="12" t="s">
        <v>8036</v>
      </c>
      <c r="AA1166" s="8" t="s">
        <v>60</v>
      </c>
      <c r="AB1166" s="12" t="s">
        <v>8037</v>
      </c>
      <c r="AC1166" s="12" t="s">
        <v>8099</v>
      </c>
      <c r="AD1166" s="12" t="s">
        <v>8039</v>
      </c>
      <c r="AE1166" s="8" t="s">
        <v>8040</v>
      </c>
      <c r="AF1166" s="8" t="s">
        <v>7018</v>
      </c>
      <c r="AG1166" s="8" t="s">
        <v>7942</v>
      </c>
      <c r="AH1166" s="8" t="s">
        <v>65</v>
      </c>
      <c r="AI1166" s="8" t="s">
        <v>233</v>
      </c>
      <c r="AJ1166" s="8" t="s">
        <v>86</v>
      </c>
      <c r="AK1166" s="8" t="s">
        <v>7293</v>
      </c>
      <c r="AL1166" s="8" t="s">
        <v>8041</v>
      </c>
      <c r="AM1166" s="8" t="s">
        <v>8042</v>
      </c>
      <c r="AN1166" s="8" t="s">
        <v>8043</v>
      </c>
      <c r="AO1166" s="8" t="s">
        <v>8044</v>
      </c>
      <c r="AP1166" s="8" t="s">
        <v>7018</v>
      </c>
      <c r="AQ1166" s="11">
        <v>6609.0</v>
      </c>
    </row>
    <row r="1167">
      <c r="A1167" s="8" t="str">
        <f t="shared" si="1"/>
        <v>Virgil Givens</v>
      </c>
      <c r="B1167" s="8" t="s">
        <v>8100</v>
      </c>
      <c r="C1167" s="8" t="s">
        <v>2595</v>
      </c>
      <c r="D1167" s="9" t="s">
        <v>7932</v>
      </c>
      <c r="E1167" s="8" t="s">
        <v>8101</v>
      </c>
      <c r="F1167" s="8" t="s">
        <v>46</v>
      </c>
      <c r="G1167" s="8" t="s">
        <v>47</v>
      </c>
      <c r="H1167" s="8" t="s">
        <v>8102</v>
      </c>
      <c r="I1167" s="8" t="s">
        <v>49</v>
      </c>
      <c r="J1167" s="10">
        <v>3.83</v>
      </c>
      <c r="K1167" s="8" t="s">
        <v>8103</v>
      </c>
      <c r="L1167" s="8" t="s">
        <v>2560</v>
      </c>
      <c r="M1167" s="8"/>
      <c r="N1167" s="8" t="s">
        <v>8104</v>
      </c>
      <c r="O1167" s="8" t="s">
        <v>52</v>
      </c>
      <c r="P1167" s="8"/>
      <c r="Q1167" s="8"/>
      <c r="R1167" s="8" t="s">
        <v>8105</v>
      </c>
      <c r="S1167" s="8" t="s">
        <v>5281</v>
      </c>
      <c r="T1167" s="11" t="str">
        <f t="shared" si="2"/>
        <v>Virgil Givens</v>
      </c>
      <c r="U1167" s="8" t="s">
        <v>311</v>
      </c>
      <c r="V1167" s="8" t="s">
        <v>8106</v>
      </c>
      <c r="W1167" s="8"/>
      <c r="X1167" s="8" t="s">
        <v>8107</v>
      </c>
      <c r="Y1167" s="12" t="s">
        <v>8108</v>
      </c>
      <c r="Z1167" s="12" t="s">
        <v>8109</v>
      </c>
      <c r="AA1167" s="8" t="s">
        <v>60</v>
      </c>
      <c r="AB1167" s="12" t="s">
        <v>8110</v>
      </c>
      <c r="AC1167" s="12" t="s">
        <v>8111</v>
      </c>
      <c r="AD1167" s="12" t="s">
        <v>8112</v>
      </c>
      <c r="AE1167" s="8" t="s">
        <v>8113</v>
      </c>
      <c r="AF1167" s="8" t="s">
        <v>8114</v>
      </c>
      <c r="AG1167" s="8" t="s">
        <v>7942</v>
      </c>
      <c r="AH1167" s="8" t="s">
        <v>352</v>
      </c>
      <c r="AI1167" s="8" t="s">
        <v>66</v>
      </c>
      <c r="AJ1167" s="8"/>
      <c r="AK1167" s="8" t="s">
        <v>7079</v>
      </c>
      <c r="AL1167" s="8" t="s">
        <v>8115</v>
      </c>
      <c r="AM1167" s="8" t="s">
        <v>4984</v>
      </c>
      <c r="AN1167" s="8" t="s">
        <v>8116</v>
      </c>
      <c r="AO1167" s="8" t="s">
        <v>8117</v>
      </c>
      <c r="AP1167" s="9" t="s">
        <v>8114</v>
      </c>
      <c r="AQ1167" s="11">
        <v>22969.0</v>
      </c>
    </row>
    <row r="1168">
      <c r="A1168" s="8" t="str">
        <f t="shared" si="1"/>
        <v>Chastity Pickett</v>
      </c>
      <c r="B1168" s="8" t="s">
        <v>8100</v>
      </c>
      <c r="C1168" s="8" t="s">
        <v>2595</v>
      </c>
      <c r="D1168" s="9" t="s">
        <v>7932</v>
      </c>
      <c r="E1168" s="8" t="s">
        <v>8101</v>
      </c>
      <c r="F1168" s="8" t="s">
        <v>46</v>
      </c>
      <c r="G1168" s="8" t="s">
        <v>47</v>
      </c>
      <c r="H1168" s="8" t="s">
        <v>8102</v>
      </c>
      <c r="I1168" s="8" t="s">
        <v>49</v>
      </c>
      <c r="J1168" s="10">
        <v>3.83</v>
      </c>
      <c r="K1168" s="8" t="s">
        <v>8103</v>
      </c>
      <c r="L1168" s="8" t="s">
        <v>2560</v>
      </c>
      <c r="M1168" s="8" t="s">
        <v>86</v>
      </c>
      <c r="N1168" s="8" t="s">
        <v>8118</v>
      </c>
      <c r="O1168" s="8" t="s">
        <v>52</v>
      </c>
      <c r="P1168" s="8"/>
      <c r="Q1168" s="8"/>
      <c r="R1168" s="8" t="s">
        <v>8119</v>
      </c>
      <c r="S1168" s="8" t="s">
        <v>1014</v>
      </c>
      <c r="T1168" s="11" t="str">
        <f t="shared" si="2"/>
        <v>Chastity Pickett</v>
      </c>
      <c r="U1168" s="8" t="s">
        <v>80</v>
      </c>
      <c r="V1168" s="8" t="s">
        <v>8120</v>
      </c>
      <c r="W1168" s="8" t="s">
        <v>86</v>
      </c>
      <c r="X1168" s="8" t="s">
        <v>8107</v>
      </c>
      <c r="Y1168" s="8" t="s">
        <v>60</v>
      </c>
      <c r="Z1168" s="12" t="s">
        <v>8109</v>
      </c>
      <c r="AA1168" s="8" t="s">
        <v>60</v>
      </c>
      <c r="AB1168" s="12" t="s">
        <v>8110</v>
      </c>
      <c r="AC1168" s="8" t="s">
        <v>60</v>
      </c>
      <c r="AD1168" s="12" t="s">
        <v>8112</v>
      </c>
      <c r="AE1168" s="8" t="s">
        <v>8113</v>
      </c>
      <c r="AF1168" s="8" t="s">
        <v>8114</v>
      </c>
      <c r="AG1168" s="8" t="s">
        <v>7942</v>
      </c>
      <c r="AH1168" s="8" t="s">
        <v>352</v>
      </c>
      <c r="AI1168" s="8" t="s">
        <v>66</v>
      </c>
      <c r="AJ1168" s="8" t="s">
        <v>86</v>
      </c>
      <c r="AK1168" s="8" t="s">
        <v>7079</v>
      </c>
      <c r="AL1168" s="8" t="s">
        <v>8115</v>
      </c>
      <c r="AM1168" s="8" t="s">
        <v>4984</v>
      </c>
      <c r="AN1168" s="8" t="s">
        <v>422</v>
      </c>
      <c r="AO1168" s="8" t="s">
        <v>8117</v>
      </c>
      <c r="AP1168" s="8" t="s">
        <v>8114</v>
      </c>
      <c r="AQ1168" s="11">
        <v>22969.0</v>
      </c>
    </row>
    <row r="1169">
      <c r="A1169" s="8" t="str">
        <f t="shared" si="1"/>
        <v>AC Udon has been removed. </v>
      </c>
      <c r="B1169" s="8" t="s">
        <v>8100</v>
      </c>
      <c r="C1169" s="8" t="s">
        <v>2595</v>
      </c>
      <c r="D1169" s="9" t="s">
        <v>7932</v>
      </c>
      <c r="E1169" s="8" t="s">
        <v>8101</v>
      </c>
      <c r="F1169" s="8" t="s">
        <v>46</v>
      </c>
      <c r="G1169" s="8" t="s">
        <v>47</v>
      </c>
      <c r="H1169" s="8" t="s">
        <v>8102</v>
      </c>
      <c r="I1169" s="8" t="s">
        <v>49</v>
      </c>
      <c r="J1169" s="10">
        <v>3.83</v>
      </c>
      <c r="K1169" s="8" t="s">
        <v>8103</v>
      </c>
      <c r="L1169" s="8" t="s">
        <v>2560</v>
      </c>
      <c r="M1169" s="8" t="s">
        <v>86</v>
      </c>
      <c r="N1169" s="8" t="s">
        <v>8121</v>
      </c>
      <c r="O1169" s="8" t="s">
        <v>52</v>
      </c>
      <c r="P1169" s="8"/>
      <c r="Q1169" s="8" t="s">
        <v>277</v>
      </c>
      <c r="R1169" s="8" t="s">
        <v>8122</v>
      </c>
      <c r="S1169" s="8"/>
      <c r="T1169" s="11" t="str">
        <f t="shared" si="2"/>
        <v>AC Udon has been removed. </v>
      </c>
      <c r="U1169" s="8"/>
      <c r="V1169" s="8"/>
      <c r="W1169" s="8"/>
      <c r="X1169" s="8" t="s">
        <v>8107</v>
      </c>
      <c r="Y1169" s="12" t="s">
        <v>8123</v>
      </c>
      <c r="Z1169" s="12" t="s">
        <v>8109</v>
      </c>
      <c r="AA1169" s="12" t="s">
        <v>8124</v>
      </c>
      <c r="AB1169" s="12" t="s">
        <v>8110</v>
      </c>
      <c r="AC1169" s="8" t="s">
        <v>60</v>
      </c>
      <c r="AD1169" s="12" t="s">
        <v>8112</v>
      </c>
      <c r="AE1169" s="8" t="s">
        <v>8113</v>
      </c>
      <c r="AF1169" s="8" t="s">
        <v>8114</v>
      </c>
      <c r="AG1169" s="8" t="s">
        <v>7942</v>
      </c>
      <c r="AH1169" s="8" t="s">
        <v>352</v>
      </c>
      <c r="AI1169" s="8" t="s">
        <v>66</v>
      </c>
      <c r="AJ1169" s="8" t="s">
        <v>86</v>
      </c>
      <c r="AK1169" s="13" t="s">
        <v>7079</v>
      </c>
      <c r="AL1169" s="13" t="s">
        <v>8115</v>
      </c>
      <c r="AM1169" s="8" t="s">
        <v>4984</v>
      </c>
      <c r="AN1169" s="8" t="s">
        <v>8116</v>
      </c>
      <c r="AO1169" s="13" t="s">
        <v>8117</v>
      </c>
      <c r="AP1169" s="9" t="s">
        <v>8114</v>
      </c>
      <c r="AQ1169" s="11">
        <v>22969.0</v>
      </c>
    </row>
    <row r="1170">
      <c r="A1170" s="8" t="str">
        <f t="shared" si="1"/>
        <v>AC Viershanie has been removed. </v>
      </c>
      <c r="B1170" s="8" t="s">
        <v>8100</v>
      </c>
      <c r="C1170" s="8" t="s">
        <v>2595</v>
      </c>
      <c r="D1170" s="9" t="s">
        <v>7932</v>
      </c>
      <c r="E1170" s="8" t="s">
        <v>8101</v>
      </c>
      <c r="F1170" s="8" t="s">
        <v>46</v>
      </c>
      <c r="G1170" s="8" t="s">
        <v>47</v>
      </c>
      <c r="H1170" s="8" t="s">
        <v>8102</v>
      </c>
      <c r="I1170" s="8" t="s">
        <v>49</v>
      </c>
      <c r="J1170" s="10">
        <v>3.83</v>
      </c>
      <c r="K1170" s="8" t="s">
        <v>8103</v>
      </c>
      <c r="L1170" s="8" t="s">
        <v>2560</v>
      </c>
      <c r="M1170" s="8"/>
      <c r="N1170" s="8" t="s">
        <v>8125</v>
      </c>
      <c r="O1170" s="8" t="s">
        <v>52</v>
      </c>
      <c r="P1170" s="8"/>
      <c r="Q1170" s="8" t="s">
        <v>277</v>
      </c>
      <c r="R1170" s="8" t="s">
        <v>8126</v>
      </c>
      <c r="S1170" s="8"/>
      <c r="T1170" s="11" t="str">
        <f t="shared" si="2"/>
        <v>AC Viershanie has been removed. </v>
      </c>
      <c r="U1170" s="8"/>
      <c r="V1170" s="8"/>
      <c r="W1170" s="8"/>
      <c r="X1170" s="8" t="s">
        <v>8107</v>
      </c>
      <c r="Y1170" s="8" t="s">
        <v>60</v>
      </c>
      <c r="Z1170" s="12" t="s">
        <v>8109</v>
      </c>
      <c r="AA1170" s="8" t="s">
        <v>60</v>
      </c>
      <c r="AB1170" s="12" t="s">
        <v>8127</v>
      </c>
      <c r="AC1170" s="12" t="s">
        <v>8128</v>
      </c>
      <c r="AD1170" s="12" t="s">
        <v>8112</v>
      </c>
      <c r="AE1170" s="8" t="s">
        <v>8113</v>
      </c>
      <c r="AF1170" s="8" t="s">
        <v>8114</v>
      </c>
      <c r="AG1170" s="8" t="s">
        <v>7942</v>
      </c>
      <c r="AH1170" s="8" t="s">
        <v>352</v>
      </c>
      <c r="AI1170" s="8" t="s">
        <v>66</v>
      </c>
      <c r="AJ1170" s="8"/>
      <c r="AK1170" s="13" t="s">
        <v>7079</v>
      </c>
      <c r="AL1170" s="13" t="s">
        <v>8115</v>
      </c>
      <c r="AM1170" s="8" t="s">
        <v>4984</v>
      </c>
      <c r="AN1170" s="8" t="s">
        <v>8116</v>
      </c>
      <c r="AO1170" s="13" t="s">
        <v>8117</v>
      </c>
      <c r="AP1170" s="9" t="s">
        <v>8114</v>
      </c>
      <c r="AQ1170" s="11">
        <v>22969.0</v>
      </c>
    </row>
    <row r="1171">
      <c r="A1171" s="8" t="str">
        <f t="shared" si="1"/>
        <v>AC David has been removed. </v>
      </c>
      <c r="B1171" s="8" t="s">
        <v>8100</v>
      </c>
      <c r="C1171" s="8" t="s">
        <v>2595</v>
      </c>
      <c r="D1171" s="9" t="s">
        <v>7932</v>
      </c>
      <c r="E1171" s="8" t="s">
        <v>8101</v>
      </c>
      <c r="F1171" s="8" t="s">
        <v>46</v>
      </c>
      <c r="G1171" s="8" t="s">
        <v>47</v>
      </c>
      <c r="H1171" s="8" t="s">
        <v>8102</v>
      </c>
      <c r="I1171" s="8" t="s">
        <v>49</v>
      </c>
      <c r="J1171" s="10">
        <v>3.83</v>
      </c>
      <c r="K1171" s="8" t="s">
        <v>8103</v>
      </c>
      <c r="L1171" s="8" t="s">
        <v>2560</v>
      </c>
      <c r="M1171" s="8" t="s">
        <v>86</v>
      </c>
      <c r="N1171" s="8" t="s">
        <v>8129</v>
      </c>
      <c r="O1171" s="8" t="s">
        <v>52</v>
      </c>
      <c r="P1171" s="8"/>
      <c r="Q1171" s="8" t="s">
        <v>277</v>
      </c>
      <c r="R1171" s="8" t="s">
        <v>8130</v>
      </c>
      <c r="S1171" s="8"/>
      <c r="T1171" s="11" t="str">
        <f t="shared" si="2"/>
        <v>AC David has been removed. </v>
      </c>
      <c r="U1171" s="8"/>
      <c r="V1171" s="8"/>
      <c r="W1171" s="8"/>
      <c r="X1171" s="8" t="s">
        <v>8107</v>
      </c>
      <c r="Y1171" s="8" t="s">
        <v>60</v>
      </c>
      <c r="Z1171" s="12" t="s">
        <v>8109</v>
      </c>
      <c r="AA1171" s="8" t="s">
        <v>60</v>
      </c>
      <c r="AB1171" s="12" t="s">
        <v>8110</v>
      </c>
      <c r="AC1171" s="8" t="s">
        <v>60</v>
      </c>
      <c r="AD1171" s="12" t="s">
        <v>8112</v>
      </c>
      <c r="AE1171" s="8" t="s">
        <v>8113</v>
      </c>
      <c r="AF1171" s="8" t="s">
        <v>8114</v>
      </c>
      <c r="AG1171" s="8" t="s">
        <v>7942</v>
      </c>
      <c r="AH1171" s="8" t="s">
        <v>352</v>
      </c>
      <c r="AI1171" s="8" t="s">
        <v>66</v>
      </c>
      <c r="AJ1171" s="8" t="s">
        <v>86</v>
      </c>
      <c r="AK1171" s="13" t="s">
        <v>7079</v>
      </c>
      <c r="AL1171" s="13" t="s">
        <v>8115</v>
      </c>
      <c r="AM1171" s="8" t="s">
        <v>4984</v>
      </c>
      <c r="AN1171" s="8" t="s">
        <v>8116</v>
      </c>
      <c r="AO1171" s="13" t="s">
        <v>8117</v>
      </c>
      <c r="AP1171" s="9" t="s">
        <v>8114</v>
      </c>
      <c r="AQ1171" s="11">
        <v>22969.0</v>
      </c>
    </row>
    <row r="1172">
      <c r="A1172" s="8" t="str">
        <f t="shared" si="1"/>
        <v>Mark Rinker</v>
      </c>
      <c r="B1172" s="8" t="s">
        <v>8131</v>
      </c>
      <c r="C1172" s="8" t="s">
        <v>2351</v>
      </c>
      <c r="D1172" s="9" t="s">
        <v>7932</v>
      </c>
      <c r="E1172" s="8" t="s">
        <v>8132</v>
      </c>
      <c r="F1172" s="8" t="s">
        <v>46</v>
      </c>
      <c r="G1172" s="8" t="s">
        <v>47</v>
      </c>
      <c r="H1172" s="8" t="s">
        <v>8133</v>
      </c>
      <c r="I1172" s="8" t="s">
        <v>49</v>
      </c>
      <c r="J1172" s="10">
        <v>4.0</v>
      </c>
      <c r="K1172" s="8" t="s">
        <v>8134</v>
      </c>
      <c r="L1172" s="8"/>
      <c r="M1172" s="8"/>
      <c r="N1172" s="8" t="s">
        <v>8135</v>
      </c>
      <c r="O1172" s="8" t="s">
        <v>52</v>
      </c>
      <c r="P1172" s="8"/>
      <c r="Q1172" s="8"/>
      <c r="R1172" s="8" t="s">
        <v>3210</v>
      </c>
      <c r="S1172" s="8" t="s">
        <v>8136</v>
      </c>
      <c r="T1172" s="11" t="str">
        <f t="shared" si="2"/>
        <v>Mark Rinker</v>
      </c>
      <c r="U1172" s="8" t="s">
        <v>106</v>
      </c>
      <c r="V1172" s="8" t="s">
        <v>8137</v>
      </c>
      <c r="W1172" s="8"/>
      <c r="X1172" s="8" t="s">
        <v>8138</v>
      </c>
      <c r="Y1172" s="8" t="s">
        <v>60</v>
      </c>
      <c r="Z1172" s="12" t="s">
        <v>8139</v>
      </c>
      <c r="AA1172" s="12" t="s">
        <v>8140</v>
      </c>
      <c r="AB1172" s="12" t="s">
        <v>8141</v>
      </c>
      <c r="AC1172" s="12" t="s">
        <v>8142</v>
      </c>
      <c r="AD1172" s="12" t="s">
        <v>8143</v>
      </c>
      <c r="AE1172" s="8"/>
      <c r="AF1172" s="8" t="s">
        <v>8132</v>
      </c>
      <c r="AG1172" s="8" t="s">
        <v>7942</v>
      </c>
      <c r="AH1172" s="8" t="s">
        <v>194</v>
      </c>
      <c r="AI1172" s="8" t="s">
        <v>233</v>
      </c>
      <c r="AJ1172" s="8"/>
      <c r="AK1172" s="13" t="s">
        <v>2364</v>
      </c>
      <c r="AL1172" s="13" t="s">
        <v>4151</v>
      </c>
      <c r="AM1172" s="8" t="s">
        <v>2365</v>
      </c>
      <c r="AN1172" s="8" t="s">
        <v>8144</v>
      </c>
      <c r="AO1172" s="13" t="s">
        <v>8145</v>
      </c>
      <c r="AP1172" s="9" t="s">
        <v>8132</v>
      </c>
      <c r="AQ1172" s="11">
        <v>6008.0</v>
      </c>
    </row>
    <row r="1173">
      <c r="A1173" s="8" t="str">
        <f t="shared" si="1"/>
        <v>Greg Thiel</v>
      </c>
      <c r="B1173" s="8" t="s">
        <v>8146</v>
      </c>
      <c r="C1173" s="8" t="s">
        <v>8147</v>
      </c>
      <c r="D1173" s="9" t="s">
        <v>7932</v>
      </c>
      <c r="E1173" s="8" t="s">
        <v>8148</v>
      </c>
      <c r="F1173" s="8" t="s">
        <v>46</v>
      </c>
      <c r="G1173" s="8" t="s">
        <v>47</v>
      </c>
      <c r="H1173" s="8" t="s">
        <v>8149</v>
      </c>
      <c r="I1173" s="8" t="s">
        <v>937</v>
      </c>
      <c r="J1173" s="10">
        <v>3.74</v>
      </c>
      <c r="K1173" s="8" t="s">
        <v>8150</v>
      </c>
      <c r="L1173" s="8" t="s">
        <v>1057</v>
      </c>
      <c r="M1173" s="8" t="s">
        <v>86</v>
      </c>
      <c r="N1173" s="8" t="s">
        <v>8151</v>
      </c>
      <c r="O1173" s="8" t="s">
        <v>52</v>
      </c>
      <c r="P1173" s="8"/>
      <c r="Q1173" s="8"/>
      <c r="R1173" s="8" t="s">
        <v>1720</v>
      </c>
      <c r="S1173" s="8" t="s">
        <v>8152</v>
      </c>
      <c r="T1173" s="11" t="str">
        <f t="shared" si="2"/>
        <v>Greg Thiel</v>
      </c>
      <c r="U1173" s="8" t="s">
        <v>55</v>
      </c>
      <c r="V1173" s="8" t="s">
        <v>8153</v>
      </c>
      <c r="W1173" s="8"/>
      <c r="X1173" s="8" t="s">
        <v>8154</v>
      </c>
      <c r="Y1173" s="8" t="s">
        <v>60</v>
      </c>
      <c r="Z1173" s="12" t="s">
        <v>8155</v>
      </c>
      <c r="AA1173" s="8" t="s">
        <v>60</v>
      </c>
      <c r="AB1173" s="12" t="s">
        <v>8156</v>
      </c>
      <c r="AC1173" s="8" t="s">
        <v>60</v>
      </c>
      <c r="AD1173" s="12" t="s">
        <v>8157</v>
      </c>
      <c r="AE1173" s="8" t="s">
        <v>8158</v>
      </c>
      <c r="AF1173" s="8" t="s">
        <v>8159</v>
      </c>
      <c r="AG1173" s="8" t="s">
        <v>7942</v>
      </c>
      <c r="AH1173" s="8" t="s">
        <v>4581</v>
      </c>
      <c r="AI1173" s="8" t="s">
        <v>233</v>
      </c>
      <c r="AJ1173" s="8" t="s">
        <v>86</v>
      </c>
      <c r="AK1173" s="13" t="s">
        <v>420</v>
      </c>
      <c r="AL1173" s="13" t="s">
        <v>8160</v>
      </c>
      <c r="AM1173" s="8" t="s">
        <v>300</v>
      </c>
      <c r="AN1173" s="8" t="s">
        <v>8161</v>
      </c>
      <c r="AO1173" s="13" t="s">
        <v>8162</v>
      </c>
      <c r="AP1173" s="9" t="s">
        <v>8159</v>
      </c>
      <c r="AQ1173" s="11">
        <v>2362.0</v>
      </c>
    </row>
    <row r="1174">
      <c r="A1174" s="8" t="str">
        <f t="shared" si="1"/>
        <v>Bre Clayton</v>
      </c>
      <c r="B1174" s="8" t="s">
        <v>8146</v>
      </c>
      <c r="C1174" s="8" t="s">
        <v>8147</v>
      </c>
      <c r="D1174" s="9" t="s">
        <v>7932</v>
      </c>
      <c r="E1174" s="8" t="s">
        <v>8148</v>
      </c>
      <c r="F1174" s="8" t="s">
        <v>46</v>
      </c>
      <c r="G1174" s="8" t="s">
        <v>47</v>
      </c>
      <c r="H1174" s="8" t="s">
        <v>8149</v>
      </c>
      <c r="I1174" s="8" t="s">
        <v>937</v>
      </c>
      <c r="J1174" s="10">
        <v>3.74</v>
      </c>
      <c r="K1174" s="8" t="s">
        <v>8150</v>
      </c>
      <c r="L1174" s="8" t="s">
        <v>1057</v>
      </c>
      <c r="M1174" s="8"/>
      <c r="N1174" s="8" t="s">
        <v>8163</v>
      </c>
      <c r="O1174" s="8" t="s">
        <v>52</v>
      </c>
      <c r="P1174" s="8"/>
      <c r="Q1174" s="8"/>
      <c r="R1174" s="8" t="s">
        <v>8164</v>
      </c>
      <c r="S1174" s="8" t="s">
        <v>317</v>
      </c>
      <c r="T1174" s="11" t="str">
        <f t="shared" si="2"/>
        <v>Bre Clayton</v>
      </c>
      <c r="U1174" s="8" t="s">
        <v>106</v>
      </c>
      <c r="V1174" s="8" t="s">
        <v>8165</v>
      </c>
      <c r="W1174" s="8"/>
      <c r="X1174" s="8" t="s">
        <v>8154</v>
      </c>
      <c r="Y1174" s="12" t="s">
        <v>8166</v>
      </c>
      <c r="Z1174" s="12" t="s">
        <v>8155</v>
      </c>
      <c r="AA1174" s="8" t="s">
        <v>60</v>
      </c>
      <c r="AB1174" s="12" t="s">
        <v>8156</v>
      </c>
      <c r="AC1174" s="8" t="s">
        <v>60</v>
      </c>
      <c r="AD1174" s="12" t="s">
        <v>8157</v>
      </c>
      <c r="AE1174" s="8" t="s">
        <v>8158</v>
      </c>
      <c r="AF1174" s="8" t="s">
        <v>8159</v>
      </c>
      <c r="AG1174" s="8" t="s">
        <v>7942</v>
      </c>
      <c r="AH1174" s="8" t="s">
        <v>4581</v>
      </c>
      <c r="AI1174" s="8" t="s">
        <v>233</v>
      </c>
      <c r="AJ1174" s="8"/>
      <c r="AK1174" s="8" t="s">
        <v>420</v>
      </c>
      <c r="AL1174" s="8" t="s">
        <v>8160</v>
      </c>
      <c r="AM1174" s="8" t="s">
        <v>300</v>
      </c>
      <c r="AN1174" s="8" t="s">
        <v>8161</v>
      </c>
      <c r="AO1174" s="8" t="s">
        <v>8162</v>
      </c>
      <c r="AP1174" s="9" t="s">
        <v>8159</v>
      </c>
      <c r="AQ1174" s="11">
        <v>2362.0</v>
      </c>
    </row>
    <row r="1175">
      <c r="A1175" s="8" t="str">
        <f t="shared" si="1"/>
        <v>Roman Wright</v>
      </c>
      <c r="B1175" s="8" t="s">
        <v>8146</v>
      </c>
      <c r="C1175" s="8" t="s">
        <v>8147</v>
      </c>
      <c r="D1175" s="9" t="s">
        <v>7932</v>
      </c>
      <c r="E1175" s="8" t="s">
        <v>8148</v>
      </c>
      <c r="F1175" s="8" t="s">
        <v>46</v>
      </c>
      <c r="G1175" s="8" t="s">
        <v>47</v>
      </c>
      <c r="H1175" s="8" t="s">
        <v>8149</v>
      </c>
      <c r="I1175" s="8" t="s">
        <v>937</v>
      </c>
      <c r="J1175" s="10">
        <v>3.74</v>
      </c>
      <c r="K1175" s="8" t="s">
        <v>8150</v>
      </c>
      <c r="L1175" s="8" t="s">
        <v>1057</v>
      </c>
      <c r="M1175" s="8" t="s">
        <v>86</v>
      </c>
      <c r="N1175" s="8" t="s">
        <v>8167</v>
      </c>
      <c r="O1175" s="8" t="s">
        <v>52</v>
      </c>
      <c r="P1175" s="8"/>
      <c r="Q1175" s="8"/>
      <c r="R1175" s="8" t="s">
        <v>8168</v>
      </c>
      <c r="S1175" s="8" t="s">
        <v>2934</v>
      </c>
      <c r="T1175" s="11" t="str">
        <f t="shared" si="2"/>
        <v>Roman Wright</v>
      </c>
      <c r="U1175" s="8" t="s">
        <v>80</v>
      </c>
      <c r="V1175" s="8" t="s">
        <v>8169</v>
      </c>
      <c r="W1175" s="8"/>
      <c r="X1175" s="8" t="s">
        <v>8154</v>
      </c>
      <c r="Y1175" s="8" t="s">
        <v>60</v>
      </c>
      <c r="Z1175" s="12" t="s">
        <v>8155</v>
      </c>
      <c r="AA1175" s="8" t="s">
        <v>60</v>
      </c>
      <c r="AB1175" s="12" t="s">
        <v>8156</v>
      </c>
      <c r="AC1175" s="12" t="s">
        <v>8170</v>
      </c>
      <c r="AD1175" s="12" t="s">
        <v>8157</v>
      </c>
      <c r="AE1175" s="8" t="s">
        <v>8158</v>
      </c>
      <c r="AF1175" s="8" t="s">
        <v>8159</v>
      </c>
      <c r="AG1175" s="8" t="s">
        <v>7942</v>
      </c>
      <c r="AH1175" s="8" t="s">
        <v>4581</v>
      </c>
      <c r="AI1175" s="8" t="s">
        <v>233</v>
      </c>
      <c r="AJ1175" s="8" t="s">
        <v>86</v>
      </c>
      <c r="AK1175" s="13" t="s">
        <v>420</v>
      </c>
      <c r="AL1175" s="13" t="s">
        <v>8160</v>
      </c>
      <c r="AM1175" s="8" t="s">
        <v>300</v>
      </c>
      <c r="AN1175" s="8" t="s">
        <v>8161</v>
      </c>
      <c r="AO1175" s="13" t="s">
        <v>8162</v>
      </c>
      <c r="AP1175" s="9" t="s">
        <v>8159</v>
      </c>
      <c r="AQ1175" s="11">
        <v>2362.0</v>
      </c>
    </row>
    <row r="1176">
      <c r="A1176" s="8" t="str">
        <f t="shared" si="1"/>
        <v>Mike Esposito</v>
      </c>
      <c r="B1176" s="8" t="s">
        <v>8171</v>
      </c>
      <c r="C1176" s="8" t="s">
        <v>8147</v>
      </c>
      <c r="D1176" s="9" t="s">
        <v>7932</v>
      </c>
      <c r="E1176" s="8" t="s">
        <v>8172</v>
      </c>
      <c r="F1176" s="8" t="s">
        <v>46</v>
      </c>
      <c r="G1176" s="8" t="s">
        <v>47</v>
      </c>
      <c r="H1176" s="8" t="s">
        <v>8173</v>
      </c>
      <c r="I1176" s="8" t="s">
        <v>2373</v>
      </c>
      <c r="J1176" s="10">
        <v>3.3</v>
      </c>
      <c r="K1176" s="8" t="s">
        <v>8174</v>
      </c>
      <c r="L1176" s="8" t="s">
        <v>86</v>
      </c>
      <c r="M1176" s="8" t="s">
        <v>86</v>
      </c>
      <c r="N1176" s="8" t="s">
        <v>8175</v>
      </c>
      <c r="O1176" s="8" t="s">
        <v>52</v>
      </c>
      <c r="P1176" s="8"/>
      <c r="Q1176" s="8"/>
      <c r="R1176" s="8" t="s">
        <v>1237</v>
      </c>
      <c r="S1176" s="8" t="s">
        <v>8176</v>
      </c>
      <c r="T1176" s="11" t="str">
        <f t="shared" si="2"/>
        <v>Mike Esposito</v>
      </c>
      <c r="U1176" s="8" t="s">
        <v>55</v>
      </c>
      <c r="V1176" s="8" t="s">
        <v>8177</v>
      </c>
      <c r="W1176" s="8" t="s">
        <v>8178</v>
      </c>
      <c r="X1176" s="8" t="s">
        <v>8179</v>
      </c>
      <c r="Y1176" s="12" t="s">
        <v>8180</v>
      </c>
      <c r="Z1176" s="12" t="s">
        <v>8181</v>
      </c>
      <c r="AA1176" s="12" t="s">
        <v>8182</v>
      </c>
      <c r="AB1176" s="12" t="s">
        <v>8183</v>
      </c>
      <c r="AC1176" s="8" t="s">
        <v>60</v>
      </c>
      <c r="AD1176" s="12" t="s">
        <v>8184</v>
      </c>
      <c r="AE1176" s="8"/>
      <c r="AF1176" s="8" t="s">
        <v>8185</v>
      </c>
      <c r="AG1176" s="8" t="s">
        <v>7942</v>
      </c>
      <c r="AH1176" s="8" t="s">
        <v>352</v>
      </c>
      <c r="AI1176" s="8" t="s">
        <v>233</v>
      </c>
      <c r="AJ1176" s="8" t="s">
        <v>86</v>
      </c>
      <c r="AK1176" s="13" t="s">
        <v>2610</v>
      </c>
      <c r="AL1176" s="13" t="s">
        <v>4943</v>
      </c>
      <c r="AM1176" s="8" t="s">
        <v>3322</v>
      </c>
      <c r="AN1176" s="8" t="s">
        <v>8186</v>
      </c>
      <c r="AO1176" s="13" t="s">
        <v>8187</v>
      </c>
      <c r="AP1176" s="9" t="s">
        <v>8185</v>
      </c>
      <c r="AQ1176" s="11">
        <v>3304.0</v>
      </c>
    </row>
    <row r="1177">
      <c r="A1177" s="8" t="str">
        <f t="shared" si="1"/>
        <v>Remy Tamer</v>
      </c>
      <c r="B1177" s="8" t="s">
        <v>8171</v>
      </c>
      <c r="C1177" s="8" t="s">
        <v>8147</v>
      </c>
      <c r="D1177" s="9" t="s">
        <v>7932</v>
      </c>
      <c r="E1177" s="8" t="s">
        <v>8172</v>
      </c>
      <c r="F1177" s="8" t="s">
        <v>46</v>
      </c>
      <c r="G1177" s="8" t="s">
        <v>47</v>
      </c>
      <c r="H1177" s="8" t="s">
        <v>8173</v>
      </c>
      <c r="I1177" s="8" t="s">
        <v>2373</v>
      </c>
      <c r="J1177" s="10">
        <v>3.3</v>
      </c>
      <c r="K1177" s="8" t="s">
        <v>8174</v>
      </c>
      <c r="L1177" s="8" t="s">
        <v>86</v>
      </c>
      <c r="M1177" s="8" t="s">
        <v>86</v>
      </c>
      <c r="N1177" s="8" t="s">
        <v>8188</v>
      </c>
      <c r="O1177" s="8" t="s">
        <v>52</v>
      </c>
      <c r="P1177" s="8"/>
      <c r="Q1177" s="8"/>
      <c r="R1177" s="8" t="s">
        <v>8189</v>
      </c>
      <c r="S1177" s="8" t="s">
        <v>8190</v>
      </c>
      <c r="T1177" s="11" t="str">
        <f t="shared" si="2"/>
        <v>Remy Tamer</v>
      </c>
      <c r="U1177" s="8" t="s">
        <v>55</v>
      </c>
      <c r="V1177" s="8" t="s">
        <v>8191</v>
      </c>
      <c r="W1177" s="8" t="s">
        <v>8192</v>
      </c>
      <c r="X1177" s="8" t="s">
        <v>8179</v>
      </c>
      <c r="Y1177" s="8" t="s">
        <v>60</v>
      </c>
      <c r="Z1177" s="12" t="s">
        <v>8181</v>
      </c>
      <c r="AA1177" s="8" t="s">
        <v>60</v>
      </c>
      <c r="AB1177" s="12" t="s">
        <v>8183</v>
      </c>
      <c r="AC1177" s="8" t="s">
        <v>60</v>
      </c>
      <c r="AD1177" s="12" t="s">
        <v>8184</v>
      </c>
      <c r="AE1177" s="8"/>
      <c r="AF1177" s="8" t="s">
        <v>8185</v>
      </c>
      <c r="AG1177" s="8" t="s">
        <v>7942</v>
      </c>
      <c r="AH1177" s="8" t="s">
        <v>352</v>
      </c>
      <c r="AI1177" s="8" t="s">
        <v>233</v>
      </c>
      <c r="AJ1177" s="8" t="s">
        <v>86</v>
      </c>
      <c r="AK1177" s="13" t="s">
        <v>2610</v>
      </c>
      <c r="AL1177" s="13" t="s">
        <v>4943</v>
      </c>
      <c r="AM1177" s="8" t="s">
        <v>3322</v>
      </c>
      <c r="AN1177" s="8" t="s">
        <v>8186</v>
      </c>
      <c r="AO1177" s="13" t="s">
        <v>8187</v>
      </c>
      <c r="AP1177" s="9" t="s">
        <v>8185</v>
      </c>
      <c r="AQ1177" s="11">
        <v>3304.0</v>
      </c>
    </row>
    <row r="1178">
      <c r="A1178" s="8" t="str">
        <f t="shared" si="1"/>
        <v>Collin Post</v>
      </c>
      <c r="B1178" s="16" t="s">
        <v>8171</v>
      </c>
      <c r="C1178" s="16" t="s">
        <v>8147</v>
      </c>
      <c r="D1178" s="39" t="s">
        <v>7932</v>
      </c>
      <c r="E1178" s="16" t="s">
        <v>8172</v>
      </c>
      <c r="F1178" s="8" t="s">
        <v>46</v>
      </c>
      <c r="G1178" s="8" t="s">
        <v>47</v>
      </c>
      <c r="H1178" s="30">
        <v>198695.0</v>
      </c>
      <c r="I1178" s="22" t="s">
        <v>2373</v>
      </c>
      <c r="J1178" s="10">
        <v>3.3</v>
      </c>
      <c r="K1178" s="18" t="s">
        <v>8174</v>
      </c>
      <c r="L1178" s="40"/>
      <c r="M1178" s="30"/>
      <c r="N1178" s="20" t="s">
        <v>8193</v>
      </c>
      <c r="O1178" s="8" t="s">
        <v>52</v>
      </c>
      <c r="P1178" s="20" t="s">
        <v>207</v>
      </c>
      <c r="Q1178" s="20"/>
      <c r="R1178" s="8" t="s">
        <v>8194</v>
      </c>
      <c r="S1178" s="8" t="s">
        <v>8195</v>
      </c>
      <c r="T1178" s="11" t="str">
        <f t="shared" si="2"/>
        <v>Collin Post</v>
      </c>
      <c r="U1178" s="8" t="s">
        <v>80</v>
      </c>
      <c r="V1178" s="8" t="s">
        <v>8196</v>
      </c>
      <c r="W1178" s="8"/>
      <c r="X1178" s="8" t="s">
        <v>8179</v>
      </c>
      <c r="Y1178" s="21"/>
      <c r="Z1178" s="21"/>
      <c r="AA1178" s="21"/>
      <c r="AB1178" s="21"/>
      <c r="AC1178" s="21"/>
      <c r="AD1178" s="21"/>
      <c r="AE1178" s="8"/>
      <c r="AF1178" s="16" t="s">
        <v>8185</v>
      </c>
      <c r="AG1178" s="21" t="s">
        <v>7942</v>
      </c>
      <c r="AH1178" s="16" t="s">
        <v>352</v>
      </c>
      <c r="AI1178" s="22" t="s">
        <v>233</v>
      </c>
      <c r="AJ1178" s="16"/>
      <c r="AK1178" s="23" t="s">
        <v>2610</v>
      </c>
      <c r="AL1178" s="23" t="s">
        <v>4943</v>
      </c>
      <c r="AM1178" s="22" t="s">
        <v>3322</v>
      </c>
      <c r="AN1178" s="24">
        <v>0.7262331838565023</v>
      </c>
      <c r="AO1178" s="25">
        <v>57268.0</v>
      </c>
      <c r="AP1178" s="41" t="s">
        <v>8185</v>
      </c>
      <c r="AQ1178" s="11">
        <v>3304.0</v>
      </c>
    </row>
    <row r="1179">
      <c r="A1179" s="8" t="str">
        <f t="shared" si="1"/>
        <v>Hillary Holmes</v>
      </c>
      <c r="B1179" s="8" t="s">
        <v>8171</v>
      </c>
      <c r="C1179" s="8" t="s">
        <v>8147</v>
      </c>
      <c r="D1179" s="9" t="s">
        <v>7932</v>
      </c>
      <c r="E1179" s="8" t="s">
        <v>8172</v>
      </c>
      <c r="F1179" s="8" t="s">
        <v>46</v>
      </c>
      <c r="G1179" s="8" t="s">
        <v>47</v>
      </c>
      <c r="H1179" s="8" t="s">
        <v>8173</v>
      </c>
      <c r="I1179" s="8" t="s">
        <v>2373</v>
      </c>
      <c r="J1179" s="10">
        <v>3.3</v>
      </c>
      <c r="K1179" s="8" t="s">
        <v>8174</v>
      </c>
      <c r="L1179" s="8"/>
      <c r="M1179" s="8"/>
      <c r="N1179" s="8" t="s">
        <v>8197</v>
      </c>
      <c r="O1179" s="8" t="s">
        <v>52</v>
      </c>
      <c r="P1179" s="8"/>
      <c r="Q1179" s="8"/>
      <c r="R1179" s="8" t="s">
        <v>3247</v>
      </c>
      <c r="S1179" s="8" t="s">
        <v>8198</v>
      </c>
      <c r="T1179" s="11" t="str">
        <f t="shared" si="2"/>
        <v>Hillary Holmes</v>
      </c>
      <c r="U1179" s="8" t="s">
        <v>80</v>
      </c>
      <c r="V1179" s="8" t="s">
        <v>8199</v>
      </c>
      <c r="W1179" s="8" t="s">
        <v>8200</v>
      </c>
      <c r="X1179" s="8" t="s">
        <v>8179</v>
      </c>
      <c r="Y1179" s="8" t="s">
        <v>60</v>
      </c>
      <c r="Z1179" s="12" t="s">
        <v>8181</v>
      </c>
      <c r="AA1179" s="8" t="s">
        <v>60</v>
      </c>
      <c r="AB1179" s="12" t="s">
        <v>8183</v>
      </c>
      <c r="AC1179" s="8" t="s">
        <v>60</v>
      </c>
      <c r="AD1179" s="12" t="s">
        <v>8184</v>
      </c>
      <c r="AE1179" s="8"/>
      <c r="AF1179" s="8" t="s">
        <v>8185</v>
      </c>
      <c r="AG1179" s="8" t="s">
        <v>7942</v>
      </c>
      <c r="AH1179" s="8" t="s">
        <v>352</v>
      </c>
      <c r="AI1179" s="8" t="s">
        <v>233</v>
      </c>
      <c r="AJ1179" s="8"/>
      <c r="AK1179" s="13" t="s">
        <v>2610</v>
      </c>
      <c r="AL1179" s="13" t="s">
        <v>4943</v>
      </c>
      <c r="AM1179" s="8" t="s">
        <v>3322</v>
      </c>
      <c r="AN1179" s="8" t="s">
        <v>8186</v>
      </c>
      <c r="AO1179" s="13" t="s">
        <v>8187</v>
      </c>
      <c r="AP1179" s="9" t="s">
        <v>8185</v>
      </c>
      <c r="AQ1179" s="11">
        <v>3304.0</v>
      </c>
    </row>
    <row r="1180">
      <c r="A1180" s="8" t="str">
        <f t="shared" si="1"/>
        <v>Scott Hall</v>
      </c>
      <c r="B1180" s="8" t="s">
        <v>8171</v>
      </c>
      <c r="C1180" s="8" t="s">
        <v>8147</v>
      </c>
      <c r="D1180" s="9" t="s">
        <v>7932</v>
      </c>
      <c r="E1180" s="8" t="s">
        <v>8172</v>
      </c>
      <c r="F1180" s="8" t="s">
        <v>46</v>
      </c>
      <c r="G1180" s="8" t="s">
        <v>47</v>
      </c>
      <c r="H1180" s="8" t="s">
        <v>8173</v>
      </c>
      <c r="I1180" s="8" t="s">
        <v>2373</v>
      </c>
      <c r="J1180" s="10">
        <v>3.3</v>
      </c>
      <c r="K1180" s="8" t="s">
        <v>8174</v>
      </c>
      <c r="L1180" s="8" t="s">
        <v>86</v>
      </c>
      <c r="M1180" s="8" t="s">
        <v>86</v>
      </c>
      <c r="N1180" s="8" t="s">
        <v>8201</v>
      </c>
      <c r="O1180" s="8" t="s">
        <v>52</v>
      </c>
      <c r="P1180" s="8"/>
      <c r="Q1180" s="8"/>
      <c r="R1180" s="8" t="s">
        <v>147</v>
      </c>
      <c r="S1180" s="8" t="s">
        <v>1674</v>
      </c>
      <c r="T1180" s="11" t="str">
        <f t="shared" si="2"/>
        <v>Scott Hall</v>
      </c>
      <c r="U1180" s="8" t="s">
        <v>80</v>
      </c>
      <c r="V1180" s="8" t="s">
        <v>8202</v>
      </c>
      <c r="W1180" s="8" t="s">
        <v>8203</v>
      </c>
      <c r="X1180" s="8" t="s">
        <v>8179</v>
      </c>
      <c r="Y1180" s="8" t="s">
        <v>60</v>
      </c>
      <c r="Z1180" s="12" t="s">
        <v>8181</v>
      </c>
      <c r="AA1180" s="8" t="s">
        <v>60</v>
      </c>
      <c r="AB1180" s="12" t="s">
        <v>8183</v>
      </c>
      <c r="AC1180" s="8" t="s">
        <v>60</v>
      </c>
      <c r="AD1180" s="12" t="s">
        <v>8184</v>
      </c>
      <c r="AE1180" s="8"/>
      <c r="AF1180" s="8" t="s">
        <v>8185</v>
      </c>
      <c r="AG1180" s="8" t="s">
        <v>7942</v>
      </c>
      <c r="AH1180" s="8" t="s">
        <v>352</v>
      </c>
      <c r="AI1180" s="8" t="s">
        <v>233</v>
      </c>
      <c r="AJ1180" s="8" t="s">
        <v>86</v>
      </c>
      <c r="AK1180" s="13" t="s">
        <v>2610</v>
      </c>
      <c r="AL1180" s="13" t="s">
        <v>4943</v>
      </c>
      <c r="AM1180" s="8" t="s">
        <v>3322</v>
      </c>
      <c r="AN1180" s="8" t="s">
        <v>8186</v>
      </c>
      <c r="AO1180" s="13" t="s">
        <v>8187</v>
      </c>
      <c r="AP1180" s="9" t="s">
        <v>8185</v>
      </c>
      <c r="AQ1180" s="11">
        <v>3304.0</v>
      </c>
    </row>
    <row r="1181">
      <c r="A1181" s="8" t="str">
        <f t="shared" si="1"/>
        <v>Scott Houston</v>
      </c>
      <c r="B1181" s="8" t="s">
        <v>8171</v>
      </c>
      <c r="C1181" s="8" t="s">
        <v>8147</v>
      </c>
      <c r="D1181" s="9" t="s">
        <v>7932</v>
      </c>
      <c r="E1181" s="8" t="s">
        <v>8172</v>
      </c>
      <c r="F1181" s="8" t="s">
        <v>46</v>
      </c>
      <c r="G1181" s="8" t="s">
        <v>47</v>
      </c>
      <c r="H1181" s="8" t="s">
        <v>8173</v>
      </c>
      <c r="I1181" s="8" t="s">
        <v>2373</v>
      </c>
      <c r="J1181" s="10">
        <v>3.3</v>
      </c>
      <c r="K1181" s="8" t="s">
        <v>8174</v>
      </c>
      <c r="L1181" s="8" t="s">
        <v>86</v>
      </c>
      <c r="M1181" s="8" t="s">
        <v>86</v>
      </c>
      <c r="N1181" s="8" t="s">
        <v>8204</v>
      </c>
      <c r="O1181" s="8" t="s">
        <v>52</v>
      </c>
      <c r="P1181" s="8"/>
      <c r="Q1181" s="8"/>
      <c r="R1181" s="8" t="s">
        <v>147</v>
      </c>
      <c r="S1181" s="8" t="s">
        <v>4867</v>
      </c>
      <c r="T1181" s="11" t="str">
        <f t="shared" si="2"/>
        <v>Scott Houston</v>
      </c>
      <c r="U1181" s="8" t="s">
        <v>80</v>
      </c>
      <c r="V1181" s="8" t="s">
        <v>8205</v>
      </c>
      <c r="W1181" s="8" t="s">
        <v>8206</v>
      </c>
      <c r="X1181" s="8" t="s">
        <v>8179</v>
      </c>
      <c r="Y1181" s="12" t="s">
        <v>8207</v>
      </c>
      <c r="Z1181" s="12" t="s">
        <v>8181</v>
      </c>
      <c r="AA1181" s="12" t="s">
        <v>8208</v>
      </c>
      <c r="AB1181" s="12" t="s">
        <v>8183</v>
      </c>
      <c r="AC1181" s="8" t="s">
        <v>60</v>
      </c>
      <c r="AD1181" s="12" t="s">
        <v>8184</v>
      </c>
      <c r="AE1181" s="8"/>
      <c r="AF1181" s="8" t="s">
        <v>8185</v>
      </c>
      <c r="AG1181" s="8" t="s">
        <v>7942</v>
      </c>
      <c r="AH1181" s="8" t="s">
        <v>352</v>
      </c>
      <c r="AI1181" s="8" t="s">
        <v>233</v>
      </c>
      <c r="AJ1181" s="8" t="s">
        <v>86</v>
      </c>
      <c r="AK1181" s="13" t="s">
        <v>2610</v>
      </c>
      <c r="AL1181" s="13" t="s">
        <v>4943</v>
      </c>
      <c r="AM1181" s="8" t="s">
        <v>3322</v>
      </c>
      <c r="AN1181" s="8" t="s">
        <v>8186</v>
      </c>
      <c r="AO1181" s="13" t="s">
        <v>8187</v>
      </c>
      <c r="AP1181" s="9" t="s">
        <v>8185</v>
      </c>
      <c r="AQ1181" s="11">
        <v>3304.0</v>
      </c>
    </row>
    <row r="1182">
      <c r="A1182" s="8" t="str">
        <f t="shared" si="1"/>
        <v>Shamoya Pruitt</v>
      </c>
      <c r="B1182" s="8" t="s">
        <v>8171</v>
      </c>
      <c r="C1182" s="8" t="s">
        <v>8147</v>
      </c>
      <c r="D1182" s="9" t="s">
        <v>7932</v>
      </c>
      <c r="E1182" s="8" t="s">
        <v>8172</v>
      </c>
      <c r="F1182" s="8" t="s">
        <v>46</v>
      </c>
      <c r="G1182" s="8" t="s">
        <v>47</v>
      </c>
      <c r="H1182" s="8" t="s">
        <v>8173</v>
      </c>
      <c r="I1182" s="8" t="s">
        <v>2373</v>
      </c>
      <c r="J1182" s="10">
        <v>3.3</v>
      </c>
      <c r="K1182" s="8" t="s">
        <v>8174</v>
      </c>
      <c r="L1182" s="8" t="s">
        <v>86</v>
      </c>
      <c r="M1182" s="8" t="s">
        <v>86</v>
      </c>
      <c r="N1182" s="8" t="s">
        <v>8209</v>
      </c>
      <c r="O1182" s="8" t="s">
        <v>52</v>
      </c>
      <c r="P1182" s="8"/>
      <c r="Q1182" s="8"/>
      <c r="R1182" s="8" t="s">
        <v>8210</v>
      </c>
      <c r="S1182" s="8" t="s">
        <v>8211</v>
      </c>
      <c r="T1182" s="11" t="str">
        <f t="shared" si="2"/>
        <v>Shamoya Pruitt</v>
      </c>
      <c r="U1182" s="8" t="s">
        <v>80</v>
      </c>
      <c r="V1182" s="8" t="s">
        <v>8212</v>
      </c>
      <c r="W1182" s="8" t="s">
        <v>8213</v>
      </c>
      <c r="X1182" s="8" t="s">
        <v>8179</v>
      </c>
      <c r="Y1182" s="12" t="s">
        <v>8214</v>
      </c>
      <c r="Z1182" s="12" t="s">
        <v>8181</v>
      </c>
      <c r="AA1182" s="8" t="s">
        <v>60</v>
      </c>
      <c r="AB1182" s="12" t="s">
        <v>8183</v>
      </c>
      <c r="AC1182" s="12" t="s">
        <v>8215</v>
      </c>
      <c r="AD1182" s="12" t="s">
        <v>8184</v>
      </c>
      <c r="AE1182" s="8"/>
      <c r="AF1182" s="8" t="s">
        <v>8185</v>
      </c>
      <c r="AG1182" s="8" t="s">
        <v>7942</v>
      </c>
      <c r="AH1182" s="8" t="s">
        <v>352</v>
      </c>
      <c r="AI1182" s="8" t="s">
        <v>233</v>
      </c>
      <c r="AJ1182" s="8" t="s">
        <v>86</v>
      </c>
      <c r="AK1182" s="13" t="s">
        <v>2610</v>
      </c>
      <c r="AL1182" s="13" t="s">
        <v>4943</v>
      </c>
      <c r="AM1182" s="8" t="s">
        <v>3322</v>
      </c>
      <c r="AN1182" s="8" t="s">
        <v>8186</v>
      </c>
      <c r="AO1182" s="13" t="s">
        <v>8187</v>
      </c>
      <c r="AP1182" s="9" t="s">
        <v>8185</v>
      </c>
      <c r="AQ1182" s="11">
        <v>3304.0</v>
      </c>
    </row>
    <row r="1183">
      <c r="A1183" s="8" t="str">
        <f t="shared" si="1"/>
        <v>Volunteer AC Megan has been removed. </v>
      </c>
      <c r="B1183" s="8" t="s">
        <v>8171</v>
      </c>
      <c r="C1183" s="8" t="s">
        <v>8147</v>
      </c>
      <c r="D1183" s="9" t="s">
        <v>7932</v>
      </c>
      <c r="E1183" s="8" t="s">
        <v>8172</v>
      </c>
      <c r="F1183" s="8" t="s">
        <v>46</v>
      </c>
      <c r="G1183" s="8" t="s">
        <v>47</v>
      </c>
      <c r="H1183" s="8" t="s">
        <v>8216</v>
      </c>
      <c r="I1183" s="8" t="s">
        <v>2373</v>
      </c>
      <c r="J1183" s="10">
        <v>3.3</v>
      </c>
      <c r="K1183" s="8" t="s">
        <v>8174</v>
      </c>
      <c r="L1183" s="8" t="s">
        <v>86</v>
      </c>
      <c r="M1183" s="8" t="s">
        <v>86</v>
      </c>
      <c r="N1183" s="8" t="s">
        <v>8217</v>
      </c>
      <c r="O1183" s="8" t="s">
        <v>52</v>
      </c>
      <c r="P1183" s="8"/>
      <c r="Q1183" s="8" t="s">
        <v>277</v>
      </c>
      <c r="R1183" s="8" t="s">
        <v>8218</v>
      </c>
      <c r="S1183" s="8"/>
      <c r="T1183" s="11" t="str">
        <f t="shared" si="2"/>
        <v>Volunteer AC Megan has been removed. </v>
      </c>
      <c r="U1183" s="8"/>
      <c r="V1183" s="8"/>
      <c r="W1183" s="8"/>
      <c r="X1183" s="8" t="s">
        <v>8179</v>
      </c>
      <c r="Y1183" s="12" t="s">
        <v>8219</v>
      </c>
      <c r="Z1183" s="12" t="s">
        <v>8181</v>
      </c>
      <c r="AA1183" s="8" t="s">
        <v>60</v>
      </c>
      <c r="AB1183" s="12" t="s">
        <v>8183</v>
      </c>
      <c r="AC1183" s="8" t="s">
        <v>60</v>
      </c>
      <c r="AD1183" s="12" t="s">
        <v>8184</v>
      </c>
      <c r="AE1183" s="8"/>
      <c r="AF1183" s="8" t="s">
        <v>8185</v>
      </c>
      <c r="AG1183" s="8" t="s">
        <v>7942</v>
      </c>
      <c r="AH1183" s="8" t="s">
        <v>352</v>
      </c>
      <c r="AI1183" s="8" t="s">
        <v>233</v>
      </c>
      <c r="AJ1183" s="8" t="s">
        <v>86</v>
      </c>
      <c r="AK1183" s="13" t="s">
        <v>2610</v>
      </c>
      <c r="AL1183" s="13" t="s">
        <v>4943</v>
      </c>
      <c r="AM1183" s="8" t="s">
        <v>3322</v>
      </c>
      <c r="AN1183" s="8" t="s">
        <v>8186</v>
      </c>
      <c r="AO1183" s="13" t="s">
        <v>8187</v>
      </c>
      <c r="AP1183" s="9" t="s">
        <v>8185</v>
      </c>
      <c r="AQ1183" s="11">
        <v>3304.0</v>
      </c>
    </row>
    <row r="1184">
      <c r="A1184" s="8" t="str">
        <f t="shared" si="1"/>
        <v>Aniis Hopkins</v>
      </c>
      <c r="B1184" s="8" t="s">
        <v>8220</v>
      </c>
      <c r="C1184" s="8" t="s">
        <v>2351</v>
      </c>
      <c r="D1184" s="9" t="s">
        <v>7932</v>
      </c>
      <c r="E1184" s="8" t="s">
        <v>8221</v>
      </c>
      <c r="F1184" s="8" t="s">
        <v>46</v>
      </c>
      <c r="G1184" s="8" t="s">
        <v>47</v>
      </c>
      <c r="H1184" s="8" t="s">
        <v>8222</v>
      </c>
      <c r="I1184" s="8" t="s">
        <v>49</v>
      </c>
      <c r="J1184" s="10">
        <v>3.61</v>
      </c>
      <c r="K1184" s="8" t="s">
        <v>8223</v>
      </c>
      <c r="L1184" s="8"/>
      <c r="M1184" s="8"/>
      <c r="N1184" s="8" t="s">
        <v>8224</v>
      </c>
      <c r="O1184" s="8" t="s">
        <v>52</v>
      </c>
      <c r="P1184" s="8"/>
      <c r="Q1184" s="8"/>
      <c r="R1184" s="8" t="s">
        <v>8225</v>
      </c>
      <c r="S1184" s="8" t="s">
        <v>8226</v>
      </c>
      <c r="T1184" s="11" t="str">
        <f t="shared" si="2"/>
        <v>Aniis Hopkins</v>
      </c>
      <c r="U1184" s="8" t="s">
        <v>8227</v>
      </c>
      <c r="V1184" s="8" t="s">
        <v>8228</v>
      </c>
      <c r="W1184" s="8"/>
      <c r="X1184" s="8" t="s">
        <v>8229</v>
      </c>
      <c r="Y1184" s="8" t="s">
        <v>60</v>
      </c>
      <c r="Z1184" s="12" t="s">
        <v>8230</v>
      </c>
      <c r="AA1184" s="12" t="s">
        <v>8231</v>
      </c>
      <c r="AB1184" s="8" t="s">
        <v>60</v>
      </c>
      <c r="AC1184" s="12" t="s">
        <v>8232</v>
      </c>
      <c r="AD1184" s="12" t="s">
        <v>8233</v>
      </c>
      <c r="AE1184" s="8" t="s">
        <v>8234</v>
      </c>
      <c r="AF1184" s="8" t="s">
        <v>8235</v>
      </c>
      <c r="AG1184" s="8" t="s">
        <v>7942</v>
      </c>
      <c r="AH1184" s="8" t="s">
        <v>65</v>
      </c>
      <c r="AI1184" s="8" t="s">
        <v>66</v>
      </c>
      <c r="AJ1184" s="8" t="s">
        <v>67</v>
      </c>
      <c r="AK1184" s="13" t="s">
        <v>948</v>
      </c>
      <c r="AL1184" s="13" t="s">
        <v>3429</v>
      </c>
      <c r="AM1184" s="8" t="s">
        <v>2322</v>
      </c>
      <c r="AN1184" s="8" t="s">
        <v>8236</v>
      </c>
      <c r="AO1184" s="13" t="s">
        <v>8237</v>
      </c>
      <c r="AP1184" s="9" t="s">
        <v>8235</v>
      </c>
      <c r="AQ1184" s="11">
        <v>9668.0</v>
      </c>
    </row>
    <row r="1185">
      <c r="A1185" s="8" t="str">
        <f t="shared" si="1"/>
        <v>Allen Johnson</v>
      </c>
      <c r="B1185" s="8" t="s">
        <v>8220</v>
      </c>
      <c r="C1185" s="8" t="s">
        <v>2351</v>
      </c>
      <c r="D1185" s="9" t="s">
        <v>7932</v>
      </c>
      <c r="E1185" s="13" t="s">
        <v>8221</v>
      </c>
      <c r="F1185" s="8" t="s">
        <v>46</v>
      </c>
      <c r="G1185" s="8" t="s">
        <v>47</v>
      </c>
      <c r="H1185" s="8" t="s">
        <v>8222</v>
      </c>
      <c r="I1185" s="8" t="s">
        <v>49</v>
      </c>
      <c r="J1185" s="10">
        <v>3.61</v>
      </c>
      <c r="K1185" s="8" t="s">
        <v>8223</v>
      </c>
      <c r="L1185" s="8"/>
      <c r="M1185" s="8"/>
      <c r="N1185" s="8" t="s">
        <v>8238</v>
      </c>
      <c r="O1185" s="8" t="s">
        <v>52</v>
      </c>
      <c r="P1185" s="8"/>
      <c r="Q1185" s="8"/>
      <c r="R1185" s="8" t="s">
        <v>851</v>
      </c>
      <c r="S1185" s="8" t="s">
        <v>678</v>
      </c>
      <c r="T1185" s="11" t="str">
        <f t="shared" si="2"/>
        <v>Allen Johnson</v>
      </c>
      <c r="U1185" s="8" t="s">
        <v>2105</v>
      </c>
      <c r="V1185" s="8" t="s">
        <v>8239</v>
      </c>
      <c r="W1185" s="8"/>
      <c r="X1185" s="8" t="s">
        <v>8229</v>
      </c>
      <c r="Y1185" s="12" t="s">
        <v>8240</v>
      </c>
      <c r="Z1185" s="12" t="s">
        <v>8230</v>
      </c>
      <c r="AA1185" s="12" t="s">
        <v>8241</v>
      </c>
      <c r="AB1185" s="8" t="s">
        <v>60</v>
      </c>
      <c r="AC1185" s="12" t="s">
        <v>8242</v>
      </c>
      <c r="AD1185" s="12" t="s">
        <v>8233</v>
      </c>
      <c r="AE1185" s="8" t="s">
        <v>8234</v>
      </c>
      <c r="AF1185" s="13" t="s">
        <v>8235</v>
      </c>
      <c r="AG1185" s="13" t="s">
        <v>7942</v>
      </c>
      <c r="AH1185" s="8" t="s">
        <v>65</v>
      </c>
      <c r="AI1185" s="8" t="s">
        <v>66</v>
      </c>
      <c r="AJ1185" s="8" t="s">
        <v>67</v>
      </c>
      <c r="AK1185" s="13" t="s">
        <v>948</v>
      </c>
      <c r="AL1185" s="13" t="s">
        <v>3429</v>
      </c>
      <c r="AM1185" s="8" t="s">
        <v>2322</v>
      </c>
      <c r="AN1185" s="8" t="s">
        <v>8236</v>
      </c>
      <c r="AO1185" s="13" t="s">
        <v>8237</v>
      </c>
      <c r="AP1185" s="9" t="s">
        <v>8235</v>
      </c>
      <c r="AQ1185" s="11">
        <v>9668.0</v>
      </c>
    </row>
    <row r="1186">
      <c r="A1186" s="8" t="str">
        <f t="shared" si="1"/>
        <v>Gabrielle Roberts</v>
      </c>
      <c r="B1186" s="8" t="s">
        <v>8220</v>
      </c>
      <c r="C1186" s="8" t="s">
        <v>2351</v>
      </c>
      <c r="D1186" s="9" t="s">
        <v>7932</v>
      </c>
      <c r="E1186" s="8" t="s">
        <v>8221</v>
      </c>
      <c r="F1186" s="8" t="s">
        <v>46</v>
      </c>
      <c r="G1186" s="8" t="s">
        <v>47</v>
      </c>
      <c r="H1186" s="8" t="s">
        <v>8222</v>
      </c>
      <c r="I1186" s="8" t="s">
        <v>49</v>
      </c>
      <c r="J1186" s="10">
        <v>3.61</v>
      </c>
      <c r="K1186" s="8" t="s">
        <v>8223</v>
      </c>
      <c r="L1186" s="8" t="s">
        <v>86</v>
      </c>
      <c r="M1186" s="8" t="s">
        <v>86</v>
      </c>
      <c r="N1186" s="8" t="s">
        <v>8243</v>
      </c>
      <c r="O1186" s="8" t="s">
        <v>52</v>
      </c>
      <c r="P1186" s="8"/>
      <c r="Q1186" s="8"/>
      <c r="R1186" s="8" t="s">
        <v>8244</v>
      </c>
      <c r="S1186" s="8" t="s">
        <v>5902</v>
      </c>
      <c r="T1186" s="11" t="str">
        <f t="shared" si="2"/>
        <v>Gabrielle Roberts</v>
      </c>
      <c r="U1186" s="8" t="s">
        <v>149</v>
      </c>
      <c r="V1186" s="8" t="s">
        <v>8245</v>
      </c>
      <c r="W1186" s="8" t="s">
        <v>86</v>
      </c>
      <c r="X1186" s="8" t="s">
        <v>8229</v>
      </c>
      <c r="Y1186" s="8" t="s">
        <v>60</v>
      </c>
      <c r="Z1186" s="12" t="s">
        <v>8230</v>
      </c>
      <c r="AA1186" s="8" t="s">
        <v>60</v>
      </c>
      <c r="AB1186" s="8" t="s">
        <v>60</v>
      </c>
      <c r="AC1186" s="8" t="s">
        <v>60</v>
      </c>
      <c r="AD1186" s="12" t="s">
        <v>8233</v>
      </c>
      <c r="AE1186" s="8" t="s">
        <v>8234</v>
      </c>
      <c r="AF1186" s="8" t="s">
        <v>8235</v>
      </c>
      <c r="AG1186" s="8" t="s">
        <v>7942</v>
      </c>
      <c r="AH1186" s="8" t="s">
        <v>65</v>
      </c>
      <c r="AI1186" s="8" t="s">
        <v>66</v>
      </c>
      <c r="AJ1186" s="8" t="s">
        <v>67</v>
      </c>
      <c r="AK1186" s="8" t="s">
        <v>948</v>
      </c>
      <c r="AL1186" s="8" t="s">
        <v>3429</v>
      </c>
      <c r="AM1186" s="8" t="s">
        <v>2322</v>
      </c>
      <c r="AN1186" s="8" t="s">
        <v>422</v>
      </c>
      <c r="AO1186" s="8" t="s">
        <v>8237</v>
      </c>
      <c r="AP1186" s="8" t="s">
        <v>8235</v>
      </c>
      <c r="AQ1186" s="11">
        <v>9668.0</v>
      </c>
    </row>
    <row r="1187">
      <c r="A1187" s="8" t="str">
        <f t="shared" si="1"/>
        <v>Amber Monroe</v>
      </c>
      <c r="B1187" s="8" t="s">
        <v>8220</v>
      </c>
      <c r="C1187" s="8" t="s">
        <v>2351</v>
      </c>
      <c r="D1187" s="9" t="s">
        <v>7932</v>
      </c>
      <c r="E1187" s="13" t="s">
        <v>8221</v>
      </c>
      <c r="F1187" s="8" t="s">
        <v>46</v>
      </c>
      <c r="G1187" s="13" t="s">
        <v>47</v>
      </c>
      <c r="H1187" s="8" t="s">
        <v>8222</v>
      </c>
      <c r="I1187" s="8" t="s">
        <v>49</v>
      </c>
      <c r="J1187" s="10">
        <v>3.61</v>
      </c>
      <c r="K1187" s="8" t="s">
        <v>8223</v>
      </c>
      <c r="L1187" s="8"/>
      <c r="M1187" s="8"/>
      <c r="N1187" s="8" t="s">
        <v>8246</v>
      </c>
      <c r="O1187" s="8" t="s">
        <v>52</v>
      </c>
      <c r="P1187" s="8"/>
      <c r="Q1187" s="8"/>
      <c r="R1187" s="8" t="s">
        <v>8247</v>
      </c>
      <c r="S1187" s="8" t="s">
        <v>5179</v>
      </c>
      <c r="T1187" s="11" t="str">
        <f t="shared" si="2"/>
        <v>Amber Monroe</v>
      </c>
      <c r="U1187" s="8" t="s">
        <v>160</v>
      </c>
      <c r="V1187" s="8" t="s">
        <v>8248</v>
      </c>
      <c r="W1187" s="8"/>
      <c r="X1187" s="8" t="s">
        <v>8229</v>
      </c>
      <c r="Y1187" s="12" t="s">
        <v>8249</v>
      </c>
      <c r="Z1187" s="12" t="s">
        <v>8230</v>
      </c>
      <c r="AA1187" s="8" t="s">
        <v>60</v>
      </c>
      <c r="AB1187" s="8" t="s">
        <v>60</v>
      </c>
      <c r="AC1187" s="8" t="s">
        <v>60</v>
      </c>
      <c r="AD1187" s="12" t="s">
        <v>8233</v>
      </c>
      <c r="AE1187" s="8" t="s">
        <v>8234</v>
      </c>
      <c r="AF1187" s="13" t="s">
        <v>8235</v>
      </c>
      <c r="AG1187" s="13" t="s">
        <v>7942</v>
      </c>
      <c r="AH1187" s="8" t="s">
        <v>65</v>
      </c>
      <c r="AI1187" s="8" t="s">
        <v>66</v>
      </c>
      <c r="AJ1187" s="8" t="s">
        <v>67</v>
      </c>
      <c r="AK1187" s="13" t="s">
        <v>948</v>
      </c>
      <c r="AL1187" s="13" t="s">
        <v>3429</v>
      </c>
      <c r="AM1187" s="8" t="s">
        <v>2322</v>
      </c>
      <c r="AN1187" s="8" t="s">
        <v>8236</v>
      </c>
      <c r="AO1187" s="13" t="s">
        <v>8237</v>
      </c>
      <c r="AP1187" s="9" t="s">
        <v>8235</v>
      </c>
      <c r="AQ1187" s="11">
        <v>9668.0</v>
      </c>
    </row>
    <row r="1188">
      <c r="A1188" s="8" t="str">
        <f t="shared" si="1"/>
        <v>Terrence Trammell</v>
      </c>
      <c r="B1188" s="8" t="s">
        <v>8220</v>
      </c>
      <c r="C1188" s="8" t="s">
        <v>2351</v>
      </c>
      <c r="D1188" s="9" t="s">
        <v>7932</v>
      </c>
      <c r="E1188" s="8" t="s">
        <v>8221</v>
      </c>
      <c r="F1188" s="8" t="s">
        <v>46</v>
      </c>
      <c r="G1188" s="8" t="s">
        <v>47</v>
      </c>
      <c r="H1188" s="8" t="s">
        <v>8222</v>
      </c>
      <c r="I1188" s="8" t="s">
        <v>49</v>
      </c>
      <c r="J1188" s="10">
        <v>3.61</v>
      </c>
      <c r="K1188" s="8" t="s">
        <v>8223</v>
      </c>
      <c r="L1188" s="8"/>
      <c r="M1188" s="8"/>
      <c r="N1188" s="8" t="s">
        <v>8250</v>
      </c>
      <c r="O1188" s="8" t="s">
        <v>52</v>
      </c>
      <c r="P1188" s="8"/>
      <c r="Q1188" s="8"/>
      <c r="R1188" s="8" t="s">
        <v>8251</v>
      </c>
      <c r="S1188" s="8" t="s">
        <v>8252</v>
      </c>
      <c r="T1188" s="11" t="str">
        <f t="shared" si="2"/>
        <v>Terrence Trammell</v>
      </c>
      <c r="U1188" s="8" t="s">
        <v>1131</v>
      </c>
      <c r="V1188" s="8" t="s">
        <v>8253</v>
      </c>
      <c r="W1188" s="8"/>
      <c r="X1188" s="8" t="s">
        <v>8229</v>
      </c>
      <c r="Y1188" s="8" t="s">
        <v>60</v>
      </c>
      <c r="Z1188" s="12" t="s">
        <v>8230</v>
      </c>
      <c r="AA1188" s="8" t="s">
        <v>60</v>
      </c>
      <c r="AB1188" s="8" t="s">
        <v>60</v>
      </c>
      <c r="AC1188" s="8" t="s">
        <v>60</v>
      </c>
      <c r="AD1188" s="12" t="s">
        <v>8233</v>
      </c>
      <c r="AE1188" s="8" t="s">
        <v>8234</v>
      </c>
      <c r="AF1188" s="8" t="s">
        <v>8235</v>
      </c>
      <c r="AG1188" s="8" t="s">
        <v>7942</v>
      </c>
      <c r="AH1188" s="8" t="s">
        <v>65</v>
      </c>
      <c r="AI1188" s="8" t="s">
        <v>66</v>
      </c>
      <c r="AJ1188" s="8" t="s">
        <v>67</v>
      </c>
      <c r="AK1188" s="13" t="s">
        <v>948</v>
      </c>
      <c r="AL1188" s="13" t="s">
        <v>3429</v>
      </c>
      <c r="AM1188" s="8" t="s">
        <v>2322</v>
      </c>
      <c r="AN1188" s="8" t="s">
        <v>8236</v>
      </c>
      <c r="AO1188" s="13" t="s">
        <v>8237</v>
      </c>
      <c r="AP1188" s="9" t="s">
        <v>8235</v>
      </c>
      <c r="AQ1188" s="11">
        <v>9668.0</v>
      </c>
    </row>
    <row r="1189">
      <c r="A1189" s="8" t="str">
        <f t="shared" si="1"/>
        <v>Quamel Prince</v>
      </c>
      <c r="B1189" s="8" t="s">
        <v>8220</v>
      </c>
      <c r="C1189" s="8" t="s">
        <v>2351</v>
      </c>
      <c r="D1189" s="9" t="s">
        <v>7932</v>
      </c>
      <c r="E1189" s="13" t="s">
        <v>8221</v>
      </c>
      <c r="F1189" s="8" t="s">
        <v>46</v>
      </c>
      <c r="G1189" s="13" t="s">
        <v>47</v>
      </c>
      <c r="H1189" s="8" t="s">
        <v>8222</v>
      </c>
      <c r="I1189" s="8" t="s">
        <v>49</v>
      </c>
      <c r="J1189" s="10">
        <v>3.61</v>
      </c>
      <c r="K1189" s="8" t="s">
        <v>8223</v>
      </c>
      <c r="L1189" s="8"/>
      <c r="M1189" s="8"/>
      <c r="N1189" s="8" t="s">
        <v>8254</v>
      </c>
      <c r="O1189" s="8" t="s">
        <v>52</v>
      </c>
      <c r="P1189" s="8"/>
      <c r="Q1189" s="8"/>
      <c r="R1189" s="8" t="s">
        <v>8255</v>
      </c>
      <c r="S1189" s="8" t="s">
        <v>7452</v>
      </c>
      <c r="T1189" s="11" t="str">
        <f t="shared" si="2"/>
        <v>Quamel Prince</v>
      </c>
      <c r="U1189" s="8" t="s">
        <v>106</v>
      </c>
      <c r="V1189" s="8" t="s">
        <v>8256</v>
      </c>
      <c r="W1189" s="8"/>
      <c r="X1189" s="8" t="s">
        <v>8229</v>
      </c>
      <c r="Y1189" s="8" t="s">
        <v>60</v>
      </c>
      <c r="Z1189" s="12" t="s">
        <v>8230</v>
      </c>
      <c r="AA1189" s="8" t="s">
        <v>60</v>
      </c>
      <c r="AB1189" s="8" t="s">
        <v>60</v>
      </c>
      <c r="AC1189" s="12" t="s">
        <v>8257</v>
      </c>
      <c r="AD1189" s="12" t="s">
        <v>8233</v>
      </c>
      <c r="AE1189" s="8" t="s">
        <v>8234</v>
      </c>
      <c r="AF1189" s="13" t="s">
        <v>8235</v>
      </c>
      <c r="AG1189" s="13" t="s">
        <v>7942</v>
      </c>
      <c r="AH1189" s="8" t="s">
        <v>65</v>
      </c>
      <c r="AI1189" s="8" t="s">
        <v>66</v>
      </c>
      <c r="AJ1189" s="8" t="s">
        <v>67</v>
      </c>
      <c r="AK1189" s="13" t="s">
        <v>948</v>
      </c>
      <c r="AL1189" s="13" t="s">
        <v>3429</v>
      </c>
      <c r="AM1189" s="8" t="s">
        <v>2322</v>
      </c>
      <c r="AN1189" s="8" t="s">
        <v>8236</v>
      </c>
      <c r="AO1189" s="13" t="s">
        <v>8237</v>
      </c>
      <c r="AP1189" s="9" t="s">
        <v>8235</v>
      </c>
      <c r="AQ1189" s="11">
        <v>9668.0</v>
      </c>
    </row>
    <row r="1190">
      <c r="A1190" s="8" t="str">
        <f t="shared" si="1"/>
        <v>Fabrienne Swepson</v>
      </c>
      <c r="B1190" s="8" t="s">
        <v>8258</v>
      </c>
      <c r="C1190" s="8" t="s">
        <v>2301</v>
      </c>
      <c r="D1190" s="9" t="s">
        <v>7932</v>
      </c>
      <c r="E1190" s="8" t="s">
        <v>6851</v>
      </c>
      <c r="F1190" s="8" t="s">
        <v>46</v>
      </c>
      <c r="G1190" s="8" t="s">
        <v>47</v>
      </c>
      <c r="H1190" s="8" t="s">
        <v>8259</v>
      </c>
      <c r="I1190" s="8" t="s">
        <v>49</v>
      </c>
      <c r="J1190" s="10">
        <v>3.2</v>
      </c>
      <c r="K1190" s="8" t="s">
        <v>8260</v>
      </c>
      <c r="L1190" s="8"/>
      <c r="M1190" s="8"/>
      <c r="N1190" s="8" t="s">
        <v>8261</v>
      </c>
      <c r="O1190" s="8" t="s">
        <v>52</v>
      </c>
      <c r="P1190" s="8"/>
      <c r="Q1190" s="8"/>
      <c r="R1190" s="8" t="s">
        <v>8262</v>
      </c>
      <c r="S1190" s="8" t="s">
        <v>8263</v>
      </c>
      <c r="T1190" s="11" t="str">
        <f t="shared" si="2"/>
        <v>Fabrienne Swepson</v>
      </c>
      <c r="U1190" s="8" t="s">
        <v>8264</v>
      </c>
      <c r="V1190" s="8" t="s">
        <v>8265</v>
      </c>
      <c r="W1190" s="8" t="s">
        <v>8266</v>
      </c>
      <c r="X1190" s="8" t="s">
        <v>8267</v>
      </c>
      <c r="Y1190" s="12" t="s">
        <v>8268</v>
      </c>
      <c r="Z1190" s="12" t="s">
        <v>8269</v>
      </c>
      <c r="AA1190" s="8" t="s">
        <v>60</v>
      </c>
      <c r="AB1190" s="12" t="s">
        <v>8270</v>
      </c>
      <c r="AC1190" s="12" t="s">
        <v>8271</v>
      </c>
      <c r="AD1190" s="12" t="s">
        <v>8272</v>
      </c>
      <c r="AE1190" s="8" t="s">
        <v>8273</v>
      </c>
      <c r="AF1190" s="8" t="s">
        <v>8274</v>
      </c>
      <c r="AG1190" s="8" t="s">
        <v>7942</v>
      </c>
      <c r="AH1190" s="8" t="s">
        <v>65</v>
      </c>
      <c r="AI1190" s="8" t="s">
        <v>66</v>
      </c>
      <c r="AJ1190" s="8" t="s">
        <v>67</v>
      </c>
      <c r="AK1190" s="13" t="s">
        <v>5508</v>
      </c>
      <c r="AL1190" s="13" t="s">
        <v>8275</v>
      </c>
      <c r="AM1190" s="8" t="s">
        <v>545</v>
      </c>
      <c r="AN1190" s="8" t="s">
        <v>8276</v>
      </c>
      <c r="AO1190" s="13" t="s">
        <v>8277</v>
      </c>
      <c r="AP1190" s="9" t="s">
        <v>8274</v>
      </c>
      <c r="AQ1190" s="11">
        <v>6283.0</v>
      </c>
    </row>
    <row r="1191">
      <c r="A1191" s="8" t="str">
        <f t="shared" si="1"/>
        <v>Reggie Barnes</v>
      </c>
      <c r="B1191" s="8" t="s">
        <v>8258</v>
      </c>
      <c r="C1191" s="8" t="s">
        <v>2301</v>
      </c>
      <c r="D1191" s="9" t="s">
        <v>7932</v>
      </c>
      <c r="E1191" s="8" t="s">
        <v>6851</v>
      </c>
      <c r="F1191" s="8" t="s">
        <v>46</v>
      </c>
      <c r="G1191" s="8" t="s">
        <v>47</v>
      </c>
      <c r="H1191" s="8" t="s">
        <v>8259</v>
      </c>
      <c r="I1191" s="8" t="s">
        <v>49</v>
      </c>
      <c r="J1191" s="10">
        <v>3.2</v>
      </c>
      <c r="K1191" s="8" t="s">
        <v>8260</v>
      </c>
      <c r="L1191" s="8" t="s">
        <v>86</v>
      </c>
      <c r="M1191" s="8" t="s">
        <v>86</v>
      </c>
      <c r="N1191" s="8" t="s">
        <v>8278</v>
      </c>
      <c r="O1191" s="8" t="s">
        <v>52</v>
      </c>
      <c r="P1191" s="8"/>
      <c r="Q1191" s="8"/>
      <c r="R1191" s="8" t="s">
        <v>8279</v>
      </c>
      <c r="S1191" s="8" t="s">
        <v>3946</v>
      </c>
      <c r="T1191" s="11" t="str">
        <f t="shared" si="2"/>
        <v>Reggie Barnes</v>
      </c>
      <c r="U1191" s="8" t="s">
        <v>167</v>
      </c>
      <c r="V1191" s="8" t="s">
        <v>8280</v>
      </c>
      <c r="W1191" s="8" t="s">
        <v>86</v>
      </c>
      <c r="X1191" s="8" t="s">
        <v>8267</v>
      </c>
      <c r="Y1191" s="8" t="s">
        <v>60</v>
      </c>
      <c r="Z1191" s="12" t="s">
        <v>8269</v>
      </c>
      <c r="AA1191" s="8" t="s">
        <v>60</v>
      </c>
      <c r="AB1191" s="12" t="s">
        <v>8270</v>
      </c>
      <c r="AC1191" s="12" t="s">
        <v>7579</v>
      </c>
      <c r="AD1191" s="12" t="s">
        <v>8272</v>
      </c>
      <c r="AE1191" s="8" t="s">
        <v>8273</v>
      </c>
      <c r="AF1191" s="8" t="s">
        <v>8274</v>
      </c>
      <c r="AG1191" s="8" t="s">
        <v>7942</v>
      </c>
      <c r="AH1191" s="8" t="s">
        <v>65</v>
      </c>
      <c r="AI1191" s="8" t="s">
        <v>66</v>
      </c>
      <c r="AJ1191" s="8" t="s">
        <v>67</v>
      </c>
      <c r="AK1191" s="8" t="s">
        <v>5508</v>
      </c>
      <c r="AL1191" s="8" t="s">
        <v>8275</v>
      </c>
      <c r="AM1191" s="8" t="s">
        <v>545</v>
      </c>
      <c r="AN1191" s="8" t="s">
        <v>422</v>
      </c>
      <c r="AO1191" s="8" t="s">
        <v>8277</v>
      </c>
      <c r="AP1191" s="8" t="s">
        <v>8274</v>
      </c>
      <c r="AQ1191" s="11">
        <v>6283.0</v>
      </c>
    </row>
    <row r="1192">
      <c r="A1192" s="8" t="str">
        <f t="shared" si="1"/>
        <v>Marino Drake</v>
      </c>
      <c r="B1192" s="8" t="s">
        <v>8258</v>
      </c>
      <c r="C1192" s="8" t="s">
        <v>2301</v>
      </c>
      <c r="D1192" s="9" t="s">
        <v>7932</v>
      </c>
      <c r="E1192" s="8" t="s">
        <v>6851</v>
      </c>
      <c r="F1192" s="8" t="s">
        <v>46</v>
      </c>
      <c r="G1192" s="8" t="s">
        <v>47</v>
      </c>
      <c r="H1192" s="8" t="s">
        <v>8259</v>
      </c>
      <c r="I1192" s="8" t="s">
        <v>49</v>
      </c>
      <c r="J1192" s="10">
        <v>3.2</v>
      </c>
      <c r="K1192" s="8" t="s">
        <v>8260</v>
      </c>
      <c r="L1192" s="8" t="s">
        <v>86</v>
      </c>
      <c r="M1192" s="8" t="s">
        <v>86</v>
      </c>
      <c r="N1192" s="8" t="s">
        <v>8281</v>
      </c>
      <c r="O1192" s="8" t="s">
        <v>52</v>
      </c>
      <c r="P1192" s="8"/>
      <c r="Q1192" s="8"/>
      <c r="R1192" s="8" t="s">
        <v>8282</v>
      </c>
      <c r="S1192" s="8" t="s">
        <v>1060</v>
      </c>
      <c r="T1192" s="11" t="str">
        <f t="shared" si="2"/>
        <v>Marino Drake</v>
      </c>
      <c r="U1192" s="8" t="s">
        <v>386</v>
      </c>
      <c r="V1192" s="8" t="s">
        <v>8283</v>
      </c>
      <c r="W1192" s="8" t="s">
        <v>8266</v>
      </c>
      <c r="X1192" s="8" t="s">
        <v>8267</v>
      </c>
      <c r="Y1192" s="8" t="s">
        <v>60</v>
      </c>
      <c r="Z1192" s="12" t="s">
        <v>8269</v>
      </c>
      <c r="AA1192" s="8" t="s">
        <v>60</v>
      </c>
      <c r="AB1192" s="12" t="s">
        <v>8270</v>
      </c>
      <c r="AC1192" s="8" t="s">
        <v>60</v>
      </c>
      <c r="AD1192" s="12" t="s">
        <v>8272</v>
      </c>
      <c r="AE1192" s="8" t="s">
        <v>8273</v>
      </c>
      <c r="AF1192" s="8" t="s">
        <v>8274</v>
      </c>
      <c r="AG1192" s="8" t="s">
        <v>7942</v>
      </c>
      <c r="AH1192" s="8" t="s">
        <v>65</v>
      </c>
      <c r="AI1192" s="8" t="s">
        <v>66</v>
      </c>
      <c r="AJ1192" s="8" t="s">
        <v>67</v>
      </c>
      <c r="AK1192" s="13" t="s">
        <v>5508</v>
      </c>
      <c r="AL1192" s="13" t="s">
        <v>8275</v>
      </c>
      <c r="AM1192" s="8" t="s">
        <v>545</v>
      </c>
      <c r="AN1192" s="8" t="s">
        <v>8276</v>
      </c>
      <c r="AO1192" s="13" t="s">
        <v>8277</v>
      </c>
      <c r="AP1192" s="9" t="s">
        <v>8274</v>
      </c>
      <c r="AQ1192" s="11">
        <v>6283.0</v>
      </c>
    </row>
    <row r="1193">
      <c r="A1193" s="8" t="str">
        <f t="shared" si="1"/>
        <v>AC Darnell has been removed. </v>
      </c>
      <c r="B1193" s="8" t="s">
        <v>8258</v>
      </c>
      <c r="C1193" s="8" t="s">
        <v>2301</v>
      </c>
      <c r="D1193" s="9" t="s">
        <v>7932</v>
      </c>
      <c r="E1193" s="8" t="s">
        <v>6851</v>
      </c>
      <c r="F1193" s="8" t="s">
        <v>46</v>
      </c>
      <c r="G1193" s="8" t="s">
        <v>47</v>
      </c>
      <c r="H1193" s="8" t="s">
        <v>8259</v>
      </c>
      <c r="I1193" s="8" t="s">
        <v>49</v>
      </c>
      <c r="J1193" s="10">
        <v>3.2</v>
      </c>
      <c r="K1193" s="8" t="s">
        <v>8260</v>
      </c>
      <c r="L1193" s="8" t="s">
        <v>86</v>
      </c>
      <c r="M1193" s="8" t="s">
        <v>86</v>
      </c>
      <c r="N1193" s="8" t="s">
        <v>8284</v>
      </c>
      <c r="O1193" s="8" t="s">
        <v>52</v>
      </c>
      <c r="P1193" s="8"/>
      <c r="Q1193" s="8" t="s">
        <v>277</v>
      </c>
      <c r="R1193" s="8" t="s">
        <v>8285</v>
      </c>
      <c r="S1193" s="8"/>
      <c r="T1193" s="11" t="str">
        <f t="shared" si="2"/>
        <v>AC Darnell has been removed. </v>
      </c>
      <c r="U1193" s="8"/>
      <c r="V1193" s="8"/>
      <c r="W1193" s="8"/>
      <c r="X1193" s="8" t="s">
        <v>8267</v>
      </c>
      <c r="Y1193" s="12" t="s">
        <v>8286</v>
      </c>
      <c r="Z1193" s="12" t="s">
        <v>8269</v>
      </c>
      <c r="AA1193" s="8" t="s">
        <v>60</v>
      </c>
      <c r="AB1193" s="12" t="s">
        <v>8270</v>
      </c>
      <c r="AC1193" s="8" t="s">
        <v>60</v>
      </c>
      <c r="AD1193" s="12" t="s">
        <v>8272</v>
      </c>
      <c r="AE1193" s="8" t="s">
        <v>8273</v>
      </c>
      <c r="AF1193" s="8" t="s">
        <v>8274</v>
      </c>
      <c r="AG1193" s="8" t="s">
        <v>7942</v>
      </c>
      <c r="AH1193" s="8" t="s">
        <v>65</v>
      </c>
      <c r="AI1193" s="8" t="s">
        <v>66</v>
      </c>
      <c r="AJ1193" s="8" t="s">
        <v>67</v>
      </c>
      <c r="AK1193" s="13" t="s">
        <v>5508</v>
      </c>
      <c r="AL1193" s="13" t="s">
        <v>8275</v>
      </c>
      <c r="AM1193" s="8" t="s">
        <v>545</v>
      </c>
      <c r="AN1193" s="8" t="s">
        <v>8276</v>
      </c>
      <c r="AO1193" s="13" t="s">
        <v>8277</v>
      </c>
      <c r="AP1193" s="9" t="s">
        <v>8274</v>
      </c>
      <c r="AQ1193" s="11">
        <v>6283.0</v>
      </c>
    </row>
    <row r="1194">
      <c r="A1194" s="8" t="str">
        <f t="shared" si="1"/>
        <v>Chad Pearson</v>
      </c>
      <c r="B1194" s="8" t="s">
        <v>8287</v>
      </c>
      <c r="C1194" s="8" t="s">
        <v>1432</v>
      </c>
      <c r="D1194" s="9" t="s">
        <v>7932</v>
      </c>
      <c r="E1194" s="8" t="s">
        <v>1180</v>
      </c>
      <c r="F1194" s="8" t="s">
        <v>46</v>
      </c>
      <c r="G1194" s="8" t="s">
        <v>47</v>
      </c>
      <c r="H1194" s="8" t="s">
        <v>8288</v>
      </c>
      <c r="I1194" s="8" t="s">
        <v>49</v>
      </c>
      <c r="J1194" s="10">
        <v>3.83</v>
      </c>
      <c r="K1194" s="8" t="s">
        <v>8289</v>
      </c>
      <c r="L1194" s="8" t="s">
        <v>2355</v>
      </c>
      <c r="M1194" s="8"/>
      <c r="N1194" s="8" t="s">
        <v>8290</v>
      </c>
      <c r="O1194" s="8" t="s">
        <v>52</v>
      </c>
      <c r="P1194" s="8"/>
      <c r="Q1194" s="8"/>
      <c r="R1194" s="8" t="s">
        <v>8291</v>
      </c>
      <c r="S1194" s="8" t="s">
        <v>8292</v>
      </c>
      <c r="T1194" s="11" t="str">
        <f t="shared" si="2"/>
        <v>Chad Pearson</v>
      </c>
      <c r="U1194" s="8" t="s">
        <v>2416</v>
      </c>
      <c r="V1194" s="8" t="s">
        <v>8293</v>
      </c>
      <c r="W1194" s="8" t="s">
        <v>8294</v>
      </c>
      <c r="X1194" s="8" t="s">
        <v>8295</v>
      </c>
      <c r="Y1194" s="12" t="s">
        <v>8296</v>
      </c>
      <c r="Z1194" s="12" t="s">
        <v>8297</v>
      </c>
      <c r="AA1194" s="12" t="s">
        <v>8298</v>
      </c>
      <c r="AB1194" s="12" t="s">
        <v>8299</v>
      </c>
      <c r="AC1194" s="12" t="s">
        <v>8300</v>
      </c>
      <c r="AD1194" s="12" t="s">
        <v>8301</v>
      </c>
      <c r="AE1194" s="8" t="s">
        <v>8273</v>
      </c>
      <c r="AF1194" s="8" t="s">
        <v>8302</v>
      </c>
      <c r="AG1194" s="8" t="s">
        <v>7942</v>
      </c>
      <c r="AH1194" s="8" t="s">
        <v>654</v>
      </c>
      <c r="AI1194" s="8" t="s">
        <v>66</v>
      </c>
      <c r="AJ1194" s="8"/>
      <c r="AK1194" s="13" t="s">
        <v>985</v>
      </c>
      <c r="AL1194" s="13" t="s">
        <v>8303</v>
      </c>
      <c r="AM1194" s="8" t="s">
        <v>2231</v>
      </c>
      <c r="AN1194" s="8" t="s">
        <v>8304</v>
      </c>
      <c r="AO1194" s="13" t="s">
        <v>8305</v>
      </c>
      <c r="AP1194" s="9" t="s">
        <v>8302</v>
      </c>
      <c r="AQ1194" s="11">
        <v>23827.0</v>
      </c>
    </row>
    <row r="1195">
      <c r="A1195" s="8" t="str">
        <f t="shared" si="1"/>
        <v>Laurie Henes</v>
      </c>
      <c r="B1195" s="8" t="s">
        <v>8287</v>
      </c>
      <c r="C1195" s="8" t="s">
        <v>1432</v>
      </c>
      <c r="D1195" s="9" t="s">
        <v>7932</v>
      </c>
      <c r="E1195" s="8" t="s">
        <v>1180</v>
      </c>
      <c r="F1195" s="8" t="s">
        <v>46</v>
      </c>
      <c r="G1195" s="8" t="s">
        <v>47</v>
      </c>
      <c r="H1195" s="8" t="s">
        <v>8288</v>
      </c>
      <c r="I1195" s="8" t="s">
        <v>49</v>
      </c>
      <c r="J1195" s="10">
        <v>3.83</v>
      </c>
      <c r="K1195" s="8" t="s">
        <v>8289</v>
      </c>
      <c r="L1195" s="8" t="s">
        <v>2355</v>
      </c>
      <c r="M1195" s="8" t="s">
        <v>86</v>
      </c>
      <c r="N1195" s="8" t="s">
        <v>8306</v>
      </c>
      <c r="O1195" s="8" t="s">
        <v>52</v>
      </c>
      <c r="P1195" s="8"/>
      <c r="Q1195" s="8"/>
      <c r="R1195" s="8" t="s">
        <v>8307</v>
      </c>
      <c r="S1195" s="8" t="s">
        <v>8308</v>
      </c>
      <c r="T1195" s="11" t="str">
        <f t="shared" si="2"/>
        <v>Laurie Henes</v>
      </c>
      <c r="U1195" s="8" t="s">
        <v>650</v>
      </c>
      <c r="V1195" s="8" t="s">
        <v>8309</v>
      </c>
      <c r="W1195" s="8" t="s">
        <v>8310</v>
      </c>
      <c r="X1195" s="8" t="s">
        <v>8295</v>
      </c>
      <c r="Y1195" s="8" t="s">
        <v>60</v>
      </c>
      <c r="Z1195" s="12" t="s">
        <v>8297</v>
      </c>
      <c r="AA1195" s="8" t="s">
        <v>60</v>
      </c>
      <c r="AB1195" s="12" t="s">
        <v>8311</v>
      </c>
      <c r="AC1195" s="8" t="s">
        <v>60</v>
      </c>
      <c r="AD1195" s="12" t="s">
        <v>8301</v>
      </c>
      <c r="AE1195" s="8" t="s">
        <v>8273</v>
      </c>
      <c r="AF1195" s="8" t="s">
        <v>8302</v>
      </c>
      <c r="AG1195" s="8" t="s">
        <v>7942</v>
      </c>
      <c r="AH1195" s="8" t="s">
        <v>654</v>
      </c>
      <c r="AI1195" s="8" t="s">
        <v>66</v>
      </c>
      <c r="AJ1195" s="8" t="s">
        <v>86</v>
      </c>
      <c r="AK1195" s="13" t="s">
        <v>985</v>
      </c>
      <c r="AL1195" s="13" t="s">
        <v>8303</v>
      </c>
      <c r="AM1195" s="8" t="s">
        <v>2231</v>
      </c>
      <c r="AN1195" s="8" t="s">
        <v>8304</v>
      </c>
      <c r="AO1195" s="13" t="s">
        <v>8305</v>
      </c>
      <c r="AP1195" s="9" t="s">
        <v>8302</v>
      </c>
      <c r="AQ1195" s="11">
        <v>23827.0</v>
      </c>
    </row>
    <row r="1196">
      <c r="A1196" s="8" t="str">
        <f t="shared" si="1"/>
        <v>Rollie Geiger</v>
      </c>
      <c r="B1196" s="8" t="s">
        <v>8287</v>
      </c>
      <c r="C1196" s="8" t="s">
        <v>1432</v>
      </c>
      <c r="D1196" s="9" t="s">
        <v>7932</v>
      </c>
      <c r="E1196" s="8" t="s">
        <v>1180</v>
      </c>
      <c r="F1196" s="8" t="s">
        <v>46</v>
      </c>
      <c r="G1196" s="8" t="s">
        <v>47</v>
      </c>
      <c r="H1196" s="8" t="s">
        <v>8288</v>
      </c>
      <c r="I1196" s="8" t="s">
        <v>49</v>
      </c>
      <c r="J1196" s="10">
        <v>3.83</v>
      </c>
      <c r="K1196" s="8" t="s">
        <v>8289</v>
      </c>
      <c r="L1196" s="8" t="s">
        <v>2355</v>
      </c>
      <c r="M1196" s="8" t="s">
        <v>86</v>
      </c>
      <c r="N1196" s="8" t="s">
        <v>8312</v>
      </c>
      <c r="O1196" s="8" t="s">
        <v>52</v>
      </c>
      <c r="P1196" s="8"/>
      <c r="Q1196" s="8"/>
      <c r="R1196" s="8" t="s">
        <v>8313</v>
      </c>
      <c r="S1196" s="8" t="s">
        <v>8314</v>
      </c>
      <c r="T1196" s="11" t="str">
        <f t="shared" si="2"/>
        <v>Rollie Geiger</v>
      </c>
      <c r="U1196" s="8" t="s">
        <v>8315</v>
      </c>
      <c r="V1196" s="8" t="s">
        <v>8316</v>
      </c>
      <c r="W1196" s="8" t="s">
        <v>8317</v>
      </c>
      <c r="X1196" s="8" t="s">
        <v>8295</v>
      </c>
      <c r="Y1196" s="8" t="s">
        <v>60</v>
      </c>
      <c r="Z1196" s="12" t="s">
        <v>8297</v>
      </c>
      <c r="AA1196" s="8" t="s">
        <v>60</v>
      </c>
      <c r="AB1196" s="12" t="s">
        <v>8311</v>
      </c>
      <c r="AC1196" s="8" t="s">
        <v>60</v>
      </c>
      <c r="AD1196" s="12" t="s">
        <v>8301</v>
      </c>
      <c r="AE1196" s="8" t="s">
        <v>8273</v>
      </c>
      <c r="AF1196" s="8" t="s">
        <v>8302</v>
      </c>
      <c r="AG1196" s="8" t="s">
        <v>7942</v>
      </c>
      <c r="AH1196" s="8" t="s">
        <v>654</v>
      </c>
      <c r="AI1196" s="8" t="s">
        <v>66</v>
      </c>
      <c r="AJ1196" s="8" t="s">
        <v>86</v>
      </c>
      <c r="AK1196" s="13" t="s">
        <v>985</v>
      </c>
      <c r="AL1196" s="13" t="s">
        <v>8303</v>
      </c>
      <c r="AM1196" s="8" t="s">
        <v>2231</v>
      </c>
      <c r="AN1196" s="8" t="s">
        <v>8304</v>
      </c>
      <c r="AO1196" s="13" t="s">
        <v>8305</v>
      </c>
      <c r="AP1196" s="9" t="s">
        <v>8302</v>
      </c>
      <c r="AQ1196" s="11">
        <v>23827.0</v>
      </c>
    </row>
    <row r="1197">
      <c r="A1197" s="8" t="str">
        <f t="shared" si="1"/>
        <v>Jackie Brooks</v>
      </c>
      <c r="B1197" s="8" t="s">
        <v>8287</v>
      </c>
      <c r="C1197" s="8" t="s">
        <v>1432</v>
      </c>
      <c r="D1197" s="9" t="s">
        <v>7932</v>
      </c>
      <c r="E1197" s="8" t="s">
        <v>1180</v>
      </c>
      <c r="F1197" s="8" t="s">
        <v>46</v>
      </c>
      <c r="G1197" s="8" t="s">
        <v>47</v>
      </c>
      <c r="H1197" s="8" t="s">
        <v>8288</v>
      </c>
      <c r="I1197" s="8" t="s">
        <v>49</v>
      </c>
      <c r="J1197" s="10">
        <v>3.83</v>
      </c>
      <c r="K1197" s="8" t="s">
        <v>8289</v>
      </c>
      <c r="L1197" s="8" t="s">
        <v>2355</v>
      </c>
      <c r="M1197" s="8" t="s">
        <v>86</v>
      </c>
      <c r="N1197" s="8" t="s">
        <v>8318</v>
      </c>
      <c r="O1197" s="8" t="s">
        <v>52</v>
      </c>
      <c r="P1197" s="8"/>
      <c r="Q1197" s="8"/>
      <c r="R1197" s="8" t="s">
        <v>8319</v>
      </c>
      <c r="S1197" s="8" t="s">
        <v>2983</v>
      </c>
      <c r="T1197" s="11" t="str">
        <f t="shared" si="2"/>
        <v>Jackie Brooks</v>
      </c>
      <c r="U1197" s="8" t="s">
        <v>1858</v>
      </c>
      <c r="V1197" s="8" t="s">
        <v>8320</v>
      </c>
      <c r="W1197" s="8" t="s">
        <v>8321</v>
      </c>
      <c r="X1197" s="8" t="s">
        <v>8295</v>
      </c>
      <c r="Y1197" s="8" t="s">
        <v>60</v>
      </c>
      <c r="Z1197" s="12" t="s">
        <v>8297</v>
      </c>
      <c r="AA1197" s="12" t="s">
        <v>8322</v>
      </c>
      <c r="AB1197" s="12" t="s">
        <v>8311</v>
      </c>
      <c r="AC1197" s="8" t="s">
        <v>60</v>
      </c>
      <c r="AD1197" s="12" t="s">
        <v>8301</v>
      </c>
      <c r="AE1197" s="8" t="s">
        <v>8273</v>
      </c>
      <c r="AF1197" s="8" t="s">
        <v>8302</v>
      </c>
      <c r="AG1197" s="8" t="s">
        <v>7942</v>
      </c>
      <c r="AH1197" s="8" t="s">
        <v>654</v>
      </c>
      <c r="AI1197" s="8" t="s">
        <v>66</v>
      </c>
      <c r="AJ1197" s="8" t="s">
        <v>86</v>
      </c>
      <c r="AK1197" s="13" t="s">
        <v>985</v>
      </c>
      <c r="AL1197" s="13" t="s">
        <v>8303</v>
      </c>
      <c r="AM1197" s="8" t="s">
        <v>2231</v>
      </c>
      <c r="AN1197" s="8" t="s">
        <v>8304</v>
      </c>
      <c r="AO1197" s="13" t="s">
        <v>8305</v>
      </c>
      <c r="AP1197" s="9" t="s">
        <v>8302</v>
      </c>
      <c r="AQ1197" s="11">
        <v>23827.0</v>
      </c>
    </row>
    <row r="1198">
      <c r="A1198" s="8" t="str">
        <f t="shared" si="1"/>
        <v>Tom Wood</v>
      </c>
      <c r="B1198" s="8" t="s">
        <v>8287</v>
      </c>
      <c r="C1198" s="8" t="s">
        <v>1432</v>
      </c>
      <c r="D1198" s="9" t="s">
        <v>7932</v>
      </c>
      <c r="E1198" s="8" t="s">
        <v>1180</v>
      </c>
      <c r="F1198" s="8" t="s">
        <v>46</v>
      </c>
      <c r="G1198" s="8" t="s">
        <v>47</v>
      </c>
      <c r="H1198" s="8" t="s">
        <v>8288</v>
      </c>
      <c r="I1198" s="8" t="s">
        <v>49</v>
      </c>
      <c r="J1198" s="10">
        <v>3.83</v>
      </c>
      <c r="K1198" s="8" t="s">
        <v>8289</v>
      </c>
      <c r="L1198" s="8" t="s">
        <v>2355</v>
      </c>
      <c r="M1198" s="8" t="s">
        <v>86</v>
      </c>
      <c r="N1198" s="8" t="s">
        <v>8323</v>
      </c>
      <c r="O1198" s="8" t="s">
        <v>52</v>
      </c>
      <c r="P1198" s="8"/>
      <c r="Q1198" s="8"/>
      <c r="R1198" s="8" t="s">
        <v>271</v>
      </c>
      <c r="S1198" s="8" t="s">
        <v>1947</v>
      </c>
      <c r="T1198" s="11" t="str">
        <f t="shared" si="2"/>
        <v>Tom Wood</v>
      </c>
      <c r="U1198" s="8" t="s">
        <v>8324</v>
      </c>
      <c r="V1198" s="8" t="s">
        <v>8325</v>
      </c>
      <c r="W1198" s="8" t="s">
        <v>8326</v>
      </c>
      <c r="X1198" s="8" t="s">
        <v>8295</v>
      </c>
      <c r="Y1198" s="8" t="s">
        <v>60</v>
      </c>
      <c r="Z1198" s="12" t="s">
        <v>8297</v>
      </c>
      <c r="AA1198" s="8" t="s">
        <v>60</v>
      </c>
      <c r="AB1198" s="12" t="s">
        <v>8311</v>
      </c>
      <c r="AC1198" s="8" t="s">
        <v>60</v>
      </c>
      <c r="AD1198" s="12" t="s">
        <v>8301</v>
      </c>
      <c r="AE1198" s="8" t="s">
        <v>8273</v>
      </c>
      <c r="AF1198" s="8" t="s">
        <v>8302</v>
      </c>
      <c r="AG1198" s="8" t="s">
        <v>7942</v>
      </c>
      <c r="AH1198" s="8" t="s">
        <v>654</v>
      </c>
      <c r="AI1198" s="8" t="s">
        <v>66</v>
      </c>
      <c r="AJ1198" s="8" t="s">
        <v>86</v>
      </c>
      <c r="AK1198" s="13" t="s">
        <v>985</v>
      </c>
      <c r="AL1198" s="13" t="s">
        <v>8303</v>
      </c>
      <c r="AM1198" s="8" t="s">
        <v>2231</v>
      </c>
      <c r="AN1198" s="8" t="s">
        <v>8304</v>
      </c>
      <c r="AO1198" s="13" t="s">
        <v>8305</v>
      </c>
      <c r="AP1198" s="9" t="s">
        <v>8302</v>
      </c>
      <c r="AQ1198" s="11">
        <v>23827.0</v>
      </c>
    </row>
    <row r="1199">
      <c r="A1199" s="8" t="str">
        <f t="shared" si="1"/>
        <v>Reuben McCoy</v>
      </c>
      <c r="B1199" s="8" t="s">
        <v>8287</v>
      </c>
      <c r="C1199" s="8" t="s">
        <v>1432</v>
      </c>
      <c r="D1199" s="9" t="s">
        <v>7932</v>
      </c>
      <c r="E1199" s="8" t="s">
        <v>1180</v>
      </c>
      <c r="F1199" s="8" t="s">
        <v>46</v>
      </c>
      <c r="G1199" s="8" t="s">
        <v>47</v>
      </c>
      <c r="H1199" s="8" t="s">
        <v>8288</v>
      </c>
      <c r="I1199" s="8" t="s">
        <v>49</v>
      </c>
      <c r="J1199" s="10">
        <v>3.83</v>
      </c>
      <c r="K1199" s="8" t="s">
        <v>8289</v>
      </c>
      <c r="L1199" s="8" t="s">
        <v>2355</v>
      </c>
      <c r="M1199" s="8"/>
      <c r="N1199" s="8" t="s">
        <v>8327</v>
      </c>
      <c r="O1199" s="8" t="s">
        <v>52</v>
      </c>
      <c r="P1199" s="8"/>
      <c r="Q1199" s="8"/>
      <c r="R1199" s="8" t="s">
        <v>8328</v>
      </c>
      <c r="S1199" s="8" t="s">
        <v>884</v>
      </c>
      <c r="T1199" s="11" t="str">
        <f t="shared" si="2"/>
        <v>Reuben McCoy</v>
      </c>
      <c r="U1199" s="8" t="s">
        <v>167</v>
      </c>
      <c r="V1199" s="8" t="s">
        <v>8329</v>
      </c>
      <c r="W1199" s="8" t="s">
        <v>8330</v>
      </c>
      <c r="X1199" s="8" t="s">
        <v>8295</v>
      </c>
      <c r="Y1199" s="8" t="s">
        <v>60</v>
      </c>
      <c r="Z1199" s="12" t="s">
        <v>8297</v>
      </c>
      <c r="AA1199" s="8" t="s">
        <v>60</v>
      </c>
      <c r="AB1199" s="12" t="s">
        <v>8311</v>
      </c>
      <c r="AC1199" s="8" t="s">
        <v>60</v>
      </c>
      <c r="AD1199" s="12" t="s">
        <v>8301</v>
      </c>
      <c r="AE1199" s="8" t="s">
        <v>8273</v>
      </c>
      <c r="AF1199" s="8" t="s">
        <v>8302</v>
      </c>
      <c r="AG1199" s="8" t="s">
        <v>7942</v>
      </c>
      <c r="AH1199" s="8" t="s">
        <v>654</v>
      </c>
      <c r="AI1199" s="8" t="s">
        <v>66</v>
      </c>
      <c r="AJ1199" s="8"/>
      <c r="AK1199" s="13" t="s">
        <v>985</v>
      </c>
      <c r="AL1199" s="13" t="s">
        <v>8303</v>
      </c>
      <c r="AM1199" s="8" t="s">
        <v>2231</v>
      </c>
      <c r="AN1199" s="8" t="s">
        <v>8304</v>
      </c>
      <c r="AO1199" s="13" t="s">
        <v>8305</v>
      </c>
      <c r="AP1199" s="9" t="s">
        <v>8302</v>
      </c>
      <c r="AQ1199" s="11">
        <v>23827.0</v>
      </c>
    </row>
    <row r="1200">
      <c r="A1200" s="8" t="str">
        <f t="shared" si="1"/>
        <v>Chris Coleman</v>
      </c>
      <c r="B1200" s="8" t="s">
        <v>8287</v>
      </c>
      <c r="C1200" s="8" t="s">
        <v>1432</v>
      </c>
      <c r="D1200" s="9" t="s">
        <v>7932</v>
      </c>
      <c r="E1200" s="8" t="s">
        <v>1180</v>
      </c>
      <c r="F1200" s="8" t="s">
        <v>46</v>
      </c>
      <c r="G1200" s="8" t="s">
        <v>47</v>
      </c>
      <c r="H1200" s="8" t="s">
        <v>8288</v>
      </c>
      <c r="I1200" s="8" t="s">
        <v>49</v>
      </c>
      <c r="J1200" s="10">
        <v>3.83</v>
      </c>
      <c r="K1200" s="8" t="s">
        <v>8289</v>
      </c>
      <c r="L1200" s="8" t="s">
        <v>2355</v>
      </c>
      <c r="M1200" s="8" t="s">
        <v>86</v>
      </c>
      <c r="N1200" s="8" t="s">
        <v>8331</v>
      </c>
      <c r="O1200" s="8" t="s">
        <v>52</v>
      </c>
      <c r="P1200" s="8"/>
      <c r="Q1200" s="8"/>
      <c r="R1200" s="8" t="s">
        <v>791</v>
      </c>
      <c r="S1200" s="8" t="s">
        <v>1174</v>
      </c>
      <c r="T1200" s="11" t="str">
        <f t="shared" si="2"/>
        <v>Chris Coleman</v>
      </c>
      <c r="U1200" s="8" t="s">
        <v>386</v>
      </c>
      <c r="V1200" s="8" t="s">
        <v>8332</v>
      </c>
      <c r="W1200" s="8" t="s">
        <v>8333</v>
      </c>
      <c r="X1200" s="8" t="s">
        <v>8295</v>
      </c>
      <c r="Y1200" s="8" t="s">
        <v>60</v>
      </c>
      <c r="Z1200" s="12" t="s">
        <v>8297</v>
      </c>
      <c r="AA1200" s="8" t="s">
        <v>60</v>
      </c>
      <c r="AB1200" s="12" t="s">
        <v>8311</v>
      </c>
      <c r="AC1200" s="8" t="s">
        <v>60</v>
      </c>
      <c r="AD1200" s="12" t="s">
        <v>8301</v>
      </c>
      <c r="AE1200" s="8" t="s">
        <v>8273</v>
      </c>
      <c r="AF1200" s="8" t="s">
        <v>8302</v>
      </c>
      <c r="AG1200" s="8" t="s">
        <v>7942</v>
      </c>
      <c r="AH1200" s="8" t="s">
        <v>654</v>
      </c>
      <c r="AI1200" s="8" t="s">
        <v>66</v>
      </c>
      <c r="AJ1200" s="8" t="s">
        <v>86</v>
      </c>
      <c r="AK1200" s="13" t="s">
        <v>985</v>
      </c>
      <c r="AL1200" s="13" t="s">
        <v>8303</v>
      </c>
      <c r="AM1200" s="8" t="s">
        <v>2231</v>
      </c>
      <c r="AN1200" s="8" t="s">
        <v>8304</v>
      </c>
      <c r="AO1200" s="13" t="s">
        <v>8305</v>
      </c>
      <c r="AP1200" s="9" t="s">
        <v>8302</v>
      </c>
      <c r="AQ1200" s="11">
        <v>23827.0</v>
      </c>
    </row>
    <row r="1201">
      <c r="A1201" s="8" t="str">
        <f t="shared" si="1"/>
        <v>Jacob Seeber</v>
      </c>
      <c r="B1201" s="8" t="s">
        <v>8287</v>
      </c>
      <c r="C1201" s="8" t="s">
        <v>1432</v>
      </c>
      <c r="D1201" s="9" t="s">
        <v>7932</v>
      </c>
      <c r="E1201" s="8" t="s">
        <v>1180</v>
      </c>
      <c r="F1201" s="8" t="s">
        <v>46</v>
      </c>
      <c r="G1201" s="8" t="s">
        <v>47</v>
      </c>
      <c r="H1201" s="8" t="s">
        <v>8288</v>
      </c>
      <c r="I1201" s="8" t="s">
        <v>49</v>
      </c>
      <c r="J1201" s="10">
        <v>3.83</v>
      </c>
      <c r="K1201" s="8" t="s">
        <v>8289</v>
      </c>
      <c r="L1201" s="8" t="s">
        <v>2355</v>
      </c>
      <c r="M1201" s="8"/>
      <c r="N1201" s="8" t="s">
        <v>8334</v>
      </c>
      <c r="O1201" s="8" t="s">
        <v>52</v>
      </c>
      <c r="P1201" s="8"/>
      <c r="Q1201" s="8"/>
      <c r="R1201" s="8" t="s">
        <v>1222</v>
      </c>
      <c r="S1201" s="8" t="s">
        <v>8335</v>
      </c>
      <c r="T1201" s="11" t="str">
        <f t="shared" si="2"/>
        <v>Jacob Seeber</v>
      </c>
      <c r="U1201" s="8" t="s">
        <v>106</v>
      </c>
      <c r="V1201" s="8" t="s">
        <v>8336</v>
      </c>
      <c r="W1201" s="8"/>
      <c r="X1201" s="8" t="s">
        <v>8295</v>
      </c>
      <c r="Y1201" s="12" t="s">
        <v>8337</v>
      </c>
      <c r="Z1201" s="12" t="s">
        <v>8297</v>
      </c>
      <c r="AA1201" s="12" t="s">
        <v>8338</v>
      </c>
      <c r="AB1201" s="12" t="s">
        <v>8311</v>
      </c>
      <c r="AC1201" s="12" t="s">
        <v>8339</v>
      </c>
      <c r="AD1201" s="12" t="s">
        <v>8301</v>
      </c>
      <c r="AE1201" s="8" t="s">
        <v>8273</v>
      </c>
      <c r="AF1201" s="8" t="s">
        <v>8302</v>
      </c>
      <c r="AG1201" s="8" t="s">
        <v>7942</v>
      </c>
      <c r="AH1201" s="8" t="s">
        <v>654</v>
      </c>
      <c r="AI1201" s="8" t="s">
        <v>66</v>
      </c>
      <c r="AJ1201" s="8"/>
      <c r="AK1201" s="13" t="s">
        <v>985</v>
      </c>
      <c r="AL1201" s="13" t="s">
        <v>8303</v>
      </c>
      <c r="AM1201" s="8" t="s">
        <v>2231</v>
      </c>
      <c r="AN1201" s="8" t="s">
        <v>8304</v>
      </c>
      <c r="AO1201" s="13" t="s">
        <v>8305</v>
      </c>
      <c r="AP1201" s="9" t="s">
        <v>8302</v>
      </c>
      <c r="AQ1201" s="11">
        <v>23827.0</v>
      </c>
    </row>
    <row r="1202">
      <c r="A1202" s="8" t="str">
        <f t="shared" si="1"/>
        <v>Matt Schick</v>
      </c>
      <c r="B1202" s="8" t="s">
        <v>8287</v>
      </c>
      <c r="C1202" s="8" t="s">
        <v>1432</v>
      </c>
      <c r="D1202" s="9" t="s">
        <v>7932</v>
      </c>
      <c r="E1202" s="8" t="s">
        <v>1180</v>
      </c>
      <c r="F1202" s="8" t="s">
        <v>46</v>
      </c>
      <c r="G1202" s="8" t="s">
        <v>47</v>
      </c>
      <c r="H1202" s="8" t="s">
        <v>8288</v>
      </c>
      <c r="I1202" s="8" t="s">
        <v>49</v>
      </c>
      <c r="J1202" s="10">
        <v>3.83</v>
      </c>
      <c r="K1202" s="8" t="s">
        <v>8289</v>
      </c>
      <c r="L1202" s="8" t="s">
        <v>2355</v>
      </c>
      <c r="M1202" s="8" t="s">
        <v>86</v>
      </c>
      <c r="N1202" s="8" t="s">
        <v>8340</v>
      </c>
      <c r="O1202" s="8" t="s">
        <v>52</v>
      </c>
      <c r="P1202" s="8"/>
      <c r="Q1202" s="8"/>
      <c r="R1202" s="8" t="s">
        <v>771</v>
      </c>
      <c r="S1202" s="8" t="s">
        <v>8341</v>
      </c>
      <c r="T1202" s="11" t="str">
        <f t="shared" si="2"/>
        <v>Matt Schick</v>
      </c>
      <c r="U1202" s="8" t="s">
        <v>106</v>
      </c>
      <c r="V1202" s="8" t="s">
        <v>8342</v>
      </c>
      <c r="W1202" s="8" t="s">
        <v>8321</v>
      </c>
      <c r="X1202" s="8" t="s">
        <v>8295</v>
      </c>
      <c r="Y1202" s="8" t="s">
        <v>60</v>
      </c>
      <c r="Z1202" s="12" t="s">
        <v>8297</v>
      </c>
      <c r="AA1202" s="8" t="s">
        <v>60</v>
      </c>
      <c r="AB1202" s="12" t="s">
        <v>8311</v>
      </c>
      <c r="AC1202" s="8" t="s">
        <v>60</v>
      </c>
      <c r="AD1202" s="12" t="s">
        <v>8301</v>
      </c>
      <c r="AE1202" s="8" t="s">
        <v>8273</v>
      </c>
      <c r="AF1202" s="8" t="s">
        <v>8302</v>
      </c>
      <c r="AG1202" s="8" t="s">
        <v>7942</v>
      </c>
      <c r="AH1202" s="8" t="s">
        <v>654</v>
      </c>
      <c r="AI1202" s="8" t="s">
        <v>66</v>
      </c>
      <c r="AJ1202" s="8" t="s">
        <v>86</v>
      </c>
      <c r="AK1202" s="13" t="s">
        <v>985</v>
      </c>
      <c r="AL1202" s="13" t="s">
        <v>8303</v>
      </c>
      <c r="AM1202" s="8" t="s">
        <v>2231</v>
      </c>
      <c r="AN1202" s="8" t="s">
        <v>8304</v>
      </c>
      <c r="AO1202" s="13" t="s">
        <v>8305</v>
      </c>
      <c r="AP1202" s="9" t="s">
        <v>8302</v>
      </c>
      <c r="AQ1202" s="11">
        <v>23827.0</v>
      </c>
    </row>
    <row r="1203">
      <c r="A1203" s="8" t="str">
        <f t="shared" si="1"/>
        <v>Ryan Hill</v>
      </c>
      <c r="B1203" s="8" t="s">
        <v>8287</v>
      </c>
      <c r="C1203" s="8" t="s">
        <v>1432</v>
      </c>
      <c r="D1203" s="9" t="s">
        <v>7932</v>
      </c>
      <c r="E1203" s="8" t="s">
        <v>1180</v>
      </c>
      <c r="F1203" s="8" t="s">
        <v>46</v>
      </c>
      <c r="G1203" s="8" t="s">
        <v>47</v>
      </c>
      <c r="H1203" s="8" t="s">
        <v>8288</v>
      </c>
      <c r="I1203" s="8" t="s">
        <v>49</v>
      </c>
      <c r="J1203" s="10">
        <v>3.83</v>
      </c>
      <c r="K1203" s="8" t="s">
        <v>8289</v>
      </c>
      <c r="L1203" s="8" t="s">
        <v>2355</v>
      </c>
      <c r="M1203" s="8"/>
      <c r="N1203" s="8" t="s">
        <v>8343</v>
      </c>
      <c r="O1203" s="8" t="s">
        <v>52</v>
      </c>
      <c r="P1203" s="8"/>
      <c r="Q1203" s="8"/>
      <c r="R1203" s="8" t="s">
        <v>927</v>
      </c>
      <c r="S1203" s="8" t="s">
        <v>6837</v>
      </c>
      <c r="T1203" s="11" t="str">
        <f t="shared" si="2"/>
        <v>Ryan Hill</v>
      </c>
      <c r="U1203" s="8" t="s">
        <v>80</v>
      </c>
      <c r="V1203" s="8" t="s">
        <v>8344</v>
      </c>
      <c r="W1203" s="8"/>
      <c r="X1203" s="8" t="s">
        <v>8295</v>
      </c>
      <c r="Y1203" s="12" t="s">
        <v>8345</v>
      </c>
      <c r="Z1203" s="12" t="s">
        <v>8297</v>
      </c>
      <c r="AA1203" s="12" t="s">
        <v>8346</v>
      </c>
      <c r="AB1203" s="12" t="s">
        <v>8299</v>
      </c>
      <c r="AC1203" s="12" t="s">
        <v>8347</v>
      </c>
      <c r="AD1203" s="12" t="s">
        <v>8301</v>
      </c>
      <c r="AE1203" s="8" t="s">
        <v>8273</v>
      </c>
      <c r="AF1203" s="8" t="s">
        <v>8302</v>
      </c>
      <c r="AG1203" s="8" t="s">
        <v>7942</v>
      </c>
      <c r="AH1203" s="8" t="s">
        <v>654</v>
      </c>
      <c r="AI1203" s="8" t="s">
        <v>66</v>
      </c>
      <c r="AJ1203" s="8"/>
      <c r="AK1203" s="13" t="s">
        <v>985</v>
      </c>
      <c r="AL1203" s="13" t="s">
        <v>8303</v>
      </c>
      <c r="AM1203" s="8" t="s">
        <v>2231</v>
      </c>
      <c r="AN1203" s="8" t="s">
        <v>8304</v>
      </c>
      <c r="AO1203" s="13" t="s">
        <v>8305</v>
      </c>
      <c r="AP1203" s="9" t="s">
        <v>8302</v>
      </c>
      <c r="AQ1203" s="11">
        <v>23827.0</v>
      </c>
    </row>
    <row r="1204">
      <c r="A1204" s="8" t="str">
        <f t="shared" si="1"/>
        <v>Will Crocker</v>
      </c>
      <c r="B1204" s="8" t="s">
        <v>8348</v>
      </c>
      <c r="C1204" s="8" t="s">
        <v>893</v>
      </c>
      <c r="D1204" s="9" t="s">
        <v>7932</v>
      </c>
      <c r="E1204" s="8" t="s">
        <v>8349</v>
      </c>
      <c r="F1204" s="8" t="s">
        <v>46</v>
      </c>
      <c r="G1204" s="8" t="s">
        <v>47</v>
      </c>
      <c r="H1204" s="8" t="s">
        <v>8350</v>
      </c>
      <c r="I1204" s="8" t="s">
        <v>6481</v>
      </c>
      <c r="J1204" s="10">
        <v>3.42</v>
      </c>
      <c r="K1204" s="8" t="s">
        <v>8351</v>
      </c>
      <c r="L1204" s="8"/>
      <c r="M1204" s="8"/>
      <c r="N1204" s="8" t="s">
        <v>8352</v>
      </c>
      <c r="O1204" s="8" t="s">
        <v>52</v>
      </c>
      <c r="P1204" s="8" t="s">
        <v>490</v>
      </c>
      <c r="Q1204" s="8"/>
      <c r="R1204" s="8" t="s">
        <v>859</v>
      </c>
      <c r="S1204" s="8" t="s">
        <v>8353</v>
      </c>
      <c r="T1204" s="11" t="str">
        <f t="shared" si="2"/>
        <v>Will Crocker</v>
      </c>
      <c r="U1204" s="8" t="s">
        <v>311</v>
      </c>
      <c r="V1204" s="8" t="s">
        <v>8354</v>
      </c>
      <c r="W1204" s="8"/>
      <c r="X1204" s="8" t="s">
        <v>8355</v>
      </c>
      <c r="Y1204" s="12" t="s">
        <v>8356</v>
      </c>
      <c r="Z1204" s="12" t="s">
        <v>8357</v>
      </c>
      <c r="AA1204" s="12" t="s">
        <v>8358</v>
      </c>
      <c r="AB1204" s="12" t="s">
        <v>8359</v>
      </c>
      <c r="AC1204" s="12" t="s">
        <v>8360</v>
      </c>
      <c r="AD1204" s="12" t="s">
        <v>8361</v>
      </c>
      <c r="AE1204" s="8" t="s">
        <v>8362</v>
      </c>
      <c r="AF1204" s="8" t="s">
        <v>8363</v>
      </c>
      <c r="AG1204" s="8" t="s">
        <v>7942</v>
      </c>
      <c r="AH1204" s="8" t="s">
        <v>654</v>
      </c>
      <c r="AI1204" s="8" t="s">
        <v>233</v>
      </c>
      <c r="AJ1204" s="8"/>
      <c r="AK1204" s="8"/>
      <c r="AL1204" s="8"/>
      <c r="AM1204" s="8" t="s">
        <v>2611</v>
      </c>
      <c r="AN1204" s="8" t="s">
        <v>8364</v>
      </c>
      <c r="AO1204" s="8" t="s">
        <v>8365</v>
      </c>
      <c r="AP1204" s="9" t="s">
        <v>8363</v>
      </c>
      <c r="AQ1204" s="11">
        <v>1617.0</v>
      </c>
    </row>
    <row r="1205">
      <c r="A1205" s="8" t="str">
        <f t="shared" si="1"/>
        <v>Bianca Knight</v>
      </c>
      <c r="B1205" s="8" t="s">
        <v>8348</v>
      </c>
      <c r="C1205" s="8" t="s">
        <v>893</v>
      </c>
      <c r="D1205" s="9" t="s">
        <v>7932</v>
      </c>
      <c r="E1205" s="13" t="s">
        <v>8349</v>
      </c>
      <c r="F1205" s="8" t="s">
        <v>46</v>
      </c>
      <c r="G1205" s="8" t="s">
        <v>47</v>
      </c>
      <c r="H1205" s="8" t="s">
        <v>8350</v>
      </c>
      <c r="I1205" s="8" t="s">
        <v>6481</v>
      </c>
      <c r="J1205" s="10">
        <v>3.42</v>
      </c>
      <c r="K1205" s="8" t="s">
        <v>8351</v>
      </c>
      <c r="L1205" s="8"/>
      <c r="M1205" s="8"/>
      <c r="N1205" s="8" t="s">
        <v>8366</v>
      </c>
      <c r="O1205" s="8" t="s">
        <v>52</v>
      </c>
      <c r="P1205" s="8"/>
      <c r="Q1205" s="8"/>
      <c r="R1205" s="8" t="s">
        <v>8367</v>
      </c>
      <c r="S1205" s="8" t="s">
        <v>8368</v>
      </c>
      <c r="T1205" s="11" t="str">
        <f t="shared" si="2"/>
        <v>Bianca Knight</v>
      </c>
      <c r="U1205" s="8" t="s">
        <v>674</v>
      </c>
      <c r="V1205" s="8" t="s">
        <v>8369</v>
      </c>
      <c r="W1205" s="8"/>
      <c r="X1205" s="8" t="s">
        <v>8355</v>
      </c>
      <c r="Y1205" s="12" t="s">
        <v>8370</v>
      </c>
      <c r="Z1205" s="12" t="s">
        <v>8357</v>
      </c>
      <c r="AA1205" s="12" t="s">
        <v>8371</v>
      </c>
      <c r="AB1205" s="8" t="s">
        <v>60</v>
      </c>
      <c r="AC1205" s="8" t="s">
        <v>60</v>
      </c>
      <c r="AD1205" s="12" t="s">
        <v>8361</v>
      </c>
      <c r="AE1205" s="8" t="s">
        <v>8362</v>
      </c>
      <c r="AF1205" s="13" t="s">
        <v>8363</v>
      </c>
      <c r="AG1205" s="13" t="s">
        <v>7942</v>
      </c>
      <c r="AH1205" s="8" t="s">
        <v>654</v>
      </c>
      <c r="AI1205" s="8" t="s">
        <v>233</v>
      </c>
      <c r="AJ1205" s="8"/>
      <c r="AK1205" s="8"/>
      <c r="AL1205" s="8"/>
      <c r="AM1205" s="8" t="s">
        <v>2611</v>
      </c>
      <c r="AN1205" s="8" t="s">
        <v>8364</v>
      </c>
      <c r="AO1205" s="8" t="s">
        <v>8365</v>
      </c>
      <c r="AP1205" s="9" t="s">
        <v>8363</v>
      </c>
      <c r="AQ1205" s="11">
        <v>1617.0</v>
      </c>
    </row>
    <row r="1206">
      <c r="A1206" s="8" t="str">
        <f t="shared" si="1"/>
        <v>Evin McEntee</v>
      </c>
      <c r="B1206" s="8" t="s">
        <v>8348</v>
      </c>
      <c r="C1206" s="8" t="s">
        <v>893</v>
      </c>
      <c r="D1206" s="9" t="s">
        <v>7932</v>
      </c>
      <c r="E1206" s="8" t="s">
        <v>8349</v>
      </c>
      <c r="F1206" s="8" t="s">
        <v>46</v>
      </c>
      <c r="G1206" s="8" t="s">
        <v>47</v>
      </c>
      <c r="H1206" s="8" t="s">
        <v>8350</v>
      </c>
      <c r="I1206" s="8" t="s">
        <v>6481</v>
      </c>
      <c r="J1206" s="10">
        <v>3.42</v>
      </c>
      <c r="K1206" s="8" t="s">
        <v>8351</v>
      </c>
      <c r="L1206" s="8" t="s">
        <v>86</v>
      </c>
      <c r="M1206" s="8" t="s">
        <v>86</v>
      </c>
      <c r="N1206" s="8" t="s">
        <v>8372</v>
      </c>
      <c r="O1206" s="8" t="s">
        <v>52</v>
      </c>
      <c r="P1206" s="8"/>
      <c r="Q1206" s="8"/>
      <c r="R1206" s="8" t="s">
        <v>8373</v>
      </c>
      <c r="S1206" s="8" t="s">
        <v>8374</v>
      </c>
      <c r="T1206" s="11" t="str">
        <f t="shared" si="2"/>
        <v>Evin McEntee</v>
      </c>
      <c r="U1206" s="8" t="s">
        <v>2349</v>
      </c>
      <c r="V1206" s="8" t="s">
        <v>8375</v>
      </c>
      <c r="W1206" s="8" t="s">
        <v>86</v>
      </c>
      <c r="X1206" s="8" t="s">
        <v>8355</v>
      </c>
      <c r="Y1206" s="8" t="s">
        <v>60</v>
      </c>
      <c r="Z1206" s="12" t="s">
        <v>8357</v>
      </c>
      <c r="AA1206" s="8" t="s">
        <v>60</v>
      </c>
      <c r="AB1206" s="12" t="s">
        <v>8359</v>
      </c>
      <c r="AC1206" s="8" t="s">
        <v>60</v>
      </c>
      <c r="AD1206" s="12" t="s">
        <v>8361</v>
      </c>
      <c r="AE1206" s="8" t="s">
        <v>8362</v>
      </c>
      <c r="AF1206" s="8" t="s">
        <v>8363</v>
      </c>
      <c r="AG1206" s="8" t="s">
        <v>7942</v>
      </c>
      <c r="AH1206" s="8" t="s">
        <v>654</v>
      </c>
      <c r="AI1206" s="8" t="s">
        <v>233</v>
      </c>
      <c r="AJ1206" s="8" t="s">
        <v>86</v>
      </c>
      <c r="AK1206" s="8" t="s">
        <v>86</v>
      </c>
      <c r="AL1206" s="8" t="s">
        <v>86</v>
      </c>
      <c r="AM1206" s="8" t="s">
        <v>2611</v>
      </c>
      <c r="AN1206" s="8" t="s">
        <v>422</v>
      </c>
      <c r="AO1206" s="8" t="s">
        <v>8365</v>
      </c>
      <c r="AP1206" s="8" t="s">
        <v>8363</v>
      </c>
      <c r="AQ1206" s="11">
        <v>1617.0</v>
      </c>
    </row>
    <row r="1207">
      <c r="A1207" s="8" t="str">
        <f t="shared" si="1"/>
        <v>Bruce Jackson</v>
      </c>
      <c r="B1207" s="8" t="s">
        <v>8376</v>
      </c>
      <c r="C1207" s="8" t="s">
        <v>216</v>
      </c>
      <c r="D1207" s="9" t="s">
        <v>7932</v>
      </c>
      <c r="E1207" s="8" t="s">
        <v>8221</v>
      </c>
      <c r="F1207" s="8" t="s">
        <v>46</v>
      </c>
      <c r="G1207" s="8" t="s">
        <v>47</v>
      </c>
      <c r="H1207" s="8" t="s">
        <v>8377</v>
      </c>
      <c r="I1207" s="8" t="s">
        <v>49</v>
      </c>
      <c r="J1207" s="10">
        <v>3.7</v>
      </c>
      <c r="K1207" s="8" t="s">
        <v>8378</v>
      </c>
      <c r="L1207" s="8"/>
      <c r="M1207" s="8"/>
      <c r="N1207" s="8" t="s">
        <v>8379</v>
      </c>
      <c r="O1207" s="8" t="s">
        <v>52</v>
      </c>
      <c r="P1207" s="8"/>
      <c r="Q1207" s="8"/>
      <c r="R1207" s="8" t="s">
        <v>8380</v>
      </c>
      <c r="S1207" s="8" t="s">
        <v>2521</v>
      </c>
      <c r="T1207" s="11" t="str">
        <f t="shared" si="2"/>
        <v>Bruce Jackson</v>
      </c>
      <c r="U1207" s="8" t="s">
        <v>80</v>
      </c>
      <c r="V1207" s="8" t="s">
        <v>8381</v>
      </c>
      <c r="W1207" s="8"/>
      <c r="X1207" s="8" t="s">
        <v>8382</v>
      </c>
      <c r="Y1207" s="12" t="s">
        <v>8383</v>
      </c>
      <c r="Z1207" s="12" t="s">
        <v>8384</v>
      </c>
      <c r="AA1207" s="12" t="s">
        <v>8385</v>
      </c>
      <c r="AB1207" s="12" t="s">
        <v>8386</v>
      </c>
      <c r="AC1207" s="8" t="s">
        <v>60</v>
      </c>
      <c r="AD1207" s="12" t="s">
        <v>8387</v>
      </c>
      <c r="AE1207" s="8" t="s">
        <v>8388</v>
      </c>
      <c r="AF1207" s="8" t="s">
        <v>8389</v>
      </c>
      <c r="AG1207" s="8" t="s">
        <v>7942</v>
      </c>
      <c r="AH1207" s="8" t="s">
        <v>65</v>
      </c>
      <c r="AI1207" s="8" t="s">
        <v>66</v>
      </c>
      <c r="AJ1207" s="8"/>
      <c r="AK1207" s="8" t="s">
        <v>2114</v>
      </c>
      <c r="AL1207" s="8" t="s">
        <v>2971</v>
      </c>
      <c r="AM1207" s="8" t="s">
        <v>2152</v>
      </c>
      <c r="AN1207" s="8" t="s">
        <v>8390</v>
      </c>
      <c r="AO1207" s="8" t="s">
        <v>8391</v>
      </c>
      <c r="AP1207" s="8" t="s">
        <v>8389</v>
      </c>
      <c r="AQ1207" s="11">
        <v>16281.0</v>
      </c>
    </row>
    <row r="1208">
      <c r="A1208" s="8" t="str">
        <f t="shared" si="1"/>
        <v>Elle Ellender</v>
      </c>
      <c r="B1208" s="8" t="s">
        <v>8376</v>
      </c>
      <c r="C1208" s="8" t="s">
        <v>216</v>
      </c>
      <c r="D1208" s="9" t="s">
        <v>7932</v>
      </c>
      <c r="E1208" s="8" t="s">
        <v>8221</v>
      </c>
      <c r="F1208" s="8" t="s">
        <v>46</v>
      </c>
      <c r="G1208" s="8" t="s">
        <v>47</v>
      </c>
      <c r="H1208" s="8" t="s">
        <v>8377</v>
      </c>
      <c r="I1208" s="8" t="s">
        <v>49</v>
      </c>
      <c r="J1208" s="10">
        <v>3.7</v>
      </c>
      <c r="K1208" s="8" t="s">
        <v>8378</v>
      </c>
      <c r="L1208" s="8" t="s">
        <v>86</v>
      </c>
      <c r="M1208" s="8" t="s">
        <v>86</v>
      </c>
      <c r="N1208" s="8" t="s">
        <v>8392</v>
      </c>
      <c r="O1208" s="8" t="s">
        <v>52</v>
      </c>
      <c r="P1208" s="8"/>
      <c r="Q1208" s="8"/>
      <c r="R1208" s="8" t="s">
        <v>8393</v>
      </c>
      <c r="S1208" s="8" t="s">
        <v>8394</v>
      </c>
      <c r="T1208" s="11" t="str">
        <f t="shared" si="2"/>
        <v>Elle Ellender</v>
      </c>
      <c r="U1208" s="8" t="s">
        <v>80</v>
      </c>
      <c r="V1208" s="8"/>
      <c r="W1208" s="8"/>
      <c r="X1208" s="8" t="s">
        <v>8382</v>
      </c>
      <c r="Y1208" s="8" t="s">
        <v>60</v>
      </c>
      <c r="Z1208" s="12" t="s">
        <v>8384</v>
      </c>
      <c r="AA1208" s="8" t="s">
        <v>60</v>
      </c>
      <c r="AB1208" s="12" t="s">
        <v>8386</v>
      </c>
      <c r="AC1208" s="8" t="s">
        <v>60</v>
      </c>
      <c r="AD1208" s="12" t="s">
        <v>8387</v>
      </c>
      <c r="AE1208" s="8" t="s">
        <v>8388</v>
      </c>
      <c r="AF1208" s="8" t="s">
        <v>8389</v>
      </c>
      <c r="AG1208" s="8" t="s">
        <v>7942</v>
      </c>
      <c r="AH1208" s="8" t="s">
        <v>65</v>
      </c>
      <c r="AI1208" s="8" t="s">
        <v>66</v>
      </c>
      <c r="AJ1208" s="8" t="s">
        <v>86</v>
      </c>
      <c r="AK1208" s="13" t="s">
        <v>2114</v>
      </c>
      <c r="AL1208" s="13" t="s">
        <v>2971</v>
      </c>
      <c r="AM1208" s="8" t="s">
        <v>2152</v>
      </c>
      <c r="AN1208" s="8" t="s">
        <v>8390</v>
      </c>
      <c r="AO1208" s="13" t="s">
        <v>8391</v>
      </c>
      <c r="AP1208" s="9" t="s">
        <v>8389</v>
      </c>
      <c r="AQ1208" s="11">
        <v>16281.0</v>
      </c>
    </row>
    <row r="1209">
      <c r="A1209" s="8" t="str">
        <f t="shared" si="1"/>
        <v>Jeff Klaves</v>
      </c>
      <c r="B1209" s="8" t="s">
        <v>8395</v>
      </c>
      <c r="C1209" s="8" t="s">
        <v>2351</v>
      </c>
      <c r="D1209" s="9" t="s">
        <v>7932</v>
      </c>
      <c r="E1209" s="8" t="s">
        <v>8396</v>
      </c>
      <c r="F1209" s="8" t="s">
        <v>46</v>
      </c>
      <c r="G1209" s="8" t="s">
        <v>47</v>
      </c>
      <c r="H1209" s="8" t="s">
        <v>8397</v>
      </c>
      <c r="I1209" s="8" t="s">
        <v>49</v>
      </c>
      <c r="J1209" s="10">
        <v>4.18</v>
      </c>
      <c r="K1209" s="8" t="s">
        <v>8398</v>
      </c>
      <c r="L1209" s="8" t="s">
        <v>86</v>
      </c>
      <c r="M1209" s="8" t="s">
        <v>86</v>
      </c>
      <c r="N1209" s="8" t="s">
        <v>8399</v>
      </c>
      <c r="O1209" s="8" t="s">
        <v>52</v>
      </c>
      <c r="P1209" s="8"/>
      <c r="Q1209" s="8"/>
      <c r="R1209" s="8" t="s">
        <v>1632</v>
      </c>
      <c r="S1209" s="8" t="s">
        <v>8400</v>
      </c>
      <c r="T1209" s="11" t="str">
        <f t="shared" si="2"/>
        <v>Jeff Klaves</v>
      </c>
      <c r="U1209" s="8" t="s">
        <v>55</v>
      </c>
      <c r="V1209" s="8" t="s">
        <v>8401</v>
      </c>
      <c r="W1209" s="8" t="s">
        <v>8402</v>
      </c>
      <c r="X1209" s="8" t="s">
        <v>8403</v>
      </c>
      <c r="Y1209" s="12" t="s">
        <v>8404</v>
      </c>
      <c r="Z1209" s="12" t="s">
        <v>8405</v>
      </c>
      <c r="AA1209" s="8" t="s">
        <v>60</v>
      </c>
      <c r="AB1209" s="8" t="s">
        <v>60</v>
      </c>
      <c r="AC1209" s="8" t="s">
        <v>60</v>
      </c>
      <c r="AD1209" s="12" t="s">
        <v>8406</v>
      </c>
      <c r="AE1209" s="8" t="s">
        <v>8407</v>
      </c>
      <c r="AF1209" s="8" t="s">
        <v>8408</v>
      </c>
      <c r="AG1209" s="8" t="s">
        <v>7942</v>
      </c>
      <c r="AH1209" s="8" t="s">
        <v>352</v>
      </c>
      <c r="AI1209" s="8" t="s">
        <v>66</v>
      </c>
      <c r="AJ1209" s="8" t="s">
        <v>86</v>
      </c>
      <c r="AK1209" s="13" t="s">
        <v>2902</v>
      </c>
      <c r="AL1209" s="13" t="s">
        <v>5866</v>
      </c>
      <c r="AM1209" s="8" t="s">
        <v>7416</v>
      </c>
      <c r="AN1209" s="8" t="s">
        <v>7417</v>
      </c>
      <c r="AO1209" s="13" t="s">
        <v>7418</v>
      </c>
      <c r="AP1209" s="9" t="s">
        <v>8408</v>
      </c>
      <c r="AQ1209" s="11">
        <v>13914.0</v>
      </c>
    </row>
    <row r="1210">
      <c r="A1210" s="8" t="str">
        <f t="shared" si="1"/>
        <v>Max Coleman</v>
      </c>
      <c r="B1210" s="8" t="s">
        <v>8395</v>
      </c>
      <c r="C1210" s="8" t="s">
        <v>2351</v>
      </c>
      <c r="D1210" s="9" t="s">
        <v>7932</v>
      </c>
      <c r="E1210" s="8" t="s">
        <v>8396</v>
      </c>
      <c r="F1210" s="8" t="s">
        <v>46</v>
      </c>
      <c r="G1210" s="8" t="s">
        <v>47</v>
      </c>
      <c r="H1210" s="8" t="s">
        <v>8397</v>
      </c>
      <c r="I1210" s="8" t="s">
        <v>49</v>
      </c>
      <c r="J1210" s="10">
        <v>4.18</v>
      </c>
      <c r="K1210" s="8" t="s">
        <v>8398</v>
      </c>
      <c r="L1210" s="8" t="s">
        <v>86</v>
      </c>
      <c r="M1210" s="8" t="s">
        <v>86</v>
      </c>
      <c r="N1210" s="8" t="s">
        <v>8409</v>
      </c>
      <c r="O1210" s="8" t="s">
        <v>52</v>
      </c>
      <c r="P1210" s="8"/>
      <c r="Q1210" s="8"/>
      <c r="R1210" s="8" t="s">
        <v>2288</v>
      </c>
      <c r="S1210" s="8" t="s">
        <v>1174</v>
      </c>
      <c r="T1210" s="11" t="str">
        <f t="shared" si="2"/>
        <v>Max Coleman</v>
      </c>
      <c r="U1210" s="8" t="s">
        <v>498</v>
      </c>
      <c r="V1210" s="8" t="s">
        <v>8410</v>
      </c>
      <c r="W1210" s="8"/>
      <c r="X1210" s="8" t="s">
        <v>8403</v>
      </c>
      <c r="Y1210" s="12" t="s">
        <v>8411</v>
      </c>
      <c r="Z1210" s="12" t="s">
        <v>8405</v>
      </c>
      <c r="AA1210" s="8" t="s">
        <v>60</v>
      </c>
      <c r="AB1210" s="8" t="s">
        <v>60</v>
      </c>
      <c r="AC1210" s="8" t="s">
        <v>60</v>
      </c>
      <c r="AD1210" s="12" t="s">
        <v>8406</v>
      </c>
      <c r="AE1210" s="8" t="s">
        <v>8407</v>
      </c>
      <c r="AF1210" s="8" t="s">
        <v>8408</v>
      </c>
      <c r="AG1210" s="8" t="s">
        <v>7942</v>
      </c>
      <c r="AH1210" s="8" t="s">
        <v>352</v>
      </c>
      <c r="AI1210" s="8" t="s">
        <v>66</v>
      </c>
      <c r="AJ1210" s="8" t="s">
        <v>86</v>
      </c>
      <c r="AK1210" s="13" t="s">
        <v>2902</v>
      </c>
      <c r="AL1210" s="13" t="s">
        <v>5866</v>
      </c>
      <c r="AM1210" s="8" t="s">
        <v>7416</v>
      </c>
      <c r="AN1210" s="8" t="s">
        <v>7417</v>
      </c>
      <c r="AO1210" s="13" t="s">
        <v>7418</v>
      </c>
      <c r="AP1210" s="9" t="s">
        <v>8408</v>
      </c>
      <c r="AQ1210" s="11">
        <v>13914.0</v>
      </c>
    </row>
    <row r="1211">
      <c r="A1211" s="8" t="str">
        <f t="shared" si="1"/>
        <v>Donald Thomas</v>
      </c>
      <c r="B1211" s="8" t="s">
        <v>8395</v>
      </c>
      <c r="C1211" s="8" t="s">
        <v>2351</v>
      </c>
      <c r="D1211" s="9" t="s">
        <v>7932</v>
      </c>
      <c r="E1211" s="8" t="s">
        <v>8396</v>
      </c>
      <c r="F1211" s="8" t="s">
        <v>46</v>
      </c>
      <c r="G1211" s="8" t="s">
        <v>47</v>
      </c>
      <c r="H1211" s="8" t="s">
        <v>8397</v>
      </c>
      <c r="I1211" s="8" t="s">
        <v>49</v>
      </c>
      <c r="J1211" s="10">
        <v>4.18</v>
      </c>
      <c r="K1211" s="8" t="s">
        <v>8398</v>
      </c>
      <c r="L1211" s="8" t="s">
        <v>86</v>
      </c>
      <c r="M1211" s="8" t="s">
        <v>86</v>
      </c>
      <c r="N1211" s="8" t="s">
        <v>8412</v>
      </c>
      <c r="O1211" s="8" t="s">
        <v>52</v>
      </c>
      <c r="P1211" s="8"/>
      <c r="Q1211" s="8"/>
      <c r="R1211" s="8" t="s">
        <v>2342</v>
      </c>
      <c r="S1211" s="8" t="s">
        <v>1458</v>
      </c>
      <c r="T1211" s="11" t="str">
        <f t="shared" si="2"/>
        <v>Donald Thomas</v>
      </c>
      <c r="U1211" s="8" t="s">
        <v>80</v>
      </c>
      <c r="V1211" s="8" t="s">
        <v>8413</v>
      </c>
      <c r="W1211" s="8" t="s">
        <v>8414</v>
      </c>
      <c r="X1211" s="8" t="s">
        <v>8403</v>
      </c>
      <c r="Y1211" s="8" t="s">
        <v>60</v>
      </c>
      <c r="Z1211" s="12" t="s">
        <v>8405</v>
      </c>
      <c r="AA1211" s="8" t="s">
        <v>60</v>
      </c>
      <c r="AB1211" s="8" t="s">
        <v>60</v>
      </c>
      <c r="AC1211" s="8" t="s">
        <v>60</v>
      </c>
      <c r="AD1211" s="12" t="s">
        <v>8406</v>
      </c>
      <c r="AE1211" s="8" t="s">
        <v>8407</v>
      </c>
      <c r="AF1211" s="8" t="s">
        <v>8408</v>
      </c>
      <c r="AG1211" s="8" t="s">
        <v>7942</v>
      </c>
      <c r="AH1211" s="8" t="s">
        <v>352</v>
      </c>
      <c r="AI1211" s="8" t="s">
        <v>66</v>
      </c>
      <c r="AJ1211" s="8" t="s">
        <v>86</v>
      </c>
      <c r="AK1211" s="13" t="s">
        <v>2902</v>
      </c>
      <c r="AL1211" s="13" t="s">
        <v>5866</v>
      </c>
      <c r="AM1211" s="8" t="s">
        <v>7416</v>
      </c>
      <c r="AN1211" s="8" t="s">
        <v>7417</v>
      </c>
      <c r="AO1211" s="13" t="s">
        <v>7418</v>
      </c>
      <c r="AP1211" s="9" t="s">
        <v>8408</v>
      </c>
      <c r="AQ1211" s="11">
        <v>13914.0</v>
      </c>
    </row>
    <row r="1212">
      <c r="A1212" s="8" t="str">
        <f t="shared" si="1"/>
        <v>Adam Puett</v>
      </c>
      <c r="B1212" s="8" t="s">
        <v>8415</v>
      </c>
      <c r="C1212" s="8" t="s">
        <v>8147</v>
      </c>
      <c r="D1212" s="9" t="s">
        <v>7932</v>
      </c>
      <c r="E1212" s="8" t="s">
        <v>8416</v>
      </c>
      <c r="F1212" s="8" t="s">
        <v>46</v>
      </c>
      <c r="G1212" s="8" t="s">
        <v>47</v>
      </c>
      <c r="H1212" s="8" t="s">
        <v>8417</v>
      </c>
      <c r="I1212" s="8" t="s">
        <v>49</v>
      </c>
      <c r="J1212" s="10">
        <v>3.37</v>
      </c>
      <c r="K1212" s="8" t="s">
        <v>8418</v>
      </c>
      <c r="L1212" s="8" t="s">
        <v>86</v>
      </c>
      <c r="M1212" s="8" t="s">
        <v>8419</v>
      </c>
      <c r="N1212" s="8" t="s">
        <v>8420</v>
      </c>
      <c r="O1212" s="8" t="s">
        <v>52</v>
      </c>
      <c r="P1212" s="8"/>
      <c r="Q1212" s="8"/>
      <c r="R1212" s="8" t="s">
        <v>513</v>
      </c>
      <c r="S1212" s="8" t="s">
        <v>8421</v>
      </c>
      <c r="T1212" s="11" t="str">
        <f t="shared" si="2"/>
        <v>Adam Puett</v>
      </c>
      <c r="U1212" s="8" t="s">
        <v>2649</v>
      </c>
      <c r="V1212" s="8" t="s">
        <v>8422</v>
      </c>
      <c r="W1212" s="8" t="s">
        <v>8423</v>
      </c>
      <c r="X1212" s="8" t="s">
        <v>8424</v>
      </c>
      <c r="Y1212" s="8" t="s">
        <v>60</v>
      </c>
      <c r="Z1212" s="12" t="s">
        <v>8425</v>
      </c>
      <c r="AA1212" s="8" t="s">
        <v>60</v>
      </c>
      <c r="AB1212" s="12" t="s">
        <v>8426</v>
      </c>
      <c r="AC1212" s="8" t="s">
        <v>60</v>
      </c>
      <c r="AD1212" s="12" t="s">
        <v>8427</v>
      </c>
      <c r="AE1212" s="8" t="s">
        <v>8428</v>
      </c>
      <c r="AF1212" s="8" t="s">
        <v>8429</v>
      </c>
      <c r="AG1212" s="8" t="s">
        <v>7942</v>
      </c>
      <c r="AH1212" s="8" t="s">
        <v>352</v>
      </c>
      <c r="AI1212" s="8" t="s">
        <v>66</v>
      </c>
      <c r="AJ1212" s="8" t="s">
        <v>86</v>
      </c>
      <c r="AK1212" s="13" t="s">
        <v>1715</v>
      </c>
      <c r="AL1212" s="13" t="s">
        <v>4944</v>
      </c>
      <c r="AM1212" s="8" t="s">
        <v>480</v>
      </c>
      <c r="AN1212" s="8" t="s">
        <v>8430</v>
      </c>
      <c r="AO1212" s="13" t="s">
        <v>8431</v>
      </c>
      <c r="AP1212" s="9" t="s">
        <v>8429</v>
      </c>
      <c r="AQ1212" s="11">
        <v>3798.0</v>
      </c>
    </row>
    <row r="1213">
      <c r="A1213" s="8" t="str">
        <f t="shared" si="1"/>
        <v>Joel Williams</v>
      </c>
      <c r="B1213" s="8" t="s">
        <v>8415</v>
      </c>
      <c r="C1213" s="8" t="s">
        <v>8147</v>
      </c>
      <c r="D1213" s="9" t="s">
        <v>7932</v>
      </c>
      <c r="E1213" s="8" t="s">
        <v>8416</v>
      </c>
      <c r="F1213" s="8" t="s">
        <v>46</v>
      </c>
      <c r="G1213" s="8" t="s">
        <v>47</v>
      </c>
      <c r="H1213" s="8" t="s">
        <v>8417</v>
      </c>
      <c r="I1213" s="8" t="s">
        <v>49</v>
      </c>
      <c r="J1213" s="10">
        <v>3.37</v>
      </c>
      <c r="K1213" s="8" t="s">
        <v>8418</v>
      </c>
      <c r="L1213" s="8" t="s">
        <v>86</v>
      </c>
      <c r="M1213" s="8" t="s">
        <v>8419</v>
      </c>
      <c r="N1213" s="8" t="s">
        <v>8432</v>
      </c>
      <c r="O1213" s="8" t="s">
        <v>52</v>
      </c>
      <c r="P1213" s="8"/>
      <c r="Q1213" s="8"/>
      <c r="R1213" s="8" t="s">
        <v>8433</v>
      </c>
      <c r="S1213" s="8" t="s">
        <v>1878</v>
      </c>
      <c r="T1213" s="11" t="str">
        <f t="shared" si="2"/>
        <v>Joel Williams</v>
      </c>
      <c r="U1213" s="8" t="s">
        <v>2649</v>
      </c>
      <c r="V1213" s="8" t="s">
        <v>8434</v>
      </c>
      <c r="W1213" s="8" t="s">
        <v>8435</v>
      </c>
      <c r="X1213" s="8" t="s">
        <v>8424</v>
      </c>
      <c r="Y1213" s="8" t="s">
        <v>60</v>
      </c>
      <c r="Z1213" s="12" t="s">
        <v>8425</v>
      </c>
      <c r="AA1213" s="12" t="s">
        <v>8436</v>
      </c>
      <c r="AB1213" s="12" t="s">
        <v>8426</v>
      </c>
      <c r="AC1213" s="8" t="s">
        <v>60</v>
      </c>
      <c r="AD1213" s="12" t="s">
        <v>8427</v>
      </c>
      <c r="AE1213" s="8" t="s">
        <v>8428</v>
      </c>
      <c r="AF1213" s="8" t="s">
        <v>8429</v>
      </c>
      <c r="AG1213" s="8" t="s">
        <v>7942</v>
      </c>
      <c r="AH1213" s="8" t="s">
        <v>352</v>
      </c>
      <c r="AI1213" s="8" t="s">
        <v>66</v>
      </c>
      <c r="AJ1213" s="8" t="s">
        <v>86</v>
      </c>
      <c r="AK1213" s="13" t="s">
        <v>1715</v>
      </c>
      <c r="AL1213" s="13" t="s">
        <v>4944</v>
      </c>
      <c r="AM1213" s="8" t="s">
        <v>480</v>
      </c>
      <c r="AN1213" s="8" t="s">
        <v>8430</v>
      </c>
      <c r="AO1213" s="13" t="s">
        <v>8431</v>
      </c>
      <c r="AP1213" s="9" t="s">
        <v>8429</v>
      </c>
      <c r="AQ1213" s="11">
        <v>3798.0</v>
      </c>
    </row>
    <row r="1214">
      <c r="A1214" s="8" t="str">
        <f t="shared" si="1"/>
        <v>Kim Cannon</v>
      </c>
      <c r="B1214" s="8" t="s">
        <v>8415</v>
      </c>
      <c r="C1214" s="8" t="s">
        <v>8147</v>
      </c>
      <c r="D1214" s="9" t="s">
        <v>7932</v>
      </c>
      <c r="E1214" s="8" t="s">
        <v>8416</v>
      </c>
      <c r="F1214" s="8" t="s">
        <v>46</v>
      </c>
      <c r="G1214" s="8" t="s">
        <v>47</v>
      </c>
      <c r="H1214" s="8" t="s">
        <v>8417</v>
      </c>
      <c r="I1214" s="8" t="s">
        <v>49</v>
      </c>
      <c r="J1214" s="10">
        <v>3.37</v>
      </c>
      <c r="K1214" s="8" t="s">
        <v>8418</v>
      </c>
      <c r="L1214" s="8" t="s">
        <v>86</v>
      </c>
      <c r="M1214" s="8" t="s">
        <v>8419</v>
      </c>
      <c r="N1214" s="8" t="s">
        <v>8437</v>
      </c>
      <c r="O1214" s="8" t="s">
        <v>52</v>
      </c>
      <c r="P1214" s="8"/>
      <c r="Q1214" s="8"/>
      <c r="R1214" s="8" t="s">
        <v>1743</v>
      </c>
      <c r="S1214" s="8" t="s">
        <v>8438</v>
      </c>
      <c r="T1214" s="11" t="str">
        <f t="shared" si="2"/>
        <v>Kim Cannon</v>
      </c>
      <c r="U1214" s="8" t="s">
        <v>160</v>
      </c>
      <c r="V1214" s="8" t="s">
        <v>8439</v>
      </c>
      <c r="W1214" s="8"/>
      <c r="X1214" s="8" t="s">
        <v>8424</v>
      </c>
      <c r="Y1214" s="12" t="s">
        <v>8440</v>
      </c>
      <c r="Z1214" s="12" t="s">
        <v>8425</v>
      </c>
      <c r="AA1214" s="12" t="s">
        <v>8441</v>
      </c>
      <c r="AB1214" s="12" t="s">
        <v>8426</v>
      </c>
      <c r="AC1214" s="8" t="s">
        <v>60</v>
      </c>
      <c r="AD1214" s="12" t="s">
        <v>8427</v>
      </c>
      <c r="AE1214" s="8" t="s">
        <v>8428</v>
      </c>
      <c r="AF1214" s="8" t="s">
        <v>8429</v>
      </c>
      <c r="AG1214" s="8" t="s">
        <v>7942</v>
      </c>
      <c r="AH1214" s="8" t="s">
        <v>352</v>
      </c>
      <c r="AI1214" s="8" t="s">
        <v>66</v>
      </c>
      <c r="AJ1214" s="8" t="s">
        <v>86</v>
      </c>
      <c r="AK1214" s="13" t="s">
        <v>1715</v>
      </c>
      <c r="AL1214" s="13" t="s">
        <v>4944</v>
      </c>
      <c r="AM1214" s="8" t="s">
        <v>480</v>
      </c>
      <c r="AN1214" s="8" t="s">
        <v>8430</v>
      </c>
      <c r="AO1214" s="13" t="s">
        <v>8431</v>
      </c>
      <c r="AP1214" s="9" t="s">
        <v>8429</v>
      </c>
      <c r="AQ1214" s="11">
        <v>3798.0</v>
      </c>
    </row>
    <row r="1215">
      <c r="A1215" s="8" t="str">
        <f t="shared" si="1"/>
        <v>Jason Cerilli</v>
      </c>
      <c r="B1215" s="8" t="s">
        <v>8415</v>
      </c>
      <c r="C1215" s="8" t="s">
        <v>8147</v>
      </c>
      <c r="D1215" s="9" t="s">
        <v>7932</v>
      </c>
      <c r="E1215" s="8" t="s">
        <v>8416</v>
      </c>
      <c r="F1215" s="8" t="s">
        <v>46</v>
      </c>
      <c r="G1215" s="8" t="s">
        <v>47</v>
      </c>
      <c r="H1215" s="8" t="s">
        <v>8417</v>
      </c>
      <c r="I1215" s="8" t="s">
        <v>49</v>
      </c>
      <c r="J1215" s="10">
        <v>3.37</v>
      </c>
      <c r="K1215" s="8" t="s">
        <v>8418</v>
      </c>
      <c r="L1215" s="8"/>
      <c r="M1215" s="8" t="s">
        <v>8419</v>
      </c>
      <c r="N1215" s="8" t="s">
        <v>8442</v>
      </c>
      <c r="O1215" s="8" t="s">
        <v>52</v>
      </c>
      <c r="P1215" s="8"/>
      <c r="Q1215" s="8"/>
      <c r="R1215" s="8" t="s">
        <v>1059</v>
      </c>
      <c r="S1215" s="8" t="s">
        <v>8443</v>
      </c>
      <c r="T1215" s="11" t="str">
        <f t="shared" si="2"/>
        <v>Jason Cerilli</v>
      </c>
      <c r="U1215" s="8" t="s">
        <v>106</v>
      </c>
      <c r="V1215" s="8" t="s">
        <v>8444</v>
      </c>
      <c r="W1215" s="8"/>
      <c r="X1215" s="8" t="s">
        <v>8424</v>
      </c>
      <c r="Y1215" s="8" t="s">
        <v>60</v>
      </c>
      <c r="Z1215" s="12" t="s">
        <v>8425</v>
      </c>
      <c r="AA1215" s="8" t="s">
        <v>60</v>
      </c>
      <c r="AB1215" s="12" t="s">
        <v>8426</v>
      </c>
      <c r="AC1215" s="8" t="s">
        <v>60</v>
      </c>
      <c r="AD1215" s="12" t="s">
        <v>8427</v>
      </c>
      <c r="AE1215" s="8" t="s">
        <v>8428</v>
      </c>
      <c r="AF1215" s="8" t="s">
        <v>8429</v>
      </c>
      <c r="AG1215" s="8" t="s">
        <v>7942</v>
      </c>
      <c r="AH1215" s="8" t="s">
        <v>352</v>
      </c>
      <c r="AI1215" s="8" t="s">
        <v>66</v>
      </c>
      <c r="AJ1215" s="8"/>
      <c r="AK1215" s="13" t="s">
        <v>1715</v>
      </c>
      <c r="AL1215" s="13" t="s">
        <v>4944</v>
      </c>
      <c r="AM1215" s="8" t="s">
        <v>480</v>
      </c>
      <c r="AN1215" s="8" t="s">
        <v>8430</v>
      </c>
      <c r="AO1215" s="13" t="s">
        <v>8431</v>
      </c>
      <c r="AP1215" s="9" t="s">
        <v>8429</v>
      </c>
      <c r="AQ1215" s="11">
        <v>3798.0</v>
      </c>
    </row>
    <row r="1216">
      <c r="A1216" s="8" t="str">
        <f t="shared" si="1"/>
        <v>Neil Young</v>
      </c>
      <c r="B1216" s="8" t="s">
        <v>8415</v>
      </c>
      <c r="C1216" s="8" t="s">
        <v>8147</v>
      </c>
      <c r="D1216" s="9" t="s">
        <v>7932</v>
      </c>
      <c r="E1216" s="8" t="s">
        <v>8416</v>
      </c>
      <c r="F1216" s="8" t="s">
        <v>46</v>
      </c>
      <c r="G1216" s="8" t="s">
        <v>47</v>
      </c>
      <c r="H1216" s="8" t="s">
        <v>8417</v>
      </c>
      <c r="I1216" s="8" t="s">
        <v>49</v>
      </c>
      <c r="J1216" s="10">
        <v>3.37</v>
      </c>
      <c r="K1216" s="8" t="s">
        <v>8418</v>
      </c>
      <c r="L1216" s="8"/>
      <c r="M1216" s="8" t="s">
        <v>8419</v>
      </c>
      <c r="N1216" s="8" t="s">
        <v>8445</v>
      </c>
      <c r="O1216" s="8" t="s">
        <v>52</v>
      </c>
      <c r="P1216" s="8"/>
      <c r="Q1216" s="8"/>
      <c r="R1216" s="8" t="s">
        <v>8446</v>
      </c>
      <c r="S1216" s="8" t="s">
        <v>2820</v>
      </c>
      <c r="T1216" s="11" t="str">
        <f t="shared" si="2"/>
        <v>Neil Young</v>
      </c>
      <c r="U1216" s="8" t="s">
        <v>106</v>
      </c>
      <c r="V1216" s="8" t="s">
        <v>8447</v>
      </c>
      <c r="W1216" s="8" t="s">
        <v>8448</v>
      </c>
      <c r="X1216" s="8" t="s">
        <v>8424</v>
      </c>
      <c r="Y1216" s="8" t="s">
        <v>60</v>
      </c>
      <c r="Z1216" s="12" t="s">
        <v>8425</v>
      </c>
      <c r="AA1216" s="8" t="s">
        <v>60</v>
      </c>
      <c r="AB1216" s="12" t="s">
        <v>8426</v>
      </c>
      <c r="AC1216" s="8" t="s">
        <v>60</v>
      </c>
      <c r="AD1216" s="12" t="s">
        <v>8427</v>
      </c>
      <c r="AE1216" s="8" t="s">
        <v>8428</v>
      </c>
      <c r="AF1216" s="8" t="s">
        <v>8429</v>
      </c>
      <c r="AG1216" s="8" t="s">
        <v>7942</v>
      </c>
      <c r="AH1216" s="8" t="s">
        <v>352</v>
      </c>
      <c r="AI1216" s="8" t="s">
        <v>66</v>
      </c>
      <c r="AJ1216" s="8"/>
      <c r="AK1216" s="13" t="s">
        <v>1715</v>
      </c>
      <c r="AL1216" s="13" t="s">
        <v>4944</v>
      </c>
      <c r="AM1216" s="8" t="s">
        <v>480</v>
      </c>
      <c r="AN1216" s="8" t="s">
        <v>8430</v>
      </c>
      <c r="AO1216" s="13" t="s">
        <v>8431</v>
      </c>
      <c r="AP1216" s="9" t="s">
        <v>8429</v>
      </c>
      <c r="AQ1216" s="11">
        <v>3798.0</v>
      </c>
    </row>
    <row r="1217">
      <c r="A1217" s="8" t="str">
        <f t="shared" si="1"/>
        <v>Dylan Cooper</v>
      </c>
      <c r="B1217" s="8" t="s">
        <v>8449</v>
      </c>
      <c r="C1217" s="8" t="s">
        <v>1432</v>
      </c>
      <c r="D1217" s="9" t="s">
        <v>7932</v>
      </c>
      <c r="E1217" s="8" t="s">
        <v>8450</v>
      </c>
      <c r="F1217" s="8" t="s">
        <v>46</v>
      </c>
      <c r="G1217" s="8" t="s">
        <v>47</v>
      </c>
      <c r="H1217" s="8" t="s">
        <v>8451</v>
      </c>
      <c r="I1217" s="8" t="s">
        <v>49</v>
      </c>
      <c r="J1217" s="10">
        <v>4.39</v>
      </c>
      <c r="K1217" s="8" t="s">
        <v>8452</v>
      </c>
      <c r="L1217" s="8" t="s">
        <v>8453</v>
      </c>
      <c r="M1217" s="8"/>
      <c r="N1217" s="8" t="s">
        <v>8454</v>
      </c>
      <c r="O1217" s="8" t="s">
        <v>52</v>
      </c>
      <c r="P1217" s="8"/>
      <c r="Q1217" s="8"/>
      <c r="R1217" s="8" t="s">
        <v>1764</v>
      </c>
      <c r="S1217" s="8" t="s">
        <v>3670</v>
      </c>
      <c r="T1217" s="11" t="str">
        <f t="shared" si="2"/>
        <v>Dylan Cooper</v>
      </c>
      <c r="U1217" s="8" t="s">
        <v>412</v>
      </c>
      <c r="V1217" s="8"/>
      <c r="W1217" s="8"/>
      <c r="X1217" s="8" t="s">
        <v>8455</v>
      </c>
      <c r="Y1217" s="8" t="s">
        <v>60</v>
      </c>
      <c r="Z1217" s="12" t="s">
        <v>8456</v>
      </c>
      <c r="AA1217" s="8" t="s">
        <v>60</v>
      </c>
      <c r="AB1217" s="12" t="s">
        <v>8457</v>
      </c>
      <c r="AC1217" s="8" t="s">
        <v>60</v>
      </c>
      <c r="AD1217" s="12" t="s">
        <v>8458</v>
      </c>
      <c r="AE1217" s="8" t="s">
        <v>8459</v>
      </c>
      <c r="AF1217" s="8" t="s">
        <v>7932</v>
      </c>
      <c r="AG1217" s="8" t="s">
        <v>7942</v>
      </c>
      <c r="AH1217" s="8" t="s">
        <v>134</v>
      </c>
      <c r="AI1217" s="8" t="s">
        <v>66</v>
      </c>
      <c r="AJ1217" s="8"/>
      <c r="AK1217" s="13" t="s">
        <v>8460</v>
      </c>
      <c r="AL1217" s="13" t="s">
        <v>5424</v>
      </c>
      <c r="AM1217" s="8" t="s">
        <v>5383</v>
      </c>
      <c r="AN1217" s="8" t="s">
        <v>8461</v>
      </c>
      <c r="AO1217" s="13" t="s">
        <v>8462</v>
      </c>
      <c r="AP1217" s="9" t="s">
        <v>7932</v>
      </c>
      <c r="AQ1217" s="11">
        <v>18522.0</v>
      </c>
    </row>
    <row r="1218">
      <c r="A1218" s="8" t="str">
        <f t="shared" si="1"/>
        <v>Michael Eskind</v>
      </c>
      <c r="B1218" s="8" t="s">
        <v>8449</v>
      </c>
      <c r="C1218" s="8" t="s">
        <v>1432</v>
      </c>
      <c r="D1218" s="9" t="s">
        <v>7932</v>
      </c>
      <c r="E1218" s="8" t="s">
        <v>8450</v>
      </c>
      <c r="F1218" s="8" t="s">
        <v>46</v>
      </c>
      <c r="G1218" s="8" t="s">
        <v>47</v>
      </c>
      <c r="H1218" s="8" t="s">
        <v>8451</v>
      </c>
      <c r="I1218" s="8" t="s">
        <v>49</v>
      </c>
      <c r="J1218" s="10">
        <v>4.39</v>
      </c>
      <c r="K1218" s="8" t="s">
        <v>8452</v>
      </c>
      <c r="L1218" s="8" t="s">
        <v>8453</v>
      </c>
      <c r="M1218" s="8" t="s">
        <v>86</v>
      </c>
      <c r="N1218" s="8" t="s">
        <v>8463</v>
      </c>
      <c r="O1218" s="8" t="s">
        <v>52</v>
      </c>
      <c r="P1218" s="8"/>
      <c r="Q1218" s="8"/>
      <c r="R1218" s="8" t="s">
        <v>731</v>
      </c>
      <c r="S1218" s="8" t="s">
        <v>8464</v>
      </c>
      <c r="T1218" s="11" t="str">
        <f t="shared" si="2"/>
        <v>Michael Eskind</v>
      </c>
      <c r="U1218" s="8" t="s">
        <v>8465</v>
      </c>
      <c r="V1218" s="8" t="s">
        <v>8466</v>
      </c>
      <c r="W1218" s="8" t="s">
        <v>8467</v>
      </c>
      <c r="X1218" s="8" t="s">
        <v>8455</v>
      </c>
      <c r="Y1218" s="8" t="s">
        <v>60</v>
      </c>
      <c r="Z1218" s="12" t="s">
        <v>8456</v>
      </c>
      <c r="AA1218" s="8" t="s">
        <v>60</v>
      </c>
      <c r="AB1218" s="12" t="s">
        <v>8457</v>
      </c>
      <c r="AC1218" s="12" t="s">
        <v>8468</v>
      </c>
      <c r="AD1218" s="12" t="s">
        <v>8458</v>
      </c>
      <c r="AE1218" s="8" t="s">
        <v>8459</v>
      </c>
      <c r="AF1218" s="8" t="s">
        <v>7932</v>
      </c>
      <c r="AG1218" s="8" t="s">
        <v>7942</v>
      </c>
      <c r="AH1218" s="8" t="s">
        <v>134</v>
      </c>
      <c r="AI1218" s="8" t="s">
        <v>66</v>
      </c>
      <c r="AJ1218" s="8" t="s">
        <v>86</v>
      </c>
      <c r="AK1218" s="13" t="s">
        <v>8460</v>
      </c>
      <c r="AL1218" s="13" t="s">
        <v>5424</v>
      </c>
      <c r="AM1218" s="8" t="s">
        <v>5383</v>
      </c>
      <c r="AN1218" s="8" t="s">
        <v>8461</v>
      </c>
      <c r="AO1218" s="13" t="s">
        <v>8462</v>
      </c>
      <c r="AP1218" s="9" t="s">
        <v>7932</v>
      </c>
      <c r="AQ1218" s="11">
        <v>18522.0</v>
      </c>
    </row>
    <row r="1219">
      <c r="A1219" s="8" t="str">
        <f t="shared" si="1"/>
        <v>Chris Miltenberg</v>
      </c>
      <c r="B1219" s="8" t="s">
        <v>8449</v>
      </c>
      <c r="C1219" s="8" t="s">
        <v>1432</v>
      </c>
      <c r="D1219" s="9" t="s">
        <v>7932</v>
      </c>
      <c r="E1219" s="8" t="s">
        <v>8450</v>
      </c>
      <c r="F1219" s="8" t="s">
        <v>46</v>
      </c>
      <c r="G1219" s="8" t="s">
        <v>47</v>
      </c>
      <c r="H1219" s="8" t="s">
        <v>8451</v>
      </c>
      <c r="I1219" s="8" t="s">
        <v>49</v>
      </c>
      <c r="J1219" s="10">
        <v>4.39</v>
      </c>
      <c r="K1219" s="8" t="s">
        <v>8452</v>
      </c>
      <c r="L1219" s="8" t="s">
        <v>8453</v>
      </c>
      <c r="M1219" s="8" t="s">
        <v>86</v>
      </c>
      <c r="N1219" s="8" t="s">
        <v>8469</v>
      </c>
      <c r="O1219" s="8" t="s">
        <v>52</v>
      </c>
      <c r="P1219" s="8"/>
      <c r="Q1219" s="8"/>
      <c r="R1219" s="8" t="s">
        <v>791</v>
      </c>
      <c r="S1219" s="8" t="s">
        <v>8470</v>
      </c>
      <c r="T1219" s="11" t="str">
        <f t="shared" si="2"/>
        <v>Chris Miltenberg</v>
      </c>
      <c r="U1219" s="8" t="s">
        <v>311</v>
      </c>
      <c r="V1219" s="8" t="s">
        <v>8471</v>
      </c>
      <c r="W1219" s="8" t="s">
        <v>8472</v>
      </c>
      <c r="X1219" s="8" t="s">
        <v>8455</v>
      </c>
      <c r="Y1219" s="12" t="s">
        <v>8473</v>
      </c>
      <c r="Z1219" s="12" t="s">
        <v>8456</v>
      </c>
      <c r="AA1219" s="8" t="s">
        <v>60</v>
      </c>
      <c r="AB1219" s="12" t="s">
        <v>8457</v>
      </c>
      <c r="AC1219" s="12" t="s">
        <v>8474</v>
      </c>
      <c r="AD1219" s="12" t="s">
        <v>8458</v>
      </c>
      <c r="AE1219" s="8" t="s">
        <v>8459</v>
      </c>
      <c r="AF1219" s="8" t="s">
        <v>7932</v>
      </c>
      <c r="AG1219" s="8" t="s">
        <v>7942</v>
      </c>
      <c r="AH1219" s="8" t="s">
        <v>134</v>
      </c>
      <c r="AI1219" s="8" t="s">
        <v>66</v>
      </c>
      <c r="AJ1219" s="8" t="s">
        <v>86</v>
      </c>
      <c r="AK1219" s="13" t="s">
        <v>8460</v>
      </c>
      <c r="AL1219" s="13" t="s">
        <v>5424</v>
      </c>
      <c r="AM1219" s="8" t="s">
        <v>5383</v>
      </c>
      <c r="AN1219" s="8" t="s">
        <v>8461</v>
      </c>
      <c r="AO1219" s="13" t="s">
        <v>8462</v>
      </c>
      <c r="AP1219" s="9" t="s">
        <v>7932</v>
      </c>
      <c r="AQ1219" s="11">
        <v>18522.0</v>
      </c>
    </row>
    <row r="1220">
      <c r="A1220" s="8" t="str">
        <f t="shared" si="1"/>
        <v>Perry Waddell</v>
      </c>
      <c r="B1220" s="8" t="s">
        <v>8449</v>
      </c>
      <c r="C1220" s="8" t="s">
        <v>1432</v>
      </c>
      <c r="D1220" s="9" t="s">
        <v>7932</v>
      </c>
      <c r="E1220" s="8" t="s">
        <v>8450</v>
      </c>
      <c r="F1220" s="8" t="s">
        <v>46</v>
      </c>
      <c r="G1220" s="8" t="s">
        <v>47</v>
      </c>
      <c r="H1220" s="8" t="s">
        <v>8451</v>
      </c>
      <c r="I1220" s="8" t="s">
        <v>49</v>
      </c>
      <c r="J1220" s="10">
        <v>4.39</v>
      </c>
      <c r="K1220" s="8" t="s">
        <v>8452</v>
      </c>
      <c r="L1220" s="8" t="s">
        <v>8453</v>
      </c>
      <c r="M1220" s="8"/>
      <c r="N1220" s="8" t="s">
        <v>8475</v>
      </c>
      <c r="O1220" s="8" t="s">
        <v>52</v>
      </c>
      <c r="P1220" s="8"/>
      <c r="Q1220" s="8"/>
      <c r="R1220" s="8" t="s">
        <v>2499</v>
      </c>
      <c r="S1220" s="8" t="s">
        <v>8476</v>
      </c>
      <c r="T1220" s="11" t="str">
        <f t="shared" si="2"/>
        <v>Perry Waddell</v>
      </c>
      <c r="U1220" s="8" t="s">
        <v>149</v>
      </c>
      <c r="V1220" s="8" t="s">
        <v>8477</v>
      </c>
      <c r="W1220" s="8"/>
      <c r="X1220" s="8" t="s">
        <v>8455</v>
      </c>
      <c r="Y1220" s="8" t="s">
        <v>60</v>
      </c>
      <c r="Z1220" s="12" t="s">
        <v>8456</v>
      </c>
      <c r="AA1220" s="8" t="s">
        <v>60</v>
      </c>
      <c r="AB1220" s="12" t="s">
        <v>8457</v>
      </c>
      <c r="AC1220" s="8" t="s">
        <v>60</v>
      </c>
      <c r="AD1220" s="12" t="s">
        <v>8458</v>
      </c>
      <c r="AE1220" s="8" t="s">
        <v>8459</v>
      </c>
      <c r="AF1220" s="8" t="s">
        <v>7932</v>
      </c>
      <c r="AG1220" s="8" t="s">
        <v>7942</v>
      </c>
      <c r="AH1220" s="8" t="s">
        <v>134</v>
      </c>
      <c r="AI1220" s="8" t="s">
        <v>66</v>
      </c>
      <c r="AJ1220" s="8"/>
      <c r="AK1220" s="13" t="s">
        <v>8460</v>
      </c>
      <c r="AL1220" s="13" t="s">
        <v>5424</v>
      </c>
      <c r="AM1220" s="8" t="s">
        <v>5383</v>
      </c>
      <c r="AN1220" s="8" t="s">
        <v>8461</v>
      </c>
      <c r="AO1220" s="13" t="s">
        <v>8462</v>
      </c>
      <c r="AP1220" s="9" t="s">
        <v>7932</v>
      </c>
      <c r="AQ1220" s="11">
        <v>18522.0</v>
      </c>
    </row>
    <row r="1221">
      <c r="A1221" s="8" t="str">
        <f t="shared" si="1"/>
        <v>Jessica Riden</v>
      </c>
      <c r="B1221" s="8" t="s">
        <v>8449</v>
      </c>
      <c r="C1221" s="8" t="s">
        <v>1432</v>
      </c>
      <c r="D1221" s="9" t="s">
        <v>7932</v>
      </c>
      <c r="E1221" s="8" t="s">
        <v>8450</v>
      </c>
      <c r="F1221" s="8" t="s">
        <v>46</v>
      </c>
      <c r="G1221" s="8" t="s">
        <v>47</v>
      </c>
      <c r="H1221" s="8" t="s">
        <v>8451</v>
      </c>
      <c r="I1221" s="8" t="s">
        <v>49</v>
      </c>
      <c r="J1221" s="10">
        <v>4.39</v>
      </c>
      <c r="K1221" s="8" t="s">
        <v>8452</v>
      </c>
      <c r="L1221" s="8" t="s">
        <v>8453</v>
      </c>
      <c r="M1221" s="8"/>
      <c r="N1221" s="8" t="s">
        <v>8478</v>
      </c>
      <c r="O1221" s="8" t="s">
        <v>52</v>
      </c>
      <c r="P1221" s="8"/>
      <c r="Q1221" s="8"/>
      <c r="R1221" s="8" t="s">
        <v>2511</v>
      </c>
      <c r="S1221" s="8" t="s">
        <v>8479</v>
      </c>
      <c r="T1221" s="11" t="str">
        <f t="shared" si="2"/>
        <v>Jessica Riden</v>
      </c>
      <c r="U1221" s="8" t="s">
        <v>8480</v>
      </c>
      <c r="V1221" s="8" t="s">
        <v>8481</v>
      </c>
      <c r="W1221" s="8"/>
      <c r="X1221" s="8" t="s">
        <v>8455</v>
      </c>
      <c r="Y1221" s="8" t="s">
        <v>60</v>
      </c>
      <c r="Z1221" s="12" t="s">
        <v>8456</v>
      </c>
      <c r="AA1221" s="8" t="s">
        <v>60</v>
      </c>
      <c r="AB1221" s="12" t="s">
        <v>8457</v>
      </c>
      <c r="AC1221" s="8" t="s">
        <v>60</v>
      </c>
      <c r="AD1221" s="12" t="s">
        <v>8458</v>
      </c>
      <c r="AE1221" s="8" t="s">
        <v>8459</v>
      </c>
      <c r="AF1221" s="8" t="s">
        <v>7932</v>
      </c>
      <c r="AG1221" s="8" t="s">
        <v>7942</v>
      </c>
      <c r="AH1221" s="8" t="s">
        <v>134</v>
      </c>
      <c r="AI1221" s="8" t="s">
        <v>66</v>
      </c>
      <c r="AJ1221" s="8"/>
      <c r="AK1221" s="13" t="s">
        <v>8460</v>
      </c>
      <c r="AL1221" s="13" t="s">
        <v>5424</v>
      </c>
      <c r="AM1221" s="8" t="s">
        <v>5383</v>
      </c>
      <c r="AN1221" s="8" t="s">
        <v>8461</v>
      </c>
      <c r="AO1221" s="13" t="s">
        <v>8462</v>
      </c>
      <c r="AP1221" s="9" t="s">
        <v>7932</v>
      </c>
      <c r="AQ1221" s="11">
        <v>18522.0</v>
      </c>
    </row>
    <row r="1222">
      <c r="A1222" s="8" t="str">
        <f t="shared" si="1"/>
        <v>Amin Nikfar</v>
      </c>
      <c r="B1222" s="8" t="s">
        <v>8449</v>
      </c>
      <c r="C1222" s="8" t="s">
        <v>1432</v>
      </c>
      <c r="D1222" s="9" t="s">
        <v>7932</v>
      </c>
      <c r="E1222" s="8" t="s">
        <v>8450</v>
      </c>
      <c r="F1222" s="8" t="s">
        <v>46</v>
      </c>
      <c r="G1222" s="8" t="s">
        <v>47</v>
      </c>
      <c r="H1222" s="8" t="s">
        <v>8451</v>
      </c>
      <c r="I1222" s="8" t="s">
        <v>49</v>
      </c>
      <c r="J1222" s="10">
        <v>4.39</v>
      </c>
      <c r="K1222" s="8" t="s">
        <v>8452</v>
      </c>
      <c r="L1222" s="8" t="s">
        <v>8453</v>
      </c>
      <c r="M1222" s="8" t="s">
        <v>86</v>
      </c>
      <c r="N1222" s="8" t="s">
        <v>8482</v>
      </c>
      <c r="O1222" s="8" t="s">
        <v>52</v>
      </c>
      <c r="P1222" s="8"/>
      <c r="Q1222" s="8"/>
      <c r="R1222" s="8" t="s">
        <v>8483</v>
      </c>
      <c r="S1222" s="8" t="s">
        <v>8484</v>
      </c>
      <c r="T1222" s="11" t="str">
        <f t="shared" si="2"/>
        <v>Amin Nikfar</v>
      </c>
      <c r="U1222" s="8" t="s">
        <v>160</v>
      </c>
      <c r="V1222" s="8" t="s">
        <v>8485</v>
      </c>
      <c r="W1222" s="8"/>
      <c r="X1222" s="8" t="s">
        <v>8455</v>
      </c>
      <c r="Y1222" s="12" t="s">
        <v>8486</v>
      </c>
      <c r="Z1222" s="12" t="s">
        <v>8487</v>
      </c>
      <c r="AA1222" s="8" t="s">
        <v>60</v>
      </c>
      <c r="AB1222" s="12" t="s">
        <v>8457</v>
      </c>
      <c r="AC1222" s="12" t="s">
        <v>8488</v>
      </c>
      <c r="AD1222" s="12" t="s">
        <v>8458</v>
      </c>
      <c r="AE1222" s="8" t="s">
        <v>8459</v>
      </c>
      <c r="AF1222" s="8" t="s">
        <v>7932</v>
      </c>
      <c r="AG1222" s="8" t="s">
        <v>7942</v>
      </c>
      <c r="AH1222" s="8" t="s">
        <v>134</v>
      </c>
      <c r="AI1222" s="8" t="s">
        <v>66</v>
      </c>
      <c r="AJ1222" s="8" t="s">
        <v>86</v>
      </c>
      <c r="AK1222" s="13" t="s">
        <v>8460</v>
      </c>
      <c r="AL1222" s="13" t="s">
        <v>5424</v>
      </c>
      <c r="AM1222" s="8" t="s">
        <v>5383</v>
      </c>
      <c r="AN1222" s="8" t="s">
        <v>8461</v>
      </c>
      <c r="AO1222" s="13" t="s">
        <v>8462</v>
      </c>
      <c r="AP1222" s="29" t="s">
        <v>7932</v>
      </c>
      <c r="AQ1222" s="11">
        <v>18522.0</v>
      </c>
    </row>
    <row r="1223">
      <c r="A1223" s="8" t="str">
        <f t="shared" si="1"/>
        <v>Jody Stewart</v>
      </c>
      <c r="B1223" s="8" t="s">
        <v>8449</v>
      </c>
      <c r="C1223" s="8" t="s">
        <v>1432</v>
      </c>
      <c r="D1223" s="9" t="s">
        <v>7932</v>
      </c>
      <c r="E1223" s="8" t="s">
        <v>8450</v>
      </c>
      <c r="F1223" s="8" t="s">
        <v>46</v>
      </c>
      <c r="G1223" s="8" t="s">
        <v>47</v>
      </c>
      <c r="H1223" s="8" t="s">
        <v>8451</v>
      </c>
      <c r="I1223" s="8" t="s">
        <v>49</v>
      </c>
      <c r="J1223" s="10">
        <v>4.39</v>
      </c>
      <c r="K1223" s="8" t="s">
        <v>8452</v>
      </c>
      <c r="L1223" s="8" t="s">
        <v>8453</v>
      </c>
      <c r="M1223" s="8"/>
      <c r="N1223" s="8" t="s">
        <v>8489</v>
      </c>
      <c r="O1223" s="8" t="s">
        <v>52</v>
      </c>
      <c r="P1223" s="8"/>
      <c r="Q1223" s="8"/>
      <c r="R1223" s="8" t="s">
        <v>8490</v>
      </c>
      <c r="S1223" s="8" t="s">
        <v>8491</v>
      </c>
      <c r="T1223" s="11" t="str">
        <f t="shared" si="2"/>
        <v>Jody Stewart</v>
      </c>
      <c r="U1223" s="8" t="s">
        <v>167</v>
      </c>
      <c r="V1223" s="8" t="s">
        <v>8492</v>
      </c>
      <c r="W1223" s="8"/>
      <c r="X1223" s="8" t="s">
        <v>8455</v>
      </c>
      <c r="Y1223" s="8" t="s">
        <v>60</v>
      </c>
      <c r="Z1223" s="12" t="s">
        <v>8456</v>
      </c>
      <c r="AA1223" s="8" t="s">
        <v>60</v>
      </c>
      <c r="AB1223" s="12" t="s">
        <v>8457</v>
      </c>
      <c r="AC1223" s="8" t="s">
        <v>60</v>
      </c>
      <c r="AD1223" s="12" t="s">
        <v>8458</v>
      </c>
      <c r="AE1223" s="8" t="s">
        <v>8459</v>
      </c>
      <c r="AF1223" s="8" t="s">
        <v>7932</v>
      </c>
      <c r="AG1223" s="8" t="s">
        <v>7942</v>
      </c>
      <c r="AH1223" s="8" t="s">
        <v>134</v>
      </c>
      <c r="AI1223" s="8" t="s">
        <v>66</v>
      </c>
      <c r="AJ1223" s="8"/>
      <c r="AK1223" s="13" t="s">
        <v>8460</v>
      </c>
      <c r="AL1223" s="13" t="s">
        <v>5424</v>
      </c>
      <c r="AM1223" s="8" t="s">
        <v>5383</v>
      </c>
      <c r="AN1223" s="8" t="s">
        <v>8461</v>
      </c>
      <c r="AO1223" s="13" t="s">
        <v>8462</v>
      </c>
      <c r="AP1223" s="9" t="s">
        <v>7932</v>
      </c>
      <c r="AQ1223" s="11">
        <v>18522.0</v>
      </c>
    </row>
    <row r="1224">
      <c r="A1224" s="8" t="str">
        <f t="shared" si="1"/>
        <v>Ian Moini</v>
      </c>
      <c r="B1224" s="8" t="s">
        <v>8449</v>
      </c>
      <c r="C1224" s="8" t="s">
        <v>1432</v>
      </c>
      <c r="D1224" s="9" t="s">
        <v>7932</v>
      </c>
      <c r="E1224" s="8" t="s">
        <v>8450</v>
      </c>
      <c r="F1224" s="8" t="s">
        <v>46</v>
      </c>
      <c r="G1224" s="8" t="s">
        <v>47</v>
      </c>
      <c r="H1224" s="8" t="s">
        <v>8451</v>
      </c>
      <c r="I1224" s="8" t="s">
        <v>49</v>
      </c>
      <c r="J1224" s="10">
        <v>4.39</v>
      </c>
      <c r="K1224" s="8" t="s">
        <v>8452</v>
      </c>
      <c r="L1224" s="8" t="s">
        <v>8453</v>
      </c>
      <c r="M1224" s="8"/>
      <c r="N1224" s="8" t="s">
        <v>8493</v>
      </c>
      <c r="O1224" s="8" t="s">
        <v>52</v>
      </c>
      <c r="P1224" s="8"/>
      <c r="Q1224" s="8"/>
      <c r="R1224" s="8" t="s">
        <v>8494</v>
      </c>
      <c r="S1224" s="8" t="s">
        <v>8495</v>
      </c>
      <c r="T1224" s="11" t="str">
        <f t="shared" si="2"/>
        <v>Ian Moini</v>
      </c>
      <c r="U1224" s="8" t="s">
        <v>106</v>
      </c>
      <c r="V1224" s="8" t="s">
        <v>8496</v>
      </c>
      <c r="W1224" s="8"/>
      <c r="X1224" s="8" t="s">
        <v>8455</v>
      </c>
      <c r="Y1224" s="8" t="s">
        <v>60</v>
      </c>
      <c r="Z1224" s="12" t="s">
        <v>8456</v>
      </c>
      <c r="AA1224" s="8" t="s">
        <v>60</v>
      </c>
      <c r="AB1224" s="12" t="s">
        <v>8457</v>
      </c>
      <c r="AC1224" s="12" t="s">
        <v>8497</v>
      </c>
      <c r="AD1224" s="12" t="s">
        <v>8458</v>
      </c>
      <c r="AE1224" s="8" t="s">
        <v>8459</v>
      </c>
      <c r="AF1224" s="8" t="s">
        <v>7932</v>
      </c>
      <c r="AG1224" s="8" t="s">
        <v>7942</v>
      </c>
      <c r="AH1224" s="8" t="s">
        <v>134</v>
      </c>
      <c r="AI1224" s="8" t="s">
        <v>66</v>
      </c>
      <c r="AJ1224" s="8"/>
      <c r="AK1224" s="13" t="s">
        <v>8460</v>
      </c>
      <c r="AL1224" s="13" t="s">
        <v>5424</v>
      </c>
      <c r="AM1224" s="8" t="s">
        <v>5383</v>
      </c>
      <c r="AN1224" s="8" t="s">
        <v>8461</v>
      </c>
      <c r="AO1224" s="13" t="s">
        <v>8462</v>
      </c>
      <c r="AP1224" s="9" t="s">
        <v>7932</v>
      </c>
      <c r="AQ1224" s="11">
        <v>18522.0</v>
      </c>
    </row>
    <row r="1225">
      <c r="A1225" s="8" t="str">
        <f t="shared" si="1"/>
        <v>John Tatter</v>
      </c>
      <c r="B1225" s="8" t="s">
        <v>8449</v>
      </c>
      <c r="C1225" s="8" t="s">
        <v>1432</v>
      </c>
      <c r="D1225" s="9" t="s">
        <v>7932</v>
      </c>
      <c r="E1225" s="8" t="s">
        <v>8450</v>
      </c>
      <c r="F1225" s="8" t="s">
        <v>46</v>
      </c>
      <c r="G1225" s="8" t="s">
        <v>47</v>
      </c>
      <c r="H1225" s="8" t="s">
        <v>8451</v>
      </c>
      <c r="I1225" s="8" t="s">
        <v>49</v>
      </c>
      <c r="J1225" s="10">
        <v>4.39</v>
      </c>
      <c r="K1225" s="8" t="s">
        <v>8452</v>
      </c>
      <c r="L1225" s="8" t="s">
        <v>8453</v>
      </c>
      <c r="M1225" s="8" t="s">
        <v>86</v>
      </c>
      <c r="N1225" s="8" t="s">
        <v>8498</v>
      </c>
      <c r="O1225" s="8" t="s">
        <v>52</v>
      </c>
      <c r="P1225" s="8"/>
      <c r="Q1225" s="8"/>
      <c r="R1225" s="8" t="s">
        <v>1997</v>
      </c>
      <c r="S1225" s="8" t="s">
        <v>8499</v>
      </c>
      <c r="T1225" s="11" t="str">
        <f t="shared" si="2"/>
        <v>John Tatter</v>
      </c>
      <c r="U1225" s="8" t="s">
        <v>106</v>
      </c>
      <c r="V1225" s="8" t="s">
        <v>8500</v>
      </c>
      <c r="W1225" s="8"/>
      <c r="X1225" s="8" t="s">
        <v>8455</v>
      </c>
      <c r="Y1225" s="12" t="s">
        <v>8501</v>
      </c>
      <c r="Z1225" s="12" t="s">
        <v>8456</v>
      </c>
      <c r="AA1225" s="8" t="s">
        <v>60</v>
      </c>
      <c r="AB1225" s="12" t="s">
        <v>8457</v>
      </c>
      <c r="AC1225" s="12" t="s">
        <v>8502</v>
      </c>
      <c r="AD1225" s="12" t="s">
        <v>8458</v>
      </c>
      <c r="AE1225" s="8" t="s">
        <v>8459</v>
      </c>
      <c r="AF1225" s="8" t="s">
        <v>7932</v>
      </c>
      <c r="AG1225" s="8" t="s">
        <v>7942</v>
      </c>
      <c r="AH1225" s="8" t="s">
        <v>134</v>
      </c>
      <c r="AI1225" s="8" t="s">
        <v>66</v>
      </c>
      <c r="AJ1225" s="8" t="s">
        <v>86</v>
      </c>
      <c r="AK1225" s="13" t="s">
        <v>8460</v>
      </c>
      <c r="AL1225" s="13" t="s">
        <v>5424</v>
      </c>
      <c r="AM1225" s="8" t="s">
        <v>5383</v>
      </c>
      <c r="AN1225" s="8" t="s">
        <v>8461</v>
      </c>
      <c r="AO1225" s="13" t="s">
        <v>8462</v>
      </c>
      <c r="AP1225" s="29" t="s">
        <v>7932</v>
      </c>
      <c r="AQ1225" s="11">
        <v>18522.0</v>
      </c>
    </row>
    <row r="1226">
      <c r="A1226" s="8" t="str">
        <f t="shared" si="1"/>
        <v>Riley Felts</v>
      </c>
      <c r="B1226" s="8" t="s">
        <v>8503</v>
      </c>
      <c r="C1226" s="8" t="s">
        <v>2595</v>
      </c>
      <c r="D1226" s="9" t="s">
        <v>7932</v>
      </c>
      <c r="E1226" s="8" t="s">
        <v>8349</v>
      </c>
      <c r="F1226" s="8" t="s">
        <v>46</v>
      </c>
      <c r="G1226" s="8" t="s">
        <v>47</v>
      </c>
      <c r="H1226" s="8" t="s">
        <v>8504</v>
      </c>
      <c r="I1226" s="8" t="s">
        <v>49</v>
      </c>
      <c r="J1226" s="10">
        <v>4.07</v>
      </c>
      <c r="K1226" s="8" t="s">
        <v>8505</v>
      </c>
      <c r="L1226" s="8" t="s">
        <v>7142</v>
      </c>
      <c r="M1226" s="8" t="s">
        <v>86</v>
      </c>
      <c r="N1226" s="8" t="s">
        <v>8506</v>
      </c>
      <c r="O1226" s="8" t="s">
        <v>52</v>
      </c>
      <c r="P1226" s="8"/>
      <c r="Q1226" s="8"/>
      <c r="R1226" s="8" t="s">
        <v>324</v>
      </c>
      <c r="S1226" s="8" t="s">
        <v>8507</v>
      </c>
      <c r="T1226" s="11" t="str">
        <f t="shared" si="2"/>
        <v>Riley Felts</v>
      </c>
      <c r="U1226" s="8" t="s">
        <v>412</v>
      </c>
      <c r="V1226" s="8" t="s">
        <v>86</v>
      </c>
      <c r="W1226" s="8" t="s">
        <v>86</v>
      </c>
      <c r="X1226" s="8" t="s">
        <v>8508</v>
      </c>
      <c r="Y1226" s="8" t="s">
        <v>60</v>
      </c>
      <c r="Z1226" s="12" t="s">
        <v>8509</v>
      </c>
      <c r="AA1226" s="8" t="s">
        <v>60</v>
      </c>
      <c r="AB1226" s="12" t="s">
        <v>8457</v>
      </c>
      <c r="AC1226" s="8" t="s">
        <v>60</v>
      </c>
      <c r="AD1226" s="12" t="s">
        <v>8510</v>
      </c>
      <c r="AE1226" s="8" t="s">
        <v>8511</v>
      </c>
      <c r="AF1226" s="8" t="s">
        <v>8512</v>
      </c>
      <c r="AG1226" s="8" t="s">
        <v>7942</v>
      </c>
      <c r="AH1226" s="8" t="s">
        <v>654</v>
      </c>
      <c r="AI1226" s="8" t="s">
        <v>66</v>
      </c>
      <c r="AJ1226" s="8" t="s">
        <v>86</v>
      </c>
      <c r="AK1226" s="8" t="s">
        <v>7795</v>
      </c>
      <c r="AL1226" s="8" t="s">
        <v>802</v>
      </c>
      <c r="AM1226" s="8" t="s">
        <v>4014</v>
      </c>
      <c r="AN1226" s="8" t="s">
        <v>422</v>
      </c>
      <c r="AO1226" s="8" t="s">
        <v>8513</v>
      </c>
      <c r="AP1226" s="8" t="s">
        <v>8349</v>
      </c>
      <c r="AQ1226" s="11">
        <v>23404.0</v>
      </c>
    </row>
    <row r="1227">
      <c r="A1227" s="8" t="str">
        <f t="shared" si="1"/>
        <v>Bill Halverson</v>
      </c>
      <c r="B1227" s="8" t="s">
        <v>8503</v>
      </c>
      <c r="C1227" s="8" t="s">
        <v>2595</v>
      </c>
      <c r="D1227" s="9" t="s">
        <v>7932</v>
      </c>
      <c r="E1227" s="8" t="s">
        <v>8349</v>
      </c>
      <c r="F1227" s="8" t="s">
        <v>46</v>
      </c>
      <c r="G1227" s="8" t="s">
        <v>47</v>
      </c>
      <c r="H1227" s="8" t="s">
        <v>8504</v>
      </c>
      <c r="I1227" s="8" t="s">
        <v>49</v>
      </c>
      <c r="J1227" s="10">
        <v>4.07</v>
      </c>
      <c r="K1227" s="8" t="s">
        <v>8505</v>
      </c>
      <c r="L1227" s="8" t="s">
        <v>7142</v>
      </c>
      <c r="M1227" s="8" t="s">
        <v>86</v>
      </c>
      <c r="N1227" s="8" t="s">
        <v>8514</v>
      </c>
      <c r="O1227" s="8" t="s">
        <v>52</v>
      </c>
      <c r="P1227" s="8"/>
      <c r="Q1227" s="8"/>
      <c r="R1227" s="8" t="s">
        <v>1825</v>
      </c>
      <c r="S1227" s="8" t="s">
        <v>8515</v>
      </c>
      <c r="T1227" s="11" t="str">
        <f t="shared" si="2"/>
        <v>Bill Halverson</v>
      </c>
      <c r="U1227" s="8" t="s">
        <v>412</v>
      </c>
      <c r="V1227" s="8" t="s">
        <v>86</v>
      </c>
      <c r="W1227" s="8"/>
      <c r="X1227" s="8" t="s">
        <v>8508</v>
      </c>
      <c r="Y1227" s="8" t="s">
        <v>60</v>
      </c>
      <c r="Z1227" s="12" t="s">
        <v>8509</v>
      </c>
      <c r="AA1227" s="8" t="s">
        <v>60</v>
      </c>
      <c r="AB1227" s="12" t="s">
        <v>8457</v>
      </c>
      <c r="AC1227" s="8" t="s">
        <v>60</v>
      </c>
      <c r="AD1227" s="12" t="s">
        <v>8510</v>
      </c>
      <c r="AE1227" s="8" t="s">
        <v>8511</v>
      </c>
      <c r="AF1227" s="8" t="s">
        <v>8512</v>
      </c>
      <c r="AG1227" s="8" t="s">
        <v>7942</v>
      </c>
      <c r="AH1227" s="8" t="s">
        <v>654</v>
      </c>
      <c r="AI1227" s="8" t="s">
        <v>66</v>
      </c>
      <c r="AJ1227" s="8" t="s">
        <v>86</v>
      </c>
      <c r="AK1227" s="13" t="s">
        <v>7795</v>
      </c>
      <c r="AL1227" s="13" t="s">
        <v>802</v>
      </c>
      <c r="AM1227" s="8" t="s">
        <v>4014</v>
      </c>
      <c r="AN1227" s="8" t="s">
        <v>8516</v>
      </c>
      <c r="AO1227" s="13" t="s">
        <v>8513</v>
      </c>
      <c r="AP1227" s="9" t="s">
        <v>8349</v>
      </c>
      <c r="AQ1227" s="11">
        <v>23404.0</v>
      </c>
    </row>
    <row r="1228">
      <c r="A1228" s="8" t="str">
        <f t="shared" si="1"/>
        <v>Bob Olesen</v>
      </c>
      <c r="B1228" s="8" t="s">
        <v>8503</v>
      </c>
      <c r="C1228" s="8" t="s">
        <v>2595</v>
      </c>
      <c r="D1228" s="9" t="s">
        <v>7932</v>
      </c>
      <c r="E1228" s="8" t="s">
        <v>8349</v>
      </c>
      <c r="F1228" s="8" t="s">
        <v>46</v>
      </c>
      <c r="G1228" s="8" t="s">
        <v>47</v>
      </c>
      <c r="H1228" s="8" t="s">
        <v>8504</v>
      </c>
      <c r="I1228" s="8" t="s">
        <v>49</v>
      </c>
      <c r="J1228" s="10">
        <v>4.07</v>
      </c>
      <c r="K1228" s="8" t="s">
        <v>8505</v>
      </c>
      <c r="L1228" s="8" t="s">
        <v>7142</v>
      </c>
      <c r="M1228" s="8" t="s">
        <v>86</v>
      </c>
      <c r="N1228" s="8" t="s">
        <v>8517</v>
      </c>
      <c r="O1228" s="8" t="s">
        <v>52</v>
      </c>
      <c r="P1228" s="8"/>
      <c r="Q1228" s="8"/>
      <c r="R1228" s="8" t="s">
        <v>251</v>
      </c>
      <c r="S1228" s="8" t="s">
        <v>8518</v>
      </c>
      <c r="T1228" s="11" t="str">
        <f t="shared" si="2"/>
        <v>Bob Olesen</v>
      </c>
      <c r="U1228" s="8" t="s">
        <v>8519</v>
      </c>
      <c r="V1228" s="8" t="s">
        <v>8520</v>
      </c>
      <c r="W1228" s="8" t="s">
        <v>8521</v>
      </c>
      <c r="X1228" s="8" t="s">
        <v>8508</v>
      </c>
      <c r="Y1228" s="8" t="s">
        <v>60</v>
      </c>
      <c r="Z1228" s="12" t="s">
        <v>8509</v>
      </c>
      <c r="AA1228" s="8" t="s">
        <v>60</v>
      </c>
      <c r="AB1228" s="12" t="s">
        <v>8457</v>
      </c>
      <c r="AC1228" s="8" t="s">
        <v>60</v>
      </c>
      <c r="AD1228" s="12" t="s">
        <v>8510</v>
      </c>
      <c r="AE1228" s="8" t="s">
        <v>8511</v>
      </c>
      <c r="AF1228" s="8" t="s">
        <v>8512</v>
      </c>
      <c r="AG1228" s="8" t="s">
        <v>7942</v>
      </c>
      <c r="AH1228" s="8" t="s">
        <v>654</v>
      </c>
      <c r="AI1228" s="8" t="s">
        <v>66</v>
      </c>
      <c r="AJ1228" s="8" t="s">
        <v>86</v>
      </c>
      <c r="AK1228" s="13" t="s">
        <v>7795</v>
      </c>
      <c r="AL1228" s="13" t="s">
        <v>802</v>
      </c>
      <c r="AM1228" s="8" t="s">
        <v>4014</v>
      </c>
      <c r="AN1228" s="8" t="s">
        <v>8516</v>
      </c>
      <c r="AO1228" s="13" t="s">
        <v>8513</v>
      </c>
      <c r="AP1228" s="9" t="s">
        <v>8349</v>
      </c>
      <c r="AQ1228" s="11">
        <v>23404.0</v>
      </c>
    </row>
    <row r="1229">
      <c r="A1229" s="8" t="str">
        <f t="shared" si="1"/>
        <v>Kyle Helf</v>
      </c>
      <c r="B1229" s="8" t="s">
        <v>8503</v>
      </c>
      <c r="C1229" s="8" t="s">
        <v>2595</v>
      </c>
      <c r="D1229" s="9" t="s">
        <v>7932</v>
      </c>
      <c r="E1229" s="8" t="s">
        <v>8349</v>
      </c>
      <c r="F1229" s="8" t="s">
        <v>46</v>
      </c>
      <c r="G1229" s="8" t="s">
        <v>47</v>
      </c>
      <c r="H1229" s="8" t="s">
        <v>8504</v>
      </c>
      <c r="I1229" s="8" t="s">
        <v>49</v>
      </c>
      <c r="J1229" s="10">
        <v>4.07</v>
      </c>
      <c r="K1229" s="8" t="s">
        <v>8505</v>
      </c>
      <c r="L1229" s="8" t="s">
        <v>7142</v>
      </c>
      <c r="M1229" s="8"/>
      <c r="N1229" s="8" t="s">
        <v>8522</v>
      </c>
      <c r="O1229" s="8" t="s">
        <v>52</v>
      </c>
      <c r="P1229" s="8"/>
      <c r="Q1229" s="8"/>
      <c r="R1229" s="8" t="s">
        <v>1275</v>
      </c>
      <c r="S1229" s="8" t="s">
        <v>8523</v>
      </c>
      <c r="T1229" s="11" t="str">
        <f t="shared" si="2"/>
        <v>Kyle Helf</v>
      </c>
      <c r="U1229" s="8" t="s">
        <v>160</v>
      </c>
      <c r="V1229" s="8" t="s">
        <v>8524</v>
      </c>
      <c r="W1229" s="8"/>
      <c r="X1229" s="8" t="s">
        <v>8508</v>
      </c>
      <c r="Y1229" s="12" t="s">
        <v>8525</v>
      </c>
      <c r="Z1229" s="12" t="s">
        <v>8509</v>
      </c>
      <c r="AA1229" s="8" t="s">
        <v>60</v>
      </c>
      <c r="AB1229" s="12" t="s">
        <v>8457</v>
      </c>
      <c r="AC1229" s="8" t="s">
        <v>60</v>
      </c>
      <c r="AD1229" s="12" t="s">
        <v>8510</v>
      </c>
      <c r="AE1229" s="8" t="s">
        <v>8511</v>
      </c>
      <c r="AF1229" s="8" t="s">
        <v>8512</v>
      </c>
      <c r="AG1229" s="8" t="s">
        <v>7942</v>
      </c>
      <c r="AH1229" s="8" t="s">
        <v>654</v>
      </c>
      <c r="AI1229" s="8" t="s">
        <v>66</v>
      </c>
      <c r="AJ1229" s="8"/>
      <c r="AK1229" s="8" t="s">
        <v>7795</v>
      </c>
      <c r="AL1229" s="8" t="s">
        <v>802</v>
      </c>
      <c r="AM1229" s="8" t="s">
        <v>4014</v>
      </c>
      <c r="AN1229" s="8" t="s">
        <v>8516</v>
      </c>
      <c r="AO1229" s="8" t="s">
        <v>8513</v>
      </c>
      <c r="AP1229" s="8" t="s">
        <v>8349</v>
      </c>
      <c r="AQ1229" s="11">
        <v>23404.0</v>
      </c>
    </row>
    <row r="1230">
      <c r="A1230" s="8" t="str">
        <f t="shared" si="1"/>
        <v>Andrew Kaschak</v>
      </c>
      <c r="B1230" s="8" t="s">
        <v>8503</v>
      </c>
      <c r="C1230" s="8" t="s">
        <v>2595</v>
      </c>
      <c r="D1230" s="9" t="s">
        <v>7932</v>
      </c>
      <c r="E1230" s="8" t="s">
        <v>8349</v>
      </c>
      <c r="F1230" s="8" t="s">
        <v>46</v>
      </c>
      <c r="G1230" s="8" t="s">
        <v>47</v>
      </c>
      <c r="H1230" s="8" t="s">
        <v>8504</v>
      </c>
      <c r="I1230" s="8" t="s">
        <v>49</v>
      </c>
      <c r="J1230" s="10">
        <v>4.07</v>
      </c>
      <c r="K1230" s="8" t="s">
        <v>8505</v>
      </c>
      <c r="L1230" s="8" t="s">
        <v>7142</v>
      </c>
      <c r="M1230" s="8" t="s">
        <v>86</v>
      </c>
      <c r="N1230" s="8" t="s">
        <v>8526</v>
      </c>
      <c r="O1230" s="8" t="s">
        <v>52</v>
      </c>
      <c r="P1230" s="8"/>
      <c r="Q1230" s="8"/>
      <c r="R1230" s="8" t="s">
        <v>53</v>
      </c>
      <c r="S1230" s="8" t="s">
        <v>8527</v>
      </c>
      <c r="T1230" s="11" t="str">
        <f t="shared" si="2"/>
        <v>Andrew Kaschak</v>
      </c>
      <c r="U1230" s="8" t="s">
        <v>1726</v>
      </c>
      <c r="V1230" s="8" t="s">
        <v>8528</v>
      </c>
      <c r="W1230" s="8" t="s">
        <v>8529</v>
      </c>
      <c r="X1230" s="8" t="s">
        <v>8508</v>
      </c>
      <c r="Y1230" s="8" t="s">
        <v>60</v>
      </c>
      <c r="Z1230" s="12" t="s">
        <v>8509</v>
      </c>
      <c r="AA1230" s="8" t="s">
        <v>60</v>
      </c>
      <c r="AB1230" s="12" t="s">
        <v>8457</v>
      </c>
      <c r="AC1230" s="12" t="s">
        <v>8530</v>
      </c>
      <c r="AD1230" s="12" t="s">
        <v>8510</v>
      </c>
      <c r="AE1230" s="8" t="s">
        <v>8511</v>
      </c>
      <c r="AF1230" s="8" t="s">
        <v>8512</v>
      </c>
      <c r="AG1230" s="8" t="s">
        <v>7942</v>
      </c>
      <c r="AH1230" s="8" t="s">
        <v>654</v>
      </c>
      <c r="AI1230" s="8" t="s">
        <v>66</v>
      </c>
      <c r="AJ1230" s="8" t="s">
        <v>86</v>
      </c>
      <c r="AK1230" s="13" t="s">
        <v>7795</v>
      </c>
      <c r="AL1230" s="13" t="s">
        <v>802</v>
      </c>
      <c r="AM1230" s="8" t="s">
        <v>4014</v>
      </c>
      <c r="AN1230" s="8" t="s">
        <v>8516</v>
      </c>
      <c r="AO1230" s="13" t="s">
        <v>8513</v>
      </c>
      <c r="AP1230" s="9" t="s">
        <v>8349</v>
      </c>
      <c r="AQ1230" s="11">
        <v>23404.0</v>
      </c>
    </row>
    <row r="1231">
      <c r="A1231" s="8" t="str">
        <f t="shared" si="1"/>
        <v>Joshua Campbell</v>
      </c>
      <c r="B1231" s="8" t="s">
        <v>8503</v>
      </c>
      <c r="C1231" s="8" t="s">
        <v>2595</v>
      </c>
      <c r="D1231" s="9" t="s">
        <v>7932</v>
      </c>
      <c r="E1231" s="8" t="s">
        <v>8349</v>
      </c>
      <c r="F1231" s="8" t="s">
        <v>46</v>
      </c>
      <c r="G1231" s="8" t="s">
        <v>47</v>
      </c>
      <c r="H1231" s="8" t="s">
        <v>8504</v>
      </c>
      <c r="I1231" s="8" t="s">
        <v>49</v>
      </c>
      <c r="J1231" s="10">
        <v>4.07</v>
      </c>
      <c r="K1231" s="8" t="s">
        <v>8505</v>
      </c>
      <c r="L1231" s="8" t="s">
        <v>7142</v>
      </c>
      <c r="M1231" s="8"/>
      <c r="N1231" s="8" t="s">
        <v>8531</v>
      </c>
      <c r="O1231" s="8" t="s">
        <v>52</v>
      </c>
      <c r="P1231" s="8"/>
      <c r="Q1231" s="8"/>
      <c r="R1231" s="8" t="s">
        <v>1029</v>
      </c>
      <c r="S1231" s="8" t="s">
        <v>5399</v>
      </c>
      <c r="T1231" s="11" t="str">
        <f t="shared" si="2"/>
        <v>Joshua Campbell</v>
      </c>
      <c r="U1231" s="8" t="s">
        <v>2695</v>
      </c>
      <c r="V1231" s="8" t="s">
        <v>8532</v>
      </c>
      <c r="W1231" s="8" t="s">
        <v>8533</v>
      </c>
      <c r="X1231" s="8" t="s">
        <v>8508</v>
      </c>
      <c r="Y1231" s="12" t="s">
        <v>8534</v>
      </c>
      <c r="Z1231" s="12" t="s">
        <v>8509</v>
      </c>
      <c r="AA1231" s="8" t="s">
        <v>60</v>
      </c>
      <c r="AB1231" s="12" t="s">
        <v>8535</v>
      </c>
      <c r="AC1231" s="8" t="s">
        <v>60</v>
      </c>
      <c r="AD1231" s="12" t="s">
        <v>8510</v>
      </c>
      <c r="AE1231" s="8" t="s">
        <v>8511</v>
      </c>
      <c r="AF1231" s="8" t="s">
        <v>8512</v>
      </c>
      <c r="AG1231" s="8" t="s">
        <v>7942</v>
      </c>
      <c r="AH1231" s="8" t="s">
        <v>654</v>
      </c>
      <c r="AI1231" s="8" t="s">
        <v>66</v>
      </c>
      <c r="AJ1231" s="8"/>
      <c r="AK1231" s="13" t="s">
        <v>7795</v>
      </c>
      <c r="AL1231" s="13" t="s">
        <v>802</v>
      </c>
      <c r="AM1231" s="8" t="s">
        <v>4014</v>
      </c>
      <c r="AN1231" s="8" t="s">
        <v>8516</v>
      </c>
      <c r="AO1231" s="13" t="s">
        <v>8513</v>
      </c>
      <c r="AP1231" s="9" t="s">
        <v>8349</v>
      </c>
      <c r="AQ1231" s="11">
        <v>23404.0</v>
      </c>
    </row>
    <row r="1232">
      <c r="A1232" s="8" t="str">
        <f t="shared" si="1"/>
        <v>Joseph Lynn</v>
      </c>
      <c r="B1232" s="8" t="s">
        <v>8503</v>
      </c>
      <c r="C1232" s="8" t="s">
        <v>2595</v>
      </c>
      <c r="D1232" s="9" t="s">
        <v>7932</v>
      </c>
      <c r="E1232" s="8" t="s">
        <v>8349</v>
      </c>
      <c r="F1232" s="8" t="s">
        <v>46</v>
      </c>
      <c r="G1232" s="8" t="s">
        <v>47</v>
      </c>
      <c r="H1232" s="8" t="s">
        <v>8504</v>
      </c>
      <c r="I1232" s="8" t="s">
        <v>49</v>
      </c>
      <c r="J1232" s="10">
        <v>4.07</v>
      </c>
      <c r="K1232" s="8" t="s">
        <v>8505</v>
      </c>
      <c r="L1232" s="8" t="s">
        <v>7142</v>
      </c>
      <c r="M1232" s="8" t="s">
        <v>86</v>
      </c>
      <c r="N1232" s="8" t="s">
        <v>8536</v>
      </c>
      <c r="O1232" s="8" t="s">
        <v>52</v>
      </c>
      <c r="P1232" s="8"/>
      <c r="Q1232" s="8"/>
      <c r="R1232" s="8" t="s">
        <v>4858</v>
      </c>
      <c r="S1232" s="8" t="s">
        <v>5457</v>
      </c>
      <c r="T1232" s="11" t="str">
        <f t="shared" si="2"/>
        <v>Joseph Lynn</v>
      </c>
      <c r="U1232" s="8" t="s">
        <v>106</v>
      </c>
      <c r="V1232" s="8" t="s">
        <v>8537</v>
      </c>
      <c r="W1232" s="8" t="s">
        <v>8538</v>
      </c>
      <c r="X1232" s="8" t="s">
        <v>8508</v>
      </c>
      <c r="Y1232" s="12" t="s">
        <v>8539</v>
      </c>
      <c r="Z1232" s="12" t="s">
        <v>8509</v>
      </c>
      <c r="AA1232" s="8" t="s">
        <v>60</v>
      </c>
      <c r="AB1232" s="12" t="s">
        <v>8457</v>
      </c>
      <c r="AC1232" s="8" t="s">
        <v>60</v>
      </c>
      <c r="AD1232" s="12" t="s">
        <v>8510</v>
      </c>
      <c r="AE1232" s="8" t="s">
        <v>8511</v>
      </c>
      <c r="AF1232" s="8" t="s">
        <v>8512</v>
      </c>
      <c r="AG1232" s="8" t="s">
        <v>7942</v>
      </c>
      <c r="AH1232" s="8" t="s">
        <v>654</v>
      </c>
      <c r="AI1232" s="8" t="s">
        <v>66</v>
      </c>
      <c r="AJ1232" s="8" t="s">
        <v>86</v>
      </c>
      <c r="AK1232" s="13" t="s">
        <v>7795</v>
      </c>
      <c r="AL1232" s="13" t="s">
        <v>802</v>
      </c>
      <c r="AM1232" s="8" t="s">
        <v>4014</v>
      </c>
      <c r="AN1232" s="8" t="s">
        <v>8516</v>
      </c>
      <c r="AO1232" s="13" t="s">
        <v>8513</v>
      </c>
      <c r="AP1232" s="9" t="s">
        <v>8349</v>
      </c>
      <c r="AQ1232" s="11">
        <v>23404.0</v>
      </c>
    </row>
    <row r="1233">
      <c r="A1233" s="8" t="str">
        <f t="shared" si="1"/>
        <v>Loren Donohue</v>
      </c>
      <c r="B1233" s="8" t="s">
        <v>8503</v>
      </c>
      <c r="C1233" s="8" t="s">
        <v>2595</v>
      </c>
      <c r="D1233" s="9" t="s">
        <v>7932</v>
      </c>
      <c r="E1233" s="8" t="s">
        <v>8349</v>
      </c>
      <c r="F1233" s="8" t="s">
        <v>46</v>
      </c>
      <c r="G1233" s="8" t="s">
        <v>47</v>
      </c>
      <c r="H1233" s="8" t="s">
        <v>8504</v>
      </c>
      <c r="I1233" s="8" t="s">
        <v>49</v>
      </c>
      <c r="J1233" s="10">
        <v>4.07</v>
      </c>
      <c r="K1233" s="8" t="s">
        <v>8505</v>
      </c>
      <c r="L1233" s="8" t="s">
        <v>7142</v>
      </c>
      <c r="M1233" s="8"/>
      <c r="N1233" s="8" t="s">
        <v>8540</v>
      </c>
      <c r="O1233" s="8" t="s">
        <v>52</v>
      </c>
      <c r="P1233" s="8"/>
      <c r="Q1233" s="8"/>
      <c r="R1233" s="8" t="s">
        <v>8541</v>
      </c>
      <c r="S1233" s="8" t="s">
        <v>8542</v>
      </c>
      <c r="T1233" s="11" t="str">
        <f t="shared" si="2"/>
        <v>Loren Donohue</v>
      </c>
      <c r="U1233" s="8" t="s">
        <v>106</v>
      </c>
      <c r="V1233" s="8" t="s">
        <v>8543</v>
      </c>
      <c r="W1233" s="8"/>
      <c r="X1233" s="8" t="s">
        <v>8508</v>
      </c>
      <c r="Y1233" s="12" t="s">
        <v>8544</v>
      </c>
      <c r="Z1233" s="12" t="s">
        <v>8545</v>
      </c>
      <c r="AA1233" s="8" t="s">
        <v>60</v>
      </c>
      <c r="AB1233" s="12" t="s">
        <v>8546</v>
      </c>
      <c r="AC1233" s="8" t="s">
        <v>60</v>
      </c>
      <c r="AD1233" s="12" t="s">
        <v>8547</v>
      </c>
      <c r="AE1233" s="8" t="s">
        <v>8511</v>
      </c>
      <c r="AF1233" s="8" t="s">
        <v>8512</v>
      </c>
      <c r="AG1233" s="8" t="s">
        <v>7942</v>
      </c>
      <c r="AH1233" s="8" t="s">
        <v>654</v>
      </c>
      <c r="AI1233" s="8" t="s">
        <v>66</v>
      </c>
      <c r="AJ1233" s="8"/>
      <c r="AK1233" s="13" t="s">
        <v>7795</v>
      </c>
      <c r="AL1233" s="13" t="s">
        <v>802</v>
      </c>
      <c r="AM1233" s="8" t="s">
        <v>4014</v>
      </c>
      <c r="AN1233" s="8" t="s">
        <v>8516</v>
      </c>
      <c r="AO1233" s="13" t="s">
        <v>8513</v>
      </c>
      <c r="AP1233" s="9" t="s">
        <v>8349</v>
      </c>
      <c r="AQ1233" s="11">
        <v>23404.0</v>
      </c>
    </row>
    <row r="1234">
      <c r="A1234" s="8" t="str">
        <f t="shared" si="1"/>
        <v>John Hayes</v>
      </c>
      <c r="B1234" s="8" t="s">
        <v>8548</v>
      </c>
      <c r="C1234" s="8" t="s">
        <v>1432</v>
      </c>
      <c r="D1234" s="9" t="s">
        <v>7932</v>
      </c>
      <c r="E1234" s="8" t="s">
        <v>8549</v>
      </c>
      <c r="F1234" s="8" t="s">
        <v>46</v>
      </c>
      <c r="G1234" s="8" t="s">
        <v>47</v>
      </c>
      <c r="H1234" s="8" t="s">
        <v>8550</v>
      </c>
      <c r="I1234" s="8" t="s">
        <v>49</v>
      </c>
      <c r="J1234" s="10">
        <v>3.9</v>
      </c>
      <c r="K1234" s="8" t="s">
        <v>8551</v>
      </c>
      <c r="L1234" s="8" t="s">
        <v>8552</v>
      </c>
      <c r="M1234" s="8" t="s">
        <v>86</v>
      </c>
      <c r="N1234" s="8" t="s">
        <v>8553</v>
      </c>
      <c r="O1234" s="8" t="s">
        <v>52</v>
      </c>
      <c r="P1234" s="8"/>
      <c r="Q1234" s="8"/>
      <c r="R1234" s="8" t="s">
        <v>1997</v>
      </c>
      <c r="S1234" s="8" t="s">
        <v>1652</v>
      </c>
      <c r="T1234" s="11" t="str">
        <f t="shared" si="2"/>
        <v>John Hayes</v>
      </c>
      <c r="U1234" s="8" t="s">
        <v>992</v>
      </c>
      <c r="V1234" s="8" t="s">
        <v>8554</v>
      </c>
      <c r="W1234" s="8" t="s">
        <v>8555</v>
      </c>
      <c r="X1234" s="8" t="s">
        <v>8556</v>
      </c>
      <c r="Y1234" s="8" t="s">
        <v>60</v>
      </c>
      <c r="Z1234" s="12" t="s">
        <v>8557</v>
      </c>
      <c r="AA1234" s="8" t="s">
        <v>60</v>
      </c>
      <c r="AB1234" s="12" t="s">
        <v>8558</v>
      </c>
      <c r="AC1234" s="8" t="s">
        <v>60</v>
      </c>
      <c r="AD1234" s="8" t="s">
        <v>60</v>
      </c>
      <c r="AE1234" s="8" t="s">
        <v>8559</v>
      </c>
      <c r="AF1234" s="8" t="s">
        <v>8560</v>
      </c>
      <c r="AG1234" s="8" t="s">
        <v>7942</v>
      </c>
      <c r="AH1234" s="8" t="s">
        <v>65</v>
      </c>
      <c r="AI1234" s="8" t="s">
        <v>233</v>
      </c>
      <c r="AJ1234" s="8" t="s">
        <v>86</v>
      </c>
      <c r="AK1234" s="8"/>
      <c r="AL1234" s="8"/>
      <c r="AM1234" s="8" t="s">
        <v>137</v>
      </c>
      <c r="AN1234" s="8" t="s">
        <v>8561</v>
      </c>
      <c r="AO1234" s="13" t="s">
        <v>8562</v>
      </c>
      <c r="AP1234" s="9" t="s">
        <v>8560</v>
      </c>
      <c r="AQ1234" s="11">
        <v>4955.0</v>
      </c>
    </row>
    <row r="1235">
      <c r="A1235" s="8" t="str">
        <f t="shared" si="1"/>
        <v>Ashley Bastron</v>
      </c>
      <c r="B1235" s="8" t="s">
        <v>8548</v>
      </c>
      <c r="C1235" s="8" t="s">
        <v>1432</v>
      </c>
      <c r="D1235" s="9" t="s">
        <v>7932</v>
      </c>
      <c r="E1235" s="8" t="s">
        <v>8549</v>
      </c>
      <c r="F1235" s="8" t="s">
        <v>46</v>
      </c>
      <c r="G1235" s="8" t="s">
        <v>47</v>
      </c>
      <c r="H1235" s="8" t="s">
        <v>8550</v>
      </c>
      <c r="I1235" s="8" t="s">
        <v>49</v>
      </c>
      <c r="J1235" s="10">
        <v>3.9</v>
      </c>
      <c r="K1235" s="8" t="s">
        <v>8551</v>
      </c>
      <c r="L1235" s="8" t="s">
        <v>8552</v>
      </c>
      <c r="M1235" s="8" t="s">
        <v>86</v>
      </c>
      <c r="N1235" s="8" t="s">
        <v>8563</v>
      </c>
      <c r="O1235" s="8" t="s">
        <v>52</v>
      </c>
      <c r="P1235" s="8"/>
      <c r="Q1235" s="8"/>
      <c r="R1235" s="8" t="s">
        <v>5711</v>
      </c>
      <c r="S1235" s="8" t="s">
        <v>8564</v>
      </c>
      <c r="T1235" s="11" t="str">
        <f t="shared" si="2"/>
        <v>Ashley Bastron</v>
      </c>
      <c r="U1235" s="8" t="s">
        <v>498</v>
      </c>
      <c r="V1235" s="8" t="s">
        <v>8565</v>
      </c>
      <c r="W1235" s="8"/>
      <c r="X1235" s="8" t="s">
        <v>8556</v>
      </c>
      <c r="Y1235" s="12" t="s">
        <v>8566</v>
      </c>
      <c r="Z1235" s="12" t="s">
        <v>8557</v>
      </c>
      <c r="AA1235" s="12" t="s">
        <v>8567</v>
      </c>
      <c r="AB1235" s="12" t="s">
        <v>8558</v>
      </c>
      <c r="AC1235" s="12" t="s">
        <v>8568</v>
      </c>
      <c r="AD1235" s="8" t="s">
        <v>60</v>
      </c>
      <c r="AE1235" s="8" t="s">
        <v>8559</v>
      </c>
      <c r="AF1235" s="8" t="s">
        <v>8560</v>
      </c>
      <c r="AG1235" s="8" t="s">
        <v>7942</v>
      </c>
      <c r="AH1235" s="8" t="s">
        <v>65</v>
      </c>
      <c r="AI1235" s="8" t="s">
        <v>233</v>
      </c>
      <c r="AJ1235" s="8" t="s">
        <v>86</v>
      </c>
      <c r="AK1235" s="8"/>
      <c r="AL1235" s="8"/>
      <c r="AM1235" s="8" t="s">
        <v>137</v>
      </c>
      <c r="AN1235" s="8" t="s">
        <v>8561</v>
      </c>
      <c r="AO1235" s="13" t="s">
        <v>8562</v>
      </c>
      <c r="AP1235" s="9" t="s">
        <v>8560</v>
      </c>
      <c r="AQ1235" s="11">
        <v>4955.0</v>
      </c>
    </row>
    <row r="1236">
      <c r="A1236" s="8" t="str">
        <f t="shared" si="1"/>
        <v>Ryan Grinnell</v>
      </c>
      <c r="B1236" s="8" t="s">
        <v>8548</v>
      </c>
      <c r="C1236" s="8" t="s">
        <v>1432</v>
      </c>
      <c r="D1236" s="9" t="s">
        <v>7932</v>
      </c>
      <c r="E1236" s="8" t="s">
        <v>8549</v>
      </c>
      <c r="F1236" s="8" t="s">
        <v>46</v>
      </c>
      <c r="G1236" s="8" t="s">
        <v>47</v>
      </c>
      <c r="H1236" s="8" t="s">
        <v>8550</v>
      </c>
      <c r="I1236" s="8" t="s">
        <v>49</v>
      </c>
      <c r="J1236" s="10">
        <v>3.9</v>
      </c>
      <c r="K1236" s="8" t="s">
        <v>8551</v>
      </c>
      <c r="L1236" s="8" t="s">
        <v>8552</v>
      </c>
      <c r="M1236" s="8" t="s">
        <v>86</v>
      </c>
      <c r="N1236" s="8" t="s">
        <v>8569</v>
      </c>
      <c r="O1236" s="8" t="s">
        <v>52</v>
      </c>
      <c r="P1236" s="8"/>
      <c r="Q1236" s="8"/>
      <c r="R1236" s="8" t="s">
        <v>927</v>
      </c>
      <c r="S1236" s="8" t="s">
        <v>8570</v>
      </c>
      <c r="T1236" s="11" t="str">
        <f t="shared" si="2"/>
        <v>Ryan Grinnell</v>
      </c>
      <c r="U1236" s="8" t="s">
        <v>1088</v>
      </c>
      <c r="V1236" s="8" t="s">
        <v>8571</v>
      </c>
      <c r="W1236" s="8"/>
      <c r="X1236" s="8" t="s">
        <v>8556</v>
      </c>
      <c r="Y1236" s="8" t="s">
        <v>60</v>
      </c>
      <c r="Z1236" s="12" t="s">
        <v>8557</v>
      </c>
      <c r="AA1236" s="8" t="s">
        <v>60</v>
      </c>
      <c r="AB1236" s="12" t="s">
        <v>8558</v>
      </c>
      <c r="AC1236" s="12" t="s">
        <v>8572</v>
      </c>
      <c r="AD1236" s="12" t="s">
        <v>8573</v>
      </c>
      <c r="AE1236" s="8" t="s">
        <v>8559</v>
      </c>
      <c r="AF1236" s="8" t="s">
        <v>8560</v>
      </c>
      <c r="AG1236" s="8" t="s">
        <v>7942</v>
      </c>
      <c r="AH1236" s="8" t="s">
        <v>65</v>
      </c>
      <c r="AI1236" s="8" t="s">
        <v>233</v>
      </c>
      <c r="AJ1236" s="8" t="s">
        <v>86</v>
      </c>
      <c r="AK1236" s="8"/>
      <c r="AL1236" s="8"/>
      <c r="AM1236" s="8" t="s">
        <v>137</v>
      </c>
      <c r="AN1236" s="8" t="s">
        <v>8561</v>
      </c>
      <c r="AO1236" s="13" t="s">
        <v>8562</v>
      </c>
      <c r="AP1236" s="9" t="s">
        <v>8560</v>
      </c>
      <c r="AQ1236" s="11">
        <v>4955.0</v>
      </c>
    </row>
    <row r="1237">
      <c r="A1237" s="8" t="str">
        <f t="shared" si="1"/>
        <v>Brandon Hazouri</v>
      </c>
      <c r="B1237" s="8" t="s">
        <v>8548</v>
      </c>
      <c r="C1237" s="8" t="s">
        <v>1432</v>
      </c>
      <c r="D1237" s="9" t="s">
        <v>7932</v>
      </c>
      <c r="E1237" s="8" t="s">
        <v>8549</v>
      </c>
      <c r="F1237" s="8" t="s">
        <v>46</v>
      </c>
      <c r="G1237" s="8" t="s">
        <v>47</v>
      </c>
      <c r="H1237" s="8" t="s">
        <v>8550</v>
      </c>
      <c r="I1237" s="8" t="s">
        <v>49</v>
      </c>
      <c r="J1237" s="10">
        <v>3.9</v>
      </c>
      <c r="K1237" s="8" t="s">
        <v>8551</v>
      </c>
      <c r="L1237" s="8" t="s">
        <v>8552</v>
      </c>
      <c r="M1237" s="8"/>
      <c r="N1237" s="8" t="s">
        <v>8574</v>
      </c>
      <c r="O1237" s="8" t="s">
        <v>52</v>
      </c>
      <c r="P1237" s="8"/>
      <c r="Q1237" s="8"/>
      <c r="R1237" s="8" t="s">
        <v>977</v>
      </c>
      <c r="S1237" s="8" t="s">
        <v>8575</v>
      </c>
      <c r="T1237" s="11" t="str">
        <f t="shared" si="2"/>
        <v>Brandon Hazouri</v>
      </c>
      <c r="U1237" s="8" t="s">
        <v>106</v>
      </c>
      <c r="V1237" s="8" t="s">
        <v>8576</v>
      </c>
      <c r="W1237" s="8"/>
      <c r="X1237" s="8" t="s">
        <v>8556</v>
      </c>
      <c r="Y1237" s="12" t="s">
        <v>8577</v>
      </c>
      <c r="Z1237" s="12" t="s">
        <v>8557</v>
      </c>
      <c r="AA1237" s="8" t="s">
        <v>60</v>
      </c>
      <c r="AB1237" s="12" t="s">
        <v>8558</v>
      </c>
      <c r="AC1237" s="12" t="s">
        <v>8578</v>
      </c>
      <c r="AD1237" s="12" t="s">
        <v>8573</v>
      </c>
      <c r="AE1237" s="8" t="s">
        <v>8559</v>
      </c>
      <c r="AF1237" s="8" t="s">
        <v>8560</v>
      </c>
      <c r="AG1237" s="8" t="s">
        <v>7942</v>
      </c>
      <c r="AH1237" s="8" t="s">
        <v>65</v>
      </c>
      <c r="AI1237" s="8" t="s">
        <v>233</v>
      </c>
      <c r="AJ1237" s="8"/>
      <c r="AK1237" s="8"/>
      <c r="AL1237" s="8"/>
      <c r="AM1237" s="8" t="s">
        <v>137</v>
      </c>
      <c r="AN1237" s="8" t="s">
        <v>8561</v>
      </c>
      <c r="AO1237" s="13" t="s">
        <v>8562</v>
      </c>
      <c r="AP1237" s="9" t="s">
        <v>8560</v>
      </c>
      <c r="AQ1237" s="11">
        <v>4955.0</v>
      </c>
    </row>
    <row r="1238">
      <c r="A1238" s="8" t="str">
        <f t="shared" si="1"/>
        <v>Lucas Hofer</v>
      </c>
      <c r="B1238" s="8" t="s">
        <v>8548</v>
      </c>
      <c r="C1238" s="8" t="s">
        <v>1432</v>
      </c>
      <c r="D1238" s="9" t="s">
        <v>7932</v>
      </c>
      <c r="E1238" s="8" t="s">
        <v>8549</v>
      </c>
      <c r="F1238" s="8" t="s">
        <v>46</v>
      </c>
      <c r="G1238" s="8" t="s">
        <v>47</v>
      </c>
      <c r="H1238" s="8" t="s">
        <v>8550</v>
      </c>
      <c r="I1238" s="8" t="s">
        <v>49</v>
      </c>
      <c r="J1238" s="10">
        <v>3.9</v>
      </c>
      <c r="K1238" s="8" t="s">
        <v>8551</v>
      </c>
      <c r="L1238" s="8" t="s">
        <v>8552</v>
      </c>
      <c r="M1238" s="8" t="s">
        <v>86</v>
      </c>
      <c r="N1238" s="8" t="s">
        <v>8579</v>
      </c>
      <c r="O1238" s="8" t="s">
        <v>52</v>
      </c>
      <c r="P1238" s="8"/>
      <c r="Q1238" s="8"/>
      <c r="R1238" s="8" t="s">
        <v>8580</v>
      </c>
      <c r="S1238" s="8" t="s">
        <v>8581</v>
      </c>
      <c r="T1238" s="11" t="str">
        <f t="shared" si="2"/>
        <v>Lucas Hofer</v>
      </c>
      <c r="U1238" s="8" t="s">
        <v>80</v>
      </c>
      <c r="V1238" s="8" t="s">
        <v>8582</v>
      </c>
      <c r="W1238" s="8"/>
      <c r="X1238" s="8" t="s">
        <v>8556</v>
      </c>
      <c r="Y1238" s="8" t="s">
        <v>60</v>
      </c>
      <c r="Z1238" s="12" t="s">
        <v>8557</v>
      </c>
      <c r="AA1238" s="8" t="s">
        <v>60</v>
      </c>
      <c r="AB1238" s="12" t="s">
        <v>8558</v>
      </c>
      <c r="AC1238" s="12" t="s">
        <v>8583</v>
      </c>
      <c r="AD1238" s="12" t="s">
        <v>8573</v>
      </c>
      <c r="AE1238" s="8" t="s">
        <v>8559</v>
      </c>
      <c r="AF1238" s="8" t="s">
        <v>8560</v>
      </c>
      <c r="AG1238" s="8" t="s">
        <v>7942</v>
      </c>
      <c r="AH1238" s="8" t="s">
        <v>65</v>
      </c>
      <c r="AI1238" s="8" t="s">
        <v>233</v>
      </c>
      <c r="AJ1238" s="8" t="s">
        <v>86</v>
      </c>
      <c r="AK1238" s="8"/>
      <c r="AL1238" s="8"/>
      <c r="AM1238" s="8" t="s">
        <v>137</v>
      </c>
      <c r="AN1238" s="8" t="s">
        <v>8561</v>
      </c>
      <c r="AO1238" s="13" t="s">
        <v>8562</v>
      </c>
      <c r="AP1238" s="9" t="s">
        <v>8560</v>
      </c>
      <c r="AQ1238" s="11">
        <v>4955.0</v>
      </c>
    </row>
    <row r="1239">
      <c r="A1239" s="8" t="str">
        <f t="shared" si="1"/>
        <v>AC Collin has been removed. </v>
      </c>
      <c r="B1239" s="8" t="s">
        <v>8548</v>
      </c>
      <c r="C1239" s="8" t="s">
        <v>1432</v>
      </c>
      <c r="D1239" s="9" t="s">
        <v>7932</v>
      </c>
      <c r="E1239" s="8" t="s">
        <v>8549</v>
      </c>
      <c r="F1239" s="8" t="s">
        <v>46</v>
      </c>
      <c r="G1239" s="8" t="s">
        <v>47</v>
      </c>
      <c r="H1239" s="8" t="s">
        <v>8550</v>
      </c>
      <c r="I1239" s="8" t="s">
        <v>49</v>
      </c>
      <c r="J1239" s="10">
        <v>3.9</v>
      </c>
      <c r="K1239" s="8" t="s">
        <v>8551</v>
      </c>
      <c r="L1239" s="8" t="s">
        <v>8552</v>
      </c>
      <c r="M1239" s="8" t="s">
        <v>86</v>
      </c>
      <c r="N1239" s="8" t="s">
        <v>8584</v>
      </c>
      <c r="O1239" s="8" t="s">
        <v>52</v>
      </c>
      <c r="P1239" s="8"/>
      <c r="Q1239" s="8" t="s">
        <v>277</v>
      </c>
      <c r="R1239" s="8" t="s">
        <v>8585</v>
      </c>
      <c r="S1239" s="8"/>
      <c r="T1239" s="11" t="str">
        <f t="shared" si="2"/>
        <v>AC Collin has been removed. </v>
      </c>
      <c r="U1239" s="8"/>
      <c r="V1239" s="8"/>
      <c r="W1239" s="8"/>
      <c r="X1239" s="8" t="s">
        <v>8556</v>
      </c>
      <c r="Y1239" s="8" t="s">
        <v>60</v>
      </c>
      <c r="Z1239" s="12" t="s">
        <v>8557</v>
      </c>
      <c r="AA1239" s="12" t="s">
        <v>8586</v>
      </c>
      <c r="AB1239" s="12" t="s">
        <v>8558</v>
      </c>
      <c r="AC1239" s="12" t="s">
        <v>8587</v>
      </c>
      <c r="AD1239" s="8" t="s">
        <v>60</v>
      </c>
      <c r="AE1239" s="8" t="s">
        <v>8559</v>
      </c>
      <c r="AF1239" s="8" t="s">
        <v>8560</v>
      </c>
      <c r="AG1239" s="8" t="s">
        <v>7942</v>
      </c>
      <c r="AH1239" s="8" t="s">
        <v>65</v>
      </c>
      <c r="AI1239" s="8" t="s">
        <v>233</v>
      </c>
      <c r="AJ1239" s="8" t="s">
        <v>86</v>
      </c>
      <c r="AK1239" s="8"/>
      <c r="AL1239" s="8"/>
      <c r="AM1239" s="8" t="s">
        <v>137</v>
      </c>
      <c r="AN1239" s="8" t="s">
        <v>8561</v>
      </c>
      <c r="AO1239" s="13" t="s">
        <v>8562</v>
      </c>
      <c r="AP1239" s="9" t="s">
        <v>8560</v>
      </c>
      <c r="AQ1239" s="11">
        <v>4955.0</v>
      </c>
    </row>
    <row r="1240">
      <c r="A1240" s="8" t="str">
        <f t="shared" si="1"/>
        <v>Jesse Norman</v>
      </c>
      <c r="B1240" s="8" t="s">
        <v>8588</v>
      </c>
      <c r="C1240" s="8" t="s">
        <v>216</v>
      </c>
      <c r="D1240" s="9" t="s">
        <v>7932</v>
      </c>
      <c r="E1240" s="8" t="s">
        <v>8589</v>
      </c>
      <c r="F1240" s="8" t="s">
        <v>46</v>
      </c>
      <c r="G1240" s="8" t="s">
        <v>47</v>
      </c>
      <c r="H1240" s="8" t="s">
        <v>8590</v>
      </c>
      <c r="I1240" s="8" t="s">
        <v>49</v>
      </c>
      <c r="J1240" s="10">
        <v>3.78</v>
      </c>
      <c r="K1240" s="8" t="s">
        <v>8591</v>
      </c>
      <c r="L1240" s="8" t="s">
        <v>86</v>
      </c>
      <c r="M1240" s="8" t="s">
        <v>86</v>
      </c>
      <c r="N1240" s="8" t="s">
        <v>8592</v>
      </c>
      <c r="O1240" s="8" t="s">
        <v>52</v>
      </c>
      <c r="P1240" s="8"/>
      <c r="Q1240" s="8"/>
      <c r="R1240" s="8" t="s">
        <v>761</v>
      </c>
      <c r="S1240" s="8" t="s">
        <v>8593</v>
      </c>
      <c r="T1240" s="11" t="str">
        <f t="shared" si="2"/>
        <v>Jesse Norman</v>
      </c>
      <c r="U1240" s="8" t="s">
        <v>55</v>
      </c>
      <c r="V1240" s="8" t="s">
        <v>8594</v>
      </c>
      <c r="W1240" s="8" t="s">
        <v>8595</v>
      </c>
      <c r="X1240" s="8" t="s">
        <v>8596</v>
      </c>
      <c r="Y1240" s="12" t="s">
        <v>8597</v>
      </c>
      <c r="Z1240" s="12" t="s">
        <v>8598</v>
      </c>
      <c r="AA1240" s="12" t="s">
        <v>8599</v>
      </c>
      <c r="AB1240" s="8" t="s">
        <v>60</v>
      </c>
      <c r="AC1240" s="8" t="s">
        <v>60</v>
      </c>
      <c r="AD1240" s="8" t="s">
        <v>60</v>
      </c>
      <c r="AE1240" s="8" t="s">
        <v>8600</v>
      </c>
      <c r="AF1240" s="8" t="s">
        <v>8601</v>
      </c>
      <c r="AG1240" s="8" t="s">
        <v>7942</v>
      </c>
      <c r="AH1240" s="8" t="s">
        <v>4581</v>
      </c>
      <c r="AI1240" s="8" t="s">
        <v>66</v>
      </c>
      <c r="AJ1240" s="8" t="s">
        <v>86</v>
      </c>
      <c r="AK1240" s="13" t="s">
        <v>1157</v>
      </c>
      <c r="AL1240" s="13" t="s">
        <v>2863</v>
      </c>
      <c r="AM1240" s="8" t="s">
        <v>4945</v>
      </c>
      <c r="AN1240" s="8" t="s">
        <v>8602</v>
      </c>
      <c r="AO1240" s="13" t="s">
        <v>8603</v>
      </c>
      <c r="AP1240" s="9" t="s">
        <v>8601</v>
      </c>
      <c r="AQ1240" s="11">
        <v>9171.0</v>
      </c>
    </row>
    <row r="1241">
      <c r="A1241" s="8" t="str">
        <f t="shared" si="1"/>
        <v>Zoe Capps</v>
      </c>
      <c r="B1241" s="8" t="s">
        <v>8588</v>
      </c>
      <c r="C1241" s="8" t="s">
        <v>216</v>
      </c>
      <c r="D1241" s="9" t="s">
        <v>7932</v>
      </c>
      <c r="E1241" s="8" t="s">
        <v>8589</v>
      </c>
      <c r="F1241" s="8" t="s">
        <v>46</v>
      </c>
      <c r="G1241" s="8" t="s">
        <v>47</v>
      </c>
      <c r="H1241" s="8" t="s">
        <v>8590</v>
      </c>
      <c r="I1241" s="8" t="s">
        <v>49</v>
      </c>
      <c r="J1241" s="10">
        <v>3.78</v>
      </c>
      <c r="K1241" s="8" t="s">
        <v>8591</v>
      </c>
      <c r="L1241" s="8" t="s">
        <v>86</v>
      </c>
      <c r="M1241" s="8" t="s">
        <v>86</v>
      </c>
      <c r="N1241" s="8" t="s">
        <v>8604</v>
      </c>
      <c r="O1241" s="8" t="s">
        <v>52</v>
      </c>
      <c r="P1241" s="8"/>
      <c r="Q1241" s="8"/>
      <c r="R1241" s="8" t="s">
        <v>8605</v>
      </c>
      <c r="S1241" s="8" t="s">
        <v>8606</v>
      </c>
      <c r="T1241" s="11" t="str">
        <f t="shared" si="2"/>
        <v>Zoe Capps</v>
      </c>
      <c r="U1241" s="8" t="s">
        <v>80</v>
      </c>
      <c r="V1241" s="8" t="s">
        <v>86</v>
      </c>
      <c r="W1241" s="8" t="s">
        <v>86</v>
      </c>
      <c r="X1241" s="8" t="s">
        <v>8596</v>
      </c>
      <c r="Y1241" s="8" t="s">
        <v>60</v>
      </c>
      <c r="Z1241" s="12" t="s">
        <v>8598</v>
      </c>
      <c r="AA1241" s="8" t="s">
        <v>60</v>
      </c>
      <c r="AB1241" s="12" t="s">
        <v>8607</v>
      </c>
      <c r="AC1241" s="8" t="s">
        <v>60</v>
      </c>
      <c r="AD1241" s="12" t="s">
        <v>8608</v>
      </c>
      <c r="AE1241" s="8" t="s">
        <v>8600</v>
      </c>
      <c r="AF1241" s="8" t="s">
        <v>8601</v>
      </c>
      <c r="AG1241" s="8" t="s">
        <v>7942</v>
      </c>
      <c r="AH1241" s="8" t="s">
        <v>4581</v>
      </c>
      <c r="AI1241" s="8" t="s">
        <v>66</v>
      </c>
      <c r="AJ1241" s="8" t="s">
        <v>86</v>
      </c>
      <c r="AK1241" s="8" t="s">
        <v>1157</v>
      </c>
      <c r="AL1241" s="8" t="s">
        <v>2863</v>
      </c>
      <c r="AM1241" s="8" t="s">
        <v>4945</v>
      </c>
      <c r="AN1241" s="8" t="s">
        <v>2771</v>
      </c>
      <c r="AO1241" s="8" t="s">
        <v>8603</v>
      </c>
      <c r="AP1241" s="8" t="s">
        <v>8601</v>
      </c>
      <c r="AQ1241" s="11">
        <v>9171.0</v>
      </c>
    </row>
    <row r="1242">
      <c r="A1242" s="8" t="str">
        <f t="shared" si="1"/>
        <v>Brianna Moore</v>
      </c>
      <c r="B1242" s="8" t="s">
        <v>8588</v>
      </c>
      <c r="C1242" s="8" t="s">
        <v>216</v>
      </c>
      <c r="D1242" s="9" t="s">
        <v>7932</v>
      </c>
      <c r="E1242" s="8" t="s">
        <v>8589</v>
      </c>
      <c r="F1242" s="8" t="s">
        <v>46</v>
      </c>
      <c r="G1242" s="8" t="s">
        <v>47</v>
      </c>
      <c r="H1242" s="8" t="s">
        <v>8590</v>
      </c>
      <c r="I1242" s="8" t="s">
        <v>49</v>
      </c>
      <c r="J1242" s="10">
        <v>3.78</v>
      </c>
      <c r="K1242" s="8" t="s">
        <v>8591</v>
      </c>
      <c r="L1242" s="8" t="s">
        <v>86</v>
      </c>
      <c r="M1242" s="8" t="s">
        <v>86</v>
      </c>
      <c r="N1242" s="8" t="s">
        <v>8609</v>
      </c>
      <c r="O1242" s="8" t="s">
        <v>52</v>
      </c>
      <c r="P1242" s="8"/>
      <c r="Q1242" s="8"/>
      <c r="R1242" s="8" t="s">
        <v>4756</v>
      </c>
      <c r="S1242" s="8" t="s">
        <v>4451</v>
      </c>
      <c r="T1242" s="11" t="str">
        <f t="shared" si="2"/>
        <v>Brianna Moore</v>
      </c>
      <c r="U1242" s="8" t="s">
        <v>80</v>
      </c>
      <c r="V1242" s="8" t="s">
        <v>86</v>
      </c>
      <c r="W1242" s="8" t="s">
        <v>86</v>
      </c>
      <c r="X1242" s="8" t="s">
        <v>8596</v>
      </c>
      <c r="Y1242" s="8" t="s">
        <v>60</v>
      </c>
      <c r="Z1242" s="12" t="s">
        <v>8598</v>
      </c>
      <c r="AA1242" s="8" t="s">
        <v>60</v>
      </c>
      <c r="AB1242" s="12" t="s">
        <v>8607</v>
      </c>
      <c r="AC1242" s="8" t="s">
        <v>60</v>
      </c>
      <c r="AD1242" s="12" t="s">
        <v>8608</v>
      </c>
      <c r="AE1242" s="8" t="s">
        <v>8600</v>
      </c>
      <c r="AF1242" s="8" t="s">
        <v>8601</v>
      </c>
      <c r="AG1242" s="8" t="s">
        <v>7942</v>
      </c>
      <c r="AH1242" s="8" t="s">
        <v>4581</v>
      </c>
      <c r="AI1242" s="8" t="s">
        <v>66</v>
      </c>
      <c r="AJ1242" s="8" t="s">
        <v>86</v>
      </c>
      <c r="AK1242" s="8" t="s">
        <v>1157</v>
      </c>
      <c r="AL1242" s="8" t="s">
        <v>2863</v>
      </c>
      <c r="AM1242" s="8" t="s">
        <v>4945</v>
      </c>
      <c r="AN1242" s="8" t="s">
        <v>2771</v>
      </c>
      <c r="AO1242" s="8" t="s">
        <v>8603</v>
      </c>
      <c r="AP1242" s="8" t="s">
        <v>8601</v>
      </c>
      <c r="AQ1242" s="11">
        <v>9171.0</v>
      </c>
    </row>
    <row r="1243">
      <c r="A1243" s="8" t="str">
        <f t="shared" si="1"/>
        <v>Daniel Haakenson</v>
      </c>
      <c r="B1243" s="8" t="s">
        <v>8588</v>
      </c>
      <c r="C1243" s="8" t="s">
        <v>216</v>
      </c>
      <c r="D1243" s="9" t="s">
        <v>7932</v>
      </c>
      <c r="E1243" s="13" t="s">
        <v>8589</v>
      </c>
      <c r="F1243" s="8" t="s">
        <v>46</v>
      </c>
      <c r="G1243" s="8" t="s">
        <v>47</v>
      </c>
      <c r="H1243" s="8" t="s">
        <v>8590</v>
      </c>
      <c r="I1243" s="8" t="s">
        <v>49</v>
      </c>
      <c r="J1243" s="10">
        <v>3.78</v>
      </c>
      <c r="K1243" s="8" t="s">
        <v>8591</v>
      </c>
      <c r="L1243" s="8"/>
      <c r="M1243" s="8"/>
      <c r="N1243" s="8" t="s">
        <v>8610</v>
      </c>
      <c r="O1243" s="8" t="s">
        <v>52</v>
      </c>
      <c r="P1243" s="8"/>
      <c r="Q1243" s="8"/>
      <c r="R1243" s="8" t="s">
        <v>4684</v>
      </c>
      <c r="S1243" s="8" t="s">
        <v>8611</v>
      </c>
      <c r="T1243" s="11" t="str">
        <f t="shared" si="2"/>
        <v>Daniel Haakenson</v>
      </c>
      <c r="U1243" s="8" t="s">
        <v>80</v>
      </c>
      <c r="V1243" s="8" t="s">
        <v>8612</v>
      </c>
      <c r="W1243" s="8" t="s">
        <v>8613</v>
      </c>
      <c r="X1243" s="8" t="s">
        <v>8596</v>
      </c>
      <c r="Y1243" s="12" t="s">
        <v>8614</v>
      </c>
      <c r="Z1243" s="12" t="s">
        <v>8598</v>
      </c>
      <c r="AA1243" s="8" t="s">
        <v>60</v>
      </c>
      <c r="AB1243" s="12" t="s">
        <v>8607</v>
      </c>
      <c r="AC1243" s="8" t="s">
        <v>60</v>
      </c>
      <c r="AD1243" s="12" t="s">
        <v>8608</v>
      </c>
      <c r="AE1243" s="8" t="s">
        <v>8600</v>
      </c>
      <c r="AF1243" s="13" t="s">
        <v>8601</v>
      </c>
      <c r="AG1243" s="13" t="s">
        <v>7942</v>
      </c>
      <c r="AH1243" s="13" t="s">
        <v>4581</v>
      </c>
      <c r="AI1243" s="13" t="s">
        <v>66</v>
      </c>
      <c r="AJ1243" s="8"/>
      <c r="AK1243" s="13" t="s">
        <v>1157</v>
      </c>
      <c r="AL1243" s="13" t="s">
        <v>2863</v>
      </c>
      <c r="AM1243" s="8" t="s">
        <v>4945</v>
      </c>
      <c r="AN1243" s="8" t="s">
        <v>8602</v>
      </c>
      <c r="AO1243" s="13" t="s">
        <v>8603</v>
      </c>
      <c r="AP1243" s="9" t="s">
        <v>8601</v>
      </c>
      <c r="AQ1243" s="28">
        <v>9171.0</v>
      </c>
    </row>
    <row r="1244">
      <c r="A1244" s="8" t="str">
        <f t="shared" si="1"/>
        <v>Gillian Urycki</v>
      </c>
      <c r="B1244" s="8" t="s">
        <v>8588</v>
      </c>
      <c r="C1244" s="8" t="s">
        <v>216</v>
      </c>
      <c r="D1244" s="9" t="s">
        <v>7932</v>
      </c>
      <c r="E1244" s="13" t="s">
        <v>8589</v>
      </c>
      <c r="F1244" s="8" t="s">
        <v>46</v>
      </c>
      <c r="G1244" s="8" t="s">
        <v>47</v>
      </c>
      <c r="H1244" s="8" t="s">
        <v>8590</v>
      </c>
      <c r="I1244" s="8" t="s">
        <v>49</v>
      </c>
      <c r="J1244" s="10">
        <v>3.78</v>
      </c>
      <c r="K1244" s="8" t="s">
        <v>8591</v>
      </c>
      <c r="L1244" s="8"/>
      <c r="M1244" s="8"/>
      <c r="N1244" s="8" t="s">
        <v>8615</v>
      </c>
      <c r="O1244" s="8" t="s">
        <v>52</v>
      </c>
      <c r="P1244" s="8"/>
      <c r="Q1244" s="8"/>
      <c r="R1244" s="8" t="s">
        <v>8616</v>
      </c>
      <c r="S1244" s="8" t="s">
        <v>8617</v>
      </c>
      <c r="T1244" s="11" t="str">
        <f t="shared" si="2"/>
        <v>Gillian Urycki</v>
      </c>
      <c r="U1244" s="8" t="s">
        <v>80</v>
      </c>
      <c r="V1244" s="8" t="s">
        <v>8618</v>
      </c>
      <c r="W1244" s="8" t="s">
        <v>8613</v>
      </c>
      <c r="X1244" s="8" t="s">
        <v>8596</v>
      </c>
      <c r="Y1244" s="8" t="s">
        <v>60</v>
      </c>
      <c r="Z1244" s="12" t="s">
        <v>8598</v>
      </c>
      <c r="AA1244" s="8" t="s">
        <v>60</v>
      </c>
      <c r="AB1244" s="12" t="s">
        <v>8607</v>
      </c>
      <c r="AC1244" s="8" t="s">
        <v>60</v>
      </c>
      <c r="AD1244" s="12" t="s">
        <v>8608</v>
      </c>
      <c r="AE1244" s="8" t="s">
        <v>8600</v>
      </c>
      <c r="AF1244" s="13" t="s">
        <v>8601</v>
      </c>
      <c r="AG1244" s="13" t="s">
        <v>7942</v>
      </c>
      <c r="AH1244" s="13" t="s">
        <v>4581</v>
      </c>
      <c r="AI1244" s="13" t="s">
        <v>66</v>
      </c>
      <c r="AJ1244" s="8"/>
      <c r="AK1244" s="13" t="s">
        <v>1157</v>
      </c>
      <c r="AL1244" s="13" t="s">
        <v>2863</v>
      </c>
      <c r="AM1244" s="8" t="s">
        <v>4945</v>
      </c>
      <c r="AN1244" s="8" t="s">
        <v>8602</v>
      </c>
      <c r="AO1244" s="13" t="s">
        <v>8603</v>
      </c>
      <c r="AP1244" s="9" t="s">
        <v>8601</v>
      </c>
      <c r="AQ1244" s="28">
        <v>9171.0</v>
      </c>
    </row>
    <row r="1245">
      <c r="A1245" s="8" t="str">
        <f t="shared" si="1"/>
        <v>Stevie Keller</v>
      </c>
      <c r="B1245" s="8" t="s">
        <v>8619</v>
      </c>
      <c r="C1245" s="8" t="s">
        <v>3713</v>
      </c>
      <c r="D1245" s="9" t="s">
        <v>8620</v>
      </c>
      <c r="E1245" s="8" t="s">
        <v>8621</v>
      </c>
      <c r="F1245" s="8" t="s">
        <v>3309</v>
      </c>
      <c r="G1245" s="8" t="s">
        <v>47</v>
      </c>
      <c r="H1245" s="8" t="s">
        <v>8622</v>
      </c>
      <c r="I1245" s="8" t="s">
        <v>49</v>
      </c>
      <c r="J1245" s="10">
        <v>3.47</v>
      </c>
      <c r="K1245" s="8" t="s">
        <v>8623</v>
      </c>
      <c r="L1245" s="8" t="s">
        <v>7142</v>
      </c>
      <c r="M1245" s="8" t="s">
        <v>86</v>
      </c>
      <c r="N1245" s="8" t="s">
        <v>8624</v>
      </c>
      <c r="O1245" s="8" t="s">
        <v>52</v>
      </c>
      <c r="P1245" s="8"/>
      <c r="Q1245" s="8"/>
      <c r="R1245" s="8" t="s">
        <v>8625</v>
      </c>
      <c r="S1245" s="8" t="s">
        <v>8626</v>
      </c>
      <c r="T1245" s="11" t="str">
        <f t="shared" si="2"/>
        <v>Stevie Keller</v>
      </c>
      <c r="U1245" s="8" t="s">
        <v>311</v>
      </c>
      <c r="V1245" s="8" t="s">
        <v>8627</v>
      </c>
      <c r="W1245" s="8" t="s">
        <v>8628</v>
      </c>
      <c r="X1245" s="8" t="s">
        <v>8629</v>
      </c>
      <c r="Y1245" s="8" t="s">
        <v>60</v>
      </c>
      <c r="Z1245" s="12" t="s">
        <v>8630</v>
      </c>
      <c r="AA1245" s="8" t="s">
        <v>60</v>
      </c>
      <c r="AB1245" s="12" t="s">
        <v>8631</v>
      </c>
      <c r="AC1245" s="8" t="s">
        <v>60</v>
      </c>
      <c r="AD1245" s="12" t="s">
        <v>8632</v>
      </c>
      <c r="AE1245" s="8" t="s">
        <v>8633</v>
      </c>
      <c r="AF1245" s="8" t="s">
        <v>8634</v>
      </c>
      <c r="AG1245" s="8" t="s">
        <v>8635</v>
      </c>
      <c r="AH1245" s="8" t="s">
        <v>352</v>
      </c>
      <c r="AI1245" s="8" t="s">
        <v>66</v>
      </c>
      <c r="AJ1245" s="8" t="s">
        <v>86</v>
      </c>
      <c r="AK1245" s="13" t="s">
        <v>8636</v>
      </c>
      <c r="AL1245" s="13" t="s">
        <v>4944</v>
      </c>
      <c r="AM1245" s="8" t="s">
        <v>743</v>
      </c>
      <c r="AN1245" s="8" t="s">
        <v>8637</v>
      </c>
      <c r="AO1245" s="13" t="s">
        <v>8638</v>
      </c>
      <c r="AP1245" s="9" t="s">
        <v>8634</v>
      </c>
      <c r="AQ1245" s="11">
        <v>12010.0</v>
      </c>
    </row>
    <row r="1246">
      <c r="A1246" s="8" t="str">
        <f t="shared" si="1"/>
        <v>Drew Jones</v>
      </c>
      <c r="B1246" s="8" t="s">
        <v>8619</v>
      </c>
      <c r="C1246" s="8" t="s">
        <v>3713</v>
      </c>
      <c r="D1246" s="9" t="s">
        <v>8620</v>
      </c>
      <c r="E1246" s="8" t="s">
        <v>8621</v>
      </c>
      <c r="F1246" s="8" t="s">
        <v>3309</v>
      </c>
      <c r="G1246" s="8" t="s">
        <v>47</v>
      </c>
      <c r="H1246" s="8" t="s">
        <v>8622</v>
      </c>
      <c r="I1246" s="8" t="s">
        <v>49</v>
      </c>
      <c r="J1246" s="10">
        <v>3.47</v>
      </c>
      <c r="K1246" s="8" t="s">
        <v>8623</v>
      </c>
      <c r="L1246" s="8" t="s">
        <v>7142</v>
      </c>
      <c r="M1246" s="8"/>
      <c r="N1246" s="8" t="s">
        <v>8639</v>
      </c>
      <c r="O1246" s="8" t="s">
        <v>52</v>
      </c>
      <c r="P1246" s="8"/>
      <c r="Q1246" s="8"/>
      <c r="R1246" s="8" t="s">
        <v>1588</v>
      </c>
      <c r="S1246" s="8" t="s">
        <v>1937</v>
      </c>
      <c r="T1246" s="11" t="str">
        <f t="shared" si="2"/>
        <v>Drew Jones</v>
      </c>
      <c r="U1246" s="8" t="s">
        <v>160</v>
      </c>
      <c r="V1246" s="8" t="s">
        <v>8640</v>
      </c>
      <c r="W1246" s="8"/>
      <c r="X1246" s="8" t="s">
        <v>8629</v>
      </c>
      <c r="Y1246" s="8" t="s">
        <v>60</v>
      </c>
      <c r="Z1246" s="12" t="s">
        <v>8630</v>
      </c>
      <c r="AA1246" s="8" t="s">
        <v>60</v>
      </c>
      <c r="AB1246" s="12" t="s">
        <v>8631</v>
      </c>
      <c r="AC1246" s="8" t="s">
        <v>60</v>
      </c>
      <c r="AD1246" s="12" t="s">
        <v>8632</v>
      </c>
      <c r="AE1246" s="8" t="s">
        <v>8633</v>
      </c>
      <c r="AF1246" s="8" t="s">
        <v>8634</v>
      </c>
      <c r="AG1246" s="8" t="s">
        <v>8635</v>
      </c>
      <c r="AH1246" s="8" t="s">
        <v>352</v>
      </c>
      <c r="AI1246" s="8" t="s">
        <v>66</v>
      </c>
      <c r="AJ1246" s="8"/>
      <c r="AK1246" s="8" t="s">
        <v>8636</v>
      </c>
      <c r="AL1246" s="8" t="s">
        <v>4944</v>
      </c>
      <c r="AM1246" s="8" t="s">
        <v>743</v>
      </c>
      <c r="AN1246" s="8" t="s">
        <v>8637</v>
      </c>
      <c r="AO1246" s="13" t="s">
        <v>8638</v>
      </c>
      <c r="AP1246" s="9" t="s">
        <v>8634</v>
      </c>
      <c r="AQ1246" s="11">
        <v>12010.0</v>
      </c>
    </row>
    <row r="1247">
      <c r="A1247" s="8" t="str">
        <f t="shared" si="1"/>
        <v>Reece Vega</v>
      </c>
      <c r="B1247" s="8" t="s">
        <v>8619</v>
      </c>
      <c r="C1247" s="8" t="s">
        <v>3713</v>
      </c>
      <c r="D1247" s="9" t="s">
        <v>8620</v>
      </c>
      <c r="E1247" s="8" t="s">
        <v>8621</v>
      </c>
      <c r="F1247" s="8" t="s">
        <v>3309</v>
      </c>
      <c r="G1247" s="8" t="s">
        <v>47</v>
      </c>
      <c r="H1247" s="8" t="s">
        <v>8622</v>
      </c>
      <c r="I1247" s="8" t="s">
        <v>49</v>
      </c>
      <c r="J1247" s="10">
        <v>3.47</v>
      </c>
      <c r="K1247" s="8" t="s">
        <v>8623</v>
      </c>
      <c r="L1247" s="8" t="s">
        <v>7142</v>
      </c>
      <c r="M1247" s="8" t="s">
        <v>86</v>
      </c>
      <c r="N1247" s="8" t="s">
        <v>8641</v>
      </c>
      <c r="O1247" s="8" t="s">
        <v>52</v>
      </c>
      <c r="P1247" s="8"/>
      <c r="Q1247" s="8"/>
      <c r="R1247" s="8" t="s">
        <v>8642</v>
      </c>
      <c r="S1247" s="8" t="s">
        <v>8643</v>
      </c>
      <c r="T1247" s="11" t="str">
        <f t="shared" si="2"/>
        <v>Reece Vega</v>
      </c>
      <c r="U1247" s="8" t="s">
        <v>167</v>
      </c>
      <c r="V1247" s="8" t="s">
        <v>8644</v>
      </c>
      <c r="W1247" s="8" t="s">
        <v>8645</v>
      </c>
      <c r="X1247" s="8" t="s">
        <v>8629</v>
      </c>
      <c r="Y1247" s="12" t="s">
        <v>8646</v>
      </c>
      <c r="Z1247" s="12" t="s">
        <v>8630</v>
      </c>
      <c r="AA1247" s="12" t="s">
        <v>8647</v>
      </c>
      <c r="AB1247" s="12" t="s">
        <v>8631</v>
      </c>
      <c r="AC1247" s="8" t="s">
        <v>60</v>
      </c>
      <c r="AD1247" s="12" t="s">
        <v>8632</v>
      </c>
      <c r="AE1247" s="8" t="s">
        <v>8633</v>
      </c>
      <c r="AF1247" s="8" t="s">
        <v>8634</v>
      </c>
      <c r="AG1247" s="8" t="s">
        <v>8635</v>
      </c>
      <c r="AH1247" s="8" t="s">
        <v>352</v>
      </c>
      <c r="AI1247" s="8" t="s">
        <v>66</v>
      </c>
      <c r="AJ1247" s="8" t="s">
        <v>86</v>
      </c>
      <c r="AK1247" s="13" t="s">
        <v>8636</v>
      </c>
      <c r="AL1247" s="13" t="s">
        <v>4944</v>
      </c>
      <c r="AM1247" s="8" t="s">
        <v>743</v>
      </c>
      <c r="AN1247" s="8" t="s">
        <v>8637</v>
      </c>
      <c r="AO1247" s="13" t="s">
        <v>8638</v>
      </c>
      <c r="AP1247" s="9" t="s">
        <v>8634</v>
      </c>
      <c r="AQ1247" s="11">
        <v>12010.0</v>
      </c>
    </row>
    <row r="1248">
      <c r="A1248" s="8" t="str">
        <f t="shared" si="1"/>
        <v>Jackson Schepp</v>
      </c>
      <c r="B1248" s="8" t="s">
        <v>8619</v>
      </c>
      <c r="C1248" s="8" t="s">
        <v>3713</v>
      </c>
      <c r="D1248" s="9" t="s">
        <v>8620</v>
      </c>
      <c r="E1248" s="8" t="s">
        <v>8621</v>
      </c>
      <c r="F1248" s="8" t="s">
        <v>3309</v>
      </c>
      <c r="G1248" s="8" t="s">
        <v>47</v>
      </c>
      <c r="H1248" s="8" t="s">
        <v>8622</v>
      </c>
      <c r="I1248" s="8" t="s">
        <v>49</v>
      </c>
      <c r="J1248" s="10">
        <v>3.47</v>
      </c>
      <c r="K1248" s="8" t="s">
        <v>8623</v>
      </c>
      <c r="L1248" s="8" t="s">
        <v>7142</v>
      </c>
      <c r="M1248" s="8"/>
      <c r="N1248" s="8" t="s">
        <v>8648</v>
      </c>
      <c r="O1248" s="8" t="s">
        <v>52</v>
      </c>
      <c r="P1248" s="8"/>
      <c r="Q1248" s="8"/>
      <c r="R1248" s="8" t="s">
        <v>2521</v>
      </c>
      <c r="S1248" s="8" t="s">
        <v>8649</v>
      </c>
      <c r="T1248" s="11" t="str">
        <f t="shared" si="2"/>
        <v>Jackson Schepp</v>
      </c>
      <c r="U1248" s="8" t="s">
        <v>8650</v>
      </c>
      <c r="V1248" s="8" t="s">
        <v>8651</v>
      </c>
      <c r="W1248" s="8"/>
      <c r="X1248" s="8" t="s">
        <v>8629</v>
      </c>
      <c r="Y1248" s="8" t="s">
        <v>60</v>
      </c>
      <c r="Z1248" s="12" t="s">
        <v>8630</v>
      </c>
      <c r="AA1248" s="8" t="s">
        <v>60</v>
      </c>
      <c r="AB1248" s="12" t="s">
        <v>8631</v>
      </c>
      <c r="AC1248" s="8" t="s">
        <v>60</v>
      </c>
      <c r="AD1248" s="12" t="s">
        <v>8632</v>
      </c>
      <c r="AE1248" s="8" t="s">
        <v>8633</v>
      </c>
      <c r="AF1248" s="8" t="s">
        <v>8634</v>
      </c>
      <c r="AG1248" s="8" t="s">
        <v>8635</v>
      </c>
      <c r="AH1248" s="8" t="s">
        <v>352</v>
      </c>
      <c r="AI1248" s="8" t="s">
        <v>66</v>
      </c>
      <c r="AJ1248" s="8"/>
      <c r="AK1248" s="13" t="s">
        <v>8636</v>
      </c>
      <c r="AL1248" s="13" t="s">
        <v>4944</v>
      </c>
      <c r="AM1248" s="8" t="s">
        <v>743</v>
      </c>
      <c r="AN1248" s="8" t="s">
        <v>8637</v>
      </c>
      <c r="AO1248" s="13" t="s">
        <v>8638</v>
      </c>
      <c r="AP1248" s="9" t="s">
        <v>8634</v>
      </c>
      <c r="AQ1248" s="11">
        <v>12010.0</v>
      </c>
    </row>
    <row r="1249">
      <c r="A1249" s="8" t="str">
        <f t="shared" si="1"/>
        <v>Clayton Pritchard</v>
      </c>
      <c r="B1249" s="8" t="s">
        <v>8619</v>
      </c>
      <c r="C1249" s="8" t="s">
        <v>3713</v>
      </c>
      <c r="D1249" s="9" t="s">
        <v>8620</v>
      </c>
      <c r="E1249" s="8" t="s">
        <v>8621</v>
      </c>
      <c r="F1249" s="8" t="s">
        <v>3309</v>
      </c>
      <c r="G1249" s="8" t="s">
        <v>47</v>
      </c>
      <c r="H1249" s="8" t="s">
        <v>8622</v>
      </c>
      <c r="I1249" s="8" t="s">
        <v>49</v>
      </c>
      <c r="J1249" s="10">
        <v>3.47</v>
      </c>
      <c r="K1249" s="8" t="s">
        <v>8623</v>
      </c>
      <c r="L1249" s="8" t="s">
        <v>7142</v>
      </c>
      <c r="M1249" s="8" t="s">
        <v>86</v>
      </c>
      <c r="N1249" s="8" t="s">
        <v>8652</v>
      </c>
      <c r="O1249" s="8" t="s">
        <v>52</v>
      </c>
      <c r="P1249" s="8"/>
      <c r="Q1249" s="8"/>
      <c r="R1249" s="8" t="s">
        <v>317</v>
      </c>
      <c r="S1249" s="8" t="s">
        <v>8653</v>
      </c>
      <c r="T1249" s="11" t="str">
        <f t="shared" si="2"/>
        <v>Clayton Pritchard</v>
      </c>
      <c r="U1249" s="8" t="s">
        <v>386</v>
      </c>
      <c r="V1249" s="8" t="s">
        <v>8654</v>
      </c>
      <c r="W1249" s="8" t="s">
        <v>8655</v>
      </c>
      <c r="X1249" s="8" t="s">
        <v>8629</v>
      </c>
      <c r="Y1249" s="8" t="s">
        <v>60</v>
      </c>
      <c r="Z1249" s="12" t="s">
        <v>8630</v>
      </c>
      <c r="AA1249" s="8" t="s">
        <v>60</v>
      </c>
      <c r="AB1249" s="12" t="s">
        <v>8631</v>
      </c>
      <c r="AC1249" s="8" t="s">
        <v>60</v>
      </c>
      <c r="AD1249" s="12" t="s">
        <v>8632</v>
      </c>
      <c r="AE1249" s="8" t="s">
        <v>8633</v>
      </c>
      <c r="AF1249" s="8" t="s">
        <v>8634</v>
      </c>
      <c r="AG1249" s="8" t="s">
        <v>8635</v>
      </c>
      <c r="AH1249" s="8" t="s">
        <v>352</v>
      </c>
      <c r="AI1249" s="8" t="s">
        <v>66</v>
      </c>
      <c r="AJ1249" s="8" t="s">
        <v>86</v>
      </c>
      <c r="AK1249" s="13" t="s">
        <v>8636</v>
      </c>
      <c r="AL1249" s="13" t="s">
        <v>4944</v>
      </c>
      <c r="AM1249" s="8" t="s">
        <v>743</v>
      </c>
      <c r="AN1249" s="8" t="s">
        <v>8637</v>
      </c>
      <c r="AO1249" s="13" t="s">
        <v>8638</v>
      </c>
      <c r="AP1249" s="9" t="s">
        <v>8634</v>
      </c>
      <c r="AQ1249" s="11">
        <v>12010.0</v>
      </c>
    </row>
    <row r="1250">
      <c r="A1250" s="8" t="str">
        <f t="shared" si="1"/>
        <v>Dennis Newell</v>
      </c>
      <c r="B1250" s="8" t="s">
        <v>8619</v>
      </c>
      <c r="C1250" s="8" t="s">
        <v>3713</v>
      </c>
      <c r="D1250" s="9" t="s">
        <v>8620</v>
      </c>
      <c r="E1250" s="8" t="s">
        <v>8621</v>
      </c>
      <c r="F1250" s="8" t="s">
        <v>3309</v>
      </c>
      <c r="G1250" s="8" t="s">
        <v>47</v>
      </c>
      <c r="H1250" s="8" t="s">
        <v>8622</v>
      </c>
      <c r="I1250" s="8" t="s">
        <v>49</v>
      </c>
      <c r="J1250" s="10">
        <v>3.47</v>
      </c>
      <c r="K1250" s="8" t="s">
        <v>8623</v>
      </c>
      <c r="L1250" s="8" t="s">
        <v>7142</v>
      </c>
      <c r="M1250" s="8"/>
      <c r="N1250" s="8" t="s">
        <v>8656</v>
      </c>
      <c r="O1250" s="8" t="s">
        <v>52</v>
      </c>
      <c r="P1250" s="8"/>
      <c r="Q1250" s="8"/>
      <c r="R1250" s="8" t="s">
        <v>3648</v>
      </c>
      <c r="S1250" s="8" t="s">
        <v>1082</v>
      </c>
      <c r="T1250" s="11" t="str">
        <f t="shared" si="2"/>
        <v>Dennis Newell</v>
      </c>
      <c r="U1250" s="8" t="s">
        <v>106</v>
      </c>
      <c r="V1250" s="8" t="s">
        <v>8657</v>
      </c>
      <c r="W1250" s="8" t="s">
        <v>8658</v>
      </c>
      <c r="X1250" s="8" t="s">
        <v>8629</v>
      </c>
      <c r="Y1250" s="8" t="s">
        <v>60</v>
      </c>
      <c r="Z1250" s="12" t="s">
        <v>8630</v>
      </c>
      <c r="AA1250" s="8" t="s">
        <v>60</v>
      </c>
      <c r="AB1250" s="12" t="s">
        <v>8631</v>
      </c>
      <c r="AC1250" s="8" t="s">
        <v>60</v>
      </c>
      <c r="AD1250" s="12" t="s">
        <v>8632</v>
      </c>
      <c r="AE1250" s="8" t="s">
        <v>8633</v>
      </c>
      <c r="AF1250" s="8" t="s">
        <v>8634</v>
      </c>
      <c r="AG1250" s="8" t="s">
        <v>8635</v>
      </c>
      <c r="AH1250" s="8" t="s">
        <v>352</v>
      </c>
      <c r="AI1250" s="8" t="s">
        <v>66</v>
      </c>
      <c r="AJ1250" s="8"/>
      <c r="AK1250" s="13" t="s">
        <v>8636</v>
      </c>
      <c r="AL1250" s="13" t="s">
        <v>4944</v>
      </c>
      <c r="AM1250" s="8" t="s">
        <v>743</v>
      </c>
      <c r="AN1250" s="8" t="s">
        <v>8637</v>
      </c>
      <c r="AO1250" s="13" t="s">
        <v>8638</v>
      </c>
      <c r="AP1250" s="9" t="s">
        <v>8634</v>
      </c>
      <c r="AQ1250" s="11">
        <v>12010.0</v>
      </c>
    </row>
    <row r="1251">
      <c r="A1251" s="8" t="str">
        <f t="shared" si="1"/>
        <v>Jim Vahrenkamp</v>
      </c>
      <c r="B1251" s="8" t="s">
        <v>8659</v>
      </c>
      <c r="C1251" s="8" t="s">
        <v>3713</v>
      </c>
      <c r="D1251" s="9" t="s">
        <v>8620</v>
      </c>
      <c r="E1251" s="8" t="s">
        <v>8660</v>
      </c>
      <c r="F1251" s="8" t="s">
        <v>3309</v>
      </c>
      <c r="G1251" s="8" t="s">
        <v>47</v>
      </c>
      <c r="H1251" s="8" t="s">
        <v>8661</v>
      </c>
      <c r="I1251" s="8" t="s">
        <v>49</v>
      </c>
      <c r="J1251" s="10">
        <v>3.48</v>
      </c>
      <c r="K1251" s="8" t="s">
        <v>8662</v>
      </c>
      <c r="L1251" s="8" t="s">
        <v>3903</v>
      </c>
      <c r="M1251" s="8"/>
      <c r="N1251" s="8" t="s">
        <v>8663</v>
      </c>
      <c r="O1251" s="8" t="s">
        <v>52</v>
      </c>
      <c r="P1251" s="8"/>
      <c r="Q1251" s="8"/>
      <c r="R1251" s="8" t="s">
        <v>756</v>
      </c>
      <c r="S1251" s="8" t="s">
        <v>8664</v>
      </c>
      <c r="T1251" s="11" t="str">
        <f t="shared" si="2"/>
        <v>Jim Vahrenkamp</v>
      </c>
      <c r="U1251" s="8" t="s">
        <v>55</v>
      </c>
      <c r="V1251" s="8" t="s">
        <v>8665</v>
      </c>
      <c r="W1251" s="8" t="s">
        <v>8666</v>
      </c>
      <c r="X1251" s="8" t="s">
        <v>8667</v>
      </c>
      <c r="Y1251" s="12" t="s">
        <v>8668</v>
      </c>
      <c r="Z1251" s="12" t="s">
        <v>8669</v>
      </c>
      <c r="AA1251" s="8" t="s">
        <v>60</v>
      </c>
      <c r="AB1251" s="12" t="s">
        <v>8670</v>
      </c>
      <c r="AC1251" s="8" t="s">
        <v>60</v>
      </c>
      <c r="AD1251" s="12" t="s">
        <v>8671</v>
      </c>
      <c r="AE1251" s="8" t="s">
        <v>8633</v>
      </c>
      <c r="AF1251" s="8" t="s">
        <v>8620</v>
      </c>
      <c r="AG1251" s="8" t="s">
        <v>8635</v>
      </c>
      <c r="AH1251" s="8" t="s">
        <v>134</v>
      </c>
      <c r="AI1251" s="8" t="s">
        <v>66</v>
      </c>
      <c r="AJ1251" s="8"/>
      <c r="AK1251" s="13" t="s">
        <v>3913</v>
      </c>
      <c r="AL1251" s="13" t="s">
        <v>742</v>
      </c>
      <c r="AM1251" s="8" t="s">
        <v>421</v>
      </c>
      <c r="AN1251" s="8" t="s">
        <v>8672</v>
      </c>
      <c r="AO1251" s="13" t="s">
        <v>8673</v>
      </c>
      <c r="AP1251" s="9" t="s">
        <v>8620</v>
      </c>
      <c r="AQ1251" s="11">
        <v>11255.0</v>
      </c>
    </row>
    <row r="1252">
      <c r="A1252" s="8" t="str">
        <f t="shared" si="1"/>
        <v>Tom Scott</v>
      </c>
      <c r="B1252" s="8" t="s">
        <v>8659</v>
      </c>
      <c r="C1252" s="8" t="s">
        <v>3713</v>
      </c>
      <c r="D1252" s="9" t="s">
        <v>8620</v>
      </c>
      <c r="E1252" s="8" t="s">
        <v>8660</v>
      </c>
      <c r="F1252" s="8" t="s">
        <v>3309</v>
      </c>
      <c r="G1252" s="8" t="s">
        <v>47</v>
      </c>
      <c r="H1252" s="8" t="s">
        <v>8661</v>
      </c>
      <c r="I1252" s="8" t="s">
        <v>49</v>
      </c>
      <c r="J1252" s="10">
        <v>3.48</v>
      </c>
      <c r="K1252" s="8" t="s">
        <v>8662</v>
      </c>
      <c r="L1252" s="8" t="s">
        <v>3903</v>
      </c>
      <c r="M1252" s="8"/>
      <c r="N1252" s="8" t="s">
        <v>8674</v>
      </c>
      <c r="O1252" s="8" t="s">
        <v>52</v>
      </c>
      <c r="P1252" s="8"/>
      <c r="Q1252" s="8"/>
      <c r="R1252" s="8" t="s">
        <v>271</v>
      </c>
      <c r="S1252" s="8" t="s">
        <v>147</v>
      </c>
      <c r="T1252" s="11" t="str">
        <f t="shared" si="2"/>
        <v>Tom Scott</v>
      </c>
      <c r="U1252" s="8" t="s">
        <v>55</v>
      </c>
      <c r="V1252" s="8" t="s">
        <v>8675</v>
      </c>
      <c r="W1252" s="8" t="s">
        <v>8676</v>
      </c>
      <c r="X1252" s="8" t="s">
        <v>8667</v>
      </c>
      <c r="Y1252" s="8" t="s">
        <v>60</v>
      </c>
      <c r="Z1252" s="12" t="s">
        <v>8669</v>
      </c>
      <c r="AA1252" s="8" t="s">
        <v>60</v>
      </c>
      <c r="AB1252" s="12" t="s">
        <v>8677</v>
      </c>
      <c r="AC1252" s="8" t="s">
        <v>60</v>
      </c>
      <c r="AD1252" s="12" t="s">
        <v>8671</v>
      </c>
      <c r="AE1252" s="8" t="s">
        <v>8633</v>
      </c>
      <c r="AF1252" s="8" t="s">
        <v>8620</v>
      </c>
      <c r="AG1252" s="8" t="s">
        <v>8635</v>
      </c>
      <c r="AH1252" s="8" t="s">
        <v>134</v>
      </c>
      <c r="AI1252" s="8" t="s">
        <v>66</v>
      </c>
      <c r="AJ1252" s="8"/>
      <c r="AK1252" s="13" t="s">
        <v>3913</v>
      </c>
      <c r="AL1252" s="13" t="s">
        <v>742</v>
      </c>
      <c r="AM1252" s="8" t="s">
        <v>421</v>
      </c>
      <c r="AN1252" s="8" t="s">
        <v>8672</v>
      </c>
      <c r="AO1252" s="13" t="s">
        <v>8673</v>
      </c>
      <c r="AP1252" s="9" t="s">
        <v>8620</v>
      </c>
      <c r="AQ1252" s="11">
        <v>11255.0</v>
      </c>
    </row>
    <row r="1253">
      <c r="A1253" s="8" t="str">
        <f t="shared" si="1"/>
        <v>Elijah Talk</v>
      </c>
      <c r="B1253" s="8" t="s">
        <v>8659</v>
      </c>
      <c r="C1253" s="8" t="s">
        <v>3713</v>
      </c>
      <c r="D1253" s="9" t="s">
        <v>8620</v>
      </c>
      <c r="E1253" s="8" t="s">
        <v>8660</v>
      </c>
      <c r="F1253" s="8" t="s">
        <v>3309</v>
      </c>
      <c r="G1253" s="8" t="s">
        <v>47</v>
      </c>
      <c r="H1253" s="8" t="s">
        <v>8661</v>
      </c>
      <c r="I1253" s="8" t="s">
        <v>49</v>
      </c>
      <c r="J1253" s="10">
        <v>3.48</v>
      </c>
      <c r="K1253" s="8" t="s">
        <v>8662</v>
      </c>
      <c r="L1253" s="8" t="s">
        <v>3903</v>
      </c>
      <c r="M1253" s="8"/>
      <c r="N1253" s="8" t="s">
        <v>8678</v>
      </c>
      <c r="O1253" s="8" t="s">
        <v>52</v>
      </c>
      <c r="P1253" s="8"/>
      <c r="Q1253" s="8"/>
      <c r="R1253" s="8" t="s">
        <v>8679</v>
      </c>
      <c r="S1253" s="8" t="s">
        <v>8680</v>
      </c>
      <c r="T1253" s="11" t="str">
        <f t="shared" si="2"/>
        <v>Elijah Talk</v>
      </c>
      <c r="U1253" s="8" t="s">
        <v>160</v>
      </c>
      <c r="V1253" s="8" t="s">
        <v>8681</v>
      </c>
      <c r="W1253" s="8" t="s">
        <v>8682</v>
      </c>
      <c r="X1253" s="8" t="s">
        <v>8667</v>
      </c>
      <c r="Y1253" s="8" t="s">
        <v>60</v>
      </c>
      <c r="Z1253" s="12" t="s">
        <v>8669</v>
      </c>
      <c r="AA1253" s="8" t="s">
        <v>60</v>
      </c>
      <c r="AB1253" s="12" t="s">
        <v>8677</v>
      </c>
      <c r="AC1253" s="12" t="s">
        <v>8683</v>
      </c>
      <c r="AD1253" s="12" t="s">
        <v>8671</v>
      </c>
      <c r="AE1253" s="8" t="s">
        <v>8633</v>
      </c>
      <c r="AF1253" s="8" t="s">
        <v>8620</v>
      </c>
      <c r="AG1253" s="8" t="s">
        <v>8635</v>
      </c>
      <c r="AH1253" s="8" t="s">
        <v>134</v>
      </c>
      <c r="AI1253" s="8" t="s">
        <v>66</v>
      </c>
      <c r="AJ1253" s="8"/>
      <c r="AK1253" s="13" t="s">
        <v>3913</v>
      </c>
      <c r="AL1253" s="13" t="s">
        <v>742</v>
      </c>
      <c r="AM1253" s="8" t="s">
        <v>421</v>
      </c>
      <c r="AN1253" s="8" t="s">
        <v>8672</v>
      </c>
      <c r="AO1253" s="13" t="s">
        <v>8673</v>
      </c>
      <c r="AP1253" s="9" t="s">
        <v>8620</v>
      </c>
      <c r="AQ1253" s="11">
        <v>11255.0</v>
      </c>
    </row>
    <row r="1254">
      <c r="A1254" s="8" t="str">
        <f t="shared" si="1"/>
        <v>Molly Jones Vahrenkamp </v>
      </c>
      <c r="B1254" s="8" t="s">
        <v>8659</v>
      </c>
      <c r="C1254" s="8" t="s">
        <v>3713</v>
      </c>
      <c r="D1254" s="9" t="s">
        <v>8620</v>
      </c>
      <c r="E1254" s="8" t="s">
        <v>8660</v>
      </c>
      <c r="F1254" s="8" t="s">
        <v>3309</v>
      </c>
      <c r="G1254" s="8" t="s">
        <v>47</v>
      </c>
      <c r="H1254" s="8" t="s">
        <v>8661</v>
      </c>
      <c r="I1254" s="8" t="s">
        <v>49</v>
      </c>
      <c r="J1254" s="10">
        <v>3.48</v>
      </c>
      <c r="K1254" s="8" t="s">
        <v>8662</v>
      </c>
      <c r="L1254" s="8" t="s">
        <v>3903</v>
      </c>
      <c r="M1254" s="8"/>
      <c r="N1254" s="8" t="s">
        <v>8684</v>
      </c>
      <c r="O1254" s="8" t="s">
        <v>52</v>
      </c>
      <c r="P1254" s="8"/>
      <c r="Q1254" s="8"/>
      <c r="R1254" s="8" t="s">
        <v>7430</v>
      </c>
      <c r="S1254" s="8" t="s">
        <v>8685</v>
      </c>
      <c r="T1254" s="11" t="str">
        <f t="shared" si="2"/>
        <v>Molly Jones Vahrenkamp </v>
      </c>
      <c r="U1254" s="8" t="s">
        <v>2834</v>
      </c>
      <c r="V1254" s="8" t="s">
        <v>8686</v>
      </c>
      <c r="W1254" s="8" t="s">
        <v>8687</v>
      </c>
      <c r="X1254" s="8" t="s">
        <v>8667</v>
      </c>
      <c r="Y1254" s="8" t="s">
        <v>60</v>
      </c>
      <c r="Z1254" s="12" t="s">
        <v>8669</v>
      </c>
      <c r="AA1254" s="8" t="s">
        <v>60</v>
      </c>
      <c r="AB1254" s="12" t="s">
        <v>8677</v>
      </c>
      <c r="AC1254" s="8" t="s">
        <v>60</v>
      </c>
      <c r="AD1254" s="12" t="s">
        <v>8671</v>
      </c>
      <c r="AE1254" s="8" t="s">
        <v>8633</v>
      </c>
      <c r="AF1254" s="8" t="s">
        <v>8620</v>
      </c>
      <c r="AG1254" s="8" t="s">
        <v>8635</v>
      </c>
      <c r="AH1254" s="8" t="s">
        <v>134</v>
      </c>
      <c r="AI1254" s="8" t="s">
        <v>66</v>
      </c>
      <c r="AJ1254" s="8"/>
      <c r="AK1254" s="13" t="s">
        <v>3913</v>
      </c>
      <c r="AL1254" s="13" t="s">
        <v>742</v>
      </c>
      <c r="AM1254" s="8" t="s">
        <v>421</v>
      </c>
      <c r="AN1254" s="8" t="s">
        <v>8672</v>
      </c>
      <c r="AO1254" s="13" t="s">
        <v>8673</v>
      </c>
      <c r="AP1254" s="9" t="s">
        <v>8620</v>
      </c>
      <c r="AQ1254" s="11">
        <v>11255.0</v>
      </c>
    </row>
    <row r="1255">
      <c r="A1255" s="8" t="str">
        <f t="shared" si="1"/>
        <v>Nathan Fanger</v>
      </c>
      <c r="B1255" s="8" t="s">
        <v>8688</v>
      </c>
      <c r="C1255" s="8" t="s">
        <v>5815</v>
      </c>
      <c r="D1255" s="9" t="s">
        <v>8689</v>
      </c>
      <c r="E1255" s="8" t="s">
        <v>8690</v>
      </c>
      <c r="F1255" s="8" t="s">
        <v>3309</v>
      </c>
      <c r="G1255" s="8" t="s">
        <v>47</v>
      </c>
      <c r="H1255" s="8" t="s">
        <v>8691</v>
      </c>
      <c r="I1255" s="8" t="s">
        <v>49</v>
      </c>
      <c r="J1255" s="10">
        <v>3.38</v>
      </c>
      <c r="K1255" s="8" t="s">
        <v>8692</v>
      </c>
      <c r="L1255" s="8" t="s">
        <v>8693</v>
      </c>
      <c r="M1255" s="8" t="s">
        <v>86</v>
      </c>
      <c r="N1255" s="8" t="s">
        <v>8694</v>
      </c>
      <c r="O1255" s="8" t="s">
        <v>52</v>
      </c>
      <c r="P1255" s="8"/>
      <c r="Q1255" s="8"/>
      <c r="R1255" s="8" t="s">
        <v>3299</v>
      </c>
      <c r="S1255" s="8" t="s">
        <v>8695</v>
      </c>
      <c r="T1255" s="11" t="str">
        <f t="shared" si="2"/>
        <v>Nathan Fanger</v>
      </c>
      <c r="U1255" s="8" t="s">
        <v>992</v>
      </c>
      <c r="V1255" s="8" t="s">
        <v>8696</v>
      </c>
      <c r="W1255" s="8" t="s">
        <v>8697</v>
      </c>
      <c r="X1255" s="8" t="s">
        <v>8698</v>
      </c>
      <c r="Y1255" s="8" t="s">
        <v>60</v>
      </c>
      <c r="Z1255" s="12" t="s">
        <v>8699</v>
      </c>
      <c r="AA1255" s="12" t="s">
        <v>8700</v>
      </c>
      <c r="AB1255" s="12" t="s">
        <v>8701</v>
      </c>
      <c r="AC1255" s="8" t="s">
        <v>60</v>
      </c>
      <c r="AD1255" s="12" t="s">
        <v>8702</v>
      </c>
      <c r="AE1255" s="8"/>
      <c r="AF1255" s="8" t="s">
        <v>8703</v>
      </c>
      <c r="AG1255" s="8" t="s">
        <v>8704</v>
      </c>
      <c r="AH1255" s="8" t="s">
        <v>232</v>
      </c>
      <c r="AI1255" s="8" t="s">
        <v>66</v>
      </c>
      <c r="AJ1255" s="8" t="s">
        <v>86</v>
      </c>
      <c r="AK1255" s="13" t="s">
        <v>3461</v>
      </c>
      <c r="AL1255" s="13" t="s">
        <v>2863</v>
      </c>
      <c r="AM1255" s="8" t="s">
        <v>743</v>
      </c>
      <c r="AN1255" s="8" t="s">
        <v>8705</v>
      </c>
      <c r="AO1255" s="13" t="s">
        <v>8706</v>
      </c>
      <c r="AP1255" s="9" t="s">
        <v>8703</v>
      </c>
      <c r="AQ1255" s="11">
        <v>23684.0</v>
      </c>
    </row>
    <row r="1256">
      <c r="A1256" s="8" t="str">
        <f t="shared" si="1"/>
        <v>Michael Schober</v>
      </c>
      <c r="B1256" s="8" t="s">
        <v>8688</v>
      </c>
      <c r="C1256" s="8" t="s">
        <v>5815</v>
      </c>
      <c r="D1256" s="9" t="s">
        <v>8689</v>
      </c>
      <c r="E1256" s="13" t="s">
        <v>8690</v>
      </c>
      <c r="F1256" s="8" t="s">
        <v>3309</v>
      </c>
      <c r="G1256" s="8" t="s">
        <v>47</v>
      </c>
      <c r="H1256" s="8" t="s">
        <v>8691</v>
      </c>
      <c r="I1256" s="8" t="s">
        <v>49</v>
      </c>
      <c r="J1256" s="10">
        <v>3.38</v>
      </c>
      <c r="K1256" s="8" t="s">
        <v>8692</v>
      </c>
      <c r="L1256" s="8" t="s">
        <v>8693</v>
      </c>
      <c r="M1256" s="8"/>
      <c r="N1256" s="8" t="s">
        <v>8707</v>
      </c>
      <c r="O1256" s="8" t="s">
        <v>52</v>
      </c>
      <c r="P1256" s="8"/>
      <c r="Q1256" s="8"/>
      <c r="R1256" s="8" t="s">
        <v>731</v>
      </c>
      <c r="S1256" s="8" t="s">
        <v>8708</v>
      </c>
      <c r="T1256" s="11" t="str">
        <f t="shared" si="2"/>
        <v>Michael Schober</v>
      </c>
      <c r="U1256" s="8" t="s">
        <v>8709</v>
      </c>
      <c r="V1256" s="8" t="s">
        <v>8710</v>
      </c>
      <c r="W1256" s="8" t="s">
        <v>8711</v>
      </c>
      <c r="X1256" s="8" t="s">
        <v>8698</v>
      </c>
      <c r="Y1256" s="12" t="s">
        <v>8712</v>
      </c>
      <c r="Z1256" s="12" t="s">
        <v>8699</v>
      </c>
      <c r="AA1256" s="8" t="s">
        <v>60</v>
      </c>
      <c r="AB1256" s="12" t="s">
        <v>8701</v>
      </c>
      <c r="AC1256" s="8" t="s">
        <v>60</v>
      </c>
      <c r="AD1256" s="12" t="s">
        <v>8702</v>
      </c>
      <c r="AE1256" s="8"/>
      <c r="AF1256" s="13" t="s">
        <v>8703</v>
      </c>
      <c r="AG1256" s="13" t="s">
        <v>8704</v>
      </c>
      <c r="AH1256" s="8" t="s">
        <v>232</v>
      </c>
      <c r="AI1256" s="8" t="s">
        <v>66</v>
      </c>
      <c r="AJ1256" s="8"/>
      <c r="AK1256" s="13" t="s">
        <v>3461</v>
      </c>
      <c r="AL1256" s="13" t="s">
        <v>2863</v>
      </c>
      <c r="AM1256" s="8" t="s">
        <v>743</v>
      </c>
      <c r="AN1256" s="8" t="s">
        <v>8705</v>
      </c>
      <c r="AO1256" s="13" t="s">
        <v>8706</v>
      </c>
      <c r="AP1256" s="9" t="s">
        <v>8703</v>
      </c>
      <c r="AQ1256" s="11">
        <v>23684.0</v>
      </c>
    </row>
    <row r="1257">
      <c r="A1257" s="8" t="str">
        <f t="shared" si="1"/>
        <v>Tavius Ferguson</v>
      </c>
      <c r="B1257" s="8" t="s">
        <v>8688</v>
      </c>
      <c r="C1257" s="8" t="s">
        <v>5815</v>
      </c>
      <c r="D1257" s="9" t="s">
        <v>8689</v>
      </c>
      <c r="E1257" s="8" t="s">
        <v>8690</v>
      </c>
      <c r="F1257" s="8" t="s">
        <v>3309</v>
      </c>
      <c r="G1257" s="8" t="s">
        <v>47</v>
      </c>
      <c r="H1257" s="8" t="s">
        <v>8691</v>
      </c>
      <c r="I1257" s="8" t="s">
        <v>49</v>
      </c>
      <c r="J1257" s="10">
        <v>3.38</v>
      </c>
      <c r="K1257" s="8" t="s">
        <v>8692</v>
      </c>
      <c r="L1257" s="8" t="s">
        <v>8693</v>
      </c>
      <c r="M1257" s="8"/>
      <c r="N1257" s="8" t="s">
        <v>8713</v>
      </c>
      <c r="O1257" s="8" t="s">
        <v>52</v>
      </c>
      <c r="P1257" s="8"/>
      <c r="Q1257" s="8"/>
      <c r="R1257" s="8" t="s">
        <v>8714</v>
      </c>
      <c r="S1257" s="8" t="s">
        <v>8715</v>
      </c>
      <c r="T1257" s="11" t="str">
        <f t="shared" si="2"/>
        <v>Tavius Ferguson</v>
      </c>
      <c r="U1257" s="8" t="s">
        <v>8716</v>
      </c>
      <c r="V1257" s="8" t="s">
        <v>8717</v>
      </c>
      <c r="W1257" s="8"/>
      <c r="X1257" s="8" t="s">
        <v>8698</v>
      </c>
      <c r="Y1257" s="8" t="s">
        <v>60</v>
      </c>
      <c r="Z1257" s="12" t="s">
        <v>8699</v>
      </c>
      <c r="AA1257" s="8" t="s">
        <v>60</v>
      </c>
      <c r="AB1257" s="12" t="s">
        <v>8701</v>
      </c>
      <c r="AC1257" s="8" t="s">
        <v>60</v>
      </c>
      <c r="AD1257" s="12" t="s">
        <v>8702</v>
      </c>
      <c r="AE1257" s="8"/>
      <c r="AF1257" s="8" t="s">
        <v>8703</v>
      </c>
      <c r="AG1257" s="8" t="s">
        <v>8704</v>
      </c>
      <c r="AH1257" s="8" t="s">
        <v>232</v>
      </c>
      <c r="AI1257" s="8" t="s">
        <v>66</v>
      </c>
      <c r="AJ1257" s="8"/>
      <c r="AK1257" s="8" t="s">
        <v>3461</v>
      </c>
      <c r="AL1257" s="8" t="s">
        <v>2863</v>
      </c>
      <c r="AM1257" s="8" t="s">
        <v>743</v>
      </c>
      <c r="AN1257" s="8" t="s">
        <v>8705</v>
      </c>
      <c r="AO1257" s="8" t="s">
        <v>8706</v>
      </c>
      <c r="AP1257" s="8" t="s">
        <v>8703</v>
      </c>
      <c r="AQ1257" s="11">
        <v>23684.0</v>
      </c>
    </row>
    <row r="1258">
      <c r="A1258" s="8" t="str">
        <f t="shared" si="1"/>
        <v>Joe Yoder</v>
      </c>
      <c r="B1258" s="8" t="s">
        <v>8688</v>
      </c>
      <c r="C1258" s="8" t="s">
        <v>5815</v>
      </c>
      <c r="D1258" s="9" t="s">
        <v>8689</v>
      </c>
      <c r="E1258" s="8" t="s">
        <v>8690</v>
      </c>
      <c r="F1258" s="8" t="s">
        <v>3309</v>
      </c>
      <c r="G1258" s="8" t="s">
        <v>47</v>
      </c>
      <c r="H1258" s="8" t="s">
        <v>8691</v>
      </c>
      <c r="I1258" s="8" t="s">
        <v>49</v>
      </c>
      <c r="J1258" s="10">
        <v>3.38</v>
      </c>
      <c r="K1258" s="8" t="s">
        <v>8692</v>
      </c>
      <c r="L1258" s="8" t="s">
        <v>8693</v>
      </c>
      <c r="M1258" s="8" t="s">
        <v>86</v>
      </c>
      <c r="N1258" s="8" t="s">
        <v>8718</v>
      </c>
      <c r="O1258" s="8" t="s">
        <v>52</v>
      </c>
      <c r="P1258" s="8"/>
      <c r="Q1258" s="8"/>
      <c r="R1258" s="8" t="s">
        <v>1075</v>
      </c>
      <c r="S1258" s="8" t="s">
        <v>8719</v>
      </c>
      <c r="T1258" s="11" t="str">
        <f t="shared" si="2"/>
        <v>Joe Yoder</v>
      </c>
      <c r="U1258" s="8" t="s">
        <v>2349</v>
      </c>
      <c r="V1258" s="8" t="s">
        <v>8720</v>
      </c>
      <c r="W1258" s="8" t="s">
        <v>8721</v>
      </c>
      <c r="X1258" s="8" t="s">
        <v>8698</v>
      </c>
      <c r="Y1258" s="8" t="s">
        <v>60</v>
      </c>
      <c r="Z1258" s="12" t="s">
        <v>8699</v>
      </c>
      <c r="AA1258" s="8" t="s">
        <v>60</v>
      </c>
      <c r="AB1258" s="12" t="s">
        <v>8701</v>
      </c>
      <c r="AC1258" s="8" t="s">
        <v>60</v>
      </c>
      <c r="AD1258" s="12" t="s">
        <v>8702</v>
      </c>
      <c r="AE1258" s="8"/>
      <c r="AF1258" s="8" t="s">
        <v>8703</v>
      </c>
      <c r="AG1258" s="8" t="s">
        <v>8704</v>
      </c>
      <c r="AH1258" s="8" t="s">
        <v>232</v>
      </c>
      <c r="AI1258" s="8" t="s">
        <v>66</v>
      </c>
      <c r="AJ1258" s="8" t="s">
        <v>86</v>
      </c>
      <c r="AK1258" s="13" t="s">
        <v>3461</v>
      </c>
      <c r="AL1258" s="13" t="s">
        <v>2863</v>
      </c>
      <c r="AM1258" s="8" t="s">
        <v>743</v>
      </c>
      <c r="AN1258" s="8" t="s">
        <v>8705</v>
      </c>
      <c r="AO1258" s="13" t="s">
        <v>8706</v>
      </c>
      <c r="AP1258" s="9" t="s">
        <v>8703</v>
      </c>
      <c r="AQ1258" s="11">
        <v>23684.0</v>
      </c>
    </row>
    <row r="1259">
      <c r="A1259" s="8" t="str">
        <f t="shared" si="1"/>
        <v>Laura Rybka</v>
      </c>
      <c r="B1259" s="8" t="s">
        <v>8688</v>
      </c>
      <c r="C1259" s="8" t="s">
        <v>5815</v>
      </c>
      <c r="D1259" s="9" t="s">
        <v>8689</v>
      </c>
      <c r="E1259" s="13" t="s">
        <v>8690</v>
      </c>
      <c r="F1259" s="8" t="s">
        <v>3309</v>
      </c>
      <c r="G1259" s="8" t="s">
        <v>47</v>
      </c>
      <c r="H1259" s="8" t="s">
        <v>8691</v>
      </c>
      <c r="I1259" s="8" t="s">
        <v>49</v>
      </c>
      <c r="J1259" s="10">
        <v>3.38</v>
      </c>
      <c r="K1259" s="8" t="s">
        <v>8692</v>
      </c>
      <c r="L1259" s="8" t="s">
        <v>8693</v>
      </c>
      <c r="M1259" s="8"/>
      <c r="N1259" s="8" t="s">
        <v>8722</v>
      </c>
      <c r="O1259" s="8" t="s">
        <v>52</v>
      </c>
      <c r="P1259" s="8"/>
      <c r="Q1259" s="8"/>
      <c r="R1259" s="8" t="s">
        <v>2033</v>
      </c>
      <c r="S1259" s="8" t="s">
        <v>8723</v>
      </c>
      <c r="T1259" s="11" t="str">
        <f t="shared" si="2"/>
        <v>Laura Rybka</v>
      </c>
      <c r="U1259" s="8" t="s">
        <v>106</v>
      </c>
      <c r="V1259" s="8" t="s">
        <v>8724</v>
      </c>
      <c r="W1259" s="8"/>
      <c r="X1259" s="8" t="s">
        <v>8698</v>
      </c>
      <c r="Y1259" s="8" t="s">
        <v>60</v>
      </c>
      <c r="Z1259" s="12" t="s">
        <v>8699</v>
      </c>
      <c r="AA1259" s="8" t="s">
        <v>60</v>
      </c>
      <c r="AB1259" s="12" t="s">
        <v>8701</v>
      </c>
      <c r="AC1259" s="12" t="s">
        <v>8725</v>
      </c>
      <c r="AD1259" s="12" t="s">
        <v>8702</v>
      </c>
      <c r="AE1259" s="8"/>
      <c r="AF1259" s="13" t="s">
        <v>8703</v>
      </c>
      <c r="AG1259" s="13" t="s">
        <v>8704</v>
      </c>
      <c r="AH1259" s="8" t="s">
        <v>232</v>
      </c>
      <c r="AI1259" s="8" t="s">
        <v>66</v>
      </c>
      <c r="AJ1259" s="8"/>
      <c r="AK1259" s="13" t="s">
        <v>3461</v>
      </c>
      <c r="AL1259" s="13" t="s">
        <v>2863</v>
      </c>
      <c r="AM1259" s="8" t="s">
        <v>743</v>
      </c>
      <c r="AN1259" s="8" t="s">
        <v>8705</v>
      </c>
      <c r="AO1259" s="13" t="s">
        <v>8706</v>
      </c>
      <c r="AP1259" s="15" t="s">
        <v>8703</v>
      </c>
      <c r="AQ1259" s="11">
        <v>23684.0</v>
      </c>
    </row>
    <row r="1260">
      <c r="A1260" s="8" t="str">
        <f t="shared" si="1"/>
        <v>AC Christian has been removed. </v>
      </c>
      <c r="B1260" s="8" t="s">
        <v>8688</v>
      </c>
      <c r="C1260" s="8" t="s">
        <v>5815</v>
      </c>
      <c r="D1260" s="9" t="s">
        <v>8689</v>
      </c>
      <c r="E1260" s="8" t="s">
        <v>8690</v>
      </c>
      <c r="F1260" s="8" t="s">
        <v>3309</v>
      </c>
      <c r="G1260" s="8" t="s">
        <v>47</v>
      </c>
      <c r="H1260" s="8" t="s">
        <v>8691</v>
      </c>
      <c r="I1260" s="8" t="s">
        <v>49</v>
      </c>
      <c r="J1260" s="10">
        <v>3.38</v>
      </c>
      <c r="K1260" s="8" t="s">
        <v>8692</v>
      </c>
      <c r="L1260" s="8" t="s">
        <v>8693</v>
      </c>
      <c r="M1260" s="8"/>
      <c r="N1260" s="8" t="s">
        <v>8726</v>
      </c>
      <c r="O1260" s="8" t="s">
        <v>52</v>
      </c>
      <c r="P1260" s="8"/>
      <c r="Q1260" s="8" t="s">
        <v>277</v>
      </c>
      <c r="R1260" s="8" t="s">
        <v>8727</v>
      </c>
      <c r="S1260" s="8"/>
      <c r="T1260" s="11" t="str">
        <f t="shared" si="2"/>
        <v>AC Christian has been removed. </v>
      </c>
      <c r="U1260" s="8"/>
      <c r="V1260" s="8"/>
      <c r="W1260" s="8"/>
      <c r="X1260" s="8" t="s">
        <v>8698</v>
      </c>
      <c r="Y1260" s="8" t="s">
        <v>60</v>
      </c>
      <c r="Z1260" s="12" t="s">
        <v>8699</v>
      </c>
      <c r="AA1260" s="8" t="s">
        <v>60</v>
      </c>
      <c r="AB1260" s="12" t="s">
        <v>8701</v>
      </c>
      <c r="AC1260" s="12" t="s">
        <v>8728</v>
      </c>
      <c r="AD1260" s="12" t="s">
        <v>8702</v>
      </c>
      <c r="AE1260" s="8"/>
      <c r="AF1260" s="8" t="s">
        <v>8703</v>
      </c>
      <c r="AG1260" s="8" t="s">
        <v>8704</v>
      </c>
      <c r="AH1260" s="8" t="s">
        <v>232</v>
      </c>
      <c r="AI1260" s="8" t="s">
        <v>66</v>
      </c>
      <c r="AJ1260" s="8"/>
      <c r="AK1260" s="13" t="s">
        <v>3461</v>
      </c>
      <c r="AL1260" s="13" t="s">
        <v>2863</v>
      </c>
      <c r="AM1260" s="8" t="s">
        <v>743</v>
      </c>
      <c r="AN1260" s="8" t="s">
        <v>8705</v>
      </c>
      <c r="AO1260" s="13" t="s">
        <v>8706</v>
      </c>
      <c r="AP1260" s="9" t="s">
        <v>8703</v>
      </c>
      <c r="AQ1260" s="11">
        <v>23684.0</v>
      </c>
    </row>
    <row r="1261">
      <c r="A1261" s="8" t="str">
        <f t="shared" si="1"/>
        <v>Russ Peterson</v>
      </c>
      <c r="B1261" s="8" t="s">
        <v>8729</v>
      </c>
      <c r="C1261" s="8" t="s">
        <v>5815</v>
      </c>
      <c r="D1261" s="9" t="s">
        <v>8689</v>
      </c>
      <c r="E1261" s="8" t="s">
        <v>6389</v>
      </c>
      <c r="F1261" s="8" t="s">
        <v>3309</v>
      </c>
      <c r="G1261" s="8" t="s">
        <v>47</v>
      </c>
      <c r="H1261" s="8" t="s">
        <v>8730</v>
      </c>
      <c r="I1261" s="8" t="s">
        <v>49</v>
      </c>
      <c r="J1261" s="10">
        <v>3.78</v>
      </c>
      <c r="K1261" s="8" t="s">
        <v>8731</v>
      </c>
      <c r="L1261" s="8" t="s">
        <v>4215</v>
      </c>
      <c r="M1261" s="8" t="s">
        <v>86</v>
      </c>
      <c r="N1261" s="8" t="s">
        <v>8732</v>
      </c>
      <c r="O1261" s="8" t="s">
        <v>52</v>
      </c>
      <c r="P1261" s="8"/>
      <c r="Q1261" s="8"/>
      <c r="R1261" s="8" t="s">
        <v>8733</v>
      </c>
      <c r="S1261" s="8" t="s">
        <v>1276</v>
      </c>
      <c r="T1261" s="11" t="str">
        <f t="shared" si="2"/>
        <v>Russ Peterson</v>
      </c>
      <c r="U1261" s="8" t="s">
        <v>311</v>
      </c>
      <c r="V1261" s="8" t="s">
        <v>8734</v>
      </c>
      <c r="W1261" s="8" t="s">
        <v>8735</v>
      </c>
      <c r="X1261" s="8" t="s">
        <v>8736</v>
      </c>
      <c r="Y1261" s="8" t="s">
        <v>60</v>
      </c>
      <c r="Z1261" s="12" t="s">
        <v>8737</v>
      </c>
      <c r="AA1261" s="12" t="s">
        <v>8738</v>
      </c>
      <c r="AB1261" s="12" t="s">
        <v>8739</v>
      </c>
      <c r="AC1261" s="12" t="s">
        <v>8740</v>
      </c>
      <c r="AD1261" s="12" t="s">
        <v>8741</v>
      </c>
      <c r="AE1261" s="8" t="s">
        <v>2806</v>
      </c>
      <c r="AF1261" s="8" t="s">
        <v>8742</v>
      </c>
      <c r="AG1261" s="8" t="s">
        <v>8704</v>
      </c>
      <c r="AH1261" s="8" t="s">
        <v>194</v>
      </c>
      <c r="AI1261" s="8" t="s">
        <v>66</v>
      </c>
      <c r="AJ1261" s="8" t="s">
        <v>86</v>
      </c>
      <c r="AK1261" s="13" t="s">
        <v>2229</v>
      </c>
      <c r="AL1261" s="13" t="s">
        <v>6525</v>
      </c>
      <c r="AM1261" s="8" t="s">
        <v>1852</v>
      </c>
      <c r="AN1261" s="8" t="s">
        <v>8743</v>
      </c>
      <c r="AO1261" s="13" t="s">
        <v>8744</v>
      </c>
      <c r="AP1261" s="9" t="s">
        <v>8742</v>
      </c>
      <c r="AQ1261" s="11">
        <v>16981.0</v>
      </c>
    </row>
    <row r="1262">
      <c r="A1262" s="8" t="str">
        <f t="shared" si="1"/>
        <v>De'Sean Turner</v>
      </c>
      <c r="B1262" s="8" t="s">
        <v>8729</v>
      </c>
      <c r="C1262" s="8" t="s">
        <v>5815</v>
      </c>
      <c r="D1262" s="9" t="s">
        <v>8689</v>
      </c>
      <c r="E1262" s="8" t="s">
        <v>6389</v>
      </c>
      <c r="F1262" s="8" t="s">
        <v>3309</v>
      </c>
      <c r="G1262" s="8" t="s">
        <v>47</v>
      </c>
      <c r="H1262" s="8" t="s">
        <v>8730</v>
      </c>
      <c r="I1262" s="8" t="s">
        <v>49</v>
      </c>
      <c r="J1262" s="10">
        <v>3.78</v>
      </c>
      <c r="K1262" s="8" t="s">
        <v>8731</v>
      </c>
      <c r="L1262" s="8" t="s">
        <v>4215</v>
      </c>
      <c r="M1262" s="8" t="s">
        <v>86</v>
      </c>
      <c r="N1262" s="8" t="s">
        <v>8745</v>
      </c>
      <c r="O1262" s="8" t="s">
        <v>52</v>
      </c>
      <c r="P1262" s="8"/>
      <c r="Q1262" s="8"/>
      <c r="R1262" s="8" t="s">
        <v>8746</v>
      </c>
      <c r="S1262" s="8" t="s">
        <v>6359</v>
      </c>
      <c r="T1262" s="11" t="str">
        <f t="shared" si="2"/>
        <v>De'Sean Turner</v>
      </c>
      <c r="U1262" s="8" t="s">
        <v>2649</v>
      </c>
      <c r="V1262" s="8" t="s">
        <v>8747</v>
      </c>
      <c r="W1262" s="8" t="s">
        <v>8735</v>
      </c>
      <c r="X1262" s="8" t="s">
        <v>8736</v>
      </c>
      <c r="Y1262" s="12" t="s">
        <v>8748</v>
      </c>
      <c r="Z1262" s="12" t="s">
        <v>8737</v>
      </c>
      <c r="AA1262" s="8" t="s">
        <v>60</v>
      </c>
      <c r="AB1262" s="12" t="s">
        <v>8739</v>
      </c>
      <c r="AC1262" s="8" t="s">
        <v>60</v>
      </c>
      <c r="AD1262" s="12" t="s">
        <v>8741</v>
      </c>
      <c r="AE1262" s="8" t="s">
        <v>2806</v>
      </c>
      <c r="AF1262" s="8" t="s">
        <v>8742</v>
      </c>
      <c r="AG1262" s="8" t="s">
        <v>8704</v>
      </c>
      <c r="AH1262" s="8" t="s">
        <v>194</v>
      </c>
      <c r="AI1262" s="8" t="s">
        <v>66</v>
      </c>
      <c r="AJ1262" s="8" t="s">
        <v>86</v>
      </c>
      <c r="AK1262" s="13" t="s">
        <v>2229</v>
      </c>
      <c r="AL1262" s="13" t="s">
        <v>6525</v>
      </c>
      <c r="AM1262" s="8" t="s">
        <v>1852</v>
      </c>
      <c r="AN1262" s="8" t="s">
        <v>8743</v>
      </c>
      <c r="AO1262" s="13" t="s">
        <v>8744</v>
      </c>
      <c r="AP1262" s="9" t="s">
        <v>8742</v>
      </c>
      <c r="AQ1262" s="11">
        <v>16981.0</v>
      </c>
    </row>
    <row r="1263">
      <c r="A1263" s="8" t="str">
        <f t="shared" si="1"/>
        <v>Ryan Smith</v>
      </c>
      <c r="B1263" s="8" t="s">
        <v>8729</v>
      </c>
      <c r="C1263" s="8" t="s">
        <v>5815</v>
      </c>
      <c r="D1263" s="9" t="s">
        <v>8689</v>
      </c>
      <c r="E1263" s="8" t="s">
        <v>6389</v>
      </c>
      <c r="F1263" s="8" t="s">
        <v>3309</v>
      </c>
      <c r="G1263" s="8" t="s">
        <v>47</v>
      </c>
      <c r="H1263" s="8" t="s">
        <v>8730</v>
      </c>
      <c r="I1263" s="8" t="s">
        <v>49</v>
      </c>
      <c r="J1263" s="10">
        <v>3.78</v>
      </c>
      <c r="K1263" s="8" t="s">
        <v>8731</v>
      </c>
      <c r="L1263" s="8" t="s">
        <v>4215</v>
      </c>
      <c r="M1263" s="8" t="s">
        <v>86</v>
      </c>
      <c r="N1263" s="8" t="s">
        <v>8749</v>
      </c>
      <c r="O1263" s="8" t="s">
        <v>52</v>
      </c>
      <c r="P1263" s="8"/>
      <c r="Q1263" s="8"/>
      <c r="R1263" s="8" t="s">
        <v>927</v>
      </c>
      <c r="S1263" s="8" t="s">
        <v>941</v>
      </c>
      <c r="T1263" s="11" t="str">
        <f t="shared" si="2"/>
        <v>Ryan Smith</v>
      </c>
      <c r="U1263" s="8" t="s">
        <v>160</v>
      </c>
      <c r="V1263" s="8" t="s">
        <v>8750</v>
      </c>
      <c r="W1263" s="8" t="s">
        <v>8735</v>
      </c>
      <c r="X1263" s="8" t="s">
        <v>8736</v>
      </c>
      <c r="Y1263" s="12" t="s">
        <v>8751</v>
      </c>
      <c r="Z1263" s="12" t="s">
        <v>8737</v>
      </c>
      <c r="AA1263" s="8" t="s">
        <v>60</v>
      </c>
      <c r="AB1263" s="12" t="s">
        <v>8739</v>
      </c>
      <c r="AC1263" s="12" t="s">
        <v>8752</v>
      </c>
      <c r="AD1263" s="12" t="s">
        <v>8741</v>
      </c>
      <c r="AE1263" s="8" t="s">
        <v>2806</v>
      </c>
      <c r="AF1263" s="8" t="s">
        <v>8742</v>
      </c>
      <c r="AG1263" s="8" t="s">
        <v>8704</v>
      </c>
      <c r="AH1263" s="8" t="s">
        <v>194</v>
      </c>
      <c r="AI1263" s="8" t="s">
        <v>66</v>
      </c>
      <c r="AJ1263" s="8" t="s">
        <v>86</v>
      </c>
      <c r="AK1263" s="13" t="s">
        <v>2229</v>
      </c>
      <c r="AL1263" s="13" t="s">
        <v>6525</v>
      </c>
      <c r="AM1263" s="8" t="s">
        <v>1852</v>
      </c>
      <c r="AN1263" s="8" t="s">
        <v>8743</v>
      </c>
      <c r="AO1263" s="13" t="s">
        <v>8744</v>
      </c>
      <c r="AP1263" s="9" t="s">
        <v>8742</v>
      </c>
      <c r="AQ1263" s="11">
        <v>16981.0</v>
      </c>
    </row>
    <row r="1264">
      <c r="A1264" s="8" t="str">
        <f t="shared" si="1"/>
        <v>Josh Dangel</v>
      </c>
      <c r="B1264" s="8" t="s">
        <v>8729</v>
      </c>
      <c r="C1264" s="8" t="s">
        <v>5815</v>
      </c>
      <c r="D1264" s="9" t="s">
        <v>8689</v>
      </c>
      <c r="E1264" s="8" t="s">
        <v>6389</v>
      </c>
      <c r="F1264" s="8" t="s">
        <v>3309</v>
      </c>
      <c r="G1264" s="8" t="s">
        <v>47</v>
      </c>
      <c r="H1264" s="8" t="s">
        <v>8730</v>
      </c>
      <c r="I1264" s="8" t="s">
        <v>49</v>
      </c>
      <c r="J1264" s="10">
        <v>3.78</v>
      </c>
      <c r="K1264" s="8" t="s">
        <v>8731</v>
      </c>
      <c r="L1264" s="8" t="s">
        <v>4215</v>
      </c>
      <c r="M1264" s="8" t="s">
        <v>86</v>
      </c>
      <c r="N1264" s="8" t="s">
        <v>8753</v>
      </c>
      <c r="O1264" s="8" t="s">
        <v>52</v>
      </c>
      <c r="P1264" s="8"/>
      <c r="Q1264" s="8"/>
      <c r="R1264" s="8" t="s">
        <v>268</v>
      </c>
      <c r="S1264" s="8" t="s">
        <v>8754</v>
      </c>
      <c r="T1264" s="11" t="str">
        <f t="shared" si="2"/>
        <v>Josh Dangel</v>
      </c>
      <c r="U1264" s="8" t="s">
        <v>2834</v>
      </c>
      <c r="V1264" s="8" t="s">
        <v>8755</v>
      </c>
      <c r="W1264" s="8" t="s">
        <v>8735</v>
      </c>
      <c r="X1264" s="8" t="s">
        <v>8736</v>
      </c>
      <c r="Y1264" s="8" t="s">
        <v>60</v>
      </c>
      <c r="Z1264" s="12" t="s">
        <v>8737</v>
      </c>
      <c r="AA1264" s="8" t="s">
        <v>60</v>
      </c>
      <c r="AB1264" s="12" t="s">
        <v>8739</v>
      </c>
      <c r="AC1264" s="8" t="s">
        <v>60</v>
      </c>
      <c r="AD1264" s="12" t="s">
        <v>8741</v>
      </c>
      <c r="AE1264" s="8" t="s">
        <v>2806</v>
      </c>
      <c r="AF1264" s="8" t="s">
        <v>8742</v>
      </c>
      <c r="AG1264" s="8" t="s">
        <v>8704</v>
      </c>
      <c r="AH1264" s="8" t="s">
        <v>194</v>
      </c>
      <c r="AI1264" s="8" t="s">
        <v>66</v>
      </c>
      <c r="AJ1264" s="8" t="s">
        <v>86</v>
      </c>
      <c r="AK1264" s="8" t="s">
        <v>2229</v>
      </c>
      <c r="AL1264" s="8" t="s">
        <v>6525</v>
      </c>
      <c r="AM1264" s="8" t="s">
        <v>1852</v>
      </c>
      <c r="AN1264" s="8" t="s">
        <v>422</v>
      </c>
      <c r="AO1264" s="8" t="s">
        <v>8744</v>
      </c>
      <c r="AP1264" s="8" t="s">
        <v>8742</v>
      </c>
      <c r="AQ1264" s="11">
        <v>16981.0</v>
      </c>
    </row>
    <row r="1265">
      <c r="A1265" s="8" t="str">
        <f t="shared" si="1"/>
        <v>Tyler Sunwall</v>
      </c>
      <c r="B1265" s="8" t="s">
        <v>8729</v>
      </c>
      <c r="C1265" s="8" t="s">
        <v>5815</v>
      </c>
      <c r="D1265" s="9" t="s">
        <v>8689</v>
      </c>
      <c r="E1265" s="8" t="s">
        <v>6389</v>
      </c>
      <c r="F1265" s="8" t="s">
        <v>3309</v>
      </c>
      <c r="G1265" s="8" t="s">
        <v>47</v>
      </c>
      <c r="H1265" s="8" t="s">
        <v>8730</v>
      </c>
      <c r="I1265" s="8" t="s">
        <v>49</v>
      </c>
      <c r="J1265" s="10">
        <v>3.78</v>
      </c>
      <c r="K1265" s="8" t="s">
        <v>8731</v>
      </c>
      <c r="L1265" s="8" t="s">
        <v>4215</v>
      </c>
      <c r="M1265" s="8" t="s">
        <v>86</v>
      </c>
      <c r="N1265" s="8" t="s">
        <v>8756</v>
      </c>
      <c r="O1265" s="8" t="s">
        <v>52</v>
      </c>
      <c r="P1265" s="8"/>
      <c r="Q1265" s="8"/>
      <c r="R1265" s="8" t="s">
        <v>1514</v>
      </c>
      <c r="S1265" s="8" t="s">
        <v>8757</v>
      </c>
      <c r="T1265" s="11" t="str">
        <f t="shared" si="2"/>
        <v>Tyler Sunwall</v>
      </c>
      <c r="U1265" s="8" t="s">
        <v>386</v>
      </c>
      <c r="V1265" s="8" t="s">
        <v>8758</v>
      </c>
      <c r="W1265" s="8" t="s">
        <v>8759</v>
      </c>
      <c r="X1265" s="8" t="s">
        <v>8736</v>
      </c>
      <c r="Y1265" s="12" t="s">
        <v>8760</v>
      </c>
      <c r="Z1265" s="12" t="s">
        <v>8737</v>
      </c>
      <c r="AA1265" s="8" t="s">
        <v>60</v>
      </c>
      <c r="AB1265" s="12" t="s">
        <v>8739</v>
      </c>
      <c r="AC1265" s="8" t="s">
        <v>60</v>
      </c>
      <c r="AD1265" s="12" t="s">
        <v>8741</v>
      </c>
      <c r="AE1265" s="8" t="s">
        <v>2806</v>
      </c>
      <c r="AF1265" s="8" t="s">
        <v>8742</v>
      </c>
      <c r="AG1265" s="8" t="s">
        <v>8704</v>
      </c>
      <c r="AH1265" s="8" t="s">
        <v>194</v>
      </c>
      <c r="AI1265" s="8" t="s">
        <v>66</v>
      </c>
      <c r="AJ1265" s="8" t="s">
        <v>86</v>
      </c>
      <c r="AK1265" s="13" t="s">
        <v>2229</v>
      </c>
      <c r="AL1265" s="13" t="s">
        <v>6525</v>
      </c>
      <c r="AM1265" s="8" t="s">
        <v>1852</v>
      </c>
      <c r="AN1265" s="8" t="s">
        <v>8743</v>
      </c>
      <c r="AO1265" s="13" t="s">
        <v>8744</v>
      </c>
      <c r="AP1265" s="9" t="s">
        <v>8742</v>
      </c>
      <c r="AQ1265" s="11">
        <v>16981.0</v>
      </c>
    </row>
    <row r="1266">
      <c r="A1266" s="8" t="str">
        <f t="shared" si="1"/>
        <v>Dexter Benkard</v>
      </c>
      <c r="B1266" s="8" t="s">
        <v>8729</v>
      </c>
      <c r="C1266" s="8" t="s">
        <v>5815</v>
      </c>
      <c r="D1266" s="9" t="s">
        <v>8689</v>
      </c>
      <c r="E1266" s="8" t="s">
        <v>6389</v>
      </c>
      <c r="F1266" s="8" t="s">
        <v>3309</v>
      </c>
      <c r="G1266" s="8" t="s">
        <v>47</v>
      </c>
      <c r="H1266" s="8" t="s">
        <v>8730</v>
      </c>
      <c r="I1266" s="8" t="s">
        <v>49</v>
      </c>
      <c r="J1266" s="10">
        <v>3.78</v>
      </c>
      <c r="K1266" s="8" t="s">
        <v>8731</v>
      </c>
      <c r="L1266" s="8" t="s">
        <v>4215</v>
      </c>
      <c r="M1266" s="8"/>
      <c r="N1266" s="8" t="s">
        <v>8761</v>
      </c>
      <c r="O1266" s="8" t="s">
        <v>52</v>
      </c>
      <c r="P1266" s="8"/>
      <c r="Q1266" s="8"/>
      <c r="R1266" s="8" t="s">
        <v>8762</v>
      </c>
      <c r="S1266" s="8" t="s">
        <v>8763</v>
      </c>
      <c r="T1266" s="11" t="str">
        <f t="shared" si="2"/>
        <v>Dexter Benkard</v>
      </c>
      <c r="U1266" s="8" t="s">
        <v>106</v>
      </c>
      <c r="V1266" s="8" t="s">
        <v>8764</v>
      </c>
      <c r="W1266" s="8" t="s">
        <v>8735</v>
      </c>
      <c r="X1266" s="8" t="s">
        <v>8736</v>
      </c>
      <c r="Y1266" s="8" t="s">
        <v>60</v>
      </c>
      <c r="Z1266" s="12" t="s">
        <v>8737</v>
      </c>
      <c r="AA1266" s="8" t="s">
        <v>60</v>
      </c>
      <c r="AB1266" s="12" t="s">
        <v>8739</v>
      </c>
      <c r="AC1266" s="12" t="s">
        <v>8765</v>
      </c>
      <c r="AD1266" s="12" t="s">
        <v>8741</v>
      </c>
      <c r="AE1266" s="8" t="s">
        <v>2806</v>
      </c>
      <c r="AF1266" s="8" t="s">
        <v>8742</v>
      </c>
      <c r="AG1266" s="8" t="s">
        <v>8704</v>
      </c>
      <c r="AH1266" s="8" t="s">
        <v>194</v>
      </c>
      <c r="AI1266" s="8" t="s">
        <v>66</v>
      </c>
      <c r="AJ1266" s="8"/>
      <c r="AK1266" s="8" t="s">
        <v>2229</v>
      </c>
      <c r="AL1266" s="8" t="s">
        <v>6525</v>
      </c>
      <c r="AM1266" s="8" t="s">
        <v>1852</v>
      </c>
      <c r="AN1266" s="8" t="s">
        <v>8743</v>
      </c>
      <c r="AO1266" s="8" t="s">
        <v>8744</v>
      </c>
      <c r="AP1266" s="8" t="s">
        <v>8742</v>
      </c>
      <c r="AQ1266" s="11">
        <v>16981.0</v>
      </c>
    </row>
    <row r="1267">
      <c r="A1267" s="8" t="str">
        <f t="shared" si="1"/>
        <v>Rosalind Joseph</v>
      </c>
      <c r="B1267" s="8" t="s">
        <v>8766</v>
      </c>
      <c r="C1267" s="8" t="s">
        <v>1646</v>
      </c>
      <c r="D1267" s="9" t="s">
        <v>8689</v>
      </c>
      <c r="E1267" s="8" t="s">
        <v>8767</v>
      </c>
      <c r="F1267" s="8" t="s">
        <v>3309</v>
      </c>
      <c r="G1267" s="8" t="s">
        <v>47</v>
      </c>
      <c r="H1267" s="8" t="s">
        <v>8768</v>
      </c>
      <c r="I1267" s="8" t="s">
        <v>49</v>
      </c>
      <c r="J1267" s="10">
        <v>3.83</v>
      </c>
      <c r="K1267" s="8" t="s">
        <v>8769</v>
      </c>
      <c r="L1267" s="8" t="s">
        <v>3092</v>
      </c>
      <c r="M1267" s="8" t="s">
        <v>86</v>
      </c>
      <c r="N1267" s="8" t="s">
        <v>8770</v>
      </c>
      <c r="O1267" s="8" t="s">
        <v>52</v>
      </c>
      <c r="P1267" s="8"/>
      <c r="Q1267" s="8"/>
      <c r="R1267" s="8" t="s">
        <v>8771</v>
      </c>
      <c r="S1267" s="8" t="s">
        <v>4858</v>
      </c>
      <c r="T1267" s="11" t="str">
        <f t="shared" si="2"/>
        <v>Rosalind Joseph</v>
      </c>
      <c r="U1267" s="8" t="s">
        <v>311</v>
      </c>
      <c r="V1267" s="8" t="s">
        <v>8772</v>
      </c>
      <c r="W1267" s="8"/>
      <c r="X1267" s="8" t="s">
        <v>8773</v>
      </c>
      <c r="Y1267" s="12" t="s">
        <v>8774</v>
      </c>
      <c r="Z1267" s="12" t="s">
        <v>8774</v>
      </c>
      <c r="AA1267" s="8" t="s">
        <v>60</v>
      </c>
      <c r="AB1267" s="12" t="s">
        <v>8775</v>
      </c>
      <c r="AC1267" s="8" t="s">
        <v>60</v>
      </c>
      <c r="AD1267" s="12" t="s">
        <v>8776</v>
      </c>
      <c r="AE1267" s="8"/>
      <c r="AF1267" s="8" t="s">
        <v>8777</v>
      </c>
      <c r="AG1267" s="8" t="s">
        <v>8704</v>
      </c>
      <c r="AH1267" s="8" t="s">
        <v>654</v>
      </c>
      <c r="AI1267" s="8" t="s">
        <v>66</v>
      </c>
      <c r="AJ1267" s="8" t="s">
        <v>86</v>
      </c>
      <c r="AK1267" s="13" t="s">
        <v>3619</v>
      </c>
      <c r="AL1267" s="13" t="s">
        <v>3104</v>
      </c>
      <c r="AM1267" s="8" t="s">
        <v>987</v>
      </c>
      <c r="AN1267" s="8" t="s">
        <v>8778</v>
      </c>
      <c r="AO1267" s="13" t="s">
        <v>8779</v>
      </c>
      <c r="AP1267" s="9" t="s">
        <v>8777</v>
      </c>
      <c r="AQ1267" s="11">
        <v>45831.0</v>
      </c>
    </row>
    <row r="1268">
      <c r="A1268" s="8" t="str">
        <f t="shared" si="1"/>
        <v>Fred Barends</v>
      </c>
      <c r="B1268" s="8" t="s">
        <v>8766</v>
      </c>
      <c r="C1268" s="8" t="s">
        <v>1646</v>
      </c>
      <c r="D1268" s="9" t="s">
        <v>8689</v>
      </c>
      <c r="E1268" s="8" t="s">
        <v>8767</v>
      </c>
      <c r="F1268" s="8" t="s">
        <v>3309</v>
      </c>
      <c r="G1268" s="8" t="s">
        <v>47</v>
      </c>
      <c r="H1268" s="8" t="s">
        <v>8768</v>
      </c>
      <c r="I1268" s="8" t="s">
        <v>49</v>
      </c>
      <c r="J1268" s="10">
        <v>3.83</v>
      </c>
      <c r="K1268" s="8" t="s">
        <v>8769</v>
      </c>
      <c r="L1268" s="8" t="s">
        <v>3092</v>
      </c>
      <c r="M1268" s="8"/>
      <c r="N1268" s="8" t="s">
        <v>8780</v>
      </c>
      <c r="O1268" s="8" t="s">
        <v>52</v>
      </c>
      <c r="P1268" s="8"/>
      <c r="Q1268" s="8"/>
      <c r="R1268" s="8" t="s">
        <v>8781</v>
      </c>
      <c r="S1268" s="8" t="s">
        <v>8782</v>
      </c>
      <c r="T1268" s="11" t="str">
        <f t="shared" si="2"/>
        <v>Fred Barends</v>
      </c>
      <c r="U1268" s="8" t="s">
        <v>149</v>
      </c>
      <c r="V1268" s="8" t="s">
        <v>8783</v>
      </c>
      <c r="W1268" s="8" t="s">
        <v>8784</v>
      </c>
      <c r="X1268" s="8" t="s">
        <v>8773</v>
      </c>
      <c r="Y1268" s="8" t="s">
        <v>60</v>
      </c>
      <c r="Z1268" s="12" t="s">
        <v>8774</v>
      </c>
      <c r="AA1268" s="8" t="s">
        <v>60</v>
      </c>
      <c r="AB1268" s="12" t="s">
        <v>8785</v>
      </c>
      <c r="AC1268" s="8" t="s">
        <v>60</v>
      </c>
      <c r="AD1268" s="12" t="s">
        <v>8776</v>
      </c>
      <c r="AE1268" s="8"/>
      <c r="AF1268" s="8" t="s">
        <v>8777</v>
      </c>
      <c r="AG1268" s="8" t="s">
        <v>8704</v>
      </c>
      <c r="AH1268" s="8" t="s">
        <v>654</v>
      </c>
      <c r="AI1268" s="8" t="s">
        <v>66</v>
      </c>
      <c r="AJ1268" s="8"/>
      <c r="AK1268" s="13" t="s">
        <v>3619</v>
      </c>
      <c r="AL1268" s="13" t="s">
        <v>3104</v>
      </c>
      <c r="AM1268" s="8" t="s">
        <v>987</v>
      </c>
      <c r="AN1268" s="8" t="s">
        <v>8778</v>
      </c>
      <c r="AO1268" s="13" t="s">
        <v>8779</v>
      </c>
      <c r="AP1268" s="9" t="s">
        <v>8777</v>
      </c>
      <c r="AQ1268" s="11">
        <v>45831.0</v>
      </c>
    </row>
    <row r="1269">
      <c r="A1269" s="8" t="str">
        <f t="shared" si="1"/>
        <v>Matt Bigelow</v>
      </c>
      <c r="B1269" s="8" t="s">
        <v>8766</v>
      </c>
      <c r="C1269" s="8" t="s">
        <v>1646</v>
      </c>
      <c r="D1269" s="9" t="s">
        <v>8689</v>
      </c>
      <c r="E1269" s="8" t="s">
        <v>8767</v>
      </c>
      <c r="F1269" s="8" t="s">
        <v>3309</v>
      </c>
      <c r="G1269" s="8" t="s">
        <v>47</v>
      </c>
      <c r="H1269" s="8" t="s">
        <v>8768</v>
      </c>
      <c r="I1269" s="8" t="s">
        <v>49</v>
      </c>
      <c r="J1269" s="10">
        <v>3.83</v>
      </c>
      <c r="K1269" s="8" t="s">
        <v>8769</v>
      </c>
      <c r="L1269" s="8" t="s">
        <v>3092</v>
      </c>
      <c r="M1269" s="8" t="s">
        <v>86</v>
      </c>
      <c r="N1269" s="8" t="s">
        <v>8786</v>
      </c>
      <c r="O1269" s="8" t="s">
        <v>52</v>
      </c>
      <c r="P1269" s="8"/>
      <c r="Q1269" s="8"/>
      <c r="R1269" s="8" t="s">
        <v>771</v>
      </c>
      <c r="S1269" s="8" t="s">
        <v>8787</v>
      </c>
      <c r="T1269" s="11" t="str">
        <f t="shared" si="2"/>
        <v>Matt Bigelow</v>
      </c>
      <c r="U1269" s="8" t="s">
        <v>7748</v>
      </c>
      <c r="V1269" s="8" t="s">
        <v>8788</v>
      </c>
      <c r="W1269" s="8"/>
      <c r="X1269" s="8" t="s">
        <v>8773</v>
      </c>
      <c r="Y1269" s="8" t="s">
        <v>60</v>
      </c>
      <c r="Z1269" s="12" t="s">
        <v>8774</v>
      </c>
      <c r="AA1269" s="8" t="s">
        <v>60</v>
      </c>
      <c r="AB1269" s="12" t="s">
        <v>8775</v>
      </c>
      <c r="AC1269" s="12" t="s">
        <v>8789</v>
      </c>
      <c r="AD1269" s="12" t="s">
        <v>8776</v>
      </c>
      <c r="AE1269" s="8"/>
      <c r="AF1269" s="8" t="s">
        <v>8777</v>
      </c>
      <c r="AG1269" s="8" t="s">
        <v>8704</v>
      </c>
      <c r="AH1269" s="8" t="s">
        <v>654</v>
      </c>
      <c r="AI1269" s="8" t="s">
        <v>66</v>
      </c>
      <c r="AJ1269" s="8" t="s">
        <v>86</v>
      </c>
      <c r="AK1269" s="13" t="s">
        <v>3619</v>
      </c>
      <c r="AL1269" s="13" t="s">
        <v>3104</v>
      </c>
      <c r="AM1269" s="8" t="s">
        <v>987</v>
      </c>
      <c r="AN1269" s="8" t="s">
        <v>8778</v>
      </c>
      <c r="AO1269" s="13" t="s">
        <v>8779</v>
      </c>
      <c r="AP1269" s="9" t="s">
        <v>8777</v>
      </c>
      <c r="AQ1269" s="11">
        <v>45831.0</v>
      </c>
    </row>
    <row r="1270">
      <c r="A1270" s="8" t="str">
        <f t="shared" si="1"/>
        <v>Travis Coleman</v>
      </c>
      <c r="B1270" s="8" t="s">
        <v>8766</v>
      </c>
      <c r="C1270" s="8" t="s">
        <v>1646</v>
      </c>
      <c r="D1270" s="9" t="s">
        <v>8689</v>
      </c>
      <c r="E1270" s="8" t="s">
        <v>8767</v>
      </c>
      <c r="F1270" s="8" t="s">
        <v>3309</v>
      </c>
      <c r="G1270" s="8" t="s">
        <v>47</v>
      </c>
      <c r="H1270" s="8" t="s">
        <v>8768</v>
      </c>
      <c r="I1270" s="8" t="s">
        <v>49</v>
      </c>
      <c r="J1270" s="10">
        <v>3.83</v>
      </c>
      <c r="K1270" s="8" t="s">
        <v>8769</v>
      </c>
      <c r="L1270" s="8" t="s">
        <v>3092</v>
      </c>
      <c r="M1270" s="8"/>
      <c r="N1270" s="8" t="s">
        <v>8790</v>
      </c>
      <c r="O1270" s="8" t="s">
        <v>52</v>
      </c>
      <c r="P1270" s="8"/>
      <c r="Q1270" s="8"/>
      <c r="R1270" s="8" t="s">
        <v>4317</v>
      </c>
      <c r="S1270" s="8" t="s">
        <v>1174</v>
      </c>
      <c r="T1270" s="11" t="str">
        <f t="shared" si="2"/>
        <v>Travis Coleman</v>
      </c>
      <c r="U1270" s="8" t="s">
        <v>160</v>
      </c>
      <c r="V1270" s="8" t="s">
        <v>8791</v>
      </c>
      <c r="W1270" s="8"/>
      <c r="X1270" s="8" t="s">
        <v>8773</v>
      </c>
      <c r="Y1270" s="12" t="s">
        <v>8792</v>
      </c>
      <c r="Z1270" s="12" t="s">
        <v>8774</v>
      </c>
      <c r="AA1270" s="8" t="s">
        <v>60</v>
      </c>
      <c r="AB1270" s="12" t="s">
        <v>8785</v>
      </c>
      <c r="AC1270" s="8" t="s">
        <v>60</v>
      </c>
      <c r="AD1270" s="12" t="s">
        <v>8776</v>
      </c>
      <c r="AE1270" s="8"/>
      <c r="AF1270" s="8" t="s">
        <v>8777</v>
      </c>
      <c r="AG1270" s="8" t="s">
        <v>8704</v>
      </c>
      <c r="AH1270" s="8" t="s">
        <v>654</v>
      </c>
      <c r="AI1270" s="8" t="s">
        <v>66</v>
      </c>
      <c r="AJ1270" s="8"/>
      <c r="AK1270" s="13" t="s">
        <v>3619</v>
      </c>
      <c r="AL1270" s="13" t="s">
        <v>3104</v>
      </c>
      <c r="AM1270" s="8" t="s">
        <v>987</v>
      </c>
      <c r="AN1270" s="8" t="s">
        <v>8778</v>
      </c>
      <c r="AO1270" s="13" t="s">
        <v>8779</v>
      </c>
      <c r="AP1270" s="9" t="s">
        <v>8777</v>
      </c>
      <c r="AQ1270" s="11">
        <v>45831.0</v>
      </c>
    </row>
    <row r="1271">
      <c r="A1271" s="8" t="str">
        <f t="shared" si="1"/>
        <v>Diego Flaquer</v>
      </c>
      <c r="B1271" s="8" t="s">
        <v>8766</v>
      </c>
      <c r="C1271" s="8" t="s">
        <v>1646</v>
      </c>
      <c r="D1271" s="9" t="s">
        <v>8689</v>
      </c>
      <c r="E1271" s="8" t="s">
        <v>8767</v>
      </c>
      <c r="F1271" s="8" t="s">
        <v>3309</v>
      </c>
      <c r="G1271" s="8" t="s">
        <v>47</v>
      </c>
      <c r="H1271" s="8" t="s">
        <v>8768</v>
      </c>
      <c r="I1271" s="8" t="s">
        <v>49</v>
      </c>
      <c r="J1271" s="10">
        <v>3.83</v>
      </c>
      <c r="K1271" s="8" t="s">
        <v>8769</v>
      </c>
      <c r="L1271" s="8" t="s">
        <v>3092</v>
      </c>
      <c r="M1271" s="8"/>
      <c r="N1271" s="8" t="s">
        <v>8793</v>
      </c>
      <c r="O1271" s="8" t="s">
        <v>52</v>
      </c>
      <c r="P1271" s="8"/>
      <c r="Q1271" s="8"/>
      <c r="R1271" s="8" t="s">
        <v>8794</v>
      </c>
      <c r="S1271" s="8" t="s">
        <v>8795</v>
      </c>
      <c r="T1271" s="11" t="str">
        <f t="shared" si="2"/>
        <v>Diego Flaquer</v>
      </c>
      <c r="U1271" s="8" t="s">
        <v>167</v>
      </c>
      <c r="V1271" s="8" t="s">
        <v>8796</v>
      </c>
      <c r="W1271" s="8"/>
      <c r="X1271" s="8" t="s">
        <v>8773</v>
      </c>
      <c r="Y1271" s="12" t="s">
        <v>8797</v>
      </c>
      <c r="Z1271" s="12" t="s">
        <v>8774</v>
      </c>
      <c r="AA1271" s="8" t="s">
        <v>60</v>
      </c>
      <c r="AB1271" s="12" t="s">
        <v>8775</v>
      </c>
      <c r="AC1271" s="12" t="s">
        <v>8798</v>
      </c>
      <c r="AD1271" s="12" t="s">
        <v>8776</v>
      </c>
      <c r="AE1271" s="8"/>
      <c r="AF1271" s="8" t="s">
        <v>8777</v>
      </c>
      <c r="AG1271" s="8" t="s">
        <v>8704</v>
      </c>
      <c r="AH1271" s="8" t="s">
        <v>654</v>
      </c>
      <c r="AI1271" s="8" t="s">
        <v>66</v>
      </c>
      <c r="AJ1271" s="8"/>
      <c r="AK1271" s="13" t="s">
        <v>3619</v>
      </c>
      <c r="AL1271" s="13" t="s">
        <v>3104</v>
      </c>
      <c r="AM1271" s="8" t="s">
        <v>987</v>
      </c>
      <c r="AN1271" s="8" t="s">
        <v>8778</v>
      </c>
      <c r="AO1271" s="13" t="s">
        <v>8779</v>
      </c>
      <c r="AP1271" s="9" t="s">
        <v>8777</v>
      </c>
      <c r="AQ1271" s="11">
        <v>45831.0</v>
      </c>
    </row>
    <row r="1272">
      <c r="A1272" s="8" t="str">
        <f t="shared" si="1"/>
        <v>Sara Mason Vergote</v>
      </c>
      <c r="B1272" s="8" t="s">
        <v>8766</v>
      </c>
      <c r="C1272" s="8" t="s">
        <v>1646</v>
      </c>
      <c r="D1272" s="9" t="s">
        <v>8689</v>
      </c>
      <c r="E1272" s="8" t="s">
        <v>8767</v>
      </c>
      <c r="F1272" s="8" t="s">
        <v>3309</v>
      </c>
      <c r="G1272" s="8" t="s">
        <v>47</v>
      </c>
      <c r="H1272" s="8" t="s">
        <v>8768</v>
      </c>
      <c r="I1272" s="8" t="s">
        <v>49</v>
      </c>
      <c r="J1272" s="10">
        <v>3.83</v>
      </c>
      <c r="K1272" s="8" t="s">
        <v>8769</v>
      </c>
      <c r="L1272" s="8" t="s">
        <v>3092</v>
      </c>
      <c r="M1272" s="8" t="s">
        <v>86</v>
      </c>
      <c r="N1272" s="8" t="s">
        <v>8799</v>
      </c>
      <c r="O1272" s="8" t="s">
        <v>52</v>
      </c>
      <c r="P1272" s="8"/>
      <c r="Q1272" s="8"/>
      <c r="R1272" s="8" t="s">
        <v>5601</v>
      </c>
      <c r="S1272" s="8" t="s">
        <v>8800</v>
      </c>
      <c r="T1272" s="11" t="str">
        <f t="shared" si="2"/>
        <v>Sara Mason Vergote</v>
      </c>
      <c r="U1272" s="8" t="s">
        <v>2035</v>
      </c>
      <c r="V1272" s="8" t="s">
        <v>8801</v>
      </c>
      <c r="W1272" s="8"/>
      <c r="X1272" s="8" t="s">
        <v>8773</v>
      </c>
      <c r="Y1272" s="8" t="s">
        <v>60</v>
      </c>
      <c r="Z1272" s="12" t="s">
        <v>8774</v>
      </c>
      <c r="AA1272" s="8" t="s">
        <v>60</v>
      </c>
      <c r="AB1272" s="12" t="s">
        <v>8775</v>
      </c>
      <c r="AC1272" s="8" t="s">
        <v>60</v>
      </c>
      <c r="AD1272" s="12" t="s">
        <v>8776</v>
      </c>
      <c r="AE1272" s="8"/>
      <c r="AF1272" s="8" t="s">
        <v>8777</v>
      </c>
      <c r="AG1272" s="8" t="s">
        <v>8704</v>
      </c>
      <c r="AH1272" s="8" t="s">
        <v>654</v>
      </c>
      <c r="AI1272" s="8" t="s">
        <v>66</v>
      </c>
      <c r="AJ1272" s="8" t="s">
        <v>86</v>
      </c>
      <c r="AK1272" s="13" t="s">
        <v>3619</v>
      </c>
      <c r="AL1272" s="13" t="s">
        <v>3104</v>
      </c>
      <c r="AM1272" s="8" t="s">
        <v>987</v>
      </c>
      <c r="AN1272" s="8" t="s">
        <v>8778</v>
      </c>
      <c r="AO1272" s="13" t="s">
        <v>8779</v>
      </c>
      <c r="AP1272" s="9" t="s">
        <v>8777</v>
      </c>
      <c r="AQ1272" s="11">
        <v>45831.0</v>
      </c>
    </row>
    <row r="1273">
      <c r="A1273" s="8" t="str">
        <f t="shared" si="1"/>
        <v>Joel Brown</v>
      </c>
      <c r="B1273" s="8" t="s">
        <v>8766</v>
      </c>
      <c r="C1273" s="8" t="s">
        <v>1646</v>
      </c>
      <c r="D1273" s="9" t="s">
        <v>8689</v>
      </c>
      <c r="E1273" s="8" t="s">
        <v>8767</v>
      </c>
      <c r="F1273" s="8" t="s">
        <v>3309</v>
      </c>
      <c r="G1273" s="8" t="s">
        <v>47</v>
      </c>
      <c r="H1273" s="8" t="s">
        <v>8768</v>
      </c>
      <c r="I1273" s="8" t="s">
        <v>49</v>
      </c>
      <c r="J1273" s="10">
        <v>3.83</v>
      </c>
      <c r="K1273" s="8" t="s">
        <v>8769</v>
      </c>
      <c r="L1273" s="8" t="s">
        <v>3092</v>
      </c>
      <c r="M1273" s="8" t="s">
        <v>86</v>
      </c>
      <c r="N1273" s="8" t="s">
        <v>8802</v>
      </c>
      <c r="O1273" s="8" t="s">
        <v>52</v>
      </c>
      <c r="P1273" s="8"/>
      <c r="Q1273" s="8"/>
      <c r="R1273" s="8" t="s">
        <v>8433</v>
      </c>
      <c r="S1273" s="8" t="s">
        <v>485</v>
      </c>
      <c r="T1273" s="11" t="str">
        <f t="shared" si="2"/>
        <v>Joel Brown</v>
      </c>
      <c r="U1273" s="8" t="s">
        <v>1131</v>
      </c>
      <c r="V1273" s="8" t="s">
        <v>8803</v>
      </c>
      <c r="W1273" s="8" t="s">
        <v>8804</v>
      </c>
      <c r="X1273" s="8" t="s">
        <v>8773</v>
      </c>
      <c r="Y1273" s="12" t="s">
        <v>8805</v>
      </c>
      <c r="Z1273" s="12" t="s">
        <v>8774</v>
      </c>
      <c r="AA1273" s="12" t="s">
        <v>8806</v>
      </c>
      <c r="AB1273" s="12" t="s">
        <v>8775</v>
      </c>
      <c r="AC1273" s="12" t="s">
        <v>8807</v>
      </c>
      <c r="AD1273" s="12" t="s">
        <v>8776</v>
      </c>
      <c r="AE1273" s="8"/>
      <c r="AF1273" s="8" t="s">
        <v>8777</v>
      </c>
      <c r="AG1273" s="8" t="s">
        <v>8704</v>
      </c>
      <c r="AH1273" s="8" t="s">
        <v>654</v>
      </c>
      <c r="AI1273" s="8" t="s">
        <v>66</v>
      </c>
      <c r="AJ1273" s="8" t="s">
        <v>86</v>
      </c>
      <c r="AK1273" s="13" t="s">
        <v>3619</v>
      </c>
      <c r="AL1273" s="13" t="s">
        <v>3104</v>
      </c>
      <c r="AM1273" s="8" t="s">
        <v>987</v>
      </c>
      <c r="AN1273" s="8" t="s">
        <v>8778</v>
      </c>
      <c r="AO1273" s="13" t="s">
        <v>8779</v>
      </c>
      <c r="AP1273" s="9" t="s">
        <v>8777</v>
      </c>
      <c r="AQ1273" s="11">
        <v>45831.0</v>
      </c>
    </row>
    <row r="1274">
      <c r="A1274" s="8" t="str">
        <f t="shared" si="1"/>
        <v>Kendra Reimer-Gonzales</v>
      </c>
      <c r="B1274" s="8" t="s">
        <v>8808</v>
      </c>
      <c r="C1274" s="8" t="s">
        <v>5815</v>
      </c>
      <c r="D1274" s="9" t="s">
        <v>8689</v>
      </c>
      <c r="E1274" s="8" t="s">
        <v>8809</v>
      </c>
      <c r="F1274" s="8" t="s">
        <v>3309</v>
      </c>
      <c r="G1274" s="8" t="s">
        <v>47</v>
      </c>
      <c r="H1274" s="8" t="s">
        <v>8810</v>
      </c>
      <c r="I1274" s="8" t="s">
        <v>49</v>
      </c>
      <c r="J1274" s="10">
        <v>3.77</v>
      </c>
      <c r="K1274" s="8" t="s">
        <v>8811</v>
      </c>
      <c r="L1274" s="8" t="s">
        <v>86</v>
      </c>
      <c r="M1274" s="8" t="s">
        <v>86</v>
      </c>
      <c r="N1274" s="8" t="s">
        <v>8812</v>
      </c>
      <c r="O1274" s="8" t="s">
        <v>52</v>
      </c>
      <c r="P1274" s="8"/>
      <c r="Q1274" s="8"/>
      <c r="R1274" s="8" t="s">
        <v>8813</v>
      </c>
      <c r="S1274" s="8" t="s">
        <v>8814</v>
      </c>
      <c r="T1274" s="11" t="str">
        <f t="shared" si="2"/>
        <v>Kendra Reimer-Gonzales</v>
      </c>
      <c r="U1274" s="8" t="s">
        <v>8815</v>
      </c>
      <c r="V1274" s="8" t="s">
        <v>8816</v>
      </c>
      <c r="W1274" s="8" t="s">
        <v>8817</v>
      </c>
      <c r="X1274" s="8" t="s">
        <v>8818</v>
      </c>
      <c r="Y1274" s="8" t="s">
        <v>60</v>
      </c>
      <c r="Z1274" s="12" t="s">
        <v>8819</v>
      </c>
      <c r="AA1274" s="8" t="s">
        <v>60</v>
      </c>
      <c r="AB1274" s="12" t="s">
        <v>8820</v>
      </c>
      <c r="AC1274" s="8" t="s">
        <v>60</v>
      </c>
      <c r="AD1274" s="12" t="s">
        <v>8821</v>
      </c>
      <c r="AE1274" s="8" t="s">
        <v>8822</v>
      </c>
      <c r="AF1274" s="8" t="s">
        <v>8809</v>
      </c>
      <c r="AG1274" s="8" t="s">
        <v>8704</v>
      </c>
      <c r="AH1274" s="8" t="s">
        <v>65</v>
      </c>
      <c r="AI1274" s="8" t="s">
        <v>66</v>
      </c>
      <c r="AJ1274" s="8" t="s">
        <v>86</v>
      </c>
      <c r="AK1274" s="13" t="s">
        <v>2113</v>
      </c>
      <c r="AL1274" s="13" t="s">
        <v>3287</v>
      </c>
      <c r="AM1274" s="8" t="s">
        <v>2152</v>
      </c>
      <c r="AN1274" s="8" t="s">
        <v>8823</v>
      </c>
      <c r="AO1274" s="13" t="s">
        <v>8824</v>
      </c>
      <c r="AP1274" s="9" t="s">
        <v>8809</v>
      </c>
      <c r="AQ1274" s="11">
        <v>17417.0</v>
      </c>
    </row>
    <row r="1275">
      <c r="A1275" s="8" t="str">
        <f t="shared" si="1"/>
        <v>Tom Bojalad</v>
      </c>
      <c r="B1275" s="8" t="s">
        <v>8808</v>
      </c>
      <c r="C1275" s="8" t="s">
        <v>5815</v>
      </c>
      <c r="D1275" s="9" t="s">
        <v>8689</v>
      </c>
      <c r="E1275" s="8" t="s">
        <v>8809</v>
      </c>
      <c r="F1275" s="8" t="s">
        <v>3309</v>
      </c>
      <c r="G1275" s="8" t="s">
        <v>47</v>
      </c>
      <c r="H1275" s="8" t="s">
        <v>8810</v>
      </c>
      <c r="I1275" s="8" t="s">
        <v>49</v>
      </c>
      <c r="J1275" s="10">
        <v>3.77</v>
      </c>
      <c r="K1275" s="8" t="s">
        <v>8811</v>
      </c>
      <c r="L1275" s="8"/>
      <c r="M1275" s="8"/>
      <c r="N1275" s="8" t="s">
        <v>8825</v>
      </c>
      <c r="O1275" s="8" t="s">
        <v>52</v>
      </c>
      <c r="P1275" s="8"/>
      <c r="Q1275" s="8"/>
      <c r="R1275" s="8" t="s">
        <v>271</v>
      </c>
      <c r="S1275" s="8" t="s">
        <v>8826</v>
      </c>
      <c r="T1275" s="11" t="str">
        <f t="shared" si="2"/>
        <v>Tom Bojalad</v>
      </c>
      <c r="U1275" s="8" t="s">
        <v>160</v>
      </c>
      <c r="V1275" s="8" t="s">
        <v>8827</v>
      </c>
      <c r="W1275" s="8" t="s">
        <v>8817</v>
      </c>
      <c r="X1275" s="8" t="s">
        <v>8818</v>
      </c>
      <c r="Y1275" s="8" t="s">
        <v>60</v>
      </c>
      <c r="Z1275" s="12" t="s">
        <v>8819</v>
      </c>
      <c r="AA1275" s="8" t="s">
        <v>60</v>
      </c>
      <c r="AB1275" s="12" t="s">
        <v>8820</v>
      </c>
      <c r="AC1275" s="8" t="s">
        <v>60</v>
      </c>
      <c r="AD1275" s="12" t="s">
        <v>8821</v>
      </c>
      <c r="AE1275" s="8" t="s">
        <v>8822</v>
      </c>
      <c r="AF1275" s="8" t="s">
        <v>8809</v>
      </c>
      <c r="AG1275" s="8" t="s">
        <v>8704</v>
      </c>
      <c r="AH1275" s="8" t="s">
        <v>65</v>
      </c>
      <c r="AI1275" s="8" t="s">
        <v>66</v>
      </c>
      <c r="AJ1275" s="8"/>
      <c r="AK1275" s="13" t="s">
        <v>2113</v>
      </c>
      <c r="AL1275" s="13" t="s">
        <v>3287</v>
      </c>
      <c r="AM1275" s="8" t="s">
        <v>2152</v>
      </c>
      <c r="AN1275" s="8" t="s">
        <v>8823</v>
      </c>
      <c r="AO1275" s="13" t="s">
        <v>8824</v>
      </c>
      <c r="AP1275" s="15" t="s">
        <v>8809</v>
      </c>
      <c r="AQ1275" s="11">
        <v>17417.0</v>
      </c>
    </row>
    <row r="1276">
      <c r="A1276" s="8" t="str">
        <f t="shared" si="1"/>
        <v>Randy Overby</v>
      </c>
      <c r="B1276" s="8" t="s">
        <v>8808</v>
      </c>
      <c r="C1276" s="8" t="s">
        <v>5815</v>
      </c>
      <c r="D1276" s="9" t="s">
        <v>8689</v>
      </c>
      <c r="E1276" s="8" t="s">
        <v>8809</v>
      </c>
      <c r="F1276" s="8" t="s">
        <v>3309</v>
      </c>
      <c r="G1276" s="8" t="s">
        <v>47</v>
      </c>
      <c r="H1276" s="8" t="s">
        <v>8810</v>
      </c>
      <c r="I1276" s="8" t="s">
        <v>49</v>
      </c>
      <c r="J1276" s="10">
        <v>3.77</v>
      </c>
      <c r="K1276" s="8" t="s">
        <v>8811</v>
      </c>
      <c r="L1276" s="8"/>
      <c r="M1276" s="8"/>
      <c r="N1276" s="8" t="s">
        <v>8828</v>
      </c>
      <c r="O1276" s="8" t="s">
        <v>52</v>
      </c>
      <c r="P1276" s="8"/>
      <c r="Q1276" s="8"/>
      <c r="R1276" s="8" t="s">
        <v>1784</v>
      </c>
      <c r="S1276" s="8" t="s">
        <v>8829</v>
      </c>
      <c r="T1276" s="11" t="str">
        <f t="shared" si="2"/>
        <v>Randy Overby</v>
      </c>
      <c r="U1276" s="8" t="s">
        <v>8830</v>
      </c>
      <c r="V1276" s="8" t="s">
        <v>8831</v>
      </c>
      <c r="W1276" s="8" t="s">
        <v>8817</v>
      </c>
      <c r="X1276" s="8" t="s">
        <v>8818</v>
      </c>
      <c r="Y1276" s="8" t="s">
        <v>60</v>
      </c>
      <c r="Z1276" s="12" t="s">
        <v>8819</v>
      </c>
      <c r="AA1276" s="8" t="s">
        <v>60</v>
      </c>
      <c r="AB1276" s="12" t="s">
        <v>8820</v>
      </c>
      <c r="AC1276" s="8" t="s">
        <v>60</v>
      </c>
      <c r="AD1276" s="12" t="s">
        <v>8821</v>
      </c>
      <c r="AE1276" s="8" t="s">
        <v>8822</v>
      </c>
      <c r="AF1276" s="8" t="s">
        <v>8809</v>
      </c>
      <c r="AG1276" s="8" t="s">
        <v>8704</v>
      </c>
      <c r="AH1276" s="8" t="s">
        <v>65</v>
      </c>
      <c r="AI1276" s="8" t="s">
        <v>66</v>
      </c>
      <c r="AJ1276" s="8"/>
      <c r="AK1276" s="13" t="s">
        <v>2113</v>
      </c>
      <c r="AL1276" s="13" t="s">
        <v>3287</v>
      </c>
      <c r="AM1276" s="8" t="s">
        <v>2152</v>
      </c>
      <c r="AN1276" s="8" t="s">
        <v>8823</v>
      </c>
      <c r="AO1276" s="13" t="s">
        <v>8824</v>
      </c>
      <c r="AP1276" s="9" t="s">
        <v>8809</v>
      </c>
      <c r="AQ1276" s="11">
        <v>17417.0</v>
      </c>
    </row>
    <row r="1277">
      <c r="A1277" s="8" t="str">
        <f t="shared" si="1"/>
        <v>Dave Fritz</v>
      </c>
      <c r="B1277" s="8" t="s">
        <v>8808</v>
      </c>
      <c r="C1277" s="8" t="s">
        <v>5815</v>
      </c>
      <c r="D1277" s="9" t="s">
        <v>8689</v>
      </c>
      <c r="E1277" s="8" t="s">
        <v>8809</v>
      </c>
      <c r="F1277" s="8" t="s">
        <v>3309</v>
      </c>
      <c r="G1277" s="8" t="s">
        <v>47</v>
      </c>
      <c r="H1277" s="8" t="s">
        <v>8810</v>
      </c>
      <c r="I1277" s="8" t="s">
        <v>49</v>
      </c>
      <c r="J1277" s="10">
        <v>3.77</v>
      </c>
      <c r="K1277" s="8" t="s">
        <v>8811</v>
      </c>
      <c r="L1277" s="8"/>
      <c r="M1277" s="8"/>
      <c r="N1277" s="8" t="s">
        <v>8832</v>
      </c>
      <c r="O1277" s="8" t="s">
        <v>52</v>
      </c>
      <c r="P1277" s="8"/>
      <c r="Q1277" s="8"/>
      <c r="R1277" s="8" t="s">
        <v>3381</v>
      </c>
      <c r="S1277" s="8" t="s">
        <v>8833</v>
      </c>
      <c r="T1277" s="11" t="str">
        <f t="shared" si="2"/>
        <v>Dave Fritz</v>
      </c>
      <c r="U1277" s="8" t="s">
        <v>247</v>
      </c>
      <c r="V1277" s="8" t="s">
        <v>8834</v>
      </c>
      <c r="W1277" s="8" t="s">
        <v>8817</v>
      </c>
      <c r="X1277" s="8" t="s">
        <v>8818</v>
      </c>
      <c r="Y1277" s="8" t="s">
        <v>60</v>
      </c>
      <c r="Z1277" s="12" t="s">
        <v>8819</v>
      </c>
      <c r="AA1277" s="8" t="s">
        <v>60</v>
      </c>
      <c r="AB1277" s="12" t="s">
        <v>8820</v>
      </c>
      <c r="AC1277" s="8" t="s">
        <v>60</v>
      </c>
      <c r="AD1277" s="12" t="s">
        <v>8821</v>
      </c>
      <c r="AE1277" s="8" t="s">
        <v>8822</v>
      </c>
      <c r="AF1277" s="8" t="s">
        <v>8809</v>
      </c>
      <c r="AG1277" s="8" t="s">
        <v>8704</v>
      </c>
      <c r="AH1277" s="8" t="s">
        <v>65</v>
      </c>
      <c r="AI1277" s="8" t="s">
        <v>66</v>
      </c>
      <c r="AJ1277" s="8"/>
      <c r="AK1277" s="13" t="s">
        <v>2113</v>
      </c>
      <c r="AL1277" s="13" t="s">
        <v>3287</v>
      </c>
      <c r="AM1277" s="8" t="s">
        <v>2152</v>
      </c>
      <c r="AN1277" s="8" t="s">
        <v>8823</v>
      </c>
      <c r="AO1277" s="13" t="s">
        <v>8824</v>
      </c>
      <c r="AP1277" s="15" t="s">
        <v>8809</v>
      </c>
      <c r="AQ1277" s="11">
        <v>17417.0</v>
      </c>
    </row>
    <row r="1278">
      <c r="A1278" s="8" t="str">
        <f t="shared" si="1"/>
        <v>Evans Kiptoo</v>
      </c>
      <c r="B1278" s="8" t="s">
        <v>8808</v>
      </c>
      <c r="C1278" s="8" t="s">
        <v>5815</v>
      </c>
      <c r="D1278" s="9" t="s">
        <v>8689</v>
      </c>
      <c r="E1278" s="8" t="s">
        <v>8809</v>
      </c>
      <c r="F1278" s="8" t="s">
        <v>3309</v>
      </c>
      <c r="G1278" s="8" t="s">
        <v>47</v>
      </c>
      <c r="H1278" s="8" t="s">
        <v>8810</v>
      </c>
      <c r="I1278" s="8" t="s">
        <v>49</v>
      </c>
      <c r="J1278" s="10">
        <v>3.77</v>
      </c>
      <c r="K1278" s="8" t="s">
        <v>8811</v>
      </c>
      <c r="L1278" s="8"/>
      <c r="M1278" s="8"/>
      <c r="N1278" s="8" t="s">
        <v>8835</v>
      </c>
      <c r="O1278" s="8" t="s">
        <v>52</v>
      </c>
      <c r="P1278" s="8"/>
      <c r="Q1278" s="8"/>
      <c r="R1278" s="8" t="s">
        <v>519</v>
      </c>
      <c r="S1278" s="8" t="s">
        <v>8836</v>
      </c>
      <c r="T1278" s="11" t="str">
        <f t="shared" si="2"/>
        <v>Evans Kiptoo</v>
      </c>
      <c r="U1278" s="8" t="s">
        <v>106</v>
      </c>
      <c r="V1278" s="8" t="s">
        <v>8837</v>
      </c>
      <c r="W1278" s="8" t="s">
        <v>8817</v>
      </c>
      <c r="X1278" s="8" t="s">
        <v>8818</v>
      </c>
      <c r="Y1278" s="12" t="s">
        <v>8838</v>
      </c>
      <c r="Z1278" s="12" t="s">
        <v>8819</v>
      </c>
      <c r="AA1278" s="8" t="s">
        <v>60</v>
      </c>
      <c r="AB1278" s="12" t="s">
        <v>8820</v>
      </c>
      <c r="AC1278" s="8" t="s">
        <v>60</v>
      </c>
      <c r="AD1278" s="12" t="s">
        <v>8821</v>
      </c>
      <c r="AE1278" s="8" t="s">
        <v>8822</v>
      </c>
      <c r="AF1278" s="8" t="s">
        <v>8809</v>
      </c>
      <c r="AG1278" s="8" t="s">
        <v>8704</v>
      </c>
      <c r="AH1278" s="8" t="s">
        <v>65</v>
      </c>
      <c r="AI1278" s="8" t="s">
        <v>66</v>
      </c>
      <c r="AJ1278" s="8"/>
      <c r="AK1278" s="8" t="s">
        <v>2113</v>
      </c>
      <c r="AL1278" s="8" t="s">
        <v>3287</v>
      </c>
      <c r="AM1278" s="8" t="s">
        <v>2152</v>
      </c>
      <c r="AN1278" s="8" t="s">
        <v>8823</v>
      </c>
      <c r="AO1278" s="8" t="s">
        <v>8824</v>
      </c>
      <c r="AP1278" s="9" t="s">
        <v>8809</v>
      </c>
      <c r="AQ1278" s="11">
        <v>17417.0</v>
      </c>
    </row>
    <row r="1279">
      <c r="A1279" s="8" t="str">
        <f t="shared" si="1"/>
        <v>Victoria Abunaw</v>
      </c>
      <c r="B1279" s="8" t="s">
        <v>8839</v>
      </c>
      <c r="C1279" s="8" t="s">
        <v>459</v>
      </c>
      <c r="D1279" s="9" t="s">
        <v>8689</v>
      </c>
      <c r="E1279" s="8" t="s">
        <v>8840</v>
      </c>
      <c r="F1279" s="8" t="s">
        <v>3309</v>
      </c>
      <c r="G1279" s="8" t="s">
        <v>47</v>
      </c>
      <c r="H1279" s="8" t="s">
        <v>8841</v>
      </c>
      <c r="I1279" s="8" t="s">
        <v>49</v>
      </c>
      <c r="J1279" s="10">
        <v>3.7</v>
      </c>
      <c r="K1279" s="8" t="s">
        <v>8842</v>
      </c>
      <c r="L1279" s="8" t="s">
        <v>789</v>
      </c>
      <c r="M1279" s="8" t="s">
        <v>86</v>
      </c>
      <c r="N1279" s="8" t="s">
        <v>8843</v>
      </c>
      <c r="O1279" s="8" t="s">
        <v>52</v>
      </c>
      <c r="P1279" s="8"/>
      <c r="Q1279" s="8"/>
      <c r="R1279" s="8" t="s">
        <v>8844</v>
      </c>
      <c r="S1279" s="8" t="s">
        <v>8845</v>
      </c>
      <c r="T1279" s="11" t="str">
        <f t="shared" si="2"/>
        <v>Victoria Abunaw</v>
      </c>
      <c r="U1279" s="8" t="s">
        <v>412</v>
      </c>
      <c r="V1279" s="8"/>
      <c r="W1279" s="8"/>
      <c r="X1279" s="8" t="s">
        <v>8846</v>
      </c>
      <c r="Y1279" s="8" t="s">
        <v>60</v>
      </c>
      <c r="Z1279" s="12" t="s">
        <v>8847</v>
      </c>
      <c r="AA1279" s="8" t="s">
        <v>60</v>
      </c>
      <c r="AB1279" s="12" t="s">
        <v>8848</v>
      </c>
      <c r="AC1279" s="8" t="s">
        <v>60</v>
      </c>
      <c r="AD1279" s="12" t="s">
        <v>8849</v>
      </c>
      <c r="AE1279" s="8"/>
      <c r="AF1279" s="8" t="s">
        <v>8840</v>
      </c>
      <c r="AG1279" s="8" t="s">
        <v>8704</v>
      </c>
      <c r="AH1279" s="8" t="s">
        <v>65</v>
      </c>
      <c r="AI1279" s="8" t="s">
        <v>66</v>
      </c>
      <c r="AJ1279" s="8" t="s">
        <v>86</v>
      </c>
      <c r="AK1279" s="13" t="s">
        <v>4227</v>
      </c>
      <c r="AL1279" s="13" t="s">
        <v>2064</v>
      </c>
      <c r="AM1279" s="8" t="s">
        <v>236</v>
      </c>
      <c r="AN1279" s="8" t="s">
        <v>8850</v>
      </c>
      <c r="AO1279" s="13" t="s">
        <v>8851</v>
      </c>
      <c r="AP1279" s="14" t="s">
        <v>8840</v>
      </c>
      <c r="AQ1279" s="11">
        <v>25820.0</v>
      </c>
    </row>
    <row r="1280">
      <c r="A1280" s="8" t="str">
        <f t="shared" si="1"/>
        <v>Chris Borzor</v>
      </c>
      <c r="B1280" s="8" t="s">
        <v>8839</v>
      </c>
      <c r="C1280" s="8" t="s">
        <v>459</v>
      </c>
      <c r="D1280" s="9" t="s">
        <v>8689</v>
      </c>
      <c r="E1280" s="8" t="s">
        <v>8840</v>
      </c>
      <c r="F1280" s="8" t="s">
        <v>3309</v>
      </c>
      <c r="G1280" s="8" t="s">
        <v>47</v>
      </c>
      <c r="H1280" s="8" t="s">
        <v>8841</v>
      </c>
      <c r="I1280" s="8" t="s">
        <v>49</v>
      </c>
      <c r="J1280" s="10">
        <v>3.7</v>
      </c>
      <c r="K1280" s="8" t="s">
        <v>8842</v>
      </c>
      <c r="L1280" s="8" t="s">
        <v>789</v>
      </c>
      <c r="M1280" s="8" t="s">
        <v>86</v>
      </c>
      <c r="N1280" s="8" t="s">
        <v>8852</v>
      </c>
      <c r="O1280" s="8" t="s">
        <v>52</v>
      </c>
      <c r="P1280" s="8"/>
      <c r="Q1280" s="8"/>
      <c r="R1280" s="8" t="s">
        <v>791</v>
      </c>
      <c r="S1280" s="8" t="s">
        <v>8853</v>
      </c>
      <c r="T1280" s="11" t="str">
        <f t="shared" si="2"/>
        <v>Chris Borzor</v>
      </c>
      <c r="U1280" s="8" t="s">
        <v>412</v>
      </c>
      <c r="V1280" s="8"/>
      <c r="W1280" s="8"/>
      <c r="X1280" s="8" t="s">
        <v>8846</v>
      </c>
      <c r="Y1280" s="8" t="s">
        <v>60</v>
      </c>
      <c r="Z1280" s="12" t="s">
        <v>8847</v>
      </c>
      <c r="AA1280" s="8" t="s">
        <v>60</v>
      </c>
      <c r="AB1280" s="12" t="s">
        <v>8848</v>
      </c>
      <c r="AC1280" s="12" t="s">
        <v>8854</v>
      </c>
      <c r="AD1280" s="12" t="s">
        <v>8849</v>
      </c>
      <c r="AE1280" s="8"/>
      <c r="AF1280" s="8" t="s">
        <v>8840</v>
      </c>
      <c r="AG1280" s="8" t="s">
        <v>8704</v>
      </c>
      <c r="AH1280" s="8" t="s">
        <v>65</v>
      </c>
      <c r="AI1280" s="8" t="s">
        <v>66</v>
      </c>
      <c r="AJ1280" s="8" t="s">
        <v>86</v>
      </c>
      <c r="AK1280" s="13" t="s">
        <v>4227</v>
      </c>
      <c r="AL1280" s="13" t="s">
        <v>2064</v>
      </c>
      <c r="AM1280" s="8" t="s">
        <v>236</v>
      </c>
      <c r="AN1280" s="8" t="s">
        <v>8850</v>
      </c>
      <c r="AO1280" s="13" t="s">
        <v>8851</v>
      </c>
      <c r="AP1280" s="14" t="s">
        <v>8840</v>
      </c>
      <c r="AQ1280" s="11">
        <v>25820.0</v>
      </c>
    </row>
    <row r="1281">
      <c r="A1281" s="8" t="str">
        <f t="shared" si="1"/>
        <v>Brendan Boyd</v>
      </c>
      <c r="B1281" s="8" t="s">
        <v>8839</v>
      </c>
      <c r="C1281" s="8" t="s">
        <v>459</v>
      </c>
      <c r="D1281" s="9" t="s">
        <v>8689</v>
      </c>
      <c r="E1281" s="8" t="s">
        <v>8840</v>
      </c>
      <c r="F1281" s="8" t="s">
        <v>3309</v>
      </c>
      <c r="G1281" s="8" t="s">
        <v>47</v>
      </c>
      <c r="H1281" s="8" t="s">
        <v>8841</v>
      </c>
      <c r="I1281" s="8" t="s">
        <v>49</v>
      </c>
      <c r="J1281" s="10">
        <v>3.7</v>
      </c>
      <c r="K1281" s="8" t="s">
        <v>8842</v>
      </c>
      <c r="L1281" s="8" t="s">
        <v>789</v>
      </c>
      <c r="M1281" s="8" t="s">
        <v>86</v>
      </c>
      <c r="N1281" s="8" t="s">
        <v>8855</v>
      </c>
      <c r="O1281" s="8" t="s">
        <v>52</v>
      </c>
      <c r="P1281" s="8"/>
      <c r="Q1281" s="8"/>
      <c r="R1281" s="8" t="s">
        <v>8856</v>
      </c>
      <c r="S1281" s="8" t="s">
        <v>8857</v>
      </c>
      <c r="T1281" s="11" t="str">
        <f t="shared" si="2"/>
        <v>Brendan Boyd</v>
      </c>
      <c r="U1281" s="8" t="s">
        <v>412</v>
      </c>
      <c r="V1281" s="8"/>
      <c r="W1281" s="8"/>
      <c r="X1281" s="8" t="s">
        <v>8846</v>
      </c>
      <c r="Y1281" s="8" t="s">
        <v>60</v>
      </c>
      <c r="Z1281" s="12" t="s">
        <v>8847</v>
      </c>
      <c r="AA1281" s="8" t="s">
        <v>60</v>
      </c>
      <c r="AB1281" s="12" t="s">
        <v>8848</v>
      </c>
      <c r="AC1281" s="8" t="s">
        <v>60</v>
      </c>
      <c r="AD1281" s="12" t="s">
        <v>8849</v>
      </c>
      <c r="AE1281" s="8"/>
      <c r="AF1281" s="8" t="s">
        <v>8840</v>
      </c>
      <c r="AG1281" s="8" t="s">
        <v>8704</v>
      </c>
      <c r="AH1281" s="8" t="s">
        <v>65</v>
      </c>
      <c r="AI1281" s="8" t="s">
        <v>66</v>
      </c>
      <c r="AJ1281" s="8" t="s">
        <v>86</v>
      </c>
      <c r="AK1281" s="13" t="s">
        <v>4227</v>
      </c>
      <c r="AL1281" s="13" t="s">
        <v>2064</v>
      </c>
      <c r="AM1281" s="8" t="s">
        <v>236</v>
      </c>
      <c r="AN1281" s="8" t="s">
        <v>8850</v>
      </c>
      <c r="AO1281" s="13" t="s">
        <v>8851</v>
      </c>
      <c r="AP1281" s="14" t="s">
        <v>8840</v>
      </c>
      <c r="AQ1281" s="11">
        <v>25820.0</v>
      </c>
    </row>
    <row r="1282">
      <c r="A1282" s="8" t="str">
        <f t="shared" si="1"/>
        <v>Annette Echikunwoke</v>
      </c>
      <c r="B1282" s="8" t="s">
        <v>8839</v>
      </c>
      <c r="C1282" s="8" t="s">
        <v>459</v>
      </c>
      <c r="D1282" s="9" t="s">
        <v>8689</v>
      </c>
      <c r="E1282" s="8" t="s">
        <v>8840</v>
      </c>
      <c r="F1282" s="8" t="s">
        <v>3309</v>
      </c>
      <c r="G1282" s="8" t="s">
        <v>47</v>
      </c>
      <c r="H1282" s="8" t="s">
        <v>8841</v>
      </c>
      <c r="I1282" s="8" t="s">
        <v>49</v>
      </c>
      <c r="J1282" s="10">
        <v>3.7</v>
      </c>
      <c r="K1282" s="8" t="s">
        <v>8842</v>
      </c>
      <c r="L1282" s="8" t="s">
        <v>789</v>
      </c>
      <c r="M1282" s="8" t="s">
        <v>86</v>
      </c>
      <c r="N1282" s="8" t="s">
        <v>8858</v>
      </c>
      <c r="O1282" s="8" t="s">
        <v>52</v>
      </c>
      <c r="P1282" s="8"/>
      <c r="Q1282" s="8"/>
      <c r="R1282" s="8" t="s">
        <v>7698</v>
      </c>
      <c r="S1282" s="8" t="s">
        <v>8859</v>
      </c>
      <c r="T1282" s="11" t="str">
        <f t="shared" si="2"/>
        <v>Annette Echikunwoke</v>
      </c>
      <c r="U1282" s="8" t="s">
        <v>412</v>
      </c>
      <c r="V1282" s="8"/>
      <c r="W1282" s="8"/>
      <c r="X1282" s="8" t="s">
        <v>8846</v>
      </c>
      <c r="Y1282" s="8" t="s">
        <v>60</v>
      </c>
      <c r="Z1282" s="12" t="s">
        <v>8847</v>
      </c>
      <c r="AA1282" s="8" t="s">
        <v>60</v>
      </c>
      <c r="AB1282" s="12" t="s">
        <v>8848</v>
      </c>
      <c r="AC1282" s="12" t="s">
        <v>8860</v>
      </c>
      <c r="AD1282" s="12" t="s">
        <v>8849</v>
      </c>
      <c r="AE1282" s="8"/>
      <c r="AF1282" s="8" t="s">
        <v>8840</v>
      </c>
      <c r="AG1282" s="8" t="s">
        <v>8704</v>
      </c>
      <c r="AH1282" s="8" t="s">
        <v>65</v>
      </c>
      <c r="AI1282" s="8" t="s">
        <v>66</v>
      </c>
      <c r="AJ1282" s="8" t="s">
        <v>86</v>
      </c>
      <c r="AK1282" s="13" t="s">
        <v>4227</v>
      </c>
      <c r="AL1282" s="13" t="s">
        <v>2064</v>
      </c>
      <c r="AM1282" s="8" t="s">
        <v>236</v>
      </c>
      <c r="AN1282" s="8" t="s">
        <v>8850</v>
      </c>
      <c r="AO1282" s="13" t="s">
        <v>8851</v>
      </c>
      <c r="AP1282" s="14" t="s">
        <v>8840</v>
      </c>
      <c r="AQ1282" s="11">
        <v>25820.0</v>
      </c>
    </row>
    <row r="1283">
      <c r="A1283" s="8" t="str">
        <f t="shared" si="1"/>
        <v>Alec Sandusky</v>
      </c>
      <c r="B1283" s="8" t="s">
        <v>8839</v>
      </c>
      <c r="C1283" s="8" t="s">
        <v>459</v>
      </c>
      <c r="D1283" s="9" t="s">
        <v>8689</v>
      </c>
      <c r="E1283" s="8" t="s">
        <v>8840</v>
      </c>
      <c r="F1283" s="8" t="s">
        <v>3309</v>
      </c>
      <c r="G1283" s="8" t="s">
        <v>47</v>
      </c>
      <c r="H1283" s="8" t="s">
        <v>8841</v>
      </c>
      <c r="I1283" s="8" t="s">
        <v>49</v>
      </c>
      <c r="J1283" s="10">
        <v>3.7</v>
      </c>
      <c r="K1283" s="8" t="s">
        <v>8842</v>
      </c>
      <c r="L1283" s="8" t="s">
        <v>789</v>
      </c>
      <c r="M1283" s="8" t="s">
        <v>86</v>
      </c>
      <c r="N1283" s="8" t="s">
        <v>8861</v>
      </c>
      <c r="O1283" s="8" t="s">
        <v>52</v>
      </c>
      <c r="P1283" s="8"/>
      <c r="Q1283" s="8"/>
      <c r="R1283" s="8" t="s">
        <v>8862</v>
      </c>
      <c r="S1283" s="8" t="s">
        <v>7349</v>
      </c>
      <c r="T1283" s="11" t="str">
        <f t="shared" si="2"/>
        <v>Alec Sandusky</v>
      </c>
      <c r="U1283" s="8" t="s">
        <v>412</v>
      </c>
      <c r="V1283" s="8"/>
      <c r="W1283" s="8"/>
      <c r="X1283" s="8" t="s">
        <v>8846</v>
      </c>
      <c r="Y1283" s="8" t="s">
        <v>60</v>
      </c>
      <c r="Z1283" s="12" t="s">
        <v>8847</v>
      </c>
      <c r="AA1283" s="8" t="s">
        <v>60</v>
      </c>
      <c r="AB1283" s="12" t="s">
        <v>8848</v>
      </c>
      <c r="AC1283" s="12" t="s">
        <v>8863</v>
      </c>
      <c r="AD1283" s="12" t="s">
        <v>8849</v>
      </c>
      <c r="AE1283" s="8"/>
      <c r="AF1283" s="8" t="s">
        <v>8840</v>
      </c>
      <c r="AG1283" s="8" t="s">
        <v>8704</v>
      </c>
      <c r="AH1283" s="8" t="s">
        <v>65</v>
      </c>
      <c r="AI1283" s="8" t="s">
        <v>66</v>
      </c>
      <c r="AJ1283" s="8" t="s">
        <v>86</v>
      </c>
      <c r="AK1283" s="13" t="s">
        <v>4227</v>
      </c>
      <c r="AL1283" s="13" t="s">
        <v>2064</v>
      </c>
      <c r="AM1283" s="8" t="s">
        <v>236</v>
      </c>
      <c r="AN1283" s="8" t="s">
        <v>8850</v>
      </c>
      <c r="AO1283" s="13" t="s">
        <v>8851</v>
      </c>
      <c r="AP1283" s="14" t="s">
        <v>8840</v>
      </c>
      <c r="AQ1283" s="11">
        <v>25820.0</v>
      </c>
    </row>
    <row r="1284">
      <c r="A1284" s="8" t="str">
        <f t="shared" si="1"/>
        <v>Noah Drake</v>
      </c>
      <c r="B1284" s="8" t="s">
        <v>8839</v>
      </c>
      <c r="C1284" s="8" t="s">
        <v>459</v>
      </c>
      <c r="D1284" s="9" t="s">
        <v>8689</v>
      </c>
      <c r="E1284" s="8" t="s">
        <v>8840</v>
      </c>
      <c r="F1284" s="8" t="s">
        <v>3309</v>
      </c>
      <c r="G1284" s="8" t="s">
        <v>47</v>
      </c>
      <c r="H1284" s="8" t="s">
        <v>8841</v>
      </c>
      <c r="I1284" s="8" t="s">
        <v>49</v>
      </c>
      <c r="J1284" s="10">
        <v>3.7</v>
      </c>
      <c r="K1284" s="8" t="s">
        <v>8842</v>
      </c>
      <c r="L1284" s="8" t="s">
        <v>789</v>
      </c>
      <c r="M1284" s="8" t="s">
        <v>86</v>
      </c>
      <c r="N1284" s="8" t="s">
        <v>8864</v>
      </c>
      <c r="O1284" s="8" t="s">
        <v>52</v>
      </c>
      <c r="P1284" s="8"/>
      <c r="Q1284" s="8"/>
      <c r="R1284" s="8" t="s">
        <v>212</v>
      </c>
      <c r="S1284" s="8" t="s">
        <v>1060</v>
      </c>
      <c r="T1284" s="11" t="str">
        <f t="shared" si="2"/>
        <v>Noah Drake</v>
      </c>
      <c r="U1284" s="8" t="s">
        <v>6395</v>
      </c>
      <c r="V1284" s="8" t="s">
        <v>8865</v>
      </c>
      <c r="W1284" s="8"/>
      <c r="X1284" s="8" t="s">
        <v>8846</v>
      </c>
      <c r="Y1284" s="8" t="s">
        <v>60</v>
      </c>
      <c r="Z1284" s="12" t="s">
        <v>8847</v>
      </c>
      <c r="AA1284" s="8" t="s">
        <v>60</v>
      </c>
      <c r="AB1284" s="12" t="s">
        <v>8848</v>
      </c>
      <c r="AC1284" s="8" t="s">
        <v>60</v>
      </c>
      <c r="AD1284" s="12" t="s">
        <v>8849</v>
      </c>
      <c r="AE1284" s="8"/>
      <c r="AF1284" s="8" t="s">
        <v>8840</v>
      </c>
      <c r="AG1284" s="8" t="s">
        <v>8704</v>
      </c>
      <c r="AH1284" s="8" t="s">
        <v>65</v>
      </c>
      <c r="AI1284" s="8" t="s">
        <v>66</v>
      </c>
      <c r="AJ1284" s="8" t="s">
        <v>86</v>
      </c>
      <c r="AK1284" s="13" t="s">
        <v>4227</v>
      </c>
      <c r="AL1284" s="13" t="s">
        <v>2064</v>
      </c>
      <c r="AM1284" s="8" t="s">
        <v>236</v>
      </c>
      <c r="AN1284" s="8" t="s">
        <v>8850</v>
      </c>
      <c r="AO1284" s="13" t="s">
        <v>8851</v>
      </c>
      <c r="AP1284" s="14" t="s">
        <v>8840</v>
      </c>
      <c r="AQ1284" s="11">
        <v>25820.0</v>
      </c>
    </row>
    <row r="1285">
      <c r="A1285" s="8" t="str">
        <f t="shared" si="1"/>
        <v>Susan Seaton</v>
      </c>
      <c r="B1285" s="8" t="s">
        <v>8839</v>
      </c>
      <c r="C1285" s="8" t="s">
        <v>459</v>
      </c>
      <c r="D1285" s="9" t="s">
        <v>8689</v>
      </c>
      <c r="E1285" s="8" t="s">
        <v>8840</v>
      </c>
      <c r="F1285" s="8" t="s">
        <v>3309</v>
      </c>
      <c r="G1285" s="8" t="s">
        <v>47</v>
      </c>
      <c r="H1285" s="8" t="s">
        <v>8841</v>
      </c>
      <c r="I1285" s="8" t="s">
        <v>49</v>
      </c>
      <c r="J1285" s="10">
        <v>3.7</v>
      </c>
      <c r="K1285" s="8" t="s">
        <v>8842</v>
      </c>
      <c r="L1285" s="8" t="s">
        <v>789</v>
      </c>
      <c r="M1285" s="8" t="s">
        <v>86</v>
      </c>
      <c r="N1285" s="8" t="s">
        <v>8866</v>
      </c>
      <c r="O1285" s="8" t="s">
        <v>52</v>
      </c>
      <c r="P1285" s="8"/>
      <c r="Q1285" s="8"/>
      <c r="R1285" s="8" t="s">
        <v>8867</v>
      </c>
      <c r="S1285" s="8" t="s">
        <v>8868</v>
      </c>
      <c r="T1285" s="11" t="str">
        <f t="shared" si="2"/>
        <v>Susan Seaton</v>
      </c>
      <c r="U1285" s="8" t="s">
        <v>8869</v>
      </c>
      <c r="V1285" s="8" t="s">
        <v>8870</v>
      </c>
      <c r="W1285" s="8" t="s">
        <v>8871</v>
      </c>
      <c r="X1285" s="8" t="s">
        <v>8846</v>
      </c>
      <c r="Y1285" s="12" t="s">
        <v>8872</v>
      </c>
      <c r="Z1285" s="12" t="s">
        <v>8847</v>
      </c>
      <c r="AA1285" s="12" t="s">
        <v>8873</v>
      </c>
      <c r="AB1285" s="12" t="s">
        <v>8848</v>
      </c>
      <c r="AC1285" s="12" t="s">
        <v>8874</v>
      </c>
      <c r="AD1285" s="12" t="s">
        <v>8849</v>
      </c>
      <c r="AE1285" s="8"/>
      <c r="AF1285" s="8" t="s">
        <v>8840</v>
      </c>
      <c r="AG1285" s="8" t="s">
        <v>8704</v>
      </c>
      <c r="AH1285" s="8" t="s">
        <v>65</v>
      </c>
      <c r="AI1285" s="8" t="s">
        <v>66</v>
      </c>
      <c r="AJ1285" s="8" t="s">
        <v>86</v>
      </c>
      <c r="AK1285" s="13" t="s">
        <v>4227</v>
      </c>
      <c r="AL1285" s="13" t="s">
        <v>2064</v>
      </c>
      <c r="AM1285" s="8" t="s">
        <v>236</v>
      </c>
      <c r="AN1285" s="8" t="s">
        <v>8850</v>
      </c>
      <c r="AO1285" s="13" t="s">
        <v>8851</v>
      </c>
      <c r="AP1285" s="9" t="s">
        <v>8840</v>
      </c>
      <c r="AQ1285" s="11">
        <v>25820.0</v>
      </c>
    </row>
    <row r="1286">
      <c r="A1286" s="8" t="str">
        <f t="shared" si="1"/>
        <v>Jessica Wright</v>
      </c>
      <c r="B1286" s="8" t="s">
        <v>8839</v>
      </c>
      <c r="C1286" s="8" t="s">
        <v>459</v>
      </c>
      <c r="D1286" s="9" t="s">
        <v>8689</v>
      </c>
      <c r="E1286" s="8" t="s">
        <v>8840</v>
      </c>
      <c r="F1286" s="8" t="s">
        <v>3309</v>
      </c>
      <c r="G1286" s="8" t="s">
        <v>47</v>
      </c>
      <c r="H1286" s="8" t="s">
        <v>8841</v>
      </c>
      <c r="I1286" s="8" t="s">
        <v>49</v>
      </c>
      <c r="J1286" s="10">
        <v>3.7</v>
      </c>
      <c r="K1286" s="8" t="s">
        <v>8842</v>
      </c>
      <c r="L1286" s="8" t="s">
        <v>789</v>
      </c>
      <c r="M1286" s="8" t="s">
        <v>86</v>
      </c>
      <c r="N1286" s="8" t="s">
        <v>8875</v>
      </c>
      <c r="O1286" s="8" t="s">
        <v>52</v>
      </c>
      <c r="P1286" s="8"/>
      <c r="Q1286" s="8"/>
      <c r="R1286" s="8" t="s">
        <v>2511</v>
      </c>
      <c r="S1286" s="8" t="s">
        <v>2934</v>
      </c>
      <c r="T1286" s="11" t="str">
        <f t="shared" si="2"/>
        <v>Jessica Wright</v>
      </c>
      <c r="U1286" s="8" t="s">
        <v>149</v>
      </c>
      <c r="V1286" s="8" t="s">
        <v>8876</v>
      </c>
      <c r="W1286" s="8" t="s">
        <v>8871</v>
      </c>
      <c r="X1286" s="8" t="s">
        <v>8846</v>
      </c>
      <c r="Y1286" s="8" t="s">
        <v>60</v>
      </c>
      <c r="Z1286" s="12" t="s">
        <v>8847</v>
      </c>
      <c r="AA1286" s="8" t="s">
        <v>60</v>
      </c>
      <c r="AB1286" s="12" t="s">
        <v>8848</v>
      </c>
      <c r="AC1286" s="8" t="s">
        <v>60</v>
      </c>
      <c r="AD1286" s="12" t="s">
        <v>8849</v>
      </c>
      <c r="AE1286" s="8"/>
      <c r="AF1286" s="8" t="s">
        <v>8840</v>
      </c>
      <c r="AG1286" s="8" t="s">
        <v>8704</v>
      </c>
      <c r="AH1286" s="8" t="s">
        <v>65</v>
      </c>
      <c r="AI1286" s="8" t="s">
        <v>66</v>
      </c>
      <c r="AJ1286" s="8" t="s">
        <v>86</v>
      </c>
      <c r="AK1286" s="13" t="s">
        <v>4227</v>
      </c>
      <c r="AL1286" s="13" t="s">
        <v>2064</v>
      </c>
      <c r="AM1286" s="8" t="s">
        <v>236</v>
      </c>
      <c r="AN1286" s="8" t="s">
        <v>8850</v>
      </c>
      <c r="AO1286" s="13" t="s">
        <v>8851</v>
      </c>
      <c r="AP1286" s="15" t="s">
        <v>8840</v>
      </c>
      <c r="AQ1286" s="11">
        <v>25820.0</v>
      </c>
    </row>
    <row r="1287">
      <c r="A1287" s="8" t="str">
        <f t="shared" si="1"/>
        <v>Chris Wineberg</v>
      </c>
      <c r="B1287" s="8" t="s">
        <v>8839</v>
      </c>
      <c r="C1287" s="8" t="s">
        <v>459</v>
      </c>
      <c r="D1287" s="9" t="s">
        <v>8689</v>
      </c>
      <c r="E1287" s="8" t="s">
        <v>8840</v>
      </c>
      <c r="F1287" s="8" t="s">
        <v>3309</v>
      </c>
      <c r="G1287" s="8" t="s">
        <v>47</v>
      </c>
      <c r="H1287" s="8" t="s">
        <v>8841</v>
      </c>
      <c r="I1287" s="8" t="s">
        <v>49</v>
      </c>
      <c r="J1287" s="10">
        <v>3.7</v>
      </c>
      <c r="K1287" s="8" t="s">
        <v>8842</v>
      </c>
      <c r="L1287" s="8" t="s">
        <v>789</v>
      </c>
      <c r="M1287" s="8" t="s">
        <v>86</v>
      </c>
      <c r="N1287" s="8" t="s">
        <v>8877</v>
      </c>
      <c r="O1287" s="8" t="s">
        <v>52</v>
      </c>
      <c r="P1287" s="8"/>
      <c r="Q1287" s="8"/>
      <c r="R1287" s="8" t="s">
        <v>791</v>
      </c>
      <c r="S1287" s="8" t="s">
        <v>8878</v>
      </c>
      <c r="T1287" s="11" t="str">
        <f t="shared" si="2"/>
        <v>Chris Wineberg</v>
      </c>
      <c r="U1287" s="8" t="s">
        <v>498</v>
      </c>
      <c r="V1287" s="8" t="s">
        <v>8879</v>
      </c>
      <c r="W1287" s="8" t="s">
        <v>8880</v>
      </c>
      <c r="X1287" s="8" t="s">
        <v>8846</v>
      </c>
      <c r="Y1287" s="12" t="s">
        <v>8881</v>
      </c>
      <c r="Z1287" s="12" t="s">
        <v>8847</v>
      </c>
      <c r="AA1287" s="8" t="s">
        <v>60</v>
      </c>
      <c r="AB1287" s="12" t="s">
        <v>8848</v>
      </c>
      <c r="AC1287" s="8" t="s">
        <v>60</v>
      </c>
      <c r="AD1287" s="12" t="s">
        <v>8849</v>
      </c>
      <c r="AE1287" s="8"/>
      <c r="AF1287" s="8" t="s">
        <v>8840</v>
      </c>
      <c r="AG1287" s="8" t="s">
        <v>8704</v>
      </c>
      <c r="AH1287" s="8" t="s">
        <v>65</v>
      </c>
      <c r="AI1287" s="8" t="s">
        <v>66</v>
      </c>
      <c r="AJ1287" s="8" t="s">
        <v>86</v>
      </c>
      <c r="AK1287" s="13" t="s">
        <v>4227</v>
      </c>
      <c r="AL1287" s="13" t="s">
        <v>2064</v>
      </c>
      <c r="AM1287" s="8" t="s">
        <v>236</v>
      </c>
      <c r="AN1287" s="8" t="s">
        <v>8850</v>
      </c>
      <c r="AO1287" s="13" t="s">
        <v>8851</v>
      </c>
      <c r="AP1287" s="9" t="s">
        <v>8840</v>
      </c>
      <c r="AQ1287" s="11">
        <v>25820.0</v>
      </c>
    </row>
    <row r="1288">
      <c r="A1288" s="8" t="str">
        <f t="shared" si="1"/>
        <v>Nadine Faustin-Parker</v>
      </c>
      <c r="B1288" s="8" t="s">
        <v>8839</v>
      </c>
      <c r="C1288" s="8" t="s">
        <v>459</v>
      </c>
      <c r="D1288" s="9" t="s">
        <v>8689</v>
      </c>
      <c r="E1288" s="8" t="s">
        <v>8840</v>
      </c>
      <c r="F1288" s="8" t="s">
        <v>3309</v>
      </c>
      <c r="G1288" s="8" t="s">
        <v>47</v>
      </c>
      <c r="H1288" s="8" t="s">
        <v>8841</v>
      </c>
      <c r="I1288" s="8" t="s">
        <v>49</v>
      </c>
      <c r="J1288" s="10">
        <v>3.7</v>
      </c>
      <c r="K1288" s="8" t="s">
        <v>8842</v>
      </c>
      <c r="L1288" s="8" t="s">
        <v>789</v>
      </c>
      <c r="M1288" s="8" t="s">
        <v>86</v>
      </c>
      <c r="N1288" s="8" t="s">
        <v>8882</v>
      </c>
      <c r="O1288" s="8" t="s">
        <v>52</v>
      </c>
      <c r="P1288" s="8"/>
      <c r="Q1288" s="8"/>
      <c r="R1288" s="8" t="s">
        <v>8883</v>
      </c>
      <c r="S1288" s="8" t="s">
        <v>8884</v>
      </c>
      <c r="T1288" s="11" t="str">
        <f t="shared" si="2"/>
        <v>Nadine Faustin-Parker</v>
      </c>
      <c r="U1288" s="8" t="s">
        <v>498</v>
      </c>
      <c r="V1288" s="8" t="s">
        <v>8885</v>
      </c>
      <c r="W1288" s="8" t="s">
        <v>8886</v>
      </c>
      <c r="X1288" s="8" t="s">
        <v>8846</v>
      </c>
      <c r="Y1288" s="12" t="s">
        <v>8887</v>
      </c>
      <c r="Z1288" s="12" t="s">
        <v>8847</v>
      </c>
      <c r="AA1288" s="8" t="s">
        <v>60</v>
      </c>
      <c r="AB1288" s="12" t="s">
        <v>8848</v>
      </c>
      <c r="AC1288" s="12" t="s">
        <v>8888</v>
      </c>
      <c r="AD1288" s="12" t="s">
        <v>8849</v>
      </c>
      <c r="AE1288" s="8"/>
      <c r="AF1288" s="8" t="s">
        <v>8840</v>
      </c>
      <c r="AG1288" s="8" t="s">
        <v>8704</v>
      </c>
      <c r="AH1288" s="8" t="s">
        <v>65</v>
      </c>
      <c r="AI1288" s="8" t="s">
        <v>66</v>
      </c>
      <c r="AJ1288" s="8" t="s">
        <v>86</v>
      </c>
      <c r="AK1288" s="13" t="s">
        <v>4227</v>
      </c>
      <c r="AL1288" s="13" t="s">
        <v>2064</v>
      </c>
      <c r="AM1288" s="8" t="s">
        <v>236</v>
      </c>
      <c r="AN1288" s="8" t="s">
        <v>8850</v>
      </c>
      <c r="AO1288" s="13" t="s">
        <v>8851</v>
      </c>
      <c r="AP1288" s="9" t="s">
        <v>8840</v>
      </c>
      <c r="AQ1288" s="11">
        <v>25820.0</v>
      </c>
    </row>
    <row r="1289">
      <c r="A1289" s="8" t="str">
        <f t="shared" si="1"/>
        <v>Sam Kranz</v>
      </c>
      <c r="B1289" s="8" t="s">
        <v>8839</v>
      </c>
      <c r="C1289" s="8" t="s">
        <v>459</v>
      </c>
      <c r="D1289" s="9" t="s">
        <v>8689</v>
      </c>
      <c r="E1289" s="8" t="s">
        <v>8840</v>
      </c>
      <c r="F1289" s="8" t="s">
        <v>3309</v>
      </c>
      <c r="G1289" s="8" t="s">
        <v>47</v>
      </c>
      <c r="H1289" s="8" t="s">
        <v>8841</v>
      </c>
      <c r="I1289" s="8" t="s">
        <v>49</v>
      </c>
      <c r="J1289" s="10">
        <v>3.7</v>
      </c>
      <c r="K1289" s="8" t="s">
        <v>8842</v>
      </c>
      <c r="L1289" s="8" t="s">
        <v>789</v>
      </c>
      <c r="M1289" s="8" t="s">
        <v>86</v>
      </c>
      <c r="N1289" s="8" t="s">
        <v>8889</v>
      </c>
      <c r="O1289" s="8" t="s">
        <v>52</v>
      </c>
      <c r="P1289" s="8"/>
      <c r="Q1289" s="8"/>
      <c r="R1289" s="8" t="s">
        <v>3236</v>
      </c>
      <c r="S1289" s="8" t="s">
        <v>8890</v>
      </c>
      <c r="T1289" s="11" t="str">
        <f t="shared" si="2"/>
        <v>Sam Kranz</v>
      </c>
      <c r="U1289" s="8" t="s">
        <v>2349</v>
      </c>
      <c r="V1289" s="8" t="s">
        <v>8891</v>
      </c>
      <c r="W1289" s="8" t="s">
        <v>8892</v>
      </c>
      <c r="X1289" s="8" t="s">
        <v>8846</v>
      </c>
      <c r="Y1289" s="12" t="s">
        <v>8893</v>
      </c>
      <c r="Z1289" s="12" t="s">
        <v>8847</v>
      </c>
      <c r="AA1289" s="12" t="s">
        <v>8894</v>
      </c>
      <c r="AB1289" s="12" t="s">
        <v>8848</v>
      </c>
      <c r="AC1289" s="8" t="s">
        <v>60</v>
      </c>
      <c r="AD1289" s="12" t="s">
        <v>8849</v>
      </c>
      <c r="AE1289" s="8"/>
      <c r="AF1289" s="8" t="s">
        <v>8840</v>
      </c>
      <c r="AG1289" s="8" t="s">
        <v>8704</v>
      </c>
      <c r="AH1289" s="8" t="s">
        <v>65</v>
      </c>
      <c r="AI1289" s="8" t="s">
        <v>66</v>
      </c>
      <c r="AJ1289" s="8" t="s">
        <v>86</v>
      </c>
      <c r="AK1289" s="13" t="s">
        <v>4227</v>
      </c>
      <c r="AL1289" s="13" t="s">
        <v>2064</v>
      </c>
      <c r="AM1289" s="8" t="s">
        <v>236</v>
      </c>
      <c r="AN1289" s="8" t="s">
        <v>8850</v>
      </c>
      <c r="AO1289" s="13" t="s">
        <v>8851</v>
      </c>
      <c r="AP1289" s="9" t="s">
        <v>8840</v>
      </c>
      <c r="AQ1289" s="11">
        <v>25820.0</v>
      </c>
    </row>
    <row r="1290">
      <c r="A1290" s="8" t="str">
        <f t="shared" si="1"/>
        <v>Lucas Rothenberger</v>
      </c>
      <c r="B1290" s="8" t="s">
        <v>8839</v>
      </c>
      <c r="C1290" s="8" t="s">
        <v>459</v>
      </c>
      <c r="D1290" s="9" t="s">
        <v>8689</v>
      </c>
      <c r="E1290" s="8" t="s">
        <v>8840</v>
      </c>
      <c r="F1290" s="8" t="s">
        <v>3309</v>
      </c>
      <c r="G1290" s="8" t="s">
        <v>47</v>
      </c>
      <c r="H1290" s="8" t="s">
        <v>8841</v>
      </c>
      <c r="I1290" s="8" t="s">
        <v>49</v>
      </c>
      <c r="J1290" s="10">
        <v>3.7</v>
      </c>
      <c r="K1290" s="8" t="s">
        <v>8842</v>
      </c>
      <c r="L1290" s="8" t="s">
        <v>789</v>
      </c>
      <c r="M1290" s="8" t="s">
        <v>86</v>
      </c>
      <c r="N1290" s="8" t="s">
        <v>8895</v>
      </c>
      <c r="O1290" s="8" t="s">
        <v>52</v>
      </c>
      <c r="P1290" s="8"/>
      <c r="Q1290" s="8"/>
      <c r="R1290" s="8" t="s">
        <v>8580</v>
      </c>
      <c r="S1290" s="8" t="s">
        <v>8896</v>
      </c>
      <c r="T1290" s="11" t="str">
        <f t="shared" si="2"/>
        <v>Lucas Rothenberger</v>
      </c>
      <c r="U1290" s="8" t="s">
        <v>106</v>
      </c>
      <c r="V1290" s="8" t="s">
        <v>8897</v>
      </c>
      <c r="W1290" s="8" t="s">
        <v>8898</v>
      </c>
      <c r="X1290" s="8" t="s">
        <v>8846</v>
      </c>
      <c r="Y1290" s="8" t="s">
        <v>60</v>
      </c>
      <c r="Z1290" s="12" t="s">
        <v>8847</v>
      </c>
      <c r="AA1290" s="8" t="s">
        <v>60</v>
      </c>
      <c r="AB1290" s="12" t="s">
        <v>8848</v>
      </c>
      <c r="AC1290" s="8" t="s">
        <v>60</v>
      </c>
      <c r="AD1290" s="12" t="s">
        <v>8849</v>
      </c>
      <c r="AE1290" s="8"/>
      <c r="AF1290" s="8" t="s">
        <v>8840</v>
      </c>
      <c r="AG1290" s="8" t="s">
        <v>8704</v>
      </c>
      <c r="AH1290" s="8" t="s">
        <v>65</v>
      </c>
      <c r="AI1290" s="8" t="s">
        <v>66</v>
      </c>
      <c r="AJ1290" s="8" t="s">
        <v>86</v>
      </c>
      <c r="AK1290" s="8" t="s">
        <v>4227</v>
      </c>
      <c r="AL1290" s="8" t="s">
        <v>2064</v>
      </c>
      <c r="AM1290" s="8" t="s">
        <v>236</v>
      </c>
      <c r="AN1290" s="8" t="s">
        <v>8850</v>
      </c>
      <c r="AO1290" s="13" t="s">
        <v>8851</v>
      </c>
      <c r="AP1290" s="9" t="s">
        <v>8840</v>
      </c>
      <c r="AQ1290" s="11">
        <v>25820.0</v>
      </c>
    </row>
    <row r="1291">
      <c r="A1291" s="8" t="str">
        <f t="shared" si="1"/>
        <v>Sam Burroughs</v>
      </c>
      <c r="B1291" s="8" t="s">
        <v>8839</v>
      </c>
      <c r="C1291" s="8" t="s">
        <v>459</v>
      </c>
      <c r="D1291" s="9" t="s">
        <v>8689</v>
      </c>
      <c r="E1291" s="8" t="s">
        <v>8840</v>
      </c>
      <c r="F1291" s="8" t="s">
        <v>3309</v>
      </c>
      <c r="G1291" s="8" t="s">
        <v>47</v>
      </c>
      <c r="H1291" s="8" t="s">
        <v>8841</v>
      </c>
      <c r="I1291" s="8" t="s">
        <v>49</v>
      </c>
      <c r="J1291" s="10">
        <v>3.7</v>
      </c>
      <c r="K1291" s="8" t="s">
        <v>8842</v>
      </c>
      <c r="L1291" s="8" t="s">
        <v>789</v>
      </c>
      <c r="M1291" s="8" t="s">
        <v>86</v>
      </c>
      <c r="N1291" s="8" t="s">
        <v>8899</v>
      </c>
      <c r="O1291" s="8" t="s">
        <v>52</v>
      </c>
      <c r="P1291" s="8"/>
      <c r="Q1291" s="8"/>
      <c r="R1291" s="8" t="s">
        <v>3236</v>
      </c>
      <c r="S1291" s="8" t="s">
        <v>8900</v>
      </c>
      <c r="T1291" s="11" t="str">
        <f t="shared" si="2"/>
        <v>Sam Burroughs</v>
      </c>
      <c r="U1291" s="8" t="s">
        <v>80</v>
      </c>
      <c r="V1291" s="8" t="s">
        <v>8901</v>
      </c>
      <c r="W1291" s="8" t="s">
        <v>8902</v>
      </c>
      <c r="X1291" s="8" t="s">
        <v>8846</v>
      </c>
      <c r="Y1291" s="12" t="s">
        <v>8903</v>
      </c>
      <c r="Z1291" s="12" t="s">
        <v>8847</v>
      </c>
      <c r="AA1291" s="8" t="s">
        <v>60</v>
      </c>
      <c r="AB1291" s="12" t="s">
        <v>8848</v>
      </c>
      <c r="AC1291" s="8" t="s">
        <v>60</v>
      </c>
      <c r="AD1291" s="12" t="s">
        <v>8849</v>
      </c>
      <c r="AE1291" s="8"/>
      <c r="AF1291" s="8" t="s">
        <v>8840</v>
      </c>
      <c r="AG1291" s="8" t="s">
        <v>8704</v>
      </c>
      <c r="AH1291" s="8" t="s">
        <v>65</v>
      </c>
      <c r="AI1291" s="8" t="s">
        <v>66</v>
      </c>
      <c r="AJ1291" s="8" t="s">
        <v>86</v>
      </c>
      <c r="AK1291" s="13" t="s">
        <v>4227</v>
      </c>
      <c r="AL1291" s="13" t="s">
        <v>2064</v>
      </c>
      <c r="AM1291" s="8" t="s">
        <v>236</v>
      </c>
      <c r="AN1291" s="8" t="s">
        <v>8850</v>
      </c>
      <c r="AO1291" s="13" t="s">
        <v>8851</v>
      </c>
      <c r="AP1291" s="9" t="s">
        <v>8840</v>
      </c>
      <c r="AQ1291" s="11">
        <v>25820.0</v>
      </c>
    </row>
    <row r="1292">
      <c r="A1292" s="8" t="str">
        <f t="shared" si="1"/>
        <v>Jahmia Bridges-Butler</v>
      </c>
      <c r="B1292" s="8" t="s">
        <v>8904</v>
      </c>
      <c r="C1292" s="8" t="s">
        <v>2410</v>
      </c>
      <c r="D1292" s="9" t="s">
        <v>8689</v>
      </c>
      <c r="E1292" s="8" t="s">
        <v>8905</v>
      </c>
      <c r="F1292" s="8" t="s">
        <v>3309</v>
      </c>
      <c r="G1292" s="8" t="s">
        <v>47</v>
      </c>
      <c r="H1292" s="8" t="s">
        <v>8906</v>
      </c>
      <c r="I1292" s="8" t="s">
        <v>1330</v>
      </c>
      <c r="J1292" s="10">
        <v>3.82</v>
      </c>
      <c r="K1292" s="8" t="s">
        <v>8907</v>
      </c>
      <c r="L1292" s="8" t="s">
        <v>659</v>
      </c>
      <c r="M1292" s="8"/>
      <c r="N1292" s="8" t="s">
        <v>8908</v>
      </c>
      <c r="O1292" s="8" t="s">
        <v>52</v>
      </c>
      <c r="P1292" s="8"/>
      <c r="Q1292" s="8"/>
      <c r="R1292" s="8" t="s">
        <v>8909</v>
      </c>
      <c r="S1292" s="8" t="s">
        <v>8910</v>
      </c>
      <c r="T1292" s="11" t="str">
        <f t="shared" si="2"/>
        <v>Jahmia Bridges-Butler</v>
      </c>
      <c r="U1292" s="8" t="s">
        <v>76</v>
      </c>
      <c r="V1292" s="8"/>
      <c r="W1292" s="8"/>
      <c r="X1292" s="8" t="s">
        <v>8911</v>
      </c>
      <c r="Y1292" s="8" t="s">
        <v>60</v>
      </c>
      <c r="Z1292" s="12" t="s">
        <v>8912</v>
      </c>
      <c r="AA1292" s="8" t="s">
        <v>60</v>
      </c>
      <c r="AB1292" s="12" t="s">
        <v>8913</v>
      </c>
      <c r="AC1292" s="12" t="s">
        <v>8914</v>
      </c>
      <c r="AD1292" s="12" t="s">
        <v>8915</v>
      </c>
      <c r="AE1292" s="8" t="s">
        <v>8916</v>
      </c>
      <c r="AF1292" s="8" t="s">
        <v>8905</v>
      </c>
      <c r="AG1292" s="8" t="s">
        <v>8704</v>
      </c>
      <c r="AH1292" s="8" t="s">
        <v>352</v>
      </c>
      <c r="AI1292" s="8" t="s">
        <v>233</v>
      </c>
      <c r="AJ1292" s="8"/>
      <c r="AK1292" s="13" t="s">
        <v>234</v>
      </c>
      <c r="AL1292" s="13" t="s">
        <v>353</v>
      </c>
      <c r="AM1292" s="8" t="s">
        <v>236</v>
      </c>
      <c r="AN1292" s="8" t="s">
        <v>8917</v>
      </c>
      <c r="AO1292" s="13" t="s">
        <v>8918</v>
      </c>
      <c r="AP1292" s="9" t="s">
        <v>8905</v>
      </c>
      <c r="AQ1292" s="11">
        <v>8330.0</v>
      </c>
    </row>
    <row r="1293">
      <c r="A1293" s="8" t="str">
        <f t="shared" si="1"/>
        <v>Aaron Gordon</v>
      </c>
      <c r="B1293" s="8" t="s">
        <v>8904</v>
      </c>
      <c r="C1293" s="8" t="s">
        <v>2410</v>
      </c>
      <c r="D1293" s="9" t="s">
        <v>8689</v>
      </c>
      <c r="E1293" s="8" t="s">
        <v>8905</v>
      </c>
      <c r="F1293" s="8" t="s">
        <v>3309</v>
      </c>
      <c r="G1293" s="8" t="s">
        <v>47</v>
      </c>
      <c r="H1293" s="8" t="s">
        <v>8906</v>
      </c>
      <c r="I1293" s="8" t="s">
        <v>1330</v>
      </c>
      <c r="J1293" s="10">
        <v>3.82</v>
      </c>
      <c r="K1293" s="8" t="s">
        <v>8907</v>
      </c>
      <c r="L1293" s="8" t="s">
        <v>659</v>
      </c>
      <c r="M1293" s="8"/>
      <c r="N1293" s="8" t="s">
        <v>8919</v>
      </c>
      <c r="O1293" s="8" t="s">
        <v>52</v>
      </c>
      <c r="P1293" s="8"/>
      <c r="Q1293" s="8"/>
      <c r="R1293" s="8" t="s">
        <v>171</v>
      </c>
      <c r="S1293" s="8" t="s">
        <v>8920</v>
      </c>
      <c r="T1293" s="11" t="str">
        <f t="shared" si="2"/>
        <v>Aaron Gordon</v>
      </c>
      <c r="U1293" s="8" t="s">
        <v>498</v>
      </c>
      <c r="V1293" s="8" t="s">
        <v>8921</v>
      </c>
      <c r="W1293" s="8" t="s">
        <v>8922</v>
      </c>
      <c r="X1293" s="8" t="s">
        <v>8911</v>
      </c>
      <c r="Y1293" s="8" t="s">
        <v>60</v>
      </c>
      <c r="Z1293" s="12" t="s">
        <v>8912</v>
      </c>
      <c r="AA1293" s="8" t="s">
        <v>60</v>
      </c>
      <c r="AB1293" s="12" t="s">
        <v>8913</v>
      </c>
      <c r="AC1293" s="12" t="s">
        <v>8923</v>
      </c>
      <c r="AD1293" s="12" t="s">
        <v>8915</v>
      </c>
      <c r="AE1293" s="8" t="s">
        <v>8916</v>
      </c>
      <c r="AF1293" s="8" t="s">
        <v>8905</v>
      </c>
      <c r="AG1293" s="8" t="s">
        <v>8704</v>
      </c>
      <c r="AH1293" s="8" t="s">
        <v>352</v>
      </c>
      <c r="AI1293" s="8" t="s">
        <v>233</v>
      </c>
      <c r="AJ1293" s="8"/>
      <c r="AK1293" s="13" t="s">
        <v>234</v>
      </c>
      <c r="AL1293" s="13" t="s">
        <v>353</v>
      </c>
      <c r="AM1293" s="8" t="s">
        <v>236</v>
      </c>
      <c r="AN1293" s="8" t="s">
        <v>8917</v>
      </c>
      <c r="AO1293" s="13" t="s">
        <v>8918</v>
      </c>
      <c r="AP1293" s="9" t="s">
        <v>8905</v>
      </c>
      <c r="AQ1293" s="11">
        <v>8330.0</v>
      </c>
    </row>
    <row r="1294">
      <c r="A1294" s="8" t="str">
        <f t="shared" si="1"/>
        <v>Kevin Gilhuly</v>
      </c>
      <c r="B1294" s="8" t="s">
        <v>8904</v>
      </c>
      <c r="C1294" s="8" t="s">
        <v>2410</v>
      </c>
      <c r="D1294" s="15" t="s">
        <v>8689</v>
      </c>
      <c r="E1294" s="8" t="s">
        <v>8905</v>
      </c>
      <c r="F1294" s="8" t="s">
        <v>3309</v>
      </c>
      <c r="G1294" s="8" t="s">
        <v>47</v>
      </c>
      <c r="H1294" s="8" t="s">
        <v>8906</v>
      </c>
      <c r="I1294" s="8" t="s">
        <v>1330</v>
      </c>
      <c r="J1294" s="10">
        <v>3.82</v>
      </c>
      <c r="K1294" s="8" t="s">
        <v>8907</v>
      </c>
      <c r="L1294" s="8" t="s">
        <v>659</v>
      </c>
      <c r="M1294" s="8"/>
      <c r="N1294" s="8" t="s">
        <v>8924</v>
      </c>
      <c r="O1294" s="8" t="s">
        <v>52</v>
      </c>
      <c r="P1294" s="8"/>
      <c r="Q1294" s="8"/>
      <c r="R1294" s="8" t="s">
        <v>208</v>
      </c>
      <c r="S1294" s="8" t="s">
        <v>8925</v>
      </c>
      <c r="T1294" s="11" t="str">
        <f t="shared" si="2"/>
        <v>Kevin Gilhuly</v>
      </c>
      <c r="U1294" s="8" t="s">
        <v>498</v>
      </c>
      <c r="V1294" s="8" t="s">
        <v>8926</v>
      </c>
      <c r="W1294" s="8" t="s">
        <v>8927</v>
      </c>
      <c r="X1294" s="8" t="s">
        <v>8911</v>
      </c>
      <c r="Y1294" s="8" t="s">
        <v>60</v>
      </c>
      <c r="Z1294" s="12" t="s">
        <v>8912</v>
      </c>
      <c r="AA1294" s="8" t="s">
        <v>60</v>
      </c>
      <c r="AB1294" s="12" t="s">
        <v>8913</v>
      </c>
      <c r="AC1294" s="12" t="s">
        <v>8928</v>
      </c>
      <c r="AD1294" s="12" t="s">
        <v>8915</v>
      </c>
      <c r="AE1294" s="8" t="s">
        <v>8916</v>
      </c>
      <c r="AF1294" s="8" t="s">
        <v>8905</v>
      </c>
      <c r="AG1294" s="8" t="s">
        <v>8704</v>
      </c>
      <c r="AH1294" s="8" t="s">
        <v>352</v>
      </c>
      <c r="AI1294" s="8" t="s">
        <v>233</v>
      </c>
      <c r="AJ1294" s="8"/>
      <c r="AK1294" s="13" t="s">
        <v>234</v>
      </c>
      <c r="AL1294" s="13" t="s">
        <v>353</v>
      </c>
      <c r="AM1294" s="8" t="s">
        <v>236</v>
      </c>
      <c r="AN1294" s="8" t="s">
        <v>8917</v>
      </c>
      <c r="AO1294" s="13" t="s">
        <v>8918</v>
      </c>
      <c r="AP1294" s="9" t="s">
        <v>8905</v>
      </c>
      <c r="AQ1294" s="11">
        <v>8330.0</v>
      </c>
    </row>
    <row r="1295">
      <c r="A1295" s="8" t="str">
        <f t="shared" si="1"/>
        <v>David Dobson</v>
      </c>
      <c r="B1295" s="8" t="s">
        <v>8904</v>
      </c>
      <c r="C1295" s="8" t="s">
        <v>2410</v>
      </c>
      <c r="D1295" s="9" t="s">
        <v>8689</v>
      </c>
      <c r="E1295" s="8" t="s">
        <v>8905</v>
      </c>
      <c r="F1295" s="8" t="s">
        <v>3309</v>
      </c>
      <c r="G1295" s="8" t="s">
        <v>47</v>
      </c>
      <c r="H1295" s="8" t="s">
        <v>8906</v>
      </c>
      <c r="I1295" s="8" t="s">
        <v>1330</v>
      </c>
      <c r="J1295" s="10">
        <v>3.82</v>
      </c>
      <c r="K1295" s="8" t="s">
        <v>8907</v>
      </c>
      <c r="L1295" s="8" t="s">
        <v>659</v>
      </c>
      <c r="M1295" s="8"/>
      <c r="N1295" s="8" t="s">
        <v>8929</v>
      </c>
      <c r="O1295" s="8" t="s">
        <v>52</v>
      </c>
      <c r="P1295" s="8"/>
      <c r="Q1295" s="8"/>
      <c r="R1295" s="8" t="s">
        <v>289</v>
      </c>
      <c r="S1295" s="8" t="s">
        <v>8930</v>
      </c>
      <c r="T1295" s="11" t="str">
        <f t="shared" si="2"/>
        <v>David Dobson</v>
      </c>
      <c r="U1295" s="8" t="s">
        <v>106</v>
      </c>
      <c r="V1295" s="8" t="s">
        <v>8931</v>
      </c>
      <c r="W1295" s="8"/>
      <c r="X1295" s="8" t="s">
        <v>8911</v>
      </c>
      <c r="Y1295" s="8" t="s">
        <v>60</v>
      </c>
      <c r="Z1295" s="12" t="s">
        <v>8912</v>
      </c>
      <c r="AA1295" s="8" t="s">
        <v>60</v>
      </c>
      <c r="AB1295" s="12" t="s">
        <v>8913</v>
      </c>
      <c r="AC1295" s="8" t="s">
        <v>60</v>
      </c>
      <c r="AD1295" s="12" t="s">
        <v>8915</v>
      </c>
      <c r="AE1295" s="8" t="s">
        <v>8916</v>
      </c>
      <c r="AF1295" s="8" t="s">
        <v>8905</v>
      </c>
      <c r="AG1295" s="8" t="s">
        <v>8704</v>
      </c>
      <c r="AH1295" s="8" t="s">
        <v>352</v>
      </c>
      <c r="AI1295" s="8" t="s">
        <v>233</v>
      </c>
      <c r="AJ1295" s="8"/>
      <c r="AK1295" s="13" t="s">
        <v>234</v>
      </c>
      <c r="AL1295" s="13" t="s">
        <v>353</v>
      </c>
      <c r="AM1295" s="8" t="s">
        <v>236</v>
      </c>
      <c r="AN1295" s="8" t="s">
        <v>8917</v>
      </c>
      <c r="AO1295" s="13" t="s">
        <v>8918</v>
      </c>
      <c r="AP1295" s="9" t="s">
        <v>8905</v>
      </c>
      <c r="AQ1295" s="11">
        <v>8330.0</v>
      </c>
    </row>
    <row r="1296">
      <c r="A1296" s="8" t="str">
        <f t="shared" si="1"/>
        <v>Tito Medrano</v>
      </c>
      <c r="B1296" s="8" t="s">
        <v>8932</v>
      </c>
      <c r="C1296" s="8" t="s">
        <v>5815</v>
      </c>
      <c r="D1296" s="9" t="s">
        <v>8689</v>
      </c>
      <c r="E1296" s="8" t="s">
        <v>8933</v>
      </c>
      <c r="F1296" s="8" t="s">
        <v>3309</v>
      </c>
      <c r="G1296" s="8" t="s">
        <v>47</v>
      </c>
      <c r="H1296" s="8" t="s">
        <v>8934</v>
      </c>
      <c r="I1296" s="8" t="s">
        <v>49</v>
      </c>
      <c r="J1296" s="10">
        <v>3.45</v>
      </c>
      <c r="K1296" s="8" t="s">
        <v>8935</v>
      </c>
      <c r="L1296" s="8" t="s">
        <v>86</v>
      </c>
      <c r="M1296" s="8" t="s">
        <v>86</v>
      </c>
      <c r="N1296" s="8" t="s">
        <v>8936</v>
      </c>
      <c r="O1296" s="8" t="s">
        <v>52</v>
      </c>
      <c r="P1296" s="8"/>
      <c r="Q1296" s="8"/>
      <c r="R1296" s="8" t="s">
        <v>8937</v>
      </c>
      <c r="S1296" s="8" t="s">
        <v>8938</v>
      </c>
      <c r="T1296" s="11" t="str">
        <f t="shared" si="2"/>
        <v>Tito Medrano</v>
      </c>
      <c r="U1296" s="8" t="s">
        <v>2649</v>
      </c>
      <c r="V1296" s="8" t="s">
        <v>8939</v>
      </c>
      <c r="W1296" s="8" t="s">
        <v>8940</v>
      </c>
      <c r="X1296" s="8" t="s">
        <v>8941</v>
      </c>
      <c r="Y1296" s="12" t="s">
        <v>8942</v>
      </c>
      <c r="Z1296" s="12" t="s">
        <v>8943</v>
      </c>
      <c r="AA1296" s="8" t="s">
        <v>60</v>
      </c>
      <c r="AB1296" s="8" t="s">
        <v>60</v>
      </c>
      <c r="AC1296" s="8" t="s">
        <v>60</v>
      </c>
      <c r="AD1296" s="12" t="s">
        <v>8944</v>
      </c>
      <c r="AE1296" s="8"/>
      <c r="AF1296" s="8" t="s">
        <v>8933</v>
      </c>
      <c r="AG1296" s="8" t="s">
        <v>8704</v>
      </c>
      <c r="AH1296" s="8" t="s">
        <v>65</v>
      </c>
      <c r="AI1296" s="8" t="s">
        <v>66</v>
      </c>
      <c r="AJ1296" s="8" t="s">
        <v>86</v>
      </c>
      <c r="AK1296" s="13" t="s">
        <v>3288</v>
      </c>
      <c r="AL1296" s="13" t="s">
        <v>8945</v>
      </c>
      <c r="AM1296" s="8" t="s">
        <v>743</v>
      </c>
      <c r="AN1296" s="8" t="s">
        <v>8946</v>
      </c>
      <c r="AO1296" s="13" t="s">
        <v>8947</v>
      </c>
      <c r="AP1296" s="9" t="s">
        <v>8933</v>
      </c>
      <c r="AQ1296" s="11">
        <v>16223.0</v>
      </c>
    </row>
    <row r="1297">
      <c r="A1297" s="8" t="str">
        <f t="shared" si="1"/>
        <v>Rick Williamson</v>
      </c>
      <c r="B1297" s="8" t="s">
        <v>8948</v>
      </c>
      <c r="C1297" s="8" t="s">
        <v>3900</v>
      </c>
      <c r="D1297" s="9" t="s">
        <v>8689</v>
      </c>
      <c r="E1297" s="8" t="s">
        <v>8949</v>
      </c>
      <c r="F1297" s="8" t="s">
        <v>3309</v>
      </c>
      <c r="G1297" s="8" t="s">
        <v>47</v>
      </c>
      <c r="H1297" s="8" t="s">
        <v>8950</v>
      </c>
      <c r="I1297" s="8" t="s">
        <v>49</v>
      </c>
      <c r="J1297" s="10">
        <v>3.34</v>
      </c>
      <c r="K1297" s="8" t="s">
        <v>8951</v>
      </c>
      <c r="L1297" s="8"/>
      <c r="M1297" s="8"/>
      <c r="N1297" s="8" t="s">
        <v>8952</v>
      </c>
      <c r="O1297" s="8" t="s">
        <v>52</v>
      </c>
      <c r="P1297" s="8"/>
      <c r="Q1297" s="8"/>
      <c r="R1297" s="8" t="s">
        <v>6737</v>
      </c>
      <c r="S1297" s="8" t="s">
        <v>8953</v>
      </c>
      <c r="T1297" s="11" t="str">
        <f t="shared" si="2"/>
        <v>Rick Williamson</v>
      </c>
      <c r="U1297" s="8" t="s">
        <v>55</v>
      </c>
      <c r="V1297" s="8" t="s">
        <v>8954</v>
      </c>
      <c r="W1297" s="8" t="s">
        <v>8955</v>
      </c>
      <c r="X1297" s="8" t="s">
        <v>8956</v>
      </c>
      <c r="Y1297" s="12" t="s">
        <v>8957</v>
      </c>
      <c r="Z1297" s="12" t="s">
        <v>4908</v>
      </c>
      <c r="AA1297" s="8" t="s">
        <v>60</v>
      </c>
      <c r="AB1297" s="12" t="s">
        <v>4909</v>
      </c>
      <c r="AC1297" s="12" t="s">
        <v>8958</v>
      </c>
      <c r="AD1297" s="12" t="s">
        <v>4910</v>
      </c>
      <c r="AE1297" s="8" t="s">
        <v>8959</v>
      </c>
      <c r="AF1297" s="8" t="s">
        <v>8960</v>
      </c>
      <c r="AG1297" s="8" t="s">
        <v>8704</v>
      </c>
      <c r="AH1297" s="8" t="s">
        <v>232</v>
      </c>
      <c r="AI1297" s="13" t="s">
        <v>66</v>
      </c>
      <c r="AJ1297" s="8"/>
      <c r="AK1297" s="13" t="s">
        <v>8961</v>
      </c>
      <c r="AL1297" s="13" t="s">
        <v>4631</v>
      </c>
      <c r="AM1297" s="8" t="s">
        <v>300</v>
      </c>
      <c r="AN1297" s="8" t="s">
        <v>8962</v>
      </c>
      <c r="AO1297" s="13" t="s">
        <v>8963</v>
      </c>
      <c r="AP1297" s="9" t="s">
        <v>8960</v>
      </c>
      <c r="AQ1297" s="11">
        <v>1302.0</v>
      </c>
    </row>
    <row r="1298">
      <c r="A1298" s="8" t="str">
        <f t="shared" si="1"/>
        <v>Jeff Ross</v>
      </c>
      <c r="B1298" s="8" t="s">
        <v>8948</v>
      </c>
      <c r="C1298" s="8" t="s">
        <v>3900</v>
      </c>
      <c r="D1298" s="9" t="s">
        <v>8689</v>
      </c>
      <c r="E1298" s="8" t="s">
        <v>8949</v>
      </c>
      <c r="F1298" s="8" t="s">
        <v>3309</v>
      </c>
      <c r="G1298" s="8" t="s">
        <v>47</v>
      </c>
      <c r="H1298" s="8" t="s">
        <v>8950</v>
      </c>
      <c r="I1298" s="8" t="s">
        <v>49</v>
      </c>
      <c r="J1298" s="10">
        <v>3.34</v>
      </c>
      <c r="K1298" s="8" t="s">
        <v>8951</v>
      </c>
      <c r="L1298" s="8"/>
      <c r="M1298" s="8"/>
      <c r="N1298" s="8" t="s">
        <v>8964</v>
      </c>
      <c r="O1298" s="8" t="s">
        <v>52</v>
      </c>
      <c r="P1298" s="8"/>
      <c r="Q1298" s="8"/>
      <c r="R1298" s="8" t="s">
        <v>1632</v>
      </c>
      <c r="S1298" s="8" t="s">
        <v>3939</v>
      </c>
      <c r="T1298" s="11" t="str">
        <f t="shared" si="2"/>
        <v>Jeff Ross</v>
      </c>
      <c r="U1298" s="8" t="s">
        <v>80</v>
      </c>
      <c r="V1298" s="8" t="s">
        <v>8965</v>
      </c>
      <c r="W1298" s="8"/>
      <c r="X1298" s="8" t="s">
        <v>8956</v>
      </c>
      <c r="Y1298" s="8" t="s">
        <v>60</v>
      </c>
      <c r="Z1298" s="12" t="s">
        <v>4908</v>
      </c>
      <c r="AA1298" s="8" t="s">
        <v>60</v>
      </c>
      <c r="AB1298" s="12" t="s">
        <v>4909</v>
      </c>
      <c r="AC1298" s="8" t="s">
        <v>60</v>
      </c>
      <c r="AD1298" s="12" t="s">
        <v>4910</v>
      </c>
      <c r="AE1298" s="8" t="s">
        <v>8959</v>
      </c>
      <c r="AF1298" s="8" t="s">
        <v>8960</v>
      </c>
      <c r="AG1298" s="8" t="s">
        <v>8704</v>
      </c>
      <c r="AH1298" s="8" t="s">
        <v>232</v>
      </c>
      <c r="AI1298" s="13" t="s">
        <v>66</v>
      </c>
      <c r="AJ1298" s="8"/>
      <c r="AK1298" s="13" t="s">
        <v>8961</v>
      </c>
      <c r="AL1298" s="13" t="s">
        <v>4631</v>
      </c>
      <c r="AM1298" s="8" t="s">
        <v>300</v>
      </c>
      <c r="AN1298" s="8" t="s">
        <v>8962</v>
      </c>
      <c r="AO1298" s="13" t="s">
        <v>8963</v>
      </c>
      <c r="AP1298" s="9" t="s">
        <v>8960</v>
      </c>
      <c r="AQ1298" s="11">
        <v>1302.0</v>
      </c>
    </row>
    <row r="1299">
      <c r="A1299" s="8" t="str">
        <f t="shared" si="1"/>
        <v>Noah Schaub</v>
      </c>
      <c r="B1299" s="8" t="s">
        <v>8948</v>
      </c>
      <c r="C1299" s="8" t="s">
        <v>3900</v>
      </c>
      <c r="D1299" s="9" t="s">
        <v>8689</v>
      </c>
      <c r="E1299" s="8" t="s">
        <v>8949</v>
      </c>
      <c r="F1299" s="8" t="s">
        <v>3309</v>
      </c>
      <c r="G1299" s="8" t="s">
        <v>47</v>
      </c>
      <c r="H1299" s="8" t="s">
        <v>8950</v>
      </c>
      <c r="I1299" s="8" t="s">
        <v>49</v>
      </c>
      <c r="J1299" s="10">
        <v>3.34</v>
      </c>
      <c r="K1299" s="8" t="s">
        <v>8951</v>
      </c>
      <c r="L1299" s="8" t="s">
        <v>86</v>
      </c>
      <c r="M1299" s="8" t="s">
        <v>86</v>
      </c>
      <c r="N1299" s="8" t="s">
        <v>8966</v>
      </c>
      <c r="O1299" s="8" t="s">
        <v>52</v>
      </c>
      <c r="P1299" s="8"/>
      <c r="Q1299" s="8"/>
      <c r="R1299" s="8" t="s">
        <v>212</v>
      </c>
      <c r="S1299" s="8" t="s">
        <v>8967</v>
      </c>
      <c r="T1299" s="11" t="str">
        <f t="shared" si="2"/>
        <v>Noah Schaub</v>
      </c>
      <c r="U1299" s="8" t="s">
        <v>80</v>
      </c>
      <c r="V1299" s="8" t="s">
        <v>8968</v>
      </c>
      <c r="W1299" s="8" t="s">
        <v>8969</v>
      </c>
      <c r="X1299" s="8" t="s">
        <v>8956</v>
      </c>
      <c r="Y1299" s="12" t="s">
        <v>8970</v>
      </c>
      <c r="Z1299" s="12" t="s">
        <v>4908</v>
      </c>
      <c r="AA1299" s="8" t="s">
        <v>60</v>
      </c>
      <c r="AB1299" s="12" t="s">
        <v>4909</v>
      </c>
      <c r="AC1299" s="8" t="s">
        <v>60</v>
      </c>
      <c r="AD1299" s="12" t="s">
        <v>4910</v>
      </c>
      <c r="AE1299" s="8" t="s">
        <v>8959</v>
      </c>
      <c r="AF1299" s="8" t="s">
        <v>8960</v>
      </c>
      <c r="AG1299" s="8" t="s">
        <v>8704</v>
      </c>
      <c r="AH1299" s="8" t="s">
        <v>232</v>
      </c>
      <c r="AI1299" s="8" t="s">
        <v>66</v>
      </c>
      <c r="AJ1299" s="8" t="s">
        <v>86</v>
      </c>
      <c r="AK1299" s="13" t="s">
        <v>8961</v>
      </c>
      <c r="AL1299" s="13" t="s">
        <v>4631</v>
      </c>
      <c r="AM1299" s="8" t="s">
        <v>300</v>
      </c>
      <c r="AN1299" s="8" t="s">
        <v>8962</v>
      </c>
      <c r="AO1299" s="13" t="s">
        <v>8963</v>
      </c>
      <c r="AP1299" s="9" t="s">
        <v>8960</v>
      </c>
      <c r="AQ1299" s="11">
        <v>1302.0</v>
      </c>
    </row>
    <row r="1300">
      <c r="A1300" s="8" t="str">
        <f t="shared" si="1"/>
        <v>Palngji Sunday</v>
      </c>
      <c r="B1300" s="8" t="s">
        <v>8948</v>
      </c>
      <c r="C1300" s="8" t="s">
        <v>3900</v>
      </c>
      <c r="D1300" s="9" t="s">
        <v>8689</v>
      </c>
      <c r="E1300" s="8" t="s">
        <v>8949</v>
      </c>
      <c r="F1300" s="8" t="s">
        <v>3309</v>
      </c>
      <c r="G1300" s="8" t="s">
        <v>47</v>
      </c>
      <c r="H1300" s="8" t="s">
        <v>8950</v>
      </c>
      <c r="I1300" s="8" t="s">
        <v>49</v>
      </c>
      <c r="J1300" s="10">
        <v>3.34</v>
      </c>
      <c r="K1300" s="8" t="s">
        <v>8951</v>
      </c>
      <c r="L1300" s="8" t="s">
        <v>86</v>
      </c>
      <c r="M1300" s="8" t="s">
        <v>86</v>
      </c>
      <c r="N1300" s="8" t="s">
        <v>8971</v>
      </c>
      <c r="O1300" s="8" t="s">
        <v>52</v>
      </c>
      <c r="P1300" s="8"/>
      <c r="Q1300" s="8"/>
      <c r="R1300" s="8" t="s">
        <v>8972</v>
      </c>
      <c r="S1300" s="8" t="s">
        <v>8973</v>
      </c>
      <c r="T1300" s="11" t="str">
        <f t="shared" si="2"/>
        <v>Palngji Sunday</v>
      </c>
      <c r="U1300" s="8" t="s">
        <v>80</v>
      </c>
      <c r="V1300" s="8"/>
      <c r="W1300" s="8"/>
      <c r="X1300" s="8" t="s">
        <v>8956</v>
      </c>
      <c r="Y1300" s="8" t="s">
        <v>60</v>
      </c>
      <c r="Z1300" s="12" t="s">
        <v>4908</v>
      </c>
      <c r="AA1300" s="8" t="s">
        <v>60</v>
      </c>
      <c r="AB1300" s="12" t="s">
        <v>4909</v>
      </c>
      <c r="AC1300" s="8" t="s">
        <v>60</v>
      </c>
      <c r="AD1300" s="12" t="s">
        <v>4910</v>
      </c>
      <c r="AE1300" s="8" t="s">
        <v>8959</v>
      </c>
      <c r="AF1300" s="8" t="s">
        <v>8960</v>
      </c>
      <c r="AG1300" s="8" t="s">
        <v>8704</v>
      </c>
      <c r="AH1300" s="8" t="s">
        <v>232</v>
      </c>
      <c r="AI1300" s="8" t="s">
        <v>66</v>
      </c>
      <c r="AJ1300" s="8" t="s">
        <v>86</v>
      </c>
      <c r="AK1300" s="13" t="s">
        <v>8961</v>
      </c>
      <c r="AL1300" s="13" t="s">
        <v>4631</v>
      </c>
      <c r="AM1300" s="8" t="s">
        <v>300</v>
      </c>
      <c r="AN1300" s="8" t="s">
        <v>8962</v>
      </c>
      <c r="AO1300" s="13" t="s">
        <v>8963</v>
      </c>
      <c r="AP1300" s="9" t="s">
        <v>8960</v>
      </c>
      <c r="AQ1300" s="11">
        <v>1302.0</v>
      </c>
    </row>
    <row r="1301">
      <c r="A1301" s="8" t="str">
        <f t="shared" si="1"/>
        <v>Sam Burroughs</v>
      </c>
      <c r="B1301" s="8" t="s">
        <v>8974</v>
      </c>
      <c r="C1301" s="8" t="s">
        <v>2213</v>
      </c>
      <c r="D1301" s="9" t="s">
        <v>8689</v>
      </c>
      <c r="E1301" s="8" t="s">
        <v>8840</v>
      </c>
      <c r="F1301" s="8" t="s">
        <v>3309</v>
      </c>
      <c r="G1301" s="8" t="s">
        <v>47</v>
      </c>
      <c r="H1301" s="8" t="s">
        <v>8975</v>
      </c>
      <c r="I1301" s="8" t="s">
        <v>1330</v>
      </c>
      <c r="J1301" s="10">
        <v>3.52</v>
      </c>
      <c r="K1301" s="8" t="s">
        <v>8976</v>
      </c>
      <c r="L1301" s="8" t="s">
        <v>86</v>
      </c>
      <c r="M1301" s="8" t="s">
        <v>86</v>
      </c>
      <c r="N1301" s="8" t="s">
        <v>8977</v>
      </c>
      <c r="O1301" s="8" t="s">
        <v>52</v>
      </c>
      <c r="P1301" s="8"/>
      <c r="Q1301" s="8"/>
      <c r="R1301" s="8" t="s">
        <v>3236</v>
      </c>
      <c r="S1301" s="8" t="s">
        <v>8900</v>
      </c>
      <c r="T1301" s="11" t="str">
        <f t="shared" si="2"/>
        <v>Sam Burroughs</v>
      </c>
      <c r="U1301" s="8" t="s">
        <v>55</v>
      </c>
      <c r="V1301" s="8" t="s">
        <v>8978</v>
      </c>
      <c r="W1301" s="8" t="s">
        <v>8979</v>
      </c>
      <c r="X1301" s="8" t="s">
        <v>8980</v>
      </c>
      <c r="Y1301" s="8" t="s">
        <v>60</v>
      </c>
      <c r="Z1301" s="12" t="s">
        <v>8981</v>
      </c>
      <c r="AA1301" s="8" t="s">
        <v>60</v>
      </c>
      <c r="AB1301" s="12" t="s">
        <v>8982</v>
      </c>
      <c r="AC1301" s="8" t="s">
        <v>60</v>
      </c>
      <c r="AD1301" s="12" t="s">
        <v>8983</v>
      </c>
      <c r="AE1301" s="8" t="s">
        <v>8984</v>
      </c>
      <c r="AF1301" s="8" t="s">
        <v>8985</v>
      </c>
      <c r="AG1301" s="8" t="s">
        <v>8704</v>
      </c>
      <c r="AH1301" s="8" t="s">
        <v>65</v>
      </c>
      <c r="AI1301" s="8" t="s">
        <v>233</v>
      </c>
      <c r="AJ1301" s="8" t="s">
        <v>86</v>
      </c>
      <c r="AK1301" s="13" t="s">
        <v>1341</v>
      </c>
      <c r="AL1301" s="13" t="s">
        <v>4944</v>
      </c>
      <c r="AM1301" s="8" t="s">
        <v>3322</v>
      </c>
      <c r="AN1301" s="8" t="s">
        <v>8986</v>
      </c>
      <c r="AO1301" s="13" t="s">
        <v>8987</v>
      </c>
      <c r="AP1301" s="9" t="s">
        <v>8985</v>
      </c>
      <c r="AQ1301" s="11">
        <v>4552.0</v>
      </c>
    </row>
    <row r="1302">
      <c r="A1302" s="8" t="str">
        <f t="shared" si="1"/>
        <v>Lauren Etheridge</v>
      </c>
      <c r="B1302" s="8" t="s">
        <v>8974</v>
      </c>
      <c r="C1302" s="8" t="s">
        <v>2213</v>
      </c>
      <c r="D1302" s="9" t="s">
        <v>8689</v>
      </c>
      <c r="E1302" s="8" t="s">
        <v>8840</v>
      </c>
      <c r="F1302" s="8" t="s">
        <v>3309</v>
      </c>
      <c r="G1302" s="8" t="s">
        <v>47</v>
      </c>
      <c r="H1302" s="8" t="s">
        <v>8975</v>
      </c>
      <c r="I1302" s="8" t="s">
        <v>1330</v>
      </c>
      <c r="J1302" s="10">
        <v>3.52</v>
      </c>
      <c r="K1302" s="8" t="s">
        <v>8976</v>
      </c>
      <c r="L1302" s="8"/>
      <c r="M1302" s="8"/>
      <c r="N1302" s="8" t="s">
        <v>8988</v>
      </c>
      <c r="O1302" s="8" t="s">
        <v>52</v>
      </c>
      <c r="P1302" s="8"/>
      <c r="Q1302" s="8"/>
      <c r="R1302" s="8" t="s">
        <v>1301</v>
      </c>
      <c r="S1302" s="8" t="s">
        <v>8989</v>
      </c>
      <c r="T1302" s="11" t="str">
        <f t="shared" si="2"/>
        <v>Lauren Etheridge</v>
      </c>
      <c r="U1302" s="8" t="s">
        <v>498</v>
      </c>
      <c r="V1302" s="8" t="s">
        <v>8990</v>
      </c>
      <c r="W1302" s="8" t="s">
        <v>8991</v>
      </c>
      <c r="X1302" s="8" t="s">
        <v>8980</v>
      </c>
      <c r="Y1302" s="8" t="s">
        <v>60</v>
      </c>
      <c r="Z1302" s="12" t="s">
        <v>8981</v>
      </c>
      <c r="AA1302" s="8" t="s">
        <v>60</v>
      </c>
      <c r="AB1302" s="12" t="s">
        <v>8982</v>
      </c>
      <c r="AC1302" s="8" t="s">
        <v>60</v>
      </c>
      <c r="AD1302" s="12" t="s">
        <v>8983</v>
      </c>
      <c r="AE1302" s="8" t="s">
        <v>8984</v>
      </c>
      <c r="AF1302" s="8" t="s">
        <v>8985</v>
      </c>
      <c r="AG1302" s="8" t="s">
        <v>8704</v>
      </c>
      <c r="AH1302" s="8" t="s">
        <v>65</v>
      </c>
      <c r="AI1302" s="8" t="s">
        <v>233</v>
      </c>
      <c r="AJ1302" s="8"/>
      <c r="AK1302" s="13" t="s">
        <v>1341</v>
      </c>
      <c r="AL1302" s="13" t="s">
        <v>4944</v>
      </c>
      <c r="AM1302" s="8" t="s">
        <v>3322</v>
      </c>
      <c r="AN1302" s="8" t="s">
        <v>8986</v>
      </c>
      <c r="AO1302" s="13" t="s">
        <v>8987</v>
      </c>
      <c r="AP1302" s="9" t="s">
        <v>8985</v>
      </c>
      <c r="AQ1302" s="11">
        <v>4552.0</v>
      </c>
    </row>
    <row r="1303">
      <c r="A1303" s="8" t="str">
        <f t="shared" si="1"/>
        <v>Brian Gorby</v>
      </c>
      <c r="B1303" s="8" t="s">
        <v>8992</v>
      </c>
      <c r="C1303" s="8" t="s">
        <v>3900</v>
      </c>
      <c r="D1303" s="9" t="s">
        <v>8689</v>
      </c>
      <c r="E1303" s="8" t="s">
        <v>8993</v>
      </c>
      <c r="F1303" s="8" t="s">
        <v>3309</v>
      </c>
      <c r="G1303" s="8" t="s">
        <v>47</v>
      </c>
      <c r="H1303" s="8" t="s">
        <v>8994</v>
      </c>
      <c r="I1303" s="8" t="s">
        <v>49</v>
      </c>
      <c r="J1303" s="10">
        <v>3.37</v>
      </c>
      <c r="K1303" s="8" t="s">
        <v>8995</v>
      </c>
      <c r="L1303" s="8"/>
      <c r="M1303" s="8"/>
      <c r="N1303" s="8" t="s">
        <v>8996</v>
      </c>
      <c r="O1303" s="8" t="s">
        <v>52</v>
      </c>
      <c r="P1303" s="8"/>
      <c r="Q1303" s="8"/>
      <c r="R1303" s="8" t="s">
        <v>331</v>
      </c>
      <c r="S1303" s="8" t="s">
        <v>8997</v>
      </c>
      <c r="T1303" s="11" t="str">
        <f t="shared" si="2"/>
        <v>Brian Gorby</v>
      </c>
      <c r="U1303" s="8" t="s">
        <v>55</v>
      </c>
      <c r="V1303" s="8" t="s">
        <v>8998</v>
      </c>
      <c r="W1303" s="8"/>
      <c r="X1303" s="8" t="s">
        <v>8999</v>
      </c>
      <c r="Y1303" s="12" t="s">
        <v>9000</v>
      </c>
      <c r="Z1303" s="12" t="s">
        <v>9001</v>
      </c>
      <c r="AA1303" s="8" t="s">
        <v>60</v>
      </c>
      <c r="AB1303" s="12" t="s">
        <v>9002</v>
      </c>
      <c r="AC1303" s="12" t="s">
        <v>3895</v>
      </c>
      <c r="AD1303" s="8" t="s">
        <v>60</v>
      </c>
      <c r="AE1303" s="8" t="s">
        <v>9003</v>
      </c>
      <c r="AF1303" s="8" t="s">
        <v>9004</v>
      </c>
      <c r="AG1303" s="8" t="s">
        <v>8704</v>
      </c>
      <c r="AH1303" s="8" t="s">
        <v>134</v>
      </c>
      <c r="AI1303" s="8" t="s">
        <v>66</v>
      </c>
      <c r="AJ1303" s="8"/>
      <c r="AK1303" s="13" t="s">
        <v>4631</v>
      </c>
      <c r="AL1303" s="13" t="s">
        <v>4544</v>
      </c>
      <c r="AM1303" s="8" t="s">
        <v>197</v>
      </c>
      <c r="AN1303" s="8" t="s">
        <v>9005</v>
      </c>
      <c r="AO1303" s="13" t="s">
        <v>9006</v>
      </c>
      <c r="AP1303" s="9" t="s">
        <v>9004</v>
      </c>
      <c r="AQ1303" s="11">
        <v>11283.0</v>
      </c>
    </row>
    <row r="1304">
      <c r="A1304" s="8" t="str">
        <f t="shared" si="1"/>
        <v>Jake Glass</v>
      </c>
      <c r="B1304" s="8" t="s">
        <v>8992</v>
      </c>
      <c r="C1304" s="8" t="s">
        <v>3900</v>
      </c>
      <c r="D1304" s="9" t="s">
        <v>8689</v>
      </c>
      <c r="E1304" s="8" t="s">
        <v>8993</v>
      </c>
      <c r="F1304" s="8" t="s">
        <v>3309</v>
      </c>
      <c r="G1304" s="8" t="s">
        <v>47</v>
      </c>
      <c r="H1304" s="8" t="s">
        <v>8994</v>
      </c>
      <c r="I1304" s="8" t="s">
        <v>49</v>
      </c>
      <c r="J1304" s="10">
        <v>3.37</v>
      </c>
      <c r="K1304" s="8" t="s">
        <v>8995</v>
      </c>
      <c r="L1304" s="8"/>
      <c r="M1304" s="8"/>
      <c r="N1304" s="8" t="s">
        <v>9007</v>
      </c>
      <c r="O1304" s="8" t="s">
        <v>52</v>
      </c>
      <c r="P1304" s="8"/>
      <c r="Q1304" s="8"/>
      <c r="R1304" s="8" t="s">
        <v>3481</v>
      </c>
      <c r="S1304" s="8" t="s">
        <v>9008</v>
      </c>
      <c r="T1304" s="11" t="str">
        <f t="shared" si="2"/>
        <v>Jake Glass</v>
      </c>
      <c r="U1304" s="8" t="s">
        <v>160</v>
      </c>
      <c r="V1304" s="8" t="s">
        <v>9009</v>
      </c>
      <c r="W1304" s="8"/>
      <c r="X1304" s="8" t="s">
        <v>8999</v>
      </c>
      <c r="Y1304" s="8" t="s">
        <v>60</v>
      </c>
      <c r="Z1304" s="12" t="s">
        <v>9001</v>
      </c>
      <c r="AA1304" s="8" t="s">
        <v>60</v>
      </c>
      <c r="AB1304" s="12" t="s">
        <v>9002</v>
      </c>
      <c r="AC1304" s="8" t="s">
        <v>60</v>
      </c>
      <c r="AD1304" s="12" t="s">
        <v>9010</v>
      </c>
      <c r="AE1304" s="8" t="s">
        <v>9003</v>
      </c>
      <c r="AF1304" s="8" t="s">
        <v>9004</v>
      </c>
      <c r="AG1304" s="8" t="s">
        <v>8704</v>
      </c>
      <c r="AH1304" s="8" t="s">
        <v>134</v>
      </c>
      <c r="AI1304" s="8" t="s">
        <v>66</v>
      </c>
      <c r="AJ1304" s="8"/>
      <c r="AK1304" s="13" t="s">
        <v>4631</v>
      </c>
      <c r="AL1304" s="13" t="s">
        <v>4544</v>
      </c>
      <c r="AM1304" s="8" t="s">
        <v>197</v>
      </c>
      <c r="AN1304" s="8" t="s">
        <v>9005</v>
      </c>
      <c r="AO1304" s="13" t="s">
        <v>9006</v>
      </c>
      <c r="AP1304" s="9" t="s">
        <v>9004</v>
      </c>
      <c r="AQ1304" s="11">
        <v>11283.0</v>
      </c>
    </row>
    <row r="1305">
      <c r="A1305" s="8" t="str">
        <f t="shared" si="1"/>
        <v>David Townsend</v>
      </c>
      <c r="B1305" s="8" t="s">
        <v>8992</v>
      </c>
      <c r="C1305" s="8" t="s">
        <v>3900</v>
      </c>
      <c r="D1305" s="9" t="s">
        <v>8689</v>
      </c>
      <c r="E1305" s="8" t="s">
        <v>8993</v>
      </c>
      <c r="F1305" s="8" t="s">
        <v>3309</v>
      </c>
      <c r="G1305" s="8" t="s">
        <v>47</v>
      </c>
      <c r="H1305" s="8" t="s">
        <v>8994</v>
      </c>
      <c r="I1305" s="8" t="s">
        <v>49</v>
      </c>
      <c r="J1305" s="10">
        <v>3.37</v>
      </c>
      <c r="K1305" s="8" t="s">
        <v>8995</v>
      </c>
      <c r="L1305" s="8"/>
      <c r="M1305" s="8"/>
      <c r="N1305" s="8" t="s">
        <v>9011</v>
      </c>
      <c r="O1305" s="8" t="s">
        <v>52</v>
      </c>
      <c r="P1305" s="8"/>
      <c r="Q1305" s="8"/>
      <c r="R1305" s="8" t="s">
        <v>289</v>
      </c>
      <c r="S1305" s="8" t="s">
        <v>569</v>
      </c>
      <c r="T1305" s="11" t="str">
        <f t="shared" si="2"/>
        <v>David Townsend</v>
      </c>
      <c r="U1305" s="8" t="s">
        <v>674</v>
      </c>
      <c r="V1305" s="8" t="s">
        <v>9012</v>
      </c>
      <c r="W1305" s="8"/>
      <c r="X1305" s="8" t="s">
        <v>8999</v>
      </c>
      <c r="Y1305" s="8" t="s">
        <v>60</v>
      </c>
      <c r="Z1305" s="12" t="s">
        <v>9001</v>
      </c>
      <c r="AA1305" s="12" t="s">
        <v>9013</v>
      </c>
      <c r="AB1305" s="12" t="s">
        <v>9002</v>
      </c>
      <c r="AC1305" s="8" t="s">
        <v>60</v>
      </c>
      <c r="AD1305" s="8" t="s">
        <v>60</v>
      </c>
      <c r="AE1305" s="8" t="s">
        <v>9003</v>
      </c>
      <c r="AF1305" s="8" t="s">
        <v>9004</v>
      </c>
      <c r="AG1305" s="8" t="s">
        <v>8704</v>
      </c>
      <c r="AH1305" s="8" t="s">
        <v>134</v>
      </c>
      <c r="AI1305" s="8" t="s">
        <v>66</v>
      </c>
      <c r="AJ1305" s="8"/>
      <c r="AK1305" s="13" t="s">
        <v>4631</v>
      </c>
      <c r="AL1305" s="13" t="s">
        <v>4544</v>
      </c>
      <c r="AM1305" s="8" t="s">
        <v>197</v>
      </c>
      <c r="AN1305" s="8" t="s">
        <v>9005</v>
      </c>
      <c r="AO1305" s="13" t="s">
        <v>9006</v>
      </c>
      <c r="AP1305" s="9" t="s">
        <v>9004</v>
      </c>
      <c r="AQ1305" s="11">
        <v>11283.0</v>
      </c>
    </row>
    <row r="1306">
      <c r="A1306" s="8" t="str">
        <f t="shared" si="1"/>
        <v>Rick Penniman</v>
      </c>
      <c r="B1306" s="8" t="s">
        <v>8992</v>
      </c>
      <c r="C1306" s="8" t="s">
        <v>3900</v>
      </c>
      <c r="D1306" s="9" t="s">
        <v>8689</v>
      </c>
      <c r="E1306" s="8" t="s">
        <v>8993</v>
      </c>
      <c r="F1306" s="8" t="s">
        <v>3309</v>
      </c>
      <c r="G1306" s="8" t="s">
        <v>47</v>
      </c>
      <c r="H1306" s="8" t="s">
        <v>8994</v>
      </c>
      <c r="I1306" s="8" t="s">
        <v>49</v>
      </c>
      <c r="J1306" s="10">
        <v>3.37</v>
      </c>
      <c r="K1306" s="8" t="s">
        <v>8995</v>
      </c>
      <c r="L1306" s="8"/>
      <c r="M1306" s="8"/>
      <c r="N1306" s="8" t="s">
        <v>9014</v>
      </c>
      <c r="O1306" s="8" t="s">
        <v>52</v>
      </c>
      <c r="P1306" s="8"/>
      <c r="Q1306" s="8"/>
      <c r="R1306" s="8" t="s">
        <v>6737</v>
      </c>
      <c r="S1306" s="8" t="s">
        <v>9015</v>
      </c>
      <c r="T1306" s="11" t="str">
        <f t="shared" si="2"/>
        <v>Rick Penniman</v>
      </c>
      <c r="U1306" s="8" t="s">
        <v>247</v>
      </c>
      <c r="V1306" s="8" t="s">
        <v>9016</v>
      </c>
      <c r="W1306" s="8"/>
      <c r="X1306" s="8" t="s">
        <v>8999</v>
      </c>
      <c r="Y1306" s="8" t="s">
        <v>60</v>
      </c>
      <c r="Z1306" s="12" t="s">
        <v>9001</v>
      </c>
      <c r="AA1306" s="8" t="s">
        <v>60</v>
      </c>
      <c r="AB1306" s="12" t="s">
        <v>9002</v>
      </c>
      <c r="AC1306" s="8" t="s">
        <v>60</v>
      </c>
      <c r="AD1306" s="8" t="s">
        <v>60</v>
      </c>
      <c r="AE1306" s="8" t="s">
        <v>9003</v>
      </c>
      <c r="AF1306" s="8" t="s">
        <v>9004</v>
      </c>
      <c r="AG1306" s="8" t="s">
        <v>8704</v>
      </c>
      <c r="AH1306" s="8" t="s">
        <v>134</v>
      </c>
      <c r="AI1306" s="8" t="s">
        <v>66</v>
      </c>
      <c r="AJ1306" s="8"/>
      <c r="AK1306" s="13" t="s">
        <v>4631</v>
      </c>
      <c r="AL1306" s="13" t="s">
        <v>4544</v>
      </c>
      <c r="AM1306" s="8" t="s">
        <v>197</v>
      </c>
      <c r="AN1306" s="8" t="s">
        <v>9005</v>
      </c>
      <c r="AO1306" s="13" t="s">
        <v>9006</v>
      </c>
      <c r="AP1306" s="9" t="s">
        <v>9004</v>
      </c>
      <c r="AQ1306" s="11">
        <v>11283.0</v>
      </c>
    </row>
    <row r="1307">
      <c r="A1307" s="8" t="str">
        <f t="shared" si="1"/>
        <v>Arnaldo Morales</v>
      </c>
      <c r="B1307" s="8" t="s">
        <v>8992</v>
      </c>
      <c r="C1307" s="8" t="s">
        <v>3900</v>
      </c>
      <c r="D1307" s="9" t="s">
        <v>8689</v>
      </c>
      <c r="E1307" s="8" t="s">
        <v>8993</v>
      </c>
      <c r="F1307" s="8" t="s">
        <v>3309</v>
      </c>
      <c r="G1307" s="8" t="s">
        <v>47</v>
      </c>
      <c r="H1307" s="8" t="s">
        <v>8994</v>
      </c>
      <c r="I1307" s="8" t="s">
        <v>49</v>
      </c>
      <c r="J1307" s="10">
        <v>3.37</v>
      </c>
      <c r="K1307" s="8" t="s">
        <v>8995</v>
      </c>
      <c r="L1307" s="8"/>
      <c r="M1307" s="8"/>
      <c r="N1307" s="8" t="s">
        <v>9017</v>
      </c>
      <c r="O1307" s="8" t="s">
        <v>52</v>
      </c>
      <c r="P1307" s="8"/>
      <c r="Q1307" s="8"/>
      <c r="R1307" s="8" t="s">
        <v>9018</v>
      </c>
      <c r="S1307" s="8" t="s">
        <v>9019</v>
      </c>
      <c r="T1307" s="11" t="str">
        <f t="shared" si="2"/>
        <v>Arnaldo Morales</v>
      </c>
      <c r="U1307" s="8" t="s">
        <v>1088</v>
      </c>
      <c r="V1307" s="8" t="s">
        <v>9020</v>
      </c>
      <c r="W1307" s="8"/>
      <c r="X1307" s="8" t="s">
        <v>8999</v>
      </c>
      <c r="Y1307" s="8" t="s">
        <v>60</v>
      </c>
      <c r="Z1307" s="12" t="s">
        <v>9001</v>
      </c>
      <c r="AA1307" s="8" t="s">
        <v>60</v>
      </c>
      <c r="AB1307" s="12" t="s">
        <v>9002</v>
      </c>
      <c r="AC1307" s="8" t="s">
        <v>60</v>
      </c>
      <c r="AD1307" s="12" t="s">
        <v>9010</v>
      </c>
      <c r="AE1307" s="8" t="s">
        <v>9003</v>
      </c>
      <c r="AF1307" s="8" t="s">
        <v>9004</v>
      </c>
      <c r="AG1307" s="8" t="s">
        <v>8704</v>
      </c>
      <c r="AH1307" s="8" t="s">
        <v>134</v>
      </c>
      <c r="AI1307" s="8" t="s">
        <v>66</v>
      </c>
      <c r="AJ1307" s="8"/>
      <c r="AK1307" s="13" t="s">
        <v>4631</v>
      </c>
      <c r="AL1307" s="13" t="s">
        <v>4544</v>
      </c>
      <c r="AM1307" s="8" t="s">
        <v>197</v>
      </c>
      <c r="AN1307" s="8" t="s">
        <v>9005</v>
      </c>
      <c r="AO1307" s="13" t="s">
        <v>9006</v>
      </c>
      <c r="AP1307" s="9" t="s">
        <v>9004</v>
      </c>
      <c r="AQ1307" s="11">
        <v>11283.0</v>
      </c>
    </row>
    <row r="1308">
      <c r="A1308" s="8" t="str">
        <f t="shared" si="1"/>
        <v>Bre Rupe</v>
      </c>
      <c r="B1308" s="8" t="s">
        <v>8992</v>
      </c>
      <c r="C1308" s="8" t="s">
        <v>3900</v>
      </c>
      <c r="D1308" s="9" t="s">
        <v>8689</v>
      </c>
      <c r="E1308" s="8" t="s">
        <v>8993</v>
      </c>
      <c r="F1308" s="8" t="s">
        <v>3309</v>
      </c>
      <c r="G1308" s="8" t="s">
        <v>47</v>
      </c>
      <c r="H1308" s="8" t="s">
        <v>8994</v>
      </c>
      <c r="I1308" s="8" t="s">
        <v>49</v>
      </c>
      <c r="J1308" s="10">
        <v>3.37</v>
      </c>
      <c r="K1308" s="8" t="s">
        <v>8995</v>
      </c>
      <c r="L1308" s="8"/>
      <c r="M1308" s="8"/>
      <c r="N1308" s="8" t="s">
        <v>9021</v>
      </c>
      <c r="O1308" s="8" t="s">
        <v>52</v>
      </c>
      <c r="P1308" s="8"/>
      <c r="Q1308" s="8"/>
      <c r="R1308" s="8" t="s">
        <v>8164</v>
      </c>
      <c r="S1308" s="8" t="s">
        <v>9022</v>
      </c>
      <c r="T1308" s="11" t="str">
        <f t="shared" si="2"/>
        <v>Bre Rupe</v>
      </c>
      <c r="U1308" s="8" t="s">
        <v>106</v>
      </c>
      <c r="V1308" s="8" t="s">
        <v>9023</v>
      </c>
      <c r="W1308" s="8"/>
      <c r="X1308" s="8" t="s">
        <v>8999</v>
      </c>
      <c r="Y1308" s="8" t="s">
        <v>60</v>
      </c>
      <c r="Z1308" s="12" t="s">
        <v>9001</v>
      </c>
      <c r="AA1308" s="8" t="s">
        <v>60</v>
      </c>
      <c r="AB1308" s="12" t="s">
        <v>9002</v>
      </c>
      <c r="AC1308" s="12" t="s">
        <v>9024</v>
      </c>
      <c r="AD1308" s="12" t="s">
        <v>9025</v>
      </c>
      <c r="AE1308" s="8" t="s">
        <v>9003</v>
      </c>
      <c r="AF1308" s="8" t="s">
        <v>9004</v>
      </c>
      <c r="AG1308" s="8" t="s">
        <v>8704</v>
      </c>
      <c r="AH1308" s="8" t="s">
        <v>134</v>
      </c>
      <c r="AI1308" s="8" t="s">
        <v>66</v>
      </c>
      <c r="AJ1308" s="8"/>
      <c r="AK1308" s="13" t="s">
        <v>4631</v>
      </c>
      <c r="AL1308" s="13" t="s">
        <v>4544</v>
      </c>
      <c r="AM1308" s="8" t="s">
        <v>197</v>
      </c>
      <c r="AN1308" s="8" t="s">
        <v>9005</v>
      </c>
      <c r="AO1308" s="13" t="s">
        <v>9006</v>
      </c>
      <c r="AP1308" s="9" t="s">
        <v>9004</v>
      </c>
      <c r="AQ1308" s="11">
        <v>11283.0</v>
      </c>
    </row>
    <row r="1309">
      <c r="A1309" s="8" t="str">
        <f t="shared" si="1"/>
        <v>Eric Rupe</v>
      </c>
      <c r="B1309" s="8" t="s">
        <v>8992</v>
      </c>
      <c r="C1309" s="8" t="s">
        <v>3900</v>
      </c>
      <c r="D1309" s="9" t="s">
        <v>8689</v>
      </c>
      <c r="E1309" s="8" t="s">
        <v>8993</v>
      </c>
      <c r="F1309" s="8" t="s">
        <v>3309</v>
      </c>
      <c r="G1309" s="8" t="s">
        <v>47</v>
      </c>
      <c r="H1309" s="8" t="s">
        <v>8994</v>
      </c>
      <c r="I1309" s="8" t="s">
        <v>49</v>
      </c>
      <c r="J1309" s="10">
        <v>3.37</v>
      </c>
      <c r="K1309" s="8" t="s">
        <v>8995</v>
      </c>
      <c r="L1309" s="8"/>
      <c r="M1309" s="8"/>
      <c r="N1309" s="8" t="s">
        <v>9026</v>
      </c>
      <c r="O1309" s="8" t="s">
        <v>52</v>
      </c>
      <c r="P1309" s="8"/>
      <c r="Q1309" s="8"/>
      <c r="R1309" s="8" t="s">
        <v>1729</v>
      </c>
      <c r="S1309" s="8" t="s">
        <v>9022</v>
      </c>
      <c r="T1309" s="11" t="str">
        <f t="shared" si="2"/>
        <v>Eric Rupe</v>
      </c>
      <c r="U1309" s="8" t="s">
        <v>106</v>
      </c>
      <c r="V1309" s="8" t="s">
        <v>9027</v>
      </c>
      <c r="W1309" s="8"/>
      <c r="X1309" s="8" t="s">
        <v>8999</v>
      </c>
      <c r="Y1309" s="12" t="s">
        <v>9028</v>
      </c>
      <c r="Z1309" s="12" t="s">
        <v>9001</v>
      </c>
      <c r="AA1309" s="8" t="s">
        <v>60</v>
      </c>
      <c r="AB1309" s="12" t="s">
        <v>9002</v>
      </c>
      <c r="AC1309" s="12" t="s">
        <v>9029</v>
      </c>
      <c r="AD1309" s="8" t="s">
        <v>60</v>
      </c>
      <c r="AE1309" s="8" t="s">
        <v>9003</v>
      </c>
      <c r="AF1309" s="8" t="s">
        <v>9004</v>
      </c>
      <c r="AG1309" s="8" t="s">
        <v>8704</v>
      </c>
      <c r="AH1309" s="8" t="s">
        <v>134</v>
      </c>
      <c r="AI1309" s="8" t="s">
        <v>66</v>
      </c>
      <c r="AJ1309" s="8"/>
      <c r="AK1309" s="13" t="s">
        <v>4631</v>
      </c>
      <c r="AL1309" s="13" t="s">
        <v>4544</v>
      </c>
      <c r="AM1309" s="8" t="s">
        <v>197</v>
      </c>
      <c r="AN1309" s="8" t="s">
        <v>9005</v>
      </c>
      <c r="AO1309" s="13" t="s">
        <v>9006</v>
      </c>
      <c r="AP1309" s="9" t="s">
        <v>9004</v>
      </c>
      <c r="AQ1309" s="11">
        <v>11283.0</v>
      </c>
    </row>
    <row r="1310">
      <c r="A1310" s="8" t="str">
        <f t="shared" si="1"/>
        <v>Keith Gorby</v>
      </c>
      <c r="B1310" s="8" t="s">
        <v>8992</v>
      </c>
      <c r="C1310" s="8" t="s">
        <v>3900</v>
      </c>
      <c r="D1310" s="9" t="s">
        <v>8689</v>
      </c>
      <c r="E1310" s="8" t="s">
        <v>8993</v>
      </c>
      <c r="F1310" s="8" t="s">
        <v>3309</v>
      </c>
      <c r="G1310" s="8" t="s">
        <v>47</v>
      </c>
      <c r="H1310" s="8" t="s">
        <v>8994</v>
      </c>
      <c r="I1310" s="8" t="s">
        <v>49</v>
      </c>
      <c r="J1310" s="10">
        <v>3.37</v>
      </c>
      <c r="K1310" s="8" t="s">
        <v>8995</v>
      </c>
      <c r="L1310" s="8"/>
      <c r="M1310" s="8"/>
      <c r="N1310" s="8" t="s">
        <v>9030</v>
      </c>
      <c r="O1310" s="8" t="s">
        <v>52</v>
      </c>
      <c r="P1310" s="8"/>
      <c r="Q1310" s="8"/>
      <c r="R1310" s="8" t="s">
        <v>4698</v>
      </c>
      <c r="S1310" s="8" t="s">
        <v>8997</v>
      </c>
      <c r="T1310" s="11" t="str">
        <f t="shared" si="2"/>
        <v>Keith Gorby</v>
      </c>
      <c r="U1310" s="8" t="s">
        <v>80</v>
      </c>
      <c r="V1310" s="8" t="s">
        <v>9031</v>
      </c>
      <c r="W1310" s="8"/>
      <c r="X1310" s="8" t="s">
        <v>8999</v>
      </c>
      <c r="Y1310" s="8" t="s">
        <v>60</v>
      </c>
      <c r="Z1310" s="12" t="s">
        <v>9001</v>
      </c>
      <c r="AA1310" s="8" t="s">
        <v>60</v>
      </c>
      <c r="AB1310" s="12" t="s">
        <v>9002</v>
      </c>
      <c r="AC1310" s="8" t="s">
        <v>60</v>
      </c>
      <c r="AD1310" s="8" t="s">
        <v>60</v>
      </c>
      <c r="AE1310" s="8" t="s">
        <v>9003</v>
      </c>
      <c r="AF1310" s="8" t="s">
        <v>9004</v>
      </c>
      <c r="AG1310" s="8" t="s">
        <v>8704</v>
      </c>
      <c r="AH1310" s="8" t="s">
        <v>134</v>
      </c>
      <c r="AI1310" s="8" t="s">
        <v>66</v>
      </c>
      <c r="AJ1310" s="8"/>
      <c r="AK1310" s="13" t="s">
        <v>4631</v>
      </c>
      <c r="AL1310" s="13" t="s">
        <v>4544</v>
      </c>
      <c r="AM1310" s="8" t="s">
        <v>197</v>
      </c>
      <c r="AN1310" s="8" t="s">
        <v>9005</v>
      </c>
      <c r="AO1310" s="13" t="s">
        <v>9006</v>
      </c>
      <c r="AP1310" s="9" t="s">
        <v>9004</v>
      </c>
      <c r="AQ1310" s="11">
        <v>11283.0</v>
      </c>
    </row>
    <row r="1311">
      <c r="A1311" s="8" t="str">
        <f t="shared" si="1"/>
        <v>Tamara Woodley</v>
      </c>
      <c r="B1311" s="8" t="s">
        <v>9032</v>
      </c>
      <c r="C1311" s="8" t="s">
        <v>459</v>
      </c>
      <c r="D1311" s="9" t="s">
        <v>9033</v>
      </c>
      <c r="E1311" s="8" t="s">
        <v>9034</v>
      </c>
      <c r="F1311" s="8" t="s">
        <v>462</v>
      </c>
      <c r="G1311" s="8" t="s">
        <v>47</v>
      </c>
      <c r="H1311" s="8" t="s">
        <v>9035</v>
      </c>
      <c r="I1311" s="8" t="s">
        <v>49</v>
      </c>
      <c r="J1311" s="10">
        <v>3.57</v>
      </c>
      <c r="K1311" s="8" t="s">
        <v>9036</v>
      </c>
      <c r="L1311" s="8" t="s">
        <v>5854</v>
      </c>
      <c r="M1311" s="8"/>
      <c r="N1311" s="8" t="s">
        <v>9037</v>
      </c>
      <c r="O1311" s="8" t="s">
        <v>52</v>
      </c>
      <c r="P1311" s="8"/>
      <c r="Q1311" s="8"/>
      <c r="R1311" s="8" t="s">
        <v>4887</v>
      </c>
      <c r="S1311" s="8" t="s">
        <v>9038</v>
      </c>
      <c r="T1311" s="11" t="str">
        <f t="shared" si="2"/>
        <v>Tamara Woodley</v>
      </c>
      <c r="U1311" s="8" t="s">
        <v>76</v>
      </c>
      <c r="V1311" s="8" t="s">
        <v>9039</v>
      </c>
      <c r="W1311" s="8"/>
      <c r="X1311" s="8" t="s">
        <v>9040</v>
      </c>
      <c r="Y1311" s="8" t="s">
        <v>60</v>
      </c>
      <c r="Z1311" s="12" t="s">
        <v>9041</v>
      </c>
      <c r="AA1311" s="8" t="s">
        <v>60</v>
      </c>
      <c r="AB1311" s="12" t="s">
        <v>9042</v>
      </c>
      <c r="AC1311" s="12" t="s">
        <v>9043</v>
      </c>
      <c r="AD1311" s="12" t="s">
        <v>9044</v>
      </c>
      <c r="AE1311" s="8" t="s">
        <v>9045</v>
      </c>
      <c r="AF1311" s="8" t="s">
        <v>9046</v>
      </c>
      <c r="AG1311" s="8" t="s">
        <v>9047</v>
      </c>
      <c r="AH1311" s="8" t="s">
        <v>232</v>
      </c>
      <c r="AI1311" s="8" t="s">
        <v>66</v>
      </c>
      <c r="AJ1311" s="8"/>
      <c r="AK1311" s="8" t="s">
        <v>1378</v>
      </c>
      <c r="AL1311" s="8" t="s">
        <v>1157</v>
      </c>
      <c r="AM1311" s="8" t="s">
        <v>480</v>
      </c>
      <c r="AN1311" s="8" t="s">
        <v>9048</v>
      </c>
      <c r="AO1311" s="8" t="s">
        <v>9049</v>
      </c>
      <c r="AP1311" s="9" t="s">
        <v>9046</v>
      </c>
      <c r="AQ1311" s="11">
        <v>21101.0</v>
      </c>
    </row>
    <row r="1312">
      <c r="A1312" s="8" t="str">
        <f t="shared" si="1"/>
        <v>Wyatt Landis</v>
      </c>
      <c r="B1312" s="8" t="s">
        <v>9032</v>
      </c>
      <c r="C1312" s="8" t="s">
        <v>459</v>
      </c>
      <c r="D1312" s="9" t="s">
        <v>9033</v>
      </c>
      <c r="E1312" s="8" t="s">
        <v>9034</v>
      </c>
      <c r="F1312" s="8" t="s">
        <v>462</v>
      </c>
      <c r="G1312" s="8" t="s">
        <v>47</v>
      </c>
      <c r="H1312" s="8" t="s">
        <v>9035</v>
      </c>
      <c r="I1312" s="8" t="s">
        <v>49</v>
      </c>
      <c r="J1312" s="10">
        <v>3.57</v>
      </c>
      <c r="K1312" s="8" t="s">
        <v>9036</v>
      </c>
      <c r="L1312" s="8" t="s">
        <v>5854</v>
      </c>
      <c r="M1312" s="8"/>
      <c r="N1312" s="8" t="s">
        <v>9050</v>
      </c>
      <c r="O1312" s="8" t="s">
        <v>52</v>
      </c>
      <c r="P1312" s="8"/>
      <c r="Q1312" s="8"/>
      <c r="R1312" s="8" t="s">
        <v>4741</v>
      </c>
      <c r="S1312" s="8" t="s">
        <v>9051</v>
      </c>
      <c r="T1312" s="11" t="str">
        <f t="shared" si="2"/>
        <v>Wyatt Landis</v>
      </c>
      <c r="U1312" s="8" t="s">
        <v>76</v>
      </c>
      <c r="V1312" s="8" t="s">
        <v>9052</v>
      </c>
      <c r="W1312" s="8"/>
      <c r="X1312" s="8" t="s">
        <v>9040</v>
      </c>
      <c r="Y1312" s="8" t="s">
        <v>60</v>
      </c>
      <c r="Z1312" s="12" t="s">
        <v>9041</v>
      </c>
      <c r="AA1312" s="12" t="s">
        <v>9053</v>
      </c>
      <c r="AB1312" s="12" t="s">
        <v>9042</v>
      </c>
      <c r="AC1312" s="12" t="s">
        <v>9054</v>
      </c>
      <c r="AD1312" s="12" t="s">
        <v>9044</v>
      </c>
      <c r="AE1312" s="8" t="s">
        <v>9045</v>
      </c>
      <c r="AF1312" s="8" t="s">
        <v>9046</v>
      </c>
      <c r="AG1312" s="8" t="s">
        <v>9047</v>
      </c>
      <c r="AH1312" s="8" t="s">
        <v>232</v>
      </c>
      <c r="AI1312" s="8" t="s">
        <v>66</v>
      </c>
      <c r="AJ1312" s="8"/>
      <c r="AK1312" s="8" t="s">
        <v>1378</v>
      </c>
      <c r="AL1312" s="8" t="s">
        <v>1157</v>
      </c>
      <c r="AM1312" s="8" t="s">
        <v>480</v>
      </c>
      <c r="AN1312" s="8" t="s">
        <v>9048</v>
      </c>
      <c r="AO1312" s="8" t="s">
        <v>9049</v>
      </c>
      <c r="AP1312" s="9" t="s">
        <v>9046</v>
      </c>
      <c r="AQ1312" s="11">
        <v>21101.0</v>
      </c>
    </row>
    <row r="1313">
      <c r="A1313" s="8" t="str">
        <f t="shared" si="1"/>
        <v>Dave Smith</v>
      </c>
      <c r="B1313" s="8" t="s">
        <v>9032</v>
      </c>
      <c r="C1313" s="8" t="s">
        <v>459</v>
      </c>
      <c r="D1313" s="9" t="s">
        <v>9033</v>
      </c>
      <c r="E1313" s="8" t="s">
        <v>9034</v>
      </c>
      <c r="F1313" s="8" t="s">
        <v>462</v>
      </c>
      <c r="G1313" s="8" t="s">
        <v>47</v>
      </c>
      <c r="H1313" s="8" t="s">
        <v>9035</v>
      </c>
      <c r="I1313" s="8" t="s">
        <v>49</v>
      </c>
      <c r="J1313" s="10">
        <v>3.57</v>
      </c>
      <c r="K1313" s="8" t="s">
        <v>9036</v>
      </c>
      <c r="L1313" s="8" t="s">
        <v>5854</v>
      </c>
      <c r="M1313" s="8" t="s">
        <v>86</v>
      </c>
      <c r="N1313" s="8" t="s">
        <v>9055</v>
      </c>
      <c r="O1313" s="8" t="s">
        <v>52</v>
      </c>
      <c r="P1313" s="8"/>
      <c r="Q1313" s="8"/>
      <c r="R1313" s="8" t="s">
        <v>3381</v>
      </c>
      <c r="S1313" s="8" t="s">
        <v>941</v>
      </c>
      <c r="T1313" s="11" t="str">
        <f t="shared" si="2"/>
        <v>Dave Smith</v>
      </c>
      <c r="U1313" s="8" t="s">
        <v>2105</v>
      </c>
      <c r="V1313" s="8" t="s">
        <v>9056</v>
      </c>
      <c r="W1313" s="8" t="s">
        <v>9057</v>
      </c>
      <c r="X1313" s="8" t="s">
        <v>9040</v>
      </c>
      <c r="Y1313" s="12" t="s">
        <v>9058</v>
      </c>
      <c r="Z1313" s="12" t="s">
        <v>9041</v>
      </c>
      <c r="AA1313" s="12" t="s">
        <v>9059</v>
      </c>
      <c r="AB1313" s="12" t="s">
        <v>9042</v>
      </c>
      <c r="AC1313" s="12" t="s">
        <v>9060</v>
      </c>
      <c r="AD1313" s="12" t="s">
        <v>9044</v>
      </c>
      <c r="AE1313" s="8" t="s">
        <v>9045</v>
      </c>
      <c r="AF1313" s="8" t="s">
        <v>9046</v>
      </c>
      <c r="AG1313" s="8" t="s">
        <v>9047</v>
      </c>
      <c r="AH1313" s="8" t="s">
        <v>232</v>
      </c>
      <c r="AI1313" s="8" t="s">
        <v>66</v>
      </c>
      <c r="AJ1313" s="8" t="s">
        <v>86</v>
      </c>
      <c r="AK1313" s="13" t="s">
        <v>1378</v>
      </c>
      <c r="AL1313" s="13" t="s">
        <v>1157</v>
      </c>
      <c r="AM1313" s="8" t="s">
        <v>480</v>
      </c>
      <c r="AN1313" s="8" t="s">
        <v>9048</v>
      </c>
      <c r="AO1313" s="13" t="s">
        <v>9049</v>
      </c>
      <c r="AP1313" s="9" t="s">
        <v>9046</v>
      </c>
      <c r="AQ1313" s="11">
        <v>21101.0</v>
      </c>
    </row>
    <row r="1314">
      <c r="A1314" s="8" t="str">
        <f t="shared" si="1"/>
        <v>Levi Dorsett</v>
      </c>
      <c r="B1314" s="8" t="s">
        <v>9032</v>
      </c>
      <c r="C1314" s="16" t="s">
        <v>459</v>
      </c>
      <c r="D1314" s="17" t="s">
        <v>9033</v>
      </c>
      <c r="E1314" s="16" t="s">
        <v>9034</v>
      </c>
      <c r="F1314" s="8" t="s">
        <v>462</v>
      </c>
      <c r="G1314" s="8" t="s">
        <v>47</v>
      </c>
      <c r="H1314" s="34">
        <v>207388.0</v>
      </c>
      <c r="I1314" s="8" t="s">
        <v>49</v>
      </c>
      <c r="J1314" s="10">
        <v>3.57</v>
      </c>
      <c r="K1314" s="18" t="s">
        <v>9036</v>
      </c>
      <c r="L1314" s="40">
        <v>156.0</v>
      </c>
      <c r="M1314" s="19" t="s">
        <v>86</v>
      </c>
      <c r="N1314" s="20" t="s">
        <v>9061</v>
      </c>
      <c r="O1314" s="8" t="s">
        <v>52</v>
      </c>
      <c r="P1314" s="20" t="s">
        <v>207</v>
      </c>
      <c r="Q1314" s="8"/>
      <c r="R1314" s="8" t="s">
        <v>1185</v>
      </c>
      <c r="S1314" s="8" t="s">
        <v>9062</v>
      </c>
      <c r="T1314" s="11" t="str">
        <f t="shared" si="2"/>
        <v>Levi Dorsett</v>
      </c>
      <c r="U1314" s="8" t="s">
        <v>149</v>
      </c>
      <c r="V1314" s="8" t="s">
        <v>9063</v>
      </c>
      <c r="W1314" s="8" t="s">
        <v>9064</v>
      </c>
      <c r="X1314" s="8" t="s">
        <v>9040</v>
      </c>
      <c r="Y1314" s="8"/>
      <c r="Z1314" s="8"/>
      <c r="AA1314" s="8"/>
      <c r="AB1314" s="8"/>
      <c r="AC1314" s="8"/>
      <c r="AD1314" s="8"/>
      <c r="AE1314" s="8" t="s">
        <v>9045</v>
      </c>
      <c r="AF1314" s="21" t="s">
        <v>9046</v>
      </c>
      <c r="AG1314" s="16" t="s">
        <v>9047</v>
      </c>
      <c r="AH1314" s="19" t="s">
        <v>232</v>
      </c>
      <c r="AI1314" s="22" t="s">
        <v>66</v>
      </c>
      <c r="AJ1314" s="16" t="s">
        <v>86</v>
      </c>
      <c r="AK1314" s="23" t="s">
        <v>1378</v>
      </c>
      <c r="AL1314" s="23" t="s">
        <v>1157</v>
      </c>
      <c r="AM1314" s="22" t="s">
        <v>480</v>
      </c>
      <c r="AN1314" s="24">
        <v>0.6837768472240984</v>
      </c>
      <c r="AO1314" s="25">
        <v>39759.0</v>
      </c>
      <c r="AP1314" s="41" t="s">
        <v>9046</v>
      </c>
      <c r="AQ1314" s="11">
        <v>21101.0</v>
      </c>
    </row>
    <row r="1315">
      <c r="A1315" s="8" t="str">
        <f t="shared" si="1"/>
        <v>Stacy Stanush</v>
      </c>
      <c r="B1315" s="8" t="s">
        <v>9032</v>
      </c>
      <c r="C1315" s="8" t="s">
        <v>459</v>
      </c>
      <c r="D1315" s="9" t="s">
        <v>9033</v>
      </c>
      <c r="E1315" s="8" t="s">
        <v>9034</v>
      </c>
      <c r="F1315" s="8" t="s">
        <v>462</v>
      </c>
      <c r="G1315" s="8" t="s">
        <v>47</v>
      </c>
      <c r="H1315" s="8" t="s">
        <v>9035</v>
      </c>
      <c r="I1315" s="8" t="s">
        <v>49</v>
      </c>
      <c r="J1315" s="10">
        <v>3.57</v>
      </c>
      <c r="K1315" s="8" t="s">
        <v>9036</v>
      </c>
      <c r="L1315" s="8" t="s">
        <v>5854</v>
      </c>
      <c r="M1315" s="8" t="s">
        <v>86</v>
      </c>
      <c r="N1315" s="8" t="s">
        <v>9065</v>
      </c>
      <c r="O1315" s="8" t="s">
        <v>52</v>
      </c>
      <c r="P1315" s="8"/>
      <c r="Q1315" s="8"/>
      <c r="R1315" s="8" t="s">
        <v>9066</v>
      </c>
      <c r="S1315" s="8" t="s">
        <v>9067</v>
      </c>
      <c r="T1315" s="11" t="str">
        <f t="shared" si="2"/>
        <v>Stacy Stanush</v>
      </c>
      <c r="U1315" s="8" t="s">
        <v>149</v>
      </c>
      <c r="V1315" s="8" t="s">
        <v>9068</v>
      </c>
      <c r="W1315" s="8" t="s">
        <v>9069</v>
      </c>
      <c r="X1315" s="8" t="s">
        <v>9040</v>
      </c>
      <c r="Y1315" s="8" t="s">
        <v>60</v>
      </c>
      <c r="Z1315" s="12" t="s">
        <v>9041</v>
      </c>
      <c r="AA1315" s="8" t="s">
        <v>60</v>
      </c>
      <c r="AB1315" s="12" t="s">
        <v>9042</v>
      </c>
      <c r="AC1315" s="8" t="s">
        <v>60</v>
      </c>
      <c r="AD1315" s="12" t="s">
        <v>9044</v>
      </c>
      <c r="AE1315" s="8" t="s">
        <v>9045</v>
      </c>
      <c r="AF1315" s="8" t="s">
        <v>9046</v>
      </c>
      <c r="AG1315" s="8" t="s">
        <v>9047</v>
      </c>
      <c r="AH1315" s="8" t="s">
        <v>232</v>
      </c>
      <c r="AI1315" s="8" t="s">
        <v>66</v>
      </c>
      <c r="AJ1315" s="8" t="s">
        <v>86</v>
      </c>
      <c r="AK1315" s="13" t="s">
        <v>1378</v>
      </c>
      <c r="AL1315" s="13" t="s">
        <v>1157</v>
      </c>
      <c r="AM1315" s="8" t="s">
        <v>480</v>
      </c>
      <c r="AN1315" s="8" t="s">
        <v>9048</v>
      </c>
      <c r="AO1315" s="13" t="s">
        <v>9049</v>
      </c>
      <c r="AP1315" s="9" t="s">
        <v>9046</v>
      </c>
      <c r="AQ1315" s="11">
        <v>21101.0</v>
      </c>
    </row>
    <row r="1316">
      <c r="A1316" s="8" t="str">
        <f t="shared" si="1"/>
        <v>Josh Langley</v>
      </c>
      <c r="B1316" s="8" t="s">
        <v>9032</v>
      </c>
      <c r="C1316" s="8" t="s">
        <v>459</v>
      </c>
      <c r="D1316" s="9" t="s">
        <v>9033</v>
      </c>
      <c r="E1316" s="8" t="s">
        <v>9034</v>
      </c>
      <c r="F1316" s="8" t="s">
        <v>462</v>
      </c>
      <c r="G1316" s="8" t="s">
        <v>47</v>
      </c>
      <c r="H1316" s="8" t="s">
        <v>9035</v>
      </c>
      <c r="I1316" s="8" t="s">
        <v>49</v>
      </c>
      <c r="J1316" s="10">
        <v>3.57</v>
      </c>
      <c r="K1316" s="8" t="s">
        <v>9036</v>
      </c>
      <c r="L1316" s="8" t="s">
        <v>5854</v>
      </c>
      <c r="M1316" s="8" t="s">
        <v>86</v>
      </c>
      <c r="N1316" s="8" t="s">
        <v>9070</v>
      </c>
      <c r="O1316" s="8" t="s">
        <v>52</v>
      </c>
      <c r="P1316" s="8"/>
      <c r="Q1316" s="8"/>
      <c r="R1316" s="8" t="s">
        <v>268</v>
      </c>
      <c r="S1316" s="8" t="s">
        <v>9071</v>
      </c>
      <c r="T1316" s="11" t="str">
        <f t="shared" si="2"/>
        <v>Josh Langley</v>
      </c>
      <c r="U1316" s="8" t="s">
        <v>9072</v>
      </c>
      <c r="V1316" s="8" t="s">
        <v>9073</v>
      </c>
      <c r="W1316" s="8" t="s">
        <v>9074</v>
      </c>
      <c r="X1316" s="8" t="s">
        <v>9040</v>
      </c>
      <c r="Y1316" s="12" t="s">
        <v>9075</v>
      </c>
      <c r="Z1316" s="12" t="s">
        <v>9041</v>
      </c>
      <c r="AA1316" s="8" t="s">
        <v>60</v>
      </c>
      <c r="AB1316" s="12" t="s">
        <v>9042</v>
      </c>
      <c r="AC1316" s="12" t="s">
        <v>9076</v>
      </c>
      <c r="AD1316" s="12" t="s">
        <v>9044</v>
      </c>
      <c r="AE1316" s="8" t="s">
        <v>9045</v>
      </c>
      <c r="AF1316" s="8" t="s">
        <v>9046</v>
      </c>
      <c r="AG1316" s="8" t="s">
        <v>9047</v>
      </c>
      <c r="AH1316" s="8" t="s">
        <v>232</v>
      </c>
      <c r="AI1316" s="8" t="s">
        <v>66</v>
      </c>
      <c r="AJ1316" s="8" t="s">
        <v>86</v>
      </c>
      <c r="AK1316" s="13" t="s">
        <v>1378</v>
      </c>
      <c r="AL1316" s="13" t="s">
        <v>1157</v>
      </c>
      <c r="AM1316" s="8" t="s">
        <v>480</v>
      </c>
      <c r="AN1316" s="8" t="s">
        <v>9048</v>
      </c>
      <c r="AO1316" s="13" t="s">
        <v>9049</v>
      </c>
      <c r="AP1316" s="9" t="s">
        <v>9046</v>
      </c>
      <c r="AQ1316" s="11">
        <v>21101.0</v>
      </c>
    </row>
    <row r="1317">
      <c r="A1317" s="8" t="str">
        <f t="shared" si="1"/>
        <v>Greg Watson</v>
      </c>
      <c r="B1317" s="8" t="s">
        <v>9032</v>
      </c>
      <c r="C1317" s="8" t="s">
        <v>459</v>
      </c>
      <c r="D1317" s="9" t="s">
        <v>9033</v>
      </c>
      <c r="E1317" s="8" t="s">
        <v>9034</v>
      </c>
      <c r="F1317" s="8" t="s">
        <v>462</v>
      </c>
      <c r="G1317" s="8" t="s">
        <v>47</v>
      </c>
      <c r="H1317" s="8" t="s">
        <v>9035</v>
      </c>
      <c r="I1317" s="8" t="s">
        <v>49</v>
      </c>
      <c r="J1317" s="10">
        <v>3.57</v>
      </c>
      <c r="K1317" s="8" t="s">
        <v>9036</v>
      </c>
      <c r="L1317" s="8" t="s">
        <v>5854</v>
      </c>
      <c r="M1317" s="8"/>
      <c r="N1317" s="8" t="s">
        <v>9077</v>
      </c>
      <c r="O1317" s="8" t="s">
        <v>52</v>
      </c>
      <c r="P1317" s="8"/>
      <c r="Q1317" s="8"/>
      <c r="R1317" s="8" t="s">
        <v>1720</v>
      </c>
      <c r="S1317" s="8" t="s">
        <v>5529</v>
      </c>
      <c r="T1317" s="11" t="str">
        <f t="shared" si="2"/>
        <v>Greg Watson</v>
      </c>
      <c r="U1317" s="8" t="s">
        <v>160</v>
      </c>
      <c r="V1317" s="8" t="s">
        <v>9078</v>
      </c>
      <c r="W1317" s="8"/>
      <c r="X1317" s="8" t="s">
        <v>9040</v>
      </c>
      <c r="Y1317" s="8" t="s">
        <v>60</v>
      </c>
      <c r="Z1317" s="12" t="s">
        <v>9041</v>
      </c>
      <c r="AA1317" s="8" t="s">
        <v>60</v>
      </c>
      <c r="AB1317" s="12" t="s">
        <v>9042</v>
      </c>
      <c r="AC1317" s="12" t="s">
        <v>9079</v>
      </c>
      <c r="AD1317" s="12" t="s">
        <v>9044</v>
      </c>
      <c r="AE1317" s="8" t="s">
        <v>9045</v>
      </c>
      <c r="AF1317" s="8" t="s">
        <v>9046</v>
      </c>
      <c r="AG1317" s="8" t="s">
        <v>9047</v>
      </c>
      <c r="AH1317" s="8" t="s">
        <v>232</v>
      </c>
      <c r="AI1317" s="8" t="s">
        <v>66</v>
      </c>
      <c r="AJ1317" s="8"/>
      <c r="AK1317" s="8" t="s">
        <v>1378</v>
      </c>
      <c r="AL1317" s="8" t="s">
        <v>1157</v>
      </c>
      <c r="AM1317" s="8" t="s">
        <v>480</v>
      </c>
      <c r="AN1317" s="8" t="s">
        <v>9048</v>
      </c>
      <c r="AO1317" s="8" t="s">
        <v>9049</v>
      </c>
      <c r="AP1317" s="8" t="s">
        <v>9046</v>
      </c>
      <c r="AQ1317" s="11">
        <v>21101.0</v>
      </c>
    </row>
    <row r="1318">
      <c r="A1318" s="8" t="str">
        <f t="shared" si="1"/>
        <v>Giles McDonnell</v>
      </c>
      <c r="B1318" s="8" t="s">
        <v>9032</v>
      </c>
      <c r="C1318" s="8" t="s">
        <v>459</v>
      </c>
      <c r="D1318" s="9" t="s">
        <v>9033</v>
      </c>
      <c r="E1318" s="8" t="s">
        <v>9034</v>
      </c>
      <c r="F1318" s="8" t="s">
        <v>462</v>
      </c>
      <c r="G1318" s="8" t="s">
        <v>47</v>
      </c>
      <c r="H1318" s="8" t="s">
        <v>9035</v>
      </c>
      <c r="I1318" s="8" t="s">
        <v>49</v>
      </c>
      <c r="J1318" s="10">
        <v>3.57</v>
      </c>
      <c r="K1318" s="8" t="s">
        <v>9036</v>
      </c>
      <c r="L1318" s="8" t="s">
        <v>5854</v>
      </c>
      <c r="M1318" s="8" t="s">
        <v>86</v>
      </c>
      <c r="N1318" s="8" t="s">
        <v>9080</v>
      </c>
      <c r="O1318" s="8" t="s">
        <v>52</v>
      </c>
      <c r="P1318" s="8"/>
      <c r="Q1318" s="8"/>
      <c r="R1318" s="8" t="s">
        <v>9081</v>
      </c>
      <c r="S1318" s="8" t="s">
        <v>9082</v>
      </c>
      <c r="T1318" s="11" t="str">
        <f t="shared" si="2"/>
        <v>Giles McDonnell</v>
      </c>
      <c r="U1318" s="8" t="s">
        <v>9083</v>
      </c>
      <c r="V1318" s="8" t="s">
        <v>9084</v>
      </c>
      <c r="W1318" s="8" t="s">
        <v>9074</v>
      </c>
      <c r="X1318" s="8" t="s">
        <v>9040</v>
      </c>
      <c r="Y1318" s="8" t="s">
        <v>60</v>
      </c>
      <c r="Z1318" s="12" t="s">
        <v>9041</v>
      </c>
      <c r="AA1318" s="8" t="s">
        <v>60</v>
      </c>
      <c r="AB1318" s="12" t="s">
        <v>9042</v>
      </c>
      <c r="AC1318" s="8" t="s">
        <v>60</v>
      </c>
      <c r="AD1318" s="12" t="s">
        <v>9044</v>
      </c>
      <c r="AE1318" s="8" t="s">
        <v>9045</v>
      </c>
      <c r="AF1318" s="8" t="s">
        <v>9046</v>
      </c>
      <c r="AG1318" s="8" t="s">
        <v>9047</v>
      </c>
      <c r="AH1318" s="8" t="s">
        <v>232</v>
      </c>
      <c r="AI1318" s="8" t="s">
        <v>66</v>
      </c>
      <c r="AJ1318" s="8" t="s">
        <v>86</v>
      </c>
      <c r="AK1318" s="13" t="s">
        <v>1378</v>
      </c>
      <c r="AL1318" s="13" t="s">
        <v>1157</v>
      </c>
      <c r="AM1318" s="8" t="s">
        <v>480</v>
      </c>
      <c r="AN1318" s="8" t="s">
        <v>9048</v>
      </c>
      <c r="AO1318" s="13" t="s">
        <v>9049</v>
      </c>
      <c r="AP1318" s="9" t="s">
        <v>9046</v>
      </c>
      <c r="AQ1318" s="11">
        <v>21101.0</v>
      </c>
    </row>
    <row r="1319">
      <c r="A1319" s="8" t="str">
        <f t="shared" si="1"/>
        <v>Giles McDonnell</v>
      </c>
      <c r="B1319" s="8" t="s">
        <v>9032</v>
      </c>
      <c r="C1319" s="8" t="s">
        <v>459</v>
      </c>
      <c r="D1319" s="9" t="s">
        <v>9033</v>
      </c>
      <c r="E1319" s="8" t="s">
        <v>9034</v>
      </c>
      <c r="F1319" s="8" t="s">
        <v>462</v>
      </c>
      <c r="G1319" s="8" t="s">
        <v>47</v>
      </c>
      <c r="H1319" s="8" t="s">
        <v>9035</v>
      </c>
      <c r="I1319" s="8" t="s">
        <v>49</v>
      </c>
      <c r="J1319" s="10">
        <v>3.57</v>
      </c>
      <c r="K1319" s="8" t="s">
        <v>9036</v>
      </c>
      <c r="L1319" s="8" t="s">
        <v>5854</v>
      </c>
      <c r="M1319" s="8" t="s">
        <v>86</v>
      </c>
      <c r="N1319" s="8" t="s">
        <v>9080</v>
      </c>
      <c r="O1319" s="8" t="s">
        <v>52</v>
      </c>
      <c r="P1319" s="8"/>
      <c r="Q1319" s="8"/>
      <c r="R1319" s="8" t="s">
        <v>9081</v>
      </c>
      <c r="S1319" s="8" t="s">
        <v>9082</v>
      </c>
      <c r="T1319" s="11" t="str">
        <f t="shared" si="2"/>
        <v>Giles McDonnell</v>
      </c>
      <c r="U1319" s="8" t="s">
        <v>503</v>
      </c>
      <c r="V1319" s="8" t="s">
        <v>9085</v>
      </c>
      <c r="W1319" s="8" t="s">
        <v>9074</v>
      </c>
      <c r="X1319" s="8" t="s">
        <v>9040</v>
      </c>
      <c r="Y1319" s="8" t="s">
        <v>60</v>
      </c>
      <c r="Z1319" s="12" t="s">
        <v>9041</v>
      </c>
      <c r="AA1319" s="8" t="s">
        <v>60</v>
      </c>
      <c r="AB1319" s="12" t="s">
        <v>9042</v>
      </c>
      <c r="AC1319" s="8" t="s">
        <v>60</v>
      </c>
      <c r="AD1319" s="12" t="s">
        <v>9044</v>
      </c>
      <c r="AE1319" s="8" t="s">
        <v>9045</v>
      </c>
      <c r="AF1319" s="8" t="s">
        <v>9046</v>
      </c>
      <c r="AG1319" s="8" t="s">
        <v>9047</v>
      </c>
      <c r="AH1319" s="8" t="s">
        <v>232</v>
      </c>
      <c r="AI1319" s="8" t="s">
        <v>66</v>
      </c>
      <c r="AJ1319" s="8" t="s">
        <v>86</v>
      </c>
      <c r="AK1319" s="13" t="s">
        <v>1378</v>
      </c>
      <c r="AL1319" s="13" t="s">
        <v>1157</v>
      </c>
      <c r="AM1319" s="8" t="s">
        <v>480</v>
      </c>
      <c r="AN1319" s="8" t="s">
        <v>9048</v>
      </c>
      <c r="AO1319" s="13" t="s">
        <v>9049</v>
      </c>
      <c r="AP1319" s="9" t="s">
        <v>9046</v>
      </c>
      <c r="AQ1319" s="11">
        <v>21101.0</v>
      </c>
    </row>
    <row r="1320">
      <c r="A1320" s="8" t="str">
        <f t="shared" si="1"/>
        <v>Zivile Pukstas</v>
      </c>
      <c r="B1320" s="8" t="s">
        <v>9032</v>
      </c>
      <c r="C1320" s="8" t="s">
        <v>459</v>
      </c>
      <c r="D1320" s="9" t="s">
        <v>9033</v>
      </c>
      <c r="E1320" s="8" t="s">
        <v>9034</v>
      </c>
      <c r="F1320" s="8" t="s">
        <v>462</v>
      </c>
      <c r="G1320" s="8" t="s">
        <v>47</v>
      </c>
      <c r="H1320" s="8" t="s">
        <v>9035</v>
      </c>
      <c r="I1320" s="8" t="s">
        <v>49</v>
      </c>
      <c r="J1320" s="10">
        <v>3.57</v>
      </c>
      <c r="K1320" s="8" t="s">
        <v>9036</v>
      </c>
      <c r="L1320" s="8" t="s">
        <v>5854</v>
      </c>
      <c r="M1320" s="8" t="s">
        <v>86</v>
      </c>
      <c r="N1320" s="8" t="s">
        <v>9086</v>
      </c>
      <c r="O1320" s="8" t="s">
        <v>52</v>
      </c>
      <c r="P1320" s="8"/>
      <c r="Q1320" s="8"/>
      <c r="R1320" s="8" t="s">
        <v>9087</v>
      </c>
      <c r="S1320" s="8" t="s">
        <v>9088</v>
      </c>
      <c r="T1320" s="11" t="str">
        <f t="shared" si="2"/>
        <v>Zivile Pukstas</v>
      </c>
      <c r="U1320" s="8" t="s">
        <v>386</v>
      </c>
      <c r="V1320" s="8" t="s">
        <v>9089</v>
      </c>
      <c r="W1320" s="8" t="s">
        <v>9074</v>
      </c>
      <c r="X1320" s="8" t="s">
        <v>9040</v>
      </c>
      <c r="Y1320" s="8" t="s">
        <v>60</v>
      </c>
      <c r="Z1320" s="12" t="s">
        <v>9041</v>
      </c>
      <c r="AA1320" s="12" t="s">
        <v>9090</v>
      </c>
      <c r="AB1320" s="12" t="s">
        <v>9042</v>
      </c>
      <c r="AC1320" s="8" t="s">
        <v>60</v>
      </c>
      <c r="AD1320" s="12" t="s">
        <v>9044</v>
      </c>
      <c r="AE1320" s="8" t="s">
        <v>9045</v>
      </c>
      <c r="AF1320" s="8" t="s">
        <v>9046</v>
      </c>
      <c r="AG1320" s="8" t="s">
        <v>9047</v>
      </c>
      <c r="AH1320" s="8" t="s">
        <v>232</v>
      </c>
      <c r="AI1320" s="8" t="s">
        <v>66</v>
      </c>
      <c r="AJ1320" s="8" t="s">
        <v>86</v>
      </c>
      <c r="AK1320" s="13" t="s">
        <v>1378</v>
      </c>
      <c r="AL1320" s="13" t="s">
        <v>1157</v>
      </c>
      <c r="AM1320" s="8" t="s">
        <v>480</v>
      </c>
      <c r="AN1320" s="8" t="s">
        <v>9048</v>
      </c>
      <c r="AO1320" s="13" t="s">
        <v>9049</v>
      </c>
      <c r="AP1320" s="9" t="s">
        <v>9046</v>
      </c>
      <c r="AQ1320" s="11">
        <v>21101.0</v>
      </c>
    </row>
    <row r="1321">
      <c r="A1321" s="8" t="str">
        <f t="shared" si="1"/>
        <v>Abbie Fredrick</v>
      </c>
      <c r="B1321" s="8" t="s">
        <v>9032</v>
      </c>
      <c r="C1321" s="8" t="s">
        <v>459</v>
      </c>
      <c r="D1321" s="9" t="s">
        <v>9033</v>
      </c>
      <c r="E1321" s="8" t="s">
        <v>9034</v>
      </c>
      <c r="F1321" s="8" t="s">
        <v>462</v>
      </c>
      <c r="G1321" s="8" t="s">
        <v>47</v>
      </c>
      <c r="H1321" s="8" t="s">
        <v>9035</v>
      </c>
      <c r="I1321" s="8" t="s">
        <v>49</v>
      </c>
      <c r="J1321" s="10">
        <v>3.57</v>
      </c>
      <c r="K1321" s="8" t="s">
        <v>9036</v>
      </c>
      <c r="L1321" s="8" t="s">
        <v>5854</v>
      </c>
      <c r="M1321" s="8"/>
      <c r="N1321" s="8" t="s">
        <v>9091</v>
      </c>
      <c r="O1321" s="8" t="s">
        <v>52</v>
      </c>
      <c r="P1321" s="8"/>
      <c r="Q1321" s="8"/>
      <c r="R1321" s="8" t="s">
        <v>9092</v>
      </c>
      <c r="S1321" s="8" t="s">
        <v>9093</v>
      </c>
      <c r="T1321" s="11" t="str">
        <f t="shared" si="2"/>
        <v>Abbie Fredrick</v>
      </c>
      <c r="U1321" s="8" t="s">
        <v>106</v>
      </c>
      <c r="V1321" s="8" t="s">
        <v>9094</v>
      </c>
      <c r="W1321" s="8"/>
      <c r="X1321" s="8" t="s">
        <v>9040</v>
      </c>
      <c r="Y1321" s="12" t="s">
        <v>9095</v>
      </c>
      <c r="Z1321" s="12" t="s">
        <v>9041</v>
      </c>
      <c r="AA1321" s="12" t="s">
        <v>9096</v>
      </c>
      <c r="AB1321" s="12" t="s">
        <v>9042</v>
      </c>
      <c r="AC1321" s="12" t="s">
        <v>9097</v>
      </c>
      <c r="AD1321" s="12" t="s">
        <v>9044</v>
      </c>
      <c r="AE1321" s="8" t="s">
        <v>9045</v>
      </c>
      <c r="AF1321" s="8" t="s">
        <v>9046</v>
      </c>
      <c r="AG1321" s="8" t="s">
        <v>9047</v>
      </c>
      <c r="AH1321" s="8" t="s">
        <v>232</v>
      </c>
      <c r="AI1321" s="8" t="s">
        <v>66</v>
      </c>
      <c r="AJ1321" s="8"/>
      <c r="AK1321" s="8" t="s">
        <v>1378</v>
      </c>
      <c r="AL1321" s="8" t="s">
        <v>1157</v>
      </c>
      <c r="AM1321" s="8" t="s">
        <v>480</v>
      </c>
      <c r="AN1321" s="8" t="s">
        <v>9048</v>
      </c>
      <c r="AO1321" s="8" t="s">
        <v>9049</v>
      </c>
      <c r="AP1321" s="9" t="s">
        <v>9046</v>
      </c>
      <c r="AQ1321" s="11">
        <v>21101.0</v>
      </c>
    </row>
    <row r="1322">
      <c r="A1322" s="8" t="str">
        <f t="shared" si="1"/>
        <v>John Oliver</v>
      </c>
      <c r="B1322" s="8" t="s">
        <v>9032</v>
      </c>
      <c r="C1322" s="8" t="s">
        <v>459</v>
      </c>
      <c r="D1322" s="9" t="s">
        <v>9033</v>
      </c>
      <c r="E1322" s="8" t="s">
        <v>9034</v>
      </c>
      <c r="F1322" s="8" t="s">
        <v>462</v>
      </c>
      <c r="G1322" s="8" t="s">
        <v>47</v>
      </c>
      <c r="H1322" s="8" t="s">
        <v>9035</v>
      </c>
      <c r="I1322" s="8" t="s">
        <v>49</v>
      </c>
      <c r="J1322" s="10">
        <v>3.57</v>
      </c>
      <c r="K1322" s="8" t="s">
        <v>9036</v>
      </c>
      <c r="L1322" s="8" t="s">
        <v>5854</v>
      </c>
      <c r="M1322" s="8" t="s">
        <v>86</v>
      </c>
      <c r="N1322" s="8" t="s">
        <v>9098</v>
      </c>
      <c r="O1322" s="8" t="s">
        <v>52</v>
      </c>
      <c r="P1322" s="8"/>
      <c r="Q1322" s="8"/>
      <c r="R1322" s="8" t="s">
        <v>1997</v>
      </c>
      <c r="S1322" s="8" t="s">
        <v>2484</v>
      </c>
      <c r="T1322" s="11" t="str">
        <f t="shared" si="2"/>
        <v>John Oliver</v>
      </c>
      <c r="U1322" s="8" t="s">
        <v>106</v>
      </c>
      <c r="V1322" s="8" t="s">
        <v>9099</v>
      </c>
      <c r="W1322" s="8"/>
      <c r="X1322" s="8" t="s">
        <v>9040</v>
      </c>
      <c r="Y1322" s="8" t="s">
        <v>60</v>
      </c>
      <c r="Z1322" s="12" t="s">
        <v>9041</v>
      </c>
      <c r="AA1322" s="8" t="s">
        <v>60</v>
      </c>
      <c r="AB1322" s="12" t="s">
        <v>9042</v>
      </c>
      <c r="AC1322" s="8" t="s">
        <v>60</v>
      </c>
      <c r="AD1322" s="12" t="s">
        <v>9044</v>
      </c>
      <c r="AE1322" s="8" t="s">
        <v>9045</v>
      </c>
      <c r="AF1322" s="8" t="s">
        <v>9046</v>
      </c>
      <c r="AG1322" s="8" t="s">
        <v>9047</v>
      </c>
      <c r="AH1322" s="8" t="s">
        <v>232</v>
      </c>
      <c r="AI1322" s="8" t="s">
        <v>66</v>
      </c>
      <c r="AJ1322" s="8" t="s">
        <v>86</v>
      </c>
      <c r="AK1322" s="13" t="s">
        <v>1378</v>
      </c>
      <c r="AL1322" s="13" t="s">
        <v>1157</v>
      </c>
      <c r="AM1322" s="8" t="s">
        <v>480</v>
      </c>
      <c r="AN1322" s="8" t="s">
        <v>9048</v>
      </c>
      <c r="AO1322" s="13" t="s">
        <v>9049</v>
      </c>
      <c r="AP1322" s="9" t="s">
        <v>9046</v>
      </c>
      <c r="AQ1322" s="11">
        <v>21101.0</v>
      </c>
    </row>
    <row r="1323">
      <c r="A1323" s="8" t="str">
        <f t="shared" si="1"/>
        <v>Mason Harbour</v>
      </c>
      <c r="B1323" s="8" t="s">
        <v>9032</v>
      </c>
      <c r="C1323" s="8" t="s">
        <v>459</v>
      </c>
      <c r="D1323" s="9" t="s">
        <v>9033</v>
      </c>
      <c r="E1323" s="8" t="s">
        <v>9034</v>
      </c>
      <c r="F1323" s="8" t="s">
        <v>462</v>
      </c>
      <c r="G1323" s="8" t="s">
        <v>47</v>
      </c>
      <c r="H1323" s="8" t="s">
        <v>9035</v>
      </c>
      <c r="I1323" s="8" t="s">
        <v>49</v>
      </c>
      <c r="J1323" s="10">
        <v>3.57</v>
      </c>
      <c r="K1323" s="8" t="s">
        <v>9036</v>
      </c>
      <c r="L1323" s="8" t="s">
        <v>5854</v>
      </c>
      <c r="M1323" s="8" t="s">
        <v>86</v>
      </c>
      <c r="N1323" s="8" t="s">
        <v>9100</v>
      </c>
      <c r="O1323" s="8" t="s">
        <v>52</v>
      </c>
      <c r="P1323" s="8"/>
      <c r="Q1323" s="8"/>
      <c r="R1323" s="8" t="s">
        <v>9101</v>
      </c>
      <c r="S1323" s="8" t="s">
        <v>9102</v>
      </c>
      <c r="T1323" s="11" t="str">
        <f t="shared" si="2"/>
        <v>Mason Harbour</v>
      </c>
      <c r="U1323" s="8" t="s">
        <v>106</v>
      </c>
      <c r="V1323" s="8" t="s">
        <v>9103</v>
      </c>
      <c r="W1323" s="8" t="s">
        <v>9104</v>
      </c>
      <c r="X1323" s="8" t="s">
        <v>9040</v>
      </c>
      <c r="Y1323" s="8" t="s">
        <v>60</v>
      </c>
      <c r="Z1323" s="12" t="s">
        <v>9041</v>
      </c>
      <c r="AA1323" s="8" t="s">
        <v>60</v>
      </c>
      <c r="AB1323" s="12" t="s">
        <v>9042</v>
      </c>
      <c r="AC1323" s="8" t="s">
        <v>60</v>
      </c>
      <c r="AD1323" s="12" t="s">
        <v>9044</v>
      </c>
      <c r="AE1323" s="8" t="s">
        <v>9045</v>
      </c>
      <c r="AF1323" s="8" t="s">
        <v>9046</v>
      </c>
      <c r="AG1323" s="8" t="s">
        <v>9047</v>
      </c>
      <c r="AH1323" s="8" t="s">
        <v>232</v>
      </c>
      <c r="AI1323" s="8" t="s">
        <v>66</v>
      </c>
      <c r="AJ1323" s="8" t="s">
        <v>86</v>
      </c>
      <c r="AK1323" s="13" t="s">
        <v>1378</v>
      </c>
      <c r="AL1323" s="13" t="s">
        <v>1157</v>
      </c>
      <c r="AM1323" s="8" t="s">
        <v>480</v>
      </c>
      <c r="AN1323" s="8" t="s">
        <v>9048</v>
      </c>
      <c r="AO1323" s="13" t="s">
        <v>9049</v>
      </c>
      <c r="AP1323" s="9" t="s">
        <v>9046</v>
      </c>
      <c r="AQ1323" s="11">
        <v>21101.0</v>
      </c>
    </row>
    <row r="1324">
      <c r="A1324" s="8" t="str">
        <f t="shared" si="1"/>
        <v>Ryun Godfrey</v>
      </c>
      <c r="B1324" s="8" t="s">
        <v>9032</v>
      </c>
      <c r="C1324" s="8" t="s">
        <v>459</v>
      </c>
      <c r="D1324" s="9" t="s">
        <v>9033</v>
      </c>
      <c r="E1324" s="8" t="s">
        <v>9034</v>
      </c>
      <c r="F1324" s="8" t="s">
        <v>462</v>
      </c>
      <c r="G1324" s="8" t="s">
        <v>47</v>
      </c>
      <c r="H1324" s="8" t="s">
        <v>9035</v>
      </c>
      <c r="I1324" s="8" t="s">
        <v>49</v>
      </c>
      <c r="J1324" s="10">
        <v>3.57</v>
      </c>
      <c r="K1324" s="8" t="s">
        <v>9036</v>
      </c>
      <c r="L1324" s="8" t="s">
        <v>5854</v>
      </c>
      <c r="M1324" s="8"/>
      <c r="N1324" s="8" t="s">
        <v>9105</v>
      </c>
      <c r="O1324" s="8" t="s">
        <v>52</v>
      </c>
      <c r="P1324" s="8"/>
      <c r="Q1324" s="8"/>
      <c r="R1324" s="8" t="s">
        <v>9106</v>
      </c>
      <c r="S1324" s="8" t="s">
        <v>6937</v>
      </c>
      <c r="T1324" s="11" t="str">
        <f t="shared" si="2"/>
        <v>Ryun Godfrey</v>
      </c>
      <c r="U1324" s="8" t="s">
        <v>106</v>
      </c>
      <c r="V1324" s="8" t="s">
        <v>9107</v>
      </c>
      <c r="W1324" s="8" t="s">
        <v>9108</v>
      </c>
      <c r="X1324" s="8" t="s">
        <v>9040</v>
      </c>
      <c r="Y1324" s="8" t="s">
        <v>60</v>
      </c>
      <c r="Z1324" s="12" t="s">
        <v>9041</v>
      </c>
      <c r="AA1324" s="8" t="s">
        <v>60</v>
      </c>
      <c r="AB1324" s="12" t="s">
        <v>9042</v>
      </c>
      <c r="AC1324" s="12" t="s">
        <v>9109</v>
      </c>
      <c r="AD1324" s="12" t="s">
        <v>9044</v>
      </c>
      <c r="AE1324" s="8" t="s">
        <v>9045</v>
      </c>
      <c r="AF1324" s="8" t="s">
        <v>9046</v>
      </c>
      <c r="AG1324" s="8" t="s">
        <v>9047</v>
      </c>
      <c r="AH1324" s="8" t="s">
        <v>232</v>
      </c>
      <c r="AI1324" s="8" t="s">
        <v>66</v>
      </c>
      <c r="AJ1324" s="8"/>
      <c r="AK1324" s="8" t="s">
        <v>1378</v>
      </c>
      <c r="AL1324" s="8" t="s">
        <v>1157</v>
      </c>
      <c r="AM1324" s="8" t="s">
        <v>480</v>
      </c>
      <c r="AN1324" s="8" t="s">
        <v>9048</v>
      </c>
      <c r="AO1324" s="8" t="s">
        <v>9049</v>
      </c>
      <c r="AP1324" s="8" t="s">
        <v>9046</v>
      </c>
      <c r="AQ1324" s="11">
        <v>21101.0</v>
      </c>
    </row>
    <row r="1325">
      <c r="A1325" s="8" t="str">
        <f t="shared" si="1"/>
        <v>Alick Musukuma</v>
      </c>
      <c r="B1325" s="8" t="s">
        <v>9110</v>
      </c>
      <c r="C1325" s="8" t="s">
        <v>3713</v>
      </c>
      <c r="D1325" s="9" t="s">
        <v>9033</v>
      </c>
      <c r="E1325" s="8" t="s">
        <v>9111</v>
      </c>
      <c r="F1325" s="8" t="s">
        <v>462</v>
      </c>
      <c r="G1325" s="8" t="s">
        <v>47</v>
      </c>
      <c r="H1325" s="8" t="s">
        <v>9112</v>
      </c>
      <c r="I1325" s="8" t="s">
        <v>9113</v>
      </c>
      <c r="J1325" s="10">
        <v>3.56</v>
      </c>
      <c r="K1325" s="8" t="s">
        <v>9114</v>
      </c>
      <c r="L1325" s="8"/>
      <c r="M1325" s="8"/>
      <c r="N1325" s="8" t="s">
        <v>9115</v>
      </c>
      <c r="O1325" s="8" t="s">
        <v>52</v>
      </c>
      <c r="P1325" s="8"/>
      <c r="Q1325" s="8"/>
      <c r="R1325" s="8" t="s">
        <v>9116</v>
      </c>
      <c r="S1325" s="8" t="s">
        <v>9117</v>
      </c>
      <c r="T1325" s="11" t="str">
        <f t="shared" si="2"/>
        <v>Alick Musukuma</v>
      </c>
      <c r="U1325" s="8" t="s">
        <v>55</v>
      </c>
      <c r="V1325" s="8" t="s">
        <v>9118</v>
      </c>
      <c r="W1325" s="8" t="s">
        <v>9119</v>
      </c>
      <c r="X1325" s="8" t="s">
        <v>9120</v>
      </c>
      <c r="Y1325" s="12" t="s">
        <v>9121</v>
      </c>
      <c r="Z1325" s="12" t="s">
        <v>2965</v>
      </c>
      <c r="AA1325" s="8" t="s">
        <v>60</v>
      </c>
      <c r="AB1325" s="12" t="s">
        <v>2966</v>
      </c>
      <c r="AC1325" s="8" t="s">
        <v>60</v>
      </c>
      <c r="AD1325" s="8" t="s">
        <v>60</v>
      </c>
      <c r="AE1325" s="8" t="s">
        <v>9122</v>
      </c>
      <c r="AF1325" s="8" t="s">
        <v>9123</v>
      </c>
      <c r="AG1325" s="8" t="s">
        <v>9047</v>
      </c>
      <c r="AH1325" s="8" t="s">
        <v>654</v>
      </c>
      <c r="AI1325" s="8" t="s">
        <v>233</v>
      </c>
      <c r="AJ1325" s="8"/>
      <c r="AK1325" s="13" t="s">
        <v>9124</v>
      </c>
      <c r="AL1325" s="13" t="s">
        <v>3288</v>
      </c>
      <c r="AM1325" s="8" t="s">
        <v>9125</v>
      </c>
      <c r="AN1325" s="8" t="s">
        <v>9126</v>
      </c>
      <c r="AO1325" s="13" t="s">
        <v>9127</v>
      </c>
      <c r="AP1325" s="9" t="s">
        <v>9123</v>
      </c>
      <c r="AQ1325" s="11">
        <v>3288.0</v>
      </c>
    </row>
    <row r="1326">
      <c r="A1326" s="8" t="str">
        <f t="shared" si="1"/>
        <v>Jon Hughes</v>
      </c>
      <c r="B1326" s="8" t="s">
        <v>9110</v>
      </c>
      <c r="C1326" s="8" t="s">
        <v>3713</v>
      </c>
      <c r="D1326" s="9" t="s">
        <v>9033</v>
      </c>
      <c r="E1326" s="8" t="s">
        <v>9111</v>
      </c>
      <c r="F1326" s="8" t="s">
        <v>462</v>
      </c>
      <c r="G1326" s="8" t="s">
        <v>47</v>
      </c>
      <c r="H1326" s="8" t="s">
        <v>9112</v>
      </c>
      <c r="I1326" s="8" t="s">
        <v>9113</v>
      </c>
      <c r="J1326" s="10">
        <v>3.56</v>
      </c>
      <c r="K1326" s="8" t="s">
        <v>9114</v>
      </c>
      <c r="L1326" s="8"/>
      <c r="M1326" s="8"/>
      <c r="N1326" s="8" t="s">
        <v>9128</v>
      </c>
      <c r="O1326" s="8" t="s">
        <v>52</v>
      </c>
      <c r="P1326" s="8"/>
      <c r="Q1326" s="8"/>
      <c r="R1326" s="8" t="s">
        <v>5605</v>
      </c>
      <c r="S1326" s="8" t="s">
        <v>9129</v>
      </c>
      <c r="T1326" s="11" t="str">
        <f t="shared" si="2"/>
        <v>Jon Hughes</v>
      </c>
      <c r="U1326" s="8" t="s">
        <v>9130</v>
      </c>
      <c r="V1326" s="8" t="s">
        <v>9131</v>
      </c>
      <c r="W1326" s="8" t="s">
        <v>9132</v>
      </c>
      <c r="X1326" s="8" t="s">
        <v>9120</v>
      </c>
      <c r="Y1326" s="12" t="s">
        <v>9133</v>
      </c>
      <c r="Z1326" s="12" t="s">
        <v>5042</v>
      </c>
      <c r="AA1326" s="8" t="s">
        <v>60</v>
      </c>
      <c r="AB1326" s="12" t="s">
        <v>5043</v>
      </c>
      <c r="AC1326" s="8" t="s">
        <v>60</v>
      </c>
      <c r="AD1326" s="12" t="s">
        <v>5044</v>
      </c>
      <c r="AE1326" s="8" t="s">
        <v>9122</v>
      </c>
      <c r="AF1326" s="8" t="s">
        <v>9123</v>
      </c>
      <c r="AG1326" s="8" t="s">
        <v>9047</v>
      </c>
      <c r="AH1326" s="8" t="s">
        <v>654</v>
      </c>
      <c r="AI1326" s="8" t="s">
        <v>233</v>
      </c>
      <c r="AJ1326" s="8"/>
      <c r="AK1326" s="13" t="s">
        <v>9124</v>
      </c>
      <c r="AL1326" s="13" t="s">
        <v>3288</v>
      </c>
      <c r="AM1326" s="8" t="s">
        <v>9125</v>
      </c>
      <c r="AN1326" s="8" t="s">
        <v>9126</v>
      </c>
      <c r="AO1326" s="13" t="s">
        <v>9127</v>
      </c>
      <c r="AP1326" s="9" t="s">
        <v>9123</v>
      </c>
      <c r="AQ1326" s="11">
        <v>3288.0</v>
      </c>
    </row>
    <row r="1327">
      <c r="A1327" s="8" t="str">
        <f t="shared" si="1"/>
        <v>Tre Manning</v>
      </c>
      <c r="B1327" s="8" t="s">
        <v>9110</v>
      </c>
      <c r="C1327" s="8" t="s">
        <v>3713</v>
      </c>
      <c r="D1327" s="9" t="s">
        <v>9033</v>
      </c>
      <c r="E1327" s="8" t="s">
        <v>9111</v>
      </c>
      <c r="F1327" s="8" t="s">
        <v>462</v>
      </c>
      <c r="G1327" s="8" t="s">
        <v>47</v>
      </c>
      <c r="H1327" s="8" t="s">
        <v>9112</v>
      </c>
      <c r="I1327" s="8" t="s">
        <v>9113</v>
      </c>
      <c r="J1327" s="10">
        <v>3.56</v>
      </c>
      <c r="K1327" s="8" t="s">
        <v>9114</v>
      </c>
      <c r="L1327" s="8" t="s">
        <v>86</v>
      </c>
      <c r="M1327" s="8" t="s">
        <v>86</v>
      </c>
      <c r="N1327" s="8" t="s">
        <v>9134</v>
      </c>
      <c r="O1327" s="8" t="s">
        <v>52</v>
      </c>
      <c r="P1327" s="8"/>
      <c r="Q1327" s="8"/>
      <c r="R1327" s="8" t="s">
        <v>2348</v>
      </c>
      <c r="S1327" s="8" t="s">
        <v>9135</v>
      </c>
      <c r="T1327" s="11" t="str">
        <f t="shared" si="2"/>
        <v>Tre Manning</v>
      </c>
      <c r="U1327" s="8" t="s">
        <v>386</v>
      </c>
      <c r="V1327" s="8" t="s">
        <v>9136</v>
      </c>
      <c r="W1327" s="8" t="s">
        <v>9137</v>
      </c>
      <c r="X1327" s="8" t="s">
        <v>9120</v>
      </c>
      <c r="Y1327" s="8" t="s">
        <v>60</v>
      </c>
      <c r="Z1327" s="12" t="s">
        <v>5042</v>
      </c>
      <c r="AA1327" s="8" t="s">
        <v>60</v>
      </c>
      <c r="AB1327" s="12" t="s">
        <v>5043</v>
      </c>
      <c r="AC1327" s="8" t="s">
        <v>60</v>
      </c>
      <c r="AD1327" s="12" t="s">
        <v>5044</v>
      </c>
      <c r="AE1327" s="8" t="s">
        <v>9122</v>
      </c>
      <c r="AF1327" s="8" t="s">
        <v>9123</v>
      </c>
      <c r="AG1327" s="8" t="s">
        <v>9047</v>
      </c>
      <c r="AH1327" s="8" t="s">
        <v>654</v>
      </c>
      <c r="AI1327" s="8" t="s">
        <v>233</v>
      </c>
      <c r="AJ1327" s="8" t="s">
        <v>86</v>
      </c>
      <c r="AK1327" s="13" t="s">
        <v>9124</v>
      </c>
      <c r="AL1327" s="13" t="s">
        <v>3288</v>
      </c>
      <c r="AM1327" s="8" t="s">
        <v>9125</v>
      </c>
      <c r="AN1327" s="8" t="s">
        <v>9126</v>
      </c>
      <c r="AO1327" s="13" t="s">
        <v>9127</v>
      </c>
      <c r="AP1327" s="9" t="s">
        <v>9123</v>
      </c>
      <c r="AQ1327" s="11">
        <v>3288.0</v>
      </c>
    </row>
    <row r="1328">
      <c r="A1328" s="8" t="str">
        <f t="shared" si="1"/>
        <v>Adrena Mazzei</v>
      </c>
      <c r="B1328" s="8" t="s">
        <v>9110</v>
      </c>
      <c r="C1328" s="8" t="s">
        <v>3713</v>
      </c>
      <c r="D1328" s="9" t="s">
        <v>9033</v>
      </c>
      <c r="E1328" s="8" t="s">
        <v>9111</v>
      </c>
      <c r="F1328" s="8" t="s">
        <v>462</v>
      </c>
      <c r="G1328" s="8" t="s">
        <v>47</v>
      </c>
      <c r="H1328" s="8" t="s">
        <v>9112</v>
      </c>
      <c r="I1328" s="8" t="s">
        <v>9113</v>
      </c>
      <c r="J1328" s="10">
        <v>3.56</v>
      </c>
      <c r="K1328" s="8" t="s">
        <v>9114</v>
      </c>
      <c r="L1328" s="8" t="s">
        <v>86</v>
      </c>
      <c r="M1328" s="8" t="s">
        <v>86</v>
      </c>
      <c r="N1328" s="8" t="s">
        <v>9138</v>
      </c>
      <c r="O1328" s="8" t="s">
        <v>52</v>
      </c>
      <c r="P1328" s="8"/>
      <c r="Q1328" s="8"/>
      <c r="R1328" s="8" t="s">
        <v>9139</v>
      </c>
      <c r="S1328" s="8" t="s">
        <v>9140</v>
      </c>
      <c r="T1328" s="11" t="str">
        <f t="shared" si="2"/>
        <v>Adrena Mazzei</v>
      </c>
      <c r="U1328" s="8" t="s">
        <v>106</v>
      </c>
      <c r="V1328" s="8" t="s">
        <v>9141</v>
      </c>
      <c r="W1328" s="8" t="s">
        <v>9142</v>
      </c>
      <c r="X1328" s="8" t="s">
        <v>9120</v>
      </c>
      <c r="Y1328" s="8" t="s">
        <v>60</v>
      </c>
      <c r="Z1328" s="12" t="s">
        <v>5042</v>
      </c>
      <c r="AA1328" s="8" t="s">
        <v>60</v>
      </c>
      <c r="AB1328" s="12" t="s">
        <v>5043</v>
      </c>
      <c r="AC1328" s="8" t="s">
        <v>60</v>
      </c>
      <c r="AD1328" s="12" t="s">
        <v>5044</v>
      </c>
      <c r="AE1328" s="8" t="s">
        <v>9122</v>
      </c>
      <c r="AF1328" s="8" t="s">
        <v>9123</v>
      </c>
      <c r="AG1328" s="8" t="s">
        <v>9047</v>
      </c>
      <c r="AH1328" s="8" t="s">
        <v>654</v>
      </c>
      <c r="AI1328" s="8" t="s">
        <v>233</v>
      </c>
      <c r="AJ1328" s="8" t="s">
        <v>86</v>
      </c>
      <c r="AK1328" s="13" t="s">
        <v>9124</v>
      </c>
      <c r="AL1328" s="13" t="s">
        <v>3288</v>
      </c>
      <c r="AM1328" s="8" t="s">
        <v>9125</v>
      </c>
      <c r="AN1328" s="8" t="s">
        <v>9126</v>
      </c>
      <c r="AO1328" s="13" t="s">
        <v>9127</v>
      </c>
      <c r="AP1328" s="9" t="s">
        <v>9123</v>
      </c>
      <c r="AQ1328" s="11">
        <v>3288.0</v>
      </c>
    </row>
    <row r="1329">
      <c r="A1329" s="8" t="str">
        <f t="shared" si="1"/>
        <v>Andretti Bain</v>
      </c>
      <c r="B1329" s="8" t="s">
        <v>9110</v>
      </c>
      <c r="C1329" s="8" t="s">
        <v>3713</v>
      </c>
      <c r="D1329" s="9" t="s">
        <v>9033</v>
      </c>
      <c r="E1329" s="8" t="s">
        <v>9111</v>
      </c>
      <c r="F1329" s="8" t="s">
        <v>462</v>
      </c>
      <c r="G1329" s="8" t="s">
        <v>47</v>
      </c>
      <c r="H1329" s="8" t="s">
        <v>9112</v>
      </c>
      <c r="I1329" s="8" t="s">
        <v>9113</v>
      </c>
      <c r="J1329" s="10">
        <v>3.56</v>
      </c>
      <c r="K1329" s="8" t="s">
        <v>9114</v>
      </c>
      <c r="L1329" s="8"/>
      <c r="M1329" s="8"/>
      <c r="N1329" s="8" t="s">
        <v>9143</v>
      </c>
      <c r="O1329" s="8" t="s">
        <v>52</v>
      </c>
      <c r="P1329" s="8"/>
      <c r="Q1329" s="8"/>
      <c r="R1329" s="8" t="s">
        <v>9144</v>
      </c>
      <c r="S1329" s="8" t="s">
        <v>9145</v>
      </c>
      <c r="T1329" s="11" t="str">
        <f t="shared" si="2"/>
        <v>Andretti Bain</v>
      </c>
      <c r="U1329" s="8" t="s">
        <v>80</v>
      </c>
      <c r="V1329" s="8"/>
      <c r="W1329" s="8"/>
      <c r="X1329" s="8" t="s">
        <v>9120</v>
      </c>
      <c r="Y1329" s="12" t="s">
        <v>9146</v>
      </c>
      <c r="Z1329" s="12" t="s">
        <v>5042</v>
      </c>
      <c r="AA1329" s="8" t="s">
        <v>60</v>
      </c>
      <c r="AB1329" s="12" t="s">
        <v>5043</v>
      </c>
      <c r="AC1329" s="8" t="s">
        <v>60</v>
      </c>
      <c r="AD1329" s="12" t="s">
        <v>5044</v>
      </c>
      <c r="AE1329" s="8" t="s">
        <v>9122</v>
      </c>
      <c r="AF1329" s="8" t="s">
        <v>9123</v>
      </c>
      <c r="AG1329" s="8" t="s">
        <v>9047</v>
      </c>
      <c r="AH1329" s="8" t="s">
        <v>654</v>
      </c>
      <c r="AI1329" s="8" t="s">
        <v>233</v>
      </c>
      <c r="AJ1329" s="8"/>
      <c r="AK1329" s="13" t="s">
        <v>9124</v>
      </c>
      <c r="AL1329" s="13" t="s">
        <v>3288</v>
      </c>
      <c r="AM1329" s="8" t="s">
        <v>9125</v>
      </c>
      <c r="AN1329" s="8" t="s">
        <v>9126</v>
      </c>
      <c r="AO1329" s="13" t="s">
        <v>9127</v>
      </c>
      <c r="AP1329" s="9" t="s">
        <v>9123</v>
      </c>
      <c r="AQ1329" s="11">
        <v>3288.0</v>
      </c>
    </row>
    <row r="1330">
      <c r="A1330" s="8" t="str">
        <f t="shared" si="1"/>
        <v>Jerel Langley</v>
      </c>
      <c r="B1330" s="8" t="s">
        <v>9147</v>
      </c>
      <c r="C1330" s="8" t="s">
        <v>119</v>
      </c>
      <c r="D1330" s="9" t="s">
        <v>9033</v>
      </c>
      <c r="E1330" s="8" t="s">
        <v>8593</v>
      </c>
      <c r="F1330" s="8" t="s">
        <v>462</v>
      </c>
      <c r="G1330" s="8" t="s">
        <v>47</v>
      </c>
      <c r="H1330" s="8" t="s">
        <v>9148</v>
      </c>
      <c r="I1330" s="8" t="s">
        <v>49</v>
      </c>
      <c r="J1330" s="10">
        <v>3.62</v>
      </c>
      <c r="K1330" s="8" t="s">
        <v>9149</v>
      </c>
      <c r="L1330" s="8" t="s">
        <v>7706</v>
      </c>
      <c r="M1330" s="8" t="s">
        <v>86</v>
      </c>
      <c r="N1330" s="8" t="s">
        <v>9150</v>
      </c>
      <c r="O1330" s="8" t="s">
        <v>52</v>
      </c>
      <c r="P1330" s="8"/>
      <c r="Q1330" s="8"/>
      <c r="R1330" s="8" t="s">
        <v>9151</v>
      </c>
      <c r="S1330" s="8" t="s">
        <v>9071</v>
      </c>
      <c r="T1330" s="11" t="str">
        <f t="shared" si="2"/>
        <v>Jerel Langley</v>
      </c>
      <c r="U1330" s="8" t="s">
        <v>9152</v>
      </c>
      <c r="V1330" s="8" t="s">
        <v>9153</v>
      </c>
      <c r="W1330" s="8" t="s">
        <v>9154</v>
      </c>
      <c r="X1330" s="8" t="s">
        <v>9155</v>
      </c>
      <c r="Y1330" s="12" t="s">
        <v>9156</v>
      </c>
      <c r="Z1330" s="12" t="s">
        <v>9157</v>
      </c>
      <c r="AA1330" s="12" t="s">
        <v>9158</v>
      </c>
      <c r="AB1330" s="12" t="s">
        <v>9159</v>
      </c>
      <c r="AC1330" s="12" t="s">
        <v>9160</v>
      </c>
      <c r="AD1330" s="12" t="s">
        <v>9044</v>
      </c>
      <c r="AE1330" s="8"/>
      <c r="AF1330" s="8" t="s">
        <v>9033</v>
      </c>
      <c r="AG1330" s="8" t="s">
        <v>9047</v>
      </c>
      <c r="AH1330" s="8" t="s">
        <v>352</v>
      </c>
      <c r="AI1330" s="8" t="s">
        <v>66</v>
      </c>
      <c r="AJ1330" s="8" t="s">
        <v>86</v>
      </c>
      <c r="AK1330" s="13" t="s">
        <v>4227</v>
      </c>
      <c r="AL1330" s="13" t="s">
        <v>1715</v>
      </c>
      <c r="AM1330" s="8" t="s">
        <v>236</v>
      </c>
      <c r="AN1330" s="8" t="s">
        <v>9161</v>
      </c>
      <c r="AO1330" s="13" t="s">
        <v>9162</v>
      </c>
      <c r="AP1330" s="9" t="s">
        <v>9033</v>
      </c>
      <c r="AQ1330" s="11">
        <v>21609.0</v>
      </c>
    </row>
    <row r="1331">
      <c r="A1331" s="8" t="str">
        <f t="shared" si="1"/>
        <v>James Thomas</v>
      </c>
      <c r="B1331" s="8" t="s">
        <v>9147</v>
      </c>
      <c r="C1331" s="8" t="s">
        <v>119</v>
      </c>
      <c r="D1331" s="9" t="s">
        <v>9033</v>
      </c>
      <c r="E1331" s="8" t="s">
        <v>8593</v>
      </c>
      <c r="F1331" s="8" t="s">
        <v>462</v>
      </c>
      <c r="G1331" s="8" t="s">
        <v>47</v>
      </c>
      <c r="H1331" s="8" t="s">
        <v>9148</v>
      </c>
      <c r="I1331" s="8" t="s">
        <v>49</v>
      </c>
      <c r="J1331" s="10">
        <v>3.62</v>
      </c>
      <c r="K1331" s="8" t="s">
        <v>9149</v>
      </c>
      <c r="L1331" s="8" t="s">
        <v>7706</v>
      </c>
      <c r="M1331" s="8" t="s">
        <v>86</v>
      </c>
      <c r="N1331" s="8" t="s">
        <v>9163</v>
      </c>
      <c r="O1331" s="8" t="s">
        <v>52</v>
      </c>
      <c r="P1331" s="8"/>
      <c r="Q1331" s="8"/>
      <c r="R1331" s="8" t="s">
        <v>411</v>
      </c>
      <c r="S1331" s="8" t="s">
        <v>1458</v>
      </c>
      <c r="T1331" s="11" t="str">
        <f t="shared" si="2"/>
        <v>James Thomas</v>
      </c>
      <c r="U1331" s="8" t="s">
        <v>55</v>
      </c>
      <c r="V1331" s="8" t="s">
        <v>9164</v>
      </c>
      <c r="W1331" s="8"/>
      <c r="X1331" s="8" t="s">
        <v>9155</v>
      </c>
      <c r="Y1331" s="12" t="s">
        <v>9165</v>
      </c>
      <c r="Z1331" s="12" t="s">
        <v>9157</v>
      </c>
      <c r="AA1331" s="12" t="s">
        <v>9166</v>
      </c>
      <c r="AB1331" s="12" t="s">
        <v>9159</v>
      </c>
      <c r="AC1331" s="12" t="s">
        <v>9167</v>
      </c>
      <c r="AD1331" s="12" t="s">
        <v>9044</v>
      </c>
      <c r="AE1331" s="8"/>
      <c r="AF1331" s="8" t="s">
        <v>9033</v>
      </c>
      <c r="AG1331" s="8" t="s">
        <v>9047</v>
      </c>
      <c r="AH1331" s="8" t="s">
        <v>352</v>
      </c>
      <c r="AI1331" s="8" t="s">
        <v>66</v>
      </c>
      <c r="AJ1331" s="8" t="s">
        <v>86</v>
      </c>
      <c r="AK1331" s="13" t="s">
        <v>4227</v>
      </c>
      <c r="AL1331" s="13" t="s">
        <v>1715</v>
      </c>
      <c r="AM1331" s="8" t="s">
        <v>236</v>
      </c>
      <c r="AN1331" s="8" t="s">
        <v>9161</v>
      </c>
      <c r="AO1331" s="13" t="s">
        <v>9162</v>
      </c>
      <c r="AP1331" s="9" t="s">
        <v>9033</v>
      </c>
      <c r="AQ1331" s="11">
        <v>21609.0</v>
      </c>
    </row>
    <row r="1332">
      <c r="A1332" s="8" t="str">
        <f t="shared" si="1"/>
        <v>Lizabeth Davis</v>
      </c>
      <c r="B1332" s="8" t="s">
        <v>9147</v>
      </c>
      <c r="C1332" s="8" t="s">
        <v>119</v>
      </c>
      <c r="D1332" s="9" t="s">
        <v>9033</v>
      </c>
      <c r="E1332" s="8" t="s">
        <v>8593</v>
      </c>
      <c r="F1332" s="8" t="s">
        <v>462</v>
      </c>
      <c r="G1332" s="8" t="s">
        <v>47</v>
      </c>
      <c r="H1332" s="8" t="s">
        <v>9148</v>
      </c>
      <c r="I1332" s="8" t="s">
        <v>49</v>
      </c>
      <c r="J1332" s="10">
        <v>3.62</v>
      </c>
      <c r="K1332" s="8" t="s">
        <v>9149</v>
      </c>
      <c r="L1332" s="8" t="s">
        <v>7706</v>
      </c>
      <c r="M1332" s="8" t="s">
        <v>86</v>
      </c>
      <c r="N1332" s="8" t="s">
        <v>9168</v>
      </c>
      <c r="O1332" s="8" t="s">
        <v>52</v>
      </c>
      <c r="P1332" s="8"/>
      <c r="Q1332" s="8"/>
      <c r="R1332" s="8" t="s">
        <v>9169</v>
      </c>
      <c r="S1332" s="8" t="s">
        <v>310</v>
      </c>
      <c r="T1332" s="11" t="str">
        <f t="shared" si="2"/>
        <v>Lizabeth Davis</v>
      </c>
      <c r="U1332" s="8" t="s">
        <v>2907</v>
      </c>
      <c r="V1332" s="8" t="s">
        <v>9170</v>
      </c>
      <c r="W1332" s="8"/>
      <c r="X1332" s="8" t="s">
        <v>9155</v>
      </c>
      <c r="Y1332" s="8" t="s">
        <v>60</v>
      </c>
      <c r="Z1332" s="12" t="s">
        <v>9157</v>
      </c>
      <c r="AA1332" s="8" t="s">
        <v>60</v>
      </c>
      <c r="AB1332" s="12" t="s">
        <v>9159</v>
      </c>
      <c r="AC1332" s="8" t="s">
        <v>60</v>
      </c>
      <c r="AD1332" s="12" t="s">
        <v>9044</v>
      </c>
      <c r="AE1332" s="8"/>
      <c r="AF1332" s="8" t="s">
        <v>9033</v>
      </c>
      <c r="AG1332" s="8" t="s">
        <v>9047</v>
      </c>
      <c r="AH1332" s="8" t="s">
        <v>352</v>
      </c>
      <c r="AI1332" s="8" t="s">
        <v>66</v>
      </c>
      <c r="AJ1332" s="8" t="s">
        <v>86</v>
      </c>
      <c r="AK1332" s="13" t="s">
        <v>4227</v>
      </c>
      <c r="AL1332" s="13" t="s">
        <v>1715</v>
      </c>
      <c r="AM1332" s="8" t="s">
        <v>236</v>
      </c>
      <c r="AN1332" s="8" t="s">
        <v>9161</v>
      </c>
      <c r="AO1332" s="13" t="s">
        <v>9162</v>
      </c>
      <c r="AP1332" s="9" t="s">
        <v>9033</v>
      </c>
      <c r="AQ1332" s="11">
        <v>21609.0</v>
      </c>
    </row>
    <row r="1333">
      <c r="A1333" s="8" t="str">
        <f t="shared" si="1"/>
        <v>Juanita Sanchez</v>
      </c>
      <c r="B1333" s="8" t="s">
        <v>9147</v>
      </c>
      <c r="C1333" s="8" t="s">
        <v>119</v>
      </c>
      <c r="D1333" s="9" t="s">
        <v>9033</v>
      </c>
      <c r="E1333" s="8" t="s">
        <v>8593</v>
      </c>
      <c r="F1333" s="8" t="s">
        <v>462</v>
      </c>
      <c r="G1333" s="8" t="s">
        <v>47</v>
      </c>
      <c r="H1333" s="8" t="s">
        <v>9148</v>
      </c>
      <c r="I1333" s="8" t="s">
        <v>49</v>
      </c>
      <c r="J1333" s="10">
        <v>3.62</v>
      </c>
      <c r="K1333" s="8" t="s">
        <v>9149</v>
      </c>
      <c r="L1333" s="8" t="s">
        <v>7706</v>
      </c>
      <c r="M1333" s="8" t="s">
        <v>86</v>
      </c>
      <c r="N1333" s="8" t="s">
        <v>9171</v>
      </c>
      <c r="O1333" s="8" t="s">
        <v>52</v>
      </c>
      <c r="P1333" s="8"/>
      <c r="Q1333" s="8"/>
      <c r="R1333" s="8" t="s">
        <v>9172</v>
      </c>
      <c r="S1333" s="8" t="s">
        <v>9173</v>
      </c>
      <c r="T1333" s="11" t="str">
        <f t="shared" si="2"/>
        <v>Juanita Sanchez</v>
      </c>
      <c r="U1333" s="8" t="s">
        <v>149</v>
      </c>
      <c r="V1333" s="8" t="s">
        <v>9174</v>
      </c>
      <c r="W1333" s="8"/>
      <c r="X1333" s="8" t="s">
        <v>9155</v>
      </c>
      <c r="Y1333" s="8" t="s">
        <v>60</v>
      </c>
      <c r="Z1333" s="12" t="s">
        <v>9157</v>
      </c>
      <c r="AA1333" s="8" t="s">
        <v>60</v>
      </c>
      <c r="AB1333" s="12" t="s">
        <v>9159</v>
      </c>
      <c r="AC1333" s="8" t="s">
        <v>60</v>
      </c>
      <c r="AD1333" s="12" t="s">
        <v>9044</v>
      </c>
      <c r="AE1333" s="8"/>
      <c r="AF1333" s="8" t="s">
        <v>9033</v>
      </c>
      <c r="AG1333" s="8" t="s">
        <v>9047</v>
      </c>
      <c r="AH1333" s="8" t="s">
        <v>352</v>
      </c>
      <c r="AI1333" s="8" t="s">
        <v>66</v>
      </c>
      <c r="AJ1333" s="8" t="s">
        <v>86</v>
      </c>
      <c r="AK1333" s="13" t="s">
        <v>4227</v>
      </c>
      <c r="AL1333" s="13" t="s">
        <v>1715</v>
      </c>
      <c r="AM1333" s="8" t="s">
        <v>236</v>
      </c>
      <c r="AN1333" s="8" t="s">
        <v>9161</v>
      </c>
      <c r="AO1333" s="13" t="s">
        <v>9162</v>
      </c>
      <c r="AP1333" s="9" t="s">
        <v>9033</v>
      </c>
      <c r="AQ1333" s="11">
        <v>21609.0</v>
      </c>
    </row>
    <row r="1334">
      <c r="A1334" s="8" t="str">
        <f t="shared" si="1"/>
        <v>Rakieem Salaam</v>
      </c>
      <c r="B1334" s="8" t="s">
        <v>9147</v>
      </c>
      <c r="C1334" s="8" t="s">
        <v>119</v>
      </c>
      <c r="D1334" s="9" t="s">
        <v>9033</v>
      </c>
      <c r="E1334" s="8" t="s">
        <v>8593</v>
      </c>
      <c r="F1334" s="8" t="s">
        <v>462</v>
      </c>
      <c r="G1334" s="8" t="s">
        <v>47</v>
      </c>
      <c r="H1334" s="8" t="s">
        <v>9148</v>
      </c>
      <c r="I1334" s="8" t="s">
        <v>49</v>
      </c>
      <c r="J1334" s="10">
        <v>3.62</v>
      </c>
      <c r="K1334" s="8" t="s">
        <v>9149</v>
      </c>
      <c r="L1334" s="8" t="s">
        <v>7706</v>
      </c>
      <c r="M1334" s="8" t="s">
        <v>86</v>
      </c>
      <c r="N1334" s="8" t="s">
        <v>9175</v>
      </c>
      <c r="O1334" s="8" t="s">
        <v>52</v>
      </c>
      <c r="P1334" s="8"/>
      <c r="Q1334" s="8"/>
      <c r="R1334" s="8" t="s">
        <v>9176</v>
      </c>
      <c r="S1334" s="8" t="s">
        <v>9177</v>
      </c>
      <c r="T1334" s="11" t="str">
        <f t="shared" si="2"/>
        <v>Rakieem Salaam</v>
      </c>
      <c r="U1334" s="8" t="s">
        <v>674</v>
      </c>
      <c r="V1334" s="8" t="s">
        <v>9178</v>
      </c>
      <c r="W1334" s="8"/>
      <c r="X1334" s="8" t="s">
        <v>9155</v>
      </c>
      <c r="Y1334" s="12" t="s">
        <v>9179</v>
      </c>
      <c r="Z1334" s="12" t="s">
        <v>9157</v>
      </c>
      <c r="AA1334" s="8" t="s">
        <v>60</v>
      </c>
      <c r="AB1334" s="12" t="s">
        <v>9159</v>
      </c>
      <c r="AC1334" s="8" t="s">
        <v>60</v>
      </c>
      <c r="AD1334" s="12" t="s">
        <v>9044</v>
      </c>
      <c r="AE1334" s="8"/>
      <c r="AF1334" s="8" t="s">
        <v>9033</v>
      </c>
      <c r="AG1334" s="8" t="s">
        <v>9047</v>
      </c>
      <c r="AH1334" s="8" t="s">
        <v>352</v>
      </c>
      <c r="AI1334" s="8" t="s">
        <v>66</v>
      </c>
      <c r="AJ1334" s="8" t="s">
        <v>86</v>
      </c>
      <c r="AK1334" s="13" t="s">
        <v>4227</v>
      </c>
      <c r="AL1334" s="13" t="s">
        <v>1715</v>
      </c>
      <c r="AM1334" s="8" t="s">
        <v>236</v>
      </c>
      <c r="AN1334" s="8" t="s">
        <v>9161</v>
      </c>
      <c r="AO1334" s="13" t="s">
        <v>9162</v>
      </c>
      <c r="AP1334" s="9" t="s">
        <v>9033</v>
      </c>
      <c r="AQ1334" s="11">
        <v>21609.0</v>
      </c>
    </row>
    <row r="1335">
      <c r="A1335" s="8" t="str">
        <f t="shared" si="1"/>
        <v>Austin Davis</v>
      </c>
      <c r="B1335" s="8" t="s">
        <v>9147</v>
      </c>
      <c r="C1335" s="8" t="s">
        <v>119</v>
      </c>
      <c r="D1335" s="9" t="s">
        <v>9033</v>
      </c>
      <c r="E1335" s="8" t="s">
        <v>8593</v>
      </c>
      <c r="F1335" s="8" t="s">
        <v>462</v>
      </c>
      <c r="G1335" s="8" t="s">
        <v>47</v>
      </c>
      <c r="H1335" s="8" t="s">
        <v>9148</v>
      </c>
      <c r="I1335" s="8" t="s">
        <v>49</v>
      </c>
      <c r="J1335" s="10">
        <v>3.62</v>
      </c>
      <c r="K1335" s="8" t="s">
        <v>9149</v>
      </c>
      <c r="L1335" s="8" t="s">
        <v>7706</v>
      </c>
      <c r="M1335" s="8"/>
      <c r="N1335" s="8" t="s">
        <v>9180</v>
      </c>
      <c r="O1335" s="8" t="s">
        <v>52</v>
      </c>
      <c r="P1335" s="8"/>
      <c r="Q1335" s="8"/>
      <c r="R1335" s="8" t="s">
        <v>1765</v>
      </c>
      <c r="S1335" s="8" t="s">
        <v>310</v>
      </c>
      <c r="T1335" s="11" t="str">
        <f t="shared" si="2"/>
        <v>Austin Davis</v>
      </c>
      <c r="U1335" s="8" t="s">
        <v>2349</v>
      </c>
      <c r="V1335" s="8" t="s">
        <v>9181</v>
      </c>
      <c r="W1335" s="8"/>
      <c r="X1335" s="8" t="s">
        <v>9155</v>
      </c>
      <c r="Y1335" s="12" t="s">
        <v>9182</v>
      </c>
      <c r="Z1335" s="12" t="s">
        <v>9183</v>
      </c>
      <c r="AA1335" s="8" t="s">
        <v>60</v>
      </c>
      <c r="AB1335" s="12" t="s">
        <v>9159</v>
      </c>
      <c r="AC1335" s="12" t="s">
        <v>9184</v>
      </c>
      <c r="AD1335" s="12" t="s">
        <v>9044</v>
      </c>
      <c r="AE1335" s="8"/>
      <c r="AF1335" s="8" t="s">
        <v>9033</v>
      </c>
      <c r="AG1335" s="8" t="s">
        <v>9047</v>
      </c>
      <c r="AH1335" s="8" t="s">
        <v>352</v>
      </c>
      <c r="AI1335" s="8" t="s">
        <v>66</v>
      </c>
      <c r="AJ1335" s="8"/>
      <c r="AK1335" s="13" t="s">
        <v>4227</v>
      </c>
      <c r="AL1335" s="13" t="s">
        <v>1715</v>
      </c>
      <c r="AM1335" s="8" t="s">
        <v>236</v>
      </c>
      <c r="AN1335" s="8" t="s">
        <v>9161</v>
      </c>
      <c r="AO1335" s="13" t="s">
        <v>9162</v>
      </c>
      <c r="AP1335" s="9" t="s">
        <v>9033</v>
      </c>
      <c r="AQ1335" s="11">
        <v>21609.0</v>
      </c>
    </row>
    <row r="1336">
      <c r="A1336" s="8" t="str">
        <f t="shared" si="1"/>
        <v>Anna Bearss</v>
      </c>
      <c r="B1336" s="8" t="s">
        <v>9147</v>
      </c>
      <c r="C1336" s="8" t="s">
        <v>119</v>
      </c>
      <c r="D1336" s="9" t="s">
        <v>9033</v>
      </c>
      <c r="E1336" s="8" t="s">
        <v>8593</v>
      </c>
      <c r="F1336" s="8" t="s">
        <v>462</v>
      </c>
      <c r="G1336" s="8" t="s">
        <v>47</v>
      </c>
      <c r="H1336" s="8" t="s">
        <v>9148</v>
      </c>
      <c r="I1336" s="8" t="s">
        <v>49</v>
      </c>
      <c r="J1336" s="10">
        <v>3.62</v>
      </c>
      <c r="K1336" s="8" t="s">
        <v>9149</v>
      </c>
      <c r="L1336" s="8" t="s">
        <v>7706</v>
      </c>
      <c r="M1336" s="8" t="s">
        <v>86</v>
      </c>
      <c r="N1336" s="8" t="s">
        <v>9185</v>
      </c>
      <c r="O1336" s="8" t="s">
        <v>52</v>
      </c>
      <c r="P1336" s="8"/>
      <c r="Q1336" s="8"/>
      <c r="R1336" s="8" t="s">
        <v>1518</v>
      </c>
      <c r="S1336" s="8" t="s">
        <v>9186</v>
      </c>
      <c r="T1336" s="11" t="str">
        <f t="shared" si="2"/>
        <v>Anna Bearss</v>
      </c>
      <c r="U1336" s="8" t="s">
        <v>106</v>
      </c>
      <c r="V1336" s="8" t="s">
        <v>9187</v>
      </c>
      <c r="W1336" s="8"/>
      <c r="X1336" s="8" t="s">
        <v>9155</v>
      </c>
      <c r="Y1336" s="8" t="s">
        <v>60</v>
      </c>
      <c r="Z1336" s="12" t="s">
        <v>9157</v>
      </c>
      <c r="AA1336" s="8" t="s">
        <v>60</v>
      </c>
      <c r="AB1336" s="12" t="s">
        <v>9159</v>
      </c>
      <c r="AC1336" s="8" t="s">
        <v>60</v>
      </c>
      <c r="AD1336" s="12" t="s">
        <v>9044</v>
      </c>
      <c r="AE1336" s="8"/>
      <c r="AF1336" s="8" t="s">
        <v>9033</v>
      </c>
      <c r="AG1336" s="8" t="s">
        <v>9047</v>
      </c>
      <c r="AH1336" s="8" t="s">
        <v>352</v>
      </c>
      <c r="AI1336" s="8" t="s">
        <v>66</v>
      </c>
      <c r="AJ1336" s="8" t="s">
        <v>86</v>
      </c>
      <c r="AK1336" s="13" t="s">
        <v>4227</v>
      </c>
      <c r="AL1336" s="13" t="s">
        <v>1715</v>
      </c>
      <c r="AM1336" s="8" t="s">
        <v>236</v>
      </c>
      <c r="AN1336" s="8" t="s">
        <v>9161</v>
      </c>
      <c r="AO1336" s="13" t="s">
        <v>9162</v>
      </c>
      <c r="AP1336" s="9" t="s">
        <v>9033</v>
      </c>
      <c r="AQ1336" s="11">
        <v>21609.0</v>
      </c>
    </row>
    <row r="1337">
      <c r="A1337" s="8" t="str">
        <f t="shared" si="1"/>
        <v>Jay Weaver</v>
      </c>
      <c r="B1337" s="8" t="s">
        <v>9147</v>
      </c>
      <c r="C1337" s="8" t="s">
        <v>119</v>
      </c>
      <c r="D1337" s="9" t="s">
        <v>9033</v>
      </c>
      <c r="E1337" s="8" t="s">
        <v>8593</v>
      </c>
      <c r="F1337" s="8" t="s">
        <v>462</v>
      </c>
      <c r="G1337" s="8" t="s">
        <v>47</v>
      </c>
      <c r="H1337" s="8" t="s">
        <v>9148</v>
      </c>
      <c r="I1337" s="8" t="s">
        <v>49</v>
      </c>
      <c r="J1337" s="10">
        <v>3.62</v>
      </c>
      <c r="K1337" s="8" t="s">
        <v>9149</v>
      </c>
      <c r="L1337" s="8" t="s">
        <v>7706</v>
      </c>
      <c r="M1337" s="8"/>
      <c r="N1337" s="8" t="s">
        <v>9188</v>
      </c>
      <c r="O1337" s="8" t="s">
        <v>52</v>
      </c>
      <c r="P1337" s="8"/>
      <c r="Q1337" s="8"/>
      <c r="R1337" s="8" t="s">
        <v>698</v>
      </c>
      <c r="S1337" s="8" t="s">
        <v>915</v>
      </c>
      <c r="T1337" s="11" t="str">
        <f t="shared" si="2"/>
        <v>Jay Weaver</v>
      </c>
      <c r="U1337" s="8" t="s">
        <v>106</v>
      </c>
      <c r="V1337" s="8" t="s">
        <v>9189</v>
      </c>
      <c r="W1337" s="8"/>
      <c r="X1337" s="8" t="s">
        <v>9155</v>
      </c>
      <c r="Y1337" s="8" t="s">
        <v>60</v>
      </c>
      <c r="Z1337" s="12" t="s">
        <v>9157</v>
      </c>
      <c r="AA1337" s="8" t="s">
        <v>60</v>
      </c>
      <c r="AB1337" s="12" t="s">
        <v>9159</v>
      </c>
      <c r="AC1337" s="8" t="s">
        <v>60</v>
      </c>
      <c r="AD1337" s="12" t="s">
        <v>9044</v>
      </c>
      <c r="AE1337" s="8"/>
      <c r="AF1337" s="8" t="s">
        <v>9033</v>
      </c>
      <c r="AG1337" s="8" t="s">
        <v>9047</v>
      </c>
      <c r="AH1337" s="8" t="s">
        <v>352</v>
      </c>
      <c r="AI1337" s="8" t="s">
        <v>66</v>
      </c>
      <c r="AJ1337" s="8"/>
      <c r="AK1337" s="13" t="s">
        <v>4227</v>
      </c>
      <c r="AL1337" s="13" t="s">
        <v>1715</v>
      </c>
      <c r="AM1337" s="8" t="s">
        <v>236</v>
      </c>
      <c r="AN1337" s="8" t="s">
        <v>9161</v>
      </c>
      <c r="AO1337" s="13" t="s">
        <v>9162</v>
      </c>
      <c r="AP1337" s="9" t="s">
        <v>9033</v>
      </c>
      <c r="AQ1337" s="11">
        <v>21609.0</v>
      </c>
    </row>
    <row r="1338">
      <c r="A1338" s="8" t="str">
        <f t="shared" si="1"/>
        <v>Steve Gulley</v>
      </c>
      <c r="B1338" s="8" t="s">
        <v>9190</v>
      </c>
      <c r="C1338" s="8" t="s">
        <v>2595</v>
      </c>
      <c r="D1338" s="9" t="s">
        <v>9033</v>
      </c>
      <c r="E1338" s="8" t="s">
        <v>9111</v>
      </c>
      <c r="F1338" s="8" t="s">
        <v>462</v>
      </c>
      <c r="G1338" s="8" t="s">
        <v>47</v>
      </c>
      <c r="H1338" s="8" t="s">
        <v>9191</v>
      </c>
      <c r="I1338" s="8" t="s">
        <v>8000</v>
      </c>
      <c r="J1338" s="10">
        <v>3.73</v>
      </c>
      <c r="K1338" s="8" t="s">
        <v>9192</v>
      </c>
      <c r="L1338" s="8" t="s">
        <v>7672</v>
      </c>
      <c r="M1338" s="8" t="s">
        <v>86</v>
      </c>
      <c r="N1338" s="8" t="s">
        <v>9193</v>
      </c>
      <c r="O1338" s="8" t="s">
        <v>52</v>
      </c>
      <c r="P1338" s="8"/>
      <c r="Q1338" s="8"/>
      <c r="R1338" s="8" t="s">
        <v>2591</v>
      </c>
      <c r="S1338" s="8" t="s">
        <v>9194</v>
      </c>
      <c r="T1338" s="11" t="str">
        <f t="shared" si="2"/>
        <v>Steve Gulley</v>
      </c>
      <c r="U1338" s="8" t="s">
        <v>55</v>
      </c>
      <c r="V1338" s="8" t="s">
        <v>9195</v>
      </c>
      <c r="W1338" s="8" t="s">
        <v>9196</v>
      </c>
      <c r="X1338" s="8" t="s">
        <v>9197</v>
      </c>
      <c r="Y1338" s="8" t="s">
        <v>60</v>
      </c>
      <c r="Z1338" s="12" t="s">
        <v>9198</v>
      </c>
      <c r="AA1338" s="8" t="s">
        <v>60</v>
      </c>
      <c r="AB1338" s="12" t="s">
        <v>9199</v>
      </c>
      <c r="AC1338" s="8" t="s">
        <v>60</v>
      </c>
      <c r="AD1338" s="8" t="s">
        <v>60</v>
      </c>
      <c r="AE1338" s="8" t="s">
        <v>9200</v>
      </c>
      <c r="AF1338" s="8" t="s">
        <v>9111</v>
      </c>
      <c r="AG1338" s="8" t="s">
        <v>9047</v>
      </c>
      <c r="AH1338" s="8" t="s">
        <v>654</v>
      </c>
      <c r="AI1338" s="8" t="s">
        <v>233</v>
      </c>
      <c r="AJ1338" s="8" t="s">
        <v>86</v>
      </c>
      <c r="AK1338" s="13" t="s">
        <v>1715</v>
      </c>
      <c r="AL1338" s="13" t="s">
        <v>1943</v>
      </c>
      <c r="AM1338" s="8" t="s">
        <v>355</v>
      </c>
      <c r="AN1338" s="8" t="s">
        <v>9201</v>
      </c>
      <c r="AO1338" s="13" t="s">
        <v>9202</v>
      </c>
      <c r="AP1338" s="9" t="s">
        <v>9111</v>
      </c>
      <c r="AQ1338" s="11">
        <v>3406.0</v>
      </c>
    </row>
    <row r="1339">
      <c r="A1339" s="8" t="str">
        <f t="shared" si="1"/>
        <v>Mollie Dalton</v>
      </c>
      <c r="B1339" s="8" t="s">
        <v>9190</v>
      </c>
      <c r="C1339" s="8" t="s">
        <v>2595</v>
      </c>
      <c r="D1339" s="9" t="s">
        <v>9033</v>
      </c>
      <c r="E1339" s="8" t="s">
        <v>9111</v>
      </c>
      <c r="F1339" s="8" t="s">
        <v>462</v>
      </c>
      <c r="G1339" s="8" t="s">
        <v>47</v>
      </c>
      <c r="H1339" s="8" t="s">
        <v>9191</v>
      </c>
      <c r="I1339" s="8" t="s">
        <v>8000</v>
      </c>
      <c r="J1339" s="10">
        <v>3.73</v>
      </c>
      <c r="K1339" s="8" t="s">
        <v>9192</v>
      </c>
      <c r="L1339" s="8" t="s">
        <v>7672</v>
      </c>
      <c r="M1339" s="8" t="s">
        <v>86</v>
      </c>
      <c r="N1339" s="8" t="s">
        <v>9203</v>
      </c>
      <c r="O1339" s="8" t="s">
        <v>52</v>
      </c>
      <c r="P1339" s="8"/>
      <c r="Q1339" s="8"/>
      <c r="R1339" s="8" t="s">
        <v>9204</v>
      </c>
      <c r="S1339" s="8" t="s">
        <v>2056</v>
      </c>
      <c r="T1339" s="11" t="str">
        <f t="shared" si="2"/>
        <v>Mollie Dalton</v>
      </c>
      <c r="U1339" s="8" t="s">
        <v>106</v>
      </c>
      <c r="V1339" s="8" t="s">
        <v>9205</v>
      </c>
      <c r="W1339" s="8"/>
      <c r="X1339" s="8" t="s">
        <v>9197</v>
      </c>
      <c r="Y1339" s="12" t="s">
        <v>9206</v>
      </c>
      <c r="Z1339" s="12" t="s">
        <v>9198</v>
      </c>
      <c r="AA1339" s="8" t="s">
        <v>60</v>
      </c>
      <c r="AB1339" s="12" t="s">
        <v>9199</v>
      </c>
      <c r="AC1339" s="8" t="s">
        <v>60</v>
      </c>
      <c r="AD1339" s="12" t="s">
        <v>9207</v>
      </c>
      <c r="AE1339" s="8" t="s">
        <v>9200</v>
      </c>
      <c r="AF1339" s="8" t="s">
        <v>9111</v>
      </c>
      <c r="AG1339" s="8" t="s">
        <v>9047</v>
      </c>
      <c r="AH1339" s="8" t="s">
        <v>654</v>
      </c>
      <c r="AI1339" s="8" t="s">
        <v>233</v>
      </c>
      <c r="AJ1339" s="8" t="s">
        <v>86</v>
      </c>
      <c r="AK1339" s="13" t="s">
        <v>1715</v>
      </c>
      <c r="AL1339" s="13" t="s">
        <v>1943</v>
      </c>
      <c r="AM1339" s="8" t="s">
        <v>355</v>
      </c>
      <c r="AN1339" s="8" t="s">
        <v>9201</v>
      </c>
      <c r="AO1339" s="13" t="s">
        <v>9202</v>
      </c>
      <c r="AP1339" s="9" t="s">
        <v>9111</v>
      </c>
      <c r="AQ1339" s="11">
        <v>3406.0</v>
      </c>
    </row>
    <row r="1340">
      <c r="A1340" s="8" t="str">
        <f t="shared" si="1"/>
        <v>Taylor Gulley</v>
      </c>
      <c r="B1340" s="8" t="s">
        <v>9190</v>
      </c>
      <c r="C1340" s="8" t="s">
        <v>2595</v>
      </c>
      <c r="D1340" s="9" t="s">
        <v>9033</v>
      </c>
      <c r="E1340" s="8" t="s">
        <v>9111</v>
      </c>
      <c r="F1340" s="8" t="s">
        <v>462</v>
      </c>
      <c r="G1340" s="8" t="s">
        <v>47</v>
      </c>
      <c r="H1340" s="8" t="s">
        <v>9191</v>
      </c>
      <c r="I1340" s="8" t="s">
        <v>8000</v>
      </c>
      <c r="J1340" s="10">
        <v>3.73</v>
      </c>
      <c r="K1340" s="8" t="s">
        <v>9192</v>
      </c>
      <c r="L1340" s="8" t="s">
        <v>7672</v>
      </c>
      <c r="M1340" s="8" t="s">
        <v>86</v>
      </c>
      <c r="N1340" s="8" t="s">
        <v>9208</v>
      </c>
      <c r="O1340" s="8" t="s">
        <v>52</v>
      </c>
      <c r="P1340" s="8"/>
      <c r="Q1340" s="8"/>
      <c r="R1340" s="8" t="s">
        <v>518</v>
      </c>
      <c r="S1340" s="8" t="s">
        <v>9194</v>
      </c>
      <c r="T1340" s="11" t="str">
        <f t="shared" si="2"/>
        <v>Taylor Gulley</v>
      </c>
      <c r="U1340" s="8" t="s">
        <v>106</v>
      </c>
      <c r="V1340" s="8" t="s">
        <v>9209</v>
      </c>
      <c r="W1340" s="8" t="s">
        <v>9210</v>
      </c>
      <c r="X1340" s="8" t="s">
        <v>9197</v>
      </c>
      <c r="Y1340" s="12" t="s">
        <v>9211</v>
      </c>
      <c r="Z1340" s="12" t="s">
        <v>9198</v>
      </c>
      <c r="AA1340" s="12" t="s">
        <v>9212</v>
      </c>
      <c r="AB1340" s="12" t="s">
        <v>9199</v>
      </c>
      <c r="AC1340" s="12" t="s">
        <v>9213</v>
      </c>
      <c r="AD1340" s="8" t="s">
        <v>60</v>
      </c>
      <c r="AE1340" s="8" t="s">
        <v>9200</v>
      </c>
      <c r="AF1340" s="8" t="s">
        <v>9111</v>
      </c>
      <c r="AG1340" s="8" t="s">
        <v>9047</v>
      </c>
      <c r="AH1340" s="8" t="s">
        <v>654</v>
      </c>
      <c r="AI1340" s="8" t="s">
        <v>233</v>
      </c>
      <c r="AJ1340" s="8" t="s">
        <v>86</v>
      </c>
      <c r="AK1340" s="13" t="s">
        <v>1715</v>
      </c>
      <c r="AL1340" s="13" t="s">
        <v>1943</v>
      </c>
      <c r="AM1340" s="8" t="s">
        <v>355</v>
      </c>
      <c r="AN1340" s="8" t="s">
        <v>9201</v>
      </c>
      <c r="AO1340" s="13" t="s">
        <v>9202</v>
      </c>
      <c r="AP1340" s="9" t="s">
        <v>9111</v>
      </c>
      <c r="AQ1340" s="11">
        <v>3406.0</v>
      </c>
    </row>
    <row r="1341">
      <c r="A1341" s="8" t="str">
        <f t="shared" si="1"/>
        <v>Aidan Fiol</v>
      </c>
      <c r="B1341" s="8" t="s">
        <v>9190</v>
      </c>
      <c r="C1341" s="8" t="s">
        <v>2595</v>
      </c>
      <c r="D1341" s="9" t="s">
        <v>9033</v>
      </c>
      <c r="E1341" s="8" t="s">
        <v>9111</v>
      </c>
      <c r="F1341" s="8" t="s">
        <v>462</v>
      </c>
      <c r="G1341" s="8" t="s">
        <v>47</v>
      </c>
      <c r="H1341" s="8" t="s">
        <v>9191</v>
      </c>
      <c r="I1341" s="8" t="s">
        <v>8000</v>
      </c>
      <c r="J1341" s="10">
        <v>3.73</v>
      </c>
      <c r="K1341" s="8" t="s">
        <v>9192</v>
      </c>
      <c r="L1341" s="8" t="s">
        <v>7672</v>
      </c>
      <c r="M1341" s="8" t="s">
        <v>86</v>
      </c>
      <c r="N1341" s="8" t="s">
        <v>9214</v>
      </c>
      <c r="O1341" s="8" t="s">
        <v>52</v>
      </c>
      <c r="P1341" s="8"/>
      <c r="Q1341" s="8"/>
      <c r="R1341" s="8" t="s">
        <v>9215</v>
      </c>
      <c r="S1341" s="8" t="s">
        <v>9216</v>
      </c>
      <c r="T1341" s="11" t="str">
        <f t="shared" si="2"/>
        <v>Aidan Fiol</v>
      </c>
      <c r="U1341" s="8" t="s">
        <v>80</v>
      </c>
      <c r="V1341" s="8" t="s">
        <v>9217</v>
      </c>
      <c r="W1341" s="8" t="s">
        <v>9218</v>
      </c>
      <c r="X1341" s="8" t="s">
        <v>9197</v>
      </c>
      <c r="Y1341" s="8" t="s">
        <v>60</v>
      </c>
      <c r="Z1341" s="12" t="s">
        <v>9198</v>
      </c>
      <c r="AA1341" s="8" t="s">
        <v>60</v>
      </c>
      <c r="AB1341" s="12" t="s">
        <v>9199</v>
      </c>
      <c r="AC1341" s="12" t="s">
        <v>9219</v>
      </c>
      <c r="AD1341" s="12" t="s">
        <v>9220</v>
      </c>
      <c r="AE1341" s="8" t="s">
        <v>9200</v>
      </c>
      <c r="AF1341" s="8" t="s">
        <v>9111</v>
      </c>
      <c r="AG1341" s="8" t="s">
        <v>9047</v>
      </c>
      <c r="AH1341" s="8" t="s">
        <v>654</v>
      </c>
      <c r="AI1341" s="8" t="s">
        <v>233</v>
      </c>
      <c r="AJ1341" s="8" t="s">
        <v>86</v>
      </c>
      <c r="AK1341" s="13" t="s">
        <v>1715</v>
      </c>
      <c r="AL1341" s="13" t="s">
        <v>1943</v>
      </c>
      <c r="AM1341" s="8" t="s">
        <v>355</v>
      </c>
      <c r="AN1341" s="8" t="s">
        <v>9201</v>
      </c>
      <c r="AO1341" s="13" t="s">
        <v>9202</v>
      </c>
      <c r="AP1341" s="9" t="s">
        <v>9111</v>
      </c>
      <c r="AQ1341" s="11">
        <v>3406.0</v>
      </c>
    </row>
    <row r="1342">
      <c r="A1342" s="8" t="str">
        <f t="shared" si="1"/>
        <v>Loren Iwanicki</v>
      </c>
      <c r="B1342" s="8" t="s">
        <v>9190</v>
      </c>
      <c r="C1342" s="8" t="s">
        <v>2595</v>
      </c>
      <c r="D1342" s="9" t="s">
        <v>9033</v>
      </c>
      <c r="E1342" s="8" t="s">
        <v>9111</v>
      </c>
      <c r="F1342" s="8" t="s">
        <v>462</v>
      </c>
      <c r="G1342" s="8" t="s">
        <v>47</v>
      </c>
      <c r="H1342" s="8" t="s">
        <v>9191</v>
      </c>
      <c r="I1342" s="8" t="s">
        <v>8000</v>
      </c>
      <c r="J1342" s="10">
        <v>3.73</v>
      </c>
      <c r="K1342" s="8" t="s">
        <v>9192</v>
      </c>
      <c r="L1342" s="8" t="s">
        <v>7672</v>
      </c>
      <c r="M1342" s="8" t="s">
        <v>86</v>
      </c>
      <c r="N1342" s="8" t="s">
        <v>9221</v>
      </c>
      <c r="O1342" s="8" t="s">
        <v>52</v>
      </c>
      <c r="P1342" s="8"/>
      <c r="Q1342" s="8"/>
      <c r="R1342" s="8" t="s">
        <v>8541</v>
      </c>
      <c r="S1342" s="8" t="s">
        <v>9222</v>
      </c>
      <c r="T1342" s="11" t="str">
        <f t="shared" si="2"/>
        <v>Loren Iwanicki</v>
      </c>
      <c r="U1342" s="8" t="s">
        <v>80</v>
      </c>
      <c r="V1342" s="8" t="s">
        <v>9223</v>
      </c>
      <c r="W1342" s="8"/>
      <c r="X1342" s="8" t="s">
        <v>9197</v>
      </c>
      <c r="Y1342" s="12" t="s">
        <v>9224</v>
      </c>
      <c r="Z1342" s="12" t="s">
        <v>9198</v>
      </c>
      <c r="AA1342" s="8" t="s">
        <v>60</v>
      </c>
      <c r="AB1342" s="12" t="s">
        <v>9199</v>
      </c>
      <c r="AC1342" s="8" t="s">
        <v>60</v>
      </c>
      <c r="AD1342" s="8" t="s">
        <v>60</v>
      </c>
      <c r="AE1342" s="8" t="s">
        <v>9200</v>
      </c>
      <c r="AF1342" s="8" t="s">
        <v>9111</v>
      </c>
      <c r="AG1342" s="8" t="s">
        <v>9047</v>
      </c>
      <c r="AH1342" s="8" t="s">
        <v>654</v>
      </c>
      <c r="AI1342" s="8" t="s">
        <v>233</v>
      </c>
      <c r="AJ1342" s="8" t="s">
        <v>86</v>
      </c>
      <c r="AK1342" s="13" t="s">
        <v>1715</v>
      </c>
      <c r="AL1342" s="13" t="s">
        <v>1943</v>
      </c>
      <c r="AM1342" s="8" t="s">
        <v>355</v>
      </c>
      <c r="AN1342" s="8" t="s">
        <v>9201</v>
      </c>
      <c r="AO1342" s="13" t="s">
        <v>9202</v>
      </c>
      <c r="AP1342" s="9" t="s">
        <v>9111</v>
      </c>
      <c r="AQ1342" s="11">
        <v>3406.0</v>
      </c>
    </row>
    <row r="1343">
      <c r="A1343" s="8" t="str">
        <f t="shared" si="1"/>
        <v>Joseph Blue</v>
      </c>
      <c r="B1343" s="16" t="s">
        <v>9225</v>
      </c>
      <c r="C1343" s="16" t="s">
        <v>581</v>
      </c>
      <c r="D1343" s="17" t="s">
        <v>9226</v>
      </c>
      <c r="E1343" s="16" t="s">
        <v>9227</v>
      </c>
      <c r="F1343" s="16" t="s">
        <v>936</v>
      </c>
      <c r="G1343" s="8" t="s">
        <v>47</v>
      </c>
      <c r="H1343" s="30">
        <v>209807.0</v>
      </c>
      <c r="I1343" s="8" t="s">
        <v>49</v>
      </c>
      <c r="J1343" s="10">
        <v>3.46</v>
      </c>
      <c r="K1343" s="18" t="s">
        <v>9228</v>
      </c>
      <c r="L1343" s="19"/>
      <c r="M1343" s="30"/>
      <c r="N1343" s="20" t="s">
        <v>9229</v>
      </c>
      <c r="O1343" s="8" t="s">
        <v>52</v>
      </c>
      <c r="P1343" s="20" t="s">
        <v>207</v>
      </c>
      <c r="Q1343" s="20"/>
      <c r="R1343" s="8" t="s">
        <v>4858</v>
      </c>
      <c r="S1343" s="8" t="s">
        <v>9230</v>
      </c>
      <c r="T1343" s="11" t="str">
        <f t="shared" si="2"/>
        <v>Joseph Blue</v>
      </c>
      <c r="U1343" s="8" t="s">
        <v>55</v>
      </c>
      <c r="V1343" s="8" t="s">
        <v>9231</v>
      </c>
      <c r="W1343" s="8"/>
      <c r="X1343" s="8" t="s">
        <v>9232</v>
      </c>
      <c r="Y1343" s="21"/>
      <c r="Z1343" s="21"/>
      <c r="AA1343" s="21"/>
      <c r="AB1343" s="21"/>
      <c r="AC1343" s="21"/>
      <c r="AD1343" s="21"/>
      <c r="AE1343" s="8" t="s">
        <v>9233</v>
      </c>
      <c r="AF1343" s="21" t="s">
        <v>9234</v>
      </c>
      <c r="AG1343" s="16" t="s">
        <v>9235</v>
      </c>
      <c r="AH1343" s="16" t="s">
        <v>654</v>
      </c>
      <c r="AI1343" s="22" t="s">
        <v>66</v>
      </c>
      <c r="AJ1343" s="16"/>
      <c r="AK1343" s="23" t="s">
        <v>3461</v>
      </c>
      <c r="AL1343" s="23" t="s">
        <v>2151</v>
      </c>
      <c r="AM1343" s="22" t="s">
        <v>9236</v>
      </c>
      <c r="AN1343" s="24">
        <v>0.9333333333333333</v>
      </c>
      <c r="AO1343" s="25">
        <v>46911.0</v>
      </c>
      <c r="AP1343" s="41" t="s">
        <v>9234</v>
      </c>
      <c r="AQ1343" s="11">
        <v>21071.0</v>
      </c>
    </row>
    <row r="1344">
      <c r="A1344" s="8" t="str">
        <f t="shared" si="1"/>
        <v>Nick Merillana</v>
      </c>
      <c r="B1344" s="8" t="s">
        <v>9225</v>
      </c>
      <c r="C1344" s="8" t="s">
        <v>581</v>
      </c>
      <c r="D1344" s="9" t="s">
        <v>9226</v>
      </c>
      <c r="E1344" s="8" t="s">
        <v>9227</v>
      </c>
      <c r="F1344" s="8" t="s">
        <v>936</v>
      </c>
      <c r="G1344" s="8" t="s">
        <v>47</v>
      </c>
      <c r="H1344" s="8" t="s">
        <v>9237</v>
      </c>
      <c r="I1344" s="8" t="s">
        <v>49</v>
      </c>
      <c r="J1344" s="10">
        <v>3.46</v>
      </c>
      <c r="K1344" s="8" t="s">
        <v>9228</v>
      </c>
      <c r="L1344" s="8"/>
      <c r="M1344" s="8"/>
      <c r="N1344" s="20" t="s">
        <v>9238</v>
      </c>
      <c r="O1344" s="8" t="s">
        <v>52</v>
      </c>
      <c r="P1344" s="8" t="s">
        <v>207</v>
      </c>
      <c r="Q1344" s="8"/>
      <c r="R1344" s="8" t="s">
        <v>392</v>
      </c>
      <c r="S1344" s="8" t="s">
        <v>9239</v>
      </c>
      <c r="T1344" s="11" t="str">
        <f t="shared" si="2"/>
        <v>Nick Merillana</v>
      </c>
      <c r="U1344" s="8" t="s">
        <v>80</v>
      </c>
      <c r="V1344" s="8" t="s">
        <v>9240</v>
      </c>
      <c r="W1344" s="8"/>
      <c r="X1344" s="8" t="s">
        <v>9232</v>
      </c>
      <c r="Y1344" s="8"/>
      <c r="Z1344" s="8"/>
      <c r="AA1344" s="8"/>
      <c r="AB1344" s="8"/>
      <c r="AC1344" s="8"/>
      <c r="AD1344" s="8"/>
      <c r="AE1344" s="8" t="s">
        <v>9233</v>
      </c>
      <c r="AF1344" s="8" t="s">
        <v>9234</v>
      </c>
      <c r="AG1344" s="8" t="s">
        <v>9235</v>
      </c>
      <c r="AH1344" s="8" t="s">
        <v>654</v>
      </c>
      <c r="AI1344" s="8" t="s">
        <v>66</v>
      </c>
      <c r="AJ1344" s="8"/>
      <c r="AK1344" s="13" t="s">
        <v>3461</v>
      </c>
      <c r="AL1344" s="13" t="s">
        <v>2151</v>
      </c>
      <c r="AM1344" s="8" t="s">
        <v>9236</v>
      </c>
      <c r="AN1344" s="8" t="s">
        <v>9241</v>
      </c>
      <c r="AO1344" s="13" t="s">
        <v>9242</v>
      </c>
      <c r="AP1344" s="9" t="s">
        <v>9234</v>
      </c>
      <c r="AQ1344" s="11">
        <v>21071.0</v>
      </c>
    </row>
    <row r="1345">
      <c r="A1345" s="8" t="str">
        <f t="shared" si="1"/>
        <v>Christian Carter</v>
      </c>
      <c r="B1345" s="8" t="s">
        <v>9225</v>
      </c>
      <c r="C1345" s="8" t="s">
        <v>581</v>
      </c>
      <c r="D1345" s="9" t="s">
        <v>9226</v>
      </c>
      <c r="E1345" s="8" t="s">
        <v>9227</v>
      </c>
      <c r="F1345" s="8" t="s">
        <v>936</v>
      </c>
      <c r="G1345" s="8" t="s">
        <v>47</v>
      </c>
      <c r="H1345" s="8" t="s">
        <v>9237</v>
      </c>
      <c r="I1345" s="8" t="s">
        <v>49</v>
      </c>
      <c r="J1345" s="10">
        <v>3.46</v>
      </c>
      <c r="K1345" s="8" t="s">
        <v>9228</v>
      </c>
      <c r="L1345" s="8"/>
      <c r="M1345" s="8"/>
      <c r="N1345" s="20" t="s">
        <v>9243</v>
      </c>
      <c r="O1345" s="8" t="s">
        <v>52</v>
      </c>
      <c r="P1345" s="8" t="s">
        <v>207</v>
      </c>
      <c r="Q1345" s="8"/>
      <c r="R1345" s="8" t="s">
        <v>2177</v>
      </c>
      <c r="S1345" s="8" t="s">
        <v>9244</v>
      </c>
      <c r="T1345" s="11" t="str">
        <f t="shared" si="2"/>
        <v>Christian Carter</v>
      </c>
      <c r="U1345" s="8" t="s">
        <v>80</v>
      </c>
      <c r="V1345" s="8" t="s">
        <v>9245</v>
      </c>
      <c r="W1345" s="8"/>
      <c r="X1345" s="8" t="s">
        <v>9232</v>
      </c>
      <c r="Y1345" s="8"/>
      <c r="Z1345" s="8"/>
      <c r="AA1345" s="8"/>
      <c r="AB1345" s="8"/>
      <c r="AC1345" s="8"/>
      <c r="AD1345" s="8"/>
      <c r="AE1345" s="8" t="s">
        <v>9233</v>
      </c>
      <c r="AF1345" s="8" t="s">
        <v>9234</v>
      </c>
      <c r="AG1345" s="8" t="s">
        <v>9235</v>
      </c>
      <c r="AH1345" s="8" t="s">
        <v>654</v>
      </c>
      <c r="AI1345" s="8" t="s">
        <v>66</v>
      </c>
      <c r="AJ1345" s="8"/>
      <c r="AK1345" s="8" t="s">
        <v>3461</v>
      </c>
      <c r="AL1345" s="8" t="s">
        <v>2151</v>
      </c>
      <c r="AM1345" s="8" t="s">
        <v>9236</v>
      </c>
      <c r="AN1345" s="8" t="s">
        <v>9241</v>
      </c>
      <c r="AO1345" s="8" t="s">
        <v>9242</v>
      </c>
      <c r="AP1345" s="9" t="s">
        <v>9234</v>
      </c>
      <c r="AQ1345" s="11">
        <v>21071.0</v>
      </c>
    </row>
    <row r="1346">
      <c r="A1346" s="8" t="str">
        <f t="shared" si="1"/>
        <v>AC Tayler has been removed. </v>
      </c>
      <c r="B1346" s="8" t="s">
        <v>9225</v>
      </c>
      <c r="C1346" s="8" t="s">
        <v>581</v>
      </c>
      <c r="D1346" s="9" t="s">
        <v>9226</v>
      </c>
      <c r="E1346" s="8" t="s">
        <v>9227</v>
      </c>
      <c r="F1346" s="8" t="s">
        <v>936</v>
      </c>
      <c r="G1346" s="8" t="s">
        <v>47</v>
      </c>
      <c r="H1346" s="8" t="s">
        <v>9237</v>
      </c>
      <c r="I1346" s="8" t="s">
        <v>49</v>
      </c>
      <c r="J1346" s="10">
        <v>3.46</v>
      </c>
      <c r="K1346" s="8" t="s">
        <v>9228</v>
      </c>
      <c r="L1346" s="8"/>
      <c r="M1346" s="8"/>
      <c r="N1346" s="8" t="s">
        <v>9246</v>
      </c>
      <c r="O1346" s="8" t="s">
        <v>52</v>
      </c>
      <c r="P1346" s="8"/>
      <c r="Q1346" s="8" t="s">
        <v>277</v>
      </c>
      <c r="R1346" s="8" t="s">
        <v>9247</v>
      </c>
      <c r="S1346" s="8"/>
      <c r="T1346" s="11" t="str">
        <f t="shared" si="2"/>
        <v>AC Tayler has been removed. </v>
      </c>
      <c r="U1346" s="8"/>
      <c r="V1346" s="8"/>
      <c r="W1346" s="8"/>
      <c r="X1346" s="8" t="s">
        <v>9232</v>
      </c>
      <c r="Y1346" s="8" t="s">
        <v>60</v>
      </c>
      <c r="Z1346" s="12" t="s">
        <v>9248</v>
      </c>
      <c r="AA1346" s="8" t="s">
        <v>60</v>
      </c>
      <c r="AB1346" s="12" t="s">
        <v>9249</v>
      </c>
      <c r="AC1346" s="8" t="s">
        <v>60</v>
      </c>
      <c r="AD1346" s="12" t="s">
        <v>9250</v>
      </c>
      <c r="AE1346" s="8" t="s">
        <v>9233</v>
      </c>
      <c r="AF1346" s="8" t="s">
        <v>9234</v>
      </c>
      <c r="AG1346" s="8" t="s">
        <v>9235</v>
      </c>
      <c r="AH1346" s="8" t="s">
        <v>654</v>
      </c>
      <c r="AI1346" s="8" t="s">
        <v>66</v>
      </c>
      <c r="AJ1346" s="8"/>
      <c r="AK1346" s="13" t="s">
        <v>3461</v>
      </c>
      <c r="AL1346" s="13" t="s">
        <v>2151</v>
      </c>
      <c r="AM1346" s="8" t="s">
        <v>9236</v>
      </c>
      <c r="AN1346" s="8" t="s">
        <v>9241</v>
      </c>
      <c r="AO1346" s="13" t="s">
        <v>9242</v>
      </c>
      <c r="AP1346" s="9" t="s">
        <v>9234</v>
      </c>
      <c r="AQ1346" s="11">
        <v>21071.0</v>
      </c>
    </row>
    <row r="1347">
      <c r="A1347" s="8" t="str">
        <f t="shared" si="1"/>
        <v>AC Danielle has been removed. </v>
      </c>
      <c r="B1347" s="8" t="s">
        <v>9225</v>
      </c>
      <c r="C1347" s="8" t="s">
        <v>581</v>
      </c>
      <c r="D1347" s="9" t="s">
        <v>9226</v>
      </c>
      <c r="E1347" s="8" t="s">
        <v>9227</v>
      </c>
      <c r="F1347" s="8" t="s">
        <v>936</v>
      </c>
      <c r="G1347" s="8" t="s">
        <v>47</v>
      </c>
      <c r="H1347" s="8" t="s">
        <v>9237</v>
      </c>
      <c r="I1347" s="8" t="s">
        <v>49</v>
      </c>
      <c r="J1347" s="10">
        <v>3.46</v>
      </c>
      <c r="K1347" s="8" t="s">
        <v>9228</v>
      </c>
      <c r="L1347" s="8"/>
      <c r="M1347" s="8"/>
      <c r="N1347" s="8" t="s">
        <v>9251</v>
      </c>
      <c r="O1347" s="8" t="s">
        <v>52</v>
      </c>
      <c r="P1347" s="8"/>
      <c r="Q1347" s="8" t="s">
        <v>277</v>
      </c>
      <c r="R1347" s="8" t="s">
        <v>9252</v>
      </c>
      <c r="S1347" s="8"/>
      <c r="T1347" s="11" t="str">
        <f t="shared" si="2"/>
        <v>AC Danielle has been removed. </v>
      </c>
      <c r="U1347" s="8"/>
      <c r="V1347" s="8"/>
      <c r="W1347" s="8"/>
      <c r="X1347" s="8" t="s">
        <v>9232</v>
      </c>
      <c r="Y1347" s="12" t="s">
        <v>9253</v>
      </c>
      <c r="Z1347" s="12" t="s">
        <v>9248</v>
      </c>
      <c r="AA1347" s="8" t="s">
        <v>60</v>
      </c>
      <c r="AB1347" s="12" t="s">
        <v>9254</v>
      </c>
      <c r="AC1347" s="12" t="s">
        <v>9255</v>
      </c>
      <c r="AD1347" s="12" t="s">
        <v>9250</v>
      </c>
      <c r="AE1347" s="8" t="s">
        <v>9233</v>
      </c>
      <c r="AF1347" s="8" t="s">
        <v>9234</v>
      </c>
      <c r="AG1347" s="8" t="s">
        <v>9235</v>
      </c>
      <c r="AH1347" s="8" t="s">
        <v>654</v>
      </c>
      <c r="AI1347" s="8" t="s">
        <v>66</v>
      </c>
      <c r="AJ1347" s="8"/>
      <c r="AK1347" s="8" t="s">
        <v>3461</v>
      </c>
      <c r="AL1347" s="8" t="s">
        <v>2151</v>
      </c>
      <c r="AM1347" s="8" t="s">
        <v>9236</v>
      </c>
      <c r="AN1347" s="8" t="s">
        <v>9241</v>
      </c>
      <c r="AO1347" s="8" t="s">
        <v>9242</v>
      </c>
      <c r="AP1347" s="9" t="s">
        <v>9234</v>
      </c>
      <c r="AQ1347" s="11">
        <v>21071.0</v>
      </c>
    </row>
    <row r="1348">
      <c r="A1348" s="8" t="str">
        <f t="shared" si="1"/>
        <v>Interim HC Megan has been removed. </v>
      </c>
      <c r="B1348" s="8" t="s">
        <v>9225</v>
      </c>
      <c r="C1348" s="8" t="s">
        <v>581</v>
      </c>
      <c r="D1348" s="9" t="s">
        <v>9226</v>
      </c>
      <c r="E1348" s="8" t="s">
        <v>9227</v>
      </c>
      <c r="F1348" s="8" t="s">
        <v>936</v>
      </c>
      <c r="G1348" s="8" t="s">
        <v>47</v>
      </c>
      <c r="H1348" s="8" t="s">
        <v>9237</v>
      </c>
      <c r="I1348" s="8" t="s">
        <v>49</v>
      </c>
      <c r="J1348" s="10">
        <v>3.46</v>
      </c>
      <c r="K1348" s="8" t="s">
        <v>9228</v>
      </c>
      <c r="L1348" s="8"/>
      <c r="M1348" s="8"/>
      <c r="N1348" s="8" t="s">
        <v>9256</v>
      </c>
      <c r="O1348" s="8" t="s">
        <v>52</v>
      </c>
      <c r="P1348" s="8"/>
      <c r="Q1348" s="8" t="s">
        <v>277</v>
      </c>
      <c r="R1348" s="8" t="s">
        <v>9257</v>
      </c>
      <c r="S1348" s="8"/>
      <c r="T1348" s="11" t="str">
        <f t="shared" si="2"/>
        <v>Interim HC Megan has been removed. </v>
      </c>
      <c r="U1348" s="8"/>
      <c r="V1348" s="8"/>
      <c r="W1348" s="8"/>
      <c r="X1348" s="8" t="s">
        <v>9232</v>
      </c>
      <c r="Y1348" s="8" t="s">
        <v>60</v>
      </c>
      <c r="Z1348" s="12" t="s">
        <v>9248</v>
      </c>
      <c r="AA1348" s="8" t="s">
        <v>60</v>
      </c>
      <c r="AB1348" s="12" t="s">
        <v>9254</v>
      </c>
      <c r="AC1348" s="8" t="s">
        <v>60</v>
      </c>
      <c r="AD1348" s="12" t="s">
        <v>9250</v>
      </c>
      <c r="AE1348" s="8" t="s">
        <v>9233</v>
      </c>
      <c r="AF1348" s="8" t="s">
        <v>9234</v>
      </c>
      <c r="AG1348" s="8" t="s">
        <v>9235</v>
      </c>
      <c r="AH1348" s="8" t="s">
        <v>654</v>
      </c>
      <c r="AI1348" s="8" t="s">
        <v>66</v>
      </c>
      <c r="AJ1348" s="8"/>
      <c r="AK1348" s="13" t="s">
        <v>3461</v>
      </c>
      <c r="AL1348" s="13" t="s">
        <v>2151</v>
      </c>
      <c r="AM1348" s="8" t="s">
        <v>9236</v>
      </c>
      <c r="AN1348" s="8" t="s">
        <v>9241</v>
      </c>
      <c r="AO1348" s="13" t="s">
        <v>9242</v>
      </c>
      <c r="AP1348" s="9" t="s">
        <v>9234</v>
      </c>
      <c r="AQ1348" s="11">
        <v>21071.0</v>
      </c>
    </row>
    <row r="1349">
      <c r="A1349" s="8" t="str">
        <f t="shared" si="1"/>
        <v>Jerry Schumacher</v>
      </c>
      <c r="B1349" s="8" t="s">
        <v>9258</v>
      </c>
      <c r="C1349" s="8" t="s">
        <v>1646</v>
      </c>
      <c r="D1349" s="9" t="s">
        <v>9226</v>
      </c>
      <c r="E1349" s="8" t="s">
        <v>2118</v>
      </c>
      <c r="F1349" s="8" t="s">
        <v>936</v>
      </c>
      <c r="G1349" s="8" t="s">
        <v>47</v>
      </c>
      <c r="H1349" s="8" t="s">
        <v>9259</v>
      </c>
      <c r="I1349" s="8" t="s">
        <v>49</v>
      </c>
      <c r="J1349" s="10">
        <v>3.59</v>
      </c>
      <c r="K1349" s="8" t="s">
        <v>9260</v>
      </c>
      <c r="L1349" s="8" t="s">
        <v>123</v>
      </c>
      <c r="M1349" s="8"/>
      <c r="N1349" s="8" t="s">
        <v>9261</v>
      </c>
      <c r="O1349" s="8" t="s">
        <v>52</v>
      </c>
      <c r="P1349" s="8"/>
      <c r="Q1349" s="8"/>
      <c r="R1349" s="8" t="s">
        <v>9262</v>
      </c>
      <c r="S1349" s="8" t="s">
        <v>9263</v>
      </c>
      <c r="T1349" s="11" t="str">
        <f t="shared" si="2"/>
        <v>Jerry Schumacher</v>
      </c>
      <c r="U1349" s="8" t="s">
        <v>55</v>
      </c>
      <c r="V1349" s="8" t="s">
        <v>9264</v>
      </c>
      <c r="W1349" s="8"/>
      <c r="X1349" s="8" t="s">
        <v>9265</v>
      </c>
      <c r="Y1349" s="8" t="s">
        <v>60</v>
      </c>
      <c r="Z1349" s="12" t="s">
        <v>9266</v>
      </c>
      <c r="AA1349" s="8" t="s">
        <v>60</v>
      </c>
      <c r="AB1349" s="12" t="s">
        <v>9267</v>
      </c>
      <c r="AC1349" s="8" t="s">
        <v>60</v>
      </c>
      <c r="AD1349" s="12" t="s">
        <v>9268</v>
      </c>
      <c r="AE1349" s="8" t="s">
        <v>9269</v>
      </c>
      <c r="AF1349" s="8" t="s">
        <v>9226</v>
      </c>
      <c r="AG1349" s="8" t="s">
        <v>9235</v>
      </c>
      <c r="AH1349" s="8" t="s">
        <v>65</v>
      </c>
      <c r="AI1349" s="8" t="s">
        <v>66</v>
      </c>
      <c r="AJ1349" s="8"/>
      <c r="AK1349" s="13" t="s">
        <v>478</v>
      </c>
      <c r="AL1349" s="13" t="s">
        <v>234</v>
      </c>
      <c r="AM1349" s="8" t="s">
        <v>4117</v>
      </c>
      <c r="AN1349" s="8" t="s">
        <v>9270</v>
      </c>
      <c r="AO1349" s="13" t="s">
        <v>9271</v>
      </c>
      <c r="AP1349" s="9" t="s">
        <v>9226</v>
      </c>
      <c r="AQ1349" s="11">
        <v>20049.0</v>
      </c>
    </row>
    <row r="1350">
      <c r="A1350" s="8" t="str">
        <f t="shared" si="1"/>
        <v>Curtis Taylor</v>
      </c>
      <c r="B1350" s="8" t="s">
        <v>9258</v>
      </c>
      <c r="C1350" s="8" t="s">
        <v>1646</v>
      </c>
      <c r="D1350" s="9" t="s">
        <v>9226</v>
      </c>
      <c r="E1350" s="8" t="s">
        <v>2118</v>
      </c>
      <c r="F1350" s="8" t="s">
        <v>936</v>
      </c>
      <c r="G1350" s="8" t="s">
        <v>47</v>
      </c>
      <c r="H1350" s="8" t="s">
        <v>9259</v>
      </c>
      <c r="I1350" s="8" t="s">
        <v>49</v>
      </c>
      <c r="J1350" s="10">
        <v>3.59</v>
      </c>
      <c r="K1350" s="8" t="s">
        <v>9260</v>
      </c>
      <c r="L1350" s="8" t="s">
        <v>123</v>
      </c>
      <c r="M1350" s="8" t="s">
        <v>86</v>
      </c>
      <c r="N1350" s="8" t="s">
        <v>9272</v>
      </c>
      <c r="O1350" s="8" t="s">
        <v>52</v>
      </c>
      <c r="P1350" s="8"/>
      <c r="Q1350" s="8"/>
      <c r="R1350" s="8" t="s">
        <v>9273</v>
      </c>
      <c r="S1350" s="8" t="s">
        <v>518</v>
      </c>
      <c r="T1350" s="11" t="str">
        <f t="shared" si="2"/>
        <v>Curtis Taylor</v>
      </c>
      <c r="U1350" s="8" t="s">
        <v>3466</v>
      </c>
      <c r="V1350" s="8" t="s">
        <v>9274</v>
      </c>
      <c r="W1350" s="8" t="s">
        <v>9275</v>
      </c>
      <c r="X1350" s="8" t="s">
        <v>9265</v>
      </c>
      <c r="Y1350" s="12" t="s">
        <v>9276</v>
      </c>
      <c r="Z1350" s="12" t="s">
        <v>9266</v>
      </c>
      <c r="AA1350" s="12" t="s">
        <v>9277</v>
      </c>
      <c r="AB1350" s="12" t="s">
        <v>9267</v>
      </c>
      <c r="AC1350" s="8" t="s">
        <v>60</v>
      </c>
      <c r="AD1350" s="12" t="s">
        <v>9268</v>
      </c>
      <c r="AE1350" s="8" t="s">
        <v>9269</v>
      </c>
      <c r="AF1350" s="8" t="s">
        <v>9226</v>
      </c>
      <c r="AG1350" s="8" t="s">
        <v>9235</v>
      </c>
      <c r="AH1350" s="8" t="s">
        <v>65</v>
      </c>
      <c r="AI1350" s="8" t="s">
        <v>66</v>
      </c>
      <c r="AJ1350" s="8" t="s">
        <v>86</v>
      </c>
      <c r="AK1350" s="13" t="s">
        <v>478</v>
      </c>
      <c r="AL1350" s="13" t="s">
        <v>234</v>
      </c>
      <c r="AM1350" s="8" t="s">
        <v>4117</v>
      </c>
      <c r="AN1350" s="8" t="s">
        <v>9270</v>
      </c>
      <c r="AO1350" s="13" t="s">
        <v>9271</v>
      </c>
      <c r="AP1350" s="9" t="s">
        <v>9226</v>
      </c>
      <c r="AQ1350" s="11">
        <v>20049.0</v>
      </c>
    </row>
    <row r="1351">
      <c r="A1351" s="8" t="str">
        <f t="shared" si="1"/>
        <v>Brian Blutreich</v>
      </c>
      <c r="B1351" s="8" t="s">
        <v>9258</v>
      </c>
      <c r="C1351" s="8" t="s">
        <v>1646</v>
      </c>
      <c r="D1351" s="9" t="s">
        <v>9226</v>
      </c>
      <c r="E1351" s="8" t="s">
        <v>2118</v>
      </c>
      <c r="F1351" s="8" t="s">
        <v>936</v>
      </c>
      <c r="G1351" s="8" t="s">
        <v>47</v>
      </c>
      <c r="H1351" s="8" t="s">
        <v>9259</v>
      </c>
      <c r="I1351" s="8" t="s">
        <v>49</v>
      </c>
      <c r="J1351" s="10">
        <v>3.59</v>
      </c>
      <c r="K1351" s="8" t="s">
        <v>9260</v>
      </c>
      <c r="L1351" s="8" t="s">
        <v>123</v>
      </c>
      <c r="M1351" s="8"/>
      <c r="N1351" s="8" t="s">
        <v>9278</v>
      </c>
      <c r="O1351" s="8" t="s">
        <v>52</v>
      </c>
      <c r="P1351" s="8"/>
      <c r="Q1351" s="8"/>
      <c r="R1351" s="8" t="s">
        <v>331</v>
      </c>
      <c r="S1351" s="8" t="s">
        <v>9279</v>
      </c>
      <c r="T1351" s="11" t="str">
        <f t="shared" si="2"/>
        <v>Brian Blutreich</v>
      </c>
      <c r="U1351" s="8" t="s">
        <v>160</v>
      </c>
      <c r="V1351" s="8" t="s">
        <v>9280</v>
      </c>
      <c r="W1351" s="8"/>
      <c r="X1351" s="8" t="s">
        <v>9265</v>
      </c>
      <c r="Y1351" s="8" t="s">
        <v>60</v>
      </c>
      <c r="Z1351" s="12" t="s">
        <v>9266</v>
      </c>
      <c r="AA1351" s="8" t="s">
        <v>60</v>
      </c>
      <c r="AB1351" s="12" t="s">
        <v>9267</v>
      </c>
      <c r="AC1351" s="12" t="s">
        <v>9281</v>
      </c>
      <c r="AD1351" s="12" t="s">
        <v>9268</v>
      </c>
      <c r="AE1351" s="8" t="s">
        <v>9269</v>
      </c>
      <c r="AF1351" s="8" t="s">
        <v>9226</v>
      </c>
      <c r="AG1351" s="8" t="s">
        <v>9235</v>
      </c>
      <c r="AH1351" s="8" t="s">
        <v>65</v>
      </c>
      <c r="AI1351" s="8" t="s">
        <v>66</v>
      </c>
      <c r="AJ1351" s="8"/>
      <c r="AK1351" s="13" t="s">
        <v>478</v>
      </c>
      <c r="AL1351" s="13" t="s">
        <v>234</v>
      </c>
      <c r="AM1351" s="8" t="s">
        <v>4117</v>
      </c>
      <c r="AN1351" s="8" t="s">
        <v>9270</v>
      </c>
      <c r="AO1351" s="13" t="s">
        <v>9271</v>
      </c>
      <c r="AP1351" s="9" t="s">
        <v>9226</v>
      </c>
      <c r="AQ1351" s="11">
        <v>20049.0</v>
      </c>
    </row>
    <row r="1352">
      <c r="A1352" s="8" t="str">
        <f t="shared" si="1"/>
        <v>Ola Adeniji</v>
      </c>
      <c r="B1352" s="8" t="s">
        <v>9258</v>
      </c>
      <c r="C1352" s="8" t="s">
        <v>1646</v>
      </c>
      <c r="D1352" s="9" t="s">
        <v>9226</v>
      </c>
      <c r="E1352" s="8" t="s">
        <v>2118</v>
      </c>
      <c r="F1352" s="8" t="s">
        <v>936</v>
      </c>
      <c r="G1352" s="8" t="s">
        <v>47</v>
      </c>
      <c r="H1352" s="8" t="s">
        <v>9259</v>
      </c>
      <c r="I1352" s="8" t="s">
        <v>49</v>
      </c>
      <c r="J1352" s="10">
        <v>3.59</v>
      </c>
      <c r="K1352" s="8" t="s">
        <v>9260</v>
      </c>
      <c r="L1352" s="8" t="s">
        <v>123</v>
      </c>
      <c r="M1352" s="8" t="s">
        <v>86</v>
      </c>
      <c r="N1352" s="8" t="s">
        <v>9282</v>
      </c>
      <c r="O1352" s="8" t="s">
        <v>52</v>
      </c>
      <c r="P1352" s="8"/>
      <c r="Q1352" s="8"/>
      <c r="R1352" s="8" t="s">
        <v>9283</v>
      </c>
      <c r="S1352" s="8" t="s">
        <v>9284</v>
      </c>
      <c r="T1352" s="11" t="str">
        <f t="shared" si="2"/>
        <v>Ola Adeniji</v>
      </c>
      <c r="U1352" s="8" t="s">
        <v>167</v>
      </c>
      <c r="V1352" s="8" t="s">
        <v>9285</v>
      </c>
      <c r="W1352" s="8"/>
      <c r="X1352" s="8" t="s">
        <v>9265</v>
      </c>
      <c r="Y1352" s="8" t="s">
        <v>60</v>
      </c>
      <c r="Z1352" s="12" t="s">
        <v>9266</v>
      </c>
      <c r="AA1352" s="8" t="s">
        <v>60</v>
      </c>
      <c r="AB1352" s="12" t="s">
        <v>9267</v>
      </c>
      <c r="AC1352" s="8" t="s">
        <v>60</v>
      </c>
      <c r="AD1352" s="12" t="s">
        <v>9268</v>
      </c>
      <c r="AE1352" s="8" t="s">
        <v>9269</v>
      </c>
      <c r="AF1352" s="8" t="s">
        <v>9226</v>
      </c>
      <c r="AG1352" s="8" t="s">
        <v>9235</v>
      </c>
      <c r="AH1352" s="8" t="s">
        <v>65</v>
      </c>
      <c r="AI1352" s="8" t="s">
        <v>66</v>
      </c>
      <c r="AJ1352" s="8" t="s">
        <v>86</v>
      </c>
      <c r="AK1352" s="13" t="s">
        <v>478</v>
      </c>
      <c r="AL1352" s="13" t="s">
        <v>234</v>
      </c>
      <c r="AM1352" s="8" t="s">
        <v>4117</v>
      </c>
      <c r="AN1352" s="8" t="s">
        <v>9270</v>
      </c>
      <c r="AO1352" s="13" t="s">
        <v>9271</v>
      </c>
      <c r="AP1352" s="9" t="s">
        <v>9226</v>
      </c>
      <c r="AQ1352" s="11">
        <v>20049.0</v>
      </c>
    </row>
    <row r="1353">
      <c r="A1353" s="8" t="str">
        <f t="shared" si="1"/>
        <v>Mark Vanderville</v>
      </c>
      <c r="B1353" s="8" t="s">
        <v>9258</v>
      </c>
      <c r="C1353" s="8" t="s">
        <v>1646</v>
      </c>
      <c r="D1353" s="9" t="s">
        <v>9226</v>
      </c>
      <c r="E1353" s="8" t="s">
        <v>2118</v>
      </c>
      <c r="F1353" s="8" t="s">
        <v>936</v>
      </c>
      <c r="G1353" s="8" t="s">
        <v>47</v>
      </c>
      <c r="H1353" s="8" t="s">
        <v>9259</v>
      </c>
      <c r="I1353" s="8" t="s">
        <v>49</v>
      </c>
      <c r="J1353" s="10">
        <v>3.59</v>
      </c>
      <c r="K1353" s="8" t="s">
        <v>9260</v>
      </c>
      <c r="L1353" s="8" t="s">
        <v>123</v>
      </c>
      <c r="M1353" s="8"/>
      <c r="N1353" s="8" t="s">
        <v>9286</v>
      </c>
      <c r="O1353" s="8" t="s">
        <v>52</v>
      </c>
      <c r="P1353" s="8"/>
      <c r="Q1353" s="8"/>
      <c r="R1353" s="8" t="s">
        <v>3210</v>
      </c>
      <c r="S1353" s="8" t="s">
        <v>9287</v>
      </c>
      <c r="T1353" s="11" t="str">
        <f t="shared" si="2"/>
        <v>Mark Vanderville</v>
      </c>
      <c r="U1353" s="8" t="s">
        <v>247</v>
      </c>
      <c r="V1353" s="8" t="s">
        <v>9288</v>
      </c>
      <c r="W1353" s="8"/>
      <c r="X1353" s="8" t="s">
        <v>9265</v>
      </c>
      <c r="Y1353" s="8" t="s">
        <v>60</v>
      </c>
      <c r="Z1353" s="12" t="s">
        <v>9266</v>
      </c>
      <c r="AA1353" s="8" t="s">
        <v>60</v>
      </c>
      <c r="AB1353" s="12" t="s">
        <v>9267</v>
      </c>
      <c r="AC1353" s="8" t="s">
        <v>60</v>
      </c>
      <c r="AD1353" s="12" t="s">
        <v>9268</v>
      </c>
      <c r="AE1353" s="8" t="s">
        <v>9269</v>
      </c>
      <c r="AF1353" s="8" t="s">
        <v>9226</v>
      </c>
      <c r="AG1353" s="8" t="s">
        <v>9235</v>
      </c>
      <c r="AH1353" s="8" t="s">
        <v>65</v>
      </c>
      <c r="AI1353" s="8" t="s">
        <v>66</v>
      </c>
      <c r="AJ1353" s="8"/>
      <c r="AK1353" s="13" t="s">
        <v>478</v>
      </c>
      <c r="AL1353" s="13" t="s">
        <v>234</v>
      </c>
      <c r="AM1353" s="8" t="s">
        <v>4117</v>
      </c>
      <c r="AN1353" s="8" t="s">
        <v>9270</v>
      </c>
      <c r="AO1353" s="13" t="s">
        <v>9271</v>
      </c>
      <c r="AP1353" s="9" t="s">
        <v>9226</v>
      </c>
      <c r="AQ1353" s="11">
        <v>20049.0</v>
      </c>
    </row>
    <row r="1354">
      <c r="A1354" s="8" t="str">
        <f t="shared" si="1"/>
        <v>Seth Henson</v>
      </c>
      <c r="B1354" s="8" t="s">
        <v>9258</v>
      </c>
      <c r="C1354" s="8" t="s">
        <v>1646</v>
      </c>
      <c r="D1354" s="9" t="s">
        <v>9226</v>
      </c>
      <c r="E1354" s="8" t="s">
        <v>2118</v>
      </c>
      <c r="F1354" s="8" t="s">
        <v>936</v>
      </c>
      <c r="G1354" s="8" t="s">
        <v>47</v>
      </c>
      <c r="H1354" s="8" t="s">
        <v>9259</v>
      </c>
      <c r="I1354" s="8" t="s">
        <v>49</v>
      </c>
      <c r="J1354" s="10">
        <v>3.59</v>
      </c>
      <c r="K1354" s="8" t="s">
        <v>9260</v>
      </c>
      <c r="L1354" s="8" t="s">
        <v>123</v>
      </c>
      <c r="M1354" s="8"/>
      <c r="N1354" s="8" t="s">
        <v>9289</v>
      </c>
      <c r="O1354" s="8" t="s">
        <v>52</v>
      </c>
      <c r="P1354" s="8"/>
      <c r="Q1354" s="8"/>
      <c r="R1354" s="8" t="s">
        <v>4958</v>
      </c>
      <c r="S1354" s="8" t="s">
        <v>9290</v>
      </c>
      <c r="T1354" s="11" t="str">
        <f t="shared" si="2"/>
        <v>Seth Henson</v>
      </c>
      <c r="U1354" s="8" t="s">
        <v>9291</v>
      </c>
      <c r="V1354" s="8" t="s">
        <v>9292</v>
      </c>
      <c r="W1354" s="8"/>
      <c r="X1354" s="8" t="s">
        <v>9265</v>
      </c>
      <c r="Y1354" s="8" t="s">
        <v>60</v>
      </c>
      <c r="Z1354" s="12" t="s">
        <v>9266</v>
      </c>
      <c r="AA1354" s="8" t="s">
        <v>60</v>
      </c>
      <c r="AB1354" s="12" t="s">
        <v>9267</v>
      </c>
      <c r="AC1354" s="8" t="s">
        <v>60</v>
      </c>
      <c r="AD1354" s="12" t="s">
        <v>9268</v>
      </c>
      <c r="AE1354" s="8" t="s">
        <v>9269</v>
      </c>
      <c r="AF1354" s="8" t="s">
        <v>9226</v>
      </c>
      <c r="AG1354" s="8" t="s">
        <v>9235</v>
      </c>
      <c r="AH1354" s="8" t="s">
        <v>65</v>
      </c>
      <c r="AI1354" s="8" t="s">
        <v>66</v>
      </c>
      <c r="AJ1354" s="8"/>
      <c r="AK1354" s="13" t="s">
        <v>478</v>
      </c>
      <c r="AL1354" s="13" t="s">
        <v>234</v>
      </c>
      <c r="AM1354" s="8" t="s">
        <v>4117</v>
      </c>
      <c r="AN1354" s="8" t="s">
        <v>9270</v>
      </c>
      <c r="AO1354" s="13" t="s">
        <v>9271</v>
      </c>
      <c r="AP1354" s="9" t="s">
        <v>9226</v>
      </c>
      <c r="AQ1354" s="11">
        <v>20049.0</v>
      </c>
    </row>
    <row r="1355">
      <c r="A1355" s="8" t="str">
        <f t="shared" si="1"/>
        <v>Shalane Flanagan</v>
      </c>
      <c r="B1355" s="8" t="s">
        <v>9258</v>
      </c>
      <c r="C1355" s="8" t="s">
        <v>1646</v>
      </c>
      <c r="D1355" s="9" t="s">
        <v>9226</v>
      </c>
      <c r="E1355" s="8" t="s">
        <v>2118</v>
      </c>
      <c r="F1355" s="8" t="s">
        <v>936</v>
      </c>
      <c r="G1355" s="8" t="s">
        <v>47</v>
      </c>
      <c r="H1355" s="8" t="s">
        <v>9259</v>
      </c>
      <c r="I1355" s="8" t="s">
        <v>49</v>
      </c>
      <c r="J1355" s="10">
        <v>3.59</v>
      </c>
      <c r="K1355" s="8" t="s">
        <v>9260</v>
      </c>
      <c r="L1355" s="8" t="s">
        <v>123</v>
      </c>
      <c r="M1355" s="8"/>
      <c r="N1355" s="8" t="s">
        <v>9293</v>
      </c>
      <c r="O1355" s="8" t="s">
        <v>52</v>
      </c>
      <c r="P1355" s="8"/>
      <c r="Q1355" s="8"/>
      <c r="R1355" s="8" t="s">
        <v>9294</v>
      </c>
      <c r="S1355" s="8" t="s">
        <v>9295</v>
      </c>
      <c r="T1355" s="11" t="str">
        <f t="shared" si="2"/>
        <v>Shalane Flanagan</v>
      </c>
      <c r="U1355" s="8" t="s">
        <v>106</v>
      </c>
      <c r="V1355" s="8" t="s">
        <v>9296</v>
      </c>
      <c r="W1355" s="8"/>
      <c r="X1355" s="8" t="s">
        <v>9265</v>
      </c>
      <c r="Y1355" s="12" t="s">
        <v>9297</v>
      </c>
      <c r="Z1355" s="12" t="s">
        <v>9266</v>
      </c>
      <c r="AA1355" s="8" t="s">
        <v>60</v>
      </c>
      <c r="AB1355" s="12" t="s">
        <v>9267</v>
      </c>
      <c r="AC1355" s="12" t="s">
        <v>9298</v>
      </c>
      <c r="AD1355" s="12" t="s">
        <v>9268</v>
      </c>
      <c r="AE1355" s="8" t="s">
        <v>9269</v>
      </c>
      <c r="AF1355" s="8" t="s">
        <v>9226</v>
      </c>
      <c r="AG1355" s="8" t="s">
        <v>9235</v>
      </c>
      <c r="AH1355" s="8" t="s">
        <v>65</v>
      </c>
      <c r="AI1355" s="8" t="s">
        <v>66</v>
      </c>
      <c r="AJ1355" s="8"/>
      <c r="AK1355" s="13" t="s">
        <v>478</v>
      </c>
      <c r="AL1355" s="13" t="s">
        <v>234</v>
      </c>
      <c r="AM1355" s="8" t="s">
        <v>4117</v>
      </c>
      <c r="AN1355" s="8" t="s">
        <v>9270</v>
      </c>
      <c r="AO1355" s="13" t="s">
        <v>9271</v>
      </c>
      <c r="AP1355" s="9" t="s">
        <v>9226</v>
      </c>
      <c r="AQ1355" s="11">
        <v>20049.0</v>
      </c>
    </row>
    <row r="1356">
      <c r="A1356" s="8" t="str">
        <f t="shared" si="1"/>
        <v>Chris Solinsky</v>
      </c>
      <c r="B1356" s="8" t="s">
        <v>9258</v>
      </c>
      <c r="C1356" s="8" t="s">
        <v>1646</v>
      </c>
      <c r="D1356" s="9" t="s">
        <v>9226</v>
      </c>
      <c r="E1356" s="8" t="s">
        <v>2118</v>
      </c>
      <c r="F1356" s="8" t="s">
        <v>936</v>
      </c>
      <c r="G1356" s="8" t="s">
        <v>47</v>
      </c>
      <c r="H1356" s="8" t="s">
        <v>9259</v>
      </c>
      <c r="I1356" s="8" t="s">
        <v>49</v>
      </c>
      <c r="J1356" s="10">
        <v>3.59</v>
      </c>
      <c r="K1356" s="8" t="s">
        <v>9260</v>
      </c>
      <c r="L1356" s="8" t="s">
        <v>123</v>
      </c>
      <c r="M1356" s="8" t="s">
        <v>86</v>
      </c>
      <c r="N1356" s="8" t="s">
        <v>9299</v>
      </c>
      <c r="O1356" s="8" t="s">
        <v>52</v>
      </c>
      <c r="P1356" s="8"/>
      <c r="Q1356" s="8"/>
      <c r="R1356" s="8" t="s">
        <v>791</v>
      </c>
      <c r="S1356" s="8" t="s">
        <v>9300</v>
      </c>
      <c r="T1356" s="11" t="str">
        <f t="shared" si="2"/>
        <v>Chris Solinsky</v>
      </c>
      <c r="U1356" s="8" t="s">
        <v>106</v>
      </c>
      <c r="V1356" s="8" t="s">
        <v>9301</v>
      </c>
      <c r="W1356" s="8"/>
      <c r="X1356" s="8" t="s">
        <v>9265</v>
      </c>
      <c r="Y1356" s="8" t="s">
        <v>60</v>
      </c>
      <c r="Z1356" s="12" t="s">
        <v>9266</v>
      </c>
      <c r="AA1356" s="8" t="s">
        <v>60</v>
      </c>
      <c r="AB1356" s="12" t="s">
        <v>9267</v>
      </c>
      <c r="AC1356" s="12" t="s">
        <v>9302</v>
      </c>
      <c r="AD1356" s="12" t="s">
        <v>9268</v>
      </c>
      <c r="AE1356" s="8" t="s">
        <v>9269</v>
      </c>
      <c r="AF1356" s="8" t="s">
        <v>9226</v>
      </c>
      <c r="AG1356" s="8" t="s">
        <v>9235</v>
      </c>
      <c r="AH1356" s="8" t="s">
        <v>65</v>
      </c>
      <c r="AI1356" s="8" t="s">
        <v>66</v>
      </c>
      <c r="AJ1356" s="8" t="s">
        <v>86</v>
      </c>
      <c r="AK1356" s="13" t="s">
        <v>478</v>
      </c>
      <c r="AL1356" s="13" t="s">
        <v>234</v>
      </c>
      <c r="AM1356" s="8" t="s">
        <v>4117</v>
      </c>
      <c r="AN1356" s="8" t="s">
        <v>9270</v>
      </c>
      <c r="AO1356" s="13" t="s">
        <v>9271</v>
      </c>
      <c r="AP1356" s="9" t="s">
        <v>9226</v>
      </c>
      <c r="AQ1356" s="11">
        <v>20049.0</v>
      </c>
    </row>
    <row r="1357">
      <c r="A1357" s="8" t="str">
        <f t="shared" si="1"/>
        <v>Makenna Schumacher</v>
      </c>
      <c r="B1357" s="8" t="s">
        <v>9258</v>
      </c>
      <c r="C1357" s="8" t="s">
        <v>1646</v>
      </c>
      <c r="D1357" s="9" t="s">
        <v>9226</v>
      </c>
      <c r="E1357" s="13" t="s">
        <v>2118</v>
      </c>
      <c r="F1357" s="8" t="s">
        <v>936</v>
      </c>
      <c r="G1357" s="8" t="s">
        <v>47</v>
      </c>
      <c r="H1357" s="8" t="s">
        <v>9259</v>
      </c>
      <c r="I1357" s="8" t="s">
        <v>49</v>
      </c>
      <c r="J1357" s="10">
        <v>3.59</v>
      </c>
      <c r="K1357" s="8" t="s">
        <v>9260</v>
      </c>
      <c r="L1357" s="8" t="s">
        <v>123</v>
      </c>
      <c r="M1357" s="8" t="s">
        <v>86</v>
      </c>
      <c r="N1357" s="8" t="s">
        <v>9303</v>
      </c>
      <c r="O1357" s="8" t="s">
        <v>52</v>
      </c>
      <c r="P1357" s="8"/>
      <c r="Q1357" s="8"/>
      <c r="R1357" s="8" t="s">
        <v>9304</v>
      </c>
      <c r="S1357" s="8" t="s">
        <v>9263</v>
      </c>
      <c r="T1357" s="11" t="str">
        <f t="shared" si="2"/>
        <v>Makenna Schumacher</v>
      </c>
      <c r="U1357" s="8" t="s">
        <v>106</v>
      </c>
      <c r="V1357" s="8"/>
      <c r="W1357" s="8"/>
      <c r="X1357" s="8" t="s">
        <v>9265</v>
      </c>
      <c r="Y1357" s="8" t="s">
        <v>60</v>
      </c>
      <c r="Z1357" s="12" t="s">
        <v>9266</v>
      </c>
      <c r="AA1357" s="8" t="s">
        <v>60</v>
      </c>
      <c r="AB1357" s="12" t="s">
        <v>9267</v>
      </c>
      <c r="AC1357" s="8" t="s">
        <v>60</v>
      </c>
      <c r="AD1357" s="12" t="s">
        <v>9268</v>
      </c>
      <c r="AE1357" s="8" t="s">
        <v>9269</v>
      </c>
      <c r="AF1357" s="13" t="s">
        <v>9226</v>
      </c>
      <c r="AG1357" s="13" t="s">
        <v>9235</v>
      </c>
      <c r="AH1357" s="8" t="s">
        <v>65</v>
      </c>
      <c r="AI1357" s="8" t="s">
        <v>66</v>
      </c>
      <c r="AJ1357" s="8" t="s">
        <v>86</v>
      </c>
      <c r="AK1357" s="13" t="s">
        <v>478</v>
      </c>
      <c r="AL1357" s="13" t="s">
        <v>234</v>
      </c>
      <c r="AM1357" s="8" t="s">
        <v>4117</v>
      </c>
      <c r="AN1357" s="8" t="s">
        <v>9270</v>
      </c>
      <c r="AO1357" s="13" t="s">
        <v>9305</v>
      </c>
      <c r="AP1357" s="9" t="s">
        <v>9226</v>
      </c>
      <c r="AQ1357" s="11">
        <v>20049.0</v>
      </c>
    </row>
    <row r="1358">
      <c r="A1358" s="8" t="str">
        <f t="shared" si="1"/>
        <v>Rob Conner</v>
      </c>
      <c r="B1358" s="8" t="s">
        <v>9306</v>
      </c>
      <c r="C1358" s="8" t="s">
        <v>1294</v>
      </c>
      <c r="D1358" s="9" t="s">
        <v>9226</v>
      </c>
      <c r="E1358" s="8" t="s">
        <v>9227</v>
      </c>
      <c r="F1358" s="8" t="s">
        <v>936</v>
      </c>
      <c r="G1358" s="8" t="s">
        <v>47</v>
      </c>
      <c r="H1358" s="8" t="s">
        <v>9307</v>
      </c>
      <c r="I1358" s="8" t="s">
        <v>1330</v>
      </c>
      <c r="J1358" s="10">
        <v>3.67</v>
      </c>
      <c r="K1358" s="8" t="s">
        <v>9308</v>
      </c>
      <c r="L1358" s="8" t="s">
        <v>86</v>
      </c>
      <c r="M1358" s="8" t="s">
        <v>86</v>
      </c>
      <c r="N1358" s="8" t="s">
        <v>9309</v>
      </c>
      <c r="O1358" s="8" t="s">
        <v>52</v>
      </c>
      <c r="P1358" s="8"/>
      <c r="Q1358" s="8"/>
      <c r="R1358" s="8" t="s">
        <v>817</v>
      </c>
      <c r="S1358" s="8" t="s">
        <v>9310</v>
      </c>
      <c r="T1358" s="11" t="str">
        <f t="shared" si="2"/>
        <v>Rob Conner</v>
      </c>
      <c r="U1358" s="8" t="s">
        <v>55</v>
      </c>
      <c r="V1358" s="8" t="s">
        <v>9311</v>
      </c>
      <c r="W1358" s="8" t="s">
        <v>9312</v>
      </c>
      <c r="X1358" s="8" t="s">
        <v>9313</v>
      </c>
      <c r="Y1358" s="8" t="s">
        <v>60</v>
      </c>
      <c r="Z1358" s="12" t="s">
        <v>9314</v>
      </c>
      <c r="AA1358" s="12" t="s">
        <v>9315</v>
      </c>
      <c r="AB1358" s="12" t="s">
        <v>9316</v>
      </c>
      <c r="AC1358" s="8" t="s">
        <v>60</v>
      </c>
      <c r="AD1358" s="12" t="s">
        <v>9317</v>
      </c>
      <c r="AE1358" s="8" t="s">
        <v>9233</v>
      </c>
      <c r="AF1358" s="8" t="s">
        <v>9227</v>
      </c>
      <c r="AG1358" s="8" t="s">
        <v>9235</v>
      </c>
      <c r="AH1358" s="8" t="s">
        <v>654</v>
      </c>
      <c r="AI1358" s="8" t="s">
        <v>233</v>
      </c>
      <c r="AJ1358" s="8" t="s">
        <v>86</v>
      </c>
      <c r="AK1358" s="13" t="s">
        <v>1851</v>
      </c>
      <c r="AL1358" s="13" t="s">
        <v>4151</v>
      </c>
      <c r="AM1358" s="8" t="s">
        <v>236</v>
      </c>
      <c r="AN1358" s="8" t="s">
        <v>9318</v>
      </c>
      <c r="AO1358" s="13" t="s">
        <v>9319</v>
      </c>
      <c r="AP1358" s="9" t="s">
        <v>9227</v>
      </c>
      <c r="AQ1358" s="11">
        <v>3798.0</v>
      </c>
    </row>
    <row r="1359">
      <c r="A1359" s="8" t="str">
        <f t="shared" si="1"/>
        <v>Brady Johnson</v>
      </c>
      <c r="B1359" s="8" t="s">
        <v>9306</v>
      </c>
      <c r="C1359" s="8" t="s">
        <v>1294</v>
      </c>
      <c r="D1359" s="9" t="s">
        <v>9226</v>
      </c>
      <c r="E1359" s="13" t="s">
        <v>9227</v>
      </c>
      <c r="F1359" s="8" t="s">
        <v>936</v>
      </c>
      <c r="G1359" s="8" t="s">
        <v>47</v>
      </c>
      <c r="H1359" s="8" t="s">
        <v>9307</v>
      </c>
      <c r="I1359" s="8" t="s">
        <v>1330</v>
      </c>
      <c r="J1359" s="10">
        <v>3.67</v>
      </c>
      <c r="K1359" s="8" t="s">
        <v>9308</v>
      </c>
      <c r="L1359" s="8"/>
      <c r="M1359" s="8"/>
      <c r="N1359" s="8" t="s">
        <v>9320</v>
      </c>
      <c r="O1359" s="8" t="s">
        <v>52</v>
      </c>
      <c r="P1359" s="8"/>
      <c r="Q1359" s="8"/>
      <c r="R1359" s="8" t="s">
        <v>9321</v>
      </c>
      <c r="S1359" s="8" t="s">
        <v>678</v>
      </c>
      <c r="T1359" s="11" t="str">
        <f t="shared" si="2"/>
        <v>Brady Johnson</v>
      </c>
      <c r="U1359" s="8" t="s">
        <v>80</v>
      </c>
      <c r="V1359" s="8" t="s">
        <v>9322</v>
      </c>
      <c r="W1359" s="8"/>
      <c r="X1359" s="8" t="s">
        <v>9313</v>
      </c>
      <c r="Y1359" s="8" t="s">
        <v>60</v>
      </c>
      <c r="Z1359" s="12" t="s">
        <v>9314</v>
      </c>
      <c r="AA1359" s="8" t="s">
        <v>60</v>
      </c>
      <c r="AB1359" s="12" t="s">
        <v>9316</v>
      </c>
      <c r="AC1359" s="8" t="s">
        <v>60</v>
      </c>
      <c r="AD1359" s="12" t="s">
        <v>9317</v>
      </c>
      <c r="AE1359" s="8" t="s">
        <v>9233</v>
      </c>
      <c r="AF1359" s="13" t="s">
        <v>9227</v>
      </c>
      <c r="AG1359" s="13" t="s">
        <v>9235</v>
      </c>
      <c r="AH1359" s="8" t="s">
        <v>654</v>
      </c>
      <c r="AI1359" s="8" t="s">
        <v>233</v>
      </c>
      <c r="AJ1359" s="8"/>
      <c r="AK1359" s="13" t="s">
        <v>1851</v>
      </c>
      <c r="AL1359" s="13" t="s">
        <v>4151</v>
      </c>
      <c r="AM1359" s="8" t="s">
        <v>236</v>
      </c>
      <c r="AN1359" s="8" t="s">
        <v>9318</v>
      </c>
      <c r="AO1359" s="13" t="s">
        <v>9319</v>
      </c>
      <c r="AP1359" s="9" t="s">
        <v>9227</v>
      </c>
      <c r="AQ1359" s="11">
        <v>3798.0</v>
      </c>
    </row>
    <row r="1360">
      <c r="A1360" s="8" t="str">
        <f t="shared" si="1"/>
        <v>Summer Hill</v>
      </c>
      <c r="B1360" s="8" t="s">
        <v>9323</v>
      </c>
      <c r="C1360" s="8" t="s">
        <v>2369</v>
      </c>
      <c r="D1360" s="9" t="s">
        <v>9324</v>
      </c>
      <c r="E1360" s="8" t="s">
        <v>9325</v>
      </c>
      <c r="F1360" s="8" t="s">
        <v>2304</v>
      </c>
      <c r="G1360" s="8" t="s">
        <v>47</v>
      </c>
      <c r="H1360" s="8" t="s">
        <v>9326</v>
      </c>
      <c r="I1360" s="8" t="s">
        <v>49</v>
      </c>
      <c r="J1360" s="10">
        <v>3.56</v>
      </c>
      <c r="K1360" s="8" t="s">
        <v>9327</v>
      </c>
      <c r="L1360" s="8"/>
      <c r="M1360" s="8" t="s">
        <v>5614</v>
      </c>
      <c r="N1360" s="8" t="s">
        <v>9328</v>
      </c>
      <c r="O1360" s="8" t="s">
        <v>52</v>
      </c>
      <c r="P1360" s="8"/>
      <c r="Q1360" s="8"/>
      <c r="R1360" s="8" t="s">
        <v>9329</v>
      </c>
      <c r="S1360" s="8" t="s">
        <v>6837</v>
      </c>
      <c r="T1360" s="11" t="str">
        <f t="shared" si="2"/>
        <v>Summer Hill</v>
      </c>
      <c r="U1360" s="8" t="s">
        <v>412</v>
      </c>
      <c r="V1360" s="8"/>
      <c r="W1360" s="8"/>
      <c r="X1360" s="8" t="s">
        <v>9330</v>
      </c>
      <c r="Y1360" s="8" t="s">
        <v>60</v>
      </c>
      <c r="Z1360" s="12" t="s">
        <v>9331</v>
      </c>
      <c r="AA1360" s="8" t="s">
        <v>60</v>
      </c>
      <c r="AB1360" s="12" t="s">
        <v>9332</v>
      </c>
      <c r="AC1360" s="8" t="s">
        <v>60</v>
      </c>
      <c r="AD1360" s="12" t="s">
        <v>9333</v>
      </c>
      <c r="AE1360" s="8" t="s">
        <v>9334</v>
      </c>
      <c r="AF1360" s="8" t="s">
        <v>9335</v>
      </c>
      <c r="AG1360" s="8" t="s">
        <v>9336</v>
      </c>
      <c r="AH1360" s="8" t="s">
        <v>4581</v>
      </c>
      <c r="AI1360" s="8" t="s">
        <v>233</v>
      </c>
      <c r="AJ1360" s="8"/>
      <c r="AK1360" s="13" t="s">
        <v>2808</v>
      </c>
      <c r="AL1360" s="13" t="s">
        <v>2428</v>
      </c>
      <c r="AM1360" s="8" t="s">
        <v>1416</v>
      </c>
      <c r="AN1360" s="8" t="s">
        <v>9337</v>
      </c>
      <c r="AO1360" s="13" t="s">
        <v>9338</v>
      </c>
      <c r="AP1360" s="9" t="s">
        <v>9335</v>
      </c>
      <c r="AQ1360" s="11">
        <v>3571.0</v>
      </c>
    </row>
    <row r="1361">
      <c r="A1361" s="8" t="str">
        <f t="shared" si="1"/>
        <v>Kevin Donner</v>
      </c>
      <c r="B1361" s="8" t="s">
        <v>9323</v>
      </c>
      <c r="C1361" s="8" t="s">
        <v>2369</v>
      </c>
      <c r="D1361" s="9" t="s">
        <v>9324</v>
      </c>
      <c r="E1361" s="8" t="s">
        <v>9325</v>
      </c>
      <c r="F1361" s="8" t="s">
        <v>2304</v>
      </c>
      <c r="G1361" s="8" t="s">
        <v>47</v>
      </c>
      <c r="H1361" s="8" t="s">
        <v>9326</v>
      </c>
      <c r="I1361" s="8" t="s">
        <v>49</v>
      </c>
      <c r="J1361" s="10">
        <v>3.56</v>
      </c>
      <c r="K1361" s="8" t="s">
        <v>9327</v>
      </c>
      <c r="L1361" s="8" t="s">
        <v>86</v>
      </c>
      <c r="M1361" s="8" t="s">
        <v>5614</v>
      </c>
      <c r="N1361" s="8" t="s">
        <v>9339</v>
      </c>
      <c r="O1361" s="8" t="s">
        <v>52</v>
      </c>
      <c r="P1361" s="8"/>
      <c r="Q1361" s="8"/>
      <c r="R1361" s="8" t="s">
        <v>208</v>
      </c>
      <c r="S1361" s="8" t="s">
        <v>9340</v>
      </c>
      <c r="T1361" s="11" t="str">
        <f t="shared" si="2"/>
        <v>Kevin Donner</v>
      </c>
      <c r="U1361" s="8" t="s">
        <v>55</v>
      </c>
      <c r="V1361" s="8" t="s">
        <v>9341</v>
      </c>
      <c r="W1361" s="8" t="s">
        <v>9342</v>
      </c>
      <c r="X1361" s="8" t="s">
        <v>9330</v>
      </c>
      <c r="Y1361" s="12" t="s">
        <v>9343</v>
      </c>
      <c r="Z1361" s="12" t="s">
        <v>9331</v>
      </c>
      <c r="AA1361" s="8" t="s">
        <v>60</v>
      </c>
      <c r="AB1361" s="12" t="s">
        <v>9332</v>
      </c>
      <c r="AC1361" s="8" t="s">
        <v>60</v>
      </c>
      <c r="AD1361" s="12" t="s">
        <v>9333</v>
      </c>
      <c r="AE1361" s="8" t="s">
        <v>9334</v>
      </c>
      <c r="AF1361" s="8" t="s">
        <v>9335</v>
      </c>
      <c r="AG1361" s="8" t="s">
        <v>9336</v>
      </c>
      <c r="AH1361" s="8" t="s">
        <v>4581</v>
      </c>
      <c r="AI1361" s="8" t="s">
        <v>233</v>
      </c>
      <c r="AJ1361" s="8" t="s">
        <v>86</v>
      </c>
      <c r="AK1361" s="13" t="s">
        <v>2808</v>
      </c>
      <c r="AL1361" s="13" t="s">
        <v>2428</v>
      </c>
      <c r="AM1361" s="8" t="s">
        <v>1416</v>
      </c>
      <c r="AN1361" s="8" t="s">
        <v>9337</v>
      </c>
      <c r="AO1361" s="13" t="s">
        <v>9338</v>
      </c>
      <c r="AP1361" s="9" t="s">
        <v>9335</v>
      </c>
      <c r="AQ1361" s="11">
        <v>3571.0</v>
      </c>
    </row>
    <row r="1362">
      <c r="A1362" s="8" t="str">
        <f t="shared" si="1"/>
        <v>Richard Alexander</v>
      </c>
      <c r="B1362" s="8" t="s">
        <v>9323</v>
      </c>
      <c r="C1362" s="8" t="s">
        <v>2369</v>
      </c>
      <c r="D1362" s="9" t="s">
        <v>9324</v>
      </c>
      <c r="E1362" s="8" t="s">
        <v>9325</v>
      </c>
      <c r="F1362" s="8" t="s">
        <v>2304</v>
      </c>
      <c r="G1362" s="8" t="s">
        <v>47</v>
      </c>
      <c r="H1362" s="8" t="s">
        <v>9326</v>
      </c>
      <c r="I1362" s="8" t="s">
        <v>49</v>
      </c>
      <c r="J1362" s="10">
        <v>3.56</v>
      </c>
      <c r="K1362" s="8" t="s">
        <v>9327</v>
      </c>
      <c r="L1362" s="8" t="s">
        <v>86</v>
      </c>
      <c r="M1362" s="8" t="s">
        <v>5614</v>
      </c>
      <c r="N1362" s="8" t="s">
        <v>9344</v>
      </c>
      <c r="O1362" s="8" t="s">
        <v>52</v>
      </c>
      <c r="P1362" s="8"/>
      <c r="Q1362" s="8"/>
      <c r="R1362" s="8" t="s">
        <v>921</v>
      </c>
      <c r="S1362" s="8" t="s">
        <v>4994</v>
      </c>
      <c r="T1362" s="11" t="str">
        <f t="shared" si="2"/>
        <v>Richard Alexander</v>
      </c>
      <c r="U1362" s="8" t="s">
        <v>80</v>
      </c>
      <c r="V1362" s="8" t="s">
        <v>9345</v>
      </c>
      <c r="W1362" s="8" t="s">
        <v>9346</v>
      </c>
      <c r="X1362" s="8" t="s">
        <v>9330</v>
      </c>
      <c r="Y1362" s="12" t="s">
        <v>9347</v>
      </c>
      <c r="Z1362" s="12" t="s">
        <v>9331</v>
      </c>
      <c r="AA1362" s="8" t="s">
        <v>60</v>
      </c>
      <c r="AB1362" s="12" t="s">
        <v>9332</v>
      </c>
      <c r="AC1362" s="8" t="s">
        <v>60</v>
      </c>
      <c r="AD1362" s="12" t="s">
        <v>9333</v>
      </c>
      <c r="AE1362" s="8" t="s">
        <v>9334</v>
      </c>
      <c r="AF1362" s="8" t="s">
        <v>9335</v>
      </c>
      <c r="AG1362" s="8" t="s">
        <v>9336</v>
      </c>
      <c r="AH1362" s="8" t="s">
        <v>4581</v>
      </c>
      <c r="AI1362" s="8" t="s">
        <v>233</v>
      </c>
      <c r="AJ1362" s="8" t="s">
        <v>86</v>
      </c>
      <c r="AK1362" s="13" t="s">
        <v>2808</v>
      </c>
      <c r="AL1362" s="13" t="s">
        <v>2428</v>
      </c>
      <c r="AM1362" s="8" t="s">
        <v>1416</v>
      </c>
      <c r="AN1362" s="8" t="s">
        <v>9337</v>
      </c>
      <c r="AO1362" s="13" t="s">
        <v>9338</v>
      </c>
      <c r="AP1362" s="9" t="s">
        <v>9335</v>
      </c>
      <c r="AQ1362" s="11">
        <v>3571.0</v>
      </c>
    </row>
    <row r="1363">
      <c r="A1363" s="8" t="str">
        <f t="shared" si="1"/>
        <v>Ryan Protzman</v>
      </c>
      <c r="B1363" s="8" t="s">
        <v>9323</v>
      </c>
      <c r="C1363" s="8" t="s">
        <v>2369</v>
      </c>
      <c r="D1363" s="9" t="s">
        <v>9324</v>
      </c>
      <c r="E1363" s="8" t="s">
        <v>9325</v>
      </c>
      <c r="F1363" s="8" t="s">
        <v>2304</v>
      </c>
      <c r="G1363" s="8" t="s">
        <v>47</v>
      </c>
      <c r="H1363" s="8" t="s">
        <v>9326</v>
      </c>
      <c r="I1363" s="8" t="s">
        <v>49</v>
      </c>
      <c r="J1363" s="10">
        <v>3.56</v>
      </c>
      <c r="K1363" s="8" t="s">
        <v>9327</v>
      </c>
      <c r="L1363" s="8"/>
      <c r="M1363" s="8" t="s">
        <v>5614</v>
      </c>
      <c r="N1363" s="8" t="s">
        <v>9348</v>
      </c>
      <c r="O1363" s="8" t="s">
        <v>52</v>
      </c>
      <c r="P1363" s="8"/>
      <c r="Q1363" s="8"/>
      <c r="R1363" s="8" t="s">
        <v>927</v>
      </c>
      <c r="S1363" s="8" t="s">
        <v>9349</v>
      </c>
      <c r="T1363" s="11" t="str">
        <f t="shared" si="2"/>
        <v>Ryan Protzman</v>
      </c>
      <c r="U1363" s="8" t="s">
        <v>80</v>
      </c>
      <c r="V1363" s="8" t="s">
        <v>9350</v>
      </c>
      <c r="W1363" s="8"/>
      <c r="X1363" s="8" t="s">
        <v>9330</v>
      </c>
      <c r="Y1363" s="12" t="s">
        <v>9351</v>
      </c>
      <c r="Z1363" s="12" t="s">
        <v>9331</v>
      </c>
      <c r="AA1363" s="8" t="s">
        <v>60</v>
      </c>
      <c r="AB1363" s="12" t="s">
        <v>9332</v>
      </c>
      <c r="AC1363" s="12" t="s">
        <v>9352</v>
      </c>
      <c r="AD1363" s="12" t="s">
        <v>9333</v>
      </c>
      <c r="AE1363" s="8" t="s">
        <v>9334</v>
      </c>
      <c r="AF1363" s="8" t="s">
        <v>9335</v>
      </c>
      <c r="AG1363" s="8" t="s">
        <v>9336</v>
      </c>
      <c r="AH1363" s="8" t="s">
        <v>4581</v>
      </c>
      <c r="AI1363" s="8" t="s">
        <v>233</v>
      </c>
      <c r="AJ1363" s="8"/>
      <c r="AK1363" s="13" t="s">
        <v>2808</v>
      </c>
      <c r="AL1363" s="13" t="s">
        <v>2428</v>
      </c>
      <c r="AM1363" s="8" t="s">
        <v>1416</v>
      </c>
      <c r="AN1363" s="8" t="s">
        <v>9337</v>
      </c>
      <c r="AO1363" s="13" t="s">
        <v>9338</v>
      </c>
      <c r="AP1363" s="9" t="s">
        <v>9335</v>
      </c>
      <c r="AQ1363" s="11">
        <v>3571.0</v>
      </c>
    </row>
    <row r="1364">
      <c r="A1364" s="8" t="str">
        <f t="shared" si="1"/>
        <v>Ted Deljanovan</v>
      </c>
      <c r="B1364" s="8" t="s">
        <v>9323</v>
      </c>
      <c r="C1364" s="8" t="s">
        <v>2369</v>
      </c>
      <c r="D1364" s="9" t="s">
        <v>9324</v>
      </c>
      <c r="E1364" s="8" t="s">
        <v>9325</v>
      </c>
      <c r="F1364" s="8" t="s">
        <v>2304</v>
      </c>
      <c r="G1364" s="8" t="s">
        <v>47</v>
      </c>
      <c r="H1364" s="8" t="s">
        <v>9326</v>
      </c>
      <c r="I1364" s="8" t="s">
        <v>49</v>
      </c>
      <c r="J1364" s="10">
        <v>3.56</v>
      </c>
      <c r="K1364" s="8" t="s">
        <v>9327</v>
      </c>
      <c r="L1364" s="8" t="s">
        <v>86</v>
      </c>
      <c r="M1364" s="8" t="s">
        <v>5614</v>
      </c>
      <c r="N1364" s="8" t="s">
        <v>9353</v>
      </c>
      <c r="O1364" s="8" t="s">
        <v>52</v>
      </c>
      <c r="P1364" s="8"/>
      <c r="Q1364" s="8"/>
      <c r="R1364" s="8" t="s">
        <v>9354</v>
      </c>
      <c r="S1364" s="8" t="s">
        <v>9355</v>
      </c>
      <c r="T1364" s="11" t="str">
        <f t="shared" si="2"/>
        <v>Ted Deljanovan</v>
      </c>
      <c r="U1364" s="8" t="s">
        <v>80</v>
      </c>
      <c r="V1364" s="8" t="s">
        <v>9356</v>
      </c>
      <c r="W1364" s="8"/>
      <c r="X1364" s="8" t="s">
        <v>9330</v>
      </c>
      <c r="Y1364" s="8" t="s">
        <v>60</v>
      </c>
      <c r="Z1364" s="12" t="s">
        <v>9331</v>
      </c>
      <c r="AA1364" s="12" t="s">
        <v>9357</v>
      </c>
      <c r="AB1364" s="12" t="s">
        <v>9332</v>
      </c>
      <c r="AC1364" s="8" t="s">
        <v>60</v>
      </c>
      <c r="AD1364" s="12" t="s">
        <v>9333</v>
      </c>
      <c r="AE1364" s="8" t="s">
        <v>9334</v>
      </c>
      <c r="AF1364" s="8" t="s">
        <v>9335</v>
      </c>
      <c r="AG1364" s="8" t="s">
        <v>9336</v>
      </c>
      <c r="AH1364" s="8" t="s">
        <v>4581</v>
      </c>
      <c r="AI1364" s="8" t="s">
        <v>233</v>
      </c>
      <c r="AJ1364" s="8" t="s">
        <v>86</v>
      </c>
      <c r="AK1364" s="13" t="s">
        <v>2808</v>
      </c>
      <c r="AL1364" s="13" t="s">
        <v>2428</v>
      </c>
      <c r="AM1364" s="8" t="s">
        <v>1416</v>
      </c>
      <c r="AN1364" s="8" t="s">
        <v>9337</v>
      </c>
      <c r="AO1364" s="13" t="s">
        <v>9338</v>
      </c>
      <c r="AP1364" s="9" t="s">
        <v>9335</v>
      </c>
      <c r="AQ1364" s="11">
        <v>3571.0</v>
      </c>
    </row>
    <row r="1365">
      <c r="A1365" s="8" t="str">
        <f t="shared" si="1"/>
        <v>Jeff Gibson</v>
      </c>
      <c r="B1365" s="8" t="s">
        <v>9358</v>
      </c>
      <c r="C1365" s="8" t="s">
        <v>2410</v>
      </c>
      <c r="D1365" s="9" t="s">
        <v>9324</v>
      </c>
      <c r="E1365" s="8" t="s">
        <v>9359</v>
      </c>
      <c r="F1365" s="8" t="s">
        <v>2304</v>
      </c>
      <c r="G1365" s="8" t="s">
        <v>47</v>
      </c>
      <c r="H1365" s="8" t="s">
        <v>9360</v>
      </c>
      <c r="I1365" s="8" t="s">
        <v>1330</v>
      </c>
      <c r="J1365" s="10">
        <v>3.76</v>
      </c>
      <c r="K1365" s="8" t="s">
        <v>9361</v>
      </c>
      <c r="L1365" s="8" t="s">
        <v>3379</v>
      </c>
      <c r="M1365" s="8" t="s">
        <v>86</v>
      </c>
      <c r="N1365" s="8" t="s">
        <v>9362</v>
      </c>
      <c r="O1365" s="8" t="s">
        <v>52</v>
      </c>
      <c r="P1365" s="8"/>
      <c r="Q1365" s="8"/>
      <c r="R1365" s="8" t="s">
        <v>1632</v>
      </c>
      <c r="S1365" s="8" t="s">
        <v>6465</v>
      </c>
      <c r="T1365" s="11" t="str">
        <f t="shared" si="2"/>
        <v>Jeff Gibson</v>
      </c>
      <c r="U1365" s="8" t="s">
        <v>9363</v>
      </c>
      <c r="V1365" s="8" t="s">
        <v>9364</v>
      </c>
      <c r="W1365" s="8" t="s">
        <v>9365</v>
      </c>
      <c r="X1365" s="8" t="s">
        <v>9366</v>
      </c>
      <c r="Y1365" s="12" t="s">
        <v>9367</v>
      </c>
      <c r="Z1365" s="12" t="s">
        <v>9368</v>
      </c>
      <c r="AA1365" s="8" t="s">
        <v>60</v>
      </c>
      <c r="AB1365" s="12" t="s">
        <v>9369</v>
      </c>
      <c r="AC1365" s="12" t="s">
        <v>9370</v>
      </c>
      <c r="AD1365" s="12" t="s">
        <v>9371</v>
      </c>
      <c r="AE1365" s="8" t="s">
        <v>9372</v>
      </c>
      <c r="AF1365" s="8" t="s">
        <v>9373</v>
      </c>
      <c r="AG1365" s="8" t="s">
        <v>9336</v>
      </c>
      <c r="AH1365" s="8" t="s">
        <v>654</v>
      </c>
      <c r="AI1365" s="8" t="s">
        <v>233</v>
      </c>
      <c r="AJ1365" s="8" t="s">
        <v>86</v>
      </c>
      <c r="AK1365" s="13" t="s">
        <v>2633</v>
      </c>
      <c r="AL1365" s="13" t="s">
        <v>9374</v>
      </c>
      <c r="AM1365" s="8" t="s">
        <v>3057</v>
      </c>
      <c r="AN1365" s="8" t="s">
        <v>9375</v>
      </c>
      <c r="AO1365" s="13" t="s">
        <v>9376</v>
      </c>
      <c r="AP1365" s="9" t="s">
        <v>9373</v>
      </c>
      <c r="AQ1365" s="11">
        <v>6039.0</v>
      </c>
    </row>
    <row r="1366">
      <c r="A1366" s="8" t="str">
        <f t="shared" si="1"/>
        <v>Jeff Gibson</v>
      </c>
      <c r="B1366" s="8" t="s">
        <v>9358</v>
      </c>
      <c r="C1366" s="8" t="s">
        <v>2410</v>
      </c>
      <c r="D1366" s="9" t="s">
        <v>9324</v>
      </c>
      <c r="E1366" s="13" t="s">
        <v>9359</v>
      </c>
      <c r="F1366" s="8" t="s">
        <v>2304</v>
      </c>
      <c r="G1366" s="8" t="s">
        <v>47</v>
      </c>
      <c r="H1366" s="8" t="s">
        <v>9360</v>
      </c>
      <c r="I1366" s="8" t="s">
        <v>1330</v>
      </c>
      <c r="J1366" s="10">
        <v>3.76</v>
      </c>
      <c r="K1366" s="8" t="s">
        <v>9361</v>
      </c>
      <c r="L1366" s="8" t="s">
        <v>3379</v>
      </c>
      <c r="M1366" s="8"/>
      <c r="N1366" s="8" t="s">
        <v>9377</v>
      </c>
      <c r="O1366" s="8" t="s">
        <v>52</v>
      </c>
      <c r="P1366" s="8"/>
      <c r="Q1366" s="8"/>
      <c r="R1366" s="8" t="s">
        <v>1632</v>
      </c>
      <c r="S1366" s="8" t="s">
        <v>6465</v>
      </c>
      <c r="T1366" s="11" t="str">
        <f t="shared" si="2"/>
        <v>Jeff Gibson</v>
      </c>
      <c r="U1366" s="8" t="s">
        <v>9363</v>
      </c>
      <c r="V1366" s="8" t="s">
        <v>9364</v>
      </c>
      <c r="W1366" s="8" t="s">
        <v>9365</v>
      </c>
      <c r="X1366" s="8" t="s">
        <v>9366</v>
      </c>
      <c r="Y1366" s="12" t="s">
        <v>9378</v>
      </c>
      <c r="Z1366" s="12" t="s">
        <v>9368</v>
      </c>
      <c r="AA1366" s="8" t="s">
        <v>60</v>
      </c>
      <c r="AB1366" s="12" t="s">
        <v>9369</v>
      </c>
      <c r="AC1366" s="12" t="s">
        <v>9370</v>
      </c>
      <c r="AD1366" s="12" t="s">
        <v>9371</v>
      </c>
      <c r="AE1366" s="8" t="s">
        <v>9372</v>
      </c>
      <c r="AF1366" s="13" t="s">
        <v>9373</v>
      </c>
      <c r="AG1366" s="13" t="s">
        <v>9336</v>
      </c>
      <c r="AH1366" s="13" t="s">
        <v>654</v>
      </c>
      <c r="AI1366" s="8" t="s">
        <v>233</v>
      </c>
      <c r="AJ1366" s="8"/>
      <c r="AK1366" s="13" t="s">
        <v>2633</v>
      </c>
      <c r="AL1366" s="13" t="s">
        <v>9374</v>
      </c>
      <c r="AM1366" s="8" t="s">
        <v>3057</v>
      </c>
      <c r="AN1366" s="8" t="s">
        <v>9375</v>
      </c>
      <c r="AO1366" s="13" t="s">
        <v>9376</v>
      </c>
      <c r="AP1366" s="9" t="s">
        <v>9373</v>
      </c>
      <c r="AQ1366" s="11">
        <v>6039.0</v>
      </c>
    </row>
    <row r="1367">
      <c r="A1367" s="8" t="str">
        <f t="shared" si="1"/>
        <v>Brian Reed</v>
      </c>
      <c r="B1367" s="8" t="s">
        <v>9358</v>
      </c>
      <c r="C1367" s="8" t="s">
        <v>2410</v>
      </c>
      <c r="D1367" s="9" t="s">
        <v>9324</v>
      </c>
      <c r="E1367" s="8" t="s">
        <v>9359</v>
      </c>
      <c r="F1367" s="8" t="s">
        <v>2304</v>
      </c>
      <c r="G1367" s="8" t="s">
        <v>47</v>
      </c>
      <c r="H1367" s="8" t="s">
        <v>9360</v>
      </c>
      <c r="I1367" s="8" t="s">
        <v>1330</v>
      </c>
      <c r="J1367" s="10">
        <v>3.76</v>
      </c>
      <c r="K1367" s="8" t="s">
        <v>9361</v>
      </c>
      <c r="L1367" s="8" t="s">
        <v>3379</v>
      </c>
      <c r="M1367" s="8" t="s">
        <v>86</v>
      </c>
      <c r="N1367" s="8" t="s">
        <v>9379</v>
      </c>
      <c r="O1367" s="8" t="s">
        <v>52</v>
      </c>
      <c r="P1367" s="8"/>
      <c r="Q1367" s="8"/>
      <c r="R1367" s="8" t="s">
        <v>331</v>
      </c>
      <c r="S1367" s="8" t="s">
        <v>3777</v>
      </c>
      <c r="T1367" s="11" t="str">
        <f t="shared" si="2"/>
        <v>Brian Reed</v>
      </c>
      <c r="U1367" s="8" t="s">
        <v>503</v>
      </c>
      <c r="V1367" s="8" t="s">
        <v>9380</v>
      </c>
      <c r="W1367" s="8" t="s">
        <v>9381</v>
      </c>
      <c r="X1367" s="8" t="s">
        <v>9366</v>
      </c>
      <c r="Y1367" s="8" t="s">
        <v>60</v>
      </c>
      <c r="Z1367" s="12" t="s">
        <v>9368</v>
      </c>
      <c r="AA1367" s="8" t="s">
        <v>60</v>
      </c>
      <c r="AB1367" s="12" t="s">
        <v>9369</v>
      </c>
      <c r="AC1367" s="8" t="s">
        <v>60</v>
      </c>
      <c r="AD1367" s="12" t="s">
        <v>9371</v>
      </c>
      <c r="AE1367" s="8" t="s">
        <v>9372</v>
      </c>
      <c r="AF1367" s="8" t="s">
        <v>9373</v>
      </c>
      <c r="AG1367" s="8" t="s">
        <v>9336</v>
      </c>
      <c r="AH1367" s="8" t="s">
        <v>654</v>
      </c>
      <c r="AI1367" s="8" t="s">
        <v>233</v>
      </c>
      <c r="AJ1367" s="8" t="s">
        <v>86</v>
      </c>
      <c r="AK1367" s="13" t="s">
        <v>2633</v>
      </c>
      <c r="AL1367" s="13" t="s">
        <v>9374</v>
      </c>
      <c r="AM1367" s="8" t="s">
        <v>3057</v>
      </c>
      <c r="AN1367" s="8" t="s">
        <v>9375</v>
      </c>
      <c r="AO1367" s="13" t="s">
        <v>9376</v>
      </c>
      <c r="AP1367" s="9" t="s">
        <v>9373</v>
      </c>
      <c r="AQ1367" s="11">
        <v>6039.0</v>
      </c>
    </row>
    <row r="1368">
      <c r="A1368" s="8" t="str">
        <f t="shared" si="1"/>
        <v>Shannon Taub</v>
      </c>
      <c r="B1368" s="8" t="s">
        <v>9358</v>
      </c>
      <c r="C1368" s="8" t="s">
        <v>2410</v>
      </c>
      <c r="D1368" s="9" t="s">
        <v>9324</v>
      </c>
      <c r="E1368" s="8" t="s">
        <v>9359</v>
      </c>
      <c r="F1368" s="8" t="s">
        <v>2304</v>
      </c>
      <c r="G1368" s="8" t="s">
        <v>47</v>
      </c>
      <c r="H1368" s="8" t="s">
        <v>9360</v>
      </c>
      <c r="I1368" s="8" t="s">
        <v>1330</v>
      </c>
      <c r="J1368" s="10">
        <v>3.76</v>
      </c>
      <c r="K1368" s="8" t="s">
        <v>9361</v>
      </c>
      <c r="L1368" s="8" t="s">
        <v>3379</v>
      </c>
      <c r="M1368" s="8" t="s">
        <v>86</v>
      </c>
      <c r="N1368" s="8" t="s">
        <v>9382</v>
      </c>
      <c r="O1368" s="8" t="s">
        <v>52</v>
      </c>
      <c r="P1368" s="8"/>
      <c r="Q1368" s="8"/>
      <c r="R1368" s="8" t="s">
        <v>501</v>
      </c>
      <c r="S1368" s="8" t="s">
        <v>9383</v>
      </c>
      <c r="T1368" s="11" t="str">
        <f t="shared" si="2"/>
        <v>Shannon Taub</v>
      </c>
      <c r="U1368" s="8" t="s">
        <v>9384</v>
      </c>
      <c r="V1368" s="8" t="s">
        <v>9385</v>
      </c>
      <c r="W1368" s="8" t="s">
        <v>9386</v>
      </c>
      <c r="X1368" s="8" t="s">
        <v>9366</v>
      </c>
      <c r="Y1368" s="8" t="s">
        <v>60</v>
      </c>
      <c r="Z1368" s="12" t="s">
        <v>9368</v>
      </c>
      <c r="AA1368" s="12" t="s">
        <v>9387</v>
      </c>
      <c r="AB1368" s="12" t="s">
        <v>9369</v>
      </c>
      <c r="AC1368" s="12" t="s">
        <v>9388</v>
      </c>
      <c r="AD1368" s="12" t="s">
        <v>9371</v>
      </c>
      <c r="AE1368" s="8" t="s">
        <v>9372</v>
      </c>
      <c r="AF1368" s="8" t="s">
        <v>9373</v>
      </c>
      <c r="AG1368" s="8" t="s">
        <v>9336</v>
      </c>
      <c r="AH1368" s="8" t="s">
        <v>654</v>
      </c>
      <c r="AI1368" s="8" t="s">
        <v>233</v>
      </c>
      <c r="AJ1368" s="8" t="s">
        <v>86</v>
      </c>
      <c r="AK1368" s="13" t="s">
        <v>2633</v>
      </c>
      <c r="AL1368" s="13" t="s">
        <v>9374</v>
      </c>
      <c r="AM1368" s="8" t="s">
        <v>3057</v>
      </c>
      <c r="AN1368" s="8" t="s">
        <v>9375</v>
      </c>
      <c r="AO1368" s="13" t="s">
        <v>9376</v>
      </c>
      <c r="AP1368" s="9" t="s">
        <v>9373</v>
      </c>
      <c r="AQ1368" s="11">
        <v>6039.0</v>
      </c>
    </row>
    <row r="1369">
      <c r="A1369" s="8" t="str">
        <f t="shared" si="1"/>
        <v>Jim Spisak</v>
      </c>
      <c r="B1369" s="8" t="s">
        <v>9358</v>
      </c>
      <c r="C1369" s="8" t="s">
        <v>2410</v>
      </c>
      <c r="D1369" s="9" t="s">
        <v>9324</v>
      </c>
      <c r="E1369" s="13" t="s">
        <v>9359</v>
      </c>
      <c r="F1369" s="8" t="s">
        <v>2304</v>
      </c>
      <c r="G1369" s="8" t="s">
        <v>47</v>
      </c>
      <c r="H1369" s="8" t="s">
        <v>9360</v>
      </c>
      <c r="I1369" s="8" t="s">
        <v>1330</v>
      </c>
      <c r="J1369" s="10">
        <v>3.76</v>
      </c>
      <c r="K1369" s="8" t="s">
        <v>9361</v>
      </c>
      <c r="L1369" s="8" t="s">
        <v>3379</v>
      </c>
      <c r="M1369" s="8"/>
      <c r="N1369" s="8" t="s">
        <v>9389</v>
      </c>
      <c r="O1369" s="8" t="s">
        <v>52</v>
      </c>
      <c r="P1369" s="8"/>
      <c r="Q1369" s="8"/>
      <c r="R1369" s="8" t="s">
        <v>756</v>
      </c>
      <c r="S1369" s="8" t="s">
        <v>9390</v>
      </c>
      <c r="T1369" s="11" t="str">
        <f t="shared" si="2"/>
        <v>Jim Spisak</v>
      </c>
      <c r="U1369" s="8" t="s">
        <v>106</v>
      </c>
      <c r="V1369" s="8" t="s">
        <v>9391</v>
      </c>
      <c r="W1369" s="8"/>
      <c r="X1369" s="8" t="s">
        <v>9366</v>
      </c>
      <c r="Y1369" s="8" t="s">
        <v>60</v>
      </c>
      <c r="Z1369" s="12" t="s">
        <v>9368</v>
      </c>
      <c r="AA1369" s="8" t="s">
        <v>60</v>
      </c>
      <c r="AB1369" s="12" t="s">
        <v>9369</v>
      </c>
      <c r="AC1369" s="8" t="s">
        <v>60</v>
      </c>
      <c r="AD1369" s="12" t="s">
        <v>9371</v>
      </c>
      <c r="AE1369" s="8" t="s">
        <v>9372</v>
      </c>
      <c r="AF1369" s="13" t="s">
        <v>9373</v>
      </c>
      <c r="AG1369" s="13" t="s">
        <v>9336</v>
      </c>
      <c r="AH1369" s="13" t="s">
        <v>654</v>
      </c>
      <c r="AI1369" s="8" t="s">
        <v>233</v>
      </c>
      <c r="AJ1369" s="8"/>
      <c r="AK1369" s="13" t="s">
        <v>2633</v>
      </c>
      <c r="AL1369" s="13" t="s">
        <v>9374</v>
      </c>
      <c r="AM1369" s="8" t="s">
        <v>3057</v>
      </c>
      <c r="AN1369" s="8" t="s">
        <v>9375</v>
      </c>
      <c r="AO1369" s="13" t="s">
        <v>9376</v>
      </c>
      <c r="AP1369" s="9" t="s">
        <v>9373</v>
      </c>
      <c r="AQ1369" s="11">
        <v>6039.0</v>
      </c>
    </row>
    <row r="1370">
      <c r="A1370" s="8" t="str">
        <f t="shared" si="1"/>
        <v>Colin Ebling</v>
      </c>
      <c r="B1370" s="8" t="s">
        <v>9358</v>
      </c>
      <c r="C1370" s="8" t="s">
        <v>2410</v>
      </c>
      <c r="D1370" s="9" t="s">
        <v>9324</v>
      </c>
      <c r="E1370" s="13" t="s">
        <v>9359</v>
      </c>
      <c r="F1370" s="8" t="s">
        <v>2304</v>
      </c>
      <c r="G1370" s="8" t="s">
        <v>47</v>
      </c>
      <c r="H1370" s="8" t="s">
        <v>9360</v>
      </c>
      <c r="I1370" s="8" t="s">
        <v>1330</v>
      </c>
      <c r="J1370" s="10">
        <v>3.76</v>
      </c>
      <c r="K1370" s="8" t="s">
        <v>9361</v>
      </c>
      <c r="L1370" s="8" t="s">
        <v>3379</v>
      </c>
      <c r="M1370" s="8"/>
      <c r="N1370" s="8" t="s">
        <v>9392</v>
      </c>
      <c r="O1370" s="8" t="s">
        <v>52</v>
      </c>
      <c r="P1370" s="8"/>
      <c r="Q1370" s="8"/>
      <c r="R1370" s="8" t="s">
        <v>6107</v>
      </c>
      <c r="S1370" s="8" t="s">
        <v>9393</v>
      </c>
      <c r="T1370" s="11" t="str">
        <f t="shared" si="2"/>
        <v>Colin Ebling</v>
      </c>
      <c r="U1370" s="8" t="s">
        <v>80</v>
      </c>
      <c r="V1370" s="8"/>
      <c r="W1370" s="8"/>
      <c r="X1370" s="8" t="s">
        <v>9366</v>
      </c>
      <c r="Y1370" s="8" t="s">
        <v>60</v>
      </c>
      <c r="Z1370" s="12" t="s">
        <v>9368</v>
      </c>
      <c r="AA1370" s="8" t="s">
        <v>60</v>
      </c>
      <c r="AB1370" s="12" t="s">
        <v>9394</v>
      </c>
      <c r="AC1370" s="8" t="s">
        <v>60</v>
      </c>
      <c r="AD1370" s="12" t="s">
        <v>9371</v>
      </c>
      <c r="AE1370" s="8" t="s">
        <v>9372</v>
      </c>
      <c r="AF1370" s="13" t="s">
        <v>9373</v>
      </c>
      <c r="AG1370" s="13" t="s">
        <v>9336</v>
      </c>
      <c r="AH1370" s="13" t="s">
        <v>654</v>
      </c>
      <c r="AI1370" s="8" t="s">
        <v>233</v>
      </c>
      <c r="AJ1370" s="8"/>
      <c r="AK1370" s="13" t="s">
        <v>2633</v>
      </c>
      <c r="AL1370" s="13" t="s">
        <v>9374</v>
      </c>
      <c r="AM1370" s="8" t="s">
        <v>3057</v>
      </c>
      <c r="AN1370" s="8" t="s">
        <v>9375</v>
      </c>
      <c r="AO1370" s="13" t="s">
        <v>9376</v>
      </c>
      <c r="AP1370" s="9" t="s">
        <v>9373</v>
      </c>
      <c r="AQ1370" s="11">
        <v>6039.0</v>
      </c>
    </row>
    <row r="1371">
      <c r="A1371" s="8" t="str">
        <f t="shared" si="1"/>
        <v>Tom Peterson</v>
      </c>
      <c r="B1371" s="8" t="s">
        <v>9395</v>
      </c>
      <c r="C1371" s="8" t="s">
        <v>2410</v>
      </c>
      <c r="D1371" s="9" t="s">
        <v>9324</v>
      </c>
      <c r="E1371" s="8" t="s">
        <v>9396</v>
      </c>
      <c r="F1371" s="8" t="s">
        <v>2304</v>
      </c>
      <c r="G1371" s="8" t="s">
        <v>47</v>
      </c>
      <c r="H1371" s="8" t="s">
        <v>9397</v>
      </c>
      <c r="I1371" s="8" t="s">
        <v>1330</v>
      </c>
      <c r="J1371" s="10">
        <v>3.35</v>
      </c>
      <c r="K1371" s="8" t="s">
        <v>9398</v>
      </c>
      <c r="L1371" s="8" t="s">
        <v>86</v>
      </c>
      <c r="M1371" s="8" t="s">
        <v>86</v>
      </c>
      <c r="N1371" s="8" t="s">
        <v>9399</v>
      </c>
      <c r="O1371" s="8" t="s">
        <v>52</v>
      </c>
      <c r="P1371" s="8"/>
      <c r="Q1371" s="8"/>
      <c r="R1371" s="8" t="s">
        <v>271</v>
      </c>
      <c r="S1371" s="8" t="s">
        <v>1276</v>
      </c>
      <c r="T1371" s="11" t="str">
        <f t="shared" si="2"/>
        <v>Tom Peterson</v>
      </c>
      <c r="U1371" s="8" t="s">
        <v>2105</v>
      </c>
      <c r="V1371" s="8" t="s">
        <v>9400</v>
      </c>
      <c r="W1371" s="8" t="s">
        <v>9401</v>
      </c>
      <c r="X1371" s="8" t="s">
        <v>9402</v>
      </c>
      <c r="Y1371" s="12" t="s">
        <v>9403</v>
      </c>
      <c r="Z1371" s="12" t="s">
        <v>9404</v>
      </c>
      <c r="AA1371" s="12" t="s">
        <v>9405</v>
      </c>
      <c r="AB1371" s="12" t="s">
        <v>9406</v>
      </c>
      <c r="AC1371" s="8" t="s">
        <v>60</v>
      </c>
      <c r="AD1371" s="12" t="s">
        <v>9407</v>
      </c>
      <c r="AE1371" s="8" t="s">
        <v>9408</v>
      </c>
      <c r="AF1371" s="8" t="s">
        <v>9409</v>
      </c>
      <c r="AG1371" s="8" t="s">
        <v>9336</v>
      </c>
      <c r="AH1371" s="8" t="s">
        <v>543</v>
      </c>
      <c r="AI1371" s="8" t="s">
        <v>233</v>
      </c>
      <c r="AJ1371" s="8" t="s">
        <v>86</v>
      </c>
      <c r="AK1371" s="8"/>
      <c r="AL1371" s="8"/>
      <c r="AM1371" s="8" t="s">
        <v>743</v>
      </c>
      <c r="AN1371" s="8" t="s">
        <v>9410</v>
      </c>
      <c r="AO1371" s="13" t="s">
        <v>9411</v>
      </c>
      <c r="AP1371" s="9" t="s">
        <v>9409</v>
      </c>
      <c r="AQ1371" s="11">
        <v>3652.0</v>
      </c>
    </row>
    <row r="1372">
      <c r="A1372" s="8" t="str">
        <f t="shared" si="1"/>
        <v>Tyler Jakubek</v>
      </c>
      <c r="B1372" s="8" t="s">
        <v>9395</v>
      </c>
      <c r="C1372" s="8" t="s">
        <v>2410</v>
      </c>
      <c r="D1372" s="9" t="s">
        <v>9324</v>
      </c>
      <c r="E1372" s="8" t="s">
        <v>9396</v>
      </c>
      <c r="F1372" s="8" t="s">
        <v>2304</v>
      </c>
      <c r="G1372" s="8" t="s">
        <v>47</v>
      </c>
      <c r="H1372" s="8" t="s">
        <v>9397</v>
      </c>
      <c r="I1372" s="8" t="s">
        <v>1330</v>
      </c>
      <c r="J1372" s="10">
        <v>3.35</v>
      </c>
      <c r="K1372" s="8" t="s">
        <v>9398</v>
      </c>
      <c r="L1372" s="8"/>
      <c r="M1372" s="8"/>
      <c r="N1372" s="8" t="s">
        <v>9412</v>
      </c>
      <c r="O1372" s="8" t="s">
        <v>52</v>
      </c>
      <c r="P1372" s="8"/>
      <c r="Q1372" s="8"/>
      <c r="R1372" s="8" t="s">
        <v>1514</v>
      </c>
      <c r="S1372" s="8" t="s">
        <v>9413</v>
      </c>
      <c r="T1372" s="11" t="str">
        <f t="shared" si="2"/>
        <v>Tyler Jakubek</v>
      </c>
      <c r="U1372" s="8" t="s">
        <v>2649</v>
      </c>
      <c r="V1372" s="8" t="s">
        <v>9414</v>
      </c>
      <c r="W1372" s="8"/>
      <c r="X1372" s="8" t="s">
        <v>9402</v>
      </c>
      <c r="Y1372" s="8" t="s">
        <v>60</v>
      </c>
      <c r="Z1372" s="12" t="s">
        <v>9404</v>
      </c>
      <c r="AA1372" s="8" t="s">
        <v>60</v>
      </c>
      <c r="AB1372" s="12" t="s">
        <v>9406</v>
      </c>
      <c r="AC1372" s="8" t="s">
        <v>60</v>
      </c>
      <c r="AD1372" s="12" t="s">
        <v>9407</v>
      </c>
      <c r="AE1372" s="8" t="s">
        <v>9408</v>
      </c>
      <c r="AF1372" s="8" t="s">
        <v>9409</v>
      </c>
      <c r="AG1372" s="8" t="s">
        <v>9336</v>
      </c>
      <c r="AH1372" s="8" t="s">
        <v>543</v>
      </c>
      <c r="AI1372" s="8" t="s">
        <v>233</v>
      </c>
      <c r="AJ1372" s="8"/>
      <c r="AK1372" s="8"/>
      <c r="AL1372" s="8"/>
      <c r="AM1372" s="8" t="s">
        <v>743</v>
      </c>
      <c r="AN1372" s="8" t="s">
        <v>9410</v>
      </c>
      <c r="AO1372" s="13" t="s">
        <v>9411</v>
      </c>
      <c r="AP1372" s="9" t="s">
        <v>9409</v>
      </c>
      <c r="AQ1372" s="11">
        <v>3652.0</v>
      </c>
    </row>
    <row r="1373">
      <c r="A1373" s="8" t="str">
        <f t="shared" si="1"/>
        <v>Zachary Lefever</v>
      </c>
      <c r="B1373" s="8" t="s">
        <v>9395</v>
      </c>
      <c r="C1373" s="8" t="s">
        <v>2410</v>
      </c>
      <c r="D1373" s="9" t="s">
        <v>9324</v>
      </c>
      <c r="E1373" s="8" t="s">
        <v>9396</v>
      </c>
      <c r="F1373" s="8" t="s">
        <v>2304</v>
      </c>
      <c r="G1373" s="8" t="s">
        <v>47</v>
      </c>
      <c r="H1373" s="8" t="s">
        <v>9397</v>
      </c>
      <c r="I1373" s="8" t="s">
        <v>1330</v>
      </c>
      <c r="J1373" s="10">
        <v>3.35</v>
      </c>
      <c r="K1373" s="8" t="s">
        <v>9398</v>
      </c>
      <c r="L1373" s="8"/>
      <c r="M1373" s="8"/>
      <c r="N1373" s="8" t="s">
        <v>9415</v>
      </c>
      <c r="O1373" s="8" t="s">
        <v>52</v>
      </c>
      <c r="P1373" s="8"/>
      <c r="Q1373" s="8"/>
      <c r="R1373" s="8" t="s">
        <v>7770</v>
      </c>
      <c r="S1373" s="8" t="s">
        <v>1508</v>
      </c>
      <c r="T1373" s="11" t="str">
        <f t="shared" si="2"/>
        <v>Zachary Lefever</v>
      </c>
      <c r="U1373" s="8" t="s">
        <v>106</v>
      </c>
      <c r="V1373" s="8" t="s">
        <v>9416</v>
      </c>
      <c r="W1373" s="8"/>
      <c r="X1373" s="8" t="s">
        <v>9402</v>
      </c>
      <c r="Y1373" s="8" t="s">
        <v>60</v>
      </c>
      <c r="Z1373" s="12" t="s">
        <v>9404</v>
      </c>
      <c r="AA1373" s="8" t="s">
        <v>60</v>
      </c>
      <c r="AB1373" s="12" t="s">
        <v>9406</v>
      </c>
      <c r="AC1373" s="12" t="s">
        <v>9417</v>
      </c>
      <c r="AD1373" s="12" t="s">
        <v>9407</v>
      </c>
      <c r="AE1373" s="8" t="s">
        <v>9408</v>
      </c>
      <c r="AF1373" s="8" t="s">
        <v>9409</v>
      </c>
      <c r="AG1373" s="8" t="s">
        <v>9336</v>
      </c>
      <c r="AH1373" s="8" t="s">
        <v>543</v>
      </c>
      <c r="AI1373" s="8" t="s">
        <v>233</v>
      </c>
      <c r="AJ1373" s="8"/>
      <c r="AK1373" s="8"/>
      <c r="AL1373" s="8"/>
      <c r="AM1373" s="8" t="s">
        <v>743</v>
      </c>
      <c r="AN1373" s="8" t="s">
        <v>9410</v>
      </c>
      <c r="AO1373" s="13" t="s">
        <v>9411</v>
      </c>
      <c r="AP1373" s="29" t="s">
        <v>9409</v>
      </c>
      <c r="AQ1373" s="11">
        <v>3652.0</v>
      </c>
    </row>
    <row r="1374">
      <c r="A1374" s="8" t="str">
        <f t="shared" si="1"/>
        <v>Dominick Hogans</v>
      </c>
      <c r="B1374" s="8" t="s">
        <v>9395</v>
      </c>
      <c r="C1374" s="8" t="s">
        <v>2410</v>
      </c>
      <c r="D1374" s="9" t="s">
        <v>9324</v>
      </c>
      <c r="E1374" s="8" t="s">
        <v>9396</v>
      </c>
      <c r="F1374" s="8" t="s">
        <v>2304</v>
      </c>
      <c r="G1374" s="8" t="s">
        <v>47</v>
      </c>
      <c r="H1374" s="8" t="s">
        <v>9397</v>
      </c>
      <c r="I1374" s="8" t="s">
        <v>1330</v>
      </c>
      <c r="J1374" s="10">
        <v>3.35</v>
      </c>
      <c r="K1374" s="8" t="s">
        <v>9398</v>
      </c>
      <c r="L1374" s="8"/>
      <c r="M1374" s="8"/>
      <c r="N1374" s="8" t="s">
        <v>9418</v>
      </c>
      <c r="O1374" s="8" t="s">
        <v>52</v>
      </c>
      <c r="P1374" s="8"/>
      <c r="Q1374" s="8"/>
      <c r="R1374" s="8" t="s">
        <v>9419</v>
      </c>
      <c r="S1374" s="8" t="s">
        <v>9420</v>
      </c>
      <c r="T1374" s="11" t="str">
        <f t="shared" si="2"/>
        <v>Dominick Hogans</v>
      </c>
      <c r="U1374" s="8" t="s">
        <v>80</v>
      </c>
      <c r="V1374" s="8" t="s">
        <v>9421</v>
      </c>
      <c r="W1374" s="8"/>
      <c r="X1374" s="8" t="s">
        <v>9402</v>
      </c>
      <c r="Y1374" s="8" t="s">
        <v>60</v>
      </c>
      <c r="Z1374" s="12" t="s">
        <v>9404</v>
      </c>
      <c r="AA1374" s="8" t="s">
        <v>60</v>
      </c>
      <c r="AB1374" s="12" t="s">
        <v>9406</v>
      </c>
      <c r="AC1374" s="8" t="s">
        <v>60</v>
      </c>
      <c r="AD1374" s="12" t="s">
        <v>9407</v>
      </c>
      <c r="AE1374" s="8" t="s">
        <v>9408</v>
      </c>
      <c r="AF1374" s="8" t="s">
        <v>9409</v>
      </c>
      <c r="AG1374" s="8" t="s">
        <v>9336</v>
      </c>
      <c r="AH1374" s="8" t="s">
        <v>543</v>
      </c>
      <c r="AI1374" s="8" t="s">
        <v>233</v>
      </c>
      <c r="AJ1374" s="8"/>
      <c r="AK1374" s="8"/>
      <c r="AL1374" s="8"/>
      <c r="AM1374" s="8" t="s">
        <v>743</v>
      </c>
      <c r="AN1374" s="8" t="s">
        <v>9410</v>
      </c>
      <c r="AO1374" s="13" t="s">
        <v>9411</v>
      </c>
      <c r="AP1374" s="29" t="s">
        <v>9409</v>
      </c>
      <c r="AQ1374" s="11">
        <v>3652.0</v>
      </c>
    </row>
    <row r="1375">
      <c r="A1375" s="8" t="str">
        <f t="shared" si="1"/>
        <v>Michele Curcio</v>
      </c>
      <c r="B1375" s="8" t="s">
        <v>9422</v>
      </c>
      <c r="C1375" s="8" t="s">
        <v>2369</v>
      </c>
      <c r="D1375" s="9" t="s">
        <v>9324</v>
      </c>
      <c r="E1375" s="8" t="s">
        <v>9423</v>
      </c>
      <c r="F1375" s="8" t="s">
        <v>2304</v>
      </c>
      <c r="G1375" s="8" t="s">
        <v>47</v>
      </c>
      <c r="H1375" s="8" t="s">
        <v>9424</v>
      </c>
      <c r="I1375" s="8" t="s">
        <v>8000</v>
      </c>
      <c r="J1375" s="10">
        <v>3.52</v>
      </c>
      <c r="K1375" s="8" t="s">
        <v>9425</v>
      </c>
      <c r="L1375" s="8" t="s">
        <v>86</v>
      </c>
      <c r="M1375" s="8" t="s">
        <v>9426</v>
      </c>
      <c r="N1375" s="8" t="s">
        <v>9427</v>
      </c>
      <c r="O1375" s="8" t="s">
        <v>52</v>
      </c>
      <c r="P1375" s="8"/>
      <c r="Q1375" s="8"/>
      <c r="R1375" s="8" t="s">
        <v>9428</v>
      </c>
      <c r="S1375" s="8" t="s">
        <v>9429</v>
      </c>
      <c r="T1375" s="11" t="str">
        <f t="shared" si="2"/>
        <v>Michele Curcio</v>
      </c>
      <c r="U1375" s="8" t="s">
        <v>55</v>
      </c>
      <c r="V1375" s="8" t="s">
        <v>9430</v>
      </c>
      <c r="W1375" s="8" t="s">
        <v>9431</v>
      </c>
      <c r="X1375" s="8" t="s">
        <v>9432</v>
      </c>
      <c r="Y1375" s="12" t="s">
        <v>9433</v>
      </c>
      <c r="Z1375" s="12" t="s">
        <v>7875</v>
      </c>
      <c r="AA1375" s="8" t="s">
        <v>60</v>
      </c>
      <c r="AB1375" s="8" t="s">
        <v>60</v>
      </c>
      <c r="AC1375" s="8" t="s">
        <v>60</v>
      </c>
      <c r="AD1375" s="12" t="s">
        <v>7876</v>
      </c>
      <c r="AE1375" s="8" t="s">
        <v>9434</v>
      </c>
      <c r="AF1375" s="8" t="s">
        <v>9435</v>
      </c>
      <c r="AG1375" s="8" t="s">
        <v>9336</v>
      </c>
      <c r="AH1375" s="8" t="s">
        <v>232</v>
      </c>
      <c r="AI1375" s="8" t="s">
        <v>233</v>
      </c>
      <c r="AJ1375" s="8" t="s">
        <v>86</v>
      </c>
      <c r="AK1375" s="13" t="s">
        <v>1752</v>
      </c>
      <c r="AL1375" s="13" t="s">
        <v>2428</v>
      </c>
      <c r="AM1375" s="8" t="s">
        <v>5383</v>
      </c>
      <c r="AN1375" s="8" t="s">
        <v>9436</v>
      </c>
      <c r="AO1375" s="13" t="s">
        <v>9437</v>
      </c>
      <c r="AP1375" s="9" t="s">
        <v>9435</v>
      </c>
      <c r="AQ1375" s="11">
        <v>2550.0</v>
      </c>
    </row>
    <row r="1376">
      <c r="A1376" s="8" t="str">
        <f t="shared" si="1"/>
        <v>Anthony Dentino</v>
      </c>
      <c r="B1376" s="8" t="s">
        <v>9422</v>
      </c>
      <c r="C1376" s="8" t="s">
        <v>2369</v>
      </c>
      <c r="D1376" s="9" t="s">
        <v>9324</v>
      </c>
      <c r="E1376" s="8" t="s">
        <v>9423</v>
      </c>
      <c r="F1376" s="8" t="s">
        <v>2304</v>
      </c>
      <c r="G1376" s="8" t="s">
        <v>47</v>
      </c>
      <c r="H1376" s="8" t="s">
        <v>9424</v>
      </c>
      <c r="I1376" s="8" t="s">
        <v>8000</v>
      </c>
      <c r="J1376" s="10">
        <v>3.52</v>
      </c>
      <c r="K1376" s="8" t="s">
        <v>9425</v>
      </c>
      <c r="L1376" s="8"/>
      <c r="M1376" s="8" t="s">
        <v>9426</v>
      </c>
      <c r="N1376" s="8" t="s">
        <v>9438</v>
      </c>
      <c r="O1376" s="8" t="s">
        <v>52</v>
      </c>
      <c r="P1376" s="8"/>
      <c r="Q1376" s="8"/>
      <c r="R1376" s="8" t="s">
        <v>6978</v>
      </c>
      <c r="S1376" s="8" t="s">
        <v>9439</v>
      </c>
      <c r="T1376" s="11" t="str">
        <f t="shared" si="2"/>
        <v>Anthony Dentino</v>
      </c>
      <c r="U1376" s="8" t="s">
        <v>80</v>
      </c>
      <c r="V1376" s="8" t="s">
        <v>9440</v>
      </c>
      <c r="W1376" s="8" t="s">
        <v>9441</v>
      </c>
      <c r="X1376" s="8" t="s">
        <v>9432</v>
      </c>
      <c r="Y1376" s="8" t="s">
        <v>60</v>
      </c>
      <c r="Z1376" s="12" t="s">
        <v>7875</v>
      </c>
      <c r="AA1376" s="8" t="s">
        <v>60</v>
      </c>
      <c r="AB1376" s="8" t="s">
        <v>60</v>
      </c>
      <c r="AC1376" s="8" t="s">
        <v>60</v>
      </c>
      <c r="AD1376" s="12" t="s">
        <v>7876</v>
      </c>
      <c r="AE1376" s="8" t="s">
        <v>9434</v>
      </c>
      <c r="AF1376" s="8" t="s">
        <v>9435</v>
      </c>
      <c r="AG1376" s="8" t="s">
        <v>9336</v>
      </c>
      <c r="AH1376" s="8" t="s">
        <v>232</v>
      </c>
      <c r="AI1376" s="8" t="s">
        <v>233</v>
      </c>
      <c r="AJ1376" s="8"/>
      <c r="AK1376" s="13" t="s">
        <v>1752</v>
      </c>
      <c r="AL1376" s="13" t="s">
        <v>2428</v>
      </c>
      <c r="AM1376" s="13" t="s">
        <v>5383</v>
      </c>
      <c r="AN1376" s="8" t="s">
        <v>9436</v>
      </c>
      <c r="AO1376" s="13" t="s">
        <v>9437</v>
      </c>
      <c r="AP1376" s="9" t="s">
        <v>9435</v>
      </c>
      <c r="AQ1376" s="11">
        <v>2550.0</v>
      </c>
    </row>
    <row r="1377">
      <c r="A1377" s="8" t="str">
        <f t="shared" si="1"/>
        <v>Michael Scott</v>
      </c>
      <c r="B1377" s="8" t="s">
        <v>9422</v>
      </c>
      <c r="C1377" s="8" t="s">
        <v>2369</v>
      </c>
      <c r="D1377" s="9" t="s">
        <v>9324</v>
      </c>
      <c r="E1377" s="8" t="s">
        <v>9423</v>
      </c>
      <c r="F1377" s="8" t="s">
        <v>2304</v>
      </c>
      <c r="G1377" s="8" t="s">
        <v>47</v>
      </c>
      <c r="H1377" s="8" t="s">
        <v>9424</v>
      </c>
      <c r="I1377" s="8" t="s">
        <v>8000</v>
      </c>
      <c r="J1377" s="10">
        <v>3.52</v>
      </c>
      <c r="K1377" s="8" t="s">
        <v>9425</v>
      </c>
      <c r="L1377" s="8" t="s">
        <v>86</v>
      </c>
      <c r="M1377" s="8" t="s">
        <v>9426</v>
      </c>
      <c r="N1377" s="8" t="s">
        <v>9442</v>
      </c>
      <c r="O1377" s="8" t="s">
        <v>52</v>
      </c>
      <c r="P1377" s="8"/>
      <c r="Q1377" s="8"/>
      <c r="R1377" s="8" t="s">
        <v>731</v>
      </c>
      <c r="S1377" s="8" t="s">
        <v>147</v>
      </c>
      <c r="T1377" s="11" t="str">
        <f t="shared" si="2"/>
        <v>Michael Scott</v>
      </c>
      <c r="U1377" s="8" t="s">
        <v>80</v>
      </c>
      <c r="V1377" s="8" t="s">
        <v>9443</v>
      </c>
      <c r="W1377" s="8" t="s">
        <v>9444</v>
      </c>
      <c r="X1377" s="8" t="s">
        <v>9432</v>
      </c>
      <c r="Y1377" s="8" t="s">
        <v>60</v>
      </c>
      <c r="Z1377" s="12" t="s">
        <v>7875</v>
      </c>
      <c r="AA1377" s="8" t="s">
        <v>60</v>
      </c>
      <c r="AB1377" s="8" t="s">
        <v>60</v>
      </c>
      <c r="AC1377" s="8" t="s">
        <v>60</v>
      </c>
      <c r="AD1377" s="12" t="s">
        <v>7876</v>
      </c>
      <c r="AE1377" s="8" t="s">
        <v>9434</v>
      </c>
      <c r="AF1377" s="8" t="s">
        <v>9435</v>
      </c>
      <c r="AG1377" s="8" t="s">
        <v>9336</v>
      </c>
      <c r="AH1377" s="8" t="s">
        <v>232</v>
      </c>
      <c r="AI1377" s="8" t="s">
        <v>233</v>
      </c>
      <c r="AJ1377" s="8" t="s">
        <v>86</v>
      </c>
      <c r="AK1377" s="13" t="s">
        <v>1752</v>
      </c>
      <c r="AL1377" s="13" t="s">
        <v>2428</v>
      </c>
      <c r="AM1377" s="8" t="s">
        <v>5383</v>
      </c>
      <c r="AN1377" s="8" t="s">
        <v>9436</v>
      </c>
      <c r="AO1377" s="13" t="s">
        <v>9437</v>
      </c>
      <c r="AP1377" s="9" t="s">
        <v>9435</v>
      </c>
      <c r="AQ1377" s="11">
        <v>2550.0</v>
      </c>
    </row>
    <row r="1378">
      <c r="A1378" s="8" t="str">
        <f t="shared" si="1"/>
        <v>Kerem Ayhan</v>
      </c>
      <c r="B1378" s="8" t="s">
        <v>9445</v>
      </c>
      <c r="C1378" s="8" t="s">
        <v>2369</v>
      </c>
      <c r="D1378" s="9" t="s">
        <v>9324</v>
      </c>
      <c r="E1378" s="8" t="s">
        <v>9446</v>
      </c>
      <c r="F1378" s="8" t="s">
        <v>2304</v>
      </c>
      <c r="G1378" s="8" t="s">
        <v>47</v>
      </c>
      <c r="H1378" s="8" t="s">
        <v>9447</v>
      </c>
      <c r="I1378" s="8" t="s">
        <v>49</v>
      </c>
      <c r="J1378" s="10">
        <v>3.85</v>
      </c>
      <c r="K1378" s="8" t="s">
        <v>9448</v>
      </c>
      <c r="L1378" s="8" t="s">
        <v>1299</v>
      </c>
      <c r="M1378" s="8" t="s">
        <v>86</v>
      </c>
      <c r="N1378" s="8" t="s">
        <v>9449</v>
      </c>
      <c r="O1378" s="8" t="s">
        <v>52</v>
      </c>
      <c r="P1378" s="8"/>
      <c r="Q1378" s="8"/>
      <c r="R1378" s="8" t="s">
        <v>9450</v>
      </c>
      <c r="S1378" s="8" t="s">
        <v>9451</v>
      </c>
      <c r="T1378" s="11" t="str">
        <f t="shared" si="2"/>
        <v>Kerem Ayhan</v>
      </c>
      <c r="U1378" s="8" t="s">
        <v>412</v>
      </c>
      <c r="V1378" s="8" t="s">
        <v>86</v>
      </c>
      <c r="W1378" s="8" t="s">
        <v>86</v>
      </c>
      <c r="X1378" s="8" t="s">
        <v>9452</v>
      </c>
      <c r="Y1378" s="8" t="s">
        <v>60</v>
      </c>
      <c r="Z1378" s="12" t="s">
        <v>9453</v>
      </c>
      <c r="AA1378" s="8" t="s">
        <v>60</v>
      </c>
      <c r="AB1378" s="8" t="s">
        <v>60</v>
      </c>
      <c r="AC1378" s="8" t="s">
        <v>60</v>
      </c>
      <c r="AD1378" s="12" t="s">
        <v>9454</v>
      </c>
      <c r="AE1378" s="8" t="s">
        <v>9455</v>
      </c>
      <c r="AF1378" s="8" t="s">
        <v>9456</v>
      </c>
      <c r="AG1378" s="8" t="s">
        <v>9336</v>
      </c>
      <c r="AH1378" s="8" t="s">
        <v>352</v>
      </c>
      <c r="AI1378" s="8" t="s">
        <v>233</v>
      </c>
      <c r="AJ1378" s="8" t="s">
        <v>86</v>
      </c>
      <c r="AK1378" s="8" t="s">
        <v>9457</v>
      </c>
      <c r="AL1378" s="8" t="s">
        <v>1502</v>
      </c>
      <c r="AM1378" s="8" t="s">
        <v>2024</v>
      </c>
      <c r="AN1378" s="8" t="s">
        <v>9458</v>
      </c>
      <c r="AO1378" s="8" t="s">
        <v>9459</v>
      </c>
      <c r="AP1378" s="29" t="s">
        <v>9456</v>
      </c>
      <c r="AQ1378" s="11">
        <v>5080.0</v>
      </c>
    </row>
    <row r="1379">
      <c r="A1379" s="8" t="str">
        <f t="shared" si="1"/>
        <v>Diana Hammerstone</v>
      </c>
      <c r="B1379" s="8" t="s">
        <v>9445</v>
      </c>
      <c r="C1379" s="8" t="s">
        <v>2369</v>
      </c>
      <c r="D1379" s="9" t="s">
        <v>9324</v>
      </c>
      <c r="E1379" s="8" t="s">
        <v>9446</v>
      </c>
      <c r="F1379" s="8" t="s">
        <v>2304</v>
      </c>
      <c r="G1379" s="8" t="s">
        <v>47</v>
      </c>
      <c r="H1379" s="8" t="s">
        <v>9447</v>
      </c>
      <c r="I1379" s="8" t="s">
        <v>49</v>
      </c>
      <c r="J1379" s="10">
        <v>3.85</v>
      </c>
      <c r="K1379" s="8" t="s">
        <v>9448</v>
      </c>
      <c r="L1379" s="8" t="s">
        <v>1299</v>
      </c>
      <c r="M1379" s="8" t="s">
        <v>86</v>
      </c>
      <c r="N1379" s="8" t="s">
        <v>9460</v>
      </c>
      <c r="O1379" s="8" t="s">
        <v>52</v>
      </c>
      <c r="P1379" s="8"/>
      <c r="Q1379" s="8"/>
      <c r="R1379" s="8" t="s">
        <v>9461</v>
      </c>
      <c r="S1379" s="8" t="s">
        <v>9462</v>
      </c>
      <c r="T1379" s="11" t="str">
        <f t="shared" si="2"/>
        <v>Diana Hammerstone</v>
      </c>
      <c r="U1379" s="8" t="s">
        <v>412</v>
      </c>
      <c r="V1379" s="8" t="s">
        <v>86</v>
      </c>
      <c r="W1379" s="8"/>
      <c r="X1379" s="8" t="s">
        <v>9452</v>
      </c>
      <c r="Y1379" s="12" t="s">
        <v>9463</v>
      </c>
      <c r="Z1379" s="12" t="s">
        <v>9453</v>
      </c>
      <c r="AA1379" s="8" t="s">
        <v>60</v>
      </c>
      <c r="AB1379" s="8" t="s">
        <v>60</v>
      </c>
      <c r="AC1379" s="12" t="s">
        <v>9464</v>
      </c>
      <c r="AD1379" s="12" t="s">
        <v>9454</v>
      </c>
      <c r="AE1379" s="8" t="s">
        <v>9455</v>
      </c>
      <c r="AF1379" s="8" t="s">
        <v>9456</v>
      </c>
      <c r="AG1379" s="8" t="s">
        <v>9336</v>
      </c>
      <c r="AH1379" s="8" t="s">
        <v>352</v>
      </c>
      <c r="AI1379" s="8" t="s">
        <v>233</v>
      </c>
      <c r="AJ1379" s="8" t="s">
        <v>86</v>
      </c>
      <c r="AK1379" s="13" t="s">
        <v>9457</v>
      </c>
      <c r="AL1379" s="13" t="s">
        <v>1502</v>
      </c>
      <c r="AM1379" s="8" t="s">
        <v>2024</v>
      </c>
      <c r="AN1379" s="8" t="s">
        <v>9458</v>
      </c>
      <c r="AO1379" s="13" t="s">
        <v>9459</v>
      </c>
      <c r="AP1379" s="9" t="s">
        <v>9456</v>
      </c>
      <c r="AQ1379" s="11">
        <v>5080.0</v>
      </c>
    </row>
    <row r="1380">
      <c r="A1380" s="8" t="str">
        <f t="shared" si="1"/>
        <v>Khayla Atte</v>
      </c>
      <c r="B1380" s="8" t="s">
        <v>9445</v>
      </c>
      <c r="C1380" s="8" t="s">
        <v>2369</v>
      </c>
      <c r="D1380" s="9" t="s">
        <v>9324</v>
      </c>
      <c r="E1380" s="8" t="s">
        <v>9446</v>
      </c>
      <c r="F1380" s="8" t="s">
        <v>2304</v>
      </c>
      <c r="G1380" s="8" t="s">
        <v>47</v>
      </c>
      <c r="H1380" s="8" t="s">
        <v>9447</v>
      </c>
      <c r="I1380" s="8" t="s">
        <v>49</v>
      </c>
      <c r="J1380" s="10">
        <v>3.85</v>
      </c>
      <c r="K1380" s="8" t="s">
        <v>9448</v>
      </c>
      <c r="L1380" s="8" t="s">
        <v>1299</v>
      </c>
      <c r="M1380" s="8"/>
      <c r="N1380" s="8" t="s">
        <v>9465</v>
      </c>
      <c r="O1380" s="8" t="s">
        <v>52</v>
      </c>
      <c r="P1380" s="8"/>
      <c r="Q1380" s="8"/>
      <c r="R1380" s="8" t="s">
        <v>9466</v>
      </c>
      <c r="S1380" s="8" t="s">
        <v>9467</v>
      </c>
      <c r="T1380" s="11" t="str">
        <f t="shared" si="2"/>
        <v>Khayla Atte</v>
      </c>
      <c r="U1380" s="8" t="s">
        <v>55</v>
      </c>
      <c r="V1380" s="8" t="s">
        <v>9468</v>
      </c>
      <c r="W1380" s="8"/>
      <c r="X1380" s="8" t="s">
        <v>9452</v>
      </c>
      <c r="Y1380" s="8" t="s">
        <v>60</v>
      </c>
      <c r="Z1380" s="12" t="s">
        <v>9453</v>
      </c>
      <c r="AA1380" s="8" t="s">
        <v>60</v>
      </c>
      <c r="AB1380" s="8" t="s">
        <v>60</v>
      </c>
      <c r="AC1380" s="8" t="s">
        <v>60</v>
      </c>
      <c r="AD1380" s="12" t="s">
        <v>9454</v>
      </c>
      <c r="AE1380" s="8" t="s">
        <v>9455</v>
      </c>
      <c r="AF1380" s="8" t="s">
        <v>9456</v>
      </c>
      <c r="AG1380" s="8" t="s">
        <v>9336</v>
      </c>
      <c r="AH1380" s="8" t="s">
        <v>352</v>
      </c>
      <c r="AI1380" s="8" t="s">
        <v>233</v>
      </c>
      <c r="AJ1380" s="8"/>
      <c r="AK1380" s="13" t="s">
        <v>9457</v>
      </c>
      <c r="AL1380" s="13" t="s">
        <v>1502</v>
      </c>
      <c r="AM1380" s="8" t="s">
        <v>2024</v>
      </c>
      <c r="AN1380" s="8" t="s">
        <v>9458</v>
      </c>
      <c r="AO1380" s="13" t="s">
        <v>9459</v>
      </c>
      <c r="AP1380" s="9" t="s">
        <v>9456</v>
      </c>
      <c r="AQ1380" s="11">
        <v>5080.0</v>
      </c>
    </row>
    <row r="1381">
      <c r="A1381" s="8" t="str">
        <f t="shared" si="1"/>
        <v>Todd Etters</v>
      </c>
      <c r="B1381" s="8" t="s">
        <v>9445</v>
      </c>
      <c r="C1381" s="8" t="s">
        <v>2369</v>
      </c>
      <c r="D1381" s="9" t="s">
        <v>9324</v>
      </c>
      <c r="E1381" s="8" t="s">
        <v>9446</v>
      </c>
      <c r="F1381" s="8" t="s">
        <v>2304</v>
      </c>
      <c r="G1381" s="8" t="s">
        <v>47</v>
      </c>
      <c r="H1381" s="8" t="s">
        <v>9447</v>
      </c>
      <c r="I1381" s="8" t="s">
        <v>49</v>
      </c>
      <c r="J1381" s="10">
        <v>3.85</v>
      </c>
      <c r="K1381" s="8" t="s">
        <v>9448</v>
      </c>
      <c r="L1381" s="8" t="s">
        <v>1299</v>
      </c>
      <c r="M1381" s="8" t="s">
        <v>86</v>
      </c>
      <c r="N1381" s="8" t="s">
        <v>9469</v>
      </c>
      <c r="O1381" s="8" t="s">
        <v>52</v>
      </c>
      <c r="P1381" s="8"/>
      <c r="Q1381" s="8"/>
      <c r="R1381" s="8" t="s">
        <v>4891</v>
      </c>
      <c r="S1381" s="8" t="s">
        <v>9470</v>
      </c>
      <c r="T1381" s="11" t="str">
        <f t="shared" si="2"/>
        <v>Todd Etters</v>
      </c>
      <c r="U1381" s="8" t="s">
        <v>55</v>
      </c>
      <c r="V1381" s="8" t="s">
        <v>9471</v>
      </c>
      <c r="W1381" s="8" t="s">
        <v>9472</v>
      </c>
      <c r="X1381" s="8" t="s">
        <v>9452</v>
      </c>
      <c r="Y1381" s="8" t="s">
        <v>60</v>
      </c>
      <c r="Z1381" s="12" t="s">
        <v>9453</v>
      </c>
      <c r="AA1381" s="8" t="s">
        <v>60</v>
      </c>
      <c r="AB1381" s="8" t="s">
        <v>60</v>
      </c>
      <c r="AC1381" s="8" t="s">
        <v>60</v>
      </c>
      <c r="AD1381" s="12" t="s">
        <v>9454</v>
      </c>
      <c r="AE1381" s="8" t="s">
        <v>9455</v>
      </c>
      <c r="AF1381" s="8" t="s">
        <v>9456</v>
      </c>
      <c r="AG1381" s="8" t="s">
        <v>9336</v>
      </c>
      <c r="AH1381" s="8" t="s">
        <v>352</v>
      </c>
      <c r="AI1381" s="8" t="s">
        <v>233</v>
      </c>
      <c r="AJ1381" s="8" t="s">
        <v>86</v>
      </c>
      <c r="AK1381" s="13" t="s">
        <v>9457</v>
      </c>
      <c r="AL1381" s="13" t="s">
        <v>1502</v>
      </c>
      <c r="AM1381" s="8" t="s">
        <v>2024</v>
      </c>
      <c r="AN1381" s="8" t="s">
        <v>9458</v>
      </c>
      <c r="AO1381" s="13" t="s">
        <v>9459</v>
      </c>
      <c r="AP1381" s="9" t="s">
        <v>9456</v>
      </c>
      <c r="AQ1381" s="11">
        <v>5080.0</v>
      </c>
    </row>
    <row r="1382">
      <c r="A1382" s="8" t="str">
        <f t="shared" si="1"/>
        <v>Brooke Astor</v>
      </c>
      <c r="B1382" s="8" t="s">
        <v>9445</v>
      </c>
      <c r="C1382" s="8" t="s">
        <v>2369</v>
      </c>
      <c r="D1382" s="9" t="s">
        <v>9324</v>
      </c>
      <c r="E1382" s="8" t="s">
        <v>9446</v>
      </c>
      <c r="F1382" s="8" t="s">
        <v>2304</v>
      </c>
      <c r="G1382" s="8" t="s">
        <v>47</v>
      </c>
      <c r="H1382" s="8" t="s">
        <v>9447</v>
      </c>
      <c r="I1382" s="8" t="s">
        <v>49</v>
      </c>
      <c r="J1382" s="10">
        <v>3.85</v>
      </c>
      <c r="K1382" s="8" t="s">
        <v>9448</v>
      </c>
      <c r="L1382" s="8" t="s">
        <v>1299</v>
      </c>
      <c r="M1382" s="8" t="s">
        <v>86</v>
      </c>
      <c r="N1382" s="8" t="s">
        <v>9473</v>
      </c>
      <c r="O1382" s="8" t="s">
        <v>52</v>
      </c>
      <c r="P1382" s="8"/>
      <c r="Q1382" s="8"/>
      <c r="R1382" s="8" t="s">
        <v>2200</v>
      </c>
      <c r="S1382" s="8" t="s">
        <v>9474</v>
      </c>
      <c r="T1382" s="11" t="str">
        <f t="shared" si="2"/>
        <v>Brooke Astor</v>
      </c>
      <c r="U1382" s="8" t="s">
        <v>9475</v>
      </c>
      <c r="V1382" s="8" t="s">
        <v>9476</v>
      </c>
      <c r="W1382" s="8" t="s">
        <v>9477</v>
      </c>
      <c r="X1382" s="8" t="s">
        <v>9452</v>
      </c>
      <c r="Y1382" s="8" t="s">
        <v>60</v>
      </c>
      <c r="Z1382" s="12" t="s">
        <v>9453</v>
      </c>
      <c r="AA1382" s="8" t="s">
        <v>60</v>
      </c>
      <c r="AB1382" s="8" t="s">
        <v>60</v>
      </c>
      <c r="AC1382" s="8" t="s">
        <v>60</v>
      </c>
      <c r="AD1382" s="12" t="s">
        <v>9454</v>
      </c>
      <c r="AE1382" s="8" t="s">
        <v>9455</v>
      </c>
      <c r="AF1382" s="8" t="s">
        <v>9456</v>
      </c>
      <c r="AG1382" s="8" t="s">
        <v>9336</v>
      </c>
      <c r="AH1382" s="8" t="s">
        <v>352</v>
      </c>
      <c r="AI1382" s="8" t="s">
        <v>233</v>
      </c>
      <c r="AJ1382" s="8" t="s">
        <v>86</v>
      </c>
      <c r="AK1382" s="13" t="s">
        <v>9457</v>
      </c>
      <c r="AL1382" s="13" t="s">
        <v>1502</v>
      </c>
      <c r="AM1382" s="8" t="s">
        <v>2024</v>
      </c>
      <c r="AN1382" s="8" t="s">
        <v>9458</v>
      </c>
      <c r="AO1382" s="13" t="s">
        <v>9459</v>
      </c>
      <c r="AP1382" s="9" t="s">
        <v>9456</v>
      </c>
      <c r="AQ1382" s="11">
        <v>5080.0</v>
      </c>
    </row>
    <row r="1383">
      <c r="A1383" s="8" t="str">
        <f t="shared" si="1"/>
        <v>Allison Taub</v>
      </c>
      <c r="B1383" s="8" t="s">
        <v>9445</v>
      </c>
      <c r="C1383" s="8" t="s">
        <v>2369</v>
      </c>
      <c r="D1383" s="9" t="s">
        <v>9324</v>
      </c>
      <c r="E1383" s="8" t="s">
        <v>9446</v>
      </c>
      <c r="F1383" s="8" t="s">
        <v>2304</v>
      </c>
      <c r="G1383" s="8" t="s">
        <v>47</v>
      </c>
      <c r="H1383" s="8" t="s">
        <v>9447</v>
      </c>
      <c r="I1383" s="8" t="s">
        <v>49</v>
      </c>
      <c r="J1383" s="10">
        <v>3.85</v>
      </c>
      <c r="K1383" s="8" t="s">
        <v>9448</v>
      </c>
      <c r="L1383" s="8" t="s">
        <v>1299</v>
      </c>
      <c r="M1383" s="8" t="s">
        <v>86</v>
      </c>
      <c r="N1383" s="8" t="s">
        <v>9478</v>
      </c>
      <c r="O1383" s="8" t="s">
        <v>52</v>
      </c>
      <c r="P1383" s="8"/>
      <c r="Q1383" s="8"/>
      <c r="R1383" s="8" t="s">
        <v>6097</v>
      </c>
      <c r="S1383" s="8" t="s">
        <v>9383</v>
      </c>
      <c r="T1383" s="11" t="str">
        <f t="shared" si="2"/>
        <v>Allison Taub</v>
      </c>
      <c r="U1383" s="8" t="s">
        <v>160</v>
      </c>
      <c r="V1383" s="8" t="s">
        <v>9479</v>
      </c>
      <c r="W1383" s="8"/>
      <c r="X1383" s="8" t="s">
        <v>9452</v>
      </c>
      <c r="Y1383" s="12" t="s">
        <v>9480</v>
      </c>
      <c r="Z1383" s="12" t="s">
        <v>9453</v>
      </c>
      <c r="AA1383" s="8" t="s">
        <v>60</v>
      </c>
      <c r="AB1383" s="8" t="s">
        <v>60</v>
      </c>
      <c r="AC1383" s="8" t="s">
        <v>60</v>
      </c>
      <c r="AD1383" s="12" t="s">
        <v>9454</v>
      </c>
      <c r="AE1383" s="8" t="s">
        <v>9455</v>
      </c>
      <c r="AF1383" s="8" t="s">
        <v>9456</v>
      </c>
      <c r="AG1383" s="8" t="s">
        <v>9336</v>
      </c>
      <c r="AH1383" s="8" t="s">
        <v>352</v>
      </c>
      <c r="AI1383" s="8" t="s">
        <v>233</v>
      </c>
      <c r="AJ1383" s="8" t="s">
        <v>86</v>
      </c>
      <c r="AK1383" s="13" t="s">
        <v>9457</v>
      </c>
      <c r="AL1383" s="13" t="s">
        <v>1502</v>
      </c>
      <c r="AM1383" s="8" t="s">
        <v>2024</v>
      </c>
      <c r="AN1383" s="8" t="s">
        <v>9458</v>
      </c>
      <c r="AO1383" s="13" t="s">
        <v>9459</v>
      </c>
      <c r="AP1383" s="9" t="s">
        <v>9456</v>
      </c>
      <c r="AQ1383" s="11">
        <v>5080.0</v>
      </c>
    </row>
    <row r="1384">
      <c r="A1384" s="8" t="str">
        <f t="shared" si="1"/>
        <v>Eryka Jenkins</v>
      </c>
      <c r="B1384" s="8" t="s">
        <v>9445</v>
      </c>
      <c r="C1384" s="8" t="s">
        <v>2369</v>
      </c>
      <c r="D1384" s="9" t="s">
        <v>9324</v>
      </c>
      <c r="E1384" s="8" t="s">
        <v>9446</v>
      </c>
      <c r="F1384" s="8" t="s">
        <v>2304</v>
      </c>
      <c r="G1384" s="8" t="s">
        <v>47</v>
      </c>
      <c r="H1384" s="8" t="s">
        <v>9447</v>
      </c>
      <c r="I1384" s="8" t="s">
        <v>49</v>
      </c>
      <c r="J1384" s="10">
        <v>3.85</v>
      </c>
      <c r="K1384" s="8" t="s">
        <v>9448</v>
      </c>
      <c r="L1384" s="8" t="s">
        <v>1299</v>
      </c>
      <c r="M1384" s="8"/>
      <c r="N1384" s="8" t="s">
        <v>9481</v>
      </c>
      <c r="O1384" s="8" t="s">
        <v>52</v>
      </c>
      <c r="P1384" s="8"/>
      <c r="Q1384" s="8"/>
      <c r="R1384" s="8" t="s">
        <v>9482</v>
      </c>
      <c r="S1384" s="8" t="s">
        <v>2915</v>
      </c>
      <c r="T1384" s="11" t="str">
        <f t="shared" si="2"/>
        <v>Eryka Jenkins</v>
      </c>
      <c r="U1384" s="8" t="s">
        <v>80</v>
      </c>
      <c r="V1384" s="8"/>
      <c r="W1384" s="8"/>
      <c r="X1384" s="8" t="s">
        <v>9452</v>
      </c>
      <c r="Y1384" s="8" t="s">
        <v>60</v>
      </c>
      <c r="Z1384" s="12" t="s">
        <v>9453</v>
      </c>
      <c r="AA1384" s="8" t="s">
        <v>60</v>
      </c>
      <c r="AB1384" s="8" t="s">
        <v>60</v>
      </c>
      <c r="AC1384" s="8" t="s">
        <v>60</v>
      </c>
      <c r="AD1384" s="12" t="s">
        <v>9454</v>
      </c>
      <c r="AE1384" s="8" t="s">
        <v>9455</v>
      </c>
      <c r="AF1384" s="8" t="s">
        <v>9456</v>
      </c>
      <c r="AG1384" s="8" t="s">
        <v>9336</v>
      </c>
      <c r="AH1384" s="8" t="s">
        <v>352</v>
      </c>
      <c r="AI1384" s="8" t="s">
        <v>233</v>
      </c>
      <c r="AJ1384" s="8"/>
      <c r="AK1384" s="13" t="s">
        <v>9457</v>
      </c>
      <c r="AL1384" s="13" t="s">
        <v>1502</v>
      </c>
      <c r="AM1384" s="8" t="s">
        <v>2024</v>
      </c>
      <c r="AN1384" s="8" t="s">
        <v>9458</v>
      </c>
      <c r="AO1384" s="13" t="s">
        <v>9459</v>
      </c>
      <c r="AP1384" s="9" t="s">
        <v>9456</v>
      </c>
      <c r="AQ1384" s="11">
        <v>5080.0</v>
      </c>
    </row>
    <row r="1385">
      <c r="A1385" s="8" t="str">
        <f t="shared" si="1"/>
        <v>Michael Palmer</v>
      </c>
      <c r="B1385" s="8" t="s">
        <v>9483</v>
      </c>
      <c r="C1385" s="8" t="s">
        <v>9484</v>
      </c>
      <c r="D1385" s="9" t="s">
        <v>9324</v>
      </c>
      <c r="E1385" s="8" t="s">
        <v>9485</v>
      </c>
      <c r="F1385" s="8" t="s">
        <v>2304</v>
      </c>
      <c r="G1385" s="8" t="s">
        <v>47</v>
      </c>
      <c r="H1385" s="8" t="s">
        <v>9486</v>
      </c>
      <c r="I1385" s="8" t="s">
        <v>1330</v>
      </c>
      <c r="J1385" s="10">
        <v>3.36</v>
      </c>
      <c r="K1385" s="8" t="s">
        <v>9487</v>
      </c>
      <c r="L1385" s="8"/>
      <c r="M1385" s="8"/>
      <c r="N1385" s="8" t="s">
        <v>9488</v>
      </c>
      <c r="O1385" s="8" t="s">
        <v>52</v>
      </c>
      <c r="P1385" s="8"/>
      <c r="Q1385" s="8"/>
      <c r="R1385" s="8" t="s">
        <v>731</v>
      </c>
      <c r="S1385" s="8" t="s">
        <v>2778</v>
      </c>
      <c r="T1385" s="11" t="str">
        <f t="shared" si="2"/>
        <v>Michael Palmer</v>
      </c>
      <c r="U1385" s="8" t="s">
        <v>55</v>
      </c>
      <c r="V1385" s="8" t="s">
        <v>9489</v>
      </c>
      <c r="W1385" s="8"/>
      <c r="X1385" s="8" t="s">
        <v>9490</v>
      </c>
      <c r="Y1385" s="8" t="s">
        <v>60</v>
      </c>
      <c r="Z1385" s="8" t="s">
        <v>60</v>
      </c>
      <c r="AA1385" s="8" t="s">
        <v>60</v>
      </c>
      <c r="AB1385" s="12" t="s">
        <v>9491</v>
      </c>
      <c r="AC1385" s="8" t="s">
        <v>60</v>
      </c>
      <c r="AD1385" s="12" t="s">
        <v>9492</v>
      </c>
      <c r="AE1385" s="51" t="s">
        <v>9493</v>
      </c>
      <c r="AF1385" s="8" t="s">
        <v>9494</v>
      </c>
      <c r="AG1385" s="8" t="s">
        <v>9336</v>
      </c>
      <c r="AH1385" s="8" t="s">
        <v>352</v>
      </c>
      <c r="AI1385" s="8" t="s">
        <v>233</v>
      </c>
      <c r="AJ1385" s="8"/>
      <c r="AK1385" s="8"/>
      <c r="AL1385" s="8"/>
      <c r="AM1385" s="8"/>
      <c r="AN1385" s="8" t="s">
        <v>9495</v>
      </c>
      <c r="AO1385" s="8" t="s">
        <v>9496</v>
      </c>
      <c r="AP1385" s="29" t="s">
        <v>9494</v>
      </c>
      <c r="AQ1385" s="11">
        <v>2464.0</v>
      </c>
    </row>
    <row r="1386">
      <c r="A1386" s="8" t="str">
        <f t="shared" si="1"/>
        <v>John Gondak</v>
      </c>
      <c r="B1386" s="8" t="s">
        <v>9497</v>
      </c>
      <c r="C1386" s="8" t="s">
        <v>1646</v>
      </c>
      <c r="D1386" s="9" t="s">
        <v>9324</v>
      </c>
      <c r="E1386" s="8" t="s">
        <v>9498</v>
      </c>
      <c r="F1386" s="8" t="s">
        <v>2304</v>
      </c>
      <c r="G1386" s="8" t="s">
        <v>47</v>
      </c>
      <c r="H1386" s="8" t="s">
        <v>9499</v>
      </c>
      <c r="I1386" s="8" t="s">
        <v>49</v>
      </c>
      <c r="J1386" s="10">
        <v>3.58</v>
      </c>
      <c r="K1386" s="8" t="s">
        <v>9500</v>
      </c>
      <c r="L1386" s="8" t="s">
        <v>3607</v>
      </c>
      <c r="M1386" s="8" t="s">
        <v>86</v>
      </c>
      <c r="N1386" s="8" t="s">
        <v>9501</v>
      </c>
      <c r="O1386" s="8" t="s">
        <v>52</v>
      </c>
      <c r="P1386" s="8"/>
      <c r="Q1386" s="8"/>
      <c r="R1386" s="8" t="s">
        <v>1997</v>
      </c>
      <c r="S1386" s="8" t="s">
        <v>9502</v>
      </c>
      <c r="T1386" s="11" t="str">
        <f t="shared" si="2"/>
        <v>John Gondak</v>
      </c>
      <c r="U1386" s="8" t="s">
        <v>55</v>
      </c>
      <c r="V1386" s="8" t="s">
        <v>9503</v>
      </c>
      <c r="W1386" s="8" t="s">
        <v>9504</v>
      </c>
      <c r="X1386" s="8" t="s">
        <v>9505</v>
      </c>
      <c r="Y1386" s="12" t="s">
        <v>9506</v>
      </c>
      <c r="Z1386" s="12" t="s">
        <v>5439</v>
      </c>
      <c r="AA1386" s="8" t="s">
        <v>60</v>
      </c>
      <c r="AB1386" s="12" t="s">
        <v>5440</v>
      </c>
      <c r="AC1386" s="8" t="s">
        <v>60</v>
      </c>
      <c r="AD1386" s="12" t="s">
        <v>5441</v>
      </c>
      <c r="AE1386" s="8" t="s">
        <v>9507</v>
      </c>
      <c r="AF1386" s="8" t="s">
        <v>9497</v>
      </c>
      <c r="AG1386" s="8" t="s">
        <v>9336</v>
      </c>
      <c r="AH1386" s="8" t="s">
        <v>232</v>
      </c>
      <c r="AI1386" s="8" t="s">
        <v>66</v>
      </c>
      <c r="AJ1386" s="8" t="s">
        <v>86</v>
      </c>
      <c r="AK1386" s="8"/>
      <c r="AL1386" s="8"/>
      <c r="AM1386" s="8" t="s">
        <v>657</v>
      </c>
      <c r="AN1386" s="8" t="s">
        <v>9508</v>
      </c>
      <c r="AO1386" s="8" t="s">
        <v>9509</v>
      </c>
      <c r="AP1386" s="9" t="s">
        <v>9497</v>
      </c>
      <c r="AQ1386" s="11">
        <v>41359.0</v>
      </c>
    </row>
    <row r="1387">
      <c r="A1387" s="8" t="str">
        <f t="shared" si="1"/>
        <v>Jenna Gearing</v>
      </c>
      <c r="B1387" s="8" t="s">
        <v>9497</v>
      </c>
      <c r="C1387" s="8" t="s">
        <v>1646</v>
      </c>
      <c r="D1387" s="9" t="s">
        <v>9324</v>
      </c>
      <c r="E1387" s="8" t="s">
        <v>9498</v>
      </c>
      <c r="F1387" s="8" t="s">
        <v>2304</v>
      </c>
      <c r="G1387" s="8" t="s">
        <v>47</v>
      </c>
      <c r="H1387" s="8" t="s">
        <v>9499</v>
      </c>
      <c r="I1387" s="8" t="s">
        <v>49</v>
      </c>
      <c r="J1387" s="10">
        <v>3.58</v>
      </c>
      <c r="K1387" s="8" t="s">
        <v>9500</v>
      </c>
      <c r="L1387" s="8" t="s">
        <v>3607</v>
      </c>
      <c r="M1387" s="8" t="s">
        <v>86</v>
      </c>
      <c r="N1387" s="8" t="s">
        <v>9510</v>
      </c>
      <c r="O1387" s="8" t="s">
        <v>52</v>
      </c>
      <c r="P1387" s="8"/>
      <c r="Q1387" s="8"/>
      <c r="R1387" s="8" t="s">
        <v>7201</v>
      </c>
      <c r="S1387" s="8" t="s">
        <v>9511</v>
      </c>
      <c r="T1387" s="11" t="str">
        <f t="shared" si="2"/>
        <v>Jenna Gearing</v>
      </c>
      <c r="U1387" s="8" t="s">
        <v>149</v>
      </c>
      <c r="V1387" s="8" t="s">
        <v>9512</v>
      </c>
      <c r="W1387" s="8"/>
      <c r="X1387" s="8" t="s">
        <v>9505</v>
      </c>
      <c r="Y1387" s="12" t="s">
        <v>9513</v>
      </c>
      <c r="Z1387" s="12" t="s">
        <v>9514</v>
      </c>
      <c r="AA1387" s="8" t="s">
        <v>60</v>
      </c>
      <c r="AB1387" s="12" t="s">
        <v>5440</v>
      </c>
      <c r="AC1387" s="12" t="s">
        <v>9515</v>
      </c>
      <c r="AD1387" s="12" t="s">
        <v>5441</v>
      </c>
      <c r="AE1387" s="8" t="s">
        <v>9507</v>
      </c>
      <c r="AF1387" s="8" t="s">
        <v>9497</v>
      </c>
      <c r="AG1387" s="8" t="s">
        <v>9336</v>
      </c>
      <c r="AH1387" s="8" t="s">
        <v>232</v>
      </c>
      <c r="AI1387" s="8" t="s">
        <v>66</v>
      </c>
      <c r="AJ1387" s="8" t="s">
        <v>86</v>
      </c>
      <c r="AK1387" s="8"/>
      <c r="AL1387" s="8"/>
      <c r="AM1387" s="8" t="s">
        <v>657</v>
      </c>
      <c r="AN1387" s="8" t="s">
        <v>9508</v>
      </c>
      <c r="AO1387" s="8" t="s">
        <v>9509</v>
      </c>
      <c r="AP1387" s="9" t="s">
        <v>9497</v>
      </c>
      <c r="AQ1387" s="11">
        <v>41359.0</v>
      </c>
    </row>
    <row r="1388">
      <c r="A1388" s="8" t="str">
        <f t="shared" si="1"/>
        <v>Ryan Foster</v>
      </c>
      <c r="B1388" s="8" t="s">
        <v>9497</v>
      </c>
      <c r="C1388" s="8" t="s">
        <v>1646</v>
      </c>
      <c r="D1388" s="9" t="s">
        <v>9324</v>
      </c>
      <c r="E1388" s="8" t="s">
        <v>9498</v>
      </c>
      <c r="F1388" s="8" t="s">
        <v>2304</v>
      </c>
      <c r="G1388" s="8" t="s">
        <v>47</v>
      </c>
      <c r="H1388" s="8" t="s">
        <v>9499</v>
      </c>
      <c r="I1388" s="8" t="s">
        <v>49</v>
      </c>
      <c r="J1388" s="10">
        <v>3.58</v>
      </c>
      <c r="K1388" s="8" t="s">
        <v>9500</v>
      </c>
      <c r="L1388" s="8" t="s">
        <v>3607</v>
      </c>
      <c r="M1388" s="8"/>
      <c r="N1388" s="8" t="s">
        <v>9516</v>
      </c>
      <c r="O1388" s="8" t="s">
        <v>52</v>
      </c>
      <c r="P1388" s="8"/>
      <c r="Q1388" s="8"/>
      <c r="R1388" s="8" t="s">
        <v>927</v>
      </c>
      <c r="S1388" s="8" t="s">
        <v>9517</v>
      </c>
      <c r="T1388" s="11" t="str">
        <f t="shared" si="2"/>
        <v>Ryan Foster</v>
      </c>
      <c r="U1388" s="8" t="s">
        <v>5445</v>
      </c>
      <c r="V1388" s="8" t="s">
        <v>9518</v>
      </c>
      <c r="W1388" s="8" t="s">
        <v>9519</v>
      </c>
      <c r="X1388" s="8" t="s">
        <v>9505</v>
      </c>
      <c r="Y1388" s="12" t="s">
        <v>9520</v>
      </c>
      <c r="Z1388" s="12" t="s">
        <v>5439</v>
      </c>
      <c r="AA1388" s="12" t="s">
        <v>9521</v>
      </c>
      <c r="AB1388" s="12" t="s">
        <v>5440</v>
      </c>
      <c r="AC1388" s="8" t="s">
        <v>60</v>
      </c>
      <c r="AD1388" s="12" t="s">
        <v>5441</v>
      </c>
      <c r="AE1388" s="8" t="s">
        <v>9507</v>
      </c>
      <c r="AF1388" s="8" t="s">
        <v>9497</v>
      </c>
      <c r="AG1388" s="8" t="s">
        <v>9336</v>
      </c>
      <c r="AH1388" s="8" t="s">
        <v>232</v>
      </c>
      <c r="AI1388" s="8" t="s">
        <v>66</v>
      </c>
      <c r="AJ1388" s="8"/>
      <c r="AK1388" s="8"/>
      <c r="AL1388" s="8"/>
      <c r="AM1388" s="8" t="s">
        <v>657</v>
      </c>
      <c r="AN1388" s="8" t="s">
        <v>9508</v>
      </c>
      <c r="AO1388" s="8" t="s">
        <v>9509</v>
      </c>
      <c r="AP1388" s="9" t="s">
        <v>9497</v>
      </c>
      <c r="AQ1388" s="11">
        <v>41359.0</v>
      </c>
    </row>
    <row r="1389">
      <c r="A1389" s="8" t="str">
        <f t="shared" si="1"/>
        <v>Darrell Hill</v>
      </c>
      <c r="B1389" s="8" t="s">
        <v>9497</v>
      </c>
      <c r="C1389" s="16" t="s">
        <v>1646</v>
      </c>
      <c r="D1389" s="17" t="s">
        <v>9324</v>
      </c>
      <c r="E1389" s="16" t="s">
        <v>9498</v>
      </c>
      <c r="F1389" s="8" t="s">
        <v>2304</v>
      </c>
      <c r="G1389" s="8" t="s">
        <v>47</v>
      </c>
      <c r="H1389" s="30">
        <v>214777.0</v>
      </c>
      <c r="I1389" s="8" t="s">
        <v>49</v>
      </c>
      <c r="J1389" s="10">
        <v>3.58</v>
      </c>
      <c r="K1389" s="18" t="s">
        <v>9500</v>
      </c>
      <c r="L1389" s="40">
        <v>52.0</v>
      </c>
      <c r="M1389" s="19" t="s">
        <v>86</v>
      </c>
      <c r="N1389" s="20" t="s">
        <v>9522</v>
      </c>
      <c r="O1389" s="8" t="s">
        <v>52</v>
      </c>
      <c r="P1389" s="20" t="s">
        <v>207</v>
      </c>
      <c r="Q1389" s="8"/>
      <c r="R1389" s="8" t="s">
        <v>9523</v>
      </c>
      <c r="S1389" s="8" t="s">
        <v>6837</v>
      </c>
      <c r="T1389" s="11" t="str">
        <f t="shared" si="2"/>
        <v>Darrell Hill</v>
      </c>
      <c r="U1389" s="8" t="s">
        <v>160</v>
      </c>
      <c r="V1389" s="8" t="s">
        <v>9524</v>
      </c>
      <c r="W1389" s="8"/>
      <c r="X1389" s="8" t="s">
        <v>9505</v>
      </c>
      <c r="Y1389" s="8"/>
      <c r="Z1389" s="8"/>
      <c r="AA1389" s="8"/>
      <c r="AB1389" s="8"/>
      <c r="AC1389" s="8"/>
      <c r="AD1389" s="8"/>
      <c r="AE1389" s="8" t="s">
        <v>9507</v>
      </c>
      <c r="AF1389" s="21" t="s">
        <v>9497</v>
      </c>
      <c r="AG1389" s="16" t="s">
        <v>9336</v>
      </c>
      <c r="AH1389" s="19" t="s">
        <v>232</v>
      </c>
      <c r="AI1389" s="22" t="s">
        <v>66</v>
      </c>
      <c r="AJ1389" s="16" t="s">
        <v>86</v>
      </c>
      <c r="AK1389" s="22"/>
      <c r="AL1389" s="22"/>
      <c r="AM1389" s="22" t="s">
        <v>657</v>
      </c>
      <c r="AN1389" s="24">
        <v>0.7990812379110251</v>
      </c>
      <c r="AO1389" s="50">
        <v>50240.0</v>
      </c>
      <c r="AP1389" s="41" t="s">
        <v>9497</v>
      </c>
      <c r="AQ1389" s="11">
        <v>41359.0</v>
      </c>
    </row>
    <row r="1390">
      <c r="A1390" s="8" t="str">
        <f t="shared" si="1"/>
        <v>Brandon Rizzo</v>
      </c>
      <c r="B1390" s="8" t="s">
        <v>9497</v>
      </c>
      <c r="C1390" s="8" t="s">
        <v>1646</v>
      </c>
      <c r="D1390" s="9" t="s">
        <v>9324</v>
      </c>
      <c r="E1390" s="8" t="s">
        <v>9498</v>
      </c>
      <c r="F1390" s="8" t="s">
        <v>2304</v>
      </c>
      <c r="G1390" s="8" t="s">
        <v>47</v>
      </c>
      <c r="H1390" s="8" t="s">
        <v>9499</v>
      </c>
      <c r="I1390" s="8" t="s">
        <v>49</v>
      </c>
      <c r="J1390" s="10">
        <v>3.58</v>
      </c>
      <c r="K1390" s="8" t="s">
        <v>9500</v>
      </c>
      <c r="L1390" s="8" t="s">
        <v>3607</v>
      </c>
      <c r="M1390" s="8"/>
      <c r="N1390" s="8" t="s">
        <v>9525</v>
      </c>
      <c r="O1390" s="8" t="s">
        <v>52</v>
      </c>
      <c r="P1390" s="8"/>
      <c r="Q1390" s="8"/>
      <c r="R1390" s="8" t="s">
        <v>977</v>
      </c>
      <c r="S1390" s="8" t="s">
        <v>9526</v>
      </c>
      <c r="T1390" s="11" t="str">
        <f t="shared" si="2"/>
        <v>Brandon Rizzo</v>
      </c>
      <c r="U1390" s="8" t="s">
        <v>167</v>
      </c>
      <c r="V1390" s="8" t="s">
        <v>9527</v>
      </c>
      <c r="W1390" s="8"/>
      <c r="X1390" s="8" t="s">
        <v>9505</v>
      </c>
      <c r="Y1390" s="12" t="s">
        <v>9528</v>
      </c>
      <c r="Z1390" s="12" t="s">
        <v>9514</v>
      </c>
      <c r="AA1390" s="12" t="s">
        <v>9529</v>
      </c>
      <c r="AB1390" s="12" t="s">
        <v>9530</v>
      </c>
      <c r="AC1390" s="12" t="s">
        <v>9531</v>
      </c>
      <c r="AD1390" s="12" t="s">
        <v>5441</v>
      </c>
      <c r="AE1390" s="8" t="s">
        <v>9507</v>
      </c>
      <c r="AF1390" s="8" t="s">
        <v>9497</v>
      </c>
      <c r="AG1390" s="8" t="s">
        <v>9336</v>
      </c>
      <c r="AH1390" s="8" t="s">
        <v>232</v>
      </c>
      <c r="AI1390" s="8" t="s">
        <v>66</v>
      </c>
      <c r="AJ1390" s="8"/>
      <c r="AK1390" s="8"/>
      <c r="AL1390" s="8"/>
      <c r="AM1390" s="8" t="s">
        <v>657</v>
      </c>
      <c r="AN1390" s="8" t="s">
        <v>9508</v>
      </c>
      <c r="AO1390" s="8" t="s">
        <v>9509</v>
      </c>
      <c r="AP1390" s="9" t="s">
        <v>9497</v>
      </c>
      <c r="AQ1390" s="11">
        <v>41359.0</v>
      </c>
    </row>
    <row r="1391">
      <c r="A1391" s="8" t="str">
        <f t="shared" si="1"/>
        <v>Brie Berkowitz</v>
      </c>
      <c r="B1391" s="8" t="s">
        <v>9497</v>
      </c>
      <c r="C1391" s="8" t="s">
        <v>1646</v>
      </c>
      <c r="D1391" s="9" t="s">
        <v>9324</v>
      </c>
      <c r="E1391" s="8" t="s">
        <v>9498</v>
      </c>
      <c r="F1391" s="8" t="s">
        <v>2304</v>
      </c>
      <c r="G1391" s="8" t="s">
        <v>47</v>
      </c>
      <c r="H1391" s="8" t="s">
        <v>9499</v>
      </c>
      <c r="I1391" s="8" t="s">
        <v>49</v>
      </c>
      <c r="J1391" s="10">
        <v>3.58</v>
      </c>
      <c r="K1391" s="8" t="s">
        <v>9500</v>
      </c>
      <c r="L1391" s="8" t="s">
        <v>3607</v>
      </c>
      <c r="M1391" s="8"/>
      <c r="N1391" s="8" t="s">
        <v>9532</v>
      </c>
      <c r="O1391" s="8" t="s">
        <v>52</v>
      </c>
      <c r="P1391" s="8"/>
      <c r="Q1391" s="8"/>
      <c r="R1391" s="8" t="s">
        <v>9533</v>
      </c>
      <c r="S1391" s="8" t="s">
        <v>9534</v>
      </c>
      <c r="T1391" s="11" t="str">
        <f t="shared" si="2"/>
        <v>Brie Berkowitz</v>
      </c>
      <c r="U1391" s="8" t="s">
        <v>9535</v>
      </c>
      <c r="V1391" s="8" t="s">
        <v>9536</v>
      </c>
      <c r="W1391" s="8" t="s">
        <v>9537</v>
      </c>
      <c r="X1391" s="8" t="s">
        <v>9505</v>
      </c>
      <c r="Y1391" s="12" t="s">
        <v>9538</v>
      </c>
      <c r="Z1391" s="12" t="s">
        <v>5439</v>
      </c>
      <c r="AA1391" s="8" t="s">
        <v>60</v>
      </c>
      <c r="AB1391" s="12" t="s">
        <v>5440</v>
      </c>
      <c r="AC1391" s="12" t="s">
        <v>9539</v>
      </c>
      <c r="AD1391" s="12" t="s">
        <v>5441</v>
      </c>
      <c r="AE1391" s="8" t="s">
        <v>9507</v>
      </c>
      <c r="AF1391" s="8" t="s">
        <v>9497</v>
      </c>
      <c r="AG1391" s="8" t="s">
        <v>9336</v>
      </c>
      <c r="AH1391" s="8" t="s">
        <v>232</v>
      </c>
      <c r="AI1391" s="8" t="s">
        <v>66</v>
      </c>
      <c r="AJ1391" s="8"/>
      <c r="AK1391" s="8"/>
      <c r="AL1391" s="8"/>
      <c r="AM1391" s="8" t="s">
        <v>657</v>
      </c>
      <c r="AN1391" s="8" t="s">
        <v>9508</v>
      </c>
      <c r="AO1391" s="8" t="s">
        <v>9509</v>
      </c>
      <c r="AP1391" s="9" t="s">
        <v>9497</v>
      </c>
      <c r="AQ1391" s="11">
        <v>41359.0</v>
      </c>
    </row>
    <row r="1392">
      <c r="A1392" s="8" t="str">
        <f t="shared" si="1"/>
        <v>Fritz Spence</v>
      </c>
      <c r="B1392" s="8" t="s">
        <v>9497</v>
      </c>
      <c r="C1392" s="8" t="s">
        <v>1646</v>
      </c>
      <c r="D1392" s="9" t="s">
        <v>9324</v>
      </c>
      <c r="E1392" s="8" t="s">
        <v>9498</v>
      </c>
      <c r="F1392" s="8" t="s">
        <v>2304</v>
      </c>
      <c r="G1392" s="8" t="s">
        <v>47</v>
      </c>
      <c r="H1392" s="8" t="s">
        <v>9499</v>
      </c>
      <c r="I1392" s="8" t="s">
        <v>49</v>
      </c>
      <c r="J1392" s="10">
        <v>3.58</v>
      </c>
      <c r="K1392" s="8" t="s">
        <v>9500</v>
      </c>
      <c r="L1392" s="8" t="s">
        <v>3607</v>
      </c>
      <c r="M1392" s="8" t="s">
        <v>86</v>
      </c>
      <c r="N1392" s="8" t="s">
        <v>9540</v>
      </c>
      <c r="O1392" s="8" t="s">
        <v>52</v>
      </c>
      <c r="P1392" s="8"/>
      <c r="Q1392" s="8"/>
      <c r="R1392" s="8" t="s">
        <v>8833</v>
      </c>
      <c r="S1392" s="8" t="s">
        <v>9541</v>
      </c>
      <c r="T1392" s="11" t="str">
        <f t="shared" si="2"/>
        <v>Fritz Spence</v>
      </c>
      <c r="U1392" s="8" t="s">
        <v>9542</v>
      </c>
      <c r="V1392" s="8" t="s">
        <v>9543</v>
      </c>
      <c r="W1392" s="8" t="s">
        <v>9544</v>
      </c>
      <c r="X1392" s="8" t="s">
        <v>9505</v>
      </c>
      <c r="Y1392" s="12" t="s">
        <v>9545</v>
      </c>
      <c r="Z1392" s="12" t="s">
        <v>5439</v>
      </c>
      <c r="AA1392" s="12" t="s">
        <v>9546</v>
      </c>
      <c r="AB1392" s="12" t="s">
        <v>5440</v>
      </c>
      <c r="AC1392" s="8" t="s">
        <v>60</v>
      </c>
      <c r="AD1392" s="12" t="s">
        <v>5441</v>
      </c>
      <c r="AE1392" s="8" t="s">
        <v>9507</v>
      </c>
      <c r="AF1392" s="8" t="s">
        <v>9497</v>
      </c>
      <c r="AG1392" s="8" t="s">
        <v>9336</v>
      </c>
      <c r="AH1392" s="8" t="s">
        <v>232</v>
      </c>
      <c r="AI1392" s="8" t="s">
        <v>66</v>
      </c>
      <c r="AJ1392" s="8" t="s">
        <v>86</v>
      </c>
      <c r="AK1392" s="8"/>
      <c r="AL1392" s="8"/>
      <c r="AM1392" s="8" t="s">
        <v>657</v>
      </c>
      <c r="AN1392" s="8" t="s">
        <v>9508</v>
      </c>
      <c r="AO1392" s="8" t="s">
        <v>9509</v>
      </c>
      <c r="AP1392" s="9" t="s">
        <v>9497</v>
      </c>
      <c r="AQ1392" s="11">
        <v>41359.0</v>
      </c>
    </row>
    <row r="1393">
      <c r="A1393" s="8" t="str">
        <f t="shared" si="1"/>
        <v>Kara Foster</v>
      </c>
      <c r="B1393" s="8" t="s">
        <v>9497</v>
      </c>
      <c r="C1393" s="8" t="s">
        <v>1646</v>
      </c>
      <c r="D1393" s="9" t="s">
        <v>9324</v>
      </c>
      <c r="E1393" s="8" t="s">
        <v>9498</v>
      </c>
      <c r="F1393" s="8" t="s">
        <v>2304</v>
      </c>
      <c r="G1393" s="8" t="s">
        <v>47</v>
      </c>
      <c r="H1393" s="8" t="s">
        <v>9499</v>
      </c>
      <c r="I1393" s="8" t="s">
        <v>49</v>
      </c>
      <c r="J1393" s="10">
        <v>3.58</v>
      </c>
      <c r="K1393" s="8" t="s">
        <v>9500</v>
      </c>
      <c r="L1393" s="8" t="s">
        <v>3607</v>
      </c>
      <c r="M1393" s="8"/>
      <c r="N1393" s="8" t="s">
        <v>9547</v>
      </c>
      <c r="O1393" s="8" t="s">
        <v>52</v>
      </c>
      <c r="P1393" s="8"/>
      <c r="Q1393" s="8"/>
      <c r="R1393" s="8" t="s">
        <v>9548</v>
      </c>
      <c r="S1393" s="8" t="s">
        <v>9517</v>
      </c>
      <c r="T1393" s="11" t="str">
        <f t="shared" si="2"/>
        <v>Kara Foster</v>
      </c>
      <c r="U1393" s="8" t="s">
        <v>106</v>
      </c>
      <c r="V1393" s="8" t="s">
        <v>9549</v>
      </c>
      <c r="W1393" s="8" t="s">
        <v>9550</v>
      </c>
      <c r="X1393" s="8" t="s">
        <v>9505</v>
      </c>
      <c r="Y1393" s="12" t="s">
        <v>9551</v>
      </c>
      <c r="Z1393" s="12" t="s">
        <v>5439</v>
      </c>
      <c r="AA1393" s="8" t="s">
        <v>60</v>
      </c>
      <c r="AB1393" s="12" t="s">
        <v>5440</v>
      </c>
      <c r="AC1393" s="12" t="s">
        <v>9552</v>
      </c>
      <c r="AD1393" s="12" t="s">
        <v>5441</v>
      </c>
      <c r="AE1393" s="8" t="s">
        <v>9507</v>
      </c>
      <c r="AF1393" s="8" t="s">
        <v>9497</v>
      </c>
      <c r="AG1393" s="8" t="s">
        <v>9336</v>
      </c>
      <c r="AH1393" s="8" t="s">
        <v>232</v>
      </c>
      <c r="AI1393" s="8" t="s">
        <v>66</v>
      </c>
      <c r="AJ1393" s="8"/>
      <c r="AK1393" s="8"/>
      <c r="AL1393" s="8"/>
      <c r="AM1393" s="8" t="s">
        <v>657</v>
      </c>
      <c r="AN1393" s="8" t="s">
        <v>9508</v>
      </c>
      <c r="AO1393" s="8" t="s">
        <v>9509</v>
      </c>
      <c r="AP1393" s="9" t="s">
        <v>9497</v>
      </c>
      <c r="AQ1393" s="11">
        <v>41359.0</v>
      </c>
    </row>
    <row r="1394">
      <c r="A1394" s="8" t="str">
        <f t="shared" si="1"/>
        <v>Bryan Delsite</v>
      </c>
      <c r="B1394" s="8" t="s">
        <v>9553</v>
      </c>
      <c r="C1394" s="8" t="s">
        <v>3900</v>
      </c>
      <c r="D1394" s="9" t="s">
        <v>9324</v>
      </c>
      <c r="E1394" s="8" t="s">
        <v>9359</v>
      </c>
      <c r="F1394" s="8" t="s">
        <v>2304</v>
      </c>
      <c r="G1394" s="8" t="s">
        <v>47</v>
      </c>
      <c r="H1394" s="8" t="s">
        <v>9554</v>
      </c>
      <c r="I1394" s="8" t="s">
        <v>49</v>
      </c>
      <c r="J1394" s="10">
        <v>2.73</v>
      </c>
      <c r="K1394" s="8" t="s">
        <v>9555</v>
      </c>
      <c r="L1394" s="8" t="s">
        <v>8693</v>
      </c>
      <c r="M1394" s="8" t="s">
        <v>86</v>
      </c>
      <c r="N1394" s="8" t="s">
        <v>9556</v>
      </c>
      <c r="O1394" s="8" t="s">
        <v>52</v>
      </c>
      <c r="P1394" s="8"/>
      <c r="Q1394" s="8"/>
      <c r="R1394" s="8" t="s">
        <v>2169</v>
      </c>
      <c r="S1394" s="8" t="s">
        <v>9557</v>
      </c>
      <c r="T1394" s="11" t="str">
        <f t="shared" si="2"/>
        <v>Bryan Delsite</v>
      </c>
      <c r="U1394" s="8" t="s">
        <v>55</v>
      </c>
      <c r="V1394" s="8" t="s">
        <v>9558</v>
      </c>
      <c r="W1394" s="8" t="s">
        <v>9559</v>
      </c>
      <c r="X1394" s="8" t="s">
        <v>9560</v>
      </c>
      <c r="Y1394" s="8" t="s">
        <v>60</v>
      </c>
      <c r="Z1394" s="12" t="s">
        <v>9561</v>
      </c>
      <c r="AA1394" s="8" t="s">
        <v>60</v>
      </c>
      <c r="AB1394" s="8" t="s">
        <v>60</v>
      </c>
      <c r="AC1394" s="8" t="s">
        <v>60</v>
      </c>
      <c r="AD1394" s="12" t="s">
        <v>9562</v>
      </c>
      <c r="AE1394" s="8"/>
      <c r="AF1394" s="8" t="s">
        <v>9563</v>
      </c>
      <c r="AG1394" s="8" t="s">
        <v>9336</v>
      </c>
      <c r="AH1394" s="8" t="s">
        <v>654</v>
      </c>
      <c r="AI1394" s="8" t="s">
        <v>233</v>
      </c>
      <c r="AJ1394" s="8" t="s">
        <v>86</v>
      </c>
      <c r="AK1394" s="13" t="s">
        <v>3700</v>
      </c>
      <c r="AL1394" s="13" t="s">
        <v>2571</v>
      </c>
      <c r="AM1394" s="8" t="s">
        <v>9564</v>
      </c>
      <c r="AN1394" s="8" t="s">
        <v>9565</v>
      </c>
      <c r="AO1394" s="13" t="s">
        <v>9566</v>
      </c>
      <c r="AP1394" s="9" t="s">
        <v>9563</v>
      </c>
      <c r="AQ1394" s="11">
        <v>4384.0</v>
      </c>
    </row>
    <row r="1395">
      <c r="A1395" s="8" t="str">
        <f t="shared" si="1"/>
        <v>Brent Shelby</v>
      </c>
      <c r="B1395" s="8" t="s">
        <v>9553</v>
      </c>
      <c r="C1395" s="8" t="s">
        <v>3900</v>
      </c>
      <c r="D1395" s="9" t="s">
        <v>9324</v>
      </c>
      <c r="E1395" s="8" t="s">
        <v>9359</v>
      </c>
      <c r="F1395" s="8" t="s">
        <v>2304</v>
      </c>
      <c r="G1395" s="8" t="s">
        <v>47</v>
      </c>
      <c r="H1395" s="8" t="s">
        <v>9554</v>
      </c>
      <c r="I1395" s="8" t="s">
        <v>49</v>
      </c>
      <c r="J1395" s="10">
        <v>2.73</v>
      </c>
      <c r="K1395" s="8" t="s">
        <v>9555</v>
      </c>
      <c r="L1395" s="8" t="s">
        <v>8693</v>
      </c>
      <c r="M1395" s="8" t="s">
        <v>86</v>
      </c>
      <c r="N1395" s="8" t="s">
        <v>9567</v>
      </c>
      <c r="O1395" s="8" t="s">
        <v>52</v>
      </c>
      <c r="P1395" s="8"/>
      <c r="Q1395" s="8"/>
      <c r="R1395" s="8" t="s">
        <v>9568</v>
      </c>
      <c r="S1395" s="8" t="s">
        <v>9569</v>
      </c>
      <c r="T1395" s="11" t="str">
        <f t="shared" si="2"/>
        <v>Brent Shelby</v>
      </c>
      <c r="U1395" s="8" t="s">
        <v>498</v>
      </c>
      <c r="V1395" s="8" t="s">
        <v>9570</v>
      </c>
      <c r="W1395" s="8" t="s">
        <v>9571</v>
      </c>
      <c r="X1395" s="8" t="s">
        <v>9560</v>
      </c>
      <c r="Y1395" s="8" t="s">
        <v>60</v>
      </c>
      <c r="Z1395" s="12" t="s">
        <v>9561</v>
      </c>
      <c r="AA1395" s="8" t="s">
        <v>60</v>
      </c>
      <c r="AB1395" s="8" t="s">
        <v>60</v>
      </c>
      <c r="AC1395" s="8" t="s">
        <v>60</v>
      </c>
      <c r="AD1395" s="12" t="s">
        <v>9562</v>
      </c>
      <c r="AE1395" s="8"/>
      <c r="AF1395" s="8" t="s">
        <v>9563</v>
      </c>
      <c r="AG1395" s="8" t="s">
        <v>9336</v>
      </c>
      <c r="AH1395" s="8" t="s">
        <v>654</v>
      </c>
      <c r="AI1395" s="8" t="s">
        <v>233</v>
      </c>
      <c r="AJ1395" s="8" t="s">
        <v>86</v>
      </c>
      <c r="AK1395" s="13" t="s">
        <v>3700</v>
      </c>
      <c r="AL1395" s="13" t="s">
        <v>2571</v>
      </c>
      <c r="AM1395" s="8" t="s">
        <v>9564</v>
      </c>
      <c r="AN1395" s="8" t="s">
        <v>9565</v>
      </c>
      <c r="AO1395" s="13" t="s">
        <v>9566</v>
      </c>
      <c r="AP1395" s="9" t="s">
        <v>9563</v>
      </c>
      <c r="AQ1395" s="11">
        <v>4384.0</v>
      </c>
    </row>
    <row r="1396">
      <c r="A1396" s="8" t="str">
        <f t="shared" si="1"/>
        <v>Juris Silenieks</v>
      </c>
      <c r="B1396" s="8" t="s">
        <v>9553</v>
      </c>
      <c r="C1396" s="8" t="s">
        <v>3900</v>
      </c>
      <c r="D1396" s="9" t="s">
        <v>9324</v>
      </c>
      <c r="E1396" s="8" t="s">
        <v>9359</v>
      </c>
      <c r="F1396" s="8" t="s">
        <v>2304</v>
      </c>
      <c r="G1396" s="8" t="s">
        <v>47</v>
      </c>
      <c r="H1396" s="8" t="s">
        <v>9554</v>
      </c>
      <c r="I1396" s="8" t="s">
        <v>49</v>
      </c>
      <c r="J1396" s="10">
        <v>2.73</v>
      </c>
      <c r="K1396" s="8" t="s">
        <v>9555</v>
      </c>
      <c r="L1396" s="8" t="s">
        <v>8693</v>
      </c>
      <c r="M1396" s="8"/>
      <c r="N1396" s="8" t="s">
        <v>9572</v>
      </c>
      <c r="O1396" s="8" t="s">
        <v>52</v>
      </c>
      <c r="P1396" s="8"/>
      <c r="Q1396" s="8"/>
      <c r="R1396" s="8" t="s">
        <v>9573</v>
      </c>
      <c r="S1396" s="8" t="s">
        <v>9574</v>
      </c>
      <c r="T1396" s="11" t="str">
        <f t="shared" si="2"/>
        <v>Juris Silenieks</v>
      </c>
      <c r="U1396" s="8" t="s">
        <v>80</v>
      </c>
      <c r="V1396" s="8" t="s">
        <v>9575</v>
      </c>
      <c r="W1396" s="8" t="s">
        <v>9571</v>
      </c>
      <c r="X1396" s="8" t="s">
        <v>9560</v>
      </c>
      <c r="Y1396" s="8" t="s">
        <v>60</v>
      </c>
      <c r="Z1396" s="12" t="s">
        <v>9561</v>
      </c>
      <c r="AA1396" s="8" t="s">
        <v>60</v>
      </c>
      <c r="AB1396" s="8" t="s">
        <v>60</v>
      </c>
      <c r="AC1396" s="8" t="s">
        <v>60</v>
      </c>
      <c r="AD1396" s="12" t="s">
        <v>9562</v>
      </c>
      <c r="AE1396" s="8"/>
      <c r="AF1396" s="8" t="s">
        <v>9563</v>
      </c>
      <c r="AG1396" s="8" t="s">
        <v>9336</v>
      </c>
      <c r="AH1396" s="8" t="s">
        <v>654</v>
      </c>
      <c r="AI1396" s="8" t="s">
        <v>233</v>
      </c>
      <c r="AJ1396" s="8"/>
      <c r="AK1396" s="13" t="s">
        <v>3700</v>
      </c>
      <c r="AL1396" s="13" t="s">
        <v>2571</v>
      </c>
      <c r="AM1396" s="8" t="s">
        <v>9564</v>
      </c>
      <c r="AN1396" s="8" t="s">
        <v>9565</v>
      </c>
      <c r="AO1396" s="13" t="s">
        <v>9566</v>
      </c>
      <c r="AP1396" s="9" t="s">
        <v>9563</v>
      </c>
      <c r="AQ1396" s="11">
        <v>4384.0</v>
      </c>
    </row>
    <row r="1397">
      <c r="A1397" s="8" t="str">
        <f t="shared" si="1"/>
        <v>Chris Tarello</v>
      </c>
      <c r="B1397" s="8" t="s">
        <v>9576</v>
      </c>
      <c r="C1397" s="8" t="s">
        <v>2410</v>
      </c>
      <c r="D1397" s="9" t="s">
        <v>9324</v>
      </c>
      <c r="E1397" s="8" t="s">
        <v>9396</v>
      </c>
      <c r="F1397" s="8" t="s">
        <v>2304</v>
      </c>
      <c r="G1397" s="8" t="s">
        <v>47</v>
      </c>
      <c r="H1397" s="8" t="s">
        <v>9577</v>
      </c>
      <c r="I1397" s="8" t="s">
        <v>1330</v>
      </c>
      <c r="J1397" s="10">
        <v>3.63</v>
      </c>
      <c r="K1397" s="8" t="s">
        <v>9578</v>
      </c>
      <c r="L1397" s="8" t="s">
        <v>86</v>
      </c>
      <c r="M1397" s="8" t="s">
        <v>86</v>
      </c>
      <c r="N1397" s="8" t="s">
        <v>9579</v>
      </c>
      <c r="O1397" s="8" t="s">
        <v>52</v>
      </c>
      <c r="P1397" s="8"/>
      <c r="Q1397" s="8"/>
      <c r="R1397" s="8" t="s">
        <v>791</v>
      </c>
      <c r="S1397" s="8" t="s">
        <v>9580</v>
      </c>
      <c r="T1397" s="11" t="str">
        <f t="shared" si="2"/>
        <v>Chris Tarello</v>
      </c>
      <c r="U1397" s="8" t="s">
        <v>1031</v>
      </c>
      <c r="V1397" s="8" t="s">
        <v>9581</v>
      </c>
      <c r="W1397" s="8" t="s">
        <v>9582</v>
      </c>
      <c r="X1397" s="8" t="s">
        <v>9583</v>
      </c>
      <c r="Y1397" s="12" t="s">
        <v>9584</v>
      </c>
      <c r="Z1397" s="12" t="s">
        <v>9585</v>
      </c>
      <c r="AA1397" s="8" t="s">
        <v>60</v>
      </c>
      <c r="AB1397" s="12" t="s">
        <v>9586</v>
      </c>
      <c r="AC1397" s="8" t="s">
        <v>60</v>
      </c>
      <c r="AD1397" s="12" t="s">
        <v>9587</v>
      </c>
      <c r="AE1397" s="8" t="s">
        <v>9588</v>
      </c>
      <c r="AF1397" s="8" t="s">
        <v>9589</v>
      </c>
      <c r="AG1397" s="8" t="s">
        <v>9336</v>
      </c>
      <c r="AH1397" s="8" t="s">
        <v>543</v>
      </c>
      <c r="AI1397" s="8" t="s">
        <v>233</v>
      </c>
      <c r="AJ1397" s="8" t="s">
        <v>86</v>
      </c>
      <c r="AK1397" s="13" t="s">
        <v>4227</v>
      </c>
      <c r="AL1397" s="13" t="s">
        <v>234</v>
      </c>
      <c r="AM1397" s="8" t="s">
        <v>236</v>
      </c>
      <c r="AN1397" s="8" t="s">
        <v>9590</v>
      </c>
      <c r="AO1397" s="13" t="s">
        <v>9591</v>
      </c>
      <c r="AP1397" s="9" t="s">
        <v>9589</v>
      </c>
      <c r="AQ1397" s="11">
        <v>5377.0</v>
      </c>
    </row>
    <row r="1398">
      <c r="A1398" s="8" t="str">
        <f t="shared" si="1"/>
        <v>Mike Glavin</v>
      </c>
      <c r="B1398" s="8" t="s">
        <v>9576</v>
      </c>
      <c r="C1398" s="8" t="s">
        <v>2410</v>
      </c>
      <c r="D1398" s="9" t="s">
        <v>9324</v>
      </c>
      <c r="E1398" s="8" t="s">
        <v>9396</v>
      </c>
      <c r="F1398" s="8" t="s">
        <v>2304</v>
      </c>
      <c r="G1398" s="8" t="s">
        <v>47</v>
      </c>
      <c r="H1398" s="8" t="s">
        <v>9577</v>
      </c>
      <c r="I1398" s="8" t="s">
        <v>1330</v>
      </c>
      <c r="J1398" s="10">
        <v>3.63</v>
      </c>
      <c r="K1398" s="8" t="s">
        <v>9578</v>
      </c>
      <c r="L1398" s="8" t="s">
        <v>86</v>
      </c>
      <c r="M1398" s="8" t="s">
        <v>86</v>
      </c>
      <c r="N1398" s="8" t="s">
        <v>9592</v>
      </c>
      <c r="O1398" s="8" t="s">
        <v>52</v>
      </c>
      <c r="P1398" s="8"/>
      <c r="Q1398" s="8"/>
      <c r="R1398" s="8" t="s">
        <v>1237</v>
      </c>
      <c r="S1398" s="8" t="s">
        <v>9593</v>
      </c>
      <c r="T1398" s="11" t="str">
        <f t="shared" si="2"/>
        <v>Mike Glavin</v>
      </c>
      <c r="U1398" s="8" t="s">
        <v>992</v>
      </c>
      <c r="V1398" s="8" t="s">
        <v>9594</v>
      </c>
      <c r="W1398" s="8" t="s">
        <v>9595</v>
      </c>
      <c r="X1398" s="8" t="s">
        <v>9583</v>
      </c>
      <c r="Y1398" s="8" t="s">
        <v>60</v>
      </c>
      <c r="Z1398" s="12" t="s">
        <v>9585</v>
      </c>
      <c r="AA1398" s="8" t="s">
        <v>60</v>
      </c>
      <c r="AB1398" s="12" t="s">
        <v>9586</v>
      </c>
      <c r="AC1398" s="8" t="s">
        <v>60</v>
      </c>
      <c r="AD1398" s="12" t="s">
        <v>9587</v>
      </c>
      <c r="AE1398" s="8" t="s">
        <v>9588</v>
      </c>
      <c r="AF1398" s="8" t="s">
        <v>9589</v>
      </c>
      <c r="AG1398" s="8" t="s">
        <v>9336</v>
      </c>
      <c r="AH1398" s="8" t="s">
        <v>543</v>
      </c>
      <c r="AI1398" s="8" t="s">
        <v>233</v>
      </c>
      <c r="AJ1398" s="8" t="s">
        <v>86</v>
      </c>
      <c r="AK1398" s="13" t="s">
        <v>4227</v>
      </c>
      <c r="AL1398" s="13" t="s">
        <v>234</v>
      </c>
      <c r="AM1398" s="8" t="s">
        <v>236</v>
      </c>
      <c r="AN1398" s="8" t="s">
        <v>9590</v>
      </c>
      <c r="AO1398" s="13" t="s">
        <v>9591</v>
      </c>
      <c r="AP1398" s="9" t="s">
        <v>9589</v>
      </c>
      <c r="AQ1398" s="11">
        <v>5377.0</v>
      </c>
    </row>
    <row r="1399">
      <c r="A1399" s="8" t="str">
        <f t="shared" si="1"/>
        <v>David Reick</v>
      </c>
      <c r="B1399" s="8" t="s">
        <v>9576</v>
      </c>
      <c r="C1399" s="8" t="s">
        <v>2410</v>
      </c>
      <c r="D1399" s="9" t="s">
        <v>9324</v>
      </c>
      <c r="E1399" s="8" t="s">
        <v>9396</v>
      </c>
      <c r="F1399" s="8" t="s">
        <v>2304</v>
      </c>
      <c r="G1399" s="8" t="s">
        <v>47</v>
      </c>
      <c r="H1399" s="8" t="s">
        <v>9577</v>
      </c>
      <c r="I1399" s="8" t="s">
        <v>1330</v>
      </c>
      <c r="J1399" s="10">
        <v>3.63</v>
      </c>
      <c r="K1399" s="27" t="s">
        <v>9578</v>
      </c>
      <c r="L1399" s="8" t="s">
        <v>86</v>
      </c>
      <c r="M1399" s="8" t="s">
        <v>86</v>
      </c>
      <c r="N1399" s="8" t="s">
        <v>9596</v>
      </c>
      <c r="O1399" s="8" t="s">
        <v>52</v>
      </c>
      <c r="P1399" s="8"/>
      <c r="Q1399" s="8"/>
      <c r="R1399" s="8" t="s">
        <v>289</v>
      </c>
      <c r="S1399" s="8" t="s">
        <v>9597</v>
      </c>
      <c r="T1399" s="11" t="str">
        <f t="shared" si="2"/>
        <v>David Reick</v>
      </c>
      <c r="U1399" s="8" t="s">
        <v>80</v>
      </c>
      <c r="V1399" s="8" t="s">
        <v>9598</v>
      </c>
      <c r="W1399" s="8" t="s">
        <v>86</v>
      </c>
      <c r="X1399" s="8" t="s">
        <v>9583</v>
      </c>
      <c r="Y1399" s="8" t="s">
        <v>60</v>
      </c>
      <c r="Z1399" s="12" t="s">
        <v>9585</v>
      </c>
      <c r="AA1399" s="8" t="s">
        <v>60</v>
      </c>
      <c r="AB1399" s="12" t="s">
        <v>9586</v>
      </c>
      <c r="AC1399" s="12" t="s">
        <v>9599</v>
      </c>
      <c r="AD1399" s="12" t="s">
        <v>9587</v>
      </c>
      <c r="AE1399" s="8" t="s">
        <v>9588</v>
      </c>
      <c r="AF1399" s="8" t="s">
        <v>9589</v>
      </c>
      <c r="AG1399" s="8" t="s">
        <v>9336</v>
      </c>
      <c r="AH1399" s="8" t="s">
        <v>543</v>
      </c>
      <c r="AI1399" s="8" t="s">
        <v>233</v>
      </c>
      <c r="AJ1399" s="8" t="s">
        <v>86</v>
      </c>
      <c r="AK1399" s="8" t="s">
        <v>4227</v>
      </c>
      <c r="AL1399" s="8" t="s">
        <v>234</v>
      </c>
      <c r="AM1399" s="8" t="s">
        <v>236</v>
      </c>
      <c r="AN1399" s="8" t="s">
        <v>9590</v>
      </c>
      <c r="AO1399" s="8" t="s">
        <v>9591</v>
      </c>
      <c r="AP1399" s="8" t="s">
        <v>9589</v>
      </c>
      <c r="AQ1399" s="11">
        <v>5377.0</v>
      </c>
    </row>
    <row r="1400">
      <c r="A1400" s="8" t="str">
        <f t="shared" si="1"/>
        <v>Michael Griffin</v>
      </c>
      <c r="B1400" s="8" t="s">
        <v>9600</v>
      </c>
      <c r="C1400" s="8" t="s">
        <v>2595</v>
      </c>
      <c r="D1400" s="9" t="s">
        <v>9324</v>
      </c>
      <c r="E1400" s="8" t="s">
        <v>9396</v>
      </c>
      <c r="F1400" s="8" t="s">
        <v>2304</v>
      </c>
      <c r="G1400" s="8" t="s">
        <v>47</v>
      </c>
      <c r="H1400" s="8" t="s">
        <v>9601</v>
      </c>
      <c r="I1400" s="8" t="s">
        <v>49</v>
      </c>
      <c r="J1400" s="10">
        <v>3.54</v>
      </c>
      <c r="K1400" s="8" t="s">
        <v>9602</v>
      </c>
      <c r="L1400" s="8" t="s">
        <v>465</v>
      </c>
      <c r="M1400" s="8" t="s">
        <v>86</v>
      </c>
      <c r="N1400" s="8" t="s">
        <v>9603</v>
      </c>
      <c r="O1400" s="8" t="s">
        <v>52</v>
      </c>
      <c r="P1400" s="8"/>
      <c r="Q1400" s="8"/>
      <c r="R1400" s="8" t="s">
        <v>731</v>
      </c>
      <c r="S1400" s="8" t="s">
        <v>9604</v>
      </c>
      <c r="T1400" s="11" t="str">
        <f t="shared" si="2"/>
        <v>Michael Griffin</v>
      </c>
      <c r="U1400" s="8" t="s">
        <v>106</v>
      </c>
      <c r="V1400" s="8" t="s">
        <v>9605</v>
      </c>
      <c r="W1400" s="8" t="s">
        <v>86</v>
      </c>
      <c r="X1400" s="8" t="s">
        <v>9606</v>
      </c>
      <c r="Y1400" s="8" t="s">
        <v>60</v>
      </c>
      <c r="Z1400" s="12" t="s">
        <v>9607</v>
      </c>
      <c r="AA1400" s="8" t="s">
        <v>60</v>
      </c>
      <c r="AB1400" s="12" t="s">
        <v>9608</v>
      </c>
      <c r="AC1400" s="8" t="s">
        <v>60</v>
      </c>
      <c r="AD1400" s="12" t="s">
        <v>9609</v>
      </c>
      <c r="AE1400" s="8" t="s">
        <v>9610</v>
      </c>
      <c r="AF1400" s="8" t="s">
        <v>9611</v>
      </c>
      <c r="AG1400" s="8" t="s">
        <v>9336</v>
      </c>
      <c r="AH1400" s="8" t="s">
        <v>543</v>
      </c>
      <c r="AI1400" s="8" t="s">
        <v>66</v>
      </c>
      <c r="AJ1400" s="8" t="s">
        <v>86</v>
      </c>
      <c r="AK1400" s="8" t="s">
        <v>86</v>
      </c>
      <c r="AL1400" s="8" t="s">
        <v>86</v>
      </c>
      <c r="AM1400" s="8" t="s">
        <v>1115</v>
      </c>
      <c r="AN1400" s="8" t="s">
        <v>9612</v>
      </c>
      <c r="AO1400" s="8" t="s">
        <v>9613</v>
      </c>
      <c r="AP1400" s="29" t="s">
        <v>9611</v>
      </c>
      <c r="AQ1400" s="11">
        <v>29275.0</v>
      </c>
    </row>
    <row r="1401">
      <c r="A1401" s="8" t="str">
        <f t="shared" si="1"/>
        <v>Kevin Kelly</v>
      </c>
      <c r="B1401" s="8" t="s">
        <v>9600</v>
      </c>
      <c r="C1401" s="8" t="s">
        <v>2595</v>
      </c>
      <c r="D1401" s="9" t="s">
        <v>9324</v>
      </c>
      <c r="E1401" s="8" t="s">
        <v>9396</v>
      </c>
      <c r="F1401" s="8" t="s">
        <v>2304</v>
      </c>
      <c r="G1401" s="8" t="s">
        <v>47</v>
      </c>
      <c r="H1401" s="8" t="s">
        <v>9601</v>
      </c>
      <c r="I1401" s="8" t="s">
        <v>49</v>
      </c>
      <c r="J1401" s="10">
        <v>3.54</v>
      </c>
      <c r="K1401" s="8" t="s">
        <v>9602</v>
      </c>
      <c r="L1401" s="8" t="s">
        <v>465</v>
      </c>
      <c r="M1401" s="8"/>
      <c r="N1401" s="8" t="s">
        <v>9614</v>
      </c>
      <c r="O1401" s="8" t="s">
        <v>52</v>
      </c>
      <c r="P1401" s="8"/>
      <c r="Q1401" s="8"/>
      <c r="R1401" s="8" t="s">
        <v>208</v>
      </c>
      <c r="S1401" s="8" t="s">
        <v>2001</v>
      </c>
      <c r="T1401" s="11" t="str">
        <f t="shared" si="2"/>
        <v>Kevin Kelly</v>
      </c>
      <c r="U1401" s="8" t="s">
        <v>80</v>
      </c>
      <c r="V1401" s="8" t="s">
        <v>9615</v>
      </c>
      <c r="W1401" s="8"/>
      <c r="X1401" s="8" t="s">
        <v>9606</v>
      </c>
      <c r="Y1401" s="8" t="s">
        <v>60</v>
      </c>
      <c r="Z1401" s="12" t="s">
        <v>9607</v>
      </c>
      <c r="AA1401" s="8" t="s">
        <v>60</v>
      </c>
      <c r="AB1401" s="12" t="s">
        <v>9608</v>
      </c>
      <c r="AC1401" s="8" t="s">
        <v>60</v>
      </c>
      <c r="AD1401" s="12" t="s">
        <v>9609</v>
      </c>
      <c r="AE1401" s="8" t="s">
        <v>9610</v>
      </c>
      <c r="AF1401" s="8" t="s">
        <v>9611</v>
      </c>
      <c r="AG1401" s="8" t="s">
        <v>9336</v>
      </c>
      <c r="AH1401" s="8" t="s">
        <v>543</v>
      </c>
      <c r="AI1401" s="8" t="s">
        <v>66</v>
      </c>
      <c r="AJ1401" s="8"/>
      <c r="AK1401" s="8"/>
      <c r="AL1401" s="8"/>
      <c r="AM1401" s="8" t="s">
        <v>1115</v>
      </c>
      <c r="AN1401" s="8" t="s">
        <v>9612</v>
      </c>
      <c r="AO1401" s="13" t="s">
        <v>9613</v>
      </c>
      <c r="AP1401" s="9" t="s">
        <v>9611</v>
      </c>
      <c r="AQ1401" s="11">
        <v>29275.0</v>
      </c>
    </row>
    <row r="1402">
      <c r="A1402" s="8" t="str">
        <f t="shared" si="1"/>
        <v>Steve Dolan</v>
      </c>
      <c r="B1402" s="8" t="s">
        <v>9616</v>
      </c>
      <c r="C1402" s="8" t="s">
        <v>2257</v>
      </c>
      <c r="D1402" s="9" t="s">
        <v>9324</v>
      </c>
      <c r="E1402" s="8" t="s">
        <v>9396</v>
      </c>
      <c r="F1402" s="8" t="s">
        <v>2304</v>
      </c>
      <c r="G1402" s="8" t="s">
        <v>47</v>
      </c>
      <c r="H1402" s="8" t="s">
        <v>9617</v>
      </c>
      <c r="I1402" s="8" t="s">
        <v>49</v>
      </c>
      <c r="J1402" s="10">
        <v>3.9</v>
      </c>
      <c r="K1402" s="8" t="s">
        <v>9618</v>
      </c>
      <c r="L1402" s="8" t="s">
        <v>9619</v>
      </c>
      <c r="M1402" s="8" t="s">
        <v>86</v>
      </c>
      <c r="N1402" s="8" t="s">
        <v>9620</v>
      </c>
      <c r="O1402" s="8" t="s">
        <v>52</v>
      </c>
      <c r="P1402" s="8"/>
      <c r="Q1402" s="8"/>
      <c r="R1402" s="8" t="s">
        <v>2591</v>
      </c>
      <c r="S1402" s="8" t="s">
        <v>9621</v>
      </c>
      <c r="T1402" s="11" t="str">
        <f t="shared" si="2"/>
        <v>Steve Dolan</v>
      </c>
      <c r="U1402" s="8" t="s">
        <v>7282</v>
      </c>
      <c r="V1402" s="8" t="s">
        <v>9622</v>
      </c>
      <c r="W1402" s="8" t="s">
        <v>9623</v>
      </c>
      <c r="X1402" s="8" t="s">
        <v>9624</v>
      </c>
      <c r="Y1402" s="12" t="s">
        <v>9625</v>
      </c>
      <c r="Z1402" s="12" t="s">
        <v>9626</v>
      </c>
      <c r="AA1402" s="8" t="s">
        <v>60</v>
      </c>
      <c r="AB1402" s="12" t="s">
        <v>9627</v>
      </c>
      <c r="AC1402" s="8" t="s">
        <v>60</v>
      </c>
      <c r="AD1402" s="12" t="s">
        <v>9628</v>
      </c>
      <c r="AE1402" s="8" t="s">
        <v>9629</v>
      </c>
      <c r="AF1402" s="8" t="s">
        <v>9324</v>
      </c>
      <c r="AG1402" s="8" t="s">
        <v>9336</v>
      </c>
      <c r="AH1402" s="8" t="s">
        <v>543</v>
      </c>
      <c r="AI1402" s="8" t="s">
        <v>233</v>
      </c>
      <c r="AJ1402" s="8" t="s">
        <v>86</v>
      </c>
      <c r="AK1402" s="13" t="s">
        <v>6817</v>
      </c>
      <c r="AL1402" s="13" t="s">
        <v>8041</v>
      </c>
      <c r="AM1402" s="8" t="s">
        <v>597</v>
      </c>
      <c r="AN1402" s="8" t="s">
        <v>9630</v>
      </c>
      <c r="AO1402" s="13" t="s">
        <v>9631</v>
      </c>
      <c r="AP1402" s="9" t="s">
        <v>9324</v>
      </c>
      <c r="AQ1402" s="11">
        <v>10406.0</v>
      </c>
    </row>
    <row r="1403">
      <c r="A1403" s="8" t="str">
        <f t="shared" si="1"/>
        <v>Claire Hewitt</v>
      </c>
      <c r="B1403" s="8" t="s">
        <v>9616</v>
      </c>
      <c r="C1403" s="8" t="s">
        <v>2257</v>
      </c>
      <c r="D1403" s="9" t="s">
        <v>9324</v>
      </c>
      <c r="E1403" s="8" t="s">
        <v>9396</v>
      </c>
      <c r="F1403" s="8" t="s">
        <v>2304</v>
      </c>
      <c r="G1403" s="8" t="s">
        <v>47</v>
      </c>
      <c r="H1403" s="8" t="s">
        <v>9617</v>
      </c>
      <c r="I1403" s="8" t="s">
        <v>49</v>
      </c>
      <c r="J1403" s="10">
        <v>3.9</v>
      </c>
      <c r="K1403" s="8" t="s">
        <v>9618</v>
      </c>
      <c r="L1403" s="8" t="s">
        <v>9619</v>
      </c>
      <c r="M1403" s="8" t="s">
        <v>86</v>
      </c>
      <c r="N1403" s="8" t="s">
        <v>9632</v>
      </c>
      <c r="O1403" s="8" t="s">
        <v>52</v>
      </c>
      <c r="P1403" s="8"/>
      <c r="Q1403" s="8"/>
      <c r="R1403" s="8" t="s">
        <v>9633</v>
      </c>
      <c r="S1403" s="8" t="s">
        <v>9634</v>
      </c>
      <c r="T1403" s="11" t="str">
        <f t="shared" si="2"/>
        <v>Claire Hewitt</v>
      </c>
      <c r="U1403" s="8" t="s">
        <v>149</v>
      </c>
      <c r="V1403" s="8" t="s">
        <v>9635</v>
      </c>
      <c r="W1403" s="8"/>
      <c r="X1403" s="8" t="s">
        <v>9624</v>
      </c>
      <c r="Y1403" s="8" t="s">
        <v>60</v>
      </c>
      <c r="Z1403" s="12" t="s">
        <v>9626</v>
      </c>
      <c r="AA1403" s="8" t="s">
        <v>60</v>
      </c>
      <c r="AB1403" s="12" t="s">
        <v>9627</v>
      </c>
      <c r="AC1403" s="8" t="s">
        <v>60</v>
      </c>
      <c r="AD1403" s="12" t="s">
        <v>9628</v>
      </c>
      <c r="AE1403" s="8" t="s">
        <v>9629</v>
      </c>
      <c r="AF1403" s="8" t="s">
        <v>9324</v>
      </c>
      <c r="AG1403" s="8" t="s">
        <v>9336</v>
      </c>
      <c r="AH1403" s="8" t="s">
        <v>543</v>
      </c>
      <c r="AI1403" s="8" t="s">
        <v>233</v>
      </c>
      <c r="AJ1403" s="8" t="s">
        <v>86</v>
      </c>
      <c r="AK1403" s="13" t="s">
        <v>6817</v>
      </c>
      <c r="AL1403" s="13" t="s">
        <v>8041</v>
      </c>
      <c r="AM1403" s="8" t="s">
        <v>597</v>
      </c>
      <c r="AN1403" s="8" t="s">
        <v>9630</v>
      </c>
      <c r="AO1403" s="13" t="s">
        <v>9631</v>
      </c>
      <c r="AP1403" s="9" t="s">
        <v>9324</v>
      </c>
      <c r="AQ1403" s="11">
        <v>10406.0</v>
      </c>
    </row>
    <row r="1404">
      <c r="A1404" s="8" t="str">
        <f t="shared" si="1"/>
        <v>Moose Akanno</v>
      </c>
      <c r="B1404" s="8" t="s">
        <v>9616</v>
      </c>
      <c r="C1404" s="8" t="s">
        <v>2257</v>
      </c>
      <c r="D1404" s="9" t="s">
        <v>9324</v>
      </c>
      <c r="E1404" s="8" t="s">
        <v>9396</v>
      </c>
      <c r="F1404" s="8" t="s">
        <v>2304</v>
      </c>
      <c r="G1404" s="8" t="s">
        <v>47</v>
      </c>
      <c r="H1404" s="8" t="s">
        <v>9617</v>
      </c>
      <c r="I1404" s="8" t="s">
        <v>49</v>
      </c>
      <c r="J1404" s="10">
        <v>3.9</v>
      </c>
      <c r="K1404" s="8" t="s">
        <v>9618</v>
      </c>
      <c r="L1404" s="8" t="s">
        <v>9619</v>
      </c>
      <c r="M1404" s="8" t="s">
        <v>86</v>
      </c>
      <c r="N1404" s="8" t="s">
        <v>9636</v>
      </c>
      <c r="O1404" s="8" t="s">
        <v>52</v>
      </c>
      <c r="P1404" s="8"/>
      <c r="Q1404" s="8"/>
      <c r="R1404" s="8" t="s">
        <v>9637</v>
      </c>
      <c r="S1404" s="8" t="s">
        <v>9638</v>
      </c>
      <c r="T1404" s="11" t="str">
        <f t="shared" si="2"/>
        <v>Moose Akanno</v>
      </c>
      <c r="U1404" s="8" t="s">
        <v>9639</v>
      </c>
      <c r="V1404" s="8" t="s">
        <v>9640</v>
      </c>
      <c r="W1404" s="8"/>
      <c r="X1404" s="8" t="s">
        <v>9624</v>
      </c>
      <c r="Y1404" s="8" t="s">
        <v>60</v>
      </c>
      <c r="Z1404" s="12" t="s">
        <v>9626</v>
      </c>
      <c r="AA1404" s="8" t="s">
        <v>60</v>
      </c>
      <c r="AB1404" s="12" t="s">
        <v>9627</v>
      </c>
      <c r="AC1404" s="8" t="s">
        <v>60</v>
      </c>
      <c r="AD1404" s="12" t="s">
        <v>9628</v>
      </c>
      <c r="AE1404" s="8" t="s">
        <v>9629</v>
      </c>
      <c r="AF1404" s="8" t="s">
        <v>9324</v>
      </c>
      <c r="AG1404" s="8" t="s">
        <v>9336</v>
      </c>
      <c r="AH1404" s="8" t="s">
        <v>543</v>
      </c>
      <c r="AI1404" s="8" t="s">
        <v>233</v>
      </c>
      <c r="AJ1404" s="8" t="s">
        <v>86</v>
      </c>
      <c r="AK1404" s="13" t="s">
        <v>6817</v>
      </c>
      <c r="AL1404" s="13" t="s">
        <v>8041</v>
      </c>
      <c r="AM1404" s="8" t="s">
        <v>597</v>
      </c>
      <c r="AN1404" s="8" t="s">
        <v>9630</v>
      </c>
      <c r="AO1404" s="13" t="s">
        <v>9631</v>
      </c>
      <c r="AP1404" s="9" t="s">
        <v>9324</v>
      </c>
      <c r="AQ1404" s="11">
        <v>10406.0</v>
      </c>
    </row>
    <row r="1405">
      <c r="A1405" s="8" t="str">
        <f t="shared" si="1"/>
        <v>Joe Klim</v>
      </c>
      <c r="B1405" s="8" t="s">
        <v>9616</v>
      </c>
      <c r="C1405" s="8" t="s">
        <v>2257</v>
      </c>
      <c r="D1405" s="9" t="s">
        <v>9324</v>
      </c>
      <c r="E1405" s="8" t="s">
        <v>9396</v>
      </c>
      <c r="F1405" s="8" t="s">
        <v>2304</v>
      </c>
      <c r="G1405" s="8" t="s">
        <v>47</v>
      </c>
      <c r="H1405" s="8" t="s">
        <v>9617</v>
      </c>
      <c r="I1405" s="8" t="s">
        <v>49</v>
      </c>
      <c r="J1405" s="10">
        <v>3.9</v>
      </c>
      <c r="K1405" s="8" t="s">
        <v>9618</v>
      </c>
      <c r="L1405" s="8" t="s">
        <v>9619</v>
      </c>
      <c r="M1405" s="8" t="s">
        <v>86</v>
      </c>
      <c r="N1405" s="8" t="s">
        <v>9641</v>
      </c>
      <c r="O1405" s="8" t="s">
        <v>52</v>
      </c>
      <c r="P1405" s="8"/>
      <c r="Q1405" s="8"/>
      <c r="R1405" s="8" t="s">
        <v>1075</v>
      </c>
      <c r="S1405" s="8" t="s">
        <v>9642</v>
      </c>
      <c r="T1405" s="11" t="str">
        <f t="shared" si="2"/>
        <v>Joe Klim</v>
      </c>
      <c r="U1405" s="8" t="s">
        <v>9643</v>
      </c>
      <c r="V1405" s="8" t="s">
        <v>9644</v>
      </c>
      <c r="W1405" s="8" t="s">
        <v>9645</v>
      </c>
      <c r="X1405" s="8" t="s">
        <v>9624</v>
      </c>
      <c r="Y1405" s="12" t="s">
        <v>9646</v>
      </c>
      <c r="Z1405" s="12" t="s">
        <v>9626</v>
      </c>
      <c r="AA1405" s="12" t="s">
        <v>9647</v>
      </c>
      <c r="AB1405" s="12" t="s">
        <v>9627</v>
      </c>
      <c r="AC1405" s="12" t="s">
        <v>9648</v>
      </c>
      <c r="AD1405" s="12" t="s">
        <v>9628</v>
      </c>
      <c r="AE1405" s="8" t="s">
        <v>9629</v>
      </c>
      <c r="AF1405" s="8" t="s">
        <v>9324</v>
      </c>
      <c r="AG1405" s="8" t="s">
        <v>9336</v>
      </c>
      <c r="AH1405" s="8" t="s">
        <v>543</v>
      </c>
      <c r="AI1405" s="8" t="s">
        <v>233</v>
      </c>
      <c r="AJ1405" s="8" t="s">
        <v>86</v>
      </c>
      <c r="AK1405" s="13" t="s">
        <v>6817</v>
      </c>
      <c r="AL1405" s="13" t="s">
        <v>8041</v>
      </c>
      <c r="AM1405" s="8" t="s">
        <v>597</v>
      </c>
      <c r="AN1405" s="8" t="s">
        <v>9630</v>
      </c>
      <c r="AO1405" s="13" t="s">
        <v>9631</v>
      </c>
      <c r="AP1405" s="9" t="s">
        <v>9324</v>
      </c>
      <c r="AQ1405" s="11">
        <v>10406.0</v>
      </c>
    </row>
    <row r="1406">
      <c r="A1406" s="8" t="str">
        <f t="shared" si="1"/>
        <v>Isaiah Simmons</v>
      </c>
      <c r="B1406" s="8" t="s">
        <v>9616</v>
      </c>
      <c r="C1406" s="8" t="s">
        <v>2257</v>
      </c>
      <c r="D1406" s="9" t="s">
        <v>9324</v>
      </c>
      <c r="E1406" s="8" t="s">
        <v>9396</v>
      </c>
      <c r="F1406" s="8" t="s">
        <v>2304</v>
      </c>
      <c r="G1406" s="8" t="s">
        <v>47</v>
      </c>
      <c r="H1406" s="8" t="s">
        <v>9617</v>
      </c>
      <c r="I1406" s="8" t="s">
        <v>49</v>
      </c>
      <c r="J1406" s="10">
        <v>3.9</v>
      </c>
      <c r="K1406" s="8" t="s">
        <v>9618</v>
      </c>
      <c r="L1406" s="8" t="s">
        <v>9619</v>
      </c>
      <c r="M1406" s="8" t="s">
        <v>86</v>
      </c>
      <c r="N1406" s="8" t="s">
        <v>9649</v>
      </c>
      <c r="O1406" s="8" t="s">
        <v>52</v>
      </c>
      <c r="P1406" s="8"/>
      <c r="Q1406" s="8"/>
      <c r="R1406" s="8" t="s">
        <v>9650</v>
      </c>
      <c r="S1406" s="8" t="s">
        <v>9651</v>
      </c>
      <c r="T1406" s="11" t="str">
        <f t="shared" si="2"/>
        <v>Isaiah Simmons</v>
      </c>
      <c r="U1406" s="8" t="s">
        <v>160</v>
      </c>
      <c r="V1406" s="8" t="s">
        <v>9652</v>
      </c>
      <c r="W1406" s="8"/>
      <c r="X1406" s="8" t="s">
        <v>9624</v>
      </c>
      <c r="Y1406" s="8" t="s">
        <v>60</v>
      </c>
      <c r="Z1406" s="12" t="s">
        <v>9626</v>
      </c>
      <c r="AA1406" s="8" t="s">
        <v>60</v>
      </c>
      <c r="AB1406" s="12" t="s">
        <v>9627</v>
      </c>
      <c r="AC1406" s="12" t="s">
        <v>9653</v>
      </c>
      <c r="AD1406" s="12" t="s">
        <v>9628</v>
      </c>
      <c r="AE1406" s="8" t="s">
        <v>9629</v>
      </c>
      <c r="AF1406" s="8" t="s">
        <v>9324</v>
      </c>
      <c r="AG1406" s="8" t="s">
        <v>9336</v>
      </c>
      <c r="AH1406" s="8" t="s">
        <v>543</v>
      </c>
      <c r="AI1406" s="8" t="s">
        <v>233</v>
      </c>
      <c r="AJ1406" s="8" t="s">
        <v>86</v>
      </c>
      <c r="AK1406" s="13" t="s">
        <v>6817</v>
      </c>
      <c r="AL1406" s="13" t="s">
        <v>8041</v>
      </c>
      <c r="AM1406" s="8" t="s">
        <v>597</v>
      </c>
      <c r="AN1406" s="8" t="s">
        <v>9630</v>
      </c>
      <c r="AO1406" s="13" t="s">
        <v>9631</v>
      </c>
      <c r="AP1406" s="9" t="s">
        <v>9324</v>
      </c>
      <c r="AQ1406" s="11">
        <v>10406.0</v>
      </c>
    </row>
    <row r="1407">
      <c r="A1407" s="8" t="str">
        <f t="shared" si="1"/>
        <v>Alonzo Webb III</v>
      </c>
      <c r="B1407" s="8" t="s">
        <v>9654</v>
      </c>
      <c r="C1407" s="8" t="s">
        <v>1432</v>
      </c>
      <c r="D1407" s="15" t="s">
        <v>9324</v>
      </c>
      <c r="E1407" s="8" t="s">
        <v>9359</v>
      </c>
      <c r="F1407" s="8" t="s">
        <v>2304</v>
      </c>
      <c r="G1407" s="8" t="s">
        <v>47</v>
      </c>
      <c r="H1407" s="8" t="s">
        <v>9655</v>
      </c>
      <c r="I1407" s="8" t="s">
        <v>49</v>
      </c>
      <c r="J1407" s="10">
        <v>4.07</v>
      </c>
      <c r="K1407" s="8" t="s">
        <v>9656</v>
      </c>
      <c r="L1407" s="8" t="s">
        <v>9657</v>
      </c>
      <c r="M1407" s="8"/>
      <c r="N1407" s="8" t="s">
        <v>9658</v>
      </c>
      <c r="O1407" s="8" t="s">
        <v>52</v>
      </c>
      <c r="P1407" s="8"/>
      <c r="Q1407" s="8"/>
      <c r="R1407" s="8" t="s">
        <v>6259</v>
      </c>
      <c r="S1407" s="8" t="s">
        <v>9659</v>
      </c>
      <c r="T1407" s="11" t="str">
        <f t="shared" si="2"/>
        <v>Alonzo Webb III</v>
      </c>
      <c r="U1407" s="8" t="s">
        <v>2962</v>
      </c>
      <c r="V1407" s="8" t="s">
        <v>9660</v>
      </c>
      <c r="W1407" s="8" t="s">
        <v>9661</v>
      </c>
      <c r="X1407" s="8" t="s">
        <v>9662</v>
      </c>
      <c r="Y1407" s="8" t="s">
        <v>60</v>
      </c>
      <c r="Z1407" s="12" t="s">
        <v>9663</v>
      </c>
      <c r="AA1407" s="8" t="s">
        <v>60</v>
      </c>
      <c r="AB1407" s="8" t="s">
        <v>60</v>
      </c>
      <c r="AC1407" s="8" t="s">
        <v>60</v>
      </c>
      <c r="AD1407" s="12" t="s">
        <v>9664</v>
      </c>
      <c r="AE1407" s="8" t="s">
        <v>9665</v>
      </c>
      <c r="AF1407" s="8" t="s">
        <v>9359</v>
      </c>
      <c r="AG1407" s="8" t="s">
        <v>9336</v>
      </c>
      <c r="AH1407" s="8" t="s">
        <v>654</v>
      </c>
      <c r="AI1407" s="8" t="s">
        <v>66</v>
      </c>
      <c r="AJ1407" s="8"/>
      <c r="AK1407" s="13" t="s">
        <v>9666</v>
      </c>
      <c r="AL1407" s="13" t="s">
        <v>8303</v>
      </c>
      <c r="AM1407" s="8" t="s">
        <v>1416</v>
      </c>
      <c r="AN1407" s="8" t="s">
        <v>9667</v>
      </c>
      <c r="AO1407" s="13" t="s">
        <v>9668</v>
      </c>
      <c r="AP1407" s="9" t="s">
        <v>9359</v>
      </c>
      <c r="AQ1407" s="11">
        <v>19123.0</v>
      </c>
    </row>
    <row r="1408">
      <c r="A1408" s="8" t="str">
        <f t="shared" si="1"/>
        <v>Alonzo Webb</v>
      </c>
      <c r="B1408" s="8" t="s">
        <v>9654</v>
      </c>
      <c r="C1408" s="8" t="s">
        <v>1432</v>
      </c>
      <c r="D1408" s="9" t="s">
        <v>9324</v>
      </c>
      <c r="E1408" s="8" t="s">
        <v>9359</v>
      </c>
      <c r="F1408" s="8" t="s">
        <v>2304</v>
      </c>
      <c r="G1408" s="8" t="s">
        <v>47</v>
      </c>
      <c r="H1408" s="8" t="s">
        <v>9655</v>
      </c>
      <c r="I1408" s="8" t="s">
        <v>49</v>
      </c>
      <c r="J1408" s="10">
        <v>4.07</v>
      </c>
      <c r="K1408" s="8" t="s">
        <v>9656</v>
      </c>
      <c r="L1408" s="8" t="s">
        <v>9657</v>
      </c>
      <c r="M1408" s="8" t="s">
        <v>86</v>
      </c>
      <c r="N1408" s="8" t="s">
        <v>9669</v>
      </c>
      <c r="O1408" s="8" t="s">
        <v>52</v>
      </c>
      <c r="P1408" s="8"/>
      <c r="Q1408" s="8"/>
      <c r="R1408" s="8" t="s">
        <v>6259</v>
      </c>
      <c r="S1408" s="8" t="s">
        <v>9670</v>
      </c>
      <c r="T1408" s="11" t="str">
        <f t="shared" si="2"/>
        <v>Alonzo Webb</v>
      </c>
      <c r="U1408" s="8" t="s">
        <v>311</v>
      </c>
      <c r="V1408" s="8" t="s">
        <v>9671</v>
      </c>
      <c r="W1408" s="8" t="s">
        <v>9672</v>
      </c>
      <c r="X1408" s="8" t="s">
        <v>9662</v>
      </c>
      <c r="Y1408" s="8" t="s">
        <v>60</v>
      </c>
      <c r="Z1408" s="12" t="s">
        <v>9663</v>
      </c>
      <c r="AA1408" s="8" t="s">
        <v>60</v>
      </c>
      <c r="AB1408" s="8" t="s">
        <v>60</v>
      </c>
      <c r="AC1408" s="8" t="s">
        <v>60</v>
      </c>
      <c r="AD1408" s="12" t="s">
        <v>9664</v>
      </c>
      <c r="AE1408" s="8" t="s">
        <v>9665</v>
      </c>
      <c r="AF1408" s="8" t="s">
        <v>9359</v>
      </c>
      <c r="AG1408" s="8" t="s">
        <v>9336</v>
      </c>
      <c r="AH1408" s="8" t="s">
        <v>654</v>
      </c>
      <c r="AI1408" s="8" t="s">
        <v>66</v>
      </c>
      <c r="AJ1408" s="8" t="s">
        <v>86</v>
      </c>
      <c r="AK1408" s="13" t="s">
        <v>9666</v>
      </c>
      <c r="AL1408" s="13" t="s">
        <v>8303</v>
      </c>
      <c r="AM1408" s="8" t="s">
        <v>1416</v>
      </c>
      <c r="AN1408" s="8" t="s">
        <v>9667</v>
      </c>
      <c r="AO1408" s="13" t="s">
        <v>9668</v>
      </c>
      <c r="AP1408" s="9" t="s">
        <v>9359</v>
      </c>
      <c r="AQ1408" s="11">
        <v>19123.0</v>
      </c>
    </row>
    <row r="1409">
      <c r="A1409" s="8" t="str">
        <f t="shared" si="1"/>
        <v>Darryl Weston</v>
      </c>
      <c r="B1409" s="8" t="s">
        <v>9654</v>
      </c>
      <c r="C1409" s="8" t="s">
        <v>1432</v>
      </c>
      <c r="D1409" s="9" t="s">
        <v>9324</v>
      </c>
      <c r="E1409" s="8" t="s">
        <v>9359</v>
      </c>
      <c r="F1409" s="8" t="s">
        <v>2304</v>
      </c>
      <c r="G1409" s="8" t="s">
        <v>47</v>
      </c>
      <c r="H1409" s="8" t="s">
        <v>9655</v>
      </c>
      <c r="I1409" s="8" t="s">
        <v>49</v>
      </c>
      <c r="J1409" s="10">
        <v>4.07</v>
      </c>
      <c r="K1409" s="8" t="s">
        <v>9656</v>
      </c>
      <c r="L1409" s="8" t="s">
        <v>9657</v>
      </c>
      <c r="M1409" s="8" t="s">
        <v>86</v>
      </c>
      <c r="N1409" s="8" t="s">
        <v>9673</v>
      </c>
      <c r="O1409" s="8" t="s">
        <v>52</v>
      </c>
      <c r="P1409" s="8"/>
      <c r="Q1409" s="8"/>
      <c r="R1409" s="8" t="s">
        <v>2252</v>
      </c>
      <c r="S1409" s="8" t="s">
        <v>9674</v>
      </c>
      <c r="T1409" s="11" t="str">
        <f t="shared" si="2"/>
        <v>Darryl Weston</v>
      </c>
      <c r="U1409" s="8" t="s">
        <v>149</v>
      </c>
      <c r="V1409" s="8" t="s">
        <v>9675</v>
      </c>
      <c r="W1409" s="8" t="s">
        <v>9676</v>
      </c>
      <c r="X1409" s="8" t="s">
        <v>9662</v>
      </c>
      <c r="Y1409" s="8" t="s">
        <v>60</v>
      </c>
      <c r="Z1409" s="12" t="s">
        <v>9663</v>
      </c>
      <c r="AA1409" s="8" t="s">
        <v>60</v>
      </c>
      <c r="AB1409" s="8" t="s">
        <v>60</v>
      </c>
      <c r="AC1409" s="8" t="s">
        <v>60</v>
      </c>
      <c r="AD1409" s="12" t="s">
        <v>9664</v>
      </c>
      <c r="AE1409" s="8" t="s">
        <v>9665</v>
      </c>
      <c r="AF1409" s="8" t="s">
        <v>9359</v>
      </c>
      <c r="AG1409" s="8" t="s">
        <v>9336</v>
      </c>
      <c r="AH1409" s="8" t="s">
        <v>654</v>
      </c>
      <c r="AI1409" s="8" t="s">
        <v>66</v>
      </c>
      <c r="AJ1409" s="8" t="s">
        <v>86</v>
      </c>
      <c r="AK1409" s="13" t="s">
        <v>9666</v>
      </c>
      <c r="AL1409" s="13" t="s">
        <v>8303</v>
      </c>
      <c r="AM1409" s="8" t="s">
        <v>1416</v>
      </c>
      <c r="AN1409" s="8" t="s">
        <v>9667</v>
      </c>
      <c r="AO1409" s="13" t="s">
        <v>9668</v>
      </c>
      <c r="AP1409" s="9" t="s">
        <v>9359</v>
      </c>
      <c r="AQ1409" s="11">
        <v>19123.0</v>
      </c>
    </row>
    <row r="1410">
      <c r="A1410" s="8" t="str">
        <f t="shared" si="1"/>
        <v>Jon Yohman</v>
      </c>
      <c r="B1410" s="8" t="s">
        <v>9654</v>
      </c>
      <c r="C1410" s="8" t="s">
        <v>1432</v>
      </c>
      <c r="D1410" s="9" t="s">
        <v>9324</v>
      </c>
      <c r="E1410" s="8" t="s">
        <v>9359</v>
      </c>
      <c r="F1410" s="8" t="s">
        <v>2304</v>
      </c>
      <c r="G1410" s="8" t="s">
        <v>47</v>
      </c>
      <c r="H1410" s="8" t="s">
        <v>9655</v>
      </c>
      <c r="I1410" s="8" t="s">
        <v>49</v>
      </c>
      <c r="J1410" s="10">
        <v>4.07</v>
      </c>
      <c r="K1410" s="8" t="s">
        <v>9656</v>
      </c>
      <c r="L1410" s="8" t="s">
        <v>9657</v>
      </c>
      <c r="M1410" s="8" t="s">
        <v>86</v>
      </c>
      <c r="N1410" s="8" t="s">
        <v>9677</v>
      </c>
      <c r="O1410" s="8" t="s">
        <v>52</v>
      </c>
      <c r="P1410" s="8"/>
      <c r="Q1410" s="8"/>
      <c r="R1410" s="8" t="s">
        <v>5605</v>
      </c>
      <c r="S1410" s="8" t="s">
        <v>9678</v>
      </c>
      <c r="T1410" s="11" t="str">
        <f t="shared" si="2"/>
        <v>Jon Yohman</v>
      </c>
      <c r="U1410" s="8" t="s">
        <v>160</v>
      </c>
      <c r="V1410" s="8" t="s">
        <v>9679</v>
      </c>
      <c r="W1410" s="8" t="s">
        <v>9680</v>
      </c>
      <c r="X1410" s="8" t="s">
        <v>9662</v>
      </c>
      <c r="Y1410" s="8" t="s">
        <v>60</v>
      </c>
      <c r="Z1410" s="12" t="s">
        <v>9663</v>
      </c>
      <c r="AA1410" s="8" t="s">
        <v>60</v>
      </c>
      <c r="AB1410" s="8" t="s">
        <v>60</v>
      </c>
      <c r="AC1410" s="8" t="s">
        <v>60</v>
      </c>
      <c r="AD1410" s="12" t="s">
        <v>9664</v>
      </c>
      <c r="AE1410" s="8" t="s">
        <v>9665</v>
      </c>
      <c r="AF1410" s="8" t="s">
        <v>9359</v>
      </c>
      <c r="AG1410" s="8" t="s">
        <v>9336</v>
      </c>
      <c r="AH1410" s="8" t="s">
        <v>654</v>
      </c>
      <c r="AI1410" s="8" t="s">
        <v>66</v>
      </c>
      <c r="AJ1410" s="8" t="s">
        <v>86</v>
      </c>
      <c r="AK1410" s="13" t="s">
        <v>9666</v>
      </c>
      <c r="AL1410" s="13" t="s">
        <v>8303</v>
      </c>
      <c r="AM1410" s="8" t="s">
        <v>1416</v>
      </c>
      <c r="AN1410" s="8" t="s">
        <v>9667</v>
      </c>
      <c r="AO1410" s="13" t="s">
        <v>9668</v>
      </c>
      <c r="AP1410" s="9" t="s">
        <v>9359</v>
      </c>
      <c r="AQ1410" s="11">
        <v>19123.0</v>
      </c>
    </row>
    <row r="1411">
      <c r="A1411" s="8" t="str">
        <f t="shared" si="1"/>
        <v>Dentarius Locke</v>
      </c>
      <c r="B1411" s="8" t="s">
        <v>9654</v>
      </c>
      <c r="C1411" s="8" t="s">
        <v>1432</v>
      </c>
      <c r="D1411" s="9" t="s">
        <v>9324</v>
      </c>
      <c r="E1411" s="8" t="s">
        <v>9359</v>
      </c>
      <c r="F1411" s="8" t="s">
        <v>2304</v>
      </c>
      <c r="G1411" s="8" t="s">
        <v>47</v>
      </c>
      <c r="H1411" s="8" t="s">
        <v>9655</v>
      </c>
      <c r="I1411" s="8" t="s">
        <v>49</v>
      </c>
      <c r="J1411" s="10">
        <v>4.07</v>
      </c>
      <c r="K1411" s="8" t="s">
        <v>9656</v>
      </c>
      <c r="L1411" s="8" t="s">
        <v>9657</v>
      </c>
      <c r="M1411" s="8" t="s">
        <v>86</v>
      </c>
      <c r="N1411" s="8" t="s">
        <v>9681</v>
      </c>
      <c r="O1411" s="8" t="s">
        <v>52</v>
      </c>
      <c r="P1411" s="8"/>
      <c r="Q1411" s="8"/>
      <c r="R1411" s="8" t="s">
        <v>9682</v>
      </c>
      <c r="S1411" s="8" t="s">
        <v>9683</v>
      </c>
      <c r="T1411" s="11" t="str">
        <f t="shared" si="2"/>
        <v>Dentarius Locke</v>
      </c>
      <c r="U1411" s="8" t="s">
        <v>674</v>
      </c>
      <c r="V1411" s="8" t="s">
        <v>9684</v>
      </c>
      <c r="W1411" s="8" t="s">
        <v>9685</v>
      </c>
      <c r="X1411" s="8" t="s">
        <v>9662</v>
      </c>
      <c r="Y1411" s="8" t="s">
        <v>60</v>
      </c>
      <c r="Z1411" s="12" t="s">
        <v>9663</v>
      </c>
      <c r="AA1411" s="8" t="s">
        <v>60</v>
      </c>
      <c r="AB1411" s="8" t="s">
        <v>60</v>
      </c>
      <c r="AC1411" s="12" t="s">
        <v>9686</v>
      </c>
      <c r="AD1411" s="12" t="s">
        <v>9664</v>
      </c>
      <c r="AE1411" s="8" t="s">
        <v>9665</v>
      </c>
      <c r="AF1411" s="8" t="s">
        <v>9359</v>
      </c>
      <c r="AG1411" s="8" t="s">
        <v>9336</v>
      </c>
      <c r="AH1411" s="8" t="s">
        <v>654</v>
      </c>
      <c r="AI1411" s="8" t="s">
        <v>66</v>
      </c>
      <c r="AJ1411" s="8" t="s">
        <v>86</v>
      </c>
      <c r="AK1411" s="13" t="s">
        <v>9666</v>
      </c>
      <c r="AL1411" s="13" t="s">
        <v>8303</v>
      </c>
      <c r="AM1411" s="8" t="s">
        <v>1416</v>
      </c>
      <c r="AN1411" s="8" t="s">
        <v>9667</v>
      </c>
      <c r="AO1411" s="13" t="s">
        <v>9668</v>
      </c>
      <c r="AP1411" s="15" t="s">
        <v>9359</v>
      </c>
      <c r="AQ1411" s="11">
        <v>19123.0</v>
      </c>
    </row>
    <row r="1412">
      <c r="A1412" s="8" t="str">
        <f t="shared" si="1"/>
        <v>Elisha Brewer</v>
      </c>
      <c r="B1412" s="8" t="s">
        <v>9654</v>
      </c>
      <c r="C1412" s="8" t="s">
        <v>1432</v>
      </c>
      <c r="D1412" s="15" t="s">
        <v>9324</v>
      </c>
      <c r="E1412" s="8" t="s">
        <v>9359</v>
      </c>
      <c r="F1412" s="8" t="s">
        <v>2304</v>
      </c>
      <c r="G1412" s="13" t="s">
        <v>47</v>
      </c>
      <c r="H1412" s="8" t="s">
        <v>9655</v>
      </c>
      <c r="I1412" s="8" t="s">
        <v>49</v>
      </c>
      <c r="J1412" s="10">
        <v>4.07</v>
      </c>
      <c r="K1412" s="8" t="s">
        <v>9656</v>
      </c>
      <c r="L1412" s="8" t="s">
        <v>9657</v>
      </c>
      <c r="M1412" s="8"/>
      <c r="N1412" s="8" t="s">
        <v>9687</v>
      </c>
      <c r="O1412" s="8" t="s">
        <v>52</v>
      </c>
      <c r="P1412" s="8"/>
      <c r="Q1412" s="8"/>
      <c r="R1412" s="8" t="s">
        <v>9688</v>
      </c>
      <c r="S1412" s="8" t="s">
        <v>7961</v>
      </c>
      <c r="T1412" s="11" t="str">
        <f t="shared" si="2"/>
        <v>Elisha Brewer</v>
      </c>
      <c r="U1412" s="8" t="s">
        <v>2695</v>
      </c>
      <c r="V1412" s="8" t="s">
        <v>9689</v>
      </c>
      <c r="W1412" s="8" t="s">
        <v>9690</v>
      </c>
      <c r="X1412" s="8" t="s">
        <v>9662</v>
      </c>
      <c r="Y1412" s="12" t="s">
        <v>9691</v>
      </c>
      <c r="Z1412" s="12" t="s">
        <v>9663</v>
      </c>
      <c r="AA1412" s="8" t="s">
        <v>60</v>
      </c>
      <c r="AB1412" s="8" t="s">
        <v>60</v>
      </c>
      <c r="AC1412" s="8" t="s">
        <v>60</v>
      </c>
      <c r="AD1412" s="12" t="s">
        <v>9664</v>
      </c>
      <c r="AE1412" s="8" t="s">
        <v>9665</v>
      </c>
      <c r="AF1412" s="8" t="s">
        <v>9359</v>
      </c>
      <c r="AG1412" s="8" t="s">
        <v>9336</v>
      </c>
      <c r="AH1412" s="8" t="s">
        <v>654</v>
      </c>
      <c r="AI1412" s="8" t="s">
        <v>66</v>
      </c>
      <c r="AJ1412" s="8"/>
      <c r="AK1412" s="13" t="s">
        <v>9666</v>
      </c>
      <c r="AL1412" s="13" t="s">
        <v>8303</v>
      </c>
      <c r="AM1412" s="8" t="s">
        <v>1416</v>
      </c>
      <c r="AN1412" s="8" t="s">
        <v>9667</v>
      </c>
      <c r="AO1412" s="13" t="s">
        <v>9668</v>
      </c>
      <c r="AP1412" s="9" t="s">
        <v>9359</v>
      </c>
      <c r="AQ1412" s="11">
        <v>19123.0</v>
      </c>
    </row>
    <row r="1413">
      <c r="A1413" s="8" t="str">
        <f t="shared" si="1"/>
        <v>Griff Graves</v>
      </c>
      <c r="B1413" s="8" t="s">
        <v>9654</v>
      </c>
      <c r="C1413" s="8" t="s">
        <v>1432</v>
      </c>
      <c r="D1413" s="15" t="s">
        <v>9324</v>
      </c>
      <c r="E1413" s="8" t="s">
        <v>9359</v>
      </c>
      <c r="F1413" s="8" t="s">
        <v>2304</v>
      </c>
      <c r="G1413" s="13" t="s">
        <v>47</v>
      </c>
      <c r="H1413" s="8" t="s">
        <v>9655</v>
      </c>
      <c r="I1413" s="8" t="s">
        <v>49</v>
      </c>
      <c r="J1413" s="10">
        <v>4.07</v>
      </c>
      <c r="K1413" s="8" t="s">
        <v>9656</v>
      </c>
      <c r="L1413" s="8" t="s">
        <v>9657</v>
      </c>
      <c r="M1413" s="8"/>
      <c r="N1413" s="8" t="s">
        <v>9692</v>
      </c>
      <c r="O1413" s="8" t="s">
        <v>52</v>
      </c>
      <c r="P1413" s="8"/>
      <c r="Q1413" s="8"/>
      <c r="R1413" s="8" t="s">
        <v>9693</v>
      </c>
      <c r="S1413" s="8" t="s">
        <v>9694</v>
      </c>
      <c r="T1413" s="11" t="str">
        <f t="shared" si="2"/>
        <v>Griff Graves</v>
      </c>
      <c r="U1413" s="8" t="s">
        <v>106</v>
      </c>
      <c r="V1413" s="8" t="s">
        <v>9695</v>
      </c>
      <c r="W1413" s="8" t="s">
        <v>9696</v>
      </c>
      <c r="X1413" s="8" t="s">
        <v>9662</v>
      </c>
      <c r="Y1413" s="12" t="s">
        <v>9697</v>
      </c>
      <c r="Z1413" s="12" t="s">
        <v>9663</v>
      </c>
      <c r="AA1413" s="12" t="s">
        <v>9698</v>
      </c>
      <c r="AB1413" s="8" t="s">
        <v>60</v>
      </c>
      <c r="AC1413" s="12" t="s">
        <v>9699</v>
      </c>
      <c r="AD1413" s="12" t="s">
        <v>9664</v>
      </c>
      <c r="AE1413" s="8" t="s">
        <v>9665</v>
      </c>
      <c r="AF1413" s="8" t="s">
        <v>9359</v>
      </c>
      <c r="AG1413" s="8" t="s">
        <v>9336</v>
      </c>
      <c r="AH1413" s="8" t="s">
        <v>654</v>
      </c>
      <c r="AI1413" s="8" t="s">
        <v>66</v>
      </c>
      <c r="AJ1413" s="8"/>
      <c r="AK1413" s="13" t="s">
        <v>9666</v>
      </c>
      <c r="AL1413" s="13" t="s">
        <v>8303</v>
      </c>
      <c r="AM1413" s="8" t="s">
        <v>1416</v>
      </c>
      <c r="AN1413" s="8" t="s">
        <v>9667</v>
      </c>
      <c r="AO1413" s="13" t="s">
        <v>9668</v>
      </c>
      <c r="AP1413" s="9" t="s">
        <v>9359</v>
      </c>
      <c r="AQ1413" s="11">
        <v>19123.0</v>
      </c>
    </row>
    <row r="1414">
      <c r="A1414" s="8" t="str">
        <f t="shared" si="1"/>
        <v>Marcus O'Sullivan</v>
      </c>
      <c r="B1414" s="8" t="s">
        <v>9700</v>
      </c>
      <c r="C1414" s="8" t="s">
        <v>2213</v>
      </c>
      <c r="D1414" s="9" t="s">
        <v>9324</v>
      </c>
      <c r="E1414" s="8" t="s">
        <v>9701</v>
      </c>
      <c r="F1414" s="8" t="s">
        <v>2304</v>
      </c>
      <c r="G1414" s="8" t="s">
        <v>47</v>
      </c>
      <c r="H1414" s="8" t="s">
        <v>9702</v>
      </c>
      <c r="I1414" s="8" t="s">
        <v>1330</v>
      </c>
      <c r="J1414" s="10">
        <v>3.86</v>
      </c>
      <c r="K1414" s="8" t="s">
        <v>9703</v>
      </c>
      <c r="L1414" s="8" t="s">
        <v>1299</v>
      </c>
      <c r="M1414" s="8" t="s">
        <v>86</v>
      </c>
      <c r="N1414" s="8" t="s">
        <v>9704</v>
      </c>
      <c r="O1414" s="8" t="s">
        <v>52</v>
      </c>
      <c r="P1414" s="8"/>
      <c r="Q1414" s="8"/>
      <c r="R1414" s="8" t="s">
        <v>2555</v>
      </c>
      <c r="S1414" s="8" t="s">
        <v>9705</v>
      </c>
      <c r="T1414" s="11" t="str">
        <f t="shared" si="2"/>
        <v>Marcus O'Sullivan</v>
      </c>
      <c r="U1414" s="8" t="s">
        <v>7483</v>
      </c>
      <c r="V1414" s="8" t="s">
        <v>9706</v>
      </c>
      <c r="W1414" s="8" t="s">
        <v>9707</v>
      </c>
      <c r="X1414" s="8" t="s">
        <v>9708</v>
      </c>
      <c r="Y1414" s="8" t="s">
        <v>60</v>
      </c>
      <c r="Z1414" s="12" t="s">
        <v>9709</v>
      </c>
      <c r="AA1414" s="8" t="s">
        <v>60</v>
      </c>
      <c r="AB1414" s="12" t="s">
        <v>9710</v>
      </c>
      <c r="AC1414" s="8" t="s">
        <v>60</v>
      </c>
      <c r="AD1414" s="12" t="s">
        <v>9711</v>
      </c>
      <c r="AE1414" s="8" t="s">
        <v>9712</v>
      </c>
      <c r="AF1414" s="8" t="s">
        <v>9701</v>
      </c>
      <c r="AG1414" s="8" t="s">
        <v>9336</v>
      </c>
      <c r="AH1414" s="8" t="s">
        <v>4581</v>
      </c>
      <c r="AI1414" s="8" t="s">
        <v>233</v>
      </c>
      <c r="AJ1414" s="8" t="s">
        <v>86</v>
      </c>
      <c r="AK1414" s="13" t="s">
        <v>9713</v>
      </c>
      <c r="AL1414" s="13" t="s">
        <v>9714</v>
      </c>
      <c r="AM1414" s="8" t="s">
        <v>2429</v>
      </c>
      <c r="AN1414" s="8" t="s">
        <v>9715</v>
      </c>
      <c r="AO1414" s="13" t="s">
        <v>9716</v>
      </c>
      <c r="AP1414" s="9" t="s">
        <v>9701</v>
      </c>
      <c r="AQ1414" s="11">
        <v>6999.0</v>
      </c>
    </row>
    <row r="1415">
      <c r="A1415" s="8" t="str">
        <f t="shared" si="1"/>
        <v>Nicole McMullen</v>
      </c>
      <c r="B1415" s="8" t="s">
        <v>9700</v>
      </c>
      <c r="C1415" s="8" t="s">
        <v>2213</v>
      </c>
      <c r="D1415" s="9" t="s">
        <v>9324</v>
      </c>
      <c r="E1415" s="8" t="s">
        <v>9701</v>
      </c>
      <c r="F1415" s="8" t="s">
        <v>2304</v>
      </c>
      <c r="G1415" s="8" t="s">
        <v>47</v>
      </c>
      <c r="H1415" s="8" t="s">
        <v>9702</v>
      </c>
      <c r="I1415" s="8" t="s">
        <v>1330</v>
      </c>
      <c r="J1415" s="10">
        <v>3.86</v>
      </c>
      <c r="K1415" s="8" t="s">
        <v>9703</v>
      </c>
      <c r="L1415" s="8" t="s">
        <v>1299</v>
      </c>
      <c r="M1415" s="8" t="s">
        <v>86</v>
      </c>
      <c r="N1415" s="8" t="s">
        <v>9717</v>
      </c>
      <c r="O1415" s="8" t="s">
        <v>52</v>
      </c>
      <c r="P1415" s="8"/>
      <c r="Q1415" s="8"/>
      <c r="R1415" s="8" t="s">
        <v>1538</v>
      </c>
      <c r="S1415" s="8" t="s">
        <v>9718</v>
      </c>
      <c r="T1415" s="11" t="str">
        <f t="shared" si="2"/>
        <v>Nicole McMullen</v>
      </c>
      <c r="U1415" s="8" t="s">
        <v>149</v>
      </c>
      <c r="V1415" s="8" t="s">
        <v>9719</v>
      </c>
      <c r="W1415" s="8" t="s">
        <v>9720</v>
      </c>
      <c r="X1415" s="8" t="s">
        <v>9708</v>
      </c>
      <c r="Y1415" s="12" t="s">
        <v>9721</v>
      </c>
      <c r="Z1415" s="12" t="s">
        <v>9709</v>
      </c>
      <c r="AA1415" s="12" t="s">
        <v>9722</v>
      </c>
      <c r="AB1415" s="12" t="s">
        <v>9710</v>
      </c>
      <c r="AC1415" s="8" t="s">
        <v>60</v>
      </c>
      <c r="AD1415" s="12" t="s">
        <v>9711</v>
      </c>
      <c r="AE1415" s="8" t="s">
        <v>9712</v>
      </c>
      <c r="AF1415" s="8" t="s">
        <v>9701</v>
      </c>
      <c r="AG1415" s="8" t="s">
        <v>9336</v>
      </c>
      <c r="AH1415" s="8" t="s">
        <v>4581</v>
      </c>
      <c r="AI1415" s="8" t="s">
        <v>233</v>
      </c>
      <c r="AJ1415" s="8" t="s">
        <v>86</v>
      </c>
      <c r="AK1415" s="13" t="s">
        <v>9713</v>
      </c>
      <c r="AL1415" s="13" t="s">
        <v>9714</v>
      </c>
      <c r="AM1415" s="8" t="s">
        <v>2429</v>
      </c>
      <c r="AN1415" s="8" t="s">
        <v>9715</v>
      </c>
      <c r="AO1415" s="13" t="s">
        <v>9716</v>
      </c>
      <c r="AP1415" s="9" t="s">
        <v>9701</v>
      </c>
      <c r="AQ1415" s="11">
        <v>6999.0</v>
      </c>
    </row>
    <row r="1416">
      <c r="A1416" s="8" t="str">
        <f t="shared" si="1"/>
        <v>Matthew Valeriani</v>
      </c>
      <c r="B1416" s="8" t="s">
        <v>9700</v>
      </c>
      <c r="C1416" s="8" t="s">
        <v>2213</v>
      </c>
      <c r="D1416" s="9" t="s">
        <v>9324</v>
      </c>
      <c r="E1416" s="8" t="s">
        <v>9701</v>
      </c>
      <c r="F1416" s="8" t="s">
        <v>2304</v>
      </c>
      <c r="G1416" s="8" t="s">
        <v>47</v>
      </c>
      <c r="H1416" s="8" t="s">
        <v>9702</v>
      </c>
      <c r="I1416" s="8" t="s">
        <v>1330</v>
      </c>
      <c r="J1416" s="10">
        <v>3.86</v>
      </c>
      <c r="K1416" s="8" t="s">
        <v>9703</v>
      </c>
      <c r="L1416" s="8" t="s">
        <v>1299</v>
      </c>
      <c r="M1416" s="8" t="s">
        <v>86</v>
      </c>
      <c r="N1416" s="8" t="s">
        <v>9723</v>
      </c>
      <c r="O1416" s="8" t="s">
        <v>52</v>
      </c>
      <c r="P1416" s="8"/>
      <c r="Q1416" s="8"/>
      <c r="R1416" s="8" t="s">
        <v>806</v>
      </c>
      <c r="S1416" s="8" t="s">
        <v>9724</v>
      </c>
      <c r="T1416" s="11" t="str">
        <f t="shared" si="2"/>
        <v>Matthew Valeriani</v>
      </c>
      <c r="U1416" s="8" t="s">
        <v>2649</v>
      </c>
      <c r="V1416" s="8" t="s">
        <v>9725</v>
      </c>
      <c r="W1416" s="8" t="s">
        <v>9726</v>
      </c>
      <c r="X1416" s="8" t="s">
        <v>9708</v>
      </c>
      <c r="Y1416" s="12" t="s">
        <v>9727</v>
      </c>
      <c r="Z1416" s="12" t="s">
        <v>9709</v>
      </c>
      <c r="AA1416" s="8" t="s">
        <v>60</v>
      </c>
      <c r="AB1416" s="12" t="s">
        <v>9710</v>
      </c>
      <c r="AC1416" s="8" t="s">
        <v>60</v>
      </c>
      <c r="AD1416" s="12" t="s">
        <v>9711</v>
      </c>
      <c r="AE1416" s="8" t="s">
        <v>9712</v>
      </c>
      <c r="AF1416" s="8" t="s">
        <v>9701</v>
      </c>
      <c r="AG1416" s="8" t="s">
        <v>9336</v>
      </c>
      <c r="AH1416" s="8" t="s">
        <v>4581</v>
      </c>
      <c r="AI1416" s="8" t="s">
        <v>233</v>
      </c>
      <c r="AJ1416" s="8" t="s">
        <v>86</v>
      </c>
      <c r="AK1416" s="13" t="s">
        <v>9713</v>
      </c>
      <c r="AL1416" s="13" t="s">
        <v>9714</v>
      </c>
      <c r="AM1416" s="8" t="s">
        <v>2429</v>
      </c>
      <c r="AN1416" s="8" t="s">
        <v>9715</v>
      </c>
      <c r="AO1416" s="13" t="s">
        <v>9716</v>
      </c>
      <c r="AP1416" s="9" t="s">
        <v>9701</v>
      </c>
      <c r="AQ1416" s="11">
        <v>6999.0</v>
      </c>
    </row>
    <row r="1417">
      <c r="A1417" s="8" t="str">
        <f t="shared" si="1"/>
        <v>Jul Thomson</v>
      </c>
      <c r="B1417" s="8" t="s">
        <v>9700</v>
      </c>
      <c r="C1417" s="8" t="s">
        <v>2213</v>
      </c>
      <c r="D1417" s="9" t="s">
        <v>9324</v>
      </c>
      <c r="E1417" s="8" t="s">
        <v>9701</v>
      </c>
      <c r="F1417" s="8" t="s">
        <v>2304</v>
      </c>
      <c r="G1417" s="8" t="s">
        <v>47</v>
      </c>
      <c r="H1417" s="8" t="s">
        <v>9702</v>
      </c>
      <c r="I1417" s="8" t="s">
        <v>1330</v>
      </c>
      <c r="J1417" s="10">
        <v>3.86</v>
      </c>
      <c r="K1417" s="8" t="s">
        <v>9703</v>
      </c>
      <c r="L1417" s="8" t="s">
        <v>1299</v>
      </c>
      <c r="M1417" s="8" t="s">
        <v>86</v>
      </c>
      <c r="N1417" s="8" t="s">
        <v>9728</v>
      </c>
      <c r="O1417" s="8" t="s">
        <v>52</v>
      </c>
      <c r="P1417" s="8"/>
      <c r="Q1417" s="8"/>
      <c r="R1417" s="8" t="s">
        <v>9729</v>
      </c>
      <c r="S1417" s="8" t="s">
        <v>9730</v>
      </c>
      <c r="T1417" s="11" t="str">
        <f t="shared" si="2"/>
        <v>Jul Thomson</v>
      </c>
      <c r="U1417" s="8" t="s">
        <v>160</v>
      </c>
      <c r="V1417" s="8" t="s">
        <v>9731</v>
      </c>
      <c r="W1417" s="8" t="s">
        <v>86</v>
      </c>
      <c r="X1417" s="8" t="s">
        <v>9708</v>
      </c>
      <c r="Y1417" s="8" t="s">
        <v>60</v>
      </c>
      <c r="Z1417" s="12" t="s">
        <v>9709</v>
      </c>
      <c r="AA1417" s="8" t="s">
        <v>60</v>
      </c>
      <c r="AB1417" s="12" t="s">
        <v>9710</v>
      </c>
      <c r="AC1417" s="8" t="s">
        <v>60</v>
      </c>
      <c r="AD1417" s="12" t="s">
        <v>9711</v>
      </c>
      <c r="AE1417" s="8" t="s">
        <v>9712</v>
      </c>
      <c r="AF1417" s="8" t="s">
        <v>9701</v>
      </c>
      <c r="AG1417" s="8" t="s">
        <v>9336</v>
      </c>
      <c r="AH1417" s="8" t="s">
        <v>4581</v>
      </c>
      <c r="AI1417" s="8" t="s">
        <v>233</v>
      </c>
      <c r="AJ1417" s="8" t="s">
        <v>86</v>
      </c>
      <c r="AK1417" s="8" t="s">
        <v>9713</v>
      </c>
      <c r="AL1417" s="8" t="s">
        <v>9714</v>
      </c>
      <c r="AM1417" s="8" t="s">
        <v>2429</v>
      </c>
      <c r="AN1417" s="8" t="s">
        <v>2771</v>
      </c>
      <c r="AO1417" s="8" t="s">
        <v>9716</v>
      </c>
      <c r="AP1417" s="8" t="s">
        <v>9701</v>
      </c>
      <c r="AQ1417" s="11">
        <v>6999.0</v>
      </c>
    </row>
    <row r="1418">
      <c r="A1418" s="8" t="str">
        <f t="shared" si="1"/>
        <v>Anthony Williams</v>
      </c>
      <c r="B1418" s="8" t="s">
        <v>9700</v>
      </c>
      <c r="C1418" s="8" t="s">
        <v>2213</v>
      </c>
      <c r="D1418" s="9" t="s">
        <v>9324</v>
      </c>
      <c r="E1418" s="8" t="s">
        <v>9701</v>
      </c>
      <c r="F1418" s="8" t="s">
        <v>2304</v>
      </c>
      <c r="G1418" s="8" t="s">
        <v>47</v>
      </c>
      <c r="H1418" s="8" t="s">
        <v>9702</v>
      </c>
      <c r="I1418" s="8" t="s">
        <v>1330</v>
      </c>
      <c r="J1418" s="10">
        <v>3.86</v>
      </c>
      <c r="K1418" s="8" t="s">
        <v>9703</v>
      </c>
      <c r="L1418" s="8" t="s">
        <v>1299</v>
      </c>
      <c r="M1418" s="8" t="s">
        <v>86</v>
      </c>
      <c r="N1418" s="8" t="s">
        <v>9732</v>
      </c>
      <c r="O1418" s="8" t="s">
        <v>52</v>
      </c>
      <c r="P1418" s="8"/>
      <c r="Q1418" s="8"/>
      <c r="R1418" s="8" t="s">
        <v>6978</v>
      </c>
      <c r="S1418" s="8" t="s">
        <v>1878</v>
      </c>
      <c r="T1418" s="11" t="str">
        <f t="shared" si="2"/>
        <v>Anthony Williams</v>
      </c>
      <c r="U1418" s="8" t="s">
        <v>2834</v>
      </c>
      <c r="V1418" s="8" t="s">
        <v>9733</v>
      </c>
      <c r="W1418" s="8" t="s">
        <v>9734</v>
      </c>
      <c r="X1418" s="8" t="s">
        <v>9708</v>
      </c>
      <c r="Y1418" s="12" t="s">
        <v>9735</v>
      </c>
      <c r="Z1418" s="12" t="s">
        <v>9709</v>
      </c>
      <c r="AA1418" s="8" t="s">
        <v>60</v>
      </c>
      <c r="AB1418" s="12" t="s">
        <v>9710</v>
      </c>
      <c r="AC1418" s="8" t="s">
        <v>60</v>
      </c>
      <c r="AD1418" s="12" t="s">
        <v>9711</v>
      </c>
      <c r="AE1418" s="8" t="s">
        <v>9712</v>
      </c>
      <c r="AF1418" s="8" t="s">
        <v>9701</v>
      </c>
      <c r="AG1418" s="8" t="s">
        <v>9336</v>
      </c>
      <c r="AH1418" s="8" t="s">
        <v>4581</v>
      </c>
      <c r="AI1418" s="8" t="s">
        <v>233</v>
      </c>
      <c r="AJ1418" s="8" t="s">
        <v>86</v>
      </c>
      <c r="AK1418" s="13" t="s">
        <v>9713</v>
      </c>
      <c r="AL1418" s="13" t="s">
        <v>9714</v>
      </c>
      <c r="AM1418" s="8" t="s">
        <v>2429</v>
      </c>
      <c r="AN1418" s="8" t="s">
        <v>9715</v>
      </c>
      <c r="AO1418" s="13" t="s">
        <v>9716</v>
      </c>
      <c r="AP1418" s="9" t="s">
        <v>9701</v>
      </c>
      <c r="AQ1418" s="11">
        <v>6999.0</v>
      </c>
    </row>
    <row r="1419">
      <c r="A1419" s="8" t="str">
        <f t="shared" si="1"/>
        <v>Khamica Bingham-Forbes</v>
      </c>
      <c r="B1419" s="8" t="s">
        <v>9736</v>
      </c>
      <c r="C1419" s="8" t="s">
        <v>2257</v>
      </c>
      <c r="D1419" s="9" t="s">
        <v>9737</v>
      </c>
      <c r="E1419" s="13" t="s">
        <v>9738</v>
      </c>
      <c r="F1419" s="8" t="s">
        <v>2136</v>
      </c>
      <c r="G1419" s="13" t="s">
        <v>47</v>
      </c>
      <c r="H1419" s="8" t="s">
        <v>9739</v>
      </c>
      <c r="I1419" s="8" t="s">
        <v>49</v>
      </c>
      <c r="J1419" s="10">
        <v>3.73</v>
      </c>
      <c r="K1419" s="8" t="s">
        <v>9740</v>
      </c>
      <c r="L1419" s="8" t="s">
        <v>7329</v>
      </c>
      <c r="M1419" s="8"/>
      <c r="N1419" s="8" t="s">
        <v>9741</v>
      </c>
      <c r="O1419" s="8" t="s">
        <v>52</v>
      </c>
      <c r="P1419" s="8"/>
      <c r="Q1419" s="8"/>
      <c r="R1419" s="8" t="s">
        <v>9742</v>
      </c>
      <c r="S1419" s="8" t="s">
        <v>9743</v>
      </c>
      <c r="T1419" s="11" t="str">
        <f t="shared" si="2"/>
        <v>Khamica Bingham-Forbes</v>
      </c>
      <c r="U1419" s="8" t="s">
        <v>149</v>
      </c>
      <c r="V1419" s="8" t="s">
        <v>9744</v>
      </c>
      <c r="W1419" s="8"/>
      <c r="X1419" s="8" t="s">
        <v>9745</v>
      </c>
      <c r="Y1419" s="12" t="s">
        <v>9746</v>
      </c>
      <c r="Z1419" s="12" t="s">
        <v>9747</v>
      </c>
      <c r="AA1419" s="8" t="s">
        <v>60</v>
      </c>
      <c r="AB1419" s="12" t="s">
        <v>9748</v>
      </c>
      <c r="AC1419" s="8" t="s">
        <v>60</v>
      </c>
      <c r="AD1419" s="12" t="s">
        <v>9749</v>
      </c>
      <c r="AE1419" s="8" t="s">
        <v>9750</v>
      </c>
      <c r="AF1419" s="13" t="s">
        <v>485</v>
      </c>
      <c r="AG1419" s="13" t="s">
        <v>9751</v>
      </c>
      <c r="AH1419" s="8" t="s">
        <v>65</v>
      </c>
      <c r="AI1419" s="8" t="s">
        <v>233</v>
      </c>
      <c r="AJ1419" s="8"/>
      <c r="AK1419" s="13" t="s">
        <v>6817</v>
      </c>
      <c r="AL1419" s="13" t="s">
        <v>6818</v>
      </c>
      <c r="AM1419" s="8" t="s">
        <v>597</v>
      </c>
      <c r="AN1419" s="8" t="s">
        <v>9752</v>
      </c>
      <c r="AO1419" s="13" t="s">
        <v>9753</v>
      </c>
      <c r="AP1419" s="9" t="s">
        <v>485</v>
      </c>
      <c r="AQ1419" s="11">
        <v>6926.0</v>
      </c>
    </row>
    <row r="1420">
      <c r="A1420" s="8" t="str">
        <f t="shared" si="1"/>
        <v>Ken Hunt</v>
      </c>
      <c r="B1420" s="8" t="s">
        <v>9736</v>
      </c>
      <c r="C1420" s="8" t="s">
        <v>2257</v>
      </c>
      <c r="D1420" s="9" t="s">
        <v>9737</v>
      </c>
      <c r="E1420" s="8" t="s">
        <v>9738</v>
      </c>
      <c r="F1420" s="8" t="s">
        <v>2136</v>
      </c>
      <c r="G1420" s="8" t="s">
        <v>47</v>
      </c>
      <c r="H1420" s="8" t="s">
        <v>9739</v>
      </c>
      <c r="I1420" s="8" t="s">
        <v>49</v>
      </c>
      <c r="J1420" s="10">
        <v>3.73</v>
      </c>
      <c r="K1420" s="8" t="s">
        <v>9740</v>
      </c>
      <c r="L1420" s="8" t="s">
        <v>7329</v>
      </c>
      <c r="M1420" s="8" t="s">
        <v>86</v>
      </c>
      <c r="N1420" s="8" t="s">
        <v>9754</v>
      </c>
      <c r="O1420" s="8" t="s">
        <v>52</v>
      </c>
      <c r="P1420" s="8"/>
      <c r="Q1420" s="8"/>
      <c r="R1420" s="8" t="s">
        <v>165</v>
      </c>
      <c r="S1420" s="8" t="s">
        <v>9755</v>
      </c>
      <c r="T1420" s="11" t="str">
        <f t="shared" si="2"/>
        <v>Ken Hunt</v>
      </c>
      <c r="U1420" s="8" t="s">
        <v>9756</v>
      </c>
      <c r="V1420" s="8" t="s">
        <v>9757</v>
      </c>
      <c r="W1420" s="8" t="s">
        <v>9758</v>
      </c>
      <c r="X1420" s="8" t="s">
        <v>9745</v>
      </c>
      <c r="Y1420" s="8" t="s">
        <v>60</v>
      </c>
      <c r="Z1420" s="12" t="s">
        <v>9747</v>
      </c>
      <c r="AA1420" s="8" t="s">
        <v>60</v>
      </c>
      <c r="AB1420" s="12" t="s">
        <v>9748</v>
      </c>
      <c r="AC1420" s="8" t="s">
        <v>60</v>
      </c>
      <c r="AD1420" s="12" t="s">
        <v>9749</v>
      </c>
      <c r="AE1420" s="8" t="s">
        <v>9750</v>
      </c>
      <c r="AF1420" s="8" t="s">
        <v>485</v>
      </c>
      <c r="AG1420" s="8" t="s">
        <v>9751</v>
      </c>
      <c r="AH1420" s="8" t="s">
        <v>65</v>
      </c>
      <c r="AI1420" s="8" t="s">
        <v>233</v>
      </c>
      <c r="AJ1420" s="8" t="s">
        <v>86</v>
      </c>
      <c r="AK1420" s="13" t="s">
        <v>6817</v>
      </c>
      <c r="AL1420" s="13" t="s">
        <v>6818</v>
      </c>
      <c r="AM1420" s="8" t="s">
        <v>597</v>
      </c>
      <c r="AN1420" s="8" t="s">
        <v>9752</v>
      </c>
      <c r="AO1420" s="13" t="s">
        <v>9753</v>
      </c>
      <c r="AP1420" s="9" t="s">
        <v>485</v>
      </c>
      <c r="AQ1420" s="11">
        <v>6926.0</v>
      </c>
    </row>
    <row r="1421">
      <c r="A1421" s="8" t="str">
        <f t="shared" si="1"/>
        <v>Darcy Wilson</v>
      </c>
      <c r="B1421" s="8" t="s">
        <v>9736</v>
      </c>
      <c r="C1421" s="8" t="s">
        <v>2257</v>
      </c>
      <c r="D1421" s="9" t="s">
        <v>9737</v>
      </c>
      <c r="E1421" s="8" t="s">
        <v>9738</v>
      </c>
      <c r="F1421" s="8" t="s">
        <v>2136</v>
      </c>
      <c r="G1421" s="8" t="s">
        <v>47</v>
      </c>
      <c r="H1421" s="8" t="s">
        <v>9739</v>
      </c>
      <c r="I1421" s="8" t="s">
        <v>49</v>
      </c>
      <c r="J1421" s="10">
        <v>3.73</v>
      </c>
      <c r="K1421" s="8" t="s">
        <v>9740</v>
      </c>
      <c r="L1421" s="8" t="s">
        <v>7329</v>
      </c>
      <c r="M1421" s="8" t="s">
        <v>86</v>
      </c>
      <c r="N1421" s="8" t="s">
        <v>9759</v>
      </c>
      <c r="O1421" s="8" t="s">
        <v>52</v>
      </c>
      <c r="P1421" s="8" t="s">
        <v>490</v>
      </c>
      <c r="Q1421" s="8"/>
      <c r="R1421" s="8" t="s">
        <v>9760</v>
      </c>
      <c r="S1421" s="8" t="s">
        <v>3011</v>
      </c>
      <c r="T1421" s="11" t="str">
        <f t="shared" si="2"/>
        <v>Darcy Wilson</v>
      </c>
      <c r="U1421" s="8" t="s">
        <v>9761</v>
      </c>
      <c r="V1421" s="8" t="s">
        <v>9762</v>
      </c>
      <c r="W1421" s="8"/>
      <c r="X1421" s="8" t="s">
        <v>9745</v>
      </c>
      <c r="Y1421" s="8" t="s">
        <v>60</v>
      </c>
      <c r="Z1421" s="12" t="s">
        <v>9747</v>
      </c>
      <c r="AA1421" s="12" t="s">
        <v>9763</v>
      </c>
      <c r="AB1421" s="12" t="s">
        <v>9748</v>
      </c>
      <c r="AC1421" s="8" t="s">
        <v>60</v>
      </c>
      <c r="AD1421" s="12" t="s">
        <v>9749</v>
      </c>
      <c r="AE1421" s="8" t="s">
        <v>9750</v>
      </c>
      <c r="AF1421" s="8" t="s">
        <v>485</v>
      </c>
      <c r="AG1421" s="8" t="s">
        <v>9751</v>
      </c>
      <c r="AH1421" s="8" t="s">
        <v>65</v>
      </c>
      <c r="AI1421" s="8" t="s">
        <v>233</v>
      </c>
      <c r="AJ1421" s="8" t="s">
        <v>86</v>
      </c>
      <c r="AK1421" s="13" t="s">
        <v>6817</v>
      </c>
      <c r="AL1421" s="13" t="s">
        <v>6818</v>
      </c>
      <c r="AM1421" s="8" t="s">
        <v>597</v>
      </c>
      <c r="AN1421" s="8" t="s">
        <v>9752</v>
      </c>
      <c r="AO1421" s="13" t="s">
        <v>9753</v>
      </c>
      <c r="AP1421" s="15" t="s">
        <v>485</v>
      </c>
      <c r="AQ1421" s="11">
        <v>6926.0</v>
      </c>
    </row>
    <row r="1422">
      <c r="A1422" s="8" t="str">
        <f t="shared" si="1"/>
        <v>Damar Forbes</v>
      </c>
      <c r="B1422" s="8" t="s">
        <v>9736</v>
      </c>
      <c r="C1422" s="8" t="s">
        <v>2257</v>
      </c>
      <c r="D1422" s="9" t="s">
        <v>9737</v>
      </c>
      <c r="E1422" s="8" t="s">
        <v>9738</v>
      </c>
      <c r="F1422" s="8" t="s">
        <v>2136</v>
      </c>
      <c r="G1422" s="8" t="s">
        <v>47</v>
      </c>
      <c r="H1422" s="8" t="s">
        <v>9739</v>
      </c>
      <c r="I1422" s="8" t="s">
        <v>49</v>
      </c>
      <c r="J1422" s="10">
        <v>3.73</v>
      </c>
      <c r="K1422" s="8" t="s">
        <v>9740</v>
      </c>
      <c r="L1422" s="8" t="s">
        <v>7329</v>
      </c>
      <c r="M1422" s="8"/>
      <c r="N1422" s="8" t="s">
        <v>9764</v>
      </c>
      <c r="O1422" s="8" t="s">
        <v>52</v>
      </c>
      <c r="P1422" s="8"/>
      <c r="Q1422" s="8"/>
      <c r="R1422" s="8" t="s">
        <v>9765</v>
      </c>
      <c r="S1422" s="8" t="s">
        <v>9766</v>
      </c>
      <c r="T1422" s="11" t="str">
        <f t="shared" si="2"/>
        <v>Damar Forbes</v>
      </c>
      <c r="U1422" s="8" t="s">
        <v>2834</v>
      </c>
      <c r="V1422" s="8" t="s">
        <v>9767</v>
      </c>
      <c r="W1422" s="8"/>
      <c r="X1422" s="8" t="s">
        <v>9745</v>
      </c>
      <c r="Y1422" s="12" t="s">
        <v>9768</v>
      </c>
      <c r="Z1422" s="12" t="s">
        <v>9747</v>
      </c>
      <c r="AA1422" s="8" t="s">
        <v>60</v>
      </c>
      <c r="AB1422" s="12" t="s">
        <v>9748</v>
      </c>
      <c r="AC1422" s="8" t="s">
        <v>60</v>
      </c>
      <c r="AD1422" s="12" t="s">
        <v>9749</v>
      </c>
      <c r="AE1422" s="8" t="s">
        <v>9750</v>
      </c>
      <c r="AF1422" s="8" t="s">
        <v>485</v>
      </c>
      <c r="AG1422" s="8" t="s">
        <v>9751</v>
      </c>
      <c r="AH1422" s="8" t="s">
        <v>65</v>
      </c>
      <c r="AI1422" s="8" t="s">
        <v>233</v>
      </c>
      <c r="AJ1422" s="8"/>
      <c r="AK1422" s="13" t="s">
        <v>6817</v>
      </c>
      <c r="AL1422" s="13" t="s">
        <v>6818</v>
      </c>
      <c r="AM1422" s="8" t="s">
        <v>597</v>
      </c>
      <c r="AN1422" s="8" t="s">
        <v>9752</v>
      </c>
      <c r="AO1422" s="13" t="s">
        <v>9753</v>
      </c>
      <c r="AP1422" s="9" t="s">
        <v>485</v>
      </c>
      <c r="AQ1422" s="11">
        <v>6926.0</v>
      </c>
    </row>
    <row r="1423">
      <c r="A1423" s="8" t="str">
        <f t="shared" si="1"/>
        <v>DJ Petty</v>
      </c>
      <c r="B1423" s="8" t="s">
        <v>9736</v>
      </c>
      <c r="C1423" s="8" t="s">
        <v>2257</v>
      </c>
      <c r="D1423" s="9" t="s">
        <v>9737</v>
      </c>
      <c r="E1423" s="8" t="s">
        <v>9738</v>
      </c>
      <c r="F1423" s="8" t="s">
        <v>2136</v>
      </c>
      <c r="G1423" s="8" t="s">
        <v>47</v>
      </c>
      <c r="H1423" s="8" t="s">
        <v>9739</v>
      </c>
      <c r="I1423" s="8" t="s">
        <v>49</v>
      </c>
      <c r="J1423" s="10">
        <v>3.73</v>
      </c>
      <c r="K1423" s="8" t="s">
        <v>9740</v>
      </c>
      <c r="L1423" s="8" t="s">
        <v>7329</v>
      </c>
      <c r="M1423" s="8" t="s">
        <v>86</v>
      </c>
      <c r="N1423" s="8" t="s">
        <v>9769</v>
      </c>
      <c r="O1423" s="8" t="s">
        <v>52</v>
      </c>
      <c r="P1423" s="8"/>
      <c r="Q1423" s="8"/>
      <c r="R1423" s="8" t="s">
        <v>628</v>
      </c>
      <c r="S1423" s="8" t="s">
        <v>9770</v>
      </c>
      <c r="T1423" s="11" t="str">
        <f t="shared" si="2"/>
        <v>DJ Petty</v>
      </c>
      <c r="U1423" s="8" t="s">
        <v>1680</v>
      </c>
      <c r="V1423" s="8" t="s">
        <v>9771</v>
      </c>
      <c r="W1423" s="8" t="s">
        <v>86</v>
      </c>
      <c r="X1423" s="8" t="s">
        <v>9745</v>
      </c>
      <c r="Y1423" s="8" t="s">
        <v>60</v>
      </c>
      <c r="Z1423" s="12" t="s">
        <v>9747</v>
      </c>
      <c r="AA1423" s="8" t="s">
        <v>60</v>
      </c>
      <c r="AB1423" s="12" t="s">
        <v>9748</v>
      </c>
      <c r="AC1423" s="8" t="s">
        <v>60</v>
      </c>
      <c r="AD1423" s="12" t="s">
        <v>9749</v>
      </c>
      <c r="AE1423" s="8" t="s">
        <v>9750</v>
      </c>
      <c r="AF1423" s="8" t="s">
        <v>485</v>
      </c>
      <c r="AG1423" s="8" t="s">
        <v>9751</v>
      </c>
      <c r="AH1423" s="8" t="s">
        <v>65</v>
      </c>
      <c r="AI1423" s="8" t="s">
        <v>233</v>
      </c>
      <c r="AJ1423" s="8" t="s">
        <v>86</v>
      </c>
      <c r="AK1423" s="8" t="s">
        <v>6817</v>
      </c>
      <c r="AL1423" s="8" t="s">
        <v>6818</v>
      </c>
      <c r="AM1423" s="8" t="s">
        <v>597</v>
      </c>
      <c r="AN1423" s="8" t="s">
        <v>2771</v>
      </c>
      <c r="AO1423" s="8" t="s">
        <v>9753</v>
      </c>
      <c r="AP1423" s="8" t="s">
        <v>485</v>
      </c>
      <c r="AQ1423" s="11">
        <v>6926.0</v>
      </c>
    </row>
    <row r="1424">
      <c r="A1424" s="8" t="str">
        <f t="shared" si="1"/>
        <v>Collin Zeffer</v>
      </c>
      <c r="B1424" s="8" t="s">
        <v>9736</v>
      </c>
      <c r="C1424" s="8" t="s">
        <v>2257</v>
      </c>
      <c r="D1424" s="9" t="s">
        <v>9737</v>
      </c>
      <c r="E1424" s="8" t="s">
        <v>9738</v>
      </c>
      <c r="F1424" s="8" t="s">
        <v>2136</v>
      </c>
      <c r="G1424" s="8" t="s">
        <v>47</v>
      </c>
      <c r="H1424" s="8" t="s">
        <v>9739</v>
      </c>
      <c r="I1424" s="8" t="s">
        <v>49</v>
      </c>
      <c r="J1424" s="10">
        <v>3.73</v>
      </c>
      <c r="K1424" s="8" t="s">
        <v>9740</v>
      </c>
      <c r="L1424" s="8" t="s">
        <v>7329</v>
      </c>
      <c r="M1424" s="8" t="s">
        <v>86</v>
      </c>
      <c r="N1424" s="8" t="s">
        <v>9772</v>
      </c>
      <c r="O1424" s="8" t="s">
        <v>52</v>
      </c>
      <c r="P1424" s="8"/>
      <c r="Q1424" s="8"/>
      <c r="R1424" s="8" t="s">
        <v>8194</v>
      </c>
      <c r="S1424" s="8" t="s">
        <v>9773</v>
      </c>
      <c r="T1424" s="11" t="str">
        <f t="shared" si="2"/>
        <v>Collin Zeffer</v>
      </c>
      <c r="U1424" s="8" t="s">
        <v>106</v>
      </c>
      <c r="V1424" s="8" t="s">
        <v>9774</v>
      </c>
      <c r="W1424" s="8"/>
      <c r="X1424" s="8" t="s">
        <v>9745</v>
      </c>
      <c r="Y1424" s="12" t="s">
        <v>9775</v>
      </c>
      <c r="Z1424" s="12" t="s">
        <v>9747</v>
      </c>
      <c r="AA1424" s="8" t="s">
        <v>60</v>
      </c>
      <c r="AB1424" s="12" t="s">
        <v>9748</v>
      </c>
      <c r="AC1424" s="12" t="s">
        <v>9776</v>
      </c>
      <c r="AD1424" s="12" t="s">
        <v>9749</v>
      </c>
      <c r="AE1424" s="8" t="s">
        <v>9750</v>
      </c>
      <c r="AF1424" s="8" t="s">
        <v>485</v>
      </c>
      <c r="AG1424" s="8" t="s">
        <v>9751</v>
      </c>
      <c r="AH1424" s="8" t="s">
        <v>65</v>
      </c>
      <c r="AI1424" s="8" t="s">
        <v>233</v>
      </c>
      <c r="AJ1424" s="8" t="s">
        <v>86</v>
      </c>
      <c r="AK1424" s="13" t="s">
        <v>6817</v>
      </c>
      <c r="AL1424" s="13" t="s">
        <v>6818</v>
      </c>
      <c r="AM1424" s="8" t="s">
        <v>597</v>
      </c>
      <c r="AN1424" s="8" t="s">
        <v>9752</v>
      </c>
      <c r="AO1424" s="13" t="s">
        <v>9753</v>
      </c>
      <c r="AP1424" s="9" t="s">
        <v>485</v>
      </c>
      <c r="AQ1424" s="11">
        <v>6926.0</v>
      </c>
    </row>
    <row r="1425">
      <c r="A1425" s="8" t="str">
        <f t="shared" si="1"/>
        <v>John Kenworthy</v>
      </c>
      <c r="B1425" s="8" t="s">
        <v>9736</v>
      </c>
      <c r="C1425" s="8" t="s">
        <v>2257</v>
      </c>
      <c r="D1425" s="9" t="s">
        <v>9737</v>
      </c>
      <c r="E1425" s="8" t="s">
        <v>9738</v>
      </c>
      <c r="F1425" s="8" t="s">
        <v>2136</v>
      </c>
      <c r="G1425" s="8" t="s">
        <v>47</v>
      </c>
      <c r="H1425" s="8" t="s">
        <v>9739</v>
      </c>
      <c r="I1425" s="8" t="s">
        <v>49</v>
      </c>
      <c r="J1425" s="10">
        <v>3.73</v>
      </c>
      <c r="K1425" s="8" t="s">
        <v>9740</v>
      </c>
      <c r="L1425" s="8" t="s">
        <v>7329</v>
      </c>
      <c r="M1425" s="8" t="s">
        <v>86</v>
      </c>
      <c r="N1425" s="8" t="s">
        <v>9777</v>
      </c>
      <c r="O1425" s="8" t="s">
        <v>52</v>
      </c>
      <c r="P1425" s="8"/>
      <c r="Q1425" s="8"/>
      <c r="R1425" s="8" t="s">
        <v>1997</v>
      </c>
      <c r="S1425" s="8" t="s">
        <v>9778</v>
      </c>
      <c r="T1425" s="11" t="str">
        <f t="shared" si="2"/>
        <v>John Kenworthy</v>
      </c>
      <c r="U1425" s="8" t="s">
        <v>106</v>
      </c>
      <c r="V1425" s="8" t="s">
        <v>9779</v>
      </c>
      <c r="W1425" s="8"/>
      <c r="X1425" s="8" t="s">
        <v>9745</v>
      </c>
      <c r="Y1425" s="12" t="s">
        <v>9780</v>
      </c>
      <c r="Z1425" s="12" t="s">
        <v>9747</v>
      </c>
      <c r="AA1425" s="8" t="s">
        <v>60</v>
      </c>
      <c r="AB1425" s="12" t="s">
        <v>9748</v>
      </c>
      <c r="AC1425" s="8" t="s">
        <v>60</v>
      </c>
      <c r="AD1425" s="12" t="s">
        <v>9749</v>
      </c>
      <c r="AE1425" s="8" t="s">
        <v>9750</v>
      </c>
      <c r="AF1425" s="8" t="s">
        <v>485</v>
      </c>
      <c r="AG1425" s="8" t="s">
        <v>9751</v>
      </c>
      <c r="AH1425" s="8" t="s">
        <v>65</v>
      </c>
      <c r="AI1425" s="8" t="s">
        <v>233</v>
      </c>
      <c r="AJ1425" s="8" t="s">
        <v>86</v>
      </c>
      <c r="AK1425" s="13" t="s">
        <v>6817</v>
      </c>
      <c r="AL1425" s="13" t="s">
        <v>6818</v>
      </c>
      <c r="AM1425" s="8" t="s">
        <v>597</v>
      </c>
      <c r="AN1425" s="8" t="s">
        <v>9752</v>
      </c>
      <c r="AO1425" s="13" t="s">
        <v>9753</v>
      </c>
      <c r="AP1425" s="15" t="s">
        <v>485</v>
      </c>
      <c r="AQ1425" s="11">
        <v>6926.0</v>
      </c>
    </row>
    <row r="1426">
      <c r="A1426" s="8" t="str">
        <f t="shared" si="1"/>
        <v>Alex Whatley</v>
      </c>
      <c r="B1426" s="8" t="s">
        <v>9781</v>
      </c>
      <c r="C1426" s="8" t="s">
        <v>2133</v>
      </c>
      <c r="D1426" s="9" t="s">
        <v>9737</v>
      </c>
      <c r="E1426" s="8" t="s">
        <v>9782</v>
      </c>
      <c r="F1426" s="8" t="s">
        <v>2136</v>
      </c>
      <c r="G1426" s="8" t="s">
        <v>47</v>
      </c>
      <c r="H1426" s="8" t="s">
        <v>9783</v>
      </c>
      <c r="I1426" s="8" t="s">
        <v>49</v>
      </c>
      <c r="J1426" s="10">
        <v>3.39</v>
      </c>
      <c r="K1426" s="8" t="s">
        <v>9784</v>
      </c>
      <c r="L1426" s="8" t="s">
        <v>86</v>
      </c>
      <c r="M1426" s="8" t="s">
        <v>86</v>
      </c>
      <c r="N1426" s="8" t="s">
        <v>9785</v>
      </c>
      <c r="O1426" s="8" t="s">
        <v>52</v>
      </c>
      <c r="P1426" s="8"/>
      <c r="Q1426" s="8"/>
      <c r="R1426" s="8" t="s">
        <v>766</v>
      </c>
      <c r="S1426" s="8" t="s">
        <v>9786</v>
      </c>
      <c r="T1426" s="11" t="str">
        <f t="shared" si="2"/>
        <v>Alex Whatley</v>
      </c>
      <c r="U1426" s="8" t="s">
        <v>76</v>
      </c>
      <c r="V1426" s="8" t="s">
        <v>9787</v>
      </c>
      <c r="W1426" s="8"/>
      <c r="X1426" s="8" t="s">
        <v>9788</v>
      </c>
      <c r="Y1426" s="8" t="s">
        <v>60</v>
      </c>
      <c r="Z1426" s="12" t="s">
        <v>9789</v>
      </c>
      <c r="AA1426" s="8" t="s">
        <v>60</v>
      </c>
      <c r="AB1426" s="12" t="s">
        <v>9790</v>
      </c>
      <c r="AC1426" s="8" t="s">
        <v>60</v>
      </c>
      <c r="AD1426" s="12" t="s">
        <v>9791</v>
      </c>
      <c r="AE1426" s="8" t="s">
        <v>9792</v>
      </c>
      <c r="AF1426" s="8" t="s">
        <v>9793</v>
      </c>
      <c r="AG1426" s="8" t="s">
        <v>9751</v>
      </c>
      <c r="AH1426" s="8" t="s">
        <v>194</v>
      </c>
      <c r="AI1426" s="8" t="s">
        <v>233</v>
      </c>
      <c r="AJ1426" s="8" t="s">
        <v>86</v>
      </c>
      <c r="AK1426" s="13" t="s">
        <v>9794</v>
      </c>
      <c r="AL1426" s="13" t="s">
        <v>4227</v>
      </c>
      <c r="AM1426" s="8" t="s">
        <v>2365</v>
      </c>
      <c r="AN1426" s="8" t="s">
        <v>9795</v>
      </c>
      <c r="AO1426" s="13" t="s">
        <v>9796</v>
      </c>
      <c r="AP1426" s="9" t="s">
        <v>9793</v>
      </c>
      <c r="AQ1426" s="11">
        <v>3462.0</v>
      </c>
    </row>
    <row r="1427">
      <c r="A1427" s="8" t="str">
        <f t="shared" si="1"/>
        <v>Mitchell Switzer</v>
      </c>
      <c r="B1427" s="8" t="s">
        <v>9781</v>
      </c>
      <c r="C1427" s="8" t="s">
        <v>2133</v>
      </c>
      <c r="D1427" s="9" t="s">
        <v>9737</v>
      </c>
      <c r="E1427" s="8" t="s">
        <v>9782</v>
      </c>
      <c r="F1427" s="8" t="s">
        <v>2136</v>
      </c>
      <c r="G1427" s="8" t="s">
        <v>47</v>
      </c>
      <c r="H1427" s="8" t="s">
        <v>9783</v>
      </c>
      <c r="I1427" s="8" t="s">
        <v>49</v>
      </c>
      <c r="J1427" s="10">
        <v>3.39</v>
      </c>
      <c r="K1427" s="8" t="s">
        <v>9784</v>
      </c>
      <c r="L1427" s="8" t="s">
        <v>86</v>
      </c>
      <c r="M1427" s="8" t="s">
        <v>86</v>
      </c>
      <c r="N1427" s="8" t="s">
        <v>9797</v>
      </c>
      <c r="O1427" s="8" t="s">
        <v>52</v>
      </c>
      <c r="P1427" s="8"/>
      <c r="Q1427" s="8"/>
      <c r="R1427" s="8" t="s">
        <v>2476</v>
      </c>
      <c r="S1427" s="8" t="s">
        <v>9798</v>
      </c>
      <c r="T1427" s="11" t="str">
        <f t="shared" si="2"/>
        <v>Mitchell Switzer</v>
      </c>
      <c r="U1427" s="8" t="s">
        <v>311</v>
      </c>
      <c r="V1427" s="8" t="s">
        <v>9799</v>
      </c>
      <c r="W1427" s="8" t="s">
        <v>9800</v>
      </c>
      <c r="X1427" s="8" t="s">
        <v>9788</v>
      </c>
      <c r="Y1427" s="12" t="s">
        <v>9801</v>
      </c>
      <c r="Z1427" s="12" t="s">
        <v>9789</v>
      </c>
      <c r="AA1427" s="8" t="s">
        <v>60</v>
      </c>
      <c r="AB1427" s="12" t="s">
        <v>9790</v>
      </c>
      <c r="AC1427" s="8" t="s">
        <v>60</v>
      </c>
      <c r="AD1427" s="8" t="s">
        <v>60</v>
      </c>
      <c r="AE1427" s="8" t="s">
        <v>9792</v>
      </c>
      <c r="AF1427" s="8" t="s">
        <v>9793</v>
      </c>
      <c r="AG1427" s="8" t="s">
        <v>9751</v>
      </c>
      <c r="AH1427" s="8" t="s">
        <v>194</v>
      </c>
      <c r="AI1427" s="8" t="s">
        <v>233</v>
      </c>
      <c r="AJ1427" s="8" t="s">
        <v>86</v>
      </c>
      <c r="AK1427" s="13" t="s">
        <v>9794</v>
      </c>
      <c r="AL1427" s="13" t="s">
        <v>4227</v>
      </c>
      <c r="AM1427" s="8" t="s">
        <v>2365</v>
      </c>
      <c r="AN1427" s="8" t="s">
        <v>9795</v>
      </c>
      <c r="AO1427" s="13" t="s">
        <v>9796</v>
      </c>
      <c r="AP1427" s="9" t="s">
        <v>9793</v>
      </c>
      <c r="AQ1427" s="11">
        <v>3462.0</v>
      </c>
    </row>
    <row r="1428">
      <c r="A1428" s="8" t="str">
        <f t="shared" si="1"/>
        <v>Shay Austin-Leary</v>
      </c>
      <c r="B1428" s="8" t="s">
        <v>9781</v>
      </c>
      <c r="C1428" s="8" t="s">
        <v>2133</v>
      </c>
      <c r="D1428" s="9" t="s">
        <v>9737</v>
      </c>
      <c r="E1428" s="8" t="s">
        <v>9782</v>
      </c>
      <c r="F1428" s="8" t="s">
        <v>2136</v>
      </c>
      <c r="G1428" s="8" t="s">
        <v>47</v>
      </c>
      <c r="H1428" s="8" t="s">
        <v>9783</v>
      </c>
      <c r="I1428" s="8" t="s">
        <v>49</v>
      </c>
      <c r="J1428" s="10">
        <v>3.39</v>
      </c>
      <c r="K1428" s="8" t="s">
        <v>9784</v>
      </c>
      <c r="L1428" s="8" t="s">
        <v>86</v>
      </c>
      <c r="M1428" s="8" t="s">
        <v>86</v>
      </c>
      <c r="N1428" s="8" t="s">
        <v>9802</v>
      </c>
      <c r="O1428" s="8" t="s">
        <v>52</v>
      </c>
      <c r="P1428" s="8"/>
      <c r="Q1428" s="8"/>
      <c r="R1428" s="8" t="s">
        <v>9803</v>
      </c>
      <c r="S1428" s="8" t="s">
        <v>9804</v>
      </c>
      <c r="T1428" s="11" t="str">
        <f t="shared" si="2"/>
        <v>Shay Austin-Leary</v>
      </c>
      <c r="U1428" s="8" t="s">
        <v>160</v>
      </c>
      <c r="V1428" s="8" t="s">
        <v>9805</v>
      </c>
      <c r="W1428" s="8"/>
      <c r="X1428" s="8" t="s">
        <v>9788</v>
      </c>
      <c r="Y1428" s="12" t="s">
        <v>9806</v>
      </c>
      <c r="Z1428" s="12" t="s">
        <v>9789</v>
      </c>
      <c r="AA1428" s="8" t="s">
        <v>60</v>
      </c>
      <c r="AB1428" s="12" t="s">
        <v>9790</v>
      </c>
      <c r="AC1428" s="8" t="s">
        <v>60</v>
      </c>
      <c r="AD1428" s="8" t="s">
        <v>60</v>
      </c>
      <c r="AE1428" s="8" t="s">
        <v>9792</v>
      </c>
      <c r="AF1428" s="8" t="s">
        <v>9793</v>
      </c>
      <c r="AG1428" s="8" t="s">
        <v>9751</v>
      </c>
      <c r="AH1428" s="8" t="s">
        <v>194</v>
      </c>
      <c r="AI1428" s="8" t="s">
        <v>233</v>
      </c>
      <c r="AJ1428" s="8" t="s">
        <v>86</v>
      </c>
      <c r="AK1428" s="13" t="s">
        <v>9794</v>
      </c>
      <c r="AL1428" s="13" t="s">
        <v>4227</v>
      </c>
      <c r="AM1428" s="8" t="s">
        <v>2365</v>
      </c>
      <c r="AN1428" s="8" t="s">
        <v>9795</v>
      </c>
      <c r="AO1428" s="13" t="s">
        <v>9796</v>
      </c>
      <c r="AP1428" s="9" t="s">
        <v>9793</v>
      </c>
      <c r="AQ1428" s="11">
        <v>3462.0</v>
      </c>
    </row>
    <row r="1429">
      <c r="A1429" s="8" t="str">
        <f t="shared" si="1"/>
        <v>Evan Woicik</v>
      </c>
      <c r="B1429" s="8" t="s">
        <v>9781</v>
      </c>
      <c r="C1429" s="8" t="s">
        <v>2133</v>
      </c>
      <c r="D1429" s="9" t="s">
        <v>9737</v>
      </c>
      <c r="E1429" s="8" t="s">
        <v>9782</v>
      </c>
      <c r="F1429" s="8" t="s">
        <v>2136</v>
      </c>
      <c r="G1429" s="8" t="s">
        <v>47</v>
      </c>
      <c r="H1429" s="8" t="s">
        <v>9783</v>
      </c>
      <c r="I1429" s="8" t="s">
        <v>49</v>
      </c>
      <c r="J1429" s="10">
        <v>3.39</v>
      </c>
      <c r="K1429" s="8" t="s">
        <v>9784</v>
      </c>
      <c r="L1429" s="8"/>
      <c r="M1429" s="8"/>
      <c r="N1429" s="8" t="s">
        <v>9807</v>
      </c>
      <c r="O1429" s="8" t="s">
        <v>52</v>
      </c>
      <c r="P1429" s="8"/>
      <c r="Q1429" s="8"/>
      <c r="R1429" s="8" t="s">
        <v>5924</v>
      </c>
      <c r="S1429" s="8" t="s">
        <v>9808</v>
      </c>
      <c r="T1429" s="11" t="str">
        <f t="shared" si="2"/>
        <v>Evan Woicik</v>
      </c>
      <c r="U1429" s="8" t="s">
        <v>386</v>
      </c>
      <c r="V1429" s="8" t="s">
        <v>9809</v>
      </c>
      <c r="W1429" s="8" t="s">
        <v>9810</v>
      </c>
      <c r="X1429" s="8" t="s">
        <v>9788</v>
      </c>
      <c r="Y1429" s="8" t="s">
        <v>60</v>
      </c>
      <c r="Z1429" s="12" t="s">
        <v>9789</v>
      </c>
      <c r="AA1429" s="8" t="s">
        <v>60</v>
      </c>
      <c r="AB1429" s="12" t="s">
        <v>9790</v>
      </c>
      <c r="AC1429" s="8" t="s">
        <v>60</v>
      </c>
      <c r="AD1429" s="12" t="s">
        <v>9791</v>
      </c>
      <c r="AE1429" s="8" t="s">
        <v>9792</v>
      </c>
      <c r="AF1429" s="8" t="s">
        <v>9793</v>
      </c>
      <c r="AG1429" s="8" t="s">
        <v>9751</v>
      </c>
      <c r="AH1429" s="8" t="s">
        <v>194</v>
      </c>
      <c r="AI1429" s="8" t="s">
        <v>233</v>
      </c>
      <c r="AJ1429" s="8"/>
      <c r="AK1429" s="8" t="s">
        <v>9794</v>
      </c>
      <c r="AL1429" s="8" t="s">
        <v>4227</v>
      </c>
      <c r="AM1429" s="8" t="s">
        <v>2365</v>
      </c>
      <c r="AN1429" s="8" t="s">
        <v>9795</v>
      </c>
      <c r="AO1429" s="8" t="s">
        <v>9796</v>
      </c>
      <c r="AP1429" s="8" t="s">
        <v>9793</v>
      </c>
      <c r="AQ1429" s="11">
        <v>3462.0</v>
      </c>
    </row>
    <row r="1430">
      <c r="A1430" s="8" t="str">
        <f t="shared" si="1"/>
        <v>Chanra Kao</v>
      </c>
      <c r="B1430" s="8" t="s">
        <v>9781</v>
      </c>
      <c r="C1430" s="8" t="s">
        <v>2133</v>
      </c>
      <c r="D1430" s="9" t="s">
        <v>9737</v>
      </c>
      <c r="E1430" s="8" t="s">
        <v>9782</v>
      </c>
      <c r="F1430" s="8" t="s">
        <v>2136</v>
      </c>
      <c r="G1430" s="8" t="s">
        <v>47</v>
      </c>
      <c r="H1430" s="8" t="s">
        <v>9783</v>
      </c>
      <c r="I1430" s="8" t="s">
        <v>49</v>
      </c>
      <c r="J1430" s="10">
        <v>3.39</v>
      </c>
      <c r="K1430" s="8" t="s">
        <v>9784</v>
      </c>
      <c r="L1430" s="8" t="s">
        <v>86</v>
      </c>
      <c r="M1430" s="8" t="s">
        <v>86</v>
      </c>
      <c r="N1430" s="8" t="s">
        <v>9811</v>
      </c>
      <c r="O1430" s="8" t="s">
        <v>52</v>
      </c>
      <c r="P1430" s="8"/>
      <c r="Q1430" s="8"/>
      <c r="R1430" s="8" t="s">
        <v>9812</v>
      </c>
      <c r="S1430" s="8" t="s">
        <v>9813</v>
      </c>
      <c r="T1430" s="11" t="str">
        <f t="shared" si="2"/>
        <v>Chanra Kao</v>
      </c>
      <c r="U1430" s="8" t="s">
        <v>386</v>
      </c>
      <c r="V1430" s="8"/>
      <c r="W1430" s="8"/>
      <c r="X1430" s="8" t="s">
        <v>9788</v>
      </c>
      <c r="Y1430" s="12" t="s">
        <v>9814</v>
      </c>
      <c r="Z1430" s="12" t="s">
        <v>9789</v>
      </c>
      <c r="AA1430" s="8" t="s">
        <v>60</v>
      </c>
      <c r="AB1430" s="12" t="s">
        <v>9790</v>
      </c>
      <c r="AC1430" s="8" t="s">
        <v>60</v>
      </c>
      <c r="AD1430" s="8" t="s">
        <v>60</v>
      </c>
      <c r="AE1430" s="8" t="s">
        <v>9792</v>
      </c>
      <c r="AF1430" s="8" t="s">
        <v>9793</v>
      </c>
      <c r="AG1430" s="8" t="s">
        <v>9751</v>
      </c>
      <c r="AH1430" s="8" t="s">
        <v>194</v>
      </c>
      <c r="AI1430" s="8" t="s">
        <v>233</v>
      </c>
      <c r="AJ1430" s="8" t="s">
        <v>86</v>
      </c>
      <c r="AK1430" s="13" t="s">
        <v>9794</v>
      </c>
      <c r="AL1430" s="13" t="s">
        <v>4227</v>
      </c>
      <c r="AM1430" s="8" t="s">
        <v>2365</v>
      </c>
      <c r="AN1430" s="8" t="s">
        <v>9795</v>
      </c>
      <c r="AO1430" s="13" t="s">
        <v>9796</v>
      </c>
      <c r="AP1430" s="9" t="s">
        <v>9793</v>
      </c>
      <c r="AQ1430" s="11">
        <v>3462.0</v>
      </c>
    </row>
    <row r="1431">
      <c r="A1431" s="8" t="str">
        <f t="shared" si="1"/>
        <v>Maggie Fox</v>
      </c>
      <c r="B1431" s="8" t="s">
        <v>9781</v>
      </c>
      <c r="C1431" s="8" t="s">
        <v>2133</v>
      </c>
      <c r="D1431" s="9" t="s">
        <v>9737</v>
      </c>
      <c r="E1431" s="8" t="s">
        <v>9782</v>
      </c>
      <c r="F1431" s="8" t="s">
        <v>2136</v>
      </c>
      <c r="G1431" s="8" t="s">
        <v>47</v>
      </c>
      <c r="H1431" s="8" t="s">
        <v>9783</v>
      </c>
      <c r="I1431" s="8" t="s">
        <v>49</v>
      </c>
      <c r="J1431" s="10">
        <v>3.39</v>
      </c>
      <c r="K1431" s="8" t="s">
        <v>9784</v>
      </c>
      <c r="L1431" s="8" t="s">
        <v>86</v>
      </c>
      <c r="M1431" s="8" t="s">
        <v>86</v>
      </c>
      <c r="N1431" s="8" t="s">
        <v>9815</v>
      </c>
      <c r="O1431" s="8" t="s">
        <v>52</v>
      </c>
      <c r="P1431" s="8"/>
      <c r="Q1431" s="8"/>
      <c r="R1431" s="8" t="s">
        <v>6721</v>
      </c>
      <c r="S1431" s="8" t="s">
        <v>6554</v>
      </c>
      <c r="T1431" s="11" t="str">
        <f t="shared" si="2"/>
        <v>Maggie Fox</v>
      </c>
      <c r="U1431" s="8" t="s">
        <v>106</v>
      </c>
      <c r="V1431" s="8" t="s">
        <v>9816</v>
      </c>
      <c r="W1431" s="8" t="s">
        <v>9817</v>
      </c>
      <c r="X1431" s="8" t="s">
        <v>9788</v>
      </c>
      <c r="Y1431" s="8" t="s">
        <v>60</v>
      </c>
      <c r="Z1431" s="12" t="s">
        <v>9789</v>
      </c>
      <c r="AA1431" s="8" t="s">
        <v>60</v>
      </c>
      <c r="AB1431" s="12" t="s">
        <v>9790</v>
      </c>
      <c r="AC1431" s="8" t="s">
        <v>60</v>
      </c>
      <c r="AD1431" s="12" t="s">
        <v>9791</v>
      </c>
      <c r="AE1431" s="8" t="s">
        <v>9792</v>
      </c>
      <c r="AF1431" s="8" t="s">
        <v>9793</v>
      </c>
      <c r="AG1431" s="8" t="s">
        <v>9751</v>
      </c>
      <c r="AH1431" s="8" t="s">
        <v>194</v>
      </c>
      <c r="AI1431" s="8" t="s">
        <v>233</v>
      </c>
      <c r="AJ1431" s="8" t="s">
        <v>86</v>
      </c>
      <c r="AK1431" s="13" t="s">
        <v>9794</v>
      </c>
      <c r="AL1431" s="13" t="s">
        <v>4227</v>
      </c>
      <c r="AM1431" s="8" t="s">
        <v>2365</v>
      </c>
      <c r="AN1431" s="8" t="s">
        <v>9795</v>
      </c>
      <c r="AO1431" s="13" t="s">
        <v>9796</v>
      </c>
      <c r="AP1431" s="9" t="s">
        <v>9793</v>
      </c>
      <c r="AQ1431" s="11">
        <v>3462.0</v>
      </c>
    </row>
    <row r="1432">
      <c r="A1432" s="8" t="str">
        <f t="shared" si="1"/>
        <v>Ray Treacy</v>
      </c>
      <c r="B1432" s="8" t="s">
        <v>9818</v>
      </c>
      <c r="C1432" s="8" t="s">
        <v>2213</v>
      </c>
      <c r="D1432" s="9" t="s">
        <v>9737</v>
      </c>
      <c r="E1432" s="8" t="s">
        <v>9738</v>
      </c>
      <c r="F1432" s="8" t="s">
        <v>2136</v>
      </c>
      <c r="G1432" s="8" t="s">
        <v>47</v>
      </c>
      <c r="H1432" s="8" t="s">
        <v>9819</v>
      </c>
      <c r="I1432" s="8" t="s">
        <v>1330</v>
      </c>
      <c r="J1432" s="10">
        <v>3.48</v>
      </c>
      <c r="K1432" s="8" t="s">
        <v>9820</v>
      </c>
      <c r="L1432" s="8" t="s">
        <v>86</v>
      </c>
      <c r="M1432" s="8" t="s">
        <v>86</v>
      </c>
      <c r="N1432" s="8" t="s">
        <v>9821</v>
      </c>
      <c r="O1432" s="8" t="s">
        <v>52</v>
      </c>
      <c r="P1432" s="8"/>
      <c r="Q1432" s="8"/>
      <c r="R1432" s="8" t="s">
        <v>4243</v>
      </c>
      <c r="S1432" s="8" t="s">
        <v>9822</v>
      </c>
      <c r="T1432" s="11" t="str">
        <f t="shared" si="2"/>
        <v>Ray Treacy</v>
      </c>
      <c r="U1432" s="8" t="s">
        <v>55</v>
      </c>
      <c r="V1432" s="8" t="s">
        <v>9823</v>
      </c>
      <c r="W1432" s="8" t="s">
        <v>9824</v>
      </c>
      <c r="X1432" s="8" t="s">
        <v>9825</v>
      </c>
      <c r="Y1432" s="12" t="s">
        <v>9826</v>
      </c>
      <c r="Z1432" s="12" t="s">
        <v>9827</v>
      </c>
      <c r="AA1432" s="8" t="s">
        <v>60</v>
      </c>
      <c r="AB1432" s="12" t="s">
        <v>9828</v>
      </c>
      <c r="AC1432" s="8" t="s">
        <v>60</v>
      </c>
      <c r="AD1432" s="12" t="s">
        <v>9829</v>
      </c>
      <c r="AE1432" s="8" t="s">
        <v>9830</v>
      </c>
      <c r="AF1432" s="8" t="s">
        <v>9831</v>
      </c>
      <c r="AG1432" s="8" t="s">
        <v>9751</v>
      </c>
      <c r="AH1432" s="8" t="s">
        <v>65</v>
      </c>
      <c r="AI1432" s="8" t="s">
        <v>233</v>
      </c>
      <c r="AJ1432" s="8" t="s">
        <v>86</v>
      </c>
      <c r="AK1432" s="13" t="s">
        <v>9832</v>
      </c>
      <c r="AL1432" s="13" t="s">
        <v>1617</v>
      </c>
      <c r="AM1432" s="8" t="s">
        <v>2671</v>
      </c>
      <c r="AN1432" s="8" t="s">
        <v>9833</v>
      </c>
      <c r="AO1432" s="13" t="s">
        <v>9834</v>
      </c>
      <c r="AP1432" s="9" t="s">
        <v>9831</v>
      </c>
      <c r="AQ1432" s="11">
        <v>4034.0</v>
      </c>
    </row>
    <row r="1433">
      <c r="A1433" s="8" t="str">
        <f t="shared" si="1"/>
        <v>Tim Brock</v>
      </c>
      <c r="B1433" s="8" t="s">
        <v>9818</v>
      </c>
      <c r="C1433" s="8" t="s">
        <v>2213</v>
      </c>
      <c r="D1433" s="9" t="s">
        <v>9737</v>
      </c>
      <c r="E1433" s="8" t="s">
        <v>9738</v>
      </c>
      <c r="F1433" s="8" t="s">
        <v>2136</v>
      </c>
      <c r="G1433" s="8" t="s">
        <v>47</v>
      </c>
      <c r="H1433" s="8" t="s">
        <v>9819</v>
      </c>
      <c r="I1433" s="8" t="s">
        <v>1330</v>
      </c>
      <c r="J1433" s="10">
        <v>3.48</v>
      </c>
      <c r="K1433" s="8" t="s">
        <v>9820</v>
      </c>
      <c r="L1433" s="8" t="s">
        <v>86</v>
      </c>
      <c r="M1433" s="8" t="s">
        <v>86</v>
      </c>
      <c r="N1433" s="8" t="s">
        <v>9835</v>
      </c>
      <c r="O1433" s="8" t="s">
        <v>52</v>
      </c>
      <c r="P1433" s="8"/>
      <c r="Q1433" s="8"/>
      <c r="R1433" s="8" t="s">
        <v>153</v>
      </c>
      <c r="S1433" s="8" t="s">
        <v>9836</v>
      </c>
      <c r="T1433" s="11" t="str">
        <f t="shared" si="2"/>
        <v>Tim Brock</v>
      </c>
      <c r="U1433" s="8" t="s">
        <v>55</v>
      </c>
      <c r="V1433" s="8" t="s">
        <v>9837</v>
      </c>
      <c r="W1433" s="8" t="s">
        <v>9838</v>
      </c>
      <c r="X1433" s="8" t="s">
        <v>9825</v>
      </c>
      <c r="Y1433" s="12" t="s">
        <v>9839</v>
      </c>
      <c r="Z1433" s="12" t="s">
        <v>9827</v>
      </c>
      <c r="AA1433" s="8" t="s">
        <v>60</v>
      </c>
      <c r="AB1433" s="12" t="s">
        <v>9828</v>
      </c>
      <c r="AC1433" s="8" t="s">
        <v>60</v>
      </c>
      <c r="AD1433" s="12" t="s">
        <v>9829</v>
      </c>
      <c r="AE1433" s="8" t="s">
        <v>9830</v>
      </c>
      <c r="AF1433" s="8" t="s">
        <v>9831</v>
      </c>
      <c r="AG1433" s="8" t="s">
        <v>9751</v>
      </c>
      <c r="AH1433" s="8" t="s">
        <v>65</v>
      </c>
      <c r="AI1433" s="8" t="s">
        <v>233</v>
      </c>
      <c r="AJ1433" s="8" t="s">
        <v>86</v>
      </c>
      <c r="AK1433" s="13" t="s">
        <v>9832</v>
      </c>
      <c r="AL1433" s="13" t="s">
        <v>1617</v>
      </c>
      <c r="AM1433" s="8" t="s">
        <v>2671</v>
      </c>
      <c r="AN1433" s="8" t="s">
        <v>9833</v>
      </c>
      <c r="AO1433" s="13" t="s">
        <v>9834</v>
      </c>
      <c r="AP1433" s="9" t="s">
        <v>9831</v>
      </c>
      <c r="AQ1433" s="11">
        <v>4034.0</v>
      </c>
    </row>
    <row r="1434">
      <c r="A1434" s="8" t="str">
        <f t="shared" si="1"/>
        <v>Sinead Delahunty Evans</v>
      </c>
      <c r="B1434" s="8" t="s">
        <v>9818</v>
      </c>
      <c r="C1434" s="8" t="s">
        <v>2213</v>
      </c>
      <c r="D1434" s="9" t="s">
        <v>9737</v>
      </c>
      <c r="E1434" s="8" t="s">
        <v>9738</v>
      </c>
      <c r="F1434" s="8" t="s">
        <v>2136</v>
      </c>
      <c r="G1434" s="8" t="s">
        <v>47</v>
      </c>
      <c r="H1434" s="8" t="s">
        <v>9819</v>
      </c>
      <c r="I1434" s="8" t="s">
        <v>1330</v>
      </c>
      <c r="J1434" s="10">
        <v>3.48</v>
      </c>
      <c r="K1434" s="8" t="s">
        <v>9820</v>
      </c>
      <c r="L1434" s="8"/>
      <c r="M1434" s="8"/>
      <c r="N1434" s="8" t="s">
        <v>9840</v>
      </c>
      <c r="O1434" s="8" t="s">
        <v>52</v>
      </c>
      <c r="P1434" s="8"/>
      <c r="Q1434" s="8"/>
      <c r="R1434" s="8" t="s">
        <v>9841</v>
      </c>
      <c r="S1434" s="8" t="s">
        <v>9842</v>
      </c>
      <c r="T1434" s="11" t="str">
        <f t="shared" si="2"/>
        <v>Sinead Delahunty Evans</v>
      </c>
      <c r="U1434" s="8" t="s">
        <v>106</v>
      </c>
      <c r="V1434" s="8"/>
      <c r="W1434" s="8"/>
      <c r="X1434" s="8" t="s">
        <v>9825</v>
      </c>
      <c r="Y1434" s="8" t="s">
        <v>60</v>
      </c>
      <c r="Z1434" s="12" t="s">
        <v>9827</v>
      </c>
      <c r="AA1434" s="8" t="s">
        <v>60</v>
      </c>
      <c r="AB1434" s="12" t="s">
        <v>9828</v>
      </c>
      <c r="AC1434" s="12" t="s">
        <v>9843</v>
      </c>
      <c r="AD1434" s="12" t="s">
        <v>9829</v>
      </c>
      <c r="AE1434" s="8" t="s">
        <v>9830</v>
      </c>
      <c r="AF1434" s="8" t="s">
        <v>9831</v>
      </c>
      <c r="AG1434" s="8" t="s">
        <v>9751</v>
      </c>
      <c r="AH1434" s="8" t="s">
        <v>65</v>
      </c>
      <c r="AI1434" s="8" t="s">
        <v>233</v>
      </c>
      <c r="AJ1434" s="8"/>
      <c r="AK1434" s="8" t="s">
        <v>9832</v>
      </c>
      <c r="AL1434" s="8" t="s">
        <v>1617</v>
      </c>
      <c r="AM1434" s="8" t="s">
        <v>2671</v>
      </c>
      <c r="AN1434" s="8" t="s">
        <v>9833</v>
      </c>
      <c r="AO1434" s="8" t="s">
        <v>9834</v>
      </c>
      <c r="AP1434" s="8" t="s">
        <v>9831</v>
      </c>
      <c r="AQ1434" s="11">
        <v>4034.0</v>
      </c>
    </row>
    <row r="1435">
      <c r="A1435" s="8" t="str">
        <f t="shared" si="1"/>
        <v>Brian Doyle</v>
      </c>
      <c r="B1435" s="8" t="s">
        <v>9844</v>
      </c>
      <c r="C1435" s="8" t="s">
        <v>2410</v>
      </c>
      <c r="D1435" s="9" t="s">
        <v>9737</v>
      </c>
      <c r="E1435" s="8" t="s">
        <v>9845</v>
      </c>
      <c r="F1435" s="8" t="s">
        <v>2136</v>
      </c>
      <c r="G1435" s="8" t="s">
        <v>47</v>
      </c>
      <c r="H1435" s="8" t="s">
        <v>9846</v>
      </c>
      <c r="I1435" s="8" t="s">
        <v>49</v>
      </c>
      <c r="J1435" s="10">
        <v>3.5</v>
      </c>
      <c r="K1435" s="8" t="s">
        <v>9847</v>
      </c>
      <c r="L1435" s="8" t="s">
        <v>5854</v>
      </c>
      <c r="M1435" s="8"/>
      <c r="N1435" s="8" t="s">
        <v>9848</v>
      </c>
      <c r="O1435" s="8" t="s">
        <v>52</v>
      </c>
      <c r="P1435" s="8"/>
      <c r="Q1435" s="8"/>
      <c r="R1435" s="8" t="s">
        <v>331</v>
      </c>
      <c r="S1435" s="8" t="s">
        <v>9849</v>
      </c>
      <c r="T1435" s="11" t="str">
        <f t="shared" si="2"/>
        <v>Brian Doyle</v>
      </c>
      <c r="U1435" s="8" t="s">
        <v>9850</v>
      </c>
      <c r="V1435" s="8" t="s">
        <v>9851</v>
      </c>
      <c r="W1435" s="8" t="s">
        <v>9852</v>
      </c>
      <c r="X1435" s="8" t="s">
        <v>9853</v>
      </c>
      <c r="Y1435" s="8" t="s">
        <v>60</v>
      </c>
      <c r="Z1435" s="12" t="s">
        <v>9854</v>
      </c>
      <c r="AA1435" s="8" t="s">
        <v>60</v>
      </c>
      <c r="AB1435" s="8" t="s">
        <v>60</v>
      </c>
      <c r="AC1435" s="12" t="s">
        <v>9855</v>
      </c>
      <c r="AD1435" s="12" t="s">
        <v>9856</v>
      </c>
      <c r="AE1435" s="8" t="s">
        <v>9857</v>
      </c>
      <c r="AF1435" s="8" t="s">
        <v>9737</v>
      </c>
      <c r="AG1435" s="8" t="s">
        <v>9751</v>
      </c>
      <c r="AH1435" s="8" t="s">
        <v>4581</v>
      </c>
      <c r="AI1435" s="8" t="s">
        <v>66</v>
      </c>
      <c r="AJ1435" s="8"/>
      <c r="AK1435" s="13" t="s">
        <v>9374</v>
      </c>
      <c r="AL1435" s="13" t="s">
        <v>1341</v>
      </c>
      <c r="AM1435" s="8" t="s">
        <v>3057</v>
      </c>
      <c r="AN1435" s="8" t="s">
        <v>9858</v>
      </c>
      <c r="AO1435" s="13" t="s">
        <v>5868</v>
      </c>
      <c r="AP1435" s="9" t="s">
        <v>9737</v>
      </c>
      <c r="AQ1435" s="11">
        <v>14812.0</v>
      </c>
    </row>
    <row r="1436">
      <c r="A1436" s="8" t="str">
        <f t="shared" si="1"/>
        <v>Trent Baltzell</v>
      </c>
      <c r="B1436" s="8" t="s">
        <v>9844</v>
      </c>
      <c r="C1436" s="8" t="s">
        <v>2410</v>
      </c>
      <c r="D1436" s="9" t="s">
        <v>9737</v>
      </c>
      <c r="E1436" s="8" t="s">
        <v>9845</v>
      </c>
      <c r="F1436" s="8" t="s">
        <v>2136</v>
      </c>
      <c r="G1436" s="8" t="s">
        <v>47</v>
      </c>
      <c r="H1436" s="8" t="s">
        <v>9846</v>
      </c>
      <c r="I1436" s="8" t="s">
        <v>49</v>
      </c>
      <c r="J1436" s="10">
        <v>3.5</v>
      </c>
      <c r="K1436" s="8" t="s">
        <v>9847</v>
      </c>
      <c r="L1436" s="8" t="s">
        <v>5854</v>
      </c>
      <c r="M1436" s="8" t="s">
        <v>86</v>
      </c>
      <c r="N1436" s="8" t="s">
        <v>9859</v>
      </c>
      <c r="O1436" s="8" t="s">
        <v>52</v>
      </c>
      <c r="P1436" s="8"/>
      <c r="Q1436" s="8"/>
      <c r="R1436" s="8" t="s">
        <v>6364</v>
      </c>
      <c r="S1436" s="8" t="s">
        <v>9860</v>
      </c>
      <c r="T1436" s="11" t="str">
        <f t="shared" si="2"/>
        <v>Trent Baltzell</v>
      </c>
      <c r="U1436" s="8" t="s">
        <v>9861</v>
      </c>
      <c r="V1436" s="8" t="s">
        <v>9862</v>
      </c>
      <c r="W1436" s="8" t="s">
        <v>9863</v>
      </c>
      <c r="X1436" s="8" t="s">
        <v>9853</v>
      </c>
      <c r="Y1436" s="8" t="s">
        <v>60</v>
      </c>
      <c r="Z1436" s="12" t="s">
        <v>9854</v>
      </c>
      <c r="AA1436" s="8" t="s">
        <v>60</v>
      </c>
      <c r="AB1436" s="8" t="s">
        <v>60</v>
      </c>
      <c r="AC1436" s="8" t="s">
        <v>60</v>
      </c>
      <c r="AD1436" s="12" t="s">
        <v>9856</v>
      </c>
      <c r="AE1436" s="8" t="s">
        <v>9857</v>
      </c>
      <c r="AF1436" s="8" t="s">
        <v>9737</v>
      </c>
      <c r="AG1436" s="8" t="s">
        <v>9751</v>
      </c>
      <c r="AH1436" s="8" t="s">
        <v>4581</v>
      </c>
      <c r="AI1436" s="8" t="s">
        <v>66</v>
      </c>
      <c r="AJ1436" s="8" t="s">
        <v>86</v>
      </c>
      <c r="AK1436" s="13" t="s">
        <v>9374</v>
      </c>
      <c r="AL1436" s="13" t="s">
        <v>1341</v>
      </c>
      <c r="AM1436" s="8" t="s">
        <v>3057</v>
      </c>
      <c r="AN1436" s="8" t="s">
        <v>9858</v>
      </c>
      <c r="AO1436" s="13" t="s">
        <v>5868</v>
      </c>
      <c r="AP1436" s="9" t="s">
        <v>9737</v>
      </c>
      <c r="AQ1436" s="11">
        <v>14812.0</v>
      </c>
    </row>
    <row r="1437">
      <c r="A1437" s="8" t="str">
        <f t="shared" si="1"/>
        <v>Ben Carroll</v>
      </c>
      <c r="B1437" s="8" t="s">
        <v>9844</v>
      </c>
      <c r="C1437" s="8" t="s">
        <v>2410</v>
      </c>
      <c r="D1437" s="9" t="s">
        <v>9737</v>
      </c>
      <c r="E1437" s="8" t="s">
        <v>9845</v>
      </c>
      <c r="F1437" s="8" t="s">
        <v>2136</v>
      </c>
      <c r="G1437" s="8" t="s">
        <v>47</v>
      </c>
      <c r="H1437" s="8" t="s">
        <v>9846</v>
      </c>
      <c r="I1437" s="8" t="s">
        <v>49</v>
      </c>
      <c r="J1437" s="10">
        <v>3.5</v>
      </c>
      <c r="K1437" s="8" t="s">
        <v>9847</v>
      </c>
      <c r="L1437" s="8" t="s">
        <v>5854</v>
      </c>
      <c r="M1437" s="8" t="s">
        <v>86</v>
      </c>
      <c r="N1437" s="8" t="s">
        <v>9864</v>
      </c>
      <c r="O1437" s="8" t="s">
        <v>52</v>
      </c>
      <c r="P1437" s="8"/>
      <c r="Q1437" s="8"/>
      <c r="R1437" s="8" t="s">
        <v>2944</v>
      </c>
      <c r="S1437" s="8" t="s">
        <v>6867</v>
      </c>
      <c r="T1437" s="11" t="str">
        <f t="shared" si="2"/>
        <v>Ben Carroll</v>
      </c>
      <c r="U1437" s="8" t="s">
        <v>160</v>
      </c>
      <c r="V1437" s="8" t="s">
        <v>9865</v>
      </c>
      <c r="W1437" s="8" t="s">
        <v>9866</v>
      </c>
      <c r="X1437" s="8" t="s">
        <v>9853</v>
      </c>
      <c r="Y1437" s="8" t="s">
        <v>60</v>
      </c>
      <c r="Z1437" s="12" t="s">
        <v>9854</v>
      </c>
      <c r="AA1437" s="12" t="s">
        <v>9867</v>
      </c>
      <c r="AB1437" s="8" t="s">
        <v>60</v>
      </c>
      <c r="AC1437" s="12" t="s">
        <v>9868</v>
      </c>
      <c r="AD1437" s="12" t="s">
        <v>9856</v>
      </c>
      <c r="AE1437" s="8" t="s">
        <v>9857</v>
      </c>
      <c r="AF1437" s="8" t="s">
        <v>9737</v>
      </c>
      <c r="AG1437" s="8" t="s">
        <v>9751</v>
      </c>
      <c r="AH1437" s="8" t="s">
        <v>4581</v>
      </c>
      <c r="AI1437" s="8" t="s">
        <v>66</v>
      </c>
      <c r="AJ1437" s="8" t="s">
        <v>86</v>
      </c>
      <c r="AK1437" s="13" t="s">
        <v>9374</v>
      </c>
      <c r="AL1437" s="13" t="s">
        <v>1341</v>
      </c>
      <c r="AM1437" s="8" t="s">
        <v>3057</v>
      </c>
      <c r="AN1437" s="8" t="s">
        <v>9858</v>
      </c>
      <c r="AO1437" s="13" t="s">
        <v>5868</v>
      </c>
      <c r="AP1437" s="9" t="s">
        <v>9737</v>
      </c>
      <c r="AQ1437" s="11">
        <v>14812.0</v>
      </c>
    </row>
    <row r="1438">
      <c r="A1438" s="8" t="str">
        <f t="shared" si="1"/>
        <v>Soyini Thompson</v>
      </c>
      <c r="B1438" s="8" t="s">
        <v>9869</v>
      </c>
      <c r="C1438" s="8" t="s">
        <v>8147</v>
      </c>
      <c r="D1438" s="9" t="s">
        <v>9870</v>
      </c>
      <c r="E1438" s="8" t="s">
        <v>3417</v>
      </c>
      <c r="F1438" s="8" t="s">
        <v>46</v>
      </c>
      <c r="G1438" s="8" t="s">
        <v>47</v>
      </c>
      <c r="H1438" s="8" t="s">
        <v>9871</v>
      </c>
      <c r="I1438" s="8" t="s">
        <v>219</v>
      </c>
      <c r="J1438" s="10">
        <v>3.28</v>
      </c>
      <c r="K1438" s="8" t="s">
        <v>9872</v>
      </c>
      <c r="L1438" s="8" t="s">
        <v>86</v>
      </c>
      <c r="M1438" s="8" t="s">
        <v>86</v>
      </c>
      <c r="N1438" s="8" t="s">
        <v>9873</v>
      </c>
      <c r="O1438" s="8" t="s">
        <v>52</v>
      </c>
      <c r="P1438" s="8"/>
      <c r="Q1438" s="8"/>
      <c r="R1438" s="8" t="s">
        <v>9874</v>
      </c>
      <c r="S1438" s="8" t="s">
        <v>3414</v>
      </c>
      <c r="T1438" s="11" t="str">
        <f t="shared" si="2"/>
        <v>Soyini Thompson</v>
      </c>
      <c r="U1438" s="8" t="s">
        <v>55</v>
      </c>
      <c r="V1438" s="8" t="s">
        <v>9875</v>
      </c>
      <c r="W1438" s="8" t="s">
        <v>9876</v>
      </c>
      <c r="X1438" s="8" t="s">
        <v>9877</v>
      </c>
      <c r="Y1438" s="12" t="s">
        <v>9878</v>
      </c>
      <c r="Z1438" s="12" t="s">
        <v>9879</v>
      </c>
      <c r="AA1438" s="8" t="s">
        <v>60</v>
      </c>
      <c r="AB1438" s="8" t="s">
        <v>60</v>
      </c>
      <c r="AC1438" s="8" t="s">
        <v>60</v>
      </c>
      <c r="AD1438" s="12" t="s">
        <v>9880</v>
      </c>
      <c r="AE1438" s="8" t="s">
        <v>9881</v>
      </c>
      <c r="AF1438" s="8" t="s">
        <v>9882</v>
      </c>
      <c r="AG1438" s="8" t="s">
        <v>9883</v>
      </c>
      <c r="AH1438" s="8" t="s">
        <v>352</v>
      </c>
      <c r="AI1438" s="8" t="s">
        <v>233</v>
      </c>
      <c r="AJ1438" s="8" t="s">
        <v>86</v>
      </c>
      <c r="AK1438" s="13" t="s">
        <v>3913</v>
      </c>
      <c r="AL1438" s="13" t="s">
        <v>2971</v>
      </c>
      <c r="AM1438" s="8" t="s">
        <v>4984</v>
      </c>
      <c r="AN1438" s="8" t="s">
        <v>9884</v>
      </c>
      <c r="AO1438" s="13" t="s">
        <v>9885</v>
      </c>
      <c r="AP1438" s="9" t="s">
        <v>9882</v>
      </c>
      <c r="AQ1438" s="11">
        <v>3204.0</v>
      </c>
    </row>
    <row r="1439">
      <c r="A1439" s="8" t="str">
        <f t="shared" si="1"/>
        <v>Jim Stintzi</v>
      </c>
      <c r="B1439" s="8" t="s">
        <v>9869</v>
      </c>
      <c r="C1439" s="8" t="s">
        <v>8147</v>
      </c>
      <c r="D1439" s="9" t="s">
        <v>9870</v>
      </c>
      <c r="E1439" s="8" t="s">
        <v>3417</v>
      </c>
      <c r="F1439" s="8" t="s">
        <v>46</v>
      </c>
      <c r="G1439" s="8" t="s">
        <v>47</v>
      </c>
      <c r="H1439" s="8" t="s">
        <v>9871</v>
      </c>
      <c r="I1439" s="8" t="s">
        <v>219</v>
      </c>
      <c r="J1439" s="10">
        <v>3.28</v>
      </c>
      <c r="K1439" s="8" t="s">
        <v>9872</v>
      </c>
      <c r="L1439" s="8" t="s">
        <v>86</v>
      </c>
      <c r="M1439" s="8" t="s">
        <v>86</v>
      </c>
      <c r="N1439" s="8" t="s">
        <v>9886</v>
      </c>
      <c r="O1439" s="8" t="s">
        <v>52</v>
      </c>
      <c r="P1439" s="8"/>
      <c r="Q1439" s="8"/>
      <c r="R1439" s="8" t="s">
        <v>756</v>
      </c>
      <c r="S1439" s="8" t="s">
        <v>9887</v>
      </c>
      <c r="T1439" s="11" t="str">
        <f t="shared" si="2"/>
        <v>Jim Stintzi</v>
      </c>
      <c r="U1439" s="8" t="s">
        <v>2105</v>
      </c>
      <c r="V1439" s="8" t="s">
        <v>9888</v>
      </c>
      <c r="W1439" s="8" t="s">
        <v>9889</v>
      </c>
      <c r="X1439" s="8" t="s">
        <v>9877</v>
      </c>
      <c r="Y1439" s="8" t="s">
        <v>60</v>
      </c>
      <c r="Z1439" s="12" t="s">
        <v>9879</v>
      </c>
      <c r="AA1439" s="8" t="s">
        <v>60</v>
      </c>
      <c r="AB1439" s="8" t="s">
        <v>60</v>
      </c>
      <c r="AC1439" s="8" t="s">
        <v>60</v>
      </c>
      <c r="AD1439" s="12" t="s">
        <v>9880</v>
      </c>
      <c r="AE1439" s="8" t="s">
        <v>9881</v>
      </c>
      <c r="AF1439" s="8" t="s">
        <v>9882</v>
      </c>
      <c r="AG1439" s="8" t="s">
        <v>9883</v>
      </c>
      <c r="AH1439" s="8" t="s">
        <v>352</v>
      </c>
      <c r="AI1439" s="8" t="s">
        <v>233</v>
      </c>
      <c r="AJ1439" s="8" t="s">
        <v>86</v>
      </c>
      <c r="AK1439" s="13" t="s">
        <v>3913</v>
      </c>
      <c r="AL1439" s="13" t="s">
        <v>2971</v>
      </c>
      <c r="AM1439" s="8" t="s">
        <v>4984</v>
      </c>
      <c r="AN1439" s="8" t="s">
        <v>9884</v>
      </c>
      <c r="AO1439" s="13" t="s">
        <v>9885</v>
      </c>
      <c r="AP1439" s="9" t="s">
        <v>9882</v>
      </c>
      <c r="AQ1439" s="11">
        <v>3204.0</v>
      </c>
    </row>
    <row r="1440">
      <c r="A1440" s="8" t="str">
        <f t="shared" si="1"/>
        <v>Karl Thiessen</v>
      </c>
      <c r="B1440" s="8" t="s">
        <v>9869</v>
      </c>
      <c r="C1440" s="8" t="s">
        <v>8147</v>
      </c>
      <c r="D1440" s="9" t="s">
        <v>9870</v>
      </c>
      <c r="E1440" s="8" t="s">
        <v>3417</v>
      </c>
      <c r="F1440" s="8" t="s">
        <v>46</v>
      </c>
      <c r="G1440" s="8" t="s">
        <v>47</v>
      </c>
      <c r="H1440" s="8" t="s">
        <v>9871</v>
      </c>
      <c r="I1440" s="8" t="s">
        <v>219</v>
      </c>
      <c r="J1440" s="10">
        <v>3.28</v>
      </c>
      <c r="K1440" s="8" t="s">
        <v>9872</v>
      </c>
      <c r="L1440" s="8"/>
      <c r="M1440" s="8"/>
      <c r="N1440" s="8" t="s">
        <v>9890</v>
      </c>
      <c r="O1440" s="8" t="s">
        <v>52</v>
      </c>
      <c r="P1440" s="8"/>
      <c r="Q1440" s="8"/>
      <c r="R1440" s="8" t="s">
        <v>1911</v>
      </c>
      <c r="S1440" s="8" t="s">
        <v>9891</v>
      </c>
      <c r="T1440" s="11" t="str">
        <f t="shared" si="2"/>
        <v>Karl Thiessen</v>
      </c>
      <c r="U1440" s="8" t="s">
        <v>106</v>
      </c>
      <c r="V1440" s="8" t="s">
        <v>9892</v>
      </c>
      <c r="W1440" s="8"/>
      <c r="X1440" s="8" t="s">
        <v>9877</v>
      </c>
      <c r="Y1440" s="12" t="s">
        <v>9893</v>
      </c>
      <c r="Z1440" s="12" t="s">
        <v>9879</v>
      </c>
      <c r="AA1440" s="8" t="s">
        <v>60</v>
      </c>
      <c r="AB1440" s="8" t="s">
        <v>60</v>
      </c>
      <c r="AC1440" s="12" t="s">
        <v>9894</v>
      </c>
      <c r="AD1440" s="12" t="s">
        <v>9880</v>
      </c>
      <c r="AE1440" s="8" t="s">
        <v>9881</v>
      </c>
      <c r="AF1440" s="8" t="s">
        <v>9882</v>
      </c>
      <c r="AG1440" s="8" t="s">
        <v>9883</v>
      </c>
      <c r="AH1440" s="8" t="s">
        <v>352</v>
      </c>
      <c r="AI1440" s="8" t="s">
        <v>233</v>
      </c>
      <c r="AJ1440" s="8"/>
      <c r="AK1440" s="8" t="s">
        <v>3913</v>
      </c>
      <c r="AL1440" s="8" t="s">
        <v>2971</v>
      </c>
      <c r="AM1440" s="8" t="s">
        <v>4984</v>
      </c>
      <c r="AN1440" s="8" t="s">
        <v>9884</v>
      </c>
      <c r="AO1440" s="8" t="s">
        <v>9885</v>
      </c>
      <c r="AP1440" s="8" t="s">
        <v>9882</v>
      </c>
      <c r="AQ1440" s="11">
        <v>3204.0</v>
      </c>
    </row>
    <row r="1441">
      <c r="A1441" s="8" t="str">
        <f t="shared" si="1"/>
        <v>Brandon Blanton</v>
      </c>
      <c r="B1441" s="8" t="s">
        <v>9869</v>
      </c>
      <c r="C1441" s="8" t="s">
        <v>8147</v>
      </c>
      <c r="D1441" s="9" t="s">
        <v>9870</v>
      </c>
      <c r="E1441" s="8" t="s">
        <v>3417</v>
      </c>
      <c r="F1441" s="8" t="s">
        <v>46</v>
      </c>
      <c r="G1441" s="8" t="s">
        <v>47</v>
      </c>
      <c r="H1441" s="8" t="s">
        <v>9871</v>
      </c>
      <c r="I1441" s="8" t="s">
        <v>219</v>
      </c>
      <c r="J1441" s="10">
        <v>3.28</v>
      </c>
      <c r="K1441" s="8" t="s">
        <v>9872</v>
      </c>
      <c r="L1441" s="8" t="s">
        <v>86</v>
      </c>
      <c r="M1441" s="8" t="s">
        <v>86</v>
      </c>
      <c r="N1441" s="8" t="s">
        <v>9895</v>
      </c>
      <c r="O1441" s="8" t="s">
        <v>52</v>
      </c>
      <c r="P1441" s="8"/>
      <c r="Q1441" s="8"/>
      <c r="R1441" s="8" t="s">
        <v>977</v>
      </c>
      <c r="S1441" s="8" t="s">
        <v>9896</v>
      </c>
      <c r="T1441" s="11" t="str">
        <f t="shared" si="2"/>
        <v>Brandon Blanton</v>
      </c>
      <c r="U1441" s="8" t="s">
        <v>80</v>
      </c>
      <c r="V1441" s="8" t="s">
        <v>9897</v>
      </c>
      <c r="W1441" s="8" t="s">
        <v>9898</v>
      </c>
      <c r="X1441" s="8" t="s">
        <v>9877</v>
      </c>
      <c r="Y1441" s="8" t="s">
        <v>60</v>
      </c>
      <c r="Z1441" s="12" t="s">
        <v>9879</v>
      </c>
      <c r="AA1441" s="8" t="s">
        <v>60</v>
      </c>
      <c r="AB1441" s="8" t="s">
        <v>60</v>
      </c>
      <c r="AC1441" s="8" t="s">
        <v>60</v>
      </c>
      <c r="AD1441" s="12" t="s">
        <v>9880</v>
      </c>
      <c r="AE1441" s="8" t="s">
        <v>9881</v>
      </c>
      <c r="AF1441" s="8" t="s">
        <v>9882</v>
      </c>
      <c r="AG1441" s="8" t="s">
        <v>9883</v>
      </c>
      <c r="AH1441" s="8" t="s">
        <v>352</v>
      </c>
      <c r="AI1441" s="8" t="s">
        <v>233</v>
      </c>
      <c r="AJ1441" s="8" t="s">
        <v>86</v>
      </c>
      <c r="AK1441" s="13" t="s">
        <v>3913</v>
      </c>
      <c r="AL1441" s="13" t="s">
        <v>2971</v>
      </c>
      <c r="AM1441" s="8" t="s">
        <v>4984</v>
      </c>
      <c r="AN1441" s="8" t="s">
        <v>9884</v>
      </c>
      <c r="AO1441" s="13" t="s">
        <v>9885</v>
      </c>
      <c r="AP1441" s="9" t="s">
        <v>9882</v>
      </c>
      <c r="AQ1441" s="11">
        <v>3204.0</v>
      </c>
    </row>
    <row r="1442">
      <c r="A1442" s="8" t="str">
        <f t="shared" si="1"/>
        <v>Kris Kut</v>
      </c>
      <c r="B1442" s="8" t="s">
        <v>9899</v>
      </c>
      <c r="C1442" s="8" t="s">
        <v>216</v>
      </c>
      <c r="D1442" s="9" t="s">
        <v>9870</v>
      </c>
      <c r="E1442" s="8" t="s">
        <v>3417</v>
      </c>
      <c r="F1442" s="8" t="s">
        <v>46</v>
      </c>
      <c r="G1442" s="8" t="s">
        <v>47</v>
      </c>
      <c r="H1442" s="8" t="s">
        <v>9900</v>
      </c>
      <c r="I1442" s="8" t="s">
        <v>49</v>
      </c>
      <c r="J1442" s="10">
        <v>3.53</v>
      </c>
      <c r="K1442" s="8" t="s">
        <v>9901</v>
      </c>
      <c r="L1442" s="8" t="s">
        <v>86</v>
      </c>
      <c r="M1442" s="8" t="s">
        <v>86</v>
      </c>
      <c r="N1442" s="8" t="s">
        <v>9902</v>
      </c>
      <c r="O1442" s="8" t="s">
        <v>52</v>
      </c>
      <c r="P1442" s="8"/>
      <c r="Q1442" s="8"/>
      <c r="R1442" s="8" t="s">
        <v>4710</v>
      </c>
      <c r="S1442" s="8" t="s">
        <v>9903</v>
      </c>
      <c r="T1442" s="11" t="str">
        <f t="shared" si="2"/>
        <v>Kris Kut</v>
      </c>
      <c r="U1442" s="8" t="s">
        <v>55</v>
      </c>
      <c r="V1442" s="8" t="s">
        <v>9904</v>
      </c>
      <c r="W1442" s="8" t="s">
        <v>9905</v>
      </c>
      <c r="X1442" s="8" t="s">
        <v>9906</v>
      </c>
      <c r="Y1442" s="8" t="s">
        <v>60</v>
      </c>
      <c r="Z1442" s="8" t="s">
        <v>60</v>
      </c>
      <c r="AA1442" s="12" t="s">
        <v>9907</v>
      </c>
      <c r="AB1442" s="8" t="s">
        <v>60</v>
      </c>
      <c r="AC1442" s="8" t="s">
        <v>60</v>
      </c>
      <c r="AD1442" s="8" t="s">
        <v>60</v>
      </c>
      <c r="AE1442" s="8"/>
      <c r="AF1442" s="8" t="s">
        <v>9908</v>
      </c>
      <c r="AG1442" s="8" t="s">
        <v>9883</v>
      </c>
      <c r="AH1442" s="8" t="s">
        <v>352</v>
      </c>
      <c r="AI1442" s="8" t="s">
        <v>66</v>
      </c>
      <c r="AJ1442" s="8" t="s">
        <v>86</v>
      </c>
      <c r="AK1442" s="13" t="s">
        <v>3206</v>
      </c>
      <c r="AL1442" s="13" t="s">
        <v>2863</v>
      </c>
      <c r="AM1442" s="8" t="s">
        <v>2611</v>
      </c>
      <c r="AN1442" s="8" t="s">
        <v>9909</v>
      </c>
      <c r="AO1442" s="13" t="s">
        <v>9910</v>
      </c>
      <c r="AP1442" s="9" t="s">
        <v>9908</v>
      </c>
      <c r="AQ1442" s="11">
        <v>2773.0</v>
      </c>
    </row>
    <row r="1443">
      <c r="A1443" s="8" t="str">
        <f t="shared" si="1"/>
        <v>Jody Huddleston</v>
      </c>
      <c r="B1443" s="8" t="s">
        <v>9899</v>
      </c>
      <c r="C1443" s="8" t="s">
        <v>216</v>
      </c>
      <c r="D1443" s="9" t="s">
        <v>9870</v>
      </c>
      <c r="E1443" s="8" t="s">
        <v>3417</v>
      </c>
      <c r="F1443" s="8" t="s">
        <v>46</v>
      </c>
      <c r="G1443" s="8" t="s">
        <v>47</v>
      </c>
      <c r="H1443" s="8" t="s">
        <v>9900</v>
      </c>
      <c r="I1443" s="8" t="s">
        <v>49</v>
      </c>
      <c r="J1443" s="10">
        <v>3.53</v>
      </c>
      <c r="K1443" s="8" t="s">
        <v>9901</v>
      </c>
      <c r="L1443" s="8" t="s">
        <v>86</v>
      </c>
      <c r="M1443" s="8" t="s">
        <v>86</v>
      </c>
      <c r="N1443" s="8" t="s">
        <v>9911</v>
      </c>
      <c r="O1443" s="8" t="s">
        <v>52</v>
      </c>
      <c r="P1443" s="8"/>
      <c r="Q1443" s="8"/>
      <c r="R1443" s="8" t="s">
        <v>8490</v>
      </c>
      <c r="S1443" s="8" t="s">
        <v>6236</v>
      </c>
      <c r="T1443" s="11" t="str">
        <f t="shared" si="2"/>
        <v>Jody Huddleston</v>
      </c>
      <c r="U1443" s="8" t="s">
        <v>3873</v>
      </c>
      <c r="V1443" s="8" t="s">
        <v>9912</v>
      </c>
      <c r="W1443" s="8" t="s">
        <v>9913</v>
      </c>
      <c r="X1443" s="8" t="s">
        <v>9906</v>
      </c>
      <c r="Y1443" s="8" t="s">
        <v>60</v>
      </c>
      <c r="Z1443" s="8" t="s">
        <v>60</v>
      </c>
      <c r="AA1443" s="12" t="s">
        <v>9914</v>
      </c>
      <c r="AB1443" s="8" t="s">
        <v>60</v>
      </c>
      <c r="AC1443" s="8" t="s">
        <v>60</v>
      </c>
      <c r="AD1443" s="8" t="s">
        <v>60</v>
      </c>
      <c r="AE1443" s="8"/>
      <c r="AF1443" s="8" t="s">
        <v>9908</v>
      </c>
      <c r="AG1443" s="8" t="s">
        <v>9883</v>
      </c>
      <c r="AH1443" s="8" t="s">
        <v>352</v>
      </c>
      <c r="AI1443" s="8" t="s">
        <v>66</v>
      </c>
      <c r="AJ1443" s="8" t="s">
        <v>86</v>
      </c>
      <c r="AK1443" s="13" t="s">
        <v>3206</v>
      </c>
      <c r="AL1443" s="13" t="s">
        <v>2863</v>
      </c>
      <c r="AM1443" s="8" t="s">
        <v>2611</v>
      </c>
      <c r="AN1443" s="8" t="s">
        <v>9909</v>
      </c>
      <c r="AO1443" s="13" t="s">
        <v>9910</v>
      </c>
      <c r="AP1443" s="9" t="s">
        <v>9908</v>
      </c>
      <c r="AQ1443" s="11">
        <v>2773.0</v>
      </c>
    </row>
    <row r="1444">
      <c r="A1444" s="8" t="str">
        <f t="shared" si="1"/>
        <v>Mark Elliott</v>
      </c>
      <c r="B1444" s="8" t="s">
        <v>9915</v>
      </c>
      <c r="C1444" s="8" t="s">
        <v>1432</v>
      </c>
      <c r="D1444" s="9" t="s">
        <v>9870</v>
      </c>
      <c r="E1444" s="8" t="s">
        <v>9916</v>
      </c>
      <c r="F1444" s="8" t="s">
        <v>46</v>
      </c>
      <c r="G1444" s="8" t="s">
        <v>47</v>
      </c>
      <c r="H1444" s="8" t="s">
        <v>9917</v>
      </c>
      <c r="I1444" s="8" t="s">
        <v>49</v>
      </c>
      <c r="J1444" s="10">
        <v>4.43</v>
      </c>
      <c r="K1444" s="8" t="s">
        <v>9918</v>
      </c>
      <c r="L1444" s="8" t="s">
        <v>9919</v>
      </c>
      <c r="M1444" s="8" t="s">
        <v>86</v>
      </c>
      <c r="N1444" s="8" t="s">
        <v>9920</v>
      </c>
      <c r="O1444" s="8" t="s">
        <v>52</v>
      </c>
      <c r="P1444" s="8"/>
      <c r="Q1444" s="8"/>
      <c r="R1444" s="8" t="s">
        <v>3210</v>
      </c>
      <c r="S1444" s="8" t="s">
        <v>6738</v>
      </c>
      <c r="T1444" s="11" t="str">
        <f t="shared" si="2"/>
        <v>Mark Elliott</v>
      </c>
      <c r="U1444" s="8" t="s">
        <v>55</v>
      </c>
      <c r="V1444" s="8" t="s">
        <v>9921</v>
      </c>
      <c r="W1444" s="8" t="s">
        <v>9922</v>
      </c>
      <c r="X1444" s="8" t="s">
        <v>9923</v>
      </c>
      <c r="Y1444" s="8" t="s">
        <v>60</v>
      </c>
      <c r="Z1444" s="12" t="s">
        <v>9924</v>
      </c>
      <c r="AA1444" s="12" t="s">
        <v>9925</v>
      </c>
      <c r="AB1444" s="12" t="s">
        <v>9926</v>
      </c>
      <c r="AC1444" s="12" t="s">
        <v>9927</v>
      </c>
      <c r="AD1444" s="12" t="s">
        <v>9928</v>
      </c>
      <c r="AE1444" s="8" t="s">
        <v>9929</v>
      </c>
      <c r="AF1444" s="8" t="s">
        <v>9916</v>
      </c>
      <c r="AG1444" s="8" t="s">
        <v>9883</v>
      </c>
      <c r="AH1444" s="8" t="s">
        <v>194</v>
      </c>
      <c r="AI1444" s="8" t="s">
        <v>66</v>
      </c>
      <c r="AJ1444" s="8" t="s">
        <v>86</v>
      </c>
      <c r="AK1444" s="13" t="s">
        <v>985</v>
      </c>
      <c r="AL1444" s="13" t="s">
        <v>2022</v>
      </c>
      <c r="AM1444" s="8" t="s">
        <v>2231</v>
      </c>
      <c r="AN1444" s="8" t="s">
        <v>9930</v>
      </c>
      <c r="AO1444" s="13" t="s">
        <v>9931</v>
      </c>
      <c r="AP1444" s="9" t="s">
        <v>9916</v>
      </c>
      <c r="AQ1444" s="11">
        <v>18599.0</v>
      </c>
    </row>
    <row r="1445">
      <c r="A1445" s="8" t="str">
        <f t="shared" si="1"/>
        <v>Daniel Evatt</v>
      </c>
      <c r="B1445" s="8" t="s">
        <v>9915</v>
      </c>
      <c r="C1445" s="8" t="s">
        <v>1432</v>
      </c>
      <c r="D1445" s="9" t="s">
        <v>9870</v>
      </c>
      <c r="E1445" s="8" t="s">
        <v>9916</v>
      </c>
      <c r="F1445" s="8" t="s">
        <v>46</v>
      </c>
      <c r="G1445" s="8" t="s">
        <v>47</v>
      </c>
      <c r="H1445" s="8" t="s">
        <v>9917</v>
      </c>
      <c r="I1445" s="8" t="s">
        <v>49</v>
      </c>
      <c r="J1445" s="10">
        <v>4.43</v>
      </c>
      <c r="K1445" s="8" t="s">
        <v>9918</v>
      </c>
      <c r="L1445" s="8" t="s">
        <v>9919</v>
      </c>
      <c r="M1445" s="8"/>
      <c r="N1445" s="8" t="s">
        <v>9932</v>
      </c>
      <c r="O1445" s="8" t="s">
        <v>52</v>
      </c>
      <c r="P1445" s="8"/>
      <c r="Q1445" s="8"/>
      <c r="R1445" s="8" t="s">
        <v>4684</v>
      </c>
      <c r="S1445" s="8" t="s">
        <v>9933</v>
      </c>
      <c r="T1445" s="11" t="str">
        <f t="shared" si="2"/>
        <v>Daniel Evatt</v>
      </c>
      <c r="U1445" s="8" t="s">
        <v>149</v>
      </c>
      <c r="V1445" s="8" t="s">
        <v>9934</v>
      </c>
      <c r="W1445" s="8" t="s">
        <v>9935</v>
      </c>
      <c r="X1445" s="8" t="s">
        <v>9923</v>
      </c>
      <c r="Y1445" s="8" t="s">
        <v>60</v>
      </c>
      <c r="Z1445" s="12" t="s">
        <v>9924</v>
      </c>
      <c r="AA1445" s="8" t="s">
        <v>60</v>
      </c>
      <c r="AB1445" s="12" t="s">
        <v>9926</v>
      </c>
      <c r="AC1445" s="8" t="s">
        <v>60</v>
      </c>
      <c r="AD1445" s="12" t="s">
        <v>9928</v>
      </c>
      <c r="AE1445" s="8" t="s">
        <v>9929</v>
      </c>
      <c r="AF1445" s="8" t="s">
        <v>9916</v>
      </c>
      <c r="AG1445" s="8" t="s">
        <v>9883</v>
      </c>
      <c r="AH1445" s="8" t="s">
        <v>194</v>
      </c>
      <c r="AI1445" s="8" t="s">
        <v>66</v>
      </c>
      <c r="AJ1445" s="8"/>
      <c r="AK1445" s="13" t="s">
        <v>985</v>
      </c>
      <c r="AL1445" s="13" t="s">
        <v>2022</v>
      </c>
      <c r="AM1445" s="8" t="s">
        <v>2231</v>
      </c>
      <c r="AN1445" s="8" t="s">
        <v>9930</v>
      </c>
      <c r="AO1445" s="13" t="s">
        <v>9931</v>
      </c>
      <c r="AP1445" s="9" t="s">
        <v>9916</v>
      </c>
      <c r="AQ1445" s="11">
        <v>18599.0</v>
      </c>
    </row>
    <row r="1446">
      <c r="A1446" s="8" t="str">
        <f t="shared" si="1"/>
        <v>Lennox Graham</v>
      </c>
      <c r="B1446" s="8" t="s">
        <v>9915</v>
      </c>
      <c r="C1446" s="8" t="s">
        <v>1432</v>
      </c>
      <c r="D1446" s="9" t="s">
        <v>9870</v>
      </c>
      <c r="E1446" s="8" t="s">
        <v>9916</v>
      </c>
      <c r="F1446" s="8" t="s">
        <v>46</v>
      </c>
      <c r="G1446" s="8" t="s">
        <v>47</v>
      </c>
      <c r="H1446" s="8" t="s">
        <v>9917</v>
      </c>
      <c r="I1446" s="8" t="s">
        <v>49</v>
      </c>
      <c r="J1446" s="10">
        <v>4.43</v>
      </c>
      <c r="K1446" s="8" t="s">
        <v>9918</v>
      </c>
      <c r="L1446" s="8" t="s">
        <v>9919</v>
      </c>
      <c r="M1446" s="8" t="s">
        <v>86</v>
      </c>
      <c r="N1446" s="8" t="s">
        <v>9936</v>
      </c>
      <c r="O1446" s="8" t="s">
        <v>52</v>
      </c>
      <c r="P1446" s="8"/>
      <c r="Q1446" s="8"/>
      <c r="R1446" s="8" t="s">
        <v>9937</v>
      </c>
      <c r="S1446" s="8" t="s">
        <v>2377</v>
      </c>
      <c r="T1446" s="11" t="str">
        <f t="shared" si="2"/>
        <v>Lennox Graham</v>
      </c>
      <c r="U1446" s="8" t="s">
        <v>9938</v>
      </c>
      <c r="V1446" s="8" t="s">
        <v>9939</v>
      </c>
      <c r="W1446" s="8" t="s">
        <v>9940</v>
      </c>
      <c r="X1446" s="8" t="s">
        <v>9923</v>
      </c>
      <c r="Y1446" s="8" t="s">
        <v>60</v>
      </c>
      <c r="Z1446" s="12" t="s">
        <v>9924</v>
      </c>
      <c r="AA1446" s="12" t="s">
        <v>9941</v>
      </c>
      <c r="AB1446" s="12" t="s">
        <v>9926</v>
      </c>
      <c r="AC1446" s="12" t="s">
        <v>9942</v>
      </c>
      <c r="AD1446" s="12" t="s">
        <v>9928</v>
      </c>
      <c r="AE1446" s="8" t="s">
        <v>9929</v>
      </c>
      <c r="AF1446" s="8" t="s">
        <v>9916</v>
      </c>
      <c r="AG1446" s="8" t="s">
        <v>9883</v>
      </c>
      <c r="AH1446" s="8" t="s">
        <v>194</v>
      </c>
      <c r="AI1446" s="8" t="s">
        <v>66</v>
      </c>
      <c r="AJ1446" s="8" t="s">
        <v>86</v>
      </c>
      <c r="AK1446" s="13" t="s">
        <v>985</v>
      </c>
      <c r="AL1446" s="13" t="s">
        <v>2022</v>
      </c>
      <c r="AM1446" s="8" t="s">
        <v>2231</v>
      </c>
      <c r="AN1446" s="8" t="s">
        <v>9930</v>
      </c>
      <c r="AO1446" s="13" t="s">
        <v>9931</v>
      </c>
      <c r="AP1446" s="9" t="s">
        <v>9916</v>
      </c>
      <c r="AQ1446" s="11">
        <v>18599.0</v>
      </c>
    </row>
    <row r="1447">
      <c r="A1447" s="8" t="str">
        <f t="shared" si="1"/>
        <v>Shawn Cobey</v>
      </c>
      <c r="B1447" s="8" t="s">
        <v>9915</v>
      </c>
      <c r="C1447" s="8" t="s">
        <v>1432</v>
      </c>
      <c r="D1447" s="9" t="s">
        <v>9870</v>
      </c>
      <c r="E1447" s="8" t="s">
        <v>9916</v>
      </c>
      <c r="F1447" s="8" t="s">
        <v>46</v>
      </c>
      <c r="G1447" s="8" t="s">
        <v>47</v>
      </c>
      <c r="H1447" s="8" t="s">
        <v>9917</v>
      </c>
      <c r="I1447" s="8" t="s">
        <v>49</v>
      </c>
      <c r="J1447" s="10">
        <v>4.43</v>
      </c>
      <c r="K1447" s="8" t="s">
        <v>9918</v>
      </c>
      <c r="L1447" s="8" t="s">
        <v>9919</v>
      </c>
      <c r="M1447" s="8" t="s">
        <v>86</v>
      </c>
      <c r="N1447" s="8" t="s">
        <v>9943</v>
      </c>
      <c r="O1447" s="8" t="s">
        <v>52</v>
      </c>
      <c r="P1447" s="8"/>
      <c r="Q1447" s="8"/>
      <c r="R1447" s="8" t="s">
        <v>5644</v>
      </c>
      <c r="S1447" s="8" t="s">
        <v>9944</v>
      </c>
      <c r="T1447" s="11" t="str">
        <f t="shared" si="2"/>
        <v>Shawn Cobey</v>
      </c>
      <c r="U1447" s="8" t="s">
        <v>160</v>
      </c>
      <c r="V1447" s="8" t="s">
        <v>9945</v>
      </c>
      <c r="W1447" s="8" t="s">
        <v>9946</v>
      </c>
      <c r="X1447" s="8" t="s">
        <v>9923</v>
      </c>
      <c r="Y1447" s="8" t="s">
        <v>60</v>
      </c>
      <c r="Z1447" s="12" t="s">
        <v>9924</v>
      </c>
      <c r="AA1447" s="8" t="s">
        <v>60</v>
      </c>
      <c r="AB1447" s="12" t="s">
        <v>9926</v>
      </c>
      <c r="AC1447" s="8" t="s">
        <v>60</v>
      </c>
      <c r="AD1447" s="12" t="s">
        <v>9928</v>
      </c>
      <c r="AE1447" s="8" t="s">
        <v>9929</v>
      </c>
      <c r="AF1447" s="8" t="s">
        <v>9916</v>
      </c>
      <c r="AG1447" s="8" t="s">
        <v>9883</v>
      </c>
      <c r="AH1447" s="8" t="s">
        <v>194</v>
      </c>
      <c r="AI1447" s="8" t="s">
        <v>66</v>
      </c>
      <c r="AJ1447" s="8" t="s">
        <v>86</v>
      </c>
      <c r="AK1447" s="13" t="s">
        <v>985</v>
      </c>
      <c r="AL1447" s="13" t="s">
        <v>2022</v>
      </c>
      <c r="AM1447" s="8" t="s">
        <v>2231</v>
      </c>
      <c r="AN1447" s="8" t="s">
        <v>9930</v>
      </c>
      <c r="AO1447" s="13" t="s">
        <v>9931</v>
      </c>
      <c r="AP1447" s="9" t="s">
        <v>9916</v>
      </c>
      <c r="AQ1447" s="11">
        <v>18599.0</v>
      </c>
    </row>
    <row r="1448">
      <c r="A1448" s="8" t="str">
        <f t="shared" si="1"/>
        <v>Tevin Hester</v>
      </c>
      <c r="B1448" s="8" t="s">
        <v>9915</v>
      </c>
      <c r="C1448" s="8" t="s">
        <v>1432</v>
      </c>
      <c r="D1448" s="9" t="s">
        <v>9870</v>
      </c>
      <c r="E1448" s="8" t="s">
        <v>9916</v>
      </c>
      <c r="F1448" s="8" t="s">
        <v>46</v>
      </c>
      <c r="G1448" s="8" t="s">
        <v>47</v>
      </c>
      <c r="H1448" s="8" t="s">
        <v>9917</v>
      </c>
      <c r="I1448" s="8" t="s">
        <v>49</v>
      </c>
      <c r="J1448" s="10">
        <v>4.43</v>
      </c>
      <c r="K1448" s="8" t="s">
        <v>9918</v>
      </c>
      <c r="L1448" s="8" t="s">
        <v>9919</v>
      </c>
      <c r="M1448" s="8"/>
      <c r="N1448" s="8" t="s">
        <v>9947</v>
      </c>
      <c r="O1448" s="8" t="s">
        <v>52</v>
      </c>
      <c r="P1448" s="8"/>
      <c r="Q1448" s="8"/>
      <c r="R1448" s="8" t="s">
        <v>9948</v>
      </c>
      <c r="S1448" s="8" t="s">
        <v>3770</v>
      </c>
      <c r="T1448" s="11" t="str">
        <f t="shared" si="2"/>
        <v>Tevin Hester</v>
      </c>
      <c r="U1448" s="8" t="s">
        <v>674</v>
      </c>
      <c r="V1448" s="8" t="s">
        <v>9949</v>
      </c>
      <c r="W1448" s="8" t="s">
        <v>9950</v>
      </c>
      <c r="X1448" s="8" t="s">
        <v>9923</v>
      </c>
      <c r="Y1448" s="8" t="s">
        <v>60</v>
      </c>
      <c r="Z1448" s="12" t="s">
        <v>9924</v>
      </c>
      <c r="AA1448" s="12" t="s">
        <v>9951</v>
      </c>
      <c r="AB1448" s="12" t="s">
        <v>9952</v>
      </c>
      <c r="AC1448" s="12" t="s">
        <v>9953</v>
      </c>
      <c r="AD1448" s="12" t="s">
        <v>9928</v>
      </c>
      <c r="AE1448" s="8" t="s">
        <v>9929</v>
      </c>
      <c r="AF1448" s="8" t="s">
        <v>9916</v>
      </c>
      <c r="AG1448" s="8" t="s">
        <v>9883</v>
      </c>
      <c r="AH1448" s="8" t="s">
        <v>194</v>
      </c>
      <c r="AI1448" s="8" t="s">
        <v>66</v>
      </c>
      <c r="AJ1448" s="8"/>
      <c r="AK1448" s="13" t="s">
        <v>985</v>
      </c>
      <c r="AL1448" s="13" t="s">
        <v>2022</v>
      </c>
      <c r="AM1448" s="8" t="s">
        <v>2231</v>
      </c>
      <c r="AN1448" s="8" t="s">
        <v>9930</v>
      </c>
      <c r="AO1448" s="13" t="s">
        <v>9931</v>
      </c>
      <c r="AP1448" s="15" t="s">
        <v>9916</v>
      </c>
      <c r="AQ1448" s="11">
        <v>18599.0</v>
      </c>
    </row>
    <row r="1449">
      <c r="A1449" s="8" t="str">
        <f t="shared" si="1"/>
        <v>Pete Charles</v>
      </c>
      <c r="B1449" s="8" t="s">
        <v>9915</v>
      </c>
      <c r="C1449" s="8" t="s">
        <v>1432</v>
      </c>
      <c r="D1449" s="9" t="s">
        <v>9870</v>
      </c>
      <c r="E1449" s="8" t="s">
        <v>9916</v>
      </c>
      <c r="F1449" s="8" t="s">
        <v>46</v>
      </c>
      <c r="G1449" s="8" t="s">
        <v>47</v>
      </c>
      <c r="H1449" s="8" t="s">
        <v>9917</v>
      </c>
      <c r="I1449" s="8" t="s">
        <v>49</v>
      </c>
      <c r="J1449" s="10">
        <v>4.43</v>
      </c>
      <c r="K1449" s="8" t="s">
        <v>9918</v>
      </c>
      <c r="L1449" s="8" t="s">
        <v>9919</v>
      </c>
      <c r="M1449" s="8"/>
      <c r="N1449" s="8" t="s">
        <v>9954</v>
      </c>
      <c r="O1449" s="8" t="s">
        <v>52</v>
      </c>
      <c r="P1449" s="8"/>
      <c r="Q1449" s="8"/>
      <c r="R1449" s="8" t="s">
        <v>5528</v>
      </c>
      <c r="S1449" s="8" t="s">
        <v>1366</v>
      </c>
      <c r="T1449" s="11" t="str">
        <f t="shared" si="2"/>
        <v>Pete Charles</v>
      </c>
      <c r="U1449" s="8" t="s">
        <v>386</v>
      </c>
      <c r="V1449" s="8" t="s">
        <v>9955</v>
      </c>
      <c r="W1449" s="8" t="s">
        <v>9956</v>
      </c>
      <c r="X1449" s="8" t="s">
        <v>9923</v>
      </c>
      <c r="Y1449" s="8" t="s">
        <v>60</v>
      </c>
      <c r="Z1449" s="12" t="s">
        <v>9924</v>
      </c>
      <c r="AA1449" s="8" t="s">
        <v>60</v>
      </c>
      <c r="AB1449" s="12" t="s">
        <v>9926</v>
      </c>
      <c r="AC1449" s="8" t="s">
        <v>60</v>
      </c>
      <c r="AD1449" s="12" t="s">
        <v>9928</v>
      </c>
      <c r="AE1449" s="8" t="s">
        <v>9929</v>
      </c>
      <c r="AF1449" s="8" t="s">
        <v>9916</v>
      </c>
      <c r="AG1449" s="8" t="s">
        <v>9883</v>
      </c>
      <c r="AH1449" s="8" t="s">
        <v>194</v>
      </c>
      <c r="AI1449" s="8" t="s">
        <v>66</v>
      </c>
      <c r="AJ1449" s="8"/>
      <c r="AK1449" s="13" t="s">
        <v>985</v>
      </c>
      <c r="AL1449" s="13" t="s">
        <v>2022</v>
      </c>
      <c r="AM1449" s="8" t="s">
        <v>2231</v>
      </c>
      <c r="AN1449" s="8" t="s">
        <v>9930</v>
      </c>
      <c r="AO1449" s="13" t="s">
        <v>9931</v>
      </c>
      <c r="AP1449" s="14" t="s">
        <v>9916</v>
      </c>
      <c r="AQ1449" s="11">
        <v>18599.0</v>
      </c>
    </row>
    <row r="1450">
      <c r="A1450" s="8" t="str">
        <f t="shared" si="1"/>
        <v>Joe Davis</v>
      </c>
      <c r="B1450" s="8" t="s">
        <v>9915</v>
      </c>
      <c r="C1450" s="8" t="s">
        <v>1432</v>
      </c>
      <c r="D1450" s="9" t="s">
        <v>9870</v>
      </c>
      <c r="E1450" s="8" t="s">
        <v>9916</v>
      </c>
      <c r="F1450" s="8" t="s">
        <v>46</v>
      </c>
      <c r="G1450" s="8" t="s">
        <v>47</v>
      </c>
      <c r="H1450" s="8" t="s">
        <v>9917</v>
      </c>
      <c r="I1450" s="8" t="s">
        <v>49</v>
      </c>
      <c r="J1450" s="10">
        <v>4.43</v>
      </c>
      <c r="K1450" s="8" t="s">
        <v>9918</v>
      </c>
      <c r="L1450" s="8" t="s">
        <v>9919</v>
      </c>
      <c r="M1450" s="8"/>
      <c r="N1450" s="8" t="s">
        <v>9957</v>
      </c>
      <c r="O1450" s="8" t="s">
        <v>52</v>
      </c>
      <c r="P1450" s="8"/>
      <c r="Q1450" s="8"/>
      <c r="R1450" s="8" t="s">
        <v>1075</v>
      </c>
      <c r="S1450" s="8" t="s">
        <v>310</v>
      </c>
      <c r="T1450" s="11" t="str">
        <f t="shared" si="2"/>
        <v>Joe Davis</v>
      </c>
      <c r="U1450" s="8" t="s">
        <v>1088</v>
      </c>
      <c r="V1450" s="8" t="s">
        <v>9958</v>
      </c>
      <c r="W1450" s="8" t="s">
        <v>9959</v>
      </c>
      <c r="X1450" s="8" t="s">
        <v>9923</v>
      </c>
      <c r="Y1450" s="8" t="s">
        <v>60</v>
      </c>
      <c r="Z1450" s="12" t="s">
        <v>9924</v>
      </c>
      <c r="AA1450" s="12" t="s">
        <v>9960</v>
      </c>
      <c r="AB1450" s="12" t="s">
        <v>9926</v>
      </c>
      <c r="AC1450" s="8" t="s">
        <v>60</v>
      </c>
      <c r="AD1450" s="12" t="s">
        <v>9928</v>
      </c>
      <c r="AE1450" s="8" t="s">
        <v>9929</v>
      </c>
      <c r="AF1450" s="8" t="s">
        <v>9916</v>
      </c>
      <c r="AG1450" s="8" t="s">
        <v>9883</v>
      </c>
      <c r="AH1450" s="8" t="s">
        <v>194</v>
      </c>
      <c r="AI1450" s="8" t="s">
        <v>66</v>
      </c>
      <c r="AJ1450" s="8"/>
      <c r="AK1450" s="13" t="s">
        <v>985</v>
      </c>
      <c r="AL1450" s="13" t="s">
        <v>2022</v>
      </c>
      <c r="AM1450" s="8" t="s">
        <v>2231</v>
      </c>
      <c r="AN1450" s="8" t="s">
        <v>9930</v>
      </c>
      <c r="AO1450" s="13" t="s">
        <v>9931</v>
      </c>
      <c r="AP1450" s="9" t="s">
        <v>9916</v>
      </c>
      <c r="AQ1450" s="11">
        <v>18599.0</v>
      </c>
    </row>
    <row r="1451">
      <c r="A1451" s="8" t="str">
        <f t="shared" si="1"/>
        <v>Vicky Pounds</v>
      </c>
      <c r="B1451" s="8" t="s">
        <v>9915</v>
      </c>
      <c r="C1451" s="8" t="s">
        <v>1432</v>
      </c>
      <c r="D1451" s="9" t="s">
        <v>9870</v>
      </c>
      <c r="E1451" s="8" t="s">
        <v>9916</v>
      </c>
      <c r="F1451" s="8" t="s">
        <v>46</v>
      </c>
      <c r="G1451" s="8" t="s">
        <v>47</v>
      </c>
      <c r="H1451" s="8" t="s">
        <v>9917</v>
      </c>
      <c r="I1451" s="8" t="s">
        <v>49</v>
      </c>
      <c r="J1451" s="10">
        <v>4.43</v>
      </c>
      <c r="K1451" s="8" t="s">
        <v>9918</v>
      </c>
      <c r="L1451" s="8" t="s">
        <v>9919</v>
      </c>
      <c r="M1451" s="8" t="s">
        <v>86</v>
      </c>
      <c r="N1451" s="8" t="s">
        <v>9961</v>
      </c>
      <c r="O1451" s="8" t="s">
        <v>52</v>
      </c>
      <c r="P1451" s="8"/>
      <c r="Q1451" s="8"/>
      <c r="R1451" s="8" t="s">
        <v>9962</v>
      </c>
      <c r="S1451" s="8" t="s">
        <v>9963</v>
      </c>
      <c r="T1451" s="11" t="str">
        <f t="shared" si="2"/>
        <v>Vicky Pounds</v>
      </c>
      <c r="U1451" s="8" t="s">
        <v>106</v>
      </c>
      <c r="V1451" s="8" t="s">
        <v>9964</v>
      </c>
      <c r="W1451" s="8" t="s">
        <v>9965</v>
      </c>
      <c r="X1451" s="8" t="s">
        <v>9923</v>
      </c>
      <c r="Y1451" s="12" t="s">
        <v>9966</v>
      </c>
      <c r="Z1451" s="12" t="s">
        <v>9924</v>
      </c>
      <c r="AA1451" s="12" t="s">
        <v>9967</v>
      </c>
      <c r="AB1451" s="12" t="s">
        <v>9926</v>
      </c>
      <c r="AC1451" s="12" t="s">
        <v>9968</v>
      </c>
      <c r="AD1451" s="12" t="s">
        <v>9928</v>
      </c>
      <c r="AE1451" s="8" t="s">
        <v>9929</v>
      </c>
      <c r="AF1451" s="8" t="s">
        <v>9916</v>
      </c>
      <c r="AG1451" s="8" t="s">
        <v>9883</v>
      </c>
      <c r="AH1451" s="8" t="s">
        <v>194</v>
      </c>
      <c r="AI1451" s="8" t="s">
        <v>66</v>
      </c>
      <c r="AJ1451" s="8" t="s">
        <v>86</v>
      </c>
      <c r="AK1451" s="13" t="s">
        <v>985</v>
      </c>
      <c r="AL1451" s="13" t="s">
        <v>2022</v>
      </c>
      <c r="AM1451" s="8" t="s">
        <v>2231</v>
      </c>
      <c r="AN1451" s="8" t="s">
        <v>9930</v>
      </c>
      <c r="AO1451" s="13" t="s">
        <v>9931</v>
      </c>
      <c r="AP1451" s="9" t="s">
        <v>9916</v>
      </c>
      <c r="AQ1451" s="11">
        <v>18599.0</v>
      </c>
    </row>
    <row r="1452">
      <c r="A1452" s="8" t="str">
        <f t="shared" si="1"/>
        <v>Sandy Fowler</v>
      </c>
      <c r="B1452" s="8" t="s">
        <v>9969</v>
      </c>
      <c r="C1452" s="8" t="s">
        <v>284</v>
      </c>
      <c r="D1452" s="9" t="s">
        <v>9870</v>
      </c>
      <c r="E1452" s="8" t="s">
        <v>894</v>
      </c>
      <c r="F1452" s="8" t="s">
        <v>46</v>
      </c>
      <c r="G1452" s="8" t="s">
        <v>47</v>
      </c>
      <c r="H1452" s="8" t="s">
        <v>9970</v>
      </c>
      <c r="I1452" s="8" t="s">
        <v>49</v>
      </c>
      <c r="J1452" s="10">
        <v>3.58</v>
      </c>
      <c r="K1452" s="8" t="s">
        <v>9971</v>
      </c>
      <c r="L1452" s="8" t="s">
        <v>86</v>
      </c>
      <c r="M1452" s="8" t="s">
        <v>86</v>
      </c>
      <c r="N1452" s="8" t="s">
        <v>9972</v>
      </c>
      <c r="O1452" s="8" t="s">
        <v>52</v>
      </c>
      <c r="P1452" s="8"/>
      <c r="Q1452" s="8"/>
      <c r="R1452" s="8" t="s">
        <v>9973</v>
      </c>
      <c r="S1452" s="8" t="s">
        <v>9974</v>
      </c>
      <c r="T1452" s="11" t="str">
        <f t="shared" si="2"/>
        <v>Sandy Fowler</v>
      </c>
      <c r="U1452" s="8" t="s">
        <v>2105</v>
      </c>
      <c r="V1452" s="8" t="s">
        <v>9975</v>
      </c>
      <c r="W1452" s="8" t="s">
        <v>9976</v>
      </c>
      <c r="X1452" s="8" t="s">
        <v>9977</v>
      </c>
      <c r="Y1452" s="8" t="s">
        <v>60</v>
      </c>
      <c r="Z1452" s="12" t="s">
        <v>9978</v>
      </c>
      <c r="AA1452" s="12" t="s">
        <v>9979</v>
      </c>
      <c r="AB1452" s="12" t="s">
        <v>9980</v>
      </c>
      <c r="AC1452" s="8" t="s">
        <v>60</v>
      </c>
      <c r="AD1452" s="12" t="s">
        <v>9981</v>
      </c>
      <c r="AE1452" s="8" t="s">
        <v>9982</v>
      </c>
      <c r="AF1452" s="8" t="s">
        <v>9983</v>
      </c>
      <c r="AG1452" s="8" t="s">
        <v>9883</v>
      </c>
      <c r="AH1452" s="8" t="s">
        <v>194</v>
      </c>
      <c r="AI1452" s="8" t="s">
        <v>66</v>
      </c>
      <c r="AJ1452" s="8" t="s">
        <v>86</v>
      </c>
      <c r="AK1452" s="13" t="s">
        <v>2863</v>
      </c>
      <c r="AL1452" s="13" t="s">
        <v>8115</v>
      </c>
      <c r="AM1452" s="8" t="s">
        <v>2152</v>
      </c>
      <c r="AN1452" s="8" t="s">
        <v>9984</v>
      </c>
      <c r="AO1452" s="13" t="s">
        <v>9985</v>
      </c>
      <c r="AP1452" s="9" t="s">
        <v>9983</v>
      </c>
      <c r="AQ1452" s="11">
        <v>9747.0</v>
      </c>
    </row>
    <row r="1453">
      <c r="A1453" s="8" t="str">
        <f t="shared" si="1"/>
        <v>Seandell Davis</v>
      </c>
      <c r="B1453" s="8" t="s">
        <v>9969</v>
      </c>
      <c r="C1453" s="8" t="s">
        <v>284</v>
      </c>
      <c r="D1453" s="9" t="s">
        <v>9870</v>
      </c>
      <c r="E1453" s="8" t="s">
        <v>894</v>
      </c>
      <c r="F1453" s="8" t="s">
        <v>46</v>
      </c>
      <c r="G1453" s="8" t="s">
        <v>47</v>
      </c>
      <c r="H1453" s="8" t="s">
        <v>9970</v>
      </c>
      <c r="I1453" s="8" t="s">
        <v>49</v>
      </c>
      <c r="J1453" s="10">
        <v>3.58</v>
      </c>
      <c r="K1453" s="8" t="s">
        <v>9971</v>
      </c>
      <c r="L1453" s="8" t="s">
        <v>86</v>
      </c>
      <c r="M1453" s="8" t="s">
        <v>86</v>
      </c>
      <c r="N1453" s="8" t="s">
        <v>9986</v>
      </c>
      <c r="O1453" s="8" t="s">
        <v>52</v>
      </c>
      <c r="P1453" s="8"/>
      <c r="Q1453" s="8"/>
      <c r="R1453" s="8" t="s">
        <v>9987</v>
      </c>
      <c r="S1453" s="8" t="s">
        <v>310</v>
      </c>
      <c r="T1453" s="11" t="str">
        <f t="shared" si="2"/>
        <v>Seandell Davis</v>
      </c>
      <c r="U1453" s="8" t="s">
        <v>167</v>
      </c>
      <c r="V1453" s="8" t="s">
        <v>9988</v>
      </c>
      <c r="W1453" s="8" t="s">
        <v>9989</v>
      </c>
      <c r="X1453" s="8" t="s">
        <v>9977</v>
      </c>
      <c r="Y1453" s="12" t="s">
        <v>9990</v>
      </c>
      <c r="Z1453" s="12" t="s">
        <v>9978</v>
      </c>
      <c r="AA1453" s="12" t="s">
        <v>9991</v>
      </c>
      <c r="AB1453" s="12" t="s">
        <v>9980</v>
      </c>
      <c r="AC1453" s="12" t="s">
        <v>9992</v>
      </c>
      <c r="AD1453" s="12" t="s">
        <v>9981</v>
      </c>
      <c r="AE1453" s="8" t="s">
        <v>9982</v>
      </c>
      <c r="AF1453" s="8" t="s">
        <v>9983</v>
      </c>
      <c r="AG1453" s="8" t="s">
        <v>9883</v>
      </c>
      <c r="AH1453" s="8" t="s">
        <v>194</v>
      </c>
      <c r="AI1453" s="8" t="s">
        <v>66</v>
      </c>
      <c r="AJ1453" s="8" t="s">
        <v>86</v>
      </c>
      <c r="AK1453" s="13" t="s">
        <v>2863</v>
      </c>
      <c r="AL1453" s="13" t="s">
        <v>8115</v>
      </c>
      <c r="AM1453" s="8" t="s">
        <v>2152</v>
      </c>
      <c r="AN1453" s="8" t="s">
        <v>9984</v>
      </c>
      <c r="AO1453" s="13" t="s">
        <v>9985</v>
      </c>
      <c r="AP1453" s="9" t="s">
        <v>9983</v>
      </c>
      <c r="AQ1453" s="11">
        <v>9747.0</v>
      </c>
    </row>
    <row r="1454">
      <c r="A1454" s="8" t="str">
        <f t="shared" si="1"/>
        <v>Alan Connie</v>
      </c>
      <c r="B1454" s="8" t="s">
        <v>9969</v>
      </c>
      <c r="C1454" s="8" t="s">
        <v>284</v>
      </c>
      <c r="D1454" s="9" t="s">
        <v>9870</v>
      </c>
      <c r="E1454" s="8" t="s">
        <v>894</v>
      </c>
      <c r="F1454" s="8" t="s">
        <v>46</v>
      </c>
      <c r="G1454" s="8" t="s">
        <v>47</v>
      </c>
      <c r="H1454" s="8" t="s">
        <v>9970</v>
      </c>
      <c r="I1454" s="8" t="s">
        <v>49</v>
      </c>
      <c r="J1454" s="10">
        <v>3.58</v>
      </c>
      <c r="K1454" s="8" t="s">
        <v>9971</v>
      </c>
      <c r="L1454" s="8" t="s">
        <v>86</v>
      </c>
      <c r="M1454" s="8" t="s">
        <v>86</v>
      </c>
      <c r="N1454" s="8" t="s">
        <v>9993</v>
      </c>
      <c r="O1454" s="8" t="s">
        <v>52</v>
      </c>
      <c r="P1454" s="8"/>
      <c r="Q1454" s="8"/>
      <c r="R1454" s="8" t="s">
        <v>3513</v>
      </c>
      <c r="S1454" s="8" t="s">
        <v>6405</v>
      </c>
      <c r="T1454" s="11" t="str">
        <f t="shared" si="2"/>
        <v>Alan Connie</v>
      </c>
      <c r="U1454" s="8" t="s">
        <v>9994</v>
      </c>
      <c r="V1454" s="8" t="s">
        <v>9995</v>
      </c>
      <c r="W1454" s="8"/>
      <c r="X1454" s="8" t="s">
        <v>9977</v>
      </c>
      <c r="Y1454" s="8" t="s">
        <v>60</v>
      </c>
      <c r="Z1454" s="12" t="s">
        <v>9978</v>
      </c>
      <c r="AA1454" s="12" t="s">
        <v>9996</v>
      </c>
      <c r="AB1454" s="12" t="s">
        <v>9980</v>
      </c>
      <c r="AC1454" s="8" t="s">
        <v>60</v>
      </c>
      <c r="AD1454" s="12" t="s">
        <v>9981</v>
      </c>
      <c r="AE1454" s="8" t="s">
        <v>9982</v>
      </c>
      <c r="AF1454" s="8" t="s">
        <v>9983</v>
      </c>
      <c r="AG1454" s="8" t="s">
        <v>9883</v>
      </c>
      <c r="AH1454" s="8" t="s">
        <v>194</v>
      </c>
      <c r="AI1454" s="8" t="s">
        <v>66</v>
      </c>
      <c r="AJ1454" s="8" t="s">
        <v>86</v>
      </c>
      <c r="AK1454" s="13" t="s">
        <v>2863</v>
      </c>
      <c r="AL1454" s="13" t="s">
        <v>8115</v>
      </c>
      <c r="AM1454" s="8" t="s">
        <v>2152</v>
      </c>
      <c r="AN1454" s="8" t="s">
        <v>9984</v>
      </c>
      <c r="AO1454" s="13" t="s">
        <v>9985</v>
      </c>
      <c r="AP1454" s="9" t="s">
        <v>9983</v>
      </c>
      <c r="AQ1454" s="11">
        <v>9747.0</v>
      </c>
    </row>
    <row r="1455">
      <c r="A1455" s="8" t="str">
        <f t="shared" si="1"/>
        <v>Cameron Burrows</v>
      </c>
      <c r="B1455" s="8" t="s">
        <v>9969</v>
      </c>
      <c r="C1455" s="8" t="s">
        <v>284</v>
      </c>
      <c r="D1455" s="9" t="s">
        <v>9870</v>
      </c>
      <c r="E1455" s="8" t="s">
        <v>894</v>
      </c>
      <c r="F1455" s="8" t="s">
        <v>46</v>
      </c>
      <c r="G1455" s="13" t="s">
        <v>47</v>
      </c>
      <c r="H1455" s="8" t="s">
        <v>9970</v>
      </c>
      <c r="I1455" s="8" t="s">
        <v>49</v>
      </c>
      <c r="J1455" s="10">
        <v>3.58</v>
      </c>
      <c r="K1455" s="8" t="s">
        <v>9971</v>
      </c>
      <c r="L1455" s="8"/>
      <c r="M1455" s="8"/>
      <c r="N1455" s="8" t="s">
        <v>9997</v>
      </c>
      <c r="O1455" s="8" t="s">
        <v>52</v>
      </c>
      <c r="P1455" s="8"/>
      <c r="Q1455" s="8"/>
      <c r="R1455" s="8" t="s">
        <v>2773</v>
      </c>
      <c r="S1455" s="8" t="s">
        <v>9998</v>
      </c>
      <c r="T1455" s="11" t="str">
        <f t="shared" si="2"/>
        <v>Cameron Burrows</v>
      </c>
      <c r="U1455" s="8" t="s">
        <v>1088</v>
      </c>
      <c r="V1455" s="8" t="s">
        <v>9999</v>
      </c>
      <c r="W1455" s="8" t="s">
        <v>10000</v>
      </c>
      <c r="X1455" s="8" t="s">
        <v>9977</v>
      </c>
      <c r="Y1455" s="8" t="s">
        <v>60</v>
      </c>
      <c r="Z1455" s="12" t="s">
        <v>9978</v>
      </c>
      <c r="AA1455" s="8" t="s">
        <v>60</v>
      </c>
      <c r="AB1455" s="12" t="s">
        <v>9980</v>
      </c>
      <c r="AC1455" s="8" t="s">
        <v>60</v>
      </c>
      <c r="AD1455" s="12" t="s">
        <v>9981</v>
      </c>
      <c r="AE1455" s="8" t="s">
        <v>9982</v>
      </c>
      <c r="AF1455" s="8" t="s">
        <v>9983</v>
      </c>
      <c r="AG1455" s="8" t="s">
        <v>9883</v>
      </c>
      <c r="AH1455" s="8" t="s">
        <v>194</v>
      </c>
      <c r="AI1455" s="8" t="s">
        <v>66</v>
      </c>
      <c r="AJ1455" s="8"/>
      <c r="AK1455" s="13" t="s">
        <v>2863</v>
      </c>
      <c r="AL1455" s="13" t="s">
        <v>8115</v>
      </c>
      <c r="AM1455" s="8" t="s">
        <v>2152</v>
      </c>
      <c r="AN1455" s="8" t="s">
        <v>9984</v>
      </c>
      <c r="AO1455" s="13" t="s">
        <v>9985</v>
      </c>
      <c r="AP1455" s="9" t="s">
        <v>9983</v>
      </c>
      <c r="AQ1455" s="11">
        <v>9747.0</v>
      </c>
    </row>
    <row r="1456">
      <c r="A1456" s="8" t="str">
        <f t="shared" si="1"/>
        <v>Michael Bianchina</v>
      </c>
      <c r="B1456" s="8" t="s">
        <v>9969</v>
      </c>
      <c r="C1456" s="8" t="s">
        <v>284</v>
      </c>
      <c r="D1456" s="9" t="s">
        <v>9870</v>
      </c>
      <c r="E1456" s="8" t="s">
        <v>894</v>
      </c>
      <c r="F1456" s="8" t="s">
        <v>46</v>
      </c>
      <c r="G1456" s="8" t="s">
        <v>47</v>
      </c>
      <c r="H1456" s="8" t="s">
        <v>9970</v>
      </c>
      <c r="I1456" s="8" t="s">
        <v>49</v>
      </c>
      <c r="J1456" s="10">
        <v>3.58</v>
      </c>
      <c r="K1456" s="8" t="s">
        <v>9971</v>
      </c>
      <c r="L1456" s="8"/>
      <c r="M1456" s="8"/>
      <c r="N1456" s="8" t="s">
        <v>10001</v>
      </c>
      <c r="O1456" s="8" t="s">
        <v>52</v>
      </c>
      <c r="P1456" s="8"/>
      <c r="Q1456" s="8"/>
      <c r="R1456" s="8" t="s">
        <v>731</v>
      </c>
      <c r="S1456" s="8" t="s">
        <v>10002</v>
      </c>
      <c r="T1456" s="11" t="str">
        <f t="shared" si="2"/>
        <v>Michael Bianchina</v>
      </c>
      <c r="U1456" s="8" t="s">
        <v>106</v>
      </c>
      <c r="V1456" s="8" t="s">
        <v>10003</v>
      </c>
      <c r="W1456" s="8" t="s">
        <v>10004</v>
      </c>
      <c r="X1456" s="8" t="s">
        <v>9977</v>
      </c>
      <c r="Y1456" s="12" t="s">
        <v>10005</v>
      </c>
      <c r="Z1456" s="12" t="s">
        <v>9978</v>
      </c>
      <c r="AA1456" s="8" t="s">
        <v>60</v>
      </c>
      <c r="AB1456" s="12" t="s">
        <v>9980</v>
      </c>
      <c r="AC1456" s="8" t="s">
        <v>60</v>
      </c>
      <c r="AD1456" s="12" t="s">
        <v>9981</v>
      </c>
      <c r="AE1456" s="8" t="s">
        <v>9982</v>
      </c>
      <c r="AF1456" s="8" t="s">
        <v>9983</v>
      </c>
      <c r="AG1456" s="8" t="s">
        <v>9883</v>
      </c>
      <c r="AH1456" s="8" t="s">
        <v>194</v>
      </c>
      <c r="AI1456" s="8" t="s">
        <v>66</v>
      </c>
      <c r="AJ1456" s="8"/>
      <c r="AK1456" s="13" t="s">
        <v>2863</v>
      </c>
      <c r="AL1456" s="13" t="s">
        <v>8115</v>
      </c>
      <c r="AM1456" s="8" t="s">
        <v>2152</v>
      </c>
      <c r="AN1456" s="8" t="s">
        <v>9984</v>
      </c>
      <c r="AO1456" s="13" t="s">
        <v>9985</v>
      </c>
      <c r="AP1456" s="9" t="s">
        <v>9983</v>
      </c>
      <c r="AQ1456" s="11">
        <v>9747.0</v>
      </c>
    </row>
    <row r="1457">
      <c r="A1457" s="8" t="str">
        <f t="shared" si="1"/>
        <v>Michael Tornifolio</v>
      </c>
      <c r="B1457" s="8" t="s">
        <v>10006</v>
      </c>
      <c r="C1457" s="8" t="s">
        <v>2351</v>
      </c>
      <c r="D1457" s="9" t="s">
        <v>9870</v>
      </c>
      <c r="E1457" s="8" t="s">
        <v>3417</v>
      </c>
      <c r="F1457" s="8" t="s">
        <v>46</v>
      </c>
      <c r="G1457" s="8" t="s">
        <v>47</v>
      </c>
      <c r="H1457" s="8" t="s">
        <v>10007</v>
      </c>
      <c r="I1457" s="8" t="s">
        <v>49</v>
      </c>
      <c r="J1457" s="10">
        <v>3.9</v>
      </c>
      <c r="K1457" s="8" t="s">
        <v>10008</v>
      </c>
      <c r="L1457" s="8"/>
      <c r="M1457" s="8"/>
      <c r="N1457" s="8" t="s">
        <v>10009</v>
      </c>
      <c r="O1457" s="8" t="s">
        <v>52</v>
      </c>
      <c r="P1457" s="8"/>
      <c r="Q1457" s="8"/>
      <c r="R1457" s="8" t="s">
        <v>731</v>
      </c>
      <c r="S1457" s="8" t="s">
        <v>10010</v>
      </c>
      <c r="T1457" s="11" t="str">
        <f t="shared" si="2"/>
        <v>Michael Tornifolio</v>
      </c>
      <c r="U1457" s="8" t="s">
        <v>10011</v>
      </c>
      <c r="V1457" s="8" t="s">
        <v>10012</v>
      </c>
      <c r="W1457" s="8" t="s">
        <v>10013</v>
      </c>
      <c r="X1457" s="8" t="s">
        <v>10014</v>
      </c>
      <c r="Y1457" s="12" t="s">
        <v>10015</v>
      </c>
      <c r="Z1457" s="12" t="s">
        <v>10016</v>
      </c>
      <c r="AA1457" s="12" t="s">
        <v>10017</v>
      </c>
      <c r="AB1457" s="12" t="s">
        <v>10018</v>
      </c>
      <c r="AC1457" s="8" t="s">
        <v>60</v>
      </c>
      <c r="AD1457" s="12" t="s">
        <v>10019</v>
      </c>
      <c r="AE1457" s="8" t="s">
        <v>10020</v>
      </c>
      <c r="AF1457" s="8" t="s">
        <v>10021</v>
      </c>
      <c r="AG1457" s="8" t="s">
        <v>9883</v>
      </c>
      <c r="AH1457" s="8" t="s">
        <v>352</v>
      </c>
      <c r="AI1457" s="8" t="s">
        <v>66</v>
      </c>
      <c r="AJ1457" s="8"/>
      <c r="AK1457" s="13" t="s">
        <v>802</v>
      </c>
      <c r="AL1457" s="13" t="s">
        <v>235</v>
      </c>
      <c r="AM1457" s="8" t="s">
        <v>480</v>
      </c>
      <c r="AN1457" s="8" t="s">
        <v>10022</v>
      </c>
      <c r="AO1457" s="13" t="s">
        <v>10023</v>
      </c>
      <c r="AP1457" s="9" t="s">
        <v>10021</v>
      </c>
      <c r="AQ1457" s="11">
        <v>10375.0</v>
      </c>
    </row>
    <row r="1458">
      <c r="A1458" s="8" t="str">
        <f t="shared" si="1"/>
        <v>Brayan Elias</v>
      </c>
      <c r="B1458" s="8" t="s">
        <v>10006</v>
      </c>
      <c r="C1458" s="8" t="s">
        <v>2351</v>
      </c>
      <c r="D1458" s="9" t="s">
        <v>9870</v>
      </c>
      <c r="E1458" s="8" t="s">
        <v>3417</v>
      </c>
      <c r="F1458" s="8" t="s">
        <v>46</v>
      </c>
      <c r="G1458" s="8" t="s">
        <v>47</v>
      </c>
      <c r="H1458" s="8" t="s">
        <v>10007</v>
      </c>
      <c r="I1458" s="8" t="s">
        <v>49</v>
      </c>
      <c r="J1458" s="10">
        <v>3.9</v>
      </c>
      <c r="K1458" s="8" t="s">
        <v>10008</v>
      </c>
      <c r="L1458" s="8"/>
      <c r="M1458" s="8"/>
      <c r="N1458" s="8" t="s">
        <v>10024</v>
      </c>
      <c r="O1458" s="8" t="s">
        <v>52</v>
      </c>
      <c r="P1458" s="8"/>
      <c r="Q1458" s="8"/>
      <c r="R1458" s="8" t="s">
        <v>10025</v>
      </c>
      <c r="S1458" s="8" t="s">
        <v>10026</v>
      </c>
      <c r="T1458" s="11" t="str">
        <f t="shared" si="2"/>
        <v>Brayan Elias</v>
      </c>
      <c r="U1458" s="8" t="s">
        <v>10027</v>
      </c>
      <c r="V1458" s="8" t="s">
        <v>10028</v>
      </c>
      <c r="W1458" s="8" t="s">
        <v>10029</v>
      </c>
      <c r="X1458" s="8" t="s">
        <v>10014</v>
      </c>
      <c r="Y1458" s="8" t="s">
        <v>60</v>
      </c>
      <c r="Z1458" s="12" t="s">
        <v>10016</v>
      </c>
      <c r="AA1458" s="8" t="s">
        <v>60</v>
      </c>
      <c r="AB1458" s="12" t="s">
        <v>10018</v>
      </c>
      <c r="AC1458" s="8" t="s">
        <v>60</v>
      </c>
      <c r="AD1458" s="12" t="s">
        <v>10019</v>
      </c>
      <c r="AE1458" s="8" t="s">
        <v>10020</v>
      </c>
      <c r="AF1458" s="8" t="s">
        <v>10021</v>
      </c>
      <c r="AG1458" s="8" t="s">
        <v>9883</v>
      </c>
      <c r="AH1458" s="8" t="s">
        <v>352</v>
      </c>
      <c r="AI1458" s="8" t="s">
        <v>66</v>
      </c>
      <c r="AJ1458" s="8"/>
      <c r="AK1458" s="13" t="s">
        <v>802</v>
      </c>
      <c r="AL1458" s="13" t="s">
        <v>235</v>
      </c>
      <c r="AM1458" s="8" t="s">
        <v>480</v>
      </c>
      <c r="AN1458" s="8" t="s">
        <v>10022</v>
      </c>
      <c r="AO1458" s="13" t="s">
        <v>10023</v>
      </c>
      <c r="AP1458" s="15" t="s">
        <v>10021</v>
      </c>
      <c r="AQ1458" s="11">
        <v>10375.0</v>
      </c>
    </row>
    <row r="1459">
      <c r="A1459" s="8" t="str">
        <f t="shared" si="1"/>
        <v>Hayley McMahon</v>
      </c>
      <c r="B1459" s="8" t="s">
        <v>10006</v>
      </c>
      <c r="C1459" s="8" t="s">
        <v>2351</v>
      </c>
      <c r="D1459" s="9" t="s">
        <v>9870</v>
      </c>
      <c r="E1459" s="8" t="s">
        <v>3417</v>
      </c>
      <c r="F1459" s="8" t="s">
        <v>46</v>
      </c>
      <c r="G1459" s="8" t="s">
        <v>47</v>
      </c>
      <c r="H1459" s="8" t="s">
        <v>10007</v>
      </c>
      <c r="I1459" s="8" t="s">
        <v>49</v>
      </c>
      <c r="J1459" s="10">
        <v>3.9</v>
      </c>
      <c r="K1459" s="8" t="s">
        <v>10008</v>
      </c>
      <c r="L1459" s="8"/>
      <c r="M1459" s="8"/>
      <c r="N1459" s="8" t="s">
        <v>10030</v>
      </c>
      <c r="O1459" s="8" t="s">
        <v>52</v>
      </c>
      <c r="P1459" s="8"/>
      <c r="Q1459" s="8"/>
      <c r="R1459" s="8" t="s">
        <v>10031</v>
      </c>
      <c r="S1459" s="8" t="s">
        <v>10032</v>
      </c>
      <c r="T1459" s="11" t="str">
        <f t="shared" si="2"/>
        <v>Hayley McMahon</v>
      </c>
      <c r="U1459" s="8" t="s">
        <v>4060</v>
      </c>
      <c r="V1459" s="8" t="s">
        <v>10033</v>
      </c>
      <c r="W1459" s="8" t="s">
        <v>10029</v>
      </c>
      <c r="X1459" s="8" t="s">
        <v>10014</v>
      </c>
      <c r="Y1459" s="8" t="s">
        <v>60</v>
      </c>
      <c r="Z1459" s="12" t="s">
        <v>10016</v>
      </c>
      <c r="AA1459" s="8" t="s">
        <v>60</v>
      </c>
      <c r="AB1459" s="12" t="s">
        <v>10018</v>
      </c>
      <c r="AC1459" s="8" t="s">
        <v>60</v>
      </c>
      <c r="AD1459" s="12" t="s">
        <v>10019</v>
      </c>
      <c r="AE1459" s="8" t="s">
        <v>10020</v>
      </c>
      <c r="AF1459" s="8" t="s">
        <v>10021</v>
      </c>
      <c r="AG1459" s="8" t="s">
        <v>9883</v>
      </c>
      <c r="AH1459" s="8" t="s">
        <v>352</v>
      </c>
      <c r="AI1459" s="8" t="s">
        <v>66</v>
      </c>
      <c r="AJ1459" s="8"/>
      <c r="AK1459" s="13" t="s">
        <v>802</v>
      </c>
      <c r="AL1459" s="13" t="s">
        <v>235</v>
      </c>
      <c r="AM1459" s="8" t="s">
        <v>480</v>
      </c>
      <c r="AN1459" s="8" t="s">
        <v>10022</v>
      </c>
      <c r="AO1459" s="13" t="s">
        <v>10023</v>
      </c>
      <c r="AP1459" s="9" t="s">
        <v>10021</v>
      </c>
      <c r="AQ1459" s="11">
        <v>10375.0</v>
      </c>
    </row>
    <row r="1460">
      <c r="A1460" s="8" t="str">
        <f t="shared" si="1"/>
        <v>Peter Kawakami</v>
      </c>
      <c r="B1460" s="8" t="s">
        <v>10006</v>
      </c>
      <c r="C1460" s="8" t="s">
        <v>2351</v>
      </c>
      <c r="D1460" s="9" t="s">
        <v>9870</v>
      </c>
      <c r="E1460" s="8" t="s">
        <v>3417</v>
      </c>
      <c r="F1460" s="8" t="s">
        <v>46</v>
      </c>
      <c r="G1460" s="8" t="s">
        <v>47</v>
      </c>
      <c r="H1460" s="8" t="s">
        <v>10007</v>
      </c>
      <c r="I1460" s="8" t="s">
        <v>49</v>
      </c>
      <c r="J1460" s="10">
        <v>3.9</v>
      </c>
      <c r="K1460" s="8" t="s">
        <v>10008</v>
      </c>
      <c r="L1460" s="8"/>
      <c r="M1460" s="8"/>
      <c r="N1460" s="8" t="s">
        <v>10034</v>
      </c>
      <c r="O1460" s="8" t="s">
        <v>52</v>
      </c>
      <c r="P1460" s="8"/>
      <c r="Q1460" s="8"/>
      <c r="R1460" s="8" t="s">
        <v>2283</v>
      </c>
      <c r="S1460" s="8" t="s">
        <v>10035</v>
      </c>
      <c r="T1460" s="11" t="str">
        <f t="shared" si="2"/>
        <v>Peter Kawakami</v>
      </c>
      <c r="U1460" s="8" t="s">
        <v>386</v>
      </c>
      <c r="V1460" s="8"/>
      <c r="W1460" s="8"/>
      <c r="X1460" s="8" t="s">
        <v>10014</v>
      </c>
      <c r="Y1460" s="8" t="s">
        <v>60</v>
      </c>
      <c r="Z1460" s="12" t="s">
        <v>10016</v>
      </c>
      <c r="AA1460" s="8" t="s">
        <v>60</v>
      </c>
      <c r="AB1460" s="12" t="s">
        <v>10018</v>
      </c>
      <c r="AC1460" s="8" t="s">
        <v>60</v>
      </c>
      <c r="AD1460" s="12" t="s">
        <v>10019</v>
      </c>
      <c r="AE1460" s="8" t="s">
        <v>10020</v>
      </c>
      <c r="AF1460" s="8" t="s">
        <v>10021</v>
      </c>
      <c r="AG1460" s="8" t="s">
        <v>9883</v>
      </c>
      <c r="AH1460" s="8" t="s">
        <v>352</v>
      </c>
      <c r="AI1460" s="8" t="s">
        <v>66</v>
      </c>
      <c r="AJ1460" s="8"/>
      <c r="AK1460" s="8" t="s">
        <v>802</v>
      </c>
      <c r="AL1460" s="8" t="s">
        <v>235</v>
      </c>
      <c r="AM1460" s="8" t="s">
        <v>480</v>
      </c>
      <c r="AN1460" s="8" t="s">
        <v>10022</v>
      </c>
      <c r="AO1460" s="8" t="s">
        <v>10023</v>
      </c>
      <c r="AP1460" s="8" t="s">
        <v>10021</v>
      </c>
      <c r="AQ1460" s="11">
        <v>10375.0</v>
      </c>
    </row>
    <row r="1461">
      <c r="A1461" s="8" t="str">
        <f t="shared" si="1"/>
        <v>Rachel Hamryka</v>
      </c>
      <c r="B1461" s="8" t="s">
        <v>10006</v>
      </c>
      <c r="C1461" s="8" t="s">
        <v>2351</v>
      </c>
      <c r="D1461" s="9" t="s">
        <v>9870</v>
      </c>
      <c r="E1461" s="8" t="s">
        <v>3417</v>
      </c>
      <c r="F1461" s="8" t="s">
        <v>46</v>
      </c>
      <c r="G1461" s="8" t="s">
        <v>47</v>
      </c>
      <c r="H1461" s="8" t="s">
        <v>10007</v>
      </c>
      <c r="I1461" s="8" t="s">
        <v>49</v>
      </c>
      <c r="J1461" s="10">
        <v>3.9</v>
      </c>
      <c r="K1461" s="8" t="s">
        <v>10008</v>
      </c>
      <c r="L1461" s="8"/>
      <c r="M1461" s="8"/>
      <c r="N1461" s="8" t="s">
        <v>10036</v>
      </c>
      <c r="O1461" s="8" t="s">
        <v>52</v>
      </c>
      <c r="P1461" s="8"/>
      <c r="Q1461" s="8"/>
      <c r="R1461" s="8" t="s">
        <v>3845</v>
      </c>
      <c r="S1461" s="8" t="s">
        <v>10037</v>
      </c>
      <c r="T1461" s="11" t="str">
        <f t="shared" si="2"/>
        <v>Rachel Hamryka</v>
      </c>
      <c r="U1461" s="8" t="s">
        <v>106</v>
      </c>
      <c r="V1461" s="8" t="s">
        <v>10038</v>
      </c>
      <c r="W1461" s="8" t="s">
        <v>10029</v>
      </c>
      <c r="X1461" s="8" t="s">
        <v>10014</v>
      </c>
      <c r="Y1461" s="8" t="s">
        <v>60</v>
      </c>
      <c r="Z1461" s="12" t="s">
        <v>10016</v>
      </c>
      <c r="AA1461" s="8" t="s">
        <v>60</v>
      </c>
      <c r="AB1461" s="12" t="s">
        <v>10018</v>
      </c>
      <c r="AC1461" s="8" t="s">
        <v>60</v>
      </c>
      <c r="AD1461" s="12" t="s">
        <v>10019</v>
      </c>
      <c r="AE1461" s="8" t="s">
        <v>10020</v>
      </c>
      <c r="AF1461" s="8" t="s">
        <v>10021</v>
      </c>
      <c r="AG1461" s="8" t="s">
        <v>9883</v>
      </c>
      <c r="AH1461" s="8" t="s">
        <v>352</v>
      </c>
      <c r="AI1461" s="8" t="s">
        <v>66</v>
      </c>
      <c r="AJ1461" s="8"/>
      <c r="AK1461" s="13" t="s">
        <v>802</v>
      </c>
      <c r="AL1461" s="13" t="s">
        <v>235</v>
      </c>
      <c r="AM1461" s="8" t="s">
        <v>480</v>
      </c>
      <c r="AN1461" s="8" t="s">
        <v>10022</v>
      </c>
      <c r="AO1461" s="13" t="s">
        <v>10023</v>
      </c>
      <c r="AP1461" s="9" t="s">
        <v>10021</v>
      </c>
      <c r="AQ1461" s="11">
        <v>10375.0</v>
      </c>
    </row>
    <row r="1462">
      <c r="A1462" s="8" t="str">
        <f t="shared" si="1"/>
        <v>Chris Bailey</v>
      </c>
      <c r="B1462" s="8" t="s">
        <v>10006</v>
      </c>
      <c r="C1462" s="8" t="s">
        <v>2351</v>
      </c>
      <c r="D1462" s="9" t="s">
        <v>9870</v>
      </c>
      <c r="E1462" s="8" t="s">
        <v>3417</v>
      </c>
      <c r="F1462" s="8" t="s">
        <v>46</v>
      </c>
      <c r="G1462" s="8" t="s">
        <v>47</v>
      </c>
      <c r="H1462" s="8" t="s">
        <v>10007</v>
      </c>
      <c r="I1462" s="8" t="s">
        <v>49</v>
      </c>
      <c r="J1462" s="10">
        <v>3.9</v>
      </c>
      <c r="K1462" s="8" t="s">
        <v>10008</v>
      </c>
      <c r="L1462" s="8"/>
      <c r="M1462" s="8"/>
      <c r="N1462" s="8" t="s">
        <v>10039</v>
      </c>
      <c r="O1462" s="8" t="s">
        <v>52</v>
      </c>
      <c r="P1462" s="8"/>
      <c r="Q1462" s="8"/>
      <c r="R1462" s="8" t="s">
        <v>791</v>
      </c>
      <c r="S1462" s="8" t="s">
        <v>3128</v>
      </c>
      <c r="T1462" s="11" t="str">
        <f t="shared" si="2"/>
        <v>Chris Bailey</v>
      </c>
      <c r="U1462" s="8" t="s">
        <v>640</v>
      </c>
      <c r="V1462" s="8" t="s">
        <v>10040</v>
      </c>
      <c r="W1462" s="8" t="s">
        <v>10013</v>
      </c>
      <c r="X1462" s="8" t="s">
        <v>10014</v>
      </c>
      <c r="Y1462" s="8" t="s">
        <v>60</v>
      </c>
      <c r="Z1462" s="12" t="s">
        <v>10016</v>
      </c>
      <c r="AA1462" s="8" t="s">
        <v>60</v>
      </c>
      <c r="AB1462" s="12" t="s">
        <v>10018</v>
      </c>
      <c r="AC1462" s="8" t="s">
        <v>60</v>
      </c>
      <c r="AD1462" s="12" t="s">
        <v>10019</v>
      </c>
      <c r="AE1462" s="8" t="s">
        <v>10020</v>
      </c>
      <c r="AF1462" s="8" t="s">
        <v>10021</v>
      </c>
      <c r="AG1462" s="8" t="s">
        <v>9883</v>
      </c>
      <c r="AH1462" s="8" t="s">
        <v>352</v>
      </c>
      <c r="AI1462" s="8" t="s">
        <v>66</v>
      </c>
      <c r="AJ1462" s="8"/>
      <c r="AK1462" s="13" t="s">
        <v>802</v>
      </c>
      <c r="AL1462" s="13" t="s">
        <v>235</v>
      </c>
      <c r="AM1462" s="8" t="s">
        <v>480</v>
      </c>
      <c r="AN1462" s="8" t="s">
        <v>10022</v>
      </c>
      <c r="AO1462" s="13" t="s">
        <v>10023</v>
      </c>
      <c r="AP1462" s="9" t="s">
        <v>10021</v>
      </c>
      <c r="AQ1462" s="11">
        <v>10375.0</v>
      </c>
    </row>
    <row r="1463">
      <c r="A1463" s="8" t="str">
        <f t="shared" si="1"/>
        <v>Mickey McCauley</v>
      </c>
      <c r="B1463" s="8" t="s">
        <v>10041</v>
      </c>
      <c r="C1463" s="8" t="s">
        <v>216</v>
      </c>
      <c r="D1463" s="9" t="s">
        <v>9870</v>
      </c>
      <c r="E1463" s="8" t="s">
        <v>8101</v>
      </c>
      <c r="F1463" s="8" t="s">
        <v>46</v>
      </c>
      <c r="G1463" s="8" t="s">
        <v>47</v>
      </c>
      <c r="H1463" s="8" t="s">
        <v>10042</v>
      </c>
      <c r="I1463" s="8" t="s">
        <v>49</v>
      </c>
      <c r="J1463" s="10">
        <v>3.75</v>
      </c>
      <c r="K1463" s="8" t="s">
        <v>10043</v>
      </c>
      <c r="L1463" s="8" t="s">
        <v>86</v>
      </c>
      <c r="M1463" s="8" t="s">
        <v>10044</v>
      </c>
      <c r="N1463" s="8" t="s">
        <v>10045</v>
      </c>
      <c r="O1463" s="8" t="s">
        <v>52</v>
      </c>
      <c r="P1463" s="8"/>
      <c r="Q1463" s="8"/>
      <c r="R1463" s="8" t="s">
        <v>10046</v>
      </c>
      <c r="S1463" s="8" t="s">
        <v>10047</v>
      </c>
      <c r="T1463" s="11" t="str">
        <f t="shared" si="2"/>
        <v>Mickey McCauley</v>
      </c>
      <c r="U1463" s="8" t="s">
        <v>412</v>
      </c>
      <c r="V1463" s="8" t="s">
        <v>10048</v>
      </c>
      <c r="W1463" s="8" t="s">
        <v>10049</v>
      </c>
      <c r="X1463" s="8" t="s">
        <v>10050</v>
      </c>
      <c r="Y1463" s="12" t="s">
        <v>10051</v>
      </c>
      <c r="Z1463" s="12" t="s">
        <v>10052</v>
      </c>
      <c r="AA1463" s="8" t="s">
        <v>60</v>
      </c>
      <c r="AB1463" s="12" t="s">
        <v>10053</v>
      </c>
      <c r="AC1463" s="12" t="s">
        <v>10054</v>
      </c>
      <c r="AD1463" s="12" t="s">
        <v>10055</v>
      </c>
      <c r="AE1463" s="8"/>
      <c r="AF1463" s="8" t="s">
        <v>10056</v>
      </c>
      <c r="AG1463" s="8" t="s">
        <v>9883</v>
      </c>
      <c r="AH1463" s="8" t="s">
        <v>134</v>
      </c>
      <c r="AI1463" s="8" t="s">
        <v>233</v>
      </c>
      <c r="AJ1463" s="8" t="s">
        <v>86</v>
      </c>
      <c r="AK1463" s="13" t="s">
        <v>7868</v>
      </c>
      <c r="AL1463" s="13" t="s">
        <v>2808</v>
      </c>
      <c r="AM1463" s="8" t="s">
        <v>5628</v>
      </c>
      <c r="AN1463" s="8" t="s">
        <v>10057</v>
      </c>
      <c r="AO1463" s="13" t="s">
        <v>10058</v>
      </c>
      <c r="AP1463" s="9" t="s">
        <v>10056</v>
      </c>
      <c r="AQ1463" s="11">
        <v>2797.0</v>
      </c>
    </row>
    <row r="1464">
      <c r="A1464" s="8" t="str">
        <f t="shared" si="1"/>
        <v>Logan Roberts</v>
      </c>
      <c r="B1464" s="8" t="s">
        <v>10041</v>
      </c>
      <c r="C1464" s="8" t="s">
        <v>216</v>
      </c>
      <c r="D1464" s="9" t="s">
        <v>9870</v>
      </c>
      <c r="E1464" s="8" t="s">
        <v>8101</v>
      </c>
      <c r="F1464" s="8" t="s">
        <v>46</v>
      </c>
      <c r="G1464" s="8" t="s">
        <v>47</v>
      </c>
      <c r="H1464" s="8" t="s">
        <v>10042</v>
      </c>
      <c r="I1464" s="8" t="s">
        <v>49</v>
      </c>
      <c r="J1464" s="10">
        <v>3.75</v>
      </c>
      <c r="K1464" s="8" t="s">
        <v>10043</v>
      </c>
      <c r="L1464" s="8" t="s">
        <v>86</v>
      </c>
      <c r="M1464" s="8" t="s">
        <v>10044</v>
      </c>
      <c r="N1464" s="8" t="s">
        <v>10059</v>
      </c>
      <c r="O1464" s="8" t="s">
        <v>52</v>
      </c>
      <c r="P1464" s="8"/>
      <c r="Q1464" s="8"/>
      <c r="R1464" s="8" t="s">
        <v>3718</v>
      </c>
      <c r="S1464" s="8" t="s">
        <v>5902</v>
      </c>
      <c r="T1464" s="11" t="str">
        <f t="shared" si="2"/>
        <v>Logan Roberts</v>
      </c>
      <c r="U1464" s="8" t="s">
        <v>979</v>
      </c>
      <c r="V1464" s="8" t="s">
        <v>10060</v>
      </c>
      <c r="W1464" s="8" t="s">
        <v>10061</v>
      </c>
      <c r="X1464" s="8" t="s">
        <v>10050</v>
      </c>
      <c r="Y1464" s="12" t="s">
        <v>10062</v>
      </c>
      <c r="Z1464" s="12" t="s">
        <v>10052</v>
      </c>
      <c r="AA1464" s="8" t="s">
        <v>60</v>
      </c>
      <c r="AB1464" s="12" t="s">
        <v>10053</v>
      </c>
      <c r="AC1464" s="12" t="s">
        <v>10063</v>
      </c>
      <c r="AD1464" s="12" t="s">
        <v>10055</v>
      </c>
      <c r="AE1464" s="8"/>
      <c r="AF1464" s="8" t="s">
        <v>10056</v>
      </c>
      <c r="AG1464" s="8" t="s">
        <v>9883</v>
      </c>
      <c r="AH1464" s="8" t="s">
        <v>134</v>
      </c>
      <c r="AI1464" s="8" t="s">
        <v>233</v>
      </c>
      <c r="AJ1464" s="8" t="s">
        <v>86</v>
      </c>
      <c r="AK1464" s="13" t="s">
        <v>7868</v>
      </c>
      <c r="AL1464" s="13" t="s">
        <v>2808</v>
      </c>
      <c r="AM1464" s="8" t="s">
        <v>5628</v>
      </c>
      <c r="AN1464" s="8" t="s">
        <v>10057</v>
      </c>
      <c r="AO1464" s="13" t="s">
        <v>10058</v>
      </c>
      <c r="AP1464" s="9" t="s">
        <v>10056</v>
      </c>
      <c r="AQ1464" s="11">
        <v>2797.0</v>
      </c>
    </row>
    <row r="1465">
      <c r="A1465" s="8" t="str">
        <f t="shared" si="1"/>
        <v>Matt Lange</v>
      </c>
      <c r="B1465" s="8" t="s">
        <v>10041</v>
      </c>
      <c r="C1465" s="8" t="s">
        <v>216</v>
      </c>
      <c r="D1465" s="9" t="s">
        <v>9870</v>
      </c>
      <c r="E1465" s="8" t="s">
        <v>8101</v>
      </c>
      <c r="F1465" s="8" t="s">
        <v>46</v>
      </c>
      <c r="G1465" s="13" t="s">
        <v>47</v>
      </c>
      <c r="H1465" s="8" t="s">
        <v>10042</v>
      </c>
      <c r="I1465" s="8" t="s">
        <v>49</v>
      </c>
      <c r="J1465" s="10">
        <v>3.75</v>
      </c>
      <c r="K1465" s="8" t="s">
        <v>10043</v>
      </c>
      <c r="L1465" s="8"/>
      <c r="M1465" s="13" t="s">
        <v>10044</v>
      </c>
      <c r="N1465" s="8" t="s">
        <v>10064</v>
      </c>
      <c r="O1465" s="8" t="s">
        <v>52</v>
      </c>
      <c r="P1465" s="8" t="s">
        <v>10065</v>
      </c>
      <c r="Q1465" s="8"/>
      <c r="R1465" s="8" t="s">
        <v>771</v>
      </c>
      <c r="S1465" s="8" t="s">
        <v>1244</v>
      </c>
      <c r="T1465" s="11" t="str">
        <f t="shared" si="2"/>
        <v>Matt Lange</v>
      </c>
      <c r="U1465" s="8" t="s">
        <v>2416</v>
      </c>
      <c r="V1465" s="8" t="s">
        <v>10066</v>
      </c>
      <c r="W1465" s="8" t="s">
        <v>10067</v>
      </c>
      <c r="X1465" s="8" t="s">
        <v>10050</v>
      </c>
      <c r="Y1465" s="12" t="s">
        <v>10068</v>
      </c>
      <c r="Z1465" s="12" t="s">
        <v>10052</v>
      </c>
      <c r="AA1465" s="12" t="s">
        <v>10069</v>
      </c>
      <c r="AB1465" s="12" t="s">
        <v>10053</v>
      </c>
      <c r="AC1465" s="8" t="s">
        <v>60</v>
      </c>
      <c r="AD1465" s="12" t="s">
        <v>10055</v>
      </c>
      <c r="AE1465" s="8"/>
      <c r="AF1465" s="8" t="s">
        <v>10056</v>
      </c>
      <c r="AG1465" s="8" t="s">
        <v>9883</v>
      </c>
      <c r="AH1465" s="8" t="s">
        <v>134</v>
      </c>
      <c r="AI1465" s="8" t="s">
        <v>233</v>
      </c>
      <c r="AJ1465" s="8"/>
      <c r="AK1465" s="13" t="s">
        <v>7868</v>
      </c>
      <c r="AL1465" s="13" t="s">
        <v>2808</v>
      </c>
      <c r="AM1465" s="8" t="s">
        <v>5628</v>
      </c>
      <c r="AN1465" s="8" t="s">
        <v>10057</v>
      </c>
      <c r="AO1465" s="13" t="s">
        <v>10058</v>
      </c>
      <c r="AP1465" s="9" t="s">
        <v>10056</v>
      </c>
      <c r="AQ1465" s="28">
        <v>2797.0</v>
      </c>
    </row>
    <row r="1466">
      <c r="A1466" s="8" t="str">
        <f t="shared" si="1"/>
        <v>Robert Gary</v>
      </c>
      <c r="B1466" s="8" t="s">
        <v>10041</v>
      </c>
      <c r="C1466" s="8" t="s">
        <v>216</v>
      </c>
      <c r="D1466" s="9" t="s">
        <v>9870</v>
      </c>
      <c r="E1466" s="8" t="s">
        <v>8101</v>
      </c>
      <c r="F1466" s="8" t="s">
        <v>46</v>
      </c>
      <c r="G1466" s="8" t="s">
        <v>47</v>
      </c>
      <c r="H1466" s="8" t="s">
        <v>10042</v>
      </c>
      <c r="I1466" s="8" t="s">
        <v>49</v>
      </c>
      <c r="J1466" s="10">
        <v>3.75</v>
      </c>
      <c r="K1466" s="8" t="s">
        <v>10043</v>
      </c>
      <c r="L1466" s="8" t="s">
        <v>86</v>
      </c>
      <c r="M1466" s="8" t="s">
        <v>10044</v>
      </c>
      <c r="N1466" s="8" t="s">
        <v>10070</v>
      </c>
      <c r="O1466" s="8" t="s">
        <v>52</v>
      </c>
      <c r="P1466" s="8"/>
      <c r="Q1466" s="8"/>
      <c r="R1466" s="8" t="s">
        <v>2577</v>
      </c>
      <c r="S1466" s="8" t="s">
        <v>1081</v>
      </c>
      <c r="T1466" s="11" t="str">
        <f t="shared" si="2"/>
        <v>Robert Gary</v>
      </c>
      <c r="U1466" s="8" t="s">
        <v>650</v>
      </c>
      <c r="V1466" s="8" t="s">
        <v>10071</v>
      </c>
      <c r="W1466" s="8" t="s">
        <v>10072</v>
      </c>
      <c r="X1466" s="8" t="s">
        <v>10050</v>
      </c>
      <c r="Y1466" s="12" t="s">
        <v>10073</v>
      </c>
      <c r="Z1466" s="12" t="s">
        <v>10052</v>
      </c>
      <c r="AA1466" s="8" t="s">
        <v>60</v>
      </c>
      <c r="AB1466" s="12" t="s">
        <v>10053</v>
      </c>
      <c r="AC1466" s="8" t="s">
        <v>60</v>
      </c>
      <c r="AD1466" s="12" t="s">
        <v>10055</v>
      </c>
      <c r="AE1466" s="8"/>
      <c r="AF1466" s="8" t="s">
        <v>10056</v>
      </c>
      <c r="AG1466" s="8" t="s">
        <v>9883</v>
      </c>
      <c r="AH1466" s="8" t="s">
        <v>134</v>
      </c>
      <c r="AI1466" s="8" t="s">
        <v>233</v>
      </c>
      <c r="AJ1466" s="8" t="s">
        <v>86</v>
      </c>
      <c r="AK1466" s="13" t="s">
        <v>7868</v>
      </c>
      <c r="AL1466" s="13" t="s">
        <v>2808</v>
      </c>
      <c r="AM1466" s="8" t="s">
        <v>5628</v>
      </c>
      <c r="AN1466" s="8" t="s">
        <v>10057</v>
      </c>
      <c r="AO1466" s="13" t="s">
        <v>10058</v>
      </c>
      <c r="AP1466" s="9" t="s">
        <v>10056</v>
      </c>
      <c r="AQ1466" s="11">
        <v>2797.0</v>
      </c>
    </row>
    <row r="1467">
      <c r="A1467" s="8" t="str">
        <f t="shared" si="1"/>
        <v>Donald Cooper</v>
      </c>
      <c r="B1467" s="8" t="s">
        <v>10074</v>
      </c>
      <c r="C1467" s="8" t="s">
        <v>2301</v>
      </c>
      <c r="D1467" s="9" t="s">
        <v>9870</v>
      </c>
      <c r="E1467" s="8" t="s">
        <v>10075</v>
      </c>
      <c r="F1467" s="8" t="s">
        <v>46</v>
      </c>
      <c r="G1467" s="8" t="s">
        <v>47</v>
      </c>
      <c r="H1467" s="8" t="s">
        <v>10076</v>
      </c>
      <c r="I1467" s="8" t="s">
        <v>49</v>
      </c>
      <c r="J1467" s="10">
        <v>2.85</v>
      </c>
      <c r="K1467" s="8" t="s">
        <v>10077</v>
      </c>
      <c r="L1467" s="8"/>
      <c r="M1467" s="8"/>
      <c r="N1467" s="8" t="s">
        <v>10078</v>
      </c>
      <c r="O1467" s="8" t="s">
        <v>52</v>
      </c>
      <c r="P1467" s="8"/>
      <c r="Q1467" s="8"/>
      <c r="R1467" s="8" t="s">
        <v>2342</v>
      </c>
      <c r="S1467" s="8" t="s">
        <v>3670</v>
      </c>
      <c r="T1467" s="11" t="str">
        <f t="shared" si="2"/>
        <v>Donald Cooper</v>
      </c>
      <c r="U1467" s="8" t="s">
        <v>55</v>
      </c>
      <c r="V1467" s="8" t="s">
        <v>10079</v>
      </c>
      <c r="W1467" s="8" t="s">
        <v>10080</v>
      </c>
      <c r="X1467" s="8" t="s">
        <v>10081</v>
      </c>
      <c r="Y1467" s="12" t="s">
        <v>10082</v>
      </c>
      <c r="Z1467" s="12" t="s">
        <v>10083</v>
      </c>
      <c r="AA1467" s="12" t="s">
        <v>10084</v>
      </c>
      <c r="AB1467" s="12" t="s">
        <v>10085</v>
      </c>
      <c r="AC1467" s="8" t="s">
        <v>60</v>
      </c>
      <c r="AD1467" s="12" t="s">
        <v>10086</v>
      </c>
      <c r="AE1467" s="8" t="s">
        <v>7633</v>
      </c>
      <c r="AF1467" s="8" t="s">
        <v>10087</v>
      </c>
      <c r="AG1467" s="8" t="s">
        <v>9883</v>
      </c>
      <c r="AH1467" s="8" t="s">
        <v>194</v>
      </c>
      <c r="AI1467" s="8" t="s">
        <v>66</v>
      </c>
      <c r="AJ1467" s="8" t="s">
        <v>67</v>
      </c>
      <c r="AK1467" s="13" t="s">
        <v>69</v>
      </c>
      <c r="AL1467" s="13" t="s">
        <v>10088</v>
      </c>
      <c r="AM1467" s="8" t="s">
        <v>879</v>
      </c>
      <c r="AN1467" s="8" t="s">
        <v>10089</v>
      </c>
      <c r="AO1467" s="13" t="s">
        <v>10090</v>
      </c>
      <c r="AP1467" s="9" t="s">
        <v>10087</v>
      </c>
      <c r="AQ1467" s="11">
        <v>2529.0</v>
      </c>
    </row>
    <row r="1468">
      <c r="A1468" s="8" t="str">
        <f t="shared" si="1"/>
        <v>Savionna Glover</v>
      </c>
      <c r="B1468" s="8" t="s">
        <v>10074</v>
      </c>
      <c r="C1468" s="8" t="s">
        <v>2301</v>
      </c>
      <c r="D1468" s="9" t="s">
        <v>9870</v>
      </c>
      <c r="E1468" s="8" t="s">
        <v>10075</v>
      </c>
      <c r="F1468" s="8" t="s">
        <v>46</v>
      </c>
      <c r="G1468" s="8" t="s">
        <v>47</v>
      </c>
      <c r="H1468" s="8" t="s">
        <v>10076</v>
      </c>
      <c r="I1468" s="8" t="s">
        <v>49</v>
      </c>
      <c r="J1468" s="10">
        <v>2.85</v>
      </c>
      <c r="K1468" s="8" t="s">
        <v>10077</v>
      </c>
      <c r="L1468" s="8"/>
      <c r="M1468" s="8"/>
      <c r="N1468" s="8" t="s">
        <v>10091</v>
      </c>
      <c r="O1468" s="8" t="s">
        <v>52</v>
      </c>
      <c r="P1468" s="8"/>
      <c r="Q1468" s="8"/>
      <c r="R1468" s="8" t="s">
        <v>10092</v>
      </c>
      <c r="S1468" s="8" t="s">
        <v>5089</v>
      </c>
      <c r="T1468" s="11" t="str">
        <f t="shared" si="2"/>
        <v>Savionna Glover</v>
      </c>
      <c r="U1468" s="8" t="s">
        <v>106</v>
      </c>
      <c r="V1468" s="8" t="s">
        <v>10093</v>
      </c>
      <c r="W1468" s="8"/>
      <c r="X1468" s="8" t="s">
        <v>10081</v>
      </c>
      <c r="Y1468" s="8" t="s">
        <v>60</v>
      </c>
      <c r="Z1468" s="12" t="s">
        <v>10083</v>
      </c>
      <c r="AA1468" s="8" t="s">
        <v>60</v>
      </c>
      <c r="AB1468" s="12" t="s">
        <v>10085</v>
      </c>
      <c r="AC1468" s="8" t="s">
        <v>60</v>
      </c>
      <c r="AD1468" s="12" t="s">
        <v>10086</v>
      </c>
      <c r="AE1468" s="8" t="s">
        <v>7633</v>
      </c>
      <c r="AF1468" s="8" t="s">
        <v>10087</v>
      </c>
      <c r="AG1468" s="8" t="s">
        <v>9883</v>
      </c>
      <c r="AH1468" s="8" t="s">
        <v>194</v>
      </c>
      <c r="AI1468" s="8" t="s">
        <v>66</v>
      </c>
      <c r="AJ1468" s="8" t="s">
        <v>67</v>
      </c>
      <c r="AK1468" s="8" t="s">
        <v>69</v>
      </c>
      <c r="AL1468" s="8" t="s">
        <v>10088</v>
      </c>
      <c r="AM1468" s="8" t="s">
        <v>879</v>
      </c>
      <c r="AN1468" s="8" t="s">
        <v>10089</v>
      </c>
      <c r="AO1468" s="8" t="s">
        <v>10090</v>
      </c>
      <c r="AP1468" s="8" t="s">
        <v>10087</v>
      </c>
      <c r="AQ1468" s="11">
        <v>2529.0</v>
      </c>
    </row>
    <row r="1469">
      <c r="A1469" s="8" t="str">
        <f t="shared" si="1"/>
        <v>Linnell Cooper</v>
      </c>
      <c r="B1469" s="8" t="s">
        <v>10074</v>
      </c>
      <c r="C1469" s="8" t="s">
        <v>2301</v>
      </c>
      <c r="D1469" s="9" t="s">
        <v>9870</v>
      </c>
      <c r="E1469" s="8" t="s">
        <v>10075</v>
      </c>
      <c r="F1469" s="8" t="s">
        <v>46</v>
      </c>
      <c r="G1469" s="8" t="s">
        <v>47</v>
      </c>
      <c r="H1469" s="8" t="s">
        <v>10076</v>
      </c>
      <c r="I1469" s="8" t="s">
        <v>49</v>
      </c>
      <c r="J1469" s="10">
        <v>2.85</v>
      </c>
      <c r="K1469" s="8" t="s">
        <v>10077</v>
      </c>
      <c r="L1469" s="8"/>
      <c r="M1469" s="8"/>
      <c r="N1469" s="13" t="s">
        <v>10094</v>
      </c>
      <c r="O1469" s="8" t="s">
        <v>52</v>
      </c>
      <c r="P1469" s="8"/>
      <c r="Q1469" s="8"/>
      <c r="R1469" s="8" t="s">
        <v>10095</v>
      </c>
      <c r="S1469" s="8" t="s">
        <v>3670</v>
      </c>
      <c r="T1469" s="11" t="str">
        <f t="shared" si="2"/>
        <v>Linnell Cooper</v>
      </c>
      <c r="U1469" s="8" t="s">
        <v>80</v>
      </c>
      <c r="V1469" s="8"/>
      <c r="W1469" s="8"/>
      <c r="X1469" s="8" t="s">
        <v>10081</v>
      </c>
      <c r="Y1469" s="8" t="s">
        <v>60</v>
      </c>
      <c r="Z1469" s="12" t="s">
        <v>10083</v>
      </c>
      <c r="AA1469" s="8" t="s">
        <v>60</v>
      </c>
      <c r="AB1469" s="12" t="s">
        <v>10085</v>
      </c>
      <c r="AC1469" s="8" t="s">
        <v>60</v>
      </c>
      <c r="AD1469" s="12" t="s">
        <v>10086</v>
      </c>
      <c r="AE1469" s="8" t="s">
        <v>7633</v>
      </c>
      <c r="AF1469" s="8" t="s">
        <v>10087</v>
      </c>
      <c r="AG1469" s="8" t="s">
        <v>9883</v>
      </c>
      <c r="AH1469" s="8" t="s">
        <v>194</v>
      </c>
      <c r="AI1469" s="8" t="s">
        <v>66</v>
      </c>
      <c r="AJ1469" s="8" t="s">
        <v>67</v>
      </c>
      <c r="AK1469" s="13" t="s">
        <v>69</v>
      </c>
      <c r="AL1469" s="13" t="s">
        <v>10088</v>
      </c>
      <c r="AM1469" s="8" t="s">
        <v>879</v>
      </c>
      <c r="AN1469" s="8" t="s">
        <v>10089</v>
      </c>
      <c r="AO1469" s="13" t="s">
        <v>10090</v>
      </c>
      <c r="AP1469" s="9" t="s">
        <v>10087</v>
      </c>
      <c r="AQ1469" s="11">
        <v>2529.0</v>
      </c>
    </row>
    <row r="1470">
      <c r="A1470" s="8" t="str">
        <f t="shared" si="1"/>
        <v>AC Lionel has been removed. </v>
      </c>
      <c r="B1470" s="8" t="s">
        <v>10074</v>
      </c>
      <c r="C1470" s="8" t="s">
        <v>2301</v>
      </c>
      <c r="D1470" s="9" t="s">
        <v>9870</v>
      </c>
      <c r="E1470" s="8" t="s">
        <v>10075</v>
      </c>
      <c r="F1470" s="8" t="s">
        <v>46</v>
      </c>
      <c r="G1470" s="8" t="s">
        <v>47</v>
      </c>
      <c r="H1470" s="8" t="s">
        <v>10076</v>
      </c>
      <c r="I1470" s="8" t="s">
        <v>49</v>
      </c>
      <c r="J1470" s="10">
        <v>2.85</v>
      </c>
      <c r="K1470" s="8" t="s">
        <v>10077</v>
      </c>
      <c r="L1470" s="8"/>
      <c r="M1470" s="8"/>
      <c r="N1470" s="13" t="s">
        <v>10096</v>
      </c>
      <c r="O1470" s="8" t="s">
        <v>52</v>
      </c>
      <c r="P1470" s="8"/>
      <c r="Q1470" s="8" t="s">
        <v>277</v>
      </c>
      <c r="R1470" s="8" t="s">
        <v>10097</v>
      </c>
      <c r="S1470" s="8"/>
      <c r="T1470" s="11" t="str">
        <f t="shared" si="2"/>
        <v>AC Lionel has been removed. </v>
      </c>
      <c r="U1470" s="8"/>
      <c r="V1470" s="8"/>
      <c r="W1470" s="8"/>
      <c r="X1470" s="8" t="s">
        <v>10081</v>
      </c>
      <c r="Y1470" s="8" t="s">
        <v>60</v>
      </c>
      <c r="Z1470" s="12" t="s">
        <v>10083</v>
      </c>
      <c r="AA1470" s="8" t="s">
        <v>60</v>
      </c>
      <c r="AB1470" s="12" t="s">
        <v>10085</v>
      </c>
      <c r="AC1470" s="8" t="s">
        <v>60</v>
      </c>
      <c r="AD1470" s="12" t="s">
        <v>10086</v>
      </c>
      <c r="AE1470" s="8" t="s">
        <v>7633</v>
      </c>
      <c r="AF1470" s="8" t="s">
        <v>10087</v>
      </c>
      <c r="AG1470" s="8" t="s">
        <v>9883</v>
      </c>
      <c r="AH1470" s="8" t="s">
        <v>194</v>
      </c>
      <c r="AI1470" s="8" t="s">
        <v>66</v>
      </c>
      <c r="AJ1470" s="8" t="s">
        <v>67</v>
      </c>
      <c r="AK1470" s="13" t="s">
        <v>69</v>
      </c>
      <c r="AL1470" s="13" t="s">
        <v>10088</v>
      </c>
      <c r="AM1470" s="8" t="s">
        <v>879</v>
      </c>
      <c r="AN1470" s="8" t="s">
        <v>10089</v>
      </c>
      <c r="AO1470" s="13" t="s">
        <v>10090</v>
      </c>
      <c r="AP1470" s="9" t="s">
        <v>10087</v>
      </c>
      <c r="AQ1470" s="11">
        <v>2529.0</v>
      </c>
    </row>
    <row r="1471">
      <c r="A1471" s="8" t="str">
        <f t="shared" si="1"/>
        <v>Kevin Brown</v>
      </c>
      <c r="B1471" s="8" t="s">
        <v>10098</v>
      </c>
      <c r="C1471" s="8" t="s">
        <v>119</v>
      </c>
      <c r="D1471" s="9" t="s">
        <v>9870</v>
      </c>
      <c r="E1471" s="8" t="s">
        <v>6561</v>
      </c>
      <c r="F1471" s="8" t="s">
        <v>46</v>
      </c>
      <c r="G1471" s="8" t="s">
        <v>47</v>
      </c>
      <c r="H1471" s="8" t="s">
        <v>10099</v>
      </c>
      <c r="I1471" s="8" t="s">
        <v>49</v>
      </c>
      <c r="J1471" s="10">
        <v>4.0</v>
      </c>
      <c r="K1471" s="8" t="s">
        <v>10100</v>
      </c>
      <c r="L1471" s="8" t="s">
        <v>123</v>
      </c>
      <c r="M1471" s="8" t="s">
        <v>86</v>
      </c>
      <c r="N1471" s="8" t="s">
        <v>10101</v>
      </c>
      <c r="O1471" s="8" t="s">
        <v>52</v>
      </c>
      <c r="P1471" s="8"/>
      <c r="Q1471" s="8"/>
      <c r="R1471" s="8" t="s">
        <v>208</v>
      </c>
      <c r="S1471" s="8" t="s">
        <v>485</v>
      </c>
      <c r="T1471" s="11" t="str">
        <f t="shared" si="2"/>
        <v>Kevin Brown</v>
      </c>
      <c r="U1471" s="8" t="s">
        <v>10102</v>
      </c>
      <c r="V1471" s="8" t="s">
        <v>10103</v>
      </c>
      <c r="W1471" s="8"/>
      <c r="X1471" s="8" t="s">
        <v>10104</v>
      </c>
      <c r="Y1471" s="12" t="s">
        <v>10105</v>
      </c>
      <c r="Z1471" s="12" t="s">
        <v>10083</v>
      </c>
      <c r="AA1471" s="12" t="s">
        <v>10106</v>
      </c>
      <c r="AB1471" s="12" t="s">
        <v>10085</v>
      </c>
      <c r="AC1471" s="8" t="s">
        <v>60</v>
      </c>
      <c r="AD1471" s="12" t="s">
        <v>10107</v>
      </c>
      <c r="AE1471" s="8" t="s">
        <v>10108</v>
      </c>
      <c r="AF1471" s="8" t="s">
        <v>9870</v>
      </c>
      <c r="AG1471" s="8" t="s">
        <v>9883</v>
      </c>
      <c r="AH1471" s="8" t="s">
        <v>352</v>
      </c>
      <c r="AI1471" s="8" t="s">
        <v>66</v>
      </c>
      <c r="AJ1471" s="8" t="s">
        <v>86</v>
      </c>
      <c r="AK1471" s="13" t="s">
        <v>5480</v>
      </c>
      <c r="AL1471" s="13" t="s">
        <v>3509</v>
      </c>
      <c r="AM1471" s="8" t="s">
        <v>137</v>
      </c>
      <c r="AN1471" s="8" t="s">
        <v>10109</v>
      </c>
      <c r="AO1471" s="13" t="s">
        <v>10110</v>
      </c>
      <c r="AP1471" s="9" t="s">
        <v>9870</v>
      </c>
      <c r="AQ1471" s="11">
        <v>25556.0</v>
      </c>
    </row>
    <row r="1472">
      <c r="A1472" s="8" t="str">
        <f t="shared" si="1"/>
        <v>Tim Hall</v>
      </c>
      <c r="B1472" s="8" t="s">
        <v>10098</v>
      </c>
      <c r="C1472" s="8" t="s">
        <v>119</v>
      </c>
      <c r="D1472" s="9" t="s">
        <v>9870</v>
      </c>
      <c r="E1472" s="8" t="s">
        <v>6561</v>
      </c>
      <c r="F1472" s="8" t="s">
        <v>46</v>
      </c>
      <c r="G1472" s="8" t="s">
        <v>47</v>
      </c>
      <c r="H1472" s="8" t="s">
        <v>10099</v>
      </c>
      <c r="I1472" s="8" t="s">
        <v>49</v>
      </c>
      <c r="J1472" s="10">
        <v>4.0</v>
      </c>
      <c r="K1472" s="8" t="s">
        <v>10100</v>
      </c>
      <c r="L1472" s="8" t="s">
        <v>123</v>
      </c>
      <c r="M1472" s="8" t="s">
        <v>86</v>
      </c>
      <c r="N1472" s="8" t="s">
        <v>10111</v>
      </c>
      <c r="O1472" s="8" t="s">
        <v>52</v>
      </c>
      <c r="P1472" s="8"/>
      <c r="Q1472" s="8"/>
      <c r="R1472" s="8" t="s">
        <v>153</v>
      </c>
      <c r="S1472" s="8" t="s">
        <v>1674</v>
      </c>
      <c r="T1472" s="11" t="str">
        <f t="shared" si="2"/>
        <v>Tim Hall</v>
      </c>
      <c r="U1472" s="8" t="s">
        <v>55</v>
      </c>
      <c r="V1472" s="8" t="s">
        <v>10112</v>
      </c>
      <c r="W1472" s="8"/>
      <c r="X1472" s="8" t="s">
        <v>10104</v>
      </c>
      <c r="Y1472" s="12" t="s">
        <v>10113</v>
      </c>
      <c r="Z1472" s="12" t="s">
        <v>10083</v>
      </c>
      <c r="AA1472" s="8" t="s">
        <v>60</v>
      </c>
      <c r="AB1472" s="12" t="s">
        <v>10085</v>
      </c>
      <c r="AC1472" s="8" t="s">
        <v>60</v>
      </c>
      <c r="AD1472" s="12" t="s">
        <v>10107</v>
      </c>
      <c r="AE1472" s="8" t="s">
        <v>10108</v>
      </c>
      <c r="AF1472" s="8" t="s">
        <v>9870</v>
      </c>
      <c r="AG1472" s="8" t="s">
        <v>9883</v>
      </c>
      <c r="AH1472" s="8" t="s">
        <v>352</v>
      </c>
      <c r="AI1472" s="8" t="s">
        <v>66</v>
      </c>
      <c r="AJ1472" s="8" t="s">
        <v>86</v>
      </c>
      <c r="AK1472" s="13" t="s">
        <v>5480</v>
      </c>
      <c r="AL1472" s="13" t="s">
        <v>3509</v>
      </c>
      <c r="AM1472" s="8" t="s">
        <v>137</v>
      </c>
      <c r="AN1472" s="8" t="s">
        <v>10109</v>
      </c>
      <c r="AO1472" s="8" t="s">
        <v>10110</v>
      </c>
      <c r="AP1472" s="9" t="s">
        <v>9870</v>
      </c>
      <c r="AQ1472" s="11">
        <v>25556.0</v>
      </c>
    </row>
    <row r="1473">
      <c r="A1473" s="8" t="str">
        <f t="shared" si="1"/>
        <v>Kendra Warren</v>
      </c>
      <c r="B1473" s="8" t="s">
        <v>10098</v>
      </c>
      <c r="C1473" s="8" t="s">
        <v>119</v>
      </c>
      <c r="D1473" s="9" t="s">
        <v>9870</v>
      </c>
      <c r="E1473" s="8" t="s">
        <v>6561</v>
      </c>
      <c r="F1473" s="8" t="s">
        <v>46</v>
      </c>
      <c r="G1473" s="8" t="s">
        <v>47</v>
      </c>
      <c r="H1473" s="8" t="s">
        <v>10099</v>
      </c>
      <c r="I1473" s="8" t="s">
        <v>49</v>
      </c>
      <c r="J1473" s="10">
        <v>4.0</v>
      </c>
      <c r="K1473" s="8" t="s">
        <v>10100</v>
      </c>
      <c r="L1473" s="8" t="s">
        <v>123</v>
      </c>
      <c r="M1473" s="8" t="s">
        <v>86</v>
      </c>
      <c r="N1473" s="8" t="s">
        <v>10114</v>
      </c>
      <c r="O1473" s="8" t="s">
        <v>52</v>
      </c>
      <c r="P1473" s="8"/>
      <c r="Q1473" s="8"/>
      <c r="R1473" s="8" t="s">
        <v>8813</v>
      </c>
      <c r="S1473" s="8" t="s">
        <v>3853</v>
      </c>
      <c r="T1473" s="11" t="str">
        <f t="shared" si="2"/>
        <v>Kendra Warren</v>
      </c>
      <c r="U1473" s="8" t="s">
        <v>149</v>
      </c>
      <c r="V1473" s="8" t="s">
        <v>10115</v>
      </c>
      <c r="W1473" s="8"/>
      <c r="X1473" s="8" t="s">
        <v>10104</v>
      </c>
      <c r="Y1473" s="12" t="s">
        <v>10116</v>
      </c>
      <c r="Z1473" s="12" t="s">
        <v>10083</v>
      </c>
      <c r="AA1473" s="8" t="s">
        <v>60</v>
      </c>
      <c r="AB1473" s="12" t="s">
        <v>10085</v>
      </c>
      <c r="AC1473" s="8" t="s">
        <v>60</v>
      </c>
      <c r="AD1473" s="12" t="s">
        <v>10107</v>
      </c>
      <c r="AE1473" s="8" t="s">
        <v>10108</v>
      </c>
      <c r="AF1473" s="8" t="s">
        <v>9870</v>
      </c>
      <c r="AG1473" s="8" t="s">
        <v>9883</v>
      </c>
      <c r="AH1473" s="8" t="s">
        <v>352</v>
      </c>
      <c r="AI1473" s="8" t="s">
        <v>66</v>
      </c>
      <c r="AJ1473" s="8" t="s">
        <v>86</v>
      </c>
      <c r="AK1473" s="13" t="s">
        <v>5480</v>
      </c>
      <c r="AL1473" s="13" t="s">
        <v>3509</v>
      </c>
      <c r="AM1473" s="8" t="s">
        <v>137</v>
      </c>
      <c r="AN1473" s="8" t="s">
        <v>10109</v>
      </c>
      <c r="AO1473" s="13" t="s">
        <v>10110</v>
      </c>
      <c r="AP1473" s="9" t="s">
        <v>9870</v>
      </c>
      <c r="AQ1473" s="11">
        <v>25556.0</v>
      </c>
    </row>
    <row r="1474">
      <c r="A1474" s="8" t="str">
        <f t="shared" si="1"/>
        <v>Mike Sergent</v>
      </c>
      <c r="B1474" s="8" t="s">
        <v>10098</v>
      </c>
      <c r="C1474" s="8" t="s">
        <v>119</v>
      </c>
      <c r="D1474" s="9" t="s">
        <v>9870</v>
      </c>
      <c r="E1474" s="8" t="s">
        <v>6561</v>
      </c>
      <c r="F1474" s="8" t="s">
        <v>46</v>
      </c>
      <c r="G1474" s="8" t="s">
        <v>47</v>
      </c>
      <c r="H1474" s="8" t="s">
        <v>10099</v>
      </c>
      <c r="I1474" s="8" t="s">
        <v>49</v>
      </c>
      <c r="J1474" s="10">
        <v>4.0</v>
      </c>
      <c r="K1474" s="8" t="s">
        <v>10100</v>
      </c>
      <c r="L1474" s="8" t="s">
        <v>123</v>
      </c>
      <c r="M1474" s="8" t="s">
        <v>86</v>
      </c>
      <c r="N1474" s="8" t="s">
        <v>10117</v>
      </c>
      <c r="O1474" s="8" t="s">
        <v>52</v>
      </c>
      <c r="P1474" s="8"/>
      <c r="Q1474" s="8"/>
      <c r="R1474" s="8" t="s">
        <v>1237</v>
      </c>
      <c r="S1474" s="8" t="s">
        <v>10118</v>
      </c>
      <c r="T1474" s="11" t="str">
        <f t="shared" si="2"/>
        <v>Mike Sergent</v>
      </c>
      <c r="U1474" s="8" t="s">
        <v>160</v>
      </c>
      <c r="V1474" s="8" t="s">
        <v>10119</v>
      </c>
      <c r="W1474" s="8"/>
      <c r="X1474" s="8" t="s">
        <v>10104</v>
      </c>
      <c r="Y1474" s="12" t="s">
        <v>10120</v>
      </c>
      <c r="Z1474" s="12" t="s">
        <v>10083</v>
      </c>
      <c r="AA1474" s="8" t="s">
        <v>60</v>
      </c>
      <c r="AB1474" s="12" t="s">
        <v>10085</v>
      </c>
      <c r="AC1474" s="12" t="s">
        <v>10121</v>
      </c>
      <c r="AD1474" s="12" t="s">
        <v>10107</v>
      </c>
      <c r="AE1474" s="8" t="s">
        <v>10108</v>
      </c>
      <c r="AF1474" s="8" t="s">
        <v>9870</v>
      </c>
      <c r="AG1474" s="8" t="s">
        <v>9883</v>
      </c>
      <c r="AH1474" s="8" t="s">
        <v>352</v>
      </c>
      <c r="AI1474" s="8" t="s">
        <v>66</v>
      </c>
      <c r="AJ1474" s="8" t="s">
        <v>86</v>
      </c>
      <c r="AK1474" s="13" t="s">
        <v>5480</v>
      </c>
      <c r="AL1474" s="13" t="s">
        <v>3509</v>
      </c>
      <c r="AM1474" s="8" t="s">
        <v>137</v>
      </c>
      <c r="AN1474" s="8" t="s">
        <v>10109</v>
      </c>
      <c r="AO1474" s="13" t="s">
        <v>10110</v>
      </c>
      <c r="AP1474" s="9" t="s">
        <v>9870</v>
      </c>
      <c r="AQ1474" s="11">
        <v>25556.0</v>
      </c>
    </row>
    <row r="1475">
      <c r="A1475" s="8" t="str">
        <f t="shared" si="1"/>
        <v>Felicia Brown Edwards</v>
      </c>
      <c r="B1475" s="8" t="s">
        <v>10098</v>
      </c>
      <c r="C1475" s="8" t="s">
        <v>119</v>
      </c>
      <c r="D1475" s="9" t="s">
        <v>9870</v>
      </c>
      <c r="E1475" s="8" t="s">
        <v>6561</v>
      </c>
      <c r="F1475" s="8" t="s">
        <v>46</v>
      </c>
      <c r="G1475" s="8" t="s">
        <v>47</v>
      </c>
      <c r="H1475" s="8" t="s">
        <v>10099</v>
      </c>
      <c r="I1475" s="8" t="s">
        <v>49</v>
      </c>
      <c r="J1475" s="10">
        <v>4.0</v>
      </c>
      <c r="K1475" s="8" t="s">
        <v>10100</v>
      </c>
      <c r="L1475" s="8" t="s">
        <v>123</v>
      </c>
      <c r="M1475" s="8" t="s">
        <v>86</v>
      </c>
      <c r="N1475" s="8" t="s">
        <v>10122</v>
      </c>
      <c r="O1475" s="8" t="s">
        <v>52</v>
      </c>
      <c r="P1475" s="8"/>
      <c r="Q1475" s="8"/>
      <c r="R1475" s="8" t="s">
        <v>10123</v>
      </c>
      <c r="S1475" s="8" t="s">
        <v>10124</v>
      </c>
      <c r="T1475" s="11" t="str">
        <f t="shared" si="2"/>
        <v>Felicia Brown Edwards</v>
      </c>
      <c r="U1475" s="8" t="s">
        <v>674</v>
      </c>
      <c r="V1475" s="8" t="s">
        <v>10125</v>
      </c>
      <c r="W1475" s="8"/>
      <c r="X1475" s="8" t="s">
        <v>10104</v>
      </c>
      <c r="Y1475" s="12" t="s">
        <v>10126</v>
      </c>
      <c r="Z1475" s="12" t="s">
        <v>10083</v>
      </c>
      <c r="AA1475" s="8" t="s">
        <v>60</v>
      </c>
      <c r="AB1475" s="12" t="s">
        <v>10085</v>
      </c>
      <c r="AC1475" s="8" t="s">
        <v>60</v>
      </c>
      <c r="AD1475" s="12" t="s">
        <v>10107</v>
      </c>
      <c r="AE1475" s="8" t="s">
        <v>10108</v>
      </c>
      <c r="AF1475" s="8" t="s">
        <v>9870</v>
      </c>
      <c r="AG1475" s="8" t="s">
        <v>9883</v>
      </c>
      <c r="AH1475" s="8" t="s">
        <v>352</v>
      </c>
      <c r="AI1475" s="8" t="s">
        <v>66</v>
      </c>
      <c r="AJ1475" s="8" t="s">
        <v>86</v>
      </c>
      <c r="AK1475" s="13" t="s">
        <v>5480</v>
      </c>
      <c r="AL1475" s="13" t="s">
        <v>3509</v>
      </c>
      <c r="AM1475" s="8" t="s">
        <v>137</v>
      </c>
      <c r="AN1475" s="8" t="s">
        <v>10109</v>
      </c>
      <c r="AO1475" s="8" t="s">
        <v>10110</v>
      </c>
      <c r="AP1475" s="9" t="s">
        <v>9870</v>
      </c>
      <c r="AQ1475" s="11">
        <v>25556.0</v>
      </c>
    </row>
    <row r="1476">
      <c r="A1476" s="8" t="str">
        <f t="shared" si="1"/>
        <v>Shawn Jackson</v>
      </c>
      <c r="B1476" s="8" t="s">
        <v>10098</v>
      </c>
      <c r="C1476" s="8" t="s">
        <v>119</v>
      </c>
      <c r="D1476" s="9" t="s">
        <v>9870</v>
      </c>
      <c r="E1476" s="8" t="s">
        <v>6561</v>
      </c>
      <c r="F1476" s="8" t="s">
        <v>46</v>
      </c>
      <c r="G1476" s="8" t="s">
        <v>47</v>
      </c>
      <c r="H1476" s="8" t="s">
        <v>10099</v>
      </c>
      <c r="I1476" s="8" t="s">
        <v>49</v>
      </c>
      <c r="J1476" s="10">
        <v>4.0</v>
      </c>
      <c r="K1476" s="8" t="s">
        <v>10100</v>
      </c>
      <c r="L1476" s="8" t="s">
        <v>123</v>
      </c>
      <c r="M1476" s="8" t="s">
        <v>86</v>
      </c>
      <c r="N1476" s="8" t="s">
        <v>10127</v>
      </c>
      <c r="O1476" s="8" t="s">
        <v>52</v>
      </c>
      <c r="P1476" s="8"/>
      <c r="Q1476" s="8"/>
      <c r="R1476" s="8" t="s">
        <v>5644</v>
      </c>
      <c r="S1476" s="8" t="s">
        <v>2521</v>
      </c>
      <c r="T1476" s="11" t="str">
        <f t="shared" si="2"/>
        <v>Shawn Jackson</v>
      </c>
      <c r="U1476" s="8" t="s">
        <v>386</v>
      </c>
      <c r="V1476" s="8" t="s">
        <v>10128</v>
      </c>
      <c r="W1476" s="8"/>
      <c r="X1476" s="8" t="s">
        <v>10104</v>
      </c>
      <c r="Y1476" s="8" t="s">
        <v>60</v>
      </c>
      <c r="Z1476" s="12" t="s">
        <v>10083</v>
      </c>
      <c r="AA1476" s="8" t="s">
        <v>60</v>
      </c>
      <c r="AB1476" s="12" t="s">
        <v>10085</v>
      </c>
      <c r="AC1476" s="12" t="s">
        <v>10129</v>
      </c>
      <c r="AD1476" s="12" t="s">
        <v>10107</v>
      </c>
      <c r="AE1476" s="8" t="s">
        <v>10108</v>
      </c>
      <c r="AF1476" s="8" t="s">
        <v>9870</v>
      </c>
      <c r="AG1476" s="8" t="s">
        <v>9883</v>
      </c>
      <c r="AH1476" s="8" t="s">
        <v>352</v>
      </c>
      <c r="AI1476" s="8" t="s">
        <v>66</v>
      </c>
      <c r="AJ1476" s="8" t="s">
        <v>86</v>
      </c>
      <c r="AK1476" s="13" t="s">
        <v>5480</v>
      </c>
      <c r="AL1476" s="13" t="s">
        <v>3509</v>
      </c>
      <c r="AM1476" s="8" t="s">
        <v>137</v>
      </c>
      <c r="AN1476" s="8" t="s">
        <v>10109</v>
      </c>
      <c r="AO1476" s="8" t="s">
        <v>10110</v>
      </c>
      <c r="AP1476" s="9" t="s">
        <v>9870</v>
      </c>
      <c r="AQ1476" s="11">
        <v>25556.0</v>
      </c>
    </row>
    <row r="1477">
      <c r="A1477" s="8" t="str">
        <f t="shared" si="1"/>
        <v>Brock Moreaux</v>
      </c>
      <c r="B1477" s="8" t="s">
        <v>10098</v>
      </c>
      <c r="C1477" s="8" t="s">
        <v>119</v>
      </c>
      <c r="D1477" s="9" t="s">
        <v>9870</v>
      </c>
      <c r="E1477" s="8" t="s">
        <v>6561</v>
      </c>
      <c r="F1477" s="8" t="s">
        <v>46</v>
      </c>
      <c r="G1477" s="8" t="s">
        <v>47</v>
      </c>
      <c r="H1477" s="8" t="s">
        <v>10099</v>
      </c>
      <c r="I1477" s="8" t="s">
        <v>49</v>
      </c>
      <c r="J1477" s="10">
        <v>4.0</v>
      </c>
      <c r="K1477" s="8" t="s">
        <v>10100</v>
      </c>
      <c r="L1477" s="8" t="s">
        <v>123</v>
      </c>
      <c r="M1477" s="8" t="s">
        <v>86</v>
      </c>
      <c r="N1477" s="8" t="s">
        <v>10130</v>
      </c>
      <c r="O1477" s="8" t="s">
        <v>52</v>
      </c>
      <c r="P1477" s="8"/>
      <c r="Q1477" s="8"/>
      <c r="R1477" s="8" t="s">
        <v>9836</v>
      </c>
      <c r="S1477" s="8" t="s">
        <v>10131</v>
      </c>
      <c r="T1477" s="11" t="str">
        <f t="shared" si="2"/>
        <v>Brock Moreaux</v>
      </c>
      <c r="U1477" s="8" t="s">
        <v>106</v>
      </c>
      <c r="V1477" s="8" t="s">
        <v>10132</v>
      </c>
      <c r="W1477" s="8"/>
      <c r="X1477" s="8" t="s">
        <v>10104</v>
      </c>
      <c r="Y1477" s="12" t="s">
        <v>10133</v>
      </c>
      <c r="Z1477" s="12" t="s">
        <v>10083</v>
      </c>
      <c r="AA1477" s="12" t="s">
        <v>10134</v>
      </c>
      <c r="AB1477" s="12" t="s">
        <v>10085</v>
      </c>
      <c r="AC1477" s="12" t="s">
        <v>10135</v>
      </c>
      <c r="AD1477" s="12" t="s">
        <v>10107</v>
      </c>
      <c r="AE1477" s="8" t="s">
        <v>10108</v>
      </c>
      <c r="AF1477" s="8" t="s">
        <v>9870</v>
      </c>
      <c r="AG1477" s="8" t="s">
        <v>9883</v>
      </c>
      <c r="AH1477" s="8" t="s">
        <v>352</v>
      </c>
      <c r="AI1477" s="8" t="s">
        <v>66</v>
      </c>
      <c r="AJ1477" s="8" t="s">
        <v>86</v>
      </c>
      <c r="AK1477" s="13" t="s">
        <v>5480</v>
      </c>
      <c r="AL1477" s="13" t="s">
        <v>3509</v>
      </c>
      <c r="AM1477" s="8" t="s">
        <v>137</v>
      </c>
      <c r="AN1477" s="8" t="s">
        <v>10109</v>
      </c>
      <c r="AO1477" s="8" t="s">
        <v>10110</v>
      </c>
      <c r="AP1477" s="9" t="s">
        <v>9870</v>
      </c>
      <c r="AQ1477" s="11">
        <v>25556.0</v>
      </c>
    </row>
    <row r="1478">
      <c r="A1478" s="8" t="str">
        <f t="shared" si="1"/>
        <v>Graduate Asst Abbey Marie has been removed. </v>
      </c>
      <c r="B1478" s="8" t="s">
        <v>10098</v>
      </c>
      <c r="C1478" s="8" t="s">
        <v>119</v>
      </c>
      <c r="D1478" s="9" t="s">
        <v>9870</v>
      </c>
      <c r="E1478" s="8" t="s">
        <v>6561</v>
      </c>
      <c r="F1478" s="8" t="s">
        <v>46</v>
      </c>
      <c r="G1478" s="8" t="s">
        <v>47</v>
      </c>
      <c r="H1478" s="8" t="s">
        <v>10099</v>
      </c>
      <c r="I1478" s="8" t="s">
        <v>49</v>
      </c>
      <c r="J1478" s="10">
        <v>4.0</v>
      </c>
      <c r="K1478" s="8" t="s">
        <v>10100</v>
      </c>
      <c r="L1478" s="8" t="s">
        <v>123</v>
      </c>
      <c r="M1478" s="8"/>
      <c r="N1478" s="8" t="s">
        <v>10136</v>
      </c>
      <c r="O1478" s="8" t="s">
        <v>52</v>
      </c>
      <c r="P1478" s="8"/>
      <c r="Q1478" s="8" t="s">
        <v>277</v>
      </c>
      <c r="R1478" s="8" t="s">
        <v>10137</v>
      </c>
      <c r="S1478" s="8"/>
      <c r="T1478" s="11" t="str">
        <f t="shared" si="2"/>
        <v>Graduate Asst Abbey Marie has been removed. </v>
      </c>
      <c r="U1478" s="8"/>
      <c r="V1478" s="8"/>
      <c r="W1478" s="8"/>
      <c r="X1478" s="8" t="s">
        <v>10104</v>
      </c>
      <c r="Y1478" s="8" t="s">
        <v>60</v>
      </c>
      <c r="Z1478" s="12" t="s">
        <v>10083</v>
      </c>
      <c r="AA1478" s="8" t="s">
        <v>60</v>
      </c>
      <c r="AB1478" s="12" t="s">
        <v>10085</v>
      </c>
      <c r="AC1478" s="12" t="s">
        <v>10138</v>
      </c>
      <c r="AD1478" s="12" t="s">
        <v>10107</v>
      </c>
      <c r="AE1478" s="8" t="s">
        <v>10108</v>
      </c>
      <c r="AF1478" s="8" t="s">
        <v>9870</v>
      </c>
      <c r="AG1478" s="8" t="s">
        <v>9883</v>
      </c>
      <c r="AH1478" s="8" t="s">
        <v>352</v>
      </c>
      <c r="AI1478" s="8" t="s">
        <v>66</v>
      </c>
      <c r="AJ1478" s="8"/>
      <c r="AK1478" s="8" t="s">
        <v>5480</v>
      </c>
      <c r="AL1478" s="8" t="s">
        <v>3509</v>
      </c>
      <c r="AM1478" s="8" t="s">
        <v>137</v>
      </c>
      <c r="AN1478" s="8" t="s">
        <v>10109</v>
      </c>
      <c r="AO1478" s="8" t="s">
        <v>10110</v>
      </c>
      <c r="AP1478" s="9" t="s">
        <v>9870</v>
      </c>
      <c r="AQ1478" s="11">
        <v>25556.0</v>
      </c>
    </row>
    <row r="1479">
      <c r="A1479" s="8" t="str">
        <f t="shared" si="1"/>
        <v>Carson Blackwelder</v>
      </c>
      <c r="B1479" s="8" t="s">
        <v>10139</v>
      </c>
      <c r="C1479" s="8" t="s">
        <v>8147</v>
      </c>
      <c r="D1479" s="9" t="s">
        <v>9870</v>
      </c>
      <c r="E1479" s="8" t="s">
        <v>10140</v>
      </c>
      <c r="F1479" s="8" t="s">
        <v>46</v>
      </c>
      <c r="G1479" s="8" t="s">
        <v>47</v>
      </c>
      <c r="H1479" s="8" t="s">
        <v>10141</v>
      </c>
      <c r="I1479" s="8" t="s">
        <v>49</v>
      </c>
      <c r="J1479" s="10">
        <v>2.66</v>
      </c>
      <c r="K1479" s="8" t="s">
        <v>10142</v>
      </c>
      <c r="L1479" s="8" t="s">
        <v>86</v>
      </c>
      <c r="M1479" s="8" t="s">
        <v>86</v>
      </c>
      <c r="N1479" s="8" t="s">
        <v>10143</v>
      </c>
      <c r="O1479" s="8" t="s">
        <v>52</v>
      </c>
      <c r="P1479" s="8"/>
      <c r="Q1479" s="8"/>
      <c r="R1479" s="8" t="s">
        <v>10144</v>
      </c>
      <c r="S1479" s="8" t="s">
        <v>10145</v>
      </c>
      <c r="T1479" s="11" t="str">
        <f t="shared" si="2"/>
        <v>Carson Blackwelder</v>
      </c>
      <c r="U1479" s="8" t="s">
        <v>55</v>
      </c>
      <c r="V1479" s="8" t="s">
        <v>10146</v>
      </c>
      <c r="W1479" s="8" t="s">
        <v>10147</v>
      </c>
      <c r="X1479" s="8" t="s">
        <v>10148</v>
      </c>
      <c r="Y1479" s="12" t="s">
        <v>10149</v>
      </c>
      <c r="Z1479" s="12" t="s">
        <v>10150</v>
      </c>
      <c r="AA1479" s="8" t="s">
        <v>60</v>
      </c>
      <c r="AB1479" s="8" t="s">
        <v>60</v>
      </c>
      <c r="AC1479" s="8" t="s">
        <v>60</v>
      </c>
      <c r="AD1479" s="12" t="s">
        <v>10151</v>
      </c>
      <c r="AE1479" s="8" t="s">
        <v>10152</v>
      </c>
      <c r="AF1479" s="8" t="s">
        <v>10153</v>
      </c>
      <c r="AG1479" s="8" t="s">
        <v>9883</v>
      </c>
      <c r="AH1479" s="8" t="s">
        <v>232</v>
      </c>
      <c r="AI1479" s="8" t="s">
        <v>66</v>
      </c>
      <c r="AJ1479" s="8" t="s">
        <v>86</v>
      </c>
      <c r="AK1479" s="13" t="s">
        <v>10154</v>
      </c>
      <c r="AL1479" s="13" t="s">
        <v>1070</v>
      </c>
      <c r="AM1479" s="8" t="s">
        <v>10155</v>
      </c>
      <c r="AN1479" s="8" t="s">
        <v>10156</v>
      </c>
      <c r="AO1479" s="13" t="s">
        <v>10157</v>
      </c>
      <c r="AP1479" s="9" t="s">
        <v>10153</v>
      </c>
      <c r="AQ1479" s="11">
        <v>5578.0</v>
      </c>
    </row>
    <row r="1480">
      <c r="A1480" s="8" t="str">
        <f t="shared" si="1"/>
        <v>Nigel Dos Santos</v>
      </c>
      <c r="B1480" s="8" t="s">
        <v>10139</v>
      </c>
      <c r="C1480" s="8" t="s">
        <v>8147</v>
      </c>
      <c r="D1480" s="9" t="s">
        <v>9870</v>
      </c>
      <c r="E1480" s="8" t="s">
        <v>10140</v>
      </c>
      <c r="F1480" s="8" t="s">
        <v>46</v>
      </c>
      <c r="G1480" s="8" t="s">
        <v>47</v>
      </c>
      <c r="H1480" s="8" t="s">
        <v>10141</v>
      </c>
      <c r="I1480" s="8" t="s">
        <v>49</v>
      </c>
      <c r="J1480" s="10">
        <v>2.66</v>
      </c>
      <c r="K1480" s="8" t="s">
        <v>10142</v>
      </c>
      <c r="L1480" s="8"/>
      <c r="M1480" s="8"/>
      <c r="N1480" s="8" t="s">
        <v>10158</v>
      </c>
      <c r="O1480" s="8" t="s">
        <v>52</v>
      </c>
      <c r="P1480" s="8"/>
      <c r="Q1480" s="8"/>
      <c r="R1480" s="8" t="s">
        <v>10159</v>
      </c>
      <c r="S1480" s="8" t="s">
        <v>10160</v>
      </c>
      <c r="T1480" s="11" t="str">
        <f t="shared" si="2"/>
        <v>Nigel Dos Santos</v>
      </c>
      <c r="U1480" s="8" t="s">
        <v>2907</v>
      </c>
      <c r="V1480" s="8"/>
      <c r="W1480" s="8"/>
      <c r="X1480" s="8" t="s">
        <v>10148</v>
      </c>
      <c r="Y1480" s="8" t="s">
        <v>60</v>
      </c>
      <c r="Z1480" s="12" t="s">
        <v>10150</v>
      </c>
      <c r="AA1480" s="12" t="s">
        <v>10161</v>
      </c>
      <c r="AB1480" s="12" t="s">
        <v>10162</v>
      </c>
      <c r="AC1480" s="8" t="s">
        <v>60</v>
      </c>
      <c r="AD1480" s="12" t="s">
        <v>10151</v>
      </c>
      <c r="AE1480" s="8" t="s">
        <v>10152</v>
      </c>
      <c r="AF1480" s="8" t="s">
        <v>10153</v>
      </c>
      <c r="AG1480" s="8" t="s">
        <v>9883</v>
      </c>
      <c r="AH1480" s="8" t="s">
        <v>232</v>
      </c>
      <c r="AI1480" s="8" t="s">
        <v>66</v>
      </c>
      <c r="AJ1480" s="8"/>
      <c r="AK1480" s="8" t="s">
        <v>10154</v>
      </c>
      <c r="AL1480" s="8" t="s">
        <v>1070</v>
      </c>
      <c r="AM1480" s="8" t="s">
        <v>10155</v>
      </c>
      <c r="AN1480" s="8" t="s">
        <v>10156</v>
      </c>
      <c r="AO1480" s="8" t="s">
        <v>10157</v>
      </c>
      <c r="AP1480" s="9" t="s">
        <v>10153</v>
      </c>
      <c r="AQ1480" s="11">
        <v>5578.0</v>
      </c>
    </row>
    <row r="1481">
      <c r="A1481" s="8" t="str">
        <f t="shared" si="1"/>
        <v>JC Suddeth</v>
      </c>
      <c r="B1481" s="8" t="s">
        <v>10139</v>
      </c>
      <c r="C1481" s="8" t="s">
        <v>8147</v>
      </c>
      <c r="D1481" s="9" t="s">
        <v>9870</v>
      </c>
      <c r="E1481" s="8" t="s">
        <v>10140</v>
      </c>
      <c r="F1481" s="8" t="s">
        <v>46</v>
      </c>
      <c r="G1481" s="8" t="s">
        <v>47</v>
      </c>
      <c r="H1481" s="8" t="s">
        <v>10141</v>
      </c>
      <c r="I1481" s="8" t="s">
        <v>49</v>
      </c>
      <c r="J1481" s="10">
        <v>2.66</v>
      </c>
      <c r="K1481" s="8" t="s">
        <v>10142</v>
      </c>
      <c r="L1481" s="8"/>
      <c r="M1481" s="8"/>
      <c r="N1481" s="8" t="s">
        <v>10163</v>
      </c>
      <c r="O1481" s="8" t="s">
        <v>52</v>
      </c>
      <c r="P1481" s="8"/>
      <c r="Q1481" s="8"/>
      <c r="R1481" s="8" t="s">
        <v>10164</v>
      </c>
      <c r="S1481" s="8" t="s">
        <v>10165</v>
      </c>
      <c r="T1481" s="11" t="str">
        <f t="shared" si="2"/>
        <v>JC Suddeth</v>
      </c>
      <c r="U1481" s="8" t="s">
        <v>160</v>
      </c>
      <c r="V1481" s="8" t="s">
        <v>10166</v>
      </c>
      <c r="W1481" s="8"/>
      <c r="X1481" s="8" t="s">
        <v>10148</v>
      </c>
      <c r="Y1481" s="8" t="s">
        <v>60</v>
      </c>
      <c r="Z1481" s="12" t="s">
        <v>10150</v>
      </c>
      <c r="AA1481" s="12" t="s">
        <v>10167</v>
      </c>
      <c r="AB1481" s="12" t="s">
        <v>10162</v>
      </c>
      <c r="AC1481" s="12" t="s">
        <v>10168</v>
      </c>
      <c r="AD1481" s="12" t="s">
        <v>10151</v>
      </c>
      <c r="AE1481" s="8" t="s">
        <v>10152</v>
      </c>
      <c r="AF1481" s="8" t="s">
        <v>10153</v>
      </c>
      <c r="AG1481" s="8" t="s">
        <v>9883</v>
      </c>
      <c r="AH1481" s="8" t="s">
        <v>232</v>
      </c>
      <c r="AI1481" s="8" t="s">
        <v>66</v>
      </c>
      <c r="AJ1481" s="8"/>
      <c r="AK1481" s="8" t="s">
        <v>10154</v>
      </c>
      <c r="AL1481" s="8" t="s">
        <v>1070</v>
      </c>
      <c r="AM1481" s="8" t="s">
        <v>10155</v>
      </c>
      <c r="AN1481" s="8" t="s">
        <v>10156</v>
      </c>
      <c r="AO1481" s="8" t="s">
        <v>10157</v>
      </c>
      <c r="AP1481" s="9" t="s">
        <v>10153</v>
      </c>
      <c r="AQ1481" s="11">
        <v>5578.0</v>
      </c>
    </row>
    <row r="1482">
      <c r="A1482" s="8" t="str">
        <f t="shared" si="1"/>
        <v>Jake McKown</v>
      </c>
      <c r="B1482" s="8" t="s">
        <v>10139</v>
      </c>
      <c r="C1482" s="8" t="s">
        <v>8147</v>
      </c>
      <c r="D1482" s="9" t="s">
        <v>9870</v>
      </c>
      <c r="E1482" s="8" t="s">
        <v>10140</v>
      </c>
      <c r="F1482" s="8" t="s">
        <v>46</v>
      </c>
      <c r="G1482" s="8" t="s">
        <v>47</v>
      </c>
      <c r="H1482" s="8" t="s">
        <v>10141</v>
      </c>
      <c r="I1482" s="8" t="s">
        <v>49</v>
      </c>
      <c r="J1482" s="10">
        <v>2.66</v>
      </c>
      <c r="K1482" s="8" t="s">
        <v>10142</v>
      </c>
      <c r="L1482" s="8"/>
      <c r="M1482" s="8"/>
      <c r="N1482" s="8" t="s">
        <v>10169</v>
      </c>
      <c r="O1482" s="8" t="s">
        <v>52</v>
      </c>
      <c r="P1482" s="8"/>
      <c r="Q1482" s="8"/>
      <c r="R1482" s="8" t="s">
        <v>3481</v>
      </c>
      <c r="S1482" s="8" t="s">
        <v>10170</v>
      </c>
      <c r="T1482" s="11" t="str">
        <f t="shared" si="2"/>
        <v>Jake McKown</v>
      </c>
      <c r="U1482" s="8" t="s">
        <v>434</v>
      </c>
      <c r="V1482" s="8" t="s">
        <v>10171</v>
      </c>
      <c r="W1482" s="8"/>
      <c r="X1482" s="8" t="s">
        <v>10148</v>
      </c>
      <c r="Y1482" s="8" t="s">
        <v>60</v>
      </c>
      <c r="Z1482" s="12" t="s">
        <v>10150</v>
      </c>
      <c r="AA1482" s="8" t="s">
        <v>60</v>
      </c>
      <c r="AB1482" s="8" t="s">
        <v>60</v>
      </c>
      <c r="AC1482" s="12" t="s">
        <v>10172</v>
      </c>
      <c r="AD1482" s="12" t="s">
        <v>10151</v>
      </c>
      <c r="AE1482" s="8" t="s">
        <v>10152</v>
      </c>
      <c r="AF1482" s="8" t="s">
        <v>10153</v>
      </c>
      <c r="AG1482" s="8" t="s">
        <v>9883</v>
      </c>
      <c r="AH1482" s="8" t="s">
        <v>232</v>
      </c>
      <c r="AI1482" s="8" t="s">
        <v>66</v>
      </c>
      <c r="AJ1482" s="8"/>
      <c r="AK1482" s="13" t="s">
        <v>10154</v>
      </c>
      <c r="AL1482" s="13" t="s">
        <v>1070</v>
      </c>
      <c r="AM1482" s="8" t="s">
        <v>10155</v>
      </c>
      <c r="AN1482" s="8" t="s">
        <v>10156</v>
      </c>
      <c r="AO1482" s="13" t="s">
        <v>10157</v>
      </c>
      <c r="AP1482" s="9" t="s">
        <v>10153</v>
      </c>
      <c r="AQ1482" s="11">
        <v>5578.0</v>
      </c>
    </row>
    <row r="1483">
      <c r="A1483" s="8" t="str">
        <f t="shared" si="1"/>
        <v>Raffael Craig</v>
      </c>
      <c r="B1483" s="16" t="s">
        <v>10173</v>
      </c>
      <c r="C1483" s="16" t="s">
        <v>8147</v>
      </c>
      <c r="D1483" s="17" t="s">
        <v>9870</v>
      </c>
      <c r="E1483" s="16" t="s">
        <v>10174</v>
      </c>
      <c r="F1483" s="16" t="s">
        <v>46</v>
      </c>
      <c r="G1483" s="8" t="s">
        <v>47</v>
      </c>
      <c r="H1483" s="30">
        <v>218964.0</v>
      </c>
      <c r="I1483" s="22" t="s">
        <v>49</v>
      </c>
      <c r="J1483" s="10">
        <v>3.95</v>
      </c>
      <c r="K1483" s="18" t="s">
        <v>10175</v>
      </c>
      <c r="L1483" s="19"/>
      <c r="M1483" s="30"/>
      <c r="N1483" s="20" t="s">
        <v>10176</v>
      </c>
      <c r="O1483" s="8" t="s">
        <v>52</v>
      </c>
      <c r="P1483" s="20" t="s">
        <v>207</v>
      </c>
      <c r="Q1483" s="35"/>
      <c r="R1483" s="8" t="s">
        <v>10177</v>
      </c>
      <c r="S1483" s="8" t="s">
        <v>2940</v>
      </c>
      <c r="T1483" s="11" t="str">
        <f t="shared" si="2"/>
        <v>Raffael Craig</v>
      </c>
      <c r="U1483" s="8" t="s">
        <v>55</v>
      </c>
      <c r="V1483" s="8" t="s">
        <v>10178</v>
      </c>
      <c r="W1483" s="8"/>
      <c r="X1483" s="8" t="s">
        <v>10179</v>
      </c>
      <c r="Y1483" s="21"/>
      <c r="Z1483" s="21"/>
      <c r="AA1483" s="21"/>
      <c r="AB1483" s="21"/>
      <c r="AC1483" s="21"/>
      <c r="AD1483" s="21"/>
      <c r="AE1483" s="8" t="s">
        <v>10180</v>
      </c>
      <c r="AF1483" s="16" t="s">
        <v>10181</v>
      </c>
      <c r="AG1483" s="22" t="s">
        <v>9883</v>
      </c>
      <c r="AH1483" s="16" t="s">
        <v>134</v>
      </c>
      <c r="AI1483" s="22" t="s">
        <v>66</v>
      </c>
      <c r="AJ1483" s="16"/>
      <c r="AK1483" s="23" t="s">
        <v>4544</v>
      </c>
      <c r="AL1483" s="23" t="s">
        <v>1216</v>
      </c>
      <c r="AM1483" s="22" t="s">
        <v>2152</v>
      </c>
      <c r="AN1483" s="24">
        <v>0.6302780638516993</v>
      </c>
      <c r="AO1483" s="25">
        <v>44360.0</v>
      </c>
      <c r="AP1483" s="26" t="s">
        <v>10181</v>
      </c>
      <c r="AQ1483" s="11">
        <v>5091.0</v>
      </c>
    </row>
    <row r="1484">
      <c r="A1484" s="8" t="str">
        <f t="shared" si="1"/>
        <v>Ryun Anderson</v>
      </c>
      <c r="B1484" s="8" t="s">
        <v>10173</v>
      </c>
      <c r="C1484" s="8" t="s">
        <v>8147</v>
      </c>
      <c r="D1484" s="9" t="s">
        <v>9870</v>
      </c>
      <c r="E1484" s="8" t="s">
        <v>10174</v>
      </c>
      <c r="F1484" s="8" t="s">
        <v>46</v>
      </c>
      <c r="G1484" s="8" t="s">
        <v>47</v>
      </c>
      <c r="H1484" s="8" t="s">
        <v>10182</v>
      </c>
      <c r="I1484" s="8" t="s">
        <v>49</v>
      </c>
      <c r="J1484" s="10">
        <v>3.95</v>
      </c>
      <c r="K1484" s="8" t="s">
        <v>10175</v>
      </c>
      <c r="L1484" s="8"/>
      <c r="M1484" s="8"/>
      <c r="N1484" s="8" t="s">
        <v>10183</v>
      </c>
      <c r="O1484" s="8" t="s">
        <v>52</v>
      </c>
      <c r="P1484" s="8"/>
      <c r="Q1484" s="8"/>
      <c r="R1484" s="8" t="s">
        <v>9106</v>
      </c>
      <c r="S1484" s="8" t="s">
        <v>115</v>
      </c>
      <c r="T1484" s="11" t="str">
        <f t="shared" si="2"/>
        <v>Ryun Anderson</v>
      </c>
      <c r="U1484" s="8" t="s">
        <v>80</v>
      </c>
      <c r="V1484" s="8" t="s">
        <v>10184</v>
      </c>
      <c r="W1484" s="8" t="s">
        <v>10185</v>
      </c>
      <c r="X1484" s="8" t="s">
        <v>10179</v>
      </c>
      <c r="Y1484" s="8" t="s">
        <v>60</v>
      </c>
      <c r="Z1484" s="12" t="s">
        <v>10186</v>
      </c>
      <c r="AA1484" s="12" t="s">
        <v>10187</v>
      </c>
      <c r="AB1484" s="12" t="s">
        <v>10188</v>
      </c>
      <c r="AC1484" s="8" t="s">
        <v>60</v>
      </c>
      <c r="AD1484" s="12" t="s">
        <v>10189</v>
      </c>
      <c r="AE1484" s="8" t="s">
        <v>10180</v>
      </c>
      <c r="AF1484" s="8" t="s">
        <v>10181</v>
      </c>
      <c r="AG1484" s="8" t="s">
        <v>9883</v>
      </c>
      <c r="AH1484" s="8" t="s">
        <v>134</v>
      </c>
      <c r="AI1484" s="8" t="s">
        <v>66</v>
      </c>
      <c r="AJ1484" s="8"/>
      <c r="AK1484" s="13" t="s">
        <v>4544</v>
      </c>
      <c r="AL1484" s="13" t="s">
        <v>1216</v>
      </c>
      <c r="AM1484" s="8" t="s">
        <v>2152</v>
      </c>
      <c r="AN1484" s="8" t="s">
        <v>10190</v>
      </c>
      <c r="AO1484" s="13" t="s">
        <v>10191</v>
      </c>
      <c r="AP1484" s="14" t="s">
        <v>10181</v>
      </c>
      <c r="AQ1484" s="11">
        <v>5091.0</v>
      </c>
    </row>
    <row r="1485">
      <c r="A1485" s="8" t="str">
        <f t="shared" si="1"/>
        <v>Brett Best</v>
      </c>
      <c r="B1485" s="8" t="s">
        <v>10173</v>
      </c>
      <c r="C1485" s="8" t="s">
        <v>8147</v>
      </c>
      <c r="D1485" s="9" t="s">
        <v>9870</v>
      </c>
      <c r="E1485" s="8" t="s">
        <v>10174</v>
      </c>
      <c r="F1485" s="8" t="s">
        <v>46</v>
      </c>
      <c r="G1485" s="8" t="s">
        <v>47</v>
      </c>
      <c r="H1485" s="8" t="s">
        <v>10182</v>
      </c>
      <c r="I1485" s="8" t="s">
        <v>49</v>
      </c>
      <c r="J1485" s="10">
        <v>3.95</v>
      </c>
      <c r="K1485" s="8" t="s">
        <v>10175</v>
      </c>
      <c r="L1485" s="8" t="s">
        <v>86</v>
      </c>
      <c r="M1485" s="8" t="s">
        <v>86</v>
      </c>
      <c r="N1485" s="8" t="s">
        <v>10192</v>
      </c>
      <c r="O1485" s="8" t="s">
        <v>52</v>
      </c>
      <c r="P1485" s="8"/>
      <c r="Q1485" s="8"/>
      <c r="R1485" s="8" t="s">
        <v>6565</v>
      </c>
      <c r="S1485" s="8" t="s">
        <v>5917</v>
      </c>
      <c r="T1485" s="11" t="str">
        <f t="shared" si="2"/>
        <v>Brett Best</v>
      </c>
      <c r="U1485" s="8" t="s">
        <v>80</v>
      </c>
      <c r="V1485" s="8" t="s">
        <v>10193</v>
      </c>
      <c r="W1485" s="8" t="s">
        <v>10194</v>
      </c>
      <c r="X1485" s="8" t="s">
        <v>10179</v>
      </c>
      <c r="Y1485" s="12" t="s">
        <v>10195</v>
      </c>
      <c r="Z1485" s="12" t="s">
        <v>10186</v>
      </c>
      <c r="AA1485" s="12" t="s">
        <v>10196</v>
      </c>
      <c r="AB1485" s="8" t="s">
        <v>60</v>
      </c>
      <c r="AC1485" s="8" t="s">
        <v>60</v>
      </c>
      <c r="AD1485" s="12" t="s">
        <v>10189</v>
      </c>
      <c r="AE1485" s="8" t="s">
        <v>10180</v>
      </c>
      <c r="AF1485" s="8" t="s">
        <v>10181</v>
      </c>
      <c r="AG1485" s="8" t="s">
        <v>9883</v>
      </c>
      <c r="AH1485" s="8" t="s">
        <v>134</v>
      </c>
      <c r="AI1485" s="8" t="s">
        <v>66</v>
      </c>
      <c r="AJ1485" s="8" t="s">
        <v>86</v>
      </c>
      <c r="AK1485" s="13" t="s">
        <v>4544</v>
      </c>
      <c r="AL1485" s="13" t="s">
        <v>1216</v>
      </c>
      <c r="AM1485" s="8" t="s">
        <v>2152</v>
      </c>
      <c r="AN1485" s="8" t="s">
        <v>10190</v>
      </c>
      <c r="AO1485" s="13" t="s">
        <v>10191</v>
      </c>
      <c r="AP1485" s="9" t="s">
        <v>10181</v>
      </c>
      <c r="AQ1485" s="11">
        <v>5091.0</v>
      </c>
    </row>
    <row r="1486">
      <c r="A1486" s="8" t="str">
        <f t="shared" si="1"/>
        <v>Interim HC Jeremy has been removed. </v>
      </c>
      <c r="B1486" s="8" t="s">
        <v>10173</v>
      </c>
      <c r="C1486" s="8" t="s">
        <v>8147</v>
      </c>
      <c r="D1486" s="9" t="s">
        <v>9870</v>
      </c>
      <c r="E1486" s="8" t="s">
        <v>10174</v>
      </c>
      <c r="F1486" s="8" t="s">
        <v>46</v>
      </c>
      <c r="G1486" s="8" t="s">
        <v>47</v>
      </c>
      <c r="H1486" s="8" t="s">
        <v>10197</v>
      </c>
      <c r="I1486" s="8" t="s">
        <v>49</v>
      </c>
      <c r="J1486" s="10">
        <v>3.95</v>
      </c>
      <c r="K1486" s="8" t="s">
        <v>10175</v>
      </c>
      <c r="L1486" s="8" t="s">
        <v>86</v>
      </c>
      <c r="M1486" s="8" t="s">
        <v>86</v>
      </c>
      <c r="N1486" s="8" t="s">
        <v>10198</v>
      </c>
      <c r="O1486" s="8" t="s">
        <v>52</v>
      </c>
      <c r="P1486" s="8"/>
      <c r="Q1486" s="8" t="s">
        <v>277</v>
      </c>
      <c r="R1486" s="8" t="s">
        <v>10199</v>
      </c>
      <c r="S1486" s="8"/>
      <c r="T1486" s="11" t="str">
        <f t="shared" si="2"/>
        <v>Interim HC Jeremy has been removed. </v>
      </c>
      <c r="U1486" s="8"/>
      <c r="V1486" s="8"/>
      <c r="W1486" s="8"/>
      <c r="X1486" s="8" t="s">
        <v>10179</v>
      </c>
      <c r="Y1486" s="12" t="s">
        <v>10200</v>
      </c>
      <c r="Z1486" s="12" t="s">
        <v>10186</v>
      </c>
      <c r="AA1486" s="8" t="s">
        <v>60</v>
      </c>
      <c r="AB1486" s="8" t="s">
        <v>60</v>
      </c>
      <c r="AC1486" s="8" t="s">
        <v>60</v>
      </c>
      <c r="AD1486" s="12" t="s">
        <v>10189</v>
      </c>
      <c r="AE1486" s="8" t="s">
        <v>10180</v>
      </c>
      <c r="AF1486" s="8" t="s">
        <v>10181</v>
      </c>
      <c r="AG1486" s="8" t="s">
        <v>9883</v>
      </c>
      <c r="AH1486" s="8" t="s">
        <v>134</v>
      </c>
      <c r="AI1486" s="8" t="s">
        <v>66</v>
      </c>
      <c r="AJ1486" s="8" t="s">
        <v>86</v>
      </c>
      <c r="AK1486" s="13" t="s">
        <v>4544</v>
      </c>
      <c r="AL1486" s="13" t="s">
        <v>1216</v>
      </c>
      <c r="AM1486" s="8" t="s">
        <v>2152</v>
      </c>
      <c r="AN1486" s="8" t="s">
        <v>10190</v>
      </c>
      <c r="AO1486" s="13" t="s">
        <v>10191</v>
      </c>
      <c r="AP1486" s="9" t="s">
        <v>10181</v>
      </c>
      <c r="AQ1486" s="11">
        <v>5091.0</v>
      </c>
    </row>
    <row r="1487">
      <c r="A1487" s="8" t="str">
        <f t="shared" si="1"/>
        <v>Rod Ray</v>
      </c>
      <c r="B1487" s="8" t="s">
        <v>10201</v>
      </c>
      <c r="C1487" s="8" t="s">
        <v>216</v>
      </c>
      <c r="D1487" s="9" t="s">
        <v>9870</v>
      </c>
      <c r="E1487" s="8" t="s">
        <v>10140</v>
      </c>
      <c r="F1487" s="8" t="s">
        <v>46</v>
      </c>
      <c r="G1487" s="8" t="s">
        <v>47</v>
      </c>
      <c r="H1487" s="8" t="s">
        <v>10202</v>
      </c>
      <c r="I1487" s="8" t="s">
        <v>2373</v>
      </c>
      <c r="J1487" s="10">
        <v>3.64</v>
      </c>
      <c r="K1487" s="8" t="s">
        <v>10203</v>
      </c>
      <c r="L1487" s="8" t="s">
        <v>86</v>
      </c>
      <c r="M1487" s="8" t="s">
        <v>10204</v>
      </c>
      <c r="N1487" s="8" t="s">
        <v>10205</v>
      </c>
      <c r="O1487" s="8" t="s">
        <v>52</v>
      </c>
      <c r="P1487" s="8"/>
      <c r="Q1487" s="8"/>
      <c r="R1487" s="8" t="s">
        <v>222</v>
      </c>
      <c r="S1487" s="8" t="s">
        <v>4243</v>
      </c>
      <c r="T1487" s="11" t="str">
        <f t="shared" si="2"/>
        <v>Rod Ray</v>
      </c>
      <c r="U1487" s="8" t="s">
        <v>55</v>
      </c>
      <c r="V1487" s="8" t="s">
        <v>10206</v>
      </c>
      <c r="W1487" s="8" t="s">
        <v>10207</v>
      </c>
      <c r="X1487" s="8" t="s">
        <v>10208</v>
      </c>
      <c r="Y1487" s="12" t="s">
        <v>10209</v>
      </c>
      <c r="Z1487" s="12" t="s">
        <v>10210</v>
      </c>
      <c r="AA1487" s="8" t="s">
        <v>60</v>
      </c>
      <c r="AB1487" s="8" t="s">
        <v>60</v>
      </c>
      <c r="AC1487" s="8" t="s">
        <v>60</v>
      </c>
      <c r="AD1487" s="12" t="s">
        <v>10211</v>
      </c>
      <c r="AE1487" s="8" t="s">
        <v>10212</v>
      </c>
      <c r="AF1487" s="8" t="s">
        <v>10213</v>
      </c>
      <c r="AG1487" s="8" t="s">
        <v>9883</v>
      </c>
      <c r="AH1487" s="8" t="s">
        <v>232</v>
      </c>
      <c r="AI1487" s="8" t="s">
        <v>233</v>
      </c>
      <c r="AJ1487" s="8" t="s">
        <v>86</v>
      </c>
      <c r="AK1487" s="8"/>
      <c r="AL1487" s="8"/>
      <c r="AM1487" s="8" t="s">
        <v>2152</v>
      </c>
      <c r="AN1487" s="8" t="s">
        <v>10214</v>
      </c>
      <c r="AO1487" s="13" t="s">
        <v>10215</v>
      </c>
      <c r="AP1487" s="9" t="s">
        <v>10213</v>
      </c>
      <c r="AQ1487" s="11">
        <v>1683.0</v>
      </c>
    </row>
    <row r="1488">
      <c r="A1488" s="8" t="str">
        <f t="shared" si="1"/>
        <v>Robert Gallinger</v>
      </c>
      <c r="B1488" s="8" t="s">
        <v>10201</v>
      </c>
      <c r="C1488" s="8" t="s">
        <v>216</v>
      </c>
      <c r="D1488" s="9" t="s">
        <v>9870</v>
      </c>
      <c r="E1488" s="8" t="s">
        <v>10140</v>
      </c>
      <c r="F1488" s="8" t="s">
        <v>46</v>
      </c>
      <c r="G1488" s="8" t="s">
        <v>47</v>
      </c>
      <c r="H1488" s="8" t="s">
        <v>10202</v>
      </c>
      <c r="I1488" s="8" t="s">
        <v>2373</v>
      </c>
      <c r="J1488" s="10">
        <v>3.64</v>
      </c>
      <c r="K1488" s="8" t="s">
        <v>10203</v>
      </c>
      <c r="L1488" s="8"/>
      <c r="M1488" s="8" t="s">
        <v>10204</v>
      </c>
      <c r="N1488" s="8" t="s">
        <v>10216</v>
      </c>
      <c r="O1488" s="8" t="s">
        <v>52</v>
      </c>
      <c r="P1488" s="8"/>
      <c r="Q1488" s="8"/>
      <c r="R1488" s="8" t="s">
        <v>2577</v>
      </c>
      <c r="S1488" s="8" t="s">
        <v>10217</v>
      </c>
      <c r="T1488" s="11" t="str">
        <f t="shared" si="2"/>
        <v>Robert Gallinger</v>
      </c>
      <c r="U1488" s="8" t="s">
        <v>106</v>
      </c>
      <c r="V1488" s="8" t="s">
        <v>10218</v>
      </c>
      <c r="W1488" s="8" t="s">
        <v>10219</v>
      </c>
      <c r="X1488" s="8" t="s">
        <v>10208</v>
      </c>
      <c r="Y1488" s="8" t="s">
        <v>60</v>
      </c>
      <c r="Z1488" s="12" t="s">
        <v>10210</v>
      </c>
      <c r="AA1488" s="8" t="s">
        <v>60</v>
      </c>
      <c r="AB1488" s="8" t="s">
        <v>60</v>
      </c>
      <c r="AC1488" s="8" t="s">
        <v>60</v>
      </c>
      <c r="AD1488" s="12" t="s">
        <v>10211</v>
      </c>
      <c r="AE1488" s="8" t="s">
        <v>10212</v>
      </c>
      <c r="AF1488" s="8" t="s">
        <v>10213</v>
      </c>
      <c r="AG1488" s="8" t="s">
        <v>9883</v>
      </c>
      <c r="AH1488" s="8" t="s">
        <v>232</v>
      </c>
      <c r="AI1488" s="8" t="s">
        <v>233</v>
      </c>
      <c r="AJ1488" s="8"/>
      <c r="AK1488" s="8"/>
      <c r="AL1488" s="8"/>
      <c r="AM1488" s="8" t="s">
        <v>2152</v>
      </c>
      <c r="AN1488" s="8" t="s">
        <v>10214</v>
      </c>
      <c r="AO1488" s="13" t="s">
        <v>10215</v>
      </c>
      <c r="AP1488" s="9" t="s">
        <v>10213</v>
      </c>
      <c r="AQ1488" s="11">
        <v>1683.0</v>
      </c>
    </row>
    <row r="1489">
      <c r="A1489" s="8" t="str">
        <f t="shared" si="1"/>
        <v>Rod DeHaven</v>
      </c>
      <c r="B1489" s="8" t="s">
        <v>10220</v>
      </c>
      <c r="C1489" s="8" t="s">
        <v>3713</v>
      </c>
      <c r="D1489" s="9" t="s">
        <v>10221</v>
      </c>
      <c r="E1489" s="8" t="s">
        <v>10222</v>
      </c>
      <c r="F1489" s="8" t="s">
        <v>3309</v>
      </c>
      <c r="G1489" s="8" t="s">
        <v>47</v>
      </c>
      <c r="H1489" s="8" t="s">
        <v>10223</v>
      </c>
      <c r="I1489" s="8" t="s">
        <v>49</v>
      </c>
      <c r="J1489" s="10">
        <v>3.37</v>
      </c>
      <c r="K1489" s="8" t="s">
        <v>10224</v>
      </c>
      <c r="L1489" s="8" t="s">
        <v>2622</v>
      </c>
      <c r="M1489" s="8" t="s">
        <v>86</v>
      </c>
      <c r="N1489" s="8" t="s">
        <v>10225</v>
      </c>
      <c r="O1489" s="8" t="s">
        <v>52</v>
      </c>
      <c r="P1489" s="8"/>
      <c r="Q1489" s="8"/>
      <c r="R1489" s="8" t="s">
        <v>222</v>
      </c>
      <c r="S1489" s="8" t="s">
        <v>10226</v>
      </c>
      <c r="T1489" s="11" t="str">
        <f t="shared" si="2"/>
        <v>Rod DeHaven</v>
      </c>
      <c r="U1489" s="8" t="s">
        <v>55</v>
      </c>
      <c r="V1489" s="8" t="s">
        <v>10227</v>
      </c>
      <c r="W1489" s="8"/>
      <c r="X1489" s="8" t="s">
        <v>10228</v>
      </c>
      <c r="Y1489" s="8" t="s">
        <v>60</v>
      </c>
      <c r="Z1489" s="12" t="s">
        <v>10229</v>
      </c>
      <c r="AA1489" s="8" t="s">
        <v>60</v>
      </c>
      <c r="AB1489" s="12" t="s">
        <v>10230</v>
      </c>
      <c r="AC1489" s="8" t="s">
        <v>60</v>
      </c>
      <c r="AD1489" s="12" t="s">
        <v>10231</v>
      </c>
      <c r="AE1489" s="8"/>
      <c r="AF1489" s="8" t="s">
        <v>10232</v>
      </c>
      <c r="AG1489" s="8" t="s">
        <v>10233</v>
      </c>
      <c r="AH1489" s="8" t="s">
        <v>194</v>
      </c>
      <c r="AI1489" s="8" t="s">
        <v>66</v>
      </c>
      <c r="AJ1489" s="8" t="s">
        <v>86</v>
      </c>
      <c r="AK1489" s="13" t="s">
        <v>742</v>
      </c>
      <c r="AL1489" s="13" t="s">
        <v>10234</v>
      </c>
      <c r="AM1489" s="8" t="s">
        <v>743</v>
      </c>
      <c r="AN1489" s="8" t="s">
        <v>9565</v>
      </c>
      <c r="AO1489" s="13" t="s">
        <v>10235</v>
      </c>
      <c r="AP1489" s="9" t="s">
        <v>10232</v>
      </c>
      <c r="AQ1489" s="11">
        <v>10946.0</v>
      </c>
    </row>
    <row r="1490">
      <c r="A1490" s="8" t="str">
        <f t="shared" si="1"/>
        <v>Alex Muntefering</v>
      </c>
      <c r="B1490" s="8" t="s">
        <v>10220</v>
      </c>
      <c r="C1490" s="8" t="s">
        <v>3713</v>
      </c>
      <c r="D1490" s="9" t="s">
        <v>10221</v>
      </c>
      <c r="E1490" s="8" t="s">
        <v>10222</v>
      </c>
      <c r="F1490" s="8" t="s">
        <v>3309</v>
      </c>
      <c r="G1490" s="8" t="s">
        <v>47</v>
      </c>
      <c r="H1490" s="8" t="s">
        <v>10223</v>
      </c>
      <c r="I1490" s="8" t="s">
        <v>49</v>
      </c>
      <c r="J1490" s="10">
        <v>3.37</v>
      </c>
      <c r="K1490" s="8" t="s">
        <v>10224</v>
      </c>
      <c r="L1490" s="8" t="s">
        <v>2622</v>
      </c>
      <c r="M1490" s="8"/>
      <c r="N1490" s="8" t="s">
        <v>10236</v>
      </c>
      <c r="O1490" s="8" t="s">
        <v>52</v>
      </c>
      <c r="P1490" s="8"/>
      <c r="Q1490" s="8"/>
      <c r="R1490" s="8" t="s">
        <v>766</v>
      </c>
      <c r="S1490" s="8" t="s">
        <v>10237</v>
      </c>
      <c r="T1490" s="11" t="str">
        <f t="shared" si="2"/>
        <v>Alex Muntefering</v>
      </c>
      <c r="U1490" s="8" t="s">
        <v>80</v>
      </c>
      <c r="V1490" s="8" t="s">
        <v>10238</v>
      </c>
      <c r="W1490" s="8"/>
      <c r="X1490" s="8" t="s">
        <v>10228</v>
      </c>
      <c r="Y1490" s="8" t="s">
        <v>60</v>
      </c>
      <c r="Z1490" s="12" t="s">
        <v>10229</v>
      </c>
      <c r="AA1490" s="12" t="s">
        <v>10239</v>
      </c>
      <c r="AB1490" s="12" t="s">
        <v>10230</v>
      </c>
      <c r="AC1490" s="8" t="s">
        <v>60</v>
      </c>
      <c r="AD1490" s="12" t="s">
        <v>10231</v>
      </c>
      <c r="AE1490" s="8"/>
      <c r="AF1490" s="8" t="s">
        <v>10232</v>
      </c>
      <c r="AG1490" s="8" t="s">
        <v>10233</v>
      </c>
      <c r="AH1490" s="8" t="s">
        <v>194</v>
      </c>
      <c r="AI1490" s="8" t="s">
        <v>66</v>
      </c>
      <c r="AJ1490" s="8"/>
      <c r="AK1490" s="13" t="s">
        <v>742</v>
      </c>
      <c r="AL1490" s="13" t="s">
        <v>10234</v>
      </c>
      <c r="AM1490" s="8" t="s">
        <v>743</v>
      </c>
      <c r="AN1490" s="8" t="s">
        <v>9565</v>
      </c>
      <c r="AO1490" s="13" t="s">
        <v>10235</v>
      </c>
      <c r="AP1490" s="9" t="s">
        <v>10232</v>
      </c>
      <c r="AQ1490" s="11">
        <v>10946.0</v>
      </c>
    </row>
    <row r="1491">
      <c r="A1491" s="8" t="str">
        <f t="shared" si="1"/>
        <v>David St. John</v>
      </c>
      <c r="B1491" s="8" t="s">
        <v>10220</v>
      </c>
      <c r="C1491" s="8" t="s">
        <v>3713</v>
      </c>
      <c r="D1491" s="9" t="s">
        <v>10221</v>
      </c>
      <c r="E1491" s="8" t="s">
        <v>10222</v>
      </c>
      <c r="F1491" s="8" t="s">
        <v>3309</v>
      </c>
      <c r="G1491" s="8" t="s">
        <v>47</v>
      </c>
      <c r="H1491" s="8" t="s">
        <v>10223</v>
      </c>
      <c r="I1491" s="8" t="s">
        <v>49</v>
      </c>
      <c r="J1491" s="10">
        <v>3.37</v>
      </c>
      <c r="K1491" s="8" t="s">
        <v>10224</v>
      </c>
      <c r="L1491" s="8" t="s">
        <v>2622</v>
      </c>
      <c r="M1491" s="8" t="s">
        <v>86</v>
      </c>
      <c r="N1491" s="8" t="s">
        <v>10240</v>
      </c>
      <c r="O1491" s="8" t="s">
        <v>52</v>
      </c>
      <c r="P1491" s="8"/>
      <c r="Q1491" s="8"/>
      <c r="R1491" s="8" t="s">
        <v>289</v>
      </c>
      <c r="S1491" s="8" t="s">
        <v>10241</v>
      </c>
      <c r="T1491" s="11" t="str">
        <f t="shared" si="2"/>
        <v>David St. John</v>
      </c>
      <c r="U1491" s="8" t="s">
        <v>80</v>
      </c>
      <c r="V1491" s="8" t="s">
        <v>10242</v>
      </c>
      <c r="W1491" s="8"/>
      <c r="X1491" s="8" t="s">
        <v>10228</v>
      </c>
      <c r="Y1491" s="8" t="s">
        <v>60</v>
      </c>
      <c r="Z1491" s="12" t="s">
        <v>10229</v>
      </c>
      <c r="AA1491" s="12" t="s">
        <v>10243</v>
      </c>
      <c r="AB1491" s="12" t="s">
        <v>10230</v>
      </c>
      <c r="AC1491" s="8" t="s">
        <v>60</v>
      </c>
      <c r="AD1491" s="12" t="s">
        <v>10231</v>
      </c>
      <c r="AE1491" s="8"/>
      <c r="AF1491" s="8" t="s">
        <v>10232</v>
      </c>
      <c r="AG1491" s="8" t="s">
        <v>10233</v>
      </c>
      <c r="AH1491" s="8" t="s">
        <v>194</v>
      </c>
      <c r="AI1491" s="8" t="s">
        <v>66</v>
      </c>
      <c r="AJ1491" s="8" t="s">
        <v>86</v>
      </c>
      <c r="AK1491" s="13" t="s">
        <v>742</v>
      </c>
      <c r="AL1491" s="13" t="s">
        <v>10234</v>
      </c>
      <c r="AM1491" s="8" t="s">
        <v>743</v>
      </c>
      <c r="AN1491" s="8" t="s">
        <v>9565</v>
      </c>
      <c r="AO1491" s="13" t="s">
        <v>10235</v>
      </c>
      <c r="AP1491" s="9" t="s">
        <v>10232</v>
      </c>
      <c r="AQ1491" s="11">
        <v>10946.0</v>
      </c>
    </row>
    <row r="1492">
      <c r="A1492" s="8" t="str">
        <f t="shared" si="1"/>
        <v>Eric Hanenberger</v>
      </c>
      <c r="B1492" s="8" t="s">
        <v>10220</v>
      </c>
      <c r="C1492" s="8" t="s">
        <v>3713</v>
      </c>
      <c r="D1492" s="9" t="s">
        <v>10221</v>
      </c>
      <c r="E1492" s="8" t="s">
        <v>10222</v>
      </c>
      <c r="F1492" s="8" t="s">
        <v>3309</v>
      </c>
      <c r="G1492" s="8" t="s">
        <v>47</v>
      </c>
      <c r="H1492" s="8" t="s">
        <v>10223</v>
      </c>
      <c r="I1492" s="8" t="s">
        <v>49</v>
      </c>
      <c r="J1492" s="10">
        <v>3.37</v>
      </c>
      <c r="K1492" s="8" t="s">
        <v>10224</v>
      </c>
      <c r="L1492" s="8" t="s">
        <v>2622</v>
      </c>
      <c r="M1492" s="8" t="s">
        <v>86</v>
      </c>
      <c r="N1492" s="8" t="s">
        <v>10244</v>
      </c>
      <c r="O1492" s="8" t="s">
        <v>52</v>
      </c>
      <c r="P1492" s="8"/>
      <c r="Q1492" s="8"/>
      <c r="R1492" s="8" t="s">
        <v>1729</v>
      </c>
      <c r="S1492" s="8" t="s">
        <v>10245</v>
      </c>
      <c r="T1492" s="11" t="str">
        <f t="shared" si="2"/>
        <v>Eric Hanenberger</v>
      </c>
      <c r="U1492" s="8" t="s">
        <v>80</v>
      </c>
      <c r="V1492" s="8" t="s">
        <v>10246</v>
      </c>
      <c r="W1492" s="8"/>
      <c r="X1492" s="8" t="s">
        <v>10228</v>
      </c>
      <c r="Y1492" s="12" t="s">
        <v>10247</v>
      </c>
      <c r="Z1492" s="12" t="s">
        <v>10229</v>
      </c>
      <c r="AA1492" s="12" t="s">
        <v>10248</v>
      </c>
      <c r="AB1492" s="12" t="s">
        <v>10230</v>
      </c>
      <c r="AC1492" s="8" t="s">
        <v>60</v>
      </c>
      <c r="AD1492" s="12" t="s">
        <v>10231</v>
      </c>
      <c r="AE1492" s="8"/>
      <c r="AF1492" s="8" t="s">
        <v>10232</v>
      </c>
      <c r="AG1492" s="8" t="s">
        <v>10233</v>
      </c>
      <c r="AH1492" s="8" t="s">
        <v>194</v>
      </c>
      <c r="AI1492" s="8" t="s">
        <v>66</v>
      </c>
      <c r="AJ1492" s="8" t="s">
        <v>86</v>
      </c>
      <c r="AK1492" s="13" t="s">
        <v>742</v>
      </c>
      <c r="AL1492" s="13" t="s">
        <v>10234</v>
      </c>
      <c r="AM1492" s="8" t="s">
        <v>743</v>
      </c>
      <c r="AN1492" s="8" t="s">
        <v>9565</v>
      </c>
      <c r="AO1492" s="13" t="s">
        <v>10235</v>
      </c>
      <c r="AP1492" s="9" t="s">
        <v>10232</v>
      </c>
      <c r="AQ1492" s="11">
        <v>10946.0</v>
      </c>
    </row>
    <row r="1493">
      <c r="A1493" s="8" t="str">
        <f t="shared" si="1"/>
        <v>Tyler Lippert</v>
      </c>
      <c r="B1493" s="8" t="s">
        <v>10220</v>
      </c>
      <c r="C1493" s="8" t="s">
        <v>3713</v>
      </c>
      <c r="D1493" s="9" t="s">
        <v>10221</v>
      </c>
      <c r="E1493" s="8" t="s">
        <v>10222</v>
      </c>
      <c r="F1493" s="8" t="s">
        <v>3309</v>
      </c>
      <c r="G1493" s="8" t="s">
        <v>47</v>
      </c>
      <c r="H1493" s="8" t="s">
        <v>10223</v>
      </c>
      <c r="I1493" s="8" t="s">
        <v>49</v>
      </c>
      <c r="J1493" s="10">
        <v>3.37</v>
      </c>
      <c r="K1493" s="8" t="s">
        <v>10224</v>
      </c>
      <c r="L1493" s="8" t="s">
        <v>2622</v>
      </c>
      <c r="M1493" s="8" t="s">
        <v>86</v>
      </c>
      <c r="N1493" s="8" t="s">
        <v>10249</v>
      </c>
      <c r="O1493" s="8" t="s">
        <v>52</v>
      </c>
      <c r="P1493" s="8"/>
      <c r="Q1493" s="8"/>
      <c r="R1493" s="8" t="s">
        <v>1514</v>
      </c>
      <c r="S1493" s="8" t="s">
        <v>10250</v>
      </c>
      <c r="T1493" s="11" t="str">
        <f t="shared" si="2"/>
        <v>Tyler Lippert</v>
      </c>
      <c r="U1493" s="8" t="s">
        <v>80</v>
      </c>
      <c r="V1493" s="8" t="s">
        <v>10251</v>
      </c>
      <c r="W1493" s="8"/>
      <c r="X1493" s="8" t="s">
        <v>10228</v>
      </c>
      <c r="Y1493" s="8" t="s">
        <v>60</v>
      </c>
      <c r="Z1493" s="12" t="s">
        <v>10229</v>
      </c>
      <c r="AA1493" s="8" t="s">
        <v>60</v>
      </c>
      <c r="AB1493" s="12" t="s">
        <v>10230</v>
      </c>
      <c r="AC1493" s="8" t="s">
        <v>60</v>
      </c>
      <c r="AD1493" s="12" t="s">
        <v>10231</v>
      </c>
      <c r="AE1493" s="8"/>
      <c r="AF1493" s="8" t="s">
        <v>10232</v>
      </c>
      <c r="AG1493" s="8" t="s">
        <v>10233</v>
      </c>
      <c r="AH1493" s="8" t="s">
        <v>194</v>
      </c>
      <c r="AI1493" s="8" t="s">
        <v>66</v>
      </c>
      <c r="AJ1493" s="8" t="s">
        <v>86</v>
      </c>
      <c r="AK1493" s="13" t="s">
        <v>742</v>
      </c>
      <c r="AL1493" s="13" t="s">
        <v>10234</v>
      </c>
      <c r="AM1493" s="8" t="s">
        <v>743</v>
      </c>
      <c r="AN1493" s="8" t="s">
        <v>9565</v>
      </c>
      <c r="AO1493" s="13" t="s">
        <v>10235</v>
      </c>
      <c r="AP1493" s="9" t="s">
        <v>10232</v>
      </c>
      <c r="AQ1493" s="11">
        <v>10946.0</v>
      </c>
    </row>
    <row r="1494">
      <c r="A1494" s="8" t="str">
        <f t="shared" si="1"/>
        <v>Lucky Huber</v>
      </c>
      <c r="B1494" s="8" t="s">
        <v>10252</v>
      </c>
      <c r="C1494" s="8" t="s">
        <v>3713</v>
      </c>
      <c r="D1494" s="9" t="s">
        <v>10221</v>
      </c>
      <c r="E1494" s="8" t="s">
        <v>10253</v>
      </c>
      <c r="F1494" s="8" t="s">
        <v>3309</v>
      </c>
      <c r="G1494" s="8" t="s">
        <v>47</v>
      </c>
      <c r="H1494" s="8" t="s">
        <v>10254</v>
      </c>
      <c r="I1494" s="8" t="s">
        <v>49</v>
      </c>
      <c r="J1494" s="10">
        <v>3.35</v>
      </c>
      <c r="K1494" s="8" t="s">
        <v>10255</v>
      </c>
      <c r="L1494" s="8" t="s">
        <v>1057</v>
      </c>
      <c r="M1494" s="8" t="s">
        <v>86</v>
      </c>
      <c r="N1494" s="8" t="s">
        <v>10256</v>
      </c>
      <c r="O1494" s="8" t="s">
        <v>52</v>
      </c>
      <c r="P1494" s="8"/>
      <c r="Q1494" s="8"/>
      <c r="R1494" s="8" t="s">
        <v>10257</v>
      </c>
      <c r="S1494" s="8" t="s">
        <v>10258</v>
      </c>
      <c r="T1494" s="11" t="str">
        <f t="shared" si="2"/>
        <v>Lucky Huber</v>
      </c>
      <c r="U1494" s="8" t="s">
        <v>55</v>
      </c>
      <c r="V1494" s="8" t="s">
        <v>10259</v>
      </c>
      <c r="W1494" s="8" t="s">
        <v>10260</v>
      </c>
      <c r="X1494" s="8" t="s">
        <v>10261</v>
      </c>
      <c r="Y1494" s="8" t="s">
        <v>60</v>
      </c>
      <c r="Z1494" s="12" t="s">
        <v>10262</v>
      </c>
      <c r="AA1494" s="8" t="s">
        <v>60</v>
      </c>
      <c r="AB1494" s="12" t="s">
        <v>10263</v>
      </c>
      <c r="AC1494" s="8" t="s">
        <v>60</v>
      </c>
      <c r="AD1494" s="12" t="s">
        <v>10264</v>
      </c>
      <c r="AE1494" s="8" t="s">
        <v>10265</v>
      </c>
      <c r="AF1494" s="8" t="s">
        <v>10221</v>
      </c>
      <c r="AG1494" s="8" t="s">
        <v>10233</v>
      </c>
      <c r="AH1494" s="8" t="s">
        <v>194</v>
      </c>
      <c r="AI1494" s="8" t="s">
        <v>66</v>
      </c>
      <c r="AJ1494" s="8" t="s">
        <v>86</v>
      </c>
      <c r="AK1494" s="13" t="s">
        <v>3287</v>
      </c>
      <c r="AL1494" s="13" t="s">
        <v>10266</v>
      </c>
      <c r="AM1494" s="8" t="s">
        <v>4945</v>
      </c>
      <c r="AN1494" s="8" t="s">
        <v>10267</v>
      </c>
      <c r="AO1494" s="13" t="s">
        <v>10268</v>
      </c>
      <c r="AP1494" s="9" t="s">
        <v>10221</v>
      </c>
      <c r="AQ1494" s="11">
        <v>7500.0</v>
      </c>
    </row>
    <row r="1495">
      <c r="A1495" s="8" t="str">
        <f t="shared" si="1"/>
        <v>Trajan Johnson</v>
      </c>
      <c r="B1495" s="8" t="s">
        <v>10252</v>
      </c>
      <c r="C1495" s="8" t="s">
        <v>3713</v>
      </c>
      <c r="D1495" s="9" t="s">
        <v>10221</v>
      </c>
      <c r="E1495" s="8" t="s">
        <v>10253</v>
      </c>
      <c r="F1495" s="8" t="s">
        <v>3309</v>
      </c>
      <c r="G1495" s="8" t="s">
        <v>47</v>
      </c>
      <c r="H1495" s="8" t="s">
        <v>10254</v>
      </c>
      <c r="I1495" s="8" t="s">
        <v>49</v>
      </c>
      <c r="J1495" s="10">
        <v>3.35</v>
      </c>
      <c r="K1495" s="8" t="s">
        <v>10255</v>
      </c>
      <c r="L1495" s="8" t="s">
        <v>1057</v>
      </c>
      <c r="M1495" s="8"/>
      <c r="N1495" s="8" t="s">
        <v>10269</v>
      </c>
      <c r="O1495" s="8" t="s">
        <v>52</v>
      </c>
      <c r="P1495" s="8"/>
      <c r="Q1495" s="8"/>
      <c r="R1495" s="8" t="s">
        <v>10270</v>
      </c>
      <c r="S1495" s="8" t="s">
        <v>678</v>
      </c>
      <c r="T1495" s="11" t="str">
        <f t="shared" si="2"/>
        <v>Trajan Johnson</v>
      </c>
      <c r="U1495" s="8" t="s">
        <v>76</v>
      </c>
      <c r="V1495" s="8" t="s">
        <v>10271</v>
      </c>
      <c r="W1495" s="8"/>
      <c r="X1495" s="8" t="s">
        <v>10261</v>
      </c>
      <c r="Y1495" s="12" t="s">
        <v>10272</v>
      </c>
      <c r="Z1495" s="12" t="s">
        <v>10262</v>
      </c>
      <c r="AA1495" s="8" t="s">
        <v>60</v>
      </c>
      <c r="AB1495" s="12" t="s">
        <v>10263</v>
      </c>
      <c r="AC1495" s="12" t="s">
        <v>10273</v>
      </c>
      <c r="AD1495" s="12" t="s">
        <v>10264</v>
      </c>
      <c r="AE1495" s="8" t="s">
        <v>10265</v>
      </c>
      <c r="AF1495" s="8" t="s">
        <v>10221</v>
      </c>
      <c r="AG1495" s="8" t="s">
        <v>10233</v>
      </c>
      <c r="AH1495" s="8" t="s">
        <v>194</v>
      </c>
      <c r="AI1495" s="8" t="s">
        <v>66</v>
      </c>
      <c r="AJ1495" s="8"/>
      <c r="AK1495" s="13" t="s">
        <v>3287</v>
      </c>
      <c r="AL1495" s="13" t="s">
        <v>10266</v>
      </c>
      <c r="AM1495" s="8" t="s">
        <v>4945</v>
      </c>
      <c r="AN1495" s="8" t="s">
        <v>10267</v>
      </c>
      <c r="AO1495" s="13" t="s">
        <v>10268</v>
      </c>
      <c r="AP1495" s="9" t="s">
        <v>10221</v>
      </c>
      <c r="AQ1495" s="11">
        <v>7500.0</v>
      </c>
    </row>
    <row r="1496">
      <c r="A1496" s="8" t="str">
        <f t="shared" si="1"/>
        <v>Kyle Long</v>
      </c>
      <c r="B1496" s="8" t="s">
        <v>10252</v>
      </c>
      <c r="C1496" s="8" t="s">
        <v>3713</v>
      </c>
      <c r="D1496" s="9" t="s">
        <v>10221</v>
      </c>
      <c r="E1496" s="8" t="s">
        <v>10253</v>
      </c>
      <c r="F1496" s="8" t="s">
        <v>3309</v>
      </c>
      <c r="G1496" s="8" t="s">
        <v>47</v>
      </c>
      <c r="H1496" s="8" t="s">
        <v>10254</v>
      </c>
      <c r="I1496" s="8" t="s">
        <v>49</v>
      </c>
      <c r="J1496" s="10">
        <v>3.35</v>
      </c>
      <c r="K1496" s="8" t="s">
        <v>10255</v>
      </c>
      <c r="L1496" s="8" t="s">
        <v>1057</v>
      </c>
      <c r="M1496" s="8"/>
      <c r="N1496" s="8" t="s">
        <v>10274</v>
      </c>
      <c r="O1496" s="8" t="s">
        <v>52</v>
      </c>
      <c r="P1496" s="8"/>
      <c r="Q1496" s="8"/>
      <c r="R1496" s="8" t="s">
        <v>1275</v>
      </c>
      <c r="S1496" s="8" t="s">
        <v>10275</v>
      </c>
      <c r="T1496" s="11" t="str">
        <f t="shared" si="2"/>
        <v>Kyle Long</v>
      </c>
      <c r="U1496" s="8" t="s">
        <v>160</v>
      </c>
      <c r="V1496" s="8" t="s">
        <v>10276</v>
      </c>
      <c r="W1496" s="8"/>
      <c r="X1496" s="8" t="s">
        <v>10261</v>
      </c>
      <c r="Y1496" s="8" t="s">
        <v>60</v>
      </c>
      <c r="Z1496" s="12" t="s">
        <v>10262</v>
      </c>
      <c r="AA1496" s="8" t="s">
        <v>60</v>
      </c>
      <c r="AB1496" s="12" t="s">
        <v>10263</v>
      </c>
      <c r="AC1496" s="8" t="s">
        <v>60</v>
      </c>
      <c r="AD1496" s="12" t="s">
        <v>10264</v>
      </c>
      <c r="AE1496" s="8" t="s">
        <v>10265</v>
      </c>
      <c r="AF1496" s="8" t="s">
        <v>10221</v>
      </c>
      <c r="AG1496" s="8" t="s">
        <v>10233</v>
      </c>
      <c r="AH1496" s="8" t="s">
        <v>194</v>
      </c>
      <c r="AI1496" s="8" t="s">
        <v>66</v>
      </c>
      <c r="AJ1496" s="8"/>
      <c r="AK1496" s="13" t="s">
        <v>3287</v>
      </c>
      <c r="AL1496" s="13" t="s">
        <v>10266</v>
      </c>
      <c r="AM1496" s="8" t="s">
        <v>4945</v>
      </c>
      <c r="AN1496" s="8" t="s">
        <v>10267</v>
      </c>
      <c r="AO1496" s="13" t="s">
        <v>10268</v>
      </c>
      <c r="AP1496" s="9" t="s">
        <v>10221</v>
      </c>
      <c r="AQ1496" s="11">
        <v>7500.0</v>
      </c>
    </row>
    <row r="1497">
      <c r="A1497" s="8" t="str">
        <f t="shared" si="1"/>
        <v>Teivaskie Lewin</v>
      </c>
      <c r="B1497" s="8" t="s">
        <v>10252</v>
      </c>
      <c r="C1497" s="8" t="s">
        <v>3713</v>
      </c>
      <c r="D1497" s="9" t="s">
        <v>10221</v>
      </c>
      <c r="E1497" s="8" t="s">
        <v>10253</v>
      </c>
      <c r="F1497" s="8" t="s">
        <v>3309</v>
      </c>
      <c r="G1497" s="8" t="s">
        <v>47</v>
      </c>
      <c r="H1497" s="8" t="s">
        <v>10254</v>
      </c>
      <c r="I1497" s="8" t="s">
        <v>49</v>
      </c>
      <c r="J1497" s="10">
        <v>3.35</v>
      </c>
      <c r="K1497" s="8" t="s">
        <v>10255</v>
      </c>
      <c r="L1497" s="8" t="s">
        <v>1057</v>
      </c>
      <c r="M1497" s="8" t="s">
        <v>86</v>
      </c>
      <c r="N1497" s="8" t="s">
        <v>10277</v>
      </c>
      <c r="O1497" s="8" t="s">
        <v>52</v>
      </c>
      <c r="P1497" s="8"/>
      <c r="Q1497" s="8"/>
      <c r="R1497" s="8" t="s">
        <v>10278</v>
      </c>
      <c r="S1497" s="8" t="s">
        <v>10279</v>
      </c>
      <c r="T1497" s="11" t="str">
        <f t="shared" si="2"/>
        <v>Teivaskie Lewin</v>
      </c>
      <c r="U1497" s="8" t="s">
        <v>167</v>
      </c>
      <c r="V1497" s="8" t="s">
        <v>10280</v>
      </c>
      <c r="W1497" s="8" t="s">
        <v>10260</v>
      </c>
      <c r="X1497" s="8" t="s">
        <v>10261</v>
      </c>
      <c r="Y1497" s="8" t="s">
        <v>60</v>
      </c>
      <c r="Z1497" s="12" t="s">
        <v>10262</v>
      </c>
      <c r="AA1497" s="8" t="s">
        <v>60</v>
      </c>
      <c r="AB1497" s="12" t="s">
        <v>10263</v>
      </c>
      <c r="AC1497" s="8" t="s">
        <v>60</v>
      </c>
      <c r="AD1497" s="12" t="s">
        <v>10264</v>
      </c>
      <c r="AE1497" s="8" t="s">
        <v>10265</v>
      </c>
      <c r="AF1497" s="8" t="s">
        <v>10221</v>
      </c>
      <c r="AG1497" s="8" t="s">
        <v>10233</v>
      </c>
      <c r="AH1497" s="8" t="s">
        <v>194</v>
      </c>
      <c r="AI1497" s="8" t="s">
        <v>66</v>
      </c>
      <c r="AJ1497" s="8" t="s">
        <v>86</v>
      </c>
      <c r="AK1497" s="13" t="s">
        <v>3287</v>
      </c>
      <c r="AL1497" s="13" t="s">
        <v>10266</v>
      </c>
      <c r="AM1497" s="8" t="s">
        <v>4945</v>
      </c>
      <c r="AN1497" s="8" t="s">
        <v>10267</v>
      </c>
      <c r="AO1497" s="13" t="s">
        <v>10268</v>
      </c>
      <c r="AP1497" s="9" t="s">
        <v>10221</v>
      </c>
      <c r="AQ1497" s="11">
        <v>7500.0</v>
      </c>
    </row>
    <row r="1498">
      <c r="A1498" s="8" t="str">
        <f t="shared" si="1"/>
        <v>Bailey Johanson</v>
      </c>
      <c r="B1498" s="16" t="s">
        <v>10252</v>
      </c>
      <c r="C1498" s="16" t="s">
        <v>3713</v>
      </c>
      <c r="D1498" s="39" t="s">
        <v>10221</v>
      </c>
      <c r="E1498" s="16" t="s">
        <v>10253</v>
      </c>
      <c r="F1498" s="16" t="s">
        <v>3309</v>
      </c>
      <c r="G1498" s="8" t="s">
        <v>47</v>
      </c>
      <c r="H1498" s="30">
        <v>219471.0</v>
      </c>
      <c r="I1498" s="22" t="s">
        <v>49</v>
      </c>
      <c r="J1498" s="10">
        <v>3.35</v>
      </c>
      <c r="K1498" s="18" t="s">
        <v>10255</v>
      </c>
      <c r="L1498" s="19">
        <v>223.0</v>
      </c>
      <c r="M1498" s="30"/>
      <c r="N1498" s="20" t="s">
        <v>10281</v>
      </c>
      <c r="O1498" s="8" t="s">
        <v>52</v>
      </c>
      <c r="P1498" s="20" t="s">
        <v>207</v>
      </c>
      <c r="Q1498" s="35"/>
      <c r="R1498" s="8" t="s">
        <v>3128</v>
      </c>
      <c r="S1498" s="8" t="s">
        <v>10282</v>
      </c>
      <c r="T1498" s="11" t="str">
        <f t="shared" si="2"/>
        <v>Bailey Johanson</v>
      </c>
      <c r="U1498" s="8" t="s">
        <v>10283</v>
      </c>
      <c r="V1498" s="8" t="s">
        <v>10284</v>
      </c>
      <c r="W1498" s="8"/>
      <c r="X1498" s="8" t="s">
        <v>10261</v>
      </c>
      <c r="Y1498" s="21"/>
      <c r="Z1498" s="21"/>
      <c r="AA1498" s="21"/>
      <c r="AB1498" s="21"/>
      <c r="AC1498" s="21"/>
      <c r="AD1498" s="21"/>
      <c r="AE1498" s="8" t="s">
        <v>10265</v>
      </c>
      <c r="AF1498" s="21" t="s">
        <v>10221</v>
      </c>
      <c r="AG1498" s="21" t="s">
        <v>10233</v>
      </c>
      <c r="AH1498" s="16" t="s">
        <v>194</v>
      </c>
      <c r="AI1498" s="22" t="s">
        <v>66</v>
      </c>
      <c r="AJ1498" s="19"/>
      <c r="AK1498" s="23" t="s">
        <v>3287</v>
      </c>
      <c r="AL1498" s="23" t="s">
        <v>10266</v>
      </c>
      <c r="AM1498" s="22" t="s">
        <v>4945</v>
      </c>
      <c r="AN1498" s="24">
        <v>0.891869918699187</v>
      </c>
      <c r="AO1498" s="25">
        <v>26977.0</v>
      </c>
      <c r="AP1498" s="41" t="s">
        <v>10221</v>
      </c>
      <c r="AQ1498" s="11">
        <v>7500.0</v>
      </c>
    </row>
    <row r="1499">
      <c r="A1499" s="8" t="str">
        <f t="shared" si="1"/>
        <v>Derek Miles</v>
      </c>
      <c r="B1499" s="8" t="s">
        <v>10252</v>
      </c>
      <c r="C1499" s="8" t="s">
        <v>3713</v>
      </c>
      <c r="D1499" s="9" t="s">
        <v>10221</v>
      </c>
      <c r="E1499" s="8" t="s">
        <v>10253</v>
      </c>
      <c r="F1499" s="8" t="s">
        <v>3309</v>
      </c>
      <c r="G1499" s="8" t="s">
        <v>47</v>
      </c>
      <c r="H1499" s="8" t="s">
        <v>10254</v>
      </c>
      <c r="I1499" s="8" t="s">
        <v>49</v>
      </c>
      <c r="J1499" s="10">
        <v>3.35</v>
      </c>
      <c r="K1499" s="8" t="s">
        <v>10255</v>
      </c>
      <c r="L1499" s="8" t="s">
        <v>1057</v>
      </c>
      <c r="M1499" s="8" t="s">
        <v>86</v>
      </c>
      <c r="N1499" s="8" t="s">
        <v>10285</v>
      </c>
      <c r="O1499" s="8" t="s">
        <v>52</v>
      </c>
      <c r="P1499" s="8"/>
      <c r="Q1499" s="8"/>
      <c r="R1499" s="8" t="s">
        <v>365</v>
      </c>
      <c r="S1499" s="8" t="s">
        <v>10286</v>
      </c>
      <c r="T1499" s="11" t="str">
        <f t="shared" si="2"/>
        <v>Derek Miles</v>
      </c>
      <c r="U1499" s="8" t="s">
        <v>386</v>
      </c>
      <c r="V1499" s="8" t="s">
        <v>10287</v>
      </c>
      <c r="W1499" s="8" t="s">
        <v>10288</v>
      </c>
      <c r="X1499" s="8" t="s">
        <v>10261</v>
      </c>
      <c r="Y1499" s="8" t="s">
        <v>60</v>
      </c>
      <c r="Z1499" s="12" t="s">
        <v>10262</v>
      </c>
      <c r="AA1499" s="12" t="s">
        <v>10289</v>
      </c>
      <c r="AB1499" s="12" t="s">
        <v>10263</v>
      </c>
      <c r="AC1499" s="8" t="s">
        <v>60</v>
      </c>
      <c r="AD1499" s="12" t="s">
        <v>10264</v>
      </c>
      <c r="AE1499" s="8" t="s">
        <v>10265</v>
      </c>
      <c r="AF1499" s="8" t="s">
        <v>10221</v>
      </c>
      <c r="AG1499" s="8" t="s">
        <v>10233</v>
      </c>
      <c r="AH1499" s="8" t="s">
        <v>194</v>
      </c>
      <c r="AI1499" s="8" t="s">
        <v>66</v>
      </c>
      <c r="AJ1499" s="8" t="s">
        <v>86</v>
      </c>
      <c r="AK1499" s="13" t="s">
        <v>3287</v>
      </c>
      <c r="AL1499" s="13" t="s">
        <v>10266</v>
      </c>
      <c r="AM1499" s="8" t="s">
        <v>4945</v>
      </c>
      <c r="AN1499" s="8" t="s">
        <v>10267</v>
      </c>
      <c r="AO1499" s="13" t="s">
        <v>10268</v>
      </c>
      <c r="AP1499" s="9" t="s">
        <v>10221</v>
      </c>
      <c r="AQ1499" s="11">
        <v>7500.0</v>
      </c>
    </row>
    <row r="1500">
      <c r="A1500" s="8" t="str">
        <f t="shared" si="1"/>
        <v>Nolan Fife</v>
      </c>
      <c r="B1500" s="8" t="s">
        <v>10252</v>
      </c>
      <c r="C1500" s="8" t="s">
        <v>3713</v>
      </c>
      <c r="D1500" s="9" t="s">
        <v>10221</v>
      </c>
      <c r="E1500" s="8" t="s">
        <v>10253</v>
      </c>
      <c r="F1500" s="8" t="s">
        <v>3309</v>
      </c>
      <c r="G1500" s="8" t="s">
        <v>47</v>
      </c>
      <c r="H1500" s="8" t="s">
        <v>10254</v>
      </c>
      <c r="I1500" s="8" t="s">
        <v>49</v>
      </c>
      <c r="J1500" s="10">
        <v>3.35</v>
      </c>
      <c r="K1500" s="8" t="s">
        <v>10255</v>
      </c>
      <c r="L1500" s="8" t="s">
        <v>1057</v>
      </c>
      <c r="M1500" s="8"/>
      <c r="N1500" s="8" t="s">
        <v>10290</v>
      </c>
      <c r="O1500" s="8" t="s">
        <v>52</v>
      </c>
      <c r="P1500" s="8"/>
      <c r="Q1500" s="8"/>
      <c r="R1500" s="8" t="s">
        <v>4085</v>
      </c>
      <c r="S1500" s="8" t="s">
        <v>10291</v>
      </c>
      <c r="T1500" s="11" t="str">
        <f t="shared" si="2"/>
        <v>Nolan Fife</v>
      </c>
      <c r="U1500" s="8" t="s">
        <v>106</v>
      </c>
      <c r="V1500" s="8" t="s">
        <v>10292</v>
      </c>
      <c r="W1500" s="8"/>
      <c r="X1500" s="8" t="s">
        <v>10261</v>
      </c>
      <c r="Y1500" s="12" t="s">
        <v>10293</v>
      </c>
      <c r="Z1500" s="12" t="s">
        <v>10262</v>
      </c>
      <c r="AA1500" s="8" t="s">
        <v>60</v>
      </c>
      <c r="AB1500" s="12" t="s">
        <v>10263</v>
      </c>
      <c r="AC1500" s="8" t="s">
        <v>60</v>
      </c>
      <c r="AD1500" s="12" t="s">
        <v>10264</v>
      </c>
      <c r="AE1500" s="8" t="s">
        <v>10265</v>
      </c>
      <c r="AF1500" s="8" t="s">
        <v>10221</v>
      </c>
      <c r="AG1500" s="8" t="s">
        <v>10233</v>
      </c>
      <c r="AH1500" s="8" t="s">
        <v>194</v>
      </c>
      <c r="AI1500" s="8" t="s">
        <v>66</v>
      </c>
      <c r="AJ1500" s="8"/>
      <c r="AK1500" s="13" t="s">
        <v>3287</v>
      </c>
      <c r="AL1500" s="13" t="s">
        <v>10266</v>
      </c>
      <c r="AM1500" s="8" t="s">
        <v>4945</v>
      </c>
      <c r="AN1500" s="8" t="s">
        <v>10267</v>
      </c>
      <c r="AO1500" s="13" t="s">
        <v>10268</v>
      </c>
      <c r="AP1500" s="9" t="s">
        <v>10221</v>
      </c>
      <c r="AQ1500" s="11">
        <v>7500.0</v>
      </c>
    </row>
    <row r="1501">
      <c r="A1501" s="8" t="str">
        <f t="shared" si="1"/>
        <v>Matt Hoyt</v>
      </c>
      <c r="B1501" s="8" t="s">
        <v>10252</v>
      </c>
      <c r="C1501" s="8" t="s">
        <v>3713</v>
      </c>
      <c r="D1501" s="9" t="s">
        <v>10221</v>
      </c>
      <c r="E1501" s="8" t="s">
        <v>10253</v>
      </c>
      <c r="F1501" s="8" t="s">
        <v>3309</v>
      </c>
      <c r="G1501" s="8" t="s">
        <v>47</v>
      </c>
      <c r="H1501" s="8" t="s">
        <v>10254</v>
      </c>
      <c r="I1501" s="8" t="s">
        <v>49</v>
      </c>
      <c r="J1501" s="10">
        <v>3.35</v>
      </c>
      <c r="K1501" s="8" t="s">
        <v>10255</v>
      </c>
      <c r="L1501" s="8" t="s">
        <v>1057</v>
      </c>
      <c r="M1501" s="8" t="s">
        <v>86</v>
      </c>
      <c r="N1501" s="8" t="s">
        <v>10294</v>
      </c>
      <c r="O1501" s="8" t="s">
        <v>52</v>
      </c>
      <c r="P1501" s="8"/>
      <c r="Q1501" s="8"/>
      <c r="R1501" s="8" t="s">
        <v>771</v>
      </c>
      <c r="S1501" s="8" t="s">
        <v>10295</v>
      </c>
      <c r="T1501" s="11" t="str">
        <f t="shared" si="2"/>
        <v>Matt Hoyt</v>
      </c>
      <c r="U1501" s="8" t="s">
        <v>106</v>
      </c>
      <c r="V1501" s="8"/>
      <c r="W1501" s="8" t="s">
        <v>10296</v>
      </c>
      <c r="X1501" s="8" t="s">
        <v>10261</v>
      </c>
      <c r="Y1501" s="8" t="s">
        <v>60</v>
      </c>
      <c r="Z1501" s="12" t="s">
        <v>10262</v>
      </c>
      <c r="AA1501" s="8" t="s">
        <v>60</v>
      </c>
      <c r="AB1501" s="12" t="s">
        <v>10263</v>
      </c>
      <c r="AC1501" s="8" t="s">
        <v>60</v>
      </c>
      <c r="AD1501" s="12" t="s">
        <v>10264</v>
      </c>
      <c r="AE1501" s="8" t="s">
        <v>10265</v>
      </c>
      <c r="AF1501" s="8" t="s">
        <v>10221</v>
      </c>
      <c r="AG1501" s="8" t="s">
        <v>10233</v>
      </c>
      <c r="AH1501" s="8" t="s">
        <v>194</v>
      </c>
      <c r="AI1501" s="8" t="s">
        <v>66</v>
      </c>
      <c r="AJ1501" s="8" t="s">
        <v>86</v>
      </c>
      <c r="AK1501" s="13" t="s">
        <v>3287</v>
      </c>
      <c r="AL1501" s="13" t="s">
        <v>10266</v>
      </c>
      <c r="AM1501" s="8" t="s">
        <v>4945</v>
      </c>
      <c r="AN1501" s="8" t="s">
        <v>10267</v>
      </c>
      <c r="AO1501" s="13" t="s">
        <v>10268</v>
      </c>
      <c r="AP1501" s="9" t="s">
        <v>10221</v>
      </c>
      <c r="AQ1501" s="11">
        <v>7500.0</v>
      </c>
    </row>
    <row r="1502">
      <c r="A1502" s="8" t="str">
        <f t="shared" si="1"/>
        <v>Dave Gottsleben</v>
      </c>
      <c r="B1502" s="8" t="s">
        <v>10252</v>
      </c>
      <c r="C1502" s="8" t="s">
        <v>3713</v>
      </c>
      <c r="D1502" s="9" t="s">
        <v>10221</v>
      </c>
      <c r="E1502" s="8" t="s">
        <v>10253</v>
      </c>
      <c r="F1502" s="8" t="s">
        <v>3309</v>
      </c>
      <c r="G1502" s="8" t="s">
        <v>47</v>
      </c>
      <c r="H1502" s="8" t="s">
        <v>10254</v>
      </c>
      <c r="I1502" s="8" t="s">
        <v>49</v>
      </c>
      <c r="J1502" s="10">
        <v>3.35</v>
      </c>
      <c r="K1502" s="8" t="s">
        <v>10255</v>
      </c>
      <c r="L1502" s="8" t="s">
        <v>1057</v>
      </c>
      <c r="M1502" s="8" t="s">
        <v>86</v>
      </c>
      <c r="N1502" s="8" t="s">
        <v>10297</v>
      </c>
      <c r="O1502" s="8" t="s">
        <v>52</v>
      </c>
      <c r="P1502" s="8"/>
      <c r="Q1502" s="8"/>
      <c r="R1502" s="8" t="s">
        <v>3381</v>
      </c>
      <c r="S1502" s="8" t="s">
        <v>10298</v>
      </c>
      <c r="T1502" s="11" t="str">
        <f t="shared" si="2"/>
        <v>Dave Gottsleben</v>
      </c>
      <c r="U1502" s="8" t="s">
        <v>80</v>
      </c>
      <c r="V1502" s="8" t="s">
        <v>10299</v>
      </c>
      <c r="W1502" s="8" t="s">
        <v>10296</v>
      </c>
      <c r="X1502" s="8" t="s">
        <v>10261</v>
      </c>
      <c r="Y1502" s="8" t="s">
        <v>60</v>
      </c>
      <c r="Z1502" s="12" t="s">
        <v>10262</v>
      </c>
      <c r="AA1502" s="8" t="s">
        <v>60</v>
      </c>
      <c r="AB1502" s="12" t="s">
        <v>10263</v>
      </c>
      <c r="AC1502" s="8" t="s">
        <v>60</v>
      </c>
      <c r="AD1502" s="12" t="s">
        <v>10264</v>
      </c>
      <c r="AE1502" s="8" t="s">
        <v>10265</v>
      </c>
      <c r="AF1502" s="8" t="s">
        <v>10221</v>
      </c>
      <c r="AG1502" s="8" t="s">
        <v>10233</v>
      </c>
      <c r="AH1502" s="8" t="s">
        <v>194</v>
      </c>
      <c r="AI1502" s="8" t="s">
        <v>66</v>
      </c>
      <c r="AJ1502" s="8" t="s">
        <v>86</v>
      </c>
      <c r="AK1502" s="13" t="s">
        <v>3287</v>
      </c>
      <c r="AL1502" s="13" t="s">
        <v>10266</v>
      </c>
      <c r="AM1502" s="8" t="s">
        <v>4945</v>
      </c>
      <c r="AN1502" s="8" t="s">
        <v>10267</v>
      </c>
      <c r="AO1502" s="13" t="s">
        <v>10268</v>
      </c>
      <c r="AP1502" s="9" t="s">
        <v>10221</v>
      </c>
      <c r="AQ1502" s="11">
        <v>7500.0</v>
      </c>
    </row>
    <row r="1503">
      <c r="A1503" s="8" t="str">
        <f t="shared" si="1"/>
        <v>Maggie Ewen</v>
      </c>
      <c r="B1503" s="8" t="s">
        <v>10252</v>
      </c>
      <c r="C1503" s="8" t="s">
        <v>3713</v>
      </c>
      <c r="D1503" s="9" t="s">
        <v>10221</v>
      </c>
      <c r="E1503" s="8" t="s">
        <v>10253</v>
      </c>
      <c r="F1503" s="8" t="s">
        <v>3309</v>
      </c>
      <c r="G1503" s="8" t="s">
        <v>47</v>
      </c>
      <c r="H1503" s="8" t="s">
        <v>10254</v>
      </c>
      <c r="I1503" s="8" t="s">
        <v>49</v>
      </c>
      <c r="J1503" s="10">
        <v>3.35</v>
      </c>
      <c r="K1503" s="8" t="s">
        <v>10255</v>
      </c>
      <c r="L1503" s="8" t="s">
        <v>1057</v>
      </c>
      <c r="M1503" s="8"/>
      <c r="N1503" s="8" t="s">
        <v>10300</v>
      </c>
      <c r="O1503" s="8" t="s">
        <v>52</v>
      </c>
      <c r="P1503" s="8"/>
      <c r="Q1503" s="8"/>
      <c r="R1503" s="8" t="s">
        <v>6721</v>
      </c>
      <c r="S1503" s="8" t="s">
        <v>10301</v>
      </c>
      <c r="T1503" s="11" t="str">
        <f t="shared" si="2"/>
        <v>Maggie Ewen</v>
      </c>
      <c r="U1503" s="8" t="s">
        <v>80</v>
      </c>
      <c r="V1503" s="8"/>
      <c r="W1503" s="8"/>
      <c r="X1503" s="8" t="s">
        <v>10261</v>
      </c>
      <c r="Y1503" s="8" t="s">
        <v>60</v>
      </c>
      <c r="Z1503" s="12" t="s">
        <v>10262</v>
      </c>
      <c r="AA1503" s="12" t="s">
        <v>10302</v>
      </c>
      <c r="AB1503" s="12" t="s">
        <v>10263</v>
      </c>
      <c r="AC1503" s="8" t="s">
        <v>60</v>
      </c>
      <c r="AD1503" s="12" t="s">
        <v>10264</v>
      </c>
      <c r="AE1503" s="8" t="s">
        <v>10265</v>
      </c>
      <c r="AF1503" s="8" t="s">
        <v>10221</v>
      </c>
      <c r="AG1503" s="8" t="s">
        <v>10233</v>
      </c>
      <c r="AH1503" s="8" t="s">
        <v>194</v>
      </c>
      <c r="AI1503" s="8" t="s">
        <v>66</v>
      </c>
      <c r="AJ1503" s="8"/>
      <c r="AK1503" s="13" t="s">
        <v>3287</v>
      </c>
      <c r="AL1503" s="13" t="s">
        <v>10266</v>
      </c>
      <c r="AM1503" s="8" t="s">
        <v>4945</v>
      </c>
      <c r="AN1503" s="8" t="s">
        <v>10267</v>
      </c>
      <c r="AO1503" s="13" t="s">
        <v>10268</v>
      </c>
      <c r="AP1503" s="9" t="s">
        <v>10221</v>
      </c>
      <c r="AQ1503" s="11">
        <v>7500.0</v>
      </c>
    </row>
    <row r="1504">
      <c r="A1504" s="8" t="str">
        <f t="shared" si="1"/>
        <v>Maddie Lavin</v>
      </c>
      <c r="B1504" s="8" t="s">
        <v>10252</v>
      </c>
      <c r="C1504" s="8" t="s">
        <v>3713</v>
      </c>
      <c r="D1504" s="9" t="s">
        <v>10221</v>
      </c>
      <c r="E1504" s="8" t="s">
        <v>10253</v>
      </c>
      <c r="F1504" s="8" t="s">
        <v>3309</v>
      </c>
      <c r="G1504" s="8" t="s">
        <v>47</v>
      </c>
      <c r="H1504" s="8" t="s">
        <v>10254</v>
      </c>
      <c r="I1504" s="8" t="s">
        <v>49</v>
      </c>
      <c r="J1504" s="10">
        <v>3.35</v>
      </c>
      <c r="K1504" s="8" t="s">
        <v>10255</v>
      </c>
      <c r="L1504" s="8" t="s">
        <v>1057</v>
      </c>
      <c r="M1504" s="8"/>
      <c r="N1504" s="8" t="s">
        <v>10303</v>
      </c>
      <c r="O1504" s="8" t="s">
        <v>52</v>
      </c>
      <c r="P1504" s="8"/>
      <c r="Q1504" s="8"/>
      <c r="R1504" s="8" t="s">
        <v>10304</v>
      </c>
      <c r="S1504" s="8" t="s">
        <v>10305</v>
      </c>
      <c r="T1504" s="11" t="str">
        <f t="shared" si="2"/>
        <v>Maddie Lavin</v>
      </c>
      <c r="U1504" s="8" t="s">
        <v>80</v>
      </c>
      <c r="V1504" s="8"/>
      <c r="W1504" s="8"/>
      <c r="X1504" s="8" t="s">
        <v>10261</v>
      </c>
      <c r="Y1504" s="8" t="s">
        <v>60</v>
      </c>
      <c r="Z1504" s="12" t="s">
        <v>10262</v>
      </c>
      <c r="AA1504" s="8" t="s">
        <v>60</v>
      </c>
      <c r="AB1504" s="12" t="s">
        <v>10263</v>
      </c>
      <c r="AC1504" s="12" t="s">
        <v>10306</v>
      </c>
      <c r="AD1504" s="12" t="s">
        <v>10264</v>
      </c>
      <c r="AE1504" s="8" t="s">
        <v>10265</v>
      </c>
      <c r="AF1504" s="8" t="s">
        <v>10221</v>
      </c>
      <c r="AG1504" s="8" t="s">
        <v>10233</v>
      </c>
      <c r="AH1504" s="8" t="s">
        <v>194</v>
      </c>
      <c r="AI1504" s="8" t="s">
        <v>66</v>
      </c>
      <c r="AJ1504" s="8"/>
      <c r="AK1504" s="13" t="s">
        <v>3287</v>
      </c>
      <c r="AL1504" s="13" t="s">
        <v>10266</v>
      </c>
      <c r="AM1504" s="8" t="s">
        <v>4945</v>
      </c>
      <c r="AN1504" s="8" t="s">
        <v>10267</v>
      </c>
      <c r="AO1504" s="13" t="s">
        <v>10268</v>
      </c>
      <c r="AP1504" s="9" t="s">
        <v>10221</v>
      </c>
      <c r="AQ1504" s="11">
        <v>7500.0</v>
      </c>
    </row>
    <row r="1505">
      <c r="A1505" s="8" t="str">
        <f t="shared" si="1"/>
        <v>Asha Gibson-Smith</v>
      </c>
      <c r="B1505" s="8" t="s">
        <v>10307</v>
      </c>
      <c r="C1505" s="8" t="s">
        <v>893</v>
      </c>
      <c r="D1505" s="9" t="s">
        <v>10308</v>
      </c>
      <c r="E1505" s="8" t="s">
        <v>10309</v>
      </c>
      <c r="F1505" s="8" t="s">
        <v>46</v>
      </c>
      <c r="G1505" s="8" t="s">
        <v>47</v>
      </c>
      <c r="H1505" s="8" t="s">
        <v>10310</v>
      </c>
      <c r="I1505" s="8" t="s">
        <v>49</v>
      </c>
      <c r="J1505" s="10">
        <v>3.2</v>
      </c>
      <c r="K1505" s="8" t="s">
        <v>10311</v>
      </c>
      <c r="L1505" s="8"/>
      <c r="M1505" s="8"/>
      <c r="N1505" s="8" t="s">
        <v>10312</v>
      </c>
      <c r="O1505" s="8" t="s">
        <v>52</v>
      </c>
      <c r="P1505" s="8"/>
      <c r="Q1505" s="8"/>
      <c r="R1505" s="8" t="s">
        <v>10313</v>
      </c>
      <c r="S1505" s="8" t="s">
        <v>10314</v>
      </c>
      <c r="T1505" s="11" t="str">
        <f t="shared" si="2"/>
        <v>Asha Gibson-Smith</v>
      </c>
      <c r="U1505" s="8" t="s">
        <v>6973</v>
      </c>
      <c r="V1505" s="8" t="s">
        <v>10315</v>
      </c>
      <c r="W1505" s="8"/>
      <c r="X1505" s="8" t="s">
        <v>10316</v>
      </c>
      <c r="Y1505" s="8" t="s">
        <v>60</v>
      </c>
      <c r="Z1505" s="12" t="s">
        <v>10317</v>
      </c>
      <c r="AA1505" s="8" t="s">
        <v>60</v>
      </c>
      <c r="AB1505" s="8" t="s">
        <v>60</v>
      </c>
      <c r="AC1505" s="8" t="s">
        <v>60</v>
      </c>
      <c r="AD1505" s="12" t="s">
        <v>10318</v>
      </c>
      <c r="AE1505" s="8" t="s">
        <v>10319</v>
      </c>
      <c r="AF1505" s="8" t="s">
        <v>10320</v>
      </c>
      <c r="AG1505" s="8" t="s">
        <v>10321</v>
      </c>
      <c r="AH1505" s="8" t="s">
        <v>65</v>
      </c>
      <c r="AI1505" s="8" t="s">
        <v>66</v>
      </c>
      <c r="AJ1505" s="8"/>
      <c r="AK1505" s="13" t="s">
        <v>10322</v>
      </c>
      <c r="AL1505" s="13" t="s">
        <v>10323</v>
      </c>
      <c r="AM1505" s="8" t="s">
        <v>4984</v>
      </c>
      <c r="AN1505" s="8" t="s">
        <v>2972</v>
      </c>
      <c r="AO1505" s="13" t="s">
        <v>10324</v>
      </c>
      <c r="AP1505" s="9" t="s">
        <v>10320</v>
      </c>
      <c r="AQ1505" s="11">
        <v>9513.0</v>
      </c>
    </row>
    <row r="1506">
      <c r="A1506" s="8" t="str">
        <f t="shared" si="1"/>
        <v>Kendall Muhammad</v>
      </c>
      <c r="B1506" s="8" t="s">
        <v>10307</v>
      </c>
      <c r="C1506" s="8" t="s">
        <v>893</v>
      </c>
      <c r="D1506" s="9" t="s">
        <v>10308</v>
      </c>
      <c r="E1506" s="8" t="s">
        <v>10309</v>
      </c>
      <c r="F1506" s="8" t="s">
        <v>46</v>
      </c>
      <c r="G1506" s="8" t="s">
        <v>47</v>
      </c>
      <c r="H1506" s="8" t="s">
        <v>10310</v>
      </c>
      <c r="I1506" s="8" t="s">
        <v>49</v>
      </c>
      <c r="J1506" s="10">
        <v>3.2</v>
      </c>
      <c r="K1506" s="8" t="s">
        <v>10311</v>
      </c>
      <c r="L1506" s="8"/>
      <c r="M1506" s="8"/>
      <c r="N1506" s="8" t="s">
        <v>10325</v>
      </c>
      <c r="O1506" s="8" t="s">
        <v>52</v>
      </c>
      <c r="P1506" s="8"/>
      <c r="Q1506" s="8"/>
      <c r="R1506" s="8" t="s">
        <v>860</v>
      </c>
      <c r="S1506" s="8" t="s">
        <v>10326</v>
      </c>
      <c r="T1506" s="11" t="str">
        <f t="shared" si="2"/>
        <v>Kendall Muhammad</v>
      </c>
      <c r="U1506" s="8" t="s">
        <v>106</v>
      </c>
      <c r="V1506" s="8" t="s">
        <v>10327</v>
      </c>
      <c r="W1506" s="8"/>
      <c r="X1506" s="8" t="s">
        <v>10316</v>
      </c>
      <c r="Y1506" s="8" t="s">
        <v>60</v>
      </c>
      <c r="Z1506" s="12" t="s">
        <v>10317</v>
      </c>
      <c r="AA1506" s="8" t="s">
        <v>60</v>
      </c>
      <c r="AB1506" s="8" t="s">
        <v>60</v>
      </c>
      <c r="AC1506" s="8" t="s">
        <v>60</v>
      </c>
      <c r="AD1506" s="12" t="s">
        <v>10318</v>
      </c>
      <c r="AE1506" s="8" t="s">
        <v>10319</v>
      </c>
      <c r="AF1506" s="8" t="s">
        <v>10320</v>
      </c>
      <c r="AG1506" s="8" t="s">
        <v>10321</v>
      </c>
      <c r="AH1506" s="8" t="s">
        <v>65</v>
      </c>
      <c r="AI1506" s="8" t="s">
        <v>66</v>
      </c>
      <c r="AJ1506" s="8"/>
      <c r="AK1506" s="13" t="s">
        <v>10322</v>
      </c>
      <c r="AL1506" s="13" t="s">
        <v>10323</v>
      </c>
      <c r="AM1506" s="8" t="s">
        <v>4984</v>
      </c>
      <c r="AN1506" s="8" t="s">
        <v>2972</v>
      </c>
      <c r="AO1506" s="13" t="s">
        <v>10324</v>
      </c>
      <c r="AP1506" s="9" t="s">
        <v>10320</v>
      </c>
      <c r="AQ1506" s="11">
        <v>9513.0</v>
      </c>
    </row>
    <row r="1507">
      <c r="A1507" s="8" t="str">
        <f t="shared" si="1"/>
        <v>Jasmine Sensabaugh</v>
      </c>
      <c r="B1507" s="8" t="s">
        <v>10307</v>
      </c>
      <c r="C1507" s="8" t="s">
        <v>893</v>
      </c>
      <c r="D1507" s="9" t="s">
        <v>10308</v>
      </c>
      <c r="E1507" s="8" t="s">
        <v>10309</v>
      </c>
      <c r="F1507" s="8" t="s">
        <v>46</v>
      </c>
      <c r="G1507" s="8" t="s">
        <v>47</v>
      </c>
      <c r="H1507" s="8" t="s">
        <v>10310</v>
      </c>
      <c r="I1507" s="8" t="s">
        <v>49</v>
      </c>
      <c r="J1507" s="10">
        <v>3.2</v>
      </c>
      <c r="K1507" s="8" t="s">
        <v>10311</v>
      </c>
      <c r="L1507" s="8"/>
      <c r="M1507" s="8"/>
      <c r="N1507" s="8" t="s">
        <v>10328</v>
      </c>
      <c r="O1507" s="8" t="s">
        <v>52</v>
      </c>
      <c r="P1507" s="8"/>
      <c r="Q1507" s="8"/>
      <c r="R1507" s="8" t="s">
        <v>10329</v>
      </c>
      <c r="S1507" s="8" t="s">
        <v>10330</v>
      </c>
      <c r="T1507" s="11" t="str">
        <f t="shared" si="2"/>
        <v>Jasmine Sensabaugh</v>
      </c>
      <c r="U1507" s="8" t="s">
        <v>80</v>
      </c>
      <c r="V1507" s="8" t="s">
        <v>10331</v>
      </c>
      <c r="W1507" s="8" t="s">
        <v>10332</v>
      </c>
      <c r="X1507" s="8" t="s">
        <v>10316</v>
      </c>
      <c r="Y1507" s="12" t="s">
        <v>10333</v>
      </c>
      <c r="Z1507" s="12" t="s">
        <v>10317</v>
      </c>
      <c r="AA1507" s="8" t="s">
        <v>60</v>
      </c>
      <c r="AB1507" s="12" t="s">
        <v>10334</v>
      </c>
      <c r="AC1507" s="8" t="s">
        <v>60</v>
      </c>
      <c r="AD1507" s="12" t="s">
        <v>10335</v>
      </c>
      <c r="AE1507" s="8" t="s">
        <v>10319</v>
      </c>
      <c r="AF1507" s="8" t="s">
        <v>10320</v>
      </c>
      <c r="AG1507" s="8" t="s">
        <v>10321</v>
      </c>
      <c r="AH1507" s="8" t="s">
        <v>65</v>
      </c>
      <c r="AI1507" s="8" t="s">
        <v>66</v>
      </c>
      <c r="AJ1507" s="8"/>
      <c r="AK1507" s="13" t="s">
        <v>10322</v>
      </c>
      <c r="AL1507" s="13" t="s">
        <v>10323</v>
      </c>
      <c r="AM1507" s="8" t="s">
        <v>4984</v>
      </c>
      <c r="AN1507" s="8" t="s">
        <v>2972</v>
      </c>
      <c r="AO1507" s="13" t="s">
        <v>10324</v>
      </c>
      <c r="AP1507" s="29" t="s">
        <v>10320</v>
      </c>
      <c r="AQ1507" s="11">
        <v>9513.0</v>
      </c>
    </row>
    <row r="1508">
      <c r="A1508" s="8" t="str">
        <f t="shared" si="1"/>
        <v>AC Jack has been removed. </v>
      </c>
      <c r="B1508" s="8" t="s">
        <v>10307</v>
      </c>
      <c r="C1508" s="8" t="s">
        <v>893</v>
      </c>
      <c r="D1508" s="9" t="s">
        <v>10308</v>
      </c>
      <c r="E1508" s="8" t="s">
        <v>10309</v>
      </c>
      <c r="F1508" s="8" t="s">
        <v>46</v>
      </c>
      <c r="G1508" s="8" t="s">
        <v>47</v>
      </c>
      <c r="H1508" s="8" t="s">
        <v>10310</v>
      </c>
      <c r="I1508" s="8" t="s">
        <v>49</v>
      </c>
      <c r="J1508" s="10">
        <v>3.2</v>
      </c>
      <c r="K1508" s="8" t="s">
        <v>10311</v>
      </c>
      <c r="L1508" s="8"/>
      <c r="M1508" s="8"/>
      <c r="N1508" s="8" t="s">
        <v>10336</v>
      </c>
      <c r="O1508" s="8" t="s">
        <v>52</v>
      </c>
      <c r="P1508" s="8"/>
      <c r="Q1508" s="8" t="s">
        <v>277</v>
      </c>
      <c r="R1508" s="8" t="s">
        <v>10337</v>
      </c>
      <c r="S1508" s="8"/>
      <c r="T1508" s="11" t="str">
        <f t="shared" si="2"/>
        <v>AC Jack has been removed. </v>
      </c>
      <c r="U1508" s="8"/>
      <c r="V1508" s="8"/>
      <c r="W1508" s="8"/>
      <c r="X1508" s="8" t="s">
        <v>10316</v>
      </c>
      <c r="Y1508" s="12" t="s">
        <v>10338</v>
      </c>
      <c r="Z1508" s="12" t="s">
        <v>10317</v>
      </c>
      <c r="AA1508" s="8" t="s">
        <v>60</v>
      </c>
      <c r="AB1508" s="8" t="s">
        <v>60</v>
      </c>
      <c r="AC1508" s="12" t="s">
        <v>10339</v>
      </c>
      <c r="AD1508" s="12" t="s">
        <v>10335</v>
      </c>
      <c r="AE1508" s="8" t="s">
        <v>10319</v>
      </c>
      <c r="AF1508" s="8" t="s">
        <v>10320</v>
      </c>
      <c r="AG1508" s="8" t="s">
        <v>10321</v>
      </c>
      <c r="AH1508" s="8" t="s">
        <v>65</v>
      </c>
      <c r="AI1508" s="8" t="s">
        <v>66</v>
      </c>
      <c r="AJ1508" s="8"/>
      <c r="AK1508" s="8" t="s">
        <v>10322</v>
      </c>
      <c r="AL1508" s="8" t="s">
        <v>10323</v>
      </c>
      <c r="AM1508" s="8" t="s">
        <v>4984</v>
      </c>
      <c r="AN1508" s="8" t="s">
        <v>2972</v>
      </c>
      <c r="AO1508" s="8" t="s">
        <v>10324</v>
      </c>
      <c r="AP1508" s="9" t="s">
        <v>10320</v>
      </c>
      <c r="AQ1508" s="11">
        <v>9513.0</v>
      </c>
    </row>
    <row r="1509">
      <c r="A1509" s="8" t="str">
        <f t="shared" si="1"/>
        <v>AC Jacob has been removed. </v>
      </c>
      <c r="B1509" s="8" t="s">
        <v>10307</v>
      </c>
      <c r="C1509" s="8" t="s">
        <v>893</v>
      </c>
      <c r="D1509" s="9" t="s">
        <v>10308</v>
      </c>
      <c r="E1509" s="8" t="s">
        <v>10309</v>
      </c>
      <c r="F1509" s="8" t="s">
        <v>46</v>
      </c>
      <c r="G1509" s="8" t="s">
        <v>47</v>
      </c>
      <c r="H1509" s="8" t="s">
        <v>10310</v>
      </c>
      <c r="I1509" s="8" t="s">
        <v>49</v>
      </c>
      <c r="J1509" s="10">
        <v>3.2</v>
      </c>
      <c r="K1509" s="8" t="s">
        <v>10311</v>
      </c>
      <c r="L1509" s="8"/>
      <c r="M1509" s="8"/>
      <c r="N1509" s="8" t="s">
        <v>10340</v>
      </c>
      <c r="O1509" s="8" t="s">
        <v>52</v>
      </c>
      <c r="P1509" s="8"/>
      <c r="Q1509" s="8" t="s">
        <v>277</v>
      </c>
      <c r="R1509" s="8" t="s">
        <v>10341</v>
      </c>
      <c r="S1509" s="8"/>
      <c r="T1509" s="11" t="str">
        <f t="shared" si="2"/>
        <v>AC Jacob has been removed. </v>
      </c>
      <c r="U1509" s="8"/>
      <c r="V1509" s="8"/>
      <c r="W1509" s="8"/>
      <c r="X1509" s="8" t="s">
        <v>10316</v>
      </c>
      <c r="Y1509" s="8" t="s">
        <v>60</v>
      </c>
      <c r="Z1509" s="12" t="s">
        <v>10317</v>
      </c>
      <c r="AA1509" s="8" t="s">
        <v>60</v>
      </c>
      <c r="AB1509" s="8" t="s">
        <v>60</v>
      </c>
      <c r="AC1509" s="12" t="s">
        <v>10342</v>
      </c>
      <c r="AD1509" s="12" t="s">
        <v>10335</v>
      </c>
      <c r="AE1509" s="8" t="s">
        <v>10319</v>
      </c>
      <c r="AF1509" s="8" t="s">
        <v>10320</v>
      </c>
      <c r="AG1509" s="8" t="s">
        <v>10321</v>
      </c>
      <c r="AH1509" s="8" t="s">
        <v>65</v>
      </c>
      <c r="AI1509" s="8" t="s">
        <v>66</v>
      </c>
      <c r="AJ1509" s="8"/>
      <c r="AK1509" s="8" t="s">
        <v>10322</v>
      </c>
      <c r="AL1509" s="8" t="s">
        <v>10323</v>
      </c>
      <c r="AM1509" s="8" t="s">
        <v>4984</v>
      </c>
      <c r="AN1509" s="8" t="s">
        <v>2972</v>
      </c>
      <c r="AO1509" s="8" t="s">
        <v>10324</v>
      </c>
      <c r="AP1509" s="9" t="s">
        <v>10320</v>
      </c>
      <c r="AQ1509" s="11">
        <v>9513.0</v>
      </c>
    </row>
    <row r="1510">
      <c r="A1510" s="8" t="str">
        <f t="shared" si="1"/>
        <v>Knox Perry</v>
      </c>
      <c r="B1510" s="8" t="s">
        <v>10343</v>
      </c>
      <c r="C1510" s="8" t="s">
        <v>3306</v>
      </c>
      <c r="D1510" s="9" t="s">
        <v>10308</v>
      </c>
      <c r="E1510" s="8" t="s">
        <v>10344</v>
      </c>
      <c r="F1510" s="8" t="s">
        <v>46</v>
      </c>
      <c r="G1510" s="8" t="s">
        <v>47</v>
      </c>
      <c r="H1510" s="8" t="s">
        <v>10345</v>
      </c>
      <c r="I1510" s="8" t="s">
        <v>10346</v>
      </c>
      <c r="J1510" s="10">
        <v>3.53</v>
      </c>
      <c r="K1510" s="8" t="s">
        <v>10347</v>
      </c>
      <c r="L1510" s="8"/>
      <c r="M1510" s="8"/>
      <c r="N1510" s="8" t="s">
        <v>10348</v>
      </c>
      <c r="O1510" s="8" t="s">
        <v>52</v>
      </c>
      <c r="P1510" s="8"/>
      <c r="Q1510" s="8"/>
      <c r="R1510" s="8" t="s">
        <v>10349</v>
      </c>
      <c r="S1510" s="8" t="s">
        <v>2499</v>
      </c>
      <c r="T1510" s="11" t="str">
        <f t="shared" si="2"/>
        <v>Knox Perry</v>
      </c>
      <c r="U1510" s="8" t="s">
        <v>412</v>
      </c>
      <c r="V1510" s="8" t="s">
        <v>10350</v>
      </c>
      <c r="W1510" s="8"/>
      <c r="X1510" s="8" t="s">
        <v>10351</v>
      </c>
      <c r="Y1510" s="8" t="s">
        <v>60</v>
      </c>
      <c r="Z1510" s="12" t="s">
        <v>10352</v>
      </c>
      <c r="AA1510" s="8" t="s">
        <v>60</v>
      </c>
      <c r="AB1510" s="12" t="s">
        <v>10353</v>
      </c>
      <c r="AC1510" s="8" t="s">
        <v>60</v>
      </c>
      <c r="AD1510" s="12" t="s">
        <v>10354</v>
      </c>
      <c r="AE1510" s="8"/>
      <c r="AF1510" s="8" t="s">
        <v>10355</v>
      </c>
      <c r="AG1510" s="8" t="s">
        <v>10321</v>
      </c>
      <c r="AH1510" s="8" t="s">
        <v>654</v>
      </c>
      <c r="AI1510" s="8" t="s">
        <v>233</v>
      </c>
      <c r="AJ1510" s="8"/>
      <c r="AK1510" s="13" t="s">
        <v>2364</v>
      </c>
      <c r="AL1510" s="13" t="s">
        <v>234</v>
      </c>
      <c r="AM1510" s="8" t="s">
        <v>4153</v>
      </c>
      <c r="AN1510" s="8" t="s">
        <v>10356</v>
      </c>
      <c r="AO1510" s="13" t="s">
        <v>10357</v>
      </c>
      <c r="AP1510" s="15" t="s">
        <v>10355</v>
      </c>
      <c r="AQ1510" s="11">
        <v>6293.0</v>
      </c>
    </row>
    <row r="1511">
      <c r="A1511" s="8" t="str">
        <f t="shared" si="1"/>
        <v>Jeff Langdon</v>
      </c>
      <c r="B1511" s="8" t="s">
        <v>10343</v>
      </c>
      <c r="C1511" s="8" t="s">
        <v>3306</v>
      </c>
      <c r="D1511" s="9" t="s">
        <v>10308</v>
      </c>
      <c r="E1511" s="8" t="s">
        <v>10344</v>
      </c>
      <c r="F1511" s="8" t="s">
        <v>46</v>
      </c>
      <c r="G1511" s="8" t="s">
        <v>47</v>
      </c>
      <c r="H1511" s="8" t="s">
        <v>10345</v>
      </c>
      <c r="I1511" s="8" t="s">
        <v>10346</v>
      </c>
      <c r="J1511" s="10">
        <v>3.53</v>
      </c>
      <c r="K1511" s="8" t="s">
        <v>10347</v>
      </c>
      <c r="L1511" s="8" t="s">
        <v>86</v>
      </c>
      <c r="M1511" s="8" t="s">
        <v>86</v>
      </c>
      <c r="N1511" s="8" t="s">
        <v>10358</v>
      </c>
      <c r="O1511" s="8" t="s">
        <v>52</v>
      </c>
      <c r="P1511" s="8"/>
      <c r="Q1511" s="8"/>
      <c r="R1511" s="8" t="s">
        <v>1632</v>
      </c>
      <c r="S1511" s="8" t="s">
        <v>10359</v>
      </c>
      <c r="T1511" s="11" t="str">
        <f t="shared" si="2"/>
        <v>Jeff Langdon</v>
      </c>
      <c r="U1511" s="8" t="s">
        <v>2105</v>
      </c>
      <c r="V1511" s="8" t="s">
        <v>10360</v>
      </c>
      <c r="W1511" s="8" t="s">
        <v>10361</v>
      </c>
      <c r="X1511" s="8" t="s">
        <v>10351</v>
      </c>
      <c r="Y1511" s="8" t="s">
        <v>60</v>
      </c>
      <c r="Z1511" s="12" t="s">
        <v>10352</v>
      </c>
      <c r="AA1511" s="8" t="s">
        <v>60</v>
      </c>
      <c r="AB1511" s="12" t="s">
        <v>10353</v>
      </c>
      <c r="AC1511" s="8" t="s">
        <v>60</v>
      </c>
      <c r="AD1511" s="12" t="s">
        <v>10354</v>
      </c>
      <c r="AE1511" s="8"/>
      <c r="AF1511" s="8" t="s">
        <v>10355</v>
      </c>
      <c r="AG1511" s="8" t="s">
        <v>10321</v>
      </c>
      <c r="AH1511" s="8" t="s">
        <v>654</v>
      </c>
      <c r="AI1511" s="8" t="s">
        <v>233</v>
      </c>
      <c r="AJ1511" s="8" t="s">
        <v>86</v>
      </c>
      <c r="AK1511" s="13" t="s">
        <v>2364</v>
      </c>
      <c r="AL1511" s="13" t="s">
        <v>234</v>
      </c>
      <c r="AM1511" s="8" t="s">
        <v>4153</v>
      </c>
      <c r="AN1511" s="8" t="s">
        <v>10356</v>
      </c>
      <c r="AO1511" s="13" t="s">
        <v>10357</v>
      </c>
      <c r="AP1511" s="9" t="s">
        <v>10355</v>
      </c>
      <c r="AQ1511" s="11">
        <v>6293.0</v>
      </c>
    </row>
    <row r="1512">
      <c r="A1512" s="8" t="str">
        <f t="shared" si="1"/>
        <v>Hannah Brookover</v>
      </c>
      <c r="B1512" s="8" t="s">
        <v>10343</v>
      </c>
      <c r="C1512" s="8" t="s">
        <v>3306</v>
      </c>
      <c r="D1512" s="9" t="s">
        <v>10308</v>
      </c>
      <c r="E1512" s="8" t="s">
        <v>10344</v>
      </c>
      <c r="F1512" s="8" t="s">
        <v>46</v>
      </c>
      <c r="G1512" s="8" t="s">
        <v>47</v>
      </c>
      <c r="H1512" s="8" t="s">
        <v>10345</v>
      </c>
      <c r="I1512" s="8" t="s">
        <v>10346</v>
      </c>
      <c r="J1512" s="10">
        <v>3.53</v>
      </c>
      <c r="K1512" s="8" t="s">
        <v>10347</v>
      </c>
      <c r="L1512" s="8"/>
      <c r="M1512" s="8"/>
      <c r="N1512" s="8" t="s">
        <v>10362</v>
      </c>
      <c r="O1512" s="8" t="s">
        <v>52</v>
      </c>
      <c r="P1512" s="8"/>
      <c r="Q1512" s="8"/>
      <c r="R1512" s="8" t="s">
        <v>104</v>
      </c>
      <c r="S1512" s="8" t="s">
        <v>10363</v>
      </c>
      <c r="T1512" s="11" t="str">
        <f t="shared" si="2"/>
        <v>Hannah Brookover</v>
      </c>
      <c r="U1512" s="8" t="s">
        <v>106</v>
      </c>
      <c r="V1512" s="8" t="s">
        <v>10364</v>
      </c>
      <c r="W1512" s="8"/>
      <c r="X1512" s="8" t="s">
        <v>10351</v>
      </c>
      <c r="Y1512" s="8" t="s">
        <v>60</v>
      </c>
      <c r="Z1512" s="12" t="s">
        <v>10352</v>
      </c>
      <c r="AA1512" s="8" t="s">
        <v>60</v>
      </c>
      <c r="AB1512" s="12" t="s">
        <v>10353</v>
      </c>
      <c r="AC1512" s="8" t="s">
        <v>60</v>
      </c>
      <c r="AD1512" s="12" t="s">
        <v>10354</v>
      </c>
      <c r="AE1512" s="8"/>
      <c r="AF1512" s="8" t="s">
        <v>10355</v>
      </c>
      <c r="AG1512" s="8" t="s">
        <v>10321</v>
      </c>
      <c r="AH1512" s="8" t="s">
        <v>654</v>
      </c>
      <c r="AI1512" s="8" t="s">
        <v>233</v>
      </c>
      <c r="AJ1512" s="8"/>
      <c r="AK1512" s="8" t="s">
        <v>2364</v>
      </c>
      <c r="AL1512" s="8" t="s">
        <v>234</v>
      </c>
      <c r="AM1512" s="8" t="s">
        <v>4153</v>
      </c>
      <c r="AN1512" s="8" t="s">
        <v>10356</v>
      </c>
      <c r="AO1512" s="8" t="s">
        <v>10357</v>
      </c>
      <c r="AP1512" s="8" t="s">
        <v>10355</v>
      </c>
      <c r="AQ1512" s="11">
        <v>6293.0</v>
      </c>
    </row>
    <row r="1513">
      <c r="A1513" s="8" t="str">
        <f t="shared" si="1"/>
        <v>Cameron Harvey</v>
      </c>
      <c r="B1513" s="8" t="s">
        <v>10343</v>
      </c>
      <c r="C1513" s="8" t="s">
        <v>3306</v>
      </c>
      <c r="D1513" s="9" t="s">
        <v>10308</v>
      </c>
      <c r="E1513" s="8" t="s">
        <v>10344</v>
      </c>
      <c r="F1513" s="8" t="s">
        <v>46</v>
      </c>
      <c r="G1513" s="8" t="s">
        <v>47</v>
      </c>
      <c r="H1513" s="8" t="s">
        <v>10345</v>
      </c>
      <c r="I1513" s="8" t="s">
        <v>10346</v>
      </c>
      <c r="J1513" s="10">
        <v>3.53</v>
      </c>
      <c r="K1513" s="8" t="s">
        <v>10347</v>
      </c>
      <c r="L1513" s="8" t="s">
        <v>86</v>
      </c>
      <c r="M1513" s="8" t="s">
        <v>86</v>
      </c>
      <c r="N1513" s="8" t="s">
        <v>10365</v>
      </c>
      <c r="O1513" s="8" t="s">
        <v>52</v>
      </c>
      <c r="P1513" s="8"/>
      <c r="Q1513" s="8"/>
      <c r="R1513" s="8" t="s">
        <v>2773</v>
      </c>
      <c r="S1513" s="8" t="s">
        <v>3819</v>
      </c>
      <c r="T1513" s="11" t="str">
        <f t="shared" si="2"/>
        <v>Cameron Harvey</v>
      </c>
      <c r="U1513" s="8" t="s">
        <v>80</v>
      </c>
      <c r="V1513" s="8" t="s">
        <v>10366</v>
      </c>
      <c r="W1513" s="8" t="s">
        <v>10367</v>
      </c>
      <c r="X1513" s="8" t="s">
        <v>10351</v>
      </c>
      <c r="Y1513" s="8" t="s">
        <v>60</v>
      </c>
      <c r="Z1513" s="12" t="s">
        <v>10352</v>
      </c>
      <c r="AA1513" s="8" t="s">
        <v>60</v>
      </c>
      <c r="AB1513" s="12" t="s">
        <v>10353</v>
      </c>
      <c r="AC1513" s="8" t="s">
        <v>60</v>
      </c>
      <c r="AD1513" s="12" t="s">
        <v>10354</v>
      </c>
      <c r="AE1513" s="8"/>
      <c r="AF1513" s="8" t="s">
        <v>10355</v>
      </c>
      <c r="AG1513" s="8" t="s">
        <v>10321</v>
      </c>
      <c r="AH1513" s="8" t="s">
        <v>654</v>
      </c>
      <c r="AI1513" s="8" t="s">
        <v>233</v>
      </c>
      <c r="AJ1513" s="8" t="s">
        <v>86</v>
      </c>
      <c r="AK1513" s="13" t="s">
        <v>2364</v>
      </c>
      <c r="AL1513" s="13" t="s">
        <v>234</v>
      </c>
      <c r="AM1513" s="8" t="s">
        <v>4153</v>
      </c>
      <c r="AN1513" s="8" t="s">
        <v>10356</v>
      </c>
      <c r="AO1513" s="13" t="s">
        <v>10357</v>
      </c>
      <c r="AP1513" s="9" t="s">
        <v>10355</v>
      </c>
      <c r="AQ1513" s="11">
        <v>6293.0</v>
      </c>
    </row>
    <row r="1514">
      <c r="A1514" s="8" t="str">
        <f t="shared" si="1"/>
        <v>George Watts</v>
      </c>
      <c r="B1514" s="8" t="s">
        <v>10368</v>
      </c>
      <c r="C1514" s="8" t="s">
        <v>216</v>
      </c>
      <c r="D1514" s="9" t="s">
        <v>10308</v>
      </c>
      <c r="E1514" s="8" t="s">
        <v>10369</v>
      </c>
      <c r="F1514" s="8" t="s">
        <v>46</v>
      </c>
      <c r="G1514" s="8" t="s">
        <v>47</v>
      </c>
      <c r="H1514" s="8" t="s">
        <v>10370</v>
      </c>
      <c r="I1514" s="8" t="s">
        <v>49</v>
      </c>
      <c r="J1514" s="10">
        <v>3.4</v>
      </c>
      <c r="K1514" s="8" t="s">
        <v>10371</v>
      </c>
      <c r="L1514" s="8"/>
      <c r="M1514" s="8"/>
      <c r="N1514" s="8" t="s">
        <v>10372</v>
      </c>
      <c r="O1514" s="8" t="s">
        <v>52</v>
      </c>
      <c r="P1514" s="8"/>
      <c r="Q1514" s="8"/>
      <c r="R1514" s="8" t="s">
        <v>1868</v>
      </c>
      <c r="S1514" s="8" t="s">
        <v>1896</v>
      </c>
      <c r="T1514" s="11" t="str">
        <f t="shared" si="2"/>
        <v>George Watts</v>
      </c>
      <c r="U1514" s="8" t="s">
        <v>55</v>
      </c>
      <c r="V1514" s="8" t="s">
        <v>10373</v>
      </c>
      <c r="W1514" s="8" t="s">
        <v>10374</v>
      </c>
      <c r="X1514" s="8" t="s">
        <v>10375</v>
      </c>
      <c r="Y1514" s="12" t="s">
        <v>10376</v>
      </c>
      <c r="Z1514" s="12" t="s">
        <v>10377</v>
      </c>
      <c r="AA1514" s="8" t="s">
        <v>60</v>
      </c>
      <c r="AB1514" s="12" t="s">
        <v>10378</v>
      </c>
      <c r="AC1514" s="8" t="s">
        <v>60</v>
      </c>
      <c r="AD1514" s="12" t="s">
        <v>10379</v>
      </c>
      <c r="AE1514" s="8"/>
      <c r="AF1514" s="8" t="s">
        <v>10380</v>
      </c>
      <c r="AG1514" s="8" t="s">
        <v>10321</v>
      </c>
      <c r="AH1514" s="8" t="s">
        <v>134</v>
      </c>
      <c r="AI1514" s="8" t="s">
        <v>66</v>
      </c>
      <c r="AJ1514" s="8"/>
      <c r="AK1514" s="13" t="s">
        <v>5194</v>
      </c>
      <c r="AL1514" s="13" t="s">
        <v>4544</v>
      </c>
      <c r="AM1514" s="8" t="s">
        <v>421</v>
      </c>
      <c r="AN1514" s="8" t="s">
        <v>10381</v>
      </c>
      <c r="AO1514" s="13" t="s">
        <v>10382</v>
      </c>
      <c r="AP1514" s="9" t="s">
        <v>10380</v>
      </c>
      <c r="AQ1514" s="11">
        <v>11065.0</v>
      </c>
    </row>
    <row r="1515">
      <c r="A1515" s="8" t="str">
        <f t="shared" si="1"/>
        <v>Marco Duca</v>
      </c>
      <c r="B1515" s="8" t="s">
        <v>10368</v>
      </c>
      <c r="C1515" s="8" t="s">
        <v>216</v>
      </c>
      <c r="D1515" s="9" t="s">
        <v>10308</v>
      </c>
      <c r="E1515" s="8" t="s">
        <v>10369</v>
      </c>
      <c r="F1515" s="8" t="s">
        <v>46</v>
      </c>
      <c r="G1515" s="8" t="s">
        <v>47</v>
      </c>
      <c r="H1515" s="8" t="s">
        <v>10370</v>
      </c>
      <c r="I1515" s="8" t="s">
        <v>49</v>
      </c>
      <c r="J1515" s="10">
        <v>3.4</v>
      </c>
      <c r="K1515" s="8" t="s">
        <v>10371</v>
      </c>
      <c r="L1515" s="8"/>
      <c r="M1515" s="8"/>
      <c r="N1515" s="8" t="s">
        <v>10383</v>
      </c>
      <c r="O1515" s="8" t="s">
        <v>52</v>
      </c>
      <c r="P1515" s="8"/>
      <c r="Q1515" s="8"/>
      <c r="R1515" s="8" t="s">
        <v>10384</v>
      </c>
      <c r="S1515" s="8" t="s">
        <v>6609</v>
      </c>
      <c r="T1515" s="11" t="str">
        <f t="shared" si="2"/>
        <v>Marco Duca</v>
      </c>
      <c r="U1515" s="8" t="s">
        <v>160</v>
      </c>
      <c r="V1515" s="8" t="s">
        <v>10385</v>
      </c>
      <c r="W1515" s="8" t="s">
        <v>10386</v>
      </c>
      <c r="X1515" s="8" t="s">
        <v>10375</v>
      </c>
      <c r="Y1515" s="8" t="s">
        <v>60</v>
      </c>
      <c r="Z1515" s="12" t="s">
        <v>10377</v>
      </c>
      <c r="AA1515" s="8" t="s">
        <v>60</v>
      </c>
      <c r="AB1515" s="12" t="s">
        <v>10378</v>
      </c>
      <c r="AC1515" s="8" t="s">
        <v>60</v>
      </c>
      <c r="AD1515" s="12" t="s">
        <v>10379</v>
      </c>
      <c r="AE1515" s="8"/>
      <c r="AF1515" s="8" t="s">
        <v>10380</v>
      </c>
      <c r="AG1515" s="8" t="s">
        <v>10321</v>
      </c>
      <c r="AH1515" s="8" t="s">
        <v>134</v>
      </c>
      <c r="AI1515" s="8" t="s">
        <v>66</v>
      </c>
      <c r="AJ1515" s="8"/>
      <c r="AK1515" s="13" t="s">
        <v>5194</v>
      </c>
      <c r="AL1515" s="13" t="s">
        <v>4544</v>
      </c>
      <c r="AM1515" s="8" t="s">
        <v>421</v>
      </c>
      <c r="AN1515" s="8" t="s">
        <v>10381</v>
      </c>
      <c r="AO1515" s="13" t="s">
        <v>10382</v>
      </c>
      <c r="AP1515" s="9" t="s">
        <v>10380</v>
      </c>
      <c r="AQ1515" s="11">
        <v>11065.0</v>
      </c>
    </row>
    <row r="1516">
      <c r="A1516" s="8" t="str">
        <f t="shared" si="1"/>
        <v>Sterling Jones</v>
      </c>
      <c r="B1516" s="8" t="s">
        <v>10368</v>
      </c>
      <c r="C1516" s="8" t="s">
        <v>216</v>
      </c>
      <c r="D1516" s="9" t="s">
        <v>10308</v>
      </c>
      <c r="E1516" s="8" t="s">
        <v>10369</v>
      </c>
      <c r="F1516" s="8" t="s">
        <v>46</v>
      </c>
      <c r="G1516" s="8" t="s">
        <v>47</v>
      </c>
      <c r="H1516" s="8" t="s">
        <v>10370</v>
      </c>
      <c r="I1516" s="8" t="s">
        <v>49</v>
      </c>
      <c r="J1516" s="10">
        <v>3.4</v>
      </c>
      <c r="K1516" s="8" t="s">
        <v>10371</v>
      </c>
      <c r="L1516" s="8" t="s">
        <v>86</v>
      </c>
      <c r="M1516" s="8" t="s">
        <v>86</v>
      </c>
      <c r="N1516" s="8" t="s">
        <v>10387</v>
      </c>
      <c r="O1516" s="8" t="s">
        <v>52</v>
      </c>
      <c r="P1516" s="8"/>
      <c r="Q1516" s="8"/>
      <c r="R1516" s="8" t="s">
        <v>5901</v>
      </c>
      <c r="S1516" s="8" t="s">
        <v>1937</v>
      </c>
      <c r="T1516" s="11" t="str">
        <f t="shared" si="2"/>
        <v>Sterling Jones</v>
      </c>
      <c r="U1516" s="8" t="s">
        <v>80</v>
      </c>
      <c r="V1516" s="8" t="s">
        <v>10388</v>
      </c>
      <c r="W1516" s="8" t="s">
        <v>86</v>
      </c>
      <c r="X1516" s="8" t="s">
        <v>10375</v>
      </c>
      <c r="Y1516" s="8" t="s">
        <v>60</v>
      </c>
      <c r="Z1516" s="12" t="s">
        <v>10377</v>
      </c>
      <c r="AA1516" s="8" t="s">
        <v>60</v>
      </c>
      <c r="AB1516" s="12" t="s">
        <v>10378</v>
      </c>
      <c r="AC1516" s="8" t="s">
        <v>60</v>
      </c>
      <c r="AD1516" s="12" t="s">
        <v>10379</v>
      </c>
      <c r="AE1516" s="8"/>
      <c r="AF1516" s="8" t="s">
        <v>10380</v>
      </c>
      <c r="AG1516" s="8" t="s">
        <v>10321</v>
      </c>
      <c r="AH1516" s="8" t="s">
        <v>134</v>
      </c>
      <c r="AI1516" s="8" t="s">
        <v>66</v>
      </c>
      <c r="AJ1516" s="8" t="s">
        <v>86</v>
      </c>
      <c r="AK1516" s="8" t="s">
        <v>5194</v>
      </c>
      <c r="AL1516" s="8" t="s">
        <v>4544</v>
      </c>
      <c r="AM1516" s="8" t="s">
        <v>421</v>
      </c>
      <c r="AN1516" s="8" t="s">
        <v>422</v>
      </c>
      <c r="AO1516" s="8" t="s">
        <v>10382</v>
      </c>
      <c r="AP1516" s="8" t="s">
        <v>10380</v>
      </c>
      <c r="AQ1516" s="11">
        <v>11065.0</v>
      </c>
    </row>
    <row r="1517">
      <c r="A1517" s="8" t="str">
        <f t="shared" si="1"/>
        <v>Franz Holmes</v>
      </c>
      <c r="B1517" s="8" t="s">
        <v>10389</v>
      </c>
      <c r="C1517" s="8" t="s">
        <v>893</v>
      </c>
      <c r="D1517" s="9" t="s">
        <v>10308</v>
      </c>
      <c r="E1517" s="8" t="s">
        <v>10344</v>
      </c>
      <c r="F1517" s="8" t="s">
        <v>46</v>
      </c>
      <c r="G1517" s="8" t="s">
        <v>47</v>
      </c>
      <c r="H1517" s="8" t="s">
        <v>10390</v>
      </c>
      <c r="I1517" s="8" t="s">
        <v>1297</v>
      </c>
      <c r="J1517" s="10">
        <v>3.71</v>
      </c>
      <c r="K1517" s="8" t="s">
        <v>10391</v>
      </c>
      <c r="L1517" s="8" t="s">
        <v>5235</v>
      </c>
      <c r="M1517" s="8" t="s">
        <v>86</v>
      </c>
      <c r="N1517" s="8" t="s">
        <v>10392</v>
      </c>
      <c r="O1517" s="8" t="s">
        <v>52</v>
      </c>
      <c r="P1517" s="8"/>
      <c r="Q1517" s="8"/>
      <c r="R1517" s="8" t="s">
        <v>10393</v>
      </c>
      <c r="S1517" s="8" t="s">
        <v>8198</v>
      </c>
      <c r="T1517" s="11" t="str">
        <f t="shared" si="2"/>
        <v>Franz Holmes</v>
      </c>
      <c r="U1517" s="8" t="s">
        <v>1031</v>
      </c>
      <c r="V1517" s="8" t="s">
        <v>10394</v>
      </c>
      <c r="W1517" s="8" t="s">
        <v>10395</v>
      </c>
      <c r="X1517" s="8" t="s">
        <v>10396</v>
      </c>
      <c r="Y1517" s="8" t="s">
        <v>60</v>
      </c>
      <c r="Z1517" s="12" t="s">
        <v>10397</v>
      </c>
      <c r="AA1517" s="8" t="s">
        <v>60</v>
      </c>
      <c r="AB1517" s="8" t="s">
        <v>60</v>
      </c>
      <c r="AC1517" s="8" t="s">
        <v>60</v>
      </c>
      <c r="AD1517" s="12" t="s">
        <v>10398</v>
      </c>
      <c r="AE1517" s="8"/>
      <c r="AF1517" s="8" t="s">
        <v>10399</v>
      </c>
      <c r="AG1517" s="8" t="s">
        <v>10321</v>
      </c>
      <c r="AH1517" s="8" t="s">
        <v>654</v>
      </c>
      <c r="AI1517" s="8" t="s">
        <v>233</v>
      </c>
      <c r="AJ1517" s="8" t="s">
        <v>86</v>
      </c>
      <c r="AK1517" s="13" t="s">
        <v>655</v>
      </c>
      <c r="AL1517" s="13" t="s">
        <v>10400</v>
      </c>
      <c r="AM1517" s="8" t="s">
        <v>4117</v>
      </c>
      <c r="AN1517" s="8" t="s">
        <v>10401</v>
      </c>
      <c r="AO1517" s="13" t="s">
        <v>10402</v>
      </c>
      <c r="AP1517" s="9" t="s">
        <v>10399</v>
      </c>
      <c r="AQ1517" s="11">
        <v>2986.0</v>
      </c>
    </row>
    <row r="1518">
      <c r="A1518" s="8" t="str">
        <f t="shared" si="1"/>
        <v>Nick Polk</v>
      </c>
      <c r="B1518" s="8" t="s">
        <v>10389</v>
      </c>
      <c r="C1518" s="8" t="s">
        <v>893</v>
      </c>
      <c r="D1518" s="9" t="s">
        <v>10308</v>
      </c>
      <c r="E1518" s="8" t="s">
        <v>10344</v>
      </c>
      <c r="F1518" s="8" t="s">
        <v>46</v>
      </c>
      <c r="G1518" s="8" t="s">
        <v>47</v>
      </c>
      <c r="H1518" s="8" t="s">
        <v>10390</v>
      </c>
      <c r="I1518" s="8" t="s">
        <v>1297</v>
      </c>
      <c r="J1518" s="10">
        <v>3.71</v>
      </c>
      <c r="K1518" s="8" t="s">
        <v>10391</v>
      </c>
      <c r="L1518" s="8" t="s">
        <v>5235</v>
      </c>
      <c r="M1518" s="8" t="s">
        <v>86</v>
      </c>
      <c r="N1518" s="8" t="s">
        <v>10403</v>
      </c>
      <c r="O1518" s="8" t="s">
        <v>52</v>
      </c>
      <c r="P1518" s="8"/>
      <c r="Q1518" s="8"/>
      <c r="R1518" s="8" t="s">
        <v>392</v>
      </c>
      <c r="S1518" s="8" t="s">
        <v>10404</v>
      </c>
      <c r="T1518" s="11" t="str">
        <f t="shared" si="2"/>
        <v>Nick Polk</v>
      </c>
      <c r="U1518" s="8" t="s">
        <v>55</v>
      </c>
      <c r="V1518" s="8" t="s">
        <v>10405</v>
      </c>
      <c r="W1518" s="8" t="s">
        <v>10406</v>
      </c>
      <c r="X1518" s="8" t="s">
        <v>10396</v>
      </c>
      <c r="Y1518" s="12" t="s">
        <v>10407</v>
      </c>
      <c r="Z1518" s="12" t="s">
        <v>10397</v>
      </c>
      <c r="AA1518" s="8" t="s">
        <v>60</v>
      </c>
      <c r="AB1518" s="8" t="s">
        <v>60</v>
      </c>
      <c r="AC1518" s="8" t="s">
        <v>60</v>
      </c>
      <c r="AD1518" s="12" t="s">
        <v>10398</v>
      </c>
      <c r="AE1518" s="8"/>
      <c r="AF1518" s="8" t="s">
        <v>10399</v>
      </c>
      <c r="AG1518" s="8" t="s">
        <v>10321</v>
      </c>
      <c r="AH1518" s="8" t="s">
        <v>654</v>
      </c>
      <c r="AI1518" s="8" t="s">
        <v>233</v>
      </c>
      <c r="AJ1518" s="8" t="s">
        <v>86</v>
      </c>
      <c r="AK1518" s="13" t="s">
        <v>655</v>
      </c>
      <c r="AL1518" s="13" t="s">
        <v>10400</v>
      </c>
      <c r="AM1518" s="8" t="s">
        <v>4117</v>
      </c>
      <c r="AN1518" s="8" t="s">
        <v>10401</v>
      </c>
      <c r="AO1518" s="13" t="s">
        <v>10402</v>
      </c>
      <c r="AP1518" s="9" t="s">
        <v>10399</v>
      </c>
      <c r="AQ1518" s="11">
        <v>2986.0</v>
      </c>
    </row>
    <row r="1519">
      <c r="A1519" s="8" t="str">
        <f t="shared" si="1"/>
        <v>Jake Alexander</v>
      </c>
      <c r="B1519" s="8" t="s">
        <v>10389</v>
      </c>
      <c r="C1519" s="8" t="s">
        <v>893</v>
      </c>
      <c r="D1519" s="9" t="s">
        <v>10308</v>
      </c>
      <c r="E1519" s="8" t="s">
        <v>10344</v>
      </c>
      <c r="F1519" s="8" t="s">
        <v>46</v>
      </c>
      <c r="G1519" s="8" t="s">
        <v>47</v>
      </c>
      <c r="H1519" s="8" t="s">
        <v>10390</v>
      </c>
      <c r="I1519" s="8" t="s">
        <v>1297</v>
      </c>
      <c r="J1519" s="10">
        <v>3.71</v>
      </c>
      <c r="K1519" s="8" t="s">
        <v>10391</v>
      </c>
      <c r="L1519" s="8" t="s">
        <v>5235</v>
      </c>
      <c r="M1519" s="8" t="s">
        <v>86</v>
      </c>
      <c r="N1519" s="8" t="s">
        <v>10408</v>
      </c>
      <c r="O1519" s="8" t="s">
        <v>52</v>
      </c>
      <c r="P1519" s="8"/>
      <c r="Q1519" s="8"/>
      <c r="R1519" s="8" t="s">
        <v>3481</v>
      </c>
      <c r="S1519" s="8" t="s">
        <v>4994</v>
      </c>
      <c r="T1519" s="11" t="str">
        <f t="shared" si="2"/>
        <v>Jake Alexander</v>
      </c>
      <c r="U1519" s="8" t="s">
        <v>1821</v>
      </c>
      <c r="V1519" s="8" t="s">
        <v>10409</v>
      </c>
      <c r="W1519" s="8" t="s">
        <v>10410</v>
      </c>
      <c r="X1519" s="8" t="s">
        <v>10396</v>
      </c>
      <c r="Y1519" s="12" t="s">
        <v>10411</v>
      </c>
      <c r="Z1519" s="12" t="s">
        <v>10397</v>
      </c>
      <c r="AA1519" s="8" t="s">
        <v>60</v>
      </c>
      <c r="AB1519" s="8" t="s">
        <v>60</v>
      </c>
      <c r="AC1519" s="8" t="s">
        <v>60</v>
      </c>
      <c r="AD1519" s="12" t="s">
        <v>10398</v>
      </c>
      <c r="AE1519" s="8"/>
      <c r="AF1519" s="8" t="s">
        <v>10399</v>
      </c>
      <c r="AG1519" s="8" t="s">
        <v>10321</v>
      </c>
      <c r="AH1519" s="8" t="s">
        <v>654</v>
      </c>
      <c r="AI1519" s="8" t="s">
        <v>233</v>
      </c>
      <c r="AJ1519" s="8" t="s">
        <v>86</v>
      </c>
      <c r="AK1519" s="13" t="s">
        <v>655</v>
      </c>
      <c r="AL1519" s="13" t="s">
        <v>10400</v>
      </c>
      <c r="AM1519" s="8" t="s">
        <v>4117</v>
      </c>
      <c r="AN1519" s="8" t="s">
        <v>10401</v>
      </c>
      <c r="AO1519" s="13" t="s">
        <v>10402</v>
      </c>
      <c r="AP1519" s="9" t="s">
        <v>10399</v>
      </c>
      <c r="AQ1519" s="11">
        <v>2986.0</v>
      </c>
    </row>
    <row r="1520">
      <c r="A1520" s="8" t="str">
        <f t="shared" si="1"/>
        <v>Jonathan Imes</v>
      </c>
      <c r="B1520" s="8" t="s">
        <v>10389</v>
      </c>
      <c r="C1520" s="8" t="s">
        <v>893</v>
      </c>
      <c r="D1520" s="9" t="s">
        <v>10308</v>
      </c>
      <c r="E1520" s="8" t="s">
        <v>10344</v>
      </c>
      <c r="F1520" s="8" t="s">
        <v>46</v>
      </c>
      <c r="G1520" s="8" t="s">
        <v>47</v>
      </c>
      <c r="H1520" s="8" t="s">
        <v>10390</v>
      </c>
      <c r="I1520" s="8" t="s">
        <v>1297</v>
      </c>
      <c r="J1520" s="10">
        <v>3.71</v>
      </c>
      <c r="K1520" s="8" t="s">
        <v>10391</v>
      </c>
      <c r="L1520" s="8" t="s">
        <v>5235</v>
      </c>
      <c r="M1520" s="8"/>
      <c r="N1520" s="8" t="s">
        <v>10412</v>
      </c>
      <c r="O1520" s="8" t="s">
        <v>52</v>
      </c>
      <c r="P1520" s="8"/>
      <c r="Q1520" s="8"/>
      <c r="R1520" s="8" t="s">
        <v>109</v>
      </c>
      <c r="S1520" s="8" t="s">
        <v>10413</v>
      </c>
      <c r="T1520" s="11" t="str">
        <f t="shared" si="2"/>
        <v>Jonathan Imes</v>
      </c>
      <c r="U1520" s="8" t="s">
        <v>10414</v>
      </c>
      <c r="V1520" s="8"/>
      <c r="W1520" s="8" t="s">
        <v>10415</v>
      </c>
      <c r="X1520" s="8" t="s">
        <v>10396</v>
      </c>
      <c r="Y1520" s="12" t="s">
        <v>10416</v>
      </c>
      <c r="Z1520" s="12" t="s">
        <v>10397</v>
      </c>
      <c r="AA1520" s="8" t="s">
        <v>60</v>
      </c>
      <c r="AB1520" s="8" t="s">
        <v>60</v>
      </c>
      <c r="AC1520" s="8" t="s">
        <v>60</v>
      </c>
      <c r="AD1520" s="12" t="s">
        <v>10398</v>
      </c>
      <c r="AE1520" s="8"/>
      <c r="AF1520" s="8" t="s">
        <v>10399</v>
      </c>
      <c r="AG1520" s="8" t="s">
        <v>10321</v>
      </c>
      <c r="AH1520" s="8" t="s">
        <v>654</v>
      </c>
      <c r="AI1520" s="8" t="s">
        <v>233</v>
      </c>
      <c r="AJ1520" s="8"/>
      <c r="AK1520" s="13" t="s">
        <v>655</v>
      </c>
      <c r="AL1520" s="13" t="s">
        <v>10400</v>
      </c>
      <c r="AM1520" s="8" t="s">
        <v>4117</v>
      </c>
      <c r="AN1520" s="8" t="s">
        <v>10401</v>
      </c>
      <c r="AO1520" s="13" t="s">
        <v>10402</v>
      </c>
      <c r="AP1520" s="9" t="s">
        <v>10399</v>
      </c>
      <c r="AQ1520" s="11">
        <v>2986.0</v>
      </c>
    </row>
    <row r="1521">
      <c r="A1521" s="8" t="str">
        <f t="shared" si="1"/>
        <v>Grace Oetting</v>
      </c>
      <c r="B1521" s="8" t="s">
        <v>10389</v>
      </c>
      <c r="C1521" s="8" t="s">
        <v>893</v>
      </c>
      <c r="D1521" s="9" t="s">
        <v>10308</v>
      </c>
      <c r="E1521" s="8" t="s">
        <v>10344</v>
      </c>
      <c r="F1521" s="8" t="s">
        <v>46</v>
      </c>
      <c r="G1521" s="8" t="s">
        <v>47</v>
      </c>
      <c r="H1521" s="8" t="s">
        <v>10417</v>
      </c>
      <c r="I1521" s="8" t="s">
        <v>1297</v>
      </c>
      <c r="J1521" s="10">
        <v>3.71</v>
      </c>
      <c r="K1521" s="8" t="s">
        <v>10391</v>
      </c>
      <c r="L1521" s="8" t="s">
        <v>5235</v>
      </c>
      <c r="M1521" s="8" t="s">
        <v>86</v>
      </c>
      <c r="N1521" s="8" t="s">
        <v>10418</v>
      </c>
      <c r="O1521" s="8" t="s">
        <v>52</v>
      </c>
      <c r="P1521" s="8"/>
      <c r="Q1521" s="8"/>
      <c r="R1521" s="8" t="s">
        <v>5357</v>
      </c>
      <c r="S1521" s="8" t="s">
        <v>10419</v>
      </c>
      <c r="T1521" s="11" t="str">
        <f t="shared" si="2"/>
        <v>Grace Oetting</v>
      </c>
      <c r="U1521" s="8" t="s">
        <v>106</v>
      </c>
      <c r="V1521" s="8" t="s">
        <v>10420</v>
      </c>
      <c r="W1521" s="8" t="s">
        <v>10421</v>
      </c>
      <c r="X1521" s="8" t="s">
        <v>10396</v>
      </c>
      <c r="Y1521" s="12" t="s">
        <v>10422</v>
      </c>
      <c r="Z1521" s="12" t="s">
        <v>10423</v>
      </c>
      <c r="AA1521" s="8" t="s">
        <v>60</v>
      </c>
      <c r="AB1521" s="12" t="s">
        <v>10424</v>
      </c>
      <c r="AC1521" s="12" t="s">
        <v>10425</v>
      </c>
      <c r="AD1521" s="12" t="s">
        <v>10426</v>
      </c>
      <c r="AE1521" s="8"/>
      <c r="AF1521" s="8" t="s">
        <v>10399</v>
      </c>
      <c r="AG1521" s="8" t="s">
        <v>10321</v>
      </c>
      <c r="AH1521" s="8" t="s">
        <v>654</v>
      </c>
      <c r="AI1521" s="8" t="s">
        <v>233</v>
      </c>
      <c r="AJ1521" s="8" t="s">
        <v>86</v>
      </c>
      <c r="AK1521" s="13" t="s">
        <v>655</v>
      </c>
      <c r="AL1521" s="13" t="s">
        <v>10400</v>
      </c>
      <c r="AM1521" s="8" t="s">
        <v>4117</v>
      </c>
      <c r="AN1521" s="8" t="s">
        <v>10401</v>
      </c>
      <c r="AO1521" s="13" t="s">
        <v>10402</v>
      </c>
      <c r="AP1521" s="9" t="s">
        <v>10399</v>
      </c>
      <c r="AQ1521" s="11">
        <v>2986.0</v>
      </c>
    </row>
    <row r="1522">
      <c r="A1522" s="8" t="str">
        <f t="shared" si="1"/>
        <v>Keith Vroman</v>
      </c>
      <c r="B1522" s="8" t="s">
        <v>10427</v>
      </c>
      <c r="C1522" s="8" t="s">
        <v>178</v>
      </c>
      <c r="D1522" s="9" t="s">
        <v>10308</v>
      </c>
      <c r="E1522" s="8" t="s">
        <v>10428</v>
      </c>
      <c r="F1522" s="8" t="s">
        <v>46</v>
      </c>
      <c r="G1522" s="8" t="s">
        <v>47</v>
      </c>
      <c r="H1522" s="8" t="s">
        <v>10429</v>
      </c>
      <c r="I1522" s="8" t="s">
        <v>49</v>
      </c>
      <c r="J1522" s="10">
        <v>3.49</v>
      </c>
      <c r="K1522" s="8" t="s">
        <v>10430</v>
      </c>
      <c r="L1522" s="8" t="s">
        <v>86</v>
      </c>
      <c r="M1522" s="8" t="s">
        <v>86</v>
      </c>
      <c r="N1522" s="8" t="s">
        <v>10431</v>
      </c>
      <c r="O1522" s="8" t="s">
        <v>52</v>
      </c>
      <c r="P1522" s="8" t="s">
        <v>490</v>
      </c>
      <c r="Q1522" s="8"/>
      <c r="R1522" s="8" t="s">
        <v>4698</v>
      </c>
      <c r="S1522" s="8" t="s">
        <v>10432</v>
      </c>
      <c r="T1522" s="11" t="str">
        <f t="shared" si="2"/>
        <v>Keith Vroman</v>
      </c>
      <c r="U1522" s="8" t="s">
        <v>55</v>
      </c>
      <c r="V1522" s="8" t="s">
        <v>10433</v>
      </c>
      <c r="W1522" s="8" t="s">
        <v>10434</v>
      </c>
      <c r="X1522" s="8" t="s">
        <v>10435</v>
      </c>
      <c r="Y1522" s="12" t="s">
        <v>10436</v>
      </c>
      <c r="Z1522" s="12" t="s">
        <v>10437</v>
      </c>
      <c r="AA1522" s="8" t="s">
        <v>60</v>
      </c>
      <c r="AB1522" s="12" t="s">
        <v>10438</v>
      </c>
      <c r="AC1522" s="8" t="s">
        <v>60</v>
      </c>
      <c r="AD1522" s="12" t="s">
        <v>10439</v>
      </c>
      <c r="AE1522" s="8"/>
      <c r="AF1522" s="8" t="s">
        <v>10440</v>
      </c>
      <c r="AG1522" s="8" t="s">
        <v>10321</v>
      </c>
      <c r="AH1522" s="8" t="s">
        <v>352</v>
      </c>
      <c r="AI1522" s="8" t="s">
        <v>66</v>
      </c>
      <c r="AJ1522" s="8" t="s">
        <v>86</v>
      </c>
      <c r="AK1522" s="13" t="s">
        <v>1377</v>
      </c>
      <c r="AL1522" s="13" t="s">
        <v>2114</v>
      </c>
      <c r="AM1522" s="8" t="s">
        <v>743</v>
      </c>
      <c r="AN1522" s="8" t="s">
        <v>9241</v>
      </c>
      <c r="AO1522" s="13" t="s">
        <v>10441</v>
      </c>
      <c r="AP1522" s="9" t="s">
        <v>10440</v>
      </c>
      <c r="AQ1522" s="11">
        <v>19693.0</v>
      </c>
    </row>
    <row r="1523">
      <c r="A1523" s="8" t="str">
        <f t="shared" si="1"/>
        <v>Tshwanelo Maruping</v>
      </c>
      <c r="B1523" s="8" t="s">
        <v>10427</v>
      </c>
      <c r="C1523" s="8" t="s">
        <v>178</v>
      </c>
      <c r="D1523" s="9" t="s">
        <v>10308</v>
      </c>
      <c r="E1523" s="8" t="s">
        <v>10428</v>
      </c>
      <c r="F1523" s="8" t="s">
        <v>46</v>
      </c>
      <c r="G1523" s="8" t="s">
        <v>47</v>
      </c>
      <c r="H1523" s="8" t="s">
        <v>10429</v>
      </c>
      <c r="I1523" s="8" t="s">
        <v>49</v>
      </c>
      <c r="J1523" s="10">
        <v>3.49</v>
      </c>
      <c r="K1523" s="8" t="s">
        <v>10430</v>
      </c>
      <c r="L1523" s="8"/>
      <c r="M1523" s="8"/>
      <c r="N1523" s="8" t="s">
        <v>10442</v>
      </c>
      <c r="O1523" s="8" t="s">
        <v>52</v>
      </c>
      <c r="P1523" s="8"/>
      <c r="Q1523" s="8"/>
      <c r="R1523" s="8" t="s">
        <v>10443</v>
      </c>
      <c r="S1523" s="8" t="s">
        <v>10444</v>
      </c>
      <c r="T1523" s="11" t="str">
        <f t="shared" si="2"/>
        <v>Tshwanelo Maruping</v>
      </c>
      <c r="U1523" s="8" t="s">
        <v>3159</v>
      </c>
      <c r="V1523" s="8"/>
      <c r="W1523" s="8"/>
      <c r="X1523" s="8" t="s">
        <v>10435</v>
      </c>
      <c r="Y1523" s="8" t="s">
        <v>60</v>
      </c>
      <c r="Z1523" s="12" t="s">
        <v>10437</v>
      </c>
      <c r="AA1523" s="8" t="s">
        <v>60</v>
      </c>
      <c r="AB1523" s="12" t="s">
        <v>10438</v>
      </c>
      <c r="AC1523" s="8" t="s">
        <v>60</v>
      </c>
      <c r="AD1523" s="12" t="s">
        <v>10439</v>
      </c>
      <c r="AE1523" s="8"/>
      <c r="AF1523" s="8" t="s">
        <v>10440</v>
      </c>
      <c r="AG1523" s="8" t="s">
        <v>10321</v>
      </c>
      <c r="AH1523" s="8" t="s">
        <v>352</v>
      </c>
      <c r="AI1523" s="8" t="s">
        <v>66</v>
      </c>
      <c r="AJ1523" s="8"/>
      <c r="AK1523" s="8" t="s">
        <v>1377</v>
      </c>
      <c r="AL1523" s="8" t="s">
        <v>2114</v>
      </c>
      <c r="AM1523" s="8" t="s">
        <v>743</v>
      </c>
      <c r="AN1523" s="8" t="s">
        <v>9241</v>
      </c>
      <c r="AO1523" s="8" t="s">
        <v>10441</v>
      </c>
      <c r="AP1523" s="8" t="s">
        <v>10440</v>
      </c>
      <c r="AQ1523" s="11">
        <v>19693.0</v>
      </c>
    </row>
    <row r="1524">
      <c r="A1524" s="8" t="str">
        <f t="shared" si="1"/>
        <v>Brooke Studnicki</v>
      </c>
      <c r="B1524" s="8" t="s">
        <v>10427</v>
      </c>
      <c r="C1524" s="8" t="s">
        <v>178</v>
      </c>
      <c r="D1524" s="9" t="s">
        <v>10308</v>
      </c>
      <c r="E1524" s="8" t="s">
        <v>10428</v>
      </c>
      <c r="F1524" s="8" t="s">
        <v>46</v>
      </c>
      <c r="G1524" s="8" t="s">
        <v>47</v>
      </c>
      <c r="H1524" s="8" t="s">
        <v>10429</v>
      </c>
      <c r="I1524" s="8" t="s">
        <v>49</v>
      </c>
      <c r="J1524" s="10">
        <v>3.49</v>
      </c>
      <c r="K1524" s="8" t="s">
        <v>10430</v>
      </c>
      <c r="L1524" s="8"/>
      <c r="M1524" s="8"/>
      <c r="N1524" s="8" t="s">
        <v>10445</v>
      </c>
      <c r="O1524" s="8" t="s">
        <v>52</v>
      </c>
      <c r="P1524" s="8"/>
      <c r="Q1524" s="8"/>
      <c r="R1524" s="8" t="s">
        <v>2200</v>
      </c>
      <c r="S1524" s="8" t="s">
        <v>10446</v>
      </c>
      <c r="T1524" s="11" t="str">
        <f t="shared" si="2"/>
        <v>Brooke Studnicki</v>
      </c>
      <c r="U1524" s="8" t="s">
        <v>3159</v>
      </c>
      <c r="V1524" s="8"/>
      <c r="W1524" s="8"/>
      <c r="X1524" s="8" t="s">
        <v>10435</v>
      </c>
      <c r="Y1524" s="8" t="s">
        <v>60</v>
      </c>
      <c r="Z1524" s="12" t="s">
        <v>10437</v>
      </c>
      <c r="AA1524" s="8" t="s">
        <v>60</v>
      </c>
      <c r="AB1524" s="12" t="s">
        <v>10438</v>
      </c>
      <c r="AC1524" s="8" t="s">
        <v>60</v>
      </c>
      <c r="AD1524" s="12" t="s">
        <v>10439</v>
      </c>
      <c r="AE1524" s="8"/>
      <c r="AF1524" s="8" t="s">
        <v>10440</v>
      </c>
      <c r="AG1524" s="8" t="s">
        <v>10321</v>
      </c>
      <c r="AH1524" s="8" t="s">
        <v>352</v>
      </c>
      <c r="AI1524" s="8" t="s">
        <v>66</v>
      </c>
      <c r="AJ1524" s="8"/>
      <c r="AK1524" s="8" t="s">
        <v>1377</v>
      </c>
      <c r="AL1524" s="8" t="s">
        <v>2114</v>
      </c>
      <c r="AM1524" s="8" t="s">
        <v>743</v>
      </c>
      <c r="AN1524" s="8" t="s">
        <v>9241</v>
      </c>
      <c r="AO1524" s="8" t="s">
        <v>10441</v>
      </c>
      <c r="AP1524" s="8" t="s">
        <v>10440</v>
      </c>
      <c r="AQ1524" s="11">
        <v>19693.0</v>
      </c>
    </row>
    <row r="1525">
      <c r="A1525" s="8" t="str">
        <f t="shared" si="1"/>
        <v>Evans Kiptoo</v>
      </c>
      <c r="B1525" s="8" t="s">
        <v>10427</v>
      </c>
      <c r="C1525" s="8" t="s">
        <v>178</v>
      </c>
      <c r="D1525" s="9" t="s">
        <v>10308</v>
      </c>
      <c r="E1525" s="8" t="s">
        <v>10428</v>
      </c>
      <c r="F1525" s="8" t="s">
        <v>46</v>
      </c>
      <c r="G1525" s="8" t="s">
        <v>47</v>
      </c>
      <c r="H1525" s="8" t="s">
        <v>10429</v>
      </c>
      <c r="I1525" s="8" t="s">
        <v>49</v>
      </c>
      <c r="J1525" s="10">
        <v>3.49</v>
      </c>
      <c r="K1525" s="8" t="s">
        <v>10430</v>
      </c>
      <c r="L1525" s="8" t="s">
        <v>86</v>
      </c>
      <c r="M1525" s="8" t="s">
        <v>86</v>
      </c>
      <c r="N1525" s="20" t="s">
        <v>10447</v>
      </c>
      <c r="O1525" s="8" t="s">
        <v>52</v>
      </c>
      <c r="P1525" s="8" t="s">
        <v>207</v>
      </c>
      <c r="Q1525" s="8"/>
      <c r="R1525" s="8" t="s">
        <v>519</v>
      </c>
      <c r="S1525" s="8" t="s">
        <v>8836</v>
      </c>
      <c r="T1525" s="11" t="str">
        <f t="shared" si="2"/>
        <v>Evans Kiptoo</v>
      </c>
      <c r="U1525" s="8" t="s">
        <v>80</v>
      </c>
      <c r="V1525" s="8" t="s">
        <v>10448</v>
      </c>
      <c r="W1525" s="8"/>
      <c r="X1525" s="8" t="s">
        <v>10435</v>
      </c>
      <c r="Y1525" s="8"/>
      <c r="Z1525" s="8"/>
      <c r="AA1525" s="8"/>
      <c r="AB1525" s="8"/>
      <c r="AC1525" s="8"/>
      <c r="AD1525" s="8"/>
      <c r="AE1525" s="8"/>
      <c r="AF1525" s="8" t="s">
        <v>10440</v>
      </c>
      <c r="AG1525" s="8" t="s">
        <v>10321</v>
      </c>
      <c r="AH1525" s="8" t="s">
        <v>352</v>
      </c>
      <c r="AI1525" s="8" t="s">
        <v>66</v>
      </c>
      <c r="AJ1525" s="8" t="s">
        <v>86</v>
      </c>
      <c r="AK1525" s="13" t="s">
        <v>1377</v>
      </c>
      <c r="AL1525" s="13" t="s">
        <v>2114</v>
      </c>
      <c r="AM1525" s="8" t="s">
        <v>743</v>
      </c>
      <c r="AN1525" s="8" t="s">
        <v>9241</v>
      </c>
      <c r="AO1525" s="13" t="s">
        <v>10441</v>
      </c>
      <c r="AP1525" s="9" t="s">
        <v>10440</v>
      </c>
      <c r="AQ1525" s="11">
        <v>19693.0</v>
      </c>
    </row>
    <row r="1526">
      <c r="A1526" s="8" t="str">
        <f t="shared" si="1"/>
        <v>Andrew Owusu</v>
      </c>
      <c r="B1526" s="8" t="s">
        <v>10427</v>
      </c>
      <c r="C1526" s="8" t="s">
        <v>178</v>
      </c>
      <c r="D1526" s="9" t="s">
        <v>10308</v>
      </c>
      <c r="E1526" s="8" t="s">
        <v>10428</v>
      </c>
      <c r="F1526" s="8" t="s">
        <v>46</v>
      </c>
      <c r="G1526" s="8" t="s">
        <v>47</v>
      </c>
      <c r="H1526" s="8" t="s">
        <v>10429</v>
      </c>
      <c r="I1526" s="8" t="s">
        <v>49</v>
      </c>
      <c r="J1526" s="10">
        <v>3.49</v>
      </c>
      <c r="K1526" s="8" t="s">
        <v>10430</v>
      </c>
      <c r="L1526" s="8"/>
      <c r="M1526" s="8"/>
      <c r="N1526" s="8" t="s">
        <v>10449</v>
      </c>
      <c r="O1526" s="8" t="s">
        <v>52</v>
      </c>
      <c r="P1526" s="8"/>
      <c r="Q1526" s="8"/>
      <c r="R1526" s="8" t="s">
        <v>53</v>
      </c>
      <c r="S1526" s="8" t="s">
        <v>10450</v>
      </c>
      <c r="T1526" s="11" t="str">
        <f t="shared" si="2"/>
        <v>Andrew Owusu</v>
      </c>
      <c r="U1526" s="8" t="s">
        <v>80</v>
      </c>
      <c r="V1526" s="8" t="s">
        <v>10451</v>
      </c>
      <c r="W1526" s="8" t="s">
        <v>10452</v>
      </c>
      <c r="X1526" s="8" t="s">
        <v>10435</v>
      </c>
      <c r="Y1526" s="8" t="s">
        <v>60</v>
      </c>
      <c r="Z1526" s="12" t="s">
        <v>10437</v>
      </c>
      <c r="AA1526" s="8" t="s">
        <v>60</v>
      </c>
      <c r="AB1526" s="12" t="s">
        <v>10438</v>
      </c>
      <c r="AC1526" s="8" t="s">
        <v>60</v>
      </c>
      <c r="AD1526" s="12" t="s">
        <v>10439</v>
      </c>
      <c r="AE1526" s="8"/>
      <c r="AF1526" s="8" t="s">
        <v>10440</v>
      </c>
      <c r="AG1526" s="8" t="s">
        <v>10321</v>
      </c>
      <c r="AH1526" s="8" t="s">
        <v>352</v>
      </c>
      <c r="AI1526" s="8" t="s">
        <v>66</v>
      </c>
      <c r="AJ1526" s="8"/>
      <c r="AK1526" s="13" t="s">
        <v>1377</v>
      </c>
      <c r="AL1526" s="13" t="s">
        <v>2114</v>
      </c>
      <c r="AM1526" s="8" t="s">
        <v>743</v>
      </c>
      <c r="AN1526" s="8" t="s">
        <v>9241</v>
      </c>
      <c r="AO1526" s="13" t="s">
        <v>10441</v>
      </c>
      <c r="AP1526" s="9" t="s">
        <v>10440</v>
      </c>
      <c r="AQ1526" s="11">
        <v>19693.0</v>
      </c>
    </row>
    <row r="1527">
      <c r="A1527" s="8" t="str">
        <f t="shared" si="1"/>
        <v>Ray Bonner</v>
      </c>
      <c r="B1527" s="8" t="s">
        <v>10427</v>
      </c>
      <c r="C1527" s="8" t="s">
        <v>178</v>
      </c>
      <c r="D1527" s="9" t="s">
        <v>10308</v>
      </c>
      <c r="E1527" s="8" t="s">
        <v>10428</v>
      </c>
      <c r="F1527" s="8" t="s">
        <v>46</v>
      </c>
      <c r="G1527" s="8" t="s">
        <v>47</v>
      </c>
      <c r="H1527" s="8" t="s">
        <v>10429</v>
      </c>
      <c r="I1527" s="8" t="s">
        <v>49</v>
      </c>
      <c r="J1527" s="10">
        <v>3.49</v>
      </c>
      <c r="K1527" s="8" t="s">
        <v>10430</v>
      </c>
      <c r="L1527" s="8" t="s">
        <v>86</v>
      </c>
      <c r="M1527" s="8" t="s">
        <v>86</v>
      </c>
      <c r="N1527" s="8" t="s">
        <v>10453</v>
      </c>
      <c r="O1527" s="8" t="s">
        <v>52</v>
      </c>
      <c r="P1527" s="8"/>
      <c r="Q1527" s="8"/>
      <c r="R1527" s="8" t="s">
        <v>4243</v>
      </c>
      <c r="S1527" s="8" t="s">
        <v>10454</v>
      </c>
      <c r="T1527" s="11" t="str">
        <f t="shared" si="2"/>
        <v>Ray Bonner</v>
      </c>
      <c r="U1527" s="8" t="s">
        <v>80</v>
      </c>
      <c r="V1527" s="8" t="s">
        <v>10455</v>
      </c>
      <c r="W1527" s="8" t="s">
        <v>10456</v>
      </c>
      <c r="X1527" s="8" t="s">
        <v>10435</v>
      </c>
      <c r="Y1527" s="8" t="s">
        <v>60</v>
      </c>
      <c r="Z1527" s="12" t="s">
        <v>10437</v>
      </c>
      <c r="AA1527" s="8" t="s">
        <v>60</v>
      </c>
      <c r="AB1527" s="12" t="s">
        <v>10438</v>
      </c>
      <c r="AC1527" s="8" t="s">
        <v>60</v>
      </c>
      <c r="AD1527" s="12" t="s">
        <v>10439</v>
      </c>
      <c r="AE1527" s="8"/>
      <c r="AF1527" s="8" t="s">
        <v>10440</v>
      </c>
      <c r="AG1527" s="8" t="s">
        <v>10321</v>
      </c>
      <c r="AH1527" s="8" t="s">
        <v>352</v>
      </c>
      <c r="AI1527" s="8" t="s">
        <v>66</v>
      </c>
      <c r="AJ1527" s="8" t="s">
        <v>86</v>
      </c>
      <c r="AK1527" s="13" t="s">
        <v>1377</v>
      </c>
      <c r="AL1527" s="13" t="s">
        <v>2114</v>
      </c>
      <c r="AM1527" s="8" t="s">
        <v>743</v>
      </c>
      <c r="AN1527" s="8" t="s">
        <v>9241</v>
      </c>
      <c r="AO1527" s="13" t="s">
        <v>10441</v>
      </c>
      <c r="AP1527" s="9" t="s">
        <v>10440</v>
      </c>
      <c r="AQ1527" s="11">
        <v>19693.0</v>
      </c>
    </row>
    <row r="1528">
      <c r="A1528" s="8" t="str">
        <f t="shared" si="1"/>
        <v>Chandra Cheeseborough-Guice</v>
      </c>
      <c r="B1528" s="8" t="s">
        <v>10457</v>
      </c>
      <c r="C1528" s="8" t="s">
        <v>823</v>
      </c>
      <c r="D1528" s="9" t="s">
        <v>10308</v>
      </c>
      <c r="E1528" s="8" t="s">
        <v>10344</v>
      </c>
      <c r="F1528" s="8" t="s">
        <v>46</v>
      </c>
      <c r="G1528" s="8" t="s">
        <v>47</v>
      </c>
      <c r="H1528" s="8" t="s">
        <v>10458</v>
      </c>
      <c r="I1528" s="8" t="s">
        <v>49</v>
      </c>
      <c r="J1528" s="10">
        <v>2.86</v>
      </c>
      <c r="K1528" s="8" t="s">
        <v>10459</v>
      </c>
      <c r="L1528" s="8" t="s">
        <v>86</v>
      </c>
      <c r="M1528" s="8" t="s">
        <v>86</v>
      </c>
      <c r="N1528" s="8" t="s">
        <v>10460</v>
      </c>
      <c r="O1528" s="8" t="s">
        <v>52</v>
      </c>
      <c r="P1528" s="8"/>
      <c r="Q1528" s="8"/>
      <c r="R1528" s="8" t="s">
        <v>10461</v>
      </c>
      <c r="S1528" s="8" t="s">
        <v>10462</v>
      </c>
      <c r="T1528" s="11" t="str">
        <f t="shared" si="2"/>
        <v>Chandra Cheeseborough-Guice</v>
      </c>
      <c r="U1528" s="8" t="s">
        <v>992</v>
      </c>
      <c r="V1528" s="8" t="s">
        <v>10463</v>
      </c>
      <c r="W1528" s="8" t="s">
        <v>10464</v>
      </c>
      <c r="X1528" s="8" t="s">
        <v>10465</v>
      </c>
      <c r="Y1528" s="8" t="s">
        <v>60</v>
      </c>
      <c r="Z1528" s="12" t="s">
        <v>10466</v>
      </c>
      <c r="AA1528" s="8" t="s">
        <v>60</v>
      </c>
      <c r="AB1528" s="8" t="s">
        <v>60</v>
      </c>
      <c r="AC1528" s="8" t="s">
        <v>60</v>
      </c>
      <c r="AD1528" s="12" t="s">
        <v>10467</v>
      </c>
      <c r="AE1528" s="8" t="s">
        <v>10468</v>
      </c>
      <c r="AF1528" s="8" t="s">
        <v>10469</v>
      </c>
      <c r="AG1528" s="8" t="s">
        <v>10321</v>
      </c>
      <c r="AH1528" s="8" t="s">
        <v>654</v>
      </c>
      <c r="AI1528" s="8" t="s">
        <v>66</v>
      </c>
      <c r="AJ1528" s="8" t="s">
        <v>67</v>
      </c>
      <c r="AK1528" s="8"/>
      <c r="AL1528" s="8"/>
      <c r="AM1528" s="8" t="s">
        <v>1115</v>
      </c>
      <c r="AN1528" s="8" t="s">
        <v>10470</v>
      </c>
      <c r="AO1528" s="13" t="s">
        <v>10471</v>
      </c>
      <c r="AP1528" s="9" t="s">
        <v>10469</v>
      </c>
      <c r="AQ1528" s="11">
        <v>7014.0</v>
      </c>
    </row>
    <row r="1529">
      <c r="A1529" s="8" t="str">
        <f t="shared" si="1"/>
        <v>David Rachel</v>
      </c>
      <c r="B1529" s="8" t="s">
        <v>10457</v>
      </c>
      <c r="C1529" s="8" t="s">
        <v>823</v>
      </c>
      <c r="D1529" s="9" t="s">
        <v>10308</v>
      </c>
      <c r="E1529" s="8" t="s">
        <v>10344</v>
      </c>
      <c r="F1529" s="8" t="s">
        <v>46</v>
      </c>
      <c r="G1529" s="8" t="s">
        <v>47</v>
      </c>
      <c r="H1529" s="8" t="s">
        <v>10458</v>
      </c>
      <c r="I1529" s="8" t="s">
        <v>49</v>
      </c>
      <c r="J1529" s="10">
        <v>2.86</v>
      </c>
      <c r="K1529" s="8" t="s">
        <v>10459</v>
      </c>
      <c r="L1529" s="8" t="s">
        <v>86</v>
      </c>
      <c r="M1529" s="8" t="s">
        <v>86</v>
      </c>
      <c r="N1529" s="8" t="s">
        <v>10472</v>
      </c>
      <c r="O1529" s="8" t="s">
        <v>52</v>
      </c>
      <c r="P1529" s="8"/>
      <c r="Q1529" s="8"/>
      <c r="R1529" s="8" t="s">
        <v>289</v>
      </c>
      <c r="S1529" s="8" t="s">
        <v>3845</v>
      </c>
      <c r="T1529" s="11" t="str">
        <f t="shared" si="2"/>
        <v>David Rachel</v>
      </c>
      <c r="U1529" s="8" t="s">
        <v>80</v>
      </c>
      <c r="V1529" s="8" t="s">
        <v>10473</v>
      </c>
      <c r="W1529" s="8"/>
      <c r="X1529" s="8" t="s">
        <v>10465</v>
      </c>
      <c r="Y1529" s="8" t="s">
        <v>60</v>
      </c>
      <c r="Z1529" s="12" t="s">
        <v>10466</v>
      </c>
      <c r="AA1529" s="8" t="s">
        <v>60</v>
      </c>
      <c r="AB1529" s="8" t="s">
        <v>60</v>
      </c>
      <c r="AC1529" s="8" t="s">
        <v>60</v>
      </c>
      <c r="AD1529" s="12" t="s">
        <v>10467</v>
      </c>
      <c r="AE1529" s="8" t="s">
        <v>10468</v>
      </c>
      <c r="AF1529" s="8" t="s">
        <v>10469</v>
      </c>
      <c r="AG1529" s="8" t="s">
        <v>10321</v>
      </c>
      <c r="AH1529" s="8" t="s">
        <v>654</v>
      </c>
      <c r="AI1529" s="8" t="s">
        <v>66</v>
      </c>
      <c r="AJ1529" s="8" t="s">
        <v>67</v>
      </c>
      <c r="AK1529" s="8"/>
      <c r="AL1529" s="8"/>
      <c r="AM1529" s="8" t="s">
        <v>1115</v>
      </c>
      <c r="AN1529" s="8" t="s">
        <v>10470</v>
      </c>
      <c r="AO1529" s="13" t="s">
        <v>10471</v>
      </c>
      <c r="AP1529" s="9" t="s">
        <v>10469</v>
      </c>
      <c r="AQ1529" s="11">
        <v>7014.0</v>
      </c>
    </row>
    <row r="1530">
      <c r="A1530" s="8" t="str">
        <f t="shared" si="1"/>
        <v>Michael Lockhart</v>
      </c>
      <c r="B1530" s="8" t="s">
        <v>10457</v>
      </c>
      <c r="C1530" s="8" t="s">
        <v>823</v>
      </c>
      <c r="D1530" s="9" t="s">
        <v>10308</v>
      </c>
      <c r="E1530" s="8" t="s">
        <v>10344</v>
      </c>
      <c r="F1530" s="8" t="s">
        <v>46</v>
      </c>
      <c r="G1530" s="8" t="s">
        <v>47</v>
      </c>
      <c r="H1530" s="8" t="s">
        <v>10458</v>
      </c>
      <c r="I1530" s="8" t="s">
        <v>49</v>
      </c>
      <c r="J1530" s="10">
        <v>2.86</v>
      </c>
      <c r="K1530" s="8" t="s">
        <v>10459</v>
      </c>
      <c r="L1530" s="8" t="s">
        <v>86</v>
      </c>
      <c r="M1530" s="8" t="s">
        <v>86</v>
      </c>
      <c r="N1530" s="8" t="s">
        <v>10474</v>
      </c>
      <c r="O1530" s="8" t="s">
        <v>52</v>
      </c>
      <c r="P1530" s="8"/>
      <c r="Q1530" s="8"/>
      <c r="R1530" s="8" t="s">
        <v>731</v>
      </c>
      <c r="S1530" s="8" t="s">
        <v>1542</v>
      </c>
      <c r="T1530" s="11" t="str">
        <f t="shared" si="2"/>
        <v>Michael Lockhart</v>
      </c>
      <c r="U1530" s="8" t="s">
        <v>80</v>
      </c>
      <c r="V1530" s="8" t="s">
        <v>10475</v>
      </c>
      <c r="W1530" s="8"/>
      <c r="X1530" s="8" t="s">
        <v>10465</v>
      </c>
      <c r="Y1530" s="8" t="s">
        <v>60</v>
      </c>
      <c r="Z1530" s="12" t="s">
        <v>10466</v>
      </c>
      <c r="AA1530" s="12" t="s">
        <v>10476</v>
      </c>
      <c r="AB1530" s="12" t="s">
        <v>10477</v>
      </c>
      <c r="AC1530" s="8" t="s">
        <v>60</v>
      </c>
      <c r="AD1530" s="12" t="s">
        <v>10467</v>
      </c>
      <c r="AE1530" s="8" t="s">
        <v>10468</v>
      </c>
      <c r="AF1530" s="8" t="s">
        <v>10469</v>
      </c>
      <c r="AG1530" s="8" t="s">
        <v>10321</v>
      </c>
      <c r="AH1530" s="8" t="s">
        <v>654</v>
      </c>
      <c r="AI1530" s="8" t="s">
        <v>66</v>
      </c>
      <c r="AJ1530" s="8" t="s">
        <v>67</v>
      </c>
      <c r="AK1530" s="8"/>
      <c r="AL1530" s="8"/>
      <c r="AM1530" s="8" t="s">
        <v>1115</v>
      </c>
      <c r="AN1530" s="8" t="s">
        <v>10470</v>
      </c>
      <c r="AO1530" s="13" t="s">
        <v>10471</v>
      </c>
      <c r="AP1530" s="9" t="s">
        <v>10469</v>
      </c>
      <c r="AQ1530" s="11">
        <v>7014.0</v>
      </c>
    </row>
    <row r="1531">
      <c r="A1531" s="8" t="str">
        <f t="shared" si="1"/>
        <v>Kevin Robinson</v>
      </c>
      <c r="B1531" s="8" t="s">
        <v>10478</v>
      </c>
      <c r="C1531" s="8" t="s">
        <v>2595</v>
      </c>
      <c r="D1531" s="9" t="s">
        <v>10308</v>
      </c>
      <c r="E1531" s="8" t="s">
        <v>10479</v>
      </c>
      <c r="F1531" s="8" t="s">
        <v>46</v>
      </c>
      <c r="G1531" s="8" t="s">
        <v>47</v>
      </c>
      <c r="H1531" s="8" t="s">
        <v>10480</v>
      </c>
      <c r="I1531" s="8" t="s">
        <v>49</v>
      </c>
      <c r="J1531" s="10">
        <v>3.46</v>
      </c>
      <c r="K1531" s="8" t="s">
        <v>10481</v>
      </c>
      <c r="L1531" s="8" t="s">
        <v>86</v>
      </c>
      <c r="M1531" s="8" t="s">
        <v>86</v>
      </c>
      <c r="N1531" s="8" t="s">
        <v>10482</v>
      </c>
      <c r="O1531" s="8" t="s">
        <v>52</v>
      </c>
      <c r="P1531" s="8"/>
      <c r="Q1531" s="8"/>
      <c r="R1531" s="8" t="s">
        <v>208</v>
      </c>
      <c r="S1531" s="8" t="s">
        <v>3018</v>
      </c>
      <c r="T1531" s="11" t="str">
        <f t="shared" si="2"/>
        <v>Kevin Robinson</v>
      </c>
      <c r="U1531" s="8" t="s">
        <v>55</v>
      </c>
      <c r="V1531" s="8" t="s">
        <v>10483</v>
      </c>
      <c r="W1531" s="8" t="s">
        <v>10484</v>
      </c>
      <c r="X1531" s="8" t="s">
        <v>10485</v>
      </c>
      <c r="Y1531" s="12" t="s">
        <v>10486</v>
      </c>
      <c r="Z1531" s="12" t="s">
        <v>10487</v>
      </c>
      <c r="AA1531" s="8" t="s">
        <v>60</v>
      </c>
      <c r="AB1531" s="12" t="s">
        <v>10488</v>
      </c>
      <c r="AC1531" s="12" t="s">
        <v>10489</v>
      </c>
      <c r="AD1531" s="12" t="s">
        <v>10490</v>
      </c>
      <c r="AE1531" s="8" t="s">
        <v>10491</v>
      </c>
      <c r="AF1531" s="8" t="s">
        <v>10479</v>
      </c>
      <c r="AG1531" s="8" t="s">
        <v>10321</v>
      </c>
      <c r="AH1531" s="8" t="s">
        <v>654</v>
      </c>
      <c r="AI1531" s="8" t="s">
        <v>66</v>
      </c>
      <c r="AJ1531" s="8" t="s">
        <v>86</v>
      </c>
      <c r="AK1531" s="13" t="s">
        <v>1377</v>
      </c>
      <c r="AL1531" s="13" t="s">
        <v>2114</v>
      </c>
      <c r="AM1531" s="8" t="s">
        <v>1379</v>
      </c>
      <c r="AN1531" s="8" t="s">
        <v>10492</v>
      </c>
      <c r="AO1531" s="13" t="s">
        <v>10493</v>
      </c>
      <c r="AP1531" s="9" t="s">
        <v>10479</v>
      </c>
      <c r="AQ1531" s="11">
        <v>17183.0</v>
      </c>
    </row>
    <row r="1532">
      <c r="A1532" s="8" t="str">
        <f t="shared" si="1"/>
        <v>Sebek O'Jike Maat</v>
      </c>
      <c r="B1532" s="8" t="s">
        <v>10478</v>
      </c>
      <c r="C1532" s="8" t="s">
        <v>2595</v>
      </c>
      <c r="D1532" s="9" t="s">
        <v>10308</v>
      </c>
      <c r="E1532" s="8" t="s">
        <v>10479</v>
      </c>
      <c r="F1532" s="8" t="s">
        <v>46</v>
      </c>
      <c r="G1532" s="8" t="s">
        <v>47</v>
      </c>
      <c r="H1532" s="8" t="s">
        <v>10480</v>
      </c>
      <c r="I1532" s="8" t="s">
        <v>49</v>
      </c>
      <c r="J1532" s="10">
        <v>3.46</v>
      </c>
      <c r="K1532" s="8" t="s">
        <v>10481</v>
      </c>
      <c r="L1532" s="8"/>
      <c r="M1532" s="8"/>
      <c r="N1532" s="8" t="s">
        <v>10494</v>
      </c>
      <c r="O1532" s="8" t="s">
        <v>52</v>
      </c>
      <c r="P1532" s="8"/>
      <c r="Q1532" s="8"/>
      <c r="R1532" s="8" t="s">
        <v>10495</v>
      </c>
      <c r="S1532" s="8" t="s">
        <v>10496</v>
      </c>
      <c r="T1532" s="11" t="str">
        <f t="shared" si="2"/>
        <v>Sebek O'Jike Maat</v>
      </c>
      <c r="U1532" s="8" t="s">
        <v>503</v>
      </c>
      <c r="V1532" s="8" t="s">
        <v>10497</v>
      </c>
      <c r="W1532" s="8" t="s">
        <v>10484</v>
      </c>
      <c r="X1532" s="8" t="s">
        <v>10485</v>
      </c>
      <c r="Y1532" s="8" t="s">
        <v>60</v>
      </c>
      <c r="Z1532" s="12" t="s">
        <v>10487</v>
      </c>
      <c r="AA1532" s="8" t="s">
        <v>60</v>
      </c>
      <c r="AB1532" s="12" t="s">
        <v>10488</v>
      </c>
      <c r="AC1532" s="8" t="s">
        <v>60</v>
      </c>
      <c r="AD1532" s="12" t="s">
        <v>10490</v>
      </c>
      <c r="AE1532" s="8" t="s">
        <v>10491</v>
      </c>
      <c r="AF1532" s="8" t="s">
        <v>10479</v>
      </c>
      <c r="AG1532" s="8" t="s">
        <v>10321</v>
      </c>
      <c r="AH1532" s="8" t="s">
        <v>654</v>
      </c>
      <c r="AI1532" s="8" t="s">
        <v>66</v>
      </c>
      <c r="AJ1532" s="8"/>
      <c r="AK1532" s="13" t="s">
        <v>1377</v>
      </c>
      <c r="AL1532" s="13" t="s">
        <v>2114</v>
      </c>
      <c r="AM1532" s="8" t="s">
        <v>1379</v>
      </c>
      <c r="AN1532" s="8" t="s">
        <v>10492</v>
      </c>
      <c r="AO1532" s="13" t="s">
        <v>10493</v>
      </c>
      <c r="AP1532" s="9" t="s">
        <v>10479</v>
      </c>
      <c r="AQ1532" s="11">
        <v>17183.0</v>
      </c>
    </row>
    <row r="1533">
      <c r="A1533" s="8" t="str">
        <f t="shared" si="1"/>
        <v>Xavier Kennedy</v>
      </c>
      <c r="B1533" s="8" t="s">
        <v>10478</v>
      </c>
      <c r="C1533" s="8" t="s">
        <v>2595</v>
      </c>
      <c r="D1533" s="9" t="s">
        <v>10308</v>
      </c>
      <c r="E1533" s="8" t="s">
        <v>10479</v>
      </c>
      <c r="F1533" s="8" t="s">
        <v>46</v>
      </c>
      <c r="G1533" s="8" t="s">
        <v>47</v>
      </c>
      <c r="H1533" s="8" t="s">
        <v>10480</v>
      </c>
      <c r="I1533" s="8" t="s">
        <v>49</v>
      </c>
      <c r="J1533" s="10">
        <v>3.46</v>
      </c>
      <c r="K1533" s="8" t="s">
        <v>10481</v>
      </c>
      <c r="L1533" s="8" t="s">
        <v>86</v>
      </c>
      <c r="M1533" s="8" t="s">
        <v>86</v>
      </c>
      <c r="N1533" s="8" t="s">
        <v>10498</v>
      </c>
      <c r="O1533" s="8" t="s">
        <v>52</v>
      </c>
      <c r="P1533" s="8"/>
      <c r="Q1533" s="8"/>
      <c r="R1533" s="8" t="s">
        <v>10499</v>
      </c>
      <c r="S1533" s="8" t="s">
        <v>747</v>
      </c>
      <c r="T1533" s="11" t="str">
        <f t="shared" si="2"/>
        <v>Xavier Kennedy</v>
      </c>
      <c r="U1533" s="8" t="s">
        <v>6832</v>
      </c>
      <c r="V1533" s="8" t="s">
        <v>10500</v>
      </c>
      <c r="W1533" s="8" t="s">
        <v>10501</v>
      </c>
      <c r="X1533" s="8" t="s">
        <v>10485</v>
      </c>
      <c r="Y1533" s="12" t="s">
        <v>10502</v>
      </c>
      <c r="Z1533" s="12" t="s">
        <v>10487</v>
      </c>
      <c r="AA1533" s="8" t="s">
        <v>60</v>
      </c>
      <c r="AB1533" s="12" t="s">
        <v>10488</v>
      </c>
      <c r="AC1533" s="8" t="s">
        <v>60</v>
      </c>
      <c r="AD1533" s="12" t="s">
        <v>10490</v>
      </c>
      <c r="AE1533" s="8" t="s">
        <v>10491</v>
      </c>
      <c r="AF1533" s="8" t="s">
        <v>10479</v>
      </c>
      <c r="AG1533" s="8" t="s">
        <v>10321</v>
      </c>
      <c r="AH1533" s="8" t="s">
        <v>654</v>
      </c>
      <c r="AI1533" s="8" t="s">
        <v>66</v>
      </c>
      <c r="AJ1533" s="8" t="s">
        <v>86</v>
      </c>
      <c r="AK1533" s="13" t="s">
        <v>1377</v>
      </c>
      <c r="AL1533" s="13" t="s">
        <v>2114</v>
      </c>
      <c r="AM1533" s="8" t="s">
        <v>1379</v>
      </c>
      <c r="AN1533" s="8" t="s">
        <v>10492</v>
      </c>
      <c r="AO1533" s="13" t="s">
        <v>10493</v>
      </c>
      <c r="AP1533" s="9" t="s">
        <v>10479</v>
      </c>
      <c r="AQ1533" s="11">
        <v>17183.0</v>
      </c>
    </row>
    <row r="1534">
      <c r="A1534" s="8" t="str">
        <f t="shared" si="1"/>
        <v>Emron Gibbs</v>
      </c>
      <c r="B1534" s="8" t="s">
        <v>10478</v>
      </c>
      <c r="C1534" s="8" t="s">
        <v>2595</v>
      </c>
      <c r="D1534" s="9" t="s">
        <v>10308</v>
      </c>
      <c r="E1534" s="8" t="s">
        <v>10479</v>
      </c>
      <c r="F1534" s="8" t="s">
        <v>46</v>
      </c>
      <c r="G1534" s="8" t="s">
        <v>47</v>
      </c>
      <c r="H1534" s="8" t="s">
        <v>10480</v>
      </c>
      <c r="I1534" s="8" t="s">
        <v>49</v>
      </c>
      <c r="J1534" s="10">
        <v>3.46</v>
      </c>
      <c r="K1534" s="8" t="s">
        <v>10481</v>
      </c>
      <c r="L1534" s="8"/>
      <c r="M1534" s="8"/>
      <c r="N1534" s="8" t="s">
        <v>10503</v>
      </c>
      <c r="O1534" s="8" t="s">
        <v>52</v>
      </c>
      <c r="P1534" s="8"/>
      <c r="Q1534" s="8"/>
      <c r="R1534" s="8" t="s">
        <v>10504</v>
      </c>
      <c r="S1534" s="8" t="s">
        <v>10505</v>
      </c>
      <c r="T1534" s="11" t="str">
        <f t="shared" si="2"/>
        <v>Emron Gibbs</v>
      </c>
      <c r="U1534" s="8" t="s">
        <v>80</v>
      </c>
      <c r="V1534" s="8" t="s">
        <v>10506</v>
      </c>
      <c r="W1534" s="8"/>
      <c r="X1534" s="8" t="s">
        <v>10485</v>
      </c>
      <c r="Y1534" s="8" t="s">
        <v>60</v>
      </c>
      <c r="Z1534" s="12" t="s">
        <v>10487</v>
      </c>
      <c r="AA1534" s="12" t="s">
        <v>10507</v>
      </c>
      <c r="AB1534" s="12" t="s">
        <v>10508</v>
      </c>
      <c r="AC1534" s="12" t="s">
        <v>10509</v>
      </c>
      <c r="AD1534" s="12" t="s">
        <v>10490</v>
      </c>
      <c r="AE1534" s="8" t="s">
        <v>10491</v>
      </c>
      <c r="AF1534" s="8" t="s">
        <v>10479</v>
      </c>
      <c r="AG1534" s="8" t="s">
        <v>10321</v>
      </c>
      <c r="AH1534" s="8" t="s">
        <v>654</v>
      </c>
      <c r="AI1534" s="8" t="s">
        <v>66</v>
      </c>
      <c r="AJ1534" s="8"/>
      <c r="AK1534" s="13" t="s">
        <v>1377</v>
      </c>
      <c r="AL1534" s="13" t="s">
        <v>2114</v>
      </c>
      <c r="AM1534" s="8" t="s">
        <v>1379</v>
      </c>
      <c r="AN1534" s="8" t="s">
        <v>10492</v>
      </c>
      <c r="AO1534" s="13" t="s">
        <v>10493</v>
      </c>
      <c r="AP1534" s="9" t="s">
        <v>10479</v>
      </c>
      <c r="AQ1534" s="11">
        <v>17183.0</v>
      </c>
    </row>
    <row r="1535">
      <c r="A1535" s="8" t="str">
        <f t="shared" si="1"/>
        <v>Volunteer AC Payton has been removed. </v>
      </c>
      <c r="B1535" s="8" t="s">
        <v>10478</v>
      </c>
      <c r="C1535" s="8" t="s">
        <v>2595</v>
      </c>
      <c r="D1535" s="9" t="s">
        <v>10308</v>
      </c>
      <c r="E1535" s="8" t="s">
        <v>10479</v>
      </c>
      <c r="F1535" s="8" t="s">
        <v>46</v>
      </c>
      <c r="G1535" s="8" t="s">
        <v>47</v>
      </c>
      <c r="H1535" s="8" t="s">
        <v>10480</v>
      </c>
      <c r="I1535" s="8" t="s">
        <v>49</v>
      </c>
      <c r="J1535" s="10">
        <v>3.46</v>
      </c>
      <c r="K1535" s="8" t="s">
        <v>10481</v>
      </c>
      <c r="L1535" s="8" t="s">
        <v>86</v>
      </c>
      <c r="M1535" s="8" t="s">
        <v>86</v>
      </c>
      <c r="N1535" s="8" t="s">
        <v>10510</v>
      </c>
      <c r="O1535" s="8" t="s">
        <v>52</v>
      </c>
      <c r="P1535" s="8"/>
      <c r="Q1535" s="8" t="s">
        <v>277</v>
      </c>
      <c r="R1535" s="8" t="s">
        <v>10511</v>
      </c>
      <c r="S1535" s="8"/>
      <c r="T1535" s="11" t="str">
        <f t="shared" si="2"/>
        <v>Volunteer AC Payton has been removed. </v>
      </c>
      <c r="U1535" s="8"/>
      <c r="V1535" s="8"/>
      <c r="W1535" s="8"/>
      <c r="X1535" s="8" t="s">
        <v>10485</v>
      </c>
      <c r="Y1535" s="8" t="s">
        <v>60</v>
      </c>
      <c r="Z1535" s="12" t="s">
        <v>10487</v>
      </c>
      <c r="AA1535" s="8" t="s">
        <v>60</v>
      </c>
      <c r="AB1535" s="12" t="s">
        <v>10488</v>
      </c>
      <c r="AC1535" s="12" t="s">
        <v>10512</v>
      </c>
      <c r="AD1535" s="12" t="s">
        <v>10490</v>
      </c>
      <c r="AE1535" s="8" t="s">
        <v>10491</v>
      </c>
      <c r="AF1535" s="8" t="s">
        <v>10479</v>
      </c>
      <c r="AG1535" s="8" t="s">
        <v>10321</v>
      </c>
      <c r="AH1535" s="8" t="s">
        <v>654</v>
      </c>
      <c r="AI1535" s="8" t="s">
        <v>66</v>
      </c>
      <c r="AJ1535" s="8" t="s">
        <v>86</v>
      </c>
      <c r="AK1535" s="13" t="s">
        <v>1377</v>
      </c>
      <c r="AL1535" s="13" t="s">
        <v>2114</v>
      </c>
      <c r="AM1535" s="8" t="s">
        <v>1379</v>
      </c>
      <c r="AN1535" s="8" t="s">
        <v>10492</v>
      </c>
      <c r="AO1535" s="13" t="s">
        <v>10493</v>
      </c>
      <c r="AP1535" s="9" t="s">
        <v>10479</v>
      </c>
      <c r="AQ1535" s="11">
        <v>17183.0</v>
      </c>
    </row>
    <row r="1536">
      <c r="A1536" s="8" t="str">
        <f t="shared" si="1"/>
        <v>Devin West</v>
      </c>
      <c r="B1536" s="8" t="s">
        <v>10513</v>
      </c>
      <c r="C1536" s="8" t="s">
        <v>119</v>
      </c>
      <c r="D1536" s="9" t="s">
        <v>10308</v>
      </c>
      <c r="E1536" s="8" t="s">
        <v>10514</v>
      </c>
      <c r="F1536" s="8" t="s">
        <v>46</v>
      </c>
      <c r="G1536" s="8" t="s">
        <v>47</v>
      </c>
      <c r="H1536" s="8" t="s">
        <v>10515</v>
      </c>
      <c r="I1536" s="8" t="s">
        <v>49</v>
      </c>
      <c r="J1536" s="10">
        <v>3.96</v>
      </c>
      <c r="K1536" s="8" t="s">
        <v>10516</v>
      </c>
      <c r="L1536" s="8" t="s">
        <v>123</v>
      </c>
      <c r="M1536" s="8"/>
      <c r="N1536" s="8" t="s">
        <v>10517</v>
      </c>
      <c r="O1536" s="8" t="s">
        <v>52</v>
      </c>
      <c r="P1536" s="8"/>
      <c r="Q1536" s="8"/>
      <c r="R1536" s="8" t="s">
        <v>1196</v>
      </c>
      <c r="S1536" s="8" t="s">
        <v>936</v>
      </c>
      <c r="T1536" s="11" t="str">
        <f t="shared" si="2"/>
        <v>Devin West</v>
      </c>
      <c r="U1536" s="8" t="s">
        <v>2416</v>
      </c>
      <c r="V1536" s="8" t="s">
        <v>10518</v>
      </c>
      <c r="W1536" s="8"/>
      <c r="X1536" s="8" t="s">
        <v>10519</v>
      </c>
      <c r="Y1536" s="12" t="s">
        <v>10520</v>
      </c>
      <c r="Z1536" s="12" t="s">
        <v>6436</v>
      </c>
      <c r="AA1536" s="12" t="s">
        <v>10521</v>
      </c>
      <c r="AB1536" s="12" t="s">
        <v>6437</v>
      </c>
      <c r="AC1536" s="8" t="s">
        <v>60</v>
      </c>
      <c r="AD1536" s="12" t="s">
        <v>6438</v>
      </c>
      <c r="AE1536" s="8"/>
      <c r="AF1536" s="8" t="s">
        <v>10308</v>
      </c>
      <c r="AG1536" s="8" t="s">
        <v>10321</v>
      </c>
      <c r="AH1536" s="8" t="s">
        <v>65</v>
      </c>
      <c r="AI1536" s="8" t="s">
        <v>66</v>
      </c>
      <c r="AJ1536" s="8"/>
      <c r="AK1536" s="8" t="s">
        <v>10522</v>
      </c>
      <c r="AL1536" s="8" t="s">
        <v>10523</v>
      </c>
      <c r="AM1536" s="8" t="s">
        <v>137</v>
      </c>
      <c r="AN1536" s="8" t="s">
        <v>1343</v>
      </c>
      <c r="AO1536" s="8" t="s">
        <v>10524</v>
      </c>
      <c r="AP1536" s="8" t="s">
        <v>10308</v>
      </c>
      <c r="AQ1536" s="11">
        <v>22139.0</v>
      </c>
    </row>
    <row r="1537">
      <c r="A1537" s="8" t="str">
        <f t="shared" si="1"/>
        <v>Duane Ross</v>
      </c>
      <c r="B1537" s="8" t="s">
        <v>10513</v>
      </c>
      <c r="C1537" s="8" t="s">
        <v>119</v>
      </c>
      <c r="D1537" s="9" t="s">
        <v>10308</v>
      </c>
      <c r="E1537" s="8" t="s">
        <v>10514</v>
      </c>
      <c r="F1537" s="8" t="s">
        <v>46</v>
      </c>
      <c r="G1537" s="8" t="s">
        <v>47</v>
      </c>
      <c r="H1537" s="8" t="s">
        <v>10515</v>
      </c>
      <c r="I1537" s="8" t="s">
        <v>49</v>
      </c>
      <c r="J1537" s="10">
        <v>3.96</v>
      </c>
      <c r="K1537" s="8" t="s">
        <v>10516</v>
      </c>
      <c r="L1537" s="8" t="s">
        <v>123</v>
      </c>
      <c r="M1537" s="8"/>
      <c r="N1537" s="8" t="s">
        <v>10525</v>
      </c>
      <c r="O1537" s="8" t="s">
        <v>52</v>
      </c>
      <c r="P1537" s="8"/>
      <c r="Q1537" s="8"/>
      <c r="R1537" s="8" t="s">
        <v>2337</v>
      </c>
      <c r="S1537" s="8" t="s">
        <v>3939</v>
      </c>
      <c r="T1537" s="11" t="str">
        <f t="shared" si="2"/>
        <v>Duane Ross</v>
      </c>
      <c r="U1537" s="8" t="s">
        <v>10526</v>
      </c>
      <c r="V1537" s="8" t="s">
        <v>10527</v>
      </c>
      <c r="W1537" s="8" t="s">
        <v>10528</v>
      </c>
      <c r="X1537" s="8" t="s">
        <v>10519</v>
      </c>
      <c r="Y1537" s="8" t="s">
        <v>60</v>
      </c>
      <c r="Z1537" s="12" t="s">
        <v>6436</v>
      </c>
      <c r="AA1537" s="8" t="s">
        <v>60</v>
      </c>
      <c r="AB1537" s="12" t="s">
        <v>6437</v>
      </c>
      <c r="AC1537" s="8" t="s">
        <v>60</v>
      </c>
      <c r="AD1537" s="12" t="s">
        <v>6438</v>
      </c>
      <c r="AE1537" s="8"/>
      <c r="AF1537" s="8" t="s">
        <v>10308</v>
      </c>
      <c r="AG1537" s="8" t="s">
        <v>10321</v>
      </c>
      <c r="AH1537" s="8" t="s">
        <v>65</v>
      </c>
      <c r="AI1537" s="8" t="s">
        <v>66</v>
      </c>
      <c r="AJ1537" s="8"/>
      <c r="AK1537" s="13" t="s">
        <v>10522</v>
      </c>
      <c r="AL1537" s="13" t="s">
        <v>10523</v>
      </c>
      <c r="AM1537" s="8" t="s">
        <v>137</v>
      </c>
      <c r="AN1537" s="8" t="s">
        <v>1343</v>
      </c>
      <c r="AO1537" s="13" t="s">
        <v>10524</v>
      </c>
      <c r="AP1537" s="9" t="s">
        <v>10308</v>
      </c>
      <c r="AQ1537" s="11">
        <v>22139.0</v>
      </c>
    </row>
    <row r="1538">
      <c r="A1538" s="8" t="str">
        <f t="shared" si="1"/>
        <v>Ellen Hurst</v>
      </c>
      <c r="B1538" s="8" t="s">
        <v>10513</v>
      </c>
      <c r="C1538" s="8" t="s">
        <v>119</v>
      </c>
      <c r="D1538" s="9" t="s">
        <v>10308</v>
      </c>
      <c r="E1538" s="8" t="s">
        <v>10514</v>
      </c>
      <c r="F1538" s="8" t="s">
        <v>46</v>
      </c>
      <c r="G1538" s="8" t="s">
        <v>47</v>
      </c>
      <c r="H1538" s="8" t="s">
        <v>10515</v>
      </c>
      <c r="I1538" s="8" t="s">
        <v>49</v>
      </c>
      <c r="J1538" s="10">
        <v>3.96</v>
      </c>
      <c r="K1538" s="8" t="s">
        <v>10516</v>
      </c>
      <c r="L1538" s="8" t="s">
        <v>123</v>
      </c>
      <c r="M1538" s="8" t="s">
        <v>86</v>
      </c>
      <c r="N1538" s="8" t="s">
        <v>10529</v>
      </c>
      <c r="O1538" s="8" t="s">
        <v>52</v>
      </c>
      <c r="P1538" s="8"/>
      <c r="Q1538" s="8"/>
      <c r="R1538" s="8" t="s">
        <v>10530</v>
      </c>
      <c r="S1538" s="8" t="s">
        <v>10531</v>
      </c>
      <c r="T1538" s="11" t="str">
        <f t="shared" si="2"/>
        <v>Ellen Hurst</v>
      </c>
      <c r="U1538" s="8" t="s">
        <v>149</v>
      </c>
      <c r="V1538" s="8" t="s">
        <v>10532</v>
      </c>
      <c r="W1538" s="8" t="s">
        <v>10533</v>
      </c>
      <c r="X1538" s="8" t="s">
        <v>10519</v>
      </c>
      <c r="Y1538" s="12" t="s">
        <v>4327</v>
      </c>
      <c r="Z1538" s="12" t="s">
        <v>6436</v>
      </c>
      <c r="AA1538" s="8" t="s">
        <v>60</v>
      </c>
      <c r="AB1538" s="12" t="s">
        <v>6437</v>
      </c>
      <c r="AC1538" s="8" t="s">
        <v>60</v>
      </c>
      <c r="AD1538" s="12" t="s">
        <v>6438</v>
      </c>
      <c r="AE1538" s="8"/>
      <c r="AF1538" s="8" t="s">
        <v>10308</v>
      </c>
      <c r="AG1538" s="8" t="s">
        <v>10321</v>
      </c>
      <c r="AH1538" s="8" t="s">
        <v>65</v>
      </c>
      <c r="AI1538" s="8" t="s">
        <v>66</v>
      </c>
      <c r="AJ1538" s="8" t="s">
        <v>86</v>
      </c>
      <c r="AK1538" s="13" t="s">
        <v>10522</v>
      </c>
      <c r="AL1538" s="13" t="s">
        <v>10523</v>
      </c>
      <c r="AM1538" s="8" t="s">
        <v>137</v>
      </c>
      <c r="AN1538" s="8" t="s">
        <v>1343</v>
      </c>
      <c r="AO1538" s="13" t="s">
        <v>10524</v>
      </c>
      <c r="AP1538" s="9" t="s">
        <v>10308</v>
      </c>
      <c r="AQ1538" s="11">
        <v>22139.0</v>
      </c>
    </row>
    <row r="1539">
      <c r="A1539" s="8" t="str">
        <f t="shared" si="1"/>
        <v>Jeff Chakouian</v>
      </c>
      <c r="B1539" s="20" t="s">
        <v>10513</v>
      </c>
      <c r="C1539" s="16" t="s">
        <v>119</v>
      </c>
      <c r="D1539" s="33" t="s">
        <v>10308</v>
      </c>
      <c r="E1539" s="20" t="s">
        <v>10514</v>
      </c>
      <c r="F1539" s="21" t="s">
        <v>46</v>
      </c>
      <c r="G1539" s="8" t="s">
        <v>47</v>
      </c>
      <c r="H1539" s="34">
        <v>221759.0</v>
      </c>
      <c r="I1539" s="22" t="s">
        <v>49</v>
      </c>
      <c r="J1539" s="10">
        <v>3.96</v>
      </c>
      <c r="K1539" s="18" t="s">
        <v>10516</v>
      </c>
      <c r="L1539" s="40">
        <v>103.0</v>
      </c>
      <c r="M1539" s="20" t="s">
        <v>86</v>
      </c>
      <c r="N1539" s="20" t="s">
        <v>10534</v>
      </c>
      <c r="O1539" s="8" t="s">
        <v>52</v>
      </c>
      <c r="P1539" s="20" t="s">
        <v>207</v>
      </c>
      <c r="Q1539" s="20"/>
      <c r="R1539" s="8" t="s">
        <v>1632</v>
      </c>
      <c r="S1539" s="8" t="s">
        <v>10535</v>
      </c>
      <c r="T1539" s="11" t="str">
        <f t="shared" si="2"/>
        <v>Jeff Chakouian</v>
      </c>
      <c r="U1539" s="8" t="s">
        <v>160</v>
      </c>
      <c r="V1539" s="8"/>
      <c r="W1539" s="8"/>
      <c r="X1539" s="8" t="s">
        <v>10519</v>
      </c>
      <c r="Y1539" s="20"/>
      <c r="Z1539" s="20"/>
      <c r="AA1539" s="20"/>
      <c r="AB1539" s="20"/>
      <c r="AC1539" s="20"/>
      <c r="AD1539" s="20"/>
      <c r="AE1539" s="8"/>
      <c r="AF1539" s="20" t="s">
        <v>10308</v>
      </c>
      <c r="AG1539" s="20" t="s">
        <v>10321</v>
      </c>
      <c r="AH1539" s="35" t="s">
        <v>65</v>
      </c>
      <c r="AI1539" s="36" t="s">
        <v>66</v>
      </c>
      <c r="AJ1539" s="20" t="s">
        <v>86</v>
      </c>
      <c r="AK1539" s="23" t="s">
        <v>10522</v>
      </c>
      <c r="AL1539" s="23" t="s">
        <v>10523</v>
      </c>
      <c r="AM1539" s="22" t="s">
        <v>137</v>
      </c>
      <c r="AN1539" s="24">
        <v>0.7791331944857681</v>
      </c>
      <c r="AO1539" s="25">
        <v>50898.0</v>
      </c>
      <c r="AP1539" s="37" t="s">
        <v>10308</v>
      </c>
      <c r="AQ1539" s="11">
        <v>22139.0</v>
      </c>
    </row>
    <row r="1540">
      <c r="A1540" s="8" t="str">
        <f t="shared" si="1"/>
        <v>Ron Garner</v>
      </c>
      <c r="B1540" s="8" t="s">
        <v>10513</v>
      </c>
      <c r="C1540" s="8" t="s">
        <v>119</v>
      </c>
      <c r="D1540" s="9" t="s">
        <v>10308</v>
      </c>
      <c r="E1540" s="8" t="s">
        <v>10514</v>
      </c>
      <c r="F1540" s="8" t="s">
        <v>46</v>
      </c>
      <c r="G1540" s="8" t="s">
        <v>47</v>
      </c>
      <c r="H1540" s="8" t="s">
        <v>10515</v>
      </c>
      <c r="I1540" s="8" t="s">
        <v>49</v>
      </c>
      <c r="J1540" s="10">
        <v>3.96</v>
      </c>
      <c r="K1540" s="8" t="s">
        <v>10516</v>
      </c>
      <c r="L1540" s="8" t="s">
        <v>123</v>
      </c>
      <c r="M1540" s="8"/>
      <c r="N1540" s="8" t="s">
        <v>10536</v>
      </c>
      <c r="O1540" s="8" t="s">
        <v>52</v>
      </c>
      <c r="P1540" s="8"/>
      <c r="Q1540" s="8"/>
      <c r="R1540" s="8" t="s">
        <v>467</v>
      </c>
      <c r="S1540" s="8" t="s">
        <v>10537</v>
      </c>
      <c r="T1540" s="11" t="str">
        <f t="shared" si="2"/>
        <v>Ron Garner</v>
      </c>
      <c r="U1540" s="8" t="s">
        <v>167</v>
      </c>
      <c r="V1540" s="8" t="s">
        <v>10538</v>
      </c>
      <c r="W1540" s="8"/>
      <c r="X1540" s="8" t="s">
        <v>10519</v>
      </c>
      <c r="Y1540" s="8" t="s">
        <v>60</v>
      </c>
      <c r="Z1540" s="12" t="s">
        <v>6436</v>
      </c>
      <c r="AA1540" s="8" t="s">
        <v>60</v>
      </c>
      <c r="AB1540" s="12" t="s">
        <v>6437</v>
      </c>
      <c r="AC1540" s="8" t="s">
        <v>60</v>
      </c>
      <c r="AD1540" s="12" t="s">
        <v>6438</v>
      </c>
      <c r="AE1540" s="8"/>
      <c r="AF1540" s="8" t="s">
        <v>10308</v>
      </c>
      <c r="AG1540" s="8" t="s">
        <v>10321</v>
      </c>
      <c r="AH1540" s="8" t="s">
        <v>65</v>
      </c>
      <c r="AI1540" s="8" t="s">
        <v>66</v>
      </c>
      <c r="AJ1540" s="8"/>
      <c r="AK1540" s="13" t="s">
        <v>10522</v>
      </c>
      <c r="AL1540" s="13" t="s">
        <v>10523</v>
      </c>
      <c r="AM1540" s="8" t="s">
        <v>137</v>
      </c>
      <c r="AN1540" s="8" t="s">
        <v>1343</v>
      </c>
      <c r="AO1540" s="13" t="s">
        <v>10524</v>
      </c>
      <c r="AP1540" s="9" t="s">
        <v>10308</v>
      </c>
      <c r="AQ1540" s="11">
        <v>22139.0</v>
      </c>
    </row>
    <row r="1541">
      <c r="A1541" s="8" t="str">
        <f t="shared" si="1"/>
        <v>Brian Biekert</v>
      </c>
      <c r="B1541" s="8" t="s">
        <v>10513</v>
      </c>
      <c r="C1541" s="8" t="s">
        <v>119</v>
      </c>
      <c r="D1541" s="9" t="s">
        <v>10308</v>
      </c>
      <c r="E1541" s="8" t="s">
        <v>10514</v>
      </c>
      <c r="F1541" s="8" t="s">
        <v>46</v>
      </c>
      <c r="G1541" s="8" t="s">
        <v>47</v>
      </c>
      <c r="H1541" s="8" t="s">
        <v>10515</v>
      </c>
      <c r="I1541" s="8" t="s">
        <v>49</v>
      </c>
      <c r="J1541" s="10">
        <v>3.96</v>
      </c>
      <c r="K1541" s="8" t="s">
        <v>10516</v>
      </c>
      <c r="L1541" s="8" t="s">
        <v>123</v>
      </c>
      <c r="M1541" s="8"/>
      <c r="N1541" s="8" t="s">
        <v>10539</v>
      </c>
      <c r="O1541" s="8" t="s">
        <v>52</v>
      </c>
      <c r="P1541" s="8"/>
      <c r="Q1541" s="8"/>
      <c r="R1541" s="8" t="s">
        <v>331</v>
      </c>
      <c r="S1541" s="8" t="s">
        <v>10540</v>
      </c>
      <c r="T1541" s="11" t="str">
        <f t="shared" si="2"/>
        <v>Brian Biekert</v>
      </c>
      <c r="U1541" s="8" t="s">
        <v>106</v>
      </c>
      <c r="V1541" s="8" t="s">
        <v>10541</v>
      </c>
      <c r="W1541" s="8" t="s">
        <v>10533</v>
      </c>
      <c r="X1541" s="8" t="s">
        <v>10519</v>
      </c>
      <c r="Y1541" s="8" t="s">
        <v>60</v>
      </c>
      <c r="Z1541" s="12" t="s">
        <v>6436</v>
      </c>
      <c r="AA1541" s="8" t="s">
        <v>60</v>
      </c>
      <c r="AB1541" s="12" t="s">
        <v>6437</v>
      </c>
      <c r="AC1541" s="12" t="s">
        <v>10542</v>
      </c>
      <c r="AD1541" s="12" t="s">
        <v>6438</v>
      </c>
      <c r="AE1541" s="8"/>
      <c r="AF1541" s="8" t="s">
        <v>10308</v>
      </c>
      <c r="AG1541" s="8" t="s">
        <v>10321</v>
      </c>
      <c r="AH1541" s="8" t="s">
        <v>65</v>
      </c>
      <c r="AI1541" s="8" t="s">
        <v>66</v>
      </c>
      <c r="AJ1541" s="8"/>
      <c r="AK1541" s="8" t="s">
        <v>10522</v>
      </c>
      <c r="AL1541" s="8" t="s">
        <v>10523</v>
      </c>
      <c r="AM1541" s="8" t="s">
        <v>137</v>
      </c>
      <c r="AN1541" s="8" t="s">
        <v>1343</v>
      </c>
      <c r="AO1541" s="8" t="s">
        <v>10524</v>
      </c>
      <c r="AP1541" s="9" t="s">
        <v>10308</v>
      </c>
      <c r="AQ1541" s="11">
        <v>22139.0</v>
      </c>
    </row>
    <row r="1542">
      <c r="A1542" s="8" t="str">
        <f t="shared" si="1"/>
        <v>Justin Duncan</v>
      </c>
      <c r="B1542" s="8" t="s">
        <v>10513</v>
      </c>
      <c r="C1542" s="8" t="s">
        <v>119</v>
      </c>
      <c r="D1542" s="9" t="s">
        <v>10308</v>
      </c>
      <c r="E1542" s="8" t="s">
        <v>10514</v>
      </c>
      <c r="F1542" s="8" t="s">
        <v>46</v>
      </c>
      <c r="G1542" s="8" t="s">
        <v>47</v>
      </c>
      <c r="H1542" s="8" t="s">
        <v>10515</v>
      </c>
      <c r="I1542" s="8" t="s">
        <v>49</v>
      </c>
      <c r="J1542" s="10">
        <v>3.96</v>
      </c>
      <c r="K1542" s="8" t="s">
        <v>10516</v>
      </c>
      <c r="L1542" s="8" t="s">
        <v>123</v>
      </c>
      <c r="M1542" s="8"/>
      <c r="N1542" s="8" t="s">
        <v>10543</v>
      </c>
      <c r="O1542" s="8" t="s">
        <v>52</v>
      </c>
      <c r="P1542" s="8"/>
      <c r="Q1542" s="8"/>
      <c r="R1542" s="8" t="s">
        <v>114</v>
      </c>
      <c r="S1542" s="8" t="s">
        <v>10544</v>
      </c>
      <c r="T1542" s="11" t="str">
        <f t="shared" si="2"/>
        <v>Justin Duncan</v>
      </c>
      <c r="U1542" s="8" t="s">
        <v>106</v>
      </c>
      <c r="V1542" s="8" t="s">
        <v>10545</v>
      </c>
      <c r="W1542" s="8"/>
      <c r="X1542" s="8" t="s">
        <v>10519</v>
      </c>
      <c r="Y1542" s="12" t="s">
        <v>10546</v>
      </c>
      <c r="Z1542" s="12" t="s">
        <v>6436</v>
      </c>
      <c r="AA1542" s="12" t="s">
        <v>10547</v>
      </c>
      <c r="AB1542" s="12" t="s">
        <v>6437</v>
      </c>
      <c r="AC1542" s="12" t="s">
        <v>10548</v>
      </c>
      <c r="AD1542" s="12" t="s">
        <v>6438</v>
      </c>
      <c r="AE1542" s="8"/>
      <c r="AF1542" s="8" t="s">
        <v>10308</v>
      </c>
      <c r="AG1542" s="8" t="s">
        <v>10321</v>
      </c>
      <c r="AH1542" s="8" t="s">
        <v>65</v>
      </c>
      <c r="AI1542" s="8" t="s">
        <v>66</v>
      </c>
      <c r="AJ1542" s="8"/>
      <c r="AK1542" s="8" t="s">
        <v>10522</v>
      </c>
      <c r="AL1542" s="8" t="s">
        <v>10523</v>
      </c>
      <c r="AM1542" s="8" t="s">
        <v>137</v>
      </c>
      <c r="AN1542" s="8" t="s">
        <v>1343</v>
      </c>
      <c r="AO1542" s="8" t="s">
        <v>10524</v>
      </c>
      <c r="AP1542" s="9" t="s">
        <v>10308</v>
      </c>
      <c r="AQ1542" s="11">
        <v>22139.0</v>
      </c>
    </row>
    <row r="1543">
      <c r="A1543" s="8" t="str">
        <f t="shared" si="1"/>
        <v>AC Mackenzie has been removed. </v>
      </c>
      <c r="B1543" s="8" t="s">
        <v>10513</v>
      </c>
      <c r="C1543" s="8" t="s">
        <v>119</v>
      </c>
      <c r="D1543" s="9" t="s">
        <v>10308</v>
      </c>
      <c r="E1543" s="8" t="s">
        <v>10514</v>
      </c>
      <c r="F1543" s="8" t="s">
        <v>46</v>
      </c>
      <c r="G1543" s="8" t="s">
        <v>47</v>
      </c>
      <c r="H1543" s="8" t="s">
        <v>10515</v>
      </c>
      <c r="I1543" s="8" t="s">
        <v>49</v>
      </c>
      <c r="J1543" s="10">
        <v>3.96</v>
      </c>
      <c r="K1543" s="8" t="s">
        <v>10516</v>
      </c>
      <c r="L1543" s="8" t="s">
        <v>123</v>
      </c>
      <c r="M1543" s="8"/>
      <c r="N1543" s="8" t="s">
        <v>10549</v>
      </c>
      <c r="O1543" s="8" t="s">
        <v>52</v>
      </c>
      <c r="P1543" s="8"/>
      <c r="Q1543" s="8" t="s">
        <v>277</v>
      </c>
      <c r="R1543" s="8" t="s">
        <v>10550</v>
      </c>
      <c r="S1543" s="8"/>
      <c r="T1543" s="11" t="str">
        <f t="shared" si="2"/>
        <v>AC Mackenzie has been removed. </v>
      </c>
      <c r="U1543" s="8"/>
      <c r="V1543" s="8"/>
      <c r="W1543" s="8"/>
      <c r="X1543" s="8" t="s">
        <v>10519</v>
      </c>
      <c r="Y1543" s="8" t="s">
        <v>60</v>
      </c>
      <c r="Z1543" s="12" t="s">
        <v>6436</v>
      </c>
      <c r="AA1543" s="8" t="s">
        <v>60</v>
      </c>
      <c r="AB1543" s="12" t="s">
        <v>6437</v>
      </c>
      <c r="AC1543" s="8" t="s">
        <v>60</v>
      </c>
      <c r="AD1543" s="12" t="s">
        <v>6438</v>
      </c>
      <c r="AE1543" s="8"/>
      <c r="AF1543" s="8" t="s">
        <v>10308</v>
      </c>
      <c r="AG1543" s="8" t="s">
        <v>10321</v>
      </c>
      <c r="AH1543" s="8" t="s">
        <v>65</v>
      </c>
      <c r="AI1543" s="8" t="s">
        <v>66</v>
      </c>
      <c r="AJ1543" s="8"/>
      <c r="AK1543" s="13" t="s">
        <v>10522</v>
      </c>
      <c r="AL1543" s="13" t="s">
        <v>10523</v>
      </c>
      <c r="AM1543" s="8" t="s">
        <v>137</v>
      </c>
      <c r="AN1543" s="8" t="s">
        <v>1343</v>
      </c>
      <c r="AO1543" s="13" t="s">
        <v>10524</v>
      </c>
      <c r="AP1543" s="9" t="s">
        <v>10308</v>
      </c>
      <c r="AQ1543" s="11">
        <v>22139.0</v>
      </c>
    </row>
    <row r="1544">
      <c r="A1544" s="8" t="str">
        <f t="shared" si="1"/>
        <v>Steve Picucci</v>
      </c>
      <c r="B1544" s="8" t="s">
        <v>10551</v>
      </c>
      <c r="C1544" s="16" t="s">
        <v>216</v>
      </c>
      <c r="D1544" s="17" t="s">
        <v>10308</v>
      </c>
      <c r="E1544" s="44" t="s">
        <v>10552</v>
      </c>
      <c r="F1544" s="8" t="s">
        <v>46</v>
      </c>
      <c r="G1544" s="8" t="s">
        <v>47</v>
      </c>
      <c r="H1544" s="30">
        <v>221740.0</v>
      </c>
      <c r="I1544" s="8" t="s">
        <v>49</v>
      </c>
      <c r="J1544" s="10">
        <v>3.51</v>
      </c>
      <c r="K1544" s="18" t="s">
        <v>10553</v>
      </c>
      <c r="L1544" s="19"/>
      <c r="M1544" s="19"/>
      <c r="N1544" s="20" t="s">
        <v>10554</v>
      </c>
      <c r="O1544" s="8" t="s">
        <v>52</v>
      </c>
      <c r="P1544" s="20" t="s">
        <v>207</v>
      </c>
      <c r="Q1544" s="8"/>
      <c r="R1544" s="8" t="s">
        <v>2591</v>
      </c>
      <c r="S1544" s="8" t="s">
        <v>10555</v>
      </c>
      <c r="T1544" s="11" t="str">
        <f t="shared" si="2"/>
        <v>Steve Picucci</v>
      </c>
      <c r="U1544" s="8" t="s">
        <v>55</v>
      </c>
      <c r="V1544" s="8" t="s">
        <v>10556</v>
      </c>
      <c r="W1544" s="8"/>
      <c r="X1544" s="8" t="s">
        <v>10557</v>
      </c>
      <c r="Y1544" s="21"/>
      <c r="Z1544" s="21"/>
      <c r="AA1544" s="21"/>
      <c r="AB1544" s="21"/>
      <c r="AC1544" s="21"/>
      <c r="AD1544" s="21"/>
      <c r="AE1544" s="8" t="s">
        <v>10558</v>
      </c>
      <c r="AF1544" s="43" t="s">
        <v>10559</v>
      </c>
      <c r="AG1544" s="44" t="s">
        <v>10321</v>
      </c>
      <c r="AH1544" s="44" t="s">
        <v>65</v>
      </c>
      <c r="AI1544" s="23" t="s">
        <v>66</v>
      </c>
      <c r="AJ1544" s="16"/>
      <c r="AK1544" s="23" t="s">
        <v>3206</v>
      </c>
      <c r="AL1544" s="23" t="s">
        <v>741</v>
      </c>
      <c r="AM1544" s="22" t="s">
        <v>2611</v>
      </c>
      <c r="AN1544" s="24">
        <v>0.8244717109747784</v>
      </c>
      <c r="AO1544" s="25">
        <v>40724.0</v>
      </c>
      <c r="AP1544" s="41" t="s">
        <v>10559</v>
      </c>
      <c r="AQ1544" s="11">
        <v>10170.0</v>
      </c>
    </row>
    <row r="1545">
      <c r="A1545" s="8" t="str">
        <f t="shared" si="1"/>
        <v>Patrick Gildea</v>
      </c>
      <c r="B1545" s="8" t="s">
        <v>10551</v>
      </c>
      <c r="C1545" s="8" t="s">
        <v>216</v>
      </c>
      <c r="D1545" s="9" t="s">
        <v>10308</v>
      </c>
      <c r="E1545" s="13" t="s">
        <v>10552</v>
      </c>
      <c r="F1545" s="8" t="s">
        <v>46</v>
      </c>
      <c r="G1545" s="8" t="s">
        <v>47</v>
      </c>
      <c r="H1545" s="8" t="s">
        <v>10560</v>
      </c>
      <c r="I1545" s="8" t="s">
        <v>49</v>
      </c>
      <c r="J1545" s="10">
        <v>3.51</v>
      </c>
      <c r="K1545" s="8" t="s">
        <v>10553</v>
      </c>
      <c r="L1545" s="8"/>
      <c r="M1545" s="8"/>
      <c r="N1545" s="8" t="s">
        <v>10561</v>
      </c>
      <c r="O1545" s="8" t="s">
        <v>52</v>
      </c>
      <c r="P1545" s="8"/>
      <c r="Q1545" s="8"/>
      <c r="R1545" s="8" t="s">
        <v>3524</v>
      </c>
      <c r="S1545" s="8" t="s">
        <v>10562</v>
      </c>
      <c r="T1545" s="11" t="str">
        <f t="shared" si="2"/>
        <v>Patrick Gildea</v>
      </c>
      <c r="U1545" s="8" t="s">
        <v>80</v>
      </c>
      <c r="V1545" s="8" t="s">
        <v>10563</v>
      </c>
      <c r="W1545" s="8" t="s">
        <v>10564</v>
      </c>
      <c r="X1545" s="8" t="s">
        <v>10557</v>
      </c>
      <c r="Y1545" s="12" t="s">
        <v>10565</v>
      </c>
      <c r="Z1545" s="12" t="s">
        <v>10566</v>
      </c>
      <c r="AA1545" s="8" t="s">
        <v>60</v>
      </c>
      <c r="AB1545" s="8" t="s">
        <v>60</v>
      </c>
      <c r="AC1545" s="8" t="s">
        <v>60</v>
      </c>
      <c r="AD1545" s="12" t="s">
        <v>10567</v>
      </c>
      <c r="AE1545" s="8" t="s">
        <v>10558</v>
      </c>
      <c r="AF1545" s="13" t="s">
        <v>10559</v>
      </c>
      <c r="AG1545" s="13" t="s">
        <v>10321</v>
      </c>
      <c r="AH1545" s="13" t="s">
        <v>65</v>
      </c>
      <c r="AI1545" s="13" t="s">
        <v>66</v>
      </c>
      <c r="AJ1545" s="8"/>
      <c r="AK1545" s="13" t="s">
        <v>3206</v>
      </c>
      <c r="AL1545" s="13" t="s">
        <v>741</v>
      </c>
      <c r="AM1545" s="8" t="s">
        <v>2611</v>
      </c>
      <c r="AN1545" s="8" t="s">
        <v>10568</v>
      </c>
      <c r="AO1545" s="13" t="s">
        <v>10569</v>
      </c>
      <c r="AP1545" s="9" t="s">
        <v>10559</v>
      </c>
      <c r="AQ1545" s="11">
        <v>10170.0</v>
      </c>
    </row>
    <row r="1546">
      <c r="A1546" s="8" t="str">
        <f t="shared" si="1"/>
        <v>Jolyta Fuller</v>
      </c>
      <c r="B1546" s="8" t="s">
        <v>10570</v>
      </c>
      <c r="C1546" s="16" t="s">
        <v>823</v>
      </c>
      <c r="D1546" s="17" t="s">
        <v>10308</v>
      </c>
      <c r="E1546" s="16" t="s">
        <v>922</v>
      </c>
      <c r="F1546" s="8" t="s">
        <v>46</v>
      </c>
      <c r="G1546" s="8" t="s">
        <v>47</v>
      </c>
      <c r="H1546" s="34">
        <v>221768.0</v>
      </c>
      <c r="I1546" s="8" t="s">
        <v>49</v>
      </c>
      <c r="J1546" s="10">
        <v>3.53</v>
      </c>
      <c r="K1546" s="18" t="s">
        <v>10571</v>
      </c>
      <c r="L1546" s="19" t="s">
        <v>86</v>
      </c>
      <c r="M1546" s="19" t="s">
        <v>86</v>
      </c>
      <c r="N1546" s="20" t="s">
        <v>10572</v>
      </c>
      <c r="O1546" s="8" t="s">
        <v>52</v>
      </c>
      <c r="P1546" s="20" t="s">
        <v>207</v>
      </c>
      <c r="Q1546" s="8"/>
      <c r="R1546" s="8" t="s">
        <v>10573</v>
      </c>
      <c r="S1546" s="8" t="s">
        <v>7937</v>
      </c>
      <c r="T1546" s="11" t="str">
        <f t="shared" si="2"/>
        <v>Jolyta Fuller</v>
      </c>
      <c r="U1546" s="8" t="s">
        <v>55</v>
      </c>
      <c r="V1546" s="8" t="s">
        <v>10574</v>
      </c>
      <c r="W1546" s="8" t="s">
        <v>10575</v>
      </c>
      <c r="X1546" s="8" t="s">
        <v>10576</v>
      </c>
      <c r="Y1546" s="8"/>
      <c r="Z1546" s="8"/>
      <c r="AA1546" s="8"/>
      <c r="AB1546" s="8"/>
      <c r="AC1546" s="8"/>
      <c r="AD1546" s="8"/>
      <c r="AE1546" s="8" t="s">
        <v>10577</v>
      </c>
      <c r="AF1546" s="21" t="s">
        <v>10578</v>
      </c>
      <c r="AG1546" s="16" t="s">
        <v>10321</v>
      </c>
      <c r="AH1546" s="19" t="s">
        <v>194</v>
      </c>
      <c r="AI1546" s="22" t="s">
        <v>66</v>
      </c>
      <c r="AJ1546" s="16" t="s">
        <v>86</v>
      </c>
      <c r="AK1546" s="22"/>
      <c r="AL1546" s="22"/>
      <c r="AM1546" s="22" t="s">
        <v>2611</v>
      </c>
      <c r="AN1546" s="24">
        <v>0.6451612903225806</v>
      </c>
      <c r="AO1546" s="25">
        <v>27756.0</v>
      </c>
      <c r="AP1546" s="41" t="s">
        <v>10578</v>
      </c>
      <c r="AQ1546" s="11">
        <v>6279.0</v>
      </c>
    </row>
    <row r="1547">
      <c r="A1547" s="8" t="str">
        <f t="shared" si="1"/>
        <v>Shaila Jones</v>
      </c>
      <c r="B1547" s="8" t="s">
        <v>10570</v>
      </c>
      <c r="C1547" s="8" t="s">
        <v>823</v>
      </c>
      <c r="D1547" s="9" t="s">
        <v>10308</v>
      </c>
      <c r="E1547" s="8" t="s">
        <v>922</v>
      </c>
      <c r="F1547" s="8" t="s">
        <v>46</v>
      </c>
      <c r="G1547" s="8" t="s">
        <v>47</v>
      </c>
      <c r="H1547" s="8" t="s">
        <v>10579</v>
      </c>
      <c r="I1547" s="8" t="s">
        <v>49</v>
      </c>
      <c r="J1547" s="10">
        <v>3.53</v>
      </c>
      <c r="K1547" s="8" t="s">
        <v>10571</v>
      </c>
      <c r="L1547" s="8" t="s">
        <v>86</v>
      </c>
      <c r="M1547" s="8" t="s">
        <v>86</v>
      </c>
      <c r="N1547" s="8" t="s">
        <v>10580</v>
      </c>
      <c r="O1547" s="8" t="s">
        <v>52</v>
      </c>
      <c r="P1547" s="8"/>
      <c r="Q1547" s="8"/>
      <c r="R1547" s="8" t="s">
        <v>10581</v>
      </c>
      <c r="S1547" s="8" t="s">
        <v>1937</v>
      </c>
      <c r="T1547" s="11" t="str">
        <f t="shared" si="2"/>
        <v>Shaila Jones</v>
      </c>
      <c r="U1547" s="8" t="s">
        <v>76</v>
      </c>
      <c r="V1547" s="8"/>
      <c r="W1547" s="8"/>
      <c r="X1547" s="8" t="s">
        <v>10576</v>
      </c>
      <c r="Y1547" s="8" t="s">
        <v>60</v>
      </c>
      <c r="Z1547" s="12" t="s">
        <v>10582</v>
      </c>
      <c r="AA1547" s="8" t="s">
        <v>60</v>
      </c>
      <c r="AB1547" s="12" t="s">
        <v>10583</v>
      </c>
      <c r="AC1547" s="8" t="s">
        <v>60</v>
      </c>
      <c r="AD1547" s="12" t="s">
        <v>10584</v>
      </c>
      <c r="AE1547" s="8" t="s">
        <v>10577</v>
      </c>
      <c r="AF1547" s="8" t="s">
        <v>10578</v>
      </c>
      <c r="AG1547" s="8" t="s">
        <v>10321</v>
      </c>
      <c r="AH1547" s="8" t="s">
        <v>194</v>
      </c>
      <c r="AI1547" s="8" t="s">
        <v>66</v>
      </c>
      <c r="AJ1547" s="8" t="s">
        <v>86</v>
      </c>
      <c r="AK1547" s="8"/>
      <c r="AL1547" s="8"/>
      <c r="AM1547" s="8" t="s">
        <v>2611</v>
      </c>
      <c r="AN1547" s="8" t="s">
        <v>10585</v>
      </c>
      <c r="AO1547" s="13" t="s">
        <v>10586</v>
      </c>
      <c r="AP1547" s="9" t="s">
        <v>10578</v>
      </c>
      <c r="AQ1547" s="11">
        <v>6279.0</v>
      </c>
    </row>
    <row r="1548">
      <c r="A1548" s="8" t="str">
        <f t="shared" si="1"/>
        <v>Luke McNair</v>
      </c>
      <c r="B1548" s="8" t="s">
        <v>10570</v>
      </c>
      <c r="C1548" s="8" t="s">
        <v>823</v>
      </c>
      <c r="D1548" s="9" t="s">
        <v>10308</v>
      </c>
      <c r="E1548" s="8" t="s">
        <v>922</v>
      </c>
      <c r="F1548" s="8" t="s">
        <v>46</v>
      </c>
      <c r="G1548" s="8" t="s">
        <v>47</v>
      </c>
      <c r="H1548" s="8" t="s">
        <v>10579</v>
      </c>
      <c r="I1548" s="8" t="s">
        <v>49</v>
      </c>
      <c r="J1548" s="10">
        <v>3.53</v>
      </c>
      <c r="K1548" s="8" t="s">
        <v>10571</v>
      </c>
      <c r="L1548" s="8" t="s">
        <v>86</v>
      </c>
      <c r="M1548" s="8" t="s">
        <v>86</v>
      </c>
      <c r="N1548" s="8" t="s">
        <v>10587</v>
      </c>
      <c r="O1548" s="8" t="s">
        <v>52</v>
      </c>
      <c r="P1548" s="8"/>
      <c r="Q1548" s="8"/>
      <c r="R1548" s="8" t="s">
        <v>2683</v>
      </c>
      <c r="S1548" s="8" t="s">
        <v>10588</v>
      </c>
      <c r="T1548" s="11" t="str">
        <f t="shared" si="2"/>
        <v>Luke McNair</v>
      </c>
      <c r="U1548" s="8" t="s">
        <v>76</v>
      </c>
      <c r="V1548" s="8"/>
      <c r="W1548" s="8"/>
      <c r="X1548" s="8" t="s">
        <v>10576</v>
      </c>
      <c r="Y1548" s="12" t="s">
        <v>10589</v>
      </c>
      <c r="Z1548" s="12" t="s">
        <v>10582</v>
      </c>
      <c r="AA1548" s="8" t="s">
        <v>60</v>
      </c>
      <c r="AB1548" s="12" t="s">
        <v>10583</v>
      </c>
      <c r="AC1548" s="12" t="s">
        <v>10590</v>
      </c>
      <c r="AD1548" s="12" t="s">
        <v>10584</v>
      </c>
      <c r="AE1548" s="8" t="s">
        <v>10577</v>
      </c>
      <c r="AF1548" s="8" t="s">
        <v>10578</v>
      </c>
      <c r="AG1548" s="8" t="s">
        <v>10321</v>
      </c>
      <c r="AH1548" s="8" t="s">
        <v>194</v>
      </c>
      <c r="AI1548" s="8" t="s">
        <v>66</v>
      </c>
      <c r="AJ1548" s="8" t="s">
        <v>86</v>
      </c>
      <c r="AK1548" s="8"/>
      <c r="AL1548" s="8"/>
      <c r="AM1548" s="8" t="s">
        <v>2611</v>
      </c>
      <c r="AN1548" s="8" t="s">
        <v>10585</v>
      </c>
      <c r="AO1548" s="13" t="s">
        <v>10586</v>
      </c>
      <c r="AP1548" s="9" t="s">
        <v>10578</v>
      </c>
      <c r="AQ1548" s="11">
        <v>6279.0</v>
      </c>
    </row>
    <row r="1549">
      <c r="A1549" s="8" t="str">
        <f t="shared" si="1"/>
        <v>Anthony Palacio</v>
      </c>
      <c r="B1549" s="8" t="s">
        <v>10570</v>
      </c>
      <c r="C1549" s="8" t="s">
        <v>823</v>
      </c>
      <c r="D1549" s="9" t="s">
        <v>10308</v>
      </c>
      <c r="E1549" s="13" t="s">
        <v>922</v>
      </c>
      <c r="F1549" s="8" t="s">
        <v>46</v>
      </c>
      <c r="G1549" s="8" t="s">
        <v>47</v>
      </c>
      <c r="H1549" s="8" t="s">
        <v>10579</v>
      </c>
      <c r="I1549" s="8" t="s">
        <v>49</v>
      </c>
      <c r="J1549" s="10">
        <v>3.53</v>
      </c>
      <c r="K1549" s="8" t="s">
        <v>10571</v>
      </c>
      <c r="L1549" s="8"/>
      <c r="M1549" s="8"/>
      <c r="N1549" s="8" t="s">
        <v>10591</v>
      </c>
      <c r="O1549" s="8" t="s">
        <v>52</v>
      </c>
      <c r="P1549" s="8"/>
      <c r="Q1549" s="8"/>
      <c r="R1549" s="8" t="s">
        <v>6978</v>
      </c>
      <c r="S1549" s="8" t="s">
        <v>10592</v>
      </c>
      <c r="T1549" s="11" t="str">
        <f t="shared" si="2"/>
        <v>Anthony Palacio</v>
      </c>
      <c r="U1549" s="8" t="s">
        <v>80</v>
      </c>
      <c r="V1549" s="8" t="s">
        <v>10593</v>
      </c>
      <c r="W1549" s="8" t="s">
        <v>10575</v>
      </c>
      <c r="X1549" s="8" t="s">
        <v>10594</v>
      </c>
      <c r="Y1549" s="8" t="s">
        <v>60</v>
      </c>
      <c r="Z1549" s="12" t="s">
        <v>10582</v>
      </c>
      <c r="AA1549" s="8" t="s">
        <v>60</v>
      </c>
      <c r="AB1549" s="12" t="s">
        <v>10583</v>
      </c>
      <c r="AC1549" s="8" t="s">
        <v>60</v>
      </c>
      <c r="AD1549" s="12" t="s">
        <v>10584</v>
      </c>
      <c r="AE1549" s="8" t="s">
        <v>10577</v>
      </c>
      <c r="AF1549" s="13" t="s">
        <v>10578</v>
      </c>
      <c r="AG1549" s="13" t="s">
        <v>10321</v>
      </c>
      <c r="AH1549" s="13" t="s">
        <v>194</v>
      </c>
      <c r="AI1549" s="13" t="s">
        <v>66</v>
      </c>
      <c r="AJ1549" s="8"/>
      <c r="AK1549" s="8"/>
      <c r="AL1549" s="8"/>
      <c r="AM1549" s="8" t="s">
        <v>2611</v>
      </c>
      <c r="AN1549" s="8" t="s">
        <v>10585</v>
      </c>
      <c r="AO1549" s="13" t="s">
        <v>10586</v>
      </c>
      <c r="AP1549" s="9" t="s">
        <v>10578</v>
      </c>
      <c r="AQ1549" s="28">
        <v>6279.0</v>
      </c>
    </row>
    <row r="1550">
      <c r="A1550" s="8" t="str">
        <f t="shared" si="1"/>
        <v>HC Jolyta has been removed. </v>
      </c>
      <c r="B1550" s="8" t="s">
        <v>10570</v>
      </c>
      <c r="C1550" s="8" t="s">
        <v>823</v>
      </c>
      <c r="D1550" s="9" t="s">
        <v>10308</v>
      </c>
      <c r="E1550" s="8" t="s">
        <v>922</v>
      </c>
      <c r="F1550" s="8" t="s">
        <v>46</v>
      </c>
      <c r="G1550" s="8" t="s">
        <v>47</v>
      </c>
      <c r="H1550" s="8" t="s">
        <v>10579</v>
      </c>
      <c r="I1550" s="8" t="s">
        <v>49</v>
      </c>
      <c r="J1550" s="10">
        <v>3.53</v>
      </c>
      <c r="K1550" s="8" t="s">
        <v>10571</v>
      </c>
      <c r="L1550" s="8" t="s">
        <v>86</v>
      </c>
      <c r="M1550" s="8" t="s">
        <v>86</v>
      </c>
      <c r="N1550" s="8" t="s">
        <v>10595</v>
      </c>
      <c r="O1550" s="8" t="s">
        <v>52</v>
      </c>
      <c r="P1550" s="8"/>
      <c r="Q1550" s="8" t="s">
        <v>277</v>
      </c>
      <c r="R1550" s="8" t="s">
        <v>10596</v>
      </c>
      <c r="S1550" s="8"/>
      <c r="T1550" s="11" t="str">
        <f t="shared" si="2"/>
        <v>HC Jolyta has been removed. </v>
      </c>
      <c r="U1550" s="8"/>
      <c r="V1550" s="8"/>
      <c r="W1550" s="8"/>
      <c r="X1550" s="8" t="s">
        <v>10576</v>
      </c>
      <c r="Y1550" s="12" t="s">
        <v>10597</v>
      </c>
      <c r="Z1550" s="12" t="s">
        <v>10582</v>
      </c>
      <c r="AA1550" s="12" t="s">
        <v>10598</v>
      </c>
      <c r="AB1550" s="12" t="s">
        <v>10583</v>
      </c>
      <c r="AC1550" s="8" t="s">
        <v>60</v>
      </c>
      <c r="AD1550" s="12" t="s">
        <v>10584</v>
      </c>
      <c r="AE1550" s="8" t="s">
        <v>10577</v>
      </c>
      <c r="AF1550" s="8" t="s">
        <v>10578</v>
      </c>
      <c r="AG1550" s="8" t="s">
        <v>10321</v>
      </c>
      <c r="AH1550" s="8" t="s">
        <v>194</v>
      </c>
      <c r="AI1550" s="8" t="s">
        <v>66</v>
      </c>
      <c r="AJ1550" s="8" t="s">
        <v>86</v>
      </c>
      <c r="AK1550" s="8"/>
      <c r="AL1550" s="8"/>
      <c r="AM1550" s="8" t="s">
        <v>2611</v>
      </c>
      <c r="AN1550" s="8" t="s">
        <v>10585</v>
      </c>
      <c r="AO1550" s="13" t="s">
        <v>10586</v>
      </c>
      <c r="AP1550" s="9" t="s">
        <v>10578</v>
      </c>
      <c r="AQ1550" s="11">
        <v>6279.0</v>
      </c>
    </row>
    <row r="1551">
      <c r="A1551" s="8" t="str">
        <f t="shared" si="1"/>
        <v>Sierra Lopez De Castilla</v>
      </c>
      <c r="B1551" s="8" t="s">
        <v>10599</v>
      </c>
      <c r="C1551" s="8" t="s">
        <v>933</v>
      </c>
      <c r="D1551" s="9" t="s">
        <v>10600</v>
      </c>
      <c r="E1551" s="8" t="s">
        <v>10601</v>
      </c>
      <c r="F1551" s="8" t="s">
        <v>462</v>
      </c>
      <c r="G1551" s="8" t="s">
        <v>47</v>
      </c>
      <c r="H1551" s="8" t="s">
        <v>10602</v>
      </c>
      <c r="I1551" s="8" t="s">
        <v>1297</v>
      </c>
      <c r="J1551" s="10">
        <v>3.62</v>
      </c>
      <c r="K1551" s="8" t="s">
        <v>7726</v>
      </c>
      <c r="L1551" s="8"/>
      <c r="M1551" s="8"/>
      <c r="N1551" s="8" t="s">
        <v>10603</v>
      </c>
      <c r="O1551" s="8" t="s">
        <v>52</v>
      </c>
      <c r="P1551" s="8"/>
      <c r="Q1551" s="8"/>
      <c r="R1551" s="8" t="s">
        <v>1856</v>
      </c>
      <c r="S1551" s="8" t="s">
        <v>10604</v>
      </c>
      <c r="T1551" s="11" t="str">
        <f t="shared" si="2"/>
        <v>Sierra Lopez De Castilla</v>
      </c>
      <c r="U1551" s="8" t="s">
        <v>412</v>
      </c>
      <c r="V1551" s="8"/>
      <c r="W1551" s="8"/>
      <c r="X1551" s="8" t="s">
        <v>10605</v>
      </c>
      <c r="Y1551" s="8" t="s">
        <v>60</v>
      </c>
      <c r="Z1551" s="12" t="s">
        <v>10606</v>
      </c>
      <c r="AA1551" s="8" t="s">
        <v>60</v>
      </c>
      <c r="AB1551" s="12" t="s">
        <v>10607</v>
      </c>
      <c r="AC1551" s="8" t="s">
        <v>60</v>
      </c>
      <c r="AD1551" s="12" t="s">
        <v>10608</v>
      </c>
      <c r="AE1551" s="8" t="s">
        <v>10609</v>
      </c>
      <c r="AF1551" s="8" t="s">
        <v>10610</v>
      </c>
      <c r="AG1551" s="8" t="s">
        <v>10611</v>
      </c>
      <c r="AH1551" s="8" t="s">
        <v>352</v>
      </c>
      <c r="AI1551" s="8" t="s">
        <v>233</v>
      </c>
      <c r="AJ1551" s="8"/>
      <c r="AK1551" s="8" t="s">
        <v>1157</v>
      </c>
      <c r="AL1551" s="8" t="s">
        <v>3913</v>
      </c>
      <c r="AM1551" s="8" t="s">
        <v>3189</v>
      </c>
      <c r="AN1551" s="8" t="s">
        <v>10612</v>
      </c>
      <c r="AO1551" s="8" t="s">
        <v>10613</v>
      </c>
      <c r="AP1551" s="8" t="s">
        <v>10610</v>
      </c>
      <c r="AQ1551" s="11">
        <v>3758.0</v>
      </c>
    </row>
    <row r="1552">
      <c r="A1552" s="8" t="str">
        <f t="shared" si="1"/>
        <v>Wayne Northover</v>
      </c>
      <c r="B1552" s="8" t="s">
        <v>10599</v>
      </c>
      <c r="C1552" s="8" t="s">
        <v>933</v>
      </c>
      <c r="D1552" s="9" t="s">
        <v>10600</v>
      </c>
      <c r="E1552" s="8" t="s">
        <v>10601</v>
      </c>
      <c r="F1552" s="8" t="s">
        <v>462</v>
      </c>
      <c r="G1552" s="8" t="s">
        <v>47</v>
      </c>
      <c r="H1552" s="8" t="s">
        <v>10602</v>
      </c>
      <c r="I1552" s="8" t="s">
        <v>1297</v>
      </c>
      <c r="J1552" s="10">
        <v>3.62</v>
      </c>
      <c r="K1552" s="8" t="s">
        <v>7726</v>
      </c>
      <c r="L1552" s="8"/>
      <c r="M1552" s="8"/>
      <c r="N1552" s="8" t="s">
        <v>10614</v>
      </c>
      <c r="O1552" s="8" t="s">
        <v>52</v>
      </c>
      <c r="P1552" s="8"/>
      <c r="Q1552" s="8"/>
      <c r="R1552" s="8" t="s">
        <v>2103</v>
      </c>
      <c r="S1552" s="8" t="s">
        <v>10615</v>
      </c>
      <c r="T1552" s="11" t="str">
        <f t="shared" si="2"/>
        <v>Wayne Northover</v>
      </c>
      <c r="U1552" s="8" t="s">
        <v>10616</v>
      </c>
      <c r="V1552" s="8"/>
      <c r="W1552" s="8"/>
      <c r="X1552" s="8" t="s">
        <v>10605</v>
      </c>
      <c r="Y1552" s="12" t="s">
        <v>10617</v>
      </c>
      <c r="Z1552" s="12" t="s">
        <v>10606</v>
      </c>
      <c r="AA1552" s="8" t="s">
        <v>60</v>
      </c>
      <c r="AB1552" s="12" t="s">
        <v>10607</v>
      </c>
      <c r="AC1552" s="12" t="s">
        <v>10618</v>
      </c>
      <c r="AD1552" s="12" t="s">
        <v>10608</v>
      </c>
      <c r="AE1552" s="8" t="s">
        <v>10609</v>
      </c>
      <c r="AF1552" s="8" t="s">
        <v>10610</v>
      </c>
      <c r="AG1552" s="8" t="s">
        <v>10611</v>
      </c>
      <c r="AH1552" s="8" t="s">
        <v>352</v>
      </c>
      <c r="AI1552" s="8" t="s">
        <v>233</v>
      </c>
      <c r="AJ1552" s="8"/>
      <c r="AK1552" s="8" t="s">
        <v>1157</v>
      </c>
      <c r="AL1552" s="8" t="s">
        <v>3913</v>
      </c>
      <c r="AM1552" s="8" t="s">
        <v>3189</v>
      </c>
      <c r="AN1552" s="8" t="s">
        <v>10612</v>
      </c>
      <c r="AO1552" s="8" t="s">
        <v>10613</v>
      </c>
      <c r="AP1552" s="8" t="s">
        <v>10610</v>
      </c>
      <c r="AQ1552" s="11">
        <v>3758.0</v>
      </c>
    </row>
    <row r="1553">
      <c r="A1553" s="8" t="str">
        <f t="shared" si="1"/>
        <v>Miles Smith</v>
      </c>
      <c r="B1553" s="8" t="s">
        <v>10599</v>
      </c>
      <c r="C1553" s="8" t="s">
        <v>933</v>
      </c>
      <c r="D1553" s="9" t="s">
        <v>10600</v>
      </c>
      <c r="E1553" s="8" t="s">
        <v>10601</v>
      </c>
      <c r="F1553" s="8" t="s">
        <v>462</v>
      </c>
      <c r="G1553" s="8" t="s">
        <v>47</v>
      </c>
      <c r="H1553" s="8" t="s">
        <v>10602</v>
      </c>
      <c r="I1553" s="8" t="s">
        <v>1297</v>
      </c>
      <c r="J1553" s="10">
        <v>3.62</v>
      </c>
      <c r="K1553" s="8" t="s">
        <v>7726</v>
      </c>
      <c r="L1553" s="8" t="s">
        <v>86</v>
      </c>
      <c r="M1553" s="8" t="s">
        <v>86</v>
      </c>
      <c r="N1553" s="8" t="s">
        <v>10619</v>
      </c>
      <c r="O1553" s="8" t="s">
        <v>52</v>
      </c>
      <c r="P1553" s="8" t="s">
        <v>490</v>
      </c>
      <c r="Q1553" s="8"/>
      <c r="R1553" s="8" t="s">
        <v>10286</v>
      </c>
      <c r="S1553" s="8" t="s">
        <v>941</v>
      </c>
      <c r="T1553" s="11" t="str">
        <f t="shared" si="2"/>
        <v>Miles Smith</v>
      </c>
      <c r="U1553" s="8" t="s">
        <v>10620</v>
      </c>
      <c r="V1553" s="8" t="s">
        <v>10621</v>
      </c>
      <c r="W1553" s="8"/>
      <c r="X1553" s="8" t="s">
        <v>10605</v>
      </c>
      <c r="Y1553" s="8" t="s">
        <v>60</v>
      </c>
      <c r="Z1553" s="12" t="s">
        <v>10606</v>
      </c>
      <c r="AA1553" s="8" t="s">
        <v>60</v>
      </c>
      <c r="AB1553" s="12" t="s">
        <v>10607</v>
      </c>
      <c r="AC1553" s="8" t="s">
        <v>60</v>
      </c>
      <c r="AD1553" s="12" t="s">
        <v>10608</v>
      </c>
      <c r="AE1553" s="8" t="s">
        <v>10609</v>
      </c>
      <c r="AF1553" s="8" t="s">
        <v>10610</v>
      </c>
      <c r="AG1553" s="8" t="s">
        <v>10611</v>
      </c>
      <c r="AH1553" s="8" t="s">
        <v>352</v>
      </c>
      <c r="AI1553" s="8" t="s">
        <v>233</v>
      </c>
      <c r="AJ1553" s="8" t="s">
        <v>86</v>
      </c>
      <c r="AK1553" s="13" t="s">
        <v>1157</v>
      </c>
      <c r="AL1553" s="13" t="s">
        <v>3913</v>
      </c>
      <c r="AM1553" s="8" t="s">
        <v>3189</v>
      </c>
      <c r="AN1553" s="8" t="s">
        <v>10612</v>
      </c>
      <c r="AO1553" s="13" t="s">
        <v>10613</v>
      </c>
      <c r="AP1553" s="15" t="s">
        <v>10610</v>
      </c>
      <c r="AQ1553" s="11">
        <v>3758.0</v>
      </c>
    </row>
    <row r="1554">
      <c r="A1554" s="8" t="str">
        <f t="shared" si="1"/>
        <v>Anthony Acklin</v>
      </c>
      <c r="B1554" s="8" t="s">
        <v>10599</v>
      </c>
      <c r="C1554" s="8" t="s">
        <v>933</v>
      </c>
      <c r="D1554" s="9" t="s">
        <v>10600</v>
      </c>
      <c r="E1554" s="8" t="s">
        <v>10601</v>
      </c>
      <c r="F1554" s="8" t="s">
        <v>462</v>
      </c>
      <c r="G1554" s="8" t="s">
        <v>47</v>
      </c>
      <c r="H1554" s="8" t="s">
        <v>10602</v>
      </c>
      <c r="I1554" s="8" t="s">
        <v>1297</v>
      </c>
      <c r="J1554" s="10">
        <v>3.62</v>
      </c>
      <c r="K1554" s="8" t="s">
        <v>7726</v>
      </c>
      <c r="L1554" s="8" t="s">
        <v>86</v>
      </c>
      <c r="M1554" s="8" t="s">
        <v>86</v>
      </c>
      <c r="N1554" s="8" t="s">
        <v>10622</v>
      </c>
      <c r="O1554" s="8" t="s">
        <v>52</v>
      </c>
      <c r="P1554" s="8"/>
      <c r="Q1554" s="8"/>
      <c r="R1554" s="8" t="s">
        <v>6978</v>
      </c>
      <c r="S1554" s="8" t="s">
        <v>10623</v>
      </c>
      <c r="T1554" s="11" t="str">
        <f t="shared" si="2"/>
        <v>Anthony Acklin</v>
      </c>
      <c r="U1554" s="8" t="s">
        <v>10624</v>
      </c>
      <c r="V1554" s="8" t="s">
        <v>10625</v>
      </c>
      <c r="W1554" s="8"/>
      <c r="X1554" s="8" t="s">
        <v>10605</v>
      </c>
      <c r="Y1554" s="12" t="s">
        <v>10626</v>
      </c>
      <c r="Z1554" s="12" t="s">
        <v>10606</v>
      </c>
      <c r="AA1554" s="8" t="s">
        <v>60</v>
      </c>
      <c r="AB1554" s="12" t="s">
        <v>10607</v>
      </c>
      <c r="AC1554" s="8" t="s">
        <v>60</v>
      </c>
      <c r="AD1554" s="12" t="s">
        <v>10608</v>
      </c>
      <c r="AE1554" s="8" t="s">
        <v>10609</v>
      </c>
      <c r="AF1554" s="8" t="s">
        <v>10610</v>
      </c>
      <c r="AG1554" s="8" t="s">
        <v>10611</v>
      </c>
      <c r="AH1554" s="8" t="s">
        <v>352</v>
      </c>
      <c r="AI1554" s="8" t="s">
        <v>233</v>
      </c>
      <c r="AJ1554" s="8" t="s">
        <v>86</v>
      </c>
      <c r="AK1554" s="13" t="s">
        <v>1157</v>
      </c>
      <c r="AL1554" s="13" t="s">
        <v>3913</v>
      </c>
      <c r="AM1554" s="8" t="s">
        <v>3189</v>
      </c>
      <c r="AN1554" s="8" t="s">
        <v>10612</v>
      </c>
      <c r="AO1554" s="13" t="s">
        <v>10613</v>
      </c>
      <c r="AP1554" s="15" t="s">
        <v>10610</v>
      </c>
      <c r="AQ1554" s="11">
        <v>3758.0</v>
      </c>
    </row>
    <row r="1555">
      <c r="A1555" s="8" t="str">
        <f t="shared" si="1"/>
        <v>Steven Sanchez</v>
      </c>
      <c r="B1555" s="8" t="s">
        <v>10599</v>
      </c>
      <c r="C1555" s="8" t="s">
        <v>933</v>
      </c>
      <c r="D1555" s="9" t="s">
        <v>10600</v>
      </c>
      <c r="E1555" s="8" t="s">
        <v>10601</v>
      </c>
      <c r="F1555" s="8" t="s">
        <v>462</v>
      </c>
      <c r="G1555" s="8" t="s">
        <v>47</v>
      </c>
      <c r="H1555" s="8" t="s">
        <v>10602</v>
      </c>
      <c r="I1555" s="8" t="s">
        <v>1297</v>
      </c>
      <c r="J1555" s="10">
        <v>3.62</v>
      </c>
      <c r="K1555" s="8" t="s">
        <v>7726</v>
      </c>
      <c r="L1555" s="8" t="s">
        <v>86</v>
      </c>
      <c r="M1555" s="8" t="s">
        <v>86</v>
      </c>
      <c r="N1555" s="8" t="s">
        <v>10627</v>
      </c>
      <c r="O1555" s="8" t="s">
        <v>52</v>
      </c>
      <c r="P1555" s="8"/>
      <c r="Q1555" s="8"/>
      <c r="R1555" s="8" t="s">
        <v>1191</v>
      </c>
      <c r="S1555" s="8" t="s">
        <v>9173</v>
      </c>
      <c r="T1555" s="11" t="str">
        <f t="shared" si="2"/>
        <v>Steven Sanchez</v>
      </c>
      <c r="U1555" s="8" t="s">
        <v>160</v>
      </c>
      <c r="V1555" s="8" t="s">
        <v>10628</v>
      </c>
      <c r="W1555" s="8"/>
      <c r="X1555" s="8" t="s">
        <v>10605</v>
      </c>
      <c r="Y1555" s="12" t="s">
        <v>10629</v>
      </c>
      <c r="Z1555" s="12" t="s">
        <v>10606</v>
      </c>
      <c r="AA1555" s="8" t="s">
        <v>60</v>
      </c>
      <c r="AB1555" s="12" t="s">
        <v>10607</v>
      </c>
      <c r="AC1555" s="12" t="s">
        <v>10630</v>
      </c>
      <c r="AD1555" s="12" t="s">
        <v>10608</v>
      </c>
      <c r="AE1555" s="8" t="s">
        <v>10609</v>
      </c>
      <c r="AF1555" s="8" t="s">
        <v>10610</v>
      </c>
      <c r="AG1555" s="8" t="s">
        <v>10611</v>
      </c>
      <c r="AH1555" s="8" t="s">
        <v>352</v>
      </c>
      <c r="AI1555" s="8" t="s">
        <v>233</v>
      </c>
      <c r="AJ1555" s="8" t="s">
        <v>86</v>
      </c>
      <c r="AK1555" s="13" t="s">
        <v>1157</v>
      </c>
      <c r="AL1555" s="13" t="s">
        <v>3913</v>
      </c>
      <c r="AM1555" s="8" t="s">
        <v>3189</v>
      </c>
      <c r="AN1555" s="8" t="s">
        <v>10612</v>
      </c>
      <c r="AO1555" s="13" t="s">
        <v>10613</v>
      </c>
      <c r="AP1555" s="15" t="s">
        <v>10610</v>
      </c>
      <c r="AQ1555" s="11">
        <v>3758.0</v>
      </c>
    </row>
    <row r="1556">
      <c r="A1556" s="8" t="str">
        <f t="shared" si="1"/>
        <v>Nathan Meeuwenberg</v>
      </c>
      <c r="B1556" s="8" t="s">
        <v>10599</v>
      </c>
      <c r="C1556" s="8" t="s">
        <v>933</v>
      </c>
      <c r="D1556" s="9" t="s">
        <v>10600</v>
      </c>
      <c r="E1556" s="8" t="s">
        <v>10601</v>
      </c>
      <c r="F1556" s="8" t="s">
        <v>462</v>
      </c>
      <c r="G1556" s="8" t="s">
        <v>47</v>
      </c>
      <c r="H1556" s="8" t="s">
        <v>10602</v>
      </c>
      <c r="I1556" s="8" t="s">
        <v>1297</v>
      </c>
      <c r="J1556" s="10">
        <v>3.62</v>
      </c>
      <c r="K1556" s="8" t="s">
        <v>7726</v>
      </c>
      <c r="L1556" s="8" t="s">
        <v>86</v>
      </c>
      <c r="M1556" s="8" t="s">
        <v>86</v>
      </c>
      <c r="N1556" s="8" t="s">
        <v>10631</v>
      </c>
      <c r="O1556" s="8" t="s">
        <v>52</v>
      </c>
      <c r="P1556" s="8"/>
      <c r="Q1556" s="8"/>
      <c r="R1556" s="8" t="s">
        <v>3299</v>
      </c>
      <c r="S1556" s="8" t="s">
        <v>10632</v>
      </c>
      <c r="T1556" s="11" t="str">
        <f t="shared" si="2"/>
        <v>Nathan Meeuwenberg</v>
      </c>
      <c r="U1556" s="8" t="s">
        <v>106</v>
      </c>
      <c r="V1556" s="8" t="s">
        <v>10633</v>
      </c>
      <c r="W1556" s="8"/>
      <c r="X1556" s="8" t="s">
        <v>10605</v>
      </c>
      <c r="Y1556" s="12" t="s">
        <v>10634</v>
      </c>
      <c r="Z1556" s="12" t="s">
        <v>10606</v>
      </c>
      <c r="AA1556" s="12" t="s">
        <v>10635</v>
      </c>
      <c r="AB1556" s="12" t="s">
        <v>10607</v>
      </c>
      <c r="AC1556" s="8" t="s">
        <v>60</v>
      </c>
      <c r="AD1556" s="12" t="s">
        <v>10608</v>
      </c>
      <c r="AE1556" s="8" t="s">
        <v>10609</v>
      </c>
      <c r="AF1556" s="8" t="s">
        <v>10610</v>
      </c>
      <c r="AG1556" s="8" t="s">
        <v>10611</v>
      </c>
      <c r="AH1556" s="8" t="s">
        <v>352</v>
      </c>
      <c r="AI1556" s="8" t="s">
        <v>233</v>
      </c>
      <c r="AJ1556" s="8" t="s">
        <v>86</v>
      </c>
      <c r="AK1556" s="13" t="s">
        <v>1157</v>
      </c>
      <c r="AL1556" s="13" t="s">
        <v>3913</v>
      </c>
      <c r="AM1556" s="8" t="s">
        <v>3189</v>
      </c>
      <c r="AN1556" s="8" t="s">
        <v>10612</v>
      </c>
      <c r="AO1556" s="13" t="s">
        <v>10613</v>
      </c>
      <c r="AP1556" s="9" t="s">
        <v>10610</v>
      </c>
      <c r="AQ1556" s="11">
        <v>3758.0</v>
      </c>
    </row>
    <row r="1557">
      <c r="A1557" s="8" t="str">
        <f t="shared" si="1"/>
        <v>Benjamin Dalton</v>
      </c>
      <c r="B1557" s="8" t="s">
        <v>10636</v>
      </c>
      <c r="C1557" s="8" t="s">
        <v>459</v>
      </c>
      <c r="D1557" s="9" t="s">
        <v>10600</v>
      </c>
      <c r="E1557" s="8" t="s">
        <v>10637</v>
      </c>
      <c r="F1557" s="8" t="s">
        <v>462</v>
      </c>
      <c r="G1557" s="8" t="s">
        <v>47</v>
      </c>
      <c r="H1557" s="8" t="s">
        <v>10638</v>
      </c>
      <c r="I1557" s="8" t="s">
        <v>219</v>
      </c>
      <c r="J1557" s="10">
        <v>3.72</v>
      </c>
      <c r="K1557" s="8" t="s">
        <v>10639</v>
      </c>
      <c r="L1557" s="8" t="s">
        <v>5819</v>
      </c>
      <c r="M1557" s="8" t="s">
        <v>86</v>
      </c>
      <c r="N1557" s="8" t="s">
        <v>10640</v>
      </c>
      <c r="O1557" s="8" t="s">
        <v>52</v>
      </c>
      <c r="P1557" s="8"/>
      <c r="Q1557" s="8"/>
      <c r="R1557" s="8" t="s">
        <v>10641</v>
      </c>
      <c r="S1557" s="8" t="s">
        <v>2056</v>
      </c>
      <c r="T1557" s="11" t="str">
        <f t="shared" si="2"/>
        <v>Benjamin Dalton</v>
      </c>
      <c r="U1557" s="8" t="s">
        <v>2416</v>
      </c>
      <c r="V1557" s="8" t="s">
        <v>10642</v>
      </c>
      <c r="W1557" s="8" t="s">
        <v>10643</v>
      </c>
      <c r="X1557" s="8" t="s">
        <v>10644</v>
      </c>
      <c r="Y1557" s="12" t="s">
        <v>10645</v>
      </c>
      <c r="Z1557" s="12" t="s">
        <v>10646</v>
      </c>
      <c r="AA1557" s="8" t="s">
        <v>60</v>
      </c>
      <c r="AB1557" s="12" t="s">
        <v>10647</v>
      </c>
      <c r="AC1557" s="8" t="s">
        <v>60</v>
      </c>
      <c r="AD1557" s="12" t="s">
        <v>10648</v>
      </c>
      <c r="AE1557" s="8"/>
      <c r="AF1557" s="8" t="s">
        <v>10649</v>
      </c>
      <c r="AG1557" s="8" t="s">
        <v>10611</v>
      </c>
      <c r="AH1557" s="8" t="s">
        <v>352</v>
      </c>
      <c r="AI1557" s="8" t="s">
        <v>233</v>
      </c>
      <c r="AJ1557" s="8" t="s">
        <v>86</v>
      </c>
      <c r="AK1557" s="8"/>
      <c r="AL1557" s="8"/>
      <c r="AM1557" s="8" t="s">
        <v>4984</v>
      </c>
      <c r="AN1557" s="8" t="s">
        <v>10650</v>
      </c>
      <c r="AO1557" s="13" t="s">
        <v>10651</v>
      </c>
      <c r="AP1557" s="9" t="s">
        <v>10649</v>
      </c>
      <c r="AQ1557" s="11">
        <v>14348.0</v>
      </c>
    </row>
    <row r="1558">
      <c r="A1558" s="8" t="str">
        <f t="shared" si="1"/>
        <v>Michael Ford</v>
      </c>
      <c r="B1558" s="8" t="s">
        <v>10636</v>
      </c>
      <c r="C1558" s="8" t="s">
        <v>459</v>
      </c>
      <c r="D1558" s="9" t="s">
        <v>10600</v>
      </c>
      <c r="E1558" s="8" t="s">
        <v>10637</v>
      </c>
      <c r="F1558" s="8" t="s">
        <v>462</v>
      </c>
      <c r="G1558" s="8" t="s">
        <v>47</v>
      </c>
      <c r="H1558" s="8" t="s">
        <v>10638</v>
      </c>
      <c r="I1558" s="8" t="s">
        <v>219</v>
      </c>
      <c r="J1558" s="10">
        <v>3.72</v>
      </c>
      <c r="K1558" s="8" t="s">
        <v>10639</v>
      </c>
      <c r="L1558" s="8" t="s">
        <v>5819</v>
      </c>
      <c r="M1558" s="8" t="s">
        <v>86</v>
      </c>
      <c r="N1558" s="8" t="s">
        <v>10652</v>
      </c>
      <c r="O1558" s="8" t="s">
        <v>52</v>
      </c>
      <c r="P1558" s="8"/>
      <c r="Q1558" s="8"/>
      <c r="R1558" s="8" t="s">
        <v>731</v>
      </c>
      <c r="S1558" s="8" t="s">
        <v>7747</v>
      </c>
      <c r="T1558" s="11" t="str">
        <f t="shared" si="2"/>
        <v>Michael Ford</v>
      </c>
      <c r="U1558" s="8" t="s">
        <v>55</v>
      </c>
      <c r="V1558" s="8" t="s">
        <v>10653</v>
      </c>
      <c r="W1558" s="8" t="s">
        <v>10654</v>
      </c>
      <c r="X1558" s="8" t="s">
        <v>10644</v>
      </c>
      <c r="Y1558" s="12" t="s">
        <v>10655</v>
      </c>
      <c r="Z1558" s="12" t="s">
        <v>10646</v>
      </c>
      <c r="AA1558" s="8" t="s">
        <v>60</v>
      </c>
      <c r="AB1558" s="12" t="s">
        <v>10647</v>
      </c>
      <c r="AC1558" s="8" t="s">
        <v>60</v>
      </c>
      <c r="AD1558" s="12" t="s">
        <v>10648</v>
      </c>
      <c r="AE1558" s="8"/>
      <c r="AF1558" s="8" t="s">
        <v>10649</v>
      </c>
      <c r="AG1558" s="8" t="s">
        <v>10611</v>
      </c>
      <c r="AH1558" s="8" t="s">
        <v>352</v>
      </c>
      <c r="AI1558" s="8" t="s">
        <v>233</v>
      </c>
      <c r="AJ1558" s="8" t="s">
        <v>86</v>
      </c>
      <c r="AK1558" s="8"/>
      <c r="AL1558" s="8"/>
      <c r="AM1558" s="8" t="s">
        <v>4984</v>
      </c>
      <c r="AN1558" s="8" t="s">
        <v>10650</v>
      </c>
      <c r="AO1558" s="13" t="s">
        <v>10651</v>
      </c>
      <c r="AP1558" s="9" t="s">
        <v>10649</v>
      </c>
      <c r="AQ1558" s="11">
        <v>14348.0</v>
      </c>
    </row>
    <row r="1559">
      <c r="A1559" s="8" t="str">
        <f t="shared" si="1"/>
        <v>Evan Iluzada</v>
      </c>
      <c r="B1559" s="8" t="s">
        <v>10636</v>
      </c>
      <c r="C1559" s="8" t="s">
        <v>459</v>
      </c>
      <c r="D1559" s="9" t="s">
        <v>10600</v>
      </c>
      <c r="E1559" s="8" t="s">
        <v>10637</v>
      </c>
      <c r="F1559" s="8" t="s">
        <v>462</v>
      </c>
      <c r="G1559" s="8" t="s">
        <v>47</v>
      </c>
      <c r="H1559" s="8" t="s">
        <v>10638</v>
      </c>
      <c r="I1559" s="8" t="s">
        <v>219</v>
      </c>
      <c r="J1559" s="10">
        <v>3.72</v>
      </c>
      <c r="K1559" s="8" t="s">
        <v>10639</v>
      </c>
      <c r="L1559" s="8" t="s">
        <v>5819</v>
      </c>
      <c r="M1559" s="8"/>
      <c r="N1559" s="8" t="s">
        <v>10656</v>
      </c>
      <c r="O1559" s="8" t="s">
        <v>52</v>
      </c>
      <c r="P1559" s="8"/>
      <c r="Q1559" s="8"/>
      <c r="R1559" s="8" t="s">
        <v>5924</v>
      </c>
      <c r="S1559" s="8" t="s">
        <v>10657</v>
      </c>
      <c r="T1559" s="11" t="str">
        <f t="shared" si="2"/>
        <v>Evan Iluzada</v>
      </c>
      <c r="U1559" s="8" t="s">
        <v>149</v>
      </c>
      <c r="V1559" s="8" t="s">
        <v>10658</v>
      </c>
      <c r="W1559" s="8" t="s">
        <v>10659</v>
      </c>
      <c r="X1559" s="8" t="s">
        <v>10644</v>
      </c>
      <c r="Y1559" s="8" t="s">
        <v>60</v>
      </c>
      <c r="Z1559" s="12" t="s">
        <v>10646</v>
      </c>
      <c r="AA1559" s="8" t="s">
        <v>60</v>
      </c>
      <c r="AB1559" s="12" t="s">
        <v>10647</v>
      </c>
      <c r="AC1559" s="8" t="s">
        <v>60</v>
      </c>
      <c r="AD1559" s="12" t="s">
        <v>10648</v>
      </c>
      <c r="AE1559" s="8"/>
      <c r="AF1559" s="8" t="s">
        <v>10649</v>
      </c>
      <c r="AG1559" s="8" t="s">
        <v>10611</v>
      </c>
      <c r="AH1559" s="8" t="s">
        <v>352</v>
      </c>
      <c r="AI1559" s="8" t="s">
        <v>233</v>
      </c>
      <c r="AJ1559" s="8"/>
      <c r="AK1559" s="8"/>
      <c r="AL1559" s="8"/>
      <c r="AM1559" s="8" t="s">
        <v>4984</v>
      </c>
      <c r="AN1559" s="8" t="s">
        <v>10650</v>
      </c>
      <c r="AO1559" s="8" t="s">
        <v>10651</v>
      </c>
      <c r="AP1559" s="9" t="s">
        <v>10649</v>
      </c>
      <c r="AQ1559" s="11">
        <v>14348.0</v>
      </c>
    </row>
    <row r="1560">
      <c r="A1560" s="8" t="str">
        <f t="shared" si="1"/>
        <v>Stacey Smith</v>
      </c>
      <c r="B1560" s="8" t="s">
        <v>10636</v>
      </c>
      <c r="C1560" s="8" t="s">
        <v>459</v>
      </c>
      <c r="D1560" s="9" t="s">
        <v>10600</v>
      </c>
      <c r="E1560" s="8" t="s">
        <v>10637</v>
      </c>
      <c r="F1560" s="8" t="s">
        <v>462</v>
      </c>
      <c r="G1560" s="8" t="s">
        <v>47</v>
      </c>
      <c r="H1560" s="8" t="s">
        <v>10638</v>
      </c>
      <c r="I1560" s="8" t="s">
        <v>219</v>
      </c>
      <c r="J1560" s="10">
        <v>3.72</v>
      </c>
      <c r="K1560" s="8" t="s">
        <v>10639</v>
      </c>
      <c r="L1560" s="8" t="s">
        <v>5819</v>
      </c>
      <c r="M1560" s="8" t="s">
        <v>86</v>
      </c>
      <c r="N1560" s="8" t="s">
        <v>10660</v>
      </c>
      <c r="O1560" s="8" t="s">
        <v>52</v>
      </c>
      <c r="P1560" s="8"/>
      <c r="Q1560" s="8"/>
      <c r="R1560" s="8" t="s">
        <v>10661</v>
      </c>
      <c r="S1560" s="8" t="s">
        <v>941</v>
      </c>
      <c r="T1560" s="11" t="str">
        <f t="shared" si="2"/>
        <v>Stacey Smith</v>
      </c>
      <c r="U1560" s="8" t="s">
        <v>498</v>
      </c>
      <c r="V1560" s="8" t="s">
        <v>10662</v>
      </c>
      <c r="W1560" s="8" t="s">
        <v>10663</v>
      </c>
      <c r="X1560" s="8" t="s">
        <v>10644</v>
      </c>
      <c r="Y1560" s="12" t="s">
        <v>10664</v>
      </c>
      <c r="Z1560" s="12" t="s">
        <v>10646</v>
      </c>
      <c r="AA1560" s="8" t="s">
        <v>60</v>
      </c>
      <c r="AB1560" s="12" t="s">
        <v>10647</v>
      </c>
      <c r="AC1560" s="8" t="s">
        <v>60</v>
      </c>
      <c r="AD1560" s="12" t="s">
        <v>10648</v>
      </c>
      <c r="AE1560" s="8"/>
      <c r="AF1560" s="8" t="s">
        <v>10649</v>
      </c>
      <c r="AG1560" s="8" t="s">
        <v>10611</v>
      </c>
      <c r="AH1560" s="8" t="s">
        <v>352</v>
      </c>
      <c r="AI1560" s="8" t="s">
        <v>233</v>
      </c>
      <c r="AJ1560" s="8" t="s">
        <v>86</v>
      </c>
      <c r="AK1560" s="8"/>
      <c r="AL1560" s="8"/>
      <c r="AM1560" s="8" t="s">
        <v>4984</v>
      </c>
      <c r="AN1560" s="8" t="s">
        <v>10650</v>
      </c>
      <c r="AO1560" s="13" t="s">
        <v>10651</v>
      </c>
      <c r="AP1560" s="9" t="s">
        <v>10649</v>
      </c>
      <c r="AQ1560" s="11">
        <v>14348.0</v>
      </c>
    </row>
    <row r="1561">
      <c r="A1561" s="8" t="str">
        <f t="shared" si="1"/>
        <v>David Barnett</v>
      </c>
      <c r="B1561" s="8" t="s">
        <v>10636</v>
      </c>
      <c r="C1561" s="8" t="s">
        <v>459</v>
      </c>
      <c r="D1561" s="9" t="s">
        <v>10600</v>
      </c>
      <c r="E1561" s="8" t="s">
        <v>10637</v>
      </c>
      <c r="F1561" s="8" t="s">
        <v>462</v>
      </c>
      <c r="G1561" s="8" t="s">
        <v>47</v>
      </c>
      <c r="H1561" s="8" t="s">
        <v>10638</v>
      </c>
      <c r="I1561" s="8" t="s">
        <v>219</v>
      </c>
      <c r="J1561" s="10">
        <v>3.72</v>
      </c>
      <c r="K1561" s="8" t="s">
        <v>10639</v>
      </c>
      <c r="L1561" s="8" t="s">
        <v>5819</v>
      </c>
      <c r="M1561" s="8"/>
      <c r="N1561" s="8" t="s">
        <v>10665</v>
      </c>
      <c r="O1561" s="8" t="s">
        <v>52</v>
      </c>
      <c r="P1561" s="8"/>
      <c r="Q1561" s="8"/>
      <c r="R1561" s="8" t="s">
        <v>289</v>
      </c>
      <c r="S1561" s="8" t="s">
        <v>10666</v>
      </c>
      <c r="T1561" s="11" t="str">
        <f t="shared" si="2"/>
        <v>David Barnett</v>
      </c>
      <c r="U1561" s="8" t="s">
        <v>106</v>
      </c>
      <c r="V1561" s="8" t="s">
        <v>10667</v>
      </c>
      <c r="W1561" s="8"/>
      <c r="X1561" s="8" t="s">
        <v>10644</v>
      </c>
      <c r="Y1561" s="12" t="s">
        <v>10668</v>
      </c>
      <c r="Z1561" s="12" t="s">
        <v>10646</v>
      </c>
      <c r="AA1561" s="12" t="s">
        <v>10669</v>
      </c>
      <c r="AB1561" s="12" t="s">
        <v>10647</v>
      </c>
      <c r="AC1561" s="8" t="s">
        <v>60</v>
      </c>
      <c r="AD1561" s="12" t="s">
        <v>10648</v>
      </c>
      <c r="AE1561" s="8"/>
      <c r="AF1561" s="8" t="s">
        <v>10649</v>
      </c>
      <c r="AG1561" s="8" t="s">
        <v>10611</v>
      </c>
      <c r="AH1561" s="8" t="s">
        <v>352</v>
      </c>
      <c r="AI1561" s="8" t="s">
        <v>233</v>
      </c>
      <c r="AJ1561" s="8"/>
      <c r="AK1561" s="8"/>
      <c r="AL1561" s="8"/>
      <c r="AM1561" s="8" t="s">
        <v>4984</v>
      </c>
      <c r="AN1561" s="8" t="s">
        <v>10650</v>
      </c>
      <c r="AO1561" s="13" t="s">
        <v>10651</v>
      </c>
      <c r="AP1561" s="9" t="s">
        <v>10649</v>
      </c>
      <c r="AQ1561" s="11">
        <v>14348.0</v>
      </c>
    </row>
    <row r="1562">
      <c r="A1562" s="8" t="str">
        <f t="shared" si="1"/>
        <v>Aaliyah Miller</v>
      </c>
      <c r="B1562" s="8" t="s">
        <v>10636</v>
      </c>
      <c r="C1562" s="8" t="s">
        <v>459</v>
      </c>
      <c r="D1562" s="9" t="s">
        <v>10600</v>
      </c>
      <c r="E1562" s="8" t="s">
        <v>10637</v>
      </c>
      <c r="F1562" s="8" t="s">
        <v>462</v>
      </c>
      <c r="G1562" s="8" t="s">
        <v>47</v>
      </c>
      <c r="H1562" s="8" t="s">
        <v>10638</v>
      </c>
      <c r="I1562" s="8" t="s">
        <v>219</v>
      </c>
      <c r="J1562" s="10">
        <v>3.72</v>
      </c>
      <c r="K1562" s="8" t="s">
        <v>10639</v>
      </c>
      <c r="L1562" s="8" t="s">
        <v>5819</v>
      </c>
      <c r="M1562" s="8" t="s">
        <v>86</v>
      </c>
      <c r="N1562" s="8" t="s">
        <v>10670</v>
      </c>
      <c r="O1562" s="8" t="s">
        <v>52</v>
      </c>
      <c r="P1562" s="8"/>
      <c r="Q1562" s="8"/>
      <c r="R1562" s="8" t="s">
        <v>10671</v>
      </c>
      <c r="S1562" s="8" t="s">
        <v>492</v>
      </c>
      <c r="T1562" s="11" t="str">
        <f t="shared" si="2"/>
        <v>Aaliyah Miller</v>
      </c>
      <c r="U1562" s="8" t="s">
        <v>80</v>
      </c>
      <c r="V1562" s="8" t="s">
        <v>10672</v>
      </c>
      <c r="W1562" s="8" t="s">
        <v>86</v>
      </c>
      <c r="X1562" s="8" t="s">
        <v>10644</v>
      </c>
      <c r="Y1562" s="8" t="s">
        <v>60</v>
      </c>
      <c r="Z1562" s="12" t="s">
        <v>10646</v>
      </c>
      <c r="AA1562" s="8" t="s">
        <v>60</v>
      </c>
      <c r="AB1562" s="12" t="s">
        <v>10647</v>
      </c>
      <c r="AC1562" s="12" t="s">
        <v>10673</v>
      </c>
      <c r="AD1562" s="12" t="s">
        <v>10648</v>
      </c>
      <c r="AE1562" s="8"/>
      <c r="AF1562" s="8" t="s">
        <v>10649</v>
      </c>
      <c r="AG1562" s="8" t="s">
        <v>10611</v>
      </c>
      <c r="AH1562" s="8" t="s">
        <v>352</v>
      </c>
      <c r="AI1562" s="8" t="s">
        <v>233</v>
      </c>
      <c r="AJ1562" s="8" t="s">
        <v>86</v>
      </c>
      <c r="AK1562" s="8" t="s">
        <v>86</v>
      </c>
      <c r="AL1562" s="8" t="s">
        <v>86</v>
      </c>
      <c r="AM1562" s="8" t="s">
        <v>4984</v>
      </c>
      <c r="AN1562" s="8" t="s">
        <v>422</v>
      </c>
      <c r="AO1562" s="8" t="s">
        <v>10651</v>
      </c>
      <c r="AP1562" s="8" t="s">
        <v>10649</v>
      </c>
      <c r="AQ1562" s="11">
        <v>14348.0</v>
      </c>
    </row>
    <row r="1563">
      <c r="A1563" s="8" t="str">
        <f t="shared" si="1"/>
        <v>Brandon Richards</v>
      </c>
      <c r="B1563" s="8" t="s">
        <v>10636</v>
      </c>
      <c r="C1563" s="8" t="s">
        <v>459</v>
      </c>
      <c r="D1563" s="9" t="s">
        <v>10600</v>
      </c>
      <c r="E1563" s="8" t="s">
        <v>10637</v>
      </c>
      <c r="F1563" s="8" t="s">
        <v>462</v>
      </c>
      <c r="G1563" s="8" t="s">
        <v>47</v>
      </c>
      <c r="H1563" s="8" t="s">
        <v>10638</v>
      </c>
      <c r="I1563" s="8" t="s">
        <v>219</v>
      </c>
      <c r="J1563" s="10">
        <v>3.72</v>
      </c>
      <c r="K1563" s="8" t="s">
        <v>10639</v>
      </c>
      <c r="L1563" s="8" t="s">
        <v>5819</v>
      </c>
      <c r="M1563" s="8"/>
      <c r="N1563" s="8" t="s">
        <v>10674</v>
      </c>
      <c r="O1563" s="8" t="s">
        <v>52</v>
      </c>
      <c r="P1563" s="8"/>
      <c r="Q1563" s="8"/>
      <c r="R1563" s="8" t="s">
        <v>977</v>
      </c>
      <c r="S1563" s="8" t="s">
        <v>10675</v>
      </c>
      <c r="T1563" s="11" t="str">
        <f t="shared" si="2"/>
        <v>Brandon Richards</v>
      </c>
      <c r="U1563" s="8" t="s">
        <v>80</v>
      </c>
      <c r="V1563" s="8" t="s">
        <v>10676</v>
      </c>
      <c r="W1563" s="8"/>
      <c r="X1563" s="8" t="s">
        <v>10644</v>
      </c>
      <c r="Y1563" s="12" t="s">
        <v>10677</v>
      </c>
      <c r="Z1563" s="12" t="s">
        <v>10646</v>
      </c>
      <c r="AA1563" s="8" t="s">
        <v>60</v>
      </c>
      <c r="AB1563" s="12" t="s">
        <v>10647</v>
      </c>
      <c r="AC1563" s="8" t="s">
        <v>60</v>
      </c>
      <c r="AD1563" s="12" t="s">
        <v>10648</v>
      </c>
      <c r="AE1563" s="8"/>
      <c r="AF1563" s="8" t="s">
        <v>10649</v>
      </c>
      <c r="AG1563" s="8" t="s">
        <v>10611</v>
      </c>
      <c r="AH1563" s="8" t="s">
        <v>352</v>
      </c>
      <c r="AI1563" s="8" t="s">
        <v>233</v>
      </c>
      <c r="AJ1563" s="8"/>
      <c r="AK1563" s="8"/>
      <c r="AL1563" s="8"/>
      <c r="AM1563" s="8" t="s">
        <v>4984</v>
      </c>
      <c r="AN1563" s="8" t="s">
        <v>10650</v>
      </c>
      <c r="AO1563" s="13" t="s">
        <v>10651</v>
      </c>
      <c r="AP1563" s="9" t="s">
        <v>10649</v>
      </c>
      <c r="AQ1563" s="11">
        <v>14348.0</v>
      </c>
    </row>
    <row r="1564">
      <c r="A1564" s="8" t="str">
        <f t="shared" si="1"/>
        <v>Chase Hood</v>
      </c>
      <c r="B1564" s="8" t="s">
        <v>10636</v>
      </c>
      <c r="C1564" s="8" t="s">
        <v>459</v>
      </c>
      <c r="D1564" s="9" t="s">
        <v>10600</v>
      </c>
      <c r="E1564" s="8" t="s">
        <v>10637</v>
      </c>
      <c r="F1564" s="8" t="s">
        <v>462</v>
      </c>
      <c r="G1564" s="8" t="s">
        <v>47</v>
      </c>
      <c r="H1564" s="8" t="s">
        <v>10638</v>
      </c>
      <c r="I1564" s="8" t="s">
        <v>219</v>
      </c>
      <c r="J1564" s="10">
        <v>3.72</v>
      </c>
      <c r="K1564" s="8" t="s">
        <v>10639</v>
      </c>
      <c r="L1564" s="8" t="s">
        <v>5819</v>
      </c>
      <c r="M1564" s="8"/>
      <c r="N1564" s="8" t="s">
        <v>10678</v>
      </c>
      <c r="O1564" s="8" t="s">
        <v>52</v>
      </c>
      <c r="P1564" s="8"/>
      <c r="Q1564" s="8"/>
      <c r="R1564" s="8" t="s">
        <v>3655</v>
      </c>
      <c r="S1564" s="8" t="s">
        <v>10679</v>
      </c>
      <c r="T1564" s="11" t="str">
        <f t="shared" si="2"/>
        <v>Chase Hood</v>
      </c>
      <c r="U1564" s="8" t="s">
        <v>80</v>
      </c>
      <c r="V1564" s="8" t="s">
        <v>10680</v>
      </c>
      <c r="W1564" s="8"/>
      <c r="X1564" s="8" t="s">
        <v>10644</v>
      </c>
      <c r="Y1564" s="12" t="s">
        <v>10681</v>
      </c>
      <c r="Z1564" s="12" t="s">
        <v>10646</v>
      </c>
      <c r="AA1564" s="8" t="s">
        <v>60</v>
      </c>
      <c r="AB1564" s="12" t="s">
        <v>10647</v>
      </c>
      <c r="AC1564" s="8" t="s">
        <v>60</v>
      </c>
      <c r="AD1564" s="12" t="s">
        <v>10648</v>
      </c>
      <c r="AE1564" s="8"/>
      <c r="AF1564" s="13" t="s">
        <v>10649</v>
      </c>
      <c r="AG1564" s="13" t="s">
        <v>10611</v>
      </c>
      <c r="AH1564" s="8" t="s">
        <v>352</v>
      </c>
      <c r="AI1564" s="8" t="s">
        <v>233</v>
      </c>
      <c r="AJ1564" s="8"/>
      <c r="AK1564" s="8"/>
      <c r="AL1564" s="8"/>
      <c r="AM1564" s="8" t="s">
        <v>4984</v>
      </c>
      <c r="AN1564" s="8" t="s">
        <v>10650</v>
      </c>
      <c r="AO1564" s="13" t="s">
        <v>10651</v>
      </c>
      <c r="AP1564" s="9" t="s">
        <v>10649</v>
      </c>
      <c r="AQ1564" s="11">
        <v>14348.0</v>
      </c>
    </row>
    <row r="1565">
      <c r="A1565" s="8" t="str">
        <f t="shared" si="1"/>
        <v>Wilbert London, Jr.</v>
      </c>
      <c r="B1565" s="8" t="s">
        <v>10636</v>
      </c>
      <c r="C1565" s="8" t="s">
        <v>459</v>
      </c>
      <c r="D1565" s="9" t="s">
        <v>10600</v>
      </c>
      <c r="E1565" s="8" t="s">
        <v>10637</v>
      </c>
      <c r="F1565" s="8" t="s">
        <v>462</v>
      </c>
      <c r="G1565" s="8" t="s">
        <v>47</v>
      </c>
      <c r="H1565" s="8" t="s">
        <v>10638</v>
      </c>
      <c r="I1565" s="8" t="s">
        <v>219</v>
      </c>
      <c r="J1565" s="10">
        <v>3.72</v>
      </c>
      <c r="K1565" s="8" t="s">
        <v>10639</v>
      </c>
      <c r="L1565" s="8" t="s">
        <v>5819</v>
      </c>
      <c r="M1565" s="8"/>
      <c r="N1565" s="8" t="s">
        <v>10682</v>
      </c>
      <c r="O1565" s="8" t="s">
        <v>52</v>
      </c>
      <c r="P1565" s="8"/>
      <c r="Q1565" s="8"/>
      <c r="R1565" s="8" t="s">
        <v>10683</v>
      </c>
      <c r="S1565" s="8" t="s">
        <v>10684</v>
      </c>
      <c r="T1565" s="11" t="str">
        <f t="shared" si="2"/>
        <v>Wilbert London, Jr.</v>
      </c>
      <c r="U1565" s="8" t="s">
        <v>80</v>
      </c>
      <c r="V1565" s="8" t="s">
        <v>10685</v>
      </c>
      <c r="W1565" s="8"/>
      <c r="X1565" s="8" t="s">
        <v>10644</v>
      </c>
      <c r="Y1565" s="12" t="s">
        <v>10686</v>
      </c>
      <c r="Z1565" s="12" t="s">
        <v>10646</v>
      </c>
      <c r="AA1565" s="8" t="s">
        <v>60</v>
      </c>
      <c r="AB1565" s="12" t="s">
        <v>10647</v>
      </c>
      <c r="AC1565" s="8" t="s">
        <v>60</v>
      </c>
      <c r="AD1565" s="12" t="s">
        <v>10648</v>
      </c>
      <c r="AE1565" s="8"/>
      <c r="AF1565" s="8" t="s">
        <v>10649</v>
      </c>
      <c r="AG1565" s="8" t="s">
        <v>10611</v>
      </c>
      <c r="AH1565" s="8" t="s">
        <v>352</v>
      </c>
      <c r="AI1565" s="8" t="s">
        <v>233</v>
      </c>
      <c r="AJ1565" s="8"/>
      <c r="AK1565" s="8"/>
      <c r="AL1565" s="8"/>
      <c r="AM1565" s="8" t="s">
        <v>4984</v>
      </c>
      <c r="AN1565" s="8" t="s">
        <v>10650</v>
      </c>
      <c r="AO1565" s="13" t="s">
        <v>10651</v>
      </c>
      <c r="AP1565" s="9" t="s">
        <v>10649</v>
      </c>
      <c r="AQ1565" s="11">
        <v>14348.0</v>
      </c>
    </row>
    <row r="1566">
      <c r="A1566" s="8" t="str">
        <f t="shared" si="1"/>
        <v>AC Jeff has been removed. </v>
      </c>
      <c r="B1566" s="8" t="s">
        <v>10636</v>
      </c>
      <c r="C1566" s="8" t="s">
        <v>459</v>
      </c>
      <c r="D1566" s="9" t="s">
        <v>10600</v>
      </c>
      <c r="E1566" s="8" t="s">
        <v>10637</v>
      </c>
      <c r="F1566" s="8" t="s">
        <v>462</v>
      </c>
      <c r="G1566" s="8" t="s">
        <v>47</v>
      </c>
      <c r="H1566" s="8" t="s">
        <v>10638</v>
      </c>
      <c r="I1566" s="8" t="s">
        <v>219</v>
      </c>
      <c r="J1566" s="10">
        <v>3.72</v>
      </c>
      <c r="K1566" s="8" t="s">
        <v>10639</v>
      </c>
      <c r="L1566" s="8" t="s">
        <v>5819</v>
      </c>
      <c r="M1566" s="8" t="s">
        <v>86</v>
      </c>
      <c r="N1566" s="8" t="s">
        <v>10687</v>
      </c>
      <c r="O1566" s="8" t="s">
        <v>52</v>
      </c>
      <c r="P1566" s="8"/>
      <c r="Q1566" s="8" t="s">
        <v>2847</v>
      </c>
      <c r="R1566" s="8" t="s">
        <v>10688</v>
      </c>
      <c r="S1566" s="8"/>
      <c r="T1566" s="11" t="str">
        <f t="shared" si="2"/>
        <v>AC Jeff has been removed. </v>
      </c>
      <c r="U1566" s="8"/>
      <c r="V1566" s="8"/>
      <c r="W1566" s="8"/>
      <c r="X1566" s="8" t="s">
        <v>10644</v>
      </c>
      <c r="Y1566" s="12" t="s">
        <v>10689</v>
      </c>
      <c r="Z1566" s="12" t="s">
        <v>10646</v>
      </c>
      <c r="AA1566" s="8" t="s">
        <v>60</v>
      </c>
      <c r="AB1566" s="12" t="s">
        <v>10647</v>
      </c>
      <c r="AC1566" s="8" t="s">
        <v>60</v>
      </c>
      <c r="AD1566" s="12" t="s">
        <v>10648</v>
      </c>
      <c r="AE1566" s="8"/>
      <c r="AF1566" s="8" t="s">
        <v>10649</v>
      </c>
      <c r="AG1566" s="8" t="s">
        <v>10611</v>
      </c>
      <c r="AH1566" s="8" t="s">
        <v>352</v>
      </c>
      <c r="AI1566" s="8" t="s">
        <v>233</v>
      </c>
      <c r="AJ1566" s="8" t="s">
        <v>86</v>
      </c>
      <c r="AK1566" s="8"/>
      <c r="AL1566" s="8"/>
      <c r="AM1566" s="8" t="s">
        <v>4984</v>
      </c>
      <c r="AN1566" s="8" t="s">
        <v>10650</v>
      </c>
      <c r="AO1566" s="13" t="s">
        <v>10651</v>
      </c>
      <c r="AP1566" s="9" t="s">
        <v>10649</v>
      </c>
      <c r="AQ1566" s="11">
        <v>14348.0</v>
      </c>
    </row>
    <row r="1567">
      <c r="A1567" s="8" t="str">
        <f t="shared" si="1"/>
        <v>George Pincock</v>
      </c>
      <c r="B1567" s="8" t="s">
        <v>10690</v>
      </c>
      <c r="C1567" s="8" t="s">
        <v>4927</v>
      </c>
      <c r="D1567" s="9" t="s">
        <v>10600</v>
      </c>
      <c r="E1567" s="8" t="s">
        <v>10691</v>
      </c>
      <c r="F1567" s="8" t="s">
        <v>462</v>
      </c>
      <c r="G1567" s="8" t="s">
        <v>47</v>
      </c>
      <c r="H1567" s="8" t="s">
        <v>10692</v>
      </c>
      <c r="I1567" s="8" t="s">
        <v>49</v>
      </c>
      <c r="J1567" s="10">
        <v>3.38</v>
      </c>
      <c r="K1567" s="8" t="s">
        <v>10693</v>
      </c>
      <c r="L1567" s="8"/>
      <c r="M1567" s="8"/>
      <c r="N1567" s="8" t="s">
        <v>10694</v>
      </c>
      <c r="O1567" s="8" t="s">
        <v>52</v>
      </c>
      <c r="P1567" s="8"/>
      <c r="Q1567" s="8"/>
      <c r="R1567" s="8" t="s">
        <v>1868</v>
      </c>
      <c r="S1567" s="8" t="s">
        <v>10695</v>
      </c>
      <c r="T1567" s="11" t="str">
        <f t="shared" si="2"/>
        <v>George Pincock</v>
      </c>
      <c r="U1567" s="8" t="s">
        <v>55</v>
      </c>
      <c r="V1567" s="8" t="s">
        <v>10696</v>
      </c>
      <c r="W1567" s="8" t="s">
        <v>10697</v>
      </c>
      <c r="X1567" s="8" t="s">
        <v>10698</v>
      </c>
      <c r="Y1567" s="12" t="s">
        <v>10699</v>
      </c>
      <c r="Z1567" s="12" t="s">
        <v>10700</v>
      </c>
      <c r="AA1567" s="12" t="s">
        <v>10701</v>
      </c>
      <c r="AB1567" s="12" t="s">
        <v>10702</v>
      </c>
      <c r="AC1567" s="8" t="s">
        <v>60</v>
      </c>
      <c r="AD1567" s="12" t="s">
        <v>10703</v>
      </c>
      <c r="AE1567" s="8" t="s">
        <v>10704</v>
      </c>
      <c r="AF1567" s="8" t="s">
        <v>10705</v>
      </c>
      <c r="AG1567" s="8" t="s">
        <v>10611</v>
      </c>
      <c r="AH1567" s="8" t="s">
        <v>4581</v>
      </c>
      <c r="AI1567" s="8" t="s">
        <v>66</v>
      </c>
      <c r="AJ1567" s="8"/>
      <c r="AK1567" s="8" t="s">
        <v>420</v>
      </c>
      <c r="AL1567" s="8" t="s">
        <v>10706</v>
      </c>
      <c r="AM1567" s="8" t="s">
        <v>1264</v>
      </c>
      <c r="AN1567" s="8" t="s">
        <v>10707</v>
      </c>
      <c r="AO1567" s="8" t="s">
        <v>10708</v>
      </c>
      <c r="AP1567" s="9" t="s">
        <v>10705</v>
      </c>
      <c r="AQ1567" s="11">
        <v>8318.0</v>
      </c>
    </row>
    <row r="1568">
      <c r="A1568" s="8" t="str">
        <f t="shared" si="1"/>
        <v>Mariana Shostak</v>
      </c>
      <c r="B1568" s="8" t="s">
        <v>10690</v>
      </c>
      <c r="C1568" s="8" t="s">
        <v>4927</v>
      </c>
      <c r="D1568" s="9" t="s">
        <v>10600</v>
      </c>
      <c r="E1568" s="8" t="s">
        <v>10691</v>
      </c>
      <c r="F1568" s="8" t="s">
        <v>462</v>
      </c>
      <c r="G1568" s="8" t="s">
        <v>47</v>
      </c>
      <c r="H1568" s="8" t="s">
        <v>10692</v>
      </c>
      <c r="I1568" s="8" t="s">
        <v>49</v>
      </c>
      <c r="J1568" s="10">
        <v>3.38</v>
      </c>
      <c r="K1568" s="8" t="s">
        <v>10371</v>
      </c>
      <c r="L1568" s="8"/>
      <c r="M1568" s="8"/>
      <c r="N1568" s="8" t="s">
        <v>10709</v>
      </c>
      <c r="O1568" s="8" t="s">
        <v>52</v>
      </c>
      <c r="P1568" s="8"/>
      <c r="Q1568" s="8"/>
      <c r="R1568" s="8" t="s">
        <v>10710</v>
      </c>
      <c r="S1568" s="8" t="s">
        <v>10711</v>
      </c>
      <c r="T1568" s="11" t="str">
        <f t="shared" si="2"/>
        <v>Mariana Shostak</v>
      </c>
      <c r="U1568" s="8" t="s">
        <v>76</v>
      </c>
      <c r="V1568" s="8"/>
      <c r="W1568" s="8"/>
      <c r="X1568" s="8" t="s">
        <v>10712</v>
      </c>
      <c r="Y1568" s="8" t="s">
        <v>60</v>
      </c>
      <c r="Z1568" s="12" t="s">
        <v>10700</v>
      </c>
      <c r="AA1568" s="8" t="s">
        <v>60</v>
      </c>
      <c r="AB1568" s="12" t="s">
        <v>10713</v>
      </c>
      <c r="AC1568" s="8" t="s">
        <v>60</v>
      </c>
      <c r="AD1568" s="12" t="s">
        <v>10714</v>
      </c>
      <c r="AE1568" s="8" t="s">
        <v>10715</v>
      </c>
      <c r="AF1568" s="8" t="s">
        <v>10705</v>
      </c>
      <c r="AG1568" s="8" t="s">
        <v>10611</v>
      </c>
      <c r="AH1568" s="8" t="s">
        <v>4581</v>
      </c>
      <c r="AI1568" s="8" t="s">
        <v>66</v>
      </c>
      <c r="AJ1568" s="8"/>
      <c r="AK1568" s="8" t="s">
        <v>420</v>
      </c>
      <c r="AL1568" s="8" t="s">
        <v>10706</v>
      </c>
      <c r="AM1568" s="8" t="s">
        <v>1264</v>
      </c>
      <c r="AN1568" s="8" t="s">
        <v>10707</v>
      </c>
      <c r="AO1568" s="8" t="s">
        <v>10708</v>
      </c>
      <c r="AP1568" s="9" t="s">
        <v>10705</v>
      </c>
      <c r="AQ1568" s="11">
        <v>8318.0</v>
      </c>
    </row>
    <row r="1569">
      <c r="A1569" s="8" t="str">
        <f t="shared" si="1"/>
        <v>Armani Smith</v>
      </c>
      <c r="B1569" s="8" t="s">
        <v>10690</v>
      </c>
      <c r="C1569" s="8" t="s">
        <v>4927</v>
      </c>
      <c r="D1569" s="9" t="s">
        <v>10600</v>
      </c>
      <c r="E1569" s="8" t="s">
        <v>10691</v>
      </c>
      <c r="F1569" s="8" t="s">
        <v>462</v>
      </c>
      <c r="G1569" s="8" t="s">
        <v>47</v>
      </c>
      <c r="H1569" s="8" t="s">
        <v>10692</v>
      </c>
      <c r="I1569" s="8" t="s">
        <v>49</v>
      </c>
      <c r="J1569" s="10">
        <v>3.38</v>
      </c>
      <c r="K1569" s="8" t="s">
        <v>10371</v>
      </c>
      <c r="L1569" s="8"/>
      <c r="M1569" s="8"/>
      <c r="N1569" s="8" t="s">
        <v>10716</v>
      </c>
      <c r="O1569" s="8" t="s">
        <v>52</v>
      </c>
      <c r="P1569" s="8"/>
      <c r="Q1569" s="8"/>
      <c r="R1569" s="8" t="s">
        <v>10717</v>
      </c>
      <c r="S1569" s="8" t="s">
        <v>941</v>
      </c>
      <c r="T1569" s="11" t="str">
        <f t="shared" si="2"/>
        <v>Armani Smith</v>
      </c>
      <c r="U1569" s="8" t="s">
        <v>80</v>
      </c>
      <c r="V1569" s="8" t="s">
        <v>10718</v>
      </c>
      <c r="W1569" s="8"/>
      <c r="X1569" s="8" t="s">
        <v>10712</v>
      </c>
      <c r="Y1569" s="8" t="s">
        <v>60</v>
      </c>
      <c r="Z1569" s="12" t="s">
        <v>10700</v>
      </c>
      <c r="AA1569" s="8" t="s">
        <v>60</v>
      </c>
      <c r="AB1569" s="12" t="s">
        <v>10713</v>
      </c>
      <c r="AC1569" s="8" t="s">
        <v>60</v>
      </c>
      <c r="AD1569" s="12" t="s">
        <v>10714</v>
      </c>
      <c r="AE1569" s="8" t="s">
        <v>10715</v>
      </c>
      <c r="AF1569" s="8" t="s">
        <v>10705</v>
      </c>
      <c r="AG1569" s="8" t="s">
        <v>10611</v>
      </c>
      <c r="AH1569" s="8" t="s">
        <v>4581</v>
      </c>
      <c r="AI1569" s="8" t="s">
        <v>66</v>
      </c>
      <c r="AJ1569" s="8"/>
      <c r="AK1569" s="8" t="s">
        <v>420</v>
      </c>
      <c r="AL1569" s="8" t="s">
        <v>10706</v>
      </c>
      <c r="AM1569" s="8" t="s">
        <v>1264</v>
      </c>
      <c r="AN1569" s="8" t="s">
        <v>10707</v>
      </c>
      <c r="AO1569" s="8" t="s">
        <v>10708</v>
      </c>
      <c r="AP1569" s="9" t="s">
        <v>10705</v>
      </c>
      <c r="AQ1569" s="11">
        <v>8318.0</v>
      </c>
    </row>
    <row r="1570">
      <c r="A1570" s="8" t="str">
        <f t="shared" si="1"/>
        <v>Rock Light</v>
      </c>
      <c r="B1570" s="8" t="s">
        <v>10690</v>
      </c>
      <c r="C1570" s="8" t="s">
        <v>4927</v>
      </c>
      <c r="D1570" s="9" t="s">
        <v>10600</v>
      </c>
      <c r="E1570" s="8" t="s">
        <v>10691</v>
      </c>
      <c r="F1570" s="8" t="s">
        <v>462</v>
      </c>
      <c r="G1570" s="8" t="s">
        <v>47</v>
      </c>
      <c r="H1570" s="8" t="s">
        <v>10692</v>
      </c>
      <c r="I1570" s="8" t="s">
        <v>49</v>
      </c>
      <c r="J1570" s="10">
        <v>3.38</v>
      </c>
      <c r="K1570" s="8" t="s">
        <v>10693</v>
      </c>
      <c r="L1570" s="8"/>
      <c r="M1570" s="8"/>
      <c r="N1570" s="8" t="s">
        <v>10719</v>
      </c>
      <c r="O1570" s="8" t="s">
        <v>52</v>
      </c>
      <c r="P1570" s="8"/>
      <c r="Q1570" s="8"/>
      <c r="R1570" s="8" t="s">
        <v>10720</v>
      </c>
      <c r="S1570" s="8" t="s">
        <v>10721</v>
      </c>
      <c r="T1570" s="11" t="str">
        <f t="shared" si="2"/>
        <v>Rock Light</v>
      </c>
      <c r="U1570" s="8" t="s">
        <v>80</v>
      </c>
      <c r="V1570" s="8" t="s">
        <v>10722</v>
      </c>
      <c r="W1570" s="8" t="s">
        <v>10723</v>
      </c>
      <c r="X1570" s="8" t="s">
        <v>10698</v>
      </c>
      <c r="Y1570" s="12" t="s">
        <v>10724</v>
      </c>
      <c r="Z1570" s="12" t="s">
        <v>10700</v>
      </c>
      <c r="AA1570" s="8" t="s">
        <v>60</v>
      </c>
      <c r="AB1570" s="12" t="s">
        <v>10702</v>
      </c>
      <c r="AC1570" s="8" t="s">
        <v>60</v>
      </c>
      <c r="AD1570" s="12" t="s">
        <v>10703</v>
      </c>
      <c r="AE1570" s="8" t="s">
        <v>10704</v>
      </c>
      <c r="AF1570" s="8" t="s">
        <v>10705</v>
      </c>
      <c r="AG1570" s="8" t="s">
        <v>10611</v>
      </c>
      <c r="AH1570" s="8" t="s">
        <v>4581</v>
      </c>
      <c r="AI1570" s="8" t="s">
        <v>66</v>
      </c>
      <c r="AJ1570" s="8"/>
      <c r="AK1570" s="8" t="s">
        <v>420</v>
      </c>
      <c r="AL1570" s="8" t="s">
        <v>10706</v>
      </c>
      <c r="AM1570" s="8" t="s">
        <v>1264</v>
      </c>
      <c r="AN1570" s="8" t="s">
        <v>10707</v>
      </c>
      <c r="AO1570" s="8" t="s">
        <v>10708</v>
      </c>
      <c r="AP1570" s="9" t="s">
        <v>10705</v>
      </c>
      <c r="AQ1570" s="11">
        <v>8318.0</v>
      </c>
    </row>
    <row r="1571">
      <c r="A1571" s="8" t="str">
        <f t="shared" si="1"/>
        <v>AC Mark has been removed. </v>
      </c>
      <c r="B1571" s="8" t="s">
        <v>10690</v>
      </c>
      <c r="C1571" s="8" t="s">
        <v>4927</v>
      </c>
      <c r="D1571" s="9" t="s">
        <v>10600</v>
      </c>
      <c r="E1571" s="8" t="s">
        <v>10691</v>
      </c>
      <c r="F1571" s="8" t="s">
        <v>462</v>
      </c>
      <c r="G1571" s="8" t="s">
        <v>47</v>
      </c>
      <c r="H1571" s="8" t="s">
        <v>10692</v>
      </c>
      <c r="I1571" s="8" t="s">
        <v>49</v>
      </c>
      <c r="J1571" s="10">
        <v>3.38</v>
      </c>
      <c r="K1571" s="8" t="s">
        <v>10693</v>
      </c>
      <c r="L1571" s="8"/>
      <c r="M1571" s="8"/>
      <c r="N1571" s="8" t="s">
        <v>10725</v>
      </c>
      <c r="O1571" s="8" t="s">
        <v>52</v>
      </c>
      <c r="P1571" s="8"/>
      <c r="Q1571" s="8" t="s">
        <v>277</v>
      </c>
      <c r="R1571" s="8" t="s">
        <v>10726</v>
      </c>
      <c r="S1571" s="8"/>
      <c r="T1571" s="11" t="str">
        <f t="shared" si="2"/>
        <v>AC Mark has been removed. </v>
      </c>
      <c r="U1571" s="8"/>
      <c r="V1571" s="8"/>
      <c r="W1571" s="8"/>
      <c r="X1571" s="8" t="s">
        <v>10698</v>
      </c>
      <c r="Y1571" s="8" t="s">
        <v>60</v>
      </c>
      <c r="Z1571" s="12" t="s">
        <v>10700</v>
      </c>
      <c r="AA1571" s="8" t="s">
        <v>60</v>
      </c>
      <c r="AB1571" s="12" t="s">
        <v>10713</v>
      </c>
      <c r="AC1571" s="8" t="s">
        <v>60</v>
      </c>
      <c r="AD1571" s="12" t="s">
        <v>10727</v>
      </c>
      <c r="AE1571" s="8" t="s">
        <v>10704</v>
      </c>
      <c r="AF1571" s="8" t="s">
        <v>10705</v>
      </c>
      <c r="AG1571" s="8" t="s">
        <v>10611</v>
      </c>
      <c r="AH1571" s="8" t="s">
        <v>4581</v>
      </c>
      <c r="AI1571" s="8" t="s">
        <v>66</v>
      </c>
      <c r="AJ1571" s="8"/>
      <c r="AK1571" s="8" t="s">
        <v>420</v>
      </c>
      <c r="AL1571" s="8" t="s">
        <v>10706</v>
      </c>
      <c r="AM1571" s="8" t="s">
        <v>1264</v>
      </c>
      <c r="AN1571" s="8" t="s">
        <v>10707</v>
      </c>
      <c r="AO1571" s="8" t="s">
        <v>10708</v>
      </c>
      <c r="AP1571" s="9" t="s">
        <v>10705</v>
      </c>
      <c r="AQ1571" s="11">
        <v>8318.0</v>
      </c>
    </row>
    <row r="1572">
      <c r="A1572" s="8" t="str">
        <f t="shared" si="1"/>
        <v>DJ Hicks</v>
      </c>
      <c r="B1572" s="8" t="s">
        <v>10728</v>
      </c>
      <c r="C1572" s="8" t="s">
        <v>4927</v>
      </c>
      <c r="D1572" s="9" t="s">
        <v>10600</v>
      </c>
      <c r="E1572" s="8" t="s">
        <v>4867</v>
      </c>
      <c r="F1572" s="8" t="s">
        <v>462</v>
      </c>
      <c r="G1572" s="8" t="s">
        <v>47</v>
      </c>
      <c r="H1572" s="8" t="s">
        <v>10729</v>
      </c>
      <c r="I1572" s="8" t="s">
        <v>10730</v>
      </c>
      <c r="J1572" s="10">
        <v>3.42</v>
      </c>
      <c r="K1572" s="8" t="s">
        <v>10731</v>
      </c>
      <c r="L1572" s="8" t="s">
        <v>86</v>
      </c>
      <c r="M1572" s="8" t="s">
        <v>86</v>
      </c>
      <c r="N1572" s="8" t="s">
        <v>10732</v>
      </c>
      <c r="O1572" s="8" t="s">
        <v>52</v>
      </c>
      <c r="P1572" s="8"/>
      <c r="Q1572" s="8"/>
      <c r="R1572" s="8" t="s">
        <v>628</v>
      </c>
      <c r="S1572" s="8" t="s">
        <v>5263</v>
      </c>
      <c r="T1572" s="11" t="str">
        <f t="shared" si="2"/>
        <v>DJ Hicks</v>
      </c>
      <c r="U1572" s="8" t="s">
        <v>2416</v>
      </c>
      <c r="V1572" s="8" t="s">
        <v>10733</v>
      </c>
      <c r="W1572" s="8" t="s">
        <v>10734</v>
      </c>
      <c r="X1572" s="8" t="s">
        <v>10735</v>
      </c>
      <c r="Y1572" s="12" t="s">
        <v>10736</v>
      </c>
      <c r="Z1572" s="12" t="s">
        <v>10737</v>
      </c>
      <c r="AA1572" s="12" t="s">
        <v>10738</v>
      </c>
      <c r="AB1572" s="12" t="s">
        <v>10739</v>
      </c>
      <c r="AC1572" s="12" t="s">
        <v>10740</v>
      </c>
      <c r="AD1572" s="12" t="s">
        <v>10741</v>
      </c>
      <c r="AE1572" s="8" t="s">
        <v>10742</v>
      </c>
      <c r="AF1572" s="8" t="s">
        <v>10743</v>
      </c>
      <c r="AG1572" s="8" t="s">
        <v>10611</v>
      </c>
      <c r="AH1572" s="8" t="s">
        <v>543</v>
      </c>
      <c r="AI1572" s="8" t="s">
        <v>233</v>
      </c>
      <c r="AJ1572" s="8" t="s">
        <v>86</v>
      </c>
      <c r="AK1572" s="8"/>
      <c r="AL1572" s="8"/>
      <c r="AM1572" s="8" t="s">
        <v>2611</v>
      </c>
      <c r="AN1572" s="8" t="s">
        <v>10744</v>
      </c>
      <c r="AO1572" s="8" t="s">
        <v>10745</v>
      </c>
      <c r="AP1572" s="9" t="s">
        <v>10743</v>
      </c>
      <c r="AQ1572" s="11">
        <v>2332.0</v>
      </c>
    </row>
    <row r="1573">
      <c r="A1573" s="8" t="str">
        <f t="shared" si="1"/>
        <v>Theresa Fuqua</v>
      </c>
      <c r="B1573" s="8" t="s">
        <v>10728</v>
      </c>
      <c r="C1573" s="8" t="s">
        <v>4927</v>
      </c>
      <c r="D1573" s="9" t="s">
        <v>10600</v>
      </c>
      <c r="E1573" s="8" t="s">
        <v>4867</v>
      </c>
      <c r="F1573" s="8" t="s">
        <v>462</v>
      </c>
      <c r="G1573" s="8" t="s">
        <v>47</v>
      </c>
      <c r="H1573" s="8" t="s">
        <v>10729</v>
      </c>
      <c r="I1573" s="8" t="s">
        <v>10730</v>
      </c>
      <c r="J1573" s="10">
        <v>3.42</v>
      </c>
      <c r="K1573" s="8" t="s">
        <v>10731</v>
      </c>
      <c r="L1573" s="8" t="s">
        <v>86</v>
      </c>
      <c r="M1573" s="8" t="s">
        <v>86</v>
      </c>
      <c r="N1573" s="8" t="s">
        <v>10746</v>
      </c>
      <c r="O1573" s="8" t="s">
        <v>52</v>
      </c>
      <c r="P1573" s="8"/>
      <c r="Q1573" s="8"/>
      <c r="R1573" s="8" t="s">
        <v>6551</v>
      </c>
      <c r="S1573" s="8" t="s">
        <v>10747</v>
      </c>
      <c r="T1573" s="11" t="str">
        <f t="shared" si="2"/>
        <v>Theresa Fuqua</v>
      </c>
      <c r="U1573" s="8" t="s">
        <v>2105</v>
      </c>
      <c r="V1573" s="8" t="s">
        <v>10748</v>
      </c>
      <c r="W1573" s="8" t="s">
        <v>10749</v>
      </c>
      <c r="X1573" s="8" t="s">
        <v>10735</v>
      </c>
      <c r="Y1573" s="8" t="s">
        <v>60</v>
      </c>
      <c r="Z1573" s="12" t="s">
        <v>10737</v>
      </c>
      <c r="AA1573" s="8" t="s">
        <v>60</v>
      </c>
      <c r="AB1573" s="12" t="s">
        <v>10739</v>
      </c>
      <c r="AC1573" s="8" t="s">
        <v>60</v>
      </c>
      <c r="AD1573" s="12" t="s">
        <v>10741</v>
      </c>
      <c r="AE1573" s="8" t="s">
        <v>10742</v>
      </c>
      <c r="AF1573" s="8" t="s">
        <v>10743</v>
      </c>
      <c r="AG1573" s="8" t="s">
        <v>10611</v>
      </c>
      <c r="AH1573" s="8" t="s">
        <v>543</v>
      </c>
      <c r="AI1573" s="8" t="s">
        <v>233</v>
      </c>
      <c r="AJ1573" s="8" t="s">
        <v>86</v>
      </c>
      <c r="AK1573" s="8"/>
      <c r="AL1573" s="8"/>
      <c r="AM1573" s="8" t="s">
        <v>2611</v>
      </c>
      <c r="AN1573" s="8" t="s">
        <v>10744</v>
      </c>
      <c r="AO1573" s="8" t="s">
        <v>10745</v>
      </c>
      <c r="AP1573" s="9" t="s">
        <v>10743</v>
      </c>
      <c r="AQ1573" s="11">
        <v>2332.0</v>
      </c>
    </row>
    <row r="1574">
      <c r="A1574" s="8" t="str">
        <f t="shared" si="1"/>
        <v>Ray Doakes</v>
      </c>
      <c r="B1574" s="8" t="s">
        <v>10728</v>
      </c>
      <c r="C1574" s="8" t="s">
        <v>4927</v>
      </c>
      <c r="D1574" s="9" t="s">
        <v>10600</v>
      </c>
      <c r="E1574" s="8" t="s">
        <v>4867</v>
      </c>
      <c r="F1574" s="8" t="s">
        <v>462</v>
      </c>
      <c r="G1574" s="8" t="s">
        <v>47</v>
      </c>
      <c r="H1574" s="8" t="s">
        <v>10729</v>
      </c>
      <c r="I1574" s="8" t="s">
        <v>10730</v>
      </c>
      <c r="J1574" s="10">
        <v>3.42</v>
      </c>
      <c r="K1574" s="8" t="s">
        <v>10731</v>
      </c>
      <c r="L1574" s="8"/>
      <c r="M1574" s="8"/>
      <c r="N1574" s="8" t="s">
        <v>10750</v>
      </c>
      <c r="O1574" s="8" t="s">
        <v>52</v>
      </c>
      <c r="P1574" s="8"/>
      <c r="Q1574" s="8"/>
      <c r="R1574" s="8" t="s">
        <v>4243</v>
      </c>
      <c r="S1574" s="8" t="s">
        <v>10751</v>
      </c>
      <c r="T1574" s="11" t="str">
        <f t="shared" si="2"/>
        <v>Ray Doakes</v>
      </c>
      <c r="U1574" s="8" t="s">
        <v>80</v>
      </c>
      <c r="V1574" s="8" t="s">
        <v>10752</v>
      </c>
      <c r="W1574" s="8"/>
      <c r="X1574" s="8" t="s">
        <v>10735</v>
      </c>
      <c r="Y1574" s="8" t="s">
        <v>60</v>
      </c>
      <c r="Z1574" s="12" t="s">
        <v>10753</v>
      </c>
      <c r="AA1574" s="8" t="s">
        <v>60</v>
      </c>
      <c r="AB1574" s="12" t="s">
        <v>10739</v>
      </c>
      <c r="AC1574" s="8" t="s">
        <v>60</v>
      </c>
      <c r="AD1574" s="12" t="s">
        <v>10741</v>
      </c>
      <c r="AE1574" s="8" t="s">
        <v>10742</v>
      </c>
      <c r="AF1574" s="8" t="s">
        <v>10743</v>
      </c>
      <c r="AG1574" s="8" t="s">
        <v>10611</v>
      </c>
      <c r="AH1574" s="8" t="s">
        <v>543</v>
      </c>
      <c r="AI1574" s="8" t="s">
        <v>233</v>
      </c>
      <c r="AJ1574" s="8"/>
      <c r="AK1574" s="8"/>
      <c r="AL1574" s="8"/>
      <c r="AM1574" s="8" t="s">
        <v>2611</v>
      </c>
      <c r="AN1574" s="8" t="s">
        <v>10744</v>
      </c>
      <c r="AO1574" s="8" t="s">
        <v>10745</v>
      </c>
      <c r="AP1574" s="8" t="s">
        <v>10743</v>
      </c>
      <c r="AQ1574" s="11">
        <v>2332.0</v>
      </c>
    </row>
    <row r="1575">
      <c r="A1575" s="8" t="str">
        <f t="shared" si="1"/>
        <v>Chris Herpin</v>
      </c>
      <c r="B1575" s="8" t="s">
        <v>10728</v>
      </c>
      <c r="C1575" s="8" t="s">
        <v>4927</v>
      </c>
      <c r="D1575" s="9" t="s">
        <v>10600</v>
      </c>
      <c r="E1575" s="13" t="s">
        <v>4867</v>
      </c>
      <c r="F1575" s="8" t="s">
        <v>462</v>
      </c>
      <c r="G1575" s="8" t="s">
        <v>47</v>
      </c>
      <c r="H1575" s="8" t="s">
        <v>10729</v>
      </c>
      <c r="I1575" s="8" t="s">
        <v>10730</v>
      </c>
      <c r="J1575" s="10">
        <v>3.42</v>
      </c>
      <c r="K1575" s="8" t="s">
        <v>10731</v>
      </c>
      <c r="L1575" s="8"/>
      <c r="M1575" s="8"/>
      <c r="N1575" s="8" t="s">
        <v>10754</v>
      </c>
      <c r="O1575" s="8" t="s">
        <v>52</v>
      </c>
      <c r="P1575" s="8"/>
      <c r="Q1575" s="8"/>
      <c r="R1575" s="8" t="s">
        <v>791</v>
      </c>
      <c r="S1575" s="8" t="s">
        <v>10755</v>
      </c>
      <c r="T1575" s="11" t="str">
        <f t="shared" si="2"/>
        <v>Chris Herpin</v>
      </c>
      <c r="U1575" s="8" t="s">
        <v>80</v>
      </c>
      <c r="V1575" s="8"/>
      <c r="W1575" s="8"/>
      <c r="X1575" s="8" t="s">
        <v>10756</v>
      </c>
      <c r="Y1575" s="8" t="s">
        <v>60</v>
      </c>
      <c r="Z1575" s="12" t="s">
        <v>10753</v>
      </c>
      <c r="AA1575" s="8" t="s">
        <v>60</v>
      </c>
      <c r="AB1575" s="12" t="s">
        <v>10739</v>
      </c>
      <c r="AC1575" s="8" t="s">
        <v>60</v>
      </c>
      <c r="AD1575" s="12" t="s">
        <v>10741</v>
      </c>
      <c r="AE1575" s="8" t="s">
        <v>10757</v>
      </c>
      <c r="AF1575" s="8" t="s">
        <v>10743</v>
      </c>
      <c r="AG1575" s="13" t="s">
        <v>10611</v>
      </c>
      <c r="AH1575" s="13" t="s">
        <v>543</v>
      </c>
      <c r="AI1575" s="13" t="s">
        <v>233</v>
      </c>
      <c r="AJ1575" s="8"/>
      <c r="AK1575" s="8"/>
      <c r="AL1575" s="8"/>
      <c r="AM1575" s="8" t="s">
        <v>2611</v>
      </c>
      <c r="AN1575" s="8" t="s">
        <v>10744</v>
      </c>
      <c r="AO1575" s="8" t="s">
        <v>10745</v>
      </c>
      <c r="AP1575" s="9" t="s">
        <v>10743</v>
      </c>
      <c r="AQ1575" s="28">
        <v>2332.0</v>
      </c>
    </row>
    <row r="1576">
      <c r="A1576" s="8" t="str">
        <f t="shared" si="1"/>
        <v>Chantel Ward</v>
      </c>
      <c r="B1576" s="8" t="s">
        <v>10728</v>
      </c>
      <c r="C1576" s="8" t="s">
        <v>4927</v>
      </c>
      <c r="D1576" s="38" t="s">
        <v>10600</v>
      </c>
      <c r="E1576" s="13" t="s">
        <v>4867</v>
      </c>
      <c r="F1576" s="13" t="s">
        <v>462</v>
      </c>
      <c r="G1576" s="13" t="s">
        <v>47</v>
      </c>
      <c r="H1576" s="8" t="s">
        <v>10729</v>
      </c>
      <c r="I1576" s="8" t="s">
        <v>10730</v>
      </c>
      <c r="J1576" s="10">
        <v>3.42</v>
      </c>
      <c r="K1576" s="8" t="s">
        <v>10731</v>
      </c>
      <c r="L1576" s="8"/>
      <c r="M1576" s="8"/>
      <c r="N1576" s="8" t="s">
        <v>10758</v>
      </c>
      <c r="O1576" s="13" t="s">
        <v>52</v>
      </c>
      <c r="P1576" s="8"/>
      <c r="Q1576" s="8"/>
      <c r="R1576" s="8" t="s">
        <v>7844</v>
      </c>
      <c r="S1576" s="8" t="s">
        <v>5237</v>
      </c>
      <c r="T1576" s="11" t="str">
        <f t="shared" si="2"/>
        <v>Chantel Ward</v>
      </c>
      <c r="U1576" s="8" t="s">
        <v>80</v>
      </c>
      <c r="V1576" s="8"/>
      <c r="W1576" s="8"/>
      <c r="X1576" s="13" t="s">
        <v>10756</v>
      </c>
      <c r="Y1576" s="8" t="s">
        <v>60</v>
      </c>
      <c r="Z1576" s="12" t="s">
        <v>10210</v>
      </c>
      <c r="AA1576" s="8" t="s">
        <v>60</v>
      </c>
      <c r="AB1576" s="8" t="s">
        <v>60</v>
      </c>
      <c r="AC1576" s="8" t="s">
        <v>60</v>
      </c>
      <c r="AD1576" s="12" t="s">
        <v>10211</v>
      </c>
      <c r="AE1576" s="13" t="s">
        <v>10757</v>
      </c>
      <c r="AF1576" s="13" t="s">
        <v>10743</v>
      </c>
      <c r="AG1576" s="13" t="s">
        <v>10611</v>
      </c>
      <c r="AH1576" s="13" t="s">
        <v>543</v>
      </c>
      <c r="AI1576" s="13" t="s">
        <v>233</v>
      </c>
      <c r="AJ1576" s="8"/>
      <c r="AK1576" s="8"/>
      <c r="AL1576" s="8"/>
      <c r="AM1576" s="8" t="s">
        <v>2611</v>
      </c>
      <c r="AN1576" s="8" t="s">
        <v>10744</v>
      </c>
      <c r="AO1576" s="8" t="s">
        <v>10745</v>
      </c>
      <c r="AP1576" s="9" t="s">
        <v>10743</v>
      </c>
      <c r="AQ1576" s="11">
        <v>2332.0</v>
      </c>
    </row>
    <row r="1577">
      <c r="A1577" s="8" t="str">
        <f t="shared" si="1"/>
        <v>Jordan Yamoah</v>
      </c>
      <c r="B1577" s="8" t="s">
        <v>10728</v>
      </c>
      <c r="C1577" s="8" t="s">
        <v>4927</v>
      </c>
      <c r="D1577" s="9" t="s">
        <v>10600</v>
      </c>
      <c r="E1577" s="13" t="s">
        <v>4867</v>
      </c>
      <c r="F1577" s="8" t="s">
        <v>462</v>
      </c>
      <c r="G1577" s="8" t="s">
        <v>47</v>
      </c>
      <c r="H1577" s="8" t="s">
        <v>10729</v>
      </c>
      <c r="I1577" s="8" t="s">
        <v>10730</v>
      </c>
      <c r="J1577" s="10">
        <v>3.42</v>
      </c>
      <c r="K1577" s="8" t="s">
        <v>10731</v>
      </c>
      <c r="L1577" s="8"/>
      <c r="M1577" s="8"/>
      <c r="N1577" s="8" t="s">
        <v>10759</v>
      </c>
      <c r="O1577" s="8" t="s">
        <v>52</v>
      </c>
      <c r="P1577" s="8"/>
      <c r="Q1577" s="8"/>
      <c r="R1577" s="8" t="s">
        <v>1841</v>
      </c>
      <c r="S1577" s="8" t="s">
        <v>10760</v>
      </c>
      <c r="T1577" s="11" t="str">
        <f t="shared" si="2"/>
        <v>Jordan Yamoah</v>
      </c>
      <c r="U1577" s="8" t="s">
        <v>80</v>
      </c>
      <c r="V1577" s="8"/>
      <c r="W1577" s="8"/>
      <c r="X1577" s="8" t="s">
        <v>10756</v>
      </c>
      <c r="Y1577" s="8" t="s">
        <v>60</v>
      </c>
      <c r="Z1577" s="12" t="s">
        <v>10753</v>
      </c>
      <c r="AA1577" s="8" t="s">
        <v>60</v>
      </c>
      <c r="AB1577" s="12" t="s">
        <v>10739</v>
      </c>
      <c r="AC1577" s="8" t="s">
        <v>60</v>
      </c>
      <c r="AD1577" s="12" t="s">
        <v>10741</v>
      </c>
      <c r="AE1577" s="8" t="s">
        <v>10757</v>
      </c>
      <c r="AF1577" s="8" t="s">
        <v>10743</v>
      </c>
      <c r="AG1577" s="13" t="s">
        <v>10611</v>
      </c>
      <c r="AH1577" s="13" t="s">
        <v>543</v>
      </c>
      <c r="AI1577" s="13" t="s">
        <v>233</v>
      </c>
      <c r="AJ1577" s="8"/>
      <c r="AK1577" s="8"/>
      <c r="AL1577" s="8"/>
      <c r="AM1577" s="8" t="s">
        <v>2611</v>
      </c>
      <c r="AN1577" s="8" t="s">
        <v>10744</v>
      </c>
      <c r="AO1577" s="8" t="s">
        <v>10745</v>
      </c>
      <c r="AP1577" s="9" t="s">
        <v>10743</v>
      </c>
      <c r="AQ1577" s="28">
        <v>2332.0</v>
      </c>
    </row>
    <row r="1578">
      <c r="A1578" s="8" t="str">
        <f t="shared" si="1"/>
        <v>Derrick Brooks</v>
      </c>
      <c r="B1578" s="8" t="s">
        <v>10761</v>
      </c>
      <c r="C1578" s="8" t="s">
        <v>4927</v>
      </c>
      <c r="D1578" s="9" t="s">
        <v>10600</v>
      </c>
      <c r="E1578" s="8" t="s">
        <v>10762</v>
      </c>
      <c r="F1578" s="8" t="s">
        <v>462</v>
      </c>
      <c r="G1578" s="8" t="s">
        <v>47</v>
      </c>
      <c r="H1578" s="8" t="s">
        <v>10763</v>
      </c>
      <c r="I1578" s="8" t="s">
        <v>49</v>
      </c>
      <c r="J1578" s="10">
        <v>3.28</v>
      </c>
      <c r="K1578" s="8" t="s">
        <v>10764</v>
      </c>
      <c r="L1578" s="8" t="s">
        <v>86</v>
      </c>
      <c r="M1578" s="8" t="s">
        <v>86</v>
      </c>
      <c r="N1578" s="8" t="s">
        <v>10765</v>
      </c>
      <c r="O1578" s="8" t="s">
        <v>52</v>
      </c>
      <c r="P1578" s="8"/>
      <c r="Q1578" s="8"/>
      <c r="R1578" s="8" t="s">
        <v>5972</v>
      </c>
      <c r="S1578" s="8" t="s">
        <v>2983</v>
      </c>
      <c r="T1578" s="11" t="str">
        <f t="shared" si="2"/>
        <v>Derrick Brooks</v>
      </c>
      <c r="U1578" s="8" t="s">
        <v>76</v>
      </c>
      <c r="V1578" s="8"/>
      <c r="W1578" s="8"/>
      <c r="X1578" s="8" t="s">
        <v>10766</v>
      </c>
      <c r="Y1578" s="8" t="s">
        <v>60</v>
      </c>
      <c r="Z1578" s="12" t="s">
        <v>10767</v>
      </c>
      <c r="AA1578" s="8" t="s">
        <v>60</v>
      </c>
      <c r="AB1578" s="12" t="s">
        <v>10768</v>
      </c>
      <c r="AC1578" s="8" t="s">
        <v>60</v>
      </c>
      <c r="AD1578" s="12" t="s">
        <v>10769</v>
      </c>
      <c r="AE1578" s="8" t="s">
        <v>10770</v>
      </c>
      <c r="AF1578" s="8" t="s">
        <v>10771</v>
      </c>
      <c r="AG1578" s="8" t="s">
        <v>10611</v>
      </c>
      <c r="AH1578" s="8" t="s">
        <v>352</v>
      </c>
      <c r="AI1578" s="8" t="s">
        <v>66</v>
      </c>
      <c r="AJ1578" s="8" t="s">
        <v>86</v>
      </c>
      <c r="AK1578" s="13" t="s">
        <v>10772</v>
      </c>
      <c r="AL1578" s="13" t="s">
        <v>10773</v>
      </c>
      <c r="AM1578" s="8" t="s">
        <v>1264</v>
      </c>
      <c r="AN1578" s="8" t="s">
        <v>10774</v>
      </c>
      <c r="AO1578" s="13" t="s">
        <v>10775</v>
      </c>
      <c r="AP1578" s="9" t="s">
        <v>10771</v>
      </c>
      <c r="AQ1578" s="11">
        <v>9308.0</v>
      </c>
    </row>
    <row r="1579">
      <c r="A1579" s="8" t="str">
        <f t="shared" si="1"/>
        <v>Trey Clark</v>
      </c>
      <c r="B1579" s="8" t="s">
        <v>10761</v>
      </c>
      <c r="C1579" s="8" t="s">
        <v>4927</v>
      </c>
      <c r="D1579" s="9" t="s">
        <v>10600</v>
      </c>
      <c r="E1579" s="8" t="s">
        <v>10762</v>
      </c>
      <c r="F1579" s="8" t="s">
        <v>462</v>
      </c>
      <c r="G1579" s="8" t="s">
        <v>47</v>
      </c>
      <c r="H1579" s="8" t="s">
        <v>10763</v>
      </c>
      <c r="I1579" s="8" t="s">
        <v>49</v>
      </c>
      <c r="J1579" s="10">
        <v>3.28</v>
      </c>
      <c r="K1579" s="8" t="s">
        <v>10764</v>
      </c>
      <c r="L1579" s="8" t="s">
        <v>86</v>
      </c>
      <c r="M1579" s="8" t="s">
        <v>86</v>
      </c>
      <c r="N1579" s="8" t="s">
        <v>10776</v>
      </c>
      <c r="O1579" s="8" t="s">
        <v>52</v>
      </c>
      <c r="P1579" s="8"/>
      <c r="Q1579" s="8"/>
      <c r="R1579" s="8" t="s">
        <v>4302</v>
      </c>
      <c r="S1579" s="8" t="s">
        <v>622</v>
      </c>
      <c r="T1579" s="11" t="str">
        <f t="shared" si="2"/>
        <v>Trey Clark</v>
      </c>
      <c r="U1579" s="8" t="s">
        <v>2105</v>
      </c>
      <c r="V1579" s="8" t="s">
        <v>10777</v>
      </c>
      <c r="W1579" s="8" t="s">
        <v>10778</v>
      </c>
      <c r="X1579" s="8" t="s">
        <v>10766</v>
      </c>
      <c r="Y1579" s="12" t="s">
        <v>10779</v>
      </c>
      <c r="Z1579" s="12" t="s">
        <v>10767</v>
      </c>
      <c r="AA1579" s="12" t="s">
        <v>10780</v>
      </c>
      <c r="AB1579" s="12" t="s">
        <v>10768</v>
      </c>
      <c r="AC1579" s="12" t="s">
        <v>10781</v>
      </c>
      <c r="AD1579" s="8" t="s">
        <v>60</v>
      </c>
      <c r="AE1579" s="8" t="s">
        <v>10770</v>
      </c>
      <c r="AF1579" s="8" t="s">
        <v>10771</v>
      </c>
      <c r="AG1579" s="8" t="s">
        <v>10611</v>
      </c>
      <c r="AH1579" s="8" t="s">
        <v>352</v>
      </c>
      <c r="AI1579" s="8" t="s">
        <v>66</v>
      </c>
      <c r="AJ1579" s="8" t="s">
        <v>86</v>
      </c>
      <c r="AK1579" s="13" t="s">
        <v>10772</v>
      </c>
      <c r="AL1579" s="13" t="s">
        <v>10773</v>
      </c>
      <c r="AM1579" s="8" t="s">
        <v>1264</v>
      </c>
      <c r="AN1579" s="8" t="s">
        <v>10774</v>
      </c>
      <c r="AO1579" s="13" t="s">
        <v>10775</v>
      </c>
      <c r="AP1579" s="9" t="s">
        <v>10771</v>
      </c>
      <c r="AQ1579" s="11">
        <v>9308.0</v>
      </c>
    </row>
    <row r="1580">
      <c r="A1580" s="8" t="str">
        <f t="shared" si="1"/>
        <v>Tim Miller</v>
      </c>
      <c r="B1580" s="8" t="s">
        <v>10761</v>
      </c>
      <c r="C1580" s="8" t="s">
        <v>4927</v>
      </c>
      <c r="D1580" s="9" t="s">
        <v>10600</v>
      </c>
      <c r="E1580" s="8" t="s">
        <v>10762</v>
      </c>
      <c r="F1580" s="8" t="s">
        <v>462</v>
      </c>
      <c r="G1580" s="8" t="s">
        <v>47</v>
      </c>
      <c r="H1580" s="8" t="s">
        <v>10763</v>
      </c>
      <c r="I1580" s="8" t="s">
        <v>49</v>
      </c>
      <c r="J1580" s="10">
        <v>3.28</v>
      </c>
      <c r="K1580" s="8" t="s">
        <v>10764</v>
      </c>
      <c r="L1580" s="8" t="s">
        <v>86</v>
      </c>
      <c r="M1580" s="8" t="s">
        <v>86</v>
      </c>
      <c r="N1580" s="8" t="s">
        <v>10782</v>
      </c>
      <c r="O1580" s="8" t="s">
        <v>52</v>
      </c>
      <c r="P1580" s="8"/>
      <c r="Q1580" s="8"/>
      <c r="R1580" s="8" t="s">
        <v>153</v>
      </c>
      <c r="S1580" s="8" t="s">
        <v>492</v>
      </c>
      <c r="T1580" s="11" t="str">
        <f t="shared" si="2"/>
        <v>Tim Miller</v>
      </c>
      <c r="U1580" s="8" t="s">
        <v>160</v>
      </c>
      <c r="V1580" s="8" t="s">
        <v>10783</v>
      </c>
      <c r="W1580" s="8" t="s">
        <v>86</v>
      </c>
      <c r="X1580" s="8" t="s">
        <v>10766</v>
      </c>
      <c r="Y1580" s="8" t="s">
        <v>60</v>
      </c>
      <c r="Z1580" s="12" t="s">
        <v>10767</v>
      </c>
      <c r="AA1580" s="8" t="s">
        <v>60</v>
      </c>
      <c r="AB1580" s="12" t="s">
        <v>10768</v>
      </c>
      <c r="AC1580" s="12" t="s">
        <v>10784</v>
      </c>
      <c r="AD1580" s="12" t="s">
        <v>10769</v>
      </c>
      <c r="AE1580" s="8" t="s">
        <v>10770</v>
      </c>
      <c r="AF1580" s="8" t="s">
        <v>10771</v>
      </c>
      <c r="AG1580" s="8" t="s">
        <v>10611</v>
      </c>
      <c r="AH1580" s="8" t="s">
        <v>352</v>
      </c>
      <c r="AI1580" s="8" t="s">
        <v>66</v>
      </c>
      <c r="AJ1580" s="8" t="s">
        <v>86</v>
      </c>
      <c r="AK1580" s="8" t="s">
        <v>10772</v>
      </c>
      <c r="AL1580" s="8" t="s">
        <v>10773</v>
      </c>
      <c r="AM1580" s="8" t="s">
        <v>1264</v>
      </c>
      <c r="AN1580" s="8" t="s">
        <v>10774</v>
      </c>
      <c r="AO1580" s="8" t="s">
        <v>10775</v>
      </c>
      <c r="AP1580" s="29" t="s">
        <v>10771</v>
      </c>
      <c r="AQ1580" s="11">
        <v>9308.0</v>
      </c>
    </row>
    <row r="1581">
      <c r="A1581" s="8" t="str">
        <f t="shared" si="1"/>
        <v>Tyler Sunwall</v>
      </c>
      <c r="B1581" s="8" t="s">
        <v>10761</v>
      </c>
      <c r="C1581" s="8" t="s">
        <v>4927</v>
      </c>
      <c r="D1581" s="9" t="s">
        <v>10600</v>
      </c>
      <c r="E1581" s="8" t="s">
        <v>10762</v>
      </c>
      <c r="F1581" s="8" t="s">
        <v>462</v>
      </c>
      <c r="G1581" s="8" t="s">
        <v>47</v>
      </c>
      <c r="H1581" s="8" t="s">
        <v>10763</v>
      </c>
      <c r="I1581" s="8" t="s">
        <v>49</v>
      </c>
      <c r="J1581" s="10">
        <v>3.28</v>
      </c>
      <c r="K1581" s="8" t="s">
        <v>10764</v>
      </c>
      <c r="L1581" s="8" t="s">
        <v>86</v>
      </c>
      <c r="M1581" s="8" t="s">
        <v>86</v>
      </c>
      <c r="N1581" s="8" t="s">
        <v>10785</v>
      </c>
      <c r="O1581" s="8" t="s">
        <v>52</v>
      </c>
      <c r="P1581" s="8"/>
      <c r="Q1581" s="8"/>
      <c r="R1581" s="8" t="s">
        <v>1514</v>
      </c>
      <c r="S1581" s="8" t="s">
        <v>8757</v>
      </c>
      <c r="T1581" s="11" t="str">
        <f t="shared" si="2"/>
        <v>Tyler Sunwall</v>
      </c>
      <c r="U1581" s="8" t="s">
        <v>386</v>
      </c>
      <c r="V1581" s="8" t="s">
        <v>10786</v>
      </c>
      <c r="W1581" s="8"/>
      <c r="X1581" s="8" t="s">
        <v>10766</v>
      </c>
      <c r="Y1581" s="12" t="s">
        <v>8760</v>
      </c>
      <c r="Z1581" s="12" t="s">
        <v>10767</v>
      </c>
      <c r="AA1581" s="8" t="s">
        <v>60</v>
      </c>
      <c r="AB1581" s="12" t="s">
        <v>10768</v>
      </c>
      <c r="AC1581" s="12" t="s">
        <v>10787</v>
      </c>
      <c r="AD1581" s="8" t="s">
        <v>60</v>
      </c>
      <c r="AE1581" s="8" t="s">
        <v>10770</v>
      </c>
      <c r="AF1581" s="8" t="s">
        <v>10771</v>
      </c>
      <c r="AG1581" s="8" t="s">
        <v>10611</v>
      </c>
      <c r="AH1581" s="8" t="s">
        <v>352</v>
      </c>
      <c r="AI1581" s="8" t="s">
        <v>66</v>
      </c>
      <c r="AJ1581" s="8" t="s">
        <v>86</v>
      </c>
      <c r="AK1581" s="13" t="s">
        <v>10772</v>
      </c>
      <c r="AL1581" s="13" t="s">
        <v>10773</v>
      </c>
      <c r="AM1581" s="8" t="s">
        <v>1264</v>
      </c>
      <c r="AN1581" s="8" t="s">
        <v>10774</v>
      </c>
      <c r="AO1581" s="13" t="s">
        <v>10775</v>
      </c>
      <c r="AP1581" s="9" t="s">
        <v>10771</v>
      </c>
      <c r="AQ1581" s="11">
        <v>9308.0</v>
      </c>
    </row>
    <row r="1582">
      <c r="A1582" s="8" t="str">
        <f t="shared" si="1"/>
        <v>Andrew Sweeney</v>
      </c>
      <c r="B1582" s="8" t="s">
        <v>10761</v>
      </c>
      <c r="C1582" s="8" t="s">
        <v>4927</v>
      </c>
      <c r="D1582" s="9" t="s">
        <v>10600</v>
      </c>
      <c r="E1582" s="8" t="s">
        <v>10762</v>
      </c>
      <c r="F1582" s="8" t="s">
        <v>462</v>
      </c>
      <c r="G1582" s="8" t="s">
        <v>47</v>
      </c>
      <c r="H1582" s="8" t="s">
        <v>10763</v>
      </c>
      <c r="I1582" s="8" t="s">
        <v>49</v>
      </c>
      <c r="J1582" s="10">
        <v>3.28</v>
      </c>
      <c r="K1582" s="8" t="s">
        <v>10764</v>
      </c>
      <c r="L1582" s="8"/>
      <c r="M1582" s="8"/>
      <c r="N1582" s="8" t="s">
        <v>10788</v>
      </c>
      <c r="O1582" s="8" t="s">
        <v>52</v>
      </c>
      <c r="P1582" s="8"/>
      <c r="Q1582" s="8"/>
      <c r="R1582" s="8" t="s">
        <v>53</v>
      </c>
      <c r="S1582" s="8" t="s">
        <v>10789</v>
      </c>
      <c r="T1582" s="11" t="str">
        <f t="shared" si="2"/>
        <v>Andrew Sweeney</v>
      </c>
      <c r="U1582" s="8" t="s">
        <v>80</v>
      </c>
      <c r="V1582" s="8" t="s">
        <v>10790</v>
      </c>
      <c r="W1582" s="8"/>
      <c r="X1582" s="8" t="s">
        <v>10766</v>
      </c>
      <c r="Y1582" s="12" t="s">
        <v>10791</v>
      </c>
      <c r="Z1582" s="12" t="s">
        <v>10767</v>
      </c>
      <c r="AA1582" s="12" t="s">
        <v>10792</v>
      </c>
      <c r="AB1582" s="12" t="s">
        <v>10793</v>
      </c>
      <c r="AC1582" s="8" t="s">
        <v>60</v>
      </c>
      <c r="AD1582" s="8" t="s">
        <v>60</v>
      </c>
      <c r="AE1582" s="8" t="s">
        <v>10770</v>
      </c>
      <c r="AF1582" s="8" t="s">
        <v>10771</v>
      </c>
      <c r="AG1582" s="8" t="s">
        <v>10611</v>
      </c>
      <c r="AH1582" s="8" t="s">
        <v>352</v>
      </c>
      <c r="AI1582" s="8" t="s">
        <v>66</v>
      </c>
      <c r="AJ1582" s="8"/>
      <c r="AK1582" s="13" t="s">
        <v>10772</v>
      </c>
      <c r="AL1582" s="13" t="s">
        <v>10773</v>
      </c>
      <c r="AM1582" s="8" t="s">
        <v>1264</v>
      </c>
      <c r="AN1582" s="8" t="s">
        <v>10774</v>
      </c>
      <c r="AO1582" s="13" t="s">
        <v>10775</v>
      </c>
      <c r="AP1582" s="9" t="s">
        <v>10771</v>
      </c>
      <c r="AQ1582" s="11">
        <v>9308.0</v>
      </c>
    </row>
    <row r="1583">
      <c r="A1583" s="8" t="str">
        <f t="shared" si="1"/>
        <v>Chris Clay</v>
      </c>
      <c r="B1583" s="8" t="s">
        <v>10794</v>
      </c>
      <c r="C1583" s="8" t="s">
        <v>43</v>
      </c>
      <c r="D1583" s="9" t="s">
        <v>10600</v>
      </c>
      <c r="E1583" s="8" t="s">
        <v>10795</v>
      </c>
      <c r="F1583" s="8" t="s">
        <v>462</v>
      </c>
      <c r="G1583" s="8" t="s">
        <v>47</v>
      </c>
      <c r="H1583" s="8" t="s">
        <v>10796</v>
      </c>
      <c r="I1583" s="8" t="s">
        <v>49</v>
      </c>
      <c r="J1583" s="10">
        <v>3.2</v>
      </c>
      <c r="K1583" s="8" t="s">
        <v>10797</v>
      </c>
      <c r="L1583" s="8" t="s">
        <v>86</v>
      </c>
      <c r="M1583" s="8" t="s">
        <v>86</v>
      </c>
      <c r="N1583" s="8" t="s">
        <v>10798</v>
      </c>
      <c r="O1583" s="8" t="s">
        <v>52</v>
      </c>
      <c r="P1583" s="8"/>
      <c r="Q1583" s="8"/>
      <c r="R1583" s="8" t="s">
        <v>791</v>
      </c>
      <c r="S1583" s="8" t="s">
        <v>4570</v>
      </c>
      <c r="T1583" s="11" t="str">
        <f t="shared" si="2"/>
        <v>Chris Clay</v>
      </c>
      <c r="U1583" s="8" t="s">
        <v>55</v>
      </c>
      <c r="V1583" s="8" t="s">
        <v>10799</v>
      </c>
      <c r="W1583" s="8" t="s">
        <v>10800</v>
      </c>
      <c r="X1583" s="8" t="s">
        <v>10801</v>
      </c>
      <c r="Y1583" s="12" t="s">
        <v>10802</v>
      </c>
      <c r="Z1583" s="12" t="s">
        <v>10803</v>
      </c>
      <c r="AA1583" s="8" t="s">
        <v>60</v>
      </c>
      <c r="AB1583" s="8" t="s">
        <v>60</v>
      </c>
      <c r="AC1583" s="8" t="s">
        <v>60</v>
      </c>
      <c r="AD1583" s="8" t="s">
        <v>60</v>
      </c>
      <c r="AE1583" s="8" t="s">
        <v>10804</v>
      </c>
      <c r="AF1583" s="8" t="s">
        <v>10805</v>
      </c>
      <c r="AG1583" s="8" t="s">
        <v>10611</v>
      </c>
      <c r="AH1583" s="8" t="s">
        <v>4581</v>
      </c>
      <c r="AI1583" s="8" t="s">
        <v>66</v>
      </c>
      <c r="AJ1583" s="8" t="s">
        <v>67</v>
      </c>
      <c r="AK1583" s="13" t="s">
        <v>10806</v>
      </c>
      <c r="AL1583" s="13" t="s">
        <v>68</v>
      </c>
      <c r="AM1583" s="8" t="s">
        <v>5080</v>
      </c>
      <c r="AN1583" s="8" t="s">
        <v>10807</v>
      </c>
      <c r="AO1583" s="13" t="s">
        <v>10808</v>
      </c>
      <c r="AP1583" s="9" t="s">
        <v>10805</v>
      </c>
      <c r="AQ1583" s="11">
        <v>7417.0</v>
      </c>
    </row>
    <row r="1584">
      <c r="A1584" s="8" t="str">
        <f t="shared" si="1"/>
        <v>Jared Mack</v>
      </c>
      <c r="B1584" s="8" t="s">
        <v>10794</v>
      </c>
      <c r="C1584" s="8" t="s">
        <v>43</v>
      </c>
      <c r="D1584" s="9" t="s">
        <v>10600</v>
      </c>
      <c r="E1584" s="8" t="s">
        <v>10795</v>
      </c>
      <c r="F1584" s="8" t="s">
        <v>462</v>
      </c>
      <c r="G1584" s="8" t="s">
        <v>47</v>
      </c>
      <c r="H1584" s="8" t="s">
        <v>10796</v>
      </c>
      <c r="I1584" s="8" t="s">
        <v>49</v>
      </c>
      <c r="J1584" s="10">
        <v>3.2</v>
      </c>
      <c r="K1584" s="8" t="s">
        <v>10797</v>
      </c>
      <c r="L1584" s="8" t="s">
        <v>86</v>
      </c>
      <c r="M1584" s="8" t="s">
        <v>86</v>
      </c>
      <c r="N1584" s="8" t="s">
        <v>10809</v>
      </c>
      <c r="O1584" s="8" t="s">
        <v>52</v>
      </c>
      <c r="P1584" s="8"/>
      <c r="Q1584" s="8"/>
      <c r="R1584" s="8" t="s">
        <v>4058</v>
      </c>
      <c r="S1584" s="8" t="s">
        <v>10810</v>
      </c>
      <c r="T1584" s="11" t="str">
        <f t="shared" si="2"/>
        <v>Jared Mack</v>
      </c>
      <c r="U1584" s="8" t="s">
        <v>80</v>
      </c>
      <c r="V1584" s="8" t="s">
        <v>10811</v>
      </c>
      <c r="W1584" s="8" t="s">
        <v>10812</v>
      </c>
      <c r="X1584" s="8" t="s">
        <v>10801</v>
      </c>
      <c r="Y1584" s="12" t="s">
        <v>10813</v>
      </c>
      <c r="Z1584" s="12" t="s">
        <v>10803</v>
      </c>
      <c r="AA1584" s="8" t="s">
        <v>60</v>
      </c>
      <c r="AB1584" s="8" t="s">
        <v>60</v>
      </c>
      <c r="AC1584" s="12" t="s">
        <v>10814</v>
      </c>
      <c r="AD1584" s="12" t="s">
        <v>10815</v>
      </c>
      <c r="AE1584" s="8" t="s">
        <v>10804</v>
      </c>
      <c r="AF1584" s="8" t="s">
        <v>10805</v>
      </c>
      <c r="AG1584" s="8" t="s">
        <v>10611</v>
      </c>
      <c r="AH1584" s="8" t="s">
        <v>4581</v>
      </c>
      <c r="AI1584" s="8" t="s">
        <v>66</v>
      </c>
      <c r="AJ1584" s="8" t="s">
        <v>67</v>
      </c>
      <c r="AK1584" s="13" t="s">
        <v>10806</v>
      </c>
      <c r="AL1584" s="13" t="s">
        <v>68</v>
      </c>
      <c r="AM1584" s="8" t="s">
        <v>5080</v>
      </c>
      <c r="AN1584" s="8" t="s">
        <v>10807</v>
      </c>
      <c r="AO1584" s="13" t="s">
        <v>10808</v>
      </c>
      <c r="AP1584" s="29" t="s">
        <v>10805</v>
      </c>
      <c r="AQ1584" s="11">
        <v>7417.0</v>
      </c>
    </row>
    <row r="1585">
      <c r="A1585" s="8" t="str">
        <f t="shared" si="1"/>
        <v>Randy Washington</v>
      </c>
      <c r="B1585" s="8" t="s">
        <v>10794</v>
      </c>
      <c r="C1585" s="8" t="s">
        <v>43</v>
      </c>
      <c r="D1585" s="9" t="s">
        <v>10600</v>
      </c>
      <c r="E1585" s="8" t="s">
        <v>10795</v>
      </c>
      <c r="F1585" s="8" t="s">
        <v>462</v>
      </c>
      <c r="G1585" s="8" t="s">
        <v>47</v>
      </c>
      <c r="H1585" s="8" t="s">
        <v>10796</v>
      </c>
      <c r="I1585" s="8" t="s">
        <v>49</v>
      </c>
      <c r="J1585" s="10">
        <v>3.2</v>
      </c>
      <c r="K1585" s="8" t="s">
        <v>10797</v>
      </c>
      <c r="L1585" s="8" t="s">
        <v>86</v>
      </c>
      <c r="M1585" s="8" t="s">
        <v>86</v>
      </c>
      <c r="N1585" s="8" t="s">
        <v>10816</v>
      </c>
      <c r="O1585" s="8" t="s">
        <v>52</v>
      </c>
      <c r="P1585" s="8"/>
      <c r="Q1585" s="8"/>
      <c r="R1585" s="8" t="s">
        <v>1784</v>
      </c>
      <c r="S1585" s="8" t="s">
        <v>10817</v>
      </c>
      <c r="T1585" s="11" t="str">
        <f t="shared" si="2"/>
        <v>Randy Washington</v>
      </c>
      <c r="U1585" s="8" t="s">
        <v>80</v>
      </c>
      <c r="V1585" s="8" t="s">
        <v>10818</v>
      </c>
      <c r="W1585" s="8" t="s">
        <v>10819</v>
      </c>
      <c r="X1585" s="8" t="s">
        <v>10801</v>
      </c>
      <c r="Y1585" s="8" t="s">
        <v>60</v>
      </c>
      <c r="Z1585" s="12" t="s">
        <v>10803</v>
      </c>
      <c r="AA1585" s="8" t="s">
        <v>60</v>
      </c>
      <c r="AB1585" s="8" t="s">
        <v>60</v>
      </c>
      <c r="AC1585" s="8" t="s">
        <v>60</v>
      </c>
      <c r="AD1585" s="12" t="s">
        <v>10815</v>
      </c>
      <c r="AE1585" s="8" t="s">
        <v>10804</v>
      </c>
      <c r="AF1585" s="8" t="s">
        <v>10805</v>
      </c>
      <c r="AG1585" s="8" t="s">
        <v>10611</v>
      </c>
      <c r="AH1585" s="8" t="s">
        <v>4581</v>
      </c>
      <c r="AI1585" s="8" t="s">
        <v>66</v>
      </c>
      <c r="AJ1585" s="8" t="s">
        <v>67</v>
      </c>
      <c r="AK1585" s="8" t="s">
        <v>10806</v>
      </c>
      <c r="AL1585" s="8" t="s">
        <v>68</v>
      </c>
      <c r="AM1585" s="8" t="s">
        <v>5080</v>
      </c>
      <c r="AN1585" s="8" t="s">
        <v>10807</v>
      </c>
      <c r="AO1585" s="8" t="s">
        <v>10808</v>
      </c>
      <c r="AP1585" s="29" t="s">
        <v>10805</v>
      </c>
      <c r="AQ1585" s="11">
        <v>7417.0</v>
      </c>
    </row>
    <row r="1586">
      <c r="A1586" s="8" t="str">
        <f t="shared" si="1"/>
        <v>Jon Warren</v>
      </c>
      <c r="B1586" s="8" t="s">
        <v>10820</v>
      </c>
      <c r="C1586" s="8" t="s">
        <v>2595</v>
      </c>
      <c r="D1586" s="9" t="s">
        <v>10600</v>
      </c>
      <c r="E1586" s="8" t="s">
        <v>4867</v>
      </c>
      <c r="F1586" s="8" t="s">
        <v>462</v>
      </c>
      <c r="G1586" s="8" t="s">
        <v>47</v>
      </c>
      <c r="H1586" s="8" t="s">
        <v>10821</v>
      </c>
      <c r="I1586" s="8" t="s">
        <v>49</v>
      </c>
      <c r="J1586" s="10">
        <v>3.96</v>
      </c>
      <c r="K1586" s="8" t="s">
        <v>10822</v>
      </c>
      <c r="L1586" s="8" t="s">
        <v>7329</v>
      </c>
      <c r="M1586" s="8" t="s">
        <v>86</v>
      </c>
      <c r="N1586" s="8" t="s">
        <v>10823</v>
      </c>
      <c r="O1586" s="8" t="s">
        <v>52</v>
      </c>
      <c r="P1586" s="8"/>
      <c r="Q1586" s="8"/>
      <c r="R1586" s="8" t="s">
        <v>5605</v>
      </c>
      <c r="S1586" s="8" t="s">
        <v>3853</v>
      </c>
      <c r="T1586" s="11" t="str">
        <f t="shared" si="2"/>
        <v>Jon Warren</v>
      </c>
      <c r="U1586" s="8" t="s">
        <v>55</v>
      </c>
      <c r="V1586" s="8" t="s">
        <v>10824</v>
      </c>
      <c r="W1586" s="8" t="s">
        <v>10825</v>
      </c>
      <c r="X1586" s="8" t="s">
        <v>10826</v>
      </c>
      <c r="Y1586" s="12" t="s">
        <v>10827</v>
      </c>
      <c r="Z1586" s="12" t="s">
        <v>10828</v>
      </c>
      <c r="AA1586" s="8" t="s">
        <v>60</v>
      </c>
      <c r="AB1586" s="12" t="s">
        <v>10829</v>
      </c>
      <c r="AC1586" s="8" t="s">
        <v>60</v>
      </c>
      <c r="AD1586" s="8" t="s">
        <v>60</v>
      </c>
      <c r="AE1586" s="8" t="s">
        <v>10830</v>
      </c>
      <c r="AF1586" s="8" t="s">
        <v>6003</v>
      </c>
      <c r="AG1586" s="8" t="s">
        <v>10611</v>
      </c>
      <c r="AH1586" s="8" t="s">
        <v>543</v>
      </c>
      <c r="AI1586" s="8" t="s">
        <v>233</v>
      </c>
      <c r="AJ1586" s="8" t="s">
        <v>86</v>
      </c>
      <c r="AK1586" s="13" t="s">
        <v>6817</v>
      </c>
      <c r="AL1586" s="13" t="s">
        <v>8041</v>
      </c>
      <c r="AM1586" s="8" t="s">
        <v>10831</v>
      </c>
      <c r="AN1586" s="8" t="s">
        <v>10832</v>
      </c>
      <c r="AO1586" s="13" t="s">
        <v>10833</v>
      </c>
      <c r="AP1586" s="9" t="s">
        <v>6003</v>
      </c>
      <c r="AQ1586" s="11">
        <v>3893.0</v>
      </c>
    </row>
    <row r="1587">
      <c r="A1587" s="8" t="str">
        <f t="shared" si="1"/>
        <v>Brek Christensen</v>
      </c>
      <c r="B1587" s="8" t="s">
        <v>10820</v>
      </c>
      <c r="C1587" s="8" t="s">
        <v>2595</v>
      </c>
      <c r="D1587" s="9" t="s">
        <v>10600</v>
      </c>
      <c r="E1587" s="8" t="s">
        <v>4867</v>
      </c>
      <c r="F1587" s="8" t="s">
        <v>462</v>
      </c>
      <c r="G1587" s="8" t="s">
        <v>47</v>
      </c>
      <c r="H1587" s="8" t="s">
        <v>10821</v>
      </c>
      <c r="I1587" s="8" t="s">
        <v>49</v>
      </c>
      <c r="J1587" s="10">
        <v>3.96</v>
      </c>
      <c r="K1587" s="8" t="s">
        <v>10822</v>
      </c>
      <c r="L1587" s="8" t="s">
        <v>7329</v>
      </c>
      <c r="M1587" s="8" t="s">
        <v>86</v>
      </c>
      <c r="N1587" s="8" t="s">
        <v>10834</v>
      </c>
      <c r="O1587" s="8" t="s">
        <v>52</v>
      </c>
      <c r="P1587" s="8"/>
      <c r="Q1587" s="8"/>
      <c r="R1587" s="8" t="s">
        <v>10835</v>
      </c>
      <c r="S1587" s="8" t="s">
        <v>10836</v>
      </c>
      <c r="T1587" s="11" t="str">
        <f t="shared" si="2"/>
        <v>Brek Christensen</v>
      </c>
      <c r="U1587" s="8" t="s">
        <v>498</v>
      </c>
      <c r="V1587" s="8" t="s">
        <v>10837</v>
      </c>
      <c r="W1587" s="8" t="s">
        <v>10838</v>
      </c>
      <c r="X1587" s="8" t="s">
        <v>10826</v>
      </c>
      <c r="Y1587" s="12" t="s">
        <v>10839</v>
      </c>
      <c r="Z1587" s="12" t="s">
        <v>10828</v>
      </c>
      <c r="AA1587" s="12" t="s">
        <v>10840</v>
      </c>
      <c r="AB1587" s="12" t="s">
        <v>10829</v>
      </c>
      <c r="AC1587" s="8" t="s">
        <v>60</v>
      </c>
      <c r="AD1587" s="8" t="s">
        <v>60</v>
      </c>
      <c r="AE1587" s="8" t="s">
        <v>10830</v>
      </c>
      <c r="AF1587" s="8" t="s">
        <v>6003</v>
      </c>
      <c r="AG1587" s="8" t="s">
        <v>10611</v>
      </c>
      <c r="AH1587" s="8" t="s">
        <v>543</v>
      </c>
      <c r="AI1587" s="8" t="s">
        <v>233</v>
      </c>
      <c r="AJ1587" s="8" t="s">
        <v>86</v>
      </c>
      <c r="AK1587" s="13" t="s">
        <v>6817</v>
      </c>
      <c r="AL1587" s="13" t="s">
        <v>8041</v>
      </c>
      <c r="AM1587" s="8" t="s">
        <v>10831</v>
      </c>
      <c r="AN1587" s="8" t="s">
        <v>10832</v>
      </c>
      <c r="AO1587" s="13" t="s">
        <v>10833</v>
      </c>
      <c r="AP1587" s="9" t="s">
        <v>6003</v>
      </c>
      <c r="AQ1587" s="11">
        <v>3893.0</v>
      </c>
    </row>
    <row r="1588">
      <c r="A1588" s="8" t="str">
        <f t="shared" si="1"/>
        <v>David Butler</v>
      </c>
      <c r="B1588" s="8" t="s">
        <v>10820</v>
      </c>
      <c r="C1588" s="8" t="s">
        <v>2595</v>
      </c>
      <c r="D1588" s="9" t="s">
        <v>10600</v>
      </c>
      <c r="E1588" s="8" t="s">
        <v>4867</v>
      </c>
      <c r="F1588" s="8" t="s">
        <v>462</v>
      </c>
      <c r="G1588" s="8" t="s">
        <v>47</v>
      </c>
      <c r="H1588" s="8" t="s">
        <v>10821</v>
      </c>
      <c r="I1588" s="8" t="s">
        <v>49</v>
      </c>
      <c r="J1588" s="10">
        <v>3.96</v>
      </c>
      <c r="K1588" s="8" t="s">
        <v>10822</v>
      </c>
      <c r="L1588" s="8" t="s">
        <v>7329</v>
      </c>
      <c r="M1588" s="8" t="s">
        <v>86</v>
      </c>
      <c r="N1588" s="8" t="s">
        <v>10841</v>
      </c>
      <c r="O1588" s="8" t="s">
        <v>52</v>
      </c>
      <c r="P1588" s="8"/>
      <c r="Q1588" s="8"/>
      <c r="R1588" s="8" t="s">
        <v>289</v>
      </c>
      <c r="S1588" s="8" t="s">
        <v>2945</v>
      </c>
      <c r="T1588" s="11" t="str">
        <f t="shared" si="2"/>
        <v>David Butler</v>
      </c>
      <c r="U1588" s="8" t="s">
        <v>247</v>
      </c>
      <c r="V1588" s="8" t="s">
        <v>10842</v>
      </c>
      <c r="W1588" s="8"/>
      <c r="X1588" s="8" t="s">
        <v>10826</v>
      </c>
      <c r="Y1588" s="8" t="s">
        <v>60</v>
      </c>
      <c r="Z1588" s="12" t="s">
        <v>10828</v>
      </c>
      <c r="AA1588" s="8" t="s">
        <v>60</v>
      </c>
      <c r="AB1588" s="12" t="s">
        <v>10829</v>
      </c>
      <c r="AC1588" s="8" t="s">
        <v>60</v>
      </c>
      <c r="AD1588" s="8" t="s">
        <v>60</v>
      </c>
      <c r="AE1588" s="8" t="s">
        <v>10830</v>
      </c>
      <c r="AF1588" s="8" t="s">
        <v>6003</v>
      </c>
      <c r="AG1588" s="8" t="s">
        <v>10611</v>
      </c>
      <c r="AH1588" s="8" t="s">
        <v>543</v>
      </c>
      <c r="AI1588" s="8" t="s">
        <v>233</v>
      </c>
      <c r="AJ1588" s="8" t="s">
        <v>86</v>
      </c>
      <c r="AK1588" s="13" t="s">
        <v>6817</v>
      </c>
      <c r="AL1588" s="13" t="s">
        <v>8041</v>
      </c>
      <c r="AM1588" s="8" t="s">
        <v>10831</v>
      </c>
      <c r="AN1588" s="8" t="s">
        <v>10832</v>
      </c>
      <c r="AO1588" s="13" t="s">
        <v>10833</v>
      </c>
      <c r="AP1588" s="9" t="s">
        <v>6003</v>
      </c>
      <c r="AQ1588" s="11">
        <v>3893.0</v>
      </c>
    </row>
    <row r="1589">
      <c r="A1589" s="8" t="str">
        <f t="shared" si="1"/>
        <v>Jeffrey Artis-Gray</v>
      </c>
      <c r="B1589" s="8" t="s">
        <v>10820</v>
      </c>
      <c r="C1589" s="8" t="s">
        <v>2595</v>
      </c>
      <c r="D1589" s="9" t="s">
        <v>10600</v>
      </c>
      <c r="E1589" s="8" t="s">
        <v>4867</v>
      </c>
      <c r="F1589" s="8" t="s">
        <v>462</v>
      </c>
      <c r="G1589" s="8" t="s">
        <v>47</v>
      </c>
      <c r="H1589" s="8" t="s">
        <v>10821</v>
      </c>
      <c r="I1589" s="8" t="s">
        <v>49</v>
      </c>
      <c r="J1589" s="10">
        <v>3.96</v>
      </c>
      <c r="K1589" s="8" t="s">
        <v>10822</v>
      </c>
      <c r="L1589" s="8" t="s">
        <v>7329</v>
      </c>
      <c r="M1589" s="8"/>
      <c r="N1589" s="8" t="s">
        <v>10843</v>
      </c>
      <c r="O1589" s="8" t="s">
        <v>52</v>
      </c>
      <c r="P1589" s="8"/>
      <c r="Q1589" s="8"/>
      <c r="R1589" s="8" t="s">
        <v>6911</v>
      </c>
      <c r="S1589" s="8" t="s">
        <v>10844</v>
      </c>
      <c r="T1589" s="11" t="str">
        <f t="shared" si="2"/>
        <v>Jeffrey Artis-Gray</v>
      </c>
      <c r="U1589" s="8" t="s">
        <v>80</v>
      </c>
      <c r="V1589" s="8" t="s">
        <v>10845</v>
      </c>
      <c r="W1589" s="8"/>
      <c r="X1589" s="8" t="s">
        <v>10826</v>
      </c>
      <c r="Y1589" s="8" t="s">
        <v>60</v>
      </c>
      <c r="Z1589" s="12" t="s">
        <v>10828</v>
      </c>
      <c r="AA1589" s="12" t="s">
        <v>10846</v>
      </c>
      <c r="AB1589" s="12" t="s">
        <v>10829</v>
      </c>
      <c r="AC1589" s="12" t="s">
        <v>10847</v>
      </c>
      <c r="AD1589" s="12" t="s">
        <v>10848</v>
      </c>
      <c r="AE1589" s="8" t="s">
        <v>10830</v>
      </c>
      <c r="AF1589" s="8" t="s">
        <v>6003</v>
      </c>
      <c r="AG1589" s="8" t="s">
        <v>10611</v>
      </c>
      <c r="AH1589" s="8" t="s">
        <v>543</v>
      </c>
      <c r="AI1589" s="13" t="s">
        <v>233</v>
      </c>
      <c r="AJ1589" s="8"/>
      <c r="AK1589" s="13" t="s">
        <v>6817</v>
      </c>
      <c r="AL1589" s="13" t="s">
        <v>8041</v>
      </c>
      <c r="AM1589" s="8" t="s">
        <v>10831</v>
      </c>
      <c r="AN1589" s="8" t="s">
        <v>10832</v>
      </c>
      <c r="AO1589" s="13" t="s">
        <v>10833</v>
      </c>
      <c r="AP1589" s="9" t="s">
        <v>6003</v>
      </c>
      <c r="AQ1589" s="11">
        <v>3893.0</v>
      </c>
    </row>
    <row r="1590">
      <c r="A1590" s="8" t="str">
        <f t="shared" si="1"/>
        <v>David Self</v>
      </c>
      <c r="B1590" s="8" t="s">
        <v>10849</v>
      </c>
      <c r="C1590" s="8" t="s">
        <v>933</v>
      </c>
      <c r="D1590" s="9" t="s">
        <v>10600</v>
      </c>
      <c r="E1590" s="8" t="s">
        <v>45</v>
      </c>
      <c r="F1590" s="8" t="s">
        <v>462</v>
      </c>
      <c r="G1590" s="8" t="s">
        <v>47</v>
      </c>
      <c r="H1590" s="8" t="s">
        <v>10850</v>
      </c>
      <c r="I1590" s="8" t="s">
        <v>49</v>
      </c>
      <c r="J1590" s="10">
        <v>3.29</v>
      </c>
      <c r="K1590" s="8" t="s">
        <v>10851</v>
      </c>
      <c r="L1590" s="8" t="s">
        <v>86</v>
      </c>
      <c r="M1590" s="8" t="s">
        <v>86</v>
      </c>
      <c r="N1590" s="8" t="s">
        <v>10852</v>
      </c>
      <c r="O1590" s="8" t="s">
        <v>52</v>
      </c>
      <c r="P1590" s="8"/>
      <c r="Q1590" s="8"/>
      <c r="R1590" s="8" t="s">
        <v>289</v>
      </c>
      <c r="S1590" s="8" t="s">
        <v>10853</v>
      </c>
      <c r="T1590" s="11" t="str">
        <f t="shared" si="2"/>
        <v>David Self</v>
      </c>
      <c r="U1590" s="8" t="s">
        <v>10854</v>
      </c>
      <c r="V1590" s="8" t="s">
        <v>10855</v>
      </c>
      <c r="W1590" s="8" t="s">
        <v>10856</v>
      </c>
      <c r="X1590" s="8" t="s">
        <v>10857</v>
      </c>
      <c r="Y1590" s="8" t="s">
        <v>60</v>
      </c>
      <c r="Z1590" s="12" t="s">
        <v>10858</v>
      </c>
      <c r="AA1590" s="8" t="s">
        <v>60</v>
      </c>
      <c r="AB1590" s="12" t="s">
        <v>10859</v>
      </c>
      <c r="AC1590" s="8" t="s">
        <v>60</v>
      </c>
      <c r="AD1590" s="8" t="s">
        <v>60</v>
      </c>
      <c r="AE1590" s="8" t="s">
        <v>10860</v>
      </c>
      <c r="AF1590" s="8" t="s">
        <v>10861</v>
      </c>
      <c r="AG1590" s="8" t="s">
        <v>10611</v>
      </c>
      <c r="AH1590" s="8" t="s">
        <v>232</v>
      </c>
      <c r="AI1590" s="8" t="s">
        <v>66</v>
      </c>
      <c r="AJ1590" s="8" t="s">
        <v>86</v>
      </c>
      <c r="AK1590" s="13" t="s">
        <v>2971</v>
      </c>
      <c r="AL1590" s="13" t="s">
        <v>10862</v>
      </c>
      <c r="AM1590" s="8" t="s">
        <v>1115</v>
      </c>
      <c r="AN1590" s="8" t="s">
        <v>10863</v>
      </c>
      <c r="AO1590" s="13" t="s">
        <v>10864</v>
      </c>
      <c r="AP1590" s="9" t="s">
        <v>10861</v>
      </c>
      <c r="AQ1590" s="11">
        <v>17902.0</v>
      </c>
    </row>
    <row r="1591">
      <c r="A1591" s="8" t="str">
        <f t="shared" si="1"/>
        <v>Micah Guthland</v>
      </c>
      <c r="B1591" s="8" t="s">
        <v>10849</v>
      </c>
      <c r="C1591" s="8" t="s">
        <v>933</v>
      </c>
      <c r="D1591" s="9" t="s">
        <v>10600</v>
      </c>
      <c r="E1591" s="8" t="s">
        <v>45</v>
      </c>
      <c r="F1591" s="8" t="s">
        <v>462</v>
      </c>
      <c r="G1591" s="8" t="s">
        <v>47</v>
      </c>
      <c r="H1591" s="8" t="s">
        <v>10850</v>
      </c>
      <c r="I1591" s="8" t="s">
        <v>49</v>
      </c>
      <c r="J1591" s="10">
        <v>3.29</v>
      </c>
      <c r="K1591" s="8" t="s">
        <v>10851</v>
      </c>
      <c r="L1591" s="8"/>
      <c r="M1591" s="8"/>
      <c r="N1591" s="8" t="s">
        <v>10865</v>
      </c>
      <c r="O1591" s="8" t="s">
        <v>52</v>
      </c>
      <c r="P1591" s="8"/>
      <c r="Q1591" s="8"/>
      <c r="R1591" s="8" t="s">
        <v>10866</v>
      </c>
      <c r="S1591" s="8" t="s">
        <v>10867</v>
      </c>
      <c r="T1591" s="11" t="str">
        <f t="shared" si="2"/>
        <v>Micah Guthland</v>
      </c>
      <c r="U1591" s="8" t="s">
        <v>160</v>
      </c>
      <c r="V1591" s="8" t="s">
        <v>10868</v>
      </c>
      <c r="W1591" s="8"/>
      <c r="X1591" s="8" t="s">
        <v>10857</v>
      </c>
      <c r="Y1591" s="8" t="s">
        <v>60</v>
      </c>
      <c r="Z1591" s="12" t="s">
        <v>10858</v>
      </c>
      <c r="AA1591" s="8" t="s">
        <v>60</v>
      </c>
      <c r="AB1591" s="12" t="s">
        <v>10859</v>
      </c>
      <c r="AC1591" s="8" t="s">
        <v>60</v>
      </c>
      <c r="AD1591" s="12" t="s">
        <v>10869</v>
      </c>
      <c r="AE1591" s="8" t="s">
        <v>10860</v>
      </c>
      <c r="AF1591" s="8" t="s">
        <v>10861</v>
      </c>
      <c r="AG1591" s="8" t="s">
        <v>10611</v>
      </c>
      <c r="AH1591" s="8" t="s">
        <v>232</v>
      </c>
      <c r="AI1591" s="8" t="s">
        <v>66</v>
      </c>
      <c r="AJ1591" s="8"/>
      <c r="AK1591" s="8" t="s">
        <v>2971</v>
      </c>
      <c r="AL1591" s="8" t="s">
        <v>10862</v>
      </c>
      <c r="AM1591" s="8" t="s">
        <v>1115</v>
      </c>
      <c r="AN1591" s="8" t="s">
        <v>10863</v>
      </c>
      <c r="AO1591" s="8" t="s">
        <v>10864</v>
      </c>
      <c r="AP1591" s="9" t="s">
        <v>10861</v>
      </c>
      <c r="AQ1591" s="11">
        <v>17902.0</v>
      </c>
    </row>
    <row r="1592">
      <c r="A1592" s="8" t="str">
        <f t="shared" si="1"/>
        <v>TJ Pride</v>
      </c>
      <c r="B1592" s="8" t="s">
        <v>10849</v>
      </c>
      <c r="C1592" s="8" t="s">
        <v>933</v>
      </c>
      <c r="D1592" s="9" t="s">
        <v>10600</v>
      </c>
      <c r="E1592" s="8" t="s">
        <v>45</v>
      </c>
      <c r="F1592" s="8" t="s">
        <v>462</v>
      </c>
      <c r="G1592" s="8" t="s">
        <v>47</v>
      </c>
      <c r="H1592" s="8" t="s">
        <v>10850</v>
      </c>
      <c r="I1592" s="8" t="s">
        <v>49</v>
      </c>
      <c r="J1592" s="10">
        <v>3.29</v>
      </c>
      <c r="K1592" s="8" t="s">
        <v>10851</v>
      </c>
      <c r="L1592" s="8" t="s">
        <v>86</v>
      </c>
      <c r="M1592" s="8" t="s">
        <v>86</v>
      </c>
      <c r="N1592" s="8" t="s">
        <v>10870</v>
      </c>
      <c r="O1592" s="8" t="s">
        <v>52</v>
      </c>
      <c r="P1592" s="8"/>
      <c r="Q1592" s="8"/>
      <c r="R1592" s="8" t="s">
        <v>10871</v>
      </c>
      <c r="S1592" s="8" t="s">
        <v>10872</v>
      </c>
      <c r="T1592" s="11" t="str">
        <f t="shared" si="2"/>
        <v>TJ Pride</v>
      </c>
      <c r="U1592" s="8" t="s">
        <v>10873</v>
      </c>
      <c r="V1592" s="8" t="s">
        <v>10874</v>
      </c>
      <c r="W1592" s="8"/>
      <c r="X1592" s="8" t="s">
        <v>10857</v>
      </c>
      <c r="Y1592" s="8" t="s">
        <v>60</v>
      </c>
      <c r="Z1592" s="12" t="s">
        <v>10858</v>
      </c>
      <c r="AA1592" s="8" t="s">
        <v>60</v>
      </c>
      <c r="AB1592" s="12" t="s">
        <v>10875</v>
      </c>
      <c r="AC1592" s="12" t="s">
        <v>10869</v>
      </c>
      <c r="AD1592" s="8" t="s">
        <v>60</v>
      </c>
      <c r="AE1592" s="8" t="s">
        <v>10860</v>
      </c>
      <c r="AF1592" s="8" t="s">
        <v>10861</v>
      </c>
      <c r="AG1592" s="8" t="s">
        <v>10611</v>
      </c>
      <c r="AH1592" s="8" t="s">
        <v>232</v>
      </c>
      <c r="AI1592" s="8" t="s">
        <v>66</v>
      </c>
      <c r="AJ1592" s="8" t="s">
        <v>86</v>
      </c>
      <c r="AK1592" s="13" t="s">
        <v>2971</v>
      </c>
      <c r="AL1592" s="13" t="s">
        <v>10862</v>
      </c>
      <c r="AM1592" s="8" t="s">
        <v>1115</v>
      </c>
      <c r="AN1592" s="8" t="s">
        <v>10863</v>
      </c>
      <c r="AO1592" s="13" t="s">
        <v>10864</v>
      </c>
      <c r="AP1592" s="15" t="s">
        <v>10861</v>
      </c>
      <c r="AQ1592" s="11">
        <v>17902.0</v>
      </c>
    </row>
    <row r="1593">
      <c r="A1593" s="8" t="str">
        <f t="shared" si="1"/>
        <v>Patrick Torres</v>
      </c>
      <c r="B1593" s="8" t="s">
        <v>10849</v>
      </c>
      <c r="C1593" s="8" t="s">
        <v>933</v>
      </c>
      <c r="D1593" s="9" t="s">
        <v>10600</v>
      </c>
      <c r="E1593" s="8" t="s">
        <v>45</v>
      </c>
      <c r="F1593" s="8" t="s">
        <v>462</v>
      </c>
      <c r="G1593" s="8" t="s">
        <v>47</v>
      </c>
      <c r="H1593" s="8" t="s">
        <v>10850</v>
      </c>
      <c r="I1593" s="8" t="s">
        <v>49</v>
      </c>
      <c r="J1593" s="10">
        <v>3.29</v>
      </c>
      <c r="K1593" s="8" t="s">
        <v>10851</v>
      </c>
      <c r="L1593" s="8"/>
      <c r="M1593" s="8"/>
      <c r="N1593" s="8" t="s">
        <v>10876</v>
      </c>
      <c r="O1593" s="8" t="s">
        <v>52</v>
      </c>
      <c r="P1593" s="8"/>
      <c r="Q1593" s="8"/>
      <c r="R1593" s="8" t="s">
        <v>3524</v>
      </c>
      <c r="S1593" s="8" t="s">
        <v>10877</v>
      </c>
      <c r="T1593" s="11" t="str">
        <f t="shared" si="2"/>
        <v>Patrick Torres</v>
      </c>
      <c r="U1593" s="8" t="s">
        <v>106</v>
      </c>
      <c r="V1593" s="8" t="s">
        <v>10878</v>
      </c>
      <c r="W1593" s="8" t="s">
        <v>10879</v>
      </c>
      <c r="X1593" s="8" t="s">
        <v>10857</v>
      </c>
      <c r="Y1593" s="12" t="s">
        <v>10880</v>
      </c>
      <c r="Z1593" s="12" t="s">
        <v>10858</v>
      </c>
      <c r="AA1593" s="12" t="s">
        <v>10881</v>
      </c>
      <c r="AB1593" s="12" t="s">
        <v>10859</v>
      </c>
      <c r="AC1593" s="12" t="s">
        <v>10882</v>
      </c>
      <c r="AD1593" s="12" t="s">
        <v>10869</v>
      </c>
      <c r="AE1593" s="8" t="s">
        <v>10860</v>
      </c>
      <c r="AF1593" s="8" t="s">
        <v>10861</v>
      </c>
      <c r="AG1593" s="8" t="s">
        <v>10611</v>
      </c>
      <c r="AH1593" s="8" t="s">
        <v>232</v>
      </c>
      <c r="AI1593" s="8" t="s">
        <v>66</v>
      </c>
      <c r="AJ1593" s="8"/>
      <c r="AK1593" s="8" t="s">
        <v>2971</v>
      </c>
      <c r="AL1593" s="8" t="s">
        <v>10862</v>
      </c>
      <c r="AM1593" s="8" t="s">
        <v>1115</v>
      </c>
      <c r="AN1593" s="8" t="s">
        <v>10863</v>
      </c>
      <c r="AO1593" s="8" t="s">
        <v>10864</v>
      </c>
      <c r="AP1593" s="9" t="s">
        <v>10861</v>
      </c>
      <c r="AQ1593" s="11">
        <v>17902.0</v>
      </c>
    </row>
    <row r="1594">
      <c r="A1594" s="8" t="str">
        <f t="shared" si="1"/>
        <v>Bridgette Owens</v>
      </c>
      <c r="B1594" s="8" t="s">
        <v>10883</v>
      </c>
      <c r="C1594" s="8" t="s">
        <v>2595</v>
      </c>
      <c r="D1594" s="9" t="s">
        <v>10600</v>
      </c>
      <c r="E1594" s="8" t="s">
        <v>10884</v>
      </c>
      <c r="F1594" s="8" t="s">
        <v>462</v>
      </c>
      <c r="G1594" s="8" t="s">
        <v>47</v>
      </c>
      <c r="H1594" s="8" t="s">
        <v>10885</v>
      </c>
      <c r="I1594" s="8" t="s">
        <v>2373</v>
      </c>
      <c r="J1594" s="10">
        <v>3.64</v>
      </c>
      <c r="K1594" s="8" t="s">
        <v>10886</v>
      </c>
      <c r="L1594" s="8" t="s">
        <v>5418</v>
      </c>
      <c r="M1594" s="8"/>
      <c r="N1594" s="8" t="s">
        <v>10887</v>
      </c>
      <c r="O1594" s="8" t="s">
        <v>52</v>
      </c>
      <c r="P1594" s="8"/>
      <c r="Q1594" s="8"/>
      <c r="R1594" s="8" t="s">
        <v>10888</v>
      </c>
      <c r="S1594" s="8" t="s">
        <v>10889</v>
      </c>
      <c r="T1594" s="11" t="str">
        <f t="shared" si="2"/>
        <v>Bridgette Owens</v>
      </c>
      <c r="U1594" s="8" t="s">
        <v>149</v>
      </c>
      <c r="V1594" s="8" t="s">
        <v>10890</v>
      </c>
      <c r="W1594" s="8"/>
      <c r="X1594" s="8" t="s">
        <v>10891</v>
      </c>
      <c r="Y1594" s="8" t="s">
        <v>60</v>
      </c>
      <c r="Z1594" s="12" t="s">
        <v>10892</v>
      </c>
      <c r="AA1594" s="8" t="s">
        <v>60</v>
      </c>
      <c r="AB1594" s="12" t="s">
        <v>10893</v>
      </c>
      <c r="AC1594" s="8" t="s">
        <v>60</v>
      </c>
      <c r="AD1594" s="12" t="s">
        <v>10894</v>
      </c>
      <c r="AE1594" s="8" t="s">
        <v>10895</v>
      </c>
      <c r="AF1594" s="8" t="s">
        <v>10896</v>
      </c>
      <c r="AG1594" s="8" t="s">
        <v>10611</v>
      </c>
      <c r="AH1594" s="8" t="s">
        <v>543</v>
      </c>
      <c r="AI1594" s="8" t="s">
        <v>233</v>
      </c>
      <c r="AJ1594" s="8"/>
      <c r="AK1594" s="8" t="s">
        <v>2388</v>
      </c>
      <c r="AL1594" s="8" t="s">
        <v>3104</v>
      </c>
      <c r="AM1594" s="8" t="s">
        <v>2024</v>
      </c>
      <c r="AN1594" s="8" t="s">
        <v>10897</v>
      </c>
      <c r="AO1594" s="8" t="s">
        <v>10898</v>
      </c>
      <c r="AP1594" s="8" t="s">
        <v>10896</v>
      </c>
      <c r="AQ1594" s="11">
        <v>6521.0</v>
      </c>
    </row>
    <row r="1595">
      <c r="A1595" s="8" t="str">
        <f t="shared" si="1"/>
        <v>Nic Jacobsen</v>
      </c>
      <c r="B1595" s="8" t="s">
        <v>10883</v>
      </c>
      <c r="C1595" s="8" t="s">
        <v>2595</v>
      </c>
      <c r="D1595" s="9" t="s">
        <v>10600</v>
      </c>
      <c r="E1595" s="8" t="s">
        <v>10884</v>
      </c>
      <c r="F1595" s="8" t="s">
        <v>462</v>
      </c>
      <c r="G1595" s="8" t="s">
        <v>47</v>
      </c>
      <c r="H1595" s="8" t="s">
        <v>10885</v>
      </c>
      <c r="I1595" s="8" t="s">
        <v>2373</v>
      </c>
      <c r="J1595" s="10">
        <v>3.64</v>
      </c>
      <c r="K1595" s="8" t="s">
        <v>10886</v>
      </c>
      <c r="L1595" s="8" t="s">
        <v>5418</v>
      </c>
      <c r="M1595" s="8"/>
      <c r="N1595" s="8" t="s">
        <v>10899</v>
      </c>
      <c r="O1595" s="8" t="s">
        <v>52</v>
      </c>
      <c r="P1595" s="8"/>
      <c r="Q1595" s="8"/>
      <c r="R1595" s="8" t="s">
        <v>2752</v>
      </c>
      <c r="S1595" s="8" t="s">
        <v>10900</v>
      </c>
      <c r="T1595" s="11" t="str">
        <f t="shared" si="2"/>
        <v>Nic Jacobsen</v>
      </c>
      <c r="U1595" s="8" t="s">
        <v>106</v>
      </c>
      <c r="V1595" s="8" t="s">
        <v>10901</v>
      </c>
      <c r="W1595" s="8"/>
      <c r="X1595" s="8" t="s">
        <v>10891</v>
      </c>
      <c r="Y1595" s="8" t="s">
        <v>60</v>
      </c>
      <c r="Z1595" s="12" t="s">
        <v>10892</v>
      </c>
      <c r="AA1595" s="12" t="s">
        <v>10902</v>
      </c>
      <c r="AB1595" s="12" t="s">
        <v>10893</v>
      </c>
      <c r="AC1595" s="12" t="s">
        <v>10903</v>
      </c>
      <c r="AD1595" s="12" t="s">
        <v>10894</v>
      </c>
      <c r="AE1595" s="8" t="s">
        <v>10895</v>
      </c>
      <c r="AF1595" s="8" t="s">
        <v>10896</v>
      </c>
      <c r="AG1595" s="8" t="s">
        <v>10611</v>
      </c>
      <c r="AH1595" s="8" t="s">
        <v>543</v>
      </c>
      <c r="AI1595" s="8" t="s">
        <v>233</v>
      </c>
      <c r="AJ1595" s="8"/>
      <c r="AK1595" s="8" t="s">
        <v>2388</v>
      </c>
      <c r="AL1595" s="8" t="s">
        <v>3104</v>
      </c>
      <c r="AM1595" s="8" t="s">
        <v>2024</v>
      </c>
      <c r="AN1595" s="8" t="s">
        <v>10897</v>
      </c>
      <c r="AO1595" s="8" t="s">
        <v>10898</v>
      </c>
      <c r="AP1595" s="9" t="s">
        <v>10896</v>
      </c>
      <c r="AQ1595" s="11">
        <v>6521.0</v>
      </c>
    </row>
    <row r="1596">
      <c r="A1596" s="8" t="str">
        <f t="shared" si="1"/>
        <v>Robert Hansen</v>
      </c>
      <c r="B1596" s="8" t="s">
        <v>10904</v>
      </c>
      <c r="C1596" s="8" t="s">
        <v>4927</v>
      </c>
      <c r="D1596" s="9" t="s">
        <v>10600</v>
      </c>
      <c r="E1596" s="13" t="s">
        <v>10905</v>
      </c>
      <c r="F1596" s="8" t="s">
        <v>462</v>
      </c>
      <c r="G1596" s="8" t="s">
        <v>47</v>
      </c>
      <c r="H1596" s="8" t="s">
        <v>10906</v>
      </c>
      <c r="I1596" s="8" t="s">
        <v>49</v>
      </c>
      <c r="J1596" s="10">
        <v>3.33</v>
      </c>
      <c r="K1596" s="8" t="s">
        <v>10907</v>
      </c>
      <c r="L1596" s="8"/>
      <c r="M1596" s="8"/>
      <c r="N1596" s="8" t="s">
        <v>10908</v>
      </c>
      <c r="O1596" s="8" t="s">
        <v>52</v>
      </c>
      <c r="P1596" s="8"/>
      <c r="Q1596" s="8"/>
      <c r="R1596" s="8" t="s">
        <v>2577</v>
      </c>
      <c r="S1596" s="8" t="s">
        <v>10909</v>
      </c>
      <c r="T1596" s="11" t="str">
        <f t="shared" si="2"/>
        <v>Robert Hansen</v>
      </c>
      <c r="U1596" s="8" t="s">
        <v>992</v>
      </c>
      <c r="V1596" s="8" t="s">
        <v>10910</v>
      </c>
      <c r="W1596" s="8"/>
      <c r="X1596" s="8" t="s">
        <v>10911</v>
      </c>
      <c r="Y1596" s="12" t="s">
        <v>10912</v>
      </c>
      <c r="Z1596" s="12" t="s">
        <v>10913</v>
      </c>
      <c r="AA1596" s="8" t="s">
        <v>60</v>
      </c>
      <c r="AB1596" s="8" t="s">
        <v>60</v>
      </c>
      <c r="AC1596" s="8" t="s">
        <v>60</v>
      </c>
      <c r="AD1596" s="12" t="s">
        <v>10914</v>
      </c>
      <c r="AE1596" s="8" t="s">
        <v>10915</v>
      </c>
      <c r="AF1596" s="13" t="s">
        <v>10916</v>
      </c>
      <c r="AG1596" s="13" t="s">
        <v>10611</v>
      </c>
      <c r="AH1596" s="13" t="s">
        <v>232</v>
      </c>
      <c r="AI1596" s="13" t="s">
        <v>66</v>
      </c>
      <c r="AJ1596" s="8"/>
      <c r="AK1596" s="13" t="s">
        <v>2114</v>
      </c>
      <c r="AL1596" s="13" t="s">
        <v>10917</v>
      </c>
      <c r="AM1596" s="8" t="s">
        <v>197</v>
      </c>
      <c r="AN1596" s="8" t="s">
        <v>10918</v>
      </c>
      <c r="AO1596" s="13" t="s">
        <v>10919</v>
      </c>
      <c r="AP1596" s="9" t="s">
        <v>10916</v>
      </c>
      <c r="AQ1596" s="28">
        <v>11058.0</v>
      </c>
    </row>
    <row r="1597">
      <c r="A1597" s="8" t="str">
        <f t="shared" si="1"/>
        <v>Felipe Valencia</v>
      </c>
      <c r="B1597" s="8" t="s">
        <v>10904</v>
      </c>
      <c r="C1597" s="8" t="s">
        <v>4927</v>
      </c>
      <c r="D1597" s="9" t="s">
        <v>10600</v>
      </c>
      <c r="E1597" s="8" t="s">
        <v>10905</v>
      </c>
      <c r="F1597" s="8" t="s">
        <v>462</v>
      </c>
      <c r="G1597" s="8" t="s">
        <v>47</v>
      </c>
      <c r="H1597" s="8" t="s">
        <v>10906</v>
      </c>
      <c r="I1597" s="8" t="s">
        <v>49</v>
      </c>
      <c r="J1597" s="10">
        <v>3.33</v>
      </c>
      <c r="K1597" s="8" t="s">
        <v>10907</v>
      </c>
      <c r="L1597" s="8"/>
      <c r="M1597" s="8"/>
      <c r="N1597" s="8" t="s">
        <v>10920</v>
      </c>
      <c r="O1597" s="8" t="s">
        <v>52</v>
      </c>
      <c r="P1597" s="8"/>
      <c r="Q1597" s="8"/>
      <c r="R1597" s="8" t="s">
        <v>1420</v>
      </c>
      <c r="S1597" s="8" t="s">
        <v>10921</v>
      </c>
      <c r="T1597" s="11" t="str">
        <f t="shared" si="2"/>
        <v>Felipe Valencia</v>
      </c>
      <c r="U1597" s="8" t="s">
        <v>160</v>
      </c>
      <c r="V1597" s="8" t="s">
        <v>10922</v>
      </c>
      <c r="W1597" s="8"/>
      <c r="X1597" s="8" t="s">
        <v>10911</v>
      </c>
      <c r="Y1597" s="8" t="s">
        <v>60</v>
      </c>
      <c r="Z1597" s="12" t="s">
        <v>10913</v>
      </c>
      <c r="AA1597" s="8" t="s">
        <v>60</v>
      </c>
      <c r="AB1597" s="12" t="s">
        <v>10923</v>
      </c>
      <c r="AC1597" s="8" t="s">
        <v>60</v>
      </c>
      <c r="AD1597" s="12" t="s">
        <v>10914</v>
      </c>
      <c r="AE1597" s="8" t="s">
        <v>10915</v>
      </c>
      <c r="AF1597" s="8" t="s">
        <v>10916</v>
      </c>
      <c r="AG1597" s="8" t="s">
        <v>10611</v>
      </c>
      <c r="AH1597" s="8" t="s">
        <v>232</v>
      </c>
      <c r="AI1597" s="8" t="s">
        <v>66</v>
      </c>
      <c r="AJ1597" s="8"/>
      <c r="AK1597" s="8" t="s">
        <v>2114</v>
      </c>
      <c r="AL1597" s="8" t="s">
        <v>10917</v>
      </c>
      <c r="AM1597" s="8" t="s">
        <v>197</v>
      </c>
      <c r="AN1597" s="8" t="s">
        <v>10918</v>
      </c>
      <c r="AO1597" s="8" t="s">
        <v>10919</v>
      </c>
      <c r="AP1597" s="8" t="s">
        <v>10916</v>
      </c>
      <c r="AQ1597" s="11">
        <v>11058.0</v>
      </c>
    </row>
    <row r="1598">
      <c r="A1598" s="8" t="str">
        <f t="shared" si="1"/>
        <v>Nate Scales</v>
      </c>
      <c r="B1598" s="8" t="s">
        <v>10904</v>
      </c>
      <c r="C1598" s="8" t="s">
        <v>4927</v>
      </c>
      <c r="D1598" s="9" t="s">
        <v>10600</v>
      </c>
      <c r="E1598" s="8" t="s">
        <v>10905</v>
      </c>
      <c r="F1598" s="8" t="s">
        <v>462</v>
      </c>
      <c r="G1598" s="8" t="s">
        <v>47</v>
      </c>
      <c r="H1598" s="8" t="s">
        <v>10906</v>
      </c>
      <c r="I1598" s="8" t="s">
        <v>49</v>
      </c>
      <c r="J1598" s="10">
        <v>3.33</v>
      </c>
      <c r="K1598" s="8" t="s">
        <v>10907</v>
      </c>
      <c r="L1598" s="8"/>
      <c r="M1598" s="8"/>
      <c r="N1598" s="8" t="s">
        <v>10924</v>
      </c>
      <c r="O1598" s="8" t="s">
        <v>52</v>
      </c>
      <c r="P1598" s="8"/>
      <c r="Q1598" s="8"/>
      <c r="R1598" s="8" t="s">
        <v>1707</v>
      </c>
      <c r="S1598" s="8" t="s">
        <v>10925</v>
      </c>
      <c r="T1598" s="11" t="str">
        <f t="shared" si="2"/>
        <v>Nate Scales</v>
      </c>
      <c r="U1598" s="8" t="s">
        <v>434</v>
      </c>
      <c r="V1598" s="8" t="s">
        <v>10926</v>
      </c>
      <c r="W1598" s="8"/>
      <c r="X1598" s="8" t="s">
        <v>10911</v>
      </c>
      <c r="Y1598" s="12" t="s">
        <v>10927</v>
      </c>
      <c r="Z1598" s="12" t="s">
        <v>10913</v>
      </c>
      <c r="AA1598" s="8" t="s">
        <v>60</v>
      </c>
      <c r="AB1598" s="12" t="s">
        <v>10923</v>
      </c>
      <c r="AC1598" s="12" t="s">
        <v>10928</v>
      </c>
      <c r="AD1598" s="12" t="s">
        <v>10914</v>
      </c>
      <c r="AE1598" s="8" t="s">
        <v>10915</v>
      </c>
      <c r="AF1598" s="8" t="s">
        <v>10916</v>
      </c>
      <c r="AG1598" s="8" t="s">
        <v>10611</v>
      </c>
      <c r="AH1598" s="8" t="s">
        <v>232</v>
      </c>
      <c r="AI1598" s="8" t="s">
        <v>66</v>
      </c>
      <c r="AJ1598" s="8"/>
      <c r="AK1598" s="8" t="s">
        <v>2114</v>
      </c>
      <c r="AL1598" s="8" t="s">
        <v>10917</v>
      </c>
      <c r="AM1598" s="8" t="s">
        <v>197</v>
      </c>
      <c r="AN1598" s="8" t="s">
        <v>10918</v>
      </c>
      <c r="AO1598" s="8" t="s">
        <v>10919</v>
      </c>
      <c r="AP1598" s="8" t="s">
        <v>10916</v>
      </c>
      <c r="AQ1598" s="11">
        <v>11058.0</v>
      </c>
    </row>
    <row r="1599">
      <c r="A1599" s="8" t="str">
        <f t="shared" si="1"/>
        <v>Keith Reiter</v>
      </c>
      <c r="B1599" s="8" t="s">
        <v>10904</v>
      </c>
      <c r="C1599" s="8" t="s">
        <v>4927</v>
      </c>
      <c r="D1599" s="9" t="s">
        <v>10600</v>
      </c>
      <c r="E1599" s="8" t="s">
        <v>10905</v>
      </c>
      <c r="F1599" s="8" t="s">
        <v>462</v>
      </c>
      <c r="G1599" s="8" t="s">
        <v>47</v>
      </c>
      <c r="H1599" s="8" t="s">
        <v>10906</v>
      </c>
      <c r="I1599" s="8" t="s">
        <v>49</v>
      </c>
      <c r="J1599" s="10">
        <v>3.33</v>
      </c>
      <c r="K1599" s="8" t="s">
        <v>10907</v>
      </c>
      <c r="L1599" s="8" t="s">
        <v>86</v>
      </c>
      <c r="M1599" s="8" t="s">
        <v>86</v>
      </c>
      <c r="N1599" s="8" t="s">
        <v>10929</v>
      </c>
      <c r="O1599" s="8" t="s">
        <v>52</v>
      </c>
      <c r="P1599" s="8"/>
      <c r="Q1599" s="8"/>
      <c r="R1599" s="8" t="s">
        <v>4698</v>
      </c>
      <c r="S1599" s="8" t="s">
        <v>10930</v>
      </c>
      <c r="T1599" s="11" t="str">
        <f t="shared" si="2"/>
        <v>Keith Reiter</v>
      </c>
      <c r="U1599" s="8" t="s">
        <v>447</v>
      </c>
      <c r="V1599" s="8" t="s">
        <v>10931</v>
      </c>
      <c r="W1599" s="8"/>
      <c r="X1599" s="8" t="s">
        <v>10911</v>
      </c>
      <c r="Y1599" s="12" t="s">
        <v>10932</v>
      </c>
      <c r="Z1599" s="12" t="s">
        <v>10913</v>
      </c>
      <c r="AA1599" s="8" t="s">
        <v>60</v>
      </c>
      <c r="AB1599" s="8" t="s">
        <v>60</v>
      </c>
      <c r="AC1599" s="12" t="s">
        <v>10933</v>
      </c>
      <c r="AD1599" s="12" t="s">
        <v>10914</v>
      </c>
      <c r="AE1599" s="8" t="s">
        <v>10915</v>
      </c>
      <c r="AF1599" s="8" t="s">
        <v>10916</v>
      </c>
      <c r="AG1599" s="8" t="s">
        <v>10611</v>
      </c>
      <c r="AH1599" s="8" t="s">
        <v>232</v>
      </c>
      <c r="AI1599" s="8" t="s">
        <v>66</v>
      </c>
      <c r="AJ1599" s="8" t="s">
        <v>86</v>
      </c>
      <c r="AK1599" s="13" t="s">
        <v>2114</v>
      </c>
      <c r="AL1599" s="13" t="s">
        <v>10917</v>
      </c>
      <c r="AM1599" s="8" t="s">
        <v>197</v>
      </c>
      <c r="AN1599" s="8" t="s">
        <v>10918</v>
      </c>
      <c r="AO1599" s="13" t="s">
        <v>10919</v>
      </c>
      <c r="AP1599" s="9" t="s">
        <v>10916</v>
      </c>
      <c r="AQ1599" s="11">
        <v>11058.0</v>
      </c>
    </row>
    <row r="1600">
      <c r="A1600" s="8" t="str">
        <f t="shared" si="1"/>
        <v>Mara Clark</v>
      </c>
      <c r="B1600" s="8" t="s">
        <v>10904</v>
      </c>
      <c r="C1600" s="8" t="s">
        <v>4927</v>
      </c>
      <c r="D1600" s="9" t="s">
        <v>10600</v>
      </c>
      <c r="E1600" s="8" t="s">
        <v>10905</v>
      </c>
      <c r="F1600" s="8" t="s">
        <v>462</v>
      </c>
      <c r="G1600" s="8" t="s">
        <v>47</v>
      </c>
      <c r="H1600" s="8" t="s">
        <v>10906</v>
      </c>
      <c r="I1600" s="8" t="s">
        <v>49</v>
      </c>
      <c r="J1600" s="10">
        <v>3.33</v>
      </c>
      <c r="K1600" s="8" t="s">
        <v>10907</v>
      </c>
      <c r="L1600" s="8" t="s">
        <v>86</v>
      </c>
      <c r="M1600" s="8" t="s">
        <v>86</v>
      </c>
      <c r="N1600" s="8" t="s">
        <v>10934</v>
      </c>
      <c r="O1600" s="8" t="s">
        <v>52</v>
      </c>
      <c r="P1600" s="8"/>
      <c r="Q1600" s="8"/>
      <c r="R1600" s="8" t="s">
        <v>10935</v>
      </c>
      <c r="S1600" s="8" t="s">
        <v>622</v>
      </c>
      <c r="T1600" s="11" t="str">
        <f t="shared" si="2"/>
        <v>Mara Clark</v>
      </c>
      <c r="U1600" s="8" t="s">
        <v>80</v>
      </c>
      <c r="V1600" s="8" t="s">
        <v>10936</v>
      </c>
      <c r="W1600" s="8"/>
      <c r="X1600" s="8" t="s">
        <v>10911</v>
      </c>
      <c r="Y1600" s="12" t="s">
        <v>10937</v>
      </c>
      <c r="Z1600" s="12" t="s">
        <v>10913</v>
      </c>
      <c r="AA1600" s="12" t="s">
        <v>10938</v>
      </c>
      <c r="AB1600" s="8" t="s">
        <v>60</v>
      </c>
      <c r="AC1600" s="8" t="s">
        <v>60</v>
      </c>
      <c r="AD1600" s="12" t="s">
        <v>10914</v>
      </c>
      <c r="AE1600" s="8" t="s">
        <v>10915</v>
      </c>
      <c r="AF1600" s="8" t="s">
        <v>10916</v>
      </c>
      <c r="AG1600" s="8" t="s">
        <v>10611</v>
      </c>
      <c r="AH1600" s="8" t="s">
        <v>232</v>
      </c>
      <c r="AI1600" s="8" t="s">
        <v>66</v>
      </c>
      <c r="AJ1600" s="8" t="s">
        <v>86</v>
      </c>
      <c r="AK1600" s="13" t="s">
        <v>2114</v>
      </c>
      <c r="AL1600" s="13" t="s">
        <v>10917</v>
      </c>
      <c r="AM1600" s="8" t="s">
        <v>197</v>
      </c>
      <c r="AN1600" s="8" t="s">
        <v>10918</v>
      </c>
      <c r="AO1600" s="13" t="s">
        <v>10919</v>
      </c>
      <c r="AP1600" s="9" t="s">
        <v>10916</v>
      </c>
      <c r="AQ1600" s="11">
        <v>11058.0</v>
      </c>
    </row>
    <row r="1601">
      <c r="A1601" s="8" t="str">
        <f t="shared" si="1"/>
        <v>Bobby Carter</v>
      </c>
      <c r="B1601" s="8" t="s">
        <v>10939</v>
      </c>
      <c r="C1601" s="8" t="s">
        <v>933</v>
      </c>
      <c r="D1601" s="9" t="s">
        <v>10600</v>
      </c>
      <c r="E1601" s="8" t="s">
        <v>10940</v>
      </c>
      <c r="F1601" s="8" t="s">
        <v>462</v>
      </c>
      <c r="G1601" s="8" t="s">
        <v>47</v>
      </c>
      <c r="H1601" s="8" t="s">
        <v>10941</v>
      </c>
      <c r="I1601" s="8" t="s">
        <v>49</v>
      </c>
      <c r="J1601" s="10">
        <v>3.26</v>
      </c>
      <c r="K1601" s="8" t="s">
        <v>10942</v>
      </c>
      <c r="L1601" s="8"/>
      <c r="M1601" s="8"/>
      <c r="N1601" s="8" t="s">
        <v>10943</v>
      </c>
      <c r="O1601" s="8" t="s">
        <v>52</v>
      </c>
      <c r="P1601" s="8"/>
      <c r="Q1601" s="8"/>
      <c r="R1601" s="8" t="s">
        <v>1541</v>
      </c>
      <c r="S1601" s="8" t="s">
        <v>9244</v>
      </c>
      <c r="T1601" s="11" t="str">
        <f t="shared" si="2"/>
        <v>Bobby Carter</v>
      </c>
      <c r="U1601" s="8" t="s">
        <v>55</v>
      </c>
      <c r="V1601" s="8" t="s">
        <v>10944</v>
      </c>
      <c r="W1601" s="8" t="s">
        <v>10945</v>
      </c>
      <c r="X1601" s="8" t="s">
        <v>10946</v>
      </c>
      <c r="Y1601" s="12" t="s">
        <v>10947</v>
      </c>
      <c r="Z1601" s="12" t="s">
        <v>2978</v>
      </c>
      <c r="AA1601" s="12" t="s">
        <v>10948</v>
      </c>
      <c r="AB1601" s="12" t="s">
        <v>2979</v>
      </c>
      <c r="AC1601" s="8" t="s">
        <v>60</v>
      </c>
      <c r="AD1601" s="12" t="s">
        <v>2981</v>
      </c>
      <c r="AE1601" s="8" t="s">
        <v>10949</v>
      </c>
      <c r="AF1601" s="8" t="s">
        <v>10950</v>
      </c>
      <c r="AG1601" s="8" t="s">
        <v>10611</v>
      </c>
      <c r="AH1601" s="8" t="s">
        <v>194</v>
      </c>
      <c r="AI1601" s="8" t="s">
        <v>66</v>
      </c>
      <c r="AJ1601" s="8"/>
      <c r="AK1601" s="13" t="s">
        <v>948</v>
      </c>
      <c r="AL1601" s="13" t="s">
        <v>10154</v>
      </c>
      <c r="AM1601" s="8" t="s">
        <v>1115</v>
      </c>
      <c r="AN1601" s="8" t="s">
        <v>10951</v>
      </c>
      <c r="AO1601" s="13" t="s">
        <v>10952</v>
      </c>
      <c r="AP1601" s="9" t="s">
        <v>10950</v>
      </c>
      <c r="AQ1601" s="11">
        <v>11463.0</v>
      </c>
    </row>
    <row r="1602">
      <c r="A1602" s="8" t="str">
        <f t="shared" si="1"/>
        <v>James Dearth</v>
      </c>
      <c r="B1602" s="8" t="s">
        <v>10939</v>
      </c>
      <c r="C1602" s="8" t="s">
        <v>933</v>
      </c>
      <c r="D1602" s="9" t="s">
        <v>10600</v>
      </c>
      <c r="E1602" s="8" t="s">
        <v>10940</v>
      </c>
      <c r="F1602" s="8" t="s">
        <v>462</v>
      </c>
      <c r="G1602" s="8" t="s">
        <v>47</v>
      </c>
      <c r="H1602" s="8" t="s">
        <v>10941</v>
      </c>
      <c r="I1602" s="8" t="s">
        <v>49</v>
      </c>
      <c r="J1602" s="10">
        <v>3.26</v>
      </c>
      <c r="K1602" s="8" t="s">
        <v>10942</v>
      </c>
      <c r="L1602" s="8" t="s">
        <v>86</v>
      </c>
      <c r="M1602" s="8" t="s">
        <v>86</v>
      </c>
      <c r="N1602" s="8" t="s">
        <v>10953</v>
      </c>
      <c r="O1602" s="8" t="s">
        <v>52</v>
      </c>
      <c r="P1602" s="8"/>
      <c r="Q1602" s="8"/>
      <c r="R1602" s="8" t="s">
        <v>411</v>
      </c>
      <c r="S1602" s="8" t="s">
        <v>10954</v>
      </c>
      <c r="T1602" s="11" t="str">
        <f t="shared" si="2"/>
        <v>James Dearth</v>
      </c>
      <c r="U1602" s="8" t="s">
        <v>80</v>
      </c>
      <c r="V1602" s="8" t="s">
        <v>86</v>
      </c>
      <c r="W1602" s="8"/>
      <c r="X1602" s="8" t="s">
        <v>10946</v>
      </c>
      <c r="Y1602" s="12" t="s">
        <v>10955</v>
      </c>
      <c r="Z1602" s="12" t="s">
        <v>2978</v>
      </c>
      <c r="AA1602" s="8" t="s">
        <v>60</v>
      </c>
      <c r="AB1602" s="12" t="s">
        <v>2979</v>
      </c>
      <c r="AC1602" s="8" t="s">
        <v>60</v>
      </c>
      <c r="AD1602" s="12" t="s">
        <v>2981</v>
      </c>
      <c r="AE1602" s="8" t="s">
        <v>10949</v>
      </c>
      <c r="AF1602" s="8" t="s">
        <v>10950</v>
      </c>
      <c r="AG1602" s="8" t="s">
        <v>10611</v>
      </c>
      <c r="AH1602" s="8" t="s">
        <v>194</v>
      </c>
      <c r="AI1602" s="8" t="s">
        <v>66</v>
      </c>
      <c r="AJ1602" s="8" t="s">
        <v>86</v>
      </c>
      <c r="AK1602" s="13" t="s">
        <v>948</v>
      </c>
      <c r="AL1602" s="13" t="s">
        <v>10154</v>
      </c>
      <c r="AM1602" s="8" t="s">
        <v>1115</v>
      </c>
      <c r="AN1602" s="8" t="s">
        <v>10951</v>
      </c>
      <c r="AO1602" s="13" t="s">
        <v>10952</v>
      </c>
      <c r="AP1602" s="9" t="s">
        <v>10950</v>
      </c>
      <c r="AQ1602" s="11">
        <v>11463.0</v>
      </c>
    </row>
    <row r="1603">
      <c r="A1603" s="8" t="str">
        <f t="shared" si="1"/>
        <v>Christopher Zent</v>
      </c>
      <c r="B1603" s="8" t="s">
        <v>10939</v>
      </c>
      <c r="C1603" s="8" t="s">
        <v>933</v>
      </c>
      <c r="D1603" s="9" t="s">
        <v>10600</v>
      </c>
      <c r="E1603" s="8" t="s">
        <v>10940</v>
      </c>
      <c r="F1603" s="8" t="s">
        <v>462</v>
      </c>
      <c r="G1603" s="8" t="s">
        <v>47</v>
      </c>
      <c r="H1603" s="8" t="s">
        <v>10941</v>
      </c>
      <c r="I1603" s="8" t="s">
        <v>49</v>
      </c>
      <c r="J1603" s="10">
        <v>3.26</v>
      </c>
      <c r="K1603" s="8" t="s">
        <v>10942</v>
      </c>
      <c r="L1603" s="8"/>
      <c r="M1603" s="8"/>
      <c r="N1603" s="8" t="s">
        <v>10956</v>
      </c>
      <c r="O1603" s="8" t="s">
        <v>52</v>
      </c>
      <c r="P1603" s="8"/>
      <c r="Q1603" s="8"/>
      <c r="R1603" s="8" t="s">
        <v>883</v>
      </c>
      <c r="S1603" s="8" t="s">
        <v>10957</v>
      </c>
      <c r="T1603" s="11" t="str">
        <f t="shared" si="2"/>
        <v>Christopher Zent</v>
      </c>
      <c r="U1603" s="8" t="s">
        <v>80</v>
      </c>
      <c r="V1603" s="8" t="s">
        <v>10958</v>
      </c>
      <c r="W1603" s="8" t="s">
        <v>10959</v>
      </c>
      <c r="X1603" s="8" t="s">
        <v>10946</v>
      </c>
      <c r="Y1603" s="12" t="s">
        <v>10960</v>
      </c>
      <c r="Z1603" s="12" t="s">
        <v>2978</v>
      </c>
      <c r="AA1603" s="8" t="s">
        <v>60</v>
      </c>
      <c r="AB1603" s="12" t="s">
        <v>2979</v>
      </c>
      <c r="AC1603" s="8" t="s">
        <v>60</v>
      </c>
      <c r="AD1603" s="12" t="s">
        <v>2981</v>
      </c>
      <c r="AE1603" s="8" t="s">
        <v>10949</v>
      </c>
      <c r="AF1603" s="8" t="s">
        <v>10950</v>
      </c>
      <c r="AG1603" s="8" t="s">
        <v>10611</v>
      </c>
      <c r="AH1603" s="8" t="s">
        <v>194</v>
      </c>
      <c r="AI1603" s="8" t="s">
        <v>66</v>
      </c>
      <c r="AJ1603" s="8"/>
      <c r="AK1603" s="8" t="s">
        <v>948</v>
      </c>
      <c r="AL1603" s="8" t="s">
        <v>10154</v>
      </c>
      <c r="AM1603" s="8" t="s">
        <v>1115</v>
      </c>
      <c r="AN1603" s="8" t="s">
        <v>10951</v>
      </c>
      <c r="AO1603" s="8" t="s">
        <v>10952</v>
      </c>
      <c r="AP1603" s="9" t="s">
        <v>10950</v>
      </c>
      <c r="AQ1603" s="11">
        <v>11463.0</v>
      </c>
    </row>
    <row r="1604">
      <c r="A1604" s="8" t="str">
        <f t="shared" si="1"/>
        <v>David Claybrooks</v>
      </c>
      <c r="B1604" s="8" t="s">
        <v>10939</v>
      </c>
      <c r="C1604" s="8" t="s">
        <v>933</v>
      </c>
      <c r="D1604" s="9" t="s">
        <v>10600</v>
      </c>
      <c r="E1604" s="8" t="s">
        <v>10940</v>
      </c>
      <c r="F1604" s="8" t="s">
        <v>462</v>
      </c>
      <c r="G1604" s="8" t="s">
        <v>47</v>
      </c>
      <c r="H1604" s="8" t="s">
        <v>10941</v>
      </c>
      <c r="I1604" s="8" t="s">
        <v>49</v>
      </c>
      <c r="J1604" s="10">
        <v>3.26</v>
      </c>
      <c r="K1604" s="8" t="s">
        <v>10942</v>
      </c>
      <c r="L1604" s="8"/>
      <c r="M1604" s="8"/>
      <c r="N1604" s="8" t="s">
        <v>10961</v>
      </c>
      <c r="O1604" s="8" t="s">
        <v>52</v>
      </c>
      <c r="P1604" s="8"/>
      <c r="Q1604" s="8"/>
      <c r="R1604" s="8" t="s">
        <v>289</v>
      </c>
      <c r="S1604" s="8" t="s">
        <v>10962</v>
      </c>
      <c r="T1604" s="11" t="str">
        <f t="shared" si="2"/>
        <v>David Claybrooks</v>
      </c>
      <c r="U1604" s="8" t="s">
        <v>80</v>
      </c>
      <c r="V1604" s="8" t="s">
        <v>10963</v>
      </c>
      <c r="W1604" s="8" t="s">
        <v>10959</v>
      </c>
      <c r="X1604" s="8" t="s">
        <v>10946</v>
      </c>
      <c r="Y1604" s="8" t="s">
        <v>60</v>
      </c>
      <c r="Z1604" s="12" t="s">
        <v>2978</v>
      </c>
      <c r="AA1604" s="8" t="s">
        <v>60</v>
      </c>
      <c r="AB1604" s="12" t="s">
        <v>2979</v>
      </c>
      <c r="AC1604" s="8" t="s">
        <v>60</v>
      </c>
      <c r="AD1604" s="12" t="s">
        <v>2981</v>
      </c>
      <c r="AE1604" s="8" t="s">
        <v>10949</v>
      </c>
      <c r="AF1604" s="8" t="s">
        <v>10950</v>
      </c>
      <c r="AG1604" s="8" t="s">
        <v>10611</v>
      </c>
      <c r="AH1604" s="8" t="s">
        <v>194</v>
      </c>
      <c r="AI1604" s="8" t="s">
        <v>66</v>
      </c>
      <c r="AJ1604" s="8"/>
      <c r="AK1604" s="8" t="s">
        <v>948</v>
      </c>
      <c r="AL1604" s="8" t="s">
        <v>10154</v>
      </c>
      <c r="AM1604" s="8" t="s">
        <v>1115</v>
      </c>
      <c r="AN1604" s="8" t="s">
        <v>10951</v>
      </c>
      <c r="AO1604" s="8" t="s">
        <v>10952</v>
      </c>
      <c r="AP1604" s="9" t="s">
        <v>10950</v>
      </c>
      <c r="AQ1604" s="11">
        <v>11463.0</v>
      </c>
    </row>
    <row r="1605">
      <c r="A1605" s="8" t="str">
        <f t="shared" si="1"/>
        <v>Timothy Thompson</v>
      </c>
      <c r="B1605" s="8" t="s">
        <v>10939</v>
      </c>
      <c r="C1605" s="8" t="s">
        <v>933</v>
      </c>
      <c r="D1605" s="9" t="s">
        <v>10600</v>
      </c>
      <c r="E1605" s="8" t="s">
        <v>10940</v>
      </c>
      <c r="F1605" s="8" t="s">
        <v>462</v>
      </c>
      <c r="G1605" s="8" t="s">
        <v>47</v>
      </c>
      <c r="H1605" s="8" t="s">
        <v>10941</v>
      </c>
      <c r="I1605" s="8" t="s">
        <v>49</v>
      </c>
      <c r="J1605" s="10">
        <v>3.26</v>
      </c>
      <c r="K1605" s="8" t="s">
        <v>10942</v>
      </c>
      <c r="L1605" s="8"/>
      <c r="M1605" s="8"/>
      <c r="N1605" s="8" t="s">
        <v>10964</v>
      </c>
      <c r="O1605" s="8" t="s">
        <v>52</v>
      </c>
      <c r="P1605" s="8"/>
      <c r="Q1605" s="8"/>
      <c r="R1605" s="8" t="s">
        <v>2687</v>
      </c>
      <c r="S1605" s="8" t="s">
        <v>3414</v>
      </c>
      <c r="T1605" s="11" t="str">
        <f t="shared" si="2"/>
        <v>Timothy Thompson</v>
      </c>
      <c r="U1605" s="8" t="s">
        <v>80</v>
      </c>
      <c r="V1605" s="8" t="s">
        <v>10965</v>
      </c>
      <c r="W1605" s="8" t="s">
        <v>10966</v>
      </c>
      <c r="X1605" s="8" t="s">
        <v>10946</v>
      </c>
      <c r="Y1605" s="12" t="s">
        <v>10967</v>
      </c>
      <c r="Z1605" s="12" t="s">
        <v>2978</v>
      </c>
      <c r="AA1605" s="12" t="s">
        <v>10968</v>
      </c>
      <c r="AB1605" s="12" t="s">
        <v>2979</v>
      </c>
      <c r="AC1605" s="12" t="s">
        <v>10969</v>
      </c>
      <c r="AD1605" s="12" t="s">
        <v>2981</v>
      </c>
      <c r="AE1605" s="8" t="s">
        <v>10949</v>
      </c>
      <c r="AF1605" s="8" t="s">
        <v>10950</v>
      </c>
      <c r="AG1605" s="8" t="s">
        <v>10611</v>
      </c>
      <c r="AH1605" s="8" t="s">
        <v>194</v>
      </c>
      <c r="AI1605" s="8" t="s">
        <v>66</v>
      </c>
      <c r="AJ1605" s="8"/>
      <c r="AK1605" s="8" t="s">
        <v>948</v>
      </c>
      <c r="AL1605" s="8" t="s">
        <v>10154</v>
      </c>
      <c r="AM1605" s="8" t="s">
        <v>1115</v>
      </c>
      <c r="AN1605" s="8" t="s">
        <v>10951</v>
      </c>
      <c r="AO1605" s="8" t="s">
        <v>10952</v>
      </c>
      <c r="AP1605" s="9" t="s">
        <v>10950</v>
      </c>
      <c r="AQ1605" s="11">
        <v>11463.0</v>
      </c>
    </row>
    <row r="1606">
      <c r="A1606" s="8" t="str">
        <f t="shared" si="1"/>
        <v>Pat Henry</v>
      </c>
      <c r="B1606" s="8" t="s">
        <v>10970</v>
      </c>
      <c r="C1606" s="8" t="s">
        <v>119</v>
      </c>
      <c r="D1606" s="9" t="s">
        <v>10600</v>
      </c>
      <c r="E1606" s="8" t="s">
        <v>10971</v>
      </c>
      <c r="F1606" s="8" t="s">
        <v>462</v>
      </c>
      <c r="G1606" s="8" t="s">
        <v>47</v>
      </c>
      <c r="H1606" s="8" t="s">
        <v>10972</v>
      </c>
      <c r="I1606" s="8" t="s">
        <v>49</v>
      </c>
      <c r="J1606" s="10">
        <v>3.68</v>
      </c>
      <c r="K1606" s="8" t="s">
        <v>10973</v>
      </c>
      <c r="L1606" s="8" t="s">
        <v>2375</v>
      </c>
      <c r="M1606" s="8" t="s">
        <v>86</v>
      </c>
      <c r="N1606" s="8" t="s">
        <v>10974</v>
      </c>
      <c r="O1606" s="8" t="s">
        <v>52</v>
      </c>
      <c r="P1606" s="8"/>
      <c r="Q1606" s="8"/>
      <c r="R1606" s="8" t="s">
        <v>158</v>
      </c>
      <c r="S1606" s="8" t="s">
        <v>2338</v>
      </c>
      <c r="T1606" s="11" t="str">
        <f t="shared" si="2"/>
        <v>Pat Henry</v>
      </c>
      <c r="U1606" s="8" t="s">
        <v>55</v>
      </c>
      <c r="V1606" s="8" t="s">
        <v>10975</v>
      </c>
      <c r="W1606" s="8" t="s">
        <v>10976</v>
      </c>
      <c r="X1606" s="8" t="s">
        <v>10977</v>
      </c>
      <c r="Y1606" s="8" t="s">
        <v>60</v>
      </c>
      <c r="Z1606" s="12" t="s">
        <v>10978</v>
      </c>
      <c r="AA1606" s="8" t="s">
        <v>60</v>
      </c>
      <c r="AB1606" s="12" t="s">
        <v>10979</v>
      </c>
      <c r="AC1606" s="8" t="s">
        <v>60</v>
      </c>
      <c r="AD1606" s="12" t="s">
        <v>10703</v>
      </c>
      <c r="AE1606" s="8" t="s">
        <v>10980</v>
      </c>
      <c r="AF1606" s="8" t="s">
        <v>10981</v>
      </c>
      <c r="AG1606" s="8" t="s">
        <v>10611</v>
      </c>
      <c r="AH1606" s="8" t="s">
        <v>352</v>
      </c>
      <c r="AI1606" s="8" t="s">
        <v>66</v>
      </c>
      <c r="AJ1606" s="8" t="s">
        <v>86</v>
      </c>
      <c r="AK1606" s="13" t="s">
        <v>2229</v>
      </c>
      <c r="AL1606" s="13" t="s">
        <v>10982</v>
      </c>
      <c r="AM1606" s="8" t="s">
        <v>987</v>
      </c>
      <c r="AN1606" s="8" t="s">
        <v>10983</v>
      </c>
      <c r="AO1606" s="13" t="s">
        <v>10984</v>
      </c>
      <c r="AP1606" s="9" t="s">
        <v>10981</v>
      </c>
      <c r="AQ1606" s="11">
        <v>50735.0</v>
      </c>
    </row>
    <row r="1607">
      <c r="A1607" s="8" t="str">
        <f t="shared" si="1"/>
        <v>Julia Abell</v>
      </c>
      <c r="B1607" s="8" t="s">
        <v>10970</v>
      </c>
      <c r="C1607" s="8" t="s">
        <v>119</v>
      </c>
      <c r="D1607" s="9" t="s">
        <v>10600</v>
      </c>
      <c r="E1607" s="8" t="s">
        <v>10971</v>
      </c>
      <c r="F1607" s="8" t="s">
        <v>462</v>
      </c>
      <c r="G1607" s="8" t="s">
        <v>47</v>
      </c>
      <c r="H1607" s="8" t="s">
        <v>10972</v>
      </c>
      <c r="I1607" s="8" t="s">
        <v>49</v>
      </c>
      <c r="J1607" s="10">
        <v>3.68</v>
      </c>
      <c r="K1607" s="8" t="s">
        <v>10973</v>
      </c>
      <c r="L1607" s="8" t="s">
        <v>2375</v>
      </c>
      <c r="M1607" s="8" t="s">
        <v>86</v>
      </c>
      <c r="N1607" s="8" t="s">
        <v>10985</v>
      </c>
      <c r="O1607" s="8" t="s">
        <v>52</v>
      </c>
      <c r="P1607" s="8"/>
      <c r="Q1607" s="8"/>
      <c r="R1607" s="8" t="s">
        <v>10986</v>
      </c>
      <c r="S1607" s="8" t="s">
        <v>10987</v>
      </c>
      <c r="T1607" s="11" t="str">
        <f t="shared" si="2"/>
        <v>Julia Abell</v>
      </c>
      <c r="U1607" s="8" t="s">
        <v>80</v>
      </c>
      <c r="V1607" s="8" t="s">
        <v>10988</v>
      </c>
      <c r="W1607" s="8"/>
      <c r="X1607" s="8" t="s">
        <v>10977</v>
      </c>
      <c r="Y1607" s="8" t="s">
        <v>60</v>
      </c>
      <c r="Z1607" s="12" t="s">
        <v>10978</v>
      </c>
      <c r="AA1607" s="8" t="s">
        <v>60</v>
      </c>
      <c r="AB1607" s="12" t="s">
        <v>10979</v>
      </c>
      <c r="AC1607" s="8" t="s">
        <v>60</v>
      </c>
      <c r="AD1607" s="12" t="s">
        <v>10703</v>
      </c>
      <c r="AE1607" s="8" t="s">
        <v>10980</v>
      </c>
      <c r="AF1607" s="8" t="s">
        <v>10981</v>
      </c>
      <c r="AG1607" s="8" t="s">
        <v>10611</v>
      </c>
      <c r="AH1607" s="8" t="s">
        <v>352</v>
      </c>
      <c r="AI1607" s="8" t="s">
        <v>66</v>
      </c>
      <c r="AJ1607" s="8" t="s">
        <v>86</v>
      </c>
      <c r="AK1607" s="8" t="s">
        <v>2229</v>
      </c>
      <c r="AL1607" s="8" t="s">
        <v>10982</v>
      </c>
      <c r="AM1607" s="8" t="s">
        <v>987</v>
      </c>
      <c r="AN1607" s="8" t="s">
        <v>10983</v>
      </c>
      <c r="AO1607" s="13" t="s">
        <v>10984</v>
      </c>
      <c r="AP1607" s="9" t="s">
        <v>10981</v>
      </c>
      <c r="AQ1607" s="11">
        <v>50735.0</v>
      </c>
    </row>
    <row r="1608">
      <c r="A1608" s="8" t="str">
        <f t="shared" si="1"/>
        <v>Joe Sarra</v>
      </c>
      <c r="B1608" s="8" t="s">
        <v>10970</v>
      </c>
      <c r="C1608" s="8" t="s">
        <v>119</v>
      </c>
      <c r="D1608" s="9" t="s">
        <v>10600</v>
      </c>
      <c r="E1608" s="8" t="s">
        <v>10971</v>
      </c>
      <c r="F1608" s="8" t="s">
        <v>462</v>
      </c>
      <c r="G1608" s="8" t="s">
        <v>47</v>
      </c>
      <c r="H1608" s="8" t="s">
        <v>10972</v>
      </c>
      <c r="I1608" s="8" t="s">
        <v>49</v>
      </c>
      <c r="J1608" s="10">
        <v>3.68</v>
      </c>
      <c r="K1608" s="8" t="s">
        <v>10973</v>
      </c>
      <c r="L1608" s="8" t="s">
        <v>2375</v>
      </c>
      <c r="M1608" s="8"/>
      <c r="N1608" s="8" t="s">
        <v>10989</v>
      </c>
      <c r="O1608" s="8" t="s">
        <v>52</v>
      </c>
      <c r="P1608" s="8"/>
      <c r="Q1608" s="8"/>
      <c r="R1608" s="8" t="s">
        <v>1075</v>
      </c>
      <c r="S1608" s="8" t="s">
        <v>10990</v>
      </c>
      <c r="T1608" s="11" t="str">
        <f t="shared" si="2"/>
        <v>Joe Sarra</v>
      </c>
      <c r="U1608" s="8" t="s">
        <v>80</v>
      </c>
      <c r="V1608" s="8" t="s">
        <v>10991</v>
      </c>
      <c r="W1608" s="8"/>
      <c r="X1608" s="8" t="s">
        <v>10977</v>
      </c>
      <c r="Y1608" s="8" t="s">
        <v>60</v>
      </c>
      <c r="Z1608" s="12" t="s">
        <v>10978</v>
      </c>
      <c r="AA1608" s="8" t="s">
        <v>60</v>
      </c>
      <c r="AB1608" s="12" t="s">
        <v>10979</v>
      </c>
      <c r="AC1608" s="12" t="s">
        <v>10992</v>
      </c>
      <c r="AD1608" s="12" t="s">
        <v>10703</v>
      </c>
      <c r="AE1608" s="8" t="s">
        <v>10980</v>
      </c>
      <c r="AF1608" s="8" t="s">
        <v>10981</v>
      </c>
      <c r="AG1608" s="8" t="s">
        <v>10611</v>
      </c>
      <c r="AH1608" s="8" t="s">
        <v>352</v>
      </c>
      <c r="AI1608" s="8" t="s">
        <v>66</v>
      </c>
      <c r="AJ1608" s="8"/>
      <c r="AK1608" s="13" t="s">
        <v>2229</v>
      </c>
      <c r="AL1608" s="13" t="s">
        <v>10982</v>
      </c>
      <c r="AM1608" s="8" t="s">
        <v>987</v>
      </c>
      <c r="AN1608" s="8" t="s">
        <v>10983</v>
      </c>
      <c r="AO1608" s="13" t="s">
        <v>10984</v>
      </c>
      <c r="AP1608" s="9" t="s">
        <v>10981</v>
      </c>
      <c r="AQ1608" s="11">
        <v>50735.0</v>
      </c>
    </row>
    <row r="1609">
      <c r="A1609" s="8" t="str">
        <f t="shared" si="1"/>
        <v>Juan De La Garza</v>
      </c>
      <c r="B1609" s="8" t="s">
        <v>10970</v>
      </c>
      <c r="C1609" s="8" t="s">
        <v>119</v>
      </c>
      <c r="D1609" s="9" t="s">
        <v>10600</v>
      </c>
      <c r="E1609" s="8" t="s">
        <v>10971</v>
      </c>
      <c r="F1609" s="8" t="s">
        <v>462</v>
      </c>
      <c r="G1609" s="8" t="s">
        <v>47</v>
      </c>
      <c r="H1609" s="8" t="s">
        <v>10972</v>
      </c>
      <c r="I1609" s="8" t="s">
        <v>49</v>
      </c>
      <c r="J1609" s="10">
        <v>3.68</v>
      </c>
      <c r="K1609" s="8" t="s">
        <v>10973</v>
      </c>
      <c r="L1609" s="8" t="s">
        <v>2375</v>
      </c>
      <c r="M1609" s="8" t="s">
        <v>86</v>
      </c>
      <c r="N1609" s="8" t="s">
        <v>10993</v>
      </c>
      <c r="O1609" s="8" t="s">
        <v>52</v>
      </c>
      <c r="P1609" s="8"/>
      <c r="Q1609" s="8"/>
      <c r="R1609" s="8" t="s">
        <v>10994</v>
      </c>
      <c r="S1609" s="8" t="s">
        <v>10995</v>
      </c>
      <c r="T1609" s="11" t="str">
        <f t="shared" si="2"/>
        <v>Juan De La Garza</v>
      </c>
      <c r="U1609" s="8" t="s">
        <v>80</v>
      </c>
      <c r="V1609" s="8" t="s">
        <v>10996</v>
      </c>
      <c r="W1609" s="8" t="s">
        <v>10976</v>
      </c>
      <c r="X1609" s="8" t="s">
        <v>10977</v>
      </c>
      <c r="Y1609" s="8" t="s">
        <v>60</v>
      </c>
      <c r="Z1609" s="12" t="s">
        <v>10978</v>
      </c>
      <c r="AA1609" s="8" t="s">
        <v>60</v>
      </c>
      <c r="AB1609" s="12" t="s">
        <v>10979</v>
      </c>
      <c r="AC1609" s="8" t="s">
        <v>60</v>
      </c>
      <c r="AD1609" s="12" t="s">
        <v>10703</v>
      </c>
      <c r="AE1609" s="8" t="s">
        <v>10980</v>
      </c>
      <c r="AF1609" s="8" t="s">
        <v>10981</v>
      </c>
      <c r="AG1609" s="8" t="s">
        <v>10611</v>
      </c>
      <c r="AH1609" s="8" t="s">
        <v>352</v>
      </c>
      <c r="AI1609" s="8" t="s">
        <v>66</v>
      </c>
      <c r="AJ1609" s="8" t="s">
        <v>86</v>
      </c>
      <c r="AK1609" s="13" t="s">
        <v>2229</v>
      </c>
      <c r="AL1609" s="13" t="s">
        <v>10982</v>
      </c>
      <c r="AM1609" s="8" t="s">
        <v>987</v>
      </c>
      <c r="AN1609" s="8" t="s">
        <v>10983</v>
      </c>
      <c r="AO1609" s="13" t="s">
        <v>10984</v>
      </c>
      <c r="AP1609" s="9" t="s">
        <v>10981</v>
      </c>
      <c r="AQ1609" s="11">
        <v>50735.0</v>
      </c>
    </row>
    <row r="1610">
      <c r="A1610" s="8" t="str">
        <f t="shared" si="1"/>
        <v>Kurt Henry</v>
      </c>
      <c r="B1610" s="8" t="s">
        <v>10970</v>
      </c>
      <c r="C1610" s="8" t="s">
        <v>119</v>
      </c>
      <c r="D1610" s="9" t="s">
        <v>10600</v>
      </c>
      <c r="E1610" s="8" t="s">
        <v>10971</v>
      </c>
      <c r="F1610" s="8" t="s">
        <v>462</v>
      </c>
      <c r="G1610" s="8" t="s">
        <v>47</v>
      </c>
      <c r="H1610" s="8" t="s">
        <v>10972</v>
      </c>
      <c r="I1610" s="8" t="s">
        <v>49</v>
      </c>
      <c r="J1610" s="10">
        <v>3.68</v>
      </c>
      <c r="K1610" s="8" t="s">
        <v>10973</v>
      </c>
      <c r="L1610" s="8" t="s">
        <v>2375</v>
      </c>
      <c r="M1610" s="8"/>
      <c r="N1610" s="8" t="s">
        <v>10997</v>
      </c>
      <c r="O1610" s="8" t="s">
        <v>52</v>
      </c>
      <c r="P1610" s="8"/>
      <c r="Q1610" s="8"/>
      <c r="R1610" s="8" t="s">
        <v>10998</v>
      </c>
      <c r="S1610" s="8" t="s">
        <v>2338</v>
      </c>
      <c r="T1610" s="11" t="str">
        <f t="shared" si="2"/>
        <v>Kurt Henry</v>
      </c>
      <c r="U1610" s="8" t="s">
        <v>80</v>
      </c>
      <c r="V1610" s="8" t="s">
        <v>10999</v>
      </c>
      <c r="W1610" s="8" t="s">
        <v>10976</v>
      </c>
      <c r="X1610" s="8" t="s">
        <v>10977</v>
      </c>
      <c r="Y1610" s="12" t="s">
        <v>11000</v>
      </c>
      <c r="Z1610" s="12" t="s">
        <v>10978</v>
      </c>
      <c r="AA1610" s="12" t="s">
        <v>11001</v>
      </c>
      <c r="AB1610" s="12" t="s">
        <v>10979</v>
      </c>
      <c r="AC1610" s="8" t="s">
        <v>60</v>
      </c>
      <c r="AD1610" s="12" t="s">
        <v>10703</v>
      </c>
      <c r="AE1610" s="8" t="s">
        <v>10980</v>
      </c>
      <c r="AF1610" s="8" t="s">
        <v>10981</v>
      </c>
      <c r="AG1610" s="8" t="s">
        <v>10611</v>
      </c>
      <c r="AH1610" s="8" t="s">
        <v>352</v>
      </c>
      <c r="AI1610" s="8" t="s">
        <v>66</v>
      </c>
      <c r="AJ1610" s="8"/>
      <c r="AK1610" s="13" t="s">
        <v>2229</v>
      </c>
      <c r="AL1610" s="13" t="s">
        <v>10982</v>
      </c>
      <c r="AM1610" s="8" t="s">
        <v>987</v>
      </c>
      <c r="AN1610" s="8" t="s">
        <v>10983</v>
      </c>
      <c r="AO1610" s="13" t="s">
        <v>10984</v>
      </c>
      <c r="AP1610" s="9" t="s">
        <v>10981</v>
      </c>
      <c r="AQ1610" s="11">
        <v>50735.0</v>
      </c>
    </row>
    <row r="1611">
      <c r="A1611" s="8" t="str">
        <f t="shared" si="1"/>
        <v>Mario Sategna</v>
      </c>
      <c r="B1611" s="8" t="s">
        <v>10970</v>
      </c>
      <c r="C1611" s="8" t="s">
        <v>119</v>
      </c>
      <c r="D1611" s="9" t="s">
        <v>10600</v>
      </c>
      <c r="E1611" s="8" t="s">
        <v>10971</v>
      </c>
      <c r="F1611" s="8" t="s">
        <v>462</v>
      </c>
      <c r="G1611" s="8" t="s">
        <v>47</v>
      </c>
      <c r="H1611" s="8" t="s">
        <v>10972</v>
      </c>
      <c r="I1611" s="8" t="s">
        <v>49</v>
      </c>
      <c r="J1611" s="10">
        <v>3.68</v>
      </c>
      <c r="K1611" s="8" t="s">
        <v>10973</v>
      </c>
      <c r="L1611" s="8" t="s">
        <v>2375</v>
      </c>
      <c r="M1611" s="8"/>
      <c r="N1611" s="8" t="s">
        <v>11002</v>
      </c>
      <c r="O1611" s="8" t="s">
        <v>52</v>
      </c>
      <c r="P1611" s="8"/>
      <c r="Q1611" s="8"/>
      <c r="R1611" s="8" t="s">
        <v>11003</v>
      </c>
      <c r="S1611" s="8" t="s">
        <v>11004</v>
      </c>
      <c r="T1611" s="11" t="str">
        <f t="shared" si="2"/>
        <v>Mario Sategna</v>
      </c>
      <c r="U1611" s="8" t="s">
        <v>80</v>
      </c>
      <c r="V1611" s="8" t="s">
        <v>11005</v>
      </c>
      <c r="W1611" s="8" t="s">
        <v>10976</v>
      </c>
      <c r="X1611" s="8" t="s">
        <v>10977</v>
      </c>
      <c r="Y1611" s="12" t="s">
        <v>11006</v>
      </c>
      <c r="Z1611" s="12" t="s">
        <v>10978</v>
      </c>
      <c r="AA1611" s="8" t="s">
        <v>60</v>
      </c>
      <c r="AB1611" s="12" t="s">
        <v>10979</v>
      </c>
      <c r="AC1611" s="8" t="s">
        <v>60</v>
      </c>
      <c r="AD1611" s="12" t="s">
        <v>10703</v>
      </c>
      <c r="AE1611" s="8" t="s">
        <v>10980</v>
      </c>
      <c r="AF1611" s="8" t="s">
        <v>10981</v>
      </c>
      <c r="AG1611" s="8" t="s">
        <v>10611</v>
      </c>
      <c r="AH1611" s="8" t="s">
        <v>352</v>
      </c>
      <c r="AI1611" s="8" t="s">
        <v>66</v>
      </c>
      <c r="AJ1611" s="8"/>
      <c r="AK1611" s="13" t="s">
        <v>2229</v>
      </c>
      <c r="AL1611" s="13" t="s">
        <v>10982</v>
      </c>
      <c r="AM1611" s="8" t="s">
        <v>987</v>
      </c>
      <c r="AN1611" s="8" t="s">
        <v>10983</v>
      </c>
      <c r="AO1611" s="13" t="s">
        <v>10984</v>
      </c>
      <c r="AP1611" s="9" t="s">
        <v>10981</v>
      </c>
      <c r="AQ1611" s="11">
        <v>50735.0</v>
      </c>
    </row>
    <row r="1612">
      <c r="A1612" s="8" t="str">
        <f t="shared" si="1"/>
        <v>Paul Ereng</v>
      </c>
      <c r="B1612" s="8" t="s">
        <v>10970</v>
      </c>
      <c r="C1612" s="8" t="s">
        <v>119</v>
      </c>
      <c r="D1612" s="9" t="s">
        <v>10600</v>
      </c>
      <c r="E1612" s="8" t="s">
        <v>10971</v>
      </c>
      <c r="F1612" s="8" t="s">
        <v>462</v>
      </c>
      <c r="G1612" s="8" t="s">
        <v>47</v>
      </c>
      <c r="H1612" s="8" t="s">
        <v>10972</v>
      </c>
      <c r="I1612" s="8" t="s">
        <v>49</v>
      </c>
      <c r="J1612" s="10">
        <v>3.68</v>
      </c>
      <c r="K1612" s="8" t="s">
        <v>10973</v>
      </c>
      <c r="L1612" s="8" t="s">
        <v>2375</v>
      </c>
      <c r="M1612" s="8" t="s">
        <v>86</v>
      </c>
      <c r="N1612" s="8" t="s">
        <v>11007</v>
      </c>
      <c r="O1612" s="8" t="s">
        <v>52</v>
      </c>
      <c r="P1612" s="8"/>
      <c r="Q1612" s="8"/>
      <c r="R1612" s="8" t="s">
        <v>425</v>
      </c>
      <c r="S1612" s="8" t="s">
        <v>11008</v>
      </c>
      <c r="T1612" s="11" t="str">
        <f t="shared" si="2"/>
        <v>Paul Ereng</v>
      </c>
      <c r="U1612" s="8" t="s">
        <v>80</v>
      </c>
      <c r="V1612" s="8" t="s">
        <v>11009</v>
      </c>
      <c r="W1612" s="8"/>
      <c r="X1612" s="8" t="s">
        <v>10977</v>
      </c>
      <c r="Y1612" s="12" t="s">
        <v>11010</v>
      </c>
      <c r="Z1612" s="12" t="s">
        <v>10978</v>
      </c>
      <c r="AA1612" s="8" t="s">
        <v>60</v>
      </c>
      <c r="AB1612" s="12" t="s">
        <v>10979</v>
      </c>
      <c r="AC1612" s="8" t="s">
        <v>60</v>
      </c>
      <c r="AD1612" s="12" t="s">
        <v>10703</v>
      </c>
      <c r="AE1612" s="8" t="s">
        <v>10980</v>
      </c>
      <c r="AF1612" s="8" t="s">
        <v>10981</v>
      </c>
      <c r="AG1612" s="8" t="s">
        <v>10611</v>
      </c>
      <c r="AH1612" s="8" t="s">
        <v>352</v>
      </c>
      <c r="AI1612" s="8" t="s">
        <v>66</v>
      </c>
      <c r="AJ1612" s="8" t="s">
        <v>86</v>
      </c>
      <c r="AK1612" s="8" t="s">
        <v>2229</v>
      </c>
      <c r="AL1612" s="8" t="s">
        <v>10982</v>
      </c>
      <c r="AM1612" s="8" t="s">
        <v>987</v>
      </c>
      <c r="AN1612" s="8" t="s">
        <v>10983</v>
      </c>
      <c r="AO1612" s="13" t="s">
        <v>10984</v>
      </c>
      <c r="AP1612" s="9" t="s">
        <v>10981</v>
      </c>
      <c r="AQ1612" s="11">
        <v>50735.0</v>
      </c>
    </row>
    <row r="1613">
      <c r="A1613" s="8" t="str">
        <f t="shared" si="1"/>
        <v>Wendel McRaven</v>
      </c>
      <c r="B1613" s="8" t="s">
        <v>10970</v>
      </c>
      <c r="C1613" s="8" t="s">
        <v>119</v>
      </c>
      <c r="D1613" s="9" t="s">
        <v>10600</v>
      </c>
      <c r="E1613" s="8" t="s">
        <v>10971</v>
      </c>
      <c r="F1613" s="8" t="s">
        <v>462</v>
      </c>
      <c r="G1613" s="8" t="s">
        <v>47</v>
      </c>
      <c r="H1613" s="8" t="s">
        <v>10972</v>
      </c>
      <c r="I1613" s="8" t="s">
        <v>49</v>
      </c>
      <c r="J1613" s="10">
        <v>3.68</v>
      </c>
      <c r="K1613" s="8" t="s">
        <v>10973</v>
      </c>
      <c r="L1613" s="8" t="s">
        <v>2375</v>
      </c>
      <c r="M1613" s="8" t="s">
        <v>86</v>
      </c>
      <c r="N1613" s="8" t="s">
        <v>11011</v>
      </c>
      <c r="O1613" s="8" t="s">
        <v>52</v>
      </c>
      <c r="P1613" s="8"/>
      <c r="Q1613" s="8"/>
      <c r="R1613" s="8" t="s">
        <v>11012</v>
      </c>
      <c r="S1613" s="8" t="s">
        <v>11013</v>
      </c>
      <c r="T1613" s="11" t="str">
        <f t="shared" si="2"/>
        <v>Wendel McRaven</v>
      </c>
      <c r="U1613" s="8" t="s">
        <v>80</v>
      </c>
      <c r="V1613" s="8" t="s">
        <v>11014</v>
      </c>
      <c r="W1613" s="8" t="s">
        <v>10976</v>
      </c>
      <c r="X1613" s="8" t="s">
        <v>10977</v>
      </c>
      <c r="Y1613" s="12" t="s">
        <v>11015</v>
      </c>
      <c r="Z1613" s="12" t="s">
        <v>10978</v>
      </c>
      <c r="AA1613" s="8" t="s">
        <v>60</v>
      </c>
      <c r="AB1613" s="12" t="s">
        <v>10979</v>
      </c>
      <c r="AC1613" s="12" t="s">
        <v>11016</v>
      </c>
      <c r="AD1613" s="12" t="s">
        <v>10703</v>
      </c>
      <c r="AE1613" s="8" t="s">
        <v>10980</v>
      </c>
      <c r="AF1613" s="8" t="s">
        <v>10981</v>
      </c>
      <c r="AG1613" s="8" t="s">
        <v>10611</v>
      </c>
      <c r="AH1613" s="8" t="s">
        <v>352</v>
      </c>
      <c r="AI1613" s="8" t="s">
        <v>66</v>
      </c>
      <c r="AJ1613" s="8" t="s">
        <v>86</v>
      </c>
      <c r="AK1613" s="13" t="s">
        <v>2229</v>
      </c>
      <c r="AL1613" s="13" t="s">
        <v>10982</v>
      </c>
      <c r="AM1613" s="8" t="s">
        <v>987</v>
      </c>
      <c r="AN1613" s="8" t="s">
        <v>10983</v>
      </c>
      <c r="AO1613" s="13" t="s">
        <v>10984</v>
      </c>
      <c r="AP1613" s="9" t="s">
        <v>10981</v>
      </c>
      <c r="AQ1613" s="11">
        <v>50735.0</v>
      </c>
    </row>
    <row r="1614">
      <c r="A1614" s="8" t="str">
        <f t="shared" si="1"/>
        <v>Hector Puente</v>
      </c>
      <c r="B1614" s="8" t="s">
        <v>11017</v>
      </c>
      <c r="C1614" s="8" t="s">
        <v>4927</v>
      </c>
      <c r="D1614" s="9" t="s">
        <v>10600</v>
      </c>
      <c r="E1614" s="13" t="s">
        <v>11018</v>
      </c>
      <c r="F1614" s="8" t="s">
        <v>462</v>
      </c>
      <c r="G1614" s="8" t="s">
        <v>47</v>
      </c>
      <c r="H1614" s="8" t="s">
        <v>11019</v>
      </c>
      <c r="I1614" s="8" t="s">
        <v>49</v>
      </c>
      <c r="J1614" s="10">
        <v>3.26</v>
      </c>
      <c r="K1614" s="8" t="s">
        <v>11020</v>
      </c>
      <c r="L1614" s="8"/>
      <c r="M1614" s="8"/>
      <c r="N1614" s="8" t="s">
        <v>11021</v>
      </c>
      <c r="O1614" s="8" t="s">
        <v>52</v>
      </c>
      <c r="P1614" s="8"/>
      <c r="Q1614" s="8"/>
      <c r="R1614" s="8" t="s">
        <v>11022</v>
      </c>
      <c r="S1614" s="8" t="s">
        <v>11023</v>
      </c>
      <c r="T1614" s="11" t="str">
        <f t="shared" si="2"/>
        <v>Hector Puente</v>
      </c>
      <c r="U1614" s="8" t="s">
        <v>2416</v>
      </c>
      <c r="V1614" s="8" t="s">
        <v>11024</v>
      </c>
      <c r="W1614" s="8"/>
      <c r="X1614" s="8" t="s">
        <v>11025</v>
      </c>
      <c r="Y1614" s="8" t="s">
        <v>60</v>
      </c>
      <c r="Z1614" s="12" t="s">
        <v>11026</v>
      </c>
      <c r="AA1614" s="8" t="s">
        <v>60</v>
      </c>
      <c r="AB1614" s="12" t="s">
        <v>11027</v>
      </c>
      <c r="AC1614" s="12" t="s">
        <v>11028</v>
      </c>
      <c r="AD1614" s="12" t="s">
        <v>11029</v>
      </c>
      <c r="AE1614" s="8" t="s">
        <v>11030</v>
      </c>
      <c r="AF1614" s="13" t="s">
        <v>11031</v>
      </c>
      <c r="AG1614" s="13" t="s">
        <v>10611</v>
      </c>
      <c r="AH1614" s="13" t="s">
        <v>654</v>
      </c>
      <c r="AI1614" s="13" t="s">
        <v>66</v>
      </c>
      <c r="AJ1614" s="8"/>
      <c r="AK1614" s="13" t="s">
        <v>3913</v>
      </c>
      <c r="AL1614" s="13" t="s">
        <v>838</v>
      </c>
      <c r="AM1614" s="8" t="s">
        <v>197</v>
      </c>
      <c r="AN1614" s="8" t="s">
        <v>11032</v>
      </c>
      <c r="AO1614" s="13" t="s">
        <v>11033</v>
      </c>
      <c r="AP1614" s="52" t="s">
        <v>11031</v>
      </c>
      <c r="AQ1614" s="28">
        <v>9960.0</v>
      </c>
    </row>
    <row r="1615">
      <c r="A1615" s="8" t="str">
        <f t="shared" si="1"/>
        <v>Riley Cowan</v>
      </c>
      <c r="B1615" s="8" t="s">
        <v>11017</v>
      </c>
      <c r="C1615" s="8" t="s">
        <v>4927</v>
      </c>
      <c r="D1615" s="9" t="s">
        <v>10600</v>
      </c>
      <c r="E1615" s="8" t="s">
        <v>11018</v>
      </c>
      <c r="F1615" s="8" t="s">
        <v>462</v>
      </c>
      <c r="G1615" s="8" t="s">
        <v>47</v>
      </c>
      <c r="H1615" s="8" t="s">
        <v>11019</v>
      </c>
      <c r="I1615" s="8" t="s">
        <v>49</v>
      </c>
      <c r="J1615" s="10">
        <v>3.26</v>
      </c>
      <c r="K1615" s="8" t="s">
        <v>11020</v>
      </c>
      <c r="L1615" s="8"/>
      <c r="M1615" s="8"/>
      <c r="N1615" s="8" t="s">
        <v>11034</v>
      </c>
      <c r="O1615" s="8" t="s">
        <v>52</v>
      </c>
      <c r="P1615" s="8"/>
      <c r="Q1615" s="8"/>
      <c r="R1615" s="8" t="s">
        <v>324</v>
      </c>
      <c r="S1615" s="8" t="s">
        <v>11035</v>
      </c>
      <c r="T1615" s="11" t="str">
        <f t="shared" si="2"/>
        <v>Riley Cowan</v>
      </c>
      <c r="U1615" s="8" t="s">
        <v>11036</v>
      </c>
      <c r="V1615" s="8" t="s">
        <v>11037</v>
      </c>
      <c r="W1615" s="8"/>
      <c r="X1615" s="8" t="s">
        <v>11025</v>
      </c>
      <c r="Y1615" s="8" t="s">
        <v>60</v>
      </c>
      <c r="Z1615" s="12" t="s">
        <v>11026</v>
      </c>
      <c r="AA1615" s="8" t="s">
        <v>60</v>
      </c>
      <c r="AB1615" s="12" t="s">
        <v>11027</v>
      </c>
      <c r="AC1615" s="12" t="s">
        <v>11038</v>
      </c>
      <c r="AD1615" s="12" t="s">
        <v>11029</v>
      </c>
      <c r="AE1615" s="8" t="s">
        <v>11030</v>
      </c>
      <c r="AF1615" s="8" t="s">
        <v>11031</v>
      </c>
      <c r="AG1615" s="8" t="s">
        <v>10611</v>
      </c>
      <c r="AH1615" s="8" t="s">
        <v>654</v>
      </c>
      <c r="AI1615" s="8" t="s">
        <v>66</v>
      </c>
      <c r="AJ1615" s="8"/>
      <c r="AK1615" s="8" t="s">
        <v>3913</v>
      </c>
      <c r="AL1615" s="8" t="s">
        <v>838</v>
      </c>
      <c r="AM1615" s="8" t="s">
        <v>197</v>
      </c>
      <c r="AN1615" s="8" t="s">
        <v>11032</v>
      </c>
      <c r="AO1615" s="8" t="s">
        <v>11033</v>
      </c>
      <c r="AP1615" s="8" t="s">
        <v>11031</v>
      </c>
      <c r="AQ1615" s="11">
        <v>9960.0</v>
      </c>
    </row>
    <row r="1616">
      <c r="A1616" s="8" t="str">
        <f t="shared" si="1"/>
        <v>Bryan Jackson</v>
      </c>
      <c r="B1616" s="8" t="s">
        <v>11017</v>
      </c>
      <c r="C1616" s="8" t="s">
        <v>4927</v>
      </c>
      <c r="D1616" s="9" t="s">
        <v>10600</v>
      </c>
      <c r="E1616" s="13" t="s">
        <v>11018</v>
      </c>
      <c r="F1616" s="8" t="s">
        <v>462</v>
      </c>
      <c r="G1616" s="8" t="s">
        <v>47</v>
      </c>
      <c r="H1616" s="8" t="s">
        <v>11019</v>
      </c>
      <c r="I1616" s="8" t="s">
        <v>49</v>
      </c>
      <c r="J1616" s="10">
        <v>3.26</v>
      </c>
      <c r="K1616" s="8" t="s">
        <v>11020</v>
      </c>
      <c r="L1616" s="8"/>
      <c r="M1616" s="8"/>
      <c r="N1616" s="8" t="s">
        <v>11039</v>
      </c>
      <c r="O1616" s="8" t="s">
        <v>52</v>
      </c>
      <c r="P1616" s="8"/>
      <c r="Q1616" s="8"/>
      <c r="R1616" s="8" t="s">
        <v>2169</v>
      </c>
      <c r="S1616" s="8" t="s">
        <v>2521</v>
      </c>
      <c r="T1616" s="11" t="str">
        <f t="shared" si="2"/>
        <v>Bryan Jackson</v>
      </c>
      <c r="U1616" s="8" t="s">
        <v>55</v>
      </c>
      <c r="V1616" s="8" t="s">
        <v>11040</v>
      </c>
      <c r="W1616" s="8" t="s">
        <v>11041</v>
      </c>
      <c r="X1616" s="8" t="s">
        <v>11025</v>
      </c>
      <c r="Y1616" s="12" t="s">
        <v>11042</v>
      </c>
      <c r="Z1616" s="12" t="s">
        <v>11026</v>
      </c>
      <c r="AA1616" s="8" t="s">
        <v>60</v>
      </c>
      <c r="AB1616" s="12" t="s">
        <v>11027</v>
      </c>
      <c r="AC1616" s="8" t="s">
        <v>60</v>
      </c>
      <c r="AD1616" s="12" t="s">
        <v>11029</v>
      </c>
      <c r="AE1616" s="8" t="s">
        <v>11030</v>
      </c>
      <c r="AF1616" s="13" t="s">
        <v>11031</v>
      </c>
      <c r="AG1616" s="13" t="s">
        <v>10611</v>
      </c>
      <c r="AH1616" s="13" t="s">
        <v>654</v>
      </c>
      <c r="AI1616" s="13" t="s">
        <v>66</v>
      </c>
      <c r="AJ1616" s="8"/>
      <c r="AK1616" s="8" t="s">
        <v>3913</v>
      </c>
      <c r="AL1616" s="8" t="s">
        <v>838</v>
      </c>
      <c r="AM1616" s="8" t="s">
        <v>197</v>
      </c>
      <c r="AN1616" s="8" t="s">
        <v>11032</v>
      </c>
      <c r="AO1616" s="13" t="s">
        <v>11033</v>
      </c>
      <c r="AP1616" s="9" t="s">
        <v>11031</v>
      </c>
      <c r="AQ1616" s="28">
        <v>9960.0</v>
      </c>
    </row>
    <row r="1617">
      <c r="A1617" s="8" t="str">
        <f t="shared" si="1"/>
        <v>Andrew Glass</v>
      </c>
      <c r="B1617" s="8" t="s">
        <v>11017</v>
      </c>
      <c r="C1617" s="8" t="s">
        <v>4927</v>
      </c>
      <c r="D1617" s="9" t="s">
        <v>10600</v>
      </c>
      <c r="E1617" s="13" t="s">
        <v>11018</v>
      </c>
      <c r="F1617" s="8" t="s">
        <v>462</v>
      </c>
      <c r="G1617" s="8" t="s">
        <v>47</v>
      </c>
      <c r="H1617" s="8" t="s">
        <v>11019</v>
      </c>
      <c r="I1617" s="8" t="s">
        <v>49</v>
      </c>
      <c r="J1617" s="10">
        <v>3.26</v>
      </c>
      <c r="K1617" s="8" t="s">
        <v>11020</v>
      </c>
      <c r="L1617" s="8"/>
      <c r="M1617" s="8"/>
      <c r="N1617" s="8" t="s">
        <v>11043</v>
      </c>
      <c r="O1617" s="8" t="s">
        <v>52</v>
      </c>
      <c r="P1617" s="8"/>
      <c r="Q1617" s="8"/>
      <c r="R1617" s="8" t="s">
        <v>53</v>
      </c>
      <c r="S1617" s="8" t="s">
        <v>9008</v>
      </c>
      <c r="T1617" s="11" t="str">
        <f t="shared" si="2"/>
        <v>Andrew Glass</v>
      </c>
      <c r="U1617" s="8" t="s">
        <v>160</v>
      </c>
      <c r="V1617" s="8" t="s">
        <v>11044</v>
      </c>
      <c r="W1617" s="8"/>
      <c r="X1617" s="8" t="s">
        <v>11025</v>
      </c>
      <c r="Y1617" s="8" t="s">
        <v>60</v>
      </c>
      <c r="Z1617" s="12" t="s">
        <v>11026</v>
      </c>
      <c r="AA1617" s="8" t="s">
        <v>60</v>
      </c>
      <c r="AB1617" s="12" t="s">
        <v>11027</v>
      </c>
      <c r="AC1617" s="8" t="s">
        <v>60</v>
      </c>
      <c r="AD1617" s="12" t="s">
        <v>11029</v>
      </c>
      <c r="AE1617" s="8" t="s">
        <v>11030</v>
      </c>
      <c r="AF1617" s="13" t="s">
        <v>11031</v>
      </c>
      <c r="AG1617" s="13" t="s">
        <v>10611</v>
      </c>
      <c r="AH1617" s="13" t="s">
        <v>654</v>
      </c>
      <c r="AI1617" s="13" t="s">
        <v>66</v>
      </c>
      <c r="AJ1617" s="8"/>
      <c r="AK1617" s="13" t="s">
        <v>3913</v>
      </c>
      <c r="AL1617" s="13" t="s">
        <v>838</v>
      </c>
      <c r="AM1617" s="8" t="s">
        <v>197</v>
      </c>
      <c r="AN1617" s="8" t="s">
        <v>11032</v>
      </c>
      <c r="AO1617" s="13" t="s">
        <v>11033</v>
      </c>
      <c r="AP1617" s="38" t="s">
        <v>11031</v>
      </c>
      <c r="AQ1617" s="28">
        <v>9960.0</v>
      </c>
    </row>
    <row r="1618">
      <c r="A1618" s="8" t="str">
        <f t="shared" si="1"/>
        <v>Marissa Oglesby</v>
      </c>
      <c r="B1618" s="8" t="s">
        <v>11017</v>
      </c>
      <c r="C1618" s="8" t="s">
        <v>4927</v>
      </c>
      <c r="D1618" s="9" t="s">
        <v>10600</v>
      </c>
      <c r="E1618" s="13" t="s">
        <v>11018</v>
      </c>
      <c r="F1618" s="8" t="s">
        <v>462</v>
      </c>
      <c r="G1618" s="8" t="s">
        <v>47</v>
      </c>
      <c r="H1618" s="8" t="s">
        <v>11019</v>
      </c>
      <c r="I1618" s="8" t="s">
        <v>49</v>
      </c>
      <c r="J1618" s="10">
        <v>3.26</v>
      </c>
      <c r="K1618" s="8" t="s">
        <v>11020</v>
      </c>
      <c r="L1618" s="8"/>
      <c r="M1618" s="8"/>
      <c r="N1618" s="8" t="s">
        <v>11045</v>
      </c>
      <c r="O1618" s="8" t="s">
        <v>52</v>
      </c>
      <c r="P1618" s="8"/>
      <c r="Q1618" s="8"/>
      <c r="R1618" s="8" t="s">
        <v>11046</v>
      </c>
      <c r="S1618" s="8" t="s">
        <v>11047</v>
      </c>
      <c r="T1618" s="11" t="str">
        <f t="shared" si="2"/>
        <v>Marissa Oglesby</v>
      </c>
      <c r="U1618" s="8" t="s">
        <v>7310</v>
      </c>
      <c r="V1618" s="8" t="s">
        <v>11048</v>
      </c>
      <c r="W1618" s="8"/>
      <c r="X1618" s="8" t="s">
        <v>11025</v>
      </c>
      <c r="Y1618" s="8" t="s">
        <v>60</v>
      </c>
      <c r="Z1618" s="12" t="s">
        <v>11026</v>
      </c>
      <c r="AA1618" s="8" t="s">
        <v>60</v>
      </c>
      <c r="AB1618" s="12" t="s">
        <v>11027</v>
      </c>
      <c r="AC1618" s="8" t="s">
        <v>60</v>
      </c>
      <c r="AD1618" s="12" t="s">
        <v>11029</v>
      </c>
      <c r="AE1618" s="8" t="s">
        <v>11030</v>
      </c>
      <c r="AF1618" s="13" t="s">
        <v>11031</v>
      </c>
      <c r="AG1618" s="13" t="s">
        <v>10611</v>
      </c>
      <c r="AH1618" s="13" t="s">
        <v>654</v>
      </c>
      <c r="AI1618" s="13" t="s">
        <v>66</v>
      </c>
      <c r="AJ1618" s="8"/>
      <c r="AK1618" s="8" t="s">
        <v>3913</v>
      </c>
      <c r="AL1618" s="8" t="s">
        <v>838</v>
      </c>
      <c r="AM1618" s="8" t="s">
        <v>197</v>
      </c>
      <c r="AN1618" s="8" t="s">
        <v>11032</v>
      </c>
      <c r="AO1618" s="13" t="s">
        <v>11033</v>
      </c>
      <c r="AP1618" s="9" t="s">
        <v>11031</v>
      </c>
      <c r="AQ1618" s="28">
        <v>9960.0</v>
      </c>
    </row>
    <row r="1619">
      <c r="A1619" s="8" t="str">
        <f t="shared" si="1"/>
        <v>Tyrone Edgar</v>
      </c>
      <c r="B1619" s="8" t="s">
        <v>11049</v>
      </c>
      <c r="C1619" s="8" t="s">
        <v>459</v>
      </c>
      <c r="D1619" s="9" t="s">
        <v>10600</v>
      </c>
      <c r="E1619" s="8" t="s">
        <v>11050</v>
      </c>
      <c r="F1619" s="8" t="s">
        <v>462</v>
      </c>
      <c r="G1619" s="8" t="s">
        <v>47</v>
      </c>
      <c r="H1619" s="8" t="s">
        <v>11051</v>
      </c>
      <c r="I1619" s="8" t="s">
        <v>11052</v>
      </c>
      <c r="J1619" s="10">
        <v>3.64</v>
      </c>
      <c r="K1619" s="8" t="s">
        <v>11053</v>
      </c>
      <c r="L1619" s="8" t="s">
        <v>4215</v>
      </c>
      <c r="M1619" s="8"/>
      <c r="N1619" s="13" t="s">
        <v>11054</v>
      </c>
      <c r="O1619" s="13" t="s">
        <v>52</v>
      </c>
      <c r="P1619" s="8"/>
      <c r="Q1619" s="8"/>
      <c r="R1619" s="8" t="s">
        <v>11055</v>
      </c>
      <c r="S1619" s="8" t="s">
        <v>11056</v>
      </c>
      <c r="T1619" s="11" t="str">
        <f t="shared" si="2"/>
        <v>Tyrone Edgar</v>
      </c>
      <c r="U1619" s="8" t="s">
        <v>11057</v>
      </c>
      <c r="V1619" s="8" t="s">
        <v>11058</v>
      </c>
      <c r="W1619" s="8"/>
      <c r="X1619" s="13" t="s">
        <v>11059</v>
      </c>
      <c r="Y1619" s="12" t="s">
        <v>11060</v>
      </c>
      <c r="Z1619" s="12" t="s">
        <v>11061</v>
      </c>
      <c r="AA1619" s="12" t="s">
        <v>11062</v>
      </c>
      <c r="AB1619" s="12" t="s">
        <v>11063</v>
      </c>
      <c r="AC1619" s="12" t="s">
        <v>11064</v>
      </c>
      <c r="AD1619" s="12" t="s">
        <v>11065</v>
      </c>
      <c r="AE1619" s="13" t="s">
        <v>11066</v>
      </c>
      <c r="AF1619" s="8" t="s">
        <v>11067</v>
      </c>
      <c r="AG1619" s="8" t="s">
        <v>10611</v>
      </c>
      <c r="AH1619" s="8" t="s">
        <v>654</v>
      </c>
      <c r="AI1619" s="8" t="s">
        <v>233</v>
      </c>
      <c r="AJ1619" s="8"/>
      <c r="AK1619" s="13" t="s">
        <v>4151</v>
      </c>
      <c r="AL1619" s="13" t="s">
        <v>655</v>
      </c>
      <c r="AM1619" s="13" t="s">
        <v>137</v>
      </c>
      <c r="AN1619" s="8" t="s">
        <v>11068</v>
      </c>
      <c r="AO1619" s="13" t="s">
        <v>11069</v>
      </c>
      <c r="AP1619" s="9" t="s">
        <v>11067</v>
      </c>
      <c r="AQ1619" s="11">
        <v>8891.0</v>
      </c>
    </row>
    <row r="1620">
      <c r="A1620" s="8" t="str">
        <f t="shared" si="1"/>
        <v>Tyree Price</v>
      </c>
      <c r="B1620" s="8" t="s">
        <v>11049</v>
      </c>
      <c r="C1620" s="8" t="s">
        <v>459</v>
      </c>
      <c r="D1620" s="9" t="s">
        <v>10600</v>
      </c>
      <c r="E1620" s="8" t="s">
        <v>11050</v>
      </c>
      <c r="F1620" s="8" t="s">
        <v>462</v>
      </c>
      <c r="G1620" s="8" t="s">
        <v>47</v>
      </c>
      <c r="H1620" s="8" t="s">
        <v>11051</v>
      </c>
      <c r="I1620" s="8" t="s">
        <v>11052</v>
      </c>
      <c r="J1620" s="10">
        <v>3.64</v>
      </c>
      <c r="K1620" s="8" t="s">
        <v>11053</v>
      </c>
      <c r="L1620" s="8" t="s">
        <v>4215</v>
      </c>
      <c r="M1620" s="8"/>
      <c r="N1620" s="8" t="s">
        <v>11070</v>
      </c>
      <c r="O1620" s="8" t="s">
        <v>52</v>
      </c>
      <c r="P1620" s="8"/>
      <c r="Q1620" s="8"/>
      <c r="R1620" s="8" t="s">
        <v>11071</v>
      </c>
      <c r="S1620" s="8" t="s">
        <v>3644</v>
      </c>
      <c r="T1620" s="11" t="str">
        <f t="shared" si="2"/>
        <v>Tyree Price</v>
      </c>
      <c r="U1620" s="8" t="s">
        <v>11072</v>
      </c>
      <c r="V1620" s="8" t="s">
        <v>11073</v>
      </c>
      <c r="W1620" s="8"/>
      <c r="X1620" s="8" t="s">
        <v>11059</v>
      </c>
      <c r="Y1620" s="8" t="s">
        <v>60</v>
      </c>
      <c r="Z1620" s="12" t="s">
        <v>11061</v>
      </c>
      <c r="AA1620" s="8" t="s">
        <v>60</v>
      </c>
      <c r="AB1620" s="12" t="s">
        <v>11063</v>
      </c>
      <c r="AC1620" s="8" t="s">
        <v>60</v>
      </c>
      <c r="AD1620" s="12" t="s">
        <v>11065</v>
      </c>
      <c r="AE1620" s="8" t="s">
        <v>11066</v>
      </c>
      <c r="AF1620" s="8" t="s">
        <v>11067</v>
      </c>
      <c r="AG1620" s="8" t="s">
        <v>10611</v>
      </c>
      <c r="AH1620" s="8" t="s">
        <v>654</v>
      </c>
      <c r="AI1620" s="8" t="s">
        <v>233</v>
      </c>
      <c r="AJ1620" s="8"/>
      <c r="AK1620" s="8" t="s">
        <v>4151</v>
      </c>
      <c r="AL1620" s="8" t="s">
        <v>655</v>
      </c>
      <c r="AM1620" s="8" t="s">
        <v>137</v>
      </c>
      <c r="AN1620" s="8" t="s">
        <v>11068</v>
      </c>
      <c r="AO1620" s="13" t="s">
        <v>11074</v>
      </c>
      <c r="AP1620" s="9" t="s">
        <v>11067</v>
      </c>
      <c r="AQ1620" s="11">
        <v>8891.0</v>
      </c>
    </row>
    <row r="1621">
      <c r="A1621" s="8" t="str">
        <f t="shared" si="1"/>
        <v>Josh Allen</v>
      </c>
      <c r="B1621" s="8" t="s">
        <v>11049</v>
      </c>
      <c r="C1621" s="8" t="s">
        <v>459</v>
      </c>
      <c r="D1621" s="9" t="s">
        <v>10600</v>
      </c>
      <c r="E1621" s="8" t="s">
        <v>11050</v>
      </c>
      <c r="F1621" s="8" t="s">
        <v>462</v>
      </c>
      <c r="G1621" s="8" t="s">
        <v>47</v>
      </c>
      <c r="H1621" s="8" t="s">
        <v>11051</v>
      </c>
      <c r="I1621" s="8" t="s">
        <v>11052</v>
      </c>
      <c r="J1621" s="10">
        <v>3.64</v>
      </c>
      <c r="K1621" s="8" t="s">
        <v>11053</v>
      </c>
      <c r="L1621" s="8" t="s">
        <v>4215</v>
      </c>
      <c r="M1621" s="8"/>
      <c r="N1621" s="8" t="s">
        <v>11075</v>
      </c>
      <c r="O1621" s="8" t="s">
        <v>52</v>
      </c>
      <c r="P1621" s="8"/>
      <c r="Q1621" s="8"/>
      <c r="R1621" s="8" t="s">
        <v>268</v>
      </c>
      <c r="S1621" s="8" t="s">
        <v>851</v>
      </c>
      <c r="T1621" s="11" t="str">
        <f t="shared" si="2"/>
        <v>Josh Allen</v>
      </c>
      <c r="U1621" s="8" t="s">
        <v>11076</v>
      </c>
      <c r="V1621" s="8" t="s">
        <v>11077</v>
      </c>
      <c r="W1621" s="8"/>
      <c r="X1621" s="8" t="s">
        <v>11059</v>
      </c>
      <c r="Y1621" s="12" t="s">
        <v>11078</v>
      </c>
      <c r="Z1621" s="12" t="s">
        <v>11061</v>
      </c>
      <c r="AA1621" s="12" t="s">
        <v>11079</v>
      </c>
      <c r="AB1621" s="12" t="s">
        <v>11063</v>
      </c>
      <c r="AC1621" s="12" t="s">
        <v>11080</v>
      </c>
      <c r="AD1621" s="12" t="s">
        <v>11065</v>
      </c>
      <c r="AE1621" s="8" t="s">
        <v>11066</v>
      </c>
      <c r="AF1621" s="8" t="s">
        <v>11067</v>
      </c>
      <c r="AG1621" s="8" t="s">
        <v>10611</v>
      </c>
      <c r="AH1621" s="8" t="s">
        <v>654</v>
      </c>
      <c r="AI1621" s="8" t="s">
        <v>233</v>
      </c>
      <c r="AJ1621" s="8"/>
      <c r="AK1621" s="8" t="s">
        <v>4151</v>
      </c>
      <c r="AL1621" s="8" t="s">
        <v>655</v>
      </c>
      <c r="AM1621" s="8" t="s">
        <v>137</v>
      </c>
      <c r="AN1621" s="8" t="s">
        <v>11068</v>
      </c>
      <c r="AO1621" s="8" t="s">
        <v>11074</v>
      </c>
      <c r="AP1621" s="9" t="s">
        <v>11067</v>
      </c>
      <c r="AQ1621" s="11">
        <v>8891.0</v>
      </c>
    </row>
    <row r="1622">
      <c r="A1622" s="8" t="str">
        <f t="shared" si="1"/>
        <v>Khadevis Robinson</v>
      </c>
      <c r="B1622" s="8" t="s">
        <v>11049</v>
      </c>
      <c r="C1622" s="8" t="s">
        <v>459</v>
      </c>
      <c r="D1622" s="9" t="s">
        <v>10600</v>
      </c>
      <c r="E1622" s="8" t="s">
        <v>11050</v>
      </c>
      <c r="F1622" s="8" t="s">
        <v>462</v>
      </c>
      <c r="G1622" s="8" t="s">
        <v>47</v>
      </c>
      <c r="H1622" s="8" t="s">
        <v>11051</v>
      </c>
      <c r="I1622" s="8" t="s">
        <v>11052</v>
      </c>
      <c r="J1622" s="10">
        <v>3.64</v>
      </c>
      <c r="K1622" s="8" t="s">
        <v>11053</v>
      </c>
      <c r="L1622" s="8" t="s">
        <v>4215</v>
      </c>
      <c r="M1622" s="8"/>
      <c r="N1622" s="8" t="s">
        <v>11081</v>
      </c>
      <c r="O1622" s="8" t="s">
        <v>52</v>
      </c>
      <c r="P1622" s="8"/>
      <c r="Q1622" s="8"/>
      <c r="R1622" s="8" t="s">
        <v>11082</v>
      </c>
      <c r="S1622" s="8" t="s">
        <v>3018</v>
      </c>
      <c r="T1622" s="11" t="str">
        <f t="shared" si="2"/>
        <v>Khadevis Robinson</v>
      </c>
      <c r="U1622" s="8" t="s">
        <v>2105</v>
      </c>
      <c r="V1622" s="8" t="s">
        <v>11083</v>
      </c>
      <c r="W1622" s="8"/>
      <c r="X1622" s="8" t="s">
        <v>11059</v>
      </c>
      <c r="Y1622" s="12" t="s">
        <v>11084</v>
      </c>
      <c r="Z1622" s="12" t="s">
        <v>11061</v>
      </c>
      <c r="AA1622" s="12" t="s">
        <v>11085</v>
      </c>
      <c r="AB1622" s="12" t="s">
        <v>11063</v>
      </c>
      <c r="AC1622" s="12" t="s">
        <v>11086</v>
      </c>
      <c r="AD1622" s="12" t="s">
        <v>11065</v>
      </c>
      <c r="AE1622" s="8" t="s">
        <v>11066</v>
      </c>
      <c r="AF1622" s="13" t="s">
        <v>11067</v>
      </c>
      <c r="AG1622" s="13" t="s">
        <v>10611</v>
      </c>
      <c r="AH1622" s="8" t="s">
        <v>654</v>
      </c>
      <c r="AI1622" s="8" t="s">
        <v>233</v>
      </c>
      <c r="AJ1622" s="8"/>
      <c r="AK1622" s="13" t="s">
        <v>4151</v>
      </c>
      <c r="AL1622" s="13" t="s">
        <v>655</v>
      </c>
      <c r="AM1622" s="8" t="s">
        <v>137</v>
      </c>
      <c r="AN1622" s="8" t="s">
        <v>11068</v>
      </c>
      <c r="AO1622" s="13" t="s">
        <v>11074</v>
      </c>
      <c r="AP1622" s="9" t="s">
        <v>11067</v>
      </c>
      <c r="AQ1622" s="11">
        <v>8891.0</v>
      </c>
    </row>
    <row r="1623">
      <c r="A1623" s="8" t="str">
        <f t="shared" si="1"/>
        <v>Terry Hughes</v>
      </c>
      <c r="B1623" s="8" t="s">
        <v>11049</v>
      </c>
      <c r="C1623" s="8" t="s">
        <v>459</v>
      </c>
      <c r="D1623" s="9" t="s">
        <v>10600</v>
      </c>
      <c r="E1623" s="8" t="s">
        <v>11050</v>
      </c>
      <c r="F1623" s="8" t="s">
        <v>462</v>
      </c>
      <c r="G1623" s="8" t="s">
        <v>47</v>
      </c>
      <c r="H1623" s="8" t="s">
        <v>11051</v>
      </c>
      <c r="I1623" s="8" t="s">
        <v>11052</v>
      </c>
      <c r="J1623" s="10">
        <v>3.64</v>
      </c>
      <c r="K1623" s="8" t="s">
        <v>11053</v>
      </c>
      <c r="L1623" s="8" t="s">
        <v>4215</v>
      </c>
      <c r="M1623" s="8"/>
      <c r="N1623" s="8" t="s">
        <v>11087</v>
      </c>
      <c r="O1623" s="8" t="s">
        <v>52</v>
      </c>
      <c r="P1623" s="8"/>
      <c r="Q1623" s="8"/>
      <c r="R1623" s="8" t="s">
        <v>2433</v>
      </c>
      <c r="S1623" s="8" t="s">
        <v>9129</v>
      </c>
      <c r="T1623" s="11" t="str">
        <f t="shared" si="2"/>
        <v>Terry Hughes</v>
      </c>
      <c r="U1623" s="8" t="s">
        <v>160</v>
      </c>
      <c r="V1623" s="8" t="s">
        <v>11088</v>
      </c>
      <c r="W1623" s="8"/>
      <c r="X1623" s="8" t="s">
        <v>11059</v>
      </c>
      <c r="Y1623" s="12" t="s">
        <v>11089</v>
      </c>
      <c r="Z1623" s="12" t="s">
        <v>11061</v>
      </c>
      <c r="AA1623" s="8" t="s">
        <v>60</v>
      </c>
      <c r="AB1623" s="12" t="s">
        <v>11063</v>
      </c>
      <c r="AC1623" s="12" t="s">
        <v>11090</v>
      </c>
      <c r="AD1623" s="12" t="s">
        <v>11065</v>
      </c>
      <c r="AE1623" s="8" t="s">
        <v>11066</v>
      </c>
      <c r="AF1623" s="8" t="s">
        <v>11067</v>
      </c>
      <c r="AG1623" s="8" t="s">
        <v>10611</v>
      </c>
      <c r="AH1623" s="8" t="s">
        <v>654</v>
      </c>
      <c r="AI1623" s="8" t="s">
        <v>233</v>
      </c>
      <c r="AJ1623" s="8"/>
      <c r="AK1623" s="8" t="s">
        <v>4151</v>
      </c>
      <c r="AL1623" s="8" t="s">
        <v>655</v>
      </c>
      <c r="AM1623" s="8" t="s">
        <v>137</v>
      </c>
      <c r="AN1623" s="8" t="s">
        <v>11068</v>
      </c>
      <c r="AO1623" s="13" t="s">
        <v>11074</v>
      </c>
      <c r="AP1623" s="9" t="s">
        <v>11067</v>
      </c>
      <c r="AQ1623" s="11">
        <v>8891.0</v>
      </c>
    </row>
    <row r="1624">
      <c r="A1624" s="8" t="str">
        <f t="shared" si="1"/>
        <v>Roger Cooke</v>
      </c>
      <c r="B1624" s="8" t="s">
        <v>11049</v>
      </c>
      <c r="C1624" s="8" t="s">
        <v>459</v>
      </c>
      <c r="D1624" s="9" t="s">
        <v>10600</v>
      </c>
      <c r="E1624" s="8" t="s">
        <v>11050</v>
      </c>
      <c r="F1624" s="8" t="s">
        <v>462</v>
      </c>
      <c r="G1624" s="8" t="s">
        <v>47</v>
      </c>
      <c r="H1624" s="8" t="s">
        <v>11051</v>
      </c>
      <c r="I1624" s="8" t="s">
        <v>11052</v>
      </c>
      <c r="J1624" s="10">
        <v>3.64</v>
      </c>
      <c r="K1624" s="8" t="s">
        <v>11053</v>
      </c>
      <c r="L1624" s="8" t="s">
        <v>4215</v>
      </c>
      <c r="M1624" s="8"/>
      <c r="N1624" s="8" t="s">
        <v>11091</v>
      </c>
      <c r="O1624" s="8" t="s">
        <v>52</v>
      </c>
      <c r="P1624" s="8"/>
      <c r="Q1624" s="8"/>
      <c r="R1624" s="8" t="s">
        <v>5366</v>
      </c>
      <c r="S1624" s="8" t="s">
        <v>11092</v>
      </c>
      <c r="T1624" s="11" t="str">
        <f t="shared" si="2"/>
        <v>Roger Cooke</v>
      </c>
      <c r="U1624" s="8" t="s">
        <v>106</v>
      </c>
      <c r="V1624" s="8" t="s">
        <v>11093</v>
      </c>
      <c r="W1624" s="8"/>
      <c r="X1624" s="8" t="s">
        <v>11059</v>
      </c>
      <c r="Y1624" s="8" t="s">
        <v>60</v>
      </c>
      <c r="Z1624" s="12" t="s">
        <v>11061</v>
      </c>
      <c r="AA1624" s="8" t="s">
        <v>60</v>
      </c>
      <c r="AB1624" s="12" t="s">
        <v>11063</v>
      </c>
      <c r="AC1624" s="8" t="s">
        <v>60</v>
      </c>
      <c r="AD1624" s="12" t="s">
        <v>11065</v>
      </c>
      <c r="AE1624" s="8" t="s">
        <v>11066</v>
      </c>
      <c r="AF1624" s="13" t="s">
        <v>11067</v>
      </c>
      <c r="AG1624" s="13" t="s">
        <v>10611</v>
      </c>
      <c r="AH1624" s="8" t="s">
        <v>654</v>
      </c>
      <c r="AI1624" s="8" t="s">
        <v>233</v>
      </c>
      <c r="AJ1624" s="8"/>
      <c r="AK1624" s="13" t="s">
        <v>4151</v>
      </c>
      <c r="AL1624" s="13" t="s">
        <v>655</v>
      </c>
      <c r="AM1624" s="8" t="s">
        <v>137</v>
      </c>
      <c r="AN1624" s="8" t="s">
        <v>11068</v>
      </c>
      <c r="AO1624" s="13" t="s">
        <v>11074</v>
      </c>
      <c r="AP1624" s="9" t="s">
        <v>11067</v>
      </c>
      <c r="AQ1624" s="11">
        <v>8891.0</v>
      </c>
    </row>
    <row r="1625">
      <c r="A1625" s="8" t="str">
        <f t="shared" si="1"/>
        <v>Chadrick Williams</v>
      </c>
      <c r="B1625" s="8" t="s">
        <v>11094</v>
      </c>
      <c r="C1625" s="8" t="s">
        <v>43</v>
      </c>
      <c r="D1625" s="9" t="s">
        <v>10600</v>
      </c>
      <c r="E1625" s="8" t="s">
        <v>4867</v>
      </c>
      <c r="F1625" s="8" t="s">
        <v>462</v>
      </c>
      <c r="G1625" s="8" t="s">
        <v>47</v>
      </c>
      <c r="H1625" s="8" t="s">
        <v>11095</v>
      </c>
      <c r="I1625" s="8" t="s">
        <v>49</v>
      </c>
      <c r="J1625" s="10">
        <v>2.84</v>
      </c>
      <c r="K1625" s="8" t="s">
        <v>11096</v>
      </c>
      <c r="L1625" s="8" t="s">
        <v>86</v>
      </c>
      <c r="M1625" s="8" t="s">
        <v>86</v>
      </c>
      <c r="N1625" s="8" t="s">
        <v>11097</v>
      </c>
      <c r="O1625" s="8" t="s">
        <v>52</v>
      </c>
      <c r="P1625" s="8"/>
      <c r="Q1625" s="8"/>
      <c r="R1625" s="8" t="s">
        <v>11098</v>
      </c>
      <c r="S1625" s="8" t="s">
        <v>1878</v>
      </c>
      <c r="T1625" s="11" t="str">
        <f t="shared" si="2"/>
        <v>Chadrick Williams</v>
      </c>
      <c r="U1625" s="8" t="s">
        <v>76</v>
      </c>
      <c r="V1625" s="8" t="s">
        <v>86</v>
      </c>
      <c r="W1625" s="8" t="s">
        <v>86</v>
      </c>
      <c r="X1625" s="8" t="s">
        <v>11099</v>
      </c>
      <c r="Y1625" s="8" t="s">
        <v>60</v>
      </c>
      <c r="Z1625" s="12" t="s">
        <v>11100</v>
      </c>
      <c r="AA1625" s="8" t="s">
        <v>60</v>
      </c>
      <c r="AB1625" s="12" t="s">
        <v>11101</v>
      </c>
      <c r="AC1625" s="8" t="s">
        <v>60</v>
      </c>
      <c r="AD1625" s="12" t="s">
        <v>11102</v>
      </c>
      <c r="AE1625" s="8" t="s">
        <v>11103</v>
      </c>
      <c r="AF1625" s="8" t="s">
        <v>11104</v>
      </c>
      <c r="AG1625" s="8" t="s">
        <v>10611</v>
      </c>
      <c r="AH1625" s="8" t="s">
        <v>543</v>
      </c>
      <c r="AI1625" s="8" t="s">
        <v>66</v>
      </c>
      <c r="AJ1625" s="8" t="s">
        <v>67</v>
      </c>
      <c r="AK1625" s="8" t="s">
        <v>6293</v>
      </c>
      <c r="AL1625" s="8" t="s">
        <v>10806</v>
      </c>
      <c r="AM1625" s="8" t="s">
        <v>6295</v>
      </c>
      <c r="AN1625" s="8" t="s">
        <v>11105</v>
      </c>
      <c r="AO1625" s="8" t="s">
        <v>11106</v>
      </c>
      <c r="AP1625" s="29" t="s">
        <v>11104</v>
      </c>
      <c r="AQ1625" s="11">
        <v>6562.0</v>
      </c>
    </row>
    <row r="1626">
      <c r="A1626" s="8" t="str">
        <f t="shared" si="1"/>
        <v>Rashel Bonds</v>
      </c>
      <c r="B1626" s="8" t="s">
        <v>11094</v>
      </c>
      <c r="C1626" s="8" t="s">
        <v>43</v>
      </c>
      <c r="D1626" s="9" t="s">
        <v>10600</v>
      </c>
      <c r="E1626" s="8" t="s">
        <v>4867</v>
      </c>
      <c r="F1626" s="8" t="s">
        <v>462</v>
      </c>
      <c r="G1626" s="8" t="s">
        <v>47</v>
      </c>
      <c r="H1626" s="8" t="s">
        <v>11095</v>
      </c>
      <c r="I1626" s="8" t="s">
        <v>49</v>
      </c>
      <c r="J1626" s="10">
        <v>2.84</v>
      </c>
      <c r="K1626" s="8" t="s">
        <v>11096</v>
      </c>
      <c r="L1626" s="8" t="s">
        <v>86</v>
      </c>
      <c r="M1626" s="8" t="s">
        <v>86</v>
      </c>
      <c r="N1626" s="8" t="s">
        <v>11107</v>
      </c>
      <c r="O1626" s="13" t="s">
        <v>52</v>
      </c>
      <c r="P1626" s="8"/>
      <c r="Q1626" s="8"/>
      <c r="R1626" s="8" t="s">
        <v>11108</v>
      </c>
      <c r="S1626" s="8" t="s">
        <v>11109</v>
      </c>
      <c r="T1626" s="11" t="str">
        <f t="shared" si="2"/>
        <v>Rashel Bonds</v>
      </c>
      <c r="U1626" s="8" t="s">
        <v>76</v>
      </c>
      <c r="V1626" s="8"/>
      <c r="W1626" s="8"/>
      <c r="X1626" s="13" t="s">
        <v>11099</v>
      </c>
      <c r="Y1626" s="12" t="s">
        <v>2473</v>
      </c>
      <c r="Z1626" s="12" t="s">
        <v>2524</v>
      </c>
      <c r="AA1626" s="8" t="s">
        <v>60</v>
      </c>
      <c r="AB1626" s="8" t="s">
        <v>60</v>
      </c>
      <c r="AC1626" s="8" t="s">
        <v>60</v>
      </c>
      <c r="AD1626" s="12" t="s">
        <v>2526</v>
      </c>
      <c r="AE1626" s="13" t="s">
        <v>11103</v>
      </c>
      <c r="AF1626" s="8" t="s">
        <v>11104</v>
      </c>
      <c r="AG1626" s="8" t="s">
        <v>10611</v>
      </c>
      <c r="AH1626" s="8" t="s">
        <v>543</v>
      </c>
      <c r="AI1626" s="8" t="s">
        <v>66</v>
      </c>
      <c r="AJ1626" s="8" t="s">
        <v>67</v>
      </c>
      <c r="AK1626" s="13" t="s">
        <v>6293</v>
      </c>
      <c r="AL1626" s="13" t="s">
        <v>10806</v>
      </c>
      <c r="AM1626" s="13" t="s">
        <v>6295</v>
      </c>
      <c r="AN1626" s="8" t="s">
        <v>11105</v>
      </c>
      <c r="AO1626" s="13" t="s">
        <v>11106</v>
      </c>
      <c r="AP1626" s="9" t="s">
        <v>11104</v>
      </c>
      <c r="AQ1626" s="11">
        <v>6562.0</v>
      </c>
    </row>
    <row r="1627">
      <c r="A1627" s="8" t="str">
        <f t="shared" si="1"/>
        <v>Briell Boyd</v>
      </c>
      <c r="B1627" s="8" t="s">
        <v>11094</v>
      </c>
      <c r="C1627" s="8" t="s">
        <v>43</v>
      </c>
      <c r="D1627" s="9" t="s">
        <v>10600</v>
      </c>
      <c r="E1627" s="8" t="s">
        <v>4867</v>
      </c>
      <c r="F1627" s="8" t="s">
        <v>462</v>
      </c>
      <c r="G1627" s="8" t="s">
        <v>47</v>
      </c>
      <c r="H1627" s="8" t="s">
        <v>11095</v>
      </c>
      <c r="I1627" s="8" t="s">
        <v>49</v>
      </c>
      <c r="J1627" s="10">
        <v>2.84</v>
      </c>
      <c r="K1627" s="8" t="s">
        <v>11096</v>
      </c>
      <c r="L1627" s="8" t="s">
        <v>86</v>
      </c>
      <c r="M1627" s="8" t="s">
        <v>86</v>
      </c>
      <c r="N1627" s="8" t="s">
        <v>11110</v>
      </c>
      <c r="O1627" s="8" t="s">
        <v>52</v>
      </c>
      <c r="P1627" s="8"/>
      <c r="Q1627" s="8"/>
      <c r="R1627" s="8" t="s">
        <v>11111</v>
      </c>
      <c r="S1627" s="8" t="s">
        <v>8857</v>
      </c>
      <c r="T1627" s="11" t="str">
        <f t="shared" si="2"/>
        <v>Briell Boyd</v>
      </c>
      <c r="U1627" s="8" t="s">
        <v>76</v>
      </c>
      <c r="V1627" s="8"/>
      <c r="W1627" s="8"/>
      <c r="X1627" s="8" t="s">
        <v>11099</v>
      </c>
      <c r="Y1627" s="8" t="s">
        <v>60</v>
      </c>
      <c r="Z1627" s="12" t="s">
        <v>11100</v>
      </c>
      <c r="AA1627" s="12" t="s">
        <v>11112</v>
      </c>
      <c r="AB1627" s="12" t="s">
        <v>11113</v>
      </c>
      <c r="AC1627" s="8" t="s">
        <v>60</v>
      </c>
      <c r="AD1627" s="12" t="s">
        <v>11102</v>
      </c>
      <c r="AE1627" s="8" t="s">
        <v>11103</v>
      </c>
      <c r="AF1627" s="8" t="s">
        <v>11104</v>
      </c>
      <c r="AG1627" s="8" t="s">
        <v>10611</v>
      </c>
      <c r="AH1627" s="8" t="s">
        <v>543</v>
      </c>
      <c r="AI1627" s="8" t="s">
        <v>66</v>
      </c>
      <c r="AJ1627" s="8" t="s">
        <v>67</v>
      </c>
      <c r="AK1627" s="13" t="s">
        <v>6293</v>
      </c>
      <c r="AL1627" s="13" t="s">
        <v>10806</v>
      </c>
      <c r="AM1627" s="8" t="s">
        <v>6295</v>
      </c>
      <c r="AN1627" s="8" t="s">
        <v>11105</v>
      </c>
      <c r="AO1627" s="13" t="s">
        <v>11106</v>
      </c>
      <c r="AP1627" s="15" t="s">
        <v>11104</v>
      </c>
      <c r="AQ1627" s="11">
        <v>6562.0</v>
      </c>
    </row>
    <row r="1628">
      <c r="A1628" s="8" t="str">
        <f t="shared" si="1"/>
        <v>Phylan Perkins</v>
      </c>
      <c r="B1628" s="8" t="s">
        <v>11094</v>
      </c>
      <c r="C1628" s="8" t="s">
        <v>43</v>
      </c>
      <c r="D1628" s="9" t="s">
        <v>10600</v>
      </c>
      <c r="E1628" s="8" t="s">
        <v>4867</v>
      </c>
      <c r="F1628" s="8" t="s">
        <v>462</v>
      </c>
      <c r="G1628" s="8" t="s">
        <v>47</v>
      </c>
      <c r="H1628" s="8" t="s">
        <v>11095</v>
      </c>
      <c r="I1628" s="8" t="s">
        <v>49</v>
      </c>
      <c r="J1628" s="10">
        <v>2.84</v>
      </c>
      <c r="K1628" s="8" t="s">
        <v>11096</v>
      </c>
      <c r="L1628" s="8"/>
      <c r="M1628" s="8"/>
      <c r="N1628" s="8" t="s">
        <v>11114</v>
      </c>
      <c r="O1628" s="8" t="s">
        <v>52</v>
      </c>
      <c r="P1628" s="8"/>
      <c r="Q1628" s="8"/>
      <c r="R1628" s="8" t="s">
        <v>11115</v>
      </c>
      <c r="S1628" s="8" t="s">
        <v>1633</v>
      </c>
      <c r="T1628" s="11" t="str">
        <f t="shared" si="2"/>
        <v>Phylan Perkins</v>
      </c>
      <c r="U1628" s="8" t="s">
        <v>160</v>
      </c>
      <c r="V1628" s="8" t="s">
        <v>11116</v>
      </c>
      <c r="W1628" s="8" t="s">
        <v>11117</v>
      </c>
      <c r="X1628" s="8" t="s">
        <v>11099</v>
      </c>
      <c r="Y1628" s="8" t="s">
        <v>60</v>
      </c>
      <c r="Z1628" s="12" t="s">
        <v>11100</v>
      </c>
      <c r="AA1628" s="8" t="s">
        <v>60</v>
      </c>
      <c r="AB1628" s="12" t="s">
        <v>11101</v>
      </c>
      <c r="AC1628" s="8" t="s">
        <v>60</v>
      </c>
      <c r="AD1628" s="12" t="s">
        <v>11102</v>
      </c>
      <c r="AE1628" s="8" t="s">
        <v>11103</v>
      </c>
      <c r="AF1628" s="8" t="s">
        <v>11104</v>
      </c>
      <c r="AG1628" s="8" t="s">
        <v>10611</v>
      </c>
      <c r="AH1628" s="8" t="s">
        <v>543</v>
      </c>
      <c r="AI1628" s="8" t="s">
        <v>66</v>
      </c>
      <c r="AJ1628" s="8" t="s">
        <v>67</v>
      </c>
      <c r="AK1628" s="8" t="s">
        <v>6293</v>
      </c>
      <c r="AL1628" s="8" t="s">
        <v>10806</v>
      </c>
      <c r="AM1628" s="8" t="s">
        <v>6295</v>
      </c>
      <c r="AN1628" s="8" t="s">
        <v>11105</v>
      </c>
      <c r="AO1628" s="8" t="s">
        <v>11106</v>
      </c>
      <c r="AP1628" s="8" t="s">
        <v>11104</v>
      </c>
      <c r="AQ1628" s="11">
        <v>6562.0</v>
      </c>
    </row>
    <row r="1629">
      <c r="A1629" s="8" t="str">
        <f t="shared" si="1"/>
        <v>Kemuel Morales</v>
      </c>
      <c r="B1629" s="8" t="s">
        <v>11094</v>
      </c>
      <c r="C1629" s="8" t="s">
        <v>43</v>
      </c>
      <c r="D1629" s="9" t="s">
        <v>10600</v>
      </c>
      <c r="E1629" s="8" t="s">
        <v>4867</v>
      </c>
      <c r="F1629" s="8" t="s">
        <v>462</v>
      </c>
      <c r="G1629" s="8" t="s">
        <v>47</v>
      </c>
      <c r="H1629" s="8" t="s">
        <v>11095</v>
      </c>
      <c r="I1629" s="8" t="s">
        <v>49</v>
      </c>
      <c r="J1629" s="10">
        <v>2.84</v>
      </c>
      <c r="K1629" s="8" t="s">
        <v>11096</v>
      </c>
      <c r="L1629" s="8" t="s">
        <v>86</v>
      </c>
      <c r="M1629" s="8" t="s">
        <v>86</v>
      </c>
      <c r="N1629" s="8" t="s">
        <v>11118</v>
      </c>
      <c r="O1629" s="13" t="s">
        <v>52</v>
      </c>
      <c r="P1629" s="8"/>
      <c r="Q1629" s="8"/>
      <c r="R1629" s="8" t="s">
        <v>11119</v>
      </c>
      <c r="S1629" s="8" t="s">
        <v>9019</v>
      </c>
      <c r="T1629" s="11" t="str">
        <f t="shared" si="2"/>
        <v>Kemuel Morales</v>
      </c>
      <c r="U1629" s="8" t="s">
        <v>160</v>
      </c>
      <c r="V1629" s="8"/>
      <c r="W1629" s="8"/>
      <c r="X1629" s="13" t="s">
        <v>11099</v>
      </c>
      <c r="Y1629" s="8" t="s">
        <v>60</v>
      </c>
      <c r="Z1629" s="12" t="s">
        <v>11100</v>
      </c>
      <c r="AA1629" s="8" t="s">
        <v>60</v>
      </c>
      <c r="AB1629" s="12" t="s">
        <v>11101</v>
      </c>
      <c r="AC1629" s="8" t="s">
        <v>60</v>
      </c>
      <c r="AD1629" s="12" t="s">
        <v>11102</v>
      </c>
      <c r="AE1629" s="13" t="s">
        <v>11103</v>
      </c>
      <c r="AF1629" s="8" t="s">
        <v>11104</v>
      </c>
      <c r="AG1629" s="8" t="s">
        <v>10611</v>
      </c>
      <c r="AH1629" s="8" t="s">
        <v>543</v>
      </c>
      <c r="AI1629" s="8" t="s">
        <v>66</v>
      </c>
      <c r="AJ1629" s="8" t="s">
        <v>67</v>
      </c>
      <c r="AK1629" s="13" t="s">
        <v>6293</v>
      </c>
      <c r="AL1629" s="13" t="s">
        <v>10806</v>
      </c>
      <c r="AM1629" s="13" t="s">
        <v>6295</v>
      </c>
      <c r="AN1629" s="8" t="s">
        <v>11105</v>
      </c>
      <c r="AO1629" s="13" t="s">
        <v>11106</v>
      </c>
      <c r="AP1629" s="9" t="s">
        <v>11104</v>
      </c>
      <c r="AQ1629" s="11">
        <v>6562.0</v>
      </c>
    </row>
    <row r="1630">
      <c r="A1630" s="8" t="str">
        <f t="shared" si="1"/>
        <v>Tristan Ham</v>
      </c>
      <c r="B1630" s="8" t="s">
        <v>11094</v>
      </c>
      <c r="C1630" s="8" t="s">
        <v>43</v>
      </c>
      <c r="D1630" s="9" t="s">
        <v>10600</v>
      </c>
      <c r="E1630" s="13" t="s">
        <v>4867</v>
      </c>
      <c r="F1630" s="8" t="s">
        <v>462</v>
      </c>
      <c r="G1630" s="8" t="s">
        <v>47</v>
      </c>
      <c r="H1630" s="8" t="s">
        <v>11095</v>
      </c>
      <c r="I1630" s="8" t="s">
        <v>49</v>
      </c>
      <c r="J1630" s="10">
        <v>2.84</v>
      </c>
      <c r="K1630" s="8" t="s">
        <v>11096</v>
      </c>
      <c r="L1630" s="8"/>
      <c r="M1630" s="8"/>
      <c r="N1630" s="8" t="s">
        <v>11120</v>
      </c>
      <c r="O1630" s="8" t="s">
        <v>52</v>
      </c>
      <c r="P1630" s="8"/>
      <c r="Q1630" s="8"/>
      <c r="R1630" s="8" t="s">
        <v>11121</v>
      </c>
      <c r="S1630" s="8" t="s">
        <v>11122</v>
      </c>
      <c r="T1630" s="11" t="str">
        <f t="shared" si="2"/>
        <v>Tristan Ham</v>
      </c>
      <c r="U1630" s="8" t="s">
        <v>386</v>
      </c>
      <c r="V1630" s="8" t="s">
        <v>11123</v>
      </c>
      <c r="W1630" s="8"/>
      <c r="X1630" s="8" t="s">
        <v>11099</v>
      </c>
      <c r="Y1630" s="12" t="s">
        <v>11124</v>
      </c>
      <c r="Z1630" s="12" t="s">
        <v>11100</v>
      </c>
      <c r="AA1630" s="8" t="s">
        <v>60</v>
      </c>
      <c r="AB1630" s="12" t="s">
        <v>11101</v>
      </c>
      <c r="AC1630" s="8" t="s">
        <v>60</v>
      </c>
      <c r="AD1630" s="12" t="s">
        <v>11102</v>
      </c>
      <c r="AE1630" s="8" t="s">
        <v>11103</v>
      </c>
      <c r="AF1630" s="13" t="s">
        <v>11104</v>
      </c>
      <c r="AG1630" s="13" t="s">
        <v>10611</v>
      </c>
      <c r="AH1630" s="8" t="s">
        <v>543</v>
      </c>
      <c r="AI1630" s="8" t="s">
        <v>66</v>
      </c>
      <c r="AJ1630" s="8" t="s">
        <v>67</v>
      </c>
      <c r="AK1630" s="13" t="s">
        <v>6293</v>
      </c>
      <c r="AL1630" s="13" t="s">
        <v>10806</v>
      </c>
      <c r="AM1630" s="8" t="s">
        <v>6295</v>
      </c>
      <c r="AN1630" s="8" t="s">
        <v>11105</v>
      </c>
      <c r="AO1630" s="13" t="s">
        <v>11106</v>
      </c>
      <c r="AP1630" s="9" t="s">
        <v>11104</v>
      </c>
      <c r="AQ1630" s="11">
        <v>6562.0</v>
      </c>
    </row>
    <row r="1631">
      <c r="A1631" s="8" t="str">
        <f t="shared" si="1"/>
        <v>Xavier Martinez</v>
      </c>
      <c r="B1631" s="8" t="s">
        <v>11094</v>
      </c>
      <c r="C1631" s="8" t="s">
        <v>43</v>
      </c>
      <c r="D1631" s="9" t="s">
        <v>10600</v>
      </c>
      <c r="E1631" s="8" t="s">
        <v>4867</v>
      </c>
      <c r="F1631" s="8" t="s">
        <v>462</v>
      </c>
      <c r="G1631" s="8" t="s">
        <v>47</v>
      </c>
      <c r="H1631" s="8" t="s">
        <v>11095</v>
      </c>
      <c r="I1631" s="8" t="s">
        <v>49</v>
      </c>
      <c r="J1631" s="10">
        <v>2.84</v>
      </c>
      <c r="K1631" s="8" t="s">
        <v>11096</v>
      </c>
      <c r="L1631" s="8" t="s">
        <v>86</v>
      </c>
      <c r="M1631" s="8" t="s">
        <v>86</v>
      </c>
      <c r="N1631" s="8" t="s">
        <v>11125</v>
      </c>
      <c r="O1631" s="8" t="s">
        <v>52</v>
      </c>
      <c r="P1631" s="8"/>
      <c r="Q1631" s="8"/>
      <c r="R1631" s="8" t="s">
        <v>10499</v>
      </c>
      <c r="S1631" s="8" t="s">
        <v>1928</v>
      </c>
      <c r="T1631" s="11" t="str">
        <f t="shared" si="2"/>
        <v>Xavier Martinez</v>
      </c>
      <c r="U1631" s="8" t="s">
        <v>106</v>
      </c>
      <c r="V1631" s="8" t="s">
        <v>11126</v>
      </c>
      <c r="W1631" s="8" t="s">
        <v>11127</v>
      </c>
      <c r="X1631" s="8" t="s">
        <v>11099</v>
      </c>
      <c r="Y1631" s="8" t="s">
        <v>60</v>
      </c>
      <c r="Z1631" s="12" t="s">
        <v>11100</v>
      </c>
      <c r="AA1631" s="8" t="s">
        <v>60</v>
      </c>
      <c r="AB1631" s="8" t="s">
        <v>60</v>
      </c>
      <c r="AC1631" s="8" t="s">
        <v>60</v>
      </c>
      <c r="AD1631" s="12" t="s">
        <v>11102</v>
      </c>
      <c r="AE1631" s="8" t="s">
        <v>11103</v>
      </c>
      <c r="AF1631" s="8" t="s">
        <v>11104</v>
      </c>
      <c r="AG1631" s="8" t="s">
        <v>10611</v>
      </c>
      <c r="AH1631" s="8" t="s">
        <v>543</v>
      </c>
      <c r="AI1631" s="8" t="s">
        <v>66</v>
      </c>
      <c r="AJ1631" s="8" t="s">
        <v>67</v>
      </c>
      <c r="AK1631" s="13" t="s">
        <v>6293</v>
      </c>
      <c r="AL1631" s="13" t="s">
        <v>10806</v>
      </c>
      <c r="AM1631" s="8" t="s">
        <v>6295</v>
      </c>
      <c r="AN1631" s="8" t="s">
        <v>11105</v>
      </c>
      <c r="AO1631" s="13" t="s">
        <v>11106</v>
      </c>
      <c r="AP1631" s="9" t="s">
        <v>11104</v>
      </c>
      <c r="AQ1631" s="11">
        <v>6562.0</v>
      </c>
    </row>
    <row r="1632">
      <c r="A1632" s="8" t="str">
        <f t="shared" si="1"/>
        <v>John Frazier</v>
      </c>
      <c r="B1632" s="8" t="s">
        <v>11128</v>
      </c>
      <c r="C1632" s="8" t="s">
        <v>1053</v>
      </c>
      <c r="D1632" s="9" t="s">
        <v>10600</v>
      </c>
      <c r="E1632" s="8" t="s">
        <v>11129</v>
      </c>
      <c r="F1632" s="8" t="s">
        <v>462</v>
      </c>
      <c r="G1632" s="8" t="s">
        <v>47</v>
      </c>
      <c r="H1632" s="8" t="s">
        <v>11130</v>
      </c>
      <c r="I1632" s="8" t="s">
        <v>49</v>
      </c>
      <c r="J1632" s="10">
        <v>3.34</v>
      </c>
      <c r="K1632" s="8" t="s">
        <v>11131</v>
      </c>
      <c r="L1632" s="8"/>
      <c r="M1632" s="8"/>
      <c r="N1632" s="8" t="s">
        <v>11132</v>
      </c>
      <c r="O1632" s="8" t="s">
        <v>52</v>
      </c>
      <c r="P1632" s="8"/>
      <c r="Q1632" s="8"/>
      <c r="R1632" s="8" t="s">
        <v>1997</v>
      </c>
      <c r="S1632" s="8" t="s">
        <v>2119</v>
      </c>
      <c r="T1632" s="11" t="str">
        <f t="shared" si="2"/>
        <v>John Frazier</v>
      </c>
      <c r="U1632" s="8" t="s">
        <v>5576</v>
      </c>
      <c r="V1632" s="8" t="s">
        <v>11133</v>
      </c>
      <c r="W1632" s="8" t="s">
        <v>11134</v>
      </c>
      <c r="X1632" s="8" t="s">
        <v>11135</v>
      </c>
      <c r="Y1632" s="8" t="s">
        <v>60</v>
      </c>
      <c r="Z1632" s="12" t="s">
        <v>11136</v>
      </c>
      <c r="AA1632" s="8" t="s">
        <v>60</v>
      </c>
      <c r="AB1632" s="8" t="s">
        <v>60</v>
      </c>
      <c r="AC1632" s="12" t="s">
        <v>11137</v>
      </c>
      <c r="AD1632" s="12" t="s">
        <v>11138</v>
      </c>
      <c r="AE1632" s="8" t="s">
        <v>11139</v>
      </c>
      <c r="AF1632" s="8" t="s">
        <v>11140</v>
      </c>
      <c r="AG1632" s="8" t="s">
        <v>10611</v>
      </c>
      <c r="AH1632" s="8" t="s">
        <v>134</v>
      </c>
      <c r="AI1632" s="8" t="s">
        <v>66</v>
      </c>
      <c r="AJ1632" s="8"/>
      <c r="AK1632" s="13" t="s">
        <v>2863</v>
      </c>
      <c r="AL1632" s="13" t="s">
        <v>838</v>
      </c>
      <c r="AM1632" s="8" t="s">
        <v>4945</v>
      </c>
      <c r="AN1632" s="8" t="s">
        <v>11141</v>
      </c>
      <c r="AO1632" s="13" t="s">
        <v>11142</v>
      </c>
      <c r="AP1632" s="9" t="s">
        <v>11140</v>
      </c>
      <c r="AQ1632" s="11">
        <v>34244.0</v>
      </c>
    </row>
    <row r="1633">
      <c r="A1633" s="8" t="str">
        <f t="shared" si="1"/>
        <v>Kendall Gustafson</v>
      </c>
      <c r="B1633" s="8" t="s">
        <v>11128</v>
      </c>
      <c r="C1633" s="8" t="s">
        <v>1053</v>
      </c>
      <c r="D1633" s="9" t="s">
        <v>10600</v>
      </c>
      <c r="E1633" s="8" t="s">
        <v>11129</v>
      </c>
      <c r="F1633" s="8" t="s">
        <v>462</v>
      </c>
      <c r="G1633" s="8" t="s">
        <v>47</v>
      </c>
      <c r="H1633" s="8" t="s">
        <v>11130</v>
      </c>
      <c r="I1633" s="8" t="s">
        <v>49</v>
      </c>
      <c r="J1633" s="10">
        <v>3.34</v>
      </c>
      <c r="K1633" s="8" t="s">
        <v>11131</v>
      </c>
      <c r="L1633" s="8"/>
      <c r="M1633" s="8"/>
      <c r="N1633" s="8" t="s">
        <v>11143</v>
      </c>
      <c r="O1633" s="8" t="s">
        <v>52</v>
      </c>
      <c r="P1633" s="8"/>
      <c r="Q1633" s="8"/>
      <c r="R1633" s="8" t="s">
        <v>860</v>
      </c>
      <c r="S1633" s="8" t="s">
        <v>11144</v>
      </c>
      <c r="T1633" s="11" t="str">
        <f t="shared" si="2"/>
        <v>Kendall Gustafson</v>
      </c>
      <c r="U1633" s="8" t="s">
        <v>1270</v>
      </c>
      <c r="V1633" s="8" t="s">
        <v>11145</v>
      </c>
      <c r="W1633" s="8" t="s">
        <v>11146</v>
      </c>
      <c r="X1633" s="8" t="s">
        <v>11135</v>
      </c>
      <c r="Y1633" s="8" t="s">
        <v>60</v>
      </c>
      <c r="Z1633" s="12" t="s">
        <v>11136</v>
      </c>
      <c r="AA1633" s="8" t="s">
        <v>60</v>
      </c>
      <c r="AB1633" s="8" t="s">
        <v>60</v>
      </c>
      <c r="AC1633" s="12" t="s">
        <v>11147</v>
      </c>
      <c r="AD1633" s="8" t="s">
        <v>60</v>
      </c>
      <c r="AE1633" s="8" t="s">
        <v>11139</v>
      </c>
      <c r="AF1633" s="8" t="s">
        <v>11140</v>
      </c>
      <c r="AG1633" s="8" t="s">
        <v>10611</v>
      </c>
      <c r="AH1633" s="8" t="s">
        <v>134</v>
      </c>
      <c r="AI1633" s="8" t="s">
        <v>66</v>
      </c>
      <c r="AJ1633" s="8"/>
      <c r="AK1633" s="13" t="s">
        <v>2863</v>
      </c>
      <c r="AL1633" s="13" t="s">
        <v>838</v>
      </c>
      <c r="AM1633" s="8" t="s">
        <v>4945</v>
      </c>
      <c r="AN1633" s="8" t="s">
        <v>11141</v>
      </c>
      <c r="AO1633" s="13" t="s">
        <v>11142</v>
      </c>
      <c r="AP1633" s="9" t="s">
        <v>11140</v>
      </c>
      <c r="AQ1633" s="11">
        <v>34244.0</v>
      </c>
    </row>
    <row r="1634">
      <c r="A1634" s="8" t="str">
        <f t="shared" si="1"/>
        <v>Natalie Ramirez</v>
      </c>
      <c r="B1634" s="8" t="s">
        <v>11128</v>
      </c>
      <c r="C1634" s="8" t="s">
        <v>1053</v>
      </c>
      <c r="D1634" s="9" t="s">
        <v>10600</v>
      </c>
      <c r="E1634" s="8" t="s">
        <v>11129</v>
      </c>
      <c r="F1634" s="8" t="s">
        <v>462</v>
      </c>
      <c r="G1634" s="8" t="s">
        <v>47</v>
      </c>
      <c r="H1634" s="8" t="s">
        <v>11130</v>
      </c>
      <c r="I1634" s="8" t="s">
        <v>49</v>
      </c>
      <c r="J1634" s="10">
        <v>3.34</v>
      </c>
      <c r="K1634" s="8" t="s">
        <v>11131</v>
      </c>
      <c r="L1634" s="8"/>
      <c r="M1634" s="8"/>
      <c r="N1634" s="8" t="s">
        <v>11148</v>
      </c>
      <c r="O1634" s="8" t="s">
        <v>52</v>
      </c>
      <c r="P1634" s="8"/>
      <c r="Q1634" s="8"/>
      <c r="R1634" s="8" t="s">
        <v>5948</v>
      </c>
      <c r="S1634" s="8" t="s">
        <v>11149</v>
      </c>
      <c r="T1634" s="11" t="str">
        <f t="shared" si="2"/>
        <v>Natalie Ramirez</v>
      </c>
      <c r="U1634" s="8" t="s">
        <v>11150</v>
      </c>
      <c r="V1634" s="8" t="s">
        <v>11151</v>
      </c>
      <c r="W1634" s="8"/>
      <c r="X1634" s="8" t="s">
        <v>11135</v>
      </c>
      <c r="Y1634" s="8" t="s">
        <v>60</v>
      </c>
      <c r="Z1634" s="12" t="s">
        <v>11136</v>
      </c>
      <c r="AA1634" s="8" t="s">
        <v>60</v>
      </c>
      <c r="AB1634" s="12" t="s">
        <v>11152</v>
      </c>
      <c r="AC1634" s="12" t="s">
        <v>11153</v>
      </c>
      <c r="AD1634" s="12" t="s">
        <v>11138</v>
      </c>
      <c r="AE1634" s="8" t="s">
        <v>11139</v>
      </c>
      <c r="AF1634" s="8" t="s">
        <v>11140</v>
      </c>
      <c r="AG1634" s="8" t="s">
        <v>10611</v>
      </c>
      <c r="AH1634" s="8" t="s">
        <v>134</v>
      </c>
      <c r="AI1634" s="8" t="s">
        <v>66</v>
      </c>
      <c r="AJ1634" s="8"/>
      <c r="AK1634" s="8" t="s">
        <v>2863</v>
      </c>
      <c r="AL1634" s="8" t="s">
        <v>838</v>
      </c>
      <c r="AM1634" s="8" t="s">
        <v>4945</v>
      </c>
      <c r="AN1634" s="8" t="s">
        <v>11141</v>
      </c>
      <c r="AO1634" s="8" t="s">
        <v>11142</v>
      </c>
      <c r="AP1634" s="8" t="s">
        <v>11140</v>
      </c>
      <c r="AQ1634" s="11">
        <v>34244.0</v>
      </c>
    </row>
    <row r="1635">
      <c r="A1635" s="8" t="str">
        <f t="shared" si="1"/>
        <v>Aries Merritt</v>
      </c>
      <c r="B1635" s="8" t="s">
        <v>11128</v>
      </c>
      <c r="C1635" s="8" t="s">
        <v>1053</v>
      </c>
      <c r="D1635" s="9" t="s">
        <v>10600</v>
      </c>
      <c r="E1635" s="8" t="s">
        <v>11129</v>
      </c>
      <c r="F1635" s="8" t="s">
        <v>462</v>
      </c>
      <c r="G1635" s="8" t="s">
        <v>47</v>
      </c>
      <c r="H1635" s="8" t="s">
        <v>11130</v>
      </c>
      <c r="I1635" s="8" t="s">
        <v>49</v>
      </c>
      <c r="J1635" s="10">
        <v>3.34</v>
      </c>
      <c r="K1635" s="8" t="s">
        <v>11131</v>
      </c>
      <c r="L1635" s="8"/>
      <c r="M1635" s="8"/>
      <c r="N1635" s="8" t="s">
        <v>11154</v>
      </c>
      <c r="O1635" s="8" t="s">
        <v>52</v>
      </c>
      <c r="P1635" s="8"/>
      <c r="Q1635" s="8"/>
      <c r="R1635" s="8" t="s">
        <v>11155</v>
      </c>
      <c r="S1635" s="8" t="s">
        <v>11156</v>
      </c>
      <c r="T1635" s="11" t="str">
        <f t="shared" si="2"/>
        <v>Aries Merritt</v>
      </c>
      <c r="U1635" s="8" t="s">
        <v>503</v>
      </c>
      <c r="V1635" s="8" t="s">
        <v>11157</v>
      </c>
      <c r="W1635" s="8"/>
      <c r="X1635" s="8" t="s">
        <v>11135</v>
      </c>
      <c r="Y1635" s="12" t="s">
        <v>11158</v>
      </c>
      <c r="Z1635" s="12" t="s">
        <v>11136</v>
      </c>
      <c r="AA1635" s="12" t="s">
        <v>11159</v>
      </c>
      <c r="AB1635" s="12" t="s">
        <v>11152</v>
      </c>
      <c r="AC1635" s="8" t="s">
        <v>60</v>
      </c>
      <c r="AD1635" s="12" t="s">
        <v>11138</v>
      </c>
      <c r="AE1635" s="8" t="s">
        <v>11139</v>
      </c>
      <c r="AF1635" s="8" t="s">
        <v>11140</v>
      </c>
      <c r="AG1635" s="8" t="s">
        <v>10611</v>
      </c>
      <c r="AH1635" s="8" t="s">
        <v>134</v>
      </c>
      <c r="AI1635" s="8" t="s">
        <v>66</v>
      </c>
      <c r="AJ1635" s="8"/>
      <c r="AK1635" s="8" t="s">
        <v>2863</v>
      </c>
      <c r="AL1635" s="8" t="s">
        <v>838</v>
      </c>
      <c r="AM1635" s="8" t="s">
        <v>4945</v>
      </c>
      <c r="AN1635" s="8" t="s">
        <v>11141</v>
      </c>
      <c r="AO1635" s="8" t="s">
        <v>11142</v>
      </c>
      <c r="AP1635" s="8" t="s">
        <v>11140</v>
      </c>
      <c r="AQ1635" s="11">
        <v>34244.0</v>
      </c>
    </row>
    <row r="1636">
      <c r="A1636" s="8" t="str">
        <f t="shared" si="1"/>
        <v>Calie Spencer</v>
      </c>
      <c r="B1636" s="8" t="s">
        <v>11128</v>
      </c>
      <c r="C1636" s="8" t="s">
        <v>1053</v>
      </c>
      <c r="D1636" s="9" t="s">
        <v>10600</v>
      </c>
      <c r="E1636" s="8" t="s">
        <v>11129</v>
      </c>
      <c r="F1636" s="8" t="s">
        <v>462</v>
      </c>
      <c r="G1636" s="8" t="s">
        <v>47</v>
      </c>
      <c r="H1636" s="8" t="s">
        <v>11130</v>
      </c>
      <c r="I1636" s="8" t="s">
        <v>49</v>
      </c>
      <c r="J1636" s="10">
        <v>3.34</v>
      </c>
      <c r="K1636" s="8" t="s">
        <v>11131</v>
      </c>
      <c r="L1636" s="8"/>
      <c r="M1636" s="8"/>
      <c r="N1636" s="8" t="s">
        <v>11160</v>
      </c>
      <c r="O1636" s="8" t="s">
        <v>52</v>
      </c>
      <c r="P1636" s="8"/>
      <c r="Q1636" s="8"/>
      <c r="R1636" s="8" t="s">
        <v>11161</v>
      </c>
      <c r="S1636" s="8" t="s">
        <v>1247</v>
      </c>
      <c r="T1636" s="11" t="str">
        <f t="shared" si="2"/>
        <v>Calie Spencer</v>
      </c>
      <c r="U1636" s="8" t="s">
        <v>247</v>
      </c>
      <c r="V1636" s="8" t="s">
        <v>11162</v>
      </c>
      <c r="W1636" s="8"/>
      <c r="X1636" s="8" t="s">
        <v>11135</v>
      </c>
      <c r="Y1636" s="8" t="s">
        <v>60</v>
      </c>
      <c r="Z1636" s="12" t="s">
        <v>11136</v>
      </c>
      <c r="AA1636" s="12" t="s">
        <v>11163</v>
      </c>
      <c r="AB1636" s="12" t="s">
        <v>11152</v>
      </c>
      <c r="AC1636" s="8" t="s">
        <v>60</v>
      </c>
      <c r="AD1636" s="12" t="s">
        <v>11138</v>
      </c>
      <c r="AE1636" s="8" t="s">
        <v>11139</v>
      </c>
      <c r="AF1636" s="8" t="s">
        <v>11140</v>
      </c>
      <c r="AG1636" s="8" t="s">
        <v>10611</v>
      </c>
      <c r="AH1636" s="8" t="s">
        <v>134</v>
      </c>
      <c r="AI1636" s="8" t="s">
        <v>66</v>
      </c>
      <c r="AJ1636" s="8"/>
      <c r="AK1636" s="8" t="s">
        <v>2863</v>
      </c>
      <c r="AL1636" s="8" t="s">
        <v>838</v>
      </c>
      <c r="AM1636" s="8" t="s">
        <v>4945</v>
      </c>
      <c r="AN1636" s="8" t="s">
        <v>11141</v>
      </c>
      <c r="AO1636" s="8" t="s">
        <v>11142</v>
      </c>
      <c r="AP1636" s="8" t="s">
        <v>11140</v>
      </c>
      <c r="AQ1636" s="11">
        <v>34244.0</v>
      </c>
    </row>
    <row r="1637">
      <c r="A1637" s="8" t="str">
        <f t="shared" si="1"/>
        <v>Hope Bender</v>
      </c>
      <c r="B1637" s="8" t="s">
        <v>11128</v>
      </c>
      <c r="C1637" s="8" t="s">
        <v>1053</v>
      </c>
      <c r="D1637" s="9" t="s">
        <v>10600</v>
      </c>
      <c r="E1637" s="8" t="s">
        <v>11129</v>
      </c>
      <c r="F1637" s="8" t="s">
        <v>462</v>
      </c>
      <c r="G1637" s="8" t="s">
        <v>47</v>
      </c>
      <c r="H1637" s="8" t="s">
        <v>11130</v>
      </c>
      <c r="I1637" s="8" t="s">
        <v>49</v>
      </c>
      <c r="J1637" s="10">
        <v>3.34</v>
      </c>
      <c r="K1637" s="8" t="s">
        <v>11131</v>
      </c>
      <c r="L1637" s="8"/>
      <c r="M1637" s="8"/>
      <c r="N1637" s="8" t="s">
        <v>11164</v>
      </c>
      <c r="O1637" s="8" t="s">
        <v>52</v>
      </c>
      <c r="P1637" s="8"/>
      <c r="Q1637" s="8"/>
      <c r="R1637" s="8" t="s">
        <v>11165</v>
      </c>
      <c r="S1637" s="8" t="s">
        <v>11166</v>
      </c>
      <c r="T1637" s="11" t="str">
        <f t="shared" si="2"/>
        <v>Hope Bender</v>
      </c>
      <c r="U1637" s="8" t="s">
        <v>7310</v>
      </c>
      <c r="V1637" s="8"/>
      <c r="W1637" s="8"/>
      <c r="X1637" s="8" t="s">
        <v>11135</v>
      </c>
      <c r="Y1637" s="12" t="s">
        <v>11167</v>
      </c>
      <c r="Z1637" s="12" t="s">
        <v>11136</v>
      </c>
      <c r="AA1637" s="8" t="s">
        <v>60</v>
      </c>
      <c r="AB1637" s="12" t="s">
        <v>11152</v>
      </c>
      <c r="AC1637" s="8" t="s">
        <v>60</v>
      </c>
      <c r="AD1637" s="12" t="s">
        <v>11138</v>
      </c>
      <c r="AE1637" s="8" t="s">
        <v>11139</v>
      </c>
      <c r="AF1637" s="8" t="s">
        <v>11140</v>
      </c>
      <c r="AG1637" s="8" t="s">
        <v>10611</v>
      </c>
      <c r="AH1637" s="8" t="s">
        <v>134</v>
      </c>
      <c r="AI1637" s="8" t="s">
        <v>66</v>
      </c>
      <c r="AJ1637" s="8"/>
      <c r="AK1637" s="8" t="s">
        <v>2863</v>
      </c>
      <c r="AL1637" s="8" t="s">
        <v>838</v>
      </c>
      <c r="AM1637" s="8" t="s">
        <v>4945</v>
      </c>
      <c r="AN1637" s="8" t="s">
        <v>11141</v>
      </c>
      <c r="AO1637" s="8" t="s">
        <v>11142</v>
      </c>
      <c r="AP1637" s="8" t="s">
        <v>11140</v>
      </c>
      <c r="AQ1637" s="11">
        <v>34244.0</v>
      </c>
    </row>
    <row r="1638">
      <c r="A1638" s="8" t="str">
        <f t="shared" si="1"/>
        <v>Randal Grizzle</v>
      </c>
      <c r="B1638" s="8" t="s">
        <v>11128</v>
      </c>
      <c r="C1638" s="8" t="s">
        <v>1053</v>
      </c>
      <c r="D1638" s="9" t="s">
        <v>10600</v>
      </c>
      <c r="E1638" s="8" t="s">
        <v>11129</v>
      </c>
      <c r="F1638" s="8" t="s">
        <v>462</v>
      </c>
      <c r="G1638" s="8" t="s">
        <v>47</v>
      </c>
      <c r="H1638" s="8" t="s">
        <v>11130</v>
      </c>
      <c r="I1638" s="8" t="s">
        <v>49</v>
      </c>
      <c r="J1638" s="10">
        <v>3.34</v>
      </c>
      <c r="K1638" s="8" t="s">
        <v>11131</v>
      </c>
      <c r="L1638" s="8" t="s">
        <v>86</v>
      </c>
      <c r="M1638" s="8" t="s">
        <v>86</v>
      </c>
      <c r="N1638" s="8" t="s">
        <v>11168</v>
      </c>
      <c r="O1638" s="8" t="s">
        <v>52</v>
      </c>
      <c r="P1638" s="8"/>
      <c r="Q1638" s="8"/>
      <c r="R1638" s="8" t="s">
        <v>11169</v>
      </c>
      <c r="S1638" s="8" t="s">
        <v>11170</v>
      </c>
      <c r="T1638" s="11" t="str">
        <f t="shared" si="2"/>
        <v>Randal Grizzle</v>
      </c>
      <c r="U1638" s="8" t="s">
        <v>106</v>
      </c>
      <c r="V1638" s="8" t="s">
        <v>11171</v>
      </c>
      <c r="W1638" s="8"/>
      <c r="X1638" s="8" t="s">
        <v>11135</v>
      </c>
      <c r="Y1638" s="8" t="s">
        <v>60</v>
      </c>
      <c r="Z1638" s="12" t="s">
        <v>11136</v>
      </c>
      <c r="AA1638" s="8" t="s">
        <v>60</v>
      </c>
      <c r="AB1638" s="12" t="s">
        <v>11152</v>
      </c>
      <c r="AC1638" s="8" t="s">
        <v>60</v>
      </c>
      <c r="AD1638" s="12" t="s">
        <v>11138</v>
      </c>
      <c r="AE1638" s="8" t="s">
        <v>11139</v>
      </c>
      <c r="AF1638" s="8" t="s">
        <v>11140</v>
      </c>
      <c r="AG1638" s="8" t="s">
        <v>10611</v>
      </c>
      <c r="AH1638" s="8" t="s">
        <v>134</v>
      </c>
      <c r="AI1638" s="8" t="s">
        <v>66</v>
      </c>
      <c r="AJ1638" s="8" t="s">
        <v>86</v>
      </c>
      <c r="AK1638" s="8" t="s">
        <v>2863</v>
      </c>
      <c r="AL1638" s="8" t="s">
        <v>838</v>
      </c>
      <c r="AM1638" s="8" t="s">
        <v>4945</v>
      </c>
      <c r="AN1638" s="8" t="s">
        <v>11141</v>
      </c>
      <c r="AO1638" s="13" t="s">
        <v>11142</v>
      </c>
      <c r="AP1638" s="9" t="s">
        <v>11140</v>
      </c>
      <c r="AQ1638" s="11">
        <v>34244.0</v>
      </c>
    </row>
    <row r="1639">
      <c r="A1639" s="8" t="str">
        <f t="shared" si="1"/>
        <v>Natosha Rogers</v>
      </c>
      <c r="B1639" s="8" t="s">
        <v>11128</v>
      </c>
      <c r="C1639" s="8" t="s">
        <v>1053</v>
      </c>
      <c r="D1639" s="9" t="s">
        <v>10600</v>
      </c>
      <c r="E1639" s="8" t="s">
        <v>11129</v>
      </c>
      <c r="F1639" s="8" t="s">
        <v>462</v>
      </c>
      <c r="G1639" s="8" t="s">
        <v>47</v>
      </c>
      <c r="H1639" s="8" t="s">
        <v>11130</v>
      </c>
      <c r="I1639" s="8" t="s">
        <v>49</v>
      </c>
      <c r="J1639" s="10">
        <v>3.34</v>
      </c>
      <c r="K1639" s="8" t="s">
        <v>11131</v>
      </c>
      <c r="L1639" s="8"/>
      <c r="M1639" s="8"/>
      <c r="N1639" s="8" t="s">
        <v>11172</v>
      </c>
      <c r="O1639" s="8" t="s">
        <v>52</v>
      </c>
      <c r="P1639" s="8"/>
      <c r="Q1639" s="8"/>
      <c r="R1639" s="8" t="s">
        <v>11173</v>
      </c>
      <c r="S1639" s="8" t="s">
        <v>1523</v>
      </c>
      <c r="T1639" s="11" t="str">
        <f t="shared" si="2"/>
        <v>Natosha Rogers</v>
      </c>
      <c r="U1639" s="8" t="s">
        <v>106</v>
      </c>
      <c r="V1639" s="8"/>
      <c r="W1639" s="8"/>
      <c r="X1639" s="8" t="s">
        <v>11135</v>
      </c>
      <c r="Y1639" s="8" t="s">
        <v>60</v>
      </c>
      <c r="Z1639" s="12" t="s">
        <v>11136</v>
      </c>
      <c r="AA1639" s="8" t="s">
        <v>60</v>
      </c>
      <c r="AB1639" s="12" t="s">
        <v>11152</v>
      </c>
      <c r="AC1639" s="12" t="s">
        <v>11174</v>
      </c>
      <c r="AD1639" s="12" t="s">
        <v>11138</v>
      </c>
      <c r="AE1639" s="8" t="s">
        <v>11139</v>
      </c>
      <c r="AF1639" s="8" t="s">
        <v>11140</v>
      </c>
      <c r="AG1639" s="8" t="s">
        <v>10611</v>
      </c>
      <c r="AH1639" s="8" t="s">
        <v>134</v>
      </c>
      <c r="AI1639" s="8" t="s">
        <v>66</v>
      </c>
      <c r="AJ1639" s="8"/>
      <c r="AK1639" s="8" t="s">
        <v>2863</v>
      </c>
      <c r="AL1639" s="8" t="s">
        <v>838</v>
      </c>
      <c r="AM1639" s="8" t="s">
        <v>4945</v>
      </c>
      <c r="AN1639" s="8" t="s">
        <v>11141</v>
      </c>
      <c r="AO1639" s="8" t="s">
        <v>11142</v>
      </c>
      <c r="AP1639" s="8" t="s">
        <v>11140</v>
      </c>
      <c r="AQ1639" s="11">
        <v>34244.0</v>
      </c>
    </row>
    <row r="1640">
      <c r="A1640" s="8" t="str">
        <f t="shared" si="1"/>
        <v>Micah Swartz</v>
      </c>
      <c r="B1640" s="8" t="s">
        <v>11128</v>
      </c>
      <c r="C1640" s="8" t="s">
        <v>1053</v>
      </c>
      <c r="D1640" s="9" t="s">
        <v>10600</v>
      </c>
      <c r="E1640" s="8" t="s">
        <v>11129</v>
      </c>
      <c r="F1640" s="8" t="s">
        <v>462</v>
      </c>
      <c r="G1640" s="8" t="s">
        <v>47</v>
      </c>
      <c r="H1640" s="8" t="s">
        <v>11130</v>
      </c>
      <c r="I1640" s="8" t="s">
        <v>49</v>
      </c>
      <c r="J1640" s="10">
        <v>3.34</v>
      </c>
      <c r="K1640" s="8" t="s">
        <v>11131</v>
      </c>
      <c r="L1640" s="8"/>
      <c r="M1640" s="8"/>
      <c r="N1640" s="8" t="s">
        <v>11175</v>
      </c>
      <c r="O1640" s="8" t="s">
        <v>52</v>
      </c>
      <c r="P1640" s="8"/>
      <c r="Q1640" s="8"/>
      <c r="R1640" s="8" t="s">
        <v>10866</v>
      </c>
      <c r="S1640" s="8" t="s">
        <v>11176</v>
      </c>
      <c r="T1640" s="11" t="str">
        <f t="shared" si="2"/>
        <v>Micah Swartz</v>
      </c>
      <c r="U1640" s="8" t="s">
        <v>106</v>
      </c>
      <c r="V1640" s="8"/>
      <c r="W1640" s="8"/>
      <c r="X1640" s="8" t="s">
        <v>11135</v>
      </c>
      <c r="Y1640" s="8" t="s">
        <v>60</v>
      </c>
      <c r="Z1640" s="12" t="s">
        <v>11136</v>
      </c>
      <c r="AA1640" s="8" t="s">
        <v>60</v>
      </c>
      <c r="AB1640" s="12" t="s">
        <v>11152</v>
      </c>
      <c r="AC1640" s="8" t="s">
        <v>60</v>
      </c>
      <c r="AD1640" s="12" t="s">
        <v>11138</v>
      </c>
      <c r="AE1640" s="8" t="s">
        <v>11139</v>
      </c>
      <c r="AF1640" s="8" t="s">
        <v>11140</v>
      </c>
      <c r="AG1640" s="8" t="s">
        <v>10611</v>
      </c>
      <c r="AH1640" s="8" t="s">
        <v>134</v>
      </c>
      <c r="AI1640" s="8" t="s">
        <v>66</v>
      </c>
      <c r="AJ1640" s="8"/>
      <c r="AK1640" s="8" t="s">
        <v>2863</v>
      </c>
      <c r="AL1640" s="8" t="s">
        <v>838</v>
      </c>
      <c r="AM1640" s="8" t="s">
        <v>4945</v>
      </c>
      <c r="AN1640" s="8" t="s">
        <v>11141</v>
      </c>
      <c r="AO1640" s="8" t="s">
        <v>11142</v>
      </c>
      <c r="AP1640" s="8" t="s">
        <v>11140</v>
      </c>
      <c r="AQ1640" s="11">
        <v>34244.0</v>
      </c>
    </row>
    <row r="1641">
      <c r="A1641" s="8" t="str">
        <f t="shared" si="1"/>
        <v>Wes Kittley</v>
      </c>
      <c r="B1641" s="8" t="s">
        <v>11177</v>
      </c>
      <c r="C1641" s="8" t="s">
        <v>459</v>
      </c>
      <c r="D1641" s="9" t="s">
        <v>10600</v>
      </c>
      <c r="E1641" s="8" t="s">
        <v>11178</v>
      </c>
      <c r="F1641" s="8" t="s">
        <v>462</v>
      </c>
      <c r="G1641" s="8" t="s">
        <v>47</v>
      </c>
      <c r="H1641" s="8" t="s">
        <v>11179</v>
      </c>
      <c r="I1641" s="8" t="s">
        <v>49</v>
      </c>
      <c r="J1641" s="10">
        <v>3.57</v>
      </c>
      <c r="K1641" s="8" t="s">
        <v>11180</v>
      </c>
      <c r="L1641" s="8" t="s">
        <v>8693</v>
      </c>
      <c r="M1641" s="8" t="s">
        <v>86</v>
      </c>
      <c r="N1641" s="8" t="s">
        <v>11181</v>
      </c>
      <c r="O1641" s="8" t="s">
        <v>52</v>
      </c>
      <c r="P1641" s="8"/>
      <c r="Q1641" s="8"/>
      <c r="R1641" s="8" t="s">
        <v>262</v>
      </c>
      <c r="S1641" s="8" t="s">
        <v>11182</v>
      </c>
      <c r="T1641" s="11" t="str">
        <f t="shared" si="2"/>
        <v>Wes Kittley</v>
      </c>
      <c r="U1641" s="8" t="s">
        <v>650</v>
      </c>
      <c r="V1641" s="8" t="s">
        <v>11183</v>
      </c>
      <c r="W1641" s="8" t="s">
        <v>11184</v>
      </c>
      <c r="X1641" s="8" t="s">
        <v>11185</v>
      </c>
      <c r="Y1641" s="12" t="s">
        <v>11186</v>
      </c>
      <c r="Z1641" s="12" t="s">
        <v>11187</v>
      </c>
      <c r="AA1641" s="12" t="s">
        <v>11188</v>
      </c>
      <c r="AB1641" s="12" t="s">
        <v>11189</v>
      </c>
      <c r="AC1641" s="8" t="s">
        <v>60</v>
      </c>
      <c r="AD1641" s="12" t="s">
        <v>11190</v>
      </c>
      <c r="AE1641" s="8" t="s">
        <v>11191</v>
      </c>
      <c r="AF1641" s="8" t="s">
        <v>11192</v>
      </c>
      <c r="AG1641" s="8" t="s">
        <v>10611</v>
      </c>
      <c r="AH1641" s="8" t="s">
        <v>65</v>
      </c>
      <c r="AI1641" s="8" t="s">
        <v>66</v>
      </c>
      <c r="AJ1641" s="8" t="s">
        <v>86</v>
      </c>
      <c r="AK1641" s="13" t="s">
        <v>2610</v>
      </c>
      <c r="AL1641" s="13" t="s">
        <v>4943</v>
      </c>
      <c r="AM1641" s="8" t="s">
        <v>4014</v>
      </c>
      <c r="AN1641" s="8" t="s">
        <v>11193</v>
      </c>
      <c r="AO1641" s="13" t="s">
        <v>11194</v>
      </c>
      <c r="AP1641" s="9" t="s">
        <v>11192</v>
      </c>
      <c r="AQ1641" s="11">
        <v>29963.0</v>
      </c>
    </row>
    <row r="1642">
      <c r="A1642" s="8" t="str">
        <f t="shared" si="1"/>
        <v>Lana Jones</v>
      </c>
      <c r="B1642" s="8" t="s">
        <v>11177</v>
      </c>
      <c r="C1642" s="8" t="s">
        <v>459</v>
      </c>
      <c r="D1642" s="9" t="s">
        <v>10600</v>
      </c>
      <c r="E1642" s="8" t="s">
        <v>11178</v>
      </c>
      <c r="F1642" s="8" t="s">
        <v>462</v>
      </c>
      <c r="G1642" s="8" t="s">
        <v>47</v>
      </c>
      <c r="H1642" s="8" t="s">
        <v>11179</v>
      </c>
      <c r="I1642" s="8" t="s">
        <v>49</v>
      </c>
      <c r="J1642" s="10">
        <v>3.57</v>
      </c>
      <c r="K1642" s="8" t="s">
        <v>11180</v>
      </c>
      <c r="L1642" s="8" t="s">
        <v>8693</v>
      </c>
      <c r="M1642" s="8" t="s">
        <v>86</v>
      </c>
      <c r="N1642" s="8" t="s">
        <v>11195</v>
      </c>
      <c r="O1642" s="8" t="s">
        <v>52</v>
      </c>
      <c r="P1642" s="8"/>
      <c r="Q1642" s="8"/>
      <c r="R1642" s="8" t="s">
        <v>11196</v>
      </c>
      <c r="S1642" s="8" t="s">
        <v>1937</v>
      </c>
      <c r="T1642" s="11" t="str">
        <f t="shared" si="2"/>
        <v>Lana Jones</v>
      </c>
      <c r="U1642" s="8" t="s">
        <v>149</v>
      </c>
      <c r="V1642" s="8" t="s">
        <v>11197</v>
      </c>
      <c r="W1642" s="8" t="s">
        <v>11198</v>
      </c>
      <c r="X1642" s="8" t="s">
        <v>11185</v>
      </c>
      <c r="Y1642" s="12" t="s">
        <v>11199</v>
      </c>
      <c r="Z1642" s="12" t="s">
        <v>11187</v>
      </c>
      <c r="AA1642" s="8" t="s">
        <v>60</v>
      </c>
      <c r="AB1642" s="12" t="s">
        <v>11189</v>
      </c>
      <c r="AC1642" s="8" t="s">
        <v>60</v>
      </c>
      <c r="AD1642" s="12" t="s">
        <v>11190</v>
      </c>
      <c r="AE1642" s="8" t="s">
        <v>11191</v>
      </c>
      <c r="AF1642" s="8" t="s">
        <v>11192</v>
      </c>
      <c r="AG1642" s="8" t="s">
        <v>10611</v>
      </c>
      <c r="AH1642" s="8" t="s">
        <v>65</v>
      </c>
      <c r="AI1642" s="8" t="s">
        <v>66</v>
      </c>
      <c r="AJ1642" s="8" t="s">
        <v>86</v>
      </c>
      <c r="AK1642" s="13" t="s">
        <v>2610</v>
      </c>
      <c r="AL1642" s="13" t="s">
        <v>4943</v>
      </c>
      <c r="AM1642" s="8" t="s">
        <v>4014</v>
      </c>
      <c r="AN1642" s="8" t="s">
        <v>11193</v>
      </c>
      <c r="AO1642" s="13" t="s">
        <v>11194</v>
      </c>
      <c r="AP1642" s="9" t="s">
        <v>11192</v>
      </c>
      <c r="AQ1642" s="11">
        <v>29963.0</v>
      </c>
    </row>
    <row r="1643">
      <c r="A1643" s="8" t="str">
        <f t="shared" si="1"/>
        <v>Cliff Felkins</v>
      </c>
      <c r="B1643" s="8" t="s">
        <v>11177</v>
      </c>
      <c r="C1643" s="8" t="s">
        <v>459</v>
      </c>
      <c r="D1643" s="9" t="s">
        <v>10600</v>
      </c>
      <c r="E1643" s="8" t="s">
        <v>11178</v>
      </c>
      <c r="F1643" s="8" t="s">
        <v>462</v>
      </c>
      <c r="G1643" s="8" t="s">
        <v>47</v>
      </c>
      <c r="H1643" s="8" t="s">
        <v>11179</v>
      </c>
      <c r="I1643" s="8" t="s">
        <v>49</v>
      </c>
      <c r="J1643" s="10">
        <v>3.57</v>
      </c>
      <c r="K1643" s="8" t="s">
        <v>11180</v>
      </c>
      <c r="L1643" s="8" t="s">
        <v>8693</v>
      </c>
      <c r="M1643" s="8" t="s">
        <v>86</v>
      </c>
      <c r="N1643" s="8" t="s">
        <v>11200</v>
      </c>
      <c r="O1643" s="8" t="s">
        <v>52</v>
      </c>
      <c r="P1643" s="8"/>
      <c r="Q1643" s="8"/>
      <c r="R1643" s="8" t="s">
        <v>11201</v>
      </c>
      <c r="S1643" s="8" t="s">
        <v>11202</v>
      </c>
      <c r="T1643" s="11" t="str">
        <f t="shared" si="2"/>
        <v>Cliff Felkins</v>
      </c>
      <c r="U1643" s="8" t="s">
        <v>160</v>
      </c>
      <c r="V1643" s="8" t="s">
        <v>11203</v>
      </c>
      <c r="W1643" s="8" t="s">
        <v>11204</v>
      </c>
      <c r="X1643" s="8" t="s">
        <v>11185</v>
      </c>
      <c r="Y1643" s="8" t="s">
        <v>60</v>
      </c>
      <c r="Z1643" s="12" t="s">
        <v>11187</v>
      </c>
      <c r="AA1643" s="12" t="s">
        <v>11205</v>
      </c>
      <c r="AB1643" s="12" t="s">
        <v>11189</v>
      </c>
      <c r="AC1643" s="8" t="s">
        <v>60</v>
      </c>
      <c r="AD1643" s="12" t="s">
        <v>11190</v>
      </c>
      <c r="AE1643" s="8" t="s">
        <v>11191</v>
      </c>
      <c r="AF1643" s="8" t="s">
        <v>11192</v>
      </c>
      <c r="AG1643" s="8" t="s">
        <v>10611</v>
      </c>
      <c r="AH1643" s="8" t="s">
        <v>65</v>
      </c>
      <c r="AI1643" s="8" t="s">
        <v>66</v>
      </c>
      <c r="AJ1643" s="8" t="s">
        <v>86</v>
      </c>
      <c r="AK1643" s="13" t="s">
        <v>2610</v>
      </c>
      <c r="AL1643" s="13" t="s">
        <v>4943</v>
      </c>
      <c r="AM1643" s="8" t="s">
        <v>4014</v>
      </c>
      <c r="AN1643" s="8" t="s">
        <v>11193</v>
      </c>
      <c r="AO1643" s="13" t="s">
        <v>11194</v>
      </c>
      <c r="AP1643" s="9" t="s">
        <v>11192</v>
      </c>
      <c r="AQ1643" s="11">
        <v>29963.0</v>
      </c>
    </row>
    <row r="1644">
      <c r="A1644" s="8" t="str">
        <f t="shared" si="1"/>
        <v>Calvin Robinson</v>
      </c>
      <c r="B1644" s="8" t="s">
        <v>11177</v>
      </c>
      <c r="C1644" s="8" t="s">
        <v>459</v>
      </c>
      <c r="D1644" s="9" t="s">
        <v>10600</v>
      </c>
      <c r="E1644" s="8" t="s">
        <v>11178</v>
      </c>
      <c r="F1644" s="8" t="s">
        <v>462</v>
      </c>
      <c r="G1644" s="8" t="s">
        <v>47</v>
      </c>
      <c r="H1644" s="8" t="s">
        <v>11179</v>
      </c>
      <c r="I1644" s="8" t="s">
        <v>49</v>
      </c>
      <c r="J1644" s="10">
        <v>3.57</v>
      </c>
      <c r="K1644" s="8" t="s">
        <v>11180</v>
      </c>
      <c r="L1644" s="8" t="s">
        <v>8693</v>
      </c>
      <c r="M1644" s="8" t="s">
        <v>86</v>
      </c>
      <c r="N1644" s="8" t="s">
        <v>11206</v>
      </c>
      <c r="O1644" s="8" t="s">
        <v>52</v>
      </c>
      <c r="P1644" s="8"/>
      <c r="Q1644" s="8"/>
      <c r="R1644" s="8" t="s">
        <v>6046</v>
      </c>
      <c r="S1644" s="8" t="s">
        <v>3018</v>
      </c>
      <c r="T1644" s="11" t="str">
        <f t="shared" si="2"/>
        <v>Calvin Robinson</v>
      </c>
      <c r="U1644" s="8" t="s">
        <v>167</v>
      </c>
      <c r="V1644" s="8" t="s">
        <v>11207</v>
      </c>
      <c r="W1644" s="8" t="s">
        <v>11208</v>
      </c>
      <c r="X1644" s="8" t="s">
        <v>11185</v>
      </c>
      <c r="Y1644" s="12" t="s">
        <v>11209</v>
      </c>
      <c r="Z1644" s="12" t="s">
        <v>11187</v>
      </c>
      <c r="AA1644" s="8" t="s">
        <v>60</v>
      </c>
      <c r="AB1644" s="12" t="s">
        <v>11189</v>
      </c>
      <c r="AC1644" s="8" t="s">
        <v>60</v>
      </c>
      <c r="AD1644" s="12" t="s">
        <v>11190</v>
      </c>
      <c r="AE1644" s="8" t="s">
        <v>11191</v>
      </c>
      <c r="AF1644" s="8" t="s">
        <v>11192</v>
      </c>
      <c r="AG1644" s="8" t="s">
        <v>10611</v>
      </c>
      <c r="AH1644" s="8" t="s">
        <v>65</v>
      </c>
      <c r="AI1644" s="8" t="s">
        <v>66</v>
      </c>
      <c r="AJ1644" s="8" t="s">
        <v>86</v>
      </c>
      <c r="AK1644" s="13" t="s">
        <v>2610</v>
      </c>
      <c r="AL1644" s="13" t="s">
        <v>4943</v>
      </c>
      <c r="AM1644" s="8" t="s">
        <v>4014</v>
      </c>
      <c r="AN1644" s="8" t="s">
        <v>11193</v>
      </c>
      <c r="AO1644" s="13" t="s">
        <v>11194</v>
      </c>
      <c r="AP1644" s="9" t="s">
        <v>11192</v>
      </c>
      <c r="AQ1644" s="11">
        <v>29963.0</v>
      </c>
    </row>
    <row r="1645">
      <c r="A1645" s="8" t="str">
        <f t="shared" si="1"/>
        <v>Zach Glavash</v>
      </c>
      <c r="B1645" s="8" t="s">
        <v>11177</v>
      </c>
      <c r="C1645" s="8" t="s">
        <v>459</v>
      </c>
      <c r="D1645" s="9" t="s">
        <v>10600</v>
      </c>
      <c r="E1645" s="8" t="s">
        <v>11178</v>
      </c>
      <c r="F1645" s="8" t="s">
        <v>462</v>
      </c>
      <c r="G1645" s="8" t="s">
        <v>47</v>
      </c>
      <c r="H1645" s="8" t="s">
        <v>11179</v>
      </c>
      <c r="I1645" s="8" t="s">
        <v>49</v>
      </c>
      <c r="J1645" s="10">
        <v>3.57</v>
      </c>
      <c r="K1645" s="8" t="s">
        <v>11180</v>
      </c>
      <c r="L1645" s="8" t="s">
        <v>8693</v>
      </c>
      <c r="M1645" s="8" t="s">
        <v>86</v>
      </c>
      <c r="N1645" s="8" t="s">
        <v>11210</v>
      </c>
      <c r="O1645" s="8" t="s">
        <v>52</v>
      </c>
      <c r="P1645" s="8"/>
      <c r="Q1645" s="8"/>
      <c r="R1645" s="8" t="s">
        <v>1734</v>
      </c>
      <c r="S1645" s="8" t="s">
        <v>11211</v>
      </c>
      <c r="T1645" s="11" t="str">
        <f t="shared" si="2"/>
        <v>Zach Glavash</v>
      </c>
      <c r="U1645" s="8" t="s">
        <v>503</v>
      </c>
      <c r="V1645" s="8" t="s">
        <v>11212</v>
      </c>
      <c r="W1645" s="8"/>
      <c r="X1645" s="8" t="s">
        <v>11185</v>
      </c>
      <c r="Y1645" s="12" t="s">
        <v>11213</v>
      </c>
      <c r="Z1645" s="12" t="s">
        <v>11187</v>
      </c>
      <c r="AA1645" s="12" t="s">
        <v>11214</v>
      </c>
      <c r="AB1645" s="12" t="s">
        <v>11189</v>
      </c>
      <c r="AC1645" s="8" t="s">
        <v>60</v>
      </c>
      <c r="AD1645" s="12" t="s">
        <v>11190</v>
      </c>
      <c r="AE1645" s="8" t="s">
        <v>11191</v>
      </c>
      <c r="AF1645" s="8" t="s">
        <v>11192</v>
      </c>
      <c r="AG1645" s="8" t="s">
        <v>10611</v>
      </c>
      <c r="AH1645" s="8" t="s">
        <v>65</v>
      </c>
      <c r="AI1645" s="8" t="s">
        <v>66</v>
      </c>
      <c r="AJ1645" s="8" t="s">
        <v>86</v>
      </c>
      <c r="AK1645" s="13" t="s">
        <v>2610</v>
      </c>
      <c r="AL1645" s="13" t="s">
        <v>4943</v>
      </c>
      <c r="AM1645" s="8" t="s">
        <v>4014</v>
      </c>
      <c r="AN1645" s="8" t="s">
        <v>11193</v>
      </c>
      <c r="AO1645" s="13" t="s">
        <v>11194</v>
      </c>
      <c r="AP1645" s="9" t="s">
        <v>11192</v>
      </c>
      <c r="AQ1645" s="11">
        <v>29963.0</v>
      </c>
    </row>
    <row r="1646">
      <c r="A1646" s="8" t="str">
        <f t="shared" si="1"/>
        <v>Tom Slagle</v>
      </c>
      <c r="B1646" s="8" t="s">
        <v>11177</v>
      </c>
      <c r="C1646" s="8" t="s">
        <v>459</v>
      </c>
      <c r="D1646" s="9" t="s">
        <v>10600</v>
      </c>
      <c r="E1646" s="8" t="s">
        <v>11178</v>
      </c>
      <c r="F1646" s="8" t="s">
        <v>462</v>
      </c>
      <c r="G1646" s="8" t="s">
        <v>47</v>
      </c>
      <c r="H1646" s="8" t="s">
        <v>11179</v>
      </c>
      <c r="I1646" s="8" t="s">
        <v>49</v>
      </c>
      <c r="J1646" s="10">
        <v>3.57</v>
      </c>
      <c r="K1646" s="8" t="s">
        <v>11180</v>
      </c>
      <c r="L1646" s="8" t="s">
        <v>8693</v>
      </c>
      <c r="M1646" s="8" t="s">
        <v>86</v>
      </c>
      <c r="N1646" s="8" t="s">
        <v>11215</v>
      </c>
      <c r="O1646" s="8" t="s">
        <v>52</v>
      </c>
      <c r="P1646" s="8"/>
      <c r="Q1646" s="8"/>
      <c r="R1646" s="8" t="s">
        <v>271</v>
      </c>
      <c r="S1646" s="8" t="s">
        <v>11216</v>
      </c>
      <c r="T1646" s="11" t="str">
        <f t="shared" si="2"/>
        <v>Tom Slagle</v>
      </c>
      <c r="U1646" s="8" t="s">
        <v>247</v>
      </c>
      <c r="V1646" s="8" t="s">
        <v>11217</v>
      </c>
      <c r="W1646" s="8" t="s">
        <v>11184</v>
      </c>
      <c r="X1646" s="8" t="s">
        <v>11185</v>
      </c>
      <c r="Y1646" s="12" t="s">
        <v>11218</v>
      </c>
      <c r="Z1646" s="12" t="s">
        <v>11187</v>
      </c>
      <c r="AA1646" s="8" t="s">
        <v>60</v>
      </c>
      <c r="AB1646" s="12" t="s">
        <v>11189</v>
      </c>
      <c r="AC1646" s="8" t="s">
        <v>60</v>
      </c>
      <c r="AD1646" s="12" t="s">
        <v>11190</v>
      </c>
      <c r="AE1646" s="8" t="s">
        <v>11191</v>
      </c>
      <c r="AF1646" s="8" t="s">
        <v>11192</v>
      </c>
      <c r="AG1646" s="8" t="s">
        <v>10611</v>
      </c>
      <c r="AH1646" s="8" t="s">
        <v>65</v>
      </c>
      <c r="AI1646" s="8" t="s">
        <v>66</v>
      </c>
      <c r="AJ1646" s="8" t="s">
        <v>86</v>
      </c>
      <c r="AK1646" s="13" t="s">
        <v>2610</v>
      </c>
      <c r="AL1646" s="13" t="s">
        <v>4943</v>
      </c>
      <c r="AM1646" s="8" t="s">
        <v>4014</v>
      </c>
      <c r="AN1646" s="8" t="s">
        <v>11193</v>
      </c>
      <c r="AO1646" s="13" t="s">
        <v>11194</v>
      </c>
      <c r="AP1646" s="9" t="s">
        <v>11192</v>
      </c>
      <c r="AQ1646" s="11">
        <v>29963.0</v>
      </c>
    </row>
    <row r="1647">
      <c r="A1647" s="8" t="str">
        <f t="shared" si="1"/>
        <v>Keith Herston</v>
      </c>
      <c r="B1647" s="8" t="s">
        <v>11177</v>
      </c>
      <c r="C1647" s="8" t="s">
        <v>459</v>
      </c>
      <c r="D1647" s="9" t="s">
        <v>10600</v>
      </c>
      <c r="E1647" s="8" t="s">
        <v>11178</v>
      </c>
      <c r="F1647" s="8" t="s">
        <v>462</v>
      </c>
      <c r="G1647" s="8" t="s">
        <v>47</v>
      </c>
      <c r="H1647" s="8" t="s">
        <v>11179</v>
      </c>
      <c r="I1647" s="8" t="s">
        <v>49</v>
      </c>
      <c r="J1647" s="10">
        <v>3.57</v>
      </c>
      <c r="K1647" s="8" t="s">
        <v>11180</v>
      </c>
      <c r="L1647" s="8" t="s">
        <v>8693</v>
      </c>
      <c r="M1647" s="8"/>
      <c r="N1647" s="8" t="s">
        <v>11219</v>
      </c>
      <c r="O1647" s="8" t="s">
        <v>52</v>
      </c>
      <c r="P1647" s="8"/>
      <c r="Q1647" s="8"/>
      <c r="R1647" s="8" t="s">
        <v>4698</v>
      </c>
      <c r="S1647" s="8" t="s">
        <v>11220</v>
      </c>
      <c r="T1647" s="11" t="str">
        <f t="shared" si="2"/>
        <v>Keith Herston</v>
      </c>
      <c r="U1647" s="8" t="s">
        <v>1125</v>
      </c>
      <c r="V1647" s="8" t="s">
        <v>11221</v>
      </c>
      <c r="W1647" s="8"/>
      <c r="X1647" s="8" t="s">
        <v>11185</v>
      </c>
      <c r="Y1647" s="12" t="s">
        <v>11222</v>
      </c>
      <c r="Z1647" s="12" t="s">
        <v>11187</v>
      </c>
      <c r="AA1647" s="8" t="s">
        <v>60</v>
      </c>
      <c r="AB1647" s="12" t="s">
        <v>11189</v>
      </c>
      <c r="AC1647" s="12" t="s">
        <v>11223</v>
      </c>
      <c r="AD1647" s="12" t="s">
        <v>11190</v>
      </c>
      <c r="AE1647" s="8" t="s">
        <v>11191</v>
      </c>
      <c r="AF1647" s="8" t="s">
        <v>11192</v>
      </c>
      <c r="AG1647" s="8" t="s">
        <v>10611</v>
      </c>
      <c r="AH1647" s="8" t="s">
        <v>65</v>
      </c>
      <c r="AI1647" s="8" t="s">
        <v>66</v>
      </c>
      <c r="AJ1647" s="8"/>
      <c r="AK1647" s="13" t="s">
        <v>2610</v>
      </c>
      <c r="AL1647" s="13" t="s">
        <v>4943</v>
      </c>
      <c r="AM1647" s="8" t="s">
        <v>4014</v>
      </c>
      <c r="AN1647" s="8" t="s">
        <v>11193</v>
      </c>
      <c r="AO1647" s="13" t="s">
        <v>11194</v>
      </c>
      <c r="AP1647" s="9" t="s">
        <v>11192</v>
      </c>
      <c r="AQ1647" s="11">
        <v>29963.0</v>
      </c>
    </row>
    <row r="1648">
      <c r="A1648" s="8" t="str">
        <f t="shared" si="1"/>
        <v>Jon Murray</v>
      </c>
      <c r="B1648" s="8" t="s">
        <v>11177</v>
      </c>
      <c r="C1648" s="8" t="s">
        <v>459</v>
      </c>
      <c r="D1648" s="9" t="s">
        <v>10600</v>
      </c>
      <c r="E1648" s="8" t="s">
        <v>11178</v>
      </c>
      <c r="F1648" s="8" t="s">
        <v>462</v>
      </c>
      <c r="G1648" s="8" t="s">
        <v>47</v>
      </c>
      <c r="H1648" s="8" t="s">
        <v>11179</v>
      </c>
      <c r="I1648" s="8" t="s">
        <v>49</v>
      </c>
      <c r="J1648" s="10">
        <v>3.57</v>
      </c>
      <c r="K1648" s="8" t="s">
        <v>11180</v>
      </c>
      <c r="L1648" s="8" t="s">
        <v>8693</v>
      </c>
      <c r="M1648" s="8" t="s">
        <v>86</v>
      </c>
      <c r="N1648" s="8" t="s">
        <v>11224</v>
      </c>
      <c r="O1648" s="8" t="s">
        <v>52</v>
      </c>
      <c r="P1648" s="8"/>
      <c r="Q1648" s="8"/>
      <c r="R1648" s="8" t="s">
        <v>5605</v>
      </c>
      <c r="S1648" s="8" t="s">
        <v>3525</v>
      </c>
      <c r="T1648" s="11" t="str">
        <f t="shared" si="2"/>
        <v>Jon Murray</v>
      </c>
      <c r="U1648" s="8" t="s">
        <v>106</v>
      </c>
      <c r="V1648" s="8" t="s">
        <v>11225</v>
      </c>
      <c r="W1648" s="8" t="s">
        <v>11226</v>
      </c>
      <c r="X1648" s="8" t="s">
        <v>11185</v>
      </c>
      <c r="Y1648" s="12" t="s">
        <v>11227</v>
      </c>
      <c r="Z1648" s="12" t="s">
        <v>11187</v>
      </c>
      <c r="AA1648" s="8" t="s">
        <v>60</v>
      </c>
      <c r="AB1648" s="12" t="s">
        <v>11189</v>
      </c>
      <c r="AC1648" s="12" t="s">
        <v>11228</v>
      </c>
      <c r="AD1648" s="12" t="s">
        <v>11190</v>
      </c>
      <c r="AE1648" s="8" t="s">
        <v>11191</v>
      </c>
      <c r="AF1648" s="8" t="s">
        <v>11192</v>
      </c>
      <c r="AG1648" s="8" t="s">
        <v>10611</v>
      </c>
      <c r="AH1648" s="8" t="s">
        <v>65</v>
      </c>
      <c r="AI1648" s="8" t="s">
        <v>66</v>
      </c>
      <c r="AJ1648" s="8" t="s">
        <v>86</v>
      </c>
      <c r="AK1648" s="13" t="s">
        <v>2610</v>
      </c>
      <c r="AL1648" s="13" t="s">
        <v>4943</v>
      </c>
      <c r="AM1648" s="8" t="s">
        <v>4014</v>
      </c>
      <c r="AN1648" s="8" t="s">
        <v>11193</v>
      </c>
      <c r="AO1648" s="13" t="s">
        <v>11194</v>
      </c>
      <c r="AP1648" s="9" t="s">
        <v>11192</v>
      </c>
      <c r="AQ1648" s="11">
        <v>29963.0</v>
      </c>
    </row>
    <row r="1649">
      <c r="A1649" s="8" t="str">
        <f t="shared" si="1"/>
        <v>Carl Lewis</v>
      </c>
      <c r="B1649" s="8" t="s">
        <v>11229</v>
      </c>
      <c r="C1649" s="8" t="s">
        <v>459</v>
      </c>
      <c r="D1649" s="9" t="s">
        <v>10600</v>
      </c>
      <c r="E1649" s="8" t="s">
        <v>4867</v>
      </c>
      <c r="F1649" s="8" t="s">
        <v>462</v>
      </c>
      <c r="G1649" s="8" t="s">
        <v>47</v>
      </c>
      <c r="H1649" s="8" t="s">
        <v>11230</v>
      </c>
      <c r="I1649" s="8" t="s">
        <v>49</v>
      </c>
      <c r="J1649" s="10">
        <v>3.73</v>
      </c>
      <c r="K1649" s="8" t="s">
        <v>5613</v>
      </c>
      <c r="L1649" s="8" t="s">
        <v>3903</v>
      </c>
      <c r="M1649" s="8" t="s">
        <v>86</v>
      </c>
      <c r="N1649" s="8" t="s">
        <v>11231</v>
      </c>
      <c r="O1649" s="8" t="s">
        <v>52</v>
      </c>
      <c r="P1649" s="8"/>
      <c r="Q1649" s="8"/>
      <c r="R1649" s="8" t="s">
        <v>1268</v>
      </c>
      <c r="S1649" s="8" t="s">
        <v>5728</v>
      </c>
      <c r="T1649" s="11" t="str">
        <f t="shared" si="2"/>
        <v>Carl Lewis</v>
      </c>
      <c r="U1649" s="8" t="s">
        <v>55</v>
      </c>
      <c r="V1649" s="8" t="s">
        <v>11232</v>
      </c>
      <c r="W1649" s="8" t="s">
        <v>11233</v>
      </c>
      <c r="X1649" s="8" t="s">
        <v>11234</v>
      </c>
      <c r="Y1649" s="12" t="s">
        <v>11235</v>
      </c>
      <c r="Z1649" s="12" t="s">
        <v>11236</v>
      </c>
      <c r="AA1649" s="12" t="s">
        <v>11237</v>
      </c>
      <c r="AB1649" s="12" t="s">
        <v>11238</v>
      </c>
      <c r="AC1649" s="8" t="s">
        <v>60</v>
      </c>
      <c r="AD1649" s="12" t="s">
        <v>11239</v>
      </c>
      <c r="AE1649" s="8" t="s">
        <v>11240</v>
      </c>
      <c r="AF1649" s="8" t="s">
        <v>4867</v>
      </c>
      <c r="AG1649" s="8" t="s">
        <v>10611</v>
      </c>
      <c r="AH1649" s="8" t="s">
        <v>543</v>
      </c>
      <c r="AI1649" s="8" t="s">
        <v>66</v>
      </c>
      <c r="AJ1649" s="8" t="s">
        <v>86</v>
      </c>
      <c r="AK1649" s="13" t="s">
        <v>4227</v>
      </c>
      <c r="AL1649" s="13" t="s">
        <v>4151</v>
      </c>
      <c r="AM1649" s="8" t="s">
        <v>3322</v>
      </c>
      <c r="AN1649" s="8" t="s">
        <v>11241</v>
      </c>
      <c r="AO1649" s="13" t="s">
        <v>11242</v>
      </c>
      <c r="AP1649" s="9" t="s">
        <v>4867</v>
      </c>
      <c r="AQ1649" s="11">
        <v>35995.0</v>
      </c>
    </row>
    <row r="1650">
      <c r="A1650" s="8" t="str">
        <f t="shared" si="1"/>
        <v>Will Blackburn</v>
      </c>
      <c r="B1650" s="8" t="s">
        <v>11229</v>
      </c>
      <c r="C1650" s="8" t="s">
        <v>459</v>
      </c>
      <c r="D1650" s="9" t="s">
        <v>10600</v>
      </c>
      <c r="E1650" s="8" t="s">
        <v>4867</v>
      </c>
      <c r="F1650" s="8" t="s">
        <v>462</v>
      </c>
      <c r="G1650" s="8" t="s">
        <v>47</v>
      </c>
      <c r="H1650" s="8" t="s">
        <v>11230</v>
      </c>
      <c r="I1650" s="8" t="s">
        <v>49</v>
      </c>
      <c r="J1650" s="10">
        <v>3.73</v>
      </c>
      <c r="K1650" s="8" t="s">
        <v>5613</v>
      </c>
      <c r="L1650" s="8" t="s">
        <v>3903</v>
      </c>
      <c r="M1650" s="8" t="s">
        <v>86</v>
      </c>
      <c r="N1650" s="8" t="s">
        <v>11243</v>
      </c>
      <c r="O1650" s="8" t="s">
        <v>52</v>
      </c>
      <c r="P1650" s="8"/>
      <c r="Q1650" s="8"/>
      <c r="R1650" s="8" t="s">
        <v>859</v>
      </c>
      <c r="S1650" s="8" t="s">
        <v>11244</v>
      </c>
      <c r="T1650" s="11" t="str">
        <f t="shared" si="2"/>
        <v>Will Blackburn</v>
      </c>
      <c r="U1650" s="8" t="s">
        <v>311</v>
      </c>
      <c r="V1650" s="8" t="s">
        <v>11245</v>
      </c>
      <c r="W1650" s="8" t="s">
        <v>11233</v>
      </c>
      <c r="X1650" s="8" t="s">
        <v>11234</v>
      </c>
      <c r="Y1650" s="12" t="s">
        <v>11246</v>
      </c>
      <c r="Z1650" s="12" t="s">
        <v>11236</v>
      </c>
      <c r="AA1650" s="8" t="s">
        <v>60</v>
      </c>
      <c r="AB1650" s="12" t="s">
        <v>11238</v>
      </c>
      <c r="AC1650" s="8" t="s">
        <v>60</v>
      </c>
      <c r="AD1650" s="12" t="s">
        <v>11239</v>
      </c>
      <c r="AE1650" s="8" t="s">
        <v>11240</v>
      </c>
      <c r="AF1650" s="8" t="s">
        <v>4867</v>
      </c>
      <c r="AG1650" s="8" t="s">
        <v>10611</v>
      </c>
      <c r="AH1650" s="8" t="s">
        <v>543</v>
      </c>
      <c r="AI1650" s="8" t="s">
        <v>66</v>
      </c>
      <c r="AJ1650" s="8" t="s">
        <v>86</v>
      </c>
      <c r="AK1650" s="13" t="s">
        <v>4227</v>
      </c>
      <c r="AL1650" s="13" t="s">
        <v>4151</v>
      </c>
      <c r="AM1650" s="8" t="s">
        <v>3322</v>
      </c>
      <c r="AN1650" s="8" t="s">
        <v>11241</v>
      </c>
      <c r="AO1650" s="13" t="s">
        <v>11242</v>
      </c>
      <c r="AP1650" s="9" t="s">
        <v>4867</v>
      </c>
      <c r="AQ1650" s="11">
        <v>35995.0</v>
      </c>
    </row>
    <row r="1651">
      <c r="A1651" s="8" t="str">
        <f t="shared" si="1"/>
        <v>Kristian Austin</v>
      </c>
      <c r="B1651" s="8" t="s">
        <v>11229</v>
      </c>
      <c r="C1651" s="8" t="s">
        <v>459</v>
      </c>
      <c r="D1651" s="9" t="s">
        <v>10600</v>
      </c>
      <c r="E1651" s="8" t="s">
        <v>4867</v>
      </c>
      <c r="F1651" s="8" t="s">
        <v>462</v>
      </c>
      <c r="G1651" s="8" t="s">
        <v>47</v>
      </c>
      <c r="H1651" s="8" t="s">
        <v>11230</v>
      </c>
      <c r="I1651" s="8" t="s">
        <v>49</v>
      </c>
      <c r="J1651" s="10">
        <v>3.73</v>
      </c>
      <c r="K1651" s="8" t="s">
        <v>5613</v>
      </c>
      <c r="L1651" s="8" t="s">
        <v>3903</v>
      </c>
      <c r="M1651" s="8" t="s">
        <v>86</v>
      </c>
      <c r="N1651" s="8" t="s">
        <v>11247</v>
      </c>
      <c r="O1651" s="8" t="s">
        <v>52</v>
      </c>
      <c r="P1651" s="8"/>
      <c r="Q1651" s="8"/>
      <c r="R1651" s="8" t="s">
        <v>11248</v>
      </c>
      <c r="S1651" s="8" t="s">
        <v>1765</v>
      </c>
      <c r="T1651" s="11" t="str">
        <f t="shared" si="2"/>
        <v>Kristian Austin</v>
      </c>
      <c r="U1651" s="8" t="s">
        <v>149</v>
      </c>
      <c r="V1651" s="8" t="s">
        <v>11249</v>
      </c>
      <c r="W1651" s="8" t="s">
        <v>11233</v>
      </c>
      <c r="X1651" s="8" t="s">
        <v>11234</v>
      </c>
      <c r="Y1651" s="8" t="s">
        <v>60</v>
      </c>
      <c r="Z1651" s="12" t="s">
        <v>11236</v>
      </c>
      <c r="AA1651" s="8" t="s">
        <v>60</v>
      </c>
      <c r="AB1651" s="12" t="s">
        <v>11238</v>
      </c>
      <c r="AC1651" s="8" t="s">
        <v>60</v>
      </c>
      <c r="AD1651" s="12" t="s">
        <v>11239</v>
      </c>
      <c r="AE1651" s="8" t="s">
        <v>11240</v>
      </c>
      <c r="AF1651" s="8" t="s">
        <v>4867</v>
      </c>
      <c r="AG1651" s="8" t="s">
        <v>10611</v>
      </c>
      <c r="AH1651" s="8" t="s">
        <v>543</v>
      </c>
      <c r="AI1651" s="8" t="s">
        <v>66</v>
      </c>
      <c r="AJ1651" s="8" t="s">
        <v>86</v>
      </c>
      <c r="AK1651" s="13" t="s">
        <v>4227</v>
      </c>
      <c r="AL1651" s="13" t="s">
        <v>4151</v>
      </c>
      <c r="AM1651" s="8" t="s">
        <v>3322</v>
      </c>
      <c r="AN1651" s="8" t="s">
        <v>11241</v>
      </c>
      <c r="AO1651" s="13" t="s">
        <v>11242</v>
      </c>
      <c r="AP1651" s="9" t="s">
        <v>4867</v>
      </c>
      <c r="AQ1651" s="11">
        <v>35995.0</v>
      </c>
    </row>
    <row r="1652">
      <c r="A1652" s="8" t="str">
        <f t="shared" si="1"/>
        <v>Kyle Tellez</v>
      </c>
      <c r="B1652" s="8" t="s">
        <v>11229</v>
      </c>
      <c r="C1652" s="8" t="s">
        <v>459</v>
      </c>
      <c r="D1652" s="9" t="s">
        <v>10600</v>
      </c>
      <c r="E1652" s="8" t="s">
        <v>4867</v>
      </c>
      <c r="F1652" s="8" t="s">
        <v>462</v>
      </c>
      <c r="G1652" s="8" t="s">
        <v>47</v>
      </c>
      <c r="H1652" s="8" t="s">
        <v>11230</v>
      </c>
      <c r="I1652" s="8" t="s">
        <v>49</v>
      </c>
      <c r="J1652" s="10">
        <v>3.73</v>
      </c>
      <c r="K1652" s="8" t="s">
        <v>5613</v>
      </c>
      <c r="L1652" s="8" t="s">
        <v>3903</v>
      </c>
      <c r="M1652" s="8" t="s">
        <v>86</v>
      </c>
      <c r="N1652" s="8" t="s">
        <v>11250</v>
      </c>
      <c r="O1652" s="8" t="s">
        <v>52</v>
      </c>
      <c r="P1652" s="8"/>
      <c r="Q1652" s="8"/>
      <c r="R1652" s="8" t="s">
        <v>1275</v>
      </c>
      <c r="S1652" s="8" t="s">
        <v>11251</v>
      </c>
      <c r="T1652" s="11" t="str">
        <f t="shared" si="2"/>
        <v>Kyle Tellez</v>
      </c>
      <c r="U1652" s="8" t="s">
        <v>498</v>
      </c>
      <c r="V1652" s="8" t="s">
        <v>11252</v>
      </c>
      <c r="W1652" s="8" t="s">
        <v>11233</v>
      </c>
      <c r="X1652" s="8" t="s">
        <v>11234</v>
      </c>
      <c r="Y1652" s="8" t="s">
        <v>60</v>
      </c>
      <c r="Z1652" s="12" t="s">
        <v>11236</v>
      </c>
      <c r="AA1652" s="12" t="s">
        <v>11253</v>
      </c>
      <c r="AB1652" s="12" t="s">
        <v>11238</v>
      </c>
      <c r="AC1652" s="8" t="s">
        <v>60</v>
      </c>
      <c r="AD1652" s="12" t="s">
        <v>11239</v>
      </c>
      <c r="AE1652" s="8" t="s">
        <v>11240</v>
      </c>
      <c r="AF1652" s="8" t="s">
        <v>4867</v>
      </c>
      <c r="AG1652" s="8" t="s">
        <v>10611</v>
      </c>
      <c r="AH1652" s="8" t="s">
        <v>543</v>
      </c>
      <c r="AI1652" s="8" t="s">
        <v>66</v>
      </c>
      <c r="AJ1652" s="8" t="s">
        <v>86</v>
      </c>
      <c r="AK1652" s="13" t="s">
        <v>4227</v>
      </c>
      <c r="AL1652" s="13" t="s">
        <v>4151</v>
      </c>
      <c r="AM1652" s="8" t="s">
        <v>3322</v>
      </c>
      <c r="AN1652" s="8" t="s">
        <v>11241</v>
      </c>
      <c r="AO1652" s="13" t="s">
        <v>11242</v>
      </c>
      <c r="AP1652" s="9" t="s">
        <v>4867</v>
      </c>
      <c r="AQ1652" s="11">
        <v>35995.0</v>
      </c>
    </row>
    <row r="1653">
      <c r="A1653" s="8" t="str">
        <f t="shared" si="1"/>
        <v>Jon Tipton</v>
      </c>
      <c r="B1653" s="8" t="s">
        <v>11229</v>
      </c>
      <c r="C1653" s="8" t="s">
        <v>459</v>
      </c>
      <c r="D1653" s="9" t="s">
        <v>10600</v>
      </c>
      <c r="E1653" s="8" t="s">
        <v>4867</v>
      </c>
      <c r="F1653" s="8" t="s">
        <v>462</v>
      </c>
      <c r="G1653" s="8" t="s">
        <v>47</v>
      </c>
      <c r="H1653" s="8" t="s">
        <v>11230</v>
      </c>
      <c r="I1653" s="8" t="s">
        <v>49</v>
      </c>
      <c r="J1653" s="10">
        <v>3.73</v>
      </c>
      <c r="K1653" s="8" t="s">
        <v>5613</v>
      </c>
      <c r="L1653" s="8" t="s">
        <v>3903</v>
      </c>
      <c r="M1653" s="8"/>
      <c r="N1653" s="8" t="s">
        <v>11254</v>
      </c>
      <c r="O1653" s="8" t="s">
        <v>52</v>
      </c>
      <c r="P1653" s="8"/>
      <c r="Q1653" s="8"/>
      <c r="R1653" s="8" t="s">
        <v>5605</v>
      </c>
      <c r="S1653" s="8" t="s">
        <v>11255</v>
      </c>
      <c r="T1653" s="11" t="str">
        <f t="shared" si="2"/>
        <v>Jon Tipton</v>
      </c>
      <c r="U1653" s="8" t="s">
        <v>160</v>
      </c>
      <c r="V1653" s="8" t="s">
        <v>11256</v>
      </c>
      <c r="W1653" s="8"/>
      <c r="X1653" s="8" t="s">
        <v>11234</v>
      </c>
      <c r="Y1653" s="8" t="s">
        <v>60</v>
      </c>
      <c r="Z1653" s="12" t="s">
        <v>11236</v>
      </c>
      <c r="AA1653" s="12" t="s">
        <v>11257</v>
      </c>
      <c r="AB1653" s="12" t="s">
        <v>11238</v>
      </c>
      <c r="AC1653" s="8" t="s">
        <v>60</v>
      </c>
      <c r="AD1653" s="12" t="s">
        <v>11239</v>
      </c>
      <c r="AE1653" s="8" t="s">
        <v>11240</v>
      </c>
      <c r="AF1653" s="8" t="s">
        <v>4867</v>
      </c>
      <c r="AG1653" s="8" t="s">
        <v>10611</v>
      </c>
      <c r="AH1653" s="8" t="s">
        <v>543</v>
      </c>
      <c r="AI1653" s="8" t="s">
        <v>66</v>
      </c>
      <c r="AJ1653" s="8"/>
      <c r="AK1653" s="8" t="s">
        <v>4227</v>
      </c>
      <c r="AL1653" s="8" t="s">
        <v>4151</v>
      </c>
      <c r="AM1653" s="8" t="s">
        <v>3322</v>
      </c>
      <c r="AN1653" s="8" t="s">
        <v>11241</v>
      </c>
      <c r="AO1653" s="8" t="s">
        <v>11242</v>
      </c>
      <c r="AP1653" s="8" t="s">
        <v>4867</v>
      </c>
      <c r="AQ1653" s="11">
        <v>35995.0</v>
      </c>
    </row>
    <row r="1654">
      <c r="A1654" s="8" t="str">
        <f t="shared" si="1"/>
        <v>Kerron Clement</v>
      </c>
      <c r="B1654" s="8" t="s">
        <v>11229</v>
      </c>
      <c r="C1654" s="8" t="s">
        <v>459</v>
      </c>
      <c r="D1654" s="9" t="s">
        <v>10600</v>
      </c>
      <c r="E1654" s="8" t="s">
        <v>4867</v>
      </c>
      <c r="F1654" s="8" t="s">
        <v>462</v>
      </c>
      <c r="G1654" s="8" t="s">
        <v>47</v>
      </c>
      <c r="H1654" s="8" t="s">
        <v>11230</v>
      </c>
      <c r="I1654" s="8" t="s">
        <v>49</v>
      </c>
      <c r="J1654" s="10">
        <v>3.73</v>
      </c>
      <c r="K1654" s="8" t="s">
        <v>5613</v>
      </c>
      <c r="L1654" s="8" t="s">
        <v>3903</v>
      </c>
      <c r="M1654" s="8" t="s">
        <v>86</v>
      </c>
      <c r="N1654" s="8" t="s">
        <v>11258</v>
      </c>
      <c r="O1654" s="8" t="s">
        <v>52</v>
      </c>
      <c r="P1654" s="8"/>
      <c r="Q1654" s="8"/>
      <c r="R1654" s="8" t="s">
        <v>11259</v>
      </c>
      <c r="S1654" s="8" t="s">
        <v>11260</v>
      </c>
      <c r="T1654" s="11" t="str">
        <f t="shared" si="2"/>
        <v>Kerron Clement</v>
      </c>
      <c r="U1654" s="8" t="s">
        <v>167</v>
      </c>
      <c r="V1654" s="8" t="s">
        <v>11261</v>
      </c>
      <c r="W1654" s="8"/>
      <c r="X1654" s="8" t="s">
        <v>11234</v>
      </c>
      <c r="Y1654" s="8" t="s">
        <v>60</v>
      </c>
      <c r="Z1654" s="12" t="s">
        <v>11236</v>
      </c>
      <c r="AA1654" s="8" t="s">
        <v>60</v>
      </c>
      <c r="AB1654" s="12" t="s">
        <v>11238</v>
      </c>
      <c r="AC1654" s="8" t="s">
        <v>60</v>
      </c>
      <c r="AD1654" s="12" t="s">
        <v>11239</v>
      </c>
      <c r="AE1654" s="8" t="s">
        <v>11240</v>
      </c>
      <c r="AF1654" s="8" t="s">
        <v>4867</v>
      </c>
      <c r="AG1654" s="8" t="s">
        <v>10611</v>
      </c>
      <c r="AH1654" s="8" t="s">
        <v>543</v>
      </c>
      <c r="AI1654" s="8" t="s">
        <v>66</v>
      </c>
      <c r="AJ1654" s="8" t="s">
        <v>86</v>
      </c>
      <c r="AK1654" s="13" t="s">
        <v>4227</v>
      </c>
      <c r="AL1654" s="13" t="s">
        <v>4151</v>
      </c>
      <c r="AM1654" s="8" t="s">
        <v>3322</v>
      </c>
      <c r="AN1654" s="8" t="s">
        <v>11241</v>
      </c>
      <c r="AO1654" s="13" t="s">
        <v>11242</v>
      </c>
      <c r="AP1654" s="9" t="s">
        <v>4867</v>
      </c>
      <c r="AQ1654" s="11">
        <v>35995.0</v>
      </c>
    </row>
    <row r="1655">
      <c r="A1655" s="8" t="str">
        <f t="shared" si="1"/>
        <v>Jalen Wade</v>
      </c>
      <c r="B1655" s="8" t="s">
        <v>11229</v>
      </c>
      <c r="C1655" s="8" t="s">
        <v>459</v>
      </c>
      <c r="D1655" s="9" t="s">
        <v>10600</v>
      </c>
      <c r="E1655" s="8" t="s">
        <v>4867</v>
      </c>
      <c r="F1655" s="8" t="s">
        <v>462</v>
      </c>
      <c r="G1655" s="8" t="s">
        <v>47</v>
      </c>
      <c r="H1655" s="8" t="s">
        <v>11230</v>
      </c>
      <c r="I1655" s="8" t="s">
        <v>49</v>
      </c>
      <c r="J1655" s="10">
        <v>3.73</v>
      </c>
      <c r="K1655" s="27" t="s">
        <v>5613</v>
      </c>
      <c r="L1655" s="8" t="s">
        <v>3903</v>
      </c>
      <c r="M1655" s="8" t="s">
        <v>86</v>
      </c>
      <c r="N1655" s="8" t="s">
        <v>11262</v>
      </c>
      <c r="O1655" s="8" t="s">
        <v>52</v>
      </c>
      <c r="P1655" s="8"/>
      <c r="Q1655" s="8"/>
      <c r="R1655" s="8" t="s">
        <v>4096</v>
      </c>
      <c r="S1655" s="8" t="s">
        <v>11263</v>
      </c>
      <c r="T1655" s="11" t="str">
        <f t="shared" si="2"/>
        <v>Jalen Wade</v>
      </c>
      <c r="U1655" s="8" t="s">
        <v>7310</v>
      </c>
      <c r="V1655" s="8" t="s">
        <v>11264</v>
      </c>
      <c r="W1655" s="8" t="s">
        <v>86</v>
      </c>
      <c r="X1655" s="8" t="s">
        <v>11234</v>
      </c>
      <c r="Y1655" s="12" t="s">
        <v>11265</v>
      </c>
      <c r="Z1655" s="12" t="s">
        <v>11236</v>
      </c>
      <c r="AA1655" s="8" t="s">
        <v>60</v>
      </c>
      <c r="AB1655" s="12" t="s">
        <v>11238</v>
      </c>
      <c r="AC1655" s="12" t="s">
        <v>11266</v>
      </c>
      <c r="AD1655" s="12" t="s">
        <v>11239</v>
      </c>
      <c r="AE1655" s="8" t="s">
        <v>11240</v>
      </c>
      <c r="AF1655" s="8" t="s">
        <v>4867</v>
      </c>
      <c r="AG1655" s="8" t="s">
        <v>10611</v>
      </c>
      <c r="AH1655" s="8" t="s">
        <v>543</v>
      </c>
      <c r="AI1655" s="8" t="s">
        <v>66</v>
      </c>
      <c r="AJ1655" s="8" t="s">
        <v>86</v>
      </c>
      <c r="AK1655" s="8" t="s">
        <v>4227</v>
      </c>
      <c r="AL1655" s="8" t="s">
        <v>4151</v>
      </c>
      <c r="AM1655" s="8" t="s">
        <v>3322</v>
      </c>
      <c r="AN1655" s="8" t="s">
        <v>11241</v>
      </c>
      <c r="AO1655" s="8" t="s">
        <v>11242</v>
      </c>
      <c r="AP1655" s="8" t="s">
        <v>4867</v>
      </c>
      <c r="AQ1655" s="11">
        <v>35995.0</v>
      </c>
    </row>
    <row r="1656">
      <c r="A1656" s="8" t="str">
        <f t="shared" si="1"/>
        <v>Drew Fucci</v>
      </c>
      <c r="B1656" s="8" t="s">
        <v>11229</v>
      </c>
      <c r="C1656" s="8" t="s">
        <v>459</v>
      </c>
      <c r="D1656" s="9" t="s">
        <v>10600</v>
      </c>
      <c r="E1656" s="8" t="s">
        <v>4867</v>
      </c>
      <c r="F1656" s="8" t="s">
        <v>462</v>
      </c>
      <c r="G1656" s="8" t="s">
        <v>47</v>
      </c>
      <c r="H1656" s="8" t="s">
        <v>11230</v>
      </c>
      <c r="I1656" s="8" t="s">
        <v>49</v>
      </c>
      <c r="J1656" s="10">
        <v>3.73</v>
      </c>
      <c r="K1656" s="8" t="s">
        <v>5613</v>
      </c>
      <c r="L1656" s="8" t="s">
        <v>3903</v>
      </c>
      <c r="M1656" s="8" t="s">
        <v>86</v>
      </c>
      <c r="N1656" s="8" t="s">
        <v>11267</v>
      </c>
      <c r="O1656" s="8" t="s">
        <v>52</v>
      </c>
      <c r="P1656" s="8"/>
      <c r="Q1656" s="8"/>
      <c r="R1656" s="8" t="s">
        <v>1588</v>
      </c>
      <c r="S1656" s="8" t="s">
        <v>11268</v>
      </c>
      <c r="T1656" s="11" t="str">
        <f t="shared" si="2"/>
        <v>Drew Fucci</v>
      </c>
      <c r="U1656" s="8" t="s">
        <v>11269</v>
      </c>
      <c r="V1656" s="8" t="s">
        <v>11270</v>
      </c>
      <c r="W1656" s="8"/>
      <c r="X1656" s="8" t="s">
        <v>11234</v>
      </c>
      <c r="Y1656" s="8" t="s">
        <v>60</v>
      </c>
      <c r="Z1656" s="12" t="s">
        <v>11236</v>
      </c>
      <c r="AA1656" s="12" t="s">
        <v>11271</v>
      </c>
      <c r="AB1656" s="12" t="s">
        <v>11238</v>
      </c>
      <c r="AC1656" s="8" t="s">
        <v>60</v>
      </c>
      <c r="AD1656" s="12" t="s">
        <v>11239</v>
      </c>
      <c r="AE1656" s="8" t="s">
        <v>11240</v>
      </c>
      <c r="AF1656" s="8" t="s">
        <v>4867</v>
      </c>
      <c r="AG1656" s="8" t="s">
        <v>10611</v>
      </c>
      <c r="AH1656" s="8" t="s">
        <v>543</v>
      </c>
      <c r="AI1656" s="8" t="s">
        <v>66</v>
      </c>
      <c r="AJ1656" s="8" t="s">
        <v>86</v>
      </c>
      <c r="AK1656" s="13" t="s">
        <v>4227</v>
      </c>
      <c r="AL1656" s="13" t="s">
        <v>4151</v>
      </c>
      <c r="AM1656" s="8" t="s">
        <v>3322</v>
      </c>
      <c r="AN1656" s="8" t="s">
        <v>11241</v>
      </c>
      <c r="AO1656" s="13" t="s">
        <v>11242</v>
      </c>
      <c r="AP1656" s="9" t="s">
        <v>4867</v>
      </c>
      <c r="AQ1656" s="11">
        <v>35995.0</v>
      </c>
    </row>
    <row r="1657">
      <c r="A1657" s="8" t="str">
        <f t="shared" si="1"/>
        <v>De'Vion Wilson</v>
      </c>
      <c r="B1657" s="8" t="s">
        <v>11229</v>
      </c>
      <c r="C1657" s="8" t="s">
        <v>459</v>
      </c>
      <c r="D1657" s="9" t="s">
        <v>10600</v>
      </c>
      <c r="E1657" s="8" t="s">
        <v>4867</v>
      </c>
      <c r="F1657" s="8" t="s">
        <v>462</v>
      </c>
      <c r="G1657" s="8" t="s">
        <v>47</v>
      </c>
      <c r="H1657" s="8" t="s">
        <v>11230</v>
      </c>
      <c r="I1657" s="8" t="s">
        <v>49</v>
      </c>
      <c r="J1657" s="10">
        <v>3.73</v>
      </c>
      <c r="K1657" s="8" t="s">
        <v>5613</v>
      </c>
      <c r="L1657" s="8" t="s">
        <v>3903</v>
      </c>
      <c r="M1657" s="8" t="s">
        <v>86</v>
      </c>
      <c r="N1657" s="8" t="s">
        <v>11272</v>
      </c>
      <c r="O1657" s="8" t="s">
        <v>52</v>
      </c>
      <c r="P1657" s="8"/>
      <c r="Q1657" s="8"/>
      <c r="R1657" s="8" t="s">
        <v>11273</v>
      </c>
      <c r="S1657" s="8" t="s">
        <v>3011</v>
      </c>
      <c r="T1657" s="11" t="str">
        <f t="shared" si="2"/>
        <v>De'Vion Wilson</v>
      </c>
      <c r="U1657" s="8" t="s">
        <v>2695</v>
      </c>
      <c r="V1657" s="8" t="s">
        <v>86</v>
      </c>
      <c r="W1657" s="8" t="s">
        <v>86</v>
      </c>
      <c r="X1657" s="8" t="s">
        <v>11234</v>
      </c>
      <c r="Y1657" s="8" t="s">
        <v>60</v>
      </c>
      <c r="Z1657" s="12" t="s">
        <v>11236</v>
      </c>
      <c r="AA1657" s="8" t="s">
        <v>60</v>
      </c>
      <c r="AB1657" s="12" t="s">
        <v>11238</v>
      </c>
      <c r="AC1657" s="12" t="s">
        <v>11274</v>
      </c>
      <c r="AD1657" s="12" t="s">
        <v>11239</v>
      </c>
      <c r="AE1657" s="8" t="s">
        <v>11240</v>
      </c>
      <c r="AF1657" s="8" t="s">
        <v>4867</v>
      </c>
      <c r="AG1657" s="8" t="s">
        <v>10611</v>
      </c>
      <c r="AH1657" s="8" t="s">
        <v>543</v>
      </c>
      <c r="AI1657" s="8" t="s">
        <v>66</v>
      </c>
      <c r="AJ1657" s="8" t="s">
        <v>86</v>
      </c>
      <c r="AK1657" s="8" t="s">
        <v>4227</v>
      </c>
      <c r="AL1657" s="8" t="s">
        <v>4151</v>
      </c>
      <c r="AM1657" s="8" t="s">
        <v>3322</v>
      </c>
      <c r="AN1657" s="8" t="s">
        <v>422</v>
      </c>
      <c r="AO1657" s="8" t="s">
        <v>11242</v>
      </c>
      <c r="AP1657" s="8" t="s">
        <v>4867</v>
      </c>
      <c r="AQ1657" s="11">
        <v>35995.0</v>
      </c>
    </row>
    <row r="1658">
      <c r="A1658" s="8" t="str">
        <f t="shared" si="1"/>
        <v>Andy Ferrara</v>
      </c>
      <c r="B1658" s="8" t="s">
        <v>11229</v>
      </c>
      <c r="C1658" s="8" t="s">
        <v>459</v>
      </c>
      <c r="D1658" s="9" t="s">
        <v>10600</v>
      </c>
      <c r="E1658" s="8" t="s">
        <v>4867</v>
      </c>
      <c r="F1658" s="8" t="s">
        <v>462</v>
      </c>
      <c r="G1658" s="8" t="s">
        <v>47</v>
      </c>
      <c r="H1658" s="8" t="s">
        <v>11230</v>
      </c>
      <c r="I1658" s="8" t="s">
        <v>49</v>
      </c>
      <c r="J1658" s="10">
        <v>3.73</v>
      </c>
      <c r="K1658" s="8" t="s">
        <v>5613</v>
      </c>
      <c r="L1658" s="8" t="s">
        <v>3903</v>
      </c>
      <c r="M1658" s="8"/>
      <c r="N1658" s="8" t="s">
        <v>11275</v>
      </c>
      <c r="O1658" s="8" t="s">
        <v>52</v>
      </c>
      <c r="P1658" s="8"/>
      <c r="Q1658" s="8"/>
      <c r="R1658" s="8" t="s">
        <v>4559</v>
      </c>
      <c r="S1658" s="8" t="s">
        <v>11276</v>
      </c>
      <c r="T1658" s="11" t="str">
        <f t="shared" si="2"/>
        <v>Andy Ferrara</v>
      </c>
      <c r="U1658" s="8" t="s">
        <v>11277</v>
      </c>
      <c r="V1658" s="8" t="s">
        <v>11278</v>
      </c>
      <c r="W1658" s="8"/>
      <c r="X1658" s="8" t="s">
        <v>11234</v>
      </c>
      <c r="Y1658" s="12" t="s">
        <v>11279</v>
      </c>
      <c r="Z1658" s="12" t="s">
        <v>11236</v>
      </c>
      <c r="AA1658" s="8" t="s">
        <v>60</v>
      </c>
      <c r="AB1658" s="12" t="s">
        <v>11238</v>
      </c>
      <c r="AC1658" s="8" t="s">
        <v>60</v>
      </c>
      <c r="AD1658" s="12" t="s">
        <v>11239</v>
      </c>
      <c r="AE1658" s="8" t="s">
        <v>11240</v>
      </c>
      <c r="AF1658" s="8" t="s">
        <v>4867</v>
      </c>
      <c r="AG1658" s="8" t="s">
        <v>10611</v>
      </c>
      <c r="AH1658" s="8" t="s">
        <v>543</v>
      </c>
      <c r="AI1658" s="8" t="s">
        <v>66</v>
      </c>
      <c r="AJ1658" s="8"/>
      <c r="AK1658" s="13" t="s">
        <v>4227</v>
      </c>
      <c r="AL1658" s="13" t="s">
        <v>4151</v>
      </c>
      <c r="AM1658" s="8" t="s">
        <v>3322</v>
      </c>
      <c r="AN1658" s="8" t="s">
        <v>11241</v>
      </c>
      <c r="AO1658" s="13" t="s">
        <v>11242</v>
      </c>
      <c r="AP1658" s="9" t="s">
        <v>4867</v>
      </c>
      <c r="AQ1658" s="11">
        <v>35995.0</v>
      </c>
    </row>
    <row r="1659">
      <c r="A1659" s="8" t="str">
        <f t="shared" si="1"/>
        <v>Claire Meyer</v>
      </c>
      <c r="B1659" s="8" t="s">
        <v>11229</v>
      </c>
      <c r="C1659" s="8" t="s">
        <v>459</v>
      </c>
      <c r="D1659" s="9" t="s">
        <v>10600</v>
      </c>
      <c r="E1659" s="8" t="s">
        <v>4867</v>
      </c>
      <c r="F1659" s="8" t="s">
        <v>462</v>
      </c>
      <c r="G1659" s="8" t="s">
        <v>47</v>
      </c>
      <c r="H1659" s="8" t="s">
        <v>11230</v>
      </c>
      <c r="I1659" s="8" t="s">
        <v>49</v>
      </c>
      <c r="J1659" s="10">
        <v>3.73</v>
      </c>
      <c r="K1659" s="8" t="s">
        <v>5613</v>
      </c>
      <c r="L1659" s="8" t="s">
        <v>3903</v>
      </c>
      <c r="M1659" s="8" t="s">
        <v>86</v>
      </c>
      <c r="N1659" s="8" t="s">
        <v>11280</v>
      </c>
      <c r="O1659" s="8" t="s">
        <v>52</v>
      </c>
      <c r="P1659" s="8"/>
      <c r="Q1659" s="8"/>
      <c r="R1659" s="8" t="s">
        <v>9633</v>
      </c>
      <c r="S1659" s="8" t="s">
        <v>514</v>
      </c>
      <c r="T1659" s="11" t="str">
        <f t="shared" si="2"/>
        <v>Claire Meyer</v>
      </c>
      <c r="U1659" s="8" t="s">
        <v>106</v>
      </c>
      <c r="V1659" s="8" t="s">
        <v>86</v>
      </c>
      <c r="W1659" s="8" t="s">
        <v>86</v>
      </c>
      <c r="X1659" s="8" t="s">
        <v>11234</v>
      </c>
      <c r="Y1659" s="8" t="s">
        <v>60</v>
      </c>
      <c r="Z1659" s="12" t="s">
        <v>11236</v>
      </c>
      <c r="AA1659" s="8" t="s">
        <v>60</v>
      </c>
      <c r="AB1659" s="12" t="s">
        <v>11238</v>
      </c>
      <c r="AC1659" s="12" t="s">
        <v>11281</v>
      </c>
      <c r="AD1659" s="12" t="s">
        <v>11239</v>
      </c>
      <c r="AE1659" s="8" t="s">
        <v>11240</v>
      </c>
      <c r="AF1659" s="8" t="s">
        <v>4867</v>
      </c>
      <c r="AG1659" s="8" t="s">
        <v>10611</v>
      </c>
      <c r="AH1659" s="8" t="s">
        <v>543</v>
      </c>
      <c r="AI1659" s="8" t="s">
        <v>66</v>
      </c>
      <c r="AJ1659" s="8" t="s">
        <v>86</v>
      </c>
      <c r="AK1659" s="8" t="s">
        <v>4227</v>
      </c>
      <c r="AL1659" s="8" t="s">
        <v>4151</v>
      </c>
      <c r="AM1659" s="8" t="s">
        <v>3322</v>
      </c>
      <c r="AN1659" s="8" t="s">
        <v>422</v>
      </c>
      <c r="AO1659" s="8" t="s">
        <v>11242</v>
      </c>
      <c r="AP1659" s="8" t="s">
        <v>4867</v>
      </c>
      <c r="AQ1659" s="11">
        <v>35995.0</v>
      </c>
    </row>
    <row r="1660">
      <c r="A1660" s="8" t="str">
        <f t="shared" si="1"/>
        <v>Andy Ferrara</v>
      </c>
      <c r="B1660" s="8" t="s">
        <v>11229</v>
      </c>
      <c r="C1660" s="8" t="s">
        <v>459</v>
      </c>
      <c r="D1660" s="9" t="s">
        <v>10600</v>
      </c>
      <c r="E1660" s="8" t="s">
        <v>4867</v>
      </c>
      <c r="F1660" s="8" t="s">
        <v>462</v>
      </c>
      <c r="G1660" s="8" t="s">
        <v>47</v>
      </c>
      <c r="H1660" s="8" t="s">
        <v>11230</v>
      </c>
      <c r="I1660" s="8" t="s">
        <v>49</v>
      </c>
      <c r="J1660" s="10">
        <v>3.73</v>
      </c>
      <c r="K1660" s="53" t="s">
        <v>5613</v>
      </c>
      <c r="L1660" s="8" t="s">
        <v>3903</v>
      </c>
      <c r="M1660" s="8" t="s">
        <v>86</v>
      </c>
      <c r="N1660" s="8" t="s">
        <v>11275</v>
      </c>
      <c r="O1660" s="8" t="s">
        <v>52</v>
      </c>
      <c r="P1660" s="8"/>
      <c r="Q1660" s="8"/>
      <c r="R1660" s="8" t="s">
        <v>4559</v>
      </c>
      <c r="S1660" s="8" t="s">
        <v>11276</v>
      </c>
      <c r="T1660" s="11" t="str">
        <f t="shared" si="2"/>
        <v>Andy Ferrara</v>
      </c>
      <c r="U1660" s="8" t="s">
        <v>106</v>
      </c>
      <c r="V1660" s="8" t="s">
        <v>11282</v>
      </c>
      <c r="W1660" s="8"/>
      <c r="X1660" s="8" t="s">
        <v>11234</v>
      </c>
      <c r="Y1660" s="12" t="s">
        <v>11279</v>
      </c>
      <c r="Z1660" s="12" t="s">
        <v>11236</v>
      </c>
      <c r="AA1660" s="8" t="s">
        <v>60</v>
      </c>
      <c r="AB1660" s="12" t="s">
        <v>11238</v>
      </c>
      <c r="AC1660" s="8" t="s">
        <v>60</v>
      </c>
      <c r="AD1660" s="12" t="s">
        <v>11239</v>
      </c>
      <c r="AE1660" s="8" t="s">
        <v>11240</v>
      </c>
      <c r="AF1660" s="8" t="s">
        <v>4867</v>
      </c>
      <c r="AG1660" s="8" t="s">
        <v>10611</v>
      </c>
      <c r="AH1660" s="8" t="s">
        <v>543</v>
      </c>
      <c r="AI1660" s="8" t="s">
        <v>66</v>
      </c>
      <c r="AJ1660" s="8" t="s">
        <v>86</v>
      </c>
      <c r="AK1660" s="13" t="s">
        <v>4227</v>
      </c>
      <c r="AL1660" s="13" t="s">
        <v>4151</v>
      </c>
      <c r="AM1660" s="8" t="s">
        <v>3322</v>
      </c>
      <c r="AN1660" s="8" t="s">
        <v>11241</v>
      </c>
      <c r="AO1660" s="13" t="s">
        <v>11242</v>
      </c>
      <c r="AP1660" s="9" t="s">
        <v>4867</v>
      </c>
      <c r="AQ1660" s="11">
        <v>35995.0</v>
      </c>
    </row>
    <row r="1661">
      <c r="A1661" s="8" t="str">
        <f t="shared" si="1"/>
        <v>Kyle Gibson</v>
      </c>
      <c r="B1661" s="8" t="s">
        <v>11229</v>
      </c>
      <c r="C1661" s="8" t="s">
        <v>459</v>
      </c>
      <c r="D1661" s="9" t="s">
        <v>10600</v>
      </c>
      <c r="E1661" s="8" t="s">
        <v>4867</v>
      </c>
      <c r="F1661" s="8" t="s">
        <v>462</v>
      </c>
      <c r="G1661" s="8" t="s">
        <v>47</v>
      </c>
      <c r="H1661" s="8" t="s">
        <v>11230</v>
      </c>
      <c r="I1661" s="8" t="s">
        <v>49</v>
      </c>
      <c r="J1661" s="10">
        <v>3.73</v>
      </c>
      <c r="K1661" s="8" t="s">
        <v>5613</v>
      </c>
      <c r="L1661" s="8" t="s">
        <v>3903</v>
      </c>
      <c r="M1661" s="8"/>
      <c r="N1661" s="8" t="s">
        <v>11283</v>
      </c>
      <c r="O1661" s="8" t="s">
        <v>52</v>
      </c>
      <c r="P1661" s="8"/>
      <c r="Q1661" s="8"/>
      <c r="R1661" s="8" t="s">
        <v>1275</v>
      </c>
      <c r="S1661" s="8" t="s">
        <v>6465</v>
      </c>
      <c r="T1661" s="11" t="str">
        <f t="shared" si="2"/>
        <v>Kyle Gibson</v>
      </c>
      <c r="U1661" s="8" t="s">
        <v>106</v>
      </c>
      <c r="V1661" s="8" t="s">
        <v>11284</v>
      </c>
      <c r="W1661" s="8"/>
      <c r="X1661" s="8" t="s">
        <v>11234</v>
      </c>
      <c r="Y1661" s="8" t="s">
        <v>60</v>
      </c>
      <c r="Z1661" s="12" t="s">
        <v>11236</v>
      </c>
      <c r="AA1661" s="8" t="s">
        <v>60</v>
      </c>
      <c r="AB1661" s="12" t="s">
        <v>11238</v>
      </c>
      <c r="AC1661" s="12" t="s">
        <v>11285</v>
      </c>
      <c r="AD1661" s="12" t="s">
        <v>11239</v>
      </c>
      <c r="AE1661" s="8" t="s">
        <v>11240</v>
      </c>
      <c r="AF1661" s="8" t="s">
        <v>4867</v>
      </c>
      <c r="AG1661" s="8" t="s">
        <v>10611</v>
      </c>
      <c r="AH1661" s="8" t="s">
        <v>543</v>
      </c>
      <c r="AI1661" s="8" t="s">
        <v>66</v>
      </c>
      <c r="AJ1661" s="8"/>
      <c r="AK1661" s="13" t="s">
        <v>4227</v>
      </c>
      <c r="AL1661" s="13" t="s">
        <v>4151</v>
      </c>
      <c r="AM1661" s="8" t="s">
        <v>3322</v>
      </c>
      <c r="AN1661" s="8" t="s">
        <v>11241</v>
      </c>
      <c r="AO1661" s="13" t="s">
        <v>11242</v>
      </c>
      <c r="AP1661" s="9" t="s">
        <v>4867</v>
      </c>
      <c r="AQ1661" s="11">
        <v>35995.0</v>
      </c>
    </row>
    <row r="1662">
      <c r="A1662" s="8" t="str">
        <f t="shared" si="1"/>
        <v>Jim VanHootegem</v>
      </c>
      <c r="B1662" s="8" t="s">
        <v>11229</v>
      </c>
      <c r="C1662" s="16" t="s">
        <v>459</v>
      </c>
      <c r="D1662" s="17" t="s">
        <v>10600</v>
      </c>
      <c r="E1662" s="16" t="s">
        <v>4867</v>
      </c>
      <c r="F1662" s="8" t="s">
        <v>462</v>
      </c>
      <c r="G1662" s="8" t="s">
        <v>47</v>
      </c>
      <c r="H1662" s="34">
        <v>225511.0</v>
      </c>
      <c r="I1662" s="22" t="s">
        <v>49</v>
      </c>
      <c r="J1662" s="10">
        <v>3.73</v>
      </c>
      <c r="K1662" s="18" t="s">
        <v>5613</v>
      </c>
      <c r="L1662" s="40">
        <v>192.0</v>
      </c>
      <c r="M1662" s="30" t="s">
        <v>86</v>
      </c>
      <c r="N1662" s="20" t="s">
        <v>11286</v>
      </c>
      <c r="O1662" s="8" t="s">
        <v>52</v>
      </c>
      <c r="P1662" s="20" t="s">
        <v>207</v>
      </c>
      <c r="Q1662" s="8"/>
      <c r="R1662" s="8" t="s">
        <v>756</v>
      </c>
      <c r="S1662" s="8" t="s">
        <v>11287</v>
      </c>
      <c r="T1662" s="11" t="str">
        <f t="shared" si="2"/>
        <v>Jim VanHootegem</v>
      </c>
      <c r="U1662" s="8" t="s">
        <v>80</v>
      </c>
      <c r="V1662" s="8" t="s">
        <v>11288</v>
      </c>
      <c r="W1662" s="8"/>
      <c r="X1662" s="8" t="s">
        <v>11234</v>
      </c>
      <c r="Y1662" s="21"/>
      <c r="Z1662" s="21"/>
      <c r="AA1662" s="21"/>
      <c r="AB1662" s="21"/>
      <c r="AC1662" s="21"/>
      <c r="AD1662" s="21"/>
      <c r="AE1662" s="8" t="s">
        <v>11240</v>
      </c>
      <c r="AF1662" s="21" t="s">
        <v>4867</v>
      </c>
      <c r="AG1662" s="21" t="s">
        <v>10611</v>
      </c>
      <c r="AH1662" s="16" t="s">
        <v>543</v>
      </c>
      <c r="AI1662" s="22" t="s">
        <v>66</v>
      </c>
      <c r="AJ1662" s="16" t="s">
        <v>86</v>
      </c>
      <c r="AK1662" s="23" t="s">
        <v>4227</v>
      </c>
      <c r="AL1662" s="23" t="s">
        <v>4151</v>
      </c>
      <c r="AM1662" s="22" t="s">
        <v>3322</v>
      </c>
      <c r="AN1662" s="24">
        <v>0.6446234393878373</v>
      </c>
      <c r="AO1662" s="25">
        <v>36847.0</v>
      </c>
      <c r="AP1662" s="41" t="s">
        <v>4867</v>
      </c>
      <c r="AQ1662" s="11">
        <v>35995.0</v>
      </c>
    </row>
    <row r="1663">
      <c r="A1663" s="8" t="str">
        <f t="shared" si="1"/>
        <v>Doug Marshall</v>
      </c>
      <c r="B1663" s="8" t="s">
        <v>11289</v>
      </c>
      <c r="C1663" s="8" t="s">
        <v>2595</v>
      </c>
      <c r="D1663" s="9" t="s">
        <v>10600</v>
      </c>
      <c r="E1663" s="8" t="s">
        <v>11290</v>
      </c>
      <c r="F1663" s="8" t="s">
        <v>462</v>
      </c>
      <c r="G1663" s="8" t="s">
        <v>47</v>
      </c>
      <c r="H1663" s="8" t="s">
        <v>11291</v>
      </c>
      <c r="I1663" s="8" t="s">
        <v>49</v>
      </c>
      <c r="J1663" s="10">
        <v>3.47</v>
      </c>
      <c r="K1663" s="8" t="s">
        <v>11292</v>
      </c>
      <c r="L1663" s="8"/>
      <c r="M1663" s="8"/>
      <c r="N1663" s="8" t="s">
        <v>11293</v>
      </c>
      <c r="O1663" s="8" t="s">
        <v>52</v>
      </c>
      <c r="P1663" s="8"/>
      <c r="Q1663" s="8"/>
      <c r="R1663" s="8" t="s">
        <v>811</v>
      </c>
      <c r="S1663" s="8" t="s">
        <v>1980</v>
      </c>
      <c r="T1663" s="11" t="str">
        <f t="shared" si="2"/>
        <v>Doug Marshall</v>
      </c>
      <c r="U1663" s="8" t="s">
        <v>3873</v>
      </c>
      <c r="V1663" s="8" t="s">
        <v>11294</v>
      </c>
      <c r="W1663" s="8"/>
      <c r="X1663" s="8" t="s">
        <v>11295</v>
      </c>
      <c r="Y1663" s="12" t="s">
        <v>11296</v>
      </c>
      <c r="Z1663" s="12" t="s">
        <v>4186</v>
      </c>
      <c r="AA1663" s="12" t="s">
        <v>11297</v>
      </c>
      <c r="AB1663" s="12" t="s">
        <v>4187</v>
      </c>
      <c r="AC1663" s="8" t="s">
        <v>60</v>
      </c>
      <c r="AD1663" s="12" t="s">
        <v>4189</v>
      </c>
      <c r="AE1663" s="8"/>
      <c r="AF1663" s="8" t="s">
        <v>11298</v>
      </c>
      <c r="AG1663" s="8" t="s">
        <v>10611</v>
      </c>
      <c r="AH1663" s="8" t="s">
        <v>352</v>
      </c>
      <c r="AI1663" s="8" t="s">
        <v>66</v>
      </c>
      <c r="AJ1663" s="8"/>
      <c r="AK1663" s="13" t="s">
        <v>2862</v>
      </c>
      <c r="AL1663" s="13" t="s">
        <v>3206</v>
      </c>
      <c r="AM1663" s="8" t="s">
        <v>421</v>
      </c>
      <c r="AN1663" s="8" t="s">
        <v>11299</v>
      </c>
      <c r="AO1663" s="13" t="s">
        <v>11300</v>
      </c>
      <c r="AP1663" s="9" t="s">
        <v>11298</v>
      </c>
      <c r="AQ1663" s="11">
        <v>31241.0</v>
      </c>
    </row>
    <row r="1664">
      <c r="A1664" s="8" t="str">
        <f t="shared" si="1"/>
        <v>Marco Brown</v>
      </c>
      <c r="B1664" s="8" t="s">
        <v>11289</v>
      </c>
      <c r="C1664" s="8" t="s">
        <v>2595</v>
      </c>
      <c r="D1664" s="9" t="s">
        <v>10600</v>
      </c>
      <c r="E1664" s="8" t="s">
        <v>11290</v>
      </c>
      <c r="F1664" s="8" t="s">
        <v>462</v>
      </c>
      <c r="G1664" s="8" t="s">
        <v>47</v>
      </c>
      <c r="H1664" s="8" t="s">
        <v>11291</v>
      </c>
      <c r="I1664" s="8" t="s">
        <v>49</v>
      </c>
      <c r="J1664" s="10">
        <v>3.47</v>
      </c>
      <c r="K1664" s="8" t="s">
        <v>11292</v>
      </c>
      <c r="L1664" s="8" t="s">
        <v>86</v>
      </c>
      <c r="M1664" s="8" t="s">
        <v>86</v>
      </c>
      <c r="N1664" s="8" t="s">
        <v>11301</v>
      </c>
      <c r="O1664" s="8" t="s">
        <v>52</v>
      </c>
      <c r="P1664" s="8"/>
      <c r="Q1664" s="8"/>
      <c r="R1664" s="8" t="s">
        <v>10384</v>
      </c>
      <c r="S1664" s="8" t="s">
        <v>485</v>
      </c>
      <c r="T1664" s="11" t="str">
        <f t="shared" si="2"/>
        <v>Marco Brown</v>
      </c>
      <c r="U1664" s="8" t="s">
        <v>160</v>
      </c>
      <c r="V1664" s="8" t="s">
        <v>11302</v>
      </c>
      <c r="W1664" s="8"/>
      <c r="X1664" s="8" t="s">
        <v>11295</v>
      </c>
      <c r="Y1664" s="8" t="s">
        <v>60</v>
      </c>
      <c r="Z1664" s="12" t="s">
        <v>8545</v>
      </c>
      <c r="AA1664" s="8" t="s">
        <v>60</v>
      </c>
      <c r="AB1664" s="12" t="s">
        <v>8546</v>
      </c>
      <c r="AC1664" s="12" t="s">
        <v>11303</v>
      </c>
      <c r="AD1664" s="12" t="s">
        <v>8547</v>
      </c>
      <c r="AE1664" s="8"/>
      <c r="AF1664" s="8" t="s">
        <v>11298</v>
      </c>
      <c r="AG1664" s="8" t="s">
        <v>10611</v>
      </c>
      <c r="AH1664" s="8" t="s">
        <v>352</v>
      </c>
      <c r="AI1664" s="8" t="s">
        <v>66</v>
      </c>
      <c r="AJ1664" s="8" t="s">
        <v>86</v>
      </c>
      <c r="AK1664" s="13" t="s">
        <v>2862</v>
      </c>
      <c r="AL1664" s="13" t="s">
        <v>3206</v>
      </c>
      <c r="AM1664" s="8" t="s">
        <v>421</v>
      </c>
      <c r="AN1664" s="8" t="s">
        <v>11299</v>
      </c>
      <c r="AO1664" s="13" t="s">
        <v>11300</v>
      </c>
      <c r="AP1664" s="9" t="s">
        <v>11298</v>
      </c>
      <c r="AQ1664" s="11">
        <v>31241.0</v>
      </c>
    </row>
    <row r="1665">
      <c r="A1665" s="8" t="str">
        <f t="shared" si="1"/>
        <v>Shellene Williams</v>
      </c>
      <c r="B1665" s="8" t="s">
        <v>11289</v>
      </c>
      <c r="C1665" s="8" t="s">
        <v>2595</v>
      </c>
      <c r="D1665" s="9" t="s">
        <v>10600</v>
      </c>
      <c r="E1665" s="8" t="s">
        <v>11290</v>
      </c>
      <c r="F1665" s="8" t="s">
        <v>462</v>
      </c>
      <c r="G1665" s="8" t="s">
        <v>47</v>
      </c>
      <c r="H1665" s="8" t="s">
        <v>11291</v>
      </c>
      <c r="I1665" s="8" t="s">
        <v>49</v>
      </c>
      <c r="J1665" s="10">
        <v>3.47</v>
      </c>
      <c r="K1665" s="8" t="s">
        <v>11292</v>
      </c>
      <c r="L1665" s="8" t="s">
        <v>86</v>
      </c>
      <c r="M1665" s="8" t="s">
        <v>86</v>
      </c>
      <c r="N1665" s="8" t="s">
        <v>11304</v>
      </c>
      <c r="O1665" s="8" t="s">
        <v>52</v>
      </c>
      <c r="P1665" s="8"/>
      <c r="Q1665" s="8"/>
      <c r="R1665" s="8" t="s">
        <v>11305</v>
      </c>
      <c r="S1665" s="8" t="s">
        <v>1878</v>
      </c>
      <c r="T1665" s="11" t="str">
        <f t="shared" si="2"/>
        <v>Shellene Williams</v>
      </c>
      <c r="U1665" s="8" t="s">
        <v>674</v>
      </c>
      <c r="V1665" s="8" t="s">
        <v>11306</v>
      </c>
      <c r="W1665" s="8" t="s">
        <v>11307</v>
      </c>
      <c r="X1665" s="8" t="s">
        <v>11295</v>
      </c>
      <c r="Y1665" s="12" t="s">
        <v>11308</v>
      </c>
      <c r="Z1665" s="12" t="s">
        <v>8545</v>
      </c>
      <c r="AA1665" s="8" t="s">
        <v>60</v>
      </c>
      <c r="AB1665" s="12" t="s">
        <v>8546</v>
      </c>
      <c r="AC1665" s="8" t="s">
        <v>60</v>
      </c>
      <c r="AD1665" s="12" t="s">
        <v>8547</v>
      </c>
      <c r="AE1665" s="8"/>
      <c r="AF1665" s="8" t="s">
        <v>11298</v>
      </c>
      <c r="AG1665" s="8" t="s">
        <v>10611</v>
      </c>
      <c r="AH1665" s="8" t="s">
        <v>352</v>
      </c>
      <c r="AI1665" s="8" t="s">
        <v>66</v>
      </c>
      <c r="AJ1665" s="8" t="s">
        <v>86</v>
      </c>
      <c r="AK1665" s="13" t="s">
        <v>2862</v>
      </c>
      <c r="AL1665" s="13" t="s">
        <v>3206</v>
      </c>
      <c r="AM1665" s="8" t="s">
        <v>421</v>
      </c>
      <c r="AN1665" s="8" t="s">
        <v>11299</v>
      </c>
      <c r="AO1665" s="13" t="s">
        <v>11300</v>
      </c>
      <c r="AP1665" s="9" t="s">
        <v>11298</v>
      </c>
      <c r="AQ1665" s="11">
        <v>31241.0</v>
      </c>
    </row>
    <row r="1666">
      <c r="A1666" s="8" t="str">
        <f t="shared" si="1"/>
        <v>Jemarruse Amos</v>
      </c>
      <c r="B1666" s="8" t="s">
        <v>11289</v>
      </c>
      <c r="C1666" s="8" t="s">
        <v>2595</v>
      </c>
      <c r="D1666" s="9" t="s">
        <v>10600</v>
      </c>
      <c r="E1666" s="8" t="s">
        <v>11290</v>
      </c>
      <c r="F1666" s="8" t="s">
        <v>462</v>
      </c>
      <c r="G1666" s="8" t="s">
        <v>47</v>
      </c>
      <c r="H1666" s="8" t="s">
        <v>11291</v>
      </c>
      <c r="I1666" s="8" t="s">
        <v>49</v>
      </c>
      <c r="J1666" s="10">
        <v>3.47</v>
      </c>
      <c r="K1666" s="8" t="s">
        <v>11292</v>
      </c>
      <c r="L1666" s="8"/>
      <c r="M1666" s="8"/>
      <c r="N1666" s="8" t="s">
        <v>11309</v>
      </c>
      <c r="O1666" s="8" t="s">
        <v>52</v>
      </c>
      <c r="P1666" s="8"/>
      <c r="Q1666" s="8"/>
      <c r="R1666" s="8" t="s">
        <v>11310</v>
      </c>
      <c r="S1666" s="8" t="s">
        <v>11311</v>
      </c>
      <c r="T1666" s="11" t="str">
        <f t="shared" si="2"/>
        <v>Jemarruse Amos</v>
      </c>
      <c r="U1666" s="8" t="s">
        <v>11312</v>
      </c>
      <c r="V1666" s="8" t="s">
        <v>11313</v>
      </c>
      <c r="W1666" s="8" t="s">
        <v>11314</v>
      </c>
      <c r="X1666" s="8" t="s">
        <v>11295</v>
      </c>
      <c r="Y1666" s="8" t="s">
        <v>60</v>
      </c>
      <c r="Z1666" s="12" t="s">
        <v>8545</v>
      </c>
      <c r="AA1666" s="8" t="s">
        <v>60</v>
      </c>
      <c r="AB1666" s="12" t="s">
        <v>8546</v>
      </c>
      <c r="AC1666" s="8" t="s">
        <v>60</v>
      </c>
      <c r="AD1666" s="12" t="s">
        <v>8547</v>
      </c>
      <c r="AE1666" s="8"/>
      <c r="AF1666" s="8" t="s">
        <v>11298</v>
      </c>
      <c r="AG1666" s="8" t="s">
        <v>10611</v>
      </c>
      <c r="AH1666" s="8" t="s">
        <v>352</v>
      </c>
      <c r="AI1666" s="8" t="s">
        <v>66</v>
      </c>
      <c r="AJ1666" s="8"/>
      <c r="AK1666" s="13" t="s">
        <v>2862</v>
      </c>
      <c r="AL1666" s="13" t="s">
        <v>3206</v>
      </c>
      <c r="AM1666" s="8" t="s">
        <v>421</v>
      </c>
      <c r="AN1666" s="8" t="s">
        <v>11299</v>
      </c>
      <c r="AO1666" s="13" t="s">
        <v>11300</v>
      </c>
      <c r="AP1666" s="9" t="s">
        <v>11298</v>
      </c>
      <c r="AQ1666" s="11">
        <v>31241.0</v>
      </c>
    </row>
    <row r="1667">
      <c r="A1667" s="8" t="str">
        <f t="shared" si="1"/>
        <v>Erik Stevens</v>
      </c>
      <c r="B1667" s="8" t="s">
        <v>11289</v>
      </c>
      <c r="C1667" s="8" t="s">
        <v>2595</v>
      </c>
      <c r="D1667" s="9" t="s">
        <v>10600</v>
      </c>
      <c r="E1667" s="8" t="s">
        <v>11290</v>
      </c>
      <c r="F1667" s="8" t="s">
        <v>462</v>
      </c>
      <c r="G1667" s="8" t="s">
        <v>47</v>
      </c>
      <c r="H1667" s="8" t="s">
        <v>11291</v>
      </c>
      <c r="I1667" s="8" t="s">
        <v>49</v>
      </c>
      <c r="J1667" s="10">
        <v>3.47</v>
      </c>
      <c r="K1667" s="8" t="s">
        <v>11292</v>
      </c>
      <c r="L1667" s="8"/>
      <c r="M1667" s="8"/>
      <c r="N1667" s="8" t="s">
        <v>11315</v>
      </c>
      <c r="O1667" s="8" t="s">
        <v>52</v>
      </c>
      <c r="P1667" s="8"/>
      <c r="Q1667" s="8"/>
      <c r="R1667" s="8" t="s">
        <v>2914</v>
      </c>
      <c r="S1667" s="8" t="s">
        <v>3561</v>
      </c>
      <c r="T1667" s="11" t="str">
        <f t="shared" si="2"/>
        <v>Erik Stevens</v>
      </c>
      <c r="U1667" s="8" t="s">
        <v>106</v>
      </c>
      <c r="V1667" s="8" t="s">
        <v>11316</v>
      </c>
      <c r="W1667" s="8" t="s">
        <v>11317</v>
      </c>
      <c r="X1667" s="8" t="s">
        <v>11295</v>
      </c>
      <c r="Y1667" s="8" t="s">
        <v>60</v>
      </c>
      <c r="Z1667" s="12" t="s">
        <v>8545</v>
      </c>
      <c r="AA1667" s="8" t="s">
        <v>60</v>
      </c>
      <c r="AB1667" s="12" t="s">
        <v>8546</v>
      </c>
      <c r="AC1667" s="12" t="s">
        <v>11318</v>
      </c>
      <c r="AD1667" s="12" t="s">
        <v>8547</v>
      </c>
      <c r="AE1667" s="8"/>
      <c r="AF1667" s="8" t="s">
        <v>11298</v>
      </c>
      <c r="AG1667" s="8" t="s">
        <v>10611</v>
      </c>
      <c r="AH1667" s="8" t="s">
        <v>352</v>
      </c>
      <c r="AI1667" s="8" t="s">
        <v>66</v>
      </c>
      <c r="AJ1667" s="8"/>
      <c r="AK1667" s="13" t="s">
        <v>2862</v>
      </c>
      <c r="AL1667" s="13" t="s">
        <v>3206</v>
      </c>
      <c r="AM1667" s="8" t="s">
        <v>421</v>
      </c>
      <c r="AN1667" s="8" t="s">
        <v>11299</v>
      </c>
      <c r="AO1667" s="13" t="s">
        <v>11300</v>
      </c>
      <c r="AP1667" s="9" t="s">
        <v>11298</v>
      </c>
      <c r="AQ1667" s="11">
        <v>31241.0</v>
      </c>
    </row>
    <row r="1668">
      <c r="A1668" s="8" t="str">
        <f t="shared" si="1"/>
        <v>John Sauerhage</v>
      </c>
      <c r="B1668" s="8" t="s">
        <v>11319</v>
      </c>
      <c r="C1668" s="8" t="s">
        <v>933</v>
      </c>
      <c r="D1668" s="9" t="s">
        <v>10600</v>
      </c>
      <c r="E1668" s="8" t="s">
        <v>11320</v>
      </c>
      <c r="F1668" s="8" t="s">
        <v>462</v>
      </c>
      <c r="G1668" s="8" t="s">
        <v>47</v>
      </c>
      <c r="H1668" s="8" t="s">
        <v>11321</v>
      </c>
      <c r="I1668" s="8" t="s">
        <v>49</v>
      </c>
      <c r="J1668" s="10">
        <v>3.47</v>
      </c>
      <c r="K1668" s="8" t="s">
        <v>11322</v>
      </c>
      <c r="L1668" s="8" t="s">
        <v>86</v>
      </c>
      <c r="M1668" s="8" t="s">
        <v>86</v>
      </c>
      <c r="N1668" s="8" t="s">
        <v>11323</v>
      </c>
      <c r="O1668" s="8" t="s">
        <v>52</v>
      </c>
      <c r="P1668" s="8"/>
      <c r="Q1668" s="8"/>
      <c r="R1668" s="8" t="s">
        <v>1997</v>
      </c>
      <c r="S1668" s="8" t="s">
        <v>11324</v>
      </c>
      <c r="T1668" s="11" t="str">
        <f t="shared" si="2"/>
        <v>John Sauerhage</v>
      </c>
      <c r="U1668" s="8" t="s">
        <v>55</v>
      </c>
      <c r="V1668" s="8" t="s">
        <v>11325</v>
      </c>
      <c r="W1668" s="8" t="s">
        <v>11326</v>
      </c>
      <c r="X1668" s="8" t="s">
        <v>11327</v>
      </c>
      <c r="Y1668" s="12" t="s">
        <v>11328</v>
      </c>
      <c r="Z1668" s="12" t="s">
        <v>11329</v>
      </c>
      <c r="AA1668" s="12" t="s">
        <v>11330</v>
      </c>
      <c r="AB1668" s="12" t="s">
        <v>11331</v>
      </c>
      <c r="AC1668" s="8" t="s">
        <v>60</v>
      </c>
      <c r="AD1668" s="12" t="s">
        <v>11332</v>
      </c>
      <c r="AE1668" s="8" t="s">
        <v>11333</v>
      </c>
      <c r="AF1668" s="8" t="s">
        <v>11334</v>
      </c>
      <c r="AG1668" s="8" t="s">
        <v>10611</v>
      </c>
      <c r="AH1668" s="8" t="s">
        <v>654</v>
      </c>
      <c r="AI1668" s="8" t="s">
        <v>66</v>
      </c>
      <c r="AJ1668" s="8" t="s">
        <v>86</v>
      </c>
      <c r="AK1668" s="13" t="s">
        <v>4944</v>
      </c>
      <c r="AL1668" s="13" t="s">
        <v>2862</v>
      </c>
      <c r="AM1668" s="8" t="s">
        <v>3189</v>
      </c>
      <c r="AN1668" s="8" t="s">
        <v>11335</v>
      </c>
      <c r="AO1668" s="13" t="s">
        <v>11336</v>
      </c>
      <c r="AP1668" s="9" t="s">
        <v>11334</v>
      </c>
      <c r="AQ1668" s="11">
        <v>32775.0</v>
      </c>
    </row>
    <row r="1669">
      <c r="A1669" s="8" t="str">
        <f t="shared" si="1"/>
        <v>Jordan Durham</v>
      </c>
      <c r="B1669" s="8" t="s">
        <v>11319</v>
      </c>
      <c r="C1669" s="8" t="s">
        <v>933</v>
      </c>
      <c r="D1669" s="9" t="s">
        <v>10600</v>
      </c>
      <c r="E1669" s="8" t="s">
        <v>11320</v>
      </c>
      <c r="F1669" s="8" t="s">
        <v>462</v>
      </c>
      <c r="G1669" s="8" t="s">
        <v>47</v>
      </c>
      <c r="H1669" s="8" t="s">
        <v>11321</v>
      </c>
      <c r="I1669" s="8" t="s">
        <v>49</v>
      </c>
      <c r="J1669" s="10">
        <v>3.47</v>
      </c>
      <c r="K1669" s="8" t="s">
        <v>11322</v>
      </c>
      <c r="L1669" s="8"/>
      <c r="M1669" s="8"/>
      <c r="N1669" s="8" t="s">
        <v>11337</v>
      </c>
      <c r="O1669" s="8" t="s">
        <v>52</v>
      </c>
      <c r="P1669" s="8"/>
      <c r="Q1669" s="8"/>
      <c r="R1669" s="8" t="s">
        <v>1841</v>
      </c>
      <c r="S1669" s="8" t="s">
        <v>6851</v>
      </c>
      <c r="T1669" s="11" t="str">
        <f t="shared" si="2"/>
        <v>Jordan Durham</v>
      </c>
      <c r="U1669" s="8" t="s">
        <v>11338</v>
      </c>
      <c r="V1669" s="8" t="s">
        <v>11339</v>
      </c>
      <c r="W1669" s="8" t="s">
        <v>11340</v>
      </c>
      <c r="X1669" s="8" t="s">
        <v>11327</v>
      </c>
      <c r="Y1669" s="12" t="s">
        <v>11341</v>
      </c>
      <c r="Z1669" s="12" t="s">
        <v>11329</v>
      </c>
      <c r="AA1669" s="12" t="s">
        <v>11342</v>
      </c>
      <c r="AB1669" s="12" t="s">
        <v>11331</v>
      </c>
      <c r="AC1669" s="8" t="s">
        <v>60</v>
      </c>
      <c r="AD1669" s="12" t="s">
        <v>11332</v>
      </c>
      <c r="AE1669" s="8" t="s">
        <v>11333</v>
      </c>
      <c r="AF1669" s="8" t="s">
        <v>11334</v>
      </c>
      <c r="AG1669" s="8" t="s">
        <v>10611</v>
      </c>
      <c r="AH1669" s="8" t="s">
        <v>654</v>
      </c>
      <c r="AI1669" s="8" t="s">
        <v>66</v>
      </c>
      <c r="AJ1669" s="8"/>
      <c r="AK1669" s="13" t="s">
        <v>4944</v>
      </c>
      <c r="AL1669" s="13" t="s">
        <v>2862</v>
      </c>
      <c r="AM1669" s="8" t="s">
        <v>3189</v>
      </c>
      <c r="AN1669" s="8" t="s">
        <v>11335</v>
      </c>
      <c r="AO1669" s="13" t="s">
        <v>11336</v>
      </c>
      <c r="AP1669" s="9" t="s">
        <v>11334</v>
      </c>
      <c r="AQ1669" s="11">
        <v>32775.0</v>
      </c>
    </row>
    <row r="1670">
      <c r="A1670" s="8" t="str">
        <f t="shared" si="1"/>
        <v>Brandon Berger</v>
      </c>
      <c r="B1670" s="8" t="s">
        <v>11319</v>
      </c>
      <c r="C1670" s="8" t="s">
        <v>933</v>
      </c>
      <c r="D1670" s="9" t="s">
        <v>10600</v>
      </c>
      <c r="E1670" s="8" t="s">
        <v>11320</v>
      </c>
      <c r="F1670" s="8" t="s">
        <v>462</v>
      </c>
      <c r="G1670" s="8" t="s">
        <v>47</v>
      </c>
      <c r="H1670" s="8" t="s">
        <v>11321</v>
      </c>
      <c r="I1670" s="8" t="s">
        <v>49</v>
      </c>
      <c r="J1670" s="10">
        <v>3.47</v>
      </c>
      <c r="K1670" s="8" t="s">
        <v>11322</v>
      </c>
      <c r="L1670" s="8" t="s">
        <v>86</v>
      </c>
      <c r="M1670" s="8" t="s">
        <v>86</v>
      </c>
      <c r="N1670" s="8" t="s">
        <v>11343</v>
      </c>
      <c r="O1670" s="8" t="s">
        <v>52</v>
      </c>
      <c r="P1670" s="8"/>
      <c r="Q1670" s="8"/>
      <c r="R1670" s="8" t="s">
        <v>977</v>
      </c>
      <c r="S1670" s="8" t="s">
        <v>5460</v>
      </c>
      <c r="T1670" s="11" t="str">
        <f t="shared" si="2"/>
        <v>Brandon Berger</v>
      </c>
      <c r="U1670" s="8" t="s">
        <v>11344</v>
      </c>
      <c r="V1670" s="8" t="s">
        <v>11345</v>
      </c>
      <c r="W1670" s="8" t="s">
        <v>11346</v>
      </c>
      <c r="X1670" s="8" t="s">
        <v>11327</v>
      </c>
      <c r="Y1670" s="8" t="s">
        <v>60</v>
      </c>
      <c r="Z1670" s="12" t="s">
        <v>11329</v>
      </c>
      <c r="AA1670" s="12" t="s">
        <v>11347</v>
      </c>
      <c r="AB1670" s="12" t="s">
        <v>11331</v>
      </c>
      <c r="AC1670" s="8" t="s">
        <v>60</v>
      </c>
      <c r="AD1670" s="12" t="s">
        <v>11332</v>
      </c>
      <c r="AE1670" s="8" t="s">
        <v>11333</v>
      </c>
      <c r="AF1670" s="8" t="s">
        <v>11334</v>
      </c>
      <c r="AG1670" s="8" t="s">
        <v>10611</v>
      </c>
      <c r="AH1670" s="8" t="s">
        <v>654</v>
      </c>
      <c r="AI1670" s="8" t="s">
        <v>66</v>
      </c>
      <c r="AJ1670" s="8" t="s">
        <v>86</v>
      </c>
      <c r="AK1670" s="13" t="s">
        <v>4944</v>
      </c>
      <c r="AL1670" s="13" t="s">
        <v>2862</v>
      </c>
      <c r="AM1670" s="8" t="s">
        <v>3189</v>
      </c>
      <c r="AN1670" s="8" t="s">
        <v>11335</v>
      </c>
      <c r="AO1670" s="13" t="s">
        <v>11336</v>
      </c>
      <c r="AP1670" s="9" t="s">
        <v>11334</v>
      </c>
      <c r="AQ1670" s="11">
        <v>32775.0</v>
      </c>
    </row>
    <row r="1671">
      <c r="A1671" s="8" t="str">
        <f t="shared" si="1"/>
        <v>John Ridgway</v>
      </c>
      <c r="B1671" s="8" t="s">
        <v>11319</v>
      </c>
      <c r="C1671" s="8" t="s">
        <v>933</v>
      </c>
      <c r="D1671" s="9" t="s">
        <v>10600</v>
      </c>
      <c r="E1671" s="8" t="s">
        <v>11320</v>
      </c>
      <c r="F1671" s="8" t="s">
        <v>462</v>
      </c>
      <c r="G1671" s="8" t="s">
        <v>47</v>
      </c>
      <c r="H1671" s="8" t="s">
        <v>11321</v>
      </c>
      <c r="I1671" s="8" t="s">
        <v>49</v>
      </c>
      <c r="J1671" s="10">
        <v>3.47</v>
      </c>
      <c r="K1671" s="8" t="s">
        <v>11322</v>
      </c>
      <c r="L1671" s="8" t="s">
        <v>86</v>
      </c>
      <c r="M1671" s="8" t="s">
        <v>86</v>
      </c>
      <c r="N1671" s="8" t="s">
        <v>11348</v>
      </c>
      <c r="O1671" s="8" t="s">
        <v>52</v>
      </c>
      <c r="P1671" s="8"/>
      <c r="Q1671" s="8"/>
      <c r="R1671" s="8" t="s">
        <v>1997</v>
      </c>
      <c r="S1671" s="8" t="s">
        <v>11349</v>
      </c>
      <c r="T1671" s="11" t="str">
        <f t="shared" si="2"/>
        <v>John Ridgway</v>
      </c>
      <c r="U1671" s="8" t="s">
        <v>160</v>
      </c>
      <c r="V1671" s="8" t="s">
        <v>11350</v>
      </c>
      <c r="W1671" s="8" t="s">
        <v>11351</v>
      </c>
      <c r="X1671" s="8" t="s">
        <v>11327</v>
      </c>
      <c r="Y1671" s="8" t="s">
        <v>60</v>
      </c>
      <c r="Z1671" s="12" t="s">
        <v>11329</v>
      </c>
      <c r="AA1671" s="8" t="s">
        <v>60</v>
      </c>
      <c r="AB1671" s="12" t="s">
        <v>11331</v>
      </c>
      <c r="AC1671" s="8" t="s">
        <v>60</v>
      </c>
      <c r="AD1671" s="12" t="s">
        <v>11332</v>
      </c>
      <c r="AE1671" s="8" t="s">
        <v>11333</v>
      </c>
      <c r="AF1671" s="8" t="s">
        <v>11334</v>
      </c>
      <c r="AG1671" s="8" t="s">
        <v>10611</v>
      </c>
      <c r="AH1671" s="8" t="s">
        <v>654</v>
      </c>
      <c r="AI1671" s="8" t="s">
        <v>66</v>
      </c>
      <c r="AJ1671" s="8" t="s">
        <v>86</v>
      </c>
      <c r="AK1671" s="13" t="s">
        <v>4944</v>
      </c>
      <c r="AL1671" s="13" t="s">
        <v>2862</v>
      </c>
      <c r="AM1671" s="8" t="s">
        <v>3189</v>
      </c>
      <c r="AN1671" s="8" t="s">
        <v>11335</v>
      </c>
      <c r="AO1671" s="13" t="s">
        <v>11336</v>
      </c>
      <c r="AP1671" s="9" t="s">
        <v>11334</v>
      </c>
      <c r="AQ1671" s="11">
        <v>32775.0</v>
      </c>
    </row>
    <row r="1672">
      <c r="A1672" s="8" t="str">
        <f t="shared" si="1"/>
        <v>Elizabeth Schweitzer</v>
      </c>
      <c r="B1672" s="8" t="s">
        <v>11319</v>
      </c>
      <c r="C1672" s="8" t="s">
        <v>933</v>
      </c>
      <c r="D1672" s="9" t="s">
        <v>10600</v>
      </c>
      <c r="E1672" s="8" t="s">
        <v>11320</v>
      </c>
      <c r="F1672" s="8" t="s">
        <v>462</v>
      </c>
      <c r="G1672" s="8" t="s">
        <v>47</v>
      </c>
      <c r="H1672" s="8" t="s">
        <v>11321</v>
      </c>
      <c r="I1672" s="8" t="s">
        <v>49</v>
      </c>
      <c r="J1672" s="10">
        <v>3.47</v>
      </c>
      <c r="K1672" s="8" t="s">
        <v>11322</v>
      </c>
      <c r="L1672" s="8" t="s">
        <v>86</v>
      </c>
      <c r="M1672" s="8" t="s">
        <v>86</v>
      </c>
      <c r="N1672" s="8" t="s">
        <v>11352</v>
      </c>
      <c r="O1672" s="8" t="s">
        <v>52</v>
      </c>
      <c r="P1672" s="8"/>
      <c r="Q1672" s="8"/>
      <c r="R1672" s="8" t="s">
        <v>7625</v>
      </c>
      <c r="S1672" s="8" t="s">
        <v>11353</v>
      </c>
      <c r="T1672" s="11" t="str">
        <f t="shared" si="2"/>
        <v>Elizabeth Schweitzer</v>
      </c>
      <c r="U1672" s="8" t="s">
        <v>247</v>
      </c>
      <c r="V1672" s="8" t="s">
        <v>11354</v>
      </c>
      <c r="W1672" s="8"/>
      <c r="X1672" s="8" t="s">
        <v>11327</v>
      </c>
      <c r="Y1672" s="12" t="s">
        <v>11355</v>
      </c>
      <c r="Z1672" s="12" t="s">
        <v>11329</v>
      </c>
      <c r="AA1672" s="8" t="s">
        <v>60</v>
      </c>
      <c r="AB1672" s="12" t="s">
        <v>11331</v>
      </c>
      <c r="AC1672" s="8" t="s">
        <v>60</v>
      </c>
      <c r="AD1672" s="12" t="s">
        <v>11332</v>
      </c>
      <c r="AE1672" s="8" t="s">
        <v>11333</v>
      </c>
      <c r="AF1672" s="8" t="s">
        <v>11334</v>
      </c>
      <c r="AG1672" s="8" t="s">
        <v>10611</v>
      </c>
      <c r="AH1672" s="8" t="s">
        <v>654</v>
      </c>
      <c r="AI1672" s="8" t="s">
        <v>66</v>
      </c>
      <c r="AJ1672" s="8" t="s">
        <v>86</v>
      </c>
      <c r="AK1672" s="13" t="s">
        <v>4944</v>
      </c>
      <c r="AL1672" s="13" t="s">
        <v>2862</v>
      </c>
      <c r="AM1672" s="8" t="s">
        <v>3189</v>
      </c>
      <c r="AN1672" s="8" t="s">
        <v>11335</v>
      </c>
      <c r="AO1672" s="13" t="s">
        <v>11336</v>
      </c>
      <c r="AP1672" s="9" t="s">
        <v>11334</v>
      </c>
      <c r="AQ1672" s="11">
        <v>32775.0</v>
      </c>
    </row>
    <row r="1673">
      <c r="A1673" s="8" t="str">
        <f t="shared" si="1"/>
        <v>Kevin Henderson</v>
      </c>
      <c r="B1673" s="8" t="s">
        <v>11319</v>
      </c>
      <c r="C1673" s="8" t="s">
        <v>933</v>
      </c>
      <c r="D1673" s="9" t="s">
        <v>10600</v>
      </c>
      <c r="E1673" s="8" t="s">
        <v>11320</v>
      </c>
      <c r="F1673" s="8" t="s">
        <v>462</v>
      </c>
      <c r="G1673" s="8" t="s">
        <v>47</v>
      </c>
      <c r="H1673" s="8" t="s">
        <v>11321</v>
      </c>
      <c r="I1673" s="8" t="s">
        <v>49</v>
      </c>
      <c r="J1673" s="10">
        <v>3.47</v>
      </c>
      <c r="K1673" s="8" t="s">
        <v>11322</v>
      </c>
      <c r="L1673" s="8"/>
      <c r="M1673" s="8"/>
      <c r="N1673" s="8" t="s">
        <v>11356</v>
      </c>
      <c r="O1673" s="13" t="s">
        <v>52</v>
      </c>
      <c r="P1673" s="8"/>
      <c r="Q1673" s="8"/>
      <c r="R1673" s="8" t="s">
        <v>208</v>
      </c>
      <c r="S1673" s="8" t="s">
        <v>4809</v>
      </c>
      <c r="T1673" s="11" t="str">
        <f t="shared" si="2"/>
        <v>Kevin Henderson</v>
      </c>
      <c r="U1673" s="8" t="s">
        <v>1131</v>
      </c>
      <c r="V1673" s="8" t="s">
        <v>11357</v>
      </c>
      <c r="W1673" s="8" t="s">
        <v>11358</v>
      </c>
      <c r="X1673" s="13" t="s">
        <v>11327</v>
      </c>
      <c r="Y1673" s="8" t="s">
        <v>60</v>
      </c>
      <c r="Z1673" s="12" t="s">
        <v>10913</v>
      </c>
      <c r="AA1673" s="8" t="s">
        <v>60</v>
      </c>
      <c r="AB1673" s="12" t="s">
        <v>10923</v>
      </c>
      <c r="AC1673" s="8" t="s">
        <v>60</v>
      </c>
      <c r="AD1673" s="12" t="s">
        <v>10914</v>
      </c>
      <c r="AE1673" s="13" t="s">
        <v>11333</v>
      </c>
      <c r="AF1673" s="8" t="s">
        <v>11334</v>
      </c>
      <c r="AG1673" s="8" t="s">
        <v>10611</v>
      </c>
      <c r="AH1673" s="8" t="s">
        <v>654</v>
      </c>
      <c r="AI1673" s="8" t="s">
        <v>66</v>
      </c>
      <c r="AJ1673" s="8"/>
      <c r="AK1673" s="13" t="s">
        <v>4944</v>
      </c>
      <c r="AL1673" s="13" t="s">
        <v>2862</v>
      </c>
      <c r="AM1673" s="8" t="s">
        <v>3189</v>
      </c>
      <c r="AN1673" s="8" t="s">
        <v>11335</v>
      </c>
      <c r="AO1673" s="13" t="s">
        <v>11336</v>
      </c>
      <c r="AP1673" s="9" t="s">
        <v>11334</v>
      </c>
      <c r="AQ1673" s="11">
        <v>32775.0</v>
      </c>
    </row>
    <row r="1674">
      <c r="A1674" s="8" t="str">
        <f t="shared" si="1"/>
        <v>Steffin McCarter</v>
      </c>
      <c r="B1674" s="8" t="s">
        <v>11359</v>
      </c>
      <c r="C1674" s="8" t="s">
        <v>119</v>
      </c>
      <c r="D1674" s="9" t="s">
        <v>10600</v>
      </c>
      <c r="E1674" s="8" t="s">
        <v>1765</v>
      </c>
      <c r="F1674" s="8" t="s">
        <v>462</v>
      </c>
      <c r="G1674" s="8" t="s">
        <v>47</v>
      </c>
      <c r="H1674" s="8" t="s">
        <v>11360</v>
      </c>
      <c r="I1674" s="8" t="s">
        <v>49</v>
      </c>
      <c r="J1674" s="10">
        <v>3.68</v>
      </c>
      <c r="K1674" s="8" t="s">
        <v>11361</v>
      </c>
      <c r="L1674" s="8" t="s">
        <v>2217</v>
      </c>
      <c r="M1674" s="8"/>
      <c r="N1674" s="8" t="s">
        <v>11362</v>
      </c>
      <c r="O1674" s="8" t="s">
        <v>52</v>
      </c>
      <c r="P1674" s="8"/>
      <c r="Q1674" s="8"/>
      <c r="R1674" s="8" t="s">
        <v>11363</v>
      </c>
      <c r="S1674" s="8" t="s">
        <v>11364</v>
      </c>
      <c r="T1674" s="11" t="str">
        <f t="shared" si="2"/>
        <v>Steffin McCarter</v>
      </c>
      <c r="U1674" s="8" t="s">
        <v>412</v>
      </c>
      <c r="V1674" s="8"/>
      <c r="W1674" s="8" t="s">
        <v>11365</v>
      </c>
      <c r="X1674" s="8" t="s">
        <v>11366</v>
      </c>
      <c r="Y1674" s="12" t="s">
        <v>11367</v>
      </c>
      <c r="Z1674" s="12" t="s">
        <v>11368</v>
      </c>
      <c r="AA1674" s="8" t="s">
        <v>60</v>
      </c>
      <c r="AB1674" s="8" t="s">
        <v>60</v>
      </c>
      <c r="AC1674" s="8" t="s">
        <v>60</v>
      </c>
      <c r="AD1674" s="12" t="s">
        <v>11369</v>
      </c>
      <c r="AE1674" s="8" t="s">
        <v>11370</v>
      </c>
      <c r="AF1674" s="8" t="s">
        <v>10600</v>
      </c>
      <c r="AG1674" s="8" t="s">
        <v>10611</v>
      </c>
      <c r="AH1674" s="8" t="s">
        <v>654</v>
      </c>
      <c r="AI1674" s="8" t="s">
        <v>66</v>
      </c>
      <c r="AJ1674" s="8"/>
      <c r="AK1674" s="13" t="s">
        <v>986</v>
      </c>
      <c r="AL1674" s="13" t="s">
        <v>11371</v>
      </c>
      <c r="AM1674" s="8" t="s">
        <v>1619</v>
      </c>
      <c r="AN1674" s="8" t="s">
        <v>11372</v>
      </c>
      <c r="AO1674" s="13" t="s">
        <v>11373</v>
      </c>
      <c r="AP1674" s="9" t="s">
        <v>10600</v>
      </c>
      <c r="AQ1674" s="11">
        <v>40168.0</v>
      </c>
    </row>
    <row r="1675">
      <c r="A1675" s="8" t="str">
        <f t="shared" si="1"/>
        <v>Edrick Floréal</v>
      </c>
      <c r="B1675" s="8" t="s">
        <v>11359</v>
      </c>
      <c r="C1675" s="8" t="s">
        <v>119</v>
      </c>
      <c r="D1675" s="9" t="s">
        <v>10600</v>
      </c>
      <c r="E1675" s="8" t="s">
        <v>1765</v>
      </c>
      <c r="F1675" s="8" t="s">
        <v>462</v>
      </c>
      <c r="G1675" s="8" t="s">
        <v>47</v>
      </c>
      <c r="H1675" s="8" t="s">
        <v>11360</v>
      </c>
      <c r="I1675" s="8" t="s">
        <v>49</v>
      </c>
      <c r="J1675" s="10">
        <v>3.68</v>
      </c>
      <c r="K1675" s="8" t="s">
        <v>11361</v>
      </c>
      <c r="L1675" s="8" t="s">
        <v>2217</v>
      </c>
      <c r="M1675" s="8" t="s">
        <v>86</v>
      </c>
      <c r="N1675" s="8" t="s">
        <v>11374</v>
      </c>
      <c r="O1675" s="8" t="s">
        <v>52</v>
      </c>
      <c r="P1675" s="8"/>
      <c r="Q1675" s="8"/>
      <c r="R1675" s="8" t="s">
        <v>11375</v>
      </c>
      <c r="S1675" s="8" t="s">
        <v>11376</v>
      </c>
      <c r="T1675" s="11" t="str">
        <f t="shared" si="2"/>
        <v>Edrick Floréal</v>
      </c>
      <c r="U1675" s="8" t="s">
        <v>55</v>
      </c>
      <c r="V1675" s="8" t="s">
        <v>11377</v>
      </c>
      <c r="W1675" s="8" t="s">
        <v>11378</v>
      </c>
      <c r="X1675" s="8" t="s">
        <v>11366</v>
      </c>
      <c r="Y1675" s="12" t="s">
        <v>11379</v>
      </c>
      <c r="Z1675" s="12" t="s">
        <v>11368</v>
      </c>
      <c r="AA1675" s="8" t="s">
        <v>60</v>
      </c>
      <c r="AB1675" s="8" t="s">
        <v>60</v>
      </c>
      <c r="AC1675" s="8" t="s">
        <v>60</v>
      </c>
      <c r="AD1675" s="12" t="s">
        <v>11369</v>
      </c>
      <c r="AE1675" s="8" t="s">
        <v>11370</v>
      </c>
      <c r="AF1675" s="8" t="s">
        <v>10600</v>
      </c>
      <c r="AG1675" s="8" t="s">
        <v>10611</v>
      </c>
      <c r="AH1675" s="8" t="s">
        <v>654</v>
      </c>
      <c r="AI1675" s="8" t="s">
        <v>66</v>
      </c>
      <c r="AJ1675" s="8" t="s">
        <v>86</v>
      </c>
      <c r="AK1675" s="13" t="s">
        <v>986</v>
      </c>
      <c r="AL1675" s="13" t="s">
        <v>11371</v>
      </c>
      <c r="AM1675" s="8" t="s">
        <v>1619</v>
      </c>
      <c r="AN1675" s="8" t="s">
        <v>11372</v>
      </c>
      <c r="AO1675" s="13" t="s">
        <v>11373</v>
      </c>
      <c r="AP1675" s="9" t="s">
        <v>10600</v>
      </c>
      <c r="AQ1675" s="11">
        <v>40168.0</v>
      </c>
    </row>
    <row r="1676">
      <c r="A1676" s="8" t="str">
        <f t="shared" si="1"/>
        <v>John Burt</v>
      </c>
      <c r="B1676" s="16" t="s">
        <v>11359</v>
      </c>
      <c r="C1676" s="16" t="s">
        <v>119</v>
      </c>
      <c r="D1676" s="17" t="s">
        <v>10600</v>
      </c>
      <c r="E1676" s="16" t="s">
        <v>1765</v>
      </c>
      <c r="F1676" s="8" t="s">
        <v>462</v>
      </c>
      <c r="G1676" s="8" t="s">
        <v>47</v>
      </c>
      <c r="H1676" s="30">
        <v>228778.0</v>
      </c>
      <c r="I1676" s="8" t="s">
        <v>49</v>
      </c>
      <c r="J1676" s="10">
        <v>3.68</v>
      </c>
      <c r="K1676" s="18" t="s">
        <v>11361</v>
      </c>
      <c r="L1676" s="19">
        <v>56.0</v>
      </c>
      <c r="M1676" s="30"/>
      <c r="N1676" s="20" t="s">
        <v>11380</v>
      </c>
      <c r="O1676" s="8" t="s">
        <v>52</v>
      </c>
      <c r="P1676" s="20" t="s">
        <v>207</v>
      </c>
      <c r="Q1676" s="20"/>
      <c r="R1676" s="8" t="s">
        <v>1997</v>
      </c>
      <c r="S1676" s="8" t="s">
        <v>11381</v>
      </c>
      <c r="T1676" s="11" t="str">
        <f t="shared" si="2"/>
        <v>John Burt</v>
      </c>
      <c r="U1676" s="8" t="s">
        <v>149</v>
      </c>
      <c r="V1676" s="8" t="s">
        <v>11382</v>
      </c>
      <c r="W1676" s="8"/>
      <c r="X1676" s="8" t="s">
        <v>11366</v>
      </c>
      <c r="Y1676" s="21"/>
      <c r="Z1676" s="21"/>
      <c r="AA1676" s="21"/>
      <c r="AB1676" s="21"/>
      <c r="AC1676" s="21"/>
      <c r="AD1676" s="21"/>
      <c r="AE1676" s="8" t="s">
        <v>11370</v>
      </c>
      <c r="AF1676" s="21" t="s">
        <v>10600</v>
      </c>
      <c r="AG1676" s="16" t="s">
        <v>10611</v>
      </c>
      <c r="AH1676" s="16" t="s">
        <v>654</v>
      </c>
      <c r="AI1676" s="22" t="s">
        <v>66</v>
      </c>
      <c r="AJ1676" s="16"/>
      <c r="AK1676" s="23" t="s">
        <v>986</v>
      </c>
      <c r="AL1676" s="23" t="s">
        <v>11371</v>
      </c>
      <c r="AM1676" s="22" t="s">
        <v>1619</v>
      </c>
      <c r="AN1676" s="24">
        <v>0.2746926970354302</v>
      </c>
      <c r="AO1676" s="25">
        <v>57512.0</v>
      </c>
      <c r="AP1676" s="26" t="s">
        <v>10600</v>
      </c>
      <c r="AQ1676" s="11">
        <v>40168.0</v>
      </c>
    </row>
    <row r="1677">
      <c r="A1677" s="8" t="str">
        <f t="shared" si="1"/>
        <v>Jim Garnham</v>
      </c>
      <c r="B1677" s="8" t="s">
        <v>11359</v>
      </c>
      <c r="C1677" s="8" t="s">
        <v>119</v>
      </c>
      <c r="D1677" s="9" t="s">
        <v>10600</v>
      </c>
      <c r="E1677" s="8" t="s">
        <v>1765</v>
      </c>
      <c r="F1677" s="8" t="s">
        <v>462</v>
      </c>
      <c r="G1677" s="8" t="s">
        <v>47</v>
      </c>
      <c r="H1677" s="8" t="s">
        <v>11360</v>
      </c>
      <c r="I1677" s="8" t="s">
        <v>49</v>
      </c>
      <c r="J1677" s="10">
        <v>3.68</v>
      </c>
      <c r="K1677" s="8" t="s">
        <v>11361</v>
      </c>
      <c r="L1677" s="8" t="s">
        <v>2217</v>
      </c>
      <c r="M1677" s="8" t="s">
        <v>86</v>
      </c>
      <c r="N1677" s="8" t="s">
        <v>11383</v>
      </c>
      <c r="O1677" s="8" t="s">
        <v>52</v>
      </c>
      <c r="P1677" s="8"/>
      <c r="Q1677" s="8"/>
      <c r="R1677" s="8" t="s">
        <v>756</v>
      </c>
      <c r="S1677" s="8" t="s">
        <v>11384</v>
      </c>
      <c r="T1677" s="11" t="str">
        <f t="shared" si="2"/>
        <v>Jim Garnham</v>
      </c>
      <c r="U1677" s="8" t="s">
        <v>7748</v>
      </c>
      <c r="V1677" s="8" t="s">
        <v>11385</v>
      </c>
      <c r="W1677" s="8" t="s">
        <v>11386</v>
      </c>
      <c r="X1677" s="8" t="s">
        <v>11366</v>
      </c>
      <c r="Y1677" s="8" t="s">
        <v>60</v>
      </c>
      <c r="Z1677" s="12" t="s">
        <v>11368</v>
      </c>
      <c r="AA1677" s="12" t="s">
        <v>11387</v>
      </c>
      <c r="AB1677" s="8" t="s">
        <v>60</v>
      </c>
      <c r="AC1677" s="12" t="s">
        <v>11388</v>
      </c>
      <c r="AD1677" s="12" t="s">
        <v>11369</v>
      </c>
      <c r="AE1677" s="8" t="s">
        <v>11370</v>
      </c>
      <c r="AF1677" s="8" t="s">
        <v>10600</v>
      </c>
      <c r="AG1677" s="8" t="s">
        <v>10611</v>
      </c>
      <c r="AH1677" s="8" t="s">
        <v>654</v>
      </c>
      <c r="AI1677" s="8" t="s">
        <v>66</v>
      </c>
      <c r="AJ1677" s="8" t="s">
        <v>86</v>
      </c>
      <c r="AK1677" s="13" t="s">
        <v>986</v>
      </c>
      <c r="AL1677" s="13" t="s">
        <v>11371</v>
      </c>
      <c r="AM1677" s="8" t="s">
        <v>1619</v>
      </c>
      <c r="AN1677" s="8" t="s">
        <v>11372</v>
      </c>
      <c r="AO1677" s="13" t="s">
        <v>11373</v>
      </c>
      <c r="AP1677" s="9" t="s">
        <v>10600</v>
      </c>
      <c r="AQ1677" s="11">
        <v>40168.0</v>
      </c>
    </row>
    <row r="1678">
      <c r="A1678" s="8" t="str">
        <f t="shared" si="1"/>
        <v>Mohamad Saatara</v>
      </c>
      <c r="B1678" s="16" t="s">
        <v>11359</v>
      </c>
      <c r="C1678" s="16" t="s">
        <v>119</v>
      </c>
      <c r="D1678" s="17" t="s">
        <v>10600</v>
      </c>
      <c r="E1678" s="16" t="s">
        <v>1765</v>
      </c>
      <c r="F1678" s="8" t="s">
        <v>462</v>
      </c>
      <c r="G1678" s="8" t="s">
        <v>47</v>
      </c>
      <c r="H1678" s="30">
        <v>228778.0</v>
      </c>
      <c r="I1678" s="8" t="s">
        <v>49</v>
      </c>
      <c r="J1678" s="10">
        <v>3.68</v>
      </c>
      <c r="K1678" s="18" t="s">
        <v>11361</v>
      </c>
      <c r="L1678" s="19">
        <v>56.0</v>
      </c>
      <c r="M1678" s="30"/>
      <c r="N1678" s="20" t="s">
        <v>11389</v>
      </c>
      <c r="O1678" s="8" t="s">
        <v>52</v>
      </c>
      <c r="P1678" s="20" t="s">
        <v>207</v>
      </c>
      <c r="Q1678" s="20"/>
      <c r="R1678" s="8" t="s">
        <v>11390</v>
      </c>
      <c r="S1678" s="8" t="s">
        <v>11391</v>
      </c>
      <c r="T1678" s="11" t="str">
        <f t="shared" si="2"/>
        <v>Mohamad Saatara</v>
      </c>
      <c r="U1678" s="8" t="s">
        <v>160</v>
      </c>
      <c r="V1678" s="8" t="s">
        <v>11392</v>
      </c>
      <c r="W1678" s="8"/>
      <c r="X1678" s="8" t="s">
        <v>11366</v>
      </c>
      <c r="Y1678" s="21"/>
      <c r="Z1678" s="21"/>
      <c r="AA1678" s="21"/>
      <c r="AB1678" s="21"/>
      <c r="AC1678" s="21"/>
      <c r="AD1678" s="21"/>
      <c r="AE1678" s="8" t="s">
        <v>11370</v>
      </c>
      <c r="AF1678" s="21" t="s">
        <v>10600</v>
      </c>
      <c r="AG1678" s="16" t="s">
        <v>10611</v>
      </c>
      <c r="AH1678" s="16" t="s">
        <v>654</v>
      </c>
      <c r="AI1678" s="22" t="s">
        <v>66</v>
      </c>
      <c r="AJ1678" s="16"/>
      <c r="AK1678" s="23" t="s">
        <v>986</v>
      </c>
      <c r="AL1678" s="23" t="s">
        <v>11371</v>
      </c>
      <c r="AM1678" s="22" t="s">
        <v>1619</v>
      </c>
      <c r="AN1678" s="24">
        <v>0.2746926970354302</v>
      </c>
      <c r="AO1678" s="25">
        <v>57512.0</v>
      </c>
      <c r="AP1678" s="26" t="s">
        <v>10600</v>
      </c>
      <c r="AQ1678" s="11">
        <v>40168.0</v>
      </c>
    </row>
    <row r="1679">
      <c r="A1679" s="8" t="str">
        <f t="shared" si="1"/>
        <v>Ricky Morgan</v>
      </c>
      <c r="B1679" s="8" t="s">
        <v>11359</v>
      </c>
      <c r="C1679" s="8" t="s">
        <v>119</v>
      </c>
      <c r="D1679" s="9" t="s">
        <v>10600</v>
      </c>
      <c r="E1679" s="8" t="s">
        <v>1765</v>
      </c>
      <c r="F1679" s="8" t="s">
        <v>462</v>
      </c>
      <c r="G1679" s="8" t="s">
        <v>47</v>
      </c>
      <c r="H1679" s="8" t="s">
        <v>11360</v>
      </c>
      <c r="I1679" s="8" t="s">
        <v>49</v>
      </c>
      <c r="J1679" s="10">
        <v>3.68</v>
      </c>
      <c r="K1679" s="8" t="s">
        <v>11361</v>
      </c>
      <c r="L1679" s="8" t="s">
        <v>2217</v>
      </c>
      <c r="M1679" s="8" t="s">
        <v>86</v>
      </c>
      <c r="N1679" s="8" t="s">
        <v>11393</v>
      </c>
      <c r="O1679" s="8" t="s">
        <v>52</v>
      </c>
      <c r="P1679" s="8"/>
      <c r="Q1679" s="8"/>
      <c r="R1679" s="8" t="s">
        <v>2675</v>
      </c>
      <c r="S1679" s="8" t="s">
        <v>2196</v>
      </c>
      <c r="T1679" s="11" t="str">
        <f t="shared" si="2"/>
        <v>Ricky Morgan</v>
      </c>
      <c r="U1679" s="8" t="s">
        <v>11394</v>
      </c>
      <c r="V1679" s="8" t="s">
        <v>11395</v>
      </c>
      <c r="W1679" s="8"/>
      <c r="X1679" s="8" t="s">
        <v>11366</v>
      </c>
      <c r="Y1679" s="12" t="s">
        <v>11396</v>
      </c>
      <c r="Z1679" s="12" t="s">
        <v>11368</v>
      </c>
      <c r="AA1679" s="12" t="s">
        <v>11397</v>
      </c>
      <c r="AB1679" s="8" t="s">
        <v>60</v>
      </c>
      <c r="AC1679" s="12" t="s">
        <v>11398</v>
      </c>
      <c r="AD1679" s="12" t="s">
        <v>11369</v>
      </c>
      <c r="AE1679" s="8" t="s">
        <v>11370</v>
      </c>
      <c r="AF1679" s="8" t="s">
        <v>10600</v>
      </c>
      <c r="AG1679" s="8" t="s">
        <v>10611</v>
      </c>
      <c r="AH1679" s="8" t="s">
        <v>654</v>
      </c>
      <c r="AI1679" s="8" t="s">
        <v>66</v>
      </c>
      <c r="AJ1679" s="8" t="s">
        <v>86</v>
      </c>
      <c r="AK1679" s="13" t="s">
        <v>986</v>
      </c>
      <c r="AL1679" s="13" t="s">
        <v>11371</v>
      </c>
      <c r="AM1679" s="8" t="s">
        <v>1619</v>
      </c>
      <c r="AN1679" s="8" t="s">
        <v>11372</v>
      </c>
      <c r="AO1679" s="13" t="s">
        <v>11373</v>
      </c>
      <c r="AP1679" s="9" t="s">
        <v>10600</v>
      </c>
      <c r="AQ1679" s="11">
        <v>40168.0</v>
      </c>
    </row>
    <row r="1680">
      <c r="A1680" s="8" t="str">
        <f t="shared" si="1"/>
        <v>Ricky Morgan, Jr.</v>
      </c>
      <c r="B1680" s="8" t="s">
        <v>11359</v>
      </c>
      <c r="C1680" s="8" t="s">
        <v>119</v>
      </c>
      <c r="D1680" s="9" t="s">
        <v>10600</v>
      </c>
      <c r="E1680" s="8" t="s">
        <v>1765</v>
      </c>
      <c r="F1680" s="8" t="s">
        <v>462</v>
      </c>
      <c r="G1680" s="8" t="s">
        <v>47</v>
      </c>
      <c r="H1680" s="8" t="s">
        <v>11360</v>
      </c>
      <c r="I1680" s="8" t="s">
        <v>49</v>
      </c>
      <c r="J1680" s="10">
        <v>3.68</v>
      </c>
      <c r="K1680" s="8" t="s">
        <v>11361</v>
      </c>
      <c r="L1680" s="8" t="s">
        <v>2217</v>
      </c>
      <c r="M1680" s="8"/>
      <c r="N1680" s="8" t="s">
        <v>11399</v>
      </c>
      <c r="O1680" s="8" t="s">
        <v>52</v>
      </c>
      <c r="P1680" s="8"/>
      <c r="Q1680" s="8"/>
      <c r="R1680" s="8" t="s">
        <v>2675</v>
      </c>
      <c r="S1680" s="8" t="s">
        <v>11400</v>
      </c>
      <c r="T1680" s="11" t="str">
        <f t="shared" si="2"/>
        <v>Ricky Morgan, Jr.</v>
      </c>
      <c r="U1680" s="8" t="s">
        <v>1680</v>
      </c>
      <c r="V1680" s="8" t="s">
        <v>11395</v>
      </c>
      <c r="W1680" s="8"/>
      <c r="X1680" s="8" t="s">
        <v>11366</v>
      </c>
      <c r="Y1680" s="12" t="s">
        <v>11396</v>
      </c>
      <c r="Z1680" s="12" t="s">
        <v>11368</v>
      </c>
      <c r="AA1680" s="12" t="s">
        <v>11401</v>
      </c>
      <c r="AB1680" s="12" t="s">
        <v>11402</v>
      </c>
      <c r="AC1680" s="12" t="s">
        <v>11403</v>
      </c>
      <c r="AD1680" s="12" t="s">
        <v>11369</v>
      </c>
      <c r="AE1680" s="8" t="s">
        <v>11370</v>
      </c>
      <c r="AF1680" s="8" t="s">
        <v>10600</v>
      </c>
      <c r="AG1680" s="8" t="s">
        <v>10611</v>
      </c>
      <c r="AH1680" s="8" t="s">
        <v>654</v>
      </c>
      <c r="AI1680" s="8" t="s">
        <v>66</v>
      </c>
      <c r="AJ1680" s="8"/>
      <c r="AK1680" s="8" t="s">
        <v>986</v>
      </c>
      <c r="AL1680" s="8" t="s">
        <v>11371</v>
      </c>
      <c r="AM1680" s="8" t="s">
        <v>1619</v>
      </c>
      <c r="AN1680" s="8" t="s">
        <v>11372</v>
      </c>
      <c r="AO1680" s="8" t="s">
        <v>11373</v>
      </c>
      <c r="AP1680" s="8" t="s">
        <v>10600</v>
      </c>
      <c r="AQ1680" s="11">
        <v>40168.0</v>
      </c>
    </row>
    <row r="1681">
      <c r="A1681" s="8" t="str">
        <f t="shared" si="1"/>
        <v>AC Greg has been removed. </v>
      </c>
      <c r="B1681" s="8" t="s">
        <v>11359</v>
      </c>
      <c r="C1681" s="8" t="s">
        <v>119</v>
      </c>
      <c r="D1681" s="9" t="s">
        <v>10600</v>
      </c>
      <c r="E1681" s="8" t="s">
        <v>1765</v>
      </c>
      <c r="F1681" s="8" t="s">
        <v>462</v>
      </c>
      <c r="G1681" s="8" t="s">
        <v>47</v>
      </c>
      <c r="H1681" s="8" t="s">
        <v>11360</v>
      </c>
      <c r="I1681" s="8" t="s">
        <v>49</v>
      </c>
      <c r="J1681" s="10">
        <v>3.68</v>
      </c>
      <c r="K1681" s="8" t="s">
        <v>11361</v>
      </c>
      <c r="L1681" s="8" t="s">
        <v>2217</v>
      </c>
      <c r="M1681" s="8"/>
      <c r="N1681" s="8" t="s">
        <v>11404</v>
      </c>
      <c r="O1681" s="8" t="s">
        <v>52</v>
      </c>
      <c r="P1681" s="8"/>
      <c r="Q1681" s="8" t="s">
        <v>277</v>
      </c>
      <c r="R1681" s="8" t="s">
        <v>11405</v>
      </c>
      <c r="S1681" s="8"/>
      <c r="T1681" s="11" t="str">
        <f t="shared" si="2"/>
        <v>AC Greg has been removed. </v>
      </c>
      <c r="U1681" s="8"/>
      <c r="V1681" s="8"/>
      <c r="W1681" s="8"/>
      <c r="X1681" s="8" t="s">
        <v>11366</v>
      </c>
      <c r="Y1681" s="8" t="s">
        <v>60</v>
      </c>
      <c r="Z1681" s="12" t="s">
        <v>11368</v>
      </c>
      <c r="AA1681" s="8" t="s">
        <v>60</v>
      </c>
      <c r="AB1681" s="12" t="s">
        <v>11402</v>
      </c>
      <c r="AC1681" s="8" t="s">
        <v>60</v>
      </c>
      <c r="AD1681" s="12" t="s">
        <v>11369</v>
      </c>
      <c r="AE1681" s="8" t="s">
        <v>11370</v>
      </c>
      <c r="AF1681" s="8" t="s">
        <v>10600</v>
      </c>
      <c r="AG1681" s="8" t="s">
        <v>10611</v>
      </c>
      <c r="AH1681" s="8" t="s">
        <v>654</v>
      </c>
      <c r="AI1681" s="8" t="s">
        <v>66</v>
      </c>
      <c r="AJ1681" s="8"/>
      <c r="AK1681" s="13" t="s">
        <v>986</v>
      </c>
      <c r="AL1681" s="13" t="s">
        <v>11371</v>
      </c>
      <c r="AM1681" s="8" t="s">
        <v>1619</v>
      </c>
      <c r="AN1681" s="8" t="s">
        <v>11372</v>
      </c>
      <c r="AO1681" s="13" t="s">
        <v>11373</v>
      </c>
      <c r="AP1681" s="9" t="s">
        <v>10600</v>
      </c>
      <c r="AQ1681" s="11">
        <v>40168.0</v>
      </c>
    </row>
    <row r="1682">
      <c r="A1682" s="8" t="str">
        <f t="shared" si="1"/>
        <v>Director of Ops Kayla has been removed. </v>
      </c>
      <c r="B1682" s="8" t="s">
        <v>11359</v>
      </c>
      <c r="C1682" s="8" t="s">
        <v>119</v>
      </c>
      <c r="D1682" s="9" t="s">
        <v>10600</v>
      </c>
      <c r="E1682" s="8" t="s">
        <v>1765</v>
      </c>
      <c r="F1682" s="8" t="s">
        <v>462</v>
      </c>
      <c r="G1682" s="8" t="s">
        <v>47</v>
      </c>
      <c r="H1682" s="8" t="s">
        <v>11360</v>
      </c>
      <c r="I1682" s="8" t="s">
        <v>49</v>
      </c>
      <c r="J1682" s="10">
        <v>3.68</v>
      </c>
      <c r="K1682" s="8" t="s">
        <v>11361</v>
      </c>
      <c r="L1682" s="8" t="s">
        <v>2217</v>
      </c>
      <c r="M1682" s="8"/>
      <c r="N1682" s="8" t="s">
        <v>11406</v>
      </c>
      <c r="O1682" s="8" t="s">
        <v>52</v>
      </c>
      <c r="P1682" s="8"/>
      <c r="Q1682" s="8" t="s">
        <v>277</v>
      </c>
      <c r="R1682" s="8" t="s">
        <v>11407</v>
      </c>
      <c r="S1682" s="8"/>
      <c r="T1682" s="11" t="str">
        <f t="shared" si="2"/>
        <v>Director of Ops Kayla has been removed. </v>
      </c>
      <c r="U1682" s="8"/>
      <c r="V1682" s="8"/>
      <c r="W1682" s="8"/>
      <c r="X1682" s="8" t="s">
        <v>11366</v>
      </c>
      <c r="Y1682" s="8" t="s">
        <v>60</v>
      </c>
      <c r="Z1682" s="12" t="s">
        <v>11368</v>
      </c>
      <c r="AA1682" s="8" t="s">
        <v>60</v>
      </c>
      <c r="AB1682" s="8" t="s">
        <v>60</v>
      </c>
      <c r="AC1682" s="8" t="s">
        <v>60</v>
      </c>
      <c r="AD1682" s="12" t="s">
        <v>11369</v>
      </c>
      <c r="AE1682" s="8" t="s">
        <v>11370</v>
      </c>
      <c r="AF1682" s="8" t="s">
        <v>10600</v>
      </c>
      <c r="AG1682" s="8" t="s">
        <v>10611</v>
      </c>
      <c r="AH1682" s="8" t="s">
        <v>654</v>
      </c>
      <c r="AI1682" s="8" t="s">
        <v>66</v>
      </c>
      <c r="AJ1682" s="8"/>
      <c r="AK1682" s="13" t="s">
        <v>986</v>
      </c>
      <c r="AL1682" s="13" t="s">
        <v>11371</v>
      </c>
      <c r="AM1682" s="8" t="s">
        <v>1619</v>
      </c>
      <c r="AN1682" s="8" t="s">
        <v>11372</v>
      </c>
      <c r="AO1682" s="13" t="s">
        <v>11373</v>
      </c>
      <c r="AP1682" s="9" t="s">
        <v>10600</v>
      </c>
      <c r="AQ1682" s="11">
        <v>40168.0</v>
      </c>
    </row>
    <row r="1683">
      <c r="A1683" s="8" t="str">
        <f t="shared" si="1"/>
        <v>AC Zeb has been removed. </v>
      </c>
      <c r="B1683" s="8" t="s">
        <v>11359</v>
      </c>
      <c r="C1683" s="8" t="s">
        <v>119</v>
      </c>
      <c r="D1683" s="9" t="s">
        <v>10600</v>
      </c>
      <c r="E1683" s="8" t="s">
        <v>1765</v>
      </c>
      <c r="F1683" s="8" t="s">
        <v>462</v>
      </c>
      <c r="G1683" s="8" t="s">
        <v>47</v>
      </c>
      <c r="H1683" s="8" t="s">
        <v>11360</v>
      </c>
      <c r="I1683" s="8" t="s">
        <v>49</v>
      </c>
      <c r="J1683" s="10">
        <v>3.68</v>
      </c>
      <c r="K1683" s="8" t="s">
        <v>11361</v>
      </c>
      <c r="L1683" s="8" t="s">
        <v>2217</v>
      </c>
      <c r="M1683" s="8" t="s">
        <v>86</v>
      </c>
      <c r="N1683" s="8" t="s">
        <v>11408</v>
      </c>
      <c r="O1683" s="8" t="s">
        <v>52</v>
      </c>
      <c r="P1683" s="8"/>
      <c r="Q1683" s="8" t="s">
        <v>277</v>
      </c>
      <c r="R1683" s="8" t="s">
        <v>11409</v>
      </c>
      <c r="S1683" s="8"/>
      <c r="T1683" s="11" t="str">
        <f t="shared" si="2"/>
        <v>AC Zeb has been removed. </v>
      </c>
      <c r="U1683" s="8"/>
      <c r="V1683" s="8"/>
      <c r="W1683" s="8"/>
      <c r="X1683" s="8" t="s">
        <v>11366</v>
      </c>
      <c r="Y1683" s="12" t="s">
        <v>11410</v>
      </c>
      <c r="Z1683" s="12" t="s">
        <v>11368</v>
      </c>
      <c r="AA1683" s="12" t="s">
        <v>11411</v>
      </c>
      <c r="AB1683" s="8" t="s">
        <v>60</v>
      </c>
      <c r="AC1683" s="12" t="s">
        <v>11412</v>
      </c>
      <c r="AD1683" s="12" t="s">
        <v>11369</v>
      </c>
      <c r="AE1683" s="8" t="s">
        <v>11370</v>
      </c>
      <c r="AF1683" s="8" t="s">
        <v>10600</v>
      </c>
      <c r="AG1683" s="8" t="s">
        <v>10611</v>
      </c>
      <c r="AH1683" s="8" t="s">
        <v>654</v>
      </c>
      <c r="AI1683" s="8" t="s">
        <v>66</v>
      </c>
      <c r="AJ1683" s="8" t="s">
        <v>86</v>
      </c>
      <c r="AK1683" s="13" t="s">
        <v>986</v>
      </c>
      <c r="AL1683" s="13" t="s">
        <v>11371</v>
      </c>
      <c r="AM1683" s="8" t="s">
        <v>1619</v>
      </c>
      <c r="AN1683" s="8" t="s">
        <v>11372</v>
      </c>
      <c r="AO1683" s="13" t="s">
        <v>11373</v>
      </c>
      <c r="AP1683" s="9" t="s">
        <v>10600</v>
      </c>
      <c r="AQ1683" s="11">
        <v>40168.0</v>
      </c>
    </row>
    <row r="1684">
      <c r="A1684" s="8" t="str">
        <f t="shared" si="1"/>
        <v>Francesca Green</v>
      </c>
      <c r="B1684" s="8" t="s">
        <v>11413</v>
      </c>
      <c r="C1684" s="16" t="s">
        <v>529</v>
      </c>
      <c r="D1684" s="17" t="s">
        <v>10600</v>
      </c>
      <c r="E1684" s="16" t="s">
        <v>11414</v>
      </c>
      <c r="F1684" s="8" t="s">
        <v>462</v>
      </c>
      <c r="G1684" s="8" t="s">
        <v>47</v>
      </c>
      <c r="H1684" s="34">
        <v>228796.0</v>
      </c>
      <c r="I1684" s="8" t="s">
        <v>49</v>
      </c>
      <c r="J1684" s="10">
        <v>3.3</v>
      </c>
      <c r="K1684" s="18" t="s">
        <v>11415</v>
      </c>
      <c r="L1684" s="19" t="s">
        <v>86</v>
      </c>
      <c r="M1684" s="19" t="s">
        <v>86</v>
      </c>
      <c r="N1684" s="20" t="s">
        <v>11416</v>
      </c>
      <c r="O1684" s="8" t="s">
        <v>52</v>
      </c>
      <c r="P1684" s="20" t="s">
        <v>207</v>
      </c>
      <c r="Q1684" s="8"/>
      <c r="R1684" s="8" t="s">
        <v>11417</v>
      </c>
      <c r="S1684" s="8" t="s">
        <v>3223</v>
      </c>
      <c r="T1684" s="11" t="str">
        <f t="shared" si="2"/>
        <v>Francesca Green</v>
      </c>
      <c r="U1684" s="8" t="s">
        <v>55</v>
      </c>
      <c r="V1684" s="8" t="s">
        <v>11418</v>
      </c>
      <c r="W1684" s="8" t="s">
        <v>11419</v>
      </c>
      <c r="X1684" s="8" t="s">
        <v>11420</v>
      </c>
      <c r="Y1684" s="8"/>
      <c r="Z1684" s="8"/>
      <c r="AA1684" s="8"/>
      <c r="AB1684" s="8"/>
      <c r="AC1684" s="8"/>
      <c r="AD1684" s="8"/>
      <c r="AE1684" s="8" t="s">
        <v>11421</v>
      </c>
      <c r="AF1684" s="21" t="s">
        <v>11422</v>
      </c>
      <c r="AG1684" s="16" t="s">
        <v>10611</v>
      </c>
      <c r="AH1684" s="19" t="s">
        <v>654</v>
      </c>
      <c r="AI1684" s="22" t="s">
        <v>66</v>
      </c>
      <c r="AJ1684" s="16" t="s">
        <v>86</v>
      </c>
      <c r="AK1684" s="22"/>
      <c r="AL1684" s="22"/>
      <c r="AM1684" s="22" t="s">
        <v>1619</v>
      </c>
      <c r="AN1684" s="24">
        <v>0.9996763230296164</v>
      </c>
      <c r="AO1684" s="25">
        <v>39026.0</v>
      </c>
      <c r="AP1684" s="41" t="s">
        <v>11422</v>
      </c>
      <c r="AQ1684" s="11">
        <v>20521.0</v>
      </c>
    </row>
    <row r="1685">
      <c r="A1685" s="8" t="str">
        <f t="shared" si="1"/>
        <v>Paul Pearson</v>
      </c>
      <c r="B1685" s="8" t="s">
        <v>11413</v>
      </c>
      <c r="C1685" s="8" t="s">
        <v>529</v>
      </c>
      <c r="D1685" s="9" t="s">
        <v>10600</v>
      </c>
      <c r="E1685" s="8" t="s">
        <v>11414</v>
      </c>
      <c r="F1685" s="8" t="s">
        <v>462</v>
      </c>
      <c r="G1685" s="8" t="s">
        <v>47</v>
      </c>
      <c r="H1685" s="8" t="s">
        <v>11423</v>
      </c>
      <c r="I1685" s="8" t="s">
        <v>49</v>
      </c>
      <c r="J1685" s="10">
        <v>3.3</v>
      </c>
      <c r="K1685" s="8" t="s">
        <v>11415</v>
      </c>
      <c r="L1685" s="8" t="s">
        <v>86</v>
      </c>
      <c r="M1685" s="8" t="s">
        <v>86</v>
      </c>
      <c r="N1685" s="8" t="s">
        <v>11424</v>
      </c>
      <c r="O1685" s="8" t="s">
        <v>52</v>
      </c>
      <c r="P1685" s="8"/>
      <c r="Q1685" s="8"/>
      <c r="R1685" s="8" t="s">
        <v>425</v>
      </c>
      <c r="S1685" s="8" t="s">
        <v>8292</v>
      </c>
      <c r="T1685" s="11" t="str">
        <f t="shared" si="2"/>
        <v>Paul Pearson</v>
      </c>
      <c r="U1685" s="8" t="s">
        <v>106</v>
      </c>
      <c r="V1685" s="8" t="s">
        <v>11425</v>
      </c>
      <c r="W1685" s="8" t="s">
        <v>11426</v>
      </c>
      <c r="X1685" s="8" t="s">
        <v>11420</v>
      </c>
      <c r="Y1685" s="8" t="s">
        <v>60</v>
      </c>
      <c r="Z1685" s="12" t="s">
        <v>11427</v>
      </c>
      <c r="AA1685" s="12" t="s">
        <v>11428</v>
      </c>
      <c r="AB1685" s="12" t="s">
        <v>11429</v>
      </c>
      <c r="AC1685" s="8" t="s">
        <v>60</v>
      </c>
      <c r="AD1685" s="12" t="s">
        <v>11430</v>
      </c>
      <c r="AE1685" s="8" t="s">
        <v>11421</v>
      </c>
      <c r="AF1685" s="8" t="s">
        <v>11422</v>
      </c>
      <c r="AG1685" s="8" t="s">
        <v>10611</v>
      </c>
      <c r="AH1685" s="8" t="s">
        <v>654</v>
      </c>
      <c r="AI1685" s="8" t="s">
        <v>66</v>
      </c>
      <c r="AJ1685" s="8" t="s">
        <v>86</v>
      </c>
      <c r="AK1685" s="8"/>
      <c r="AL1685" s="8"/>
      <c r="AM1685" s="8" t="s">
        <v>1619</v>
      </c>
      <c r="AN1685" s="8" t="s">
        <v>11431</v>
      </c>
      <c r="AO1685" s="13" t="s">
        <v>11432</v>
      </c>
      <c r="AP1685" s="29" t="s">
        <v>11422</v>
      </c>
      <c r="AQ1685" s="11">
        <v>20521.0</v>
      </c>
    </row>
    <row r="1686">
      <c r="A1686" s="8" t="str">
        <f t="shared" si="1"/>
        <v>Kimberly Francis</v>
      </c>
      <c r="B1686" s="8" t="s">
        <v>11413</v>
      </c>
      <c r="C1686" s="8" t="s">
        <v>529</v>
      </c>
      <c r="D1686" s="9" t="s">
        <v>10600</v>
      </c>
      <c r="E1686" s="8" t="s">
        <v>11414</v>
      </c>
      <c r="F1686" s="8" t="s">
        <v>462</v>
      </c>
      <c r="G1686" s="8" t="s">
        <v>47</v>
      </c>
      <c r="H1686" s="8" t="s">
        <v>11423</v>
      </c>
      <c r="I1686" s="8" t="s">
        <v>49</v>
      </c>
      <c r="J1686" s="10">
        <v>3.3</v>
      </c>
      <c r="K1686" s="8" t="s">
        <v>11415</v>
      </c>
      <c r="L1686" s="8"/>
      <c r="M1686" s="8"/>
      <c r="N1686" s="8" t="s">
        <v>11433</v>
      </c>
      <c r="O1686" s="8" t="s">
        <v>52</v>
      </c>
      <c r="P1686" s="8"/>
      <c r="Q1686" s="8"/>
      <c r="R1686" s="8" t="s">
        <v>7004</v>
      </c>
      <c r="S1686" s="8" t="s">
        <v>11434</v>
      </c>
      <c r="T1686" s="11" t="str">
        <f t="shared" si="2"/>
        <v>Kimberly Francis</v>
      </c>
      <c r="U1686" s="8" t="s">
        <v>80</v>
      </c>
      <c r="V1686" s="8" t="s">
        <v>11435</v>
      </c>
      <c r="W1686" s="8" t="s">
        <v>11436</v>
      </c>
      <c r="X1686" s="8" t="s">
        <v>11420</v>
      </c>
      <c r="Y1686" s="12" t="s">
        <v>11437</v>
      </c>
      <c r="Z1686" s="12" t="s">
        <v>11427</v>
      </c>
      <c r="AA1686" s="8" t="s">
        <v>60</v>
      </c>
      <c r="AB1686" s="12" t="s">
        <v>11429</v>
      </c>
      <c r="AC1686" s="12" t="s">
        <v>11438</v>
      </c>
      <c r="AD1686" s="12" t="s">
        <v>11430</v>
      </c>
      <c r="AE1686" s="8" t="s">
        <v>11421</v>
      </c>
      <c r="AF1686" s="8" t="s">
        <v>11422</v>
      </c>
      <c r="AG1686" s="8" t="s">
        <v>10611</v>
      </c>
      <c r="AH1686" s="8" t="s">
        <v>654</v>
      </c>
      <c r="AI1686" s="8" t="s">
        <v>66</v>
      </c>
      <c r="AJ1686" s="8"/>
      <c r="AK1686" s="8"/>
      <c r="AL1686" s="8"/>
      <c r="AM1686" s="8" t="s">
        <v>1619</v>
      </c>
      <c r="AN1686" s="8" t="s">
        <v>11431</v>
      </c>
      <c r="AO1686" s="8" t="s">
        <v>11432</v>
      </c>
      <c r="AP1686" s="8" t="s">
        <v>11422</v>
      </c>
      <c r="AQ1686" s="11">
        <v>20521.0</v>
      </c>
    </row>
    <row r="1687">
      <c r="A1687" s="8" t="str">
        <f t="shared" si="1"/>
        <v>Paul Benavides</v>
      </c>
      <c r="B1687" s="8" t="s">
        <v>11413</v>
      </c>
      <c r="C1687" s="8" t="s">
        <v>529</v>
      </c>
      <c r="D1687" s="9" t="s">
        <v>10600</v>
      </c>
      <c r="E1687" s="8" t="s">
        <v>11414</v>
      </c>
      <c r="F1687" s="8" t="s">
        <v>462</v>
      </c>
      <c r="G1687" s="8" t="s">
        <v>47</v>
      </c>
      <c r="H1687" s="8" t="s">
        <v>11423</v>
      </c>
      <c r="I1687" s="8" t="s">
        <v>49</v>
      </c>
      <c r="J1687" s="10">
        <v>3.3</v>
      </c>
      <c r="K1687" s="8" t="s">
        <v>11415</v>
      </c>
      <c r="L1687" s="8" t="s">
        <v>86</v>
      </c>
      <c r="M1687" s="8" t="s">
        <v>86</v>
      </c>
      <c r="N1687" s="8" t="s">
        <v>11439</v>
      </c>
      <c r="O1687" s="8" t="s">
        <v>52</v>
      </c>
      <c r="P1687" s="8"/>
      <c r="Q1687" s="8"/>
      <c r="R1687" s="8" t="s">
        <v>425</v>
      </c>
      <c r="S1687" s="8" t="s">
        <v>11440</v>
      </c>
      <c r="T1687" s="11" t="str">
        <f t="shared" si="2"/>
        <v>Paul Benavides</v>
      </c>
      <c r="U1687" s="8" t="s">
        <v>80</v>
      </c>
      <c r="V1687" s="8" t="s">
        <v>11441</v>
      </c>
      <c r="W1687" s="8" t="s">
        <v>11442</v>
      </c>
      <c r="X1687" s="8" t="s">
        <v>11420</v>
      </c>
      <c r="Y1687" s="12" t="s">
        <v>11443</v>
      </c>
      <c r="Z1687" s="12" t="s">
        <v>11427</v>
      </c>
      <c r="AA1687" s="8" t="s">
        <v>60</v>
      </c>
      <c r="AB1687" s="12" t="s">
        <v>11444</v>
      </c>
      <c r="AC1687" s="12" t="s">
        <v>11445</v>
      </c>
      <c r="AD1687" s="12" t="s">
        <v>11430</v>
      </c>
      <c r="AE1687" s="8" t="s">
        <v>11421</v>
      </c>
      <c r="AF1687" s="8" t="s">
        <v>11422</v>
      </c>
      <c r="AG1687" s="8" t="s">
        <v>10611</v>
      </c>
      <c r="AH1687" s="8" t="s">
        <v>654</v>
      </c>
      <c r="AI1687" s="8" t="s">
        <v>66</v>
      </c>
      <c r="AJ1687" s="8" t="s">
        <v>86</v>
      </c>
      <c r="AK1687" s="8"/>
      <c r="AL1687" s="8"/>
      <c r="AM1687" s="8" t="s">
        <v>1619</v>
      </c>
      <c r="AN1687" s="8" t="s">
        <v>11431</v>
      </c>
      <c r="AO1687" s="13" t="s">
        <v>11432</v>
      </c>
      <c r="AP1687" s="9" t="s">
        <v>11422</v>
      </c>
      <c r="AQ1687" s="11">
        <v>20521.0</v>
      </c>
    </row>
    <row r="1688">
      <c r="A1688" s="8" t="str">
        <f t="shared" si="1"/>
        <v>Rohsaan Griffin</v>
      </c>
      <c r="B1688" s="8" t="s">
        <v>11413</v>
      </c>
      <c r="C1688" s="8" t="s">
        <v>529</v>
      </c>
      <c r="D1688" s="9" t="s">
        <v>10600</v>
      </c>
      <c r="E1688" s="8" t="s">
        <v>11414</v>
      </c>
      <c r="F1688" s="8" t="s">
        <v>462</v>
      </c>
      <c r="G1688" s="8" t="s">
        <v>47</v>
      </c>
      <c r="H1688" s="8" t="s">
        <v>11423</v>
      </c>
      <c r="I1688" s="8" t="s">
        <v>49</v>
      </c>
      <c r="J1688" s="10">
        <v>3.3</v>
      </c>
      <c r="K1688" s="8" t="s">
        <v>11415</v>
      </c>
      <c r="L1688" s="8"/>
      <c r="M1688" s="8"/>
      <c r="N1688" s="8" t="s">
        <v>11446</v>
      </c>
      <c r="O1688" s="8" t="s">
        <v>52</v>
      </c>
      <c r="P1688" s="8"/>
      <c r="Q1688" s="8"/>
      <c r="R1688" s="8" t="s">
        <v>11447</v>
      </c>
      <c r="S1688" s="8" t="s">
        <v>9604</v>
      </c>
      <c r="T1688" s="11" t="str">
        <f t="shared" si="2"/>
        <v>Rohsaan Griffin</v>
      </c>
      <c r="U1688" s="8" t="s">
        <v>80</v>
      </c>
      <c r="V1688" s="8" t="s">
        <v>11448</v>
      </c>
      <c r="W1688" s="8" t="s">
        <v>11449</v>
      </c>
      <c r="X1688" s="8" t="s">
        <v>11420</v>
      </c>
      <c r="Y1688" s="8" t="s">
        <v>60</v>
      </c>
      <c r="Z1688" s="12" t="s">
        <v>11427</v>
      </c>
      <c r="AA1688" s="8" t="s">
        <v>60</v>
      </c>
      <c r="AB1688" s="12" t="s">
        <v>11450</v>
      </c>
      <c r="AC1688" s="8" t="s">
        <v>60</v>
      </c>
      <c r="AD1688" s="12" t="s">
        <v>11430</v>
      </c>
      <c r="AE1688" s="8" t="s">
        <v>11421</v>
      </c>
      <c r="AF1688" s="8" t="s">
        <v>11422</v>
      </c>
      <c r="AG1688" s="8" t="s">
        <v>10611</v>
      </c>
      <c r="AH1688" s="8" t="s">
        <v>654</v>
      </c>
      <c r="AI1688" s="8" t="s">
        <v>66</v>
      </c>
      <c r="AJ1688" s="8"/>
      <c r="AK1688" s="8"/>
      <c r="AL1688" s="8"/>
      <c r="AM1688" s="8" t="s">
        <v>1619</v>
      </c>
      <c r="AN1688" s="8" t="s">
        <v>11431</v>
      </c>
      <c r="AO1688" s="13" t="s">
        <v>11432</v>
      </c>
      <c r="AP1688" s="9" t="s">
        <v>11422</v>
      </c>
      <c r="AQ1688" s="11">
        <v>20521.0</v>
      </c>
    </row>
    <row r="1689">
      <c r="A1689" s="8" t="str">
        <f t="shared" si="1"/>
        <v>Director of Track-and-Field Mika has been removed. </v>
      </c>
      <c r="B1689" s="8" t="s">
        <v>11413</v>
      </c>
      <c r="C1689" s="8" t="s">
        <v>529</v>
      </c>
      <c r="D1689" s="9" t="s">
        <v>10600</v>
      </c>
      <c r="E1689" s="8" t="s">
        <v>11414</v>
      </c>
      <c r="F1689" s="8" t="s">
        <v>462</v>
      </c>
      <c r="G1689" s="8" t="s">
        <v>47</v>
      </c>
      <c r="H1689" s="8" t="s">
        <v>11423</v>
      </c>
      <c r="I1689" s="8" t="s">
        <v>49</v>
      </c>
      <c r="J1689" s="10">
        <v>3.3</v>
      </c>
      <c r="K1689" s="8" t="s">
        <v>11415</v>
      </c>
      <c r="L1689" s="8" t="s">
        <v>86</v>
      </c>
      <c r="M1689" s="8" t="s">
        <v>86</v>
      </c>
      <c r="N1689" s="8" t="s">
        <v>11451</v>
      </c>
      <c r="O1689" s="8" t="s">
        <v>52</v>
      </c>
      <c r="P1689" s="8"/>
      <c r="Q1689" s="8" t="s">
        <v>277</v>
      </c>
      <c r="R1689" s="8" t="s">
        <v>11452</v>
      </c>
      <c r="S1689" s="8"/>
      <c r="T1689" s="11" t="str">
        <f t="shared" si="2"/>
        <v>Director of Track-and-Field Mika has been removed. </v>
      </c>
      <c r="U1689" s="8"/>
      <c r="V1689" s="8"/>
      <c r="W1689" s="8"/>
      <c r="X1689" s="8" t="s">
        <v>11420</v>
      </c>
      <c r="Y1689" s="8" t="s">
        <v>60</v>
      </c>
      <c r="Z1689" s="12" t="s">
        <v>11427</v>
      </c>
      <c r="AA1689" s="8" t="s">
        <v>60</v>
      </c>
      <c r="AB1689" s="12" t="s">
        <v>11444</v>
      </c>
      <c r="AC1689" s="8" t="s">
        <v>60</v>
      </c>
      <c r="AD1689" s="12" t="s">
        <v>11430</v>
      </c>
      <c r="AE1689" s="8" t="s">
        <v>11421</v>
      </c>
      <c r="AF1689" s="8" t="s">
        <v>11422</v>
      </c>
      <c r="AG1689" s="8" t="s">
        <v>10611</v>
      </c>
      <c r="AH1689" s="8" t="s">
        <v>654</v>
      </c>
      <c r="AI1689" s="8" t="s">
        <v>66</v>
      </c>
      <c r="AJ1689" s="8" t="s">
        <v>86</v>
      </c>
      <c r="AK1689" s="8"/>
      <c r="AL1689" s="8"/>
      <c r="AM1689" s="8" t="s">
        <v>1619</v>
      </c>
      <c r="AN1689" s="8" t="s">
        <v>11431</v>
      </c>
      <c r="AO1689" s="13" t="s">
        <v>11432</v>
      </c>
      <c r="AP1689" s="9" t="s">
        <v>11422</v>
      </c>
      <c r="AQ1689" s="11">
        <v>20521.0</v>
      </c>
    </row>
    <row r="1690">
      <c r="A1690" s="8" t="str">
        <f t="shared" si="1"/>
        <v>Shareese Hicks</v>
      </c>
      <c r="B1690" s="8" t="s">
        <v>11453</v>
      </c>
      <c r="C1690" s="8" t="s">
        <v>4927</v>
      </c>
      <c r="D1690" s="9" t="s">
        <v>10600</v>
      </c>
      <c r="E1690" s="8" t="s">
        <v>11454</v>
      </c>
      <c r="F1690" s="8" t="s">
        <v>462</v>
      </c>
      <c r="G1690" s="8" t="s">
        <v>47</v>
      </c>
      <c r="H1690" s="8" t="s">
        <v>11455</v>
      </c>
      <c r="I1690" s="8" t="s">
        <v>49</v>
      </c>
      <c r="J1690" s="10">
        <v>3.15</v>
      </c>
      <c r="K1690" s="8" t="s">
        <v>11456</v>
      </c>
      <c r="L1690" s="8"/>
      <c r="M1690" s="8"/>
      <c r="N1690" s="8" t="s">
        <v>11457</v>
      </c>
      <c r="O1690" s="8" t="s">
        <v>52</v>
      </c>
      <c r="P1690" s="8"/>
      <c r="Q1690" s="8"/>
      <c r="R1690" s="8" t="s">
        <v>11458</v>
      </c>
      <c r="S1690" s="8" t="s">
        <v>5263</v>
      </c>
      <c r="T1690" s="11" t="str">
        <f t="shared" si="2"/>
        <v>Shareese Hicks</v>
      </c>
      <c r="U1690" s="8" t="s">
        <v>6973</v>
      </c>
      <c r="V1690" s="8" t="s">
        <v>11459</v>
      </c>
      <c r="W1690" s="8" t="s">
        <v>11460</v>
      </c>
      <c r="X1690" s="8" t="s">
        <v>11461</v>
      </c>
      <c r="Y1690" s="8" t="s">
        <v>60</v>
      </c>
      <c r="Z1690" s="12" t="s">
        <v>11462</v>
      </c>
      <c r="AA1690" s="8" t="s">
        <v>60</v>
      </c>
      <c r="AB1690" s="12" t="s">
        <v>11463</v>
      </c>
      <c r="AC1690" s="8" t="s">
        <v>60</v>
      </c>
      <c r="AD1690" s="12" t="s">
        <v>11464</v>
      </c>
      <c r="AE1690" s="8" t="s">
        <v>11465</v>
      </c>
      <c r="AF1690" s="8" t="s">
        <v>11466</v>
      </c>
      <c r="AG1690" s="8" t="s">
        <v>10611</v>
      </c>
      <c r="AH1690" s="8" t="s">
        <v>65</v>
      </c>
      <c r="AI1690" s="8" t="s">
        <v>66</v>
      </c>
      <c r="AJ1690" s="8"/>
      <c r="AK1690" s="8"/>
      <c r="AL1690" s="8"/>
      <c r="AM1690" s="8" t="s">
        <v>1619</v>
      </c>
      <c r="AN1690" s="8" t="s">
        <v>11467</v>
      </c>
      <c r="AO1690" s="13" t="s">
        <v>11468</v>
      </c>
      <c r="AP1690" s="9" t="s">
        <v>11466</v>
      </c>
      <c r="AQ1690" s="11">
        <v>24023.0</v>
      </c>
    </row>
    <row r="1691">
      <c r="A1691" s="8" t="str">
        <f t="shared" si="1"/>
        <v>Mike Embry</v>
      </c>
      <c r="B1691" s="8" t="s">
        <v>11453</v>
      </c>
      <c r="C1691" s="8" t="s">
        <v>4927</v>
      </c>
      <c r="D1691" s="9" t="s">
        <v>10600</v>
      </c>
      <c r="E1691" s="8" t="s">
        <v>11454</v>
      </c>
      <c r="F1691" s="8" t="s">
        <v>462</v>
      </c>
      <c r="G1691" s="8" t="s">
        <v>47</v>
      </c>
      <c r="H1691" s="8" t="s">
        <v>11455</v>
      </c>
      <c r="I1691" s="8" t="s">
        <v>49</v>
      </c>
      <c r="J1691" s="10">
        <v>3.15</v>
      </c>
      <c r="K1691" s="8" t="s">
        <v>11456</v>
      </c>
      <c r="L1691" s="8"/>
      <c r="M1691" s="8"/>
      <c r="N1691" s="8" t="s">
        <v>11469</v>
      </c>
      <c r="O1691" s="8" t="s">
        <v>52</v>
      </c>
      <c r="P1691" s="8"/>
      <c r="Q1691" s="8"/>
      <c r="R1691" s="8" t="s">
        <v>1237</v>
      </c>
      <c r="S1691" s="8" t="s">
        <v>11470</v>
      </c>
      <c r="T1691" s="11" t="str">
        <f t="shared" si="2"/>
        <v>Mike Embry</v>
      </c>
      <c r="U1691" s="8" t="s">
        <v>1270</v>
      </c>
      <c r="V1691" s="8" t="s">
        <v>11471</v>
      </c>
      <c r="W1691" s="8" t="s">
        <v>11472</v>
      </c>
      <c r="X1691" s="8" t="s">
        <v>11461</v>
      </c>
      <c r="Y1691" s="8" t="s">
        <v>60</v>
      </c>
      <c r="Z1691" s="8" t="s">
        <v>60</v>
      </c>
      <c r="AA1691" s="8" t="s">
        <v>60</v>
      </c>
      <c r="AB1691" s="8" t="s">
        <v>60</v>
      </c>
      <c r="AC1691" s="8" t="s">
        <v>60</v>
      </c>
      <c r="AD1691" s="8" t="s">
        <v>60</v>
      </c>
      <c r="AE1691" s="8" t="s">
        <v>11465</v>
      </c>
      <c r="AF1691" s="8" t="s">
        <v>11466</v>
      </c>
      <c r="AG1691" s="8" t="s">
        <v>10611</v>
      </c>
      <c r="AH1691" s="8" t="s">
        <v>65</v>
      </c>
      <c r="AI1691" s="8" t="s">
        <v>66</v>
      </c>
      <c r="AJ1691" s="8"/>
      <c r="AK1691" s="8"/>
      <c r="AL1691" s="8"/>
      <c r="AM1691" s="8" t="s">
        <v>1619</v>
      </c>
      <c r="AN1691" s="8" t="s">
        <v>11467</v>
      </c>
      <c r="AO1691" s="13" t="s">
        <v>11468</v>
      </c>
      <c r="AP1691" s="9" t="s">
        <v>11466</v>
      </c>
      <c r="AQ1691" s="11">
        <v>24023.0</v>
      </c>
    </row>
    <row r="1692">
      <c r="A1692" s="8" t="str">
        <f t="shared" si="1"/>
        <v>Jakob Degenshein</v>
      </c>
      <c r="B1692" s="8" t="s">
        <v>11453</v>
      </c>
      <c r="C1692" s="8" t="s">
        <v>4927</v>
      </c>
      <c r="D1692" s="9" t="s">
        <v>10600</v>
      </c>
      <c r="E1692" s="13" t="s">
        <v>11454</v>
      </c>
      <c r="F1692" s="8" t="s">
        <v>462</v>
      </c>
      <c r="G1692" s="8" t="s">
        <v>47</v>
      </c>
      <c r="H1692" s="8" t="s">
        <v>11455</v>
      </c>
      <c r="I1692" s="8" t="s">
        <v>49</v>
      </c>
      <c r="J1692" s="10">
        <v>3.15</v>
      </c>
      <c r="K1692" s="8" t="s">
        <v>11456</v>
      </c>
      <c r="L1692" s="8"/>
      <c r="M1692" s="8"/>
      <c r="N1692" s="8" t="s">
        <v>11473</v>
      </c>
      <c r="O1692" s="8" t="s">
        <v>52</v>
      </c>
      <c r="P1692" s="8"/>
      <c r="Q1692" s="8"/>
      <c r="R1692" s="8" t="s">
        <v>11474</v>
      </c>
      <c r="S1692" s="8" t="s">
        <v>11475</v>
      </c>
      <c r="T1692" s="11" t="str">
        <f t="shared" si="2"/>
        <v>Jakob Degenshein</v>
      </c>
      <c r="U1692" s="8" t="s">
        <v>160</v>
      </c>
      <c r="V1692" s="8" t="s">
        <v>11476</v>
      </c>
      <c r="W1692" s="8" t="s">
        <v>11477</v>
      </c>
      <c r="X1692" s="8" t="s">
        <v>11461</v>
      </c>
      <c r="Y1692" s="12" t="s">
        <v>11478</v>
      </c>
      <c r="Z1692" s="12" t="s">
        <v>11462</v>
      </c>
      <c r="AA1692" s="8" t="s">
        <v>60</v>
      </c>
      <c r="AB1692" s="12" t="s">
        <v>11463</v>
      </c>
      <c r="AC1692" s="8" t="s">
        <v>60</v>
      </c>
      <c r="AD1692" s="12" t="s">
        <v>11464</v>
      </c>
      <c r="AE1692" s="8" t="s">
        <v>11465</v>
      </c>
      <c r="AF1692" s="13" t="s">
        <v>11466</v>
      </c>
      <c r="AG1692" s="13" t="s">
        <v>10611</v>
      </c>
      <c r="AH1692" s="8" t="s">
        <v>65</v>
      </c>
      <c r="AI1692" s="8" t="s">
        <v>66</v>
      </c>
      <c r="AJ1692" s="8"/>
      <c r="AK1692" s="8"/>
      <c r="AL1692" s="8"/>
      <c r="AM1692" s="8" t="s">
        <v>1619</v>
      </c>
      <c r="AN1692" s="8" t="s">
        <v>11467</v>
      </c>
      <c r="AO1692" s="13" t="s">
        <v>11468</v>
      </c>
      <c r="AP1692" s="9" t="s">
        <v>11466</v>
      </c>
      <c r="AQ1692" s="11">
        <v>24023.0</v>
      </c>
    </row>
    <row r="1693">
      <c r="A1693" s="8" t="str">
        <f t="shared" si="1"/>
        <v>Antwon Hicks</v>
      </c>
      <c r="B1693" s="8" t="s">
        <v>11453</v>
      </c>
      <c r="C1693" s="8" t="s">
        <v>4927</v>
      </c>
      <c r="D1693" s="9" t="s">
        <v>10600</v>
      </c>
      <c r="E1693" s="8" t="s">
        <v>11454</v>
      </c>
      <c r="F1693" s="8" t="s">
        <v>462</v>
      </c>
      <c r="G1693" s="8" t="s">
        <v>47</v>
      </c>
      <c r="H1693" s="8" t="s">
        <v>11455</v>
      </c>
      <c r="I1693" s="8" t="s">
        <v>49</v>
      </c>
      <c r="J1693" s="10">
        <v>3.15</v>
      </c>
      <c r="K1693" s="8" t="s">
        <v>11456</v>
      </c>
      <c r="L1693" s="8"/>
      <c r="M1693" s="8"/>
      <c r="N1693" s="8" t="s">
        <v>11479</v>
      </c>
      <c r="O1693" s="8" t="s">
        <v>52</v>
      </c>
      <c r="P1693" s="8"/>
      <c r="Q1693" s="8"/>
      <c r="R1693" s="8" t="s">
        <v>11480</v>
      </c>
      <c r="S1693" s="8" t="s">
        <v>5263</v>
      </c>
      <c r="T1693" s="11" t="str">
        <f t="shared" si="2"/>
        <v>Antwon Hicks</v>
      </c>
      <c r="U1693" s="8" t="s">
        <v>167</v>
      </c>
      <c r="V1693" s="8" t="s">
        <v>11481</v>
      </c>
      <c r="W1693" s="8"/>
      <c r="X1693" s="8" t="s">
        <v>11461</v>
      </c>
      <c r="Y1693" s="8" t="s">
        <v>60</v>
      </c>
      <c r="Z1693" s="12" t="s">
        <v>11462</v>
      </c>
      <c r="AA1693" s="8" t="s">
        <v>60</v>
      </c>
      <c r="AB1693" s="12" t="s">
        <v>11463</v>
      </c>
      <c r="AC1693" s="8" t="s">
        <v>60</v>
      </c>
      <c r="AD1693" s="12" t="s">
        <v>11464</v>
      </c>
      <c r="AE1693" s="8" t="s">
        <v>11465</v>
      </c>
      <c r="AF1693" s="8" t="s">
        <v>11466</v>
      </c>
      <c r="AG1693" s="8" t="s">
        <v>10611</v>
      </c>
      <c r="AH1693" s="8" t="s">
        <v>65</v>
      </c>
      <c r="AI1693" s="8" t="s">
        <v>66</v>
      </c>
      <c r="AJ1693" s="8"/>
      <c r="AK1693" s="8"/>
      <c r="AL1693" s="8"/>
      <c r="AM1693" s="8" t="s">
        <v>1619</v>
      </c>
      <c r="AN1693" s="8" t="s">
        <v>11467</v>
      </c>
      <c r="AO1693" s="13" t="s">
        <v>11468</v>
      </c>
      <c r="AP1693" s="9" t="s">
        <v>11466</v>
      </c>
      <c r="AQ1693" s="11">
        <v>24023.0</v>
      </c>
    </row>
    <row r="1694">
      <c r="A1694" s="8" t="str">
        <f t="shared" si="1"/>
        <v>Ricardo Mendoza</v>
      </c>
      <c r="B1694" s="8" t="s">
        <v>11453</v>
      </c>
      <c r="C1694" s="8" t="s">
        <v>4927</v>
      </c>
      <c r="D1694" s="9" t="s">
        <v>10600</v>
      </c>
      <c r="E1694" s="13" t="s">
        <v>11454</v>
      </c>
      <c r="F1694" s="8" t="s">
        <v>462</v>
      </c>
      <c r="G1694" s="8" t="s">
        <v>47</v>
      </c>
      <c r="H1694" s="8" t="s">
        <v>11455</v>
      </c>
      <c r="I1694" s="8" t="s">
        <v>49</v>
      </c>
      <c r="J1694" s="10">
        <v>3.15</v>
      </c>
      <c r="K1694" s="8" t="s">
        <v>11456</v>
      </c>
      <c r="L1694" s="8"/>
      <c r="M1694" s="8"/>
      <c r="N1694" s="8" t="s">
        <v>11482</v>
      </c>
      <c r="O1694" s="8" t="s">
        <v>52</v>
      </c>
      <c r="P1694" s="8"/>
      <c r="Q1694" s="8"/>
      <c r="R1694" s="8" t="s">
        <v>1479</v>
      </c>
      <c r="S1694" s="8" t="s">
        <v>11483</v>
      </c>
      <c r="T1694" s="11" t="str">
        <f t="shared" si="2"/>
        <v>Ricardo Mendoza</v>
      </c>
      <c r="U1694" s="8" t="s">
        <v>106</v>
      </c>
      <c r="V1694" s="8" t="s">
        <v>11484</v>
      </c>
      <c r="W1694" s="8" t="s">
        <v>11485</v>
      </c>
      <c r="X1694" s="8" t="s">
        <v>11461</v>
      </c>
      <c r="Y1694" s="8" t="s">
        <v>60</v>
      </c>
      <c r="Z1694" s="12" t="s">
        <v>11462</v>
      </c>
      <c r="AA1694" s="12" t="s">
        <v>11486</v>
      </c>
      <c r="AB1694" s="12" t="s">
        <v>11463</v>
      </c>
      <c r="AC1694" s="8" t="s">
        <v>60</v>
      </c>
      <c r="AD1694" s="12" t="s">
        <v>11464</v>
      </c>
      <c r="AE1694" s="8" t="s">
        <v>11465</v>
      </c>
      <c r="AF1694" s="13" t="s">
        <v>11466</v>
      </c>
      <c r="AG1694" s="13" t="s">
        <v>10611</v>
      </c>
      <c r="AH1694" s="8" t="s">
        <v>65</v>
      </c>
      <c r="AI1694" s="8" t="s">
        <v>66</v>
      </c>
      <c r="AJ1694" s="8"/>
      <c r="AK1694" s="8"/>
      <c r="AL1694" s="8"/>
      <c r="AM1694" s="8" t="s">
        <v>1619</v>
      </c>
      <c r="AN1694" s="8" t="s">
        <v>11467</v>
      </c>
      <c r="AO1694" s="13" t="s">
        <v>11468</v>
      </c>
      <c r="AP1694" s="9" t="s">
        <v>11466</v>
      </c>
      <c r="AQ1694" s="11">
        <v>24023.0</v>
      </c>
    </row>
    <row r="1695">
      <c r="A1695" s="8" t="str">
        <f t="shared" si="1"/>
        <v>Aaron Fox</v>
      </c>
      <c r="B1695" s="8" t="s">
        <v>11487</v>
      </c>
      <c r="C1695" s="8" t="s">
        <v>2595</v>
      </c>
      <c r="D1695" s="9" t="s">
        <v>10600</v>
      </c>
      <c r="E1695" s="8" t="s">
        <v>11488</v>
      </c>
      <c r="F1695" s="8" t="s">
        <v>462</v>
      </c>
      <c r="G1695" s="8" t="s">
        <v>47</v>
      </c>
      <c r="H1695" s="8" t="s">
        <v>11489</v>
      </c>
      <c r="I1695" s="8" t="s">
        <v>49</v>
      </c>
      <c r="J1695" s="10">
        <v>3.4</v>
      </c>
      <c r="K1695" s="8" t="s">
        <v>11490</v>
      </c>
      <c r="L1695" s="8" t="s">
        <v>86</v>
      </c>
      <c r="M1695" s="8" t="s">
        <v>86</v>
      </c>
      <c r="N1695" s="8" t="s">
        <v>11491</v>
      </c>
      <c r="O1695" s="8" t="s">
        <v>52</v>
      </c>
      <c r="P1695" s="8"/>
      <c r="Q1695" s="8"/>
      <c r="R1695" s="8" t="s">
        <v>171</v>
      </c>
      <c r="S1695" s="8" t="s">
        <v>6554</v>
      </c>
      <c r="T1695" s="11" t="str">
        <f t="shared" si="2"/>
        <v>Aaron Fox</v>
      </c>
      <c r="U1695" s="8" t="s">
        <v>311</v>
      </c>
      <c r="V1695" s="8" t="s">
        <v>11492</v>
      </c>
      <c r="W1695" s="8" t="s">
        <v>11493</v>
      </c>
      <c r="X1695" s="8" t="s">
        <v>11494</v>
      </c>
      <c r="Y1695" s="8" t="s">
        <v>60</v>
      </c>
      <c r="Z1695" s="12" t="s">
        <v>11495</v>
      </c>
      <c r="AA1695" s="8" t="s">
        <v>60</v>
      </c>
      <c r="AB1695" s="12" t="s">
        <v>11496</v>
      </c>
      <c r="AC1695" s="8" t="s">
        <v>60</v>
      </c>
      <c r="AD1695" s="12" t="s">
        <v>11497</v>
      </c>
      <c r="AE1695" s="8" t="s">
        <v>11333</v>
      </c>
      <c r="AF1695" s="8" t="s">
        <v>11498</v>
      </c>
      <c r="AG1695" s="8" t="s">
        <v>10611</v>
      </c>
      <c r="AH1695" s="8" t="s">
        <v>543</v>
      </c>
      <c r="AI1695" s="8" t="s">
        <v>66</v>
      </c>
      <c r="AJ1695" s="8" t="s">
        <v>86</v>
      </c>
      <c r="AK1695" s="13" t="s">
        <v>3461</v>
      </c>
      <c r="AL1695" s="13" t="s">
        <v>2863</v>
      </c>
      <c r="AM1695" s="8" t="s">
        <v>2152</v>
      </c>
      <c r="AN1695" s="8" t="s">
        <v>11499</v>
      </c>
      <c r="AO1695" s="13" t="s">
        <v>11500</v>
      </c>
      <c r="AP1695" s="9" t="s">
        <v>11498</v>
      </c>
      <c r="AQ1695" s="11">
        <v>24724.0</v>
      </c>
    </row>
    <row r="1696">
      <c r="A1696" s="8" t="str">
        <f t="shared" si="1"/>
        <v>Kareem Streete-Thompson</v>
      </c>
      <c r="B1696" s="8" t="s">
        <v>11487</v>
      </c>
      <c r="C1696" s="8" t="s">
        <v>2595</v>
      </c>
      <c r="D1696" s="9" t="s">
        <v>10600</v>
      </c>
      <c r="E1696" s="8" t="s">
        <v>11488</v>
      </c>
      <c r="F1696" s="8" t="s">
        <v>462</v>
      </c>
      <c r="G1696" s="8" t="s">
        <v>47</v>
      </c>
      <c r="H1696" s="8" t="s">
        <v>11489</v>
      </c>
      <c r="I1696" s="8" t="s">
        <v>49</v>
      </c>
      <c r="J1696" s="10">
        <v>3.4</v>
      </c>
      <c r="K1696" s="8" t="s">
        <v>11490</v>
      </c>
      <c r="L1696" s="8" t="s">
        <v>86</v>
      </c>
      <c r="M1696" s="8" t="s">
        <v>86</v>
      </c>
      <c r="N1696" s="8" t="s">
        <v>11501</v>
      </c>
      <c r="O1696" s="8" t="s">
        <v>52</v>
      </c>
      <c r="P1696" s="8"/>
      <c r="Q1696" s="8"/>
      <c r="R1696" s="8" t="s">
        <v>11502</v>
      </c>
      <c r="S1696" s="8" t="s">
        <v>11503</v>
      </c>
      <c r="T1696" s="11" t="str">
        <f t="shared" si="2"/>
        <v>Kareem Streete-Thompson</v>
      </c>
      <c r="U1696" s="8" t="s">
        <v>11504</v>
      </c>
      <c r="V1696" s="8" t="s">
        <v>11505</v>
      </c>
      <c r="W1696" s="8" t="s">
        <v>11506</v>
      </c>
      <c r="X1696" s="8" t="s">
        <v>11494</v>
      </c>
      <c r="Y1696" s="12" t="s">
        <v>11507</v>
      </c>
      <c r="Z1696" s="12" t="s">
        <v>11495</v>
      </c>
      <c r="AA1696" s="8" t="s">
        <v>60</v>
      </c>
      <c r="AB1696" s="12" t="s">
        <v>11496</v>
      </c>
      <c r="AC1696" s="12" t="s">
        <v>11508</v>
      </c>
      <c r="AD1696" s="12" t="s">
        <v>11497</v>
      </c>
      <c r="AE1696" s="8" t="s">
        <v>11333</v>
      </c>
      <c r="AF1696" s="8" t="s">
        <v>11498</v>
      </c>
      <c r="AG1696" s="8" t="s">
        <v>10611</v>
      </c>
      <c r="AH1696" s="8" t="s">
        <v>543</v>
      </c>
      <c r="AI1696" s="8" t="s">
        <v>66</v>
      </c>
      <c r="AJ1696" s="8" t="s">
        <v>86</v>
      </c>
      <c r="AK1696" s="13" t="s">
        <v>3461</v>
      </c>
      <c r="AL1696" s="13" t="s">
        <v>2863</v>
      </c>
      <c r="AM1696" s="8" t="s">
        <v>2152</v>
      </c>
      <c r="AN1696" s="8" t="s">
        <v>11499</v>
      </c>
      <c r="AO1696" s="13" t="s">
        <v>11500</v>
      </c>
      <c r="AP1696" s="9" t="s">
        <v>11498</v>
      </c>
      <c r="AQ1696" s="11">
        <v>24724.0</v>
      </c>
    </row>
    <row r="1697">
      <c r="A1697" s="8" t="str">
        <f t="shared" si="1"/>
        <v>Chris Adams</v>
      </c>
      <c r="B1697" s="8" t="s">
        <v>11487</v>
      </c>
      <c r="C1697" s="8" t="s">
        <v>2595</v>
      </c>
      <c r="D1697" s="9" t="s">
        <v>10600</v>
      </c>
      <c r="E1697" s="8" t="s">
        <v>11488</v>
      </c>
      <c r="F1697" s="8" t="s">
        <v>462</v>
      </c>
      <c r="G1697" s="8" t="s">
        <v>47</v>
      </c>
      <c r="H1697" s="8" t="s">
        <v>11489</v>
      </c>
      <c r="I1697" s="8" t="s">
        <v>49</v>
      </c>
      <c r="J1697" s="10">
        <v>3.4</v>
      </c>
      <c r="K1697" s="8" t="s">
        <v>11490</v>
      </c>
      <c r="L1697" s="8" t="s">
        <v>86</v>
      </c>
      <c r="M1697" s="8" t="s">
        <v>86</v>
      </c>
      <c r="N1697" s="8" t="s">
        <v>11509</v>
      </c>
      <c r="O1697" s="8" t="s">
        <v>52</v>
      </c>
      <c r="P1697" s="8"/>
      <c r="Q1697" s="8"/>
      <c r="R1697" s="8" t="s">
        <v>791</v>
      </c>
      <c r="S1697" s="8" t="s">
        <v>1181</v>
      </c>
      <c r="T1697" s="11" t="str">
        <f t="shared" si="2"/>
        <v>Chris Adams</v>
      </c>
      <c r="U1697" s="8" t="s">
        <v>160</v>
      </c>
      <c r="V1697" s="8" t="s">
        <v>11510</v>
      </c>
      <c r="W1697" s="8" t="s">
        <v>11511</v>
      </c>
      <c r="X1697" s="8" t="s">
        <v>11494</v>
      </c>
      <c r="Y1697" s="12" t="s">
        <v>11512</v>
      </c>
      <c r="Z1697" s="12" t="s">
        <v>11495</v>
      </c>
      <c r="AA1697" s="8" t="s">
        <v>60</v>
      </c>
      <c r="AB1697" s="12" t="s">
        <v>11496</v>
      </c>
      <c r="AC1697" s="8" t="s">
        <v>60</v>
      </c>
      <c r="AD1697" s="12" t="s">
        <v>11497</v>
      </c>
      <c r="AE1697" s="8" t="s">
        <v>11333</v>
      </c>
      <c r="AF1697" s="8" t="s">
        <v>11498</v>
      </c>
      <c r="AG1697" s="8" t="s">
        <v>10611</v>
      </c>
      <c r="AH1697" s="8" t="s">
        <v>543</v>
      </c>
      <c r="AI1697" s="8" t="s">
        <v>66</v>
      </c>
      <c r="AJ1697" s="8" t="s">
        <v>86</v>
      </c>
      <c r="AK1697" s="13" t="s">
        <v>3461</v>
      </c>
      <c r="AL1697" s="13" t="s">
        <v>2863</v>
      </c>
      <c r="AM1697" s="8" t="s">
        <v>2152</v>
      </c>
      <c r="AN1697" s="8" t="s">
        <v>11499</v>
      </c>
      <c r="AO1697" s="13" t="s">
        <v>11500</v>
      </c>
      <c r="AP1697" s="9" t="s">
        <v>11498</v>
      </c>
      <c r="AQ1697" s="11">
        <v>24724.0</v>
      </c>
    </row>
    <row r="1698">
      <c r="A1698" s="8" t="str">
        <f t="shared" si="1"/>
        <v>Jackie Richards</v>
      </c>
      <c r="B1698" s="8" t="s">
        <v>11487</v>
      </c>
      <c r="C1698" s="8" t="s">
        <v>2595</v>
      </c>
      <c r="D1698" s="9" t="s">
        <v>10600</v>
      </c>
      <c r="E1698" s="8" t="s">
        <v>11488</v>
      </c>
      <c r="F1698" s="8" t="s">
        <v>462</v>
      </c>
      <c r="G1698" s="8" t="s">
        <v>47</v>
      </c>
      <c r="H1698" s="8" t="s">
        <v>11489</v>
      </c>
      <c r="I1698" s="8" t="s">
        <v>49</v>
      </c>
      <c r="J1698" s="10">
        <v>3.4</v>
      </c>
      <c r="K1698" s="8" t="s">
        <v>11490</v>
      </c>
      <c r="L1698" s="8" t="s">
        <v>86</v>
      </c>
      <c r="M1698" s="8" t="s">
        <v>86</v>
      </c>
      <c r="N1698" s="8" t="s">
        <v>11513</v>
      </c>
      <c r="O1698" s="8" t="s">
        <v>52</v>
      </c>
      <c r="P1698" s="8"/>
      <c r="Q1698" s="8"/>
      <c r="R1698" s="8" t="s">
        <v>8319</v>
      </c>
      <c r="S1698" s="8" t="s">
        <v>10675</v>
      </c>
      <c r="T1698" s="11" t="str">
        <f t="shared" si="2"/>
        <v>Jackie Richards</v>
      </c>
      <c r="U1698" s="8" t="s">
        <v>11514</v>
      </c>
      <c r="V1698" s="8" t="s">
        <v>11515</v>
      </c>
      <c r="W1698" s="8" t="s">
        <v>11516</v>
      </c>
      <c r="X1698" s="8" t="s">
        <v>11494</v>
      </c>
      <c r="Y1698" s="8" t="s">
        <v>60</v>
      </c>
      <c r="Z1698" s="12" t="s">
        <v>11495</v>
      </c>
      <c r="AA1698" s="8" t="s">
        <v>60</v>
      </c>
      <c r="AB1698" s="12" t="s">
        <v>11496</v>
      </c>
      <c r="AC1698" s="12" t="s">
        <v>11517</v>
      </c>
      <c r="AD1698" s="12" t="s">
        <v>11497</v>
      </c>
      <c r="AE1698" s="8" t="s">
        <v>11333</v>
      </c>
      <c r="AF1698" s="8" t="s">
        <v>11498</v>
      </c>
      <c r="AG1698" s="8" t="s">
        <v>10611</v>
      </c>
      <c r="AH1698" s="8" t="s">
        <v>543</v>
      </c>
      <c r="AI1698" s="8" t="s">
        <v>66</v>
      </c>
      <c r="AJ1698" s="8" t="s">
        <v>86</v>
      </c>
      <c r="AK1698" s="13" t="s">
        <v>3461</v>
      </c>
      <c r="AL1698" s="13" t="s">
        <v>2863</v>
      </c>
      <c r="AM1698" s="8" t="s">
        <v>2152</v>
      </c>
      <c r="AN1698" s="8" t="s">
        <v>11499</v>
      </c>
      <c r="AO1698" s="13" t="s">
        <v>11500</v>
      </c>
      <c r="AP1698" s="9" t="s">
        <v>11498</v>
      </c>
      <c r="AQ1698" s="11">
        <v>24724.0</v>
      </c>
    </row>
    <row r="1699">
      <c r="A1699" s="8" t="str">
        <f t="shared" si="1"/>
        <v>AC David has been removed. </v>
      </c>
      <c r="B1699" s="8" t="s">
        <v>11487</v>
      </c>
      <c r="C1699" s="8" t="s">
        <v>2595</v>
      </c>
      <c r="D1699" s="9" t="s">
        <v>10600</v>
      </c>
      <c r="E1699" s="8" t="s">
        <v>11488</v>
      </c>
      <c r="F1699" s="8" t="s">
        <v>462</v>
      </c>
      <c r="G1699" s="8" t="s">
        <v>47</v>
      </c>
      <c r="H1699" s="8" t="s">
        <v>11489</v>
      </c>
      <c r="I1699" s="8" t="s">
        <v>49</v>
      </c>
      <c r="J1699" s="10">
        <v>3.4</v>
      </c>
      <c r="K1699" s="8" t="s">
        <v>11490</v>
      </c>
      <c r="L1699" s="8" t="s">
        <v>86</v>
      </c>
      <c r="M1699" s="8" t="s">
        <v>86</v>
      </c>
      <c r="N1699" s="8" t="s">
        <v>11518</v>
      </c>
      <c r="O1699" s="8" t="s">
        <v>52</v>
      </c>
      <c r="P1699" s="8"/>
      <c r="Q1699" s="8" t="s">
        <v>277</v>
      </c>
      <c r="R1699" s="8" t="s">
        <v>8130</v>
      </c>
      <c r="S1699" s="8"/>
      <c r="T1699" s="11" t="str">
        <f t="shared" si="2"/>
        <v>AC David has been removed. </v>
      </c>
      <c r="U1699" s="8"/>
      <c r="V1699" s="8"/>
      <c r="W1699" s="8"/>
      <c r="X1699" s="8" t="s">
        <v>11494</v>
      </c>
      <c r="Y1699" s="8" t="s">
        <v>60</v>
      </c>
      <c r="Z1699" s="12" t="s">
        <v>11495</v>
      </c>
      <c r="AA1699" s="12" t="s">
        <v>11519</v>
      </c>
      <c r="AB1699" s="12" t="s">
        <v>11496</v>
      </c>
      <c r="AC1699" s="8" t="s">
        <v>60</v>
      </c>
      <c r="AD1699" s="12" t="s">
        <v>11497</v>
      </c>
      <c r="AE1699" s="8" t="s">
        <v>11333</v>
      </c>
      <c r="AF1699" s="8" t="s">
        <v>11498</v>
      </c>
      <c r="AG1699" s="8" t="s">
        <v>10611</v>
      </c>
      <c r="AH1699" s="8" t="s">
        <v>543</v>
      </c>
      <c r="AI1699" s="8" t="s">
        <v>66</v>
      </c>
      <c r="AJ1699" s="8" t="s">
        <v>86</v>
      </c>
      <c r="AK1699" s="13" t="s">
        <v>3461</v>
      </c>
      <c r="AL1699" s="13" t="s">
        <v>2863</v>
      </c>
      <c r="AM1699" s="8" t="s">
        <v>2152</v>
      </c>
      <c r="AN1699" s="8" t="s">
        <v>11499</v>
      </c>
      <c r="AO1699" s="13" t="s">
        <v>11500</v>
      </c>
      <c r="AP1699" s="9" t="s">
        <v>11498</v>
      </c>
      <c r="AQ1699" s="11">
        <v>24724.0</v>
      </c>
    </row>
    <row r="1700">
      <c r="A1700" s="8" t="str">
        <f t="shared" si="1"/>
        <v>MaLik Burns</v>
      </c>
      <c r="B1700" s="8" t="s">
        <v>11520</v>
      </c>
      <c r="C1700" s="8" t="s">
        <v>4927</v>
      </c>
      <c r="D1700" s="9" t="s">
        <v>10600</v>
      </c>
      <c r="E1700" s="8" t="s">
        <v>11488</v>
      </c>
      <c r="F1700" s="8" t="s">
        <v>462</v>
      </c>
      <c r="G1700" s="8" t="s">
        <v>47</v>
      </c>
      <c r="H1700" s="8" t="s">
        <v>11521</v>
      </c>
      <c r="I1700" s="8" t="s">
        <v>1330</v>
      </c>
      <c r="J1700" s="10">
        <v>3.5</v>
      </c>
      <c r="K1700" s="8" t="s">
        <v>11522</v>
      </c>
      <c r="L1700" s="8"/>
      <c r="M1700" s="8"/>
      <c r="N1700" s="8" t="s">
        <v>11523</v>
      </c>
      <c r="O1700" s="8" t="s">
        <v>52</v>
      </c>
      <c r="P1700" s="8"/>
      <c r="Q1700" s="8"/>
      <c r="R1700" s="8" t="s">
        <v>11524</v>
      </c>
      <c r="S1700" s="8" t="s">
        <v>3765</v>
      </c>
      <c r="T1700" s="11" t="str">
        <f t="shared" si="2"/>
        <v>MaLik Burns</v>
      </c>
      <c r="U1700" s="8" t="s">
        <v>11525</v>
      </c>
      <c r="V1700" s="8" t="s">
        <v>11526</v>
      </c>
      <c r="W1700" s="8" t="s">
        <v>11527</v>
      </c>
      <c r="X1700" s="8" t="s">
        <v>11528</v>
      </c>
      <c r="Y1700" s="8" t="s">
        <v>60</v>
      </c>
      <c r="Z1700" s="12" t="s">
        <v>11529</v>
      </c>
      <c r="AA1700" s="8" t="s">
        <v>60</v>
      </c>
      <c r="AB1700" s="12" t="s">
        <v>11530</v>
      </c>
      <c r="AC1700" s="12" t="s">
        <v>11531</v>
      </c>
      <c r="AD1700" s="12" t="s">
        <v>11532</v>
      </c>
      <c r="AE1700" s="8" t="s">
        <v>11533</v>
      </c>
      <c r="AF1700" s="8" t="s">
        <v>11534</v>
      </c>
      <c r="AG1700" s="8" t="s">
        <v>10611</v>
      </c>
      <c r="AH1700" s="8" t="s">
        <v>543</v>
      </c>
      <c r="AI1700" s="8" t="s">
        <v>233</v>
      </c>
      <c r="AJ1700" s="8"/>
      <c r="AK1700" s="8" t="s">
        <v>420</v>
      </c>
      <c r="AL1700" s="8" t="s">
        <v>10773</v>
      </c>
      <c r="AM1700" s="8" t="s">
        <v>1264</v>
      </c>
      <c r="AN1700" s="8" t="s">
        <v>7172</v>
      </c>
      <c r="AO1700" s="8" t="s">
        <v>11535</v>
      </c>
      <c r="AP1700" s="8" t="s">
        <v>11534</v>
      </c>
      <c r="AQ1700" s="11">
        <v>6423.0</v>
      </c>
    </row>
    <row r="1701">
      <c r="A1701" s="8" t="str">
        <f t="shared" si="1"/>
        <v>Derek Riedel</v>
      </c>
      <c r="B1701" s="8" t="s">
        <v>11520</v>
      </c>
      <c r="C1701" s="8" t="s">
        <v>4927</v>
      </c>
      <c r="D1701" s="9" t="s">
        <v>10600</v>
      </c>
      <c r="E1701" s="8" t="s">
        <v>11488</v>
      </c>
      <c r="F1701" s="8" t="s">
        <v>462</v>
      </c>
      <c r="G1701" s="8" t="s">
        <v>47</v>
      </c>
      <c r="H1701" s="8" t="s">
        <v>11521</v>
      </c>
      <c r="I1701" s="8" t="s">
        <v>1330</v>
      </c>
      <c r="J1701" s="10">
        <v>3.5</v>
      </c>
      <c r="K1701" s="8" t="s">
        <v>11522</v>
      </c>
      <c r="L1701" s="8" t="s">
        <v>86</v>
      </c>
      <c r="M1701" s="8" t="s">
        <v>86</v>
      </c>
      <c r="N1701" s="8" t="s">
        <v>11536</v>
      </c>
      <c r="O1701" s="8" t="s">
        <v>52</v>
      </c>
      <c r="P1701" s="8"/>
      <c r="Q1701" s="8"/>
      <c r="R1701" s="8" t="s">
        <v>365</v>
      </c>
      <c r="S1701" s="8" t="s">
        <v>11537</v>
      </c>
      <c r="T1701" s="11" t="str">
        <f t="shared" si="2"/>
        <v>Derek Riedel</v>
      </c>
      <c r="U1701" s="8" t="s">
        <v>11538</v>
      </c>
      <c r="V1701" s="8" t="s">
        <v>11539</v>
      </c>
      <c r="W1701" s="8" t="s">
        <v>11540</v>
      </c>
      <c r="X1701" s="8" t="s">
        <v>11528</v>
      </c>
      <c r="Y1701" s="8" t="s">
        <v>60</v>
      </c>
      <c r="Z1701" s="12" t="s">
        <v>11529</v>
      </c>
      <c r="AA1701" s="8" t="s">
        <v>60</v>
      </c>
      <c r="AB1701" s="12" t="s">
        <v>11530</v>
      </c>
      <c r="AC1701" s="8" t="s">
        <v>60</v>
      </c>
      <c r="AD1701" s="8" t="s">
        <v>60</v>
      </c>
      <c r="AE1701" s="8" t="s">
        <v>11533</v>
      </c>
      <c r="AF1701" s="8" t="s">
        <v>11534</v>
      </c>
      <c r="AG1701" s="8" t="s">
        <v>10611</v>
      </c>
      <c r="AH1701" s="8" t="s">
        <v>543</v>
      </c>
      <c r="AI1701" s="8" t="s">
        <v>233</v>
      </c>
      <c r="AJ1701" s="8" t="s">
        <v>86</v>
      </c>
      <c r="AK1701" s="13" t="s">
        <v>420</v>
      </c>
      <c r="AL1701" s="13" t="s">
        <v>10773</v>
      </c>
      <c r="AM1701" s="8" t="s">
        <v>1264</v>
      </c>
      <c r="AN1701" s="8" t="s">
        <v>7172</v>
      </c>
      <c r="AO1701" s="13" t="s">
        <v>11535</v>
      </c>
      <c r="AP1701" s="9" t="s">
        <v>11534</v>
      </c>
      <c r="AQ1701" s="11">
        <v>6423.0</v>
      </c>
    </row>
    <row r="1702">
      <c r="A1702" s="8" t="str">
        <f t="shared" si="1"/>
        <v>Rosemary DuPree</v>
      </c>
      <c r="B1702" s="8" t="s">
        <v>11520</v>
      </c>
      <c r="C1702" s="8" t="s">
        <v>4927</v>
      </c>
      <c r="D1702" s="9" t="s">
        <v>10600</v>
      </c>
      <c r="E1702" s="8" t="s">
        <v>11488</v>
      </c>
      <c r="F1702" s="8" t="s">
        <v>462</v>
      </c>
      <c r="G1702" s="8" t="s">
        <v>47</v>
      </c>
      <c r="H1702" s="8" t="s">
        <v>11521</v>
      </c>
      <c r="I1702" s="8" t="s">
        <v>1330</v>
      </c>
      <c r="J1702" s="10">
        <v>3.5</v>
      </c>
      <c r="K1702" s="8" t="s">
        <v>11522</v>
      </c>
      <c r="L1702" s="8" t="s">
        <v>86</v>
      </c>
      <c r="M1702" s="8" t="s">
        <v>86</v>
      </c>
      <c r="N1702" s="8" t="s">
        <v>11541</v>
      </c>
      <c r="O1702" s="8" t="s">
        <v>52</v>
      </c>
      <c r="P1702" s="8"/>
      <c r="Q1702" s="8"/>
      <c r="R1702" s="8" t="s">
        <v>11542</v>
      </c>
      <c r="S1702" s="8" t="s">
        <v>11543</v>
      </c>
      <c r="T1702" s="11" t="str">
        <f t="shared" si="2"/>
        <v>Rosemary DuPree</v>
      </c>
      <c r="U1702" s="8" t="s">
        <v>1726</v>
      </c>
      <c r="V1702" s="8" t="s">
        <v>11544</v>
      </c>
      <c r="W1702" s="8" t="s">
        <v>11545</v>
      </c>
      <c r="X1702" s="8" t="s">
        <v>11528</v>
      </c>
      <c r="Y1702" s="8" t="s">
        <v>60</v>
      </c>
      <c r="Z1702" s="12" t="s">
        <v>11529</v>
      </c>
      <c r="AA1702" s="12" t="s">
        <v>11546</v>
      </c>
      <c r="AB1702" s="12" t="s">
        <v>11530</v>
      </c>
      <c r="AC1702" s="8" t="s">
        <v>60</v>
      </c>
      <c r="AD1702" s="8" t="s">
        <v>60</v>
      </c>
      <c r="AE1702" s="8" t="s">
        <v>11533</v>
      </c>
      <c r="AF1702" s="8" t="s">
        <v>11534</v>
      </c>
      <c r="AG1702" s="8" t="s">
        <v>10611</v>
      </c>
      <c r="AH1702" s="8" t="s">
        <v>543</v>
      </c>
      <c r="AI1702" s="8" t="s">
        <v>233</v>
      </c>
      <c r="AJ1702" s="8" t="s">
        <v>86</v>
      </c>
      <c r="AK1702" s="13" t="s">
        <v>420</v>
      </c>
      <c r="AL1702" s="13" t="s">
        <v>10773</v>
      </c>
      <c r="AM1702" s="8" t="s">
        <v>1264</v>
      </c>
      <c r="AN1702" s="8" t="s">
        <v>7172</v>
      </c>
      <c r="AO1702" s="13" t="s">
        <v>11535</v>
      </c>
      <c r="AP1702" s="9" t="s">
        <v>11534</v>
      </c>
      <c r="AQ1702" s="11">
        <v>6423.0</v>
      </c>
    </row>
    <row r="1703">
      <c r="A1703" s="8" t="str">
        <f t="shared" si="1"/>
        <v>Marco Guajardo Jr.</v>
      </c>
      <c r="B1703" s="8" t="s">
        <v>11520</v>
      </c>
      <c r="C1703" s="8" t="s">
        <v>4927</v>
      </c>
      <c r="D1703" s="9" t="s">
        <v>10600</v>
      </c>
      <c r="E1703" s="8" t="s">
        <v>11488</v>
      </c>
      <c r="F1703" s="8" t="s">
        <v>462</v>
      </c>
      <c r="G1703" s="8" t="s">
        <v>47</v>
      </c>
      <c r="H1703" s="8" t="s">
        <v>11521</v>
      </c>
      <c r="I1703" s="8" t="s">
        <v>1330</v>
      </c>
      <c r="J1703" s="10">
        <v>3.5</v>
      </c>
      <c r="K1703" s="8" t="s">
        <v>11522</v>
      </c>
      <c r="L1703" s="8"/>
      <c r="M1703" s="8"/>
      <c r="N1703" s="8" t="s">
        <v>11547</v>
      </c>
      <c r="O1703" s="8" t="s">
        <v>52</v>
      </c>
      <c r="P1703" s="8"/>
      <c r="Q1703" s="8"/>
      <c r="R1703" s="8" t="s">
        <v>10384</v>
      </c>
      <c r="S1703" s="8" t="s">
        <v>11548</v>
      </c>
      <c r="T1703" s="11" t="str">
        <f t="shared" si="2"/>
        <v>Marco Guajardo Jr.</v>
      </c>
      <c r="U1703" s="8" t="s">
        <v>386</v>
      </c>
      <c r="V1703" s="8" t="s">
        <v>11549</v>
      </c>
      <c r="W1703" s="8" t="s">
        <v>11550</v>
      </c>
      <c r="X1703" s="8" t="s">
        <v>11528</v>
      </c>
      <c r="Y1703" s="12" t="s">
        <v>11551</v>
      </c>
      <c r="Z1703" s="12" t="s">
        <v>11529</v>
      </c>
      <c r="AA1703" s="8" t="s">
        <v>60</v>
      </c>
      <c r="AB1703" s="12" t="s">
        <v>11530</v>
      </c>
      <c r="AC1703" s="8" t="s">
        <v>60</v>
      </c>
      <c r="AD1703" s="12" t="s">
        <v>11532</v>
      </c>
      <c r="AE1703" s="8" t="s">
        <v>11533</v>
      </c>
      <c r="AF1703" s="8" t="s">
        <v>11534</v>
      </c>
      <c r="AG1703" s="8" t="s">
        <v>10611</v>
      </c>
      <c r="AH1703" s="8" t="s">
        <v>543</v>
      </c>
      <c r="AI1703" s="8" t="s">
        <v>233</v>
      </c>
      <c r="AJ1703" s="8"/>
      <c r="AK1703" s="8" t="s">
        <v>420</v>
      </c>
      <c r="AL1703" s="8" t="s">
        <v>10773</v>
      </c>
      <c r="AM1703" s="8" t="s">
        <v>1264</v>
      </c>
      <c r="AN1703" s="8" t="s">
        <v>7172</v>
      </c>
      <c r="AO1703" s="8" t="s">
        <v>11535</v>
      </c>
      <c r="AP1703" s="8" t="s">
        <v>11534</v>
      </c>
      <c r="AQ1703" s="11">
        <v>6423.0</v>
      </c>
    </row>
    <row r="1704">
      <c r="A1704" s="8" t="str">
        <f t="shared" si="1"/>
        <v>Noah Berney</v>
      </c>
      <c r="B1704" s="8" t="s">
        <v>11520</v>
      </c>
      <c r="C1704" s="8" t="s">
        <v>4927</v>
      </c>
      <c r="D1704" s="9" t="s">
        <v>10600</v>
      </c>
      <c r="E1704" s="8" t="s">
        <v>11488</v>
      </c>
      <c r="F1704" s="8" t="s">
        <v>462</v>
      </c>
      <c r="G1704" s="8" t="s">
        <v>47</v>
      </c>
      <c r="H1704" s="8" t="s">
        <v>11521</v>
      </c>
      <c r="I1704" s="8" t="s">
        <v>1330</v>
      </c>
      <c r="J1704" s="10">
        <v>3.5</v>
      </c>
      <c r="K1704" s="8" t="s">
        <v>11522</v>
      </c>
      <c r="L1704" s="8"/>
      <c r="M1704" s="8"/>
      <c r="N1704" s="8" t="s">
        <v>11552</v>
      </c>
      <c r="O1704" s="8" t="s">
        <v>52</v>
      </c>
      <c r="P1704" s="8"/>
      <c r="Q1704" s="8"/>
      <c r="R1704" s="8" t="s">
        <v>212</v>
      </c>
      <c r="S1704" s="8" t="s">
        <v>11553</v>
      </c>
      <c r="T1704" s="11" t="str">
        <f t="shared" si="2"/>
        <v>Noah Berney</v>
      </c>
      <c r="U1704" s="8" t="s">
        <v>11554</v>
      </c>
      <c r="V1704" s="8" t="s">
        <v>11555</v>
      </c>
      <c r="W1704" s="8" t="s">
        <v>11556</v>
      </c>
      <c r="X1704" s="8" t="s">
        <v>11528</v>
      </c>
      <c r="Y1704" s="8" t="s">
        <v>60</v>
      </c>
      <c r="Z1704" s="12" t="s">
        <v>11529</v>
      </c>
      <c r="AA1704" s="8" t="s">
        <v>60</v>
      </c>
      <c r="AB1704" s="12" t="s">
        <v>11530</v>
      </c>
      <c r="AC1704" s="8" t="s">
        <v>60</v>
      </c>
      <c r="AD1704" s="12" t="s">
        <v>11532</v>
      </c>
      <c r="AE1704" s="8" t="s">
        <v>11533</v>
      </c>
      <c r="AF1704" s="8" t="s">
        <v>11534</v>
      </c>
      <c r="AG1704" s="8" t="s">
        <v>10611</v>
      </c>
      <c r="AH1704" s="8" t="s">
        <v>543</v>
      </c>
      <c r="AI1704" s="8" t="s">
        <v>233</v>
      </c>
      <c r="AJ1704" s="8"/>
      <c r="AK1704" s="13" t="s">
        <v>420</v>
      </c>
      <c r="AL1704" s="13" t="s">
        <v>10773</v>
      </c>
      <c r="AM1704" s="8" t="s">
        <v>1264</v>
      </c>
      <c r="AN1704" s="8" t="s">
        <v>7172</v>
      </c>
      <c r="AO1704" s="13" t="s">
        <v>11535</v>
      </c>
      <c r="AP1704" s="9" t="s">
        <v>11534</v>
      </c>
      <c r="AQ1704" s="11">
        <v>6423.0</v>
      </c>
    </row>
    <row r="1705">
      <c r="A1705" s="8" t="str">
        <f t="shared" si="1"/>
        <v>Ed Eyestone</v>
      </c>
      <c r="B1705" s="8" t="s">
        <v>11557</v>
      </c>
      <c r="C1705" s="8" t="s">
        <v>459</v>
      </c>
      <c r="D1705" s="9" t="s">
        <v>11558</v>
      </c>
      <c r="E1705" s="8" t="s">
        <v>11559</v>
      </c>
      <c r="F1705" s="8" t="s">
        <v>936</v>
      </c>
      <c r="G1705" s="8" t="s">
        <v>47</v>
      </c>
      <c r="H1705" s="8" t="s">
        <v>11560</v>
      </c>
      <c r="I1705" s="8" t="s">
        <v>11561</v>
      </c>
      <c r="J1705" s="10">
        <v>3.86</v>
      </c>
      <c r="K1705" s="8" t="s">
        <v>11562</v>
      </c>
      <c r="L1705" s="8" t="s">
        <v>5418</v>
      </c>
      <c r="M1705" s="8" t="s">
        <v>86</v>
      </c>
      <c r="N1705" s="8" t="s">
        <v>11563</v>
      </c>
      <c r="O1705" s="8" t="s">
        <v>52</v>
      </c>
      <c r="P1705" s="8"/>
      <c r="Q1705" s="8"/>
      <c r="R1705" s="8" t="s">
        <v>3871</v>
      </c>
      <c r="S1705" s="8" t="s">
        <v>11564</v>
      </c>
      <c r="T1705" s="11" t="str">
        <f t="shared" si="2"/>
        <v>Ed Eyestone</v>
      </c>
      <c r="U1705" s="8" t="s">
        <v>311</v>
      </c>
      <c r="V1705" s="8" t="s">
        <v>11565</v>
      </c>
      <c r="W1705" s="8" t="s">
        <v>11566</v>
      </c>
      <c r="X1705" s="8" t="s">
        <v>11567</v>
      </c>
      <c r="Y1705" s="12" t="s">
        <v>11568</v>
      </c>
      <c r="Z1705" s="12" t="s">
        <v>11569</v>
      </c>
      <c r="AA1705" s="8" t="s">
        <v>60</v>
      </c>
      <c r="AB1705" s="12" t="s">
        <v>11570</v>
      </c>
      <c r="AC1705" s="8" t="s">
        <v>60</v>
      </c>
      <c r="AD1705" s="12" t="s">
        <v>11571</v>
      </c>
      <c r="AE1705" s="8"/>
      <c r="AF1705" s="8" t="s">
        <v>11572</v>
      </c>
      <c r="AG1705" s="8" t="s">
        <v>11573</v>
      </c>
      <c r="AH1705" s="8" t="s">
        <v>352</v>
      </c>
      <c r="AI1705" s="8" t="s">
        <v>233</v>
      </c>
      <c r="AJ1705" s="8" t="s">
        <v>86</v>
      </c>
      <c r="AK1705" s="13" t="s">
        <v>7868</v>
      </c>
      <c r="AL1705" s="13" t="s">
        <v>2230</v>
      </c>
      <c r="AM1705" s="8" t="s">
        <v>987</v>
      </c>
      <c r="AN1705" s="8" t="s">
        <v>11574</v>
      </c>
      <c r="AO1705" s="13" t="s">
        <v>11575</v>
      </c>
      <c r="AP1705" s="9" t="s">
        <v>11572</v>
      </c>
      <c r="AQ1705" s="11">
        <v>30979.0</v>
      </c>
    </row>
    <row r="1706">
      <c r="A1706" s="8" t="str">
        <f t="shared" si="1"/>
        <v>Cindy Litchford</v>
      </c>
      <c r="B1706" s="8" t="s">
        <v>11557</v>
      </c>
      <c r="C1706" s="8" t="s">
        <v>459</v>
      </c>
      <c r="D1706" s="9" t="s">
        <v>11558</v>
      </c>
      <c r="E1706" s="8" t="s">
        <v>11559</v>
      </c>
      <c r="F1706" s="8" t="s">
        <v>936</v>
      </c>
      <c r="G1706" s="8" t="s">
        <v>47</v>
      </c>
      <c r="H1706" s="8" t="s">
        <v>11560</v>
      </c>
      <c r="I1706" s="8" t="s">
        <v>11561</v>
      </c>
      <c r="J1706" s="10">
        <v>3.86</v>
      </c>
      <c r="K1706" s="8" t="s">
        <v>11562</v>
      </c>
      <c r="L1706" s="8" t="s">
        <v>5418</v>
      </c>
      <c r="M1706" s="8"/>
      <c r="N1706" s="8" t="s">
        <v>11576</v>
      </c>
      <c r="O1706" s="8" t="s">
        <v>52</v>
      </c>
      <c r="P1706" s="8"/>
      <c r="Q1706" s="8"/>
      <c r="R1706" s="8" t="s">
        <v>11577</v>
      </c>
      <c r="S1706" s="8" t="s">
        <v>11578</v>
      </c>
      <c r="T1706" s="11" t="str">
        <f t="shared" si="2"/>
        <v>Cindy Litchford</v>
      </c>
      <c r="U1706" s="8" t="s">
        <v>149</v>
      </c>
      <c r="V1706" s="8" t="s">
        <v>11579</v>
      </c>
      <c r="W1706" s="8"/>
      <c r="X1706" s="8" t="s">
        <v>11567</v>
      </c>
      <c r="Y1706" s="8" t="s">
        <v>60</v>
      </c>
      <c r="Z1706" s="12" t="s">
        <v>11569</v>
      </c>
      <c r="AA1706" s="8" t="s">
        <v>60</v>
      </c>
      <c r="AB1706" s="12" t="s">
        <v>11570</v>
      </c>
      <c r="AC1706" s="12" t="s">
        <v>11580</v>
      </c>
      <c r="AD1706" s="12" t="s">
        <v>11571</v>
      </c>
      <c r="AE1706" s="8"/>
      <c r="AF1706" s="8" t="s">
        <v>11572</v>
      </c>
      <c r="AG1706" s="8" t="s">
        <v>11573</v>
      </c>
      <c r="AH1706" s="8" t="s">
        <v>352</v>
      </c>
      <c r="AI1706" s="8" t="s">
        <v>233</v>
      </c>
      <c r="AJ1706" s="8"/>
      <c r="AK1706" s="8" t="s">
        <v>7868</v>
      </c>
      <c r="AL1706" s="8" t="s">
        <v>2230</v>
      </c>
      <c r="AM1706" s="8" t="s">
        <v>987</v>
      </c>
      <c r="AN1706" s="8" t="s">
        <v>11574</v>
      </c>
      <c r="AO1706" s="8" t="s">
        <v>11575</v>
      </c>
      <c r="AP1706" s="8" t="s">
        <v>11572</v>
      </c>
      <c r="AQ1706" s="11">
        <v>30979.0</v>
      </c>
    </row>
    <row r="1707">
      <c r="A1707" s="8" t="str">
        <f t="shared" si="1"/>
        <v>Diljeet Taylor</v>
      </c>
      <c r="B1707" s="8" t="s">
        <v>11557</v>
      </c>
      <c r="C1707" s="8" t="s">
        <v>459</v>
      </c>
      <c r="D1707" s="9" t="s">
        <v>11558</v>
      </c>
      <c r="E1707" s="8" t="s">
        <v>11559</v>
      </c>
      <c r="F1707" s="8" t="s">
        <v>936</v>
      </c>
      <c r="G1707" s="8" t="s">
        <v>47</v>
      </c>
      <c r="H1707" s="8" t="s">
        <v>11560</v>
      </c>
      <c r="I1707" s="8" t="s">
        <v>11561</v>
      </c>
      <c r="J1707" s="10">
        <v>3.86</v>
      </c>
      <c r="K1707" s="8" t="s">
        <v>11562</v>
      </c>
      <c r="L1707" s="8" t="s">
        <v>5418</v>
      </c>
      <c r="M1707" s="8" t="s">
        <v>86</v>
      </c>
      <c r="N1707" s="8" t="s">
        <v>11581</v>
      </c>
      <c r="O1707" s="8" t="s">
        <v>52</v>
      </c>
      <c r="P1707" s="8"/>
      <c r="Q1707" s="8"/>
      <c r="R1707" s="8" t="s">
        <v>11582</v>
      </c>
      <c r="S1707" s="8" t="s">
        <v>518</v>
      </c>
      <c r="T1707" s="11" t="str">
        <f t="shared" si="2"/>
        <v>Diljeet Taylor</v>
      </c>
      <c r="U1707" s="8" t="s">
        <v>8315</v>
      </c>
      <c r="V1707" s="8" t="s">
        <v>11583</v>
      </c>
      <c r="W1707" s="8" t="s">
        <v>11584</v>
      </c>
      <c r="X1707" s="8" t="s">
        <v>11567</v>
      </c>
      <c r="Y1707" s="12" t="s">
        <v>11585</v>
      </c>
      <c r="Z1707" s="12" t="s">
        <v>11569</v>
      </c>
      <c r="AA1707" s="8" t="s">
        <v>60</v>
      </c>
      <c r="AB1707" s="12" t="s">
        <v>11570</v>
      </c>
      <c r="AC1707" s="12" t="s">
        <v>11586</v>
      </c>
      <c r="AD1707" s="12" t="s">
        <v>11571</v>
      </c>
      <c r="AE1707" s="8"/>
      <c r="AF1707" s="8" t="s">
        <v>11572</v>
      </c>
      <c r="AG1707" s="8" t="s">
        <v>11573</v>
      </c>
      <c r="AH1707" s="8" t="s">
        <v>352</v>
      </c>
      <c r="AI1707" s="8" t="s">
        <v>233</v>
      </c>
      <c r="AJ1707" s="8" t="s">
        <v>86</v>
      </c>
      <c r="AK1707" s="8" t="s">
        <v>7868</v>
      </c>
      <c r="AL1707" s="8" t="s">
        <v>2230</v>
      </c>
      <c r="AM1707" s="8" t="s">
        <v>987</v>
      </c>
      <c r="AN1707" s="8" t="s">
        <v>11574</v>
      </c>
      <c r="AO1707" s="8" t="s">
        <v>11575</v>
      </c>
      <c r="AP1707" s="29" t="s">
        <v>11572</v>
      </c>
      <c r="AQ1707" s="11">
        <v>30979.0</v>
      </c>
    </row>
    <row r="1708">
      <c r="A1708" s="8" t="str">
        <f t="shared" si="1"/>
        <v>Niklas Arrhenius</v>
      </c>
      <c r="B1708" s="8" t="s">
        <v>11557</v>
      </c>
      <c r="C1708" s="8" t="s">
        <v>459</v>
      </c>
      <c r="D1708" s="9" t="s">
        <v>11558</v>
      </c>
      <c r="E1708" s="8" t="s">
        <v>11559</v>
      </c>
      <c r="F1708" s="8" t="s">
        <v>936</v>
      </c>
      <c r="G1708" s="8" t="s">
        <v>47</v>
      </c>
      <c r="H1708" s="8" t="s">
        <v>11560</v>
      </c>
      <c r="I1708" s="8" t="s">
        <v>11561</v>
      </c>
      <c r="J1708" s="10">
        <v>3.86</v>
      </c>
      <c r="K1708" s="8" t="s">
        <v>11562</v>
      </c>
      <c r="L1708" s="8" t="s">
        <v>5418</v>
      </c>
      <c r="M1708" s="8" t="s">
        <v>86</v>
      </c>
      <c r="N1708" s="8" t="s">
        <v>11587</v>
      </c>
      <c r="O1708" s="8" t="s">
        <v>52</v>
      </c>
      <c r="P1708" s="8"/>
      <c r="Q1708" s="8"/>
      <c r="R1708" s="8" t="s">
        <v>11588</v>
      </c>
      <c r="S1708" s="8" t="s">
        <v>11589</v>
      </c>
      <c r="T1708" s="11" t="str">
        <f t="shared" si="2"/>
        <v>Niklas Arrhenius</v>
      </c>
      <c r="U1708" s="8" t="s">
        <v>160</v>
      </c>
      <c r="V1708" s="8" t="s">
        <v>11590</v>
      </c>
      <c r="W1708" s="8" t="s">
        <v>11591</v>
      </c>
      <c r="X1708" s="8" t="s">
        <v>11567</v>
      </c>
      <c r="Y1708" s="8" t="s">
        <v>60</v>
      </c>
      <c r="Z1708" s="12" t="s">
        <v>11569</v>
      </c>
      <c r="AA1708" s="8" t="s">
        <v>60</v>
      </c>
      <c r="AB1708" s="12" t="s">
        <v>11570</v>
      </c>
      <c r="AC1708" s="8" t="s">
        <v>60</v>
      </c>
      <c r="AD1708" s="12" t="s">
        <v>11571</v>
      </c>
      <c r="AE1708" s="8"/>
      <c r="AF1708" s="8" t="s">
        <v>11572</v>
      </c>
      <c r="AG1708" s="8" t="s">
        <v>11573</v>
      </c>
      <c r="AH1708" s="8" t="s">
        <v>352</v>
      </c>
      <c r="AI1708" s="8" t="s">
        <v>233</v>
      </c>
      <c r="AJ1708" s="8" t="s">
        <v>86</v>
      </c>
      <c r="AK1708" s="13" t="s">
        <v>7868</v>
      </c>
      <c r="AL1708" s="13" t="s">
        <v>2230</v>
      </c>
      <c r="AM1708" s="8" t="s">
        <v>987</v>
      </c>
      <c r="AN1708" s="8" t="s">
        <v>11574</v>
      </c>
      <c r="AO1708" s="13" t="s">
        <v>11575</v>
      </c>
      <c r="AP1708" s="9" t="s">
        <v>11572</v>
      </c>
      <c r="AQ1708" s="11">
        <v>30979.0</v>
      </c>
    </row>
    <row r="1709">
      <c r="A1709" s="8" t="str">
        <f t="shared" si="1"/>
        <v>Kyle Grossarth</v>
      </c>
      <c r="B1709" s="8" t="s">
        <v>11557</v>
      </c>
      <c r="C1709" s="8" t="s">
        <v>459</v>
      </c>
      <c r="D1709" s="9" t="s">
        <v>11558</v>
      </c>
      <c r="E1709" s="8" t="s">
        <v>11559</v>
      </c>
      <c r="F1709" s="8" t="s">
        <v>936</v>
      </c>
      <c r="G1709" s="8" t="s">
        <v>47</v>
      </c>
      <c r="H1709" s="8" t="s">
        <v>11560</v>
      </c>
      <c r="I1709" s="8" t="s">
        <v>11561</v>
      </c>
      <c r="J1709" s="10">
        <v>3.86</v>
      </c>
      <c r="K1709" s="8" t="s">
        <v>11562</v>
      </c>
      <c r="L1709" s="8" t="s">
        <v>5418</v>
      </c>
      <c r="M1709" s="8" t="s">
        <v>86</v>
      </c>
      <c r="N1709" s="8" t="s">
        <v>11592</v>
      </c>
      <c r="O1709" s="8" t="s">
        <v>52</v>
      </c>
      <c r="P1709" s="8"/>
      <c r="Q1709" s="8"/>
      <c r="R1709" s="8" t="s">
        <v>1275</v>
      </c>
      <c r="S1709" s="8" t="s">
        <v>11593</v>
      </c>
      <c r="T1709" s="11" t="str">
        <f t="shared" si="2"/>
        <v>Kyle Grossarth</v>
      </c>
      <c r="U1709" s="8" t="s">
        <v>503</v>
      </c>
      <c r="V1709" s="8" t="s">
        <v>11594</v>
      </c>
      <c r="W1709" s="8" t="s">
        <v>11595</v>
      </c>
      <c r="X1709" s="8" t="s">
        <v>11567</v>
      </c>
      <c r="Y1709" s="12" t="s">
        <v>11596</v>
      </c>
      <c r="Z1709" s="12" t="s">
        <v>11569</v>
      </c>
      <c r="AA1709" s="12" t="s">
        <v>11597</v>
      </c>
      <c r="AB1709" s="12" t="s">
        <v>11570</v>
      </c>
      <c r="AC1709" s="12" t="s">
        <v>11598</v>
      </c>
      <c r="AD1709" s="12" t="s">
        <v>11571</v>
      </c>
      <c r="AE1709" s="8"/>
      <c r="AF1709" s="8" t="s">
        <v>11572</v>
      </c>
      <c r="AG1709" s="8" t="s">
        <v>11573</v>
      </c>
      <c r="AH1709" s="8" t="s">
        <v>352</v>
      </c>
      <c r="AI1709" s="8" t="s">
        <v>233</v>
      </c>
      <c r="AJ1709" s="8" t="s">
        <v>86</v>
      </c>
      <c r="AK1709" s="13" t="s">
        <v>7868</v>
      </c>
      <c r="AL1709" s="13" t="s">
        <v>2230</v>
      </c>
      <c r="AM1709" s="8" t="s">
        <v>987</v>
      </c>
      <c r="AN1709" s="8" t="s">
        <v>11574</v>
      </c>
      <c r="AO1709" s="13" t="s">
        <v>11575</v>
      </c>
      <c r="AP1709" s="9" t="s">
        <v>11572</v>
      </c>
      <c r="AQ1709" s="11">
        <v>30979.0</v>
      </c>
    </row>
    <row r="1710">
      <c r="A1710" s="8" t="str">
        <f t="shared" si="1"/>
        <v>Rick McWhorter</v>
      </c>
      <c r="B1710" s="8" t="s">
        <v>11557</v>
      </c>
      <c r="C1710" s="8" t="s">
        <v>459</v>
      </c>
      <c r="D1710" s="9" t="s">
        <v>11558</v>
      </c>
      <c r="E1710" s="8" t="s">
        <v>11559</v>
      </c>
      <c r="F1710" s="8" t="s">
        <v>936</v>
      </c>
      <c r="G1710" s="8" t="s">
        <v>47</v>
      </c>
      <c r="H1710" s="8" t="s">
        <v>11560</v>
      </c>
      <c r="I1710" s="8" t="s">
        <v>11561</v>
      </c>
      <c r="J1710" s="10">
        <v>3.86</v>
      </c>
      <c r="K1710" s="8" t="s">
        <v>11562</v>
      </c>
      <c r="L1710" s="8" t="s">
        <v>5418</v>
      </c>
      <c r="M1710" s="8" t="s">
        <v>86</v>
      </c>
      <c r="N1710" s="8" t="s">
        <v>11599</v>
      </c>
      <c r="O1710" s="8" t="s">
        <v>52</v>
      </c>
      <c r="P1710" s="8"/>
      <c r="Q1710" s="8"/>
      <c r="R1710" s="8" t="s">
        <v>6737</v>
      </c>
      <c r="S1710" s="8" t="s">
        <v>11600</v>
      </c>
      <c r="T1710" s="11" t="str">
        <f t="shared" si="2"/>
        <v>Rick McWhorter</v>
      </c>
      <c r="U1710" s="8" t="s">
        <v>247</v>
      </c>
      <c r="V1710" s="8" t="s">
        <v>11601</v>
      </c>
      <c r="W1710" s="8"/>
      <c r="X1710" s="8" t="s">
        <v>11567</v>
      </c>
      <c r="Y1710" s="8" t="s">
        <v>60</v>
      </c>
      <c r="Z1710" s="12" t="s">
        <v>11569</v>
      </c>
      <c r="AA1710" s="8" t="s">
        <v>60</v>
      </c>
      <c r="AB1710" s="12" t="s">
        <v>11570</v>
      </c>
      <c r="AC1710" s="8" t="s">
        <v>60</v>
      </c>
      <c r="AD1710" s="12" t="s">
        <v>11571</v>
      </c>
      <c r="AE1710" s="8"/>
      <c r="AF1710" s="8" t="s">
        <v>11572</v>
      </c>
      <c r="AG1710" s="8" t="s">
        <v>11573</v>
      </c>
      <c r="AH1710" s="8" t="s">
        <v>352</v>
      </c>
      <c r="AI1710" s="8" t="s">
        <v>233</v>
      </c>
      <c r="AJ1710" s="8" t="s">
        <v>86</v>
      </c>
      <c r="AK1710" s="13" t="s">
        <v>7868</v>
      </c>
      <c r="AL1710" s="13" t="s">
        <v>2230</v>
      </c>
      <c r="AM1710" s="8" t="s">
        <v>987</v>
      </c>
      <c r="AN1710" s="8" t="s">
        <v>11574</v>
      </c>
      <c r="AO1710" s="13" t="s">
        <v>11575</v>
      </c>
      <c r="AP1710" s="9" t="s">
        <v>11572</v>
      </c>
      <c r="AQ1710" s="11">
        <v>30979.0</v>
      </c>
    </row>
    <row r="1711">
      <c r="A1711" s="8" t="str">
        <f t="shared" si="1"/>
        <v>Tiffany Hogan</v>
      </c>
      <c r="B1711" s="8" t="s">
        <v>11557</v>
      </c>
      <c r="C1711" s="8" t="s">
        <v>459</v>
      </c>
      <c r="D1711" s="9" t="s">
        <v>11558</v>
      </c>
      <c r="E1711" s="8" t="s">
        <v>11559</v>
      </c>
      <c r="F1711" s="8" t="s">
        <v>936</v>
      </c>
      <c r="G1711" s="8" t="s">
        <v>47</v>
      </c>
      <c r="H1711" s="8" t="s">
        <v>11560</v>
      </c>
      <c r="I1711" s="8" t="s">
        <v>11561</v>
      </c>
      <c r="J1711" s="10">
        <v>3.86</v>
      </c>
      <c r="K1711" s="8" t="s">
        <v>11562</v>
      </c>
      <c r="L1711" s="8" t="s">
        <v>5418</v>
      </c>
      <c r="M1711" s="8" t="s">
        <v>86</v>
      </c>
      <c r="N1711" s="8" t="s">
        <v>11602</v>
      </c>
      <c r="O1711" s="8" t="s">
        <v>52</v>
      </c>
      <c r="P1711" s="8"/>
      <c r="Q1711" s="8"/>
      <c r="R1711" s="8" t="s">
        <v>11603</v>
      </c>
      <c r="S1711" s="8" t="s">
        <v>11604</v>
      </c>
      <c r="T1711" s="11" t="str">
        <f t="shared" si="2"/>
        <v>Tiffany Hogan</v>
      </c>
      <c r="U1711" s="8" t="s">
        <v>2689</v>
      </c>
      <c r="V1711" s="8" t="s">
        <v>11605</v>
      </c>
      <c r="W1711" s="8"/>
      <c r="X1711" s="8" t="s">
        <v>11567</v>
      </c>
      <c r="Y1711" s="8" t="s">
        <v>60</v>
      </c>
      <c r="Z1711" s="12" t="s">
        <v>11569</v>
      </c>
      <c r="AA1711" s="8" t="s">
        <v>60</v>
      </c>
      <c r="AB1711" s="12" t="s">
        <v>11570</v>
      </c>
      <c r="AC1711" s="12" t="s">
        <v>11606</v>
      </c>
      <c r="AD1711" s="12" t="s">
        <v>11571</v>
      </c>
      <c r="AE1711" s="8"/>
      <c r="AF1711" s="8" t="s">
        <v>11572</v>
      </c>
      <c r="AG1711" s="8" t="s">
        <v>11573</v>
      </c>
      <c r="AH1711" s="8" t="s">
        <v>352</v>
      </c>
      <c r="AI1711" s="8" t="s">
        <v>233</v>
      </c>
      <c r="AJ1711" s="8" t="s">
        <v>86</v>
      </c>
      <c r="AK1711" s="13" t="s">
        <v>7868</v>
      </c>
      <c r="AL1711" s="13" t="s">
        <v>2230</v>
      </c>
      <c r="AM1711" s="8" t="s">
        <v>987</v>
      </c>
      <c r="AN1711" s="8" t="s">
        <v>11574</v>
      </c>
      <c r="AO1711" s="13" t="s">
        <v>11575</v>
      </c>
      <c r="AP1711" s="9" t="s">
        <v>11572</v>
      </c>
      <c r="AQ1711" s="11">
        <v>30979.0</v>
      </c>
    </row>
    <row r="1712">
      <c r="A1712" s="8" t="str">
        <f t="shared" si="1"/>
        <v>Ryan Waite</v>
      </c>
      <c r="B1712" s="8" t="s">
        <v>11557</v>
      </c>
      <c r="C1712" s="8" t="s">
        <v>459</v>
      </c>
      <c r="D1712" s="9" t="s">
        <v>11558</v>
      </c>
      <c r="E1712" s="8" t="s">
        <v>11559</v>
      </c>
      <c r="F1712" s="8" t="s">
        <v>936</v>
      </c>
      <c r="G1712" s="8" t="s">
        <v>47</v>
      </c>
      <c r="H1712" s="8" t="s">
        <v>11560</v>
      </c>
      <c r="I1712" s="8" t="s">
        <v>11561</v>
      </c>
      <c r="J1712" s="10">
        <v>3.86</v>
      </c>
      <c r="K1712" s="8" t="s">
        <v>11562</v>
      </c>
      <c r="L1712" s="8" t="s">
        <v>5418</v>
      </c>
      <c r="M1712" s="8"/>
      <c r="N1712" s="8" t="s">
        <v>11607</v>
      </c>
      <c r="O1712" s="8" t="s">
        <v>52</v>
      </c>
      <c r="P1712" s="8"/>
      <c r="Q1712" s="8"/>
      <c r="R1712" s="8" t="s">
        <v>927</v>
      </c>
      <c r="S1712" s="8" t="s">
        <v>11608</v>
      </c>
      <c r="T1712" s="11" t="str">
        <f t="shared" si="2"/>
        <v>Ryan Waite</v>
      </c>
      <c r="U1712" s="8" t="s">
        <v>106</v>
      </c>
      <c r="V1712" s="8" t="s">
        <v>11609</v>
      </c>
      <c r="W1712" s="8"/>
      <c r="X1712" s="8" t="s">
        <v>11567</v>
      </c>
      <c r="Y1712" s="8" t="s">
        <v>60</v>
      </c>
      <c r="Z1712" s="12" t="s">
        <v>11569</v>
      </c>
      <c r="AA1712" s="8" t="s">
        <v>60</v>
      </c>
      <c r="AB1712" s="12" t="s">
        <v>11570</v>
      </c>
      <c r="AC1712" s="12" t="s">
        <v>11610</v>
      </c>
      <c r="AD1712" s="12" t="s">
        <v>11571</v>
      </c>
      <c r="AE1712" s="8"/>
      <c r="AF1712" s="8" t="s">
        <v>11572</v>
      </c>
      <c r="AG1712" s="8" t="s">
        <v>11573</v>
      </c>
      <c r="AH1712" s="8" t="s">
        <v>352</v>
      </c>
      <c r="AI1712" s="8" t="s">
        <v>233</v>
      </c>
      <c r="AJ1712" s="8"/>
      <c r="AK1712" s="8" t="s">
        <v>7868</v>
      </c>
      <c r="AL1712" s="8" t="s">
        <v>2230</v>
      </c>
      <c r="AM1712" s="8" t="s">
        <v>987</v>
      </c>
      <c r="AN1712" s="8" t="s">
        <v>11574</v>
      </c>
      <c r="AO1712" s="8" t="s">
        <v>11575</v>
      </c>
      <c r="AP1712" s="8" t="s">
        <v>11572</v>
      </c>
      <c r="AQ1712" s="11">
        <v>30979.0</v>
      </c>
    </row>
    <row r="1713">
      <c r="A1713" s="8" t="str">
        <f t="shared" si="1"/>
        <v>Kayla Kovar</v>
      </c>
      <c r="B1713" s="8" t="s">
        <v>11611</v>
      </c>
      <c r="C1713" s="8" t="s">
        <v>933</v>
      </c>
      <c r="D1713" s="9" t="s">
        <v>11558</v>
      </c>
      <c r="E1713" s="8" t="s">
        <v>11612</v>
      </c>
      <c r="F1713" s="8" t="s">
        <v>936</v>
      </c>
      <c r="G1713" s="8" t="s">
        <v>47</v>
      </c>
      <c r="H1713" s="8" t="s">
        <v>11613</v>
      </c>
      <c r="I1713" s="8" t="s">
        <v>49</v>
      </c>
      <c r="J1713" s="10">
        <v>3.5</v>
      </c>
      <c r="K1713" s="8" t="s">
        <v>11614</v>
      </c>
      <c r="L1713" s="8" t="s">
        <v>86</v>
      </c>
      <c r="M1713" s="8" t="s">
        <v>86</v>
      </c>
      <c r="N1713" s="8" t="s">
        <v>11615</v>
      </c>
      <c r="O1713" s="8" t="s">
        <v>52</v>
      </c>
      <c r="P1713" s="8"/>
      <c r="Q1713" s="8"/>
      <c r="R1713" s="8" t="s">
        <v>4503</v>
      </c>
      <c r="S1713" s="8" t="s">
        <v>11616</v>
      </c>
      <c r="T1713" s="11" t="str">
        <f t="shared" si="2"/>
        <v>Kayla Kovar</v>
      </c>
      <c r="U1713" s="8" t="s">
        <v>412</v>
      </c>
      <c r="V1713" s="8" t="s">
        <v>11617</v>
      </c>
      <c r="W1713" s="8" t="s">
        <v>11618</v>
      </c>
      <c r="X1713" s="8" t="s">
        <v>11619</v>
      </c>
      <c r="Y1713" s="12" t="s">
        <v>11620</v>
      </c>
      <c r="Z1713" s="12" t="s">
        <v>11621</v>
      </c>
      <c r="AA1713" s="8" t="s">
        <v>60</v>
      </c>
      <c r="AB1713" s="12" t="s">
        <v>11622</v>
      </c>
      <c r="AC1713" s="8" t="s">
        <v>60</v>
      </c>
      <c r="AD1713" s="12" t="s">
        <v>11623</v>
      </c>
      <c r="AE1713" s="8" t="s">
        <v>11624</v>
      </c>
      <c r="AF1713" s="8" t="s">
        <v>11625</v>
      </c>
      <c r="AG1713" s="8" t="s">
        <v>11573</v>
      </c>
      <c r="AH1713" s="8" t="s">
        <v>232</v>
      </c>
      <c r="AI1713" s="8" t="s">
        <v>66</v>
      </c>
      <c r="AJ1713" s="8" t="s">
        <v>86</v>
      </c>
      <c r="AK1713" s="13" t="s">
        <v>4944</v>
      </c>
      <c r="AL1713" s="13" t="s">
        <v>2863</v>
      </c>
      <c r="AM1713" s="8" t="s">
        <v>3189</v>
      </c>
      <c r="AN1713" s="8" t="s">
        <v>11626</v>
      </c>
      <c r="AO1713" s="13" t="s">
        <v>11627</v>
      </c>
      <c r="AP1713" s="9" t="s">
        <v>11625</v>
      </c>
      <c r="AQ1713" s="11">
        <v>8407.0</v>
      </c>
    </row>
    <row r="1714">
      <c r="A1714" s="8" t="str">
        <f t="shared" si="1"/>
        <v>Eric Houle</v>
      </c>
      <c r="B1714" s="8" t="s">
        <v>11611</v>
      </c>
      <c r="C1714" s="8" t="s">
        <v>933</v>
      </c>
      <c r="D1714" s="9" t="s">
        <v>11558</v>
      </c>
      <c r="E1714" s="8" t="s">
        <v>11612</v>
      </c>
      <c r="F1714" s="8" t="s">
        <v>936</v>
      </c>
      <c r="G1714" s="8" t="s">
        <v>47</v>
      </c>
      <c r="H1714" s="8" t="s">
        <v>11613</v>
      </c>
      <c r="I1714" s="8" t="s">
        <v>49</v>
      </c>
      <c r="J1714" s="10">
        <v>3.5</v>
      </c>
      <c r="K1714" s="8" t="s">
        <v>11614</v>
      </c>
      <c r="L1714" s="8" t="s">
        <v>86</v>
      </c>
      <c r="M1714" s="8" t="s">
        <v>86</v>
      </c>
      <c r="N1714" s="8" t="s">
        <v>11628</v>
      </c>
      <c r="O1714" s="8" t="s">
        <v>52</v>
      </c>
      <c r="P1714" s="8"/>
      <c r="Q1714" s="8"/>
      <c r="R1714" s="8" t="s">
        <v>1729</v>
      </c>
      <c r="S1714" s="8" t="s">
        <v>11629</v>
      </c>
      <c r="T1714" s="11" t="str">
        <f t="shared" si="2"/>
        <v>Eric Houle</v>
      </c>
      <c r="U1714" s="8" t="s">
        <v>55</v>
      </c>
      <c r="V1714" s="8" t="s">
        <v>11630</v>
      </c>
      <c r="W1714" s="8" t="s">
        <v>11631</v>
      </c>
      <c r="X1714" s="8" t="s">
        <v>11619</v>
      </c>
      <c r="Y1714" s="12" t="s">
        <v>11632</v>
      </c>
      <c r="Z1714" s="12" t="s">
        <v>11621</v>
      </c>
      <c r="AA1714" s="8" t="s">
        <v>60</v>
      </c>
      <c r="AB1714" s="12" t="s">
        <v>11622</v>
      </c>
      <c r="AC1714" s="8" t="s">
        <v>60</v>
      </c>
      <c r="AD1714" s="12" t="s">
        <v>11623</v>
      </c>
      <c r="AE1714" s="8" t="s">
        <v>11624</v>
      </c>
      <c r="AF1714" s="8" t="s">
        <v>11625</v>
      </c>
      <c r="AG1714" s="8" t="s">
        <v>11573</v>
      </c>
      <c r="AH1714" s="8" t="s">
        <v>232</v>
      </c>
      <c r="AI1714" s="8" t="s">
        <v>66</v>
      </c>
      <c r="AJ1714" s="8" t="s">
        <v>86</v>
      </c>
      <c r="AK1714" s="13" t="s">
        <v>4944</v>
      </c>
      <c r="AL1714" s="13" t="s">
        <v>2863</v>
      </c>
      <c r="AM1714" s="8" t="s">
        <v>3189</v>
      </c>
      <c r="AN1714" s="8" t="s">
        <v>11626</v>
      </c>
      <c r="AO1714" s="13" t="s">
        <v>11627</v>
      </c>
      <c r="AP1714" s="9" t="s">
        <v>11625</v>
      </c>
      <c r="AQ1714" s="11">
        <v>8407.0</v>
      </c>
    </row>
    <row r="1715">
      <c r="A1715" s="8" t="str">
        <f t="shared" si="1"/>
        <v>Carlos Valle</v>
      </c>
      <c r="B1715" s="8" t="s">
        <v>11611</v>
      </c>
      <c r="C1715" s="8" t="s">
        <v>933</v>
      </c>
      <c r="D1715" s="9" t="s">
        <v>11558</v>
      </c>
      <c r="E1715" s="8" t="s">
        <v>11612</v>
      </c>
      <c r="F1715" s="8" t="s">
        <v>936</v>
      </c>
      <c r="G1715" s="8" t="s">
        <v>47</v>
      </c>
      <c r="H1715" s="8" t="s">
        <v>11613</v>
      </c>
      <c r="I1715" s="8" t="s">
        <v>49</v>
      </c>
      <c r="J1715" s="10">
        <v>3.5</v>
      </c>
      <c r="K1715" s="8" t="s">
        <v>11614</v>
      </c>
      <c r="L1715" s="8"/>
      <c r="M1715" s="8"/>
      <c r="N1715" s="8" t="s">
        <v>11633</v>
      </c>
      <c r="O1715" s="8" t="s">
        <v>52</v>
      </c>
      <c r="P1715" s="8"/>
      <c r="Q1715" s="8"/>
      <c r="R1715" s="8" t="s">
        <v>11634</v>
      </c>
      <c r="S1715" s="8" t="s">
        <v>11635</v>
      </c>
      <c r="T1715" s="11" t="str">
        <f t="shared" si="2"/>
        <v>Carlos Valle</v>
      </c>
      <c r="U1715" s="8" t="s">
        <v>160</v>
      </c>
      <c r="V1715" s="8"/>
      <c r="W1715" s="8"/>
      <c r="X1715" s="8" t="s">
        <v>11619</v>
      </c>
      <c r="Y1715" s="12" t="s">
        <v>11636</v>
      </c>
      <c r="Z1715" s="12" t="s">
        <v>11621</v>
      </c>
      <c r="AA1715" s="8" t="s">
        <v>60</v>
      </c>
      <c r="AB1715" s="12" t="s">
        <v>11622</v>
      </c>
      <c r="AC1715" s="8" t="s">
        <v>60</v>
      </c>
      <c r="AD1715" s="12" t="s">
        <v>11623</v>
      </c>
      <c r="AE1715" s="8" t="s">
        <v>11624</v>
      </c>
      <c r="AF1715" s="8" t="s">
        <v>11625</v>
      </c>
      <c r="AG1715" s="8" t="s">
        <v>11573</v>
      </c>
      <c r="AH1715" s="8" t="s">
        <v>232</v>
      </c>
      <c r="AI1715" s="8" t="s">
        <v>66</v>
      </c>
      <c r="AJ1715" s="8"/>
      <c r="AK1715" s="8" t="s">
        <v>4944</v>
      </c>
      <c r="AL1715" s="8" t="s">
        <v>2863</v>
      </c>
      <c r="AM1715" s="8" t="s">
        <v>3189</v>
      </c>
      <c r="AN1715" s="8" t="s">
        <v>11626</v>
      </c>
      <c r="AO1715" s="8" t="s">
        <v>11627</v>
      </c>
      <c r="AP1715" s="8" t="s">
        <v>11625</v>
      </c>
      <c r="AQ1715" s="11">
        <v>8407.0</v>
      </c>
    </row>
    <row r="1716">
      <c r="A1716" s="8" t="str">
        <f t="shared" si="1"/>
        <v>Steven Champlin</v>
      </c>
      <c r="B1716" s="8" t="s">
        <v>11611</v>
      </c>
      <c r="C1716" s="8" t="s">
        <v>933</v>
      </c>
      <c r="D1716" s="9" t="s">
        <v>11558</v>
      </c>
      <c r="E1716" s="8" t="s">
        <v>11612</v>
      </c>
      <c r="F1716" s="8" t="s">
        <v>936</v>
      </c>
      <c r="G1716" s="8" t="s">
        <v>47</v>
      </c>
      <c r="H1716" s="8" t="s">
        <v>11613</v>
      </c>
      <c r="I1716" s="8" t="s">
        <v>49</v>
      </c>
      <c r="J1716" s="10">
        <v>3.5</v>
      </c>
      <c r="K1716" s="8" t="s">
        <v>11614</v>
      </c>
      <c r="L1716" s="8"/>
      <c r="M1716" s="8"/>
      <c r="N1716" s="8" t="s">
        <v>11637</v>
      </c>
      <c r="O1716" s="8" t="s">
        <v>52</v>
      </c>
      <c r="P1716" s="8"/>
      <c r="Q1716" s="8"/>
      <c r="R1716" s="8" t="s">
        <v>1191</v>
      </c>
      <c r="S1716" s="8" t="s">
        <v>11638</v>
      </c>
      <c r="T1716" s="11" t="str">
        <f t="shared" si="2"/>
        <v>Steven Champlin</v>
      </c>
      <c r="U1716" s="8" t="s">
        <v>674</v>
      </c>
      <c r="V1716" s="8" t="s">
        <v>11639</v>
      </c>
      <c r="W1716" s="8"/>
      <c r="X1716" s="8" t="s">
        <v>11619</v>
      </c>
      <c r="Y1716" s="12" t="s">
        <v>11640</v>
      </c>
      <c r="Z1716" s="12" t="s">
        <v>11621</v>
      </c>
      <c r="AA1716" s="8" t="s">
        <v>60</v>
      </c>
      <c r="AB1716" s="12" t="s">
        <v>11622</v>
      </c>
      <c r="AC1716" s="12" t="s">
        <v>11641</v>
      </c>
      <c r="AD1716" s="12" t="s">
        <v>11623</v>
      </c>
      <c r="AE1716" s="8" t="s">
        <v>11624</v>
      </c>
      <c r="AF1716" s="8" t="s">
        <v>11625</v>
      </c>
      <c r="AG1716" s="8" t="s">
        <v>11573</v>
      </c>
      <c r="AH1716" s="8" t="s">
        <v>232</v>
      </c>
      <c r="AI1716" s="8" t="s">
        <v>66</v>
      </c>
      <c r="AJ1716" s="8"/>
      <c r="AK1716" s="8" t="s">
        <v>4944</v>
      </c>
      <c r="AL1716" s="8" t="s">
        <v>2863</v>
      </c>
      <c r="AM1716" s="8" t="s">
        <v>3189</v>
      </c>
      <c r="AN1716" s="8" t="s">
        <v>11626</v>
      </c>
      <c r="AO1716" s="8" t="s">
        <v>11627</v>
      </c>
      <c r="AP1716" s="8" t="s">
        <v>11625</v>
      </c>
      <c r="AQ1716" s="11">
        <v>8407.0</v>
      </c>
    </row>
    <row r="1717">
      <c r="A1717" s="8" t="str">
        <f t="shared" si="1"/>
        <v>Steven Champlin</v>
      </c>
      <c r="B1717" s="8" t="s">
        <v>11611</v>
      </c>
      <c r="C1717" s="8" t="s">
        <v>933</v>
      </c>
      <c r="D1717" s="9" t="s">
        <v>11558</v>
      </c>
      <c r="E1717" s="8" t="s">
        <v>11612</v>
      </c>
      <c r="F1717" s="8" t="s">
        <v>936</v>
      </c>
      <c r="G1717" s="8" t="s">
        <v>47</v>
      </c>
      <c r="H1717" s="8" t="s">
        <v>11613</v>
      </c>
      <c r="I1717" s="8" t="s">
        <v>49</v>
      </c>
      <c r="J1717" s="10">
        <v>3.5</v>
      </c>
      <c r="K1717" s="8" t="s">
        <v>11614</v>
      </c>
      <c r="L1717" s="8"/>
      <c r="M1717" s="8"/>
      <c r="N1717" s="8" t="s">
        <v>11642</v>
      </c>
      <c r="O1717" s="8" t="s">
        <v>52</v>
      </c>
      <c r="P1717" s="8"/>
      <c r="Q1717" s="8"/>
      <c r="R1717" s="8" t="s">
        <v>1191</v>
      </c>
      <c r="S1717" s="8" t="s">
        <v>11638</v>
      </c>
      <c r="T1717" s="11" t="str">
        <f t="shared" si="2"/>
        <v>Steven Champlin</v>
      </c>
      <c r="U1717" s="8" t="s">
        <v>674</v>
      </c>
      <c r="V1717" s="8" t="s">
        <v>11639</v>
      </c>
      <c r="W1717" s="8"/>
      <c r="X1717" s="8" t="s">
        <v>11619</v>
      </c>
      <c r="Y1717" s="12" t="s">
        <v>11640</v>
      </c>
      <c r="Z1717" s="12" t="s">
        <v>11621</v>
      </c>
      <c r="AA1717" s="8" t="s">
        <v>60</v>
      </c>
      <c r="AB1717" s="12" t="s">
        <v>11622</v>
      </c>
      <c r="AC1717" s="12" t="s">
        <v>11641</v>
      </c>
      <c r="AD1717" s="12" t="s">
        <v>11623</v>
      </c>
      <c r="AE1717" s="8" t="s">
        <v>11624</v>
      </c>
      <c r="AF1717" s="8" t="s">
        <v>11625</v>
      </c>
      <c r="AG1717" s="8" t="s">
        <v>11573</v>
      </c>
      <c r="AH1717" s="8" t="s">
        <v>232</v>
      </c>
      <c r="AI1717" s="8" t="s">
        <v>66</v>
      </c>
      <c r="AJ1717" s="8"/>
      <c r="AK1717" s="8" t="s">
        <v>4944</v>
      </c>
      <c r="AL1717" s="8" t="s">
        <v>2863</v>
      </c>
      <c r="AM1717" s="8" t="s">
        <v>3189</v>
      </c>
      <c r="AN1717" s="8" t="s">
        <v>11626</v>
      </c>
      <c r="AO1717" s="8" t="s">
        <v>11627</v>
      </c>
      <c r="AP1717" s="8" t="s">
        <v>11625</v>
      </c>
      <c r="AQ1717" s="11">
        <v>8407.0</v>
      </c>
    </row>
    <row r="1718">
      <c r="A1718" s="8" t="str">
        <f t="shared" si="1"/>
        <v>Logan Petty</v>
      </c>
      <c r="B1718" s="8" t="s">
        <v>11611</v>
      </c>
      <c r="C1718" s="8" t="s">
        <v>933</v>
      </c>
      <c r="D1718" s="9" t="s">
        <v>11558</v>
      </c>
      <c r="E1718" s="8" t="s">
        <v>11612</v>
      </c>
      <c r="F1718" s="8" t="s">
        <v>936</v>
      </c>
      <c r="G1718" s="8" t="s">
        <v>47</v>
      </c>
      <c r="H1718" s="8" t="s">
        <v>11613</v>
      </c>
      <c r="I1718" s="8" t="s">
        <v>49</v>
      </c>
      <c r="J1718" s="10">
        <v>3.5</v>
      </c>
      <c r="K1718" s="8" t="s">
        <v>11614</v>
      </c>
      <c r="L1718" s="8"/>
      <c r="M1718" s="8"/>
      <c r="N1718" s="8" t="s">
        <v>11643</v>
      </c>
      <c r="O1718" s="8" t="s">
        <v>52</v>
      </c>
      <c r="P1718" s="8"/>
      <c r="Q1718" s="8"/>
      <c r="R1718" s="8" t="s">
        <v>3718</v>
      </c>
      <c r="S1718" s="8" t="s">
        <v>9770</v>
      </c>
      <c r="T1718" s="11" t="str">
        <f t="shared" si="2"/>
        <v>Logan Petty</v>
      </c>
      <c r="U1718" s="8" t="s">
        <v>106</v>
      </c>
      <c r="V1718" s="8" t="s">
        <v>11644</v>
      </c>
      <c r="W1718" s="8"/>
      <c r="X1718" s="8" t="s">
        <v>11619</v>
      </c>
      <c r="Y1718" s="8" t="s">
        <v>60</v>
      </c>
      <c r="Z1718" s="12" t="s">
        <v>11621</v>
      </c>
      <c r="AA1718" s="12" t="s">
        <v>11645</v>
      </c>
      <c r="AB1718" s="12" t="s">
        <v>11622</v>
      </c>
      <c r="AC1718" s="12" t="s">
        <v>11646</v>
      </c>
      <c r="AD1718" s="12" t="s">
        <v>11623</v>
      </c>
      <c r="AE1718" s="8" t="s">
        <v>11624</v>
      </c>
      <c r="AF1718" s="8" t="s">
        <v>11625</v>
      </c>
      <c r="AG1718" s="8" t="s">
        <v>11573</v>
      </c>
      <c r="AH1718" s="8" t="s">
        <v>232</v>
      </c>
      <c r="AI1718" s="8" t="s">
        <v>66</v>
      </c>
      <c r="AJ1718" s="8"/>
      <c r="AK1718" s="13" t="s">
        <v>4944</v>
      </c>
      <c r="AL1718" s="13" t="s">
        <v>2863</v>
      </c>
      <c r="AM1718" s="8" t="s">
        <v>3189</v>
      </c>
      <c r="AN1718" s="8" t="s">
        <v>11626</v>
      </c>
      <c r="AO1718" s="13" t="s">
        <v>11627</v>
      </c>
      <c r="AP1718" s="9" t="s">
        <v>11625</v>
      </c>
      <c r="AQ1718" s="11">
        <v>8407.0</v>
      </c>
    </row>
    <row r="1719">
      <c r="A1719" s="8" t="str">
        <f t="shared" si="1"/>
        <v>AC Seadra has been removed. </v>
      </c>
      <c r="B1719" s="8" t="s">
        <v>11611</v>
      </c>
      <c r="C1719" s="8" t="s">
        <v>933</v>
      </c>
      <c r="D1719" s="9" t="s">
        <v>11558</v>
      </c>
      <c r="E1719" s="8" t="s">
        <v>11612</v>
      </c>
      <c r="F1719" s="8" t="s">
        <v>936</v>
      </c>
      <c r="G1719" s="8" t="s">
        <v>47</v>
      </c>
      <c r="H1719" s="8" t="s">
        <v>11613</v>
      </c>
      <c r="I1719" s="8" t="s">
        <v>49</v>
      </c>
      <c r="J1719" s="10">
        <v>3.5</v>
      </c>
      <c r="K1719" s="8" t="s">
        <v>11614</v>
      </c>
      <c r="L1719" s="8"/>
      <c r="M1719" s="8"/>
      <c r="N1719" s="8" t="s">
        <v>11647</v>
      </c>
      <c r="O1719" s="8" t="s">
        <v>52</v>
      </c>
      <c r="P1719" s="8"/>
      <c r="Q1719" s="8" t="s">
        <v>277</v>
      </c>
      <c r="R1719" s="8" t="s">
        <v>11648</v>
      </c>
      <c r="S1719" s="8"/>
      <c r="T1719" s="11" t="str">
        <f t="shared" si="2"/>
        <v>AC Seadra has been removed. </v>
      </c>
      <c r="U1719" s="8"/>
      <c r="V1719" s="8"/>
      <c r="W1719" s="8"/>
      <c r="X1719" s="8" t="s">
        <v>11619</v>
      </c>
      <c r="Y1719" s="8" t="s">
        <v>60</v>
      </c>
      <c r="Z1719" s="12" t="s">
        <v>11621</v>
      </c>
      <c r="AA1719" s="8" t="s">
        <v>60</v>
      </c>
      <c r="AB1719" s="12" t="s">
        <v>11622</v>
      </c>
      <c r="AC1719" s="8" t="s">
        <v>60</v>
      </c>
      <c r="AD1719" s="12" t="s">
        <v>11623</v>
      </c>
      <c r="AE1719" s="8" t="s">
        <v>11624</v>
      </c>
      <c r="AF1719" s="8" t="s">
        <v>11625</v>
      </c>
      <c r="AG1719" s="8" t="s">
        <v>11573</v>
      </c>
      <c r="AH1719" s="8" t="s">
        <v>232</v>
      </c>
      <c r="AI1719" s="8" t="s">
        <v>66</v>
      </c>
      <c r="AJ1719" s="8"/>
      <c r="AK1719" s="8" t="s">
        <v>4944</v>
      </c>
      <c r="AL1719" s="8" t="s">
        <v>2863</v>
      </c>
      <c r="AM1719" s="8" t="s">
        <v>3189</v>
      </c>
      <c r="AN1719" s="8" t="s">
        <v>11626</v>
      </c>
      <c r="AO1719" s="8" t="s">
        <v>11627</v>
      </c>
      <c r="AP1719" s="8" t="s">
        <v>11625</v>
      </c>
      <c r="AQ1719" s="11">
        <v>8407.0</v>
      </c>
    </row>
    <row r="1720">
      <c r="A1720" s="8" t="str">
        <f t="shared" si="1"/>
        <v>Artie Gulden</v>
      </c>
      <c r="B1720" s="8" t="s">
        <v>11649</v>
      </c>
      <c r="C1720" s="8" t="s">
        <v>1053</v>
      </c>
      <c r="D1720" s="9" t="s">
        <v>11558</v>
      </c>
      <c r="E1720" s="8" t="s">
        <v>3718</v>
      </c>
      <c r="F1720" s="8" t="s">
        <v>936</v>
      </c>
      <c r="G1720" s="8" t="s">
        <v>47</v>
      </c>
      <c r="H1720" s="8" t="s">
        <v>11650</v>
      </c>
      <c r="I1720" s="8" t="s">
        <v>49</v>
      </c>
      <c r="J1720" s="10">
        <v>3.56</v>
      </c>
      <c r="K1720" s="8" t="s">
        <v>11651</v>
      </c>
      <c r="L1720" s="8" t="s">
        <v>2622</v>
      </c>
      <c r="M1720" s="8" t="s">
        <v>86</v>
      </c>
      <c r="N1720" s="8" t="s">
        <v>11652</v>
      </c>
      <c r="O1720" s="8" t="s">
        <v>52</v>
      </c>
      <c r="P1720" s="8"/>
      <c r="Q1720" s="8"/>
      <c r="R1720" s="8" t="s">
        <v>11653</v>
      </c>
      <c r="S1720" s="8" t="s">
        <v>11654</v>
      </c>
      <c r="T1720" s="11" t="str">
        <f t="shared" si="2"/>
        <v>Artie Gulden</v>
      </c>
      <c r="U1720" s="8" t="s">
        <v>3873</v>
      </c>
      <c r="V1720" s="8" t="s">
        <v>11655</v>
      </c>
      <c r="W1720" s="8" t="s">
        <v>11656</v>
      </c>
      <c r="X1720" s="8" t="s">
        <v>11657</v>
      </c>
      <c r="Y1720" s="8" t="s">
        <v>60</v>
      </c>
      <c r="Z1720" s="12" t="s">
        <v>11658</v>
      </c>
      <c r="AA1720" s="8" t="s">
        <v>60</v>
      </c>
      <c r="AB1720" s="12" t="s">
        <v>11659</v>
      </c>
      <c r="AC1720" s="8" t="s">
        <v>60</v>
      </c>
      <c r="AD1720" s="12" t="s">
        <v>11660</v>
      </c>
      <c r="AE1720" s="8" t="s">
        <v>11661</v>
      </c>
      <c r="AF1720" s="8" t="s">
        <v>11662</v>
      </c>
      <c r="AG1720" s="8" t="s">
        <v>11573</v>
      </c>
      <c r="AH1720" s="8" t="s">
        <v>134</v>
      </c>
      <c r="AI1720" s="8" t="s">
        <v>66</v>
      </c>
      <c r="AJ1720" s="8" t="s">
        <v>86</v>
      </c>
      <c r="AK1720" s="13" t="s">
        <v>655</v>
      </c>
      <c r="AL1720" s="13" t="s">
        <v>11663</v>
      </c>
      <c r="AM1720" s="8" t="s">
        <v>657</v>
      </c>
      <c r="AN1720" s="8" t="s">
        <v>11664</v>
      </c>
      <c r="AO1720" s="13" t="s">
        <v>11665</v>
      </c>
      <c r="AP1720" s="9" t="s">
        <v>11662</v>
      </c>
      <c r="AQ1720" s="11">
        <v>24838.0</v>
      </c>
    </row>
    <row r="1721">
      <c r="A1721" s="8" t="str">
        <f t="shared" si="1"/>
        <v>Matt Ingebritsen</v>
      </c>
      <c r="B1721" s="8" t="s">
        <v>11649</v>
      </c>
      <c r="C1721" s="8" t="s">
        <v>1053</v>
      </c>
      <c r="D1721" s="9" t="s">
        <v>11558</v>
      </c>
      <c r="E1721" s="8" t="s">
        <v>3718</v>
      </c>
      <c r="F1721" s="8" t="s">
        <v>936</v>
      </c>
      <c r="G1721" s="8" t="s">
        <v>47</v>
      </c>
      <c r="H1721" s="8" t="s">
        <v>11650</v>
      </c>
      <c r="I1721" s="8" t="s">
        <v>49</v>
      </c>
      <c r="J1721" s="10">
        <v>3.56</v>
      </c>
      <c r="K1721" s="8" t="s">
        <v>11651</v>
      </c>
      <c r="L1721" s="8" t="s">
        <v>2622</v>
      </c>
      <c r="M1721" s="8" t="s">
        <v>86</v>
      </c>
      <c r="N1721" s="8" t="s">
        <v>11666</v>
      </c>
      <c r="O1721" s="8" t="s">
        <v>52</v>
      </c>
      <c r="P1721" s="8"/>
      <c r="Q1721" s="8"/>
      <c r="R1721" s="8" t="s">
        <v>771</v>
      </c>
      <c r="S1721" s="8" t="s">
        <v>11667</v>
      </c>
      <c r="T1721" s="11" t="str">
        <f t="shared" si="2"/>
        <v>Matt Ingebritsen</v>
      </c>
      <c r="U1721" s="8" t="s">
        <v>2821</v>
      </c>
      <c r="V1721" s="8" t="s">
        <v>11668</v>
      </c>
      <c r="W1721" s="8" t="s">
        <v>11669</v>
      </c>
      <c r="X1721" s="8" t="s">
        <v>11657</v>
      </c>
      <c r="Y1721" s="8" t="s">
        <v>60</v>
      </c>
      <c r="Z1721" s="12" t="s">
        <v>11658</v>
      </c>
      <c r="AA1721" s="8" t="s">
        <v>60</v>
      </c>
      <c r="AB1721" s="12" t="s">
        <v>11659</v>
      </c>
      <c r="AC1721" s="8" t="s">
        <v>60</v>
      </c>
      <c r="AD1721" s="12" t="s">
        <v>11660</v>
      </c>
      <c r="AE1721" s="8" t="s">
        <v>11661</v>
      </c>
      <c r="AF1721" s="8" t="s">
        <v>11662</v>
      </c>
      <c r="AG1721" s="8" t="s">
        <v>11573</v>
      </c>
      <c r="AH1721" s="8" t="s">
        <v>134</v>
      </c>
      <c r="AI1721" s="8" t="s">
        <v>66</v>
      </c>
      <c r="AJ1721" s="8" t="s">
        <v>86</v>
      </c>
      <c r="AK1721" s="13" t="s">
        <v>655</v>
      </c>
      <c r="AL1721" s="13" t="s">
        <v>11663</v>
      </c>
      <c r="AM1721" s="8" t="s">
        <v>657</v>
      </c>
      <c r="AN1721" s="8" t="s">
        <v>11664</v>
      </c>
      <c r="AO1721" s="13" t="s">
        <v>11665</v>
      </c>
      <c r="AP1721" s="9" t="s">
        <v>11662</v>
      </c>
      <c r="AQ1721" s="11">
        <v>24838.0</v>
      </c>
    </row>
    <row r="1722">
      <c r="A1722" s="8" t="str">
        <f t="shared" si="1"/>
        <v>Sarah Nardoni</v>
      </c>
      <c r="B1722" s="8" t="s">
        <v>11649</v>
      </c>
      <c r="C1722" s="8" t="s">
        <v>1053</v>
      </c>
      <c r="D1722" s="9" t="s">
        <v>11558</v>
      </c>
      <c r="E1722" s="8" t="s">
        <v>3718</v>
      </c>
      <c r="F1722" s="8" t="s">
        <v>936</v>
      </c>
      <c r="G1722" s="8" t="s">
        <v>47</v>
      </c>
      <c r="H1722" s="8" t="s">
        <v>11650</v>
      </c>
      <c r="I1722" s="8" t="s">
        <v>49</v>
      </c>
      <c r="J1722" s="10">
        <v>3.56</v>
      </c>
      <c r="K1722" s="8" t="s">
        <v>11651</v>
      </c>
      <c r="L1722" s="8" t="s">
        <v>2622</v>
      </c>
      <c r="M1722" s="8"/>
      <c r="N1722" s="8" t="s">
        <v>11670</v>
      </c>
      <c r="O1722" s="8" t="s">
        <v>52</v>
      </c>
      <c r="P1722" s="8"/>
      <c r="Q1722" s="8"/>
      <c r="R1722" s="8" t="s">
        <v>7659</v>
      </c>
      <c r="S1722" s="8" t="s">
        <v>11671</v>
      </c>
      <c r="T1722" s="11" t="str">
        <f t="shared" si="2"/>
        <v>Sarah Nardoni</v>
      </c>
      <c r="U1722" s="8" t="s">
        <v>498</v>
      </c>
      <c r="V1722" s="8" t="s">
        <v>11672</v>
      </c>
      <c r="W1722" s="8"/>
      <c r="X1722" s="8" t="s">
        <v>11657</v>
      </c>
      <c r="Y1722" s="8" t="s">
        <v>60</v>
      </c>
      <c r="Z1722" s="12" t="s">
        <v>11658</v>
      </c>
      <c r="AA1722" s="8" t="s">
        <v>60</v>
      </c>
      <c r="AB1722" s="12" t="s">
        <v>11659</v>
      </c>
      <c r="AC1722" s="8" t="s">
        <v>60</v>
      </c>
      <c r="AD1722" s="12" t="s">
        <v>11660</v>
      </c>
      <c r="AE1722" s="8" t="s">
        <v>11661</v>
      </c>
      <c r="AF1722" s="8" t="s">
        <v>11662</v>
      </c>
      <c r="AG1722" s="8" t="s">
        <v>11573</v>
      </c>
      <c r="AH1722" s="8" t="s">
        <v>134</v>
      </c>
      <c r="AI1722" s="8" t="s">
        <v>66</v>
      </c>
      <c r="AJ1722" s="8"/>
      <c r="AK1722" s="13" t="s">
        <v>655</v>
      </c>
      <c r="AL1722" s="13" t="s">
        <v>11663</v>
      </c>
      <c r="AM1722" s="8" t="s">
        <v>657</v>
      </c>
      <c r="AN1722" s="8" t="s">
        <v>11664</v>
      </c>
      <c r="AO1722" s="13" t="s">
        <v>11665</v>
      </c>
      <c r="AP1722" s="9" t="s">
        <v>11662</v>
      </c>
      <c r="AQ1722" s="11">
        <v>24838.0</v>
      </c>
    </row>
    <row r="1723">
      <c r="A1723" s="8" t="str">
        <f t="shared" si="1"/>
        <v>Brennan Benson</v>
      </c>
      <c r="B1723" s="16" t="s">
        <v>11649</v>
      </c>
      <c r="C1723" s="16" t="s">
        <v>1053</v>
      </c>
      <c r="D1723" s="17" t="s">
        <v>11558</v>
      </c>
      <c r="E1723" s="16" t="s">
        <v>3718</v>
      </c>
      <c r="F1723" s="16" t="s">
        <v>936</v>
      </c>
      <c r="G1723" s="8" t="s">
        <v>47</v>
      </c>
      <c r="H1723" s="34">
        <v>230728.0</v>
      </c>
      <c r="I1723" s="8" t="s">
        <v>49</v>
      </c>
      <c r="J1723" s="10">
        <v>3.56</v>
      </c>
      <c r="K1723" s="18" t="s">
        <v>11651</v>
      </c>
      <c r="L1723" s="34">
        <v>216.0</v>
      </c>
      <c r="M1723" s="30" t="s">
        <v>86</v>
      </c>
      <c r="N1723" s="20" t="s">
        <v>11673</v>
      </c>
      <c r="O1723" s="8" t="s">
        <v>52</v>
      </c>
      <c r="P1723" s="20" t="s">
        <v>207</v>
      </c>
      <c r="Q1723" s="8"/>
      <c r="R1723" s="8" t="s">
        <v>11674</v>
      </c>
      <c r="S1723" s="8" t="s">
        <v>11675</v>
      </c>
      <c r="T1723" s="11" t="str">
        <f t="shared" si="2"/>
        <v>Brennan Benson</v>
      </c>
      <c r="U1723" s="8" t="s">
        <v>1858</v>
      </c>
      <c r="V1723" s="8" t="s">
        <v>11676</v>
      </c>
      <c r="W1723" s="8"/>
      <c r="X1723" s="8" t="s">
        <v>11657</v>
      </c>
      <c r="Y1723" s="21"/>
      <c r="Z1723" s="21"/>
      <c r="AA1723" s="21"/>
      <c r="AB1723" s="21"/>
      <c r="AC1723" s="21"/>
      <c r="AD1723" s="21"/>
      <c r="AE1723" s="8" t="s">
        <v>11661</v>
      </c>
      <c r="AF1723" s="21" t="s">
        <v>11662</v>
      </c>
      <c r="AG1723" s="21" t="s">
        <v>11573</v>
      </c>
      <c r="AH1723" s="16" t="s">
        <v>134</v>
      </c>
      <c r="AI1723" s="22" t="s">
        <v>66</v>
      </c>
      <c r="AJ1723" s="16" t="s">
        <v>86</v>
      </c>
      <c r="AK1723" s="23" t="s">
        <v>655</v>
      </c>
      <c r="AL1723" s="23" t="s">
        <v>11663</v>
      </c>
      <c r="AM1723" s="22" t="s">
        <v>657</v>
      </c>
      <c r="AN1723" s="24">
        <v>0.9076567910734898</v>
      </c>
      <c r="AO1723" s="25">
        <v>36360.0</v>
      </c>
      <c r="AP1723" s="41" t="s">
        <v>11662</v>
      </c>
      <c r="AQ1723" s="11">
        <v>24838.0</v>
      </c>
    </row>
    <row r="1724">
      <c r="A1724" s="8" t="str">
        <f t="shared" si="1"/>
        <v>Rodney Burkes</v>
      </c>
      <c r="B1724" s="8" t="s">
        <v>11649</v>
      </c>
      <c r="C1724" s="8" t="s">
        <v>1053</v>
      </c>
      <c r="D1724" s="9" t="s">
        <v>11558</v>
      </c>
      <c r="E1724" s="8" t="s">
        <v>3718</v>
      </c>
      <c r="F1724" s="8" t="s">
        <v>936</v>
      </c>
      <c r="G1724" s="8" t="s">
        <v>47</v>
      </c>
      <c r="H1724" s="8" t="s">
        <v>11650</v>
      </c>
      <c r="I1724" s="8" t="s">
        <v>49</v>
      </c>
      <c r="J1724" s="10">
        <v>3.56</v>
      </c>
      <c r="K1724" s="8" t="s">
        <v>11651</v>
      </c>
      <c r="L1724" s="8" t="s">
        <v>2622</v>
      </c>
      <c r="M1724" s="8" t="s">
        <v>86</v>
      </c>
      <c r="N1724" s="8" t="s">
        <v>11677</v>
      </c>
      <c r="O1724" s="8" t="s">
        <v>52</v>
      </c>
      <c r="P1724" s="8"/>
      <c r="Q1724" s="8"/>
      <c r="R1724" s="8" t="s">
        <v>4067</v>
      </c>
      <c r="S1724" s="8" t="s">
        <v>11678</v>
      </c>
      <c r="T1724" s="11" t="str">
        <f t="shared" si="2"/>
        <v>Rodney Burkes</v>
      </c>
      <c r="U1724" s="8" t="s">
        <v>674</v>
      </c>
      <c r="V1724" s="8" t="s">
        <v>11679</v>
      </c>
      <c r="W1724" s="8"/>
      <c r="X1724" s="8" t="s">
        <v>11657</v>
      </c>
      <c r="Y1724" s="12" t="s">
        <v>11680</v>
      </c>
      <c r="Z1724" s="12" t="s">
        <v>11658</v>
      </c>
      <c r="AA1724" s="8" t="s">
        <v>60</v>
      </c>
      <c r="AB1724" s="12" t="s">
        <v>11681</v>
      </c>
      <c r="AC1724" s="12" t="s">
        <v>11682</v>
      </c>
      <c r="AD1724" s="12" t="s">
        <v>11660</v>
      </c>
      <c r="AE1724" s="8" t="s">
        <v>11661</v>
      </c>
      <c r="AF1724" s="8" t="s">
        <v>11662</v>
      </c>
      <c r="AG1724" s="8" t="s">
        <v>11573</v>
      </c>
      <c r="AH1724" s="8" t="s">
        <v>134</v>
      </c>
      <c r="AI1724" s="8" t="s">
        <v>66</v>
      </c>
      <c r="AJ1724" s="8" t="s">
        <v>86</v>
      </c>
      <c r="AK1724" s="13" t="s">
        <v>655</v>
      </c>
      <c r="AL1724" s="13" t="s">
        <v>11663</v>
      </c>
      <c r="AM1724" s="8" t="s">
        <v>657</v>
      </c>
      <c r="AN1724" s="8" t="s">
        <v>11664</v>
      </c>
      <c r="AO1724" s="13" t="s">
        <v>11665</v>
      </c>
      <c r="AP1724" s="9" t="s">
        <v>11662</v>
      </c>
      <c r="AQ1724" s="11">
        <v>24838.0</v>
      </c>
    </row>
    <row r="1725">
      <c r="A1725" s="8" t="str">
        <f t="shared" si="1"/>
        <v>Erik Rasmussen</v>
      </c>
      <c r="B1725" s="8" t="s">
        <v>11649</v>
      </c>
      <c r="C1725" s="8" t="s">
        <v>1053</v>
      </c>
      <c r="D1725" s="9" t="s">
        <v>11558</v>
      </c>
      <c r="E1725" s="8" t="s">
        <v>3718</v>
      </c>
      <c r="F1725" s="8" t="s">
        <v>936</v>
      </c>
      <c r="G1725" s="8" t="s">
        <v>47</v>
      </c>
      <c r="H1725" s="8" t="s">
        <v>11650</v>
      </c>
      <c r="I1725" s="8" t="s">
        <v>49</v>
      </c>
      <c r="J1725" s="10">
        <v>3.56</v>
      </c>
      <c r="K1725" s="8" t="s">
        <v>11651</v>
      </c>
      <c r="L1725" s="8" t="s">
        <v>2622</v>
      </c>
      <c r="M1725" s="8" t="s">
        <v>86</v>
      </c>
      <c r="N1725" s="8" t="s">
        <v>11683</v>
      </c>
      <c r="O1725" s="8" t="s">
        <v>52</v>
      </c>
      <c r="P1725" s="8"/>
      <c r="Q1725" s="8"/>
      <c r="R1725" s="8" t="s">
        <v>2914</v>
      </c>
      <c r="S1725" s="8" t="s">
        <v>7316</v>
      </c>
      <c r="T1725" s="11" t="str">
        <f t="shared" si="2"/>
        <v>Erik Rasmussen</v>
      </c>
      <c r="U1725" s="8" t="s">
        <v>1088</v>
      </c>
      <c r="V1725" s="8" t="s">
        <v>11684</v>
      </c>
      <c r="W1725" s="8" t="s">
        <v>11685</v>
      </c>
      <c r="X1725" s="8" t="s">
        <v>11657</v>
      </c>
      <c r="Y1725" s="12" t="s">
        <v>11686</v>
      </c>
      <c r="Z1725" s="12" t="s">
        <v>11658</v>
      </c>
      <c r="AA1725" s="12" t="s">
        <v>11687</v>
      </c>
      <c r="AB1725" s="12" t="s">
        <v>11659</v>
      </c>
      <c r="AC1725" s="8" t="s">
        <v>60</v>
      </c>
      <c r="AD1725" s="12" t="s">
        <v>11660</v>
      </c>
      <c r="AE1725" s="8" t="s">
        <v>11661</v>
      </c>
      <c r="AF1725" s="8" t="s">
        <v>11662</v>
      </c>
      <c r="AG1725" s="8" t="s">
        <v>11573</v>
      </c>
      <c r="AH1725" s="8" t="s">
        <v>134</v>
      </c>
      <c r="AI1725" s="8" t="s">
        <v>66</v>
      </c>
      <c r="AJ1725" s="8" t="s">
        <v>86</v>
      </c>
      <c r="AK1725" s="13" t="s">
        <v>655</v>
      </c>
      <c r="AL1725" s="13" t="s">
        <v>11663</v>
      </c>
      <c r="AM1725" s="8" t="s">
        <v>657</v>
      </c>
      <c r="AN1725" s="8" t="s">
        <v>11664</v>
      </c>
      <c r="AO1725" s="13" t="s">
        <v>11665</v>
      </c>
      <c r="AP1725" s="9" t="s">
        <v>11662</v>
      </c>
      <c r="AQ1725" s="11">
        <v>24838.0</v>
      </c>
    </row>
    <row r="1726">
      <c r="A1726" s="8" t="str">
        <f t="shared" si="1"/>
        <v>AC Mark has been removed. </v>
      </c>
      <c r="B1726" s="8" t="s">
        <v>11649</v>
      </c>
      <c r="C1726" s="8" t="s">
        <v>1053</v>
      </c>
      <c r="D1726" s="9" t="s">
        <v>11558</v>
      </c>
      <c r="E1726" s="8" t="s">
        <v>3718</v>
      </c>
      <c r="F1726" s="8" t="s">
        <v>936</v>
      </c>
      <c r="G1726" s="8" t="s">
        <v>47</v>
      </c>
      <c r="H1726" s="8" t="s">
        <v>11650</v>
      </c>
      <c r="I1726" s="8" t="s">
        <v>49</v>
      </c>
      <c r="J1726" s="10">
        <v>3.56</v>
      </c>
      <c r="K1726" s="8" t="s">
        <v>11651</v>
      </c>
      <c r="L1726" s="8" t="s">
        <v>2622</v>
      </c>
      <c r="M1726" s="8"/>
      <c r="N1726" s="8" t="s">
        <v>11688</v>
      </c>
      <c r="O1726" s="8" t="s">
        <v>52</v>
      </c>
      <c r="P1726" s="8"/>
      <c r="Q1726" s="8" t="s">
        <v>277</v>
      </c>
      <c r="R1726" s="8" t="s">
        <v>10726</v>
      </c>
      <c r="S1726" s="8"/>
      <c r="T1726" s="11" t="str">
        <f t="shared" si="2"/>
        <v>AC Mark has been removed. </v>
      </c>
      <c r="U1726" s="8"/>
      <c r="V1726" s="8"/>
      <c r="W1726" s="8"/>
      <c r="X1726" s="8" t="s">
        <v>11657</v>
      </c>
      <c r="Y1726" s="8" t="s">
        <v>60</v>
      </c>
      <c r="Z1726" s="12" t="s">
        <v>11658</v>
      </c>
      <c r="AA1726" s="12" t="s">
        <v>11689</v>
      </c>
      <c r="AB1726" s="12" t="s">
        <v>11659</v>
      </c>
      <c r="AC1726" s="12" t="s">
        <v>11690</v>
      </c>
      <c r="AD1726" s="12" t="s">
        <v>11660</v>
      </c>
      <c r="AE1726" s="8" t="s">
        <v>11661</v>
      </c>
      <c r="AF1726" s="8" t="s">
        <v>11662</v>
      </c>
      <c r="AG1726" s="8" t="s">
        <v>11573</v>
      </c>
      <c r="AH1726" s="8" t="s">
        <v>134</v>
      </c>
      <c r="AI1726" s="8" t="s">
        <v>66</v>
      </c>
      <c r="AJ1726" s="8"/>
      <c r="AK1726" s="8" t="s">
        <v>655</v>
      </c>
      <c r="AL1726" s="8" t="s">
        <v>11663</v>
      </c>
      <c r="AM1726" s="8" t="s">
        <v>657</v>
      </c>
      <c r="AN1726" s="8" t="s">
        <v>11664</v>
      </c>
      <c r="AO1726" s="8" t="s">
        <v>11665</v>
      </c>
      <c r="AP1726" s="9" t="s">
        <v>11662</v>
      </c>
      <c r="AQ1726" s="11">
        <v>24838.0</v>
      </c>
    </row>
    <row r="1727">
      <c r="A1727" s="8" t="str">
        <f t="shared" si="1"/>
        <v>Justin Decker</v>
      </c>
      <c r="B1727" s="8" t="s">
        <v>11691</v>
      </c>
      <c r="C1727" s="8" t="s">
        <v>933</v>
      </c>
      <c r="D1727" s="9" t="s">
        <v>11558</v>
      </c>
      <c r="E1727" s="8" t="s">
        <v>11692</v>
      </c>
      <c r="F1727" s="8" t="s">
        <v>936</v>
      </c>
      <c r="G1727" s="13" t="s">
        <v>47</v>
      </c>
      <c r="H1727" s="8" t="s">
        <v>11693</v>
      </c>
      <c r="I1727" s="8" t="s">
        <v>49</v>
      </c>
      <c r="J1727" s="10">
        <v>3.26</v>
      </c>
      <c r="K1727" s="8" t="s">
        <v>11694</v>
      </c>
      <c r="L1727" s="8"/>
      <c r="M1727" s="8"/>
      <c r="N1727" s="8" t="s">
        <v>11695</v>
      </c>
      <c r="O1727" s="8" t="s">
        <v>52</v>
      </c>
      <c r="P1727" s="8"/>
      <c r="Q1727" s="8"/>
      <c r="R1727" s="8" t="s">
        <v>114</v>
      </c>
      <c r="S1727" s="8" t="s">
        <v>11696</v>
      </c>
      <c r="T1727" s="11" t="str">
        <f t="shared" si="2"/>
        <v>Justin Decker</v>
      </c>
      <c r="U1727" s="8" t="s">
        <v>55</v>
      </c>
      <c r="V1727" s="8" t="s">
        <v>11697</v>
      </c>
      <c r="W1727" s="8" t="s">
        <v>11698</v>
      </c>
      <c r="X1727" s="8" t="s">
        <v>11699</v>
      </c>
      <c r="Y1727" s="8" t="s">
        <v>60</v>
      </c>
      <c r="Z1727" s="8" t="s">
        <v>60</v>
      </c>
      <c r="AA1727" s="8" t="s">
        <v>60</v>
      </c>
      <c r="AB1727" s="12" t="s">
        <v>11700</v>
      </c>
      <c r="AC1727" s="12" t="s">
        <v>11701</v>
      </c>
      <c r="AD1727" s="12" t="s">
        <v>11702</v>
      </c>
      <c r="AE1727" s="8" t="s">
        <v>11703</v>
      </c>
      <c r="AF1727" s="8" t="s">
        <v>11704</v>
      </c>
      <c r="AG1727" s="8" t="s">
        <v>11573</v>
      </c>
      <c r="AH1727" s="8" t="s">
        <v>352</v>
      </c>
      <c r="AI1727" s="8" t="s">
        <v>66</v>
      </c>
      <c r="AJ1727" s="8"/>
      <c r="AK1727" s="8"/>
      <c r="AL1727" s="8"/>
      <c r="AM1727" s="8" t="s">
        <v>11705</v>
      </c>
      <c r="AN1727" s="8" t="s">
        <v>11706</v>
      </c>
      <c r="AO1727" s="8" t="s">
        <v>11707</v>
      </c>
      <c r="AP1727" s="9" t="s">
        <v>11704</v>
      </c>
      <c r="AQ1727" s="11">
        <v>8993.0</v>
      </c>
    </row>
    <row r="1728">
      <c r="A1728" s="8" t="str">
        <f t="shared" si="1"/>
        <v>Jaimee Paletta Hatch</v>
      </c>
      <c r="B1728" s="8" t="s">
        <v>11708</v>
      </c>
      <c r="C1728" s="8" t="s">
        <v>972</v>
      </c>
      <c r="D1728" s="9" t="s">
        <v>11558</v>
      </c>
      <c r="E1728" s="8" t="s">
        <v>11709</v>
      </c>
      <c r="F1728" s="8" t="s">
        <v>936</v>
      </c>
      <c r="G1728" s="8" t="s">
        <v>47</v>
      </c>
      <c r="H1728" s="8" t="s">
        <v>11710</v>
      </c>
      <c r="I1728" s="8" t="s">
        <v>49</v>
      </c>
      <c r="J1728" s="10">
        <v>3.42</v>
      </c>
      <c r="K1728" s="8" t="s">
        <v>11711</v>
      </c>
      <c r="L1728" s="8"/>
      <c r="M1728" s="8"/>
      <c r="N1728" s="8" t="s">
        <v>11712</v>
      </c>
      <c r="O1728" s="8" t="s">
        <v>52</v>
      </c>
      <c r="P1728" s="8"/>
      <c r="Q1728" s="8"/>
      <c r="R1728" s="8" t="s">
        <v>11713</v>
      </c>
      <c r="S1728" s="8" t="s">
        <v>11714</v>
      </c>
      <c r="T1728" s="11" t="str">
        <f t="shared" si="2"/>
        <v>Jaimee Paletta Hatch</v>
      </c>
      <c r="U1728" s="8" t="s">
        <v>412</v>
      </c>
      <c r="V1728" s="8"/>
      <c r="W1728" s="8"/>
      <c r="X1728" s="8" t="s">
        <v>11715</v>
      </c>
      <c r="Y1728" s="8" t="s">
        <v>60</v>
      </c>
      <c r="Z1728" s="12" t="s">
        <v>1349</v>
      </c>
      <c r="AA1728" s="8" t="s">
        <v>60</v>
      </c>
      <c r="AB1728" s="12" t="s">
        <v>1350</v>
      </c>
      <c r="AC1728" s="12" t="s">
        <v>11716</v>
      </c>
      <c r="AD1728" s="12" t="s">
        <v>1352</v>
      </c>
      <c r="AE1728" s="8" t="s">
        <v>11717</v>
      </c>
      <c r="AF1728" s="8" t="s">
        <v>11718</v>
      </c>
      <c r="AG1728" s="8" t="s">
        <v>11573</v>
      </c>
      <c r="AH1728" s="8" t="s">
        <v>352</v>
      </c>
      <c r="AI1728" s="8" t="s">
        <v>66</v>
      </c>
      <c r="AJ1728" s="8"/>
      <c r="AK1728" s="8"/>
      <c r="AL1728" s="8"/>
      <c r="AM1728" s="8" t="s">
        <v>300</v>
      </c>
      <c r="AN1728" s="8" t="s">
        <v>3244</v>
      </c>
      <c r="AO1728" s="13" t="s">
        <v>11719</v>
      </c>
      <c r="AP1728" s="9" t="s">
        <v>11718</v>
      </c>
      <c r="AQ1728" s="11">
        <v>34706.0</v>
      </c>
    </row>
    <row r="1729">
      <c r="A1729" s="8" t="str">
        <f t="shared" si="1"/>
        <v>Ryan Tenn</v>
      </c>
      <c r="B1729" s="8" t="s">
        <v>11708</v>
      </c>
      <c r="C1729" s="8" t="s">
        <v>972</v>
      </c>
      <c r="D1729" s="9" t="s">
        <v>11558</v>
      </c>
      <c r="E1729" s="8" t="s">
        <v>11709</v>
      </c>
      <c r="F1729" s="8" t="s">
        <v>936</v>
      </c>
      <c r="G1729" s="8" t="s">
        <v>47</v>
      </c>
      <c r="H1729" s="8" t="s">
        <v>11710</v>
      </c>
      <c r="I1729" s="8" t="s">
        <v>49</v>
      </c>
      <c r="J1729" s="10">
        <v>3.42</v>
      </c>
      <c r="K1729" s="8" t="s">
        <v>11711</v>
      </c>
      <c r="L1729" s="8"/>
      <c r="M1729" s="8"/>
      <c r="N1729" s="8" t="s">
        <v>11720</v>
      </c>
      <c r="O1729" s="8" t="s">
        <v>52</v>
      </c>
      <c r="P1729" s="8"/>
      <c r="Q1729" s="8"/>
      <c r="R1729" s="8" t="s">
        <v>927</v>
      </c>
      <c r="S1729" s="8" t="s">
        <v>11721</v>
      </c>
      <c r="T1729" s="11" t="str">
        <f t="shared" si="2"/>
        <v>Ryan Tenn</v>
      </c>
      <c r="U1729" s="8" t="s">
        <v>412</v>
      </c>
      <c r="V1729" s="8"/>
      <c r="W1729" s="8"/>
      <c r="X1729" s="8" t="s">
        <v>11715</v>
      </c>
      <c r="Y1729" s="8" t="s">
        <v>60</v>
      </c>
      <c r="Z1729" s="12" t="s">
        <v>1349</v>
      </c>
      <c r="AA1729" s="8" t="s">
        <v>60</v>
      </c>
      <c r="AB1729" s="12" t="s">
        <v>1350</v>
      </c>
      <c r="AC1729" s="8" t="s">
        <v>60</v>
      </c>
      <c r="AD1729" s="12" t="s">
        <v>1352</v>
      </c>
      <c r="AE1729" s="8" t="s">
        <v>11717</v>
      </c>
      <c r="AF1729" s="8" t="s">
        <v>11718</v>
      </c>
      <c r="AG1729" s="8" t="s">
        <v>11573</v>
      </c>
      <c r="AH1729" s="8" t="s">
        <v>352</v>
      </c>
      <c r="AI1729" s="8" t="s">
        <v>66</v>
      </c>
      <c r="AJ1729" s="8"/>
      <c r="AK1729" s="8"/>
      <c r="AL1729" s="8"/>
      <c r="AM1729" s="8" t="s">
        <v>300</v>
      </c>
      <c r="AN1729" s="8" t="s">
        <v>3244</v>
      </c>
      <c r="AO1729" s="13" t="s">
        <v>11719</v>
      </c>
      <c r="AP1729" s="9" t="s">
        <v>11718</v>
      </c>
      <c r="AQ1729" s="11">
        <v>34706.0</v>
      </c>
    </row>
    <row r="1730">
      <c r="A1730" s="8" t="str">
        <f t="shared" si="1"/>
        <v>Scott Houle</v>
      </c>
      <c r="B1730" s="8" t="s">
        <v>11708</v>
      </c>
      <c r="C1730" s="8" t="s">
        <v>972</v>
      </c>
      <c r="D1730" s="9" t="s">
        <v>11558</v>
      </c>
      <c r="E1730" s="8" t="s">
        <v>11709</v>
      </c>
      <c r="F1730" s="8" t="s">
        <v>936</v>
      </c>
      <c r="G1730" s="8" t="s">
        <v>47</v>
      </c>
      <c r="H1730" s="8" t="s">
        <v>11710</v>
      </c>
      <c r="I1730" s="8" t="s">
        <v>49</v>
      </c>
      <c r="J1730" s="10">
        <v>3.42</v>
      </c>
      <c r="K1730" s="8" t="s">
        <v>11711</v>
      </c>
      <c r="L1730" s="8" t="s">
        <v>86</v>
      </c>
      <c r="M1730" s="8" t="s">
        <v>86</v>
      </c>
      <c r="N1730" s="8" t="s">
        <v>11722</v>
      </c>
      <c r="O1730" s="8" t="s">
        <v>52</v>
      </c>
      <c r="P1730" s="8"/>
      <c r="Q1730" s="8"/>
      <c r="R1730" s="8" t="s">
        <v>147</v>
      </c>
      <c r="S1730" s="8" t="s">
        <v>11629</v>
      </c>
      <c r="T1730" s="11" t="str">
        <f t="shared" si="2"/>
        <v>Scott Houle</v>
      </c>
      <c r="U1730" s="8" t="s">
        <v>55</v>
      </c>
      <c r="V1730" s="8" t="s">
        <v>11723</v>
      </c>
      <c r="W1730" s="8"/>
      <c r="X1730" s="8" t="s">
        <v>11715</v>
      </c>
      <c r="Y1730" s="12" t="s">
        <v>11724</v>
      </c>
      <c r="Z1730" s="12" t="s">
        <v>1349</v>
      </c>
      <c r="AA1730" s="8" t="s">
        <v>60</v>
      </c>
      <c r="AB1730" s="12" t="s">
        <v>1350</v>
      </c>
      <c r="AC1730" s="8" t="s">
        <v>60</v>
      </c>
      <c r="AD1730" s="12" t="s">
        <v>1352</v>
      </c>
      <c r="AE1730" s="8" t="s">
        <v>11717</v>
      </c>
      <c r="AF1730" s="8" t="s">
        <v>11718</v>
      </c>
      <c r="AG1730" s="8" t="s">
        <v>11573</v>
      </c>
      <c r="AH1730" s="8" t="s">
        <v>352</v>
      </c>
      <c r="AI1730" s="8" t="s">
        <v>66</v>
      </c>
      <c r="AJ1730" s="8" t="s">
        <v>86</v>
      </c>
      <c r="AK1730" s="8"/>
      <c r="AL1730" s="8"/>
      <c r="AM1730" s="8" t="s">
        <v>300</v>
      </c>
      <c r="AN1730" s="8" t="s">
        <v>3244</v>
      </c>
      <c r="AO1730" s="13" t="s">
        <v>11719</v>
      </c>
      <c r="AP1730" s="9" t="s">
        <v>11718</v>
      </c>
      <c r="AQ1730" s="11">
        <v>34706.0</v>
      </c>
    </row>
    <row r="1731">
      <c r="A1731" s="8" t="str">
        <f t="shared" si="1"/>
        <v>Paul Smith</v>
      </c>
      <c r="B1731" s="8" t="s">
        <v>11708</v>
      </c>
      <c r="C1731" s="8" t="s">
        <v>972</v>
      </c>
      <c r="D1731" s="9" t="s">
        <v>11558</v>
      </c>
      <c r="E1731" s="8" t="s">
        <v>11709</v>
      </c>
      <c r="F1731" s="8" t="s">
        <v>936</v>
      </c>
      <c r="G1731" s="8" t="s">
        <v>47</v>
      </c>
      <c r="H1731" s="8" t="s">
        <v>11710</v>
      </c>
      <c r="I1731" s="8" t="s">
        <v>49</v>
      </c>
      <c r="J1731" s="10">
        <v>3.42</v>
      </c>
      <c r="K1731" s="8" t="s">
        <v>11711</v>
      </c>
      <c r="L1731" s="8" t="s">
        <v>86</v>
      </c>
      <c r="M1731" s="8" t="s">
        <v>86</v>
      </c>
      <c r="N1731" s="8" t="s">
        <v>11725</v>
      </c>
      <c r="O1731" s="8" t="s">
        <v>52</v>
      </c>
      <c r="P1731" s="8"/>
      <c r="Q1731" s="8"/>
      <c r="R1731" s="8" t="s">
        <v>425</v>
      </c>
      <c r="S1731" s="8" t="s">
        <v>941</v>
      </c>
      <c r="T1731" s="11" t="str">
        <f t="shared" si="2"/>
        <v>Paul Smith</v>
      </c>
      <c r="U1731" s="8" t="s">
        <v>11726</v>
      </c>
      <c r="V1731" s="8" t="s">
        <v>11727</v>
      </c>
      <c r="W1731" s="8"/>
      <c r="X1731" s="8" t="s">
        <v>11715</v>
      </c>
      <c r="Y1731" s="12" t="s">
        <v>11728</v>
      </c>
      <c r="Z1731" s="12" t="s">
        <v>1349</v>
      </c>
      <c r="AA1731" s="8" t="s">
        <v>60</v>
      </c>
      <c r="AB1731" s="12" t="s">
        <v>1350</v>
      </c>
      <c r="AC1731" s="8" t="s">
        <v>60</v>
      </c>
      <c r="AD1731" s="12" t="s">
        <v>1352</v>
      </c>
      <c r="AE1731" s="8" t="s">
        <v>11717</v>
      </c>
      <c r="AF1731" s="8" t="s">
        <v>11718</v>
      </c>
      <c r="AG1731" s="8" t="s">
        <v>11573</v>
      </c>
      <c r="AH1731" s="8" t="s">
        <v>352</v>
      </c>
      <c r="AI1731" s="8" t="s">
        <v>66</v>
      </c>
      <c r="AJ1731" s="8" t="s">
        <v>86</v>
      </c>
      <c r="AK1731" s="8"/>
      <c r="AL1731" s="8"/>
      <c r="AM1731" s="8" t="s">
        <v>300</v>
      </c>
      <c r="AN1731" s="8" t="s">
        <v>3244</v>
      </c>
      <c r="AO1731" s="13" t="s">
        <v>11719</v>
      </c>
      <c r="AP1731" s="9" t="s">
        <v>11718</v>
      </c>
      <c r="AQ1731" s="11">
        <v>34706.0</v>
      </c>
    </row>
    <row r="1732">
      <c r="A1732" s="8" t="str">
        <f t="shared" si="1"/>
        <v>Jill Williams</v>
      </c>
      <c r="B1732" s="8" t="s">
        <v>11708</v>
      </c>
      <c r="C1732" s="8" t="s">
        <v>972</v>
      </c>
      <c r="D1732" s="9" t="s">
        <v>11558</v>
      </c>
      <c r="E1732" s="8" t="s">
        <v>11709</v>
      </c>
      <c r="F1732" s="8" t="s">
        <v>936</v>
      </c>
      <c r="G1732" s="8" t="s">
        <v>47</v>
      </c>
      <c r="H1732" s="8" t="s">
        <v>11710</v>
      </c>
      <c r="I1732" s="8" t="s">
        <v>49</v>
      </c>
      <c r="J1732" s="10">
        <v>3.42</v>
      </c>
      <c r="K1732" s="8" t="s">
        <v>11711</v>
      </c>
      <c r="L1732" s="8" t="s">
        <v>86</v>
      </c>
      <c r="M1732" s="8" t="s">
        <v>86</v>
      </c>
      <c r="N1732" s="8" t="s">
        <v>11729</v>
      </c>
      <c r="O1732" s="8" t="s">
        <v>52</v>
      </c>
      <c r="P1732" s="8"/>
      <c r="Q1732" s="8"/>
      <c r="R1732" s="8" t="s">
        <v>11730</v>
      </c>
      <c r="S1732" s="8" t="s">
        <v>1878</v>
      </c>
      <c r="T1732" s="11" t="str">
        <f t="shared" si="2"/>
        <v>Jill Williams</v>
      </c>
      <c r="U1732" s="8" t="s">
        <v>160</v>
      </c>
      <c r="V1732" s="8" t="s">
        <v>11731</v>
      </c>
      <c r="W1732" s="8"/>
      <c r="X1732" s="8" t="s">
        <v>11715</v>
      </c>
      <c r="Y1732" s="12" t="s">
        <v>11732</v>
      </c>
      <c r="Z1732" s="12" t="s">
        <v>1349</v>
      </c>
      <c r="AA1732" s="8" t="s">
        <v>60</v>
      </c>
      <c r="AB1732" s="12" t="s">
        <v>1350</v>
      </c>
      <c r="AC1732" s="12" t="s">
        <v>11733</v>
      </c>
      <c r="AD1732" s="12" t="s">
        <v>1352</v>
      </c>
      <c r="AE1732" s="8" t="s">
        <v>11717</v>
      </c>
      <c r="AF1732" s="8" t="s">
        <v>11718</v>
      </c>
      <c r="AG1732" s="8" t="s">
        <v>11573</v>
      </c>
      <c r="AH1732" s="8" t="s">
        <v>352</v>
      </c>
      <c r="AI1732" s="8" t="s">
        <v>66</v>
      </c>
      <c r="AJ1732" s="8" t="s">
        <v>86</v>
      </c>
      <c r="AK1732" s="8"/>
      <c r="AL1732" s="8"/>
      <c r="AM1732" s="8" t="s">
        <v>300</v>
      </c>
      <c r="AN1732" s="8" t="s">
        <v>3244</v>
      </c>
      <c r="AO1732" s="13" t="s">
        <v>11719</v>
      </c>
      <c r="AP1732" s="9" t="s">
        <v>11718</v>
      </c>
      <c r="AQ1732" s="11">
        <v>34706.0</v>
      </c>
    </row>
    <row r="1733">
      <c r="A1733" s="8" t="str">
        <f t="shared" si="1"/>
        <v>Ian Dildine</v>
      </c>
      <c r="B1733" s="8" t="s">
        <v>11708</v>
      </c>
      <c r="C1733" s="8" t="s">
        <v>972</v>
      </c>
      <c r="D1733" s="9" t="s">
        <v>11558</v>
      </c>
      <c r="E1733" s="8" t="s">
        <v>11709</v>
      </c>
      <c r="F1733" s="8" t="s">
        <v>936</v>
      </c>
      <c r="G1733" s="8" t="s">
        <v>47</v>
      </c>
      <c r="H1733" s="8" t="s">
        <v>11710</v>
      </c>
      <c r="I1733" s="8" t="s">
        <v>49</v>
      </c>
      <c r="J1733" s="10">
        <v>3.42</v>
      </c>
      <c r="K1733" s="8" t="s">
        <v>11711</v>
      </c>
      <c r="L1733" s="8"/>
      <c r="M1733" s="8"/>
      <c r="N1733" s="8" t="s">
        <v>11734</v>
      </c>
      <c r="O1733" s="8" t="s">
        <v>52</v>
      </c>
      <c r="P1733" s="8"/>
      <c r="Q1733" s="8"/>
      <c r="R1733" s="8" t="s">
        <v>8494</v>
      </c>
      <c r="S1733" s="8" t="s">
        <v>11735</v>
      </c>
      <c r="T1733" s="11" t="str">
        <f t="shared" si="2"/>
        <v>Ian Dildine</v>
      </c>
      <c r="U1733" s="8" t="s">
        <v>447</v>
      </c>
      <c r="V1733" s="8" t="s">
        <v>11736</v>
      </c>
      <c r="W1733" s="8"/>
      <c r="X1733" s="8" t="s">
        <v>11715</v>
      </c>
      <c r="Y1733" s="8" t="s">
        <v>60</v>
      </c>
      <c r="Z1733" s="12" t="s">
        <v>1349</v>
      </c>
      <c r="AA1733" s="12" t="s">
        <v>11737</v>
      </c>
      <c r="AB1733" s="12" t="s">
        <v>1350</v>
      </c>
      <c r="AC1733" s="12" t="s">
        <v>11738</v>
      </c>
      <c r="AD1733" s="12" t="s">
        <v>1352</v>
      </c>
      <c r="AE1733" s="8" t="s">
        <v>11717</v>
      </c>
      <c r="AF1733" s="8" t="s">
        <v>11718</v>
      </c>
      <c r="AG1733" s="8" t="s">
        <v>11573</v>
      </c>
      <c r="AH1733" s="8" t="s">
        <v>352</v>
      </c>
      <c r="AI1733" s="8" t="s">
        <v>66</v>
      </c>
      <c r="AJ1733" s="8"/>
      <c r="AK1733" s="8"/>
      <c r="AL1733" s="8"/>
      <c r="AM1733" s="8" t="s">
        <v>300</v>
      </c>
      <c r="AN1733" s="8" t="s">
        <v>3244</v>
      </c>
      <c r="AO1733" s="13" t="s">
        <v>11719</v>
      </c>
      <c r="AP1733" s="9" t="s">
        <v>11718</v>
      </c>
      <c r="AQ1733" s="11">
        <v>34706.0</v>
      </c>
    </row>
    <row r="1734">
      <c r="A1734" s="8" t="str">
        <f t="shared" si="1"/>
        <v>Samantha Smith</v>
      </c>
      <c r="B1734" s="8" t="s">
        <v>11708</v>
      </c>
      <c r="C1734" s="8" t="s">
        <v>972</v>
      </c>
      <c r="D1734" s="9" t="s">
        <v>11558</v>
      </c>
      <c r="E1734" s="8" t="s">
        <v>11709</v>
      </c>
      <c r="F1734" s="8" t="s">
        <v>936</v>
      </c>
      <c r="G1734" s="8" t="s">
        <v>47</v>
      </c>
      <c r="H1734" s="8" t="s">
        <v>11710</v>
      </c>
      <c r="I1734" s="8" t="s">
        <v>49</v>
      </c>
      <c r="J1734" s="10">
        <v>3.42</v>
      </c>
      <c r="K1734" s="8" t="s">
        <v>11711</v>
      </c>
      <c r="L1734" s="8"/>
      <c r="M1734" s="8"/>
      <c r="N1734" s="8" t="s">
        <v>11739</v>
      </c>
      <c r="O1734" s="8" t="s">
        <v>52</v>
      </c>
      <c r="P1734" s="8"/>
      <c r="Q1734" s="8"/>
      <c r="R1734" s="8" t="s">
        <v>2414</v>
      </c>
      <c r="S1734" s="8" t="s">
        <v>941</v>
      </c>
      <c r="T1734" s="11" t="str">
        <f t="shared" si="2"/>
        <v>Samantha Smith</v>
      </c>
      <c r="U1734" s="8" t="s">
        <v>106</v>
      </c>
      <c r="V1734" s="8" t="s">
        <v>11740</v>
      </c>
      <c r="W1734" s="8"/>
      <c r="X1734" s="8" t="s">
        <v>11715</v>
      </c>
      <c r="Y1734" s="12" t="s">
        <v>11741</v>
      </c>
      <c r="Z1734" s="12" t="s">
        <v>1349</v>
      </c>
      <c r="AA1734" s="12" t="s">
        <v>11742</v>
      </c>
      <c r="AB1734" s="12" t="s">
        <v>1350</v>
      </c>
      <c r="AC1734" s="12" t="s">
        <v>11743</v>
      </c>
      <c r="AD1734" s="12" t="s">
        <v>1352</v>
      </c>
      <c r="AE1734" s="8" t="s">
        <v>11717</v>
      </c>
      <c r="AF1734" s="8" t="s">
        <v>11718</v>
      </c>
      <c r="AG1734" s="8" t="s">
        <v>11573</v>
      </c>
      <c r="AH1734" s="8" t="s">
        <v>352</v>
      </c>
      <c r="AI1734" s="8" t="s">
        <v>66</v>
      </c>
      <c r="AJ1734" s="8"/>
      <c r="AK1734" s="8"/>
      <c r="AL1734" s="8"/>
      <c r="AM1734" s="8" t="s">
        <v>300</v>
      </c>
      <c r="AN1734" s="8" t="s">
        <v>3244</v>
      </c>
      <c r="AO1734" s="8" t="s">
        <v>11719</v>
      </c>
      <c r="AP1734" s="9" t="s">
        <v>11718</v>
      </c>
      <c r="AQ1734" s="11">
        <v>34706.0</v>
      </c>
    </row>
    <row r="1735">
      <c r="A1735" s="8" t="str">
        <f t="shared" si="1"/>
        <v>Hannah Branch</v>
      </c>
      <c r="B1735" s="8" t="s">
        <v>11708</v>
      </c>
      <c r="C1735" s="8" t="s">
        <v>972</v>
      </c>
      <c r="D1735" s="9" t="s">
        <v>11558</v>
      </c>
      <c r="E1735" s="8" t="s">
        <v>11709</v>
      </c>
      <c r="F1735" s="8" t="s">
        <v>936</v>
      </c>
      <c r="G1735" s="8" t="s">
        <v>47</v>
      </c>
      <c r="H1735" s="8" t="s">
        <v>11710</v>
      </c>
      <c r="I1735" s="8" t="s">
        <v>49</v>
      </c>
      <c r="J1735" s="10">
        <v>3.42</v>
      </c>
      <c r="K1735" s="8" t="s">
        <v>11711</v>
      </c>
      <c r="L1735" s="8"/>
      <c r="M1735" s="8"/>
      <c r="N1735" s="8" t="s">
        <v>11744</v>
      </c>
      <c r="O1735" s="13" t="s">
        <v>52</v>
      </c>
      <c r="P1735" s="8"/>
      <c r="Q1735" s="8"/>
      <c r="R1735" s="8" t="s">
        <v>104</v>
      </c>
      <c r="S1735" s="8" t="s">
        <v>11745</v>
      </c>
      <c r="T1735" s="11" t="str">
        <f t="shared" si="2"/>
        <v>Hannah Branch</v>
      </c>
      <c r="U1735" s="8" t="s">
        <v>106</v>
      </c>
      <c r="V1735" s="8"/>
      <c r="W1735" s="8"/>
      <c r="X1735" s="13" t="s">
        <v>11715</v>
      </c>
      <c r="Y1735" s="8" t="s">
        <v>60</v>
      </c>
      <c r="Z1735" s="12" t="s">
        <v>11329</v>
      </c>
      <c r="AA1735" s="8" t="s">
        <v>60</v>
      </c>
      <c r="AB1735" s="12" t="s">
        <v>11331</v>
      </c>
      <c r="AC1735" s="8" t="s">
        <v>60</v>
      </c>
      <c r="AD1735" s="12" t="s">
        <v>11332</v>
      </c>
      <c r="AE1735" s="13" t="s">
        <v>11717</v>
      </c>
      <c r="AF1735" s="8" t="s">
        <v>11718</v>
      </c>
      <c r="AG1735" s="8" t="s">
        <v>11573</v>
      </c>
      <c r="AH1735" s="8" t="s">
        <v>352</v>
      </c>
      <c r="AI1735" s="8" t="s">
        <v>66</v>
      </c>
      <c r="AJ1735" s="8"/>
      <c r="AK1735" s="8"/>
      <c r="AL1735" s="8"/>
      <c r="AM1735" s="8" t="s">
        <v>300</v>
      </c>
      <c r="AN1735" s="8" t="s">
        <v>3244</v>
      </c>
      <c r="AO1735" s="13" t="s">
        <v>11719</v>
      </c>
      <c r="AP1735" s="9" t="s">
        <v>11718</v>
      </c>
      <c r="AQ1735" s="11">
        <v>34706.0</v>
      </c>
    </row>
    <row r="1736">
      <c r="A1736" s="8" t="str">
        <f t="shared" si="1"/>
        <v>Kurt Ward</v>
      </c>
      <c r="B1736" s="8" t="s">
        <v>11746</v>
      </c>
      <c r="C1736" s="8" t="s">
        <v>581</v>
      </c>
      <c r="D1736" s="9" t="s">
        <v>11558</v>
      </c>
      <c r="E1736" s="8" t="s">
        <v>11747</v>
      </c>
      <c r="F1736" s="8" t="s">
        <v>936</v>
      </c>
      <c r="G1736" s="8" t="s">
        <v>47</v>
      </c>
      <c r="H1736" s="8" t="s">
        <v>11748</v>
      </c>
      <c r="I1736" s="8" t="s">
        <v>49</v>
      </c>
      <c r="J1736" s="10">
        <v>3.25</v>
      </c>
      <c r="K1736" s="8" t="s">
        <v>11749</v>
      </c>
      <c r="L1736" s="8" t="s">
        <v>86</v>
      </c>
      <c r="M1736" s="8" t="s">
        <v>86</v>
      </c>
      <c r="N1736" s="8" t="s">
        <v>11750</v>
      </c>
      <c r="O1736" s="8" t="s">
        <v>52</v>
      </c>
      <c r="P1736" s="8"/>
      <c r="Q1736" s="8"/>
      <c r="R1736" s="8" t="s">
        <v>10998</v>
      </c>
      <c r="S1736" s="8" t="s">
        <v>5237</v>
      </c>
      <c r="T1736" s="11" t="str">
        <f t="shared" si="2"/>
        <v>Kurt Ward</v>
      </c>
      <c r="U1736" s="8" t="s">
        <v>486</v>
      </c>
      <c r="V1736" s="8" t="s">
        <v>86</v>
      </c>
      <c r="W1736" s="8"/>
      <c r="X1736" s="8" t="s">
        <v>11751</v>
      </c>
      <c r="Y1736" s="8" t="s">
        <v>60</v>
      </c>
      <c r="Z1736" s="12" t="s">
        <v>11752</v>
      </c>
      <c r="AA1736" s="12" t="s">
        <v>11753</v>
      </c>
      <c r="AB1736" s="12" t="s">
        <v>11754</v>
      </c>
      <c r="AC1736" s="8" t="s">
        <v>60</v>
      </c>
      <c r="AD1736" s="12" t="s">
        <v>11755</v>
      </c>
      <c r="AE1736" s="8" t="s">
        <v>11756</v>
      </c>
      <c r="AF1736" s="8" t="s">
        <v>11757</v>
      </c>
      <c r="AG1736" s="8" t="s">
        <v>11573</v>
      </c>
      <c r="AH1736" s="8" t="s">
        <v>352</v>
      </c>
      <c r="AI1736" s="8" t="s">
        <v>66</v>
      </c>
      <c r="AJ1736" s="8" t="s">
        <v>86</v>
      </c>
      <c r="AK1736" s="8"/>
      <c r="AL1736" s="8"/>
      <c r="AM1736" s="8" t="s">
        <v>743</v>
      </c>
      <c r="AN1736" s="8" t="s">
        <v>3253</v>
      </c>
      <c r="AO1736" s="13" t="s">
        <v>11758</v>
      </c>
      <c r="AP1736" s="9" t="s">
        <v>11757</v>
      </c>
      <c r="AQ1736" s="11">
        <v>26112.0</v>
      </c>
    </row>
    <row r="1737">
      <c r="A1737" s="8" t="str">
        <f t="shared" si="1"/>
        <v>Corbin Talley</v>
      </c>
      <c r="B1737" s="8" t="s">
        <v>11746</v>
      </c>
      <c r="C1737" s="8" t="s">
        <v>581</v>
      </c>
      <c r="D1737" s="9" t="s">
        <v>11558</v>
      </c>
      <c r="E1737" s="8" t="s">
        <v>11747</v>
      </c>
      <c r="F1737" s="8" t="s">
        <v>936</v>
      </c>
      <c r="G1737" s="8" t="s">
        <v>47</v>
      </c>
      <c r="H1737" s="8" t="s">
        <v>11748</v>
      </c>
      <c r="I1737" s="8" t="s">
        <v>49</v>
      </c>
      <c r="J1737" s="10">
        <v>3.25</v>
      </c>
      <c r="K1737" s="8" t="s">
        <v>11749</v>
      </c>
      <c r="L1737" s="8" t="s">
        <v>86</v>
      </c>
      <c r="M1737" s="8" t="s">
        <v>86</v>
      </c>
      <c r="N1737" s="8" t="s">
        <v>11759</v>
      </c>
      <c r="O1737" s="8" t="s">
        <v>52</v>
      </c>
      <c r="P1737" s="8"/>
      <c r="Q1737" s="8"/>
      <c r="R1737" s="8" t="s">
        <v>11760</v>
      </c>
      <c r="S1737" s="8" t="s">
        <v>11761</v>
      </c>
      <c r="T1737" s="11" t="str">
        <f t="shared" si="2"/>
        <v>Corbin Talley</v>
      </c>
      <c r="U1737" s="8" t="s">
        <v>55</v>
      </c>
      <c r="V1737" s="8" t="s">
        <v>11762</v>
      </c>
      <c r="W1737" s="8" t="s">
        <v>11763</v>
      </c>
      <c r="X1737" s="8" t="s">
        <v>11751</v>
      </c>
      <c r="Y1737" s="12" t="s">
        <v>11764</v>
      </c>
      <c r="Z1737" s="12" t="s">
        <v>11752</v>
      </c>
      <c r="AA1737" s="12" t="s">
        <v>11765</v>
      </c>
      <c r="AB1737" s="12" t="s">
        <v>11754</v>
      </c>
      <c r="AC1737" s="12" t="s">
        <v>11766</v>
      </c>
      <c r="AD1737" s="12" t="s">
        <v>11755</v>
      </c>
      <c r="AE1737" s="8" t="s">
        <v>11756</v>
      </c>
      <c r="AF1737" s="8" t="s">
        <v>11757</v>
      </c>
      <c r="AG1737" s="8" t="s">
        <v>11573</v>
      </c>
      <c r="AH1737" s="8" t="s">
        <v>352</v>
      </c>
      <c r="AI1737" s="8" t="s">
        <v>66</v>
      </c>
      <c r="AJ1737" s="8" t="s">
        <v>86</v>
      </c>
      <c r="AK1737" s="8"/>
      <c r="AL1737" s="8"/>
      <c r="AM1737" s="8" t="s">
        <v>743</v>
      </c>
      <c r="AN1737" s="8" t="s">
        <v>3253</v>
      </c>
      <c r="AO1737" s="13" t="s">
        <v>11758</v>
      </c>
      <c r="AP1737" s="9" t="s">
        <v>11757</v>
      </c>
      <c r="AQ1737" s="11">
        <v>26112.0</v>
      </c>
    </row>
    <row r="1738">
      <c r="A1738" s="8" t="str">
        <f t="shared" si="1"/>
        <v>Josh Aydlette</v>
      </c>
      <c r="B1738" s="8" t="s">
        <v>11746</v>
      </c>
      <c r="C1738" s="8" t="s">
        <v>581</v>
      </c>
      <c r="D1738" s="9" t="s">
        <v>11558</v>
      </c>
      <c r="E1738" s="8" t="s">
        <v>11747</v>
      </c>
      <c r="F1738" s="8" t="s">
        <v>936</v>
      </c>
      <c r="G1738" s="8" t="s">
        <v>47</v>
      </c>
      <c r="H1738" s="8" t="s">
        <v>11748</v>
      </c>
      <c r="I1738" s="8" t="s">
        <v>49</v>
      </c>
      <c r="J1738" s="10">
        <v>3.25</v>
      </c>
      <c r="K1738" s="8" t="s">
        <v>11749</v>
      </c>
      <c r="L1738" s="8"/>
      <c r="M1738" s="8"/>
      <c r="N1738" s="8" t="s">
        <v>11767</v>
      </c>
      <c r="O1738" s="8" t="s">
        <v>52</v>
      </c>
      <c r="P1738" s="8"/>
      <c r="Q1738" s="8"/>
      <c r="R1738" s="8" t="s">
        <v>268</v>
      </c>
      <c r="S1738" s="8" t="s">
        <v>11768</v>
      </c>
      <c r="T1738" s="11" t="str">
        <f t="shared" si="2"/>
        <v>Josh Aydlette</v>
      </c>
      <c r="U1738" s="8" t="s">
        <v>160</v>
      </c>
      <c r="V1738" s="8" t="s">
        <v>11769</v>
      </c>
      <c r="W1738" s="8"/>
      <c r="X1738" s="8" t="s">
        <v>11751</v>
      </c>
      <c r="Y1738" s="8" t="s">
        <v>60</v>
      </c>
      <c r="Z1738" s="12" t="s">
        <v>11752</v>
      </c>
      <c r="AA1738" s="8" t="s">
        <v>60</v>
      </c>
      <c r="AB1738" s="12" t="s">
        <v>11754</v>
      </c>
      <c r="AC1738" s="8" t="s">
        <v>60</v>
      </c>
      <c r="AD1738" s="12" t="s">
        <v>11755</v>
      </c>
      <c r="AE1738" s="8" t="s">
        <v>11756</v>
      </c>
      <c r="AF1738" s="8" t="s">
        <v>11757</v>
      </c>
      <c r="AG1738" s="8" t="s">
        <v>11573</v>
      </c>
      <c r="AH1738" s="8" t="s">
        <v>352</v>
      </c>
      <c r="AI1738" s="8" t="s">
        <v>66</v>
      </c>
      <c r="AJ1738" s="8"/>
      <c r="AK1738" s="8"/>
      <c r="AL1738" s="8"/>
      <c r="AM1738" s="8" t="s">
        <v>743</v>
      </c>
      <c r="AN1738" s="8" t="s">
        <v>3253</v>
      </c>
      <c r="AO1738" s="13" t="s">
        <v>11758</v>
      </c>
      <c r="AP1738" s="9" t="s">
        <v>11757</v>
      </c>
      <c r="AQ1738" s="11">
        <v>26112.0</v>
      </c>
    </row>
    <row r="1739">
      <c r="A1739" s="8" t="str">
        <f t="shared" si="1"/>
        <v>Tawnie Moore</v>
      </c>
      <c r="B1739" s="8" t="s">
        <v>11746</v>
      </c>
      <c r="C1739" s="8" t="s">
        <v>581</v>
      </c>
      <c r="D1739" s="9" t="s">
        <v>11558</v>
      </c>
      <c r="E1739" s="8" t="s">
        <v>11747</v>
      </c>
      <c r="F1739" s="8" t="s">
        <v>936</v>
      </c>
      <c r="G1739" s="8" t="s">
        <v>47</v>
      </c>
      <c r="H1739" s="8" t="s">
        <v>11748</v>
      </c>
      <c r="I1739" s="8" t="s">
        <v>49</v>
      </c>
      <c r="J1739" s="10">
        <v>3.25</v>
      </c>
      <c r="K1739" s="8" t="s">
        <v>11749</v>
      </c>
      <c r="L1739" s="8" t="s">
        <v>86</v>
      </c>
      <c r="M1739" s="8" t="s">
        <v>86</v>
      </c>
      <c r="N1739" s="8" t="s">
        <v>11770</v>
      </c>
      <c r="O1739" s="8" t="s">
        <v>52</v>
      </c>
      <c r="P1739" s="8"/>
      <c r="Q1739" s="8"/>
      <c r="R1739" s="8" t="s">
        <v>11771</v>
      </c>
      <c r="S1739" s="8" t="s">
        <v>4451</v>
      </c>
      <c r="T1739" s="11" t="str">
        <f t="shared" si="2"/>
        <v>Tawnie Moore</v>
      </c>
      <c r="U1739" s="8" t="s">
        <v>167</v>
      </c>
      <c r="V1739" s="8" t="s">
        <v>11772</v>
      </c>
      <c r="W1739" s="8"/>
      <c r="X1739" s="8" t="s">
        <v>11751</v>
      </c>
      <c r="Y1739" s="8" t="s">
        <v>60</v>
      </c>
      <c r="Z1739" s="12" t="s">
        <v>11752</v>
      </c>
      <c r="AA1739" s="8" t="s">
        <v>60</v>
      </c>
      <c r="AB1739" s="12" t="s">
        <v>11754</v>
      </c>
      <c r="AC1739" s="12" t="s">
        <v>11773</v>
      </c>
      <c r="AD1739" s="12" t="s">
        <v>11755</v>
      </c>
      <c r="AE1739" s="8" t="s">
        <v>11756</v>
      </c>
      <c r="AF1739" s="8" t="s">
        <v>11757</v>
      </c>
      <c r="AG1739" s="8" t="s">
        <v>11573</v>
      </c>
      <c r="AH1739" s="8" t="s">
        <v>352</v>
      </c>
      <c r="AI1739" s="8" t="s">
        <v>66</v>
      </c>
      <c r="AJ1739" s="8" t="s">
        <v>86</v>
      </c>
      <c r="AK1739" s="8"/>
      <c r="AL1739" s="8"/>
      <c r="AM1739" s="8" t="s">
        <v>743</v>
      </c>
      <c r="AN1739" s="8" t="s">
        <v>3253</v>
      </c>
      <c r="AO1739" s="13" t="s">
        <v>11758</v>
      </c>
      <c r="AP1739" s="9" t="s">
        <v>11757</v>
      </c>
      <c r="AQ1739" s="11">
        <v>26112.0</v>
      </c>
    </row>
    <row r="1740">
      <c r="A1740" s="8" t="str">
        <f t="shared" si="1"/>
        <v>Caleb Whitney</v>
      </c>
      <c r="B1740" s="8" t="s">
        <v>11746</v>
      </c>
      <c r="C1740" s="8" t="s">
        <v>581</v>
      </c>
      <c r="D1740" s="9" t="s">
        <v>11558</v>
      </c>
      <c r="E1740" s="8" t="s">
        <v>11747</v>
      </c>
      <c r="F1740" s="8" t="s">
        <v>936</v>
      </c>
      <c r="G1740" s="8" t="s">
        <v>47</v>
      </c>
      <c r="H1740" s="8" t="s">
        <v>11748</v>
      </c>
      <c r="I1740" s="8" t="s">
        <v>49</v>
      </c>
      <c r="J1740" s="10">
        <v>3.25</v>
      </c>
      <c r="K1740" s="8" t="s">
        <v>11749</v>
      </c>
      <c r="L1740" s="8" t="s">
        <v>86</v>
      </c>
      <c r="M1740" s="8" t="s">
        <v>86</v>
      </c>
      <c r="N1740" s="8" t="s">
        <v>11774</v>
      </c>
      <c r="O1740" s="8" t="s">
        <v>52</v>
      </c>
      <c r="P1740" s="8"/>
      <c r="Q1740" s="8"/>
      <c r="R1740" s="8" t="s">
        <v>7799</v>
      </c>
      <c r="S1740" s="8" t="s">
        <v>7952</v>
      </c>
      <c r="T1740" s="11" t="str">
        <f t="shared" si="2"/>
        <v>Caleb Whitney</v>
      </c>
      <c r="U1740" s="8" t="s">
        <v>1125</v>
      </c>
      <c r="V1740" s="8"/>
      <c r="W1740" s="8"/>
      <c r="X1740" s="8" t="s">
        <v>11751</v>
      </c>
      <c r="Y1740" s="8" t="s">
        <v>60</v>
      </c>
      <c r="Z1740" s="12" t="s">
        <v>11752</v>
      </c>
      <c r="AA1740" s="8" t="s">
        <v>60</v>
      </c>
      <c r="AB1740" s="12" t="s">
        <v>11754</v>
      </c>
      <c r="AC1740" s="8" t="s">
        <v>60</v>
      </c>
      <c r="AD1740" s="12" t="s">
        <v>11755</v>
      </c>
      <c r="AE1740" s="8" t="s">
        <v>11756</v>
      </c>
      <c r="AF1740" s="8" t="s">
        <v>11757</v>
      </c>
      <c r="AG1740" s="8" t="s">
        <v>11573</v>
      </c>
      <c r="AH1740" s="8" t="s">
        <v>352</v>
      </c>
      <c r="AI1740" s="8" t="s">
        <v>66</v>
      </c>
      <c r="AJ1740" s="8" t="s">
        <v>86</v>
      </c>
      <c r="AK1740" s="8"/>
      <c r="AL1740" s="8"/>
      <c r="AM1740" s="8" t="s">
        <v>743</v>
      </c>
      <c r="AN1740" s="8" t="s">
        <v>3253</v>
      </c>
      <c r="AO1740" s="13" t="s">
        <v>11758</v>
      </c>
      <c r="AP1740" s="9" t="s">
        <v>11757</v>
      </c>
      <c r="AQ1740" s="11">
        <v>26112.0</v>
      </c>
    </row>
    <row r="1741">
      <c r="A1741" s="8" t="str">
        <f t="shared" si="1"/>
        <v>Michael Bennett</v>
      </c>
      <c r="B1741" s="8" t="s">
        <v>11775</v>
      </c>
      <c r="C1741" s="8" t="s">
        <v>5230</v>
      </c>
      <c r="D1741" s="9" t="s">
        <v>11776</v>
      </c>
      <c r="E1741" s="8" t="s">
        <v>11777</v>
      </c>
      <c r="F1741" s="8" t="s">
        <v>2136</v>
      </c>
      <c r="G1741" s="8" t="s">
        <v>47</v>
      </c>
      <c r="H1741" s="8" t="s">
        <v>11778</v>
      </c>
      <c r="I1741" s="8" t="s">
        <v>49</v>
      </c>
      <c r="J1741" s="10">
        <v>3.66</v>
      </c>
      <c r="K1741" s="8" t="s">
        <v>11779</v>
      </c>
      <c r="L1741" s="8" t="s">
        <v>7706</v>
      </c>
      <c r="M1741" s="8"/>
      <c r="N1741" s="8" t="s">
        <v>11780</v>
      </c>
      <c r="O1741" s="8" t="s">
        <v>52</v>
      </c>
      <c r="P1741" s="8"/>
      <c r="Q1741" s="8"/>
      <c r="R1741" s="8" t="s">
        <v>731</v>
      </c>
      <c r="S1741" s="8" t="s">
        <v>6394</v>
      </c>
      <c r="T1741" s="11" t="str">
        <f t="shared" si="2"/>
        <v>Michael Bennett</v>
      </c>
      <c r="U1741" s="8" t="s">
        <v>469</v>
      </c>
      <c r="V1741" s="8"/>
      <c r="W1741" s="8"/>
      <c r="X1741" s="8" t="s">
        <v>11781</v>
      </c>
      <c r="Y1741" s="8" t="s">
        <v>60</v>
      </c>
      <c r="Z1741" s="12" t="s">
        <v>11782</v>
      </c>
      <c r="AA1741" s="8" t="s">
        <v>60</v>
      </c>
      <c r="AB1741" s="12" t="s">
        <v>11783</v>
      </c>
      <c r="AC1741" s="8" t="s">
        <v>60</v>
      </c>
      <c r="AD1741" s="12" t="s">
        <v>11784</v>
      </c>
      <c r="AE1741" s="8" t="s">
        <v>11785</v>
      </c>
      <c r="AF1741" s="8" t="s">
        <v>11776</v>
      </c>
      <c r="AG1741" s="8" t="s">
        <v>11786</v>
      </c>
      <c r="AH1741" s="8" t="s">
        <v>232</v>
      </c>
      <c r="AI1741" s="8" t="s">
        <v>66</v>
      </c>
      <c r="AJ1741" s="8"/>
      <c r="AK1741" s="13" t="s">
        <v>2389</v>
      </c>
      <c r="AL1741" s="13" t="s">
        <v>136</v>
      </c>
      <c r="AM1741" s="13" t="s">
        <v>1314</v>
      </c>
      <c r="AN1741" s="8" t="s">
        <v>11787</v>
      </c>
      <c r="AO1741" s="13" t="s">
        <v>11788</v>
      </c>
      <c r="AP1741" s="9" t="s">
        <v>11776</v>
      </c>
      <c r="AQ1741" s="11">
        <v>11159.0</v>
      </c>
    </row>
    <row r="1742">
      <c r="A1742" s="8" t="str">
        <f t="shared" si="1"/>
        <v>Katie Doucette</v>
      </c>
      <c r="B1742" s="8" t="s">
        <v>11775</v>
      </c>
      <c r="C1742" s="8" t="s">
        <v>5230</v>
      </c>
      <c r="D1742" s="9" t="s">
        <v>11776</v>
      </c>
      <c r="E1742" s="13" t="s">
        <v>11777</v>
      </c>
      <c r="F1742" s="8" t="s">
        <v>2136</v>
      </c>
      <c r="G1742" s="8" t="s">
        <v>47</v>
      </c>
      <c r="H1742" s="8" t="s">
        <v>11778</v>
      </c>
      <c r="I1742" s="8" t="s">
        <v>49</v>
      </c>
      <c r="J1742" s="10">
        <v>3.66</v>
      </c>
      <c r="K1742" s="8" t="s">
        <v>11779</v>
      </c>
      <c r="L1742" s="8" t="s">
        <v>7706</v>
      </c>
      <c r="M1742" s="8"/>
      <c r="N1742" s="8" t="s">
        <v>11789</v>
      </c>
      <c r="O1742" s="8" t="s">
        <v>52</v>
      </c>
      <c r="P1742" s="8"/>
      <c r="Q1742" s="8"/>
      <c r="R1742" s="8" t="s">
        <v>11790</v>
      </c>
      <c r="S1742" s="8" t="s">
        <v>11791</v>
      </c>
      <c r="T1742" s="11" t="str">
        <f t="shared" si="2"/>
        <v>Katie Doucette</v>
      </c>
      <c r="U1742" s="8" t="s">
        <v>486</v>
      </c>
      <c r="V1742" s="8"/>
      <c r="W1742" s="8"/>
      <c r="X1742" s="8" t="s">
        <v>11781</v>
      </c>
      <c r="Y1742" s="8" t="s">
        <v>60</v>
      </c>
      <c r="Z1742" s="12" t="s">
        <v>11782</v>
      </c>
      <c r="AA1742" s="8" t="s">
        <v>60</v>
      </c>
      <c r="AB1742" s="12" t="s">
        <v>11783</v>
      </c>
      <c r="AC1742" s="8" t="s">
        <v>60</v>
      </c>
      <c r="AD1742" s="12" t="s">
        <v>11784</v>
      </c>
      <c r="AE1742" s="8" t="s">
        <v>11785</v>
      </c>
      <c r="AF1742" s="13" t="s">
        <v>11776</v>
      </c>
      <c r="AG1742" s="13" t="s">
        <v>11786</v>
      </c>
      <c r="AH1742" s="13" t="s">
        <v>232</v>
      </c>
      <c r="AI1742" s="8" t="s">
        <v>66</v>
      </c>
      <c r="AJ1742" s="8"/>
      <c r="AK1742" s="13" t="s">
        <v>2389</v>
      </c>
      <c r="AL1742" s="13" t="s">
        <v>136</v>
      </c>
      <c r="AM1742" s="8" t="s">
        <v>1314</v>
      </c>
      <c r="AN1742" s="8" t="s">
        <v>11787</v>
      </c>
      <c r="AO1742" s="13" t="s">
        <v>11788</v>
      </c>
      <c r="AP1742" s="9" t="s">
        <v>11776</v>
      </c>
      <c r="AQ1742" s="11">
        <v>11159.0</v>
      </c>
    </row>
    <row r="1743">
      <c r="A1743" s="8" t="str">
        <f t="shared" si="1"/>
        <v>Matt Belfield</v>
      </c>
      <c r="B1743" s="8" t="s">
        <v>11775</v>
      </c>
      <c r="C1743" s="8" t="s">
        <v>5230</v>
      </c>
      <c r="D1743" s="9" t="s">
        <v>11776</v>
      </c>
      <c r="E1743" s="8" t="s">
        <v>11777</v>
      </c>
      <c r="F1743" s="8" t="s">
        <v>2136</v>
      </c>
      <c r="G1743" s="8" t="s">
        <v>47</v>
      </c>
      <c r="H1743" s="8" t="s">
        <v>11778</v>
      </c>
      <c r="I1743" s="8" t="s">
        <v>49</v>
      </c>
      <c r="J1743" s="10">
        <v>3.66</v>
      </c>
      <c r="K1743" s="8" t="s">
        <v>11779</v>
      </c>
      <c r="L1743" s="8" t="s">
        <v>7706</v>
      </c>
      <c r="M1743" s="8" t="s">
        <v>86</v>
      </c>
      <c r="N1743" s="8" t="s">
        <v>11792</v>
      </c>
      <c r="O1743" s="8" t="s">
        <v>52</v>
      </c>
      <c r="P1743" s="8"/>
      <c r="Q1743" s="8"/>
      <c r="R1743" s="8" t="s">
        <v>771</v>
      </c>
      <c r="S1743" s="8" t="s">
        <v>11793</v>
      </c>
      <c r="T1743" s="11" t="str">
        <f t="shared" si="2"/>
        <v>Matt Belfield</v>
      </c>
      <c r="U1743" s="8" t="s">
        <v>11794</v>
      </c>
      <c r="V1743" s="8" t="s">
        <v>11795</v>
      </c>
      <c r="W1743" s="8" t="s">
        <v>11796</v>
      </c>
      <c r="X1743" s="8" t="s">
        <v>11781</v>
      </c>
      <c r="Y1743" s="8" t="s">
        <v>60</v>
      </c>
      <c r="Z1743" s="12" t="s">
        <v>11782</v>
      </c>
      <c r="AA1743" s="8" t="s">
        <v>60</v>
      </c>
      <c r="AB1743" s="12" t="s">
        <v>11783</v>
      </c>
      <c r="AC1743" s="8" t="s">
        <v>60</v>
      </c>
      <c r="AD1743" s="12" t="s">
        <v>11784</v>
      </c>
      <c r="AE1743" s="8" t="s">
        <v>11785</v>
      </c>
      <c r="AF1743" s="8" t="s">
        <v>11776</v>
      </c>
      <c r="AG1743" s="8" t="s">
        <v>11786</v>
      </c>
      <c r="AH1743" s="8" t="s">
        <v>232</v>
      </c>
      <c r="AI1743" s="8" t="s">
        <v>66</v>
      </c>
      <c r="AJ1743" s="8" t="s">
        <v>86</v>
      </c>
      <c r="AK1743" s="13" t="s">
        <v>2389</v>
      </c>
      <c r="AL1743" s="13" t="s">
        <v>136</v>
      </c>
      <c r="AM1743" s="8" t="s">
        <v>1314</v>
      </c>
      <c r="AN1743" s="8" t="s">
        <v>11787</v>
      </c>
      <c r="AO1743" s="13" t="s">
        <v>11788</v>
      </c>
      <c r="AP1743" s="9" t="s">
        <v>11776</v>
      </c>
      <c r="AQ1743" s="11">
        <v>11159.0</v>
      </c>
    </row>
    <row r="1744">
      <c r="A1744" s="8" t="str">
        <f t="shared" si="1"/>
        <v>Joe Gingras</v>
      </c>
      <c r="B1744" s="8" t="s">
        <v>11775</v>
      </c>
      <c r="C1744" s="8" t="s">
        <v>5230</v>
      </c>
      <c r="D1744" s="9" t="s">
        <v>11776</v>
      </c>
      <c r="E1744" s="8" t="s">
        <v>11777</v>
      </c>
      <c r="F1744" s="8" t="s">
        <v>2136</v>
      </c>
      <c r="G1744" s="8" t="s">
        <v>47</v>
      </c>
      <c r="H1744" s="8" t="s">
        <v>11778</v>
      </c>
      <c r="I1744" s="8" t="s">
        <v>49</v>
      </c>
      <c r="J1744" s="10">
        <v>3.66</v>
      </c>
      <c r="K1744" s="8" t="s">
        <v>11779</v>
      </c>
      <c r="L1744" s="8" t="s">
        <v>7706</v>
      </c>
      <c r="M1744" s="8" t="s">
        <v>86</v>
      </c>
      <c r="N1744" s="8" t="s">
        <v>11797</v>
      </c>
      <c r="O1744" s="8" t="s">
        <v>52</v>
      </c>
      <c r="P1744" s="8"/>
      <c r="Q1744" s="8"/>
      <c r="R1744" s="8" t="s">
        <v>1075</v>
      </c>
      <c r="S1744" s="8" t="s">
        <v>11798</v>
      </c>
      <c r="T1744" s="11" t="str">
        <f t="shared" si="2"/>
        <v>Joe Gingras</v>
      </c>
      <c r="U1744" s="8" t="s">
        <v>640</v>
      </c>
      <c r="V1744" s="8" t="s">
        <v>11799</v>
      </c>
      <c r="W1744" s="8" t="s">
        <v>11800</v>
      </c>
      <c r="X1744" s="8" t="s">
        <v>11781</v>
      </c>
      <c r="Y1744" s="12" t="s">
        <v>11801</v>
      </c>
      <c r="Z1744" s="12" t="s">
        <v>11782</v>
      </c>
      <c r="AA1744" s="8" t="s">
        <v>60</v>
      </c>
      <c r="AB1744" s="12" t="s">
        <v>11783</v>
      </c>
      <c r="AC1744" s="8" t="s">
        <v>60</v>
      </c>
      <c r="AD1744" s="12" t="s">
        <v>11784</v>
      </c>
      <c r="AE1744" s="8" t="s">
        <v>11785</v>
      </c>
      <c r="AF1744" s="8" t="s">
        <v>11776</v>
      </c>
      <c r="AG1744" s="8" t="s">
        <v>11786</v>
      </c>
      <c r="AH1744" s="8" t="s">
        <v>232</v>
      </c>
      <c r="AI1744" s="8" t="s">
        <v>66</v>
      </c>
      <c r="AJ1744" s="8" t="s">
        <v>86</v>
      </c>
      <c r="AK1744" s="13" t="s">
        <v>2389</v>
      </c>
      <c r="AL1744" s="13" t="s">
        <v>136</v>
      </c>
      <c r="AM1744" s="8" t="s">
        <v>1314</v>
      </c>
      <c r="AN1744" s="8" t="s">
        <v>11787</v>
      </c>
      <c r="AO1744" s="13" t="s">
        <v>11788</v>
      </c>
      <c r="AP1744" s="9" t="s">
        <v>11776</v>
      </c>
      <c r="AQ1744" s="11">
        <v>11159.0</v>
      </c>
    </row>
    <row r="1745">
      <c r="A1745" s="8" t="str">
        <f t="shared" si="1"/>
        <v>Alex Heacock</v>
      </c>
      <c r="B1745" s="8" t="s">
        <v>11802</v>
      </c>
      <c r="C1745" s="8" t="s">
        <v>2351</v>
      </c>
      <c r="D1745" s="9" t="s">
        <v>11803</v>
      </c>
      <c r="E1745" s="8" t="s">
        <v>11804</v>
      </c>
      <c r="F1745" s="8" t="s">
        <v>2304</v>
      </c>
      <c r="G1745" s="8" t="s">
        <v>47</v>
      </c>
      <c r="H1745" s="8" t="s">
        <v>11805</v>
      </c>
      <c r="I1745" s="8" t="s">
        <v>49</v>
      </c>
      <c r="J1745" s="10">
        <v>3.57</v>
      </c>
      <c r="K1745" s="8" t="s">
        <v>11806</v>
      </c>
      <c r="L1745" s="8" t="s">
        <v>5526</v>
      </c>
      <c r="M1745" s="8" t="s">
        <v>86</v>
      </c>
      <c r="N1745" s="8" t="s">
        <v>11807</v>
      </c>
      <c r="O1745" s="8" t="s">
        <v>52</v>
      </c>
      <c r="P1745" s="8"/>
      <c r="Q1745" s="8"/>
      <c r="R1745" s="8" t="s">
        <v>766</v>
      </c>
      <c r="S1745" s="8" t="s">
        <v>11808</v>
      </c>
      <c r="T1745" s="11" t="str">
        <f t="shared" si="2"/>
        <v>Alex Heacock</v>
      </c>
      <c r="U1745" s="8" t="s">
        <v>2105</v>
      </c>
      <c r="V1745" s="8" t="s">
        <v>11809</v>
      </c>
      <c r="W1745" s="8" t="s">
        <v>11810</v>
      </c>
      <c r="X1745" s="8" t="s">
        <v>11811</v>
      </c>
      <c r="Y1745" s="12" t="s">
        <v>11812</v>
      </c>
      <c r="Z1745" s="12" t="s">
        <v>11813</v>
      </c>
      <c r="AA1745" s="8" t="s">
        <v>60</v>
      </c>
      <c r="AB1745" s="12" t="s">
        <v>11814</v>
      </c>
      <c r="AC1745" s="12" t="s">
        <v>11815</v>
      </c>
      <c r="AD1745" s="12" t="s">
        <v>11816</v>
      </c>
      <c r="AE1745" s="8" t="s">
        <v>11817</v>
      </c>
      <c r="AF1745" s="8" t="s">
        <v>11818</v>
      </c>
      <c r="AG1745" s="8" t="s">
        <v>11819</v>
      </c>
      <c r="AH1745" s="8" t="s">
        <v>194</v>
      </c>
      <c r="AI1745" s="8" t="s">
        <v>66</v>
      </c>
      <c r="AJ1745" s="8" t="s">
        <v>86</v>
      </c>
      <c r="AK1745" s="13" t="s">
        <v>1889</v>
      </c>
      <c r="AL1745" s="13" t="s">
        <v>1415</v>
      </c>
      <c r="AM1745" s="8" t="s">
        <v>1891</v>
      </c>
      <c r="AN1745" s="8" t="s">
        <v>11820</v>
      </c>
      <c r="AO1745" s="13" t="s">
        <v>11821</v>
      </c>
      <c r="AP1745" s="9" t="s">
        <v>11818</v>
      </c>
      <c r="AQ1745" s="11">
        <v>6276.0</v>
      </c>
    </row>
    <row r="1746">
      <c r="A1746" s="8" t="str">
        <f t="shared" si="1"/>
        <v>Steve Belanger</v>
      </c>
      <c r="B1746" s="8" t="s">
        <v>11802</v>
      </c>
      <c r="C1746" s="8" t="s">
        <v>2351</v>
      </c>
      <c r="D1746" s="9" t="s">
        <v>11803</v>
      </c>
      <c r="E1746" s="8" t="s">
        <v>11804</v>
      </c>
      <c r="F1746" s="8" t="s">
        <v>2304</v>
      </c>
      <c r="G1746" s="8" t="s">
        <v>47</v>
      </c>
      <c r="H1746" s="8" t="s">
        <v>11805</v>
      </c>
      <c r="I1746" s="8" t="s">
        <v>49</v>
      </c>
      <c r="J1746" s="10">
        <v>3.57</v>
      </c>
      <c r="K1746" s="8" t="s">
        <v>11806</v>
      </c>
      <c r="L1746" s="8" t="s">
        <v>5526</v>
      </c>
      <c r="M1746" s="8"/>
      <c r="N1746" s="8" t="s">
        <v>11822</v>
      </c>
      <c r="O1746" s="8" t="s">
        <v>52</v>
      </c>
      <c r="P1746" s="8"/>
      <c r="Q1746" s="8"/>
      <c r="R1746" s="8" t="s">
        <v>2591</v>
      </c>
      <c r="S1746" s="8" t="s">
        <v>11823</v>
      </c>
      <c r="T1746" s="11" t="str">
        <f t="shared" si="2"/>
        <v>Steve Belanger</v>
      </c>
      <c r="U1746" s="8" t="s">
        <v>167</v>
      </c>
      <c r="V1746" s="8" t="s">
        <v>11824</v>
      </c>
      <c r="W1746" s="8" t="s">
        <v>11825</v>
      </c>
      <c r="X1746" s="8" t="s">
        <v>11811</v>
      </c>
      <c r="Y1746" s="8" t="s">
        <v>60</v>
      </c>
      <c r="Z1746" s="12" t="s">
        <v>11813</v>
      </c>
      <c r="AA1746" s="8" t="s">
        <v>60</v>
      </c>
      <c r="AB1746" s="12" t="s">
        <v>11814</v>
      </c>
      <c r="AC1746" s="8" t="s">
        <v>60</v>
      </c>
      <c r="AD1746" s="12" t="s">
        <v>11816</v>
      </c>
      <c r="AE1746" s="8" t="s">
        <v>11817</v>
      </c>
      <c r="AF1746" s="8" t="s">
        <v>11818</v>
      </c>
      <c r="AG1746" s="8" t="s">
        <v>11819</v>
      </c>
      <c r="AH1746" s="8" t="s">
        <v>194</v>
      </c>
      <c r="AI1746" s="8" t="s">
        <v>66</v>
      </c>
      <c r="AJ1746" s="8"/>
      <c r="AK1746" s="13" t="s">
        <v>1889</v>
      </c>
      <c r="AL1746" s="13" t="s">
        <v>1415</v>
      </c>
      <c r="AM1746" s="8" t="s">
        <v>1891</v>
      </c>
      <c r="AN1746" s="8" t="s">
        <v>11820</v>
      </c>
      <c r="AO1746" s="13" t="s">
        <v>11821</v>
      </c>
      <c r="AP1746" s="9" t="s">
        <v>11818</v>
      </c>
      <c r="AQ1746" s="11">
        <v>6276.0</v>
      </c>
    </row>
    <row r="1747">
      <c r="A1747" s="8" t="str">
        <f t="shared" si="1"/>
        <v>Tommy Barrineau</v>
      </c>
      <c r="B1747" s="8" t="s">
        <v>11802</v>
      </c>
      <c r="C1747" s="8" t="s">
        <v>2351</v>
      </c>
      <c r="D1747" s="9" t="s">
        <v>11803</v>
      </c>
      <c r="E1747" s="8" t="s">
        <v>11804</v>
      </c>
      <c r="F1747" s="8" t="s">
        <v>2304</v>
      </c>
      <c r="G1747" s="8" t="s">
        <v>47</v>
      </c>
      <c r="H1747" s="8" t="s">
        <v>11805</v>
      </c>
      <c r="I1747" s="8" t="s">
        <v>49</v>
      </c>
      <c r="J1747" s="10">
        <v>3.57</v>
      </c>
      <c r="K1747" s="8" t="s">
        <v>11806</v>
      </c>
      <c r="L1747" s="8" t="s">
        <v>5526</v>
      </c>
      <c r="M1747" s="8" t="s">
        <v>86</v>
      </c>
      <c r="N1747" s="8" t="s">
        <v>11826</v>
      </c>
      <c r="O1747" s="8" t="s">
        <v>52</v>
      </c>
      <c r="P1747" s="8"/>
      <c r="Q1747" s="8"/>
      <c r="R1747" s="8" t="s">
        <v>5157</v>
      </c>
      <c r="S1747" s="8" t="s">
        <v>11827</v>
      </c>
      <c r="T1747" s="11" t="str">
        <f t="shared" si="2"/>
        <v>Tommy Barrineau</v>
      </c>
      <c r="U1747" s="8" t="s">
        <v>1088</v>
      </c>
      <c r="V1747" s="8" t="s">
        <v>11828</v>
      </c>
      <c r="W1747" s="8" t="s">
        <v>11829</v>
      </c>
      <c r="X1747" s="8" t="s">
        <v>11811</v>
      </c>
      <c r="Y1747" s="8" t="s">
        <v>60</v>
      </c>
      <c r="Z1747" s="12" t="s">
        <v>11813</v>
      </c>
      <c r="AA1747" s="12" t="s">
        <v>11830</v>
      </c>
      <c r="AB1747" s="12" t="s">
        <v>11814</v>
      </c>
      <c r="AC1747" s="8" t="s">
        <v>60</v>
      </c>
      <c r="AD1747" s="12" t="s">
        <v>11816</v>
      </c>
      <c r="AE1747" s="8" t="s">
        <v>11817</v>
      </c>
      <c r="AF1747" s="8" t="s">
        <v>11818</v>
      </c>
      <c r="AG1747" s="8" t="s">
        <v>11819</v>
      </c>
      <c r="AH1747" s="8" t="s">
        <v>194</v>
      </c>
      <c r="AI1747" s="8" t="s">
        <v>66</v>
      </c>
      <c r="AJ1747" s="8" t="s">
        <v>86</v>
      </c>
      <c r="AK1747" s="13" t="s">
        <v>1889</v>
      </c>
      <c r="AL1747" s="13" t="s">
        <v>1415</v>
      </c>
      <c r="AM1747" s="8" t="s">
        <v>1891</v>
      </c>
      <c r="AN1747" s="8" t="s">
        <v>11820</v>
      </c>
      <c r="AO1747" s="13" t="s">
        <v>11821</v>
      </c>
      <c r="AP1747" s="9" t="s">
        <v>11818</v>
      </c>
      <c r="AQ1747" s="11">
        <v>6276.0</v>
      </c>
    </row>
    <row r="1748">
      <c r="A1748" s="8" t="str">
        <f t="shared" si="1"/>
        <v>Forest Braden</v>
      </c>
      <c r="B1748" s="8" t="s">
        <v>11802</v>
      </c>
      <c r="C1748" s="8" t="s">
        <v>2351</v>
      </c>
      <c r="D1748" s="9" t="s">
        <v>11803</v>
      </c>
      <c r="E1748" s="8" t="s">
        <v>11804</v>
      </c>
      <c r="F1748" s="8" t="s">
        <v>2304</v>
      </c>
      <c r="G1748" s="8" t="s">
        <v>47</v>
      </c>
      <c r="H1748" s="8" t="s">
        <v>11805</v>
      </c>
      <c r="I1748" s="8" t="s">
        <v>49</v>
      </c>
      <c r="J1748" s="10">
        <v>3.57</v>
      </c>
      <c r="K1748" s="8" t="s">
        <v>11806</v>
      </c>
      <c r="L1748" s="8" t="s">
        <v>5526</v>
      </c>
      <c r="M1748" s="8" t="s">
        <v>86</v>
      </c>
      <c r="N1748" s="8" t="s">
        <v>11831</v>
      </c>
      <c r="O1748" s="8" t="s">
        <v>52</v>
      </c>
      <c r="P1748" s="8"/>
      <c r="Q1748" s="8"/>
      <c r="R1748" s="8" t="s">
        <v>11832</v>
      </c>
      <c r="S1748" s="8" t="s">
        <v>11833</v>
      </c>
      <c r="T1748" s="11" t="str">
        <f t="shared" si="2"/>
        <v>Forest Braden</v>
      </c>
      <c r="U1748" s="8" t="s">
        <v>106</v>
      </c>
      <c r="V1748" s="8" t="s">
        <v>11834</v>
      </c>
      <c r="W1748" s="8" t="s">
        <v>11835</v>
      </c>
      <c r="X1748" s="8" t="s">
        <v>11811</v>
      </c>
      <c r="Y1748" s="8" t="s">
        <v>60</v>
      </c>
      <c r="Z1748" s="12" t="s">
        <v>11813</v>
      </c>
      <c r="AA1748" s="8" t="s">
        <v>60</v>
      </c>
      <c r="AB1748" s="12" t="s">
        <v>11814</v>
      </c>
      <c r="AC1748" s="8" t="s">
        <v>60</v>
      </c>
      <c r="AD1748" s="12" t="s">
        <v>11816</v>
      </c>
      <c r="AE1748" s="8" t="s">
        <v>11817</v>
      </c>
      <c r="AF1748" s="8" t="s">
        <v>11818</v>
      </c>
      <c r="AG1748" s="8" t="s">
        <v>11819</v>
      </c>
      <c r="AH1748" s="8" t="s">
        <v>194</v>
      </c>
      <c r="AI1748" s="8" t="s">
        <v>66</v>
      </c>
      <c r="AJ1748" s="8" t="s">
        <v>86</v>
      </c>
      <c r="AK1748" s="13" t="s">
        <v>1889</v>
      </c>
      <c r="AL1748" s="13" t="s">
        <v>1415</v>
      </c>
      <c r="AM1748" s="8" t="s">
        <v>1891</v>
      </c>
      <c r="AN1748" s="8" t="s">
        <v>11820</v>
      </c>
      <c r="AO1748" s="13" t="s">
        <v>11821</v>
      </c>
      <c r="AP1748" s="9" t="s">
        <v>11818</v>
      </c>
      <c r="AQ1748" s="11">
        <v>6276.0</v>
      </c>
    </row>
    <row r="1749">
      <c r="A1749" s="8" t="str">
        <f t="shared" si="1"/>
        <v>Scott Jones</v>
      </c>
      <c r="B1749" s="8" t="s">
        <v>11802</v>
      </c>
      <c r="C1749" s="8" t="s">
        <v>2351</v>
      </c>
      <c r="D1749" s="9" t="s">
        <v>11803</v>
      </c>
      <c r="E1749" s="8" t="s">
        <v>11804</v>
      </c>
      <c r="F1749" s="8" t="s">
        <v>2304</v>
      </c>
      <c r="G1749" s="8" t="s">
        <v>47</v>
      </c>
      <c r="H1749" s="8" t="s">
        <v>11805</v>
      </c>
      <c r="I1749" s="8" t="s">
        <v>49</v>
      </c>
      <c r="J1749" s="10">
        <v>3.57</v>
      </c>
      <c r="K1749" s="8" t="s">
        <v>11806</v>
      </c>
      <c r="L1749" s="8" t="s">
        <v>5526</v>
      </c>
      <c r="M1749" s="8" t="s">
        <v>86</v>
      </c>
      <c r="N1749" s="8" t="s">
        <v>11836</v>
      </c>
      <c r="O1749" s="8" t="s">
        <v>52</v>
      </c>
      <c r="P1749" s="8"/>
      <c r="Q1749" s="8"/>
      <c r="R1749" s="8" t="s">
        <v>147</v>
      </c>
      <c r="S1749" s="8" t="s">
        <v>1937</v>
      </c>
      <c r="T1749" s="11" t="str">
        <f t="shared" si="2"/>
        <v>Scott Jones</v>
      </c>
      <c r="U1749" s="8" t="s">
        <v>106</v>
      </c>
      <c r="V1749" s="8" t="s">
        <v>11837</v>
      </c>
      <c r="W1749" s="8" t="s">
        <v>11838</v>
      </c>
      <c r="X1749" s="8" t="s">
        <v>11811</v>
      </c>
      <c r="Y1749" s="12" t="s">
        <v>11839</v>
      </c>
      <c r="Z1749" s="12" t="s">
        <v>11813</v>
      </c>
      <c r="AA1749" s="8" t="s">
        <v>60</v>
      </c>
      <c r="AB1749" s="12" t="s">
        <v>11814</v>
      </c>
      <c r="AC1749" s="8" t="s">
        <v>60</v>
      </c>
      <c r="AD1749" s="12" t="s">
        <v>11816</v>
      </c>
      <c r="AE1749" s="8" t="s">
        <v>11817</v>
      </c>
      <c r="AF1749" s="8" t="s">
        <v>11818</v>
      </c>
      <c r="AG1749" s="8" t="s">
        <v>11819</v>
      </c>
      <c r="AH1749" s="8" t="s">
        <v>194</v>
      </c>
      <c r="AI1749" s="8" t="s">
        <v>66</v>
      </c>
      <c r="AJ1749" s="8" t="s">
        <v>86</v>
      </c>
      <c r="AK1749" s="13" t="s">
        <v>1889</v>
      </c>
      <c r="AL1749" s="13" t="s">
        <v>1415</v>
      </c>
      <c r="AM1749" s="8" t="s">
        <v>1891</v>
      </c>
      <c r="AN1749" s="8" t="s">
        <v>11820</v>
      </c>
      <c r="AO1749" s="13" t="s">
        <v>11821</v>
      </c>
      <c r="AP1749" s="9" t="s">
        <v>11818</v>
      </c>
      <c r="AQ1749" s="11">
        <v>6276.0</v>
      </c>
    </row>
    <row r="1750">
      <c r="A1750" s="8" t="str">
        <f t="shared" si="1"/>
        <v>Andrew Gerard</v>
      </c>
      <c r="B1750" s="8" t="s">
        <v>11840</v>
      </c>
      <c r="C1750" s="8" t="s">
        <v>2410</v>
      </c>
      <c r="D1750" s="9" t="s">
        <v>11803</v>
      </c>
      <c r="E1750" s="8" t="s">
        <v>11841</v>
      </c>
      <c r="F1750" s="8" t="s">
        <v>2304</v>
      </c>
      <c r="G1750" s="8" t="s">
        <v>47</v>
      </c>
      <c r="H1750" s="8" t="s">
        <v>11842</v>
      </c>
      <c r="I1750" s="8" t="s">
        <v>49</v>
      </c>
      <c r="J1750" s="10">
        <v>3.65</v>
      </c>
      <c r="K1750" s="8" t="s">
        <v>11843</v>
      </c>
      <c r="L1750" s="8" t="s">
        <v>2889</v>
      </c>
      <c r="M1750" s="8" t="s">
        <v>86</v>
      </c>
      <c r="N1750" s="8" t="s">
        <v>11844</v>
      </c>
      <c r="O1750" s="8" t="s">
        <v>52</v>
      </c>
      <c r="P1750" s="8"/>
      <c r="Q1750" s="8"/>
      <c r="R1750" s="8" t="s">
        <v>53</v>
      </c>
      <c r="S1750" s="8" t="s">
        <v>11845</v>
      </c>
      <c r="T1750" s="11" t="str">
        <f t="shared" si="2"/>
        <v>Andrew Gerard</v>
      </c>
      <c r="U1750" s="8" t="s">
        <v>55</v>
      </c>
      <c r="V1750" s="8" t="s">
        <v>11846</v>
      </c>
      <c r="W1750" s="8" t="s">
        <v>11847</v>
      </c>
      <c r="X1750" s="8" t="s">
        <v>11848</v>
      </c>
      <c r="Y1750" s="8" t="s">
        <v>60</v>
      </c>
      <c r="Z1750" s="12" t="s">
        <v>11849</v>
      </c>
      <c r="AA1750" s="8" t="s">
        <v>60</v>
      </c>
      <c r="AB1750" s="8" t="s">
        <v>60</v>
      </c>
      <c r="AC1750" s="8" t="s">
        <v>60</v>
      </c>
      <c r="AD1750" s="12" t="s">
        <v>11850</v>
      </c>
      <c r="AE1750" s="8" t="s">
        <v>11851</v>
      </c>
      <c r="AF1750" s="8" t="s">
        <v>11852</v>
      </c>
      <c r="AG1750" s="8" t="s">
        <v>11819</v>
      </c>
      <c r="AH1750" s="8" t="s">
        <v>194</v>
      </c>
      <c r="AI1750" s="8" t="s">
        <v>66</v>
      </c>
      <c r="AJ1750" s="8" t="s">
        <v>86</v>
      </c>
      <c r="AK1750" s="13" t="s">
        <v>4227</v>
      </c>
      <c r="AL1750" s="13" t="s">
        <v>1715</v>
      </c>
      <c r="AM1750" s="8" t="s">
        <v>1852</v>
      </c>
      <c r="AN1750" s="8" t="s">
        <v>11853</v>
      </c>
      <c r="AO1750" s="13" t="s">
        <v>11854</v>
      </c>
      <c r="AP1750" s="9" t="s">
        <v>11852</v>
      </c>
      <c r="AQ1750" s="11">
        <v>23817.0</v>
      </c>
    </row>
    <row r="1751">
      <c r="A1751" s="8" t="str">
        <f t="shared" si="1"/>
        <v>Tony Mihalich</v>
      </c>
      <c r="B1751" s="8" t="s">
        <v>11840</v>
      </c>
      <c r="C1751" s="8" t="s">
        <v>2410</v>
      </c>
      <c r="D1751" s="9" t="s">
        <v>11803</v>
      </c>
      <c r="E1751" s="8" t="s">
        <v>11841</v>
      </c>
      <c r="F1751" s="8" t="s">
        <v>2304</v>
      </c>
      <c r="G1751" s="8" t="s">
        <v>47</v>
      </c>
      <c r="H1751" s="8" t="s">
        <v>11842</v>
      </c>
      <c r="I1751" s="8" t="s">
        <v>49</v>
      </c>
      <c r="J1751" s="10">
        <v>3.65</v>
      </c>
      <c r="K1751" s="8" t="s">
        <v>11843</v>
      </c>
      <c r="L1751" s="8" t="s">
        <v>2889</v>
      </c>
      <c r="M1751" s="8" t="s">
        <v>86</v>
      </c>
      <c r="N1751" s="8" t="s">
        <v>11855</v>
      </c>
      <c r="O1751" s="8" t="s">
        <v>52</v>
      </c>
      <c r="P1751" s="8"/>
      <c r="Q1751" s="8"/>
      <c r="R1751" s="8" t="s">
        <v>1606</v>
      </c>
      <c r="S1751" s="8" t="s">
        <v>11856</v>
      </c>
      <c r="T1751" s="11" t="str">
        <f t="shared" si="2"/>
        <v>Tony Mihalich</v>
      </c>
      <c r="U1751" s="8" t="s">
        <v>498</v>
      </c>
      <c r="V1751" s="8" t="s">
        <v>11857</v>
      </c>
      <c r="W1751" s="8" t="s">
        <v>11858</v>
      </c>
      <c r="X1751" s="8" t="s">
        <v>11848</v>
      </c>
      <c r="Y1751" s="8" t="s">
        <v>60</v>
      </c>
      <c r="Z1751" s="12" t="s">
        <v>11849</v>
      </c>
      <c r="AA1751" s="12" t="s">
        <v>11859</v>
      </c>
      <c r="AB1751" s="8" t="s">
        <v>60</v>
      </c>
      <c r="AC1751" s="12" t="s">
        <v>11860</v>
      </c>
      <c r="AD1751" s="12" t="s">
        <v>11850</v>
      </c>
      <c r="AE1751" s="8" t="s">
        <v>11851</v>
      </c>
      <c r="AF1751" s="8" t="s">
        <v>11852</v>
      </c>
      <c r="AG1751" s="8" t="s">
        <v>11819</v>
      </c>
      <c r="AH1751" s="8" t="s">
        <v>194</v>
      </c>
      <c r="AI1751" s="8" t="s">
        <v>66</v>
      </c>
      <c r="AJ1751" s="8" t="s">
        <v>86</v>
      </c>
      <c r="AK1751" s="13" t="s">
        <v>4227</v>
      </c>
      <c r="AL1751" s="13" t="s">
        <v>1715</v>
      </c>
      <c r="AM1751" s="8" t="s">
        <v>1852</v>
      </c>
      <c r="AN1751" s="8" t="s">
        <v>11853</v>
      </c>
      <c r="AO1751" s="13" t="s">
        <v>11854</v>
      </c>
      <c r="AP1751" s="9" t="s">
        <v>11852</v>
      </c>
      <c r="AQ1751" s="11">
        <v>23817.0</v>
      </c>
    </row>
    <row r="1752">
      <c r="A1752" s="8" t="str">
        <f t="shared" si="1"/>
        <v>Tim Nickas</v>
      </c>
      <c r="B1752" s="8" t="s">
        <v>11840</v>
      </c>
      <c r="C1752" s="8" t="s">
        <v>2410</v>
      </c>
      <c r="D1752" s="9" t="s">
        <v>11803</v>
      </c>
      <c r="E1752" s="8" t="s">
        <v>11841</v>
      </c>
      <c r="F1752" s="8" t="s">
        <v>2304</v>
      </c>
      <c r="G1752" s="8" t="s">
        <v>47</v>
      </c>
      <c r="H1752" s="8" t="s">
        <v>11842</v>
      </c>
      <c r="I1752" s="8" t="s">
        <v>49</v>
      </c>
      <c r="J1752" s="10">
        <v>3.65</v>
      </c>
      <c r="K1752" s="8" t="s">
        <v>11843</v>
      </c>
      <c r="L1752" s="8" t="s">
        <v>2889</v>
      </c>
      <c r="M1752" s="8" t="s">
        <v>86</v>
      </c>
      <c r="N1752" s="8" t="s">
        <v>11861</v>
      </c>
      <c r="O1752" s="8" t="s">
        <v>52</v>
      </c>
      <c r="P1752" s="8"/>
      <c r="Q1752" s="8"/>
      <c r="R1752" s="8" t="s">
        <v>153</v>
      </c>
      <c r="S1752" s="8" t="s">
        <v>11862</v>
      </c>
      <c r="T1752" s="11" t="str">
        <f t="shared" si="2"/>
        <v>Tim Nickas</v>
      </c>
      <c r="U1752" s="8" t="s">
        <v>498</v>
      </c>
      <c r="V1752" s="8" t="s">
        <v>11863</v>
      </c>
      <c r="W1752" s="8" t="s">
        <v>11864</v>
      </c>
      <c r="X1752" s="8" t="s">
        <v>11848</v>
      </c>
      <c r="Y1752" s="8" t="s">
        <v>60</v>
      </c>
      <c r="Z1752" s="12" t="s">
        <v>11849</v>
      </c>
      <c r="AA1752" s="12" t="s">
        <v>11865</v>
      </c>
      <c r="AB1752" s="8" t="s">
        <v>60</v>
      </c>
      <c r="AC1752" s="8" t="s">
        <v>60</v>
      </c>
      <c r="AD1752" s="12" t="s">
        <v>11850</v>
      </c>
      <c r="AE1752" s="8" t="s">
        <v>11851</v>
      </c>
      <c r="AF1752" s="8" t="s">
        <v>11852</v>
      </c>
      <c r="AG1752" s="8" t="s">
        <v>11819</v>
      </c>
      <c r="AH1752" s="8" t="s">
        <v>194</v>
      </c>
      <c r="AI1752" s="8" t="s">
        <v>66</v>
      </c>
      <c r="AJ1752" s="8" t="s">
        <v>86</v>
      </c>
      <c r="AK1752" s="13" t="s">
        <v>4227</v>
      </c>
      <c r="AL1752" s="13" t="s">
        <v>1715</v>
      </c>
      <c r="AM1752" s="8" t="s">
        <v>1852</v>
      </c>
      <c r="AN1752" s="8" t="s">
        <v>11853</v>
      </c>
      <c r="AO1752" s="13" t="s">
        <v>11854</v>
      </c>
      <c r="AP1752" s="9" t="s">
        <v>11852</v>
      </c>
      <c r="AQ1752" s="11">
        <v>23817.0</v>
      </c>
    </row>
    <row r="1753">
      <c r="A1753" s="8" t="str">
        <f t="shared" si="1"/>
        <v>Emily Harrison</v>
      </c>
      <c r="B1753" s="8" t="s">
        <v>11840</v>
      </c>
      <c r="C1753" s="8" t="s">
        <v>2410</v>
      </c>
      <c r="D1753" s="9" t="s">
        <v>11803</v>
      </c>
      <c r="E1753" s="8" t="s">
        <v>11841</v>
      </c>
      <c r="F1753" s="8" t="s">
        <v>2304</v>
      </c>
      <c r="G1753" s="8" t="s">
        <v>47</v>
      </c>
      <c r="H1753" s="8" t="s">
        <v>11842</v>
      </c>
      <c r="I1753" s="8" t="s">
        <v>49</v>
      </c>
      <c r="J1753" s="10">
        <v>3.65</v>
      </c>
      <c r="K1753" s="8" t="s">
        <v>11843</v>
      </c>
      <c r="L1753" s="8" t="s">
        <v>2889</v>
      </c>
      <c r="M1753" s="8"/>
      <c r="N1753" s="8" t="s">
        <v>11866</v>
      </c>
      <c r="O1753" s="8" t="s">
        <v>52</v>
      </c>
      <c r="P1753" s="8"/>
      <c r="Q1753" s="8"/>
      <c r="R1753" s="8" t="s">
        <v>256</v>
      </c>
      <c r="S1753" s="8" t="s">
        <v>1526</v>
      </c>
      <c r="T1753" s="11" t="str">
        <f t="shared" si="2"/>
        <v>Emily Harrison</v>
      </c>
      <c r="U1753" s="8" t="s">
        <v>247</v>
      </c>
      <c r="V1753" s="8"/>
      <c r="W1753" s="8"/>
      <c r="X1753" s="8" t="s">
        <v>11848</v>
      </c>
      <c r="Y1753" s="8" t="s">
        <v>60</v>
      </c>
      <c r="Z1753" s="12" t="s">
        <v>11849</v>
      </c>
      <c r="AA1753" s="8" t="s">
        <v>60</v>
      </c>
      <c r="AB1753" s="12" t="s">
        <v>11867</v>
      </c>
      <c r="AC1753" s="12" t="s">
        <v>11868</v>
      </c>
      <c r="AD1753" s="12" t="s">
        <v>11850</v>
      </c>
      <c r="AE1753" s="8" t="s">
        <v>11851</v>
      </c>
      <c r="AF1753" s="8" t="s">
        <v>11852</v>
      </c>
      <c r="AG1753" s="8" t="s">
        <v>11819</v>
      </c>
      <c r="AH1753" s="8" t="s">
        <v>194</v>
      </c>
      <c r="AI1753" s="8" t="s">
        <v>66</v>
      </c>
      <c r="AJ1753" s="8"/>
      <c r="AK1753" s="8" t="s">
        <v>4227</v>
      </c>
      <c r="AL1753" s="8" t="s">
        <v>1715</v>
      </c>
      <c r="AM1753" s="8" t="s">
        <v>1852</v>
      </c>
      <c r="AN1753" s="8" t="s">
        <v>11853</v>
      </c>
      <c r="AO1753" s="8" t="s">
        <v>11854</v>
      </c>
      <c r="AP1753" s="8" t="s">
        <v>11852</v>
      </c>
      <c r="AQ1753" s="11">
        <v>23817.0</v>
      </c>
    </row>
    <row r="1754">
      <c r="A1754" s="8" t="str">
        <f t="shared" si="1"/>
        <v>Michelle Wallerstedt</v>
      </c>
      <c r="B1754" s="8" t="s">
        <v>11840</v>
      </c>
      <c r="C1754" s="8" t="s">
        <v>2410</v>
      </c>
      <c r="D1754" s="9" t="s">
        <v>11803</v>
      </c>
      <c r="E1754" s="8" t="s">
        <v>11841</v>
      </c>
      <c r="F1754" s="8" t="s">
        <v>2304</v>
      </c>
      <c r="G1754" s="8" t="s">
        <v>47</v>
      </c>
      <c r="H1754" s="8" t="s">
        <v>11842</v>
      </c>
      <c r="I1754" s="8" t="s">
        <v>49</v>
      </c>
      <c r="J1754" s="10">
        <v>3.65</v>
      </c>
      <c r="K1754" s="8" t="s">
        <v>11843</v>
      </c>
      <c r="L1754" s="8" t="s">
        <v>2889</v>
      </c>
      <c r="M1754" s="8"/>
      <c r="N1754" s="8" t="s">
        <v>11869</v>
      </c>
      <c r="O1754" s="8" t="s">
        <v>52</v>
      </c>
      <c r="P1754" s="8"/>
      <c r="Q1754" s="8"/>
      <c r="R1754" s="8" t="s">
        <v>316</v>
      </c>
      <c r="S1754" s="8" t="s">
        <v>11870</v>
      </c>
      <c r="T1754" s="11" t="str">
        <f t="shared" si="2"/>
        <v>Michelle Wallerstedt</v>
      </c>
      <c r="U1754" s="8" t="s">
        <v>80</v>
      </c>
      <c r="V1754" s="8" t="s">
        <v>11871</v>
      </c>
      <c r="W1754" s="8"/>
      <c r="X1754" s="8" t="s">
        <v>11848</v>
      </c>
      <c r="Y1754" s="8" t="s">
        <v>60</v>
      </c>
      <c r="Z1754" s="12" t="s">
        <v>11849</v>
      </c>
      <c r="AA1754" s="8" t="s">
        <v>60</v>
      </c>
      <c r="AB1754" s="8" t="s">
        <v>60</v>
      </c>
      <c r="AC1754" s="8" t="s">
        <v>60</v>
      </c>
      <c r="AD1754" s="12" t="s">
        <v>11850</v>
      </c>
      <c r="AE1754" s="8" t="s">
        <v>11851</v>
      </c>
      <c r="AF1754" s="8" t="s">
        <v>11852</v>
      </c>
      <c r="AG1754" s="8" t="s">
        <v>11819</v>
      </c>
      <c r="AH1754" s="8" t="s">
        <v>194</v>
      </c>
      <c r="AI1754" s="8" t="s">
        <v>66</v>
      </c>
      <c r="AJ1754" s="8"/>
      <c r="AK1754" s="13" t="s">
        <v>4227</v>
      </c>
      <c r="AL1754" s="13" t="s">
        <v>1715</v>
      </c>
      <c r="AM1754" s="8" t="s">
        <v>1852</v>
      </c>
      <c r="AN1754" s="8" t="s">
        <v>11853</v>
      </c>
      <c r="AO1754" s="13" t="s">
        <v>11854</v>
      </c>
      <c r="AP1754" s="9" t="s">
        <v>11852</v>
      </c>
      <c r="AQ1754" s="11">
        <v>23817.0</v>
      </c>
    </row>
    <row r="1755">
      <c r="A1755" s="8" t="str">
        <f t="shared" si="1"/>
        <v>Reynaldo Radlin</v>
      </c>
      <c r="B1755" s="8" t="s">
        <v>11840</v>
      </c>
      <c r="C1755" s="8" t="s">
        <v>2410</v>
      </c>
      <c r="D1755" s="9" t="s">
        <v>11803</v>
      </c>
      <c r="E1755" s="8" t="s">
        <v>11841</v>
      </c>
      <c r="F1755" s="8" t="s">
        <v>2304</v>
      </c>
      <c r="G1755" s="8" t="s">
        <v>47</v>
      </c>
      <c r="H1755" s="8" t="s">
        <v>11842</v>
      </c>
      <c r="I1755" s="8" t="s">
        <v>49</v>
      </c>
      <c r="J1755" s="10">
        <v>3.65</v>
      </c>
      <c r="K1755" s="8" t="s">
        <v>11843</v>
      </c>
      <c r="L1755" s="8" t="s">
        <v>2889</v>
      </c>
      <c r="M1755" s="8"/>
      <c r="N1755" s="8" t="s">
        <v>11872</v>
      </c>
      <c r="O1755" s="8" t="s">
        <v>52</v>
      </c>
      <c r="P1755" s="8"/>
      <c r="Q1755" s="8"/>
      <c r="R1755" s="8" t="s">
        <v>11873</v>
      </c>
      <c r="S1755" s="8" t="s">
        <v>11874</v>
      </c>
      <c r="T1755" s="11" t="str">
        <f t="shared" si="2"/>
        <v>Reynaldo Radlin</v>
      </c>
      <c r="U1755" s="8" t="s">
        <v>80</v>
      </c>
      <c r="V1755" s="8" t="s">
        <v>11875</v>
      </c>
      <c r="W1755" s="8" t="s">
        <v>11876</v>
      </c>
      <c r="X1755" s="8" t="s">
        <v>11848</v>
      </c>
      <c r="Y1755" s="8" t="s">
        <v>60</v>
      </c>
      <c r="Z1755" s="12" t="s">
        <v>11849</v>
      </c>
      <c r="AA1755" s="8" t="s">
        <v>60</v>
      </c>
      <c r="AB1755" s="12" t="s">
        <v>11867</v>
      </c>
      <c r="AC1755" s="8" t="s">
        <v>60</v>
      </c>
      <c r="AD1755" s="12" t="s">
        <v>11850</v>
      </c>
      <c r="AE1755" s="8" t="s">
        <v>11851</v>
      </c>
      <c r="AF1755" s="8" t="s">
        <v>11852</v>
      </c>
      <c r="AG1755" s="8" t="s">
        <v>11819</v>
      </c>
      <c r="AH1755" s="8" t="s">
        <v>194</v>
      </c>
      <c r="AI1755" s="8" t="s">
        <v>66</v>
      </c>
      <c r="AJ1755" s="8"/>
      <c r="AK1755" s="13" t="s">
        <v>4227</v>
      </c>
      <c r="AL1755" s="13" t="s">
        <v>1715</v>
      </c>
      <c r="AM1755" s="8" t="s">
        <v>1852</v>
      </c>
      <c r="AN1755" s="8" t="s">
        <v>11853</v>
      </c>
      <c r="AO1755" s="13" t="s">
        <v>11854</v>
      </c>
      <c r="AP1755" s="9" t="s">
        <v>11852</v>
      </c>
      <c r="AQ1755" s="11">
        <v>23817.0</v>
      </c>
    </row>
    <row r="1756">
      <c r="A1756" s="8" t="str">
        <f t="shared" si="1"/>
        <v>Ivan Chirinos</v>
      </c>
      <c r="B1756" s="8" t="s">
        <v>11840</v>
      </c>
      <c r="C1756" s="8" t="s">
        <v>2410</v>
      </c>
      <c r="D1756" s="9" t="s">
        <v>11803</v>
      </c>
      <c r="E1756" s="8" t="s">
        <v>11841</v>
      </c>
      <c r="F1756" s="8" t="s">
        <v>2304</v>
      </c>
      <c r="G1756" s="8" t="s">
        <v>47</v>
      </c>
      <c r="H1756" s="8" t="s">
        <v>11842</v>
      </c>
      <c r="I1756" s="8" t="s">
        <v>49</v>
      </c>
      <c r="J1756" s="10">
        <v>3.65</v>
      </c>
      <c r="K1756" s="8" t="s">
        <v>11843</v>
      </c>
      <c r="L1756" s="8" t="s">
        <v>2889</v>
      </c>
      <c r="M1756" s="8" t="s">
        <v>86</v>
      </c>
      <c r="N1756" s="8" t="s">
        <v>11877</v>
      </c>
      <c r="O1756" s="8" t="s">
        <v>52</v>
      </c>
      <c r="P1756" s="8"/>
      <c r="Q1756" s="8"/>
      <c r="R1756" s="8" t="s">
        <v>11878</v>
      </c>
      <c r="S1756" s="8" t="s">
        <v>11879</v>
      </c>
      <c r="T1756" s="11" t="str">
        <f t="shared" si="2"/>
        <v>Ivan Chirinos</v>
      </c>
      <c r="U1756" s="8" t="s">
        <v>80</v>
      </c>
      <c r="V1756" s="8"/>
      <c r="W1756" s="8"/>
      <c r="X1756" s="8" t="s">
        <v>11848</v>
      </c>
      <c r="Y1756" s="8" t="s">
        <v>60</v>
      </c>
      <c r="Z1756" s="12" t="s">
        <v>11849</v>
      </c>
      <c r="AA1756" s="8" t="s">
        <v>60</v>
      </c>
      <c r="AB1756" s="12" t="s">
        <v>11867</v>
      </c>
      <c r="AC1756" s="8" t="s">
        <v>60</v>
      </c>
      <c r="AD1756" s="12" t="s">
        <v>11850</v>
      </c>
      <c r="AE1756" s="8" t="s">
        <v>11851</v>
      </c>
      <c r="AF1756" s="8" t="s">
        <v>11852</v>
      </c>
      <c r="AG1756" s="8" t="s">
        <v>11819</v>
      </c>
      <c r="AH1756" s="8" t="s">
        <v>194</v>
      </c>
      <c r="AI1756" s="8" t="s">
        <v>66</v>
      </c>
      <c r="AJ1756" s="8" t="s">
        <v>86</v>
      </c>
      <c r="AK1756" s="8" t="s">
        <v>4227</v>
      </c>
      <c r="AL1756" s="8" t="s">
        <v>1715</v>
      </c>
      <c r="AM1756" s="8" t="s">
        <v>1852</v>
      </c>
      <c r="AN1756" s="8" t="s">
        <v>11853</v>
      </c>
      <c r="AO1756" s="13" t="s">
        <v>11854</v>
      </c>
      <c r="AP1756" s="9" t="s">
        <v>11852</v>
      </c>
      <c r="AQ1756" s="11">
        <v>23817.0</v>
      </c>
    </row>
    <row r="1757">
      <c r="A1757" s="8" t="str">
        <f t="shared" si="1"/>
        <v>Cason Gardner</v>
      </c>
      <c r="B1757" s="8" t="s">
        <v>11840</v>
      </c>
      <c r="C1757" s="8" t="s">
        <v>2410</v>
      </c>
      <c r="D1757" s="9" t="s">
        <v>11803</v>
      </c>
      <c r="E1757" s="8" t="s">
        <v>11841</v>
      </c>
      <c r="F1757" s="8" t="s">
        <v>2304</v>
      </c>
      <c r="G1757" s="8" t="s">
        <v>47</v>
      </c>
      <c r="H1757" s="8" t="s">
        <v>11842</v>
      </c>
      <c r="I1757" s="8" t="s">
        <v>49</v>
      </c>
      <c r="J1757" s="10">
        <v>3.65</v>
      </c>
      <c r="K1757" s="8" t="s">
        <v>11843</v>
      </c>
      <c r="L1757" s="8" t="s">
        <v>2889</v>
      </c>
      <c r="M1757" s="8" t="s">
        <v>86</v>
      </c>
      <c r="N1757" s="8" t="s">
        <v>11880</v>
      </c>
      <c r="O1757" s="8" t="s">
        <v>52</v>
      </c>
      <c r="P1757" s="8"/>
      <c r="Q1757" s="8"/>
      <c r="R1757" s="8" t="s">
        <v>11881</v>
      </c>
      <c r="S1757" s="8" t="s">
        <v>11882</v>
      </c>
      <c r="T1757" s="11" t="str">
        <f t="shared" si="2"/>
        <v>Cason Gardner</v>
      </c>
      <c r="U1757" s="8" t="s">
        <v>80</v>
      </c>
      <c r="V1757" s="8"/>
      <c r="W1757" s="8"/>
      <c r="X1757" s="8" t="s">
        <v>11848</v>
      </c>
      <c r="Y1757" s="12" t="s">
        <v>11883</v>
      </c>
      <c r="Z1757" s="12" t="s">
        <v>11849</v>
      </c>
      <c r="AA1757" s="8" t="s">
        <v>60</v>
      </c>
      <c r="AB1757" s="12" t="s">
        <v>11867</v>
      </c>
      <c r="AC1757" s="12" t="s">
        <v>11884</v>
      </c>
      <c r="AD1757" s="12" t="s">
        <v>11850</v>
      </c>
      <c r="AE1757" s="8" t="s">
        <v>11851</v>
      </c>
      <c r="AF1757" s="8" t="s">
        <v>11852</v>
      </c>
      <c r="AG1757" s="8" t="s">
        <v>11819</v>
      </c>
      <c r="AH1757" s="8" t="s">
        <v>194</v>
      </c>
      <c r="AI1757" s="8" t="s">
        <v>66</v>
      </c>
      <c r="AJ1757" s="8" t="s">
        <v>86</v>
      </c>
      <c r="AK1757" s="8" t="s">
        <v>4227</v>
      </c>
      <c r="AL1757" s="8" t="s">
        <v>1715</v>
      </c>
      <c r="AM1757" s="8" t="s">
        <v>1852</v>
      </c>
      <c r="AN1757" s="8" t="s">
        <v>11853</v>
      </c>
      <c r="AO1757" s="13" t="s">
        <v>11854</v>
      </c>
      <c r="AP1757" s="9" t="s">
        <v>11852</v>
      </c>
      <c r="AQ1757" s="11">
        <v>23817.0</v>
      </c>
    </row>
    <row r="1758">
      <c r="A1758" s="8" t="str">
        <f t="shared" si="1"/>
        <v>Morgan Holmes</v>
      </c>
      <c r="B1758" s="8" t="s">
        <v>11840</v>
      </c>
      <c r="C1758" s="8" t="s">
        <v>2410</v>
      </c>
      <c r="D1758" s="9" t="s">
        <v>11803</v>
      </c>
      <c r="E1758" s="8" t="s">
        <v>11841</v>
      </c>
      <c r="F1758" s="8" t="s">
        <v>2304</v>
      </c>
      <c r="G1758" s="8" t="s">
        <v>47</v>
      </c>
      <c r="H1758" s="8" t="s">
        <v>11842</v>
      </c>
      <c r="I1758" s="8" t="s">
        <v>49</v>
      </c>
      <c r="J1758" s="10">
        <v>3.65</v>
      </c>
      <c r="K1758" s="8" t="s">
        <v>11843</v>
      </c>
      <c r="L1758" s="8" t="s">
        <v>2889</v>
      </c>
      <c r="M1758" s="8"/>
      <c r="N1758" s="8" t="s">
        <v>11885</v>
      </c>
      <c r="O1758" s="8" t="s">
        <v>52</v>
      </c>
      <c r="P1758" s="8"/>
      <c r="Q1758" s="8"/>
      <c r="R1758" s="8" t="s">
        <v>2196</v>
      </c>
      <c r="S1758" s="8" t="s">
        <v>8198</v>
      </c>
      <c r="T1758" s="11" t="str">
        <f t="shared" si="2"/>
        <v>Morgan Holmes</v>
      </c>
      <c r="U1758" s="8" t="s">
        <v>80</v>
      </c>
      <c r="V1758" s="8"/>
      <c r="W1758" s="8"/>
      <c r="X1758" s="8" t="s">
        <v>11848</v>
      </c>
      <c r="Y1758" s="8" t="s">
        <v>60</v>
      </c>
      <c r="Z1758" s="12" t="s">
        <v>11849</v>
      </c>
      <c r="AA1758" s="8" t="s">
        <v>60</v>
      </c>
      <c r="AB1758" s="12" t="s">
        <v>11867</v>
      </c>
      <c r="AC1758" s="8" t="s">
        <v>60</v>
      </c>
      <c r="AD1758" s="12" t="s">
        <v>11850</v>
      </c>
      <c r="AE1758" s="8" t="s">
        <v>11851</v>
      </c>
      <c r="AF1758" s="8" t="s">
        <v>11852</v>
      </c>
      <c r="AG1758" s="8" t="s">
        <v>11819</v>
      </c>
      <c r="AH1758" s="8" t="s">
        <v>194</v>
      </c>
      <c r="AI1758" s="8" t="s">
        <v>66</v>
      </c>
      <c r="AJ1758" s="8"/>
      <c r="AK1758" s="8" t="s">
        <v>4227</v>
      </c>
      <c r="AL1758" s="8" t="s">
        <v>1715</v>
      </c>
      <c r="AM1758" s="8" t="s">
        <v>1852</v>
      </c>
      <c r="AN1758" s="8" t="s">
        <v>11853</v>
      </c>
      <c r="AO1758" s="8" t="s">
        <v>11854</v>
      </c>
      <c r="AP1758" s="8" t="s">
        <v>11852</v>
      </c>
      <c r="AQ1758" s="11">
        <v>23817.0</v>
      </c>
    </row>
    <row r="1759">
      <c r="A1759" s="8" t="str">
        <f t="shared" si="1"/>
        <v>Susanna Sullivan</v>
      </c>
      <c r="B1759" s="8" t="s">
        <v>11840</v>
      </c>
      <c r="C1759" s="8" t="s">
        <v>2410</v>
      </c>
      <c r="D1759" s="9" t="s">
        <v>11803</v>
      </c>
      <c r="E1759" s="8" t="s">
        <v>11841</v>
      </c>
      <c r="F1759" s="8" t="s">
        <v>2304</v>
      </c>
      <c r="G1759" s="8" t="s">
        <v>47</v>
      </c>
      <c r="H1759" s="8" t="s">
        <v>11842</v>
      </c>
      <c r="I1759" s="8" t="s">
        <v>49</v>
      </c>
      <c r="J1759" s="10">
        <v>3.65</v>
      </c>
      <c r="K1759" s="8" t="s">
        <v>11843</v>
      </c>
      <c r="L1759" s="8" t="s">
        <v>2889</v>
      </c>
      <c r="M1759" s="8" t="s">
        <v>86</v>
      </c>
      <c r="N1759" s="8" t="s">
        <v>11886</v>
      </c>
      <c r="O1759" s="8" t="s">
        <v>52</v>
      </c>
      <c r="P1759" s="8"/>
      <c r="Q1759" s="8"/>
      <c r="R1759" s="8" t="s">
        <v>11887</v>
      </c>
      <c r="S1759" s="8" t="s">
        <v>2245</v>
      </c>
      <c r="T1759" s="11" t="str">
        <f t="shared" si="2"/>
        <v>Susanna Sullivan</v>
      </c>
      <c r="U1759" s="8" t="s">
        <v>80</v>
      </c>
      <c r="V1759" s="8"/>
      <c r="W1759" s="8"/>
      <c r="X1759" s="8" t="s">
        <v>11848</v>
      </c>
      <c r="Y1759" s="8" t="s">
        <v>60</v>
      </c>
      <c r="Z1759" s="12" t="s">
        <v>11849</v>
      </c>
      <c r="AA1759" s="8" t="s">
        <v>60</v>
      </c>
      <c r="AB1759" s="12" t="s">
        <v>11867</v>
      </c>
      <c r="AC1759" s="8" t="s">
        <v>60</v>
      </c>
      <c r="AD1759" s="12" t="s">
        <v>11850</v>
      </c>
      <c r="AE1759" s="8" t="s">
        <v>11851</v>
      </c>
      <c r="AF1759" s="8" t="s">
        <v>11852</v>
      </c>
      <c r="AG1759" s="8" t="s">
        <v>11819</v>
      </c>
      <c r="AH1759" s="8" t="s">
        <v>194</v>
      </c>
      <c r="AI1759" s="8" t="s">
        <v>66</v>
      </c>
      <c r="AJ1759" s="8" t="s">
        <v>86</v>
      </c>
      <c r="AK1759" s="8" t="s">
        <v>4227</v>
      </c>
      <c r="AL1759" s="8" t="s">
        <v>1715</v>
      </c>
      <c r="AM1759" s="8" t="s">
        <v>1852</v>
      </c>
      <c r="AN1759" s="8" t="s">
        <v>11853</v>
      </c>
      <c r="AO1759" s="13" t="s">
        <v>11854</v>
      </c>
      <c r="AP1759" s="9" t="s">
        <v>11852</v>
      </c>
      <c r="AQ1759" s="11">
        <v>23817.0</v>
      </c>
    </row>
    <row r="1760">
      <c r="A1760" s="8" t="str">
        <f t="shared" si="1"/>
        <v>Maurice Pierce</v>
      </c>
      <c r="B1760" s="8" t="s">
        <v>11888</v>
      </c>
      <c r="C1760" s="8" t="s">
        <v>2351</v>
      </c>
      <c r="D1760" s="9" t="s">
        <v>11803</v>
      </c>
      <c r="E1760" s="8" t="s">
        <v>11889</v>
      </c>
      <c r="F1760" s="8" t="s">
        <v>2304</v>
      </c>
      <c r="G1760" s="8" t="s">
        <v>47</v>
      </c>
      <c r="H1760" s="8" t="s">
        <v>11890</v>
      </c>
      <c r="I1760" s="8" t="s">
        <v>49</v>
      </c>
      <c r="J1760" s="10">
        <v>3.68</v>
      </c>
      <c r="K1760" s="8" t="s">
        <v>5613</v>
      </c>
      <c r="L1760" s="8" t="s">
        <v>86</v>
      </c>
      <c r="M1760" s="8" t="s">
        <v>86</v>
      </c>
      <c r="N1760" s="8" t="s">
        <v>11891</v>
      </c>
      <c r="O1760" s="8" t="s">
        <v>52</v>
      </c>
      <c r="P1760" s="8"/>
      <c r="Q1760" s="8"/>
      <c r="R1760" s="8" t="s">
        <v>11892</v>
      </c>
      <c r="S1760" s="8" t="s">
        <v>6026</v>
      </c>
      <c r="T1760" s="11" t="str">
        <f t="shared" si="2"/>
        <v>Maurice Pierce</v>
      </c>
      <c r="U1760" s="8" t="s">
        <v>11893</v>
      </c>
      <c r="V1760" s="8" t="s">
        <v>11894</v>
      </c>
      <c r="W1760" s="8" t="s">
        <v>11895</v>
      </c>
      <c r="X1760" s="8" t="s">
        <v>11896</v>
      </c>
      <c r="Y1760" s="12" t="s">
        <v>11897</v>
      </c>
      <c r="Z1760" s="12" t="s">
        <v>11898</v>
      </c>
      <c r="AA1760" s="12" t="s">
        <v>11899</v>
      </c>
      <c r="AB1760" s="12" t="s">
        <v>11900</v>
      </c>
      <c r="AC1760" s="8" t="s">
        <v>60</v>
      </c>
      <c r="AD1760" s="12" t="s">
        <v>11901</v>
      </c>
      <c r="AE1760" s="8" t="s">
        <v>11902</v>
      </c>
      <c r="AF1760" s="8" t="s">
        <v>11889</v>
      </c>
      <c r="AG1760" s="8" t="s">
        <v>11819</v>
      </c>
      <c r="AH1760" s="8" t="s">
        <v>352</v>
      </c>
      <c r="AI1760" s="8" t="s">
        <v>233</v>
      </c>
      <c r="AJ1760" s="8" t="s">
        <v>67</v>
      </c>
      <c r="AK1760" s="8"/>
      <c r="AL1760" s="8"/>
      <c r="AM1760" s="8" t="s">
        <v>545</v>
      </c>
      <c r="AN1760" s="8" t="s">
        <v>11903</v>
      </c>
      <c r="AO1760" s="13" t="s">
        <v>11904</v>
      </c>
      <c r="AP1760" s="9" t="s">
        <v>11889</v>
      </c>
      <c r="AQ1760" s="11">
        <v>3836.0</v>
      </c>
    </row>
    <row r="1761">
      <c r="A1761" s="8" t="str">
        <f t="shared" si="1"/>
        <v>Eric Smalls</v>
      </c>
      <c r="B1761" s="8" t="s">
        <v>11888</v>
      </c>
      <c r="C1761" s="8" t="s">
        <v>2351</v>
      </c>
      <c r="D1761" s="9" t="s">
        <v>11803</v>
      </c>
      <c r="E1761" s="8" t="s">
        <v>11889</v>
      </c>
      <c r="F1761" s="8" t="s">
        <v>2304</v>
      </c>
      <c r="G1761" s="8" t="s">
        <v>47</v>
      </c>
      <c r="H1761" s="8" t="s">
        <v>11890</v>
      </c>
      <c r="I1761" s="8" t="s">
        <v>49</v>
      </c>
      <c r="J1761" s="10">
        <v>3.68</v>
      </c>
      <c r="K1761" s="8" t="s">
        <v>5613</v>
      </c>
      <c r="L1761" s="8" t="s">
        <v>86</v>
      </c>
      <c r="M1761" s="8" t="s">
        <v>86</v>
      </c>
      <c r="N1761" s="8" t="s">
        <v>11905</v>
      </c>
      <c r="O1761" s="8" t="s">
        <v>52</v>
      </c>
      <c r="P1761" s="8"/>
      <c r="Q1761" s="8"/>
      <c r="R1761" s="8" t="s">
        <v>1729</v>
      </c>
      <c r="S1761" s="8" t="s">
        <v>11906</v>
      </c>
      <c r="T1761" s="11" t="str">
        <f t="shared" si="2"/>
        <v>Eric Smalls</v>
      </c>
      <c r="U1761" s="8" t="s">
        <v>8324</v>
      </c>
      <c r="V1761" s="8" t="s">
        <v>11907</v>
      </c>
      <c r="W1761" s="8" t="s">
        <v>11908</v>
      </c>
      <c r="X1761" s="8" t="s">
        <v>11896</v>
      </c>
      <c r="Y1761" s="8" t="s">
        <v>60</v>
      </c>
      <c r="Z1761" s="12" t="s">
        <v>11898</v>
      </c>
      <c r="AA1761" s="12" t="s">
        <v>11909</v>
      </c>
      <c r="AB1761" s="12" t="s">
        <v>11900</v>
      </c>
      <c r="AC1761" s="12" t="s">
        <v>11910</v>
      </c>
      <c r="AD1761" s="12" t="s">
        <v>11901</v>
      </c>
      <c r="AE1761" s="8" t="s">
        <v>11902</v>
      </c>
      <c r="AF1761" s="8" t="s">
        <v>11889</v>
      </c>
      <c r="AG1761" s="8" t="s">
        <v>11819</v>
      </c>
      <c r="AH1761" s="8" t="s">
        <v>352</v>
      </c>
      <c r="AI1761" s="8" t="s">
        <v>233</v>
      </c>
      <c r="AJ1761" s="8" t="s">
        <v>67</v>
      </c>
      <c r="AK1761" s="8"/>
      <c r="AL1761" s="8"/>
      <c r="AM1761" s="8" t="s">
        <v>545</v>
      </c>
      <c r="AN1761" s="8" t="s">
        <v>11903</v>
      </c>
      <c r="AO1761" s="13" t="s">
        <v>11904</v>
      </c>
      <c r="AP1761" s="9" t="s">
        <v>11889</v>
      </c>
      <c r="AQ1761" s="11">
        <v>3836.0</v>
      </c>
    </row>
    <row r="1762">
      <c r="A1762" s="8" t="str">
        <f t="shared" si="1"/>
        <v>Moise Joseph</v>
      </c>
      <c r="B1762" s="8" t="s">
        <v>11888</v>
      </c>
      <c r="C1762" s="8" t="s">
        <v>2351</v>
      </c>
      <c r="D1762" s="9" t="s">
        <v>11803</v>
      </c>
      <c r="E1762" s="8" t="s">
        <v>11889</v>
      </c>
      <c r="F1762" s="8" t="s">
        <v>2304</v>
      </c>
      <c r="G1762" s="8" t="s">
        <v>47</v>
      </c>
      <c r="H1762" s="8" t="s">
        <v>11890</v>
      </c>
      <c r="I1762" s="8" t="s">
        <v>49</v>
      </c>
      <c r="J1762" s="10">
        <v>3.68</v>
      </c>
      <c r="K1762" s="8" t="s">
        <v>5613</v>
      </c>
      <c r="L1762" s="8"/>
      <c r="M1762" s="8"/>
      <c r="N1762" s="8" t="s">
        <v>11911</v>
      </c>
      <c r="O1762" s="8" t="s">
        <v>52</v>
      </c>
      <c r="P1762" s="8"/>
      <c r="Q1762" s="8"/>
      <c r="R1762" s="8" t="s">
        <v>11912</v>
      </c>
      <c r="S1762" s="8" t="s">
        <v>4858</v>
      </c>
      <c r="T1762" s="11" t="str">
        <f t="shared" si="2"/>
        <v>Moise Joseph</v>
      </c>
      <c r="U1762" s="8" t="s">
        <v>106</v>
      </c>
      <c r="V1762" s="8" t="s">
        <v>11913</v>
      </c>
      <c r="W1762" s="8" t="s">
        <v>11914</v>
      </c>
      <c r="X1762" s="8" t="s">
        <v>11896</v>
      </c>
      <c r="Y1762" s="12" t="s">
        <v>11915</v>
      </c>
      <c r="Z1762" s="12" t="s">
        <v>11898</v>
      </c>
      <c r="AA1762" s="8" t="s">
        <v>60</v>
      </c>
      <c r="AB1762" s="12" t="s">
        <v>11900</v>
      </c>
      <c r="AC1762" s="8" t="s">
        <v>60</v>
      </c>
      <c r="AD1762" s="12" t="s">
        <v>11901</v>
      </c>
      <c r="AE1762" s="8" t="s">
        <v>11902</v>
      </c>
      <c r="AF1762" s="8" t="s">
        <v>11889</v>
      </c>
      <c r="AG1762" s="8" t="s">
        <v>11819</v>
      </c>
      <c r="AH1762" s="8" t="s">
        <v>352</v>
      </c>
      <c r="AI1762" s="8" t="s">
        <v>233</v>
      </c>
      <c r="AJ1762" s="8" t="s">
        <v>67</v>
      </c>
      <c r="AK1762" s="8"/>
      <c r="AL1762" s="8"/>
      <c r="AM1762" s="8" t="s">
        <v>545</v>
      </c>
      <c r="AN1762" s="8" t="s">
        <v>11903</v>
      </c>
      <c r="AO1762" s="13" t="s">
        <v>11904</v>
      </c>
      <c r="AP1762" s="9" t="s">
        <v>11889</v>
      </c>
      <c r="AQ1762" s="11">
        <v>3836.0</v>
      </c>
    </row>
    <row r="1763">
      <c r="A1763" s="8" t="str">
        <f t="shared" si="1"/>
        <v>Shawn Venable</v>
      </c>
      <c r="B1763" s="8" t="s">
        <v>11916</v>
      </c>
      <c r="C1763" s="8" t="s">
        <v>178</v>
      </c>
      <c r="D1763" s="9" t="s">
        <v>11803</v>
      </c>
      <c r="E1763" s="8" t="s">
        <v>11917</v>
      </c>
      <c r="F1763" s="8" t="s">
        <v>2304</v>
      </c>
      <c r="G1763" s="8" t="s">
        <v>47</v>
      </c>
      <c r="H1763" s="8" t="s">
        <v>11918</v>
      </c>
      <c r="I1763" s="8" t="s">
        <v>219</v>
      </c>
      <c r="J1763" s="10">
        <v>3.52</v>
      </c>
      <c r="K1763" s="8" t="s">
        <v>11919</v>
      </c>
      <c r="L1763" s="8"/>
      <c r="M1763" s="8"/>
      <c r="N1763" s="8" t="s">
        <v>11920</v>
      </c>
      <c r="O1763" s="8" t="s">
        <v>52</v>
      </c>
      <c r="P1763" s="8"/>
      <c r="Q1763" s="8"/>
      <c r="R1763" s="8" t="s">
        <v>5644</v>
      </c>
      <c r="S1763" s="8" t="s">
        <v>11921</v>
      </c>
      <c r="T1763" s="11" t="str">
        <f t="shared" si="2"/>
        <v>Shawn Venable</v>
      </c>
      <c r="U1763" s="8" t="s">
        <v>2416</v>
      </c>
      <c r="V1763" s="8" t="s">
        <v>11922</v>
      </c>
      <c r="W1763" s="8" t="s">
        <v>11923</v>
      </c>
      <c r="X1763" s="8" t="s">
        <v>11924</v>
      </c>
      <c r="Y1763" s="12" t="s">
        <v>11925</v>
      </c>
      <c r="Z1763" s="12" t="s">
        <v>11926</v>
      </c>
      <c r="AA1763" s="12" t="s">
        <v>11927</v>
      </c>
      <c r="AB1763" s="12" t="s">
        <v>11928</v>
      </c>
      <c r="AC1763" s="12" t="s">
        <v>11929</v>
      </c>
      <c r="AD1763" s="12" t="s">
        <v>11930</v>
      </c>
      <c r="AE1763" s="8" t="s">
        <v>11931</v>
      </c>
      <c r="AF1763" s="8" t="s">
        <v>11932</v>
      </c>
      <c r="AG1763" s="8" t="s">
        <v>11819</v>
      </c>
      <c r="AH1763" s="8" t="s">
        <v>352</v>
      </c>
      <c r="AI1763" s="8" t="s">
        <v>233</v>
      </c>
      <c r="AJ1763" s="8"/>
      <c r="AK1763" s="8"/>
      <c r="AL1763" s="8"/>
      <c r="AM1763" s="8" t="s">
        <v>2024</v>
      </c>
      <c r="AN1763" s="8" t="s">
        <v>11933</v>
      </c>
      <c r="AO1763" s="8" t="s">
        <v>11934</v>
      </c>
      <c r="AP1763" s="9" t="s">
        <v>11932</v>
      </c>
      <c r="AQ1763" s="11">
        <v>47050.0</v>
      </c>
    </row>
    <row r="1764">
      <c r="A1764" s="8" t="str">
        <f t="shared" si="1"/>
        <v>Lance Bingham</v>
      </c>
      <c r="B1764" s="8" t="s">
        <v>11916</v>
      </c>
      <c r="C1764" s="8" t="s">
        <v>178</v>
      </c>
      <c r="D1764" s="9" t="s">
        <v>11803</v>
      </c>
      <c r="E1764" s="8" t="s">
        <v>11917</v>
      </c>
      <c r="F1764" s="8" t="s">
        <v>2304</v>
      </c>
      <c r="G1764" s="8" t="s">
        <v>47</v>
      </c>
      <c r="H1764" s="8" t="s">
        <v>11918</v>
      </c>
      <c r="I1764" s="8" t="s">
        <v>219</v>
      </c>
      <c r="J1764" s="10">
        <v>3.52</v>
      </c>
      <c r="K1764" s="8" t="s">
        <v>11919</v>
      </c>
      <c r="L1764" s="8"/>
      <c r="M1764" s="8"/>
      <c r="N1764" s="8" t="s">
        <v>11935</v>
      </c>
      <c r="O1764" s="8" t="s">
        <v>52</v>
      </c>
      <c r="P1764" s="8"/>
      <c r="Q1764" s="8"/>
      <c r="R1764" s="8" t="s">
        <v>11936</v>
      </c>
      <c r="S1764" s="8" t="s">
        <v>11937</v>
      </c>
      <c r="T1764" s="11" t="str">
        <f t="shared" si="2"/>
        <v>Lance Bingham</v>
      </c>
      <c r="U1764" s="8" t="s">
        <v>55</v>
      </c>
      <c r="V1764" s="8" t="s">
        <v>11938</v>
      </c>
      <c r="W1764" s="8" t="s">
        <v>11923</v>
      </c>
      <c r="X1764" s="8" t="s">
        <v>11924</v>
      </c>
      <c r="Y1764" s="12" t="s">
        <v>11939</v>
      </c>
      <c r="Z1764" s="12" t="s">
        <v>11926</v>
      </c>
      <c r="AA1764" s="8" t="s">
        <v>60</v>
      </c>
      <c r="AB1764" s="12" t="s">
        <v>11928</v>
      </c>
      <c r="AC1764" s="8" t="s">
        <v>60</v>
      </c>
      <c r="AD1764" s="12" t="s">
        <v>11930</v>
      </c>
      <c r="AE1764" s="8" t="s">
        <v>11931</v>
      </c>
      <c r="AF1764" s="8" t="s">
        <v>11932</v>
      </c>
      <c r="AG1764" s="8" t="s">
        <v>11819</v>
      </c>
      <c r="AH1764" s="8" t="s">
        <v>352</v>
      </c>
      <c r="AI1764" s="8" t="s">
        <v>233</v>
      </c>
      <c r="AJ1764" s="8"/>
      <c r="AK1764" s="8"/>
      <c r="AL1764" s="8"/>
      <c r="AM1764" s="8" t="s">
        <v>2024</v>
      </c>
      <c r="AN1764" s="8" t="s">
        <v>11933</v>
      </c>
      <c r="AO1764" s="8" t="s">
        <v>11934</v>
      </c>
      <c r="AP1764" s="9" t="s">
        <v>11932</v>
      </c>
      <c r="AQ1764" s="11">
        <v>47050.0</v>
      </c>
    </row>
    <row r="1765">
      <c r="A1765" s="8" t="str">
        <f t="shared" si="1"/>
        <v>Makenzy Willis</v>
      </c>
      <c r="B1765" s="8" t="s">
        <v>11916</v>
      </c>
      <c r="C1765" s="8" t="s">
        <v>178</v>
      </c>
      <c r="D1765" s="9" t="s">
        <v>11803</v>
      </c>
      <c r="E1765" s="8" t="s">
        <v>11917</v>
      </c>
      <c r="F1765" s="8" t="s">
        <v>2304</v>
      </c>
      <c r="G1765" s="8" t="s">
        <v>47</v>
      </c>
      <c r="H1765" s="8" t="s">
        <v>11918</v>
      </c>
      <c r="I1765" s="8" t="s">
        <v>219</v>
      </c>
      <c r="J1765" s="10">
        <v>3.52</v>
      </c>
      <c r="K1765" s="8" t="s">
        <v>11919</v>
      </c>
      <c r="L1765" s="8"/>
      <c r="M1765" s="8"/>
      <c r="N1765" s="8" t="s">
        <v>11940</v>
      </c>
      <c r="O1765" s="8" t="s">
        <v>52</v>
      </c>
      <c r="P1765" s="8" t="s">
        <v>490</v>
      </c>
      <c r="Q1765" s="8"/>
      <c r="R1765" s="8" t="s">
        <v>11941</v>
      </c>
      <c r="S1765" s="8" t="s">
        <v>7259</v>
      </c>
      <c r="T1765" s="11" t="str">
        <f t="shared" si="2"/>
        <v>Makenzy Willis</v>
      </c>
      <c r="U1765" s="8" t="s">
        <v>149</v>
      </c>
      <c r="V1765" s="8" t="s">
        <v>11942</v>
      </c>
      <c r="W1765" s="8"/>
      <c r="X1765" s="8" t="s">
        <v>11924</v>
      </c>
      <c r="Y1765" s="8" t="s">
        <v>60</v>
      </c>
      <c r="Z1765" s="12" t="s">
        <v>11926</v>
      </c>
      <c r="AA1765" s="12" t="s">
        <v>11943</v>
      </c>
      <c r="AB1765" s="12" t="s">
        <v>11928</v>
      </c>
      <c r="AC1765" s="12" t="s">
        <v>11944</v>
      </c>
      <c r="AD1765" s="12" t="s">
        <v>11930</v>
      </c>
      <c r="AE1765" s="8" t="s">
        <v>11931</v>
      </c>
      <c r="AF1765" s="8" t="s">
        <v>11932</v>
      </c>
      <c r="AG1765" s="8" t="s">
        <v>11819</v>
      </c>
      <c r="AH1765" s="8" t="s">
        <v>352</v>
      </c>
      <c r="AI1765" s="8" t="s">
        <v>233</v>
      </c>
      <c r="AJ1765" s="8"/>
      <c r="AK1765" s="8"/>
      <c r="AL1765" s="8"/>
      <c r="AM1765" s="8" t="s">
        <v>2024</v>
      </c>
      <c r="AN1765" s="8" t="s">
        <v>11933</v>
      </c>
      <c r="AO1765" s="8" t="s">
        <v>11934</v>
      </c>
      <c r="AP1765" s="8" t="s">
        <v>11932</v>
      </c>
      <c r="AQ1765" s="11">
        <v>47050.0</v>
      </c>
    </row>
    <row r="1766">
      <c r="A1766" s="8" t="str">
        <f t="shared" si="1"/>
        <v>Heather Zealand</v>
      </c>
      <c r="B1766" s="8" t="s">
        <v>11916</v>
      </c>
      <c r="C1766" s="8" t="s">
        <v>178</v>
      </c>
      <c r="D1766" s="9" t="s">
        <v>11803</v>
      </c>
      <c r="E1766" s="8" t="s">
        <v>11917</v>
      </c>
      <c r="F1766" s="8" t="s">
        <v>2304</v>
      </c>
      <c r="G1766" s="8" t="s">
        <v>47</v>
      </c>
      <c r="H1766" s="8" t="s">
        <v>11918</v>
      </c>
      <c r="I1766" s="8" t="s">
        <v>219</v>
      </c>
      <c r="J1766" s="10">
        <v>3.52</v>
      </c>
      <c r="K1766" s="8" t="s">
        <v>11919</v>
      </c>
      <c r="L1766" s="8"/>
      <c r="M1766" s="8"/>
      <c r="N1766" s="8" t="s">
        <v>11945</v>
      </c>
      <c r="O1766" s="8" t="s">
        <v>52</v>
      </c>
      <c r="P1766" s="8"/>
      <c r="Q1766" s="8"/>
      <c r="R1766" s="8" t="s">
        <v>11946</v>
      </c>
      <c r="S1766" s="8" t="s">
        <v>11947</v>
      </c>
      <c r="T1766" s="11" t="str">
        <f t="shared" si="2"/>
        <v>Heather Zealand</v>
      </c>
      <c r="U1766" s="8" t="s">
        <v>106</v>
      </c>
      <c r="V1766" s="8" t="s">
        <v>11948</v>
      </c>
      <c r="W1766" s="8"/>
      <c r="X1766" s="8" t="s">
        <v>11924</v>
      </c>
      <c r="Y1766" s="8" t="s">
        <v>60</v>
      </c>
      <c r="Z1766" s="12" t="s">
        <v>11926</v>
      </c>
      <c r="AA1766" s="12" t="s">
        <v>11949</v>
      </c>
      <c r="AB1766" s="12" t="s">
        <v>11928</v>
      </c>
      <c r="AC1766" s="8" t="s">
        <v>60</v>
      </c>
      <c r="AD1766" s="12" t="s">
        <v>11930</v>
      </c>
      <c r="AE1766" s="8" t="s">
        <v>11931</v>
      </c>
      <c r="AF1766" s="8" t="s">
        <v>11932</v>
      </c>
      <c r="AG1766" s="8" t="s">
        <v>11819</v>
      </c>
      <c r="AH1766" s="8" t="s">
        <v>352</v>
      </c>
      <c r="AI1766" s="8" t="s">
        <v>233</v>
      </c>
      <c r="AJ1766" s="8"/>
      <c r="AK1766" s="8"/>
      <c r="AL1766" s="8"/>
      <c r="AM1766" s="8" t="s">
        <v>2024</v>
      </c>
      <c r="AN1766" s="8" t="s">
        <v>11933</v>
      </c>
      <c r="AO1766" s="8" t="s">
        <v>11934</v>
      </c>
      <c r="AP1766" s="9" t="s">
        <v>11932</v>
      </c>
      <c r="AQ1766" s="11">
        <v>47050.0</v>
      </c>
    </row>
    <row r="1767">
      <c r="A1767" s="8" t="str">
        <f t="shared" si="1"/>
        <v>Isaac Wendland</v>
      </c>
      <c r="B1767" s="8" t="s">
        <v>11916</v>
      </c>
      <c r="C1767" s="8" t="s">
        <v>178</v>
      </c>
      <c r="D1767" s="9" t="s">
        <v>11803</v>
      </c>
      <c r="E1767" s="8" t="s">
        <v>11917</v>
      </c>
      <c r="F1767" s="8" t="s">
        <v>2304</v>
      </c>
      <c r="G1767" s="8" t="s">
        <v>47</v>
      </c>
      <c r="H1767" s="8" t="s">
        <v>11918</v>
      </c>
      <c r="I1767" s="8" t="s">
        <v>219</v>
      </c>
      <c r="J1767" s="10">
        <v>3.52</v>
      </c>
      <c r="K1767" s="8" t="s">
        <v>11919</v>
      </c>
      <c r="L1767" s="8"/>
      <c r="M1767" s="8"/>
      <c r="N1767" s="8" t="s">
        <v>11950</v>
      </c>
      <c r="O1767" s="8" t="s">
        <v>52</v>
      </c>
      <c r="P1767" s="8"/>
      <c r="Q1767" s="8"/>
      <c r="R1767" s="8" t="s">
        <v>1946</v>
      </c>
      <c r="S1767" s="8" t="s">
        <v>11951</v>
      </c>
      <c r="T1767" s="11" t="str">
        <f t="shared" si="2"/>
        <v>Isaac Wendland</v>
      </c>
      <c r="U1767" s="8" t="s">
        <v>106</v>
      </c>
      <c r="V1767" s="8" t="s">
        <v>11952</v>
      </c>
      <c r="W1767" s="8" t="s">
        <v>11923</v>
      </c>
      <c r="X1767" s="8" t="s">
        <v>11924</v>
      </c>
      <c r="Y1767" s="12" t="s">
        <v>11953</v>
      </c>
      <c r="Z1767" s="12" t="s">
        <v>11926</v>
      </c>
      <c r="AA1767" s="12" t="s">
        <v>11954</v>
      </c>
      <c r="AB1767" s="12" t="s">
        <v>11928</v>
      </c>
      <c r="AC1767" s="8" t="s">
        <v>60</v>
      </c>
      <c r="AD1767" s="12" t="s">
        <v>11930</v>
      </c>
      <c r="AE1767" s="8" t="s">
        <v>11931</v>
      </c>
      <c r="AF1767" s="8" t="s">
        <v>11932</v>
      </c>
      <c r="AG1767" s="8" t="s">
        <v>11819</v>
      </c>
      <c r="AH1767" s="8" t="s">
        <v>352</v>
      </c>
      <c r="AI1767" s="8" t="s">
        <v>233</v>
      </c>
      <c r="AJ1767" s="8"/>
      <c r="AK1767" s="8"/>
      <c r="AL1767" s="8"/>
      <c r="AM1767" s="8" t="s">
        <v>2024</v>
      </c>
      <c r="AN1767" s="8" t="s">
        <v>11933</v>
      </c>
      <c r="AO1767" s="8" t="s">
        <v>11934</v>
      </c>
      <c r="AP1767" s="9" t="s">
        <v>11932</v>
      </c>
      <c r="AQ1767" s="11">
        <v>47050.0</v>
      </c>
    </row>
    <row r="1768">
      <c r="A1768" s="8" t="str">
        <f t="shared" si="1"/>
        <v>Lincoln London</v>
      </c>
      <c r="B1768" s="20" t="s">
        <v>11916</v>
      </c>
      <c r="C1768" s="16" t="s">
        <v>178</v>
      </c>
      <c r="D1768" s="33" t="s">
        <v>11803</v>
      </c>
      <c r="E1768" s="20" t="s">
        <v>11917</v>
      </c>
      <c r="F1768" s="16" t="s">
        <v>2304</v>
      </c>
      <c r="G1768" s="8" t="s">
        <v>47</v>
      </c>
      <c r="H1768" s="34">
        <v>232557.0</v>
      </c>
      <c r="I1768" s="8" t="s">
        <v>219</v>
      </c>
      <c r="J1768" s="10">
        <v>3.52</v>
      </c>
      <c r="K1768" s="18" t="s">
        <v>11919</v>
      </c>
      <c r="L1768" s="40"/>
      <c r="M1768" s="20"/>
      <c r="N1768" s="20" t="s">
        <v>11955</v>
      </c>
      <c r="O1768" s="8" t="s">
        <v>52</v>
      </c>
      <c r="P1768" s="20" t="s">
        <v>207</v>
      </c>
      <c r="Q1768" s="20"/>
      <c r="R1768" s="8" t="s">
        <v>6717</v>
      </c>
      <c r="S1768" s="8" t="s">
        <v>748</v>
      </c>
      <c r="T1768" s="11" t="str">
        <f t="shared" si="2"/>
        <v>Lincoln London</v>
      </c>
      <c r="U1768" s="8" t="s">
        <v>80</v>
      </c>
      <c r="V1768" s="8" t="s">
        <v>11956</v>
      </c>
      <c r="W1768" s="8"/>
      <c r="X1768" s="8" t="s">
        <v>11924</v>
      </c>
      <c r="Y1768" s="20"/>
      <c r="Z1768" s="20"/>
      <c r="AA1768" s="20"/>
      <c r="AB1768" s="20"/>
      <c r="AC1768" s="20"/>
      <c r="AD1768" s="20"/>
      <c r="AE1768" s="8" t="s">
        <v>11931</v>
      </c>
      <c r="AF1768" s="20" t="s">
        <v>11932</v>
      </c>
      <c r="AG1768" s="21" t="s">
        <v>11819</v>
      </c>
      <c r="AH1768" s="35" t="s">
        <v>352</v>
      </c>
      <c r="AI1768" s="54" t="s">
        <v>233</v>
      </c>
      <c r="AJ1768" s="20"/>
      <c r="AK1768" s="22"/>
      <c r="AL1768" s="22"/>
      <c r="AM1768" s="22" t="s">
        <v>2024</v>
      </c>
      <c r="AN1768" s="24">
        <v>0.993</v>
      </c>
      <c r="AO1768" s="50">
        <v>37645.0</v>
      </c>
      <c r="AP1768" s="55" t="s">
        <v>11932</v>
      </c>
      <c r="AQ1768" s="11">
        <v>47050.0</v>
      </c>
    </row>
    <row r="1769">
      <c r="A1769" s="8" t="str">
        <f t="shared" si="1"/>
        <v>Calli Doan</v>
      </c>
      <c r="B1769" s="8" t="s">
        <v>11916</v>
      </c>
      <c r="C1769" s="8" t="s">
        <v>178</v>
      </c>
      <c r="D1769" s="9" t="s">
        <v>11803</v>
      </c>
      <c r="E1769" s="8" t="s">
        <v>11917</v>
      </c>
      <c r="F1769" s="8" t="s">
        <v>2304</v>
      </c>
      <c r="G1769" s="8" t="s">
        <v>47</v>
      </c>
      <c r="H1769" s="8" t="s">
        <v>11918</v>
      </c>
      <c r="I1769" s="8" t="s">
        <v>219</v>
      </c>
      <c r="J1769" s="10">
        <v>3.52</v>
      </c>
      <c r="K1769" s="8" t="s">
        <v>11919</v>
      </c>
      <c r="L1769" s="8"/>
      <c r="M1769" s="8"/>
      <c r="N1769" s="8" t="s">
        <v>11957</v>
      </c>
      <c r="O1769" s="8" t="s">
        <v>52</v>
      </c>
      <c r="P1769" s="8"/>
      <c r="Q1769" s="8"/>
      <c r="R1769" s="8" t="s">
        <v>11958</v>
      </c>
      <c r="S1769" s="8" t="s">
        <v>11959</v>
      </c>
      <c r="T1769" s="11" t="str">
        <f t="shared" si="2"/>
        <v>Calli Doan</v>
      </c>
      <c r="U1769" s="8" t="s">
        <v>80</v>
      </c>
      <c r="V1769" s="8" t="s">
        <v>11960</v>
      </c>
      <c r="W1769" s="8"/>
      <c r="X1769" s="8" t="s">
        <v>11924</v>
      </c>
      <c r="Y1769" s="12" t="s">
        <v>11961</v>
      </c>
      <c r="Z1769" s="12" t="s">
        <v>11926</v>
      </c>
      <c r="AA1769" s="8" t="s">
        <v>60</v>
      </c>
      <c r="AB1769" s="12" t="s">
        <v>11928</v>
      </c>
      <c r="AC1769" s="12" t="s">
        <v>11962</v>
      </c>
      <c r="AD1769" s="12" t="s">
        <v>11930</v>
      </c>
      <c r="AE1769" s="8" t="s">
        <v>11931</v>
      </c>
      <c r="AF1769" s="8" t="s">
        <v>11932</v>
      </c>
      <c r="AG1769" s="8" t="s">
        <v>11819</v>
      </c>
      <c r="AH1769" s="8" t="s">
        <v>352</v>
      </c>
      <c r="AI1769" s="8" t="s">
        <v>233</v>
      </c>
      <c r="AJ1769" s="8"/>
      <c r="AK1769" s="8"/>
      <c r="AL1769" s="8"/>
      <c r="AM1769" s="8" t="s">
        <v>2024</v>
      </c>
      <c r="AN1769" s="8" t="s">
        <v>11933</v>
      </c>
      <c r="AO1769" s="8" t="s">
        <v>11934</v>
      </c>
      <c r="AP1769" s="8" t="s">
        <v>11932</v>
      </c>
      <c r="AQ1769" s="11">
        <v>47050.0</v>
      </c>
    </row>
    <row r="1770">
      <c r="A1770" s="8" t="str">
        <f t="shared" si="1"/>
        <v>Mark Fairley</v>
      </c>
      <c r="B1770" s="8" t="s">
        <v>11916</v>
      </c>
      <c r="C1770" s="8" t="s">
        <v>178</v>
      </c>
      <c r="D1770" s="9" t="s">
        <v>11803</v>
      </c>
      <c r="E1770" s="8" t="s">
        <v>11917</v>
      </c>
      <c r="F1770" s="8" t="s">
        <v>2304</v>
      </c>
      <c r="G1770" s="8" t="s">
        <v>47</v>
      </c>
      <c r="H1770" s="8" t="s">
        <v>11918</v>
      </c>
      <c r="I1770" s="8" t="s">
        <v>219</v>
      </c>
      <c r="J1770" s="10">
        <v>3.52</v>
      </c>
      <c r="K1770" s="8" t="s">
        <v>11919</v>
      </c>
      <c r="L1770" s="8"/>
      <c r="M1770" s="8"/>
      <c r="N1770" s="8" t="s">
        <v>11963</v>
      </c>
      <c r="O1770" s="8" t="s">
        <v>52</v>
      </c>
      <c r="P1770" s="8"/>
      <c r="Q1770" s="8"/>
      <c r="R1770" s="8" t="s">
        <v>3210</v>
      </c>
      <c r="S1770" s="8" t="s">
        <v>11964</v>
      </c>
      <c r="T1770" s="11" t="str">
        <f t="shared" si="2"/>
        <v>Mark Fairley</v>
      </c>
      <c r="U1770" s="8" t="s">
        <v>80</v>
      </c>
      <c r="V1770" s="8" t="s">
        <v>11965</v>
      </c>
      <c r="W1770" s="8"/>
      <c r="X1770" s="8" t="s">
        <v>11924</v>
      </c>
      <c r="Y1770" s="8" t="s">
        <v>60</v>
      </c>
      <c r="Z1770" s="12" t="s">
        <v>11926</v>
      </c>
      <c r="AA1770" s="8" t="s">
        <v>60</v>
      </c>
      <c r="AB1770" s="12" t="s">
        <v>11928</v>
      </c>
      <c r="AC1770" s="8" t="s">
        <v>60</v>
      </c>
      <c r="AD1770" s="12" t="s">
        <v>11930</v>
      </c>
      <c r="AE1770" s="8" t="s">
        <v>11931</v>
      </c>
      <c r="AF1770" s="8" t="s">
        <v>11932</v>
      </c>
      <c r="AG1770" s="8" t="s">
        <v>11819</v>
      </c>
      <c r="AH1770" s="8" t="s">
        <v>352</v>
      </c>
      <c r="AI1770" s="8" t="s">
        <v>233</v>
      </c>
      <c r="AJ1770" s="8"/>
      <c r="AK1770" s="8"/>
      <c r="AL1770" s="8"/>
      <c r="AM1770" s="8" t="s">
        <v>2024</v>
      </c>
      <c r="AN1770" s="8" t="s">
        <v>11933</v>
      </c>
      <c r="AO1770" s="8" t="s">
        <v>11934</v>
      </c>
      <c r="AP1770" s="9" t="s">
        <v>11932</v>
      </c>
      <c r="AQ1770" s="11">
        <v>47050.0</v>
      </c>
    </row>
    <row r="1771">
      <c r="A1771" s="8" t="str">
        <f t="shared" si="1"/>
        <v>Matt Adams</v>
      </c>
      <c r="B1771" s="8" t="s">
        <v>11916</v>
      </c>
      <c r="C1771" s="8" t="s">
        <v>178</v>
      </c>
      <c r="D1771" s="9" t="s">
        <v>11803</v>
      </c>
      <c r="E1771" s="8" t="s">
        <v>11917</v>
      </c>
      <c r="F1771" s="8" t="s">
        <v>2304</v>
      </c>
      <c r="G1771" s="8" t="s">
        <v>47</v>
      </c>
      <c r="H1771" s="8" t="s">
        <v>11918</v>
      </c>
      <c r="I1771" s="8" t="s">
        <v>219</v>
      </c>
      <c r="J1771" s="10">
        <v>3.52</v>
      </c>
      <c r="K1771" s="8" t="s">
        <v>11919</v>
      </c>
      <c r="L1771" s="8"/>
      <c r="M1771" s="8"/>
      <c r="N1771" s="8" t="s">
        <v>11966</v>
      </c>
      <c r="O1771" s="8" t="s">
        <v>52</v>
      </c>
      <c r="P1771" s="8"/>
      <c r="Q1771" s="8"/>
      <c r="R1771" s="8" t="s">
        <v>771</v>
      </c>
      <c r="S1771" s="8" t="s">
        <v>1181</v>
      </c>
      <c r="T1771" s="11" t="str">
        <f t="shared" si="2"/>
        <v>Matt Adams</v>
      </c>
      <c r="U1771" s="8" t="s">
        <v>80</v>
      </c>
      <c r="V1771" s="8" t="s">
        <v>11967</v>
      </c>
      <c r="W1771" s="8"/>
      <c r="X1771" s="8" t="s">
        <v>11924</v>
      </c>
      <c r="Y1771" s="8" t="s">
        <v>60</v>
      </c>
      <c r="Z1771" s="12" t="s">
        <v>11926</v>
      </c>
      <c r="AA1771" s="12" t="s">
        <v>11968</v>
      </c>
      <c r="AB1771" s="12" t="s">
        <v>11928</v>
      </c>
      <c r="AC1771" s="8" t="s">
        <v>60</v>
      </c>
      <c r="AD1771" s="12" t="s">
        <v>11930</v>
      </c>
      <c r="AE1771" s="8" t="s">
        <v>11931</v>
      </c>
      <c r="AF1771" s="8" t="s">
        <v>11932</v>
      </c>
      <c r="AG1771" s="8" t="s">
        <v>11819</v>
      </c>
      <c r="AH1771" s="8" t="s">
        <v>352</v>
      </c>
      <c r="AI1771" s="8" t="s">
        <v>233</v>
      </c>
      <c r="AJ1771" s="8"/>
      <c r="AK1771" s="8"/>
      <c r="AL1771" s="8"/>
      <c r="AM1771" s="8" t="s">
        <v>2024</v>
      </c>
      <c r="AN1771" s="8" t="s">
        <v>11933</v>
      </c>
      <c r="AO1771" s="8" t="s">
        <v>11934</v>
      </c>
      <c r="AP1771" s="9" t="s">
        <v>11932</v>
      </c>
      <c r="AQ1771" s="11">
        <v>47050.0</v>
      </c>
    </row>
    <row r="1772">
      <c r="A1772" s="8" t="str">
        <f t="shared" si="1"/>
        <v>Alec Daniel</v>
      </c>
      <c r="B1772" s="16" t="s">
        <v>11969</v>
      </c>
      <c r="C1772" s="16" t="s">
        <v>8147</v>
      </c>
      <c r="D1772" s="39" t="s">
        <v>11803</v>
      </c>
      <c r="E1772" s="44" t="s">
        <v>11970</v>
      </c>
      <c r="F1772" s="16" t="s">
        <v>2304</v>
      </c>
      <c r="G1772" s="8" t="s">
        <v>47</v>
      </c>
      <c r="H1772" s="30">
        <v>232566.0</v>
      </c>
      <c r="I1772" s="8" t="s">
        <v>49</v>
      </c>
      <c r="J1772" s="10">
        <v>3.37</v>
      </c>
      <c r="K1772" s="18" t="s">
        <v>11971</v>
      </c>
      <c r="L1772" s="19"/>
      <c r="M1772" s="19"/>
      <c r="N1772" s="20" t="s">
        <v>11972</v>
      </c>
      <c r="O1772" s="8" t="s">
        <v>52</v>
      </c>
      <c r="P1772" s="20" t="s">
        <v>207</v>
      </c>
      <c r="Q1772" s="20"/>
      <c r="R1772" s="8" t="s">
        <v>8862</v>
      </c>
      <c r="S1772" s="8" t="s">
        <v>4684</v>
      </c>
      <c r="T1772" s="11" t="str">
        <f t="shared" si="2"/>
        <v>Alec Daniel</v>
      </c>
      <c r="U1772" s="8" t="s">
        <v>76</v>
      </c>
      <c r="V1772" s="8"/>
      <c r="W1772" s="8"/>
      <c r="X1772" s="8" t="s">
        <v>11973</v>
      </c>
      <c r="Y1772" s="21"/>
      <c r="Z1772" s="21"/>
      <c r="AA1772" s="21"/>
      <c r="AB1772" s="21"/>
      <c r="AC1772" s="21"/>
      <c r="AD1772" s="21"/>
      <c r="AE1772" s="8" t="s">
        <v>11974</v>
      </c>
      <c r="AF1772" s="44" t="s">
        <v>11975</v>
      </c>
      <c r="AG1772" s="21" t="s">
        <v>11819</v>
      </c>
      <c r="AH1772" s="44" t="s">
        <v>4581</v>
      </c>
      <c r="AI1772" s="22" t="s">
        <v>66</v>
      </c>
      <c r="AJ1772" s="16"/>
      <c r="AK1772" s="23" t="s">
        <v>2114</v>
      </c>
      <c r="AL1772" s="23" t="s">
        <v>11976</v>
      </c>
      <c r="AM1772" s="22" t="s">
        <v>1115</v>
      </c>
      <c r="AN1772" s="24">
        <v>0.8624314442413162</v>
      </c>
      <c r="AO1772" s="25">
        <v>46124.0</v>
      </c>
      <c r="AP1772" s="41" t="s">
        <v>11975</v>
      </c>
      <c r="AQ1772" s="11">
        <v>4520.0</v>
      </c>
    </row>
    <row r="1773">
      <c r="A1773" s="8" t="str">
        <f t="shared" si="1"/>
        <v>Brooke Craig</v>
      </c>
      <c r="B1773" s="8" t="s">
        <v>11969</v>
      </c>
      <c r="C1773" s="8" t="s">
        <v>8147</v>
      </c>
      <c r="D1773" s="9" t="s">
        <v>11803</v>
      </c>
      <c r="E1773" s="13" t="s">
        <v>11970</v>
      </c>
      <c r="F1773" s="8" t="s">
        <v>2304</v>
      </c>
      <c r="G1773" s="8" t="s">
        <v>47</v>
      </c>
      <c r="H1773" s="8" t="s">
        <v>11977</v>
      </c>
      <c r="I1773" s="8" t="s">
        <v>49</v>
      </c>
      <c r="J1773" s="10">
        <v>3.37</v>
      </c>
      <c r="K1773" s="8" t="s">
        <v>11971</v>
      </c>
      <c r="L1773" s="8"/>
      <c r="M1773" s="8"/>
      <c r="N1773" s="8" t="s">
        <v>11978</v>
      </c>
      <c r="O1773" s="8" t="s">
        <v>52</v>
      </c>
      <c r="P1773" s="8" t="s">
        <v>490</v>
      </c>
      <c r="Q1773" s="8"/>
      <c r="R1773" s="8" t="s">
        <v>2200</v>
      </c>
      <c r="S1773" s="8" t="s">
        <v>2940</v>
      </c>
      <c r="T1773" s="11" t="str">
        <f t="shared" si="2"/>
        <v>Brooke Craig</v>
      </c>
      <c r="U1773" s="8" t="s">
        <v>311</v>
      </c>
      <c r="V1773" s="8" t="s">
        <v>11979</v>
      </c>
      <c r="W1773" s="8" t="s">
        <v>11980</v>
      </c>
      <c r="X1773" s="8" t="s">
        <v>11973</v>
      </c>
      <c r="Y1773" s="12" t="s">
        <v>11981</v>
      </c>
      <c r="Z1773" s="12" t="s">
        <v>11982</v>
      </c>
      <c r="AA1773" s="8" t="s">
        <v>60</v>
      </c>
      <c r="AB1773" s="12" t="s">
        <v>11983</v>
      </c>
      <c r="AC1773" s="12" t="s">
        <v>11984</v>
      </c>
      <c r="AD1773" s="8" t="s">
        <v>60</v>
      </c>
      <c r="AE1773" s="8" t="s">
        <v>11974</v>
      </c>
      <c r="AF1773" s="13" t="s">
        <v>11975</v>
      </c>
      <c r="AG1773" s="8" t="s">
        <v>11819</v>
      </c>
      <c r="AH1773" s="13" t="s">
        <v>4581</v>
      </c>
      <c r="AI1773" s="8" t="s">
        <v>66</v>
      </c>
      <c r="AJ1773" s="8"/>
      <c r="AK1773" s="13" t="s">
        <v>2114</v>
      </c>
      <c r="AL1773" s="13" t="s">
        <v>11976</v>
      </c>
      <c r="AM1773" s="8" t="s">
        <v>1115</v>
      </c>
      <c r="AN1773" s="8" t="s">
        <v>11985</v>
      </c>
      <c r="AO1773" s="13" t="s">
        <v>11986</v>
      </c>
      <c r="AP1773" s="9" t="s">
        <v>11975</v>
      </c>
      <c r="AQ1773" s="11">
        <v>4520.0</v>
      </c>
    </row>
    <row r="1774">
      <c r="A1774" s="8" t="str">
        <f t="shared" si="1"/>
        <v>Michael Craig</v>
      </c>
      <c r="B1774" s="16" t="s">
        <v>11969</v>
      </c>
      <c r="C1774" s="16" t="s">
        <v>8147</v>
      </c>
      <c r="D1774" s="39" t="s">
        <v>11803</v>
      </c>
      <c r="E1774" s="44" t="s">
        <v>11970</v>
      </c>
      <c r="F1774" s="16" t="s">
        <v>2304</v>
      </c>
      <c r="G1774" s="8" t="s">
        <v>47</v>
      </c>
      <c r="H1774" s="30">
        <v>232566.0</v>
      </c>
      <c r="I1774" s="8" t="s">
        <v>49</v>
      </c>
      <c r="J1774" s="10">
        <v>3.37</v>
      </c>
      <c r="K1774" s="18" t="s">
        <v>11971</v>
      </c>
      <c r="L1774" s="19"/>
      <c r="M1774" s="19"/>
      <c r="N1774" s="20" t="s">
        <v>11987</v>
      </c>
      <c r="O1774" s="8" t="s">
        <v>52</v>
      </c>
      <c r="P1774" s="20" t="s">
        <v>207</v>
      </c>
      <c r="Q1774" s="20"/>
      <c r="R1774" s="8" t="s">
        <v>731</v>
      </c>
      <c r="S1774" s="8" t="s">
        <v>2940</v>
      </c>
      <c r="T1774" s="11" t="str">
        <f t="shared" si="2"/>
        <v>Michael Craig</v>
      </c>
      <c r="U1774" s="8" t="s">
        <v>2649</v>
      </c>
      <c r="V1774" s="8" t="s">
        <v>11988</v>
      </c>
      <c r="W1774" s="8"/>
      <c r="X1774" s="8" t="s">
        <v>11973</v>
      </c>
      <c r="Y1774" s="21"/>
      <c r="Z1774" s="21"/>
      <c r="AA1774" s="21"/>
      <c r="AB1774" s="21"/>
      <c r="AC1774" s="21"/>
      <c r="AD1774" s="21"/>
      <c r="AE1774" s="8" t="s">
        <v>11974</v>
      </c>
      <c r="AF1774" s="44" t="s">
        <v>11975</v>
      </c>
      <c r="AG1774" s="21" t="s">
        <v>11819</v>
      </c>
      <c r="AH1774" s="44" t="s">
        <v>4581</v>
      </c>
      <c r="AI1774" s="22" t="s">
        <v>66</v>
      </c>
      <c r="AJ1774" s="16"/>
      <c r="AK1774" s="23" t="s">
        <v>2114</v>
      </c>
      <c r="AL1774" s="23" t="s">
        <v>11976</v>
      </c>
      <c r="AM1774" s="22" t="s">
        <v>1115</v>
      </c>
      <c r="AN1774" s="24">
        <v>0.8624314442413162</v>
      </c>
      <c r="AO1774" s="25">
        <v>46124.0</v>
      </c>
      <c r="AP1774" s="41" t="s">
        <v>11975</v>
      </c>
      <c r="AQ1774" s="11">
        <v>4520.0</v>
      </c>
    </row>
    <row r="1775">
      <c r="A1775" s="8" t="str">
        <f t="shared" si="1"/>
        <v>AC Rob has been removed. </v>
      </c>
      <c r="B1775" s="8" t="s">
        <v>11969</v>
      </c>
      <c r="C1775" s="8" t="s">
        <v>8147</v>
      </c>
      <c r="D1775" s="9" t="s">
        <v>11803</v>
      </c>
      <c r="E1775" s="13" t="s">
        <v>11970</v>
      </c>
      <c r="F1775" s="8" t="s">
        <v>2304</v>
      </c>
      <c r="G1775" s="8" t="s">
        <v>47</v>
      </c>
      <c r="H1775" s="8" t="s">
        <v>11977</v>
      </c>
      <c r="I1775" s="8" t="s">
        <v>49</v>
      </c>
      <c r="J1775" s="10">
        <v>3.37</v>
      </c>
      <c r="K1775" s="8" t="s">
        <v>11971</v>
      </c>
      <c r="L1775" s="8"/>
      <c r="M1775" s="8"/>
      <c r="N1775" s="8" t="s">
        <v>11989</v>
      </c>
      <c r="O1775" s="8" t="s">
        <v>52</v>
      </c>
      <c r="P1775" s="8"/>
      <c r="Q1775" s="8" t="s">
        <v>277</v>
      </c>
      <c r="R1775" s="8" t="s">
        <v>11990</v>
      </c>
      <c r="S1775" s="8"/>
      <c r="T1775" s="11" t="str">
        <f t="shared" si="2"/>
        <v>AC Rob has been removed. </v>
      </c>
      <c r="U1775" s="8"/>
      <c r="V1775" s="8"/>
      <c r="W1775" s="8"/>
      <c r="X1775" s="8" t="s">
        <v>11973</v>
      </c>
      <c r="Y1775" s="8" t="s">
        <v>60</v>
      </c>
      <c r="Z1775" s="12" t="s">
        <v>11982</v>
      </c>
      <c r="AA1775" s="8" t="s">
        <v>60</v>
      </c>
      <c r="AB1775" s="12" t="s">
        <v>11983</v>
      </c>
      <c r="AC1775" s="12" t="s">
        <v>11991</v>
      </c>
      <c r="AD1775" s="8" t="s">
        <v>60</v>
      </c>
      <c r="AE1775" s="8" t="s">
        <v>11974</v>
      </c>
      <c r="AF1775" s="13" t="s">
        <v>11975</v>
      </c>
      <c r="AG1775" s="8" t="s">
        <v>11819</v>
      </c>
      <c r="AH1775" s="13" t="s">
        <v>4581</v>
      </c>
      <c r="AI1775" s="8" t="s">
        <v>66</v>
      </c>
      <c r="AJ1775" s="8"/>
      <c r="AK1775" s="13" t="s">
        <v>2114</v>
      </c>
      <c r="AL1775" s="13" t="s">
        <v>11976</v>
      </c>
      <c r="AM1775" s="8" t="s">
        <v>1115</v>
      </c>
      <c r="AN1775" s="8" t="s">
        <v>11985</v>
      </c>
      <c r="AO1775" s="13" t="s">
        <v>11986</v>
      </c>
      <c r="AP1775" s="9" t="s">
        <v>11975</v>
      </c>
      <c r="AQ1775" s="11">
        <v>4520.0</v>
      </c>
    </row>
    <row r="1776">
      <c r="A1776" s="8" t="str">
        <f t="shared" si="1"/>
        <v>Kenneth Giles</v>
      </c>
      <c r="B1776" s="8" t="s">
        <v>11992</v>
      </c>
      <c r="C1776" s="8" t="s">
        <v>2301</v>
      </c>
      <c r="D1776" s="9" t="s">
        <v>11803</v>
      </c>
      <c r="E1776" s="8" t="s">
        <v>11993</v>
      </c>
      <c r="F1776" s="8" t="s">
        <v>2304</v>
      </c>
      <c r="G1776" s="8" t="s">
        <v>47</v>
      </c>
      <c r="H1776" s="8" t="s">
        <v>11994</v>
      </c>
      <c r="I1776" s="8" t="s">
        <v>49</v>
      </c>
      <c r="J1776" s="10">
        <v>2.9</v>
      </c>
      <c r="K1776" s="8" t="s">
        <v>11995</v>
      </c>
      <c r="L1776" s="8" t="s">
        <v>86</v>
      </c>
      <c r="M1776" s="8" t="s">
        <v>86</v>
      </c>
      <c r="N1776" s="8" t="s">
        <v>11996</v>
      </c>
      <c r="O1776" s="8" t="s">
        <v>52</v>
      </c>
      <c r="P1776" s="8"/>
      <c r="Q1776" s="8"/>
      <c r="R1776" s="8" t="s">
        <v>11997</v>
      </c>
      <c r="S1776" s="8" t="s">
        <v>9081</v>
      </c>
      <c r="T1776" s="11" t="str">
        <f t="shared" si="2"/>
        <v>Kenneth Giles</v>
      </c>
      <c r="U1776" s="8" t="s">
        <v>2105</v>
      </c>
      <c r="V1776" s="8" t="s">
        <v>11998</v>
      </c>
      <c r="W1776" s="8" t="s">
        <v>11999</v>
      </c>
      <c r="X1776" s="8" t="s">
        <v>12000</v>
      </c>
      <c r="Y1776" s="12" t="s">
        <v>12001</v>
      </c>
      <c r="Z1776" s="12" t="s">
        <v>12002</v>
      </c>
      <c r="AA1776" s="12" t="s">
        <v>12003</v>
      </c>
      <c r="AB1776" s="8" t="s">
        <v>60</v>
      </c>
      <c r="AC1776" s="8" t="s">
        <v>60</v>
      </c>
      <c r="AD1776" s="12" t="s">
        <v>12004</v>
      </c>
      <c r="AE1776" s="8" t="s">
        <v>12005</v>
      </c>
      <c r="AF1776" s="8" t="s">
        <v>12006</v>
      </c>
      <c r="AG1776" s="8" t="s">
        <v>11819</v>
      </c>
      <c r="AH1776" s="8" t="s">
        <v>65</v>
      </c>
      <c r="AI1776" s="8" t="s">
        <v>66</v>
      </c>
      <c r="AJ1776" s="8" t="s">
        <v>67</v>
      </c>
      <c r="AK1776" s="13" t="s">
        <v>68</v>
      </c>
      <c r="AL1776" s="13" t="s">
        <v>69</v>
      </c>
      <c r="AM1776" s="8" t="s">
        <v>70</v>
      </c>
      <c r="AN1776" s="8" t="s">
        <v>12007</v>
      </c>
      <c r="AO1776" s="13" t="s">
        <v>12008</v>
      </c>
      <c r="AP1776" s="9" t="s">
        <v>12006</v>
      </c>
      <c r="AQ1776" s="11">
        <v>4739.0</v>
      </c>
    </row>
    <row r="1777">
      <c r="A1777" s="8" t="str">
        <f t="shared" si="1"/>
        <v>Ernest Barrett</v>
      </c>
      <c r="B1777" s="8" t="s">
        <v>11992</v>
      </c>
      <c r="C1777" s="8" t="s">
        <v>2301</v>
      </c>
      <c r="D1777" s="9" t="s">
        <v>11803</v>
      </c>
      <c r="E1777" s="8" t="s">
        <v>11993</v>
      </c>
      <c r="F1777" s="8" t="s">
        <v>2304</v>
      </c>
      <c r="G1777" s="8" t="s">
        <v>47</v>
      </c>
      <c r="H1777" s="8" t="s">
        <v>11994</v>
      </c>
      <c r="I1777" s="8" t="s">
        <v>49</v>
      </c>
      <c r="J1777" s="10">
        <v>2.9</v>
      </c>
      <c r="K1777" s="8" t="s">
        <v>11995</v>
      </c>
      <c r="L1777" s="8"/>
      <c r="M1777" s="8"/>
      <c r="N1777" s="8" t="s">
        <v>12009</v>
      </c>
      <c r="O1777" s="8" t="s">
        <v>52</v>
      </c>
      <c r="P1777" s="8"/>
      <c r="Q1777" s="8"/>
      <c r="R1777" s="8" t="s">
        <v>12010</v>
      </c>
      <c r="S1777" s="8" t="s">
        <v>12011</v>
      </c>
      <c r="T1777" s="11" t="str">
        <f t="shared" si="2"/>
        <v>Ernest Barrett</v>
      </c>
      <c r="U1777" s="8" t="s">
        <v>498</v>
      </c>
      <c r="V1777" s="8" t="s">
        <v>12012</v>
      </c>
      <c r="W1777" s="8" t="s">
        <v>11999</v>
      </c>
      <c r="X1777" s="8" t="s">
        <v>12000</v>
      </c>
      <c r="Y1777" s="8" t="s">
        <v>60</v>
      </c>
      <c r="Z1777" s="12" t="s">
        <v>12002</v>
      </c>
      <c r="AA1777" s="8" t="s">
        <v>60</v>
      </c>
      <c r="AB1777" s="8" t="s">
        <v>60</v>
      </c>
      <c r="AC1777" s="8" t="s">
        <v>60</v>
      </c>
      <c r="AD1777" s="12" t="s">
        <v>12004</v>
      </c>
      <c r="AE1777" s="8" t="s">
        <v>12005</v>
      </c>
      <c r="AF1777" s="8" t="s">
        <v>12006</v>
      </c>
      <c r="AG1777" s="8" t="s">
        <v>11819</v>
      </c>
      <c r="AH1777" s="8" t="s">
        <v>65</v>
      </c>
      <c r="AI1777" s="8" t="s">
        <v>66</v>
      </c>
      <c r="AJ1777" s="8" t="s">
        <v>67</v>
      </c>
      <c r="AK1777" s="13" t="s">
        <v>68</v>
      </c>
      <c r="AL1777" s="13" t="s">
        <v>69</v>
      </c>
      <c r="AM1777" s="8" t="s">
        <v>70</v>
      </c>
      <c r="AN1777" s="8" t="s">
        <v>12007</v>
      </c>
      <c r="AO1777" s="13" t="s">
        <v>12008</v>
      </c>
      <c r="AP1777" s="9" t="s">
        <v>12006</v>
      </c>
      <c r="AQ1777" s="11">
        <v>4739.0</v>
      </c>
    </row>
    <row r="1778">
      <c r="A1778" s="8" t="str">
        <f t="shared" si="1"/>
        <v>Daiysa Burrell</v>
      </c>
      <c r="B1778" s="8" t="s">
        <v>11992</v>
      </c>
      <c r="C1778" s="8" t="s">
        <v>2301</v>
      </c>
      <c r="D1778" s="9" t="s">
        <v>11803</v>
      </c>
      <c r="E1778" s="8" t="s">
        <v>11993</v>
      </c>
      <c r="F1778" s="8" t="s">
        <v>2304</v>
      </c>
      <c r="G1778" s="8" t="s">
        <v>47</v>
      </c>
      <c r="H1778" s="8" t="s">
        <v>11994</v>
      </c>
      <c r="I1778" s="8" t="s">
        <v>49</v>
      </c>
      <c r="J1778" s="10">
        <v>2.9</v>
      </c>
      <c r="K1778" s="8" t="s">
        <v>11995</v>
      </c>
      <c r="L1778" s="8"/>
      <c r="M1778" s="8"/>
      <c r="N1778" s="8" t="s">
        <v>12013</v>
      </c>
      <c r="O1778" s="8" t="s">
        <v>52</v>
      </c>
      <c r="P1778" s="8"/>
      <c r="Q1778" s="8"/>
      <c r="R1778" s="8" t="s">
        <v>12014</v>
      </c>
      <c r="S1778" s="8" t="s">
        <v>126</v>
      </c>
      <c r="T1778" s="11" t="str">
        <f t="shared" si="2"/>
        <v>Daiysa Burrell</v>
      </c>
      <c r="U1778" s="8" t="s">
        <v>160</v>
      </c>
      <c r="V1778" s="8"/>
      <c r="W1778" s="8"/>
      <c r="X1778" s="8" t="s">
        <v>12000</v>
      </c>
      <c r="Y1778" s="8" t="s">
        <v>60</v>
      </c>
      <c r="Z1778" s="12" t="s">
        <v>12002</v>
      </c>
      <c r="AA1778" s="8" t="s">
        <v>60</v>
      </c>
      <c r="AB1778" s="8" t="s">
        <v>60</v>
      </c>
      <c r="AC1778" s="8" t="s">
        <v>60</v>
      </c>
      <c r="AD1778" s="12" t="s">
        <v>12004</v>
      </c>
      <c r="AE1778" s="8" t="s">
        <v>12005</v>
      </c>
      <c r="AF1778" s="8" t="s">
        <v>12006</v>
      </c>
      <c r="AG1778" s="8" t="s">
        <v>11819</v>
      </c>
      <c r="AH1778" s="8" t="s">
        <v>65</v>
      </c>
      <c r="AI1778" s="8" t="s">
        <v>66</v>
      </c>
      <c r="AJ1778" s="8" t="s">
        <v>67</v>
      </c>
      <c r="AK1778" s="13" t="s">
        <v>68</v>
      </c>
      <c r="AL1778" s="13" t="s">
        <v>69</v>
      </c>
      <c r="AM1778" s="8" t="s">
        <v>70</v>
      </c>
      <c r="AN1778" s="8" t="s">
        <v>12007</v>
      </c>
      <c r="AO1778" s="13" t="s">
        <v>12008</v>
      </c>
      <c r="AP1778" s="9" t="s">
        <v>12006</v>
      </c>
      <c r="AQ1778" s="11">
        <v>4739.0</v>
      </c>
    </row>
    <row r="1779">
      <c r="A1779" s="8" t="str">
        <f t="shared" si="1"/>
        <v>Brian Triolet</v>
      </c>
      <c r="B1779" s="8" t="s">
        <v>11992</v>
      </c>
      <c r="C1779" s="8" t="s">
        <v>2301</v>
      </c>
      <c r="D1779" s="9" t="s">
        <v>11803</v>
      </c>
      <c r="E1779" s="8" t="s">
        <v>11993</v>
      </c>
      <c r="F1779" s="8" t="s">
        <v>2304</v>
      </c>
      <c r="G1779" s="8" t="s">
        <v>47</v>
      </c>
      <c r="H1779" s="8" t="s">
        <v>11994</v>
      </c>
      <c r="I1779" s="8" t="s">
        <v>49</v>
      </c>
      <c r="J1779" s="10">
        <v>2.9</v>
      </c>
      <c r="K1779" s="8" t="s">
        <v>11995</v>
      </c>
      <c r="L1779" s="8"/>
      <c r="M1779" s="8"/>
      <c r="N1779" s="8" t="s">
        <v>12015</v>
      </c>
      <c r="O1779" s="8" t="s">
        <v>52</v>
      </c>
      <c r="P1779" s="8"/>
      <c r="Q1779" s="8"/>
      <c r="R1779" s="8" t="s">
        <v>331</v>
      </c>
      <c r="S1779" s="8" t="s">
        <v>12016</v>
      </c>
      <c r="T1779" s="11" t="str">
        <f t="shared" si="2"/>
        <v>Brian Triolet</v>
      </c>
      <c r="U1779" s="8" t="s">
        <v>247</v>
      </c>
      <c r="V1779" s="8" t="s">
        <v>12017</v>
      </c>
      <c r="W1779" s="8" t="s">
        <v>11999</v>
      </c>
      <c r="X1779" s="8" t="s">
        <v>12000</v>
      </c>
      <c r="Y1779" s="8" t="s">
        <v>60</v>
      </c>
      <c r="Z1779" s="12" t="s">
        <v>12002</v>
      </c>
      <c r="AA1779" s="8" t="s">
        <v>60</v>
      </c>
      <c r="AB1779" s="8" t="s">
        <v>60</v>
      </c>
      <c r="AC1779" s="8" t="s">
        <v>60</v>
      </c>
      <c r="AD1779" s="12" t="s">
        <v>12004</v>
      </c>
      <c r="AE1779" s="8" t="s">
        <v>12005</v>
      </c>
      <c r="AF1779" s="8" t="s">
        <v>12006</v>
      </c>
      <c r="AG1779" s="8" t="s">
        <v>11819</v>
      </c>
      <c r="AH1779" s="8" t="s">
        <v>65</v>
      </c>
      <c r="AI1779" s="8" t="s">
        <v>66</v>
      </c>
      <c r="AJ1779" s="8" t="s">
        <v>67</v>
      </c>
      <c r="AK1779" s="8" t="s">
        <v>68</v>
      </c>
      <c r="AL1779" s="8" t="s">
        <v>69</v>
      </c>
      <c r="AM1779" s="8" t="s">
        <v>70</v>
      </c>
      <c r="AN1779" s="8" t="s">
        <v>12007</v>
      </c>
      <c r="AO1779" s="8" t="s">
        <v>12008</v>
      </c>
      <c r="AP1779" s="8" t="s">
        <v>12006</v>
      </c>
      <c r="AQ1779" s="11">
        <v>4739.0</v>
      </c>
    </row>
    <row r="1780">
      <c r="A1780" s="8" t="str">
        <f t="shared" si="1"/>
        <v>Regan Kimtai</v>
      </c>
      <c r="B1780" s="8" t="s">
        <v>11992</v>
      </c>
      <c r="C1780" s="8" t="s">
        <v>2301</v>
      </c>
      <c r="D1780" s="9" t="s">
        <v>11803</v>
      </c>
      <c r="E1780" s="8" t="s">
        <v>11993</v>
      </c>
      <c r="F1780" s="8" t="s">
        <v>2304</v>
      </c>
      <c r="G1780" s="8" t="s">
        <v>47</v>
      </c>
      <c r="H1780" s="8" t="s">
        <v>11994</v>
      </c>
      <c r="I1780" s="8" t="s">
        <v>49</v>
      </c>
      <c r="J1780" s="10">
        <v>2.9</v>
      </c>
      <c r="K1780" s="8" t="s">
        <v>11995</v>
      </c>
      <c r="L1780" s="8"/>
      <c r="M1780" s="8"/>
      <c r="N1780" s="8" t="s">
        <v>12018</v>
      </c>
      <c r="O1780" s="8" t="s">
        <v>52</v>
      </c>
      <c r="P1780" s="8"/>
      <c r="Q1780" s="8"/>
      <c r="R1780" s="8" t="s">
        <v>12019</v>
      </c>
      <c r="S1780" s="8" t="s">
        <v>12020</v>
      </c>
      <c r="T1780" s="11" t="str">
        <f t="shared" si="2"/>
        <v>Regan Kimtai</v>
      </c>
      <c r="U1780" s="8" t="s">
        <v>106</v>
      </c>
      <c r="V1780" s="8" t="s">
        <v>12021</v>
      </c>
      <c r="W1780" s="8" t="s">
        <v>11999</v>
      </c>
      <c r="X1780" s="8" t="s">
        <v>12000</v>
      </c>
      <c r="Y1780" s="8" t="s">
        <v>60</v>
      </c>
      <c r="Z1780" s="12" t="s">
        <v>12002</v>
      </c>
      <c r="AA1780" s="12" t="s">
        <v>12022</v>
      </c>
      <c r="AB1780" s="8" t="s">
        <v>60</v>
      </c>
      <c r="AC1780" s="12" t="s">
        <v>12023</v>
      </c>
      <c r="AD1780" s="12" t="s">
        <v>12004</v>
      </c>
      <c r="AE1780" s="8" t="s">
        <v>12005</v>
      </c>
      <c r="AF1780" s="8" t="s">
        <v>12006</v>
      </c>
      <c r="AG1780" s="8" t="s">
        <v>11819</v>
      </c>
      <c r="AH1780" s="8" t="s">
        <v>65</v>
      </c>
      <c r="AI1780" s="8" t="s">
        <v>66</v>
      </c>
      <c r="AJ1780" s="8" t="s">
        <v>67</v>
      </c>
      <c r="AK1780" s="8" t="s">
        <v>68</v>
      </c>
      <c r="AL1780" s="8" t="s">
        <v>69</v>
      </c>
      <c r="AM1780" s="8" t="s">
        <v>70</v>
      </c>
      <c r="AN1780" s="8" t="s">
        <v>12007</v>
      </c>
      <c r="AO1780" s="8" t="s">
        <v>12008</v>
      </c>
      <c r="AP1780" s="8" t="s">
        <v>12006</v>
      </c>
      <c r="AQ1780" s="11">
        <v>4739.0</v>
      </c>
    </row>
    <row r="1781">
      <c r="A1781" s="8" t="str">
        <f t="shared" si="1"/>
        <v>Ashanti Matthews</v>
      </c>
      <c r="B1781" s="8" t="s">
        <v>11992</v>
      </c>
      <c r="C1781" s="8" t="s">
        <v>2301</v>
      </c>
      <c r="D1781" s="9" t="s">
        <v>11803</v>
      </c>
      <c r="E1781" s="13" t="s">
        <v>11993</v>
      </c>
      <c r="F1781" s="8" t="s">
        <v>2304</v>
      </c>
      <c r="G1781" s="8" t="s">
        <v>47</v>
      </c>
      <c r="H1781" s="13" t="s">
        <v>11994</v>
      </c>
      <c r="I1781" s="8" t="s">
        <v>49</v>
      </c>
      <c r="J1781" s="10">
        <v>2.9</v>
      </c>
      <c r="K1781" s="8" t="s">
        <v>11995</v>
      </c>
      <c r="L1781" s="8"/>
      <c r="M1781" s="8"/>
      <c r="N1781" s="13" t="s">
        <v>12024</v>
      </c>
      <c r="O1781" s="13" t="s">
        <v>52</v>
      </c>
      <c r="P1781" s="8"/>
      <c r="Q1781" s="8"/>
      <c r="R1781" s="8" t="s">
        <v>12025</v>
      </c>
      <c r="S1781" s="8" t="s">
        <v>12026</v>
      </c>
      <c r="T1781" s="11" t="str">
        <f t="shared" si="2"/>
        <v>Ashanti Matthews</v>
      </c>
      <c r="U1781" s="8" t="s">
        <v>80</v>
      </c>
      <c r="V1781" s="8" t="s">
        <v>12027</v>
      </c>
      <c r="W1781" s="8" t="s">
        <v>11999</v>
      </c>
      <c r="X1781" s="13" t="s">
        <v>12000</v>
      </c>
      <c r="Y1781" s="8" t="s">
        <v>60</v>
      </c>
      <c r="Z1781" s="12" t="s">
        <v>12002</v>
      </c>
      <c r="AA1781" s="8" t="s">
        <v>60</v>
      </c>
      <c r="AB1781" s="8" t="s">
        <v>60</v>
      </c>
      <c r="AC1781" s="8" t="s">
        <v>60</v>
      </c>
      <c r="AD1781" s="12" t="s">
        <v>12004</v>
      </c>
      <c r="AE1781" s="13" t="s">
        <v>12005</v>
      </c>
      <c r="AF1781" s="13" t="s">
        <v>12006</v>
      </c>
      <c r="AG1781" s="13" t="s">
        <v>11819</v>
      </c>
      <c r="AH1781" s="8" t="s">
        <v>65</v>
      </c>
      <c r="AI1781" s="8" t="s">
        <v>66</v>
      </c>
      <c r="AJ1781" s="8" t="s">
        <v>67</v>
      </c>
      <c r="AK1781" s="13" t="s">
        <v>68</v>
      </c>
      <c r="AL1781" s="13" t="s">
        <v>69</v>
      </c>
      <c r="AM1781" s="8" t="s">
        <v>70</v>
      </c>
      <c r="AN1781" s="8" t="s">
        <v>12007</v>
      </c>
      <c r="AO1781" s="13" t="s">
        <v>12028</v>
      </c>
      <c r="AP1781" s="9" t="s">
        <v>12006</v>
      </c>
      <c r="AQ1781" s="11">
        <v>4739.0</v>
      </c>
    </row>
    <row r="1782">
      <c r="A1782" s="8" t="str">
        <f t="shared" si="1"/>
        <v>Lori Taylor</v>
      </c>
      <c r="B1782" s="8" t="s">
        <v>12029</v>
      </c>
      <c r="C1782" s="8" t="s">
        <v>2410</v>
      </c>
      <c r="D1782" s="9" t="s">
        <v>11803</v>
      </c>
      <c r="E1782" s="8" t="s">
        <v>4382</v>
      </c>
      <c r="F1782" s="8" t="s">
        <v>2304</v>
      </c>
      <c r="G1782" s="8" t="s">
        <v>47</v>
      </c>
      <c r="H1782" s="8" t="s">
        <v>12030</v>
      </c>
      <c r="I1782" s="8" t="s">
        <v>49</v>
      </c>
      <c r="J1782" s="10">
        <v>3.87</v>
      </c>
      <c r="K1782" s="8" t="s">
        <v>12031</v>
      </c>
      <c r="L1782" s="8" t="s">
        <v>86</v>
      </c>
      <c r="M1782" s="8" t="s">
        <v>12032</v>
      </c>
      <c r="N1782" s="8" t="s">
        <v>12033</v>
      </c>
      <c r="O1782" s="8" t="s">
        <v>52</v>
      </c>
      <c r="P1782" s="8"/>
      <c r="Q1782" s="8"/>
      <c r="R1782" s="8" t="s">
        <v>12034</v>
      </c>
      <c r="S1782" s="8" t="s">
        <v>518</v>
      </c>
      <c r="T1782" s="11" t="str">
        <f t="shared" si="2"/>
        <v>Lori Taylor</v>
      </c>
      <c r="U1782" s="8" t="s">
        <v>55</v>
      </c>
      <c r="V1782" s="8" t="s">
        <v>12035</v>
      </c>
      <c r="W1782" s="8" t="s">
        <v>12036</v>
      </c>
      <c r="X1782" s="8" t="s">
        <v>12037</v>
      </c>
      <c r="Y1782" s="8" t="s">
        <v>60</v>
      </c>
      <c r="Z1782" s="12" t="s">
        <v>12038</v>
      </c>
      <c r="AA1782" s="8" t="s">
        <v>60</v>
      </c>
      <c r="AB1782" s="12" t="s">
        <v>12039</v>
      </c>
      <c r="AC1782" s="12" t="s">
        <v>12040</v>
      </c>
      <c r="AD1782" s="12" t="s">
        <v>12041</v>
      </c>
      <c r="AE1782" s="8" t="s">
        <v>12042</v>
      </c>
      <c r="AF1782" s="8" t="s">
        <v>4382</v>
      </c>
      <c r="AG1782" s="8" t="s">
        <v>11819</v>
      </c>
      <c r="AH1782" s="8" t="s">
        <v>65</v>
      </c>
      <c r="AI1782" s="8" t="s">
        <v>233</v>
      </c>
      <c r="AJ1782" s="8" t="s">
        <v>86</v>
      </c>
      <c r="AK1782" s="13" t="s">
        <v>2388</v>
      </c>
      <c r="AL1782" s="13" t="s">
        <v>7255</v>
      </c>
      <c r="AM1782" s="8" t="s">
        <v>2429</v>
      </c>
      <c r="AN1782" s="8" t="s">
        <v>12043</v>
      </c>
      <c r="AO1782" s="13" t="s">
        <v>12044</v>
      </c>
      <c r="AP1782" s="9" t="s">
        <v>4382</v>
      </c>
      <c r="AQ1782" s="11">
        <v>3326.0</v>
      </c>
    </row>
    <row r="1783">
      <c r="A1783" s="8" t="str">
        <f t="shared" si="1"/>
        <v>Billy Caldwell</v>
      </c>
      <c r="B1783" s="8" t="s">
        <v>12029</v>
      </c>
      <c r="C1783" s="8" t="s">
        <v>2410</v>
      </c>
      <c r="D1783" s="9" t="s">
        <v>11803</v>
      </c>
      <c r="E1783" s="8" t="s">
        <v>4382</v>
      </c>
      <c r="F1783" s="8" t="s">
        <v>2304</v>
      </c>
      <c r="G1783" s="8" t="s">
        <v>47</v>
      </c>
      <c r="H1783" s="8" t="s">
        <v>12030</v>
      </c>
      <c r="I1783" s="8" t="s">
        <v>49</v>
      </c>
      <c r="J1783" s="10">
        <v>3.87</v>
      </c>
      <c r="K1783" s="8" t="s">
        <v>12031</v>
      </c>
      <c r="L1783" s="8"/>
      <c r="M1783" s="8" t="s">
        <v>12032</v>
      </c>
      <c r="N1783" s="8" t="s">
        <v>12045</v>
      </c>
      <c r="O1783" s="8" t="s">
        <v>52</v>
      </c>
      <c r="P1783" s="8"/>
      <c r="Q1783" s="8"/>
      <c r="R1783" s="8" t="s">
        <v>7598</v>
      </c>
      <c r="S1783" s="8" t="s">
        <v>12046</v>
      </c>
      <c r="T1783" s="11" t="str">
        <f t="shared" si="2"/>
        <v>Billy Caldwell</v>
      </c>
      <c r="U1783" s="8" t="s">
        <v>498</v>
      </c>
      <c r="V1783" s="8" t="s">
        <v>12047</v>
      </c>
      <c r="W1783" s="8"/>
      <c r="X1783" s="8" t="s">
        <v>12037</v>
      </c>
      <c r="Y1783" s="12" t="s">
        <v>12048</v>
      </c>
      <c r="Z1783" s="12" t="s">
        <v>12038</v>
      </c>
      <c r="AA1783" s="8" t="s">
        <v>60</v>
      </c>
      <c r="AB1783" s="12" t="s">
        <v>12039</v>
      </c>
      <c r="AC1783" s="12" t="s">
        <v>12049</v>
      </c>
      <c r="AD1783" s="12" t="s">
        <v>12041</v>
      </c>
      <c r="AE1783" s="8" t="s">
        <v>12042</v>
      </c>
      <c r="AF1783" s="8" t="s">
        <v>4382</v>
      </c>
      <c r="AG1783" s="8" t="s">
        <v>11819</v>
      </c>
      <c r="AH1783" s="8" t="s">
        <v>65</v>
      </c>
      <c r="AI1783" s="8" t="s">
        <v>233</v>
      </c>
      <c r="AJ1783" s="8"/>
      <c r="AK1783" s="8" t="s">
        <v>2388</v>
      </c>
      <c r="AL1783" s="8" t="s">
        <v>7255</v>
      </c>
      <c r="AM1783" s="8" t="s">
        <v>2429</v>
      </c>
      <c r="AN1783" s="8" t="s">
        <v>12043</v>
      </c>
      <c r="AO1783" s="8" t="s">
        <v>12044</v>
      </c>
      <c r="AP1783" s="8" t="s">
        <v>4382</v>
      </c>
      <c r="AQ1783" s="11">
        <v>3326.0</v>
      </c>
    </row>
    <row r="1784">
      <c r="A1784" s="8" t="str">
        <f t="shared" si="1"/>
        <v>Steve Taylor</v>
      </c>
      <c r="B1784" s="8" t="s">
        <v>12029</v>
      </c>
      <c r="C1784" s="8" t="s">
        <v>2410</v>
      </c>
      <c r="D1784" s="9" t="s">
        <v>11803</v>
      </c>
      <c r="E1784" s="8" t="s">
        <v>4382</v>
      </c>
      <c r="F1784" s="8" t="s">
        <v>2304</v>
      </c>
      <c r="G1784" s="8" t="s">
        <v>47</v>
      </c>
      <c r="H1784" s="8" t="s">
        <v>12030</v>
      </c>
      <c r="I1784" s="8" t="s">
        <v>49</v>
      </c>
      <c r="J1784" s="10">
        <v>3.87</v>
      </c>
      <c r="K1784" s="8" t="s">
        <v>12031</v>
      </c>
      <c r="L1784" s="8" t="s">
        <v>86</v>
      </c>
      <c r="M1784" s="8" t="s">
        <v>12032</v>
      </c>
      <c r="N1784" s="8" t="s">
        <v>12050</v>
      </c>
      <c r="O1784" s="8" t="s">
        <v>52</v>
      </c>
      <c r="P1784" s="8"/>
      <c r="Q1784" s="8"/>
      <c r="R1784" s="8" t="s">
        <v>2591</v>
      </c>
      <c r="S1784" s="8" t="s">
        <v>518</v>
      </c>
      <c r="T1784" s="11" t="str">
        <f t="shared" si="2"/>
        <v>Steve Taylor</v>
      </c>
      <c r="U1784" s="8" t="s">
        <v>106</v>
      </c>
      <c r="V1784" s="8" t="s">
        <v>12051</v>
      </c>
      <c r="W1784" s="8" t="s">
        <v>12052</v>
      </c>
      <c r="X1784" s="8" t="s">
        <v>12037</v>
      </c>
      <c r="Y1784" s="12" t="s">
        <v>12053</v>
      </c>
      <c r="Z1784" s="12" t="s">
        <v>12038</v>
      </c>
      <c r="AA1784" s="12" t="s">
        <v>12054</v>
      </c>
      <c r="AB1784" s="12" t="s">
        <v>12039</v>
      </c>
      <c r="AC1784" s="8" t="s">
        <v>60</v>
      </c>
      <c r="AD1784" s="12" t="s">
        <v>12041</v>
      </c>
      <c r="AE1784" s="8" t="s">
        <v>12042</v>
      </c>
      <c r="AF1784" s="8" t="s">
        <v>4382</v>
      </c>
      <c r="AG1784" s="8" t="s">
        <v>11819</v>
      </c>
      <c r="AH1784" s="8" t="s">
        <v>65</v>
      </c>
      <c r="AI1784" s="8" t="s">
        <v>233</v>
      </c>
      <c r="AJ1784" s="8" t="s">
        <v>86</v>
      </c>
      <c r="AK1784" s="13" t="s">
        <v>2388</v>
      </c>
      <c r="AL1784" s="13" t="s">
        <v>7255</v>
      </c>
      <c r="AM1784" s="8" t="s">
        <v>2429</v>
      </c>
      <c r="AN1784" s="8" t="s">
        <v>12043</v>
      </c>
      <c r="AO1784" s="13" t="s">
        <v>12044</v>
      </c>
      <c r="AP1784" s="9" t="s">
        <v>4382</v>
      </c>
      <c r="AQ1784" s="11">
        <v>3326.0</v>
      </c>
    </row>
    <row r="1785">
      <c r="A1785" s="8" t="str">
        <f t="shared" si="1"/>
        <v>Kirsten Nieuwendam</v>
      </c>
      <c r="B1785" s="8" t="s">
        <v>12029</v>
      </c>
      <c r="C1785" s="8" t="s">
        <v>2410</v>
      </c>
      <c r="D1785" s="9" t="s">
        <v>11803</v>
      </c>
      <c r="E1785" s="8" t="s">
        <v>4382</v>
      </c>
      <c r="F1785" s="8" t="s">
        <v>2304</v>
      </c>
      <c r="G1785" s="8" t="s">
        <v>47</v>
      </c>
      <c r="H1785" s="8" t="s">
        <v>12030</v>
      </c>
      <c r="I1785" s="8" t="s">
        <v>49</v>
      </c>
      <c r="J1785" s="10">
        <v>3.87</v>
      </c>
      <c r="K1785" s="8" t="s">
        <v>12031</v>
      </c>
      <c r="L1785" s="8"/>
      <c r="M1785" s="8" t="s">
        <v>12055</v>
      </c>
      <c r="N1785" s="8" t="s">
        <v>12056</v>
      </c>
      <c r="O1785" s="8" t="s">
        <v>52</v>
      </c>
      <c r="P1785" s="8"/>
      <c r="Q1785" s="8"/>
      <c r="R1785" s="8" t="s">
        <v>12057</v>
      </c>
      <c r="S1785" s="8" t="s">
        <v>12058</v>
      </c>
      <c r="T1785" s="11" t="str">
        <f t="shared" si="2"/>
        <v>Kirsten Nieuwendam</v>
      </c>
      <c r="U1785" s="8" t="s">
        <v>80</v>
      </c>
      <c r="V1785" s="8" t="s">
        <v>12059</v>
      </c>
      <c r="W1785" s="8"/>
      <c r="X1785" s="8" t="s">
        <v>12037</v>
      </c>
      <c r="Y1785" s="12" t="s">
        <v>12060</v>
      </c>
      <c r="Z1785" s="12" t="s">
        <v>12038</v>
      </c>
      <c r="AA1785" s="8" t="s">
        <v>60</v>
      </c>
      <c r="AB1785" s="12" t="s">
        <v>12039</v>
      </c>
      <c r="AC1785" s="8" t="s">
        <v>60</v>
      </c>
      <c r="AD1785" s="12" t="s">
        <v>12041</v>
      </c>
      <c r="AE1785" s="8" t="s">
        <v>12042</v>
      </c>
      <c r="AF1785" s="8" t="s">
        <v>4382</v>
      </c>
      <c r="AG1785" s="8" t="s">
        <v>11819</v>
      </c>
      <c r="AH1785" s="8" t="s">
        <v>65</v>
      </c>
      <c r="AI1785" s="8" t="s">
        <v>233</v>
      </c>
      <c r="AJ1785" s="8"/>
      <c r="AK1785" s="13" t="s">
        <v>2388</v>
      </c>
      <c r="AL1785" s="13" t="s">
        <v>7255</v>
      </c>
      <c r="AM1785" s="8" t="s">
        <v>2429</v>
      </c>
      <c r="AN1785" s="8" t="s">
        <v>12043</v>
      </c>
      <c r="AO1785" s="13" t="s">
        <v>12044</v>
      </c>
      <c r="AP1785" s="9" t="s">
        <v>4382</v>
      </c>
      <c r="AQ1785" s="11">
        <v>3326.0</v>
      </c>
    </row>
    <row r="1786">
      <c r="A1786" s="8" t="str">
        <f t="shared" si="1"/>
        <v>Vin Lananna</v>
      </c>
      <c r="B1786" s="8" t="s">
        <v>12061</v>
      </c>
      <c r="C1786" s="8" t="s">
        <v>1432</v>
      </c>
      <c r="D1786" s="9" t="s">
        <v>11803</v>
      </c>
      <c r="E1786" s="8" t="s">
        <v>12062</v>
      </c>
      <c r="F1786" s="8" t="s">
        <v>2304</v>
      </c>
      <c r="G1786" s="8" t="s">
        <v>47</v>
      </c>
      <c r="H1786" s="8" t="s">
        <v>12063</v>
      </c>
      <c r="I1786" s="8" t="s">
        <v>49</v>
      </c>
      <c r="J1786" s="10">
        <v>4.32</v>
      </c>
      <c r="K1786" s="8" t="s">
        <v>12064</v>
      </c>
      <c r="L1786" s="8" t="s">
        <v>12065</v>
      </c>
      <c r="M1786" s="8" t="s">
        <v>86</v>
      </c>
      <c r="N1786" s="8" t="s">
        <v>12066</v>
      </c>
      <c r="O1786" s="8" t="s">
        <v>52</v>
      </c>
      <c r="P1786" s="8"/>
      <c r="Q1786" s="8"/>
      <c r="R1786" s="8" t="s">
        <v>12067</v>
      </c>
      <c r="S1786" s="8" t="s">
        <v>12068</v>
      </c>
      <c r="T1786" s="11" t="str">
        <f t="shared" si="2"/>
        <v>Vin Lananna</v>
      </c>
      <c r="U1786" s="8" t="s">
        <v>2105</v>
      </c>
      <c r="V1786" s="8" t="s">
        <v>12069</v>
      </c>
      <c r="W1786" s="8" t="s">
        <v>12070</v>
      </c>
      <c r="X1786" s="8" t="s">
        <v>12071</v>
      </c>
      <c r="Y1786" s="12" t="s">
        <v>12072</v>
      </c>
      <c r="Z1786" s="12" t="s">
        <v>10423</v>
      </c>
      <c r="AA1786" s="8" t="s">
        <v>60</v>
      </c>
      <c r="AB1786" s="12" t="s">
        <v>10424</v>
      </c>
      <c r="AC1786" s="12" t="s">
        <v>12073</v>
      </c>
      <c r="AD1786" s="12" t="s">
        <v>10426</v>
      </c>
      <c r="AE1786" s="8" t="s">
        <v>12074</v>
      </c>
      <c r="AF1786" s="8" t="s">
        <v>11803</v>
      </c>
      <c r="AG1786" s="8" t="s">
        <v>11819</v>
      </c>
      <c r="AH1786" s="8" t="s">
        <v>232</v>
      </c>
      <c r="AI1786" s="8" t="s">
        <v>66</v>
      </c>
      <c r="AJ1786" s="8" t="s">
        <v>86</v>
      </c>
      <c r="AK1786" s="13" t="s">
        <v>1889</v>
      </c>
      <c r="AL1786" s="13" t="s">
        <v>12075</v>
      </c>
      <c r="AM1786" s="8" t="s">
        <v>1891</v>
      </c>
      <c r="AN1786" s="8" t="s">
        <v>12076</v>
      </c>
      <c r="AO1786" s="13" t="s">
        <v>12077</v>
      </c>
      <c r="AP1786" s="9" t="s">
        <v>11803</v>
      </c>
      <c r="AQ1786" s="11">
        <v>16331.0</v>
      </c>
    </row>
    <row r="1787">
      <c r="A1787" s="8" t="str">
        <f t="shared" si="1"/>
        <v>Carter Olander</v>
      </c>
      <c r="B1787" s="8" t="s">
        <v>12061</v>
      </c>
      <c r="C1787" s="8" t="s">
        <v>1432</v>
      </c>
      <c r="D1787" s="9" t="s">
        <v>11803</v>
      </c>
      <c r="E1787" s="8" t="s">
        <v>12062</v>
      </c>
      <c r="F1787" s="8" t="s">
        <v>2304</v>
      </c>
      <c r="G1787" s="8" t="s">
        <v>47</v>
      </c>
      <c r="H1787" s="8" t="s">
        <v>12063</v>
      </c>
      <c r="I1787" s="8" t="s">
        <v>49</v>
      </c>
      <c r="J1787" s="10">
        <v>4.32</v>
      </c>
      <c r="K1787" s="8" t="s">
        <v>12064</v>
      </c>
      <c r="L1787" s="8" t="s">
        <v>12065</v>
      </c>
      <c r="M1787" s="8" t="s">
        <v>86</v>
      </c>
      <c r="N1787" s="8" t="s">
        <v>12078</v>
      </c>
      <c r="O1787" s="8" t="s">
        <v>52</v>
      </c>
      <c r="P1787" s="8"/>
      <c r="Q1787" s="8"/>
      <c r="R1787" s="8" t="s">
        <v>9244</v>
      </c>
      <c r="S1787" s="8" t="s">
        <v>12079</v>
      </c>
      <c r="T1787" s="11" t="str">
        <f t="shared" si="2"/>
        <v>Carter Olander</v>
      </c>
      <c r="U1787" s="8" t="s">
        <v>149</v>
      </c>
      <c r="V1787" s="8" t="s">
        <v>12080</v>
      </c>
      <c r="W1787" s="8" t="s">
        <v>12081</v>
      </c>
      <c r="X1787" s="8" t="s">
        <v>12071</v>
      </c>
      <c r="Y1787" s="12" t="s">
        <v>12082</v>
      </c>
      <c r="Z1787" s="12" t="s">
        <v>10423</v>
      </c>
      <c r="AA1787" s="8" t="s">
        <v>60</v>
      </c>
      <c r="AB1787" s="12" t="s">
        <v>10424</v>
      </c>
      <c r="AC1787" s="12" t="s">
        <v>12083</v>
      </c>
      <c r="AD1787" s="12" t="s">
        <v>10426</v>
      </c>
      <c r="AE1787" s="8" t="s">
        <v>12074</v>
      </c>
      <c r="AF1787" s="8" t="s">
        <v>11803</v>
      </c>
      <c r="AG1787" s="8" t="s">
        <v>11819</v>
      </c>
      <c r="AH1787" s="8" t="s">
        <v>232</v>
      </c>
      <c r="AI1787" s="8" t="s">
        <v>66</v>
      </c>
      <c r="AJ1787" s="8" t="s">
        <v>86</v>
      </c>
      <c r="AK1787" s="13" t="s">
        <v>1889</v>
      </c>
      <c r="AL1787" s="13" t="s">
        <v>12075</v>
      </c>
      <c r="AM1787" s="8" t="s">
        <v>1891</v>
      </c>
      <c r="AN1787" s="8" t="s">
        <v>12076</v>
      </c>
      <c r="AO1787" s="13" t="s">
        <v>12077</v>
      </c>
      <c r="AP1787" s="9" t="s">
        <v>11803</v>
      </c>
      <c r="AQ1787" s="11">
        <v>16331.0</v>
      </c>
    </row>
    <row r="1788">
      <c r="A1788" s="8" t="str">
        <f t="shared" si="1"/>
        <v>Mario Wilson</v>
      </c>
      <c r="B1788" s="8" t="s">
        <v>12061</v>
      </c>
      <c r="C1788" s="8" t="s">
        <v>1432</v>
      </c>
      <c r="D1788" s="9" t="s">
        <v>11803</v>
      </c>
      <c r="E1788" s="8" t="s">
        <v>12062</v>
      </c>
      <c r="F1788" s="8" t="s">
        <v>2304</v>
      </c>
      <c r="G1788" s="8" t="s">
        <v>47</v>
      </c>
      <c r="H1788" s="8" t="s">
        <v>12063</v>
      </c>
      <c r="I1788" s="8" t="s">
        <v>49</v>
      </c>
      <c r="J1788" s="10">
        <v>4.32</v>
      </c>
      <c r="K1788" s="8" t="s">
        <v>12064</v>
      </c>
      <c r="L1788" s="8" t="s">
        <v>12065</v>
      </c>
      <c r="M1788" s="8" t="s">
        <v>86</v>
      </c>
      <c r="N1788" s="8" t="s">
        <v>12084</v>
      </c>
      <c r="O1788" s="8" t="s">
        <v>52</v>
      </c>
      <c r="P1788" s="8"/>
      <c r="Q1788" s="8"/>
      <c r="R1788" s="8" t="s">
        <v>11003</v>
      </c>
      <c r="S1788" s="8" t="s">
        <v>3011</v>
      </c>
      <c r="T1788" s="11" t="str">
        <f t="shared" si="2"/>
        <v>Mario Wilson</v>
      </c>
      <c r="U1788" s="8" t="s">
        <v>12085</v>
      </c>
      <c r="V1788" s="8" t="s">
        <v>12086</v>
      </c>
      <c r="W1788" s="8" t="s">
        <v>12087</v>
      </c>
      <c r="X1788" s="8" t="s">
        <v>12071</v>
      </c>
      <c r="Y1788" s="12" t="s">
        <v>12088</v>
      </c>
      <c r="Z1788" s="12" t="s">
        <v>10423</v>
      </c>
      <c r="AA1788" s="8" t="s">
        <v>60</v>
      </c>
      <c r="AB1788" s="12" t="s">
        <v>10424</v>
      </c>
      <c r="AC1788" s="12" t="s">
        <v>12089</v>
      </c>
      <c r="AD1788" s="12" t="s">
        <v>10426</v>
      </c>
      <c r="AE1788" s="8" t="s">
        <v>12074</v>
      </c>
      <c r="AF1788" s="8" t="s">
        <v>11803</v>
      </c>
      <c r="AG1788" s="8" t="s">
        <v>11819</v>
      </c>
      <c r="AH1788" s="8" t="s">
        <v>232</v>
      </c>
      <c r="AI1788" s="8" t="s">
        <v>66</v>
      </c>
      <c r="AJ1788" s="8" t="s">
        <v>86</v>
      </c>
      <c r="AK1788" s="13" t="s">
        <v>1889</v>
      </c>
      <c r="AL1788" s="13" t="s">
        <v>12075</v>
      </c>
      <c r="AM1788" s="8" t="s">
        <v>1891</v>
      </c>
      <c r="AN1788" s="8" t="s">
        <v>12076</v>
      </c>
      <c r="AO1788" s="13" t="s">
        <v>12077</v>
      </c>
      <c r="AP1788" s="9" t="s">
        <v>11803</v>
      </c>
      <c r="AQ1788" s="11">
        <v>16331.0</v>
      </c>
    </row>
    <row r="1789">
      <c r="A1789" s="8" t="str">
        <f t="shared" si="1"/>
        <v>Brandon Amo</v>
      </c>
      <c r="B1789" s="8" t="s">
        <v>12061</v>
      </c>
      <c r="C1789" s="8" t="s">
        <v>1432</v>
      </c>
      <c r="D1789" s="9" t="s">
        <v>11803</v>
      </c>
      <c r="E1789" s="8" t="s">
        <v>12062</v>
      </c>
      <c r="F1789" s="8" t="s">
        <v>2304</v>
      </c>
      <c r="G1789" s="8" t="s">
        <v>47</v>
      </c>
      <c r="H1789" s="8" t="s">
        <v>12063</v>
      </c>
      <c r="I1789" s="8" t="s">
        <v>49</v>
      </c>
      <c r="J1789" s="10">
        <v>4.32</v>
      </c>
      <c r="K1789" s="8" t="s">
        <v>12064</v>
      </c>
      <c r="L1789" s="8" t="s">
        <v>12065</v>
      </c>
      <c r="M1789" s="8"/>
      <c r="N1789" s="8" t="s">
        <v>12090</v>
      </c>
      <c r="O1789" s="8" t="s">
        <v>52</v>
      </c>
      <c r="P1789" s="8"/>
      <c r="Q1789" s="8"/>
      <c r="R1789" s="8" t="s">
        <v>977</v>
      </c>
      <c r="S1789" s="8" t="s">
        <v>12091</v>
      </c>
      <c r="T1789" s="11" t="str">
        <f t="shared" si="2"/>
        <v>Brandon Amo</v>
      </c>
      <c r="U1789" s="8" t="s">
        <v>160</v>
      </c>
      <c r="V1789" s="8" t="s">
        <v>12092</v>
      </c>
      <c r="W1789" s="8"/>
      <c r="X1789" s="8" t="s">
        <v>12071</v>
      </c>
      <c r="Y1789" s="8" t="s">
        <v>60</v>
      </c>
      <c r="Z1789" s="12" t="s">
        <v>10423</v>
      </c>
      <c r="AA1789" s="8" t="s">
        <v>60</v>
      </c>
      <c r="AB1789" s="12" t="s">
        <v>10424</v>
      </c>
      <c r="AC1789" s="8" t="s">
        <v>60</v>
      </c>
      <c r="AD1789" s="12" t="s">
        <v>10426</v>
      </c>
      <c r="AE1789" s="8" t="s">
        <v>12074</v>
      </c>
      <c r="AF1789" s="8" t="s">
        <v>11803</v>
      </c>
      <c r="AG1789" s="8" t="s">
        <v>11819</v>
      </c>
      <c r="AH1789" s="8" t="s">
        <v>232</v>
      </c>
      <c r="AI1789" s="8" t="s">
        <v>66</v>
      </c>
      <c r="AJ1789" s="8"/>
      <c r="AK1789" s="13" t="s">
        <v>1889</v>
      </c>
      <c r="AL1789" s="13" t="s">
        <v>12075</v>
      </c>
      <c r="AM1789" s="8" t="s">
        <v>1891</v>
      </c>
      <c r="AN1789" s="8" t="s">
        <v>12076</v>
      </c>
      <c r="AO1789" s="13" t="s">
        <v>12077</v>
      </c>
      <c r="AP1789" s="9" t="s">
        <v>11803</v>
      </c>
      <c r="AQ1789" s="11">
        <v>16331.0</v>
      </c>
    </row>
    <row r="1790">
      <c r="A1790" s="8" t="str">
        <f t="shared" si="1"/>
        <v>LaRon Bennett</v>
      </c>
      <c r="B1790" s="8" t="s">
        <v>12061</v>
      </c>
      <c r="C1790" s="8" t="s">
        <v>1432</v>
      </c>
      <c r="D1790" s="9" t="s">
        <v>11803</v>
      </c>
      <c r="E1790" s="8" t="s">
        <v>12062</v>
      </c>
      <c r="F1790" s="8" t="s">
        <v>2304</v>
      </c>
      <c r="G1790" s="8" t="s">
        <v>47</v>
      </c>
      <c r="H1790" s="8" t="s">
        <v>12063</v>
      </c>
      <c r="I1790" s="8" t="s">
        <v>49</v>
      </c>
      <c r="J1790" s="10">
        <v>4.32</v>
      </c>
      <c r="K1790" s="8" t="s">
        <v>12064</v>
      </c>
      <c r="L1790" s="8" t="s">
        <v>12065</v>
      </c>
      <c r="M1790" s="8"/>
      <c r="N1790" s="8" t="s">
        <v>12093</v>
      </c>
      <c r="O1790" s="8" t="s">
        <v>52</v>
      </c>
      <c r="P1790" s="8"/>
      <c r="Q1790" s="8"/>
      <c r="R1790" s="8" t="s">
        <v>12094</v>
      </c>
      <c r="S1790" s="8" t="s">
        <v>6394</v>
      </c>
      <c r="T1790" s="11" t="str">
        <f t="shared" si="2"/>
        <v>LaRon Bennett</v>
      </c>
      <c r="U1790" s="8" t="s">
        <v>167</v>
      </c>
      <c r="V1790" s="8" t="s">
        <v>12095</v>
      </c>
      <c r="W1790" s="8"/>
      <c r="X1790" s="8" t="s">
        <v>12071</v>
      </c>
      <c r="Y1790" s="8" t="s">
        <v>60</v>
      </c>
      <c r="Z1790" s="12" t="s">
        <v>10423</v>
      </c>
      <c r="AA1790" s="8" t="s">
        <v>60</v>
      </c>
      <c r="AB1790" s="12" t="s">
        <v>10424</v>
      </c>
      <c r="AC1790" s="8" t="s">
        <v>60</v>
      </c>
      <c r="AD1790" s="12" t="s">
        <v>10426</v>
      </c>
      <c r="AE1790" s="8" t="s">
        <v>12074</v>
      </c>
      <c r="AF1790" s="8" t="s">
        <v>11803</v>
      </c>
      <c r="AG1790" s="8" t="s">
        <v>11819</v>
      </c>
      <c r="AH1790" s="8" t="s">
        <v>232</v>
      </c>
      <c r="AI1790" s="8" t="s">
        <v>66</v>
      </c>
      <c r="AJ1790" s="8"/>
      <c r="AK1790" s="13" t="s">
        <v>1889</v>
      </c>
      <c r="AL1790" s="13" t="s">
        <v>12075</v>
      </c>
      <c r="AM1790" s="8" t="s">
        <v>1891</v>
      </c>
      <c r="AN1790" s="8" t="s">
        <v>12076</v>
      </c>
      <c r="AO1790" s="13" t="s">
        <v>12077</v>
      </c>
      <c r="AP1790" s="9" t="s">
        <v>11803</v>
      </c>
      <c r="AQ1790" s="11">
        <v>16331.0</v>
      </c>
    </row>
    <row r="1791">
      <c r="A1791" s="8" t="str">
        <f t="shared" si="1"/>
        <v>Joelle Amaral</v>
      </c>
      <c r="B1791" s="8" t="s">
        <v>12061</v>
      </c>
      <c r="C1791" s="8" t="s">
        <v>1432</v>
      </c>
      <c r="D1791" s="9" t="s">
        <v>11803</v>
      </c>
      <c r="E1791" s="8" t="s">
        <v>12062</v>
      </c>
      <c r="F1791" s="8" t="s">
        <v>2304</v>
      </c>
      <c r="G1791" s="8" t="s">
        <v>47</v>
      </c>
      <c r="H1791" s="8" t="s">
        <v>12063</v>
      </c>
      <c r="I1791" s="8" t="s">
        <v>49</v>
      </c>
      <c r="J1791" s="10">
        <v>4.32</v>
      </c>
      <c r="K1791" s="8" t="s">
        <v>12064</v>
      </c>
      <c r="L1791" s="8" t="s">
        <v>12065</v>
      </c>
      <c r="M1791" s="8"/>
      <c r="N1791" s="8" t="s">
        <v>12096</v>
      </c>
      <c r="O1791" s="8" t="s">
        <v>52</v>
      </c>
      <c r="P1791" s="8"/>
      <c r="Q1791" s="8"/>
      <c r="R1791" s="8" t="s">
        <v>12097</v>
      </c>
      <c r="S1791" s="8" t="s">
        <v>12098</v>
      </c>
      <c r="T1791" s="11" t="str">
        <f t="shared" si="2"/>
        <v>Joelle Amaral</v>
      </c>
      <c r="U1791" s="8" t="s">
        <v>106</v>
      </c>
      <c r="V1791" s="8" t="s">
        <v>12099</v>
      </c>
      <c r="W1791" s="8"/>
      <c r="X1791" s="8" t="s">
        <v>12071</v>
      </c>
      <c r="Y1791" s="12" t="s">
        <v>12100</v>
      </c>
      <c r="Z1791" s="12" t="s">
        <v>10423</v>
      </c>
      <c r="AA1791" s="8" t="s">
        <v>60</v>
      </c>
      <c r="AB1791" s="12" t="s">
        <v>10424</v>
      </c>
      <c r="AC1791" s="12" t="s">
        <v>12101</v>
      </c>
      <c r="AD1791" s="12" t="s">
        <v>10426</v>
      </c>
      <c r="AE1791" s="8" t="s">
        <v>12074</v>
      </c>
      <c r="AF1791" s="8" t="s">
        <v>11803</v>
      </c>
      <c r="AG1791" s="8" t="s">
        <v>11819</v>
      </c>
      <c r="AH1791" s="8" t="s">
        <v>232</v>
      </c>
      <c r="AI1791" s="8" t="s">
        <v>66</v>
      </c>
      <c r="AJ1791" s="8"/>
      <c r="AK1791" s="13" t="s">
        <v>1889</v>
      </c>
      <c r="AL1791" s="13" t="s">
        <v>12075</v>
      </c>
      <c r="AM1791" s="8" t="s">
        <v>1891</v>
      </c>
      <c r="AN1791" s="8" t="s">
        <v>12076</v>
      </c>
      <c r="AO1791" s="13" t="s">
        <v>12077</v>
      </c>
      <c r="AP1791" s="9" t="s">
        <v>11803</v>
      </c>
      <c r="AQ1791" s="11">
        <v>16331.0</v>
      </c>
    </row>
    <row r="1792">
      <c r="A1792" s="8" t="str">
        <f t="shared" si="1"/>
        <v>Trevor Dunbar</v>
      </c>
      <c r="B1792" s="8" t="s">
        <v>12061</v>
      </c>
      <c r="C1792" s="8" t="s">
        <v>1432</v>
      </c>
      <c r="D1792" s="9" t="s">
        <v>11803</v>
      </c>
      <c r="E1792" s="8" t="s">
        <v>12062</v>
      </c>
      <c r="F1792" s="8" t="s">
        <v>2304</v>
      </c>
      <c r="G1792" s="8" t="s">
        <v>47</v>
      </c>
      <c r="H1792" s="8" t="s">
        <v>12063</v>
      </c>
      <c r="I1792" s="8" t="s">
        <v>49</v>
      </c>
      <c r="J1792" s="10">
        <v>4.32</v>
      </c>
      <c r="K1792" s="8" t="s">
        <v>12064</v>
      </c>
      <c r="L1792" s="8" t="s">
        <v>12065</v>
      </c>
      <c r="M1792" s="8" t="s">
        <v>86</v>
      </c>
      <c r="N1792" s="8" t="s">
        <v>12102</v>
      </c>
      <c r="O1792" s="8" t="s">
        <v>52</v>
      </c>
      <c r="P1792" s="8"/>
      <c r="Q1792" s="8"/>
      <c r="R1792" s="8" t="s">
        <v>3823</v>
      </c>
      <c r="S1792" s="8" t="s">
        <v>12103</v>
      </c>
      <c r="T1792" s="11" t="str">
        <f t="shared" si="2"/>
        <v>Trevor Dunbar</v>
      </c>
      <c r="U1792" s="8" t="s">
        <v>106</v>
      </c>
      <c r="V1792" s="8" t="s">
        <v>12104</v>
      </c>
      <c r="W1792" s="8" t="s">
        <v>12105</v>
      </c>
      <c r="X1792" s="8" t="s">
        <v>12071</v>
      </c>
      <c r="Y1792" s="12" t="s">
        <v>12106</v>
      </c>
      <c r="Z1792" s="12" t="s">
        <v>12107</v>
      </c>
      <c r="AA1792" s="8" t="s">
        <v>60</v>
      </c>
      <c r="AB1792" s="12" t="s">
        <v>12108</v>
      </c>
      <c r="AC1792" s="12" t="s">
        <v>12109</v>
      </c>
      <c r="AD1792" s="12" t="s">
        <v>12110</v>
      </c>
      <c r="AE1792" s="8" t="s">
        <v>12074</v>
      </c>
      <c r="AF1792" s="8" t="s">
        <v>11803</v>
      </c>
      <c r="AG1792" s="8" t="s">
        <v>11819</v>
      </c>
      <c r="AH1792" s="8" t="s">
        <v>232</v>
      </c>
      <c r="AI1792" s="8" t="s">
        <v>66</v>
      </c>
      <c r="AJ1792" s="8" t="s">
        <v>86</v>
      </c>
      <c r="AK1792" s="13" t="s">
        <v>1889</v>
      </c>
      <c r="AL1792" s="13" t="s">
        <v>12075</v>
      </c>
      <c r="AM1792" s="8" t="s">
        <v>1891</v>
      </c>
      <c r="AN1792" s="8" t="s">
        <v>12076</v>
      </c>
      <c r="AO1792" s="13" t="s">
        <v>12077</v>
      </c>
      <c r="AP1792" s="9" t="s">
        <v>11803</v>
      </c>
      <c r="AQ1792" s="11">
        <v>16331.0</v>
      </c>
    </row>
    <row r="1793">
      <c r="A1793" s="8" t="str">
        <f t="shared" si="1"/>
        <v>Elizabeth Allen</v>
      </c>
      <c r="B1793" s="8" t="s">
        <v>12111</v>
      </c>
      <c r="C1793" s="8" t="s">
        <v>2410</v>
      </c>
      <c r="D1793" s="9" t="s">
        <v>11803</v>
      </c>
      <c r="E1793" s="8" t="s">
        <v>4382</v>
      </c>
      <c r="F1793" s="8" t="s">
        <v>2304</v>
      </c>
      <c r="G1793" s="8" t="s">
        <v>47</v>
      </c>
      <c r="H1793" s="8" t="s">
        <v>12112</v>
      </c>
      <c r="I1793" s="8" t="s">
        <v>49</v>
      </c>
      <c r="J1793" s="10">
        <v>3.65</v>
      </c>
      <c r="K1793" s="8" t="s">
        <v>12113</v>
      </c>
      <c r="L1793" s="8" t="s">
        <v>2705</v>
      </c>
      <c r="M1793" s="8"/>
      <c r="N1793" s="8" t="s">
        <v>12114</v>
      </c>
      <c r="O1793" s="8" t="s">
        <v>52</v>
      </c>
      <c r="P1793" s="8"/>
      <c r="Q1793" s="8"/>
      <c r="R1793" s="8" t="s">
        <v>7625</v>
      </c>
      <c r="S1793" s="8" t="s">
        <v>851</v>
      </c>
      <c r="T1793" s="11" t="str">
        <f t="shared" si="2"/>
        <v>Elizabeth Allen</v>
      </c>
      <c r="U1793" s="8" t="s">
        <v>1879</v>
      </c>
      <c r="V1793" s="8" t="s">
        <v>12115</v>
      </c>
      <c r="W1793" s="8" t="s">
        <v>12116</v>
      </c>
      <c r="X1793" s="8" t="s">
        <v>12117</v>
      </c>
      <c r="Y1793" s="8" t="s">
        <v>60</v>
      </c>
      <c r="Z1793" s="12" t="s">
        <v>12118</v>
      </c>
      <c r="AA1793" s="8" t="s">
        <v>60</v>
      </c>
      <c r="AB1793" s="12" t="s">
        <v>10424</v>
      </c>
      <c r="AC1793" s="8" t="s">
        <v>60</v>
      </c>
      <c r="AD1793" s="12" t="s">
        <v>12119</v>
      </c>
      <c r="AE1793" s="8" t="s">
        <v>12120</v>
      </c>
      <c r="AF1793" s="8" t="s">
        <v>12121</v>
      </c>
      <c r="AG1793" s="8" t="s">
        <v>11819</v>
      </c>
      <c r="AH1793" s="8" t="s">
        <v>65</v>
      </c>
      <c r="AI1793" s="8" t="s">
        <v>66</v>
      </c>
      <c r="AJ1793" s="8"/>
      <c r="AK1793" s="13" t="s">
        <v>234</v>
      </c>
      <c r="AL1793" s="13" t="s">
        <v>3206</v>
      </c>
      <c r="AM1793" s="8" t="s">
        <v>480</v>
      </c>
      <c r="AN1793" s="8" t="s">
        <v>12122</v>
      </c>
      <c r="AO1793" s="13" t="s">
        <v>12123</v>
      </c>
      <c r="AP1793" s="9" t="s">
        <v>12121</v>
      </c>
      <c r="AQ1793" s="11">
        <v>23865.0</v>
      </c>
    </row>
    <row r="1794">
      <c r="A1794" s="8" t="str">
        <f t="shared" si="1"/>
        <v>Jon Riley</v>
      </c>
      <c r="B1794" s="8" t="s">
        <v>12111</v>
      </c>
      <c r="C1794" s="8" t="s">
        <v>2410</v>
      </c>
      <c r="D1794" s="9" t="s">
        <v>11803</v>
      </c>
      <c r="E1794" s="8" t="s">
        <v>4382</v>
      </c>
      <c r="F1794" s="8" t="s">
        <v>2304</v>
      </c>
      <c r="G1794" s="8" t="s">
        <v>47</v>
      </c>
      <c r="H1794" s="8" t="s">
        <v>12112</v>
      </c>
      <c r="I1794" s="8" t="s">
        <v>49</v>
      </c>
      <c r="J1794" s="10">
        <v>3.65</v>
      </c>
      <c r="K1794" s="8" t="s">
        <v>12113</v>
      </c>
      <c r="L1794" s="8" t="s">
        <v>2705</v>
      </c>
      <c r="M1794" s="8" t="s">
        <v>86</v>
      </c>
      <c r="N1794" s="8" t="s">
        <v>12124</v>
      </c>
      <c r="O1794" s="8" t="s">
        <v>52</v>
      </c>
      <c r="P1794" s="8"/>
      <c r="Q1794" s="8"/>
      <c r="R1794" s="8" t="s">
        <v>5605</v>
      </c>
      <c r="S1794" s="8" t="s">
        <v>324</v>
      </c>
      <c r="T1794" s="11" t="str">
        <f t="shared" si="2"/>
        <v>Jon Riley</v>
      </c>
      <c r="U1794" s="8" t="s">
        <v>55</v>
      </c>
      <c r="V1794" s="8" t="s">
        <v>12125</v>
      </c>
      <c r="W1794" s="8" t="s">
        <v>12126</v>
      </c>
      <c r="X1794" s="8" t="s">
        <v>12117</v>
      </c>
      <c r="Y1794" s="12" t="s">
        <v>12127</v>
      </c>
      <c r="Z1794" s="12" t="s">
        <v>12118</v>
      </c>
      <c r="AA1794" s="8" t="s">
        <v>60</v>
      </c>
      <c r="AB1794" s="12" t="s">
        <v>12128</v>
      </c>
      <c r="AC1794" s="8" t="s">
        <v>60</v>
      </c>
      <c r="AD1794" s="8" t="s">
        <v>60</v>
      </c>
      <c r="AE1794" s="8" t="s">
        <v>12120</v>
      </c>
      <c r="AF1794" s="8" t="s">
        <v>12121</v>
      </c>
      <c r="AG1794" s="8" t="s">
        <v>11819</v>
      </c>
      <c r="AH1794" s="8" t="s">
        <v>65</v>
      </c>
      <c r="AI1794" s="8" t="s">
        <v>66</v>
      </c>
      <c r="AJ1794" s="8" t="s">
        <v>86</v>
      </c>
      <c r="AK1794" s="13" t="s">
        <v>234</v>
      </c>
      <c r="AL1794" s="13" t="s">
        <v>3206</v>
      </c>
      <c r="AM1794" s="8" t="s">
        <v>480</v>
      </c>
      <c r="AN1794" s="8" t="s">
        <v>12122</v>
      </c>
      <c r="AO1794" s="13" t="s">
        <v>12123</v>
      </c>
      <c r="AP1794" s="9" t="s">
        <v>12121</v>
      </c>
      <c r="AQ1794" s="11">
        <v>23865.0</v>
      </c>
    </row>
    <row r="1795">
      <c r="A1795" s="8" t="str">
        <f t="shared" si="1"/>
        <v>Ethan Tussing</v>
      </c>
      <c r="B1795" s="8" t="s">
        <v>12111</v>
      </c>
      <c r="C1795" s="8" t="s">
        <v>2410</v>
      </c>
      <c r="D1795" s="9" t="s">
        <v>11803</v>
      </c>
      <c r="E1795" s="8" t="s">
        <v>4382</v>
      </c>
      <c r="F1795" s="8" t="s">
        <v>2304</v>
      </c>
      <c r="G1795" s="8" t="s">
        <v>47</v>
      </c>
      <c r="H1795" s="8" t="s">
        <v>12112</v>
      </c>
      <c r="I1795" s="8" t="s">
        <v>49</v>
      </c>
      <c r="J1795" s="10">
        <v>3.65</v>
      </c>
      <c r="K1795" s="8" t="s">
        <v>12113</v>
      </c>
      <c r="L1795" s="8" t="s">
        <v>2705</v>
      </c>
      <c r="M1795" s="8" t="s">
        <v>86</v>
      </c>
      <c r="N1795" s="8" t="s">
        <v>12129</v>
      </c>
      <c r="O1795" s="8" t="s">
        <v>52</v>
      </c>
      <c r="P1795" s="8"/>
      <c r="Q1795" s="8"/>
      <c r="R1795" s="8" t="s">
        <v>3839</v>
      </c>
      <c r="S1795" s="8" t="s">
        <v>12130</v>
      </c>
      <c r="T1795" s="11" t="str">
        <f t="shared" si="2"/>
        <v>Ethan Tussing</v>
      </c>
      <c r="U1795" s="8" t="s">
        <v>160</v>
      </c>
      <c r="V1795" s="8" t="s">
        <v>12131</v>
      </c>
      <c r="W1795" s="8" t="s">
        <v>12132</v>
      </c>
      <c r="X1795" s="8" t="s">
        <v>12117</v>
      </c>
      <c r="Y1795" s="12" t="s">
        <v>12133</v>
      </c>
      <c r="Z1795" s="12" t="s">
        <v>12118</v>
      </c>
      <c r="AA1795" s="12" t="s">
        <v>12134</v>
      </c>
      <c r="AB1795" s="12" t="s">
        <v>12128</v>
      </c>
      <c r="AC1795" s="8" t="s">
        <v>60</v>
      </c>
      <c r="AD1795" s="8" t="s">
        <v>60</v>
      </c>
      <c r="AE1795" s="8" t="s">
        <v>12120</v>
      </c>
      <c r="AF1795" s="8" t="s">
        <v>12121</v>
      </c>
      <c r="AG1795" s="8" t="s">
        <v>11819</v>
      </c>
      <c r="AH1795" s="8" t="s">
        <v>65</v>
      </c>
      <c r="AI1795" s="8" t="s">
        <v>66</v>
      </c>
      <c r="AJ1795" s="8" t="s">
        <v>86</v>
      </c>
      <c r="AK1795" s="13" t="s">
        <v>234</v>
      </c>
      <c r="AL1795" s="13" t="s">
        <v>3206</v>
      </c>
      <c r="AM1795" s="8" t="s">
        <v>480</v>
      </c>
      <c r="AN1795" s="8" t="s">
        <v>12122</v>
      </c>
      <c r="AO1795" s="13" t="s">
        <v>12123</v>
      </c>
      <c r="AP1795" s="9" t="s">
        <v>12121</v>
      </c>
      <c r="AQ1795" s="11">
        <v>23865.0</v>
      </c>
    </row>
    <row r="1796">
      <c r="A1796" s="8" t="str">
        <f t="shared" si="1"/>
        <v>Austin Savage</v>
      </c>
      <c r="B1796" s="8" t="s">
        <v>12111</v>
      </c>
      <c r="C1796" s="8" t="s">
        <v>2410</v>
      </c>
      <c r="D1796" s="9" t="s">
        <v>11803</v>
      </c>
      <c r="E1796" s="8" t="s">
        <v>4382</v>
      </c>
      <c r="F1796" s="8" t="s">
        <v>2304</v>
      </c>
      <c r="G1796" s="8" t="s">
        <v>47</v>
      </c>
      <c r="H1796" s="8" t="s">
        <v>12112</v>
      </c>
      <c r="I1796" s="8" t="s">
        <v>49</v>
      </c>
      <c r="J1796" s="10">
        <v>3.65</v>
      </c>
      <c r="K1796" s="8" t="s">
        <v>12113</v>
      </c>
      <c r="L1796" s="8" t="s">
        <v>2705</v>
      </c>
      <c r="M1796" s="8"/>
      <c r="N1796" s="8" t="s">
        <v>12135</v>
      </c>
      <c r="O1796" s="8" t="s">
        <v>52</v>
      </c>
      <c r="P1796" s="8"/>
      <c r="Q1796" s="8"/>
      <c r="R1796" s="8" t="s">
        <v>1765</v>
      </c>
      <c r="S1796" s="8" t="s">
        <v>12136</v>
      </c>
      <c r="T1796" s="11" t="str">
        <f t="shared" si="2"/>
        <v>Austin Savage</v>
      </c>
      <c r="U1796" s="8" t="s">
        <v>106</v>
      </c>
      <c r="V1796" s="8" t="s">
        <v>12137</v>
      </c>
      <c r="W1796" s="8" t="s">
        <v>12116</v>
      </c>
      <c r="X1796" s="8" t="s">
        <v>12117</v>
      </c>
      <c r="Y1796" s="12" t="s">
        <v>12138</v>
      </c>
      <c r="Z1796" s="12" t="s">
        <v>12118</v>
      </c>
      <c r="AA1796" s="8" t="s">
        <v>60</v>
      </c>
      <c r="AB1796" s="12" t="s">
        <v>12139</v>
      </c>
      <c r="AC1796" s="8" t="s">
        <v>60</v>
      </c>
      <c r="AD1796" s="12" t="s">
        <v>12119</v>
      </c>
      <c r="AE1796" s="8" t="s">
        <v>12120</v>
      </c>
      <c r="AF1796" s="8" t="s">
        <v>12121</v>
      </c>
      <c r="AG1796" s="8" t="s">
        <v>11819</v>
      </c>
      <c r="AH1796" s="8" t="s">
        <v>65</v>
      </c>
      <c r="AI1796" s="8" t="s">
        <v>66</v>
      </c>
      <c r="AJ1796" s="8"/>
      <c r="AK1796" s="13" t="s">
        <v>234</v>
      </c>
      <c r="AL1796" s="13" t="s">
        <v>3206</v>
      </c>
      <c r="AM1796" s="8" t="s">
        <v>480</v>
      </c>
      <c r="AN1796" s="8" t="s">
        <v>12122</v>
      </c>
      <c r="AO1796" s="13" t="s">
        <v>12123</v>
      </c>
      <c r="AP1796" s="9" t="s">
        <v>12121</v>
      </c>
      <c r="AQ1796" s="11">
        <v>23865.0</v>
      </c>
    </row>
    <row r="1797">
      <c r="A1797" s="8" t="str">
        <f t="shared" si="1"/>
        <v>Director of Ops Kiara has been removed. </v>
      </c>
      <c r="B1797" s="8" t="s">
        <v>12111</v>
      </c>
      <c r="C1797" s="8" t="s">
        <v>2410</v>
      </c>
      <c r="D1797" s="9" t="s">
        <v>11803</v>
      </c>
      <c r="E1797" s="8" t="s">
        <v>4382</v>
      </c>
      <c r="F1797" s="8" t="s">
        <v>2304</v>
      </c>
      <c r="G1797" s="8" t="s">
        <v>47</v>
      </c>
      <c r="H1797" s="8" t="s">
        <v>12112</v>
      </c>
      <c r="I1797" s="8" t="s">
        <v>49</v>
      </c>
      <c r="J1797" s="10">
        <v>3.65</v>
      </c>
      <c r="K1797" s="8" t="s">
        <v>12113</v>
      </c>
      <c r="L1797" s="8" t="s">
        <v>2705</v>
      </c>
      <c r="M1797" s="8"/>
      <c r="N1797" s="8" t="s">
        <v>12140</v>
      </c>
      <c r="O1797" s="8" t="s">
        <v>52</v>
      </c>
      <c r="P1797" s="8"/>
      <c r="Q1797" s="8" t="s">
        <v>277</v>
      </c>
      <c r="R1797" s="8" t="s">
        <v>12141</v>
      </c>
      <c r="S1797" s="8"/>
      <c r="T1797" s="11" t="str">
        <f t="shared" si="2"/>
        <v>Director of Ops Kiara has been removed. </v>
      </c>
      <c r="U1797" s="8"/>
      <c r="V1797" s="8"/>
      <c r="W1797" s="8"/>
      <c r="X1797" s="8" t="s">
        <v>12117</v>
      </c>
      <c r="Y1797" s="8" t="s">
        <v>60</v>
      </c>
      <c r="Z1797" s="12" t="s">
        <v>12118</v>
      </c>
      <c r="AA1797" s="8" t="s">
        <v>60</v>
      </c>
      <c r="AB1797" s="12" t="s">
        <v>10424</v>
      </c>
      <c r="AC1797" s="8" t="s">
        <v>60</v>
      </c>
      <c r="AD1797" s="12" t="s">
        <v>12119</v>
      </c>
      <c r="AE1797" s="8" t="s">
        <v>12120</v>
      </c>
      <c r="AF1797" s="8" t="s">
        <v>12121</v>
      </c>
      <c r="AG1797" s="8" t="s">
        <v>11819</v>
      </c>
      <c r="AH1797" s="8" t="s">
        <v>65</v>
      </c>
      <c r="AI1797" s="8" t="s">
        <v>66</v>
      </c>
      <c r="AJ1797" s="8"/>
      <c r="AK1797" s="13" t="s">
        <v>234</v>
      </c>
      <c r="AL1797" s="13" t="s">
        <v>3206</v>
      </c>
      <c r="AM1797" s="8" t="s">
        <v>480</v>
      </c>
      <c r="AN1797" s="8" t="s">
        <v>12122</v>
      </c>
      <c r="AO1797" s="13" t="s">
        <v>12123</v>
      </c>
      <c r="AP1797" s="9" t="s">
        <v>12121</v>
      </c>
      <c r="AQ1797" s="11">
        <v>23865.0</v>
      </c>
    </row>
    <row r="1798">
      <c r="A1798" s="8" t="str">
        <f t="shared" si="1"/>
        <v>Zack Scott</v>
      </c>
      <c r="B1798" s="8" t="s">
        <v>12142</v>
      </c>
      <c r="C1798" s="8" t="s">
        <v>216</v>
      </c>
      <c r="D1798" s="9" t="s">
        <v>11803</v>
      </c>
      <c r="E1798" s="8" t="s">
        <v>4652</v>
      </c>
      <c r="F1798" s="8" t="s">
        <v>2304</v>
      </c>
      <c r="G1798" s="8" t="s">
        <v>47</v>
      </c>
      <c r="H1798" s="8" t="s">
        <v>12143</v>
      </c>
      <c r="I1798" s="8" t="s">
        <v>49</v>
      </c>
      <c r="J1798" s="10">
        <v>3.67</v>
      </c>
      <c r="K1798" s="8" t="s">
        <v>12144</v>
      </c>
      <c r="L1798" s="8" t="s">
        <v>86</v>
      </c>
      <c r="M1798" s="8" t="s">
        <v>12145</v>
      </c>
      <c r="N1798" s="8" t="s">
        <v>12146</v>
      </c>
      <c r="O1798" s="8" t="s">
        <v>52</v>
      </c>
      <c r="P1798" s="8"/>
      <c r="Q1798" s="8"/>
      <c r="R1798" s="8" t="s">
        <v>12147</v>
      </c>
      <c r="S1798" s="8" t="s">
        <v>147</v>
      </c>
      <c r="T1798" s="11" t="str">
        <f t="shared" si="2"/>
        <v>Zack Scott</v>
      </c>
      <c r="U1798" s="8" t="s">
        <v>311</v>
      </c>
      <c r="V1798" s="8" t="s">
        <v>12148</v>
      </c>
      <c r="W1798" s="8" t="s">
        <v>12149</v>
      </c>
      <c r="X1798" s="8" t="s">
        <v>12150</v>
      </c>
      <c r="Y1798" s="8" t="s">
        <v>60</v>
      </c>
      <c r="Z1798" s="12" t="s">
        <v>12151</v>
      </c>
      <c r="AA1798" s="8" t="s">
        <v>60</v>
      </c>
      <c r="AB1798" s="8" t="s">
        <v>60</v>
      </c>
      <c r="AC1798" s="8" t="s">
        <v>60</v>
      </c>
      <c r="AD1798" s="12" t="s">
        <v>12152</v>
      </c>
      <c r="AE1798" s="8" t="s">
        <v>12153</v>
      </c>
      <c r="AF1798" s="8" t="s">
        <v>12154</v>
      </c>
      <c r="AG1798" s="8" t="s">
        <v>11819</v>
      </c>
      <c r="AH1798" s="8" t="s">
        <v>4581</v>
      </c>
      <c r="AI1798" s="8" t="s">
        <v>66</v>
      </c>
      <c r="AJ1798" s="8" t="s">
        <v>86</v>
      </c>
      <c r="AK1798" s="13" t="s">
        <v>234</v>
      </c>
      <c r="AL1798" s="13" t="s">
        <v>4943</v>
      </c>
      <c r="AM1798" s="8" t="s">
        <v>3322</v>
      </c>
      <c r="AN1798" s="8" t="s">
        <v>12155</v>
      </c>
      <c r="AO1798" s="13" t="s">
        <v>12156</v>
      </c>
      <c r="AP1798" s="9" t="s">
        <v>12154</v>
      </c>
      <c r="AQ1798" s="11">
        <v>1713.0</v>
      </c>
    </row>
    <row r="1799">
      <c r="A1799" s="8" t="str">
        <f t="shared" si="1"/>
        <v>Caleb Wisecarver</v>
      </c>
      <c r="B1799" s="8" t="s">
        <v>12142</v>
      </c>
      <c r="C1799" s="8" t="s">
        <v>216</v>
      </c>
      <c r="D1799" s="9" t="s">
        <v>11803</v>
      </c>
      <c r="E1799" s="13" t="s">
        <v>4652</v>
      </c>
      <c r="F1799" s="8" t="s">
        <v>2304</v>
      </c>
      <c r="G1799" s="8" t="s">
        <v>47</v>
      </c>
      <c r="H1799" s="8" t="s">
        <v>12143</v>
      </c>
      <c r="I1799" s="8" t="s">
        <v>49</v>
      </c>
      <c r="J1799" s="10">
        <v>3.67</v>
      </c>
      <c r="K1799" s="8" t="s">
        <v>12144</v>
      </c>
      <c r="L1799" s="8"/>
      <c r="M1799" s="13" t="s">
        <v>12145</v>
      </c>
      <c r="N1799" s="8" t="s">
        <v>12157</v>
      </c>
      <c r="O1799" s="8" t="s">
        <v>52</v>
      </c>
      <c r="P1799" s="8"/>
      <c r="Q1799" s="8"/>
      <c r="R1799" s="8" t="s">
        <v>7799</v>
      </c>
      <c r="S1799" s="8" t="s">
        <v>12158</v>
      </c>
      <c r="T1799" s="11" t="str">
        <f t="shared" si="2"/>
        <v>Caleb Wisecarver</v>
      </c>
      <c r="U1799" s="8" t="s">
        <v>1125</v>
      </c>
      <c r="V1799" s="8" t="s">
        <v>12159</v>
      </c>
      <c r="W1799" s="8" t="s">
        <v>12160</v>
      </c>
      <c r="X1799" s="8" t="s">
        <v>12150</v>
      </c>
      <c r="Y1799" s="8" t="s">
        <v>60</v>
      </c>
      <c r="Z1799" s="12" t="s">
        <v>12151</v>
      </c>
      <c r="AA1799" s="8" t="s">
        <v>60</v>
      </c>
      <c r="AB1799" s="8" t="s">
        <v>60</v>
      </c>
      <c r="AC1799" s="8" t="s">
        <v>60</v>
      </c>
      <c r="AD1799" s="12" t="s">
        <v>12152</v>
      </c>
      <c r="AE1799" s="8" t="s">
        <v>12153</v>
      </c>
      <c r="AF1799" s="13" t="s">
        <v>12154</v>
      </c>
      <c r="AG1799" s="13" t="s">
        <v>11819</v>
      </c>
      <c r="AH1799" s="13" t="s">
        <v>4581</v>
      </c>
      <c r="AI1799" s="8" t="s">
        <v>66</v>
      </c>
      <c r="AJ1799" s="8"/>
      <c r="AK1799" s="13" t="s">
        <v>234</v>
      </c>
      <c r="AL1799" s="13" t="s">
        <v>4943</v>
      </c>
      <c r="AM1799" s="8" t="s">
        <v>3322</v>
      </c>
      <c r="AN1799" s="8" t="s">
        <v>12155</v>
      </c>
      <c r="AO1799" s="13" t="s">
        <v>12156</v>
      </c>
      <c r="AP1799" s="9" t="s">
        <v>12154</v>
      </c>
      <c r="AQ1799" s="28">
        <v>1713.0</v>
      </c>
    </row>
    <row r="1800">
      <c r="A1800" s="8" t="str">
        <f t="shared" si="1"/>
        <v>Rachel Baxter</v>
      </c>
      <c r="B1800" s="8" t="s">
        <v>12161</v>
      </c>
      <c r="C1800" s="8" t="s">
        <v>1432</v>
      </c>
      <c r="D1800" s="9" t="s">
        <v>11803</v>
      </c>
      <c r="E1800" s="8" t="s">
        <v>12162</v>
      </c>
      <c r="F1800" s="8" t="s">
        <v>2304</v>
      </c>
      <c r="G1800" s="8" t="s">
        <v>47</v>
      </c>
      <c r="H1800" s="8" t="s">
        <v>12163</v>
      </c>
      <c r="I1800" s="8" t="s">
        <v>49</v>
      </c>
      <c r="J1800" s="10">
        <v>4.04</v>
      </c>
      <c r="K1800" s="8" t="s">
        <v>12164</v>
      </c>
      <c r="L1800" s="8" t="s">
        <v>2375</v>
      </c>
      <c r="M1800" s="8"/>
      <c r="N1800" s="8" t="s">
        <v>12165</v>
      </c>
      <c r="O1800" s="13" t="s">
        <v>52</v>
      </c>
      <c r="P1800" s="8" t="s">
        <v>3944</v>
      </c>
      <c r="Q1800" s="8"/>
      <c r="R1800" s="8" t="s">
        <v>3845</v>
      </c>
      <c r="S1800" s="8" t="s">
        <v>12166</v>
      </c>
      <c r="T1800" s="11" t="str">
        <f t="shared" si="2"/>
        <v>Rachel Baxter</v>
      </c>
      <c r="U1800" s="8" t="s">
        <v>469</v>
      </c>
      <c r="V1800" s="8" t="s">
        <v>12167</v>
      </c>
      <c r="W1800" s="8"/>
      <c r="X1800" s="13" t="s">
        <v>12168</v>
      </c>
      <c r="Y1800" s="8" t="s">
        <v>60</v>
      </c>
      <c r="Z1800" s="12" t="s">
        <v>2802</v>
      </c>
      <c r="AA1800" s="8" t="s">
        <v>60</v>
      </c>
      <c r="AB1800" s="12" t="s">
        <v>2803</v>
      </c>
      <c r="AC1800" s="8" t="s">
        <v>60</v>
      </c>
      <c r="AD1800" s="12" t="s">
        <v>2805</v>
      </c>
      <c r="AE1800" s="13" t="s">
        <v>12169</v>
      </c>
      <c r="AF1800" s="8" t="s">
        <v>12161</v>
      </c>
      <c r="AG1800" s="8" t="s">
        <v>11819</v>
      </c>
      <c r="AH1800" s="8" t="s">
        <v>232</v>
      </c>
      <c r="AI1800" s="8" t="s">
        <v>66</v>
      </c>
      <c r="AJ1800" s="8"/>
      <c r="AK1800" s="13" t="s">
        <v>2389</v>
      </c>
      <c r="AL1800" s="13" t="s">
        <v>6525</v>
      </c>
      <c r="AM1800" s="8" t="s">
        <v>137</v>
      </c>
      <c r="AN1800" s="8" t="s">
        <v>12170</v>
      </c>
      <c r="AO1800" s="13" t="s">
        <v>12171</v>
      </c>
      <c r="AP1800" s="9" t="s">
        <v>12161</v>
      </c>
      <c r="AQ1800" s="11">
        <v>25791.0</v>
      </c>
    </row>
    <row r="1801">
      <c r="A1801" s="8" t="str">
        <f t="shared" si="1"/>
        <v>Deakin Volz</v>
      </c>
      <c r="B1801" s="8" t="s">
        <v>12161</v>
      </c>
      <c r="C1801" s="8" t="s">
        <v>1432</v>
      </c>
      <c r="D1801" s="9" t="s">
        <v>11803</v>
      </c>
      <c r="E1801" s="8" t="s">
        <v>12162</v>
      </c>
      <c r="F1801" s="8" t="s">
        <v>2304</v>
      </c>
      <c r="G1801" s="8" t="s">
        <v>47</v>
      </c>
      <c r="H1801" s="8" t="s">
        <v>12163</v>
      </c>
      <c r="I1801" s="8" t="s">
        <v>49</v>
      </c>
      <c r="J1801" s="10">
        <v>4.04</v>
      </c>
      <c r="K1801" s="8" t="s">
        <v>12164</v>
      </c>
      <c r="L1801" s="8" t="s">
        <v>2375</v>
      </c>
      <c r="M1801" s="8" t="s">
        <v>86</v>
      </c>
      <c r="N1801" s="8" t="s">
        <v>12172</v>
      </c>
      <c r="O1801" s="8" t="s">
        <v>52</v>
      </c>
      <c r="P1801" s="8"/>
      <c r="Q1801" s="8"/>
      <c r="R1801" s="8" t="s">
        <v>12173</v>
      </c>
      <c r="S1801" s="8" t="s">
        <v>12174</v>
      </c>
      <c r="T1801" s="11" t="str">
        <f t="shared" si="2"/>
        <v>Deakin Volz</v>
      </c>
      <c r="U1801" s="8" t="s">
        <v>469</v>
      </c>
      <c r="V1801" s="8" t="s">
        <v>12175</v>
      </c>
      <c r="W1801" s="8" t="s">
        <v>86</v>
      </c>
      <c r="X1801" s="8" t="s">
        <v>12168</v>
      </c>
      <c r="Y1801" s="12" t="s">
        <v>12176</v>
      </c>
      <c r="Z1801" s="12" t="s">
        <v>12177</v>
      </c>
      <c r="AA1801" s="12" t="s">
        <v>12178</v>
      </c>
      <c r="AB1801" s="12" t="s">
        <v>12179</v>
      </c>
      <c r="AC1801" s="12" t="s">
        <v>12180</v>
      </c>
      <c r="AD1801" s="12" t="s">
        <v>12181</v>
      </c>
      <c r="AE1801" s="8" t="s">
        <v>12169</v>
      </c>
      <c r="AF1801" s="8" t="s">
        <v>12161</v>
      </c>
      <c r="AG1801" s="8" t="s">
        <v>11819</v>
      </c>
      <c r="AH1801" s="8" t="s">
        <v>232</v>
      </c>
      <c r="AI1801" s="8" t="s">
        <v>66</v>
      </c>
      <c r="AJ1801" s="8" t="s">
        <v>86</v>
      </c>
      <c r="AK1801" s="8" t="s">
        <v>2389</v>
      </c>
      <c r="AL1801" s="8" t="s">
        <v>6525</v>
      </c>
      <c r="AM1801" s="8" t="s">
        <v>137</v>
      </c>
      <c r="AN1801" s="8" t="s">
        <v>422</v>
      </c>
      <c r="AO1801" s="8" t="s">
        <v>12171</v>
      </c>
      <c r="AP1801" s="8" t="s">
        <v>12161</v>
      </c>
      <c r="AQ1801" s="11">
        <v>25791.0</v>
      </c>
    </row>
    <row r="1802">
      <c r="A1802" s="8" t="str">
        <f t="shared" si="1"/>
        <v>Ben Thomas</v>
      </c>
      <c r="B1802" s="8" t="s">
        <v>12161</v>
      </c>
      <c r="C1802" s="8" t="s">
        <v>1432</v>
      </c>
      <c r="D1802" s="9" t="s">
        <v>11803</v>
      </c>
      <c r="E1802" s="8" t="s">
        <v>12162</v>
      </c>
      <c r="F1802" s="8" t="s">
        <v>2304</v>
      </c>
      <c r="G1802" s="8" t="s">
        <v>47</v>
      </c>
      <c r="H1802" s="8" t="s">
        <v>12163</v>
      </c>
      <c r="I1802" s="8" t="s">
        <v>49</v>
      </c>
      <c r="J1802" s="10">
        <v>4.04</v>
      </c>
      <c r="K1802" s="8" t="s">
        <v>12164</v>
      </c>
      <c r="L1802" s="8" t="s">
        <v>2375</v>
      </c>
      <c r="M1802" s="8"/>
      <c r="N1802" s="8" t="s">
        <v>12182</v>
      </c>
      <c r="O1802" s="8" t="s">
        <v>52</v>
      </c>
      <c r="P1802" s="8"/>
      <c r="Q1802" s="8"/>
      <c r="R1802" s="8" t="s">
        <v>2944</v>
      </c>
      <c r="S1802" s="8" t="s">
        <v>1458</v>
      </c>
      <c r="T1802" s="11" t="str">
        <f t="shared" si="2"/>
        <v>Ben Thomas</v>
      </c>
      <c r="U1802" s="8" t="s">
        <v>55</v>
      </c>
      <c r="V1802" s="8" t="s">
        <v>12183</v>
      </c>
      <c r="W1802" s="8"/>
      <c r="X1802" s="8" t="s">
        <v>12168</v>
      </c>
      <c r="Y1802" s="8" t="s">
        <v>60</v>
      </c>
      <c r="Z1802" s="12" t="s">
        <v>12177</v>
      </c>
      <c r="AA1802" s="12" t="s">
        <v>12184</v>
      </c>
      <c r="AB1802" s="12" t="s">
        <v>12185</v>
      </c>
      <c r="AC1802" s="8" t="s">
        <v>60</v>
      </c>
      <c r="AD1802" s="12" t="s">
        <v>12181</v>
      </c>
      <c r="AE1802" s="8" t="s">
        <v>12169</v>
      </c>
      <c r="AF1802" s="8" t="s">
        <v>12161</v>
      </c>
      <c r="AG1802" s="8" t="s">
        <v>11819</v>
      </c>
      <c r="AH1802" s="8" t="s">
        <v>232</v>
      </c>
      <c r="AI1802" s="8" t="s">
        <v>66</v>
      </c>
      <c r="AJ1802" s="8"/>
      <c r="AK1802" s="13" t="s">
        <v>2389</v>
      </c>
      <c r="AL1802" s="13" t="s">
        <v>6525</v>
      </c>
      <c r="AM1802" s="8" t="s">
        <v>137</v>
      </c>
      <c r="AN1802" s="8" t="s">
        <v>12170</v>
      </c>
      <c r="AO1802" s="13" t="s">
        <v>12171</v>
      </c>
      <c r="AP1802" s="9" t="s">
        <v>12161</v>
      </c>
      <c r="AQ1802" s="11">
        <v>25791.0</v>
      </c>
    </row>
    <row r="1803">
      <c r="A1803" s="8" t="str">
        <f t="shared" si="1"/>
        <v>Alan Dunson</v>
      </c>
      <c r="B1803" s="8" t="s">
        <v>12161</v>
      </c>
      <c r="C1803" s="8" t="s">
        <v>1432</v>
      </c>
      <c r="D1803" s="9" t="s">
        <v>11803</v>
      </c>
      <c r="E1803" s="8" t="s">
        <v>12162</v>
      </c>
      <c r="F1803" s="8" t="s">
        <v>2304</v>
      </c>
      <c r="G1803" s="8" t="s">
        <v>47</v>
      </c>
      <c r="H1803" s="8" t="s">
        <v>12163</v>
      </c>
      <c r="I1803" s="8" t="s">
        <v>49</v>
      </c>
      <c r="J1803" s="10">
        <v>4.04</v>
      </c>
      <c r="K1803" s="8" t="s">
        <v>12164</v>
      </c>
      <c r="L1803" s="8" t="s">
        <v>2375</v>
      </c>
      <c r="M1803" s="8"/>
      <c r="N1803" s="8" t="s">
        <v>12186</v>
      </c>
      <c r="O1803" s="8" t="s">
        <v>52</v>
      </c>
      <c r="P1803" s="8"/>
      <c r="Q1803" s="8"/>
      <c r="R1803" s="8" t="s">
        <v>3513</v>
      </c>
      <c r="S1803" s="8" t="s">
        <v>12187</v>
      </c>
      <c r="T1803" s="11" t="str">
        <f t="shared" si="2"/>
        <v>Alan Dunson</v>
      </c>
      <c r="U1803" s="8" t="s">
        <v>3466</v>
      </c>
      <c r="V1803" s="8" t="s">
        <v>12188</v>
      </c>
      <c r="W1803" s="8"/>
      <c r="X1803" s="8" t="s">
        <v>12168</v>
      </c>
      <c r="Y1803" s="12" t="s">
        <v>12189</v>
      </c>
      <c r="Z1803" s="12" t="s">
        <v>12177</v>
      </c>
      <c r="AA1803" s="8" t="s">
        <v>60</v>
      </c>
      <c r="AB1803" s="12" t="s">
        <v>12185</v>
      </c>
      <c r="AC1803" s="8" t="s">
        <v>60</v>
      </c>
      <c r="AD1803" s="12" t="s">
        <v>12181</v>
      </c>
      <c r="AE1803" s="8" t="s">
        <v>12169</v>
      </c>
      <c r="AF1803" s="8" t="s">
        <v>12161</v>
      </c>
      <c r="AG1803" s="8" t="s">
        <v>11819</v>
      </c>
      <c r="AH1803" s="8" t="s">
        <v>232</v>
      </c>
      <c r="AI1803" s="8" t="s">
        <v>66</v>
      </c>
      <c r="AJ1803" s="8"/>
      <c r="AK1803" s="13" t="s">
        <v>2389</v>
      </c>
      <c r="AL1803" s="13" t="s">
        <v>6525</v>
      </c>
      <c r="AM1803" s="8" t="s">
        <v>137</v>
      </c>
      <c r="AN1803" s="8" t="s">
        <v>12170</v>
      </c>
      <c r="AO1803" s="13" t="s">
        <v>12171</v>
      </c>
      <c r="AP1803" s="9" t="s">
        <v>12161</v>
      </c>
      <c r="AQ1803" s="11">
        <v>25791.0</v>
      </c>
    </row>
    <row r="1804">
      <c r="A1804" s="8" t="str">
        <f t="shared" si="1"/>
        <v>Cleopatra Borel</v>
      </c>
      <c r="B1804" s="8" t="s">
        <v>12161</v>
      </c>
      <c r="C1804" s="8" t="s">
        <v>1432</v>
      </c>
      <c r="D1804" s="9" t="s">
        <v>11803</v>
      </c>
      <c r="E1804" s="8" t="s">
        <v>12162</v>
      </c>
      <c r="F1804" s="8" t="s">
        <v>2304</v>
      </c>
      <c r="G1804" s="8" t="s">
        <v>47</v>
      </c>
      <c r="H1804" s="8" t="s">
        <v>12163</v>
      </c>
      <c r="I1804" s="8" t="s">
        <v>49</v>
      </c>
      <c r="J1804" s="10">
        <v>4.04</v>
      </c>
      <c r="K1804" s="8" t="s">
        <v>12164</v>
      </c>
      <c r="L1804" s="8" t="s">
        <v>2375</v>
      </c>
      <c r="M1804" s="8"/>
      <c r="N1804" s="8" t="s">
        <v>12190</v>
      </c>
      <c r="O1804" s="8" t="s">
        <v>52</v>
      </c>
      <c r="P1804" s="8"/>
      <c r="Q1804" s="8"/>
      <c r="R1804" s="8" t="s">
        <v>12191</v>
      </c>
      <c r="S1804" s="8" t="s">
        <v>12192</v>
      </c>
      <c r="T1804" s="11" t="str">
        <f t="shared" si="2"/>
        <v>Cleopatra Borel</v>
      </c>
      <c r="U1804" s="8" t="s">
        <v>160</v>
      </c>
      <c r="V1804" s="8" t="s">
        <v>12193</v>
      </c>
      <c r="W1804" s="8"/>
      <c r="X1804" s="8" t="s">
        <v>12168</v>
      </c>
      <c r="Y1804" s="8" t="s">
        <v>60</v>
      </c>
      <c r="Z1804" s="12" t="s">
        <v>12177</v>
      </c>
      <c r="AA1804" s="8" t="s">
        <v>60</v>
      </c>
      <c r="AB1804" s="12" t="s">
        <v>12179</v>
      </c>
      <c r="AC1804" s="12" t="s">
        <v>12194</v>
      </c>
      <c r="AD1804" s="12" t="s">
        <v>12181</v>
      </c>
      <c r="AE1804" s="8" t="s">
        <v>12169</v>
      </c>
      <c r="AF1804" s="8" t="s">
        <v>12161</v>
      </c>
      <c r="AG1804" s="8" t="s">
        <v>11819</v>
      </c>
      <c r="AH1804" s="8" t="s">
        <v>232</v>
      </c>
      <c r="AI1804" s="8" t="s">
        <v>66</v>
      </c>
      <c r="AJ1804" s="8"/>
      <c r="AK1804" s="8" t="s">
        <v>2389</v>
      </c>
      <c r="AL1804" s="8" t="s">
        <v>6525</v>
      </c>
      <c r="AM1804" s="8" t="s">
        <v>137</v>
      </c>
      <c r="AN1804" s="8" t="s">
        <v>12170</v>
      </c>
      <c r="AO1804" s="8" t="s">
        <v>12171</v>
      </c>
      <c r="AP1804" s="8" t="s">
        <v>12161</v>
      </c>
      <c r="AQ1804" s="11">
        <v>25791.0</v>
      </c>
    </row>
    <row r="1805">
      <c r="A1805" s="8" t="str">
        <f t="shared" si="1"/>
        <v>Gregory Jack</v>
      </c>
      <c r="B1805" s="8" t="s">
        <v>12161</v>
      </c>
      <c r="C1805" s="8" t="s">
        <v>1432</v>
      </c>
      <c r="D1805" s="9" t="s">
        <v>11803</v>
      </c>
      <c r="E1805" s="8" t="s">
        <v>12162</v>
      </c>
      <c r="F1805" s="8" t="s">
        <v>2304</v>
      </c>
      <c r="G1805" s="8" t="s">
        <v>47</v>
      </c>
      <c r="H1805" s="8" t="s">
        <v>12163</v>
      </c>
      <c r="I1805" s="8" t="s">
        <v>49</v>
      </c>
      <c r="J1805" s="10">
        <v>4.04</v>
      </c>
      <c r="K1805" s="8" t="s">
        <v>12164</v>
      </c>
      <c r="L1805" s="8" t="s">
        <v>2375</v>
      </c>
      <c r="M1805" s="8"/>
      <c r="N1805" s="8" t="s">
        <v>12195</v>
      </c>
      <c r="O1805" s="8" t="s">
        <v>52</v>
      </c>
      <c r="P1805" s="8"/>
      <c r="Q1805" s="8"/>
      <c r="R1805" s="8" t="s">
        <v>2206</v>
      </c>
      <c r="S1805" s="8" t="s">
        <v>12196</v>
      </c>
      <c r="T1805" s="11" t="str">
        <f t="shared" si="2"/>
        <v>Gregory Jack</v>
      </c>
      <c r="U1805" s="8" t="s">
        <v>160</v>
      </c>
      <c r="V1805" s="8" t="s">
        <v>12197</v>
      </c>
      <c r="W1805" s="8"/>
      <c r="X1805" s="8" t="s">
        <v>12168</v>
      </c>
      <c r="Y1805" s="8" t="s">
        <v>60</v>
      </c>
      <c r="Z1805" s="12" t="s">
        <v>12177</v>
      </c>
      <c r="AA1805" s="8" t="s">
        <v>60</v>
      </c>
      <c r="AB1805" s="12" t="s">
        <v>12179</v>
      </c>
      <c r="AC1805" s="8" t="s">
        <v>60</v>
      </c>
      <c r="AD1805" s="12" t="s">
        <v>12181</v>
      </c>
      <c r="AE1805" s="8" t="s">
        <v>12169</v>
      </c>
      <c r="AF1805" s="8" t="s">
        <v>12161</v>
      </c>
      <c r="AG1805" s="8" t="s">
        <v>11819</v>
      </c>
      <c r="AH1805" s="8" t="s">
        <v>232</v>
      </c>
      <c r="AI1805" s="8" t="s">
        <v>66</v>
      </c>
      <c r="AJ1805" s="8"/>
      <c r="AK1805" s="13" t="s">
        <v>2389</v>
      </c>
      <c r="AL1805" s="13" t="s">
        <v>6525</v>
      </c>
      <c r="AM1805" s="8" t="s">
        <v>137</v>
      </c>
      <c r="AN1805" s="8" t="s">
        <v>12170</v>
      </c>
      <c r="AO1805" s="13" t="s">
        <v>12171</v>
      </c>
      <c r="AP1805" s="29" t="s">
        <v>12161</v>
      </c>
      <c r="AQ1805" s="11">
        <v>25791.0</v>
      </c>
    </row>
    <row r="1806">
      <c r="A1806" s="8" t="str">
        <f t="shared" si="1"/>
        <v>Tra'von Phillips</v>
      </c>
      <c r="B1806" s="8" t="s">
        <v>12161</v>
      </c>
      <c r="C1806" s="8" t="s">
        <v>1432</v>
      </c>
      <c r="D1806" s="9" t="s">
        <v>11803</v>
      </c>
      <c r="E1806" s="8" t="s">
        <v>12162</v>
      </c>
      <c r="F1806" s="8" t="s">
        <v>2304</v>
      </c>
      <c r="G1806" s="8" t="s">
        <v>47</v>
      </c>
      <c r="H1806" s="8" t="s">
        <v>12163</v>
      </c>
      <c r="I1806" s="8" t="s">
        <v>49</v>
      </c>
      <c r="J1806" s="10">
        <v>4.04</v>
      </c>
      <c r="K1806" s="8" t="s">
        <v>12164</v>
      </c>
      <c r="L1806" s="8" t="s">
        <v>2375</v>
      </c>
      <c r="M1806" s="8"/>
      <c r="N1806" s="8" t="s">
        <v>12198</v>
      </c>
      <c r="O1806" s="8" t="s">
        <v>52</v>
      </c>
      <c r="P1806" s="8"/>
      <c r="Q1806" s="8"/>
      <c r="R1806" s="8" t="s">
        <v>12199</v>
      </c>
      <c r="S1806" s="8" t="s">
        <v>5340</v>
      </c>
      <c r="T1806" s="11" t="str">
        <f t="shared" si="2"/>
        <v>Tra'von Phillips</v>
      </c>
      <c r="U1806" s="8" t="s">
        <v>503</v>
      </c>
      <c r="V1806" s="8" t="s">
        <v>12200</v>
      </c>
      <c r="W1806" s="8"/>
      <c r="X1806" s="8" t="s">
        <v>12168</v>
      </c>
      <c r="Y1806" s="12" t="s">
        <v>12201</v>
      </c>
      <c r="Z1806" s="12" t="s">
        <v>12177</v>
      </c>
      <c r="AA1806" s="12" t="s">
        <v>12202</v>
      </c>
      <c r="AB1806" s="12" t="s">
        <v>12179</v>
      </c>
      <c r="AC1806" s="8" t="s">
        <v>60</v>
      </c>
      <c r="AD1806" s="12" t="s">
        <v>12181</v>
      </c>
      <c r="AE1806" s="8" t="s">
        <v>12169</v>
      </c>
      <c r="AF1806" s="8" t="s">
        <v>12161</v>
      </c>
      <c r="AG1806" s="8" t="s">
        <v>11819</v>
      </c>
      <c r="AH1806" s="8" t="s">
        <v>232</v>
      </c>
      <c r="AI1806" s="8" t="s">
        <v>66</v>
      </c>
      <c r="AJ1806" s="8"/>
      <c r="AK1806" s="8" t="s">
        <v>2389</v>
      </c>
      <c r="AL1806" s="8" t="s">
        <v>6525</v>
      </c>
      <c r="AM1806" s="8" t="s">
        <v>137</v>
      </c>
      <c r="AN1806" s="8" t="s">
        <v>12170</v>
      </c>
      <c r="AO1806" s="8" t="s">
        <v>12171</v>
      </c>
      <c r="AP1806" s="9" t="s">
        <v>12161</v>
      </c>
      <c r="AQ1806" s="11">
        <v>25791.0</v>
      </c>
    </row>
    <row r="1807">
      <c r="A1807" s="8" t="str">
        <f t="shared" si="1"/>
        <v>Bob Phillips</v>
      </c>
      <c r="B1807" s="8" t="s">
        <v>12161</v>
      </c>
      <c r="C1807" s="8" t="s">
        <v>1432</v>
      </c>
      <c r="D1807" s="9" t="s">
        <v>11803</v>
      </c>
      <c r="E1807" s="8" t="s">
        <v>12162</v>
      </c>
      <c r="F1807" s="8" t="s">
        <v>2304</v>
      </c>
      <c r="G1807" s="8" t="s">
        <v>47</v>
      </c>
      <c r="H1807" s="8" t="s">
        <v>12163</v>
      </c>
      <c r="I1807" s="8" t="s">
        <v>49</v>
      </c>
      <c r="J1807" s="10">
        <v>4.04</v>
      </c>
      <c r="K1807" s="8" t="s">
        <v>12164</v>
      </c>
      <c r="L1807" s="8" t="s">
        <v>2375</v>
      </c>
      <c r="M1807" s="8" t="s">
        <v>86</v>
      </c>
      <c r="N1807" s="8" t="s">
        <v>12203</v>
      </c>
      <c r="O1807" s="8" t="s">
        <v>52</v>
      </c>
      <c r="P1807" s="8"/>
      <c r="Q1807" s="8"/>
      <c r="R1807" s="8" t="s">
        <v>251</v>
      </c>
      <c r="S1807" s="8" t="s">
        <v>5340</v>
      </c>
      <c r="T1807" s="11" t="str">
        <f t="shared" si="2"/>
        <v>Bob Phillips</v>
      </c>
      <c r="U1807" s="8" t="s">
        <v>247</v>
      </c>
      <c r="V1807" s="8" t="s">
        <v>12204</v>
      </c>
      <c r="W1807" s="8" t="s">
        <v>12205</v>
      </c>
      <c r="X1807" s="8" t="s">
        <v>12168</v>
      </c>
      <c r="Y1807" s="8" t="s">
        <v>60</v>
      </c>
      <c r="Z1807" s="12" t="s">
        <v>12177</v>
      </c>
      <c r="AA1807" s="12" t="s">
        <v>12206</v>
      </c>
      <c r="AB1807" s="8" t="s">
        <v>60</v>
      </c>
      <c r="AC1807" s="8" t="s">
        <v>60</v>
      </c>
      <c r="AD1807" s="12" t="s">
        <v>12181</v>
      </c>
      <c r="AE1807" s="8" t="s">
        <v>12169</v>
      </c>
      <c r="AF1807" s="8" t="s">
        <v>12161</v>
      </c>
      <c r="AG1807" s="8" t="s">
        <v>11819</v>
      </c>
      <c r="AH1807" s="8" t="s">
        <v>232</v>
      </c>
      <c r="AI1807" s="8" t="s">
        <v>66</v>
      </c>
      <c r="AJ1807" s="8" t="s">
        <v>86</v>
      </c>
      <c r="AK1807" s="13" t="s">
        <v>2389</v>
      </c>
      <c r="AL1807" s="13" t="s">
        <v>6525</v>
      </c>
      <c r="AM1807" s="8" t="s">
        <v>137</v>
      </c>
      <c r="AN1807" s="8" t="s">
        <v>12170</v>
      </c>
      <c r="AO1807" s="13" t="s">
        <v>12171</v>
      </c>
      <c r="AP1807" s="9" t="s">
        <v>12161</v>
      </c>
      <c r="AQ1807" s="11">
        <v>25791.0</v>
      </c>
    </row>
    <row r="1808">
      <c r="A1808" s="8" t="str">
        <f t="shared" si="1"/>
        <v>John Ellis</v>
      </c>
      <c r="B1808" s="8" t="s">
        <v>12161</v>
      </c>
      <c r="C1808" s="8" t="s">
        <v>1432</v>
      </c>
      <c r="D1808" s="9" t="s">
        <v>11803</v>
      </c>
      <c r="E1808" s="8" t="s">
        <v>12162</v>
      </c>
      <c r="F1808" s="8" t="s">
        <v>2304</v>
      </c>
      <c r="G1808" s="8" t="s">
        <v>47</v>
      </c>
      <c r="H1808" s="8" t="s">
        <v>12163</v>
      </c>
      <c r="I1808" s="8" t="s">
        <v>49</v>
      </c>
      <c r="J1808" s="10">
        <v>4.04</v>
      </c>
      <c r="K1808" s="8" t="s">
        <v>12164</v>
      </c>
      <c r="L1808" s="8" t="s">
        <v>2375</v>
      </c>
      <c r="M1808" s="8"/>
      <c r="N1808" s="8" t="s">
        <v>12207</v>
      </c>
      <c r="O1808" s="8" t="s">
        <v>52</v>
      </c>
      <c r="P1808" s="8"/>
      <c r="Q1808" s="8"/>
      <c r="R1808" s="8" t="s">
        <v>1997</v>
      </c>
      <c r="S1808" s="8" t="s">
        <v>6891</v>
      </c>
      <c r="T1808" s="11" t="str">
        <f t="shared" si="2"/>
        <v>John Ellis</v>
      </c>
      <c r="U1808" s="8" t="s">
        <v>6675</v>
      </c>
      <c r="V1808" s="8" t="s">
        <v>12208</v>
      </c>
      <c r="W1808" s="8"/>
      <c r="X1808" s="8" t="s">
        <v>12168</v>
      </c>
      <c r="Y1808" s="12" t="s">
        <v>12209</v>
      </c>
      <c r="Z1808" s="12" t="s">
        <v>12177</v>
      </c>
      <c r="AA1808" s="12" t="s">
        <v>12210</v>
      </c>
      <c r="AB1808" s="12" t="s">
        <v>12179</v>
      </c>
      <c r="AC1808" s="12" t="s">
        <v>12211</v>
      </c>
      <c r="AD1808" s="12" t="s">
        <v>12181</v>
      </c>
      <c r="AE1808" s="8" t="s">
        <v>12169</v>
      </c>
      <c r="AF1808" s="8" t="s">
        <v>12161</v>
      </c>
      <c r="AG1808" s="8" t="s">
        <v>11819</v>
      </c>
      <c r="AH1808" s="8" t="s">
        <v>232</v>
      </c>
      <c r="AI1808" s="8" t="s">
        <v>66</v>
      </c>
      <c r="AJ1808" s="8"/>
      <c r="AK1808" s="8" t="s">
        <v>2389</v>
      </c>
      <c r="AL1808" s="8" t="s">
        <v>6525</v>
      </c>
      <c r="AM1808" s="8" t="s">
        <v>137</v>
      </c>
      <c r="AN1808" s="8" t="s">
        <v>12170</v>
      </c>
      <c r="AO1808" s="8" t="s">
        <v>12171</v>
      </c>
      <c r="AP1808" s="9" t="s">
        <v>12161</v>
      </c>
      <c r="AQ1808" s="11">
        <v>25791.0</v>
      </c>
    </row>
    <row r="1809">
      <c r="A1809" s="8" t="str">
        <f t="shared" si="1"/>
        <v>Benji Pinckney</v>
      </c>
      <c r="B1809" s="8" t="s">
        <v>12161</v>
      </c>
      <c r="C1809" s="8" t="s">
        <v>1432</v>
      </c>
      <c r="D1809" s="9" t="s">
        <v>11803</v>
      </c>
      <c r="E1809" s="8" t="s">
        <v>12162</v>
      </c>
      <c r="F1809" s="8" t="s">
        <v>2304</v>
      </c>
      <c r="G1809" s="8" t="s">
        <v>47</v>
      </c>
      <c r="H1809" s="8" t="s">
        <v>12163</v>
      </c>
      <c r="I1809" s="8" t="s">
        <v>49</v>
      </c>
      <c r="J1809" s="10">
        <v>4.04</v>
      </c>
      <c r="K1809" s="8" t="s">
        <v>12164</v>
      </c>
      <c r="L1809" s="8" t="s">
        <v>2375</v>
      </c>
      <c r="M1809" s="8"/>
      <c r="N1809" s="8" t="s">
        <v>12212</v>
      </c>
      <c r="O1809" s="8" t="s">
        <v>52</v>
      </c>
      <c r="P1809" s="8"/>
      <c r="Q1809" s="8"/>
      <c r="R1809" s="8" t="s">
        <v>12213</v>
      </c>
      <c r="S1809" s="8" t="s">
        <v>12214</v>
      </c>
      <c r="T1809" s="11" t="str">
        <f t="shared" si="2"/>
        <v>Benji Pinckney</v>
      </c>
      <c r="U1809" s="8" t="s">
        <v>695</v>
      </c>
      <c r="V1809" s="8" t="s">
        <v>12215</v>
      </c>
      <c r="W1809" s="8"/>
      <c r="X1809" s="8" t="s">
        <v>12168</v>
      </c>
      <c r="Y1809" s="8" t="s">
        <v>60</v>
      </c>
      <c r="Z1809" s="12" t="s">
        <v>12177</v>
      </c>
      <c r="AA1809" s="12" t="s">
        <v>12216</v>
      </c>
      <c r="AB1809" s="12" t="s">
        <v>12179</v>
      </c>
      <c r="AC1809" s="8" t="s">
        <v>60</v>
      </c>
      <c r="AD1809" s="12" t="s">
        <v>12181</v>
      </c>
      <c r="AE1809" s="8" t="s">
        <v>12169</v>
      </c>
      <c r="AF1809" s="8" t="s">
        <v>12161</v>
      </c>
      <c r="AG1809" s="8" t="s">
        <v>11819</v>
      </c>
      <c r="AH1809" s="8" t="s">
        <v>232</v>
      </c>
      <c r="AI1809" s="8" t="s">
        <v>66</v>
      </c>
      <c r="AJ1809" s="8"/>
      <c r="AK1809" s="8" t="s">
        <v>2389</v>
      </c>
      <c r="AL1809" s="8" t="s">
        <v>6525</v>
      </c>
      <c r="AM1809" s="8" t="s">
        <v>137</v>
      </c>
      <c r="AN1809" s="8" t="s">
        <v>12170</v>
      </c>
      <c r="AO1809" s="8" t="s">
        <v>12171</v>
      </c>
      <c r="AP1809" s="8" t="s">
        <v>12161</v>
      </c>
      <c r="AQ1809" s="11">
        <v>25791.0</v>
      </c>
    </row>
    <row r="1810">
      <c r="A1810" s="8" t="str">
        <f t="shared" si="1"/>
        <v>Hannah Long</v>
      </c>
      <c r="B1810" s="16" t="s">
        <v>12161</v>
      </c>
      <c r="C1810" s="16" t="s">
        <v>1432</v>
      </c>
      <c r="D1810" s="17" t="s">
        <v>11803</v>
      </c>
      <c r="E1810" s="22" t="s">
        <v>12162</v>
      </c>
      <c r="F1810" s="16" t="s">
        <v>2304</v>
      </c>
      <c r="G1810" s="8" t="s">
        <v>47</v>
      </c>
      <c r="H1810" s="30">
        <v>233921.0</v>
      </c>
      <c r="I1810" s="8" t="s">
        <v>49</v>
      </c>
      <c r="J1810" s="10">
        <v>4.04</v>
      </c>
      <c r="K1810" s="18" t="s">
        <v>12164</v>
      </c>
      <c r="L1810" s="19">
        <v>69.0</v>
      </c>
      <c r="M1810" s="19"/>
      <c r="N1810" s="20" t="s">
        <v>12217</v>
      </c>
      <c r="O1810" s="8" t="s">
        <v>52</v>
      </c>
      <c r="P1810" s="20" t="s">
        <v>207</v>
      </c>
      <c r="Q1810" s="35"/>
      <c r="R1810" s="8" t="s">
        <v>104</v>
      </c>
      <c r="S1810" s="8" t="s">
        <v>10275</v>
      </c>
      <c r="T1810" s="11" t="str">
        <f t="shared" si="2"/>
        <v>Hannah Long</v>
      </c>
      <c r="U1810" s="8" t="s">
        <v>106</v>
      </c>
      <c r="V1810" s="8" t="s">
        <v>12218</v>
      </c>
      <c r="W1810" s="8"/>
      <c r="X1810" s="8" t="s">
        <v>12168</v>
      </c>
      <c r="Y1810" s="21"/>
      <c r="Z1810" s="21"/>
      <c r="AA1810" s="21"/>
      <c r="AB1810" s="21"/>
      <c r="AC1810" s="21"/>
      <c r="AD1810" s="21"/>
      <c r="AE1810" s="8" t="s">
        <v>12169</v>
      </c>
      <c r="AF1810" s="21" t="s">
        <v>12161</v>
      </c>
      <c r="AG1810" s="16" t="s">
        <v>11819</v>
      </c>
      <c r="AH1810" s="16" t="s">
        <v>232</v>
      </c>
      <c r="AI1810" s="22" t="s">
        <v>66</v>
      </c>
      <c r="AJ1810" s="16"/>
      <c r="AK1810" s="23" t="s">
        <v>2389</v>
      </c>
      <c r="AL1810" s="23" t="s">
        <v>6525</v>
      </c>
      <c r="AM1810" s="22" t="s">
        <v>137</v>
      </c>
      <c r="AN1810" s="24">
        <v>0.6137135098438561</v>
      </c>
      <c r="AO1810" s="25">
        <v>46899.0</v>
      </c>
      <c r="AP1810" s="46" t="s">
        <v>12161</v>
      </c>
      <c r="AQ1810" s="11">
        <v>25791.0</v>
      </c>
    </row>
    <row r="1811">
      <c r="A1811" s="8" t="str">
        <f t="shared" si="1"/>
        <v>Katie Kennedy</v>
      </c>
      <c r="B1811" s="8" t="s">
        <v>12161</v>
      </c>
      <c r="C1811" s="8" t="s">
        <v>1432</v>
      </c>
      <c r="D1811" s="9" t="s">
        <v>11803</v>
      </c>
      <c r="E1811" s="8" t="s">
        <v>12162</v>
      </c>
      <c r="F1811" s="8" t="s">
        <v>2304</v>
      </c>
      <c r="G1811" s="8" t="s">
        <v>47</v>
      </c>
      <c r="H1811" s="8" t="s">
        <v>12163</v>
      </c>
      <c r="I1811" s="8" t="s">
        <v>49</v>
      </c>
      <c r="J1811" s="10">
        <v>4.04</v>
      </c>
      <c r="K1811" s="8" t="s">
        <v>12164</v>
      </c>
      <c r="L1811" s="8" t="s">
        <v>2375</v>
      </c>
      <c r="M1811" s="8" t="s">
        <v>86</v>
      </c>
      <c r="N1811" s="8" t="s">
        <v>12219</v>
      </c>
      <c r="O1811" s="8" t="s">
        <v>52</v>
      </c>
      <c r="P1811" s="8"/>
      <c r="Q1811" s="8"/>
      <c r="R1811" s="8" t="s">
        <v>11790</v>
      </c>
      <c r="S1811" s="8" t="s">
        <v>747</v>
      </c>
      <c r="T1811" s="11" t="str">
        <f t="shared" si="2"/>
        <v>Katie Kennedy</v>
      </c>
      <c r="U1811" s="8" t="s">
        <v>106</v>
      </c>
      <c r="V1811" s="8" t="s">
        <v>12220</v>
      </c>
      <c r="W1811" s="8"/>
      <c r="X1811" s="8" t="s">
        <v>12168</v>
      </c>
      <c r="Y1811" s="12" t="s">
        <v>12221</v>
      </c>
      <c r="Z1811" s="12" t="s">
        <v>12177</v>
      </c>
      <c r="AA1811" s="8" t="s">
        <v>60</v>
      </c>
      <c r="AB1811" s="8" t="s">
        <v>60</v>
      </c>
      <c r="AC1811" s="12" t="s">
        <v>12222</v>
      </c>
      <c r="AD1811" s="12" t="s">
        <v>12181</v>
      </c>
      <c r="AE1811" s="8" t="s">
        <v>12169</v>
      </c>
      <c r="AF1811" s="8" t="s">
        <v>12161</v>
      </c>
      <c r="AG1811" s="8" t="s">
        <v>11819</v>
      </c>
      <c r="AH1811" s="8" t="s">
        <v>232</v>
      </c>
      <c r="AI1811" s="8" t="s">
        <v>66</v>
      </c>
      <c r="AJ1811" s="8" t="s">
        <v>86</v>
      </c>
      <c r="AK1811" s="13" t="s">
        <v>2389</v>
      </c>
      <c r="AL1811" s="13" t="s">
        <v>6525</v>
      </c>
      <c r="AM1811" s="8" t="s">
        <v>137</v>
      </c>
      <c r="AN1811" s="8" t="s">
        <v>12170</v>
      </c>
      <c r="AO1811" s="13" t="s">
        <v>12171</v>
      </c>
      <c r="AP1811" s="9" t="s">
        <v>12161</v>
      </c>
      <c r="AQ1811" s="11">
        <v>25791.0</v>
      </c>
    </row>
    <row r="1812">
      <c r="A1812" s="8" t="str">
        <f t="shared" si="1"/>
        <v>Tim Sykes</v>
      </c>
      <c r="B1812" s="8" t="s">
        <v>12161</v>
      </c>
      <c r="C1812" s="8" t="s">
        <v>1432</v>
      </c>
      <c r="D1812" s="9" t="s">
        <v>11803</v>
      </c>
      <c r="E1812" s="8" t="s">
        <v>12162</v>
      </c>
      <c r="F1812" s="8" t="s">
        <v>2304</v>
      </c>
      <c r="G1812" s="8" t="s">
        <v>47</v>
      </c>
      <c r="H1812" s="8" t="s">
        <v>12163</v>
      </c>
      <c r="I1812" s="8" t="s">
        <v>49</v>
      </c>
      <c r="J1812" s="10">
        <v>4.04</v>
      </c>
      <c r="K1812" s="8" t="s">
        <v>12164</v>
      </c>
      <c r="L1812" s="8" t="s">
        <v>2375</v>
      </c>
      <c r="M1812" s="8"/>
      <c r="N1812" s="8" t="s">
        <v>12223</v>
      </c>
      <c r="O1812" s="8" t="s">
        <v>52</v>
      </c>
      <c r="P1812" s="8"/>
      <c r="Q1812" s="8"/>
      <c r="R1812" s="8" t="s">
        <v>153</v>
      </c>
      <c r="S1812" s="8" t="s">
        <v>12224</v>
      </c>
      <c r="T1812" s="11" t="str">
        <f t="shared" si="2"/>
        <v>Tim Sykes</v>
      </c>
      <c r="U1812" s="8" t="s">
        <v>106</v>
      </c>
      <c r="V1812" s="8" t="s">
        <v>12225</v>
      </c>
      <c r="W1812" s="8"/>
      <c r="X1812" s="8" t="s">
        <v>12168</v>
      </c>
      <c r="Y1812" s="12" t="s">
        <v>12226</v>
      </c>
      <c r="Z1812" s="12" t="s">
        <v>12177</v>
      </c>
      <c r="AA1812" s="12" t="s">
        <v>12227</v>
      </c>
      <c r="AB1812" s="12" t="s">
        <v>12179</v>
      </c>
      <c r="AC1812" s="12" t="s">
        <v>12228</v>
      </c>
      <c r="AD1812" s="12" t="s">
        <v>12181</v>
      </c>
      <c r="AE1812" s="8" t="s">
        <v>12169</v>
      </c>
      <c r="AF1812" s="8" t="s">
        <v>12161</v>
      </c>
      <c r="AG1812" s="8" t="s">
        <v>11819</v>
      </c>
      <c r="AH1812" s="8" t="s">
        <v>232</v>
      </c>
      <c r="AI1812" s="8" t="s">
        <v>66</v>
      </c>
      <c r="AJ1812" s="8"/>
      <c r="AK1812" s="8" t="s">
        <v>2389</v>
      </c>
      <c r="AL1812" s="8" t="s">
        <v>6525</v>
      </c>
      <c r="AM1812" s="8" t="s">
        <v>137</v>
      </c>
      <c r="AN1812" s="8" t="s">
        <v>12170</v>
      </c>
      <c r="AO1812" s="8" t="s">
        <v>12171</v>
      </c>
      <c r="AP1812" s="9" t="s">
        <v>12161</v>
      </c>
      <c r="AQ1812" s="11">
        <v>25791.0</v>
      </c>
    </row>
    <row r="1813">
      <c r="A1813" s="8" t="str">
        <f t="shared" si="1"/>
        <v>Erin Tucker</v>
      </c>
      <c r="B1813" s="8" t="s">
        <v>12229</v>
      </c>
      <c r="C1813" s="8" t="s">
        <v>581</v>
      </c>
      <c r="D1813" s="9" t="s">
        <v>10817</v>
      </c>
      <c r="E1813" s="8" t="s">
        <v>12230</v>
      </c>
      <c r="F1813" s="8" t="s">
        <v>936</v>
      </c>
      <c r="G1813" s="8" t="s">
        <v>47</v>
      </c>
      <c r="H1813" s="8" t="s">
        <v>12231</v>
      </c>
      <c r="I1813" s="8" t="s">
        <v>49</v>
      </c>
      <c r="J1813" s="10">
        <v>3.21</v>
      </c>
      <c r="K1813" s="8" t="s">
        <v>12232</v>
      </c>
      <c r="L1813" s="8"/>
      <c r="M1813" s="8"/>
      <c r="N1813" s="8" t="s">
        <v>12233</v>
      </c>
      <c r="O1813" s="8" t="s">
        <v>52</v>
      </c>
      <c r="P1813" s="8"/>
      <c r="Q1813" s="8"/>
      <c r="R1813" s="8" t="s">
        <v>3595</v>
      </c>
      <c r="S1813" s="8" t="s">
        <v>12234</v>
      </c>
      <c r="T1813" s="11" t="str">
        <f t="shared" si="2"/>
        <v>Erin Tucker</v>
      </c>
      <c r="U1813" s="8" t="s">
        <v>992</v>
      </c>
      <c r="V1813" s="8" t="s">
        <v>12235</v>
      </c>
      <c r="W1813" s="8" t="s">
        <v>12236</v>
      </c>
      <c r="X1813" s="8" t="s">
        <v>12237</v>
      </c>
      <c r="Y1813" s="12" t="s">
        <v>12238</v>
      </c>
      <c r="Z1813" s="12" t="s">
        <v>12239</v>
      </c>
      <c r="AA1813" s="12" t="s">
        <v>12240</v>
      </c>
      <c r="AB1813" s="12" t="s">
        <v>12241</v>
      </c>
      <c r="AC1813" s="8" t="s">
        <v>60</v>
      </c>
      <c r="AD1813" s="12" t="s">
        <v>12242</v>
      </c>
      <c r="AE1813" s="8" t="s">
        <v>12243</v>
      </c>
      <c r="AF1813" s="13" t="s">
        <v>12244</v>
      </c>
      <c r="AG1813" s="13" t="s">
        <v>12245</v>
      </c>
      <c r="AH1813" s="8" t="s">
        <v>194</v>
      </c>
      <c r="AI1813" s="8" t="s">
        <v>66</v>
      </c>
      <c r="AJ1813" s="8"/>
      <c r="AK1813" s="13" t="s">
        <v>1216</v>
      </c>
      <c r="AL1813" s="13" t="s">
        <v>195</v>
      </c>
      <c r="AM1813" s="8" t="s">
        <v>12246</v>
      </c>
      <c r="AN1813" s="8" t="s">
        <v>12247</v>
      </c>
      <c r="AO1813" s="13" t="s">
        <v>12248</v>
      </c>
      <c r="AP1813" s="9" t="s">
        <v>12244</v>
      </c>
      <c r="AQ1813" s="11">
        <v>11217.0</v>
      </c>
    </row>
    <row r="1814">
      <c r="A1814" s="8" t="str">
        <f t="shared" si="1"/>
        <v>Majesty Tutson</v>
      </c>
      <c r="B1814" s="8" t="s">
        <v>12229</v>
      </c>
      <c r="C1814" s="8" t="s">
        <v>581</v>
      </c>
      <c r="D1814" s="9" t="s">
        <v>10817</v>
      </c>
      <c r="E1814" s="13" t="s">
        <v>12230</v>
      </c>
      <c r="F1814" s="8" t="s">
        <v>936</v>
      </c>
      <c r="G1814" s="8" t="s">
        <v>47</v>
      </c>
      <c r="H1814" s="8" t="s">
        <v>12231</v>
      </c>
      <c r="I1814" s="8" t="s">
        <v>49</v>
      </c>
      <c r="J1814" s="10">
        <v>3.21</v>
      </c>
      <c r="K1814" s="8" t="s">
        <v>12232</v>
      </c>
      <c r="L1814" s="8"/>
      <c r="M1814" s="8"/>
      <c r="N1814" s="8" t="s">
        <v>12249</v>
      </c>
      <c r="O1814" s="8" t="s">
        <v>52</v>
      </c>
      <c r="P1814" s="8"/>
      <c r="Q1814" s="8"/>
      <c r="R1814" s="8" t="s">
        <v>12250</v>
      </c>
      <c r="S1814" s="8" t="s">
        <v>12251</v>
      </c>
      <c r="T1814" s="11" t="str">
        <f t="shared" si="2"/>
        <v>Majesty Tutson</v>
      </c>
      <c r="U1814" s="8" t="s">
        <v>160</v>
      </c>
      <c r="V1814" s="8" t="s">
        <v>12252</v>
      </c>
      <c r="W1814" s="8"/>
      <c r="X1814" s="8" t="s">
        <v>12237</v>
      </c>
      <c r="Y1814" s="8" t="s">
        <v>60</v>
      </c>
      <c r="Z1814" s="12" t="s">
        <v>12239</v>
      </c>
      <c r="AA1814" s="8" t="s">
        <v>60</v>
      </c>
      <c r="AB1814" s="12" t="s">
        <v>12241</v>
      </c>
      <c r="AC1814" s="8" t="s">
        <v>60</v>
      </c>
      <c r="AD1814" s="12" t="s">
        <v>12242</v>
      </c>
      <c r="AE1814" s="8" t="s">
        <v>12243</v>
      </c>
      <c r="AF1814" s="8" t="s">
        <v>12244</v>
      </c>
      <c r="AG1814" s="8" t="s">
        <v>12245</v>
      </c>
      <c r="AH1814" s="13" t="s">
        <v>194</v>
      </c>
      <c r="AI1814" s="8" t="s">
        <v>66</v>
      </c>
      <c r="AJ1814" s="8"/>
      <c r="AK1814" s="13" t="s">
        <v>1216</v>
      </c>
      <c r="AL1814" s="13" t="s">
        <v>195</v>
      </c>
      <c r="AM1814" s="8" t="s">
        <v>12246</v>
      </c>
      <c r="AN1814" s="8" t="s">
        <v>12247</v>
      </c>
      <c r="AO1814" s="13" t="s">
        <v>12248</v>
      </c>
      <c r="AP1814" s="9" t="s">
        <v>12244</v>
      </c>
      <c r="AQ1814" s="11">
        <v>11217.0</v>
      </c>
    </row>
    <row r="1815">
      <c r="A1815" s="8" t="str">
        <f t="shared" si="1"/>
        <v>Erin Clark</v>
      </c>
      <c r="B1815" s="8" t="s">
        <v>12229</v>
      </c>
      <c r="C1815" s="8" t="s">
        <v>581</v>
      </c>
      <c r="D1815" s="9" t="s">
        <v>10817</v>
      </c>
      <c r="E1815" s="8" t="s">
        <v>12230</v>
      </c>
      <c r="F1815" s="8" t="s">
        <v>936</v>
      </c>
      <c r="G1815" s="8" t="s">
        <v>47</v>
      </c>
      <c r="H1815" s="8" t="s">
        <v>12231</v>
      </c>
      <c r="I1815" s="8" t="s">
        <v>49</v>
      </c>
      <c r="J1815" s="10">
        <v>3.21</v>
      </c>
      <c r="K1815" s="8" t="s">
        <v>12232</v>
      </c>
      <c r="L1815" s="8"/>
      <c r="M1815" s="8"/>
      <c r="N1815" s="8" t="s">
        <v>12253</v>
      </c>
      <c r="O1815" s="8" t="s">
        <v>52</v>
      </c>
      <c r="P1815" s="8"/>
      <c r="Q1815" s="8"/>
      <c r="R1815" s="8" t="s">
        <v>3595</v>
      </c>
      <c r="S1815" s="8" t="s">
        <v>622</v>
      </c>
      <c r="T1815" s="11" t="str">
        <f t="shared" si="2"/>
        <v>Erin Clark</v>
      </c>
      <c r="U1815" s="8" t="s">
        <v>247</v>
      </c>
      <c r="V1815" s="8"/>
      <c r="W1815" s="8"/>
      <c r="X1815" s="8" t="s">
        <v>12237</v>
      </c>
      <c r="Y1815" s="8" t="s">
        <v>60</v>
      </c>
      <c r="Z1815" s="12" t="s">
        <v>12239</v>
      </c>
      <c r="AA1815" s="8" t="s">
        <v>60</v>
      </c>
      <c r="AB1815" s="12" t="s">
        <v>12241</v>
      </c>
      <c r="AC1815" s="8" t="s">
        <v>60</v>
      </c>
      <c r="AD1815" s="12" t="s">
        <v>12242</v>
      </c>
      <c r="AE1815" s="8" t="s">
        <v>12243</v>
      </c>
      <c r="AF1815" s="8" t="s">
        <v>12244</v>
      </c>
      <c r="AG1815" s="8" t="s">
        <v>12245</v>
      </c>
      <c r="AH1815" s="8" t="s">
        <v>194</v>
      </c>
      <c r="AI1815" s="8" t="s">
        <v>66</v>
      </c>
      <c r="AJ1815" s="8"/>
      <c r="AK1815" s="8" t="s">
        <v>1216</v>
      </c>
      <c r="AL1815" s="8" t="s">
        <v>195</v>
      </c>
      <c r="AM1815" s="8" t="s">
        <v>12246</v>
      </c>
      <c r="AN1815" s="8" t="s">
        <v>12247</v>
      </c>
      <c r="AO1815" s="8" t="s">
        <v>12248</v>
      </c>
      <c r="AP1815" s="8" t="s">
        <v>12244</v>
      </c>
      <c r="AQ1815" s="11">
        <v>11217.0</v>
      </c>
    </row>
    <row r="1816">
      <c r="A1816" s="8" t="str">
        <f t="shared" si="1"/>
        <v>Jonina Brinson</v>
      </c>
      <c r="B1816" s="8" t="s">
        <v>12229</v>
      </c>
      <c r="C1816" s="8" t="s">
        <v>581</v>
      </c>
      <c r="D1816" s="9" t="s">
        <v>10817</v>
      </c>
      <c r="E1816" s="13" t="s">
        <v>12230</v>
      </c>
      <c r="F1816" s="8" t="s">
        <v>936</v>
      </c>
      <c r="G1816" s="8" t="s">
        <v>47</v>
      </c>
      <c r="H1816" s="8" t="s">
        <v>12231</v>
      </c>
      <c r="I1816" s="8" t="s">
        <v>49</v>
      </c>
      <c r="J1816" s="10">
        <v>3.21</v>
      </c>
      <c r="K1816" s="8" t="s">
        <v>12232</v>
      </c>
      <c r="L1816" s="8"/>
      <c r="M1816" s="8"/>
      <c r="N1816" s="8" t="s">
        <v>12254</v>
      </c>
      <c r="O1816" s="8" t="s">
        <v>52</v>
      </c>
      <c r="P1816" s="8"/>
      <c r="Q1816" s="8"/>
      <c r="R1816" s="8" t="s">
        <v>12255</v>
      </c>
      <c r="S1816" s="8" t="s">
        <v>12256</v>
      </c>
      <c r="T1816" s="11" t="str">
        <f t="shared" si="2"/>
        <v>Jonina Brinson</v>
      </c>
      <c r="U1816" s="8" t="s">
        <v>1088</v>
      </c>
      <c r="V1816" s="8" t="s">
        <v>12257</v>
      </c>
      <c r="W1816" s="8"/>
      <c r="X1816" s="8" t="s">
        <v>12237</v>
      </c>
      <c r="Y1816" s="8" t="s">
        <v>60</v>
      </c>
      <c r="Z1816" s="12" t="s">
        <v>12239</v>
      </c>
      <c r="AA1816" s="12" t="s">
        <v>12258</v>
      </c>
      <c r="AB1816" s="12" t="s">
        <v>12241</v>
      </c>
      <c r="AC1816" s="12" t="s">
        <v>12259</v>
      </c>
      <c r="AD1816" s="12" t="s">
        <v>12242</v>
      </c>
      <c r="AE1816" s="8" t="s">
        <v>12243</v>
      </c>
      <c r="AF1816" s="8" t="s">
        <v>12244</v>
      </c>
      <c r="AG1816" s="8" t="s">
        <v>12245</v>
      </c>
      <c r="AH1816" s="13" t="s">
        <v>194</v>
      </c>
      <c r="AI1816" s="8" t="s">
        <v>66</v>
      </c>
      <c r="AJ1816" s="8"/>
      <c r="AK1816" s="13" t="s">
        <v>1216</v>
      </c>
      <c r="AL1816" s="13" t="s">
        <v>195</v>
      </c>
      <c r="AM1816" s="8" t="s">
        <v>12246</v>
      </c>
      <c r="AN1816" s="8" t="s">
        <v>12247</v>
      </c>
      <c r="AO1816" s="13" t="s">
        <v>12248</v>
      </c>
      <c r="AP1816" s="9" t="s">
        <v>12244</v>
      </c>
      <c r="AQ1816" s="11">
        <v>11217.0</v>
      </c>
    </row>
    <row r="1817">
      <c r="A1817" s="8" t="str">
        <f t="shared" si="1"/>
        <v>Robyn Doloughan</v>
      </c>
      <c r="B1817" s="8" t="s">
        <v>12229</v>
      </c>
      <c r="C1817" s="8" t="s">
        <v>581</v>
      </c>
      <c r="D1817" s="9" t="s">
        <v>10817</v>
      </c>
      <c r="E1817" s="8" t="s">
        <v>12230</v>
      </c>
      <c r="F1817" s="8" t="s">
        <v>936</v>
      </c>
      <c r="G1817" s="8" t="s">
        <v>47</v>
      </c>
      <c r="H1817" s="8" t="s">
        <v>12231</v>
      </c>
      <c r="I1817" s="8" t="s">
        <v>49</v>
      </c>
      <c r="J1817" s="10">
        <v>3.21</v>
      </c>
      <c r="K1817" s="8" t="s">
        <v>12232</v>
      </c>
      <c r="L1817" s="8" t="s">
        <v>86</v>
      </c>
      <c r="M1817" s="8" t="s">
        <v>86</v>
      </c>
      <c r="N1817" s="8" t="s">
        <v>12260</v>
      </c>
      <c r="O1817" s="8" t="s">
        <v>52</v>
      </c>
      <c r="P1817" s="8"/>
      <c r="Q1817" s="8"/>
      <c r="R1817" s="8" t="s">
        <v>12261</v>
      </c>
      <c r="S1817" s="8" t="s">
        <v>12262</v>
      </c>
      <c r="T1817" s="11" t="str">
        <f t="shared" si="2"/>
        <v>Robyn Doloughan</v>
      </c>
      <c r="U1817" s="8" t="s">
        <v>106</v>
      </c>
      <c r="V1817" s="8" t="s">
        <v>12263</v>
      </c>
      <c r="W1817" s="8"/>
      <c r="X1817" s="8" t="s">
        <v>12237</v>
      </c>
      <c r="Y1817" s="8" t="s">
        <v>60</v>
      </c>
      <c r="Z1817" s="12" t="s">
        <v>12239</v>
      </c>
      <c r="AA1817" s="8" t="s">
        <v>60</v>
      </c>
      <c r="AB1817" s="12" t="s">
        <v>12264</v>
      </c>
      <c r="AC1817" s="8" t="s">
        <v>60</v>
      </c>
      <c r="AD1817" s="12" t="s">
        <v>12242</v>
      </c>
      <c r="AE1817" s="8" t="s">
        <v>12243</v>
      </c>
      <c r="AF1817" s="8" t="s">
        <v>12244</v>
      </c>
      <c r="AG1817" s="8" t="s">
        <v>12245</v>
      </c>
      <c r="AH1817" s="8" t="s">
        <v>194</v>
      </c>
      <c r="AI1817" s="8" t="s">
        <v>66</v>
      </c>
      <c r="AJ1817" s="8" t="s">
        <v>86</v>
      </c>
      <c r="AK1817" s="13" t="s">
        <v>1216</v>
      </c>
      <c r="AL1817" s="13" t="s">
        <v>195</v>
      </c>
      <c r="AM1817" s="8" t="s">
        <v>12246</v>
      </c>
      <c r="AN1817" s="8" t="s">
        <v>12247</v>
      </c>
      <c r="AO1817" s="13" t="s">
        <v>12248</v>
      </c>
      <c r="AP1817" s="9" t="s">
        <v>12244</v>
      </c>
      <c r="AQ1817" s="11">
        <v>11217.0</v>
      </c>
    </row>
    <row r="1818">
      <c r="A1818" s="8" t="str">
        <f t="shared" si="1"/>
        <v>Sam Read</v>
      </c>
      <c r="B1818" s="8" t="s">
        <v>12229</v>
      </c>
      <c r="C1818" s="8" t="s">
        <v>581</v>
      </c>
      <c r="D1818" s="9" t="s">
        <v>10817</v>
      </c>
      <c r="E1818" s="8" t="s">
        <v>12230</v>
      </c>
      <c r="F1818" s="8" t="s">
        <v>936</v>
      </c>
      <c r="G1818" s="8" t="s">
        <v>47</v>
      </c>
      <c r="H1818" s="8" t="s">
        <v>12231</v>
      </c>
      <c r="I1818" s="8" t="s">
        <v>49</v>
      </c>
      <c r="J1818" s="10">
        <v>3.21</v>
      </c>
      <c r="K1818" s="8" t="s">
        <v>12232</v>
      </c>
      <c r="L1818" s="8" t="s">
        <v>86</v>
      </c>
      <c r="M1818" s="8" t="s">
        <v>86</v>
      </c>
      <c r="N1818" s="8" t="s">
        <v>12265</v>
      </c>
      <c r="O1818" s="8" t="s">
        <v>52</v>
      </c>
      <c r="P1818" s="8"/>
      <c r="Q1818" s="8"/>
      <c r="R1818" s="8" t="s">
        <v>3236</v>
      </c>
      <c r="S1818" s="8" t="s">
        <v>12266</v>
      </c>
      <c r="T1818" s="11" t="str">
        <f t="shared" si="2"/>
        <v>Sam Read</v>
      </c>
      <c r="U1818" s="8" t="s">
        <v>106</v>
      </c>
      <c r="V1818" s="8" t="s">
        <v>12267</v>
      </c>
      <c r="W1818" s="8" t="s">
        <v>12268</v>
      </c>
      <c r="X1818" s="8" t="s">
        <v>12237</v>
      </c>
      <c r="Y1818" s="12" t="s">
        <v>12269</v>
      </c>
      <c r="Z1818" s="12" t="s">
        <v>12239</v>
      </c>
      <c r="AA1818" s="12" t="s">
        <v>12270</v>
      </c>
      <c r="AB1818" s="12" t="s">
        <v>12241</v>
      </c>
      <c r="AC1818" s="8" t="s">
        <v>60</v>
      </c>
      <c r="AD1818" s="12" t="s">
        <v>12242</v>
      </c>
      <c r="AE1818" s="8" t="s">
        <v>12243</v>
      </c>
      <c r="AF1818" s="8" t="s">
        <v>12244</v>
      </c>
      <c r="AG1818" s="8" t="s">
        <v>12245</v>
      </c>
      <c r="AH1818" s="8" t="s">
        <v>194</v>
      </c>
      <c r="AI1818" s="8" t="s">
        <v>66</v>
      </c>
      <c r="AJ1818" s="8" t="s">
        <v>86</v>
      </c>
      <c r="AK1818" s="13" t="s">
        <v>1216</v>
      </c>
      <c r="AL1818" s="13" t="s">
        <v>195</v>
      </c>
      <c r="AM1818" s="8" t="s">
        <v>12246</v>
      </c>
      <c r="AN1818" s="8" t="s">
        <v>12247</v>
      </c>
      <c r="AO1818" s="13" t="s">
        <v>12248</v>
      </c>
      <c r="AP1818" s="9" t="s">
        <v>12244</v>
      </c>
      <c r="AQ1818" s="11">
        <v>11217.0</v>
      </c>
    </row>
    <row r="1819">
      <c r="A1819" s="8" t="str">
        <f t="shared" si="1"/>
        <v>AC Jake has been removed. </v>
      </c>
      <c r="B1819" s="8" t="s">
        <v>12229</v>
      </c>
      <c r="C1819" s="8" t="s">
        <v>581</v>
      </c>
      <c r="D1819" s="9" t="s">
        <v>10817</v>
      </c>
      <c r="E1819" s="8" t="s">
        <v>12230</v>
      </c>
      <c r="F1819" s="8" t="s">
        <v>936</v>
      </c>
      <c r="G1819" s="8" t="s">
        <v>47</v>
      </c>
      <c r="H1819" s="8" t="s">
        <v>12231</v>
      </c>
      <c r="I1819" s="8" t="s">
        <v>49</v>
      </c>
      <c r="J1819" s="10">
        <v>3.21</v>
      </c>
      <c r="K1819" s="8" t="s">
        <v>12232</v>
      </c>
      <c r="L1819" s="8" t="s">
        <v>86</v>
      </c>
      <c r="M1819" s="8" t="s">
        <v>86</v>
      </c>
      <c r="N1819" s="8" t="s">
        <v>12271</v>
      </c>
      <c r="O1819" s="8" t="s">
        <v>52</v>
      </c>
      <c r="P1819" s="8"/>
      <c r="Q1819" s="8" t="s">
        <v>277</v>
      </c>
      <c r="R1819" s="8" t="s">
        <v>3493</v>
      </c>
      <c r="S1819" s="8"/>
      <c r="T1819" s="11" t="str">
        <f t="shared" si="2"/>
        <v>AC Jake has been removed. </v>
      </c>
      <c r="U1819" s="8"/>
      <c r="V1819" s="8"/>
      <c r="W1819" s="8"/>
      <c r="X1819" s="8" t="s">
        <v>12237</v>
      </c>
      <c r="Y1819" s="8" t="s">
        <v>60</v>
      </c>
      <c r="Z1819" s="12" t="s">
        <v>12239</v>
      </c>
      <c r="AA1819" s="8" t="s">
        <v>60</v>
      </c>
      <c r="AB1819" s="12" t="s">
        <v>12264</v>
      </c>
      <c r="AC1819" s="8" t="s">
        <v>60</v>
      </c>
      <c r="AD1819" s="12" t="s">
        <v>12242</v>
      </c>
      <c r="AE1819" s="8" t="s">
        <v>12243</v>
      </c>
      <c r="AF1819" s="8" t="s">
        <v>12244</v>
      </c>
      <c r="AG1819" s="8" t="s">
        <v>12245</v>
      </c>
      <c r="AH1819" s="8" t="s">
        <v>194</v>
      </c>
      <c r="AI1819" s="8" t="s">
        <v>66</v>
      </c>
      <c r="AJ1819" s="8" t="s">
        <v>86</v>
      </c>
      <c r="AK1819" s="13" t="s">
        <v>1216</v>
      </c>
      <c r="AL1819" s="13" t="s">
        <v>195</v>
      </c>
      <c r="AM1819" s="8" t="s">
        <v>12246</v>
      </c>
      <c r="AN1819" s="8" t="s">
        <v>12247</v>
      </c>
      <c r="AO1819" s="13" t="s">
        <v>12248</v>
      </c>
      <c r="AP1819" s="9" t="s">
        <v>12244</v>
      </c>
      <c r="AQ1819" s="11">
        <v>11217.0</v>
      </c>
    </row>
    <row r="1820">
      <c r="A1820" s="8" t="str">
        <f t="shared" si="1"/>
        <v>Jake Stewart</v>
      </c>
      <c r="B1820" s="8" t="s">
        <v>12272</v>
      </c>
      <c r="C1820" s="8" t="s">
        <v>1053</v>
      </c>
      <c r="D1820" s="9" t="s">
        <v>10817</v>
      </c>
      <c r="E1820" s="8" t="s">
        <v>12273</v>
      </c>
      <c r="F1820" s="8" t="s">
        <v>936</v>
      </c>
      <c r="G1820" s="8" t="s">
        <v>47</v>
      </c>
      <c r="H1820" s="8" t="s">
        <v>12274</v>
      </c>
      <c r="I1820" s="8" t="s">
        <v>1330</v>
      </c>
      <c r="J1820" s="10">
        <v>3.78</v>
      </c>
      <c r="K1820" s="8" t="s">
        <v>12275</v>
      </c>
      <c r="L1820" s="8" t="s">
        <v>86</v>
      </c>
      <c r="M1820" s="8" t="s">
        <v>86</v>
      </c>
      <c r="N1820" s="8" t="s">
        <v>12276</v>
      </c>
      <c r="O1820" s="8" t="s">
        <v>52</v>
      </c>
      <c r="P1820" s="8"/>
      <c r="Q1820" s="8"/>
      <c r="R1820" s="8" t="s">
        <v>3481</v>
      </c>
      <c r="S1820" s="8" t="s">
        <v>8491</v>
      </c>
      <c r="T1820" s="11" t="str">
        <f t="shared" si="2"/>
        <v>Jake Stewart</v>
      </c>
      <c r="U1820" s="8" t="s">
        <v>55</v>
      </c>
      <c r="V1820" s="8" t="s">
        <v>12277</v>
      </c>
      <c r="W1820" s="8" t="s">
        <v>12278</v>
      </c>
      <c r="X1820" s="8" t="s">
        <v>12279</v>
      </c>
      <c r="Y1820" s="12" t="s">
        <v>12280</v>
      </c>
      <c r="Z1820" s="12" t="s">
        <v>12281</v>
      </c>
      <c r="AA1820" s="8" t="s">
        <v>60</v>
      </c>
      <c r="AB1820" s="12" t="s">
        <v>12282</v>
      </c>
      <c r="AC1820" s="12" t="s">
        <v>12283</v>
      </c>
      <c r="AD1820" s="12" t="s">
        <v>12284</v>
      </c>
      <c r="AE1820" s="8" t="s">
        <v>12285</v>
      </c>
      <c r="AF1820" s="8" t="s">
        <v>12286</v>
      </c>
      <c r="AG1820" s="8" t="s">
        <v>12245</v>
      </c>
      <c r="AH1820" s="8" t="s">
        <v>65</v>
      </c>
      <c r="AI1820" s="8" t="s">
        <v>233</v>
      </c>
      <c r="AJ1820" s="8" t="s">
        <v>86</v>
      </c>
      <c r="AK1820" s="13" t="s">
        <v>5480</v>
      </c>
      <c r="AL1820" s="13" t="s">
        <v>2229</v>
      </c>
      <c r="AM1820" s="8" t="s">
        <v>2365</v>
      </c>
      <c r="AN1820" s="8" t="s">
        <v>12287</v>
      </c>
      <c r="AO1820" s="13" t="s">
        <v>12288</v>
      </c>
      <c r="AP1820" s="9" t="s">
        <v>12286</v>
      </c>
      <c r="AQ1820" s="11">
        <v>5183.0</v>
      </c>
    </row>
    <row r="1821">
      <c r="A1821" s="8" t="str">
        <f t="shared" si="1"/>
        <v>Pat Tyson</v>
      </c>
      <c r="B1821" s="8" t="s">
        <v>12272</v>
      </c>
      <c r="C1821" s="8" t="s">
        <v>1053</v>
      </c>
      <c r="D1821" s="9" t="s">
        <v>10817</v>
      </c>
      <c r="E1821" s="8" t="s">
        <v>12273</v>
      </c>
      <c r="F1821" s="8" t="s">
        <v>936</v>
      </c>
      <c r="G1821" s="8" t="s">
        <v>47</v>
      </c>
      <c r="H1821" s="8" t="s">
        <v>12274</v>
      </c>
      <c r="I1821" s="8" t="s">
        <v>1330</v>
      </c>
      <c r="J1821" s="10">
        <v>3.78</v>
      </c>
      <c r="K1821" s="8" t="s">
        <v>12275</v>
      </c>
      <c r="L1821" s="8" t="s">
        <v>86</v>
      </c>
      <c r="M1821" s="8" t="s">
        <v>86</v>
      </c>
      <c r="N1821" s="8" t="s">
        <v>12289</v>
      </c>
      <c r="O1821" s="8" t="s">
        <v>52</v>
      </c>
      <c r="P1821" s="8"/>
      <c r="Q1821" s="8"/>
      <c r="R1821" s="8" t="s">
        <v>158</v>
      </c>
      <c r="S1821" s="8" t="s">
        <v>12290</v>
      </c>
      <c r="T1821" s="11" t="str">
        <f t="shared" si="2"/>
        <v>Pat Tyson</v>
      </c>
      <c r="U1821" s="8" t="s">
        <v>55</v>
      </c>
      <c r="V1821" s="8" t="s">
        <v>12291</v>
      </c>
      <c r="W1821" s="8" t="s">
        <v>12292</v>
      </c>
      <c r="X1821" s="8" t="s">
        <v>12279</v>
      </c>
      <c r="Y1821" s="8" t="s">
        <v>60</v>
      </c>
      <c r="Z1821" s="12" t="s">
        <v>12281</v>
      </c>
      <c r="AA1821" s="12" t="s">
        <v>12293</v>
      </c>
      <c r="AB1821" s="12" t="s">
        <v>12282</v>
      </c>
      <c r="AC1821" s="8" t="s">
        <v>60</v>
      </c>
      <c r="AD1821" s="12" t="s">
        <v>12284</v>
      </c>
      <c r="AE1821" s="8" t="s">
        <v>12285</v>
      </c>
      <c r="AF1821" s="8" t="s">
        <v>12286</v>
      </c>
      <c r="AG1821" s="8" t="s">
        <v>12245</v>
      </c>
      <c r="AH1821" s="8" t="s">
        <v>65</v>
      </c>
      <c r="AI1821" s="8" t="s">
        <v>233</v>
      </c>
      <c r="AJ1821" s="8" t="s">
        <v>86</v>
      </c>
      <c r="AK1821" s="13" t="s">
        <v>5480</v>
      </c>
      <c r="AL1821" s="13" t="s">
        <v>2229</v>
      </c>
      <c r="AM1821" s="8" t="s">
        <v>2365</v>
      </c>
      <c r="AN1821" s="8" t="s">
        <v>12287</v>
      </c>
      <c r="AO1821" s="13" t="s">
        <v>12288</v>
      </c>
      <c r="AP1821" s="9" t="s">
        <v>12286</v>
      </c>
      <c r="AQ1821" s="11">
        <v>5183.0</v>
      </c>
    </row>
    <row r="1822">
      <c r="A1822" s="8" t="str">
        <f t="shared" si="1"/>
        <v>Devin Fahey</v>
      </c>
      <c r="B1822" s="8" t="s">
        <v>12272</v>
      </c>
      <c r="C1822" s="8" t="s">
        <v>1053</v>
      </c>
      <c r="D1822" s="9" t="s">
        <v>10817</v>
      </c>
      <c r="E1822" s="8" t="s">
        <v>12273</v>
      </c>
      <c r="F1822" s="8" t="s">
        <v>936</v>
      </c>
      <c r="G1822" s="8" t="s">
        <v>47</v>
      </c>
      <c r="H1822" s="8" t="s">
        <v>12274</v>
      </c>
      <c r="I1822" s="8" t="s">
        <v>1330</v>
      </c>
      <c r="J1822" s="10">
        <v>3.78</v>
      </c>
      <c r="K1822" s="8" t="s">
        <v>12275</v>
      </c>
      <c r="L1822" s="8" t="s">
        <v>86</v>
      </c>
      <c r="M1822" s="8" t="s">
        <v>86</v>
      </c>
      <c r="N1822" s="8" t="s">
        <v>12294</v>
      </c>
      <c r="O1822" s="8" t="s">
        <v>52</v>
      </c>
      <c r="P1822" s="8"/>
      <c r="Q1822" s="8"/>
      <c r="R1822" s="8" t="s">
        <v>1196</v>
      </c>
      <c r="S1822" s="8" t="s">
        <v>12295</v>
      </c>
      <c r="T1822" s="11" t="str">
        <f t="shared" si="2"/>
        <v>Devin Fahey</v>
      </c>
      <c r="U1822" s="8" t="s">
        <v>76</v>
      </c>
      <c r="V1822" s="8" t="s">
        <v>12296</v>
      </c>
      <c r="W1822" s="8"/>
      <c r="X1822" s="8" t="s">
        <v>12279</v>
      </c>
      <c r="Y1822" s="8" t="s">
        <v>60</v>
      </c>
      <c r="Z1822" s="12" t="s">
        <v>12281</v>
      </c>
      <c r="AA1822" s="8" t="s">
        <v>60</v>
      </c>
      <c r="AB1822" s="12" t="s">
        <v>12297</v>
      </c>
      <c r="AC1822" s="12" t="s">
        <v>12298</v>
      </c>
      <c r="AD1822" s="12" t="s">
        <v>12284</v>
      </c>
      <c r="AE1822" s="8" t="s">
        <v>12285</v>
      </c>
      <c r="AF1822" s="8" t="s">
        <v>12286</v>
      </c>
      <c r="AG1822" s="8" t="s">
        <v>12245</v>
      </c>
      <c r="AH1822" s="8" t="s">
        <v>65</v>
      </c>
      <c r="AI1822" s="8" t="s">
        <v>233</v>
      </c>
      <c r="AJ1822" s="8" t="s">
        <v>86</v>
      </c>
      <c r="AK1822" s="13" t="s">
        <v>5480</v>
      </c>
      <c r="AL1822" s="13" t="s">
        <v>2229</v>
      </c>
      <c r="AM1822" s="8" t="s">
        <v>2365</v>
      </c>
      <c r="AN1822" s="8" t="s">
        <v>12287</v>
      </c>
      <c r="AO1822" s="13" t="s">
        <v>12288</v>
      </c>
      <c r="AP1822" s="9" t="s">
        <v>12286</v>
      </c>
      <c r="AQ1822" s="11">
        <v>5183.0</v>
      </c>
    </row>
    <row r="1823">
      <c r="A1823" s="8" t="str">
        <f t="shared" si="1"/>
        <v>Jordana LeSavage</v>
      </c>
      <c r="B1823" s="8" t="s">
        <v>12299</v>
      </c>
      <c r="C1823" s="8" t="s">
        <v>1294</v>
      </c>
      <c r="D1823" s="9" t="s">
        <v>10817</v>
      </c>
      <c r="E1823" s="8" t="s">
        <v>12300</v>
      </c>
      <c r="F1823" s="8" t="s">
        <v>936</v>
      </c>
      <c r="G1823" s="8" t="s">
        <v>47</v>
      </c>
      <c r="H1823" s="8" t="s">
        <v>12301</v>
      </c>
      <c r="I1823" s="8" t="s">
        <v>1330</v>
      </c>
      <c r="J1823" s="10">
        <v>3.62</v>
      </c>
      <c r="K1823" s="8" t="s">
        <v>12302</v>
      </c>
      <c r="L1823" s="8"/>
      <c r="M1823" s="8"/>
      <c r="N1823" s="8" t="s">
        <v>12303</v>
      </c>
      <c r="O1823" s="8" t="s">
        <v>52</v>
      </c>
      <c r="P1823" s="8"/>
      <c r="Q1823" s="8"/>
      <c r="R1823" s="8" t="s">
        <v>12304</v>
      </c>
      <c r="S1823" s="8" t="s">
        <v>12305</v>
      </c>
      <c r="T1823" s="11" t="str">
        <f t="shared" si="2"/>
        <v>Jordana LeSavage</v>
      </c>
      <c r="U1823" s="8" t="s">
        <v>55</v>
      </c>
      <c r="V1823" s="8" t="s">
        <v>12306</v>
      </c>
      <c r="W1823" s="8" t="s">
        <v>12307</v>
      </c>
      <c r="X1823" s="8" t="s">
        <v>12308</v>
      </c>
      <c r="Y1823" s="12" t="s">
        <v>12309</v>
      </c>
      <c r="Z1823" s="12" t="s">
        <v>12310</v>
      </c>
      <c r="AA1823" s="8" t="s">
        <v>60</v>
      </c>
      <c r="AB1823" s="12" t="s">
        <v>12311</v>
      </c>
      <c r="AC1823" s="8" t="s">
        <v>60</v>
      </c>
      <c r="AD1823" s="12" t="s">
        <v>12312</v>
      </c>
      <c r="AE1823" s="8" t="s">
        <v>12313</v>
      </c>
      <c r="AF1823" s="8" t="s">
        <v>12300</v>
      </c>
      <c r="AG1823" s="8" t="s">
        <v>12245</v>
      </c>
      <c r="AH1823" s="8" t="s">
        <v>654</v>
      </c>
      <c r="AI1823" s="8" t="s">
        <v>233</v>
      </c>
      <c r="AJ1823" s="8"/>
      <c r="AK1823" s="13" t="s">
        <v>1851</v>
      </c>
      <c r="AL1823" s="13" t="s">
        <v>3509</v>
      </c>
      <c r="AM1823" s="8" t="s">
        <v>1852</v>
      </c>
      <c r="AN1823" s="8" t="s">
        <v>12314</v>
      </c>
      <c r="AO1823" s="13" t="s">
        <v>12315</v>
      </c>
      <c r="AP1823" s="9" t="s">
        <v>12300</v>
      </c>
      <c r="AQ1823" s="11">
        <v>4657.0</v>
      </c>
    </row>
    <row r="1824">
      <c r="A1824" s="8" t="str">
        <f t="shared" si="1"/>
        <v>Tony Monroe</v>
      </c>
      <c r="B1824" s="8" t="s">
        <v>12299</v>
      </c>
      <c r="C1824" s="8" t="s">
        <v>1294</v>
      </c>
      <c r="D1824" s="9" t="s">
        <v>10817</v>
      </c>
      <c r="E1824" s="8" t="s">
        <v>12300</v>
      </c>
      <c r="F1824" s="8" t="s">
        <v>936</v>
      </c>
      <c r="G1824" s="8" t="s">
        <v>47</v>
      </c>
      <c r="H1824" s="8" t="s">
        <v>12301</v>
      </c>
      <c r="I1824" s="8" t="s">
        <v>1330</v>
      </c>
      <c r="J1824" s="10">
        <v>3.62</v>
      </c>
      <c r="K1824" s="8" t="s">
        <v>12302</v>
      </c>
      <c r="L1824" s="8" t="s">
        <v>86</v>
      </c>
      <c r="M1824" s="8" t="s">
        <v>86</v>
      </c>
      <c r="N1824" s="8" t="s">
        <v>12316</v>
      </c>
      <c r="O1824" s="8" t="s">
        <v>52</v>
      </c>
      <c r="P1824" s="8"/>
      <c r="Q1824" s="8"/>
      <c r="R1824" s="8" t="s">
        <v>1606</v>
      </c>
      <c r="S1824" s="8" t="s">
        <v>5179</v>
      </c>
      <c r="T1824" s="11" t="str">
        <f t="shared" si="2"/>
        <v>Tony Monroe</v>
      </c>
      <c r="U1824" s="8" t="s">
        <v>7310</v>
      </c>
      <c r="V1824" s="8" t="s">
        <v>12317</v>
      </c>
      <c r="W1824" s="8" t="s">
        <v>12318</v>
      </c>
      <c r="X1824" s="8" t="s">
        <v>12308</v>
      </c>
      <c r="Y1824" s="8" t="s">
        <v>60</v>
      </c>
      <c r="Z1824" s="12" t="s">
        <v>12310</v>
      </c>
      <c r="AA1824" s="8" t="s">
        <v>60</v>
      </c>
      <c r="AB1824" s="12" t="s">
        <v>12311</v>
      </c>
      <c r="AC1824" s="8" t="s">
        <v>60</v>
      </c>
      <c r="AD1824" s="12" t="s">
        <v>12312</v>
      </c>
      <c r="AE1824" s="8" t="s">
        <v>12313</v>
      </c>
      <c r="AF1824" s="8" t="s">
        <v>12300</v>
      </c>
      <c r="AG1824" s="8" t="s">
        <v>12245</v>
      </c>
      <c r="AH1824" s="8" t="s">
        <v>654</v>
      </c>
      <c r="AI1824" s="8" t="s">
        <v>233</v>
      </c>
      <c r="AJ1824" s="8" t="s">
        <v>86</v>
      </c>
      <c r="AK1824" s="13" t="s">
        <v>1851</v>
      </c>
      <c r="AL1824" s="13" t="s">
        <v>3509</v>
      </c>
      <c r="AM1824" s="8" t="s">
        <v>1852</v>
      </c>
      <c r="AN1824" s="8" t="s">
        <v>12314</v>
      </c>
      <c r="AO1824" s="13" t="s">
        <v>12315</v>
      </c>
      <c r="AP1824" s="9" t="s">
        <v>12300</v>
      </c>
      <c r="AQ1824" s="11">
        <v>4657.0</v>
      </c>
    </row>
    <row r="1825">
      <c r="A1825" s="8" t="str">
        <f t="shared" si="1"/>
        <v>Lauryn Chandler</v>
      </c>
      <c r="B1825" s="8" t="s">
        <v>12299</v>
      </c>
      <c r="C1825" s="8" t="s">
        <v>1294</v>
      </c>
      <c r="D1825" s="9" t="s">
        <v>10817</v>
      </c>
      <c r="E1825" s="8" t="s">
        <v>12300</v>
      </c>
      <c r="F1825" s="8" t="s">
        <v>936</v>
      </c>
      <c r="G1825" s="8" t="s">
        <v>47</v>
      </c>
      <c r="H1825" s="8" t="s">
        <v>12301</v>
      </c>
      <c r="I1825" s="8" t="s">
        <v>1330</v>
      </c>
      <c r="J1825" s="10">
        <v>3.62</v>
      </c>
      <c r="K1825" s="8" t="s">
        <v>12302</v>
      </c>
      <c r="L1825" s="8" t="s">
        <v>86</v>
      </c>
      <c r="M1825" s="8" t="s">
        <v>86</v>
      </c>
      <c r="N1825" s="8" t="s">
        <v>12319</v>
      </c>
      <c r="O1825" s="8" t="s">
        <v>52</v>
      </c>
      <c r="P1825" s="8"/>
      <c r="Q1825" s="8"/>
      <c r="R1825" s="8" t="s">
        <v>12320</v>
      </c>
      <c r="S1825" s="8" t="s">
        <v>12321</v>
      </c>
      <c r="T1825" s="11" t="str">
        <f t="shared" si="2"/>
        <v>Lauryn Chandler</v>
      </c>
      <c r="U1825" s="8" t="s">
        <v>80</v>
      </c>
      <c r="V1825" s="8" t="s">
        <v>86</v>
      </c>
      <c r="W1825" s="8" t="s">
        <v>86</v>
      </c>
      <c r="X1825" s="8" t="s">
        <v>12308</v>
      </c>
      <c r="Y1825" s="8" t="s">
        <v>60</v>
      </c>
      <c r="Z1825" s="12" t="s">
        <v>12310</v>
      </c>
      <c r="AA1825" s="8" t="s">
        <v>60</v>
      </c>
      <c r="AB1825" s="12" t="s">
        <v>12311</v>
      </c>
      <c r="AC1825" s="8" t="s">
        <v>60</v>
      </c>
      <c r="AD1825" s="12" t="s">
        <v>12312</v>
      </c>
      <c r="AE1825" s="8" t="s">
        <v>12313</v>
      </c>
      <c r="AF1825" s="8" t="s">
        <v>12300</v>
      </c>
      <c r="AG1825" s="8" t="s">
        <v>12245</v>
      </c>
      <c r="AH1825" s="8" t="s">
        <v>654</v>
      </c>
      <c r="AI1825" s="8" t="s">
        <v>233</v>
      </c>
      <c r="AJ1825" s="8" t="s">
        <v>86</v>
      </c>
      <c r="AK1825" s="8" t="s">
        <v>1851</v>
      </c>
      <c r="AL1825" s="8" t="s">
        <v>3509</v>
      </c>
      <c r="AM1825" s="8" t="s">
        <v>1852</v>
      </c>
      <c r="AN1825" s="8" t="s">
        <v>422</v>
      </c>
      <c r="AO1825" s="8" t="s">
        <v>12315</v>
      </c>
      <c r="AP1825" s="8" t="s">
        <v>12300</v>
      </c>
      <c r="AQ1825" s="11">
        <v>4657.0</v>
      </c>
    </row>
    <row r="1826">
      <c r="A1826" s="8" t="str">
        <f t="shared" si="1"/>
        <v>Juliana Joy</v>
      </c>
      <c r="B1826" s="8" t="s">
        <v>12299</v>
      </c>
      <c r="C1826" s="8" t="s">
        <v>1294</v>
      </c>
      <c r="D1826" s="9" t="s">
        <v>10817</v>
      </c>
      <c r="E1826" s="8" t="s">
        <v>12300</v>
      </c>
      <c r="F1826" s="8" t="s">
        <v>936</v>
      </c>
      <c r="G1826" s="8" t="s">
        <v>47</v>
      </c>
      <c r="H1826" s="8" t="s">
        <v>12301</v>
      </c>
      <c r="I1826" s="8" t="s">
        <v>1330</v>
      </c>
      <c r="J1826" s="10">
        <v>3.62</v>
      </c>
      <c r="K1826" s="8" t="s">
        <v>12302</v>
      </c>
      <c r="L1826" s="8"/>
      <c r="M1826" s="8"/>
      <c r="N1826" s="8" t="s">
        <v>12322</v>
      </c>
      <c r="O1826" s="8" t="s">
        <v>52</v>
      </c>
      <c r="P1826" s="8"/>
      <c r="Q1826" s="8"/>
      <c r="R1826" s="8" t="s">
        <v>12323</v>
      </c>
      <c r="S1826" s="8" t="s">
        <v>1232</v>
      </c>
      <c r="T1826" s="11" t="str">
        <f t="shared" si="2"/>
        <v>Juliana Joy</v>
      </c>
      <c r="U1826" s="8" t="s">
        <v>80</v>
      </c>
      <c r="V1826" s="8" t="s">
        <v>12324</v>
      </c>
      <c r="W1826" s="8"/>
      <c r="X1826" s="8" t="s">
        <v>12308</v>
      </c>
      <c r="Y1826" s="8" t="s">
        <v>60</v>
      </c>
      <c r="Z1826" s="12" t="s">
        <v>12310</v>
      </c>
      <c r="AA1826" s="12" t="s">
        <v>12325</v>
      </c>
      <c r="AB1826" s="12" t="s">
        <v>12311</v>
      </c>
      <c r="AC1826" s="12" t="s">
        <v>12326</v>
      </c>
      <c r="AD1826" s="12" t="s">
        <v>12312</v>
      </c>
      <c r="AE1826" s="8" t="s">
        <v>12313</v>
      </c>
      <c r="AF1826" s="8" t="s">
        <v>12300</v>
      </c>
      <c r="AG1826" s="8" t="s">
        <v>12245</v>
      </c>
      <c r="AH1826" s="8" t="s">
        <v>654</v>
      </c>
      <c r="AI1826" s="8" t="s">
        <v>233</v>
      </c>
      <c r="AJ1826" s="8"/>
      <c r="AK1826" s="13" t="s">
        <v>1851</v>
      </c>
      <c r="AL1826" s="13" t="s">
        <v>3509</v>
      </c>
      <c r="AM1826" s="8" t="s">
        <v>1852</v>
      </c>
      <c r="AN1826" s="8" t="s">
        <v>12314</v>
      </c>
      <c r="AO1826" s="13" t="s">
        <v>12315</v>
      </c>
      <c r="AP1826" s="9" t="s">
        <v>12300</v>
      </c>
      <c r="AQ1826" s="11">
        <v>4657.0</v>
      </c>
    </row>
    <row r="1827">
      <c r="A1827" s="8" t="str">
        <f t="shared" si="1"/>
        <v>Ron Atkins</v>
      </c>
      <c r="B1827" s="8" t="s">
        <v>12299</v>
      </c>
      <c r="C1827" s="8" t="s">
        <v>1294</v>
      </c>
      <c r="D1827" s="9" t="s">
        <v>10817</v>
      </c>
      <c r="E1827" s="8" t="s">
        <v>12300</v>
      </c>
      <c r="F1827" s="8" t="s">
        <v>936</v>
      </c>
      <c r="G1827" s="8" t="s">
        <v>47</v>
      </c>
      <c r="H1827" s="8" t="s">
        <v>12301</v>
      </c>
      <c r="I1827" s="8" t="s">
        <v>1330</v>
      </c>
      <c r="J1827" s="10">
        <v>3.62</v>
      </c>
      <c r="K1827" s="8" t="s">
        <v>12302</v>
      </c>
      <c r="L1827" s="8"/>
      <c r="M1827" s="8"/>
      <c r="N1827" s="8" t="s">
        <v>12327</v>
      </c>
      <c r="O1827" s="8" t="s">
        <v>52</v>
      </c>
      <c r="P1827" s="8"/>
      <c r="Q1827" s="8"/>
      <c r="R1827" s="8" t="s">
        <v>467</v>
      </c>
      <c r="S1827" s="8" t="s">
        <v>12328</v>
      </c>
      <c r="T1827" s="11" t="str">
        <f t="shared" si="2"/>
        <v>Ron Atkins</v>
      </c>
      <c r="U1827" s="8" t="s">
        <v>80</v>
      </c>
      <c r="V1827" s="8"/>
      <c r="W1827" s="8"/>
      <c r="X1827" s="8" t="s">
        <v>12308</v>
      </c>
      <c r="Y1827" s="8" t="s">
        <v>60</v>
      </c>
      <c r="Z1827" s="12" t="s">
        <v>12310</v>
      </c>
      <c r="AA1827" s="12" t="s">
        <v>12329</v>
      </c>
      <c r="AB1827" s="12" t="s">
        <v>12311</v>
      </c>
      <c r="AC1827" s="8" t="s">
        <v>60</v>
      </c>
      <c r="AD1827" s="12" t="s">
        <v>12312</v>
      </c>
      <c r="AE1827" s="8" t="s">
        <v>12313</v>
      </c>
      <c r="AF1827" s="8" t="s">
        <v>12300</v>
      </c>
      <c r="AG1827" s="8" t="s">
        <v>12245</v>
      </c>
      <c r="AH1827" s="8" t="s">
        <v>654</v>
      </c>
      <c r="AI1827" s="8" t="s">
        <v>233</v>
      </c>
      <c r="AJ1827" s="8"/>
      <c r="AK1827" s="13" t="s">
        <v>1851</v>
      </c>
      <c r="AL1827" s="13" t="s">
        <v>3509</v>
      </c>
      <c r="AM1827" s="8" t="s">
        <v>1852</v>
      </c>
      <c r="AN1827" s="8" t="s">
        <v>12314</v>
      </c>
      <c r="AO1827" s="13" t="s">
        <v>12315</v>
      </c>
      <c r="AP1827" s="9" t="s">
        <v>12300</v>
      </c>
      <c r="AQ1827" s="11">
        <v>4657.0</v>
      </c>
    </row>
    <row r="1828">
      <c r="A1828" s="8" t="str">
        <f t="shared" si="1"/>
        <v>Andy Powell</v>
      </c>
      <c r="B1828" s="8" t="s">
        <v>12330</v>
      </c>
      <c r="C1828" s="8" t="s">
        <v>1646</v>
      </c>
      <c r="D1828" s="9" t="s">
        <v>10817</v>
      </c>
      <c r="E1828" s="8" t="s">
        <v>12300</v>
      </c>
      <c r="F1828" s="8" t="s">
        <v>936</v>
      </c>
      <c r="G1828" s="8" t="s">
        <v>47</v>
      </c>
      <c r="H1828" s="8" t="s">
        <v>12331</v>
      </c>
      <c r="I1828" s="8" t="s">
        <v>49</v>
      </c>
      <c r="J1828" s="10">
        <v>3.8</v>
      </c>
      <c r="K1828" s="8" t="s">
        <v>12332</v>
      </c>
      <c r="L1828" s="8" t="s">
        <v>2217</v>
      </c>
      <c r="M1828" s="8" t="s">
        <v>86</v>
      </c>
      <c r="N1828" s="8" t="s">
        <v>12333</v>
      </c>
      <c r="O1828" s="8" t="s">
        <v>52</v>
      </c>
      <c r="P1828" s="8"/>
      <c r="Q1828" s="8"/>
      <c r="R1828" s="8" t="s">
        <v>4559</v>
      </c>
      <c r="S1828" s="8" t="s">
        <v>5771</v>
      </c>
      <c r="T1828" s="11" t="str">
        <f t="shared" si="2"/>
        <v>Andy Powell</v>
      </c>
      <c r="U1828" s="8" t="s">
        <v>55</v>
      </c>
      <c r="V1828" s="8" t="s">
        <v>12334</v>
      </c>
      <c r="W1828" s="8"/>
      <c r="X1828" s="8" t="s">
        <v>12335</v>
      </c>
      <c r="Y1828" s="8" t="s">
        <v>60</v>
      </c>
      <c r="Z1828" s="12" t="s">
        <v>12107</v>
      </c>
      <c r="AA1828" s="8" t="s">
        <v>60</v>
      </c>
      <c r="AB1828" s="12" t="s">
        <v>12108</v>
      </c>
      <c r="AC1828" s="8" t="s">
        <v>60</v>
      </c>
      <c r="AD1828" s="12" t="s">
        <v>12110</v>
      </c>
      <c r="AE1828" s="8" t="s">
        <v>12336</v>
      </c>
      <c r="AF1828" s="8" t="s">
        <v>12337</v>
      </c>
      <c r="AG1828" s="8" t="s">
        <v>12245</v>
      </c>
      <c r="AH1828" s="8" t="s">
        <v>654</v>
      </c>
      <c r="AI1828" s="8" t="s">
        <v>66</v>
      </c>
      <c r="AJ1828" s="8" t="s">
        <v>86</v>
      </c>
      <c r="AK1828" s="13" t="s">
        <v>12338</v>
      </c>
      <c r="AL1828" s="13" t="s">
        <v>12339</v>
      </c>
      <c r="AM1828" s="8" t="s">
        <v>3621</v>
      </c>
      <c r="AN1828" s="8" t="s">
        <v>12340</v>
      </c>
      <c r="AO1828" s="13" t="s">
        <v>12341</v>
      </c>
      <c r="AP1828" s="9" t="s">
        <v>12337</v>
      </c>
      <c r="AQ1828" s="11">
        <v>30933.0</v>
      </c>
    </row>
    <row r="1829">
      <c r="A1829" s="8" t="str">
        <f t="shared" si="1"/>
        <v>Maurica Powell</v>
      </c>
      <c r="B1829" s="8" t="s">
        <v>12330</v>
      </c>
      <c r="C1829" s="8" t="s">
        <v>1646</v>
      </c>
      <c r="D1829" s="9" t="s">
        <v>10817</v>
      </c>
      <c r="E1829" s="8" t="s">
        <v>12300</v>
      </c>
      <c r="F1829" s="8" t="s">
        <v>936</v>
      </c>
      <c r="G1829" s="8" t="s">
        <v>47</v>
      </c>
      <c r="H1829" s="8" t="s">
        <v>12331</v>
      </c>
      <c r="I1829" s="8" t="s">
        <v>49</v>
      </c>
      <c r="J1829" s="10">
        <v>3.8</v>
      </c>
      <c r="K1829" s="8" t="s">
        <v>12332</v>
      </c>
      <c r="L1829" s="8" t="s">
        <v>2217</v>
      </c>
      <c r="M1829" s="8" t="s">
        <v>86</v>
      </c>
      <c r="N1829" s="8" t="s">
        <v>12342</v>
      </c>
      <c r="O1829" s="8" t="s">
        <v>52</v>
      </c>
      <c r="P1829" s="8"/>
      <c r="Q1829" s="8"/>
      <c r="R1829" s="8" t="s">
        <v>12343</v>
      </c>
      <c r="S1829" s="8" t="s">
        <v>5771</v>
      </c>
      <c r="T1829" s="11" t="str">
        <f t="shared" si="2"/>
        <v>Maurica Powell</v>
      </c>
      <c r="U1829" s="8" t="s">
        <v>2105</v>
      </c>
      <c r="V1829" s="8" t="s">
        <v>12344</v>
      </c>
      <c r="W1829" s="8"/>
      <c r="X1829" s="8" t="s">
        <v>12335</v>
      </c>
      <c r="Y1829" s="8" t="s">
        <v>60</v>
      </c>
      <c r="Z1829" s="12" t="s">
        <v>12107</v>
      </c>
      <c r="AA1829" s="8" t="s">
        <v>60</v>
      </c>
      <c r="AB1829" s="12" t="s">
        <v>12108</v>
      </c>
      <c r="AC1829" s="8" t="s">
        <v>60</v>
      </c>
      <c r="AD1829" s="12" t="s">
        <v>12110</v>
      </c>
      <c r="AE1829" s="8" t="s">
        <v>12336</v>
      </c>
      <c r="AF1829" s="8" t="s">
        <v>12337</v>
      </c>
      <c r="AG1829" s="8" t="s">
        <v>12245</v>
      </c>
      <c r="AH1829" s="8" t="s">
        <v>654</v>
      </c>
      <c r="AI1829" s="8" t="s">
        <v>66</v>
      </c>
      <c r="AJ1829" s="8" t="s">
        <v>86</v>
      </c>
      <c r="AK1829" s="13" t="s">
        <v>12338</v>
      </c>
      <c r="AL1829" s="13" t="s">
        <v>12339</v>
      </c>
      <c r="AM1829" s="8" t="s">
        <v>3621</v>
      </c>
      <c r="AN1829" s="8" t="s">
        <v>12340</v>
      </c>
      <c r="AO1829" s="13" t="s">
        <v>12341</v>
      </c>
      <c r="AP1829" s="9" t="s">
        <v>12337</v>
      </c>
      <c r="AQ1829" s="11">
        <v>30933.0</v>
      </c>
    </row>
    <row r="1830">
      <c r="A1830" s="8" t="str">
        <f t="shared" si="1"/>
        <v>Stephanie Bohannon</v>
      </c>
      <c r="B1830" s="8" t="s">
        <v>12330</v>
      </c>
      <c r="C1830" s="8" t="s">
        <v>1646</v>
      </c>
      <c r="D1830" s="9" t="s">
        <v>10817</v>
      </c>
      <c r="E1830" s="8" t="s">
        <v>12300</v>
      </c>
      <c r="F1830" s="8" t="s">
        <v>936</v>
      </c>
      <c r="G1830" s="8" t="s">
        <v>47</v>
      </c>
      <c r="H1830" s="8" t="s">
        <v>12331</v>
      </c>
      <c r="I1830" s="8" t="s">
        <v>49</v>
      </c>
      <c r="J1830" s="10">
        <v>3.8</v>
      </c>
      <c r="K1830" s="8" t="s">
        <v>12332</v>
      </c>
      <c r="L1830" s="8" t="s">
        <v>2217</v>
      </c>
      <c r="M1830" s="8" t="s">
        <v>86</v>
      </c>
      <c r="N1830" s="8" t="s">
        <v>12345</v>
      </c>
      <c r="O1830" s="8" t="s">
        <v>52</v>
      </c>
      <c r="P1830" s="8"/>
      <c r="Q1830" s="8"/>
      <c r="R1830" s="8" t="s">
        <v>960</v>
      </c>
      <c r="S1830" s="8" t="s">
        <v>12346</v>
      </c>
      <c r="T1830" s="11" t="str">
        <f t="shared" si="2"/>
        <v>Stephanie Bohannon</v>
      </c>
      <c r="U1830" s="8" t="s">
        <v>149</v>
      </c>
      <c r="V1830" s="8" t="s">
        <v>12347</v>
      </c>
      <c r="W1830" s="8"/>
      <c r="X1830" s="8" t="s">
        <v>12335</v>
      </c>
      <c r="Y1830" s="12" t="s">
        <v>12348</v>
      </c>
      <c r="Z1830" s="12" t="s">
        <v>12107</v>
      </c>
      <c r="AA1830" s="8" t="s">
        <v>60</v>
      </c>
      <c r="AB1830" s="12" t="s">
        <v>12108</v>
      </c>
      <c r="AC1830" s="8" t="s">
        <v>60</v>
      </c>
      <c r="AD1830" s="12" t="s">
        <v>12110</v>
      </c>
      <c r="AE1830" s="8" t="s">
        <v>12336</v>
      </c>
      <c r="AF1830" s="8" t="s">
        <v>12337</v>
      </c>
      <c r="AG1830" s="8" t="s">
        <v>12245</v>
      </c>
      <c r="AH1830" s="8" t="s">
        <v>654</v>
      </c>
      <c r="AI1830" s="8" t="s">
        <v>66</v>
      </c>
      <c r="AJ1830" s="8" t="s">
        <v>86</v>
      </c>
      <c r="AK1830" s="13" t="s">
        <v>12338</v>
      </c>
      <c r="AL1830" s="13" t="s">
        <v>12339</v>
      </c>
      <c r="AM1830" s="8" t="s">
        <v>3621</v>
      </c>
      <c r="AN1830" s="8" t="s">
        <v>12340</v>
      </c>
      <c r="AO1830" s="13" t="s">
        <v>12341</v>
      </c>
      <c r="AP1830" s="9" t="s">
        <v>12337</v>
      </c>
      <c r="AQ1830" s="11">
        <v>30933.0</v>
      </c>
    </row>
    <row r="1831">
      <c r="A1831" s="8" t="str">
        <f t="shared" si="1"/>
        <v>Toby Stevenson</v>
      </c>
      <c r="B1831" s="8" t="s">
        <v>12330</v>
      </c>
      <c r="C1831" s="8" t="s">
        <v>1646</v>
      </c>
      <c r="D1831" s="9" t="s">
        <v>10817</v>
      </c>
      <c r="E1831" s="8" t="s">
        <v>12300</v>
      </c>
      <c r="F1831" s="8" t="s">
        <v>936</v>
      </c>
      <c r="G1831" s="8" t="s">
        <v>47</v>
      </c>
      <c r="H1831" s="8" t="s">
        <v>12331</v>
      </c>
      <c r="I1831" s="8" t="s">
        <v>49</v>
      </c>
      <c r="J1831" s="10">
        <v>3.8</v>
      </c>
      <c r="K1831" s="8" t="s">
        <v>12332</v>
      </c>
      <c r="L1831" s="8" t="s">
        <v>2217</v>
      </c>
      <c r="M1831" s="8" t="s">
        <v>86</v>
      </c>
      <c r="N1831" s="8" t="s">
        <v>12349</v>
      </c>
      <c r="O1831" s="8" t="s">
        <v>52</v>
      </c>
      <c r="P1831" s="8"/>
      <c r="Q1831" s="8"/>
      <c r="R1831" s="8" t="s">
        <v>12350</v>
      </c>
      <c r="S1831" s="8" t="s">
        <v>5328</v>
      </c>
      <c r="T1831" s="11" t="str">
        <f t="shared" si="2"/>
        <v>Toby Stevenson</v>
      </c>
      <c r="U1831" s="8" t="s">
        <v>12351</v>
      </c>
      <c r="V1831" s="8" t="s">
        <v>12352</v>
      </c>
      <c r="W1831" s="8"/>
      <c r="X1831" s="8" t="s">
        <v>12335</v>
      </c>
      <c r="Y1831" s="12" t="s">
        <v>12353</v>
      </c>
      <c r="Z1831" s="12" t="s">
        <v>12107</v>
      </c>
      <c r="AA1831" s="12" t="s">
        <v>12354</v>
      </c>
      <c r="AB1831" s="12" t="s">
        <v>12108</v>
      </c>
      <c r="AC1831" s="12" t="s">
        <v>12355</v>
      </c>
      <c r="AD1831" s="12" t="s">
        <v>12110</v>
      </c>
      <c r="AE1831" s="8" t="s">
        <v>12336</v>
      </c>
      <c r="AF1831" s="8" t="s">
        <v>12337</v>
      </c>
      <c r="AG1831" s="8" t="s">
        <v>12245</v>
      </c>
      <c r="AH1831" s="8" t="s">
        <v>654</v>
      </c>
      <c r="AI1831" s="8" t="s">
        <v>66</v>
      </c>
      <c r="AJ1831" s="8" t="s">
        <v>86</v>
      </c>
      <c r="AK1831" s="13" t="s">
        <v>12338</v>
      </c>
      <c r="AL1831" s="13" t="s">
        <v>12339</v>
      </c>
      <c r="AM1831" s="8" t="s">
        <v>3621</v>
      </c>
      <c r="AN1831" s="8" t="s">
        <v>12340</v>
      </c>
      <c r="AO1831" s="13" t="s">
        <v>12341</v>
      </c>
      <c r="AP1831" s="9" t="s">
        <v>12337</v>
      </c>
      <c r="AQ1831" s="11">
        <v>30933.0</v>
      </c>
    </row>
    <row r="1832">
      <c r="A1832" s="8" t="str">
        <f t="shared" si="1"/>
        <v>Jason Schutz</v>
      </c>
      <c r="B1832" s="8" t="s">
        <v>12330</v>
      </c>
      <c r="C1832" s="8" t="s">
        <v>1646</v>
      </c>
      <c r="D1832" s="9" t="s">
        <v>10817</v>
      </c>
      <c r="E1832" s="8" t="s">
        <v>12300</v>
      </c>
      <c r="F1832" s="8" t="s">
        <v>936</v>
      </c>
      <c r="G1832" s="8" t="s">
        <v>47</v>
      </c>
      <c r="H1832" s="8" t="s">
        <v>12331</v>
      </c>
      <c r="I1832" s="8" t="s">
        <v>49</v>
      </c>
      <c r="J1832" s="10">
        <v>3.8</v>
      </c>
      <c r="K1832" s="8" t="s">
        <v>12332</v>
      </c>
      <c r="L1832" s="8" t="s">
        <v>2217</v>
      </c>
      <c r="M1832" s="8"/>
      <c r="N1832" s="8" t="s">
        <v>12356</v>
      </c>
      <c r="O1832" s="8" t="s">
        <v>52</v>
      </c>
      <c r="P1832" s="8"/>
      <c r="Q1832" s="8"/>
      <c r="R1832" s="8" t="s">
        <v>1059</v>
      </c>
      <c r="S1832" s="8" t="s">
        <v>12357</v>
      </c>
      <c r="T1832" s="11" t="str">
        <f t="shared" si="2"/>
        <v>Jason Schutz</v>
      </c>
      <c r="U1832" s="8" t="s">
        <v>160</v>
      </c>
      <c r="V1832" s="8" t="s">
        <v>12358</v>
      </c>
      <c r="W1832" s="8" t="s">
        <v>12359</v>
      </c>
      <c r="X1832" s="8" t="s">
        <v>12335</v>
      </c>
      <c r="Y1832" s="12" t="s">
        <v>12360</v>
      </c>
      <c r="Z1832" s="12" t="s">
        <v>12107</v>
      </c>
      <c r="AA1832" s="12" t="s">
        <v>12361</v>
      </c>
      <c r="AB1832" s="12" t="s">
        <v>12108</v>
      </c>
      <c r="AC1832" s="8" t="s">
        <v>60</v>
      </c>
      <c r="AD1832" s="12" t="s">
        <v>12110</v>
      </c>
      <c r="AE1832" s="8" t="s">
        <v>12336</v>
      </c>
      <c r="AF1832" s="8" t="s">
        <v>12337</v>
      </c>
      <c r="AG1832" s="8" t="s">
        <v>12245</v>
      </c>
      <c r="AH1832" s="8" t="s">
        <v>654</v>
      </c>
      <c r="AI1832" s="8" t="s">
        <v>66</v>
      </c>
      <c r="AJ1832" s="8"/>
      <c r="AK1832" s="13" t="s">
        <v>12338</v>
      </c>
      <c r="AL1832" s="13" t="s">
        <v>12339</v>
      </c>
      <c r="AM1832" s="8" t="s">
        <v>3621</v>
      </c>
      <c r="AN1832" s="8" t="s">
        <v>12340</v>
      </c>
      <c r="AO1832" s="13" t="s">
        <v>12341</v>
      </c>
      <c r="AP1832" s="9" t="s">
        <v>12337</v>
      </c>
      <c r="AQ1832" s="11">
        <v>30933.0</v>
      </c>
    </row>
    <row r="1833">
      <c r="A1833" s="8" t="str">
        <f t="shared" si="1"/>
        <v>Jeshua Anderson</v>
      </c>
      <c r="B1833" s="8" t="s">
        <v>12330</v>
      </c>
      <c r="C1833" s="8" t="s">
        <v>1646</v>
      </c>
      <c r="D1833" s="9" t="s">
        <v>10817</v>
      </c>
      <c r="E1833" s="8" t="s">
        <v>12300</v>
      </c>
      <c r="F1833" s="8" t="s">
        <v>936</v>
      </c>
      <c r="G1833" s="8" t="s">
        <v>47</v>
      </c>
      <c r="H1833" s="8" t="s">
        <v>12331</v>
      </c>
      <c r="I1833" s="8" t="s">
        <v>49</v>
      </c>
      <c r="J1833" s="10">
        <v>3.8</v>
      </c>
      <c r="K1833" s="8" t="s">
        <v>12332</v>
      </c>
      <c r="L1833" s="8" t="s">
        <v>2217</v>
      </c>
      <c r="M1833" s="8" t="s">
        <v>86</v>
      </c>
      <c r="N1833" s="8" t="s">
        <v>12362</v>
      </c>
      <c r="O1833" s="8" t="s">
        <v>52</v>
      </c>
      <c r="P1833" s="8"/>
      <c r="Q1833" s="8"/>
      <c r="R1833" s="8" t="s">
        <v>12363</v>
      </c>
      <c r="S1833" s="8" t="s">
        <v>115</v>
      </c>
      <c r="T1833" s="11" t="str">
        <f t="shared" si="2"/>
        <v>Jeshua Anderson</v>
      </c>
      <c r="U1833" s="8" t="s">
        <v>503</v>
      </c>
      <c r="V1833" s="8" t="s">
        <v>12364</v>
      </c>
      <c r="W1833" s="8"/>
      <c r="X1833" s="8" t="s">
        <v>12335</v>
      </c>
      <c r="Y1833" s="12" t="s">
        <v>12365</v>
      </c>
      <c r="Z1833" s="12" t="s">
        <v>12107</v>
      </c>
      <c r="AA1833" s="8" t="s">
        <v>60</v>
      </c>
      <c r="AB1833" s="12" t="s">
        <v>12108</v>
      </c>
      <c r="AC1833" s="12" t="s">
        <v>12366</v>
      </c>
      <c r="AD1833" s="12" t="s">
        <v>12110</v>
      </c>
      <c r="AE1833" s="8" t="s">
        <v>12336</v>
      </c>
      <c r="AF1833" s="8" t="s">
        <v>12337</v>
      </c>
      <c r="AG1833" s="8" t="s">
        <v>12245</v>
      </c>
      <c r="AH1833" s="8" t="s">
        <v>654</v>
      </c>
      <c r="AI1833" s="8" t="s">
        <v>66</v>
      </c>
      <c r="AJ1833" s="8" t="s">
        <v>86</v>
      </c>
      <c r="AK1833" s="13" t="s">
        <v>12338</v>
      </c>
      <c r="AL1833" s="13" t="s">
        <v>12339</v>
      </c>
      <c r="AM1833" s="8" t="s">
        <v>3621</v>
      </c>
      <c r="AN1833" s="8" t="s">
        <v>12340</v>
      </c>
      <c r="AO1833" s="13" t="s">
        <v>12341</v>
      </c>
      <c r="AP1833" s="9" t="s">
        <v>12337</v>
      </c>
      <c r="AQ1833" s="11">
        <v>30933.0</v>
      </c>
    </row>
    <row r="1834">
      <c r="A1834" s="8" t="str">
        <f t="shared" si="1"/>
        <v>Tim Reilly</v>
      </c>
      <c r="B1834" s="8" t="s">
        <v>12330</v>
      </c>
      <c r="C1834" s="8" t="s">
        <v>1646</v>
      </c>
      <c r="D1834" s="9" t="s">
        <v>10817</v>
      </c>
      <c r="E1834" s="8" t="s">
        <v>12300</v>
      </c>
      <c r="F1834" s="8" t="s">
        <v>936</v>
      </c>
      <c r="G1834" s="8" t="s">
        <v>47</v>
      </c>
      <c r="H1834" s="8" t="s">
        <v>12331</v>
      </c>
      <c r="I1834" s="8" t="s">
        <v>49</v>
      </c>
      <c r="J1834" s="10">
        <v>3.8</v>
      </c>
      <c r="K1834" s="8" t="s">
        <v>12332</v>
      </c>
      <c r="L1834" s="8" t="s">
        <v>2217</v>
      </c>
      <c r="M1834" s="8"/>
      <c r="N1834" s="8" t="s">
        <v>12367</v>
      </c>
      <c r="O1834" s="8" t="s">
        <v>52</v>
      </c>
      <c r="P1834" s="8"/>
      <c r="Q1834" s="8"/>
      <c r="R1834" s="8" t="s">
        <v>153</v>
      </c>
      <c r="S1834" s="8" t="s">
        <v>5632</v>
      </c>
      <c r="T1834" s="11" t="str">
        <f t="shared" si="2"/>
        <v>Tim Reilly</v>
      </c>
      <c r="U1834" s="8" t="s">
        <v>247</v>
      </c>
      <c r="V1834" s="8" t="s">
        <v>12368</v>
      </c>
      <c r="W1834" s="8"/>
      <c r="X1834" s="8" t="s">
        <v>12335</v>
      </c>
      <c r="Y1834" s="8" t="s">
        <v>60</v>
      </c>
      <c r="Z1834" s="12" t="s">
        <v>12107</v>
      </c>
      <c r="AA1834" s="8" t="s">
        <v>60</v>
      </c>
      <c r="AB1834" s="12" t="s">
        <v>12108</v>
      </c>
      <c r="AC1834" s="12" t="s">
        <v>12369</v>
      </c>
      <c r="AD1834" s="12" t="s">
        <v>12110</v>
      </c>
      <c r="AE1834" s="8" t="s">
        <v>12336</v>
      </c>
      <c r="AF1834" s="8" t="s">
        <v>12337</v>
      </c>
      <c r="AG1834" s="8" t="s">
        <v>12245</v>
      </c>
      <c r="AH1834" s="8" t="s">
        <v>654</v>
      </c>
      <c r="AI1834" s="8" t="s">
        <v>66</v>
      </c>
      <c r="AJ1834" s="8"/>
      <c r="AK1834" s="13" t="s">
        <v>12338</v>
      </c>
      <c r="AL1834" s="13" t="s">
        <v>12339</v>
      </c>
      <c r="AM1834" s="8" t="s">
        <v>3621</v>
      </c>
      <c r="AN1834" s="8" t="s">
        <v>12340</v>
      </c>
      <c r="AO1834" s="13" t="s">
        <v>12341</v>
      </c>
      <c r="AP1834" s="9" t="s">
        <v>12337</v>
      </c>
      <c r="AQ1834" s="11">
        <v>30933.0</v>
      </c>
    </row>
    <row r="1835">
      <c r="A1835" s="8" t="str">
        <f t="shared" si="1"/>
        <v>Hannah Rusnak</v>
      </c>
      <c r="B1835" s="8" t="s">
        <v>12330</v>
      </c>
      <c r="C1835" s="8" t="s">
        <v>1646</v>
      </c>
      <c r="D1835" s="9" t="s">
        <v>10817</v>
      </c>
      <c r="E1835" s="8" t="s">
        <v>12300</v>
      </c>
      <c r="F1835" s="8" t="s">
        <v>936</v>
      </c>
      <c r="G1835" s="8" t="s">
        <v>47</v>
      </c>
      <c r="H1835" s="8" t="s">
        <v>12331</v>
      </c>
      <c r="I1835" s="8" t="s">
        <v>49</v>
      </c>
      <c r="J1835" s="10">
        <v>3.8</v>
      </c>
      <c r="K1835" s="8" t="s">
        <v>12332</v>
      </c>
      <c r="L1835" s="8" t="s">
        <v>2217</v>
      </c>
      <c r="M1835" s="8"/>
      <c r="N1835" s="8" t="s">
        <v>12370</v>
      </c>
      <c r="O1835" s="8" t="s">
        <v>52</v>
      </c>
      <c r="P1835" s="8"/>
      <c r="Q1835" s="8"/>
      <c r="R1835" s="8" t="s">
        <v>104</v>
      </c>
      <c r="S1835" s="8" t="s">
        <v>12371</v>
      </c>
      <c r="T1835" s="11" t="str">
        <f t="shared" si="2"/>
        <v>Hannah Rusnak</v>
      </c>
      <c r="U1835" s="8" t="s">
        <v>1125</v>
      </c>
      <c r="V1835" s="8" t="s">
        <v>12372</v>
      </c>
      <c r="W1835" s="8"/>
      <c r="X1835" s="8" t="s">
        <v>12335</v>
      </c>
      <c r="Y1835" s="8" t="s">
        <v>60</v>
      </c>
      <c r="Z1835" s="12" t="s">
        <v>12107</v>
      </c>
      <c r="AA1835" s="12" t="s">
        <v>12373</v>
      </c>
      <c r="AB1835" s="12" t="s">
        <v>12108</v>
      </c>
      <c r="AC1835" s="12" t="s">
        <v>12374</v>
      </c>
      <c r="AD1835" s="12" t="s">
        <v>12110</v>
      </c>
      <c r="AE1835" s="8" t="s">
        <v>12336</v>
      </c>
      <c r="AF1835" s="8" t="s">
        <v>12337</v>
      </c>
      <c r="AG1835" s="8" t="s">
        <v>12245</v>
      </c>
      <c r="AH1835" s="8" t="s">
        <v>654</v>
      </c>
      <c r="AI1835" s="8" t="s">
        <v>66</v>
      </c>
      <c r="AJ1835" s="8"/>
      <c r="AK1835" s="13" t="s">
        <v>12338</v>
      </c>
      <c r="AL1835" s="13" t="s">
        <v>12339</v>
      </c>
      <c r="AM1835" s="8" t="s">
        <v>3621</v>
      </c>
      <c r="AN1835" s="8" t="s">
        <v>12340</v>
      </c>
      <c r="AO1835" s="13" t="s">
        <v>12341</v>
      </c>
      <c r="AP1835" s="9" t="s">
        <v>12337</v>
      </c>
      <c r="AQ1835" s="11">
        <v>30933.0</v>
      </c>
    </row>
    <row r="1836">
      <c r="A1836" s="8" t="str">
        <f t="shared" si="1"/>
        <v>Chris Kwiatkowski</v>
      </c>
      <c r="B1836" s="8" t="s">
        <v>12330</v>
      </c>
      <c r="C1836" s="8" t="s">
        <v>1646</v>
      </c>
      <c r="D1836" s="9" t="s">
        <v>10817</v>
      </c>
      <c r="E1836" s="8" t="s">
        <v>12300</v>
      </c>
      <c r="F1836" s="8" t="s">
        <v>936</v>
      </c>
      <c r="G1836" s="8" t="s">
        <v>47</v>
      </c>
      <c r="H1836" s="8" t="s">
        <v>12331</v>
      </c>
      <c r="I1836" s="8" t="s">
        <v>49</v>
      </c>
      <c r="J1836" s="10">
        <v>3.8</v>
      </c>
      <c r="K1836" s="8" t="s">
        <v>12332</v>
      </c>
      <c r="L1836" s="8" t="s">
        <v>2217</v>
      </c>
      <c r="M1836" s="8" t="s">
        <v>86</v>
      </c>
      <c r="N1836" s="8" t="s">
        <v>12375</v>
      </c>
      <c r="O1836" s="8" t="s">
        <v>52</v>
      </c>
      <c r="P1836" s="8"/>
      <c r="Q1836" s="8"/>
      <c r="R1836" s="8" t="s">
        <v>791</v>
      </c>
      <c r="S1836" s="8" t="s">
        <v>12376</v>
      </c>
      <c r="T1836" s="11" t="str">
        <f t="shared" si="2"/>
        <v>Chris Kwiatkowski</v>
      </c>
      <c r="U1836" s="8" t="s">
        <v>106</v>
      </c>
      <c r="V1836" s="8" t="s">
        <v>12377</v>
      </c>
      <c r="W1836" s="8"/>
      <c r="X1836" s="8" t="s">
        <v>12335</v>
      </c>
      <c r="Y1836" s="8" t="s">
        <v>60</v>
      </c>
      <c r="Z1836" s="12" t="s">
        <v>12107</v>
      </c>
      <c r="AA1836" s="8" t="s">
        <v>60</v>
      </c>
      <c r="AB1836" s="12" t="s">
        <v>12108</v>
      </c>
      <c r="AC1836" s="8" t="s">
        <v>60</v>
      </c>
      <c r="AD1836" s="12" t="s">
        <v>12110</v>
      </c>
      <c r="AE1836" s="8" t="s">
        <v>12336</v>
      </c>
      <c r="AF1836" s="8" t="s">
        <v>12337</v>
      </c>
      <c r="AG1836" s="8" t="s">
        <v>12245</v>
      </c>
      <c r="AH1836" s="8" t="s">
        <v>654</v>
      </c>
      <c r="AI1836" s="8" t="s">
        <v>66</v>
      </c>
      <c r="AJ1836" s="8" t="s">
        <v>86</v>
      </c>
      <c r="AK1836" s="13" t="s">
        <v>12338</v>
      </c>
      <c r="AL1836" s="13" t="s">
        <v>12339</v>
      </c>
      <c r="AM1836" s="8" t="s">
        <v>3621</v>
      </c>
      <c r="AN1836" s="8" t="s">
        <v>12340</v>
      </c>
      <c r="AO1836" s="13" t="s">
        <v>12341</v>
      </c>
      <c r="AP1836" s="9" t="s">
        <v>12337</v>
      </c>
      <c r="AQ1836" s="11">
        <v>30933.0</v>
      </c>
    </row>
    <row r="1837">
      <c r="A1837" s="8" t="str">
        <f t="shared" si="1"/>
        <v>Wayne Phipps</v>
      </c>
      <c r="B1837" s="8" t="s">
        <v>12378</v>
      </c>
      <c r="C1837" s="8" t="s">
        <v>1053</v>
      </c>
      <c r="D1837" s="9" t="s">
        <v>10817</v>
      </c>
      <c r="E1837" s="8" t="s">
        <v>12379</v>
      </c>
      <c r="F1837" s="8" t="s">
        <v>936</v>
      </c>
      <c r="G1837" s="8" t="s">
        <v>47</v>
      </c>
      <c r="H1837" s="8" t="s">
        <v>12380</v>
      </c>
      <c r="I1837" s="8" t="s">
        <v>49</v>
      </c>
      <c r="J1837" s="10">
        <v>3.46</v>
      </c>
      <c r="K1837" s="8" t="s">
        <v>12381</v>
      </c>
      <c r="L1837" s="8" t="s">
        <v>2889</v>
      </c>
      <c r="M1837" s="8" t="s">
        <v>86</v>
      </c>
      <c r="N1837" s="8" t="s">
        <v>12382</v>
      </c>
      <c r="O1837" s="8" t="s">
        <v>52</v>
      </c>
      <c r="P1837" s="8"/>
      <c r="Q1837" s="8"/>
      <c r="R1837" s="8" t="s">
        <v>2103</v>
      </c>
      <c r="S1837" s="8" t="s">
        <v>7357</v>
      </c>
      <c r="T1837" s="11" t="str">
        <f t="shared" si="2"/>
        <v>Wayne Phipps</v>
      </c>
      <c r="U1837" s="8" t="s">
        <v>2105</v>
      </c>
      <c r="V1837" s="8" t="s">
        <v>12383</v>
      </c>
      <c r="W1837" s="8" t="s">
        <v>12384</v>
      </c>
      <c r="X1837" s="8" t="s">
        <v>12385</v>
      </c>
      <c r="Y1837" s="8" t="s">
        <v>60</v>
      </c>
      <c r="Z1837" s="12" t="s">
        <v>12386</v>
      </c>
      <c r="AA1837" s="8" t="s">
        <v>60</v>
      </c>
      <c r="AB1837" s="12" t="s">
        <v>12387</v>
      </c>
      <c r="AC1837" s="8" t="s">
        <v>60</v>
      </c>
      <c r="AD1837" s="12" t="s">
        <v>12388</v>
      </c>
      <c r="AE1837" s="8" t="s">
        <v>12389</v>
      </c>
      <c r="AF1837" s="8" t="s">
        <v>12390</v>
      </c>
      <c r="AG1837" s="8" t="s">
        <v>12245</v>
      </c>
      <c r="AH1837" s="8" t="s">
        <v>232</v>
      </c>
      <c r="AI1837" s="8" t="s">
        <v>66</v>
      </c>
      <c r="AJ1837" s="8" t="s">
        <v>86</v>
      </c>
      <c r="AK1837" s="13" t="s">
        <v>3461</v>
      </c>
      <c r="AL1837" s="13" t="s">
        <v>2863</v>
      </c>
      <c r="AM1837" s="8" t="s">
        <v>743</v>
      </c>
      <c r="AN1837" s="8" t="s">
        <v>12391</v>
      </c>
      <c r="AO1837" s="13" t="s">
        <v>12392</v>
      </c>
      <c r="AP1837" s="9" t="s">
        <v>12390</v>
      </c>
      <c r="AQ1837" s="11">
        <v>24904.0</v>
      </c>
    </row>
    <row r="1838">
      <c r="A1838" s="8" t="str">
        <f t="shared" si="1"/>
        <v>John Whelan</v>
      </c>
      <c r="B1838" s="8" t="s">
        <v>12378</v>
      </c>
      <c r="C1838" s="8" t="s">
        <v>1053</v>
      </c>
      <c r="D1838" s="9" t="s">
        <v>10817</v>
      </c>
      <c r="E1838" s="8" t="s">
        <v>12379</v>
      </c>
      <c r="F1838" s="8" t="s">
        <v>936</v>
      </c>
      <c r="G1838" s="8" t="s">
        <v>47</v>
      </c>
      <c r="H1838" s="8" t="s">
        <v>12380</v>
      </c>
      <c r="I1838" s="8" t="s">
        <v>49</v>
      </c>
      <c r="J1838" s="10">
        <v>3.46</v>
      </c>
      <c r="K1838" s="8" t="s">
        <v>12381</v>
      </c>
      <c r="L1838" s="8" t="s">
        <v>2889</v>
      </c>
      <c r="M1838" s="8" t="s">
        <v>86</v>
      </c>
      <c r="N1838" s="8" t="s">
        <v>12393</v>
      </c>
      <c r="O1838" s="8" t="s">
        <v>52</v>
      </c>
      <c r="P1838" s="8"/>
      <c r="Q1838" s="8"/>
      <c r="R1838" s="8" t="s">
        <v>1997</v>
      </c>
      <c r="S1838" s="8" t="s">
        <v>12394</v>
      </c>
      <c r="T1838" s="11" t="str">
        <f t="shared" si="2"/>
        <v>John Whelan</v>
      </c>
      <c r="U1838" s="8" t="s">
        <v>149</v>
      </c>
      <c r="V1838" s="8" t="s">
        <v>12395</v>
      </c>
      <c r="W1838" s="8" t="s">
        <v>12396</v>
      </c>
      <c r="X1838" s="8" t="s">
        <v>12385</v>
      </c>
      <c r="Y1838" s="12" t="s">
        <v>12397</v>
      </c>
      <c r="Z1838" s="12" t="s">
        <v>12386</v>
      </c>
      <c r="AA1838" s="8" t="s">
        <v>60</v>
      </c>
      <c r="AB1838" s="12" t="s">
        <v>12387</v>
      </c>
      <c r="AC1838" s="12" t="s">
        <v>12398</v>
      </c>
      <c r="AD1838" s="12" t="s">
        <v>12388</v>
      </c>
      <c r="AE1838" s="8" t="s">
        <v>12389</v>
      </c>
      <c r="AF1838" s="8" t="s">
        <v>12390</v>
      </c>
      <c r="AG1838" s="8" t="s">
        <v>12245</v>
      </c>
      <c r="AH1838" s="8" t="s">
        <v>232</v>
      </c>
      <c r="AI1838" s="8" t="s">
        <v>66</v>
      </c>
      <c r="AJ1838" s="8" t="s">
        <v>86</v>
      </c>
      <c r="AK1838" s="13" t="s">
        <v>3461</v>
      </c>
      <c r="AL1838" s="13" t="s">
        <v>2863</v>
      </c>
      <c r="AM1838" s="8" t="s">
        <v>743</v>
      </c>
      <c r="AN1838" s="8" t="s">
        <v>12391</v>
      </c>
      <c r="AO1838" s="13" t="s">
        <v>12392</v>
      </c>
      <c r="AP1838" s="9" t="s">
        <v>12390</v>
      </c>
      <c r="AQ1838" s="11">
        <v>24904.0</v>
      </c>
    </row>
    <row r="1839">
      <c r="A1839" s="8" t="str">
        <f t="shared" si="1"/>
        <v>Derick Hinch</v>
      </c>
      <c r="B1839" s="8" t="s">
        <v>12378</v>
      </c>
      <c r="C1839" s="8" t="s">
        <v>1053</v>
      </c>
      <c r="D1839" s="9" t="s">
        <v>10817</v>
      </c>
      <c r="E1839" s="8" t="s">
        <v>12379</v>
      </c>
      <c r="F1839" s="8" t="s">
        <v>936</v>
      </c>
      <c r="G1839" s="8" t="s">
        <v>47</v>
      </c>
      <c r="H1839" s="8" t="s">
        <v>12380</v>
      </c>
      <c r="I1839" s="8" t="s">
        <v>49</v>
      </c>
      <c r="J1839" s="10">
        <v>3.46</v>
      </c>
      <c r="K1839" s="8" t="s">
        <v>12381</v>
      </c>
      <c r="L1839" s="8" t="s">
        <v>2889</v>
      </c>
      <c r="M1839" s="8"/>
      <c r="N1839" s="8" t="s">
        <v>12399</v>
      </c>
      <c r="O1839" s="8" t="s">
        <v>52</v>
      </c>
      <c r="P1839" s="8"/>
      <c r="Q1839" s="8"/>
      <c r="R1839" s="8" t="s">
        <v>12400</v>
      </c>
      <c r="S1839" s="8" t="s">
        <v>555</v>
      </c>
      <c r="T1839" s="11" t="str">
        <f t="shared" si="2"/>
        <v>Derick Hinch</v>
      </c>
      <c r="U1839" s="8" t="s">
        <v>498</v>
      </c>
      <c r="V1839" s="8" t="s">
        <v>12401</v>
      </c>
      <c r="W1839" s="8" t="s">
        <v>12402</v>
      </c>
      <c r="X1839" s="8" t="s">
        <v>12385</v>
      </c>
      <c r="Y1839" s="8" t="s">
        <v>60</v>
      </c>
      <c r="Z1839" s="12" t="s">
        <v>12386</v>
      </c>
      <c r="AA1839" s="8" t="s">
        <v>60</v>
      </c>
      <c r="AB1839" s="12" t="s">
        <v>12387</v>
      </c>
      <c r="AC1839" s="8" t="s">
        <v>60</v>
      </c>
      <c r="AD1839" s="12" t="s">
        <v>12388</v>
      </c>
      <c r="AE1839" s="8" t="s">
        <v>12389</v>
      </c>
      <c r="AF1839" s="8" t="s">
        <v>12390</v>
      </c>
      <c r="AG1839" s="8" t="s">
        <v>12245</v>
      </c>
      <c r="AH1839" s="8" t="s">
        <v>232</v>
      </c>
      <c r="AI1839" s="8" t="s">
        <v>66</v>
      </c>
      <c r="AJ1839" s="8"/>
      <c r="AK1839" s="13" t="s">
        <v>3461</v>
      </c>
      <c r="AL1839" s="13" t="s">
        <v>2863</v>
      </c>
      <c r="AM1839" s="8" t="s">
        <v>743</v>
      </c>
      <c r="AN1839" s="8" t="s">
        <v>12391</v>
      </c>
      <c r="AO1839" s="13" t="s">
        <v>12392</v>
      </c>
      <c r="AP1839" s="9" t="s">
        <v>12390</v>
      </c>
      <c r="AQ1839" s="11">
        <v>24904.0</v>
      </c>
    </row>
    <row r="1840">
      <c r="A1840" s="8" t="str">
        <f t="shared" si="1"/>
        <v>Cameron Dean</v>
      </c>
      <c r="B1840" s="8" t="s">
        <v>12378</v>
      </c>
      <c r="C1840" s="8" t="s">
        <v>1053</v>
      </c>
      <c r="D1840" s="9" t="s">
        <v>10817</v>
      </c>
      <c r="E1840" s="8" t="s">
        <v>12379</v>
      </c>
      <c r="F1840" s="8" t="s">
        <v>936</v>
      </c>
      <c r="G1840" s="8" t="s">
        <v>47</v>
      </c>
      <c r="H1840" s="8" t="s">
        <v>12380</v>
      </c>
      <c r="I1840" s="8" t="s">
        <v>49</v>
      </c>
      <c r="J1840" s="10">
        <v>3.46</v>
      </c>
      <c r="K1840" s="8" t="s">
        <v>12381</v>
      </c>
      <c r="L1840" s="8" t="s">
        <v>2889</v>
      </c>
      <c r="M1840" s="8"/>
      <c r="N1840" s="8" t="s">
        <v>12403</v>
      </c>
      <c r="O1840" s="8" t="s">
        <v>52</v>
      </c>
      <c r="P1840" s="8"/>
      <c r="Q1840" s="8"/>
      <c r="R1840" s="8" t="s">
        <v>2773</v>
      </c>
      <c r="S1840" s="8" t="s">
        <v>12404</v>
      </c>
      <c r="T1840" s="11" t="str">
        <f t="shared" si="2"/>
        <v>Cameron Dean</v>
      </c>
      <c r="U1840" s="8" t="s">
        <v>106</v>
      </c>
      <c r="V1840" s="8" t="s">
        <v>12405</v>
      </c>
      <c r="W1840" s="8"/>
      <c r="X1840" s="8" t="s">
        <v>12385</v>
      </c>
      <c r="Y1840" s="8" t="s">
        <v>60</v>
      </c>
      <c r="Z1840" s="12" t="s">
        <v>12386</v>
      </c>
      <c r="AA1840" s="12" t="s">
        <v>12406</v>
      </c>
      <c r="AB1840" s="12" t="s">
        <v>12387</v>
      </c>
      <c r="AC1840" s="8" t="s">
        <v>60</v>
      </c>
      <c r="AD1840" s="12" t="s">
        <v>12388</v>
      </c>
      <c r="AE1840" s="8" t="s">
        <v>12389</v>
      </c>
      <c r="AF1840" s="8" t="s">
        <v>12390</v>
      </c>
      <c r="AG1840" s="8" t="s">
        <v>12245</v>
      </c>
      <c r="AH1840" s="8" t="s">
        <v>232</v>
      </c>
      <c r="AI1840" s="8" t="s">
        <v>66</v>
      </c>
      <c r="AJ1840" s="8"/>
      <c r="AK1840" s="13" t="s">
        <v>3461</v>
      </c>
      <c r="AL1840" s="13" t="s">
        <v>2863</v>
      </c>
      <c r="AM1840" s="8" t="s">
        <v>743</v>
      </c>
      <c r="AN1840" s="8" t="s">
        <v>12391</v>
      </c>
      <c r="AO1840" s="13" t="s">
        <v>12392</v>
      </c>
      <c r="AP1840" s="9" t="s">
        <v>12390</v>
      </c>
      <c r="AQ1840" s="11">
        <v>24904.0</v>
      </c>
    </row>
    <row r="1841">
      <c r="A1841" s="8" t="str">
        <f t="shared" si="1"/>
        <v>AC Gabriel has been removed. </v>
      </c>
      <c r="B1841" s="8" t="s">
        <v>12378</v>
      </c>
      <c r="C1841" s="8" t="s">
        <v>1053</v>
      </c>
      <c r="D1841" s="9" t="s">
        <v>10817</v>
      </c>
      <c r="E1841" s="8" t="s">
        <v>12379</v>
      </c>
      <c r="F1841" s="8" t="s">
        <v>936</v>
      </c>
      <c r="G1841" s="8" t="s">
        <v>47</v>
      </c>
      <c r="H1841" s="8" t="s">
        <v>12380</v>
      </c>
      <c r="I1841" s="8" t="s">
        <v>49</v>
      </c>
      <c r="J1841" s="10">
        <v>3.46</v>
      </c>
      <c r="K1841" s="8" t="s">
        <v>12381</v>
      </c>
      <c r="L1841" s="8" t="s">
        <v>2889</v>
      </c>
      <c r="M1841" s="8"/>
      <c r="N1841" s="8" t="s">
        <v>12407</v>
      </c>
      <c r="O1841" s="8" t="s">
        <v>52</v>
      </c>
      <c r="P1841" s="8"/>
      <c r="Q1841" s="8" t="s">
        <v>277</v>
      </c>
      <c r="R1841" s="8" t="s">
        <v>12408</v>
      </c>
      <c r="S1841" s="8"/>
      <c r="T1841" s="11" t="str">
        <f t="shared" si="2"/>
        <v>AC Gabriel has been removed. </v>
      </c>
      <c r="U1841" s="8"/>
      <c r="V1841" s="8"/>
      <c r="W1841" s="8"/>
      <c r="X1841" s="8" t="s">
        <v>12385</v>
      </c>
      <c r="Y1841" s="8" t="s">
        <v>60</v>
      </c>
      <c r="Z1841" s="12" t="s">
        <v>12386</v>
      </c>
      <c r="AA1841" s="8" t="s">
        <v>60</v>
      </c>
      <c r="AB1841" s="12" t="s">
        <v>12387</v>
      </c>
      <c r="AC1841" s="12" t="s">
        <v>12409</v>
      </c>
      <c r="AD1841" s="12" t="s">
        <v>12388</v>
      </c>
      <c r="AE1841" s="8" t="s">
        <v>12389</v>
      </c>
      <c r="AF1841" s="8" t="s">
        <v>12390</v>
      </c>
      <c r="AG1841" s="8" t="s">
        <v>12245</v>
      </c>
      <c r="AH1841" s="8" t="s">
        <v>232</v>
      </c>
      <c r="AI1841" s="8" t="s">
        <v>66</v>
      </c>
      <c r="AJ1841" s="8"/>
      <c r="AK1841" s="13" t="s">
        <v>3461</v>
      </c>
      <c r="AL1841" s="13" t="s">
        <v>2863</v>
      </c>
      <c r="AM1841" s="8" t="s">
        <v>743</v>
      </c>
      <c r="AN1841" s="8" t="s">
        <v>12391</v>
      </c>
      <c r="AO1841" s="13" t="s">
        <v>12392</v>
      </c>
      <c r="AP1841" s="9" t="s">
        <v>12390</v>
      </c>
      <c r="AQ1841" s="11">
        <v>24904.0</v>
      </c>
    </row>
    <row r="1842">
      <c r="A1842" s="8" t="str">
        <f t="shared" si="1"/>
        <v>AC Julie has been removed. </v>
      </c>
      <c r="B1842" s="8" t="s">
        <v>12378</v>
      </c>
      <c r="C1842" s="8" t="s">
        <v>1053</v>
      </c>
      <c r="D1842" s="9" t="s">
        <v>10817</v>
      </c>
      <c r="E1842" s="8" t="s">
        <v>12379</v>
      </c>
      <c r="F1842" s="8" t="s">
        <v>936</v>
      </c>
      <c r="G1842" s="8" t="s">
        <v>47</v>
      </c>
      <c r="H1842" s="8" t="s">
        <v>12380</v>
      </c>
      <c r="I1842" s="8" t="s">
        <v>49</v>
      </c>
      <c r="J1842" s="10">
        <v>3.46</v>
      </c>
      <c r="K1842" s="8" t="s">
        <v>12381</v>
      </c>
      <c r="L1842" s="8" t="s">
        <v>2889</v>
      </c>
      <c r="M1842" s="8" t="s">
        <v>86</v>
      </c>
      <c r="N1842" s="8" t="s">
        <v>12410</v>
      </c>
      <c r="O1842" s="8" t="s">
        <v>52</v>
      </c>
      <c r="P1842" s="8"/>
      <c r="Q1842" s="8" t="s">
        <v>277</v>
      </c>
      <c r="R1842" s="8" t="s">
        <v>12411</v>
      </c>
      <c r="S1842" s="8"/>
      <c r="T1842" s="11" t="str">
        <f t="shared" si="2"/>
        <v>AC Julie has been removed. </v>
      </c>
      <c r="U1842" s="8"/>
      <c r="V1842" s="8"/>
      <c r="W1842" s="8"/>
      <c r="X1842" s="8" t="s">
        <v>12385</v>
      </c>
      <c r="Y1842" s="12" t="s">
        <v>12412</v>
      </c>
      <c r="Z1842" s="12" t="s">
        <v>12386</v>
      </c>
      <c r="AA1842" s="8" t="s">
        <v>60</v>
      </c>
      <c r="AB1842" s="12" t="s">
        <v>12387</v>
      </c>
      <c r="AC1842" s="8" t="s">
        <v>60</v>
      </c>
      <c r="AD1842" s="12" t="s">
        <v>12388</v>
      </c>
      <c r="AE1842" s="8" t="s">
        <v>12389</v>
      </c>
      <c r="AF1842" s="8" t="s">
        <v>12390</v>
      </c>
      <c r="AG1842" s="8" t="s">
        <v>12245</v>
      </c>
      <c r="AH1842" s="8" t="s">
        <v>232</v>
      </c>
      <c r="AI1842" s="8" t="s">
        <v>66</v>
      </c>
      <c r="AJ1842" s="8" t="s">
        <v>86</v>
      </c>
      <c r="AK1842" s="13" t="s">
        <v>3461</v>
      </c>
      <c r="AL1842" s="13" t="s">
        <v>2863</v>
      </c>
      <c r="AM1842" s="8" t="s">
        <v>743</v>
      </c>
      <c r="AN1842" s="8" t="s">
        <v>12391</v>
      </c>
      <c r="AO1842" s="13" t="s">
        <v>12392</v>
      </c>
      <c r="AP1842" s="9" t="s">
        <v>12390</v>
      </c>
      <c r="AQ1842" s="11">
        <v>24904.0</v>
      </c>
    </row>
    <row r="1843">
      <c r="A1843" s="8" t="str">
        <f t="shared" si="1"/>
        <v>Justin Clickett</v>
      </c>
      <c r="B1843" s="8" t="s">
        <v>12413</v>
      </c>
      <c r="C1843" s="8" t="s">
        <v>284</v>
      </c>
      <c r="D1843" s="9" t="s">
        <v>12414</v>
      </c>
      <c r="E1843" s="8" t="s">
        <v>12415</v>
      </c>
      <c r="F1843" s="8" t="s">
        <v>2304</v>
      </c>
      <c r="G1843" s="8" t="s">
        <v>47</v>
      </c>
      <c r="H1843" s="8" t="s">
        <v>12416</v>
      </c>
      <c r="I1843" s="8" t="s">
        <v>49</v>
      </c>
      <c r="J1843" s="10">
        <v>3.49</v>
      </c>
      <c r="K1843" s="8" t="s">
        <v>12417</v>
      </c>
      <c r="L1843" s="8"/>
      <c r="M1843" s="8"/>
      <c r="N1843" s="8" t="s">
        <v>12418</v>
      </c>
      <c r="O1843" s="8" t="s">
        <v>52</v>
      </c>
      <c r="P1843" s="8"/>
      <c r="Q1843" s="8"/>
      <c r="R1843" s="8" t="s">
        <v>114</v>
      </c>
      <c r="S1843" s="8" t="s">
        <v>12419</v>
      </c>
      <c r="T1843" s="11" t="str">
        <f t="shared" si="2"/>
        <v>Justin Clickett</v>
      </c>
      <c r="U1843" s="8" t="s">
        <v>160</v>
      </c>
      <c r="V1843" s="8" t="s">
        <v>12420</v>
      </c>
      <c r="W1843" s="8"/>
      <c r="X1843" s="8" t="s">
        <v>12421</v>
      </c>
      <c r="Y1843" s="8" t="s">
        <v>60</v>
      </c>
      <c r="Z1843" s="12" t="s">
        <v>12422</v>
      </c>
      <c r="AA1843" s="12" t="s">
        <v>12423</v>
      </c>
      <c r="AB1843" s="8" t="s">
        <v>60</v>
      </c>
      <c r="AC1843" s="12" t="s">
        <v>12424</v>
      </c>
      <c r="AD1843" s="12" t="s">
        <v>12425</v>
      </c>
      <c r="AE1843" s="8" t="s">
        <v>12426</v>
      </c>
      <c r="AF1843" s="8" t="s">
        <v>1980</v>
      </c>
      <c r="AG1843" s="8" t="s">
        <v>12427</v>
      </c>
      <c r="AH1843" s="8" t="s">
        <v>232</v>
      </c>
      <c r="AI1843" s="8" t="s">
        <v>66</v>
      </c>
      <c r="AJ1843" s="8"/>
      <c r="AK1843" s="13" t="s">
        <v>4544</v>
      </c>
      <c r="AL1843" s="13" t="s">
        <v>12428</v>
      </c>
      <c r="AM1843" s="8" t="s">
        <v>2152</v>
      </c>
      <c r="AN1843" s="8" t="s">
        <v>12429</v>
      </c>
      <c r="AO1843" s="13" t="s">
        <v>12430</v>
      </c>
      <c r="AP1843" s="9" t="s">
        <v>1980</v>
      </c>
      <c r="AQ1843" s="11">
        <v>9615.0</v>
      </c>
    </row>
    <row r="1844">
      <c r="A1844" s="8" t="str">
        <f t="shared" si="1"/>
        <v>Andrea Deem</v>
      </c>
      <c r="B1844" s="8" t="s">
        <v>12413</v>
      </c>
      <c r="C1844" s="8" t="s">
        <v>284</v>
      </c>
      <c r="D1844" s="9" t="s">
        <v>12414</v>
      </c>
      <c r="E1844" s="8" t="s">
        <v>12415</v>
      </c>
      <c r="F1844" s="8" t="s">
        <v>2304</v>
      </c>
      <c r="G1844" s="8" t="s">
        <v>47</v>
      </c>
      <c r="H1844" s="8" t="s">
        <v>12416</v>
      </c>
      <c r="I1844" s="8" t="s">
        <v>49</v>
      </c>
      <c r="J1844" s="10">
        <v>3.49</v>
      </c>
      <c r="K1844" s="8" t="s">
        <v>12417</v>
      </c>
      <c r="L1844" s="8"/>
      <c r="M1844" s="8"/>
      <c r="N1844" s="8" t="s">
        <v>12431</v>
      </c>
      <c r="O1844" s="8" t="s">
        <v>52</v>
      </c>
      <c r="P1844" s="8"/>
      <c r="Q1844" s="8"/>
      <c r="R1844" s="8" t="s">
        <v>12432</v>
      </c>
      <c r="S1844" s="8" t="s">
        <v>2814</v>
      </c>
      <c r="T1844" s="11" t="str">
        <f t="shared" si="2"/>
        <v>Andrea Deem</v>
      </c>
      <c r="U1844" s="8" t="s">
        <v>80</v>
      </c>
      <c r="V1844" s="8" t="s">
        <v>12433</v>
      </c>
      <c r="W1844" s="8"/>
      <c r="X1844" s="8" t="s">
        <v>12421</v>
      </c>
      <c r="Y1844" s="12" t="s">
        <v>12434</v>
      </c>
      <c r="Z1844" s="12" t="s">
        <v>12422</v>
      </c>
      <c r="AA1844" s="12" t="s">
        <v>12435</v>
      </c>
      <c r="AB1844" s="8" t="s">
        <v>60</v>
      </c>
      <c r="AC1844" s="8" t="s">
        <v>60</v>
      </c>
      <c r="AD1844" s="12" t="s">
        <v>12425</v>
      </c>
      <c r="AE1844" s="8" t="s">
        <v>12426</v>
      </c>
      <c r="AF1844" s="8" t="s">
        <v>1980</v>
      </c>
      <c r="AG1844" s="8" t="s">
        <v>12427</v>
      </c>
      <c r="AH1844" s="8" t="s">
        <v>232</v>
      </c>
      <c r="AI1844" s="8" t="s">
        <v>66</v>
      </c>
      <c r="AJ1844" s="8"/>
      <c r="AK1844" s="13" t="s">
        <v>4544</v>
      </c>
      <c r="AL1844" s="13" t="s">
        <v>12428</v>
      </c>
      <c r="AM1844" s="8" t="s">
        <v>2152</v>
      </c>
      <c r="AN1844" s="8" t="s">
        <v>12429</v>
      </c>
      <c r="AO1844" s="13" t="s">
        <v>12430</v>
      </c>
      <c r="AP1844" s="9" t="s">
        <v>1980</v>
      </c>
      <c r="AQ1844" s="11">
        <v>9615.0</v>
      </c>
    </row>
    <row r="1845">
      <c r="A1845" s="8" t="str">
        <f t="shared" si="1"/>
        <v>Devonte Nesby</v>
      </c>
      <c r="B1845" s="8" t="s">
        <v>12413</v>
      </c>
      <c r="C1845" s="8" t="s">
        <v>284</v>
      </c>
      <c r="D1845" s="9" t="s">
        <v>12414</v>
      </c>
      <c r="E1845" s="8" t="s">
        <v>12415</v>
      </c>
      <c r="F1845" s="8" t="s">
        <v>2304</v>
      </c>
      <c r="G1845" s="8" t="s">
        <v>47</v>
      </c>
      <c r="H1845" s="8" t="s">
        <v>12416</v>
      </c>
      <c r="I1845" s="8" t="s">
        <v>49</v>
      </c>
      <c r="J1845" s="10">
        <v>3.49</v>
      </c>
      <c r="K1845" s="8" t="s">
        <v>12417</v>
      </c>
      <c r="L1845" s="8"/>
      <c r="M1845" s="8"/>
      <c r="N1845" s="8" t="s">
        <v>12436</v>
      </c>
      <c r="O1845" s="8" t="s">
        <v>52</v>
      </c>
      <c r="P1845" s="8"/>
      <c r="Q1845" s="8"/>
      <c r="R1845" s="8" t="s">
        <v>12437</v>
      </c>
      <c r="S1845" s="8" t="s">
        <v>12438</v>
      </c>
      <c r="T1845" s="11" t="str">
        <f t="shared" si="2"/>
        <v>Devonte Nesby</v>
      </c>
      <c r="U1845" s="8" t="s">
        <v>80</v>
      </c>
      <c r="V1845" s="8" t="s">
        <v>12439</v>
      </c>
      <c r="W1845" s="8"/>
      <c r="X1845" s="8" t="s">
        <v>12421</v>
      </c>
      <c r="Y1845" s="8" t="s">
        <v>60</v>
      </c>
      <c r="Z1845" s="12" t="s">
        <v>12422</v>
      </c>
      <c r="AA1845" s="8" t="s">
        <v>60</v>
      </c>
      <c r="AB1845" s="12" t="s">
        <v>12440</v>
      </c>
      <c r="AC1845" s="8" t="s">
        <v>60</v>
      </c>
      <c r="AD1845" s="12" t="s">
        <v>12425</v>
      </c>
      <c r="AE1845" s="8" t="s">
        <v>12426</v>
      </c>
      <c r="AF1845" s="8" t="s">
        <v>1980</v>
      </c>
      <c r="AG1845" s="8" t="s">
        <v>12427</v>
      </c>
      <c r="AH1845" s="8" t="s">
        <v>232</v>
      </c>
      <c r="AI1845" s="8" t="s">
        <v>66</v>
      </c>
      <c r="AJ1845" s="8"/>
      <c r="AK1845" s="8" t="s">
        <v>4544</v>
      </c>
      <c r="AL1845" s="8" t="s">
        <v>12428</v>
      </c>
      <c r="AM1845" s="8" t="s">
        <v>2152</v>
      </c>
      <c r="AN1845" s="8" t="s">
        <v>12429</v>
      </c>
      <c r="AO1845" s="8" t="s">
        <v>12430</v>
      </c>
      <c r="AP1845" s="9" t="s">
        <v>1980</v>
      </c>
      <c r="AQ1845" s="11">
        <v>9615.0</v>
      </c>
    </row>
    <row r="1846">
      <c r="A1846" s="8" t="str">
        <f t="shared" si="1"/>
        <v>Clara Santucci</v>
      </c>
      <c r="B1846" s="8" t="s">
        <v>12441</v>
      </c>
      <c r="C1846" s="8" t="s">
        <v>459</v>
      </c>
      <c r="D1846" s="9" t="s">
        <v>12414</v>
      </c>
      <c r="E1846" s="8" t="s">
        <v>12442</v>
      </c>
      <c r="F1846" s="8" t="s">
        <v>2304</v>
      </c>
      <c r="G1846" s="8" t="s">
        <v>47</v>
      </c>
      <c r="H1846" s="8" t="s">
        <v>12443</v>
      </c>
      <c r="I1846" s="8" t="s">
        <v>49</v>
      </c>
      <c r="J1846" s="10">
        <v>3.47</v>
      </c>
      <c r="K1846" s="8" t="s">
        <v>12444</v>
      </c>
      <c r="L1846" s="8" t="s">
        <v>12445</v>
      </c>
      <c r="M1846" s="8" t="s">
        <v>86</v>
      </c>
      <c r="N1846" s="8" t="s">
        <v>12446</v>
      </c>
      <c r="O1846" s="8" t="s">
        <v>52</v>
      </c>
      <c r="P1846" s="8"/>
      <c r="Q1846" s="8"/>
      <c r="R1846" s="8" t="s">
        <v>12447</v>
      </c>
      <c r="S1846" s="8" t="s">
        <v>12448</v>
      </c>
      <c r="T1846" s="11" t="str">
        <f t="shared" si="2"/>
        <v>Clara Santucci</v>
      </c>
      <c r="U1846" s="8" t="s">
        <v>149</v>
      </c>
      <c r="V1846" s="8" t="s">
        <v>12449</v>
      </c>
      <c r="W1846" s="8" t="s">
        <v>12450</v>
      </c>
      <c r="X1846" s="8" t="s">
        <v>12451</v>
      </c>
      <c r="Y1846" s="12" t="s">
        <v>12452</v>
      </c>
      <c r="Z1846" s="12" t="s">
        <v>12453</v>
      </c>
      <c r="AA1846" s="8" t="s">
        <v>60</v>
      </c>
      <c r="AB1846" s="12" t="s">
        <v>12454</v>
      </c>
      <c r="AC1846" s="12" t="s">
        <v>12455</v>
      </c>
      <c r="AD1846" s="12" t="s">
        <v>12456</v>
      </c>
      <c r="AE1846" s="8" t="s">
        <v>12457</v>
      </c>
      <c r="AF1846" s="8" t="s">
        <v>12414</v>
      </c>
      <c r="AG1846" s="8" t="s">
        <v>12427</v>
      </c>
      <c r="AH1846" s="8" t="s">
        <v>232</v>
      </c>
      <c r="AI1846" s="8" t="s">
        <v>66</v>
      </c>
      <c r="AJ1846" s="8" t="s">
        <v>86</v>
      </c>
      <c r="AK1846" s="13" t="s">
        <v>4944</v>
      </c>
      <c r="AL1846" s="13" t="s">
        <v>3461</v>
      </c>
      <c r="AM1846" s="8" t="s">
        <v>3189</v>
      </c>
      <c r="AN1846" s="8" t="s">
        <v>12458</v>
      </c>
      <c r="AO1846" s="13" t="s">
        <v>12459</v>
      </c>
      <c r="AP1846" s="9" t="s">
        <v>12414</v>
      </c>
      <c r="AQ1846" s="11">
        <v>22350.0</v>
      </c>
    </row>
    <row r="1847">
      <c r="A1847" s="8" t="str">
        <f t="shared" si="1"/>
        <v>Matti Mortimore</v>
      </c>
      <c r="B1847" s="8" t="s">
        <v>12460</v>
      </c>
      <c r="C1847" s="8" t="s">
        <v>2213</v>
      </c>
      <c r="D1847" s="9" t="s">
        <v>12461</v>
      </c>
      <c r="E1847" s="8" t="s">
        <v>12462</v>
      </c>
      <c r="F1847" s="8" t="s">
        <v>3309</v>
      </c>
      <c r="G1847" s="8" t="s">
        <v>47</v>
      </c>
      <c r="H1847" s="8" t="s">
        <v>12463</v>
      </c>
      <c r="I1847" s="8" t="s">
        <v>1330</v>
      </c>
      <c r="J1847" s="10">
        <v>3.62</v>
      </c>
      <c r="K1847" s="8" t="s">
        <v>12464</v>
      </c>
      <c r="L1847" s="8" t="s">
        <v>2054</v>
      </c>
      <c r="M1847" s="8" t="s">
        <v>86</v>
      </c>
      <c r="N1847" s="8" t="s">
        <v>12465</v>
      </c>
      <c r="O1847" s="8" t="s">
        <v>52</v>
      </c>
      <c r="P1847" s="8"/>
      <c r="Q1847" s="8"/>
      <c r="R1847" s="8" t="s">
        <v>12466</v>
      </c>
      <c r="S1847" s="8" t="s">
        <v>12467</v>
      </c>
      <c r="T1847" s="11" t="str">
        <f t="shared" si="2"/>
        <v>Matti Mortimore</v>
      </c>
      <c r="U1847" s="8" t="s">
        <v>1959</v>
      </c>
      <c r="V1847" s="8" t="s">
        <v>12468</v>
      </c>
      <c r="W1847" s="8" t="s">
        <v>12469</v>
      </c>
      <c r="X1847" s="8" t="s">
        <v>12470</v>
      </c>
      <c r="Y1847" s="8" t="s">
        <v>60</v>
      </c>
      <c r="Z1847" s="12" t="s">
        <v>12471</v>
      </c>
      <c r="AA1847" s="8" t="s">
        <v>60</v>
      </c>
      <c r="AB1847" s="12" t="s">
        <v>12472</v>
      </c>
      <c r="AC1847" s="8" t="s">
        <v>60</v>
      </c>
      <c r="AD1847" s="12" t="s">
        <v>12473</v>
      </c>
      <c r="AE1847" s="8" t="s">
        <v>12474</v>
      </c>
      <c r="AF1847" s="8" t="s">
        <v>12475</v>
      </c>
      <c r="AG1847" s="8" t="s">
        <v>12476</v>
      </c>
      <c r="AH1847" s="8" t="s">
        <v>654</v>
      </c>
      <c r="AI1847" s="8" t="s">
        <v>233</v>
      </c>
      <c r="AJ1847" s="8" t="s">
        <v>86</v>
      </c>
      <c r="AK1847" s="13" t="s">
        <v>2364</v>
      </c>
      <c r="AL1847" s="13" t="s">
        <v>2229</v>
      </c>
      <c r="AM1847" s="8" t="s">
        <v>2365</v>
      </c>
      <c r="AN1847" s="8" t="s">
        <v>10356</v>
      </c>
      <c r="AO1847" s="13" t="s">
        <v>12477</v>
      </c>
      <c r="AP1847" s="9" t="s">
        <v>12475</v>
      </c>
      <c r="AQ1847" s="11">
        <v>8238.0</v>
      </c>
    </row>
    <row r="1848">
      <c r="A1848" s="8" t="str">
        <f t="shared" si="1"/>
        <v>Zach Pawlowski</v>
      </c>
      <c r="B1848" s="8" t="s">
        <v>12460</v>
      </c>
      <c r="C1848" s="8" t="s">
        <v>2213</v>
      </c>
      <c r="D1848" s="9" t="s">
        <v>12461</v>
      </c>
      <c r="E1848" s="8" t="s">
        <v>12462</v>
      </c>
      <c r="F1848" s="8" t="s">
        <v>3309</v>
      </c>
      <c r="G1848" s="8" t="s">
        <v>47</v>
      </c>
      <c r="H1848" s="8" t="s">
        <v>12463</v>
      </c>
      <c r="I1848" s="8" t="s">
        <v>1330</v>
      </c>
      <c r="J1848" s="10">
        <v>3.62</v>
      </c>
      <c r="K1848" s="8" t="s">
        <v>12464</v>
      </c>
      <c r="L1848" s="8" t="s">
        <v>2054</v>
      </c>
      <c r="M1848" s="8" t="s">
        <v>86</v>
      </c>
      <c r="N1848" s="8" t="s">
        <v>12478</v>
      </c>
      <c r="O1848" s="8" t="s">
        <v>52</v>
      </c>
      <c r="P1848" s="8"/>
      <c r="Q1848" s="8"/>
      <c r="R1848" s="8" t="s">
        <v>1734</v>
      </c>
      <c r="S1848" s="8" t="s">
        <v>12479</v>
      </c>
      <c r="T1848" s="11" t="str">
        <f t="shared" si="2"/>
        <v>Zach Pawlowski</v>
      </c>
      <c r="U1848" s="8" t="s">
        <v>469</v>
      </c>
      <c r="V1848" s="8" t="s">
        <v>12480</v>
      </c>
      <c r="W1848" s="8" t="s">
        <v>12481</v>
      </c>
      <c r="X1848" s="8" t="s">
        <v>12470</v>
      </c>
      <c r="Y1848" s="8" t="s">
        <v>60</v>
      </c>
      <c r="Z1848" s="12" t="s">
        <v>12471</v>
      </c>
      <c r="AA1848" s="8" t="s">
        <v>60</v>
      </c>
      <c r="AB1848" s="12" t="s">
        <v>12472</v>
      </c>
      <c r="AC1848" s="8" t="s">
        <v>60</v>
      </c>
      <c r="AD1848" s="12" t="s">
        <v>12473</v>
      </c>
      <c r="AE1848" s="8" t="s">
        <v>12474</v>
      </c>
      <c r="AF1848" s="8" t="s">
        <v>12475</v>
      </c>
      <c r="AG1848" s="8" t="s">
        <v>12476</v>
      </c>
      <c r="AH1848" s="8" t="s">
        <v>654</v>
      </c>
      <c r="AI1848" s="8" t="s">
        <v>233</v>
      </c>
      <c r="AJ1848" s="8" t="s">
        <v>86</v>
      </c>
      <c r="AK1848" s="13" t="s">
        <v>2364</v>
      </c>
      <c r="AL1848" s="13" t="s">
        <v>2229</v>
      </c>
      <c r="AM1848" s="8" t="s">
        <v>2365</v>
      </c>
      <c r="AN1848" s="8" t="s">
        <v>10356</v>
      </c>
      <c r="AO1848" s="13" t="s">
        <v>12477</v>
      </c>
      <c r="AP1848" s="9" t="s">
        <v>12475</v>
      </c>
      <c r="AQ1848" s="11">
        <v>8238.0</v>
      </c>
    </row>
    <row r="1849">
      <c r="A1849" s="8" t="str">
        <f t="shared" si="1"/>
        <v>Ross Bravo</v>
      </c>
      <c r="B1849" s="8" t="s">
        <v>12460</v>
      </c>
      <c r="C1849" s="8" t="s">
        <v>2213</v>
      </c>
      <c r="D1849" s="9" t="s">
        <v>12461</v>
      </c>
      <c r="E1849" s="8" t="s">
        <v>12462</v>
      </c>
      <c r="F1849" s="8" t="s">
        <v>3309</v>
      </c>
      <c r="G1849" s="8" t="s">
        <v>47</v>
      </c>
      <c r="H1849" s="8" t="s">
        <v>12463</v>
      </c>
      <c r="I1849" s="8" t="s">
        <v>1330</v>
      </c>
      <c r="J1849" s="10">
        <v>3.62</v>
      </c>
      <c r="K1849" s="8" t="s">
        <v>12464</v>
      </c>
      <c r="L1849" s="8" t="s">
        <v>2054</v>
      </c>
      <c r="M1849" s="8"/>
      <c r="N1849" s="8" t="s">
        <v>12482</v>
      </c>
      <c r="O1849" s="8" t="s">
        <v>52</v>
      </c>
      <c r="P1849" s="8"/>
      <c r="Q1849" s="8"/>
      <c r="R1849" s="8" t="s">
        <v>3939</v>
      </c>
      <c r="S1849" s="8" t="s">
        <v>12483</v>
      </c>
      <c r="T1849" s="11" t="str">
        <f t="shared" si="2"/>
        <v>Ross Bravo</v>
      </c>
      <c r="U1849" s="8" t="s">
        <v>7521</v>
      </c>
      <c r="V1849" s="8" t="s">
        <v>12484</v>
      </c>
      <c r="W1849" s="8" t="s">
        <v>12485</v>
      </c>
      <c r="X1849" s="8" t="s">
        <v>12470</v>
      </c>
      <c r="Y1849" s="8" t="s">
        <v>60</v>
      </c>
      <c r="Z1849" s="12" t="s">
        <v>12471</v>
      </c>
      <c r="AA1849" s="12" t="s">
        <v>12486</v>
      </c>
      <c r="AB1849" s="12" t="s">
        <v>12472</v>
      </c>
      <c r="AC1849" s="8" t="s">
        <v>60</v>
      </c>
      <c r="AD1849" s="12" t="s">
        <v>12473</v>
      </c>
      <c r="AE1849" s="8" t="s">
        <v>12474</v>
      </c>
      <c r="AF1849" s="8" t="s">
        <v>12475</v>
      </c>
      <c r="AG1849" s="8" t="s">
        <v>12476</v>
      </c>
      <c r="AH1849" s="8" t="s">
        <v>654</v>
      </c>
      <c r="AI1849" s="8" t="s">
        <v>233</v>
      </c>
      <c r="AJ1849" s="8"/>
      <c r="AK1849" s="8" t="s">
        <v>2364</v>
      </c>
      <c r="AL1849" s="8" t="s">
        <v>2229</v>
      </c>
      <c r="AM1849" s="8" t="s">
        <v>2365</v>
      </c>
      <c r="AN1849" s="8" t="s">
        <v>10356</v>
      </c>
      <c r="AO1849" s="8" t="s">
        <v>12477</v>
      </c>
      <c r="AP1849" s="9" t="s">
        <v>12475</v>
      </c>
      <c r="AQ1849" s="11">
        <v>8238.0</v>
      </c>
    </row>
    <row r="1850">
      <c r="A1850" s="8" t="str">
        <f t="shared" si="1"/>
        <v>Abigail Busse</v>
      </c>
      <c r="B1850" s="8" t="s">
        <v>12460</v>
      </c>
      <c r="C1850" s="8" t="s">
        <v>2213</v>
      </c>
      <c r="D1850" s="9" t="s">
        <v>12461</v>
      </c>
      <c r="E1850" s="8" t="s">
        <v>12462</v>
      </c>
      <c r="F1850" s="8" t="s">
        <v>3309</v>
      </c>
      <c r="G1850" s="8" t="s">
        <v>47</v>
      </c>
      <c r="H1850" s="8" t="s">
        <v>12463</v>
      </c>
      <c r="I1850" s="8" t="s">
        <v>1330</v>
      </c>
      <c r="J1850" s="10">
        <v>3.62</v>
      </c>
      <c r="K1850" s="8" t="s">
        <v>12464</v>
      </c>
      <c r="L1850" s="8" t="s">
        <v>2054</v>
      </c>
      <c r="M1850" s="8"/>
      <c r="N1850" s="8" t="s">
        <v>12487</v>
      </c>
      <c r="O1850" s="8" t="s">
        <v>52</v>
      </c>
      <c r="P1850" s="8"/>
      <c r="Q1850" s="8"/>
      <c r="R1850" s="8" t="s">
        <v>12488</v>
      </c>
      <c r="S1850" s="8" t="s">
        <v>12489</v>
      </c>
      <c r="T1850" s="11" t="str">
        <f t="shared" si="2"/>
        <v>Abigail Busse</v>
      </c>
      <c r="U1850" s="8" t="s">
        <v>486</v>
      </c>
      <c r="V1850" s="8" t="s">
        <v>12490</v>
      </c>
      <c r="W1850" s="8" t="s">
        <v>12491</v>
      </c>
      <c r="X1850" s="8" t="s">
        <v>12470</v>
      </c>
      <c r="Y1850" s="8" t="s">
        <v>60</v>
      </c>
      <c r="Z1850" s="12" t="s">
        <v>12471</v>
      </c>
      <c r="AA1850" s="8" t="s">
        <v>60</v>
      </c>
      <c r="AB1850" s="12" t="s">
        <v>12472</v>
      </c>
      <c r="AC1850" s="8" t="s">
        <v>60</v>
      </c>
      <c r="AD1850" s="12" t="s">
        <v>12473</v>
      </c>
      <c r="AE1850" s="8" t="s">
        <v>12474</v>
      </c>
      <c r="AF1850" s="8" t="s">
        <v>12475</v>
      </c>
      <c r="AG1850" s="8" t="s">
        <v>12476</v>
      </c>
      <c r="AH1850" s="8" t="s">
        <v>654</v>
      </c>
      <c r="AI1850" s="8" t="s">
        <v>233</v>
      </c>
      <c r="AJ1850" s="8"/>
      <c r="AK1850" s="8" t="s">
        <v>2364</v>
      </c>
      <c r="AL1850" s="8" t="s">
        <v>2229</v>
      </c>
      <c r="AM1850" s="8" t="s">
        <v>2365</v>
      </c>
      <c r="AN1850" s="8" t="s">
        <v>10356</v>
      </c>
      <c r="AO1850" s="8" t="s">
        <v>12477</v>
      </c>
      <c r="AP1850" s="8" t="s">
        <v>12475</v>
      </c>
      <c r="AQ1850" s="11">
        <v>8238.0</v>
      </c>
    </row>
    <row r="1851">
      <c r="A1851" s="8" t="str">
        <f t="shared" si="1"/>
        <v>Adiya Golden</v>
      </c>
      <c r="B1851" s="8" t="s">
        <v>12460</v>
      </c>
      <c r="C1851" s="8" t="s">
        <v>2213</v>
      </c>
      <c r="D1851" s="9" t="s">
        <v>12461</v>
      </c>
      <c r="E1851" s="8" t="s">
        <v>12462</v>
      </c>
      <c r="F1851" s="8" t="s">
        <v>3309</v>
      </c>
      <c r="G1851" s="8" t="s">
        <v>47</v>
      </c>
      <c r="H1851" s="8" t="s">
        <v>12463</v>
      </c>
      <c r="I1851" s="8" t="s">
        <v>1330</v>
      </c>
      <c r="J1851" s="10">
        <v>3.62</v>
      </c>
      <c r="K1851" s="8" t="s">
        <v>12464</v>
      </c>
      <c r="L1851" s="8" t="s">
        <v>2054</v>
      </c>
      <c r="M1851" s="8"/>
      <c r="N1851" s="8" t="s">
        <v>12492</v>
      </c>
      <c r="O1851" s="8" t="s">
        <v>52</v>
      </c>
      <c r="P1851" s="8"/>
      <c r="Q1851" s="8"/>
      <c r="R1851" s="8" t="s">
        <v>12493</v>
      </c>
      <c r="S1851" s="8" t="s">
        <v>12494</v>
      </c>
      <c r="T1851" s="11" t="str">
        <f t="shared" si="2"/>
        <v>Adiya Golden</v>
      </c>
      <c r="U1851" s="8" t="s">
        <v>486</v>
      </c>
      <c r="V1851" s="8" t="s">
        <v>12495</v>
      </c>
      <c r="W1851" s="8" t="s">
        <v>12496</v>
      </c>
      <c r="X1851" s="8" t="s">
        <v>12470</v>
      </c>
      <c r="Y1851" s="8" t="s">
        <v>60</v>
      </c>
      <c r="Z1851" s="12" t="s">
        <v>12471</v>
      </c>
      <c r="AA1851" s="8" t="s">
        <v>60</v>
      </c>
      <c r="AB1851" s="12" t="s">
        <v>12472</v>
      </c>
      <c r="AC1851" s="8" t="s">
        <v>60</v>
      </c>
      <c r="AD1851" s="12" t="s">
        <v>12473</v>
      </c>
      <c r="AE1851" s="8" t="s">
        <v>12474</v>
      </c>
      <c r="AF1851" s="8" t="s">
        <v>12475</v>
      </c>
      <c r="AG1851" s="8" t="s">
        <v>12476</v>
      </c>
      <c r="AH1851" s="8" t="s">
        <v>654</v>
      </c>
      <c r="AI1851" s="8" t="s">
        <v>233</v>
      </c>
      <c r="AJ1851" s="8"/>
      <c r="AK1851" s="8" t="s">
        <v>2364</v>
      </c>
      <c r="AL1851" s="8" t="s">
        <v>2229</v>
      </c>
      <c r="AM1851" s="8" t="s">
        <v>2365</v>
      </c>
      <c r="AN1851" s="8" t="s">
        <v>10356</v>
      </c>
      <c r="AO1851" s="8" t="s">
        <v>12477</v>
      </c>
      <c r="AP1851" s="8" t="s">
        <v>12475</v>
      </c>
      <c r="AQ1851" s="11">
        <v>8238.0</v>
      </c>
    </row>
    <row r="1852">
      <c r="A1852" s="8" t="str">
        <f t="shared" si="1"/>
        <v>Mary Hanson</v>
      </c>
      <c r="B1852" s="8" t="s">
        <v>12460</v>
      </c>
      <c r="C1852" s="8" t="s">
        <v>2213</v>
      </c>
      <c r="D1852" s="9" t="s">
        <v>12461</v>
      </c>
      <c r="E1852" s="8" t="s">
        <v>12462</v>
      </c>
      <c r="F1852" s="8" t="s">
        <v>3309</v>
      </c>
      <c r="G1852" s="8" t="s">
        <v>47</v>
      </c>
      <c r="H1852" s="8" t="s">
        <v>12463</v>
      </c>
      <c r="I1852" s="8" t="s">
        <v>1330</v>
      </c>
      <c r="J1852" s="10">
        <v>3.62</v>
      </c>
      <c r="K1852" s="8" t="s">
        <v>12464</v>
      </c>
      <c r="L1852" s="8" t="s">
        <v>2054</v>
      </c>
      <c r="M1852" s="8"/>
      <c r="N1852" s="8" t="s">
        <v>12497</v>
      </c>
      <c r="O1852" s="8" t="s">
        <v>52</v>
      </c>
      <c r="P1852" s="8"/>
      <c r="Q1852" s="8"/>
      <c r="R1852" s="8" t="s">
        <v>12498</v>
      </c>
      <c r="S1852" s="8" t="s">
        <v>12499</v>
      </c>
      <c r="T1852" s="11" t="str">
        <f t="shared" si="2"/>
        <v>Mary Hanson</v>
      </c>
      <c r="U1852" s="8" t="s">
        <v>486</v>
      </c>
      <c r="V1852" s="8" t="s">
        <v>12500</v>
      </c>
      <c r="W1852" s="8" t="s">
        <v>12501</v>
      </c>
      <c r="X1852" s="8" t="s">
        <v>12470</v>
      </c>
      <c r="Y1852" s="8" t="s">
        <v>60</v>
      </c>
      <c r="Z1852" s="12" t="s">
        <v>12471</v>
      </c>
      <c r="AA1852" s="8" t="s">
        <v>60</v>
      </c>
      <c r="AB1852" s="12" t="s">
        <v>12472</v>
      </c>
      <c r="AC1852" s="8" t="s">
        <v>60</v>
      </c>
      <c r="AD1852" s="12" t="s">
        <v>12473</v>
      </c>
      <c r="AE1852" s="8" t="s">
        <v>12474</v>
      </c>
      <c r="AF1852" s="8" t="s">
        <v>12475</v>
      </c>
      <c r="AG1852" s="8" t="s">
        <v>12476</v>
      </c>
      <c r="AH1852" s="8" t="s">
        <v>654</v>
      </c>
      <c r="AI1852" s="8" t="s">
        <v>233</v>
      </c>
      <c r="AJ1852" s="8"/>
      <c r="AK1852" s="8" t="s">
        <v>2364</v>
      </c>
      <c r="AL1852" s="8" t="s">
        <v>2229</v>
      </c>
      <c r="AM1852" s="8" t="s">
        <v>2365</v>
      </c>
      <c r="AN1852" s="8" t="s">
        <v>10356</v>
      </c>
      <c r="AO1852" s="8" t="s">
        <v>12477</v>
      </c>
      <c r="AP1852" s="8" t="s">
        <v>12475</v>
      </c>
      <c r="AQ1852" s="11">
        <v>8238.0</v>
      </c>
    </row>
    <row r="1853">
      <c r="A1853" s="8" t="str">
        <f t="shared" si="1"/>
        <v>Bert Rogers</v>
      </c>
      <c r="B1853" s="8" t="s">
        <v>12460</v>
      </c>
      <c r="C1853" s="8" t="s">
        <v>2213</v>
      </c>
      <c r="D1853" s="9" t="s">
        <v>12461</v>
      </c>
      <c r="E1853" s="8" t="s">
        <v>12462</v>
      </c>
      <c r="F1853" s="8" t="s">
        <v>3309</v>
      </c>
      <c r="G1853" s="8" t="s">
        <v>47</v>
      </c>
      <c r="H1853" s="8" t="s">
        <v>12463</v>
      </c>
      <c r="I1853" s="8" t="s">
        <v>1330</v>
      </c>
      <c r="J1853" s="10">
        <v>3.62</v>
      </c>
      <c r="K1853" s="8" t="s">
        <v>12464</v>
      </c>
      <c r="L1853" s="8" t="s">
        <v>2054</v>
      </c>
      <c r="M1853" s="8" t="s">
        <v>86</v>
      </c>
      <c r="N1853" s="8" t="s">
        <v>12502</v>
      </c>
      <c r="O1853" s="8" t="s">
        <v>52</v>
      </c>
      <c r="P1853" s="8"/>
      <c r="Q1853" s="8"/>
      <c r="R1853" s="8" t="s">
        <v>12503</v>
      </c>
      <c r="S1853" s="8" t="s">
        <v>1523</v>
      </c>
      <c r="T1853" s="11" t="str">
        <f t="shared" si="2"/>
        <v>Bert Rogers</v>
      </c>
      <c r="U1853" s="8" t="s">
        <v>311</v>
      </c>
      <c r="V1853" s="8" t="s">
        <v>12504</v>
      </c>
      <c r="W1853" s="8" t="s">
        <v>12505</v>
      </c>
      <c r="X1853" s="8" t="s">
        <v>12470</v>
      </c>
      <c r="Y1853" s="12" t="s">
        <v>12506</v>
      </c>
      <c r="Z1853" s="12" t="s">
        <v>12471</v>
      </c>
      <c r="AA1853" s="8" t="s">
        <v>60</v>
      </c>
      <c r="AB1853" s="12" t="s">
        <v>12472</v>
      </c>
      <c r="AC1853" s="8" t="s">
        <v>60</v>
      </c>
      <c r="AD1853" s="12" t="s">
        <v>12473</v>
      </c>
      <c r="AE1853" s="8" t="s">
        <v>12474</v>
      </c>
      <c r="AF1853" s="8" t="s">
        <v>12475</v>
      </c>
      <c r="AG1853" s="8" t="s">
        <v>12476</v>
      </c>
      <c r="AH1853" s="8" t="s">
        <v>654</v>
      </c>
      <c r="AI1853" s="8" t="s">
        <v>233</v>
      </c>
      <c r="AJ1853" s="8" t="s">
        <v>86</v>
      </c>
      <c r="AK1853" s="13" t="s">
        <v>2364</v>
      </c>
      <c r="AL1853" s="13" t="s">
        <v>2229</v>
      </c>
      <c r="AM1853" s="8" t="s">
        <v>2365</v>
      </c>
      <c r="AN1853" s="8" t="s">
        <v>10356</v>
      </c>
      <c r="AO1853" s="13" t="s">
        <v>12477</v>
      </c>
      <c r="AP1853" s="9" t="s">
        <v>12475</v>
      </c>
      <c r="AQ1853" s="11">
        <v>8238.0</v>
      </c>
    </row>
    <row r="1854">
      <c r="A1854" s="8" t="str">
        <f t="shared" si="1"/>
        <v>Mike Koenning</v>
      </c>
      <c r="B1854" s="8" t="s">
        <v>12460</v>
      </c>
      <c r="C1854" s="8" t="s">
        <v>2213</v>
      </c>
      <c r="D1854" s="9" t="s">
        <v>12461</v>
      </c>
      <c r="E1854" s="8" t="s">
        <v>12462</v>
      </c>
      <c r="F1854" s="8" t="s">
        <v>3309</v>
      </c>
      <c r="G1854" s="8" t="s">
        <v>47</v>
      </c>
      <c r="H1854" s="8" t="s">
        <v>12463</v>
      </c>
      <c r="I1854" s="8" t="s">
        <v>1330</v>
      </c>
      <c r="J1854" s="10">
        <v>3.62</v>
      </c>
      <c r="K1854" s="8" t="s">
        <v>12464</v>
      </c>
      <c r="L1854" s="8" t="s">
        <v>2054</v>
      </c>
      <c r="M1854" s="8" t="s">
        <v>86</v>
      </c>
      <c r="N1854" s="8" t="s">
        <v>12507</v>
      </c>
      <c r="O1854" s="8" t="s">
        <v>52</v>
      </c>
      <c r="P1854" s="8"/>
      <c r="Q1854" s="8"/>
      <c r="R1854" s="8" t="s">
        <v>1237</v>
      </c>
      <c r="S1854" s="8" t="s">
        <v>12508</v>
      </c>
      <c r="T1854" s="11" t="str">
        <f t="shared" si="2"/>
        <v>Mike Koenning</v>
      </c>
      <c r="U1854" s="8" t="s">
        <v>2821</v>
      </c>
      <c r="V1854" s="8" t="s">
        <v>12509</v>
      </c>
      <c r="W1854" s="8" t="s">
        <v>12510</v>
      </c>
      <c r="X1854" s="8" t="s">
        <v>12470</v>
      </c>
      <c r="Y1854" s="12" t="s">
        <v>12511</v>
      </c>
      <c r="Z1854" s="12" t="s">
        <v>12471</v>
      </c>
      <c r="AA1854" s="8" t="s">
        <v>60</v>
      </c>
      <c r="AB1854" s="12" t="s">
        <v>12472</v>
      </c>
      <c r="AC1854" s="8" t="s">
        <v>60</v>
      </c>
      <c r="AD1854" s="12" t="s">
        <v>12473</v>
      </c>
      <c r="AE1854" s="8" t="s">
        <v>12474</v>
      </c>
      <c r="AF1854" s="8" t="s">
        <v>12475</v>
      </c>
      <c r="AG1854" s="8" t="s">
        <v>12476</v>
      </c>
      <c r="AH1854" s="8" t="s">
        <v>654</v>
      </c>
      <c r="AI1854" s="8" t="s">
        <v>233</v>
      </c>
      <c r="AJ1854" s="8" t="s">
        <v>86</v>
      </c>
      <c r="AK1854" s="13" t="s">
        <v>2364</v>
      </c>
      <c r="AL1854" s="13" t="s">
        <v>2229</v>
      </c>
      <c r="AM1854" s="8" t="s">
        <v>2365</v>
      </c>
      <c r="AN1854" s="8" t="s">
        <v>10356</v>
      </c>
      <c r="AO1854" s="13" t="s">
        <v>12477</v>
      </c>
      <c r="AP1854" s="9" t="s">
        <v>12475</v>
      </c>
      <c r="AQ1854" s="11">
        <v>8238.0</v>
      </c>
    </row>
    <row r="1855">
      <c r="A1855" s="8" t="str">
        <f t="shared" si="1"/>
        <v>Kelly Jacoby</v>
      </c>
      <c r="B1855" s="8" t="s">
        <v>12460</v>
      </c>
      <c r="C1855" s="8" t="s">
        <v>2213</v>
      </c>
      <c r="D1855" s="9" t="s">
        <v>12461</v>
      </c>
      <c r="E1855" s="8" t="s">
        <v>12462</v>
      </c>
      <c r="F1855" s="8" t="s">
        <v>3309</v>
      </c>
      <c r="G1855" s="8" t="s">
        <v>47</v>
      </c>
      <c r="H1855" s="8" t="s">
        <v>12463</v>
      </c>
      <c r="I1855" s="8" t="s">
        <v>1330</v>
      </c>
      <c r="J1855" s="10">
        <v>3.62</v>
      </c>
      <c r="K1855" s="8" t="s">
        <v>12464</v>
      </c>
      <c r="L1855" s="8" t="s">
        <v>2054</v>
      </c>
      <c r="M1855" s="8"/>
      <c r="N1855" s="8" t="s">
        <v>12512</v>
      </c>
      <c r="O1855" s="8" t="s">
        <v>52</v>
      </c>
      <c r="P1855" s="8"/>
      <c r="Q1855" s="8"/>
      <c r="R1855" s="8" t="s">
        <v>2001</v>
      </c>
      <c r="S1855" s="8" t="s">
        <v>3897</v>
      </c>
      <c r="T1855" s="11" t="str">
        <f t="shared" si="2"/>
        <v>Kelly Jacoby</v>
      </c>
      <c r="U1855" s="8" t="s">
        <v>247</v>
      </c>
      <c r="V1855" s="8" t="s">
        <v>12513</v>
      </c>
      <c r="W1855" s="8"/>
      <c r="X1855" s="8" t="s">
        <v>12470</v>
      </c>
      <c r="Y1855" s="12" t="s">
        <v>12514</v>
      </c>
      <c r="Z1855" s="12" t="s">
        <v>12471</v>
      </c>
      <c r="AA1855" s="8" t="s">
        <v>60</v>
      </c>
      <c r="AB1855" s="12" t="s">
        <v>12472</v>
      </c>
      <c r="AC1855" s="8" t="s">
        <v>60</v>
      </c>
      <c r="AD1855" s="12" t="s">
        <v>12473</v>
      </c>
      <c r="AE1855" s="8" t="s">
        <v>12474</v>
      </c>
      <c r="AF1855" s="8" t="s">
        <v>12475</v>
      </c>
      <c r="AG1855" s="8" t="s">
        <v>12476</v>
      </c>
      <c r="AH1855" s="13" t="s">
        <v>654</v>
      </c>
      <c r="AI1855" s="13" t="s">
        <v>233</v>
      </c>
      <c r="AJ1855" s="8"/>
      <c r="AK1855" s="13" t="s">
        <v>2364</v>
      </c>
      <c r="AL1855" s="13" t="s">
        <v>2229</v>
      </c>
      <c r="AM1855" s="8" t="s">
        <v>2365</v>
      </c>
      <c r="AN1855" s="8" t="s">
        <v>10356</v>
      </c>
      <c r="AO1855" s="13" t="s">
        <v>12477</v>
      </c>
      <c r="AP1855" s="9" t="s">
        <v>12475</v>
      </c>
      <c r="AQ1855" s="11">
        <v>8238.0</v>
      </c>
    </row>
    <row r="1856">
      <c r="A1856" s="8" t="str">
        <f t="shared" si="1"/>
        <v>Jack Hackett</v>
      </c>
      <c r="B1856" s="8" t="s">
        <v>12460</v>
      </c>
      <c r="C1856" s="8" t="s">
        <v>2213</v>
      </c>
      <c r="D1856" s="9" t="s">
        <v>12461</v>
      </c>
      <c r="E1856" s="8" t="s">
        <v>12462</v>
      </c>
      <c r="F1856" s="8" t="s">
        <v>3309</v>
      </c>
      <c r="G1856" s="8" t="s">
        <v>47</v>
      </c>
      <c r="H1856" s="8" t="s">
        <v>12463</v>
      </c>
      <c r="I1856" s="8" t="s">
        <v>1330</v>
      </c>
      <c r="J1856" s="10">
        <v>3.62</v>
      </c>
      <c r="K1856" s="8" t="s">
        <v>12464</v>
      </c>
      <c r="L1856" s="8" t="s">
        <v>2054</v>
      </c>
      <c r="M1856" s="8"/>
      <c r="N1856" s="8" t="s">
        <v>12515</v>
      </c>
      <c r="O1856" s="8" t="s">
        <v>52</v>
      </c>
      <c r="P1856" s="8"/>
      <c r="Q1856" s="8"/>
      <c r="R1856" s="8" t="s">
        <v>12196</v>
      </c>
      <c r="S1856" s="8" t="s">
        <v>12516</v>
      </c>
      <c r="T1856" s="11" t="str">
        <f t="shared" si="2"/>
        <v>Jack Hackett</v>
      </c>
      <c r="U1856" s="8" t="s">
        <v>106</v>
      </c>
      <c r="V1856" s="8" t="s">
        <v>12517</v>
      </c>
      <c r="W1856" s="8" t="s">
        <v>12518</v>
      </c>
      <c r="X1856" s="8" t="s">
        <v>12470</v>
      </c>
      <c r="Y1856" s="8" t="s">
        <v>60</v>
      </c>
      <c r="Z1856" s="12" t="s">
        <v>12471</v>
      </c>
      <c r="AA1856" s="12" t="s">
        <v>12519</v>
      </c>
      <c r="AB1856" s="12" t="s">
        <v>12472</v>
      </c>
      <c r="AC1856" s="12" t="s">
        <v>12520</v>
      </c>
      <c r="AD1856" s="12" t="s">
        <v>12473</v>
      </c>
      <c r="AE1856" s="8" t="s">
        <v>12474</v>
      </c>
      <c r="AF1856" s="8" t="s">
        <v>12475</v>
      </c>
      <c r="AG1856" s="8" t="s">
        <v>12476</v>
      </c>
      <c r="AH1856" s="8" t="s">
        <v>654</v>
      </c>
      <c r="AI1856" s="8" t="s">
        <v>233</v>
      </c>
      <c r="AJ1856" s="8"/>
      <c r="AK1856" s="8" t="s">
        <v>2364</v>
      </c>
      <c r="AL1856" s="8" t="s">
        <v>2229</v>
      </c>
      <c r="AM1856" s="8" t="s">
        <v>2365</v>
      </c>
      <c r="AN1856" s="8" t="s">
        <v>10356</v>
      </c>
      <c r="AO1856" s="8" t="s">
        <v>12477</v>
      </c>
      <c r="AP1856" s="9" t="s">
        <v>12475</v>
      </c>
      <c r="AQ1856" s="11">
        <v>8238.0</v>
      </c>
    </row>
    <row r="1857">
      <c r="A1857" s="8" t="str">
        <f t="shared" si="1"/>
        <v>AC Adam has been removed. </v>
      </c>
      <c r="B1857" s="8" t="s">
        <v>12460</v>
      </c>
      <c r="C1857" s="8" t="s">
        <v>2213</v>
      </c>
      <c r="D1857" s="9" t="s">
        <v>12461</v>
      </c>
      <c r="E1857" s="8" t="s">
        <v>12462</v>
      </c>
      <c r="F1857" s="8" t="s">
        <v>3309</v>
      </c>
      <c r="G1857" s="8" t="s">
        <v>47</v>
      </c>
      <c r="H1857" s="8" t="s">
        <v>12463</v>
      </c>
      <c r="I1857" s="8" t="s">
        <v>1330</v>
      </c>
      <c r="J1857" s="10">
        <v>3.62</v>
      </c>
      <c r="K1857" s="8" t="s">
        <v>12464</v>
      </c>
      <c r="L1857" s="8" t="s">
        <v>2054</v>
      </c>
      <c r="M1857" s="8"/>
      <c r="N1857" s="8" t="s">
        <v>12521</v>
      </c>
      <c r="O1857" s="8" t="s">
        <v>52</v>
      </c>
      <c r="P1857" s="8"/>
      <c r="Q1857" s="8" t="s">
        <v>2847</v>
      </c>
      <c r="R1857" s="8" t="s">
        <v>12522</v>
      </c>
      <c r="S1857" s="8"/>
      <c r="T1857" s="11" t="str">
        <f t="shared" si="2"/>
        <v>AC Adam has been removed. </v>
      </c>
      <c r="U1857" s="8"/>
      <c r="V1857" s="8"/>
      <c r="W1857" s="8"/>
      <c r="X1857" s="8" t="s">
        <v>12470</v>
      </c>
      <c r="Y1857" s="8" t="s">
        <v>60</v>
      </c>
      <c r="Z1857" s="12" t="s">
        <v>12471</v>
      </c>
      <c r="AA1857" s="8" t="s">
        <v>60</v>
      </c>
      <c r="AB1857" s="12" t="s">
        <v>12472</v>
      </c>
      <c r="AC1857" s="12" t="s">
        <v>12523</v>
      </c>
      <c r="AD1857" s="12" t="s">
        <v>12473</v>
      </c>
      <c r="AE1857" s="8" t="s">
        <v>12474</v>
      </c>
      <c r="AF1857" s="8" t="s">
        <v>12475</v>
      </c>
      <c r="AG1857" s="8" t="s">
        <v>12476</v>
      </c>
      <c r="AH1857" s="8" t="s">
        <v>654</v>
      </c>
      <c r="AI1857" s="8" t="s">
        <v>233</v>
      </c>
      <c r="AJ1857" s="8"/>
      <c r="AK1857" s="8" t="s">
        <v>2364</v>
      </c>
      <c r="AL1857" s="8" t="s">
        <v>2229</v>
      </c>
      <c r="AM1857" s="8" t="s">
        <v>2365</v>
      </c>
      <c r="AN1857" s="8" t="s">
        <v>10356</v>
      </c>
      <c r="AO1857" s="8" t="s">
        <v>12477</v>
      </c>
      <c r="AP1857" s="8" t="s">
        <v>12475</v>
      </c>
      <c r="AQ1857" s="11">
        <v>8238.0</v>
      </c>
    </row>
    <row r="1858">
      <c r="A1858" s="8" t="str">
        <f t="shared" si="1"/>
        <v>Mick Byrne</v>
      </c>
      <c r="B1858" s="8" t="s">
        <v>12524</v>
      </c>
      <c r="C1858" s="8" t="s">
        <v>1646</v>
      </c>
      <c r="D1858" s="9" t="s">
        <v>12461</v>
      </c>
      <c r="E1858" s="8" t="s">
        <v>1400</v>
      </c>
      <c r="F1858" s="8" t="s">
        <v>3309</v>
      </c>
      <c r="G1858" s="8" t="s">
        <v>47</v>
      </c>
      <c r="H1858" s="8" t="s">
        <v>12525</v>
      </c>
      <c r="I1858" s="8" t="s">
        <v>49</v>
      </c>
      <c r="J1858" s="10">
        <v>3.84</v>
      </c>
      <c r="K1858" s="8" t="s">
        <v>12526</v>
      </c>
      <c r="L1858" s="8" t="s">
        <v>1299</v>
      </c>
      <c r="M1858" s="8" t="s">
        <v>86</v>
      </c>
      <c r="N1858" s="8" t="s">
        <v>12527</v>
      </c>
      <c r="O1858" s="8" t="s">
        <v>52</v>
      </c>
      <c r="P1858" s="8"/>
      <c r="Q1858" s="8"/>
      <c r="R1858" s="8" t="s">
        <v>12528</v>
      </c>
      <c r="S1858" s="8" t="s">
        <v>7396</v>
      </c>
      <c r="T1858" s="11" t="str">
        <f t="shared" si="2"/>
        <v>Mick Byrne</v>
      </c>
      <c r="U1858" s="8" t="s">
        <v>992</v>
      </c>
      <c r="V1858" s="8" t="s">
        <v>12529</v>
      </c>
      <c r="W1858" s="8" t="s">
        <v>12530</v>
      </c>
      <c r="X1858" s="8" t="s">
        <v>12531</v>
      </c>
      <c r="Y1858" s="12" t="s">
        <v>12532</v>
      </c>
      <c r="Z1858" s="12" t="s">
        <v>12533</v>
      </c>
      <c r="AA1858" s="8" t="s">
        <v>60</v>
      </c>
      <c r="AB1858" s="12" t="s">
        <v>12534</v>
      </c>
      <c r="AC1858" s="12" t="s">
        <v>12535</v>
      </c>
      <c r="AD1858" s="12" t="s">
        <v>12536</v>
      </c>
      <c r="AE1858" s="8" t="s">
        <v>12537</v>
      </c>
      <c r="AF1858" s="8" t="s">
        <v>12461</v>
      </c>
      <c r="AG1858" s="8" t="s">
        <v>12476</v>
      </c>
      <c r="AH1858" s="8" t="s">
        <v>65</v>
      </c>
      <c r="AI1858" s="8" t="s">
        <v>66</v>
      </c>
      <c r="AJ1858" s="8" t="s">
        <v>86</v>
      </c>
      <c r="AK1858" s="13" t="s">
        <v>985</v>
      </c>
      <c r="AL1858" s="13" t="s">
        <v>1753</v>
      </c>
      <c r="AM1858" s="8" t="s">
        <v>2231</v>
      </c>
      <c r="AN1858" s="8" t="s">
        <v>12538</v>
      </c>
      <c r="AO1858" s="13" t="s">
        <v>12539</v>
      </c>
      <c r="AP1858" s="9" t="s">
        <v>12461</v>
      </c>
      <c r="AQ1858" s="11">
        <v>30958.0</v>
      </c>
    </row>
    <row r="1859">
      <c r="A1859" s="8" t="str">
        <f t="shared" si="1"/>
        <v>Princess Brinkley</v>
      </c>
      <c r="B1859" s="8" t="s">
        <v>12524</v>
      </c>
      <c r="C1859" s="8" t="s">
        <v>1646</v>
      </c>
      <c r="D1859" s="9" t="s">
        <v>12461</v>
      </c>
      <c r="E1859" s="8" t="s">
        <v>1400</v>
      </c>
      <c r="F1859" s="8" t="s">
        <v>3309</v>
      </c>
      <c r="G1859" s="8" t="s">
        <v>47</v>
      </c>
      <c r="H1859" s="8" t="s">
        <v>12525</v>
      </c>
      <c r="I1859" s="8" t="s">
        <v>49</v>
      </c>
      <c r="J1859" s="10">
        <v>3.84</v>
      </c>
      <c r="K1859" s="8" t="s">
        <v>12526</v>
      </c>
      <c r="L1859" s="8" t="s">
        <v>1299</v>
      </c>
      <c r="M1859" s="8"/>
      <c r="N1859" s="8" t="s">
        <v>12540</v>
      </c>
      <c r="O1859" s="8" t="s">
        <v>52</v>
      </c>
      <c r="P1859" s="8"/>
      <c r="Q1859" s="8"/>
      <c r="R1859" s="8" t="s">
        <v>12541</v>
      </c>
      <c r="S1859" s="8" t="s">
        <v>12542</v>
      </c>
      <c r="T1859" s="11" t="str">
        <f t="shared" si="2"/>
        <v>Princess Brinkley</v>
      </c>
      <c r="U1859" s="8" t="s">
        <v>149</v>
      </c>
      <c r="V1859" s="8" t="s">
        <v>12543</v>
      </c>
      <c r="W1859" s="8" t="s">
        <v>12544</v>
      </c>
      <c r="X1859" s="8" t="s">
        <v>12531</v>
      </c>
      <c r="Y1859" s="8" t="s">
        <v>60</v>
      </c>
      <c r="Z1859" s="12" t="s">
        <v>12533</v>
      </c>
      <c r="AA1859" s="8" t="s">
        <v>60</v>
      </c>
      <c r="AB1859" s="12" t="s">
        <v>12534</v>
      </c>
      <c r="AC1859" s="8" t="s">
        <v>60</v>
      </c>
      <c r="AD1859" s="12" t="s">
        <v>12536</v>
      </c>
      <c r="AE1859" s="8" t="s">
        <v>12537</v>
      </c>
      <c r="AF1859" s="8" t="s">
        <v>12461</v>
      </c>
      <c r="AG1859" s="8" t="s">
        <v>12476</v>
      </c>
      <c r="AH1859" s="8" t="s">
        <v>65</v>
      </c>
      <c r="AI1859" s="8" t="s">
        <v>66</v>
      </c>
      <c r="AJ1859" s="8"/>
      <c r="AK1859" s="13" t="s">
        <v>985</v>
      </c>
      <c r="AL1859" s="13" t="s">
        <v>1753</v>
      </c>
      <c r="AM1859" s="8" t="s">
        <v>2231</v>
      </c>
      <c r="AN1859" s="8" t="s">
        <v>12538</v>
      </c>
      <c r="AO1859" s="13" t="s">
        <v>12539</v>
      </c>
      <c r="AP1859" s="9" t="s">
        <v>12461</v>
      </c>
      <c r="AQ1859" s="11">
        <v>30958.0</v>
      </c>
    </row>
    <row r="1860">
      <c r="A1860" s="8" t="str">
        <f t="shared" si="1"/>
        <v>Kareem Jackson</v>
      </c>
      <c r="B1860" s="8" t="s">
        <v>12524</v>
      </c>
      <c r="C1860" s="8" t="s">
        <v>1646</v>
      </c>
      <c r="D1860" s="9" t="s">
        <v>12461</v>
      </c>
      <c r="E1860" s="8" t="s">
        <v>1400</v>
      </c>
      <c r="F1860" s="8" t="s">
        <v>3309</v>
      </c>
      <c r="G1860" s="8" t="s">
        <v>47</v>
      </c>
      <c r="H1860" s="8" t="s">
        <v>12525</v>
      </c>
      <c r="I1860" s="8" t="s">
        <v>49</v>
      </c>
      <c r="J1860" s="10">
        <v>3.84</v>
      </c>
      <c r="K1860" s="8" t="s">
        <v>12526</v>
      </c>
      <c r="L1860" s="8" t="s">
        <v>1299</v>
      </c>
      <c r="M1860" s="8" t="s">
        <v>86</v>
      </c>
      <c r="N1860" s="8" t="s">
        <v>12545</v>
      </c>
      <c r="O1860" s="8" t="s">
        <v>52</v>
      </c>
      <c r="P1860" s="8"/>
      <c r="Q1860" s="8"/>
      <c r="R1860" s="8" t="s">
        <v>11502</v>
      </c>
      <c r="S1860" s="8" t="s">
        <v>2521</v>
      </c>
      <c r="T1860" s="11" t="str">
        <f t="shared" si="2"/>
        <v>Kareem Jackson</v>
      </c>
      <c r="U1860" s="8" t="s">
        <v>5673</v>
      </c>
      <c r="V1860" s="8" t="s">
        <v>12546</v>
      </c>
      <c r="W1860" s="8" t="s">
        <v>12547</v>
      </c>
      <c r="X1860" s="8" t="s">
        <v>12531</v>
      </c>
      <c r="Y1860" s="12" t="s">
        <v>12548</v>
      </c>
      <c r="Z1860" s="12" t="s">
        <v>12533</v>
      </c>
      <c r="AA1860" s="8" t="s">
        <v>60</v>
      </c>
      <c r="AB1860" s="12" t="s">
        <v>12534</v>
      </c>
      <c r="AC1860" s="8" t="s">
        <v>60</v>
      </c>
      <c r="AD1860" s="12" t="s">
        <v>12536</v>
      </c>
      <c r="AE1860" s="8" t="s">
        <v>12537</v>
      </c>
      <c r="AF1860" s="8" t="s">
        <v>12461</v>
      </c>
      <c r="AG1860" s="8" t="s">
        <v>12476</v>
      </c>
      <c r="AH1860" s="8" t="s">
        <v>65</v>
      </c>
      <c r="AI1860" s="8" t="s">
        <v>66</v>
      </c>
      <c r="AJ1860" s="8" t="s">
        <v>86</v>
      </c>
      <c r="AK1860" s="13" t="s">
        <v>985</v>
      </c>
      <c r="AL1860" s="13" t="s">
        <v>1753</v>
      </c>
      <c r="AM1860" s="8" t="s">
        <v>2231</v>
      </c>
      <c r="AN1860" s="8" t="s">
        <v>12538</v>
      </c>
      <c r="AO1860" s="13" t="s">
        <v>12539</v>
      </c>
      <c r="AP1860" s="9" t="s">
        <v>12461</v>
      </c>
      <c r="AQ1860" s="11">
        <v>30958.0</v>
      </c>
    </row>
    <row r="1861">
      <c r="A1861" s="8" t="str">
        <f t="shared" si="1"/>
        <v>Dave Astrauskas</v>
      </c>
      <c r="B1861" s="8" t="s">
        <v>12524</v>
      </c>
      <c r="C1861" s="8" t="s">
        <v>1646</v>
      </c>
      <c r="D1861" s="9" t="s">
        <v>12461</v>
      </c>
      <c r="E1861" s="8" t="s">
        <v>1400</v>
      </c>
      <c r="F1861" s="8" t="s">
        <v>3309</v>
      </c>
      <c r="G1861" s="8" t="s">
        <v>47</v>
      </c>
      <c r="H1861" s="8" t="s">
        <v>12525</v>
      </c>
      <c r="I1861" s="8" t="s">
        <v>49</v>
      </c>
      <c r="J1861" s="10">
        <v>3.84</v>
      </c>
      <c r="K1861" s="8" t="s">
        <v>12526</v>
      </c>
      <c r="L1861" s="8" t="s">
        <v>1299</v>
      </c>
      <c r="M1861" s="8" t="s">
        <v>86</v>
      </c>
      <c r="N1861" s="8" t="s">
        <v>12549</v>
      </c>
      <c r="O1861" s="8" t="s">
        <v>52</v>
      </c>
      <c r="P1861" s="8"/>
      <c r="Q1861" s="8"/>
      <c r="R1861" s="8" t="s">
        <v>3381</v>
      </c>
      <c r="S1861" s="8" t="s">
        <v>12550</v>
      </c>
      <c r="T1861" s="11" t="str">
        <f t="shared" si="2"/>
        <v>Dave Astrauskas</v>
      </c>
      <c r="U1861" s="8" t="s">
        <v>160</v>
      </c>
      <c r="V1861" s="8" t="s">
        <v>12551</v>
      </c>
      <c r="W1861" s="8" t="s">
        <v>12552</v>
      </c>
      <c r="X1861" s="8" t="s">
        <v>12531</v>
      </c>
      <c r="Y1861" s="12" t="s">
        <v>12553</v>
      </c>
      <c r="Z1861" s="12" t="s">
        <v>12533</v>
      </c>
      <c r="AA1861" s="8" t="s">
        <v>60</v>
      </c>
      <c r="AB1861" s="12" t="s">
        <v>12534</v>
      </c>
      <c r="AC1861" s="12" t="s">
        <v>12554</v>
      </c>
      <c r="AD1861" s="12" t="s">
        <v>12536</v>
      </c>
      <c r="AE1861" s="8" t="s">
        <v>12537</v>
      </c>
      <c r="AF1861" s="8" t="s">
        <v>12461</v>
      </c>
      <c r="AG1861" s="8" t="s">
        <v>12476</v>
      </c>
      <c r="AH1861" s="8" t="s">
        <v>65</v>
      </c>
      <c r="AI1861" s="8" t="s">
        <v>66</v>
      </c>
      <c r="AJ1861" s="8" t="s">
        <v>86</v>
      </c>
      <c r="AK1861" s="13" t="s">
        <v>985</v>
      </c>
      <c r="AL1861" s="13" t="s">
        <v>1753</v>
      </c>
      <c r="AM1861" s="8" t="s">
        <v>2231</v>
      </c>
      <c r="AN1861" s="8" t="s">
        <v>12538</v>
      </c>
      <c r="AO1861" s="13" t="s">
        <v>12539</v>
      </c>
      <c r="AP1861" s="9" t="s">
        <v>12461</v>
      </c>
      <c r="AQ1861" s="11">
        <v>30958.0</v>
      </c>
    </row>
    <row r="1862">
      <c r="A1862" s="8" t="str">
        <f t="shared" si="1"/>
        <v>Nate Davis</v>
      </c>
      <c r="B1862" s="8" t="s">
        <v>12524</v>
      </c>
      <c r="C1862" s="8" t="s">
        <v>1646</v>
      </c>
      <c r="D1862" s="9" t="s">
        <v>12461</v>
      </c>
      <c r="E1862" s="8" t="s">
        <v>1400</v>
      </c>
      <c r="F1862" s="8" t="s">
        <v>3309</v>
      </c>
      <c r="G1862" s="8" t="s">
        <v>47</v>
      </c>
      <c r="H1862" s="8" t="s">
        <v>12525</v>
      </c>
      <c r="I1862" s="8" t="s">
        <v>49</v>
      </c>
      <c r="J1862" s="10">
        <v>3.84</v>
      </c>
      <c r="K1862" s="8" t="s">
        <v>12526</v>
      </c>
      <c r="L1862" s="8" t="s">
        <v>1299</v>
      </c>
      <c r="M1862" s="8" t="s">
        <v>86</v>
      </c>
      <c r="N1862" s="8" t="s">
        <v>12555</v>
      </c>
      <c r="O1862" s="8" t="s">
        <v>52</v>
      </c>
      <c r="P1862" s="8"/>
      <c r="Q1862" s="8"/>
      <c r="R1862" s="8" t="s">
        <v>1707</v>
      </c>
      <c r="S1862" s="8" t="s">
        <v>310</v>
      </c>
      <c r="T1862" s="11" t="str">
        <f t="shared" si="2"/>
        <v>Nate Davis</v>
      </c>
      <c r="U1862" s="8" t="s">
        <v>12556</v>
      </c>
      <c r="V1862" s="8" t="s">
        <v>12557</v>
      </c>
      <c r="W1862" s="8" t="s">
        <v>12558</v>
      </c>
      <c r="X1862" s="8" t="s">
        <v>12531</v>
      </c>
      <c r="Y1862" s="12" t="s">
        <v>12559</v>
      </c>
      <c r="Z1862" s="12" t="s">
        <v>12533</v>
      </c>
      <c r="AA1862" s="12" t="s">
        <v>12560</v>
      </c>
      <c r="AB1862" s="12" t="s">
        <v>12534</v>
      </c>
      <c r="AC1862" s="8" t="s">
        <v>60</v>
      </c>
      <c r="AD1862" s="12" t="s">
        <v>12536</v>
      </c>
      <c r="AE1862" s="8" t="s">
        <v>12537</v>
      </c>
      <c r="AF1862" s="8" t="s">
        <v>12461</v>
      </c>
      <c r="AG1862" s="8" t="s">
        <v>12476</v>
      </c>
      <c r="AH1862" s="8" t="s">
        <v>65</v>
      </c>
      <c r="AI1862" s="8" t="s">
        <v>66</v>
      </c>
      <c r="AJ1862" s="8" t="s">
        <v>86</v>
      </c>
      <c r="AK1862" s="13" t="s">
        <v>985</v>
      </c>
      <c r="AL1862" s="13" t="s">
        <v>1753</v>
      </c>
      <c r="AM1862" s="8" t="s">
        <v>2231</v>
      </c>
      <c r="AN1862" s="8" t="s">
        <v>12538</v>
      </c>
      <c r="AO1862" s="13" t="s">
        <v>12539</v>
      </c>
      <c r="AP1862" s="9" t="s">
        <v>12461</v>
      </c>
      <c r="AQ1862" s="11">
        <v>30958.0</v>
      </c>
    </row>
    <row r="1863">
      <c r="A1863" s="8" t="str">
        <f t="shared" si="1"/>
        <v>Aaron Watson</v>
      </c>
      <c r="B1863" s="8" t="s">
        <v>12524</v>
      </c>
      <c r="C1863" s="8" t="s">
        <v>1646</v>
      </c>
      <c r="D1863" s="9" t="s">
        <v>12461</v>
      </c>
      <c r="E1863" s="8" t="s">
        <v>1400</v>
      </c>
      <c r="F1863" s="8" t="s">
        <v>3309</v>
      </c>
      <c r="G1863" s="8" t="s">
        <v>47</v>
      </c>
      <c r="H1863" s="8" t="s">
        <v>12525</v>
      </c>
      <c r="I1863" s="8" t="s">
        <v>49</v>
      </c>
      <c r="J1863" s="10">
        <v>3.84</v>
      </c>
      <c r="K1863" s="8" t="s">
        <v>12526</v>
      </c>
      <c r="L1863" s="8" t="s">
        <v>1299</v>
      </c>
      <c r="M1863" s="8"/>
      <c r="N1863" s="8" t="s">
        <v>12561</v>
      </c>
      <c r="O1863" s="8" t="s">
        <v>52</v>
      </c>
      <c r="P1863" s="8"/>
      <c r="Q1863" s="8"/>
      <c r="R1863" s="8" t="s">
        <v>171</v>
      </c>
      <c r="S1863" s="8" t="s">
        <v>5529</v>
      </c>
      <c r="T1863" s="11" t="str">
        <f t="shared" si="2"/>
        <v>Aaron Watson</v>
      </c>
      <c r="U1863" s="8" t="s">
        <v>2035</v>
      </c>
      <c r="V1863" s="8" t="s">
        <v>12562</v>
      </c>
      <c r="W1863" s="8" t="s">
        <v>12563</v>
      </c>
      <c r="X1863" s="8" t="s">
        <v>12531</v>
      </c>
      <c r="Y1863" s="8" t="s">
        <v>60</v>
      </c>
      <c r="Z1863" s="12" t="s">
        <v>12533</v>
      </c>
      <c r="AA1863" s="8" t="s">
        <v>60</v>
      </c>
      <c r="AB1863" s="12" t="s">
        <v>12534</v>
      </c>
      <c r="AC1863" s="8" t="s">
        <v>60</v>
      </c>
      <c r="AD1863" s="12" t="s">
        <v>12536</v>
      </c>
      <c r="AE1863" s="8" t="s">
        <v>12537</v>
      </c>
      <c r="AF1863" s="8" t="s">
        <v>12461</v>
      </c>
      <c r="AG1863" s="8" t="s">
        <v>12476</v>
      </c>
      <c r="AH1863" s="8" t="s">
        <v>65</v>
      </c>
      <c r="AI1863" s="8" t="s">
        <v>66</v>
      </c>
      <c r="AJ1863" s="8"/>
      <c r="AK1863" s="13" t="s">
        <v>985</v>
      </c>
      <c r="AL1863" s="13" t="s">
        <v>1753</v>
      </c>
      <c r="AM1863" s="8" t="s">
        <v>2231</v>
      </c>
      <c r="AN1863" s="8" t="s">
        <v>12538</v>
      </c>
      <c r="AO1863" s="13" t="s">
        <v>12539</v>
      </c>
      <c r="AP1863" s="9" t="s">
        <v>12461</v>
      </c>
      <c r="AQ1863" s="11">
        <v>30958.0</v>
      </c>
    </row>
    <row r="1864">
      <c r="A1864" s="8" t="str">
        <f t="shared" si="1"/>
        <v>Andrew Basler</v>
      </c>
      <c r="B1864" s="8" t="s">
        <v>12564</v>
      </c>
      <c r="C1864" s="8" t="s">
        <v>3900</v>
      </c>
      <c r="D1864" s="9" t="s">
        <v>12461</v>
      </c>
      <c r="E1864" s="8" t="s">
        <v>12462</v>
      </c>
      <c r="F1864" s="8" t="s">
        <v>3309</v>
      </c>
      <c r="G1864" s="8" t="s">
        <v>47</v>
      </c>
      <c r="H1864" s="8" t="s">
        <v>12565</v>
      </c>
      <c r="I1864" s="8" t="s">
        <v>49</v>
      </c>
      <c r="J1864" s="10">
        <v>3.13</v>
      </c>
      <c r="K1864" s="8" t="s">
        <v>12566</v>
      </c>
      <c r="L1864" s="8" t="s">
        <v>86</v>
      </c>
      <c r="M1864" s="8" t="s">
        <v>86</v>
      </c>
      <c r="N1864" s="8" t="s">
        <v>12567</v>
      </c>
      <c r="O1864" s="8" t="s">
        <v>52</v>
      </c>
      <c r="P1864" s="8"/>
      <c r="Q1864" s="8"/>
      <c r="R1864" s="8" t="s">
        <v>53</v>
      </c>
      <c r="S1864" s="8" t="s">
        <v>12568</v>
      </c>
      <c r="T1864" s="11" t="str">
        <f t="shared" si="2"/>
        <v>Andrew Basler</v>
      </c>
      <c r="U1864" s="8" t="s">
        <v>55</v>
      </c>
      <c r="V1864" s="8" t="s">
        <v>12569</v>
      </c>
      <c r="W1864" s="8" t="s">
        <v>12570</v>
      </c>
      <c r="X1864" s="8" t="s">
        <v>12571</v>
      </c>
      <c r="Y1864" s="12" t="s">
        <v>12572</v>
      </c>
      <c r="Z1864" s="12" t="s">
        <v>12573</v>
      </c>
      <c r="AA1864" s="12" t="s">
        <v>12574</v>
      </c>
      <c r="AB1864" s="12" t="s">
        <v>12575</v>
      </c>
      <c r="AC1864" s="8" t="s">
        <v>60</v>
      </c>
      <c r="AD1864" s="8" t="s">
        <v>60</v>
      </c>
      <c r="AE1864" s="8" t="s">
        <v>12576</v>
      </c>
      <c r="AF1864" s="8" t="s">
        <v>12577</v>
      </c>
      <c r="AG1864" s="8" t="s">
        <v>12476</v>
      </c>
      <c r="AH1864" s="8" t="s">
        <v>654</v>
      </c>
      <c r="AI1864" s="8" t="s">
        <v>66</v>
      </c>
      <c r="AJ1864" s="8" t="s">
        <v>86</v>
      </c>
      <c r="AK1864" s="13" t="s">
        <v>985</v>
      </c>
      <c r="AL1864" s="13" t="s">
        <v>1753</v>
      </c>
      <c r="AM1864" s="8" t="s">
        <v>2231</v>
      </c>
      <c r="AN1864" s="8" t="s">
        <v>12538</v>
      </c>
      <c r="AO1864" s="13" t="s">
        <v>12539</v>
      </c>
      <c r="AP1864" s="9" t="s">
        <v>12577</v>
      </c>
      <c r="AQ1864" s="11">
        <v>20968.0</v>
      </c>
    </row>
    <row r="1865">
      <c r="A1865" s="8" t="str">
        <f t="shared" si="1"/>
        <v>Terrance Howard</v>
      </c>
      <c r="B1865" s="8" t="s">
        <v>12564</v>
      </c>
      <c r="C1865" s="8" t="s">
        <v>3900</v>
      </c>
      <c r="D1865" s="9" t="s">
        <v>12461</v>
      </c>
      <c r="E1865" s="8" t="s">
        <v>12462</v>
      </c>
      <c r="F1865" s="8" t="s">
        <v>3309</v>
      </c>
      <c r="G1865" s="8" t="s">
        <v>47</v>
      </c>
      <c r="H1865" s="8" t="s">
        <v>12565</v>
      </c>
      <c r="I1865" s="8" t="s">
        <v>49</v>
      </c>
      <c r="J1865" s="10">
        <v>3.13</v>
      </c>
      <c r="K1865" s="8" t="s">
        <v>12566</v>
      </c>
      <c r="L1865" s="8"/>
      <c r="M1865" s="8"/>
      <c r="N1865" s="8" t="s">
        <v>12578</v>
      </c>
      <c r="O1865" s="8" t="s">
        <v>52</v>
      </c>
      <c r="P1865" s="8"/>
      <c r="Q1865" s="8"/>
      <c r="R1865" s="8" t="s">
        <v>12579</v>
      </c>
      <c r="S1865" s="8" t="s">
        <v>3227</v>
      </c>
      <c r="T1865" s="11" t="str">
        <f t="shared" si="2"/>
        <v>Terrance Howard</v>
      </c>
      <c r="U1865" s="8" t="s">
        <v>160</v>
      </c>
      <c r="V1865" s="8" t="s">
        <v>12580</v>
      </c>
      <c r="W1865" s="8" t="s">
        <v>12581</v>
      </c>
      <c r="X1865" s="8" t="s">
        <v>12571</v>
      </c>
      <c r="Y1865" s="8" t="s">
        <v>60</v>
      </c>
      <c r="Z1865" s="12" t="s">
        <v>12573</v>
      </c>
      <c r="AA1865" s="8" t="s">
        <v>60</v>
      </c>
      <c r="AB1865" s="12" t="s">
        <v>12575</v>
      </c>
      <c r="AC1865" s="8" t="s">
        <v>60</v>
      </c>
      <c r="AD1865" s="8" t="s">
        <v>60</v>
      </c>
      <c r="AE1865" s="8" t="s">
        <v>12576</v>
      </c>
      <c r="AF1865" s="8" t="s">
        <v>12577</v>
      </c>
      <c r="AG1865" s="8" t="s">
        <v>12476</v>
      </c>
      <c r="AH1865" s="8" t="s">
        <v>654</v>
      </c>
      <c r="AI1865" s="8" t="s">
        <v>66</v>
      </c>
      <c r="AJ1865" s="8"/>
      <c r="AK1865" s="13" t="s">
        <v>985</v>
      </c>
      <c r="AL1865" s="13" t="s">
        <v>1753</v>
      </c>
      <c r="AM1865" s="8" t="s">
        <v>2231</v>
      </c>
      <c r="AN1865" s="8" t="s">
        <v>12538</v>
      </c>
      <c r="AO1865" s="13" t="s">
        <v>12539</v>
      </c>
      <c r="AP1865" s="9" t="s">
        <v>12577</v>
      </c>
      <c r="AQ1865" s="11">
        <v>20968.0</v>
      </c>
    </row>
    <row r="1866">
      <c r="A1866" s="8" t="str">
        <f t="shared" si="1"/>
        <v>Caleb Rogalski</v>
      </c>
      <c r="B1866" s="8" t="s">
        <v>12564</v>
      </c>
      <c r="C1866" s="8" t="s">
        <v>3900</v>
      </c>
      <c r="D1866" s="9" t="s">
        <v>12461</v>
      </c>
      <c r="E1866" s="8" t="s">
        <v>12462</v>
      </c>
      <c r="F1866" s="8" t="s">
        <v>3309</v>
      </c>
      <c r="G1866" s="8" t="s">
        <v>47</v>
      </c>
      <c r="H1866" s="8" t="s">
        <v>12565</v>
      </c>
      <c r="I1866" s="8" t="s">
        <v>49</v>
      </c>
      <c r="J1866" s="10">
        <v>3.13</v>
      </c>
      <c r="K1866" s="8" t="s">
        <v>12566</v>
      </c>
      <c r="L1866" s="8"/>
      <c r="M1866" s="8"/>
      <c r="N1866" s="8" t="s">
        <v>12582</v>
      </c>
      <c r="O1866" s="8" t="s">
        <v>52</v>
      </c>
      <c r="P1866" s="8"/>
      <c r="Q1866" s="8"/>
      <c r="R1866" s="8" t="s">
        <v>7799</v>
      </c>
      <c r="S1866" s="8" t="s">
        <v>12583</v>
      </c>
      <c r="T1866" s="11" t="str">
        <f t="shared" si="2"/>
        <v>Caleb Rogalski</v>
      </c>
      <c r="U1866" s="8" t="s">
        <v>160</v>
      </c>
      <c r="V1866" s="8" t="s">
        <v>12584</v>
      </c>
      <c r="W1866" s="8"/>
      <c r="X1866" s="8" t="s">
        <v>12571</v>
      </c>
      <c r="Y1866" s="8" t="s">
        <v>60</v>
      </c>
      <c r="Z1866" s="12" t="s">
        <v>12573</v>
      </c>
      <c r="AA1866" s="8" t="s">
        <v>60</v>
      </c>
      <c r="AB1866" s="12" t="s">
        <v>12575</v>
      </c>
      <c r="AC1866" s="8" t="s">
        <v>60</v>
      </c>
      <c r="AD1866" s="8" t="s">
        <v>60</v>
      </c>
      <c r="AE1866" s="8" t="s">
        <v>12576</v>
      </c>
      <c r="AF1866" s="8" t="s">
        <v>12577</v>
      </c>
      <c r="AG1866" s="8" t="s">
        <v>12476</v>
      </c>
      <c r="AH1866" s="8" t="s">
        <v>654</v>
      </c>
      <c r="AI1866" s="13" t="s">
        <v>66</v>
      </c>
      <c r="AJ1866" s="8"/>
      <c r="AK1866" s="13" t="s">
        <v>985</v>
      </c>
      <c r="AL1866" s="13" t="s">
        <v>1753</v>
      </c>
      <c r="AM1866" s="8" t="s">
        <v>2231</v>
      </c>
      <c r="AN1866" s="8" t="s">
        <v>12538</v>
      </c>
      <c r="AO1866" s="13" t="s">
        <v>12539</v>
      </c>
      <c r="AP1866" s="9" t="s">
        <v>12577</v>
      </c>
      <c r="AQ1866" s="11">
        <v>20968.0</v>
      </c>
    </row>
    <row r="1867">
      <c r="A1867" s="8" t="str">
        <f t="shared" si="1"/>
        <v>Jack Johnson</v>
      </c>
      <c r="B1867" s="8" t="s">
        <v>12564</v>
      </c>
      <c r="C1867" s="8" t="s">
        <v>3900</v>
      </c>
      <c r="D1867" s="9" t="s">
        <v>12461</v>
      </c>
      <c r="E1867" s="8" t="s">
        <v>12462</v>
      </c>
      <c r="F1867" s="8" t="s">
        <v>3309</v>
      </c>
      <c r="G1867" s="8" t="s">
        <v>47</v>
      </c>
      <c r="H1867" s="8" t="s">
        <v>12565</v>
      </c>
      <c r="I1867" s="8" t="s">
        <v>49</v>
      </c>
      <c r="J1867" s="10">
        <v>3.13</v>
      </c>
      <c r="K1867" s="8" t="s">
        <v>12566</v>
      </c>
      <c r="L1867" s="8" t="s">
        <v>86</v>
      </c>
      <c r="M1867" s="8" t="s">
        <v>86</v>
      </c>
      <c r="N1867" s="8" t="s">
        <v>12585</v>
      </c>
      <c r="O1867" s="8" t="s">
        <v>52</v>
      </c>
      <c r="P1867" s="8"/>
      <c r="Q1867" s="8"/>
      <c r="R1867" s="8" t="s">
        <v>12196</v>
      </c>
      <c r="S1867" s="8" t="s">
        <v>678</v>
      </c>
      <c r="T1867" s="11" t="str">
        <f t="shared" si="2"/>
        <v>Jack Johnson</v>
      </c>
      <c r="U1867" s="8" t="s">
        <v>247</v>
      </c>
      <c r="V1867" s="8" t="s">
        <v>86</v>
      </c>
      <c r="W1867" s="8" t="s">
        <v>86</v>
      </c>
      <c r="X1867" s="8" t="s">
        <v>12571</v>
      </c>
      <c r="Y1867" s="8" t="s">
        <v>60</v>
      </c>
      <c r="Z1867" s="12" t="s">
        <v>12573</v>
      </c>
      <c r="AA1867" s="8" t="s">
        <v>60</v>
      </c>
      <c r="AB1867" s="12" t="s">
        <v>12575</v>
      </c>
      <c r="AC1867" s="8" t="s">
        <v>60</v>
      </c>
      <c r="AD1867" s="12" t="s">
        <v>12586</v>
      </c>
      <c r="AE1867" s="8" t="s">
        <v>12576</v>
      </c>
      <c r="AF1867" s="8" t="s">
        <v>12577</v>
      </c>
      <c r="AG1867" s="8" t="s">
        <v>12476</v>
      </c>
      <c r="AH1867" s="8" t="s">
        <v>654</v>
      </c>
      <c r="AI1867" s="8" t="s">
        <v>66</v>
      </c>
      <c r="AJ1867" s="8" t="s">
        <v>86</v>
      </c>
      <c r="AK1867" s="8" t="s">
        <v>985</v>
      </c>
      <c r="AL1867" s="8" t="s">
        <v>1753</v>
      </c>
      <c r="AM1867" s="8" t="s">
        <v>2231</v>
      </c>
      <c r="AN1867" s="8" t="s">
        <v>12538</v>
      </c>
      <c r="AO1867" s="8" t="s">
        <v>12539</v>
      </c>
      <c r="AP1867" s="29" t="s">
        <v>12577</v>
      </c>
      <c r="AQ1867" s="11">
        <v>20968.0</v>
      </c>
    </row>
    <row r="1868">
      <c r="A1868" s="8" t="str">
        <f t="shared" si="1"/>
        <v>Zachary Schmidt</v>
      </c>
      <c r="B1868" s="8" t="s">
        <v>12564</v>
      </c>
      <c r="C1868" s="8" t="s">
        <v>3900</v>
      </c>
      <c r="D1868" s="9" t="s">
        <v>12461</v>
      </c>
      <c r="E1868" s="8" t="s">
        <v>12462</v>
      </c>
      <c r="F1868" s="8" t="s">
        <v>3309</v>
      </c>
      <c r="G1868" s="8" t="s">
        <v>47</v>
      </c>
      <c r="H1868" s="8" t="s">
        <v>12565</v>
      </c>
      <c r="I1868" s="8" t="s">
        <v>49</v>
      </c>
      <c r="J1868" s="10">
        <v>3.13</v>
      </c>
      <c r="K1868" s="8" t="s">
        <v>12566</v>
      </c>
      <c r="L1868" s="8" t="s">
        <v>86</v>
      </c>
      <c r="M1868" s="8" t="s">
        <v>86</v>
      </c>
      <c r="N1868" s="8" t="s">
        <v>12587</v>
      </c>
      <c r="O1868" s="8" t="s">
        <v>52</v>
      </c>
      <c r="P1868" s="8"/>
      <c r="Q1868" s="8"/>
      <c r="R1868" s="8" t="s">
        <v>7770</v>
      </c>
      <c r="S1868" s="8" t="s">
        <v>12588</v>
      </c>
      <c r="T1868" s="11" t="str">
        <f t="shared" si="2"/>
        <v>Zachary Schmidt</v>
      </c>
      <c r="U1868" s="8" t="s">
        <v>247</v>
      </c>
      <c r="V1868" s="8" t="s">
        <v>12589</v>
      </c>
      <c r="W1868" s="8" t="s">
        <v>12590</v>
      </c>
      <c r="X1868" s="8" t="s">
        <v>12571</v>
      </c>
      <c r="Y1868" s="12" t="s">
        <v>12591</v>
      </c>
      <c r="Z1868" s="12" t="s">
        <v>12573</v>
      </c>
      <c r="AA1868" s="8" t="s">
        <v>60</v>
      </c>
      <c r="AB1868" s="12" t="s">
        <v>12575</v>
      </c>
      <c r="AC1868" s="8" t="s">
        <v>60</v>
      </c>
      <c r="AD1868" s="8" t="s">
        <v>60</v>
      </c>
      <c r="AE1868" s="8" t="s">
        <v>12576</v>
      </c>
      <c r="AF1868" s="8" t="s">
        <v>12577</v>
      </c>
      <c r="AG1868" s="8" t="s">
        <v>12476</v>
      </c>
      <c r="AH1868" s="8" t="s">
        <v>654</v>
      </c>
      <c r="AI1868" s="8" t="s">
        <v>66</v>
      </c>
      <c r="AJ1868" s="8" t="s">
        <v>86</v>
      </c>
      <c r="AK1868" s="13" t="s">
        <v>985</v>
      </c>
      <c r="AL1868" s="13" t="s">
        <v>1753</v>
      </c>
      <c r="AM1868" s="8" t="s">
        <v>2231</v>
      </c>
      <c r="AN1868" s="8" t="s">
        <v>12538</v>
      </c>
      <c r="AO1868" s="13" t="s">
        <v>12539</v>
      </c>
      <c r="AP1868" s="9" t="s">
        <v>12577</v>
      </c>
      <c r="AQ1868" s="11">
        <v>20968.0</v>
      </c>
    </row>
    <row r="1869">
      <c r="A1869" s="8" t="str">
        <f t="shared" si="1"/>
        <v>Priscilla Schultz</v>
      </c>
      <c r="B1869" s="8" t="s">
        <v>12564</v>
      </c>
      <c r="C1869" s="16" t="s">
        <v>3900</v>
      </c>
      <c r="D1869" s="39" t="s">
        <v>12461</v>
      </c>
      <c r="E1869" s="16" t="s">
        <v>12462</v>
      </c>
      <c r="F1869" s="16" t="s">
        <v>3309</v>
      </c>
      <c r="G1869" s="8" t="s">
        <v>47</v>
      </c>
      <c r="H1869" s="30">
        <v>240453.0</v>
      </c>
      <c r="I1869" s="8" t="s">
        <v>49</v>
      </c>
      <c r="J1869" s="10">
        <v>3.13</v>
      </c>
      <c r="K1869" s="18" t="s">
        <v>12566</v>
      </c>
      <c r="L1869" s="19"/>
      <c r="M1869" s="30"/>
      <c r="N1869" s="20" t="s">
        <v>12592</v>
      </c>
      <c r="O1869" s="8" t="s">
        <v>52</v>
      </c>
      <c r="P1869" s="20" t="s">
        <v>207</v>
      </c>
      <c r="Q1869" s="8"/>
      <c r="R1869" s="8" t="s">
        <v>12593</v>
      </c>
      <c r="S1869" s="8" t="s">
        <v>12594</v>
      </c>
      <c r="T1869" s="11" t="str">
        <f t="shared" si="2"/>
        <v>Priscilla Schultz</v>
      </c>
      <c r="U1869" s="8" t="s">
        <v>106</v>
      </c>
      <c r="V1869" s="8" t="s">
        <v>12595</v>
      </c>
      <c r="W1869" s="8"/>
      <c r="X1869" s="8" t="s">
        <v>12571</v>
      </c>
      <c r="Y1869" s="21"/>
      <c r="Z1869" s="21"/>
      <c r="AA1869" s="21"/>
      <c r="AB1869" s="21"/>
      <c r="AC1869" s="21"/>
      <c r="AD1869" s="21"/>
      <c r="AE1869" s="8" t="s">
        <v>12576</v>
      </c>
      <c r="AF1869" s="21" t="s">
        <v>12577</v>
      </c>
      <c r="AG1869" s="21" t="s">
        <v>12476</v>
      </c>
      <c r="AH1869" s="16" t="s">
        <v>654</v>
      </c>
      <c r="AI1869" s="48" t="s">
        <v>66</v>
      </c>
      <c r="AJ1869" s="24"/>
      <c r="AK1869" s="23" t="s">
        <v>985</v>
      </c>
      <c r="AL1869" s="23" t="s">
        <v>1753</v>
      </c>
      <c r="AM1869" s="22" t="s">
        <v>2231</v>
      </c>
      <c r="AN1869" s="24">
        <v>0.5469191020018238</v>
      </c>
      <c r="AO1869" s="25">
        <v>55046.0</v>
      </c>
      <c r="AP1869" s="41" t="s">
        <v>12577</v>
      </c>
      <c r="AQ1869" s="11">
        <v>20968.0</v>
      </c>
    </row>
    <row r="1870">
      <c r="A1870" s="8" t="str">
        <f t="shared" si="1"/>
        <v>Maddie Wood</v>
      </c>
      <c r="B1870" s="8" t="s">
        <v>12564</v>
      </c>
      <c r="C1870" s="8" t="s">
        <v>3900</v>
      </c>
      <c r="D1870" s="9" t="s">
        <v>12461</v>
      </c>
      <c r="E1870" s="8" t="s">
        <v>12462</v>
      </c>
      <c r="F1870" s="8" t="s">
        <v>3309</v>
      </c>
      <c r="G1870" s="8" t="s">
        <v>47</v>
      </c>
      <c r="H1870" s="8" t="s">
        <v>12565</v>
      </c>
      <c r="I1870" s="8" t="s">
        <v>49</v>
      </c>
      <c r="J1870" s="10">
        <v>3.13</v>
      </c>
      <c r="K1870" s="8" t="s">
        <v>12566</v>
      </c>
      <c r="L1870" s="8"/>
      <c r="M1870" s="8"/>
      <c r="N1870" s="8" t="s">
        <v>12596</v>
      </c>
      <c r="O1870" s="8" t="s">
        <v>52</v>
      </c>
      <c r="P1870" s="8"/>
      <c r="Q1870" s="8"/>
      <c r="R1870" s="8" t="s">
        <v>10304</v>
      </c>
      <c r="S1870" s="8" t="s">
        <v>1947</v>
      </c>
      <c r="T1870" s="11" t="str">
        <f t="shared" si="2"/>
        <v>Maddie Wood</v>
      </c>
      <c r="U1870" s="8" t="s">
        <v>106</v>
      </c>
      <c r="V1870" s="8" t="s">
        <v>12597</v>
      </c>
      <c r="W1870" s="8"/>
      <c r="X1870" s="8" t="s">
        <v>12571</v>
      </c>
      <c r="Y1870" s="8" t="s">
        <v>60</v>
      </c>
      <c r="Z1870" s="12" t="s">
        <v>12573</v>
      </c>
      <c r="AA1870" s="8" t="s">
        <v>60</v>
      </c>
      <c r="AB1870" s="12" t="s">
        <v>12575</v>
      </c>
      <c r="AC1870" s="12" t="s">
        <v>12598</v>
      </c>
      <c r="AD1870" s="12" t="s">
        <v>12586</v>
      </c>
      <c r="AE1870" s="8" t="s">
        <v>12576</v>
      </c>
      <c r="AF1870" s="8" t="s">
        <v>12577</v>
      </c>
      <c r="AG1870" s="8" t="s">
        <v>12476</v>
      </c>
      <c r="AH1870" s="8" t="s">
        <v>654</v>
      </c>
      <c r="AI1870" s="13" t="s">
        <v>66</v>
      </c>
      <c r="AJ1870" s="8"/>
      <c r="AK1870" s="13" t="s">
        <v>985</v>
      </c>
      <c r="AL1870" s="13" t="s">
        <v>1753</v>
      </c>
      <c r="AM1870" s="8" t="s">
        <v>2231</v>
      </c>
      <c r="AN1870" s="8" t="s">
        <v>12538</v>
      </c>
      <c r="AO1870" s="13" t="s">
        <v>12539</v>
      </c>
      <c r="AP1870" s="9" t="s">
        <v>12577</v>
      </c>
      <c r="AQ1870" s="11">
        <v>20968.0</v>
      </c>
    </row>
    <row r="1871">
      <c r="A1871" s="8" t="str">
        <f t="shared" si="1"/>
        <v>Trevor Wenzel</v>
      </c>
      <c r="B1871" s="8" t="s">
        <v>12564</v>
      </c>
      <c r="C1871" s="8" t="s">
        <v>3900</v>
      </c>
      <c r="D1871" s="9" t="s">
        <v>12461</v>
      </c>
      <c r="E1871" s="8" t="s">
        <v>12462</v>
      </c>
      <c r="F1871" s="8" t="s">
        <v>3309</v>
      </c>
      <c r="G1871" s="8" t="s">
        <v>47</v>
      </c>
      <c r="H1871" s="8" t="s">
        <v>12565</v>
      </c>
      <c r="I1871" s="8" t="s">
        <v>49</v>
      </c>
      <c r="J1871" s="10">
        <v>3.13</v>
      </c>
      <c r="K1871" s="8" t="s">
        <v>12566</v>
      </c>
      <c r="L1871" s="8" t="s">
        <v>86</v>
      </c>
      <c r="M1871" s="8" t="s">
        <v>86</v>
      </c>
      <c r="N1871" s="8" t="s">
        <v>12599</v>
      </c>
      <c r="O1871" s="8" t="s">
        <v>52</v>
      </c>
      <c r="P1871" s="8"/>
      <c r="Q1871" s="8"/>
      <c r="R1871" s="8" t="s">
        <v>3823</v>
      </c>
      <c r="S1871" s="8" t="s">
        <v>12600</v>
      </c>
      <c r="T1871" s="11" t="str">
        <f t="shared" si="2"/>
        <v>Trevor Wenzel</v>
      </c>
      <c r="U1871" s="8" t="s">
        <v>106</v>
      </c>
      <c r="V1871" s="8" t="s">
        <v>12601</v>
      </c>
      <c r="W1871" s="8" t="s">
        <v>86</v>
      </c>
      <c r="X1871" s="8" t="s">
        <v>12571</v>
      </c>
      <c r="Y1871" s="8" t="s">
        <v>60</v>
      </c>
      <c r="Z1871" s="12" t="s">
        <v>12573</v>
      </c>
      <c r="AA1871" s="8" t="s">
        <v>60</v>
      </c>
      <c r="AB1871" s="12" t="s">
        <v>12575</v>
      </c>
      <c r="AC1871" s="8" t="s">
        <v>60</v>
      </c>
      <c r="AD1871" s="12" t="s">
        <v>12586</v>
      </c>
      <c r="AE1871" s="8" t="s">
        <v>12576</v>
      </c>
      <c r="AF1871" s="8" t="s">
        <v>12577</v>
      </c>
      <c r="AG1871" s="8" t="s">
        <v>12476</v>
      </c>
      <c r="AH1871" s="8" t="s">
        <v>654</v>
      </c>
      <c r="AI1871" s="8" t="s">
        <v>66</v>
      </c>
      <c r="AJ1871" s="8" t="s">
        <v>86</v>
      </c>
      <c r="AK1871" s="8" t="s">
        <v>985</v>
      </c>
      <c r="AL1871" s="8" t="s">
        <v>1753</v>
      </c>
      <c r="AM1871" s="8" t="s">
        <v>2231</v>
      </c>
      <c r="AN1871" s="8" t="s">
        <v>12538</v>
      </c>
      <c r="AO1871" s="8" t="s">
        <v>12539</v>
      </c>
      <c r="AP1871" s="29" t="s">
        <v>12577</v>
      </c>
      <c r="AQ1871" s="11">
        <v>20968.0</v>
      </c>
    </row>
    <row r="1872">
      <c r="A1872" s="8" t="str">
        <f t="shared" si="1"/>
        <v>Andrew Hatch</v>
      </c>
      <c r="B1872" s="8" t="s">
        <v>12564</v>
      </c>
      <c r="C1872" s="8" t="s">
        <v>3900</v>
      </c>
      <c r="D1872" s="9" t="s">
        <v>12461</v>
      </c>
      <c r="E1872" s="8" t="s">
        <v>12462</v>
      </c>
      <c r="F1872" s="8" t="s">
        <v>3309</v>
      </c>
      <c r="G1872" s="8" t="s">
        <v>47</v>
      </c>
      <c r="H1872" s="8" t="s">
        <v>12565</v>
      </c>
      <c r="I1872" s="8" t="s">
        <v>49</v>
      </c>
      <c r="J1872" s="10">
        <v>3.13</v>
      </c>
      <c r="K1872" s="8" t="s">
        <v>12566</v>
      </c>
      <c r="L1872" s="8"/>
      <c r="M1872" s="8"/>
      <c r="N1872" s="8" t="s">
        <v>12602</v>
      </c>
      <c r="O1872" s="8" t="s">
        <v>52</v>
      </c>
      <c r="P1872" s="8"/>
      <c r="Q1872" s="8"/>
      <c r="R1872" s="8" t="s">
        <v>53</v>
      </c>
      <c r="S1872" s="8" t="s">
        <v>12603</v>
      </c>
      <c r="T1872" s="11" t="str">
        <f t="shared" si="2"/>
        <v>Andrew Hatch</v>
      </c>
      <c r="U1872" s="8" t="s">
        <v>80</v>
      </c>
      <c r="V1872" s="8" t="s">
        <v>12604</v>
      </c>
      <c r="W1872" s="8" t="s">
        <v>12605</v>
      </c>
      <c r="X1872" s="8" t="s">
        <v>12571</v>
      </c>
      <c r="Y1872" s="12" t="s">
        <v>12606</v>
      </c>
      <c r="Z1872" s="12" t="s">
        <v>12573</v>
      </c>
      <c r="AA1872" s="8" t="s">
        <v>60</v>
      </c>
      <c r="AB1872" s="12" t="s">
        <v>12575</v>
      </c>
      <c r="AC1872" s="8" t="s">
        <v>60</v>
      </c>
      <c r="AD1872" s="12" t="s">
        <v>12586</v>
      </c>
      <c r="AE1872" s="8" t="s">
        <v>12576</v>
      </c>
      <c r="AF1872" s="8" t="s">
        <v>12577</v>
      </c>
      <c r="AG1872" s="8" t="s">
        <v>12476</v>
      </c>
      <c r="AH1872" s="8" t="s">
        <v>654</v>
      </c>
      <c r="AI1872" s="8" t="s">
        <v>66</v>
      </c>
      <c r="AJ1872" s="8"/>
      <c r="AK1872" s="13" t="s">
        <v>985</v>
      </c>
      <c r="AL1872" s="13" t="s">
        <v>1753</v>
      </c>
      <c r="AM1872" s="8" t="s">
        <v>2231</v>
      </c>
      <c r="AN1872" s="8" t="s">
        <v>12538</v>
      </c>
      <c r="AO1872" s="13" t="s">
        <v>12539</v>
      </c>
      <c r="AP1872" s="9" t="s">
        <v>12577</v>
      </c>
      <c r="AQ1872" s="11">
        <v>20968.0</v>
      </c>
    </row>
    <row r="1873">
      <c r="A1873" s="8" t="str">
        <f t="shared" si="1"/>
        <v>Bryan Berryhill</v>
      </c>
      <c r="B1873" s="8" t="s">
        <v>12607</v>
      </c>
      <c r="C1873" s="8" t="s">
        <v>529</v>
      </c>
      <c r="D1873" s="9" t="s">
        <v>12608</v>
      </c>
      <c r="E1873" s="8" t="s">
        <v>12609</v>
      </c>
      <c r="F1873" s="8" t="s">
        <v>936</v>
      </c>
      <c r="G1873" s="8" t="s">
        <v>47</v>
      </c>
      <c r="H1873" s="8" t="s">
        <v>12610</v>
      </c>
      <c r="I1873" s="8" t="s">
        <v>49</v>
      </c>
      <c r="J1873" s="10">
        <v>3.5</v>
      </c>
      <c r="K1873" s="8" t="s">
        <v>12611</v>
      </c>
      <c r="L1873" s="8" t="s">
        <v>5235</v>
      </c>
      <c r="M1873" s="8" t="s">
        <v>86</v>
      </c>
      <c r="N1873" s="8" t="s">
        <v>12612</v>
      </c>
      <c r="O1873" s="8" t="s">
        <v>52</v>
      </c>
      <c r="P1873" s="8"/>
      <c r="Q1873" s="8"/>
      <c r="R1873" s="8" t="s">
        <v>2169</v>
      </c>
      <c r="S1873" s="8" t="s">
        <v>2551</v>
      </c>
      <c r="T1873" s="11" t="str">
        <f t="shared" si="2"/>
        <v>Bryan Berryhill</v>
      </c>
      <c r="U1873" s="8" t="s">
        <v>12613</v>
      </c>
      <c r="V1873" s="8" t="s">
        <v>12614</v>
      </c>
      <c r="W1873" s="8" t="s">
        <v>12615</v>
      </c>
      <c r="X1873" s="8" t="s">
        <v>12616</v>
      </c>
      <c r="Y1873" s="12" t="s">
        <v>12617</v>
      </c>
      <c r="Z1873" s="12" t="s">
        <v>12618</v>
      </c>
      <c r="AA1873" s="8" t="s">
        <v>60</v>
      </c>
      <c r="AB1873" s="12" t="s">
        <v>12619</v>
      </c>
      <c r="AC1873" s="8" t="s">
        <v>60</v>
      </c>
      <c r="AD1873" s="12" t="s">
        <v>12620</v>
      </c>
      <c r="AE1873" s="8"/>
      <c r="AF1873" s="8" t="s">
        <v>12608</v>
      </c>
      <c r="AG1873" s="8" t="s">
        <v>12621</v>
      </c>
      <c r="AH1873" s="8" t="s">
        <v>232</v>
      </c>
      <c r="AI1873" s="8" t="s">
        <v>66</v>
      </c>
      <c r="AJ1873" s="8" t="s">
        <v>86</v>
      </c>
      <c r="AK1873" s="13" t="s">
        <v>4944</v>
      </c>
      <c r="AL1873" s="13" t="s">
        <v>4944</v>
      </c>
      <c r="AM1873" s="8" t="s">
        <v>480</v>
      </c>
      <c r="AN1873" s="8" t="s">
        <v>12622</v>
      </c>
      <c r="AO1873" s="13" t="s">
        <v>12623</v>
      </c>
      <c r="AP1873" s="9" t="s">
        <v>12608</v>
      </c>
      <c r="AQ1873" s="11">
        <v>9788.0</v>
      </c>
    </row>
    <row r="1874">
      <c r="A1874" s="8" t="str">
        <f t="shared" si="1"/>
        <v>Scott Dahlberg</v>
      </c>
      <c r="B1874" s="8" t="s">
        <v>12607</v>
      </c>
      <c r="C1874" s="8" t="s">
        <v>529</v>
      </c>
      <c r="D1874" s="9" t="s">
        <v>12608</v>
      </c>
      <c r="E1874" s="8" t="s">
        <v>12609</v>
      </c>
      <c r="F1874" s="8" t="s">
        <v>936</v>
      </c>
      <c r="G1874" s="8" t="s">
        <v>47</v>
      </c>
      <c r="H1874" s="8" t="s">
        <v>12610</v>
      </c>
      <c r="I1874" s="8" t="s">
        <v>49</v>
      </c>
      <c r="J1874" s="10">
        <v>3.5</v>
      </c>
      <c r="K1874" s="8" t="s">
        <v>12611</v>
      </c>
      <c r="L1874" s="8" t="s">
        <v>5235</v>
      </c>
      <c r="M1874" s="8" t="s">
        <v>86</v>
      </c>
      <c r="N1874" s="8" t="s">
        <v>12624</v>
      </c>
      <c r="O1874" s="8" t="s">
        <v>52</v>
      </c>
      <c r="P1874" s="8"/>
      <c r="Q1874" s="8"/>
      <c r="R1874" s="8" t="s">
        <v>147</v>
      </c>
      <c r="S1874" s="8" t="s">
        <v>12625</v>
      </c>
      <c r="T1874" s="11" t="str">
        <f t="shared" si="2"/>
        <v>Scott Dahlberg</v>
      </c>
      <c r="U1874" s="8" t="s">
        <v>55</v>
      </c>
      <c r="V1874" s="8" t="s">
        <v>12626</v>
      </c>
      <c r="W1874" s="8" t="s">
        <v>12615</v>
      </c>
      <c r="X1874" s="8" t="s">
        <v>12616</v>
      </c>
      <c r="Y1874" s="12" t="s">
        <v>12627</v>
      </c>
      <c r="Z1874" s="12" t="s">
        <v>12618</v>
      </c>
      <c r="AA1874" s="12" t="s">
        <v>12628</v>
      </c>
      <c r="AB1874" s="12" t="s">
        <v>12619</v>
      </c>
      <c r="AC1874" s="8" t="s">
        <v>60</v>
      </c>
      <c r="AD1874" s="12" t="s">
        <v>12620</v>
      </c>
      <c r="AE1874" s="8"/>
      <c r="AF1874" s="8" t="s">
        <v>12608</v>
      </c>
      <c r="AG1874" s="8" t="s">
        <v>12621</v>
      </c>
      <c r="AH1874" s="8" t="s">
        <v>232</v>
      </c>
      <c r="AI1874" s="8" t="s">
        <v>66</v>
      </c>
      <c r="AJ1874" s="8" t="s">
        <v>86</v>
      </c>
      <c r="AK1874" s="13" t="s">
        <v>4944</v>
      </c>
      <c r="AL1874" s="13" t="s">
        <v>4944</v>
      </c>
      <c r="AM1874" s="8" t="s">
        <v>480</v>
      </c>
      <c r="AN1874" s="8" t="s">
        <v>12622</v>
      </c>
      <c r="AO1874" s="13" t="s">
        <v>12623</v>
      </c>
      <c r="AP1874" s="9" t="s">
        <v>12608</v>
      </c>
      <c r="AQ1874" s="11">
        <v>9788.0</v>
      </c>
    </row>
    <row r="1875">
      <c r="A1875" s="8" t="str">
        <f t="shared" si="1"/>
        <v>Quincy Howe</v>
      </c>
      <c r="B1875" s="8" t="s">
        <v>12607</v>
      </c>
      <c r="C1875" s="8" t="s">
        <v>529</v>
      </c>
      <c r="D1875" s="9" t="s">
        <v>12608</v>
      </c>
      <c r="E1875" s="8" t="s">
        <v>12609</v>
      </c>
      <c r="F1875" s="8" t="s">
        <v>936</v>
      </c>
      <c r="G1875" s="8" t="s">
        <v>47</v>
      </c>
      <c r="H1875" s="8" t="s">
        <v>12610</v>
      </c>
      <c r="I1875" s="8" t="s">
        <v>49</v>
      </c>
      <c r="J1875" s="10">
        <v>3.5</v>
      </c>
      <c r="K1875" s="8" t="s">
        <v>12611</v>
      </c>
      <c r="L1875" s="8" t="s">
        <v>5235</v>
      </c>
      <c r="M1875" s="8" t="s">
        <v>86</v>
      </c>
      <c r="N1875" s="8" t="s">
        <v>12629</v>
      </c>
      <c r="O1875" s="8" t="s">
        <v>52</v>
      </c>
      <c r="P1875" s="8"/>
      <c r="Q1875" s="8"/>
      <c r="R1875" s="8" t="s">
        <v>1895</v>
      </c>
      <c r="S1875" s="8" t="s">
        <v>12630</v>
      </c>
      <c r="T1875" s="11" t="str">
        <f t="shared" si="2"/>
        <v>Quincy Howe</v>
      </c>
      <c r="U1875" s="8" t="s">
        <v>2541</v>
      </c>
      <c r="V1875" s="8" t="s">
        <v>12631</v>
      </c>
      <c r="W1875" s="8" t="s">
        <v>12615</v>
      </c>
      <c r="X1875" s="8" t="s">
        <v>12616</v>
      </c>
      <c r="Y1875" s="12" t="s">
        <v>12632</v>
      </c>
      <c r="Z1875" s="12" t="s">
        <v>12618</v>
      </c>
      <c r="AA1875" s="8" t="s">
        <v>60</v>
      </c>
      <c r="AB1875" s="12" t="s">
        <v>12619</v>
      </c>
      <c r="AC1875" s="8" t="s">
        <v>60</v>
      </c>
      <c r="AD1875" s="12" t="s">
        <v>12620</v>
      </c>
      <c r="AE1875" s="8"/>
      <c r="AF1875" s="8" t="s">
        <v>12608</v>
      </c>
      <c r="AG1875" s="8" t="s">
        <v>12621</v>
      </c>
      <c r="AH1875" s="8" t="s">
        <v>232</v>
      </c>
      <c r="AI1875" s="8" t="s">
        <v>66</v>
      </c>
      <c r="AJ1875" s="8" t="s">
        <v>86</v>
      </c>
      <c r="AK1875" s="13" t="s">
        <v>4944</v>
      </c>
      <c r="AL1875" s="13" t="s">
        <v>4944</v>
      </c>
      <c r="AM1875" s="8" t="s">
        <v>480</v>
      </c>
      <c r="AN1875" s="8" t="s">
        <v>12622</v>
      </c>
      <c r="AO1875" s="13" t="s">
        <v>12623</v>
      </c>
      <c r="AP1875" s="9" t="s">
        <v>12608</v>
      </c>
      <c r="AQ1875" s="11">
        <v>9788.0</v>
      </c>
    </row>
    <row r="1876">
      <c r="A1876" s="8" t="str">
        <f t="shared" si="1"/>
        <v>Paul Barrett</v>
      </c>
      <c r="B1876" s="8" t="s">
        <v>12607</v>
      </c>
      <c r="C1876" s="8" t="s">
        <v>529</v>
      </c>
      <c r="D1876" s="9" t="s">
        <v>12608</v>
      </c>
      <c r="E1876" s="8" t="s">
        <v>12609</v>
      </c>
      <c r="F1876" s="8" t="s">
        <v>936</v>
      </c>
      <c r="G1876" s="8" t="s">
        <v>47</v>
      </c>
      <c r="H1876" s="8" t="s">
        <v>12610</v>
      </c>
      <c r="I1876" s="8" t="s">
        <v>49</v>
      </c>
      <c r="J1876" s="10">
        <v>3.5</v>
      </c>
      <c r="K1876" s="8" t="s">
        <v>12611</v>
      </c>
      <c r="L1876" s="8" t="s">
        <v>5235</v>
      </c>
      <c r="M1876" s="8"/>
      <c r="N1876" s="8" t="s">
        <v>12633</v>
      </c>
      <c r="O1876" s="8" t="s">
        <v>52</v>
      </c>
      <c r="P1876" s="8"/>
      <c r="Q1876" s="8"/>
      <c r="R1876" s="8" t="s">
        <v>425</v>
      </c>
      <c r="S1876" s="8" t="s">
        <v>12011</v>
      </c>
      <c r="T1876" s="11" t="str">
        <f t="shared" si="2"/>
        <v>Paul Barrett</v>
      </c>
      <c r="U1876" s="8" t="s">
        <v>160</v>
      </c>
      <c r="V1876" s="8" t="s">
        <v>12634</v>
      </c>
      <c r="W1876" s="8" t="s">
        <v>12615</v>
      </c>
      <c r="X1876" s="8" t="s">
        <v>12616</v>
      </c>
      <c r="Y1876" s="8" t="s">
        <v>60</v>
      </c>
      <c r="Z1876" s="12" t="s">
        <v>12618</v>
      </c>
      <c r="AA1876" s="8" t="s">
        <v>60</v>
      </c>
      <c r="AB1876" s="12" t="s">
        <v>12619</v>
      </c>
      <c r="AC1876" s="8" t="s">
        <v>60</v>
      </c>
      <c r="AD1876" s="12" t="s">
        <v>12620</v>
      </c>
      <c r="AE1876" s="8"/>
      <c r="AF1876" s="8" t="s">
        <v>12608</v>
      </c>
      <c r="AG1876" s="8" t="s">
        <v>12621</v>
      </c>
      <c r="AH1876" s="8" t="s">
        <v>232</v>
      </c>
      <c r="AI1876" s="8" t="s">
        <v>66</v>
      </c>
      <c r="AJ1876" s="8"/>
      <c r="AK1876" s="13" t="s">
        <v>4944</v>
      </c>
      <c r="AL1876" s="13" t="s">
        <v>4944</v>
      </c>
      <c r="AM1876" s="8" t="s">
        <v>480</v>
      </c>
      <c r="AN1876" s="8" t="s">
        <v>12622</v>
      </c>
      <c r="AO1876" s="13" t="s">
        <v>12623</v>
      </c>
      <c r="AP1876" s="9" t="s">
        <v>12608</v>
      </c>
      <c r="AQ1876" s="11">
        <v>9788.0</v>
      </c>
    </row>
    <row r="1877">
      <c r="A1877" s="8" t="str">
        <f t="shared" si="1"/>
        <v>Ben Santos</v>
      </c>
      <c r="B1877" s="8" t="s">
        <v>12607</v>
      </c>
      <c r="C1877" s="8" t="s">
        <v>529</v>
      </c>
      <c r="D1877" s="9" t="s">
        <v>12608</v>
      </c>
      <c r="E1877" s="8" t="s">
        <v>12609</v>
      </c>
      <c r="F1877" s="8" t="s">
        <v>936</v>
      </c>
      <c r="G1877" s="8" t="s">
        <v>47</v>
      </c>
      <c r="H1877" s="8" t="s">
        <v>12610</v>
      </c>
      <c r="I1877" s="8" t="s">
        <v>49</v>
      </c>
      <c r="J1877" s="10">
        <v>3.5</v>
      </c>
      <c r="K1877" s="8" t="s">
        <v>12611</v>
      </c>
      <c r="L1877" s="8" t="s">
        <v>5235</v>
      </c>
      <c r="M1877" s="8" t="s">
        <v>86</v>
      </c>
      <c r="N1877" s="8" t="s">
        <v>12635</v>
      </c>
      <c r="O1877" s="8" t="s">
        <v>52</v>
      </c>
      <c r="P1877" s="8"/>
      <c r="Q1877" s="8"/>
      <c r="R1877" s="8" t="s">
        <v>2944</v>
      </c>
      <c r="S1877" s="8" t="s">
        <v>1480</v>
      </c>
      <c r="T1877" s="11" t="str">
        <f t="shared" si="2"/>
        <v>Ben Santos</v>
      </c>
      <c r="U1877" s="8" t="s">
        <v>167</v>
      </c>
      <c r="V1877" s="8" t="s">
        <v>12636</v>
      </c>
      <c r="W1877" s="8" t="s">
        <v>12637</v>
      </c>
      <c r="X1877" s="8" t="s">
        <v>12616</v>
      </c>
      <c r="Y1877" s="12" t="s">
        <v>12638</v>
      </c>
      <c r="Z1877" s="12" t="s">
        <v>12618</v>
      </c>
      <c r="AA1877" s="12" t="s">
        <v>12639</v>
      </c>
      <c r="AB1877" s="12" t="s">
        <v>12619</v>
      </c>
      <c r="AC1877" s="8" t="s">
        <v>60</v>
      </c>
      <c r="AD1877" s="12" t="s">
        <v>12620</v>
      </c>
      <c r="AE1877" s="8"/>
      <c r="AF1877" s="8" t="s">
        <v>12608</v>
      </c>
      <c r="AG1877" s="8" t="s">
        <v>12621</v>
      </c>
      <c r="AH1877" s="8" t="s">
        <v>232</v>
      </c>
      <c r="AI1877" s="8" t="s">
        <v>66</v>
      </c>
      <c r="AJ1877" s="8" t="s">
        <v>86</v>
      </c>
      <c r="AK1877" s="13" t="s">
        <v>4944</v>
      </c>
      <c r="AL1877" s="13" t="s">
        <v>4944</v>
      </c>
      <c r="AM1877" s="8" t="s">
        <v>480</v>
      </c>
      <c r="AN1877" s="8" t="s">
        <v>12622</v>
      </c>
      <c r="AO1877" s="13" t="s">
        <v>12623</v>
      </c>
      <c r="AP1877" s="9" t="s">
        <v>12608</v>
      </c>
      <c r="AQ1877" s="11">
        <v>9788.0</v>
      </c>
    </row>
    <row r="1878">
      <c r="A1878" s="8" t="str">
        <f t="shared" si="1"/>
        <v>Craig McVey</v>
      </c>
      <c r="B1878" s="51" t="s">
        <v>12640</v>
      </c>
      <c r="C1878" s="8" t="s">
        <v>12641</v>
      </c>
      <c r="D1878" s="9" t="s">
        <v>44</v>
      </c>
      <c r="E1878" s="8" t="s">
        <v>407</v>
      </c>
      <c r="F1878" s="8" t="s">
        <v>46</v>
      </c>
      <c r="G1878" s="51" t="s">
        <v>12642</v>
      </c>
      <c r="H1878" s="8" t="s">
        <v>12643</v>
      </c>
      <c r="I1878" s="8" t="s">
        <v>1330</v>
      </c>
      <c r="J1878" s="10">
        <v>3.57</v>
      </c>
      <c r="K1878" s="13" t="s">
        <v>12644</v>
      </c>
      <c r="L1878" s="8"/>
      <c r="M1878" s="8"/>
      <c r="N1878" s="51" t="s">
        <v>12645</v>
      </c>
      <c r="O1878" s="51" t="s">
        <v>52</v>
      </c>
      <c r="P1878" s="51"/>
      <c r="Q1878" s="51"/>
      <c r="R1878" s="51" t="s">
        <v>2940</v>
      </c>
      <c r="S1878" s="51" t="s">
        <v>12646</v>
      </c>
      <c r="T1878" s="11" t="str">
        <f t="shared" si="2"/>
        <v>Craig McVey</v>
      </c>
      <c r="U1878" s="51" t="s">
        <v>55</v>
      </c>
      <c r="V1878" s="51" t="s">
        <v>12647</v>
      </c>
      <c r="W1878" s="51" t="s">
        <v>12648</v>
      </c>
      <c r="X1878" s="51" t="s">
        <v>12649</v>
      </c>
      <c r="Y1878" s="8" t="s">
        <v>60</v>
      </c>
      <c r="Z1878" s="8" t="s">
        <v>60</v>
      </c>
      <c r="AA1878" s="8" t="s">
        <v>60</v>
      </c>
      <c r="AB1878" s="8" t="s">
        <v>60</v>
      </c>
      <c r="AC1878" s="8" t="s">
        <v>60</v>
      </c>
      <c r="AD1878" s="8" t="s">
        <v>60</v>
      </c>
      <c r="AE1878" s="8" t="s">
        <v>12650</v>
      </c>
      <c r="AF1878" s="8" t="s">
        <v>12651</v>
      </c>
      <c r="AG1878" s="8" t="s">
        <v>64</v>
      </c>
      <c r="AH1878" s="8" t="s">
        <v>65</v>
      </c>
      <c r="AI1878" s="8" t="s">
        <v>233</v>
      </c>
      <c r="AJ1878" s="8"/>
      <c r="AK1878" s="8" t="s">
        <v>2114</v>
      </c>
      <c r="AL1878" s="8" t="s">
        <v>2572</v>
      </c>
      <c r="AM1878" s="8" t="s">
        <v>4945</v>
      </c>
      <c r="AN1878" s="8" t="s">
        <v>12652</v>
      </c>
      <c r="AO1878" s="8" t="s">
        <v>12653</v>
      </c>
      <c r="AP1878" s="29" t="s">
        <v>12651</v>
      </c>
      <c r="AQ1878" s="11">
        <v>1381.0</v>
      </c>
    </row>
    <row r="1879">
      <c r="A1879" s="8" t="str">
        <f t="shared" si="1"/>
        <v>AC De'Mon has been removed. </v>
      </c>
      <c r="B1879" s="51" t="s">
        <v>12640</v>
      </c>
      <c r="C1879" s="8" t="s">
        <v>12641</v>
      </c>
      <c r="D1879" s="9" t="s">
        <v>44</v>
      </c>
      <c r="E1879" s="8" t="s">
        <v>407</v>
      </c>
      <c r="F1879" s="8" t="s">
        <v>46</v>
      </c>
      <c r="G1879" s="51" t="s">
        <v>12642</v>
      </c>
      <c r="H1879" s="8" t="s">
        <v>12643</v>
      </c>
      <c r="I1879" s="8" t="s">
        <v>1330</v>
      </c>
      <c r="J1879" s="10">
        <v>3.57</v>
      </c>
      <c r="K1879" s="13" t="s">
        <v>12644</v>
      </c>
      <c r="L1879" s="8"/>
      <c r="M1879" s="8"/>
      <c r="N1879" s="51" t="s">
        <v>12654</v>
      </c>
      <c r="O1879" s="51" t="s">
        <v>52</v>
      </c>
      <c r="P1879" s="51"/>
      <c r="Q1879" s="51" t="s">
        <v>277</v>
      </c>
      <c r="R1879" s="51" t="s">
        <v>12655</v>
      </c>
      <c r="S1879" s="51"/>
      <c r="T1879" s="11" t="str">
        <f t="shared" si="2"/>
        <v>AC De'Mon has been removed. </v>
      </c>
      <c r="U1879" s="51"/>
      <c r="V1879" s="51"/>
      <c r="W1879" s="51"/>
      <c r="X1879" s="51" t="s">
        <v>12649</v>
      </c>
      <c r="Y1879" s="8" t="s">
        <v>60</v>
      </c>
      <c r="Z1879" s="12" t="s">
        <v>12656</v>
      </c>
      <c r="AA1879" s="8" t="s">
        <v>60</v>
      </c>
      <c r="AB1879" s="8" t="s">
        <v>60</v>
      </c>
      <c r="AC1879" s="8" t="s">
        <v>60</v>
      </c>
      <c r="AD1879" s="8" t="s">
        <v>60</v>
      </c>
      <c r="AE1879" s="8" t="s">
        <v>12650</v>
      </c>
      <c r="AF1879" s="8" t="s">
        <v>12651</v>
      </c>
      <c r="AG1879" s="8" t="s">
        <v>64</v>
      </c>
      <c r="AH1879" s="8" t="s">
        <v>65</v>
      </c>
      <c r="AI1879" s="8" t="s">
        <v>233</v>
      </c>
      <c r="AJ1879" s="8"/>
      <c r="AK1879" s="8" t="s">
        <v>2114</v>
      </c>
      <c r="AL1879" s="8" t="s">
        <v>2572</v>
      </c>
      <c r="AM1879" s="8" t="s">
        <v>4945</v>
      </c>
      <c r="AN1879" s="8" t="s">
        <v>12652</v>
      </c>
      <c r="AO1879" s="8" t="s">
        <v>12653</v>
      </c>
      <c r="AP1879" s="29" t="s">
        <v>12651</v>
      </c>
      <c r="AQ1879" s="11">
        <v>1381.0</v>
      </c>
    </row>
    <row r="1880">
      <c r="A1880" s="8" t="str">
        <f t="shared" si="1"/>
        <v>David Cain</v>
      </c>
      <c r="B1880" s="51" t="s">
        <v>12657</v>
      </c>
      <c r="C1880" s="8" t="s">
        <v>12658</v>
      </c>
      <c r="D1880" s="9" t="s">
        <v>44</v>
      </c>
      <c r="E1880" s="8" t="s">
        <v>45</v>
      </c>
      <c r="F1880" s="8" t="s">
        <v>46</v>
      </c>
      <c r="G1880" s="51" t="s">
        <v>12642</v>
      </c>
      <c r="H1880" s="8" t="s">
        <v>12659</v>
      </c>
      <c r="I1880" s="8" t="s">
        <v>49</v>
      </c>
      <c r="J1880" s="10">
        <v>3.79</v>
      </c>
      <c r="K1880" s="13" t="s">
        <v>12660</v>
      </c>
      <c r="L1880" s="8" t="s">
        <v>2622</v>
      </c>
      <c r="M1880" s="8"/>
      <c r="N1880" s="51" t="s">
        <v>12661</v>
      </c>
      <c r="O1880" s="51" t="s">
        <v>52</v>
      </c>
      <c r="P1880" s="51"/>
      <c r="Q1880" s="51"/>
      <c r="R1880" s="51" t="s">
        <v>289</v>
      </c>
      <c r="S1880" s="51" t="s">
        <v>12662</v>
      </c>
      <c r="T1880" s="11" t="str">
        <f t="shared" si="2"/>
        <v>David Cain</v>
      </c>
      <c r="U1880" s="51" t="s">
        <v>55</v>
      </c>
      <c r="V1880" s="51" t="s">
        <v>12663</v>
      </c>
      <c r="W1880" s="51" t="s">
        <v>12664</v>
      </c>
      <c r="X1880" s="51" t="s">
        <v>12665</v>
      </c>
      <c r="Y1880" s="12" t="s">
        <v>12666</v>
      </c>
      <c r="Z1880" s="12" t="s">
        <v>12667</v>
      </c>
      <c r="AA1880" s="8" t="s">
        <v>60</v>
      </c>
      <c r="AB1880" s="8" t="s">
        <v>60</v>
      </c>
      <c r="AC1880" s="8" t="s">
        <v>60</v>
      </c>
      <c r="AD1880" s="12" t="s">
        <v>12668</v>
      </c>
      <c r="AE1880" s="8" t="s">
        <v>12669</v>
      </c>
      <c r="AF1880" s="8" t="s">
        <v>12670</v>
      </c>
      <c r="AG1880" s="8" t="s">
        <v>64</v>
      </c>
      <c r="AH1880" s="8" t="s">
        <v>65</v>
      </c>
      <c r="AI1880" s="8" t="s">
        <v>66</v>
      </c>
      <c r="AJ1880" s="8"/>
      <c r="AK1880" s="8" t="s">
        <v>12338</v>
      </c>
      <c r="AL1880" s="8" t="s">
        <v>12671</v>
      </c>
      <c r="AM1880" s="8" t="s">
        <v>3862</v>
      </c>
      <c r="AN1880" s="8" t="s">
        <v>12672</v>
      </c>
      <c r="AO1880" s="8" t="s">
        <v>12673</v>
      </c>
      <c r="AP1880" s="14" t="s">
        <v>12670</v>
      </c>
      <c r="AQ1880" s="11">
        <v>6507.0</v>
      </c>
    </row>
    <row r="1881">
      <c r="A1881" s="8" t="str">
        <f t="shared" si="1"/>
        <v>Cade Finley</v>
      </c>
      <c r="B1881" s="51" t="s">
        <v>12657</v>
      </c>
      <c r="C1881" s="8" t="s">
        <v>12658</v>
      </c>
      <c r="D1881" s="2" t="s">
        <v>44</v>
      </c>
      <c r="E1881" s="8" t="s">
        <v>45</v>
      </c>
      <c r="F1881" s="8" t="s">
        <v>46</v>
      </c>
      <c r="G1881" s="51" t="s">
        <v>12642</v>
      </c>
      <c r="H1881" s="8" t="s">
        <v>12659</v>
      </c>
      <c r="I1881" s="8" t="s">
        <v>49</v>
      </c>
      <c r="J1881" s="10">
        <v>3.79</v>
      </c>
      <c r="K1881" s="8" t="s">
        <v>12660</v>
      </c>
      <c r="L1881" s="8" t="s">
        <v>2622</v>
      </c>
      <c r="M1881" s="8"/>
      <c r="N1881" s="51" t="s">
        <v>12674</v>
      </c>
      <c r="O1881" s="51" t="s">
        <v>52</v>
      </c>
      <c r="P1881" s="51"/>
      <c r="Q1881" s="51"/>
      <c r="R1881" s="51" t="s">
        <v>1289</v>
      </c>
      <c r="S1881" s="51" t="s">
        <v>4429</v>
      </c>
      <c r="T1881" s="11" t="str">
        <f t="shared" si="2"/>
        <v>Cade Finley</v>
      </c>
      <c r="U1881" s="51" t="s">
        <v>80</v>
      </c>
      <c r="V1881" s="51" t="s">
        <v>12675</v>
      </c>
      <c r="W1881" s="51"/>
      <c r="X1881" s="51" t="s">
        <v>12665</v>
      </c>
      <c r="Y1881" s="56" t="s">
        <v>12676</v>
      </c>
      <c r="Z1881" s="56" t="s">
        <v>350</v>
      </c>
      <c r="AA1881" s="56" t="s">
        <v>12677</v>
      </c>
      <c r="AB1881" s="56" t="s">
        <v>351</v>
      </c>
      <c r="AC1881" s="51" t="s">
        <v>60</v>
      </c>
      <c r="AD1881" s="56" t="s">
        <v>12668</v>
      </c>
      <c r="AE1881" s="51" t="s">
        <v>12669</v>
      </c>
      <c r="AF1881" s="8" t="s">
        <v>12670</v>
      </c>
      <c r="AG1881" s="8" t="s">
        <v>64</v>
      </c>
      <c r="AH1881" s="8" t="s">
        <v>65</v>
      </c>
      <c r="AI1881" s="8" t="s">
        <v>66</v>
      </c>
      <c r="AJ1881" s="8"/>
      <c r="AK1881" s="8" t="s">
        <v>12338</v>
      </c>
      <c r="AL1881" s="8" t="s">
        <v>12671</v>
      </c>
      <c r="AM1881" s="8" t="s">
        <v>3862</v>
      </c>
      <c r="AN1881" s="8" t="s">
        <v>12672</v>
      </c>
      <c r="AO1881" s="8" t="s">
        <v>12673</v>
      </c>
      <c r="AP1881" s="29" t="s">
        <v>12670</v>
      </c>
      <c r="AQ1881" s="11">
        <v>6507.0</v>
      </c>
    </row>
    <row r="1882">
      <c r="A1882" s="8" t="str">
        <f t="shared" si="1"/>
        <v>Jacob Bishop</v>
      </c>
      <c r="B1882" s="51" t="s">
        <v>12657</v>
      </c>
      <c r="C1882" s="8" t="s">
        <v>12658</v>
      </c>
      <c r="D1882" s="9" t="s">
        <v>44</v>
      </c>
      <c r="E1882" s="8" t="s">
        <v>45</v>
      </c>
      <c r="F1882" s="8" t="s">
        <v>46</v>
      </c>
      <c r="G1882" s="51" t="s">
        <v>12642</v>
      </c>
      <c r="H1882" s="8" t="s">
        <v>12659</v>
      </c>
      <c r="I1882" s="8" t="s">
        <v>49</v>
      </c>
      <c r="J1882" s="10">
        <v>3.79</v>
      </c>
      <c r="K1882" s="13" t="s">
        <v>12660</v>
      </c>
      <c r="L1882" s="8" t="s">
        <v>2622</v>
      </c>
      <c r="M1882" s="8"/>
      <c r="N1882" s="51" t="s">
        <v>12678</v>
      </c>
      <c r="O1882" s="57" t="s">
        <v>52</v>
      </c>
      <c r="P1882" s="51"/>
      <c r="Q1882" s="51"/>
      <c r="R1882" s="57" t="s">
        <v>1222</v>
      </c>
      <c r="S1882" s="57" t="s">
        <v>246</v>
      </c>
      <c r="T1882" s="11" t="str">
        <f t="shared" si="2"/>
        <v>Jacob Bishop</v>
      </c>
      <c r="U1882" s="57" t="s">
        <v>80</v>
      </c>
      <c r="V1882" s="51" t="s">
        <v>12679</v>
      </c>
      <c r="W1882" s="57" t="s">
        <v>12680</v>
      </c>
      <c r="X1882" s="51" t="s">
        <v>12665</v>
      </c>
      <c r="Y1882" s="51" t="s">
        <v>60</v>
      </c>
      <c r="Z1882" s="56" t="s">
        <v>350</v>
      </c>
      <c r="AA1882" s="56" t="s">
        <v>12681</v>
      </c>
      <c r="AB1882" s="56" t="s">
        <v>351</v>
      </c>
      <c r="AC1882" s="51" t="s">
        <v>60</v>
      </c>
      <c r="AD1882" s="56" t="s">
        <v>12668</v>
      </c>
      <c r="AE1882" s="51" t="s">
        <v>12669</v>
      </c>
      <c r="AF1882" s="8" t="s">
        <v>12670</v>
      </c>
      <c r="AG1882" s="8" t="s">
        <v>64</v>
      </c>
      <c r="AH1882" s="8" t="s">
        <v>65</v>
      </c>
      <c r="AI1882" s="8" t="s">
        <v>66</v>
      </c>
      <c r="AJ1882" s="8"/>
      <c r="AK1882" s="8" t="s">
        <v>12338</v>
      </c>
      <c r="AL1882" s="8" t="s">
        <v>12671</v>
      </c>
      <c r="AM1882" s="8" t="s">
        <v>3862</v>
      </c>
      <c r="AN1882" s="8" t="s">
        <v>12672</v>
      </c>
      <c r="AO1882" s="8" t="s">
        <v>12682</v>
      </c>
      <c r="AP1882" s="14" t="s">
        <v>12670</v>
      </c>
      <c r="AQ1882" s="11">
        <v>6507.0</v>
      </c>
    </row>
    <row r="1883">
      <c r="A1883" s="8" t="str">
        <f t="shared" si="1"/>
        <v>Scott Byrd</v>
      </c>
      <c r="B1883" s="51" t="s">
        <v>12657</v>
      </c>
      <c r="C1883" s="8" t="s">
        <v>12658</v>
      </c>
      <c r="D1883" s="9" t="s">
        <v>44</v>
      </c>
      <c r="E1883" s="8" t="s">
        <v>45</v>
      </c>
      <c r="F1883" s="8" t="s">
        <v>46</v>
      </c>
      <c r="G1883" s="51" t="s">
        <v>12642</v>
      </c>
      <c r="H1883" s="8" t="s">
        <v>12659</v>
      </c>
      <c r="I1883" s="8" t="s">
        <v>49</v>
      </c>
      <c r="J1883" s="10">
        <v>3.79</v>
      </c>
      <c r="K1883" s="13" t="s">
        <v>12660</v>
      </c>
      <c r="L1883" s="8" t="s">
        <v>2622</v>
      </c>
      <c r="M1883" s="8"/>
      <c r="N1883" s="51" t="s">
        <v>12683</v>
      </c>
      <c r="O1883" s="51" t="s">
        <v>52</v>
      </c>
      <c r="P1883" s="51"/>
      <c r="Q1883" s="51"/>
      <c r="R1883" s="51" t="s">
        <v>147</v>
      </c>
      <c r="S1883" s="51" t="s">
        <v>12684</v>
      </c>
      <c r="T1883" s="11" t="str">
        <f t="shared" si="2"/>
        <v>Scott Byrd</v>
      </c>
      <c r="U1883" s="51" t="s">
        <v>80</v>
      </c>
      <c r="V1883" s="51" t="s">
        <v>12685</v>
      </c>
      <c r="W1883" s="57" t="s">
        <v>12686</v>
      </c>
      <c r="X1883" s="51" t="s">
        <v>12665</v>
      </c>
      <c r="Y1883" s="51" t="s">
        <v>60</v>
      </c>
      <c r="Z1883" s="56" t="s">
        <v>350</v>
      </c>
      <c r="AA1883" s="51" t="s">
        <v>60</v>
      </c>
      <c r="AB1883" s="56" t="s">
        <v>351</v>
      </c>
      <c r="AC1883" s="51" t="s">
        <v>60</v>
      </c>
      <c r="AD1883" s="56" t="s">
        <v>12668</v>
      </c>
      <c r="AE1883" s="51" t="s">
        <v>12669</v>
      </c>
      <c r="AF1883" s="8" t="s">
        <v>12670</v>
      </c>
      <c r="AG1883" s="8" t="s">
        <v>64</v>
      </c>
      <c r="AH1883" s="8" t="s">
        <v>65</v>
      </c>
      <c r="AI1883" s="8" t="s">
        <v>66</v>
      </c>
      <c r="AJ1883" s="8"/>
      <c r="AK1883" s="8" t="s">
        <v>12338</v>
      </c>
      <c r="AL1883" s="8" t="s">
        <v>12671</v>
      </c>
      <c r="AM1883" s="8" t="s">
        <v>3862</v>
      </c>
      <c r="AN1883" s="8" t="s">
        <v>12672</v>
      </c>
      <c r="AO1883" s="8" t="s">
        <v>12673</v>
      </c>
      <c r="AP1883" s="14" t="s">
        <v>12670</v>
      </c>
      <c r="AQ1883" s="11">
        <v>6507.0</v>
      </c>
    </row>
    <row r="1884">
      <c r="A1884" s="8" t="str">
        <f t="shared" si="1"/>
        <v>Courtney Lynch</v>
      </c>
      <c r="B1884" s="51" t="s">
        <v>12687</v>
      </c>
      <c r="C1884" s="8" t="s">
        <v>12658</v>
      </c>
      <c r="D1884" s="2" t="s">
        <v>44</v>
      </c>
      <c r="E1884" s="8" t="s">
        <v>12688</v>
      </c>
      <c r="F1884" s="8" t="s">
        <v>46</v>
      </c>
      <c r="G1884" s="51" t="s">
        <v>12642</v>
      </c>
      <c r="H1884" s="8" t="s">
        <v>12689</v>
      </c>
      <c r="I1884" s="8" t="s">
        <v>49</v>
      </c>
      <c r="J1884" s="10">
        <v>3.56</v>
      </c>
      <c r="K1884" s="8" t="s">
        <v>12690</v>
      </c>
      <c r="L1884" s="8"/>
      <c r="M1884" s="8"/>
      <c r="N1884" s="51" t="s">
        <v>12691</v>
      </c>
      <c r="O1884" s="51" t="s">
        <v>52</v>
      </c>
      <c r="P1884" s="51"/>
      <c r="Q1884" s="51"/>
      <c r="R1884" s="51" t="s">
        <v>2279</v>
      </c>
      <c r="S1884" s="51" t="s">
        <v>12692</v>
      </c>
      <c r="T1884" s="11" t="str">
        <f t="shared" si="2"/>
        <v>Courtney Lynch</v>
      </c>
      <c r="U1884" s="51" t="s">
        <v>412</v>
      </c>
      <c r="V1884" s="51"/>
      <c r="W1884" s="51"/>
      <c r="X1884" s="51" t="s">
        <v>12693</v>
      </c>
      <c r="Y1884" s="51" t="s">
        <v>60</v>
      </c>
      <c r="Z1884" s="56" t="s">
        <v>12694</v>
      </c>
      <c r="AA1884" s="51" t="s">
        <v>60</v>
      </c>
      <c r="AB1884" s="56" t="s">
        <v>12695</v>
      </c>
      <c r="AC1884" s="56" t="s">
        <v>12696</v>
      </c>
      <c r="AD1884" s="56" t="s">
        <v>12697</v>
      </c>
      <c r="AE1884" s="51" t="s">
        <v>12698</v>
      </c>
      <c r="AF1884" s="8" t="s">
        <v>12688</v>
      </c>
      <c r="AG1884" s="8" t="s">
        <v>64</v>
      </c>
      <c r="AH1884" s="8" t="s">
        <v>4581</v>
      </c>
      <c r="AI1884" s="8" t="s">
        <v>66</v>
      </c>
      <c r="AJ1884" s="8"/>
      <c r="AK1884" s="8" t="s">
        <v>3913</v>
      </c>
      <c r="AL1884" s="8" t="s">
        <v>12699</v>
      </c>
      <c r="AM1884" s="8" t="s">
        <v>1379</v>
      </c>
      <c r="AN1884" s="8" t="s">
        <v>12700</v>
      </c>
      <c r="AO1884" s="8" t="s">
        <v>12701</v>
      </c>
      <c r="AP1884" s="29" t="s">
        <v>12688</v>
      </c>
      <c r="AQ1884" s="11">
        <v>2409.0</v>
      </c>
    </row>
    <row r="1885">
      <c r="A1885" s="8" t="str">
        <f t="shared" si="1"/>
        <v>Tommy Barksdale</v>
      </c>
      <c r="B1885" s="51" t="s">
        <v>12687</v>
      </c>
      <c r="C1885" s="8" t="s">
        <v>12658</v>
      </c>
      <c r="D1885" s="9" t="s">
        <v>44</v>
      </c>
      <c r="E1885" s="8" t="s">
        <v>12688</v>
      </c>
      <c r="F1885" s="8" t="s">
        <v>46</v>
      </c>
      <c r="G1885" s="51" t="s">
        <v>12642</v>
      </c>
      <c r="H1885" s="8" t="s">
        <v>12689</v>
      </c>
      <c r="I1885" s="8" t="s">
        <v>49</v>
      </c>
      <c r="J1885" s="10">
        <v>3.56</v>
      </c>
      <c r="K1885" s="13" t="s">
        <v>12690</v>
      </c>
      <c r="L1885" s="8"/>
      <c r="M1885" s="8"/>
      <c r="N1885" s="51" t="s">
        <v>12702</v>
      </c>
      <c r="O1885" s="51" t="s">
        <v>52</v>
      </c>
      <c r="P1885" s="51"/>
      <c r="Q1885" s="51"/>
      <c r="R1885" s="51" t="s">
        <v>5157</v>
      </c>
      <c r="S1885" s="51" t="s">
        <v>12703</v>
      </c>
      <c r="T1885" s="11" t="str">
        <f t="shared" si="2"/>
        <v>Tommy Barksdale</v>
      </c>
      <c r="U1885" s="51" t="s">
        <v>55</v>
      </c>
      <c r="V1885" s="51" t="s">
        <v>12704</v>
      </c>
      <c r="W1885" s="51" t="s">
        <v>12705</v>
      </c>
      <c r="X1885" s="51" t="s">
        <v>12693</v>
      </c>
      <c r="Y1885" s="12" t="s">
        <v>12706</v>
      </c>
      <c r="Z1885" s="12" t="s">
        <v>12707</v>
      </c>
      <c r="AA1885" s="12" t="s">
        <v>12708</v>
      </c>
      <c r="AB1885" s="12" t="s">
        <v>12709</v>
      </c>
      <c r="AC1885" s="8" t="s">
        <v>60</v>
      </c>
      <c r="AD1885" s="8" t="s">
        <v>60</v>
      </c>
      <c r="AE1885" s="8" t="s">
        <v>12698</v>
      </c>
      <c r="AF1885" s="8" t="s">
        <v>12688</v>
      </c>
      <c r="AG1885" s="8" t="s">
        <v>64</v>
      </c>
      <c r="AH1885" s="8" t="s">
        <v>4581</v>
      </c>
      <c r="AI1885" s="8" t="s">
        <v>66</v>
      </c>
      <c r="AJ1885" s="8"/>
      <c r="AK1885" s="8" t="s">
        <v>3913</v>
      </c>
      <c r="AL1885" s="8" t="s">
        <v>12699</v>
      </c>
      <c r="AM1885" s="8" t="s">
        <v>1379</v>
      </c>
      <c r="AN1885" s="8" t="s">
        <v>12700</v>
      </c>
      <c r="AO1885" s="8" t="s">
        <v>12701</v>
      </c>
      <c r="AP1885" s="29" t="s">
        <v>12688</v>
      </c>
      <c r="AQ1885" s="11">
        <v>2409.0</v>
      </c>
    </row>
    <row r="1886">
      <c r="A1886" s="8" t="str">
        <f t="shared" si="1"/>
        <v>Julia Marquardt</v>
      </c>
      <c r="B1886" s="51" t="s">
        <v>12687</v>
      </c>
      <c r="C1886" s="8" t="s">
        <v>12658</v>
      </c>
      <c r="D1886" s="9" t="s">
        <v>44</v>
      </c>
      <c r="E1886" s="8" t="s">
        <v>12688</v>
      </c>
      <c r="F1886" s="8" t="s">
        <v>46</v>
      </c>
      <c r="G1886" s="51" t="s">
        <v>12642</v>
      </c>
      <c r="H1886" s="8" t="s">
        <v>12689</v>
      </c>
      <c r="I1886" s="8" t="s">
        <v>49</v>
      </c>
      <c r="J1886" s="10">
        <v>3.56</v>
      </c>
      <c r="K1886" s="13" t="s">
        <v>12690</v>
      </c>
      <c r="L1886" s="8"/>
      <c r="M1886" s="8"/>
      <c r="N1886" s="51" t="s">
        <v>12710</v>
      </c>
      <c r="O1886" s="51" t="s">
        <v>52</v>
      </c>
      <c r="P1886" s="51"/>
      <c r="Q1886" s="51"/>
      <c r="R1886" s="51" t="s">
        <v>10986</v>
      </c>
      <c r="S1886" s="51" t="s">
        <v>12711</v>
      </c>
      <c r="T1886" s="11" t="str">
        <f t="shared" si="2"/>
        <v>Julia Marquardt</v>
      </c>
      <c r="U1886" s="51" t="s">
        <v>498</v>
      </c>
      <c r="V1886" s="51" t="s">
        <v>12712</v>
      </c>
      <c r="W1886" s="51" t="s">
        <v>12713</v>
      </c>
      <c r="X1886" s="51" t="s">
        <v>12693</v>
      </c>
      <c r="Y1886" s="8" t="s">
        <v>60</v>
      </c>
      <c r="Z1886" s="12" t="s">
        <v>12707</v>
      </c>
      <c r="AA1886" s="8" t="s">
        <v>60</v>
      </c>
      <c r="AB1886" s="12" t="s">
        <v>12709</v>
      </c>
      <c r="AC1886" s="12" t="s">
        <v>12714</v>
      </c>
      <c r="AD1886" s="8" t="s">
        <v>60</v>
      </c>
      <c r="AE1886" s="8" t="s">
        <v>12698</v>
      </c>
      <c r="AF1886" s="8" t="s">
        <v>12688</v>
      </c>
      <c r="AG1886" s="8" t="s">
        <v>64</v>
      </c>
      <c r="AH1886" s="8" t="s">
        <v>4581</v>
      </c>
      <c r="AI1886" s="8" t="s">
        <v>66</v>
      </c>
      <c r="AJ1886" s="8"/>
      <c r="AK1886" s="8" t="s">
        <v>3913</v>
      </c>
      <c r="AL1886" s="8" t="s">
        <v>12699</v>
      </c>
      <c r="AM1886" s="8" t="s">
        <v>1379</v>
      </c>
      <c r="AN1886" s="8" t="s">
        <v>12700</v>
      </c>
      <c r="AO1886" s="8" t="s">
        <v>12701</v>
      </c>
      <c r="AP1886" s="29" t="s">
        <v>12688</v>
      </c>
      <c r="AQ1886" s="11">
        <v>2409.0</v>
      </c>
    </row>
    <row r="1887">
      <c r="A1887" s="8" t="str">
        <f t="shared" si="1"/>
        <v>Garret Lynch</v>
      </c>
      <c r="B1887" s="51" t="s">
        <v>12687</v>
      </c>
      <c r="C1887" s="8" t="s">
        <v>12658</v>
      </c>
      <c r="D1887" s="2" t="s">
        <v>44</v>
      </c>
      <c r="E1887" s="8" t="s">
        <v>12688</v>
      </c>
      <c r="F1887" s="8" t="s">
        <v>46</v>
      </c>
      <c r="G1887" s="51" t="s">
        <v>12642</v>
      </c>
      <c r="H1887" s="8" t="s">
        <v>12689</v>
      </c>
      <c r="I1887" s="8" t="s">
        <v>49</v>
      </c>
      <c r="J1887" s="10">
        <v>3.56</v>
      </c>
      <c r="K1887" s="8" t="s">
        <v>12690</v>
      </c>
      <c r="L1887" s="8"/>
      <c r="M1887" s="8"/>
      <c r="N1887" s="51" t="s">
        <v>12715</v>
      </c>
      <c r="O1887" s="51" t="s">
        <v>52</v>
      </c>
      <c r="P1887" s="51"/>
      <c r="Q1887" s="51"/>
      <c r="R1887" s="8" t="s">
        <v>12716</v>
      </c>
      <c r="S1887" s="8" t="s">
        <v>12692</v>
      </c>
      <c r="T1887" s="11" t="str">
        <f t="shared" si="2"/>
        <v>Garret Lynch</v>
      </c>
      <c r="U1887" s="8" t="s">
        <v>80</v>
      </c>
      <c r="V1887" s="51" t="s">
        <v>12717</v>
      </c>
      <c r="W1887" s="8" t="s">
        <v>12713</v>
      </c>
      <c r="X1887" s="51" t="s">
        <v>12693</v>
      </c>
      <c r="Y1887" s="51" t="s">
        <v>60</v>
      </c>
      <c r="Z1887" s="51" t="s">
        <v>60</v>
      </c>
      <c r="AA1887" s="51" t="s">
        <v>60</v>
      </c>
      <c r="AB1887" s="56" t="s">
        <v>12695</v>
      </c>
      <c r="AC1887" s="51" t="s">
        <v>60</v>
      </c>
      <c r="AD1887" s="56" t="s">
        <v>12697</v>
      </c>
      <c r="AE1887" s="51" t="s">
        <v>12698</v>
      </c>
      <c r="AF1887" s="8" t="s">
        <v>12688</v>
      </c>
      <c r="AG1887" s="8" t="s">
        <v>64</v>
      </c>
      <c r="AH1887" s="8" t="s">
        <v>4581</v>
      </c>
      <c r="AI1887" s="8" t="s">
        <v>66</v>
      </c>
      <c r="AJ1887" s="8"/>
      <c r="AK1887" s="8" t="s">
        <v>3913</v>
      </c>
      <c r="AL1887" s="8" t="s">
        <v>12699</v>
      </c>
      <c r="AM1887" s="8" t="s">
        <v>1379</v>
      </c>
      <c r="AN1887" s="8" t="s">
        <v>12700</v>
      </c>
      <c r="AO1887" s="8" t="s">
        <v>12701</v>
      </c>
      <c r="AP1887" s="29" t="s">
        <v>12688</v>
      </c>
      <c r="AQ1887" s="11">
        <v>2409.0</v>
      </c>
    </row>
    <row r="1888">
      <c r="A1888" s="8" t="str">
        <f t="shared" si="1"/>
        <v>Micah Clemmons</v>
      </c>
      <c r="B1888" s="51" t="s">
        <v>12687</v>
      </c>
      <c r="C1888" s="8" t="s">
        <v>12658</v>
      </c>
      <c r="D1888" s="9" t="s">
        <v>44</v>
      </c>
      <c r="E1888" s="8" t="s">
        <v>12688</v>
      </c>
      <c r="F1888" s="8" t="s">
        <v>46</v>
      </c>
      <c r="G1888" s="51" t="s">
        <v>12642</v>
      </c>
      <c r="H1888" s="8" t="s">
        <v>12689</v>
      </c>
      <c r="I1888" s="8" t="s">
        <v>49</v>
      </c>
      <c r="J1888" s="10">
        <v>3.56</v>
      </c>
      <c r="K1888" s="13" t="s">
        <v>12690</v>
      </c>
      <c r="L1888" s="8"/>
      <c r="M1888" s="8"/>
      <c r="N1888" s="51" t="s">
        <v>12718</v>
      </c>
      <c r="O1888" s="51" t="s">
        <v>52</v>
      </c>
      <c r="P1888" s="51"/>
      <c r="Q1888" s="51"/>
      <c r="R1888" s="51" t="s">
        <v>10866</v>
      </c>
      <c r="S1888" s="51" t="s">
        <v>12719</v>
      </c>
      <c r="T1888" s="11" t="str">
        <f t="shared" si="2"/>
        <v>Micah Clemmons</v>
      </c>
      <c r="U1888" s="51" t="s">
        <v>80</v>
      </c>
      <c r="V1888" s="51" t="s">
        <v>12720</v>
      </c>
      <c r="W1888" s="51" t="s">
        <v>12713</v>
      </c>
      <c r="X1888" s="51" t="s">
        <v>12693</v>
      </c>
      <c r="Y1888" s="12" t="s">
        <v>12721</v>
      </c>
      <c r="Z1888" s="8" t="s">
        <v>60</v>
      </c>
      <c r="AA1888" s="8" t="s">
        <v>60</v>
      </c>
      <c r="AB1888" s="8" t="s">
        <v>60</v>
      </c>
      <c r="AC1888" s="8" t="s">
        <v>60</v>
      </c>
      <c r="AD1888" s="8" t="s">
        <v>60</v>
      </c>
      <c r="AE1888" s="8" t="s">
        <v>12698</v>
      </c>
      <c r="AF1888" s="8" t="s">
        <v>12688</v>
      </c>
      <c r="AG1888" s="8" t="s">
        <v>64</v>
      </c>
      <c r="AH1888" s="8" t="s">
        <v>4581</v>
      </c>
      <c r="AI1888" s="8" t="s">
        <v>66</v>
      </c>
      <c r="AJ1888" s="8"/>
      <c r="AK1888" s="8" t="s">
        <v>3913</v>
      </c>
      <c r="AL1888" s="8" t="s">
        <v>12699</v>
      </c>
      <c r="AM1888" s="8" t="s">
        <v>1379</v>
      </c>
      <c r="AN1888" s="8" t="s">
        <v>12700</v>
      </c>
      <c r="AO1888" s="8" t="s">
        <v>12701</v>
      </c>
      <c r="AP1888" s="29" t="s">
        <v>12688</v>
      </c>
      <c r="AQ1888" s="11">
        <v>2409.0</v>
      </c>
    </row>
    <row r="1889">
      <c r="A1889" s="8" t="str">
        <f t="shared" si="1"/>
        <v>Sterling Martin</v>
      </c>
      <c r="B1889" s="51" t="s">
        <v>12722</v>
      </c>
      <c r="C1889" s="8" t="s">
        <v>12658</v>
      </c>
      <c r="D1889" s="9" t="s">
        <v>44</v>
      </c>
      <c r="E1889" s="8" t="s">
        <v>12723</v>
      </c>
      <c r="F1889" s="8" t="s">
        <v>46</v>
      </c>
      <c r="G1889" s="51" t="s">
        <v>12642</v>
      </c>
      <c r="H1889" s="8" t="s">
        <v>12724</v>
      </c>
      <c r="I1889" s="8" t="s">
        <v>49</v>
      </c>
      <c r="J1889" s="10">
        <v>3.31</v>
      </c>
      <c r="K1889" s="13" t="s">
        <v>12725</v>
      </c>
      <c r="L1889" s="8"/>
      <c r="M1889" s="8"/>
      <c r="N1889" s="51" t="s">
        <v>12726</v>
      </c>
      <c r="O1889" s="51" t="s">
        <v>52</v>
      </c>
      <c r="P1889" s="51"/>
      <c r="Q1889" s="51"/>
      <c r="R1889" s="51" t="s">
        <v>5901</v>
      </c>
      <c r="S1889" s="51" t="s">
        <v>922</v>
      </c>
      <c r="T1889" s="11" t="str">
        <f t="shared" si="2"/>
        <v>Sterling Martin</v>
      </c>
      <c r="U1889" s="51" t="s">
        <v>55</v>
      </c>
      <c r="V1889" s="51" t="s">
        <v>12727</v>
      </c>
      <c r="W1889" s="51" t="s">
        <v>12728</v>
      </c>
      <c r="X1889" s="51" t="s">
        <v>12729</v>
      </c>
      <c r="Y1889" s="8" t="s">
        <v>60</v>
      </c>
      <c r="Z1889" s="12" t="s">
        <v>12730</v>
      </c>
      <c r="AA1889" s="8" t="s">
        <v>60</v>
      </c>
      <c r="AB1889" s="8" t="s">
        <v>60</v>
      </c>
      <c r="AC1889" s="8" t="s">
        <v>60</v>
      </c>
      <c r="AD1889" s="12" t="s">
        <v>12731</v>
      </c>
      <c r="AE1889" s="8" t="s">
        <v>12732</v>
      </c>
      <c r="AF1889" s="8" t="s">
        <v>12733</v>
      </c>
      <c r="AG1889" s="8" t="s">
        <v>64</v>
      </c>
      <c r="AH1889" s="8" t="s">
        <v>4581</v>
      </c>
      <c r="AI1889" s="8" t="s">
        <v>66</v>
      </c>
      <c r="AJ1889" s="8"/>
      <c r="AK1889" s="8"/>
      <c r="AL1889" s="8"/>
      <c r="AM1889" s="8" t="s">
        <v>2322</v>
      </c>
      <c r="AN1889" s="8" t="s">
        <v>12734</v>
      </c>
      <c r="AO1889" s="8" t="s">
        <v>12735</v>
      </c>
      <c r="AP1889" s="29" t="s">
        <v>12733</v>
      </c>
      <c r="AQ1889" s="11">
        <v>1978.0</v>
      </c>
    </row>
    <row r="1890">
      <c r="A1890" s="8" t="str">
        <f t="shared" si="1"/>
        <v>Keith Cole</v>
      </c>
      <c r="B1890" s="51" t="s">
        <v>12722</v>
      </c>
      <c r="C1890" s="8" t="s">
        <v>12658</v>
      </c>
      <c r="D1890" s="9" t="s">
        <v>44</v>
      </c>
      <c r="E1890" s="8" t="s">
        <v>12723</v>
      </c>
      <c r="F1890" s="8" t="s">
        <v>46</v>
      </c>
      <c r="G1890" s="51" t="s">
        <v>12642</v>
      </c>
      <c r="H1890" s="8" t="s">
        <v>12724</v>
      </c>
      <c r="I1890" s="8" t="s">
        <v>49</v>
      </c>
      <c r="J1890" s="10">
        <v>3.31</v>
      </c>
      <c r="K1890" s="13" t="s">
        <v>12725</v>
      </c>
      <c r="L1890" s="8"/>
      <c r="M1890" s="8"/>
      <c r="N1890" s="51" t="s">
        <v>12736</v>
      </c>
      <c r="O1890" s="51" t="s">
        <v>52</v>
      </c>
      <c r="P1890" s="51"/>
      <c r="Q1890" s="51"/>
      <c r="R1890" s="51" t="s">
        <v>4698</v>
      </c>
      <c r="S1890" s="51" t="s">
        <v>2028</v>
      </c>
      <c r="T1890" s="11" t="str">
        <f t="shared" si="2"/>
        <v>Keith Cole</v>
      </c>
      <c r="U1890" s="51" t="s">
        <v>106</v>
      </c>
      <c r="V1890" s="51" t="s">
        <v>12737</v>
      </c>
      <c r="W1890" s="57" t="s">
        <v>12728</v>
      </c>
      <c r="X1890" s="51" t="s">
        <v>12729</v>
      </c>
      <c r="Y1890" s="51" t="s">
        <v>60</v>
      </c>
      <c r="Z1890" s="56" t="s">
        <v>12730</v>
      </c>
      <c r="AA1890" s="51" t="s">
        <v>60</v>
      </c>
      <c r="AB1890" s="51" t="s">
        <v>60</v>
      </c>
      <c r="AC1890" s="51" t="s">
        <v>60</v>
      </c>
      <c r="AD1890" s="56" t="s">
        <v>12731</v>
      </c>
      <c r="AE1890" s="8" t="s">
        <v>12732</v>
      </c>
      <c r="AF1890" s="8" t="s">
        <v>12733</v>
      </c>
      <c r="AG1890" s="8" t="s">
        <v>64</v>
      </c>
      <c r="AH1890" s="8" t="s">
        <v>4581</v>
      </c>
      <c r="AI1890" s="8" t="s">
        <v>66</v>
      </c>
      <c r="AJ1890" s="8"/>
      <c r="AK1890" s="8"/>
      <c r="AL1890" s="8"/>
      <c r="AM1890" s="8" t="s">
        <v>2322</v>
      </c>
      <c r="AN1890" s="8" t="s">
        <v>12734</v>
      </c>
      <c r="AO1890" s="8" t="s">
        <v>12735</v>
      </c>
      <c r="AP1890" s="29" t="s">
        <v>12733</v>
      </c>
      <c r="AQ1890" s="11">
        <v>1978.0</v>
      </c>
    </row>
    <row r="1891">
      <c r="A1891" s="8" t="str">
        <f t="shared" si="1"/>
        <v>Ryan McWilliams</v>
      </c>
      <c r="B1891" s="51" t="s">
        <v>12738</v>
      </c>
      <c r="C1891" s="8" t="s">
        <v>12739</v>
      </c>
      <c r="D1891" s="9" t="s">
        <v>12740</v>
      </c>
      <c r="E1891" s="8" t="s">
        <v>12741</v>
      </c>
      <c r="F1891" s="8" t="s">
        <v>936</v>
      </c>
      <c r="G1891" s="51" t="s">
        <v>12642</v>
      </c>
      <c r="H1891" s="8" t="s">
        <v>12742</v>
      </c>
      <c r="I1891" s="8" t="s">
        <v>49</v>
      </c>
      <c r="J1891" s="10">
        <v>3.31</v>
      </c>
      <c r="K1891" s="13" t="s">
        <v>12743</v>
      </c>
      <c r="L1891" s="8"/>
      <c r="M1891" s="8"/>
      <c r="N1891" s="51" t="s">
        <v>12744</v>
      </c>
      <c r="O1891" s="51" t="s">
        <v>52</v>
      </c>
      <c r="P1891" s="51"/>
      <c r="Q1891" s="51"/>
      <c r="R1891" s="51" t="s">
        <v>927</v>
      </c>
      <c r="S1891" s="51" t="s">
        <v>12745</v>
      </c>
      <c r="T1891" s="11" t="str">
        <f t="shared" si="2"/>
        <v>Ryan McWilliams</v>
      </c>
      <c r="U1891" s="51" t="s">
        <v>55</v>
      </c>
      <c r="V1891" s="51" t="s">
        <v>12746</v>
      </c>
      <c r="W1891" s="51" t="s">
        <v>12747</v>
      </c>
      <c r="X1891" s="51" t="s">
        <v>12748</v>
      </c>
      <c r="Y1891" s="8" t="s">
        <v>60</v>
      </c>
      <c r="Z1891" s="12" t="s">
        <v>12749</v>
      </c>
      <c r="AA1891" s="8" t="s">
        <v>60</v>
      </c>
      <c r="AB1891" s="12" t="s">
        <v>12750</v>
      </c>
      <c r="AC1891" s="8" t="s">
        <v>60</v>
      </c>
      <c r="AD1891" s="8" t="s">
        <v>60</v>
      </c>
      <c r="AE1891" s="8"/>
      <c r="AF1891" s="8" t="s">
        <v>12751</v>
      </c>
      <c r="AG1891" s="8" t="s">
        <v>12752</v>
      </c>
      <c r="AH1891" s="8" t="s">
        <v>65</v>
      </c>
      <c r="AI1891" s="8" t="s">
        <v>66</v>
      </c>
      <c r="AJ1891" s="8"/>
      <c r="AK1891" s="8"/>
      <c r="AL1891" s="8"/>
      <c r="AM1891" s="8"/>
      <c r="AN1891" s="8" t="s">
        <v>12753</v>
      </c>
      <c r="AO1891" s="8" t="s">
        <v>12754</v>
      </c>
      <c r="AP1891" s="29" t="s">
        <v>12751</v>
      </c>
      <c r="AQ1891" s="11">
        <v>15546.0</v>
      </c>
    </row>
    <row r="1892">
      <c r="A1892" s="8" t="str">
        <f t="shared" si="1"/>
        <v>Ray Shadowens</v>
      </c>
      <c r="B1892" s="51" t="s">
        <v>12738</v>
      </c>
      <c r="C1892" s="8" t="s">
        <v>12739</v>
      </c>
      <c r="D1892" s="9" t="s">
        <v>12740</v>
      </c>
      <c r="E1892" s="8" t="s">
        <v>12741</v>
      </c>
      <c r="F1892" s="8" t="s">
        <v>936</v>
      </c>
      <c r="G1892" s="51" t="s">
        <v>12642</v>
      </c>
      <c r="H1892" s="8" t="s">
        <v>12742</v>
      </c>
      <c r="I1892" s="8" t="s">
        <v>49</v>
      </c>
      <c r="J1892" s="10">
        <v>3.31</v>
      </c>
      <c r="K1892" s="13" t="s">
        <v>12743</v>
      </c>
      <c r="L1892" s="8"/>
      <c r="M1892" s="8"/>
      <c r="N1892" s="51" t="s">
        <v>12755</v>
      </c>
      <c r="O1892" s="51" t="s">
        <v>52</v>
      </c>
      <c r="P1892" s="51"/>
      <c r="Q1892" s="51"/>
      <c r="R1892" s="51" t="s">
        <v>4243</v>
      </c>
      <c r="S1892" s="51" t="s">
        <v>12756</v>
      </c>
      <c r="T1892" s="11" t="str">
        <f t="shared" si="2"/>
        <v>Ray Shadowens</v>
      </c>
      <c r="U1892" s="51" t="s">
        <v>2649</v>
      </c>
      <c r="V1892" s="51" t="s">
        <v>12757</v>
      </c>
      <c r="W1892" s="51" t="s">
        <v>12758</v>
      </c>
      <c r="X1892" s="51" t="s">
        <v>12748</v>
      </c>
      <c r="Y1892" s="8" t="s">
        <v>60</v>
      </c>
      <c r="Z1892" s="12" t="s">
        <v>12749</v>
      </c>
      <c r="AA1892" s="8" t="s">
        <v>60</v>
      </c>
      <c r="AB1892" s="12" t="s">
        <v>12750</v>
      </c>
      <c r="AC1892" s="8" t="s">
        <v>60</v>
      </c>
      <c r="AD1892" s="8" t="s">
        <v>60</v>
      </c>
      <c r="AE1892" s="8"/>
      <c r="AF1892" s="8" t="s">
        <v>12751</v>
      </c>
      <c r="AG1892" s="8" t="s">
        <v>12752</v>
      </c>
      <c r="AH1892" s="8" t="s">
        <v>65</v>
      </c>
      <c r="AI1892" s="8" t="s">
        <v>66</v>
      </c>
      <c r="AJ1892" s="8"/>
      <c r="AK1892" s="8"/>
      <c r="AL1892" s="8"/>
      <c r="AM1892" s="8"/>
      <c r="AN1892" s="8" t="s">
        <v>12753</v>
      </c>
      <c r="AO1892" s="8" t="s">
        <v>12754</v>
      </c>
      <c r="AP1892" s="29" t="s">
        <v>12751</v>
      </c>
      <c r="AQ1892" s="11">
        <v>15546.0</v>
      </c>
    </row>
    <row r="1893">
      <c r="A1893" s="8" t="str">
        <f t="shared" si="1"/>
        <v>Chas Davis</v>
      </c>
      <c r="B1893" s="51" t="s">
        <v>12738</v>
      </c>
      <c r="C1893" s="8" t="s">
        <v>12739</v>
      </c>
      <c r="D1893" s="9" t="s">
        <v>12740</v>
      </c>
      <c r="E1893" s="8" t="s">
        <v>12741</v>
      </c>
      <c r="F1893" s="8" t="s">
        <v>936</v>
      </c>
      <c r="G1893" s="51" t="s">
        <v>12642</v>
      </c>
      <c r="H1893" s="8" t="s">
        <v>12742</v>
      </c>
      <c r="I1893" s="8" t="s">
        <v>49</v>
      </c>
      <c r="J1893" s="10">
        <v>3.31</v>
      </c>
      <c r="K1893" s="13" t="s">
        <v>12743</v>
      </c>
      <c r="L1893" s="8"/>
      <c r="M1893" s="8"/>
      <c r="N1893" s="51" t="s">
        <v>12759</v>
      </c>
      <c r="O1893" s="51" t="s">
        <v>52</v>
      </c>
      <c r="P1893" s="51"/>
      <c r="Q1893" s="51"/>
      <c r="R1893" s="51" t="s">
        <v>12760</v>
      </c>
      <c r="S1893" s="51" t="s">
        <v>310</v>
      </c>
      <c r="T1893" s="11" t="str">
        <f t="shared" si="2"/>
        <v>Chas Davis</v>
      </c>
      <c r="U1893" s="51" t="s">
        <v>106</v>
      </c>
      <c r="V1893" s="51" t="s">
        <v>12761</v>
      </c>
      <c r="W1893" s="51" t="s">
        <v>12762</v>
      </c>
      <c r="X1893" s="51" t="s">
        <v>12748</v>
      </c>
      <c r="Y1893" s="12" t="s">
        <v>12763</v>
      </c>
      <c r="Z1893" s="12" t="s">
        <v>12749</v>
      </c>
      <c r="AA1893" s="8" t="s">
        <v>60</v>
      </c>
      <c r="AB1893" s="12" t="s">
        <v>12750</v>
      </c>
      <c r="AC1893" s="12" t="s">
        <v>12764</v>
      </c>
      <c r="AD1893" s="12" t="s">
        <v>12765</v>
      </c>
      <c r="AE1893" s="8"/>
      <c r="AF1893" s="8" t="s">
        <v>12751</v>
      </c>
      <c r="AG1893" s="8" t="s">
        <v>12752</v>
      </c>
      <c r="AH1893" s="8" t="s">
        <v>65</v>
      </c>
      <c r="AI1893" s="8" t="s">
        <v>66</v>
      </c>
      <c r="AJ1893" s="8"/>
      <c r="AK1893" s="8"/>
      <c r="AL1893" s="8"/>
      <c r="AM1893" s="8"/>
      <c r="AN1893" s="8" t="s">
        <v>12753</v>
      </c>
      <c r="AO1893" s="8" t="s">
        <v>12754</v>
      </c>
      <c r="AP1893" s="29" t="s">
        <v>12751</v>
      </c>
      <c r="AQ1893" s="11">
        <v>15546.0</v>
      </c>
    </row>
    <row r="1894">
      <c r="A1894" s="8" t="str">
        <f t="shared" si="1"/>
        <v>Danielle Patterson</v>
      </c>
      <c r="B1894" s="51" t="s">
        <v>12738</v>
      </c>
      <c r="C1894" s="8" t="s">
        <v>12739</v>
      </c>
      <c r="D1894" s="9" t="s">
        <v>12740</v>
      </c>
      <c r="E1894" s="8" t="s">
        <v>12741</v>
      </c>
      <c r="F1894" s="8" t="s">
        <v>936</v>
      </c>
      <c r="G1894" s="51" t="s">
        <v>12642</v>
      </c>
      <c r="H1894" s="8" t="s">
        <v>12742</v>
      </c>
      <c r="I1894" s="8" t="s">
        <v>49</v>
      </c>
      <c r="J1894" s="10">
        <v>3.31</v>
      </c>
      <c r="K1894" s="13" t="s">
        <v>12743</v>
      </c>
      <c r="L1894" s="8"/>
      <c r="M1894" s="8"/>
      <c r="N1894" s="51" t="s">
        <v>12766</v>
      </c>
      <c r="O1894" s="51" t="s">
        <v>52</v>
      </c>
      <c r="P1894" s="51"/>
      <c r="Q1894" s="51"/>
      <c r="R1894" s="51" t="s">
        <v>5443</v>
      </c>
      <c r="S1894" s="51" t="s">
        <v>2191</v>
      </c>
      <c r="T1894" s="11" t="str">
        <f t="shared" si="2"/>
        <v>Danielle Patterson</v>
      </c>
      <c r="U1894" s="51" t="s">
        <v>80</v>
      </c>
      <c r="V1894" s="51" t="s">
        <v>12767</v>
      </c>
      <c r="W1894" s="51" t="s">
        <v>12768</v>
      </c>
      <c r="X1894" s="51" t="s">
        <v>12748</v>
      </c>
      <c r="Y1894" s="8" t="s">
        <v>60</v>
      </c>
      <c r="Z1894" s="8" t="s">
        <v>60</v>
      </c>
      <c r="AA1894" s="8" t="s">
        <v>60</v>
      </c>
      <c r="AB1894" s="8" t="s">
        <v>60</v>
      </c>
      <c r="AC1894" s="8" t="s">
        <v>60</v>
      </c>
      <c r="AD1894" s="8" t="s">
        <v>60</v>
      </c>
      <c r="AE1894" s="8"/>
      <c r="AF1894" s="8" t="s">
        <v>12751</v>
      </c>
      <c r="AG1894" s="8" t="s">
        <v>12752</v>
      </c>
      <c r="AH1894" s="8" t="s">
        <v>65</v>
      </c>
      <c r="AI1894" s="8" t="s">
        <v>66</v>
      </c>
      <c r="AJ1894" s="8"/>
      <c r="AK1894" s="8"/>
      <c r="AL1894" s="8"/>
      <c r="AM1894" s="8"/>
      <c r="AN1894" s="8" t="s">
        <v>12753</v>
      </c>
      <c r="AO1894" s="8" t="s">
        <v>12754</v>
      </c>
      <c r="AP1894" s="29" t="s">
        <v>12751</v>
      </c>
      <c r="AQ1894" s="11">
        <v>15546.0</v>
      </c>
    </row>
    <row r="1895">
      <c r="A1895" s="8" t="str">
        <f t="shared" si="1"/>
        <v>Don Hood</v>
      </c>
      <c r="B1895" s="51" t="s">
        <v>12769</v>
      </c>
      <c r="C1895" s="8" t="s">
        <v>12770</v>
      </c>
      <c r="D1895" s="9" t="s">
        <v>726</v>
      </c>
      <c r="E1895" s="8" t="s">
        <v>12771</v>
      </c>
      <c r="F1895" s="8" t="s">
        <v>462</v>
      </c>
      <c r="G1895" s="51" t="s">
        <v>12642</v>
      </c>
      <c r="H1895" s="8" t="s">
        <v>12772</v>
      </c>
      <c r="I1895" s="8" t="s">
        <v>1297</v>
      </c>
      <c r="J1895" s="10">
        <v>3.64</v>
      </c>
      <c r="K1895" s="13" t="s">
        <v>12773</v>
      </c>
      <c r="L1895" s="8"/>
      <c r="M1895" s="8"/>
      <c r="N1895" s="51" t="s">
        <v>12774</v>
      </c>
      <c r="O1895" s="51" t="s">
        <v>52</v>
      </c>
      <c r="P1895" s="51"/>
      <c r="Q1895" s="51"/>
      <c r="R1895" s="51" t="s">
        <v>3121</v>
      </c>
      <c r="S1895" s="51" t="s">
        <v>10679</v>
      </c>
      <c r="T1895" s="11" t="str">
        <f t="shared" si="2"/>
        <v>Don Hood</v>
      </c>
      <c r="U1895" s="51" t="s">
        <v>55</v>
      </c>
      <c r="V1895" s="51" t="s">
        <v>12775</v>
      </c>
      <c r="W1895" s="51" t="s">
        <v>12776</v>
      </c>
      <c r="X1895" s="51" t="s">
        <v>12777</v>
      </c>
      <c r="Y1895" s="8" t="s">
        <v>60</v>
      </c>
      <c r="Z1895" s="12" t="s">
        <v>12778</v>
      </c>
      <c r="AA1895" s="12" t="s">
        <v>12779</v>
      </c>
      <c r="AB1895" s="12" t="s">
        <v>12780</v>
      </c>
      <c r="AC1895" s="8" t="s">
        <v>60</v>
      </c>
      <c r="AD1895" s="8" t="s">
        <v>60</v>
      </c>
      <c r="AE1895" s="8" t="s">
        <v>12781</v>
      </c>
      <c r="AF1895" s="8" t="s">
        <v>12782</v>
      </c>
      <c r="AG1895" s="8" t="s">
        <v>740</v>
      </c>
      <c r="AH1895" s="8" t="s">
        <v>194</v>
      </c>
      <c r="AI1895" s="8" t="s">
        <v>233</v>
      </c>
      <c r="AJ1895" s="8"/>
      <c r="AK1895" s="8" t="s">
        <v>1715</v>
      </c>
      <c r="AL1895" s="8" t="s">
        <v>3700</v>
      </c>
      <c r="AM1895" s="8" t="s">
        <v>657</v>
      </c>
      <c r="AN1895" s="8" t="s">
        <v>12783</v>
      </c>
      <c r="AO1895" s="8" t="s">
        <v>12784</v>
      </c>
      <c r="AP1895" s="29" t="s">
        <v>12782</v>
      </c>
      <c r="AQ1895" s="11">
        <v>4419.0</v>
      </c>
    </row>
    <row r="1896">
      <c r="A1896" s="8" t="str">
        <f t="shared" si="1"/>
        <v>Anna Kay Clark</v>
      </c>
      <c r="B1896" s="51" t="s">
        <v>12769</v>
      </c>
      <c r="C1896" s="8" t="s">
        <v>12770</v>
      </c>
      <c r="D1896" s="9" t="s">
        <v>726</v>
      </c>
      <c r="E1896" s="8" t="s">
        <v>12771</v>
      </c>
      <c r="F1896" s="8" t="s">
        <v>462</v>
      </c>
      <c r="G1896" s="51" t="s">
        <v>12642</v>
      </c>
      <c r="H1896" s="8" t="s">
        <v>12772</v>
      </c>
      <c r="I1896" s="8" t="s">
        <v>1297</v>
      </c>
      <c r="J1896" s="10">
        <v>3.64</v>
      </c>
      <c r="K1896" s="13" t="s">
        <v>12773</v>
      </c>
      <c r="L1896" s="8"/>
      <c r="M1896" s="8"/>
      <c r="N1896" s="51" t="s">
        <v>12785</v>
      </c>
      <c r="O1896" s="51" t="s">
        <v>52</v>
      </c>
      <c r="P1896" s="51"/>
      <c r="Q1896" s="51"/>
      <c r="R1896" s="51" t="s">
        <v>12786</v>
      </c>
      <c r="S1896" s="51" t="s">
        <v>622</v>
      </c>
      <c r="T1896" s="11" t="str">
        <f t="shared" si="2"/>
        <v>Anna Kay Clark</v>
      </c>
      <c r="U1896" s="51" t="s">
        <v>76</v>
      </c>
      <c r="V1896" s="51" t="s">
        <v>12787</v>
      </c>
      <c r="W1896" s="51"/>
      <c r="X1896" s="51" t="s">
        <v>12777</v>
      </c>
      <c r="Y1896" s="51" t="s">
        <v>60</v>
      </c>
      <c r="Z1896" s="56" t="s">
        <v>12778</v>
      </c>
      <c r="AA1896" s="51" t="s">
        <v>60</v>
      </c>
      <c r="AB1896" s="56" t="s">
        <v>12780</v>
      </c>
      <c r="AC1896" s="51" t="s">
        <v>60</v>
      </c>
      <c r="AD1896" s="56" t="s">
        <v>12788</v>
      </c>
      <c r="AE1896" s="51" t="s">
        <v>12781</v>
      </c>
      <c r="AF1896" s="8" t="s">
        <v>12782</v>
      </c>
      <c r="AG1896" s="8" t="s">
        <v>740</v>
      </c>
      <c r="AH1896" s="8" t="s">
        <v>194</v>
      </c>
      <c r="AI1896" s="8" t="s">
        <v>233</v>
      </c>
      <c r="AJ1896" s="8"/>
      <c r="AK1896" s="8" t="s">
        <v>1715</v>
      </c>
      <c r="AL1896" s="8" t="s">
        <v>3700</v>
      </c>
      <c r="AM1896" s="8" t="s">
        <v>657</v>
      </c>
      <c r="AN1896" s="8" t="s">
        <v>12783</v>
      </c>
      <c r="AO1896" s="8" t="s">
        <v>12784</v>
      </c>
      <c r="AP1896" s="29" t="s">
        <v>12782</v>
      </c>
      <c r="AQ1896" s="11">
        <v>4419.0</v>
      </c>
    </row>
    <row r="1897">
      <c r="A1897" s="8" t="str">
        <f t="shared" si="1"/>
        <v>Celia Stramrood</v>
      </c>
      <c r="B1897" s="51" t="s">
        <v>12769</v>
      </c>
      <c r="C1897" s="8" t="s">
        <v>12770</v>
      </c>
      <c r="D1897" s="9" t="s">
        <v>726</v>
      </c>
      <c r="E1897" s="8" t="s">
        <v>12771</v>
      </c>
      <c r="F1897" s="8" t="s">
        <v>462</v>
      </c>
      <c r="G1897" s="51" t="s">
        <v>12642</v>
      </c>
      <c r="H1897" s="8" t="s">
        <v>12772</v>
      </c>
      <c r="I1897" s="8" t="s">
        <v>1297</v>
      </c>
      <c r="J1897" s="10">
        <v>3.64</v>
      </c>
      <c r="K1897" s="13" t="s">
        <v>12773</v>
      </c>
      <c r="L1897" s="8"/>
      <c r="M1897" s="8"/>
      <c r="N1897" s="51" t="s">
        <v>12789</v>
      </c>
      <c r="O1897" s="57" t="s">
        <v>52</v>
      </c>
      <c r="P1897" s="51"/>
      <c r="Q1897" s="51"/>
      <c r="R1897" s="57" t="s">
        <v>6580</v>
      </c>
      <c r="S1897" s="57" t="s">
        <v>12790</v>
      </c>
      <c r="T1897" s="11" t="str">
        <f t="shared" si="2"/>
        <v>Celia Stramrood</v>
      </c>
      <c r="U1897" s="57" t="s">
        <v>76</v>
      </c>
      <c r="V1897" s="51" t="s">
        <v>12791</v>
      </c>
      <c r="W1897" s="51"/>
      <c r="X1897" s="51" t="s">
        <v>12777</v>
      </c>
      <c r="Y1897" s="51" t="s">
        <v>60</v>
      </c>
      <c r="Z1897" s="56" t="s">
        <v>12778</v>
      </c>
      <c r="AA1897" s="56" t="s">
        <v>12792</v>
      </c>
      <c r="AB1897" s="56" t="s">
        <v>12780</v>
      </c>
      <c r="AC1897" s="51" t="s">
        <v>60</v>
      </c>
      <c r="AD1897" s="56" t="s">
        <v>12788</v>
      </c>
      <c r="AE1897" s="51" t="s">
        <v>12781</v>
      </c>
      <c r="AF1897" s="8" t="s">
        <v>12782</v>
      </c>
      <c r="AG1897" s="8" t="s">
        <v>740</v>
      </c>
      <c r="AH1897" s="8" t="s">
        <v>194</v>
      </c>
      <c r="AI1897" s="8" t="s">
        <v>233</v>
      </c>
      <c r="AJ1897" s="8"/>
      <c r="AK1897" s="8" t="s">
        <v>1715</v>
      </c>
      <c r="AL1897" s="8" t="s">
        <v>3700</v>
      </c>
      <c r="AM1897" s="8" t="s">
        <v>657</v>
      </c>
      <c r="AN1897" s="8" t="s">
        <v>12783</v>
      </c>
      <c r="AO1897" s="8" t="s">
        <v>12793</v>
      </c>
      <c r="AP1897" s="29" t="s">
        <v>12782</v>
      </c>
      <c r="AQ1897" s="11">
        <v>4419.0</v>
      </c>
    </row>
    <row r="1898">
      <c r="A1898" s="8" t="str">
        <f t="shared" si="1"/>
        <v>Kaylee Hausam</v>
      </c>
      <c r="B1898" s="51" t="s">
        <v>12769</v>
      </c>
      <c r="C1898" s="8" t="s">
        <v>12770</v>
      </c>
      <c r="D1898" s="9" t="s">
        <v>726</v>
      </c>
      <c r="E1898" s="8" t="s">
        <v>12771</v>
      </c>
      <c r="F1898" s="8" t="s">
        <v>462</v>
      </c>
      <c r="G1898" s="51" t="s">
        <v>12642</v>
      </c>
      <c r="H1898" s="8" t="s">
        <v>12772</v>
      </c>
      <c r="I1898" s="8" t="s">
        <v>1297</v>
      </c>
      <c r="J1898" s="10">
        <v>3.64</v>
      </c>
      <c r="K1898" s="13" t="s">
        <v>12773</v>
      </c>
      <c r="L1898" s="8"/>
      <c r="M1898" s="8"/>
      <c r="N1898" s="51" t="s">
        <v>12794</v>
      </c>
      <c r="O1898" s="51" t="s">
        <v>52</v>
      </c>
      <c r="P1898" s="51"/>
      <c r="Q1898" s="51"/>
      <c r="R1898" s="51" t="s">
        <v>12795</v>
      </c>
      <c r="S1898" s="51" t="s">
        <v>12796</v>
      </c>
      <c r="T1898" s="11" t="str">
        <f t="shared" si="2"/>
        <v>Kaylee Hausam</v>
      </c>
      <c r="U1898" s="51" t="s">
        <v>76</v>
      </c>
      <c r="V1898" s="51" t="s">
        <v>12797</v>
      </c>
      <c r="W1898" s="51"/>
      <c r="X1898" s="51" t="s">
        <v>12777</v>
      </c>
      <c r="Y1898" s="51" t="s">
        <v>60</v>
      </c>
      <c r="Z1898" s="56" t="s">
        <v>12778</v>
      </c>
      <c r="AA1898" s="51" t="s">
        <v>60</v>
      </c>
      <c r="AB1898" s="56" t="s">
        <v>12780</v>
      </c>
      <c r="AC1898" s="51" t="s">
        <v>60</v>
      </c>
      <c r="AD1898" s="56" t="s">
        <v>12788</v>
      </c>
      <c r="AE1898" s="51" t="s">
        <v>12781</v>
      </c>
      <c r="AF1898" s="8" t="s">
        <v>12782</v>
      </c>
      <c r="AG1898" s="8" t="s">
        <v>740</v>
      </c>
      <c r="AH1898" s="8" t="s">
        <v>194</v>
      </c>
      <c r="AI1898" s="8" t="s">
        <v>233</v>
      </c>
      <c r="AJ1898" s="8"/>
      <c r="AK1898" s="8" t="s">
        <v>1715</v>
      </c>
      <c r="AL1898" s="8" t="s">
        <v>3700</v>
      </c>
      <c r="AM1898" s="8" t="s">
        <v>657</v>
      </c>
      <c r="AN1898" s="8" t="s">
        <v>12783</v>
      </c>
      <c r="AO1898" s="8" t="s">
        <v>12784</v>
      </c>
      <c r="AP1898" s="29" t="s">
        <v>12782</v>
      </c>
      <c r="AQ1898" s="11">
        <v>4419.0</v>
      </c>
    </row>
    <row r="1899">
      <c r="A1899" s="8" t="str">
        <f t="shared" si="1"/>
        <v>Paul David Quillin</v>
      </c>
      <c r="B1899" s="51" t="s">
        <v>12769</v>
      </c>
      <c r="C1899" s="8" t="s">
        <v>12770</v>
      </c>
      <c r="D1899" s="9" t="s">
        <v>726</v>
      </c>
      <c r="E1899" s="8" t="s">
        <v>12771</v>
      </c>
      <c r="F1899" s="8" t="s">
        <v>462</v>
      </c>
      <c r="G1899" s="51" t="s">
        <v>12642</v>
      </c>
      <c r="H1899" s="8" t="s">
        <v>12772</v>
      </c>
      <c r="I1899" s="8" t="s">
        <v>1297</v>
      </c>
      <c r="J1899" s="10">
        <v>3.64</v>
      </c>
      <c r="K1899" s="13" t="s">
        <v>12773</v>
      </c>
      <c r="L1899" s="8"/>
      <c r="M1899" s="8"/>
      <c r="N1899" s="51" t="s">
        <v>12798</v>
      </c>
      <c r="O1899" s="57" t="s">
        <v>52</v>
      </c>
      <c r="P1899" s="51"/>
      <c r="Q1899" s="51"/>
      <c r="R1899" s="57" t="s">
        <v>12799</v>
      </c>
      <c r="S1899" s="57" t="s">
        <v>12800</v>
      </c>
      <c r="T1899" s="11" t="str">
        <f t="shared" si="2"/>
        <v>Paul David Quillin</v>
      </c>
      <c r="U1899" s="57" t="s">
        <v>76</v>
      </c>
      <c r="V1899" s="51" t="s">
        <v>12801</v>
      </c>
      <c r="W1899" s="51"/>
      <c r="X1899" s="51" t="s">
        <v>12777</v>
      </c>
      <c r="Y1899" s="51" t="s">
        <v>60</v>
      </c>
      <c r="Z1899" s="56" t="s">
        <v>12778</v>
      </c>
      <c r="AA1899" s="51" t="s">
        <v>60</v>
      </c>
      <c r="AB1899" s="56" t="s">
        <v>12780</v>
      </c>
      <c r="AC1899" s="51" t="s">
        <v>60</v>
      </c>
      <c r="AD1899" s="56" t="s">
        <v>12788</v>
      </c>
      <c r="AE1899" s="51" t="s">
        <v>12781</v>
      </c>
      <c r="AF1899" s="8" t="s">
        <v>12782</v>
      </c>
      <c r="AG1899" s="8" t="s">
        <v>740</v>
      </c>
      <c r="AH1899" s="8" t="s">
        <v>194</v>
      </c>
      <c r="AI1899" s="8" t="s">
        <v>233</v>
      </c>
      <c r="AJ1899" s="8"/>
      <c r="AK1899" s="8" t="s">
        <v>1715</v>
      </c>
      <c r="AL1899" s="8" t="s">
        <v>3700</v>
      </c>
      <c r="AM1899" s="8" t="s">
        <v>657</v>
      </c>
      <c r="AN1899" s="8" t="s">
        <v>12783</v>
      </c>
      <c r="AO1899" s="8" t="s">
        <v>12793</v>
      </c>
      <c r="AP1899" s="29" t="s">
        <v>12782</v>
      </c>
      <c r="AQ1899" s="11">
        <v>4419.0</v>
      </c>
    </row>
    <row r="1900">
      <c r="A1900" s="8" t="str">
        <f t="shared" si="1"/>
        <v>Drew Ellis</v>
      </c>
      <c r="B1900" s="51" t="s">
        <v>12769</v>
      </c>
      <c r="C1900" s="8" t="s">
        <v>12770</v>
      </c>
      <c r="D1900" s="9" t="s">
        <v>726</v>
      </c>
      <c r="E1900" s="8" t="s">
        <v>12771</v>
      </c>
      <c r="F1900" s="8" t="s">
        <v>462</v>
      </c>
      <c r="G1900" s="51" t="s">
        <v>12642</v>
      </c>
      <c r="H1900" s="8" t="s">
        <v>12772</v>
      </c>
      <c r="I1900" s="8" t="s">
        <v>1297</v>
      </c>
      <c r="J1900" s="10">
        <v>3.64</v>
      </c>
      <c r="K1900" s="8" t="s">
        <v>12773</v>
      </c>
      <c r="L1900" s="8"/>
      <c r="M1900" s="8"/>
      <c r="N1900" s="51" t="s">
        <v>12802</v>
      </c>
      <c r="O1900" s="57" t="s">
        <v>52</v>
      </c>
      <c r="P1900" s="51"/>
      <c r="Q1900" s="51"/>
      <c r="R1900" s="57" t="s">
        <v>1588</v>
      </c>
      <c r="S1900" s="57" t="s">
        <v>6891</v>
      </c>
      <c r="T1900" s="11" t="str">
        <f t="shared" si="2"/>
        <v>Drew Ellis</v>
      </c>
      <c r="U1900" s="51" t="s">
        <v>80</v>
      </c>
      <c r="V1900" s="51" t="s">
        <v>12803</v>
      </c>
      <c r="W1900" s="51"/>
      <c r="X1900" s="51" t="s">
        <v>12777</v>
      </c>
      <c r="Y1900" s="51" t="s">
        <v>60</v>
      </c>
      <c r="Z1900" s="56" t="s">
        <v>12778</v>
      </c>
      <c r="AA1900" s="51" t="s">
        <v>60</v>
      </c>
      <c r="AB1900" s="56" t="s">
        <v>12804</v>
      </c>
      <c r="AC1900" s="51" t="s">
        <v>60</v>
      </c>
      <c r="AD1900" s="56" t="s">
        <v>12788</v>
      </c>
      <c r="AE1900" s="51" t="s">
        <v>12781</v>
      </c>
      <c r="AF1900" s="8" t="s">
        <v>12782</v>
      </c>
      <c r="AG1900" s="8" t="s">
        <v>740</v>
      </c>
      <c r="AH1900" s="8" t="s">
        <v>194</v>
      </c>
      <c r="AI1900" s="8" t="s">
        <v>233</v>
      </c>
      <c r="AJ1900" s="8"/>
      <c r="AK1900" s="8" t="s">
        <v>1715</v>
      </c>
      <c r="AL1900" s="8" t="s">
        <v>3700</v>
      </c>
      <c r="AM1900" s="8" t="s">
        <v>657</v>
      </c>
      <c r="AN1900" s="8" t="s">
        <v>12783</v>
      </c>
      <c r="AO1900" s="8" t="s">
        <v>12793</v>
      </c>
      <c r="AP1900" s="29" t="s">
        <v>12782</v>
      </c>
      <c r="AQ1900" s="11">
        <v>4419.0</v>
      </c>
    </row>
    <row r="1901">
      <c r="A1901" s="8" t="str">
        <f t="shared" si="1"/>
        <v>Lincoln London</v>
      </c>
      <c r="B1901" s="51" t="s">
        <v>12769</v>
      </c>
      <c r="C1901" s="8" t="s">
        <v>12770</v>
      </c>
      <c r="D1901" s="2" t="s">
        <v>726</v>
      </c>
      <c r="E1901" s="8" t="s">
        <v>12771</v>
      </c>
      <c r="F1901" s="8" t="s">
        <v>462</v>
      </c>
      <c r="G1901" s="51" t="s">
        <v>12642</v>
      </c>
      <c r="H1901" s="8" t="s">
        <v>12772</v>
      </c>
      <c r="I1901" s="8" t="s">
        <v>1297</v>
      </c>
      <c r="J1901" s="10">
        <v>3.64</v>
      </c>
      <c r="K1901" s="13" t="s">
        <v>12773</v>
      </c>
      <c r="L1901" s="8"/>
      <c r="M1901" s="8"/>
      <c r="N1901" s="51" t="s">
        <v>12805</v>
      </c>
      <c r="O1901" s="51" t="s">
        <v>52</v>
      </c>
      <c r="P1901" s="51"/>
      <c r="Q1901" s="51"/>
      <c r="R1901" s="51" t="s">
        <v>6717</v>
      </c>
      <c r="S1901" s="51" t="s">
        <v>748</v>
      </c>
      <c r="T1901" s="11" t="str">
        <f t="shared" si="2"/>
        <v>Lincoln London</v>
      </c>
      <c r="U1901" s="51" t="s">
        <v>80</v>
      </c>
      <c r="V1901" s="51" t="s">
        <v>12806</v>
      </c>
      <c r="W1901" s="51"/>
      <c r="X1901" s="51" t="s">
        <v>12777</v>
      </c>
      <c r="Y1901" s="51" t="s">
        <v>60</v>
      </c>
      <c r="Z1901" s="56" t="s">
        <v>12778</v>
      </c>
      <c r="AA1901" s="51" t="s">
        <v>60</v>
      </c>
      <c r="AB1901" s="56" t="s">
        <v>12780</v>
      </c>
      <c r="AC1901" s="51" t="s">
        <v>60</v>
      </c>
      <c r="AD1901" s="56" t="s">
        <v>12788</v>
      </c>
      <c r="AE1901" s="51" t="s">
        <v>12781</v>
      </c>
      <c r="AF1901" s="8" t="s">
        <v>12782</v>
      </c>
      <c r="AG1901" s="8" t="s">
        <v>740</v>
      </c>
      <c r="AH1901" s="8" t="s">
        <v>194</v>
      </c>
      <c r="AI1901" s="8" t="s">
        <v>233</v>
      </c>
      <c r="AJ1901" s="8"/>
      <c r="AK1901" s="8" t="s">
        <v>1715</v>
      </c>
      <c r="AL1901" s="8" t="s">
        <v>3700</v>
      </c>
      <c r="AM1901" s="8" t="s">
        <v>657</v>
      </c>
      <c r="AN1901" s="8" t="s">
        <v>12783</v>
      </c>
      <c r="AO1901" s="8" t="s">
        <v>12784</v>
      </c>
      <c r="AP1901" s="29" t="s">
        <v>12782</v>
      </c>
      <c r="AQ1901" s="11">
        <v>4419.0</v>
      </c>
    </row>
    <row r="1902">
      <c r="A1902" s="8" t="str">
        <f t="shared" si="1"/>
        <v>Brett Charlton</v>
      </c>
      <c r="B1902" s="51" t="s">
        <v>12807</v>
      </c>
      <c r="C1902" s="51" t="s">
        <v>12770</v>
      </c>
      <c r="D1902" s="17" t="s">
        <v>726</v>
      </c>
      <c r="E1902" s="21" t="s">
        <v>12808</v>
      </c>
      <c r="F1902" s="35" t="s">
        <v>462</v>
      </c>
      <c r="G1902" s="51" t="s">
        <v>12642</v>
      </c>
      <c r="H1902" s="58">
        <v>107071.0</v>
      </c>
      <c r="I1902" s="59" t="s">
        <v>49</v>
      </c>
      <c r="J1902" s="60">
        <v>3.23</v>
      </c>
      <c r="K1902" s="18" t="s">
        <v>12809</v>
      </c>
      <c r="L1902" s="19"/>
      <c r="M1902" s="19"/>
      <c r="N1902" s="61" t="s">
        <v>12810</v>
      </c>
      <c r="O1902" s="51" t="s">
        <v>52</v>
      </c>
      <c r="P1902" s="61" t="s">
        <v>207</v>
      </c>
      <c r="Q1902" s="51"/>
      <c r="R1902" s="51" t="s">
        <v>6565</v>
      </c>
      <c r="S1902" s="51" t="s">
        <v>4725</v>
      </c>
      <c r="T1902" s="11" t="str">
        <f t="shared" si="2"/>
        <v>Brett Charlton</v>
      </c>
      <c r="U1902" s="51" t="s">
        <v>55</v>
      </c>
      <c r="V1902" s="51" t="s">
        <v>12811</v>
      </c>
      <c r="W1902" s="51" t="s">
        <v>12812</v>
      </c>
      <c r="X1902" s="62" t="s">
        <v>12813</v>
      </c>
      <c r="Y1902" s="62"/>
      <c r="Z1902" s="62"/>
      <c r="AA1902" s="62"/>
      <c r="AB1902" s="62"/>
      <c r="AC1902" s="62"/>
      <c r="AD1902" s="62"/>
      <c r="AE1902" s="62" t="s">
        <v>12814</v>
      </c>
      <c r="AF1902" s="21" t="s">
        <v>12815</v>
      </c>
      <c r="AG1902" s="21" t="s">
        <v>740</v>
      </c>
      <c r="AH1902" s="16" t="s">
        <v>194</v>
      </c>
      <c r="AI1902" s="22" t="s">
        <v>66</v>
      </c>
      <c r="AJ1902" s="16"/>
      <c r="AK1902" s="63" t="s">
        <v>12816</v>
      </c>
      <c r="AL1902" s="63" t="s">
        <v>12817</v>
      </c>
      <c r="AM1902" s="63" t="s">
        <v>4984</v>
      </c>
      <c r="AN1902" s="64">
        <v>0.7373417721518988</v>
      </c>
      <c r="AO1902" s="65">
        <v>28112.0</v>
      </c>
      <c r="AP1902" s="41" t="s">
        <v>12815</v>
      </c>
      <c r="AQ1902" s="32">
        <v>3052.0</v>
      </c>
    </row>
    <row r="1903">
      <c r="A1903" s="8" t="str">
        <f t="shared" si="1"/>
        <v>Richard Kratz</v>
      </c>
      <c r="B1903" s="51" t="s">
        <v>12818</v>
      </c>
      <c r="C1903" s="8" t="s">
        <v>12770</v>
      </c>
      <c r="D1903" s="2" t="s">
        <v>726</v>
      </c>
      <c r="E1903" s="51" t="s">
        <v>12808</v>
      </c>
      <c r="F1903" s="51" t="s">
        <v>462</v>
      </c>
      <c r="G1903" s="51" t="s">
        <v>12642</v>
      </c>
      <c r="H1903" s="51" t="s">
        <v>12819</v>
      </c>
      <c r="I1903" s="51" t="s">
        <v>937</v>
      </c>
      <c r="J1903" s="66">
        <v>3.66</v>
      </c>
      <c r="K1903" s="51" t="s">
        <v>12820</v>
      </c>
      <c r="L1903" s="51" t="s">
        <v>86</v>
      </c>
      <c r="M1903" s="51" t="s">
        <v>86</v>
      </c>
      <c r="N1903" s="51" t="s">
        <v>12821</v>
      </c>
      <c r="O1903" s="51" t="s">
        <v>52</v>
      </c>
      <c r="P1903" s="51"/>
      <c r="Q1903" s="51"/>
      <c r="R1903" s="51" t="s">
        <v>921</v>
      </c>
      <c r="S1903" s="51" t="s">
        <v>12822</v>
      </c>
      <c r="T1903" s="11" t="str">
        <f t="shared" si="2"/>
        <v>Richard Kratz</v>
      </c>
      <c r="U1903" s="51" t="s">
        <v>412</v>
      </c>
      <c r="V1903" s="51" t="s">
        <v>12823</v>
      </c>
      <c r="W1903" s="51" t="s">
        <v>86</v>
      </c>
      <c r="X1903" s="51" t="s">
        <v>12824</v>
      </c>
      <c r="Y1903" s="51" t="s">
        <v>60</v>
      </c>
      <c r="Z1903" s="56" t="s">
        <v>12825</v>
      </c>
      <c r="AA1903" s="51" t="s">
        <v>60</v>
      </c>
      <c r="AB1903" s="51" t="s">
        <v>60</v>
      </c>
      <c r="AC1903" s="51" t="s">
        <v>60</v>
      </c>
      <c r="AD1903" s="56" t="s">
        <v>12826</v>
      </c>
      <c r="AE1903" s="51" t="s">
        <v>12827</v>
      </c>
      <c r="AF1903" s="51" t="s">
        <v>12828</v>
      </c>
      <c r="AG1903" s="51" t="s">
        <v>740</v>
      </c>
      <c r="AH1903" s="51" t="s">
        <v>194</v>
      </c>
      <c r="AI1903" s="51" t="s">
        <v>233</v>
      </c>
      <c r="AJ1903" s="51" t="s">
        <v>86</v>
      </c>
      <c r="AK1903" s="51" t="s">
        <v>3002</v>
      </c>
      <c r="AL1903" s="51" t="s">
        <v>2863</v>
      </c>
      <c r="AM1903" s="51" t="s">
        <v>657</v>
      </c>
      <c r="AN1903" s="51" t="s">
        <v>12829</v>
      </c>
      <c r="AO1903" s="51" t="s">
        <v>12830</v>
      </c>
      <c r="AP1903" s="67" t="s">
        <v>12828</v>
      </c>
      <c r="AQ1903" s="68">
        <v>1493.0</v>
      </c>
    </row>
    <row r="1904">
      <c r="A1904" s="8" t="str">
        <f t="shared" si="1"/>
        <v>Steve Guymon</v>
      </c>
      <c r="B1904" s="51" t="s">
        <v>12818</v>
      </c>
      <c r="C1904" s="8" t="s">
        <v>12770</v>
      </c>
      <c r="D1904" s="9" t="s">
        <v>726</v>
      </c>
      <c r="E1904" s="8" t="s">
        <v>12808</v>
      </c>
      <c r="F1904" s="8" t="s">
        <v>462</v>
      </c>
      <c r="G1904" s="51" t="s">
        <v>12642</v>
      </c>
      <c r="H1904" s="8" t="s">
        <v>12819</v>
      </c>
      <c r="I1904" s="8" t="s">
        <v>937</v>
      </c>
      <c r="J1904" s="10">
        <v>3.66</v>
      </c>
      <c r="K1904" s="13" t="s">
        <v>12820</v>
      </c>
      <c r="L1904" s="8"/>
      <c r="M1904" s="8"/>
      <c r="N1904" s="51" t="s">
        <v>12831</v>
      </c>
      <c r="O1904" s="51" t="s">
        <v>52</v>
      </c>
      <c r="P1904" s="51"/>
      <c r="Q1904" s="51"/>
      <c r="R1904" s="51" t="s">
        <v>2591</v>
      </c>
      <c r="S1904" s="51" t="s">
        <v>12832</v>
      </c>
      <c r="T1904" s="11" t="str">
        <f t="shared" si="2"/>
        <v>Steve Guymon</v>
      </c>
      <c r="U1904" s="51" t="s">
        <v>55</v>
      </c>
      <c r="V1904" s="51" t="s">
        <v>12833</v>
      </c>
      <c r="W1904" s="51" t="s">
        <v>12834</v>
      </c>
      <c r="X1904" s="51" t="s">
        <v>12824</v>
      </c>
      <c r="Y1904" s="12" t="s">
        <v>12835</v>
      </c>
      <c r="Z1904" s="8" t="s">
        <v>60</v>
      </c>
      <c r="AA1904" s="8" t="s">
        <v>60</v>
      </c>
      <c r="AB1904" s="8" t="s">
        <v>60</v>
      </c>
      <c r="AC1904" s="8" t="s">
        <v>60</v>
      </c>
      <c r="AD1904" s="12" t="s">
        <v>12836</v>
      </c>
      <c r="AE1904" s="8" t="s">
        <v>12827</v>
      </c>
      <c r="AF1904" s="8" t="s">
        <v>12828</v>
      </c>
      <c r="AG1904" s="8" t="s">
        <v>740</v>
      </c>
      <c r="AH1904" s="8" t="s">
        <v>194</v>
      </c>
      <c r="AI1904" s="8" t="s">
        <v>233</v>
      </c>
      <c r="AJ1904" s="8"/>
      <c r="AK1904" s="8" t="s">
        <v>3002</v>
      </c>
      <c r="AL1904" s="8" t="s">
        <v>2863</v>
      </c>
      <c r="AM1904" s="8" t="s">
        <v>657</v>
      </c>
      <c r="AN1904" s="8" t="s">
        <v>12829</v>
      </c>
      <c r="AO1904" s="8" t="s">
        <v>12830</v>
      </c>
      <c r="AP1904" s="29" t="s">
        <v>12828</v>
      </c>
      <c r="AQ1904" s="11">
        <v>1493.0</v>
      </c>
    </row>
    <row r="1905">
      <c r="A1905" s="8" t="str">
        <f t="shared" si="1"/>
        <v>John Jones</v>
      </c>
      <c r="B1905" s="51" t="s">
        <v>12818</v>
      </c>
      <c r="C1905" s="8" t="s">
        <v>12770</v>
      </c>
      <c r="D1905" s="9" t="s">
        <v>726</v>
      </c>
      <c r="E1905" s="8" t="s">
        <v>12808</v>
      </c>
      <c r="F1905" s="8" t="s">
        <v>462</v>
      </c>
      <c r="G1905" s="51" t="s">
        <v>12642</v>
      </c>
      <c r="H1905" s="8" t="s">
        <v>12819</v>
      </c>
      <c r="I1905" s="8" t="s">
        <v>937</v>
      </c>
      <c r="J1905" s="10">
        <v>3.66</v>
      </c>
      <c r="K1905" s="13" t="s">
        <v>12820</v>
      </c>
      <c r="L1905" s="8"/>
      <c r="M1905" s="8"/>
      <c r="N1905" s="51" t="s">
        <v>12837</v>
      </c>
      <c r="O1905" s="51" t="s">
        <v>52</v>
      </c>
      <c r="P1905" s="51"/>
      <c r="Q1905" s="51"/>
      <c r="R1905" s="51" t="s">
        <v>1997</v>
      </c>
      <c r="S1905" s="51" t="s">
        <v>1937</v>
      </c>
      <c r="T1905" s="11" t="str">
        <f t="shared" si="2"/>
        <v>John Jones</v>
      </c>
      <c r="U1905" s="51" t="s">
        <v>106</v>
      </c>
      <c r="V1905" s="51" t="s">
        <v>12838</v>
      </c>
      <c r="W1905" s="51" t="s">
        <v>12834</v>
      </c>
      <c r="X1905" s="51" t="s">
        <v>12824</v>
      </c>
      <c r="Y1905" s="12" t="s">
        <v>12839</v>
      </c>
      <c r="Z1905" s="12" t="s">
        <v>12840</v>
      </c>
      <c r="AA1905" s="8" t="s">
        <v>60</v>
      </c>
      <c r="AB1905" s="12" t="s">
        <v>12841</v>
      </c>
      <c r="AC1905" s="12" t="s">
        <v>12842</v>
      </c>
      <c r="AD1905" s="12" t="s">
        <v>12843</v>
      </c>
      <c r="AE1905" s="8" t="s">
        <v>12827</v>
      </c>
      <c r="AF1905" s="8" t="s">
        <v>12828</v>
      </c>
      <c r="AG1905" s="8" t="s">
        <v>740</v>
      </c>
      <c r="AH1905" s="8" t="s">
        <v>194</v>
      </c>
      <c r="AI1905" s="8" t="s">
        <v>233</v>
      </c>
      <c r="AJ1905" s="8"/>
      <c r="AK1905" s="8" t="s">
        <v>3002</v>
      </c>
      <c r="AL1905" s="8" t="s">
        <v>2863</v>
      </c>
      <c r="AM1905" s="8" t="s">
        <v>657</v>
      </c>
      <c r="AN1905" s="8" t="s">
        <v>12829</v>
      </c>
      <c r="AO1905" s="8" t="s">
        <v>12830</v>
      </c>
      <c r="AP1905" s="29" t="s">
        <v>12828</v>
      </c>
      <c r="AQ1905" s="11">
        <v>1493.0</v>
      </c>
    </row>
    <row r="1906">
      <c r="A1906" s="8" t="str">
        <f t="shared" si="1"/>
        <v>Pat Ponder</v>
      </c>
      <c r="B1906" s="51" t="s">
        <v>12818</v>
      </c>
      <c r="C1906" s="8" t="s">
        <v>12770</v>
      </c>
      <c r="D1906" s="9" t="s">
        <v>726</v>
      </c>
      <c r="E1906" s="8" t="s">
        <v>12808</v>
      </c>
      <c r="F1906" s="8" t="s">
        <v>462</v>
      </c>
      <c r="G1906" s="51" t="s">
        <v>12642</v>
      </c>
      <c r="H1906" s="8" t="s">
        <v>12819</v>
      </c>
      <c r="I1906" s="8" t="s">
        <v>937</v>
      </c>
      <c r="J1906" s="10">
        <v>3.66</v>
      </c>
      <c r="K1906" s="13" t="s">
        <v>12820</v>
      </c>
      <c r="L1906" s="8"/>
      <c r="M1906" s="8"/>
      <c r="N1906" s="51" t="s">
        <v>12844</v>
      </c>
      <c r="O1906" s="51" t="s">
        <v>52</v>
      </c>
      <c r="P1906" s="51"/>
      <c r="Q1906" s="51"/>
      <c r="R1906" s="51" t="s">
        <v>158</v>
      </c>
      <c r="S1906" s="51" t="s">
        <v>2774</v>
      </c>
      <c r="T1906" s="11" t="str">
        <f t="shared" si="2"/>
        <v>Pat Ponder</v>
      </c>
      <c r="U1906" s="51" t="s">
        <v>106</v>
      </c>
      <c r="V1906" s="51" t="s">
        <v>12845</v>
      </c>
      <c r="W1906" s="51" t="s">
        <v>12834</v>
      </c>
      <c r="X1906" s="51" t="s">
        <v>12824</v>
      </c>
      <c r="Y1906" s="8" t="s">
        <v>60</v>
      </c>
      <c r="Z1906" s="12" t="s">
        <v>12840</v>
      </c>
      <c r="AA1906" s="12" t="s">
        <v>12846</v>
      </c>
      <c r="AB1906" s="12" t="s">
        <v>12841</v>
      </c>
      <c r="AC1906" s="8" t="s">
        <v>60</v>
      </c>
      <c r="AD1906" s="12" t="s">
        <v>12843</v>
      </c>
      <c r="AE1906" s="8" t="s">
        <v>12827</v>
      </c>
      <c r="AF1906" s="8" t="s">
        <v>12828</v>
      </c>
      <c r="AG1906" s="8" t="s">
        <v>740</v>
      </c>
      <c r="AH1906" s="8" t="s">
        <v>194</v>
      </c>
      <c r="AI1906" s="8" t="s">
        <v>233</v>
      </c>
      <c r="AJ1906" s="8"/>
      <c r="AK1906" s="8" t="s">
        <v>3002</v>
      </c>
      <c r="AL1906" s="8" t="s">
        <v>2863</v>
      </c>
      <c r="AM1906" s="8" t="s">
        <v>657</v>
      </c>
      <c r="AN1906" s="8" t="s">
        <v>12829</v>
      </c>
      <c r="AO1906" s="8" t="s">
        <v>12830</v>
      </c>
      <c r="AP1906" s="29" t="s">
        <v>12828</v>
      </c>
      <c r="AQ1906" s="11">
        <v>1493.0</v>
      </c>
    </row>
    <row r="1907">
      <c r="A1907" s="8" t="str">
        <f t="shared" si="1"/>
        <v>Bobby McMahen</v>
      </c>
      <c r="B1907" s="51" t="s">
        <v>12847</v>
      </c>
      <c r="C1907" s="8" t="s">
        <v>12770</v>
      </c>
      <c r="D1907" s="9" t="s">
        <v>726</v>
      </c>
      <c r="E1907" s="8" t="s">
        <v>12848</v>
      </c>
      <c r="F1907" s="8" t="s">
        <v>462</v>
      </c>
      <c r="G1907" s="51" t="s">
        <v>12642</v>
      </c>
      <c r="H1907" s="8" t="s">
        <v>12849</v>
      </c>
      <c r="I1907" s="8" t="s">
        <v>49</v>
      </c>
      <c r="J1907" s="10">
        <v>3.33</v>
      </c>
      <c r="K1907" s="13" t="s">
        <v>12850</v>
      </c>
      <c r="L1907" s="8"/>
      <c r="M1907" s="8"/>
      <c r="N1907" s="51" t="s">
        <v>12851</v>
      </c>
      <c r="O1907" s="51" t="s">
        <v>52</v>
      </c>
      <c r="P1907" s="51"/>
      <c r="Q1907" s="51"/>
      <c r="R1907" s="51" t="s">
        <v>1541</v>
      </c>
      <c r="S1907" s="51" t="s">
        <v>12852</v>
      </c>
      <c r="T1907" s="11" t="str">
        <f t="shared" si="2"/>
        <v>Bobby McMahen</v>
      </c>
      <c r="U1907" s="51" t="s">
        <v>412</v>
      </c>
      <c r="V1907" s="51"/>
      <c r="W1907" s="51"/>
      <c r="X1907" s="51" t="s">
        <v>12853</v>
      </c>
      <c r="Y1907" s="12" t="s">
        <v>12854</v>
      </c>
      <c r="Z1907" s="12" t="s">
        <v>12855</v>
      </c>
      <c r="AA1907" s="8" t="s">
        <v>60</v>
      </c>
      <c r="AB1907" s="12" t="s">
        <v>12856</v>
      </c>
      <c r="AC1907" s="8" t="s">
        <v>60</v>
      </c>
      <c r="AD1907" s="8" t="s">
        <v>60</v>
      </c>
      <c r="AE1907" s="8" t="s">
        <v>12857</v>
      </c>
      <c r="AF1907" s="8" t="s">
        <v>12858</v>
      </c>
      <c r="AG1907" s="8" t="s">
        <v>740</v>
      </c>
      <c r="AH1907" s="8" t="s">
        <v>194</v>
      </c>
      <c r="AI1907" s="8" t="s">
        <v>66</v>
      </c>
      <c r="AJ1907" s="8"/>
      <c r="AK1907" s="8"/>
      <c r="AL1907" s="8"/>
      <c r="AM1907" s="8" t="s">
        <v>2152</v>
      </c>
      <c r="AN1907" s="8" t="s">
        <v>12859</v>
      </c>
      <c r="AO1907" s="8" t="s">
        <v>12860</v>
      </c>
      <c r="AP1907" s="14" t="s">
        <v>12858</v>
      </c>
      <c r="AQ1907" s="11">
        <v>3287.0</v>
      </c>
    </row>
    <row r="1908">
      <c r="A1908" s="8" t="str">
        <f t="shared" si="1"/>
        <v>James Bowlin</v>
      </c>
      <c r="B1908" s="51" t="s">
        <v>12847</v>
      </c>
      <c r="C1908" s="8" t="s">
        <v>12770</v>
      </c>
      <c r="D1908" s="2" t="s">
        <v>726</v>
      </c>
      <c r="E1908" s="8" t="s">
        <v>12848</v>
      </c>
      <c r="F1908" s="8" t="s">
        <v>462</v>
      </c>
      <c r="G1908" s="51" t="s">
        <v>12642</v>
      </c>
      <c r="H1908" s="8" t="s">
        <v>12849</v>
      </c>
      <c r="I1908" s="8" t="s">
        <v>49</v>
      </c>
      <c r="J1908" s="10">
        <v>3.33</v>
      </c>
      <c r="K1908" s="8" t="s">
        <v>12850</v>
      </c>
      <c r="L1908" s="8"/>
      <c r="M1908" s="8"/>
      <c r="N1908" s="51" t="s">
        <v>12861</v>
      </c>
      <c r="O1908" s="51" t="s">
        <v>52</v>
      </c>
      <c r="P1908" s="51"/>
      <c r="Q1908" s="51"/>
      <c r="R1908" s="51" t="s">
        <v>411</v>
      </c>
      <c r="S1908" s="51" t="s">
        <v>12862</v>
      </c>
      <c r="T1908" s="11" t="str">
        <f t="shared" si="2"/>
        <v>James Bowlin</v>
      </c>
      <c r="U1908" s="51" t="s">
        <v>55</v>
      </c>
      <c r="V1908" s="51" t="s">
        <v>12863</v>
      </c>
      <c r="W1908" s="8" t="s">
        <v>12864</v>
      </c>
      <c r="X1908" s="51" t="s">
        <v>12853</v>
      </c>
      <c r="Y1908" s="56" t="s">
        <v>12865</v>
      </c>
      <c r="Z1908" s="56" t="s">
        <v>12855</v>
      </c>
      <c r="AA1908" s="51" t="s">
        <v>60</v>
      </c>
      <c r="AB1908" s="56" t="s">
        <v>12866</v>
      </c>
      <c r="AC1908" s="51" t="s">
        <v>60</v>
      </c>
      <c r="AD1908" s="56" t="s">
        <v>12867</v>
      </c>
      <c r="AE1908" s="51" t="s">
        <v>12857</v>
      </c>
      <c r="AF1908" s="8" t="s">
        <v>12858</v>
      </c>
      <c r="AG1908" s="8" t="s">
        <v>740</v>
      </c>
      <c r="AH1908" s="8" t="s">
        <v>194</v>
      </c>
      <c r="AI1908" s="8" t="s">
        <v>66</v>
      </c>
      <c r="AJ1908" s="8"/>
      <c r="AK1908" s="8"/>
      <c r="AL1908" s="8"/>
      <c r="AM1908" s="8" t="s">
        <v>2152</v>
      </c>
      <c r="AN1908" s="8" t="s">
        <v>12859</v>
      </c>
      <c r="AO1908" s="8" t="s">
        <v>12860</v>
      </c>
      <c r="AP1908" s="29" t="s">
        <v>12858</v>
      </c>
      <c r="AQ1908" s="11">
        <v>3287.0</v>
      </c>
    </row>
    <row r="1909">
      <c r="A1909" s="8" t="str">
        <f t="shared" si="1"/>
        <v>Ken Cunningham</v>
      </c>
      <c r="B1909" s="51" t="s">
        <v>12847</v>
      </c>
      <c r="C1909" s="8" t="s">
        <v>12770</v>
      </c>
      <c r="D1909" s="9" t="s">
        <v>726</v>
      </c>
      <c r="E1909" s="8" t="s">
        <v>12848</v>
      </c>
      <c r="F1909" s="8" t="s">
        <v>462</v>
      </c>
      <c r="G1909" s="51" t="s">
        <v>12642</v>
      </c>
      <c r="H1909" s="8" t="s">
        <v>12849</v>
      </c>
      <c r="I1909" s="8" t="s">
        <v>49</v>
      </c>
      <c r="J1909" s="10">
        <v>3.33</v>
      </c>
      <c r="K1909" s="8" t="s">
        <v>12850</v>
      </c>
      <c r="L1909" s="8"/>
      <c r="M1909" s="8"/>
      <c r="N1909" s="51" t="s">
        <v>12868</v>
      </c>
      <c r="O1909" s="57" t="s">
        <v>52</v>
      </c>
      <c r="P1909" s="51"/>
      <c r="Q1909" s="51"/>
      <c r="R1909" s="57" t="s">
        <v>165</v>
      </c>
      <c r="S1909" s="57" t="s">
        <v>332</v>
      </c>
      <c r="T1909" s="11" t="str">
        <f t="shared" si="2"/>
        <v>Ken Cunningham</v>
      </c>
      <c r="U1909" s="57" t="s">
        <v>80</v>
      </c>
      <c r="V1909" s="51" t="s">
        <v>12869</v>
      </c>
      <c r="W1909" s="8" t="s">
        <v>12864</v>
      </c>
      <c r="X1909" s="51" t="s">
        <v>12853</v>
      </c>
      <c r="Y1909" s="51" t="s">
        <v>60</v>
      </c>
      <c r="Z1909" s="56" t="s">
        <v>12870</v>
      </c>
      <c r="AA1909" s="51" t="s">
        <v>60</v>
      </c>
      <c r="AB1909" s="51" t="s">
        <v>60</v>
      </c>
      <c r="AC1909" s="51" t="s">
        <v>60</v>
      </c>
      <c r="AD1909" s="56" t="s">
        <v>12867</v>
      </c>
      <c r="AE1909" s="51" t="s">
        <v>12857</v>
      </c>
      <c r="AF1909" s="8" t="s">
        <v>12858</v>
      </c>
      <c r="AG1909" s="8" t="s">
        <v>740</v>
      </c>
      <c r="AH1909" s="8" t="s">
        <v>194</v>
      </c>
      <c r="AI1909" s="8" t="s">
        <v>66</v>
      </c>
      <c r="AJ1909" s="8"/>
      <c r="AK1909" s="8"/>
      <c r="AL1909" s="8"/>
      <c r="AM1909" s="8" t="s">
        <v>2152</v>
      </c>
      <c r="AN1909" s="8" t="s">
        <v>12859</v>
      </c>
      <c r="AO1909" s="8" t="s">
        <v>12871</v>
      </c>
      <c r="AP1909" s="14" t="s">
        <v>12858</v>
      </c>
      <c r="AQ1909" s="11">
        <v>3287.0</v>
      </c>
    </row>
    <row r="1910">
      <c r="A1910" s="8" t="str">
        <f t="shared" si="1"/>
        <v>Leo Queen</v>
      </c>
      <c r="B1910" s="51" t="s">
        <v>12847</v>
      </c>
      <c r="C1910" s="8" t="s">
        <v>12770</v>
      </c>
      <c r="D1910" s="9" t="s">
        <v>726</v>
      </c>
      <c r="E1910" s="8" t="s">
        <v>12848</v>
      </c>
      <c r="F1910" s="8" t="s">
        <v>462</v>
      </c>
      <c r="G1910" s="8" t="s">
        <v>12642</v>
      </c>
      <c r="H1910" s="8" t="s">
        <v>12849</v>
      </c>
      <c r="I1910" s="8" t="s">
        <v>49</v>
      </c>
      <c r="J1910" s="10">
        <v>3.33</v>
      </c>
      <c r="K1910" s="8" t="s">
        <v>12850</v>
      </c>
      <c r="L1910" s="8"/>
      <c r="M1910" s="8"/>
      <c r="N1910" s="8" t="s">
        <v>12872</v>
      </c>
      <c r="O1910" s="8" t="s">
        <v>52</v>
      </c>
      <c r="P1910" s="51"/>
      <c r="Q1910" s="51"/>
      <c r="R1910" s="13" t="s">
        <v>12873</v>
      </c>
      <c r="S1910" s="13" t="s">
        <v>12874</v>
      </c>
      <c r="T1910" s="11" t="str">
        <f t="shared" si="2"/>
        <v>Leo Queen</v>
      </c>
      <c r="U1910" s="8" t="s">
        <v>80</v>
      </c>
      <c r="V1910" s="8" t="s">
        <v>12875</v>
      </c>
      <c r="W1910" s="51" t="s">
        <v>12876</v>
      </c>
      <c r="X1910" s="51" t="s">
        <v>12853</v>
      </c>
      <c r="Y1910" s="51" t="s">
        <v>60</v>
      </c>
      <c r="Z1910" s="56" t="s">
        <v>12855</v>
      </c>
      <c r="AA1910" s="51" t="s">
        <v>60</v>
      </c>
      <c r="AB1910" s="51" t="s">
        <v>60</v>
      </c>
      <c r="AC1910" s="51" t="s">
        <v>60</v>
      </c>
      <c r="AD1910" s="56" t="s">
        <v>12867</v>
      </c>
      <c r="AE1910" s="8" t="s">
        <v>12857</v>
      </c>
      <c r="AF1910" s="8" t="s">
        <v>12858</v>
      </c>
      <c r="AG1910" s="8" t="s">
        <v>740</v>
      </c>
      <c r="AH1910" s="8" t="s">
        <v>194</v>
      </c>
      <c r="AI1910" s="8" t="s">
        <v>66</v>
      </c>
      <c r="AJ1910" s="8"/>
      <c r="AK1910" s="8"/>
      <c r="AL1910" s="8"/>
      <c r="AM1910" s="8" t="s">
        <v>2152</v>
      </c>
      <c r="AN1910" s="8" t="s">
        <v>12859</v>
      </c>
      <c r="AO1910" s="8" t="s">
        <v>12871</v>
      </c>
      <c r="AP1910" s="14" t="s">
        <v>12858</v>
      </c>
      <c r="AQ1910" s="11">
        <v>3287.0</v>
      </c>
    </row>
    <row r="1911">
      <c r="A1911" s="8" t="str">
        <f t="shared" si="1"/>
        <v>Steven Orzolek</v>
      </c>
      <c r="B1911" s="51" t="s">
        <v>12847</v>
      </c>
      <c r="C1911" s="8" t="s">
        <v>12770</v>
      </c>
      <c r="D1911" s="9" t="s">
        <v>726</v>
      </c>
      <c r="E1911" s="8" t="s">
        <v>12848</v>
      </c>
      <c r="F1911" s="8" t="s">
        <v>462</v>
      </c>
      <c r="G1911" s="8" t="s">
        <v>12642</v>
      </c>
      <c r="H1911" s="8" t="s">
        <v>12849</v>
      </c>
      <c r="I1911" s="8" t="s">
        <v>49</v>
      </c>
      <c r="J1911" s="10">
        <v>3.33</v>
      </c>
      <c r="K1911" s="8" t="s">
        <v>12850</v>
      </c>
      <c r="L1911" s="8" t="s">
        <v>86</v>
      </c>
      <c r="M1911" s="8" t="s">
        <v>86</v>
      </c>
      <c r="N1911" s="8" t="s">
        <v>12877</v>
      </c>
      <c r="O1911" s="8" t="s">
        <v>52</v>
      </c>
      <c r="P1911" s="51"/>
      <c r="Q1911" s="51"/>
      <c r="R1911" s="8" t="s">
        <v>1191</v>
      </c>
      <c r="S1911" s="8" t="s">
        <v>12878</v>
      </c>
      <c r="T1911" s="11" t="str">
        <f t="shared" si="2"/>
        <v>Steven Orzolek</v>
      </c>
      <c r="U1911" s="8" t="s">
        <v>80</v>
      </c>
      <c r="V1911" s="8" t="s">
        <v>12879</v>
      </c>
      <c r="W1911" s="8" t="s">
        <v>12880</v>
      </c>
      <c r="X1911" s="8" t="s">
        <v>12853</v>
      </c>
      <c r="Y1911" s="51" t="s">
        <v>60</v>
      </c>
      <c r="Z1911" s="56" t="s">
        <v>12855</v>
      </c>
      <c r="AA1911" s="51" t="s">
        <v>60</v>
      </c>
      <c r="AB1911" s="56" t="s">
        <v>12866</v>
      </c>
      <c r="AC1911" s="56" t="s">
        <v>12881</v>
      </c>
      <c r="AD1911" s="56" t="s">
        <v>12867</v>
      </c>
      <c r="AE1911" s="8" t="s">
        <v>12857</v>
      </c>
      <c r="AF1911" s="8" t="s">
        <v>12858</v>
      </c>
      <c r="AG1911" s="8" t="s">
        <v>740</v>
      </c>
      <c r="AH1911" s="8" t="s">
        <v>194</v>
      </c>
      <c r="AI1911" s="8" t="s">
        <v>66</v>
      </c>
      <c r="AJ1911" s="8" t="s">
        <v>86</v>
      </c>
      <c r="AK1911" s="8" t="s">
        <v>86</v>
      </c>
      <c r="AL1911" s="8" t="s">
        <v>86</v>
      </c>
      <c r="AM1911" s="8" t="s">
        <v>2152</v>
      </c>
      <c r="AN1911" s="8" t="s">
        <v>422</v>
      </c>
      <c r="AO1911" s="8" t="s">
        <v>12860</v>
      </c>
      <c r="AP1911" s="29" t="s">
        <v>12858</v>
      </c>
      <c r="AQ1911" s="11">
        <v>3287.0</v>
      </c>
    </row>
    <row r="1912">
      <c r="A1912" s="8" t="str">
        <f t="shared" si="1"/>
        <v>Brit Townsend</v>
      </c>
      <c r="B1912" s="51" t="s">
        <v>12882</v>
      </c>
      <c r="C1912" s="8" t="s">
        <v>12739</v>
      </c>
      <c r="D1912" s="9" t="s">
        <v>12883</v>
      </c>
      <c r="E1912" s="8" t="s">
        <v>12884</v>
      </c>
      <c r="F1912" s="8" t="s">
        <v>12885</v>
      </c>
      <c r="G1912" s="51" t="s">
        <v>12642</v>
      </c>
      <c r="H1912" s="8" t="s">
        <v>12886</v>
      </c>
      <c r="I1912" s="8" t="s">
        <v>49</v>
      </c>
      <c r="J1912" s="10">
        <v>2.5</v>
      </c>
      <c r="K1912" s="13" t="s">
        <v>12887</v>
      </c>
      <c r="L1912" s="8"/>
      <c r="M1912" s="8"/>
      <c r="N1912" s="51" t="s">
        <v>12888</v>
      </c>
      <c r="O1912" s="51" t="s">
        <v>52</v>
      </c>
      <c r="P1912" s="51"/>
      <c r="Q1912" s="51"/>
      <c r="R1912" s="51" t="s">
        <v>12889</v>
      </c>
      <c r="S1912" s="51" t="s">
        <v>569</v>
      </c>
      <c r="T1912" s="11" t="str">
        <f t="shared" si="2"/>
        <v>Brit Townsend</v>
      </c>
      <c r="U1912" s="51" t="s">
        <v>55</v>
      </c>
      <c r="V1912" s="51" t="s">
        <v>12890</v>
      </c>
      <c r="W1912" s="51" t="s">
        <v>12891</v>
      </c>
      <c r="X1912" s="51" t="s">
        <v>12892</v>
      </c>
      <c r="Y1912" s="8" t="s">
        <v>60</v>
      </c>
      <c r="Z1912" s="12" t="s">
        <v>12893</v>
      </c>
      <c r="AA1912" s="8" t="s">
        <v>60</v>
      </c>
      <c r="AB1912" s="8" t="s">
        <v>60</v>
      </c>
      <c r="AC1912" s="8" t="s">
        <v>60</v>
      </c>
      <c r="AD1912" s="12" t="s">
        <v>12894</v>
      </c>
      <c r="AE1912" s="8"/>
      <c r="AF1912" s="8" t="s">
        <v>12895</v>
      </c>
      <c r="AG1912" s="8" t="s">
        <v>12896</v>
      </c>
      <c r="AH1912" s="8" t="s">
        <v>65</v>
      </c>
      <c r="AI1912" s="8" t="s">
        <v>12897</v>
      </c>
      <c r="AJ1912" s="8" t="s">
        <v>12897</v>
      </c>
      <c r="AK1912" s="8"/>
      <c r="AL1912" s="8"/>
      <c r="AM1912" s="8"/>
      <c r="AN1912" s="8" t="s">
        <v>12898</v>
      </c>
      <c r="AO1912" s="8" t="s">
        <v>12899</v>
      </c>
      <c r="AP1912" s="29" t="s">
        <v>12895</v>
      </c>
      <c r="AQ1912" s="11" t="s">
        <v>12886</v>
      </c>
    </row>
    <row r="1913">
      <c r="A1913" s="8" t="str">
        <f t="shared" si="1"/>
        <v>Dana Townsend</v>
      </c>
      <c r="B1913" s="51" t="s">
        <v>12882</v>
      </c>
      <c r="C1913" s="8" t="s">
        <v>12739</v>
      </c>
      <c r="D1913" s="2" t="s">
        <v>12883</v>
      </c>
      <c r="E1913" s="8" t="s">
        <v>12884</v>
      </c>
      <c r="F1913" s="8" t="s">
        <v>12885</v>
      </c>
      <c r="G1913" s="51" t="s">
        <v>12642</v>
      </c>
      <c r="H1913" s="8" t="s">
        <v>12886</v>
      </c>
      <c r="I1913" s="8" t="s">
        <v>49</v>
      </c>
      <c r="J1913" s="10">
        <v>2.5</v>
      </c>
      <c r="K1913" s="8" t="s">
        <v>12887</v>
      </c>
      <c r="L1913" s="8"/>
      <c r="M1913" s="8"/>
      <c r="N1913" s="51" t="s">
        <v>12900</v>
      </c>
      <c r="O1913" s="51" t="s">
        <v>52</v>
      </c>
      <c r="P1913" s="51"/>
      <c r="Q1913" s="51"/>
      <c r="R1913" s="51" t="s">
        <v>1862</v>
      </c>
      <c r="S1913" s="51" t="s">
        <v>569</v>
      </c>
      <c r="T1913" s="11" t="str">
        <f t="shared" si="2"/>
        <v>Dana Townsend</v>
      </c>
      <c r="U1913" s="51" t="s">
        <v>149</v>
      </c>
      <c r="V1913" s="51"/>
      <c r="W1913" s="51"/>
      <c r="X1913" s="51" t="s">
        <v>12892</v>
      </c>
      <c r="Y1913" s="51" t="s">
        <v>60</v>
      </c>
      <c r="Z1913" s="56" t="s">
        <v>12893</v>
      </c>
      <c r="AA1913" s="56" t="s">
        <v>12901</v>
      </c>
      <c r="AB1913" s="51" t="s">
        <v>60</v>
      </c>
      <c r="AC1913" s="51" t="s">
        <v>60</v>
      </c>
      <c r="AD1913" s="56" t="s">
        <v>12894</v>
      </c>
      <c r="AE1913" s="51"/>
      <c r="AF1913" s="8" t="s">
        <v>12895</v>
      </c>
      <c r="AG1913" s="8" t="s">
        <v>12896</v>
      </c>
      <c r="AH1913" s="8" t="s">
        <v>65</v>
      </c>
      <c r="AI1913" s="8" t="s">
        <v>12897</v>
      </c>
      <c r="AJ1913" s="8" t="s">
        <v>12897</v>
      </c>
      <c r="AK1913" s="8"/>
      <c r="AL1913" s="8"/>
      <c r="AM1913" s="8"/>
      <c r="AN1913" s="8" t="s">
        <v>12898</v>
      </c>
      <c r="AO1913" s="8" t="s">
        <v>12899</v>
      </c>
      <c r="AP1913" s="29" t="s">
        <v>12895</v>
      </c>
      <c r="AQ1913" s="11" t="s">
        <v>12886</v>
      </c>
    </row>
    <row r="1914">
      <c r="A1914" s="8" t="str">
        <f t="shared" si="1"/>
        <v>Tom Dickson</v>
      </c>
      <c r="B1914" s="51" t="s">
        <v>12882</v>
      </c>
      <c r="C1914" s="8" t="s">
        <v>12739</v>
      </c>
      <c r="D1914" s="9" t="s">
        <v>12883</v>
      </c>
      <c r="E1914" s="8" t="s">
        <v>12884</v>
      </c>
      <c r="F1914" s="8" t="s">
        <v>12885</v>
      </c>
      <c r="G1914" s="51" t="s">
        <v>12642</v>
      </c>
      <c r="H1914" s="8" t="s">
        <v>12886</v>
      </c>
      <c r="I1914" s="8" t="s">
        <v>49</v>
      </c>
      <c r="J1914" s="10">
        <v>2.5</v>
      </c>
      <c r="K1914" s="13" t="s">
        <v>12887</v>
      </c>
      <c r="L1914" s="8"/>
      <c r="M1914" s="8"/>
      <c r="N1914" s="51" t="s">
        <v>12902</v>
      </c>
      <c r="O1914" s="51" t="s">
        <v>52</v>
      </c>
      <c r="P1914" s="51"/>
      <c r="Q1914" s="51"/>
      <c r="R1914" s="51" t="s">
        <v>271</v>
      </c>
      <c r="S1914" s="51" t="s">
        <v>12903</v>
      </c>
      <c r="T1914" s="11" t="str">
        <f t="shared" si="2"/>
        <v>Tom Dickson</v>
      </c>
      <c r="U1914" s="51" t="s">
        <v>167</v>
      </c>
      <c r="V1914" s="51"/>
      <c r="W1914" s="51" t="s">
        <v>12904</v>
      </c>
      <c r="X1914" s="51" t="s">
        <v>12892</v>
      </c>
      <c r="Y1914" s="8" t="s">
        <v>60</v>
      </c>
      <c r="Z1914" s="12" t="s">
        <v>12893</v>
      </c>
      <c r="AA1914" s="8" t="s">
        <v>60</v>
      </c>
      <c r="AB1914" s="8" t="s">
        <v>60</v>
      </c>
      <c r="AC1914" s="8" t="s">
        <v>60</v>
      </c>
      <c r="AD1914" s="12" t="s">
        <v>12894</v>
      </c>
      <c r="AE1914" s="8"/>
      <c r="AF1914" s="8" t="s">
        <v>12895</v>
      </c>
      <c r="AG1914" s="8" t="s">
        <v>12896</v>
      </c>
      <c r="AH1914" s="8" t="s">
        <v>65</v>
      </c>
      <c r="AI1914" s="8" t="s">
        <v>12897</v>
      </c>
      <c r="AJ1914" s="8" t="s">
        <v>12897</v>
      </c>
      <c r="AK1914" s="8"/>
      <c r="AL1914" s="8"/>
      <c r="AM1914" s="8"/>
      <c r="AN1914" s="8" t="s">
        <v>12898</v>
      </c>
      <c r="AO1914" s="8" t="s">
        <v>12899</v>
      </c>
      <c r="AP1914" s="29" t="s">
        <v>12895</v>
      </c>
      <c r="AQ1914" s="11" t="s">
        <v>12886</v>
      </c>
    </row>
    <row r="1915">
      <c r="A1915" s="8" t="str">
        <f t="shared" si="1"/>
        <v>Jerrold Jones</v>
      </c>
      <c r="B1915" s="51" t="s">
        <v>12882</v>
      </c>
      <c r="C1915" s="8" t="s">
        <v>12739</v>
      </c>
      <c r="D1915" s="9" t="s">
        <v>12883</v>
      </c>
      <c r="E1915" s="8" t="s">
        <v>12884</v>
      </c>
      <c r="F1915" s="8" t="s">
        <v>12885</v>
      </c>
      <c r="G1915" s="51" t="s">
        <v>12642</v>
      </c>
      <c r="H1915" s="8" t="s">
        <v>12886</v>
      </c>
      <c r="I1915" s="8" t="s">
        <v>49</v>
      </c>
      <c r="J1915" s="10">
        <v>2.5</v>
      </c>
      <c r="K1915" s="13" t="s">
        <v>12887</v>
      </c>
      <c r="L1915" s="8"/>
      <c r="M1915" s="8"/>
      <c r="N1915" s="51" t="s">
        <v>12905</v>
      </c>
      <c r="O1915" s="51" t="s">
        <v>52</v>
      </c>
      <c r="P1915" s="51"/>
      <c r="Q1915" s="51"/>
      <c r="R1915" s="51" t="s">
        <v>12906</v>
      </c>
      <c r="S1915" s="51" t="s">
        <v>1937</v>
      </c>
      <c r="T1915" s="11" t="str">
        <f t="shared" si="2"/>
        <v>Jerrold Jones</v>
      </c>
      <c r="U1915" s="51" t="s">
        <v>386</v>
      </c>
      <c r="V1915" s="51"/>
      <c r="W1915" s="51" t="s">
        <v>12904</v>
      </c>
      <c r="X1915" s="51" t="s">
        <v>12892</v>
      </c>
      <c r="Y1915" s="8" t="s">
        <v>60</v>
      </c>
      <c r="Z1915" s="12" t="s">
        <v>12893</v>
      </c>
      <c r="AA1915" s="8" t="s">
        <v>60</v>
      </c>
      <c r="AB1915" s="8" t="s">
        <v>60</v>
      </c>
      <c r="AC1915" s="8" t="s">
        <v>60</v>
      </c>
      <c r="AD1915" s="12" t="s">
        <v>12894</v>
      </c>
      <c r="AE1915" s="8"/>
      <c r="AF1915" s="8" t="s">
        <v>12895</v>
      </c>
      <c r="AG1915" s="8" t="s">
        <v>12896</v>
      </c>
      <c r="AH1915" s="8" t="s">
        <v>65</v>
      </c>
      <c r="AI1915" s="8" t="s">
        <v>12897</v>
      </c>
      <c r="AJ1915" s="8" t="s">
        <v>12897</v>
      </c>
      <c r="AK1915" s="8"/>
      <c r="AL1915" s="8"/>
      <c r="AM1915" s="8"/>
      <c r="AN1915" s="8" t="s">
        <v>12898</v>
      </c>
      <c r="AO1915" s="8" t="s">
        <v>12899</v>
      </c>
      <c r="AP1915" s="29" t="s">
        <v>12895</v>
      </c>
      <c r="AQ1915" s="11" t="s">
        <v>12886</v>
      </c>
    </row>
    <row r="1916">
      <c r="A1916" s="8" t="str">
        <f t="shared" si="1"/>
        <v>Jennifer Martinez</v>
      </c>
      <c r="B1916" s="61" t="s">
        <v>12907</v>
      </c>
      <c r="C1916" s="51" t="s">
        <v>12908</v>
      </c>
      <c r="D1916" s="69" t="s">
        <v>934</v>
      </c>
      <c r="E1916" s="62" t="s">
        <v>12909</v>
      </c>
      <c r="F1916" s="62" t="s">
        <v>936</v>
      </c>
      <c r="G1916" s="51" t="s">
        <v>12642</v>
      </c>
      <c r="H1916" s="70">
        <v>110097.0</v>
      </c>
      <c r="I1916" s="59" t="s">
        <v>12910</v>
      </c>
      <c r="J1916" s="60">
        <v>3.32</v>
      </c>
      <c r="K1916" s="18" t="s">
        <v>12911</v>
      </c>
      <c r="L1916" s="71">
        <v>159.0</v>
      </c>
      <c r="M1916" s="61"/>
      <c r="N1916" s="61" t="s">
        <v>12912</v>
      </c>
      <c r="O1916" s="51" t="s">
        <v>52</v>
      </c>
      <c r="P1916" s="61" t="s">
        <v>207</v>
      </c>
      <c r="Q1916" s="61"/>
      <c r="R1916" s="51" t="s">
        <v>6660</v>
      </c>
      <c r="S1916" s="51" t="s">
        <v>1928</v>
      </c>
      <c r="T1916" s="11" t="str">
        <f t="shared" si="2"/>
        <v>Jennifer Martinez</v>
      </c>
      <c r="U1916" s="51" t="s">
        <v>412</v>
      </c>
      <c r="V1916" s="51"/>
      <c r="W1916" s="51"/>
      <c r="X1916" s="62" t="s">
        <v>12913</v>
      </c>
      <c r="Y1916" s="62"/>
      <c r="Z1916" s="62"/>
      <c r="AA1916" s="62"/>
      <c r="AB1916" s="62"/>
      <c r="AC1916" s="62"/>
      <c r="AD1916" s="62"/>
      <c r="AE1916" s="62" t="s">
        <v>12914</v>
      </c>
      <c r="AF1916" s="62" t="s">
        <v>12915</v>
      </c>
      <c r="AG1916" s="62" t="s">
        <v>947</v>
      </c>
      <c r="AH1916" s="72" t="s">
        <v>232</v>
      </c>
      <c r="AI1916" s="73" t="s">
        <v>233</v>
      </c>
      <c r="AJ1916" s="61"/>
      <c r="AK1916" s="63" t="s">
        <v>1715</v>
      </c>
      <c r="AL1916" s="63" t="s">
        <v>1964</v>
      </c>
      <c r="AM1916" s="63" t="s">
        <v>4117</v>
      </c>
      <c r="AN1916" s="64">
        <v>0.6224703419399861</v>
      </c>
      <c r="AO1916" s="65">
        <v>59758.0</v>
      </c>
      <c r="AP1916" s="26" t="s">
        <v>12915</v>
      </c>
      <c r="AQ1916" s="74">
        <v>4091.0</v>
      </c>
    </row>
    <row r="1917">
      <c r="A1917" s="8" t="str">
        <f t="shared" si="1"/>
        <v>Charlie Bailey</v>
      </c>
      <c r="B1917" s="51" t="s">
        <v>12907</v>
      </c>
      <c r="C1917" s="8" t="s">
        <v>12908</v>
      </c>
      <c r="D1917" s="2" t="s">
        <v>934</v>
      </c>
      <c r="E1917" s="51" t="s">
        <v>12909</v>
      </c>
      <c r="F1917" s="51" t="s">
        <v>936</v>
      </c>
      <c r="G1917" s="51" t="s">
        <v>12642</v>
      </c>
      <c r="H1917" s="51" t="s">
        <v>12916</v>
      </c>
      <c r="I1917" s="51" t="s">
        <v>12910</v>
      </c>
      <c r="J1917" s="66">
        <v>3.32</v>
      </c>
      <c r="K1917" s="51" t="s">
        <v>12911</v>
      </c>
      <c r="L1917" s="51" t="s">
        <v>3181</v>
      </c>
      <c r="M1917" s="51" t="s">
        <v>86</v>
      </c>
      <c r="N1917" s="51" t="s">
        <v>12917</v>
      </c>
      <c r="O1917" s="51" t="s">
        <v>52</v>
      </c>
      <c r="P1917" s="51"/>
      <c r="Q1917" s="51"/>
      <c r="R1917" s="51" t="s">
        <v>1814</v>
      </c>
      <c r="S1917" s="51" t="s">
        <v>3128</v>
      </c>
      <c r="T1917" s="11" t="str">
        <f t="shared" si="2"/>
        <v>Charlie Bailey</v>
      </c>
      <c r="U1917" s="51" t="s">
        <v>412</v>
      </c>
      <c r="V1917" s="51" t="s">
        <v>86</v>
      </c>
      <c r="W1917" s="51" t="s">
        <v>86</v>
      </c>
      <c r="X1917" s="51" t="s">
        <v>12913</v>
      </c>
      <c r="Y1917" s="51" t="s">
        <v>60</v>
      </c>
      <c r="Z1917" s="56" t="s">
        <v>12918</v>
      </c>
      <c r="AA1917" s="51" t="s">
        <v>60</v>
      </c>
      <c r="AB1917" s="56" t="s">
        <v>12919</v>
      </c>
      <c r="AC1917" s="51" t="s">
        <v>60</v>
      </c>
      <c r="AD1917" s="56" t="s">
        <v>12920</v>
      </c>
      <c r="AE1917" s="51" t="s">
        <v>12914</v>
      </c>
      <c r="AF1917" s="51" t="s">
        <v>12915</v>
      </c>
      <c r="AG1917" s="51" t="s">
        <v>947</v>
      </c>
      <c r="AH1917" s="51" t="s">
        <v>232</v>
      </c>
      <c r="AI1917" s="51" t="s">
        <v>233</v>
      </c>
      <c r="AJ1917" s="51" t="s">
        <v>86</v>
      </c>
      <c r="AK1917" s="51" t="s">
        <v>1715</v>
      </c>
      <c r="AL1917" s="51" t="s">
        <v>1964</v>
      </c>
      <c r="AM1917" s="51" t="s">
        <v>4117</v>
      </c>
      <c r="AN1917" s="51" t="s">
        <v>12921</v>
      </c>
      <c r="AO1917" s="51" t="s">
        <v>12922</v>
      </c>
      <c r="AP1917" s="67" t="s">
        <v>12915</v>
      </c>
      <c r="AQ1917" s="68">
        <v>4091.0</v>
      </c>
    </row>
    <row r="1918">
      <c r="A1918" s="8" t="str">
        <f t="shared" si="1"/>
        <v>Rebeka Preston</v>
      </c>
      <c r="B1918" s="51" t="s">
        <v>12907</v>
      </c>
      <c r="C1918" s="8" t="s">
        <v>12908</v>
      </c>
      <c r="D1918" s="2" t="s">
        <v>934</v>
      </c>
      <c r="E1918" s="51" t="s">
        <v>12909</v>
      </c>
      <c r="F1918" s="51" t="s">
        <v>936</v>
      </c>
      <c r="G1918" s="51" t="s">
        <v>12642</v>
      </c>
      <c r="H1918" s="51" t="s">
        <v>12916</v>
      </c>
      <c r="I1918" s="51" t="s">
        <v>12910</v>
      </c>
      <c r="J1918" s="66">
        <v>3.32</v>
      </c>
      <c r="K1918" s="51" t="s">
        <v>12911</v>
      </c>
      <c r="L1918" s="51" t="s">
        <v>3181</v>
      </c>
      <c r="M1918" s="51" t="s">
        <v>86</v>
      </c>
      <c r="N1918" s="51" t="s">
        <v>12923</v>
      </c>
      <c r="O1918" s="51" t="s">
        <v>52</v>
      </c>
      <c r="P1918" s="51"/>
      <c r="Q1918" s="51"/>
      <c r="R1918" s="51" t="s">
        <v>12924</v>
      </c>
      <c r="S1918" s="51" t="s">
        <v>6235</v>
      </c>
      <c r="T1918" s="11" t="str">
        <f t="shared" si="2"/>
        <v>Rebeka Preston</v>
      </c>
      <c r="U1918" s="51" t="s">
        <v>412</v>
      </c>
      <c r="V1918" s="51" t="s">
        <v>86</v>
      </c>
      <c r="W1918" s="51" t="s">
        <v>86</v>
      </c>
      <c r="X1918" s="51" t="s">
        <v>12913</v>
      </c>
      <c r="Y1918" s="51" t="s">
        <v>60</v>
      </c>
      <c r="Z1918" s="56" t="s">
        <v>12918</v>
      </c>
      <c r="AA1918" s="51" t="s">
        <v>60</v>
      </c>
      <c r="AB1918" s="56" t="s">
        <v>12919</v>
      </c>
      <c r="AC1918" s="51" t="s">
        <v>60</v>
      </c>
      <c r="AD1918" s="56" t="s">
        <v>12920</v>
      </c>
      <c r="AE1918" s="51" t="s">
        <v>12914</v>
      </c>
      <c r="AF1918" s="51" t="s">
        <v>12915</v>
      </c>
      <c r="AG1918" s="51" t="s">
        <v>947</v>
      </c>
      <c r="AH1918" s="51" t="s">
        <v>232</v>
      </c>
      <c r="AI1918" s="51" t="s">
        <v>233</v>
      </c>
      <c r="AJ1918" s="51" t="s">
        <v>86</v>
      </c>
      <c r="AK1918" s="51" t="s">
        <v>1715</v>
      </c>
      <c r="AL1918" s="51" t="s">
        <v>1964</v>
      </c>
      <c r="AM1918" s="51" t="s">
        <v>4117</v>
      </c>
      <c r="AN1918" s="51" t="s">
        <v>12921</v>
      </c>
      <c r="AO1918" s="51" t="s">
        <v>12922</v>
      </c>
      <c r="AP1918" s="67" t="s">
        <v>12915</v>
      </c>
      <c r="AQ1918" s="68">
        <v>4091.0</v>
      </c>
    </row>
    <row r="1919">
      <c r="A1919" s="8" t="str">
        <f t="shared" si="1"/>
        <v>Sean Henning</v>
      </c>
      <c r="B1919" s="51" t="s">
        <v>12907</v>
      </c>
      <c r="C1919" s="8" t="s">
        <v>12908</v>
      </c>
      <c r="D1919" s="9" t="s">
        <v>934</v>
      </c>
      <c r="E1919" s="8" t="s">
        <v>12909</v>
      </c>
      <c r="F1919" s="8" t="s">
        <v>936</v>
      </c>
      <c r="G1919" s="51" t="s">
        <v>12642</v>
      </c>
      <c r="H1919" s="8" t="s">
        <v>12916</v>
      </c>
      <c r="I1919" s="8" t="s">
        <v>12910</v>
      </c>
      <c r="J1919" s="10">
        <v>3.32</v>
      </c>
      <c r="K1919" s="13" t="s">
        <v>12911</v>
      </c>
      <c r="L1919" s="8" t="s">
        <v>3181</v>
      </c>
      <c r="M1919" s="8"/>
      <c r="N1919" s="51" t="s">
        <v>12925</v>
      </c>
      <c r="O1919" s="51" t="s">
        <v>52</v>
      </c>
      <c r="P1919" s="51"/>
      <c r="Q1919" s="51"/>
      <c r="R1919" s="51" t="s">
        <v>940</v>
      </c>
      <c r="S1919" s="51" t="s">
        <v>12926</v>
      </c>
      <c r="T1919" s="11" t="str">
        <f t="shared" si="2"/>
        <v>Sean Henning</v>
      </c>
      <c r="U1919" s="51" t="s">
        <v>311</v>
      </c>
      <c r="V1919" s="51" t="s">
        <v>12927</v>
      </c>
      <c r="W1919" s="51" t="s">
        <v>12928</v>
      </c>
      <c r="X1919" s="51" t="s">
        <v>12913</v>
      </c>
      <c r="Y1919" s="12" t="s">
        <v>12929</v>
      </c>
      <c r="Z1919" s="12" t="s">
        <v>12918</v>
      </c>
      <c r="AA1919" s="12" t="s">
        <v>12930</v>
      </c>
      <c r="AB1919" s="8" t="s">
        <v>60</v>
      </c>
      <c r="AC1919" s="8" t="s">
        <v>60</v>
      </c>
      <c r="AD1919" s="12" t="s">
        <v>12920</v>
      </c>
      <c r="AE1919" s="8" t="s">
        <v>12914</v>
      </c>
      <c r="AF1919" s="8" t="s">
        <v>12915</v>
      </c>
      <c r="AG1919" s="8" t="s">
        <v>947</v>
      </c>
      <c r="AH1919" s="8" t="s">
        <v>232</v>
      </c>
      <c r="AI1919" s="8" t="s">
        <v>233</v>
      </c>
      <c r="AJ1919" s="8"/>
      <c r="AK1919" s="8" t="s">
        <v>1715</v>
      </c>
      <c r="AL1919" s="8" t="s">
        <v>1964</v>
      </c>
      <c r="AM1919" s="8" t="s">
        <v>4117</v>
      </c>
      <c r="AN1919" s="8" t="s">
        <v>12921</v>
      </c>
      <c r="AO1919" s="8" t="s">
        <v>12922</v>
      </c>
      <c r="AP1919" s="14" t="s">
        <v>12915</v>
      </c>
      <c r="AQ1919" s="11">
        <v>4091.0</v>
      </c>
    </row>
    <row r="1920">
      <c r="A1920" s="8" t="str">
        <f t="shared" si="1"/>
        <v>Justin Johnson</v>
      </c>
      <c r="B1920" s="51" t="s">
        <v>12907</v>
      </c>
      <c r="C1920" s="8" t="s">
        <v>12908</v>
      </c>
      <c r="D1920" s="2" t="s">
        <v>934</v>
      </c>
      <c r="E1920" s="51" t="s">
        <v>12909</v>
      </c>
      <c r="F1920" s="51" t="s">
        <v>936</v>
      </c>
      <c r="G1920" s="51" t="s">
        <v>12642</v>
      </c>
      <c r="H1920" s="51" t="s">
        <v>12916</v>
      </c>
      <c r="I1920" s="51" t="s">
        <v>12910</v>
      </c>
      <c r="J1920" s="66">
        <v>3.32</v>
      </c>
      <c r="K1920" s="51" t="s">
        <v>12911</v>
      </c>
      <c r="L1920" s="51" t="s">
        <v>3181</v>
      </c>
      <c r="M1920" s="51" t="s">
        <v>86</v>
      </c>
      <c r="N1920" s="51" t="s">
        <v>12931</v>
      </c>
      <c r="O1920" s="51" t="s">
        <v>52</v>
      </c>
      <c r="P1920" s="51"/>
      <c r="Q1920" s="51"/>
      <c r="R1920" s="51" t="s">
        <v>114</v>
      </c>
      <c r="S1920" s="51" t="s">
        <v>678</v>
      </c>
      <c r="T1920" s="11" t="str">
        <f t="shared" si="2"/>
        <v>Justin Johnson</v>
      </c>
      <c r="U1920" s="51" t="s">
        <v>498</v>
      </c>
      <c r="V1920" s="51" t="s">
        <v>12932</v>
      </c>
      <c r="W1920" s="51" t="s">
        <v>86</v>
      </c>
      <c r="X1920" s="51" t="s">
        <v>12913</v>
      </c>
      <c r="Y1920" s="56" t="s">
        <v>12933</v>
      </c>
      <c r="Z1920" s="56" t="s">
        <v>12918</v>
      </c>
      <c r="AA1920" s="51" t="s">
        <v>60</v>
      </c>
      <c r="AB1920" s="56" t="s">
        <v>12919</v>
      </c>
      <c r="AC1920" s="56" t="s">
        <v>12934</v>
      </c>
      <c r="AD1920" s="56" t="s">
        <v>12920</v>
      </c>
      <c r="AE1920" s="51" t="s">
        <v>12914</v>
      </c>
      <c r="AF1920" s="51" t="s">
        <v>12915</v>
      </c>
      <c r="AG1920" s="51" t="s">
        <v>947</v>
      </c>
      <c r="AH1920" s="51" t="s">
        <v>232</v>
      </c>
      <c r="AI1920" s="51" t="s">
        <v>233</v>
      </c>
      <c r="AJ1920" s="51" t="s">
        <v>86</v>
      </c>
      <c r="AK1920" s="51" t="s">
        <v>1715</v>
      </c>
      <c r="AL1920" s="51" t="s">
        <v>1964</v>
      </c>
      <c r="AM1920" s="51" t="s">
        <v>4117</v>
      </c>
      <c r="AN1920" s="51" t="s">
        <v>12921</v>
      </c>
      <c r="AO1920" s="51" t="s">
        <v>12922</v>
      </c>
      <c r="AP1920" s="67" t="s">
        <v>12915</v>
      </c>
      <c r="AQ1920" s="68">
        <v>4091.0</v>
      </c>
    </row>
    <row r="1921">
      <c r="A1921" s="8" t="str">
        <f t="shared" si="1"/>
        <v>Justin Johnson</v>
      </c>
      <c r="B1921" s="51" t="s">
        <v>12907</v>
      </c>
      <c r="C1921" s="8" t="s">
        <v>12908</v>
      </c>
      <c r="D1921" s="2" t="s">
        <v>934</v>
      </c>
      <c r="E1921" s="8" t="s">
        <v>12909</v>
      </c>
      <c r="F1921" s="8" t="s">
        <v>936</v>
      </c>
      <c r="G1921" s="51" t="s">
        <v>12642</v>
      </c>
      <c r="H1921" s="8" t="s">
        <v>12916</v>
      </c>
      <c r="I1921" s="8" t="s">
        <v>12910</v>
      </c>
      <c r="J1921" s="10">
        <v>3.32</v>
      </c>
      <c r="K1921" s="8" t="s">
        <v>12911</v>
      </c>
      <c r="L1921" s="8" t="s">
        <v>3181</v>
      </c>
      <c r="M1921" s="8"/>
      <c r="N1921" s="51" t="s">
        <v>12935</v>
      </c>
      <c r="O1921" s="51" t="s">
        <v>52</v>
      </c>
      <c r="P1921" s="51"/>
      <c r="Q1921" s="51"/>
      <c r="R1921" s="51" t="s">
        <v>114</v>
      </c>
      <c r="S1921" s="51" t="s">
        <v>678</v>
      </c>
      <c r="T1921" s="11" t="str">
        <f t="shared" si="2"/>
        <v>Justin Johnson</v>
      </c>
      <c r="U1921" s="51" t="s">
        <v>7535</v>
      </c>
      <c r="V1921" s="51" t="s">
        <v>12932</v>
      </c>
      <c r="W1921" s="51"/>
      <c r="X1921" s="51" t="s">
        <v>12913</v>
      </c>
      <c r="Y1921" s="51" t="s">
        <v>60</v>
      </c>
      <c r="Z1921" s="56" t="s">
        <v>12918</v>
      </c>
      <c r="AA1921" s="51" t="s">
        <v>60</v>
      </c>
      <c r="AB1921" s="56" t="s">
        <v>12919</v>
      </c>
      <c r="AC1921" s="56" t="s">
        <v>12936</v>
      </c>
      <c r="AD1921" s="56" t="s">
        <v>12920</v>
      </c>
      <c r="AE1921" s="51" t="s">
        <v>12914</v>
      </c>
      <c r="AF1921" s="8" t="s">
        <v>12915</v>
      </c>
      <c r="AG1921" s="8" t="s">
        <v>947</v>
      </c>
      <c r="AH1921" s="8" t="s">
        <v>232</v>
      </c>
      <c r="AI1921" s="8" t="s">
        <v>233</v>
      </c>
      <c r="AJ1921" s="8"/>
      <c r="AK1921" s="8" t="s">
        <v>1715</v>
      </c>
      <c r="AL1921" s="8" t="s">
        <v>1964</v>
      </c>
      <c r="AM1921" s="8" t="s">
        <v>4117</v>
      </c>
      <c r="AN1921" s="8" t="s">
        <v>12921</v>
      </c>
      <c r="AO1921" s="8" t="s">
        <v>12937</v>
      </c>
      <c r="AP1921" s="14" t="s">
        <v>12915</v>
      </c>
      <c r="AQ1921" s="11">
        <v>4091.0</v>
      </c>
    </row>
    <row r="1922">
      <c r="A1922" s="8" t="str">
        <f t="shared" si="1"/>
        <v>Garrett Silva</v>
      </c>
      <c r="B1922" s="51" t="s">
        <v>12907</v>
      </c>
      <c r="C1922" s="8" t="s">
        <v>12908</v>
      </c>
      <c r="D1922" s="9" t="s">
        <v>934</v>
      </c>
      <c r="E1922" s="8" t="s">
        <v>12909</v>
      </c>
      <c r="F1922" s="8" t="s">
        <v>936</v>
      </c>
      <c r="G1922" s="51" t="s">
        <v>12642</v>
      </c>
      <c r="H1922" s="8" t="s">
        <v>12916</v>
      </c>
      <c r="I1922" s="8" t="s">
        <v>12910</v>
      </c>
      <c r="J1922" s="10">
        <v>3.32</v>
      </c>
      <c r="K1922" s="13" t="s">
        <v>12911</v>
      </c>
      <c r="L1922" s="8" t="s">
        <v>3181</v>
      </c>
      <c r="M1922" s="8"/>
      <c r="N1922" s="51" t="s">
        <v>12938</v>
      </c>
      <c r="O1922" s="51" t="s">
        <v>52</v>
      </c>
      <c r="P1922" s="51"/>
      <c r="Q1922" s="51"/>
      <c r="R1922" s="51" t="s">
        <v>12939</v>
      </c>
      <c r="S1922" s="51" t="s">
        <v>12940</v>
      </c>
      <c r="T1922" s="11" t="str">
        <f t="shared" si="2"/>
        <v>Garrett Silva</v>
      </c>
      <c r="U1922" s="51" t="s">
        <v>247</v>
      </c>
      <c r="V1922" s="51"/>
      <c r="W1922" s="51"/>
      <c r="X1922" s="51" t="s">
        <v>12913</v>
      </c>
      <c r="Y1922" s="8" t="s">
        <v>60</v>
      </c>
      <c r="Z1922" s="12" t="s">
        <v>12918</v>
      </c>
      <c r="AA1922" s="8" t="s">
        <v>60</v>
      </c>
      <c r="AB1922" s="12" t="s">
        <v>12919</v>
      </c>
      <c r="AC1922" s="8" t="s">
        <v>60</v>
      </c>
      <c r="AD1922" s="12" t="s">
        <v>12920</v>
      </c>
      <c r="AE1922" s="8" t="s">
        <v>12914</v>
      </c>
      <c r="AF1922" s="8" t="s">
        <v>12915</v>
      </c>
      <c r="AG1922" s="8" t="s">
        <v>947</v>
      </c>
      <c r="AH1922" s="8" t="s">
        <v>232</v>
      </c>
      <c r="AI1922" s="8" t="s">
        <v>233</v>
      </c>
      <c r="AJ1922" s="8"/>
      <c r="AK1922" s="8" t="s">
        <v>1715</v>
      </c>
      <c r="AL1922" s="8" t="s">
        <v>1964</v>
      </c>
      <c r="AM1922" s="8" t="s">
        <v>4117</v>
      </c>
      <c r="AN1922" s="8" t="s">
        <v>12921</v>
      </c>
      <c r="AO1922" s="8" t="s">
        <v>12922</v>
      </c>
      <c r="AP1922" s="14" t="s">
        <v>12915</v>
      </c>
      <c r="AQ1922" s="11">
        <v>4091.0</v>
      </c>
    </row>
    <row r="1923">
      <c r="A1923" s="8" t="str">
        <f t="shared" si="1"/>
        <v>Nadya Wisham</v>
      </c>
      <c r="B1923" s="51" t="s">
        <v>12907</v>
      </c>
      <c r="C1923" s="8" t="s">
        <v>12908</v>
      </c>
      <c r="D1923" s="9" t="s">
        <v>934</v>
      </c>
      <c r="E1923" s="8" t="s">
        <v>12909</v>
      </c>
      <c r="F1923" s="8" t="s">
        <v>936</v>
      </c>
      <c r="G1923" s="51" t="s">
        <v>12642</v>
      </c>
      <c r="H1923" s="8" t="s">
        <v>12916</v>
      </c>
      <c r="I1923" s="8" t="s">
        <v>12910</v>
      </c>
      <c r="J1923" s="10">
        <v>3.32</v>
      </c>
      <c r="K1923" s="13" t="s">
        <v>12911</v>
      </c>
      <c r="L1923" s="8" t="s">
        <v>3181</v>
      </c>
      <c r="M1923" s="8"/>
      <c r="N1923" s="51" t="s">
        <v>12941</v>
      </c>
      <c r="O1923" s="51" t="s">
        <v>52</v>
      </c>
      <c r="P1923" s="51"/>
      <c r="Q1923" s="51"/>
      <c r="R1923" s="51" t="s">
        <v>12942</v>
      </c>
      <c r="S1923" s="51" t="s">
        <v>12943</v>
      </c>
      <c r="T1923" s="11" t="str">
        <f t="shared" si="2"/>
        <v>Nadya Wisham</v>
      </c>
      <c r="U1923" s="51" t="s">
        <v>386</v>
      </c>
      <c r="V1923" s="51" t="s">
        <v>12944</v>
      </c>
      <c r="W1923" s="51"/>
      <c r="X1923" s="51" t="s">
        <v>12913</v>
      </c>
      <c r="Y1923" s="8" t="s">
        <v>60</v>
      </c>
      <c r="Z1923" s="12" t="s">
        <v>12918</v>
      </c>
      <c r="AA1923" s="8" t="s">
        <v>60</v>
      </c>
      <c r="AB1923" s="8" t="s">
        <v>60</v>
      </c>
      <c r="AC1923" s="8" t="s">
        <v>60</v>
      </c>
      <c r="AD1923" s="12" t="s">
        <v>12920</v>
      </c>
      <c r="AE1923" s="8" t="s">
        <v>12914</v>
      </c>
      <c r="AF1923" s="8" t="s">
        <v>12915</v>
      </c>
      <c r="AG1923" s="8" t="s">
        <v>947</v>
      </c>
      <c r="AH1923" s="8" t="s">
        <v>232</v>
      </c>
      <c r="AI1923" s="8" t="s">
        <v>233</v>
      </c>
      <c r="AJ1923" s="8"/>
      <c r="AK1923" s="8" t="s">
        <v>1715</v>
      </c>
      <c r="AL1923" s="8" t="s">
        <v>1964</v>
      </c>
      <c r="AM1923" s="8" t="s">
        <v>4117</v>
      </c>
      <c r="AN1923" s="8" t="s">
        <v>12921</v>
      </c>
      <c r="AO1923" s="8" t="s">
        <v>12922</v>
      </c>
      <c r="AP1923" s="14" t="s">
        <v>12915</v>
      </c>
      <c r="AQ1923" s="11">
        <v>4091.0</v>
      </c>
    </row>
    <row r="1924">
      <c r="A1924" s="8" t="str">
        <f t="shared" si="1"/>
        <v>Branden Cruz</v>
      </c>
      <c r="B1924" s="51" t="s">
        <v>12907</v>
      </c>
      <c r="C1924" s="8" t="s">
        <v>12908</v>
      </c>
      <c r="D1924" s="2" t="s">
        <v>934</v>
      </c>
      <c r="E1924" s="8" t="s">
        <v>12909</v>
      </c>
      <c r="F1924" s="8" t="s">
        <v>936</v>
      </c>
      <c r="G1924" s="51" t="s">
        <v>12642</v>
      </c>
      <c r="H1924" s="8" t="s">
        <v>12916</v>
      </c>
      <c r="I1924" s="8" t="s">
        <v>12910</v>
      </c>
      <c r="J1924" s="10">
        <v>3.32</v>
      </c>
      <c r="K1924" s="8" t="s">
        <v>12911</v>
      </c>
      <c r="L1924" s="8" t="s">
        <v>3181</v>
      </c>
      <c r="M1924" s="8"/>
      <c r="N1924" s="51" t="s">
        <v>12945</v>
      </c>
      <c r="O1924" s="51" t="s">
        <v>52</v>
      </c>
      <c r="P1924" s="51"/>
      <c r="Q1924" s="51"/>
      <c r="R1924" s="8" t="s">
        <v>12946</v>
      </c>
      <c r="S1924" s="8" t="s">
        <v>12947</v>
      </c>
      <c r="T1924" s="11" t="str">
        <f t="shared" si="2"/>
        <v>Branden Cruz</v>
      </c>
      <c r="U1924" s="8" t="s">
        <v>106</v>
      </c>
      <c r="V1924" s="51" t="s">
        <v>12948</v>
      </c>
      <c r="W1924" s="51"/>
      <c r="X1924" s="51" t="s">
        <v>12913</v>
      </c>
      <c r="Y1924" s="51" t="s">
        <v>60</v>
      </c>
      <c r="Z1924" s="56" t="s">
        <v>12918</v>
      </c>
      <c r="AA1924" s="51" t="s">
        <v>60</v>
      </c>
      <c r="AB1924" s="56" t="s">
        <v>12919</v>
      </c>
      <c r="AC1924" s="51" t="s">
        <v>60</v>
      </c>
      <c r="AD1924" s="56" t="s">
        <v>12920</v>
      </c>
      <c r="AE1924" s="51" t="s">
        <v>12914</v>
      </c>
      <c r="AF1924" s="8" t="s">
        <v>12915</v>
      </c>
      <c r="AG1924" s="8" t="s">
        <v>947</v>
      </c>
      <c r="AH1924" s="8" t="s">
        <v>232</v>
      </c>
      <c r="AI1924" s="8" t="s">
        <v>233</v>
      </c>
      <c r="AJ1924" s="8"/>
      <c r="AK1924" s="8" t="s">
        <v>1715</v>
      </c>
      <c r="AL1924" s="8" t="s">
        <v>1964</v>
      </c>
      <c r="AM1924" s="8" t="s">
        <v>4117</v>
      </c>
      <c r="AN1924" s="8" t="s">
        <v>12921</v>
      </c>
      <c r="AO1924" s="8" t="s">
        <v>12922</v>
      </c>
      <c r="AP1924" s="29" t="s">
        <v>12915</v>
      </c>
      <c r="AQ1924" s="11">
        <v>4091.0</v>
      </c>
    </row>
    <row r="1925">
      <c r="A1925" s="8" t="str">
        <f t="shared" si="1"/>
        <v>Josiah Morris</v>
      </c>
      <c r="B1925" s="51" t="s">
        <v>12907</v>
      </c>
      <c r="C1925" s="8" t="s">
        <v>12908</v>
      </c>
      <c r="D1925" s="2" t="s">
        <v>934</v>
      </c>
      <c r="E1925" s="8" t="s">
        <v>12909</v>
      </c>
      <c r="F1925" s="8" t="s">
        <v>936</v>
      </c>
      <c r="G1925" s="51" t="s">
        <v>12642</v>
      </c>
      <c r="H1925" s="8" t="s">
        <v>12916</v>
      </c>
      <c r="I1925" s="8" t="s">
        <v>12910</v>
      </c>
      <c r="J1925" s="10">
        <v>3.32</v>
      </c>
      <c r="K1925" s="8" t="s">
        <v>12911</v>
      </c>
      <c r="L1925" s="8" t="s">
        <v>3181</v>
      </c>
      <c r="M1925" s="8"/>
      <c r="N1925" s="51" t="s">
        <v>12949</v>
      </c>
      <c r="O1925" s="51" t="s">
        <v>52</v>
      </c>
      <c r="P1925" s="51"/>
      <c r="Q1925" s="51"/>
      <c r="R1925" s="51" t="s">
        <v>12950</v>
      </c>
      <c r="S1925" s="51" t="s">
        <v>12951</v>
      </c>
      <c r="T1925" s="11" t="str">
        <f t="shared" si="2"/>
        <v>Josiah Morris</v>
      </c>
      <c r="U1925" s="51" t="s">
        <v>80</v>
      </c>
      <c r="V1925" s="51" t="s">
        <v>12952</v>
      </c>
      <c r="W1925" s="51"/>
      <c r="X1925" s="51" t="s">
        <v>12913</v>
      </c>
      <c r="Y1925" s="51" t="s">
        <v>60</v>
      </c>
      <c r="Z1925" s="56" t="s">
        <v>12918</v>
      </c>
      <c r="AA1925" s="51" t="s">
        <v>60</v>
      </c>
      <c r="AB1925" s="56" t="s">
        <v>12919</v>
      </c>
      <c r="AC1925" s="56" t="s">
        <v>12953</v>
      </c>
      <c r="AD1925" s="56" t="s">
        <v>12920</v>
      </c>
      <c r="AE1925" s="51" t="s">
        <v>12914</v>
      </c>
      <c r="AF1925" s="8" t="s">
        <v>12915</v>
      </c>
      <c r="AG1925" s="8" t="s">
        <v>947</v>
      </c>
      <c r="AH1925" s="8" t="s">
        <v>232</v>
      </c>
      <c r="AI1925" s="8" t="s">
        <v>233</v>
      </c>
      <c r="AJ1925" s="8"/>
      <c r="AK1925" s="8" t="s">
        <v>1715</v>
      </c>
      <c r="AL1925" s="8" t="s">
        <v>1964</v>
      </c>
      <c r="AM1925" s="8" t="s">
        <v>4117</v>
      </c>
      <c r="AN1925" s="8" t="s">
        <v>12921</v>
      </c>
      <c r="AO1925" s="8" t="s">
        <v>12922</v>
      </c>
      <c r="AP1925" s="29" t="s">
        <v>12915</v>
      </c>
      <c r="AQ1925" s="11">
        <v>4091.0</v>
      </c>
    </row>
    <row r="1926">
      <c r="A1926" s="8" t="str">
        <f t="shared" si="1"/>
        <v>Justin Johnson</v>
      </c>
      <c r="B1926" s="51" t="s">
        <v>12907</v>
      </c>
      <c r="C1926" s="8" t="s">
        <v>12908</v>
      </c>
      <c r="D1926" s="9" t="s">
        <v>934</v>
      </c>
      <c r="E1926" s="8" t="s">
        <v>12909</v>
      </c>
      <c r="F1926" s="8" t="s">
        <v>936</v>
      </c>
      <c r="G1926" s="51" t="s">
        <v>12642</v>
      </c>
      <c r="H1926" s="8" t="s">
        <v>12916</v>
      </c>
      <c r="I1926" s="8" t="s">
        <v>12910</v>
      </c>
      <c r="J1926" s="10">
        <v>3.32</v>
      </c>
      <c r="K1926" s="13" t="s">
        <v>12911</v>
      </c>
      <c r="L1926" s="8" t="s">
        <v>3181</v>
      </c>
      <c r="M1926" s="8"/>
      <c r="N1926" s="51" t="s">
        <v>12954</v>
      </c>
      <c r="O1926" s="51" t="s">
        <v>52</v>
      </c>
      <c r="P1926" s="51"/>
      <c r="Q1926" s="51"/>
      <c r="R1926" s="51" t="s">
        <v>114</v>
      </c>
      <c r="S1926" s="51" t="s">
        <v>678</v>
      </c>
      <c r="T1926" s="11" t="str">
        <f t="shared" si="2"/>
        <v>Justin Johnson</v>
      </c>
      <c r="U1926" s="51" t="s">
        <v>80</v>
      </c>
      <c r="V1926" s="51" t="s">
        <v>12932</v>
      </c>
      <c r="W1926" s="51"/>
      <c r="X1926" s="51" t="s">
        <v>12913</v>
      </c>
      <c r="Y1926" s="51" t="s">
        <v>60</v>
      </c>
      <c r="Z1926" s="56" t="s">
        <v>12918</v>
      </c>
      <c r="AA1926" s="51" t="s">
        <v>60</v>
      </c>
      <c r="AB1926" s="56" t="s">
        <v>12919</v>
      </c>
      <c r="AC1926" s="56" t="s">
        <v>12934</v>
      </c>
      <c r="AD1926" s="56" t="s">
        <v>12920</v>
      </c>
      <c r="AE1926" s="8" t="s">
        <v>12914</v>
      </c>
      <c r="AF1926" s="8" t="s">
        <v>12915</v>
      </c>
      <c r="AG1926" s="8" t="s">
        <v>947</v>
      </c>
      <c r="AH1926" s="8" t="s">
        <v>232</v>
      </c>
      <c r="AI1926" s="8" t="s">
        <v>233</v>
      </c>
      <c r="AJ1926" s="8"/>
      <c r="AK1926" s="8" t="s">
        <v>1715</v>
      </c>
      <c r="AL1926" s="8" t="s">
        <v>1964</v>
      </c>
      <c r="AM1926" s="8" t="s">
        <v>4117</v>
      </c>
      <c r="AN1926" s="8" t="s">
        <v>12921</v>
      </c>
      <c r="AO1926" s="8" t="s">
        <v>12922</v>
      </c>
      <c r="AP1926" s="14" t="s">
        <v>12915</v>
      </c>
      <c r="AQ1926" s="11">
        <v>4091.0</v>
      </c>
    </row>
    <row r="1927">
      <c r="A1927" s="8" t="str">
        <f t="shared" si="1"/>
        <v>Chris Witscher</v>
      </c>
      <c r="B1927" s="51" t="s">
        <v>12907</v>
      </c>
      <c r="C1927" s="8" t="s">
        <v>12908</v>
      </c>
      <c r="D1927" s="2" t="s">
        <v>934</v>
      </c>
      <c r="E1927" s="8" t="s">
        <v>12909</v>
      </c>
      <c r="F1927" s="8" t="s">
        <v>936</v>
      </c>
      <c r="G1927" s="51" t="s">
        <v>12642</v>
      </c>
      <c r="H1927" s="8" t="s">
        <v>12916</v>
      </c>
      <c r="I1927" s="8" t="s">
        <v>12910</v>
      </c>
      <c r="J1927" s="10">
        <v>3.32</v>
      </c>
      <c r="K1927" s="13" t="s">
        <v>12911</v>
      </c>
      <c r="L1927" s="8" t="s">
        <v>3181</v>
      </c>
      <c r="M1927" s="8"/>
      <c r="N1927" s="51" t="s">
        <v>12955</v>
      </c>
      <c r="O1927" s="51" t="s">
        <v>52</v>
      </c>
      <c r="P1927" s="51"/>
      <c r="Q1927" s="51"/>
      <c r="R1927" s="51" t="s">
        <v>791</v>
      </c>
      <c r="S1927" s="51" t="s">
        <v>12956</v>
      </c>
      <c r="T1927" s="11" t="str">
        <f t="shared" si="2"/>
        <v>Chris Witscher</v>
      </c>
      <c r="U1927" s="51" t="s">
        <v>80</v>
      </c>
      <c r="V1927" s="51"/>
      <c r="W1927" s="51"/>
      <c r="X1927" s="51" t="s">
        <v>12913</v>
      </c>
      <c r="Y1927" s="51" t="s">
        <v>60</v>
      </c>
      <c r="Z1927" s="56" t="s">
        <v>12918</v>
      </c>
      <c r="AA1927" s="51" t="s">
        <v>60</v>
      </c>
      <c r="AB1927" s="56" t="s">
        <v>12919</v>
      </c>
      <c r="AC1927" s="51" t="s">
        <v>60</v>
      </c>
      <c r="AD1927" s="56" t="s">
        <v>12920</v>
      </c>
      <c r="AE1927" s="51" t="s">
        <v>12914</v>
      </c>
      <c r="AF1927" s="8" t="s">
        <v>12915</v>
      </c>
      <c r="AG1927" s="8" t="s">
        <v>947</v>
      </c>
      <c r="AH1927" s="13" t="s">
        <v>232</v>
      </c>
      <c r="AI1927" s="8" t="s">
        <v>233</v>
      </c>
      <c r="AJ1927" s="8"/>
      <c r="AK1927" s="8" t="s">
        <v>1715</v>
      </c>
      <c r="AL1927" s="8" t="s">
        <v>1964</v>
      </c>
      <c r="AM1927" s="8" t="s">
        <v>4117</v>
      </c>
      <c r="AN1927" s="8" t="s">
        <v>12921</v>
      </c>
      <c r="AO1927" s="8" t="s">
        <v>12937</v>
      </c>
      <c r="AP1927" s="14" t="s">
        <v>12915</v>
      </c>
      <c r="AQ1927" s="11">
        <v>4091.0</v>
      </c>
    </row>
    <row r="1928">
      <c r="A1928" s="8" t="str">
        <f t="shared" si="1"/>
        <v>Chris Bradford</v>
      </c>
      <c r="B1928" s="51" t="s">
        <v>12957</v>
      </c>
      <c r="C1928" s="8" t="s">
        <v>12958</v>
      </c>
      <c r="D1928" s="9" t="s">
        <v>934</v>
      </c>
      <c r="E1928" s="8" t="s">
        <v>12959</v>
      </c>
      <c r="F1928" s="8" t="s">
        <v>936</v>
      </c>
      <c r="G1928" s="51" t="s">
        <v>12642</v>
      </c>
      <c r="H1928" s="8" t="s">
        <v>12960</v>
      </c>
      <c r="I1928" s="8" t="s">
        <v>49</v>
      </c>
      <c r="J1928" s="10">
        <v>3.51</v>
      </c>
      <c r="K1928" s="13" t="s">
        <v>12961</v>
      </c>
      <c r="L1928" s="8"/>
      <c r="M1928" s="8"/>
      <c r="N1928" s="51" t="s">
        <v>12962</v>
      </c>
      <c r="O1928" s="51" t="s">
        <v>52</v>
      </c>
      <c r="P1928" s="51"/>
      <c r="Q1928" s="51"/>
      <c r="R1928" s="51" t="s">
        <v>791</v>
      </c>
      <c r="S1928" s="51" t="s">
        <v>12963</v>
      </c>
      <c r="T1928" s="11" t="str">
        <f t="shared" si="2"/>
        <v>Chris Bradford</v>
      </c>
      <c r="U1928" s="51" t="s">
        <v>55</v>
      </c>
      <c r="V1928" s="51" t="s">
        <v>12964</v>
      </c>
      <c r="W1928" s="51" t="s">
        <v>12965</v>
      </c>
      <c r="X1928" s="51" t="s">
        <v>12966</v>
      </c>
      <c r="Y1928" s="12" t="s">
        <v>12967</v>
      </c>
      <c r="Z1928" s="12" t="s">
        <v>12968</v>
      </c>
      <c r="AA1928" s="8" t="s">
        <v>60</v>
      </c>
      <c r="AB1928" s="12" t="s">
        <v>12969</v>
      </c>
      <c r="AC1928" s="8" t="s">
        <v>60</v>
      </c>
      <c r="AD1928" s="12" t="s">
        <v>12970</v>
      </c>
      <c r="AE1928" s="8"/>
      <c r="AF1928" s="8" t="s">
        <v>12971</v>
      </c>
      <c r="AG1928" s="8" t="s">
        <v>947</v>
      </c>
      <c r="AH1928" s="8" t="s">
        <v>65</v>
      </c>
      <c r="AI1928" s="8" t="s">
        <v>66</v>
      </c>
      <c r="AJ1928" s="8"/>
      <c r="AK1928" s="8" t="s">
        <v>1377</v>
      </c>
      <c r="AL1928" s="8" t="s">
        <v>12972</v>
      </c>
      <c r="AM1928" s="8" t="s">
        <v>9125</v>
      </c>
      <c r="AN1928" s="8" t="s">
        <v>12973</v>
      </c>
      <c r="AO1928" s="8" t="s">
        <v>12974</v>
      </c>
      <c r="AP1928" s="29" t="s">
        <v>12971</v>
      </c>
      <c r="AQ1928" s="11">
        <v>23733.0</v>
      </c>
    </row>
    <row r="1929">
      <c r="A1929" s="8" t="str">
        <f t="shared" si="1"/>
        <v>Wes Ashford</v>
      </c>
      <c r="B1929" s="51" t="s">
        <v>12957</v>
      </c>
      <c r="C1929" s="8" t="s">
        <v>12958</v>
      </c>
      <c r="D1929" s="9" t="s">
        <v>934</v>
      </c>
      <c r="E1929" s="8" t="s">
        <v>12959</v>
      </c>
      <c r="F1929" s="8" t="s">
        <v>936</v>
      </c>
      <c r="G1929" s="51" t="s">
        <v>12642</v>
      </c>
      <c r="H1929" s="8" t="s">
        <v>12960</v>
      </c>
      <c r="I1929" s="8" t="s">
        <v>49</v>
      </c>
      <c r="J1929" s="10">
        <v>3.51</v>
      </c>
      <c r="K1929" s="13" t="s">
        <v>12961</v>
      </c>
      <c r="L1929" s="8"/>
      <c r="M1929" s="8"/>
      <c r="N1929" s="51" t="s">
        <v>12975</v>
      </c>
      <c r="O1929" s="51" t="s">
        <v>52</v>
      </c>
      <c r="P1929" s="51"/>
      <c r="Q1929" s="51"/>
      <c r="R1929" s="51" t="s">
        <v>262</v>
      </c>
      <c r="S1929" s="51" t="s">
        <v>12976</v>
      </c>
      <c r="T1929" s="11" t="str">
        <f t="shared" si="2"/>
        <v>Wes Ashford</v>
      </c>
      <c r="U1929" s="51" t="s">
        <v>498</v>
      </c>
      <c r="V1929" s="51" t="s">
        <v>12977</v>
      </c>
      <c r="W1929" s="51" t="s">
        <v>12978</v>
      </c>
      <c r="X1929" s="51" t="s">
        <v>12966</v>
      </c>
      <c r="Y1929" s="8" t="s">
        <v>60</v>
      </c>
      <c r="Z1929" s="12" t="s">
        <v>12968</v>
      </c>
      <c r="AA1929" s="8" t="s">
        <v>60</v>
      </c>
      <c r="AB1929" s="12" t="s">
        <v>12969</v>
      </c>
      <c r="AC1929" s="8" t="s">
        <v>60</v>
      </c>
      <c r="AD1929" s="12" t="s">
        <v>12970</v>
      </c>
      <c r="AE1929" s="8"/>
      <c r="AF1929" s="8" t="s">
        <v>12971</v>
      </c>
      <c r="AG1929" s="8" t="s">
        <v>947</v>
      </c>
      <c r="AH1929" s="8" t="s">
        <v>65</v>
      </c>
      <c r="AI1929" s="8" t="s">
        <v>66</v>
      </c>
      <c r="AJ1929" s="8"/>
      <c r="AK1929" s="8" t="s">
        <v>1377</v>
      </c>
      <c r="AL1929" s="8" t="s">
        <v>12972</v>
      </c>
      <c r="AM1929" s="8" t="s">
        <v>9125</v>
      </c>
      <c r="AN1929" s="8" t="s">
        <v>12973</v>
      </c>
      <c r="AO1929" s="8" t="s">
        <v>12974</v>
      </c>
      <c r="AP1929" s="29" t="s">
        <v>12971</v>
      </c>
      <c r="AQ1929" s="11">
        <v>23733.0</v>
      </c>
    </row>
    <row r="1930">
      <c r="A1930" s="8" t="str">
        <f t="shared" si="1"/>
        <v>Frederica Bush</v>
      </c>
      <c r="B1930" s="51" t="s">
        <v>12957</v>
      </c>
      <c r="C1930" s="8" t="s">
        <v>12958</v>
      </c>
      <c r="D1930" s="9" t="s">
        <v>934</v>
      </c>
      <c r="E1930" s="8" t="s">
        <v>12959</v>
      </c>
      <c r="F1930" s="8" t="s">
        <v>936</v>
      </c>
      <c r="G1930" s="51" t="s">
        <v>12642</v>
      </c>
      <c r="H1930" s="8" t="s">
        <v>12960</v>
      </c>
      <c r="I1930" s="8" t="s">
        <v>49</v>
      </c>
      <c r="J1930" s="10">
        <v>3.51</v>
      </c>
      <c r="K1930" s="13" t="s">
        <v>12961</v>
      </c>
      <c r="L1930" s="8"/>
      <c r="M1930" s="8"/>
      <c r="N1930" s="51" t="s">
        <v>12979</v>
      </c>
      <c r="O1930" s="51" t="s">
        <v>52</v>
      </c>
      <c r="P1930" s="51"/>
      <c r="Q1930" s="51"/>
      <c r="R1930" s="51" t="s">
        <v>12980</v>
      </c>
      <c r="S1930" s="51" t="s">
        <v>12981</v>
      </c>
      <c r="T1930" s="11" t="str">
        <f t="shared" si="2"/>
        <v>Frederica Bush</v>
      </c>
      <c r="U1930" s="51" t="s">
        <v>160</v>
      </c>
      <c r="V1930" s="51" t="s">
        <v>12982</v>
      </c>
      <c r="W1930" s="51" t="s">
        <v>12983</v>
      </c>
      <c r="X1930" s="51" t="s">
        <v>12966</v>
      </c>
      <c r="Y1930" s="51" t="s">
        <v>60</v>
      </c>
      <c r="Z1930" s="56" t="s">
        <v>12968</v>
      </c>
      <c r="AA1930" s="51" t="s">
        <v>60</v>
      </c>
      <c r="AB1930" s="56" t="s">
        <v>12984</v>
      </c>
      <c r="AC1930" s="51" t="s">
        <v>60</v>
      </c>
      <c r="AD1930" s="56" t="s">
        <v>12970</v>
      </c>
      <c r="AE1930" s="8"/>
      <c r="AF1930" s="8" t="s">
        <v>12971</v>
      </c>
      <c r="AG1930" s="8" t="s">
        <v>947</v>
      </c>
      <c r="AH1930" s="8" t="s">
        <v>65</v>
      </c>
      <c r="AI1930" s="8" t="s">
        <v>66</v>
      </c>
      <c r="AJ1930" s="8"/>
      <c r="AK1930" s="8" t="s">
        <v>1377</v>
      </c>
      <c r="AL1930" s="8" t="s">
        <v>12972</v>
      </c>
      <c r="AM1930" s="8" t="s">
        <v>9125</v>
      </c>
      <c r="AN1930" s="8" t="s">
        <v>12973</v>
      </c>
      <c r="AO1930" s="8" t="s">
        <v>12974</v>
      </c>
      <c r="AP1930" s="29" t="s">
        <v>12971</v>
      </c>
      <c r="AQ1930" s="11">
        <v>23733.0</v>
      </c>
    </row>
    <row r="1931">
      <c r="A1931" s="8" t="str">
        <f t="shared" si="1"/>
        <v>Darrell Smith Jr.</v>
      </c>
      <c r="B1931" s="51" t="s">
        <v>12957</v>
      </c>
      <c r="C1931" s="8" t="s">
        <v>12958</v>
      </c>
      <c r="D1931" s="9" t="s">
        <v>934</v>
      </c>
      <c r="E1931" s="8" t="s">
        <v>12959</v>
      </c>
      <c r="F1931" s="8" t="s">
        <v>936</v>
      </c>
      <c r="G1931" s="51" t="s">
        <v>12642</v>
      </c>
      <c r="H1931" s="8" t="s">
        <v>12960</v>
      </c>
      <c r="I1931" s="8" t="s">
        <v>49</v>
      </c>
      <c r="J1931" s="10">
        <v>3.51</v>
      </c>
      <c r="K1931" s="13" t="s">
        <v>12961</v>
      </c>
      <c r="L1931" s="8"/>
      <c r="M1931" s="8"/>
      <c r="N1931" s="51" t="s">
        <v>12985</v>
      </c>
      <c r="O1931" s="51" t="s">
        <v>52</v>
      </c>
      <c r="P1931" s="51"/>
      <c r="Q1931" s="51"/>
      <c r="R1931" s="51" t="s">
        <v>9523</v>
      </c>
      <c r="S1931" s="51" t="s">
        <v>12986</v>
      </c>
      <c r="T1931" s="11" t="str">
        <f t="shared" si="2"/>
        <v>Darrell Smith Jr.</v>
      </c>
      <c r="U1931" s="51" t="s">
        <v>167</v>
      </c>
      <c r="V1931" s="51" t="s">
        <v>12987</v>
      </c>
      <c r="W1931" s="51" t="s">
        <v>12988</v>
      </c>
      <c r="X1931" s="51" t="s">
        <v>12966</v>
      </c>
      <c r="Y1931" s="12" t="s">
        <v>12989</v>
      </c>
      <c r="Z1931" s="12" t="s">
        <v>12968</v>
      </c>
      <c r="AA1931" s="12" t="s">
        <v>12990</v>
      </c>
      <c r="AB1931" s="12" t="s">
        <v>12969</v>
      </c>
      <c r="AC1931" s="12" t="s">
        <v>12991</v>
      </c>
      <c r="AD1931" s="12" t="s">
        <v>12970</v>
      </c>
      <c r="AE1931" s="8"/>
      <c r="AF1931" s="8" t="s">
        <v>12971</v>
      </c>
      <c r="AG1931" s="8" t="s">
        <v>947</v>
      </c>
      <c r="AH1931" s="8" t="s">
        <v>65</v>
      </c>
      <c r="AI1931" s="8" t="s">
        <v>66</v>
      </c>
      <c r="AJ1931" s="8"/>
      <c r="AK1931" s="8" t="s">
        <v>1377</v>
      </c>
      <c r="AL1931" s="8" t="s">
        <v>12972</v>
      </c>
      <c r="AM1931" s="8" t="s">
        <v>9125</v>
      </c>
      <c r="AN1931" s="8" t="s">
        <v>12973</v>
      </c>
      <c r="AO1931" s="8" t="s">
        <v>12974</v>
      </c>
      <c r="AP1931" s="29" t="s">
        <v>12971</v>
      </c>
      <c r="AQ1931" s="11">
        <v>23733.0</v>
      </c>
    </row>
    <row r="1932">
      <c r="A1932" s="8" t="str">
        <f t="shared" si="1"/>
        <v>Ian Jennings</v>
      </c>
      <c r="B1932" s="51" t="s">
        <v>12957</v>
      </c>
      <c r="C1932" s="8" t="s">
        <v>12958</v>
      </c>
      <c r="D1932" s="2" t="s">
        <v>934</v>
      </c>
      <c r="E1932" s="8" t="s">
        <v>12959</v>
      </c>
      <c r="F1932" s="8" t="s">
        <v>936</v>
      </c>
      <c r="G1932" s="51" t="s">
        <v>12642</v>
      </c>
      <c r="H1932" s="8" t="s">
        <v>12960</v>
      </c>
      <c r="I1932" s="8" t="s">
        <v>49</v>
      </c>
      <c r="J1932" s="10">
        <v>3.51</v>
      </c>
      <c r="K1932" s="13" t="s">
        <v>12961</v>
      </c>
      <c r="L1932" s="8"/>
      <c r="M1932" s="8"/>
      <c r="N1932" s="51" t="s">
        <v>12992</v>
      </c>
      <c r="O1932" s="51" t="s">
        <v>52</v>
      </c>
      <c r="P1932" s="51"/>
      <c r="Q1932" s="51"/>
      <c r="R1932" s="51" t="s">
        <v>8494</v>
      </c>
      <c r="S1932" s="51" t="s">
        <v>12993</v>
      </c>
      <c r="T1932" s="11" t="str">
        <f t="shared" si="2"/>
        <v>Ian Jennings</v>
      </c>
      <c r="U1932" s="51" t="s">
        <v>1125</v>
      </c>
      <c r="V1932" s="51" t="s">
        <v>12994</v>
      </c>
      <c r="W1932" s="51" t="s">
        <v>12995</v>
      </c>
      <c r="X1932" s="51" t="s">
        <v>12966</v>
      </c>
      <c r="Y1932" s="51" t="s">
        <v>60</v>
      </c>
      <c r="Z1932" s="56" t="s">
        <v>12996</v>
      </c>
      <c r="AA1932" s="51" t="s">
        <v>60</v>
      </c>
      <c r="AB1932" s="56" t="s">
        <v>12997</v>
      </c>
      <c r="AC1932" s="51" t="s">
        <v>60</v>
      </c>
      <c r="AD1932" s="56" t="s">
        <v>12998</v>
      </c>
      <c r="AE1932" s="51"/>
      <c r="AF1932" s="8" t="s">
        <v>12971</v>
      </c>
      <c r="AG1932" s="8" t="s">
        <v>947</v>
      </c>
      <c r="AH1932" s="8" t="s">
        <v>65</v>
      </c>
      <c r="AI1932" s="8" t="s">
        <v>66</v>
      </c>
      <c r="AJ1932" s="8"/>
      <c r="AK1932" s="8" t="s">
        <v>1377</v>
      </c>
      <c r="AL1932" s="8" t="s">
        <v>12972</v>
      </c>
      <c r="AM1932" s="8" t="s">
        <v>9125</v>
      </c>
      <c r="AN1932" s="8" t="s">
        <v>12973</v>
      </c>
      <c r="AO1932" s="8" t="s">
        <v>12974</v>
      </c>
      <c r="AP1932" s="29" t="s">
        <v>12971</v>
      </c>
      <c r="AQ1932" s="11">
        <v>23733.0</v>
      </c>
    </row>
    <row r="1933">
      <c r="A1933" s="8" t="str">
        <f t="shared" si="1"/>
        <v>Teigan Eilers</v>
      </c>
      <c r="B1933" s="51" t="s">
        <v>12999</v>
      </c>
      <c r="C1933" s="8" t="s">
        <v>12958</v>
      </c>
      <c r="D1933" s="9" t="s">
        <v>934</v>
      </c>
      <c r="E1933" s="8" t="s">
        <v>13000</v>
      </c>
      <c r="F1933" s="8" t="s">
        <v>936</v>
      </c>
      <c r="G1933" s="51" t="s">
        <v>12642</v>
      </c>
      <c r="H1933" s="8" t="s">
        <v>13001</v>
      </c>
      <c r="I1933" s="8" t="s">
        <v>49</v>
      </c>
      <c r="J1933" s="10">
        <v>3.27</v>
      </c>
      <c r="K1933" s="13" t="s">
        <v>13002</v>
      </c>
      <c r="L1933" s="8"/>
      <c r="M1933" s="8"/>
      <c r="N1933" s="51" t="s">
        <v>13003</v>
      </c>
      <c r="O1933" s="51" t="s">
        <v>52</v>
      </c>
      <c r="P1933" s="51"/>
      <c r="Q1933" s="51"/>
      <c r="R1933" s="51" t="s">
        <v>13004</v>
      </c>
      <c r="S1933" s="51" t="s">
        <v>13005</v>
      </c>
      <c r="T1933" s="11" t="str">
        <f t="shared" si="2"/>
        <v>Teigan Eilers</v>
      </c>
      <c r="U1933" s="8" t="s">
        <v>2416</v>
      </c>
      <c r="V1933" s="51" t="s">
        <v>13006</v>
      </c>
      <c r="W1933" s="51"/>
      <c r="X1933" s="51" t="s">
        <v>13007</v>
      </c>
      <c r="Y1933" s="8" t="s">
        <v>60</v>
      </c>
      <c r="Z1933" s="12" t="s">
        <v>13008</v>
      </c>
      <c r="AA1933" s="8" t="s">
        <v>60</v>
      </c>
      <c r="AB1933" s="12" t="s">
        <v>13009</v>
      </c>
      <c r="AC1933" s="8" t="s">
        <v>60</v>
      </c>
      <c r="AD1933" s="8" t="s">
        <v>60</v>
      </c>
      <c r="AE1933" s="8" t="s">
        <v>13010</v>
      </c>
      <c r="AF1933" s="8" t="s">
        <v>13011</v>
      </c>
      <c r="AG1933" s="8" t="s">
        <v>947</v>
      </c>
      <c r="AH1933" s="8" t="s">
        <v>194</v>
      </c>
      <c r="AI1933" s="8" t="s">
        <v>66</v>
      </c>
      <c r="AJ1933" s="8"/>
      <c r="AK1933" s="8" t="s">
        <v>2113</v>
      </c>
      <c r="AL1933" s="8" t="s">
        <v>420</v>
      </c>
      <c r="AM1933" s="8" t="s">
        <v>7171</v>
      </c>
      <c r="AN1933" s="8" t="s">
        <v>13012</v>
      </c>
      <c r="AO1933" s="8" t="s">
        <v>13013</v>
      </c>
      <c r="AP1933" s="29" t="s">
        <v>13011</v>
      </c>
      <c r="AQ1933" s="11">
        <v>7982.0</v>
      </c>
    </row>
    <row r="1934">
      <c r="A1934" s="8" t="str">
        <f t="shared" si="1"/>
        <v>Jamey Harris</v>
      </c>
      <c r="B1934" s="51" t="s">
        <v>12999</v>
      </c>
      <c r="C1934" s="8" t="s">
        <v>12958</v>
      </c>
      <c r="D1934" s="9" t="s">
        <v>934</v>
      </c>
      <c r="E1934" s="8" t="s">
        <v>13000</v>
      </c>
      <c r="F1934" s="8" t="s">
        <v>936</v>
      </c>
      <c r="G1934" s="51" t="s">
        <v>12642</v>
      </c>
      <c r="H1934" s="8" t="s">
        <v>13001</v>
      </c>
      <c r="I1934" s="8" t="s">
        <v>49</v>
      </c>
      <c r="J1934" s="10">
        <v>3.27</v>
      </c>
      <c r="K1934" s="13" t="s">
        <v>13002</v>
      </c>
      <c r="L1934" s="8"/>
      <c r="M1934" s="8"/>
      <c r="N1934" s="51" t="s">
        <v>13014</v>
      </c>
      <c r="O1934" s="51" t="s">
        <v>52</v>
      </c>
      <c r="P1934" s="51"/>
      <c r="Q1934" s="51"/>
      <c r="R1934" s="51" t="s">
        <v>13015</v>
      </c>
      <c r="S1934" s="51" t="s">
        <v>1384</v>
      </c>
      <c r="T1934" s="11" t="str">
        <f t="shared" si="2"/>
        <v>Jamey Harris</v>
      </c>
      <c r="U1934" s="8" t="s">
        <v>13016</v>
      </c>
      <c r="V1934" s="51" t="s">
        <v>13017</v>
      </c>
      <c r="W1934" s="51" t="s">
        <v>13018</v>
      </c>
      <c r="X1934" s="51" t="s">
        <v>13007</v>
      </c>
      <c r="Y1934" s="8" t="s">
        <v>60</v>
      </c>
      <c r="Z1934" s="12" t="s">
        <v>13019</v>
      </c>
      <c r="AA1934" s="8" t="s">
        <v>60</v>
      </c>
      <c r="AB1934" s="12" t="s">
        <v>13020</v>
      </c>
      <c r="AC1934" s="12" t="s">
        <v>13021</v>
      </c>
      <c r="AD1934" s="8" t="s">
        <v>60</v>
      </c>
      <c r="AE1934" s="8" t="s">
        <v>13010</v>
      </c>
      <c r="AF1934" s="8" t="s">
        <v>13011</v>
      </c>
      <c r="AG1934" s="8" t="s">
        <v>947</v>
      </c>
      <c r="AH1934" s="8" t="s">
        <v>194</v>
      </c>
      <c r="AI1934" s="8" t="s">
        <v>66</v>
      </c>
      <c r="AJ1934" s="8"/>
      <c r="AK1934" s="8" t="s">
        <v>2113</v>
      </c>
      <c r="AL1934" s="8" t="s">
        <v>420</v>
      </c>
      <c r="AM1934" s="8" t="s">
        <v>7171</v>
      </c>
      <c r="AN1934" s="8" t="s">
        <v>13012</v>
      </c>
      <c r="AO1934" s="8" t="s">
        <v>13013</v>
      </c>
      <c r="AP1934" s="29" t="s">
        <v>13011</v>
      </c>
      <c r="AQ1934" s="11">
        <v>7982.0</v>
      </c>
    </row>
    <row r="1935">
      <c r="A1935" s="8" t="str">
        <f t="shared" si="1"/>
        <v>Sarah Ingram</v>
      </c>
      <c r="B1935" s="51" t="s">
        <v>12999</v>
      </c>
      <c r="C1935" s="8" t="s">
        <v>12958</v>
      </c>
      <c r="D1935" s="9" t="s">
        <v>934</v>
      </c>
      <c r="E1935" s="8" t="s">
        <v>13000</v>
      </c>
      <c r="F1935" s="8" t="s">
        <v>936</v>
      </c>
      <c r="G1935" s="51" t="s">
        <v>12642</v>
      </c>
      <c r="H1935" s="8" t="s">
        <v>13001</v>
      </c>
      <c r="I1935" s="8" t="s">
        <v>49</v>
      </c>
      <c r="J1935" s="10">
        <v>3.27</v>
      </c>
      <c r="K1935" s="13" t="s">
        <v>13002</v>
      </c>
      <c r="L1935" s="8"/>
      <c r="M1935" s="8"/>
      <c r="N1935" s="51" t="s">
        <v>13022</v>
      </c>
      <c r="O1935" s="51" t="s">
        <v>52</v>
      </c>
      <c r="P1935" s="51"/>
      <c r="Q1935" s="51"/>
      <c r="R1935" s="51" t="s">
        <v>7659</v>
      </c>
      <c r="S1935" s="51" t="s">
        <v>6933</v>
      </c>
      <c r="T1935" s="11" t="str">
        <f t="shared" si="2"/>
        <v>Sarah Ingram</v>
      </c>
      <c r="U1935" s="51" t="s">
        <v>55</v>
      </c>
      <c r="V1935" s="51" t="s">
        <v>13023</v>
      </c>
      <c r="W1935" s="51" t="s">
        <v>13024</v>
      </c>
      <c r="X1935" s="51" t="s">
        <v>13007</v>
      </c>
      <c r="Y1935" s="12" t="s">
        <v>13025</v>
      </c>
      <c r="Z1935" s="12" t="s">
        <v>13026</v>
      </c>
      <c r="AA1935" s="12" t="s">
        <v>13027</v>
      </c>
      <c r="AB1935" s="8" t="s">
        <v>60</v>
      </c>
      <c r="AC1935" s="8" t="s">
        <v>60</v>
      </c>
      <c r="AD1935" s="8" t="s">
        <v>60</v>
      </c>
      <c r="AE1935" s="8" t="s">
        <v>13010</v>
      </c>
      <c r="AF1935" s="8" t="s">
        <v>13011</v>
      </c>
      <c r="AG1935" s="8" t="s">
        <v>947</v>
      </c>
      <c r="AH1935" s="8" t="s">
        <v>194</v>
      </c>
      <c r="AI1935" s="8" t="s">
        <v>66</v>
      </c>
      <c r="AJ1935" s="8"/>
      <c r="AK1935" s="8" t="s">
        <v>2113</v>
      </c>
      <c r="AL1935" s="8" t="s">
        <v>420</v>
      </c>
      <c r="AM1935" s="8" t="s">
        <v>7171</v>
      </c>
      <c r="AN1935" s="8" t="s">
        <v>13012</v>
      </c>
      <c r="AO1935" s="8" t="s">
        <v>13013</v>
      </c>
      <c r="AP1935" s="29" t="s">
        <v>13011</v>
      </c>
      <c r="AQ1935" s="11">
        <v>7982.0</v>
      </c>
    </row>
    <row r="1936">
      <c r="A1936" s="8" t="str">
        <f t="shared" si="1"/>
        <v>Amelia Jackson</v>
      </c>
      <c r="B1936" s="51" t="s">
        <v>12999</v>
      </c>
      <c r="C1936" s="8" t="s">
        <v>12958</v>
      </c>
      <c r="D1936" s="2" t="s">
        <v>934</v>
      </c>
      <c r="E1936" s="51" t="s">
        <v>13000</v>
      </c>
      <c r="F1936" s="51" t="s">
        <v>936</v>
      </c>
      <c r="G1936" s="51" t="s">
        <v>12642</v>
      </c>
      <c r="H1936" s="51" t="s">
        <v>13001</v>
      </c>
      <c r="I1936" s="51" t="s">
        <v>49</v>
      </c>
      <c r="J1936" s="66">
        <v>3.27</v>
      </c>
      <c r="K1936" s="51" t="s">
        <v>13002</v>
      </c>
      <c r="L1936" s="51" t="s">
        <v>86</v>
      </c>
      <c r="M1936" s="51" t="s">
        <v>86</v>
      </c>
      <c r="N1936" s="51" t="s">
        <v>13028</v>
      </c>
      <c r="O1936" s="51" t="s">
        <v>52</v>
      </c>
      <c r="P1936" s="51"/>
      <c r="Q1936" s="51"/>
      <c r="R1936" s="51" t="s">
        <v>13029</v>
      </c>
      <c r="S1936" s="51" t="s">
        <v>2521</v>
      </c>
      <c r="T1936" s="11" t="str">
        <f t="shared" si="2"/>
        <v>Amelia Jackson</v>
      </c>
      <c r="U1936" s="51" t="s">
        <v>2907</v>
      </c>
      <c r="V1936" s="51" t="s">
        <v>13030</v>
      </c>
      <c r="W1936" s="51" t="s">
        <v>86</v>
      </c>
      <c r="X1936" s="51" t="s">
        <v>13007</v>
      </c>
      <c r="Y1936" s="51" t="s">
        <v>60</v>
      </c>
      <c r="Z1936" s="56" t="s">
        <v>13031</v>
      </c>
      <c r="AA1936" s="51" t="s">
        <v>60</v>
      </c>
      <c r="AB1936" s="56" t="s">
        <v>13032</v>
      </c>
      <c r="AC1936" s="51" t="s">
        <v>60</v>
      </c>
      <c r="AD1936" s="56" t="s">
        <v>13033</v>
      </c>
      <c r="AE1936" s="51"/>
      <c r="AF1936" s="51" t="s">
        <v>13011</v>
      </c>
      <c r="AG1936" s="51" t="s">
        <v>947</v>
      </c>
      <c r="AH1936" s="51" t="s">
        <v>194</v>
      </c>
      <c r="AI1936" s="51" t="s">
        <v>66</v>
      </c>
      <c r="AJ1936" s="51" t="s">
        <v>86</v>
      </c>
      <c r="AK1936" s="51" t="s">
        <v>2113</v>
      </c>
      <c r="AL1936" s="51" t="s">
        <v>420</v>
      </c>
      <c r="AM1936" s="51" t="s">
        <v>7171</v>
      </c>
      <c r="AN1936" s="51" t="s">
        <v>13012</v>
      </c>
      <c r="AO1936" s="51" t="s">
        <v>13013</v>
      </c>
      <c r="AP1936" s="67" t="s">
        <v>13011</v>
      </c>
      <c r="AQ1936" s="68">
        <v>7982.0</v>
      </c>
    </row>
    <row r="1937">
      <c r="A1937" s="8" t="str">
        <f t="shared" si="1"/>
        <v>BJ Willkomm</v>
      </c>
      <c r="B1937" s="51" t="s">
        <v>12999</v>
      </c>
      <c r="C1937" s="8" t="s">
        <v>12958</v>
      </c>
      <c r="D1937" s="9" t="s">
        <v>934</v>
      </c>
      <c r="E1937" s="8" t="s">
        <v>13000</v>
      </c>
      <c r="F1937" s="8" t="s">
        <v>936</v>
      </c>
      <c r="G1937" s="51" t="s">
        <v>12642</v>
      </c>
      <c r="H1937" s="8" t="s">
        <v>13001</v>
      </c>
      <c r="I1937" s="8" t="s">
        <v>49</v>
      </c>
      <c r="J1937" s="10">
        <v>3.27</v>
      </c>
      <c r="K1937" s="13" t="s">
        <v>13002</v>
      </c>
      <c r="L1937" s="8"/>
      <c r="M1937" s="8"/>
      <c r="N1937" s="51" t="s">
        <v>13034</v>
      </c>
      <c r="O1937" s="51" t="s">
        <v>52</v>
      </c>
      <c r="P1937" s="51"/>
      <c r="Q1937" s="51"/>
      <c r="R1937" s="51" t="s">
        <v>13035</v>
      </c>
      <c r="S1937" s="51" t="s">
        <v>13036</v>
      </c>
      <c r="T1937" s="11" t="str">
        <f t="shared" si="2"/>
        <v>BJ Willkomm</v>
      </c>
      <c r="U1937" s="51" t="s">
        <v>160</v>
      </c>
      <c r="V1937" s="51" t="s">
        <v>13037</v>
      </c>
      <c r="W1937" s="51"/>
      <c r="X1937" s="51" t="s">
        <v>13007</v>
      </c>
      <c r="Y1937" s="8" t="s">
        <v>60</v>
      </c>
      <c r="Z1937" s="12" t="s">
        <v>13038</v>
      </c>
      <c r="AA1937" s="8" t="s">
        <v>60</v>
      </c>
      <c r="AB1937" s="12" t="s">
        <v>13009</v>
      </c>
      <c r="AC1937" s="8" t="s">
        <v>60</v>
      </c>
      <c r="AD1937" s="12" t="s">
        <v>13039</v>
      </c>
      <c r="AE1937" s="8" t="s">
        <v>13010</v>
      </c>
      <c r="AF1937" s="8" t="s">
        <v>13011</v>
      </c>
      <c r="AG1937" s="8" t="s">
        <v>947</v>
      </c>
      <c r="AH1937" s="8" t="s">
        <v>194</v>
      </c>
      <c r="AI1937" s="8" t="s">
        <v>66</v>
      </c>
      <c r="AJ1937" s="8"/>
      <c r="AK1937" s="8" t="s">
        <v>2113</v>
      </c>
      <c r="AL1937" s="8" t="s">
        <v>420</v>
      </c>
      <c r="AM1937" s="8" t="s">
        <v>7171</v>
      </c>
      <c r="AN1937" s="8" t="s">
        <v>13012</v>
      </c>
      <c r="AO1937" s="8" t="s">
        <v>13013</v>
      </c>
      <c r="AP1937" s="29" t="s">
        <v>13011</v>
      </c>
      <c r="AQ1937" s="11">
        <v>7982.0</v>
      </c>
    </row>
    <row r="1938">
      <c r="A1938" s="8" t="str">
        <f t="shared" si="1"/>
        <v>Kate Earle</v>
      </c>
      <c r="B1938" s="51" t="s">
        <v>12999</v>
      </c>
      <c r="C1938" s="8" t="s">
        <v>12958</v>
      </c>
      <c r="D1938" s="9" t="s">
        <v>934</v>
      </c>
      <c r="E1938" s="8" t="s">
        <v>13000</v>
      </c>
      <c r="F1938" s="8" t="s">
        <v>936</v>
      </c>
      <c r="G1938" s="51" t="s">
        <v>12642</v>
      </c>
      <c r="H1938" s="8" t="s">
        <v>13001</v>
      </c>
      <c r="I1938" s="8" t="s">
        <v>49</v>
      </c>
      <c r="J1938" s="10">
        <v>3.27</v>
      </c>
      <c r="K1938" s="13" t="s">
        <v>13002</v>
      </c>
      <c r="L1938" s="8"/>
      <c r="M1938" s="8"/>
      <c r="N1938" s="51" t="s">
        <v>13040</v>
      </c>
      <c r="O1938" s="51" t="s">
        <v>52</v>
      </c>
      <c r="P1938" s="51"/>
      <c r="Q1938" s="51"/>
      <c r="R1938" s="51" t="s">
        <v>2068</v>
      </c>
      <c r="S1938" s="51" t="s">
        <v>1780</v>
      </c>
      <c r="T1938" s="11" t="str">
        <f t="shared" si="2"/>
        <v>Kate Earle</v>
      </c>
      <c r="U1938" s="51" t="s">
        <v>167</v>
      </c>
      <c r="V1938" s="51" t="s">
        <v>13041</v>
      </c>
      <c r="W1938" s="51"/>
      <c r="X1938" s="51" t="s">
        <v>13007</v>
      </c>
      <c r="Y1938" s="8" t="s">
        <v>60</v>
      </c>
      <c r="Z1938" s="12" t="s">
        <v>13038</v>
      </c>
      <c r="AA1938" s="8" t="s">
        <v>60</v>
      </c>
      <c r="AB1938" s="12" t="s">
        <v>13009</v>
      </c>
      <c r="AC1938" s="8" t="s">
        <v>60</v>
      </c>
      <c r="AD1938" s="12" t="s">
        <v>13039</v>
      </c>
      <c r="AE1938" s="8" t="s">
        <v>13010</v>
      </c>
      <c r="AF1938" s="8" t="s">
        <v>13011</v>
      </c>
      <c r="AG1938" s="8" t="s">
        <v>947</v>
      </c>
      <c r="AH1938" s="8" t="s">
        <v>194</v>
      </c>
      <c r="AI1938" s="8" t="s">
        <v>66</v>
      </c>
      <c r="AJ1938" s="8"/>
      <c r="AK1938" s="8" t="s">
        <v>2113</v>
      </c>
      <c r="AL1938" s="8" t="s">
        <v>420</v>
      </c>
      <c r="AM1938" s="8" t="s">
        <v>7171</v>
      </c>
      <c r="AN1938" s="8" t="s">
        <v>13012</v>
      </c>
      <c r="AO1938" s="8" t="s">
        <v>13013</v>
      </c>
      <c r="AP1938" s="29" t="s">
        <v>13011</v>
      </c>
      <c r="AQ1938" s="11">
        <v>7982.0</v>
      </c>
    </row>
    <row r="1939">
      <c r="A1939" s="8" t="str">
        <f t="shared" si="1"/>
        <v>Oliver Hanf</v>
      </c>
      <c r="B1939" s="51" t="s">
        <v>13042</v>
      </c>
      <c r="C1939" s="8" t="s">
        <v>12958</v>
      </c>
      <c r="D1939" s="9" t="s">
        <v>934</v>
      </c>
      <c r="E1939" s="8" t="s">
        <v>13043</v>
      </c>
      <c r="F1939" s="8" t="s">
        <v>936</v>
      </c>
      <c r="G1939" s="51" t="s">
        <v>12642</v>
      </c>
      <c r="H1939" s="8" t="s">
        <v>13044</v>
      </c>
      <c r="I1939" s="8" t="s">
        <v>49</v>
      </c>
      <c r="J1939" s="10">
        <v>3.41</v>
      </c>
      <c r="K1939" s="13" t="s">
        <v>13045</v>
      </c>
      <c r="L1939" s="8"/>
      <c r="M1939" s="8"/>
      <c r="N1939" s="51" t="s">
        <v>13046</v>
      </c>
      <c r="O1939" s="51" t="s">
        <v>52</v>
      </c>
      <c r="P1939" s="51"/>
      <c r="Q1939" s="51"/>
      <c r="R1939" s="51" t="s">
        <v>2484</v>
      </c>
      <c r="S1939" s="51" t="s">
        <v>13047</v>
      </c>
      <c r="T1939" s="11" t="str">
        <f t="shared" si="2"/>
        <v>Oliver Hanf</v>
      </c>
      <c r="U1939" s="13" t="s">
        <v>55</v>
      </c>
      <c r="V1939" s="51" t="s">
        <v>13048</v>
      </c>
      <c r="W1939" s="51" t="s">
        <v>13049</v>
      </c>
      <c r="X1939" s="51" t="s">
        <v>13050</v>
      </c>
      <c r="Y1939" s="12" t="s">
        <v>13051</v>
      </c>
      <c r="Z1939" s="12" t="s">
        <v>13052</v>
      </c>
      <c r="AA1939" s="12" t="s">
        <v>13053</v>
      </c>
      <c r="AB1939" s="12" t="s">
        <v>13054</v>
      </c>
      <c r="AC1939" s="8" t="s">
        <v>60</v>
      </c>
      <c r="AD1939" s="12" t="s">
        <v>13055</v>
      </c>
      <c r="AE1939" s="8"/>
      <c r="AF1939" s="8" t="s">
        <v>13056</v>
      </c>
      <c r="AG1939" s="8" t="s">
        <v>947</v>
      </c>
      <c r="AH1939" s="8" t="s">
        <v>352</v>
      </c>
      <c r="AI1939" s="8" t="s">
        <v>66</v>
      </c>
      <c r="AJ1939" s="8"/>
      <c r="AK1939" s="8" t="s">
        <v>2114</v>
      </c>
      <c r="AL1939" s="8" t="s">
        <v>420</v>
      </c>
      <c r="AM1939" s="8" t="s">
        <v>197</v>
      </c>
      <c r="AN1939" s="8" t="s">
        <v>13057</v>
      </c>
      <c r="AO1939" s="8" t="s">
        <v>13058</v>
      </c>
      <c r="AP1939" s="29" t="s">
        <v>13056</v>
      </c>
      <c r="AQ1939" s="11">
        <v>16471.0</v>
      </c>
    </row>
    <row r="1940">
      <c r="A1940" s="8" t="str">
        <f t="shared" si="1"/>
        <v>Avery Lambrite</v>
      </c>
      <c r="B1940" s="51" t="s">
        <v>13042</v>
      </c>
      <c r="C1940" s="8" t="s">
        <v>12958</v>
      </c>
      <c r="D1940" s="9" t="s">
        <v>934</v>
      </c>
      <c r="E1940" s="8" t="s">
        <v>13043</v>
      </c>
      <c r="F1940" s="8" t="s">
        <v>936</v>
      </c>
      <c r="G1940" s="51" t="s">
        <v>12642</v>
      </c>
      <c r="H1940" s="8" t="s">
        <v>13044</v>
      </c>
      <c r="I1940" s="8" t="s">
        <v>49</v>
      </c>
      <c r="J1940" s="10">
        <v>3.41</v>
      </c>
      <c r="K1940" s="8" t="s">
        <v>13045</v>
      </c>
      <c r="L1940" s="8"/>
      <c r="M1940" s="8"/>
      <c r="N1940" s="51" t="s">
        <v>13059</v>
      </c>
      <c r="O1940" s="57" t="s">
        <v>52</v>
      </c>
      <c r="P1940" s="51"/>
      <c r="Q1940" s="51"/>
      <c r="R1940" s="57" t="s">
        <v>3487</v>
      </c>
      <c r="S1940" s="57" t="s">
        <v>13060</v>
      </c>
      <c r="T1940" s="11" t="str">
        <f t="shared" si="2"/>
        <v>Avery Lambrite</v>
      </c>
      <c r="U1940" s="57" t="s">
        <v>76</v>
      </c>
      <c r="V1940" s="51" t="s">
        <v>13061</v>
      </c>
      <c r="W1940" s="51"/>
      <c r="X1940" s="51" t="s">
        <v>13050</v>
      </c>
      <c r="Y1940" s="51" t="s">
        <v>60</v>
      </c>
      <c r="Z1940" s="51" t="s">
        <v>60</v>
      </c>
      <c r="AA1940" s="51" t="s">
        <v>60</v>
      </c>
      <c r="AB1940" s="51" t="s">
        <v>60</v>
      </c>
      <c r="AC1940" s="51" t="s">
        <v>60</v>
      </c>
      <c r="AD1940" s="51" t="s">
        <v>60</v>
      </c>
      <c r="AE1940" s="51"/>
      <c r="AF1940" s="8" t="s">
        <v>13056</v>
      </c>
      <c r="AG1940" s="8" t="s">
        <v>947</v>
      </c>
      <c r="AH1940" s="8" t="s">
        <v>352</v>
      </c>
      <c r="AI1940" s="8" t="s">
        <v>66</v>
      </c>
      <c r="AJ1940" s="8"/>
      <c r="AK1940" s="8" t="s">
        <v>2114</v>
      </c>
      <c r="AL1940" s="8" t="s">
        <v>420</v>
      </c>
      <c r="AM1940" s="8" t="s">
        <v>197</v>
      </c>
      <c r="AN1940" s="8" t="s">
        <v>13057</v>
      </c>
      <c r="AO1940" s="8" t="s">
        <v>13062</v>
      </c>
      <c r="AP1940" s="29" t="s">
        <v>13056</v>
      </c>
      <c r="AQ1940" s="11">
        <v>16471.0</v>
      </c>
    </row>
    <row r="1941">
      <c r="A1941" s="8" t="str">
        <f t="shared" si="1"/>
        <v>Scott Kruetzfeldt</v>
      </c>
      <c r="B1941" s="51" t="s">
        <v>13042</v>
      </c>
      <c r="C1941" s="8" t="s">
        <v>12958</v>
      </c>
      <c r="D1941" s="9" t="s">
        <v>934</v>
      </c>
      <c r="E1941" s="8" t="s">
        <v>13043</v>
      </c>
      <c r="F1941" s="8" t="s">
        <v>936</v>
      </c>
      <c r="G1941" s="51" t="s">
        <v>12642</v>
      </c>
      <c r="H1941" s="8" t="s">
        <v>13044</v>
      </c>
      <c r="I1941" s="8" t="s">
        <v>49</v>
      </c>
      <c r="J1941" s="10">
        <v>3.41</v>
      </c>
      <c r="K1941" s="8" t="s">
        <v>13045</v>
      </c>
      <c r="L1941" s="8"/>
      <c r="M1941" s="8"/>
      <c r="N1941" s="51" t="s">
        <v>13063</v>
      </c>
      <c r="O1941" s="57" t="s">
        <v>52</v>
      </c>
      <c r="P1941" s="51"/>
      <c r="Q1941" s="51"/>
      <c r="R1941" s="57" t="s">
        <v>147</v>
      </c>
      <c r="S1941" s="57" t="s">
        <v>13064</v>
      </c>
      <c r="T1941" s="11" t="str">
        <f t="shared" si="2"/>
        <v>Scott Kruetzfeldt</v>
      </c>
      <c r="U1941" s="57" t="s">
        <v>76</v>
      </c>
      <c r="V1941" s="51" t="s">
        <v>13065</v>
      </c>
      <c r="W1941" s="51"/>
      <c r="X1941" s="51" t="s">
        <v>13050</v>
      </c>
      <c r="Y1941" s="51" t="s">
        <v>60</v>
      </c>
      <c r="Z1941" s="51" t="s">
        <v>60</v>
      </c>
      <c r="AA1941" s="51" t="s">
        <v>60</v>
      </c>
      <c r="AB1941" s="51" t="s">
        <v>60</v>
      </c>
      <c r="AC1941" s="56" t="s">
        <v>13066</v>
      </c>
      <c r="AD1941" s="51" t="s">
        <v>60</v>
      </c>
      <c r="AE1941" s="51"/>
      <c r="AF1941" s="8" t="s">
        <v>13056</v>
      </c>
      <c r="AG1941" s="8" t="s">
        <v>947</v>
      </c>
      <c r="AH1941" s="8" t="s">
        <v>352</v>
      </c>
      <c r="AI1941" s="8" t="s">
        <v>66</v>
      </c>
      <c r="AJ1941" s="8"/>
      <c r="AK1941" s="8" t="s">
        <v>2114</v>
      </c>
      <c r="AL1941" s="8" t="s">
        <v>420</v>
      </c>
      <c r="AM1941" s="8" t="s">
        <v>197</v>
      </c>
      <c r="AN1941" s="8" t="s">
        <v>13057</v>
      </c>
      <c r="AO1941" s="8" t="s">
        <v>13062</v>
      </c>
      <c r="AP1941" s="29" t="s">
        <v>13056</v>
      </c>
      <c r="AQ1941" s="11">
        <v>16471.0</v>
      </c>
    </row>
    <row r="1942">
      <c r="A1942" s="8" t="str">
        <f t="shared" si="1"/>
        <v>Josh Quintal</v>
      </c>
      <c r="B1942" s="51" t="s">
        <v>13042</v>
      </c>
      <c r="C1942" s="8" t="s">
        <v>12958</v>
      </c>
      <c r="D1942" s="9" t="s">
        <v>934</v>
      </c>
      <c r="E1942" s="8" t="s">
        <v>13043</v>
      </c>
      <c r="F1942" s="8" t="s">
        <v>936</v>
      </c>
      <c r="G1942" s="51" t="s">
        <v>12642</v>
      </c>
      <c r="H1942" s="8" t="s">
        <v>13044</v>
      </c>
      <c r="I1942" s="59" t="s">
        <v>49</v>
      </c>
      <c r="J1942" s="60">
        <v>3.41</v>
      </c>
      <c r="K1942" s="51" t="s">
        <v>13045</v>
      </c>
      <c r="L1942" s="8"/>
      <c r="M1942" s="8"/>
      <c r="N1942" s="51" t="s">
        <v>13067</v>
      </c>
      <c r="O1942" s="51" t="s">
        <v>52</v>
      </c>
      <c r="P1942" s="51"/>
      <c r="Q1942" s="51"/>
      <c r="R1942" s="51" t="s">
        <v>268</v>
      </c>
      <c r="S1942" s="51" t="s">
        <v>13068</v>
      </c>
      <c r="T1942" s="11" t="str">
        <f t="shared" si="2"/>
        <v>Josh Quintal</v>
      </c>
      <c r="U1942" s="51" t="s">
        <v>80</v>
      </c>
      <c r="V1942" s="51" t="s">
        <v>13069</v>
      </c>
      <c r="W1942" s="51"/>
      <c r="X1942" s="51" t="s">
        <v>13050</v>
      </c>
      <c r="Y1942" s="51" t="s">
        <v>60</v>
      </c>
      <c r="Z1942" s="56" t="s">
        <v>13052</v>
      </c>
      <c r="AA1942" s="51" t="s">
        <v>60</v>
      </c>
      <c r="AB1942" s="56" t="s">
        <v>13054</v>
      </c>
      <c r="AC1942" s="56" t="s">
        <v>13070</v>
      </c>
      <c r="AD1942" s="56" t="s">
        <v>13055</v>
      </c>
      <c r="AE1942" s="51"/>
      <c r="AF1942" s="8" t="s">
        <v>13056</v>
      </c>
      <c r="AG1942" s="8" t="s">
        <v>947</v>
      </c>
      <c r="AH1942" s="8" t="s">
        <v>352</v>
      </c>
      <c r="AI1942" s="8" t="s">
        <v>66</v>
      </c>
      <c r="AJ1942" s="8"/>
      <c r="AK1942" s="59" t="s">
        <v>2114</v>
      </c>
      <c r="AL1942" s="59" t="s">
        <v>420</v>
      </c>
      <c r="AM1942" s="59" t="s">
        <v>197</v>
      </c>
      <c r="AN1942" s="59" t="s">
        <v>13057</v>
      </c>
      <c r="AO1942" s="59" t="s">
        <v>13062</v>
      </c>
      <c r="AP1942" s="29" t="s">
        <v>13056</v>
      </c>
      <c r="AQ1942" s="11">
        <v>16471.0</v>
      </c>
    </row>
    <row r="1943">
      <c r="A1943" s="8" t="str">
        <f t="shared" si="1"/>
        <v>Katrina Rodriguez</v>
      </c>
      <c r="B1943" s="51" t="s">
        <v>13042</v>
      </c>
      <c r="C1943" s="8" t="s">
        <v>12958</v>
      </c>
      <c r="D1943" s="9" t="s">
        <v>934</v>
      </c>
      <c r="E1943" s="8" t="s">
        <v>13043</v>
      </c>
      <c r="F1943" s="8" t="s">
        <v>936</v>
      </c>
      <c r="G1943" s="51" t="s">
        <v>12642</v>
      </c>
      <c r="H1943" s="8" t="s">
        <v>13044</v>
      </c>
      <c r="I1943" s="8" t="s">
        <v>49</v>
      </c>
      <c r="J1943" s="10">
        <v>3.41</v>
      </c>
      <c r="K1943" s="8" t="s">
        <v>13045</v>
      </c>
      <c r="L1943" s="8"/>
      <c r="M1943" s="8"/>
      <c r="N1943" s="51" t="s">
        <v>13071</v>
      </c>
      <c r="O1943" s="57" t="s">
        <v>52</v>
      </c>
      <c r="P1943" s="51"/>
      <c r="Q1943" s="51"/>
      <c r="R1943" s="57" t="s">
        <v>3347</v>
      </c>
      <c r="S1943" s="57" t="s">
        <v>13072</v>
      </c>
      <c r="T1943" s="11" t="str">
        <f t="shared" si="2"/>
        <v>Katrina Rodriguez</v>
      </c>
      <c r="U1943" s="13" t="s">
        <v>80</v>
      </c>
      <c r="V1943" s="51" t="s">
        <v>13073</v>
      </c>
      <c r="W1943" s="51"/>
      <c r="X1943" s="51" t="s">
        <v>13050</v>
      </c>
      <c r="Y1943" s="51" t="s">
        <v>60</v>
      </c>
      <c r="Z1943" s="56" t="s">
        <v>13052</v>
      </c>
      <c r="AA1943" s="51" t="s">
        <v>60</v>
      </c>
      <c r="AB1943" s="51" t="s">
        <v>60</v>
      </c>
      <c r="AC1943" s="56" t="s">
        <v>13074</v>
      </c>
      <c r="AD1943" s="56" t="s">
        <v>13055</v>
      </c>
      <c r="AE1943" s="51"/>
      <c r="AF1943" s="8" t="s">
        <v>13056</v>
      </c>
      <c r="AG1943" s="8" t="s">
        <v>947</v>
      </c>
      <c r="AH1943" s="8" t="s">
        <v>352</v>
      </c>
      <c r="AI1943" s="8" t="s">
        <v>66</v>
      </c>
      <c r="AJ1943" s="8"/>
      <c r="AK1943" s="13" t="s">
        <v>2114</v>
      </c>
      <c r="AL1943" s="13" t="s">
        <v>420</v>
      </c>
      <c r="AM1943" s="13" t="s">
        <v>197</v>
      </c>
      <c r="AN1943" s="8" t="s">
        <v>13057</v>
      </c>
      <c r="AO1943" s="8" t="s">
        <v>13062</v>
      </c>
      <c r="AP1943" s="29" t="s">
        <v>13056</v>
      </c>
      <c r="AQ1943" s="11">
        <v>16471.0</v>
      </c>
    </row>
    <row r="1944">
      <c r="A1944" s="8" t="str">
        <f t="shared" si="1"/>
        <v>Isabella Moyer</v>
      </c>
      <c r="B1944" s="51" t="s">
        <v>13042</v>
      </c>
      <c r="C1944" s="8" t="s">
        <v>12958</v>
      </c>
      <c r="D1944" s="9" t="s">
        <v>934</v>
      </c>
      <c r="E1944" s="8" t="s">
        <v>13043</v>
      </c>
      <c r="F1944" s="8" t="s">
        <v>936</v>
      </c>
      <c r="G1944" s="51" t="s">
        <v>12642</v>
      </c>
      <c r="H1944" s="8" t="s">
        <v>13044</v>
      </c>
      <c r="I1944" s="8" t="s">
        <v>49</v>
      </c>
      <c r="J1944" s="10">
        <v>3.41</v>
      </c>
      <c r="K1944" s="13" t="s">
        <v>13045</v>
      </c>
      <c r="L1944" s="8"/>
      <c r="M1944" s="8"/>
      <c r="N1944" s="51" t="s">
        <v>13075</v>
      </c>
      <c r="O1944" s="51" t="s">
        <v>52</v>
      </c>
      <c r="P1944" s="51"/>
      <c r="Q1944" s="51"/>
      <c r="R1944" s="51" t="s">
        <v>13076</v>
      </c>
      <c r="S1944" s="51" t="s">
        <v>13077</v>
      </c>
      <c r="T1944" s="11" t="str">
        <f t="shared" si="2"/>
        <v>Isabella Moyer</v>
      </c>
      <c r="U1944" s="51" t="s">
        <v>80</v>
      </c>
      <c r="V1944" s="51" t="s">
        <v>13078</v>
      </c>
      <c r="W1944" s="51"/>
      <c r="X1944" s="51" t="s">
        <v>13050</v>
      </c>
      <c r="Y1944" s="51" t="s">
        <v>60</v>
      </c>
      <c r="Z1944" s="56" t="s">
        <v>13052</v>
      </c>
      <c r="AA1944" s="56" t="s">
        <v>13079</v>
      </c>
      <c r="AB1944" s="51" t="s">
        <v>60</v>
      </c>
      <c r="AC1944" s="56" t="s">
        <v>13080</v>
      </c>
      <c r="AD1944" s="56" t="s">
        <v>13055</v>
      </c>
      <c r="AE1944" s="8"/>
      <c r="AF1944" s="8" t="s">
        <v>13056</v>
      </c>
      <c r="AG1944" s="8" t="s">
        <v>947</v>
      </c>
      <c r="AH1944" s="8" t="s">
        <v>352</v>
      </c>
      <c r="AI1944" s="8" t="s">
        <v>66</v>
      </c>
      <c r="AJ1944" s="8"/>
      <c r="AK1944" s="8" t="s">
        <v>2114</v>
      </c>
      <c r="AL1944" s="8" t="s">
        <v>420</v>
      </c>
      <c r="AM1944" s="8" t="s">
        <v>197</v>
      </c>
      <c r="AN1944" s="8" t="s">
        <v>13057</v>
      </c>
      <c r="AO1944" s="8" t="s">
        <v>13058</v>
      </c>
      <c r="AP1944" s="29" t="s">
        <v>13056</v>
      </c>
      <c r="AQ1944" s="11">
        <v>16471.0</v>
      </c>
    </row>
    <row r="1945">
      <c r="A1945" s="8" t="str">
        <f t="shared" si="1"/>
        <v>Zak Stroing</v>
      </c>
      <c r="B1945" s="51" t="s">
        <v>13042</v>
      </c>
      <c r="C1945" s="8" t="s">
        <v>12958</v>
      </c>
      <c r="D1945" s="9" t="s">
        <v>934</v>
      </c>
      <c r="E1945" s="8" t="s">
        <v>13043</v>
      </c>
      <c r="F1945" s="8" t="s">
        <v>936</v>
      </c>
      <c r="G1945" s="51" t="s">
        <v>12642</v>
      </c>
      <c r="H1945" s="8" t="s">
        <v>13044</v>
      </c>
      <c r="I1945" s="8" t="s">
        <v>49</v>
      </c>
      <c r="J1945" s="10">
        <v>3.41</v>
      </c>
      <c r="K1945" s="13" t="s">
        <v>13045</v>
      </c>
      <c r="L1945" s="8"/>
      <c r="M1945" s="8"/>
      <c r="N1945" s="51" t="s">
        <v>13081</v>
      </c>
      <c r="O1945" s="51" t="s">
        <v>52</v>
      </c>
      <c r="P1945" s="51"/>
      <c r="Q1945" s="51"/>
      <c r="R1945" s="51" t="s">
        <v>966</v>
      </c>
      <c r="S1945" s="51" t="s">
        <v>13082</v>
      </c>
      <c r="T1945" s="11" t="str">
        <f t="shared" si="2"/>
        <v>Zak Stroing</v>
      </c>
      <c r="U1945" s="51" t="s">
        <v>80</v>
      </c>
      <c r="V1945" s="51" t="s">
        <v>13078</v>
      </c>
      <c r="W1945" s="51"/>
      <c r="X1945" s="51" t="s">
        <v>13050</v>
      </c>
      <c r="Y1945" s="51" t="s">
        <v>60</v>
      </c>
      <c r="Z1945" s="56" t="s">
        <v>13052</v>
      </c>
      <c r="AA1945" s="51" t="s">
        <v>60</v>
      </c>
      <c r="AB1945" s="51" t="s">
        <v>60</v>
      </c>
      <c r="AC1945" s="56" t="s">
        <v>13083</v>
      </c>
      <c r="AD1945" s="56" t="s">
        <v>13055</v>
      </c>
      <c r="AE1945" s="8"/>
      <c r="AF1945" s="8" t="s">
        <v>13056</v>
      </c>
      <c r="AG1945" s="8" t="s">
        <v>947</v>
      </c>
      <c r="AH1945" s="8" t="s">
        <v>352</v>
      </c>
      <c r="AI1945" s="8" t="s">
        <v>66</v>
      </c>
      <c r="AJ1945" s="8"/>
      <c r="AK1945" s="8" t="s">
        <v>2114</v>
      </c>
      <c r="AL1945" s="8" t="s">
        <v>420</v>
      </c>
      <c r="AM1945" s="8" t="s">
        <v>197</v>
      </c>
      <c r="AN1945" s="8" t="s">
        <v>13057</v>
      </c>
      <c r="AO1945" s="8" t="s">
        <v>13058</v>
      </c>
      <c r="AP1945" s="29" t="s">
        <v>13056</v>
      </c>
      <c r="AQ1945" s="11">
        <v>16471.0</v>
      </c>
    </row>
    <row r="1946">
      <c r="A1946" s="8" t="str">
        <f t="shared" si="1"/>
        <v>Hannah Chappell</v>
      </c>
      <c r="B1946" s="51" t="s">
        <v>13042</v>
      </c>
      <c r="C1946" s="8" t="s">
        <v>12958</v>
      </c>
      <c r="D1946" s="9" t="s">
        <v>934</v>
      </c>
      <c r="E1946" s="8" t="s">
        <v>13043</v>
      </c>
      <c r="F1946" s="8" t="s">
        <v>936</v>
      </c>
      <c r="G1946" s="51" t="s">
        <v>12642</v>
      </c>
      <c r="H1946" s="8" t="s">
        <v>13044</v>
      </c>
      <c r="I1946" s="59" t="s">
        <v>49</v>
      </c>
      <c r="J1946" s="60">
        <v>3.41</v>
      </c>
      <c r="K1946" s="51" t="s">
        <v>13045</v>
      </c>
      <c r="L1946" s="8"/>
      <c r="M1946" s="8"/>
      <c r="N1946" s="51" t="s">
        <v>13084</v>
      </c>
      <c r="O1946" s="51" t="s">
        <v>52</v>
      </c>
      <c r="P1946" s="51"/>
      <c r="Q1946" s="51"/>
      <c r="R1946" s="51" t="s">
        <v>104</v>
      </c>
      <c r="S1946" s="51" t="s">
        <v>13085</v>
      </c>
      <c r="T1946" s="11" t="str">
        <f t="shared" si="2"/>
        <v>Hannah Chappell</v>
      </c>
      <c r="U1946" s="51" t="s">
        <v>80</v>
      </c>
      <c r="V1946" s="51"/>
      <c r="W1946" s="51"/>
      <c r="X1946" s="51" t="s">
        <v>13050</v>
      </c>
      <c r="Y1946" s="51" t="s">
        <v>60</v>
      </c>
      <c r="Z1946" s="56" t="s">
        <v>13052</v>
      </c>
      <c r="AA1946" s="51" t="s">
        <v>60</v>
      </c>
      <c r="AB1946" s="56" t="s">
        <v>13054</v>
      </c>
      <c r="AC1946" s="51" t="s">
        <v>60</v>
      </c>
      <c r="AD1946" s="56" t="s">
        <v>13055</v>
      </c>
      <c r="AE1946" s="51"/>
      <c r="AF1946" s="8" t="s">
        <v>13056</v>
      </c>
      <c r="AG1946" s="8" t="s">
        <v>947</v>
      </c>
      <c r="AH1946" s="8" t="s">
        <v>352</v>
      </c>
      <c r="AI1946" s="8" t="s">
        <v>66</v>
      </c>
      <c r="AJ1946" s="8"/>
      <c r="AK1946" s="59" t="s">
        <v>2114</v>
      </c>
      <c r="AL1946" s="59" t="s">
        <v>420</v>
      </c>
      <c r="AM1946" s="59" t="s">
        <v>197</v>
      </c>
      <c r="AN1946" s="59" t="s">
        <v>13057</v>
      </c>
      <c r="AO1946" s="59" t="s">
        <v>13062</v>
      </c>
      <c r="AP1946" s="29" t="s">
        <v>13056</v>
      </c>
      <c r="AQ1946" s="11">
        <v>16471.0</v>
      </c>
    </row>
    <row r="1947">
      <c r="A1947" s="8" t="str">
        <f t="shared" si="1"/>
        <v>Joseph Ilaoa</v>
      </c>
      <c r="B1947" s="51" t="s">
        <v>13042</v>
      </c>
      <c r="C1947" s="8" t="s">
        <v>12958</v>
      </c>
      <c r="D1947" s="9" t="s">
        <v>934</v>
      </c>
      <c r="E1947" s="8" t="s">
        <v>13043</v>
      </c>
      <c r="F1947" s="8" t="s">
        <v>936</v>
      </c>
      <c r="G1947" s="51" t="s">
        <v>12642</v>
      </c>
      <c r="H1947" s="8" t="s">
        <v>13044</v>
      </c>
      <c r="I1947" s="8" t="s">
        <v>49</v>
      </c>
      <c r="J1947" s="10">
        <v>3.41</v>
      </c>
      <c r="K1947" s="8" t="s">
        <v>13045</v>
      </c>
      <c r="L1947" s="8"/>
      <c r="M1947" s="8"/>
      <c r="N1947" s="51" t="s">
        <v>13086</v>
      </c>
      <c r="O1947" s="57" t="s">
        <v>52</v>
      </c>
      <c r="P1947" s="51"/>
      <c r="Q1947" s="51"/>
      <c r="R1947" s="57" t="s">
        <v>4858</v>
      </c>
      <c r="S1947" s="57" t="s">
        <v>13087</v>
      </c>
      <c r="T1947" s="11" t="str">
        <f t="shared" si="2"/>
        <v>Joseph Ilaoa</v>
      </c>
      <c r="U1947" s="57" t="s">
        <v>80</v>
      </c>
      <c r="V1947" s="51"/>
      <c r="W1947" s="51"/>
      <c r="X1947" s="51" t="s">
        <v>13050</v>
      </c>
      <c r="Y1947" s="51" t="s">
        <v>60</v>
      </c>
      <c r="Z1947" s="51" t="s">
        <v>60</v>
      </c>
      <c r="AA1947" s="51" t="s">
        <v>60</v>
      </c>
      <c r="AB1947" s="51" t="s">
        <v>60</v>
      </c>
      <c r="AC1947" s="51" t="s">
        <v>60</v>
      </c>
      <c r="AD1947" s="51" t="s">
        <v>60</v>
      </c>
      <c r="AE1947" s="51"/>
      <c r="AF1947" s="8" t="s">
        <v>13056</v>
      </c>
      <c r="AG1947" s="8" t="s">
        <v>947</v>
      </c>
      <c r="AH1947" s="8" t="s">
        <v>352</v>
      </c>
      <c r="AI1947" s="8" t="s">
        <v>66</v>
      </c>
      <c r="AJ1947" s="8"/>
      <c r="AK1947" s="8" t="s">
        <v>2114</v>
      </c>
      <c r="AL1947" s="8" t="s">
        <v>420</v>
      </c>
      <c r="AM1947" s="8" t="s">
        <v>197</v>
      </c>
      <c r="AN1947" s="8" t="s">
        <v>13057</v>
      </c>
      <c r="AO1947" s="8" t="s">
        <v>13062</v>
      </c>
      <c r="AP1947" s="29" t="s">
        <v>13056</v>
      </c>
      <c r="AQ1947" s="11">
        <v>16471.0</v>
      </c>
    </row>
    <row r="1948">
      <c r="A1948" s="8" t="str">
        <f t="shared" si="1"/>
        <v>Zack Nelson</v>
      </c>
      <c r="B1948" s="51" t="s">
        <v>13042</v>
      </c>
      <c r="C1948" s="8" t="s">
        <v>12958</v>
      </c>
      <c r="D1948" s="9" t="s">
        <v>934</v>
      </c>
      <c r="E1948" s="8" t="s">
        <v>13043</v>
      </c>
      <c r="F1948" s="8" t="s">
        <v>936</v>
      </c>
      <c r="G1948" s="51" t="s">
        <v>12642</v>
      </c>
      <c r="H1948" s="8" t="s">
        <v>13044</v>
      </c>
      <c r="I1948" s="8" t="s">
        <v>49</v>
      </c>
      <c r="J1948" s="10">
        <v>3.41</v>
      </c>
      <c r="K1948" s="8" t="s">
        <v>13045</v>
      </c>
      <c r="L1948" s="8"/>
      <c r="M1948" s="8"/>
      <c r="N1948" s="51" t="s">
        <v>13088</v>
      </c>
      <c r="O1948" s="57" t="s">
        <v>52</v>
      </c>
      <c r="P1948" s="51"/>
      <c r="Q1948" s="51"/>
      <c r="R1948" s="57" t="s">
        <v>12147</v>
      </c>
      <c r="S1948" s="57" t="s">
        <v>1624</v>
      </c>
      <c r="T1948" s="11" t="str">
        <f t="shared" si="2"/>
        <v>Zack Nelson</v>
      </c>
      <c r="U1948" s="13" t="s">
        <v>80</v>
      </c>
      <c r="V1948" s="51"/>
      <c r="W1948" s="51"/>
      <c r="X1948" s="51" t="s">
        <v>13050</v>
      </c>
      <c r="Y1948" s="51" t="s">
        <v>60</v>
      </c>
      <c r="Z1948" s="56" t="s">
        <v>13052</v>
      </c>
      <c r="AA1948" s="51" t="s">
        <v>60</v>
      </c>
      <c r="AB1948" s="51" t="s">
        <v>60</v>
      </c>
      <c r="AC1948" s="51" t="s">
        <v>60</v>
      </c>
      <c r="AD1948" s="56" t="s">
        <v>13055</v>
      </c>
      <c r="AE1948" s="51"/>
      <c r="AF1948" s="8" t="s">
        <v>13056</v>
      </c>
      <c r="AG1948" s="8" t="s">
        <v>947</v>
      </c>
      <c r="AH1948" s="8" t="s">
        <v>352</v>
      </c>
      <c r="AI1948" s="8" t="s">
        <v>66</v>
      </c>
      <c r="AJ1948" s="8"/>
      <c r="AK1948" s="13" t="s">
        <v>2114</v>
      </c>
      <c r="AL1948" s="13" t="s">
        <v>420</v>
      </c>
      <c r="AM1948" s="13" t="s">
        <v>197</v>
      </c>
      <c r="AN1948" s="8" t="s">
        <v>13057</v>
      </c>
      <c r="AO1948" s="8" t="s">
        <v>13062</v>
      </c>
      <c r="AP1948" s="29" t="s">
        <v>13056</v>
      </c>
      <c r="AQ1948" s="11">
        <v>16471.0</v>
      </c>
    </row>
    <row r="1949">
      <c r="A1949" s="8" t="str">
        <f t="shared" si="1"/>
        <v>Lekeisha Moore</v>
      </c>
      <c r="B1949" s="51" t="s">
        <v>13089</v>
      </c>
      <c r="C1949" s="8" t="s">
        <v>12958</v>
      </c>
      <c r="D1949" s="2" t="s">
        <v>934</v>
      </c>
      <c r="E1949" s="8" t="s">
        <v>10144</v>
      </c>
      <c r="F1949" s="8" t="s">
        <v>936</v>
      </c>
      <c r="G1949" s="51" t="s">
        <v>12642</v>
      </c>
      <c r="H1949" s="8" t="s">
        <v>13090</v>
      </c>
      <c r="I1949" s="8" t="s">
        <v>49</v>
      </c>
      <c r="J1949" s="10">
        <v>3.13</v>
      </c>
      <c r="K1949" s="8" t="s">
        <v>13091</v>
      </c>
      <c r="L1949" s="8"/>
      <c r="M1949" s="8"/>
      <c r="N1949" s="51" t="s">
        <v>13092</v>
      </c>
      <c r="O1949" s="51" t="s">
        <v>52</v>
      </c>
      <c r="P1949" s="51"/>
      <c r="Q1949" s="51"/>
      <c r="R1949" s="51" t="s">
        <v>13093</v>
      </c>
      <c r="S1949" s="51" t="s">
        <v>4451</v>
      </c>
      <c r="T1949" s="11" t="str">
        <f t="shared" si="2"/>
        <v>Lekeisha Moore</v>
      </c>
      <c r="U1949" s="51" t="s">
        <v>55</v>
      </c>
      <c r="V1949" s="51" t="s">
        <v>13094</v>
      </c>
      <c r="W1949" s="51"/>
      <c r="X1949" s="51" t="s">
        <v>13095</v>
      </c>
      <c r="Y1949" s="51" t="s">
        <v>60</v>
      </c>
      <c r="Z1949" s="56" t="s">
        <v>13096</v>
      </c>
      <c r="AA1949" s="51" t="s">
        <v>60</v>
      </c>
      <c r="AB1949" s="56" t="s">
        <v>13097</v>
      </c>
      <c r="AC1949" s="51" t="s">
        <v>60</v>
      </c>
      <c r="AD1949" s="56" t="s">
        <v>13098</v>
      </c>
      <c r="AE1949" s="51"/>
      <c r="AF1949" s="8" t="s">
        <v>13099</v>
      </c>
      <c r="AG1949" s="8" t="s">
        <v>947</v>
      </c>
      <c r="AH1949" s="8" t="s">
        <v>352</v>
      </c>
      <c r="AI1949" s="8" t="s">
        <v>66</v>
      </c>
      <c r="AJ1949" s="8"/>
      <c r="AK1949" s="8"/>
      <c r="AL1949" s="8"/>
      <c r="AM1949" s="8"/>
      <c r="AN1949" s="8" t="s">
        <v>13100</v>
      </c>
      <c r="AO1949" s="8" t="s">
        <v>13101</v>
      </c>
      <c r="AP1949" s="29" t="s">
        <v>13099</v>
      </c>
      <c r="AQ1949" s="11">
        <v>12685.0</v>
      </c>
    </row>
    <row r="1950">
      <c r="A1950" s="8" t="str">
        <f t="shared" si="1"/>
        <v>Ryan Pitts</v>
      </c>
      <c r="B1950" s="51" t="s">
        <v>13089</v>
      </c>
      <c r="C1950" s="8" t="s">
        <v>12958</v>
      </c>
      <c r="D1950" s="2" t="s">
        <v>934</v>
      </c>
      <c r="E1950" s="8" t="s">
        <v>10144</v>
      </c>
      <c r="F1950" s="8" t="s">
        <v>936</v>
      </c>
      <c r="G1950" s="51" t="s">
        <v>12642</v>
      </c>
      <c r="H1950" s="8" t="s">
        <v>13090</v>
      </c>
      <c r="I1950" s="8" t="s">
        <v>49</v>
      </c>
      <c r="J1950" s="10">
        <v>3.13</v>
      </c>
      <c r="K1950" s="8" t="s">
        <v>13091</v>
      </c>
      <c r="L1950" s="8"/>
      <c r="M1950" s="8"/>
      <c r="N1950" s="51" t="s">
        <v>13102</v>
      </c>
      <c r="O1950" s="51" t="s">
        <v>52</v>
      </c>
      <c r="P1950" s="51"/>
      <c r="Q1950" s="51"/>
      <c r="R1950" s="51" t="s">
        <v>927</v>
      </c>
      <c r="S1950" s="51" t="s">
        <v>13103</v>
      </c>
      <c r="T1950" s="11" t="str">
        <f t="shared" si="2"/>
        <v>Ryan Pitts</v>
      </c>
      <c r="U1950" s="51" t="s">
        <v>80</v>
      </c>
      <c r="V1950" s="51" t="s">
        <v>13104</v>
      </c>
      <c r="W1950" s="51"/>
      <c r="X1950" s="51" t="s">
        <v>13095</v>
      </c>
      <c r="Y1950" s="56" t="s">
        <v>13105</v>
      </c>
      <c r="Z1950" s="56" t="s">
        <v>13096</v>
      </c>
      <c r="AA1950" s="56" t="s">
        <v>13106</v>
      </c>
      <c r="AB1950" s="56" t="s">
        <v>13097</v>
      </c>
      <c r="AC1950" s="56" t="s">
        <v>13107</v>
      </c>
      <c r="AD1950" s="56" t="s">
        <v>13098</v>
      </c>
      <c r="AE1950" s="51"/>
      <c r="AF1950" s="8" t="s">
        <v>13099</v>
      </c>
      <c r="AG1950" s="8" t="s">
        <v>947</v>
      </c>
      <c r="AH1950" s="8" t="s">
        <v>352</v>
      </c>
      <c r="AI1950" s="8" t="s">
        <v>66</v>
      </c>
      <c r="AJ1950" s="8"/>
      <c r="AK1950" s="8"/>
      <c r="AL1950" s="8"/>
      <c r="AM1950" s="8"/>
      <c r="AN1950" s="8" t="s">
        <v>13100</v>
      </c>
      <c r="AO1950" s="8" t="s">
        <v>13101</v>
      </c>
      <c r="AP1950" s="29" t="s">
        <v>13099</v>
      </c>
      <c r="AQ1950" s="11">
        <v>12685.0</v>
      </c>
    </row>
    <row r="1951">
      <c r="A1951" s="8" t="str">
        <f t="shared" si="1"/>
        <v>Norm Alston</v>
      </c>
      <c r="B1951" s="51" t="s">
        <v>13108</v>
      </c>
      <c r="C1951" s="8" t="s">
        <v>12958</v>
      </c>
      <c r="D1951" s="9" t="s">
        <v>934</v>
      </c>
      <c r="E1951" s="8" t="s">
        <v>13109</v>
      </c>
      <c r="F1951" s="8" t="s">
        <v>936</v>
      </c>
      <c r="G1951" s="51" t="s">
        <v>12642</v>
      </c>
      <c r="H1951" s="8" t="s">
        <v>13110</v>
      </c>
      <c r="I1951" s="8" t="s">
        <v>49</v>
      </c>
      <c r="J1951" s="10">
        <v>3.2</v>
      </c>
      <c r="K1951" s="13" t="s">
        <v>13111</v>
      </c>
      <c r="L1951" s="8"/>
      <c r="M1951" s="8"/>
      <c r="N1951" s="51" t="s">
        <v>13112</v>
      </c>
      <c r="O1951" s="51" t="s">
        <v>52</v>
      </c>
      <c r="P1951" s="51"/>
      <c r="Q1951" s="51"/>
      <c r="R1951" s="51" t="s">
        <v>13113</v>
      </c>
      <c r="S1951" s="51" t="s">
        <v>13114</v>
      </c>
      <c r="T1951" s="11" t="str">
        <f t="shared" si="2"/>
        <v>Norm Alston</v>
      </c>
      <c r="U1951" s="51" t="s">
        <v>55</v>
      </c>
      <c r="V1951" s="51" t="s">
        <v>13115</v>
      </c>
      <c r="W1951" s="57" t="s">
        <v>13116</v>
      </c>
      <c r="X1951" s="51" t="s">
        <v>13117</v>
      </c>
      <c r="Y1951" s="51" t="s">
        <v>60</v>
      </c>
      <c r="Z1951" s="56" t="s">
        <v>13118</v>
      </c>
      <c r="AA1951" s="56" t="s">
        <v>13119</v>
      </c>
      <c r="AB1951" s="51" t="s">
        <v>60</v>
      </c>
      <c r="AC1951" s="51" t="s">
        <v>60</v>
      </c>
      <c r="AD1951" s="56" t="s">
        <v>13120</v>
      </c>
      <c r="AE1951" s="51" t="s">
        <v>13121</v>
      </c>
      <c r="AF1951" s="8" t="s">
        <v>13122</v>
      </c>
      <c r="AG1951" s="8" t="s">
        <v>947</v>
      </c>
      <c r="AH1951" s="8" t="s">
        <v>65</v>
      </c>
      <c r="AI1951" s="8" t="s">
        <v>66</v>
      </c>
      <c r="AJ1951" s="8"/>
      <c r="AK1951" s="8"/>
      <c r="AL1951" s="8"/>
      <c r="AM1951" s="8"/>
      <c r="AN1951" s="8" t="s">
        <v>13123</v>
      </c>
      <c r="AO1951" s="8" t="s">
        <v>13124</v>
      </c>
      <c r="AP1951" s="14" t="s">
        <v>13122</v>
      </c>
      <c r="AQ1951" s="11">
        <v>13407.0</v>
      </c>
    </row>
    <row r="1952">
      <c r="A1952" s="8" t="str">
        <f t="shared" si="1"/>
        <v>Ayla Granados</v>
      </c>
      <c r="B1952" s="51" t="s">
        <v>13108</v>
      </c>
      <c r="C1952" s="8" t="s">
        <v>12958</v>
      </c>
      <c r="D1952" s="9" t="s">
        <v>934</v>
      </c>
      <c r="E1952" s="8" t="s">
        <v>13109</v>
      </c>
      <c r="F1952" s="8" t="s">
        <v>936</v>
      </c>
      <c r="G1952" s="51" t="s">
        <v>12642</v>
      </c>
      <c r="H1952" s="8" t="s">
        <v>13110</v>
      </c>
      <c r="I1952" s="8" t="s">
        <v>49</v>
      </c>
      <c r="J1952" s="10">
        <v>3.2</v>
      </c>
      <c r="K1952" s="13" t="s">
        <v>13111</v>
      </c>
      <c r="L1952" s="8"/>
      <c r="M1952" s="8"/>
      <c r="N1952" s="51" t="s">
        <v>13125</v>
      </c>
      <c r="O1952" s="57" t="s">
        <v>52</v>
      </c>
      <c r="P1952" s="51"/>
      <c r="Q1952" s="51"/>
      <c r="R1952" s="57" t="s">
        <v>1354</v>
      </c>
      <c r="S1952" s="57" t="s">
        <v>1355</v>
      </c>
      <c r="T1952" s="11" t="str">
        <f t="shared" si="2"/>
        <v>Ayla Granados</v>
      </c>
      <c r="U1952" s="51" t="s">
        <v>80</v>
      </c>
      <c r="V1952" s="51" t="s">
        <v>13126</v>
      </c>
      <c r="W1952" s="51"/>
      <c r="X1952" s="51" t="s">
        <v>13117</v>
      </c>
      <c r="Y1952" s="51" t="s">
        <v>60</v>
      </c>
      <c r="Z1952" s="56" t="s">
        <v>13118</v>
      </c>
      <c r="AA1952" s="51" t="s">
        <v>60</v>
      </c>
      <c r="AB1952" s="56" t="s">
        <v>13127</v>
      </c>
      <c r="AC1952" s="51" t="s">
        <v>60</v>
      </c>
      <c r="AD1952" s="56" t="s">
        <v>13120</v>
      </c>
      <c r="AE1952" s="51" t="s">
        <v>13121</v>
      </c>
      <c r="AF1952" s="8" t="s">
        <v>13122</v>
      </c>
      <c r="AG1952" s="8" t="s">
        <v>947</v>
      </c>
      <c r="AH1952" s="8" t="s">
        <v>65</v>
      </c>
      <c r="AI1952" s="8" t="s">
        <v>66</v>
      </c>
      <c r="AJ1952" s="8"/>
      <c r="AK1952" s="8"/>
      <c r="AL1952" s="8"/>
      <c r="AM1952" s="8"/>
      <c r="AN1952" s="8" t="s">
        <v>13123</v>
      </c>
      <c r="AO1952" s="8" t="s">
        <v>13128</v>
      </c>
      <c r="AP1952" s="14" t="s">
        <v>13122</v>
      </c>
      <c r="AQ1952" s="11">
        <v>13407.0</v>
      </c>
    </row>
    <row r="1953">
      <c r="A1953" s="8" t="str">
        <f t="shared" si="1"/>
        <v>Tina Fernandes</v>
      </c>
      <c r="B1953" s="51" t="s">
        <v>13129</v>
      </c>
      <c r="C1953" s="8" t="s">
        <v>12958</v>
      </c>
      <c r="D1953" s="9" t="s">
        <v>934</v>
      </c>
      <c r="E1953" s="8" t="s">
        <v>1647</v>
      </c>
      <c r="F1953" s="8" t="s">
        <v>936</v>
      </c>
      <c r="G1953" s="51" t="s">
        <v>12642</v>
      </c>
      <c r="H1953" s="8" t="s">
        <v>13130</v>
      </c>
      <c r="I1953" s="8" t="s">
        <v>49</v>
      </c>
      <c r="J1953" s="10">
        <v>3.24</v>
      </c>
      <c r="K1953" s="13" t="s">
        <v>13131</v>
      </c>
      <c r="L1953" s="8"/>
      <c r="M1953" s="8"/>
      <c r="N1953" s="51" t="s">
        <v>13132</v>
      </c>
      <c r="O1953" s="51" t="s">
        <v>52</v>
      </c>
      <c r="P1953" s="51"/>
      <c r="Q1953" s="51"/>
      <c r="R1953" s="51" t="s">
        <v>13133</v>
      </c>
      <c r="S1953" s="51" t="s">
        <v>13134</v>
      </c>
      <c r="T1953" s="11" t="str">
        <f t="shared" si="2"/>
        <v>Tina Fernandes</v>
      </c>
      <c r="U1953" s="51" t="s">
        <v>55</v>
      </c>
      <c r="V1953" s="51" t="s">
        <v>13135</v>
      </c>
      <c r="W1953" s="51" t="s">
        <v>13136</v>
      </c>
      <c r="X1953" s="51" t="s">
        <v>13137</v>
      </c>
      <c r="Y1953" s="8" t="s">
        <v>60</v>
      </c>
      <c r="Z1953" s="12" t="s">
        <v>13138</v>
      </c>
      <c r="AA1953" s="8" t="s">
        <v>60</v>
      </c>
      <c r="AB1953" s="12" t="s">
        <v>13139</v>
      </c>
      <c r="AC1953" s="8" t="s">
        <v>60</v>
      </c>
      <c r="AD1953" s="12" t="s">
        <v>13140</v>
      </c>
      <c r="AE1953" s="8" t="s">
        <v>13141</v>
      </c>
      <c r="AF1953" s="8" t="s">
        <v>13142</v>
      </c>
      <c r="AG1953" s="8" t="s">
        <v>947</v>
      </c>
      <c r="AH1953" s="8" t="s">
        <v>543</v>
      </c>
      <c r="AI1953" s="8" t="s">
        <v>66</v>
      </c>
      <c r="AJ1953" s="8"/>
      <c r="AK1953" s="8" t="s">
        <v>6294</v>
      </c>
      <c r="AL1953" s="8" t="s">
        <v>13143</v>
      </c>
      <c r="AM1953" s="8" t="s">
        <v>70</v>
      </c>
      <c r="AN1953" s="8" t="s">
        <v>13144</v>
      </c>
      <c r="AO1953" s="8" t="s">
        <v>13145</v>
      </c>
      <c r="AP1953" s="14" t="s">
        <v>13142</v>
      </c>
      <c r="AQ1953" s="11">
        <v>24074.0</v>
      </c>
    </row>
    <row r="1954">
      <c r="A1954" s="8" t="str">
        <f t="shared" si="1"/>
        <v>Orentheus Hutcherson</v>
      </c>
      <c r="B1954" s="51" t="s">
        <v>13129</v>
      </c>
      <c r="C1954" s="8" t="s">
        <v>12958</v>
      </c>
      <c r="D1954" s="9" t="s">
        <v>934</v>
      </c>
      <c r="E1954" s="8" t="s">
        <v>1647</v>
      </c>
      <c r="F1954" s="8" t="s">
        <v>936</v>
      </c>
      <c r="G1954" s="51" t="s">
        <v>12642</v>
      </c>
      <c r="H1954" s="8" t="s">
        <v>13130</v>
      </c>
      <c r="I1954" s="8" t="s">
        <v>49</v>
      </c>
      <c r="J1954" s="10">
        <v>3.24</v>
      </c>
      <c r="K1954" s="13" t="s">
        <v>13131</v>
      </c>
      <c r="L1954" s="8"/>
      <c r="M1954" s="8"/>
      <c r="N1954" s="51" t="s">
        <v>13146</v>
      </c>
      <c r="O1954" s="51" t="s">
        <v>52</v>
      </c>
      <c r="P1954" s="51"/>
      <c r="Q1954" s="51"/>
      <c r="R1954" s="51" t="s">
        <v>13147</v>
      </c>
      <c r="S1954" s="51" t="s">
        <v>13148</v>
      </c>
      <c r="T1954" s="11" t="str">
        <f t="shared" si="2"/>
        <v>Orentheus Hutcherson</v>
      </c>
      <c r="U1954" s="51" t="s">
        <v>80</v>
      </c>
      <c r="V1954" s="51" t="s">
        <v>13149</v>
      </c>
      <c r="W1954" s="51" t="s">
        <v>13150</v>
      </c>
      <c r="X1954" s="51" t="s">
        <v>13137</v>
      </c>
      <c r="Y1954" s="8" t="s">
        <v>60</v>
      </c>
      <c r="Z1954" s="12" t="s">
        <v>13138</v>
      </c>
      <c r="AA1954" s="8" t="s">
        <v>60</v>
      </c>
      <c r="AB1954" s="12" t="s">
        <v>13139</v>
      </c>
      <c r="AC1954" s="8" t="s">
        <v>60</v>
      </c>
      <c r="AD1954" s="12" t="s">
        <v>13140</v>
      </c>
      <c r="AE1954" s="8" t="s">
        <v>13141</v>
      </c>
      <c r="AF1954" s="8" t="s">
        <v>13142</v>
      </c>
      <c r="AG1954" s="8" t="s">
        <v>947</v>
      </c>
      <c r="AH1954" s="8" t="s">
        <v>543</v>
      </c>
      <c r="AI1954" s="8" t="s">
        <v>66</v>
      </c>
      <c r="AJ1954" s="8"/>
      <c r="AK1954" s="8" t="s">
        <v>6294</v>
      </c>
      <c r="AL1954" s="8" t="s">
        <v>13143</v>
      </c>
      <c r="AM1954" s="8" t="s">
        <v>70</v>
      </c>
      <c r="AN1954" s="8" t="s">
        <v>13144</v>
      </c>
      <c r="AO1954" s="8" t="s">
        <v>13145</v>
      </c>
      <c r="AP1954" s="14" t="s">
        <v>13142</v>
      </c>
      <c r="AQ1954" s="11">
        <v>24074.0</v>
      </c>
    </row>
    <row r="1955">
      <c r="A1955" s="8" t="str">
        <f t="shared" si="1"/>
        <v>Sean Fernandes</v>
      </c>
      <c r="B1955" s="51" t="s">
        <v>13129</v>
      </c>
      <c r="C1955" s="8" t="s">
        <v>12958</v>
      </c>
      <c r="D1955" s="9" t="s">
        <v>934</v>
      </c>
      <c r="E1955" s="8" t="s">
        <v>1647</v>
      </c>
      <c r="F1955" s="8" t="s">
        <v>936</v>
      </c>
      <c r="G1955" s="51" t="s">
        <v>12642</v>
      </c>
      <c r="H1955" s="8" t="s">
        <v>13130</v>
      </c>
      <c r="I1955" s="8" t="s">
        <v>49</v>
      </c>
      <c r="J1955" s="10">
        <v>3.24</v>
      </c>
      <c r="K1955" s="13" t="s">
        <v>13131</v>
      </c>
      <c r="L1955" s="8"/>
      <c r="M1955" s="8"/>
      <c r="N1955" s="51" t="s">
        <v>13151</v>
      </c>
      <c r="O1955" s="51" t="s">
        <v>52</v>
      </c>
      <c r="P1955" s="51"/>
      <c r="Q1955" s="51"/>
      <c r="R1955" s="51" t="s">
        <v>940</v>
      </c>
      <c r="S1955" s="51" t="s">
        <v>13134</v>
      </c>
      <c r="T1955" s="11" t="str">
        <f t="shared" si="2"/>
        <v>Sean Fernandes</v>
      </c>
      <c r="U1955" s="51" t="s">
        <v>80</v>
      </c>
      <c r="V1955" s="51" t="s">
        <v>13152</v>
      </c>
      <c r="W1955" s="51" t="s">
        <v>13136</v>
      </c>
      <c r="X1955" s="51" t="s">
        <v>13137</v>
      </c>
      <c r="Y1955" s="8" t="s">
        <v>60</v>
      </c>
      <c r="Z1955" s="12" t="s">
        <v>13138</v>
      </c>
      <c r="AA1955" s="8" t="s">
        <v>60</v>
      </c>
      <c r="AB1955" s="12" t="s">
        <v>13139</v>
      </c>
      <c r="AC1955" s="8" t="s">
        <v>60</v>
      </c>
      <c r="AD1955" s="12" t="s">
        <v>13140</v>
      </c>
      <c r="AE1955" s="8" t="s">
        <v>13141</v>
      </c>
      <c r="AF1955" s="8" t="s">
        <v>13142</v>
      </c>
      <c r="AG1955" s="8" t="s">
        <v>947</v>
      </c>
      <c r="AH1955" s="8" t="s">
        <v>543</v>
      </c>
      <c r="AI1955" s="8" t="s">
        <v>66</v>
      </c>
      <c r="AJ1955" s="8"/>
      <c r="AK1955" s="8" t="s">
        <v>6294</v>
      </c>
      <c r="AL1955" s="8" t="s">
        <v>13143</v>
      </c>
      <c r="AM1955" s="8" t="s">
        <v>70</v>
      </c>
      <c r="AN1955" s="8" t="s">
        <v>13144</v>
      </c>
      <c r="AO1955" s="8" t="s">
        <v>13145</v>
      </c>
      <c r="AP1955" s="14" t="s">
        <v>13142</v>
      </c>
      <c r="AQ1955" s="11">
        <v>24074.0</v>
      </c>
    </row>
    <row r="1956">
      <c r="A1956" s="8" t="str">
        <f t="shared" si="1"/>
        <v>Steven Sarigiannis</v>
      </c>
      <c r="B1956" s="51" t="s">
        <v>13129</v>
      </c>
      <c r="C1956" s="8" t="s">
        <v>12958</v>
      </c>
      <c r="D1956" s="9" t="s">
        <v>934</v>
      </c>
      <c r="E1956" s="8" t="s">
        <v>1647</v>
      </c>
      <c r="F1956" s="8" t="s">
        <v>936</v>
      </c>
      <c r="G1956" s="51" t="s">
        <v>12642</v>
      </c>
      <c r="H1956" s="8" t="s">
        <v>13130</v>
      </c>
      <c r="I1956" s="8" t="s">
        <v>49</v>
      </c>
      <c r="J1956" s="10">
        <v>3.24</v>
      </c>
      <c r="K1956" s="8" t="s">
        <v>13131</v>
      </c>
      <c r="L1956" s="8"/>
      <c r="M1956" s="8"/>
      <c r="N1956" s="51" t="s">
        <v>13153</v>
      </c>
      <c r="O1956" s="57" t="s">
        <v>52</v>
      </c>
      <c r="P1956" s="51"/>
      <c r="Q1956" s="51"/>
      <c r="R1956" s="57" t="s">
        <v>1191</v>
      </c>
      <c r="S1956" s="57" t="s">
        <v>13154</v>
      </c>
      <c r="T1956" s="11" t="str">
        <f t="shared" si="2"/>
        <v>Steven Sarigiannis</v>
      </c>
      <c r="U1956" s="57" t="s">
        <v>80</v>
      </c>
      <c r="V1956" s="51" t="s">
        <v>13155</v>
      </c>
      <c r="W1956" s="51"/>
      <c r="X1956" s="51" t="s">
        <v>13137</v>
      </c>
      <c r="Y1956" s="51" t="s">
        <v>60</v>
      </c>
      <c r="Z1956" s="56" t="s">
        <v>13156</v>
      </c>
      <c r="AA1956" s="51" t="s">
        <v>60</v>
      </c>
      <c r="AB1956" s="56" t="s">
        <v>13157</v>
      </c>
      <c r="AC1956" s="51" t="s">
        <v>60</v>
      </c>
      <c r="AD1956" s="56" t="s">
        <v>13140</v>
      </c>
      <c r="AE1956" s="51" t="s">
        <v>13141</v>
      </c>
      <c r="AF1956" s="8" t="s">
        <v>13142</v>
      </c>
      <c r="AG1956" s="8" t="s">
        <v>947</v>
      </c>
      <c r="AH1956" s="8" t="s">
        <v>543</v>
      </c>
      <c r="AI1956" s="8" t="s">
        <v>66</v>
      </c>
      <c r="AJ1956" s="8"/>
      <c r="AK1956" s="8" t="s">
        <v>6294</v>
      </c>
      <c r="AL1956" s="8" t="s">
        <v>13143</v>
      </c>
      <c r="AM1956" s="8" t="s">
        <v>70</v>
      </c>
      <c r="AN1956" s="8" t="s">
        <v>13144</v>
      </c>
      <c r="AO1956" s="8" t="s">
        <v>13158</v>
      </c>
      <c r="AP1956" s="14" t="s">
        <v>13142</v>
      </c>
      <c r="AQ1956" s="11">
        <v>24074.0</v>
      </c>
    </row>
    <row r="1957">
      <c r="A1957" s="8" t="str">
        <f t="shared" si="1"/>
        <v>Torrey Olson</v>
      </c>
      <c r="B1957" s="51" t="s">
        <v>13159</v>
      </c>
      <c r="C1957" s="8" t="s">
        <v>12958</v>
      </c>
      <c r="D1957" s="9" t="s">
        <v>934</v>
      </c>
      <c r="E1957" s="8" t="s">
        <v>11129</v>
      </c>
      <c r="F1957" s="8" t="s">
        <v>936</v>
      </c>
      <c r="G1957" s="51" t="s">
        <v>12642</v>
      </c>
      <c r="H1957" s="8" t="s">
        <v>13160</v>
      </c>
      <c r="I1957" s="8" t="s">
        <v>49</v>
      </c>
      <c r="J1957" s="10">
        <v>3.38</v>
      </c>
      <c r="K1957" s="13" t="s">
        <v>13161</v>
      </c>
      <c r="L1957" s="8"/>
      <c r="M1957" s="8"/>
      <c r="N1957" s="51" t="s">
        <v>13162</v>
      </c>
      <c r="O1957" s="51" t="s">
        <v>52</v>
      </c>
      <c r="P1957" s="51"/>
      <c r="Q1957" s="51"/>
      <c r="R1957" s="51" t="s">
        <v>13163</v>
      </c>
      <c r="S1957" s="51" t="s">
        <v>1533</v>
      </c>
      <c r="T1957" s="11" t="str">
        <f t="shared" si="2"/>
        <v>Torrey Olson</v>
      </c>
      <c r="U1957" s="51" t="s">
        <v>55</v>
      </c>
      <c r="V1957" s="51" t="s">
        <v>13164</v>
      </c>
      <c r="W1957" s="51" t="s">
        <v>13165</v>
      </c>
      <c r="X1957" s="51" t="s">
        <v>13166</v>
      </c>
      <c r="Y1957" s="8" t="s">
        <v>60</v>
      </c>
      <c r="Z1957" s="12" t="s">
        <v>13167</v>
      </c>
      <c r="AA1957" s="12" t="s">
        <v>13168</v>
      </c>
      <c r="AB1957" s="12" t="s">
        <v>13169</v>
      </c>
      <c r="AC1957" s="8" t="s">
        <v>60</v>
      </c>
      <c r="AD1957" s="12" t="s">
        <v>13170</v>
      </c>
      <c r="AE1957" s="8" t="s">
        <v>13171</v>
      </c>
      <c r="AF1957" s="8" t="s">
        <v>13172</v>
      </c>
      <c r="AG1957" s="8" t="s">
        <v>947</v>
      </c>
      <c r="AH1957" s="8" t="s">
        <v>352</v>
      </c>
      <c r="AI1957" s="8" t="s">
        <v>66</v>
      </c>
      <c r="AJ1957" s="8"/>
      <c r="AK1957" s="8" t="s">
        <v>948</v>
      </c>
      <c r="AL1957" s="8" t="s">
        <v>10773</v>
      </c>
      <c r="AM1957" s="8" t="s">
        <v>2322</v>
      </c>
      <c r="AN1957" s="8" t="s">
        <v>13173</v>
      </c>
      <c r="AO1957" s="8" t="s">
        <v>13174</v>
      </c>
      <c r="AP1957" s="14" t="s">
        <v>13172</v>
      </c>
      <c r="AQ1957" s="11">
        <v>12567.0</v>
      </c>
    </row>
    <row r="1958">
      <c r="A1958" s="8" t="str">
        <f t="shared" si="1"/>
        <v>Anthony Heredia</v>
      </c>
      <c r="B1958" s="51" t="s">
        <v>13159</v>
      </c>
      <c r="C1958" s="8" t="s">
        <v>12958</v>
      </c>
      <c r="D1958" s="9" t="s">
        <v>934</v>
      </c>
      <c r="E1958" s="8" t="s">
        <v>11129</v>
      </c>
      <c r="F1958" s="8" t="s">
        <v>936</v>
      </c>
      <c r="G1958" s="51" t="s">
        <v>12642</v>
      </c>
      <c r="H1958" s="8" t="s">
        <v>13160</v>
      </c>
      <c r="I1958" s="8" t="s">
        <v>49</v>
      </c>
      <c r="J1958" s="10">
        <v>3.38</v>
      </c>
      <c r="K1958" s="13" t="s">
        <v>13161</v>
      </c>
      <c r="L1958" s="8"/>
      <c r="M1958" s="8"/>
      <c r="N1958" s="51" t="s">
        <v>13175</v>
      </c>
      <c r="O1958" s="51" t="s">
        <v>52</v>
      </c>
      <c r="P1958" s="51"/>
      <c r="Q1958" s="51"/>
      <c r="R1958" s="51" t="s">
        <v>6978</v>
      </c>
      <c r="S1958" s="51" t="s">
        <v>13176</v>
      </c>
      <c r="T1958" s="11" t="str">
        <f t="shared" si="2"/>
        <v>Anthony Heredia</v>
      </c>
      <c r="U1958" s="51" t="s">
        <v>106</v>
      </c>
      <c r="V1958" s="51" t="s">
        <v>13177</v>
      </c>
      <c r="W1958" s="51"/>
      <c r="X1958" s="51" t="s">
        <v>13166</v>
      </c>
      <c r="Y1958" s="12" t="s">
        <v>13178</v>
      </c>
      <c r="Z1958" s="12" t="s">
        <v>13167</v>
      </c>
      <c r="AA1958" s="12" t="s">
        <v>13179</v>
      </c>
      <c r="AB1958" s="12" t="s">
        <v>13169</v>
      </c>
      <c r="AC1958" s="8" t="s">
        <v>60</v>
      </c>
      <c r="AD1958" s="12" t="s">
        <v>13170</v>
      </c>
      <c r="AE1958" s="8" t="s">
        <v>13171</v>
      </c>
      <c r="AF1958" s="8" t="s">
        <v>13172</v>
      </c>
      <c r="AG1958" s="8" t="s">
        <v>947</v>
      </c>
      <c r="AH1958" s="8" t="s">
        <v>352</v>
      </c>
      <c r="AI1958" s="8" t="s">
        <v>66</v>
      </c>
      <c r="AJ1958" s="8"/>
      <c r="AK1958" s="8" t="s">
        <v>948</v>
      </c>
      <c r="AL1958" s="8" t="s">
        <v>10773</v>
      </c>
      <c r="AM1958" s="8" t="s">
        <v>2322</v>
      </c>
      <c r="AN1958" s="8" t="s">
        <v>13173</v>
      </c>
      <c r="AO1958" s="8" t="s">
        <v>13174</v>
      </c>
      <c r="AP1958" s="14" t="s">
        <v>13172</v>
      </c>
      <c r="AQ1958" s="11">
        <v>12567.0</v>
      </c>
    </row>
    <row r="1959">
      <c r="A1959" s="8" t="str">
        <f t="shared" si="1"/>
        <v>David Pleitez</v>
      </c>
      <c r="B1959" s="51" t="s">
        <v>13159</v>
      </c>
      <c r="C1959" s="8" t="s">
        <v>12958</v>
      </c>
      <c r="D1959" s="2" t="s">
        <v>934</v>
      </c>
      <c r="E1959" s="8" t="s">
        <v>11129</v>
      </c>
      <c r="F1959" s="8" t="s">
        <v>936</v>
      </c>
      <c r="G1959" s="51" t="s">
        <v>12642</v>
      </c>
      <c r="H1959" s="8" t="s">
        <v>13160</v>
      </c>
      <c r="I1959" s="8" t="s">
        <v>49</v>
      </c>
      <c r="J1959" s="10">
        <v>3.38</v>
      </c>
      <c r="K1959" s="8" t="s">
        <v>13161</v>
      </c>
      <c r="L1959" s="8"/>
      <c r="M1959" s="8"/>
      <c r="N1959" s="51" t="s">
        <v>13180</v>
      </c>
      <c r="O1959" s="51" t="s">
        <v>52</v>
      </c>
      <c r="P1959" s="51"/>
      <c r="Q1959" s="51"/>
      <c r="R1959" s="51" t="s">
        <v>289</v>
      </c>
      <c r="S1959" s="51" t="s">
        <v>13181</v>
      </c>
      <c r="T1959" s="11" t="str">
        <f t="shared" si="2"/>
        <v>David Pleitez</v>
      </c>
      <c r="U1959" s="51" t="s">
        <v>106</v>
      </c>
      <c r="V1959" s="51" t="s">
        <v>13182</v>
      </c>
      <c r="W1959" s="51" t="s">
        <v>13183</v>
      </c>
      <c r="X1959" s="51" t="s">
        <v>13166</v>
      </c>
      <c r="Y1959" s="51" t="s">
        <v>60</v>
      </c>
      <c r="Z1959" s="56" t="s">
        <v>13184</v>
      </c>
      <c r="AA1959" s="51" t="s">
        <v>60</v>
      </c>
      <c r="AB1959" s="56" t="s">
        <v>13169</v>
      </c>
      <c r="AC1959" s="51" t="s">
        <v>60</v>
      </c>
      <c r="AD1959" s="56" t="s">
        <v>13170</v>
      </c>
      <c r="AE1959" s="51" t="s">
        <v>13171</v>
      </c>
      <c r="AF1959" s="8" t="s">
        <v>13172</v>
      </c>
      <c r="AG1959" s="8" t="s">
        <v>947</v>
      </c>
      <c r="AH1959" s="8" t="s">
        <v>352</v>
      </c>
      <c r="AI1959" s="8" t="s">
        <v>66</v>
      </c>
      <c r="AJ1959" s="8"/>
      <c r="AK1959" s="8" t="s">
        <v>948</v>
      </c>
      <c r="AL1959" s="8" t="s">
        <v>10773</v>
      </c>
      <c r="AM1959" s="8" t="s">
        <v>2322</v>
      </c>
      <c r="AN1959" s="8" t="s">
        <v>13173</v>
      </c>
      <c r="AO1959" s="8" t="s">
        <v>13174</v>
      </c>
      <c r="AP1959" s="29" t="s">
        <v>13172</v>
      </c>
      <c r="AQ1959" s="11">
        <v>12567.0</v>
      </c>
    </row>
    <row r="1960">
      <c r="A1960" s="8" t="str">
        <f t="shared" si="1"/>
        <v>Tracy Thompson</v>
      </c>
      <c r="B1960" s="51" t="s">
        <v>13159</v>
      </c>
      <c r="C1960" s="8" t="s">
        <v>12958</v>
      </c>
      <c r="D1960" s="9" t="s">
        <v>934</v>
      </c>
      <c r="E1960" s="8" t="s">
        <v>11129</v>
      </c>
      <c r="F1960" s="8" t="s">
        <v>936</v>
      </c>
      <c r="G1960" s="51" t="s">
        <v>12642</v>
      </c>
      <c r="H1960" s="8" t="s">
        <v>13160</v>
      </c>
      <c r="I1960" s="8" t="s">
        <v>49</v>
      </c>
      <c r="J1960" s="10">
        <v>3.38</v>
      </c>
      <c r="K1960" s="13" t="s">
        <v>13161</v>
      </c>
      <c r="L1960" s="8"/>
      <c r="M1960" s="8"/>
      <c r="N1960" s="51" t="s">
        <v>13185</v>
      </c>
      <c r="O1960" s="51" t="s">
        <v>52</v>
      </c>
      <c r="P1960" s="51"/>
      <c r="Q1960" s="51"/>
      <c r="R1960" s="51" t="s">
        <v>1246</v>
      </c>
      <c r="S1960" s="51" t="s">
        <v>3414</v>
      </c>
      <c r="T1960" s="11" t="str">
        <f t="shared" si="2"/>
        <v>Tracy Thompson</v>
      </c>
      <c r="U1960" s="51" t="s">
        <v>106</v>
      </c>
      <c r="V1960" s="51" t="s">
        <v>13186</v>
      </c>
      <c r="W1960" s="51"/>
      <c r="X1960" s="51" t="s">
        <v>13166</v>
      </c>
      <c r="Y1960" s="8" t="s">
        <v>60</v>
      </c>
      <c r="Z1960" s="12" t="s">
        <v>13167</v>
      </c>
      <c r="AA1960" s="8" t="s">
        <v>60</v>
      </c>
      <c r="AB1960" s="12" t="s">
        <v>13169</v>
      </c>
      <c r="AC1960" s="8" t="s">
        <v>60</v>
      </c>
      <c r="AD1960" s="12" t="s">
        <v>13170</v>
      </c>
      <c r="AE1960" s="8" t="s">
        <v>13171</v>
      </c>
      <c r="AF1960" s="8" t="s">
        <v>13172</v>
      </c>
      <c r="AG1960" s="8" t="s">
        <v>947</v>
      </c>
      <c r="AH1960" s="8" t="s">
        <v>352</v>
      </c>
      <c r="AI1960" s="8" t="s">
        <v>66</v>
      </c>
      <c r="AJ1960" s="8"/>
      <c r="AK1960" s="8" t="s">
        <v>948</v>
      </c>
      <c r="AL1960" s="8" t="s">
        <v>10773</v>
      </c>
      <c r="AM1960" s="8" t="s">
        <v>2322</v>
      </c>
      <c r="AN1960" s="8" t="s">
        <v>13173</v>
      </c>
      <c r="AO1960" s="8" t="s">
        <v>13174</v>
      </c>
      <c r="AP1960" s="14" t="s">
        <v>13172</v>
      </c>
      <c r="AQ1960" s="11">
        <v>12567.0</v>
      </c>
    </row>
    <row r="1961">
      <c r="A1961" s="8" t="str">
        <f t="shared" si="1"/>
        <v>Channing Wilson</v>
      </c>
      <c r="B1961" s="51" t="s">
        <v>13187</v>
      </c>
      <c r="C1961" s="8" t="s">
        <v>12958</v>
      </c>
      <c r="D1961" s="9" t="s">
        <v>934</v>
      </c>
      <c r="E1961" s="8" t="s">
        <v>13188</v>
      </c>
      <c r="F1961" s="8" t="s">
        <v>936</v>
      </c>
      <c r="G1961" s="51" t="s">
        <v>12642</v>
      </c>
      <c r="H1961" s="8" t="s">
        <v>13189</v>
      </c>
      <c r="I1961" s="8" t="s">
        <v>49</v>
      </c>
      <c r="J1961" s="10">
        <v>3.28</v>
      </c>
      <c r="K1961" s="13" t="s">
        <v>13190</v>
      </c>
      <c r="L1961" s="8"/>
      <c r="M1961" s="8"/>
      <c r="N1961" s="51" t="s">
        <v>13191</v>
      </c>
      <c r="O1961" s="51" t="s">
        <v>52</v>
      </c>
      <c r="P1961" s="51"/>
      <c r="Q1961" s="51"/>
      <c r="R1961" s="51" t="s">
        <v>13192</v>
      </c>
      <c r="S1961" s="51" t="s">
        <v>3011</v>
      </c>
      <c r="T1961" s="11" t="str">
        <f t="shared" si="2"/>
        <v>Channing Wilson</v>
      </c>
      <c r="U1961" s="51" t="s">
        <v>11525</v>
      </c>
      <c r="V1961" s="51" t="s">
        <v>13193</v>
      </c>
      <c r="W1961" s="57" t="s">
        <v>13194</v>
      </c>
      <c r="X1961" s="51" t="s">
        <v>13195</v>
      </c>
      <c r="Y1961" s="12" t="s">
        <v>13196</v>
      </c>
      <c r="Z1961" s="8" t="s">
        <v>60</v>
      </c>
      <c r="AA1961" s="8" t="s">
        <v>60</v>
      </c>
      <c r="AB1961" s="12" t="s">
        <v>13197</v>
      </c>
      <c r="AC1961" s="8" t="s">
        <v>60</v>
      </c>
      <c r="AD1961" s="12" t="s">
        <v>13198</v>
      </c>
      <c r="AE1961" s="8" t="s">
        <v>13199</v>
      </c>
      <c r="AF1961" s="8" t="s">
        <v>13200</v>
      </c>
      <c r="AG1961" s="8" t="s">
        <v>947</v>
      </c>
      <c r="AH1961" s="8" t="s">
        <v>134</v>
      </c>
      <c r="AI1961" s="8" t="s">
        <v>66</v>
      </c>
      <c r="AJ1961" s="8"/>
      <c r="AK1961" s="8"/>
      <c r="AL1961" s="8"/>
      <c r="AM1961" s="8"/>
      <c r="AN1961" s="8" t="s">
        <v>13201</v>
      </c>
      <c r="AO1961" s="8" t="s">
        <v>13202</v>
      </c>
      <c r="AP1961" s="29" t="s">
        <v>13200</v>
      </c>
      <c r="AQ1961" s="11">
        <v>8620.0</v>
      </c>
    </row>
    <row r="1962">
      <c r="A1962" s="8" t="str">
        <f t="shared" si="1"/>
        <v>Troy Johnson</v>
      </c>
      <c r="B1962" s="51" t="s">
        <v>13187</v>
      </c>
      <c r="C1962" s="8" t="s">
        <v>12958</v>
      </c>
      <c r="D1962" s="9" t="s">
        <v>934</v>
      </c>
      <c r="E1962" s="8" t="s">
        <v>13188</v>
      </c>
      <c r="F1962" s="8" t="s">
        <v>936</v>
      </c>
      <c r="G1962" s="51" t="s">
        <v>12642</v>
      </c>
      <c r="H1962" s="8" t="s">
        <v>13189</v>
      </c>
      <c r="I1962" s="8" t="s">
        <v>49</v>
      </c>
      <c r="J1962" s="10">
        <v>3.28</v>
      </c>
      <c r="K1962" s="13" t="s">
        <v>13190</v>
      </c>
      <c r="L1962" s="8"/>
      <c r="M1962" s="8"/>
      <c r="N1962" s="51" t="s">
        <v>13203</v>
      </c>
      <c r="O1962" s="51" t="s">
        <v>52</v>
      </c>
      <c r="P1962" s="51"/>
      <c r="Q1962" s="51"/>
      <c r="R1962" s="51" t="s">
        <v>285</v>
      </c>
      <c r="S1962" s="51" t="s">
        <v>678</v>
      </c>
      <c r="T1962" s="11" t="str">
        <f t="shared" si="2"/>
        <v>Troy Johnson</v>
      </c>
      <c r="U1962" s="51" t="s">
        <v>55</v>
      </c>
      <c r="V1962" s="51" t="s">
        <v>13204</v>
      </c>
      <c r="W1962" s="51" t="s">
        <v>13205</v>
      </c>
      <c r="X1962" s="51" t="s">
        <v>13195</v>
      </c>
      <c r="Y1962" s="8" t="s">
        <v>60</v>
      </c>
      <c r="Z1962" s="8" t="s">
        <v>60</v>
      </c>
      <c r="AA1962" s="8" t="s">
        <v>60</v>
      </c>
      <c r="AB1962" s="12" t="s">
        <v>13197</v>
      </c>
      <c r="AC1962" s="8" t="s">
        <v>60</v>
      </c>
      <c r="AD1962" s="12" t="s">
        <v>13198</v>
      </c>
      <c r="AE1962" s="8" t="s">
        <v>13199</v>
      </c>
      <c r="AF1962" s="8" t="s">
        <v>13200</v>
      </c>
      <c r="AG1962" s="8" t="s">
        <v>947</v>
      </c>
      <c r="AH1962" s="8" t="s">
        <v>134</v>
      </c>
      <c r="AI1962" s="8" t="s">
        <v>66</v>
      </c>
      <c r="AJ1962" s="8"/>
      <c r="AK1962" s="8"/>
      <c r="AL1962" s="8"/>
      <c r="AM1962" s="8"/>
      <c r="AN1962" s="8" t="s">
        <v>13201</v>
      </c>
      <c r="AO1962" s="8" t="s">
        <v>13202</v>
      </c>
      <c r="AP1962" s="29" t="s">
        <v>13200</v>
      </c>
      <c r="AQ1962" s="11">
        <v>8620.0</v>
      </c>
    </row>
    <row r="1963">
      <c r="A1963" s="8" t="str">
        <f t="shared" si="1"/>
        <v>Casey Ballinger</v>
      </c>
      <c r="B1963" s="51" t="s">
        <v>13187</v>
      </c>
      <c r="C1963" s="8" t="s">
        <v>12958</v>
      </c>
      <c r="D1963" s="2" t="s">
        <v>934</v>
      </c>
      <c r="E1963" s="8" t="s">
        <v>13188</v>
      </c>
      <c r="F1963" s="8" t="s">
        <v>936</v>
      </c>
      <c r="G1963" s="51" t="s">
        <v>12642</v>
      </c>
      <c r="H1963" s="8" t="s">
        <v>13189</v>
      </c>
      <c r="I1963" s="8" t="s">
        <v>49</v>
      </c>
      <c r="J1963" s="10">
        <v>3.28</v>
      </c>
      <c r="K1963" s="13" t="s">
        <v>13190</v>
      </c>
      <c r="L1963" s="8"/>
      <c r="M1963" s="8"/>
      <c r="N1963" s="51" t="s">
        <v>13206</v>
      </c>
      <c r="O1963" s="51" t="s">
        <v>52</v>
      </c>
      <c r="P1963" s="51"/>
      <c r="Q1963" s="51"/>
      <c r="R1963" s="51" t="s">
        <v>1641</v>
      </c>
      <c r="S1963" s="51" t="s">
        <v>13207</v>
      </c>
      <c r="T1963" s="11" t="str">
        <f t="shared" si="2"/>
        <v>Casey Ballinger</v>
      </c>
      <c r="U1963" s="51" t="s">
        <v>160</v>
      </c>
      <c r="V1963" s="51" t="s">
        <v>13208</v>
      </c>
      <c r="W1963" s="51"/>
      <c r="X1963" s="51" t="s">
        <v>13195</v>
      </c>
      <c r="Y1963" s="51" t="s">
        <v>60</v>
      </c>
      <c r="Z1963" s="51" t="s">
        <v>60</v>
      </c>
      <c r="AA1963" s="51" t="s">
        <v>60</v>
      </c>
      <c r="AB1963" s="56" t="s">
        <v>13209</v>
      </c>
      <c r="AC1963" s="51" t="s">
        <v>60</v>
      </c>
      <c r="AD1963" s="56" t="s">
        <v>13198</v>
      </c>
      <c r="AE1963" s="51" t="s">
        <v>13199</v>
      </c>
      <c r="AF1963" s="8" t="s">
        <v>13200</v>
      </c>
      <c r="AG1963" s="8" t="s">
        <v>947</v>
      </c>
      <c r="AH1963" s="8" t="s">
        <v>134</v>
      </c>
      <c r="AI1963" s="8" t="s">
        <v>66</v>
      </c>
      <c r="AJ1963" s="8"/>
      <c r="AK1963" s="8"/>
      <c r="AL1963" s="8"/>
      <c r="AM1963" s="8"/>
      <c r="AN1963" s="8" t="s">
        <v>13201</v>
      </c>
      <c r="AO1963" s="8" t="s">
        <v>13202</v>
      </c>
      <c r="AP1963" s="29" t="s">
        <v>13200</v>
      </c>
      <c r="AQ1963" s="11">
        <v>8620.0</v>
      </c>
    </row>
    <row r="1964">
      <c r="A1964" s="8" t="str">
        <f t="shared" si="1"/>
        <v>Tom Brenda</v>
      </c>
      <c r="B1964" s="51" t="s">
        <v>13187</v>
      </c>
      <c r="C1964" s="8" t="s">
        <v>12958</v>
      </c>
      <c r="D1964" s="9" t="s">
        <v>934</v>
      </c>
      <c r="E1964" s="8" t="s">
        <v>13188</v>
      </c>
      <c r="F1964" s="8" t="s">
        <v>936</v>
      </c>
      <c r="G1964" s="51" t="s">
        <v>12642</v>
      </c>
      <c r="H1964" s="8" t="s">
        <v>13189</v>
      </c>
      <c r="I1964" s="8" t="s">
        <v>49</v>
      </c>
      <c r="J1964" s="10">
        <v>3.28</v>
      </c>
      <c r="K1964" s="13" t="s">
        <v>13190</v>
      </c>
      <c r="L1964" s="8"/>
      <c r="M1964" s="8"/>
      <c r="N1964" s="51" t="s">
        <v>13210</v>
      </c>
      <c r="O1964" s="51" t="s">
        <v>52</v>
      </c>
      <c r="P1964" s="51"/>
      <c r="Q1964" s="51"/>
      <c r="R1964" s="51" t="s">
        <v>271</v>
      </c>
      <c r="S1964" s="51" t="s">
        <v>1927</v>
      </c>
      <c r="T1964" s="11" t="str">
        <f t="shared" si="2"/>
        <v>Tom Brenda</v>
      </c>
      <c r="U1964" s="51" t="s">
        <v>247</v>
      </c>
      <c r="V1964" s="51"/>
      <c r="W1964" s="51" t="s">
        <v>13211</v>
      </c>
      <c r="X1964" s="51" t="s">
        <v>13195</v>
      </c>
      <c r="Y1964" s="8" t="s">
        <v>60</v>
      </c>
      <c r="Z1964" s="8" t="s">
        <v>60</v>
      </c>
      <c r="AA1964" s="12" t="s">
        <v>13212</v>
      </c>
      <c r="AB1964" s="12" t="s">
        <v>13197</v>
      </c>
      <c r="AC1964" s="8" t="s">
        <v>60</v>
      </c>
      <c r="AD1964" s="12" t="s">
        <v>13198</v>
      </c>
      <c r="AE1964" s="8" t="s">
        <v>13199</v>
      </c>
      <c r="AF1964" s="8" t="s">
        <v>13200</v>
      </c>
      <c r="AG1964" s="8" t="s">
        <v>947</v>
      </c>
      <c r="AH1964" s="8" t="s">
        <v>134</v>
      </c>
      <c r="AI1964" s="8" t="s">
        <v>66</v>
      </c>
      <c r="AJ1964" s="8"/>
      <c r="AK1964" s="8"/>
      <c r="AL1964" s="8"/>
      <c r="AM1964" s="8"/>
      <c r="AN1964" s="8" t="s">
        <v>13201</v>
      </c>
      <c r="AO1964" s="8" t="s">
        <v>13202</v>
      </c>
      <c r="AP1964" s="29" t="s">
        <v>13200</v>
      </c>
      <c r="AQ1964" s="11">
        <v>8620.0</v>
      </c>
    </row>
    <row r="1965">
      <c r="A1965" s="8" t="str">
        <f t="shared" si="1"/>
        <v>Darren Holman</v>
      </c>
      <c r="B1965" s="51" t="s">
        <v>13187</v>
      </c>
      <c r="C1965" s="8" t="s">
        <v>12958</v>
      </c>
      <c r="D1965" s="9" t="s">
        <v>934</v>
      </c>
      <c r="E1965" s="8" t="s">
        <v>13188</v>
      </c>
      <c r="F1965" s="8" t="s">
        <v>936</v>
      </c>
      <c r="G1965" s="51" t="s">
        <v>12642</v>
      </c>
      <c r="H1965" s="8" t="s">
        <v>13189</v>
      </c>
      <c r="I1965" s="8" t="s">
        <v>49</v>
      </c>
      <c r="J1965" s="10">
        <v>3.28</v>
      </c>
      <c r="K1965" s="13" t="s">
        <v>13190</v>
      </c>
      <c r="L1965" s="8"/>
      <c r="M1965" s="8"/>
      <c r="N1965" s="51" t="s">
        <v>13213</v>
      </c>
      <c r="O1965" s="51" t="s">
        <v>52</v>
      </c>
      <c r="P1965" s="51"/>
      <c r="Q1965" s="51"/>
      <c r="R1965" s="51" t="s">
        <v>7175</v>
      </c>
      <c r="S1965" s="51" t="s">
        <v>13214</v>
      </c>
      <c r="T1965" s="11" t="str">
        <f t="shared" si="2"/>
        <v>Darren Holman</v>
      </c>
      <c r="U1965" s="51" t="s">
        <v>106</v>
      </c>
      <c r="V1965" s="51" t="s">
        <v>13215</v>
      </c>
      <c r="W1965" s="51" t="s">
        <v>13216</v>
      </c>
      <c r="X1965" s="51" t="s">
        <v>13195</v>
      </c>
      <c r="Y1965" s="8" t="s">
        <v>60</v>
      </c>
      <c r="Z1965" s="8" t="s">
        <v>60</v>
      </c>
      <c r="AA1965" s="8" t="s">
        <v>60</v>
      </c>
      <c r="AB1965" s="12" t="s">
        <v>13197</v>
      </c>
      <c r="AC1965" s="8" t="s">
        <v>60</v>
      </c>
      <c r="AD1965" s="12" t="s">
        <v>13198</v>
      </c>
      <c r="AE1965" s="8" t="s">
        <v>13199</v>
      </c>
      <c r="AF1965" s="8" t="s">
        <v>13200</v>
      </c>
      <c r="AG1965" s="8" t="s">
        <v>947</v>
      </c>
      <c r="AH1965" s="8" t="s">
        <v>134</v>
      </c>
      <c r="AI1965" s="8" t="s">
        <v>66</v>
      </c>
      <c r="AJ1965" s="8"/>
      <c r="AK1965" s="8"/>
      <c r="AL1965" s="8"/>
      <c r="AM1965" s="8"/>
      <c r="AN1965" s="8" t="s">
        <v>13201</v>
      </c>
      <c r="AO1965" s="8" t="s">
        <v>13202</v>
      </c>
      <c r="AP1965" s="29" t="s">
        <v>13200</v>
      </c>
      <c r="AQ1965" s="11">
        <v>8620.0</v>
      </c>
    </row>
    <row r="1966">
      <c r="A1966" s="8" t="str">
        <f t="shared" si="1"/>
        <v>Jon Tuin</v>
      </c>
      <c r="B1966" s="51" t="s">
        <v>13217</v>
      </c>
      <c r="C1966" s="8" t="s">
        <v>12908</v>
      </c>
      <c r="D1966" s="9" t="s">
        <v>934</v>
      </c>
      <c r="E1966" s="8" t="s">
        <v>1601</v>
      </c>
      <c r="F1966" s="8" t="s">
        <v>936</v>
      </c>
      <c r="G1966" s="51" t="s">
        <v>12642</v>
      </c>
      <c r="H1966" s="8" t="s">
        <v>13218</v>
      </c>
      <c r="I1966" s="8" t="s">
        <v>13219</v>
      </c>
      <c r="J1966" s="10">
        <v>3.54</v>
      </c>
      <c r="K1966" s="8" t="s">
        <v>13220</v>
      </c>
      <c r="L1966" s="8"/>
      <c r="M1966" s="8"/>
      <c r="N1966" s="51" t="s">
        <v>13221</v>
      </c>
      <c r="O1966" s="57" t="s">
        <v>52</v>
      </c>
      <c r="P1966" s="51"/>
      <c r="Q1966" s="51"/>
      <c r="R1966" s="13" t="s">
        <v>5605</v>
      </c>
      <c r="S1966" s="57" t="s">
        <v>13222</v>
      </c>
      <c r="T1966" s="11" t="str">
        <f t="shared" si="2"/>
        <v>Jon Tuin</v>
      </c>
      <c r="U1966" s="57" t="s">
        <v>13223</v>
      </c>
      <c r="V1966" s="51"/>
      <c r="W1966" s="51"/>
      <c r="X1966" s="51" t="s">
        <v>13224</v>
      </c>
      <c r="Y1966" s="51" t="s">
        <v>60</v>
      </c>
      <c r="Z1966" s="56" t="s">
        <v>13225</v>
      </c>
      <c r="AA1966" s="51" t="s">
        <v>60</v>
      </c>
      <c r="AB1966" s="56" t="s">
        <v>13226</v>
      </c>
      <c r="AC1966" s="51" t="s">
        <v>60</v>
      </c>
      <c r="AD1966" s="56" t="s">
        <v>13227</v>
      </c>
      <c r="AE1966" s="51" t="s">
        <v>13228</v>
      </c>
      <c r="AF1966" s="8" t="s">
        <v>13229</v>
      </c>
      <c r="AG1966" s="8" t="s">
        <v>947</v>
      </c>
      <c r="AH1966" s="8" t="s">
        <v>65</v>
      </c>
      <c r="AI1966" s="8" t="s">
        <v>233</v>
      </c>
      <c r="AJ1966" s="8"/>
      <c r="AK1966" s="8" t="s">
        <v>3461</v>
      </c>
      <c r="AL1966" s="8" t="s">
        <v>2863</v>
      </c>
      <c r="AM1966" s="8" t="s">
        <v>743</v>
      </c>
      <c r="AN1966" s="8" t="s">
        <v>13230</v>
      </c>
      <c r="AO1966" s="8" t="s">
        <v>13231</v>
      </c>
      <c r="AP1966" s="29" t="s">
        <v>13229</v>
      </c>
      <c r="AQ1966" s="11">
        <v>1925.0</v>
      </c>
    </row>
    <row r="1967">
      <c r="A1967" s="8" t="str">
        <f t="shared" si="1"/>
        <v>Keegan Bloomfield</v>
      </c>
      <c r="B1967" s="51" t="s">
        <v>13217</v>
      </c>
      <c r="C1967" s="8" t="s">
        <v>12908</v>
      </c>
      <c r="D1967" s="9" t="s">
        <v>934</v>
      </c>
      <c r="E1967" s="8" t="s">
        <v>1601</v>
      </c>
      <c r="F1967" s="8" t="s">
        <v>936</v>
      </c>
      <c r="G1967" s="51" t="s">
        <v>12642</v>
      </c>
      <c r="H1967" s="8" t="s">
        <v>13218</v>
      </c>
      <c r="I1967" s="8" t="s">
        <v>13219</v>
      </c>
      <c r="J1967" s="10">
        <v>3.54</v>
      </c>
      <c r="K1967" s="13" t="s">
        <v>13220</v>
      </c>
      <c r="L1967" s="8"/>
      <c r="M1967" s="8"/>
      <c r="N1967" s="51" t="s">
        <v>13232</v>
      </c>
      <c r="O1967" s="51" t="s">
        <v>52</v>
      </c>
      <c r="P1967" s="51"/>
      <c r="Q1967" s="51"/>
      <c r="R1967" s="51" t="s">
        <v>13233</v>
      </c>
      <c r="S1967" s="51" t="s">
        <v>13234</v>
      </c>
      <c r="T1967" s="11" t="str">
        <f t="shared" si="2"/>
        <v>Keegan Bloomfield</v>
      </c>
      <c r="U1967" s="51" t="s">
        <v>55</v>
      </c>
      <c r="V1967" s="51" t="s">
        <v>13235</v>
      </c>
      <c r="W1967" s="51" t="s">
        <v>13236</v>
      </c>
      <c r="X1967" s="51" t="s">
        <v>13224</v>
      </c>
      <c r="Y1967" s="12" t="s">
        <v>13237</v>
      </c>
      <c r="Z1967" s="12" t="s">
        <v>13225</v>
      </c>
      <c r="AA1967" s="12" t="s">
        <v>13238</v>
      </c>
      <c r="AB1967" s="8" t="s">
        <v>60</v>
      </c>
      <c r="AC1967" s="8" t="s">
        <v>60</v>
      </c>
      <c r="AD1967" s="12" t="s">
        <v>13227</v>
      </c>
      <c r="AE1967" s="8" t="s">
        <v>13228</v>
      </c>
      <c r="AF1967" s="8" t="s">
        <v>13229</v>
      </c>
      <c r="AG1967" s="8" t="s">
        <v>947</v>
      </c>
      <c r="AH1967" s="8" t="s">
        <v>65</v>
      </c>
      <c r="AI1967" s="8" t="s">
        <v>233</v>
      </c>
      <c r="AJ1967" s="8"/>
      <c r="AK1967" s="8" t="s">
        <v>3461</v>
      </c>
      <c r="AL1967" s="8" t="s">
        <v>2863</v>
      </c>
      <c r="AM1967" s="8" t="s">
        <v>743</v>
      </c>
      <c r="AN1967" s="8" t="s">
        <v>13230</v>
      </c>
      <c r="AO1967" s="8" t="s">
        <v>13239</v>
      </c>
      <c r="AP1967" s="29" t="s">
        <v>13229</v>
      </c>
      <c r="AQ1967" s="11">
        <v>1925.0</v>
      </c>
    </row>
    <row r="1968">
      <c r="A1968" s="8" t="str">
        <f t="shared" si="1"/>
        <v>Richard Atthowe</v>
      </c>
      <c r="B1968" s="51" t="s">
        <v>13217</v>
      </c>
      <c r="C1968" s="8" t="s">
        <v>12908</v>
      </c>
      <c r="D1968" s="2" t="s">
        <v>934</v>
      </c>
      <c r="E1968" s="8" t="s">
        <v>1601</v>
      </c>
      <c r="F1968" s="8" t="s">
        <v>936</v>
      </c>
      <c r="G1968" s="51" t="s">
        <v>12642</v>
      </c>
      <c r="H1968" s="8" t="s">
        <v>13218</v>
      </c>
      <c r="I1968" s="8" t="s">
        <v>13219</v>
      </c>
      <c r="J1968" s="10">
        <v>3.54</v>
      </c>
      <c r="K1968" s="8" t="s">
        <v>13220</v>
      </c>
      <c r="L1968" s="8"/>
      <c r="M1968" s="8"/>
      <c r="N1968" s="51" t="s">
        <v>13240</v>
      </c>
      <c r="O1968" s="51" t="s">
        <v>52</v>
      </c>
      <c r="P1968" s="51"/>
      <c r="Q1968" s="51"/>
      <c r="R1968" s="51" t="s">
        <v>921</v>
      </c>
      <c r="S1968" s="51" t="s">
        <v>13241</v>
      </c>
      <c r="T1968" s="11" t="str">
        <f t="shared" si="2"/>
        <v>Richard Atthowe</v>
      </c>
      <c r="U1968" s="51" t="s">
        <v>13242</v>
      </c>
      <c r="V1968" s="51"/>
      <c r="W1968" s="51"/>
      <c r="X1968" s="51" t="s">
        <v>13224</v>
      </c>
      <c r="Y1968" s="51" t="s">
        <v>60</v>
      </c>
      <c r="Z1968" s="56" t="s">
        <v>13225</v>
      </c>
      <c r="AA1968" s="51" t="s">
        <v>60</v>
      </c>
      <c r="AB1968" s="51" t="s">
        <v>60</v>
      </c>
      <c r="AC1968" s="51" t="s">
        <v>60</v>
      </c>
      <c r="AD1968" s="56" t="s">
        <v>13227</v>
      </c>
      <c r="AE1968" s="51" t="s">
        <v>13228</v>
      </c>
      <c r="AF1968" s="8" t="s">
        <v>13229</v>
      </c>
      <c r="AG1968" s="8" t="s">
        <v>947</v>
      </c>
      <c r="AH1968" s="8" t="s">
        <v>65</v>
      </c>
      <c r="AI1968" s="8" t="s">
        <v>233</v>
      </c>
      <c r="AJ1968" s="8"/>
      <c r="AK1968" s="8" t="s">
        <v>3461</v>
      </c>
      <c r="AL1968" s="8" t="s">
        <v>2863</v>
      </c>
      <c r="AM1968" s="8" t="s">
        <v>743</v>
      </c>
      <c r="AN1968" s="8" t="s">
        <v>13230</v>
      </c>
      <c r="AO1968" s="8" t="s">
        <v>13239</v>
      </c>
      <c r="AP1968" s="29" t="s">
        <v>13229</v>
      </c>
      <c r="AQ1968" s="11">
        <v>1925.0</v>
      </c>
    </row>
    <row r="1969">
      <c r="A1969" s="8" t="str">
        <f t="shared" si="1"/>
        <v>Logan Nelson</v>
      </c>
      <c r="B1969" s="51" t="s">
        <v>13217</v>
      </c>
      <c r="C1969" s="51" t="s">
        <v>12908</v>
      </c>
      <c r="D1969" s="17" t="s">
        <v>934</v>
      </c>
      <c r="E1969" s="21" t="s">
        <v>1601</v>
      </c>
      <c r="F1969" s="21" t="s">
        <v>936</v>
      </c>
      <c r="G1969" s="51" t="s">
        <v>12642</v>
      </c>
      <c r="H1969" s="58">
        <v>112075.0</v>
      </c>
      <c r="I1969" s="59" t="s">
        <v>13219</v>
      </c>
      <c r="J1969" s="60">
        <v>3.54</v>
      </c>
      <c r="K1969" s="18" t="s">
        <v>13220</v>
      </c>
      <c r="L1969" s="19"/>
      <c r="M1969" s="19"/>
      <c r="N1969" s="61" t="s">
        <v>13243</v>
      </c>
      <c r="O1969" s="51" t="s">
        <v>52</v>
      </c>
      <c r="P1969" s="61" t="s">
        <v>207</v>
      </c>
      <c r="Q1969" s="51"/>
      <c r="R1969" s="51" t="s">
        <v>3718</v>
      </c>
      <c r="S1969" s="51" t="s">
        <v>1624</v>
      </c>
      <c r="T1969" s="11" t="str">
        <f t="shared" si="2"/>
        <v>Logan Nelson</v>
      </c>
      <c r="U1969" s="51" t="s">
        <v>76</v>
      </c>
      <c r="V1969" s="51" t="s">
        <v>13244</v>
      </c>
      <c r="W1969" s="51"/>
      <c r="X1969" s="62" t="s">
        <v>13224</v>
      </c>
      <c r="Y1969" s="62"/>
      <c r="Z1969" s="62"/>
      <c r="AA1969" s="62"/>
      <c r="AB1969" s="62"/>
      <c r="AC1969" s="62"/>
      <c r="AD1969" s="62"/>
      <c r="AE1969" s="62" t="s">
        <v>13228</v>
      </c>
      <c r="AF1969" s="21" t="s">
        <v>13229</v>
      </c>
      <c r="AG1969" s="21" t="s">
        <v>947</v>
      </c>
      <c r="AH1969" s="16" t="s">
        <v>65</v>
      </c>
      <c r="AI1969" s="24" t="s">
        <v>233</v>
      </c>
      <c r="AJ1969" s="16"/>
      <c r="AK1969" s="63" t="s">
        <v>3461</v>
      </c>
      <c r="AL1969" s="63" t="s">
        <v>2863</v>
      </c>
      <c r="AM1969" s="63" t="s">
        <v>743</v>
      </c>
      <c r="AN1969" s="64">
        <v>0.7504424778761062</v>
      </c>
      <c r="AO1969" s="65">
        <v>54370.0</v>
      </c>
      <c r="AP1969" s="41" t="s">
        <v>13229</v>
      </c>
      <c r="AQ1969" s="32">
        <v>1925.0</v>
      </c>
    </row>
    <row r="1970">
      <c r="A1970" s="8" t="str">
        <f t="shared" si="1"/>
        <v>Aaron Worrell</v>
      </c>
      <c r="B1970" s="51" t="s">
        <v>13217</v>
      </c>
      <c r="C1970" s="8" t="s">
        <v>12908</v>
      </c>
      <c r="D1970" s="2" t="s">
        <v>934</v>
      </c>
      <c r="E1970" s="8" t="s">
        <v>1601</v>
      </c>
      <c r="F1970" s="8" t="s">
        <v>936</v>
      </c>
      <c r="G1970" s="51" t="s">
        <v>12642</v>
      </c>
      <c r="H1970" s="8" t="s">
        <v>13218</v>
      </c>
      <c r="I1970" s="8" t="s">
        <v>13219</v>
      </c>
      <c r="J1970" s="10">
        <v>3.54</v>
      </c>
      <c r="K1970" s="8" t="s">
        <v>13220</v>
      </c>
      <c r="L1970" s="8"/>
      <c r="M1970" s="8"/>
      <c r="N1970" s="51" t="s">
        <v>13245</v>
      </c>
      <c r="O1970" s="51" t="s">
        <v>52</v>
      </c>
      <c r="P1970" s="51"/>
      <c r="Q1970" s="51"/>
      <c r="R1970" s="8" t="s">
        <v>171</v>
      </c>
      <c r="S1970" s="8" t="s">
        <v>13246</v>
      </c>
      <c r="T1970" s="11" t="str">
        <f t="shared" si="2"/>
        <v>Aaron Worrell</v>
      </c>
      <c r="U1970" s="8" t="s">
        <v>3159</v>
      </c>
      <c r="V1970" s="51" t="s">
        <v>13247</v>
      </c>
      <c r="W1970" s="51"/>
      <c r="X1970" s="51" t="s">
        <v>13224</v>
      </c>
      <c r="Y1970" s="51" t="s">
        <v>60</v>
      </c>
      <c r="Z1970" s="56" t="s">
        <v>13225</v>
      </c>
      <c r="AA1970" s="51" t="s">
        <v>60</v>
      </c>
      <c r="AB1970" s="51" t="s">
        <v>60</v>
      </c>
      <c r="AC1970" s="51" t="s">
        <v>60</v>
      </c>
      <c r="AD1970" s="56" t="s">
        <v>13227</v>
      </c>
      <c r="AE1970" s="51" t="s">
        <v>13228</v>
      </c>
      <c r="AF1970" s="8" t="s">
        <v>13229</v>
      </c>
      <c r="AG1970" s="8" t="s">
        <v>947</v>
      </c>
      <c r="AH1970" s="8" t="s">
        <v>65</v>
      </c>
      <c r="AI1970" s="8" t="s">
        <v>233</v>
      </c>
      <c r="AJ1970" s="8"/>
      <c r="AK1970" s="8" t="s">
        <v>3461</v>
      </c>
      <c r="AL1970" s="8" t="s">
        <v>2863</v>
      </c>
      <c r="AM1970" s="8" t="s">
        <v>743</v>
      </c>
      <c r="AN1970" s="8" t="s">
        <v>13230</v>
      </c>
      <c r="AO1970" s="8" t="s">
        <v>13239</v>
      </c>
      <c r="AP1970" s="29" t="s">
        <v>13229</v>
      </c>
      <c r="AQ1970" s="11">
        <v>1925.0</v>
      </c>
    </row>
    <row r="1971">
      <c r="A1971" s="8" t="str">
        <f t="shared" si="1"/>
        <v>Adam Kasten</v>
      </c>
      <c r="B1971" s="51" t="s">
        <v>13217</v>
      </c>
      <c r="C1971" s="8" t="s">
        <v>12908</v>
      </c>
      <c r="D1971" s="2" t="s">
        <v>934</v>
      </c>
      <c r="E1971" s="8" t="s">
        <v>1601</v>
      </c>
      <c r="F1971" s="8" t="s">
        <v>936</v>
      </c>
      <c r="G1971" s="51" t="s">
        <v>12642</v>
      </c>
      <c r="H1971" s="8" t="s">
        <v>13218</v>
      </c>
      <c r="I1971" s="8" t="s">
        <v>13219</v>
      </c>
      <c r="J1971" s="10">
        <v>3.54</v>
      </c>
      <c r="K1971" s="8" t="s">
        <v>13220</v>
      </c>
      <c r="L1971" s="8"/>
      <c r="M1971" s="8"/>
      <c r="N1971" s="51" t="s">
        <v>13248</v>
      </c>
      <c r="O1971" s="51" t="s">
        <v>52</v>
      </c>
      <c r="P1971" s="51"/>
      <c r="Q1971" s="51"/>
      <c r="R1971" s="8" t="s">
        <v>513</v>
      </c>
      <c r="S1971" s="8" t="s">
        <v>13249</v>
      </c>
      <c r="T1971" s="11" t="str">
        <f t="shared" si="2"/>
        <v>Adam Kasten</v>
      </c>
      <c r="U1971" s="8" t="s">
        <v>3159</v>
      </c>
      <c r="V1971" s="51" t="s">
        <v>13250</v>
      </c>
      <c r="W1971" s="51"/>
      <c r="X1971" s="51" t="s">
        <v>13224</v>
      </c>
      <c r="Y1971" s="51" t="s">
        <v>60</v>
      </c>
      <c r="Z1971" s="56" t="s">
        <v>13225</v>
      </c>
      <c r="AA1971" s="51" t="s">
        <v>60</v>
      </c>
      <c r="AB1971" s="51" t="s">
        <v>60</v>
      </c>
      <c r="AC1971" s="51" t="s">
        <v>60</v>
      </c>
      <c r="AD1971" s="56" t="s">
        <v>13227</v>
      </c>
      <c r="AE1971" s="51" t="s">
        <v>13228</v>
      </c>
      <c r="AF1971" s="8" t="s">
        <v>13229</v>
      </c>
      <c r="AG1971" s="8" t="s">
        <v>947</v>
      </c>
      <c r="AH1971" s="8" t="s">
        <v>65</v>
      </c>
      <c r="AI1971" s="8" t="s">
        <v>233</v>
      </c>
      <c r="AJ1971" s="8"/>
      <c r="AK1971" s="8" t="s">
        <v>3461</v>
      </c>
      <c r="AL1971" s="8" t="s">
        <v>2863</v>
      </c>
      <c r="AM1971" s="8" t="s">
        <v>743</v>
      </c>
      <c r="AN1971" s="8" t="s">
        <v>13230</v>
      </c>
      <c r="AO1971" s="8" t="s">
        <v>13239</v>
      </c>
      <c r="AP1971" s="29" t="s">
        <v>13229</v>
      </c>
      <c r="AQ1971" s="11">
        <v>1925.0</v>
      </c>
    </row>
    <row r="1972">
      <c r="A1972" s="8" t="str">
        <f t="shared" si="1"/>
        <v>Matthew-Jonathan Seawright</v>
      </c>
      <c r="B1972" s="51" t="s">
        <v>13217</v>
      </c>
      <c r="C1972" s="8" t="s">
        <v>12908</v>
      </c>
      <c r="D1972" s="9" t="s">
        <v>934</v>
      </c>
      <c r="E1972" s="8" t="s">
        <v>1601</v>
      </c>
      <c r="F1972" s="8" t="s">
        <v>936</v>
      </c>
      <c r="G1972" s="51" t="s">
        <v>12642</v>
      </c>
      <c r="H1972" s="8" t="s">
        <v>13218</v>
      </c>
      <c r="I1972" s="8" t="s">
        <v>13219</v>
      </c>
      <c r="J1972" s="10">
        <v>3.54</v>
      </c>
      <c r="K1972" s="13" t="s">
        <v>13220</v>
      </c>
      <c r="L1972" s="8"/>
      <c r="M1972" s="8"/>
      <c r="N1972" s="51" t="s">
        <v>13251</v>
      </c>
      <c r="O1972" s="51" t="s">
        <v>52</v>
      </c>
      <c r="P1972" s="51"/>
      <c r="Q1972" s="51"/>
      <c r="R1972" s="51" t="s">
        <v>13252</v>
      </c>
      <c r="S1972" s="51" t="s">
        <v>13253</v>
      </c>
      <c r="T1972" s="11" t="str">
        <f t="shared" si="2"/>
        <v>Matthew-Jonathan Seawright</v>
      </c>
      <c r="U1972" s="51" t="s">
        <v>160</v>
      </c>
      <c r="V1972" s="51" t="s">
        <v>13254</v>
      </c>
      <c r="W1972" s="51" t="s">
        <v>13255</v>
      </c>
      <c r="X1972" s="51" t="s">
        <v>13224</v>
      </c>
      <c r="Y1972" s="51" t="s">
        <v>60</v>
      </c>
      <c r="Z1972" s="56" t="s">
        <v>13225</v>
      </c>
      <c r="AA1972" s="51" t="s">
        <v>60</v>
      </c>
      <c r="AB1972" s="51" t="s">
        <v>60</v>
      </c>
      <c r="AC1972" s="51" t="s">
        <v>60</v>
      </c>
      <c r="AD1972" s="56" t="s">
        <v>13227</v>
      </c>
      <c r="AE1972" s="51" t="s">
        <v>13228</v>
      </c>
      <c r="AF1972" s="8" t="s">
        <v>13229</v>
      </c>
      <c r="AG1972" s="8" t="s">
        <v>947</v>
      </c>
      <c r="AH1972" s="8" t="s">
        <v>65</v>
      </c>
      <c r="AI1972" s="13" t="s">
        <v>233</v>
      </c>
      <c r="AJ1972" s="8"/>
      <c r="AK1972" s="8" t="s">
        <v>3461</v>
      </c>
      <c r="AL1972" s="8" t="s">
        <v>2863</v>
      </c>
      <c r="AM1972" s="8" t="s">
        <v>743</v>
      </c>
      <c r="AN1972" s="8" t="s">
        <v>13230</v>
      </c>
      <c r="AO1972" s="8" t="s">
        <v>13239</v>
      </c>
      <c r="AP1972" s="29" t="s">
        <v>13229</v>
      </c>
      <c r="AQ1972" s="11">
        <v>1925.0</v>
      </c>
    </row>
    <row r="1973">
      <c r="A1973" s="8" t="str">
        <f t="shared" si="1"/>
        <v>John Brunk</v>
      </c>
      <c r="B1973" s="51" t="s">
        <v>13217</v>
      </c>
      <c r="C1973" s="8" t="s">
        <v>12908</v>
      </c>
      <c r="D1973" s="9" t="s">
        <v>934</v>
      </c>
      <c r="E1973" s="8" t="s">
        <v>1601</v>
      </c>
      <c r="F1973" s="8" t="s">
        <v>936</v>
      </c>
      <c r="G1973" s="51" t="s">
        <v>12642</v>
      </c>
      <c r="H1973" s="8" t="s">
        <v>13218</v>
      </c>
      <c r="I1973" s="8" t="s">
        <v>13219</v>
      </c>
      <c r="J1973" s="10">
        <v>3.54</v>
      </c>
      <c r="K1973" s="13" t="s">
        <v>13220</v>
      </c>
      <c r="L1973" s="8"/>
      <c r="M1973" s="8"/>
      <c r="N1973" s="51" t="s">
        <v>13256</v>
      </c>
      <c r="O1973" s="8" t="s">
        <v>52</v>
      </c>
      <c r="P1973" s="51"/>
      <c r="Q1973" s="51"/>
      <c r="R1973" s="57" t="s">
        <v>1997</v>
      </c>
      <c r="S1973" s="57" t="s">
        <v>13257</v>
      </c>
      <c r="T1973" s="11" t="str">
        <f t="shared" si="2"/>
        <v>John Brunk</v>
      </c>
      <c r="U1973" s="13" t="s">
        <v>13258</v>
      </c>
      <c r="V1973" s="51" t="s">
        <v>13259</v>
      </c>
      <c r="W1973" s="57" t="s">
        <v>13260</v>
      </c>
      <c r="X1973" s="51" t="s">
        <v>13224</v>
      </c>
      <c r="Y1973" s="51" t="s">
        <v>60</v>
      </c>
      <c r="Z1973" s="56" t="s">
        <v>13225</v>
      </c>
      <c r="AA1973" s="51" t="s">
        <v>60</v>
      </c>
      <c r="AB1973" s="51" t="s">
        <v>60</v>
      </c>
      <c r="AC1973" s="51" t="s">
        <v>60</v>
      </c>
      <c r="AD1973" s="56" t="s">
        <v>13227</v>
      </c>
      <c r="AE1973" s="51" t="s">
        <v>13228</v>
      </c>
      <c r="AF1973" s="8" t="s">
        <v>13229</v>
      </c>
      <c r="AG1973" s="8" t="s">
        <v>947</v>
      </c>
      <c r="AH1973" s="8" t="s">
        <v>65</v>
      </c>
      <c r="AI1973" s="8" t="s">
        <v>233</v>
      </c>
      <c r="AJ1973" s="8"/>
      <c r="AK1973" s="13" t="s">
        <v>3461</v>
      </c>
      <c r="AL1973" s="13" t="s">
        <v>2863</v>
      </c>
      <c r="AM1973" s="13" t="s">
        <v>743</v>
      </c>
      <c r="AN1973" s="8" t="s">
        <v>13230</v>
      </c>
      <c r="AO1973" s="8" t="s">
        <v>13231</v>
      </c>
      <c r="AP1973" s="29" t="s">
        <v>13229</v>
      </c>
      <c r="AQ1973" s="11">
        <v>1925.0</v>
      </c>
    </row>
    <row r="1974">
      <c r="A1974" s="8" t="str">
        <f t="shared" si="1"/>
        <v>Graduate Asst Kayla 1 Rodriguez</v>
      </c>
      <c r="B1974" s="51" t="s">
        <v>13217</v>
      </c>
      <c r="C1974" s="8" t="s">
        <v>12908</v>
      </c>
      <c r="D1974" s="9" t="s">
        <v>934</v>
      </c>
      <c r="E1974" s="8" t="s">
        <v>1601</v>
      </c>
      <c r="F1974" s="8" t="s">
        <v>936</v>
      </c>
      <c r="G1974" s="51" t="s">
        <v>12642</v>
      </c>
      <c r="H1974" s="8" t="s">
        <v>13218</v>
      </c>
      <c r="I1974" s="8" t="s">
        <v>13219</v>
      </c>
      <c r="J1974" s="10">
        <v>3.54</v>
      </c>
      <c r="K1974" s="13" t="s">
        <v>13220</v>
      </c>
      <c r="L1974" s="8"/>
      <c r="M1974" s="8"/>
      <c r="N1974" s="51" t="s">
        <v>13261</v>
      </c>
      <c r="O1974" s="51" t="s">
        <v>52</v>
      </c>
      <c r="P1974" s="51"/>
      <c r="Q1974" s="51" t="s">
        <v>277</v>
      </c>
      <c r="R1974" s="51" t="s">
        <v>13262</v>
      </c>
      <c r="S1974" s="51" t="s">
        <v>13072</v>
      </c>
      <c r="T1974" s="11" t="str">
        <f t="shared" si="2"/>
        <v>Graduate Asst Kayla 1 Rodriguez</v>
      </c>
      <c r="U1974" s="51"/>
      <c r="V1974" s="51"/>
      <c r="W1974" s="51"/>
      <c r="X1974" s="51" t="s">
        <v>13224</v>
      </c>
      <c r="Y1974" s="8" t="s">
        <v>60</v>
      </c>
      <c r="Z1974" s="12" t="s">
        <v>13225</v>
      </c>
      <c r="AA1974" s="8" t="s">
        <v>60</v>
      </c>
      <c r="AB1974" s="8" t="s">
        <v>60</v>
      </c>
      <c r="AC1974" s="8" t="s">
        <v>60</v>
      </c>
      <c r="AD1974" s="12" t="s">
        <v>13227</v>
      </c>
      <c r="AE1974" s="8" t="s">
        <v>13228</v>
      </c>
      <c r="AF1974" s="8" t="s">
        <v>13229</v>
      </c>
      <c r="AG1974" s="8" t="s">
        <v>947</v>
      </c>
      <c r="AH1974" s="8" t="s">
        <v>65</v>
      </c>
      <c r="AI1974" s="8" t="s">
        <v>233</v>
      </c>
      <c r="AJ1974" s="8"/>
      <c r="AK1974" s="8" t="s">
        <v>3461</v>
      </c>
      <c r="AL1974" s="8" t="s">
        <v>2863</v>
      </c>
      <c r="AM1974" s="8" t="s">
        <v>743</v>
      </c>
      <c r="AN1974" s="8" t="s">
        <v>13230</v>
      </c>
      <c r="AO1974" s="8" t="s">
        <v>13239</v>
      </c>
      <c r="AP1974" s="29" t="s">
        <v>13229</v>
      </c>
      <c r="AQ1974" s="11">
        <v>1925.0</v>
      </c>
    </row>
    <row r="1975">
      <c r="A1975" s="8" t="str">
        <f t="shared" si="1"/>
        <v>Graduate Asst Jessica has been removed. </v>
      </c>
      <c r="B1975" s="51" t="s">
        <v>13217</v>
      </c>
      <c r="C1975" s="8" t="s">
        <v>12908</v>
      </c>
      <c r="D1975" s="9" t="s">
        <v>934</v>
      </c>
      <c r="E1975" s="8" t="s">
        <v>1601</v>
      </c>
      <c r="F1975" s="8" t="s">
        <v>936</v>
      </c>
      <c r="G1975" s="51" t="s">
        <v>12642</v>
      </c>
      <c r="H1975" s="8" t="s">
        <v>13218</v>
      </c>
      <c r="I1975" s="8" t="s">
        <v>13219</v>
      </c>
      <c r="J1975" s="10">
        <v>3.54</v>
      </c>
      <c r="K1975" s="8" t="s">
        <v>13220</v>
      </c>
      <c r="L1975" s="8"/>
      <c r="M1975" s="8"/>
      <c r="N1975" s="51" t="s">
        <v>13263</v>
      </c>
      <c r="O1975" s="57" t="s">
        <v>52</v>
      </c>
      <c r="P1975" s="51"/>
      <c r="Q1975" s="51" t="s">
        <v>277</v>
      </c>
      <c r="R1975" s="57" t="s">
        <v>13264</v>
      </c>
      <c r="S1975" s="51"/>
      <c r="T1975" s="11" t="str">
        <f t="shared" si="2"/>
        <v>Graduate Asst Jessica has been removed. </v>
      </c>
      <c r="U1975" s="51"/>
      <c r="V1975" s="51"/>
      <c r="W1975" s="51"/>
      <c r="X1975" s="51" t="s">
        <v>13224</v>
      </c>
      <c r="Y1975" s="51" t="s">
        <v>60</v>
      </c>
      <c r="Z1975" s="56" t="s">
        <v>13225</v>
      </c>
      <c r="AA1975" s="51" t="s">
        <v>60</v>
      </c>
      <c r="AB1975" s="56" t="s">
        <v>13265</v>
      </c>
      <c r="AC1975" s="51" t="s">
        <v>60</v>
      </c>
      <c r="AD1975" s="56" t="s">
        <v>13227</v>
      </c>
      <c r="AE1975" s="51" t="s">
        <v>13228</v>
      </c>
      <c r="AF1975" s="8" t="s">
        <v>13229</v>
      </c>
      <c r="AG1975" s="8" t="s">
        <v>947</v>
      </c>
      <c r="AH1975" s="8" t="s">
        <v>65</v>
      </c>
      <c r="AI1975" s="8" t="s">
        <v>233</v>
      </c>
      <c r="AJ1975" s="8"/>
      <c r="AK1975" s="8" t="s">
        <v>3461</v>
      </c>
      <c r="AL1975" s="8" t="s">
        <v>2863</v>
      </c>
      <c r="AM1975" s="8" t="s">
        <v>743</v>
      </c>
      <c r="AN1975" s="8" t="s">
        <v>13230</v>
      </c>
      <c r="AO1975" s="8" t="s">
        <v>13231</v>
      </c>
      <c r="AP1975" s="29" t="s">
        <v>13229</v>
      </c>
      <c r="AQ1975" s="11">
        <v>1925.0</v>
      </c>
    </row>
    <row r="1976">
      <c r="A1976" s="8" t="str">
        <f t="shared" si="1"/>
        <v>Logan McNamar</v>
      </c>
      <c r="B1976" s="51" t="s">
        <v>13266</v>
      </c>
      <c r="C1976" s="8" t="s">
        <v>12908</v>
      </c>
      <c r="D1976" s="2" t="s">
        <v>934</v>
      </c>
      <c r="E1976" s="8" t="s">
        <v>13267</v>
      </c>
      <c r="F1976" s="8" t="s">
        <v>936</v>
      </c>
      <c r="G1976" s="51" t="s">
        <v>12642</v>
      </c>
      <c r="H1976" s="8" t="s">
        <v>13268</v>
      </c>
      <c r="I1976" s="8" t="s">
        <v>49</v>
      </c>
      <c r="J1976" s="10">
        <v>3.65</v>
      </c>
      <c r="K1976" s="8" t="s">
        <v>13269</v>
      </c>
      <c r="L1976" s="8"/>
      <c r="M1976" s="8"/>
      <c r="N1976" s="51" t="s">
        <v>13270</v>
      </c>
      <c r="O1976" s="51" t="s">
        <v>52</v>
      </c>
      <c r="P1976" s="51"/>
      <c r="Q1976" s="51"/>
      <c r="R1976" s="51" t="s">
        <v>3718</v>
      </c>
      <c r="S1976" s="51" t="s">
        <v>13271</v>
      </c>
      <c r="T1976" s="11" t="str">
        <f t="shared" si="2"/>
        <v>Logan McNamar</v>
      </c>
      <c r="U1976" s="51" t="s">
        <v>412</v>
      </c>
      <c r="V1976" s="51"/>
      <c r="W1976" s="51"/>
      <c r="X1976" s="51" t="s">
        <v>13272</v>
      </c>
      <c r="Y1976" s="51" t="s">
        <v>60</v>
      </c>
      <c r="Z1976" s="56" t="s">
        <v>13273</v>
      </c>
      <c r="AA1976" s="51" t="s">
        <v>60</v>
      </c>
      <c r="AB1976" s="51" t="s">
        <v>60</v>
      </c>
      <c r="AC1976" s="51" t="s">
        <v>60</v>
      </c>
      <c r="AD1976" s="56" t="s">
        <v>13274</v>
      </c>
      <c r="AE1976" s="51" t="s">
        <v>13275</v>
      </c>
      <c r="AF1976" s="8" t="s">
        <v>13276</v>
      </c>
      <c r="AG1976" s="8" t="s">
        <v>947</v>
      </c>
      <c r="AH1976" s="8" t="s">
        <v>134</v>
      </c>
      <c r="AI1976" s="8" t="s">
        <v>233</v>
      </c>
      <c r="AJ1976" s="8"/>
      <c r="AK1976" s="8" t="s">
        <v>2610</v>
      </c>
      <c r="AL1976" s="8" t="s">
        <v>2862</v>
      </c>
      <c r="AM1976" s="8" t="s">
        <v>2611</v>
      </c>
      <c r="AN1976" s="8" t="s">
        <v>13277</v>
      </c>
      <c r="AO1976" s="8" t="s">
        <v>13278</v>
      </c>
      <c r="AP1976" s="29" t="s">
        <v>13276</v>
      </c>
      <c r="AQ1976" s="11">
        <v>1388.0</v>
      </c>
    </row>
    <row r="1977">
      <c r="A1977" s="8" t="str">
        <f t="shared" si="1"/>
        <v>Teressa DiPerna</v>
      </c>
      <c r="B1977" s="51" t="s">
        <v>13266</v>
      </c>
      <c r="C1977" s="8" t="s">
        <v>12908</v>
      </c>
      <c r="D1977" s="9" t="s">
        <v>934</v>
      </c>
      <c r="E1977" s="8" t="s">
        <v>13267</v>
      </c>
      <c r="F1977" s="8" t="s">
        <v>936</v>
      </c>
      <c r="G1977" s="51" t="s">
        <v>12642</v>
      </c>
      <c r="H1977" s="8" t="s">
        <v>13268</v>
      </c>
      <c r="I1977" s="8" t="s">
        <v>49</v>
      </c>
      <c r="J1977" s="10">
        <v>3.65</v>
      </c>
      <c r="K1977" s="13" t="s">
        <v>13269</v>
      </c>
      <c r="L1977" s="8"/>
      <c r="M1977" s="8"/>
      <c r="N1977" s="51" t="s">
        <v>13279</v>
      </c>
      <c r="O1977" s="51" t="s">
        <v>52</v>
      </c>
      <c r="P1977" s="51"/>
      <c r="Q1977" s="51"/>
      <c r="R1977" s="51" t="s">
        <v>13280</v>
      </c>
      <c r="S1977" s="51" t="s">
        <v>13281</v>
      </c>
      <c r="T1977" s="11" t="str">
        <f t="shared" si="2"/>
        <v>Teressa DiPerna</v>
      </c>
      <c r="U1977" s="51" t="s">
        <v>55</v>
      </c>
      <c r="V1977" s="51" t="s">
        <v>13282</v>
      </c>
      <c r="W1977" s="51"/>
      <c r="X1977" s="51" t="s">
        <v>13272</v>
      </c>
      <c r="Y1977" s="12" t="s">
        <v>13283</v>
      </c>
      <c r="Z1977" s="12" t="s">
        <v>13273</v>
      </c>
      <c r="AA1977" s="8" t="s">
        <v>60</v>
      </c>
      <c r="AB1977" s="8" t="s">
        <v>60</v>
      </c>
      <c r="AC1977" s="8" t="s">
        <v>60</v>
      </c>
      <c r="AD1977" s="8" t="s">
        <v>60</v>
      </c>
      <c r="AE1977" s="8" t="s">
        <v>13275</v>
      </c>
      <c r="AF1977" s="8" t="s">
        <v>13276</v>
      </c>
      <c r="AG1977" s="8" t="s">
        <v>947</v>
      </c>
      <c r="AH1977" s="8" t="s">
        <v>134</v>
      </c>
      <c r="AI1977" s="8" t="s">
        <v>233</v>
      </c>
      <c r="AJ1977" s="8"/>
      <c r="AK1977" s="8" t="s">
        <v>2610</v>
      </c>
      <c r="AL1977" s="8" t="s">
        <v>2862</v>
      </c>
      <c r="AM1977" s="8" t="s">
        <v>2611</v>
      </c>
      <c r="AN1977" s="8" t="s">
        <v>13277</v>
      </c>
      <c r="AO1977" s="8" t="s">
        <v>13278</v>
      </c>
      <c r="AP1977" s="29" t="s">
        <v>13276</v>
      </c>
      <c r="AQ1977" s="11">
        <v>1388.0</v>
      </c>
    </row>
    <row r="1978">
      <c r="A1978" s="8" t="str">
        <f t="shared" si="1"/>
        <v>Stuart Shepherd</v>
      </c>
      <c r="B1978" s="51" t="s">
        <v>13266</v>
      </c>
      <c r="C1978" s="8" t="s">
        <v>12908</v>
      </c>
      <c r="D1978" s="9" t="s">
        <v>934</v>
      </c>
      <c r="E1978" s="8" t="s">
        <v>13267</v>
      </c>
      <c r="F1978" s="8" t="s">
        <v>936</v>
      </c>
      <c r="G1978" s="51" t="s">
        <v>12642</v>
      </c>
      <c r="H1978" s="8" t="s">
        <v>13268</v>
      </c>
      <c r="I1978" s="59" t="s">
        <v>49</v>
      </c>
      <c r="J1978" s="60">
        <v>3.65</v>
      </c>
      <c r="K1978" s="51" t="s">
        <v>13269</v>
      </c>
      <c r="L1978" s="8"/>
      <c r="M1978" s="8"/>
      <c r="N1978" s="51" t="s">
        <v>13284</v>
      </c>
      <c r="O1978" s="51" t="s">
        <v>52</v>
      </c>
      <c r="P1978" s="51"/>
      <c r="Q1978" s="51"/>
      <c r="R1978" s="8" t="s">
        <v>6448</v>
      </c>
      <c r="S1978" s="8" t="s">
        <v>13285</v>
      </c>
      <c r="T1978" s="11" t="str">
        <f t="shared" si="2"/>
        <v>Stuart Shepherd</v>
      </c>
      <c r="U1978" s="51" t="s">
        <v>247</v>
      </c>
      <c r="V1978" s="51"/>
      <c r="W1978" s="8"/>
      <c r="X1978" s="51" t="s">
        <v>13272</v>
      </c>
      <c r="Y1978" s="51" t="s">
        <v>60</v>
      </c>
      <c r="Z1978" s="56" t="s">
        <v>13273</v>
      </c>
      <c r="AA1978" s="51" t="s">
        <v>60</v>
      </c>
      <c r="AB1978" s="51" t="s">
        <v>60</v>
      </c>
      <c r="AC1978" s="51" t="s">
        <v>60</v>
      </c>
      <c r="AD1978" s="56" t="s">
        <v>13274</v>
      </c>
      <c r="AE1978" s="51" t="s">
        <v>13275</v>
      </c>
      <c r="AF1978" s="8" t="s">
        <v>13276</v>
      </c>
      <c r="AG1978" s="8" t="s">
        <v>947</v>
      </c>
      <c r="AH1978" s="8" t="s">
        <v>134</v>
      </c>
      <c r="AI1978" s="8" t="s">
        <v>233</v>
      </c>
      <c r="AJ1978" s="8"/>
      <c r="AK1978" s="59" t="s">
        <v>2610</v>
      </c>
      <c r="AL1978" s="59" t="s">
        <v>2862</v>
      </c>
      <c r="AM1978" s="59" t="s">
        <v>2611</v>
      </c>
      <c r="AN1978" s="59" t="s">
        <v>13277</v>
      </c>
      <c r="AO1978" s="59" t="s">
        <v>13286</v>
      </c>
      <c r="AP1978" s="29" t="s">
        <v>13276</v>
      </c>
      <c r="AQ1978" s="11">
        <v>1388.0</v>
      </c>
    </row>
    <row r="1979">
      <c r="A1979" s="8" t="str">
        <f t="shared" si="1"/>
        <v>Mark Lubamersky</v>
      </c>
      <c r="B1979" s="51" t="s">
        <v>13266</v>
      </c>
      <c r="C1979" s="8" t="s">
        <v>12908</v>
      </c>
      <c r="D1979" s="9" t="s">
        <v>934</v>
      </c>
      <c r="E1979" s="8" t="s">
        <v>13267</v>
      </c>
      <c r="F1979" s="8" t="s">
        <v>936</v>
      </c>
      <c r="G1979" s="51" t="s">
        <v>12642</v>
      </c>
      <c r="H1979" s="8" t="s">
        <v>13268</v>
      </c>
      <c r="I1979" s="8" t="s">
        <v>49</v>
      </c>
      <c r="J1979" s="10">
        <v>3.65</v>
      </c>
      <c r="K1979" s="13" t="s">
        <v>13269</v>
      </c>
      <c r="L1979" s="8"/>
      <c r="M1979" s="8"/>
      <c r="N1979" s="51" t="s">
        <v>13287</v>
      </c>
      <c r="O1979" s="51" t="s">
        <v>52</v>
      </c>
      <c r="P1979" s="51"/>
      <c r="Q1979" s="51"/>
      <c r="R1979" s="51" t="s">
        <v>3210</v>
      </c>
      <c r="S1979" s="51" t="s">
        <v>13288</v>
      </c>
      <c r="T1979" s="11" t="str">
        <f t="shared" si="2"/>
        <v>Mark Lubamersky</v>
      </c>
      <c r="U1979" s="51" t="s">
        <v>80</v>
      </c>
      <c r="V1979" s="51" t="s">
        <v>13289</v>
      </c>
      <c r="W1979" s="51"/>
      <c r="X1979" s="51" t="s">
        <v>13272</v>
      </c>
      <c r="Y1979" s="8" t="s">
        <v>60</v>
      </c>
      <c r="Z1979" s="12" t="s">
        <v>13273</v>
      </c>
      <c r="AA1979" s="8" t="s">
        <v>60</v>
      </c>
      <c r="AB1979" s="8" t="s">
        <v>60</v>
      </c>
      <c r="AC1979" s="8" t="s">
        <v>60</v>
      </c>
      <c r="AD1979" s="8" t="s">
        <v>60</v>
      </c>
      <c r="AE1979" s="8" t="s">
        <v>13275</v>
      </c>
      <c r="AF1979" s="8" t="s">
        <v>13276</v>
      </c>
      <c r="AG1979" s="8" t="s">
        <v>947</v>
      </c>
      <c r="AH1979" s="8" t="s">
        <v>134</v>
      </c>
      <c r="AI1979" s="8" t="s">
        <v>233</v>
      </c>
      <c r="AJ1979" s="8"/>
      <c r="AK1979" s="8" t="s">
        <v>2610</v>
      </c>
      <c r="AL1979" s="8" t="s">
        <v>2862</v>
      </c>
      <c r="AM1979" s="8" t="s">
        <v>2611</v>
      </c>
      <c r="AN1979" s="8" t="s">
        <v>13277</v>
      </c>
      <c r="AO1979" s="8" t="s">
        <v>13278</v>
      </c>
      <c r="AP1979" s="29" t="s">
        <v>13276</v>
      </c>
      <c r="AQ1979" s="11">
        <v>1388.0</v>
      </c>
    </row>
    <row r="1980">
      <c r="A1980" s="8" t="str">
        <f t="shared" si="1"/>
        <v>Matthew Ilarina</v>
      </c>
      <c r="B1980" s="51" t="s">
        <v>13266</v>
      </c>
      <c r="C1980" s="8" t="s">
        <v>12908</v>
      </c>
      <c r="D1980" s="9" t="s">
        <v>934</v>
      </c>
      <c r="E1980" s="8" t="s">
        <v>13267</v>
      </c>
      <c r="F1980" s="8" t="s">
        <v>936</v>
      </c>
      <c r="G1980" s="51" t="s">
        <v>12642</v>
      </c>
      <c r="H1980" s="8" t="s">
        <v>13268</v>
      </c>
      <c r="I1980" s="8" t="s">
        <v>49</v>
      </c>
      <c r="J1980" s="10">
        <v>3.65</v>
      </c>
      <c r="K1980" s="13" t="s">
        <v>13269</v>
      </c>
      <c r="L1980" s="8"/>
      <c r="M1980" s="8"/>
      <c r="N1980" s="51" t="s">
        <v>13290</v>
      </c>
      <c r="O1980" s="51" t="s">
        <v>52</v>
      </c>
      <c r="P1980" s="51"/>
      <c r="Q1980" s="51"/>
      <c r="R1980" s="51" t="s">
        <v>806</v>
      </c>
      <c r="S1980" s="51" t="s">
        <v>13291</v>
      </c>
      <c r="T1980" s="11" t="str">
        <f t="shared" si="2"/>
        <v>Matthew Ilarina</v>
      </c>
      <c r="U1980" s="51" t="s">
        <v>80</v>
      </c>
      <c r="V1980" s="51" t="s">
        <v>13292</v>
      </c>
      <c r="W1980" s="51"/>
      <c r="X1980" s="51" t="s">
        <v>13272</v>
      </c>
      <c r="Y1980" s="8" t="s">
        <v>60</v>
      </c>
      <c r="Z1980" s="12" t="s">
        <v>13273</v>
      </c>
      <c r="AA1980" s="8" t="s">
        <v>60</v>
      </c>
      <c r="AB1980" s="8" t="s">
        <v>60</v>
      </c>
      <c r="AC1980" s="8" t="s">
        <v>60</v>
      </c>
      <c r="AD1980" s="8" t="s">
        <v>60</v>
      </c>
      <c r="AE1980" s="8" t="s">
        <v>13275</v>
      </c>
      <c r="AF1980" s="8" t="s">
        <v>13276</v>
      </c>
      <c r="AG1980" s="8" t="s">
        <v>947</v>
      </c>
      <c r="AH1980" s="8" t="s">
        <v>134</v>
      </c>
      <c r="AI1980" s="8" t="s">
        <v>233</v>
      </c>
      <c r="AJ1980" s="8"/>
      <c r="AK1980" s="8" t="s">
        <v>2610</v>
      </c>
      <c r="AL1980" s="8" t="s">
        <v>2862</v>
      </c>
      <c r="AM1980" s="8" t="s">
        <v>2611</v>
      </c>
      <c r="AN1980" s="8" t="s">
        <v>13277</v>
      </c>
      <c r="AO1980" s="8" t="s">
        <v>13278</v>
      </c>
      <c r="AP1980" s="29" t="s">
        <v>13276</v>
      </c>
      <c r="AQ1980" s="11">
        <v>1388.0</v>
      </c>
    </row>
    <row r="1981">
      <c r="A1981" s="8" t="str">
        <f t="shared" si="1"/>
        <v>Kylee Strausser</v>
      </c>
      <c r="B1981" s="51" t="s">
        <v>13293</v>
      </c>
      <c r="C1981" s="8" t="s">
        <v>12908</v>
      </c>
      <c r="D1981" s="9" t="s">
        <v>934</v>
      </c>
      <c r="E1981" s="8" t="s">
        <v>1054</v>
      </c>
      <c r="F1981" s="8" t="s">
        <v>936</v>
      </c>
      <c r="G1981" s="51" t="s">
        <v>12642</v>
      </c>
      <c r="H1981" s="8" t="s">
        <v>13294</v>
      </c>
      <c r="I1981" s="8" t="s">
        <v>13295</v>
      </c>
      <c r="J1981" s="75" t="s">
        <v>13296</v>
      </c>
      <c r="K1981" s="13" t="s">
        <v>13297</v>
      </c>
      <c r="L1981" s="8"/>
      <c r="M1981" s="8"/>
      <c r="N1981" s="51" t="s">
        <v>13298</v>
      </c>
      <c r="O1981" s="51" t="s">
        <v>52</v>
      </c>
      <c r="P1981" s="51"/>
      <c r="Q1981" s="51"/>
      <c r="R1981" s="51" t="s">
        <v>13299</v>
      </c>
      <c r="S1981" s="51" t="s">
        <v>13300</v>
      </c>
      <c r="T1981" s="11" t="str">
        <f t="shared" si="2"/>
        <v>Kylee Strausser</v>
      </c>
      <c r="U1981" s="51" t="s">
        <v>7483</v>
      </c>
      <c r="V1981" s="51"/>
      <c r="W1981" s="51"/>
      <c r="X1981" s="51" t="s">
        <v>13301</v>
      </c>
      <c r="Y1981" s="51" t="s">
        <v>60</v>
      </c>
      <c r="Z1981" s="56" t="s">
        <v>13302</v>
      </c>
      <c r="AA1981" s="51" t="s">
        <v>60</v>
      </c>
      <c r="AB1981" s="51" t="s">
        <v>60</v>
      </c>
      <c r="AC1981" s="51" t="s">
        <v>60</v>
      </c>
      <c r="AD1981" s="51" t="s">
        <v>60</v>
      </c>
      <c r="AE1981" s="51" t="s">
        <v>1067</v>
      </c>
      <c r="AF1981" s="8" t="s">
        <v>13303</v>
      </c>
      <c r="AG1981" s="8" t="s">
        <v>947</v>
      </c>
      <c r="AH1981" s="8" t="s">
        <v>654</v>
      </c>
      <c r="AI1981" s="8" t="s">
        <v>233</v>
      </c>
      <c r="AJ1981" s="8"/>
      <c r="AK1981" s="8" t="s">
        <v>10773</v>
      </c>
      <c r="AL1981" s="8" t="s">
        <v>10154</v>
      </c>
      <c r="AM1981" s="8" t="s">
        <v>1218</v>
      </c>
      <c r="AN1981" s="8" t="s">
        <v>13304</v>
      </c>
      <c r="AO1981" s="8" t="s">
        <v>13305</v>
      </c>
      <c r="AP1981" s="29" t="s">
        <v>13303</v>
      </c>
      <c r="AQ1981" s="11">
        <v>2431.0</v>
      </c>
    </row>
    <row r="1982">
      <c r="A1982" s="8" t="str">
        <f t="shared" si="1"/>
        <v>Robert Foster</v>
      </c>
      <c r="B1982" s="51" t="s">
        <v>13293</v>
      </c>
      <c r="C1982" s="8" t="s">
        <v>12908</v>
      </c>
      <c r="D1982" s="9" t="s">
        <v>934</v>
      </c>
      <c r="E1982" s="8" t="s">
        <v>1054</v>
      </c>
      <c r="F1982" s="8" t="s">
        <v>936</v>
      </c>
      <c r="G1982" s="51" t="s">
        <v>12642</v>
      </c>
      <c r="H1982" s="8" t="s">
        <v>13294</v>
      </c>
      <c r="I1982" s="8" t="s">
        <v>13295</v>
      </c>
      <c r="J1982" s="10" t="s">
        <v>13296</v>
      </c>
      <c r="K1982" s="13" t="s">
        <v>13297</v>
      </c>
      <c r="L1982" s="8"/>
      <c r="M1982" s="8"/>
      <c r="N1982" s="51" t="s">
        <v>13306</v>
      </c>
      <c r="O1982" s="51" t="s">
        <v>52</v>
      </c>
      <c r="P1982" s="51"/>
      <c r="Q1982" s="51"/>
      <c r="R1982" s="51" t="s">
        <v>2577</v>
      </c>
      <c r="S1982" s="51" t="s">
        <v>9517</v>
      </c>
      <c r="T1982" s="11" t="str">
        <f t="shared" si="2"/>
        <v>Robert Foster</v>
      </c>
      <c r="U1982" s="51" t="s">
        <v>55</v>
      </c>
      <c r="V1982" s="51" t="s">
        <v>13307</v>
      </c>
      <c r="W1982" s="51" t="s">
        <v>13308</v>
      </c>
      <c r="X1982" s="51" t="s">
        <v>13301</v>
      </c>
      <c r="Y1982" s="8" t="s">
        <v>60</v>
      </c>
      <c r="Z1982" s="12" t="s">
        <v>13302</v>
      </c>
      <c r="AA1982" s="8" t="s">
        <v>60</v>
      </c>
      <c r="AB1982" s="12" t="s">
        <v>13309</v>
      </c>
      <c r="AC1982" s="8" t="s">
        <v>60</v>
      </c>
      <c r="AD1982" s="8" t="s">
        <v>60</v>
      </c>
      <c r="AE1982" s="8" t="s">
        <v>1067</v>
      </c>
      <c r="AF1982" s="8" t="s">
        <v>13303</v>
      </c>
      <c r="AG1982" s="8" t="s">
        <v>947</v>
      </c>
      <c r="AH1982" s="8" t="s">
        <v>654</v>
      </c>
      <c r="AI1982" s="8" t="s">
        <v>233</v>
      </c>
      <c r="AJ1982" s="8"/>
      <c r="AK1982" s="8" t="s">
        <v>10773</v>
      </c>
      <c r="AL1982" s="8" t="s">
        <v>10154</v>
      </c>
      <c r="AM1982" s="8" t="s">
        <v>1218</v>
      </c>
      <c r="AN1982" s="8" t="s">
        <v>13304</v>
      </c>
      <c r="AO1982" s="8" t="s">
        <v>13305</v>
      </c>
      <c r="AP1982" s="29" t="s">
        <v>13303</v>
      </c>
      <c r="AQ1982" s="11">
        <v>2431.0</v>
      </c>
    </row>
    <row r="1983">
      <c r="A1983" s="8" t="str">
        <f t="shared" si="1"/>
        <v>Jesse Franco</v>
      </c>
      <c r="B1983" s="51" t="s">
        <v>13293</v>
      </c>
      <c r="C1983" s="8" t="s">
        <v>12908</v>
      </c>
      <c r="D1983" s="2" t="s">
        <v>934</v>
      </c>
      <c r="E1983" s="51" t="s">
        <v>1054</v>
      </c>
      <c r="F1983" s="51" t="s">
        <v>936</v>
      </c>
      <c r="G1983" s="51" t="s">
        <v>12642</v>
      </c>
      <c r="H1983" s="51" t="s">
        <v>13294</v>
      </c>
      <c r="I1983" s="51" t="s">
        <v>13295</v>
      </c>
      <c r="J1983" s="66" t="s">
        <v>13296</v>
      </c>
      <c r="K1983" s="51" t="s">
        <v>13297</v>
      </c>
      <c r="L1983" s="51" t="s">
        <v>86</v>
      </c>
      <c r="M1983" s="51" t="s">
        <v>86</v>
      </c>
      <c r="N1983" s="51" t="s">
        <v>13310</v>
      </c>
      <c r="O1983" s="51" t="s">
        <v>52</v>
      </c>
      <c r="P1983" s="51"/>
      <c r="Q1983" s="51"/>
      <c r="R1983" s="51" t="s">
        <v>761</v>
      </c>
      <c r="S1983" s="51" t="s">
        <v>13311</v>
      </c>
      <c r="T1983" s="11" t="str">
        <f t="shared" si="2"/>
        <v>Jesse Franco</v>
      </c>
      <c r="U1983" s="51" t="s">
        <v>160</v>
      </c>
      <c r="V1983" s="51"/>
      <c r="W1983" s="51" t="s">
        <v>86</v>
      </c>
      <c r="X1983" s="51" t="s">
        <v>13301</v>
      </c>
      <c r="Y1983" s="56" t="s">
        <v>13312</v>
      </c>
      <c r="Z1983" s="56" t="s">
        <v>13302</v>
      </c>
      <c r="AA1983" s="51" t="s">
        <v>60</v>
      </c>
      <c r="AB1983" s="51" t="s">
        <v>60</v>
      </c>
      <c r="AC1983" s="51" t="s">
        <v>60</v>
      </c>
      <c r="AD1983" s="56" t="s">
        <v>13313</v>
      </c>
      <c r="AE1983" s="51" t="s">
        <v>1067</v>
      </c>
      <c r="AF1983" s="51" t="s">
        <v>13303</v>
      </c>
      <c r="AG1983" s="51" t="s">
        <v>947</v>
      </c>
      <c r="AH1983" s="51" t="s">
        <v>654</v>
      </c>
      <c r="AI1983" s="51" t="s">
        <v>233</v>
      </c>
      <c r="AJ1983" s="51" t="s">
        <v>86</v>
      </c>
      <c r="AK1983" s="51" t="s">
        <v>10773</v>
      </c>
      <c r="AL1983" s="51" t="s">
        <v>10154</v>
      </c>
      <c r="AM1983" s="51" t="s">
        <v>1218</v>
      </c>
      <c r="AN1983" s="51" t="s">
        <v>13304</v>
      </c>
      <c r="AO1983" s="51" t="s">
        <v>13305</v>
      </c>
      <c r="AP1983" s="67" t="s">
        <v>13303</v>
      </c>
      <c r="AQ1983" s="68">
        <v>2431.0</v>
      </c>
    </row>
    <row r="1984">
      <c r="A1984" s="8" t="str">
        <f t="shared" si="1"/>
        <v>Ray Hansen</v>
      </c>
      <c r="B1984" s="51" t="s">
        <v>13293</v>
      </c>
      <c r="C1984" s="8" t="s">
        <v>12908</v>
      </c>
      <c r="D1984" s="9" t="s">
        <v>934</v>
      </c>
      <c r="E1984" s="8" t="s">
        <v>1054</v>
      </c>
      <c r="F1984" s="8" t="s">
        <v>936</v>
      </c>
      <c r="G1984" s="51" t="s">
        <v>12642</v>
      </c>
      <c r="H1984" s="8" t="s">
        <v>13294</v>
      </c>
      <c r="I1984" s="8" t="s">
        <v>13295</v>
      </c>
      <c r="J1984" s="10" t="s">
        <v>13296</v>
      </c>
      <c r="K1984" s="13" t="s">
        <v>13297</v>
      </c>
      <c r="L1984" s="8"/>
      <c r="M1984" s="8"/>
      <c r="N1984" s="51" t="s">
        <v>13314</v>
      </c>
      <c r="O1984" s="51" t="s">
        <v>52</v>
      </c>
      <c r="P1984" s="51"/>
      <c r="Q1984" s="51"/>
      <c r="R1984" s="51" t="s">
        <v>4243</v>
      </c>
      <c r="S1984" s="51" t="s">
        <v>10909</v>
      </c>
      <c r="T1984" s="11" t="str">
        <f t="shared" si="2"/>
        <v>Ray Hansen</v>
      </c>
      <c r="U1984" s="51" t="s">
        <v>160</v>
      </c>
      <c r="V1984" s="51"/>
      <c r="W1984" s="51"/>
      <c r="X1984" s="51" t="s">
        <v>13301</v>
      </c>
      <c r="Y1984" s="8" t="s">
        <v>60</v>
      </c>
      <c r="Z1984" s="12" t="s">
        <v>13302</v>
      </c>
      <c r="AA1984" s="8" t="s">
        <v>60</v>
      </c>
      <c r="AB1984" s="12" t="s">
        <v>13309</v>
      </c>
      <c r="AC1984" s="8" t="s">
        <v>60</v>
      </c>
      <c r="AD1984" s="8" t="s">
        <v>60</v>
      </c>
      <c r="AE1984" s="8" t="s">
        <v>1067</v>
      </c>
      <c r="AF1984" s="8" t="s">
        <v>13303</v>
      </c>
      <c r="AG1984" s="8" t="s">
        <v>947</v>
      </c>
      <c r="AH1984" s="8" t="s">
        <v>654</v>
      </c>
      <c r="AI1984" s="8" t="s">
        <v>233</v>
      </c>
      <c r="AJ1984" s="8"/>
      <c r="AK1984" s="8" t="s">
        <v>10773</v>
      </c>
      <c r="AL1984" s="8" t="s">
        <v>10154</v>
      </c>
      <c r="AM1984" s="8" t="s">
        <v>1218</v>
      </c>
      <c r="AN1984" s="8" t="s">
        <v>13304</v>
      </c>
      <c r="AO1984" s="8" t="s">
        <v>13305</v>
      </c>
      <c r="AP1984" s="29" t="s">
        <v>13303</v>
      </c>
      <c r="AQ1984" s="11">
        <v>2431.0</v>
      </c>
    </row>
    <row r="1985">
      <c r="A1985" s="8" t="str">
        <f t="shared" si="1"/>
        <v>Tim Holmes</v>
      </c>
      <c r="B1985" s="51" t="s">
        <v>13293</v>
      </c>
      <c r="C1985" s="8" t="s">
        <v>12908</v>
      </c>
      <c r="D1985" s="9" t="s">
        <v>934</v>
      </c>
      <c r="E1985" s="8" t="s">
        <v>1054</v>
      </c>
      <c r="F1985" s="8" t="s">
        <v>936</v>
      </c>
      <c r="G1985" s="51" t="s">
        <v>12642</v>
      </c>
      <c r="H1985" s="8" t="s">
        <v>13294</v>
      </c>
      <c r="I1985" s="8" t="s">
        <v>13295</v>
      </c>
      <c r="J1985" s="10" t="s">
        <v>13296</v>
      </c>
      <c r="K1985" s="13" t="s">
        <v>13297</v>
      </c>
      <c r="L1985" s="8"/>
      <c r="M1985" s="8"/>
      <c r="N1985" s="51" t="s">
        <v>13315</v>
      </c>
      <c r="O1985" s="51" t="s">
        <v>52</v>
      </c>
      <c r="P1985" s="51"/>
      <c r="Q1985" s="51"/>
      <c r="R1985" s="51" t="s">
        <v>153</v>
      </c>
      <c r="S1985" s="51" t="s">
        <v>8198</v>
      </c>
      <c r="T1985" s="11" t="str">
        <f t="shared" si="2"/>
        <v>Tim Holmes</v>
      </c>
      <c r="U1985" s="51" t="s">
        <v>160</v>
      </c>
      <c r="V1985" s="51"/>
      <c r="W1985" s="51"/>
      <c r="X1985" s="51" t="s">
        <v>13301</v>
      </c>
      <c r="Y1985" s="8" t="s">
        <v>60</v>
      </c>
      <c r="Z1985" s="12" t="s">
        <v>13302</v>
      </c>
      <c r="AA1985" s="12" t="s">
        <v>13316</v>
      </c>
      <c r="AB1985" s="12" t="s">
        <v>13309</v>
      </c>
      <c r="AC1985" s="8" t="s">
        <v>60</v>
      </c>
      <c r="AD1985" s="8" t="s">
        <v>60</v>
      </c>
      <c r="AE1985" s="8" t="s">
        <v>1067</v>
      </c>
      <c r="AF1985" s="8" t="s">
        <v>13303</v>
      </c>
      <c r="AG1985" s="8" t="s">
        <v>947</v>
      </c>
      <c r="AH1985" s="8" t="s">
        <v>654</v>
      </c>
      <c r="AI1985" s="8" t="s">
        <v>233</v>
      </c>
      <c r="AJ1985" s="8"/>
      <c r="AK1985" s="8" t="s">
        <v>10773</v>
      </c>
      <c r="AL1985" s="8" t="s">
        <v>10154</v>
      </c>
      <c r="AM1985" s="8" t="s">
        <v>1218</v>
      </c>
      <c r="AN1985" s="8" t="s">
        <v>13304</v>
      </c>
      <c r="AO1985" s="8" t="s">
        <v>13305</v>
      </c>
      <c r="AP1985" s="29" t="s">
        <v>13303</v>
      </c>
      <c r="AQ1985" s="11">
        <v>2431.0</v>
      </c>
    </row>
    <row r="1986">
      <c r="A1986" s="8" t="str">
        <f t="shared" si="1"/>
        <v>A.J. Blackburn</v>
      </c>
      <c r="B1986" s="51" t="s">
        <v>13293</v>
      </c>
      <c r="C1986" s="8" t="s">
        <v>12908</v>
      </c>
      <c r="D1986" s="9" t="s">
        <v>934</v>
      </c>
      <c r="E1986" s="8" t="s">
        <v>1054</v>
      </c>
      <c r="F1986" s="8" t="s">
        <v>936</v>
      </c>
      <c r="G1986" s="51" t="s">
        <v>12642</v>
      </c>
      <c r="H1986" s="8" t="s">
        <v>13294</v>
      </c>
      <c r="I1986" s="8" t="s">
        <v>13295</v>
      </c>
      <c r="J1986" s="10" t="s">
        <v>13296</v>
      </c>
      <c r="K1986" s="13" t="s">
        <v>13297</v>
      </c>
      <c r="L1986" s="8"/>
      <c r="M1986" s="8"/>
      <c r="N1986" s="51" t="s">
        <v>13317</v>
      </c>
      <c r="O1986" s="51" t="s">
        <v>52</v>
      </c>
      <c r="P1986" s="51"/>
      <c r="Q1986" s="51"/>
      <c r="R1986" s="51" t="s">
        <v>13318</v>
      </c>
      <c r="S1986" s="51" t="s">
        <v>11244</v>
      </c>
      <c r="T1986" s="11" t="str">
        <f t="shared" si="2"/>
        <v>A.J. Blackburn</v>
      </c>
      <c r="U1986" s="51" t="s">
        <v>247</v>
      </c>
      <c r="V1986" s="51"/>
      <c r="W1986" s="51"/>
      <c r="X1986" s="51" t="s">
        <v>13301</v>
      </c>
      <c r="Y1986" s="8" t="s">
        <v>60</v>
      </c>
      <c r="Z1986" s="12" t="s">
        <v>13302</v>
      </c>
      <c r="AA1986" s="8" t="s">
        <v>60</v>
      </c>
      <c r="AB1986" s="12" t="s">
        <v>13309</v>
      </c>
      <c r="AC1986" s="12" t="s">
        <v>13319</v>
      </c>
      <c r="AD1986" s="8" t="s">
        <v>60</v>
      </c>
      <c r="AE1986" s="8" t="s">
        <v>1067</v>
      </c>
      <c r="AF1986" s="8" t="s">
        <v>13303</v>
      </c>
      <c r="AG1986" s="8" t="s">
        <v>947</v>
      </c>
      <c r="AH1986" s="8" t="s">
        <v>654</v>
      </c>
      <c r="AI1986" s="8" t="s">
        <v>233</v>
      </c>
      <c r="AJ1986" s="8"/>
      <c r="AK1986" s="8" t="s">
        <v>10773</v>
      </c>
      <c r="AL1986" s="8" t="s">
        <v>10154</v>
      </c>
      <c r="AM1986" s="8" t="s">
        <v>1218</v>
      </c>
      <c r="AN1986" s="8" t="s">
        <v>13304</v>
      </c>
      <c r="AO1986" s="8" t="s">
        <v>13305</v>
      </c>
      <c r="AP1986" s="29" t="s">
        <v>13303</v>
      </c>
      <c r="AQ1986" s="11">
        <v>2431.0</v>
      </c>
    </row>
    <row r="1987">
      <c r="A1987" s="8" t="str">
        <f t="shared" si="1"/>
        <v>Cyinna Drotos</v>
      </c>
      <c r="B1987" s="51" t="s">
        <v>13293</v>
      </c>
      <c r="C1987" s="8" t="s">
        <v>12908</v>
      </c>
      <c r="D1987" s="2" t="s">
        <v>934</v>
      </c>
      <c r="E1987" s="51" t="s">
        <v>1054</v>
      </c>
      <c r="F1987" s="51" t="s">
        <v>936</v>
      </c>
      <c r="G1987" s="51" t="s">
        <v>12642</v>
      </c>
      <c r="H1987" s="51" t="s">
        <v>13294</v>
      </c>
      <c r="I1987" s="51" t="s">
        <v>13295</v>
      </c>
      <c r="J1987" s="66" t="s">
        <v>13296</v>
      </c>
      <c r="K1987" s="51" t="s">
        <v>13297</v>
      </c>
      <c r="L1987" s="51" t="s">
        <v>86</v>
      </c>
      <c r="M1987" s="51" t="s">
        <v>86</v>
      </c>
      <c r="N1987" s="51" t="s">
        <v>13320</v>
      </c>
      <c r="O1987" s="51" t="s">
        <v>52</v>
      </c>
      <c r="P1987" s="51"/>
      <c r="Q1987" s="51"/>
      <c r="R1987" s="51" t="s">
        <v>13321</v>
      </c>
      <c r="S1987" s="51" t="s">
        <v>13322</v>
      </c>
      <c r="T1987" s="11" t="str">
        <f t="shared" si="2"/>
        <v>Cyinna Drotos</v>
      </c>
      <c r="U1987" s="51" t="s">
        <v>386</v>
      </c>
      <c r="V1987" s="51" t="s">
        <v>86</v>
      </c>
      <c r="W1987" s="51" t="s">
        <v>86</v>
      </c>
      <c r="X1987" s="51" t="s">
        <v>13301</v>
      </c>
      <c r="Y1987" s="51" t="s">
        <v>60</v>
      </c>
      <c r="Z1987" s="56" t="s">
        <v>13302</v>
      </c>
      <c r="AA1987" s="51" t="s">
        <v>60</v>
      </c>
      <c r="AB1987" s="51" t="s">
        <v>60</v>
      </c>
      <c r="AC1987" s="51" t="s">
        <v>60</v>
      </c>
      <c r="AD1987" s="56" t="s">
        <v>13313</v>
      </c>
      <c r="AE1987" s="51" t="s">
        <v>1067</v>
      </c>
      <c r="AF1987" s="51" t="s">
        <v>13303</v>
      </c>
      <c r="AG1987" s="51" t="s">
        <v>947</v>
      </c>
      <c r="AH1987" s="51" t="s">
        <v>654</v>
      </c>
      <c r="AI1987" s="51" t="s">
        <v>233</v>
      </c>
      <c r="AJ1987" s="51" t="s">
        <v>86</v>
      </c>
      <c r="AK1987" s="51" t="s">
        <v>10773</v>
      </c>
      <c r="AL1987" s="51" t="s">
        <v>10154</v>
      </c>
      <c r="AM1987" s="51" t="s">
        <v>1218</v>
      </c>
      <c r="AN1987" s="51" t="s">
        <v>13304</v>
      </c>
      <c r="AO1987" s="51" t="s">
        <v>13305</v>
      </c>
      <c r="AP1987" s="67" t="s">
        <v>13303</v>
      </c>
      <c r="AQ1987" s="68">
        <v>2431.0</v>
      </c>
    </row>
    <row r="1988">
      <c r="A1988" s="8" t="str">
        <f t="shared" si="1"/>
        <v>Rhesa Foster</v>
      </c>
      <c r="B1988" s="51" t="s">
        <v>13293</v>
      </c>
      <c r="C1988" s="8" t="s">
        <v>12908</v>
      </c>
      <c r="D1988" s="9" t="s">
        <v>934</v>
      </c>
      <c r="E1988" s="8" t="s">
        <v>1054</v>
      </c>
      <c r="F1988" s="8" t="s">
        <v>936</v>
      </c>
      <c r="G1988" s="51" t="s">
        <v>12642</v>
      </c>
      <c r="H1988" s="8" t="s">
        <v>13294</v>
      </c>
      <c r="I1988" s="8" t="s">
        <v>13295</v>
      </c>
      <c r="J1988" s="75" t="s">
        <v>13296</v>
      </c>
      <c r="K1988" s="13" t="s">
        <v>13297</v>
      </c>
      <c r="L1988" s="8"/>
      <c r="M1988" s="8"/>
      <c r="N1988" s="51" t="s">
        <v>13323</v>
      </c>
      <c r="O1988" s="51" t="s">
        <v>52</v>
      </c>
      <c r="P1988" s="51"/>
      <c r="Q1988" s="51"/>
      <c r="R1988" s="51" t="s">
        <v>13324</v>
      </c>
      <c r="S1988" s="51" t="s">
        <v>9517</v>
      </c>
      <c r="T1988" s="11" t="str">
        <f t="shared" si="2"/>
        <v>Rhesa Foster</v>
      </c>
      <c r="U1988" s="51" t="s">
        <v>13325</v>
      </c>
      <c r="V1988" s="51"/>
      <c r="W1988" s="51"/>
      <c r="X1988" s="51" t="s">
        <v>13301</v>
      </c>
      <c r="Y1988" s="51" t="s">
        <v>60</v>
      </c>
      <c r="Z1988" s="56" t="s">
        <v>13302</v>
      </c>
      <c r="AA1988" s="51" t="s">
        <v>60</v>
      </c>
      <c r="AB1988" s="51" t="s">
        <v>60</v>
      </c>
      <c r="AC1988" s="51" t="s">
        <v>60</v>
      </c>
      <c r="AD1988" s="51" t="s">
        <v>60</v>
      </c>
      <c r="AE1988" s="51" t="s">
        <v>1067</v>
      </c>
      <c r="AF1988" s="8" t="s">
        <v>13303</v>
      </c>
      <c r="AG1988" s="8" t="s">
        <v>947</v>
      </c>
      <c r="AH1988" s="8" t="s">
        <v>654</v>
      </c>
      <c r="AI1988" s="8" t="s">
        <v>233</v>
      </c>
      <c r="AJ1988" s="8"/>
      <c r="AK1988" s="8" t="s">
        <v>10773</v>
      </c>
      <c r="AL1988" s="8" t="s">
        <v>10154</v>
      </c>
      <c r="AM1988" s="8" t="s">
        <v>1218</v>
      </c>
      <c r="AN1988" s="8" t="s">
        <v>13304</v>
      </c>
      <c r="AO1988" s="8" t="s">
        <v>13305</v>
      </c>
      <c r="AP1988" s="29" t="s">
        <v>13303</v>
      </c>
      <c r="AQ1988" s="11">
        <v>2431.0</v>
      </c>
    </row>
    <row r="1989">
      <c r="A1989" s="8" t="str">
        <f t="shared" si="1"/>
        <v>Louis Rodriguez</v>
      </c>
      <c r="B1989" s="51" t="s">
        <v>13293</v>
      </c>
      <c r="C1989" s="8" t="s">
        <v>12908</v>
      </c>
      <c r="D1989" s="2" t="s">
        <v>934</v>
      </c>
      <c r="E1989" s="51" t="s">
        <v>1054</v>
      </c>
      <c r="F1989" s="51" t="s">
        <v>936</v>
      </c>
      <c r="G1989" s="51" t="s">
        <v>12642</v>
      </c>
      <c r="H1989" s="51" t="s">
        <v>13294</v>
      </c>
      <c r="I1989" s="51" t="s">
        <v>13295</v>
      </c>
      <c r="J1989" s="66" t="s">
        <v>13296</v>
      </c>
      <c r="K1989" s="51" t="s">
        <v>13297</v>
      </c>
      <c r="L1989" s="51" t="s">
        <v>86</v>
      </c>
      <c r="M1989" s="51" t="s">
        <v>86</v>
      </c>
      <c r="N1989" s="51" t="s">
        <v>13326</v>
      </c>
      <c r="O1989" s="51" t="s">
        <v>52</v>
      </c>
      <c r="P1989" s="51"/>
      <c r="Q1989" s="51"/>
      <c r="R1989" s="51" t="s">
        <v>13327</v>
      </c>
      <c r="S1989" s="51" t="s">
        <v>13072</v>
      </c>
      <c r="T1989" s="11" t="str">
        <f t="shared" si="2"/>
        <v>Louis Rodriguez</v>
      </c>
      <c r="U1989" s="51" t="s">
        <v>106</v>
      </c>
      <c r="V1989" s="51" t="s">
        <v>86</v>
      </c>
      <c r="W1989" s="51" t="s">
        <v>86</v>
      </c>
      <c r="X1989" s="51" t="s">
        <v>13301</v>
      </c>
      <c r="Y1989" s="56" t="s">
        <v>13328</v>
      </c>
      <c r="Z1989" s="56" t="s">
        <v>13302</v>
      </c>
      <c r="AA1989" s="56" t="s">
        <v>13329</v>
      </c>
      <c r="AB1989" s="51" t="s">
        <v>60</v>
      </c>
      <c r="AC1989" s="51" t="s">
        <v>60</v>
      </c>
      <c r="AD1989" s="56" t="s">
        <v>13313</v>
      </c>
      <c r="AE1989" s="51" t="s">
        <v>1067</v>
      </c>
      <c r="AF1989" s="51" t="s">
        <v>13303</v>
      </c>
      <c r="AG1989" s="51" t="s">
        <v>947</v>
      </c>
      <c r="AH1989" s="51" t="s">
        <v>654</v>
      </c>
      <c r="AI1989" s="51" t="s">
        <v>233</v>
      </c>
      <c r="AJ1989" s="51" t="s">
        <v>86</v>
      </c>
      <c r="AK1989" s="51" t="s">
        <v>10773</v>
      </c>
      <c r="AL1989" s="51" t="s">
        <v>10154</v>
      </c>
      <c r="AM1989" s="51" t="s">
        <v>1218</v>
      </c>
      <c r="AN1989" s="51" t="s">
        <v>13304</v>
      </c>
      <c r="AO1989" s="51" t="s">
        <v>13305</v>
      </c>
      <c r="AP1989" s="67" t="s">
        <v>13303</v>
      </c>
      <c r="AQ1989" s="68">
        <v>2431.0</v>
      </c>
    </row>
    <row r="1990">
      <c r="A1990" s="8" t="str">
        <f t="shared" si="1"/>
        <v>Jacob Resendez</v>
      </c>
      <c r="B1990" s="51" t="s">
        <v>13293</v>
      </c>
      <c r="C1990" s="8" t="s">
        <v>12908</v>
      </c>
      <c r="D1990" s="2" t="s">
        <v>934</v>
      </c>
      <c r="E1990" s="51" t="s">
        <v>1054</v>
      </c>
      <c r="F1990" s="51" t="s">
        <v>936</v>
      </c>
      <c r="G1990" s="51" t="s">
        <v>12642</v>
      </c>
      <c r="H1990" s="51" t="s">
        <v>13294</v>
      </c>
      <c r="I1990" s="51" t="s">
        <v>13295</v>
      </c>
      <c r="J1990" s="66" t="s">
        <v>13296</v>
      </c>
      <c r="K1990" s="51" t="s">
        <v>13297</v>
      </c>
      <c r="L1990" s="51" t="s">
        <v>86</v>
      </c>
      <c r="M1990" s="51" t="s">
        <v>86</v>
      </c>
      <c r="N1990" s="51" t="s">
        <v>13330</v>
      </c>
      <c r="O1990" s="51" t="s">
        <v>52</v>
      </c>
      <c r="P1990" s="51"/>
      <c r="Q1990" s="51"/>
      <c r="R1990" s="51" t="s">
        <v>1222</v>
      </c>
      <c r="S1990" s="51" t="s">
        <v>13331</v>
      </c>
      <c r="T1990" s="11" t="str">
        <f t="shared" si="2"/>
        <v>Jacob Resendez</v>
      </c>
      <c r="U1990" s="51" t="s">
        <v>80</v>
      </c>
      <c r="V1990" s="51" t="s">
        <v>86</v>
      </c>
      <c r="W1990" s="51" t="s">
        <v>86</v>
      </c>
      <c r="X1990" s="51" t="s">
        <v>13301</v>
      </c>
      <c r="Y1990" s="51" t="s">
        <v>60</v>
      </c>
      <c r="Z1990" s="56" t="s">
        <v>13302</v>
      </c>
      <c r="AA1990" s="51" t="s">
        <v>60</v>
      </c>
      <c r="AB1990" s="51" t="s">
        <v>60</v>
      </c>
      <c r="AC1990" s="51" t="s">
        <v>60</v>
      </c>
      <c r="AD1990" s="56" t="s">
        <v>13313</v>
      </c>
      <c r="AE1990" s="51" t="s">
        <v>1067</v>
      </c>
      <c r="AF1990" s="51" t="s">
        <v>13303</v>
      </c>
      <c r="AG1990" s="51" t="s">
        <v>947</v>
      </c>
      <c r="AH1990" s="51" t="s">
        <v>654</v>
      </c>
      <c r="AI1990" s="51" t="s">
        <v>233</v>
      </c>
      <c r="AJ1990" s="51" t="s">
        <v>86</v>
      </c>
      <c r="AK1990" s="51" t="s">
        <v>10773</v>
      </c>
      <c r="AL1990" s="51" t="s">
        <v>10154</v>
      </c>
      <c r="AM1990" s="51" t="s">
        <v>1218</v>
      </c>
      <c r="AN1990" s="51" t="s">
        <v>13304</v>
      </c>
      <c r="AO1990" s="51" t="s">
        <v>13305</v>
      </c>
      <c r="AP1990" s="67" t="s">
        <v>13303</v>
      </c>
      <c r="AQ1990" s="68">
        <v>2431.0</v>
      </c>
    </row>
    <row r="1991">
      <c r="A1991" s="8" t="str">
        <f t="shared" si="1"/>
        <v>Kent Rhodes</v>
      </c>
      <c r="B1991" s="51" t="s">
        <v>13332</v>
      </c>
      <c r="C1991" s="8" t="s">
        <v>12908</v>
      </c>
      <c r="D1991" s="2" t="s">
        <v>934</v>
      </c>
      <c r="E1991" s="8" t="s">
        <v>13333</v>
      </c>
      <c r="F1991" s="8" t="s">
        <v>936</v>
      </c>
      <c r="G1991" s="51" t="s">
        <v>12642</v>
      </c>
      <c r="H1991" s="8" t="s">
        <v>13334</v>
      </c>
      <c r="I1991" s="8" t="s">
        <v>9113</v>
      </c>
      <c r="J1991" s="10">
        <v>3.3</v>
      </c>
      <c r="K1991" s="8" t="s">
        <v>13335</v>
      </c>
      <c r="L1991" s="8"/>
      <c r="M1991" s="8"/>
      <c r="N1991" s="51" t="s">
        <v>13336</v>
      </c>
      <c r="O1991" s="51" t="s">
        <v>52</v>
      </c>
      <c r="P1991" s="51"/>
      <c r="Q1991" s="51"/>
      <c r="R1991" s="51" t="s">
        <v>8690</v>
      </c>
      <c r="S1991" s="51" t="s">
        <v>13337</v>
      </c>
      <c r="T1991" s="11" t="str">
        <f t="shared" si="2"/>
        <v>Kent Rhodes</v>
      </c>
      <c r="U1991" s="51" t="s">
        <v>469</v>
      </c>
      <c r="V1991" s="51"/>
      <c r="W1991" s="51"/>
      <c r="X1991" s="8" t="s">
        <v>13338</v>
      </c>
      <c r="Y1991" s="51" t="s">
        <v>60</v>
      </c>
      <c r="Z1991" s="56" t="s">
        <v>13339</v>
      </c>
      <c r="AA1991" s="51" t="s">
        <v>60</v>
      </c>
      <c r="AB1991" s="51" t="s">
        <v>60</v>
      </c>
      <c r="AC1991" s="51" t="s">
        <v>60</v>
      </c>
      <c r="AD1991" s="51" t="s">
        <v>60</v>
      </c>
      <c r="AE1991" s="51" t="s">
        <v>13340</v>
      </c>
      <c r="AF1991" s="8" t="s">
        <v>13341</v>
      </c>
      <c r="AG1991" s="8" t="s">
        <v>947</v>
      </c>
      <c r="AH1991" s="8" t="s">
        <v>134</v>
      </c>
      <c r="AI1991" s="8" t="s">
        <v>233</v>
      </c>
      <c r="AJ1991" s="8"/>
      <c r="AK1991" s="8"/>
      <c r="AL1991" s="8"/>
      <c r="AM1991" s="8"/>
      <c r="AN1991" s="8" t="s">
        <v>13342</v>
      </c>
      <c r="AO1991" s="8" t="s">
        <v>13343</v>
      </c>
      <c r="AP1991" s="29" t="s">
        <v>13341</v>
      </c>
      <c r="AQ1991" s="11">
        <v>1165.0</v>
      </c>
    </row>
    <row r="1992">
      <c r="A1992" s="8" t="str">
        <f t="shared" si="1"/>
        <v>Alec Richmond</v>
      </c>
      <c r="B1992" s="51" t="s">
        <v>13332</v>
      </c>
      <c r="C1992" s="8" t="s">
        <v>12908</v>
      </c>
      <c r="D1992" s="2" t="s">
        <v>934</v>
      </c>
      <c r="E1992" s="8" t="s">
        <v>13333</v>
      </c>
      <c r="F1992" s="8" t="s">
        <v>936</v>
      </c>
      <c r="G1992" s="51" t="s">
        <v>12642</v>
      </c>
      <c r="H1992" s="8" t="s">
        <v>13334</v>
      </c>
      <c r="I1992" s="8" t="s">
        <v>9113</v>
      </c>
      <c r="J1992" s="10">
        <v>3.3</v>
      </c>
      <c r="K1992" s="8" t="s">
        <v>13335</v>
      </c>
      <c r="L1992" s="8"/>
      <c r="M1992" s="8"/>
      <c r="N1992" s="51" t="s">
        <v>13344</v>
      </c>
      <c r="O1992" s="51" t="s">
        <v>52</v>
      </c>
      <c r="P1992" s="51"/>
      <c r="Q1992" s="51"/>
      <c r="R1992" s="51" t="s">
        <v>8862</v>
      </c>
      <c r="S1992" s="51" t="s">
        <v>4382</v>
      </c>
      <c r="T1992" s="11" t="str">
        <f t="shared" si="2"/>
        <v>Alec Richmond</v>
      </c>
      <c r="U1992" s="51" t="s">
        <v>1125</v>
      </c>
      <c r="V1992" s="51" t="s">
        <v>13345</v>
      </c>
      <c r="W1992" s="51"/>
      <c r="X1992" s="8" t="s">
        <v>13338</v>
      </c>
      <c r="Y1992" s="51" t="s">
        <v>60</v>
      </c>
      <c r="Z1992" s="56" t="s">
        <v>13339</v>
      </c>
      <c r="AA1992" s="51" t="s">
        <v>60</v>
      </c>
      <c r="AB1992" s="51" t="s">
        <v>60</v>
      </c>
      <c r="AC1992" s="51" t="s">
        <v>60</v>
      </c>
      <c r="AD1992" s="56" t="s">
        <v>13346</v>
      </c>
      <c r="AE1992" s="51" t="s">
        <v>13340</v>
      </c>
      <c r="AF1992" s="8" t="s">
        <v>13341</v>
      </c>
      <c r="AG1992" s="8" t="s">
        <v>947</v>
      </c>
      <c r="AH1992" s="8" t="s">
        <v>134</v>
      </c>
      <c r="AI1992" s="8" t="s">
        <v>233</v>
      </c>
      <c r="AJ1992" s="8"/>
      <c r="AK1992" s="8"/>
      <c r="AL1992" s="8"/>
      <c r="AM1992" s="8"/>
      <c r="AN1992" s="8" t="s">
        <v>13342</v>
      </c>
      <c r="AO1992" s="8" t="s">
        <v>13343</v>
      </c>
      <c r="AP1992" s="29" t="s">
        <v>13341</v>
      </c>
      <c r="AQ1992" s="11">
        <v>1165.0</v>
      </c>
    </row>
    <row r="1993">
      <c r="A1993" s="8" t="str">
        <f t="shared" si="1"/>
        <v>Nick Merillana</v>
      </c>
      <c r="B1993" s="51" t="s">
        <v>13332</v>
      </c>
      <c r="C1993" s="8" t="s">
        <v>12908</v>
      </c>
      <c r="D1993" s="2" t="s">
        <v>934</v>
      </c>
      <c r="E1993" s="8" t="s">
        <v>13333</v>
      </c>
      <c r="F1993" s="8" t="s">
        <v>936</v>
      </c>
      <c r="G1993" s="51" t="s">
        <v>12642</v>
      </c>
      <c r="H1993" s="8" t="s">
        <v>13334</v>
      </c>
      <c r="I1993" s="8" t="s">
        <v>9113</v>
      </c>
      <c r="J1993" s="10">
        <v>3.3</v>
      </c>
      <c r="K1993" s="8" t="s">
        <v>13335</v>
      </c>
      <c r="L1993" s="8"/>
      <c r="M1993" s="8"/>
      <c r="N1993" s="51" t="s">
        <v>13347</v>
      </c>
      <c r="O1993" s="51" t="s">
        <v>52</v>
      </c>
      <c r="P1993" s="51"/>
      <c r="Q1993" s="51"/>
      <c r="R1993" s="8" t="s">
        <v>392</v>
      </c>
      <c r="S1993" s="8" t="s">
        <v>9239</v>
      </c>
      <c r="T1993" s="11" t="str">
        <f t="shared" si="2"/>
        <v>Nick Merillana</v>
      </c>
      <c r="U1993" s="8" t="s">
        <v>80</v>
      </c>
      <c r="V1993" s="51" t="s">
        <v>13348</v>
      </c>
      <c r="W1993" s="51"/>
      <c r="X1993" s="8" t="s">
        <v>13338</v>
      </c>
      <c r="Y1993" s="51" t="s">
        <v>60</v>
      </c>
      <c r="Z1993" s="56" t="s">
        <v>13339</v>
      </c>
      <c r="AA1993" s="51" t="s">
        <v>60</v>
      </c>
      <c r="AB1993" s="51" t="s">
        <v>60</v>
      </c>
      <c r="AC1993" s="56" t="s">
        <v>13349</v>
      </c>
      <c r="AD1993" s="56" t="s">
        <v>13346</v>
      </c>
      <c r="AE1993" s="51" t="s">
        <v>13340</v>
      </c>
      <c r="AF1993" s="8" t="s">
        <v>13341</v>
      </c>
      <c r="AG1993" s="8" t="s">
        <v>947</v>
      </c>
      <c r="AH1993" s="8" t="s">
        <v>134</v>
      </c>
      <c r="AI1993" s="8" t="s">
        <v>233</v>
      </c>
      <c r="AJ1993" s="8"/>
      <c r="AK1993" s="8"/>
      <c r="AL1993" s="8"/>
      <c r="AM1993" s="8"/>
      <c r="AN1993" s="8" t="s">
        <v>13342</v>
      </c>
      <c r="AO1993" s="8" t="s">
        <v>13343</v>
      </c>
      <c r="AP1993" s="29" t="s">
        <v>13350</v>
      </c>
      <c r="AQ1993" s="11">
        <v>1165.0</v>
      </c>
    </row>
    <row r="1994">
      <c r="A1994" s="8" t="str">
        <f t="shared" si="1"/>
        <v>HC Jeff has been removed. </v>
      </c>
      <c r="B1994" s="51" t="s">
        <v>13332</v>
      </c>
      <c r="C1994" s="8" t="s">
        <v>12908</v>
      </c>
      <c r="D1994" s="2" t="s">
        <v>934</v>
      </c>
      <c r="E1994" s="8" t="s">
        <v>13333</v>
      </c>
      <c r="F1994" s="8" t="s">
        <v>936</v>
      </c>
      <c r="G1994" s="51" t="s">
        <v>12642</v>
      </c>
      <c r="H1994" s="8" t="s">
        <v>13334</v>
      </c>
      <c r="I1994" s="8" t="s">
        <v>9113</v>
      </c>
      <c r="J1994" s="10">
        <v>3.3</v>
      </c>
      <c r="K1994" s="8" t="s">
        <v>13335</v>
      </c>
      <c r="L1994" s="8"/>
      <c r="M1994" s="8"/>
      <c r="N1994" s="51" t="s">
        <v>13351</v>
      </c>
      <c r="O1994" s="51" t="s">
        <v>52</v>
      </c>
      <c r="P1994" s="51"/>
      <c r="Q1994" s="51" t="s">
        <v>277</v>
      </c>
      <c r="R1994" s="51" t="s">
        <v>13352</v>
      </c>
      <c r="S1994" s="51"/>
      <c r="T1994" s="11" t="str">
        <f t="shared" si="2"/>
        <v>HC Jeff has been removed. </v>
      </c>
      <c r="U1994" s="51"/>
      <c r="V1994" s="51"/>
      <c r="W1994" s="51"/>
      <c r="X1994" s="8" t="s">
        <v>13338</v>
      </c>
      <c r="Y1994" s="51" t="s">
        <v>60</v>
      </c>
      <c r="Z1994" s="56" t="s">
        <v>13339</v>
      </c>
      <c r="AA1994" s="51" t="s">
        <v>60</v>
      </c>
      <c r="AB1994" s="51" t="s">
        <v>60</v>
      </c>
      <c r="AC1994" s="51" t="s">
        <v>60</v>
      </c>
      <c r="AD1994" s="51" t="s">
        <v>60</v>
      </c>
      <c r="AE1994" s="51" t="s">
        <v>13340</v>
      </c>
      <c r="AF1994" s="8" t="s">
        <v>13341</v>
      </c>
      <c r="AG1994" s="8" t="s">
        <v>947</v>
      </c>
      <c r="AH1994" s="8" t="s">
        <v>134</v>
      </c>
      <c r="AI1994" s="8" t="s">
        <v>233</v>
      </c>
      <c r="AJ1994" s="8"/>
      <c r="AK1994" s="8"/>
      <c r="AL1994" s="8"/>
      <c r="AM1994" s="8"/>
      <c r="AN1994" s="8" t="s">
        <v>13342</v>
      </c>
      <c r="AO1994" s="8" t="s">
        <v>13343</v>
      </c>
      <c r="AP1994" s="29" t="s">
        <v>13341</v>
      </c>
      <c r="AQ1994" s="11">
        <v>1165.0</v>
      </c>
    </row>
    <row r="1995">
      <c r="A1995" s="8" t="str">
        <f t="shared" si="1"/>
        <v>Tom Lyons</v>
      </c>
      <c r="B1995" s="51" t="s">
        <v>13353</v>
      </c>
      <c r="C1995" s="8" t="s">
        <v>12958</v>
      </c>
      <c r="D1995" s="9" t="s">
        <v>934</v>
      </c>
      <c r="E1995" s="8" t="s">
        <v>1837</v>
      </c>
      <c r="F1995" s="8" t="s">
        <v>936</v>
      </c>
      <c r="G1995" s="51" t="s">
        <v>12642</v>
      </c>
      <c r="H1995" s="8" t="s">
        <v>13354</v>
      </c>
      <c r="I1995" s="8" t="s">
        <v>49</v>
      </c>
      <c r="J1995" s="10">
        <v>3.26</v>
      </c>
      <c r="K1995" s="13" t="s">
        <v>13355</v>
      </c>
      <c r="L1995" s="8"/>
      <c r="M1995" s="8"/>
      <c r="N1995" s="51" t="s">
        <v>13356</v>
      </c>
      <c r="O1995" s="51" t="s">
        <v>52</v>
      </c>
      <c r="P1995" s="51"/>
      <c r="Q1995" s="51"/>
      <c r="R1995" s="51" t="s">
        <v>271</v>
      </c>
      <c r="S1995" s="51" t="s">
        <v>3488</v>
      </c>
      <c r="T1995" s="11" t="str">
        <f t="shared" si="2"/>
        <v>Tom Lyons</v>
      </c>
      <c r="U1995" s="51" t="s">
        <v>311</v>
      </c>
      <c r="V1995" s="51" t="s">
        <v>13357</v>
      </c>
      <c r="W1995" s="51" t="s">
        <v>13358</v>
      </c>
      <c r="X1995" s="51" t="s">
        <v>13359</v>
      </c>
      <c r="Y1995" s="8" t="s">
        <v>60</v>
      </c>
      <c r="Z1995" s="12" t="s">
        <v>13360</v>
      </c>
      <c r="AA1995" s="8" t="s">
        <v>60</v>
      </c>
      <c r="AB1995" s="8" t="s">
        <v>60</v>
      </c>
      <c r="AC1995" s="8" t="s">
        <v>60</v>
      </c>
      <c r="AD1995" s="12" t="s">
        <v>13361</v>
      </c>
      <c r="AE1995" s="8" t="s">
        <v>13362</v>
      </c>
      <c r="AF1995" s="8" t="s">
        <v>13363</v>
      </c>
      <c r="AG1995" s="8" t="s">
        <v>947</v>
      </c>
      <c r="AH1995" s="8" t="s">
        <v>654</v>
      </c>
      <c r="AI1995" s="8" t="s">
        <v>66</v>
      </c>
      <c r="AJ1995" s="8"/>
      <c r="AK1995" s="8" t="s">
        <v>910</v>
      </c>
      <c r="AL1995" s="8" t="s">
        <v>1216</v>
      </c>
      <c r="AM1995" s="8" t="s">
        <v>12246</v>
      </c>
      <c r="AN1995" s="8" t="s">
        <v>13364</v>
      </c>
      <c r="AO1995" s="8" t="s">
        <v>13365</v>
      </c>
      <c r="AP1995" s="14" t="s">
        <v>13363</v>
      </c>
      <c r="AQ1995" s="11">
        <v>25945.0</v>
      </c>
    </row>
    <row r="1996">
      <c r="A1996" s="8" t="str">
        <f t="shared" si="1"/>
        <v>Maria Anderson</v>
      </c>
      <c r="B1996" s="51" t="s">
        <v>13353</v>
      </c>
      <c r="C1996" s="8" t="s">
        <v>12958</v>
      </c>
      <c r="D1996" s="2" t="s">
        <v>934</v>
      </c>
      <c r="E1996" s="8" t="s">
        <v>1837</v>
      </c>
      <c r="F1996" s="8" t="s">
        <v>936</v>
      </c>
      <c r="G1996" s="51" t="s">
        <v>12642</v>
      </c>
      <c r="H1996" s="8" t="s">
        <v>13354</v>
      </c>
      <c r="I1996" s="8" t="s">
        <v>49</v>
      </c>
      <c r="J1996" s="10">
        <v>3.26</v>
      </c>
      <c r="K1996" s="8" t="s">
        <v>13355</v>
      </c>
      <c r="L1996" s="8" t="s">
        <v>86</v>
      </c>
      <c r="M1996" s="8" t="s">
        <v>86</v>
      </c>
      <c r="N1996" s="51" t="s">
        <v>13366</v>
      </c>
      <c r="O1996" s="51" t="s">
        <v>52</v>
      </c>
      <c r="P1996" s="51"/>
      <c r="Q1996" s="51"/>
      <c r="R1996" s="51" t="s">
        <v>1992</v>
      </c>
      <c r="S1996" s="51" t="s">
        <v>115</v>
      </c>
      <c r="T1996" s="11" t="str">
        <f t="shared" si="2"/>
        <v>Maria Anderson</v>
      </c>
      <c r="U1996" s="51" t="s">
        <v>106</v>
      </c>
      <c r="V1996" s="51" t="s">
        <v>13367</v>
      </c>
      <c r="W1996" s="51" t="s">
        <v>86</v>
      </c>
      <c r="X1996" s="51" t="s">
        <v>13359</v>
      </c>
      <c r="Y1996" s="56" t="s">
        <v>13368</v>
      </c>
      <c r="Z1996" s="56" t="s">
        <v>13360</v>
      </c>
      <c r="AA1996" s="56" t="s">
        <v>13369</v>
      </c>
      <c r="AB1996" s="56" t="s">
        <v>13370</v>
      </c>
      <c r="AC1996" s="56" t="s">
        <v>13371</v>
      </c>
      <c r="AD1996" s="56" t="s">
        <v>13361</v>
      </c>
      <c r="AE1996" s="51" t="s">
        <v>13362</v>
      </c>
      <c r="AF1996" s="8" t="s">
        <v>13363</v>
      </c>
      <c r="AG1996" s="8" t="s">
        <v>947</v>
      </c>
      <c r="AH1996" s="8" t="s">
        <v>654</v>
      </c>
      <c r="AI1996" s="8" t="s">
        <v>66</v>
      </c>
      <c r="AJ1996" s="8" t="s">
        <v>86</v>
      </c>
      <c r="AK1996" s="8" t="s">
        <v>910</v>
      </c>
      <c r="AL1996" s="8" t="s">
        <v>1216</v>
      </c>
      <c r="AM1996" s="8" t="s">
        <v>12246</v>
      </c>
      <c r="AN1996" s="8" t="s">
        <v>13364</v>
      </c>
      <c r="AO1996" s="8" t="s">
        <v>13365</v>
      </c>
      <c r="AP1996" s="29" t="s">
        <v>13363</v>
      </c>
      <c r="AQ1996" s="11">
        <v>25945.0</v>
      </c>
    </row>
    <row r="1997">
      <c r="A1997" s="8" t="str">
        <f t="shared" si="1"/>
        <v>Vicente Velarde</v>
      </c>
      <c r="B1997" s="51" t="s">
        <v>13372</v>
      </c>
      <c r="C1997" s="8" t="s">
        <v>12958</v>
      </c>
      <c r="D1997" s="2" t="s">
        <v>934</v>
      </c>
      <c r="E1997" s="8" t="s">
        <v>13373</v>
      </c>
      <c r="F1997" s="8" t="s">
        <v>936</v>
      </c>
      <c r="G1997" s="51" t="s">
        <v>12642</v>
      </c>
      <c r="H1997" s="8" t="s">
        <v>13374</v>
      </c>
      <c r="I1997" s="8" t="s">
        <v>49</v>
      </c>
      <c r="J1997" s="31">
        <v>3.58</v>
      </c>
      <c r="K1997" s="8" t="s">
        <v>13375</v>
      </c>
      <c r="L1997" s="8" t="s">
        <v>4739</v>
      </c>
      <c r="M1997" s="8"/>
      <c r="N1997" s="51" t="s">
        <v>13376</v>
      </c>
      <c r="O1997" s="51" t="s">
        <v>52</v>
      </c>
      <c r="P1997" s="51" t="s">
        <v>13377</v>
      </c>
      <c r="Q1997" s="51"/>
      <c r="R1997" s="51" t="s">
        <v>6507</v>
      </c>
      <c r="S1997" s="51" t="s">
        <v>13378</v>
      </c>
      <c r="T1997" s="11" t="str">
        <f t="shared" si="2"/>
        <v>Vicente Velarde</v>
      </c>
      <c r="U1997" s="51" t="s">
        <v>55</v>
      </c>
      <c r="V1997" s="51" t="s">
        <v>13379</v>
      </c>
      <c r="W1997" s="51" t="s">
        <v>13380</v>
      </c>
      <c r="X1997" s="8" t="s">
        <v>13381</v>
      </c>
      <c r="Y1997" s="51" t="s">
        <v>60</v>
      </c>
      <c r="Z1997" s="51" t="s">
        <v>60</v>
      </c>
      <c r="AA1997" s="51" t="s">
        <v>60</v>
      </c>
      <c r="AB1997" s="51" t="s">
        <v>60</v>
      </c>
      <c r="AC1997" s="51" t="s">
        <v>60</v>
      </c>
      <c r="AD1997" s="51" t="s">
        <v>60</v>
      </c>
      <c r="AE1997" s="51" t="s">
        <v>13382</v>
      </c>
      <c r="AF1997" s="8" t="s">
        <v>13383</v>
      </c>
      <c r="AG1997" s="8" t="s">
        <v>947</v>
      </c>
      <c r="AH1997" s="8" t="s">
        <v>352</v>
      </c>
      <c r="AI1997" s="8" t="s">
        <v>66</v>
      </c>
      <c r="AJ1997" s="8"/>
      <c r="AK1997" s="8" t="s">
        <v>948</v>
      </c>
      <c r="AL1997" s="8" t="s">
        <v>948</v>
      </c>
      <c r="AM1997" s="8" t="s">
        <v>4984</v>
      </c>
      <c r="AN1997" s="8" t="s">
        <v>13384</v>
      </c>
      <c r="AO1997" s="8" t="s">
        <v>13385</v>
      </c>
      <c r="AP1997" s="9" t="s">
        <v>13383</v>
      </c>
      <c r="AQ1997" s="32">
        <v>6815.0</v>
      </c>
    </row>
    <row r="1998">
      <c r="A1998" s="8" t="str">
        <f t="shared" si="1"/>
        <v>Rafeeq Hassaan</v>
      </c>
      <c r="B1998" s="51" t="s">
        <v>13372</v>
      </c>
      <c r="C1998" s="8" t="s">
        <v>12958</v>
      </c>
      <c r="D1998" s="2" t="s">
        <v>934</v>
      </c>
      <c r="E1998" s="51" t="s">
        <v>13373</v>
      </c>
      <c r="F1998" s="51" t="s">
        <v>936</v>
      </c>
      <c r="G1998" s="51" t="s">
        <v>12642</v>
      </c>
      <c r="H1998" s="51" t="s">
        <v>13374</v>
      </c>
      <c r="I1998" s="51" t="s">
        <v>49</v>
      </c>
      <c r="J1998" s="76">
        <v>3.58</v>
      </c>
      <c r="K1998" s="51" t="s">
        <v>13375</v>
      </c>
      <c r="L1998" s="51" t="s">
        <v>4739</v>
      </c>
      <c r="M1998" s="51" t="s">
        <v>86</v>
      </c>
      <c r="N1998" s="51" t="s">
        <v>13386</v>
      </c>
      <c r="O1998" s="51" t="s">
        <v>52</v>
      </c>
      <c r="P1998" s="51" t="s">
        <v>13377</v>
      </c>
      <c r="Q1998" s="51"/>
      <c r="R1998" s="51" t="s">
        <v>13387</v>
      </c>
      <c r="S1998" s="51" t="s">
        <v>13388</v>
      </c>
      <c r="T1998" s="11" t="str">
        <f t="shared" si="2"/>
        <v>Rafeeq Hassaan</v>
      </c>
      <c r="U1998" s="51" t="s">
        <v>80</v>
      </c>
      <c r="V1998" s="51" t="s">
        <v>86</v>
      </c>
      <c r="W1998" s="51" t="s">
        <v>86</v>
      </c>
      <c r="X1998" s="51" t="s">
        <v>13381</v>
      </c>
      <c r="Y1998" s="56" t="s">
        <v>13389</v>
      </c>
      <c r="Z1998" s="56" t="s">
        <v>13390</v>
      </c>
      <c r="AA1998" s="51" t="s">
        <v>60</v>
      </c>
      <c r="AB1998" s="51" t="s">
        <v>60</v>
      </c>
      <c r="AC1998" s="51" t="s">
        <v>60</v>
      </c>
      <c r="AD1998" s="56" t="s">
        <v>13391</v>
      </c>
      <c r="AE1998" s="51" t="s">
        <v>13392</v>
      </c>
      <c r="AF1998" s="51" t="s">
        <v>13383</v>
      </c>
      <c r="AG1998" s="51" t="s">
        <v>947</v>
      </c>
      <c r="AH1998" s="51" t="s">
        <v>352</v>
      </c>
      <c r="AI1998" s="51" t="s">
        <v>66</v>
      </c>
      <c r="AJ1998" s="51" t="s">
        <v>86</v>
      </c>
      <c r="AK1998" s="51" t="s">
        <v>948</v>
      </c>
      <c r="AL1998" s="51" t="s">
        <v>948</v>
      </c>
      <c r="AM1998" s="51" t="s">
        <v>4984</v>
      </c>
      <c r="AN1998" s="51" t="s">
        <v>13384</v>
      </c>
      <c r="AO1998" s="51" t="s">
        <v>13385</v>
      </c>
      <c r="AP1998" s="2" t="s">
        <v>13383</v>
      </c>
      <c r="AQ1998" s="74">
        <v>6815.0</v>
      </c>
    </row>
    <row r="1999">
      <c r="A1999" s="8" t="str">
        <f t="shared" si="1"/>
        <v>Bryan Wilkins</v>
      </c>
      <c r="B1999" s="51" t="s">
        <v>13393</v>
      </c>
      <c r="C1999" s="8" t="s">
        <v>12908</v>
      </c>
      <c r="D1999" s="2" t="s">
        <v>934</v>
      </c>
      <c r="E1999" s="8" t="s">
        <v>13394</v>
      </c>
      <c r="F1999" s="8" t="s">
        <v>936</v>
      </c>
      <c r="G1999" s="51" t="s">
        <v>12642</v>
      </c>
      <c r="H1999" s="8" t="s">
        <v>13395</v>
      </c>
      <c r="I1999" s="8" t="s">
        <v>13396</v>
      </c>
      <c r="J1999" s="10">
        <v>3.29</v>
      </c>
      <c r="K1999" s="8" t="s">
        <v>13397</v>
      </c>
      <c r="L1999" s="8"/>
      <c r="M1999" s="8"/>
      <c r="N1999" s="51" t="s">
        <v>13398</v>
      </c>
      <c r="O1999" s="51" t="s">
        <v>52</v>
      </c>
      <c r="P1999" s="51"/>
      <c r="Q1999" s="51"/>
      <c r="R1999" s="51" t="s">
        <v>2169</v>
      </c>
      <c r="S1999" s="51" t="s">
        <v>13399</v>
      </c>
      <c r="T1999" s="11" t="str">
        <f t="shared" si="2"/>
        <v>Bryan Wilkins</v>
      </c>
      <c r="U1999" s="51" t="s">
        <v>55</v>
      </c>
      <c r="V1999" s="51" t="s">
        <v>13400</v>
      </c>
      <c r="W1999" s="51" t="s">
        <v>13401</v>
      </c>
      <c r="X1999" s="8" t="s">
        <v>13402</v>
      </c>
      <c r="Y1999" s="51" t="s">
        <v>60</v>
      </c>
      <c r="Z1999" s="51" t="s">
        <v>60</v>
      </c>
      <c r="AA1999" s="51" t="s">
        <v>60</v>
      </c>
      <c r="AB1999" s="51" t="s">
        <v>60</v>
      </c>
      <c r="AC1999" s="51" t="s">
        <v>60</v>
      </c>
      <c r="AD1999" s="51" t="s">
        <v>60</v>
      </c>
      <c r="AE1999" s="51" t="s">
        <v>13403</v>
      </c>
      <c r="AF1999" s="8" t="s">
        <v>13404</v>
      </c>
      <c r="AG1999" s="8" t="s">
        <v>947</v>
      </c>
      <c r="AH1999" s="8" t="s">
        <v>352</v>
      </c>
      <c r="AI1999" s="8" t="s">
        <v>233</v>
      </c>
      <c r="AJ1999" s="8"/>
      <c r="AK1999" s="8" t="s">
        <v>420</v>
      </c>
      <c r="AL1999" s="8" t="s">
        <v>10773</v>
      </c>
      <c r="AM1999" s="8" t="s">
        <v>1115</v>
      </c>
      <c r="AN1999" s="8" t="s">
        <v>13405</v>
      </c>
      <c r="AO1999" s="8" t="s">
        <v>13406</v>
      </c>
      <c r="AP1999" s="29" t="s">
        <v>13404</v>
      </c>
      <c r="AQ1999" s="11">
        <v>1791.0</v>
      </c>
    </row>
    <row r="2000">
      <c r="A2000" s="8" t="str">
        <f t="shared" si="1"/>
        <v>Johnny Deryeghiayan</v>
      </c>
      <c r="B2000" s="51" t="s">
        <v>13393</v>
      </c>
      <c r="C2000" s="8" t="s">
        <v>12908</v>
      </c>
      <c r="D2000" s="2" t="s">
        <v>934</v>
      </c>
      <c r="E2000" s="8" t="s">
        <v>13394</v>
      </c>
      <c r="F2000" s="8" t="s">
        <v>936</v>
      </c>
      <c r="G2000" s="51" t="s">
        <v>12642</v>
      </c>
      <c r="H2000" s="8" t="s">
        <v>13395</v>
      </c>
      <c r="I2000" s="8" t="s">
        <v>13396</v>
      </c>
      <c r="J2000" s="10">
        <v>3.29</v>
      </c>
      <c r="K2000" s="8" t="s">
        <v>13397</v>
      </c>
      <c r="L2000" s="8"/>
      <c r="M2000" s="8"/>
      <c r="N2000" s="51" t="s">
        <v>13407</v>
      </c>
      <c r="O2000" s="51" t="s">
        <v>52</v>
      </c>
      <c r="P2000" s="51"/>
      <c r="Q2000" s="51"/>
      <c r="R2000" s="51" t="s">
        <v>13408</v>
      </c>
      <c r="S2000" s="51" t="s">
        <v>13409</v>
      </c>
      <c r="T2000" s="11" t="str">
        <f t="shared" si="2"/>
        <v>Johnny Deryeghiayan</v>
      </c>
      <c r="U2000" s="51" t="s">
        <v>498</v>
      </c>
      <c r="V2000" s="51" t="s">
        <v>13410</v>
      </c>
      <c r="W2000" s="51"/>
      <c r="X2000" s="8" t="s">
        <v>13402</v>
      </c>
      <c r="Y2000" s="51" t="s">
        <v>60</v>
      </c>
      <c r="Z2000" s="51" t="s">
        <v>60</v>
      </c>
      <c r="AA2000" s="51" t="s">
        <v>60</v>
      </c>
      <c r="AB2000" s="51" t="s">
        <v>60</v>
      </c>
      <c r="AC2000" s="51" t="s">
        <v>60</v>
      </c>
      <c r="AD2000" s="51" t="s">
        <v>60</v>
      </c>
      <c r="AE2000" s="51" t="s">
        <v>13403</v>
      </c>
      <c r="AF2000" s="8" t="s">
        <v>13404</v>
      </c>
      <c r="AG2000" s="8" t="s">
        <v>947</v>
      </c>
      <c r="AH2000" s="8" t="s">
        <v>352</v>
      </c>
      <c r="AI2000" s="8" t="s">
        <v>233</v>
      </c>
      <c r="AJ2000" s="8"/>
      <c r="AK2000" s="8" t="s">
        <v>420</v>
      </c>
      <c r="AL2000" s="8" t="s">
        <v>10773</v>
      </c>
      <c r="AM2000" s="8" t="s">
        <v>1115</v>
      </c>
      <c r="AN2000" s="8" t="s">
        <v>13405</v>
      </c>
      <c r="AO2000" s="8" t="s">
        <v>13406</v>
      </c>
      <c r="AP2000" s="29" t="s">
        <v>13404</v>
      </c>
      <c r="AQ2000" s="11">
        <v>1791.0</v>
      </c>
    </row>
    <row r="2001">
      <c r="A2001" s="8" t="str">
        <f t="shared" si="1"/>
        <v>Josh Mejorada</v>
      </c>
      <c r="B2001" s="51" t="s">
        <v>13393</v>
      </c>
      <c r="C2001" s="8" t="s">
        <v>12908</v>
      </c>
      <c r="D2001" s="2" t="s">
        <v>934</v>
      </c>
      <c r="E2001" s="8" t="s">
        <v>13394</v>
      </c>
      <c r="F2001" s="8" t="s">
        <v>936</v>
      </c>
      <c r="G2001" s="51" t="s">
        <v>12642</v>
      </c>
      <c r="H2001" s="8" t="s">
        <v>13395</v>
      </c>
      <c r="I2001" s="8" t="s">
        <v>13396</v>
      </c>
      <c r="J2001" s="10">
        <v>3.29</v>
      </c>
      <c r="K2001" s="8" t="s">
        <v>13397</v>
      </c>
      <c r="L2001" s="8" t="s">
        <v>86</v>
      </c>
      <c r="M2001" s="8" t="s">
        <v>86</v>
      </c>
      <c r="N2001" s="51" t="s">
        <v>13411</v>
      </c>
      <c r="O2001" s="51" t="s">
        <v>52</v>
      </c>
      <c r="P2001" s="51"/>
      <c r="Q2001" s="51"/>
      <c r="R2001" s="51" t="s">
        <v>268</v>
      </c>
      <c r="S2001" s="51" t="s">
        <v>13412</v>
      </c>
      <c r="T2001" s="11" t="str">
        <f t="shared" si="2"/>
        <v>Josh Mejorada</v>
      </c>
      <c r="U2001" s="51" t="s">
        <v>160</v>
      </c>
      <c r="V2001" s="51"/>
      <c r="W2001" s="51" t="s">
        <v>86</v>
      </c>
      <c r="X2001" s="51" t="s">
        <v>13402</v>
      </c>
      <c r="Y2001" s="51" t="s">
        <v>60</v>
      </c>
      <c r="Z2001" s="51" t="s">
        <v>60</v>
      </c>
      <c r="AA2001" s="51" t="s">
        <v>60</v>
      </c>
      <c r="AB2001" s="51" t="s">
        <v>60</v>
      </c>
      <c r="AC2001" s="51" t="s">
        <v>60</v>
      </c>
      <c r="AD2001" s="56" t="s">
        <v>13413</v>
      </c>
      <c r="AE2001" s="51"/>
      <c r="AF2001" s="8" t="s">
        <v>13404</v>
      </c>
      <c r="AG2001" s="8" t="s">
        <v>947</v>
      </c>
      <c r="AH2001" s="8" t="s">
        <v>352</v>
      </c>
      <c r="AI2001" s="8" t="s">
        <v>233</v>
      </c>
      <c r="AJ2001" s="8" t="s">
        <v>86</v>
      </c>
      <c r="AK2001" s="8" t="s">
        <v>420</v>
      </c>
      <c r="AL2001" s="8" t="s">
        <v>10773</v>
      </c>
      <c r="AM2001" s="8" t="s">
        <v>1115</v>
      </c>
      <c r="AN2001" s="8" t="s">
        <v>13405</v>
      </c>
      <c r="AO2001" s="8" t="s">
        <v>13406</v>
      </c>
      <c r="AP2001" s="29" t="s">
        <v>13404</v>
      </c>
      <c r="AQ2001" s="11">
        <v>1791.0</v>
      </c>
    </row>
    <row r="2002">
      <c r="A2002" s="8" t="str">
        <f t="shared" si="1"/>
        <v>Ryan Sugihara</v>
      </c>
      <c r="B2002" s="51" t="s">
        <v>13393</v>
      </c>
      <c r="C2002" s="8" t="s">
        <v>12908</v>
      </c>
      <c r="D2002" s="2" t="s">
        <v>934</v>
      </c>
      <c r="E2002" s="8" t="s">
        <v>13394</v>
      </c>
      <c r="F2002" s="8" t="s">
        <v>936</v>
      </c>
      <c r="G2002" s="51" t="s">
        <v>12642</v>
      </c>
      <c r="H2002" s="8" t="s">
        <v>13395</v>
      </c>
      <c r="I2002" s="8" t="s">
        <v>13396</v>
      </c>
      <c r="J2002" s="10">
        <v>3.29</v>
      </c>
      <c r="K2002" s="8" t="s">
        <v>13397</v>
      </c>
      <c r="L2002" s="8"/>
      <c r="M2002" s="8"/>
      <c r="N2002" s="51" t="s">
        <v>13414</v>
      </c>
      <c r="O2002" s="51" t="s">
        <v>52</v>
      </c>
      <c r="P2002" s="51"/>
      <c r="Q2002" s="51"/>
      <c r="R2002" s="57" t="s">
        <v>927</v>
      </c>
      <c r="S2002" s="57" t="s">
        <v>13415</v>
      </c>
      <c r="T2002" s="11" t="str">
        <f t="shared" si="2"/>
        <v>Ryan Sugihara</v>
      </c>
      <c r="U2002" s="57" t="s">
        <v>13416</v>
      </c>
      <c r="V2002" s="51" t="s">
        <v>13417</v>
      </c>
      <c r="W2002" s="51"/>
      <c r="X2002" s="8" t="s">
        <v>13402</v>
      </c>
      <c r="Y2002" s="51" t="s">
        <v>60</v>
      </c>
      <c r="Z2002" s="56" t="s">
        <v>13418</v>
      </c>
      <c r="AA2002" s="51" t="s">
        <v>60</v>
      </c>
      <c r="AB2002" s="51" t="s">
        <v>60</v>
      </c>
      <c r="AC2002" s="51" t="s">
        <v>60</v>
      </c>
      <c r="AD2002" s="51" t="s">
        <v>60</v>
      </c>
      <c r="AE2002" s="51" t="s">
        <v>13403</v>
      </c>
      <c r="AF2002" s="8" t="s">
        <v>13404</v>
      </c>
      <c r="AG2002" s="8" t="s">
        <v>947</v>
      </c>
      <c r="AH2002" s="8" t="s">
        <v>352</v>
      </c>
      <c r="AI2002" s="8" t="s">
        <v>233</v>
      </c>
      <c r="AJ2002" s="8"/>
      <c r="AK2002" s="8" t="s">
        <v>420</v>
      </c>
      <c r="AL2002" s="8" t="s">
        <v>10773</v>
      </c>
      <c r="AM2002" s="8" t="s">
        <v>1115</v>
      </c>
      <c r="AN2002" s="8" t="s">
        <v>13405</v>
      </c>
      <c r="AO2002" s="8" t="s">
        <v>13406</v>
      </c>
      <c r="AP2002" s="29" t="s">
        <v>13404</v>
      </c>
      <c r="AQ2002" s="11">
        <v>1791.0</v>
      </c>
    </row>
    <row r="2003">
      <c r="A2003" s="8" t="str">
        <f t="shared" si="1"/>
        <v>Jason Hitchens</v>
      </c>
      <c r="B2003" s="51" t="s">
        <v>13393</v>
      </c>
      <c r="C2003" s="8" t="s">
        <v>12908</v>
      </c>
      <c r="D2003" s="2" t="s">
        <v>934</v>
      </c>
      <c r="E2003" s="8" t="s">
        <v>13394</v>
      </c>
      <c r="F2003" s="8" t="s">
        <v>936</v>
      </c>
      <c r="G2003" s="51" t="s">
        <v>12642</v>
      </c>
      <c r="H2003" s="8" t="s">
        <v>13395</v>
      </c>
      <c r="I2003" s="8" t="s">
        <v>13396</v>
      </c>
      <c r="J2003" s="10">
        <v>3.29</v>
      </c>
      <c r="K2003" s="8" t="s">
        <v>13397</v>
      </c>
      <c r="L2003" s="8"/>
      <c r="M2003" s="8"/>
      <c r="N2003" s="51" t="s">
        <v>13419</v>
      </c>
      <c r="O2003" s="51" t="s">
        <v>52</v>
      </c>
      <c r="P2003" s="51"/>
      <c r="Q2003" s="51"/>
      <c r="R2003" s="51" t="s">
        <v>1059</v>
      </c>
      <c r="S2003" s="51" t="s">
        <v>13420</v>
      </c>
      <c r="T2003" s="11" t="str">
        <f t="shared" si="2"/>
        <v>Jason Hitchens</v>
      </c>
      <c r="U2003" s="51" t="s">
        <v>2695</v>
      </c>
      <c r="V2003" s="51" t="s">
        <v>13421</v>
      </c>
      <c r="W2003" s="51"/>
      <c r="X2003" s="8" t="s">
        <v>13402</v>
      </c>
      <c r="Y2003" s="51" t="s">
        <v>60</v>
      </c>
      <c r="Z2003" s="56" t="s">
        <v>13418</v>
      </c>
      <c r="AA2003" s="51" t="s">
        <v>60</v>
      </c>
      <c r="AB2003" s="51" t="s">
        <v>60</v>
      </c>
      <c r="AC2003" s="51" t="s">
        <v>60</v>
      </c>
      <c r="AD2003" s="56" t="s">
        <v>13413</v>
      </c>
      <c r="AE2003" s="51" t="s">
        <v>13403</v>
      </c>
      <c r="AF2003" s="8" t="s">
        <v>13404</v>
      </c>
      <c r="AG2003" s="8" t="s">
        <v>947</v>
      </c>
      <c r="AH2003" s="8" t="s">
        <v>352</v>
      </c>
      <c r="AI2003" s="8" t="s">
        <v>233</v>
      </c>
      <c r="AJ2003" s="8"/>
      <c r="AK2003" s="13" t="s">
        <v>420</v>
      </c>
      <c r="AL2003" s="13" t="s">
        <v>10773</v>
      </c>
      <c r="AM2003" s="13" t="s">
        <v>1115</v>
      </c>
      <c r="AN2003" s="8" t="s">
        <v>13405</v>
      </c>
      <c r="AO2003" s="8" t="s">
        <v>13406</v>
      </c>
      <c r="AP2003" s="29" t="s">
        <v>13404</v>
      </c>
      <c r="AQ2003" s="11">
        <v>1791.0</v>
      </c>
    </row>
    <row r="2004">
      <c r="A2004" s="8" t="str">
        <f t="shared" si="1"/>
        <v>Troy Haines</v>
      </c>
      <c r="B2004" s="51" t="s">
        <v>13393</v>
      </c>
      <c r="C2004" s="8" t="s">
        <v>12908</v>
      </c>
      <c r="D2004" s="2" t="s">
        <v>934</v>
      </c>
      <c r="E2004" s="8" t="s">
        <v>13394</v>
      </c>
      <c r="F2004" s="8" t="s">
        <v>936</v>
      </c>
      <c r="G2004" s="51" t="s">
        <v>12642</v>
      </c>
      <c r="H2004" s="8" t="s">
        <v>13395</v>
      </c>
      <c r="I2004" s="8" t="s">
        <v>13396</v>
      </c>
      <c r="J2004" s="10">
        <v>3.29</v>
      </c>
      <c r="K2004" s="8" t="s">
        <v>13397</v>
      </c>
      <c r="L2004" s="8"/>
      <c r="M2004" s="8"/>
      <c r="N2004" s="51" t="s">
        <v>13422</v>
      </c>
      <c r="O2004" s="51" t="s">
        <v>52</v>
      </c>
      <c r="P2004" s="51"/>
      <c r="Q2004" s="51"/>
      <c r="R2004" s="51" t="s">
        <v>285</v>
      </c>
      <c r="S2004" s="51" t="s">
        <v>13423</v>
      </c>
      <c r="T2004" s="11" t="str">
        <f t="shared" si="2"/>
        <v>Troy Haines</v>
      </c>
      <c r="U2004" s="51" t="s">
        <v>13424</v>
      </c>
      <c r="V2004" s="51" t="s">
        <v>13425</v>
      </c>
      <c r="W2004" s="51"/>
      <c r="X2004" s="8" t="s">
        <v>13402</v>
      </c>
      <c r="Y2004" s="51" t="s">
        <v>60</v>
      </c>
      <c r="Z2004" s="56" t="s">
        <v>13418</v>
      </c>
      <c r="AA2004" s="51" t="s">
        <v>60</v>
      </c>
      <c r="AB2004" s="51" t="s">
        <v>60</v>
      </c>
      <c r="AC2004" s="51" t="s">
        <v>60</v>
      </c>
      <c r="AD2004" s="56" t="s">
        <v>13413</v>
      </c>
      <c r="AE2004" s="51" t="s">
        <v>13403</v>
      </c>
      <c r="AF2004" s="8" t="s">
        <v>13404</v>
      </c>
      <c r="AG2004" s="8" t="s">
        <v>947</v>
      </c>
      <c r="AH2004" s="8" t="s">
        <v>352</v>
      </c>
      <c r="AI2004" s="8" t="s">
        <v>233</v>
      </c>
      <c r="AJ2004" s="8"/>
      <c r="AK2004" s="13" t="s">
        <v>420</v>
      </c>
      <c r="AL2004" s="13" t="s">
        <v>10773</v>
      </c>
      <c r="AM2004" s="13" t="s">
        <v>1115</v>
      </c>
      <c r="AN2004" s="8" t="s">
        <v>13405</v>
      </c>
      <c r="AO2004" s="8" t="s">
        <v>13406</v>
      </c>
      <c r="AP2004" s="29" t="s">
        <v>13404</v>
      </c>
      <c r="AQ2004" s="11">
        <v>1791.0</v>
      </c>
    </row>
    <row r="2005">
      <c r="A2005" s="8" t="str">
        <f t="shared" si="1"/>
        <v>Kelli Smith</v>
      </c>
      <c r="B2005" s="51" t="s">
        <v>13393</v>
      </c>
      <c r="C2005" s="8" t="s">
        <v>12908</v>
      </c>
      <c r="D2005" s="2" t="s">
        <v>934</v>
      </c>
      <c r="E2005" s="8" t="s">
        <v>13394</v>
      </c>
      <c r="F2005" s="8" t="s">
        <v>936</v>
      </c>
      <c r="G2005" s="51" t="s">
        <v>12642</v>
      </c>
      <c r="H2005" s="8" t="s">
        <v>13395</v>
      </c>
      <c r="I2005" s="8" t="s">
        <v>13396</v>
      </c>
      <c r="J2005" s="10">
        <v>3.29</v>
      </c>
      <c r="K2005" s="8" t="s">
        <v>13397</v>
      </c>
      <c r="L2005" s="8"/>
      <c r="M2005" s="8"/>
      <c r="N2005" s="51" t="s">
        <v>13426</v>
      </c>
      <c r="O2005" s="51" t="s">
        <v>52</v>
      </c>
      <c r="P2005" s="51"/>
      <c r="Q2005" s="51"/>
      <c r="R2005" s="51" t="s">
        <v>13427</v>
      </c>
      <c r="S2005" s="51" t="s">
        <v>941</v>
      </c>
      <c r="T2005" s="11" t="str">
        <f t="shared" si="2"/>
        <v>Kelli Smith</v>
      </c>
      <c r="U2005" s="51" t="s">
        <v>80</v>
      </c>
      <c r="V2005" s="51" t="s">
        <v>13428</v>
      </c>
      <c r="W2005" s="51"/>
      <c r="X2005" s="8" t="s">
        <v>13402</v>
      </c>
      <c r="Y2005" s="51" t="s">
        <v>60</v>
      </c>
      <c r="Z2005" s="51" t="s">
        <v>60</v>
      </c>
      <c r="AA2005" s="51" t="s">
        <v>60</v>
      </c>
      <c r="AB2005" s="51" t="s">
        <v>60</v>
      </c>
      <c r="AC2005" s="51" t="s">
        <v>60</v>
      </c>
      <c r="AD2005" s="51" t="s">
        <v>60</v>
      </c>
      <c r="AE2005" s="51" t="s">
        <v>13403</v>
      </c>
      <c r="AF2005" s="8" t="s">
        <v>13404</v>
      </c>
      <c r="AG2005" s="8" t="s">
        <v>947</v>
      </c>
      <c r="AH2005" s="8" t="s">
        <v>352</v>
      </c>
      <c r="AI2005" s="8" t="s">
        <v>233</v>
      </c>
      <c r="AJ2005" s="8"/>
      <c r="AK2005" s="8" t="s">
        <v>420</v>
      </c>
      <c r="AL2005" s="8" t="s">
        <v>10773</v>
      </c>
      <c r="AM2005" s="8" t="s">
        <v>1115</v>
      </c>
      <c r="AN2005" s="8" t="s">
        <v>13405</v>
      </c>
      <c r="AO2005" s="8" t="s">
        <v>13406</v>
      </c>
      <c r="AP2005" s="29" t="s">
        <v>13404</v>
      </c>
      <c r="AQ2005" s="11">
        <v>1791.0</v>
      </c>
    </row>
    <row r="2006">
      <c r="A2006" s="8" t="str">
        <f t="shared" si="1"/>
        <v>Russell Smelley</v>
      </c>
      <c r="B2006" s="51" t="s">
        <v>13429</v>
      </c>
      <c r="C2006" s="8" t="s">
        <v>12908</v>
      </c>
      <c r="D2006" s="2" t="s">
        <v>934</v>
      </c>
      <c r="E2006" s="8" t="s">
        <v>1789</v>
      </c>
      <c r="F2006" s="8" t="s">
        <v>936</v>
      </c>
      <c r="G2006" s="51" t="s">
        <v>12642</v>
      </c>
      <c r="H2006" s="8" t="s">
        <v>13430</v>
      </c>
      <c r="I2006" s="8" t="s">
        <v>13431</v>
      </c>
      <c r="J2006" s="10">
        <v>3.83</v>
      </c>
      <c r="K2006" s="8" t="s">
        <v>13432</v>
      </c>
      <c r="L2006" s="8"/>
      <c r="M2006" s="8" t="s">
        <v>13433</v>
      </c>
      <c r="N2006" s="51" t="s">
        <v>13434</v>
      </c>
      <c r="O2006" s="51" t="s">
        <v>52</v>
      </c>
      <c r="P2006" s="51"/>
      <c r="Q2006" s="51"/>
      <c r="R2006" s="51" t="s">
        <v>4670</v>
      </c>
      <c r="S2006" s="51" t="s">
        <v>13435</v>
      </c>
      <c r="T2006" s="11" t="str">
        <f t="shared" si="2"/>
        <v>Russell Smelley</v>
      </c>
      <c r="U2006" s="51" t="s">
        <v>55</v>
      </c>
      <c r="V2006" s="51" t="s">
        <v>13436</v>
      </c>
      <c r="W2006" s="51" t="s">
        <v>13437</v>
      </c>
      <c r="X2006" s="51" t="s">
        <v>13438</v>
      </c>
      <c r="Y2006" s="51" t="s">
        <v>60</v>
      </c>
      <c r="Z2006" s="56" t="s">
        <v>13439</v>
      </c>
      <c r="AA2006" s="56" t="s">
        <v>13440</v>
      </c>
      <c r="AB2006" s="56" t="s">
        <v>13441</v>
      </c>
      <c r="AC2006" s="51" t="s">
        <v>60</v>
      </c>
      <c r="AD2006" s="56" t="s">
        <v>13442</v>
      </c>
      <c r="AE2006" s="51" t="s">
        <v>13443</v>
      </c>
      <c r="AF2006" s="8" t="s">
        <v>13444</v>
      </c>
      <c r="AG2006" s="8" t="s">
        <v>947</v>
      </c>
      <c r="AH2006" s="8" t="s">
        <v>352</v>
      </c>
      <c r="AI2006" s="8" t="s">
        <v>233</v>
      </c>
      <c r="AJ2006" s="8"/>
      <c r="AK2006" s="8" t="s">
        <v>13445</v>
      </c>
      <c r="AL2006" s="8" t="s">
        <v>1943</v>
      </c>
      <c r="AM2006" s="8" t="s">
        <v>3862</v>
      </c>
      <c r="AN2006" s="8" t="s">
        <v>13446</v>
      </c>
      <c r="AO2006" s="8" t="s">
        <v>13447</v>
      </c>
      <c r="AP2006" s="29" t="s">
        <v>13444</v>
      </c>
      <c r="AQ2006" s="11">
        <v>1277.0</v>
      </c>
    </row>
    <row r="2007">
      <c r="A2007" s="8" t="str">
        <f t="shared" si="1"/>
        <v>Lindsey Connolly</v>
      </c>
      <c r="B2007" s="51" t="s">
        <v>13429</v>
      </c>
      <c r="C2007" s="8" t="s">
        <v>12908</v>
      </c>
      <c r="D2007" s="2" t="s">
        <v>934</v>
      </c>
      <c r="E2007" s="8" t="s">
        <v>1789</v>
      </c>
      <c r="F2007" s="8" t="s">
        <v>936</v>
      </c>
      <c r="G2007" s="51" t="s">
        <v>12642</v>
      </c>
      <c r="H2007" s="8" t="s">
        <v>13430</v>
      </c>
      <c r="I2007" s="8" t="s">
        <v>13431</v>
      </c>
      <c r="J2007" s="10">
        <v>3.83</v>
      </c>
      <c r="K2007" s="8" t="s">
        <v>13432</v>
      </c>
      <c r="L2007" s="8"/>
      <c r="M2007" s="8" t="s">
        <v>13433</v>
      </c>
      <c r="N2007" s="51" t="s">
        <v>13448</v>
      </c>
      <c r="O2007" s="51" t="s">
        <v>52</v>
      </c>
      <c r="P2007" s="51"/>
      <c r="Q2007" s="51"/>
      <c r="R2007" s="51" t="s">
        <v>6699</v>
      </c>
      <c r="S2007" s="51" t="s">
        <v>5722</v>
      </c>
      <c r="T2007" s="11" t="str">
        <f t="shared" si="2"/>
        <v>Lindsey Connolly</v>
      </c>
      <c r="U2007" s="51" t="s">
        <v>106</v>
      </c>
      <c r="V2007" s="51" t="s">
        <v>13449</v>
      </c>
      <c r="W2007" s="51" t="s">
        <v>13437</v>
      </c>
      <c r="X2007" s="51" t="s">
        <v>13438</v>
      </c>
      <c r="Y2007" s="51" t="s">
        <v>60</v>
      </c>
      <c r="Z2007" s="56" t="s">
        <v>13439</v>
      </c>
      <c r="AA2007" s="51" t="s">
        <v>60</v>
      </c>
      <c r="AB2007" s="56" t="s">
        <v>13441</v>
      </c>
      <c r="AC2007" s="51" t="s">
        <v>60</v>
      </c>
      <c r="AD2007" s="56" t="s">
        <v>13442</v>
      </c>
      <c r="AE2007" s="51" t="s">
        <v>13443</v>
      </c>
      <c r="AF2007" s="8" t="s">
        <v>13444</v>
      </c>
      <c r="AG2007" s="8" t="s">
        <v>947</v>
      </c>
      <c r="AH2007" s="8" t="s">
        <v>352</v>
      </c>
      <c r="AI2007" s="8" t="s">
        <v>233</v>
      </c>
      <c r="AJ2007" s="8"/>
      <c r="AK2007" s="8" t="s">
        <v>13445</v>
      </c>
      <c r="AL2007" s="8" t="s">
        <v>1943</v>
      </c>
      <c r="AM2007" s="8" t="s">
        <v>3862</v>
      </c>
      <c r="AN2007" s="8" t="s">
        <v>13446</v>
      </c>
      <c r="AO2007" s="8" t="s">
        <v>13447</v>
      </c>
      <c r="AP2007" s="29" t="s">
        <v>13444</v>
      </c>
      <c r="AQ2007" s="11">
        <v>1277.0</v>
      </c>
    </row>
    <row r="2008">
      <c r="A2008" s="8" t="str">
        <f t="shared" si="1"/>
        <v>Chris Hanessian</v>
      </c>
      <c r="B2008" s="51" t="s">
        <v>13429</v>
      </c>
      <c r="C2008" s="8" t="s">
        <v>12908</v>
      </c>
      <c r="D2008" s="2" t="s">
        <v>934</v>
      </c>
      <c r="E2008" s="8" t="s">
        <v>1789</v>
      </c>
      <c r="F2008" s="8" t="s">
        <v>936</v>
      </c>
      <c r="G2008" s="51" t="s">
        <v>12642</v>
      </c>
      <c r="H2008" s="8" t="s">
        <v>13430</v>
      </c>
      <c r="I2008" s="8" t="s">
        <v>13431</v>
      </c>
      <c r="J2008" s="10">
        <v>3.83</v>
      </c>
      <c r="K2008" s="8" t="s">
        <v>13432</v>
      </c>
      <c r="L2008" s="8"/>
      <c r="M2008" s="8" t="s">
        <v>13433</v>
      </c>
      <c r="N2008" s="51" t="s">
        <v>13450</v>
      </c>
      <c r="O2008" s="51" t="s">
        <v>52</v>
      </c>
      <c r="P2008" s="51"/>
      <c r="Q2008" s="51"/>
      <c r="R2008" s="51" t="s">
        <v>791</v>
      </c>
      <c r="S2008" s="51" t="s">
        <v>13451</v>
      </c>
      <c r="T2008" s="11" t="str">
        <f t="shared" si="2"/>
        <v>Chris Hanessian</v>
      </c>
      <c r="U2008" s="51" t="s">
        <v>80</v>
      </c>
      <c r="V2008" s="51" t="s">
        <v>13452</v>
      </c>
      <c r="W2008" s="51" t="s">
        <v>13437</v>
      </c>
      <c r="X2008" s="51" t="s">
        <v>13438</v>
      </c>
      <c r="Y2008" s="51" t="s">
        <v>60</v>
      </c>
      <c r="Z2008" s="56" t="s">
        <v>13339</v>
      </c>
      <c r="AA2008" s="51" t="s">
        <v>60</v>
      </c>
      <c r="AB2008" s="51" t="s">
        <v>60</v>
      </c>
      <c r="AC2008" s="51" t="s">
        <v>60</v>
      </c>
      <c r="AD2008" s="56" t="s">
        <v>13453</v>
      </c>
      <c r="AE2008" s="51" t="s">
        <v>13443</v>
      </c>
      <c r="AF2008" s="8" t="s">
        <v>13444</v>
      </c>
      <c r="AG2008" s="8" t="s">
        <v>947</v>
      </c>
      <c r="AH2008" s="8" t="s">
        <v>352</v>
      </c>
      <c r="AI2008" s="8" t="s">
        <v>233</v>
      </c>
      <c r="AJ2008" s="8"/>
      <c r="AK2008" s="8" t="s">
        <v>13445</v>
      </c>
      <c r="AL2008" s="8" t="s">
        <v>1943</v>
      </c>
      <c r="AM2008" s="8" t="s">
        <v>3862</v>
      </c>
      <c r="AN2008" s="8" t="s">
        <v>13446</v>
      </c>
      <c r="AO2008" s="8" t="s">
        <v>13447</v>
      </c>
      <c r="AP2008" s="29" t="s">
        <v>13444</v>
      </c>
      <c r="AQ2008" s="11">
        <v>1277.0</v>
      </c>
    </row>
    <row r="2009">
      <c r="A2009" s="8" t="str">
        <f t="shared" si="1"/>
        <v>Derek Masterson</v>
      </c>
      <c r="B2009" s="51" t="s">
        <v>13429</v>
      </c>
      <c r="C2009" s="8" t="s">
        <v>12908</v>
      </c>
      <c r="D2009" s="9" t="s">
        <v>934</v>
      </c>
      <c r="E2009" s="8" t="s">
        <v>1789</v>
      </c>
      <c r="F2009" s="8" t="s">
        <v>936</v>
      </c>
      <c r="G2009" s="51" t="s">
        <v>12642</v>
      </c>
      <c r="H2009" s="8" t="s">
        <v>13430</v>
      </c>
      <c r="I2009" s="8" t="s">
        <v>13431</v>
      </c>
      <c r="J2009" s="10">
        <v>3.83</v>
      </c>
      <c r="K2009" s="8" t="s">
        <v>13432</v>
      </c>
      <c r="L2009" s="8"/>
      <c r="M2009" s="8" t="s">
        <v>13433</v>
      </c>
      <c r="N2009" s="51" t="s">
        <v>13454</v>
      </c>
      <c r="O2009" s="51" t="s">
        <v>52</v>
      </c>
      <c r="P2009" s="51"/>
      <c r="Q2009" s="51"/>
      <c r="R2009" s="51" t="s">
        <v>365</v>
      </c>
      <c r="S2009" s="51" t="s">
        <v>13455</v>
      </c>
      <c r="T2009" s="11" t="str">
        <f t="shared" si="2"/>
        <v>Derek Masterson</v>
      </c>
      <c r="U2009" s="51" t="s">
        <v>80</v>
      </c>
      <c r="V2009" s="51" t="s">
        <v>13456</v>
      </c>
      <c r="W2009" s="51"/>
      <c r="X2009" s="51" t="s">
        <v>13438</v>
      </c>
      <c r="Y2009" s="51" t="s">
        <v>60</v>
      </c>
      <c r="Z2009" s="56" t="s">
        <v>13439</v>
      </c>
      <c r="AA2009" s="51" t="s">
        <v>60</v>
      </c>
      <c r="AB2009" s="56" t="s">
        <v>13441</v>
      </c>
      <c r="AC2009" s="51" t="s">
        <v>60</v>
      </c>
      <c r="AD2009" s="56" t="s">
        <v>13442</v>
      </c>
      <c r="AE2009" s="51" t="s">
        <v>13443</v>
      </c>
      <c r="AF2009" s="8" t="s">
        <v>13444</v>
      </c>
      <c r="AG2009" s="8" t="s">
        <v>947</v>
      </c>
      <c r="AH2009" s="8" t="s">
        <v>352</v>
      </c>
      <c r="AI2009" s="8" t="s">
        <v>233</v>
      </c>
      <c r="AJ2009" s="8"/>
      <c r="AK2009" s="8" t="s">
        <v>13445</v>
      </c>
      <c r="AL2009" s="8" t="s">
        <v>1943</v>
      </c>
      <c r="AM2009" s="8" t="s">
        <v>3862</v>
      </c>
      <c r="AN2009" s="8" t="s">
        <v>13446</v>
      </c>
      <c r="AO2009" s="8" t="s">
        <v>13447</v>
      </c>
      <c r="AP2009" s="29" t="s">
        <v>13444</v>
      </c>
      <c r="AQ2009" s="11">
        <v>1277.0</v>
      </c>
    </row>
    <row r="2010">
      <c r="A2010" s="8" t="str">
        <f t="shared" si="1"/>
        <v>Damon Martin</v>
      </c>
      <c r="B2010" s="51" t="s">
        <v>13457</v>
      </c>
      <c r="C2010" s="8" t="s">
        <v>13458</v>
      </c>
      <c r="D2010" s="9" t="s">
        <v>1953</v>
      </c>
      <c r="E2010" s="8" t="s">
        <v>13459</v>
      </c>
      <c r="F2010" s="8" t="s">
        <v>936</v>
      </c>
      <c r="G2010" s="51" t="s">
        <v>12642</v>
      </c>
      <c r="H2010" s="8" t="s">
        <v>13460</v>
      </c>
      <c r="I2010" s="8" t="s">
        <v>49</v>
      </c>
      <c r="J2010" s="10">
        <v>3.18</v>
      </c>
      <c r="K2010" s="13" t="s">
        <v>13461</v>
      </c>
      <c r="L2010" s="8"/>
      <c r="M2010" s="8"/>
      <c r="N2010" s="51" t="s">
        <v>13462</v>
      </c>
      <c r="O2010" s="51" t="s">
        <v>52</v>
      </c>
      <c r="P2010" s="51"/>
      <c r="Q2010" s="51"/>
      <c r="R2010" s="51" t="s">
        <v>2796</v>
      </c>
      <c r="S2010" s="51" t="s">
        <v>922</v>
      </c>
      <c r="T2010" s="11" t="str">
        <f t="shared" si="2"/>
        <v>Damon Martin</v>
      </c>
      <c r="U2010" s="51" t="s">
        <v>55</v>
      </c>
      <c r="V2010" s="51" t="s">
        <v>13463</v>
      </c>
      <c r="W2010" s="51" t="s">
        <v>13464</v>
      </c>
      <c r="X2010" s="51" t="s">
        <v>13465</v>
      </c>
      <c r="Y2010" s="12" t="s">
        <v>13466</v>
      </c>
      <c r="Z2010" s="12" t="s">
        <v>13467</v>
      </c>
      <c r="AA2010" s="8" t="s">
        <v>60</v>
      </c>
      <c r="AB2010" s="8" t="s">
        <v>60</v>
      </c>
      <c r="AC2010" s="8" t="s">
        <v>60</v>
      </c>
      <c r="AD2010" s="12" t="s">
        <v>13468</v>
      </c>
      <c r="AE2010" s="8" t="s">
        <v>13469</v>
      </c>
      <c r="AF2010" s="8" t="s">
        <v>13470</v>
      </c>
      <c r="AG2010" s="8" t="s">
        <v>1963</v>
      </c>
      <c r="AH2010" s="8" t="s">
        <v>4581</v>
      </c>
      <c r="AI2010" s="8" t="s">
        <v>66</v>
      </c>
      <c r="AJ2010" s="8"/>
      <c r="AK2010" s="8" t="s">
        <v>3727</v>
      </c>
      <c r="AL2010" s="8" t="s">
        <v>1070</v>
      </c>
      <c r="AM2010" s="8" t="s">
        <v>2322</v>
      </c>
      <c r="AN2010" s="8" t="s">
        <v>13471</v>
      </c>
      <c r="AO2010" s="8" t="s">
        <v>13472</v>
      </c>
      <c r="AP2010" s="14" t="s">
        <v>13470</v>
      </c>
      <c r="AQ2010" s="11">
        <v>2014.0</v>
      </c>
    </row>
    <row r="2011">
      <c r="A2011" s="8" t="str">
        <f t="shared" si="1"/>
        <v>Matt Gersick</v>
      </c>
      <c r="B2011" s="51" t="s">
        <v>13457</v>
      </c>
      <c r="C2011" s="8" t="s">
        <v>13458</v>
      </c>
      <c r="D2011" s="9" t="s">
        <v>1953</v>
      </c>
      <c r="E2011" s="8" t="s">
        <v>13459</v>
      </c>
      <c r="F2011" s="8" t="s">
        <v>936</v>
      </c>
      <c r="G2011" s="51" t="s">
        <v>12642</v>
      </c>
      <c r="H2011" s="8" t="s">
        <v>13460</v>
      </c>
      <c r="I2011" s="8" t="s">
        <v>49</v>
      </c>
      <c r="J2011" s="10">
        <v>3.18</v>
      </c>
      <c r="K2011" s="13" t="s">
        <v>13461</v>
      </c>
      <c r="L2011" s="8"/>
      <c r="M2011" s="8"/>
      <c r="N2011" s="51" t="s">
        <v>13473</v>
      </c>
      <c r="O2011" s="51" t="s">
        <v>52</v>
      </c>
      <c r="P2011" s="51"/>
      <c r="Q2011" s="51"/>
      <c r="R2011" s="51" t="s">
        <v>771</v>
      </c>
      <c r="S2011" s="51" t="s">
        <v>13474</v>
      </c>
      <c r="T2011" s="11" t="str">
        <f t="shared" si="2"/>
        <v>Matt Gersick</v>
      </c>
      <c r="U2011" s="51" t="s">
        <v>13475</v>
      </c>
      <c r="V2011" s="51" t="s">
        <v>13476</v>
      </c>
      <c r="W2011" s="51" t="s">
        <v>13477</v>
      </c>
      <c r="X2011" s="51" t="s">
        <v>13465</v>
      </c>
      <c r="Y2011" s="8" t="s">
        <v>60</v>
      </c>
      <c r="Z2011" s="12" t="s">
        <v>13467</v>
      </c>
      <c r="AA2011" s="8" t="s">
        <v>60</v>
      </c>
      <c r="AB2011" s="8" t="s">
        <v>60</v>
      </c>
      <c r="AC2011" s="8" t="s">
        <v>60</v>
      </c>
      <c r="AD2011" s="12" t="s">
        <v>13468</v>
      </c>
      <c r="AE2011" s="8" t="s">
        <v>13469</v>
      </c>
      <c r="AF2011" s="8" t="s">
        <v>13470</v>
      </c>
      <c r="AG2011" s="8" t="s">
        <v>1963</v>
      </c>
      <c r="AH2011" s="8" t="s">
        <v>4581</v>
      </c>
      <c r="AI2011" s="8" t="s">
        <v>66</v>
      </c>
      <c r="AJ2011" s="8"/>
      <c r="AK2011" s="8" t="s">
        <v>3727</v>
      </c>
      <c r="AL2011" s="8" t="s">
        <v>1070</v>
      </c>
      <c r="AM2011" s="8" t="s">
        <v>2322</v>
      </c>
      <c r="AN2011" s="8" t="s">
        <v>13471</v>
      </c>
      <c r="AO2011" s="8" t="s">
        <v>13472</v>
      </c>
      <c r="AP2011" s="14" t="s">
        <v>13470</v>
      </c>
      <c r="AQ2011" s="11">
        <v>2014.0</v>
      </c>
    </row>
    <row r="2012">
      <c r="A2012" s="8" t="str">
        <f t="shared" si="1"/>
        <v>Alec Duncan</v>
      </c>
      <c r="B2012" s="51" t="s">
        <v>13457</v>
      </c>
      <c r="C2012" s="8" t="s">
        <v>13458</v>
      </c>
      <c r="D2012" s="2" t="s">
        <v>1953</v>
      </c>
      <c r="E2012" s="8" t="s">
        <v>13459</v>
      </c>
      <c r="F2012" s="8" t="s">
        <v>936</v>
      </c>
      <c r="G2012" s="51" t="s">
        <v>12642</v>
      </c>
      <c r="H2012" s="8" t="s">
        <v>13460</v>
      </c>
      <c r="I2012" s="8" t="s">
        <v>49</v>
      </c>
      <c r="J2012" s="10">
        <v>3.18</v>
      </c>
      <c r="K2012" s="13" t="s">
        <v>13461</v>
      </c>
      <c r="L2012" s="8"/>
      <c r="M2012" s="8"/>
      <c r="N2012" s="51" t="s">
        <v>13478</v>
      </c>
      <c r="O2012" s="51" t="s">
        <v>52</v>
      </c>
      <c r="P2012" s="51"/>
      <c r="Q2012" s="51"/>
      <c r="R2012" s="51" t="s">
        <v>8862</v>
      </c>
      <c r="S2012" s="51" t="s">
        <v>10544</v>
      </c>
      <c r="T2012" s="11" t="str">
        <f t="shared" si="2"/>
        <v>Alec Duncan</v>
      </c>
      <c r="U2012" s="8" t="s">
        <v>80</v>
      </c>
      <c r="V2012" s="51" t="s">
        <v>13479</v>
      </c>
      <c r="W2012" s="8" t="s">
        <v>13480</v>
      </c>
      <c r="X2012" s="51" t="s">
        <v>13465</v>
      </c>
      <c r="Y2012" s="51" t="s">
        <v>60</v>
      </c>
      <c r="Z2012" s="56" t="s">
        <v>13467</v>
      </c>
      <c r="AA2012" s="51" t="s">
        <v>60</v>
      </c>
      <c r="AB2012" s="51" t="s">
        <v>60</v>
      </c>
      <c r="AC2012" s="51" t="s">
        <v>60</v>
      </c>
      <c r="AD2012" s="56" t="s">
        <v>13468</v>
      </c>
      <c r="AE2012" s="51" t="s">
        <v>13469</v>
      </c>
      <c r="AF2012" s="8" t="s">
        <v>13470</v>
      </c>
      <c r="AG2012" s="8" t="s">
        <v>1963</v>
      </c>
      <c r="AH2012" s="8" t="s">
        <v>4581</v>
      </c>
      <c r="AI2012" s="8" t="s">
        <v>66</v>
      </c>
      <c r="AJ2012" s="8"/>
      <c r="AK2012" s="8" t="s">
        <v>3727</v>
      </c>
      <c r="AL2012" s="8" t="s">
        <v>1070</v>
      </c>
      <c r="AM2012" s="8" t="s">
        <v>2322</v>
      </c>
      <c r="AN2012" s="8" t="s">
        <v>13471</v>
      </c>
      <c r="AO2012" s="8" t="s">
        <v>13472</v>
      </c>
      <c r="AP2012" s="14" t="s">
        <v>13470</v>
      </c>
      <c r="AQ2012" s="11">
        <v>2014.0</v>
      </c>
    </row>
    <row r="2013">
      <c r="A2013" s="8" t="str">
        <f t="shared" si="1"/>
        <v>Kyle Masterson</v>
      </c>
      <c r="B2013" s="51" t="s">
        <v>13457</v>
      </c>
      <c r="C2013" s="8" t="s">
        <v>13458</v>
      </c>
      <c r="D2013" s="2" t="s">
        <v>1953</v>
      </c>
      <c r="E2013" s="8" t="s">
        <v>13459</v>
      </c>
      <c r="F2013" s="8" t="s">
        <v>936</v>
      </c>
      <c r="G2013" s="51" t="s">
        <v>12642</v>
      </c>
      <c r="H2013" s="8" t="s">
        <v>13460</v>
      </c>
      <c r="I2013" s="8" t="s">
        <v>49</v>
      </c>
      <c r="J2013" s="10">
        <v>3.18</v>
      </c>
      <c r="K2013" s="8" t="s">
        <v>13461</v>
      </c>
      <c r="L2013" s="8"/>
      <c r="M2013" s="8"/>
      <c r="N2013" s="51" t="s">
        <v>13481</v>
      </c>
      <c r="O2013" s="51" t="s">
        <v>52</v>
      </c>
      <c r="P2013" s="51"/>
      <c r="Q2013" s="51"/>
      <c r="R2013" s="8" t="s">
        <v>1275</v>
      </c>
      <c r="S2013" s="8" t="s">
        <v>13455</v>
      </c>
      <c r="T2013" s="11" t="str">
        <f t="shared" si="2"/>
        <v>Kyle Masterson</v>
      </c>
      <c r="U2013" s="8" t="s">
        <v>80</v>
      </c>
      <c r="V2013" s="51" t="s">
        <v>13482</v>
      </c>
      <c r="W2013" s="8" t="s">
        <v>13483</v>
      </c>
      <c r="X2013" s="51" t="s">
        <v>13465</v>
      </c>
      <c r="Y2013" s="51" t="s">
        <v>60</v>
      </c>
      <c r="Z2013" s="56" t="s">
        <v>13467</v>
      </c>
      <c r="AA2013" s="51" t="s">
        <v>60</v>
      </c>
      <c r="AB2013" s="56" t="s">
        <v>13484</v>
      </c>
      <c r="AC2013" s="56" t="s">
        <v>13485</v>
      </c>
      <c r="AD2013" s="56" t="s">
        <v>13468</v>
      </c>
      <c r="AE2013" s="51" t="s">
        <v>13469</v>
      </c>
      <c r="AF2013" s="8" t="s">
        <v>13470</v>
      </c>
      <c r="AG2013" s="8" t="s">
        <v>1963</v>
      </c>
      <c r="AH2013" s="8" t="s">
        <v>4581</v>
      </c>
      <c r="AI2013" s="8" t="s">
        <v>66</v>
      </c>
      <c r="AJ2013" s="8"/>
      <c r="AK2013" s="8" t="s">
        <v>3727</v>
      </c>
      <c r="AL2013" s="8" t="s">
        <v>1070</v>
      </c>
      <c r="AM2013" s="8" t="s">
        <v>2322</v>
      </c>
      <c r="AN2013" s="8" t="s">
        <v>13471</v>
      </c>
      <c r="AO2013" s="8" t="s">
        <v>13472</v>
      </c>
      <c r="AP2013" s="29" t="s">
        <v>13470</v>
      </c>
      <c r="AQ2013" s="11">
        <v>2014.0</v>
      </c>
    </row>
    <row r="2014">
      <c r="A2014" s="8" t="str">
        <f t="shared" si="1"/>
        <v>Will O'Keefe</v>
      </c>
      <c r="B2014" s="51" t="s">
        <v>13457</v>
      </c>
      <c r="C2014" s="8" t="s">
        <v>13458</v>
      </c>
      <c r="D2014" s="2" t="s">
        <v>1953</v>
      </c>
      <c r="E2014" s="8" t="s">
        <v>13459</v>
      </c>
      <c r="F2014" s="8" t="s">
        <v>936</v>
      </c>
      <c r="G2014" s="51" t="s">
        <v>12642</v>
      </c>
      <c r="H2014" s="8" t="s">
        <v>13460</v>
      </c>
      <c r="I2014" s="8" t="s">
        <v>49</v>
      </c>
      <c r="J2014" s="10">
        <v>3.18</v>
      </c>
      <c r="K2014" s="8" t="s">
        <v>13461</v>
      </c>
      <c r="L2014" s="8"/>
      <c r="M2014" s="8"/>
      <c r="N2014" s="51" t="s">
        <v>13486</v>
      </c>
      <c r="O2014" s="51" t="s">
        <v>52</v>
      </c>
      <c r="P2014" s="51"/>
      <c r="Q2014" s="51"/>
      <c r="R2014" s="8" t="s">
        <v>859</v>
      </c>
      <c r="S2014" s="8" t="s">
        <v>13487</v>
      </c>
      <c r="T2014" s="11" t="str">
        <f t="shared" si="2"/>
        <v>Will O'Keefe</v>
      </c>
      <c r="U2014" s="8" t="s">
        <v>80</v>
      </c>
      <c r="V2014" s="51" t="s">
        <v>13488</v>
      </c>
      <c r="W2014" s="8" t="s">
        <v>13489</v>
      </c>
      <c r="X2014" s="51" t="s">
        <v>13465</v>
      </c>
      <c r="Y2014" s="51" t="s">
        <v>60</v>
      </c>
      <c r="Z2014" s="56" t="s">
        <v>13467</v>
      </c>
      <c r="AA2014" s="51" t="s">
        <v>60</v>
      </c>
      <c r="AB2014" s="56" t="s">
        <v>13484</v>
      </c>
      <c r="AC2014" s="51" t="s">
        <v>60</v>
      </c>
      <c r="AD2014" s="56" t="s">
        <v>13468</v>
      </c>
      <c r="AE2014" s="51" t="s">
        <v>13469</v>
      </c>
      <c r="AF2014" s="8" t="s">
        <v>13470</v>
      </c>
      <c r="AG2014" s="8" t="s">
        <v>1963</v>
      </c>
      <c r="AH2014" s="8" t="s">
        <v>4581</v>
      </c>
      <c r="AI2014" s="8" t="s">
        <v>66</v>
      </c>
      <c r="AJ2014" s="8"/>
      <c r="AK2014" s="8" t="s">
        <v>3727</v>
      </c>
      <c r="AL2014" s="8" t="s">
        <v>1070</v>
      </c>
      <c r="AM2014" s="8" t="s">
        <v>2322</v>
      </c>
      <c r="AN2014" s="8" t="s">
        <v>13471</v>
      </c>
      <c r="AO2014" s="8" t="s">
        <v>13472</v>
      </c>
      <c r="AP2014" s="29" t="s">
        <v>13470</v>
      </c>
      <c r="AQ2014" s="11">
        <v>2014.0</v>
      </c>
    </row>
    <row r="2015">
      <c r="A2015" s="8" t="str">
        <f t="shared" si="1"/>
        <v>Jorgen Chapin</v>
      </c>
      <c r="B2015" s="51" t="s">
        <v>13457</v>
      </c>
      <c r="C2015" s="8" t="s">
        <v>13458</v>
      </c>
      <c r="D2015" s="9" t="s">
        <v>1953</v>
      </c>
      <c r="E2015" s="8" t="s">
        <v>13459</v>
      </c>
      <c r="F2015" s="8" t="s">
        <v>936</v>
      </c>
      <c r="G2015" s="51" t="s">
        <v>12642</v>
      </c>
      <c r="H2015" s="8" t="s">
        <v>13460</v>
      </c>
      <c r="I2015" s="59" t="s">
        <v>49</v>
      </c>
      <c r="J2015" s="60">
        <v>3.18</v>
      </c>
      <c r="K2015" s="51" t="s">
        <v>13461</v>
      </c>
      <c r="L2015" s="8"/>
      <c r="M2015" s="8"/>
      <c r="N2015" s="51" t="s">
        <v>13490</v>
      </c>
      <c r="O2015" s="51" t="s">
        <v>52</v>
      </c>
      <c r="P2015" s="51"/>
      <c r="Q2015" s="51"/>
      <c r="R2015" s="51" t="s">
        <v>13491</v>
      </c>
      <c r="S2015" s="51" t="s">
        <v>13492</v>
      </c>
      <c r="T2015" s="11" t="str">
        <f t="shared" si="2"/>
        <v>Jorgen Chapin</v>
      </c>
      <c r="U2015" s="51" t="s">
        <v>80</v>
      </c>
      <c r="V2015" s="51"/>
      <c r="W2015" s="51"/>
      <c r="X2015" s="51" t="s">
        <v>13465</v>
      </c>
      <c r="Y2015" s="51" t="s">
        <v>60</v>
      </c>
      <c r="Z2015" s="56" t="s">
        <v>13467</v>
      </c>
      <c r="AA2015" s="51" t="s">
        <v>60</v>
      </c>
      <c r="AB2015" s="56" t="s">
        <v>13484</v>
      </c>
      <c r="AC2015" s="51" t="s">
        <v>60</v>
      </c>
      <c r="AD2015" s="56" t="s">
        <v>13468</v>
      </c>
      <c r="AE2015" s="51" t="s">
        <v>13469</v>
      </c>
      <c r="AF2015" s="8" t="s">
        <v>13470</v>
      </c>
      <c r="AG2015" s="8" t="s">
        <v>1963</v>
      </c>
      <c r="AH2015" s="8" t="s">
        <v>4581</v>
      </c>
      <c r="AI2015" s="8" t="s">
        <v>66</v>
      </c>
      <c r="AJ2015" s="8"/>
      <c r="AK2015" s="59" t="s">
        <v>3727</v>
      </c>
      <c r="AL2015" s="59" t="s">
        <v>1070</v>
      </c>
      <c r="AM2015" s="59" t="s">
        <v>2322</v>
      </c>
      <c r="AN2015" s="59" t="s">
        <v>13471</v>
      </c>
      <c r="AO2015" s="59" t="s">
        <v>13493</v>
      </c>
      <c r="AP2015" s="14" t="s">
        <v>13470</v>
      </c>
      <c r="AQ2015" s="11">
        <v>2014.0</v>
      </c>
    </row>
    <row r="2016">
      <c r="A2016" s="8" t="str">
        <f t="shared" si="1"/>
        <v>Katie Bardsley</v>
      </c>
      <c r="B2016" s="51" t="s">
        <v>13494</v>
      </c>
      <c r="C2016" s="8" t="s">
        <v>13458</v>
      </c>
      <c r="D2016" s="9" t="s">
        <v>1953</v>
      </c>
      <c r="E2016" s="8" t="s">
        <v>13495</v>
      </c>
      <c r="F2016" s="8" t="s">
        <v>936</v>
      </c>
      <c r="G2016" s="51" t="s">
        <v>12642</v>
      </c>
      <c r="H2016" s="8" t="s">
        <v>13496</v>
      </c>
      <c r="I2016" s="8" t="s">
        <v>12910</v>
      </c>
      <c r="J2016" s="10">
        <v>3.68</v>
      </c>
      <c r="K2016" s="8" t="s">
        <v>13497</v>
      </c>
      <c r="L2016" s="8"/>
      <c r="M2016" s="8"/>
      <c r="N2016" s="51" t="s">
        <v>13498</v>
      </c>
      <c r="O2016" s="51" t="s">
        <v>52</v>
      </c>
      <c r="P2016" s="51"/>
      <c r="Q2016" s="51"/>
      <c r="R2016" s="51" t="s">
        <v>11790</v>
      </c>
      <c r="S2016" s="51" t="s">
        <v>13499</v>
      </c>
      <c r="T2016" s="11" t="str">
        <f t="shared" si="2"/>
        <v>Katie Bardsley</v>
      </c>
      <c r="U2016" s="51" t="s">
        <v>412</v>
      </c>
      <c r="V2016" s="51" t="s">
        <v>13500</v>
      </c>
      <c r="W2016" s="51" t="s">
        <v>13501</v>
      </c>
      <c r="X2016" s="51" t="s">
        <v>13502</v>
      </c>
      <c r="Y2016" s="8" t="s">
        <v>60</v>
      </c>
      <c r="Z2016" s="12" t="s">
        <v>13503</v>
      </c>
      <c r="AA2016" s="8" t="s">
        <v>60</v>
      </c>
      <c r="AB2016" s="8" t="s">
        <v>60</v>
      </c>
      <c r="AC2016" s="8" t="s">
        <v>60</v>
      </c>
      <c r="AD2016" s="12" t="s">
        <v>13504</v>
      </c>
      <c r="AE2016" s="8" t="s">
        <v>13505</v>
      </c>
      <c r="AF2016" s="8" t="s">
        <v>13506</v>
      </c>
      <c r="AG2016" s="8" t="s">
        <v>1963</v>
      </c>
      <c r="AH2016" s="8" t="s">
        <v>65</v>
      </c>
      <c r="AI2016" s="8" t="s">
        <v>233</v>
      </c>
      <c r="AJ2016" s="8"/>
      <c r="AK2016" s="8"/>
      <c r="AL2016" s="8"/>
      <c r="AM2016" s="8"/>
      <c r="AN2016" s="8" t="s">
        <v>13507</v>
      </c>
      <c r="AO2016" s="8" t="s">
        <v>13508</v>
      </c>
      <c r="AP2016" s="29" t="s">
        <v>13506</v>
      </c>
      <c r="AQ2016" s="11">
        <v>6307.0</v>
      </c>
    </row>
    <row r="2017">
      <c r="A2017" s="8" t="str">
        <f t="shared" si="1"/>
        <v>Evan Verbal</v>
      </c>
      <c r="B2017" s="51" t="s">
        <v>13494</v>
      </c>
      <c r="C2017" s="8" t="s">
        <v>13458</v>
      </c>
      <c r="D2017" s="9" t="s">
        <v>1953</v>
      </c>
      <c r="E2017" s="8" t="s">
        <v>13495</v>
      </c>
      <c r="F2017" s="8" t="s">
        <v>936</v>
      </c>
      <c r="G2017" s="51" t="s">
        <v>12642</v>
      </c>
      <c r="H2017" s="8" t="s">
        <v>13496</v>
      </c>
      <c r="I2017" s="8" t="s">
        <v>12910</v>
      </c>
      <c r="J2017" s="10">
        <v>3.68</v>
      </c>
      <c r="K2017" s="8" t="s">
        <v>13497</v>
      </c>
      <c r="L2017" s="8"/>
      <c r="M2017" s="8"/>
      <c r="N2017" s="51" t="s">
        <v>13509</v>
      </c>
      <c r="O2017" s="57" t="s">
        <v>52</v>
      </c>
      <c r="P2017" s="51"/>
      <c r="Q2017" s="51"/>
      <c r="R2017" s="57" t="s">
        <v>5924</v>
      </c>
      <c r="S2017" s="57" t="s">
        <v>13510</v>
      </c>
      <c r="T2017" s="11" t="str">
        <f t="shared" si="2"/>
        <v>Evan Verbal</v>
      </c>
      <c r="U2017" s="57" t="s">
        <v>311</v>
      </c>
      <c r="V2017" s="51" t="s">
        <v>13511</v>
      </c>
      <c r="W2017" s="51"/>
      <c r="X2017" s="51" t="s">
        <v>13502</v>
      </c>
      <c r="Y2017" s="51" t="s">
        <v>60</v>
      </c>
      <c r="Z2017" s="56" t="s">
        <v>13503</v>
      </c>
      <c r="AA2017" s="56" t="s">
        <v>13512</v>
      </c>
      <c r="AB2017" s="56" t="s">
        <v>13513</v>
      </c>
      <c r="AC2017" s="56" t="s">
        <v>13514</v>
      </c>
      <c r="AD2017" s="56" t="s">
        <v>13504</v>
      </c>
      <c r="AE2017" s="51" t="s">
        <v>13505</v>
      </c>
      <c r="AF2017" s="8" t="s">
        <v>13506</v>
      </c>
      <c r="AG2017" s="8" t="s">
        <v>1963</v>
      </c>
      <c r="AH2017" s="8" t="s">
        <v>65</v>
      </c>
      <c r="AI2017" s="8" t="s">
        <v>233</v>
      </c>
      <c r="AJ2017" s="8"/>
      <c r="AK2017" s="8"/>
      <c r="AL2017" s="8"/>
      <c r="AM2017" s="8"/>
      <c r="AN2017" s="8" t="s">
        <v>13507</v>
      </c>
      <c r="AO2017" s="8" t="s">
        <v>13515</v>
      </c>
      <c r="AP2017" s="29" t="s">
        <v>13506</v>
      </c>
      <c r="AQ2017" s="11">
        <v>6307.0</v>
      </c>
    </row>
    <row r="2018">
      <c r="A2018" s="8" t="str">
        <f t="shared" si="1"/>
        <v>Lyndsey Marshall</v>
      </c>
      <c r="B2018" s="51" t="s">
        <v>13494</v>
      </c>
      <c r="C2018" s="8" t="s">
        <v>13458</v>
      </c>
      <c r="D2018" s="2" t="s">
        <v>1953</v>
      </c>
      <c r="E2018" s="8" t="s">
        <v>13495</v>
      </c>
      <c r="F2018" s="8" t="s">
        <v>936</v>
      </c>
      <c r="G2018" s="51" t="s">
        <v>12642</v>
      </c>
      <c r="H2018" s="8" t="s">
        <v>13496</v>
      </c>
      <c r="I2018" s="8" t="s">
        <v>12910</v>
      </c>
      <c r="J2018" s="10">
        <v>3.68</v>
      </c>
      <c r="K2018" s="8" t="s">
        <v>13497</v>
      </c>
      <c r="L2018" s="8"/>
      <c r="M2018" s="8"/>
      <c r="N2018" s="51" t="s">
        <v>13516</v>
      </c>
      <c r="O2018" s="51" t="s">
        <v>52</v>
      </c>
      <c r="P2018" s="51" t="s">
        <v>13517</v>
      </c>
      <c r="Q2018" s="51"/>
      <c r="R2018" s="51" t="s">
        <v>13518</v>
      </c>
      <c r="S2018" s="51" t="s">
        <v>1980</v>
      </c>
      <c r="T2018" s="11" t="str">
        <f t="shared" si="2"/>
        <v>Lyndsey Marshall</v>
      </c>
      <c r="U2018" s="51" t="s">
        <v>11277</v>
      </c>
      <c r="V2018" s="51" t="s">
        <v>13519</v>
      </c>
      <c r="W2018" s="51"/>
      <c r="X2018" s="51" t="s">
        <v>13502</v>
      </c>
      <c r="Y2018" s="51" t="s">
        <v>60</v>
      </c>
      <c r="Z2018" s="51" t="s">
        <v>60</v>
      </c>
      <c r="AA2018" s="51" t="s">
        <v>60</v>
      </c>
      <c r="AB2018" s="56" t="s">
        <v>13513</v>
      </c>
      <c r="AC2018" s="51" t="s">
        <v>60</v>
      </c>
      <c r="AD2018" s="56" t="s">
        <v>13504</v>
      </c>
      <c r="AE2018" s="51" t="s">
        <v>13505</v>
      </c>
      <c r="AF2018" s="8" t="s">
        <v>13506</v>
      </c>
      <c r="AG2018" s="8" t="s">
        <v>1963</v>
      </c>
      <c r="AH2018" s="8" t="s">
        <v>65</v>
      </c>
      <c r="AI2018" s="8" t="s">
        <v>233</v>
      </c>
      <c r="AJ2018" s="8"/>
      <c r="AK2018" s="8"/>
      <c r="AL2018" s="8"/>
      <c r="AM2018" s="8"/>
      <c r="AN2018" s="8" t="s">
        <v>13507</v>
      </c>
      <c r="AO2018" s="8" t="s">
        <v>13508</v>
      </c>
      <c r="AP2018" s="29" t="s">
        <v>13506</v>
      </c>
      <c r="AQ2018" s="11">
        <v>6307.0</v>
      </c>
    </row>
    <row r="2019">
      <c r="A2019" s="8" t="str">
        <f t="shared" si="1"/>
        <v>Lyndsey Marshall</v>
      </c>
      <c r="B2019" s="51" t="s">
        <v>13494</v>
      </c>
      <c r="C2019" s="8" t="s">
        <v>13458</v>
      </c>
      <c r="D2019" s="2" t="s">
        <v>1953</v>
      </c>
      <c r="E2019" s="8" t="s">
        <v>13495</v>
      </c>
      <c r="F2019" s="8" t="s">
        <v>936</v>
      </c>
      <c r="G2019" s="51" t="s">
        <v>12642</v>
      </c>
      <c r="H2019" s="8" t="s">
        <v>13496</v>
      </c>
      <c r="I2019" s="8" t="s">
        <v>12910</v>
      </c>
      <c r="J2019" s="10">
        <v>3.68</v>
      </c>
      <c r="K2019" s="8" t="s">
        <v>13497</v>
      </c>
      <c r="L2019" s="8"/>
      <c r="M2019" s="8"/>
      <c r="N2019" s="51" t="s">
        <v>13516</v>
      </c>
      <c r="O2019" s="51" t="s">
        <v>52</v>
      </c>
      <c r="P2019" s="51" t="s">
        <v>13517</v>
      </c>
      <c r="Q2019" s="51"/>
      <c r="R2019" s="51" t="s">
        <v>13518</v>
      </c>
      <c r="S2019" s="51" t="s">
        <v>1980</v>
      </c>
      <c r="T2019" s="11" t="str">
        <f t="shared" si="2"/>
        <v>Lyndsey Marshall</v>
      </c>
      <c r="U2019" s="51" t="s">
        <v>106</v>
      </c>
      <c r="V2019" s="51" t="s">
        <v>13520</v>
      </c>
      <c r="W2019" s="51"/>
      <c r="X2019" s="51" t="s">
        <v>13502</v>
      </c>
      <c r="Y2019" s="51" t="s">
        <v>60</v>
      </c>
      <c r="Z2019" s="51" t="s">
        <v>60</v>
      </c>
      <c r="AA2019" s="51" t="s">
        <v>60</v>
      </c>
      <c r="AB2019" s="56" t="s">
        <v>13513</v>
      </c>
      <c r="AC2019" s="51" t="s">
        <v>60</v>
      </c>
      <c r="AD2019" s="56" t="s">
        <v>13504</v>
      </c>
      <c r="AE2019" s="51" t="s">
        <v>13505</v>
      </c>
      <c r="AF2019" s="8" t="s">
        <v>13506</v>
      </c>
      <c r="AG2019" s="8" t="s">
        <v>1963</v>
      </c>
      <c r="AH2019" s="8" t="s">
        <v>65</v>
      </c>
      <c r="AI2019" s="8" t="s">
        <v>233</v>
      </c>
      <c r="AJ2019" s="8"/>
      <c r="AK2019" s="8"/>
      <c r="AL2019" s="8"/>
      <c r="AM2019" s="8"/>
      <c r="AN2019" s="8" t="s">
        <v>13507</v>
      </c>
      <c r="AO2019" s="8" t="s">
        <v>13508</v>
      </c>
      <c r="AP2019" s="29" t="s">
        <v>13506</v>
      </c>
      <c r="AQ2019" s="11">
        <v>6307.0</v>
      </c>
    </row>
    <row r="2020">
      <c r="A2020" s="8" t="str">
        <f t="shared" si="1"/>
        <v>AC Landon has been removed. </v>
      </c>
      <c r="B2020" s="51" t="s">
        <v>13494</v>
      </c>
      <c r="C2020" s="8" t="s">
        <v>13458</v>
      </c>
      <c r="D2020" s="9" t="s">
        <v>1953</v>
      </c>
      <c r="E2020" s="8" t="s">
        <v>13495</v>
      </c>
      <c r="F2020" s="8" t="s">
        <v>936</v>
      </c>
      <c r="G2020" s="51" t="s">
        <v>12642</v>
      </c>
      <c r="H2020" s="8" t="s">
        <v>13496</v>
      </c>
      <c r="I2020" s="8" t="s">
        <v>12910</v>
      </c>
      <c r="J2020" s="10">
        <v>3.68</v>
      </c>
      <c r="K2020" s="8" t="s">
        <v>13497</v>
      </c>
      <c r="L2020" s="8"/>
      <c r="M2020" s="8"/>
      <c r="N2020" s="51" t="s">
        <v>13521</v>
      </c>
      <c r="O2020" s="8" t="s">
        <v>52</v>
      </c>
      <c r="P2020" s="51"/>
      <c r="Q2020" s="51" t="s">
        <v>277</v>
      </c>
      <c r="R2020" s="57" t="s">
        <v>13522</v>
      </c>
      <c r="S2020" s="51"/>
      <c r="T2020" s="11" t="str">
        <f t="shared" si="2"/>
        <v>AC Landon has been removed. </v>
      </c>
      <c r="U2020" s="51"/>
      <c r="V2020" s="51"/>
      <c r="W2020" s="51"/>
      <c r="X2020" s="51" t="s">
        <v>13502</v>
      </c>
      <c r="Y2020" s="51" t="s">
        <v>60</v>
      </c>
      <c r="Z2020" s="56" t="s">
        <v>13503</v>
      </c>
      <c r="AA2020" s="51" t="s">
        <v>60</v>
      </c>
      <c r="AB2020" s="56" t="s">
        <v>13513</v>
      </c>
      <c r="AC2020" s="56" t="s">
        <v>13523</v>
      </c>
      <c r="AD2020" s="56" t="s">
        <v>13504</v>
      </c>
      <c r="AE2020" s="51" t="s">
        <v>13505</v>
      </c>
      <c r="AF2020" s="8" t="s">
        <v>13506</v>
      </c>
      <c r="AG2020" s="8" t="s">
        <v>1963</v>
      </c>
      <c r="AH2020" s="8" t="s">
        <v>65</v>
      </c>
      <c r="AI2020" s="8" t="s">
        <v>233</v>
      </c>
      <c r="AJ2020" s="8"/>
      <c r="AK2020" s="8"/>
      <c r="AL2020" s="8"/>
      <c r="AM2020" s="8"/>
      <c r="AN2020" s="8" t="s">
        <v>13507</v>
      </c>
      <c r="AO2020" s="8" t="s">
        <v>13515</v>
      </c>
      <c r="AP2020" s="29" t="s">
        <v>13506</v>
      </c>
      <c r="AQ2020" s="11">
        <v>6307.0</v>
      </c>
    </row>
    <row r="2021">
      <c r="A2021" s="8" t="str">
        <f t="shared" si="1"/>
        <v>Travis Floeck</v>
      </c>
      <c r="B2021" s="51" t="s">
        <v>13524</v>
      </c>
      <c r="C2021" s="8" t="s">
        <v>13458</v>
      </c>
      <c r="D2021" s="2" t="s">
        <v>1953</v>
      </c>
      <c r="E2021" s="8" t="s">
        <v>13525</v>
      </c>
      <c r="F2021" s="8" t="s">
        <v>936</v>
      </c>
      <c r="G2021" s="51" t="s">
        <v>12642</v>
      </c>
      <c r="H2021" s="8" t="s">
        <v>13526</v>
      </c>
      <c r="I2021" s="8" t="s">
        <v>49</v>
      </c>
      <c r="J2021" s="10">
        <v>3.11</v>
      </c>
      <c r="K2021" s="8" t="s">
        <v>13527</v>
      </c>
      <c r="L2021" s="8"/>
      <c r="M2021" s="8"/>
      <c r="N2021" s="51" t="s">
        <v>13528</v>
      </c>
      <c r="O2021" s="51" t="s">
        <v>52</v>
      </c>
      <c r="P2021" s="51"/>
      <c r="Q2021" s="51"/>
      <c r="R2021" s="51" t="s">
        <v>4317</v>
      </c>
      <c r="S2021" s="51" t="s">
        <v>13529</v>
      </c>
      <c r="T2021" s="11" t="str">
        <f t="shared" si="2"/>
        <v>Travis Floeck</v>
      </c>
      <c r="U2021" s="51" t="s">
        <v>311</v>
      </c>
      <c r="V2021" s="51" t="s">
        <v>13530</v>
      </c>
      <c r="W2021" s="51" t="s">
        <v>13531</v>
      </c>
      <c r="X2021" s="51" t="s">
        <v>13532</v>
      </c>
      <c r="Y2021" s="51" t="s">
        <v>60</v>
      </c>
      <c r="Z2021" s="56" t="s">
        <v>13533</v>
      </c>
      <c r="AA2021" s="51" t="s">
        <v>60</v>
      </c>
      <c r="AB2021" s="56" t="s">
        <v>13534</v>
      </c>
      <c r="AC2021" s="56" t="s">
        <v>13535</v>
      </c>
      <c r="AD2021" s="56" t="s">
        <v>13536</v>
      </c>
      <c r="AE2021" s="51" t="s">
        <v>13537</v>
      </c>
      <c r="AF2021" s="8" t="s">
        <v>13538</v>
      </c>
      <c r="AG2021" s="8" t="s">
        <v>1963</v>
      </c>
      <c r="AH2021" s="8" t="s">
        <v>134</v>
      </c>
      <c r="AI2021" s="8" t="s">
        <v>66</v>
      </c>
      <c r="AJ2021" s="8"/>
      <c r="AK2021" s="8"/>
      <c r="AL2021" s="8"/>
      <c r="AM2021" s="8"/>
      <c r="AN2021" s="8" t="s">
        <v>13539</v>
      </c>
      <c r="AO2021" s="8" t="s">
        <v>13540</v>
      </c>
      <c r="AP2021" s="29" t="s">
        <v>13538</v>
      </c>
      <c r="AQ2021" s="11">
        <v>9595.0</v>
      </c>
    </row>
    <row r="2022">
      <c r="A2022" s="8" t="str">
        <f t="shared" si="1"/>
        <v>Tim Reetz</v>
      </c>
      <c r="B2022" s="51" t="s">
        <v>13524</v>
      </c>
      <c r="C2022" s="8" t="s">
        <v>13458</v>
      </c>
      <c r="D2022" s="9" t="s">
        <v>1953</v>
      </c>
      <c r="E2022" s="8" t="s">
        <v>13525</v>
      </c>
      <c r="F2022" s="8" t="s">
        <v>936</v>
      </c>
      <c r="G2022" s="51" t="s">
        <v>12642</v>
      </c>
      <c r="H2022" s="8" t="s">
        <v>13526</v>
      </c>
      <c r="I2022" s="8" t="s">
        <v>49</v>
      </c>
      <c r="J2022" s="10">
        <v>3.11</v>
      </c>
      <c r="K2022" s="13" t="s">
        <v>13527</v>
      </c>
      <c r="L2022" s="8"/>
      <c r="M2022" s="8"/>
      <c r="N2022" s="51" t="s">
        <v>13541</v>
      </c>
      <c r="O2022" s="51" t="s">
        <v>52</v>
      </c>
      <c r="P2022" s="51"/>
      <c r="Q2022" s="51"/>
      <c r="R2022" s="51" t="s">
        <v>153</v>
      </c>
      <c r="S2022" s="51" t="s">
        <v>13542</v>
      </c>
      <c r="T2022" s="11" t="str">
        <f t="shared" si="2"/>
        <v>Tim Reetz</v>
      </c>
      <c r="U2022" s="51" t="s">
        <v>498</v>
      </c>
      <c r="V2022" s="51" t="s">
        <v>13543</v>
      </c>
      <c r="W2022" s="51" t="s">
        <v>13544</v>
      </c>
      <c r="X2022" s="51" t="s">
        <v>13532</v>
      </c>
      <c r="Y2022" s="8" t="s">
        <v>60</v>
      </c>
      <c r="Z2022" s="8" t="s">
        <v>60</v>
      </c>
      <c r="AA2022" s="8" t="s">
        <v>60</v>
      </c>
      <c r="AB2022" s="12" t="s">
        <v>13534</v>
      </c>
      <c r="AC2022" s="8" t="s">
        <v>60</v>
      </c>
      <c r="AD2022" s="12" t="s">
        <v>13536</v>
      </c>
      <c r="AE2022" s="8" t="s">
        <v>13537</v>
      </c>
      <c r="AF2022" s="8" t="s">
        <v>13538</v>
      </c>
      <c r="AG2022" s="8" t="s">
        <v>1963</v>
      </c>
      <c r="AH2022" s="8" t="s">
        <v>134</v>
      </c>
      <c r="AI2022" s="8" t="s">
        <v>66</v>
      </c>
      <c r="AJ2022" s="8"/>
      <c r="AK2022" s="8"/>
      <c r="AL2022" s="8"/>
      <c r="AM2022" s="8"/>
      <c r="AN2022" s="8" t="s">
        <v>13539</v>
      </c>
      <c r="AO2022" s="8" t="s">
        <v>13540</v>
      </c>
      <c r="AP2022" s="29" t="s">
        <v>13538</v>
      </c>
      <c r="AQ2022" s="11">
        <v>9595.0</v>
      </c>
    </row>
    <row r="2023">
      <c r="A2023" s="8" t="str">
        <f t="shared" si="1"/>
        <v>Jay Shuman</v>
      </c>
      <c r="B2023" s="51" t="s">
        <v>13524</v>
      </c>
      <c r="C2023" s="8" t="s">
        <v>13458</v>
      </c>
      <c r="D2023" s="9" t="s">
        <v>1953</v>
      </c>
      <c r="E2023" s="8" t="s">
        <v>13525</v>
      </c>
      <c r="F2023" s="8" t="s">
        <v>936</v>
      </c>
      <c r="G2023" s="51" t="s">
        <v>12642</v>
      </c>
      <c r="H2023" s="8" t="s">
        <v>13526</v>
      </c>
      <c r="I2023" s="8" t="s">
        <v>49</v>
      </c>
      <c r="J2023" s="10">
        <v>3.11</v>
      </c>
      <c r="K2023" s="13" t="s">
        <v>13527</v>
      </c>
      <c r="L2023" s="8"/>
      <c r="M2023" s="8"/>
      <c r="N2023" s="51" t="s">
        <v>13545</v>
      </c>
      <c r="O2023" s="8" t="s">
        <v>52</v>
      </c>
      <c r="P2023" s="51"/>
      <c r="Q2023" s="51"/>
      <c r="R2023" s="57" t="s">
        <v>698</v>
      </c>
      <c r="S2023" s="57" t="s">
        <v>13546</v>
      </c>
      <c r="T2023" s="11" t="str">
        <f t="shared" si="2"/>
        <v>Jay Shuman</v>
      </c>
      <c r="U2023" s="8" t="s">
        <v>13547</v>
      </c>
      <c r="V2023" s="51" t="s">
        <v>13548</v>
      </c>
      <c r="W2023" s="8" t="s">
        <v>13549</v>
      </c>
      <c r="X2023" s="51" t="s">
        <v>13532</v>
      </c>
      <c r="Y2023" s="51" t="s">
        <v>60</v>
      </c>
      <c r="Z2023" s="56" t="s">
        <v>13550</v>
      </c>
      <c r="AA2023" s="51" t="s">
        <v>60</v>
      </c>
      <c r="AB2023" s="56" t="s">
        <v>13534</v>
      </c>
      <c r="AC2023" s="51" t="s">
        <v>60</v>
      </c>
      <c r="AD2023" s="56" t="s">
        <v>13536</v>
      </c>
      <c r="AE2023" s="51" t="s">
        <v>13537</v>
      </c>
      <c r="AF2023" s="8" t="s">
        <v>13538</v>
      </c>
      <c r="AG2023" s="8" t="s">
        <v>1963</v>
      </c>
      <c r="AH2023" s="8" t="s">
        <v>134</v>
      </c>
      <c r="AI2023" s="8" t="s">
        <v>66</v>
      </c>
      <c r="AJ2023" s="8"/>
      <c r="AK2023" s="8"/>
      <c r="AL2023" s="8"/>
      <c r="AM2023" s="8"/>
      <c r="AN2023" s="8" t="s">
        <v>13539</v>
      </c>
      <c r="AO2023" s="8" t="s">
        <v>13551</v>
      </c>
      <c r="AP2023" s="29" t="s">
        <v>13538</v>
      </c>
      <c r="AQ2023" s="11">
        <v>9595.0</v>
      </c>
    </row>
    <row r="2024">
      <c r="A2024" s="8" t="str">
        <f t="shared" si="1"/>
        <v>Hannah Meek</v>
      </c>
      <c r="B2024" s="51" t="s">
        <v>13524</v>
      </c>
      <c r="C2024" s="8" t="s">
        <v>13458</v>
      </c>
      <c r="D2024" s="2" t="s">
        <v>1953</v>
      </c>
      <c r="E2024" s="8" t="s">
        <v>13525</v>
      </c>
      <c r="F2024" s="8" t="s">
        <v>936</v>
      </c>
      <c r="G2024" s="51" t="s">
        <v>12642</v>
      </c>
      <c r="H2024" s="8" t="s">
        <v>13526</v>
      </c>
      <c r="I2024" s="8" t="s">
        <v>49</v>
      </c>
      <c r="J2024" s="10">
        <v>3.11</v>
      </c>
      <c r="K2024" s="8" t="s">
        <v>13527</v>
      </c>
      <c r="L2024" s="8"/>
      <c r="M2024" s="8"/>
      <c r="N2024" s="51" t="s">
        <v>13552</v>
      </c>
      <c r="O2024" s="51" t="s">
        <v>52</v>
      </c>
      <c r="P2024" s="51"/>
      <c r="Q2024" s="51"/>
      <c r="R2024" s="8" t="s">
        <v>104</v>
      </c>
      <c r="S2024" s="8" t="s">
        <v>13553</v>
      </c>
      <c r="T2024" s="11" t="str">
        <f t="shared" si="2"/>
        <v>Hannah Meek</v>
      </c>
      <c r="U2024" s="8" t="s">
        <v>386</v>
      </c>
      <c r="V2024" s="51" t="s">
        <v>13554</v>
      </c>
      <c r="W2024" s="8" t="s">
        <v>13549</v>
      </c>
      <c r="X2024" s="51" t="s">
        <v>13532</v>
      </c>
      <c r="Y2024" s="51" t="s">
        <v>60</v>
      </c>
      <c r="Z2024" s="56" t="s">
        <v>13533</v>
      </c>
      <c r="AA2024" s="51" t="s">
        <v>60</v>
      </c>
      <c r="AB2024" s="56" t="s">
        <v>13534</v>
      </c>
      <c r="AC2024" s="51" t="s">
        <v>60</v>
      </c>
      <c r="AD2024" s="56" t="s">
        <v>13536</v>
      </c>
      <c r="AE2024" s="51" t="s">
        <v>13537</v>
      </c>
      <c r="AF2024" s="8" t="s">
        <v>13538</v>
      </c>
      <c r="AG2024" s="8" t="s">
        <v>1963</v>
      </c>
      <c r="AH2024" s="8" t="s">
        <v>134</v>
      </c>
      <c r="AI2024" s="8" t="s">
        <v>66</v>
      </c>
      <c r="AJ2024" s="8"/>
      <c r="AK2024" s="8"/>
      <c r="AL2024" s="8"/>
      <c r="AM2024" s="8"/>
      <c r="AN2024" s="8" t="s">
        <v>13539</v>
      </c>
      <c r="AO2024" s="8" t="s">
        <v>13540</v>
      </c>
      <c r="AP2024" s="29" t="s">
        <v>13538</v>
      </c>
      <c r="AQ2024" s="11">
        <v>9595.0</v>
      </c>
    </row>
    <row r="2025">
      <c r="A2025" s="8" t="str">
        <f t="shared" si="1"/>
        <v>Greta Van Calcar</v>
      </c>
      <c r="B2025" s="51" t="s">
        <v>13524</v>
      </c>
      <c r="C2025" s="8" t="s">
        <v>13458</v>
      </c>
      <c r="D2025" s="2" t="s">
        <v>1953</v>
      </c>
      <c r="E2025" s="8" t="s">
        <v>13525</v>
      </c>
      <c r="F2025" s="8" t="s">
        <v>936</v>
      </c>
      <c r="G2025" s="51" t="s">
        <v>12642</v>
      </c>
      <c r="H2025" s="8" t="s">
        <v>13526</v>
      </c>
      <c r="I2025" s="8" t="s">
        <v>49</v>
      </c>
      <c r="J2025" s="10">
        <v>3.11</v>
      </c>
      <c r="K2025" s="8" t="s">
        <v>13527</v>
      </c>
      <c r="L2025" s="8"/>
      <c r="M2025" s="8"/>
      <c r="N2025" s="51" t="s">
        <v>13555</v>
      </c>
      <c r="O2025" s="51" t="s">
        <v>52</v>
      </c>
      <c r="P2025" s="51"/>
      <c r="Q2025" s="51"/>
      <c r="R2025" s="8" t="s">
        <v>13556</v>
      </c>
      <c r="S2025" s="8" t="s">
        <v>13557</v>
      </c>
      <c r="T2025" s="11" t="str">
        <f t="shared" si="2"/>
        <v>Greta Van Calcar</v>
      </c>
      <c r="U2025" s="51" t="s">
        <v>106</v>
      </c>
      <c r="V2025" s="51" t="s">
        <v>13558</v>
      </c>
      <c r="W2025" s="51"/>
      <c r="X2025" s="51" t="s">
        <v>13532</v>
      </c>
      <c r="Y2025" s="51" t="s">
        <v>60</v>
      </c>
      <c r="Z2025" s="56" t="s">
        <v>13533</v>
      </c>
      <c r="AA2025" s="51" t="s">
        <v>60</v>
      </c>
      <c r="AB2025" s="56" t="s">
        <v>13534</v>
      </c>
      <c r="AC2025" s="51" t="s">
        <v>60</v>
      </c>
      <c r="AD2025" s="56" t="s">
        <v>13536</v>
      </c>
      <c r="AE2025" s="51" t="s">
        <v>13537</v>
      </c>
      <c r="AF2025" s="8" t="s">
        <v>13538</v>
      </c>
      <c r="AG2025" s="8" t="s">
        <v>1963</v>
      </c>
      <c r="AH2025" s="8" t="s">
        <v>134</v>
      </c>
      <c r="AI2025" s="8" t="s">
        <v>66</v>
      </c>
      <c r="AJ2025" s="8"/>
      <c r="AK2025" s="8"/>
      <c r="AL2025" s="8"/>
      <c r="AM2025" s="8"/>
      <c r="AN2025" s="8" t="s">
        <v>13539</v>
      </c>
      <c r="AO2025" s="8" t="s">
        <v>13540</v>
      </c>
      <c r="AP2025" s="29" t="s">
        <v>13538</v>
      </c>
      <c r="AQ2025" s="11">
        <v>9595.0</v>
      </c>
    </row>
    <row r="2026">
      <c r="A2026" s="8" t="str">
        <f t="shared" si="1"/>
        <v>Matt Sparks</v>
      </c>
      <c r="B2026" s="51" t="s">
        <v>13559</v>
      </c>
      <c r="C2026" s="8" t="s">
        <v>13458</v>
      </c>
      <c r="D2026" s="9" t="s">
        <v>1953</v>
      </c>
      <c r="E2026" s="8" t="s">
        <v>12494</v>
      </c>
      <c r="F2026" s="8" t="s">
        <v>936</v>
      </c>
      <c r="G2026" s="51" t="s">
        <v>12642</v>
      </c>
      <c r="H2026" s="8" t="s">
        <v>13560</v>
      </c>
      <c r="I2026" s="8" t="s">
        <v>49</v>
      </c>
      <c r="J2026" s="10">
        <v>3.78</v>
      </c>
      <c r="K2026" s="13" t="s">
        <v>13561</v>
      </c>
      <c r="L2026" s="8" t="s">
        <v>5819</v>
      </c>
      <c r="M2026" s="8"/>
      <c r="N2026" s="51" t="s">
        <v>13562</v>
      </c>
      <c r="O2026" s="51" t="s">
        <v>52</v>
      </c>
      <c r="P2026" s="51"/>
      <c r="Q2026" s="51"/>
      <c r="R2026" s="51" t="s">
        <v>771</v>
      </c>
      <c r="S2026" s="51" t="s">
        <v>4027</v>
      </c>
      <c r="T2026" s="11" t="str">
        <f t="shared" si="2"/>
        <v>Matt Sparks</v>
      </c>
      <c r="U2026" s="51" t="s">
        <v>55</v>
      </c>
      <c r="V2026" s="51" t="s">
        <v>13563</v>
      </c>
      <c r="W2026" s="51" t="s">
        <v>13564</v>
      </c>
      <c r="X2026" s="51" t="s">
        <v>13565</v>
      </c>
      <c r="Y2026" s="12" t="s">
        <v>13566</v>
      </c>
      <c r="Z2026" s="12" t="s">
        <v>13567</v>
      </c>
      <c r="AA2026" s="12" t="s">
        <v>13568</v>
      </c>
      <c r="AB2026" s="12" t="s">
        <v>13569</v>
      </c>
      <c r="AC2026" s="12" t="s">
        <v>13570</v>
      </c>
      <c r="AD2026" s="12" t="s">
        <v>13571</v>
      </c>
      <c r="AE2026" s="8" t="s">
        <v>13572</v>
      </c>
      <c r="AF2026" s="8" t="s">
        <v>13559</v>
      </c>
      <c r="AG2026" s="8" t="s">
        <v>1963</v>
      </c>
      <c r="AH2026" s="8" t="s">
        <v>194</v>
      </c>
      <c r="AI2026" s="8" t="s">
        <v>66</v>
      </c>
      <c r="AJ2026" s="8"/>
      <c r="AK2026" s="8" t="s">
        <v>2808</v>
      </c>
      <c r="AL2026" s="8" t="s">
        <v>1502</v>
      </c>
      <c r="AM2026" s="8" t="s">
        <v>5383</v>
      </c>
      <c r="AN2026" s="8" t="s">
        <v>13573</v>
      </c>
      <c r="AO2026" s="8" t="s">
        <v>13574</v>
      </c>
      <c r="AP2026" s="14" t="s">
        <v>13559</v>
      </c>
      <c r="AQ2026" s="11">
        <v>4610.0</v>
      </c>
    </row>
    <row r="2027">
      <c r="A2027" s="8" t="str">
        <f t="shared" si="1"/>
        <v>Michael Gusbeth</v>
      </c>
      <c r="B2027" s="51" t="s">
        <v>13559</v>
      </c>
      <c r="C2027" s="8" t="s">
        <v>13458</v>
      </c>
      <c r="D2027" s="9" t="s">
        <v>1953</v>
      </c>
      <c r="E2027" s="8" t="s">
        <v>12494</v>
      </c>
      <c r="F2027" s="8" t="s">
        <v>936</v>
      </c>
      <c r="G2027" s="51" t="s">
        <v>12642</v>
      </c>
      <c r="H2027" s="8" t="s">
        <v>13560</v>
      </c>
      <c r="I2027" s="8" t="s">
        <v>49</v>
      </c>
      <c r="J2027" s="10">
        <v>3.78</v>
      </c>
      <c r="K2027" s="13" t="s">
        <v>13561</v>
      </c>
      <c r="L2027" s="8" t="s">
        <v>5819</v>
      </c>
      <c r="M2027" s="8"/>
      <c r="N2027" s="51" t="s">
        <v>13575</v>
      </c>
      <c r="O2027" s="51" t="s">
        <v>52</v>
      </c>
      <c r="P2027" s="51"/>
      <c r="Q2027" s="51"/>
      <c r="R2027" s="51" t="s">
        <v>731</v>
      </c>
      <c r="S2027" s="51" t="s">
        <v>13576</v>
      </c>
      <c r="T2027" s="11" t="str">
        <f t="shared" si="2"/>
        <v>Michael Gusbeth</v>
      </c>
      <c r="U2027" s="51" t="s">
        <v>160</v>
      </c>
      <c r="V2027" s="51" t="s">
        <v>13577</v>
      </c>
      <c r="W2027" s="51" t="s">
        <v>13578</v>
      </c>
      <c r="X2027" s="51" t="s">
        <v>13565</v>
      </c>
      <c r="Y2027" s="8" t="s">
        <v>60</v>
      </c>
      <c r="Z2027" s="12" t="s">
        <v>13567</v>
      </c>
      <c r="AA2027" s="8" t="s">
        <v>60</v>
      </c>
      <c r="AB2027" s="12" t="s">
        <v>13569</v>
      </c>
      <c r="AC2027" s="8" t="s">
        <v>60</v>
      </c>
      <c r="AD2027" s="12" t="s">
        <v>13571</v>
      </c>
      <c r="AE2027" s="8" t="s">
        <v>13572</v>
      </c>
      <c r="AF2027" s="8" t="s">
        <v>13559</v>
      </c>
      <c r="AG2027" s="8" t="s">
        <v>1963</v>
      </c>
      <c r="AH2027" s="8" t="s">
        <v>194</v>
      </c>
      <c r="AI2027" s="8" t="s">
        <v>66</v>
      </c>
      <c r="AJ2027" s="8"/>
      <c r="AK2027" s="8" t="s">
        <v>2808</v>
      </c>
      <c r="AL2027" s="8" t="s">
        <v>1502</v>
      </c>
      <c r="AM2027" s="8" t="s">
        <v>5383</v>
      </c>
      <c r="AN2027" s="8" t="s">
        <v>13573</v>
      </c>
      <c r="AO2027" s="8" t="s">
        <v>13574</v>
      </c>
      <c r="AP2027" s="14" t="s">
        <v>13559</v>
      </c>
      <c r="AQ2027" s="11">
        <v>4610.0</v>
      </c>
    </row>
    <row r="2028">
      <c r="A2028" s="8" t="str">
        <f t="shared" si="1"/>
        <v>Scott Van Sickle</v>
      </c>
      <c r="B2028" s="51" t="s">
        <v>13559</v>
      </c>
      <c r="C2028" s="8" t="s">
        <v>13458</v>
      </c>
      <c r="D2028" s="9" t="s">
        <v>1953</v>
      </c>
      <c r="E2028" s="8" t="s">
        <v>12494</v>
      </c>
      <c r="F2028" s="8" t="s">
        <v>936</v>
      </c>
      <c r="G2028" s="51" t="s">
        <v>12642</v>
      </c>
      <c r="H2028" s="8" t="s">
        <v>13560</v>
      </c>
      <c r="I2028" s="8" t="s">
        <v>49</v>
      </c>
      <c r="J2028" s="10">
        <v>3.78</v>
      </c>
      <c r="K2028" s="13" t="s">
        <v>13561</v>
      </c>
      <c r="L2028" s="8" t="s">
        <v>5819</v>
      </c>
      <c r="M2028" s="8"/>
      <c r="N2028" s="51" t="s">
        <v>13579</v>
      </c>
      <c r="O2028" s="51" t="s">
        <v>52</v>
      </c>
      <c r="P2028" s="51"/>
      <c r="Q2028" s="51"/>
      <c r="R2028" s="51" t="s">
        <v>147</v>
      </c>
      <c r="S2028" s="51" t="s">
        <v>13580</v>
      </c>
      <c r="T2028" s="11" t="str">
        <f t="shared" si="2"/>
        <v>Scott Van Sickle</v>
      </c>
      <c r="U2028" s="51" t="s">
        <v>13581</v>
      </c>
      <c r="V2028" s="51"/>
      <c r="W2028" s="51"/>
      <c r="X2028" s="51" t="s">
        <v>13565</v>
      </c>
      <c r="Y2028" s="8" t="s">
        <v>60</v>
      </c>
      <c r="Z2028" s="12" t="s">
        <v>13567</v>
      </c>
      <c r="AA2028" s="8" t="s">
        <v>60</v>
      </c>
      <c r="AB2028" s="12" t="s">
        <v>13569</v>
      </c>
      <c r="AC2028" s="8" t="s">
        <v>60</v>
      </c>
      <c r="AD2028" s="12" t="s">
        <v>13571</v>
      </c>
      <c r="AE2028" s="8" t="s">
        <v>13572</v>
      </c>
      <c r="AF2028" s="8" t="s">
        <v>13559</v>
      </c>
      <c r="AG2028" s="8" t="s">
        <v>1963</v>
      </c>
      <c r="AH2028" s="8" t="s">
        <v>194</v>
      </c>
      <c r="AI2028" s="8" t="s">
        <v>66</v>
      </c>
      <c r="AJ2028" s="8"/>
      <c r="AK2028" s="8" t="s">
        <v>2808</v>
      </c>
      <c r="AL2028" s="8" t="s">
        <v>1502</v>
      </c>
      <c r="AM2028" s="8" t="s">
        <v>5383</v>
      </c>
      <c r="AN2028" s="8" t="s">
        <v>13573</v>
      </c>
      <c r="AO2028" s="8" t="s">
        <v>13574</v>
      </c>
      <c r="AP2028" s="14" t="s">
        <v>13559</v>
      </c>
      <c r="AQ2028" s="11">
        <v>4610.0</v>
      </c>
    </row>
    <row r="2029">
      <c r="A2029" s="8" t="str">
        <f t="shared" si="1"/>
        <v>Jocelyn Sparks</v>
      </c>
      <c r="B2029" s="51" t="s">
        <v>13559</v>
      </c>
      <c r="C2029" s="8" t="s">
        <v>13458</v>
      </c>
      <c r="D2029" s="9" t="s">
        <v>1953</v>
      </c>
      <c r="E2029" s="8" t="s">
        <v>12494</v>
      </c>
      <c r="F2029" s="8" t="s">
        <v>936</v>
      </c>
      <c r="G2029" s="51" t="s">
        <v>12642</v>
      </c>
      <c r="H2029" s="8" t="s">
        <v>13560</v>
      </c>
      <c r="I2029" s="8" t="s">
        <v>49</v>
      </c>
      <c r="J2029" s="10">
        <v>3.78</v>
      </c>
      <c r="K2029" s="13" t="s">
        <v>13561</v>
      </c>
      <c r="L2029" s="8" t="s">
        <v>5819</v>
      </c>
      <c r="M2029" s="8"/>
      <c r="N2029" s="51" t="s">
        <v>13582</v>
      </c>
      <c r="O2029" s="51" t="s">
        <v>52</v>
      </c>
      <c r="P2029" s="51"/>
      <c r="Q2029" s="51"/>
      <c r="R2029" s="51" t="s">
        <v>13583</v>
      </c>
      <c r="S2029" s="51" t="s">
        <v>4027</v>
      </c>
      <c r="T2029" s="11" t="str">
        <f t="shared" si="2"/>
        <v>Jocelyn Sparks</v>
      </c>
      <c r="U2029" s="51" t="s">
        <v>247</v>
      </c>
      <c r="V2029" s="51" t="s">
        <v>13584</v>
      </c>
      <c r="W2029" s="51"/>
      <c r="X2029" s="51" t="s">
        <v>13565</v>
      </c>
      <c r="Y2029" s="12" t="s">
        <v>13585</v>
      </c>
      <c r="Z2029" s="12" t="s">
        <v>13567</v>
      </c>
      <c r="AA2029" s="8" t="s">
        <v>60</v>
      </c>
      <c r="AB2029" s="12" t="s">
        <v>13569</v>
      </c>
      <c r="AC2029" s="8" t="s">
        <v>60</v>
      </c>
      <c r="AD2029" s="12" t="s">
        <v>13571</v>
      </c>
      <c r="AE2029" s="8" t="s">
        <v>13572</v>
      </c>
      <c r="AF2029" s="8" t="s">
        <v>13559</v>
      </c>
      <c r="AG2029" s="8" t="s">
        <v>1963</v>
      </c>
      <c r="AH2029" s="8" t="s">
        <v>194</v>
      </c>
      <c r="AI2029" s="8" t="s">
        <v>66</v>
      </c>
      <c r="AJ2029" s="8"/>
      <c r="AK2029" s="8" t="s">
        <v>2808</v>
      </c>
      <c r="AL2029" s="8" t="s">
        <v>1502</v>
      </c>
      <c r="AM2029" s="8" t="s">
        <v>5383</v>
      </c>
      <c r="AN2029" s="8" t="s">
        <v>13573</v>
      </c>
      <c r="AO2029" s="8" t="s">
        <v>13574</v>
      </c>
      <c r="AP2029" s="14" t="s">
        <v>13559</v>
      </c>
      <c r="AQ2029" s="11">
        <v>4610.0</v>
      </c>
    </row>
    <row r="2030">
      <c r="A2030" s="8" t="str">
        <f t="shared" si="1"/>
        <v>Chris Siemers</v>
      </c>
      <c r="B2030" s="51" t="s">
        <v>13559</v>
      </c>
      <c r="C2030" s="8" t="s">
        <v>13458</v>
      </c>
      <c r="D2030" s="9" t="s">
        <v>1953</v>
      </c>
      <c r="E2030" s="8" t="s">
        <v>12494</v>
      </c>
      <c r="F2030" s="8" t="s">
        <v>936</v>
      </c>
      <c r="G2030" s="51" t="s">
        <v>12642</v>
      </c>
      <c r="H2030" s="8" t="s">
        <v>13560</v>
      </c>
      <c r="I2030" s="8" t="s">
        <v>49</v>
      </c>
      <c r="J2030" s="10">
        <v>3.78</v>
      </c>
      <c r="K2030" s="13" t="s">
        <v>13561</v>
      </c>
      <c r="L2030" s="8" t="s">
        <v>5819</v>
      </c>
      <c r="M2030" s="8"/>
      <c r="N2030" s="51" t="s">
        <v>13586</v>
      </c>
      <c r="O2030" s="51" t="s">
        <v>52</v>
      </c>
      <c r="P2030" s="51"/>
      <c r="Q2030" s="51"/>
      <c r="R2030" s="51" t="s">
        <v>791</v>
      </c>
      <c r="S2030" s="51" t="s">
        <v>13587</v>
      </c>
      <c r="T2030" s="11" t="str">
        <f t="shared" si="2"/>
        <v>Chris Siemers</v>
      </c>
      <c r="U2030" s="51" t="s">
        <v>106</v>
      </c>
      <c r="V2030" s="51" t="s">
        <v>13588</v>
      </c>
      <c r="W2030" s="51" t="s">
        <v>13589</v>
      </c>
      <c r="X2030" s="51" t="s">
        <v>13565</v>
      </c>
      <c r="Y2030" s="8" t="s">
        <v>60</v>
      </c>
      <c r="Z2030" s="12" t="s">
        <v>13567</v>
      </c>
      <c r="AA2030" s="8" t="s">
        <v>60</v>
      </c>
      <c r="AB2030" s="12" t="s">
        <v>13569</v>
      </c>
      <c r="AC2030" s="8" t="s">
        <v>60</v>
      </c>
      <c r="AD2030" s="12" t="s">
        <v>13571</v>
      </c>
      <c r="AE2030" s="8" t="s">
        <v>13572</v>
      </c>
      <c r="AF2030" s="8" t="s">
        <v>13559</v>
      </c>
      <c r="AG2030" s="8" t="s">
        <v>1963</v>
      </c>
      <c r="AH2030" s="8" t="s">
        <v>194</v>
      </c>
      <c r="AI2030" s="8" t="s">
        <v>66</v>
      </c>
      <c r="AJ2030" s="8"/>
      <c r="AK2030" s="8" t="s">
        <v>2808</v>
      </c>
      <c r="AL2030" s="8" t="s">
        <v>1502</v>
      </c>
      <c r="AM2030" s="8" t="s">
        <v>5383</v>
      </c>
      <c r="AN2030" s="8" t="s">
        <v>13573</v>
      </c>
      <c r="AO2030" s="8" t="s">
        <v>13574</v>
      </c>
      <c r="AP2030" s="14" t="s">
        <v>13559</v>
      </c>
      <c r="AQ2030" s="11">
        <v>4610.0</v>
      </c>
    </row>
    <row r="2031">
      <c r="A2031" s="8" t="str">
        <f t="shared" si="1"/>
        <v>Mark Husted</v>
      </c>
      <c r="B2031" s="51" t="s">
        <v>13559</v>
      </c>
      <c r="C2031" s="8" t="s">
        <v>13458</v>
      </c>
      <c r="D2031" s="9" t="s">
        <v>1953</v>
      </c>
      <c r="E2031" s="8" t="s">
        <v>12494</v>
      </c>
      <c r="F2031" s="8" t="s">
        <v>936</v>
      </c>
      <c r="G2031" s="51" t="s">
        <v>12642</v>
      </c>
      <c r="H2031" s="8" t="s">
        <v>13560</v>
      </c>
      <c r="I2031" s="8" t="s">
        <v>49</v>
      </c>
      <c r="J2031" s="10">
        <v>3.78</v>
      </c>
      <c r="K2031" s="13" t="s">
        <v>13561</v>
      </c>
      <c r="L2031" s="8" t="s">
        <v>5819</v>
      </c>
      <c r="M2031" s="8"/>
      <c r="N2031" s="51" t="s">
        <v>13590</v>
      </c>
      <c r="O2031" s="51" t="s">
        <v>52</v>
      </c>
      <c r="P2031" s="51"/>
      <c r="Q2031" s="51"/>
      <c r="R2031" s="51" t="s">
        <v>3210</v>
      </c>
      <c r="S2031" s="51" t="s">
        <v>13591</v>
      </c>
      <c r="T2031" s="11" t="str">
        <f t="shared" si="2"/>
        <v>Mark Husted</v>
      </c>
      <c r="U2031" s="51" t="s">
        <v>106</v>
      </c>
      <c r="V2031" s="51"/>
      <c r="W2031" s="51"/>
      <c r="X2031" s="51" t="s">
        <v>13565</v>
      </c>
      <c r="Y2031" s="8" t="s">
        <v>60</v>
      </c>
      <c r="Z2031" s="12" t="s">
        <v>13567</v>
      </c>
      <c r="AA2031" s="8" t="s">
        <v>60</v>
      </c>
      <c r="AB2031" s="12" t="s">
        <v>13569</v>
      </c>
      <c r="AC2031" s="12" t="s">
        <v>13592</v>
      </c>
      <c r="AD2031" s="12" t="s">
        <v>13571</v>
      </c>
      <c r="AE2031" s="8" t="s">
        <v>13572</v>
      </c>
      <c r="AF2031" s="8" t="s">
        <v>13559</v>
      </c>
      <c r="AG2031" s="8" t="s">
        <v>1963</v>
      </c>
      <c r="AH2031" s="8" t="s">
        <v>194</v>
      </c>
      <c r="AI2031" s="8" t="s">
        <v>66</v>
      </c>
      <c r="AJ2031" s="8"/>
      <c r="AK2031" s="8" t="s">
        <v>2808</v>
      </c>
      <c r="AL2031" s="8" t="s">
        <v>1502</v>
      </c>
      <c r="AM2031" s="8" t="s">
        <v>5383</v>
      </c>
      <c r="AN2031" s="8" t="s">
        <v>13573</v>
      </c>
      <c r="AO2031" s="8" t="s">
        <v>13574</v>
      </c>
      <c r="AP2031" s="14" t="s">
        <v>13559</v>
      </c>
      <c r="AQ2031" s="11">
        <v>4610.0</v>
      </c>
    </row>
    <row r="2032">
      <c r="A2032" s="8" t="str">
        <f t="shared" si="1"/>
        <v>Caleb Ulrich</v>
      </c>
      <c r="B2032" s="51" t="s">
        <v>13559</v>
      </c>
      <c r="C2032" s="8" t="s">
        <v>13458</v>
      </c>
      <c r="D2032" s="9" t="s">
        <v>1953</v>
      </c>
      <c r="E2032" s="8" t="s">
        <v>12494</v>
      </c>
      <c r="F2032" s="8" t="s">
        <v>936</v>
      </c>
      <c r="G2032" s="51" t="s">
        <v>12642</v>
      </c>
      <c r="H2032" s="8" t="s">
        <v>13560</v>
      </c>
      <c r="I2032" s="8" t="s">
        <v>49</v>
      </c>
      <c r="J2032" s="10">
        <v>3.78</v>
      </c>
      <c r="K2032" s="13" t="s">
        <v>13561</v>
      </c>
      <c r="L2032" s="8" t="s">
        <v>5819</v>
      </c>
      <c r="M2032" s="8"/>
      <c r="N2032" s="51" t="s">
        <v>13593</v>
      </c>
      <c r="O2032" s="51" t="s">
        <v>52</v>
      </c>
      <c r="P2032" s="51"/>
      <c r="Q2032" s="51"/>
      <c r="R2032" s="51" t="s">
        <v>7799</v>
      </c>
      <c r="S2032" s="51" t="s">
        <v>13594</v>
      </c>
      <c r="T2032" s="11" t="str">
        <f t="shared" si="2"/>
        <v>Caleb Ulrich</v>
      </c>
      <c r="U2032" s="51" t="s">
        <v>106</v>
      </c>
      <c r="V2032" s="51"/>
      <c r="W2032" s="51"/>
      <c r="X2032" s="51" t="s">
        <v>13565</v>
      </c>
      <c r="Y2032" s="8" t="s">
        <v>60</v>
      </c>
      <c r="Z2032" s="12" t="s">
        <v>13567</v>
      </c>
      <c r="AA2032" s="12" t="s">
        <v>13595</v>
      </c>
      <c r="AB2032" s="12" t="s">
        <v>13569</v>
      </c>
      <c r="AC2032" s="8" t="s">
        <v>60</v>
      </c>
      <c r="AD2032" s="12" t="s">
        <v>13571</v>
      </c>
      <c r="AE2032" s="8" t="s">
        <v>13572</v>
      </c>
      <c r="AF2032" s="8" t="s">
        <v>13559</v>
      </c>
      <c r="AG2032" s="8" t="s">
        <v>1963</v>
      </c>
      <c r="AH2032" s="8" t="s">
        <v>194</v>
      </c>
      <c r="AI2032" s="8" t="s">
        <v>66</v>
      </c>
      <c r="AJ2032" s="8"/>
      <c r="AK2032" s="8" t="s">
        <v>2808</v>
      </c>
      <c r="AL2032" s="8" t="s">
        <v>1502</v>
      </c>
      <c r="AM2032" s="8" t="s">
        <v>5383</v>
      </c>
      <c r="AN2032" s="8" t="s">
        <v>13573</v>
      </c>
      <c r="AO2032" s="8" t="s">
        <v>13574</v>
      </c>
      <c r="AP2032" s="14" t="s">
        <v>13559</v>
      </c>
      <c r="AQ2032" s="11">
        <v>4610.0</v>
      </c>
    </row>
    <row r="2033">
      <c r="A2033" s="8" t="str">
        <f t="shared" si="1"/>
        <v>Matt Morris</v>
      </c>
      <c r="B2033" s="51" t="s">
        <v>13596</v>
      </c>
      <c r="C2033" s="8" t="s">
        <v>13458</v>
      </c>
      <c r="D2033" s="9" t="s">
        <v>1953</v>
      </c>
      <c r="E2033" s="8" t="s">
        <v>13597</v>
      </c>
      <c r="F2033" s="8" t="s">
        <v>936</v>
      </c>
      <c r="G2033" s="51" t="s">
        <v>12642</v>
      </c>
      <c r="H2033" s="8" t="s">
        <v>13598</v>
      </c>
      <c r="I2033" s="8" t="s">
        <v>49</v>
      </c>
      <c r="J2033" s="10">
        <v>3.69</v>
      </c>
      <c r="K2033" s="13" t="s">
        <v>13599</v>
      </c>
      <c r="L2033" s="8"/>
      <c r="M2033" s="8"/>
      <c r="N2033" s="51" t="s">
        <v>13600</v>
      </c>
      <c r="O2033" s="51" t="s">
        <v>52</v>
      </c>
      <c r="P2033" s="51"/>
      <c r="Q2033" s="51"/>
      <c r="R2033" s="51" t="s">
        <v>771</v>
      </c>
      <c r="S2033" s="51" t="s">
        <v>12951</v>
      </c>
      <c r="T2033" s="11" t="str">
        <f t="shared" si="2"/>
        <v>Matt Morris</v>
      </c>
      <c r="U2033" s="51" t="s">
        <v>7483</v>
      </c>
      <c r="V2033" s="51" t="s">
        <v>13601</v>
      </c>
      <c r="W2033" s="51" t="s">
        <v>13602</v>
      </c>
      <c r="X2033" s="51" t="s">
        <v>13603</v>
      </c>
      <c r="Y2033" s="8" t="s">
        <v>60</v>
      </c>
      <c r="Z2033" s="12" t="s">
        <v>1968</v>
      </c>
      <c r="AA2033" s="12" t="s">
        <v>13604</v>
      </c>
      <c r="AB2033" s="12" t="s">
        <v>13605</v>
      </c>
      <c r="AC2033" s="8" t="s">
        <v>60</v>
      </c>
      <c r="AD2033" s="12" t="s">
        <v>13606</v>
      </c>
      <c r="AE2033" s="8"/>
      <c r="AF2033" s="8" t="s">
        <v>13607</v>
      </c>
      <c r="AG2033" s="8" t="s">
        <v>1963</v>
      </c>
      <c r="AH2033" s="8" t="s">
        <v>352</v>
      </c>
      <c r="AI2033" s="8" t="s">
        <v>66</v>
      </c>
      <c r="AJ2033" s="8"/>
      <c r="AK2033" s="8" t="s">
        <v>1216</v>
      </c>
      <c r="AL2033" s="8" t="s">
        <v>3727</v>
      </c>
      <c r="AM2033" s="8" t="s">
        <v>1115</v>
      </c>
      <c r="AN2033" s="8" t="s">
        <v>13608</v>
      </c>
      <c r="AO2033" s="8" t="s">
        <v>13609</v>
      </c>
      <c r="AP2033" s="14" t="s">
        <v>13607</v>
      </c>
      <c r="AQ2033" s="11">
        <v>5024.0</v>
      </c>
    </row>
    <row r="2034">
      <c r="A2034" s="8" t="str">
        <f t="shared" si="1"/>
        <v>Megan Patterson</v>
      </c>
      <c r="B2034" s="51" t="s">
        <v>13596</v>
      </c>
      <c r="C2034" s="8" t="s">
        <v>13458</v>
      </c>
      <c r="D2034" s="9" t="s">
        <v>1953</v>
      </c>
      <c r="E2034" s="8" t="s">
        <v>13597</v>
      </c>
      <c r="F2034" s="8" t="s">
        <v>936</v>
      </c>
      <c r="G2034" s="8" t="s">
        <v>12642</v>
      </c>
      <c r="H2034" s="8" t="s">
        <v>13598</v>
      </c>
      <c r="I2034" s="8" t="s">
        <v>49</v>
      </c>
      <c r="J2034" s="10">
        <v>3.69</v>
      </c>
      <c r="K2034" s="8" t="s">
        <v>13599</v>
      </c>
      <c r="L2034" s="8" t="s">
        <v>86</v>
      </c>
      <c r="M2034" s="8" t="s">
        <v>86</v>
      </c>
      <c r="N2034" s="8" t="s">
        <v>13610</v>
      </c>
      <c r="O2034" s="8" t="s">
        <v>52</v>
      </c>
      <c r="P2034" s="51"/>
      <c r="Q2034" s="51"/>
      <c r="R2034" s="8" t="s">
        <v>2190</v>
      </c>
      <c r="S2034" s="8" t="s">
        <v>2191</v>
      </c>
      <c r="T2034" s="11" t="str">
        <f t="shared" si="2"/>
        <v>Megan Patterson</v>
      </c>
      <c r="U2034" s="8" t="s">
        <v>160</v>
      </c>
      <c r="V2034" s="8" t="s">
        <v>13611</v>
      </c>
      <c r="W2034" s="8" t="s">
        <v>86</v>
      </c>
      <c r="X2034" s="8" t="s">
        <v>13603</v>
      </c>
      <c r="Y2034" s="51" t="s">
        <v>60</v>
      </c>
      <c r="Z2034" s="56" t="s">
        <v>13612</v>
      </c>
      <c r="AA2034" s="51" t="s">
        <v>60</v>
      </c>
      <c r="AB2034" s="56" t="s">
        <v>13605</v>
      </c>
      <c r="AC2034" s="56" t="s">
        <v>13613</v>
      </c>
      <c r="AD2034" s="56" t="s">
        <v>13614</v>
      </c>
      <c r="AE2034" s="8"/>
      <c r="AF2034" s="8" t="s">
        <v>13607</v>
      </c>
      <c r="AG2034" s="8" t="s">
        <v>1963</v>
      </c>
      <c r="AH2034" s="8" t="s">
        <v>352</v>
      </c>
      <c r="AI2034" s="8" t="s">
        <v>66</v>
      </c>
      <c r="AJ2034" s="8" t="s">
        <v>86</v>
      </c>
      <c r="AK2034" s="8" t="s">
        <v>1216</v>
      </c>
      <c r="AL2034" s="8" t="s">
        <v>3727</v>
      </c>
      <c r="AM2034" s="8" t="s">
        <v>1115</v>
      </c>
      <c r="AN2034" s="8" t="s">
        <v>422</v>
      </c>
      <c r="AO2034" s="8" t="s">
        <v>13609</v>
      </c>
      <c r="AP2034" s="29" t="s">
        <v>13607</v>
      </c>
      <c r="AQ2034" s="11">
        <v>5024.0</v>
      </c>
    </row>
    <row r="2035">
      <c r="A2035" s="8" t="str">
        <f t="shared" si="1"/>
        <v>Josh Casias</v>
      </c>
      <c r="B2035" s="51" t="s">
        <v>13596</v>
      </c>
      <c r="C2035" s="8" t="s">
        <v>13458</v>
      </c>
      <c r="D2035" s="9" t="s">
        <v>1953</v>
      </c>
      <c r="E2035" s="8" t="s">
        <v>13597</v>
      </c>
      <c r="F2035" s="8" t="s">
        <v>936</v>
      </c>
      <c r="G2035" s="51" t="s">
        <v>12642</v>
      </c>
      <c r="H2035" s="8" t="s">
        <v>13598</v>
      </c>
      <c r="I2035" s="8" t="s">
        <v>49</v>
      </c>
      <c r="J2035" s="10">
        <v>3.69</v>
      </c>
      <c r="K2035" s="13" t="s">
        <v>13599</v>
      </c>
      <c r="L2035" s="8"/>
      <c r="M2035" s="8"/>
      <c r="N2035" s="51" t="s">
        <v>13615</v>
      </c>
      <c r="O2035" s="51" t="s">
        <v>52</v>
      </c>
      <c r="P2035" s="51"/>
      <c r="Q2035" s="51"/>
      <c r="R2035" s="51" t="s">
        <v>268</v>
      </c>
      <c r="S2035" s="51" t="s">
        <v>13616</v>
      </c>
      <c r="T2035" s="11" t="str">
        <f t="shared" si="2"/>
        <v>Josh Casias</v>
      </c>
      <c r="U2035" s="51" t="s">
        <v>674</v>
      </c>
      <c r="V2035" s="51"/>
      <c r="W2035" s="51"/>
      <c r="X2035" s="51" t="s">
        <v>13603</v>
      </c>
      <c r="Y2035" s="8" t="s">
        <v>60</v>
      </c>
      <c r="Z2035" s="12" t="s">
        <v>1968</v>
      </c>
      <c r="AA2035" s="12" t="s">
        <v>13617</v>
      </c>
      <c r="AB2035" s="12" t="s">
        <v>13605</v>
      </c>
      <c r="AC2035" s="8" t="s">
        <v>60</v>
      </c>
      <c r="AD2035" s="12" t="s">
        <v>13606</v>
      </c>
      <c r="AE2035" s="8"/>
      <c r="AF2035" s="8" t="s">
        <v>13607</v>
      </c>
      <c r="AG2035" s="8" t="s">
        <v>1963</v>
      </c>
      <c r="AH2035" s="8" t="s">
        <v>352</v>
      </c>
      <c r="AI2035" s="8" t="s">
        <v>66</v>
      </c>
      <c r="AJ2035" s="8"/>
      <c r="AK2035" s="8" t="s">
        <v>1216</v>
      </c>
      <c r="AL2035" s="8" t="s">
        <v>3727</v>
      </c>
      <c r="AM2035" s="8" t="s">
        <v>1115</v>
      </c>
      <c r="AN2035" s="8" t="s">
        <v>13608</v>
      </c>
      <c r="AO2035" s="8" t="s">
        <v>13609</v>
      </c>
      <c r="AP2035" s="14" t="s">
        <v>13607</v>
      </c>
      <c r="AQ2035" s="11">
        <v>5024.0</v>
      </c>
    </row>
    <row r="2036">
      <c r="A2036" s="8" t="str">
        <f t="shared" si="1"/>
        <v>Chris Flynn</v>
      </c>
      <c r="B2036" s="51" t="s">
        <v>13596</v>
      </c>
      <c r="C2036" s="8" t="s">
        <v>13458</v>
      </c>
      <c r="D2036" s="9" t="s">
        <v>1953</v>
      </c>
      <c r="E2036" s="8" t="s">
        <v>13597</v>
      </c>
      <c r="F2036" s="8" t="s">
        <v>936</v>
      </c>
      <c r="G2036" s="51" t="s">
        <v>12642</v>
      </c>
      <c r="H2036" s="8" t="s">
        <v>13598</v>
      </c>
      <c r="I2036" s="8" t="s">
        <v>49</v>
      </c>
      <c r="J2036" s="10">
        <v>3.69</v>
      </c>
      <c r="K2036" s="13" t="s">
        <v>13599</v>
      </c>
      <c r="L2036" s="8"/>
      <c r="M2036" s="8"/>
      <c r="N2036" s="51" t="s">
        <v>13618</v>
      </c>
      <c r="O2036" s="51" t="s">
        <v>52</v>
      </c>
      <c r="P2036" s="51"/>
      <c r="Q2036" s="51"/>
      <c r="R2036" s="51" t="s">
        <v>791</v>
      </c>
      <c r="S2036" s="51" t="s">
        <v>13619</v>
      </c>
      <c r="T2036" s="11" t="str">
        <f t="shared" si="2"/>
        <v>Chris Flynn</v>
      </c>
      <c r="U2036" s="57" t="s">
        <v>386</v>
      </c>
      <c r="V2036" s="51" t="s">
        <v>13620</v>
      </c>
      <c r="W2036" s="51"/>
      <c r="X2036" s="51" t="s">
        <v>13603</v>
      </c>
      <c r="Y2036" s="8" t="s">
        <v>60</v>
      </c>
      <c r="Z2036" s="12" t="s">
        <v>1968</v>
      </c>
      <c r="AA2036" s="8" t="s">
        <v>60</v>
      </c>
      <c r="AB2036" s="12" t="s">
        <v>13605</v>
      </c>
      <c r="AC2036" s="12" t="s">
        <v>13621</v>
      </c>
      <c r="AD2036" s="12" t="s">
        <v>13606</v>
      </c>
      <c r="AE2036" s="8"/>
      <c r="AF2036" s="8" t="s">
        <v>13607</v>
      </c>
      <c r="AG2036" s="8" t="s">
        <v>1963</v>
      </c>
      <c r="AH2036" s="8" t="s">
        <v>352</v>
      </c>
      <c r="AI2036" s="8" t="s">
        <v>66</v>
      </c>
      <c r="AJ2036" s="8"/>
      <c r="AK2036" s="8" t="s">
        <v>1216</v>
      </c>
      <c r="AL2036" s="8" t="s">
        <v>3727</v>
      </c>
      <c r="AM2036" s="8" t="s">
        <v>1115</v>
      </c>
      <c r="AN2036" s="8" t="s">
        <v>13608</v>
      </c>
      <c r="AO2036" s="8" t="s">
        <v>13609</v>
      </c>
      <c r="AP2036" s="14" t="s">
        <v>13607</v>
      </c>
      <c r="AQ2036" s="11">
        <v>5024.0</v>
      </c>
    </row>
    <row r="2037">
      <c r="A2037" s="8" t="str">
        <f t="shared" si="1"/>
        <v>Scott Irving</v>
      </c>
      <c r="B2037" s="51" t="s">
        <v>13596</v>
      </c>
      <c r="C2037" s="8" t="s">
        <v>13458</v>
      </c>
      <c r="D2037" s="9" t="s">
        <v>1953</v>
      </c>
      <c r="E2037" s="8" t="s">
        <v>13597</v>
      </c>
      <c r="F2037" s="8" t="s">
        <v>936</v>
      </c>
      <c r="G2037" s="51" t="s">
        <v>12642</v>
      </c>
      <c r="H2037" s="8" t="s">
        <v>13598</v>
      </c>
      <c r="I2037" s="8" t="s">
        <v>49</v>
      </c>
      <c r="J2037" s="10">
        <v>3.69</v>
      </c>
      <c r="K2037" s="13" t="s">
        <v>13599</v>
      </c>
      <c r="L2037" s="8"/>
      <c r="M2037" s="8"/>
      <c r="N2037" s="51" t="s">
        <v>13622</v>
      </c>
      <c r="O2037" s="8" t="s">
        <v>52</v>
      </c>
      <c r="P2037" s="51"/>
      <c r="Q2037" s="51"/>
      <c r="R2037" s="57" t="s">
        <v>147</v>
      </c>
      <c r="S2037" s="57" t="s">
        <v>13623</v>
      </c>
      <c r="T2037" s="11" t="str">
        <f t="shared" si="2"/>
        <v>Scott Irving</v>
      </c>
      <c r="U2037" s="57" t="s">
        <v>5560</v>
      </c>
      <c r="V2037" s="51"/>
      <c r="W2037" s="51"/>
      <c r="X2037" s="51" t="s">
        <v>13603</v>
      </c>
      <c r="Y2037" s="51" t="s">
        <v>60</v>
      </c>
      <c r="Z2037" s="56" t="s">
        <v>13624</v>
      </c>
      <c r="AA2037" s="51" t="s">
        <v>60</v>
      </c>
      <c r="AB2037" s="56" t="s">
        <v>13605</v>
      </c>
      <c r="AC2037" s="51" t="s">
        <v>60</v>
      </c>
      <c r="AD2037" s="56" t="s">
        <v>13614</v>
      </c>
      <c r="AE2037" s="51"/>
      <c r="AF2037" s="8" t="s">
        <v>13607</v>
      </c>
      <c r="AG2037" s="8" t="s">
        <v>1963</v>
      </c>
      <c r="AH2037" s="8" t="s">
        <v>352</v>
      </c>
      <c r="AI2037" s="8" t="s">
        <v>66</v>
      </c>
      <c r="AJ2037" s="8"/>
      <c r="AK2037" s="13" t="s">
        <v>1216</v>
      </c>
      <c r="AL2037" s="13" t="s">
        <v>3727</v>
      </c>
      <c r="AM2037" s="13" t="s">
        <v>1115</v>
      </c>
      <c r="AN2037" s="8" t="s">
        <v>13608</v>
      </c>
      <c r="AO2037" s="8" t="s">
        <v>13625</v>
      </c>
      <c r="AP2037" s="14" t="s">
        <v>13607</v>
      </c>
      <c r="AQ2037" s="11">
        <v>5024.0</v>
      </c>
    </row>
    <row r="2038">
      <c r="A2038" s="8" t="str">
        <f t="shared" si="1"/>
        <v>Tyrell Smith</v>
      </c>
      <c r="B2038" s="72" t="s">
        <v>13596</v>
      </c>
      <c r="C2038" s="51" t="s">
        <v>13458</v>
      </c>
      <c r="D2038" s="17" t="s">
        <v>1953</v>
      </c>
      <c r="E2038" s="21" t="s">
        <v>13597</v>
      </c>
      <c r="F2038" s="35" t="s">
        <v>936</v>
      </c>
      <c r="G2038" s="51" t="s">
        <v>12642</v>
      </c>
      <c r="H2038" s="58">
        <v>128106.0</v>
      </c>
      <c r="I2038" s="63" t="s">
        <v>49</v>
      </c>
      <c r="J2038" s="60">
        <v>3.69</v>
      </c>
      <c r="K2038" s="18" t="s">
        <v>13599</v>
      </c>
      <c r="L2038" s="19"/>
      <c r="M2038" s="19"/>
      <c r="N2038" s="61" t="s">
        <v>13626</v>
      </c>
      <c r="O2038" s="51" t="s">
        <v>52</v>
      </c>
      <c r="P2038" s="61" t="s">
        <v>207</v>
      </c>
      <c r="Q2038" s="51"/>
      <c r="R2038" s="51" t="s">
        <v>13627</v>
      </c>
      <c r="S2038" s="51" t="s">
        <v>941</v>
      </c>
      <c r="T2038" s="11" t="str">
        <f t="shared" si="2"/>
        <v>Tyrell Smith</v>
      </c>
      <c r="U2038" s="51" t="s">
        <v>80</v>
      </c>
      <c r="V2038" s="51"/>
      <c r="W2038" s="51"/>
      <c r="X2038" s="62" t="s">
        <v>13603</v>
      </c>
      <c r="Y2038" s="51"/>
      <c r="Z2038" s="51"/>
      <c r="AA2038" s="51"/>
      <c r="AB2038" s="51"/>
      <c r="AC2038" s="51"/>
      <c r="AD2038" s="51"/>
      <c r="AE2038" s="62"/>
      <c r="AF2038" s="21" t="s">
        <v>13607</v>
      </c>
      <c r="AG2038" s="21" t="s">
        <v>1963</v>
      </c>
      <c r="AH2038" s="16" t="s">
        <v>352</v>
      </c>
      <c r="AI2038" s="22" t="s">
        <v>66</v>
      </c>
      <c r="AJ2038" s="22"/>
      <c r="AK2038" s="63" t="s">
        <v>1216</v>
      </c>
      <c r="AL2038" s="63" t="s">
        <v>3727</v>
      </c>
      <c r="AM2038" s="63" t="s">
        <v>1115</v>
      </c>
      <c r="AN2038" s="64">
        <v>0.927710843373494</v>
      </c>
      <c r="AO2038" s="65">
        <v>33235.0</v>
      </c>
      <c r="AP2038" s="26" t="s">
        <v>13607</v>
      </c>
      <c r="AQ2038" s="32">
        <v>5024.0</v>
      </c>
    </row>
    <row r="2039">
      <c r="A2039" s="8" t="str">
        <f t="shared" si="1"/>
        <v>Dalton Graham</v>
      </c>
      <c r="B2039" s="51" t="s">
        <v>13628</v>
      </c>
      <c r="C2039" s="8" t="s">
        <v>13458</v>
      </c>
      <c r="D2039" s="9" t="s">
        <v>1953</v>
      </c>
      <c r="E2039" s="8" t="s">
        <v>13629</v>
      </c>
      <c r="F2039" s="8" t="s">
        <v>936</v>
      </c>
      <c r="G2039" s="51" t="s">
        <v>12642</v>
      </c>
      <c r="H2039" s="8" t="s">
        <v>13630</v>
      </c>
      <c r="I2039" s="8" t="s">
        <v>49</v>
      </c>
      <c r="J2039" s="10">
        <v>2.0</v>
      </c>
      <c r="K2039" s="8" t="s">
        <v>13631</v>
      </c>
      <c r="L2039" s="8"/>
      <c r="M2039" s="8"/>
      <c r="N2039" s="51" t="s">
        <v>13632</v>
      </c>
      <c r="O2039" s="57" t="s">
        <v>52</v>
      </c>
      <c r="P2039" s="51"/>
      <c r="Q2039" s="51"/>
      <c r="R2039" s="57" t="s">
        <v>2056</v>
      </c>
      <c r="S2039" s="57" t="s">
        <v>2377</v>
      </c>
      <c r="T2039" s="11" t="str">
        <f t="shared" si="2"/>
        <v>Dalton Graham</v>
      </c>
      <c r="U2039" s="57" t="s">
        <v>55</v>
      </c>
      <c r="V2039" s="51" t="s">
        <v>13633</v>
      </c>
      <c r="W2039" s="51"/>
      <c r="X2039" s="51" t="s">
        <v>13634</v>
      </c>
      <c r="Y2039" s="51" t="s">
        <v>60</v>
      </c>
      <c r="Z2039" s="56" t="s">
        <v>13635</v>
      </c>
      <c r="AA2039" s="56" t="s">
        <v>13636</v>
      </c>
      <c r="AB2039" s="56" t="s">
        <v>13637</v>
      </c>
      <c r="AC2039" s="56" t="s">
        <v>13638</v>
      </c>
      <c r="AD2039" s="56" t="s">
        <v>13639</v>
      </c>
      <c r="AE2039" s="51" t="s">
        <v>13640</v>
      </c>
      <c r="AF2039" s="8" t="s">
        <v>13641</v>
      </c>
      <c r="AG2039" s="8" t="s">
        <v>1963</v>
      </c>
      <c r="AH2039" s="8" t="s">
        <v>194</v>
      </c>
      <c r="AI2039" s="8" t="s">
        <v>66</v>
      </c>
      <c r="AJ2039" s="8"/>
      <c r="AK2039" s="8" t="s">
        <v>4544</v>
      </c>
      <c r="AL2039" s="8" t="s">
        <v>4545</v>
      </c>
      <c r="AM2039" s="8" t="s">
        <v>1218</v>
      </c>
      <c r="AN2039" s="8" t="s">
        <v>13642</v>
      </c>
      <c r="AO2039" s="8" t="s">
        <v>13643</v>
      </c>
      <c r="AP2039" s="29" t="s">
        <v>13641</v>
      </c>
      <c r="AQ2039" s="11">
        <v>3590.0</v>
      </c>
    </row>
    <row r="2040">
      <c r="A2040" s="8" t="str">
        <f t="shared" si="1"/>
        <v>Shawn Jakubowski</v>
      </c>
      <c r="B2040" s="51" t="s">
        <v>13628</v>
      </c>
      <c r="C2040" s="8" t="s">
        <v>13458</v>
      </c>
      <c r="D2040" s="9" t="s">
        <v>1953</v>
      </c>
      <c r="E2040" s="8" t="s">
        <v>13629</v>
      </c>
      <c r="F2040" s="8" t="s">
        <v>936</v>
      </c>
      <c r="G2040" s="51" t="s">
        <v>12642</v>
      </c>
      <c r="H2040" s="8" t="s">
        <v>13630</v>
      </c>
      <c r="I2040" s="8" t="s">
        <v>49</v>
      </c>
      <c r="J2040" s="10">
        <v>2.0</v>
      </c>
      <c r="K2040" s="13" t="s">
        <v>13631</v>
      </c>
      <c r="L2040" s="8"/>
      <c r="M2040" s="8"/>
      <c r="N2040" s="51" t="s">
        <v>13644</v>
      </c>
      <c r="O2040" s="57" t="s">
        <v>52</v>
      </c>
      <c r="P2040" s="51"/>
      <c r="Q2040" s="51"/>
      <c r="R2040" s="57" t="s">
        <v>5644</v>
      </c>
      <c r="S2040" s="57" t="s">
        <v>13645</v>
      </c>
      <c r="T2040" s="11" t="str">
        <f t="shared" si="2"/>
        <v>Shawn Jakubowski</v>
      </c>
      <c r="U2040" s="57" t="s">
        <v>55</v>
      </c>
      <c r="V2040" s="51" t="s">
        <v>13646</v>
      </c>
      <c r="W2040" s="57" t="s">
        <v>13647</v>
      </c>
      <c r="X2040" s="51" t="s">
        <v>13634</v>
      </c>
      <c r="Y2040" s="51" t="s">
        <v>60</v>
      </c>
      <c r="Z2040" s="56" t="s">
        <v>13635</v>
      </c>
      <c r="AA2040" s="51" t="s">
        <v>60</v>
      </c>
      <c r="AB2040" s="56" t="s">
        <v>13637</v>
      </c>
      <c r="AC2040" s="56" t="s">
        <v>13648</v>
      </c>
      <c r="AD2040" s="56" t="s">
        <v>13639</v>
      </c>
      <c r="AE2040" s="51" t="s">
        <v>13640</v>
      </c>
      <c r="AF2040" s="8" t="s">
        <v>13641</v>
      </c>
      <c r="AG2040" s="8" t="s">
        <v>1963</v>
      </c>
      <c r="AH2040" s="8" t="s">
        <v>194</v>
      </c>
      <c r="AI2040" s="8" t="s">
        <v>66</v>
      </c>
      <c r="AJ2040" s="8"/>
      <c r="AK2040" s="8" t="s">
        <v>4544</v>
      </c>
      <c r="AL2040" s="8" t="s">
        <v>4545</v>
      </c>
      <c r="AM2040" s="13" t="s">
        <v>1218</v>
      </c>
      <c r="AN2040" s="8" t="s">
        <v>13642</v>
      </c>
      <c r="AO2040" s="8" t="s">
        <v>13649</v>
      </c>
      <c r="AP2040" s="29" t="s">
        <v>13641</v>
      </c>
      <c r="AQ2040" s="11">
        <v>3590.0</v>
      </c>
    </row>
    <row r="2041">
      <c r="A2041" s="8" t="str">
        <f t="shared" si="1"/>
        <v>Gracen Key</v>
      </c>
      <c r="B2041" s="51" t="s">
        <v>13628</v>
      </c>
      <c r="C2041" s="8" t="s">
        <v>13458</v>
      </c>
      <c r="D2041" s="9" t="s">
        <v>1953</v>
      </c>
      <c r="E2041" s="8" t="s">
        <v>13629</v>
      </c>
      <c r="F2041" s="8" t="s">
        <v>936</v>
      </c>
      <c r="G2041" s="51" t="s">
        <v>12642</v>
      </c>
      <c r="H2041" s="8" t="s">
        <v>13630</v>
      </c>
      <c r="I2041" s="8" t="s">
        <v>49</v>
      </c>
      <c r="J2041" s="10">
        <v>2.0</v>
      </c>
      <c r="K2041" s="8" t="s">
        <v>13631</v>
      </c>
      <c r="L2041" s="8"/>
      <c r="M2041" s="8"/>
      <c r="N2041" s="51" t="s">
        <v>13650</v>
      </c>
      <c r="O2041" s="57" t="s">
        <v>52</v>
      </c>
      <c r="P2041" s="51"/>
      <c r="Q2041" s="51"/>
      <c r="R2041" s="57" t="s">
        <v>13651</v>
      </c>
      <c r="S2041" s="57" t="s">
        <v>13652</v>
      </c>
      <c r="T2041" s="11" t="str">
        <f t="shared" si="2"/>
        <v>Gracen Key</v>
      </c>
      <c r="U2041" s="57" t="s">
        <v>2649</v>
      </c>
      <c r="V2041" s="51" t="s">
        <v>13653</v>
      </c>
      <c r="W2041" s="51"/>
      <c r="X2041" s="51" t="s">
        <v>13634</v>
      </c>
      <c r="Y2041" s="51" t="s">
        <v>60</v>
      </c>
      <c r="Z2041" s="56" t="s">
        <v>13635</v>
      </c>
      <c r="AA2041" s="51" t="s">
        <v>60</v>
      </c>
      <c r="AB2041" s="56" t="s">
        <v>13637</v>
      </c>
      <c r="AC2041" s="56" t="s">
        <v>13654</v>
      </c>
      <c r="AD2041" s="56" t="s">
        <v>13639</v>
      </c>
      <c r="AE2041" s="51" t="s">
        <v>13640</v>
      </c>
      <c r="AF2041" s="8" t="s">
        <v>13641</v>
      </c>
      <c r="AG2041" s="8" t="s">
        <v>1963</v>
      </c>
      <c r="AH2041" s="8" t="s">
        <v>194</v>
      </c>
      <c r="AI2041" s="8" t="s">
        <v>66</v>
      </c>
      <c r="AJ2041" s="8"/>
      <c r="AK2041" s="8" t="s">
        <v>4544</v>
      </c>
      <c r="AL2041" s="8" t="s">
        <v>4545</v>
      </c>
      <c r="AM2041" s="8" t="s">
        <v>1218</v>
      </c>
      <c r="AN2041" s="8" t="s">
        <v>13642</v>
      </c>
      <c r="AO2041" s="8" t="s">
        <v>13643</v>
      </c>
      <c r="AP2041" s="29" t="s">
        <v>13641</v>
      </c>
      <c r="AQ2041" s="11">
        <v>3590.0</v>
      </c>
    </row>
    <row r="2042">
      <c r="A2042" s="8" t="str">
        <f t="shared" si="1"/>
        <v>Joshua Drew</v>
      </c>
      <c r="B2042" s="51" t="s">
        <v>13628</v>
      </c>
      <c r="C2042" s="8" t="s">
        <v>13458</v>
      </c>
      <c r="D2042" s="9" t="s">
        <v>1953</v>
      </c>
      <c r="E2042" s="8" t="s">
        <v>13629</v>
      </c>
      <c r="F2042" s="8" t="s">
        <v>936</v>
      </c>
      <c r="G2042" s="51" t="s">
        <v>12642</v>
      </c>
      <c r="H2042" s="8" t="s">
        <v>13630</v>
      </c>
      <c r="I2042" s="8" t="s">
        <v>49</v>
      </c>
      <c r="J2042" s="10">
        <v>2.0</v>
      </c>
      <c r="K2042" s="13" t="s">
        <v>13631</v>
      </c>
      <c r="L2042" s="8"/>
      <c r="M2042" s="8"/>
      <c r="N2042" s="51" t="s">
        <v>13655</v>
      </c>
      <c r="O2042" s="57" t="s">
        <v>52</v>
      </c>
      <c r="P2042" s="51"/>
      <c r="Q2042" s="51"/>
      <c r="R2042" s="57" t="s">
        <v>1029</v>
      </c>
      <c r="S2042" s="57" t="s">
        <v>1588</v>
      </c>
      <c r="T2042" s="11" t="str">
        <f t="shared" si="2"/>
        <v>Joshua Drew</v>
      </c>
      <c r="U2042" s="57" t="s">
        <v>498</v>
      </c>
      <c r="V2042" s="57" t="s">
        <v>13656</v>
      </c>
      <c r="W2042" s="51"/>
      <c r="X2042" s="51" t="s">
        <v>13634</v>
      </c>
      <c r="Y2042" s="51" t="s">
        <v>60</v>
      </c>
      <c r="Z2042" s="56" t="s">
        <v>13635</v>
      </c>
      <c r="AA2042" s="51" t="s">
        <v>60</v>
      </c>
      <c r="AB2042" s="56" t="s">
        <v>13637</v>
      </c>
      <c r="AC2042" s="51" t="s">
        <v>60</v>
      </c>
      <c r="AD2042" s="56" t="s">
        <v>13639</v>
      </c>
      <c r="AE2042" s="51" t="s">
        <v>13640</v>
      </c>
      <c r="AF2042" s="8" t="s">
        <v>13641</v>
      </c>
      <c r="AG2042" s="8" t="s">
        <v>1963</v>
      </c>
      <c r="AH2042" s="8" t="s">
        <v>194</v>
      </c>
      <c r="AI2042" s="8" t="s">
        <v>66</v>
      </c>
      <c r="AJ2042" s="8"/>
      <c r="AK2042" s="8" t="s">
        <v>4544</v>
      </c>
      <c r="AL2042" s="8" t="s">
        <v>4545</v>
      </c>
      <c r="AM2042" s="13" t="s">
        <v>1218</v>
      </c>
      <c r="AN2042" s="8" t="s">
        <v>13642</v>
      </c>
      <c r="AO2042" s="8" t="s">
        <v>13643</v>
      </c>
      <c r="AP2042" s="29" t="s">
        <v>13641</v>
      </c>
      <c r="AQ2042" s="11">
        <v>3590.0</v>
      </c>
    </row>
    <row r="2043">
      <c r="A2043" s="8" t="str">
        <f t="shared" si="1"/>
        <v>Janis Christopher</v>
      </c>
      <c r="B2043" s="51" t="s">
        <v>13657</v>
      </c>
      <c r="C2043" s="8" t="s">
        <v>13458</v>
      </c>
      <c r="D2043" s="9" t="s">
        <v>1953</v>
      </c>
      <c r="E2043" s="8" t="s">
        <v>13658</v>
      </c>
      <c r="F2043" s="8" t="s">
        <v>936</v>
      </c>
      <c r="G2043" s="51" t="s">
        <v>12642</v>
      </c>
      <c r="H2043" s="8" t="s">
        <v>13659</v>
      </c>
      <c r="I2043" s="8" t="s">
        <v>49</v>
      </c>
      <c r="J2043" s="10">
        <v>2.97</v>
      </c>
      <c r="K2043" s="13" t="s">
        <v>13660</v>
      </c>
      <c r="L2043" s="8"/>
      <c r="M2043" s="8"/>
      <c r="N2043" s="51" t="s">
        <v>13661</v>
      </c>
      <c r="O2043" s="51" t="s">
        <v>52</v>
      </c>
      <c r="P2043" s="51"/>
      <c r="Q2043" s="51"/>
      <c r="R2043" s="51" t="s">
        <v>13662</v>
      </c>
      <c r="S2043" s="51" t="s">
        <v>883</v>
      </c>
      <c r="T2043" s="11" t="str">
        <f t="shared" si="2"/>
        <v>Janis Christopher</v>
      </c>
      <c r="U2043" s="51" t="s">
        <v>7483</v>
      </c>
      <c r="V2043" s="51" t="s">
        <v>13663</v>
      </c>
      <c r="W2043" s="51" t="s">
        <v>13664</v>
      </c>
      <c r="X2043" s="51" t="s">
        <v>13665</v>
      </c>
      <c r="Y2043" s="12" t="s">
        <v>13666</v>
      </c>
      <c r="Z2043" s="12" t="s">
        <v>13667</v>
      </c>
      <c r="AA2043" s="12" t="s">
        <v>13668</v>
      </c>
      <c r="AB2043" s="8" t="s">
        <v>60</v>
      </c>
      <c r="AC2043" s="8" t="s">
        <v>60</v>
      </c>
      <c r="AD2043" s="8" t="s">
        <v>60</v>
      </c>
      <c r="AE2043" s="8"/>
      <c r="AF2043" s="8" t="s">
        <v>13669</v>
      </c>
      <c r="AG2043" s="8" t="s">
        <v>1963</v>
      </c>
      <c r="AH2043" s="8" t="s">
        <v>654</v>
      </c>
      <c r="AI2043" s="8" t="s">
        <v>66</v>
      </c>
      <c r="AJ2043" s="8"/>
      <c r="AK2043" s="8" t="s">
        <v>1217</v>
      </c>
      <c r="AL2043" s="8" t="s">
        <v>3728</v>
      </c>
      <c r="AM2043" s="8" t="s">
        <v>100</v>
      </c>
      <c r="AN2043" s="8" t="s">
        <v>13670</v>
      </c>
      <c r="AO2043" s="8" t="s">
        <v>13671</v>
      </c>
      <c r="AP2043" s="14" t="s">
        <v>13669</v>
      </c>
      <c r="AQ2043" s="11">
        <v>19940.0</v>
      </c>
    </row>
    <row r="2044">
      <c r="A2044" s="8" t="str">
        <f t="shared" si="1"/>
        <v>Amanda Rego</v>
      </c>
      <c r="B2044" s="51" t="s">
        <v>13657</v>
      </c>
      <c r="C2044" s="8" t="s">
        <v>13458</v>
      </c>
      <c r="D2044" s="9" t="s">
        <v>1953</v>
      </c>
      <c r="E2044" s="8" t="s">
        <v>13658</v>
      </c>
      <c r="F2044" s="8" t="s">
        <v>936</v>
      </c>
      <c r="G2044" s="51" t="s">
        <v>12642</v>
      </c>
      <c r="H2044" s="8" t="s">
        <v>13659</v>
      </c>
      <c r="I2044" s="8" t="s">
        <v>49</v>
      </c>
      <c r="J2044" s="10">
        <v>2.97</v>
      </c>
      <c r="K2044" s="13" t="s">
        <v>13660</v>
      </c>
      <c r="L2044" s="8"/>
      <c r="M2044" s="8"/>
      <c r="N2044" s="51" t="s">
        <v>13672</v>
      </c>
      <c r="O2044" s="51" t="s">
        <v>52</v>
      </c>
      <c r="P2044" s="51"/>
      <c r="Q2044" s="51"/>
      <c r="R2044" s="51" t="s">
        <v>2160</v>
      </c>
      <c r="S2044" s="51" t="s">
        <v>13673</v>
      </c>
      <c r="T2044" s="11" t="str">
        <f t="shared" si="2"/>
        <v>Amanda Rego</v>
      </c>
      <c r="U2044" s="51" t="s">
        <v>2649</v>
      </c>
      <c r="V2044" s="51" t="s">
        <v>13674</v>
      </c>
      <c r="W2044" s="51" t="s">
        <v>13675</v>
      </c>
      <c r="X2044" s="51" t="s">
        <v>13665</v>
      </c>
      <c r="Y2044" s="12" t="s">
        <v>13676</v>
      </c>
      <c r="Z2044" s="12" t="s">
        <v>13667</v>
      </c>
      <c r="AA2044" s="8" t="s">
        <v>60</v>
      </c>
      <c r="AB2044" s="8" t="s">
        <v>60</v>
      </c>
      <c r="AC2044" s="12" t="s">
        <v>13677</v>
      </c>
      <c r="AD2044" s="8" t="s">
        <v>60</v>
      </c>
      <c r="AE2044" s="8"/>
      <c r="AF2044" s="8" t="s">
        <v>13669</v>
      </c>
      <c r="AG2044" s="8" t="s">
        <v>1963</v>
      </c>
      <c r="AH2044" s="8" t="s">
        <v>654</v>
      </c>
      <c r="AI2044" s="8" t="s">
        <v>66</v>
      </c>
      <c r="AJ2044" s="8"/>
      <c r="AK2044" s="8" t="s">
        <v>1217</v>
      </c>
      <c r="AL2044" s="8" t="s">
        <v>3728</v>
      </c>
      <c r="AM2044" s="8" t="s">
        <v>100</v>
      </c>
      <c r="AN2044" s="8" t="s">
        <v>13670</v>
      </c>
      <c r="AO2044" s="8" t="s">
        <v>13671</v>
      </c>
      <c r="AP2044" s="14" t="s">
        <v>13669</v>
      </c>
      <c r="AQ2044" s="11">
        <v>19940.0</v>
      </c>
    </row>
    <row r="2045">
      <c r="A2045" s="8" t="str">
        <f t="shared" si="1"/>
        <v>Andrew Ghizzone</v>
      </c>
      <c r="B2045" s="51" t="s">
        <v>13657</v>
      </c>
      <c r="C2045" s="8" t="s">
        <v>13458</v>
      </c>
      <c r="D2045" s="9" t="s">
        <v>1953</v>
      </c>
      <c r="E2045" s="8" t="s">
        <v>13658</v>
      </c>
      <c r="F2045" s="8" t="s">
        <v>936</v>
      </c>
      <c r="G2045" s="51" t="s">
        <v>12642</v>
      </c>
      <c r="H2045" s="8" t="s">
        <v>13659</v>
      </c>
      <c r="I2045" s="8" t="s">
        <v>49</v>
      </c>
      <c r="J2045" s="10">
        <v>2.97</v>
      </c>
      <c r="K2045" s="13" t="s">
        <v>13660</v>
      </c>
      <c r="L2045" s="8"/>
      <c r="M2045" s="8"/>
      <c r="N2045" s="51" t="s">
        <v>13678</v>
      </c>
      <c r="O2045" s="51" t="s">
        <v>52</v>
      </c>
      <c r="P2045" s="51"/>
      <c r="Q2045" s="51"/>
      <c r="R2045" s="51" t="s">
        <v>53</v>
      </c>
      <c r="S2045" s="51" t="s">
        <v>13679</v>
      </c>
      <c r="T2045" s="11" t="str">
        <f t="shared" si="2"/>
        <v>Andrew Ghizzone</v>
      </c>
      <c r="U2045" s="51" t="s">
        <v>80</v>
      </c>
      <c r="V2045" s="51"/>
      <c r="W2045" s="51"/>
      <c r="X2045" s="51" t="s">
        <v>13665</v>
      </c>
      <c r="Y2045" s="8" t="s">
        <v>60</v>
      </c>
      <c r="Z2045" s="12" t="s">
        <v>13667</v>
      </c>
      <c r="AA2045" s="8" t="s">
        <v>60</v>
      </c>
      <c r="AB2045" s="12" t="s">
        <v>13680</v>
      </c>
      <c r="AC2045" s="12" t="s">
        <v>13681</v>
      </c>
      <c r="AD2045" s="12" t="s">
        <v>13682</v>
      </c>
      <c r="AE2045" s="8"/>
      <c r="AF2045" s="8" t="s">
        <v>13669</v>
      </c>
      <c r="AG2045" s="8" t="s">
        <v>1963</v>
      </c>
      <c r="AH2045" s="8" t="s">
        <v>654</v>
      </c>
      <c r="AI2045" s="8" t="s">
        <v>66</v>
      </c>
      <c r="AJ2045" s="8"/>
      <c r="AK2045" s="8" t="s">
        <v>1217</v>
      </c>
      <c r="AL2045" s="8" t="s">
        <v>3728</v>
      </c>
      <c r="AM2045" s="8" t="s">
        <v>100</v>
      </c>
      <c r="AN2045" s="8" t="s">
        <v>13670</v>
      </c>
      <c r="AO2045" s="8" t="s">
        <v>13671</v>
      </c>
      <c r="AP2045" s="14" t="s">
        <v>13669</v>
      </c>
      <c r="AQ2045" s="11">
        <v>19940.0</v>
      </c>
    </row>
    <row r="2046">
      <c r="A2046" s="8" t="str">
        <f t="shared" si="1"/>
        <v>Andrew Herrold</v>
      </c>
      <c r="B2046" s="51" t="s">
        <v>13657</v>
      </c>
      <c r="C2046" s="8" t="s">
        <v>13458</v>
      </c>
      <c r="D2046" s="9" t="s">
        <v>1953</v>
      </c>
      <c r="E2046" s="8" t="s">
        <v>13658</v>
      </c>
      <c r="F2046" s="8" t="s">
        <v>936</v>
      </c>
      <c r="G2046" s="51" t="s">
        <v>12642</v>
      </c>
      <c r="H2046" s="8" t="s">
        <v>13659</v>
      </c>
      <c r="I2046" s="8" t="s">
        <v>49</v>
      </c>
      <c r="J2046" s="10">
        <v>2.97</v>
      </c>
      <c r="K2046" s="13" t="s">
        <v>13660</v>
      </c>
      <c r="L2046" s="8"/>
      <c r="M2046" s="8"/>
      <c r="N2046" s="51" t="s">
        <v>13683</v>
      </c>
      <c r="O2046" s="57" t="s">
        <v>52</v>
      </c>
      <c r="P2046" s="51"/>
      <c r="Q2046" s="51"/>
      <c r="R2046" s="57" t="s">
        <v>53</v>
      </c>
      <c r="S2046" s="57" t="s">
        <v>13684</v>
      </c>
      <c r="T2046" s="11" t="str">
        <f t="shared" si="2"/>
        <v>Andrew Herrold</v>
      </c>
      <c r="U2046" s="57" t="s">
        <v>80</v>
      </c>
      <c r="V2046" s="51"/>
      <c r="W2046" s="51"/>
      <c r="X2046" s="51" t="s">
        <v>13665</v>
      </c>
      <c r="Y2046" s="51" t="s">
        <v>60</v>
      </c>
      <c r="Z2046" s="56" t="s">
        <v>13667</v>
      </c>
      <c r="AA2046" s="51" t="s">
        <v>60</v>
      </c>
      <c r="AB2046" s="56" t="s">
        <v>13680</v>
      </c>
      <c r="AC2046" s="51" t="s">
        <v>60</v>
      </c>
      <c r="AD2046" s="56" t="s">
        <v>13682</v>
      </c>
      <c r="AE2046" s="51"/>
      <c r="AF2046" s="8" t="s">
        <v>13669</v>
      </c>
      <c r="AG2046" s="8" t="s">
        <v>1963</v>
      </c>
      <c r="AH2046" s="8" t="s">
        <v>654</v>
      </c>
      <c r="AI2046" s="8" t="s">
        <v>66</v>
      </c>
      <c r="AJ2046" s="8"/>
      <c r="AK2046" s="8" t="s">
        <v>1217</v>
      </c>
      <c r="AL2046" s="8" t="s">
        <v>3728</v>
      </c>
      <c r="AM2046" s="8" t="s">
        <v>100</v>
      </c>
      <c r="AN2046" s="8" t="s">
        <v>13670</v>
      </c>
      <c r="AO2046" s="8" t="s">
        <v>13671</v>
      </c>
      <c r="AP2046" s="14" t="s">
        <v>13669</v>
      </c>
      <c r="AQ2046" s="11">
        <v>19940.0</v>
      </c>
    </row>
    <row r="2047">
      <c r="A2047" s="8" t="str">
        <f t="shared" si="1"/>
        <v>Sean Hopkins</v>
      </c>
      <c r="B2047" s="51" t="s">
        <v>13657</v>
      </c>
      <c r="C2047" s="8" t="s">
        <v>13458</v>
      </c>
      <c r="D2047" s="9" t="s">
        <v>1953</v>
      </c>
      <c r="E2047" s="8" t="s">
        <v>13658</v>
      </c>
      <c r="F2047" s="8" t="s">
        <v>936</v>
      </c>
      <c r="G2047" s="51" t="s">
        <v>12642</v>
      </c>
      <c r="H2047" s="8" t="s">
        <v>13659</v>
      </c>
      <c r="I2047" s="8" t="s">
        <v>49</v>
      </c>
      <c r="J2047" s="10">
        <v>2.97</v>
      </c>
      <c r="K2047" s="13" t="s">
        <v>13660</v>
      </c>
      <c r="L2047" s="8"/>
      <c r="M2047" s="8"/>
      <c r="N2047" s="51" t="s">
        <v>13685</v>
      </c>
      <c r="O2047" s="51" t="s">
        <v>52</v>
      </c>
      <c r="P2047" s="51"/>
      <c r="Q2047" s="51"/>
      <c r="R2047" s="51" t="s">
        <v>940</v>
      </c>
      <c r="S2047" s="51" t="s">
        <v>8226</v>
      </c>
      <c r="T2047" s="11" t="str">
        <f t="shared" si="2"/>
        <v>Sean Hopkins</v>
      </c>
      <c r="U2047" s="51" t="s">
        <v>80</v>
      </c>
      <c r="V2047" s="51"/>
      <c r="W2047" s="51"/>
      <c r="X2047" s="51" t="s">
        <v>13665</v>
      </c>
      <c r="Y2047" s="8" t="s">
        <v>60</v>
      </c>
      <c r="Z2047" s="12" t="s">
        <v>13667</v>
      </c>
      <c r="AA2047" s="8" t="s">
        <v>60</v>
      </c>
      <c r="AB2047" s="12" t="s">
        <v>13680</v>
      </c>
      <c r="AC2047" s="8" t="s">
        <v>60</v>
      </c>
      <c r="AD2047" s="12" t="s">
        <v>13682</v>
      </c>
      <c r="AE2047" s="8"/>
      <c r="AF2047" s="8" t="s">
        <v>13669</v>
      </c>
      <c r="AG2047" s="8" t="s">
        <v>1963</v>
      </c>
      <c r="AH2047" s="8" t="s">
        <v>654</v>
      </c>
      <c r="AI2047" s="8" t="s">
        <v>66</v>
      </c>
      <c r="AJ2047" s="8"/>
      <c r="AK2047" s="8" t="s">
        <v>1217</v>
      </c>
      <c r="AL2047" s="8" t="s">
        <v>3728</v>
      </c>
      <c r="AM2047" s="8" t="s">
        <v>100</v>
      </c>
      <c r="AN2047" s="8" t="s">
        <v>13670</v>
      </c>
      <c r="AO2047" s="8" t="s">
        <v>13671</v>
      </c>
      <c r="AP2047" s="14" t="s">
        <v>13669</v>
      </c>
      <c r="AQ2047" s="11">
        <v>19940.0</v>
      </c>
    </row>
    <row r="2048">
      <c r="A2048" s="8" t="str">
        <f t="shared" si="1"/>
        <v>Douglas Ries</v>
      </c>
      <c r="B2048" s="51" t="s">
        <v>13657</v>
      </c>
      <c r="C2048" s="8" t="s">
        <v>13458</v>
      </c>
      <c r="D2048" s="9" t="s">
        <v>1953</v>
      </c>
      <c r="E2048" s="8" t="s">
        <v>13658</v>
      </c>
      <c r="F2048" s="8" t="s">
        <v>936</v>
      </c>
      <c r="G2048" s="51" t="s">
        <v>12642</v>
      </c>
      <c r="H2048" s="8" t="s">
        <v>13659</v>
      </c>
      <c r="I2048" s="8" t="s">
        <v>49</v>
      </c>
      <c r="J2048" s="10">
        <v>2.97</v>
      </c>
      <c r="K2048" s="13" t="s">
        <v>13660</v>
      </c>
      <c r="L2048" s="8"/>
      <c r="M2048" s="8"/>
      <c r="N2048" s="51" t="s">
        <v>13686</v>
      </c>
      <c r="O2048" s="8" t="s">
        <v>52</v>
      </c>
      <c r="P2048" s="51"/>
      <c r="Q2048" s="51"/>
      <c r="R2048" s="57" t="s">
        <v>13687</v>
      </c>
      <c r="S2048" s="57" t="s">
        <v>13688</v>
      </c>
      <c r="T2048" s="11" t="str">
        <f t="shared" si="2"/>
        <v>Douglas Ries</v>
      </c>
      <c r="U2048" s="57" t="s">
        <v>80</v>
      </c>
      <c r="V2048" s="51"/>
      <c r="W2048" s="51"/>
      <c r="X2048" s="51" t="s">
        <v>13665</v>
      </c>
      <c r="Y2048" s="51" t="s">
        <v>60</v>
      </c>
      <c r="Z2048" s="56" t="s">
        <v>13667</v>
      </c>
      <c r="AA2048" s="51" t="s">
        <v>60</v>
      </c>
      <c r="AB2048" s="56" t="s">
        <v>13680</v>
      </c>
      <c r="AC2048" s="51" t="s">
        <v>60</v>
      </c>
      <c r="AD2048" s="56" t="s">
        <v>13682</v>
      </c>
      <c r="AE2048" s="51"/>
      <c r="AF2048" s="8" t="s">
        <v>13669</v>
      </c>
      <c r="AG2048" s="8" t="s">
        <v>1963</v>
      </c>
      <c r="AH2048" s="8" t="s">
        <v>654</v>
      </c>
      <c r="AI2048" s="8" t="s">
        <v>66</v>
      </c>
      <c r="AJ2048" s="8"/>
      <c r="AK2048" s="13" t="s">
        <v>1217</v>
      </c>
      <c r="AL2048" s="13" t="s">
        <v>3728</v>
      </c>
      <c r="AM2048" s="13" t="s">
        <v>100</v>
      </c>
      <c r="AN2048" s="8" t="s">
        <v>13670</v>
      </c>
      <c r="AO2048" s="8" t="s">
        <v>13689</v>
      </c>
      <c r="AP2048" s="14" t="s">
        <v>13669</v>
      </c>
      <c r="AQ2048" s="11">
        <v>19940.0</v>
      </c>
    </row>
    <row r="2049">
      <c r="A2049" s="8" t="str">
        <f t="shared" si="1"/>
        <v>Devundrick Walker</v>
      </c>
      <c r="B2049" s="51" t="s">
        <v>13657</v>
      </c>
      <c r="C2049" s="8" t="s">
        <v>13458</v>
      </c>
      <c r="D2049" s="9" t="s">
        <v>1953</v>
      </c>
      <c r="E2049" s="8" t="s">
        <v>13658</v>
      </c>
      <c r="F2049" s="8" t="s">
        <v>936</v>
      </c>
      <c r="G2049" s="51" t="s">
        <v>12642</v>
      </c>
      <c r="H2049" s="8" t="s">
        <v>13659</v>
      </c>
      <c r="I2049" s="8" t="s">
        <v>49</v>
      </c>
      <c r="J2049" s="10">
        <v>2.97</v>
      </c>
      <c r="K2049" s="13" t="s">
        <v>13660</v>
      </c>
      <c r="L2049" s="8"/>
      <c r="M2049" s="8"/>
      <c r="N2049" s="51" t="s">
        <v>13690</v>
      </c>
      <c r="O2049" s="8" t="s">
        <v>52</v>
      </c>
      <c r="P2049" s="51"/>
      <c r="Q2049" s="51"/>
      <c r="R2049" s="57" t="s">
        <v>13691</v>
      </c>
      <c r="S2049" s="57" t="s">
        <v>2540</v>
      </c>
      <c r="T2049" s="11" t="str">
        <f t="shared" si="2"/>
        <v>Devundrick Walker</v>
      </c>
      <c r="U2049" s="57" t="s">
        <v>80</v>
      </c>
      <c r="V2049" s="51"/>
      <c r="W2049" s="51"/>
      <c r="X2049" s="51" t="s">
        <v>13665</v>
      </c>
      <c r="Y2049" s="51" t="s">
        <v>60</v>
      </c>
      <c r="Z2049" s="56" t="s">
        <v>13667</v>
      </c>
      <c r="AA2049" s="51" t="s">
        <v>60</v>
      </c>
      <c r="AB2049" s="56" t="s">
        <v>13680</v>
      </c>
      <c r="AC2049" s="51" t="s">
        <v>60</v>
      </c>
      <c r="AD2049" s="56" t="s">
        <v>13682</v>
      </c>
      <c r="AE2049" s="51"/>
      <c r="AF2049" s="8" t="s">
        <v>13669</v>
      </c>
      <c r="AG2049" s="8" t="s">
        <v>1963</v>
      </c>
      <c r="AH2049" s="8" t="s">
        <v>654</v>
      </c>
      <c r="AI2049" s="8" t="s">
        <v>66</v>
      </c>
      <c r="AJ2049" s="8"/>
      <c r="AK2049" s="13" t="s">
        <v>1217</v>
      </c>
      <c r="AL2049" s="13" t="s">
        <v>3728</v>
      </c>
      <c r="AM2049" s="13" t="s">
        <v>100</v>
      </c>
      <c r="AN2049" s="8" t="s">
        <v>13670</v>
      </c>
      <c r="AO2049" s="8" t="s">
        <v>13689</v>
      </c>
      <c r="AP2049" s="14" t="s">
        <v>13669</v>
      </c>
      <c r="AQ2049" s="11">
        <v>19940.0</v>
      </c>
    </row>
    <row r="2050">
      <c r="A2050" s="8" t="str">
        <f t="shared" si="1"/>
        <v>Willie Moore</v>
      </c>
      <c r="B2050" s="51" t="s">
        <v>13692</v>
      </c>
      <c r="C2050" s="8" t="s">
        <v>13458</v>
      </c>
      <c r="D2050" s="2" t="s">
        <v>1953</v>
      </c>
      <c r="E2050" s="8" t="s">
        <v>13658</v>
      </c>
      <c r="F2050" s="8" t="s">
        <v>936</v>
      </c>
      <c r="G2050" s="51" t="s">
        <v>12642</v>
      </c>
      <c r="H2050" s="8" t="s">
        <v>13693</v>
      </c>
      <c r="I2050" s="8" t="s">
        <v>1330</v>
      </c>
      <c r="J2050" s="10">
        <v>3.57</v>
      </c>
      <c r="K2050" s="8" t="s">
        <v>13694</v>
      </c>
      <c r="L2050" s="8"/>
      <c r="M2050" s="8"/>
      <c r="N2050" s="51" t="s">
        <v>13695</v>
      </c>
      <c r="O2050" s="51" t="s">
        <v>52</v>
      </c>
      <c r="P2050" s="51"/>
      <c r="Q2050" s="51"/>
      <c r="R2050" s="51" t="s">
        <v>13696</v>
      </c>
      <c r="S2050" s="51" t="s">
        <v>4451</v>
      </c>
      <c r="T2050" s="11" t="str">
        <f t="shared" si="2"/>
        <v>Willie Moore</v>
      </c>
      <c r="U2050" s="51" t="s">
        <v>55</v>
      </c>
      <c r="V2050" s="51" t="s">
        <v>13697</v>
      </c>
      <c r="W2050" s="51" t="s">
        <v>13698</v>
      </c>
      <c r="X2050" s="51" t="s">
        <v>13699</v>
      </c>
      <c r="Y2050" s="51" t="s">
        <v>60</v>
      </c>
      <c r="Z2050" s="56" t="s">
        <v>13700</v>
      </c>
      <c r="AA2050" s="51" t="s">
        <v>60</v>
      </c>
      <c r="AB2050" s="51" t="s">
        <v>60</v>
      </c>
      <c r="AC2050" s="51" t="s">
        <v>60</v>
      </c>
      <c r="AD2050" s="56" t="s">
        <v>13701</v>
      </c>
      <c r="AE2050" s="51" t="s">
        <v>13702</v>
      </c>
      <c r="AF2050" s="8" t="s">
        <v>13703</v>
      </c>
      <c r="AG2050" s="8" t="s">
        <v>1963</v>
      </c>
      <c r="AH2050" s="8" t="s">
        <v>654</v>
      </c>
      <c r="AI2050" s="8" t="s">
        <v>233</v>
      </c>
      <c r="AJ2050" s="8"/>
      <c r="AK2050" s="8" t="s">
        <v>3287</v>
      </c>
      <c r="AL2050" s="8" t="s">
        <v>3913</v>
      </c>
      <c r="AM2050" s="8" t="s">
        <v>480</v>
      </c>
      <c r="AN2050" s="8" t="s">
        <v>13704</v>
      </c>
      <c r="AO2050" s="8" t="s">
        <v>13705</v>
      </c>
      <c r="AP2050" s="29" t="s">
        <v>13703</v>
      </c>
      <c r="AQ2050" s="11">
        <v>4070.0</v>
      </c>
    </row>
    <row r="2051">
      <c r="A2051" s="8" t="str">
        <f t="shared" si="1"/>
        <v>Ashley Frye</v>
      </c>
      <c r="B2051" s="51" t="s">
        <v>13692</v>
      </c>
      <c r="C2051" s="8" t="s">
        <v>13458</v>
      </c>
      <c r="D2051" s="2" t="s">
        <v>1953</v>
      </c>
      <c r="E2051" s="8" t="s">
        <v>13658</v>
      </c>
      <c r="F2051" s="8" t="s">
        <v>936</v>
      </c>
      <c r="G2051" s="51" t="s">
        <v>12642</v>
      </c>
      <c r="H2051" s="8" t="s">
        <v>13693</v>
      </c>
      <c r="I2051" s="8" t="s">
        <v>1330</v>
      </c>
      <c r="J2051" s="10">
        <v>3.57</v>
      </c>
      <c r="K2051" s="8" t="s">
        <v>13694</v>
      </c>
      <c r="L2051" s="8" t="s">
        <v>86</v>
      </c>
      <c r="M2051" s="8" t="s">
        <v>86</v>
      </c>
      <c r="N2051" s="51" t="s">
        <v>13706</v>
      </c>
      <c r="O2051" s="51" t="s">
        <v>52</v>
      </c>
      <c r="P2051" s="51"/>
      <c r="Q2051" s="51"/>
      <c r="R2051" s="51" t="s">
        <v>5711</v>
      </c>
      <c r="S2051" s="51" t="s">
        <v>2289</v>
      </c>
      <c r="T2051" s="11" t="str">
        <f t="shared" si="2"/>
        <v>Ashley Frye</v>
      </c>
      <c r="U2051" s="51" t="s">
        <v>106</v>
      </c>
      <c r="V2051" s="51" t="s">
        <v>86</v>
      </c>
      <c r="W2051" s="51" t="s">
        <v>86</v>
      </c>
      <c r="X2051" s="51" t="s">
        <v>13699</v>
      </c>
      <c r="Y2051" s="51" t="s">
        <v>60</v>
      </c>
      <c r="Z2051" s="56" t="s">
        <v>13700</v>
      </c>
      <c r="AA2051" s="51" t="s">
        <v>60</v>
      </c>
      <c r="AB2051" s="56" t="s">
        <v>13707</v>
      </c>
      <c r="AC2051" s="51" t="s">
        <v>60</v>
      </c>
      <c r="AD2051" s="56" t="s">
        <v>13701</v>
      </c>
      <c r="AE2051" s="51" t="s">
        <v>13702</v>
      </c>
      <c r="AF2051" s="8" t="s">
        <v>13703</v>
      </c>
      <c r="AG2051" s="8" t="s">
        <v>1963</v>
      </c>
      <c r="AH2051" s="8" t="s">
        <v>654</v>
      </c>
      <c r="AI2051" s="8" t="s">
        <v>233</v>
      </c>
      <c r="AJ2051" s="8" t="s">
        <v>86</v>
      </c>
      <c r="AK2051" s="8" t="s">
        <v>3287</v>
      </c>
      <c r="AL2051" s="8" t="s">
        <v>3913</v>
      </c>
      <c r="AM2051" s="8" t="s">
        <v>480</v>
      </c>
      <c r="AN2051" s="8" t="s">
        <v>13704</v>
      </c>
      <c r="AO2051" s="8" t="s">
        <v>13705</v>
      </c>
      <c r="AP2051" s="29" t="s">
        <v>13703</v>
      </c>
      <c r="AQ2051" s="11">
        <v>4070.0</v>
      </c>
    </row>
    <row r="2052">
      <c r="A2052" s="8" t="str">
        <f t="shared" si="1"/>
        <v>Chris Powers</v>
      </c>
      <c r="B2052" s="51" t="s">
        <v>13692</v>
      </c>
      <c r="C2052" s="8" t="s">
        <v>13458</v>
      </c>
      <c r="D2052" s="2" t="s">
        <v>1953</v>
      </c>
      <c r="E2052" s="8" t="s">
        <v>13658</v>
      </c>
      <c r="F2052" s="8" t="s">
        <v>936</v>
      </c>
      <c r="G2052" s="51" t="s">
        <v>12642</v>
      </c>
      <c r="H2052" s="8" t="s">
        <v>13693</v>
      </c>
      <c r="I2052" s="8" t="s">
        <v>1330</v>
      </c>
      <c r="J2052" s="10">
        <v>3.57</v>
      </c>
      <c r="K2052" s="8" t="s">
        <v>13694</v>
      </c>
      <c r="L2052" s="8"/>
      <c r="M2052" s="8"/>
      <c r="N2052" s="51" t="s">
        <v>13708</v>
      </c>
      <c r="O2052" s="51" t="s">
        <v>52</v>
      </c>
      <c r="P2052" s="51"/>
      <c r="Q2052" s="51"/>
      <c r="R2052" s="51" t="s">
        <v>791</v>
      </c>
      <c r="S2052" s="51" t="s">
        <v>13709</v>
      </c>
      <c r="T2052" s="11" t="str">
        <f t="shared" si="2"/>
        <v>Chris Powers</v>
      </c>
      <c r="U2052" s="51" t="s">
        <v>106</v>
      </c>
      <c r="V2052" s="51"/>
      <c r="W2052" s="51"/>
      <c r="X2052" s="51" t="s">
        <v>13699</v>
      </c>
      <c r="Y2052" s="51" t="s">
        <v>60</v>
      </c>
      <c r="Z2052" s="56" t="s">
        <v>13700</v>
      </c>
      <c r="AA2052" s="51" t="s">
        <v>60</v>
      </c>
      <c r="AB2052" s="56" t="s">
        <v>13707</v>
      </c>
      <c r="AC2052" s="51" t="s">
        <v>60</v>
      </c>
      <c r="AD2052" s="56" t="s">
        <v>13701</v>
      </c>
      <c r="AE2052" s="51" t="s">
        <v>13702</v>
      </c>
      <c r="AF2052" s="8" t="s">
        <v>13703</v>
      </c>
      <c r="AG2052" s="8" t="s">
        <v>1963</v>
      </c>
      <c r="AH2052" s="8" t="s">
        <v>654</v>
      </c>
      <c r="AI2052" s="8" t="s">
        <v>233</v>
      </c>
      <c r="AJ2052" s="8"/>
      <c r="AK2052" s="8" t="s">
        <v>3287</v>
      </c>
      <c r="AL2052" s="8" t="s">
        <v>3913</v>
      </c>
      <c r="AM2052" s="8" t="s">
        <v>480</v>
      </c>
      <c r="AN2052" s="8" t="s">
        <v>13704</v>
      </c>
      <c r="AO2052" s="8" t="s">
        <v>13705</v>
      </c>
      <c r="AP2052" s="29" t="s">
        <v>13703</v>
      </c>
      <c r="AQ2052" s="11">
        <v>4070.0</v>
      </c>
    </row>
    <row r="2053">
      <c r="A2053" s="8" t="str">
        <f t="shared" si="1"/>
        <v>Carl Bowersmith</v>
      </c>
      <c r="B2053" s="51" t="s">
        <v>13692</v>
      </c>
      <c r="C2053" s="8" t="s">
        <v>13458</v>
      </c>
      <c r="D2053" s="2" t="s">
        <v>1953</v>
      </c>
      <c r="E2053" s="8" t="s">
        <v>13658</v>
      </c>
      <c r="F2053" s="8" t="s">
        <v>936</v>
      </c>
      <c r="G2053" s="51" t="s">
        <v>12642</v>
      </c>
      <c r="H2053" s="8" t="s">
        <v>13693</v>
      </c>
      <c r="I2053" s="8" t="s">
        <v>1330</v>
      </c>
      <c r="J2053" s="10">
        <v>3.57</v>
      </c>
      <c r="K2053" s="8" t="s">
        <v>13694</v>
      </c>
      <c r="L2053" s="8" t="s">
        <v>86</v>
      </c>
      <c r="M2053" s="8" t="s">
        <v>86</v>
      </c>
      <c r="N2053" s="51" t="s">
        <v>13710</v>
      </c>
      <c r="O2053" s="51" t="s">
        <v>52</v>
      </c>
      <c r="P2053" s="51"/>
      <c r="Q2053" s="51"/>
      <c r="R2053" s="51" t="s">
        <v>1268</v>
      </c>
      <c r="S2053" s="51" t="s">
        <v>13711</v>
      </c>
      <c r="T2053" s="11" t="str">
        <f t="shared" si="2"/>
        <v>Carl Bowersmith</v>
      </c>
      <c r="U2053" s="51" t="s">
        <v>80</v>
      </c>
      <c r="V2053" s="51" t="s">
        <v>86</v>
      </c>
      <c r="W2053" s="51" t="s">
        <v>86</v>
      </c>
      <c r="X2053" s="51" t="s">
        <v>13699</v>
      </c>
      <c r="Y2053" s="51" t="s">
        <v>60</v>
      </c>
      <c r="Z2053" s="56" t="s">
        <v>13700</v>
      </c>
      <c r="AA2053" s="51" t="s">
        <v>60</v>
      </c>
      <c r="AB2053" s="56" t="s">
        <v>13707</v>
      </c>
      <c r="AC2053" s="51" t="s">
        <v>60</v>
      </c>
      <c r="AD2053" s="56" t="s">
        <v>13701</v>
      </c>
      <c r="AE2053" s="51" t="s">
        <v>13702</v>
      </c>
      <c r="AF2053" s="8" t="s">
        <v>13703</v>
      </c>
      <c r="AG2053" s="8" t="s">
        <v>1963</v>
      </c>
      <c r="AH2053" s="8" t="s">
        <v>654</v>
      </c>
      <c r="AI2053" s="8" t="s">
        <v>233</v>
      </c>
      <c r="AJ2053" s="8" t="s">
        <v>86</v>
      </c>
      <c r="AK2053" s="8" t="s">
        <v>3287</v>
      </c>
      <c r="AL2053" s="8" t="s">
        <v>3913</v>
      </c>
      <c r="AM2053" s="8" t="s">
        <v>480</v>
      </c>
      <c r="AN2053" s="8" t="s">
        <v>13704</v>
      </c>
      <c r="AO2053" s="8" t="s">
        <v>13705</v>
      </c>
      <c r="AP2053" s="29" t="s">
        <v>13703</v>
      </c>
      <c r="AQ2053" s="11">
        <v>4070.0</v>
      </c>
    </row>
    <row r="2054">
      <c r="A2054" s="8" t="str">
        <f t="shared" si="1"/>
        <v>Cade Michael</v>
      </c>
      <c r="B2054" s="51" t="s">
        <v>13692</v>
      </c>
      <c r="C2054" s="8" t="s">
        <v>13458</v>
      </c>
      <c r="D2054" s="9" t="s">
        <v>1953</v>
      </c>
      <c r="E2054" s="8" t="s">
        <v>13658</v>
      </c>
      <c r="F2054" s="8" t="s">
        <v>936</v>
      </c>
      <c r="G2054" s="8" t="s">
        <v>12642</v>
      </c>
      <c r="H2054" s="8" t="s">
        <v>13693</v>
      </c>
      <c r="I2054" s="8" t="s">
        <v>1330</v>
      </c>
      <c r="J2054" s="10">
        <v>3.57</v>
      </c>
      <c r="K2054" s="8" t="s">
        <v>13694</v>
      </c>
      <c r="L2054" s="8" t="s">
        <v>86</v>
      </c>
      <c r="M2054" s="8" t="s">
        <v>86</v>
      </c>
      <c r="N2054" s="8" t="s">
        <v>13712</v>
      </c>
      <c r="O2054" s="8" t="s">
        <v>52</v>
      </c>
      <c r="P2054" s="51"/>
      <c r="Q2054" s="51"/>
      <c r="R2054" s="8" t="s">
        <v>1289</v>
      </c>
      <c r="S2054" s="8" t="s">
        <v>731</v>
      </c>
      <c r="T2054" s="11" t="str">
        <f t="shared" si="2"/>
        <v>Cade Michael</v>
      </c>
      <c r="U2054" s="8" t="s">
        <v>80</v>
      </c>
      <c r="V2054" s="8" t="s">
        <v>86</v>
      </c>
      <c r="W2054" s="8" t="s">
        <v>86</v>
      </c>
      <c r="X2054" s="8" t="s">
        <v>13699</v>
      </c>
      <c r="Y2054" s="51" t="s">
        <v>60</v>
      </c>
      <c r="Z2054" s="56" t="s">
        <v>13700</v>
      </c>
      <c r="AA2054" s="51" t="s">
        <v>60</v>
      </c>
      <c r="AB2054" s="56" t="s">
        <v>13707</v>
      </c>
      <c r="AC2054" s="51" t="s">
        <v>60</v>
      </c>
      <c r="AD2054" s="56" t="s">
        <v>13701</v>
      </c>
      <c r="AE2054" s="8" t="s">
        <v>13702</v>
      </c>
      <c r="AF2054" s="8" t="s">
        <v>13703</v>
      </c>
      <c r="AG2054" s="8" t="s">
        <v>1963</v>
      </c>
      <c r="AH2054" s="8" t="s">
        <v>654</v>
      </c>
      <c r="AI2054" s="8" t="s">
        <v>233</v>
      </c>
      <c r="AJ2054" s="8" t="s">
        <v>86</v>
      </c>
      <c r="AK2054" s="8" t="s">
        <v>3287</v>
      </c>
      <c r="AL2054" s="8" t="s">
        <v>3913</v>
      </c>
      <c r="AM2054" s="8" t="s">
        <v>480</v>
      </c>
      <c r="AN2054" s="8" t="s">
        <v>422</v>
      </c>
      <c r="AO2054" s="8" t="s">
        <v>13705</v>
      </c>
      <c r="AP2054" s="29" t="s">
        <v>13703</v>
      </c>
      <c r="AQ2054" s="11">
        <v>4070.0</v>
      </c>
    </row>
    <row r="2055">
      <c r="A2055" s="8" t="str">
        <f t="shared" si="1"/>
        <v>AC Zev has been removed. </v>
      </c>
      <c r="B2055" s="51" t="s">
        <v>13692</v>
      </c>
      <c r="C2055" s="8" t="s">
        <v>13458</v>
      </c>
      <c r="D2055" s="2" t="s">
        <v>1953</v>
      </c>
      <c r="E2055" s="8" t="s">
        <v>13658</v>
      </c>
      <c r="F2055" s="8" t="s">
        <v>936</v>
      </c>
      <c r="G2055" s="51" t="s">
        <v>12642</v>
      </c>
      <c r="H2055" s="8" t="s">
        <v>13693</v>
      </c>
      <c r="I2055" s="8" t="s">
        <v>1330</v>
      </c>
      <c r="J2055" s="10">
        <v>3.57</v>
      </c>
      <c r="K2055" s="8" t="s">
        <v>13694</v>
      </c>
      <c r="L2055" s="8"/>
      <c r="M2055" s="8"/>
      <c r="N2055" s="51" t="s">
        <v>13713</v>
      </c>
      <c r="O2055" s="51" t="s">
        <v>52</v>
      </c>
      <c r="P2055" s="51"/>
      <c r="Q2055" s="51" t="s">
        <v>277</v>
      </c>
      <c r="R2055" s="51" t="s">
        <v>13714</v>
      </c>
      <c r="S2055" s="51"/>
      <c r="T2055" s="11" t="str">
        <f t="shared" si="2"/>
        <v>AC Zev has been removed. </v>
      </c>
      <c r="U2055" s="51"/>
      <c r="V2055" s="51"/>
      <c r="W2055" s="51"/>
      <c r="X2055" s="51" t="s">
        <v>13699</v>
      </c>
      <c r="Y2055" s="51" t="s">
        <v>60</v>
      </c>
      <c r="Z2055" s="56" t="s">
        <v>13700</v>
      </c>
      <c r="AA2055" s="51" t="s">
        <v>60</v>
      </c>
      <c r="AB2055" s="56" t="s">
        <v>13707</v>
      </c>
      <c r="AC2055" s="56" t="s">
        <v>13715</v>
      </c>
      <c r="AD2055" s="56" t="s">
        <v>13701</v>
      </c>
      <c r="AE2055" s="51" t="s">
        <v>13702</v>
      </c>
      <c r="AF2055" s="8" t="s">
        <v>13703</v>
      </c>
      <c r="AG2055" s="8" t="s">
        <v>1963</v>
      </c>
      <c r="AH2055" s="8" t="s">
        <v>654</v>
      </c>
      <c r="AI2055" s="8" t="s">
        <v>233</v>
      </c>
      <c r="AJ2055" s="8"/>
      <c r="AK2055" s="8" t="s">
        <v>3287</v>
      </c>
      <c r="AL2055" s="8" t="s">
        <v>3913</v>
      </c>
      <c r="AM2055" s="8" t="s">
        <v>480</v>
      </c>
      <c r="AN2055" s="8" t="s">
        <v>13704</v>
      </c>
      <c r="AO2055" s="8" t="s">
        <v>13705</v>
      </c>
      <c r="AP2055" s="29" t="s">
        <v>13703</v>
      </c>
      <c r="AQ2055" s="11">
        <v>4070.0</v>
      </c>
    </row>
    <row r="2056">
      <c r="A2056" s="8" t="str">
        <f t="shared" si="1"/>
        <v>Ross Fellows</v>
      </c>
      <c r="B2056" s="51" t="s">
        <v>13716</v>
      </c>
      <c r="C2056" s="8" t="s">
        <v>13458</v>
      </c>
      <c r="D2056" s="9" t="s">
        <v>1953</v>
      </c>
      <c r="E2056" s="8" t="s">
        <v>2007</v>
      </c>
      <c r="F2056" s="8" t="s">
        <v>936</v>
      </c>
      <c r="G2056" s="51" t="s">
        <v>12642</v>
      </c>
      <c r="H2056" s="8" t="s">
        <v>13717</v>
      </c>
      <c r="I2056" s="8" t="s">
        <v>49</v>
      </c>
      <c r="J2056" s="10">
        <v>3.37</v>
      </c>
      <c r="K2056" s="13" t="s">
        <v>13718</v>
      </c>
      <c r="L2056" s="8"/>
      <c r="M2056" s="8"/>
      <c r="N2056" s="51" t="s">
        <v>13719</v>
      </c>
      <c r="O2056" s="51" t="s">
        <v>52</v>
      </c>
      <c r="P2056" s="51"/>
      <c r="Q2056" s="51"/>
      <c r="R2056" s="51" t="s">
        <v>3939</v>
      </c>
      <c r="S2056" s="51" t="s">
        <v>13720</v>
      </c>
      <c r="T2056" s="11" t="str">
        <f t="shared" si="2"/>
        <v>Ross Fellows</v>
      </c>
      <c r="U2056" s="51" t="s">
        <v>55</v>
      </c>
      <c r="V2056" s="51" t="s">
        <v>13721</v>
      </c>
      <c r="W2056" s="51" t="s">
        <v>13722</v>
      </c>
      <c r="X2056" s="51" t="s">
        <v>13723</v>
      </c>
      <c r="Y2056" s="8" t="s">
        <v>60</v>
      </c>
      <c r="Z2056" s="12" t="s">
        <v>13724</v>
      </c>
      <c r="AA2056" s="12" t="s">
        <v>13725</v>
      </c>
      <c r="AB2056" s="8" t="s">
        <v>60</v>
      </c>
      <c r="AC2056" s="8" t="s">
        <v>60</v>
      </c>
      <c r="AD2056" s="12" t="s">
        <v>13726</v>
      </c>
      <c r="AE2056" s="8" t="s">
        <v>13727</v>
      </c>
      <c r="AF2056" s="8" t="s">
        <v>13728</v>
      </c>
      <c r="AG2056" s="8" t="s">
        <v>1963</v>
      </c>
      <c r="AH2056" s="8" t="s">
        <v>654</v>
      </c>
      <c r="AI2056" s="8" t="s">
        <v>66</v>
      </c>
      <c r="AJ2056" s="8"/>
      <c r="AK2056" s="8"/>
      <c r="AL2056" s="8"/>
      <c r="AM2056" s="8"/>
      <c r="AN2056" s="8" t="s">
        <v>13729</v>
      </c>
      <c r="AO2056" s="8" t="s">
        <v>13730</v>
      </c>
      <c r="AP2056" s="14" t="s">
        <v>13728</v>
      </c>
      <c r="AQ2056" s="11">
        <v>10619.0</v>
      </c>
    </row>
    <row r="2057">
      <c r="A2057" s="8" t="str">
        <f t="shared" si="1"/>
        <v>Keith Vance</v>
      </c>
      <c r="B2057" s="51" t="s">
        <v>13716</v>
      </c>
      <c r="C2057" s="8" t="s">
        <v>13458</v>
      </c>
      <c r="D2057" s="9" t="s">
        <v>1953</v>
      </c>
      <c r="E2057" s="8" t="s">
        <v>2007</v>
      </c>
      <c r="F2057" s="8" t="s">
        <v>936</v>
      </c>
      <c r="G2057" s="51" t="s">
        <v>12642</v>
      </c>
      <c r="H2057" s="8" t="s">
        <v>13717</v>
      </c>
      <c r="I2057" s="8" t="s">
        <v>49</v>
      </c>
      <c r="J2057" s="10">
        <v>3.37</v>
      </c>
      <c r="K2057" s="13" t="s">
        <v>13718</v>
      </c>
      <c r="L2057" s="8"/>
      <c r="M2057" s="8"/>
      <c r="N2057" s="51" t="s">
        <v>13731</v>
      </c>
      <c r="O2057" s="51" t="s">
        <v>52</v>
      </c>
      <c r="P2057" s="51"/>
      <c r="Q2057" s="51"/>
      <c r="R2057" s="51" t="s">
        <v>4698</v>
      </c>
      <c r="S2057" s="51" t="s">
        <v>13732</v>
      </c>
      <c r="T2057" s="11" t="str">
        <f t="shared" si="2"/>
        <v>Keith Vance</v>
      </c>
      <c r="U2057" s="51" t="s">
        <v>160</v>
      </c>
      <c r="V2057" s="51" t="s">
        <v>13733</v>
      </c>
      <c r="W2057" s="51"/>
      <c r="X2057" s="51" t="s">
        <v>13723</v>
      </c>
      <c r="Y2057" s="8" t="s">
        <v>60</v>
      </c>
      <c r="Z2057" s="12" t="s">
        <v>13724</v>
      </c>
      <c r="AA2057" s="8" t="s">
        <v>60</v>
      </c>
      <c r="AB2057" s="8" t="s">
        <v>60</v>
      </c>
      <c r="AC2057" s="12" t="s">
        <v>13734</v>
      </c>
      <c r="AD2057" s="12" t="s">
        <v>13726</v>
      </c>
      <c r="AE2057" s="8" t="s">
        <v>13727</v>
      </c>
      <c r="AF2057" s="8" t="s">
        <v>13728</v>
      </c>
      <c r="AG2057" s="8" t="s">
        <v>1963</v>
      </c>
      <c r="AH2057" s="8" t="s">
        <v>654</v>
      </c>
      <c r="AI2057" s="8" t="s">
        <v>66</v>
      </c>
      <c r="AJ2057" s="8"/>
      <c r="AK2057" s="8"/>
      <c r="AL2057" s="8"/>
      <c r="AM2057" s="8"/>
      <c r="AN2057" s="8" t="s">
        <v>13729</v>
      </c>
      <c r="AO2057" s="8" t="s">
        <v>13730</v>
      </c>
      <c r="AP2057" s="14" t="s">
        <v>13728</v>
      </c>
      <c r="AQ2057" s="11">
        <v>10619.0</v>
      </c>
    </row>
    <row r="2058">
      <c r="A2058" s="8" t="str">
        <f t="shared" si="1"/>
        <v>Jessica Withrow</v>
      </c>
      <c r="B2058" s="51" t="s">
        <v>13716</v>
      </c>
      <c r="C2058" s="8" t="s">
        <v>13458</v>
      </c>
      <c r="D2058" s="9" t="s">
        <v>1953</v>
      </c>
      <c r="E2058" s="8" t="s">
        <v>2007</v>
      </c>
      <c r="F2058" s="8" t="s">
        <v>936</v>
      </c>
      <c r="G2058" s="51" t="s">
        <v>12642</v>
      </c>
      <c r="H2058" s="8" t="s">
        <v>13717</v>
      </c>
      <c r="I2058" s="8" t="s">
        <v>49</v>
      </c>
      <c r="J2058" s="10">
        <v>3.37</v>
      </c>
      <c r="K2058" s="13" t="s">
        <v>13718</v>
      </c>
      <c r="L2058" s="8"/>
      <c r="M2058" s="8"/>
      <c r="N2058" s="51" t="s">
        <v>13735</v>
      </c>
      <c r="O2058" s="51" t="s">
        <v>52</v>
      </c>
      <c r="P2058" s="51"/>
      <c r="Q2058" s="51"/>
      <c r="R2058" s="51" t="s">
        <v>2511</v>
      </c>
      <c r="S2058" s="51" t="s">
        <v>13736</v>
      </c>
      <c r="T2058" s="11" t="str">
        <f t="shared" si="2"/>
        <v>Jessica Withrow</v>
      </c>
      <c r="U2058" s="57" t="s">
        <v>13737</v>
      </c>
      <c r="V2058" s="51" t="s">
        <v>13738</v>
      </c>
      <c r="W2058" s="51"/>
      <c r="X2058" s="51" t="s">
        <v>13723</v>
      </c>
      <c r="Y2058" s="12" t="s">
        <v>13739</v>
      </c>
      <c r="Z2058" s="12" t="s">
        <v>13724</v>
      </c>
      <c r="AA2058" s="8" t="s">
        <v>60</v>
      </c>
      <c r="AB2058" s="8" t="s">
        <v>60</v>
      </c>
      <c r="AC2058" s="8" t="s">
        <v>60</v>
      </c>
      <c r="AD2058" s="12" t="s">
        <v>13726</v>
      </c>
      <c r="AE2058" s="8" t="s">
        <v>13727</v>
      </c>
      <c r="AF2058" s="8" t="s">
        <v>13728</v>
      </c>
      <c r="AG2058" s="8" t="s">
        <v>1963</v>
      </c>
      <c r="AH2058" s="8" t="s">
        <v>654</v>
      </c>
      <c r="AI2058" s="8" t="s">
        <v>66</v>
      </c>
      <c r="AJ2058" s="8"/>
      <c r="AK2058" s="8"/>
      <c r="AL2058" s="8"/>
      <c r="AM2058" s="8"/>
      <c r="AN2058" s="8" t="s">
        <v>13729</v>
      </c>
      <c r="AO2058" s="8" t="s">
        <v>13730</v>
      </c>
      <c r="AP2058" s="14" t="s">
        <v>13728</v>
      </c>
      <c r="AQ2058" s="11">
        <v>10619.0</v>
      </c>
    </row>
    <row r="2059">
      <c r="A2059" s="8" t="str">
        <f t="shared" si="1"/>
        <v>Corey Kubatzky</v>
      </c>
      <c r="B2059" s="51" t="s">
        <v>13716</v>
      </c>
      <c r="C2059" s="8" t="s">
        <v>13458</v>
      </c>
      <c r="D2059" s="9" t="s">
        <v>1953</v>
      </c>
      <c r="E2059" s="8" t="s">
        <v>2007</v>
      </c>
      <c r="F2059" s="8" t="s">
        <v>936</v>
      </c>
      <c r="G2059" s="51" t="s">
        <v>12642</v>
      </c>
      <c r="H2059" s="8" t="s">
        <v>13717</v>
      </c>
      <c r="I2059" s="8" t="s">
        <v>49</v>
      </c>
      <c r="J2059" s="10">
        <v>3.37</v>
      </c>
      <c r="K2059" s="13" t="s">
        <v>13718</v>
      </c>
      <c r="L2059" s="8"/>
      <c r="M2059" s="8"/>
      <c r="N2059" s="51" t="s">
        <v>13740</v>
      </c>
      <c r="O2059" s="51" t="s">
        <v>52</v>
      </c>
      <c r="P2059" s="51"/>
      <c r="Q2059" s="51"/>
      <c r="R2059" s="51" t="s">
        <v>7104</v>
      </c>
      <c r="S2059" s="51" t="s">
        <v>13741</v>
      </c>
      <c r="T2059" s="11" t="str">
        <f t="shared" si="2"/>
        <v>Corey Kubatzky</v>
      </c>
      <c r="U2059" s="51" t="s">
        <v>106</v>
      </c>
      <c r="V2059" s="51" t="s">
        <v>13742</v>
      </c>
      <c r="W2059" s="51" t="s">
        <v>13743</v>
      </c>
      <c r="X2059" s="51" t="s">
        <v>13723</v>
      </c>
      <c r="Y2059" s="8" t="s">
        <v>60</v>
      </c>
      <c r="Z2059" s="12" t="s">
        <v>13724</v>
      </c>
      <c r="AA2059" s="8" t="s">
        <v>60</v>
      </c>
      <c r="AB2059" s="8" t="s">
        <v>60</v>
      </c>
      <c r="AC2059" s="8" t="s">
        <v>60</v>
      </c>
      <c r="AD2059" s="12" t="s">
        <v>13726</v>
      </c>
      <c r="AE2059" s="8" t="s">
        <v>13727</v>
      </c>
      <c r="AF2059" s="8" t="s">
        <v>13728</v>
      </c>
      <c r="AG2059" s="8" t="s">
        <v>1963</v>
      </c>
      <c r="AH2059" s="8" t="s">
        <v>654</v>
      </c>
      <c r="AI2059" s="8" t="s">
        <v>66</v>
      </c>
      <c r="AJ2059" s="8"/>
      <c r="AK2059" s="8"/>
      <c r="AL2059" s="8"/>
      <c r="AM2059" s="8"/>
      <c r="AN2059" s="8" t="s">
        <v>13729</v>
      </c>
      <c r="AO2059" s="8" t="s">
        <v>13730</v>
      </c>
      <c r="AP2059" s="14" t="s">
        <v>13728</v>
      </c>
      <c r="AQ2059" s="11">
        <v>10619.0</v>
      </c>
    </row>
    <row r="2060">
      <c r="A2060" s="8" t="str">
        <f t="shared" si="1"/>
        <v>Mark Misch</v>
      </c>
      <c r="B2060" s="51" t="s">
        <v>13716</v>
      </c>
      <c r="C2060" s="8" t="s">
        <v>13458</v>
      </c>
      <c r="D2060" s="9" t="s">
        <v>1953</v>
      </c>
      <c r="E2060" s="8" t="s">
        <v>2007</v>
      </c>
      <c r="F2060" s="8" t="s">
        <v>936</v>
      </c>
      <c r="G2060" s="51" t="s">
        <v>12642</v>
      </c>
      <c r="H2060" s="8" t="s">
        <v>13717</v>
      </c>
      <c r="I2060" s="8" t="s">
        <v>49</v>
      </c>
      <c r="J2060" s="10">
        <v>3.37</v>
      </c>
      <c r="K2060" s="13" t="s">
        <v>13718</v>
      </c>
      <c r="L2060" s="8"/>
      <c r="M2060" s="8"/>
      <c r="N2060" s="51" t="s">
        <v>13744</v>
      </c>
      <c r="O2060" s="51" t="s">
        <v>52</v>
      </c>
      <c r="P2060" s="51"/>
      <c r="Q2060" s="51"/>
      <c r="R2060" s="51" t="s">
        <v>3210</v>
      </c>
      <c r="S2060" s="51" t="s">
        <v>13745</v>
      </c>
      <c r="T2060" s="11" t="str">
        <f t="shared" si="2"/>
        <v>Mark Misch</v>
      </c>
      <c r="U2060" s="51" t="s">
        <v>106</v>
      </c>
      <c r="V2060" s="51" t="s">
        <v>13746</v>
      </c>
      <c r="W2060" s="51" t="s">
        <v>13747</v>
      </c>
      <c r="X2060" s="51" t="s">
        <v>13723</v>
      </c>
      <c r="Y2060" s="8" t="s">
        <v>60</v>
      </c>
      <c r="Z2060" s="12" t="s">
        <v>13724</v>
      </c>
      <c r="AA2060" s="8" t="s">
        <v>60</v>
      </c>
      <c r="AB2060" s="8" t="s">
        <v>60</v>
      </c>
      <c r="AC2060" s="8" t="s">
        <v>60</v>
      </c>
      <c r="AD2060" s="12" t="s">
        <v>13726</v>
      </c>
      <c r="AE2060" s="8" t="s">
        <v>13727</v>
      </c>
      <c r="AF2060" s="8" t="s">
        <v>13728</v>
      </c>
      <c r="AG2060" s="8" t="s">
        <v>1963</v>
      </c>
      <c r="AH2060" s="8" t="s">
        <v>654</v>
      </c>
      <c r="AI2060" s="8" t="s">
        <v>66</v>
      </c>
      <c r="AJ2060" s="8"/>
      <c r="AK2060" s="8"/>
      <c r="AL2060" s="8"/>
      <c r="AM2060" s="8"/>
      <c r="AN2060" s="8" t="s">
        <v>13729</v>
      </c>
      <c r="AO2060" s="8" t="s">
        <v>13730</v>
      </c>
      <c r="AP2060" s="14" t="s">
        <v>13728</v>
      </c>
      <c r="AQ2060" s="11">
        <v>10619.0</v>
      </c>
    </row>
    <row r="2061">
      <c r="A2061" s="8" t="str">
        <f t="shared" si="1"/>
        <v>Austin Billings</v>
      </c>
      <c r="B2061" s="51" t="s">
        <v>13748</v>
      </c>
      <c r="C2061" s="8" t="s">
        <v>13458</v>
      </c>
      <c r="D2061" s="2" t="s">
        <v>1953</v>
      </c>
      <c r="E2061" s="8" t="s">
        <v>13749</v>
      </c>
      <c r="F2061" s="8" t="s">
        <v>936</v>
      </c>
      <c r="G2061" s="51" t="s">
        <v>12642</v>
      </c>
      <c r="H2061" s="8" t="s">
        <v>13750</v>
      </c>
      <c r="I2061" s="8" t="s">
        <v>49</v>
      </c>
      <c r="J2061" s="10">
        <v>3.27</v>
      </c>
      <c r="K2061" s="8" t="s">
        <v>13751</v>
      </c>
      <c r="L2061" s="8"/>
      <c r="M2061" s="8"/>
      <c r="N2061" s="51" t="s">
        <v>13752</v>
      </c>
      <c r="O2061" s="51" t="s">
        <v>52</v>
      </c>
      <c r="P2061" s="51"/>
      <c r="Q2061" s="51"/>
      <c r="R2061" s="51" t="s">
        <v>1765</v>
      </c>
      <c r="S2061" s="51" t="s">
        <v>13753</v>
      </c>
      <c r="T2061" s="11" t="str">
        <f t="shared" si="2"/>
        <v>Austin Billings</v>
      </c>
      <c r="U2061" s="51" t="s">
        <v>55</v>
      </c>
      <c r="V2061" s="51" t="s">
        <v>13754</v>
      </c>
      <c r="W2061" s="51" t="s">
        <v>13755</v>
      </c>
      <c r="X2061" s="51" t="s">
        <v>13756</v>
      </c>
      <c r="Y2061" s="51" t="s">
        <v>60</v>
      </c>
      <c r="Z2061" s="56" t="s">
        <v>13757</v>
      </c>
      <c r="AA2061" s="56" t="s">
        <v>13758</v>
      </c>
      <c r="AB2061" s="51" t="s">
        <v>60</v>
      </c>
      <c r="AC2061" s="56" t="s">
        <v>13759</v>
      </c>
      <c r="AD2061" s="56" t="s">
        <v>13760</v>
      </c>
      <c r="AE2061" s="51" t="s">
        <v>13761</v>
      </c>
      <c r="AF2061" s="8" t="s">
        <v>13762</v>
      </c>
      <c r="AG2061" s="8" t="s">
        <v>1963</v>
      </c>
      <c r="AH2061" s="8" t="s">
        <v>4581</v>
      </c>
      <c r="AI2061" s="8" t="s">
        <v>66</v>
      </c>
      <c r="AJ2061" s="8"/>
      <c r="AK2061" s="8" t="s">
        <v>3913</v>
      </c>
      <c r="AL2061" s="8" t="s">
        <v>741</v>
      </c>
      <c r="AM2061" s="8" t="s">
        <v>743</v>
      </c>
      <c r="AN2061" s="8" t="s">
        <v>13763</v>
      </c>
      <c r="AO2061" s="8" t="s">
        <v>13764</v>
      </c>
      <c r="AP2061" s="29" t="s">
        <v>13762</v>
      </c>
      <c r="AQ2061" s="11">
        <v>2498.0</v>
      </c>
    </row>
    <row r="2062">
      <c r="A2062" s="8" t="str">
        <f t="shared" si="1"/>
        <v>Connor Rohrbaugh</v>
      </c>
      <c r="B2062" s="51" t="s">
        <v>13748</v>
      </c>
      <c r="C2062" s="8" t="s">
        <v>13458</v>
      </c>
      <c r="D2062" s="9" t="s">
        <v>1953</v>
      </c>
      <c r="E2062" s="8" t="s">
        <v>13749</v>
      </c>
      <c r="F2062" s="8" t="s">
        <v>936</v>
      </c>
      <c r="G2062" s="51" t="s">
        <v>12642</v>
      </c>
      <c r="H2062" s="8" t="s">
        <v>13750</v>
      </c>
      <c r="I2062" s="8" t="s">
        <v>49</v>
      </c>
      <c r="J2062" s="10">
        <v>3.27</v>
      </c>
      <c r="K2062" s="13" t="s">
        <v>13751</v>
      </c>
      <c r="L2062" s="8"/>
      <c r="M2062" s="8"/>
      <c r="N2062" s="51" t="s">
        <v>13765</v>
      </c>
      <c r="O2062" s="51" t="s">
        <v>52</v>
      </c>
      <c r="P2062" s="51"/>
      <c r="Q2062" s="51"/>
      <c r="R2062" s="51" t="s">
        <v>2240</v>
      </c>
      <c r="S2062" s="51" t="s">
        <v>13766</v>
      </c>
      <c r="T2062" s="11" t="str">
        <f t="shared" si="2"/>
        <v>Connor Rohrbaugh</v>
      </c>
      <c r="U2062" s="51" t="s">
        <v>160</v>
      </c>
      <c r="V2062" s="51" t="s">
        <v>13767</v>
      </c>
      <c r="W2062" s="51"/>
      <c r="X2062" s="51" t="s">
        <v>13756</v>
      </c>
      <c r="Y2062" s="8" t="s">
        <v>60</v>
      </c>
      <c r="Z2062" s="12" t="s">
        <v>13757</v>
      </c>
      <c r="AA2062" s="8" t="s">
        <v>60</v>
      </c>
      <c r="AB2062" s="8" t="s">
        <v>60</v>
      </c>
      <c r="AC2062" s="8" t="s">
        <v>60</v>
      </c>
      <c r="AD2062" s="12" t="s">
        <v>13760</v>
      </c>
      <c r="AE2062" s="8" t="s">
        <v>13761</v>
      </c>
      <c r="AF2062" s="8" t="s">
        <v>13762</v>
      </c>
      <c r="AG2062" s="8" t="s">
        <v>1963</v>
      </c>
      <c r="AH2062" s="8" t="s">
        <v>4581</v>
      </c>
      <c r="AI2062" s="8" t="s">
        <v>66</v>
      </c>
      <c r="AJ2062" s="8"/>
      <c r="AK2062" s="8" t="s">
        <v>3913</v>
      </c>
      <c r="AL2062" s="8" t="s">
        <v>741</v>
      </c>
      <c r="AM2062" s="8" t="s">
        <v>743</v>
      </c>
      <c r="AN2062" s="8" t="s">
        <v>13763</v>
      </c>
      <c r="AO2062" s="8" t="s">
        <v>13764</v>
      </c>
      <c r="AP2062" s="29" t="s">
        <v>13762</v>
      </c>
      <c r="AQ2062" s="11">
        <v>2498.0</v>
      </c>
    </row>
    <row r="2063">
      <c r="A2063" s="8" t="str">
        <f t="shared" si="1"/>
        <v>Jennifer Michel</v>
      </c>
      <c r="B2063" s="51" t="s">
        <v>13748</v>
      </c>
      <c r="C2063" s="8" t="s">
        <v>13458</v>
      </c>
      <c r="D2063" s="9" t="s">
        <v>1953</v>
      </c>
      <c r="E2063" s="8" t="s">
        <v>13749</v>
      </c>
      <c r="F2063" s="8" t="s">
        <v>936</v>
      </c>
      <c r="G2063" s="51" t="s">
        <v>12642</v>
      </c>
      <c r="H2063" s="8" t="s">
        <v>13750</v>
      </c>
      <c r="I2063" s="8" t="s">
        <v>49</v>
      </c>
      <c r="J2063" s="10">
        <v>3.27</v>
      </c>
      <c r="K2063" s="13" t="s">
        <v>13751</v>
      </c>
      <c r="L2063" s="8"/>
      <c r="M2063" s="8"/>
      <c r="N2063" s="51" t="s">
        <v>13768</v>
      </c>
      <c r="O2063" s="51" t="s">
        <v>52</v>
      </c>
      <c r="P2063" s="51"/>
      <c r="Q2063" s="51"/>
      <c r="R2063" s="51" t="s">
        <v>6660</v>
      </c>
      <c r="S2063" s="51" t="s">
        <v>13769</v>
      </c>
      <c r="T2063" s="11" t="str">
        <f t="shared" si="2"/>
        <v>Jennifer Michel</v>
      </c>
      <c r="U2063" s="51" t="s">
        <v>106</v>
      </c>
      <c r="V2063" s="51" t="s">
        <v>13770</v>
      </c>
      <c r="W2063" s="51" t="s">
        <v>13771</v>
      </c>
      <c r="X2063" s="51" t="s">
        <v>13756</v>
      </c>
      <c r="Y2063" s="8" t="s">
        <v>60</v>
      </c>
      <c r="Z2063" s="12" t="s">
        <v>13757</v>
      </c>
      <c r="AA2063" s="8" t="s">
        <v>60</v>
      </c>
      <c r="AB2063" s="8" t="s">
        <v>60</v>
      </c>
      <c r="AC2063" s="8" t="s">
        <v>60</v>
      </c>
      <c r="AD2063" s="12" t="s">
        <v>13760</v>
      </c>
      <c r="AE2063" s="8" t="s">
        <v>13761</v>
      </c>
      <c r="AF2063" s="8" t="s">
        <v>13762</v>
      </c>
      <c r="AG2063" s="8" t="s">
        <v>1963</v>
      </c>
      <c r="AH2063" s="8" t="s">
        <v>4581</v>
      </c>
      <c r="AI2063" s="8" t="s">
        <v>66</v>
      </c>
      <c r="AJ2063" s="8"/>
      <c r="AK2063" s="8" t="s">
        <v>3913</v>
      </c>
      <c r="AL2063" s="8" t="s">
        <v>741</v>
      </c>
      <c r="AM2063" s="8" t="s">
        <v>743</v>
      </c>
      <c r="AN2063" s="8" t="s">
        <v>13763</v>
      </c>
      <c r="AO2063" s="8" t="s">
        <v>13764</v>
      </c>
      <c r="AP2063" s="29" t="s">
        <v>13762</v>
      </c>
      <c r="AQ2063" s="11">
        <v>2498.0</v>
      </c>
    </row>
    <row r="2064">
      <c r="A2064" s="8" t="str">
        <f t="shared" si="1"/>
        <v>John Wallin</v>
      </c>
      <c r="B2064" s="51" t="s">
        <v>13772</v>
      </c>
      <c r="C2064" s="8" t="s">
        <v>7465</v>
      </c>
      <c r="D2064" s="9" t="s">
        <v>2134</v>
      </c>
      <c r="E2064" s="8" t="s">
        <v>2258</v>
      </c>
      <c r="F2064" s="8" t="s">
        <v>2136</v>
      </c>
      <c r="G2064" s="51" t="s">
        <v>12642</v>
      </c>
      <c r="H2064" s="8" t="s">
        <v>13773</v>
      </c>
      <c r="I2064" s="8" t="s">
        <v>49</v>
      </c>
      <c r="J2064" s="10">
        <v>3.0</v>
      </c>
      <c r="K2064" s="13" t="s">
        <v>13774</v>
      </c>
      <c r="L2064" s="8"/>
      <c r="M2064" s="8"/>
      <c r="N2064" s="51" t="s">
        <v>13775</v>
      </c>
      <c r="O2064" s="51" t="s">
        <v>52</v>
      </c>
      <c r="P2064" s="51"/>
      <c r="Q2064" s="51"/>
      <c r="R2064" s="51" t="s">
        <v>1997</v>
      </c>
      <c r="S2064" s="51" t="s">
        <v>13776</v>
      </c>
      <c r="T2064" s="11" t="str">
        <f t="shared" si="2"/>
        <v>John Wallin</v>
      </c>
      <c r="U2064" s="51" t="s">
        <v>55</v>
      </c>
      <c r="V2064" s="51" t="s">
        <v>13777</v>
      </c>
      <c r="W2064" s="51" t="s">
        <v>13778</v>
      </c>
      <c r="X2064" s="51" t="s">
        <v>13779</v>
      </c>
      <c r="Y2064" s="8" t="s">
        <v>60</v>
      </c>
      <c r="Z2064" s="12" t="s">
        <v>13780</v>
      </c>
      <c r="AA2064" s="8" t="s">
        <v>60</v>
      </c>
      <c r="AB2064" s="8" t="s">
        <v>60</v>
      </c>
      <c r="AC2064" s="8" t="s">
        <v>60</v>
      </c>
      <c r="AD2064" s="12" t="s">
        <v>13781</v>
      </c>
      <c r="AE2064" s="8" t="s">
        <v>13782</v>
      </c>
      <c r="AF2064" s="8" t="s">
        <v>13783</v>
      </c>
      <c r="AG2064" s="8" t="s">
        <v>2150</v>
      </c>
      <c r="AH2064" s="8" t="s">
        <v>352</v>
      </c>
      <c r="AI2064" s="8" t="s">
        <v>66</v>
      </c>
      <c r="AJ2064" s="8"/>
      <c r="AK2064" s="8"/>
      <c r="AL2064" s="8"/>
      <c r="AM2064" s="8"/>
      <c r="AN2064" s="8" t="s">
        <v>13784</v>
      </c>
      <c r="AO2064" s="8" t="s">
        <v>13785</v>
      </c>
      <c r="AP2064" s="14" t="s">
        <v>13783</v>
      </c>
      <c r="AQ2064" s="11">
        <v>7963.0</v>
      </c>
    </row>
    <row r="2065">
      <c r="A2065" s="8" t="str">
        <f t="shared" si="1"/>
        <v>Brian Nill</v>
      </c>
      <c r="B2065" s="51" t="s">
        <v>13772</v>
      </c>
      <c r="C2065" s="8" t="s">
        <v>7465</v>
      </c>
      <c r="D2065" s="9" t="s">
        <v>2134</v>
      </c>
      <c r="E2065" s="8" t="s">
        <v>2258</v>
      </c>
      <c r="F2065" s="8" t="s">
        <v>2136</v>
      </c>
      <c r="G2065" s="51" t="s">
        <v>12642</v>
      </c>
      <c r="H2065" s="8" t="s">
        <v>13773</v>
      </c>
      <c r="I2065" s="8" t="s">
        <v>49</v>
      </c>
      <c r="J2065" s="10">
        <v>3.0</v>
      </c>
      <c r="K2065" s="13" t="s">
        <v>13774</v>
      </c>
      <c r="L2065" s="8"/>
      <c r="M2065" s="8"/>
      <c r="N2065" s="51" t="s">
        <v>13786</v>
      </c>
      <c r="O2065" s="51" t="s">
        <v>52</v>
      </c>
      <c r="P2065" s="51"/>
      <c r="Q2065" s="51"/>
      <c r="R2065" s="51" t="s">
        <v>331</v>
      </c>
      <c r="S2065" s="51" t="s">
        <v>13787</v>
      </c>
      <c r="T2065" s="11" t="str">
        <f t="shared" si="2"/>
        <v>Brian Nill</v>
      </c>
      <c r="U2065" s="51" t="s">
        <v>80</v>
      </c>
      <c r="V2065" s="51" t="s">
        <v>13788</v>
      </c>
      <c r="W2065" s="51" t="s">
        <v>13789</v>
      </c>
      <c r="X2065" s="51" t="s">
        <v>13779</v>
      </c>
      <c r="Y2065" s="12" t="s">
        <v>13790</v>
      </c>
      <c r="Z2065" s="12" t="s">
        <v>13780</v>
      </c>
      <c r="AA2065" s="8" t="s">
        <v>60</v>
      </c>
      <c r="AB2065" s="8" t="s">
        <v>60</v>
      </c>
      <c r="AC2065" s="12" t="s">
        <v>13791</v>
      </c>
      <c r="AD2065" s="12" t="s">
        <v>13781</v>
      </c>
      <c r="AE2065" s="8" t="s">
        <v>13782</v>
      </c>
      <c r="AF2065" s="8" t="s">
        <v>13783</v>
      </c>
      <c r="AG2065" s="8" t="s">
        <v>2150</v>
      </c>
      <c r="AH2065" s="8" t="s">
        <v>352</v>
      </c>
      <c r="AI2065" s="8" t="s">
        <v>66</v>
      </c>
      <c r="AJ2065" s="8"/>
      <c r="AK2065" s="8"/>
      <c r="AL2065" s="8"/>
      <c r="AM2065" s="8"/>
      <c r="AN2065" s="8" t="s">
        <v>13784</v>
      </c>
      <c r="AO2065" s="8" t="s">
        <v>13785</v>
      </c>
      <c r="AP2065" s="14" t="s">
        <v>13783</v>
      </c>
      <c r="AQ2065" s="11">
        <v>7963.0</v>
      </c>
    </row>
    <row r="2066">
      <c r="A2066" s="8" t="str">
        <f t="shared" si="1"/>
        <v>Yakabu Ibrahim</v>
      </c>
      <c r="B2066" s="51" t="s">
        <v>13772</v>
      </c>
      <c r="C2066" s="8" t="s">
        <v>7465</v>
      </c>
      <c r="D2066" s="9" t="s">
        <v>2134</v>
      </c>
      <c r="E2066" s="8" t="s">
        <v>2258</v>
      </c>
      <c r="F2066" s="8" t="s">
        <v>2136</v>
      </c>
      <c r="G2066" s="51" t="s">
        <v>12642</v>
      </c>
      <c r="H2066" s="8" t="s">
        <v>13773</v>
      </c>
      <c r="I2066" s="8" t="s">
        <v>49</v>
      </c>
      <c r="J2066" s="10">
        <v>3.0</v>
      </c>
      <c r="K2066" s="13" t="s">
        <v>13774</v>
      </c>
      <c r="L2066" s="8"/>
      <c r="M2066" s="8"/>
      <c r="N2066" s="51" t="s">
        <v>13792</v>
      </c>
      <c r="O2066" s="51" t="s">
        <v>52</v>
      </c>
      <c r="P2066" s="51"/>
      <c r="Q2066" s="51"/>
      <c r="R2066" s="51" t="s">
        <v>13793</v>
      </c>
      <c r="S2066" s="51" t="s">
        <v>6191</v>
      </c>
      <c r="T2066" s="11" t="str">
        <f t="shared" si="2"/>
        <v>Yakabu Ibrahim</v>
      </c>
      <c r="U2066" s="51" t="s">
        <v>80</v>
      </c>
      <c r="V2066" s="51"/>
      <c r="W2066" s="51"/>
      <c r="X2066" s="51" t="s">
        <v>13779</v>
      </c>
      <c r="Y2066" s="8" t="s">
        <v>60</v>
      </c>
      <c r="Z2066" s="12" t="s">
        <v>13780</v>
      </c>
      <c r="AA2066" s="8" t="s">
        <v>60</v>
      </c>
      <c r="AB2066" s="8" t="s">
        <v>60</v>
      </c>
      <c r="AC2066" s="8" t="s">
        <v>60</v>
      </c>
      <c r="AD2066" s="12" t="s">
        <v>13781</v>
      </c>
      <c r="AE2066" s="8" t="s">
        <v>13782</v>
      </c>
      <c r="AF2066" s="8" t="s">
        <v>13783</v>
      </c>
      <c r="AG2066" s="8" t="s">
        <v>2150</v>
      </c>
      <c r="AH2066" s="8" t="s">
        <v>352</v>
      </c>
      <c r="AI2066" s="8" t="s">
        <v>66</v>
      </c>
      <c r="AJ2066" s="8"/>
      <c r="AK2066" s="8"/>
      <c r="AL2066" s="8"/>
      <c r="AM2066" s="8"/>
      <c r="AN2066" s="8" t="s">
        <v>13784</v>
      </c>
      <c r="AO2066" s="8" t="s">
        <v>13785</v>
      </c>
      <c r="AP2066" s="14" t="s">
        <v>13783</v>
      </c>
      <c r="AQ2066" s="11">
        <v>7963.0</v>
      </c>
    </row>
    <row r="2067">
      <c r="A2067" s="8" t="str">
        <f t="shared" si="1"/>
        <v>Justin Kelly</v>
      </c>
      <c r="B2067" s="51" t="s">
        <v>13772</v>
      </c>
      <c r="C2067" s="8" t="s">
        <v>7465</v>
      </c>
      <c r="D2067" s="9" t="s">
        <v>2134</v>
      </c>
      <c r="E2067" s="8" t="s">
        <v>2258</v>
      </c>
      <c r="F2067" s="8" t="s">
        <v>2136</v>
      </c>
      <c r="G2067" s="51" t="s">
        <v>12642</v>
      </c>
      <c r="H2067" s="8" t="s">
        <v>13773</v>
      </c>
      <c r="I2067" s="8" t="s">
        <v>49</v>
      </c>
      <c r="J2067" s="10">
        <v>3.0</v>
      </c>
      <c r="K2067" s="13" t="s">
        <v>13774</v>
      </c>
      <c r="L2067" s="8"/>
      <c r="M2067" s="8"/>
      <c r="N2067" s="51" t="s">
        <v>13794</v>
      </c>
      <c r="O2067" s="51" t="s">
        <v>52</v>
      </c>
      <c r="P2067" s="51"/>
      <c r="Q2067" s="51"/>
      <c r="R2067" s="51" t="s">
        <v>114</v>
      </c>
      <c r="S2067" s="51" t="s">
        <v>2001</v>
      </c>
      <c r="T2067" s="11" t="str">
        <f t="shared" si="2"/>
        <v>Justin Kelly</v>
      </c>
      <c r="U2067" s="51" t="s">
        <v>80</v>
      </c>
      <c r="V2067" s="51"/>
      <c r="W2067" s="51"/>
      <c r="X2067" s="51" t="s">
        <v>13779</v>
      </c>
      <c r="Y2067" s="8" t="s">
        <v>60</v>
      </c>
      <c r="Z2067" s="12" t="s">
        <v>13780</v>
      </c>
      <c r="AA2067" s="8" t="s">
        <v>60</v>
      </c>
      <c r="AB2067" s="8" t="s">
        <v>60</v>
      </c>
      <c r="AC2067" s="8" t="s">
        <v>60</v>
      </c>
      <c r="AD2067" s="12" t="s">
        <v>13781</v>
      </c>
      <c r="AE2067" s="8" t="s">
        <v>13782</v>
      </c>
      <c r="AF2067" s="8" t="s">
        <v>13783</v>
      </c>
      <c r="AG2067" s="8" t="s">
        <v>2150</v>
      </c>
      <c r="AH2067" s="8" t="s">
        <v>352</v>
      </c>
      <c r="AI2067" s="8" t="s">
        <v>66</v>
      </c>
      <c r="AJ2067" s="8"/>
      <c r="AK2067" s="8"/>
      <c r="AL2067" s="8"/>
      <c r="AM2067" s="8"/>
      <c r="AN2067" s="8" t="s">
        <v>13784</v>
      </c>
      <c r="AO2067" s="8" t="s">
        <v>13785</v>
      </c>
      <c r="AP2067" s="14" t="s">
        <v>13783</v>
      </c>
      <c r="AQ2067" s="11">
        <v>7963.0</v>
      </c>
    </row>
    <row r="2068">
      <c r="A2068" s="8" t="str">
        <f t="shared" si="1"/>
        <v>Dan Labbadia</v>
      </c>
      <c r="B2068" s="51" t="s">
        <v>13772</v>
      </c>
      <c r="C2068" s="8" t="s">
        <v>7465</v>
      </c>
      <c r="D2068" s="2" t="s">
        <v>2134</v>
      </c>
      <c r="E2068" s="8" t="s">
        <v>2258</v>
      </c>
      <c r="F2068" s="8" t="s">
        <v>2136</v>
      </c>
      <c r="G2068" s="51" t="s">
        <v>12642</v>
      </c>
      <c r="H2068" s="8" t="s">
        <v>13773</v>
      </c>
      <c r="I2068" s="8" t="s">
        <v>49</v>
      </c>
      <c r="J2068" s="10">
        <v>3.0</v>
      </c>
      <c r="K2068" s="13" t="s">
        <v>13774</v>
      </c>
      <c r="L2068" s="8"/>
      <c r="M2068" s="8"/>
      <c r="N2068" s="51" t="s">
        <v>13795</v>
      </c>
      <c r="O2068" s="51" t="s">
        <v>52</v>
      </c>
      <c r="P2068" s="51"/>
      <c r="Q2068" s="51"/>
      <c r="R2068" s="51" t="s">
        <v>344</v>
      </c>
      <c r="S2068" s="51" t="s">
        <v>13796</v>
      </c>
      <c r="T2068" s="11" t="str">
        <f t="shared" si="2"/>
        <v>Dan Labbadia</v>
      </c>
      <c r="U2068" s="51" t="s">
        <v>80</v>
      </c>
      <c r="V2068" s="51"/>
      <c r="W2068" s="51"/>
      <c r="X2068" s="51" t="s">
        <v>13779</v>
      </c>
      <c r="Y2068" s="56" t="s">
        <v>13797</v>
      </c>
      <c r="Z2068" s="56" t="s">
        <v>13780</v>
      </c>
      <c r="AA2068" s="51" t="s">
        <v>60</v>
      </c>
      <c r="AB2068" s="51" t="s">
        <v>60</v>
      </c>
      <c r="AC2068" s="51" t="s">
        <v>60</v>
      </c>
      <c r="AD2068" s="56" t="s">
        <v>13781</v>
      </c>
      <c r="AE2068" s="51" t="s">
        <v>13782</v>
      </c>
      <c r="AF2068" s="8" t="s">
        <v>13783</v>
      </c>
      <c r="AG2068" s="8" t="s">
        <v>2150</v>
      </c>
      <c r="AH2068" s="8" t="s">
        <v>352</v>
      </c>
      <c r="AI2068" s="8" t="s">
        <v>66</v>
      </c>
      <c r="AJ2068" s="8"/>
      <c r="AK2068" s="8"/>
      <c r="AL2068" s="8"/>
      <c r="AM2068" s="8"/>
      <c r="AN2068" s="8" t="s">
        <v>13784</v>
      </c>
      <c r="AO2068" s="8" t="s">
        <v>13785</v>
      </c>
      <c r="AP2068" s="14" t="s">
        <v>13783</v>
      </c>
      <c r="AQ2068" s="11">
        <v>7963.0</v>
      </c>
    </row>
    <row r="2069">
      <c r="A2069" s="8" t="str">
        <f t="shared" si="1"/>
        <v>Bill Sutherland</v>
      </c>
      <c r="B2069" s="51" t="s">
        <v>13772</v>
      </c>
      <c r="C2069" s="8" t="s">
        <v>7465</v>
      </c>
      <c r="D2069" s="9" t="s">
        <v>2134</v>
      </c>
      <c r="E2069" s="8" t="s">
        <v>2258</v>
      </c>
      <c r="F2069" s="8" t="s">
        <v>2136</v>
      </c>
      <c r="G2069" s="8" t="s">
        <v>12642</v>
      </c>
      <c r="H2069" s="8" t="s">
        <v>13773</v>
      </c>
      <c r="I2069" s="8" t="s">
        <v>49</v>
      </c>
      <c r="J2069" s="10">
        <v>3.0</v>
      </c>
      <c r="K2069" s="8" t="s">
        <v>13774</v>
      </c>
      <c r="L2069" s="8"/>
      <c r="M2069" s="8"/>
      <c r="N2069" s="8" t="s">
        <v>13798</v>
      </c>
      <c r="O2069" s="8" t="s">
        <v>52</v>
      </c>
      <c r="P2069" s="51"/>
      <c r="Q2069" s="51"/>
      <c r="R2069" s="13" t="s">
        <v>1825</v>
      </c>
      <c r="S2069" s="13" t="s">
        <v>13799</v>
      </c>
      <c r="T2069" s="11" t="str">
        <f t="shared" si="2"/>
        <v>Bill Sutherland</v>
      </c>
      <c r="U2069" s="8" t="s">
        <v>80</v>
      </c>
      <c r="V2069" s="8"/>
      <c r="W2069" s="13" t="s">
        <v>13789</v>
      </c>
      <c r="X2069" s="51" t="s">
        <v>13779</v>
      </c>
      <c r="Y2069" s="51" t="s">
        <v>60</v>
      </c>
      <c r="Z2069" s="56" t="s">
        <v>13780</v>
      </c>
      <c r="AA2069" s="51" t="s">
        <v>60</v>
      </c>
      <c r="AB2069" s="51" t="s">
        <v>60</v>
      </c>
      <c r="AC2069" s="51" t="s">
        <v>60</v>
      </c>
      <c r="AD2069" s="56" t="s">
        <v>13781</v>
      </c>
      <c r="AE2069" s="8" t="s">
        <v>13782</v>
      </c>
      <c r="AF2069" s="8" t="s">
        <v>13783</v>
      </c>
      <c r="AG2069" s="8" t="s">
        <v>2150</v>
      </c>
      <c r="AH2069" s="8" t="s">
        <v>352</v>
      </c>
      <c r="AI2069" s="8" t="s">
        <v>66</v>
      </c>
      <c r="AJ2069" s="8"/>
      <c r="AK2069" s="8"/>
      <c r="AL2069" s="8"/>
      <c r="AM2069" s="8"/>
      <c r="AN2069" s="8" t="s">
        <v>13784</v>
      </c>
      <c r="AO2069" s="8" t="s">
        <v>13800</v>
      </c>
      <c r="AP2069" s="14" t="s">
        <v>13783</v>
      </c>
      <c r="AQ2069" s="11">
        <v>7963.0</v>
      </c>
    </row>
    <row r="2070">
      <c r="A2070" s="8" t="str">
        <f t="shared" si="1"/>
        <v>Nazier Torrence Robinson</v>
      </c>
      <c r="B2070" s="51" t="s">
        <v>13772</v>
      </c>
      <c r="C2070" s="8" t="s">
        <v>7465</v>
      </c>
      <c r="D2070" s="9" t="s">
        <v>2134</v>
      </c>
      <c r="E2070" s="8" t="s">
        <v>2258</v>
      </c>
      <c r="F2070" s="8" t="s">
        <v>2136</v>
      </c>
      <c r="G2070" s="8" t="s">
        <v>12642</v>
      </c>
      <c r="H2070" s="8" t="s">
        <v>13773</v>
      </c>
      <c r="I2070" s="8" t="s">
        <v>49</v>
      </c>
      <c r="J2070" s="10">
        <v>3.0</v>
      </c>
      <c r="K2070" s="8" t="s">
        <v>13774</v>
      </c>
      <c r="L2070" s="8"/>
      <c r="M2070" s="8"/>
      <c r="N2070" s="8" t="s">
        <v>13801</v>
      </c>
      <c r="O2070" s="8" t="s">
        <v>52</v>
      </c>
      <c r="P2070" s="51"/>
      <c r="Q2070" s="51"/>
      <c r="R2070" s="13" t="s">
        <v>13802</v>
      </c>
      <c r="S2070" s="13" t="s">
        <v>13803</v>
      </c>
      <c r="T2070" s="11" t="str">
        <f t="shared" si="2"/>
        <v>Nazier Torrence Robinson</v>
      </c>
      <c r="U2070" s="13" t="s">
        <v>80</v>
      </c>
      <c r="V2070" s="8"/>
      <c r="W2070" s="8"/>
      <c r="X2070" s="51" t="s">
        <v>13779</v>
      </c>
      <c r="Y2070" s="51" t="s">
        <v>60</v>
      </c>
      <c r="Z2070" s="56" t="s">
        <v>13780</v>
      </c>
      <c r="AA2070" s="51" t="s">
        <v>60</v>
      </c>
      <c r="AB2070" s="51" t="s">
        <v>60</v>
      </c>
      <c r="AC2070" s="51" t="s">
        <v>60</v>
      </c>
      <c r="AD2070" s="56" t="s">
        <v>13781</v>
      </c>
      <c r="AE2070" s="8" t="s">
        <v>13782</v>
      </c>
      <c r="AF2070" s="8" t="s">
        <v>13783</v>
      </c>
      <c r="AG2070" s="8" t="s">
        <v>2150</v>
      </c>
      <c r="AH2070" s="8" t="s">
        <v>352</v>
      </c>
      <c r="AI2070" s="8" t="s">
        <v>66</v>
      </c>
      <c r="AJ2070" s="8"/>
      <c r="AK2070" s="8"/>
      <c r="AL2070" s="8"/>
      <c r="AM2070" s="8"/>
      <c r="AN2070" s="8" t="s">
        <v>13784</v>
      </c>
      <c r="AO2070" s="8" t="s">
        <v>13800</v>
      </c>
      <c r="AP2070" s="14" t="s">
        <v>13783</v>
      </c>
      <c r="AQ2070" s="11">
        <v>7963.0</v>
      </c>
    </row>
    <row r="2071">
      <c r="A2071" s="8" t="str">
        <f t="shared" si="1"/>
        <v>Gregg Schmidt</v>
      </c>
      <c r="B2071" s="51" t="s">
        <v>13804</v>
      </c>
      <c r="C2071" s="8" t="s">
        <v>13805</v>
      </c>
      <c r="D2071" s="9" t="s">
        <v>2134</v>
      </c>
      <c r="E2071" s="8" t="s">
        <v>13806</v>
      </c>
      <c r="F2071" s="8" t="s">
        <v>2136</v>
      </c>
      <c r="G2071" s="51" t="s">
        <v>12642</v>
      </c>
      <c r="H2071" s="8" t="s">
        <v>13807</v>
      </c>
      <c r="I2071" s="8" t="s">
        <v>49</v>
      </c>
      <c r="J2071" s="10">
        <v>3.04</v>
      </c>
      <c r="K2071" s="13" t="s">
        <v>13808</v>
      </c>
      <c r="L2071" s="8"/>
      <c r="M2071" s="8"/>
      <c r="N2071" s="51" t="s">
        <v>13809</v>
      </c>
      <c r="O2071" s="51" t="s">
        <v>52</v>
      </c>
      <c r="P2071" s="51"/>
      <c r="Q2071" s="51"/>
      <c r="R2071" s="51" t="s">
        <v>13810</v>
      </c>
      <c r="S2071" s="51" t="s">
        <v>12588</v>
      </c>
      <c r="T2071" s="11" t="str">
        <f t="shared" si="2"/>
        <v>Gregg Schmidt</v>
      </c>
      <c r="U2071" s="51" t="s">
        <v>55</v>
      </c>
      <c r="V2071" s="51" t="s">
        <v>13811</v>
      </c>
      <c r="W2071" s="51" t="s">
        <v>13812</v>
      </c>
      <c r="X2071" s="51" t="s">
        <v>13813</v>
      </c>
      <c r="Y2071" s="8" t="s">
        <v>60</v>
      </c>
      <c r="Z2071" s="12" t="s">
        <v>13814</v>
      </c>
      <c r="AA2071" s="8" t="s">
        <v>60</v>
      </c>
      <c r="AB2071" s="12" t="s">
        <v>13815</v>
      </c>
      <c r="AC2071" s="8" t="s">
        <v>60</v>
      </c>
      <c r="AD2071" s="8" t="s">
        <v>60</v>
      </c>
      <c r="AE2071" s="8"/>
      <c r="AF2071" s="8" t="s">
        <v>13816</v>
      </c>
      <c r="AG2071" s="8" t="s">
        <v>2150</v>
      </c>
      <c r="AH2071" s="8" t="s">
        <v>352</v>
      </c>
      <c r="AI2071" s="8" t="s">
        <v>233</v>
      </c>
      <c r="AJ2071" s="8"/>
      <c r="AK2071" s="8" t="s">
        <v>4545</v>
      </c>
      <c r="AL2071" s="8" t="s">
        <v>3727</v>
      </c>
      <c r="AM2071" s="8" t="s">
        <v>2322</v>
      </c>
      <c r="AN2071" s="8" t="s">
        <v>13817</v>
      </c>
      <c r="AO2071" s="8" t="s">
        <v>13818</v>
      </c>
      <c r="AP2071" s="29" t="s">
        <v>13816</v>
      </c>
      <c r="AQ2071" s="11">
        <v>2941.0</v>
      </c>
    </row>
    <row r="2072">
      <c r="A2072" s="8" t="str">
        <f t="shared" si="1"/>
        <v>Sarah Barrett</v>
      </c>
      <c r="B2072" s="51" t="s">
        <v>13804</v>
      </c>
      <c r="C2072" s="8" t="s">
        <v>13805</v>
      </c>
      <c r="D2072" s="9" t="s">
        <v>2134</v>
      </c>
      <c r="E2072" s="8" t="s">
        <v>13806</v>
      </c>
      <c r="F2072" s="8" t="s">
        <v>2136</v>
      </c>
      <c r="G2072" s="8" t="s">
        <v>12642</v>
      </c>
      <c r="H2072" s="8" t="s">
        <v>13807</v>
      </c>
      <c r="I2072" s="8" t="s">
        <v>49</v>
      </c>
      <c r="J2072" s="10">
        <v>3.04</v>
      </c>
      <c r="K2072" s="8" t="s">
        <v>13808</v>
      </c>
      <c r="L2072" s="8"/>
      <c r="M2072" s="8"/>
      <c r="N2072" s="8" t="s">
        <v>13819</v>
      </c>
      <c r="O2072" s="8" t="s">
        <v>52</v>
      </c>
      <c r="P2072" s="51"/>
      <c r="Q2072" s="51"/>
      <c r="R2072" s="13" t="s">
        <v>7659</v>
      </c>
      <c r="S2072" s="13" t="s">
        <v>12011</v>
      </c>
      <c r="T2072" s="11" t="str">
        <f t="shared" si="2"/>
        <v>Sarah Barrett</v>
      </c>
      <c r="U2072" s="8" t="s">
        <v>106</v>
      </c>
      <c r="V2072" s="51" t="s">
        <v>13820</v>
      </c>
      <c r="W2072" s="8"/>
      <c r="X2072" s="51" t="s">
        <v>13813</v>
      </c>
      <c r="Y2072" s="51" t="s">
        <v>60</v>
      </c>
      <c r="Z2072" s="56" t="s">
        <v>13814</v>
      </c>
      <c r="AA2072" s="51" t="s">
        <v>60</v>
      </c>
      <c r="AB2072" s="56" t="s">
        <v>13815</v>
      </c>
      <c r="AC2072" s="56" t="s">
        <v>13821</v>
      </c>
      <c r="AD2072" s="51" t="s">
        <v>60</v>
      </c>
      <c r="AE2072" s="8"/>
      <c r="AF2072" s="8" t="s">
        <v>13816</v>
      </c>
      <c r="AG2072" s="8" t="s">
        <v>2150</v>
      </c>
      <c r="AH2072" s="8" t="s">
        <v>352</v>
      </c>
      <c r="AI2072" s="8" t="s">
        <v>233</v>
      </c>
      <c r="AJ2072" s="8"/>
      <c r="AK2072" s="8" t="s">
        <v>4545</v>
      </c>
      <c r="AL2072" s="8" t="s">
        <v>3727</v>
      </c>
      <c r="AM2072" s="8" t="s">
        <v>2322</v>
      </c>
      <c r="AN2072" s="8" t="s">
        <v>13817</v>
      </c>
      <c r="AO2072" s="8" t="s">
        <v>13822</v>
      </c>
      <c r="AP2072" s="29" t="s">
        <v>13816</v>
      </c>
      <c r="AQ2072" s="11">
        <v>2941.0</v>
      </c>
    </row>
    <row r="2073">
      <c r="A2073" s="8" t="str">
        <f t="shared" si="1"/>
        <v>Shaunnaya Williams</v>
      </c>
      <c r="B2073" s="51" t="s">
        <v>13823</v>
      </c>
      <c r="C2073" s="8" t="s">
        <v>13824</v>
      </c>
      <c r="D2073" s="9" t="s">
        <v>2134</v>
      </c>
      <c r="E2073" s="8" t="s">
        <v>2258</v>
      </c>
      <c r="F2073" s="8" t="s">
        <v>2136</v>
      </c>
      <c r="G2073" s="51" t="s">
        <v>12642</v>
      </c>
      <c r="H2073" s="8" t="s">
        <v>13825</v>
      </c>
      <c r="I2073" s="8" t="s">
        <v>49</v>
      </c>
      <c r="J2073" s="10">
        <v>3.44</v>
      </c>
      <c r="K2073" s="13" t="s">
        <v>13826</v>
      </c>
      <c r="L2073" s="8"/>
      <c r="M2073" s="8"/>
      <c r="N2073" s="51" t="s">
        <v>13827</v>
      </c>
      <c r="O2073" s="51" t="s">
        <v>52</v>
      </c>
      <c r="P2073" s="51"/>
      <c r="Q2073" s="51"/>
      <c r="R2073" s="51" t="s">
        <v>13828</v>
      </c>
      <c r="S2073" s="51" t="s">
        <v>1878</v>
      </c>
      <c r="T2073" s="11" t="str">
        <f t="shared" si="2"/>
        <v>Shaunnaya Williams</v>
      </c>
      <c r="U2073" s="51" t="s">
        <v>2105</v>
      </c>
      <c r="V2073" s="51" t="s">
        <v>13829</v>
      </c>
      <c r="W2073" s="51" t="s">
        <v>13830</v>
      </c>
      <c r="X2073" s="51" t="s">
        <v>13831</v>
      </c>
      <c r="Y2073" s="12" t="s">
        <v>13832</v>
      </c>
      <c r="Z2073" s="12" t="s">
        <v>13833</v>
      </c>
      <c r="AA2073" s="12" t="s">
        <v>13834</v>
      </c>
      <c r="AB2073" s="12" t="s">
        <v>13835</v>
      </c>
      <c r="AC2073" s="12" t="s">
        <v>13836</v>
      </c>
      <c r="AD2073" s="12" t="s">
        <v>6862</v>
      </c>
      <c r="AE2073" s="8" t="s">
        <v>13837</v>
      </c>
      <c r="AF2073" s="8" t="s">
        <v>2258</v>
      </c>
      <c r="AG2073" s="8" t="s">
        <v>2150</v>
      </c>
      <c r="AH2073" s="8" t="s">
        <v>352</v>
      </c>
      <c r="AI2073" s="8" t="s">
        <v>233</v>
      </c>
      <c r="AJ2073" s="8"/>
      <c r="AK2073" s="8" t="s">
        <v>4943</v>
      </c>
      <c r="AL2073" s="8" t="s">
        <v>235</v>
      </c>
      <c r="AM2073" s="8" t="s">
        <v>3322</v>
      </c>
      <c r="AN2073" s="8" t="s">
        <v>13838</v>
      </c>
      <c r="AO2073" s="8" t="s">
        <v>13839</v>
      </c>
      <c r="AP2073" s="29" t="s">
        <v>2258</v>
      </c>
      <c r="AQ2073" s="11">
        <v>4936.0</v>
      </c>
    </row>
    <row r="2074">
      <c r="A2074" s="8" t="str">
        <f t="shared" si="1"/>
        <v>Nicholas Noheimer</v>
      </c>
      <c r="B2074" s="51" t="s">
        <v>13823</v>
      </c>
      <c r="C2074" s="8" t="s">
        <v>13824</v>
      </c>
      <c r="D2074" s="9" t="s">
        <v>2134</v>
      </c>
      <c r="E2074" s="8" t="s">
        <v>2258</v>
      </c>
      <c r="F2074" s="8" t="s">
        <v>2136</v>
      </c>
      <c r="G2074" s="51" t="s">
        <v>12642</v>
      </c>
      <c r="H2074" s="8" t="s">
        <v>13825</v>
      </c>
      <c r="I2074" s="8" t="s">
        <v>49</v>
      </c>
      <c r="J2074" s="10">
        <v>3.44</v>
      </c>
      <c r="K2074" s="13" t="s">
        <v>13826</v>
      </c>
      <c r="L2074" s="8"/>
      <c r="M2074" s="8"/>
      <c r="N2074" s="51" t="s">
        <v>13840</v>
      </c>
      <c r="O2074" s="51" t="s">
        <v>52</v>
      </c>
      <c r="P2074" s="51"/>
      <c r="Q2074" s="51"/>
      <c r="R2074" s="51" t="s">
        <v>1758</v>
      </c>
      <c r="S2074" s="51" t="s">
        <v>13841</v>
      </c>
      <c r="T2074" s="11" t="str">
        <f t="shared" si="2"/>
        <v>Nicholas Noheimer</v>
      </c>
      <c r="U2074" s="51" t="s">
        <v>106</v>
      </c>
      <c r="V2074" s="51" t="s">
        <v>13842</v>
      </c>
      <c r="W2074" s="51" t="s">
        <v>13843</v>
      </c>
      <c r="X2074" s="51" t="s">
        <v>13831</v>
      </c>
      <c r="Y2074" s="8" t="s">
        <v>60</v>
      </c>
      <c r="Z2074" s="12" t="s">
        <v>13833</v>
      </c>
      <c r="AA2074" s="8" t="s">
        <v>60</v>
      </c>
      <c r="AB2074" s="12" t="s">
        <v>13835</v>
      </c>
      <c r="AC2074" s="8" t="s">
        <v>60</v>
      </c>
      <c r="AD2074" s="12" t="s">
        <v>6862</v>
      </c>
      <c r="AE2074" s="8" t="s">
        <v>13837</v>
      </c>
      <c r="AF2074" s="8" t="s">
        <v>2258</v>
      </c>
      <c r="AG2074" s="8" t="s">
        <v>2150</v>
      </c>
      <c r="AH2074" s="8" t="s">
        <v>352</v>
      </c>
      <c r="AI2074" s="8" t="s">
        <v>233</v>
      </c>
      <c r="AJ2074" s="8"/>
      <c r="AK2074" s="8" t="s">
        <v>4943</v>
      </c>
      <c r="AL2074" s="8" t="s">
        <v>235</v>
      </c>
      <c r="AM2074" s="8" t="s">
        <v>3322</v>
      </c>
      <c r="AN2074" s="8" t="s">
        <v>13838</v>
      </c>
      <c r="AO2074" s="8" t="s">
        <v>13839</v>
      </c>
      <c r="AP2074" s="29" t="s">
        <v>2258</v>
      </c>
      <c r="AQ2074" s="11">
        <v>4936.0</v>
      </c>
    </row>
    <row r="2075">
      <c r="A2075" s="8" t="str">
        <f t="shared" si="1"/>
        <v>Alexandria Earl-Givan</v>
      </c>
      <c r="B2075" s="51" t="s">
        <v>13823</v>
      </c>
      <c r="C2075" s="8" t="s">
        <v>13824</v>
      </c>
      <c r="D2075" s="9" t="s">
        <v>2134</v>
      </c>
      <c r="E2075" s="8" t="s">
        <v>2258</v>
      </c>
      <c r="F2075" s="8" t="s">
        <v>2136</v>
      </c>
      <c r="G2075" s="51" t="s">
        <v>12642</v>
      </c>
      <c r="H2075" s="8" t="s">
        <v>13825</v>
      </c>
      <c r="I2075" s="8" t="s">
        <v>49</v>
      </c>
      <c r="J2075" s="10">
        <v>3.44</v>
      </c>
      <c r="K2075" s="13" t="s">
        <v>13826</v>
      </c>
      <c r="L2075" s="8"/>
      <c r="M2075" s="8"/>
      <c r="N2075" s="51" t="s">
        <v>13844</v>
      </c>
      <c r="O2075" s="51" t="s">
        <v>52</v>
      </c>
      <c r="P2075" s="51"/>
      <c r="Q2075" s="51"/>
      <c r="R2075" s="51" t="s">
        <v>13845</v>
      </c>
      <c r="S2075" s="51" t="s">
        <v>13846</v>
      </c>
      <c r="T2075" s="11" t="str">
        <f t="shared" si="2"/>
        <v>Alexandria Earl-Givan</v>
      </c>
      <c r="U2075" s="51" t="s">
        <v>80</v>
      </c>
      <c r="V2075" s="51" t="s">
        <v>13847</v>
      </c>
      <c r="W2075" s="51" t="s">
        <v>13848</v>
      </c>
      <c r="X2075" s="51" t="s">
        <v>13831</v>
      </c>
      <c r="Y2075" s="8" t="s">
        <v>60</v>
      </c>
      <c r="Z2075" s="12" t="s">
        <v>13833</v>
      </c>
      <c r="AA2075" s="8" t="s">
        <v>60</v>
      </c>
      <c r="AB2075" s="12" t="s">
        <v>13835</v>
      </c>
      <c r="AC2075" s="8" t="s">
        <v>60</v>
      </c>
      <c r="AD2075" s="12" t="s">
        <v>6862</v>
      </c>
      <c r="AE2075" s="8" t="s">
        <v>13837</v>
      </c>
      <c r="AF2075" s="8" t="s">
        <v>2258</v>
      </c>
      <c r="AG2075" s="8" t="s">
        <v>2150</v>
      </c>
      <c r="AH2075" s="8" t="s">
        <v>352</v>
      </c>
      <c r="AI2075" s="8" t="s">
        <v>233</v>
      </c>
      <c r="AJ2075" s="8"/>
      <c r="AK2075" s="8" t="s">
        <v>4943</v>
      </c>
      <c r="AL2075" s="8" t="s">
        <v>235</v>
      </c>
      <c r="AM2075" s="8" t="s">
        <v>3322</v>
      </c>
      <c r="AN2075" s="8" t="s">
        <v>13838</v>
      </c>
      <c r="AO2075" s="8" t="s">
        <v>13839</v>
      </c>
      <c r="AP2075" s="29" t="s">
        <v>2258</v>
      </c>
      <c r="AQ2075" s="11">
        <v>4936.0</v>
      </c>
    </row>
    <row r="2076">
      <c r="A2076" s="8" t="str">
        <f t="shared" si="1"/>
        <v>Wenka Vil</v>
      </c>
      <c r="B2076" s="51" t="s">
        <v>13823</v>
      </c>
      <c r="C2076" s="8" t="s">
        <v>13824</v>
      </c>
      <c r="D2076" s="9" t="s">
        <v>2134</v>
      </c>
      <c r="E2076" s="8" t="s">
        <v>2258</v>
      </c>
      <c r="F2076" s="8" t="s">
        <v>2136</v>
      </c>
      <c r="G2076" s="51" t="s">
        <v>12642</v>
      </c>
      <c r="H2076" s="8" t="s">
        <v>13825</v>
      </c>
      <c r="I2076" s="8" t="s">
        <v>49</v>
      </c>
      <c r="J2076" s="10">
        <v>3.44</v>
      </c>
      <c r="K2076" s="13" t="s">
        <v>13826</v>
      </c>
      <c r="L2076" s="8"/>
      <c r="M2076" s="8"/>
      <c r="N2076" s="51" t="s">
        <v>13849</v>
      </c>
      <c r="O2076" s="8" t="s">
        <v>52</v>
      </c>
      <c r="P2076" s="51"/>
      <c r="Q2076" s="51"/>
      <c r="R2076" s="57" t="s">
        <v>13850</v>
      </c>
      <c r="S2076" s="57" t="s">
        <v>13851</v>
      </c>
      <c r="T2076" s="11" t="str">
        <f t="shared" si="2"/>
        <v>Wenka Vil</v>
      </c>
      <c r="U2076" s="51" t="s">
        <v>80</v>
      </c>
      <c r="V2076" s="51"/>
      <c r="W2076" s="51"/>
      <c r="X2076" s="51" t="s">
        <v>13831</v>
      </c>
      <c r="Y2076" s="51" t="s">
        <v>60</v>
      </c>
      <c r="Z2076" s="56" t="s">
        <v>13852</v>
      </c>
      <c r="AA2076" s="51" t="s">
        <v>60</v>
      </c>
      <c r="AB2076" s="56" t="s">
        <v>13835</v>
      </c>
      <c r="AC2076" s="51" t="s">
        <v>60</v>
      </c>
      <c r="AD2076" s="56" t="s">
        <v>13853</v>
      </c>
      <c r="AE2076" s="51" t="s">
        <v>13837</v>
      </c>
      <c r="AF2076" s="8" t="s">
        <v>2258</v>
      </c>
      <c r="AG2076" s="8" t="s">
        <v>2150</v>
      </c>
      <c r="AH2076" s="8" t="s">
        <v>352</v>
      </c>
      <c r="AI2076" s="8" t="s">
        <v>233</v>
      </c>
      <c r="AJ2076" s="8"/>
      <c r="AK2076" s="13" t="s">
        <v>4943</v>
      </c>
      <c r="AL2076" s="13" t="s">
        <v>235</v>
      </c>
      <c r="AM2076" s="13" t="s">
        <v>3322</v>
      </c>
      <c r="AN2076" s="8" t="s">
        <v>13838</v>
      </c>
      <c r="AO2076" s="8" t="s">
        <v>13854</v>
      </c>
      <c r="AP2076" s="29" t="s">
        <v>2258</v>
      </c>
      <c r="AQ2076" s="11">
        <v>4936.0</v>
      </c>
    </row>
    <row r="2077">
      <c r="A2077" s="8" t="str">
        <f t="shared" si="1"/>
        <v>Joe Dare</v>
      </c>
      <c r="B2077" s="51" t="s">
        <v>13855</v>
      </c>
      <c r="C2077" s="8" t="s">
        <v>13805</v>
      </c>
      <c r="D2077" s="2" t="s">
        <v>2302</v>
      </c>
      <c r="E2077" s="8" t="s">
        <v>8396</v>
      </c>
      <c r="F2077" s="8" t="s">
        <v>2304</v>
      </c>
      <c r="G2077" s="51" t="s">
        <v>12642</v>
      </c>
      <c r="H2077" s="8" t="s">
        <v>13856</v>
      </c>
      <c r="I2077" s="8" t="s">
        <v>49</v>
      </c>
      <c r="J2077" s="10">
        <v>2.9</v>
      </c>
      <c r="K2077" s="13" t="s">
        <v>13857</v>
      </c>
      <c r="L2077" s="8"/>
      <c r="M2077" s="8"/>
      <c r="N2077" s="51" t="s">
        <v>13858</v>
      </c>
      <c r="O2077" s="51" t="s">
        <v>52</v>
      </c>
      <c r="P2077" s="51"/>
      <c r="Q2077" s="51"/>
      <c r="R2077" s="51" t="s">
        <v>1075</v>
      </c>
      <c r="S2077" s="51" t="s">
        <v>13859</v>
      </c>
      <c r="T2077" s="11" t="str">
        <f t="shared" si="2"/>
        <v>Joe Dare</v>
      </c>
      <c r="U2077" s="51" t="s">
        <v>55</v>
      </c>
      <c r="V2077" s="51" t="s">
        <v>13860</v>
      </c>
      <c r="W2077" s="51" t="s">
        <v>13861</v>
      </c>
      <c r="X2077" s="51" t="s">
        <v>13862</v>
      </c>
      <c r="Y2077" s="51"/>
      <c r="Z2077" s="51" t="s">
        <v>60</v>
      </c>
      <c r="AA2077" s="51" t="s">
        <v>60</v>
      </c>
      <c r="AB2077" s="51" t="s">
        <v>60</v>
      </c>
      <c r="AC2077" s="51" t="s">
        <v>60</v>
      </c>
      <c r="AD2077" s="56" t="s">
        <v>13863</v>
      </c>
      <c r="AE2077" s="51" t="s">
        <v>13864</v>
      </c>
      <c r="AF2077" s="8" t="s">
        <v>13865</v>
      </c>
      <c r="AG2077" s="8" t="s">
        <v>2319</v>
      </c>
      <c r="AH2077" s="8" t="s">
        <v>134</v>
      </c>
      <c r="AI2077" s="8" t="s">
        <v>233</v>
      </c>
      <c r="AJ2077" s="8"/>
      <c r="AK2077" s="8"/>
      <c r="AL2077" s="8"/>
      <c r="AM2077" s="8"/>
      <c r="AN2077" s="8" t="s">
        <v>13866</v>
      </c>
      <c r="AO2077" s="8" t="s">
        <v>13867</v>
      </c>
      <c r="AP2077" s="29" t="s">
        <v>13865</v>
      </c>
      <c r="AQ2077" s="11">
        <v>698.0</v>
      </c>
    </row>
    <row r="2078">
      <c r="A2078" s="8" t="str">
        <f t="shared" si="1"/>
        <v>Marquise Berry</v>
      </c>
      <c r="B2078" s="51" t="s">
        <v>13855</v>
      </c>
      <c r="C2078" s="8" t="s">
        <v>13805</v>
      </c>
      <c r="D2078" s="2" t="s">
        <v>2302</v>
      </c>
      <c r="E2078" s="51" t="s">
        <v>8396</v>
      </c>
      <c r="F2078" s="51" t="s">
        <v>2304</v>
      </c>
      <c r="G2078" s="51" t="s">
        <v>12642</v>
      </c>
      <c r="H2078" s="51" t="s">
        <v>13856</v>
      </c>
      <c r="I2078" s="51" t="s">
        <v>49</v>
      </c>
      <c r="J2078" s="66">
        <v>2.9</v>
      </c>
      <c r="K2078" s="51" t="s">
        <v>13857</v>
      </c>
      <c r="L2078" s="51" t="s">
        <v>86</v>
      </c>
      <c r="M2078" s="51" t="s">
        <v>86</v>
      </c>
      <c r="N2078" s="51" t="s">
        <v>13868</v>
      </c>
      <c r="O2078" s="51" t="s">
        <v>52</v>
      </c>
      <c r="P2078" s="51"/>
      <c r="Q2078" s="51"/>
      <c r="R2078" s="51" t="s">
        <v>13869</v>
      </c>
      <c r="S2078" s="51" t="s">
        <v>13870</v>
      </c>
      <c r="T2078" s="11" t="str">
        <f t="shared" si="2"/>
        <v>Marquise Berry</v>
      </c>
      <c r="U2078" s="51" t="s">
        <v>80</v>
      </c>
      <c r="V2078" s="51" t="s">
        <v>86</v>
      </c>
      <c r="W2078" s="51" t="s">
        <v>86</v>
      </c>
      <c r="X2078" s="51" t="s">
        <v>13862</v>
      </c>
      <c r="Y2078" s="51" t="s">
        <v>60</v>
      </c>
      <c r="Z2078" s="56" t="s">
        <v>13871</v>
      </c>
      <c r="AA2078" s="51" t="s">
        <v>60</v>
      </c>
      <c r="AB2078" s="56" t="s">
        <v>13872</v>
      </c>
      <c r="AC2078" s="51" t="s">
        <v>60</v>
      </c>
      <c r="AD2078" s="56" t="s">
        <v>13863</v>
      </c>
      <c r="AE2078" s="51" t="s">
        <v>13864</v>
      </c>
      <c r="AF2078" s="51" t="s">
        <v>13865</v>
      </c>
      <c r="AG2078" s="51" t="s">
        <v>2319</v>
      </c>
      <c r="AH2078" s="51" t="s">
        <v>134</v>
      </c>
      <c r="AI2078" s="51" t="s">
        <v>233</v>
      </c>
      <c r="AJ2078" s="51" t="s">
        <v>86</v>
      </c>
      <c r="AK2078" s="51" t="s">
        <v>86</v>
      </c>
      <c r="AL2078" s="51" t="s">
        <v>86</v>
      </c>
      <c r="AM2078" s="51" t="s">
        <v>86</v>
      </c>
      <c r="AN2078" s="51" t="s">
        <v>13866</v>
      </c>
      <c r="AO2078" s="51" t="s">
        <v>13867</v>
      </c>
      <c r="AP2078" s="67" t="s">
        <v>13865</v>
      </c>
      <c r="AQ2078" s="68">
        <v>698.0</v>
      </c>
    </row>
    <row r="2079">
      <c r="A2079" s="8" t="str">
        <f t="shared" si="1"/>
        <v>Andrew Horn</v>
      </c>
      <c r="B2079" s="51" t="s">
        <v>13855</v>
      </c>
      <c r="C2079" s="8" t="s">
        <v>13805</v>
      </c>
      <c r="D2079" s="2" t="s">
        <v>2302</v>
      </c>
      <c r="E2079" s="51" t="s">
        <v>8396</v>
      </c>
      <c r="F2079" s="51" t="s">
        <v>2304</v>
      </c>
      <c r="G2079" s="51" t="s">
        <v>12642</v>
      </c>
      <c r="H2079" s="51" t="s">
        <v>13856</v>
      </c>
      <c r="I2079" s="51" t="s">
        <v>49</v>
      </c>
      <c r="J2079" s="66">
        <v>2.9</v>
      </c>
      <c r="K2079" s="51" t="s">
        <v>13857</v>
      </c>
      <c r="L2079" s="51" t="s">
        <v>86</v>
      </c>
      <c r="M2079" s="51" t="s">
        <v>86</v>
      </c>
      <c r="N2079" s="51" t="s">
        <v>13873</v>
      </c>
      <c r="O2079" s="51" t="s">
        <v>52</v>
      </c>
      <c r="P2079" s="51"/>
      <c r="Q2079" s="51"/>
      <c r="R2079" s="51" t="s">
        <v>53</v>
      </c>
      <c r="S2079" s="51" t="s">
        <v>13874</v>
      </c>
      <c r="T2079" s="11" t="str">
        <f t="shared" si="2"/>
        <v>Andrew Horn</v>
      </c>
      <c r="U2079" s="51" t="s">
        <v>80</v>
      </c>
      <c r="V2079" s="51" t="s">
        <v>86</v>
      </c>
      <c r="W2079" s="51" t="s">
        <v>86</v>
      </c>
      <c r="X2079" s="51" t="s">
        <v>13862</v>
      </c>
      <c r="Y2079" s="56" t="s">
        <v>13875</v>
      </c>
      <c r="Z2079" s="56" t="s">
        <v>13871</v>
      </c>
      <c r="AA2079" s="51" t="s">
        <v>60</v>
      </c>
      <c r="AB2079" s="56" t="s">
        <v>13872</v>
      </c>
      <c r="AC2079" s="51" t="s">
        <v>60</v>
      </c>
      <c r="AD2079" s="56" t="s">
        <v>13863</v>
      </c>
      <c r="AE2079" s="51" t="s">
        <v>13864</v>
      </c>
      <c r="AF2079" s="51" t="s">
        <v>13865</v>
      </c>
      <c r="AG2079" s="51" t="s">
        <v>2319</v>
      </c>
      <c r="AH2079" s="51" t="s">
        <v>134</v>
      </c>
      <c r="AI2079" s="51" t="s">
        <v>233</v>
      </c>
      <c r="AJ2079" s="51" t="s">
        <v>86</v>
      </c>
      <c r="AK2079" s="51" t="s">
        <v>86</v>
      </c>
      <c r="AL2079" s="51" t="s">
        <v>86</v>
      </c>
      <c r="AM2079" s="51" t="s">
        <v>86</v>
      </c>
      <c r="AN2079" s="51" t="s">
        <v>13866</v>
      </c>
      <c r="AO2079" s="51" t="s">
        <v>13867</v>
      </c>
      <c r="AP2079" s="67" t="s">
        <v>13865</v>
      </c>
      <c r="AQ2079" s="68">
        <v>698.0</v>
      </c>
    </row>
    <row r="2080">
      <c r="A2080" s="8" t="str">
        <f t="shared" si="1"/>
        <v>Nehemiah Kent</v>
      </c>
      <c r="B2080" s="51" t="s">
        <v>13855</v>
      </c>
      <c r="C2080" s="8" t="s">
        <v>13805</v>
      </c>
      <c r="D2080" s="2" t="s">
        <v>2302</v>
      </c>
      <c r="E2080" s="51" t="s">
        <v>8396</v>
      </c>
      <c r="F2080" s="51" t="s">
        <v>2304</v>
      </c>
      <c r="G2080" s="51" t="s">
        <v>12642</v>
      </c>
      <c r="H2080" s="51" t="s">
        <v>13856</v>
      </c>
      <c r="I2080" s="51" t="s">
        <v>49</v>
      </c>
      <c r="J2080" s="66">
        <v>2.9</v>
      </c>
      <c r="K2080" s="51" t="s">
        <v>13857</v>
      </c>
      <c r="L2080" s="51" t="s">
        <v>86</v>
      </c>
      <c r="M2080" s="51" t="s">
        <v>86</v>
      </c>
      <c r="N2080" s="51" t="s">
        <v>13876</v>
      </c>
      <c r="O2080" s="51" t="s">
        <v>52</v>
      </c>
      <c r="P2080" s="51"/>
      <c r="Q2080" s="51"/>
      <c r="R2080" s="51" t="s">
        <v>13877</v>
      </c>
      <c r="S2080" s="51" t="s">
        <v>8690</v>
      </c>
      <c r="T2080" s="11" t="str">
        <f t="shared" si="2"/>
        <v>Nehemiah Kent</v>
      </c>
      <c r="U2080" s="51" t="s">
        <v>80</v>
      </c>
      <c r="V2080" s="51" t="s">
        <v>86</v>
      </c>
      <c r="W2080" s="51" t="s">
        <v>86</v>
      </c>
      <c r="X2080" s="51" t="s">
        <v>13862</v>
      </c>
      <c r="Y2080" s="51" t="s">
        <v>60</v>
      </c>
      <c r="Z2080" s="56" t="s">
        <v>13871</v>
      </c>
      <c r="AA2080" s="51" t="s">
        <v>60</v>
      </c>
      <c r="AB2080" s="56" t="s">
        <v>13872</v>
      </c>
      <c r="AC2080" s="51" t="s">
        <v>60</v>
      </c>
      <c r="AD2080" s="56" t="s">
        <v>13863</v>
      </c>
      <c r="AE2080" s="51" t="s">
        <v>13864</v>
      </c>
      <c r="AF2080" s="51" t="s">
        <v>13865</v>
      </c>
      <c r="AG2080" s="51" t="s">
        <v>2319</v>
      </c>
      <c r="AH2080" s="51" t="s">
        <v>134</v>
      </c>
      <c r="AI2080" s="51" t="s">
        <v>233</v>
      </c>
      <c r="AJ2080" s="51" t="s">
        <v>86</v>
      </c>
      <c r="AK2080" s="51" t="s">
        <v>86</v>
      </c>
      <c r="AL2080" s="51" t="s">
        <v>86</v>
      </c>
      <c r="AM2080" s="51" t="s">
        <v>86</v>
      </c>
      <c r="AN2080" s="51" t="s">
        <v>13866</v>
      </c>
      <c r="AO2080" s="51" t="s">
        <v>13867</v>
      </c>
      <c r="AP2080" s="67" t="s">
        <v>13865</v>
      </c>
      <c r="AQ2080" s="68">
        <v>698.0</v>
      </c>
    </row>
    <row r="2081">
      <c r="A2081" s="8" t="str">
        <f t="shared" si="1"/>
        <v>Reggie Hopkins</v>
      </c>
      <c r="B2081" s="51" t="s">
        <v>13878</v>
      </c>
      <c r="C2081" s="8" t="s">
        <v>13805</v>
      </c>
      <c r="D2081" s="2" t="s">
        <v>2302</v>
      </c>
      <c r="E2081" s="8" t="s">
        <v>13879</v>
      </c>
      <c r="F2081" s="8" t="s">
        <v>2304</v>
      </c>
      <c r="G2081" s="51" t="s">
        <v>12642</v>
      </c>
      <c r="H2081" s="8" t="s">
        <v>13880</v>
      </c>
      <c r="I2081" s="8" t="s">
        <v>49</v>
      </c>
      <c r="J2081" s="10">
        <v>3.2</v>
      </c>
      <c r="K2081" s="8" t="s">
        <v>13881</v>
      </c>
      <c r="L2081" s="8" t="s">
        <v>86</v>
      </c>
      <c r="M2081" s="8" t="s">
        <v>86</v>
      </c>
      <c r="N2081" s="51" t="s">
        <v>13882</v>
      </c>
      <c r="O2081" s="51" t="s">
        <v>52</v>
      </c>
      <c r="P2081" s="51"/>
      <c r="Q2081" s="51"/>
      <c r="R2081" s="51" t="s">
        <v>8279</v>
      </c>
      <c r="S2081" s="51" t="s">
        <v>8226</v>
      </c>
      <c r="T2081" s="11" t="str">
        <f t="shared" si="2"/>
        <v>Reggie Hopkins</v>
      </c>
      <c r="U2081" s="8" t="s">
        <v>55</v>
      </c>
      <c r="V2081" s="51" t="s">
        <v>13883</v>
      </c>
      <c r="W2081" s="51" t="s">
        <v>86</v>
      </c>
      <c r="X2081" s="51" t="s">
        <v>13884</v>
      </c>
      <c r="Y2081" s="51" t="s">
        <v>60</v>
      </c>
      <c r="Z2081" s="56" t="s">
        <v>13885</v>
      </c>
      <c r="AA2081" s="51" t="s">
        <v>60</v>
      </c>
      <c r="AB2081" s="56" t="s">
        <v>13886</v>
      </c>
      <c r="AC2081" s="51" t="s">
        <v>60</v>
      </c>
      <c r="AD2081" s="56" t="s">
        <v>13887</v>
      </c>
      <c r="AE2081" s="51" t="s">
        <v>13888</v>
      </c>
      <c r="AF2081" s="8" t="s">
        <v>13889</v>
      </c>
      <c r="AG2081" s="8" t="s">
        <v>2319</v>
      </c>
      <c r="AH2081" s="8" t="s">
        <v>4581</v>
      </c>
      <c r="AI2081" s="8" t="s">
        <v>233</v>
      </c>
      <c r="AJ2081" s="8" t="s">
        <v>86</v>
      </c>
      <c r="AK2081" s="8" t="s">
        <v>86</v>
      </c>
      <c r="AL2081" s="8" t="s">
        <v>86</v>
      </c>
      <c r="AM2081" s="8" t="s">
        <v>86</v>
      </c>
      <c r="AN2081" s="8" t="s">
        <v>13890</v>
      </c>
      <c r="AO2081" s="8" t="s">
        <v>13891</v>
      </c>
      <c r="AP2081" s="29" t="s">
        <v>13889</v>
      </c>
      <c r="AQ2081" s="11">
        <v>8862.0</v>
      </c>
    </row>
    <row r="2082">
      <c r="A2082" s="8" t="str">
        <f t="shared" si="1"/>
        <v>Keith Jones</v>
      </c>
      <c r="B2082" s="51" t="s">
        <v>13878</v>
      </c>
      <c r="C2082" s="8" t="s">
        <v>13805</v>
      </c>
      <c r="D2082" s="9" t="s">
        <v>2302</v>
      </c>
      <c r="E2082" s="8" t="s">
        <v>13879</v>
      </c>
      <c r="F2082" s="8" t="s">
        <v>2304</v>
      </c>
      <c r="G2082" s="51" t="s">
        <v>12642</v>
      </c>
      <c r="H2082" s="8" t="s">
        <v>13880</v>
      </c>
      <c r="I2082" s="8" t="s">
        <v>49</v>
      </c>
      <c r="J2082" s="10">
        <v>3.2</v>
      </c>
      <c r="K2082" s="13" t="s">
        <v>13881</v>
      </c>
      <c r="L2082" s="8"/>
      <c r="M2082" s="8"/>
      <c r="N2082" s="51" t="s">
        <v>13892</v>
      </c>
      <c r="O2082" s="51" t="s">
        <v>52</v>
      </c>
      <c r="P2082" s="51"/>
      <c r="Q2082" s="51"/>
      <c r="R2082" s="51" t="s">
        <v>4698</v>
      </c>
      <c r="S2082" s="51" t="s">
        <v>1937</v>
      </c>
      <c r="T2082" s="11" t="str">
        <f t="shared" si="2"/>
        <v>Keith Jones</v>
      </c>
      <c r="U2082" s="51" t="s">
        <v>640</v>
      </c>
      <c r="V2082" s="51" t="s">
        <v>13893</v>
      </c>
      <c r="W2082" s="51"/>
      <c r="X2082" s="51" t="s">
        <v>13884</v>
      </c>
      <c r="Y2082" s="12" t="s">
        <v>13894</v>
      </c>
      <c r="Z2082" s="12" t="s">
        <v>13885</v>
      </c>
      <c r="AA2082" s="8" t="s">
        <v>60</v>
      </c>
      <c r="AB2082" s="12" t="s">
        <v>13895</v>
      </c>
      <c r="AC2082" s="8" t="s">
        <v>60</v>
      </c>
      <c r="AD2082" s="8" t="s">
        <v>60</v>
      </c>
      <c r="AE2082" s="8" t="s">
        <v>13888</v>
      </c>
      <c r="AF2082" s="8" t="s">
        <v>13889</v>
      </c>
      <c r="AG2082" s="8" t="s">
        <v>2319</v>
      </c>
      <c r="AH2082" s="8" t="s">
        <v>4581</v>
      </c>
      <c r="AI2082" s="8" t="s">
        <v>233</v>
      </c>
      <c r="AJ2082" s="8"/>
      <c r="AK2082" s="8"/>
      <c r="AL2082" s="8"/>
      <c r="AM2082" s="8"/>
      <c r="AN2082" s="8" t="s">
        <v>13890</v>
      </c>
      <c r="AO2082" s="8" t="s">
        <v>13891</v>
      </c>
      <c r="AP2082" s="29" t="s">
        <v>13889</v>
      </c>
      <c r="AQ2082" s="11">
        <v>8862.0</v>
      </c>
    </row>
    <row r="2083">
      <c r="A2083" s="8" t="str">
        <f t="shared" si="1"/>
        <v>Ben Brown</v>
      </c>
      <c r="B2083" s="51" t="s">
        <v>13878</v>
      </c>
      <c r="C2083" s="8" t="s">
        <v>13805</v>
      </c>
      <c r="D2083" s="2" t="s">
        <v>2302</v>
      </c>
      <c r="E2083" s="8" t="s">
        <v>13879</v>
      </c>
      <c r="F2083" s="8" t="s">
        <v>2304</v>
      </c>
      <c r="G2083" s="51" t="s">
        <v>12642</v>
      </c>
      <c r="H2083" s="8" t="s">
        <v>13880</v>
      </c>
      <c r="I2083" s="8" t="s">
        <v>49</v>
      </c>
      <c r="J2083" s="10">
        <v>3.2</v>
      </c>
      <c r="K2083" s="8" t="s">
        <v>13881</v>
      </c>
      <c r="L2083" s="8" t="s">
        <v>86</v>
      </c>
      <c r="M2083" s="8" t="s">
        <v>86</v>
      </c>
      <c r="N2083" s="51" t="s">
        <v>13896</v>
      </c>
      <c r="O2083" s="51" t="s">
        <v>52</v>
      </c>
      <c r="P2083" s="51"/>
      <c r="Q2083" s="51"/>
      <c r="R2083" s="51" t="s">
        <v>2944</v>
      </c>
      <c r="S2083" s="51" t="s">
        <v>485</v>
      </c>
      <c r="T2083" s="11" t="str">
        <f t="shared" si="2"/>
        <v>Ben Brown</v>
      </c>
      <c r="U2083" s="51" t="s">
        <v>80</v>
      </c>
      <c r="V2083" s="51" t="s">
        <v>13897</v>
      </c>
      <c r="W2083" s="51" t="s">
        <v>86</v>
      </c>
      <c r="X2083" s="51" t="s">
        <v>13884</v>
      </c>
      <c r="Y2083" s="51" t="s">
        <v>60</v>
      </c>
      <c r="Z2083" s="56" t="s">
        <v>13885</v>
      </c>
      <c r="AA2083" s="56" t="s">
        <v>13898</v>
      </c>
      <c r="AB2083" s="56" t="s">
        <v>13886</v>
      </c>
      <c r="AC2083" s="51" t="s">
        <v>60</v>
      </c>
      <c r="AD2083" s="56" t="s">
        <v>13887</v>
      </c>
      <c r="AE2083" s="51" t="s">
        <v>13888</v>
      </c>
      <c r="AF2083" s="8" t="s">
        <v>13889</v>
      </c>
      <c r="AG2083" s="8" t="s">
        <v>2319</v>
      </c>
      <c r="AH2083" s="8" t="s">
        <v>4581</v>
      </c>
      <c r="AI2083" s="8" t="s">
        <v>233</v>
      </c>
      <c r="AJ2083" s="8" t="s">
        <v>86</v>
      </c>
      <c r="AK2083" s="8" t="s">
        <v>86</v>
      </c>
      <c r="AL2083" s="8" t="s">
        <v>86</v>
      </c>
      <c r="AM2083" s="8" t="s">
        <v>86</v>
      </c>
      <c r="AN2083" s="8" t="s">
        <v>13890</v>
      </c>
      <c r="AO2083" s="8" t="s">
        <v>13891</v>
      </c>
      <c r="AP2083" s="29" t="s">
        <v>13889</v>
      </c>
      <c r="AQ2083" s="11">
        <v>8862.0</v>
      </c>
    </row>
    <row r="2084">
      <c r="A2084" s="8" t="str">
        <f t="shared" si="1"/>
        <v>Isis Pinkney</v>
      </c>
      <c r="B2084" s="51" t="s">
        <v>13878</v>
      </c>
      <c r="C2084" s="8" t="s">
        <v>13805</v>
      </c>
      <c r="D2084" s="9" t="s">
        <v>2302</v>
      </c>
      <c r="E2084" s="8" t="s">
        <v>13879</v>
      </c>
      <c r="F2084" s="8" t="s">
        <v>2304</v>
      </c>
      <c r="G2084" s="51" t="s">
        <v>12642</v>
      </c>
      <c r="H2084" s="8" t="s">
        <v>13880</v>
      </c>
      <c r="I2084" s="59" t="s">
        <v>49</v>
      </c>
      <c r="J2084" s="60">
        <v>3.2</v>
      </c>
      <c r="K2084" s="51" t="s">
        <v>13881</v>
      </c>
      <c r="L2084" s="8"/>
      <c r="M2084" s="8"/>
      <c r="N2084" s="51" t="s">
        <v>13899</v>
      </c>
      <c r="O2084" s="51" t="s">
        <v>52</v>
      </c>
      <c r="P2084" s="51"/>
      <c r="Q2084" s="51"/>
      <c r="R2084" s="51" t="s">
        <v>13900</v>
      </c>
      <c r="S2084" s="51" t="s">
        <v>13901</v>
      </c>
      <c r="T2084" s="11" t="str">
        <f t="shared" si="2"/>
        <v>Isis Pinkney</v>
      </c>
      <c r="U2084" s="51" t="s">
        <v>80</v>
      </c>
      <c r="V2084" s="51" t="s">
        <v>13902</v>
      </c>
      <c r="W2084" s="51"/>
      <c r="X2084" s="51" t="s">
        <v>13884</v>
      </c>
      <c r="Y2084" s="51" t="s">
        <v>60</v>
      </c>
      <c r="Z2084" s="56" t="s">
        <v>13885</v>
      </c>
      <c r="AA2084" s="51" t="s">
        <v>60</v>
      </c>
      <c r="AB2084" s="56" t="s">
        <v>13886</v>
      </c>
      <c r="AC2084" s="51" t="s">
        <v>60</v>
      </c>
      <c r="AD2084" s="56" t="s">
        <v>13887</v>
      </c>
      <c r="AE2084" s="51" t="s">
        <v>13888</v>
      </c>
      <c r="AF2084" s="8" t="s">
        <v>13889</v>
      </c>
      <c r="AG2084" s="8" t="s">
        <v>2319</v>
      </c>
      <c r="AH2084" s="8" t="s">
        <v>4581</v>
      </c>
      <c r="AI2084" s="8" t="s">
        <v>233</v>
      </c>
      <c r="AJ2084" s="8"/>
      <c r="AK2084" s="59"/>
      <c r="AL2084" s="59"/>
      <c r="AM2084" s="59"/>
      <c r="AN2084" s="59" t="s">
        <v>13890</v>
      </c>
      <c r="AO2084" s="59" t="s">
        <v>13891</v>
      </c>
      <c r="AP2084" s="29" t="s">
        <v>13889</v>
      </c>
      <c r="AQ2084" s="11">
        <v>8862.0</v>
      </c>
    </row>
    <row r="2085">
      <c r="A2085" s="8" t="str">
        <f t="shared" si="1"/>
        <v>Keilando Goburn</v>
      </c>
      <c r="B2085" s="51" t="s">
        <v>13878</v>
      </c>
      <c r="C2085" s="8" t="s">
        <v>13805</v>
      </c>
      <c r="D2085" s="9" t="s">
        <v>2302</v>
      </c>
      <c r="E2085" s="8" t="s">
        <v>13879</v>
      </c>
      <c r="F2085" s="8" t="s">
        <v>2304</v>
      </c>
      <c r="G2085" s="51" t="s">
        <v>12642</v>
      </c>
      <c r="H2085" s="8" t="s">
        <v>13880</v>
      </c>
      <c r="I2085" s="59" t="s">
        <v>49</v>
      </c>
      <c r="J2085" s="60">
        <v>3.2</v>
      </c>
      <c r="K2085" s="51" t="s">
        <v>13881</v>
      </c>
      <c r="L2085" s="8"/>
      <c r="M2085" s="8"/>
      <c r="N2085" s="51" t="s">
        <v>13903</v>
      </c>
      <c r="O2085" s="51" t="s">
        <v>52</v>
      </c>
      <c r="P2085" s="51"/>
      <c r="Q2085" s="51"/>
      <c r="R2085" s="51" t="s">
        <v>13904</v>
      </c>
      <c r="S2085" s="51" t="s">
        <v>13905</v>
      </c>
      <c r="T2085" s="11" t="str">
        <f t="shared" si="2"/>
        <v>Keilando Goburn</v>
      </c>
      <c r="U2085" s="51" t="s">
        <v>80</v>
      </c>
      <c r="V2085" s="51" t="s">
        <v>13906</v>
      </c>
      <c r="W2085" s="51"/>
      <c r="X2085" s="51" t="s">
        <v>13884</v>
      </c>
      <c r="Y2085" s="51" t="s">
        <v>60</v>
      </c>
      <c r="Z2085" s="56" t="s">
        <v>13885</v>
      </c>
      <c r="AA2085" s="51" t="s">
        <v>60</v>
      </c>
      <c r="AB2085" s="56" t="s">
        <v>13886</v>
      </c>
      <c r="AC2085" s="51" t="s">
        <v>60</v>
      </c>
      <c r="AD2085" s="56" t="s">
        <v>13887</v>
      </c>
      <c r="AE2085" s="51" t="s">
        <v>13888</v>
      </c>
      <c r="AF2085" s="8" t="s">
        <v>13889</v>
      </c>
      <c r="AG2085" s="8" t="s">
        <v>2319</v>
      </c>
      <c r="AH2085" s="8" t="s">
        <v>4581</v>
      </c>
      <c r="AI2085" s="8" t="s">
        <v>233</v>
      </c>
      <c r="AJ2085" s="8"/>
      <c r="AK2085" s="59"/>
      <c r="AL2085" s="59"/>
      <c r="AM2085" s="59"/>
      <c r="AN2085" s="59" t="s">
        <v>13890</v>
      </c>
      <c r="AO2085" s="59" t="s">
        <v>13891</v>
      </c>
      <c r="AP2085" s="29" t="s">
        <v>13889</v>
      </c>
      <c r="AQ2085" s="11">
        <v>8862.0</v>
      </c>
    </row>
    <row r="2086">
      <c r="A2086" s="8" t="str">
        <f t="shared" si="1"/>
        <v>Kelly Richards</v>
      </c>
      <c r="B2086" s="51" t="s">
        <v>13878</v>
      </c>
      <c r="C2086" s="8" t="s">
        <v>13805</v>
      </c>
      <c r="D2086" s="2" t="s">
        <v>2302</v>
      </c>
      <c r="E2086" s="8" t="s">
        <v>13879</v>
      </c>
      <c r="F2086" s="8" t="s">
        <v>2304</v>
      </c>
      <c r="G2086" s="51" t="s">
        <v>12642</v>
      </c>
      <c r="H2086" s="13" t="s">
        <v>13880</v>
      </c>
      <c r="I2086" s="8" t="s">
        <v>49</v>
      </c>
      <c r="J2086" s="10">
        <v>3.2</v>
      </c>
      <c r="K2086" s="13" t="s">
        <v>13881</v>
      </c>
      <c r="L2086" s="8"/>
      <c r="M2086" s="8"/>
      <c r="N2086" s="51" t="s">
        <v>13907</v>
      </c>
      <c r="O2086" s="51" t="s">
        <v>52</v>
      </c>
      <c r="P2086" s="51"/>
      <c r="Q2086" s="51"/>
      <c r="R2086" s="51" t="s">
        <v>2001</v>
      </c>
      <c r="S2086" s="51" t="s">
        <v>10675</v>
      </c>
      <c r="T2086" s="11" t="str">
        <f t="shared" si="2"/>
        <v>Kelly Richards</v>
      </c>
      <c r="U2086" s="51" t="s">
        <v>80</v>
      </c>
      <c r="V2086" s="51" t="s">
        <v>13908</v>
      </c>
      <c r="W2086" s="51"/>
      <c r="X2086" s="51" t="s">
        <v>13884</v>
      </c>
      <c r="Y2086" s="51" t="s">
        <v>60</v>
      </c>
      <c r="Z2086" s="56" t="s">
        <v>13885</v>
      </c>
      <c r="AA2086" s="51" t="s">
        <v>60</v>
      </c>
      <c r="AB2086" s="51" t="s">
        <v>60</v>
      </c>
      <c r="AC2086" s="51" t="s">
        <v>60</v>
      </c>
      <c r="AD2086" s="56" t="s">
        <v>13887</v>
      </c>
      <c r="AE2086" s="51" t="s">
        <v>13888</v>
      </c>
      <c r="AF2086" s="8" t="s">
        <v>13889</v>
      </c>
      <c r="AG2086" s="8" t="s">
        <v>2319</v>
      </c>
      <c r="AH2086" s="8" t="s">
        <v>4581</v>
      </c>
      <c r="AI2086" s="8" t="s">
        <v>233</v>
      </c>
      <c r="AJ2086" s="8"/>
      <c r="AK2086" s="8"/>
      <c r="AL2086" s="8"/>
      <c r="AM2086" s="8"/>
      <c r="AN2086" s="8" t="s">
        <v>13890</v>
      </c>
      <c r="AO2086" s="8" t="s">
        <v>13891</v>
      </c>
      <c r="AP2086" s="29" t="s">
        <v>13889</v>
      </c>
      <c r="AQ2086" s="11">
        <v>8862.0</v>
      </c>
    </row>
    <row r="2087">
      <c r="A2087" s="8" t="str">
        <f t="shared" si="1"/>
        <v>Megan Buranen</v>
      </c>
      <c r="B2087" s="51" t="s">
        <v>13878</v>
      </c>
      <c r="C2087" s="8" t="s">
        <v>13805</v>
      </c>
      <c r="D2087" s="9" t="s">
        <v>2302</v>
      </c>
      <c r="E2087" s="8" t="s">
        <v>13879</v>
      </c>
      <c r="F2087" s="8" t="s">
        <v>2304</v>
      </c>
      <c r="G2087" s="51" t="s">
        <v>12642</v>
      </c>
      <c r="H2087" s="8" t="s">
        <v>13880</v>
      </c>
      <c r="I2087" s="8" t="s">
        <v>49</v>
      </c>
      <c r="J2087" s="10">
        <v>3.2</v>
      </c>
      <c r="K2087" s="13" t="s">
        <v>13881</v>
      </c>
      <c r="L2087" s="8"/>
      <c r="M2087" s="8"/>
      <c r="N2087" s="51" t="s">
        <v>13909</v>
      </c>
      <c r="O2087" s="57" t="s">
        <v>52</v>
      </c>
      <c r="P2087" s="51"/>
      <c r="Q2087" s="51"/>
      <c r="R2087" s="57" t="s">
        <v>2190</v>
      </c>
      <c r="S2087" s="57" t="s">
        <v>13910</v>
      </c>
      <c r="T2087" s="11" t="str">
        <f t="shared" si="2"/>
        <v>Megan Buranen</v>
      </c>
      <c r="U2087" s="57" t="s">
        <v>80</v>
      </c>
      <c r="V2087" s="57" t="s">
        <v>13911</v>
      </c>
      <c r="W2087" s="51"/>
      <c r="X2087" s="51" t="s">
        <v>13884</v>
      </c>
      <c r="Y2087" s="51" t="s">
        <v>60</v>
      </c>
      <c r="Z2087" s="56" t="s">
        <v>13885</v>
      </c>
      <c r="AA2087" s="56" t="s">
        <v>13912</v>
      </c>
      <c r="AB2087" s="56" t="s">
        <v>13913</v>
      </c>
      <c r="AC2087" s="51" t="s">
        <v>60</v>
      </c>
      <c r="AD2087" s="56" t="s">
        <v>13887</v>
      </c>
      <c r="AE2087" s="51" t="s">
        <v>13888</v>
      </c>
      <c r="AF2087" s="8" t="s">
        <v>13889</v>
      </c>
      <c r="AG2087" s="8" t="s">
        <v>2319</v>
      </c>
      <c r="AH2087" s="8" t="s">
        <v>4581</v>
      </c>
      <c r="AI2087" s="8" t="s">
        <v>233</v>
      </c>
      <c r="AJ2087" s="8"/>
      <c r="AK2087" s="8"/>
      <c r="AL2087" s="8"/>
      <c r="AM2087" s="8"/>
      <c r="AN2087" s="8" t="s">
        <v>13890</v>
      </c>
      <c r="AO2087" s="8" t="s">
        <v>13891</v>
      </c>
      <c r="AP2087" s="29" t="s">
        <v>13889</v>
      </c>
      <c r="AQ2087" s="11">
        <v>8862.0</v>
      </c>
    </row>
    <row r="2088">
      <c r="A2088" s="8" t="str">
        <f t="shared" si="1"/>
        <v>Kevin Padin</v>
      </c>
      <c r="B2088" s="51" t="s">
        <v>13914</v>
      </c>
      <c r="C2088" s="8" t="s">
        <v>13915</v>
      </c>
      <c r="D2088" s="9" t="s">
        <v>2515</v>
      </c>
      <c r="E2088" s="8" t="s">
        <v>13916</v>
      </c>
      <c r="F2088" s="8" t="s">
        <v>46</v>
      </c>
      <c r="G2088" s="51" t="s">
        <v>12642</v>
      </c>
      <c r="H2088" s="8" t="s">
        <v>13917</v>
      </c>
      <c r="I2088" s="8" t="s">
        <v>1330</v>
      </c>
      <c r="J2088" s="10">
        <v>3.05</v>
      </c>
      <c r="K2088" s="13" t="s">
        <v>13918</v>
      </c>
      <c r="L2088" s="8"/>
      <c r="M2088" s="8"/>
      <c r="N2088" s="51" t="s">
        <v>13919</v>
      </c>
      <c r="O2088" s="57" t="s">
        <v>52</v>
      </c>
      <c r="P2088" s="51"/>
      <c r="Q2088" s="51"/>
      <c r="R2088" s="57" t="s">
        <v>208</v>
      </c>
      <c r="S2088" s="57" t="s">
        <v>13920</v>
      </c>
      <c r="T2088" s="11" t="str">
        <f t="shared" si="2"/>
        <v>Kevin Padin</v>
      </c>
      <c r="U2088" s="57" t="s">
        <v>55</v>
      </c>
      <c r="V2088" s="51" t="s">
        <v>13921</v>
      </c>
      <c r="W2088" s="57" t="s">
        <v>13922</v>
      </c>
      <c r="X2088" s="56" t="s">
        <v>13923</v>
      </c>
      <c r="Y2088" s="51" t="s">
        <v>60</v>
      </c>
      <c r="Z2088" s="51" t="s">
        <v>60</v>
      </c>
      <c r="AA2088" s="51" t="s">
        <v>60</v>
      </c>
      <c r="AB2088" s="51" t="s">
        <v>60</v>
      </c>
      <c r="AC2088" s="51" t="s">
        <v>60</v>
      </c>
      <c r="AD2088" s="56" t="s">
        <v>13924</v>
      </c>
      <c r="AE2088" s="51" t="s">
        <v>13925</v>
      </c>
      <c r="AF2088" s="8" t="s">
        <v>13926</v>
      </c>
      <c r="AG2088" s="8" t="s">
        <v>2529</v>
      </c>
      <c r="AH2088" s="8" t="s">
        <v>194</v>
      </c>
      <c r="AI2088" s="8" t="s">
        <v>233</v>
      </c>
      <c r="AJ2088" s="8"/>
      <c r="AK2088" s="8"/>
      <c r="AL2088" s="8"/>
      <c r="AM2088" s="8"/>
      <c r="AN2088" s="8" t="s">
        <v>13927</v>
      </c>
      <c r="AO2088" s="8" t="s">
        <v>13928</v>
      </c>
      <c r="AP2088" s="29" t="s">
        <v>13926</v>
      </c>
      <c r="AQ2088" s="11">
        <v>3541.0</v>
      </c>
    </row>
    <row r="2089">
      <c r="A2089" s="8" t="str">
        <f t="shared" si="1"/>
        <v>Marla Lindsay</v>
      </c>
      <c r="B2089" s="51" t="s">
        <v>13929</v>
      </c>
      <c r="C2089" s="8" t="s">
        <v>12641</v>
      </c>
      <c r="D2089" s="9" t="s">
        <v>2515</v>
      </c>
      <c r="E2089" s="13" t="s">
        <v>179</v>
      </c>
      <c r="F2089" s="8" t="s">
        <v>46</v>
      </c>
      <c r="G2089" s="51" t="s">
        <v>12642</v>
      </c>
      <c r="H2089" s="13" t="s">
        <v>13930</v>
      </c>
      <c r="I2089" s="8" t="s">
        <v>13931</v>
      </c>
      <c r="J2089" s="10">
        <v>2.64</v>
      </c>
      <c r="K2089" s="13" t="s">
        <v>13932</v>
      </c>
      <c r="L2089" s="8"/>
      <c r="M2089" s="8"/>
      <c r="N2089" s="51" t="s">
        <v>13933</v>
      </c>
      <c r="O2089" s="51" t="s">
        <v>52</v>
      </c>
      <c r="P2089" s="51"/>
      <c r="Q2089" s="51"/>
      <c r="R2089" s="51" t="s">
        <v>13934</v>
      </c>
      <c r="S2089" s="51" t="s">
        <v>6529</v>
      </c>
      <c r="T2089" s="11" t="str">
        <f t="shared" si="2"/>
        <v>Marla Lindsay</v>
      </c>
      <c r="U2089" s="51" t="s">
        <v>106</v>
      </c>
      <c r="V2089" s="51" t="s">
        <v>13935</v>
      </c>
      <c r="W2089" s="57" t="s">
        <v>13936</v>
      </c>
      <c r="X2089" s="51" t="s">
        <v>13937</v>
      </c>
      <c r="Y2089" s="8" t="s">
        <v>60</v>
      </c>
      <c r="Z2089" s="8" t="s">
        <v>60</v>
      </c>
      <c r="AA2089" s="8" t="s">
        <v>60</v>
      </c>
      <c r="AB2089" s="8" t="s">
        <v>60</v>
      </c>
      <c r="AC2089" s="8" t="s">
        <v>60</v>
      </c>
      <c r="AD2089" s="8" t="s">
        <v>60</v>
      </c>
      <c r="AE2089" s="8" t="s">
        <v>13938</v>
      </c>
      <c r="AF2089" s="13" t="s">
        <v>13939</v>
      </c>
      <c r="AG2089" s="13" t="s">
        <v>2529</v>
      </c>
      <c r="AH2089" s="13" t="s">
        <v>654</v>
      </c>
      <c r="AI2089" s="8" t="s">
        <v>233</v>
      </c>
      <c r="AJ2089" s="8" t="s">
        <v>67</v>
      </c>
      <c r="AK2089" s="8" t="s">
        <v>5508</v>
      </c>
      <c r="AL2089" s="8" t="s">
        <v>13940</v>
      </c>
      <c r="AM2089" s="8" t="s">
        <v>879</v>
      </c>
      <c r="AN2089" s="8" t="s">
        <v>13941</v>
      </c>
      <c r="AO2089" s="8" t="s">
        <v>13942</v>
      </c>
      <c r="AP2089" s="14" t="s">
        <v>13939</v>
      </c>
      <c r="AQ2089" s="11">
        <v>3062.0</v>
      </c>
    </row>
    <row r="2090">
      <c r="A2090" s="8" t="str">
        <f t="shared" si="1"/>
        <v>N'aithan Scott</v>
      </c>
      <c r="B2090" s="51" t="s">
        <v>13929</v>
      </c>
      <c r="C2090" s="8" t="s">
        <v>12641</v>
      </c>
      <c r="D2090" s="9" t="s">
        <v>2515</v>
      </c>
      <c r="E2090" s="8" t="s">
        <v>179</v>
      </c>
      <c r="F2090" s="8" t="s">
        <v>46</v>
      </c>
      <c r="G2090" s="51" t="s">
        <v>12642</v>
      </c>
      <c r="H2090" s="8" t="s">
        <v>13930</v>
      </c>
      <c r="I2090" s="59" t="s">
        <v>13931</v>
      </c>
      <c r="J2090" s="60">
        <v>2.64</v>
      </c>
      <c r="K2090" s="51" t="s">
        <v>13932</v>
      </c>
      <c r="L2090" s="8"/>
      <c r="M2090" s="8"/>
      <c r="N2090" s="51" t="s">
        <v>13943</v>
      </c>
      <c r="O2090" s="51" t="s">
        <v>52</v>
      </c>
      <c r="P2090" s="51"/>
      <c r="Q2090" s="51"/>
      <c r="R2090" s="51" t="s">
        <v>13944</v>
      </c>
      <c r="S2090" s="51" t="s">
        <v>147</v>
      </c>
      <c r="T2090" s="11" t="str">
        <f t="shared" si="2"/>
        <v>N'aithan Scott</v>
      </c>
      <c r="U2090" s="51" t="s">
        <v>106</v>
      </c>
      <c r="V2090" s="51"/>
      <c r="W2090" s="51"/>
      <c r="X2090" s="51" t="s">
        <v>13937</v>
      </c>
      <c r="Y2090" s="51" t="s">
        <v>60</v>
      </c>
      <c r="Z2090" s="51" t="s">
        <v>60</v>
      </c>
      <c r="AA2090" s="51" t="s">
        <v>60</v>
      </c>
      <c r="AB2090" s="51" t="s">
        <v>60</v>
      </c>
      <c r="AC2090" s="51" t="s">
        <v>60</v>
      </c>
      <c r="AD2090" s="56" t="s">
        <v>13945</v>
      </c>
      <c r="AE2090" s="51" t="s">
        <v>13938</v>
      </c>
      <c r="AF2090" s="8" t="s">
        <v>13939</v>
      </c>
      <c r="AG2090" s="8" t="s">
        <v>2529</v>
      </c>
      <c r="AH2090" s="8" t="s">
        <v>654</v>
      </c>
      <c r="AI2090" s="8" t="s">
        <v>233</v>
      </c>
      <c r="AJ2090" s="8" t="s">
        <v>67</v>
      </c>
      <c r="AK2090" s="59" t="s">
        <v>5508</v>
      </c>
      <c r="AL2090" s="59" t="s">
        <v>13940</v>
      </c>
      <c r="AM2090" s="59" t="s">
        <v>879</v>
      </c>
      <c r="AN2090" s="59" t="s">
        <v>13941</v>
      </c>
      <c r="AO2090" s="59" t="s">
        <v>13946</v>
      </c>
      <c r="AP2090" s="14" t="s">
        <v>13939</v>
      </c>
      <c r="AQ2090" s="11">
        <v>3062.0</v>
      </c>
    </row>
    <row r="2091">
      <c r="A2091" s="8" t="str">
        <f t="shared" si="1"/>
        <v>Vitaly Zhgun</v>
      </c>
      <c r="B2091" s="51" t="s">
        <v>13947</v>
      </c>
      <c r="C2091" s="8" t="s">
        <v>13915</v>
      </c>
      <c r="D2091" s="9" t="s">
        <v>2515</v>
      </c>
      <c r="E2091" s="8" t="s">
        <v>2516</v>
      </c>
      <c r="F2091" s="8" t="s">
        <v>46</v>
      </c>
      <c r="G2091" s="8" t="s">
        <v>12642</v>
      </c>
      <c r="H2091" s="8" t="s">
        <v>13948</v>
      </c>
      <c r="I2091" s="8" t="s">
        <v>49</v>
      </c>
      <c r="J2091" s="10">
        <v>3.75</v>
      </c>
      <c r="K2091" s="8" t="s">
        <v>13949</v>
      </c>
      <c r="L2091" s="8" t="s">
        <v>86</v>
      </c>
      <c r="M2091" s="8" t="s">
        <v>86</v>
      </c>
      <c r="N2091" s="8" t="s">
        <v>13950</v>
      </c>
      <c r="O2091" s="8" t="s">
        <v>52</v>
      </c>
      <c r="P2091" s="51"/>
      <c r="Q2091" s="51"/>
      <c r="R2091" s="8" t="s">
        <v>13951</v>
      </c>
      <c r="S2091" s="8" t="s">
        <v>13952</v>
      </c>
      <c r="T2091" s="11" t="str">
        <f t="shared" si="2"/>
        <v>Vitaly Zhgun</v>
      </c>
      <c r="U2091" s="8" t="s">
        <v>412</v>
      </c>
      <c r="V2091" s="8" t="s">
        <v>13953</v>
      </c>
      <c r="W2091" s="8" t="s">
        <v>13954</v>
      </c>
      <c r="X2091" s="8" t="s">
        <v>13955</v>
      </c>
      <c r="Y2091" s="51" t="s">
        <v>60</v>
      </c>
      <c r="Z2091" s="56" t="s">
        <v>13956</v>
      </c>
      <c r="AA2091" s="51" t="s">
        <v>60</v>
      </c>
      <c r="AB2091" s="56" t="s">
        <v>13957</v>
      </c>
      <c r="AC2091" s="56" t="s">
        <v>13958</v>
      </c>
      <c r="AD2091" s="56" t="s">
        <v>13959</v>
      </c>
      <c r="AE2091" s="8" t="s">
        <v>13960</v>
      </c>
      <c r="AF2091" s="8" t="s">
        <v>13961</v>
      </c>
      <c r="AG2091" s="8" t="s">
        <v>2529</v>
      </c>
      <c r="AH2091" s="8" t="s">
        <v>134</v>
      </c>
      <c r="AI2091" s="8" t="s">
        <v>233</v>
      </c>
      <c r="AJ2091" s="8" t="s">
        <v>86</v>
      </c>
      <c r="AK2091" s="8" t="s">
        <v>4151</v>
      </c>
      <c r="AL2091" s="8" t="s">
        <v>3509</v>
      </c>
      <c r="AM2091" s="8" t="s">
        <v>4153</v>
      </c>
      <c r="AN2091" s="8" t="s">
        <v>422</v>
      </c>
      <c r="AO2091" s="8" t="s">
        <v>13962</v>
      </c>
      <c r="AP2091" s="29" t="s">
        <v>13961</v>
      </c>
      <c r="AQ2091" s="11">
        <v>2377.0</v>
      </c>
    </row>
    <row r="2092">
      <c r="A2092" s="8" t="str">
        <f t="shared" si="1"/>
        <v>Mike Rosolino</v>
      </c>
      <c r="B2092" s="51" t="s">
        <v>13947</v>
      </c>
      <c r="C2092" s="8" t="s">
        <v>13915</v>
      </c>
      <c r="D2092" s="9" t="s">
        <v>2515</v>
      </c>
      <c r="E2092" s="8" t="s">
        <v>2516</v>
      </c>
      <c r="F2092" s="8" t="s">
        <v>46</v>
      </c>
      <c r="G2092" s="51" t="s">
        <v>12642</v>
      </c>
      <c r="H2092" s="8" t="s">
        <v>13948</v>
      </c>
      <c r="I2092" s="8" t="s">
        <v>49</v>
      </c>
      <c r="J2092" s="10">
        <v>3.75</v>
      </c>
      <c r="K2092" s="13" t="s">
        <v>13949</v>
      </c>
      <c r="L2092" s="8"/>
      <c r="M2092" s="8"/>
      <c r="N2092" s="51" t="s">
        <v>13963</v>
      </c>
      <c r="O2092" s="51" t="s">
        <v>52</v>
      </c>
      <c r="P2092" s="51"/>
      <c r="Q2092" s="51"/>
      <c r="R2092" s="51" t="s">
        <v>1237</v>
      </c>
      <c r="S2092" s="51" t="s">
        <v>13964</v>
      </c>
      <c r="T2092" s="11" t="str">
        <f t="shared" si="2"/>
        <v>Mike Rosolino</v>
      </c>
      <c r="U2092" s="51" t="s">
        <v>55</v>
      </c>
      <c r="V2092" s="51" t="s">
        <v>13965</v>
      </c>
      <c r="W2092" s="51" t="s">
        <v>13966</v>
      </c>
      <c r="X2092" s="51" t="s">
        <v>13955</v>
      </c>
      <c r="Y2092" s="8" t="s">
        <v>60</v>
      </c>
      <c r="Z2092" s="12" t="s">
        <v>13967</v>
      </c>
      <c r="AA2092" s="8" t="s">
        <v>60</v>
      </c>
      <c r="AB2092" s="12" t="s">
        <v>13957</v>
      </c>
      <c r="AC2092" s="8" t="s">
        <v>60</v>
      </c>
      <c r="AD2092" s="12" t="s">
        <v>13959</v>
      </c>
      <c r="AE2092" s="8" t="s">
        <v>13960</v>
      </c>
      <c r="AF2092" s="8" t="s">
        <v>13961</v>
      </c>
      <c r="AG2092" s="8" t="s">
        <v>2529</v>
      </c>
      <c r="AH2092" s="8" t="s">
        <v>134</v>
      </c>
      <c r="AI2092" s="8" t="s">
        <v>233</v>
      </c>
      <c r="AJ2092" s="8"/>
      <c r="AK2092" s="8" t="s">
        <v>4151</v>
      </c>
      <c r="AL2092" s="8" t="s">
        <v>3509</v>
      </c>
      <c r="AM2092" s="8" t="s">
        <v>4153</v>
      </c>
      <c r="AN2092" s="8" t="s">
        <v>13968</v>
      </c>
      <c r="AO2092" s="8" t="s">
        <v>13962</v>
      </c>
      <c r="AP2092" s="29" t="s">
        <v>13961</v>
      </c>
      <c r="AQ2092" s="11">
        <v>2377.0</v>
      </c>
    </row>
    <row r="2093">
      <c r="A2093" s="8" t="str">
        <f t="shared" si="1"/>
        <v>Ta'Leah Adams</v>
      </c>
      <c r="B2093" s="51" t="s">
        <v>13947</v>
      </c>
      <c r="C2093" s="8" t="s">
        <v>13915</v>
      </c>
      <c r="D2093" s="9" t="s">
        <v>2515</v>
      </c>
      <c r="E2093" s="8" t="s">
        <v>2516</v>
      </c>
      <c r="F2093" s="8" t="s">
        <v>46</v>
      </c>
      <c r="G2093" s="51" t="s">
        <v>12642</v>
      </c>
      <c r="H2093" s="8" t="s">
        <v>13948</v>
      </c>
      <c r="I2093" s="8" t="s">
        <v>49</v>
      </c>
      <c r="J2093" s="10">
        <v>3.75</v>
      </c>
      <c r="K2093" s="13" t="s">
        <v>13949</v>
      </c>
      <c r="L2093" s="8"/>
      <c r="M2093" s="8"/>
      <c r="N2093" s="51" t="s">
        <v>13969</v>
      </c>
      <c r="O2093" s="57" t="s">
        <v>52</v>
      </c>
      <c r="P2093" s="51"/>
      <c r="Q2093" s="51"/>
      <c r="R2093" s="57" t="s">
        <v>13970</v>
      </c>
      <c r="S2093" s="57" t="s">
        <v>1181</v>
      </c>
      <c r="T2093" s="11" t="str">
        <f t="shared" si="2"/>
        <v>Ta'Leah Adams</v>
      </c>
      <c r="U2093" s="57" t="s">
        <v>76</v>
      </c>
      <c r="V2093" s="51"/>
      <c r="W2093" s="51"/>
      <c r="X2093" s="51" t="s">
        <v>13955</v>
      </c>
      <c r="Y2093" s="51" t="s">
        <v>60</v>
      </c>
      <c r="Z2093" s="56" t="s">
        <v>13956</v>
      </c>
      <c r="AA2093" s="51" t="s">
        <v>60</v>
      </c>
      <c r="AB2093" s="56" t="s">
        <v>13957</v>
      </c>
      <c r="AC2093" s="51" t="s">
        <v>60</v>
      </c>
      <c r="AD2093" s="56" t="s">
        <v>13959</v>
      </c>
      <c r="AE2093" s="51" t="s">
        <v>13960</v>
      </c>
      <c r="AF2093" s="8" t="s">
        <v>13961</v>
      </c>
      <c r="AG2093" s="8" t="s">
        <v>2529</v>
      </c>
      <c r="AH2093" s="8" t="s">
        <v>134</v>
      </c>
      <c r="AI2093" s="8" t="s">
        <v>233</v>
      </c>
      <c r="AJ2093" s="8"/>
      <c r="AK2093" s="8" t="s">
        <v>4151</v>
      </c>
      <c r="AL2093" s="8" t="s">
        <v>3509</v>
      </c>
      <c r="AM2093" s="8" t="s">
        <v>4153</v>
      </c>
      <c r="AN2093" s="8" t="s">
        <v>13968</v>
      </c>
      <c r="AO2093" s="8" t="s">
        <v>13971</v>
      </c>
      <c r="AP2093" s="29" t="s">
        <v>13961</v>
      </c>
      <c r="AQ2093" s="11">
        <v>2377.0</v>
      </c>
    </row>
    <row r="2094">
      <c r="A2094" s="8" t="str">
        <f t="shared" si="1"/>
        <v>Gary Ellington</v>
      </c>
      <c r="B2094" s="51" t="s">
        <v>13947</v>
      </c>
      <c r="C2094" s="8" t="s">
        <v>13915</v>
      </c>
      <c r="D2094" s="9" t="s">
        <v>2515</v>
      </c>
      <c r="E2094" s="8" t="s">
        <v>2516</v>
      </c>
      <c r="F2094" s="8" t="s">
        <v>46</v>
      </c>
      <c r="G2094" s="51" t="s">
        <v>12642</v>
      </c>
      <c r="H2094" s="8" t="s">
        <v>13948</v>
      </c>
      <c r="I2094" s="8" t="s">
        <v>49</v>
      </c>
      <c r="J2094" s="10">
        <v>3.75</v>
      </c>
      <c r="K2094" s="13" t="s">
        <v>13949</v>
      </c>
      <c r="L2094" s="8"/>
      <c r="M2094" s="8"/>
      <c r="N2094" s="51" t="s">
        <v>13972</v>
      </c>
      <c r="O2094" s="51" t="s">
        <v>52</v>
      </c>
      <c r="P2094" s="51"/>
      <c r="Q2094" s="51"/>
      <c r="R2094" s="51" t="s">
        <v>1081</v>
      </c>
      <c r="S2094" s="51" t="s">
        <v>13973</v>
      </c>
      <c r="T2094" s="11" t="str">
        <f t="shared" si="2"/>
        <v>Gary Ellington</v>
      </c>
      <c r="U2094" s="51" t="s">
        <v>80</v>
      </c>
      <c r="V2094" s="51" t="s">
        <v>13974</v>
      </c>
      <c r="W2094" s="51" t="s">
        <v>13975</v>
      </c>
      <c r="X2094" s="51" t="s">
        <v>13955</v>
      </c>
      <c r="Y2094" s="8" t="s">
        <v>60</v>
      </c>
      <c r="Z2094" s="12" t="s">
        <v>13967</v>
      </c>
      <c r="AA2094" s="12" t="s">
        <v>13976</v>
      </c>
      <c r="AB2094" s="12" t="s">
        <v>13957</v>
      </c>
      <c r="AC2094" s="8" t="s">
        <v>60</v>
      </c>
      <c r="AD2094" s="12" t="s">
        <v>13959</v>
      </c>
      <c r="AE2094" s="8" t="s">
        <v>13960</v>
      </c>
      <c r="AF2094" s="8" t="s">
        <v>13961</v>
      </c>
      <c r="AG2094" s="8" t="s">
        <v>2529</v>
      </c>
      <c r="AH2094" s="8" t="s">
        <v>134</v>
      </c>
      <c r="AI2094" s="8" t="s">
        <v>233</v>
      </c>
      <c r="AJ2094" s="8"/>
      <c r="AK2094" s="8" t="s">
        <v>4151</v>
      </c>
      <c r="AL2094" s="8" t="s">
        <v>3509</v>
      </c>
      <c r="AM2094" s="8" t="s">
        <v>4153</v>
      </c>
      <c r="AN2094" s="8" t="s">
        <v>13968</v>
      </c>
      <c r="AO2094" s="8" t="s">
        <v>13962</v>
      </c>
      <c r="AP2094" s="29" t="s">
        <v>13961</v>
      </c>
      <c r="AQ2094" s="11">
        <v>2377.0</v>
      </c>
    </row>
    <row r="2095">
      <c r="A2095" s="8" t="str">
        <f t="shared" si="1"/>
        <v>Laura Loht</v>
      </c>
      <c r="B2095" s="51" t="s">
        <v>13947</v>
      </c>
      <c r="C2095" s="8" t="s">
        <v>13915</v>
      </c>
      <c r="D2095" s="9" t="s">
        <v>2515</v>
      </c>
      <c r="E2095" s="8" t="s">
        <v>2516</v>
      </c>
      <c r="F2095" s="8" t="s">
        <v>46</v>
      </c>
      <c r="G2095" s="51" t="s">
        <v>12642</v>
      </c>
      <c r="H2095" s="8" t="s">
        <v>13948</v>
      </c>
      <c r="I2095" s="8" t="s">
        <v>49</v>
      </c>
      <c r="J2095" s="10">
        <v>3.75</v>
      </c>
      <c r="K2095" s="13" t="s">
        <v>13949</v>
      </c>
      <c r="L2095" s="8"/>
      <c r="M2095" s="8"/>
      <c r="N2095" s="51" t="s">
        <v>13977</v>
      </c>
      <c r="O2095" s="51" t="s">
        <v>52</v>
      </c>
      <c r="P2095" s="51"/>
      <c r="Q2095" s="51"/>
      <c r="R2095" s="51" t="s">
        <v>2033</v>
      </c>
      <c r="S2095" s="51" t="s">
        <v>13978</v>
      </c>
      <c r="T2095" s="11" t="str">
        <f t="shared" si="2"/>
        <v>Laura Loht</v>
      </c>
      <c r="U2095" s="57" t="s">
        <v>80</v>
      </c>
      <c r="V2095" s="51" t="s">
        <v>13979</v>
      </c>
      <c r="W2095" s="51"/>
      <c r="X2095" s="51" t="s">
        <v>13955</v>
      </c>
      <c r="Y2095" s="12" t="s">
        <v>13980</v>
      </c>
      <c r="Z2095" s="12" t="s">
        <v>13967</v>
      </c>
      <c r="AA2095" s="8" t="s">
        <v>60</v>
      </c>
      <c r="AB2095" s="12" t="s">
        <v>13957</v>
      </c>
      <c r="AC2095" s="8" t="s">
        <v>60</v>
      </c>
      <c r="AD2095" s="8" t="s">
        <v>60</v>
      </c>
      <c r="AE2095" s="8" t="s">
        <v>13960</v>
      </c>
      <c r="AF2095" s="8" t="s">
        <v>13961</v>
      </c>
      <c r="AG2095" s="8" t="s">
        <v>2529</v>
      </c>
      <c r="AH2095" s="8" t="s">
        <v>134</v>
      </c>
      <c r="AI2095" s="8" t="s">
        <v>233</v>
      </c>
      <c r="AJ2095" s="8"/>
      <c r="AK2095" s="8" t="s">
        <v>4151</v>
      </c>
      <c r="AL2095" s="8" t="s">
        <v>3509</v>
      </c>
      <c r="AM2095" s="8" t="s">
        <v>4153</v>
      </c>
      <c r="AN2095" s="8" t="s">
        <v>13968</v>
      </c>
      <c r="AO2095" s="8" t="s">
        <v>13962</v>
      </c>
      <c r="AP2095" s="29" t="s">
        <v>13961</v>
      </c>
      <c r="AQ2095" s="11">
        <v>2377.0</v>
      </c>
    </row>
    <row r="2096">
      <c r="A2096" s="8" t="str">
        <f t="shared" si="1"/>
        <v>Enola Savel</v>
      </c>
      <c r="B2096" s="51" t="s">
        <v>13981</v>
      </c>
      <c r="C2096" s="51" t="s">
        <v>13982</v>
      </c>
      <c r="D2096" s="17" t="s">
        <v>2515</v>
      </c>
      <c r="E2096" s="21" t="s">
        <v>13983</v>
      </c>
      <c r="F2096" s="35" t="s">
        <v>46</v>
      </c>
      <c r="G2096" s="51" t="s">
        <v>12642</v>
      </c>
      <c r="H2096" s="58">
        <v>133711.0</v>
      </c>
      <c r="I2096" s="59" t="s">
        <v>49</v>
      </c>
      <c r="J2096" s="60">
        <v>3.46</v>
      </c>
      <c r="K2096" s="18" t="s">
        <v>13984</v>
      </c>
      <c r="L2096" s="19"/>
      <c r="M2096" s="19"/>
      <c r="N2096" s="61" t="s">
        <v>13985</v>
      </c>
      <c r="O2096" s="51" t="s">
        <v>52</v>
      </c>
      <c r="P2096" s="61" t="s">
        <v>207</v>
      </c>
      <c r="Q2096" s="51"/>
      <c r="R2096" s="51" t="s">
        <v>13986</v>
      </c>
      <c r="S2096" s="51" t="s">
        <v>13987</v>
      </c>
      <c r="T2096" s="11" t="str">
        <f t="shared" si="2"/>
        <v>Enola Savel</v>
      </c>
      <c r="U2096" s="51" t="s">
        <v>979</v>
      </c>
      <c r="V2096" s="51" t="s">
        <v>13988</v>
      </c>
      <c r="W2096" s="51"/>
      <c r="X2096" s="62" t="s">
        <v>13989</v>
      </c>
      <c r="Y2096" s="62"/>
      <c r="Z2096" s="62"/>
      <c r="AA2096" s="62"/>
      <c r="AB2096" s="62"/>
      <c r="AC2096" s="62"/>
      <c r="AD2096" s="62"/>
      <c r="AE2096" s="62" t="s">
        <v>13990</v>
      </c>
      <c r="AF2096" s="21" t="s">
        <v>13991</v>
      </c>
      <c r="AG2096" s="21" t="s">
        <v>2529</v>
      </c>
      <c r="AH2096" s="16" t="s">
        <v>194</v>
      </c>
      <c r="AI2096" s="22" t="s">
        <v>233</v>
      </c>
      <c r="AJ2096" s="16"/>
      <c r="AK2096" s="63" t="s">
        <v>2862</v>
      </c>
      <c r="AL2096" s="63" t="s">
        <v>7079</v>
      </c>
      <c r="AM2096" s="63" t="s">
        <v>2152</v>
      </c>
      <c r="AN2096" s="64">
        <v>0.6349413298565841</v>
      </c>
      <c r="AO2096" s="65">
        <v>37480.0</v>
      </c>
      <c r="AP2096" s="41" t="s">
        <v>13991</v>
      </c>
      <c r="AQ2096" s="32">
        <v>2614.0</v>
      </c>
    </row>
    <row r="2097">
      <c r="A2097" s="8" t="str">
        <f t="shared" si="1"/>
        <v>Brian Beil</v>
      </c>
      <c r="B2097" s="51" t="s">
        <v>13981</v>
      </c>
      <c r="C2097" s="8" t="s">
        <v>13982</v>
      </c>
      <c r="D2097" s="9" t="s">
        <v>2515</v>
      </c>
      <c r="E2097" s="8" t="s">
        <v>13983</v>
      </c>
      <c r="F2097" s="8" t="s">
        <v>46</v>
      </c>
      <c r="G2097" s="51" t="s">
        <v>12642</v>
      </c>
      <c r="H2097" s="8" t="s">
        <v>13992</v>
      </c>
      <c r="I2097" s="8" t="s">
        <v>49</v>
      </c>
      <c r="J2097" s="10">
        <v>3.46</v>
      </c>
      <c r="K2097" s="13" t="s">
        <v>13984</v>
      </c>
      <c r="L2097" s="8"/>
      <c r="M2097" s="8"/>
      <c r="N2097" s="51" t="s">
        <v>13993</v>
      </c>
      <c r="O2097" s="51" t="s">
        <v>52</v>
      </c>
      <c r="P2097" s="51"/>
      <c r="Q2097" s="51"/>
      <c r="R2097" s="51" t="s">
        <v>331</v>
      </c>
      <c r="S2097" s="51" t="s">
        <v>13994</v>
      </c>
      <c r="T2097" s="11" t="str">
        <f t="shared" si="2"/>
        <v>Brian Beil</v>
      </c>
      <c r="U2097" s="51" t="s">
        <v>55</v>
      </c>
      <c r="V2097" s="51" t="s">
        <v>13995</v>
      </c>
      <c r="W2097" s="51" t="s">
        <v>13996</v>
      </c>
      <c r="X2097" s="51" t="s">
        <v>13989</v>
      </c>
      <c r="Y2097" s="12" t="s">
        <v>13997</v>
      </c>
      <c r="Z2097" s="12" t="s">
        <v>13998</v>
      </c>
      <c r="AA2097" s="8" t="s">
        <v>60</v>
      </c>
      <c r="AB2097" s="12" t="s">
        <v>13999</v>
      </c>
      <c r="AC2097" s="8" t="s">
        <v>60</v>
      </c>
      <c r="AD2097" s="12" t="s">
        <v>14000</v>
      </c>
      <c r="AE2097" s="8" t="s">
        <v>13990</v>
      </c>
      <c r="AF2097" s="8" t="s">
        <v>13991</v>
      </c>
      <c r="AG2097" s="8" t="s">
        <v>2529</v>
      </c>
      <c r="AH2097" s="8" t="s">
        <v>194</v>
      </c>
      <c r="AI2097" s="8" t="s">
        <v>233</v>
      </c>
      <c r="AJ2097" s="8"/>
      <c r="AK2097" s="8" t="s">
        <v>2862</v>
      </c>
      <c r="AL2097" s="8" t="s">
        <v>7079</v>
      </c>
      <c r="AM2097" s="8" t="s">
        <v>2152</v>
      </c>
      <c r="AN2097" s="8" t="s">
        <v>14001</v>
      </c>
      <c r="AO2097" s="8" t="s">
        <v>14002</v>
      </c>
      <c r="AP2097" s="29" t="s">
        <v>13991</v>
      </c>
      <c r="AQ2097" s="11">
        <v>2614.0</v>
      </c>
    </row>
    <row r="2098">
      <c r="A2098" s="8" t="str">
        <f t="shared" si="1"/>
        <v>Shawn Olmstead</v>
      </c>
      <c r="B2098" s="51" t="s">
        <v>13981</v>
      </c>
      <c r="C2098" s="8" t="s">
        <v>13982</v>
      </c>
      <c r="D2098" s="9" t="s">
        <v>2515</v>
      </c>
      <c r="E2098" s="8" t="s">
        <v>13983</v>
      </c>
      <c r="F2098" s="8" t="s">
        <v>46</v>
      </c>
      <c r="G2098" s="51" t="s">
        <v>12642</v>
      </c>
      <c r="H2098" s="13" t="s">
        <v>13992</v>
      </c>
      <c r="I2098" s="8" t="s">
        <v>49</v>
      </c>
      <c r="J2098" s="10">
        <v>3.46</v>
      </c>
      <c r="K2098" s="13" t="s">
        <v>13984</v>
      </c>
      <c r="L2098" s="8"/>
      <c r="M2098" s="8"/>
      <c r="N2098" s="51" t="s">
        <v>14003</v>
      </c>
      <c r="O2098" s="51" t="s">
        <v>52</v>
      </c>
      <c r="P2098" s="51"/>
      <c r="Q2098" s="51"/>
      <c r="R2098" s="51" t="s">
        <v>5644</v>
      </c>
      <c r="S2098" s="51" t="s">
        <v>14004</v>
      </c>
      <c r="T2098" s="11" t="str">
        <f t="shared" si="2"/>
        <v>Shawn Olmstead</v>
      </c>
      <c r="U2098" s="51" t="s">
        <v>167</v>
      </c>
      <c r="V2098" s="51" t="s">
        <v>14005</v>
      </c>
      <c r="W2098" s="51"/>
      <c r="X2098" s="51" t="s">
        <v>13989</v>
      </c>
      <c r="Y2098" s="8" t="s">
        <v>60</v>
      </c>
      <c r="Z2098" s="8" t="s">
        <v>60</v>
      </c>
      <c r="AA2098" s="8" t="s">
        <v>60</v>
      </c>
      <c r="AB2098" s="12" t="s">
        <v>13999</v>
      </c>
      <c r="AC2098" s="8" t="s">
        <v>60</v>
      </c>
      <c r="AD2098" s="8" t="s">
        <v>60</v>
      </c>
      <c r="AE2098" s="8" t="s">
        <v>13990</v>
      </c>
      <c r="AF2098" s="8" t="s">
        <v>13991</v>
      </c>
      <c r="AG2098" s="8" t="s">
        <v>2529</v>
      </c>
      <c r="AH2098" s="8" t="s">
        <v>194</v>
      </c>
      <c r="AI2098" s="8" t="s">
        <v>233</v>
      </c>
      <c r="AJ2098" s="8"/>
      <c r="AK2098" s="8" t="s">
        <v>2862</v>
      </c>
      <c r="AL2098" s="8" t="s">
        <v>7079</v>
      </c>
      <c r="AM2098" s="8" t="s">
        <v>2152</v>
      </c>
      <c r="AN2098" s="8" t="s">
        <v>14001</v>
      </c>
      <c r="AO2098" s="8" t="s">
        <v>14002</v>
      </c>
      <c r="AP2098" s="29" t="s">
        <v>13991</v>
      </c>
      <c r="AQ2098" s="11">
        <v>2614.0</v>
      </c>
    </row>
    <row r="2099">
      <c r="A2099" s="8" t="str">
        <f t="shared" si="1"/>
        <v>AC Kaitlin has been removed. </v>
      </c>
      <c r="B2099" s="51" t="s">
        <v>13981</v>
      </c>
      <c r="C2099" s="8" t="s">
        <v>13982</v>
      </c>
      <c r="D2099" s="9" t="s">
        <v>2515</v>
      </c>
      <c r="E2099" s="8" t="s">
        <v>13983</v>
      </c>
      <c r="F2099" s="8" t="s">
        <v>46</v>
      </c>
      <c r="G2099" s="51" t="s">
        <v>12642</v>
      </c>
      <c r="H2099" s="8" t="s">
        <v>13992</v>
      </c>
      <c r="I2099" s="8" t="s">
        <v>49</v>
      </c>
      <c r="J2099" s="10">
        <v>3.46</v>
      </c>
      <c r="K2099" s="13" t="s">
        <v>13984</v>
      </c>
      <c r="L2099" s="8"/>
      <c r="M2099" s="8"/>
      <c r="N2099" s="51" t="s">
        <v>14006</v>
      </c>
      <c r="O2099" s="51" t="s">
        <v>52</v>
      </c>
      <c r="P2099" s="51"/>
      <c r="Q2099" s="51" t="s">
        <v>277</v>
      </c>
      <c r="R2099" s="51" t="s">
        <v>14007</v>
      </c>
      <c r="S2099" s="51"/>
      <c r="T2099" s="11" t="str">
        <f t="shared" si="2"/>
        <v>AC Kaitlin has been removed. </v>
      </c>
      <c r="U2099" s="51"/>
      <c r="V2099" s="51"/>
      <c r="W2099" s="51"/>
      <c r="X2099" s="51" t="s">
        <v>13989</v>
      </c>
      <c r="Y2099" s="8" t="s">
        <v>60</v>
      </c>
      <c r="Z2099" s="12" t="s">
        <v>13998</v>
      </c>
      <c r="AA2099" s="12" t="s">
        <v>14008</v>
      </c>
      <c r="AB2099" s="12" t="s">
        <v>13999</v>
      </c>
      <c r="AC2099" s="8" t="s">
        <v>60</v>
      </c>
      <c r="AD2099" s="12" t="s">
        <v>14000</v>
      </c>
      <c r="AE2099" s="8" t="s">
        <v>13990</v>
      </c>
      <c r="AF2099" s="8" t="s">
        <v>13991</v>
      </c>
      <c r="AG2099" s="8" t="s">
        <v>2529</v>
      </c>
      <c r="AH2099" s="8" t="s">
        <v>194</v>
      </c>
      <c r="AI2099" s="8" t="s">
        <v>233</v>
      </c>
      <c r="AJ2099" s="8"/>
      <c r="AK2099" s="8" t="s">
        <v>2862</v>
      </c>
      <c r="AL2099" s="8" t="s">
        <v>7079</v>
      </c>
      <c r="AM2099" s="8" t="s">
        <v>2152</v>
      </c>
      <c r="AN2099" s="8" t="s">
        <v>14001</v>
      </c>
      <c r="AO2099" s="8" t="s">
        <v>14002</v>
      </c>
      <c r="AP2099" s="29" t="s">
        <v>13991</v>
      </c>
      <c r="AQ2099" s="11">
        <v>2614.0</v>
      </c>
    </row>
    <row r="2100">
      <c r="A2100" s="8" t="str">
        <f t="shared" si="1"/>
        <v>Pete Mazzone</v>
      </c>
      <c r="B2100" s="51" t="s">
        <v>14009</v>
      </c>
      <c r="C2100" s="8" t="s">
        <v>13915</v>
      </c>
      <c r="D2100" s="9" t="s">
        <v>2515</v>
      </c>
      <c r="E2100" s="8" t="s">
        <v>14010</v>
      </c>
      <c r="F2100" s="8" t="s">
        <v>46</v>
      </c>
      <c r="G2100" s="51" t="s">
        <v>12642</v>
      </c>
      <c r="H2100" s="8" t="s">
        <v>14011</v>
      </c>
      <c r="I2100" s="8" t="s">
        <v>49</v>
      </c>
      <c r="J2100" s="10">
        <v>3.67</v>
      </c>
      <c r="K2100" s="13" t="s">
        <v>14012</v>
      </c>
      <c r="L2100" s="8" t="s">
        <v>7727</v>
      </c>
      <c r="M2100" s="8"/>
      <c r="N2100" s="51" t="s">
        <v>14013</v>
      </c>
      <c r="O2100" s="51" t="s">
        <v>52</v>
      </c>
      <c r="P2100" s="51"/>
      <c r="Q2100" s="51"/>
      <c r="R2100" s="51" t="s">
        <v>5528</v>
      </c>
      <c r="S2100" s="51" t="s">
        <v>14014</v>
      </c>
      <c r="T2100" s="11" t="str">
        <f t="shared" si="2"/>
        <v>Pete Mazzone</v>
      </c>
      <c r="U2100" s="8" t="s">
        <v>55</v>
      </c>
      <c r="V2100" s="51" t="s">
        <v>14015</v>
      </c>
      <c r="W2100" s="51" t="s">
        <v>14016</v>
      </c>
      <c r="X2100" s="51" t="s">
        <v>14017</v>
      </c>
      <c r="Y2100" s="8" t="s">
        <v>60</v>
      </c>
      <c r="Z2100" s="8" t="s">
        <v>60</v>
      </c>
      <c r="AA2100" s="8" t="s">
        <v>60</v>
      </c>
      <c r="AB2100" s="8" t="s">
        <v>60</v>
      </c>
      <c r="AC2100" s="8" t="s">
        <v>60</v>
      </c>
      <c r="AD2100" s="8" t="s">
        <v>60</v>
      </c>
      <c r="AE2100" s="8" t="s">
        <v>14018</v>
      </c>
      <c r="AF2100" s="8" t="s">
        <v>14019</v>
      </c>
      <c r="AG2100" s="8" t="s">
        <v>2529</v>
      </c>
      <c r="AH2100" s="8" t="s">
        <v>352</v>
      </c>
      <c r="AI2100" s="8" t="s">
        <v>233</v>
      </c>
      <c r="AJ2100" s="8"/>
      <c r="AK2100" s="8" t="s">
        <v>4151</v>
      </c>
      <c r="AL2100" s="8" t="s">
        <v>136</v>
      </c>
      <c r="AM2100" s="8" t="s">
        <v>4153</v>
      </c>
      <c r="AN2100" s="8" t="s">
        <v>14020</v>
      </c>
      <c r="AO2100" s="8" t="s">
        <v>14021</v>
      </c>
      <c r="AP2100" s="29" t="s">
        <v>14019</v>
      </c>
      <c r="AQ2100" s="11">
        <v>3629.0</v>
      </c>
    </row>
    <row r="2101">
      <c r="A2101" s="8" t="str">
        <f t="shared" si="1"/>
        <v>Berfrantz Charles</v>
      </c>
      <c r="B2101" s="51" t="s">
        <v>14009</v>
      </c>
      <c r="C2101" s="8" t="s">
        <v>13915</v>
      </c>
      <c r="D2101" s="2" t="s">
        <v>2515</v>
      </c>
      <c r="E2101" s="8" t="s">
        <v>14010</v>
      </c>
      <c r="F2101" s="8" t="s">
        <v>46</v>
      </c>
      <c r="G2101" s="51" t="s">
        <v>12642</v>
      </c>
      <c r="H2101" s="8" t="s">
        <v>14011</v>
      </c>
      <c r="I2101" s="8" t="s">
        <v>49</v>
      </c>
      <c r="J2101" s="10">
        <v>3.67</v>
      </c>
      <c r="K2101" s="8" t="s">
        <v>14012</v>
      </c>
      <c r="L2101" s="8" t="s">
        <v>7727</v>
      </c>
      <c r="M2101" s="8"/>
      <c r="N2101" s="51" t="s">
        <v>14022</v>
      </c>
      <c r="O2101" s="51" t="s">
        <v>52</v>
      </c>
      <c r="P2101" s="51"/>
      <c r="Q2101" s="51"/>
      <c r="R2101" s="51" t="s">
        <v>14023</v>
      </c>
      <c r="S2101" s="51" t="s">
        <v>1366</v>
      </c>
      <c r="T2101" s="11" t="str">
        <f t="shared" si="2"/>
        <v>Berfrantz Charles</v>
      </c>
      <c r="U2101" s="51" t="s">
        <v>498</v>
      </c>
      <c r="V2101" s="51" t="s">
        <v>14024</v>
      </c>
      <c r="W2101" s="8" t="s">
        <v>14025</v>
      </c>
      <c r="X2101" s="51" t="s">
        <v>14017</v>
      </c>
      <c r="Y2101" s="56" t="s">
        <v>14026</v>
      </c>
      <c r="Z2101" s="56" t="s">
        <v>14027</v>
      </c>
      <c r="AA2101" s="51" t="s">
        <v>60</v>
      </c>
      <c r="AB2101" s="51" t="s">
        <v>60</v>
      </c>
      <c r="AC2101" s="51" t="s">
        <v>60</v>
      </c>
      <c r="AD2101" s="56" t="s">
        <v>14028</v>
      </c>
      <c r="AE2101" s="51" t="s">
        <v>14018</v>
      </c>
      <c r="AF2101" s="8" t="s">
        <v>14019</v>
      </c>
      <c r="AG2101" s="8" t="s">
        <v>2529</v>
      </c>
      <c r="AH2101" s="8" t="s">
        <v>352</v>
      </c>
      <c r="AI2101" s="8" t="s">
        <v>233</v>
      </c>
      <c r="AJ2101" s="8"/>
      <c r="AK2101" s="8" t="s">
        <v>4151</v>
      </c>
      <c r="AL2101" s="8" t="s">
        <v>136</v>
      </c>
      <c r="AM2101" s="8" t="s">
        <v>4153</v>
      </c>
      <c r="AN2101" s="8" t="s">
        <v>14020</v>
      </c>
      <c r="AO2101" s="8" t="s">
        <v>14021</v>
      </c>
      <c r="AP2101" s="29" t="s">
        <v>14019</v>
      </c>
      <c r="AQ2101" s="11">
        <v>3629.0</v>
      </c>
    </row>
    <row r="2102">
      <c r="A2102" s="8" t="str">
        <f t="shared" si="1"/>
        <v>Matt Levassiur</v>
      </c>
      <c r="B2102" s="51" t="s">
        <v>14029</v>
      </c>
      <c r="C2102" s="8" t="s">
        <v>13915</v>
      </c>
      <c r="D2102" s="9" t="s">
        <v>2515</v>
      </c>
      <c r="E2102" s="8" t="s">
        <v>14030</v>
      </c>
      <c r="F2102" s="8" t="s">
        <v>46</v>
      </c>
      <c r="G2102" s="51" t="s">
        <v>12642</v>
      </c>
      <c r="H2102" s="8" t="s">
        <v>14031</v>
      </c>
      <c r="I2102" s="8" t="s">
        <v>2373</v>
      </c>
      <c r="J2102" s="10">
        <v>3.76</v>
      </c>
      <c r="K2102" s="13" t="s">
        <v>14032</v>
      </c>
      <c r="L2102" s="8"/>
      <c r="M2102" s="8"/>
      <c r="N2102" s="51" t="s">
        <v>14033</v>
      </c>
      <c r="O2102" s="51" t="s">
        <v>52</v>
      </c>
      <c r="P2102" s="51"/>
      <c r="Q2102" s="51"/>
      <c r="R2102" s="51" t="s">
        <v>771</v>
      </c>
      <c r="S2102" s="51" t="s">
        <v>14034</v>
      </c>
      <c r="T2102" s="11" t="str">
        <f t="shared" si="2"/>
        <v>Matt Levassiur</v>
      </c>
      <c r="U2102" s="51" t="s">
        <v>55</v>
      </c>
      <c r="V2102" s="51" t="s">
        <v>14035</v>
      </c>
      <c r="W2102" s="51" t="s">
        <v>14036</v>
      </c>
      <c r="X2102" s="51" t="s">
        <v>14037</v>
      </c>
      <c r="Y2102" s="8" t="s">
        <v>60</v>
      </c>
      <c r="Z2102" s="12" t="s">
        <v>14038</v>
      </c>
      <c r="AA2102" s="8" t="s">
        <v>60</v>
      </c>
      <c r="AB2102" s="12" t="s">
        <v>14039</v>
      </c>
      <c r="AC2102" s="8" t="s">
        <v>60</v>
      </c>
      <c r="AD2102" s="12" t="s">
        <v>14040</v>
      </c>
      <c r="AE2102" s="8" t="s">
        <v>14041</v>
      </c>
      <c r="AF2102" s="8" t="s">
        <v>14042</v>
      </c>
      <c r="AG2102" s="8" t="s">
        <v>2529</v>
      </c>
      <c r="AH2102" s="8" t="s">
        <v>352</v>
      </c>
      <c r="AI2102" s="8" t="s">
        <v>233</v>
      </c>
      <c r="AJ2102" s="8"/>
      <c r="AK2102" s="8" t="s">
        <v>4227</v>
      </c>
      <c r="AL2102" s="8" t="s">
        <v>9374</v>
      </c>
      <c r="AM2102" s="8" t="s">
        <v>1852</v>
      </c>
      <c r="AN2102" s="8" t="s">
        <v>14043</v>
      </c>
      <c r="AO2102" s="8" t="s">
        <v>14044</v>
      </c>
      <c r="AP2102" s="29" t="s">
        <v>14042</v>
      </c>
      <c r="AQ2102" s="11">
        <v>2598.0</v>
      </c>
    </row>
    <row r="2103">
      <c r="A2103" s="8" t="str">
        <f t="shared" si="1"/>
        <v>Junior Cadet</v>
      </c>
      <c r="B2103" s="51" t="s">
        <v>14045</v>
      </c>
      <c r="C2103" s="8" t="s">
        <v>13915</v>
      </c>
      <c r="D2103" s="9" t="s">
        <v>2515</v>
      </c>
      <c r="E2103" s="8" t="s">
        <v>2596</v>
      </c>
      <c r="F2103" s="8" t="s">
        <v>46</v>
      </c>
      <c r="G2103" s="51" t="s">
        <v>12642</v>
      </c>
      <c r="H2103" s="8" t="s">
        <v>14046</v>
      </c>
      <c r="I2103" s="8" t="s">
        <v>49</v>
      </c>
      <c r="J2103" s="10">
        <v>3.03</v>
      </c>
      <c r="K2103" s="13" t="s">
        <v>14047</v>
      </c>
      <c r="L2103" s="8"/>
      <c r="M2103" s="8"/>
      <c r="N2103" s="51" t="s">
        <v>14048</v>
      </c>
      <c r="O2103" s="51" t="s">
        <v>52</v>
      </c>
      <c r="P2103" s="51"/>
      <c r="Q2103" s="51"/>
      <c r="R2103" s="51" t="s">
        <v>7759</v>
      </c>
      <c r="S2103" s="51" t="s">
        <v>14049</v>
      </c>
      <c r="T2103" s="11" t="str">
        <f t="shared" si="2"/>
        <v>Junior Cadet</v>
      </c>
      <c r="U2103" s="51" t="s">
        <v>55</v>
      </c>
      <c r="V2103" s="51" t="s">
        <v>14050</v>
      </c>
      <c r="W2103" s="51" t="s">
        <v>14051</v>
      </c>
      <c r="X2103" s="51" t="s">
        <v>14052</v>
      </c>
      <c r="Y2103" s="8" t="s">
        <v>60</v>
      </c>
      <c r="Z2103" s="8" t="s">
        <v>60</v>
      </c>
      <c r="AA2103" s="8" t="s">
        <v>60</v>
      </c>
      <c r="AB2103" s="8" t="s">
        <v>60</v>
      </c>
      <c r="AC2103" s="8" t="s">
        <v>60</v>
      </c>
      <c r="AD2103" s="8" t="s">
        <v>60</v>
      </c>
      <c r="AE2103" s="8" t="s">
        <v>14053</v>
      </c>
      <c r="AF2103" s="8" t="s">
        <v>14054</v>
      </c>
      <c r="AG2103" s="8" t="s">
        <v>2529</v>
      </c>
      <c r="AH2103" s="8" t="s">
        <v>352</v>
      </c>
      <c r="AI2103" s="8" t="s">
        <v>233</v>
      </c>
      <c r="AJ2103" s="8"/>
      <c r="AK2103" s="8"/>
      <c r="AL2103" s="8"/>
      <c r="AM2103" s="8"/>
      <c r="AN2103" s="8" t="s">
        <v>14055</v>
      </c>
      <c r="AO2103" s="8" t="s">
        <v>14056</v>
      </c>
      <c r="AP2103" s="29" t="s">
        <v>14054</v>
      </c>
      <c r="AQ2103" s="11">
        <v>2095.0</v>
      </c>
    </row>
    <row r="2104">
      <c r="A2104" s="8" t="str">
        <f t="shared" si="1"/>
        <v>AC Jonathan has been removed. </v>
      </c>
      <c r="B2104" s="51" t="s">
        <v>14045</v>
      </c>
      <c r="C2104" s="8" t="s">
        <v>13915</v>
      </c>
      <c r="D2104" s="9" t="s">
        <v>2515</v>
      </c>
      <c r="E2104" s="8" t="s">
        <v>2596</v>
      </c>
      <c r="F2104" s="8" t="s">
        <v>46</v>
      </c>
      <c r="G2104" s="51" t="s">
        <v>12642</v>
      </c>
      <c r="H2104" s="8" t="s">
        <v>14046</v>
      </c>
      <c r="I2104" s="8" t="s">
        <v>49</v>
      </c>
      <c r="J2104" s="10">
        <v>3.03</v>
      </c>
      <c r="K2104" s="13" t="s">
        <v>14047</v>
      </c>
      <c r="L2104" s="8"/>
      <c r="M2104" s="8"/>
      <c r="N2104" s="51" t="s">
        <v>14057</v>
      </c>
      <c r="O2104" s="57" t="s">
        <v>52</v>
      </c>
      <c r="P2104" s="51"/>
      <c r="Q2104" s="51" t="s">
        <v>277</v>
      </c>
      <c r="R2104" s="57" t="s">
        <v>14058</v>
      </c>
      <c r="S2104" s="51"/>
      <c r="T2104" s="11" t="str">
        <f t="shared" si="2"/>
        <v>AC Jonathan has been removed. </v>
      </c>
      <c r="U2104" s="51"/>
      <c r="V2104" s="51"/>
      <c r="W2104" s="51"/>
      <c r="X2104" s="51" t="s">
        <v>14052</v>
      </c>
      <c r="Y2104" s="51" t="s">
        <v>60</v>
      </c>
      <c r="Z2104" s="51" t="s">
        <v>60</v>
      </c>
      <c r="AA2104" s="56" t="s">
        <v>14059</v>
      </c>
      <c r="AB2104" s="51" t="s">
        <v>60</v>
      </c>
      <c r="AC2104" s="56" t="s">
        <v>14060</v>
      </c>
      <c r="AD2104" s="56" t="s">
        <v>14061</v>
      </c>
      <c r="AE2104" s="51" t="s">
        <v>14053</v>
      </c>
      <c r="AF2104" s="8" t="s">
        <v>14054</v>
      </c>
      <c r="AG2104" s="8" t="s">
        <v>2529</v>
      </c>
      <c r="AH2104" s="8" t="s">
        <v>352</v>
      </c>
      <c r="AI2104" s="8" t="s">
        <v>233</v>
      </c>
      <c r="AJ2104" s="8"/>
      <c r="AK2104" s="8"/>
      <c r="AL2104" s="8"/>
      <c r="AM2104" s="8"/>
      <c r="AN2104" s="8" t="s">
        <v>14055</v>
      </c>
      <c r="AO2104" s="8" t="s">
        <v>14056</v>
      </c>
      <c r="AP2104" s="29" t="s">
        <v>14054</v>
      </c>
      <c r="AQ2104" s="11">
        <v>2095.0</v>
      </c>
    </row>
    <row r="2105">
      <c r="A2105" s="8" t="str">
        <f t="shared" si="1"/>
        <v>AC Deike has been removed. </v>
      </c>
      <c r="B2105" s="51" t="s">
        <v>14045</v>
      </c>
      <c r="C2105" s="8" t="s">
        <v>13915</v>
      </c>
      <c r="D2105" s="2" t="s">
        <v>2515</v>
      </c>
      <c r="E2105" s="8" t="s">
        <v>2596</v>
      </c>
      <c r="F2105" s="8" t="s">
        <v>46</v>
      </c>
      <c r="G2105" s="51" t="s">
        <v>12642</v>
      </c>
      <c r="H2105" s="8" t="s">
        <v>14046</v>
      </c>
      <c r="I2105" s="8" t="s">
        <v>49</v>
      </c>
      <c r="J2105" s="10">
        <v>3.03</v>
      </c>
      <c r="K2105" s="8" t="s">
        <v>14047</v>
      </c>
      <c r="L2105" s="8"/>
      <c r="M2105" s="8"/>
      <c r="N2105" s="51" t="s">
        <v>14062</v>
      </c>
      <c r="O2105" s="51" t="s">
        <v>52</v>
      </c>
      <c r="P2105" s="51"/>
      <c r="Q2105" s="51" t="s">
        <v>277</v>
      </c>
      <c r="R2105" s="51" t="s">
        <v>14063</v>
      </c>
      <c r="S2105" s="51"/>
      <c r="T2105" s="11" t="str">
        <f t="shared" si="2"/>
        <v>AC Deike has been removed. </v>
      </c>
      <c r="U2105" s="51"/>
      <c r="V2105" s="51"/>
      <c r="W2105" s="51"/>
      <c r="X2105" s="51" t="s">
        <v>14052</v>
      </c>
      <c r="Y2105" s="51" t="s">
        <v>60</v>
      </c>
      <c r="Z2105" s="51" t="s">
        <v>60</v>
      </c>
      <c r="AA2105" s="51" t="s">
        <v>60</v>
      </c>
      <c r="AB2105" s="51" t="s">
        <v>60</v>
      </c>
      <c r="AC2105" s="51" t="s">
        <v>60</v>
      </c>
      <c r="AD2105" s="56" t="s">
        <v>14061</v>
      </c>
      <c r="AE2105" s="51" t="s">
        <v>14053</v>
      </c>
      <c r="AF2105" s="8" t="s">
        <v>14054</v>
      </c>
      <c r="AG2105" s="8" t="s">
        <v>2529</v>
      </c>
      <c r="AH2105" s="8" t="s">
        <v>352</v>
      </c>
      <c r="AI2105" s="8" t="s">
        <v>233</v>
      </c>
      <c r="AJ2105" s="8"/>
      <c r="AK2105" s="8"/>
      <c r="AL2105" s="8"/>
      <c r="AM2105" s="8"/>
      <c r="AN2105" s="8" t="s">
        <v>14055</v>
      </c>
      <c r="AO2105" s="8" t="s">
        <v>14056</v>
      </c>
      <c r="AP2105" s="29" t="s">
        <v>14054</v>
      </c>
      <c r="AQ2105" s="11">
        <v>2095.0</v>
      </c>
    </row>
    <row r="2106">
      <c r="A2106" s="8" t="str">
        <f t="shared" si="1"/>
        <v>Jonathan Carter</v>
      </c>
      <c r="B2106" s="51" t="s">
        <v>14064</v>
      </c>
      <c r="C2106" s="8" t="s">
        <v>13915</v>
      </c>
      <c r="D2106" s="9" t="s">
        <v>2515</v>
      </c>
      <c r="E2106" s="8" t="s">
        <v>14065</v>
      </c>
      <c r="F2106" s="8" t="s">
        <v>46</v>
      </c>
      <c r="G2106" s="51" t="s">
        <v>12642</v>
      </c>
      <c r="H2106" s="13" t="s">
        <v>14066</v>
      </c>
      <c r="I2106" s="8" t="s">
        <v>49</v>
      </c>
      <c r="J2106" s="10">
        <v>4.0</v>
      </c>
      <c r="K2106" s="13" t="s">
        <v>14067</v>
      </c>
      <c r="L2106" s="8" t="s">
        <v>7142</v>
      </c>
      <c r="M2106" s="8"/>
      <c r="N2106" s="51" t="s">
        <v>14068</v>
      </c>
      <c r="O2106" s="8" t="s">
        <v>52</v>
      </c>
      <c r="P2106" s="51"/>
      <c r="Q2106" s="51"/>
      <c r="R2106" s="57" t="s">
        <v>109</v>
      </c>
      <c r="S2106" s="57" t="s">
        <v>9244</v>
      </c>
      <c r="T2106" s="11" t="str">
        <f t="shared" si="2"/>
        <v>Jonathan Carter</v>
      </c>
      <c r="U2106" s="57" t="s">
        <v>55</v>
      </c>
      <c r="V2106" s="51" t="s">
        <v>14069</v>
      </c>
      <c r="W2106" s="57" t="s">
        <v>14070</v>
      </c>
      <c r="X2106" s="51" t="s">
        <v>14071</v>
      </c>
      <c r="Y2106" s="51" t="s">
        <v>60</v>
      </c>
      <c r="Z2106" s="56" t="s">
        <v>5024</v>
      </c>
      <c r="AA2106" s="51" t="s">
        <v>60</v>
      </c>
      <c r="AB2106" s="56" t="s">
        <v>14072</v>
      </c>
      <c r="AC2106" s="51" t="s">
        <v>60</v>
      </c>
      <c r="AD2106" s="56" t="s">
        <v>14073</v>
      </c>
      <c r="AE2106" s="51" t="s">
        <v>14074</v>
      </c>
      <c r="AF2106" s="8" t="s">
        <v>14075</v>
      </c>
      <c r="AG2106" s="8" t="s">
        <v>2529</v>
      </c>
      <c r="AH2106" s="8" t="s">
        <v>65</v>
      </c>
      <c r="AI2106" s="8" t="s">
        <v>233</v>
      </c>
      <c r="AJ2106" s="8"/>
      <c r="AK2106" s="8" t="s">
        <v>2862</v>
      </c>
      <c r="AL2106" s="8" t="s">
        <v>1377</v>
      </c>
      <c r="AM2106" s="8" t="s">
        <v>421</v>
      </c>
      <c r="AN2106" s="8" t="s">
        <v>14076</v>
      </c>
      <c r="AO2106" s="8" t="s">
        <v>14077</v>
      </c>
      <c r="AP2106" s="29" t="s">
        <v>14075</v>
      </c>
      <c r="AQ2106" s="11">
        <v>4295.0</v>
      </c>
    </row>
    <row r="2107">
      <c r="A2107" s="8" t="str">
        <f t="shared" si="1"/>
        <v>Angeles De Bastos</v>
      </c>
      <c r="B2107" s="51" t="s">
        <v>14064</v>
      </c>
      <c r="C2107" s="8" t="s">
        <v>13915</v>
      </c>
      <c r="D2107" s="9" t="s">
        <v>2515</v>
      </c>
      <c r="E2107" s="8" t="s">
        <v>14065</v>
      </c>
      <c r="F2107" s="8" t="s">
        <v>46</v>
      </c>
      <c r="G2107" s="51" t="s">
        <v>12642</v>
      </c>
      <c r="H2107" s="13" t="s">
        <v>14066</v>
      </c>
      <c r="I2107" s="8" t="s">
        <v>49</v>
      </c>
      <c r="J2107" s="10">
        <v>4.0</v>
      </c>
      <c r="K2107" s="13" t="s">
        <v>14067</v>
      </c>
      <c r="L2107" s="8" t="s">
        <v>7142</v>
      </c>
      <c r="M2107" s="8"/>
      <c r="N2107" s="51" t="s">
        <v>14078</v>
      </c>
      <c r="O2107" s="8" t="s">
        <v>52</v>
      </c>
      <c r="P2107" s="51"/>
      <c r="Q2107" s="51"/>
      <c r="R2107" s="57" t="s">
        <v>14079</v>
      </c>
      <c r="S2107" s="51" t="s">
        <v>14080</v>
      </c>
      <c r="T2107" s="11" t="str">
        <f t="shared" si="2"/>
        <v>Angeles De Bastos</v>
      </c>
      <c r="U2107" s="57" t="s">
        <v>80</v>
      </c>
      <c r="V2107" s="51"/>
      <c r="W2107" s="51"/>
      <c r="X2107" s="51" t="s">
        <v>14071</v>
      </c>
      <c r="Y2107" s="51" t="s">
        <v>60</v>
      </c>
      <c r="Z2107" s="56" t="s">
        <v>5024</v>
      </c>
      <c r="AA2107" s="51" t="s">
        <v>60</v>
      </c>
      <c r="AB2107" s="56" t="s">
        <v>14072</v>
      </c>
      <c r="AC2107" s="51" t="s">
        <v>60</v>
      </c>
      <c r="AD2107" s="56" t="s">
        <v>14073</v>
      </c>
      <c r="AE2107" s="51" t="s">
        <v>14074</v>
      </c>
      <c r="AF2107" s="8" t="s">
        <v>14075</v>
      </c>
      <c r="AG2107" s="8" t="s">
        <v>2529</v>
      </c>
      <c r="AH2107" s="8" t="s">
        <v>65</v>
      </c>
      <c r="AI2107" s="8" t="s">
        <v>233</v>
      </c>
      <c r="AJ2107" s="8"/>
      <c r="AK2107" s="8" t="s">
        <v>2862</v>
      </c>
      <c r="AL2107" s="8" t="s">
        <v>1377</v>
      </c>
      <c r="AM2107" s="8" t="s">
        <v>421</v>
      </c>
      <c r="AN2107" s="8" t="s">
        <v>14076</v>
      </c>
      <c r="AO2107" s="8" t="s">
        <v>14077</v>
      </c>
      <c r="AP2107" s="29" t="s">
        <v>14075</v>
      </c>
      <c r="AQ2107" s="11">
        <v>4295.0</v>
      </c>
    </row>
    <row r="2108">
      <c r="A2108" s="8" t="str">
        <f t="shared" si="1"/>
        <v>Mark Rennix</v>
      </c>
      <c r="B2108" s="51" t="s">
        <v>14081</v>
      </c>
      <c r="C2108" s="8" t="s">
        <v>13915</v>
      </c>
      <c r="D2108" s="9" t="s">
        <v>2515</v>
      </c>
      <c r="E2108" s="8" t="s">
        <v>14082</v>
      </c>
      <c r="F2108" s="8" t="s">
        <v>46</v>
      </c>
      <c r="G2108" s="8" t="s">
        <v>12642</v>
      </c>
      <c r="H2108" s="8" t="s">
        <v>14083</v>
      </c>
      <c r="I2108" s="8" t="s">
        <v>10346</v>
      </c>
      <c r="J2108" s="10">
        <v>3.37</v>
      </c>
      <c r="K2108" s="8" t="s">
        <v>14084</v>
      </c>
      <c r="L2108" s="8" t="s">
        <v>86</v>
      </c>
      <c r="M2108" s="8" t="s">
        <v>86</v>
      </c>
      <c r="N2108" s="8" t="s">
        <v>14085</v>
      </c>
      <c r="O2108" s="8" t="s">
        <v>52</v>
      </c>
      <c r="P2108" s="51"/>
      <c r="Q2108" s="51"/>
      <c r="R2108" s="8" t="s">
        <v>3210</v>
      </c>
      <c r="S2108" s="8" t="s">
        <v>14086</v>
      </c>
      <c r="T2108" s="11" t="str">
        <f t="shared" si="2"/>
        <v>Mark Rennix</v>
      </c>
      <c r="U2108" s="8" t="s">
        <v>55</v>
      </c>
      <c r="V2108" s="8" t="s">
        <v>14087</v>
      </c>
      <c r="W2108" s="8" t="s">
        <v>14088</v>
      </c>
      <c r="X2108" s="8" t="s">
        <v>14089</v>
      </c>
      <c r="Y2108" s="56" t="s">
        <v>14090</v>
      </c>
      <c r="Z2108" s="56" t="s">
        <v>14091</v>
      </c>
      <c r="AA2108" s="51" t="s">
        <v>60</v>
      </c>
      <c r="AB2108" s="51" t="s">
        <v>60</v>
      </c>
      <c r="AC2108" s="51" t="s">
        <v>60</v>
      </c>
      <c r="AD2108" s="56" t="s">
        <v>14092</v>
      </c>
      <c r="AE2108" s="8" t="s">
        <v>14093</v>
      </c>
      <c r="AF2108" s="8" t="s">
        <v>14094</v>
      </c>
      <c r="AG2108" s="8" t="s">
        <v>2529</v>
      </c>
      <c r="AH2108" s="8" t="s">
        <v>352</v>
      </c>
      <c r="AI2108" s="8" t="s">
        <v>233</v>
      </c>
      <c r="AJ2108" s="8" t="s">
        <v>86</v>
      </c>
      <c r="AK2108" s="8" t="s">
        <v>1157</v>
      </c>
      <c r="AL2108" s="8" t="s">
        <v>2114</v>
      </c>
      <c r="AM2108" s="8" t="s">
        <v>421</v>
      </c>
      <c r="AN2108" s="8" t="s">
        <v>422</v>
      </c>
      <c r="AO2108" s="8" t="s">
        <v>14095</v>
      </c>
      <c r="AP2108" s="29" t="s">
        <v>14094</v>
      </c>
      <c r="AQ2108" s="11">
        <v>2926.0</v>
      </c>
    </row>
    <row r="2109">
      <c r="A2109" s="8" t="str">
        <f t="shared" si="1"/>
        <v>Allie Busch</v>
      </c>
      <c r="B2109" s="51" t="s">
        <v>14081</v>
      </c>
      <c r="C2109" s="8" t="s">
        <v>13915</v>
      </c>
      <c r="D2109" s="9" t="s">
        <v>2515</v>
      </c>
      <c r="E2109" s="8" t="s">
        <v>14082</v>
      </c>
      <c r="F2109" s="8" t="s">
        <v>46</v>
      </c>
      <c r="G2109" s="51" t="s">
        <v>12642</v>
      </c>
      <c r="H2109" s="8" t="s">
        <v>14083</v>
      </c>
      <c r="I2109" s="8" t="s">
        <v>10346</v>
      </c>
      <c r="J2109" s="10">
        <v>3.37</v>
      </c>
      <c r="K2109" s="13" t="s">
        <v>14084</v>
      </c>
      <c r="L2109" s="8"/>
      <c r="M2109" s="8"/>
      <c r="N2109" s="51" t="s">
        <v>14096</v>
      </c>
      <c r="O2109" s="51" t="s">
        <v>52</v>
      </c>
      <c r="P2109" s="51"/>
      <c r="Q2109" s="51"/>
      <c r="R2109" s="51" t="s">
        <v>14097</v>
      </c>
      <c r="S2109" s="51" t="s">
        <v>14098</v>
      </c>
      <c r="T2109" s="11" t="str">
        <f t="shared" si="2"/>
        <v>Allie Busch</v>
      </c>
      <c r="U2109" s="8" t="s">
        <v>106</v>
      </c>
      <c r="V2109" s="51" t="s">
        <v>14099</v>
      </c>
      <c r="W2109" s="51"/>
      <c r="X2109" s="51" t="s">
        <v>14089</v>
      </c>
      <c r="Y2109" s="8" t="s">
        <v>60</v>
      </c>
      <c r="Z2109" s="12" t="s">
        <v>14091</v>
      </c>
      <c r="AA2109" s="8" t="s">
        <v>60</v>
      </c>
      <c r="AB2109" s="8" t="s">
        <v>60</v>
      </c>
      <c r="AC2109" s="8" t="s">
        <v>60</v>
      </c>
      <c r="AD2109" s="12" t="s">
        <v>14092</v>
      </c>
      <c r="AE2109" s="8" t="s">
        <v>14093</v>
      </c>
      <c r="AF2109" s="8" t="s">
        <v>14094</v>
      </c>
      <c r="AG2109" s="8" t="s">
        <v>2529</v>
      </c>
      <c r="AH2109" s="8" t="s">
        <v>352</v>
      </c>
      <c r="AI2109" s="8" t="s">
        <v>233</v>
      </c>
      <c r="AJ2109" s="8"/>
      <c r="AK2109" s="8" t="s">
        <v>1157</v>
      </c>
      <c r="AL2109" s="8" t="s">
        <v>2114</v>
      </c>
      <c r="AM2109" s="8" t="s">
        <v>421</v>
      </c>
      <c r="AN2109" s="8" t="s">
        <v>14100</v>
      </c>
      <c r="AO2109" s="8" t="s">
        <v>14095</v>
      </c>
      <c r="AP2109" s="14" t="s">
        <v>14094</v>
      </c>
      <c r="AQ2109" s="11">
        <v>2926.0</v>
      </c>
    </row>
    <row r="2110">
      <c r="A2110" s="8" t="str">
        <f t="shared" si="1"/>
        <v>Rick Jones</v>
      </c>
      <c r="B2110" s="51" t="s">
        <v>14101</v>
      </c>
      <c r="C2110" s="8" t="s">
        <v>13915</v>
      </c>
      <c r="D2110" s="9" t="s">
        <v>2515</v>
      </c>
      <c r="E2110" s="8" t="s">
        <v>14102</v>
      </c>
      <c r="F2110" s="8" t="s">
        <v>46</v>
      </c>
      <c r="G2110" s="51" t="s">
        <v>12642</v>
      </c>
      <c r="H2110" s="8" t="s">
        <v>14103</v>
      </c>
      <c r="I2110" s="8" t="s">
        <v>1330</v>
      </c>
      <c r="J2110" s="10">
        <v>3.49</v>
      </c>
      <c r="K2110" s="13" t="s">
        <v>14104</v>
      </c>
      <c r="L2110" s="8"/>
      <c r="M2110" s="8"/>
      <c r="N2110" s="51" t="s">
        <v>14105</v>
      </c>
      <c r="O2110" s="51" t="s">
        <v>52</v>
      </c>
      <c r="P2110" s="51"/>
      <c r="Q2110" s="51"/>
      <c r="R2110" s="51" t="s">
        <v>6737</v>
      </c>
      <c r="S2110" s="51" t="s">
        <v>1937</v>
      </c>
      <c r="T2110" s="11" t="str">
        <f t="shared" si="2"/>
        <v>Rick Jones</v>
      </c>
      <c r="U2110" s="51" t="s">
        <v>412</v>
      </c>
      <c r="V2110" s="51" t="s">
        <v>14106</v>
      </c>
      <c r="W2110" s="51" t="s">
        <v>14107</v>
      </c>
      <c r="X2110" s="51" t="s">
        <v>14108</v>
      </c>
      <c r="Y2110" s="12" t="s">
        <v>14109</v>
      </c>
      <c r="Z2110" s="12" t="s">
        <v>14110</v>
      </c>
      <c r="AA2110" s="8" t="s">
        <v>60</v>
      </c>
      <c r="AB2110" s="12" t="s">
        <v>14111</v>
      </c>
      <c r="AC2110" s="8" t="s">
        <v>60</v>
      </c>
      <c r="AD2110" s="8" t="s">
        <v>60</v>
      </c>
      <c r="AE2110" s="8" t="s">
        <v>14112</v>
      </c>
      <c r="AF2110" s="8" t="s">
        <v>14113</v>
      </c>
      <c r="AG2110" s="8" t="s">
        <v>2529</v>
      </c>
      <c r="AH2110" s="8" t="s">
        <v>4581</v>
      </c>
      <c r="AI2110" s="8" t="s">
        <v>233</v>
      </c>
      <c r="AJ2110" s="8"/>
      <c r="AK2110" s="8"/>
      <c r="AL2110" s="8"/>
      <c r="AM2110" s="8"/>
      <c r="AN2110" s="8" t="s">
        <v>14114</v>
      </c>
      <c r="AO2110" s="8" t="s">
        <v>14115</v>
      </c>
      <c r="AP2110" s="29" t="s">
        <v>14113</v>
      </c>
      <c r="AQ2110" s="11">
        <v>11017.0</v>
      </c>
    </row>
    <row r="2111">
      <c r="A2111" s="8" t="str">
        <f t="shared" si="1"/>
        <v>Anthony Deleva</v>
      </c>
      <c r="B2111" s="51" t="s">
        <v>14101</v>
      </c>
      <c r="C2111" s="8" t="s">
        <v>13915</v>
      </c>
      <c r="D2111" s="9" t="s">
        <v>2515</v>
      </c>
      <c r="E2111" s="8" t="s">
        <v>14102</v>
      </c>
      <c r="F2111" s="8" t="s">
        <v>46</v>
      </c>
      <c r="G2111" s="51" t="s">
        <v>12642</v>
      </c>
      <c r="H2111" s="8" t="s">
        <v>14103</v>
      </c>
      <c r="I2111" s="8" t="s">
        <v>1330</v>
      </c>
      <c r="J2111" s="10">
        <v>3.49</v>
      </c>
      <c r="K2111" s="8" t="s">
        <v>14104</v>
      </c>
      <c r="L2111" s="8"/>
      <c r="M2111" s="8"/>
      <c r="N2111" s="51" t="s">
        <v>14116</v>
      </c>
      <c r="O2111" s="51" t="s">
        <v>52</v>
      </c>
      <c r="P2111" s="51"/>
      <c r="Q2111" s="51"/>
      <c r="R2111" s="51" t="s">
        <v>6978</v>
      </c>
      <c r="S2111" s="51" t="s">
        <v>14117</v>
      </c>
      <c r="T2111" s="11" t="str">
        <f t="shared" si="2"/>
        <v>Anthony Deleva</v>
      </c>
      <c r="U2111" s="51" t="s">
        <v>55</v>
      </c>
      <c r="V2111" s="51" t="s">
        <v>14118</v>
      </c>
      <c r="W2111" s="51" t="s">
        <v>14119</v>
      </c>
      <c r="X2111" s="51" t="s">
        <v>14108</v>
      </c>
      <c r="Y2111" s="51" t="s">
        <v>60</v>
      </c>
      <c r="Z2111" s="51" t="s">
        <v>60</v>
      </c>
      <c r="AA2111" s="56" t="s">
        <v>14120</v>
      </c>
      <c r="AB2111" s="51" t="s">
        <v>60</v>
      </c>
      <c r="AC2111" s="51" t="s">
        <v>60</v>
      </c>
      <c r="AD2111" s="56" t="s">
        <v>14121</v>
      </c>
      <c r="AE2111" s="51" t="s">
        <v>14112</v>
      </c>
      <c r="AF2111" s="8" t="s">
        <v>14113</v>
      </c>
      <c r="AG2111" s="8" t="s">
        <v>2529</v>
      </c>
      <c r="AH2111" s="8" t="s">
        <v>4581</v>
      </c>
      <c r="AI2111" s="8" t="s">
        <v>233</v>
      </c>
      <c r="AJ2111" s="8"/>
      <c r="AK2111" s="8"/>
      <c r="AL2111" s="8"/>
      <c r="AM2111" s="8"/>
      <c r="AN2111" s="8" t="s">
        <v>14114</v>
      </c>
      <c r="AO2111" s="8" t="s">
        <v>14122</v>
      </c>
      <c r="AP2111" s="29" t="s">
        <v>14113</v>
      </c>
      <c r="AQ2111" s="11">
        <v>11017.0</v>
      </c>
    </row>
    <row r="2112">
      <c r="A2112" s="8" t="str">
        <f t="shared" si="1"/>
        <v>Nick Spino</v>
      </c>
      <c r="B2112" s="51" t="s">
        <v>14101</v>
      </c>
      <c r="C2112" s="8" t="s">
        <v>13915</v>
      </c>
      <c r="D2112" s="9" t="s">
        <v>2515</v>
      </c>
      <c r="E2112" s="8" t="s">
        <v>14102</v>
      </c>
      <c r="F2112" s="8" t="s">
        <v>46</v>
      </c>
      <c r="G2112" s="51" t="s">
        <v>12642</v>
      </c>
      <c r="H2112" s="8" t="s">
        <v>14103</v>
      </c>
      <c r="I2112" s="59" t="s">
        <v>1330</v>
      </c>
      <c r="J2112" s="60">
        <v>3.49</v>
      </c>
      <c r="K2112" s="51" t="s">
        <v>14104</v>
      </c>
      <c r="L2112" s="8"/>
      <c r="M2112" s="8"/>
      <c r="N2112" s="51" t="s">
        <v>14123</v>
      </c>
      <c r="O2112" s="51" t="s">
        <v>52</v>
      </c>
      <c r="P2112" s="51"/>
      <c r="Q2112" s="51"/>
      <c r="R2112" s="51" t="s">
        <v>392</v>
      </c>
      <c r="S2112" s="51" t="s">
        <v>14124</v>
      </c>
      <c r="T2112" s="11" t="str">
        <f t="shared" si="2"/>
        <v>Nick Spino</v>
      </c>
      <c r="U2112" s="51" t="s">
        <v>55</v>
      </c>
      <c r="V2112" s="51" t="s">
        <v>14125</v>
      </c>
      <c r="W2112" s="51" t="s">
        <v>14126</v>
      </c>
      <c r="X2112" s="51" t="s">
        <v>14108</v>
      </c>
      <c r="Y2112" s="51" t="s">
        <v>60</v>
      </c>
      <c r="Z2112" s="51" t="s">
        <v>60</v>
      </c>
      <c r="AA2112" s="51" t="s">
        <v>60</v>
      </c>
      <c r="AB2112" s="56" t="s">
        <v>14111</v>
      </c>
      <c r="AC2112" s="51" t="s">
        <v>60</v>
      </c>
      <c r="AD2112" s="56" t="s">
        <v>14127</v>
      </c>
      <c r="AE2112" s="51" t="s">
        <v>14112</v>
      </c>
      <c r="AF2112" s="8" t="s">
        <v>14113</v>
      </c>
      <c r="AG2112" s="8" t="s">
        <v>2529</v>
      </c>
      <c r="AH2112" s="8" t="s">
        <v>4581</v>
      </c>
      <c r="AI2112" s="8" t="s">
        <v>233</v>
      </c>
      <c r="AJ2112" s="8"/>
      <c r="AK2112" s="59"/>
      <c r="AL2112" s="59"/>
      <c r="AM2112" s="59"/>
      <c r="AN2112" s="59" t="s">
        <v>14114</v>
      </c>
      <c r="AO2112" s="59" t="s">
        <v>14122</v>
      </c>
      <c r="AP2112" s="29" t="s">
        <v>14113</v>
      </c>
      <c r="AQ2112" s="11">
        <v>11017.0</v>
      </c>
    </row>
    <row r="2113">
      <c r="A2113" s="8" t="str">
        <f t="shared" si="1"/>
        <v>Emily Olson</v>
      </c>
      <c r="B2113" s="51" t="s">
        <v>14101</v>
      </c>
      <c r="C2113" s="51" t="s">
        <v>13915</v>
      </c>
      <c r="D2113" s="9" t="s">
        <v>2515</v>
      </c>
      <c r="E2113" s="8" t="s">
        <v>14102</v>
      </c>
      <c r="F2113" s="8" t="s">
        <v>46</v>
      </c>
      <c r="G2113" s="51" t="s">
        <v>12642</v>
      </c>
      <c r="H2113" s="8" t="s">
        <v>14103</v>
      </c>
      <c r="I2113" s="59" t="s">
        <v>1330</v>
      </c>
      <c r="J2113" s="60">
        <v>3.49</v>
      </c>
      <c r="K2113" s="51" t="s">
        <v>14104</v>
      </c>
      <c r="L2113" s="8"/>
      <c r="M2113" s="8"/>
      <c r="N2113" s="51" t="s">
        <v>14128</v>
      </c>
      <c r="O2113" s="51" t="s">
        <v>52</v>
      </c>
      <c r="P2113" s="51"/>
      <c r="Q2113" s="51"/>
      <c r="R2113" s="51" t="s">
        <v>256</v>
      </c>
      <c r="S2113" s="51" t="s">
        <v>1533</v>
      </c>
      <c r="T2113" s="11" t="str">
        <f t="shared" si="2"/>
        <v>Emily Olson</v>
      </c>
      <c r="U2113" s="51" t="s">
        <v>80</v>
      </c>
      <c r="V2113" s="51" t="s">
        <v>14129</v>
      </c>
      <c r="W2113" s="51"/>
      <c r="X2113" s="51" t="s">
        <v>14108</v>
      </c>
      <c r="Y2113" s="51" t="s">
        <v>60</v>
      </c>
      <c r="Z2113" s="51" t="s">
        <v>60</v>
      </c>
      <c r="AA2113" s="51" t="s">
        <v>60</v>
      </c>
      <c r="AB2113" s="56" t="s">
        <v>14111</v>
      </c>
      <c r="AC2113" s="51" t="s">
        <v>60</v>
      </c>
      <c r="AD2113" s="56" t="s">
        <v>14127</v>
      </c>
      <c r="AE2113" s="51" t="s">
        <v>14112</v>
      </c>
      <c r="AF2113" s="8" t="s">
        <v>14113</v>
      </c>
      <c r="AG2113" s="8" t="s">
        <v>2529</v>
      </c>
      <c r="AH2113" s="8" t="s">
        <v>4581</v>
      </c>
      <c r="AI2113" s="8" t="s">
        <v>233</v>
      </c>
      <c r="AJ2113" s="8"/>
      <c r="AK2113" s="59"/>
      <c r="AL2113" s="59"/>
      <c r="AM2113" s="59"/>
      <c r="AN2113" s="59" t="s">
        <v>14114</v>
      </c>
      <c r="AO2113" s="59" t="s">
        <v>14122</v>
      </c>
      <c r="AP2113" s="29" t="s">
        <v>14113</v>
      </c>
      <c r="AQ2113" s="11">
        <v>11017.0</v>
      </c>
    </row>
    <row r="2114">
      <c r="A2114" s="8" t="str">
        <f t="shared" si="1"/>
        <v>Dror Vaknin</v>
      </c>
      <c r="B2114" s="51" t="s">
        <v>14130</v>
      </c>
      <c r="C2114" s="8" t="s">
        <v>13915</v>
      </c>
      <c r="D2114" s="9" t="s">
        <v>2515</v>
      </c>
      <c r="E2114" s="8" t="s">
        <v>2886</v>
      </c>
      <c r="F2114" s="8" t="s">
        <v>46</v>
      </c>
      <c r="G2114" s="51" t="s">
        <v>12642</v>
      </c>
      <c r="H2114" s="8" t="s">
        <v>14131</v>
      </c>
      <c r="I2114" s="8" t="s">
        <v>49</v>
      </c>
      <c r="J2114" s="10">
        <v>3.4</v>
      </c>
      <c r="K2114" s="13" t="s">
        <v>14132</v>
      </c>
      <c r="L2114" s="8"/>
      <c r="M2114" s="8"/>
      <c r="N2114" s="51" t="s">
        <v>14133</v>
      </c>
      <c r="O2114" s="51" t="s">
        <v>52</v>
      </c>
      <c r="P2114" s="51"/>
      <c r="Q2114" s="51"/>
      <c r="R2114" s="51" t="s">
        <v>14134</v>
      </c>
      <c r="S2114" s="51" t="s">
        <v>14135</v>
      </c>
      <c r="T2114" s="11" t="str">
        <f t="shared" si="2"/>
        <v>Dror Vaknin</v>
      </c>
      <c r="U2114" s="51" t="s">
        <v>55</v>
      </c>
      <c r="V2114" s="51" t="s">
        <v>14136</v>
      </c>
      <c r="W2114" s="51" t="s">
        <v>14137</v>
      </c>
      <c r="X2114" s="51" t="s">
        <v>14138</v>
      </c>
      <c r="Y2114" s="8" t="s">
        <v>60</v>
      </c>
      <c r="Z2114" s="12" t="s">
        <v>14139</v>
      </c>
      <c r="AA2114" s="8" t="s">
        <v>60</v>
      </c>
      <c r="AB2114" s="8" t="s">
        <v>60</v>
      </c>
      <c r="AC2114" s="12" t="s">
        <v>14140</v>
      </c>
      <c r="AD2114" s="12" t="s">
        <v>14140</v>
      </c>
      <c r="AE2114" s="8" t="s">
        <v>14141</v>
      </c>
      <c r="AF2114" s="8" t="s">
        <v>2886</v>
      </c>
      <c r="AG2114" s="8" t="s">
        <v>2529</v>
      </c>
      <c r="AH2114" s="8" t="s">
        <v>654</v>
      </c>
      <c r="AI2114" s="8" t="s">
        <v>233</v>
      </c>
      <c r="AJ2114" s="8"/>
      <c r="AK2114" s="8" t="s">
        <v>2494</v>
      </c>
      <c r="AL2114" s="8" t="s">
        <v>14142</v>
      </c>
      <c r="AM2114" s="8" t="s">
        <v>4014</v>
      </c>
      <c r="AN2114" s="8" t="s">
        <v>14143</v>
      </c>
      <c r="AO2114" s="8" t="s">
        <v>14144</v>
      </c>
      <c r="AP2114" s="29" t="s">
        <v>2886</v>
      </c>
      <c r="AQ2114" s="11">
        <v>7379.0</v>
      </c>
    </row>
    <row r="2115">
      <c r="A2115" s="8" t="str">
        <f t="shared" si="1"/>
        <v>Kenneth Taylor</v>
      </c>
      <c r="B2115" s="51" t="s">
        <v>14145</v>
      </c>
      <c r="C2115" s="8" t="s">
        <v>12641</v>
      </c>
      <c r="D2115" s="9" t="s">
        <v>2957</v>
      </c>
      <c r="E2115" s="8" t="s">
        <v>7620</v>
      </c>
      <c r="F2115" s="8" t="s">
        <v>46</v>
      </c>
      <c r="G2115" s="51" t="s">
        <v>12642</v>
      </c>
      <c r="H2115" s="8" t="s">
        <v>14146</v>
      </c>
      <c r="I2115" s="8" t="s">
        <v>49</v>
      </c>
      <c r="J2115" s="10">
        <v>2.94</v>
      </c>
      <c r="K2115" s="13" t="s">
        <v>14147</v>
      </c>
      <c r="L2115" s="8"/>
      <c r="M2115" s="8"/>
      <c r="N2115" s="51" t="s">
        <v>14148</v>
      </c>
      <c r="O2115" s="51" t="s">
        <v>52</v>
      </c>
      <c r="P2115" s="51"/>
      <c r="Q2115" s="51"/>
      <c r="R2115" s="51" t="s">
        <v>11997</v>
      </c>
      <c r="S2115" s="51" t="s">
        <v>518</v>
      </c>
      <c r="T2115" s="11" t="str">
        <f t="shared" si="2"/>
        <v>Kenneth Taylor</v>
      </c>
      <c r="U2115" s="51" t="s">
        <v>55</v>
      </c>
      <c r="V2115" s="51" t="s">
        <v>14149</v>
      </c>
      <c r="W2115" s="51" t="s">
        <v>14150</v>
      </c>
      <c r="X2115" s="51" t="s">
        <v>14151</v>
      </c>
      <c r="Y2115" s="8" t="s">
        <v>60</v>
      </c>
      <c r="Z2115" s="8" t="s">
        <v>60</v>
      </c>
      <c r="AA2115" s="8" t="s">
        <v>60</v>
      </c>
      <c r="AB2115" s="8" t="s">
        <v>60</v>
      </c>
      <c r="AC2115" s="8" t="s">
        <v>60</v>
      </c>
      <c r="AD2115" s="8" t="s">
        <v>60</v>
      </c>
      <c r="AE2115" s="8" t="s">
        <v>7738</v>
      </c>
      <c r="AF2115" s="8" t="s">
        <v>14152</v>
      </c>
      <c r="AG2115" s="8" t="s">
        <v>2969</v>
      </c>
      <c r="AH2115" s="8" t="s">
        <v>134</v>
      </c>
      <c r="AI2115" s="8" t="s">
        <v>66</v>
      </c>
      <c r="AJ2115" s="8" t="s">
        <v>67</v>
      </c>
      <c r="AK2115" s="8" t="s">
        <v>14153</v>
      </c>
      <c r="AL2115" s="8" t="s">
        <v>14154</v>
      </c>
      <c r="AM2115" s="8" t="s">
        <v>14155</v>
      </c>
      <c r="AN2115" s="8" t="s">
        <v>14156</v>
      </c>
      <c r="AO2115" s="8" t="s">
        <v>14157</v>
      </c>
      <c r="AP2115" s="29" t="s">
        <v>14152</v>
      </c>
      <c r="AQ2115" s="11">
        <v>2594.0</v>
      </c>
    </row>
    <row r="2116">
      <c r="A2116" s="8" t="str">
        <f t="shared" si="1"/>
        <v>Robert Smith</v>
      </c>
      <c r="B2116" s="51" t="s">
        <v>14145</v>
      </c>
      <c r="C2116" s="8" t="s">
        <v>12641</v>
      </c>
      <c r="D2116" s="9" t="s">
        <v>2957</v>
      </c>
      <c r="E2116" s="8" t="s">
        <v>7620</v>
      </c>
      <c r="F2116" s="8" t="s">
        <v>46</v>
      </c>
      <c r="G2116" s="51" t="s">
        <v>12642</v>
      </c>
      <c r="H2116" s="8" t="s">
        <v>14146</v>
      </c>
      <c r="I2116" s="8" t="s">
        <v>49</v>
      </c>
      <c r="J2116" s="10">
        <v>2.94</v>
      </c>
      <c r="K2116" s="13" t="s">
        <v>14147</v>
      </c>
      <c r="L2116" s="8"/>
      <c r="M2116" s="8"/>
      <c r="N2116" s="51" t="s">
        <v>14158</v>
      </c>
      <c r="O2116" s="51" t="s">
        <v>52</v>
      </c>
      <c r="P2116" s="51"/>
      <c r="Q2116" s="51"/>
      <c r="R2116" s="51" t="s">
        <v>2577</v>
      </c>
      <c r="S2116" s="51" t="s">
        <v>941</v>
      </c>
      <c r="T2116" s="11" t="str">
        <f t="shared" si="2"/>
        <v>Robert Smith</v>
      </c>
      <c r="U2116" s="51" t="s">
        <v>80</v>
      </c>
      <c r="V2116" s="51" t="s">
        <v>14159</v>
      </c>
      <c r="W2116" s="51" t="s">
        <v>14160</v>
      </c>
      <c r="X2116" s="51" t="s">
        <v>14151</v>
      </c>
      <c r="Y2116" s="12" t="s">
        <v>14161</v>
      </c>
      <c r="Z2116" s="8" t="s">
        <v>60</v>
      </c>
      <c r="AA2116" s="8" t="s">
        <v>60</v>
      </c>
      <c r="AB2116" s="8" t="s">
        <v>60</v>
      </c>
      <c r="AC2116" s="12" t="s">
        <v>14162</v>
      </c>
      <c r="AD2116" s="8" t="s">
        <v>60</v>
      </c>
      <c r="AE2116" s="8" t="s">
        <v>7738</v>
      </c>
      <c r="AF2116" s="8" t="s">
        <v>14152</v>
      </c>
      <c r="AG2116" s="8" t="s">
        <v>2969</v>
      </c>
      <c r="AH2116" s="8" t="s">
        <v>134</v>
      </c>
      <c r="AI2116" s="8" t="s">
        <v>66</v>
      </c>
      <c r="AJ2116" s="8" t="s">
        <v>67</v>
      </c>
      <c r="AK2116" s="8" t="s">
        <v>14153</v>
      </c>
      <c r="AL2116" s="8" t="s">
        <v>14154</v>
      </c>
      <c r="AM2116" s="8" t="s">
        <v>14155</v>
      </c>
      <c r="AN2116" s="8" t="s">
        <v>14156</v>
      </c>
      <c r="AO2116" s="8" t="s">
        <v>14157</v>
      </c>
      <c r="AP2116" s="29" t="s">
        <v>14152</v>
      </c>
      <c r="AQ2116" s="11">
        <v>2594.0</v>
      </c>
    </row>
    <row r="2117">
      <c r="A2117" s="8" t="str">
        <f t="shared" si="1"/>
        <v>Ronnie McGirt</v>
      </c>
      <c r="B2117" s="51" t="s">
        <v>14145</v>
      </c>
      <c r="C2117" s="8" t="s">
        <v>12641</v>
      </c>
      <c r="D2117" s="9" t="s">
        <v>2957</v>
      </c>
      <c r="E2117" s="8" t="s">
        <v>7620</v>
      </c>
      <c r="F2117" s="8" t="s">
        <v>46</v>
      </c>
      <c r="G2117" s="51" t="s">
        <v>12642</v>
      </c>
      <c r="H2117" s="8" t="s">
        <v>14146</v>
      </c>
      <c r="I2117" s="8" t="s">
        <v>49</v>
      </c>
      <c r="J2117" s="10">
        <v>2.94</v>
      </c>
      <c r="K2117" s="13" t="s">
        <v>14147</v>
      </c>
      <c r="L2117" s="8"/>
      <c r="M2117" s="8"/>
      <c r="N2117" s="51" t="s">
        <v>14163</v>
      </c>
      <c r="O2117" s="51" t="s">
        <v>52</v>
      </c>
      <c r="P2117" s="51"/>
      <c r="Q2117" s="51"/>
      <c r="R2117" s="51" t="s">
        <v>4665</v>
      </c>
      <c r="S2117" s="51" t="s">
        <v>14164</v>
      </c>
      <c r="T2117" s="11" t="str">
        <f t="shared" si="2"/>
        <v>Ronnie McGirt</v>
      </c>
      <c r="U2117" s="51" t="s">
        <v>80</v>
      </c>
      <c r="V2117" s="51" t="s">
        <v>14165</v>
      </c>
      <c r="W2117" s="57" t="s">
        <v>14166</v>
      </c>
      <c r="X2117" s="51" t="s">
        <v>14151</v>
      </c>
      <c r="Y2117" s="8" t="s">
        <v>60</v>
      </c>
      <c r="Z2117" s="8" t="s">
        <v>60</v>
      </c>
      <c r="AA2117" s="8" t="s">
        <v>60</v>
      </c>
      <c r="AB2117" s="8" t="s">
        <v>60</v>
      </c>
      <c r="AC2117" s="8" t="s">
        <v>60</v>
      </c>
      <c r="AD2117" s="8" t="s">
        <v>60</v>
      </c>
      <c r="AE2117" s="8" t="s">
        <v>7738</v>
      </c>
      <c r="AF2117" s="8" t="s">
        <v>14152</v>
      </c>
      <c r="AG2117" s="8" t="s">
        <v>2969</v>
      </c>
      <c r="AH2117" s="8" t="s">
        <v>134</v>
      </c>
      <c r="AI2117" s="8" t="s">
        <v>66</v>
      </c>
      <c r="AJ2117" s="8" t="s">
        <v>67</v>
      </c>
      <c r="AK2117" s="8" t="s">
        <v>14153</v>
      </c>
      <c r="AL2117" s="8" t="s">
        <v>14154</v>
      </c>
      <c r="AM2117" s="8" t="s">
        <v>14155</v>
      </c>
      <c r="AN2117" s="8" t="s">
        <v>14156</v>
      </c>
      <c r="AO2117" s="8" t="s">
        <v>14157</v>
      </c>
      <c r="AP2117" s="29" t="s">
        <v>14152</v>
      </c>
      <c r="AQ2117" s="11">
        <v>2594.0</v>
      </c>
    </row>
    <row r="2118">
      <c r="A2118" s="8" t="str">
        <f t="shared" si="1"/>
        <v>Jacob Burgamy</v>
      </c>
      <c r="B2118" s="51" t="s">
        <v>14167</v>
      </c>
      <c r="C2118" s="8" t="s">
        <v>13982</v>
      </c>
      <c r="D2118" s="9" t="s">
        <v>2957</v>
      </c>
      <c r="E2118" s="8" t="s">
        <v>14168</v>
      </c>
      <c r="F2118" s="8" t="s">
        <v>46</v>
      </c>
      <c r="G2118" s="51" t="s">
        <v>12642</v>
      </c>
      <c r="H2118" s="13" t="s">
        <v>14169</v>
      </c>
      <c r="I2118" s="8" t="s">
        <v>49</v>
      </c>
      <c r="J2118" s="10">
        <v>3.43</v>
      </c>
      <c r="K2118" s="13" t="s">
        <v>14170</v>
      </c>
      <c r="L2118" s="8"/>
      <c r="M2118" s="8"/>
      <c r="N2118" s="51" t="s">
        <v>14171</v>
      </c>
      <c r="O2118" s="51" t="s">
        <v>52</v>
      </c>
      <c r="P2118" s="51"/>
      <c r="Q2118" s="51"/>
      <c r="R2118" s="51" t="s">
        <v>1222</v>
      </c>
      <c r="S2118" s="51" t="s">
        <v>14172</v>
      </c>
      <c r="T2118" s="11" t="str">
        <f t="shared" si="2"/>
        <v>Jacob Burgamy</v>
      </c>
      <c r="U2118" s="51" t="s">
        <v>55</v>
      </c>
      <c r="V2118" s="51" t="s">
        <v>14173</v>
      </c>
      <c r="W2118" s="57" t="s">
        <v>14174</v>
      </c>
      <c r="X2118" s="62" t="s">
        <v>14175</v>
      </c>
      <c r="Y2118" s="12" t="s">
        <v>14176</v>
      </c>
      <c r="Z2118" s="12" t="s">
        <v>14177</v>
      </c>
      <c r="AA2118" s="8" t="s">
        <v>60</v>
      </c>
      <c r="AB2118" s="12" t="s">
        <v>14178</v>
      </c>
      <c r="AC2118" s="12" t="s">
        <v>14179</v>
      </c>
      <c r="AD2118" s="12" t="s">
        <v>14180</v>
      </c>
      <c r="AE2118" s="62" t="s">
        <v>14181</v>
      </c>
      <c r="AF2118" s="8" t="s">
        <v>14182</v>
      </c>
      <c r="AG2118" s="8" t="s">
        <v>2969</v>
      </c>
      <c r="AH2118" s="8" t="s">
        <v>65</v>
      </c>
      <c r="AI2118" s="8" t="s">
        <v>66</v>
      </c>
      <c r="AJ2118" s="8"/>
      <c r="AK2118" s="8"/>
      <c r="AL2118" s="8"/>
      <c r="AM2118" s="8"/>
      <c r="AN2118" s="8" t="s">
        <v>14183</v>
      </c>
      <c r="AO2118" s="8" t="s">
        <v>14184</v>
      </c>
      <c r="AP2118" s="14" t="s">
        <v>14182</v>
      </c>
      <c r="AQ2118" s="11">
        <v>5133.0</v>
      </c>
    </row>
    <row r="2119">
      <c r="A2119" s="8" t="str">
        <f t="shared" si="1"/>
        <v>Churchill Ezeokonkwo</v>
      </c>
      <c r="B2119" s="51" t="s">
        <v>14167</v>
      </c>
      <c r="C2119" s="8" t="s">
        <v>13982</v>
      </c>
      <c r="D2119" s="9" t="s">
        <v>2957</v>
      </c>
      <c r="E2119" s="8" t="s">
        <v>14168</v>
      </c>
      <c r="F2119" s="8" t="s">
        <v>46</v>
      </c>
      <c r="G2119" s="51" t="s">
        <v>12642</v>
      </c>
      <c r="H2119" s="13" t="s">
        <v>14169</v>
      </c>
      <c r="I2119" s="8" t="s">
        <v>49</v>
      </c>
      <c r="J2119" s="10">
        <v>3.43</v>
      </c>
      <c r="K2119" s="8" t="s">
        <v>14170</v>
      </c>
      <c r="L2119" s="8"/>
      <c r="M2119" s="8"/>
      <c r="N2119" s="51" t="s">
        <v>14185</v>
      </c>
      <c r="O2119" s="57" t="s">
        <v>52</v>
      </c>
      <c r="P2119" s="51"/>
      <c r="Q2119" s="51"/>
      <c r="R2119" s="57" t="s">
        <v>14186</v>
      </c>
      <c r="S2119" s="57" t="s">
        <v>14187</v>
      </c>
      <c r="T2119" s="11" t="str">
        <f t="shared" si="2"/>
        <v>Churchill Ezeokonkwo</v>
      </c>
      <c r="U2119" s="57" t="s">
        <v>80</v>
      </c>
      <c r="V2119" s="51"/>
      <c r="W2119" s="51"/>
      <c r="X2119" s="62" t="s">
        <v>14175</v>
      </c>
      <c r="Y2119" s="51" t="s">
        <v>60</v>
      </c>
      <c r="Z2119" s="56" t="s">
        <v>14188</v>
      </c>
      <c r="AA2119" s="51" t="s">
        <v>60</v>
      </c>
      <c r="AB2119" s="56" t="s">
        <v>14189</v>
      </c>
      <c r="AC2119" s="51" t="s">
        <v>60</v>
      </c>
      <c r="AD2119" s="56" t="s">
        <v>14180</v>
      </c>
      <c r="AE2119" s="62" t="s">
        <v>14181</v>
      </c>
      <c r="AF2119" s="8" t="s">
        <v>14182</v>
      </c>
      <c r="AG2119" s="8" t="s">
        <v>2969</v>
      </c>
      <c r="AH2119" s="8" t="s">
        <v>65</v>
      </c>
      <c r="AI2119" s="8" t="s">
        <v>66</v>
      </c>
      <c r="AJ2119" s="8"/>
      <c r="AK2119" s="8"/>
      <c r="AL2119" s="8"/>
      <c r="AM2119" s="8"/>
      <c r="AN2119" s="8" t="s">
        <v>14183</v>
      </c>
      <c r="AO2119" s="8" t="s">
        <v>14184</v>
      </c>
      <c r="AP2119" s="14" t="s">
        <v>14182</v>
      </c>
      <c r="AQ2119" s="11">
        <v>5133.0</v>
      </c>
    </row>
    <row r="2120">
      <c r="A2120" s="8" t="str">
        <f t="shared" si="1"/>
        <v>Syralinda Kamara</v>
      </c>
      <c r="B2120" s="51" t="s">
        <v>14190</v>
      </c>
      <c r="C2120" s="8" t="s">
        <v>13982</v>
      </c>
      <c r="D2120" s="9" t="s">
        <v>2957</v>
      </c>
      <c r="E2120" s="8" t="s">
        <v>14191</v>
      </c>
      <c r="F2120" s="8" t="s">
        <v>46</v>
      </c>
      <c r="G2120" s="8" t="s">
        <v>12642</v>
      </c>
      <c r="H2120" s="8" t="s">
        <v>14192</v>
      </c>
      <c r="I2120" s="8" t="s">
        <v>49</v>
      </c>
      <c r="J2120" s="10">
        <v>3.02</v>
      </c>
      <c r="K2120" s="8" t="s">
        <v>14193</v>
      </c>
      <c r="L2120" s="8" t="s">
        <v>86</v>
      </c>
      <c r="M2120" s="8" t="s">
        <v>86</v>
      </c>
      <c r="N2120" s="8" t="s">
        <v>14194</v>
      </c>
      <c r="O2120" s="8" t="s">
        <v>52</v>
      </c>
      <c r="P2120" s="51"/>
      <c r="Q2120" s="51"/>
      <c r="R2120" s="8" t="s">
        <v>14195</v>
      </c>
      <c r="S2120" s="8" t="s">
        <v>14196</v>
      </c>
      <c r="T2120" s="11" t="str">
        <f t="shared" si="2"/>
        <v>Syralinda Kamara</v>
      </c>
      <c r="U2120" s="8" t="s">
        <v>14197</v>
      </c>
      <c r="V2120" s="8" t="s">
        <v>14198</v>
      </c>
      <c r="W2120" s="8" t="s">
        <v>86</v>
      </c>
      <c r="X2120" s="8" t="s">
        <v>14199</v>
      </c>
      <c r="Y2120" s="51" t="s">
        <v>60</v>
      </c>
      <c r="Z2120" s="51" t="s">
        <v>60</v>
      </c>
      <c r="AA2120" s="51" t="s">
        <v>60</v>
      </c>
      <c r="AB2120" s="51" t="s">
        <v>60</v>
      </c>
      <c r="AC2120" s="51" t="s">
        <v>60</v>
      </c>
      <c r="AD2120" s="56" t="s">
        <v>14200</v>
      </c>
      <c r="AE2120" s="8" t="s">
        <v>14201</v>
      </c>
      <c r="AF2120" s="8" t="s">
        <v>14202</v>
      </c>
      <c r="AG2120" s="8" t="s">
        <v>2969</v>
      </c>
      <c r="AH2120" s="8" t="s">
        <v>4581</v>
      </c>
      <c r="AI2120" s="8" t="s">
        <v>66</v>
      </c>
      <c r="AJ2120" s="8" t="s">
        <v>86</v>
      </c>
      <c r="AK2120" s="8" t="s">
        <v>86</v>
      </c>
      <c r="AL2120" s="8" t="s">
        <v>86</v>
      </c>
      <c r="AM2120" s="8" t="s">
        <v>86</v>
      </c>
      <c r="AN2120" s="8" t="s">
        <v>422</v>
      </c>
      <c r="AO2120" s="8" t="s">
        <v>14203</v>
      </c>
      <c r="AP2120" s="29" t="s">
        <v>14202</v>
      </c>
      <c r="AQ2120" s="11">
        <v>6555.0</v>
      </c>
    </row>
    <row r="2121">
      <c r="A2121" s="8" t="str">
        <f t="shared" si="1"/>
        <v>Chris Brown</v>
      </c>
      <c r="B2121" s="51" t="s">
        <v>14190</v>
      </c>
      <c r="C2121" s="8" t="s">
        <v>13982</v>
      </c>
      <c r="D2121" s="9" t="s">
        <v>2957</v>
      </c>
      <c r="E2121" s="8" t="s">
        <v>14191</v>
      </c>
      <c r="F2121" s="8" t="s">
        <v>46</v>
      </c>
      <c r="G2121" s="51" t="s">
        <v>12642</v>
      </c>
      <c r="H2121" s="8" t="s">
        <v>14192</v>
      </c>
      <c r="I2121" s="8" t="s">
        <v>49</v>
      </c>
      <c r="J2121" s="10">
        <v>3.02</v>
      </c>
      <c r="K2121" s="13" t="s">
        <v>14193</v>
      </c>
      <c r="L2121" s="8"/>
      <c r="M2121" s="8"/>
      <c r="N2121" s="51" t="s">
        <v>14204</v>
      </c>
      <c r="O2121" s="51" t="s">
        <v>52</v>
      </c>
      <c r="P2121" s="51"/>
      <c r="Q2121" s="51"/>
      <c r="R2121" s="51" t="s">
        <v>791</v>
      </c>
      <c r="S2121" s="51" t="s">
        <v>485</v>
      </c>
      <c r="T2121" s="11" t="str">
        <f t="shared" si="2"/>
        <v>Chris Brown</v>
      </c>
      <c r="U2121" s="51" t="s">
        <v>55</v>
      </c>
      <c r="V2121" s="51" t="s">
        <v>14205</v>
      </c>
      <c r="W2121" s="57" t="s">
        <v>14206</v>
      </c>
      <c r="X2121" s="51" t="s">
        <v>14199</v>
      </c>
      <c r="Y2121" s="12" t="s">
        <v>14207</v>
      </c>
      <c r="Z2121" s="8" t="s">
        <v>60</v>
      </c>
      <c r="AA2121" s="8" t="s">
        <v>60</v>
      </c>
      <c r="AB2121" s="8" t="s">
        <v>60</v>
      </c>
      <c r="AC2121" s="8" t="s">
        <v>60</v>
      </c>
      <c r="AD2121" s="12" t="s">
        <v>14200</v>
      </c>
      <c r="AE2121" s="8" t="s">
        <v>14201</v>
      </c>
      <c r="AF2121" s="8" t="s">
        <v>14202</v>
      </c>
      <c r="AG2121" s="8" t="s">
        <v>2969</v>
      </c>
      <c r="AH2121" s="8" t="s">
        <v>4581</v>
      </c>
      <c r="AI2121" s="8" t="s">
        <v>66</v>
      </c>
      <c r="AJ2121" s="8"/>
      <c r="AK2121" s="8"/>
      <c r="AL2121" s="8"/>
      <c r="AM2121" s="8"/>
      <c r="AN2121" s="8" t="s">
        <v>14208</v>
      </c>
      <c r="AO2121" s="8" t="s">
        <v>14203</v>
      </c>
      <c r="AP2121" s="29" t="s">
        <v>14202</v>
      </c>
      <c r="AQ2121" s="11">
        <v>6555.0</v>
      </c>
    </row>
    <row r="2122">
      <c r="A2122" s="8" t="str">
        <f t="shared" si="1"/>
        <v>Troy Hickom</v>
      </c>
      <c r="B2122" s="51" t="s">
        <v>14190</v>
      </c>
      <c r="C2122" s="8" t="s">
        <v>13982</v>
      </c>
      <c r="D2122" s="9" t="s">
        <v>2957</v>
      </c>
      <c r="E2122" s="8" t="s">
        <v>14191</v>
      </c>
      <c r="F2122" s="8" t="s">
        <v>46</v>
      </c>
      <c r="G2122" s="51" t="s">
        <v>12642</v>
      </c>
      <c r="H2122" s="8" t="s">
        <v>14192</v>
      </c>
      <c r="I2122" s="8" t="s">
        <v>49</v>
      </c>
      <c r="J2122" s="10">
        <v>3.02</v>
      </c>
      <c r="K2122" s="13" t="s">
        <v>14193</v>
      </c>
      <c r="L2122" s="8"/>
      <c r="M2122" s="8"/>
      <c r="N2122" s="51" t="s">
        <v>14209</v>
      </c>
      <c r="O2122" s="57" t="s">
        <v>52</v>
      </c>
      <c r="P2122" s="51"/>
      <c r="Q2122" s="51"/>
      <c r="R2122" s="57" t="s">
        <v>285</v>
      </c>
      <c r="S2122" s="57" t="s">
        <v>14210</v>
      </c>
      <c r="T2122" s="11" t="str">
        <f t="shared" si="2"/>
        <v>Troy Hickom</v>
      </c>
      <c r="U2122" s="57" t="s">
        <v>106</v>
      </c>
      <c r="V2122" s="51" t="s">
        <v>14211</v>
      </c>
      <c r="W2122" s="51"/>
      <c r="X2122" s="51" t="s">
        <v>14199</v>
      </c>
      <c r="Y2122" s="51" t="s">
        <v>60</v>
      </c>
      <c r="Z2122" s="51" t="s">
        <v>60</v>
      </c>
      <c r="AA2122" s="51" t="s">
        <v>60</v>
      </c>
      <c r="AB2122" s="51" t="s">
        <v>60</v>
      </c>
      <c r="AC2122" s="51" t="s">
        <v>60</v>
      </c>
      <c r="AD2122" s="56" t="s">
        <v>14200</v>
      </c>
      <c r="AE2122" s="51" t="s">
        <v>14201</v>
      </c>
      <c r="AF2122" s="8" t="s">
        <v>14202</v>
      </c>
      <c r="AG2122" s="8" t="s">
        <v>2969</v>
      </c>
      <c r="AH2122" s="8" t="s">
        <v>4581</v>
      </c>
      <c r="AI2122" s="8" t="s">
        <v>66</v>
      </c>
      <c r="AJ2122" s="8"/>
      <c r="AK2122" s="8"/>
      <c r="AL2122" s="8"/>
      <c r="AM2122" s="8"/>
      <c r="AN2122" s="8" t="s">
        <v>14208</v>
      </c>
      <c r="AO2122" s="8" t="s">
        <v>14212</v>
      </c>
      <c r="AP2122" s="29" t="s">
        <v>14202</v>
      </c>
      <c r="AQ2122" s="11">
        <v>6555.0</v>
      </c>
    </row>
    <row r="2123">
      <c r="A2123" s="8" t="str">
        <f t="shared" si="1"/>
        <v>Tearnee Harvin</v>
      </c>
      <c r="B2123" s="51" t="s">
        <v>14213</v>
      </c>
      <c r="C2123" s="8" t="s">
        <v>13982</v>
      </c>
      <c r="D2123" s="2" t="s">
        <v>2957</v>
      </c>
      <c r="E2123" s="8" t="s">
        <v>8767</v>
      </c>
      <c r="F2123" s="8" t="s">
        <v>46</v>
      </c>
      <c r="G2123" s="51" t="s">
        <v>12642</v>
      </c>
      <c r="H2123" s="8" t="s">
        <v>14214</v>
      </c>
      <c r="I2123" s="8" t="s">
        <v>49</v>
      </c>
      <c r="J2123" s="10">
        <v>3.13</v>
      </c>
      <c r="K2123" s="8" t="s">
        <v>14215</v>
      </c>
      <c r="L2123" s="8"/>
      <c r="M2123" s="8"/>
      <c r="N2123" s="51" t="s">
        <v>14216</v>
      </c>
      <c r="O2123" s="51" t="s">
        <v>52</v>
      </c>
      <c r="P2123" s="51"/>
      <c r="Q2123" s="51"/>
      <c r="R2123" s="51" t="s">
        <v>14217</v>
      </c>
      <c r="S2123" s="51" t="s">
        <v>14218</v>
      </c>
      <c r="T2123" s="11" t="str">
        <f t="shared" si="2"/>
        <v>Tearnee Harvin</v>
      </c>
      <c r="U2123" s="51" t="s">
        <v>412</v>
      </c>
      <c r="V2123" s="51"/>
      <c r="W2123" s="51"/>
      <c r="X2123" s="51" t="s">
        <v>14219</v>
      </c>
      <c r="Y2123" s="51" t="s">
        <v>60</v>
      </c>
      <c r="Z2123" s="51" t="s">
        <v>60</v>
      </c>
      <c r="AA2123" s="51" t="s">
        <v>60</v>
      </c>
      <c r="AB2123" s="51" t="s">
        <v>60</v>
      </c>
      <c r="AC2123" s="51" t="s">
        <v>60</v>
      </c>
      <c r="AD2123" s="51" t="s">
        <v>60</v>
      </c>
      <c r="AE2123" s="51" t="s">
        <v>14220</v>
      </c>
      <c r="AF2123" s="8" t="s">
        <v>14221</v>
      </c>
      <c r="AG2123" s="8" t="s">
        <v>2969</v>
      </c>
      <c r="AH2123" s="8" t="s">
        <v>65</v>
      </c>
      <c r="AI2123" s="8" t="s">
        <v>66</v>
      </c>
      <c r="AJ2123" s="8"/>
      <c r="AK2123" s="8" t="s">
        <v>1217</v>
      </c>
      <c r="AL2123" s="8" t="s">
        <v>195</v>
      </c>
      <c r="AM2123" s="8" t="s">
        <v>1264</v>
      </c>
      <c r="AN2123" s="8" t="s">
        <v>14222</v>
      </c>
      <c r="AO2123" s="8" t="s">
        <v>14223</v>
      </c>
      <c r="AP2123" s="29" t="s">
        <v>14221</v>
      </c>
      <c r="AQ2123" s="11">
        <v>6789.0</v>
      </c>
    </row>
    <row r="2124">
      <c r="A2124" s="8" t="str">
        <f t="shared" si="1"/>
        <v>Matt Pfledderer</v>
      </c>
      <c r="B2124" s="51" t="s">
        <v>14213</v>
      </c>
      <c r="C2124" s="8" t="s">
        <v>13982</v>
      </c>
      <c r="D2124" s="2" t="s">
        <v>2957</v>
      </c>
      <c r="E2124" s="8" t="s">
        <v>8767</v>
      </c>
      <c r="F2124" s="8" t="s">
        <v>46</v>
      </c>
      <c r="G2124" s="51" t="s">
        <v>12642</v>
      </c>
      <c r="H2124" s="8" t="s">
        <v>14214</v>
      </c>
      <c r="I2124" s="8" t="s">
        <v>49</v>
      </c>
      <c r="J2124" s="10">
        <v>3.13</v>
      </c>
      <c r="K2124" s="8" t="s">
        <v>14215</v>
      </c>
      <c r="L2124" s="8"/>
      <c r="M2124" s="8"/>
      <c r="N2124" s="51" t="s">
        <v>14224</v>
      </c>
      <c r="O2124" s="51" t="s">
        <v>52</v>
      </c>
      <c r="P2124" s="51"/>
      <c r="Q2124" s="51"/>
      <c r="R2124" s="51" t="s">
        <v>771</v>
      </c>
      <c r="S2124" s="51" t="s">
        <v>14225</v>
      </c>
      <c r="T2124" s="11" t="str">
        <f t="shared" si="2"/>
        <v>Matt Pfledderer</v>
      </c>
      <c r="U2124" s="51" t="s">
        <v>412</v>
      </c>
      <c r="V2124" s="51"/>
      <c r="W2124" s="51"/>
      <c r="X2124" s="51" t="s">
        <v>14219</v>
      </c>
      <c r="Y2124" s="51" t="s">
        <v>60</v>
      </c>
      <c r="Z2124" s="51" t="s">
        <v>60</v>
      </c>
      <c r="AA2124" s="51" t="s">
        <v>60</v>
      </c>
      <c r="AB2124" s="51" t="s">
        <v>60</v>
      </c>
      <c r="AC2124" s="51" t="s">
        <v>60</v>
      </c>
      <c r="AD2124" s="51" t="s">
        <v>60</v>
      </c>
      <c r="AE2124" s="51" t="s">
        <v>14220</v>
      </c>
      <c r="AF2124" s="8" t="s">
        <v>14221</v>
      </c>
      <c r="AG2124" s="8" t="s">
        <v>2969</v>
      </c>
      <c r="AH2124" s="8" t="s">
        <v>65</v>
      </c>
      <c r="AI2124" s="8" t="s">
        <v>66</v>
      </c>
      <c r="AJ2124" s="8"/>
      <c r="AK2124" s="8" t="s">
        <v>1217</v>
      </c>
      <c r="AL2124" s="8" t="s">
        <v>195</v>
      </c>
      <c r="AM2124" s="8" t="s">
        <v>1264</v>
      </c>
      <c r="AN2124" s="8" t="s">
        <v>14222</v>
      </c>
      <c r="AO2124" s="8" t="s">
        <v>14223</v>
      </c>
      <c r="AP2124" s="29" t="s">
        <v>14221</v>
      </c>
      <c r="AQ2124" s="11">
        <v>6789.0</v>
      </c>
    </row>
    <row r="2125">
      <c r="A2125" s="8" t="str">
        <f t="shared" si="1"/>
        <v>Savian Taylor</v>
      </c>
      <c r="B2125" s="51" t="s">
        <v>14213</v>
      </c>
      <c r="C2125" s="8" t="s">
        <v>13982</v>
      </c>
      <c r="D2125" s="2" t="s">
        <v>2957</v>
      </c>
      <c r="E2125" s="8" t="s">
        <v>8767</v>
      </c>
      <c r="F2125" s="8" t="s">
        <v>46</v>
      </c>
      <c r="G2125" s="51" t="s">
        <v>12642</v>
      </c>
      <c r="H2125" s="8" t="s">
        <v>14214</v>
      </c>
      <c r="I2125" s="8" t="s">
        <v>49</v>
      </c>
      <c r="J2125" s="10">
        <v>3.13</v>
      </c>
      <c r="K2125" s="8" t="s">
        <v>14215</v>
      </c>
      <c r="L2125" s="8"/>
      <c r="M2125" s="8"/>
      <c r="N2125" s="51" t="s">
        <v>14226</v>
      </c>
      <c r="O2125" s="51" t="s">
        <v>52</v>
      </c>
      <c r="P2125" s="51"/>
      <c r="Q2125" s="51"/>
      <c r="R2125" s="51" t="s">
        <v>14227</v>
      </c>
      <c r="S2125" s="51" t="s">
        <v>518</v>
      </c>
      <c r="T2125" s="11" t="str">
        <f t="shared" si="2"/>
        <v>Savian Taylor</v>
      </c>
      <c r="U2125" s="51" t="s">
        <v>412</v>
      </c>
      <c r="V2125" s="51"/>
      <c r="W2125" s="51"/>
      <c r="X2125" s="51" t="s">
        <v>14219</v>
      </c>
      <c r="Y2125" s="51" t="s">
        <v>60</v>
      </c>
      <c r="Z2125" s="51" t="s">
        <v>60</v>
      </c>
      <c r="AA2125" s="51" t="s">
        <v>60</v>
      </c>
      <c r="AB2125" s="51" t="s">
        <v>60</v>
      </c>
      <c r="AC2125" s="51" t="s">
        <v>60</v>
      </c>
      <c r="AD2125" s="51" t="s">
        <v>60</v>
      </c>
      <c r="AE2125" s="51" t="s">
        <v>14220</v>
      </c>
      <c r="AF2125" s="8" t="s">
        <v>14221</v>
      </c>
      <c r="AG2125" s="8" t="s">
        <v>2969</v>
      </c>
      <c r="AH2125" s="8" t="s">
        <v>65</v>
      </c>
      <c r="AI2125" s="8" t="s">
        <v>66</v>
      </c>
      <c r="AJ2125" s="8"/>
      <c r="AK2125" s="8" t="s">
        <v>1217</v>
      </c>
      <c r="AL2125" s="8" t="s">
        <v>195</v>
      </c>
      <c r="AM2125" s="8" t="s">
        <v>1264</v>
      </c>
      <c r="AN2125" s="8" t="s">
        <v>14222</v>
      </c>
      <c r="AO2125" s="8" t="s">
        <v>14223</v>
      </c>
      <c r="AP2125" s="29" t="s">
        <v>14221</v>
      </c>
      <c r="AQ2125" s="11">
        <v>6789.0</v>
      </c>
    </row>
    <row r="2126">
      <c r="A2126" s="8" t="str">
        <f t="shared" si="1"/>
        <v>Anthony McWilliams</v>
      </c>
      <c r="B2126" s="51" t="s">
        <v>14213</v>
      </c>
      <c r="C2126" s="8" t="s">
        <v>13982</v>
      </c>
      <c r="D2126" s="9" t="s">
        <v>2957</v>
      </c>
      <c r="E2126" s="8" t="s">
        <v>8767</v>
      </c>
      <c r="F2126" s="8" t="s">
        <v>46</v>
      </c>
      <c r="G2126" s="51" t="s">
        <v>12642</v>
      </c>
      <c r="H2126" s="8" t="s">
        <v>14214</v>
      </c>
      <c r="I2126" s="8" t="s">
        <v>49</v>
      </c>
      <c r="J2126" s="10">
        <v>3.13</v>
      </c>
      <c r="K2126" s="13" t="s">
        <v>14215</v>
      </c>
      <c r="L2126" s="8"/>
      <c r="M2126" s="8"/>
      <c r="N2126" s="51" t="s">
        <v>14228</v>
      </c>
      <c r="O2126" s="51" t="s">
        <v>52</v>
      </c>
      <c r="P2126" s="51"/>
      <c r="Q2126" s="51"/>
      <c r="R2126" s="51" t="s">
        <v>6978</v>
      </c>
      <c r="S2126" s="51" t="s">
        <v>12745</v>
      </c>
      <c r="T2126" s="11" t="str">
        <f t="shared" si="2"/>
        <v>Anthony McWilliams</v>
      </c>
      <c r="U2126" s="51" t="s">
        <v>14229</v>
      </c>
      <c r="V2126" s="51" t="s">
        <v>14230</v>
      </c>
      <c r="W2126" s="51" t="s">
        <v>14231</v>
      </c>
      <c r="X2126" s="51" t="s">
        <v>14219</v>
      </c>
      <c r="Y2126" s="8" t="s">
        <v>60</v>
      </c>
      <c r="Z2126" s="12" t="s">
        <v>14232</v>
      </c>
      <c r="AA2126" s="8" t="s">
        <v>60</v>
      </c>
      <c r="AB2126" s="8" t="s">
        <v>60</v>
      </c>
      <c r="AC2126" s="8" t="s">
        <v>60</v>
      </c>
      <c r="AD2126" s="8" t="s">
        <v>60</v>
      </c>
      <c r="AE2126" s="8" t="s">
        <v>14220</v>
      </c>
      <c r="AF2126" s="8" t="s">
        <v>14221</v>
      </c>
      <c r="AG2126" s="8" t="s">
        <v>2969</v>
      </c>
      <c r="AH2126" s="8" t="s">
        <v>65</v>
      </c>
      <c r="AI2126" s="8" t="s">
        <v>66</v>
      </c>
      <c r="AJ2126" s="8"/>
      <c r="AK2126" s="8" t="s">
        <v>1217</v>
      </c>
      <c r="AL2126" s="8" t="s">
        <v>195</v>
      </c>
      <c r="AM2126" s="8" t="s">
        <v>1264</v>
      </c>
      <c r="AN2126" s="8" t="s">
        <v>14222</v>
      </c>
      <c r="AO2126" s="8" t="s">
        <v>14223</v>
      </c>
      <c r="AP2126" s="29" t="s">
        <v>14221</v>
      </c>
      <c r="AQ2126" s="11">
        <v>6789.0</v>
      </c>
    </row>
    <row r="2127">
      <c r="A2127" s="8" t="str">
        <f t="shared" si="1"/>
        <v>Xavier Matthews</v>
      </c>
      <c r="B2127" s="51" t="s">
        <v>14213</v>
      </c>
      <c r="C2127" s="8" t="s">
        <v>13982</v>
      </c>
      <c r="D2127" s="9" t="s">
        <v>2957</v>
      </c>
      <c r="E2127" s="8" t="s">
        <v>8767</v>
      </c>
      <c r="F2127" s="8" t="s">
        <v>46</v>
      </c>
      <c r="G2127" s="51" t="s">
        <v>12642</v>
      </c>
      <c r="H2127" s="8" t="s">
        <v>14214</v>
      </c>
      <c r="I2127" s="8" t="s">
        <v>49</v>
      </c>
      <c r="J2127" s="10">
        <v>3.13</v>
      </c>
      <c r="K2127" s="13" t="s">
        <v>14215</v>
      </c>
      <c r="L2127" s="8"/>
      <c r="M2127" s="8"/>
      <c r="N2127" s="51" t="s">
        <v>14233</v>
      </c>
      <c r="O2127" s="51" t="s">
        <v>52</v>
      </c>
      <c r="P2127" s="51"/>
      <c r="Q2127" s="51"/>
      <c r="R2127" s="51" t="s">
        <v>10499</v>
      </c>
      <c r="S2127" s="51" t="s">
        <v>12026</v>
      </c>
      <c r="T2127" s="11" t="str">
        <f t="shared" si="2"/>
        <v>Xavier Matthews</v>
      </c>
      <c r="U2127" s="51" t="s">
        <v>55</v>
      </c>
      <c r="V2127" s="51" t="s">
        <v>14234</v>
      </c>
      <c r="W2127" s="51" t="s">
        <v>14231</v>
      </c>
      <c r="X2127" s="51" t="s">
        <v>14219</v>
      </c>
      <c r="Y2127" s="8" t="s">
        <v>60</v>
      </c>
      <c r="Z2127" s="12" t="s">
        <v>14235</v>
      </c>
      <c r="AA2127" s="8" t="s">
        <v>60</v>
      </c>
      <c r="AB2127" s="8" t="s">
        <v>60</v>
      </c>
      <c r="AC2127" s="8" t="s">
        <v>60</v>
      </c>
      <c r="AD2127" s="12" t="s">
        <v>14236</v>
      </c>
      <c r="AE2127" s="8" t="s">
        <v>14220</v>
      </c>
      <c r="AF2127" s="8" t="s">
        <v>14221</v>
      </c>
      <c r="AG2127" s="8" t="s">
        <v>2969</v>
      </c>
      <c r="AH2127" s="8" t="s">
        <v>65</v>
      </c>
      <c r="AI2127" s="8" t="s">
        <v>66</v>
      </c>
      <c r="AJ2127" s="8"/>
      <c r="AK2127" s="8" t="s">
        <v>1217</v>
      </c>
      <c r="AL2127" s="8" t="s">
        <v>195</v>
      </c>
      <c r="AM2127" s="8" t="s">
        <v>1264</v>
      </c>
      <c r="AN2127" s="8" t="s">
        <v>14222</v>
      </c>
      <c r="AO2127" s="8" t="s">
        <v>14223</v>
      </c>
      <c r="AP2127" s="29" t="s">
        <v>14221</v>
      </c>
      <c r="AQ2127" s="11">
        <v>6789.0</v>
      </c>
    </row>
    <row r="2128">
      <c r="A2128" s="8" t="str">
        <f t="shared" si="1"/>
        <v>Greg Hart</v>
      </c>
      <c r="B2128" s="51" t="s">
        <v>14213</v>
      </c>
      <c r="C2128" s="8" t="s">
        <v>13982</v>
      </c>
      <c r="D2128" s="9" t="s">
        <v>2957</v>
      </c>
      <c r="E2128" s="8" t="s">
        <v>8767</v>
      </c>
      <c r="F2128" s="8" t="s">
        <v>46</v>
      </c>
      <c r="G2128" s="51" t="s">
        <v>12642</v>
      </c>
      <c r="H2128" s="8" t="s">
        <v>14214</v>
      </c>
      <c r="I2128" s="8" t="s">
        <v>49</v>
      </c>
      <c r="J2128" s="10">
        <v>3.13</v>
      </c>
      <c r="K2128" s="13" t="s">
        <v>14215</v>
      </c>
      <c r="L2128" s="8"/>
      <c r="M2128" s="8"/>
      <c r="N2128" s="51" t="s">
        <v>14237</v>
      </c>
      <c r="O2128" s="51" t="s">
        <v>52</v>
      </c>
      <c r="P2128" s="51"/>
      <c r="Q2128" s="51"/>
      <c r="R2128" s="51" t="s">
        <v>1720</v>
      </c>
      <c r="S2128" s="51" t="s">
        <v>2002</v>
      </c>
      <c r="T2128" s="11" t="str">
        <f t="shared" si="2"/>
        <v>Greg Hart</v>
      </c>
      <c r="U2128" s="51" t="s">
        <v>1385</v>
      </c>
      <c r="V2128" s="51" t="s">
        <v>14238</v>
      </c>
      <c r="W2128" s="51" t="s">
        <v>14239</v>
      </c>
      <c r="X2128" s="51" t="s">
        <v>14219</v>
      </c>
      <c r="Y2128" s="8" t="s">
        <v>60</v>
      </c>
      <c r="Z2128" s="12" t="s">
        <v>14232</v>
      </c>
      <c r="AA2128" s="8" t="s">
        <v>60</v>
      </c>
      <c r="AB2128" s="8" t="s">
        <v>60</v>
      </c>
      <c r="AC2128" s="8" t="s">
        <v>60</v>
      </c>
      <c r="AD2128" s="8" t="s">
        <v>60</v>
      </c>
      <c r="AE2128" s="8" t="s">
        <v>14220</v>
      </c>
      <c r="AF2128" s="8" t="s">
        <v>14221</v>
      </c>
      <c r="AG2128" s="8" t="s">
        <v>2969</v>
      </c>
      <c r="AH2128" s="8" t="s">
        <v>65</v>
      </c>
      <c r="AI2128" s="8" t="s">
        <v>66</v>
      </c>
      <c r="AJ2128" s="8"/>
      <c r="AK2128" s="8" t="s">
        <v>1217</v>
      </c>
      <c r="AL2128" s="8" t="s">
        <v>195</v>
      </c>
      <c r="AM2128" s="8" t="s">
        <v>1264</v>
      </c>
      <c r="AN2128" s="8" t="s">
        <v>14222</v>
      </c>
      <c r="AO2128" s="8" t="s">
        <v>14223</v>
      </c>
      <c r="AP2128" s="29" t="s">
        <v>14221</v>
      </c>
      <c r="AQ2128" s="11">
        <v>6789.0</v>
      </c>
    </row>
    <row r="2129">
      <c r="A2129" s="8" t="str">
        <f t="shared" si="1"/>
        <v>Shanila Chapman</v>
      </c>
      <c r="B2129" s="51" t="s">
        <v>14213</v>
      </c>
      <c r="C2129" s="8" t="s">
        <v>13982</v>
      </c>
      <c r="D2129" s="9" t="s">
        <v>2957</v>
      </c>
      <c r="E2129" s="8" t="s">
        <v>8767</v>
      </c>
      <c r="F2129" s="8" t="s">
        <v>46</v>
      </c>
      <c r="G2129" s="51" t="s">
        <v>12642</v>
      </c>
      <c r="H2129" s="13" t="s">
        <v>14214</v>
      </c>
      <c r="I2129" s="8" t="s">
        <v>49</v>
      </c>
      <c r="J2129" s="10">
        <v>3.13</v>
      </c>
      <c r="K2129" s="13" t="s">
        <v>14215</v>
      </c>
      <c r="L2129" s="8"/>
      <c r="M2129" s="8"/>
      <c r="N2129" s="51" t="s">
        <v>14240</v>
      </c>
      <c r="O2129" s="51" t="s">
        <v>52</v>
      </c>
      <c r="P2129" s="51"/>
      <c r="Q2129" s="51"/>
      <c r="R2129" s="51" t="s">
        <v>14241</v>
      </c>
      <c r="S2129" s="51" t="s">
        <v>4166</v>
      </c>
      <c r="T2129" s="11" t="str">
        <f t="shared" si="2"/>
        <v>Shanila Chapman</v>
      </c>
      <c r="U2129" s="51" t="s">
        <v>106</v>
      </c>
      <c r="V2129" s="51" t="s">
        <v>14242</v>
      </c>
      <c r="W2129" s="51" t="s">
        <v>14231</v>
      </c>
      <c r="X2129" s="51" t="s">
        <v>14219</v>
      </c>
      <c r="Y2129" s="8" t="s">
        <v>60</v>
      </c>
      <c r="Z2129" s="12" t="s">
        <v>14232</v>
      </c>
      <c r="AA2129" s="8" t="s">
        <v>60</v>
      </c>
      <c r="AB2129" s="8" t="s">
        <v>60</v>
      </c>
      <c r="AC2129" s="8" t="s">
        <v>60</v>
      </c>
      <c r="AD2129" s="8" t="s">
        <v>60</v>
      </c>
      <c r="AE2129" s="8" t="s">
        <v>14220</v>
      </c>
      <c r="AF2129" s="8" t="s">
        <v>14221</v>
      </c>
      <c r="AG2129" s="8" t="s">
        <v>2969</v>
      </c>
      <c r="AH2129" s="8" t="s">
        <v>65</v>
      </c>
      <c r="AI2129" s="8" t="s">
        <v>66</v>
      </c>
      <c r="AJ2129" s="8"/>
      <c r="AK2129" s="8" t="s">
        <v>1217</v>
      </c>
      <c r="AL2129" s="8" t="s">
        <v>195</v>
      </c>
      <c r="AM2129" s="8" t="s">
        <v>1264</v>
      </c>
      <c r="AN2129" s="8" t="s">
        <v>14222</v>
      </c>
      <c r="AO2129" s="8" t="s">
        <v>14223</v>
      </c>
      <c r="AP2129" s="29" t="s">
        <v>14221</v>
      </c>
      <c r="AQ2129" s="11">
        <v>6789.0</v>
      </c>
    </row>
    <row r="2130">
      <c r="A2130" s="8" t="str">
        <f t="shared" si="1"/>
        <v>Brittany Cox</v>
      </c>
      <c r="B2130" s="51" t="s">
        <v>14243</v>
      </c>
      <c r="C2130" s="8" t="s">
        <v>12641</v>
      </c>
      <c r="D2130" s="9" t="s">
        <v>2957</v>
      </c>
      <c r="E2130" s="8" t="s">
        <v>14244</v>
      </c>
      <c r="F2130" s="8" t="s">
        <v>46</v>
      </c>
      <c r="G2130" s="51" t="s">
        <v>12642</v>
      </c>
      <c r="H2130" s="8" t="s">
        <v>14245</v>
      </c>
      <c r="I2130" s="8" t="s">
        <v>49</v>
      </c>
      <c r="J2130" s="10">
        <v>2.83</v>
      </c>
      <c r="K2130" s="13" t="s">
        <v>14246</v>
      </c>
      <c r="L2130" s="8"/>
      <c r="M2130" s="8"/>
      <c r="N2130" s="51" t="s">
        <v>14247</v>
      </c>
      <c r="O2130" s="57" t="s">
        <v>52</v>
      </c>
      <c r="P2130" s="51"/>
      <c r="Q2130" s="51"/>
      <c r="R2130" s="57" t="s">
        <v>245</v>
      </c>
      <c r="S2130" s="57" t="s">
        <v>1130</v>
      </c>
      <c r="T2130" s="11" t="str">
        <f t="shared" si="2"/>
        <v>Brittany Cox</v>
      </c>
      <c r="U2130" s="57" t="s">
        <v>55</v>
      </c>
      <c r="V2130" s="51" t="s">
        <v>14248</v>
      </c>
      <c r="W2130" s="8" t="s">
        <v>14249</v>
      </c>
      <c r="X2130" s="51" t="s">
        <v>14250</v>
      </c>
      <c r="Y2130" s="51" t="s">
        <v>60</v>
      </c>
      <c r="Z2130" s="51" t="s">
        <v>60</v>
      </c>
      <c r="AA2130" s="51" t="s">
        <v>60</v>
      </c>
      <c r="AB2130" s="51" t="s">
        <v>60</v>
      </c>
      <c r="AC2130" s="51" t="s">
        <v>60</v>
      </c>
      <c r="AD2130" s="56" t="s">
        <v>14251</v>
      </c>
      <c r="AE2130" s="51" t="s">
        <v>14252</v>
      </c>
      <c r="AF2130" s="8" t="s">
        <v>14253</v>
      </c>
      <c r="AG2130" s="8" t="s">
        <v>2969</v>
      </c>
      <c r="AH2130" s="8" t="s">
        <v>4581</v>
      </c>
      <c r="AI2130" s="8" t="s">
        <v>66</v>
      </c>
      <c r="AJ2130" s="13" t="s">
        <v>67</v>
      </c>
      <c r="AK2130" s="8"/>
      <c r="AL2130" s="8"/>
      <c r="AM2130" s="8"/>
      <c r="AN2130" s="8" t="s">
        <v>14254</v>
      </c>
      <c r="AO2130" s="8" t="s">
        <v>14255</v>
      </c>
      <c r="AP2130" s="29" t="s">
        <v>14253</v>
      </c>
      <c r="AQ2130" s="11">
        <v>2252.0</v>
      </c>
    </row>
    <row r="2131">
      <c r="A2131" s="8" t="str">
        <f t="shared" si="1"/>
        <v>Alexander Jones</v>
      </c>
      <c r="B2131" s="51" t="s">
        <v>14243</v>
      </c>
      <c r="C2131" s="51" t="s">
        <v>12641</v>
      </c>
      <c r="D2131" s="9" t="s">
        <v>2957</v>
      </c>
      <c r="E2131" s="8" t="s">
        <v>14244</v>
      </c>
      <c r="F2131" s="8" t="s">
        <v>46</v>
      </c>
      <c r="G2131" s="51" t="s">
        <v>12642</v>
      </c>
      <c r="H2131" s="8" t="s">
        <v>14245</v>
      </c>
      <c r="I2131" s="59" t="s">
        <v>49</v>
      </c>
      <c r="J2131" s="60">
        <v>2.83</v>
      </c>
      <c r="K2131" s="51" t="s">
        <v>14246</v>
      </c>
      <c r="L2131" s="8"/>
      <c r="M2131" s="8"/>
      <c r="N2131" s="51" t="s">
        <v>14256</v>
      </c>
      <c r="O2131" s="51" t="s">
        <v>52</v>
      </c>
      <c r="P2131" s="51"/>
      <c r="Q2131" s="51"/>
      <c r="R2131" s="51" t="s">
        <v>4994</v>
      </c>
      <c r="S2131" s="51" t="s">
        <v>1937</v>
      </c>
      <c r="T2131" s="11" t="str">
        <f t="shared" si="2"/>
        <v>Alexander Jones</v>
      </c>
      <c r="U2131" s="51" t="s">
        <v>106</v>
      </c>
      <c r="V2131" s="51" t="s">
        <v>14257</v>
      </c>
      <c r="W2131" s="51" t="s">
        <v>14258</v>
      </c>
      <c r="X2131" s="51" t="s">
        <v>14250</v>
      </c>
      <c r="Y2131" s="51" t="s">
        <v>60</v>
      </c>
      <c r="Z2131" s="51" t="s">
        <v>60</v>
      </c>
      <c r="AA2131" s="51" t="s">
        <v>60</v>
      </c>
      <c r="AB2131" s="51" t="s">
        <v>60</v>
      </c>
      <c r="AC2131" s="56" t="s">
        <v>14259</v>
      </c>
      <c r="AD2131" s="56" t="s">
        <v>14260</v>
      </c>
      <c r="AE2131" s="51" t="s">
        <v>14252</v>
      </c>
      <c r="AF2131" s="8" t="s">
        <v>14253</v>
      </c>
      <c r="AG2131" s="8" t="s">
        <v>2969</v>
      </c>
      <c r="AH2131" s="8" t="s">
        <v>4581</v>
      </c>
      <c r="AI2131" s="8" t="s">
        <v>66</v>
      </c>
      <c r="AJ2131" s="8" t="s">
        <v>67</v>
      </c>
      <c r="AK2131" s="59"/>
      <c r="AL2131" s="59"/>
      <c r="AM2131" s="59"/>
      <c r="AN2131" s="59" t="s">
        <v>14254</v>
      </c>
      <c r="AO2131" s="59" t="s">
        <v>14255</v>
      </c>
      <c r="AP2131" s="29" t="s">
        <v>14253</v>
      </c>
      <c r="AQ2131" s="11">
        <v>2252.0</v>
      </c>
    </row>
    <row r="2132">
      <c r="A2132" s="8" t="str">
        <f t="shared" si="1"/>
        <v>Christopher Doomes</v>
      </c>
      <c r="B2132" s="51" t="s">
        <v>14261</v>
      </c>
      <c r="C2132" s="8" t="s">
        <v>12641</v>
      </c>
      <c r="D2132" s="9" t="s">
        <v>2957</v>
      </c>
      <c r="E2132" s="8" t="s">
        <v>2991</v>
      </c>
      <c r="F2132" s="8" t="s">
        <v>46</v>
      </c>
      <c r="G2132" s="51" t="s">
        <v>12642</v>
      </c>
      <c r="H2132" s="8" t="s">
        <v>14262</v>
      </c>
      <c r="I2132" s="8" t="s">
        <v>49</v>
      </c>
      <c r="J2132" s="10">
        <v>3.2</v>
      </c>
      <c r="K2132" s="13" t="s">
        <v>14263</v>
      </c>
      <c r="L2132" s="8"/>
      <c r="M2132" s="8" t="s">
        <v>14264</v>
      </c>
      <c r="N2132" s="51" t="s">
        <v>14265</v>
      </c>
      <c r="O2132" s="51" t="s">
        <v>52</v>
      </c>
      <c r="P2132" s="51" t="s">
        <v>490</v>
      </c>
      <c r="Q2132" s="51"/>
      <c r="R2132" s="51" t="s">
        <v>883</v>
      </c>
      <c r="S2132" s="51" t="s">
        <v>14266</v>
      </c>
      <c r="T2132" s="11" t="str">
        <f t="shared" si="2"/>
        <v>Christopher Doomes</v>
      </c>
      <c r="U2132" s="51" t="s">
        <v>1031</v>
      </c>
      <c r="V2132" s="51" t="s">
        <v>14267</v>
      </c>
      <c r="W2132" s="51" t="s">
        <v>14268</v>
      </c>
      <c r="X2132" s="51" t="s">
        <v>14269</v>
      </c>
      <c r="Y2132" s="8" t="s">
        <v>60</v>
      </c>
      <c r="Z2132" s="12" t="s">
        <v>14270</v>
      </c>
      <c r="AA2132" s="12" t="s">
        <v>14271</v>
      </c>
      <c r="AB2132" s="12" t="s">
        <v>14272</v>
      </c>
      <c r="AC2132" s="12" t="s">
        <v>14273</v>
      </c>
      <c r="AD2132" s="12" t="s">
        <v>14274</v>
      </c>
      <c r="AE2132" s="8" t="s">
        <v>14275</v>
      </c>
      <c r="AF2132" s="8" t="s">
        <v>14276</v>
      </c>
      <c r="AG2132" s="8" t="s">
        <v>2969</v>
      </c>
      <c r="AH2132" s="8" t="s">
        <v>654</v>
      </c>
      <c r="AI2132" s="8" t="s">
        <v>233</v>
      </c>
      <c r="AJ2132" s="8" t="s">
        <v>67</v>
      </c>
      <c r="AK2132" s="8"/>
      <c r="AL2132" s="8"/>
      <c r="AM2132" s="8"/>
      <c r="AN2132" s="8" t="s">
        <v>14277</v>
      </c>
      <c r="AO2132" s="8" t="s">
        <v>14278</v>
      </c>
      <c r="AP2132" s="29" t="s">
        <v>14276</v>
      </c>
      <c r="AQ2132" s="11">
        <v>2108.0</v>
      </c>
    </row>
    <row r="2133">
      <c r="A2133" s="8" t="str">
        <f t="shared" si="1"/>
        <v>Willie Hill</v>
      </c>
      <c r="B2133" s="51" t="s">
        <v>14261</v>
      </c>
      <c r="C2133" s="8" t="s">
        <v>12641</v>
      </c>
      <c r="D2133" s="9" t="s">
        <v>2957</v>
      </c>
      <c r="E2133" s="8" t="s">
        <v>2991</v>
      </c>
      <c r="F2133" s="8" t="s">
        <v>46</v>
      </c>
      <c r="G2133" s="51" t="s">
        <v>12642</v>
      </c>
      <c r="H2133" s="8" t="s">
        <v>14262</v>
      </c>
      <c r="I2133" s="8" t="s">
        <v>49</v>
      </c>
      <c r="J2133" s="10">
        <v>3.2</v>
      </c>
      <c r="K2133" s="13" t="s">
        <v>14263</v>
      </c>
      <c r="L2133" s="8"/>
      <c r="M2133" s="8" t="s">
        <v>14264</v>
      </c>
      <c r="N2133" s="51" t="s">
        <v>14279</v>
      </c>
      <c r="O2133" s="51" t="s">
        <v>52</v>
      </c>
      <c r="P2133" s="51"/>
      <c r="Q2133" s="51"/>
      <c r="R2133" s="51" t="s">
        <v>13696</v>
      </c>
      <c r="S2133" s="51" t="s">
        <v>6837</v>
      </c>
      <c r="T2133" s="11" t="str">
        <f t="shared" si="2"/>
        <v>Willie Hill</v>
      </c>
      <c r="U2133" s="51" t="s">
        <v>55</v>
      </c>
      <c r="V2133" s="51" t="s">
        <v>14280</v>
      </c>
      <c r="W2133" s="51" t="s">
        <v>14281</v>
      </c>
      <c r="X2133" s="51" t="s">
        <v>14269</v>
      </c>
      <c r="Y2133" s="8" t="s">
        <v>60</v>
      </c>
      <c r="Z2133" s="12" t="s">
        <v>14270</v>
      </c>
      <c r="AA2133" s="8" t="s">
        <v>60</v>
      </c>
      <c r="AB2133" s="12" t="s">
        <v>14272</v>
      </c>
      <c r="AC2133" s="8" t="s">
        <v>60</v>
      </c>
      <c r="AD2133" s="12" t="s">
        <v>14274</v>
      </c>
      <c r="AE2133" s="8" t="s">
        <v>14275</v>
      </c>
      <c r="AF2133" s="8" t="s">
        <v>14276</v>
      </c>
      <c r="AG2133" s="8" t="s">
        <v>2969</v>
      </c>
      <c r="AH2133" s="8" t="s">
        <v>654</v>
      </c>
      <c r="AI2133" s="8" t="s">
        <v>233</v>
      </c>
      <c r="AJ2133" s="8" t="s">
        <v>67</v>
      </c>
      <c r="AK2133" s="8"/>
      <c r="AL2133" s="8"/>
      <c r="AM2133" s="8"/>
      <c r="AN2133" s="8" t="s">
        <v>14277</v>
      </c>
      <c r="AO2133" s="8" t="s">
        <v>14278</v>
      </c>
      <c r="AP2133" s="29" t="s">
        <v>14276</v>
      </c>
      <c r="AQ2133" s="11">
        <v>2108.0</v>
      </c>
    </row>
    <row r="2134">
      <c r="A2134" s="8" t="str">
        <f t="shared" si="1"/>
        <v>Ted Whitaker</v>
      </c>
      <c r="B2134" s="51" t="s">
        <v>14282</v>
      </c>
      <c r="C2134" s="8" t="s">
        <v>12641</v>
      </c>
      <c r="D2134" s="9" t="s">
        <v>2957</v>
      </c>
      <c r="E2134" s="8" t="s">
        <v>14283</v>
      </c>
      <c r="F2134" s="8" t="s">
        <v>46</v>
      </c>
      <c r="G2134" s="51" t="s">
        <v>12642</v>
      </c>
      <c r="H2134" s="8" t="s">
        <v>14284</v>
      </c>
      <c r="I2134" s="8" t="s">
        <v>49</v>
      </c>
      <c r="J2134" s="10">
        <v>2.77</v>
      </c>
      <c r="K2134" s="13" t="s">
        <v>14285</v>
      </c>
      <c r="L2134" s="8"/>
      <c r="M2134" s="8"/>
      <c r="N2134" s="51" t="s">
        <v>14286</v>
      </c>
      <c r="O2134" s="51" t="s">
        <v>52</v>
      </c>
      <c r="P2134" s="51"/>
      <c r="Q2134" s="51"/>
      <c r="R2134" s="51" t="s">
        <v>9354</v>
      </c>
      <c r="S2134" s="51" t="s">
        <v>1826</v>
      </c>
      <c r="T2134" s="11" t="str">
        <f t="shared" si="2"/>
        <v>Ted Whitaker</v>
      </c>
      <c r="U2134" s="51" t="s">
        <v>55</v>
      </c>
      <c r="V2134" s="51" t="s">
        <v>14287</v>
      </c>
      <c r="W2134" s="51" t="s">
        <v>14288</v>
      </c>
      <c r="X2134" s="51" t="s">
        <v>14289</v>
      </c>
      <c r="Y2134" s="8" t="s">
        <v>60</v>
      </c>
      <c r="Z2134" s="8" t="s">
        <v>60</v>
      </c>
      <c r="AA2134" s="8" t="s">
        <v>60</v>
      </c>
      <c r="AB2134" s="8" t="s">
        <v>60</v>
      </c>
      <c r="AC2134" s="8" t="s">
        <v>60</v>
      </c>
      <c r="AD2134" s="12" t="s">
        <v>14290</v>
      </c>
      <c r="AE2134" s="8" t="s">
        <v>14291</v>
      </c>
      <c r="AF2134" s="8" t="s">
        <v>14292</v>
      </c>
      <c r="AG2134" s="8" t="s">
        <v>2969</v>
      </c>
      <c r="AH2134" s="8" t="s">
        <v>352</v>
      </c>
      <c r="AI2134" s="8" t="s">
        <v>66</v>
      </c>
      <c r="AJ2134" s="8" t="s">
        <v>67</v>
      </c>
      <c r="AK2134" s="8" t="s">
        <v>6293</v>
      </c>
      <c r="AL2134" s="8" t="s">
        <v>14293</v>
      </c>
      <c r="AM2134" s="8" t="s">
        <v>545</v>
      </c>
      <c r="AN2134" s="8" t="s">
        <v>14294</v>
      </c>
      <c r="AO2134" s="8" t="s">
        <v>14295</v>
      </c>
      <c r="AP2134" s="14" t="s">
        <v>14292</v>
      </c>
      <c r="AQ2134" s="11">
        <v>4772.0</v>
      </c>
    </row>
    <row r="2135">
      <c r="A2135" s="8" t="str">
        <f t="shared" si="1"/>
        <v>Chad Cannon</v>
      </c>
      <c r="B2135" s="51" t="s">
        <v>14282</v>
      </c>
      <c r="C2135" s="8" t="s">
        <v>12641</v>
      </c>
      <c r="D2135" s="2" t="s">
        <v>2957</v>
      </c>
      <c r="E2135" s="8" t="s">
        <v>14283</v>
      </c>
      <c r="F2135" s="8" t="s">
        <v>46</v>
      </c>
      <c r="G2135" s="51" t="s">
        <v>12642</v>
      </c>
      <c r="H2135" s="8" t="s">
        <v>14284</v>
      </c>
      <c r="I2135" s="8" t="s">
        <v>49</v>
      </c>
      <c r="J2135" s="10">
        <v>2.77</v>
      </c>
      <c r="K2135" s="8" t="s">
        <v>14285</v>
      </c>
      <c r="L2135" s="8"/>
      <c r="M2135" s="8"/>
      <c r="N2135" s="51" t="s">
        <v>14296</v>
      </c>
      <c r="O2135" s="51" t="s">
        <v>52</v>
      </c>
      <c r="P2135" s="51"/>
      <c r="Q2135" s="51"/>
      <c r="R2135" s="8" t="s">
        <v>8291</v>
      </c>
      <c r="S2135" s="8" t="s">
        <v>8438</v>
      </c>
      <c r="T2135" s="11" t="str">
        <f t="shared" si="2"/>
        <v>Chad Cannon</v>
      </c>
      <c r="U2135" s="8" t="s">
        <v>106</v>
      </c>
      <c r="V2135" s="51" t="s">
        <v>14297</v>
      </c>
      <c r="W2135" s="51"/>
      <c r="X2135" s="51" t="s">
        <v>14289</v>
      </c>
      <c r="Y2135" s="51" t="s">
        <v>60</v>
      </c>
      <c r="Z2135" s="51" t="s">
        <v>60</v>
      </c>
      <c r="AA2135" s="51" t="s">
        <v>60</v>
      </c>
      <c r="AB2135" s="51" t="s">
        <v>60</v>
      </c>
      <c r="AC2135" s="51" t="s">
        <v>60</v>
      </c>
      <c r="AD2135" s="56" t="s">
        <v>14290</v>
      </c>
      <c r="AE2135" s="51" t="s">
        <v>14291</v>
      </c>
      <c r="AF2135" s="8" t="s">
        <v>14292</v>
      </c>
      <c r="AG2135" s="8" t="s">
        <v>2969</v>
      </c>
      <c r="AH2135" s="8" t="s">
        <v>352</v>
      </c>
      <c r="AI2135" s="8" t="s">
        <v>66</v>
      </c>
      <c r="AJ2135" s="8" t="s">
        <v>67</v>
      </c>
      <c r="AK2135" s="8" t="s">
        <v>6293</v>
      </c>
      <c r="AL2135" s="8" t="s">
        <v>14293</v>
      </c>
      <c r="AM2135" s="8" t="s">
        <v>545</v>
      </c>
      <c r="AN2135" s="8" t="s">
        <v>14294</v>
      </c>
      <c r="AO2135" s="8" t="s">
        <v>14295</v>
      </c>
      <c r="AP2135" s="29" t="s">
        <v>14292</v>
      </c>
      <c r="AQ2135" s="11">
        <v>4772.0</v>
      </c>
    </row>
    <row r="2136">
      <c r="A2136" s="8" t="str">
        <f t="shared" si="1"/>
        <v>Albert Huntley</v>
      </c>
      <c r="B2136" s="51" t="s">
        <v>14298</v>
      </c>
      <c r="C2136" s="8" t="s">
        <v>12658</v>
      </c>
      <c r="D2136" s="9" t="s">
        <v>2957</v>
      </c>
      <c r="E2136" s="8" t="s">
        <v>14299</v>
      </c>
      <c r="F2136" s="8" t="s">
        <v>46</v>
      </c>
      <c r="G2136" s="51" t="s">
        <v>12642</v>
      </c>
      <c r="H2136" s="8" t="s">
        <v>14300</v>
      </c>
      <c r="I2136" s="8" t="s">
        <v>219</v>
      </c>
      <c r="J2136" s="10">
        <v>3.25</v>
      </c>
      <c r="K2136" s="13" t="s">
        <v>14301</v>
      </c>
      <c r="L2136" s="8"/>
      <c r="M2136" s="8"/>
      <c r="N2136" s="51" t="s">
        <v>14302</v>
      </c>
      <c r="O2136" s="51" t="s">
        <v>52</v>
      </c>
      <c r="P2136" s="51"/>
      <c r="Q2136" s="51"/>
      <c r="R2136" s="51" t="s">
        <v>7097</v>
      </c>
      <c r="S2136" s="51" t="s">
        <v>14303</v>
      </c>
      <c r="T2136" s="11" t="str">
        <f t="shared" si="2"/>
        <v>Albert Huntley</v>
      </c>
      <c r="U2136" s="51" t="s">
        <v>55</v>
      </c>
      <c r="V2136" s="51" t="s">
        <v>14304</v>
      </c>
      <c r="W2136" s="51" t="s">
        <v>14305</v>
      </c>
      <c r="X2136" s="51" t="s">
        <v>14306</v>
      </c>
      <c r="Y2136" s="8" t="s">
        <v>60</v>
      </c>
      <c r="Z2136" s="8" t="s">
        <v>60</v>
      </c>
      <c r="AA2136" s="8" t="s">
        <v>60</v>
      </c>
      <c r="AB2136" s="8" t="s">
        <v>60</v>
      </c>
      <c r="AC2136" s="8" t="s">
        <v>60</v>
      </c>
      <c r="AD2136" s="8" t="s">
        <v>60</v>
      </c>
      <c r="AE2136" s="8" t="s">
        <v>14307</v>
      </c>
      <c r="AF2136" s="8" t="s">
        <v>14308</v>
      </c>
      <c r="AG2136" s="8" t="s">
        <v>2969</v>
      </c>
      <c r="AH2136" s="8" t="s">
        <v>232</v>
      </c>
      <c r="AI2136" s="8" t="s">
        <v>233</v>
      </c>
      <c r="AJ2136" s="8" t="s">
        <v>67</v>
      </c>
      <c r="AK2136" s="8" t="s">
        <v>4544</v>
      </c>
      <c r="AL2136" s="8" t="s">
        <v>910</v>
      </c>
      <c r="AM2136" s="8" t="s">
        <v>197</v>
      </c>
      <c r="AN2136" s="8" t="s">
        <v>14309</v>
      </c>
      <c r="AO2136" s="8" t="s">
        <v>14310</v>
      </c>
      <c r="AP2136" s="29" t="s">
        <v>14308</v>
      </c>
      <c r="AQ2136" s="11">
        <v>1419.0</v>
      </c>
    </row>
    <row r="2137">
      <c r="A2137" s="8" t="str">
        <f t="shared" si="1"/>
        <v>Barry Brown</v>
      </c>
      <c r="B2137" s="51" t="s">
        <v>14298</v>
      </c>
      <c r="C2137" s="8" t="s">
        <v>12658</v>
      </c>
      <c r="D2137" s="9" t="s">
        <v>2957</v>
      </c>
      <c r="E2137" s="8" t="s">
        <v>14299</v>
      </c>
      <c r="F2137" s="8" t="s">
        <v>46</v>
      </c>
      <c r="G2137" s="51" t="s">
        <v>12642</v>
      </c>
      <c r="H2137" s="8" t="s">
        <v>14300</v>
      </c>
      <c r="I2137" s="8" t="s">
        <v>219</v>
      </c>
      <c r="J2137" s="10">
        <v>3.25</v>
      </c>
      <c r="K2137" s="13" t="s">
        <v>14301</v>
      </c>
      <c r="L2137" s="8"/>
      <c r="M2137" s="8"/>
      <c r="N2137" s="51" t="s">
        <v>14311</v>
      </c>
      <c r="O2137" s="57" t="s">
        <v>52</v>
      </c>
      <c r="P2137" s="51"/>
      <c r="Q2137" s="51"/>
      <c r="R2137" s="57" t="s">
        <v>6948</v>
      </c>
      <c r="S2137" s="57" t="s">
        <v>485</v>
      </c>
      <c r="T2137" s="11" t="str">
        <f t="shared" si="2"/>
        <v>Barry Brown</v>
      </c>
      <c r="U2137" s="57" t="s">
        <v>106</v>
      </c>
      <c r="V2137" s="51" t="s">
        <v>14312</v>
      </c>
      <c r="W2137" s="51"/>
      <c r="X2137" s="51" t="s">
        <v>14306</v>
      </c>
      <c r="Y2137" s="51" t="s">
        <v>60</v>
      </c>
      <c r="Z2137" s="51" t="s">
        <v>60</v>
      </c>
      <c r="AA2137" s="51" t="s">
        <v>60</v>
      </c>
      <c r="AB2137" s="51" t="s">
        <v>60</v>
      </c>
      <c r="AC2137" s="51" t="s">
        <v>60</v>
      </c>
      <c r="AD2137" s="51" t="s">
        <v>60</v>
      </c>
      <c r="AE2137" s="51" t="s">
        <v>14307</v>
      </c>
      <c r="AF2137" s="8" t="s">
        <v>14308</v>
      </c>
      <c r="AG2137" s="8" t="s">
        <v>2969</v>
      </c>
      <c r="AH2137" s="8" t="s">
        <v>232</v>
      </c>
      <c r="AI2137" s="8" t="s">
        <v>233</v>
      </c>
      <c r="AJ2137" s="8" t="s">
        <v>67</v>
      </c>
      <c r="AK2137" s="8" t="s">
        <v>4544</v>
      </c>
      <c r="AL2137" s="8" t="s">
        <v>910</v>
      </c>
      <c r="AM2137" s="8" t="s">
        <v>197</v>
      </c>
      <c r="AN2137" s="8" t="s">
        <v>14309</v>
      </c>
      <c r="AO2137" s="8" t="s">
        <v>14313</v>
      </c>
      <c r="AP2137" s="29" t="s">
        <v>14308</v>
      </c>
      <c r="AQ2137" s="11">
        <v>1419.0</v>
      </c>
    </row>
    <row r="2138">
      <c r="A2138" s="8" t="str">
        <f t="shared" si="1"/>
        <v>Matt Logan</v>
      </c>
      <c r="B2138" s="51" t="s">
        <v>14314</v>
      </c>
      <c r="C2138" s="8" t="s">
        <v>13982</v>
      </c>
      <c r="D2138" s="9" t="s">
        <v>2957</v>
      </c>
      <c r="E2138" s="8" t="s">
        <v>14315</v>
      </c>
      <c r="F2138" s="8" t="s">
        <v>46</v>
      </c>
      <c r="G2138" s="51" t="s">
        <v>12642</v>
      </c>
      <c r="H2138" s="8" t="s">
        <v>14316</v>
      </c>
      <c r="I2138" s="8" t="s">
        <v>2373</v>
      </c>
      <c r="J2138" s="10">
        <v>3.22</v>
      </c>
      <c r="K2138" s="13" t="s">
        <v>14317</v>
      </c>
      <c r="L2138" s="8"/>
      <c r="M2138" s="8"/>
      <c r="N2138" s="51" t="s">
        <v>14318</v>
      </c>
      <c r="O2138" s="51" t="s">
        <v>52</v>
      </c>
      <c r="P2138" s="51"/>
      <c r="Q2138" s="51"/>
      <c r="R2138" s="57" t="s">
        <v>771</v>
      </c>
      <c r="S2138" s="57" t="s">
        <v>3718</v>
      </c>
      <c r="T2138" s="11" t="str">
        <f t="shared" si="2"/>
        <v>Matt Logan</v>
      </c>
      <c r="U2138" s="57" t="s">
        <v>311</v>
      </c>
      <c r="V2138" s="51" t="s">
        <v>14319</v>
      </c>
      <c r="W2138" s="57" t="s">
        <v>14320</v>
      </c>
      <c r="X2138" s="51" t="s">
        <v>14321</v>
      </c>
      <c r="Y2138" s="56" t="s">
        <v>14322</v>
      </c>
      <c r="Z2138" s="51" t="s">
        <v>60</v>
      </c>
      <c r="AA2138" s="51" t="s">
        <v>60</v>
      </c>
      <c r="AB2138" s="51" t="s">
        <v>60</v>
      </c>
      <c r="AC2138" s="51" t="s">
        <v>60</v>
      </c>
      <c r="AD2138" s="56" t="s">
        <v>14323</v>
      </c>
      <c r="AE2138" s="51" t="s">
        <v>14324</v>
      </c>
      <c r="AF2138" s="8" t="s">
        <v>14315</v>
      </c>
      <c r="AG2138" s="8" t="s">
        <v>2969</v>
      </c>
      <c r="AH2138" s="8" t="s">
        <v>4581</v>
      </c>
      <c r="AI2138" s="8" t="s">
        <v>233</v>
      </c>
      <c r="AJ2138" s="8"/>
      <c r="AK2138" s="8" t="s">
        <v>4544</v>
      </c>
      <c r="AL2138" s="8" t="s">
        <v>14325</v>
      </c>
      <c r="AM2138" s="8" t="s">
        <v>14326</v>
      </c>
      <c r="AN2138" s="8" t="s">
        <v>14327</v>
      </c>
      <c r="AO2138" s="8" t="s">
        <v>14328</v>
      </c>
      <c r="AP2138" s="29" t="s">
        <v>14315</v>
      </c>
      <c r="AQ2138" s="11">
        <v>1200.0</v>
      </c>
    </row>
    <row r="2139">
      <c r="A2139" s="8" t="str">
        <f t="shared" si="1"/>
        <v>Alexander Andrade Sosa</v>
      </c>
      <c r="B2139" s="51" t="s">
        <v>14314</v>
      </c>
      <c r="C2139" s="8" t="s">
        <v>13982</v>
      </c>
      <c r="D2139" s="9" t="s">
        <v>2957</v>
      </c>
      <c r="E2139" s="8" t="s">
        <v>14315</v>
      </c>
      <c r="F2139" s="8" t="s">
        <v>46</v>
      </c>
      <c r="G2139" s="8" t="s">
        <v>12642</v>
      </c>
      <c r="H2139" s="8" t="s">
        <v>14316</v>
      </c>
      <c r="I2139" s="8" t="s">
        <v>2373</v>
      </c>
      <c r="J2139" s="10">
        <v>3.22</v>
      </c>
      <c r="K2139" s="8" t="s">
        <v>14317</v>
      </c>
      <c r="L2139" s="8" t="s">
        <v>86</v>
      </c>
      <c r="M2139" s="8" t="s">
        <v>86</v>
      </c>
      <c r="N2139" s="8" t="s">
        <v>14329</v>
      </c>
      <c r="O2139" s="8" t="s">
        <v>52</v>
      </c>
      <c r="P2139" s="51"/>
      <c r="Q2139" s="51"/>
      <c r="R2139" s="8" t="s">
        <v>4994</v>
      </c>
      <c r="S2139" s="8" t="s">
        <v>14330</v>
      </c>
      <c r="T2139" s="11" t="str">
        <f t="shared" si="2"/>
        <v>Alexander Andrade Sosa</v>
      </c>
      <c r="U2139" s="8" t="s">
        <v>106</v>
      </c>
      <c r="V2139" s="51" t="s">
        <v>14331</v>
      </c>
      <c r="W2139" s="8" t="s">
        <v>86</v>
      </c>
      <c r="X2139" s="8" t="s">
        <v>14321</v>
      </c>
      <c r="Y2139" s="51" t="s">
        <v>60</v>
      </c>
      <c r="Z2139" s="51" t="s">
        <v>60</v>
      </c>
      <c r="AA2139" s="51" t="s">
        <v>60</v>
      </c>
      <c r="AB2139" s="51" t="s">
        <v>60</v>
      </c>
      <c r="AC2139" s="51" t="s">
        <v>60</v>
      </c>
      <c r="AD2139" s="56" t="s">
        <v>14323</v>
      </c>
      <c r="AE2139" s="8" t="s">
        <v>14332</v>
      </c>
      <c r="AF2139" s="8" t="s">
        <v>14315</v>
      </c>
      <c r="AG2139" s="8" t="s">
        <v>2969</v>
      </c>
      <c r="AH2139" s="8" t="s">
        <v>4581</v>
      </c>
      <c r="AI2139" s="8" t="s">
        <v>233</v>
      </c>
      <c r="AJ2139" s="8" t="s">
        <v>86</v>
      </c>
      <c r="AK2139" s="8" t="s">
        <v>4544</v>
      </c>
      <c r="AL2139" s="8" t="s">
        <v>14325</v>
      </c>
      <c r="AM2139" s="8" t="s">
        <v>14326</v>
      </c>
      <c r="AN2139" s="8" t="s">
        <v>422</v>
      </c>
      <c r="AO2139" s="8" t="s">
        <v>14328</v>
      </c>
      <c r="AP2139" s="29" t="s">
        <v>14315</v>
      </c>
      <c r="AQ2139" s="11">
        <v>1200.0</v>
      </c>
    </row>
    <row r="2140">
      <c r="A2140" s="8" t="str">
        <f t="shared" si="1"/>
        <v>Dakota Hutton-King</v>
      </c>
      <c r="B2140" s="51" t="s">
        <v>14333</v>
      </c>
      <c r="C2140" s="8" t="s">
        <v>12739</v>
      </c>
      <c r="D2140" s="9" t="s">
        <v>3192</v>
      </c>
      <c r="E2140" s="8" t="s">
        <v>14334</v>
      </c>
      <c r="F2140" s="8" t="s">
        <v>936</v>
      </c>
      <c r="G2140" s="51" t="s">
        <v>12642</v>
      </c>
      <c r="H2140" s="8" t="s">
        <v>14335</v>
      </c>
      <c r="I2140" s="8" t="s">
        <v>14336</v>
      </c>
      <c r="J2140" s="10">
        <v>3.59</v>
      </c>
      <c r="K2140" s="8" t="s">
        <v>14337</v>
      </c>
      <c r="L2140" s="8"/>
      <c r="M2140" s="8"/>
      <c r="N2140" s="51" t="s">
        <v>14338</v>
      </c>
      <c r="O2140" s="57" t="s">
        <v>52</v>
      </c>
      <c r="P2140" s="51"/>
      <c r="Q2140" s="51"/>
      <c r="R2140" s="57" t="s">
        <v>14339</v>
      </c>
      <c r="S2140" s="57" t="s">
        <v>14340</v>
      </c>
      <c r="T2140" s="11" t="str">
        <f t="shared" si="2"/>
        <v>Dakota Hutton-King</v>
      </c>
      <c r="U2140" s="51" t="s">
        <v>8031</v>
      </c>
      <c r="V2140" s="51" t="s">
        <v>14341</v>
      </c>
      <c r="W2140" s="51"/>
      <c r="X2140" s="51" t="s">
        <v>14342</v>
      </c>
      <c r="Y2140" s="51" t="s">
        <v>60</v>
      </c>
      <c r="Z2140" s="51" t="s">
        <v>60</v>
      </c>
      <c r="AA2140" s="51" t="s">
        <v>60</v>
      </c>
      <c r="AB2140" s="56" t="s">
        <v>14343</v>
      </c>
      <c r="AC2140" s="51" t="s">
        <v>60</v>
      </c>
      <c r="AD2140" s="56" t="s">
        <v>14344</v>
      </c>
      <c r="AE2140" s="51"/>
      <c r="AF2140" s="8" t="s">
        <v>14345</v>
      </c>
      <c r="AG2140" s="8" t="s">
        <v>3205</v>
      </c>
      <c r="AH2140" s="8" t="s">
        <v>352</v>
      </c>
      <c r="AI2140" s="8" t="s">
        <v>233</v>
      </c>
      <c r="AJ2140" s="8"/>
      <c r="AK2140" s="8" t="s">
        <v>741</v>
      </c>
      <c r="AL2140" s="8" t="s">
        <v>4631</v>
      </c>
      <c r="AM2140" s="8" t="s">
        <v>2152</v>
      </c>
      <c r="AN2140" s="8" t="s">
        <v>14346</v>
      </c>
      <c r="AO2140" s="8" t="s">
        <v>14347</v>
      </c>
      <c r="AP2140" s="29" t="s">
        <v>14345</v>
      </c>
      <c r="AQ2140" s="11">
        <v>1450.0</v>
      </c>
    </row>
    <row r="2141">
      <c r="A2141" s="8" t="str">
        <f t="shared" si="1"/>
        <v>Greg Mitchell</v>
      </c>
      <c r="B2141" s="51" t="s">
        <v>14333</v>
      </c>
      <c r="C2141" s="8" t="s">
        <v>12739</v>
      </c>
      <c r="D2141" s="9" t="s">
        <v>3192</v>
      </c>
      <c r="E2141" s="8" t="s">
        <v>14334</v>
      </c>
      <c r="F2141" s="8" t="s">
        <v>936</v>
      </c>
      <c r="G2141" s="51" t="s">
        <v>12642</v>
      </c>
      <c r="H2141" s="13" t="s">
        <v>14335</v>
      </c>
      <c r="I2141" s="8" t="s">
        <v>14336</v>
      </c>
      <c r="J2141" s="10">
        <v>3.59</v>
      </c>
      <c r="K2141" s="13" t="s">
        <v>14337</v>
      </c>
      <c r="L2141" s="8"/>
      <c r="M2141" s="8"/>
      <c r="N2141" s="51" t="s">
        <v>14348</v>
      </c>
      <c r="O2141" s="51" t="s">
        <v>52</v>
      </c>
      <c r="P2141" s="51"/>
      <c r="Q2141" s="51"/>
      <c r="R2141" s="51" t="s">
        <v>1720</v>
      </c>
      <c r="S2141" s="51" t="s">
        <v>2476</v>
      </c>
      <c r="T2141" s="11" t="str">
        <f t="shared" si="2"/>
        <v>Greg Mitchell</v>
      </c>
      <c r="U2141" s="51" t="s">
        <v>55</v>
      </c>
      <c r="V2141" s="51" t="s">
        <v>14349</v>
      </c>
      <c r="W2141" s="57" t="s">
        <v>14350</v>
      </c>
      <c r="X2141" s="51" t="s">
        <v>14342</v>
      </c>
      <c r="Y2141" s="8" t="s">
        <v>60</v>
      </c>
      <c r="Z2141" s="12" t="s">
        <v>14351</v>
      </c>
      <c r="AA2141" s="8" t="s">
        <v>60</v>
      </c>
      <c r="AB2141" s="12" t="s">
        <v>14343</v>
      </c>
      <c r="AC2141" s="8" t="s">
        <v>60</v>
      </c>
      <c r="AD2141" s="12" t="s">
        <v>14344</v>
      </c>
      <c r="AE2141" s="8"/>
      <c r="AF2141" s="8" t="s">
        <v>14345</v>
      </c>
      <c r="AG2141" s="8" t="s">
        <v>3205</v>
      </c>
      <c r="AH2141" s="8" t="s">
        <v>352</v>
      </c>
      <c r="AI2141" s="8" t="s">
        <v>233</v>
      </c>
      <c r="AJ2141" s="8"/>
      <c r="AK2141" s="8" t="s">
        <v>741</v>
      </c>
      <c r="AL2141" s="8" t="s">
        <v>4631</v>
      </c>
      <c r="AM2141" s="8" t="s">
        <v>2152</v>
      </c>
      <c r="AN2141" s="8" t="s">
        <v>14346</v>
      </c>
      <c r="AO2141" s="8" t="s">
        <v>14352</v>
      </c>
      <c r="AP2141" s="29" t="s">
        <v>14345</v>
      </c>
      <c r="AQ2141" s="11">
        <v>1450.0</v>
      </c>
    </row>
    <row r="2142">
      <c r="A2142" s="8" t="str">
        <f t="shared" si="1"/>
        <v>Jake Knight</v>
      </c>
      <c r="B2142" s="51" t="s">
        <v>14333</v>
      </c>
      <c r="C2142" s="8" t="s">
        <v>12739</v>
      </c>
      <c r="D2142" s="2" t="s">
        <v>3192</v>
      </c>
      <c r="E2142" s="8" t="s">
        <v>14334</v>
      </c>
      <c r="F2142" s="8" t="s">
        <v>936</v>
      </c>
      <c r="G2142" s="51" t="s">
        <v>12642</v>
      </c>
      <c r="H2142" s="8" t="s">
        <v>14335</v>
      </c>
      <c r="I2142" s="8" t="s">
        <v>14336</v>
      </c>
      <c r="J2142" s="10">
        <v>3.59</v>
      </c>
      <c r="K2142" s="8" t="s">
        <v>14337</v>
      </c>
      <c r="L2142" s="8"/>
      <c r="M2142" s="8"/>
      <c r="N2142" s="51" t="s">
        <v>14353</v>
      </c>
      <c r="O2142" s="51" t="s">
        <v>52</v>
      </c>
      <c r="P2142" s="51"/>
      <c r="Q2142" s="51"/>
      <c r="R2142" s="51" t="s">
        <v>3481</v>
      </c>
      <c r="S2142" s="51" t="s">
        <v>8368</v>
      </c>
      <c r="T2142" s="11" t="str">
        <f t="shared" si="2"/>
        <v>Jake Knight</v>
      </c>
      <c r="U2142" s="51" t="s">
        <v>160</v>
      </c>
      <c r="V2142" s="51" t="s">
        <v>14354</v>
      </c>
      <c r="W2142" s="51"/>
      <c r="X2142" s="51" t="s">
        <v>14342</v>
      </c>
      <c r="Y2142" s="56" t="s">
        <v>14355</v>
      </c>
      <c r="Z2142" s="56" t="s">
        <v>14351</v>
      </c>
      <c r="AA2142" s="51" t="s">
        <v>60</v>
      </c>
      <c r="AB2142" s="56" t="s">
        <v>14343</v>
      </c>
      <c r="AC2142" s="51" t="s">
        <v>60</v>
      </c>
      <c r="AD2142" s="56" t="s">
        <v>14344</v>
      </c>
      <c r="AE2142" s="51"/>
      <c r="AF2142" s="8" t="s">
        <v>14345</v>
      </c>
      <c r="AG2142" s="8" t="s">
        <v>3205</v>
      </c>
      <c r="AH2142" s="8" t="s">
        <v>352</v>
      </c>
      <c r="AI2142" s="8" t="s">
        <v>233</v>
      </c>
      <c r="AJ2142" s="8"/>
      <c r="AK2142" s="8" t="s">
        <v>741</v>
      </c>
      <c r="AL2142" s="8" t="s">
        <v>4631</v>
      </c>
      <c r="AM2142" s="8" t="s">
        <v>2152</v>
      </c>
      <c r="AN2142" s="8" t="s">
        <v>14346</v>
      </c>
      <c r="AO2142" s="8" t="s">
        <v>14352</v>
      </c>
      <c r="AP2142" s="29" t="s">
        <v>14345</v>
      </c>
      <c r="AQ2142" s="11">
        <v>1450.0</v>
      </c>
    </row>
    <row r="2143">
      <c r="A2143" s="8" t="str">
        <f t="shared" si="1"/>
        <v>Jeff Eastman</v>
      </c>
      <c r="B2143" s="51" t="s">
        <v>14333</v>
      </c>
      <c r="C2143" s="8" t="s">
        <v>12739</v>
      </c>
      <c r="D2143" s="9" t="s">
        <v>3192</v>
      </c>
      <c r="E2143" s="8" t="s">
        <v>14334</v>
      </c>
      <c r="F2143" s="8" t="s">
        <v>936</v>
      </c>
      <c r="G2143" s="51" t="s">
        <v>12642</v>
      </c>
      <c r="H2143" s="8" t="s">
        <v>14335</v>
      </c>
      <c r="I2143" s="8" t="s">
        <v>14336</v>
      </c>
      <c r="J2143" s="10">
        <v>3.59</v>
      </c>
      <c r="K2143" s="13" t="s">
        <v>14337</v>
      </c>
      <c r="L2143" s="8"/>
      <c r="M2143" s="8"/>
      <c r="N2143" s="51" t="s">
        <v>14356</v>
      </c>
      <c r="O2143" s="51" t="s">
        <v>52</v>
      </c>
      <c r="P2143" s="51"/>
      <c r="Q2143" s="51"/>
      <c r="R2143" s="51" t="s">
        <v>1632</v>
      </c>
      <c r="S2143" s="51" t="s">
        <v>14357</v>
      </c>
      <c r="T2143" s="11" t="str">
        <f t="shared" si="2"/>
        <v>Jeff Eastman</v>
      </c>
      <c r="U2143" s="51" t="s">
        <v>2834</v>
      </c>
      <c r="V2143" s="51" t="s">
        <v>14358</v>
      </c>
      <c r="W2143" s="51" t="s">
        <v>14359</v>
      </c>
      <c r="X2143" s="51" t="s">
        <v>14342</v>
      </c>
      <c r="Y2143" s="8" t="s">
        <v>60</v>
      </c>
      <c r="Z2143" s="8" t="s">
        <v>60</v>
      </c>
      <c r="AA2143" s="8" t="s">
        <v>60</v>
      </c>
      <c r="AB2143" s="12" t="s">
        <v>14343</v>
      </c>
      <c r="AC2143" s="8" t="s">
        <v>60</v>
      </c>
      <c r="AD2143" s="8" t="s">
        <v>60</v>
      </c>
      <c r="AE2143" s="8"/>
      <c r="AF2143" s="8" t="s">
        <v>14345</v>
      </c>
      <c r="AG2143" s="8" t="s">
        <v>3205</v>
      </c>
      <c r="AH2143" s="8" t="s">
        <v>352</v>
      </c>
      <c r="AI2143" s="8" t="s">
        <v>233</v>
      </c>
      <c r="AJ2143" s="8"/>
      <c r="AK2143" s="8" t="s">
        <v>741</v>
      </c>
      <c r="AL2143" s="8" t="s">
        <v>4631</v>
      </c>
      <c r="AM2143" s="8" t="s">
        <v>2152</v>
      </c>
      <c r="AN2143" s="8" t="s">
        <v>14346</v>
      </c>
      <c r="AO2143" s="8" t="s">
        <v>14352</v>
      </c>
      <c r="AP2143" s="29" t="s">
        <v>14345</v>
      </c>
      <c r="AQ2143" s="11">
        <v>1450.0</v>
      </c>
    </row>
    <row r="2144">
      <c r="A2144" s="8" t="str">
        <f t="shared" si="1"/>
        <v>AC Colton has been removed. </v>
      </c>
      <c r="B2144" s="51" t="s">
        <v>14333</v>
      </c>
      <c r="C2144" s="8" t="s">
        <v>12739</v>
      </c>
      <c r="D2144" s="2" t="s">
        <v>3192</v>
      </c>
      <c r="E2144" s="8" t="s">
        <v>14334</v>
      </c>
      <c r="F2144" s="8" t="s">
        <v>936</v>
      </c>
      <c r="G2144" s="51" t="s">
        <v>12642</v>
      </c>
      <c r="H2144" s="13" t="s">
        <v>14335</v>
      </c>
      <c r="I2144" s="8" t="s">
        <v>14336</v>
      </c>
      <c r="J2144" s="10">
        <v>3.59</v>
      </c>
      <c r="K2144" s="13" t="s">
        <v>14337</v>
      </c>
      <c r="L2144" s="8"/>
      <c r="M2144" s="8"/>
      <c r="N2144" s="51" t="s">
        <v>14360</v>
      </c>
      <c r="O2144" s="51" t="s">
        <v>52</v>
      </c>
      <c r="P2144" s="51"/>
      <c r="Q2144" s="51" t="s">
        <v>277</v>
      </c>
      <c r="R2144" s="51" t="s">
        <v>14361</v>
      </c>
      <c r="S2144" s="51"/>
      <c r="T2144" s="11" t="str">
        <f t="shared" si="2"/>
        <v>AC Colton has been removed. </v>
      </c>
      <c r="U2144" s="51"/>
      <c r="V2144" s="51"/>
      <c r="W2144" s="51"/>
      <c r="X2144" s="51" t="s">
        <v>14342</v>
      </c>
      <c r="Y2144" s="51"/>
      <c r="Z2144" s="56" t="s">
        <v>14351</v>
      </c>
      <c r="AA2144" s="51" t="s">
        <v>60</v>
      </c>
      <c r="AB2144" s="56" t="s">
        <v>14343</v>
      </c>
      <c r="AC2144" s="51" t="s">
        <v>60</v>
      </c>
      <c r="AD2144" s="56" t="s">
        <v>14344</v>
      </c>
      <c r="AE2144" s="51"/>
      <c r="AF2144" s="8" t="s">
        <v>14345</v>
      </c>
      <c r="AG2144" s="8" t="s">
        <v>3205</v>
      </c>
      <c r="AH2144" s="8" t="s">
        <v>352</v>
      </c>
      <c r="AI2144" s="8" t="s">
        <v>233</v>
      </c>
      <c r="AJ2144" s="8"/>
      <c r="AK2144" s="8" t="s">
        <v>741</v>
      </c>
      <c r="AL2144" s="8" t="s">
        <v>4631</v>
      </c>
      <c r="AM2144" s="8" t="s">
        <v>2152</v>
      </c>
      <c r="AN2144" s="8" t="s">
        <v>14346</v>
      </c>
      <c r="AO2144" s="8" t="s">
        <v>14352</v>
      </c>
      <c r="AP2144" s="29" t="s">
        <v>14345</v>
      </c>
      <c r="AQ2144" s="11">
        <v>1450.0</v>
      </c>
    </row>
    <row r="2145">
      <c r="A2145" s="8" t="str">
        <f t="shared" si="1"/>
        <v>AC Brett has been removed. </v>
      </c>
      <c r="B2145" s="51" t="s">
        <v>14333</v>
      </c>
      <c r="C2145" s="8" t="s">
        <v>12739</v>
      </c>
      <c r="D2145" s="9" t="s">
        <v>3192</v>
      </c>
      <c r="E2145" s="8" t="s">
        <v>14334</v>
      </c>
      <c r="F2145" s="8" t="s">
        <v>936</v>
      </c>
      <c r="G2145" s="51" t="s">
        <v>12642</v>
      </c>
      <c r="H2145" s="8" t="s">
        <v>14335</v>
      </c>
      <c r="I2145" s="8" t="s">
        <v>14336</v>
      </c>
      <c r="J2145" s="10">
        <v>3.59</v>
      </c>
      <c r="K2145" s="13" t="s">
        <v>14337</v>
      </c>
      <c r="L2145" s="8"/>
      <c r="M2145" s="8"/>
      <c r="N2145" s="51" t="s">
        <v>14362</v>
      </c>
      <c r="O2145" s="8" t="s">
        <v>52</v>
      </c>
      <c r="P2145" s="51"/>
      <c r="Q2145" s="51" t="s">
        <v>277</v>
      </c>
      <c r="R2145" s="57" t="s">
        <v>14363</v>
      </c>
      <c r="S2145" s="51"/>
      <c r="T2145" s="11" t="str">
        <f t="shared" si="2"/>
        <v>AC Brett has been removed. </v>
      </c>
      <c r="U2145" s="51"/>
      <c r="V2145" s="51"/>
      <c r="W2145" s="51"/>
      <c r="X2145" s="51" t="s">
        <v>14342</v>
      </c>
      <c r="Y2145" s="51" t="s">
        <v>60</v>
      </c>
      <c r="Z2145" s="51" t="s">
        <v>60</v>
      </c>
      <c r="AA2145" s="51" t="s">
        <v>60</v>
      </c>
      <c r="AB2145" s="56" t="s">
        <v>14343</v>
      </c>
      <c r="AC2145" s="51" t="s">
        <v>60</v>
      </c>
      <c r="AD2145" s="56" t="s">
        <v>14344</v>
      </c>
      <c r="AE2145" s="51"/>
      <c r="AF2145" s="8" t="s">
        <v>14345</v>
      </c>
      <c r="AG2145" s="8" t="s">
        <v>3205</v>
      </c>
      <c r="AH2145" s="8" t="s">
        <v>352</v>
      </c>
      <c r="AI2145" s="8" t="s">
        <v>233</v>
      </c>
      <c r="AJ2145" s="8"/>
      <c r="AK2145" s="8" t="s">
        <v>741</v>
      </c>
      <c r="AL2145" s="8" t="s">
        <v>4631</v>
      </c>
      <c r="AM2145" s="8" t="s">
        <v>2152</v>
      </c>
      <c r="AN2145" s="8" t="s">
        <v>14346</v>
      </c>
      <c r="AO2145" s="8" t="s">
        <v>14347</v>
      </c>
      <c r="AP2145" s="29" t="s">
        <v>14345</v>
      </c>
      <c r="AQ2145" s="11">
        <v>1450.0</v>
      </c>
    </row>
    <row r="2146">
      <c r="A2146" s="8" t="str">
        <f t="shared" si="1"/>
        <v>AC Sarah has been removed. </v>
      </c>
      <c r="B2146" s="51" t="s">
        <v>14333</v>
      </c>
      <c r="C2146" s="8" t="s">
        <v>12739</v>
      </c>
      <c r="D2146" s="2" t="s">
        <v>3192</v>
      </c>
      <c r="E2146" s="8" t="s">
        <v>14334</v>
      </c>
      <c r="F2146" s="8" t="s">
        <v>936</v>
      </c>
      <c r="G2146" s="51" t="s">
        <v>12642</v>
      </c>
      <c r="H2146" s="8" t="s">
        <v>14335</v>
      </c>
      <c r="I2146" s="8" t="s">
        <v>14336</v>
      </c>
      <c r="J2146" s="10">
        <v>3.59</v>
      </c>
      <c r="K2146" s="8" t="s">
        <v>14337</v>
      </c>
      <c r="L2146" s="8"/>
      <c r="M2146" s="8"/>
      <c r="N2146" s="51" t="s">
        <v>14364</v>
      </c>
      <c r="O2146" s="51" t="s">
        <v>52</v>
      </c>
      <c r="P2146" s="51"/>
      <c r="Q2146" s="51" t="s">
        <v>277</v>
      </c>
      <c r="R2146" s="51" t="s">
        <v>14365</v>
      </c>
      <c r="S2146" s="51"/>
      <c r="T2146" s="11" t="str">
        <f t="shared" si="2"/>
        <v>AC Sarah has been removed. </v>
      </c>
      <c r="U2146" s="51"/>
      <c r="V2146" s="51"/>
      <c r="W2146" s="51"/>
      <c r="X2146" s="51" t="s">
        <v>14342</v>
      </c>
      <c r="Y2146" s="51" t="s">
        <v>60</v>
      </c>
      <c r="Z2146" s="56" t="s">
        <v>14351</v>
      </c>
      <c r="AA2146" s="51" t="s">
        <v>60</v>
      </c>
      <c r="AB2146" s="56" t="s">
        <v>14343</v>
      </c>
      <c r="AC2146" s="56" t="s">
        <v>14366</v>
      </c>
      <c r="AD2146" s="56" t="s">
        <v>14344</v>
      </c>
      <c r="AE2146" s="51"/>
      <c r="AF2146" s="8" t="s">
        <v>14345</v>
      </c>
      <c r="AG2146" s="8" t="s">
        <v>3205</v>
      </c>
      <c r="AH2146" s="8" t="s">
        <v>352</v>
      </c>
      <c r="AI2146" s="8" t="s">
        <v>233</v>
      </c>
      <c r="AJ2146" s="8"/>
      <c r="AK2146" s="8" t="s">
        <v>741</v>
      </c>
      <c r="AL2146" s="8" t="s">
        <v>4631</v>
      </c>
      <c r="AM2146" s="8" t="s">
        <v>2152</v>
      </c>
      <c r="AN2146" s="8" t="s">
        <v>14346</v>
      </c>
      <c r="AO2146" s="8" t="s">
        <v>14352</v>
      </c>
      <c r="AP2146" s="29" t="s">
        <v>14345</v>
      </c>
      <c r="AQ2146" s="11">
        <v>1450.0</v>
      </c>
    </row>
    <row r="2147">
      <c r="A2147" s="8" t="str">
        <f t="shared" si="1"/>
        <v>AC Emily has been removed. </v>
      </c>
      <c r="B2147" s="51" t="s">
        <v>14333</v>
      </c>
      <c r="C2147" s="8" t="s">
        <v>12739</v>
      </c>
      <c r="D2147" s="9" t="s">
        <v>3192</v>
      </c>
      <c r="E2147" s="8" t="s">
        <v>14334</v>
      </c>
      <c r="F2147" s="8" t="s">
        <v>936</v>
      </c>
      <c r="G2147" s="51" t="s">
        <v>12642</v>
      </c>
      <c r="H2147" s="13" t="s">
        <v>14335</v>
      </c>
      <c r="I2147" s="8" t="s">
        <v>14336</v>
      </c>
      <c r="J2147" s="10">
        <v>3.59</v>
      </c>
      <c r="K2147" s="13" t="s">
        <v>14337</v>
      </c>
      <c r="L2147" s="8"/>
      <c r="M2147" s="8"/>
      <c r="N2147" s="51" t="s">
        <v>14367</v>
      </c>
      <c r="O2147" s="51" t="s">
        <v>52</v>
      </c>
      <c r="P2147" s="51"/>
      <c r="Q2147" s="51" t="s">
        <v>277</v>
      </c>
      <c r="R2147" s="51" t="s">
        <v>14368</v>
      </c>
      <c r="S2147" s="51"/>
      <c r="T2147" s="11" t="str">
        <f t="shared" si="2"/>
        <v>AC Emily has been removed. </v>
      </c>
      <c r="U2147" s="51"/>
      <c r="V2147" s="51"/>
      <c r="W2147" s="51"/>
      <c r="X2147" s="51" t="s">
        <v>14342</v>
      </c>
      <c r="Y2147" s="8" t="s">
        <v>60</v>
      </c>
      <c r="Z2147" s="12" t="s">
        <v>14351</v>
      </c>
      <c r="AA2147" s="8" t="s">
        <v>60</v>
      </c>
      <c r="AB2147" s="12" t="s">
        <v>14343</v>
      </c>
      <c r="AC2147" s="8" t="s">
        <v>60</v>
      </c>
      <c r="AD2147" s="12" t="s">
        <v>14344</v>
      </c>
      <c r="AE2147" s="8"/>
      <c r="AF2147" s="8" t="s">
        <v>14345</v>
      </c>
      <c r="AG2147" s="8" t="s">
        <v>3205</v>
      </c>
      <c r="AH2147" s="8" t="s">
        <v>352</v>
      </c>
      <c r="AI2147" s="8" t="s">
        <v>233</v>
      </c>
      <c r="AJ2147" s="8"/>
      <c r="AK2147" s="8" t="s">
        <v>741</v>
      </c>
      <c r="AL2147" s="8" t="s">
        <v>4631</v>
      </c>
      <c r="AM2147" s="8" t="s">
        <v>2152</v>
      </c>
      <c r="AN2147" s="8" t="s">
        <v>14346</v>
      </c>
      <c r="AO2147" s="8" t="s">
        <v>14352</v>
      </c>
      <c r="AP2147" s="29" t="s">
        <v>14345</v>
      </c>
      <c r="AQ2147" s="11">
        <v>1450.0</v>
      </c>
    </row>
    <row r="2148">
      <c r="A2148" s="8" t="str">
        <f t="shared" si="1"/>
        <v>AC Eric has been removed. </v>
      </c>
      <c r="B2148" s="51" t="s">
        <v>14333</v>
      </c>
      <c r="C2148" s="8" t="s">
        <v>12739</v>
      </c>
      <c r="D2148" s="9" t="s">
        <v>3192</v>
      </c>
      <c r="E2148" s="8" t="s">
        <v>14334</v>
      </c>
      <c r="F2148" s="8" t="s">
        <v>936</v>
      </c>
      <c r="G2148" s="51" t="s">
        <v>12642</v>
      </c>
      <c r="H2148" s="8" t="s">
        <v>14335</v>
      </c>
      <c r="I2148" s="8" t="s">
        <v>14336</v>
      </c>
      <c r="J2148" s="10">
        <v>3.59</v>
      </c>
      <c r="K2148" s="8" t="s">
        <v>14337</v>
      </c>
      <c r="L2148" s="8"/>
      <c r="M2148" s="8"/>
      <c r="N2148" s="51" t="s">
        <v>14369</v>
      </c>
      <c r="O2148" s="57" t="s">
        <v>52</v>
      </c>
      <c r="P2148" s="51"/>
      <c r="Q2148" s="51" t="s">
        <v>277</v>
      </c>
      <c r="R2148" s="57" t="s">
        <v>14370</v>
      </c>
      <c r="S2148" s="51"/>
      <c r="T2148" s="11" t="str">
        <f t="shared" si="2"/>
        <v>AC Eric has been removed. </v>
      </c>
      <c r="U2148" s="51"/>
      <c r="V2148" s="51"/>
      <c r="W2148" s="51"/>
      <c r="X2148" s="51" t="s">
        <v>14342</v>
      </c>
      <c r="Y2148" s="51" t="s">
        <v>60</v>
      </c>
      <c r="Z2148" s="51" t="s">
        <v>60</v>
      </c>
      <c r="AA2148" s="51" t="s">
        <v>60</v>
      </c>
      <c r="AB2148" s="56" t="s">
        <v>14343</v>
      </c>
      <c r="AC2148" s="51" t="s">
        <v>60</v>
      </c>
      <c r="AD2148" s="56" t="s">
        <v>14344</v>
      </c>
      <c r="AE2148" s="51"/>
      <c r="AF2148" s="8" t="s">
        <v>14345</v>
      </c>
      <c r="AG2148" s="8" t="s">
        <v>3205</v>
      </c>
      <c r="AH2148" s="8" t="s">
        <v>352</v>
      </c>
      <c r="AI2148" s="8" t="s">
        <v>233</v>
      </c>
      <c r="AJ2148" s="8"/>
      <c r="AK2148" s="8" t="s">
        <v>741</v>
      </c>
      <c r="AL2148" s="8" t="s">
        <v>4631</v>
      </c>
      <c r="AM2148" s="8" t="s">
        <v>2152</v>
      </c>
      <c r="AN2148" s="8" t="s">
        <v>14346</v>
      </c>
      <c r="AO2148" s="8" t="s">
        <v>14347</v>
      </c>
      <c r="AP2148" s="29" t="s">
        <v>14345</v>
      </c>
      <c r="AQ2148" s="11">
        <v>1450.0</v>
      </c>
    </row>
    <row r="2149">
      <c r="A2149" s="8" t="str">
        <f t="shared" si="1"/>
        <v>James Kearney</v>
      </c>
      <c r="B2149" s="51" t="s">
        <v>14371</v>
      </c>
      <c r="C2149" s="8" t="s">
        <v>14372</v>
      </c>
      <c r="D2149" s="9" t="s">
        <v>3307</v>
      </c>
      <c r="E2149" s="8" t="s">
        <v>14373</v>
      </c>
      <c r="F2149" s="8" t="s">
        <v>3309</v>
      </c>
      <c r="G2149" s="51" t="s">
        <v>12642</v>
      </c>
      <c r="H2149" s="8" t="s">
        <v>14374</v>
      </c>
      <c r="I2149" s="8" t="s">
        <v>1330</v>
      </c>
      <c r="J2149" s="10">
        <v>3.48</v>
      </c>
      <c r="K2149" s="13" t="s">
        <v>14375</v>
      </c>
      <c r="L2149" s="8"/>
      <c r="M2149" s="8"/>
      <c r="N2149" s="51" t="s">
        <v>14376</v>
      </c>
      <c r="O2149" s="51" t="s">
        <v>52</v>
      </c>
      <c r="P2149" s="51"/>
      <c r="Q2149" s="51"/>
      <c r="R2149" s="51" t="s">
        <v>411</v>
      </c>
      <c r="S2149" s="51" t="s">
        <v>14377</v>
      </c>
      <c r="T2149" s="11" t="str">
        <f t="shared" si="2"/>
        <v>James Kearney</v>
      </c>
      <c r="U2149" s="51" t="s">
        <v>1031</v>
      </c>
      <c r="V2149" s="51" t="s">
        <v>14378</v>
      </c>
      <c r="W2149" s="51" t="s">
        <v>14379</v>
      </c>
      <c r="X2149" s="51" t="s">
        <v>14380</v>
      </c>
      <c r="Y2149" s="12" t="s">
        <v>14381</v>
      </c>
      <c r="Z2149" s="12" t="s">
        <v>14382</v>
      </c>
      <c r="AA2149" s="8" t="s">
        <v>60</v>
      </c>
      <c r="AB2149" s="12" t="s">
        <v>14383</v>
      </c>
      <c r="AC2149" s="12" t="s">
        <v>14384</v>
      </c>
      <c r="AD2149" s="12" t="s">
        <v>14385</v>
      </c>
      <c r="AE2149" s="8" t="s">
        <v>14386</v>
      </c>
      <c r="AF2149" s="8" t="s">
        <v>14387</v>
      </c>
      <c r="AG2149" s="8" t="s">
        <v>3321</v>
      </c>
      <c r="AH2149" s="8" t="s">
        <v>232</v>
      </c>
      <c r="AI2149" s="8" t="s">
        <v>233</v>
      </c>
      <c r="AJ2149" s="8"/>
      <c r="AK2149" s="8" t="s">
        <v>1377</v>
      </c>
      <c r="AL2149" s="8" t="s">
        <v>3461</v>
      </c>
      <c r="AM2149" s="8" t="s">
        <v>3189</v>
      </c>
      <c r="AN2149" s="8" t="s">
        <v>14388</v>
      </c>
      <c r="AO2149" s="8" t="s">
        <v>14389</v>
      </c>
      <c r="AP2149" s="29" t="s">
        <v>14387</v>
      </c>
      <c r="AQ2149" s="11">
        <v>4553.0</v>
      </c>
    </row>
    <row r="2150">
      <c r="A2150" s="8" t="str">
        <f t="shared" si="1"/>
        <v>Dana Schwarting</v>
      </c>
      <c r="B2150" s="51" t="s">
        <v>14371</v>
      </c>
      <c r="C2150" s="8" t="s">
        <v>14372</v>
      </c>
      <c r="D2150" s="9" t="s">
        <v>3307</v>
      </c>
      <c r="E2150" s="8" t="s">
        <v>14373</v>
      </c>
      <c r="F2150" s="8" t="s">
        <v>3309</v>
      </c>
      <c r="G2150" s="51" t="s">
        <v>12642</v>
      </c>
      <c r="H2150" s="8" t="s">
        <v>14374</v>
      </c>
      <c r="I2150" s="8" t="s">
        <v>1330</v>
      </c>
      <c r="J2150" s="10">
        <v>3.48</v>
      </c>
      <c r="K2150" s="13" t="s">
        <v>14375</v>
      </c>
      <c r="L2150" s="8"/>
      <c r="M2150" s="8"/>
      <c r="N2150" s="51" t="s">
        <v>14390</v>
      </c>
      <c r="O2150" s="51" t="s">
        <v>52</v>
      </c>
      <c r="P2150" s="51"/>
      <c r="Q2150" s="51"/>
      <c r="R2150" s="51" t="s">
        <v>1862</v>
      </c>
      <c r="S2150" s="51" t="s">
        <v>14391</v>
      </c>
      <c r="T2150" s="11" t="str">
        <f t="shared" si="2"/>
        <v>Dana Schwarting</v>
      </c>
      <c r="U2150" s="51" t="s">
        <v>55</v>
      </c>
      <c r="V2150" s="51" t="s">
        <v>14392</v>
      </c>
      <c r="W2150" s="51" t="s">
        <v>14393</v>
      </c>
      <c r="X2150" s="51" t="s">
        <v>14380</v>
      </c>
      <c r="Y2150" s="8" t="s">
        <v>60</v>
      </c>
      <c r="Z2150" s="12" t="s">
        <v>14382</v>
      </c>
      <c r="AA2150" s="12" t="s">
        <v>14394</v>
      </c>
      <c r="AB2150" s="12" t="s">
        <v>14383</v>
      </c>
      <c r="AC2150" s="8" t="s">
        <v>60</v>
      </c>
      <c r="AD2150" s="12" t="s">
        <v>14385</v>
      </c>
      <c r="AE2150" s="8" t="s">
        <v>14386</v>
      </c>
      <c r="AF2150" s="8" t="s">
        <v>14387</v>
      </c>
      <c r="AG2150" s="8" t="s">
        <v>3321</v>
      </c>
      <c r="AH2150" s="8" t="s">
        <v>232</v>
      </c>
      <c r="AI2150" s="8" t="s">
        <v>233</v>
      </c>
      <c r="AJ2150" s="8"/>
      <c r="AK2150" s="8" t="s">
        <v>1377</v>
      </c>
      <c r="AL2150" s="8" t="s">
        <v>3461</v>
      </c>
      <c r="AM2150" s="8" t="s">
        <v>3189</v>
      </c>
      <c r="AN2150" s="8" t="s">
        <v>14388</v>
      </c>
      <c r="AO2150" s="8" t="s">
        <v>14389</v>
      </c>
      <c r="AP2150" s="29" t="s">
        <v>14387</v>
      </c>
      <c r="AQ2150" s="11">
        <v>4553.0</v>
      </c>
    </row>
    <row r="2151">
      <c r="A2151" s="8" t="str">
        <f t="shared" si="1"/>
        <v>Brent Graham</v>
      </c>
      <c r="B2151" s="51" t="s">
        <v>14371</v>
      </c>
      <c r="C2151" s="8" t="s">
        <v>14372</v>
      </c>
      <c r="D2151" s="9" t="s">
        <v>3307</v>
      </c>
      <c r="E2151" s="8" t="s">
        <v>14373</v>
      </c>
      <c r="F2151" s="8" t="s">
        <v>3309</v>
      </c>
      <c r="G2151" s="51" t="s">
        <v>12642</v>
      </c>
      <c r="H2151" s="8" t="s">
        <v>14374</v>
      </c>
      <c r="I2151" s="8" t="s">
        <v>1330</v>
      </c>
      <c r="J2151" s="10">
        <v>3.48</v>
      </c>
      <c r="K2151" s="8" t="s">
        <v>14375</v>
      </c>
      <c r="L2151" s="8"/>
      <c r="M2151" s="8"/>
      <c r="N2151" s="51" t="s">
        <v>14395</v>
      </c>
      <c r="O2151" s="57" t="s">
        <v>52</v>
      </c>
      <c r="P2151" s="51"/>
      <c r="Q2151" s="51"/>
      <c r="R2151" s="57" t="s">
        <v>9568</v>
      </c>
      <c r="S2151" s="57" t="s">
        <v>2377</v>
      </c>
      <c r="T2151" s="11" t="str">
        <f t="shared" si="2"/>
        <v>Brent Graham</v>
      </c>
      <c r="U2151" s="57" t="s">
        <v>160</v>
      </c>
      <c r="V2151" s="51"/>
      <c r="W2151" s="51"/>
      <c r="X2151" s="51" t="s">
        <v>14380</v>
      </c>
      <c r="Y2151" s="51" t="s">
        <v>60</v>
      </c>
      <c r="Z2151" s="56" t="s">
        <v>14382</v>
      </c>
      <c r="AA2151" s="56" t="s">
        <v>14396</v>
      </c>
      <c r="AB2151" s="56" t="s">
        <v>14397</v>
      </c>
      <c r="AC2151" s="51" t="s">
        <v>60</v>
      </c>
      <c r="AD2151" s="56" t="s">
        <v>14385</v>
      </c>
      <c r="AE2151" s="51" t="s">
        <v>14386</v>
      </c>
      <c r="AF2151" s="8" t="s">
        <v>14387</v>
      </c>
      <c r="AG2151" s="8" t="s">
        <v>3321</v>
      </c>
      <c r="AH2151" s="8" t="s">
        <v>232</v>
      </c>
      <c r="AI2151" s="8" t="s">
        <v>233</v>
      </c>
      <c r="AJ2151" s="8"/>
      <c r="AK2151" s="8" t="s">
        <v>1377</v>
      </c>
      <c r="AL2151" s="8" t="s">
        <v>3461</v>
      </c>
      <c r="AM2151" s="8" t="s">
        <v>3189</v>
      </c>
      <c r="AN2151" s="8" t="s">
        <v>14388</v>
      </c>
      <c r="AO2151" s="8" t="s">
        <v>14398</v>
      </c>
      <c r="AP2151" s="29" t="s">
        <v>14387</v>
      </c>
      <c r="AQ2151" s="11">
        <v>4553.0</v>
      </c>
    </row>
    <row r="2152">
      <c r="A2152" s="8" t="str">
        <f t="shared" si="1"/>
        <v>Juliana Stogsdill</v>
      </c>
      <c r="B2152" s="51" t="s">
        <v>14371</v>
      </c>
      <c r="C2152" s="8" t="s">
        <v>14372</v>
      </c>
      <c r="D2152" s="2" t="s">
        <v>3307</v>
      </c>
      <c r="E2152" s="8" t="s">
        <v>14373</v>
      </c>
      <c r="F2152" s="8" t="s">
        <v>3309</v>
      </c>
      <c r="G2152" s="51" t="s">
        <v>12642</v>
      </c>
      <c r="H2152" s="8" t="s">
        <v>14374</v>
      </c>
      <c r="I2152" s="8" t="s">
        <v>1330</v>
      </c>
      <c r="J2152" s="10">
        <v>3.48</v>
      </c>
      <c r="K2152" s="8" t="s">
        <v>14375</v>
      </c>
      <c r="L2152" s="8"/>
      <c r="M2152" s="8"/>
      <c r="N2152" s="51" t="s">
        <v>14399</v>
      </c>
      <c r="O2152" s="51" t="s">
        <v>52</v>
      </c>
      <c r="P2152" s="51"/>
      <c r="Q2152" s="51"/>
      <c r="R2152" s="8" t="s">
        <v>12323</v>
      </c>
      <c r="S2152" s="8" t="s">
        <v>14400</v>
      </c>
      <c r="T2152" s="11" t="str">
        <f t="shared" si="2"/>
        <v>Juliana Stogsdill</v>
      </c>
      <c r="U2152" s="8" t="s">
        <v>80</v>
      </c>
      <c r="V2152" s="51" t="s">
        <v>14401</v>
      </c>
      <c r="W2152" s="51"/>
      <c r="X2152" s="51" t="s">
        <v>14380</v>
      </c>
      <c r="Y2152" s="51" t="s">
        <v>60</v>
      </c>
      <c r="Z2152" s="56" t="s">
        <v>14402</v>
      </c>
      <c r="AA2152" s="51" t="s">
        <v>60</v>
      </c>
      <c r="AB2152" s="56" t="s">
        <v>14383</v>
      </c>
      <c r="AC2152" s="51" t="s">
        <v>60</v>
      </c>
      <c r="AD2152" s="56" t="s">
        <v>14385</v>
      </c>
      <c r="AE2152" s="51" t="s">
        <v>14386</v>
      </c>
      <c r="AF2152" s="8" t="s">
        <v>14387</v>
      </c>
      <c r="AG2152" s="8" t="s">
        <v>3321</v>
      </c>
      <c r="AH2152" s="8" t="s">
        <v>232</v>
      </c>
      <c r="AI2152" s="8" t="s">
        <v>233</v>
      </c>
      <c r="AJ2152" s="8"/>
      <c r="AK2152" s="8" t="s">
        <v>1377</v>
      </c>
      <c r="AL2152" s="8" t="s">
        <v>3461</v>
      </c>
      <c r="AM2152" s="8" t="s">
        <v>3189</v>
      </c>
      <c r="AN2152" s="8" t="s">
        <v>14388</v>
      </c>
      <c r="AO2152" s="8" t="s">
        <v>14389</v>
      </c>
      <c r="AP2152" s="29" t="s">
        <v>14387</v>
      </c>
      <c r="AQ2152" s="11">
        <v>4553.0</v>
      </c>
    </row>
    <row r="2153">
      <c r="A2153" s="8" t="str">
        <f t="shared" si="1"/>
        <v>Marcos Garcia</v>
      </c>
      <c r="B2153" s="51" t="s">
        <v>14371</v>
      </c>
      <c r="C2153" s="8" t="s">
        <v>14372</v>
      </c>
      <c r="D2153" s="2" t="s">
        <v>3307</v>
      </c>
      <c r="E2153" s="8" t="s">
        <v>14373</v>
      </c>
      <c r="F2153" s="8" t="s">
        <v>3309</v>
      </c>
      <c r="G2153" s="51" t="s">
        <v>12642</v>
      </c>
      <c r="H2153" s="8" t="s">
        <v>14374</v>
      </c>
      <c r="I2153" s="8" t="s">
        <v>1330</v>
      </c>
      <c r="J2153" s="10">
        <v>3.48</v>
      </c>
      <c r="K2153" s="8" t="s">
        <v>14375</v>
      </c>
      <c r="L2153" s="8"/>
      <c r="M2153" s="8"/>
      <c r="N2153" s="51" t="s">
        <v>14403</v>
      </c>
      <c r="O2153" s="51" t="s">
        <v>52</v>
      </c>
      <c r="P2153" s="51"/>
      <c r="Q2153" s="51"/>
      <c r="R2153" s="51" t="s">
        <v>14404</v>
      </c>
      <c r="S2153" s="51" t="s">
        <v>1768</v>
      </c>
      <c r="T2153" s="11" t="str">
        <f t="shared" si="2"/>
        <v>Marcos Garcia</v>
      </c>
      <c r="U2153" s="51" t="s">
        <v>80</v>
      </c>
      <c r="V2153" s="51" t="s">
        <v>14405</v>
      </c>
      <c r="W2153" s="51" t="s">
        <v>14379</v>
      </c>
      <c r="X2153" s="51" t="s">
        <v>14380</v>
      </c>
      <c r="Y2153" s="56" t="s">
        <v>14406</v>
      </c>
      <c r="Z2153" s="56" t="s">
        <v>14402</v>
      </c>
      <c r="AA2153" s="51" t="s">
        <v>60</v>
      </c>
      <c r="AB2153" s="56" t="s">
        <v>14383</v>
      </c>
      <c r="AC2153" s="51" t="s">
        <v>60</v>
      </c>
      <c r="AD2153" s="56" t="s">
        <v>14385</v>
      </c>
      <c r="AE2153" s="51" t="s">
        <v>14386</v>
      </c>
      <c r="AF2153" s="8" t="s">
        <v>14387</v>
      </c>
      <c r="AG2153" s="8" t="s">
        <v>3321</v>
      </c>
      <c r="AH2153" s="8" t="s">
        <v>232</v>
      </c>
      <c r="AI2153" s="8" t="s">
        <v>233</v>
      </c>
      <c r="AJ2153" s="8"/>
      <c r="AK2153" s="8" t="s">
        <v>1377</v>
      </c>
      <c r="AL2153" s="8" t="s">
        <v>3461</v>
      </c>
      <c r="AM2153" s="8" t="s">
        <v>3189</v>
      </c>
      <c r="AN2153" s="8" t="s">
        <v>14388</v>
      </c>
      <c r="AO2153" s="8" t="s">
        <v>14389</v>
      </c>
      <c r="AP2153" s="29" t="s">
        <v>14387</v>
      </c>
      <c r="AQ2153" s="11">
        <v>4553.0</v>
      </c>
    </row>
    <row r="2154">
      <c r="A2154" s="8" t="str">
        <f t="shared" si="1"/>
        <v>Duane Chappell</v>
      </c>
      <c r="B2154" s="51" t="s">
        <v>14371</v>
      </c>
      <c r="C2154" s="8" t="s">
        <v>14372</v>
      </c>
      <c r="D2154" s="9" t="s">
        <v>3307</v>
      </c>
      <c r="E2154" s="8" t="s">
        <v>14373</v>
      </c>
      <c r="F2154" s="8" t="s">
        <v>3309</v>
      </c>
      <c r="G2154" s="51" t="s">
        <v>12642</v>
      </c>
      <c r="H2154" s="8" t="s">
        <v>14374</v>
      </c>
      <c r="I2154" s="8" t="s">
        <v>1330</v>
      </c>
      <c r="J2154" s="10">
        <v>3.48</v>
      </c>
      <c r="K2154" s="8" t="s">
        <v>14375</v>
      </c>
      <c r="L2154" s="8"/>
      <c r="M2154" s="8"/>
      <c r="N2154" s="51" t="s">
        <v>14407</v>
      </c>
      <c r="O2154" s="57" t="s">
        <v>52</v>
      </c>
      <c r="P2154" s="51"/>
      <c r="Q2154" s="51"/>
      <c r="R2154" s="57" t="s">
        <v>2337</v>
      </c>
      <c r="S2154" s="57" t="s">
        <v>13085</v>
      </c>
      <c r="T2154" s="11" t="str">
        <f t="shared" si="2"/>
        <v>Duane Chappell</v>
      </c>
      <c r="U2154" s="57" t="s">
        <v>80</v>
      </c>
      <c r="V2154" s="51"/>
      <c r="W2154" s="51"/>
      <c r="X2154" s="51" t="s">
        <v>14380</v>
      </c>
      <c r="Y2154" s="51" t="s">
        <v>60</v>
      </c>
      <c r="Z2154" s="56" t="s">
        <v>14382</v>
      </c>
      <c r="AA2154" s="51" t="s">
        <v>60</v>
      </c>
      <c r="AB2154" s="56" t="s">
        <v>14397</v>
      </c>
      <c r="AC2154" s="51" t="s">
        <v>60</v>
      </c>
      <c r="AD2154" s="56" t="s">
        <v>14385</v>
      </c>
      <c r="AE2154" s="51" t="s">
        <v>14386</v>
      </c>
      <c r="AF2154" s="8" t="s">
        <v>14387</v>
      </c>
      <c r="AG2154" s="8" t="s">
        <v>3321</v>
      </c>
      <c r="AH2154" s="8" t="s">
        <v>232</v>
      </c>
      <c r="AI2154" s="8" t="s">
        <v>233</v>
      </c>
      <c r="AJ2154" s="8"/>
      <c r="AK2154" s="8" t="s">
        <v>1377</v>
      </c>
      <c r="AL2154" s="8" t="s">
        <v>3461</v>
      </c>
      <c r="AM2154" s="8" t="s">
        <v>3189</v>
      </c>
      <c r="AN2154" s="8" t="s">
        <v>14388</v>
      </c>
      <c r="AO2154" s="8" t="s">
        <v>14398</v>
      </c>
      <c r="AP2154" s="29" t="s">
        <v>14387</v>
      </c>
      <c r="AQ2154" s="11">
        <v>4553.0</v>
      </c>
    </row>
    <row r="2155">
      <c r="A2155" s="8" t="str">
        <f t="shared" si="1"/>
        <v>Barry Ford</v>
      </c>
      <c r="B2155" s="51" t="s">
        <v>14408</v>
      </c>
      <c r="C2155" s="8" t="s">
        <v>14372</v>
      </c>
      <c r="D2155" s="9" t="s">
        <v>3307</v>
      </c>
      <c r="E2155" s="8" t="s">
        <v>14409</v>
      </c>
      <c r="F2155" s="8" t="s">
        <v>3309</v>
      </c>
      <c r="G2155" s="51" t="s">
        <v>12642</v>
      </c>
      <c r="H2155" s="13" t="s">
        <v>14410</v>
      </c>
      <c r="I2155" s="8" t="s">
        <v>2373</v>
      </c>
      <c r="J2155" s="10">
        <v>3.5</v>
      </c>
      <c r="K2155" s="13" t="s">
        <v>14411</v>
      </c>
      <c r="L2155" s="8"/>
      <c r="M2155" s="8"/>
      <c r="N2155" s="51" t="s">
        <v>14412</v>
      </c>
      <c r="O2155" s="51" t="s">
        <v>52</v>
      </c>
      <c r="P2155" s="51"/>
      <c r="Q2155" s="51"/>
      <c r="R2155" s="51" t="s">
        <v>6948</v>
      </c>
      <c r="S2155" s="51" t="s">
        <v>7747</v>
      </c>
      <c r="T2155" s="11" t="str">
        <f t="shared" si="2"/>
        <v>Barry Ford</v>
      </c>
      <c r="U2155" s="51" t="s">
        <v>55</v>
      </c>
      <c r="V2155" s="51" t="s">
        <v>14413</v>
      </c>
      <c r="W2155" s="51"/>
      <c r="X2155" s="51" t="s">
        <v>14414</v>
      </c>
      <c r="Y2155" s="8" t="s">
        <v>60</v>
      </c>
      <c r="Z2155" s="12" t="s">
        <v>14415</v>
      </c>
      <c r="AA2155" s="8" t="s">
        <v>60</v>
      </c>
      <c r="AB2155" s="12" t="s">
        <v>14416</v>
      </c>
      <c r="AC2155" s="8" t="s">
        <v>60</v>
      </c>
      <c r="AD2155" s="8" t="s">
        <v>60</v>
      </c>
      <c r="AE2155" s="8" t="s">
        <v>14417</v>
      </c>
      <c r="AF2155" s="8" t="s">
        <v>14418</v>
      </c>
      <c r="AG2155" s="8" t="s">
        <v>3321</v>
      </c>
      <c r="AH2155" s="8" t="s">
        <v>4581</v>
      </c>
      <c r="AI2155" s="8" t="s">
        <v>233</v>
      </c>
      <c r="AJ2155" s="8"/>
      <c r="AK2155" s="8" t="s">
        <v>14419</v>
      </c>
      <c r="AL2155" s="8" t="s">
        <v>14420</v>
      </c>
      <c r="AM2155" s="8" t="s">
        <v>14421</v>
      </c>
      <c r="AN2155" s="8" t="s">
        <v>14422</v>
      </c>
      <c r="AO2155" s="8" t="s">
        <v>14423</v>
      </c>
      <c r="AP2155" s="29" t="s">
        <v>14418</v>
      </c>
      <c r="AQ2155" s="11">
        <v>2261.0</v>
      </c>
    </row>
    <row r="2156">
      <c r="A2156" s="8" t="str">
        <f t="shared" si="1"/>
        <v>Seth Hardwick</v>
      </c>
      <c r="B2156" s="51" t="s">
        <v>14408</v>
      </c>
      <c r="C2156" s="8" t="s">
        <v>14372</v>
      </c>
      <c r="D2156" s="2" t="s">
        <v>3307</v>
      </c>
      <c r="E2156" s="8" t="s">
        <v>14409</v>
      </c>
      <c r="F2156" s="8" t="s">
        <v>3309</v>
      </c>
      <c r="G2156" s="51" t="s">
        <v>12642</v>
      </c>
      <c r="H2156" s="8" t="s">
        <v>14410</v>
      </c>
      <c r="I2156" s="8" t="s">
        <v>2373</v>
      </c>
      <c r="J2156" s="10">
        <v>3.5</v>
      </c>
      <c r="K2156" s="8" t="s">
        <v>14411</v>
      </c>
      <c r="L2156" s="8"/>
      <c r="M2156" s="8"/>
      <c r="N2156" s="51" t="s">
        <v>14424</v>
      </c>
      <c r="O2156" s="51" t="s">
        <v>52</v>
      </c>
      <c r="P2156" s="51"/>
      <c r="Q2156" s="51"/>
      <c r="R2156" s="51" t="s">
        <v>4958</v>
      </c>
      <c r="S2156" s="51" t="s">
        <v>14425</v>
      </c>
      <c r="T2156" s="11" t="str">
        <f t="shared" si="2"/>
        <v>Seth Hardwick</v>
      </c>
      <c r="U2156" s="51" t="s">
        <v>106</v>
      </c>
      <c r="V2156" s="51" t="s">
        <v>14426</v>
      </c>
      <c r="W2156" s="51"/>
      <c r="X2156" s="51" t="s">
        <v>14414</v>
      </c>
      <c r="Y2156" s="51" t="s">
        <v>60</v>
      </c>
      <c r="Z2156" s="56" t="s">
        <v>14415</v>
      </c>
      <c r="AA2156" s="51" t="s">
        <v>60</v>
      </c>
      <c r="AB2156" s="56" t="s">
        <v>14416</v>
      </c>
      <c r="AC2156" s="56" t="s">
        <v>14427</v>
      </c>
      <c r="AD2156" s="56" t="s">
        <v>14428</v>
      </c>
      <c r="AE2156" s="51" t="s">
        <v>14417</v>
      </c>
      <c r="AF2156" s="8" t="s">
        <v>14418</v>
      </c>
      <c r="AG2156" s="8" t="s">
        <v>3321</v>
      </c>
      <c r="AH2156" s="8" t="s">
        <v>4581</v>
      </c>
      <c r="AI2156" s="8" t="s">
        <v>233</v>
      </c>
      <c r="AJ2156" s="8"/>
      <c r="AK2156" s="8" t="s">
        <v>14419</v>
      </c>
      <c r="AL2156" s="8" t="s">
        <v>14420</v>
      </c>
      <c r="AM2156" s="8" t="s">
        <v>14421</v>
      </c>
      <c r="AN2156" s="8" t="s">
        <v>14422</v>
      </c>
      <c r="AO2156" s="8" t="s">
        <v>14423</v>
      </c>
      <c r="AP2156" s="29" t="s">
        <v>14418</v>
      </c>
      <c r="AQ2156" s="11">
        <v>2261.0</v>
      </c>
    </row>
    <row r="2157">
      <c r="A2157" s="8" t="str">
        <f t="shared" si="1"/>
        <v>Danee Jones</v>
      </c>
      <c r="B2157" s="51" t="s">
        <v>14408</v>
      </c>
      <c r="C2157" s="8" t="s">
        <v>14372</v>
      </c>
      <c r="D2157" s="9" t="s">
        <v>3307</v>
      </c>
      <c r="E2157" s="8" t="s">
        <v>14409</v>
      </c>
      <c r="F2157" s="8" t="s">
        <v>3309</v>
      </c>
      <c r="G2157" s="8" t="s">
        <v>12642</v>
      </c>
      <c r="H2157" s="8" t="s">
        <v>14410</v>
      </c>
      <c r="I2157" s="8" t="s">
        <v>2373</v>
      </c>
      <c r="J2157" s="10">
        <v>3.5</v>
      </c>
      <c r="K2157" s="8" t="s">
        <v>14411</v>
      </c>
      <c r="L2157" s="8" t="s">
        <v>86</v>
      </c>
      <c r="M2157" s="8" t="s">
        <v>86</v>
      </c>
      <c r="N2157" s="8" t="s">
        <v>14429</v>
      </c>
      <c r="O2157" s="8" t="s">
        <v>52</v>
      </c>
      <c r="P2157" s="51" t="s">
        <v>3944</v>
      </c>
      <c r="Q2157" s="51"/>
      <c r="R2157" s="8" t="s">
        <v>14430</v>
      </c>
      <c r="S2157" s="8" t="s">
        <v>1937</v>
      </c>
      <c r="T2157" s="11" t="str">
        <f t="shared" si="2"/>
        <v>Danee Jones</v>
      </c>
      <c r="U2157" s="8" t="s">
        <v>80</v>
      </c>
      <c r="V2157" s="8" t="s">
        <v>14431</v>
      </c>
      <c r="W2157" s="8" t="s">
        <v>86</v>
      </c>
      <c r="X2157" s="8" t="s">
        <v>14414</v>
      </c>
      <c r="Y2157" s="51" t="s">
        <v>60</v>
      </c>
      <c r="Z2157" s="56" t="s">
        <v>14415</v>
      </c>
      <c r="AA2157" s="51" t="s">
        <v>60</v>
      </c>
      <c r="AB2157" s="56" t="s">
        <v>14416</v>
      </c>
      <c r="AC2157" s="51" t="s">
        <v>60</v>
      </c>
      <c r="AD2157" s="56" t="s">
        <v>14428</v>
      </c>
      <c r="AE2157" s="8" t="s">
        <v>14417</v>
      </c>
      <c r="AF2157" s="8" t="s">
        <v>14418</v>
      </c>
      <c r="AG2157" s="8" t="s">
        <v>3321</v>
      </c>
      <c r="AH2157" s="8" t="s">
        <v>4581</v>
      </c>
      <c r="AI2157" s="8" t="s">
        <v>233</v>
      </c>
      <c r="AJ2157" s="8" t="s">
        <v>86</v>
      </c>
      <c r="AK2157" s="8" t="s">
        <v>14419</v>
      </c>
      <c r="AL2157" s="8" t="s">
        <v>14420</v>
      </c>
      <c r="AM2157" s="8" t="s">
        <v>14421</v>
      </c>
      <c r="AN2157" s="8" t="s">
        <v>422</v>
      </c>
      <c r="AO2157" s="8" t="s">
        <v>14423</v>
      </c>
      <c r="AP2157" s="29" t="s">
        <v>14418</v>
      </c>
      <c r="AQ2157" s="11">
        <v>2261.0</v>
      </c>
    </row>
    <row r="2158">
      <c r="A2158" s="8" t="str">
        <f t="shared" si="1"/>
        <v>Serena Williams</v>
      </c>
      <c r="B2158" s="51" t="s">
        <v>14408</v>
      </c>
      <c r="C2158" s="8" t="s">
        <v>14372</v>
      </c>
      <c r="D2158" s="9" t="s">
        <v>3307</v>
      </c>
      <c r="E2158" s="8" t="s">
        <v>14409</v>
      </c>
      <c r="F2158" s="8" t="s">
        <v>3309</v>
      </c>
      <c r="G2158" s="8" t="s">
        <v>12642</v>
      </c>
      <c r="H2158" s="8" t="s">
        <v>14410</v>
      </c>
      <c r="I2158" s="8" t="s">
        <v>2373</v>
      </c>
      <c r="J2158" s="10">
        <v>3.5</v>
      </c>
      <c r="K2158" s="8" t="s">
        <v>14411</v>
      </c>
      <c r="L2158" s="8" t="s">
        <v>86</v>
      </c>
      <c r="M2158" s="8" t="s">
        <v>86</v>
      </c>
      <c r="N2158" s="8" t="s">
        <v>14432</v>
      </c>
      <c r="O2158" s="8" t="s">
        <v>52</v>
      </c>
      <c r="P2158" s="51" t="s">
        <v>3944</v>
      </c>
      <c r="Q2158" s="51"/>
      <c r="R2158" s="8" t="s">
        <v>14433</v>
      </c>
      <c r="S2158" s="8" t="s">
        <v>1878</v>
      </c>
      <c r="T2158" s="11" t="str">
        <f t="shared" si="2"/>
        <v>Serena Williams</v>
      </c>
      <c r="U2158" s="8" t="s">
        <v>80</v>
      </c>
      <c r="V2158" s="8" t="s">
        <v>14434</v>
      </c>
      <c r="W2158" s="8" t="s">
        <v>86</v>
      </c>
      <c r="X2158" s="8" t="s">
        <v>14414</v>
      </c>
      <c r="Y2158" s="51" t="s">
        <v>60</v>
      </c>
      <c r="Z2158" s="56" t="s">
        <v>14415</v>
      </c>
      <c r="AA2158" s="51" t="s">
        <v>60</v>
      </c>
      <c r="AB2158" s="56" t="s">
        <v>14416</v>
      </c>
      <c r="AC2158" s="51" t="s">
        <v>60</v>
      </c>
      <c r="AD2158" s="56" t="s">
        <v>14428</v>
      </c>
      <c r="AE2158" s="8" t="s">
        <v>14417</v>
      </c>
      <c r="AF2158" s="8" t="s">
        <v>14418</v>
      </c>
      <c r="AG2158" s="8" t="s">
        <v>3321</v>
      </c>
      <c r="AH2158" s="8" t="s">
        <v>4581</v>
      </c>
      <c r="AI2158" s="8" t="s">
        <v>233</v>
      </c>
      <c r="AJ2158" s="8" t="s">
        <v>86</v>
      </c>
      <c r="AK2158" s="8" t="s">
        <v>14419</v>
      </c>
      <c r="AL2158" s="8" t="s">
        <v>14420</v>
      </c>
      <c r="AM2158" s="8" t="s">
        <v>14421</v>
      </c>
      <c r="AN2158" s="8" t="s">
        <v>422</v>
      </c>
      <c r="AO2158" s="8" t="s">
        <v>14423</v>
      </c>
      <c r="AP2158" s="29" t="s">
        <v>14418</v>
      </c>
      <c r="AQ2158" s="11">
        <v>2261.0</v>
      </c>
    </row>
    <row r="2159">
      <c r="A2159" s="8" t="str">
        <f t="shared" si="1"/>
        <v>Eddie Harris</v>
      </c>
      <c r="B2159" s="51" t="s">
        <v>14408</v>
      </c>
      <c r="C2159" s="8" t="s">
        <v>14372</v>
      </c>
      <c r="D2159" s="9" t="s">
        <v>3307</v>
      </c>
      <c r="E2159" s="8" t="s">
        <v>14409</v>
      </c>
      <c r="F2159" s="8" t="s">
        <v>3309</v>
      </c>
      <c r="G2159" s="51" t="s">
        <v>12642</v>
      </c>
      <c r="H2159" s="8" t="s">
        <v>14410</v>
      </c>
      <c r="I2159" s="8" t="s">
        <v>2373</v>
      </c>
      <c r="J2159" s="10">
        <v>3.5</v>
      </c>
      <c r="K2159" s="13" t="s">
        <v>14411</v>
      </c>
      <c r="L2159" s="8"/>
      <c r="M2159" s="8"/>
      <c r="N2159" s="51" t="s">
        <v>14435</v>
      </c>
      <c r="O2159" s="51" t="s">
        <v>52</v>
      </c>
      <c r="P2159" s="51"/>
      <c r="Q2159" s="51"/>
      <c r="R2159" s="51" t="s">
        <v>14436</v>
      </c>
      <c r="S2159" s="51" t="s">
        <v>1384</v>
      </c>
      <c r="T2159" s="11" t="str">
        <f t="shared" si="2"/>
        <v>Eddie Harris</v>
      </c>
      <c r="U2159" s="51" t="s">
        <v>80</v>
      </c>
      <c r="V2159" s="51" t="s">
        <v>14437</v>
      </c>
      <c r="W2159" s="51" t="s">
        <v>14438</v>
      </c>
      <c r="X2159" s="51" t="s">
        <v>14414</v>
      </c>
      <c r="Y2159" s="8" t="s">
        <v>60</v>
      </c>
      <c r="Z2159" s="12" t="s">
        <v>14415</v>
      </c>
      <c r="AA2159" s="8" t="s">
        <v>60</v>
      </c>
      <c r="AB2159" s="8" t="s">
        <v>60</v>
      </c>
      <c r="AC2159" s="8" t="s">
        <v>60</v>
      </c>
      <c r="AD2159" s="8" t="s">
        <v>60</v>
      </c>
      <c r="AE2159" s="8" t="s">
        <v>14417</v>
      </c>
      <c r="AF2159" s="8" t="s">
        <v>14418</v>
      </c>
      <c r="AG2159" s="8" t="s">
        <v>3321</v>
      </c>
      <c r="AH2159" s="8" t="s">
        <v>4581</v>
      </c>
      <c r="AI2159" s="8" t="s">
        <v>233</v>
      </c>
      <c r="AJ2159" s="8"/>
      <c r="AK2159" s="8" t="s">
        <v>14419</v>
      </c>
      <c r="AL2159" s="8" t="s">
        <v>14420</v>
      </c>
      <c r="AM2159" s="8" t="s">
        <v>14421</v>
      </c>
      <c r="AN2159" s="8" t="s">
        <v>14422</v>
      </c>
      <c r="AO2159" s="8" t="s">
        <v>14423</v>
      </c>
      <c r="AP2159" s="29" t="s">
        <v>14418</v>
      </c>
      <c r="AQ2159" s="11">
        <v>2261.0</v>
      </c>
    </row>
    <row r="2160">
      <c r="A2160" s="8" t="str">
        <f t="shared" si="1"/>
        <v>Doug Savage</v>
      </c>
      <c r="B2160" s="51" t="s">
        <v>14439</v>
      </c>
      <c r="C2160" s="8" t="s">
        <v>14372</v>
      </c>
      <c r="D2160" s="9" t="s">
        <v>3307</v>
      </c>
      <c r="E2160" s="8" t="s">
        <v>1895</v>
      </c>
      <c r="F2160" s="8" t="s">
        <v>3309</v>
      </c>
      <c r="G2160" s="51" t="s">
        <v>12642</v>
      </c>
      <c r="H2160" s="8" t="s">
        <v>14440</v>
      </c>
      <c r="I2160" s="8" t="s">
        <v>1330</v>
      </c>
      <c r="J2160" s="10">
        <v>3.3</v>
      </c>
      <c r="K2160" s="13" t="s">
        <v>14441</v>
      </c>
      <c r="L2160" s="8"/>
      <c r="M2160" s="8"/>
      <c r="N2160" s="51" t="s">
        <v>14442</v>
      </c>
      <c r="O2160" s="8" t="s">
        <v>52</v>
      </c>
      <c r="P2160" s="51"/>
      <c r="Q2160" s="51"/>
      <c r="R2160" s="57" t="s">
        <v>811</v>
      </c>
      <c r="S2160" s="57" t="s">
        <v>12136</v>
      </c>
      <c r="T2160" s="11" t="str">
        <f t="shared" si="2"/>
        <v>Doug Savage</v>
      </c>
      <c r="U2160" s="57" t="s">
        <v>55</v>
      </c>
      <c r="V2160" s="51" t="s">
        <v>14443</v>
      </c>
      <c r="W2160" s="51"/>
      <c r="X2160" s="51" t="s">
        <v>14444</v>
      </c>
      <c r="Y2160" s="51" t="s">
        <v>60</v>
      </c>
      <c r="Z2160" s="51" t="s">
        <v>60</v>
      </c>
      <c r="AA2160" s="51" t="s">
        <v>60</v>
      </c>
      <c r="AB2160" s="51" t="s">
        <v>60</v>
      </c>
      <c r="AC2160" s="51" t="s">
        <v>60</v>
      </c>
      <c r="AD2160" s="51" t="s">
        <v>60</v>
      </c>
      <c r="AE2160" s="51" t="s">
        <v>14445</v>
      </c>
      <c r="AF2160" s="8" t="s">
        <v>14446</v>
      </c>
      <c r="AG2160" s="8" t="s">
        <v>3321</v>
      </c>
      <c r="AH2160" s="8" t="s">
        <v>232</v>
      </c>
      <c r="AI2160" s="8" t="s">
        <v>233</v>
      </c>
      <c r="AJ2160" s="8"/>
      <c r="AK2160" s="8" t="s">
        <v>4631</v>
      </c>
      <c r="AL2160" s="8" t="s">
        <v>14447</v>
      </c>
      <c r="AM2160" s="8" t="s">
        <v>2152</v>
      </c>
      <c r="AN2160" s="8" t="s">
        <v>14448</v>
      </c>
      <c r="AO2160" s="8" t="s">
        <v>14449</v>
      </c>
      <c r="AP2160" s="29" t="s">
        <v>14446</v>
      </c>
      <c r="AQ2160" s="11">
        <v>1161.0</v>
      </c>
    </row>
    <row r="2161">
      <c r="A2161" s="8" t="str">
        <f t="shared" si="1"/>
        <v>Ryan Palm</v>
      </c>
      <c r="B2161" s="51" t="s">
        <v>14439</v>
      </c>
      <c r="C2161" s="8" t="s">
        <v>14372</v>
      </c>
      <c r="D2161" s="2" t="s">
        <v>3307</v>
      </c>
      <c r="E2161" s="51" t="s">
        <v>1895</v>
      </c>
      <c r="F2161" s="51" t="s">
        <v>3309</v>
      </c>
      <c r="G2161" s="51" t="s">
        <v>12642</v>
      </c>
      <c r="H2161" s="51" t="s">
        <v>14440</v>
      </c>
      <c r="I2161" s="51" t="s">
        <v>1330</v>
      </c>
      <c r="J2161" s="66">
        <v>3.3</v>
      </c>
      <c r="K2161" s="51" t="s">
        <v>14441</v>
      </c>
      <c r="L2161" s="51" t="s">
        <v>86</v>
      </c>
      <c r="M2161" s="51" t="s">
        <v>86</v>
      </c>
      <c r="N2161" s="51" t="s">
        <v>14450</v>
      </c>
      <c r="O2161" s="51" t="s">
        <v>52</v>
      </c>
      <c r="P2161" s="51"/>
      <c r="Q2161" s="51"/>
      <c r="R2161" s="51" t="s">
        <v>927</v>
      </c>
      <c r="S2161" s="51" t="s">
        <v>14451</v>
      </c>
      <c r="T2161" s="11" t="str">
        <f t="shared" si="2"/>
        <v>Ryan Palm</v>
      </c>
      <c r="U2161" s="51" t="s">
        <v>106</v>
      </c>
      <c r="V2161" s="51" t="s">
        <v>14452</v>
      </c>
      <c r="W2161" s="51" t="s">
        <v>86</v>
      </c>
      <c r="X2161" s="51" t="s">
        <v>14444</v>
      </c>
      <c r="Y2161" s="56" t="s">
        <v>14453</v>
      </c>
      <c r="Z2161" s="51" t="s">
        <v>60</v>
      </c>
      <c r="AA2161" s="51" t="s">
        <v>60</v>
      </c>
      <c r="AB2161" s="51" t="s">
        <v>60</v>
      </c>
      <c r="AC2161" s="56" t="s">
        <v>14454</v>
      </c>
      <c r="AD2161" s="51" t="s">
        <v>60</v>
      </c>
      <c r="AE2161" s="51" t="s">
        <v>14445</v>
      </c>
      <c r="AF2161" s="51" t="s">
        <v>14446</v>
      </c>
      <c r="AG2161" s="51" t="s">
        <v>3321</v>
      </c>
      <c r="AH2161" s="51" t="s">
        <v>232</v>
      </c>
      <c r="AI2161" s="51" t="s">
        <v>233</v>
      </c>
      <c r="AJ2161" s="51" t="s">
        <v>86</v>
      </c>
      <c r="AK2161" s="51" t="s">
        <v>4631</v>
      </c>
      <c r="AL2161" s="51" t="s">
        <v>14447</v>
      </c>
      <c r="AM2161" s="51" t="s">
        <v>2152</v>
      </c>
      <c r="AN2161" s="51" t="s">
        <v>14448</v>
      </c>
      <c r="AO2161" s="51" t="s">
        <v>10191</v>
      </c>
      <c r="AP2161" s="67" t="s">
        <v>14446</v>
      </c>
      <c r="AQ2161" s="68">
        <v>1161.0</v>
      </c>
    </row>
    <row r="2162">
      <c r="A2162" s="8" t="str">
        <f t="shared" si="1"/>
        <v>Michael Moffitt</v>
      </c>
      <c r="B2162" s="51" t="s">
        <v>14455</v>
      </c>
      <c r="C2162" s="51" t="s">
        <v>14456</v>
      </c>
      <c r="D2162" s="2" t="s">
        <v>3307</v>
      </c>
      <c r="E2162" s="51" t="s">
        <v>3343</v>
      </c>
      <c r="F2162" s="51" t="s">
        <v>3309</v>
      </c>
      <c r="G2162" s="51" t="s">
        <v>12642</v>
      </c>
      <c r="H2162" s="51" t="s">
        <v>14457</v>
      </c>
      <c r="I2162" s="59" t="s">
        <v>49</v>
      </c>
      <c r="J2162" s="60">
        <v>3.37</v>
      </c>
      <c r="K2162" s="51" t="s">
        <v>14458</v>
      </c>
      <c r="L2162" s="51"/>
      <c r="M2162" s="51"/>
      <c r="N2162" s="51" t="s">
        <v>14459</v>
      </c>
      <c r="O2162" s="51" t="s">
        <v>52</v>
      </c>
      <c r="P2162" s="51"/>
      <c r="Q2162" s="51"/>
      <c r="R2162" s="51" t="s">
        <v>731</v>
      </c>
      <c r="S2162" s="51" t="s">
        <v>14460</v>
      </c>
      <c r="T2162" s="11" t="str">
        <f t="shared" si="2"/>
        <v>Michael Moffitt</v>
      </c>
      <c r="U2162" s="51" t="s">
        <v>55</v>
      </c>
      <c r="V2162" s="51" t="s">
        <v>14461</v>
      </c>
      <c r="W2162" s="51"/>
      <c r="X2162" s="51" t="s">
        <v>14462</v>
      </c>
      <c r="Y2162" s="56" t="s">
        <v>14463</v>
      </c>
      <c r="Z2162" s="56" t="s">
        <v>14464</v>
      </c>
      <c r="AA2162" s="56" t="s">
        <v>14465</v>
      </c>
      <c r="AB2162" s="51" t="s">
        <v>60</v>
      </c>
      <c r="AC2162" s="51" t="s">
        <v>60</v>
      </c>
      <c r="AD2162" s="56" t="s">
        <v>14466</v>
      </c>
      <c r="AE2162" s="51"/>
      <c r="AF2162" s="51" t="s">
        <v>14467</v>
      </c>
      <c r="AG2162" s="51" t="s">
        <v>3321</v>
      </c>
      <c r="AH2162" s="51" t="s">
        <v>543</v>
      </c>
      <c r="AI2162" s="51" t="s">
        <v>233</v>
      </c>
      <c r="AJ2162" s="51"/>
      <c r="AK2162" s="59" t="s">
        <v>14468</v>
      </c>
      <c r="AL2162" s="59" t="s">
        <v>3727</v>
      </c>
      <c r="AM2162" s="59" t="s">
        <v>6793</v>
      </c>
      <c r="AN2162" s="59" t="s">
        <v>14469</v>
      </c>
      <c r="AO2162" s="59" t="s">
        <v>14470</v>
      </c>
      <c r="AP2162" s="67" t="s">
        <v>14467</v>
      </c>
      <c r="AQ2162" s="68">
        <v>2805.0</v>
      </c>
    </row>
    <row r="2163">
      <c r="A2163" s="8" t="str">
        <f t="shared" si="1"/>
        <v>Emmons King</v>
      </c>
      <c r="B2163" s="51" t="s">
        <v>14471</v>
      </c>
      <c r="C2163" s="8" t="s">
        <v>14372</v>
      </c>
      <c r="D2163" s="9" t="s">
        <v>3307</v>
      </c>
      <c r="E2163" s="8" t="s">
        <v>4585</v>
      </c>
      <c r="F2163" s="8" t="s">
        <v>3309</v>
      </c>
      <c r="G2163" s="51" t="s">
        <v>12642</v>
      </c>
      <c r="H2163" s="13" t="s">
        <v>14472</v>
      </c>
      <c r="I2163" s="8" t="s">
        <v>49</v>
      </c>
      <c r="J2163" s="10">
        <v>3.59</v>
      </c>
      <c r="K2163" s="13" t="s">
        <v>14473</v>
      </c>
      <c r="L2163" s="8"/>
      <c r="M2163" s="8"/>
      <c r="N2163" s="51" t="s">
        <v>14474</v>
      </c>
      <c r="O2163" s="51" t="s">
        <v>52</v>
      </c>
      <c r="P2163" s="51"/>
      <c r="Q2163" s="51"/>
      <c r="R2163" s="51" t="s">
        <v>14475</v>
      </c>
      <c r="S2163" s="51" t="s">
        <v>5358</v>
      </c>
      <c r="T2163" s="11" t="str">
        <f t="shared" si="2"/>
        <v>Emmons King</v>
      </c>
      <c r="U2163" s="51" t="s">
        <v>55</v>
      </c>
      <c r="V2163" s="51" t="s">
        <v>14476</v>
      </c>
      <c r="W2163" s="51"/>
      <c r="X2163" s="51" t="s">
        <v>14477</v>
      </c>
      <c r="Y2163" s="8" t="s">
        <v>60</v>
      </c>
      <c r="Z2163" s="12" t="s">
        <v>14478</v>
      </c>
      <c r="AA2163" s="8" t="s">
        <v>60</v>
      </c>
      <c r="AB2163" s="12" t="s">
        <v>14479</v>
      </c>
      <c r="AC2163" s="12" t="s">
        <v>14480</v>
      </c>
      <c r="AD2163" s="12" t="s">
        <v>14481</v>
      </c>
      <c r="AE2163" s="8" t="s">
        <v>14482</v>
      </c>
      <c r="AF2163" s="8" t="s">
        <v>14483</v>
      </c>
      <c r="AG2163" s="8" t="s">
        <v>3321</v>
      </c>
      <c r="AH2163" s="8" t="s">
        <v>352</v>
      </c>
      <c r="AI2163" s="8" t="s">
        <v>66</v>
      </c>
      <c r="AJ2163" s="8"/>
      <c r="AK2163" s="8" t="s">
        <v>3288</v>
      </c>
      <c r="AL2163" s="8" t="s">
        <v>2114</v>
      </c>
      <c r="AM2163" s="8" t="s">
        <v>9125</v>
      </c>
      <c r="AN2163" s="8" t="s">
        <v>14484</v>
      </c>
      <c r="AO2163" s="8" t="s">
        <v>14485</v>
      </c>
      <c r="AP2163" s="29" t="s">
        <v>14483</v>
      </c>
      <c r="AQ2163" s="11">
        <v>2959.0</v>
      </c>
    </row>
    <row r="2164">
      <c r="A2164" s="8" t="str">
        <f t="shared" si="1"/>
        <v>Tyler Pence</v>
      </c>
      <c r="B2164" s="51" t="s">
        <v>14471</v>
      </c>
      <c r="C2164" s="8" t="s">
        <v>14372</v>
      </c>
      <c r="D2164" s="9" t="s">
        <v>3307</v>
      </c>
      <c r="E2164" s="8" t="s">
        <v>4585</v>
      </c>
      <c r="F2164" s="8" t="s">
        <v>3309</v>
      </c>
      <c r="G2164" s="51" t="s">
        <v>12642</v>
      </c>
      <c r="H2164" s="8" t="s">
        <v>14472</v>
      </c>
      <c r="I2164" s="8" t="s">
        <v>49</v>
      </c>
      <c r="J2164" s="10">
        <v>3.59</v>
      </c>
      <c r="K2164" s="13" t="s">
        <v>14473</v>
      </c>
      <c r="L2164" s="8"/>
      <c r="M2164" s="8"/>
      <c r="N2164" s="51" t="s">
        <v>14486</v>
      </c>
      <c r="O2164" s="51" t="s">
        <v>52</v>
      </c>
      <c r="P2164" s="51"/>
      <c r="Q2164" s="51"/>
      <c r="R2164" s="51" t="s">
        <v>1514</v>
      </c>
      <c r="S2164" s="51" t="s">
        <v>14487</v>
      </c>
      <c r="T2164" s="11" t="str">
        <f t="shared" si="2"/>
        <v>Tyler Pence</v>
      </c>
      <c r="U2164" s="51" t="s">
        <v>80</v>
      </c>
      <c r="V2164" s="51" t="s">
        <v>14488</v>
      </c>
      <c r="W2164" s="51" t="s">
        <v>14489</v>
      </c>
      <c r="X2164" s="51" t="s">
        <v>14477</v>
      </c>
      <c r="Y2164" s="12" t="s">
        <v>14490</v>
      </c>
      <c r="Z2164" s="12" t="s">
        <v>14478</v>
      </c>
      <c r="AA2164" s="12" t="s">
        <v>14491</v>
      </c>
      <c r="AB2164" s="12" t="s">
        <v>14479</v>
      </c>
      <c r="AC2164" s="12" t="s">
        <v>14492</v>
      </c>
      <c r="AD2164" s="12" t="s">
        <v>3617</v>
      </c>
      <c r="AE2164" s="8" t="s">
        <v>14482</v>
      </c>
      <c r="AF2164" s="8" t="s">
        <v>14483</v>
      </c>
      <c r="AG2164" s="8" t="s">
        <v>3321</v>
      </c>
      <c r="AH2164" s="8" t="s">
        <v>352</v>
      </c>
      <c r="AI2164" s="8" t="s">
        <v>66</v>
      </c>
      <c r="AJ2164" s="8"/>
      <c r="AK2164" s="8" t="s">
        <v>3288</v>
      </c>
      <c r="AL2164" s="8" t="s">
        <v>2114</v>
      </c>
      <c r="AM2164" s="8" t="s">
        <v>9125</v>
      </c>
      <c r="AN2164" s="8" t="s">
        <v>14484</v>
      </c>
      <c r="AO2164" s="8" t="s">
        <v>14485</v>
      </c>
      <c r="AP2164" s="29" t="s">
        <v>14483</v>
      </c>
      <c r="AQ2164" s="11">
        <v>2959.0</v>
      </c>
    </row>
    <row r="2165">
      <c r="A2165" s="8" t="str">
        <f t="shared" si="1"/>
        <v>Zachary Hoover</v>
      </c>
      <c r="B2165" s="61" t="s">
        <v>14493</v>
      </c>
      <c r="C2165" s="51" t="s">
        <v>14456</v>
      </c>
      <c r="D2165" s="69" t="s">
        <v>3748</v>
      </c>
      <c r="E2165" s="62" t="s">
        <v>5034</v>
      </c>
      <c r="F2165" s="62" t="s">
        <v>3309</v>
      </c>
      <c r="G2165" s="51" t="s">
        <v>12642</v>
      </c>
      <c r="H2165" s="57" t="s">
        <v>14494</v>
      </c>
      <c r="I2165" s="63" t="s">
        <v>49</v>
      </c>
      <c r="J2165" s="60">
        <v>3.12</v>
      </c>
      <c r="K2165" s="18" t="s">
        <v>14495</v>
      </c>
      <c r="L2165" s="18"/>
      <c r="M2165" s="18"/>
      <c r="N2165" s="61" t="s">
        <v>14496</v>
      </c>
      <c r="O2165" s="51" t="s">
        <v>52</v>
      </c>
      <c r="P2165" s="61" t="s">
        <v>207</v>
      </c>
      <c r="Q2165" s="61"/>
      <c r="R2165" s="51" t="s">
        <v>7770</v>
      </c>
      <c r="S2165" s="51" t="s">
        <v>14497</v>
      </c>
      <c r="T2165" s="11" t="str">
        <f t="shared" si="2"/>
        <v>Zachary Hoover</v>
      </c>
      <c r="U2165" s="51" t="s">
        <v>55</v>
      </c>
      <c r="V2165" s="51" t="s">
        <v>14498</v>
      </c>
      <c r="W2165" s="51" t="s">
        <v>14499</v>
      </c>
      <c r="X2165" s="62" t="s">
        <v>14500</v>
      </c>
      <c r="Y2165" s="62"/>
      <c r="Z2165" s="62"/>
      <c r="AA2165" s="62"/>
      <c r="AB2165" s="62"/>
      <c r="AC2165" s="62"/>
      <c r="AD2165" s="62"/>
      <c r="AE2165" s="62"/>
      <c r="AF2165" s="62" t="s">
        <v>14501</v>
      </c>
      <c r="AG2165" s="62" t="s">
        <v>3760</v>
      </c>
      <c r="AH2165" s="72" t="s">
        <v>352</v>
      </c>
      <c r="AI2165" s="77" t="s">
        <v>66</v>
      </c>
      <c r="AJ2165" s="77"/>
      <c r="AK2165" s="63"/>
      <c r="AL2165" s="63"/>
      <c r="AM2165" s="63"/>
      <c r="AN2165" s="64">
        <v>0.764</v>
      </c>
      <c r="AO2165" s="78">
        <v>31680.0</v>
      </c>
      <c r="AP2165" s="26" t="s">
        <v>14501</v>
      </c>
      <c r="AQ2165" s="74">
        <v>8321.0</v>
      </c>
    </row>
    <row r="2166">
      <c r="A2166" s="8" t="str">
        <f t="shared" si="1"/>
        <v>Justen O'Brien</v>
      </c>
      <c r="B2166" s="51" t="s">
        <v>14493</v>
      </c>
      <c r="C2166" s="8" t="s">
        <v>14456</v>
      </c>
      <c r="D2166" s="2" t="s">
        <v>3748</v>
      </c>
      <c r="E2166" s="8" t="s">
        <v>5034</v>
      </c>
      <c r="F2166" s="8" t="s">
        <v>3309</v>
      </c>
      <c r="G2166" s="51" t="s">
        <v>12642</v>
      </c>
      <c r="H2166" s="8" t="s">
        <v>14494</v>
      </c>
      <c r="I2166" s="8" t="s">
        <v>49</v>
      </c>
      <c r="J2166" s="10">
        <v>3.12</v>
      </c>
      <c r="K2166" s="8" t="s">
        <v>14495</v>
      </c>
      <c r="L2166" s="8" t="s">
        <v>86</v>
      </c>
      <c r="M2166" s="8" t="s">
        <v>86</v>
      </c>
      <c r="N2166" s="51" t="s">
        <v>14502</v>
      </c>
      <c r="O2166" s="51" t="s">
        <v>52</v>
      </c>
      <c r="P2166" s="51"/>
      <c r="Q2166" s="51"/>
      <c r="R2166" s="51" t="s">
        <v>14503</v>
      </c>
      <c r="S2166" s="51" t="s">
        <v>6243</v>
      </c>
      <c r="T2166" s="11" t="str">
        <f t="shared" si="2"/>
        <v>Justen O'Brien</v>
      </c>
      <c r="U2166" s="51" t="s">
        <v>291</v>
      </c>
      <c r="V2166" s="51" t="s">
        <v>86</v>
      </c>
      <c r="W2166" s="51" t="s">
        <v>86</v>
      </c>
      <c r="X2166" s="51" t="s">
        <v>14500</v>
      </c>
      <c r="Y2166" s="51" t="s">
        <v>60</v>
      </c>
      <c r="Z2166" s="56" t="s">
        <v>14504</v>
      </c>
      <c r="AA2166" s="51" t="s">
        <v>60</v>
      </c>
      <c r="AB2166" s="51" t="s">
        <v>60</v>
      </c>
      <c r="AC2166" s="51" t="s">
        <v>60</v>
      </c>
      <c r="AD2166" s="56" t="s">
        <v>14505</v>
      </c>
      <c r="AE2166" s="51"/>
      <c r="AF2166" s="8" t="s">
        <v>14501</v>
      </c>
      <c r="AG2166" s="8" t="s">
        <v>3760</v>
      </c>
      <c r="AH2166" s="8" t="s">
        <v>352</v>
      </c>
      <c r="AI2166" s="8" t="s">
        <v>66</v>
      </c>
      <c r="AJ2166" s="8" t="s">
        <v>86</v>
      </c>
      <c r="AK2166" s="8" t="s">
        <v>86</v>
      </c>
      <c r="AL2166" s="8" t="s">
        <v>86</v>
      </c>
      <c r="AM2166" s="8" t="s">
        <v>86</v>
      </c>
      <c r="AN2166" s="8" t="s">
        <v>14506</v>
      </c>
      <c r="AO2166" s="8" t="s">
        <v>14507</v>
      </c>
      <c r="AP2166" s="29" t="s">
        <v>14501</v>
      </c>
      <c r="AQ2166" s="11">
        <v>8321.0</v>
      </c>
    </row>
    <row r="2167">
      <c r="A2167" s="8" t="str">
        <f t="shared" si="1"/>
        <v>Sara Klemme</v>
      </c>
      <c r="B2167" s="51" t="s">
        <v>14493</v>
      </c>
      <c r="C2167" s="8" t="s">
        <v>14456</v>
      </c>
      <c r="D2167" s="2" t="s">
        <v>3748</v>
      </c>
      <c r="E2167" s="8" t="s">
        <v>5034</v>
      </c>
      <c r="F2167" s="8" t="s">
        <v>3309</v>
      </c>
      <c r="G2167" s="51" t="s">
        <v>12642</v>
      </c>
      <c r="H2167" s="8" t="s">
        <v>14494</v>
      </c>
      <c r="I2167" s="8" t="s">
        <v>49</v>
      </c>
      <c r="J2167" s="10">
        <v>3.12</v>
      </c>
      <c r="K2167" s="8" t="s">
        <v>14495</v>
      </c>
      <c r="L2167" s="8"/>
      <c r="M2167" s="8"/>
      <c r="N2167" s="51" t="s">
        <v>14508</v>
      </c>
      <c r="O2167" s="51" t="s">
        <v>52</v>
      </c>
      <c r="P2167" s="51"/>
      <c r="Q2167" s="51"/>
      <c r="R2167" s="8" t="s">
        <v>5601</v>
      </c>
      <c r="S2167" s="8" t="s">
        <v>14509</v>
      </c>
      <c r="T2167" s="11" t="str">
        <f t="shared" si="2"/>
        <v>Sara Klemme</v>
      </c>
      <c r="U2167" s="51" t="s">
        <v>160</v>
      </c>
      <c r="V2167" s="51" t="s">
        <v>14510</v>
      </c>
      <c r="W2167" s="51"/>
      <c r="X2167" s="51" t="s">
        <v>14500</v>
      </c>
      <c r="Y2167" s="51" t="s">
        <v>60</v>
      </c>
      <c r="Z2167" s="56" t="s">
        <v>14504</v>
      </c>
      <c r="AA2167" s="56" t="s">
        <v>14511</v>
      </c>
      <c r="AB2167" s="51" t="s">
        <v>60</v>
      </c>
      <c r="AC2167" s="51" t="s">
        <v>60</v>
      </c>
      <c r="AD2167" s="56" t="s">
        <v>14505</v>
      </c>
      <c r="AE2167" s="51"/>
      <c r="AF2167" s="8" t="s">
        <v>14501</v>
      </c>
      <c r="AG2167" s="8" t="s">
        <v>3760</v>
      </c>
      <c r="AH2167" s="8" t="s">
        <v>352</v>
      </c>
      <c r="AI2167" s="8" t="s">
        <v>66</v>
      </c>
      <c r="AJ2167" s="8"/>
      <c r="AK2167" s="8"/>
      <c r="AL2167" s="8"/>
      <c r="AM2167" s="8"/>
      <c r="AN2167" s="8" t="s">
        <v>14506</v>
      </c>
      <c r="AO2167" s="8" t="s">
        <v>14507</v>
      </c>
      <c r="AP2167" s="29" t="s">
        <v>14501</v>
      </c>
      <c r="AQ2167" s="11">
        <v>8321.0</v>
      </c>
    </row>
    <row r="2168">
      <c r="A2168" s="8" t="str">
        <f t="shared" si="1"/>
        <v>Michael Adderley</v>
      </c>
      <c r="B2168" s="51" t="s">
        <v>14493</v>
      </c>
      <c r="C2168" s="8" t="s">
        <v>14456</v>
      </c>
      <c r="D2168" s="2" t="s">
        <v>3748</v>
      </c>
      <c r="E2168" s="8" t="s">
        <v>5034</v>
      </c>
      <c r="F2168" s="8" t="s">
        <v>3309</v>
      </c>
      <c r="G2168" s="51" t="s">
        <v>12642</v>
      </c>
      <c r="H2168" s="13" t="s">
        <v>14494</v>
      </c>
      <c r="I2168" s="8" t="s">
        <v>49</v>
      </c>
      <c r="J2168" s="10">
        <v>3.12</v>
      </c>
      <c r="K2168" s="13" t="s">
        <v>14495</v>
      </c>
      <c r="L2168" s="8"/>
      <c r="M2168" s="8"/>
      <c r="N2168" s="51" t="s">
        <v>14512</v>
      </c>
      <c r="O2168" s="51" t="s">
        <v>52</v>
      </c>
      <c r="P2168" s="51"/>
      <c r="Q2168" s="51"/>
      <c r="R2168" s="51" t="s">
        <v>731</v>
      </c>
      <c r="S2168" s="57" t="s">
        <v>14513</v>
      </c>
      <c r="T2168" s="11" t="str">
        <f t="shared" si="2"/>
        <v>Michael Adderley</v>
      </c>
      <c r="U2168" s="51" t="s">
        <v>14514</v>
      </c>
      <c r="V2168" s="51"/>
      <c r="W2168" s="51"/>
      <c r="X2168" s="51" t="s">
        <v>14500</v>
      </c>
      <c r="Y2168" s="51"/>
      <c r="Z2168" s="56" t="s">
        <v>14504</v>
      </c>
      <c r="AA2168" s="51" t="s">
        <v>60</v>
      </c>
      <c r="AB2168" s="51" t="s">
        <v>60</v>
      </c>
      <c r="AC2168" s="51" t="s">
        <v>60</v>
      </c>
      <c r="AD2168" s="51" t="s">
        <v>60</v>
      </c>
      <c r="AE2168" s="51"/>
      <c r="AF2168" s="8" t="s">
        <v>14501</v>
      </c>
      <c r="AG2168" s="8" t="s">
        <v>3760</v>
      </c>
      <c r="AH2168" s="8" t="s">
        <v>352</v>
      </c>
      <c r="AI2168" s="8" t="s">
        <v>66</v>
      </c>
      <c r="AJ2168" s="8"/>
      <c r="AK2168" s="8"/>
      <c r="AL2168" s="8"/>
      <c r="AM2168" s="8"/>
      <c r="AN2168" s="8" t="s">
        <v>14506</v>
      </c>
      <c r="AO2168" s="8" t="s">
        <v>14507</v>
      </c>
      <c r="AP2168" s="14" t="s">
        <v>14501</v>
      </c>
      <c r="AQ2168" s="11">
        <v>8321.0</v>
      </c>
    </row>
    <row r="2169">
      <c r="A2169" s="8" t="str">
        <f t="shared" si="1"/>
        <v>Darren Arzu</v>
      </c>
      <c r="B2169" s="51" t="s">
        <v>14493</v>
      </c>
      <c r="C2169" s="8" t="s">
        <v>14456</v>
      </c>
      <c r="D2169" s="2" t="s">
        <v>3748</v>
      </c>
      <c r="E2169" s="8" t="s">
        <v>5034</v>
      </c>
      <c r="F2169" s="8" t="s">
        <v>3309</v>
      </c>
      <c r="G2169" s="51" t="s">
        <v>12642</v>
      </c>
      <c r="H2169" s="13" t="s">
        <v>14494</v>
      </c>
      <c r="I2169" s="8" t="s">
        <v>49</v>
      </c>
      <c r="J2169" s="10">
        <v>3.12</v>
      </c>
      <c r="K2169" s="13" t="s">
        <v>14495</v>
      </c>
      <c r="L2169" s="8"/>
      <c r="M2169" s="8"/>
      <c r="N2169" s="51" t="s">
        <v>14515</v>
      </c>
      <c r="O2169" s="51" t="s">
        <v>52</v>
      </c>
      <c r="P2169" s="51"/>
      <c r="Q2169" s="51"/>
      <c r="R2169" s="51" t="s">
        <v>7175</v>
      </c>
      <c r="S2169" s="51" t="s">
        <v>14516</v>
      </c>
      <c r="T2169" s="11" t="str">
        <f t="shared" si="2"/>
        <v>Darren Arzu</v>
      </c>
      <c r="U2169" s="13" t="s">
        <v>2695</v>
      </c>
      <c r="V2169" s="51"/>
      <c r="W2169" s="51"/>
      <c r="X2169" s="51" t="s">
        <v>14500</v>
      </c>
      <c r="Y2169" s="51"/>
      <c r="Z2169" s="56" t="s">
        <v>14504</v>
      </c>
      <c r="AA2169" s="51" t="s">
        <v>60</v>
      </c>
      <c r="AB2169" s="51" t="s">
        <v>60</v>
      </c>
      <c r="AC2169" s="56" t="s">
        <v>14517</v>
      </c>
      <c r="AD2169" s="51" t="s">
        <v>60</v>
      </c>
      <c r="AE2169" s="51"/>
      <c r="AF2169" s="8" t="s">
        <v>14501</v>
      </c>
      <c r="AG2169" s="8" t="s">
        <v>3760</v>
      </c>
      <c r="AH2169" s="8" t="s">
        <v>352</v>
      </c>
      <c r="AI2169" s="8" t="s">
        <v>66</v>
      </c>
      <c r="AJ2169" s="8"/>
      <c r="AK2169" s="8"/>
      <c r="AL2169" s="8"/>
      <c r="AM2169" s="8"/>
      <c r="AN2169" s="8" t="s">
        <v>14506</v>
      </c>
      <c r="AO2169" s="8" t="s">
        <v>14507</v>
      </c>
      <c r="AP2169" s="14" t="s">
        <v>14501</v>
      </c>
      <c r="AQ2169" s="11">
        <v>8321.0</v>
      </c>
    </row>
    <row r="2170">
      <c r="A2170" s="8" t="str">
        <f t="shared" si="1"/>
        <v>Allison Buell</v>
      </c>
      <c r="B2170" s="51" t="s">
        <v>14493</v>
      </c>
      <c r="C2170" s="8" t="s">
        <v>14456</v>
      </c>
      <c r="D2170" s="9" t="s">
        <v>3748</v>
      </c>
      <c r="E2170" s="8" t="s">
        <v>5034</v>
      </c>
      <c r="F2170" s="8" t="s">
        <v>3309</v>
      </c>
      <c r="G2170" s="8" t="s">
        <v>12642</v>
      </c>
      <c r="H2170" s="13" t="s">
        <v>14494</v>
      </c>
      <c r="I2170" s="8" t="s">
        <v>49</v>
      </c>
      <c r="J2170" s="10">
        <v>3.12</v>
      </c>
      <c r="K2170" s="8" t="s">
        <v>14495</v>
      </c>
      <c r="L2170" s="8"/>
      <c r="M2170" s="8"/>
      <c r="N2170" s="8" t="s">
        <v>14518</v>
      </c>
      <c r="O2170" s="8" t="s">
        <v>52</v>
      </c>
      <c r="P2170" s="51"/>
      <c r="Q2170" s="51"/>
      <c r="R2170" s="13" t="s">
        <v>6097</v>
      </c>
      <c r="S2170" s="13" t="s">
        <v>14519</v>
      </c>
      <c r="T2170" s="11" t="str">
        <f t="shared" si="2"/>
        <v>Allison Buell</v>
      </c>
      <c r="U2170" s="51" t="s">
        <v>689</v>
      </c>
      <c r="V2170" s="8"/>
      <c r="W2170" s="8"/>
      <c r="X2170" s="51" t="s">
        <v>14500</v>
      </c>
      <c r="Y2170" s="51" t="s">
        <v>60</v>
      </c>
      <c r="Z2170" s="56" t="s">
        <v>14504</v>
      </c>
      <c r="AA2170" s="51" t="s">
        <v>60</v>
      </c>
      <c r="AB2170" s="51" t="s">
        <v>60</v>
      </c>
      <c r="AC2170" s="51" t="s">
        <v>60</v>
      </c>
      <c r="AD2170" s="56" t="s">
        <v>3931</v>
      </c>
      <c r="AE2170" s="8"/>
      <c r="AF2170" s="8" t="s">
        <v>14501</v>
      </c>
      <c r="AG2170" s="8" t="s">
        <v>3760</v>
      </c>
      <c r="AH2170" s="8" t="s">
        <v>352</v>
      </c>
      <c r="AI2170" s="8" t="s">
        <v>66</v>
      </c>
      <c r="AJ2170" s="8"/>
      <c r="AK2170" s="8"/>
      <c r="AL2170" s="8"/>
      <c r="AM2170" s="8"/>
      <c r="AN2170" s="8" t="s">
        <v>14506</v>
      </c>
      <c r="AO2170" s="13" t="s">
        <v>14507</v>
      </c>
      <c r="AP2170" s="14" t="s">
        <v>14501</v>
      </c>
      <c r="AQ2170" s="11">
        <v>8321.0</v>
      </c>
    </row>
    <row r="2171">
      <c r="A2171" s="8" t="str">
        <f t="shared" si="1"/>
        <v>Antonio Chapa</v>
      </c>
      <c r="B2171" s="51" t="s">
        <v>14493</v>
      </c>
      <c r="C2171" s="8" t="s">
        <v>14456</v>
      </c>
      <c r="D2171" s="2" t="s">
        <v>3748</v>
      </c>
      <c r="E2171" s="8" t="s">
        <v>5034</v>
      </c>
      <c r="F2171" s="8" t="s">
        <v>3309</v>
      </c>
      <c r="G2171" s="51" t="s">
        <v>12642</v>
      </c>
      <c r="H2171" s="8" t="s">
        <v>14494</v>
      </c>
      <c r="I2171" s="8" t="s">
        <v>49</v>
      </c>
      <c r="J2171" s="10">
        <v>3.12</v>
      </c>
      <c r="K2171" s="8" t="s">
        <v>14495</v>
      </c>
      <c r="L2171" s="8"/>
      <c r="M2171" s="8"/>
      <c r="N2171" s="51" t="s">
        <v>14520</v>
      </c>
      <c r="O2171" s="51" t="s">
        <v>52</v>
      </c>
      <c r="P2171" s="51"/>
      <c r="Q2171" s="51"/>
      <c r="R2171" s="51" t="s">
        <v>14521</v>
      </c>
      <c r="S2171" s="51" t="s">
        <v>14522</v>
      </c>
      <c r="T2171" s="11" t="str">
        <f t="shared" si="2"/>
        <v>Antonio Chapa</v>
      </c>
      <c r="U2171" s="51" t="s">
        <v>106</v>
      </c>
      <c r="V2171" s="51"/>
      <c r="W2171" s="51"/>
      <c r="X2171" s="51" t="s">
        <v>14500</v>
      </c>
      <c r="Y2171" s="51" t="s">
        <v>60</v>
      </c>
      <c r="Z2171" s="56" t="s">
        <v>14504</v>
      </c>
      <c r="AA2171" s="56" t="s">
        <v>14523</v>
      </c>
      <c r="AB2171" s="51" t="s">
        <v>60</v>
      </c>
      <c r="AC2171" s="51" t="s">
        <v>60</v>
      </c>
      <c r="AD2171" s="56" t="s">
        <v>14505</v>
      </c>
      <c r="AE2171" s="51"/>
      <c r="AF2171" s="8" t="s">
        <v>14501</v>
      </c>
      <c r="AG2171" s="8" t="s">
        <v>3760</v>
      </c>
      <c r="AH2171" s="8" t="s">
        <v>352</v>
      </c>
      <c r="AI2171" s="8" t="s">
        <v>66</v>
      </c>
      <c r="AJ2171" s="8"/>
      <c r="AK2171" s="8"/>
      <c r="AL2171" s="8"/>
      <c r="AM2171" s="8"/>
      <c r="AN2171" s="8" t="s">
        <v>14506</v>
      </c>
      <c r="AO2171" s="8" t="s">
        <v>14507</v>
      </c>
      <c r="AP2171" s="29" t="s">
        <v>14501</v>
      </c>
      <c r="AQ2171" s="11">
        <v>8321.0</v>
      </c>
    </row>
    <row r="2172">
      <c r="A2172" s="8" t="str">
        <f t="shared" si="1"/>
        <v>Makalya Williams</v>
      </c>
      <c r="B2172" s="51" t="s">
        <v>14524</v>
      </c>
      <c r="C2172" s="8" t="s">
        <v>14372</v>
      </c>
      <c r="D2172" s="2" t="s">
        <v>3748</v>
      </c>
      <c r="E2172" s="51" t="s">
        <v>3749</v>
      </c>
      <c r="F2172" s="51" t="s">
        <v>3309</v>
      </c>
      <c r="G2172" s="51" t="s">
        <v>12642</v>
      </c>
      <c r="H2172" s="51" t="s">
        <v>14525</v>
      </c>
      <c r="I2172" s="51" t="s">
        <v>2373</v>
      </c>
      <c r="J2172" s="66">
        <v>3.5</v>
      </c>
      <c r="K2172" s="51" t="s">
        <v>14526</v>
      </c>
      <c r="L2172" s="51" t="s">
        <v>86</v>
      </c>
      <c r="M2172" s="51" t="s">
        <v>86</v>
      </c>
      <c r="N2172" s="51" t="s">
        <v>14527</v>
      </c>
      <c r="O2172" s="51" t="s">
        <v>52</v>
      </c>
      <c r="P2172" s="51"/>
      <c r="Q2172" s="51"/>
      <c r="R2172" s="51" t="s">
        <v>14528</v>
      </c>
      <c r="S2172" s="51" t="s">
        <v>1878</v>
      </c>
      <c r="T2172" s="11" t="str">
        <f t="shared" si="2"/>
        <v>Makalya Williams</v>
      </c>
      <c r="U2172" s="51" t="s">
        <v>76</v>
      </c>
      <c r="V2172" s="51" t="s">
        <v>14529</v>
      </c>
      <c r="W2172" s="51" t="s">
        <v>86</v>
      </c>
      <c r="X2172" s="51" t="s">
        <v>14530</v>
      </c>
      <c r="Y2172" s="56" t="s">
        <v>14531</v>
      </c>
      <c r="Z2172" s="56" t="s">
        <v>14532</v>
      </c>
      <c r="AA2172" s="51" t="s">
        <v>60</v>
      </c>
      <c r="AB2172" s="51" t="s">
        <v>60</v>
      </c>
      <c r="AC2172" s="56" t="s">
        <v>14533</v>
      </c>
      <c r="AD2172" s="56" t="s">
        <v>14534</v>
      </c>
      <c r="AE2172" s="51" t="s">
        <v>14535</v>
      </c>
      <c r="AF2172" s="51" t="s">
        <v>3749</v>
      </c>
      <c r="AG2172" s="51" t="s">
        <v>3760</v>
      </c>
      <c r="AH2172" s="51" t="s">
        <v>654</v>
      </c>
      <c r="AI2172" s="51" t="s">
        <v>233</v>
      </c>
      <c r="AJ2172" s="51" t="s">
        <v>86</v>
      </c>
      <c r="AK2172" s="51" t="s">
        <v>4544</v>
      </c>
      <c r="AL2172" s="51" t="s">
        <v>420</v>
      </c>
      <c r="AM2172" s="51" t="s">
        <v>300</v>
      </c>
      <c r="AN2172" s="51" t="s">
        <v>14536</v>
      </c>
      <c r="AO2172" s="51" t="s">
        <v>14537</v>
      </c>
      <c r="AP2172" s="67" t="s">
        <v>3749</v>
      </c>
      <c r="AQ2172" s="68">
        <v>4346.0</v>
      </c>
    </row>
    <row r="2173">
      <c r="A2173" s="8" t="str">
        <f t="shared" si="1"/>
        <v>Brad Robinson</v>
      </c>
      <c r="B2173" s="51" t="s">
        <v>14524</v>
      </c>
      <c r="C2173" s="8" t="s">
        <v>14372</v>
      </c>
      <c r="D2173" s="9" t="s">
        <v>3748</v>
      </c>
      <c r="E2173" s="8" t="s">
        <v>3749</v>
      </c>
      <c r="F2173" s="8" t="s">
        <v>3309</v>
      </c>
      <c r="G2173" s="51" t="s">
        <v>12642</v>
      </c>
      <c r="H2173" s="8" t="s">
        <v>14525</v>
      </c>
      <c r="I2173" s="8" t="s">
        <v>2373</v>
      </c>
      <c r="J2173" s="10">
        <v>3.5</v>
      </c>
      <c r="K2173" s="13" t="s">
        <v>14526</v>
      </c>
      <c r="L2173" s="8"/>
      <c r="M2173" s="8"/>
      <c r="N2173" s="51" t="s">
        <v>14538</v>
      </c>
      <c r="O2173" s="51" t="s">
        <v>52</v>
      </c>
      <c r="P2173" s="51"/>
      <c r="Q2173" s="51"/>
      <c r="R2173" s="51" t="s">
        <v>1013</v>
      </c>
      <c r="S2173" s="51" t="s">
        <v>3018</v>
      </c>
      <c r="T2173" s="11" t="str">
        <f t="shared" si="2"/>
        <v>Brad Robinson</v>
      </c>
      <c r="U2173" s="57" t="s">
        <v>311</v>
      </c>
      <c r="V2173" s="51" t="s">
        <v>14539</v>
      </c>
      <c r="W2173" s="51" t="s">
        <v>14540</v>
      </c>
      <c r="X2173" s="51" t="s">
        <v>14530</v>
      </c>
      <c r="Y2173" s="8" t="s">
        <v>60</v>
      </c>
      <c r="Z2173" s="12" t="s">
        <v>14532</v>
      </c>
      <c r="AA2173" s="8" t="s">
        <v>60</v>
      </c>
      <c r="AB2173" s="8" t="s">
        <v>60</v>
      </c>
      <c r="AC2173" s="8" t="s">
        <v>60</v>
      </c>
      <c r="AD2173" s="8" t="s">
        <v>60</v>
      </c>
      <c r="AE2173" s="8" t="s">
        <v>14535</v>
      </c>
      <c r="AF2173" s="8" t="s">
        <v>3749</v>
      </c>
      <c r="AG2173" s="8" t="s">
        <v>3760</v>
      </c>
      <c r="AH2173" s="8" t="s">
        <v>654</v>
      </c>
      <c r="AI2173" s="8" t="s">
        <v>233</v>
      </c>
      <c r="AJ2173" s="8"/>
      <c r="AK2173" s="8" t="s">
        <v>4544</v>
      </c>
      <c r="AL2173" s="8" t="s">
        <v>420</v>
      </c>
      <c r="AM2173" s="8" t="s">
        <v>300</v>
      </c>
      <c r="AN2173" s="8" t="s">
        <v>14536</v>
      </c>
      <c r="AO2173" s="8" t="s">
        <v>14537</v>
      </c>
      <c r="AP2173" s="29" t="s">
        <v>3749</v>
      </c>
      <c r="AQ2173" s="11">
        <v>4346.0</v>
      </c>
    </row>
    <row r="2174">
      <c r="A2174" s="8" t="str">
        <f t="shared" si="1"/>
        <v>Trace Oswalt</v>
      </c>
      <c r="B2174" s="51" t="s">
        <v>14524</v>
      </c>
      <c r="C2174" s="8" t="s">
        <v>14372</v>
      </c>
      <c r="D2174" s="9" t="s">
        <v>3748</v>
      </c>
      <c r="E2174" s="8" t="s">
        <v>3749</v>
      </c>
      <c r="F2174" s="8" t="s">
        <v>3309</v>
      </c>
      <c r="G2174" s="51" t="s">
        <v>12642</v>
      </c>
      <c r="H2174" s="13" t="s">
        <v>14525</v>
      </c>
      <c r="I2174" s="59" t="s">
        <v>2373</v>
      </c>
      <c r="J2174" s="60">
        <v>3.5</v>
      </c>
      <c r="K2174" s="51" t="s">
        <v>14526</v>
      </c>
      <c r="L2174" s="8"/>
      <c r="M2174" s="8"/>
      <c r="N2174" s="51" t="s">
        <v>14541</v>
      </c>
      <c r="O2174" s="51" t="s">
        <v>52</v>
      </c>
      <c r="P2174" s="51"/>
      <c r="Q2174" s="51"/>
      <c r="R2174" s="51" t="s">
        <v>14542</v>
      </c>
      <c r="S2174" s="51" t="s">
        <v>14543</v>
      </c>
      <c r="T2174" s="11" t="str">
        <f t="shared" si="2"/>
        <v>Trace Oswalt</v>
      </c>
      <c r="U2174" s="51" t="s">
        <v>80</v>
      </c>
      <c r="V2174" s="51" t="s">
        <v>14544</v>
      </c>
      <c r="W2174" s="51"/>
      <c r="X2174" s="51" t="s">
        <v>14530</v>
      </c>
      <c r="Y2174" s="51" t="s">
        <v>60</v>
      </c>
      <c r="Z2174" s="56" t="s">
        <v>14532</v>
      </c>
      <c r="AA2174" s="51" t="s">
        <v>60</v>
      </c>
      <c r="AB2174" s="51" t="s">
        <v>60</v>
      </c>
      <c r="AC2174" s="56" t="s">
        <v>14545</v>
      </c>
      <c r="AD2174" s="56" t="s">
        <v>14534</v>
      </c>
      <c r="AE2174" s="51" t="s">
        <v>14535</v>
      </c>
      <c r="AF2174" s="8" t="s">
        <v>3749</v>
      </c>
      <c r="AG2174" s="8" t="s">
        <v>3760</v>
      </c>
      <c r="AH2174" s="8" t="s">
        <v>654</v>
      </c>
      <c r="AI2174" s="8" t="s">
        <v>233</v>
      </c>
      <c r="AJ2174" s="8"/>
      <c r="AK2174" s="59" t="s">
        <v>4544</v>
      </c>
      <c r="AL2174" s="59" t="s">
        <v>420</v>
      </c>
      <c r="AM2174" s="59" t="s">
        <v>300</v>
      </c>
      <c r="AN2174" s="59" t="s">
        <v>14536</v>
      </c>
      <c r="AO2174" s="59" t="s">
        <v>14546</v>
      </c>
      <c r="AP2174" s="29" t="s">
        <v>3749</v>
      </c>
      <c r="AQ2174" s="11">
        <v>4346.0</v>
      </c>
    </row>
    <row r="2175">
      <c r="A2175" s="8" t="str">
        <f t="shared" si="1"/>
        <v>David Payne</v>
      </c>
      <c r="B2175" s="51" t="s">
        <v>14524</v>
      </c>
      <c r="C2175" s="8" t="s">
        <v>14372</v>
      </c>
      <c r="D2175" s="2" t="s">
        <v>3748</v>
      </c>
      <c r="E2175" s="8" t="s">
        <v>3749</v>
      </c>
      <c r="F2175" s="8" t="s">
        <v>3309</v>
      </c>
      <c r="G2175" s="51" t="s">
        <v>12642</v>
      </c>
      <c r="H2175" s="8" t="s">
        <v>14525</v>
      </c>
      <c r="I2175" s="8" t="s">
        <v>2373</v>
      </c>
      <c r="J2175" s="10">
        <v>3.5</v>
      </c>
      <c r="K2175" s="8" t="s">
        <v>14526</v>
      </c>
      <c r="L2175" s="8"/>
      <c r="M2175" s="8"/>
      <c r="N2175" s="51" t="s">
        <v>14547</v>
      </c>
      <c r="O2175" s="51" t="s">
        <v>52</v>
      </c>
      <c r="P2175" s="51"/>
      <c r="Q2175" s="51"/>
      <c r="R2175" s="51" t="s">
        <v>289</v>
      </c>
      <c r="S2175" s="51" t="s">
        <v>14548</v>
      </c>
      <c r="T2175" s="11" t="str">
        <f t="shared" si="2"/>
        <v>David Payne</v>
      </c>
      <c r="U2175" s="51" t="s">
        <v>80</v>
      </c>
      <c r="V2175" s="51" t="s">
        <v>14549</v>
      </c>
      <c r="W2175" s="51"/>
      <c r="X2175" s="51" t="s">
        <v>14530</v>
      </c>
      <c r="Y2175" s="51" t="s">
        <v>60</v>
      </c>
      <c r="Z2175" s="56" t="s">
        <v>14532</v>
      </c>
      <c r="AA2175" s="51" t="s">
        <v>60</v>
      </c>
      <c r="AB2175" s="51" t="s">
        <v>60</v>
      </c>
      <c r="AC2175" s="51" t="s">
        <v>60</v>
      </c>
      <c r="AD2175" s="56" t="s">
        <v>14534</v>
      </c>
      <c r="AE2175" s="51" t="s">
        <v>14535</v>
      </c>
      <c r="AF2175" s="8" t="s">
        <v>3749</v>
      </c>
      <c r="AG2175" s="8" t="s">
        <v>3760</v>
      </c>
      <c r="AH2175" s="8" t="s">
        <v>654</v>
      </c>
      <c r="AI2175" s="8" t="s">
        <v>233</v>
      </c>
      <c r="AJ2175" s="8"/>
      <c r="AK2175" s="8" t="s">
        <v>4544</v>
      </c>
      <c r="AL2175" s="8" t="s">
        <v>420</v>
      </c>
      <c r="AM2175" s="8" t="s">
        <v>300</v>
      </c>
      <c r="AN2175" s="8" t="s">
        <v>14536</v>
      </c>
      <c r="AO2175" s="8" t="s">
        <v>14537</v>
      </c>
      <c r="AP2175" s="29" t="s">
        <v>3749</v>
      </c>
      <c r="AQ2175" s="11">
        <v>4346.0</v>
      </c>
    </row>
    <row r="2176">
      <c r="A2176" s="8" t="str">
        <f t="shared" si="1"/>
        <v>Kirsti Oswalt</v>
      </c>
      <c r="B2176" s="51" t="s">
        <v>14524</v>
      </c>
      <c r="C2176" s="8" t="s">
        <v>14372</v>
      </c>
      <c r="D2176" s="9" t="s">
        <v>3748</v>
      </c>
      <c r="E2176" s="8" t="s">
        <v>3749</v>
      </c>
      <c r="F2176" s="8" t="s">
        <v>3309</v>
      </c>
      <c r="G2176" s="51" t="s">
        <v>12642</v>
      </c>
      <c r="H2176" s="13" t="s">
        <v>14525</v>
      </c>
      <c r="I2176" s="59" t="s">
        <v>2373</v>
      </c>
      <c r="J2176" s="60">
        <v>3.5</v>
      </c>
      <c r="K2176" s="51" t="s">
        <v>14526</v>
      </c>
      <c r="L2176" s="8"/>
      <c r="M2176" s="8"/>
      <c r="N2176" s="51" t="s">
        <v>14550</v>
      </c>
      <c r="O2176" s="51" t="s">
        <v>52</v>
      </c>
      <c r="P2176" s="51"/>
      <c r="Q2176" s="51"/>
      <c r="R2176" s="51" t="s">
        <v>14551</v>
      </c>
      <c r="S2176" s="51" t="s">
        <v>14543</v>
      </c>
      <c r="T2176" s="11" t="str">
        <f t="shared" si="2"/>
        <v>Kirsti Oswalt</v>
      </c>
      <c r="U2176" s="51" t="s">
        <v>80</v>
      </c>
      <c r="V2176" s="51" t="s">
        <v>14552</v>
      </c>
      <c r="W2176" s="51"/>
      <c r="X2176" s="51" t="s">
        <v>14530</v>
      </c>
      <c r="Y2176" s="51" t="s">
        <v>60</v>
      </c>
      <c r="Z2176" s="56" t="s">
        <v>14532</v>
      </c>
      <c r="AA2176" s="51" t="s">
        <v>60</v>
      </c>
      <c r="AB2176" s="51" t="s">
        <v>60</v>
      </c>
      <c r="AC2176" s="56" t="s">
        <v>14553</v>
      </c>
      <c r="AD2176" s="56" t="s">
        <v>14534</v>
      </c>
      <c r="AE2176" s="51" t="s">
        <v>14535</v>
      </c>
      <c r="AF2176" s="8" t="s">
        <v>3749</v>
      </c>
      <c r="AG2176" s="8" t="s">
        <v>3760</v>
      </c>
      <c r="AH2176" s="8" t="s">
        <v>654</v>
      </c>
      <c r="AI2176" s="8" t="s">
        <v>233</v>
      </c>
      <c r="AJ2176" s="8"/>
      <c r="AK2176" s="59" t="s">
        <v>4544</v>
      </c>
      <c r="AL2176" s="59" t="s">
        <v>420</v>
      </c>
      <c r="AM2176" s="59" t="s">
        <v>300</v>
      </c>
      <c r="AN2176" s="59" t="s">
        <v>14536</v>
      </c>
      <c r="AO2176" s="59" t="s">
        <v>14546</v>
      </c>
      <c r="AP2176" s="29" t="s">
        <v>3749</v>
      </c>
      <c r="AQ2176" s="11">
        <v>4346.0</v>
      </c>
    </row>
    <row r="2177">
      <c r="A2177" s="8" t="str">
        <f t="shared" si="1"/>
        <v>Matt Royer</v>
      </c>
      <c r="B2177" s="51" t="s">
        <v>14524</v>
      </c>
      <c r="C2177" s="8" t="s">
        <v>14372</v>
      </c>
      <c r="D2177" s="9" t="s">
        <v>3748</v>
      </c>
      <c r="E2177" s="8" t="s">
        <v>3749</v>
      </c>
      <c r="F2177" s="8" t="s">
        <v>3309</v>
      </c>
      <c r="G2177" s="51" t="s">
        <v>12642</v>
      </c>
      <c r="H2177" s="8" t="s">
        <v>14525</v>
      </c>
      <c r="I2177" s="8" t="s">
        <v>2373</v>
      </c>
      <c r="J2177" s="10">
        <v>3.5</v>
      </c>
      <c r="K2177" s="13" t="s">
        <v>14526</v>
      </c>
      <c r="L2177" s="8"/>
      <c r="M2177" s="8"/>
      <c r="N2177" s="51" t="s">
        <v>14554</v>
      </c>
      <c r="O2177" s="51" t="s">
        <v>52</v>
      </c>
      <c r="P2177" s="51"/>
      <c r="Q2177" s="51"/>
      <c r="R2177" s="51" t="s">
        <v>771</v>
      </c>
      <c r="S2177" s="51" t="s">
        <v>14555</v>
      </c>
      <c r="T2177" s="11" t="str">
        <f t="shared" si="2"/>
        <v>Matt Royer</v>
      </c>
      <c r="U2177" s="51" t="s">
        <v>80</v>
      </c>
      <c r="V2177" s="51" t="s">
        <v>14556</v>
      </c>
      <c r="W2177" s="51"/>
      <c r="X2177" s="51" t="s">
        <v>14530</v>
      </c>
      <c r="Y2177" s="8" t="s">
        <v>60</v>
      </c>
      <c r="Z2177" s="12" t="s">
        <v>14532</v>
      </c>
      <c r="AA2177" s="8" t="s">
        <v>60</v>
      </c>
      <c r="AB2177" s="8" t="s">
        <v>60</v>
      </c>
      <c r="AC2177" s="12" t="s">
        <v>14557</v>
      </c>
      <c r="AD2177" s="8" t="s">
        <v>60</v>
      </c>
      <c r="AE2177" s="8" t="s">
        <v>14535</v>
      </c>
      <c r="AF2177" s="8" t="s">
        <v>3749</v>
      </c>
      <c r="AG2177" s="8" t="s">
        <v>3760</v>
      </c>
      <c r="AH2177" s="8" t="s">
        <v>654</v>
      </c>
      <c r="AI2177" s="8" t="s">
        <v>233</v>
      </c>
      <c r="AJ2177" s="8"/>
      <c r="AK2177" s="8" t="s">
        <v>4544</v>
      </c>
      <c r="AL2177" s="8" t="s">
        <v>420</v>
      </c>
      <c r="AM2177" s="8" t="s">
        <v>300</v>
      </c>
      <c r="AN2177" s="8" t="s">
        <v>14536</v>
      </c>
      <c r="AO2177" s="8" t="s">
        <v>14537</v>
      </c>
      <c r="AP2177" s="29" t="s">
        <v>3749</v>
      </c>
      <c r="AQ2177" s="11">
        <v>4346.0</v>
      </c>
    </row>
    <row r="2178">
      <c r="A2178" s="8" t="str">
        <f t="shared" si="1"/>
        <v>Seth Mischke</v>
      </c>
      <c r="B2178" s="51" t="s">
        <v>14558</v>
      </c>
      <c r="C2178" s="8" t="s">
        <v>14559</v>
      </c>
      <c r="D2178" s="9" t="s">
        <v>4297</v>
      </c>
      <c r="E2178" s="8" t="s">
        <v>14560</v>
      </c>
      <c r="F2178" s="8" t="s">
        <v>3309</v>
      </c>
      <c r="G2178" s="51" t="s">
        <v>12642</v>
      </c>
      <c r="H2178" s="8" t="s">
        <v>14561</v>
      </c>
      <c r="I2178" s="8" t="s">
        <v>49</v>
      </c>
      <c r="J2178" s="10">
        <v>3.4</v>
      </c>
      <c r="K2178" s="8" t="s">
        <v>14562</v>
      </c>
      <c r="L2178" s="8"/>
      <c r="M2178" s="8"/>
      <c r="N2178" s="51" t="s">
        <v>14563</v>
      </c>
      <c r="O2178" s="57" t="s">
        <v>52</v>
      </c>
      <c r="P2178" s="51"/>
      <c r="Q2178" s="51"/>
      <c r="R2178" s="57" t="s">
        <v>4958</v>
      </c>
      <c r="S2178" s="57" t="s">
        <v>14564</v>
      </c>
      <c r="T2178" s="11" t="str">
        <f t="shared" si="2"/>
        <v>Seth Mischke</v>
      </c>
      <c r="U2178" s="8" t="s">
        <v>55</v>
      </c>
      <c r="V2178" s="51" t="s">
        <v>14565</v>
      </c>
      <c r="W2178" s="51"/>
      <c r="X2178" s="51" t="s">
        <v>14566</v>
      </c>
      <c r="Y2178" s="51" t="s">
        <v>60</v>
      </c>
      <c r="Z2178" s="56" t="s">
        <v>14567</v>
      </c>
      <c r="AA2178" s="51" t="s">
        <v>60</v>
      </c>
      <c r="AB2178" s="51" t="s">
        <v>60</v>
      </c>
      <c r="AC2178" s="51" t="s">
        <v>60</v>
      </c>
      <c r="AD2178" s="56" t="s">
        <v>14568</v>
      </c>
      <c r="AE2178" s="51" t="s">
        <v>14569</v>
      </c>
      <c r="AF2178" s="8" t="s">
        <v>14570</v>
      </c>
      <c r="AG2178" s="8" t="s">
        <v>4313</v>
      </c>
      <c r="AH2178" s="8" t="s">
        <v>194</v>
      </c>
      <c r="AI2178" s="8" t="s">
        <v>66</v>
      </c>
      <c r="AJ2178" s="8"/>
      <c r="AK2178" s="8"/>
      <c r="AL2178" s="8"/>
      <c r="AM2178" s="8"/>
      <c r="AN2178" s="8" t="s">
        <v>14571</v>
      </c>
      <c r="AO2178" s="8" t="s">
        <v>14572</v>
      </c>
      <c r="AP2178" s="14" t="s">
        <v>14570</v>
      </c>
      <c r="AQ2178" s="11">
        <v>3702.0</v>
      </c>
    </row>
    <row r="2179">
      <c r="A2179" s="8" t="str">
        <f t="shared" si="1"/>
        <v>Kellsey Trimble</v>
      </c>
      <c r="B2179" s="51" t="s">
        <v>14558</v>
      </c>
      <c r="C2179" s="8" t="s">
        <v>14559</v>
      </c>
      <c r="D2179" s="9" t="s">
        <v>4297</v>
      </c>
      <c r="E2179" s="8" t="s">
        <v>14560</v>
      </c>
      <c r="F2179" s="8" t="s">
        <v>3309</v>
      </c>
      <c r="G2179" s="51" t="s">
        <v>12642</v>
      </c>
      <c r="H2179" s="8" t="s">
        <v>14561</v>
      </c>
      <c r="I2179" s="8" t="s">
        <v>49</v>
      </c>
      <c r="J2179" s="10">
        <v>3.4</v>
      </c>
      <c r="K2179" s="13" t="s">
        <v>14562</v>
      </c>
      <c r="L2179" s="8"/>
      <c r="M2179" s="8"/>
      <c r="N2179" s="51" t="s">
        <v>14573</v>
      </c>
      <c r="O2179" s="51" t="s">
        <v>52</v>
      </c>
      <c r="P2179" s="51"/>
      <c r="Q2179" s="51"/>
      <c r="R2179" s="51" t="s">
        <v>14574</v>
      </c>
      <c r="S2179" s="51" t="s">
        <v>14575</v>
      </c>
      <c r="T2179" s="11" t="str">
        <f t="shared" si="2"/>
        <v>Kellsey Trimble</v>
      </c>
      <c r="U2179" s="51" t="s">
        <v>160</v>
      </c>
      <c r="V2179" s="51" t="s">
        <v>14576</v>
      </c>
      <c r="W2179" s="51" t="s">
        <v>14577</v>
      </c>
      <c r="X2179" s="51" t="s">
        <v>14566</v>
      </c>
      <c r="Y2179" s="8" t="s">
        <v>60</v>
      </c>
      <c r="Z2179" s="12" t="s">
        <v>14567</v>
      </c>
      <c r="AA2179" s="8" t="s">
        <v>60</v>
      </c>
      <c r="AB2179" s="12" t="s">
        <v>14578</v>
      </c>
      <c r="AC2179" s="8" t="s">
        <v>60</v>
      </c>
      <c r="AD2179" s="12" t="s">
        <v>14568</v>
      </c>
      <c r="AE2179" s="8" t="s">
        <v>14569</v>
      </c>
      <c r="AF2179" s="8" t="s">
        <v>14570</v>
      </c>
      <c r="AG2179" s="8" t="s">
        <v>4313</v>
      </c>
      <c r="AH2179" s="8" t="s">
        <v>194</v>
      </c>
      <c r="AI2179" s="8" t="s">
        <v>66</v>
      </c>
      <c r="AJ2179" s="8"/>
      <c r="AK2179" s="8"/>
      <c r="AL2179" s="8"/>
      <c r="AM2179" s="8"/>
      <c r="AN2179" s="8" t="s">
        <v>14571</v>
      </c>
      <c r="AO2179" s="8" t="s">
        <v>14579</v>
      </c>
      <c r="AP2179" s="14" t="s">
        <v>14570</v>
      </c>
      <c r="AQ2179" s="11">
        <v>3702.0</v>
      </c>
    </row>
    <row r="2180">
      <c r="A2180" s="8" t="str">
        <f t="shared" si="1"/>
        <v>Payson Maydew</v>
      </c>
      <c r="B2180" s="51" t="s">
        <v>14558</v>
      </c>
      <c r="C2180" s="8" t="s">
        <v>14559</v>
      </c>
      <c r="D2180" s="9" t="s">
        <v>4297</v>
      </c>
      <c r="E2180" s="8" t="s">
        <v>14560</v>
      </c>
      <c r="F2180" s="8" t="s">
        <v>3309</v>
      </c>
      <c r="G2180" s="51" t="s">
        <v>12642</v>
      </c>
      <c r="H2180" s="8" t="s">
        <v>14561</v>
      </c>
      <c r="I2180" s="8" t="s">
        <v>49</v>
      </c>
      <c r="J2180" s="10">
        <v>3.4</v>
      </c>
      <c r="K2180" s="8" t="s">
        <v>14562</v>
      </c>
      <c r="L2180" s="8"/>
      <c r="M2180" s="8"/>
      <c r="N2180" s="51" t="s">
        <v>14580</v>
      </c>
      <c r="O2180" s="57" t="s">
        <v>52</v>
      </c>
      <c r="P2180" s="51"/>
      <c r="Q2180" s="51"/>
      <c r="R2180" s="57" t="s">
        <v>14581</v>
      </c>
      <c r="S2180" s="57" t="s">
        <v>14582</v>
      </c>
      <c r="T2180" s="11" t="str">
        <f t="shared" si="2"/>
        <v>Payson Maydew</v>
      </c>
      <c r="U2180" s="57" t="s">
        <v>1583</v>
      </c>
      <c r="V2180" s="51" t="s">
        <v>14583</v>
      </c>
      <c r="W2180" s="57" t="s">
        <v>14584</v>
      </c>
      <c r="X2180" s="51" t="s">
        <v>14566</v>
      </c>
      <c r="Y2180" s="56" t="s">
        <v>14585</v>
      </c>
      <c r="Z2180" s="56" t="s">
        <v>14567</v>
      </c>
      <c r="AA2180" s="51" t="s">
        <v>60</v>
      </c>
      <c r="AB2180" s="56" t="s">
        <v>14586</v>
      </c>
      <c r="AC2180" s="51" t="s">
        <v>60</v>
      </c>
      <c r="AD2180" s="56" t="s">
        <v>14568</v>
      </c>
      <c r="AE2180" s="51" t="s">
        <v>14569</v>
      </c>
      <c r="AF2180" s="8" t="s">
        <v>14570</v>
      </c>
      <c r="AG2180" s="8" t="s">
        <v>4313</v>
      </c>
      <c r="AH2180" s="8" t="s">
        <v>194</v>
      </c>
      <c r="AI2180" s="8" t="s">
        <v>66</v>
      </c>
      <c r="AJ2180" s="8"/>
      <c r="AK2180" s="8"/>
      <c r="AL2180" s="8"/>
      <c r="AM2180" s="8"/>
      <c r="AN2180" s="8" t="s">
        <v>14571</v>
      </c>
      <c r="AO2180" s="8" t="s">
        <v>14572</v>
      </c>
      <c r="AP2180" s="14" t="s">
        <v>14570</v>
      </c>
      <c r="AQ2180" s="11">
        <v>3702.0</v>
      </c>
    </row>
    <row r="2181">
      <c r="A2181" s="8" t="str">
        <f t="shared" si="1"/>
        <v>Justin Hill</v>
      </c>
      <c r="B2181" s="51" t="s">
        <v>14558</v>
      </c>
      <c r="C2181" s="8" t="s">
        <v>14559</v>
      </c>
      <c r="D2181" s="9" t="s">
        <v>4297</v>
      </c>
      <c r="E2181" s="8" t="s">
        <v>14560</v>
      </c>
      <c r="F2181" s="8" t="s">
        <v>3309</v>
      </c>
      <c r="G2181" s="51" t="s">
        <v>12642</v>
      </c>
      <c r="H2181" s="13" t="s">
        <v>14561</v>
      </c>
      <c r="I2181" s="8" t="s">
        <v>49</v>
      </c>
      <c r="J2181" s="10">
        <v>3.4</v>
      </c>
      <c r="K2181" s="13" t="s">
        <v>14562</v>
      </c>
      <c r="L2181" s="8"/>
      <c r="M2181" s="8"/>
      <c r="N2181" s="51" t="s">
        <v>14587</v>
      </c>
      <c r="O2181" s="51" t="s">
        <v>52</v>
      </c>
      <c r="P2181" s="51"/>
      <c r="Q2181" s="51"/>
      <c r="R2181" s="51" t="s">
        <v>114</v>
      </c>
      <c r="S2181" s="51" t="s">
        <v>6837</v>
      </c>
      <c r="T2181" s="11" t="str">
        <f t="shared" si="2"/>
        <v>Justin Hill</v>
      </c>
      <c r="U2181" s="51" t="s">
        <v>106</v>
      </c>
      <c r="V2181" s="51" t="s">
        <v>14588</v>
      </c>
      <c r="W2181" s="51" t="s">
        <v>14577</v>
      </c>
      <c r="X2181" s="51" t="s">
        <v>14566</v>
      </c>
      <c r="Y2181" s="12" t="s">
        <v>14589</v>
      </c>
      <c r="Z2181" s="12" t="s">
        <v>14567</v>
      </c>
      <c r="AA2181" s="8" t="s">
        <v>60</v>
      </c>
      <c r="AB2181" s="12" t="s">
        <v>14590</v>
      </c>
      <c r="AC2181" s="8" t="s">
        <v>60</v>
      </c>
      <c r="AD2181" s="12" t="s">
        <v>14568</v>
      </c>
      <c r="AE2181" s="8" t="s">
        <v>14569</v>
      </c>
      <c r="AF2181" s="8" t="s">
        <v>14570</v>
      </c>
      <c r="AG2181" s="8" t="s">
        <v>4313</v>
      </c>
      <c r="AH2181" s="8" t="s">
        <v>194</v>
      </c>
      <c r="AI2181" s="8" t="s">
        <v>66</v>
      </c>
      <c r="AJ2181" s="8"/>
      <c r="AK2181" s="8"/>
      <c r="AL2181" s="8"/>
      <c r="AM2181" s="8"/>
      <c r="AN2181" s="8" t="s">
        <v>14571</v>
      </c>
      <c r="AO2181" s="8" t="s">
        <v>14579</v>
      </c>
      <c r="AP2181" s="14" t="s">
        <v>14570</v>
      </c>
      <c r="AQ2181" s="11">
        <v>3702.0</v>
      </c>
    </row>
    <row r="2182">
      <c r="A2182" s="8" t="str">
        <f t="shared" si="1"/>
        <v>Jason McCullough</v>
      </c>
      <c r="B2182" s="51" t="s">
        <v>14591</v>
      </c>
      <c r="C2182" s="8" t="s">
        <v>14559</v>
      </c>
      <c r="D2182" s="9" t="s">
        <v>4297</v>
      </c>
      <c r="E2182" s="8" t="s">
        <v>4400</v>
      </c>
      <c r="F2182" s="8" t="s">
        <v>3309</v>
      </c>
      <c r="G2182" s="51" t="s">
        <v>12642</v>
      </c>
      <c r="H2182" s="8" t="s">
        <v>14592</v>
      </c>
      <c r="I2182" s="8" t="s">
        <v>49</v>
      </c>
      <c r="J2182" s="10">
        <v>3.37</v>
      </c>
      <c r="K2182" s="13" t="s">
        <v>14593</v>
      </c>
      <c r="L2182" s="8"/>
      <c r="M2182" s="8"/>
      <c r="N2182" s="51" t="s">
        <v>14594</v>
      </c>
      <c r="O2182" s="51" t="s">
        <v>52</v>
      </c>
      <c r="P2182" s="51"/>
      <c r="Q2182" s="51"/>
      <c r="R2182" s="51" t="s">
        <v>1059</v>
      </c>
      <c r="S2182" s="51" t="s">
        <v>14595</v>
      </c>
      <c r="T2182" s="11" t="str">
        <f t="shared" si="2"/>
        <v>Jason McCullough</v>
      </c>
      <c r="U2182" s="51" t="s">
        <v>55</v>
      </c>
      <c r="V2182" s="51" t="s">
        <v>14596</v>
      </c>
      <c r="W2182" s="51" t="s">
        <v>14597</v>
      </c>
      <c r="X2182" s="51" t="s">
        <v>14598</v>
      </c>
      <c r="Y2182" s="8" t="s">
        <v>60</v>
      </c>
      <c r="Z2182" s="12" t="s">
        <v>14599</v>
      </c>
      <c r="AA2182" s="8" t="s">
        <v>60</v>
      </c>
      <c r="AB2182" s="8" t="s">
        <v>60</v>
      </c>
      <c r="AC2182" s="8" t="s">
        <v>60</v>
      </c>
      <c r="AD2182" s="12" t="s">
        <v>14600</v>
      </c>
      <c r="AE2182" s="8" t="s">
        <v>14601</v>
      </c>
      <c r="AF2182" s="8" t="s">
        <v>14602</v>
      </c>
      <c r="AG2182" s="8" t="s">
        <v>4313</v>
      </c>
      <c r="AH2182" s="8" t="s">
        <v>194</v>
      </c>
      <c r="AI2182" s="8" t="s">
        <v>66</v>
      </c>
      <c r="AJ2182" s="8"/>
      <c r="AK2182" s="8"/>
      <c r="AL2182" s="8"/>
      <c r="AM2182" s="8"/>
      <c r="AN2182" s="8" t="s">
        <v>14603</v>
      </c>
      <c r="AO2182" s="8" t="s">
        <v>14604</v>
      </c>
      <c r="AP2182" s="14" t="s">
        <v>14602</v>
      </c>
      <c r="AQ2182" s="11">
        <v>12045.0</v>
      </c>
    </row>
    <row r="2183">
      <c r="A2183" s="8" t="str">
        <f t="shared" si="1"/>
        <v>Andreas Maheras</v>
      </c>
      <c r="B2183" s="51" t="s">
        <v>14591</v>
      </c>
      <c r="C2183" s="8" t="s">
        <v>14559</v>
      </c>
      <c r="D2183" s="9" t="s">
        <v>4297</v>
      </c>
      <c r="E2183" s="8" t="s">
        <v>4400</v>
      </c>
      <c r="F2183" s="8" t="s">
        <v>3309</v>
      </c>
      <c r="G2183" s="51" t="s">
        <v>12642</v>
      </c>
      <c r="H2183" s="8" t="s">
        <v>14592</v>
      </c>
      <c r="I2183" s="8" t="s">
        <v>49</v>
      </c>
      <c r="J2183" s="10">
        <v>3.37</v>
      </c>
      <c r="K2183" s="13" t="s">
        <v>14593</v>
      </c>
      <c r="L2183" s="8"/>
      <c r="M2183" s="8"/>
      <c r="N2183" s="51" t="s">
        <v>14605</v>
      </c>
      <c r="O2183" s="51" t="s">
        <v>52</v>
      </c>
      <c r="P2183" s="51"/>
      <c r="Q2183" s="51"/>
      <c r="R2183" s="51" t="s">
        <v>14606</v>
      </c>
      <c r="S2183" s="51" t="s">
        <v>14607</v>
      </c>
      <c r="T2183" s="11" t="str">
        <f t="shared" si="2"/>
        <v>Andreas Maheras</v>
      </c>
      <c r="U2183" s="51" t="s">
        <v>160</v>
      </c>
      <c r="V2183" s="51" t="s">
        <v>14608</v>
      </c>
      <c r="W2183" s="51" t="s">
        <v>14609</v>
      </c>
      <c r="X2183" s="51" t="s">
        <v>14598</v>
      </c>
      <c r="Y2183" s="8" t="s">
        <v>60</v>
      </c>
      <c r="Z2183" s="12" t="s">
        <v>14599</v>
      </c>
      <c r="AA2183" s="12" t="s">
        <v>14610</v>
      </c>
      <c r="AB2183" s="8" t="s">
        <v>60</v>
      </c>
      <c r="AC2183" s="8" t="s">
        <v>60</v>
      </c>
      <c r="AD2183" s="12" t="s">
        <v>14600</v>
      </c>
      <c r="AE2183" s="8" t="s">
        <v>14601</v>
      </c>
      <c r="AF2183" s="8" t="s">
        <v>14602</v>
      </c>
      <c r="AG2183" s="8" t="s">
        <v>4313</v>
      </c>
      <c r="AH2183" s="8" t="s">
        <v>194</v>
      </c>
      <c r="AI2183" s="8" t="s">
        <v>66</v>
      </c>
      <c r="AJ2183" s="8"/>
      <c r="AK2183" s="8"/>
      <c r="AL2183" s="8"/>
      <c r="AM2183" s="8"/>
      <c r="AN2183" s="8" t="s">
        <v>14603</v>
      </c>
      <c r="AO2183" s="8" t="s">
        <v>14604</v>
      </c>
      <c r="AP2183" s="14" t="s">
        <v>14602</v>
      </c>
      <c r="AQ2183" s="11">
        <v>12045.0</v>
      </c>
    </row>
    <row r="2184">
      <c r="A2184" s="8" t="str">
        <f t="shared" si="1"/>
        <v>Randy Stanley</v>
      </c>
      <c r="B2184" s="51" t="s">
        <v>14591</v>
      </c>
      <c r="C2184" s="8" t="s">
        <v>14559</v>
      </c>
      <c r="D2184" s="9" t="s">
        <v>4297</v>
      </c>
      <c r="E2184" s="8" t="s">
        <v>4400</v>
      </c>
      <c r="F2184" s="8" t="s">
        <v>3309</v>
      </c>
      <c r="G2184" s="51" t="s">
        <v>12642</v>
      </c>
      <c r="H2184" s="8" t="s">
        <v>14592</v>
      </c>
      <c r="I2184" s="8" t="s">
        <v>49</v>
      </c>
      <c r="J2184" s="10">
        <v>3.37</v>
      </c>
      <c r="K2184" s="13" t="s">
        <v>14593</v>
      </c>
      <c r="L2184" s="8"/>
      <c r="M2184" s="8"/>
      <c r="N2184" s="51" t="s">
        <v>14611</v>
      </c>
      <c r="O2184" s="51" t="s">
        <v>52</v>
      </c>
      <c r="P2184" s="51"/>
      <c r="Q2184" s="51"/>
      <c r="R2184" s="51" t="s">
        <v>1784</v>
      </c>
      <c r="S2184" s="51" t="s">
        <v>4394</v>
      </c>
      <c r="T2184" s="11" t="str">
        <f t="shared" si="2"/>
        <v>Randy Stanley</v>
      </c>
      <c r="U2184" s="51" t="s">
        <v>247</v>
      </c>
      <c r="V2184" s="51"/>
      <c r="W2184" s="51"/>
      <c r="X2184" s="51" t="s">
        <v>14598</v>
      </c>
      <c r="Y2184" s="8" t="s">
        <v>60</v>
      </c>
      <c r="Z2184" s="12" t="s">
        <v>14599</v>
      </c>
      <c r="AA2184" s="8" t="s">
        <v>60</v>
      </c>
      <c r="AB2184" s="8" t="s">
        <v>60</v>
      </c>
      <c r="AC2184" s="8" t="s">
        <v>60</v>
      </c>
      <c r="AD2184" s="12" t="s">
        <v>14600</v>
      </c>
      <c r="AE2184" s="8" t="s">
        <v>14601</v>
      </c>
      <c r="AF2184" s="8" t="s">
        <v>14602</v>
      </c>
      <c r="AG2184" s="8" t="s">
        <v>4313</v>
      </c>
      <c r="AH2184" s="8" t="s">
        <v>194</v>
      </c>
      <c r="AI2184" s="8" t="s">
        <v>66</v>
      </c>
      <c r="AJ2184" s="8"/>
      <c r="AK2184" s="8"/>
      <c r="AL2184" s="8"/>
      <c r="AM2184" s="8"/>
      <c r="AN2184" s="8" t="s">
        <v>14603</v>
      </c>
      <c r="AO2184" s="8" t="s">
        <v>14604</v>
      </c>
      <c r="AP2184" s="14" t="s">
        <v>14602</v>
      </c>
      <c r="AQ2184" s="11">
        <v>12045.0</v>
      </c>
    </row>
    <row r="2185">
      <c r="A2185" s="8" t="str">
        <f t="shared" si="1"/>
        <v>Rhyann Brown</v>
      </c>
      <c r="B2185" s="51" t="s">
        <v>14591</v>
      </c>
      <c r="C2185" s="51" t="s">
        <v>14559</v>
      </c>
      <c r="D2185" s="9" t="s">
        <v>4297</v>
      </c>
      <c r="E2185" s="8" t="s">
        <v>4400</v>
      </c>
      <c r="F2185" s="8" t="s">
        <v>3309</v>
      </c>
      <c r="G2185" s="51" t="s">
        <v>12642</v>
      </c>
      <c r="H2185" s="13" t="s">
        <v>14592</v>
      </c>
      <c r="I2185" s="59" t="s">
        <v>49</v>
      </c>
      <c r="J2185" s="60">
        <v>3.37</v>
      </c>
      <c r="K2185" s="51" t="s">
        <v>14593</v>
      </c>
      <c r="L2185" s="8"/>
      <c r="M2185" s="8"/>
      <c r="N2185" s="51" t="s">
        <v>14612</v>
      </c>
      <c r="O2185" s="51" t="s">
        <v>52</v>
      </c>
      <c r="P2185" s="51"/>
      <c r="Q2185" s="51"/>
      <c r="R2185" s="51" t="s">
        <v>14613</v>
      </c>
      <c r="S2185" s="51" t="s">
        <v>485</v>
      </c>
      <c r="T2185" s="11" t="str">
        <f t="shared" si="2"/>
        <v>Rhyann Brown</v>
      </c>
      <c r="U2185" s="51" t="s">
        <v>14614</v>
      </c>
      <c r="V2185" s="51"/>
      <c r="W2185" s="51"/>
      <c r="X2185" s="51" t="s">
        <v>14598</v>
      </c>
      <c r="Y2185" s="51" t="s">
        <v>60</v>
      </c>
      <c r="Z2185" s="51" t="s">
        <v>60</v>
      </c>
      <c r="AA2185" s="51" t="s">
        <v>60</v>
      </c>
      <c r="AB2185" s="51" t="s">
        <v>60</v>
      </c>
      <c r="AC2185" s="56" t="s">
        <v>14615</v>
      </c>
      <c r="AD2185" s="56" t="s">
        <v>14600</v>
      </c>
      <c r="AE2185" s="51" t="s">
        <v>14601</v>
      </c>
      <c r="AF2185" s="8" t="s">
        <v>14602</v>
      </c>
      <c r="AG2185" s="8" t="s">
        <v>4313</v>
      </c>
      <c r="AH2185" s="8" t="s">
        <v>194</v>
      </c>
      <c r="AI2185" s="8" t="s">
        <v>66</v>
      </c>
      <c r="AJ2185" s="8"/>
      <c r="AK2185" s="59"/>
      <c r="AL2185" s="59"/>
      <c r="AM2185" s="59"/>
      <c r="AN2185" s="59" t="s">
        <v>14603</v>
      </c>
      <c r="AO2185" s="59" t="s">
        <v>14616</v>
      </c>
      <c r="AP2185" s="14" t="s">
        <v>14602</v>
      </c>
      <c r="AQ2185" s="11">
        <v>12045.0</v>
      </c>
    </row>
    <row r="2186">
      <c r="A2186" s="8" t="str">
        <f t="shared" si="1"/>
        <v>Brett Meyer</v>
      </c>
      <c r="B2186" s="51" t="s">
        <v>14591</v>
      </c>
      <c r="C2186" s="8" t="s">
        <v>14559</v>
      </c>
      <c r="D2186" s="2" t="s">
        <v>4297</v>
      </c>
      <c r="E2186" s="8" t="s">
        <v>4400</v>
      </c>
      <c r="F2186" s="8" t="s">
        <v>3309</v>
      </c>
      <c r="G2186" s="51" t="s">
        <v>12642</v>
      </c>
      <c r="H2186" s="8" t="s">
        <v>14592</v>
      </c>
      <c r="I2186" s="8" t="s">
        <v>49</v>
      </c>
      <c r="J2186" s="10">
        <v>3.37</v>
      </c>
      <c r="K2186" s="8" t="s">
        <v>14593</v>
      </c>
      <c r="L2186" s="8"/>
      <c r="M2186" s="8"/>
      <c r="N2186" s="51" t="s">
        <v>14617</v>
      </c>
      <c r="O2186" s="51" t="s">
        <v>52</v>
      </c>
      <c r="P2186" s="51"/>
      <c r="Q2186" s="51"/>
      <c r="R2186" s="51" t="s">
        <v>6565</v>
      </c>
      <c r="S2186" s="51" t="s">
        <v>514</v>
      </c>
      <c r="T2186" s="11" t="str">
        <f t="shared" si="2"/>
        <v>Brett Meyer</v>
      </c>
      <c r="U2186" s="51" t="s">
        <v>2035</v>
      </c>
      <c r="V2186" s="51"/>
      <c r="W2186" s="51"/>
      <c r="X2186" s="51" t="s">
        <v>14598</v>
      </c>
      <c r="Y2186" s="56" t="s">
        <v>14618</v>
      </c>
      <c r="Z2186" s="56" t="s">
        <v>14599</v>
      </c>
      <c r="AA2186" s="56" t="s">
        <v>14619</v>
      </c>
      <c r="AB2186" s="51" t="s">
        <v>60</v>
      </c>
      <c r="AC2186" s="56" t="s">
        <v>14620</v>
      </c>
      <c r="AD2186" s="56" t="s">
        <v>14600</v>
      </c>
      <c r="AE2186" s="51" t="s">
        <v>14601</v>
      </c>
      <c r="AF2186" s="8" t="s">
        <v>14602</v>
      </c>
      <c r="AG2186" s="8" t="s">
        <v>4313</v>
      </c>
      <c r="AH2186" s="8" t="s">
        <v>194</v>
      </c>
      <c r="AI2186" s="8" t="s">
        <v>66</v>
      </c>
      <c r="AJ2186" s="8"/>
      <c r="AK2186" s="8"/>
      <c r="AL2186" s="8"/>
      <c r="AM2186" s="8"/>
      <c r="AN2186" s="8" t="s">
        <v>14603</v>
      </c>
      <c r="AO2186" s="8" t="s">
        <v>14604</v>
      </c>
      <c r="AP2186" s="29" t="s">
        <v>14602</v>
      </c>
      <c r="AQ2186" s="11">
        <v>12045.0</v>
      </c>
    </row>
    <row r="2187">
      <c r="A2187" s="8" t="str">
        <f t="shared" si="1"/>
        <v>Ty Haas</v>
      </c>
      <c r="B2187" s="51" t="s">
        <v>14591</v>
      </c>
      <c r="C2187" s="8" t="s">
        <v>14559</v>
      </c>
      <c r="D2187" s="9" t="s">
        <v>4297</v>
      </c>
      <c r="E2187" s="8" t="s">
        <v>4400</v>
      </c>
      <c r="F2187" s="8" t="s">
        <v>3309</v>
      </c>
      <c r="G2187" s="51" t="s">
        <v>12642</v>
      </c>
      <c r="H2187" s="8" t="s">
        <v>14592</v>
      </c>
      <c r="I2187" s="8" t="s">
        <v>49</v>
      </c>
      <c r="J2187" s="10">
        <v>3.37</v>
      </c>
      <c r="K2187" s="13" t="s">
        <v>14593</v>
      </c>
      <c r="L2187" s="8"/>
      <c r="M2187" s="8"/>
      <c r="N2187" s="51" t="s">
        <v>14621</v>
      </c>
      <c r="O2187" s="51" t="s">
        <v>52</v>
      </c>
      <c r="P2187" s="51"/>
      <c r="Q2187" s="51"/>
      <c r="R2187" s="51" t="s">
        <v>14622</v>
      </c>
      <c r="S2187" s="51" t="s">
        <v>14623</v>
      </c>
      <c r="T2187" s="11" t="str">
        <f t="shared" si="2"/>
        <v>Ty Haas</v>
      </c>
      <c r="U2187" s="51" t="s">
        <v>386</v>
      </c>
      <c r="V2187" s="51"/>
      <c r="W2187" s="51"/>
      <c r="X2187" s="51" t="s">
        <v>14598</v>
      </c>
      <c r="Y2187" s="8" t="s">
        <v>60</v>
      </c>
      <c r="Z2187" s="12" t="s">
        <v>14599</v>
      </c>
      <c r="AA2187" s="8" t="s">
        <v>60</v>
      </c>
      <c r="AB2187" s="8" t="s">
        <v>60</v>
      </c>
      <c r="AC2187" s="8" t="s">
        <v>60</v>
      </c>
      <c r="AD2187" s="12" t="s">
        <v>14600</v>
      </c>
      <c r="AE2187" s="8" t="s">
        <v>14601</v>
      </c>
      <c r="AF2187" s="8" t="s">
        <v>14602</v>
      </c>
      <c r="AG2187" s="8" t="s">
        <v>4313</v>
      </c>
      <c r="AH2187" s="8" t="s">
        <v>194</v>
      </c>
      <c r="AI2187" s="8" t="s">
        <v>66</v>
      </c>
      <c r="AJ2187" s="8"/>
      <c r="AK2187" s="8"/>
      <c r="AL2187" s="8"/>
      <c r="AM2187" s="8"/>
      <c r="AN2187" s="8" t="s">
        <v>14603</v>
      </c>
      <c r="AO2187" s="8" t="s">
        <v>14604</v>
      </c>
      <c r="AP2187" s="14" t="s">
        <v>14602</v>
      </c>
      <c r="AQ2187" s="11">
        <v>12045.0</v>
      </c>
    </row>
    <row r="2188">
      <c r="A2188" s="8" t="str">
        <f t="shared" si="1"/>
        <v>Calan Landreth</v>
      </c>
      <c r="B2188" s="51" t="s">
        <v>14591</v>
      </c>
      <c r="C2188" s="51" t="s">
        <v>14559</v>
      </c>
      <c r="D2188" s="9" t="s">
        <v>4297</v>
      </c>
      <c r="E2188" s="8" t="s">
        <v>4400</v>
      </c>
      <c r="F2188" s="8" t="s">
        <v>3309</v>
      </c>
      <c r="G2188" s="51" t="s">
        <v>12642</v>
      </c>
      <c r="H2188" s="13" t="s">
        <v>14592</v>
      </c>
      <c r="I2188" s="59" t="s">
        <v>49</v>
      </c>
      <c r="J2188" s="60">
        <v>3.37</v>
      </c>
      <c r="K2188" s="51" t="s">
        <v>14593</v>
      </c>
      <c r="L2188" s="8"/>
      <c r="M2188" s="8"/>
      <c r="N2188" s="51" t="s">
        <v>14624</v>
      </c>
      <c r="O2188" s="51" t="s">
        <v>52</v>
      </c>
      <c r="P2188" s="51"/>
      <c r="Q2188" s="51"/>
      <c r="R2188" s="51" t="s">
        <v>14625</v>
      </c>
      <c r="S2188" s="51" t="s">
        <v>14626</v>
      </c>
      <c r="T2188" s="11" t="str">
        <f t="shared" si="2"/>
        <v>Calan Landreth</v>
      </c>
      <c r="U2188" s="51" t="s">
        <v>2695</v>
      </c>
      <c r="V2188" s="51"/>
      <c r="W2188" s="51"/>
      <c r="X2188" s="51" t="s">
        <v>14598</v>
      </c>
      <c r="Y2188" s="51" t="s">
        <v>60</v>
      </c>
      <c r="Z2188" s="51" t="s">
        <v>60</v>
      </c>
      <c r="AA2188" s="51" t="s">
        <v>60</v>
      </c>
      <c r="AB2188" s="51" t="s">
        <v>60</v>
      </c>
      <c r="AC2188" s="56" t="s">
        <v>14627</v>
      </c>
      <c r="AD2188" s="56" t="s">
        <v>14600</v>
      </c>
      <c r="AE2188" s="51" t="s">
        <v>14601</v>
      </c>
      <c r="AF2188" s="8" t="s">
        <v>14602</v>
      </c>
      <c r="AG2188" s="8" t="s">
        <v>4313</v>
      </c>
      <c r="AH2188" s="8" t="s">
        <v>194</v>
      </c>
      <c r="AI2188" s="8" t="s">
        <v>66</v>
      </c>
      <c r="AJ2188" s="8"/>
      <c r="AK2188" s="59"/>
      <c r="AL2188" s="59"/>
      <c r="AM2188" s="59"/>
      <c r="AN2188" s="59" t="s">
        <v>14603</v>
      </c>
      <c r="AO2188" s="59" t="s">
        <v>14616</v>
      </c>
      <c r="AP2188" s="14" t="s">
        <v>14602</v>
      </c>
      <c r="AQ2188" s="11">
        <v>12045.0</v>
      </c>
    </row>
    <row r="2189">
      <c r="A2189" s="8" t="str">
        <f t="shared" si="1"/>
        <v>Kelly Meyer</v>
      </c>
      <c r="B2189" s="51" t="s">
        <v>14591</v>
      </c>
      <c r="C2189" s="8" t="s">
        <v>14559</v>
      </c>
      <c r="D2189" s="2" t="s">
        <v>4297</v>
      </c>
      <c r="E2189" s="8" t="s">
        <v>4400</v>
      </c>
      <c r="F2189" s="8" t="s">
        <v>3309</v>
      </c>
      <c r="G2189" s="51" t="s">
        <v>12642</v>
      </c>
      <c r="H2189" s="8" t="s">
        <v>14592</v>
      </c>
      <c r="I2189" s="8" t="s">
        <v>49</v>
      </c>
      <c r="J2189" s="10">
        <v>3.37</v>
      </c>
      <c r="K2189" s="8" t="s">
        <v>14593</v>
      </c>
      <c r="L2189" s="8"/>
      <c r="M2189" s="8"/>
      <c r="N2189" s="51" t="s">
        <v>14628</v>
      </c>
      <c r="O2189" s="51" t="s">
        <v>52</v>
      </c>
      <c r="P2189" s="51"/>
      <c r="Q2189" s="51"/>
      <c r="R2189" s="51" t="s">
        <v>2001</v>
      </c>
      <c r="S2189" s="51" t="s">
        <v>514</v>
      </c>
      <c r="T2189" s="11" t="str">
        <f t="shared" si="2"/>
        <v>Kelly Meyer</v>
      </c>
      <c r="U2189" s="51" t="s">
        <v>80</v>
      </c>
      <c r="V2189" s="51" t="s">
        <v>14629</v>
      </c>
      <c r="W2189" s="51" t="s">
        <v>14630</v>
      </c>
      <c r="X2189" s="51" t="s">
        <v>14598</v>
      </c>
      <c r="Y2189" s="56" t="s">
        <v>14631</v>
      </c>
      <c r="Z2189" s="56" t="s">
        <v>14599</v>
      </c>
      <c r="AA2189" s="56" t="s">
        <v>14632</v>
      </c>
      <c r="AB2189" s="51" t="s">
        <v>60</v>
      </c>
      <c r="AC2189" s="56" t="s">
        <v>14633</v>
      </c>
      <c r="AD2189" s="56" t="s">
        <v>14600</v>
      </c>
      <c r="AE2189" s="51" t="s">
        <v>14601</v>
      </c>
      <c r="AF2189" s="8" t="s">
        <v>14602</v>
      </c>
      <c r="AG2189" s="8" t="s">
        <v>4313</v>
      </c>
      <c r="AH2189" s="8" t="s">
        <v>194</v>
      </c>
      <c r="AI2189" s="8" t="s">
        <v>66</v>
      </c>
      <c r="AJ2189" s="8"/>
      <c r="AK2189" s="8"/>
      <c r="AL2189" s="8"/>
      <c r="AM2189" s="8"/>
      <c r="AN2189" s="8" t="s">
        <v>14603</v>
      </c>
      <c r="AO2189" s="8" t="s">
        <v>14604</v>
      </c>
      <c r="AP2189" s="29" t="s">
        <v>14602</v>
      </c>
      <c r="AQ2189" s="11">
        <v>12045.0</v>
      </c>
    </row>
    <row r="2190">
      <c r="A2190" s="8" t="str">
        <f t="shared" si="1"/>
        <v>Russ Jewett</v>
      </c>
      <c r="B2190" s="51" t="s">
        <v>14634</v>
      </c>
      <c r="C2190" s="8" t="s">
        <v>14559</v>
      </c>
      <c r="D2190" s="9" t="s">
        <v>4297</v>
      </c>
      <c r="E2190" s="8" t="s">
        <v>14635</v>
      </c>
      <c r="F2190" s="8" t="s">
        <v>3309</v>
      </c>
      <c r="G2190" s="51" t="s">
        <v>12642</v>
      </c>
      <c r="H2190" s="8" t="s">
        <v>14636</v>
      </c>
      <c r="I2190" s="8" t="s">
        <v>49</v>
      </c>
      <c r="J2190" s="10">
        <v>3.34</v>
      </c>
      <c r="K2190" s="13" t="s">
        <v>14637</v>
      </c>
      <c r="L2190" s="8"/>
      <c r="M2190" s="8"/>
      <c r="N2190" s="51" t="s">
        <v>14638</v>
      </c>
      <c r="O2190" s="51" t="s">
        <v>52</v>
      </c>
      <c r="P2190" s="51"/>
      <c r="Q2190" s="51"/>
      <c r="R2190" s="51" t="s">
        <v>8733</v>
      </c>
      <c r="S2190" s="51" t="s">
        <v>14639</v>
      </c>
      <c r="T2190" s="11" t="str">
        <f t="shared" si="2"/>
        <v>Russ Jewett</v>
      </c>
      <c r="U2190" s="51" t="s">
        <v>55</v>
      </c>
      <c r="V2190" s="51" t="s">
        <v>14640</v>
      </c>
      <c r="W2190" s="51" t="s">
        <v>14641</v>
      </c>
      <c r="X2190" s="51" t="s">
        <v>14642</v>
      </c>
      <c r="Y2190" s="8" t="s">
        <v>60</v>
      </c>
      <c r="Z2190" s="12" t="s">
        <v>14643</v>
      </c>
      <c r="AA2190" s="8" t="s">
        <v>60</v>
      </c>
      <c r="AB2190" s="12" t="s">
        <v>14644</v>
      </c>
      <c r="AC2190" s="8" t="s">
        <v>60</v>
      </c>
      <c r="AD2190" s="12" t="s">
        <v>14645</v>
      </c>
      <c r="AE2190" s="8" t="s">
        <v>14646</v>
      </c>
      <c r="AF2190" s="8" t="s">
        <v>14647</v>
      </c>
      <c r="AG2190" s="8" t="s">
        <v>4313</v>
      </c>
      <c r="AH2190" s="8" t="s">
        <v>194</v>
      </c>
      <c r="AI2190" s="8" t="s">
        <v>66</v>
      </c>
      <c r="AJ2190" s="8"/>
      <c r="AK2190" s="8"/>
      <c r="AL2190" s="8"/>
      <c r="AM2190" s="8"/>
      <c r="AN2190" s="8" t="s">
        <v>14648</v>
      </c>
      <c r="AO2190" s="8" t="s">
        <v>14649</v>
      </c>
      <c r="AP2190" s="29" t="s">
        <v>14647</v>
      </c>
      <c r="AQ2190" s="11">
        <v>5904.0</v>
      </c>
    </row>
    <row r="2191">
      <c r="A2191" s="8" t="str">
        <f t="shared" si="1"/>
        <v>Chandler Barnett</v>
      </c>
      <c r="B2191" s="51" t="s">
        <v>14634</v>
      </c>
      <c r="C2191" s="51" t="s">
        <v>14559</v>
      </c>
      <c r="D2191" s="9" t="s">
        <v>4297</v>
      </c>
      <c r="E2191" s="8" t="s">
        <v>14635</v>
      </c>
      <c r="F2191" s="8" t="s">
        <v>3309</v>
      </c>
      <c r="G2191" s="51" t="s">
        <v>12642</v>
      </c>
      <c r="H2191" s="8" t="s">
        <v>14636</v>
      </c>
      <c r="I2191" s="59" t="s">
        <v>49</v>
      </c>
      <c r="J2191" s="60">
        <v>3.34</v>
      </c>
      <c r="K2191" s="51" t="s">
        <v>14637</v>
      </c>
      <c r="L2191" s="8"/>
      <c r="M2191" s="8"/>
      <c r="N2191" s="51" t="s">
        <v>14650</v>
      </c>
      <c r="O2191" s="51" t="s">
        <v>52</v>
      </c>
      <c r="P2191" s="51"/>
      <c r="Q2191" s="51"/>
      <c r="R2191" s="51" t="s">
        <v>12321</v>
      </c>
      <c r="S2191" s="51" t="s">
        <v>10666</v>
      </c>
      <c r="T2191" s="11" t="str">
        <f t="shared" si="2"/>
        <v>Chandler Barnett</v>
      </c>
      <c r="U2191" s="51" t="s">
        <v>76</v>
      </c>
      <c r="V2191" s="51" t="s">
        <v>14651</v>
      </c>
      <c r="W2191" s="51"/>
      <c r="X2191" s="51" t="s">
        <v>14642</v>
      </c>
      <c r="Y2191" s="51" t="s">
        <v>60</v>
      </c>
      <c r="Z2191" s="56" t="s">
        <v>14652</v>
      </c>
      <c r="AA2191" s="56" t="s">
        <v>14653</v>
      </c>
      <c r="AB2191" s="56" t="s">
        <v>14654</v>
      </c>
      <c r="AC2191" s="56" t="s">
        <v>14655</v>
      </c>
      <c r="AD2191" s="56" t="s">
        <v>14645</v>
      </c>
      <c r="AE2191" s="51" t="s">
        <v>14646</v>
      </c>
      <c r="AF2191" s="8" t="s">
        <v>14647</v>
      </c>
      <c r="AG2191" s="8" t="s">
        <v>4313</v>
      </c>
      <c r="AH2191" s="8" t="s">
        <v>194</v>
      </c>
      <c r="AI2191" s="8" t="s">
        <v>66</v>
      </c>
      <c r="AJ2191" s="8"/>
      <c r="AK2191" s="59"/>
      <c r="AL2191" s="59"/>
      <c r="AM2191" s="59"/>
      <c r="AN2191" s="59" t="s">
        <v>14648</v>
      </c>
      <c r="AO2191" s="59" t="s">
        <v>14656</v>
      </c>
      <c r="AP2191" s="29" t="s">
        <v>14647</v>
      </c>
      <c r="AQ2191" s="11">
        <v>5904.0</v>
      </c>
    </row>
    <row r="2192">
      <c r="A2192" s="8" t="str">
        <f t="shared" si="1"/>
        <v>Kyle Rutledge</v>
      </c>
      <c r="B2192" s="51" t="s">
        <v>14634</v>
      </c>
      <c r="C2192" s="8" t="s">
        <v>14559</v>
      </c>
      <c r="D2192" s="9" t="s">
        <v>4297</v>
      </c>
      <c r="E2192" s="8" t="s">
        <v>14635</v>
      </c>
      <c r="F2192" s="8" t="s">
        <v>3309</v>
      </c>
      <c r="G2192" s="51" t="s">
        <v>12642</v>
      </c>
      <c r="H2192" s="8" t="s">
        <v>14636</v>
      </c>
      <c r="I2192" s="8" t="s">
        <v>49</v>
      </c>
      <c r="J2192" s="10">
        <v>3.34</v>
      </c>
      <c r="K2192" s="13" t="s">
        <v>14637</v>
      </c>
      <c r="L2192" s="8"/>
      <c r="M2192" s="8"/>
      <c r="N2192" s="51" t="s">
        <v>14657</v>
      </c>
      <c r="O2192" s="51" t="s">
        <v>52</v>
      </c>
      <c r="P2192" s="51"/>
      <c r="Q2192" s="51"/>
      <c r="R2192" s="51" t="s">
        <v>1275</v>
      </c>
      <c r="S2192" s="51" t="s">
        <v>14658</v>
      </c>
      <c r="T2192" s="11" t="str">
        <f t="shared" si="2"/>
        <v>Kyle Rutledge</v>
      </c>
      <c r="U2192" s="8" t="s">
        <v>311</v>
      </c>
      <c r="V2192" s="51" t="s">
        <v>14659</v>
      </c>
      <c r="W2192" s="51" t="s">
        <v>14660</v>
      </c>
      <c r="X2192" s="51" t="s">
        <v>14642</v>
      </c>
      <c r="Y2192" s="8" t="s">
        <v>60</v>
      </c>
      <c r="Z2192" s="12" t="s">
        <v>14643</v>
      </c>
      <c r="AA2192" s="8" t="s">
        <v>60</v>
      </c>
      <c r="AB2192" s="12" t="s">
        <v>14644</v>
      </c>
      <c r="AC2192" s="8" t="s">
        <v>60</v>
      </c>
      <c r="AD2192" s="12" t="s">
        <v>14645</v>
      </c>
      <c r="AE2192" s="8" t="s">
        <v>14646</v>
      </c>
      <c r="AF2192" s="8" t="s">
        <v>14647</v>
      </c>
      <c r="AG2192" s="8" t="s">
        <v>4313</v>
      </c>
      <c r="AH2192" s="8" t="s">
        <v>194</v>
      </c>
      <c r="AI2192" s="8" t="s">
        <v>66</v>
      </c>
      <c r="AJ2192" s="8"/>
      <c r="AK2192" s="8"/>
      <c r="AL2192" s="8"/>
      <c r="AM2192" s="8"/>
      <c r="AN2192" s="8" t="s">
        <v>14648</v>
      </c>
      <c r="AO2192" s="8" t="s">
        <v>14649</v>
      </c>
      <c r="AP2192" s="29" t="s">
        <v>14647</v>
      </c>
      <c r="AQ2192" s="11">
        <v>5904.0</v>
      </c>
    </row>
    <row r="2193">
      <c r="A2193" s="8" t="str">
        <f t="shared" si="1"/>
        <v>Brian Mantooth</v>
      </c>
      <c r="B2193" s="51" t="s">
        <v>14634</v>
      </c>
      <c r="C2193" s="8" t="s">
        <v>14559</v>
      </c>
      <c r="D2193" s="9" t="s">
        <v>4297</v>
      </c>
      <c r="E2193" s="8" t="s">
        <v>14635</v>
      </c>
      <c r="F2193" s="8" t="s">
        <v>3309</v>
      </c>
      <c r="G2193" s="51" t="s">
        <v>12642</v>
      </c>
      <c r="H2193" s="8" t="s">
        <v>14636</v>
      </c>
      <c r="I2193" s="8" t="s">
        <v>49</v>
      </c>
      <c r="J2193" s="10">
        <v>3.34</v>
      </c>
      <c r="K2193" s="13" t="s">
        <v>14637</v>
      </c>
      <c r="L2193" s="8"/>
      <c r="M2193" s="8"/>
      <c r="N2193" s="51" t="s">
        <v>14661</v>
      </c>
      <c r="O2193" s="51" t="s">
        <v>52</v>
      </c>
      <c r="P2193" s="51"/>
      <c r="Q2193" s="51"/>
      <c r="R2193" s="51" t="s">
        <v>331</v>
      </c>
      <c r="S2193" s="51" t="s">
        <v>14662</v>
      </c>
      <c r="T2193" s="11" t="str">
        <f t="shared" si="2"/>
        <v>Brian Mantooth</v>
      </c>
      <c r="U2193" s="51" t="s">
        <v>498</v>
      </c>
      <c r="V2193" s="51" t="s">
        <v>14663</v>
      </c>
      <c r="W2193" s="51" t="s">
        <v>14664</v>
      </c>
      <c r="X2193" s="51" t="s">
        <v>14642</v>
      </c>
      <c r="Y2193" s="8" t="s">
        <v>60</v>
      </c>
      <c r="Z2193" s="12" t="s">
        <v>14643</v>
      </c>
      <c r="AA2193" s="8" t="s">
        <v>60</v>
      </c>
      <c r="AB2193" s="12" t="s">
        <v>14644</v>
      </c>
      <c r="AC2193" s="8" t="s">
        <v>60</v>
      </c>
      <c r="AD2193" s="12" t="s">
        <v>14645</v>
      </c>
      <c r="AE2193" s="8" t="s">
        <v>14646</v>
      </c>
      <c r="AF2193" s="8" t="s">
        <v>14647</v>
      </c>
      <c r="AG2193" s="8" t="s">
        <v>4313</v>
      </c>
      <c r="AH2193" s="8" t="s">
        <v>194</v>
      </c>
      <c r="AI2193" s="8" t="s">
        <v>66</v>
      </c>
      <c r="AJ2193" s="8"/>
      <c r="AK2193" s="8"/>
      <c r="AL2193" s="8"/>
      <c r="AM2193" s="8"/>
      <c r="AN2193" s="8" t="s">
        <v>14648</v>
      </c>
      <c r="AO2193" s="8" t="s">
        <v>14649</v>
      </c>
      <c r="AP2193" s="29" t="s">
        <v>14647</v>
      </c>
      <c r="AQ2193" s="11">
        <v>5904.0</v>
      </c>
    </row>
    <row r="2194">
      <c r="A2194" s="8" t="str">
        <f t="shared" si="1"/>
        <v>Ben Barrows</v>
      </c>
      <c r="B2194" s="51" t="s">
        <v>14634</v>
      </c>
      <c r="C2194" s="8" t="s">
        <v>14559</v>
      </c>
      <c r="D2194" s="9" t="s">
        <v>4297</v>
      </c>
      <c r="E2194" s="8" t="s">
        <v>14635</v>
      </c>
      <c r="F2194" s="8" t="s">
        <v>3309</v>
      </c>
      <c r="G2194" s="51" t="s">
        <v>12642</v>
      </c>
      <c r="H2194" s="8" t="s">
        <v>14636</v>
      </c>
      <c r="I2194" s="8" t="s">
        <v>49</v>
      </c>
      <c r="J2194" s="10">
        <v>3.34</v>
      </c>
      <c r="K2194" s="13" t="s">
        <v>14637</v>
      </c>
      <c r="L2194" s="8"/>
      <c r="M2194" s="8"/>
      <c r="N2194" s="51" t="s">
        <v>14665</v>
      </c>
      <c r="O2194" s="51" t="s">
        <v>52</v>
      </c>
      <c r="P2194" s="51"/>
      <c r="Q2194" s="51"/>
      <c r="R2194" s="51" t="s">
        <v>2944</v>
      </c>
      <c r="S2194" s="51" t="s">
        <v>14666</v>
      </c>
      <c r="T2194" s="11" t="str">
        <f t="shared" si="2"/>
        <v>Ben Barrows</v>
      </c>
      <c r="U2194" s="51" t="s">
        <v>80</v>
      </c>
      <c r="V2194" s="51" t="s">
        <v>14667</v>
      </c>
      <c r="W2194" s="51" t="s">
        <v>14668</v>
      </c>
      <c r="X2194" s="51" t="s">
        <v>14642</v>
      </c>
      <c r="Y2194" s="12" t="s">
        <v>14669</v>
      </c>
      <c r="Z2194" s="12" t="s">
        <v>14643</v>
      </c>
      <c r="AA2194" s="8" t="s">
        <v>60</v>
      </c>
      <c r="AB2194" s="12" t="s">
        <v>14644</v>
      </c>
      <c r="AC2194" s="8" t="s">
        <v>60</v>
      </c>
      <c r="AD2194" s="12" t="s">
        <v>14645</v>
      </c>
      <c r="AE2194" s="8" t="s">
        <v>14646</v>
      </c>
      <c r="AF2194" s="8" t="s">
        <v>14647</v>
      </c>
      <c r="AG2194" s="8" t="s">
        <v>4313</v>
      </c>
      <c r="AH2194" s="8" t="s">
        <v>194</v>
      </c>
      <c r="AI2194" s="8" t="s">
        <v>66</v>
      </c>
      <c r="AJ2194" s="8"/>
      <c r="AK2194" s="8"/>
      <c r="AL2194" s="8"/>
      <c r="AM2194" s="8"/>
      <c r="AN2194" s="8" t="s">
        <v>14648</v>
      </c>
      <c r="AO2194" s="8" t="s">
        <v>14649</v>
      </c>
      <c r="AP2194" s="29" t="s">
        <v>14647</v>
      </c>
      <c r="AQ2194" s="11">
        <v>5904.0</v>
      </c>
    </row>
    <row r="2195">
      <c r="A2195" s="8" t="str">
        <f t="shared" si="1"/>
        <v>Jason Crow</v>
      </c>
      <c r="B2195" s="51" t="s">
        <v>14634</v>
      </c>
      <c r="C2195" s="8" t="s">
        <v>14559</v>
      </c>
      <c r="D2195" s="9" t="s">
        <v>4297</v>
      </c>
      <c r="E2195" s="8" t="s">
        <v>14635</v>
      </c>
      <c r="F2195" s="8" t="s">
        <v>3309</v>
      </c>
      <c r="G2195" s="51" t="s">
        <v>12642</v>
      </c>
      <c r="H2195" s="8" t="s">
        <v>14636</v>
      </c>
      <c r="I2195" s="8" t="s">
        <v>49</v>
      </c>
      <c r="J2195" s="10">
        <v>3.34</v>
      </c>
      <c r="K2195" s="13" t="s">
        <v>14637</v>
      </c>
      <c r="L2195" s="8"/>
      <c r="M2195" s="8"/>
      <c r="N2195" s="51" t="s">
        <v>14670</v>
      </c>
      <c r="O2195" s="51" t="s">
        <v>52</v>
      </c>
      <c r="P2195" s="51"/>
      <c r="Q2195" s="51"/>
      <c r="R2195" s="51" t="s">
        <v>1059</v>
      </c>
      <c r="S2195" s="51" t="s">
        <v>14671</v>
      </c>
      <c r="T2195" s="11" t="str">
        <f t="shared" si="2"/>
        <v>Jason Crow</v>
      </c>
      <c r="U2195" s="51" t="s">
        <v>80</v>
      </c>
      <c r="V2195" s="51" t="s">
        <v>14672</v>
      </c>
      <c r="W2195" s="51"/>
      <c r="X2195" s="51" t="s">
        <v>14642</v>
      </c>
      <c r="Y2195" s="12" t="s">
        <v>14673</v>
      </c>
      <c r="Z2195" s="12" t="s">
        <v>14643</v>
      </c>
      <c r="AA2195" s="8" t="s">
        <v>60</v>
      </c>
      <c r="AB2195" s="12" t="s">
        <v>14644</v>
      </c>
      <c r="AC2195" s="8" t="s">
        <v>60</v>
      </c>
      <c r="AD2195" s="12" t="s">
        <v>14645</v>
      </c>
      <c r="AE2195" s="8" t="s">
        <v>14646</v>
      </c>
      <c r="AF2195" s="8" t="s">
        <v>14647</v>
      </c>
      <c r="AG2195" s="8" t="s">
        <v>4313</v>
      </c>
      <c r="AH2195" s="8" t="s">
        <v>194</v>
      </c>
      <c r="AI2195" s="8" t="s">
        <v>66</v>
      </c>
      <c r="AJ2195" s="8"/>
      <c r="AK2195" s="8"/>
      <c r="AL2195" s="8"/>
      <c r="AM2195" s="8"/>
      <c r="AN2195" s="8" t="s">
        <v>14648</v>
      </c>
      <c r="AO2195" s="8" t="s">
        <v>14649</v>
      </c>
      <c r="AP2195" s="29" t="s">
        <v>14647</v>
      </c>
      <c r="AQ2195" s="11">
        <v>5904.0</v>
      </c>
    </row>
    <row r="2196">
      <c r="A2196" s="8" t="str">
        <f t="shared" si="1"/>
        <v>Jesse Miller</v>
      </c>
      <c r="B2196" s="51" t="s">
        <v>14634</v>
      </c>
      <c r="C2196" s="8" t="s">
        <v>14559</v>
      </c>
      <c r="D2196" s="9" t="s">
        <v>4297</v>
      </c>
      <c r="E2196" s="8" t="s">
        <v>14635</v>
      </c>
      <c r="F2196" s="8" t="s">
        <v>3309</v>
      </c>
      <c r="G2196" s="51" t="s">
        <v>12642</v>
      </c>
      <c r="H2196" s="8" t="s">
        <v>14636</v>
      </c>
      <c r="I2196" s="8" t="s">
        <v>49</v>
      </c>
      <c r="J2196" s="10">
        <v>3.34</v>
      </c>
      <c r="K2196" s="13" t="s">
        <v>14637</v>
      </c>
      <c r="L2196" s="8"/>
      <c r="M2196" s="8"/>
      <c r="N2196" s="51" t="s">
        <v>14674</v>
      </c>
      <c r="O2196" s="51" t="s">
        <v>52</v>
      </c>
      <c r="P2196" s="51"/>
      <c r="Q2196" s="51"/>
      <c r="R2196" s="51" t="s">
        <v>761</v>
      </c>
      <c r="S2196" s="51" t="s">
        <v>492</v>
      </c>
      <c r="T2196" s="11" t="str">
        <f t="shared" si="2"/>
        <v>Jesse Miller</v>
      </c>
      <c r="U2196" s="51" t="s">
        <v>80</v>
      </c>
      <c r="V2196" s="51" t="s">
        <v>14675</v>
      </c>
      <c r="W2196" s="57" t="s">
        <v>14676</v>
      </c>
      <c r="X2196" s="51" t="s">
        <v>14642</v>
      </c>
      <c r="Y2196" s="56" t="s">
        <v>14677</v>
      </c>
      <c r="Z2196" s="56" t="s">
        <v>14643</v>
      </c>
      <c r="AA2196" s="51" t="s">
        <v>60</v>
      </c>
      <c r="AB2196" s="56" t="s">
        <v>14644</v>
      </c>
      <c r="AC2196" s="51" t="s">
        <v>60</v>
      </c>
      <c r="AD2196" s="56" t="s">
        <v>14645</v>
      </c>
      <c r="AE2196" s="51" t="s">
        <v>14646</v>
      </c>
      <c r="AF2196" s="8" t="s">
        <v>14647</v>
      </c>
      <c r="AG2196" s="8" t="s">
        <v>4313</v>
      </c>
      <c r="AH2196" s="8" t="s">
        <v>194</v>
      </c>
      <c r="AI2196" s="8" t="s">
        <v>66</v>
      </c>
      <c r="AJ2196" s="8"/>
      <c r="AK2196" s="8"/>
      <c r="AL2196" s="8"/>
      <c r="AM2196" s="8"/>
      <c r="AN2196" s="8" t="s">
        <v>14648</v>
      </c>
      <c r="AO2196" s="8" t="s">
        <v>14649</v>
      </c>
      <c r="AP2196" s="29" t="s">
        <v>14647</v>
      </c>
      <c r="AQ2196" s="11">
        <v>5904.0</v>
      </c>
    </row>
    <row r="2197">
      <c r="A2197" s="8" t="str">
        <f t="shared" si="1"/>
        <v>Cameron Babb</v>
      </c>
      <c r="B2197" s="51" t="s">
        <v>14678</v>
      </c>
      <c r="C2197" s="8" t="s">
        <v>14559</v>
      </c>
      <c r="D2197" s="9" t="s">
        <v>4297</v>
      </c>
      <c r="E2197" s="8" t="s">
        <v>14679</v>
      </c>
      <c r="F2197" s="8" t="s">
        <v>3309</v>
      </c>
      <c r="G2197" s="51" t="s">
        <v>12642</v>
      </c>
      <c r="H2197" s="8" t="s">
        <v>14680</v>
      </c>
      <c r="I2197" s="8" t="s">
        <v>49</v>
      </c>
      <c r="J2197" s="10">
        <v>3.4</v>
      </c>
      <c r="K2197" s="13" t="s">
        <v>14681</v>
      </c>
      <c r="L2197" s="8"/>
      <c r="M2197" s="8"/>
      <c r="N2197" s="51" t="s">
        <v>14682</v>
      </c>
      <c r="O2197" s="51" t="s">
        <v>52</v>
      </c>
      <c r="P2197" s="51"/>
      <c r="Q2197" s="51"/>
      <c r="R2197" s="51" t="s">
        <v>2773</v>
      </c>
      <c r="S2197" s="51" t="s">
        <v>14683</v>
      </c>
      <c r="T2197" s="11" t="str">
        <f t="shared" si="2"/>
        <v>Cameron Babb</v>
      </c>
      <c r="U2197" s="51" t="s">
        <v>55</v>
      </c>
      <c r="V2197" s="51" t="s">
        <v>14684</v>
      </c>
      <c r="W2197" s="51" t="s">
        <v>14685</v>
      </c>
      <c r="X2197" s="51" t="s">
        <v>14686</v>
      </c>
      <c r="Y2197" s="12" t="s">
        <v>14687</v>
      </c>
      <c r="Z2197" s="12" t="s">
        <v>14688</v>
      </c>
      <c r="AA2197" s="12" t="s">
        <v>14689</v>
      </c>
      <c r="AB2197" s="12" t="s">
        <v>14690</v>
      </c>
      <c r="AC2197" s="12" t="s">
        <v>14691</v>
      </c>
      <c r="AD2197" s="12" t="s">
        <v>14692</v>
      </c>
      <c r="AE2197" s="8" t="s">
        <v>14693</v>
      </c>
      <c r="AF2197" s="8" t="s">
        <v>14694</v>
      </c>
      <c r="AG2197" s="8" t="s">
        <v>4313</v>
      </c>
      <c r="AH2197" s="8" t="s">
        <v>352</v>
      </c>
      <c r="AI2197" s="8" t="s">
        <v>66</v>
      </c>
      <c r="AJ2197" s="8"/>
      <c r="AK2197" s="8"/>
      <c r="AL2197" s="8"/>
      <c r="AM2197" s="8"/>
      <c r="AN2197" s="8" t="s">
        <v>14695</v>
      </c>
      <c r="AO2197" s="8" t="s">
        <v>14696</v>
      </c>
      <c r="AP2197" s="29" t="s">
        <v>14694</v>
      </c>
      <c r="AQ2197" s="11">
        <v>5780.0</v>
      </c>
    </row>
    <row r="2198">
      <c r="A2198" s="8" t="str">
        <f t="shared" si="1"/>
        <v>Mitch Miller</v>
      </c>
      <c r="B2198" s="51" t="s">
        <v>14678</v>
      </c>
      <c r="C2198" s="8" t="s">
        <v>14559</v>
      </c>
      <c r="D2198" s="2" t="s">
        <v>4297</v>
      </c>
      <c r="E2198" s="8" t="s">
        <v>14679</v>
      </c>
      <c r="F2198" s="8" t="s">
        <v>3309</v>
      </c>
      <c r="G2198" s="51" t="s">
        <v>12642</v>
      </c>
      <c r="H2198" s="8" t="s">
        <v>14680</v>
      </c>
      <c r="I2198" s="8" t="s">
        <v>49</v>
      </c>
      <c r="J2198" s="10">
        <v>3.4</v>
      </c>
      <c r="K2198" s="8" t="s">
        <v>14681</v>
      </c>
      <c r="L2198" s="8" t="s">
        <v>86</v>
      </c>
      <c r="M2198" s="8" t="s">
        <v>86</v>
      </c>
      <c r="N2198" s="51" t="s">
        <v>14697</v>
      </c>
      <c r="O2198" s="51" t="s">
        <v>52</v>
      </c>
      <c r="P2198" s="51"/>
      <c r="Q2198" s="51"/>
      <c r="R2198" s="51" t="s">
        <v>1819</v>
      </c>
      <c r="S2198" s="51" t="s">
        <v>492</v>
      </c>
      <c r="T2198" s="11" t="str">
        <f t="shared" si="2"/>
        <v>Mitch Miller</v>
      </c>
      <c r="U2198" s="51" t="s">
        <v>13242</v>
      </c>
      <c r="V2198" s="51" t="s">
        <v>86</v>
      </c>
      <c r="W2198" s="51" t="s">
        <v>86</v>
      </c>
      <c r="X2198" s="51" t="s">
        <v>14686</v>
      </c>
      <c r="Y2198" s="51" t="s">
        <v>60</v>
      </c>
      <c r="Z2198" s="56" t="s">
        <v>14688</v>
      </c>
      <c r="AA2198" s="51" t="s">
        <v>60</v>
      </c>
      <c r="AB2198" s="56" t="s">
        <v>14690</v>
      </c>
      <c r="AC2198" s="51" t="s">
        <v>60</v>
      </c>
      <c r="AD2198" s="56" t="s">
        <v>14692</v>
      </c>
      <c r="AE2198" s="51" t="s">
        <v>14693</v>
      </c>
      <c r="AF2198" s="8" t="s">
        <v>14694</v>
      </c>
      <c r="AG2198" s="8" t="s">
        <v>4313</v>
      </c>
      <c r="AH2198" s="8" t="s">
        <v>352</v>
      </c>
      <c r="AI2198" s="8" t="s">
        <v>66</v>
      </c>
      <c r="AJ2198" s="8" t="s">
        <v>86</v>
      </c>
      <c r="AK2198" s="8" t="s">
        <v>86</v>
      </c>
      <c r="AL2198" s="8" t="s">
        <v>86</v>
      </c>
      <c r="AM2198" s="8" t="s">
        <v>86</v>
      </c>
      <c r="AN2198" s="8" t="s">
        <v>14695</v>
      </c>
      <c r="AO2198" s="8" t="s">
        <v>14696</v>
      </c>
      <c r="AP2198" s="29" t="s">
        <v>14694</v>
      </c>
      <c r="AQ2198" s="11">
        <v>5780.0</v>
      </c>
    </row>
    <row r="2199">
      <c r="A2199" s="8" t="str">
        <f t="shared" si="1"/>
        <v>Daniel Roberts</v>
      </c>
      <c r="B2199" s="51" t="s">
        <v>14678</v>
      </c>
      <c r="C2199" s="8" t="s">
        <v>14559</v>
      </c>
      <c r="D2199" s="9" t="s">
        <v>4297</v>
      </c>
      <c r="E2199" s="8" t="s">
        <v>14679</v>
      </c>
      <c r="F2199" s="8" t="s">
        <v>3309</v>
      </c>
      <c r="G2199" s="51" t="s">
        <v>12642</v>
      </c>
      <c r="H2199" s="13" t="s">
        <v>14680</v>
      </c>
      <c r="I2199" s="8" t="s">
        <v>49</v>
      </c>
      <c r="J2199" s="10">
        <v>3.4</v>
      </c>
      <c r="K2199" s="13" t="s">
        <v>14681</v>
      </c>
      <c r="L2199" s="8"/>
      <c r="M2199" s="8"/>
      <c r="N2199" s="51" t="s">
        <v>14698</v>
      </c>
      <c r="O2199" s="51" t="s">
        <v>52</v>
      </c>
      <c r="P2199" s="51"/>
      <c r="Q2199" s="51"/>
      <c r="R2199" s="51" t="s">
        <v>4684</v>
      </c>
      <c r="S2199" s="51" t="s">
        <v>5902</v>
      </c>
      <c r="T2199" s="11" t="str">
        <f t="shared" si="2"/>
        <v>Daniel Roberts</v>
      </c>
      <c r="U2199" s="51" t="s">
        <v>160</v>
      </c>
      <c r="V2199" s="51"/>
      <c r="W2199" s="51"/>
      <c r="X2199" s="51" t="s">
        <v>14686</v>
      </c>
      <c r="Y2199" s="8" t="s">
        <v>60</v>
      </c>
      <c r="Z2199" s="12" t="s">
        <v>14688</v>
      </c>
      <c r="AA2199" s="12" t="s">
        <v>14699</v>
      </c>
      <c r="AB2199" s="12" t="s">
        <v>14690</v>
      </c>
      <c r="AC2199" s="12" t="s">
        <v>14700</v>
      </c>
      <c r="AD2199" s="12" t="s">
        <v>14692</v>
      </c>
      <c r="AE2199" s="8" t="s">
        <v>14693</v>
      </c>
      <c r="AF2199" s="8" t="s">
        <v>14694</v>
      </c>
      <c r="AG2199" s="8" t="s">
        <v>4313</v>
      </c>
      <c r="AH2199" s="8" t="s">
        <v>352</v>
      </c>
      <c r="AI2199" s="8" t="s">
        <v>66</v>
      </c>
      <c r="AJ2199" s="8"/>
      <c r="AK2199" s="8"/>
      <c r="AL2199" s="8"/>
      <c r="AM2199" s="8"/>
      <c r="AN2199" s="8" t="s">
        <v>14695</v>
      </c>
      <c r="AO2199" s="8" t="s">
        <v>14696</v>
      </c>
      <c r="AP2199" s="29" t="s">
        <v>14694</v>
      </c>
      <c r="AQ2199" s="11">
        <v>5780.0</v>
      </c>
    </row>
    <row r="2200">
      <c r="A2200" s="8" t="str">
        <f t="shared" si="1"/>
        <v>Marshall O'Brien</v>
      </c>
      <c r="B2200" s="51" t="s">
        <v>14678</v>
      </c>
      <c r="C2200" s="8" t="s">
        <v>14559</v>
      </c>
      <c r="D2200" s="9" t="s">
        <v>4297</v>
      </c>
      <c r="E2200" s="8" t="s">
        <v>14679</v>
      </c>
      <c r="F2200" s="8" t="s">
        <v>3309</v>
      </c>
      <c r="G2200" s="51" t="s">
        <v>12642</v>
      </c>
      <c r="H2200" s="13" t="s">
        <v>14680</v>
      </c>
      <c r="I2200" s="8" t="s">
        <v>49</v>
      </c>
      <c r="J2200" s="10">
        <v>3.4</v>
      </c>
      <c r="K2200" s="13" t="s">
        <v>14681</v>
      </c>
      <c r="L2200" s="8"/>
      <c r="M2200" s="8"/>
      <c r="N2200" s="51" t="s">
        <v>14701</v>
      </c>
      <c r="O2200" s="51" t="s">
        <v>52</v>
      </c>
      <c r="P2200" s="51"/>
      <c r="Q2200" s="51"/>
      <c r="R2200" s="51" t="s">
        <v>1980</v>
      </c>
      <c r="S2200" s="51" t="s">
        <v>6243</v>
      </c>
      <c r="T2200" s="11" t="str">
        <f t="shared" si="2"/>
        <v>Marshall O'Brien</v>
      </c>
      <c r="U2200" s="57" t="s">
        <v>2834</v>
      </c>
      <c r="V2200" s="51" t="s">
        <v>14702</v>
      </c>
      <c r="W2200" s="51"/>
      <c r="X2200" s="51" t="s">
        <v>14686</v>
      </c>
      <c r="Y2200" s="8" t="s">
        <v>60</v>
      </c>
      <c r="Z2200" s="12" t="s">
        <v>14688</v>
      </c>
      <c r="AA2200" s="12" t="s">
        <v>14703</v>
      </c>
      <c r="AB2200" s="12" t="s">
        <v>14690</v>
      </c>
      <c r="AC2200" s="8" t="s">
        <v>60</v>
      </c>
      <c r="AD2200" s="12" t="s">
        <v>14692</v>
      </c>
      <c r="AE2200" s="8" t="s">
        <v>14693</v>
      </c>
      <c r="AF2200" s="8" t="s">
        <v>14694</v>
      </c>
      <c r="AG2200" s="8" t="s">
        <v>4313</v>
      </c>
      <c r="AH2200" s="8" t="s">
        <v>352</v>
      </c>
      <c r="AI2200" s="8" t="s">
        <v>66</v>
      </c>
      <c r="AJ2200" s="8"/>
      <c r="AK2200" s="8"/>
      <c r="AL2200" s="8"/>
      <c r="AM2200" s="8"/>
      <c r="AN2200" s="8" t="s">
        <v>14695</v>
      </c>
      <c r="AO2200" s="8" t="s">
        <v>14696</v>
      </c>
      <c r="AP2200" s="29" t="s">
        <v>14694</v>
      </c>
      <c r="AQ2200" s="11">
        <v>5780.0</v>
      </c>
    </row>
    <row r="2201">
      <c r="A2201" s="8" t="str">
        <f t="shared" si="1"/>
        <v>David Granato</v>
      </c>
      <c r="B2201" s="51" t="s">
        <v>14678</v>
      </c>
      <c r="C2201" s="8" t="s">
        <v>14559</v>
      </c>
      <c r="D2201" s="9" t="s">
        <v>4297</v>
      </c>
      <c r="E2201" s="8" t="s">
        <v>14679</v>
      </c>
      <c r="F2201" s="8" t="s">
        <v>3309</v>
      </c>
      <c r="G2201" s="51" t="s">
        <v>12642</v>
      </c>
      <c r="H2201" s="8" t="s">
        <v>14680</v>
      </c>
      <c r="I2201" s="8" t="s">
        <v>49</v>
      </c>
      <c r="J2201" s="10">
        <v>3.4</v>
      </c>
      <c r="K2201" s="13" t="s">
        <v>14681</v>
      </c>
      <c r="L2201" s="8"/>
      <c r="M2201" s="8"/>
      <c r="N2201" s="51" t="s">
        <v>14704</v>
      </c>
      <c r="O2201" s="51" t="s">
        <v>52</v>
      </c>
      <c r="P2201" s="51"/>
      <c r="Q2201" s="51"/>
      <c r="R2201" s="51" t="s">
        <v>289</v>
      </c>
      <c r="S2201" s="51" t="s">
        <v>14705</v>
      </c>
      <c r="T2201" s="11" t="str">
        <f t="shared" si="2"/>
        <v>David Granato</v>
      </c>
      <c r="U2201" s="51" t="s">
        <v>106</v>
      </c>
      <c r="V2201" s="51" t="s">
        <v>14706</v>
      </c>
      <c r="W2201" s="51" t="s">
        <v>14707</v>
      </c>
      <c r="X2201" s="51" t="s">
        <v>14686</v>
      </c>
      <c r="Y2201" s="12" t="s">
        <v>14708</v>
      </c>
      <c r="Z2201" s="12" t="s">
        <v>14688</v>
      </c>
      <c r="AA2201" s="8" t="s">
        <v>60</v>
      </c>
      <c r="AB2201" s="12" t="s">
        <v>14690</v>
      </c>
      <c r="AC2201" s="12" t="s">
        <v>14709</v>
      </c>
      <c r="AD2201" s="12" t="s">
        <v>14692</v>
      </c>
      <c r="AE2201" s="8" t="s">
        <v>14693</v>
      </c>
      <c r="AF2201" s="8" t="s">
        <v>14694</v>
      </c>
      <c r="AG2201" s="8" t="s">
        <v>4313</v>
      </c>
      <c r="AH2201" s="8" t="s">
        <v>352</v>
      </c>
      <c r="AI2201" s="8" t="s">
        <v>66</v>
      </c>
      <c r="AJ2201" s="8"/>
      <c r="AK2201" s="8"/>
      <c r="AL2201" s="8"/>
      <c r="AM2201" s="8"/>
      <c r="AN2201" s="8" t="s">
        <v>14695</v>
      </c>
      <c r="AO2201" s="8" t="s">
        <v>14696</v>
      </c>
      <c r="AP2201" s="29" t="s">
        <v>14694</v>
      </c>
      <c r="AQ2201" s="11">
        <v>5780.0</v>
      </c>
    </row>
    <row r="2202">
      <c r="A2202" s="8" t="str">
        <f t="shared" si="1"/>
        <v>Myles Bach</v>
      </c>
      <c r="B2202" s="51" t="s">
        <v>14678</v>
      </c>
      <c r="C2202" s="8" t="s">
        <v>14559</v>
      </c>
      <c r="D2202" s="2" t="s">
        <v>4297</v>
      </c>
      <c r="E2202" s="8" t="s">
        <v>14679</v>
      </c>
      <c r="F2202" s="8" t="s">
        <v>3309</v>
      </c>
      <c r="G2202" s="51" t="s">
        <v>12642</v>
      </c>
      <c r="H2202" s="8" t="s">
        <v>14680</v>
      </c>
      <c r="I2202" s="8" t="s">
        <v>49</v>
      </c>
      <c r="J2202" s="10">
        <v>3.4</v>
      </c>
      <c r="K2202" s="8" t="s">
        <v>14681</v>
      </c>
      <c r="L2202" s="8"/>
      <c r="M2202" s="8"/>
      <c r="N2202" s="51" t="s">
        <v>14710</v>
      </c>
      <c r="O2202" s="51" t="s">
        <v>52</v>
      </c>
      <c r="P2202" s="51"/>
      <c r="Q2202" s="51"/>
      <c r="R2202" s="51" t="s">
        <v>3995</v>
      </c>
      <c r="S2202" s="51" t="s">
        <v>14711</v>
      </c>
      <c r="T2202" s="11" t="str">
        <f t="shared" si="2"/>
        <v>Myles Bach</v>
      </c>
      <c r="U2202" s="51" t="s">
        <v>106</v>
      </c>
      <c r="V2202" s="51" t="s">
        <v>14712</v>
      </c>
      <c r="W2202" s="51"/>
      <c r="X2202" s="51" t="s">
        <v>14686</v>
      </c>
      <c r="Y2202" s="56" t="s">
        <v>14713</v>
      </c>
      <c r="Z2202" s="56" t="s">
        <v>14688</v>
      </c>
      <c r="AA2202" s="51" t="s">
        <v>60</v>
      </c>
      <c r="AB2202" s="56" t="s">
        <v>14690</v>
      </c>
      <c r="AC2202" s="56" t="s">
        <v>14714</v>
      </c>
      <c r="AD2202" s="56" t="s">
        <v>14692</v>
      </c>
      <c r="AE2202" s="51" t="s">
        <v>14693</v>
      </c>
      <c r="AF2202" s="8" t="s">
        <v>14694</v>
      </c>
      <c r="AG2202" s="8" t="s">
        <v>4313</v>
      </c>
      <c r="AH2202" s="8" t="s">
        <v>352</v>
      </c>
      <c r="AI2202" s="8" t="s">
        <v>66</v>
      </c>
      <c r="AJ2202" s="8"/>
      <c r="AK2202" s="8"/>
      <c r="AL2202" s="8"/>
      <c r="AM2202" s="8"/>
      <c r="AN2202" s="8" t="s">
        <v>14695</v>
      </c>
      <c r="AO2202" s="8" t="s">
        <v>14696</v>
      </c>
      <c r="AP2202" s="29" t="s">
        <v>14694</v>
      </c>
      <c r="AQ2202" s="11">
        <v>5780.0</v>
      </c>
    </row>
    <row r="2203">
      <c r="A2203" s="8" t="str">
        <f t="shared" si="1"/>
        <v>Maddie Bach</v>
      </c>
      <c r="B2203" s="51" t="s">
        <v>14678</v>
      </c>
      <c r="C2203" s="8" t="s">
        <v>14559</v>
      </c>
      <c r="D2203" s="9" t="s">
        <v>4297</v>
      </c>
      <c r="E2203" s="8" t="s">
        <v>14679</v>
      </c>
      <c r="F2203" s="8" t="s">
        <v>3309</v>
      </c>
      <c r="G2203" s="51" t="s">
        <v>12642</v>
      </c>
      <c r="H2203" s="8" t="s">
        <v>14680</v>
      </c>
      <c r="I2203" s="8" t="s">
        <v>49</v>
      </c>
      <c r="J2203" s="10">
        <v>3.4</v>
      </c>
      <c r="K2203" s="13" t="s">
        <v>14681</v>
      </c>
      <c r="L2203" s="8"/>
      <c r="M2203" s="8"/>
      <c r="N2203" s="51" t="s">
        <v>14715</v>
      </c>
      <c r="O2203" s="57" t="s">
        <v>52</v>
      </c>
      <c r="P2203" s="51"/>
      <c r="Q2203" s="51"/>
      <c r="R2203" s="57" t="s">
        <v>10304</v>
      </c>
      <c r="S2203" s="57" t="s">
        <v>14711</v>
      </c>
      <c r="T2203" s="11" t="str">
        <f t="shared" si="2"/>
        <v>Maddie Bach</v>
      </c>
      <c r="U2203" s="57" t="s">
        <v>106</v>
      </c>
      <c r="V2203" s="51"/>
      <c r="W2203" s="51"/>
      <c r="X2203" s="51" t="s">
        <v>14686</v>
      </c>
      <c r="Y2203" s="51" t="s">
        <v>60</v>
      </c>
      <c r="Z2203" s="56" t="s">
        <v>14688</v>
      </c>
      <c r="AA2203" s="51" t="s">
        <v>60</v>
      </c>
      <c r="AB2203" s="56" t="s">
        <v>14690</v>
      </c>
      <c r="AC2203" s="51" t="s">
        <v>60</v>
      </c>
      <c r="AD2203" s="56" t="s">
        <v>14692</v>
      </c>
      <c r="AE2203" s="51" t="s">
        <v>14693</v>
      </c>
      <c r="AF2203" s="8" t="s">
        <v>14694</v>
      </c>
      <c r="AG2203" s="8" t="s">
        <v>4313</v>
      </c>
      <c r="AH2203" s="8" t="s">
        <v>352</v>
      </c>
      <c r="AI2203" s="8" t="s">
        <v>66</v>
      </c>
      <c r="AJ2203" s="8"/>
      <c r="AK2203" s="8"/>
      <c r="AL2203" s="8"/>
      <c r="AM2203" s="8"/>
      <c r="AN2203" s="8" t="s">
        <v>14695</v>
      </c>
      <c r="AO2203" s="8" t="s">
        <v>14696</v>
      </c>
      <c r="AP2203" s="29" t="s">
        <v>14694</v>
      </c>
      <c r="AQ2203" s="11">
        <v>5780.0</v>
      </c>
    </row>
    <row r="2204">
      <c r="A2204" s="8" t="str">
        <f t="shared" si="1"/>
        <v>Rick Attig</v>
      </c>
      <c r="B2204" s="51" t="s">
        <v>14678</v>
      </c>
      <c r="C2204" s="8" t="s">
        <v>14559</v>
      </c>
      <c r="D2204" s="9" t="s">
        <v>4297</v>
      </c>
      <c r="E2204" s="8" t="s">
        <v>14679</v>
      </c>
      <c r="F2204" s="8" t="s">
        <v>3309</v>
      </c>
      <c r="G2204" s="51" t="s">
        <v>12642</v>
      </c>
      <c r="H2204" s="8" t="s">
        <v>14680</v>
      </c>
      <c r="I2204" s="8" t="s">
        <v>49</v>
      </c>
      <c r="J2204" s="10">
        <v>3.4</v>
      </c>
      <c r="K2204" s="13" t="s">
        <v>14681</v>
      </c>
      <c r="L2204" s="8"/>
      <c r="M2204" s="8"/>
      <c r="N2204" s="51" t="s">
        <v>14716</v>
      </c>
      <c r="O2204" s="51" t="s">
        <v>52</v>
      </c>
      <c r="P2204" s="51"/>
      <c r="Q2204" s="51"/>
      <c r="R2204" s="51" t="s">
        <v>6737</v>
      </c>
      <c r="S2204" s="51" t="s">
        <v>14717</v>
      </c>
      <c r="T2204" s="11" t="str">
        <f t="shared" si="2"/>
        <v>Rick Attig</v>
      </c>
      <c r="U2204" s="51" t="s">
        <v>80</v>
      </c>
      <c r="V2204" s="51" t="s">
        <v>14718</v>
      </c>
      <c r="W2204" s="51" t="s">
        <v>14719</v>
      </c>
      <c r="X2204" s="51" t="s">
        <v>14686</v>
      </c>
      <c r="Y2204" s="8" t="s">
        <v>60</v>
      </c>
      <c r="Z2204" s="12" t="s">
        <v>14688</v>
      </c>
      <c r="AA2204" s="8" t="s">
        <v>60</v>
      </c>
      <c r="AB2204" s="12" t="s">
        <v>14690</v>
      </c>
      <c r="AC2204" s="8" t="s">
        <v>60</v>
      </c>
      <c r="AD2204" s="12" t="s">
        <v>14692</v>
      </c>
      <c r="AE2204" s="8" t="s">
        <v>14693</v>
      </c>
      <c r="AF2204" s="8" t="s">
        <v>14694</v>
      </c>
      <c r="AG2204" s="8" t="s">
        <v>4313</v>
      </c>
      <c r="AH2204" s="8" t="s">
        <v>352</v>
      </c>
      <c r="AI2204" s="8" t="s">
        <v>66</v>
      </c>
      <c r="AJ2204" s="8"/>
      <c r="AK2204" s="8"/>
      <c r="AL2204" s="8"/>
      <c r="AM2204" s="8"/>
      <c r="AN2204" s="8" t="s">
        <v>14695</v>
      </c>
      <c r="AO2204" s="8" t="s">
        <v>14696</v>
      </c>
      <c r="AP2204" s="29" t="s">
        <v>14694</v>
      </c>
      <c r="AQ2204" s="11">
        <v>5780.0</v>
      </c>
    </row>
    <row r="2205">
      <c r="A2205" s="8" t="str">
        <f t="shared" si="1"/>
        <v>Ramon Johnson</v>
      </c>
      <c r="B2205" s="51" t="s">
        <v>14720</v>
      </c>
      <c r="C2205" s="8" t="s">
        <v>12641</v>
      </c>
      <c r="D2205" s="9" t="s">
        <v>4486</v>
      </c>
      <c r="E2205" s="8" t="s">
        <v>14721</v>
      </c>
      <c r="F2205" s="8" t="s">
        <v>46</v>
      </c>
      <c r="G2205" s="51" t="s">
        <v>12642</v>
      </c>
      <c r="H2205" s="8" t="s">
        <v>14722</v>
      </c>
      <c r="I2205" s="13" t="s">
        <v>49</v>
      </c>
      <c r="J2205" s="10">
        <v>2.8</v>
      </c>
      <c r="K2205" s="13" t="s">
        <v>14723</v>
      </c>
      <c r="L2205" s="8"/>
      <c r="M2205" s="8"/>
      <c r="N2205" s="51" t="s">
        <v>14724</v>
      </c>
      <c r="O2205" s="57" t="s">
        <v>52</v>
      </c>
      <c r="P2205" s="51"/>
      <c r="Q2205" s="51"/>
      <c r="R2205" s="57" t="s">
        <v>14725</v>
      </c>
      <c r="S2205" s="57" t="s">
        <v>678</v>
      </c>
      <c r="T2205" s="11" t="str">
        <f t="shared" si="2"/>
        <v>Ramon Johnson</v>
      </c>
      <c r="U2205" s="57" t="s">
        <v>55</v>
      </c>
      <c r="V2205" s="51" t="s">
        <v>14726</v>
      </c>
      <c r="W2205" s="51"/>
      <c r="X2205" s="51" t="s">
        <v>14727</v>
      </c>
      <c r="Y2205" s="56" t="s">
        <v>14728</v>
      </c>
      <c r="Z2205" s="51" t="s">
        <v>60</v>
      </c>
      <c r="AA2205" s="51" t="s">
        <v>60</v>
      </c>
      <c r="AB2205" s="51" t="s">
        <v>60</v>
      </c>
      <c r="AC2205" s="51" t="s">
        <v>60</v>
      </c>
      <c r="AD2205" s="56" t="s">
        <v>4661</v>
      </c>
      <c r="AE2205" s="51" t="s">
        <v>14729</v>
      </c>
      <c r="AF2205" s="8" t="s">
        <v>14730</v>
      </c>
      <c r="AG2205" s="8" t="s">
        <v>4498</v>
      </c>
      <c r="AH2205" s="8" t="s">
        <v>232</v>
      </c>
      <c r="AI2205" s="8" t="s">
        <v>66</v>
      </c>
      <c r="AJ2205" s="8" t="s">
        <v>67</v>
      </c>
      <c r="AK2205" s="13" t="s">
        <v>13143</v>
      </c>
      <c r="AL2205" s="13" t="s">
        <v>68</v>
      </c>
      <c r="AM2205" s="13" t="s">
        <v>70</v>
      </c>
      <c r="AN2205" s="8" t="s">
        <v>14731</v>
      </c>
      <c r="AO2205" s="8" t="s">
        <v>14732</v>
      </c>
      <c r="AP2205" s="14" t="s">
        <v>14730</v>
      </c>
      <c r="AQ2205" s="11">
        <v>1568.0</v>
      </c>
    </row>
    <row r="2206">
      <c r="A2206" s="8" t="str">
        <f t="shared" si="1"/>
        <v>Larmont Lawson</v>
      </c>
      <c r="B2206" s="51" t="s">
        <v>14720</v>
      </c>
      <c r="C2206" s="8" t="s">
        <v>12641</v>
      </c>
      <c r="D2206" s="9" t="s">
        <v>4486</v>
      </c>
      <c r="E2206" s="8" t="s">
        <v>14721</v>
      </c>
      <c r="F2206" s="8" t="s">
        <v>46</v>
      </c>
      <c r="G2206" s="8" t="s">
        <v>12642</v>
      </c>
      <c r="H2206" s="8" t="s">
        <v>14722</v>
      </c>
      <c r="I2206" s="8" t="s">
        <v>49</v>
      </c>
      <c r="J2206" s="10">
        <v>2.8</v>
      </c>
      <c r="K2206" s="8" t="s">
        <v>14723</v>
      </c>
      <c r="L2206" s="8" t="s">
        <v>86</v>
      </c>
      <c r="M2206" s="8" t="s">
        <v>86</v>
      </c>
      <c r="N2206" s="8" t="s">
        <v>14733</v>
      </c>
      <c r="O2206" s="8" t="s">
        <v>52</v>
      </c>
      <c r="P2206" s="51"/>
      <c r="Q2206" s="51"/>
      <c r="R2206" s="8" t="s">
        <v>14734</v>
      </c>
      <c r="S2206" s="8" t="s">
        <v>14735</v>
      </c>
      <c r="T2206" s="11" t="str">
        <f t="shared" si="2"/>
        <v>Larmont Lawson</v>
      </c>
      <c r="U2206" s="8" t="s">
        <v>80</v>
      </c>
      <c r="V2206" s="8" t="s">
        <v>86</v>
      </c>
      <c r="W2206" s="8" t="s">
        <v>86</v>
      </c>
      <c r="X2206" s="8" t="s">
        <v>14727</v>
      </c>
      <c r="Y2206" s="51" t="s">
        <v>60</v>
      </c>
      <c r="Z2206" s="56" t="s">
        <v>14736</v>
      </c>
      <c r="AA2206" s="51" t="s">
        <v>60</v>
      </c>
      <c r="AB2206" s="51" t="s">
        <v>60</v>
      </c>
      <c r="AC2206" s="51" t="s">
        <v>60</v>
      </c>
      <c r="AD2206" s="56" t="s">
        <v>4661</v>
      </c>
      <c r="AE2206" s="8" t="s">
        <v>14729</v>
      </c>
      <c r="AF2206" s="8" t="s">
        <v>14730</v>
      </c>
      <c r="AG2206" s="8" t="s">
        <v>4498</v>
      </c>
      <c r="AH2206" s="8" t="s">
        <v>232</v>
      </c>
      <c r="AI2206" s="8" t="s">
        <v>66</v>
      </c>
      <c r="AJ2206" s="8" t="s">
        <v>67</v>
      </c>
      <c r="AK2206" s="8" t="s">
        <v>13143</v>
      </c>
      <c r="AL2206" s="8" t="s">
        <v>68</v>
      </c>
      <c r="AM2206" s="8" t="s">
        <v>70</v>
      </c>
      <c r="AN2206" s="8" t="s">
        <v>422</v>
      </c>
      <c r="AO2206" s="8" t="s">
        <v>14732</v>
      </c>
      <c r="AP2206" s="29" t="s">
        <v>14730</v>
      </c>
      <c r="AQ2206" s="11">
        <v>1568.0</v>
      </c>
    </row>
    <row r="2207">
      <c r="A2207" s="8" t="str">
        <f t="shared" si="1"/>
        <v>Justin Bryant</v>
      </c>
      <c r="B2207" s="51" t="s">
        <v>14737</v>
      </c>
      <c r="C2207" s="8" t="s">
        <v>14738</v>
      </c>
      <c r="D2207" s="2" t="s">
        <v>4486</v>
      </c>
      <c r="E2207" s="8" t="s">
        <v>14739</v>
      </c>
      <c r="F2207" s="8" t="s">
        <v>46</v>
      </c>
      <c r="G2207" s="51" t="s">
        <v>12642</v>
      </c>
      <c r="H2207" s="8" t="s">
        <v>14740</v>
      </c>
      <c r="I2207" s="8" t="s">
        <v>1330</v>
      </c>
      <c r="J2207" s="10">
        <v>3.35</v>
      </c>
      <c r="K2207" s="8" t="s">
        <v>14741</v>
      </c>
      <c r="L2207" s="8"/>
      <c r="M2207" s="8"/>
      <c r="N2207" s="51" t="s">
        <v>14742</v>
      </c>
      <c r="O2207" s="57" t="s">
        <v>52</v>
      </c>
      <c r="P2207" s="51"/>
      <c r="Q2207" s="51"/>
      <c r="R2207" s="57" t="s">
        <v>114</v>
      </c>
      <c r="S2207" s="57" t="s">
        <v>2684</v>
      </c>
      <c r="T2207" s="11" t="str">
        <f t="shared" si="2"/>
        <v>Justin Bryant</v>
      </c>
      <c r="U2207" s="57" t="s">
        <v>55</v>
      </c>
      <c r="V2207" s="8" t="s">
        <v>14743</v>
      </c>
      <c r="W2207" s="13" t="s">
        <v>14744</v>
      </c>
      <c r="X2207" s="51" t="s">
        <v>14745</v>
      </c>
      <c r="Y2207" s="56" t="s">
        <v>14746</v>
      </c>
      <c r="Z2207" s="51" t="s">
        <v>60</v>
      </c>
      <c r="AA2207" s="51" t="s">
        <v>60</v>
      </c>
      <c r="AB2207" s="51" t="s">
        <v>60</v>
      </c>
      <c r="AC2207" s="51" t="s">
        <v>60</v>
      </c>
      <c r="AD2207" s="56" t="s">
        <v>14747</v>
      </c>
      <c r="AE2207" s="51" t="s">
        <v>14748</v>
      </c>
      <c r="AF2207" s="8" t="s">
        <v>14749</v>
      </c>
      <c r="AG2207" s="8" t="s">
        <v>4498</v>
      </c>
      <c r="AH2207" s="8" t="s">
        <v>4581</v>
      </c>
      <c r="AI2207" s="8" t="s">
        <v>233</v>
      </c>
      <c r="AJ2207" s="8"/>
      <c r="AK2207" s="8"/>
      <c r="AL2207" s="8"/>
      <c r="AM2207" s="8"/>
      <c r="AN2207" s="8" t="s">
        <v>14750</v>
      </c>
      <c r="AO2207" s="8" t="s">
        <v>14751</v>
      </c>
      <c r="AP2207" s="29" t="s">
        <v>14749</v>
      </c>
      <c r="AQ2207" s="11">
        <v>1826.0</v>
      </c>
    </row>
    <row r="2208">
      <c r="A2208" s="8" t="str">
        <f t="shared" si="1"/>
        <v>Adam Smith</v>
      </c>
      <c r="B2208" s="51" t="s">
        <v>14737</v>
      </c>
      <c r="C2208" s="8" t="s">
        <v>14738</v>
      </c>
      <c r="D2208" s="9" t="s">
        <v>4486</v>
      </c>
      <c r="E2208" s="8" t="s">
        <v>14739</v>
      </c>
      <c r="F2208" s="8" t="s">
        <v>46</v>
      </c>
      <c r="G2208" s="8" t="s">
        <v>12642</v>
      </c>
      <c r="H2208" s="8" t="s">
        <v>14740</v>
      </c>
      <c r="I2208" s="8" t="s">
        <v>1330</v>
      </c>
      <c r="J2208" s="10">
        <v>3.35</v>
      </c>
      <c r="K2208" s="8" t="s">
        <v>14741</v>
      </c>
      <c r="L2208" s="8" t="s">
        <v>86</v>
      </c>
      <c r="M2208" s="8" t="s">
        <v>86</v>
      </c>
      <c r="N2208" s="8" t="s">
        <v>14752</v>
      </c>
      <c r="O2208" s="8" t="s">
        <v>52</v>
      </c>
      <c r="P2208" s="51"/>
      <c r="Q2208" s="51"/>
      <c r="R2208" s="8" t="s">
        <v>513</v>
      </c>
      <c r="S2208" s="8" t="s">
        <v>941</v>
      </c>
      <c r="T2208" s="11" t="str">
        <f t="shared" si="2"/>
        <v>Adam Smith</v>
      </c>
      <c r="U2208" s="8" t="s">
        <v>80</v>
      </c>
      <c r="V2208" s="8" t="s">
        <v>14753</v>
      </c>
      <c r="W2208" s="8" t="s">
        <v>86</v>
      </c>
      <c r="X2208" s="8" t="s">
        <v>14745</v>
      </c>
      <c r="Y2208" s="51" t="s">
        <v>60</v>
      </c>
      <c r="Z2208" s="56" t="s">
        <v>14754</v>
      </c>
      <c r="AA2208" s="51" t="s">
        <v>60</v>
      </c>
      <c r="AB2208" s="51" t="s">
        <v>60</v>
      </c>
      <c r="AC2208" s="51" t="s">
        <v>60</v>
      </c>
      <c r="AD2208" s="56" t="s">
        <v>14755</v>
      </c>
      <c r="AE2208" s="8" t="s">
        <v>14748</v>
      </c>
      <c r="AF2208" s="8" t="s">
        <v>14749</v>
      </c>
      <c r="AG2208" s="8" t="s">
        <v>4498</v>
      </c>
      <c r="AH2208" s="8" t="s">
        <v>4581</v>
      </c>
      <c r="AI2208" s="8" t="s">
        <v>233</v>
      </c>
      <c r="AJ2208" s="8" t="s">
        <v>86</v>
      </c>
      <c r="AK2208" s="8" t="s">
        <v>86</v>
      </c>
      <c r="AL2208" s="8" t="s">
        <v>86</v>
      </c>
      <c r="AM2208" s="8" t="s">
        <v>86</v>
      </c>
      <c r="AN2208" s="8" t="s">
        <v>422</v>
      </c>
      <c r="AO2208" s="8" t="s">
        <v>14751</v>
      </c>
      <c r="AP2208" s="29" t="s">
        <v>14749</v>
      </c>
      <c r="AQ2208" s="11">
        <v>1826.0</v>
      </c>
    </row>
    <row r="2209">
      <c r="A2209" s="8" t="str">
        <f t="shared" si="1"/>
        <v>Collin Strasburger</v>
      </c>
      <c r="B2209" s="51" t="s">
        <v>14737</v>
      </c>
      <c r="C2209" s="8" t="s">
        <v>14738</v>
      </c>
      <c r="D2209" s="2" t="s">
        <v>4486</v>
      </c>
      <c r="E2209" s="8" t="s">
        <v>14739</v>
      </c>
      <c r="F2209" s="8" t="s">
        <v>46</v>
      </c>
      <c r="G2209" s="51" t="s">
        <v>12642</v>
      </c>
      <c r="H2209" s="8" t="s">
        <v>14740</v>
      </c>
      <c r="I2209" s="8" t="s">
        <v>1330</v>
      </c>
      <c r="J2209" s="10">
        <v>3.35</v>
      </c>
      <c r="K2209" s="8" t="s">
        <v>14741</v>
      </c>
      <c r="L2209" s="8"/>
      <c r="M2209" s="8"/>
      <c r="N2209" s="51" t="s">
        <v>14756</v>
      </c>
      <c r="O2209" s="57" t="s">
        <v>52</v>
      </c>
      <c r="P2209" s="51"/>
      <c r="Q2209" s="51"/>
      <c r="R2209" s="57" t="s">
        <v>8194</v>
      </c>
      <c r="S2209" s="57" t="s">
        <v>14757</v>
      </c>
      <c r="T2209" s="11" t="str">
        <f t="shared" si="2"/>
        <v>Collin Strasburger</v>
      </c>
      <c r="U2209" s="57" t="s">
        <v>80</v>
      </c>
      <c r="V2209" s="51" t="s">
        <v>14758</v>
      </c>
      <c r="W2209" s="51" t="s">
        <v>14759</v>
      </c>
      <c r="X2209" s="51" t="s">
        <v>14745</v>
      </c>
      <c r="Y2209" s="51" t="s">
        <v>60</v>
      </c>
      <c r="Z2209" s="56" t="s">
        <v>14760</v>
      </c>
      <c r="AA2209" s="51" t="s">
        <v>60</v>
      </c>
      <c r="AB2209" s="51" t="s">
        <v>60</v>
      </c>
      <c r="AC2209" s="51" t="s">
        <v>60</v>
      </c>
      <c r="AD2209" s="56" t="s">
        <v>14747</v>
      </c>
      <c r="AE2209" s="51" t="s">
        <v>14748</v>
      </c>
      <c r="AF2209" s="8" t="s">
        <v>14749</v>
      </c>
      <c r="AG2209" s="8" t="s">
        <v>4498</v>
      </c>
      <c r="AH2209" s="8" t="s">
        <v>4581</v>
      </c>
      <c r="AI2209" s="8" t="s">
        <v>233</v>
      </c>
      <c r="AJ2209" s="8"/>
      <c r="AK2209" s="8"/>
      <c r="AL2209" s="8"/>
      <c r="AM2209" s="8"/>
      <c r="AN2209" s="8" t="s">
        <v>14750</v>
      </c>
      <c r="AO2209" s="8" t="s">
        <v>14751</v>
      </c>
      <c r="AP2209" s="29" t="s">
        <v>14749</v>
      </c>
      <c r="AQ2209" s="11">
        <v>1826.0</v>
      </c>
    </row>
    <row r="2210">
      <c r="A2210" s="8" t="str">
        <f t="shared" si="1"/>
        <v>Phil Amstutz</v>
      </c>
      <c r="B2210" s="51" t="s">
        <v>14737</v>
      </c>
      <c r="C2210" s="8" t="s">
        <v>14738</v>
      </c>
      <c r="D2210" s="2" t="s">
        <v>4486</v>
      </c>
      <c r="E2210" s="8" t="s">
        <v>14739</v>
      </c>
      <c r="F2210" s="8" t="s">
        <v>46</v>
      </c>
      <c r="G2210" s="51" t="s">
        <v>12642</v>
      </c>
      <c r="H2210" s="8" t="s">
        <v>14740</v>
      </c>
      <c r="I2210" s="8" t="s">
        <v>1330</v>
      </c>
      <c r="J2210" s="10">
        <v>3.35</v>
      </c>
      <c r="K2210" s="8" t="s">
        <v>14741</v>
      </c>
      <c r="L2210" s="8"/>
      <c r="M2210" s="8"/>
      <c r="N2210" s="51" t="s">
        <v>14761</v>
      </c>
      <c r="O2210" s="51" t="s">
        <v>52</v>
      </c>
      <c r="P2210" s="51"/>
      <c r="Q2210" s="51"/>
      <c r="R2210" s="8" t="s">
        <v>5432</v>
      </c>
      <c r="S2210" s="8" t="s">
        <v>14762</v>
      </c>
      <c r="T2210" s="11" t="str">
        <f t="shared" si="2"/>
        <v>Phil Amstutz</v>
      </c>
      <c r="U2210" s="8" t="s">
        <v>80</v>
      </c>
      <c r="V2210" s="51"/>
      <c r="W2210" s="51"/>
      <c r="X2210" s="51" t="s">
        <v>14745</v>
      </c>
      <c r="Y2210" s="51" t="s">
        <v>60</v>
      </c>
      <c r="Z2210" s="51" t="s">
        <v>60</v>
      </c>
      <c r="AA2210" s="51" t="s">
        <v>60</v>
      </c>
      <c r="AB2210" s="51" t="s">
        <v>60</v>
      </c>
      <c r="AC2210" s="51" t="s">
        <v>60</v>
      </c>
      <c r="AD2210" s="56" t="s">
        <v>14755</v>
      </c>
      <c r="AE2210" s="51" t="s">
        <v>14748</v>
      </c>
      <c r="AF2210" s="8" t="s">
        <v>14749</v>
      </c>
      <c r="AG2210" s="8" t="s">
        <v>4498</v>
      </c>
      <c r="AH2210" s="8" t="s">
        <v>4581</v>
      </c>
      <c r="AI2210" s="8" t="s">
        <v>233</v>
      </c>
      <c r="AJ2210" s="8"/>
      <c r="AK2210" s="8"/>
      <c r="AL2210" s="8"/>
      <c r="AM2210" s="8"/>
      <c r="AN2210" s="8" t="s">
        <v>14750</v>
      </c>
      <c r="AO2210" s="8" t="s">
        <v>14751</v>
      </c>
      <c r="AP2210" s="29" t="s">
        <v>14749</v>
      </c>
      <c r="AQ2210" s="11">
        <v>1826.0</v>
      </c>
    </row>
    <row r="2211">
      <c r="A2211" s="8" t="str">
        <f t="shared" si="1"/>
        <v>Rodric Johnson</v>
      </c>
      <c r="B2211" s="51" t="s">
        <v>14763</v>
      </c>
      <c r="C2211" s="8" t="s">
        <v>14764</v>
      </c>
      <c r="D2211" s="9" t="s">
        <v>5258</v>
      </c>
      <c r="E2211" s="8" t="s">
        <v>14765</v>
      </c>
      <c r="F2211" s="8" t="s">
        <v>46</v>
      </c>
      <c r="G2211" s="51" t="s">
        <v>12642</v>
      </c>
      <c r="H2211" s="8" t="s">
        <v>14766</v>
      </c>
      <c r="I2211" s="8" t="s">
        <v>49</v>
      </c>
      <c r="J2211" s="10">
        <v>2.53</v>
      </c>
      <c r="K2211" s="13" t="s">
        <v>14767</v>
      </c>
      <c r="L2211" s="8"/>
      <c r="M2211" s="8"/>
      <c r="N2211" s="51" t="s">
        <v>14768</v>
      </c>
      <c r="O2211" s="51" t="s">
        <v>52</v>
      </c>
      <c r="P2211" s="51"/>
      <c r="Q2211" s="51"/>
      <c r="R2211" s="51" t="s">
        <v>14769</v>
      </c>
      <c r="S2211" s="51" t="s">
        <v>678</v>
      </c>
      <c r="T2211" s="11" t="str">
        <f t="shared" si="2"/>
        <v>Rodric Johnson</v>
      </c>
      <c r="U2211" s="57" t="s">
        <v>106</v>
      </c>
      <c r="V2211" s="57" t="s">
        <v>14770</v>
      </c>
      <c r="W2211" s="51" t="s">
        <v>14771</v>
      </c>
      <c r="X2211" s="51" t="s">
        <v>14772</v>
      </c>
      <c r="Y2211" s="51" t="s">
        <v>60</v>
      </c>
      <c r="Z2211" s="56" t="s">
        <v>14773</v>
      </c>
      <c r="AA2211" s="51" t="s">
        <v>60</v>
      </c>
      <c r="AB2211" s="51" t="s">
        <v>60</v>
      </c>
      <c r="AC2211" s="51" t="s">
        <v>60</v>
      </c>
      <c r="AD2211" s="51" t="s">
        <v>60</v>
      </c>
      <c r="AE2211" s="51" t="s">
        <v>14774</v>
      </c>
      <c r="AF2211" s="8" t="s">
        <v>14775</v>
      </c>
      <c r="AG2211" s="8" t="s">
        <v>5272</v>
      </c>
      <c r="AH2211" s="8" t="s">
        <v>134</v>
      </c>
      <c r="AI2211" s="8" t="s">
        <v>66</v>
      </c>
      <c r="AJ2211" s="8" t="s">
        <v>67</v>
      </c>
      <c r="AK2211" s="8" t="s">
        <v>10806</v>
      </c>
      <c r="AL2211" s="8" t="s">
        <v>69</v>
      </c>
      <c r="AM2211" s="8" t="s">
        <v>5509</v>
      </c>
      <c r="AN2211" s="8" t="s">
        <v>14776</v>
      </c>
      <c r="AO2211" s="8" t="s">
        <v>14777</v>
      </c>
      <c r="AP2211" s="29" t="s">
        <v>14775</v>
      </c>
      <c r="AQ2211" s="11">
        <v>4711.0</v>
      </c>
    </row>
    <row r="2212">
      <c r="A2212" s="8" t="str">
        <f t="shared" si="1"/>
        <v>Baby Jimerson</v>
      </c>
      <c r="B2212" s="51" t="s">
        <v>14778</v>
      </c>
      <c r="C2212" s="8" t="s">
        <v>14779</v>
      </c>
      <c r="D2212" s="2" t="s">
        <v>5258</v>
      </c>
      <c r="E2212" s="8" t="s">
        <v>14780</v>
      </c>
      <c r="F2212" s="8" t="s">
        <v>2304</v>
      </c>
      <c r="G2212" s="51" t="s">
        <v>12642</v>
      </c>
      <c r="H2212" s="8" t="s">
        <v>14781</v>
      </c>
      <c r="I2212" s="8" t="s">
        <v>13295</v>
      </c>
      <c r="J2212" s="10">
        <v>3.2</v>
      </c>
      <c r="K2212" s="8" t="s">
        <v>14782</v>
      </c>
      <c r="L2212" s="8"/>
      <c r="M2212" s="8"/>
      <c r="N2212" s="51" t="s">
        <v>14783</v>
      </c>
      <c r="O2212" s="51" t="s">
        <v>52</v>
      </c>
      <c r="P2212" s="51"/>
      <c r="Q2212" s="51"/>
      <c r="R2212" s="51" t="s">
        <v>14784</v>
      </c>
      <c r="S2212" s="51" t="s">
        <v>14785</v>
      </c>
      <c r="T2212" s="11" t="str">
        <f t="shared" si="2"/>
        <v>Baby Jimerson</v>
      </c>
      <c r="U2212" s="51" t="s">
        <v>76</v>
      </c>
      <c r="V2212" s="51" t="s">
        <v>14786</v>
      </c>
      <c r="W2212" s="51"/>
      <c r="X2212" s="51" t="s">
        <v>14787</v>
      </c>
      <c r="Y2212" s="51" t="s">
        <v>60</v>
      </c>
      <c r="Z2212" s="56" t="s">
        <v>14788</v>
      </c>
      <c r="AA2212" s="51" t="s">
        <v>60</v>
      </c>
      <c r="AB2212" s="56" t="s">
        <v>14789</v>
      </c>
      <c r="AC2212" s="51" t="s">
        <v>60</v>
      </c>
      <c r="AD2212" s="56" t="s">
        <v>14790</v>
      </c>
      <c r="AE2212" s="51" t="s">
        <v>14791</v>
      </c>
      <c r="AF2212" s="8" t="s">
        <v>14792</v>
      </c>
      <c r="AG2212" s="8" t="s">
        <v>5272</v>
      </c>
      <c r="AH2212" s="8" t="s">
        <v>4581</v>
      </c>
      <c r="AI2212" s="8" t="s">
        <v>66</v>
      </c>
      <c r="AJ2212" s="8"/>
      <c r="AK2212" s="8"/>
      <c r="AL2212" s="8"/>
      <c r="AM2212" s="8"/>
      <c r="AN2212" s="8" t="s">
        <v>6402</v>
      </c>
      <c r="AO2212" s="8" t="s">
        <v>14793</v>
      </c>
      <c r="AP2212" s="29" t="s">
        <v>14792</v>
      </c>
      <c r="AQ2212" s="11">
        <v>4884.0</v>
      </c>
    </row>
    <row r="2213">
      <c r="A2213" s="8" t="str">
        <f t="shared" si="1"/>
        <v>Nate Mesy</v>
      </c>
      <c r="B2213" s="51" t="s">
        <v>14778</v>
      </c>
      <c r="C2213" s="8" t="s">
        <v>14779</v>
      </c>
      <c r="D2213" s="2" t="s">
        <v>5258</v>
      </c>
      <c r="E2213" s="8" t="s">
        <v>14780</v>
      </c>
      <c r="F2213" s="8" t="s">
        <v>2304</v>
      </c>
      <c r="G2213" s="51" t="s">
        <v>12642</v>
      </c>
      <c r="H2213" s="8" t="s">
        <v>14781</v>
      </c>
      <c r="I2213" s="8" t="s">
        <v>13295</v>
      </c>
      <c r="J2213" s="10">
        <v>3.2</v>
      </c>
      <c r="K2213" s="8" t="s">
        <v>14782</v>
      </c>
      <c r="L2213" s="8"/>
      <c r="M2213" s="8"/>
      <c r="N2213" s="51" t="s">
        <v>14794</v>
      </c>
      <c r="O2213" s="51" t="s">
        <v>52</v>
      </c>
      <c r="P2213" s="51"/>
      <c r="Q2213" s="51"/>
      <c r="R2213" s="51" t="s">
        <v>1707</v>
      </c>
      <c r="S2213" s="51" t="s">
        <v>14795</v>
      </c>
      <c r="T2213" s="11" t="str">
        <f t="shared" si="2"/>
        <v>Nate Mesy</v>
      </c>
      <c r="U2213" s="51" t="s">
        <v>76</v>
      </c>
      <c r="V2213" s="51" t="s">
        <v>14796</v>
      </c>
      <c r="W2213" s="51"/>
      <c r="X2213" s="51" t="s">
        <v>14787</v>
      </c>
      <c r="Y2213" s="51" t="s">
        <v>60</v>
      </c>
      <c r="Z2213" s="56" t="s">
        <v>14788</v>
      </c>
      <c r="AA2213" s="51" t="s">
        <v>60</v>
      </c>
      <c r="AB2213" s="56" t="s">
        <v>14789</v>
      </c>
      <c r="AC2213" s="51" t="s">
        <v>60</v>
      </c>
      <c r="AD2213" s="56" t="s">
        <v>14790</v>
      </c>
      <c r="AE2213" s="51" t="s">
        <v>14791</v>
      </c>
      <c r="AF2213" s="8" t="s">
        <v>14792</v>
      </c>
      <c r="AG2213" s="8" t="s">
        <v>5272</v>
      </c>
      <c r="AH2213" s="8" t="s">
        <v>4581</v>
      </c>
      <c r="AI2213" s="8" t="s">
        <v>66</v>
      </c>
      <c r="AJ2213" s="8"/>
      <c r="AK2213" s="8"/>
      <c r="AL2213" s="8"/>
      <c r="AM2213" s="8"/>
      <c r="AN2213" s="8" t="s">
        <v>6402</v>
      </c>
      <c r="AO2213" s="8" t="s">
        <v>14793</v>
      </c>
      <c r="AP2213" s="29" t="s">
        <v>14792</v>
      </c>
      <c r="AQ2213" s="11">
        <v>4884.0</v>
      </c>
    </row>
    <row r="2214">
      <c r="A2214" s="8" t="str">
        <f t="shared" si="1"/>
        <v>John Kerns</v>
      </c>
      <c r="B2214" s="51" t="s">
        <v>14778</v>
      </c>
      <c r="C2214" s="8" t="s">
        <v>14779</v>
      </c>
      <c r="D2214" s="9" t="s">
        <v>5258</v>
      </c>
      <c r="E2214" s="8" t="s">
        <v>14780</v>
      </c>
      <c r="F2214" s="8" t="s">
        <v>2304</v>
      </c>
      <c r="G2214" s="51" t="s">
        <v>12642</v>
      </c>
      <c r="H2214" s="8" t="s">
        <v>14781</v>
      </c>
      <c r="I2214" s="8" t="s">
        <v>13295</v>
      </c>
      <c r="J2214" s="10">
        <v>3.2</v>
      </c>
      <c r="K2214" s="13" t="s">
        <v>14782</v>
      </c>
      <c r="L2214" s="8"/>
      <c r="M2214" s="8"/>
      <c r="N2214" s="51" t="s">
        <v>14797</v>
      </c>
      <c r="O2214" s="51" t="s">
        <v>52</v>
      </c>
      <c r="P2214" s="51"/>
      <c r="Q2214" s="51"/>
      <c r="R2214" s="51" t="s">
        <v>1997</v>
      </c>
      <c r="S2214" s="51" t="s">
        <v>14798</v>
      </c>
      <c r="T2214" s="11" t="str">
        <f t="shared" si="2"/>
        <v>John Kerns</v>
      </c>
      <c r="U2214" s="51" t="s">
        <v>160</v>
      </c>
      <c r="V2214" s="51" t="s">
        <v>14799</v>
      </c>
      <c r="W2214" s="51"/>
      <c r="X2214" s="51" t="s">
        <v>14787</v>
      </c>
      <c r="Y2214" s="8" t="s">
        <v>60</v>
      </c>
      <c r="Z2214" s="8" t="s">
        <v>60</v>
      </c>
      <c r="AA2214" s="8" t="s">
        <v>60</v>
      </c>
      <c r="AB2214" s="8" t="s">
        <v>60</v>
      </c>
      <c r="AC2214" s="8" t="s">
        <v>60</v>
      </c>
      <c r="AD2214" s="8" t="s">
        <v>60</v>
      </c>
      <c r="AE2214" s="8" t="s">
        <v>14791</v>
      </c>
      <c r="AF2214" s="8" t="s">
        <v>14792</v>
      </c>
      <c r="AG2214" s="8" t="s">
        <v>5272</v>
      </c>
      <c r="AH2214" s="8" t="s">
        <v>4581</v>
      </c>
      <c r="AI2214" s="8" t="s">
        <v>66</v>
      </c>
      <c r="AJ2214" s="8"/>
      <c r="AK2214" s="8"/>
      <c r="AL2214" s="8"/>
      <c r="AM2214" s="8"/>
      <c r="AN2214" s="8" t="s">
        <v>6402</v>
      </c>
      <c r="AO2214" s="8" t="s">
        <v>14793</v>
      </c>
      <c r="AP2214" s="14" t="s">
        <v>14792</v>
      </c>
      <c r="AQ2214" s="11">
        <v>4884.0</v>
      </c>
    </row>
    <row r="2215">
      <c r="A2215" s="8" t="str">
        <f t="shared" si="1"/>
        <v>Ballard Suiter</v>
      </c>
      <c r="B2215" s="51" t="s">
        <v>14778</v>
      </c>
      <c r="C2215" s="8" t="s">
        <v>14779</v>
      </c>
      <c r="D2215" s="9" t="s">
        <v>5258</v>
      </c>
      <c r="E2215" s="8" t="s">
        <v>14780</v>
      </c>
      <c r="F2215" s="8" t="s">
        <v>2304</v>
      </c>
      <c r="G2215" s="51" t="s">
        <v>12642</v>
      </c>
      <c r="H2215" s="8" t="s">
        <v>14781</v>
      </c>
      <c r="I2215" s="8" t="s">
        <v>13295</v>
      </c>
      <c r="J2215" s="10">
        <v>3.2</v>
      </c>
      <c r="K2215" s="13" t="s">
        <v>14782</v>
      </c>
      <c r="L2215" s="8"/>
      <c r="M2215" s="8"/>
      <c r="N2215" s="51" t="s">
        <v>14800</v>
      </c>
      <c r="O2215" s="51" t="s">
        <v>52</v>
      </c>
      <c r="P2215" s="51"/>
      <c r="Q2215" s="51"/>
      <c r="R2215" s="51" t="s">
        <v>14801</v>
      </c>
      <c r="S2215" s="51" t="s">
        <v>14802</v>
      </c>
      <c r="T2215" s="11" t="str">
        <f t="shared" si="2"/>
        <v>Ballard Suiter</v>
      </c>
      <c r="U2215" s="51" t="s">
        <v>1680</v>
      </c>
      <c r="V2215" s="51" t="s">
        <v>14803</v>
      </c>
      <c r="W2215" s="51"/>
      <c r="X2215" s="51" t="s">
        <v>14787</v>
      </c>
      <c r="Y2215" s="8" t="s">
        <v>60</v>
      </c>
      <c r="Z2215" s="12" t="s">
        <v>14788</v>
      </c>
      <c r="AA2215" s="8" t="s">
        <v>60</v>
      </c>
      <c r="AB2215" s="12" t="s">
        <v>14804</v>
      </c>
      <c r="AC2215" s="8" t="s">
        <v>60</v>
      </c>
      <c r="AD2215" s="12" t="s">
        <v>14790</v>
      </c>
      <c r="AE2215" s="8" t="s">
        <v>14791</v>
      </c>
      <c r="AF2215" s="8" t="s">
        <v>14792</v>
      </c>
      <c r="AG2215" s="8" t="s">
        <v>5272</v>
      </c>
      <c r="AH2215" s="8" t="s">
        <v>4581</v>
      </c>
      <c r="AI2215" s="8" t="s">
        <v>66</v>
      </c>
      <c r="AJ2215" s="8"/>
      <c r="AK2215" s="8"/>
      <c r="AL2215" s="8"/>
      <c r="AM2215" s="8"/>
      <c r="AN2215" s="8" t="s">
        <v>6402</v>
      </c>
      <c r="AO2215" s="8" t="s">
        <v>14793</v>
      </c>
      <c r="AP2215" s="14" t="s">
        <v>14792</v>
      </c>
      <c r="AQ2215" s="11">
        <v>4884.0</v>
      </c>
    </row>
    <row r="2216">
      <c r="A2216" s="8" t="str">
        <f t="shared" si="1"/>
        <v>Victor Parsley</v>
      </c>
      <c r="B2216" s="51" t="s">
        <v>14805</v>
      </c>
      <c r="C2216" s="8" t="s">
        <v>7465</v>
      </c>
      <c r="D2216" s="9" t="s">
        <v>5522</v>
      </c>
      <c r="E2216" s="8" t="s">
        <v>4585</v>
      </c>
      <c r="F2216" s="8" t="s">
        <v>2136</v>
      </c>
      <c r="G2216" s="51" t="s">
        <v>12642</v>
      </c>
      <c r="H2216" s="8" t="s">
        <v>14806</v>
      </c>
      <c r="I2216" s="8" t="s">
        <v>49</v>
      </c>
      <c r="J2216" s="10">
        <v>2.91</v>
      </c>
      <c r="K2216" s="13" t="s">
        <v>14807</v>
      </c>
      <c r="L2216" s="8"/>
      <c r="M2216" s="8"/>
      <c r="N2216" s="51" t="s">
        <v>14808</v>
      </c>
      <c r="O2216" s="51" t="s">
        <v>52</v>
      </c>
      <c r="P2216" s="51"/>
      <c r="Q2216" s="51"/>
      <c r="R2216" s="51" t="s">
        <v>1322</v>
      </c>
      <c r="S2216" s="51" t="s">
        <v>14809</v>
      </c>
      <c r="T2216" s="11" t="str">
        <f t="shared" si="2"/>
        <v>Victor Parsley</v>
      </c>
      <c r="U2216" s="51" t="s">
        <v>311</v>
      </c>
      <c r="V2216" s="51" t="s">
        <v>14810</v>
      </c>
      <c r="W2216" s="51"/>
      <c r="X2216" s="51" t="s">
        <v>14811</v>
      </c>
      <c r="Y2216" s="51" t="s">
        <v>60</v>
      </c>
      <c r="Z2216" s="56" t="s">
        <v>14812</v>
      </c>
      <c r="AA2216" s="51" t="s">
        <v>60</v>
      </c>
      <c r="AB2216" s="56" t="s">
        <v>14813</v>
      </c>
      <c r="AC2216" s="51" t="s">
        <v>60</v>
      </c>
      <c r="AD2216" s="56" t="s">
        <v>14814</v>
      </c>
      <c r="AE2216" s="51" t="s">
        <v>14815</v>
      </c>
      <c r="AF2216" s="8" t="s">
        <v>14816</v>
      </c>
      <c r="AG2216" s="8" t="s">
        <v>5536</v>
      </c>
      <c r="AH2216" s="8" t="s">
        <v>65</v>
      </c>
      <c r="AI2216" s="8" t="s">
        <v>233</v>
      </c>
      <c r="AJ2216" s="8"/>
      <c r="AK2216" s="8" t="s">
        <v>1217</v>
      </c>
      <c r="AL2216" s="8" t="s">
        <v>3727</v>
      </c>
      <c r="AM2216" s="8" t="s">
        <v>4117</v>
      </c>
      <c r="AN2216" s="8" t="s">
        <v>14817</v>
      </c>
      <c r="AO2216" s="8" t="s">
        <v>14818</v>
      </c>
      <c r="AP2216" s="14" t="s">
        <v>14816</v>
      </c>
      <c r="AQ2216" s="11">
        <v>1414.0</v>
      </c>
    </row>
    <row r="2217">
      <c r="A2217" s="8" t="str">
        <f t="shared" si="1"/>
        <v>Lillian Humphries</v>
      </c>
      <c r="B2217" s="51" t="s">
        <v>14805</v>
      </c>
      <c r="C2217" s="8" t="s">
        <v>7465</v>
      </c>
      <c r="D2217" s="9" t="s">
        <v>5522</v>
      </c>
      <c r="E2217" s="8" t="s">
        <v>4585</v>
      </c>
      <c r="F2217" s="8" t="s">
        <v>2136</v>
      </c>
      <c r="G2217" s="51" t="s">
        <v>12642</v>
      </c>
      <c r="H2217" s="8" t="s">
        <v>14806</v>
      </c>
      <c r="I2217" s="8" t="s">
        <v>49</v>
      </c>
      <c r="J2217" s="10">
        <v>2.91</v>
      </c>
      <c r="K2217" s="13" t="s">
        <v>14807</v>
      </c>
      <c r="L2217" s="8"/>
      <c r="M2217" s="8"/>
      <c r="N2217" s="61" t="s">
        <v>14819</v>
      </c>
      <c r="O2217" s="51" t="s">
        <v>52</v>
      </c>
      <c r="P2217" s="51" t="s">
        <v>207</v>
      </c>
      <c r="Q2217" s="51"/>
      <c r="R2217" s="51" t="s">
        <v>201</v>
      </c>
      <c r="S2217" s="51" t="s">
        <v>202</v>
      </c>
      <c r="T2217" s="11" t="str">
        <f t="shared" si="2"/>
        <v>Lillian Humphries</v>
      </c>
      <c r="U2217" s="51" t="s">
        <v>106</v>
      </c>
      <c r="V2217" s="51" t="s">
        <v>14820</v>
      </c>
      <c r="W2217" s="51"/>
      <c r="X2217" s="51" t="s">
        <v>14811</v>
      </c>
      <c r="Y2217" s="51"/>
      <c r="Z2217" s="51"/>
      <c r="AA2217" s="51"/>
      <c r="AB2217" s="51"/>
      <c r="AC2217" s="51"/>
      <c r="AD2217" s="51"/>
      <c r="AE2217" s="51" t="s">
        <v>14815</v>
      </c>
      <c r="AF2217" s="8" t="s">
        <v>14816</v>
      </c>
      <c r="AG2217" s="8" t="s">
        <v>5536</v>
      </c>
      <c r="AH2217" s="8" t="s">
        <v>65</v>
      </c>
      <c r="AI2217" s="8" t="s">
        <v>233</v>
      </c>
      <c r="AJ2217" s="8"/>
      <c r="AK2217" s="8" t="s">
        <v>1217</v>
      </c>
      <c r="AL2217" s="8" t="s">
        <v>3727</v>
      </c>
      <c r="AM2217" s="8" t="s">
        <v>4117</v>
      </c>
      <c r="AN2217" s="8" t="s">
        <v>14817</v>
      </c>
      <c r="AO2217" s="8" t="s">
        <v>14818</v>
      </c>
      <c r="AP2217" s="14" t="s">
        <v>14816</v>
      </c>
      <c r="AQ2217" s="11">
        <v>1414.0</v>
      </c>
    </row>
    <row r="2218">
      <c r="A2218" s="8" t="str">
        <f t="shared" si="1"/>
        <v>Junior Williams</v>
      </c>
      <c r="B2218" s="51" t="s">
        <v>14805</v>
      </c>
      <c r="C2218" s="8" t="s">
        <v>7465</v>
      </c>
      <c r="D2218" s="9" t="s">
        <v>5522</v>
      </c>
      <c r="E2218" s="8" t="s">
        <v>4585</v>
      </c>
      <c r="F2218" s="8" t="s">
        <v>2136</v>
      </c>
      <c r="G2218" s="51" t="s">
        <v>12642</v>
      </c>
      <c r="H2218" s="8" t="s">
        <v>14806</v>
      </c>
      <c r="I2218" s="8" t="s">
        <v>49</v>
      </c>
      <c r="J2218" s="10">
        <v>2.91</v>
      </c>
      <c r="K2218" s="13" t="s">
        <v>14807</v>
      </c>
      <c r="L2218" s="8"/>
      <c r="M2218" s="8"/>
      <c r="N2218" s="51" t="s">
        <v>14821</v>
      </c>
      <c r="O2218" s="51" t="s">
        <v>52</v>
      </c>
      <c r="P2218" s="51"/>
      <c r="Q2218" s="51"/>
      <c r="R2218" s="51" t="s">
        <v>7759</v>
      </c>
      <c r="S2218" s="51" t="s">
        <v>1878</v>
      </c>
      <c r="T2218" s="11" t="str">
        <f t="shared" si="2"/>
        <v>Junior Williams</v>
      </c>
      <c r="U2218" s="51" t="s">
        <v>80</v>
      </c>
      <c r="V2218" s="51" t="s">
        <v>14822</v>
      </c>
      <c r="W2218" s="51"/>
      <c r="X2218" s="51" t="s">
        <v>14811</v>
      </c>
      <c r="Y2218" s="51" t="s">
        <v>60</v>
      </c>
      <c r="Z2218" s="56" t="s">
        <v>14812</v>
      </c>
      <c r="AA2218" s="51" t="s">
        <v>60</v>
      </c>
      <c r="AB2218" s="56" t="s">
        <v>14813</v>
      </c>
      <c r="AC2218" s="51" t="s">
        <v>60</v>
      </c>
      <c r="AD2218" s="56" t="s">
        <v>14814</v>
      </c>
      <c r="AE2218" s="51" t="s">
        <v>14815</v>
      </c>
      <c r="AF2218" s="8" t="s">
        <v>14816</v>
      </c>
      <c r="AG2218" s="8" t="s">
        <v>5536</v>
      </c>
      <c r="AH2218" s="8" t="s">
        <v>65</v>
      </c>
      <c r="AI2218" s="8" t="s">
        <v>233</v>
      </c>
      <c r="AJ2218" s="8"/>
      <c r="AK2218" s="8" t="s">
        <v>1217</v>
      </c>
      <c r="AL2218" s="8" t="s">
        <v>3727</v>
      </c>
      <c r="AM2218" s="8" t="s">
        <v>4117</v>
      </c>
      <c r="AN2218" s="8" t="s">
        <v>14817</v>
      </c>
      <c r="AO2218" s="8" t="s">
        <v>14818</v>
      </c>
      <c r="AP2218" s="14" t="s">
        <v>14816</v>
      </c>
      <c r="AQ2218" s="11">
        <v>1414.0</v>
      </c>
    </row>
    <row r="2219">
      <c r="A2219" s="8" t="str">
        <f t="shared" si="1"/>
        <v>Whitney Cyr</v>
      </c>
      <c r="B2219" s="51" t="s">
        <v>14823</v>
      </c>
      <c r="C2219" s="8" t="s">
        <v>7465</v>
      </c>
      <c r="D2219" s="9" t="s">
        <v>5522</v>
      </c>
      <c r="E2219" s="8" t="s">
        <v>5611</v>
      </c>
      <c r="F2219" s="8" t="s">
        <v>2136</v>
      </c>
      <c r="G2219" s="51" t="s">
        <v>12642</v>
      </c>
      <c r="H2219" s="13" t="s">
        <v>14824</v>
      </c>
      <c r="I2219" s="8" t="s">
        <v>1330</v>
      </c>
      <c r="J2219" s="10">
        <v>3.34</v>
      </c>
      <c r="K2219" s="13" t="s">
        <v>14825</v>
      </c>
      <c r="L2219" s="8"/>
      <c r="M2219" s="8"/>
      <c r="N2219" s="51" t="s">
        <v>14826</v>
      </c>
      <c r="O2219" s="51" t="s">
        <v>52</v>
      </c>
      <c r="P2219" s="51"/>
      <c r="Q2219" s="51"/>
      <c r="R2219" s="51" t="s">
        <v>7952</v>
      </c>
      <c r="S2219" s="51" t="s">
        <v>14827</v>
      </c>
      <c r="T2219" s="11" t="str">
        <f t="shared" si="2"/>
        <v>Whitney Cyr</v>
      </c>
      <c r="U2219" s="51" t="s">
        <v>2105</v>
      </c>
      <c r="V2219" s="51" t="s">
        <v>14828</v>
      </c>
      <c r="W2219" s="51" t="s">
        <v>14829</v>
      </c>
      <c r="X2219" s="51" t="s">
        <v>14830</v>
      </c>
      <c r="Y2219" s="8" t="s">
        <v>60</v>
      </c>
      <c r="Z2219" s="12" t="s">
        <v>14831</v>
      </c>
      <c r="AA2219" s="8" t="s">
        <v>60</v>
      </c>
      <c r="AB2219" s="12" t="s">
        <v>14832</v>
      </c>
      <c r="AC2219" s="8" t="s">
        <v>60</v>
      </c>
      <c r="AD2219" s="12" t="s">
        <v>14833</v>
      </c>
      <c r="AE2219" s="8"/>
      <c r="AF2219" s="8" t="s">
        <v>14834</v>
      </c>
      <c r="AG2219" s="8" t="s">
        <v>5536</v>
      </c>
      <c r="AH2219" s="8" t="s">
        <v>65</v>
      </c>
      <c r="AI2219" s="8" t="s">
        <v>233</v>
      </c>
      <c r="AJ2219" s="8"/>
      <c r="AK2219" s="8"/>
      <c r="AL2219" s="8"/>
      <c r="AM2219" s="8"/>
      <c r="AN2219" s="8" t="s">
        <v>14835</v>
      </c>
      <c r="AO2219" s="8" t="s">
        <v>14836</v>
      </c>
      <c r="AP2219" s="29" t="s">
        <v>14834</v>
      </c>
      <c r="AQ2219" s="11">
        <v>2189.0</v>
      </c>
    </row>
    <row r="2220">
      <c r="A2220" s="8" t="str">
        <f t="shared" si="1"/>
        <v>Kobe Jean-Guillaume</v>
      </c>
      <c r="B2220" s="51" t="s">
        <v>14823</v>
      </c>
      <c r="C2220" s="8" t="s">
        <v>7465</v>
      </c>
      <c r="D2220" s="2" t="s">
        <v>5522</v>
      </c>
      <c r="E2220" s="8" t="s">
        <v>5611</v>
      </c>
      <c r="F2220" s="8" t="s">
        <v>2136</v>
      </c>
      <c r="G2220" s="51" t="s">
        <v>12642</v>
      </c>
      <c r="H2220" s="8" t="s">
        <v>14824</v>
      </c>
      <c r="I2220" s="8" t="s">
        <v>1330</v>
      </c>
      <c r="J2220" s="10">
        <v>3.34</v>
      </c>
      <c r="K2220" s="8" t="s">
        <v>14825</v>
      </c>
      <c r="L2220" s="8"/>
      <c r="M2220" s="8"/>
      <c r="N2220" s="51" t="s">
        <v>14837</v>
      </c>
      <c r="O2220" s="51" t="s">
        <v>52</v>
      </c>
      <c r="P2220" s="51"/>
      <c r="Q2220" s="51"/>
      <c r="R2220" s="51" t="s">
        <v>14838</v>
      </c>
      <c r="S2220" s="51" t="s">
        <v>14839</v>
      </c>
      <c r="T2220" s="11" t="str">
        <f t="shared" si="2"/>
        <v>Kobe Jean-Guillaume</v>
      </c>
      <c r="U2220" s="51" t="s">
        <v>80</v>
      </c>
      <c r="V2220" s="51" t="s">
        <v>14840</v>
      </c>
      <c r="W2220" s="51"/>
      <c r="X2220" s="51" t="s">
        <v>14830</v>
      </c>
      <c r="Y2220" s="56" t="s">
        <v>14841</v>
      </c>
      <c r="Z2220" s="56" t="s">
        <v>14831</v>
      </c>
      <c r="AA2220" s="51" t="s">
        <v>60</v>
      </c>
      <c r="AB2220" s="56" t="s">
        <v>14832</v>
      </c>
      <c r="AC2220" s="56" t="s">
        <v>14842</v>
      </c>
      <c r="AD2220" s="56" t="s">
        <v>14833</v>
      </c>
      <c r="AE2220" s="51"/>
      <c r="AF2220" s="8" t="s">
        <v>14834</v>
      </c>
      <c r="AG2220" s="8" t="s">
        <v>5536</v>
      </c>
      <c r="AH2220" s="8" t="s">
        <v>65</v>
      </c>
      <c r="AI2220" s="8" t="s">
        <v>233</v>
      </c>
      <c r="AJ2220" s="8"/>
      <c r="AK2220" s="8"/>
      <c r="AL2220" s="8"/>
      <c r="AM2220" s="8"/>
      <c r="AN2220" s="8" t="s">
        <v>14835</v>
      </c>
      <c r="AO2220" s="8" t="s">
        <v>14836</v>
      </c>
      <c r="AP2220" s="29" t="s">
        <v>14834</v>
      </c>
      <c r="AQ2220" s="11">
        <v>2189.0</v>
      </c>
    </row>
    <row r="2221">
      <c r="A2221" s="8" t="str">
        <f t="shared" si="1"/>
        <v>Kate Moulton</v>
      </c>
      <c r="B2221" s="51" t="s">
        <v>14823</v>
      </c>
      <c r="C2221" s="8" t="s">
        <v>7465</v>
      </c>
      <c r="D2221" s="9" t="s">
        <v>5522</v>
      </c>
      <c r="E2221" s="8" t="s">
        <v>5611</v>
      </c>
      <c r="F2221" s="8" t="s">
        <v>2136</v>
      </c>
      <c r="G2221" s="51" t="s">
        <v>12642</v>
      </c>
      <c r="H2221" s="13" t="s">
        <v>14824</v>
      </c>
      <c r="I2221" s="8" t="s">
        <v>1330</v>
      </c>
      <c r="J2221" s="10">
        <v>3.34</v>
      </c>
      <c r="K2221" s="13" t="s">
        <v>14825</v>
      </c>
      <c r="L2221" s="8"/>
      <c r="M2221" s="8"/>
      <c r="N2221" s="51" t="s">
        <v>14843</v>
      </c>
      <c r="O2221" s="51" t="s">
        <v>52</v>
      </c>
      <c r="P2221" s="51"/>
      <c r="Q2221" s="51"/>
      <c r="R2221" s="51" t="s">
        <v>2068</v>
      </c>
      <c r="S2221" s="51" t="s">
        <v>14844</v>
      </c>
      <c r="T2221" s="11" t="str">
        <f t="shared" si="2"/>
        <v>Kate Moulton</v>
      </c>
      <c r="U2221" s="51" t="s">
        <v>80</v>
      </c>
      <c r="V2221" s="51" t="s">
        <v>14845</v>
      </c>
      <c r="W2221" s="51"/>
      <c r="X2221" s="51" t="s">
        <v>14830</v>
      </c>
      <c r="Y2221" s="8" t="s">
        <v>60</v>
      </c>
      <c r="Z2221" s="12" t="s">
        <v>14831</v>
      </c>
      <c r="AA2221" s="8" t="s">
        <v>60</v>
      </c>
      <c r="AB2221" s="12" t="s">
        <v>14832</v>
      </c>
      <c r="AC2221" s="8" t="s">
        <v>60</v>
      </c>
      <c r="AD2221" s="12" t="s">
        <v>14833</v>
      </c>
      <c r="AE2221" s="8"/>
      <c r="AF2221" s="8" t="s">
        <v>14834</v>
      </c>
      <c r="AG2221" s="8" t="s">
        <v>5536</v>
      </c>
      <c r="AH2221" s="8" t="s">
        <v>65</v>
      </c>
      <c r="AI2221" s="8" t="s">
        <v>233</v>
      </c>
      <c r="AJ2221" s="8"/>
      <c r="AK2221" s="8"/>
      <c r="AL2221" s="8"/>
      <c r="AM2221" s="8"/>
      <c r="AN2221" s="8" t="s">
        <v>14835</v>
      </c>
      <c r="AO2221" s="8" t="s">
        <v>14836</v>
      </c>
      <c r="AP2221" s="29" t="s">
        <v>14834</v>
      </c>
      <c r="AQ2221" s="11">
        <v>2189.0</v>
      </c>
    </row>
    <row r="2222">
      <c r="A2222" s="8" t="str">
        <f t="shared" si="1"/>
        <v>Kevin Curtin</v>
      </c>
      <c r="B2222" s="51" t="s">
        <v>14846</v>
      </c>
      <c r="C2222" s="8" t="s">
        <v>7465</v>
      </c>
      <c r="D2222" s="9" t="s">
        <v>5522</v>
      </c>
      <c r="E2222" s="8" t="s">
        <v>14847</v>
      </c>
      <c r="F2222" s="8" t="s">
        <v>2136</v>
      </c>
      <c r="G2222" s="51" t="s">
        <v>12642</v>
      </c>
      <c r="H2222" s="8" t="s">
        <v>14848</v>
      </c>
      <c r="I2222" s="8" t="s">
        <v>49</v>
      </c>
      <c r="J2222" s="10">
        <v>3.79</v>
      </c>
      <c r="K2222" s="13" t="s">
        <v>14849</v>
      </c>
      <c r="L2222" s="8"/>
      <c r="M2222" s="8"/>
      <c r="N2222" s="51" t="s">
        <v>14850</v>
      </c>
      <c r="O2222" s="51" t="s">
        <v>52</v>
      </c>
      <c r="P2222" s="51"/>
      <c r="Q2222" s="51"/>
      <c r="R2222" s="51" t="s">
        <v>208</v>
      </c>
      <c r="S2222" s="51" t="s">
        <v>14851</v>
      </c>
      <c r="T2222" s="11" t="str">
        <f t="shared" si="2"/>
        <v>Kevin Curtin</v>
      </c>
      <c r="U2222" s="51" t="s">
        <v>55</v>
      </c>
      <c r="V2222" s="51" t="s">
        <v>14852</v>
      </c>
      <c r="W2222" s="51" t="s">
        <v>14853</v>
      </c>
      <c r="X2222" s="51" t="s">
        <v>14854</v>
      </c>
      <c r="Y2222" s="8" t="s">
        <v>60</v>
      </c>
      <c r="Z2222" s="12" t="s">
        <v>14855</v>
      </c>
      <c r="AA2222" s="8" t="s">
        <v>60</v>
      </c>
      <c r="AB2222" s="8" t="s">
        <v>60</v>
      </c>
      <c r="AC2222" s="8" t="s">
        <v>60</v>
      </c>
      <c r="AD2222" s="8" t="s">
        <v>60</v>
      </c>
      <c r="AE2222" s="51" t="s">
        <v>14856</v>
      </c>
      <c r="AF2222" s="8" t="s">
        <v>14857</v>
      </c>
      <c r="AG2222" s="8" t="s">
        <v>5536</v>
      </c>
      <c r="AH2222" s="8" t="s">
        <v>134</v>
      </c>
      <c r="AI2222" s="8" t="s">
        <v>233</v>
      </c>
      <c r="AJ2222" s="8"/>
      <c r="AK2222" s="8" t="s">
        <v>2364</v>
      </c>
      <c r="AL2222" s="8" t="s">
        <v>2022</v>
      </c>
      <c r="AM2222" s="8" t="s">
        <v>1314</v>
      </c>
      <c r="AN2222" s="8" t="s">
        <v>10951</v>
      </c>
      <c r="AO2222" s="8" t="s">
        <v>14858</v>
      </c>
      <c r="AP2222" s="29" t="s">
        <v>14857</v>
      </c>
      <c r="AQ2222" s="11">
        <v>4222.0</v>
      </c>
    </row>
    <row r="2223">
      <c r="A2223" s="8" t="str">
        <f t="shared" si="1"/>
        <v>Avery Fuertes</v>
      </c>
      <c r="B2223" s="51" t="s">
        <v>14846</v>
      </c>
      <c r="C2223" s="8" t="s">
        <v>7465</v>
      </c>
      <c r="D2223" s="38" t="s">
        <v>5522</v>
      </c>
      <c r="E2223" s="13" t="s">
        <v>14847</v>
      </c>
      <c r="F2223" s="8" t="s">
        <v>2136</v>
      </c>
      <c r="G2223" s="51" t="s">
        <v>12642</v>
      </c>
      <c r="H2223" s="13" t="s">
        <v>14848</v>
      </c>
      <c r="I2223" s="8" t="s">
        <v>49</v>
      </c>
      <c r="J2223" s="10">
        <v>3.79</v>
      </c>
      <c r="K2223" s="8" t="s">
        <v>14849</v>
      </c>
      <c r="L2223" s="8"/>
      <c r="M2223" s="8"/>
      <c r="N2223" s="51" t="s">
        <v>14859</v>
      </c>
      <c r="O2223" s="57" t="s">
        <v>52</v>
      </c>
      <c r="P2223" s="51"/>
      <c r="Q2223" s="51"/>
      <c r="R2223" s="57" t="s">
        <v>3487</v>
      </c>
      <c r="S2223" s="57" t="s">
        <v>14860</v>
      </c>
      <c r="T2223" s="11" t="str">
        <f t="shared" si="2"/>
        <v>Avery Fuertes</v>
      </c>
      <c r="U2223" s="13" t="s">
        <v>2834</v>
      </c>
      <c r="V2223" s="57" t="s">
        <v>14861</v>
      </c>
      <c r="W2223" s="51"/>
      <c r="X2223" s="51" t="s">
        <v>14854</v>
      </c>
      <c r="Y2223" s="51" t="s">
        <v>60</v>
      </c>
      <c r="Z2223" s="56" t="s">
        <v>14855</v>
      </c>
      <c r="AA2223" s="51" t="s">
        <v>60</v>
      </c>
      <c r="AB2223" s="51" t="s">
        <v>60</v>
      </c>
      <c r="AC2223" s="51" t="s">
        <v>60</v>
      </c>
      <c r="AD2223" s="56" t="s">
        <v>14862</v>
      </c>
      <c r="AE2223" s="51" t="s">
        <v>14856</v>
      </c>
      <c r="AF2223" s="13" t="s">
        <v>14857</v>
      </c>
      <c r="AG2223" s="13" t="s">
        <v>5536</v>
      </c>
      <c r="AH2223" s="13" t="s">
        <v>134</v>
      </c>
      <c r="AI2223" s="8" t="s">
        <v>233</v>
      </c>
      <c r="AJ2223" s="8"/>
      <c r="AK2223" s="8" t="s">
        <v>2364</v>
      </c>
      <c r="AL2223" s="8" t="s">
        <v>2022</v>
      </c>
      <c r="AM2223" s="8" t="s">
        <v>1314</v>
      </c>
      <c r="AN2223" s="8" t="s">
        <v>10951</v>
      </c>
      <c r="AO2223" s="8" t="s">
        <v>14863</v>
      </c>
      <c r="AP2223" s="52" t="s">
        <v>14857</v>
      </c>
      <c r="AQ2223" s="28">
        <v>4222.0</v>
      </c>
    </row>
    <row r="2224">
      <c r="A2224" s="8" t="str">
        <f t="shared" si="1"/>
        <v>Scott Cook</v>
      </c>
      <c r="B2224" s="51" t="s">
        <v>14864</v>
      </c>
      <c r="C2224" s="8" t="s">
        <v>14456</v>
      </c>
      <c r="D2224" s="9" t="s">
        <v>5896</v>
      </c>
      <c r="E2224" s="8" t="s">
        <v>14865</v>
      </c>
      <c r="F2224" s="8" t="s">
        <v>3309</v>
      </c>
      <c r="G2224" s="51" t="s">
        <v>12642</v>
      </c>
      <c r="H2224" s="8" t="s">
        <v>14866</v>
      </c>
      <c r="I2224" s="8" t="s">
        <v>49</v>
      </c>
      <c r="J2224" s="10">
        <v>3.2</v>
      </c>
      <c r="K2224" s="13" t="s">
        <v>14867</v>
      </c>
      <c r="L2224" s="8"/>
      <c r="M2224" s="8"/>
      <c r="N2224" s="51" t="s">
        <v>14868</v>
      </c>
      <c r="O2224" s="51" t="s">
        <v>52</v>
      </c>
      <c r="P2224" s="51"/>
      <c r="Q2224" s="51"/>
      <c r="R2224" s="51" t="s">
        <v>147</v>
      </c>
      <c r="S2224" s="51" t="s">
        <v>5386</v>
      </c>
      <c r="T2224" s="11" t="str">
        <f t="shared" si="2"/>
        <v>Scott Cook</v>
      </c>
      <c r="U2224" s="51" t="s">
        <v>55</v>
      </c>
      <c r="V2224" s="51" t="s">
        <v>14869</v>
      </c>
      <c r="W2224" s="51" t="s">
        <v>14870</v>
      </c>
      <c r="X2224" s="51" t="s">
        <v>14871</v>
      </c>
      <c r="Y2224" s="8" t="s">
        <v>60</v>
      </c>
      <c r="Z2224" s="12" t="s">
        <v>14872</v>
      </c>
      <c r="AA2224" s="8" t="s">
        <v>60</v>
      </c>
      <c r="AB2224" s="12" t="s">
        <v>14873</v>
      </c>
      <c r="AC2224" s="8" t="s">
        <v>60</v>
      </c>
      <c r="AD2224" s="8" t="s">
        <v>60</v>
      </c>
      <c r="AE2224" s="8" t="s">
        <v>14874</v>
      </c>
      <c r="AF2224" s="8" t="s">
        <v>14875</v>
      </c>
      <c r="AG2224" s="8" t="s">
        <v>5913</v>
      </c>
      <c r="AH2224" s="8" t="s">
        <v>65</v>
      </c>
      <c r="AI2224" s="8" t="s">
        <v>233</v>
      </c>
      <c r="AJ2224" s="8"/>
      <c r="AK2224" s="8"/>
      <c r="AL2224" s="8"/>
      <c r="AM2224" s="8"/>
      <c r="AN2224" s="8" t="s">
        <v>14876</v>
      </c>
      <c r="AO2224" s="8" t="s">
        <v>14877</v>
      </c>
      <c r="AP2224" s="29" t="s">
        <v>14875</v>
      </c>
      <c r="AQ2224" s="11">
        <v>5917.0</v>
      </c>
    </row>
    <row r="2225">
      <c r="A2225" s="8" t="str">
        <f t="shared" si="1"/>
        <v>Jeremy Weir</v>
      </c>
      <c r="B2225" s="51" t="s">
        <v>14864</v>
      </c>
      <c r="C2225" s="8" t="s">
        <v>14456</v>
      </c>
      <c r="D2225" s="9" t="s">
        <v>5896</v>
      </c>
      <c r="E2225" s="8" t="s">
        <v>14865</v>
      </c>
      <c r="F2225" s="8" t="s">
        <v>3309</v>
      </c>
      <c r="G2225" s="51" t="s">
        <v>12642</v>
      </c>
      <c r="H2225" s="8" t="s">
        <v>14866</v>
      </c>
      <c r="I2225" s="8" t="s">
        <v>49</v>
      </c>
      <c r="J2225" s="10">
        <v>3.2</v>
      </c>
      <c r="K2225" s="13" t="s">
        <v>14867</v>
      </c>
      <c r="L2225" s="8"/>
      <c r="M2225" s="8"/>
      <c r="N2225" s="51" t="s">
        <v>14878</v>
      </c>
      <c r="O2225" s="51" t="s">
        <v>52</v>
      </c>
      <c r="P2225" s="51"/>
      <c r="Q2225" s="51"/>
      <c r="R2225" s="51" t="s">
        <v>183</v>
      </c>
      <c r="S2225" s="51" t="s">
        <v>2434</v>
      </c>
      <c r="T2225" s="11" t="str">
        <f t="shared" si="2"/>
        <v>Jeremy Weir</v>
      </c>
      <c r="U2225" s="13" t="s">
        <v>498</v>
      </c>
      <c r="V2225" s="51" t="s">
        <v>14879</v>
      </c>
      <c r="W2225" s="51" t="s">
        <v>14880</v>
      </c>
      <c r="X2225" s="51" t="s">
        <v>14871</v>
      </c>
      <c r="Y2225" s="12" t="s">
        <v>14881</v>
      </c>
      <c r="Z2225" s="12" t="s">
        <v>14882</v>
      </c>
      <c r="AA2225" s="8" t="s">
        <v>60</v>
      </c>
      <c r="AB2225" s="12" t="s">
        <v>14883</v>
      </c>
      <c r="AC2225" s="8" t="s">
        <v>60</v>
      </c>
      <c r="AD2225" s="12" t="s">
        <v>14884</v>
      </c>
      <c r="AE2225" s="8" t="s">
        <v>14874</v>
      </c>
      <c r="AF2225" s="8" t="s">
        <v>14875</v>
      </c>
      <c r="AG2225" s="8" t="s">
        <v>5913</v>
      </c>
      <c r="AH2225" s="8" t="s">
        <v>65</v>
      </c>
      <c r="AI2225" s="8" t="s">
        <v>233</v>
      </c>
      <c r="AJ2225" s="8"/>
      <c r="AK2225" s="8"/>
      <c r="AL2225" s="8"/>
      <c r="AM2225" s="8"/>
      <c r="AN2225" s="8" t="s">
        <v>14876</v>
      </c>
      <c r="AO2225" s="8" t="s">
        <v>14877</v>
      </c>
      <c r="AP2225" s="29" t="s">
        <v>14875</v>
      </c>
      <c r="AQ2225" s="11">
        <v>5917.0</v>
      </c>
    </row>
    <row r="2226">
      <c r="A2226" s="8" t="str">
        <f t="shared" si="1"/>
        <v>Ryan Jensen</v>
      </c>
      <c r="B2226" s="51" t="s">
        <v>14864</v>
      </c>
      <c r="C2226" s="8" t="s">
        <v>14456</v>
      </c>
      <c r="D2226" s="9" t="s">
        <v>5896</v>
      </c>
      <c r="E2226" s="8" t="s">
        <v>14865</v>
      </c>
      <c r="F2226" s="8" t="s">
        <v>3309</v>
      </c>
      <c r="G2226" s="51" t="s">
        <v>12642</v>
      </c>
      <c r="H2226" s="13" t="s">
        <v>14866</v>
      </c>
      <c r="I2226" s="8" t="s">
        <v>49</v>
      </c>
      <c r="J2226" s="10">
        <v>3.2</v>
      </c>
      <c r="K2226" s="13" t="s">
        <v>14867</v>
      </c>
      <c r="L2226" s="8"/>
      <c r="M2226" s="8"/>
      <c r="N2226" s="51" t="s">
        <v>14885</v>
      </c>
      <c r="O2226" s="51" t="s">
        <v>52</v>
      </c>
      <c r="P2226" s="51"/>
      <c r="Q2226" s="51"/>
      <c r="R2226" s="51" t="s">
        <v>927</v>
      </c>
      <c r="S2226" s="51" t="s">
        <v>14886</v>
      </c>
      <c r="T2226" s="11" t="str">
        <f t="shared" si="2"/>
        <v>Ryan Jensen</v>
      </c>
      <c r="U2226" s="51" t="s">
        <v>160</v>
      </c>
      <c r="V2226" s="51" t="s">
        <v>14887</v>
      </c>
      <c r="W2226" s="57" t="s">
        <v>14888</v>
      </c>
      <c r="X2226" s="51" t="s">
        <v>14871</v>
      </c>
      <c r="Y2226" s="8" t="s">
        <v>60</v>
      </c>
      <c r="Z2226" s="12" t="s">
        <v>14872</v>
      </c>
      <c r="AA2226" s="8" t="s">
        <v>60</v>
      </c>
      <c r="AB2226" s="12" t="s">
        <v>14873</v>
      </c>
      <c r="AC2226" s="8" t="s">
        <v>60</v>
      </c>
      <c r="AD2226" s="12" t="s">
        <v>14889</v>
      </c>
      <c r="AE2226" s="8" t="s">
        <v>14874</v>
      </c>
      <c r="AF2226" s="8" t="s">
        <v>14875</v>
      </c>
      <c r="AG2226" s="8" t="s">
        <v>5913</v>
      </c>
      <c r="AH2226" s="8" t="s">
        <v>65</v>
      </c>
      <c r="AI2226" s="8" t="s">
        <v>233</v>
      </c>
      <c r="AJ2226" s="8"/>
      <c r="AK2226" s="8"/>
      <c r="AL2226" s="8"/>
      <c r="AM2226" s="8"/>
      <c r="AN2226" s="8" t="s">
        <v>14876</v>
      </c>
      <c r="AO2226" s="8" t="s">
        <v>14877</v>
      </c>
      <c r="AP2226" s="29" t="s">
        <v>14875</v>
      </c>
      <c r="AQ2226" s="11">
        <v>5917.0</v>
      </c>
    </row>
    <row r="2227">
      <c r="A2227" s="8" t="str">
        <f t="shared" si="1"/>
        <v>Julia Tuuri</v>
      </c>
      <c r="B2227" s="51" t="s">
        <v>14864</v>
      </c>
      <c r="C2227" s="8" t="s">
        <v>14456</v>
      </c>
      <c r="D2227" s="9" t="s">
        <v>5896</v>
      </c>
      <c r="E2227" s="8" t="s">
        <v>14865</v>
      </c>
      <c r="F2227" s="8" t="s">
        <v>3309</v>
      </c>
      <c r="G2227" s="51" t="s">
        <v>12642</v>
      </c>
      <c r="H2227" s="8" t="s">
        <v>14866</v>
      </c>
      <c r="I2227" s="59" t="s">
        <v>49</v>
      </c>
      <c r="J2227" s="60">
        <v>3.2</v>
      </c>
      <c r="K2227" s="51" t="s">
        <v>14867</v>
      </c>
      <c r="L2227" s="8"/>
      <c r="M2227" s="8"/>
      <c r="N2227" s="51" t="s">
        <v>14890</v>
      </c>
      <c r="O2227" s="51" t="s">
        <v>52</v>
      </c>
      <c r="P2227" s="51"/>
      <c r="Q2227" s="51"/>
      <c r="R2227" s="8" t="s">
        <v>10986</v>
      </c>
      <c r="S2227" s="8" t="s">
        <v>14891</v>
      </c>
      <c r="T2227" s="11" t="str">
        <f t="shared" si="2"/>
        <v>Julia Tuuri</v>
      </c>
      <c r="U2227" s="51" t="s">
        <v>80</v>
      </c>
      <c r="V2227" s="8" t="s">
        <v>14892</v>
      </c>
      <c r="W2227" s="51"/>
      <c r="X2227" s="51" t="s">
        <v>14871</v>
      </c>
      <c r="Y2227" s="51" t="s">
        <v>60</v>
      </c>
      <c r="Z2227" s="56" t="s">
        <v>14893</v>
      </c>
      <c r="AA2227" s="51" t="s">
        <v>60</v>
      </c>
      <c r="AB2227" s="56" t="s">
        <v>14873</v>
      </c>
      <c r="AC2227" s="51" t="s">
        <v>60</v>
      </c>
      <c r="AD2227" s="56" t="s">
        <v>14889</v>
      </c>
      <c r="AE2227" s="51" t="s">
        <v>14874</v>
      </c>
      <c r="AF2227" s="8" t="s">
        <v>14875</v>
      </c>
      <c r="AG2227" s="8" t="s">
        <v>5913</v>
      </c>
      <c r="AH2227" s="8" t="s">
        <v>65</v>
      </c>
      <c r="AI2227" s="8" t="s">
        <v>233</v>
      </c>
      <c r="AJ2227" s="8"/>
      <c r="AK2227" s="59"/>
      <c r="AL2227" s="59"/>
      <c r="AM2227" s="59"/>
      <c r="AN2227" s="59" t="s">
        <v>14876</v>
      </c>
      <c r="AO2227" s="59" t="s">
        <v>14894</v>
      </c>
      <c r="AP2227" s="29" t="s">
        <v>14875</v>
      </c>
      <c r="AQ2227" s="11">
        <v>5917.0</v>
      </c>
    </row>
    <row r="2228">
      <c r="A2228" s="8" t="str">
        <f t="shared" si="1"/>
        <v>Jared Kelsh</v>
      </c>
      <c r="B2228" s="51" t="s">
        <v>14895</v>
      </c>
      <c r="C2228" s="8" t="s">
        <v>14456</v>
      </c>
      <c r="D2228" s="9" t="s">
        <v>5896</v>
      </c>
      <c r="E2228" s="8" t="s">
        <v>14896</v>
      </c>
      <c r="F2228" s="8" t="s">
        <v>3309</v>
      </c>
      <c r="G2228" s="51" t="s">
        <v>12642</v>
      </c>
      <c r="H2228" s="8" t="s">
        <v>14897</v>
      </c>
      <c r="I2228" s="8" t="s">
        <v>49</v>
      </c>
      <c r="J2228" s="10">
        <v>3.38</v>
      </c>
      <c r="K2228" s="13" t="s">
        <v>14898</v>
      </c>
      <c r="L2228" s="8"/>
      <c r="M2228" s="8"/>
      <c r="N2228" s="51" t="s">
        <v>14899</v>
      </c>
      <c r="O2228" s="51" t="s">
        <v>52</v>
      </c>
      <c r="P2228" s="51"/>
      <c r="Q2228" s="51"/>
      <c r="R2228" s="51" t="s">
        <v>4058</v>
      </c>
      <c r="S2228" s="51" t="s">
        <v>14900</v>
      </c>
      <c r="T2228" s="11" t="str">
        <f t="shared" si="2"/>
        <v>Jared Kelsh</v>
      </c>
      <c r="U2228" s="51" t="s">
        <v>55</v>
      </c>
      <c r="V2228" s="51" t="s">
        <v>14901</v>
      </c>
      <c r="W2228" s="51" t="s">
        <v>14902</v>
      </c>
      <c r="X2228" s="51" t="s">
        <v>14903</v>
      </c>
      <c r="Y2228" s="12" t="s">
        <v>14904</v>
      </c>
      <c r="Z2228" s="12" t="s">
        <v>14905</v>
      </c>
      <c r="AA2228" s="8" t="s">
        <v>60</v>
      </c>
      <c r="AB2228" s="12" t="s">
        <v>14906</v>
      </c>
      <c r="AC2228" s="8" t="s">
        <v>60</v>
      </c>
      <c r="AD2228" s="8" t="s">
        <v>60</v>
      </c>
      <c r="AE2228" s="51" t="s">
        <v>14907</v>
      </c>
      <c r="AF2228" s="8" t="s">
        <v>14908</v>
      </c>
      <c r="AG2228" s="8" t="s">
        <v>5913</v>
      </c>
      <c r="AH2228" s="8" t="s">
        <v>194</v>
      </c>
      <c r="AI2228" s="8" t="s">
        <v>66</v>
      </c>
      <c r="AJ2228" s="8"/>
      <c r="AK2228" s="8" t="s">
        <v>4545</v>
      </c>
      <c r="AL2228" s="8" t="s">
        <v>4545</v>
      </c>
      <c r="AM2228" s="8" t="s">
        <v>6793</v>
      </c>
      <c r="AN2228" s="8" t="s">
        <v>14909</v>
      </c>
      <c r="AO2228" s="8" t="s">
        <v>14910</v>
      </c>
      <c r="AP2228" s="29" t="s">
        <v>14908</v>
      </c>
      <c r="AQ2228" s="11">
        <v>12866.0</v>
      </c>
    </row>
    <row r="2229">
      <c r="A2229" s="8" t="str">
        <f t="shared" si="1"/>
        <v>Larry Levine</v>
      </c>
      <c r="B2229" s="51" t="s">
        <v>14895</v>
      </c>
      <c r="C2229" s="8" t="s">
        <v>14456</v>
      </c>
      <c r="D2229" s="9" t="s">
        <v>5896</v>
      </c>
      <c r="E2229" s="8" t="s">
        <v>14896</v>
      </c>
      <c r="F2229" s="8" t="s">
        <v>3309</v>
      </c>
      <c r="G2229" s="51" t="s">
        <v>12642</v>
      </c>
      <c r="H2229" s="8" t="s">
        <v>14897</v>
      </c>
      <c r="I2229" s="8" t="s">
        <v>49</v>
      </c>
      <c r="J2229" s="10">
        <v>3.38</v>
      </c>
      <c r="K2229" s="13" t="s">
        <v>14898</v>
      </c>
      <c r="L2229" s="8"/>
      <c r="M2229" s="8"/>
      <c r="N2229" s="51" t="s">
        <v>14911</v>
      </c>
      <c r="O2229" s="51" t="s">
        <v>52</v>
      </c>
      <c r="P2229" s="51"/>
      <c r="Q2229" s="51"/>
      <c r="R2229" s="51" t="s">
        <v>6017</v>
      </c>
      <c r="S2229" s="51" t="s">
        <v>14912</v>
      </c>
      <c r="T2229" s="11" t="str">
        <f t="shared" si="2"/>
        <v>Larry Levine</v>
      </c>
      <c r="U2229" s="51" t="s">
        <v>160</v>
      </c>
      <c r="V2229" s="51" t="s">
        <v>14913</v>
      </c>
      <c r="W2229" s="51" t="s">
        <v>14914</v>
      </c>
      <c r="X2229" s="51" t="s">
        <v>14903</v>
      </c>
      <c r="Y2229" s="8" t="s">
        <v>60</v>
      </c>
      <c r="Z2229" s="12" t="s">
        <v>14905</v>
      </c>
      <c r="AA2229" s="8" t="s">
        <v>60</v>
      </c>
      <c r="AB2229" s="12" t="s">
        <v>14906</v>
      </c>
      <c r="AC2229" s="8" t="s">
        <v>60</v>
      </c>
      <c r="AD2229" s="8" t="s">
        <v>60</v>
      </c>
      <c r="AE2229" s="51" t="s">
        <v>14907</v>
      </c>
      <c r="AF2229" s="8" t="s">
        <v>14908</v>
      </c>
      <c r="AG2229" s="8" t="s">
        <v>5913</v>
      </c>
      <c r="AH2229" s="8" t="s">
        <v>194</v>
      </c>
      <c r="AI2229" s="8" t="s">
        <v>66</v>
      </c>
      <c r="AJ2229" s="8"/>
      <c r="AK2229" s="8" t="s">
        <v>4545</v>
      </c>
      <c r="AL2229" s="8" t="s">
        <v>4545</v>
      </c>
      <c r="AM2229" s="8" t="s">
        <v>6793</v>
      </c>
      <c r="AN2229" s="8" t="s">
        <v>14909</v>
      </c>
      <c r="AO2229" s="8" t="s">
        <v>14910</v>
      </c>
      <c r="AP2229" s="29" t="s">
        <v>14908</v>
      </c>
      <c r="AQ2229" s="11">
        <v>12866.0</v>
      </c>
    </row>
    <row r="2230">
      <c r="A2230" s="8" t="str">
        <f t="shared" si="1"/>
        <v>Melissa Kessler</v>
      </c>
      <c r="B2230" s="51" t="s">
        <v>14895</v>
      </c>
      <c r="C2230" s="8" t="s">
        <v>14456</v>
      </c>
      <c r="D2230" s="9" t="s">
        <v>5896</v>
      </c>
      <c r="E2230" s="8" t="s">
        <v>14896</v>
      </c>
      <c r="F2230" s="8" t="s">
        <v>3309</v>
      </c>
      <c r="G2230" s="51" t="s">
        <v>12642</v>
      </c>
      <c r="H2230" s="8" t="s">
        <v>14897</v>
      </c>
      <c r="I2230" s="8" t="s">
        <v>49</v>
      </c>
      <c r="J2230" s="10">
        <v>3.38</v>
      </c>
      <c r="K2230" s="13" t="s">
        <v>14898</v>
      </c>
      <c r="L2230" s="8"/>
      <c r="M2230" s="8"/>
      <c r="N2230" s="51" t="s">
        <v>14915</v>
      </c>
      <c r="O2230" s="51" t="s">
        <v>52</v>
      </c>
      <c r="P2230" s="51"/>
      <c r="Q2230" s="51"/>
      <c r="R2230" s="51" t="s">
        <v>14916</v>
      </c>
      <c r="S2230" s="51" t="s">
        <v>14917</v>
      </c>
      <c r="T2230" s="11" t="str">
        <f t="shared" si="2"/>
        <v>Melissa Kessler</v>
      </c>
      <c r="U2230" s="51" t="s">
        <v>106</v>
      </c>
      <c r="V2230" s="51" t="s">
        <v>14918</v>
      </c>
      <c r="W2230" s="51"/>
      <c r="X2230" s="51" t="s">
        <v>14903</v>
      </c>
      <c r="Y2230" s="51" t="s">
        <v>60</v>
      </c>
      <c r="Z2230" s="56" t="s">
        <v>14919</v>
      </c>
      <c r="AA2230" s="51" t="s">
        <v>60</v>
      </c>
      <c r="AB2230" s="56" t="s">
        <v>14906</v>
      </c>
      <c r="AC2230" s="51" t="s">
        <v>60</v>
      </c>
      <c r="AD2230" s="51" t="s">
        <v>60</v>
      </c>
      <c r="AE2230" s="51" t="s">
        <v>14907</v>
      </c>
      <c r="AF2230" s="8" t="s">
        <v>14908</v>
      </c>
      <c r="AG2230" s="8" t="s">
        <v>5913</v>
      </c>
      <c r="AH2230" s="8" t="s">
        <v>194</v>
      </c>
      <c r="AI2230" s="8" t="s">
        <v>66</v>
      </c>
      <c r="AJ2230" s="8"/>
      <c r="AK2230" s="8" t="s">
        <v>4545</v>
      </c>
      <c r="AL2230" s="8" t="s">
        <v>4545</v>
      </c>
      <c r="AM2230" s="8" t="s">
        <v>6793</v>
      </c>
      <c r="AN2230" s="8" t="s">
        <v>14909</v>
      </c>
      <c r="AO2230" s="8" t="s">
        <v>14910</v>
      </c>
      <c r="AP2230" s="29" t="s">
        <v>14908</v>
      </c>
      <c r="AQ2230" s="11">
        <v>12866.0</v>
      </c>
    </row>
    <row r="2231">
      <c r="A2231" s="8" t="str">
        <f t="shared" si="1"/>
        <v>Kristen Leland</v>
      </c>
      <c r="B2231" s="51" t="s">
        <v>14920</v>
      </c>
      <c r="C2231" s="8" t="s">
        <v>14456</v>
      </c>
      <c r="D2231" s="9" t="s">
        <v>5896</v>
      </c>
      <c r="E2231" s="8" t="s">
        <v>14921</v>
      </c>
      <c r="F2231" s="8" t="s">
        <v>3309</v>
      </c>
      <c r="G2231" s="51" t="s">
        <v>12642</v>
      </c>
      <c r="H2231" s="13" t="s">
        <v>14922</v>
      </c>
      <c r="I2231" s="8" t="s">
        <v>49</v>
      </c>
      <c r="J2231" s="10">
        <v>3.52</v>
      </c>
      <c r="K2231" s="13" t="s">
        <v>14923</v>
      </c>
      <c r="L2231" s="8"/>
      <c r="M2231" s="8"/>
      <c r="N2231" s="51" t="s">
        <v>14924</v>
      </c>
      <c r="O2231" s="51" t="s">
        <v>52</v>
      </c>
      <c r="P2231" s="51"/>
      <c r="Q2231" s="51"/>
      <c r="R2231" s="51" t="s">
        <v>14925</v>
      </c>
      <c r="S2231" s="51" t="s">
        <v>14926</v>
      </c>
      <c r="T2231" s="11" t="str">
        <f t="shared" si="2"/>
        <v>Kristen Leland</v>
      </c>
      <c r="U2231" s="51" t="s">
        <v>14927</v>
      </c>
      <c r="V2231" s="51"/>
      <c r="W2231" s="51"/>
      <c r="X2231" s="51" t="s">
        <v>14928</v>
      </c>
      <c r="Y2231" s="12" t="s">
        <v>14929</v>
      </c>
      <c r="Z2231" s="8" t="s">
        <v>60</v>
      </c>
      <c r="AA2231" s="8" t="s">
        <v>60</v>
      </c>
      <c r="AB2231" s="12" t="s">
        <v>14930</v>
      </c>
      <c r="AC2231" s="12" t="s">
        <v>14931</v>
      </c>
      <c r="AD2231" s="8" t="s">
        <v>60</v>
      </c>
      <c r="AE2231" s="8" t="s">
        <v>14932</v>
      </c>
      <c r="AF2231" s="8" t="s">
        <v>14933</v>
      </c>
      <c r="AG2231" s="8" t="s">
        <v>5913</v>
      </c>
      <c r="AH2231" s="8" t="s">
        <v>194</v>
      </c>
      <c r="AI2231" s="8" t="s">
        <v>66</v>
      </c>
      <c r="AJ2231" s="8"/>
      <c r="AK2231" s="8"/>
      <c r="AL2231" s="8"/>
      <c r="AM2231" s="8"/>
      <c r="AN2231" s="8" t="s">
        <v>14934</v>
      </c>
      <c r="AO2231" s="8" t="s">
        <v>14935</v>
      </c>
      <c r="AP2231" s="29" t="s">
        <v>14933</v>
      </c>
      <c r="AQ2231" s="11">
        <v>22209.0</v>
      </c>
    </row>
    <row r="2232">
      <c r="A2232" s="8" t="str">
        <f t="shared" si="1"/>
        <v>Tony Bonacci</v>
      </c>
      <c r="B2232" s="51" t="s">
        <v>14920</v>
      </c>
      <c r="C2232" s="8" t="s">
        <v>14456</v>
      </c>
      <c r="D2232" s="9" t="s">
        <v>5896</v>
      </c>
      <c r="E2232" s="8" t="s">
        <v>14921</v>
      </c>
      <c r="F2232" s="8" t="s">
        <v>3309</v>
      </c>
      <c r="G2232" s="51" t="s">
        <v>12642</v>
      </c>
      <c r="H2232" s="13" t="s">
        <v>14922</v>
      </c>
      <c r="I2232" s="8" t="s">
        <v>49</v>
      </c>
      <c r="J2232" s="10">
        <v>3.52</v>
      </c>
      <c r="K2232" s="13" t="s">
        <v>14923</v>
      </c>
      <c r="L2232" s="8"/>
      <c r="M2232" s="8"/>
      <c r="N2232" s="51" t="s">
        <v>14936</v>
      </c>
      <c r="O2232" s="51" t="s">
        <v>52</v>
      </c>
      <c r="P2232" s="51"/>
      <c r="Q2232" s="51"/>
      <c r="R2232" s="51" t="s">
        <v>1606</v>
      </c>
      <c r="S2232" s="51" t="s">
        <v>14937</v>
      </c>
      <c r="T2232" s="11" t="str">
        <f t="shared" si="2"/>
        <v>Tony Bonacci</v>
      </c>
      <c r="U2232" s="51" t="s">
        <v>14938</v>
      </c>
      <c r="V2232" s="51"/>
      <c r="W2232" s="51"/>
      <c r="X2232" s="51" t="s">
        <v>14928</v>
      </c>
      <c r="Y2232" s="8" t="s">
        <v>60</v>
      </c>
      <c r="Z2232" s="8" t="s">
        <v>60</v>
      </c>
      <c r="AA2232" s="8" t="s">
        <v>60</v>
      </c>
      <c r="AB2232" s="12" t="s">
        <v>14930</v>
      </c>
      <c r="AC2232" s="8" t="s">
        <v>60</v>
      </c>
      <c r="AD2232" s="8" t="s">
        <v>60</v>
      </c>
      <c r="AE2232" s="8" t="s">
        <v>14932</v>
      </c>
      <c r="AF2232" s="8" t="s">
        <v>14933</v>
      </c>
      <c r="AG2232" s="8" t="s">
        <v>5913</v>
      </c>
      <c r="AH2232" s="8" t="s">
        <v>194</v>
      </c>
      <c r="AI2232" s="8" t="s">
        <v>66</v>
      </c>
      <c r="AJ2232" s="8"/>
      <c r="AK2232" s="8"/>
      <c r="AL2232" s="8"/>
      <c r="AM2232" s="8"/>
      <c r="AN2232" s="8" t="s">
        <v>14934</v>
      </c>
      <c r="AO2232" s="8" t="s">
        <v>14935</v>
      </c>
      <c r="AP2232" s="29" t="s">
        <v>14933</v>
      </c>
      <c r="AQ2232" s="11">
        <v>22209.0</v>
      </c>
    </row>
    <row r="2233">
      <c r="A2233" s="8" t="str">
        <f t="shared" si="1"/>
        <v>Jordan Cini</v>
      </c>
      <c r="B2233" s="51" t="s">
        <v>14920</v>
      </c>
      <c r="C2233" s="8" t="s">
        <v>14456</v>
      </c>
      <c r="D2233" s="9" t="s">
        <v>5896</v>
      </c>
      <c r="E2233" s="8" t="s">
        <v>14921</v>
      </c>
      <c r="F2233" s="8" t="s">
        <v>3309</v>
      </c>
      <c r="G2233" s="51" t="s">
        <v>12642</v>
      </c>
      <c r="H2233" s="13" t="s">
        <v>14922</v>
      </c>
      <c r="I2233" s="8" t="s">
        <v>49</v>
      </c>
      <c r="J2233" s="10">
        <v>3.52</v>
      </c>
      <c r="K2233" s="13" t="s">
        <v>14923</v>
      </c>
      <c r="L2233" s="8"/>
      <c r="M2233" s="8"/>
      <c r="N2233" s="51" t="s">
        <v>14939</v>
      </c>
      <c r="O2233" s="51" t="s">
        <v>52</v>
      </c>
      <c r="P2233" s="51"/>
      <c r="Q2233" s="51"/>
      <c r="R2233" s="51" t="s">
        <v>1841</v>
      </c>
      <c r="S2233" s="51" t="s">
        <v>14940</v>
      </c>
      <c r="T2233" s="11" t="str">
        <f t="shared" si="2"/>
        <v>Jordan Cini</v>
      </c>
      <c r="U2233" s="51" t="s">
        <v>486</v>
      </c>
      <c r="V2233" s="51"/>
      <c r="W2233" s="51"/>
      <c r="X2233" s="51" t="s">
        <v>14928</v>
      </c>
      <c r="Y2233" s="12" t="s">
        <v>14941</v>
      </c>
      <c r="Z2233" s="8" t="s">
        <v>60</v>
      </c>
      <c r="AA2233" s="8" t="s">
        <v>60</v>
      </c>
      <c r="AB2233" s="12" t="s">
        <v>14930</v>
      </c>
      <c r="AC2233" s="8" t="s">
        <v>60</v>
      </c>
      <c r="AD2233" s="8" t="s">
        <v>60</v>
      </c>
      <c r="AE2233" s="8" t="s">
        <v>14932</v>
      </c>
      <c r="AF2233" s="8" t="s">
        <v>14933</v>
      </c>
      <c r="AG2233" s="8" t="s">
        <v>5913</v>
      </c>
      <c r="AH2233" s="8" t="s">
        <v>194</v>
      </c>
      <c r="AI2233" s="8" t="s">
        <v>66</v>
      </c>
      <c r="AJ2233" s="8"/>
      <c r="AK2233" s="8"/>
      <c r="AL2233" s="8"/>
      <c r="AM2233" s="8"/>
      <c r="AN2233" s="8" t="s">
        <v>14934</v>
      </c>
      <c r="AO2233" s="8" t="s">
        <v>14935</v>
      </c>
      <c r="AP2233" s="29" t="s">
        <v>14933</v>
      </c>
      <c r="AQ2233" s="11">
        <v>22209.0</v>
      </c>
    </row>
    <row r="2234">
      <c r="A2234" s="8" t="str">
        <f t="shared" si="1"/>
        <v>Jerry Baltes</v>
      </c>
      <c r="B2234" s="51" t="s">
        <v>14920</v>
      </c>
      <c r="C2234" s="8" t="s">
        <v>14456</v>
      </c>
      <c r="D2234" s="9" t="s">
        <v>5896</v>
      </c>
      <c r="E2234" s="8" t="s">
        <v>14921</v>
      </c>
      <c r="F2234" s="8" t="s">
        <v>3309</v>
      </c>
      <c r="G2234" s="51" t="s">
        <v>12642</v>
      </c>
      <c r="H2234" s="8" t="s">
        <v>14922</v>
      </c>
      <c r="I2234" s="8" t="s">
        <v>49</v>
      </c>
      <c r="J2234" s="10">
        <v>3.52</v>
      </c>
      <c r="K2234" s="13" t="s">
        <v>14923</v>
      </c>
      <c r="L2234" s="8"/>
      <c r="M2234" s="8"/>
      <c r="N2234" s="51" t="s">
        <v>14942</v>
      </c>
      <c r="O2234" s="51" t="s">
        <v>52</v>
      </c>
      <c r="P2234" s="51"/>
      <c r="Q2234" s="51"/>
      <c r="R2234" s="51" t="s">
        <v>9262</v>
      </c>
      <c r="S2234" s="51" t="s">
        <v>14943</v>
      </c>
      <c r="T2234" s="11" t="str">
        <f t="shared" si="2"/>
        <v>Jerry Baltes</v>
      </c>
      <c r="U2234" s="51" t="s">
        <v>55</v>
      </c>
      <c r="V2234" s="51" t="s">
        <v>14944</v>
      </c>
      <c r="W2234" s="51" t="s">
        <v>14945</v>
      </c>
      <c r="X2234" s="51" t="s">
        <v>14928</v>
      </c>
      <c r="Y2234" s="12" t="s">
        <v>14946</v>
      </c>
      <c r="Z2234" s="8" t="s">
        <v>60</v>
      </c>
      <c r="AA2234" s="8" t="s">
        <v>60</v>
      </c>
      <c r="AB2234" s="12" t="s">
        <v>14947</v>
      </c>
      <c r="AC2234" s="8" t="s">
        <v>60</v>
      </c>
      <c r="AD2234" s="12" t="s">
        <v>14948</v>
      </c>
      <c r="AE2234" s="8" t="s">
        <v>14932</v>
      </c>
      <c r="AF2234" s="8" t="s">
        <v>14933</v>
      </c>
      <c r="AG2234" s="8" t="s">
        <v>5913</v>
      </c>
      <c r="AH2234" s="8" t="s">
        <v>194</v>
      </c>
      <c r="AI2234" s="8" t="s">
        <v>66</v>
      </c>
      <c r="AJ2234" s="8"/>
      <c r="AK2234" s="8"/>
      <c r="AL2234" s="8"/>
      <c r="AM2234" s="8"/>
      <c r="AN2234" s="8" t="s">
        <v>14934</v>
      </c>
      <c r="AO2234" s="8" t="s">
        <v>14935</v>
      </c>
      <c r="AP2234" s="29" t="s">
        <v>14933</v>
      </c>
      <c r="AQ2234" s="11">
        <v>22209.0</v>
      </c>
    </row>
    <row r="2235">
      <c r="A2235" s="8" t="str">
        <f t="shared" si="1"/>
        <v>Matt Conly</v>
      </c>
      <c r="B2235" s="51" t="s">
        <v>14920</v>
      </c>
      <c r="C2235" s="8" t="s">
        <v>14456</v>
      </c>
      <c r="D2235" s="9" t="s">
        <v>5896</v>
      </c>
      <c r="E2235" s="8" t="s">
        <v>14921</v>
      </c>
      <c r="F2235" s="8" t="s">
        <v>3309</v>
      </c>
      <c r="G2235" s="51" t="s">
        <v>12642</v>
      </c>
      <c r="H2235" s="8" t="s">
        <v>14922</v>
      </c>
      <c r="I2235" s="8" t="s">
        <v>49</v>
      </c>
      <c r="J2235" s="10">
        <v>3.52</v>
      </c>
      <c r="K2235" s="13" t="s">
        <v>14923</v>
      </c>
      <c r="L2235" s="8"/>
      <c r="M2235" s="8"/>
      <c r="N2235" s="51" t="s">
        <v>14949</v>
      </c>
      <c r="O2235" s="51" t="s">
        <v>52</v>
      </c>
      <c r="P2235" s="51"/>
      <c r="Q2235" s="51"/>
      <c r="R2235" s="51" t="s">
        <v>771</v>
      </c>
      <c r="S2235" s="51" t="s">
        <v>14950</v>
      </c>
      <c r="T2235" s="11" t="str">
        <f t="shared" si="2"/>
        <v>Matt Conly</v>
      </c>
      <c r="U2235" s="51" t="s">
        <v>160</v>
      </c>
      <c r="V2235" s="51" t="s">
        <v>14951</v>
      </c>
      <c r="W2235" s="51"/>
      <c r="X2235" s="51" t="s">
        <v>14928</v>
      </c>
      <c r="Y2235" s="12" t="s">
        <v>14952</v>
      </c>
      <c r="Z2235" s="8" t="s">
        <v>60</v>
      </c>
      <c r="AA2235" s="8" t="s">
        <v>60</v>
      </c>
      <c r="AB2235" s="12" t="s">
        <v>14947</v>
      </c>
      <c r="AC2235" s="12" t="s">
        <v>14953</v>
      </c>
      <c r="AD2235" s="12" t="s">
        <v>14948</v>
      </c>
      <c r="AE2235" s="8" t="s">
        <v>14932</v>
      </c>
      <c r="AF2235" s="8" t="s">
        <v>14933</v>
      </c>
      <c r="AG2235" s="8" t="s">
        <v>5913</v>
      </c>
      <c r="AH2235" s="8" t="s">
        <v>194</v>
      </c>
      <c r="AI2235" s="8" t="s">
        <v>66</v>
      </c>
      <c r="AJ2235" s="8"/>
      <c r="AK2235" s="8"/>
      <c r="AL2235" s="8"/>
      <c r="AM2235" s="8"/>
      <c r="AN2235" s="8" t="s">
        <v>14934</v>
      </c>
      <c r="AO2235" s="8" t="s">
        <v>14935</v>
      </c>
      <c r="AP2235" s="29" t="s">
        <v>14933</v>
      </c>
      <c r="AQ2235" s="11">
        <v>22209.0</v>
      </c>
    </row>
    <row r="2236">
      <c r="A2236" s="8" t="str">
        <f t="shared" si="1"/>
        <v>Eric Kramer</v>
      </c>
      <c r="B2236" s="51" t="s">
        <v>14920</v>
      </c>
      <c r="C2236" s="8" t="s">
        <v>14456</v>
      </c>
      <c r="D2236" s="2" t="s">
        <v>5896</v>
      </c>
      <c r="E2236" s="8" t="s">
        <v>14921</v>
      </c>
      <c r="F2236" s="8" t="s">
        <v>3309</v>
      </c>
      <c r="G2236" s="51" t="s">
        <v>12642</v>
      </c>
      <c r="H2236" s="13" t="s">
        <v>14922</v>
      </c>
      <c r="I2236" s="8" t="s">
        <v>49</v>
      </c>
      <c r="J2236" s="10">
        <v>3.52</v>
      </c>
      <c r="K2236" s="13" t="s">
        <v>14923</v>
      </c>
      <c r="L2236" s="8"/>
      <c r="M2236" s="8"/>
      <c r="N2236" s="51" t="s">
        <v>14954</v>
      </c>
      <c r="O2236" s="51" t="s">
        <v>52</v>
      </c>
      <c r="P2236" s="51"/>
      <c r="Q2236" s="51"/>
      <c r="R2236" s="51" t="s">
        <v>1729</v>
      </c>
      <c r="S2236" s="51" t="s">
        <v>14955</v>
      </c>
      <c r="T2236" s="11" t="str">
        <f t="shared" si="2"/>
        <v>Eric Kramer</v>
      </c>
      <c r="U2236" s="51" t="s">
        <v>167</v>
      </c>
      <c r="V2236" s="51" t="s">
        <v>14956</v>
      </c>
      <c r="W2236" s="51"/>
      <c r="X2236" s="51" t="s">
        <v>14928</v>
      </c>
      <c r="Y2236" s="56" t="s">
        <v>14957</v>
      </c>
      <c r="Z2236" s="56" t="s">
        <v>14958</v>
      </c>
      <c r="AA2236" s="51" t="s">
        <v>60</v>
      </c>
      <c r="AB2236" s="56" t="s">
        <v>14930</v>
      </c>
      <c r="AC2236" s="51" t="s">
        <v>60</v>
      </c>
      <c r="AD2236" s="56" t="s">
        <v>14948</v>
      </c>
      <c r="AE2236" s="51" t="s">
        <v>14932</v>
      </c>
      <c r="AF2236" s="8" t="s">
        <v>14933</v>
      </c>
      <c r="AG2236" s="8" t="s">
        <v>5913</v>
      </c>
      <c r="AH2236" s="8" t="s">
        <v>194</v>
      </c>
      <c r="AI2236" s="8" t="s">
        <v>66</v>
      </c>
      <c r="AJ2236" s="8"/>
      <c r="AK2236" s="8"/>
      <c r="AL2236" s="8"/>
      <c r="AM2236" s="8"/>
      <c r="AN2236" s="8" t="s">
        <v>14934</v>
      </c>
      <c r="AO2236" s="8" t="s">
        <v>14935</v>
      </c>
      <c r="AP2236" s="29" t="s">
        <v>14933</v>
      </c>
      <c r="AQ2236" s="11">
        <v>22209.0</v>
      </c>
    </row>
    <row r="2237">
      <c r="A2237" s="8" t="str">
        <f t="shared" si="1"/>
        <v>Lou Andreadis</v>
      </c>
      <c r="B2237" s="51" t="s">
        <v>14920</v>
      </c>
      <c r="C2237" s="8" t="s">
        <v>14456</v>
      </c>
      <c r="D2237" s="9" t="s">
        <v>5896</v>
      </c>
      <c r="E2237" s="8" t="s">
        <v>14921</v>
      </c>
      <c r="F2237" s="8" t="s">
        <v>3309</v>
      </c>
      <c r="G2237" s="51" t="s">
        <v>12642</v>
      </c>
      <c r="H2237" s="8" t="s">
        <v>14922</v>
      </c>
      <c r="I2237" s="8" t="s">
        <v>49</v>
      </c>
      <c r="J2237" s="10">
        <v>3.52</v>
      </c>
      <c r="K2237" s="13" t="s">
        <v>14923</v>
      </c>
      <c r="L2237" s="8"/>
      <c r="M2237" s="8"/>
      <c r="N2237" s="51" t="s">
        <v>14959</v>
      </c>
      <c r="O2237" s="51" t="s">
        <v>52</v>
      </c>
      <c r="P2237" s="51"/>
      <c r="Q2237" s="51"/>
      <c r="R2237" s="51" t="s">
        <v>7265</v>
      </c>
      <c r="S2237" s="51" t="s">
        <v>14960</v>
      </c>
      <c r="T2237" s="11" t="str">
        <f t="shared" si="2"/>
        <v>Lou Andreadis</v>
      </c>
      <c r="U2237" s="51" t="s">
        <v>247</v>
      </c>
      <c r="V2237" s="51" t="s">
        <v>14961</v>
      </c>
      <c r="W2237" s="51" t="s">
        <v>14962</v>
      </c>
      <c r="X2237" s="51" t="s">
        <v>14928</v>
      </c>
      <c r="Y2237" s="8" t="s">
        <v>60</v>
      </c>
      <c r="Z2237" s="8" t="s">
        <v>60</v>
      </c>
      <c r="AA2237" s="8" t="s">
        <v>60</v>
      </c>
      <c r="AB2237" s="12" t="s">
        <v>14947</v>
      </c>
      <c r="AC2237" s="8" t="s">
        <v>60</v>
      </c>
      <c r="AD2237" s="12" t="s">
        <v>14948</v>
      </c>
      <c r="AE2237" s="8" t="s">
        <v>14932</v>
      </c>
      <c r="AF2237" s="8" t="s">
        <v>14933</v>
      </c>
      <c r="AG2237" s="8" t="s">
        <v>5913</v>
      </c>
      <c r="AH2237" s="8" t="s">
        <v>194</v>
      </c>
      <c r="AI2237" s="8" t="s">
        <v>66</v>
      </c>
      <c r="AJ2237" s="8"/>
      <c r="AK2237" s="8"/>
      <c r="AL2237" s="8"/>
      <c r="AM2237" s="8"/>
      <c r="AN2237" s="8" t="s">
        <v>14934</v>
      </c>
      <c r="AO2237" s="8" t="s">
        <v>14935</v>
      </c>
      <c r="AP2237" s="29" t="s">
        <v>14933</v>
      </c>
      <c r="AQ2237" s="11">
        <v>22209.0</v>
      </c>
    </row>
    <row r="2238">
      <c r="A2238" s="8" t="str">
        <f t="shared" si="1"/>
        <v>Steve Jones</v>
      </c>
      <c r="B2238" s="51" t="s">
        <v>14920</v>
      </c>
      <c r="C2238" s="8" t="s">
        <v>14456</v>
      </c>
      <c r="D2238" s="9" t="s">
        <v>5896</v>
      </c>
      <c r="E2238" s="8" t="s">
        <v>14921</v>
      </c>
      <c r="F2238" s="8" t="s">
        <v>3309</v>
      </c>
      <c r="G2238" s="51" t="s">
        <v>12642</v>
      </c>
      <c r="H2238" s="8" t="s">
        <v>14922</v>
      </c>
      <c r="I2238" s="8" t="s">
        <v>49</v>
      </c>
      <c r="J2238" s="10">
        <v>3.52</v>
      </c>
      <c r="K2238" s="13" t="s">
        <v>14923</v>
      </c>
      <c r="L2238" s="8"/>
      <c r="M2238" s="8"/>
      <c r="N2238" s="51" t="s">
        <v>14963</v>
      </c>
      <c r="O2238" s="51" t="s">
        <v>52</v>
      </c>
      <c r="P2238" s="51"/>
      <c r="Q2238" s="51"/>
      <c r="R2238" s="51" t="s">
        <v>2591</v>
      </c>
      <c r="S2238" s="51" t="s">
        <v>1937</v>
      </c>
      <c r="T2238" s="11" t="str">
        <f t="shared" si="2"/>
        <v>Steve Jones</v>
      </c>
      <c r="U2238" s="51" t="s">
        <v>386</v>
      </c>
      <c r="V2238" s="51" t="s">
        <v>14964</v>
      </c>
      <c r="W2238" s="51" t="s">
        <v>14965</v>
      </c>
      <c r="X2238" s="51" t="s">
        <v>14928</v>
      </c>
      <c r="Y2238" s="8" t="s">
        <v>60</v>
      </c>
      <c r="Z2238" s="8" t="s">
        <v>60</v>
      </c>
      <c r="AA2238" s="8" t="s">
        <v>60</v>
      </c>
      <c r="AB2238" s="12" t="s">
        <v>14947</v>
      </c>
      <c r="AC2238" s="8" t="s">
        <v>60</v>
      </c>
      <c r="AD2238" s="12" t="s">
        <v>14948</v>
      </c>
      <c r="AE2238" s="8" t="s">
        <v>14932</v>
      </c>
      <c r="AF2238" s="8" t="s">
        <v>14933</v>
      </c>
      <c r="AG2238" s="8" t="s">
        <v>5913</v>
      </c>
      <c r="AH2238" s="8" t="s">
        <v>194</v>
      </c>
      <c r="AI2238" s="8" t="s">
        <v>66</v>
      </c>
      <c r="AJ2238" s="8"/>
      <c r="AK2238" s="8"/>
      <c r="AL2238" s="8"/>
      <c r="AM2238" s="8"/>
      <c r="AN2238" s="8" t="s">
        <v>14934</v>
      </c>
      <c r="AO2238" s="8" t="s">
        <v>14935</v>
      </c>
      <c r="AP2238" s="29" t="s">
        <v>14933</v>
      </c>
      <c r="AQ2238" s="11">
        <v>22209.0</v>
      </c>
    </row>
    <row r="2239">
      <c r="A2239" s="8" t="str">
        <f t="shared" si="1"/>
        <v>Alan Peterson</v>
      </c>
      <c r="B2239" s="51" t="s">
        <v>14920</v>
      </c>
      <c r="C2239" s="8" t="s">
        <v>14456</v>
      </c>
      <c r="D2239" s="9" t="s">
        <v>5896</v>
      </c>
      <c r="E2239" s="8" t="s">
        <v>14921</v>
      </c>
      <c r="F2239" s="8" t="s">
        <v>3309</v>
      </c>
      <c r="G2239" s="51" t="s">
        <v>12642</v>
      </c>
      <c r="H2239" s="13" t="s">
        <v>14922</v>
      </c>
      <c r="I2239" s="8" t="s">
        <v>49</v>
      </c>
      <c r="J2239" s="10">
        <v>3.52</v>
      </c>
      <c r="K2239" s="13" t="s">
        <v>14923</v>
      </c>
      <c r="L2239" s="8"/>
      <c r="M2239" s="8"/>
      <c r="N2239" s="51" t="s">
        <v>14966</v>
      </c>
      <c r="O2239" s="51" t="s">
        <v>52</v>
      </c>
      <c r="P2239" s="51"/>
      <c r="Q2239" s="51"/>
      <c r="R2239" s="51" t="s">
        <v>3513</v>
      </c>
      <c r="S2239" s="51" t="s">
        <v>1276</v>
      </c>
      <c r="T2239" s="11" t="str">
        <f t="shared" si="2"/>
        <v>Alan Peterson</v>
      </c>
      <c r="U2239" s="51" t="s">
        <v>106</v>
      </c>
      <c r="V2239" s="51" t="s">
        <v>14967</v>
      </c>
      <c r="W2239" s="51" t="s">
        <v>14968</v>
      </c>
      <c r="X2239" s="51" t="s">
        <v>14928</v>
      </c>
      <c r="Y2239" s="12" t="s">
        <v>3516</v>
      </c>
      <c r="Z2239" s="12" t="s">
        <v>14958</v>
      </c>
      <c r="AA2239" s="8" t="s">
        <v>60</v>
      </c>
      <c r="AB2239" s="12" t="s">
        <v>14930</v>
      </c>
      <c r="AC2239" s="8" t="s">
        <v>60</v>
      </c>
      <c r="AD2239" s="12" t="s">
        <v>14948</v>
      </c>
      <c r="AE2239" s="8" t="s">
        <v>14932</v>
      </c>
      <c r="AF2239" s="8" t="s">
        <v>14933</v>
      </c>
      <c r="AG2239" s="8" t="s">
        <v>5913</v>
      </c>
      <c r="AH2239" s="8" t="s">
        <v>194</v>
      </c>
      <c r="AI2239" s="8" t="s">
        <v>66</v>
      </c>
      <c r="AJ2239" s="8"/>
      <c r="AK2239" s="8"/>
      <c r="AL2239" s="8"/>
      <c r="AM2239" s="8"/>
      <c r="AN2239" s="8" t="s">
        <v>14934</v>
      </c>
      <c r="AO2239" s="8" t="s">
        <v>14935</v>
      </c>
      <c r="AP2239" s="29" t="s">
        <v>14933</v>
      </c>
      <c r="AQ2239" s="11">
        <v>22209.0</v>
      </c>
    </row>
    <row r="2240">
      <c r="A2240" s="8" t="str">
        <f t="shared" si="1"/>
        <v>Silas DeKalita</v>
      </c>
      <c r="B2240" s="51" t="s">
        <v>14920</v>
      </c>
      <c r="C2240" s="8" t="s">
        <v>14456</v>
      </c>
      <c r="D2240" s="9" t="s">
        <v>5896</v>
      </c>
      <c r="E2240" s="8" t="s">
        <v>14921</v>
      </c>
      <c r="F2240" s="8" t="s">
        <v>3309</v>
      </c>
      <c r="G2240" s="51" t="s">
        <v>12642</v>
      </c>
      <c r="H2240" s="13" t="s">
        <v>14922</v>
      </c>
      <c r="I2240" s="8" t="s">
        <v>49</v>
      </c>
      <c r="J2240" s="10">
        <v>3.52</v>
      </c>
      <c r="K2240" s="13" t="s">
        <v>14923</v>
      </c>
      <c r="L2240" s="8"/>
      <c r="M2240" s="8"/>
      <c r="N2240" s="51" t="s">
        <v>14969</v>
      </c>
      <c r="O2240" s="51" t="s">
        <v>52</v>
      </c>
      <c r="P2240" s="51"/>
      <c r="Q2240" s="51"/>
      <c r="R2240" s="51" t="s">
        <v>14970</v>
      </c>
      <c r="S2240" s="51" t="s">
        <v>14971</v>
      </c>
      <c r="T2240" s="11" t="str">
        <f t="shared" si="2"/>
        <v>Silas DeKalita</v>
      </c>
      <c r="U2240" s="51" t="s">
        <v>106</v>
      </c>
      <c r="V2240" s="51" t="s">
        <v>14972</v>
      </c>
      <c r="W2240" s="51"/>
      <c r="X2240" s="51" t="s">
        <v>14928</v>
      </c>
      <c r="Y2240" s="12" t="s">
        <v>14973</v>
      </c>
      <c r="Z2240" s="8" t="s">
        <v>60</v>
      </c>
      <c r="AA2240" s="8" t="s">
        <v>60</v>
      </c>
      <c r="AB2240" s="12" t="s">
        <v>14930</v>
      </c>
      <c r="AC2240" s="8" t="s">
        <v>60</v>
      </c>
      <c r="AD2240" s="8" t="s">
        <v>60</v>
      </c>
      <c r="AE2240" s="8" t="s">
        <v>14932</v>
      </c>
      <c r="AF2240" s="8" t="s">
        <v>14933</v>
      </c>
      <c r="AG2240" s="8" t="s">
        <v>5913</v>
      </c>
      <c r="AH2240" s="8" t="s">
        <v>194</v>
      </c>
      <c r="AI2240" s="8" t="s">
        <v>66</v>
      </c>
      <c r="AJ2240" s="8"/>
      <c r="AK2240" s="8"/>
      <c r="AL2240" s="8"/>
      <c r="AM2240" s="8"/>
      <c r="AN2240" s="8" t="s">
        <v>14934</v>
      </c>
      <c r="AO2240" s="8" t="s">
        <v>14935</v>
      </c>
      <c r="AP2240" s="29" t="s">
        <v>14933</v>
      </c>
      <c r="AQ2240" s="11">
        <v>22209.0</v>
      </c>
    </row>
    <row r="2241">
      <c r="A2241" s="8" t="str">
        <f t="shared" si="1"/>
        <v>Aaron Watson</v>
      </c>
      <c r="B2241" s="51" t="s">
        <v>14920</v>
      </c>
      <c r="C2241" s="8" t="s">
        <v>14456</v>
      </c>
      <c r="D2241" s="9" t="s">
        <v>5896</v>
      </c>
      <c r="E2241" s="8" t="s">
        <v>14921</v>
      </c>
      <c r="F2241" s="8" t="s">
        <v>3309</v>
      </c>
      <c r="G2241" s="51" t="s">
        <v>12642</v>
      </c>
      <c r="H2241" s="8" t="s">
        <v>14922</v>
      </c>
      <c r="I2241" s="8" t="s">
        <v>49</v>
      </c>
      <c r="J2241" s="10">
        <v>3.52</v>
      </c>
      <c r="K2241" s="13" t="s">
        <v>14923</v>
      </c>
      <c r="L2241" s="8"/>
      <c r="M2241" s="8"/>
      <c r="N2241" s="51" t="s">
        <v>14974</v>
      </c>
      <c r="O2241" s="51" t="s">
        <v>52</v>
      </c>
      <c r="P2241" s="51"/>
      <c r="Q2241" s="51"/>
      <c r="R2241" s="51" t="s">
        <v>171</v>
      </c>
      <c r="S2241" s="51" t="s">
        <v>5529</v>
      </c>
      <c r="T2241" s="11" t="str">
        <f t="shared" si="2"/>
        <v>Aaron Watson</v>
      </c>
      <c r="U2241" s="51" t="s">
        <v>106</v>
      </c>
      <c r="V2241" s="51" t="s">
        <v>14975</v>
      </c>
      <c r="W2241" s="51" t="s">
        <v>14968</v>
      </c>
      <c r="X2241" s="51" t="s">
        <v>14928</v>
      </c>
      <c r="Y2241" s="12" t="s">
        <v>14976</v>
      </c>
      <c r="Z2241" s="8" t="s">
        <v>60</v>
      </c>
      <c r="AA2241" s="8" t="s">
        <v>60</v>
      </c>
      <c r="AB2241" s="12" t="s">
        <v>14947</v>
      </c>
      <c r="AC2241" s="8" t="s">
        <v>60</v>
      </c>
      <c r="AD2241" s="12" t="s">
        <v>14948</v>
      </c>
      <c r="AE2241" s="8" t="s">
        <v>14932</v>
      </c>
      <c r="AF2241" s="8" t="s">
        <v>14933</v>
      </c>
      <c r="AG2241" s="8" t="s">
        <v>5913</v>
      </c>
      <c r="AH2241" s="8" t="s">
        <v>194</v>
      </c>
      <c r="AI2241" s="8" t="s">
        <v>66</v>
      </c>
      <c r="AJ2241" s="8"/>
      <c r="AK2241" s="8"/>
      <c r="AL2241" s="8"/>
      <c r="AM2241" s="8"/>
      <c r="AN2241" s="8" t="s">
        <v>14934</v>
      </c>
      <c r="AO2241" s="8" t="s">
        <v>14935</v>
      </c>
      <c r="AP2241" s="29" t="s">
        <v>14933</v>
      </c>
      <c r="AQ2241" s="11">
        <v>22209.0</v>
      </c>
    </row>
    <row r="2242">
      <c r="A2242" s="8" t="str">
        <f t="shared" si="1"/>
        <v>Dan Rietberg</v>
      </c>
      <c r="B2242" s="51" t="s">
        <v>14920</v>
      </c>
      <c r="C2242" s="8" t="s">
        <v>14456</v>
      </c>
      <c r="D2242" s="2" t="s">
        <v>5896</v>
      </c>
      <c r="E2242" s="8" t="s">
        <v>14921</v>
      </c>
      <c r="F2242" s="8" t="s">
        <v>3309</v>
      </c>
      <c r="G2242" s="51" t="s">
        <v>12642</v>
      </c>
      <c r="H2242" s="13" t="s">
        <v>14922</v>
      </c>
      <c r="I2242" s="8" t="s">
        <v>49</v>
      </c>
      <c r="J2242" s="10">
        <v>3.52</v>
      </c>
      <c r="K2242" s="13" t="s">
        <v>14923</v>
      </c>
      <c r="L2242" s="8"/>
      <c r="M2242" s="8"/>
      <c r="N2242" s="51" t="s">
        <v>14977</v>
      </c>
      <c r="O2242" s="51" t="s">
        <v>52</v>
      </c>
      <c r="P2242" s="51"/>
      <c r="Q2242" s="51"/>
      <c r="R2242" s="51" t="s">
        <v>344</v>
      </c>
      <c r="S2242" s="51" t="s">
        <v>14978</v>
      </c>
      <c r="T2242" s="11" t="str">
        <f t="shared" si="2"/>
        <v>Dan Rietberg</v>
      </c>
      <c r="U2242" s="51" t="s">
        <v>106</v>
      </c>
      <c r="V2242" s="51"/>
      <c r="W2242" s="51"/>
      <c r="X2242" s="51" t="s">
        <v>14928</v>
      </c>
      <c r="Y2242" s="51" t="s">
        <v>60</v>
      </c>
      <c r="Z2242" s="56" t="s">
        <v>14958</v>
      </c>
      <c r="AA2242" s="51" t="s">
        <v>60</v>
      </c>
      <c r="AB2242" s="56" t="s">
        <v>14930</v>
      </c>
      <c r="AC2242" s="51" t="s">
        <v>60</v>
      </c>
      <c r="AD2242" s="56" t="s">
        <v>14948</v>
      </c>
      <c r="AE2242" s="51" t="s">
        <v>14932</v>
      </c>
      <c r="AF2242" s="8" t="s">
        <v>14933</v>
      </c>
      <c r="AG2242" s="8" t="s">
        <v>5913</v>
      </c>
      <c r="AH2242" s="8" t="s">
        <v>194</v>
      </c>
      <c r="AI2242" s="8" t="s">
        <v>66</v>
      </c>
      <c r="AJ2242" s="8"/>
      <c r="AK2242" s="8"/>
      <c r="AL2242" s="8"/>
      <c r="AM2242" s="8"/>
      <c r="AN2242" s="8" t="s">
        <v>14934</v>
      </c>
      <c r="AO2242" s="8" t="s">
        <v>14935</v>
      </c>
      <c r="AP2242" s="29" t="s">
        <v>14933</v>
      </c>
      <c r="AQ2242" s="11">
        <v>22209.0</v>
      </c>
    </row>
    <row r="2243">
      <c r="A2243" s="8" t="str">
        <f t="shared" si="1"/>
        <v>Brian Thill</v>
      </c>
      <c r="B2243" s="51" t="s">
        <v>14979</v>
      </c>
      <c r="C2243" s="8" t="s">
        <v>14980</v>
      </c>
      <c r="D2243" s="2" t="s">
        <v>5896</v>
      </c>
      <c r="E2243" s="8" t="s">
        <v>14981</v>
      </c>
      <c r="F2243" s="8" t="s">
        <v>3309</v>
      </c>
      <c r="G2243" s="51" t="s">
        <v>12642</v>
      </c>
      <c r="H2243" s="13" t="s">
        <v>14982</v>
      </c>
      <c r="I2243" s="8" t="s">
        <v>12910</v>
      </c>
      <c r="J2243" s="10">
        <v>3.89</v>
      </c>
      <c r="K2243" s="13" t="s">
        <v>14983</v>
      </c>
      <c r="L2243" s="8"/>
      <c r="M2243" s="8" t="s">
        <v>14984</v>
      </c>
      <c r="N2243" s="51" t="s">
        <v>14985</v>
      </c>
      <c r="O2243" s="51" t="s">
        <v>52</v>
      </c>
      <c r="P2243" s="51"/>
      <c r="Q2243" s="51"/>
      <c r="R2243" s="51" t="s">
        <v>331</v>
      </c>
      <c r="S2243" s="51" t="s">
        <v>14986</v>
      </c>
      <c r="T2243" s="11" t="str">
        <f t="shared" si="2"/>
        <v>Brian Thill</v>
      </c>
      <c r="U2243" s="51" t="s">
        <v>2416</v>
      </c>
      <c r="V2243" s="51" t="s">
        <v>14987</v>
      </c>
      <c r="W2243" s="51"/>
      <c r="X2243" s="51" t="s">
        <v>14988</v>
      </c>
      <c r="Y2243" s="51" t="s">
        <v>60</v>
      </c>
      <c r="Z2243" s="56" t="s">
        <v>14989</v>
      </c>
      <c r="AA2243" s="51" t="s">
        <v>60</v>
      </c>
      <c r="AB2243" s="56" t="s">
        <v>14990</v>
      </c>
      <c r="AC2243" s="51" t="s">
        <v>60</v>
      </c>
      <c r="AD2243" s="56" t="s">
        <v>14991</v>
      </c>
      <c r="AE2243" s="51" t="s">
        <v>14992</v>
      </c>
      <c r="AF2243" s="8" t="s">
        <v>14981</v>
      </c>
      <c r="AG2243" s="8" t="s">
        <v>5913</v>
      </c>
      <c r="AH2243" s="8" t="s">
        <v>4581</v>
      </c>
      <c r="AI2243" s="8" t="s">
        <v>233</v>
      </c>
      <c r="AJ2243" s="8"/>
      <c r="AK2243" s="8" t="s">
        <v>1502</v>
      </c>
      <c r="AL2243" s="8" t="s">
        <v>14993</v>
      </c>
      <c r="AM2243" s="8" t="s">
        <v>2024</v>
      </c>
      <c r="AN2243" s="8" t="s">
        <v>14994</v>
      </c>
      <c r="AO2243" s="8" t="s">
        <v>14995</v>
      </c>
      <c r="AP2243" s="29" t="s">
        <v>14981</v>
      </c>
      <c r="AQ2243" s="11">
        <v>1486.0</v>
      </c>
    </row>
    <row r="2244">
      <c r="A2244" s="8" t="str">
        <f t="shared" si="1"/>
        <v>R.P. White</v>
      </c>
      <c r="B2244" s="51" t="s">
        <v>14979</v>
      </c>
      <c r="C2244" s="8" t="s">
        <v>14980</v>
      </c>
      <c r="D2244" s="9" t="s">
        <v>5896</v>
      </c>
      <c r="E2244" s="8" t="s">
        <v>14981</v>
      </c>
      <c r="F2244" s="8" t="s">
        <v>3309</v>
      </c>
      <c r="G2244" s="51" t="s">
        <v>12642</v>
      </c>
      <c r="H2244" s="8" t="s">
        <v>14982</v>
      </c>
      <c r="I2244" s="8" t="s">
        <v>12910</v>
      </c>
      <c r="J2244" s="10">
        <v>3.89</v>
      </c>
      <c r="K2244" s="13" t="s">
        <v>14983</v>
      </c>
      <c r="L2244" s="8"/>
      <c r="M2244" s="8" t="s">
        <v>10204</v>
      </c>
      <c r="N2244" s="51" t="s">
        <v>14996</v>
      </c>
      <c r="O2244" s="51" t="s">
        <v>52</v>
      </c>
      <c r="P2244" s="51"/>
      <c r="Q2244" s="51"/>
      <c r="R2244" s="51" t="s">
        <v>14997</v>
      </c>
      <c r="S2244" s="51" t="s">
        <v>105</v>
      </c>
      <c r="T2244" s="11" t="str">
        <f t="shared" si="2"/>
        <v>R.P. White</v>
      </c>
      <c r="U2244" s="51" t="s">
        <v>55</v>
      </c>
      <c r="V2244" s="51" t="s">
        <v>14998</v>
      </c>
      <c r="W2244" s="57" t="s">
        <v>14999</v>
      </c>
      <c r="X2244" s="51" t="s">
        <v>14988</v>
      </c>
      <c r="Y2244" s="8" t="s">
        <v>60</v>
      </c>
      <c r="Z2244" s="12" t="s">
        <v>14989</v>
      </c>
      <c r="AA2244" s="8" t="s">
        <v>60</v>
      </c>
      <c r="AB2244" s="12" t="s">
        <v>14990</v>
      </c>
      <c r="AC2244" s="8" t="s">
        <v>60</v>
      </c>
      <c r="AD2244" s="12" t="s">
        <v>14991</v>
      </c>
      <c r="AE2244" s="8" t="s">
        <v>14992</v>
      </c>
      <c r="AF2244" s="8" t="s">
        <v>14981</v>
      </c>
      <c r="AG2244" s="8" t="s">
        <v>5913</v>
      </c>
      <c r="AH2244" s="8" t="s">
        <v>4581</v>
      </c>
      <c r="AI2244" s="8" t="s">
        <v>233</v>
      </c>
      <c r="AJ2244" s="8"/>
      <c r="AK2244" s="8" t="s">
        <v>1502</v>
      </c>
      <c r="AL2244" s="8" t="s">
        <v>14993</v>
      </c>
      <c r="AM2244" s="8" t="s">
        <v>2024</v>
      </c>
      <c r="AN2244" s="8" t="s">
        <v>14994</v>
      </c>
      <c r="AO2244" s="8" t="s">
        <v>14995</v>
      </c>
      <c r="AP2244" s="29" t="s">
        <v>14981</v>
      </c>
      <c r="AQ2244" s="11">
        <v>1486.0</v>
      </c>
    </row>
    <row r="2245">
      <c r="A2245" s="8" t="str">
        <f t="shared" si="1"/>
        <v>Jessica Bridenthal</v>
      </c>
      <c r="B2245" s="51" t="s">
        <v>14979</v>
      </c>
      <c r="C2245" s="8" t="s">
        <v>14980</v>
      </c>
      <c r="D2245" s="9" t="s">
        <v>5896</v>
      </c>
      <c r="E2245" s="8" t="s">
        <v>14981</v>
      </c>
      <c r="F2245" s="8" t="s">
        <v>3309</v>
      </c>
      <c r="G2245" s="51" t="s">
        <v>12642</v>
      </c>
      <c r="H2245" s="8" t="s">
        <v>14982</v>
      </c>
      <c r="I2245" s="8" t="s">
        <v>12910</v>
      </c>
      <c r="J2245" s="10">
        <v>3.89</v>
      </c>
      <c r="K2245" s="13" t="s">
        <v>14983</v>
      </c>
      <c r="L2245" s="8"/>
      <c r="M2245" s="8" t="s">
        <v>10204</v>
      </c>
      <c r="N2245" s="51" t="s">
        <v>15000</v>
      </c>
      <c r="O2245" s="51" t="s">
        <v>52</v>
      </c>
      <c r="P2245" s="51"/>
      <c r="Q2245" s="51"/>
      <c r="R2245" s="51" t="s">
        <v>2511</v>
      </c>
      <c r="S2245" s="51" t="s">
        <v>15001</v>
      </c>
      <c r="T2245" s="11" t="str">
        <f t="shared" si="2"/>
        <v>Jessica Bridenthal</v>
      </c>
      <c r="U2245" s="51" t="s">
        <v>498</v>
      </c>
      <c r="V2245" s="51" t="s">
        <v>15002</v>
      </c>
      <c r="W2245" s="51"/>
      <c r="X2245" s="51" t="s">
        <v>14988</v>
      </c>
      <c r="Y2245" s="8" t="s">
        <v>60</v>
      </c>
      <c r="Z2245" s="12" t="s">
        <v>14989</v>
      </c>
      <c r="AA2245" s="12" t="s">
        <v>15003</v>
      </c>
      <c r="AB2245" s="12" t="s">
        <v>14990</v>
      </c>
      <c r="AC2245" s="12" t="s">
        <v>15004</v>
      </c>
      <c r="AD2245" s="12" t="s">
        <v>14991</v>
      </c>
      <c r="AE2245" s="8" t="s">
        <v>14992</v>
      </c>
      <c r="AF2245" s="8" t="s">
        <v>14981</v>
      </c>
      <c r="AG2245" s="8" t="s">
        <v>5913</v>
      </c>
      <c r="AH2245" s="8" t="s">
        <v>4581</v>
      </c>
      <c r="AI2245" s="8" t="s">
        <v>233</v>
      </c>
      <c r="AJ2245" s="8"/>
      <c r="AK2245" s="8" t="s">
        <v>1502</v>
      </c>
      <c r="AL2245" s="8" t="s">
        <v>14993</v>
      </c>
      <c r="AM2245" s="8" t="s">
        <v>2024</v>
      </c>
      <c r="AN2245" s="8" t="s">
        <v>14994</v>
      </c>
      <c r="AO2245" s="8" t="s">
        <v>14995</v>
      </c>
      <c r="AP2245" s="29" t="s">
        <v>14981</v>
      </c>
      <c r="AQ2245" s="11">
        <v>1486.0</v>
      </c>
    </row>
    <row r="2246">
      <c r="A2246" s="8" t="str">
        <f t="shared" si="1"/>
        <v>Justin Fawley</v>
      </c>
      <c r="B2246" s="51" t="s">
        <v>14979</v>
      </c>
      <c r="C2246" s="8" t="s">
        <v>14980</v>
      </c>
      <c r="D2246" s="9" t="s">
        <v>5896</v>
      </c>
      <c r="E2246" s="8" t="s">
        <v>14981</v>
      </c>
      <c r="F2246" s="8" t="s">
        <v>3309</v>
      </c>
      <c r="G2246" s="51" t="s">
        <v>12642</v>
      </c>
      <c r="H2246" s="8" t="s">
        <v>14982</v>
      </c>
      <c r="I2246" s="8" t="s">
        <v>12910</v>
      </c>
      <c r="J2246" s="10">
        <v>3.89</v>
      </c>
      <c r="K2246" s="13" t="s">
        <v>14983</v>
      </c>
      <c r="L2246" s="8"/>
      <c r="M2246" s="8" t="s">
        <v>10204</v>
      </c>
      <c r="N2246" s="51" t="s">
        <v>15005</v>
      </c>
      <c r="O2246" s="51" t="s">
        <v>52</v>
      </c>
      <c r="P2246" s="51"/>
      <c r="Q2246" s="51"/>
      <c r="R2246" s="51" t="s">
        <v>114</v>
      </c>
      <c r="S2246" s="51" t="s">
        <v>15006</v>
      </c>
      <c r="T2246" s="11" t="str">
        <f t="shared" si="2"/>
        <v>Justin Fawley</v>
      </c>
      <c r="U2246" s="51" t="s">
        <v>1858</v>
      </c>
      <c r="V2246" s="51" t="s">
        <v>15007</v>
      </c>
      <c r="W2246" s="51"/>
      <c r="X2246" s="51" t="s">
        <v>14988</v>
      </c>
      <c r="Y2246" s="12" t="s">
        <v>15008</v>
      </c>
      <c r="Z2246" s="12" t="s">
        <v>14989</v>
      </c>
      <c r="AA2246" s="8" t="s">
        <v>60</v>
      </c>
      <c r="AB2246" s="12" t="s">
        <v>14990</v>
      </c>
      <c r="AC2246" s="12" t="s">
        <v>15009</v>
      </c>
      <c r="AD2246" s="12" t="s">
        <v>14991</v>
      </c>
      <c r="AE2246" s="8" t="s">
        <v>14992</v>
      </c>
      <c r="AF2246" s="8" t="s">
        <v>14981</v>
      </c>
      <c r="AG2246" s="8" t="s">
        <v>5913</v>
      </c>
      <c r="AH2246" s="8" t="s">
        <v>4581</v>
      </c>
      <c r="AI2246" s="8" t="s">
        <v>233</v>
      </c>
      <c r="AJ2246" s="8"/>
      <c r="AK2246" s="8" t="s">
        <v>1502</v>
      </c>
      <c r="AL2246" s="8" t="s">
        <v>14993</v>
      </c>
      <c r="AM2246" s="8" t="s">
        <v>2024</v>
      </c>
      <c r="AN2246" s="8" t="s">
        <v>14994</v>
      </c>
      <c r="AO2246" s="8" t="s">
        <v>14995</v>
      </c>
      <c r="AP2246" s="29" t="s">
        <v>14981</v>
      </c>
      <c r="AQ2246" s="11">
        <v>1486.0</v>
      </c>
    </row>
    <row r="2247">
      <c r="A2247" s="8" t="str">
        <f t="shared" si="1"/>
        <v>AC Arena has been removed. </v>
      </c>
      <c r="B2247" s="51" t="s">
        <v>14979</v>
      </c>
      <c r="C2247" s="8" t="s">
        <v>14980</v>
      </c>
      <c r="D2247" s="9" t="s">
        <v>5896</v>
      </c>
      <c r="E2247" s="8" t="s">
        <v>14981</v>
      </c>
      <c r="F2247" s="8" t="s">
        <v>3309</v>
      </c>
      <c r="G2247" s="51" t="s">
        <v>12642</v>
      </c>
      <c r="H2247" s="8" t="s">
        <v>14982</v>
      </c>
      <c r="I2247" s="8" t="s">
        <v>12910</v>
      </c>
      <c r="J2247" s="10">
        <v>3.89</v>
      </c>
      <c r="K2247" s="8" t="s">
        <v>14983</v>
      </c>
      <c r="L2247" s="8"/>
      <c r="M2247" s="8" t="s">
        <v>10204</v>
      </c>
      <c r="N2247" s="51" t="s">
        <v>15010</v>
      </c>
      <c r="O2247" s="57" t="s">
        <v>52</v>
      </c>
      <c r="P2247" s="51"/>
      <c r="Q2247" s="51" t="s">
        <v>277</v>
      </c>
      <c r="R2247" s="57" t="s">
        <v>15011</v>
      </c>
      <c r="S2247" s="51"/>
      <c r="T2247" s="11" t="str">
        <f t="shared" si="2"/>
        <v>AC Arena has been removed. </v>
      </c>
      <c r="U2247" s="8"/>
      <c r="V2247" s="51"/>
      <c r="W2247" s="51"/>
      <c r="X2247" s="51" t="s">
        <v>14988</v>
      </c>
      <c r="Y2247" s="51" t="s">
        <v>60</v>
      </c>
      <c r="Z2247" s="56" t="s">
        <v>14989</v>
      </c>
      <c r="AA2247" s="51" t="s">
        <v>60</v>
      </c>
      <c r="AB2247" s="56" t="s">
        <v>14990</v>
      </c>
      <c r="AC2247" s="51" t="s">
        <v>60</v>
      </c>
      <c r="AD2247" s="56" t="s">
        <v>15012</v>
      </c>
      <c r="AE2247" s="51" t="s">
        <v>14992</v>
      </c>
      <c r="AF2247" s="8" t="s">
        <v>14981</v>
      </c>
      <c r="AG2247" s="8" t="s">
        <v>5913</v>
      </c>
      <c r="AH2247" s="8" t="s">
        <v>4581</v>
      </c>
      <c r="AI2247" s="8" t="s">
        <v>233</v>
      </c>
      <c r="AJ2247" s="8"/>
      <c r="AK2247" s="13" t="s">
        <v>1502</v>
      </c>
      <c r="AL2247" s="13" t="s">
        <v>14993</v>
      </c>
      <c r="AM2247" s="13" t="s">
        <v>2024</v>
      </c>
      <c r="AN2247" s="8" t="s">
        <v>14994</v>
      </c>
      <c r="AO2247" s="8" t="s">
        <v>15013</v>
      </c>
      <c r="AP2247" s="29" t="s">
        <v>14981</v>
      </c>
      <c r="AQ2247" s="11">
        <v>1486.0</v>
      </c>
    </row>
    <row r="2248">
      <c r="A2248" s="8" t="str">
        <f t="shared" si="1"/>
        <v>Jenna Fleming</v>
      </c>
      <c r="B2248" s="51" t="s">
        <v>15014</v>
      </c>
      <c r="C2248" s="51" t="s">
        <v>14456</v>
      </c>
      <c r="D2248" s="9" t="s">
        <v>5896</v>
      </c>
      <c r="E2248" s="8" t="s">
        <v>15015</v>
      </c>
      <c r="F2248" s="8" t="s">
        <v>3309</v>
      </c>
      <c r="G2248" s="51" t="s">
        <v>12642</v>
      </c>
      <c r="H2248" s="8" t="s">
        <v>15016</v>
      </c>
      <c r="I2248" s="59" t="s">
        <v>49</v>
      </c>
      <c r="J2248" s="60">
        <v>3.26</v>
      </c>
      <c r="K2248" s="51" t="s">
        <v>15017</v>
      </c>
      <c r="L2248" s="8"/>
      <c r="M2248" s="8"/>
      <c r="N2248" s="51" t="s">
        <v>15018</v>
      </c>
      <c r="O2248" s="51" t="s">
        <v>52</v>
      </c>
      <c r="P2248" s="51"/>
      <c r="Q2248" s="51"/>
      <c r="R2248" s="51" t="s">
        <v>7201</v>
      </c>
      <c r="S2248" s="51" t="s">
        <v>15019</v>
      </c>
      <c r="T2248" s="11" t="str">
        <f t="shared" si="2"/>
        <v>Jenna Fleming</v>
      </c>
      <c r="U2248" s="51" t="s">
        <v>412</v>
      </c>
      <c r="V2248" s="51"/>
      <c r="W2248" s="51"/>
      <c r="X2248" s="51" t="s">
        <v>15020</v>
      </c>
      <c r="Y2248" s="51" t="s">
        <v>60</v>
      </c>
      <c r="Z2248" s="51" t="s">
        <v>60</v>
      </c>
      <c r="AA2248" s="51" t="s">
        <v>60</v>
      </c>
      <c r="AB2248" s="51" t="s">
        <v>60</v>
      </c>
      <c r="AC2248" s="51" t="s">
        <v>60</v>
      </c>
      <c r="AD2248" s="56" t="s">
        <v>15021</v>
      </c>
      <c r="AE2248" s="51" t="s">
        <v>15022</v>
      </c>
      <c r="AF2248" s="8" t="s">
        <v>15023</v>
      </c>
      <c r="AG2248" s="8" t="s">
        <v>5913</v>
      </c>
      <c r="AH2248" s="8" t="s">
        <v>194</v>
      </c>
      <c r="AI2248" s="8" t="s">
        <v>66</v>
      </c>
      <c r="AJ2248" s="8"/>
      <c r="AK2248" s="59" t="s">
        <v>3543</v>
      </c>
      <c r="AL2248" s="59" t="s">
        <v>1069</v>
      </c>
      <c r="AM2248" s="59" t="s">
        <v>1379</v>
      </c>
      <c r="AN2248" s="59" t="s">
        <v>15024</v>
      </c>
      <c r="AO2248" s="59" t="s">
        <v>15025</v>
      </c>
      <c r="AP2248" s="29" t="s">
        <v>15023</v>
      </c>
      <c r="AQ2248" s="11">
        <v>2099.0</v>
      </c>
    </row>
    <row r="2249">
      <c r="A2249" s="8" t="str">
        <f t="shared" si="1"/>
        <v>Aaron Nachazel</v>
      </c>
      <c r="B2249" s="51" t="s">
        <v>15014</v>
      </c>
      <c r="C2249" s="8" t="s">
        <v>14456</v>
      </c>
      <c r="D2249" s="9" t="s">
        <v>5896</v>
      </c>
      <c r="E2249" s="8" t="s">
        <v>15015</v>
      </c>
      <c r="F2249" s="8" t="s">
        <v>3309</v>
      </c>
      <c r="G2249" s="51" t="s">
        <v>12642</v>
      </c>
      <c r="H2249" s="8" t="s">
        <v>15016</v>
      </c>
      <c r="I2249" s="59" t="s">
        <v>49</v>
      </c>
      <c r="J2249" s="60">
        <v>3.26</v>
      </c>
      <c r="K2249" s="51" t="s">
        <v>15017</v>
      </c>
      <c r="L2249" s="8"/>
      <c r="M2249" s="8"/>
      <c r="N2249" s="51" t="s">
        <v>15026</v>
      </c>
      <c r="O2249" s="51" t="s">
        <v>52</v>
      </c>
      <c r="P2249" s="51"/>
      <c r="Q2249" s="51"/>
      <c r="R2249" s="51" t="s">
        <v>171</v>
      </c>
      <c r="S2249" s="51" t="s">
        <v>15027</v>
      </c>
      <c r="T2249" s="11" t="str">
        <f t="shared" si="2"/>
        <v>Aaron Nachazel</v>
      </c>
      <c r="U2249" s="51" t="s">
        <v>412</v>
      </c>
      <c r="V2249" s="51"/>
      <c r="W2249" s="51"/>
      <c r="X2249" s="51" t="s">
        <v>15020</v>
      </c>
      <c r="Y2249" s="51" t="s">
        <v>60</v>
      </c>
      <c r="Z2249" s="56" t="s">
        <v>15028</v>
      </c>
      <c r="AA2249" s="51" t="s">
        <v>60</v>
      </c>
      <c r="AB2249" s="56" t="s">
        <v>15029</v>
      </c>
      <c r="AC2249" s="56" t="s">
        <v>15030</v>
      </c>
      <c r="AD2249" s="56" t="s">
        <v>15021</v>
      </c>
      <c r="AE2249" s="51" t="s">
        <v>15022</v>
      </c>
      <c r="AF2249" s="8" t="s">
        <v>15023</v>
      </c>
      <c r="AG2249" s="8" t="s">
        <v>5913</v>
      </c>
      <c r="AH2249" s="8" t="s">
        <v>194</v>
      </c>
      <c r="AI2249" s="8" t="s">
        <v>66</v>
      </c>
      <c r="AJ2249" s="8"/>
      <c r="AK2249" s="59" t="s">
        <v>3543</v>
      </c>
      <c r="AL2249" s="59" t="s">
        <v>1069</v>
      </c>
      <c r="AM2249" s="59" t="s">
        <v>1379</v>
      </c>
      <c r="AN2249" s="59" t="s">
        <v>15024</v>
      </c>
      <c r="AO2249" s="59" t="s">
        <v>15025</v>
      </c>
      <c r="AP2249" s="29" t="s">
        <v>15023</v>
      </c>
      <c r="AQ2249" s="11">
        <v>2099.0</v>
      </c>
    </row>
    <row r="2250">
      <c r="A2250" s="8" t="str">
        <f t="shared" si="1"/>
        <v>Matt Stith</v>
      </c>
      <c r="B2250" s="51" t="s">
        <v>15014</v>
      </c>
      <c r="C2250" s="8" t="s">
        <v>14456</v>
      </c>
      <c r="D2250" s="2" t="s">
        <v>5896</v>
      </c>
      <c r="E2250" s="8" t="s">
        <v>15015</v>
      </c>
      <c r="F2250" s="8" t="s">
        <v>3309</v>
      </c>
      <c r="G2250" s="51" t="s">
        <v>12642</v>
      </c>
      <c r="H2250" s="8" t="s">
        <v>15016</v>
      </c>
      <c r="I2250" s="8" t="s">
        <v>49</v>
      </c>
      <c r="J2250" s="10">
        <v>3.26</v>
      </c>
      <c r="K2250" s="8" t="s">
        <v>15017</v>
      </c>
      <c r="L2250" s="8"/>
      <c r="M2250" s="8"/>
      <c r="N2250" s="51" t="s">
        <v>15031</v>
      </c>
      <c r="O2250" s="51" t="s">
        <v>52</v>
      </c>
      <c r="P2250" s="51"/>
      <c r="Q2250" s="51"/>
      <c r="R2250" s="51" t="s">
        <v>771</v>
      </c>
      <c r="S2250" s="51" t="s">
        <v>15032</v>
      </c>
      <c r="T2250" s="11" t="str">
        <f t="shared" si="2"/>
        <v>Matt Stith</v>
      </c>
      <c r="U2250" s="51" t="s">
        <v>55</v>
      </c>
      <c r="V2250" s="51" t="s">
        <v>15033</v>
      </c>
      <c r="W2250" s="51" t="s">
        <v>15034</v>
      </c>
      <c r="X2250" s="51" t="s">
        <v>15020</v>
      </c>
      <c r="Y2250" s="51" t="s">
        <v>60</v>
      </c>
      <c r="Z2250" s="56" t="s">
        <v>15028</v>
      </c>
      <c r="AA2250" s="51" t="s">
        <v>60</v>
      </c>
      <c r="AB2250" s="56" t="s">
        <v>15029</v>
      </c>
      <c r="AC2250" s="51" t="s">
        <v>60</v>
      </c>
      <c r="AD2250" s="56" t="s">
        <v>15021</v>
      </c>
      <c r="AE2250" s="51" t="s">
        <v>15022</v>
      </c>
      <c r="AF2250" s="8" t="s">
        <v>15023</v>
      </c>
      <c r="AG2250" s="8" t="s">
        <v>5913</v>
      </c>
      <c r="AH2250" s="8" t="s">
        <v>194</v>
      </c>
      <c r="AI2250" s="8" t="s">
        <v>66</v>
      </c>
      <c r="AJ2250" s="8"/>
      <c r="AK2250" s="8" t="s">
        <v>3543</v>
      </c>
      <c r="AL2250" s="8" t="s">
        <v>1069</v>
      </c>
      <c r="AM2250" s="8" t="s">
        <v>1379</v>
      </c>
      <c r="AN2250" s="8" t="s">
        <v>15024</v>
      </c>
      <c r="AO2250" s="8" t="s">
        <v>15035</v>
      </c>
      <c r="AP2250" s="29" t="s">
        <v>15023</v>
      </c>
      <c r="AQ2250" s="11">
        <v>2099.0</v>
      </c>
    </row>
    <row r="2251">
      <c r="A2251" s="8" t="str">
        <f t="shared" si="1"/>
        <v>Adam Grifka</v>
      </c>
      <c r="B2251" s="51" t="s">
        <v>15014</v>
      </c>
      <c r="C2251" s="8" t="s">
        <v>14456</v>
      </c>
      <c r="D2251" s="2" t="s">
        <v>5896</v>
      </c>
      <c r="E2251" s="8" t="s">
        <v>15015</v>
      </c>
      <c r="F2251" s="8" t="s">
        <v>3309</v>
      </c>
      <c r="G2251" s="51" t="s">
        <v>12642</v>
      </c>
      <c r="H2251" s="8" t="s">
        <v>15016</v>
      </c>
      <c r="I2251" s="8" t="s">
        <v>49</v>
      </c>
      <c r="J2251" s="10">
        <v>3.26</v>
      </c>
      <c r="K2251" s="8" t="s">
        <v>15017</v>
      </c>
      <c r="L2251" s="8" t="s">
        <v>86</v>
      </c>
      <c r="M2251" s="8" t="s">
        <v>86</v>
      </c>
      <c r="N2251" s="51" t="s">
        <v>15036</v>
      </c>
      <c r="O2251" s="51" t="s">
        <v>52</v>
      </c>
      <c r="P2251" s="51"/>
      <c r="Q2251" s="51"/>
      <c r="R2251" s="51" t="s">
        <v>513</v>
      </c>
      <c r="S2251" s="51" t="s">
        <v>15037</v>
      </c>
      <c r="T2251" s="11" t="str">
        <f t="shared" si="2"/>
        <v>Adam Grifka</v>
      </c>
      <c r="U2251" s="51" t="s">
        <v>80</v>
      </c>
      <c r="V2251" s="51" t="s">
        <v>15038</v>
      </c>
      <c r="W2251" s="51" t="s">
        <v>86</v>
      </c>
      <c r="X2251" s="51" t="s">
        <v>15020</v>
      </c>
      <c r="Y2251" s="51" t="s">
        <v>60</v>
      </c>
      <c r="Z2251" s="56" t="s">
        <v>15028</v>
      </c>
      <c r="AA2251" s="51" t="s">
        <v>60</v>
      </c>
      <c r="AB2251" s="56" t="s">
        <v>15029</v>
      </c>
      <c r="AC2251" s="56" t="s">
        <v>15039</v>
      </c>
      <c r="AD2251" s="56" t="s">
        <v>15021</v>
      </c>
      <c r="AE2251" s="51" t="s">
        <v>15022</v>
      </c>
      <c r="AF2251" s="8" t="s">
        <v>15023</v>
      </c>
      <c r="AG2251" s="8" t="s">
        <v>5913</v>
      </c>
      <c r="AH2251" s="8" t="s">
        <v>194</v>
      </c>
      <c r="AI2251" s="8" t="s">
        <v>66</v>
      </c>
      <c r="AJ2251" s="8" t="s">
        <v>86</v>
      </c>
      <c r="AK2251" s="8" t="s">
        <v>3543</v>
      </c>
      <c r="AL2251" s="8" t="s">
        <v>1069</v>
      </c>
      <c r="AM2251" s="8" t="s">
        <v>1379</v>
      </c>
      <c r="AN2251" s="8" t="s">
        <v>15024</v>
      </c>
      <c r="AO2251" s="8" t="s">
        <v>15035</v>
      </c>
      <c r="AP2251" s="29" t="s">
        <v>15023</v>
      </c>
      <c r="AQ2251" s="11">
        <v>2099.0</v>
      </c>
    </row>
    <row r="2252">
      <c r="A2252" s="8" t="str">
        <f t="shared" si="1"/>
        <v>Dwayne Thompson</v>
      </c>
      <c r="B2252" s="51" t="s">
        <v>15014</v>
      </c>
      <c r="C2252" s="8" t="s">
        <v>14456</v>
      </c>
      <c r="D2252" s="2" t="s">
        <v>5896</v>
      </c>
      <c r="E2252" s="8" t="s">
        <v>15015</v>
      </c>
      <c r="F2252" s="8" t="s">
        <v>3309</v>
      </c>
      <c r="G2252" s="51" t="s">
        <v>12642</v>
      </c>
      <c r="H2252" s="8" t="s">
        <v>15016</v>
      </c>
      <c r="I2252" s="8" t="s">
        <v>49</v>
      </c>
      <c r="J2252" s="10">
        <v>3.26</v>
      </c>
      <c r="K2252" s="8" t="s">
        <v>15017</v>
      </c>
      <c r="L2252" s="8"/>
      <c r="M2252" s="8"/>
      <c r="N2252" s="51" t="s">
        <v>15040</v>
      </c>
      <c r="O2252" s="51" t="s">
        <v>52</v>
      </c>
      <c r="P2252" s="51"/>
      <c r="Q2252" s="51"/>
      <c r="R2252" s="51" t="s">
        <v>15041</v>
      </c>
      <c r="S2252" s="51" t="s">
        <v>3414</v>
      </c>
      <c r="T2252" s="11" t="str">
        <f t="shared" si="2"/>
        <v>Dwayne Thompson</v>
      </c>
      <c r="U2252" s="51" t="s">
        <v>80</v>
      </c>
      <c r="V2252" s="51" t="s">
        <v>15042</v>
      </c>
      <c r="W2252" s="51"/>
      <c r="X2252" s="51" t="s">
        <v>15020</v>
      </c>
      <c r="Y2252" s="51" t="s">
        <v>60</v>
      </c>
      <c r="Z2252" s="56" t="s">
        <v>15028</v>
      </c>
      <c r="AA2252" s="51" t="s">
        <v>60</v>
      </c>
      <c r="AB2252" s="56" t="s">
        <v>15029</v>
      </c>
      <c r="AC2252" s="51" t="s">
        <v>60</v>
      </c>
      <c r="AD2252" s="56" t="s">
        <v>15021</v>
      </c>
      <c r="AE2252" s="51" t="s">
        <v>15022</v>
      </c>
      <c r="AF2252" s="8" t="s">
        <v>15023</v>
      </c>
      <c r="AG2252" s="8" t="s">
        <v>5913</v>
      </c>
      <c r="AH2252" s="8" t="s">
        <v>194</v>
      </c>
      <c r="AI2252" s="8" t="s">
        <v>66</v>
      </c>
      <c r="AJ2252" s="8"/>
      <c r="AK2252" s="8" t="s">
        <v>3543</v>
      </c>
      <c r="AL2252" s="8" t="s">
        <v>1069</v>
      </c>
      <c r="AM2252" s="8" t="s">
        <v>1379</v>
      </c>
      <c r="AN2252" s="8" t="s">
        <v>15024</v>
      </c>
      <c r="AO2252" s="8" t="s">
        <v>15035</v>
      </c>
      <c r="AP2252" s="29" t="s">
        <v>15023</v>
      </c>
      <c r="AQ2252" s="11">
        <v>2099.0</v>
      </c>
    </row>
    <row r="2253">
      <c r="A2253" s="8" t="str">
        <f t="shared" si="1"/>
        <v>Robert Young</v>
      </c>
      <c r="B2253" s="51" t="s">
        <v>15043</v>
      </c>
      <c r="C2253" s="8" t="s">
        <v>14456</v>
      </c>
      <c r="D2253" s="9" t="s">
        <v>5896</v>
      </c>
      <c r="E2253" s="8" t="s">
        <v>15044</v>
      </c>
      <c r="F2253" s="8" t="s">
        <v>3309</v>
      </c>
      <c r="G2253" s="51" t="s">
        <v>12642</v>
      </c>
      <c r="H2253" s="13" t="s">
        <v>15045</v>
      </c>
      <c r="I2253" s="8" t="s">
        <v>49</v>
      </c>
      <c r="J2253" s="10">
        <v>3.72</v>
      </c>
      <c r="K2253" s="13" t="s">
        <v>15046</v>
      </c>
      <c r="L2253" s="8" t="s">
        <v>659</v>
      </c>
      <c r="M2253" s="8"/>
      <c r="N2253" s="51" t="s">
        <v>15047</v>
      </c>
      <c r="O2253" s="51" t="s">
        <v>52</v>
      </c>
      <c r="P2253" s="51"/>
      <c r="Q2253" s="51"/>
      <c r="R2253" s="51" t="s">
        <v>2577</v>
      </c>
      <c r="S2253" s="51" t="s">
        <v>2820</v>
      </c>
      <c r="T2253" s="11" t="str">
        <f t="shared" si="2"/>
        <v>Robert Young</v>
      </c>
      <c r="U2253" s="57" t="s">
        <v>55</v>
      </c>
      <c r="V2253" s="51" t="s">
        <v>15048</v>
      </c>
      <c r="W2253" s="51" t="s">
        <v>15049</v>
      </c>
      <c r="X2253" s="51" t="s">
        <v>15050</v>
      </c>
      <c r="Y2253" s="8" t="s">
        <v>60</v>
      </c>
      <c r="Z2253" s="8" t="s">
        <v>60</v>
      </c>
      <c r="AA2253" s="8" t="s">
        <v>60</v>
      </c>
      <c r="AB2253" s="12" t="s">
        <v>15051</v>
      </c>
      <c r="AC2253" s="8" t="s">
        <v>60</v>
      </c>
      <c r="AD2253" s="8" t="s">
        <v>60</v>
      </c>
      <c r="AE2253" s="8"/>
      <c r="AF2253" s="8" t="s">
        <v>15052</v>
      </c>
      <c r="AG2253" s="8" t="s">
        <v>5913</v>
      </c>
      <c r="AH2253" s="8" t="s">
        <v>4581</v>
      </c>
      <c r="AI2253" s="8" t="s">
        <v>66</v>
      </c>
      <c r="AJ2253" s="8"/>
      <c r="AK2253" s="8" t="s">
        <v>1851</v>
      </c>
      <c r="AL2253" s="8" t="s">
        <v>3619</v>
      </c>
      <c r="AM2253" s="8" t="s">
        <v>2365</v>
      </c>
      <c r="AN2253" s="8" t="s">
        <v>15053</v>
      </c>
      <c r="AO2253" s="8" t="s">
        <v>15054</v>
      </c>
      <c r="AP2253" s="29" t="s">
        <v>15052</v>
      </c>
      <c r="AQ2253" s="11">
        <v>5811.0</v>
      </c>
    </row>
    <row r="2254">
      <c r="A2254" s="8" t="str">
        <f t="shared" si="1"/>
        <v>Karah McElhone</v>
      </c>
      <c r="B2254" s="51" t="s">
        <v>15043</v>
      </c>
      <c r="C2254" s="8" t="s">
        <v>14456</v>
      </c>
      <c r="D2254" s="9" t="s">
        <v>5896</v>
      </c>
      <c r="E2254" s="8" t="s">
        <v>15044</v>
      </c>
      <c r="F2254" s="8" t="s">
        <v>3309</v>
      </c>
      <c r="G2254" s="51" t="s">
        <v>12642</v>
      </c>
      <c r="H2254" s="8" t="s">
        <v>15045</v>
      </c>
      <c r="I2254" s="8" t="s">
        <v>49</v>
      </c>
      <c r="J2254" s="10">
        <v>3.72</v>
      </c>
      <c r="K2254" s="13" t="s">
        <v>15046</v>
      </c>
      <c r="L2254" s="8" t="s">
        <v>659</v>
      </c>
      <c r="M2254" s="8"/>
      <c r="N2254" s="51" t="s">
        <v>15055</v>
      </c>
      <c r="O2254" s="51" t="s">
        <v>52</v>
      </c>
      <c r="P2254" s="51"/>
      <c r="Q2254" s="51"/>
      <c r="R2254" s="51" t="s">
        <v>15056</v>
      </c>
      <c r="S2254" s="51" t="s">
        <v>15057</v>
      </c>
      <c r="T2254" s="11" t="str">
        <f t="shared" si="2"/>
        <v>Karah McElhone</v>
      </c>
      <c r="U2254" s="57" t="s">
        <v>76</v>
      </c>
      <c r="V2254" s="51" t="s">
        <v>15058</v>
      </c>
      <c r="W2254" s="51"/>
      <c r="X2254" s="51" t="s">
        <v>15050</v>
      </c>
      <c r="Y2254" s="51" t="s">
        <v>60</v>
      </c>
      <c r="Z2254" s="56" t="s">
        <v>15059</v>
      </c>
      <c r="AA2254" s="51" t="s">
        <v>60</v>
      </c>
      <c r="AB2254" s="56" t="s">
        <v>15051</v>
      </c>
      <c r="AC2254" s="51" t="s">
        <v>60</v>
      </c>
      <c r="AD2254" s="56" t="s">
        <v>15060</v>
      </c>
      <c r="AE2254" s="8"/>
      <c r="AF2254" s="8" t="s">
        <v>15052</v>
      </c>
      <c r="AG2254" s="8" t="s">
        <v>5913</v>
      </c>
      <c r="AH2254" s="8" t="s">
        <v>4581</v>
      </c>
      <c r="AI2254" s="8" t="s">
        <v>66</v>
      </c>
      <c r="AJ2254" s="8"/>
      <c r="AK2254" s="8" t="s">
        <v>1851</v>
      </c>
      <c r="AL2254" s="8" t="s">
        <v>3619</v>
      </c>
      <c r="AM2254" s="8" t="s">
        <v>2365</v>
      </c>
      <c r="AN2254" s="8" t="s">
        <v>15053</v>
      </c>
      <c r="AO2254" s="8" t="s">
        <v>15054</v>
      </c>
      <c r="AP2254" s="29" t="s">
        <v>15052</v>
      </c>
      <c r="AQ2254" s="11">
        <v>5811.0</v>
      </c>
    </row>
    <row r="2255">
      <c r="A2255" s="8" t="str">
        <f t="shared" si="1"/>
        <v>Wesley Beck</v>
      </c>
      <c r="B2255" s="51" t="s">
        <v>15043</v>
      </c>
      <c r="C2255" s="8" t="s">
        <v>14456</v>
      </c>
      <c r="D2255" s="9" t="s">
        <v>5896</v>
      </c>
      <c r="E2255" s="8" t="s">
        <v>15044</v>
      </c>
      <c r="F2255" s="8" t="s">
        <v>3309</v>
      </c>
      <c r="G2255" s="51" t="s">
        <v>12642</v>
      </c>
      <c r="H2255" s="8" t="s">
        <v>15045</v>
      </c>
      <c r="I2255" s="8" t="s">
        <v>49</v>
      </c>
      <c r="J2255" s="10">
        <v>3.72</v>
      </c>
      <c r="K2255" s="13" t="s">
        <v>15046</v>
      </c>
      <c r="L2255" s="8" t="s">
        <v>659</v>
      </c>
      <c r="M2255" s="8"/>
      <c r="N2255" s="51" t="s">
        <v>15061</v>
      </c>
      <c r="O2255" s="51" t="s">
        <v>52</v>
      </c>
      <c r="P2255" s="51"/>
      <c r="Q2255" s="51"/>
      <c r="R2255" s="51" t="s">
        <v>6879</v>
      </c>
      <c r="S2255" s="51" t="s">
        <v>15062</v>
      </c>
      <c r="T2255" s="11" t="str">
        <f t="shared" si="2"/>
        <v>Wesley Beck</v>
      </c>
      <c r="U2255" s="57" t="s">
        <v>76</v>
      </c>
      <c r="V2255" s="51" t="s">
        <v>15063</v>
      </c>
      <c r="W2255" s="51"/>
      <c r="X2255" s="51" t="s">
        <v>15050</v>
      </c>
      <c r="Y2255" s="51" t="s">
        <v>60</v>
      </c>
      <c r="Z2255" s="56" t="s">
        <v>15059</v>
      </c>
      <c r="AA2255" s="51" t="s">
        <v>60</v>
      </c>
      <c r="AB2255" s="56" t="s">
        <v>15051</v>
      </c>
      <c r="AC2255" s="51" t="s">
        <v>60</v>
      </c>
      <c r="AD2255" s="56" t="s">
        <v>15060</v>
      </c>
      <c r="AE2255" s="8"/>
      <c r="AF2255" s="8" t="s">
        <v>15052</v>
      </c>
      <c r="AG2255" s="8" t="s">
        <v>5913</v>
      </c>
      <c r="AH2255" s="8" t="s">
        <v>4581</v>
      </c>
      <c r="AI2255" s="8" t="s">
        <v>66</v>
      </c>
      <c r="AJ2255" s="8"/>
      <c r="AK2255" s="8" t="s">
        <v>1851</v>
      </c>
      <c r="AL2255" s="8" t="s">
        <v>3619</v>
      </c>
      <c r="AM2255" s="8" t="s">
        <v>2365</v>
      </c>
      <c r="AN2255" s="8" t="s">
        <v>15053</v>
      </c>
      <c r="AO2255" s="8" t="s">
        <v>15054</v>
      </c>
      <c r="AP2255" s="29" t="s">
        <v>15052</v>
      </c>
      <c r="AQ2255" s="11">
        <v>5811.0</v>
      </c>
    </row>
    <row r="2256">
      <c r="A2256" s="8" t="str">
        <f t="shared" si="1"/>
        <v>Luke Moore</v>
      </c>
      <c r="B2256" s="51" t="s">
        <v>15043</v>
      </c>
      <c r="C2256" s="8" t="s">
        <v>14456</v>
      </c>
      <c r="D2256" s="9" t="s">
        <v>5896</v>
      </c>
      <c r="E2256" s="8" t="s">
        <v>15044</v>
      </c>
      <c r="F2256" s="8" t="s">
        <v>3309</v>
      </c>
      <c r="G2256" s="51" t="s">
        <v>12642</v>
      </c>
      <c r="H2256" s="13" t="s">
        <v>15045</v>
      </c>
      <c r="I2256" s="8" t="s">
        <v>49</v>
      </c>
      <c r="J2256" s="10">
        <v>3.72</v>
      </c>
      <c r="K2256" s="13" t="s">
        <v>15046</v>
      </c>
      <c r="L2256" s="8" t="s">
        <v>659</v>
      </c>
      <c r="M2256" s="8"/>
      <c r="N2256" s="51" t="s">
        <v>15064</v>
      </c>
      <c r="O2256" s="51" t="s">
        <v>52</v>
      </c>
      <c r="P2256" s="51"/>
      <c r="Q2256" s="51"/>
      <c r="R2256" s="51" t="s">
        <v>2683</v>
      </c>
      <c r="S2256" s="51" t="s">
        <v>4451</v>
      </c>
      <c r="T2256" s="11" t="str">
        <f t="shared" si="2"/>
        <v>Luke Moore</v>
      </c>
      <c r="U2256" s="51" t="s">
        <v>80</v>
      </c>
      <c r="V2256" s="51" t="s">
        <v>15065</v>
      </c>
      <c r="W2256" s="51"/>
      <c r="X2256" s="51" t="s">
        <v>15050</v>
      </c>
      <c r="Y2256" s="8" t="s">
        <v>60</v>
      </c>
      <c r="Z2256" s="12" t="s">
        <v>15066</v>
      </c>
      <c r="AA2256" s="8" t="s">
        <v>60</v>
      </c>
      <c r="AB2256" s="12" t="s">
        <v>15051</v>
      </c>
      <c r="AC2256" s="8" t="s">
        <v>60</v>
      </c>
      <c r="AD2256" s="12" t="s">
        <v>15067</v>
      </c>
      <c r="AE2256" s="8"/>
      <c r="AF2256" s="8" t="s">
        <v>15052</v>
      </c>
      <c r="AG2256" s="8" t="s">
        <v>5913</v>
      </c>
      <c r="AH2256" s="8" t="s">
        <v>4581</v>
      </c>
      <c r="AI2256" s="8" t="s">
        <v>66</v>
      </c>
      <c r="AJ2256" s="8"/>
      <c r="AK2256" s="8" t="s">
        <v>1851</v>
      </c>
      <c r="AL2256" s="8" t="s">
        <v>3619</v>
      </c>
      <c r="AM2256" s="8" t="s">
        <v>2365</v>
      </c>
      <c r="AN2256" s="8" t="s">
        <v>15053</v>
      </c>
      <c r="AO2256" s="8" t="s">
        <v>15054</v>
      </c>
      <c r="AP2256" s="29" t="s">
        <v>15052</v>
      </c>
      <c r="AQ2256" s="11">
        <v>5811.0</v>
      </c>
    </row>
    <row r="2257">
      <c r="A2257" s="8" t="str">
        <f t="shared" si="1"/>
        <v>Garrett Rohlk</v>
      </c>
      <c r="B2257" s="51" t="s">
        <v>15068</v>
      </c>
      <c r="C2257" s="8" t="s">
        <v>14980</v>
      </c>
      <c r="D2257" s="9" t="s">
        <v>5896</v>
      </c>
      <c r="E2257" s="8" t="s">
        <v>15069</v>
      </c>
      <c r="F2257" s="8" t="s">
        <v>3309</v>
      </c>
      <c r="G2257" s="51" t="s">
        <v>12642</v>
      </c>
      <c r="H2257" s="8" t="s">
        <v>15070</v>
      </c>
      <c r="I2257" s="8" t="s">
        <v>49</v>
      </c>
      <c r="J2257" s="10">
        <v>3.31</v>
      </c>
      <c r="K2257" s="13" t="s">
        <v>15071</v>
      </c>
      <c r="L2257" s="8"/>
      <c r="M2257" s="8"/>
      <c r="N2257" s="51" t="s">
        <v>15072</v>
      </c>
      <c r="O2257" s="51" t="s">
        <v>52</v>
      </c>
      <c r="P2257" s="51"/>
      <c r="Q2257" s="51"/>
      <c r="R2257" s="51" t="s">
        <v>12939</v>
      </c>
      <c r="S2257" s="51" t="s">
        <v>15073</v>
      </c>
      <c r="T2257" s="11" t="str">
        <f t="shared" si="2"/>
        <v>Garrett Rohlk</v>
      </c>
      <c r="U2257" s="51" t="s">
        <v>55</v>
      </c>
      <c r="V2257" s="51" t="s">
        <v>15074</v>
      </c>
      <c r="W2257" s="51"/>
      <c r="X2257" s="51" t="s">
        <v>15075</v>
      </c>
      <c r="Y2257" s="56" t="s">
        <v>15076</v>
      </c>
      <c r="Z2257" s="56" t="s">
        <v>15077</v>
      </c>
      <c r="AA2257" s="51" t="s">
        <v>60</v>
      </c>
      <c r="AB2257" s="56" t="s">
        <v>15078</v>
      </c>
      <c r="AC2257" s="51" t="s">
        <v>60</v>
      </c>
      <c r="AD2257" s="56" t="s">
        <v>15079</v>
      </c>
      <c r="AE2257" s="8" t="s">
        <v>15080</v>
      </c>
      <c r="AF2257" s="8" t="s">
        <v>15081</v>
      </c>
      <c r="AG2257" s="8" t="s">
        <v>5913</v>
      </c>
      <c r="AH2257" s="8" t="s">
        <v>232</v>
      </c>
      <c r="AI2257" s="8" t="s">
        <v>233</v>
      </c>
      <c r="AJ2257" s="8"/>
      <c r="AK2257" s="8" t="s">
        <v>2114</v>
      </c>
      <c r="AL2257" s="8" t="s">
        <v>741</v>
      </c>
      <c r="AM2257" s="8" t="s">
        <v>2152</v>
      </c>
      <c r="AN2257" s="8" t="s">
        <v>15082</v>
      </c>
      <c r="AO2257" s="8" t="s">
        <v>15083</v>
      </c>
      <c r="AP2257" s="29" t="s">
        <v>15081</v>
      </c>
      <c r="AQ2257" s="11">
        <v>3050.0</v>
      </c>
    </row>
    <row r="2258">
      <c r="A2258" s="8" t="str">
        <f t="shared" si="1"/>
        <v>Max Darling</v>
      </c>
      <c r="B2258" s="51" t="s">
        <v>15068</v>
      </c>
      <c r="C2258" s="8" t="s">
        <v>14980</v>
      </c>
      <c r="D2258" s="9" t="s">
        <v>5896</v>
      </c>
      <c r="E2258" s="8" t="s">
        <v>15069</v>
      </c>
      <c r="F2258" s="8" t="s">
        <v>3309</v>
      </c>
      <c r="G2258" s="51" t="s">
        <v>12642</v>
      </c>
      <c r="H2258" s="8" t="s">
        <v>15070</v>
      </c>
      <c r="I2258" s="8" t="s">
        <v>49</v>
      </c>
      <c r="J2258" s="10">
        <v>3.31</v>
      </c>
      <c r="K2258" s="13" t="s">
        <v>15071</v>
      </c>
      <c r="L2258" s="8"/>
      <c r="M2258" s="8"/>
      <c r="N2258" s="8" t="s">
        <v>15084</v>
      </c>
      <c r="O2258" s="51" t="s">
        <v>52</v>
      </c>
      <c r="P2258" s="51"/>
      <c r="Q2258" s="51"/>
      <c r="R2258" s="51" t="s">
        <v>2288</v>
      </c>
      <c r="S2258" s="51" t="s">
        <v>15085</v>
      </c>
      <c r="T2258" s="11" t="str">
        <f t="shared" si="2"/>
        <v>Max Darling</v>
      </c>
      <c r="U2258" s="51" t="s">
        <v>76</v>
      </c>
      <c r="V2258" s="51" t="s">
        <v>15086</v>
      </c>
      <c r="W2258" s="51"/>
      <c r="X2258" s="51" t="s">
        <v>15075</v>
      </c>
      <c r="Y2258" s="51" t="s">
        <v>60</v>
      </c>
      <c r="Z2258" s="56" t="s">
        <v>15077</v>
      </c>
      <c r="AA2258" s="51" t="s">
        <v>60</v>
      </c>
      <c r="AB2258" s="56" t="s">
        <v>15078</v>
      </c>
      <c r="AC2258" s="56" t="s">
        <v>15087</v>
      </c>
      <c r="AD2258" s="56" t="s">
        <v>15079</v>
      </c>
      <c r="AE2258" s="8" t="s">
        <v>15080</v>
      </c>
      <c r="AF2258" s="8" t="s">
        <v>15081</v>
      </c>
      <c r="AG2258" s="8" t="s">
        <v>5913</v>
      </c>
      <c r="AH2258" s="8" t="s">
        <v>232</v>
      </c>
      <c r="AI2258" s="8" t="s">
        <v>233</v>
      </c>
      <c r="AJ2258" s="8"/>
      <c r="AK2258" s="8" t="s">
        <v>2114</v>
      </c>
      <c r="AL2258" s="8" t="s">
        <v>741</v>
      </c>
      <c r="AM2258" s="8" t="s">
        <v>2152</v>
      </c>
      <c r="AN2258" s="8" t="s">
        <v>15082</v>
      </c>
      <c r="AO2258" s="8" t="s">
        <v>15083</v>
      </c>
      <c r="AP2258" s="29" t="s">
        <v>15081</v>
      </c>
      <c r="AQ2258" s="11">
        <v>3050.0</v>
      </c>
    </row>
    <row r="2259">
      <c r="A2259" s="8" t="str">
        <f t="shared" si="1"/>
        <v>Heather Johnson</v>
      </c>
      <c r="B2259" s="51" t="s">
        <v>15068</v>
      </c>
      <c r="C2259" s="8" t="s">
        <v>14980</v>
      </c>
      <c r="D2259" s="9" t="s">
        <v>5896</v>
      </c>
      <c r="E2259" s="8" t="s">
        <v>15069</v>
      </c>
      <c r="F2259" s="8" t="s">
        <v>3309</v>
      </c>
      <c r="G2259" s="51" t="s">
        <v>12642</v>
      </c>
      <c r="H2259" s="13" t="s">
        <v>15070</v>
      </c>
      <c r="I2259" s="8" t="s">
        <v>49</v>
      </c>
      <c r="J2259" s="10">
        <v>3.31</v>
      </c>
      <c r="K2259" s="13" t="s">
        <v>15071</v>
      </c>
      <c r="L2259" s="8"/>
      <c r="M2259" s="8"/>
      <c r="N2259" s="51" t="s">
        <v>15088</v>
      </c>
      <c r="O2259" s="51" t="s">
        <v>52</v>
      </c>
      <c r="P2259" s="51"/>
      <c r="Q2259" s="51"/>
      <c r="R2259" s="51" t="s">
        <v>11946</v>
      </c>
      <c r="S2259" s="51" t="s">
        <v>678</v>
      </c>
      <c r="T2259" s="11" t="str">
        <f t="shared" si="2"/>
        <v>Heather Johnson</v>
      </c>
      <c r="U2259" s="51" t="s">
        <v>3466</v>
      </c>
      <c r="V2259" s="51" t="s">
        <v>15089</v>
      </c>
      <c r="W2259" s="51"/>
      <c r="X2259" s="51" t="s">
        <v>15075</v>
      </c>
      <c r="Y2259" s="12" t="s">
        <v>15090</v>
      </c>
      <c r="Z2259" s="12" t="s">
        <v>15091</v>
      </c>
      <c r="AA2259" s="8" t="s">
        <v>60</v>
      </c>
      <c r="AB2259" s="12" t="s">
        <v>15078</v>
      </c>
      <c r="AC2259" s="12" t="s">
        <v>15092</v>
      </c>
      <c r="AD2259" s="8" t="s">
        <v>60</v>
      </c>
      <c r="AE2259" s="8" t="s">
        <v>15080</v>
      </c>
      <c r="AF2259" s="8" t="s">
        <v>15081</v>
      </c>
      <c r="AG2259" s="8" t="s">
        <v>5913</v>
      </c>
      <c r="AH2259" s="8" t="s">
        <v>232</v>
      </c>
      <c r="AI2259" s="8" t="s">
        <v>233</v>
      </c>
      <c r="AJ2259" s="8"/>
      <c r="AK2259" s="8" t="s">
        <v>2114</v>
      </c>
      <c r="AL2259" s="8" t="s">
        <v>741</v>
      </c>
      <c r="AM2259" s="8" t="s">
        <v>2152</v>
      </c>
      <c r="AN2259" s="8" t="s">
        <v>15082</v>
      </c>
      <c r="AO2259" s="8" t="s">
        <v>15083</v>
      </c>
      <c r="AP2259" s="29" t="s">
        <v>15081</v>
      </c>
      <c r="AQ2259" s="11">
        <v>3050.0</v>
      </c>
    </row>
    <row r="2260">
      <c r="A2260" s="8" t="str">
        <f t="shared" si="1"/>
        <v>Garrett Lacy</v>
      </c>
      <c r="B2260" s="51" t="s">
        <v>15068</v>
      </c>
      <c r="C2260" s="8" t="s">
        <v>14980</v>
      </c>
      <c r="D2260" s="9" t="s">
        <v>5896</v>
      </c>
      <c r="E2260" s="8" t="s">
        <v>15069</v>
      </c>
      <c r="F2260" s="8" t="s">
        <v>3309</v>
      </c>
      <c r="G2260" s="51" t="s">
        <v>12642</v>
      </c>
      <c r="H2260" s="8" t="s">
        <v>15070</v>
      </c>
      <c r="I2260" s="8" t="s">
        <v>49</v>
      </c>
      <c r="J2260" s="10">
        <v>3.31</v>
      </c>
      <c r="K2260" s="13" t="s">
        <v>15071</v>
      </c>
      <c r="L2260" s="8"/>
      <c r="M2260" s="8"/>
      <c r="N2260" s="51" t="s">
        <v>15093</v>
      </c>
      <c r="O2260" s="51" t="s">
        <v>52</v>
      </c>
      <c r="P2260" s="51"/>
      <c r="Q2260" s="51"/>
      <c r="R2260" s="51" t="s">
        <v>12939</v>
      </c>
      <c r="S2260" s="51" t="s">
        <v>15094</v>
      </c>
      <c r="T2260" s="11" t="str">
        <f t="shared" si="2"/>
        <v>Garrett Lacy</v>
      </c>
      <c r="U2260" s="51" t="s">
        <v>106</v>
      </c>
      <c r="V2260" s="51" t="s">
        <v>15095</v>
      </c>
      <c r="W2260" s="51"/>
      <c r="X2260" s="51" t="s">
        <v>15075</v>
      </c>
      <c r="Y2260" s="12" t="s">
        <v>15096</v>
      </c>
      <c r="Z2260" s="12" t="s">
        <v>15091</v>
      </c>
      <c r="AA2260" s="8" t="s">
        <v>60</v>
      </c>
      <c r="AB2260" s="12" t="s">
        <v>15078</v>
      </c>
      <c r="AC2260" s="8" t="s">
        <v>60</v>
      </c>
      <c r="AD2260" s="8" t="s">
        <v>60</v>
      </c>
      <c r="AE2260" s="8" t="s">
        <v>15080</v>
      </c>
      <c r="AF2260" s="8" t="s">
        <v>15081</v>
      </c>
      <c r="AG2260" s="8" t="s">
        <v>5913</v>
      </c>
      <c r="AH2260" s="8" t="s">
        <v>232</v>
      </c>
      <c r="AI2260" s="8" t="s">
        <v>233</v>
      </c>
      <c r="AJ2260" s="8"/>
      <c r="AK2260" s="8" t="s">
        <v>2114</v>
      </c>
      <c r="AL2260" s="8" t="s">
        <v>741</v>
      </c>
      <c r="AM2260" s="8" t="s">
        <v>2152</v>
      </c>
      <c r="AN2260" s="8" t="s">
        <v>15082</v>
      </c>
      <c r="AO2260" s="8" t="s">
        <v>15083</v>
      </c>
      <c r="AP2260" s="29" t="s">
        <v>15081</v>
      </c>
      <c r="AQ2260" s="11">
        <v>3050.0</v>
      </c>
    </row>
    <row r="2261">
      <c r="A2261" s="8" t="str">
        <f t="shared" si="1"/>
        <v>Connar Southard</v>
      </c>
      <c r="B2261" s="51" t="s">
        <v>15068</v>
      </c>
      <c r="C2261" s="8" t="s">
        <v>14980</v>
      </c>
      <c r="D2261" s="9" t="s">
        <v>5896</v>
      </c>
      <c r="E2261" s="8" t="s">
        <v>15069</v>
      </c>
      <c r="F2261" s="8" t="s">
        <v>3309</v>
      </c>
      <c r="G2261" s="51" t="s">
        <v>12642</v>
      </c>
      <c r="H2261" s="13" t="s">
        <v>15070</v>
      </c>
      <c r="I2261" s="8" t="s">
        <v>49</v>
      </c>
      <c r="J2261" s="10">
        <v>3.31</v>
      </c>
      <c r="K2261" s="13" t="s">
        <v>15071</v>
      </c>
      <c r="L2261" s="8"/>
      <c r="M2261" s="8"/>
      <c r="N2261" s="8" t="s">
        <v>15097</v>
      </c>
      <c r="O2261" s="51" t="s">
        <v>52</v>
      </c>
      <c r="P2261" s="51"/>
      <c r="Q2261" s="51"/>
      <c r="R2261" s="51" t="s">
        <v>15098</v>
      </c>
      <c r="S2261" s="51" t="s">
        <v>15099</v>
      </c>
      <c r="T2261" s="11" t="str">
        <f t="shared" si="2"/>
        <v>Connar Southard</v>
      </c>
      <c r="U2261" s="51" t="s">
        <v>106</v>
      </c>
      <c r="V2261" s="51" t="s">
        <v>15100</v>
      </c>
      <c r="W2261" s="51"/>
      <c r="X2261" s="51" t="s">
        <v>15075</v>
      </c>
      <c r="Y2261" s="51" t="s">
        <v>60</v>
      </c>
      <c r="Z2261" s="56" t="s">
        <v>15077</v>
      </c>
      <c r="AA2261" s="51" t="s">
        <v>60</v>
      </c>
      <c r="AB2261" s="56" t="s">
        <v>15078</v>
      </c>
      <c r="AC2261" s="56" t="s">
        <v>15101</v>
      </c>
      <c r="AD2261" s="56" t="s">
        <v>15079</v>
      </c>
      <c r="AE2261" s="8" t="s">
        <v>15080</v>
      </c>
      <c r="AF2261" s="8" t="s">
        <v>15081</v>
      </c>
      <c r="AG2261" s="8" t="s">
        <v>5913</v>
      </c>
      <c r="AH2261" s="8" t="s">
        <v>232</v>
      </c>
      <c r="AI2261" s="8" t="s">
        <v>233</v>
      </c>
      <c r="AJ2261" s="8"/>
      <c r="AK2261" s="8" t="s">
        <v>2114</v>
      </c>
      <c r="AL2261" s="8" t="s">
        <v>741</v>
      </c>
      <c r="AM2261" s="8" t="s">
        <v>2152</v>
      </c>
      <c r="AN2261" s="8" t="s">
        <v>15082</v>
      </c>
      <c r="AO2261" s="8" t="s">
        <v>15083</v>
      </c>
      <c r="AP2261" s="29" t="s">
        <v>15081</v>
      </c>
      <c r="AQ2261" s="11">
        <v>3050.0</v>
      </c>
    </row>
    <row r="2262">
      <c r="A2262" s="8" t="str">
        <f t="shared" si="1"/>
        <v>Rod Cowan</v>
      </c>
      <c r="B2262" s="51" t="s">
        <v>15102</v>
      </c>
      <c r="C2262" s="8" t="s">
        <v>14456</v>
      </c>
      <c r="D2262" s="9" t="s">
        <v>5896</v>
      </c>
      <c r="E2262" s="8" t="s">
        <v>15103</v>
      </c>
      <c r="F2262" s="8" t="s">
        <v>3309</v>
      </c>
      <c r="G2262" s="51" t="s">
        <v>12642</v>
      </c>
      <c r="H2262" s="8" t="s">
        <v>15104</v>
      </c>
      <c r="I2262" s="8" t="s">
        <v>49</v>
      </c>
      <c r="J2262" s="10">
        <v>3.4</v>
      </c>
      <c r="K2262" s="13" t="s">
        <v>15105</v>
      </c>
      <c r="L2262" s="8"/>
      <c r="M2262" s="8"/>
      <c r="N2262" s="51" t="s">
        <v>15106</v>
      </c>
      <c r="O2262" s="51" t="s">
        <v>52</v>
      </c>
      <c r="P2262" s="51"/>
      <c r="Q2262" s="51"/>
      <c r="R2262" s="51" t="s">
        <v>222</v>
      </c>
      <c r="S2262" s="51" t="s">
        <v>11035</v>
      </c>
      <c r="T2262" s="11" t="str">
        <f t="shared" si="2"/>
        <v>Rod Cowan</v>
      </c>
      <c r="U2262" s="51" t="s">
        <v>55</v>
      </c>
      <c r="V2262" s="51" t="s">
        <v>15107</v>
      </c>
      <c r="W2262" s="51" t="s">
        <v>15108</v>
      </c>
      <c r="X2262" s="51" t="s">
        <v>15109</v>
      </c>
      <c r="Y2262" s="8" t="s">
        <v>60</v>
      </c>
      <c r="Z2262" s="12" t="s">
        <v>15110</v>
      </c>
      <c r="AA2262" s="8" t="s">
        <v>60</v>
      </c>
      <c r="AB2262" s="12" t="s">
        <v>15111</v>
      </c>
      <c r="AC2262" s="8" t="s">
        <v>60</v>
      </c>
      <c r="AD2262" s="8" t="s">
        <v>60</v>
      </c>
      <c r="AE2262" s="8" t="s">
        <v>15112</v>
      </c>
      <c r="AF2262" s="8" t="s">
        <v>15113</v>
      </c>
      <c r="AG2262" s="8" t="s">
        <v>5913</v>
      </c>
      <c r="AH2262" s="8" t="s">
        <v>4581</v>
      </c>
      <c r="AI2262" s="8" t="s">
        <v>66</v>
      </c>
      <c r="AJ2262" s="8"/>
      <c r="AK2262" s="8" t="s">
        <v>3288</v>
      </c>
      <c r="AL2262" s="8" t="s">
        <v>4544</v>
      </c>
      <c r="AM2262" s="8" t="s">
        <v>2152</v>
      </c>
      <c r="AN2262" s="8" t="s">
        <v>15114</v>
      </c>
      <c r="AO2262" s="8" t="s">
        <v>15115</v>
      </c>
      <c r="AP2262" s="14" t="s">
        <v>15113</v>
      </c>
      <c r="AQ2262" s="11">
        <v>8335.0</v>
      </c>
    </row>
    <row r="2263">
      <c r="A2263" s="8" t="str">
        <f t="shared" si="1"/>
        <v>Byron Pearce, Jr.</v>
      </c>
      <c r="B2263" s="72" t="s">
        <v>15102</v>
      </c>
      <c r="C2263" s="51" t="s">
        <v>14456</v>
      </c>
      <c r="D2263" s="79" t="s">
        <v>5896</v>
      </c>
      <c r="E2263" s="80" t="s">
        <v>15103</v>
      </c>
      <c r="F2263" s="80" t="s">
        <v>3309</v>
      </c>
      <c r="G2263" s="72" t="s">
        <v>12642</v>
      </c>
      <c r="H2263" s="70">
        <v>172051.0</v>
      </c>
      <c r="I2263" s="59" t="s">
        <v>49</v>
      </c>
      <c r="J2263" s="60">
        <v>3.4</v>
      </c>
      <c r="K2263" s="18" t="s">
        <v>15105</v>
      </c>
      <c r="L2263" s="18"/>
      <c r="M2263" s="62"/>
      <c r="N2263" s="61" t="s">
        <v>15116</v>
      </c>
      <c r="O2263" s="51" t="s">
        <v>52</v>
      </c>
      <c r="P2263" s="61" t="s">
        <v>207</v>
      </c>
      <c r="Q2263" s="62"/>
      <c r="R2263" s="51" t="s">
        <v>15117</v>
      </c>
      <c r="S2263" s="51" t="s">
        <v>15118</v>
      </c>
      <c r="T2263" s="11" t="str">
        <f t="shared" si="2"/>
        <v>Byron Pearce, Jr.</v>
      </c>
      <c r="U2263" s="51" t="s">
        <v>160</v>
      </c>
      <c r="V2263" s="51" t="s">
        <v>15119</v>
      </c>
      <c r="W2263" s="51"/>
      <c r="X2263" s="62" t="s">
        <v>15109</v>
      </c>
      <c r="Y2263" s="62"/>
      <c r="Z2263" s="62"/>
      <c r="AA2263" s="62"/>
      <c r="AB2263" s="62"/>
      <c r="AC2263" s="62"/>
      <c r="AD2263" s="62"/>
      <c r="AE2263" s="62" t="s">
        <v>15112</v>
      </c>
      <c r="AF2263" s="80" t="s">
        <v>15113</v>
      </c>
      <c r="AG2263" s="80" t="s">
        <v>5913</v>
      </c>
      <c r="AH2263" s="72" t="s">
        <v>4581</v>
      </c>
      <c r="AI2263" s="77" t="s">
        <v>66</v>
      </c>
      <c r="AJ2263" s="62"/>
      <c r="AK2263" s="63" t="s">
        <v>3288</v>
      </c>
      <c r="AL2263" s="63" t="s">
        <v>4544</v>
      </c>
      <c r="AM2263" s="63" t="s">
        <v>2152</v>
      </c>
      <c r="AN2263" s="64">
        <v>0.8879539415411869</v>
      </c>
      <c r="AO2263" s="65">
        <v>38535.0</v>
      </c>
      <c r="AP2263" s="26" t="s">
        <v>15113</v>
      </c>
      <c r="AQ2263" s="74">
        <v>8335.0</v>
      </c>
    </row>
    <row r="2264">
      <c r="A2264" s="8" t="str">
        <f t="shared" si="1"/>
        <v>Ciera Weber</v>
      </c>
      <c r="B2264" s="72" t="s">
        <v>15102</v>
      </c>
      <c r="C2264" s="51" t="s">
        <v>14456</v>
      </c>
      <c r="D2264" s="79" t="s">
        <v>5896</v>
      </c>
      <c r="E2264" s="80" t="s">
        <v>15103</v>
      </c>
      <c r="F2264" s="80" t="s">
        <v>3309</v>
      </c>
      <c r="G2264" s="72" t="s">
        <v>12642</v>
      </c>
      <c r="H2264" s="70">
        <v>172051.0</v>
      </c>
      <c r="I2264" s="59" t="s">
        <v>49</v>
      </c>
      <c r="J2264" s="60">
        <v>3.4</v>
      </c>
      <c r="K2264" s="18" t="s">
        <v>15105</v>
      </c>
      <c r="L2264" s="18"/>
      <c r="M2264" s="62"/>
      <c r="N2264" s="61" t="s">
        <v>15120</v>
      </c>
      <c r="O2264" s="51" t="s">
        <v>52</v>
      </c>
      <c r="P2264" s="61" t="s">
        <v>207</v>
      </c>
      <c r="Q2264" s="62"/>
      <c r="R2264" s="51" t="s">
        <v>15121</v>
      </c>
      <c r="S2264" s="51" t="s">
        <v>15122</v>
      </c>
      <c r="T2264" s="11" t="str">
        <f t="shared" si="2"/>
        <v>Ciera Weber</v>
      </c>
      <c r="U2264" s="51" t="s">
        <v>1385</v>
      </c>
      <c r="V2264" s="51" t="s">
        <v>15123</v>
      </c>
      <c r="W2264" s="51" t="s">
        <v>15124</v>
      </c>
      <c r="X2264" s="62" t="s">
        <v>15109</v>
      </c>
      <c r="Y2264" s="62"/>
      <c r="Z2264" s="62"/>
      <c r="AA2264" s="62"/>
      <c r="AB2264" s="62"/>
      <c r="AC2264" s="62"/>
      <c r="AD2264" s="62"/>
      <c r="AE2264" s="62" t="s">
        <v>15112</v>
      </c>
      <c r="AF2264" s="80" t="s">
        <v>15113</v>
      </c>
      <c r="AG2264" s="80" t="s">
        <v>5913</v>
      </c>
      <c r="AH2264" s="72" t="s">
        <v>4581</v>
      </c>
      <c r="AI2264" s="77" t="s">
        <v>66</v>
      </c>
      <c r="AJ2264" s="62"/>
      <c r="AK2264" s="63" t="s">
        <v>3288</v>
      </c>
      <c r="AL2264" s="63" t="s">
        <v>4544</v>
      </c>
      <c r="AM2264" s="63" t="s">
        <v>2152</v>
      </c>
      <c r="AN2264" s="64">
        <v>0.8879539415411869</v>
      </c>
      <c r="AO2264" s="65">
        <v>38535.0</v>
      </c>
      <c r="AP2264" s="26" t="s">
        <v>15113</v>
      </c>
      <c r="AQ2264" s="74">
        <v>8335.0</v>
      </c>
    </row>
    <row r="2265">
      <c r="A2265" s="8" t="str">
        <f t="shared" si="1"/>
        <v>Eric Phillips</v>
      </c>
      <c r="B2265" s="51" t="s">
        <v>15102</v>
      </c>
      <c r="C2265" s="8" t="s">
        <v>14456</v>
      </c>
      <c r="D2265" s="9" t="s">
        <v>5896</v>
      </c>
      <c r="E2265" s="8" t="s">
        <v>15103</v>
      </c>
      <c r="F2265" s="8" t="s">
        <v>3309</v>
      </c>
      <c r="G2265" s="51" t="s">
        <v>12642</v>
      </c>
      <c r="H2265" s="8" t="s">
        <v>15104</v>
      </c>
      <c r="I2265" s="8" t="s">
        <v>49</v>
      </c>
      <c r="J2265" s="10">
        <v>3.4</v>
      </c>
      <c r="K2265" s="13" t="s">
        <v>15105</v>
      </c>
      <c r="L2265" s="8"/>
      <c r="M2265" s="8"/>
      <c r="N2265" s="51" t="s">
        <v>15125</v>
      </c>
      <c r="O2265" s="51" t="s">
        <v>52</v>
      </c>
      <c r="P2265" s="51"/>
      <c r="Q2265" s="51"/>
      <c r="R2265" s="51" t="s">
        <v>1729</v>
      </c>
      <c r="S2265" s="51" t="s">
        <v>5340</v>
      </c>
      <c r="T2265" s="11" t="str">
        <f t="shared" si="2"/>
        <v>Eric Phillips</v>
      </c>
      <c r="U2265" s="13" t="s">
        <v>106</v>
      </c>
      <c r="V2265" s="51" t="s">
        <v>15126</v>
      </c>
      <c r="W2265" s="51" t="s">
        <v>15127</v>
      </c>
      <c r="X2265" s="51" t="s">
        <v>15109</v>
      </c>
      <c r="Y2265" s="8" t="s">
        <v>60</v>
      </c>
      <c r="Z2265" s="12" t="s">
        <v>15110</v>
      </c>
      <c r="AA2265" s="8" t="s">
        <v>60</v>
      </c>
      <c r="AB2265" s="12" t="s">
        <v>15111</v>
      </c>
      <c r="AC2265" s="12" t="s">
        <v>15128</v>
      </c>
      <c r="AD2265" s="8" t="s">
        <v>60</v>
      </c>
      <c r="AE2265" s="8" t="s">
        <v>15112</v>
      </c>
      <c r="AF2265" s="8" t="s">
        <v>15113</v>
      </c>
      <c r="AG2265" s="8" t="s">
        <v>5913</v>
      </c>
      <c r="AH2265" s="8" t="s">
        <v>4581</v>
      </c>
      <c r="AI2265" s="8" t="s">
        <v>66</v>
      </c>
      <c r="AJ2265" s="8"/>
      <c r="AK2265" s="8" t="s">
        <v>3288</v>
      </c>
      <c r="AL2265" s="8" t="s">
        <v>4544</v>
      </c>
      <c r="AM2265" s="8" t="s">
        <v>2152</v>
      </c>
      <c r="AN2265" s="8" t="s">
        <v>15114</v>
      </c>
      <c r="AO2265" s="8" t="s">
        <v>15115</v>
      </c>
      <c r="AP2265" s="14" t="s">
        <v>15113</v>
      </c>
      <c r="AQ2265" s="11">
        <v>8335.0</v>
      </c>
    </row>
    <row r="2266">
      <c r="A2266" s="8" t="str">
        <f t="shared" si="1"/>
        <v>AC Sam has been removed. </v>
      </c>
      <c r="B2266" s="51" t="s">
        <v>15102</v>
      </c>
      <c r="C2266" s="8" t="s">
        <v>14456</v>
      </c>
      <c r="D2266" s="2" t="s">
        <v>5896</v>
      </c>
      <c r="E2266" s="13" t="s">
        <v>15103</v>
      </c>
      <c r="F2266" s="13" t="s">
        <v>3309</v>
      </c>
      <c r="G2266" s="51" t="s">
        <v>12642</v>
      </c>
      <c r="H2266" s="8" t="s">
        <v>15104</v>
      </c>
      <c r="I2266" s="8" t="s">
        <v>49</v>
      </c>
      <c r="J2266" s="10">
        <v>3.4</v>
      </c>
      <c r="K2266" s="13" t="s">
        <v>15105</v>
      </c>
      <c r="L2266" s="8"/>
      <c r="M2266" s="8"/>
      <c r="N2266" s="51" t="s">
        <v>15129</v>
      </c>
      <c r="O2266" s="57" t="s">
        <v>52</v>
      </c>
      <c r="P2266" s="51"/>
      <c r="Q2266" s="51" t="s">
        <v>277</v>
      </c>
      <c r="R2266" s="57" t="s">
        <v>7061</v>
      </c>
      <c r="S2266" s="51"/>
      <c r="T2266" s="11" t="str">
        <f t="shared" si="2"/>
        <v>AC Sam has been removed. </v>
      </c>
      <c r="U2266" s="51"/>
      <c r="V2266" s="51"/>
      <c r="W2266" s="51"/>
      <c r="X2266" s="51" t="s">
        <v>15109</v>
      </c>
      <c r="Y2266" s="56" t="s">
        <v>15130</v>
      </c>
      <c r="Z2266" s="56" t="s">
        <v>15131</v>
      </c>
      <c r="AA2266" s="51" t="s">
        <v>60</v>
      </c>
      <c r="AB2266" s="56" t="s">
        <v>15111</v>
      </c>
      <c r="AC2266" s="56" t="s">
        <v>15132</v>
      </c>
      <c r="AD2266" s="51" t="s">
        <v>60</v>
      </c>
      <c r="AE2266" s="51" t="s">
        <v>15112</v>
      </c>
      <c r="AF2266" s="13" t="s">
        <v>15113</v>
      </c>
      <c r="AG2266" s="13" t="s">
        <v>5913</v>
      </c>
      <c r="AH2266" s="8" t="s">
        <v>4581</v>
      </c>
      <c r="AI2266" s="8" t="s">
        <v>66</v>
      </c>
      <c r="AJ2266" s="8"/>
      <c r="AK2266" s="8" t="s">
        <v>3288</v>
      </c>
      <c r="AL2266" s="8" t="s">
        <v>4544</v>
      </c>
      <c r="AM2266" s="8" t="s">
        <v>2152</v>
      </c>
      <c r="AN2266" s="8" t="s">
        <v>15114</v>
      </c>
      <c r="AO2266" s="8" t="s">
        <v>15133</v>
      </c>
      <c r="AP2266" s="14" t="s">
        <v>15113</v>
      </c>
      <c r="AQ2266" s="11">
        <v>8335.0</v>
      </c>
    </row>
    <row r="2267">
      <c r="A2267" s="8" t="str">
        <f t="shared" si="1"/>
        <v>Caitlin Cavanaugh</v>
      </c>
      <c r="B2267" s="51" t="s">
        <v>15134</v>
      </c>
      <c r="C2267" s="8" t="s">
        <v>15135</v>
      </c>
      <c r="D2267" s="2" t="s">
        <v>6151</v>
      </c>
      <c r="E2267" s="8" t="s">
        <v>15136</v>
      </c>
      <c r="F2267" s="8" t="s">
        <v>3309</v>
      </c>
      <c r="G2267" s="51" t="s">
        <v>12642</v>
      </c>
      <c r="H2267" s="8" t="s">
        <v>15137</v>
      </c>
      <c r="I2267" s="8" t="s">
        <v>49</v>
      </c>
      <c r="J2267" s="10">
        <v>3.2</v>
      </c>
      <c r="K2267" s="8" t="s">
        <v>15138</v>
      </c>
      <c r="L2267" s="8"/>
      <c r="M2267" s="8"/>
      <c r="N2267" s="51" t="s">
        <v>15139</v>
      </c>
      <c r="O2267" s="51" t="s">
        <v>52</v>
      </c>
      <c r="P2267" s="51"/>
      <c r="Q2267" s="51"/>
      <c r="R2267" s="51" t="s">
        <v>15140</v>
      </c>
      <c r="S2267" s="8" t="s">
        <v>15141</v>
      </c>
      <c r="T2267" s="11" t="str">
        <f t="shared" si="2"/>
        <v>Caitlin Cavanaugh</v>
      </c>
      <c r="U2267" s="8" t="s">
        <v>412</v>
      </c>
      <c r="V2267" s="51"/>
      <c r="W2267" s="51"/>
      <c r="X2267" s="51" t="s">
        <v>15142</v>
      </c>
      <c r="Y2267" s="51" t="s">
        <v>60</v>
      </c>
      <c r="Z2267" s="56" t="s">
        <v>15143</v>
      </c>
      <c r="AA2267" s="51" t="s">
        <v>60</v>
      </c>
      <c r="AB2267" s="56" t="s">
        <v>15144</v>
      </c>
      <c r="AC2267" s="51" t="s">
        <v>60</v>
      </c>
      <c r="AD2267" s="56" t="s">
        <v>15145</v>
      </c>
      <c r="AE2267" s="51" t="s">
        <v>15146</v>
      </c>
      <c r="AF2267" s="8" t="s">
        <v>15147</v>
      </c>
      <c r="AG2267" s="8" t="s">
        <v>6162</v>
      </c>
      <c r="AH2267" s="8" t="s">
        <v>194</v>
      </c>
      <c r="AI2267" s="8" t="s">
        <v>66</v>
      </c>
      <c r="AJ2267" s="8"/>
      <c r="AK2267" s="8"/>
      <c r="AL2267" s="8"/>
      <c r="AM2267" s="8" t="s">
        <v>4984</v>
      </c>
      <c r="AN2267" s="8" t="s">
        <v>15148</v>
      </c>
      <c r="AO2267" s="8" t="s">
        <v>15149</v>
      </c>
      <c r="AP2267" s="29" t="s">
        <v>15147</v>
      </c>
      <c r="AQ2267" s="11">
        <v>4808.0</v>
      </c>
    </row>
    <row r="2268">
      <c r="A2268" s="8" t="str">
        <f t="shared" si="1"/>
        <v>Sam Johnson</v>
      </c>
      <c r="B2268" s="51" t="s">
        <v>15150</v>
      </c>
      <c r="C2268" s="8" t="s">
        <v>15135</v>
      </c>
      <c r="D2268" s="9" t="s">
        <v>6151</v>
      </c>
      <c r="E2268" s="8" t="s">
        <v>6203</v>
      </c>
      <c r="F2268" s="8" t="s">
        <v>3309</v>
      </c>
      <c r="G2268" s="51" t="s">
        <v>12642</v>
      </c>
      <c r="H2268" s="8" t="s">
        <v>15151</v>
      </c>
      <c r="I2268" s="8" t="s">
        <v>13219</v>
      </c>
      <c r="J2268" s="10">
        <v>3.18</v>
      </c>
      <c r="K2268" s="13" t="s">
        <v>15152</v>
      </c>
      <c r="L2268" s="8"/>
      <c r="M2268" s="8"/>
      <c r="N2268" s="51" t="s">
        <v>15153</v>
      </c>
      <c r="O2268" s="51" t="s">
        <v>52</v>
      </c>
      <c r="P2268" s="51"/>
      <c r="Q2268" s="51"/>
      <c r="R2268" s="51" t="s">
        <v>3236</v>
      </c>
      <c r="S2268" s="51" t="s">
        <v>678</v>
      </c>
      <c r="T2268" s="11" t="str">
        <f t="shared" si="2"/>
        <v>Sam Johnson</v>
      </c>
      <c r="U2268" s="51" t="s">
        <v>15154</v>
      </c>
      <c r="V2268" s="51" t="s">
        <v>15155</v>
      </c>
      <c r="W2268" s="51" t="s">
        <v>15156</v>
      </c>
      <c r="X2268" s="51" t="s">
        <v>15157</v>
      </c>
      <c r="Y2268" s="12" t="s">
        <v>15158</v>
      </c>
      <c r="Z2268" s="12" t="s">
        <v>15159</v>
      </c>
      <c r="AA2268" s="8" t="s">
        <v>60</v>
      </c>
      <c r="AB2268" s="12" t="s">
        <v>15160</v>
      </c>
      <c r="AC2268" s="8" t="s">
        <v>60</v>
      </c>
      <c r="AD2268" s="8" t="s">
        <v>60</v>
      </c>
      <c r="AE2268" s="8" t="s">
        <v>15161</v>
      </c>
      <c r="AF2268" s="8" t="s">
        <v>15162</v>
      </c>
      <c r="AG2268" s="8" t="s">
        <v>6162</v>
      </c>
      <c r="AH2268" s="8" t="s">
        <v>654</v>
      </c>
      <c r="AI2268" s="8" t="s">
        <v>233</v>
      </c>
      <c r="AJ2268" s="8"/>
      <c r="AK2268" s="8"/>
      <c r="AL2268" s="8"/>
      <c r="AM2268" s="8"/>
      <c r="AN2268" s="8" t="s">
        <v>15163</v>
      </c>
      <c r="AO2268" s="8" t="s">
        <v>15164</v>
      </c>
      <c r="AP2268" s="29" t="s">
        <v>15162</v>
      </c>
      <c r="AQ2268" s="11">
        <v>2740.0</v>
      </c>
    </row>
    <row r="2269">
      <c r="A2269" s="8" t="str">
        <f t="shared" si="1"/>
        <v>Tierra Doss</v>
      </c>
      <c r="B2269" s="51" t="s">
        <v>15150</v>
      </c>
      <c r="C2269" s="8" t="s">
        <v>15135</v>
      </c>
      <c r="D2269" s="2" t="s">
        <v>6151</v>
      </c>
      <c r="E2269" s="8" t="s">
        <v>6203</v>
      </c>
      <c r="F2269" s="8" t="s">
        <v>3309</v>
      </c>
      <c r="G2269" s="51" t="s">
        <v>12642</v>
      </c>
      <c r="H2269" s="8" t="s">
        <v>15151</v>
      </c>
      <c r="I2269" s="8" t="s">
        <v>13219</v>
      </c>
      <c r="J2269" s="10">
        <v>3.18</v>
      </c>
      <c r="K2269" s="8" t="s">
        <v>15152</v>
      </c>
      <c r="L2269" s="8"/>
      <c r="M2269" s="8"/>
      <c r="N2269" s="51" t="s">
        <v>15165</v>
      </c>
      <c r="O2269" s="51" t="s">
        <v>52</v>
      </c>
      <c r="P2269" s="51"/>
      <c r="Q2269" s="51"/>
      <c r="R2269" s="51" t="s">
        <v>15166</v>
      </c>
      <c r="S2269" s="51" t="s">
        <v>15167</v>
      </c>
      <c r="T2269" s="11" t="str">
        <f t="shared" si="2"/>
        <v>Tierra Doss</v>
      </c>
      <c r="U2269" s="51" t="s">
        <v>160</v>
      </c>
      <c r="V2269" s="51" t="s">
        <v>15168</v>
      </c>
      <c r="W2269" s="51"/>
      <c r="X2269" s="51" t="s">
        <v>15157</v>
      </c>
      <c r="Y2269" s="51" t="s">
        <v>60</v>
      </c>
      <c r="Z2269" s="56" t="s">
        <v>15159</v>
      </c>
      <c r="AA2269" s="51" t="s">
        <v>60</v>
      </c>
      <c r="AB2269" s="56" t="s">
        <v>15160</v>
      </c>
      <c r="AC2269" s="51" t="s">
        <v>60</v>
      </c>
      <c r="AD2269" s="56" t="s">
        <v>15169</v>
      </c>
      <c r="AE2269" s="51" t="s">
        <v>15161</v>
      </c>
      <c r="AF2269" s="8" t="s">
        <v>15162</v>
      </c>
      <c r="AG2269" s="8" t="s">
        <v>6162</v>
      </c>
      <c r="AH2269" s="8" t="s">
        <v>654</v>
      </c>
      <c r="AI2269" s="8" t="s">
        <v>233</v>
      </c>
      <c r="AJ2269" s="8"/>
      <c r="AK2269" s="8"/>
      <c r="AL2269" s="8"/>
      <c r="AM2269" s="8"/>
      <c r="AN2269" s="8" t="s">
        <v>15163</v>
      </c>
      <c r="AO2269" s="8" t="s">
        <v>15164</v>
      </c>
      <c r="AP2269" s="29" t="s">
        <v>15162</v>
      </c>
      <c r="AQ2269" s="11">
        <v>2740.0</v>
      </c>
    </row>
    <row r="2270">
      <c r="A2270" s="8" t="str">
        <f t="shared" si="1"/>
        <v>Cullen Feist</v>
      </c>
      <c r="B2270" s="51" t="s">
        <v>15150</v>
      </c>
      <c r="C2270" s="8" t="s">
        <v>15135</v>
      </c>
      <c r="D2270" s="2" t="s">
        <v>6151</v>
      </c>
      <c r="E2270" s="8" t="s">
        <v>6203</v>
      </c>
      <c r="F2270" s="8" t="s">
        <v>3309</v>
      </c>
      <c r="G2270" s="51" t="s">
        <v>12642</v>
      </c>
      <c r="H2270" s="8" t="s">
        <v>15151</v>
      </c>
      <c r="I2270" s="8" t="s">
        <v>13219</v>
      </c>
      <c r="J2270" s="10">
        <v>3.18</v>
      </c>
      <c r="K2270" s="8" t="s">
        <v>15152</v>
      </c>
      <c r="L2270" s="8"/>
      <c r="M2270" s="8"/>
      <c r="N2270" s="51" t="s">
        <v>15170</v>
      </c>
      <c r="O2270" s="51" t="s">
        <v>52</v>
      </c>
      <c r="P2270" s="51"/>
      <c r="Q2270" s="51"/>
      <c r="R2270" s="51" t="s">
        <v>15171</v>
      </c>
      <c r="S2270" s="51" t="s">
        <v>15172</v>
      </c>
      <c r="T2270" s="11" t="str">
        <f t="shared" si="2"/>
        <v>Cullen Feist</v>
      </c>
      <c r="U2270" s="51" t="s">
        <v>160</v>
      </c>
      <c r="V2270" s="51" t="s">
        <v>15173</v>
      </c>
      <c r="W2270" s="51"/>
      <c r="X2270" s="51" t="s">
        <v>15157</v>
      </c>
      <c r="Y2270" s="51" t="s">
        <v>60</v>
      </c>
      <c r="Z2270" s="56" t="s">
        <v>15159</v>
      </c>
      <c r="AA2270" s="51" t="s">
        <v>60</v>
      </c>
      <c r="AB2270" s="56" t="s">
        <v>15160</v>
      </c>
      <c r="AC2270" s="51" t="s">
        <v>60</v>
      </c>
      <c r="AD2270" s="56" t="s">
        <v>15169</v>
      </c>
      <c r="AE2270" s="51" t="s">
        <v>15161</v>
      </c>
      <c r="AF2270" s="8" t="s">
        <v>15162</v>
      </c>
      <c r="AG2270" s="8" t="s">
        <v>6162</v>
      </c>
      <c r="AH2270" s="8" t="s">
        <v>654</v>
      </c>
      <c r="AI2270" s="8" t="s">
        <v>233</v>
      </c>
      <c r="AJ2270" s="8"/>
      <c r="AK2270" s="8"/>
      <c r="AL2270" s="8"/>
      <c r="AM2270" s="8"/>
      <c r="AN2270" s="8" t="s">
        <v>15163</v>
      </c>
      <c r="AO2270" s="8" t="s">
        <v>15164</v>
      </c>
      <c r="AP2270" s="29" t="s">
        <v>15162</v>
      </c>
      <c r="AQ2270" s="11">
        <v>2740.0</v>
      </c>
    </row>
    <row r="2271">
      <c r="A2271" s="8" t="str">
        <f t="shared" si="1"/>
        <v>Ava Grimm</v>
      </c>
      <c r="B2271" s="51" t="s">
        <v>15150</v>
      </c>
      <c r="C2271" s="8" t="s">
        <v>15135</v>
      </c>
      <c r="D2271" s="2" t="s">
        <v>6151</v>
      </c>
      <c r="E2271" s="8" t="s">
        <v>6203</v>
      </c>
      <c r="F2271" s="8" t="s">
        <v>3309</v>
      </c>
      <c r="G2271" s="51" t="s">
        <v>12642</v>
      </c>
      <c r="H2271" s="8" t="s">
        <v>15151</v>
      </c>
      <c r="I2271" s="8" t="s">
        <v>13219</v>
      </c>
      <c r="J2271" s="10">
        <v>3.18</v>
      </c>
      <c r="K2271" s="8" t="s">
        <v>15152</v>
      </c>
      <c r="L2271" s="8"/>
      <c r="M2271" s="8"/>
      <c r="N2271" s="51" t="s">
        <v>15174</v>
      </c>
      <c r="O2271" s="51" t="s">
        <v>52</v>
      </c>
      <c r="P2271" s="51"/>
      <c r="Q2271" s="51"/>
      <c r="R2271" s="51" t="s">
        <v>15175</v>
      </c>
      <c r="S2271" s="51" t="s">
        <v>15176</v>
      </c>
      <c r="T2271" s="11" t="str">
        <f t="shared" si="2"/>
        <v>Ava Grimm</v>
      </c>
      <c r="U2271" s="51" t="s">
        <v>674</v>
      </c>
      <c r="V2271" s="51" t="s">
        <v>15177</v>
      </c>
      <c r="W2271" s="51"/>
      <c r="X2271" s="51" t="s">
        <v>15157</v>
      </c>
      <c r="Y2271" s="51" t="s">
        <v>60</v>
      </c>
      <c r="Z2271" s="56" t="s">
        <v>15159</v>
      </c>
      <c r="AA2271" s="51" t="s">
        <v>60</v>
      </c>
      <c r="AB2271" s="56" t="s">
        <v>15160</v>
      </c>
      <c r="AC2271" s="51" t="s">
        <v>60</v>
      </c>
      <c r="AD2271" s="56" t="s">
        <v>15169</v>
      </c>
      <c r="AE2271" s="51" t="s">
        <v>15161</v>
      </c>
      <c r="AF2271" s="8" t="s">
        <v>15162</v>
      </c>
      <c r="AG2271" s="8" t="s">
        <v>6162</v>
      </c>
      <c r="AH2271" s="8" t="s">
        <v>654</v>
      </c>
      <c r="AI2271" s="8" t="s">
        <v>233</v>
      </c>
      <c r="AJ2271" s="8"/>
      <c r="AK2271" s="8"/>
      <c r="AL2271" s="8"/>
      <c r="AM2271" s="8"/>
      <c r="AN2271" s="8" t="s">
        <v>15163</v>
      </c>
      <c r="AO2271" s="8" t="s">
        <v>15164</v>
      </c>
      <c r="AP2271" s="29" t="s">
        <v>15162</v>
      </c>
      <c r="AQ2271" s="11">
        <v>2740.0</v>
      </c>
    </row>
    <row r="2272">
      <c r="A2272" s="8" t="str">
        <f t="shared" si="1"/>
        <v>Jaid Perry</v>
      </c>
      <c r="B2272" s="51" t="s">
        <v>15150</v>
      </c>
      <c r="C2272" s="8" t="s">
        <v>15135</v>
      </c>
      <c r="D2272" s="2" t="s">
        <v>6151</v>
      </c>
      <c r="E2272" s="8" t="s">
        <v>6203</v>
      </c>
      <c r="F2272" s="8" t="s">
        <v>3309</v>
      </c>
      <c r="G2272" s="51" t="s">
        <v>12642</v>
      </c>
      <c r="H2272" s="8" t="s">
        <v>15151</v>
      </c>
      <c r="I2272" s="8" t="s">
        <v>13219</v>
      </c>
      <c r="J2272" s="10">
        <v>3.18</v>
      </c>
      <c r="K2272" s="8" t="s">
        <v>15152</v>
      </c>
      <c r="L2272" s="8"/>
      <c r="M2272" s="8"/>
      <c r="N2272" s="51" t="s">
        <v>15178</v>
      </c>
      <c r="O2272" s="51" t="s">
        <v>52</v>
      </c>
      <c r="P2272" s="51"/>
      <c r="Q2272" s="51"/>
      <c r="R2272" s="51" t="s">
        <v>15179</v>
      </c>
      <c r="S2272" s="51" t="s">
        <v>2499</v>
      </c>
      <c r="T2272" s="11" t="str">
        <f t="shared" si="2"/>
        <v>Jaid Perry</v>
      </c>
      <c r="U2272" s="51" t="s">
        <v>674</v>
      </c>
      <c r="V2272" s="51" t="s">
        <v>15180</v>
      </c>
      <c r="W2272" s="51"/>
      <c r="X2272" s="51" t="s">
        <v>15157</v>
      </c>
      <c r="Y2272" s="56" t="s">
        <v>15181</v>
      </c>
      <c r="Z2272" s="56" t="s">
        <v>15159</v>
      </c>
      <c r="AA2272" s="51" t="s">
        <v>60</v>
      </c>
      <c r="AB2272" s="56" t="s">
        <v>15160</v>
      </c>
      <c r="AC2272" s="51" t="s">
        <v>60</v>
      </c>
      <c r="AD2272" s="56" t="s">
        <v>15169</v>
      </c>
      <c r="AE2272" s="51" t="s">
        <v>15161</v>
      </c>
      <c r="AF2272" s="8" t="s">
        <v>15162</v>
      </c>
      <c r="AG2272" s="8" t="s">
        <v>6162</v>
      </c>
      <c r="AH2272" s="8" t="s">
        <v>654</v>
      </c>
      <c r="AI2272" s="8" t="s">
        <v>233</v>
      </c>
      <c r="AJ2272" s="8"/>
      <c r="AK2272" s="8"/>
      <c r="AL2272" s="8"/>
      <c r="AM2272" s="8"/>
      <c r="AN2272" s="8" t="s">
        <v>15163</v>
      </c>
      <c r="AO2272" s="8" t="s">
        <v>15164</v>
      </c>
      <c r="AP2272" s="29" t="s">
        <v>15162</v>
      </c>
      <c r="AQ2272" s="11">
        <v>2740.0</v>
      </c>
    </row>
    <row r="2273">
      <c r="A2273" s="8" t="str">
        <f t="shared" si="1"/>
        <v>Marc Brown</v>
      </c>
      <c r="B2273" s="51" t="s">
        <v>15150</v>
      </c>
      <c r="C2273" s="8" t="s">
        <v>15135</v>
      </c>
      <c r="D2273" s="9" t="s">
        <v>6151</v>
      </c>
      <c r="E2273" s="8" t="s">
        <v>6203</v>
      </c>
      <c r="F2273" s="8" t="s">
        <v>3309</v>
      </c>
      <c r="G2273" s="51" t="s">
        <v>12642</v>
      </c>
      <c r="H2273" s="8" t="s">
        <v>15151</v>
      </c>
      <c r="I2273" s="8" t="s">
        <v>13219</v>
      </c>
      <c r="J2273" s="10">
        <v>3.18</v>
      </c>
      <c r="K2273" s="8" t="s">
        <v>15152</v>
      </c>
      <c r="L2273" s="8"/>
      <c r="M2273" s="8"/>
      <c r="N2273" s="51" t="s">
        <v>15182</v>
      </c>
      <c r="O2273" s="57" t="s">
        <v>52</v>
      </c>
      <c r="P2273" s="51"/>
      <c r="Q2273" s="51"/>
      <c r="R2273" s="57" t="s">
        <v>309</v>
      </c>
      <c r="S2273" s="57" t="s">
        <v>485</v>
      </c>
      <c r="T2273" s="11" t="str">
        <f t="shared" si="2"/>
        <v>Marc Brown</v>
      </c>
      <c r="U2273" s="57" t="s">
        <v>674</v>
      </c>
      <c r="V2273" s="51"/>
      <c r="W2273" s="51"/>
      <c r="X2273" s="51" t="s">
        <v>15157</v>
      </c>
      <c r="Y2273" s="51" t="s">
        <v>60</v>
      </c>
      <c r="Z2273" s="56" t="s">
        <v>15159</v>
      </c>
      <c r="AA2273" s="51" t="s">
        <v>60</v>
      </c>
      <c r="AB2273" s="56" t="s">
        <v>15183</v>
      </c>
      <c r="AC2273" s="56" t="s">
        <v>15169</v>
      </c>
      <c r="AD2273" s="51" t="s">
        <v>60</v>
      </c>
      <c r="AE2273" s="51" t="s">
        <v>15161</v>
      </c>
      <c r="AF2273" s="8" t="s">
        <v>15162</v>
      </c>
      <c r="AG2273" s="8" t="s">
        <v>6162</v>
      </c>
      <c r="AH2273" s="8" t="s">
        <v>654</v>
      </c>
      <c r="AI2273" s="8" t="s">
        <v>233</v>
      </c>
      <c r="AJ2273" s="8"/>
      <c r="AK2273" s="8"/>
      <c r="AL2273" s="8"/>
      <c r="AM2273" s="8"/>
      <c r="AN2273" s="8" t="s">
        <v>15163</v>
      </c>
      <c r="AO2273" s="8" t="s">
        <v>15184</v>
      </c>
      <c r="AP2273" s="29" t="s">
        <v>15162</v>
      </c>
      <c r="AQ2273" s="11">
        <v>2740.0</v>
      </c>
    </row>
    <row r="2274">
      <c r="A2274" s="8" t="str">
        <f t="shared" si="1"/>
        <v>Jacqi Rae</v>
      </c>
      <c r="B2274" s="51" t="s">
        <v>15150</v>
      </c>
      <c r="C2274" s="8" t="s">
        <v>15135</v>
      </c>
      <c r="D2274" s="2" t="s">
        <v>6151</v>
      </c>
      <c r="E2274" s="8" t="s">
        <v>6203</v>
      </c>
      <c r="F2274" s="8" t="s">
        <v>3309</v>
      </c>
      <c r="G2274" s="51" t="s">
        <v>12642</v>
      </c>
      <c r="H2274" s="8" t="s">
        <v>15151</v>
      </c>
      <c r="I2274" s="8" t="s">
        <v>13219</v>
      </c>
      <c r="J2274" s="10">
        <v>3.18</v>
      </c>
      <c r="K2274" s="8" t="s">
        <v>15152</v>
      </c>
      <c r="L2274" s="8"/>
      <c r="M2274" s="8"/>
      <c r="N2274" s="51" t="s">
        <v>15185</v>
      </c>
      <c r="O2274" s="51" t="s">
        <v>52</v>
      </c>
      <c r="P2274" s="51"/>
      <c r="Q2274" s="51"/>
      <c r="R2274" s="51" t="s">
        <v>15186</v>
      </c>
      <c r="S2274" s="51" t="s">
        <v>15187</v>
      </c>
      <c r="T2274" s="11" t="str">
        <f t="shared" si="2"/>
        <v>Jacqi Rae</v>
      </c>
      <c r="U2274" s="51" t="s">
        <v>1583</v>
      </c>
      <c r="V2274" s="51"/>
      <c r="W2274" s="51"/>
      <c r="X2274" s="51" t="s">
        <v>15157</v>
      </c>
      <c r="Y2274" s="51" t="s">
        <v>60</v>
      </c>
      <c r="Z2274" s="56" t="s">
        <v>15159</v>
      </c>
      <c r="AA2274" s="51" t="s">
        <v>60</v>
      </c>
      <c r="AB2274" s="56" t="s">
        <v>15160</v>
      </c>
      <c r="AC2274" s="56" t="s">
        <v>15188</v>
      </c>
      <c r="AD2274" s="56" t="s">
        <v>15169</v>
      </c>
      <c r="AE2274" s="51" t="s">
        <v>15161</v>
      </c>
      <c r="AF2274" s="8" t="s">
        <v>15162</v>
      </c>
      <c r="AG2274" s="8" t="s">
        <v>6162</v>
      </c>
      <c r="AH2274" s="8" t="s">
        <v>654</v>
      </c>
      <c r="AI2274" s="8" t="s">
        <v>233</v>
      </c>
      <c r="AJ2274" s="8"/>
      <c r="AK2274" s="8"/>
      <c r="AL2274" s="8"/>
      <c r="AM2274" s="8"/>
      <c r="AN2274" s="8" t="s">
        <v>15163</v>
      </c>
      <c r="AO2274" s="8" t="s">
        <v>15164</v>
      </c>
      <c r="AP2274" s="29" t="s">
        <v>15162</v>
      </c>
      <c r="AQ2274" s="11">
        <v>2740.0</v>
      </c>
    </row>
    <row r="2275">
      <c r="A2275" s="8" t="str">
        <f t="shared" si="1"/>
        <v>Antony Odera</v>
      </c>
      <c r="B2275" s="51" t="s">
        <v>15150</v>
      </c>
      <c r="C2275" s="8" t="s">
        <v>15135</v>
      </c>
      <c r="D2275" s="9" t="s">
        <v>6151</v>
      </c>
      <c r="E2275" s="8" t="s">
        <v>6203</v>
      </c>
      <c r="F2275" s="8" t="s">
        <v>3309</v>
      </c>
      <c r="G2275" s="51" t="s">
        <v>12642</v>
      </c>
      <c r="H2275" s="8" t="s">
        <v>15151</v>
      </c>
      <c r="I2275" s="8" t="s">
        <v>13219</v>
      </c>
      <c r="J2275" s="10">
        <v>3.18</v>
      </c>
      <c r="K2275" s="13" t="s">
        <v>15152</v>
      </c>
      <c r="L2275" s="8"/>
      <c r="M2275" s="8"/>
      <c r="N2275" s="51" t="s">
        <v>15189</v>
      </c>
      <c r="O2275" s="51" t="s">
        <v>52</v>
      </c>
      <c r="P2275" s="51"/>
      <c r="Q2275" s="51"/>
      <c r="R2275" s="51" t="s">
        <v>15190</v>
      </c>
      <c r="S2275" s="51" t="s">
        <v>15191</v>
      </c>
      <c r="T2275" s="11" t="str">
        <f t="shared" si="2"/>
        <v>Antony Odera</v>
      </c>
      <c r="U2275" s="51" t="s">
        <v>2349</v>
      </c>
      <c r="V2275" s="51" t="s">
        <v>15192</v>
      </c>
      <c r="W2275" s="51"/>
      <c r="X2275" s="51" t="s">
        <v>15157</v>
      </c>
      <c r="Y2275" s="8" t="s">
        <v>60</v>
      </c>
      <c r="Z2275" s="12" t="s">
        <v>15159</v>
      </c>
      <c r="AA2275" s="12" t="s">
        <v>15193</v>
      </c>
      <c r="AB2275" s="12" t="s">
        <v>15160</v>
      </c>
      <c r="AC2275" s="8" t="s">
        <v>60</v>
      </c>
      <c r="AD2275" s="8" t="s">
        <v>60</v>
      </c>
      <c r="AE2275" s="8" t="s">
        <v>15161</v>
      </c>
      <c r="AF2275" s="8" t="s">
        <v>15162</v>
      </c>
      <c r="AG2275" s="8" t="s">
        <v>6162</v>
      </c>
      <c r="AH2275" s="8" t="s">
        <v>654</v>
      </c>
      <c r="AI2275" s="8" t="s">
        <v>233</v>
      </c>
      <c r="AJ2275" s="8"/>
      <c r="AK2275" s="8"/>
      <c r="AL2275" s="8"/>
      <c r="AM2275" s="8"/>
      <c r="AN2275" s="8" t="s">
        <v>15163</v>
      </c>
      <c r="AO2275" s="8" t="s">
        <v>15164</v>
      </c>
      <c r="AP2275" s="29" t="s">
        <v>15162</v>
      </c>
      <c r="AQ2275" s="11">
        <v>2740.0</v>
      </c>
    </row>
    <row r="2276">
      <c r="A2276" s="8" t="str">
        <f t="shared" si="1"/>
        <v>Troy Shoberg</v>
      </c>
      <c r="B2276" s="51" t="s">
        <v>15150</v>
      </c>
      <c r="C2276" s="8" t="s">
        <v>15135</v>
      </c>
      <c r="D2276" s="9" t="s">
        <v>6151</v>
      </c>
      <c r="E2276" s="8" t="s">
        <v>6203</v>
      </c>
      <c r="F2276" s="8" t="s">
        <v>3309</v>
      </c>
      <c r="G2276" s="51" t="s">
        <v>12642</v>
      </c>
      <c r="H2276" s="8" t="s">
        <v>15151</v>
      </c>
      <c r="I2276" s="8" t="s">
        <v>13219</v>
      </c>
      <c r="J2276" s="10">
        <v>3.18</v>
      </c>
      <c r="K2276" s="13" t="s">
        <v>15152</v>
      </c>
      <c r="L2276" s="8"/>
      <c r="M2276" s="8"/>
      <c r="N2276" s="51" t="s">
        <v>15194</v>
      </c>
      <c r="O2276" s="51" t="s">
        <v>52</v>
      </c>
      <c r="P2276" s="51"/>
      <c r="Q2276" s="51"/>
      <c r="R2276" s="51" t="s">
        <v>285</v>
      </c>
      <c r="S2276" s="51" t="s">
        <v>15195</v>
      </c>
      <c r="T2276" s="11" t="str">
        <f t="shared" si="2"/>
        <v>Troy Shoberg</v>
      </c>
      <c r="U2276" s="51" t="s">
        <v>689</v>
      </c>
      <c r="V2276" s="51" t="s">
        <v>15196</v>
      </c>
      <c r="W2276" s="51"/>
      <c r="X2276" s="51" t="s">
        <v>15157</v>
      </c>
      <c r="Y2276" s="8" t="s">
        <v>60</v>
      </c>
      <c r="Z2276" s="12" t="s">
        <v>15159</v>
      </c>
      <c r="AA2276" s="8" t="s">
        <v>60</v>
      </c>
      <c r="AB2276" s="12" t="s">
        <v>15160</v>
      </c>
      <c r="AC2276" s="8" t="s">
        <v>60</v>
      </c>
      <c r="AD2276" s="8" t="s">
        <v>60</v>
      </c>
      <c r="AE2276" s="8" t="s">
        <v>15161</v>
      </c>
      <c r="AF2276" s="8" t="s">
        <v>15162</v>
      </c>
      <c r="AG2276" s="8" t="s">
        <v>6162</v>
      </c>
      <c r="AH2276" s="8" t="s">
        <v>654</v>
      </c>
      <c r="AI2276" s="8" t="s">
        <v>233</v>
      </c>
      <c r="AJ2276" s="8"/>
      <c r="AK2276" s="8"/>
      <c r="AL2276" s="8"/>
      <c r="AM2276" s="8"/>
      <c r="AN2276" s="8" t="s">
        <v>15163</v>
      </c>
      <c r="AO2276" s="8" t="s">
        <v>15164</v>
      </c>
      <c r="AP2276" s="29" t="s">
        <v>15162</v>
      </c>
      <c r="AQ2276" s="11">
        <v>2740.0</v>
      </c>
    </row>
    <row r="2277">
      <c r="A2277" s="8" t="str">
        <f t="shared" si="1"/>
        <v>Jonathan Breitbarth</v>
      </c>
      <c r="B2277" s="51" t="s">
        <v>15150</v>
      </c>
      <c r="C2277" s="8" t="s">
        <v>15135</v>
      </c>
      <c r="D2277" s="9" t="s">
        <v>6151</v>
      </c>
      <c r="E2277" s="8" t="s">
        <v>6203</v>
      </c>
      <c r="F2277" s="8" t="s">
        <v>3309</v>
      </c>
      <c r="G2277" s="51" t="s">
        <v>12642</v>
      </c>
      <c r="H2277" s="8" t="s">
        <v>15151</v>
      </c>
      <c r="I2277" s="8" t="s">
        <v>13219</v>
      </c>
      <c r="J2277" s="10">
        <v>3.18</v>
      </c>
      <c r="K2277" s="13" t="s">
        <v>15152</v>
      </c>
      <c r="L2277" s="8"/>
      <c r="M2277" s="8"/>
      <c r="N2277" s="51" t="s">
        <v>15197</v>
      </c>
      <c r="O2277" s="51" t="s">
        <v>52</v>
      </c>
      <c r="P2277" s="51"/>
      <c r="Q2277" s="51"/>
      <c r="R2277" s="51" t="s">
        <v>109</v>
      </c>
      <c r="S2277" s="51" t="s">
        <v>15198</v>
      </c>
      <c r="T2277" s="11" t="str">
        <f t="shared" si="2"/>
        <v>Jonathan Breitbarth</v>
      </c>
      <c r="U2277" s="51" t="s">
        <v>106</v>
      </c>
      <c r="V2277" s="51" t="s">
        <v>15199</v>
      </c>
      <c r="W2277" s="51" t="s">
        <v>15200</v>
      </c>
      <c r="X2277" s="51" t="s">
        <v>15157</v>
      </c>
      <c r="Y2277" s="12" t="s">
        <v>15201</v>
      </c>
      <c r="Z2277" s="12" t="s">
        <v>15159</v>
      </c>
      <c r="AA2277" s="12" t="s">
        <v>15202</v>
      </c>
      <c r="AB2277" s="12" t="s">
        <v>15160</v>
      </c>
      <c r="AC2277" s="8" t="s">
        <v>60</v>
      </c>
      <c r="AD2277" s="8" t="s">
        <v>60</v>
      </c>
      <c r="AE2277" s="8" t="s">
        <v>15161</v>
      </c>
      <c r="AF2277" s="8" t="s">
        <v>15162</v>
      </c>
      <c r="AG2277" s="8" t="s">
        <v>6162</v>
      </c>
      <c r="AH2277" s="8" t="s">
        <v>654</v>
      </c>
      <c r="AI2277" s="8" t="s">
        <v>233</v>
      </c>
      <c r="AJ2277" s="8"/>
      <c r="AK2277" s="8"/>
      <c r="AL2277" s="8"/>
      <c r="AM2277" s="8"/>
      <c r="AN2277" s="8" t="s">
        <v>15163</v>
      </c>
      <c r="AO2277" s="8" t="s">
        <v>15164</v>
      </c>
      <c r="AP2277" s="29" t="s">
        <v>15162</v>
      </c>
      <c r="AQ2277" s="11">
        <v>2740.0</v>
      </c>
    </row>
    <row r="2278">
      <c r="A2278" s="8" t="str">
        <f t="shared" si="1"/>
        <v>Matt Buns</v>
      </c>
      <c r="B2278" s="51" t="s">
        <v>15150</v>
      </c>
      <c r="C2278" s="8" t="s">
        <v>15135</v>
      </c>
      <c r="D2278" s="9" t="s">
        <v>6151</v>
      </c>
      <c r="E2278" s="8" t="s">
        <v>6203</v>
      </c>
      <c r="F2278" s="8" t="s">
        <v>3309</v>
      </c>
      <c r="G2278" s="51" t="s">
        <v>12642</v>
      </c>
      <c r="H2278" s="8" t="s">
        <v>15151</v>
      </c>
      <c r="I2278" s="8" t="s">
        <v>13219</v>
      </c>
      <c r="J2278" s="10">
        <v>3.18</v>
      </c>
      <c r="K2278" s="13" t="s">
        <v>15152</v>
      </c>
      <c r="L2278" s="8"/>
      <c r="M2278" s="8"/>
      <c r="N2278" s="51" t="s">
        <v>15203</v>
      </c>
      <c r="O2278" s="51" t="s">
        <v>52</v>
      </c>
      <c r="P2278" s="51"/>
      <c r="Q2278" s="51"/>
      <c r="R2278" s="51" t="s">
        <v>771</v>
      </c>
      <c r="S2278" s="51" t="s">
        <v>15204</v>
      </c>
      <c r="T2278" s="11" t="str">
        <f t="shared" si="2"/>
        <v>Matt Buns</v>
      </c>
      <c r="U2278" s="51" t="s">
        <v>106</v>
      </c>
      <c r="V2278" s="51" t="s">
        <v>15205</v>
      </c>
      <c r="W2278" s="51"/>
      <c r="X2278" s="51" t="s">
        <v>15157</v>
      </c>
      <c r="Y2278" s="8" t="s">
        <v>60</v>
      </c>
      <c r="Z2278" s="12" t="s">
        <v>15159</v>
      </c>
      <c r="AA2278" s="8" t="s">
        <v>60</v>
      </c>
      <c r="AB2278" s="12" t="s">
        <v>15160</v>
      </c>
      <c r="AC2278" s="8" t="s">
        <v>60</v>
      </c>
      <c r="AD2278" s="8" t="s">
        <v>60</v>
      </c>
      <c r="AE2278" s="8" t="s">
        <v>15161</v>
      </c>
      <c r="AF2278" s="8" t="s">
        <v>15162</v>
      </c>
      <c r="AG2278" s="8" t="s">
        <v>6162</v>
      </c>
      <c r="AH2278" s="8" t="s">
        <v>654</v>
      </c>
      <c r="AI2278" s="8" t="s">
        <v>233</v>
      </c>
      <c r="AJ2278" s="8"/>
      <c r="AK2278" s="8"/>
      <c r="AL2278" s="8"/>
      <c r="AM2278" s="8"/>
      <c r="AN2278" s="8" t="s">
        <v>15163</v>
      </c>
      <c r="AO2278" s="8" t="s">
        <v>15164</v>
      </c>
      <c r="AP2278" s="29" t="s">
        <v>15162</v>
      </c>
      <c r="AQ2278" s="11">
        <v>2740.0</v>
      </c>
    </row>
    <row r="2279">
      <c r="A2279" s="8" t="str">
        <f t="shared" si="1"/>
        <v>Josh Jablon</v>
      </c>
      <c r="B2279" s="51" t="s">
        <v>15206</v>
      </c>
      <c r="C2279" s="8" t="s">
        <v>15135</v>
      </c>
      <c r="D2279" s="9" t="s">
        <v>6151</v>
      </c>
      <c r="E2279" s="8" t="s">
        <v>15207</v>
      </c>
      <c r="F2279" s="8" t="s">
        <v>3309</v>
      </c>
      <c r="G2279" s="51" t="s">
        <v>12642</v>
      </c>
      <c r="H2279" s="8" t="s">
        <v>15208</v>
      </c>
      <c r="I2279" s="59" t="s">
        <v>49</v>
      </c>
      <c r="J2279" s="60">
        <v>3.21</v>
      </c>
      <c r="K2279" s="51" t="s">
        <v>15209</v>
      </c>
      <c r="L2279" s="8"/>
      <c r="M2279" s="8"/>
      <c r="N2279" s="51" t="s">
        <v>15210</v>
      </c>
      <c r="O2279" s="51" t="s">
        <v>52</v>
      </c>
      <c r="P2279" s="51"/>
      <c r="Q2279" s="51"/>
      <c r="R2279" s="51" t="s">
        <v>268</v>
      </c>
      <c r="S2279" s="51" t="s">
        <v>15211</v>
      </c>
      <c r="T2279" s="11" t="str">
        <f t="shared" si="2"/>
        <v>Josh Jablon</v>
      </c>
      <c r="U2279" s="51" t="s">
        <v>1959</v>
      </c>
      <c r="V2279" s="51" t="s">
        <v>15212</v>
      </c>
      <c r="W2279" s="51" t="s">
        <v>15213</v>
      </c>
      <c r="X2279" s="51" t="s">
        <v>15214</v>
      </c>
      <c r="Y2279" s="51" t="s">
        <v>60</v>
      </c>
      <c r="Z2279" s="56" t="s">
        <v>15215</v>
      </c>
      <c r="AA2279" s="51" t="s">
        <v>60</v>
      </c>
      <c r="AB2279" s="51" t="s">
        <v>60</v>
      </c>
      <c r="AC2279" s="51" t="s">
        <v>60</v>
      </c>
      <c r="AD2279" s="56" t="s">
        <v>15216</v>
      </c>
      <c r="AE2279" s="51" t="s">
        <v>15217</v>
      </c>
      <c r="AF2279" s="8" t="s">
        <v>15218</v>
      </c>
      <c r="AG2279" s="8" t="s">
        <v>6162</v>
      </c>
      <c r="AH2279" s="8" t="s">
        <v>232</v>
      </c>
      <c r="AI2279" s="8" t="s">
        <v>66</v>
      </c>
      <c r="AJ2279" s="8"/>
      <c r="AK2279" s="59"/>
      <c r="AL2279" s="59"/>
      <c r="AM2279" s="59" t="s">
        <v>4984</v>
      </c>
      <c r="AN2279" s="59" t="s">
        <v>15219</v>
      </c>
      <c r="AO2279" s="59" t="s">
        <v>15220</v>
      </c>
      <c r="AP2279" s="29" t="s">
        <v>15218</v>
      </c>
      <c r="AQ2279" s="11">
        <v>13192.0</v>
      </c>
    </row>
    <row r="2280">
      <c r="A2280" s="8" t="str">
        <f t="shared" si="1"/>
        <v>Denisha Cartwright</v>
      </c>
      <c r="B2280" s="51" t="s">
        <v>15206</v>
      </c>
      <c r="C2280" s="8" t="s">
        <v>15135</v>
      </c>
      <c r="D2280" s="2" t="s">
        <v>6151</v>
      </c>
      <c r="E2280" s="8" t="s">
        <v>15207</v>
      </c>
      <c r="F2280" s="8" t="s">
        <v>3309</v>
      </c>
      <c r="G2280" s="51" t="s">
        <v>12642</v>
      </c>
      <c r="H2280" s="8" t="s">
        <v>15208</v>
      </c>
      <c r="I2280" s="8" t="s">
        <v>49</v>
      </c>
      <c r="J2280" s="10">
        <v>3.21</v>
      </c>
      <c r="K2280" s="8" t="s">
        <v>15209</v>
      </c>
      <c r="L2280" s="8"/>
      <c r="M2280" s="8"/>
      <c r="N2280" s="51" t="s">
        <v>15221</v>
      </c>
      <c r="O2280" s="51" t="s">
        <v>52</v>
      </c>
      <c r="P2280" s="51"/>
      <c r="Q2280" s="51"/>
      <c r="R2280" s="51" t="s">
        <v>15222</v>
      </c>
      <c r="S2280" s="51" t="s">
        <v>5575</v>
      </c>
      <c r="T2280" s="11" t="str">
        <f t="shared" si="2"/>
        <v>Denisha Cartwright</v>
      </c>
      <c r="U2280" s="51" t="s">
        <v>15223</v>
      </c>
      <c r="V2280" s="51" t="s">
        <v>15224</v>
      </c>
      <c r="W2280" s="51"/>
      <c r="X2280" s="51" t="s">
        <v>15214</v>
      </c>
      <c r="Y2280" s="51" t="s">
        <v>60</v>
      </c>
      <c r="Z2280" s="56" t="s">
        <v>15215</v>
      </c>
      <c r="AA2280" s="56" t="s">
        <v>15225</v>
      </c>
      <c r="AB2280" s="51" t="s">
        <v>60</v>
      </c>
      <c r="AC2280" s="56" t="s">
        <v>15226</v>
      </c>
      <c r="AD2280" s="56" t="s">
        <v>15216</v>
      </c>
      <c r="AE2280" s="51" t="s">
        <v>15217</v>
      </c>
      <c r="AF2280" s="8" t="s">
        <v>15218</v>
      </c>
      <c r="AG2280" s="8" t="s">
        <v>6162</v>
      </c>
      <c r="AH2280" s="8" t="s">
        <v>232</v>
      </c>
      <c r="AI2280" s="8" t="s">
        <v>66</v>
      </c>
      <c r="AJ2280" s="8"/>
      <c r="AK2280" s="8"/>
      <c r="AL2280" s="8"/>
      <c r="AM2280" s="8" t="s">
        <v>4984</v>
      </c>
      <c r="AN2280" s="8" t="s">
        <v>15219</v>
      </c>
      <c r="AO2280" s="8" t="s">
        <v>15227</v>
      </c>
      <c r="AP2280" s="29" t="s">
        <v>15218</v>
      </c>
      <c r="AQ2280" s="11">
        <v>13192.0</v>
      </c>
    </row>
    <row r="2281">
      <c r="A2281" s="8" t="str">
        <f t="shared" si="1"/>
        <v>Fred Berg</v>
      </c>
      <c r="B2281" s="51" t="s">
        <v>15206</v>
      </c>
      <c r="C2281" s="8" t="s">
        <v>15135</v>
      </c>
      <c r="D2281" s="9" t="s">
        <v>6151</v>
      </c>
      <c r="E2281" s="8" t="s">
        <v>15207</v>
      </c>
      <c r="F2281" s="8" t="s">
        <v>3309</v>
      </c>
      <c r="G2281" s="51" t="s">
        <v>12642</v>
      </c>
      <c r="H2281" s="13" t="s">
        <v>15208</v>
      </c>
      <c r="I2281" s="8" t="s">
        <v>49</v>
      </c>
      <c r="J2281" s="10">
        <v>3.21</v>
      </c>
      <c r="K2281" s="13" t="s">
        <v>15209</v>
      </c>
      <c r="L2281" s="8"/>
      <c r="M2281" s="8"/>
      <c r="N2281" s="51" t="s">
        <v>15228</v>
      </c>
      <c r="O2281" s="51" t="s">
        <v>52</v>
      </c>
      <c r="P2281" s="51"/>
      <c r="Q2281" s="51"/>
      <c r="R2281" s="51" t="s">
        <v>8781</v>
      </c>
      <c r="S2281" s="51" t="s">
        <v>15229</v>
      </c>
      <c r="T2281" s="11" t="str">
        <f t="shared" si="2"/>
        <v>Fred Berg</v>
      </c>
      <c r="U2281" s="51" t="s">
        <v>469</v>
      </c>
      <c r="V2281" s="51" t="s">
        <v>15230</v>
      </c>
      <c r="W2281" s="51" t="s">
        <v>15231</v>
      </c>
      <c r="X2281" s="51" t="s">
        <v>15214</v>
      </c>
      <c r="Y2281" s="8" t="s">
        <v>60</v>
      </c>
      <c r="Z2281" s="8" t="s">
        <v>60</v>
      </c>
      <c r="AA2281" s="8" t="s">
        <v>60</v>
      </c>
      <c r="AB2281" s="8" t="s">
        <v>60</v>
      </c>
      <c r="AC2281" s="8" t="s">
        <v>60</v>
      </c>
      <c r="AD2281" s="12" t="s">
        <v>15216</v>
      </c>
      <c r="AE2281" s="8" t="s">
        <v>15217</v>
      </c>
      <c r="AF2281" s="8" t="s">
        <v>15218</v>
      </c>
      <c r="AG2281" s="8" t="s">
        <v>6162</v>
      </c>
      <c r="AH2281" s="8" t="s">
        <v>232</v>
      </c>
      <c r="AI2281" s="8" t="s">
        <v>66</v>
      </c>
      <c r="AJ2281" s="8"/>
      <c r="AK2281" s="8"/>
      <c r="AL2281" s="8"/>
      <c r="AM2281" s="8" t="s">
        <v>4984</v>
      </c>
      <c r="AN2281" s="8" t="s">
        <v>15219</v>
      </c>
      <c r="AO2281" s="8" t="s">
        <v>15227</v>
      </c>
      <c r="AP2281" s="29" t="s">
        <v>15218</v>
      </c>
      <c r="AQ2281" s="11">
        <v>13192.0</v>
      </c>
    </row>
    <row r="2282">
      <c r="A2282" s="8" t="str">
        <f t="shared" si="1"/>
        <v>Chris Parno</v>
      </c>
      <c r="B2282" s="51" t="s">
        <v>15206</v>
      </c>
      <c r="C2282" s="8" t="s">
        <v>15135</v>
      </c>
      <c r="D2282" s="9" t="s">
        <v>6151</v>
      </c>
      <c r="E2282" s="8" t="s">
        <v>15207</v>
      </c>
      <c r="F2282" s="8" t="s">
        <v>3309</v>
      </c>
      <c r="G2282" s="51" t="s">
        <v>12642</v>
      </c>
      <c r="H2282" s="8" t="s">
        <v>15208</v>
      </c>
      <c r="I2282" s="8" t="s">
        <v>49</v>
      </c>
      <c r="J2282" s="10">
        <v>3.21</v>
      </c>
      <c r="K2282" s="13" t="s">
        <v>15209</v>
      </c>
      <c r="L2282" s="8"/>
      <c r="M2282" s="8"/>
      <c r="N2282" s="51" t="s">
        <v>15232</v>
      </c>
      <c r="O2282" s="51" t="s">
        <v>52</v>
      </c>
      <c r="P2282" s="51"/>
      <c r="Q2282" s="51"/>
      <c r="R2282" s="51" t="s">
        <v>791</v>
      </c>
      <c r="S2282" s="51" t="s">
        <v>15233</v>
      </c>
      <c r="T2282" s="11" t="str">
        <f t="shared" si="2"/>
        <v>Chris Parno</v>
      </c>
      <c r="U2282" s="57" t="s">
        <v>15234</v>
      </c>
      <c r="V2282" s="51" t="s">
        <v>15235</v>
      </c>
      <c r="W2282" s="51" t="s">
        <v>15236</v>
      </c>
      <c r="X2282" s="51" t="s">
        <v>15214</v>
      </c>
      <c r="Y2282" s="12" t="s">
        <v>15237</v>
      </c>
      <c r="Z2282" s="12" t="s">
        <v>15238</v>
      </c>
      <c r="AA2282" s="8" t="s">
        <v>60</v>
      </c>
      <c r="AB2282" s="8" t="s">
        <v>60</v>
      </c>
      <c r="AC2282" s="8" t="s">
        <v>60</v>
      </c>
      <c r="AD2282" s="12" t="s">
        <v>15216</v>
      </c>
      <c r="AE2282" s="8" t="s">
        <v>15217</v>
      </c>
      <c r="AF2282" s="8" t="s">
        <v>15218</v>
      </c>
      <c r="AG2282" s="8" t="s">
        <v>6162</v>
      </c>
      <c r="AH2282" s="8" t="s">
        <v>232</v>
      </c>
      <c r="AI2282" s="8" t="s">
        <v>66</v>
      </c>
      <c r="AJ2282" s="8"/>
      <c r="AK2282" s="8"/>
      <c r="AL2282" s="8"/>
      <c r="AM2282" s="8" t="s">
        <v>4984</v>
      </c>
      <c r="AN2282" s="8" t="s">
        <v>15219</v>
      </c>
      <c r="AO2282" s="8" t="s">
        <v>15227</v>
      </c>
      <c r="AP2282" s="29" t="s">
        <v>15218</v>
      </c>
      <c r="AQ2282" s="11">
        <v>13192.0</v>
      </c>
    </row>
    <row r="2283">
      <c r="A2283" s="8" t="str">
        <f t="shared" si="1"/>
        <v>Mike Turgeon</v>
      </c>
      <c r="B2283" s="51" t="s">
        <v>15206</v>
      </c>
      <c r="C2283" s="8" t="s">
        <v>15135</v>
      </c>
      <c r="D2283" s="9" t="s">
        <v>6151</v>
      </c>
      <c r="E2283" s="8" t="s">
        <v>15207</v>
      </c>
      <c r="F2283" s="8" t="s">
        <v>3309</v>
      </c>
      <c r="G2283" s="51" t="s">
        <v>12642</v>
      </c>
      <c r="H2283" s="8" t="s">
        <v>15208</v>
      </c>
      <c r="I2283" s="8" t="s">
        <v>49</v>
      </c>
      <c r="J2283" s="10">
        <v>3.21</v>
      </c>
      <c r="K2283" s="13" t="s">
        <v>15209</v>
      </c>
      <c r="L2283" s="8"/>
      <c r="M2283" s="8"/>
      <c r="N2283" s="51" t="s">
        <v>15239</v>
      </c>
      <c r="O2283" s="51" t="s">
        <v>52</v>
      </c>
      <c r="P2283" s="51"/>
      <c r="Q2283" s="51"/>
      <c r="R2283" s="51" t="s">
        <v>1237</v>
      </c>
      <c r="S2283" s="51" t="s">
        <v>15240</v>
      </c>
      <c r="T2283" s="11" t="str">
        <f t="shared" si="2"/>
        <v>Mike Turgeon</v>
      </c>
      <c r="U2283" s="57" t="s">
        <v>15241</v>
      </c>
      <c r="V2283" s="51" t="s">
        <v>15242</v>
      </c>
      <c r="W2283" s="51" t="s">
        <v>15243</v>
      </c>
      <c r="X2283" s="51" t="s">
        <v>15214</v>
      </c>
      <c r="Y2283" s="12" t="s">
        <v>15244</v>
      </c>
      <c r="Z2283" s="12" t="s">
        <v>15238</v>
      </c>
      <c r="AA2283" s="8" t="s">
        <v>60</v>
      </c>
      <c r="AB2283" s="8" t="s">
        <v>60</v>
      </c>
      <c r="AC2283" s="8" t="s">
        <v>60</v>
      </c>
      <c r="AD2283" s="12" t="s">
        <v>15216</v>
      </c>
      <c r="AE2283" s="8" t="s">
        <v>15217</v>
      </c>
      <c r="AF2283" s="8" t="s">
        <v>15218</v>
      </c>
      <c r="AG2283" s="8" t="s">
        <v>6162</v>
      </c>
      <c r="AH2283" s="8" t="s">
        <v>232</v>
      </c>
      <c r="AI2283" s="8" t="s">
        <v>66</v>
      </c>
      <c r="AJ2283" s="8"/>
      <c r="AK2283" s="8"/>
      <c r="AL2283" s="8"/>
      <c r="AM2283" s="8" t="s">
        <v>4984</v>
      </c>
      <c r="AN2283" s="8" t="s">
        <v>15219</v>
      </c>
      <c r="AO2283" s="8" t="s">
        <v>15227</v>
      </c>
      <c r="AP2283" s="29" t="s">
        <v>15218</v>
      </c>
      <c r="AQ2283" s="11">
        <v>13192.0</v>
      </c>
    </row>
    <row r="2284">
      <c r="A2284" s="8" t="str">
        <f t="shared" si="1"/>
        <v>Brian Sebera</v>
      </c>
      <c r="B2284" s="51" t="s">
        <v>15206</v>
      </c>
      <c r="C2284" s="8" t="s">
        <v>15135</v>
      </c>
      <c r="D2284" s="9" t="s">
        <v>6151</v>
      </c>
      <c r="E2284" s="8" t="s">
        <v>15207</v>
      </c>
      <c r="F2284" s="8" t="s">
        <v>3309</v>
      </c>
      <c r="G2284" s="51" t="s">
        <v>12642</v>
      </c>
      <c r="H2284" s="8" t="s">
        <v>15208</v>
      </c>
      <c r="I2284" s="8" t="s">
        <v>49</v>
      </c>
      <c r="J2284" s="10">
        <v>3.21</v>
      </c>
      <c r="K2284" s="13" t="s">
        <v>15209</v>
      </c>
      <c r="L2284" s="8"/>
      <c r="M2284" s="8"/>
      <c r="N2284" s="51" t="s">
        <v>15245</v>
      </c>
      <c r="O2284" s="51" t="s">
        <v>52</v>
      </c>
      <c r="P2284" s="51" t="s">
        <v>490</v>
      </c>
      <c r="Q2284" s="51"/>
      <c r="R2284" s="51" t="s">
        <v>331</v>
      </c>
      <c r="S2284" s="51" t="s">
        <v>15246</v>
      </c>
      <c r="T2284" s="11" t="str">
        <f t="shared" si="2"/>
        <v>Brian Sebera</v>
      </c>
      <c r="U2284" s="51" t="s">
        <v>15247</v>
      </c>
      <c r="V2284" s="51" t="s">
        <v>15248</v>
      </c>
      <c r="W2284" s="51" t="s">
        <v>15249</v>
      </c>
      <c r="X2284" s="51" t="s">
        <v>15214</v>
      </c>
      <c r="Y2284" s="12" t="s">
        <v>15250</v>
      </c>
      <c r="Z2284" s="12" t="s">
        <v>15238</v>
      </c>
      <c r="AA2284" s="8" t="s">
        <v>60</v>
      </c>
      <c r="AB2284" s="8" t="s">
        <v>60</v>
      </c>
      <c r="AC2284" s="8" t="s">
        <v>60</v>
      </c>
      <c r="AD2284" s="12" t="s">
        <v>15216</v>
      </c>
      <c r="AE2284" s="8" t="s">
        <v>15217</v>
      </c>
      <c r="AF2284" s="8" t="s">
        <v>15218</v>
      </c>
      <c r="AG2284" s="8" t="s">
        <v>6162</v>
      </c>
      <c r="AH2284" s="8" t="s">
        <v>232</v>
      </c>
      <c r="AI2284" s="8" t="s">
        <v>66</v>
      </c>
      <c r="AJ2284" s="8"/>
      <c r="AK2284" s="8"/>
      <c r="AL2284" s="8"/>
      <c r="AM2284" s="8" t="s">
        <v>4984</v>
      </c>
      <c r="AN2284" s="8" t="s">
        <v>15219</v>
      </c>
      <c r="AO2284" s="8" t="s">
        <v>15227</v>
      </c>
      <c r="AP2284" s="29" t="s">
        <v>15218</v>
      </c>
      <c r="AQ2284" s="11">
        <v>13192.0</v>
      </c>
    </row>
    <row r="2285">
      <c r="A2285" s="8" t="str">
        <f t="shared" si="1"/>
        <v>Ben Held</v>
      </c>
      <c r="B2285" s="51" t="s">
        <v>15206</v>
      </c>
      <c r="C2285" s="8" t="s">
        <v>15135</v>
      </c>
      <c r="D2285" s="9" t="s">
        <v>6151</v>
      </c>
      <c r="E2285" s="8" t="s">
        <v>15207</v>
      </c>
      <c r="F2285" s="8" t="s">
        <v>3309</v>
      </c>
      <c r="G2285" s="51" t="s">
        <v>12642</v>
      </c>
      <c r="H2285" s="8" t="s">
        <v>15208</v>
      </c>
      <c r="I2285" s="8" t="s">
        <v>49</v>
      </c>
      <c r="J2285" s="10">
        <v>3.21</v>
      </c>
      <c r="K2285" s="13" t="s">
        <v>15209</v>
      </c>
      <c r="L2285" s="8"/>
      <c r="M2285" s="8"/>
      <c r="N2285" s="51" t="s">
        <v>15251</v>
      </c>
      <c r="O2285" s="51" t="s">
        <v>52</v>
      </c>
      <c r="P2285" s="51" t="s">
        <v>490</v>
      </c>
      <c r="Q2285" s="51"/>
      <c r="R2285" s="51" t="s">
        <v>2944</v>
      </c>
      <c r="S2285" s="51" t="s">
        <v>15252</v>
      </c>
      <c r="T2285" s="11" t="str">
        <f t="shared" si="2"/>
        <v>Ben Held</v>
      </c>
      <c r="U2285" s="51" t="s">
        <v>15253</v>
      </c>
      <c r="V2285" s="51" t="s">
        <v>15254</v>
      </c>
      <c r="W2285" s="51" t="s">
        <v>15255</v>
      </c>
      <c r="X2285" s="51" t="s">
        <v>15214</v>
      </c>
      <c r="Y2285" s="12" t="s">
        <v>15256</v>
      </c>
      <c r="Z2285" s="12" t="s">
        <v>15238</v>
      </c>
      <c r="AA2285" s="8" t="s">
        <v>60</v>
      </c>
      <c r="AB2285" s="8" t="s">
        <v>60</v>
      </c>
      <c r="AC2285" s="8" t="s">
        <v>60</v>
      </c>
      <c r="AD2285" s="12" t="s">
        <v>15216</v>
      </c>
      <c r="AE2285" s="8" t="s">
        <v>15217</v>
      </c>
      <c r="AF2285" s="8" t="s">
        <v>15218</v>
      </c>
      <c r="AG2285" s="8" t="s">
        <v>6162</v>
      </c>
      <c r="AH2285" s="8" t="s">
        <v>232</v>
      </c>
      <c r="AI2285" s="8" t="s">
        <v>66</v>
      </c>
      <c r="AJ2285" s="8"/>
      <c r="AK2285" s="8"/>
      <c r="AL2285" s="8"/>
      <c r="AM2285" s="8" t="s">
        <v>4984</v>
      </c>
      <c r="AN2285" s="8" t="s">
        <v>15219</v>
      </c>
      <c r="AO2285" s="8" t="s">
        <v>15227</v>
      </c>
      <c r="AP2285" s="29" t="s">
        <v>15218</v>
      </c>
      <c r="AQ2285" s="11">
        <v>13192.0</v>
      </c>
    </row>
    <row r="2286">
      <c r="A2286" s="8" t="str">
        <f t="shared" si="1"/>
        <v>Kevin Wu</v>
      </c>
      <c r="B2286" s="51" t="s">
        <v>15206</v>
      </c>
      <c r="C2286" s="8" t="s">
        <v>15135</v>
      </c>
      <c r="D2286" s="9" t="s">
        <v>6151</v>
      </c>
      <c r="E2286" s="8" t="s">
        <v>15207</v>
      </c>
      <c r="F2286" s="8" t="s">
        <v>3309</v>
      </c>
      <c r="G2286" s="51" t="s">
        <v>12642</v>
      </c>
      <c r="H2286" s="13" t="s">
        <v>15208</v>
      </c>
      <c r="I2286" s="8" t="s">
        <v>49</v>
      </c>
      <c r="J2286" s="10">
        <v>3.21</v>
      </c>
      <c r="K2286" s="13" t="s">
        <v>15209</v>
      </c>
      <c r="L2286" s="8"/>
      <c r="M2286" s="8"/>
      <c r="N2286" s="51" t="s">
        <v>15257</v>
      </c>
      <c r="O2286" s="51" t="s">
        <v>52</v>
      </c>
      <c r="P2286" s="51"/>
      <c r="Q2286" s="51"/>
      <c r="R2286" s="51" t="s">
        <v>208</v>
      </c>
      <c r="S2286" s="51" t="s">
        <v>15258</v>
      </c>
      <c r="T2286" s="11" t="str">
        <f t="shared" si="2"/>
        <v>Kevin Wu</v>
      </c>
      <c r="U2286" s="51" t="s">
        <v>15259</v>
      </c>
      <c r="V2286" s="51" t="s">
        <v>15260</v>
      </c>
      <c r="W2286" s="51" t="s">
        <v>15261</v>
      </c>
      <c r="X2286" s="51" t="s">
        <v>15214</v>
      </c>
      <c r="Y2286" s="12" t="s">
        <v>15262</v>
      </c>
      <c r="Z2286" s="12" t="s">
        <v>15215</v>
      </c>
      <c r="AA2286" s="8" t="s">
        <v>60</v>
      </c>
      <c r="AB2286" s="8" t="s">
        <v>60</v>
      </c>
      <c r="AC2286" s="8" t="s">
        <v>60</v>
      </c>
      <c r="AD2286" s="12" t="s">
        <v>15216</v>
      </c>
      <c r="AE2286" s="8" t="s">
        <v>15217</v>
      </c>
      <c r="AF2286" s="8" t="s">
        <v>15218</v>
      </c>
      <c r="AG2286" s="8" t="s">
        <v>6162</v>
      </c>
      <c r="AH2286" s="8" t="s">
        <v>232</v>
      </c>
      <c r="AI2286" s="8" t="s">
        <v>66</v>
      </c>
      <c r="AJ2286" s="8"/>
      <c r="AK2286" s="8"/>
      <c r="AL2286" s="8"/>
      <c r="AM2286" s="8" t="s">
        <v>4984</v>
      </c>
      <c r="AN2286" s="8" t="s">
        <v>15219</v>
      </c>
      <c r="AO2286" s="8" t="s">
        <v>15227</v>
      </c>
      <c r="AP2286" s="29" t="s">
        <v>15218</v>
      </c>
      <c r="AQ2286" s="11">
        <v>13192.0</v>
      </c>
    </row>
    <row r="2287">
      <c r="A2287" s="8" t="str">
        <f t="shared" si="1"/>
        <v>Jen Blue</v>
      </c>
      <c r="B2287" s="51" t="s">
        <v>15206</v>
      </c>
      <c r="C2287" s="8" t="s">
        <v>15135</v>
      </c>
      <c r="D2287" s="9" t="s">
        <v>6151</v>
      </c>
      <c r="E2287" s="8" t="s">
        <v>15207</v>
      </c>
      <c r="F2287" s="8" t="s">
        <v>3309</v>
      </c>
      <c r="G2287" s="51" t="s">
        <v>12642</v>
      </c>
      <c r="H2287" s="8" t="s">
        <v>15208</v>
      </c>
      <c r="I2287" s="8" t="s">
        <v>49</v>
      </c>
      <c r="J2287" s="10">
        <v>3.21</v>
      </c>
      <c r="K2287" s="13" t="s">
        <v>15209</v>
      </c>
      <c r="L2287" s="8"/>
      <c r="M2287" s="8"/>
      <c r="N2287" s="51" t="s">
        <v>15263</v>
      </c>
      <c r="O2287" s="51" t="s">
        <v>52</v>
      </c>
      <c r="P2287" s="51"/>
      <c r="Q2287" s="51"/>
      <c r="R2287" s="51" t="s">
        <v>15264</v>
      </c>
      <c r="S2287" s="51" t="s">
        <v>9230</v>
      </c>
      <c r="T2287" s="11" t="str">
        <f t="shared" si="2"/>
        <v>Jen Blue</v>
      </c>
      <c r="U2287" s="51" t="s">
        <v>695</v>
      </c>
      <c r="V2287" s="51" t="s">
        <v>15265</v>
      </c>
      <c r="W2287" s="51" t="s">
        <v>15266</v>
      </c>
      <c r="X2287" s="51" t="s">
        <v>15214</v>
      </c>
      <c r="Y2287" s="8" t="s">
        <v>60</v>
      </c>
      <c r="Z2287" s="12" t="s">
        <v>15238</v>
      </c>
      <c r="AA2287" s="8" t="s">
        <v>60</v>
      </c>
      <c r="AB2287" s="8" t="s">
        <v>60</v>
      </c>
      <c r="AC2287" s="8" t="s">
        <v>60</v>
      </c>
      <c r="AD2287" s="12" t="s">
        <v>15216</v>
      </c>
      <c r="AE2287" s="8" t="s">
        <v>15217</v>
      </c>
      <c r="AF2287" s="8" t="s">
        <v>15218</v>
      </c>
      <c r="AG2287" s="8" t="s">
        <v>6162</v>
      </c>
      <c r="AH2287" s="8" t="s">
        <v>232</v>
      </c>
      <c r="AI2287" s="8" t="s">
        <v>66</v>
      </c>
      <c r="AJ2287" s="8"/>
      <c r="AK2287" s="8"/>
      <c r="AL2287" s="8"/>
      <c r="AM2287" s="8" t="s">
        <v>4984</v>
      </c>
      <c r="AN2287" s="8" t="s">
        <v>15219</v>
      </c>
      <c r="AO2287" s="8" t="s">
        <v>15227</v>
      </c>
      <c r="AP2287" s="29" t="s">
        <v>15218</v>
      </c>
      <c r="AQ2287" s="11">
        <v>13192.0</v>
      </c>
    </row>
    <row r="2288">
      <c r="A2288" s="8" t="str">
        <f t="shared" si="1"/>
        <v>Jeremy Essler</v>
      </c>
      <c r="B2288" s="51" t="s">
        <v>15206</v>
      </c>
      <c r="C2288" s="8" t="s">
        <v>15135</v>
      </c>
      <c r="D2288" s="2" t="s">
        <v>6151</v>
      </c>
      <c r="E2288" s="8" t="s">
        <v>15207</v>
      </c>
      <c r="F2288" s="8" t="s">
        <v>3309</v>
      </c>
      <c r="G2288" s="51" t="s">
        <v>12642</v>
      </c>
      <c r="H2288" s="8" t="s">
        <v>15208</v>
      </c>
      <c r="I2288" s="8" t="s">
        <v>49</v>
      </c>
      <c r="J2288" s="10">
        <v>3.21</v>
      </c>
      <c r="K2288" s="8" t="s">
        <v>15209</v>
      </c>
      <c r="L2288" s="8"/>
      <c r="M2288" s="8"/>
      <c r="N2288" s="51" t="s">
        <v>15267</v>
      </c>
      <c r="O2288" s="51" t="s">
        <v>52</v>
      </c>
      <c r="P2288" s="51"/>
      <c r="Q2288" s="51"/>
      <c r="R2288" s="8" t="s">
        <v>183</v>
      </c>
      <c r="S2288" s="8" t="s">
        <v>15268</v>
      </c>
      <c r="T2288" s="11" t="str">
        <f t="shared" si="2"/>
        <v>Jeremy Essler</v>
      </c>
      <c r="U2288" s="8" t="s">
        <v>106</v>
      </c>
      <c r="V2288" s="51" t="s">
        <v>15269</v>
      </c>
      <c r="W2288" s="51"/>
      <c r="X2288" s="51" t="s">
        <v>15214</v>
      </c>
      <c r="Y2288" s="51" t="s">
        <v>60</v>
      </c>
      <c r="Z2288" s="56" t="s">
        <v>15215</v>
      </c>
      <c r="AA2288" s="51" t="s">
        <v>60</v>
      </c>
      <c r="AB2288" s="51" t="s">
        <v>60</v>
      </c>
      <c r="AC2288" s="51" t="s">
        <v>60</v>
      </c>
      <c r="AD2288" s="56" t="s">
        <v>15216</v>
      </c>
      <c r="AE2288" s="51" t="s">
        <v>15217</v>
      </c>
      <c r="AF2288" s="8" t="s">
        <v>15218</v>
      </c>
      <c r="AG2288" s="8" t="s">
        <v>6162</v>
      </c>
      <c r="AH2288" s="8" t="s">
        <v>232</v>
      </c>
      <c r="AI2288" s="8" t="s">
        <v>66</v>
      </c>
      <c r="AJ2288" s="8"/>
      <c r="AK2288" s="8"/>
      <c r="AL2288" s="8"/>
      <c r="AM2288" s="8" t="s">
        <v>4984</v>
      </c>
      <c r="AN2288" s="8" t="s">
        <v>15219</v>
      </c>
      <c r="AO2288" s="8" t="s">
        <v>15227</v>
      </c>
      <c r="AP2288" s="29" t="s">
        <v>15218</v>
      </c>
      <c r="AQ2288" s="11">
        <v>13192.0</v>
      </c>
    </row>
    <row r="2289">
      <c r="A2289" s="8" t="str">
        <f t="shared" si="1"/>
        <v>Volunteer AC Abel has been removed. </v>
      </c>
      <c r="B2289" s="51" t="s">
        <v>15206</v>
      </c>
      <c r="C2289" s="8" t="s">
        <v>15135</v>
      </c>
      <c r="D2289" s="2" t="s">
        <v>6151</v>
      </c>
      <c r="E2289" s="8" t="s">
        <v>15207</v>
      </c>
      <c r="F2289" s="8" t="s">
        <v>3309</v>
      </c>
      <c r="G2289" s="51" t="s">
        <v>12642</v>
      </c>
      <c r="H2289" s="8" t="s">
        <v>15208</v>
      </c>
      <c r="I2289" s="8" t="s">
        <v>49</v>
      </c>
      <c r="J2289" s="10">
        <v>3.21</v>
      </c>
      <c r="K2289" s="8" t="s">
        <v>15209</v>
      </c>
      <c r="L2289" s="8"/>
      <c r="M2289" s="8"/>
      <c r="N2289" s="51" t="s">
        <v>15270</v>
      </c>
      <c r="O2289" s="51" t="s">
        <v>52</v>
      </c>
      <c r="P2289" s="51"/>
      <c r="Q2289" s="51" t="s">
        <v>277</v>
      </c>
      <c r="R2289" s="51" t="s">
        <v>15271</v>
      </c>
      <c r="S2289" s="51"/>
      <c r="T2289" s="11" t="str">
        <f t="shared" si="2"/>
        <v>Volunteer AC Abel has been removed. </v>
      </c>
      <c r="U2289" s="51"/>
      <c r="V2289" s="51"/>
      <c r="W2289" s="51"/>
      <c r="X2289" s="51" t="s">
        <v>15214</v>
      </c>
      <c r="Y2289" s="56" t="s">
        <v>15272</v>
      </c>
      <c r="Z2289" s="56" t="s">
        <v>15215</v>
      </c>
      <c r="AA2289" s="56" t="s">
        <v>15273</v>
      </c>
      <c r="AB2289" s="51" t="s">
        <v>60</v>
      </c>
      <c r="AC2289" s="56" t="s">
        <v>15274</v>
      </c>
      <c r="AD2289" s="56" t="s">
        <v>15216</v>
      </c>
      <c r="AE2289" s="51" t="s">
        <v>15217</v>
      </c>
      <c r="AF2289" s="8" t="s">
        <v>15218</v>
      </c>
      <c r="AG2289" s="8" t="s">
        <v>6162</v>
      </c>
      <c r="AH2289" s="8" t="s">
        <v>232</v>
      </c>
      <c r="AI2289" s="8" t="s">
        <v>66</v>
      </c>
      <c r="AJ2289" s="8"/>
      <c r="AK2289" s="8"/>
      <c r="AL2289" s="8"/>
      <c r="AM2289" s="8" t="s">
        <v>4984</v>
      </c>
      <c r="AN2289" s="8" t="s">
        <v>15219</v>
      </c>
      <c r="AO2289" s="8" t="s">
        <v>15227</v>
      </c>
      <c r="AP2289" s="29" t="s">
        <v>15218</v>
      </c>
      <c r="AQ2289" s="11">
        <v>13192.0</v>
      </c>
    </row>
    <row r="2290">
      <c r="A2290" s="8" t="str">
        <f t="shared" si="1"/>
        <v>AC Eli has been removed. </v>
      </c>
      <c r="B2290" s="51" t="s">
        <v>15206</v>
      </c>
      <c r="C2290" s="8" t="s">
        <v>15135</v>
      </c>
      <c r="D2290" s="9" t="s">
        <v>6151</v>
      </c>
      <c r="E2290" s="8" t="s">
        <v>15207</v>
      </c>
      <c r="F2290" s="8" t="s">
        <v>3309</v>
      </c>
      <c r="G2290" s="51" t="s">
        <v>12642</v>
      </c>
      <c r="H2290" s="8" t="s">
        <v>15208</v>
      </c>
      <c r="I2290" s="8" t="s">
        <v>49</v>
      </c>
      <c r="J2290" s="10">
        <v>3.21</v>
      </c>
      <c r="K2290" s="8" t="s">
        <v>15209</v>
      </c>
      <c r="L2290" s="8"/>
      <c r="M2290" s="8"/>
      <c r="N2290" s="51" t="s">
        <v>15275</v>
      </c>
      <c r="O2290" s="57" t="s">
        <v>52</v>
      </c>
      <c r="P2290" s="51"/>
      <c r="Q2290" s="51" t="s">
        <v>277</v>
      </c>
      <c r="R2290" s="57" t="s">
        <v>15276</v>
      </c>
      <c r="S2290" s="51"/>
      <c r="T2290" s="11" t="str">
        <f t="shared" si="2"/>
        <v>AC Eli has been removed. </v>
      </c>
      <c r="U2290" s="8"/>
      <c r="V2290" s="51"/>
      <c r="W2290" s="51"/>
      <c r="X2290" s="51" t="s">
        <v>15214</v>
      </c>
      <c r="Y2290" s="51" t="s">
        <v>60</v>
      </c>
      <c r="Z2290" s="56" t="s">
        <v>15277</v>
      </c>
      <c r="AA2290" s="51" t="s">
        <v>60</v>
      </c>
      <c r="AB2290" s="51" t="s">
        <v>60</v>
      </c>
      <c r="AC2290" s="51" t="s">
        <v>60</v>
      </c>
      <c r="AD2290" s="56" t="s">
        <v>15216</v>
      </c>
      <c r="AE2290" s="51" t="s">
        <v>15217</v>
      </c>
      <c r="AF2290" s="8" t="s">
        <v>15218</v>
      </c>
      <c r="AG2290" s="8" t="s">
        <v>6162</v>
      </c>
      <c r="AH2290" s="8" t="s">
        <v>232</v>
      </c>
      <c r="AI2290" s="8" t="s">
        <v>66</v>
      </c>
      <c r="AJ2290" s="8"/>
      <c r="AK2290" s="8"/>
      <c r="AL2290" s="8"/>
      <c r="AM2290" s="8" t="s">
        <v>4984</v>
      </c>
      <c r="AN2290" s="8" t="s">
        <v>15219</v>
      </c>
      <c r="AO2290" s="8" t="s">
        <v>15220</v>
      </c>
      <c r="AP2290" s="29" t="s">
        <v>15218</v>
      </c>
      <c r="AQ2290" s="11">
        <v>13192.0</v>
      </c>
    </row>
    <row r="2291">
      <c r="A2291" s="8" t="str">
        <f t="shared" si="1"/>
        <v>Volunteer AC Tee has been removed. </v>
      </c>
      <c r="B2291" s="51" t="s">
        <v>15206</v>
      </c>
      <c r="C2291" s="8" t="s">
        <v>15135</v>
      </c>
      <c r="D2291" s="9" t="s">
        <v>6151</v>
      </c>
      <c r="E2291" s="8" t="s">
        <v>15207</v>
      </c>
      <c r="F2291" s="8" t="s">
        <v>3309</v>
      </c>
      <c r="G2291" s="51" t="s">
        <v>12642</v>
      </c>
      <c r="H2291" s="13" t="s">
        <v>15208</v>
      </c>
      <c r="I2291" s="8" t="s">
        <v>49</v>
      </c>
      <c r="J2291" s="10">
        <v>3.21</v>
      </c>
      <c r="K2291" s="13" t="s">
        <v>15209</v>
      </c>
      <c r="L2291" s="8"/>
      <c r="M2291" s="8"/>
      <c r="N2291" s="51" t="s">
        <v>15278</v>
      </c>
      <c r="O2291" s="51" t="s">
        <v>52</v>
      </c>
      <c r="P2291" s="51"/>
      <c r="Q2291" s="51" t="s">
        <v>277</v>
      </c>
      <c r="R2291" s="51" t="s">
        <v>15279</v>
      </c>
      <c r="S2291" s="51"/>
      <c r="T2291" s="11" t="str">
        <f t="shared" si="2"/>
        <v>Volunteer AC Tee has been removed. </v>
      </c>
      <c r="U2291" s="51"/>
      <c r="V2291" s="51"/>
      <c r="W2291" s="51"/>
      <c r="X2291" s="51" t="s">
        <v>15214</v>
      </c>
      <c r="Y2291" s="8" t="s">
        <v>60</v>
      </c>
      <c r="Z2291" s="12" t="s">
        <v>15215</v>
      </c>
      <c r="AA2291" s="8" t="s">
        <v>60</v>
      </c>
      <c r="AB2291" s="8" t="s">
        <v>60</v>
      </c>
      <c r="AC2291" s="8" t="s">
        <v>60</v>
      </c>
      <c r="AD2291" s="12" t="s">
        <v>15216</v>
      </c>
      <c r="AE2291" s="8" t="s">
        <v>15217</v>
      </c>
      <c r="AF2291" s="8" t="s">
        <v>15218</v>
      </c>
      <c r="AG2291" s="8" t="s">
        <v>6162</v>
      </c>
      <c r="AH2291" s="8" t="s">
        <v>232</v>
      </c>
      <c r="AI2291" s="8" t="s">
        <v>66</v>
      </c>
      <c r="AJ2291" s="8"/>
      <c r="AK2291" s="8"/>
      <c r="AL2291" s="8"/>
      <c r="AM2291" s="8" t="s">
        <v>4984</v>
      </c>
      <c r="AN2291" s="8" t="s">
        <v>15219</v>
      </c>
      <c r="AO2291" s="8" t="s">
        <v>15227</v>
      </c>
      <c r="AP2291" s="29" t="s">
        <v>15218</v>
      </c>
      <c r="AQ2291" s="11">
        <v>13192.0</v>
      </c>
    </row>
    <row r="2292">
      <c r="A2292" s="8" t="str">
        <f t="shared" si="1"/>
        <v>Volunteer AC Mariah has been removed. </v>
      </c>
      <c r="B2292" s="51" t="s">
        <v>15206</v>
      </c>
      <c r="C2292" s="8" t="s">
        <v>15135</v>
      </c>
      <c r="D2292" s="9" t="s">
        <v>6151</v>
      </c>
      <c r="E2292" s="8" t="s">
        <v>15207</v>
      </c>
      <c r="F2292" s="8" t="s">
        <v>3309</v>
      </c>
      <c r="G2292" s="51" t="s">
        <v>12642</v>
      </c>
      <c r="H2292" s="8" t="s">
        <v>15208</v>
      </c>
      <c r="I2292" s="8" t="s">
        <v>49</v>
      </c>
      <c r="J2292" s="10">
        <v>3.21</v>
      </c>
      <c r="K2292" s="8" t="s">
        <v>15209</v>
      </c>
      <c r="L2292" s="8"/>
      <c r="M2292" s="8"/>
      <c r="N2292" s="51" t="s">
        <v>15280</v>
      </c>
      <c r="O2292" s="57" t="s">
        <v>52</v>
      </c>
      <c r="P2292" s="51"/>
      <c r="Q2292" s="51" t="s">
        <v>277</v>
      </c>
      <c r="R2292" s="57" t="s">
        <v>15281</v>
      </c>
      <c r="S2292" s="51"/>
      <c r="T2292" s="11" t="str">
        <f t="shared" si="2"/>
        <v>Volunteer AC Mariah has been removed. </v>
      </c>
      <c r="U2292" s="51"/>
      <c r="V2292" s="51"/>
      <c r="W2292" s="51"/>
      <c r="X2292" s="51" t="s">
        <v>15214</v>
      </c>
      <c r="Y2292" s="56" t="s">
        <v>15282</v>
      </c>
      <c r="Z2292" s="51" t="s">
        <v>60</v>
      </c>
      <c r="AA2292" s="56" t="s">
        <v>15283</v>
      </c>
      <c r="AB2292" s="51" t="s">
        <v>60</v>
      </c>
      <c r="AC2292" s="51" t="s">
        <v>60</v>
      </c>
      <c r="AD2292" s="56" t="s">
        <v>15216</v>
      </c>
      <c r="AE2292" s="51" t="s">
        <v>15217</v>
      </c>
      <c r="AF2292" s="8" t="s">
        <v>15218</v>
      </c>
      <c r="AG2292" s="8" t="s">
        <v>6162</v>
      </c>
      <c r="AH2292" s="8" t="s">
        <v>232</v>
      </c>
      <c r="AI2292" s="8" t="s">
        <v>66</v>
      </c>
      <c r="AJ2292" s="8"/>
      <c r="AK2292" s="8"/>
      <c r="AL2292" s="8"/>
      <c r="AM2292" s="8" t="s">
        <v>4984</v>
      </c>
      <c r="AN2292" s="8" t="s">
        <v>15219</v>
      </c>
      <c r="AO2292" s="8" t="s">
        <v>15220</v>
      </c>
      <c r="AP2292" s="29" t="s">
        <v>15218</v>
      </c>
      <c r="AQ2292" s="11">
        <v>13192.0</v>
      </c>
    </row>
    <row r="2293">
      <c r="A2293" s="8" t="str">
        <f t="shared" si="1"/>
        <v>Shyrone Kemp</v>
      </c>
      <c r="B2293" s="51" t="s">
        <v>15284</v>
      </c>
      <c r="C2293" s="8" t="s">
        <v>15135</v>
      </c>
      <c r="D2293" s="9" t="s">
        <v>6151</v>
      </c>
      <c r="E2293" s="8" t="s">
        <v>15285</v>
      </c>
      <c r="F2293" s="8" t="s">
        <v>3309</v>
      </c>
      <c r="G2293" s="51" t="s">
        <v>12642</v>
      </c>
      <c r="H2293" s="8" t="s">
        <v>15286</v>
      </c>
      <c r="I2293" s="59" t="s">
        <v>49</v>
      </c>
      <c r="J2293" s="60">
        <v>3.37</v>
      </c>
      <c r="K2293" s="51" t="s">
        <v>15287</v>
      </c>
      <c r="L2293" s="8"/>
      <c r="M2293" s="8"/>
      <c r="N2293" s="51" t="s">
        <v>15288</v>
      </c>
      <c r="O2293" s="51" t="s">
        <v>52</v>
      </c>
      <c r="P2293" s="51"/>
      <c r="Q2293" s="51"/>
      <c r="R2293" s="8" t="s">
        <v>15289</v>
      </c>
      <c r="S2293" s="8" t="s">
        <v>15290</v>
      </c>
      <c r="T2293" s="11" t="str">
        <f t="shared" si="2"/>
        <v>Shyrone Kemp</v>
      </c>
      <c r="U2293" s="51" t="s">
        <v>412</v>
      </c>
      <c r="V2293" s="51"/>
      <c r="W2293" s="8"/>
      <c r="X2293" s="51" t="s">
        <v>15291</v>
      </c>
      <c r="Y2293" s="51" t="s">
        <v>60</v>
      </c>
      <c r="Z2293" s="56" t="s">
        <v>15292</v>
      </c>
      <c r="AA2293" s="51" t="s">
        <v>60</v>
      </c>
      <c r="AB2293" s="56" t="s">
        <v>15293</v>
      </c>
      <c r="AC2293" s="51" t="s">
        <v>60</v>
      </c>
      <c r="AD2293" s="56" t="s">
        <v>4578</v>
      </c>
      <c r="AE2293" s="51" t="s">
        <v>15294</v>
      </c>
      <c r="AF2293" s="8" t="s">
        <v>15295</v>
      </c>
      <c r="AG2293" s="8" t="s">
        <v>6162</v>
      </c>
      <c r="AH2293" s="8" t="s">
        <v>232</v>
      </c>
      <c r="AI2293" s="8" t="s">
        <v>66</v>
      </c>
      <c r="AJ2293" s="8"/>
      <c r="AK2293" s="59" t="s">
        <v>15296</v>
      </c>
      <c r="AL2293" s="59" t="s">
        <v>15297</v>
      </c>
      <c r="AM2293" s="59" t="s">
        <v>4984</v>
      </c>
      <c r="AN2293" s="59" t="s">
        <v>15298</v>
      </c>
      <c r="AO2293" s="59" t="s">
        <v>15299</v>
      </c>
      <c r="AP2293" s="29" t="s">
        <v>15295</v>
      </c>
      <c r="AQ2293" s="11">
        <v>5205.0</v>
      </c>
    </row>
    <row r="2294">
      <c r="A2294" s="8" t="str">
        <f t="shared" si="1"/>
        <v>Ryan Milner</v>
      </c>
      <c r="B2294" s="51" t="s">
        <v>15284</v>
      </c>
      <c r="C2294" s="8" t="s">
        <v>15135</v>
      </c>
      <c r="D2294" s="9" t="s">
        <v>6151</v>
      </c>
      <c r="E2294" s="8" t="s">
        <v>15285</v>
      </c>
      <c r="F2294" s="8" t="s">
        <v>3309</v>
      </c>
      <c r="G2294" s="51" t="s">
        <v>12642</v>
      </c>
      <c r="H2294" s="8" t="s">
        <v>15286</v>
      </c>
      <c r="I2294" s="8" t="s">
        <v>49</v>
      </c>
      <c r="J2294" s="10">
        <v>3.37</v>
      </c>
      <c r="K2294" s="13" t="s">
        <v>15287</v>
      </c>
      <c r="L2294" s="8"/>
      <c r="M2294" s="8"/>
      <c r="N2294" s="51" t="s">
        <v>15300</v>
      </c>
      <c r="O2294" s="51" t="s">
        <v>52</v>
      </c>
      <c r="P2294" s="51"/>
      <c r="Q2294" s="51"/>
      <c r="R2294" s="51" t="s">
        <v>927</v>
      </c>
      <c r="S2294" s="51" t="s">
        <v>15301</v>
      </c>
      <c r="T2294" s="11" t="str">
        <f t="shared" si="2"/>
        <v>Ryan Milner</v>
      </c>
      <c r="U2294" s="51" t="s">
        <v>55</v>
      </c>
      <c r="V2294" s="51" t="s">
        <v>15302</v>
      </c>
      <c r="W2294" s="51" t="s">
        <v>15303</v>
      </c>
      <c r="X2294" s="51" t="s">
        <v>15291</v>
      </c>
      <c r="Y2294" s="12" t="s">
        <v>15304</v>
      </c>
      <c r="Z2294" s="12" t="s">
        <v>15305</v>
      </c>
      <c r="AA2294" s="12" t="s">
        <v>15306</v>
      </c>
      <c r="AB2294" s="12" t="s">
        <v>15307</v>
      </c>
      <c r="AC2294" s="8" t="s">
        <v>60</v>
      </c>
      <c r="AD2294" s="12" t="s">
        <v>4578</v>
      </c>
      <c r="AE2294" s="8" t="s">
        <v>15294</v>
      </c>
      <c r="AF2294" s="8" t="s">
        <v>15295</v>
      </c>
      <c r="AG2294" s="8" t="s">
        <v>6162</v>
      </c>
      <c r="AH2294" s="8" t="s">
        <v>232</v>
      </c>
      <c r="AI2294" s="8" t="s">
        <v>66</v>
      </c>
      <c r="AJ2294" s="8"/>
      <c r="AK2294" s="8" t="s">
        <v>15296</v>
      </c>
      <c r="AL2294" s="8" t="s">
        <v>15297</v>
      </c>
      <c r="AM2294" s="8" t="s">
        <v>4984</v>
      </c>
      <c r="AN2294" s="8" t="s">
        <v>15298</v>
      </c>
      <c r="AO2294" s="8" t="s">
        <v>15308</v>
      </c>
      <c r="AP2294" s="29" t="s">
        <v>15295</v>
      </c>
      <c r="AQ2294" s="11">
        <v>5205.0</v>
      </c>
    </row>
    <row r="2295">
      <c r="A2295" s="8" t="str">
        <f t="shared" si="1"/>
        <v>Payton Packer</v>
      </c>
      <c r="B2295" s="51" t="s">
        <v>15284</v>
      </c>
      <c r="C2295" s="8" t="s">
        <v>15135</v>
      </c>
      <c r="D2295" s="9" t="s">
        <v>6151</v>
      </c>
      <c r="E2295" s="8" t="s">
        <v>15285</v>
      </c>
      <c r="F2295" s="8" t="s">
        <v>3309</v>
      </c>
      <c r="G2295" s="8" t="s">
        <v>12642</v>
      </c>
      <c r="H2295" s="8" t="s">
        <v>15286</v>
      </c>
      <c r="I2295" s="8" t="s">
        <v>49</v>
      </c>
      <c r="J2295" s="10">
        <v>3.37</v>
      </c>
      <c r="K2295" s="8" t="s">
        <v>15287</v>
      </c>
      <c r="L2295" s="8"/>
      <c r="M2295" s="8"/>
      <c r="N2295" s="8" t="s">
        <v>15309</v>
      </c>
      <c r="O2295" s="8" t="s">
        <v>52</v>
      </c>
      <c r="P2295" s="51"/>
      <c r="Q2295" s="51"/>
      <c r="R2295" s="13" t="s">
        <v>15310</v>
      </c>
      <c r="S2295" s="13" t="s">
        <v>15311</v>
      </c>
      <c r="T2295" s="11" t="str">
        <f t="shared" si="2"/>
        <v>Payton Packer</v>
      </c>
      <c r="U2295" s="13" t="s">
        <v>160</v>
      </c>
      <c r="V2295" s="8"/>
      <c r="W2295" s="8"/>
      <c r="X2295" s="51" t="s">
        <v>15291</v>
      </c>
      <c r="Y2295" s="51" t="s">
        <v>60</v>
      </c>
      <c r="Z2295" s="56" t="s">
        <v>15312</v>
      </c>
      <c r="AA2295" s="51" t="s">
        <v>60</v>
      </c>
      <c r="AB2295" s="56" t="s">
        <v>15307</v>
      </c>
      <c r="AC2295" s="51" t="s">
        <v>60</v>
      </c>
      <c r="AD2295" s="56" t="s">
        <v>4578</v>
      </c>
      <c r="AE2295" s="8" t="s">
        <v>15294</v>
      </c>
      <c r="AF2295" s="8" t="s">
        <v>15295</v>
      </c>
      <c r="AG2295" s="8" t="s">
        <v>6162</v>
      </c>
      <c r="AH2295" s="8" t="s">
        <v>232</v>
      </c>
      <c r="AI2295" s="8" t="s">
        <v>66</v>
      </c>
      <c r="AJ2295" s="8"/>
      <c r="AK2295" s="8" t="s">
        <v>15296</v>
      </c>
      <c r="AL2295" s="8" t="s">
        <v>15297</v>
      </c>
      <c r="AM2295" s="8" t="s">
        <v>4984</v>
      </c>
      <c r="AN2295" s="8" t="s">
        <v>15298</v>
      </c>
      <c r="AO2295" s="8" t="s">
        <v>15299</v>
      </c>
      <c r="AP2295" s="29" t="s">
        <v>15295</v>
      </c>
      <c r="AQ2295" s="11">
        <v>5205.0</v>
      </c>
    </row>
    <row r="2296">
      <c r="A2296" s="8" t="str">
        <f t="shared" si="1"/>
        <v>Anthony Spandl</v>
      </c>
      <c r="B2296" s="51" t="s">
        <v>15284</v>
      </c>
      <c r="C2296" s="8" t="s">
        <v>15135</v>
      </c>
      <c r="D2296" s="9" t="s">
        <v>6151</v>
      </c>
      <c r="E2296" s="8" t="s">
        <v>15285</v>
      </c>
      <c r="F2296" s="8" t="s">
        <v>3309</v>
      </c>
      <c r="G2296" s="51" t="s">
        <v>12642</v>
      </c>
      <c r="H2296" s="8" t="s">
        <v>15286</v>
      </c>
      <c r="I2296" s="8" t="s">
        <v>49</v>
      </c>
      <c r="J2296" s="10">
        <v>3.37</v>
      </c>
      <c r="K2296" s="13" t="s">
        <v>15287</v>
      </c>
      <c r="L2296" s="8"/>
      <c r="M2296" s="8"/>
      <c r="N2296" s="51" t="s">
        <v>15313</v>
      </c>
      <c r="O2296" s="57" t="s">
        <v>52</v>
      </c>
      <c r="P2296" s="51"/>
      <c r="Q2296" s="51"/>
      <c r="R2296" s="57" t="s">
        <v>6978</v>
      </c>
      <c r="S2296" s="57" t="s">
        <v>15314</v>
      </c>
      <c r="T2296" s="11" t="str">
        <f t="shared" si="2"/>
        <v>Anthony Spandl</v>
      </c>
      <c r="U2296" s="57" t="s">
        <v>247</v>
      </c>
      <c r="V2296" s="51"/>
      <c r="W2296" s="51"/>
      <c r="X2296" s="51" t="s">
        <v>15291</v>
      </c>
      <c r="Y2296" s="51" t="s">
        <v>60</v>
      </c>
      <c r="Z2296" s="56" t="s">
        <v>15292</v>
      </c>
      <c r="AA2296" s="51" t="s">
        <v>60</v>
      </c>
      <c r="AB2296" s="56" t="s">
        <v>15293</v>
      </c>
      <c r="AC2296" s="51" t="s">
        <v>60</v>
      </c>
      <c r="AD2296" s="56" t="s">
        <v>4578</v>
      </c>
      <c r="AE2296" s="51" t="s">
        <v>15294</v>
      </c>
      <c r="AF2296" s="8" t="s">
        <v>15295</v>
      </c>
      <c r="AG2296" s="8" t="s">
        <v>6162</v>
      </c>
      <c r="AH2296" s="8" t="s">
        <v>232</v>
      </c>
      <c r="AI2296" s="8" t="s">
        <v>66</v>
      </c>
      <c r="AJ2296" s="8"/>
      <c r="AK2296" s="13" t="s">
        <v>15296</v>
      </c>
      <c r="AL2296" s="13" t="s">
        <v>15297</v>
      </c>
      <c r="AM2296" s="13" t="s">
        <v>4984</v>
      </c>
      <c r="AN2296" s="8" t="s">
        <v>15298</v>
      </c>
      <c r="AO2296" s="8" t="s">
        <v>15308</v>
      </c>
      <c r="AP2296" s="29" t="s">
        <v>15295</v>
      </c>
      <c r="AQ2296" s="11">
        <v>5205.0</v>
      </c>
    </row>
    <row r="2297">
      <c r="A2297" s="8" t="str">
        <f t="shared" si="1"/>
        <v>Trevor Barry</v>
      </c>
      <c r="B2297" s="51" t="s">
        <v>15284</v>
      </c>
      <c r="C2297" s="8" t="s">
        <v>15135</v>
      </c>
      <c r="D2297" s="9" t="s">
        <v>6151</v>
      </c>
      <c r="E2297" s="8" t="s">
        <v>15285</v>
      </c>
      <c r="F2297" s="8" t="s">
        <v>3309</v>
      </c>
      <c r="G2297" s="51" t="s">
        <v>12642</v>
      </c>
      <c r="H2297" s="8" t="s">
        <v>15286</v>
      </c>
      <c r="I2297" s="8" t="s">
        <v>49</v>
      </c>
      <c r="J2297" s="10">
        <v>3.37</v>
      </c>
      <c r="K2297" s="13" t="s">
        <v>15287</v>
      </c>
      <c r="L2297" s="8"/>
      <c r="M2297" s="8"/>
      <c r="N2297" s="51" t="s">
        <v>15315</v>
      </c>
      <c r="O2297" s="51" t="s">
        <v>52</v>
      </c>
      <c r="P2297" s="51"/>
      <c r="Q2297" s="51"/>
      <c r="R2297" s="51" t="s">
        <v>3823</v>
      </c>
      <c r="S2297" s="51" t="s">
        <v>6948</v>
      </c>
      <c r="T2297" s="11" t="str">
        <f t="shared" si="2"/>
        <v>Trevor Barry</v>
      </c>
      <c r="U2297" s="51" t="s">
        <v>7310</v>
      </c>
      <c r="V2297" s="51" t="s">
        <v>15316</v>
      </c>
      <c r="W2297" s="51"/>
      <c r="X2297" s="51" t="s">
        <v>15291</v>
      </c>
      <c r="Y2297" s="8" t="s">
        <v>60</v>
      </c>
      <c r="Z2297" s="12" t="s">
        <v>15305</v>
      </c>
      <c r="AA2297" s="8" t="s">
        <v>60</v>
      </c>
      <c r="AB2297" s="12" t="s">
        <v>15307</v>
      </c>
      <c r="AC2297" s="8" t="s">
        <v>60</v>
      </c>
      <c r="AD2297" s="12" t="s">
        <v>4578</v>
      </c>
      <c r="AE2297" s="8" t="s">
        <v>15294</v>
      </c>
      <c r="AF2297" s="8" t="s">
        <v>15295</v>
      </c>
      <c r="AG2297" s="8" t="s">
        <v>6162</v>
      </c>
      <c r="AH2297" s="8" t="s">
        <v>232</v>
      </c>
      <c r="AI2297" s="8" t="s">
        <v>66</v>
      </c>
      <c r="AJ2297" s="8"/>
      <c r="AK2297" s="8" t="s">
        <v>15296</v>
      </c>
      <c r="AL2297" s="8" t="s">
        <v>15297</v>
      </c>
      <c r="AM2297" s="8" t="s">
        <v>4984</v>
      </c>
      <c r="AN2297" s="8" t="s">
        <v>15298</v>
      </c>
      <c r="AO2297" s="8" t="s">
        <v>15308</v>
      </c>
      <c r="AP2297" s="29" t="s">
        <v>15295</v>
      </c>
      <c r="AQ2297" s="11">
        <v>5205.0</v>
      </c>
    </row>
    <row r="2298">
      <c r="A2298" s="8" t="str">
        <f t="shared" si="1"/>
        <v>Kirk Nauman</v>
      </c>
      <c r="B2298" s="51" t="s">
        <v>15317</v>
      </c>
      <c r="C2298" s="8" t="s">
        <v>15135</v>
      </c>
      <c r="D2298" s="9" t="s">
        <v>6151</v>
      </c>
      <c r="E2298" s="8" t="s">
        <v>1980</v>
      </c>
      <c r="F2298" s="8" t="s">
        <v>3309</v>
      </c>
      <c r="G2298" s="51" t="s">
        <v>12642</v>
      </c>
      <c r="H2298" s="8" t="s">
        <v>15318</v>
      </c>
      <c r="I2298" s="8" t="s">
        <v>49</v>
      </c>
      <c r="J2298" s="10">
        <v>3.14</v>
      </c>
      <c r="K2298" s="13" t="s">
        <v>15319</v>
      </c>
      <c r="L2298" s="8"/>
      <c r="M2298" s="8"/>
      <c r="N2298" s="51" t="s">
        <v>15320</v>
      </c>
      <c r="O2298" s="51" t="s">
        <v>52</v>
      </c>
      <c r="P2298" s="51"/>
      <c r="Q2298" s="51"/>
      <c r="R2298" s="51" t="s">
        <v>967</v>
      </c>
      <c r="S2298" s="51" t="s">
        <v>15321</v>
      </c>
      <c r="T2298" s="11" t="str">
        <f t="shared" si="2"/>
        <v>Kirk Nauman</v>
      </c>
      <c r="U2298" s="51" t="s">
        <v>55</v>
      </c>
      <c r="V2298" s="51" t="s">
        <v>15322</v>
      </c>
      <c r="W2298" s="51" t="s">
        <v>15323</v>
      </c>
      <c r="X2298" s="51" t="s">
        <v>15324</v>
      </c>
      <c r="Y2298" s="12" t="s">
        <v>15325</v>
      </c>
      <c r="Z2298" s="12" t="s">
        <v>15326</v>
      </c>
      <c r="AA2298" s="8" t="s">
        <v>60</v>
      </c>
      <c r="AB2298" s="12" t="s">
        <v>15327</v>
      </c>
      <c r="AC2298" s="8" t="s">
        <v>60</v>
      </c>
      <c r="AD2298" s="12" t="s">
        <v>15328</v>
      </c>
      <c r="AE2298" s="8"/>
      <c r="AF2298" s="8" t="s">
        <v>15329</v>
      </c>
      <c r="AG2298" s="8" t="s">
        <v>6162</v>
      </c>
      <c r="AH2298" s="8" t="s">
        <v>194</v>
      </c>
      <c r="AI2298" s="8" t="s">
        <v>66</v>
      </c>
      <c r="AJ2298" s="8"/>
      <c r="AK2298" s="8" t="s">
        <v>15330</v>
      </c>
      <c r="AL2298" s="8" t="s">
        <v>15331</v>
      </c>
      <c r="AM2298" s="8" t="s">
        <v>1264</v>
      </c>
      <c r="AN2298" s="8" t="s">
        <v>15332</v>
      </c>
      <c r="AO2298" s="8" t="s">
        <v>15333</v>
      </c>
      <c r="AP2298" s="14" t="s">
        <v>15329</v>
      </c>
      <c r="AQ2298" s="11">
        <v>7007.0</v>
      </c>
    </row>
    <row r="2299">
      <c r="A2299" s="8" t="str">
        <f t="shared" si="1"/>
        <v>Michael Dunn</v>
      </c>
      <c r="B2299" s="51" t="s">
        <v>15317</v>
      </c>
      <c r="C2299" s="51" t="s">
        <v>15135</v>
      </c>
      <c r="D2299" s="17" t="s">
        <v>6151</v>
      </c>
      <c r="E2299" s="21" t="s">
        <v>1980</v>
      </c>
      <c r="F2299" s="21" t="s">
        <v>3309</v>
      </c>
      <c r="G2299" s="51" t="s">
        <v>12642</v>
      </c>
      <c r="H2299" s="58">
        <v>175078.0</v>
      </c>
      <c r="I2299" s="59" t="s">
        <v>49</v>
      </c>
      <c r="J2299" s="60">
        <v>3.14</v>
      </c>
      <c r="K2299" s="18" t="s">
        <v>15319</v>
      </c>
      <c r="L2299" s="19"/>
      <c r="M2299" s="19"/>
      <c r="N2299" s="61" t="s">
        <v>15334</v>
      </c>
      <c r="O2299" s="51" t="s">
        <v>52</v>
      </c>
      <c r="P2299" s="61" t="s">
        <v>207</v>
      </c>
      <c r="Q2299" s="51"/>
      <c r="R2299" s="51" t="s">
        <v>731</v>
      </c>
      <c r="S2299" s="51" t="s">
        <v>15335</v>
      </c>
      <c r="T2299" s="11" t="str">
        <f t="shared" si="2"/>
        <v>Michael Dunn</v>
      </c>
      <c r="U2299" s="51" t="s">
        <v>80</v>
      </c>
      <c r="V2299" s="51" t="s">
        <v>15336</v>
      </c>
      <c r="W2299" s="51"/>
      <c r="X2299" s="62" t="s">
        <v>15324</v>
      </c>
      <c r="Y2299" s="62"/>
      <c r="Z2299" s="62"/>
      <c r="AA2299" s="62"/>
      <c r="AB2299" s="62"/>
      <c r="AC2299" s="62"/>
      <c r="AD2299" s="62"/>
      <c r="AE2299" s="62"/>
      <c r="AF2299" s="21" t="s">
        <v>15329</v>
      </c>
      <c r="AG2299" s="21" t="s">
        <v>6162</v>
      </c>
      <c r="AH2299" s="16" t="s">
        <v>194</v>
      </c>
      <c r="AI2299" s="22" t="s">
        <v>66</v>
      </c>
      <c r="AJ2299" s="16"/>
      <c r="AK2299" s="63" t="s">
        <v>15330</v>
      </c>
      <c r="AL2299" s="63" t="s">
        <v>15331</v>
      </c>
      <c r="AM2299" s="63" t="s">
        <v>1264</v>
      </c>
      <c r="AN2299" s="64">
        <v>0.8010471204188482</v>
      </c>
      <c r="AO2299" s="65">
        <v>21830.0</v>
      </c>
      <c r="AP2299" s="26" t="s">
        <v>15329</v>
      </c>
      <c r="AQ2299" s="32">
        <v>7007.0</v>
      </c>
    </row>
    <row r="2300">
      <c r="A2300" s="8" t="str">
        <f t="shared" si="1"/>
        <v>Josh Kuusisto</v>
      </c>
      <c r="B2300" s="51" t="s">
        <v>15317</v>
      </c>
      <c r="C2300" s="8" t="s">
        <v>15135</v>
      </c>
      <c r="D2300" s="9" t="s">
        <v>6151</v>
      </c>
      <c r="E2300" s="8" t="s">
        <v>1980</v>
      </c>
      <c r="F2300" s="8" t="s">
        <v>3309</v>
      </c>
      <c r="G2300" s="51" t="s">
        <v>12642</v>
      </c>
      <c r="H2300" s="8" t="s">
        <v>15318</v>
      </c>
      <c r="I2300" s="8" t="s">
        <v>49</v>
      </c>
      <c r="J2300" s="10">
        <v>3.14</v>
      </c>
      <c r="K2300" s="13" t="s">
        <v>15319</v>
      </c>
      <c r="L2300" s="8"/>
      <c r="M2300" s="8"/>
      <c r="N2300" s="51" t="s">
        <v>15337</v>
      </c>
      <c r="O2300" s="57" t="s">
        <v>52</v>
      </c>
      <c r="P2300" s="51"/>
      <c r="Q2300" s="51"/>
      <c r="R2300" s="57" t="s">
        <v>268</v>
      </c>
      <c r="S2300" s="57" t="s">
        <v>15338</v>
      </c>
      <c r="T2300" s="11" t="str">
        <f t="shared" si="2"/>
        <v>Josh Kuusisto</v>
      </c>
      <c r="U2300" s="57" t="s">
        <v>80</v>
      </c>
      <c r="V2300" s="51" t="s">
        <v>15339</v>
      </c>
      <c r="W2300" s="57" t="s">
        <v>15340</v>
      </c>
      <c r="X2300" s="51" t="s">
        <v>15324</v>
      </c>
      <c r="Y2300" s="56" t="s">
        <v>15341</v>
      </c>
      <c r="Z2300" s="56" t="s">
        <v>15326</v>
      </c>
      <c r="AA2300" s="51" t="s">
        <v>60</v>
      </c>
      <c r="AB2300" s="56" t="s">
        <v>15327</v>
      </c>
      <c r="AC2300" s="51" t="s">
        <v>60</v>
      </c>
      <c r="AD2300" s="56" t="s">
        <v>15342</v>
      </c>
      <c r="AE2300" s="51"/>
      <c r="AF2300" s="8" t="s">
        <v>15329</v>
      </c>
      <c r="AG2300" s="8" t="s">
        <v>6162</v>
      </c>
      <c r="AH2300" s="8" t="s">
        <v>194</v>
      </c>
      <c r="AI2300" s="8" t="s">
        <v>66</v>
      </c>
      <c r="AJ2300" s="8"/>
      <c r="AK2300" s="13" t="s">
        <v>15330</v>
      </c>
      <c r="AL2300" s="13" t="s">
        <v>15331</v>
      </c>
      <c r="AM2300" s="13" t="s">
        <v>1264</v>
      </c>
      <c r="AN2300" s="8" t="s">
        <v>15332</v>
      </c>
      <c r="AO2300" s="8" t="s">
        <v>15343</v>
      </c>
      <c r="AP2300" s="14" t="s">
        <v>15329</v>
      </c>
      <c r="AQ2300" s="11">
        <v>7007.0</v>
      </c>
    </row>
    <row r="2301">
      <c r="A2301" s="8" t="str">
        <f t="shared" si="1"/>
        <v>AC Riley has been removed. </v>
      </c>
      <c r="B2301" s="51" t="s">
        <v>15317</v>
      </c>
      <c r="C2301" s="8" t="s">
        <v>15135</v>
      </c>
      <c r="D2301" s="9" t="s">
        <v>6151</v>
      </c>
      <c r="E2301" s="8" t="s">
        <v>1980</v>
      </c>
      <c r="F2301" s="8" t="s">
        <v>3309</v>
      </c>
      <c r="G2301" s="51" t="s">
        <v>12642</v>
      </c>
      <c r="H2301" s="8" t="s">
        <v>15318</v>
      </c>
      <c r="I2301" s="8" t="s">
        <v>49</v>
      </c>
      <c r="J2301" s="10">
        <v>3.14</v>
      </c>
      <c r="K2301" s="13" t="s">
        <v>15319</v>
      </c>
      <c r="L2301" s="8"/>
      <c r="M2301" s="8"/>
      <c r="N2301" s="51" t="s">
        <v>15344</v>
      </c>
      <c r="O2301" s="51" t="s">
        <v>52</v>
      </c>
      <c r="P2301" s="51"/>
      <c r="Q2301" s="51" t="s">
        <v>277</v>
      </c>
      <c r="R2301" s="51" t="s">
        <v>3444</v>
      </c>
      <c r="S2301" s="51"/>
      <c r="T2301" s="11" t="str">
        <f t="shared" si="2"/>
        <v>AC Riley has been removed. </v>
      </c>
      <c r="U2301" s="51"/>
      <c r="V2301" s="51"/>
      <c r="W2301" s="51"/>
      <c r="X2301" s="51" t="s">
        <v>15324</v>
      </c>
      <c r="Y2301" s="12" t="s">
        <v>15345</v>
      </c>
      <c r="Z2301" s="12" t="s">
        <v>15326</v>
      </c>
      <c r="AA2301" s="8" t="s">
        <v>60</v>
      </c>
      <c r="AB2301" s="12" t="s">
        <v>15327</v>
      </c>
      <c r="AC2301" s="8" t="s">
        <v>60</v>
      </c>
      <c r="AD2301" s="12" t="s">
        <v>15328</v>
      </c>
      <c r="AE2301" s="8"/>
      <c r="AF2301" s="8" t="s">
        <v>15329</v>
      </c>
      <c r="AG2301" s="8" t="s">
        <v>6162</v>
      </c>
      <c r="AH2301" s="8" t="s">
        <v>194</v>
      </c>
      <c r="AI2301" s="8" t="s">
        <v>66</v>
      </c>
      <c r="AJ2301" s="8"/>
      <c r="AK2301" s="8" t="s">
        <v>15330</v>
      </c>
      <c r="AL2301" s="8" t="s">
        <v>15331</v>
      </c>
      <c r="AM2301" s="8" t="s">
        <v>1264</v>
      </c>
      <c r="AN2301" s="8" t="s">
        <v>15332</v>
      </c>
      <c r="AO2301" s="8" t="s">
        <v>15333</v>
      </c>
      <c r="AP2301" s="14" t="s">
        <v>15329</v>
      </c>
      <c r="AQ2301" s="11">
        <v>7007.0</v>
      </c>
    </row>
    <row r="2302">
      <c r="A2302" s="8" t="str">
        <f t="shared" si="1"/>
        <v>Frankie Bakalars</v>
      </c>
      <c r="B2302" s="51" t="s">
        <v>15346</v>
      </c>
      <c r="C2302" s="8" t="s">
        <v>15135</v>
      </c>
      <c r="D2302" s="2" t="s">
        <v>6151</v>
      </c>
      <c r="E2302" s="8" t="s">
        <v>15347</v>
      </c>
      <c r="F2302" s="8" t="s">
        <v>3309</v>
      </c>
      <c r="G2302" s="51" t="s">
        <v>12642</v>
      </c>
      <c r="H2302" s="8" t="s">
        <v>15348</v>
      </c>
      <c r="I2302" s="8" t="s">
        <v>49</v>
      </c>
      <c r="J2302" s="10">
        <v>3.23</v>
      </c>
      <c r="K2302" s="8" t="s">
        <v>15349</v>
      </c>
      <c r="L2302" s="8"/>
      <c r="M2302" s="8"/>
      <c r="N2302" s="51" t="s">
        <v>15350</v>
      </c>
      <c r="O2302" s="51" t="s">
        <v>52</v>
      </c>
      <c r="P2302" s="51"/>
      <c r="Q2302" s="51"/>
      <c r="R2302" s="51" t="s">
        <v>15351</v>
      </c>
      <c r="S2302" s="51" t="s">
        <v>15352</v>
      </c>
      <c r="T2302" s="11" t="str">
        <f t="shared" si="2"/>
        <v>Frankie Bakalars</v>
      </c>
      <c r="U2302" s="51" t="s">
        <v>106</v>
      </c>
      <c r="V2302" s="51" t="s">
        <v>15353</v>
      </c>
      <c r="W2302" s="51"/>
      <c r="X2302" s="51" t="s">
        <v>15354</v>
      </c>
      <c r="Y2302" s="51" t="s">
        <v>60</v>
      </c>
      <c r="Z2302" s="56" t="s">
        <v>15355</v>
      </c>
      <c r="AA2302" s="51" t="s">
        <v>60</v>
      </c>
      <c r="AB2302" s="56" t="s">
        <v>15356</v>
      </c>
      <c r="AC2302" s="56" t="s">
        <v>15357</v>
      </c>
      <c r="AD2302" s="56" t="s">
        <v>15358</v>
      </c>
      <c r="AE2302" s="51" t="s">
        <v>15359</v>
      </c>
      <c r="AF2302" s="8" t="s">
        <v>15360</v>
      </c>
      <c r="AG2302" s="8" t="s">
        <v>6162</v>
      </c>
      <c r="AH2302" s="8" t="s">
        <v>134</v>
      </c>
      <c r="AI2302" s="8" t="s">
        <v>66</v>
      </c>
      <c r="AJ2302" s="8"/>
      <c r="AK2302" s="8" t="s">
        <v>3913</v>
      </c>
      <c r="AL2302" s="8" t="s">
        <v>15361</v>
      </c>
      <c r="AM2302" s="8" t="s">
        <v>197</v>
      </c>
      <c r="AN2302" s="8" t="s">
        <v>15362</v>
      </c>
      <c r="AO2302" s="8" t="s">
        <v>15363</v>
      </c>
      <c r="AP2302" s="29" t="s">
        <v>15360</v>
      </c>
      <c r="AQ2302" s="11">
        <v>13878.0</v>
      </c>
    </row>
    <row r="2303">
      <c r="A2303" s="8" t="str">
        <f t="shared" si="1"/>
        <v>Karly Brautigam</v>
      </c>
      <c r="B2303" s="51" t="s">
        <v>15364</v>
      </c>
      <c r="C2303" s="8" t="s">
        <v>15135</v>
      </c>
      <c r="D2303" s="9" t="s">
        <v>6151</v>
      </c>
      <c r="E2303" s="8" t="s">
        <v>15365</v>
      </c>
      <c r="F2303" s="8" t="s">
        <v>3309</v>
      </c>
      <c r="G2303" s="51" t="s">
        <v>12642</v>
      </c>
      <c r="H2303" s="8" t="s">
        <v>15366</v>
      </c>
      <c r="I2303" s="8" t="s">
        <v>49</v>
      </c>
      <c r="J2303" s="10">
        <v>3.55</v>
      </c>
      <c r="K2303" s="13" t="s">
        <v>15367</v>
      </c>
      <c r="L2303" s="8"/>
      <c r="M2303" s="8"/>
      <c r="N2303" s="51" t="s">
        <v>15368</v>
      </c>
      <c r="O2303" s="51" t="s">
        <v>52</v>
      </c>
      <c r="P2303" s="51"/>
      <c r="Q2303" s="51"/>
      <c r="R2303" s="51" t="s">
        <v>15369</v>
      </c>
      <c r="S2303" s="51" t="s">
        <v>15370</v>
      </c>
      <c r="T2303" s="11" t="str">
        <f t="shared" si="2"/>
        <v>Karly Brautigam</v>
      </c>
      <c r="U2303" s="51" t="s">
        <v>992</v>
      </c>
      <c r="V2303" s="51" t="s">
        <v>15371</v>
      </c>
      <c r="W2303" s="51" t="s">
        <v>15372</v>
      </c>
      <c r="X2303" s="51" t="s">
        <v>15373</v>
      </c>
      <c r="Y2303" s="12" t="s">
        <v>15374</v>
      </c>
      <c r="Z2303" s="8" t="s">
        <v>60</v>
      </c>
      <c r="AA2303" s="8" t="s">
        <v>60</v>
      </c>
      <c r="AB2303" s="8" t="s">
        <v>60</v>
      </c>
      <c r="AC2303" s="8" t="s">
        <v>60</v>
      </c>
      <c r="AD2303" s="8" t="s">
        <v>60</v>
      </c>
      <c r="AE2303" s="8"/>
      <c r="AF2303" s="8" t="s">
        <v>15375</v>
      </c>
      <c r="AG2303" s="8" t="s">
        <v>6162</v>
      </c>
      <c r="AH2303" s="8" t="s">
        <v>352</v>
      </c>
      <c r="AI2303" s="8" t="s">
        <v>66</v>
      </c>
      <c r="AJ2303" s="8"/>
      <c r="AK2303" s="8" t="s">
        <v>15376</v>
      </c>
      <c r="AL2303" s="8" t="s">
        <v>3700</v>
      </c>
      <c r="AM2303" s="8" t="s">
        <v>2611</v>
      </c>
      <c r="AN2303" s="8" t="s">
        <v>15377</v>
      </c>
      <c r="AO2303" s="8" t="s">
        <v>15378</v>
      </c>
      <c r="AP2303" s="29" t="s">
        <v>15375</v>
      </c>
      <c r="AQ2303" s="11">
        <v>9967.0</v>
      </c>
    </row>
    <row r="2304">
      <c r="A2304" s="8" t="str">
        <f t="shared" si="1"/>
        <v>Katie Gokee</v>
      </c>
      <c r="B2304" s="51" t="s">
        <v>15364</v>
      </c>
      <c r="C2304" s="8" t="s">
        <v>15135</v>
      </c>
      <c r="D2304" s="2" t="s">
        <v>6151</v>
      </c>
      <c r="E2304" s="8" t="s">
        <v>15365</v>
      </c>
      <c r="F2304" s="8" t="s">
        <v>3309</v>
      </c>
      <c r="G2304" s="51" t="s">
        <v>12642</v>
      </c>
      <c r="H2304" s="8" t="s">
        <v>15366</v>
      </c>
      <c r="I2304" s="8" t="s">
        <v>49</v>
      </c>
      <c r="J2304" s="10">
        <v>3.55</v>
      </c>
      <c r="K2304" s="13" t="s">
        <v>15367</v>
      </c>
      <c r="L2304" s="8"/>
      <c r="M2304" s="8"/>
      <c r="N2304" s="51" t="s">
        <v>15379</v>
      </c>
      <c r="O2304" s="51" t="s">
        <v>52</v>
      </c>
      <c r="P2304" s="51"/>
      <c r="Q2304" s="51"/>
      <c r="R2304" s="51" t="s">
        <v>11790</v>
      </c>
      <c r="S2304" s="51" t="s">
        <v>15380</v>
      </c>
      <c r="T2304" s="11" t="str">
        <f t="shared" si="2"/>
        <v>Katie Gokee</v>
      </c>
      <c r="U2304" s="51" t="s">
        <v>160</v>
      </c>
      <c r="V2304" s="51"/>
      <c r="W2304" s="51"/>
      <c r="X2304" s="51" t="s">
        <v>15373</v>
      </c>
      <c r="Y2304" s="51"/>
      <c r="Z2304" s="56" t="s">
        <v>14532</v>
      </c>
      <c r="AA2304" s="51" t="s">
        <v>60</v>
      </c>
      <c r="AB2304" s="56" t="s">
        <v>15381</v>
      </c>
      <c r="AC2304" s="51" t="s">
        <v>60</v>
      </c>
      <c r="AD2304" s="56" t="s">
        <v>15382</v>
      </c>
      <c r="AE2304" s="51"/>
      <c r="AF2304" s="8" t="s">
        <v>15375</v>
      </c>
      <c r="AG2304" s="8" t="s">
        <v>6162</v>
      </c>
      <c r="AH2304" s="8" t="s">
        <v>352</v>
      </c>
      <c r="AI2304" s="8" t="s">
        <v>66</v>
      </c>
      <c r="AJ2304" s="8"/>
      <c r="AK2304" s="8" t="s">
        <v>15376</v>
      </c>
      <c r="AL2304" s="8" t="s">
        <v>3700</v>
      </c>
      <c r="AM2304" s="8" t="s">
        <v>2611</v>
      </c>
      <c r="AN2304" s="8" t="s">
        <v>15377</v>
      </c>
      <c r="AO2304" s="8" t="s">
        <v>15378</v>
      </c>
      <c r="AP2304" s="29" t="s">
        <v>15375</v>
      </c>
      <c r="AQ2304" s="11">
        <v>9967.0</v>
      </c>
    </row>
    <row r="2305">
      <c r="A2305" s="8" t="str">
        <f t="shared" si="1"/>
        <v>Cody Phelps</v>
      </c>
      <c r="B2305" s="51" t="s">
        <v>15364</v>
      </c>
      <c r="C2305" s="8" t="s">
        <v>15135</v>
      </c>
      <c r="D2305" s="9" t="s">
        <v>6151</v>
      </c>
      <c r="E2305" s="8" t="s">
        <v>15365</v>
      </c>
      <c r="F2305" s="8" t="s">
        <v>3309</v>
      </c>
      <c r="G2305" s="51" t="s">
        <v>12642</v>
      </c>
      <c r="H2305" s="8" t="s">
        <v>15366</v>
      </c>
      <c r="I2305" s="8" t="s">
        <v>49</v>
      </c>
      <c r="J2305" s="10">
        <v>3.55</v>
      </c>
      <c r="K2305" s="13" t="s">
        <v>15367</v>
      </c>
      <c r="L2305" s="8"/>
      <c r="M2305" s="8"/>
      <c r="N2305" s="51" t="s">
        <v>15383</v>
      </c>
      <c r="O2305" s="51" t="s">
        <v>52</v>
      </c>
      <c r="P2305" s="51"/>
      <c r="Q2305" s="51"/>
      <c r="R2305" s="51" t="s">
        <v>3331</v>
      </c>
      <c r="S2305" s="51" t="s">
        <v>15384</v>
      </c>
      <c r="T2305" s="11" t="str">
        <f t="shared" si="2"/>
        <v>Cody Phelps</v>
      </c>
      <c r="U2305" s="51" t="s">
        <v>160</v>
      </c>
      <c r="V2305" s="51"/>
      <c r="W2305" s="51"/>
      <c r="X2305" s="51" t="s">
        <v>15373</v>
      </c>
      <c r="Y2305" s="51" t="s">
        <v>60</v>
      </c>
      <c r="Z2305" s="56" t="s">
        <v>15385</v>
      </c>
      <c r="AA2305" s="51" t="s">
        <v>60</v>
      </c>
      <c r="AB2305" s="56" t="s">
        <v>15381</v>
      </c>
      <c r="AC2305" s="51" t="s">
        <v>60</v>
      </c>
      <c r="AD2305" s="56" t="s">
        <v>15382</v>
      </c>
      <c r="AE2305" s="51"/>
      <c r="AF2305" s="8" t="s">
        <v>15375</v>
      </c>
      <c r="AG2305" s="8" t="s">
        <v>6162</v>
      </c>
      <c r="AH2305" s="8" t="s">
        <v>352</v>
      </c>
      <c r="AI2305" s="8" t="s">
        <v>66</v>
      </c>
      <c r="AJ2305" s="8"/>
      <c r="AK2305" s="13" t="s">
        <v>15376</v>
      </c>
      <c r="AL2305" s="13" t="s">
        <v>3700</v>
      </c>
      <c r="AM2305" s="13" t="s">
        <v>2611</v>
      </c>
      <c r="AN2305" s="8" t="s">
        <v>15377</v>
      </c>
      <c r="AO2305" s="8" t="s">
        <v>15378</v>
      </c>
      <c r="AP2305" s="29" t="s">
        <v>15375</v>
      </c>
      <c r="AQ2305" s="11">
        <v>9967.0</v>
      </c>
    </row>
    <row r="2306">
      <c r="A2306" s="8" t="str">
        <f t="shared" si="1"/>
        <v>David Palmer</v>
      </c>
      <c r="B2306" s="51" t="s">
        <v>15364</v>
      </c>
      <c r="C2306" s="8" t="s">
        <v>15135</v>
      </c>
      <c r="D2306" s="9" t="s">
        <v>6151</v>
      </c>
      <c r="E2306" s="8" t="s">
        <v>15365</v>
      </c>
      <c r="F2306" s="8" t="s">
        <v>3309</v>
      </c>
      <c r="G2306" s="51" t="s">
        <v>12642</v>
      </c>
      <c r="H2306" s="13" t="s">
        <v>15366</v>
      </c>
      <c r="I2306" s="8" t="s">
        <v>49</v>
      </c>
      <c r="J2306" s="10">
        <v>3.55</v>
      </c>
      <c r="K2306" s="13" t="s">
        <v>15367</v>
      </c>
      <c r="L2306" s="8"/>
      <c r="M2306" s="8"/>
      <c r="N2306" s="51" t="s">
        <v>15386</v>
      </c>
      <c r="O2306" s="51" t="s">
        <v>52</v>
      </c>
      <c r="P2306" s="51"/>
      <c r="Q2306" s="51"/>
      <c r="R2306" s="51" t="s">
        <v>289</v>
      </c>
      <c r="S2306" s="51" t="s">
        <v>2778</v>
      </c>
      <c r="T2306" s="11" t="str">
        <f t="shared" si="2"/>
        <v>David Palmer</v>
      </c>
      <c r="U2306" s="51" t="s">
        <v>674</v>
      </c>
      <c r="V2306" s="51" t="s">
        <v>15387</v>
      </c>
      <c r="W2306" s="51"/>
      <c r="X2306" s="51" t="s">
        <v>15373</v>
      </c>
      <c r="Y2306" s="8" t="s">
        <v>60</v>
      </c>
      <c r="Z2306" s="12" t="s">
        <v>15388</v>
      </c>
      <c r="AA2306" s="8" t="s">
        <v>60</v>
      </c>
      <c r="AB2306" s="12" t="s">
        <v>15381</v>
      </c>
      <c r="AC2306" s="12" t="s">
        <v>15389</v>
      </c>
      <c r="AD2306" s="12" t="s">
        <v>15382</v>
      </c>
      <c r="AE2306" s="8"/>
      <c r="AF2306" s="8" t="s">
        <v>15375</v>
      </c>
      <c r="AG2306" s="8" t="s">
        <v>6162</v>
      </c>
      <c r="AH2306" s="8" t="s">
        <v>352</v>
      </c>
      <c r="AI2306" s="8" t="s">
        <v>66</v>
      </c>
      <c r="AJ2306" s="8"/>
      <c r="AK2306" s="8" t="s">
        <v>15376</v>
      </c>
      <c r="AL2306" s="8" t="s">
        <v>3700</v>
      </c>
      <c r="AM2306" s="8" t="s">
        <v>2611</v>
      </c>
      <c r="AN2306" s="8" t="s">
        <v>15377</v>
      </c>
      <c r="AO2306" s="8" t="s">
        <v>15378</v>
      </c>
      <c r="AP2306" s="29" t="s">
        <v>15375</v>
      </c>
      <c r="AQ2306" s="11">
        <v>9967.0</v>
      </c>
    </row>
    <row r="2307">
      <c r="A2307" s="8" t="str">
        <f t="shared" si="1"/>
        <v>Eden Worden</v>
      </c>
      <c r="B2307" s="51" t="s">
        <v>15364</v>
      </c>
      <c r="C2307" s="8" t="s">
        <v>15135</v>
      </c>
      <c r="D2307" s="9" t="s">
        <v>6151</v>
      </c>
      <c r="E2307" s="8" t="s">
        <v>15365</v>
      </c>
      <c r="F2307" s="8" t="s">
        <v>3309</v>
      </c>
      <c r="G2307" s="51" t="s">
        <v>12642</v>
      </c>
      <c r="H2307" s="8" t="s">
        <v>15366</v>
      </c>
      <c r="I2307" s="8" t="s">
        <v>49</v>
      </c>
      <c r="J2307" s="10">
        <v>3.55</v>
      </c>
      <c r="K2307" s="8" t="s">
        <v>15367</v>
      </c>
      <c r="L2307" s="8"/>
      <c r="M2307" s="8"/>
      <c r="N2307" s="51" t="s">
        <v>15390</v>
      </c>
      <c r="O2307" s="57" t="s">
        <v>52</v>
      </c>
      <c r="P2307" s="51"/>
      <c r="Q2307" s="51"/>
      <c r="R2307" s="57" t="s">
        <v>15391</v>
      </c>
      <c r="S2307" s="57" t="s">
        <v>15392</v>
      </c>
      <c r="T2307" s="11" t="str">
        <f t="shared" si="2"/>
        <v>Eden Worden</v>
      </c>
      <c r="U2307" s="57" t="s">
        <v>247</v>
      </c>
      <c r="V2307" s="51"/>
      <c r="W2307" s="51"/>
      <c r="X2307" s="51" t="s">
        <v>15373</v>
      </c>
      <c r="Y2307" s="51" t="s">
        <v>60</v>
      </c>
      <c r="Z2307" s="51" t="s">
        <v>60</v>
      </c>
      <c r="AA2307" s="51" t="s">
        <v>60</v>
      </c>
      <c r="AB2307" s="56" t="s">
        <v>15393</v>
      </c>
      <c r="AC2307" s="51" t="s">
        <v>60</v>
      </c>
      <c r="AD2307" s="56" t="s">
        <v>15382</v>
      </c>
      <c r="AE2307" s="51"/>
      <c r="AF2307" s="8" t="s">
        <v>15375</v>
      </c>
      <c r="AG2307" s="8" t="s">
        <v>6162</v>
      </c>
      <c r="AH2307" s="8" t="s">
        <v>352</v>
      </c>
      <c r="AI2307" s="8" t="s">
        <v>66</v>
      </c>
      <c r="AJ2307" s="8"/>
      <c r="AK2307" s="8" t="s">
        <v>15376</v>
      </c>
      <c r="AL2307" s="8" t="s">
        <v>3700</v>
      </c>
      <c r="AM2307" s="8" t="s">
        <v>2611</v>
      </c>
      <c r="AN2307" s="8" t="s">
        <v>15377</v>
      </c>
      <c r="AO2307" s="8" t="s">
        <v>15394</v>
      </c>
      <c r="AP2307" s="29" t="s">
        <v>15375</v>
      </c>
      <c r="AQ2307" s="11">
        <v>9967.0</v>
      </c>
    </row>
    <row r="2308">
      <c r="A2308" s="8" t="str">
        <f t="shared" si="1"/>
        <v>Aneesa Tucker-Graff</v>
      </c>
      <c r="B2308" s="51" t="s">
        <v>15364</v>
      </c>
      <c r="C2308" s="8" t="s">
        <v>15135</v>
      </c>
      <c r="D2308" s="9" t="s">
        <v>6151</v>
      </c>
      <c r="E2308" s="8" t="s">
        <v>15365</v>
      </c>
      <c r="F2308" s="8" t="s">
        <v>3309</v>
      </c>
      <c r="G2308" s="51" t="s">
        <v>12642</v>
      </c>
      <c r="H2308" s="8" t="s">
        <v>15366</v>
      </c>
      <c r="I2308" s="8" t="s">
        <v>49</v>
      </c>
      <c r="J2308" s="10">
        <v>3.55</v>
      </c>
      <c r="K2308" s="13" t="s">
        <v>15367</v>
      </c>
      <c r="L2308" s="8"/>
      <c r="M2308" s="8"/>
      <c r="N2308" s="51" t="s">
        <v>15395</v>
      </c>
      <c r="O2308" s="57" t="s">
        <v>52</v>
      </c>
      <c r="P2308" s="51"/>
      <c r="Q2308" s="51"/>
      <c r="R2308" s="51" t="s">
        <v>15396</v>
      </c>
      <c r="S2308" s="57" t="s">
        <v>15397</v>
      </c>
      <c r="T2308" s="11" t="str">
        <f t="shared" si="2"/>
        <v>Aneesa Tucker-Graff</v>
      </c>
      <c r="U2308" s="57" t="s">
        <v>2689</v>
      </c>
      <c r="V2308" s="51"/>
      <c r="W2308" s="51"/>
      <c r="X2308" s="51" t="s">
        <v>15373</v>
      </c>
      <c r="Y2308" s="51" t="s">
        <v>60</v>
      </c>
      <c r="Z2308" s="56" t="s">
        <v>14532</v>
      </c>
      <c r="AA2308" s="51" t="s">
        <v>60</v>
      </c>
      <c r="AB2308" s="56" t="s">
        <v>15381</v>
      </c>
      <c r="AC2308" s="51" t="s">
        <v>60</v>
      </c>
      <c r="AD2308" s="56" t="s">
        <v>15382</v>
      </c>
      <c r="AE2308" s="51"/>
      <c r="AF2308" s="8" t="s">
        <v>15375</v>
      </c>
      <c r="AG2308" s="8" t="s">
        <v>6162</v>
      </c>
      <c r="AH2308" s="8" t="s">
        <v>352</v>
      </c>
      <c r="AI2308" s="8" t="s">
        <v>66</v>
      </c>
      <c r="AJ2308" s="8"/>
      <c r="AK2308" s="13" t="s">
        <v>15376</v>
      </c>
      <c r="AL2308" s="13" t="s">
        <v>3700</v>
      </c>
      <c r="AM2308" s="13" t="s">
        <v>2611</v>
      </c>
      <c r="AN2308" s="8" t="s">
        <v>15377</v>
      </c>
      <c r="AO2308" s="8" t="s">
        <v>15394</v>
      </c>
      <c r="AP2308" s="29" t="s">
        <v>15375</v>
      </c>
      <c r="AQ2308" s="11">
        <v>9967.0</v>
      </c>
    </row>
    <row r="2309">
      <c r="A2309" s="8" t="str">
        <f t="shared" si="1"/>
        <v>Brette Jensen</v>
      </c>
      <c r="B2309" s="51" t="s">
        <v>15364</v>
      </c>
      <c r="C2309" s="8" t="s">
        <v>15135</v>
      </c>
      <c r="D2309" s="9" t="s">
        <v>6151</v>
      </c>
      <c r="E2309" s="8" t="s">
        <v>15365</v>
      </c>
      <c r="F2309" s="8" t="s">
        <v>3309</v>
      </c>
      <c r="G2309" s="51" t="s">
        <v>12642</v>
      </c>
      <c r="H2309" s="8" t="s">
        <v>15366</v>
      </c>
      <c r="I2309" s="8" t="s">
        <v>49</v>
      </c>
      <c r="J2309" s="10">
        <v>3.55</v>
      </c>
      <c r="K2309" s="13" t="s">
        <v>15367</v>
      </c>
      <c r="L2309" s="8"/>
      <c r="M2309" s="8"/>
      <c r="N2309" s="51" t="s">
        <v>15398</v>
      </c>
      <c r="O2309" s="51" t="s">
        <v>52</v>
      </c>
      <c r="P2309" s="51"/>
      <c r="Q2309" s="51"/>
      <c r="R2309" s="51" t="s">
        <v>15399</v>
      </c>
      <c r="S2309" s="51" t="s">
        <v>14886</v>
      </c>
      <c r="T2309" s="11" t="str">
        <f t="shared" si="2"/>
        <v>Brette Jensen</v>
      </c>
      <c r="U2309" s="51" t="s">
        <v>106</v>
      </c>
      <c r="V2309" s="51" t="s">
        <v>15400</v>
      </c>
      <c r="W2309" s="51"/>
      <c r="X2309" s="51" t="s">
        <v>15373</v>
      </c>
      <c r="Y2309" s="8" t="s">
        <v>60</v>
      </c>
      <c r="Z2309" s="12" t="s">
        <v>15388</v>
      </c>
      <c r="AA2309" s="8" t="s">
        <v>60</v>
      </c>
      <c r="AB2309" s="12" t="s">
        <v>15381</v>
      </c>
      <c r="AC2309" s="8" t="s">
        <v>60</v>
      </c>
      <c r="AD2309" s="8" t="s">
        <v>60</v>
      </c>
      <c r="AE2309" s="8"/>
      <c r="AF2309" s="8" t="s">
        <v>15375</v>
      </c>
      <c r="AG2309" s="8" t="s">
        <v>6162</v>
      </c>
      <c r="AH2309" s="8" t="s">
        <v>352</v>
      </c>
      <c r="AI2309" s="8" t="s">
        <v>66</v>
      </c>
      <c r="AJ2309" s="8"/>
      <c r="AK2309" s="8" t="s">
        <v>15376</v>
      </c>
      <c r="AL2309" s="8" t="s">
        <v>3700</v>
      </c>
      <c r="AM2309" s="8" t="s">
        <v>2611</v>
      </c>
      <c r="AN2309" s="8" t="s">
        <v>15377</v>
      </c>
      <c r="AO2309" s="8" t="s">
        <v>15378</v>
      </c>
      <c r="AP2309" s="29" t="s">
        <v>15375</v>
      </c>
      <c r="AQ2309" s="11">
        <v>9967.0</v>
      </c>
    </row>
    <row r="2310">
      <c r="A2310" s="8" t="str">
        <f t="shared" si="1"/>
        <v>Chastity Magyar</v>
      </c>
      <c r="B2310" s="51" t="s">
        <v>15401</v>
      </c>
      <c r="C2310" s="51" t="s">
        <v>12658</v>
      </c>
      <c r="D2310" s="17" t="s">
        <v>6254</v>
      </c>
      <c r="E2310" s="21" t="s">
        <v>15402</v>
      </c>
      <c r="F2310" s="16" t="s">
        <v>46</v>
      </c>
      <c r="G2310" s="51" t="s">
        <v>12642</v>
      </c>
      <c r="H2310" s="58">
        <v>176053.0</v>
      </c>
      <c r="I2310" s="59" t="s">
        <v>937</v>
      </c>
      <c r="J2310" s="60">
        <v>3.56</v>
      </c>
      <c r="K2310" s="18" t="s">
        <v>15403</v>
      </c>
      <c r="L2310" s="19"/>
      <c r="M2310" s="19"/>
      <c r="N2310" s="61" t="s">
        <v>15404</v>
      </c>
      <c r="O2310" s="51" t="s">
        <v>52</v>
      </c>
      <c r="P2310" s="61" t="s">
        <v>207</v>
      </c>
      <c r="Q2310" s="51"/>
      <c r="R2310" s="51" t="s">
        <v>8119</v>
      </c>
      <c r="S2310" s="51" t="s">
        <v>15405</v>
      </c>
      <c r="T2310" s="11" t="str">
        <f t="shared" si="2"/>
        <v>Chastity Magyar</v>
      </c>
      <c r="U2310" s="51" t="s">
        <v>412</v>
      </c>
      <c r="V2310" s="51"/>
      <c r="W2310" s="51"/>
      <c r="X2310" s="62" t="s">
        <v>15406</v>
      </c>
      <c r="Y2310" s="62"/>
      <c r="Z2310" s="62"/>
      <c r="AA2310" s="62"/>
      <c r="AB2310" s="62"/>
      <c r="AC2310" s="62"/>
      <c r="AD2310" s="62"/>
      <c r="AE2310" s="62"/>
      <c r="AF2310" s="21" t="s">
        <v>15401</v>
      </c>
      <c r="AG2310" s="21" t="s">
        <v>6269</v>
      </c>
      <c r="AH2310" s="16" t="s">
        <v>232</v>
      </c>
      <c r="AI2310" s="24" t="s">
        <v>233</v>
      </c>
      <c r="AJ2310" s="16"/>
      <c r="AK2310" s="63" t="s">
        <v>15407</v>
      </c>
      <c r="AL2310" s="63" t="s">
        <v>14142</v>
      </c>
      <c r="AM2310" s="63" t="s">
        <v>657</v>
      </c>
      <c r="AN2310" s="64">
        <v>0.3286384976525822</v>
      </c>
      <c r="AO2310" s="65">
        <v>36272.0</v>
      </c>
      <c r="AP2310" s="41" t="s">
        <v>15401</v>
      </c>
      <c r="AQ2310" s="32">
        <v>3145.0</v>
      </c>
    </row>
    <row r="2311">
      <c r="A2311" s="8" t="str">
        <f t="shared" si="1"/>
        <v>Joe Snyder</v>
      </c>
      <c r="B2311" s="51" t="s">
        <v>15401</v>
      </c>
      <c r="C2311" s="8" t="s">
        <v>12658</v>
      </c>
      <c r="D2311" s="9" t="s">
        <v>6254</v>
      </c>
      <c r="E2311" s="8" t="s">
        <v>15402</v>
      </c>
      <c r="F2311" s="8" t="s">
        <v>46</v>
      </c>
      <c r="G2311" s="51" t="s">
        <v>12642</v>
      </c>
      <c r="H2311" s="8" t="s">
        <v>15408</v>
      </c>
      <c r="I2311" s="8" t="s">
        <v>937</v>
      </c>
      <c r="J2311" s="10">
        <v>3.56</v>
      </c>
      <c r="K2311" s="13" t="s">
        <v>15403</v>
      </c>
      <c r="L2311" s="8"/>
      <c r="M2311" s="8"/>
      <c r="N2311" s="51" t="s">
        <v>15409</v>
      </c>
      <c r="O2311" s="51" t="s">
        <v>52</v>
      </c>
      <c r="P2311" s="51"/>
      <c r="Q2311" s="51"/>
      <c r="R2311" s="51" t="s">
        <v>1075</v>
      </c>
      <c r="S2311" s="51" t="s">
        <v>15410</v>
      </c>
      <c r="T2311" s="11" t="str">
        <f t="shared" si="2"/>
        <v>Joe Snyder</v>
      </c>
      <c r="U2311" s="51" t="s">
        <v>55</v>
      </c>
      <c r="V2311" s="51" t="s">
        <v>15411</v>
      </c>
      <c r="W2311" s="51" t="s">
        <v>15412</v>
      </c>
      <c r="X2311" s="51" t="s">
        <v>15406</v>
      </c>
      <c r="Y2311" s="12" t="s">
        <v>15413</v>
      </c>
      <c r="Z2311" s="8" t="s">
        <v>60</v>
      </c>
      <c r="AA2311" s="8" t="s">
        <v>60</v>
      </c>
      <c r="AB2311" s="8" t="s">
        <v>60</v>
      </c>
      <c r="AC2311" s="8" t="s">
        <v>60</v>
      </c>
      <c r="AD2311" s="8" t="s">
        <v>60</v>
      </c>
      <c r="AE2311" s="8"/>
      <c r="AF2311" s="8" t="s">
        <v>15401</v>
      </c>
      <c r="AG2311" s="8" t="s">
        <v>6269</v>
      </c>
      <c r="AH2311" s="8" t="s">
        <v>232</v>
      </c>
      <c r="AI2311" s="8" t="s">
        <v>233</v>
      </c>
      <c r="AJ2311" s="8"/>
      <c r="AK2311" s="8" t="s">
        <v>15407</v>
      </c>
      <c r="AL2311" s="8" t="s">
        <v>14142</v>
      </c>
      <c r="AM2311" s="8" t="s">
        <v>657</v>
      </c>
      <c r="AN2311" s="8" t="s">
        <v>15414</v>
      </c>
      <c r="AO2311" s="8" t="s">
        <v>15415</v>
      </c>
      <c r="AP2311" s="29" t="s">
        <v>15401</v>
      </c>
      <c r="AQ2311" s="11">
        <v>3145.0</v>
      </c>
    </row>
    <row r="2312">
      <c r="A2312" s="8" t="str">
        <f t="shared" si="1"/>
        <v>Chris Webber</v>
      </c>
      <c r="B2312" s="51" t="s">
        <v>15401</v>
      </c>
      <c r="C2312" s="8" t="s">
        <v>12658</v>
      </c>
      <c r="D2312" s="9" t="s">
        <v>6254</v>
      </c>
      <c r="E2312" s="8" t="s">
        <v>15402</v>
      </c>
      <c r="F2312" s="8" t="s">
        <v>46</v>
      </c>
      <c r="G2312" s="51" t="s">
        <v>12642</v>
      </c>
      <c r="H2312" s="8" t="s">
        <v>15408</v>
      </c>
      <c r="I2312" s="8" t="s">
        <v>937</v>
      </c>
      <c r="J2312" s="10">
        <v>3.56</v>
      </c>
      <c r="K2312" s="13" t="s">
        <v>15403</v>
      </c>
      <c r="L2312" s="8"/>
      <c r="M2312" s="8"/>
      <c r="N2312" s="51" t="s">
        <v>15416</v>
      </c>
      <c r="O2312" s="57" t="s">
        <v>52</v>
      </c>
      <c r="P2312" s="51"/>
      <c r="Q2312" s="51"/>
      <c r="R2312" s="57" t="s">
        <v>791</v>
      </c>
      <c r="S2312" s="57" t="s">
        <v>15417</v>
      </c>
      <c r="T2312" s="11" t="str">
        <f t="shared" si="2"/>
        <v>Chris Webber</v>
      </c>
      <c r="U2312" s="8" t="s">
        <v>2649</v>
      </c>
      <c r="V2312" s="51" t="s">
        <v>15418</v>
      </c>
      <c r="W2312" s="51" t="s">
        <v>15412</v>
      </c>
      <c r="X2312" s="51" t="s">
        <v>15406</v>
      </c>
      <c r="Y2312" s="51" t="s">
        <v>60</v>
      </c>
      <c r="Z2312" s="56" t="s">
        <v>15419</v>
      </c>
      <c r="AA2312" s="51" t="s">
        <v>60</v>
      </c>
      <c r="AB2312" s="51" t="s">
        <v>60</v>
      </c>
      <c r="AC2312" s="51" t="s">
        <v>60</v>
      </c>
      <c r="AD2312" s="56" t="s">
        <v>15420</v>
      </c>
      <c r="AE2312" s="51"/>
      <c r="AF2312" s="8" t="s">
        <v>15401</v>
      </c>
      <c r="AG2312" s="8" t="s">
        <v>6269</v>
      </c>
      <c r="AH2312" s="8" t="s">
        <v>232</v>
      </c>
      <c r="AI2312" s="8" t="s">
        <v>233</v>
      </c>
      <c r="AJ2312" s="8"/>
      <c r="AK2312" s="13" t="s">
        <v>15407</v>
      </c>
      <c r="AL2312" s="13" t="s">
        <v>14142</v>
      </c>
      <c r="AM2312" s="13" t="s">
        <v>657</v>
      </c>
      <c r="AN2312" s="8" t="s">
        <v>15414</v>
      </c>
      <c r="AO2312" s="8" t="s">
        <v>15421</v>
      </c>
      <c r="AP2312" s="29" t="s">
        <v>15401</v>
      </c>
      <c r="AQ2312" s="11">
        <v>3145.0</v>
      </c>
    </row>
    <row r="2313">
      <c r="A2313" s="8" t="str">
        <f t="shared" si="1"/>
        <v>Mike Fairfax</v>
      </c>
      <c r="B2313" s="51" t="s">
        <v>15401</v>
      </c>
      <c r="C2313" s="8" t="s">
        <v>12658</v>
      </c>
      <c r="D2313" s="2" t="s">
        <v>6254</v>
      </c>
      <c r="E2313" s="8" t="s">
        <v>15402</v>
      </c>
      <c r="F2313" s="8" t="s">
        <v>46</v>
      </c>
      <c r="G2313" s="51" t="s">
        <v>12642</v>
      </c>
      <c r="H2313" s="8" t="s">
        <v>15408</v>
      </c>
      <c r="I2313" s="8" t="s">
        <v>937</v>
      </c>
      <c r="J2313" s="10">
        <v>3.56</v>
      </c>
      <c r="K2313" s="8" t="s">
        <v>15403</v>
      </c>
      <c r="L2313" s="8"/>
      <c r="M2313" s="8"/>
      <c r="N2313" s="51" t="s">
        <v>15422</v>
      </c>
      <c r="O2313" s="51" t="s">
        <v>52</v>
      </c>
      <c r="P2313" s="51"/>
      <c r="Q2313" s="51"/>
      <c r="R2313" s="8" t="s">
        <v>1237</v>
      </c>
      <c r="S2313" s="8" t="s">
        <v>11841</v>
      </c>
      <c r="T2313" s="11" t="str">
        <f t="shared" si="2"/>
        <v>Mike Fairfax</v>
      </c>
      <c r="U2313" s="8" t="s">
        <v>498</v>
      </c>
      <c r="V2313" s="51" t="s">
        <v>15423</v>
      </c>
      <c r="W2313" s="51"/>
      <c r="X2313" s="51" t="s">
        <v>15406</v>
      </c>
      <c r="Y2313" s="51" t="s">
        <v>60</v>
      </c>
      <c r="Z2313" s="56" t="s">
        <v>15419</v>
      </c>
      <c r="AA2313" s="51" t="s">
        <v>60</v>
      </c>
      <c r="AB2313" s="51" t="s">
        <v>60</v>
      </c>
      <c r="AC2313" s="56" t="s">
        <v>15424</v>
      </c>
      <c r="AD2313" s="56" t="s">
        <v>15420</v>
      </c>
      <c r="AE2313" s="51"/>
      <c r="AF2313" s="8" t="s">
        <v>15401</v>
      </c>
      <c r="AG2313" s="8" t="s">
        <v>6269</v>
      </c>
      <c r="AH2313" s="8" t="s">
        <v>232</v>
      </c>
      <c r="AI2313" s="8" t="s">
        <v>233</v>
      </c>
      <c r="AJ2313" s="8"/>
      <c r="AK2313" s="8" t="s">
        <v>15407</v>
      </c>
      <c r="AL2313" s="8" t="s">
        <v>14142</v>
      </c>
      <c r="AM2313" s="8" t="s">
        <v>657</v>
      </c>
      <c r="AN2313" s="8" t="s">
        <v>15414</v>
      </c>
      <c r="AO2313" s="8" t="s">
        <v>15415</v>
      </c>
      <c r="AP2313" s="29" t="s">
        <v>15401</v>
      </c>
      <c r="AQ2313" s="11">
        <v>3145.0</v>
      </c>
    </row>
    <row r="2314">
      <c r="A2314" s="8" t="str">
        <f t="shared" si="1"/>
        <v>Austin Flynn</v>
      </c>
      <c r="B2314" s="51" t="s">
        <v>15401</v>
      </c>
      <c r="C2314" s="51" t="s">
        <v>12658</v>
      </c>
      <c r="D2314" s="17" t="s">
        <v>6254</v>
      </c>
      <c r="E2314" s="21" t="s">
        <v>15402</v>
      </c>
      <c r="F2314" s="16" t="s">
        <v>46</v>
      </c>
      <c r="G2314" s="51" t="s">
        <v>12642</v>
      </c>
      <c r="H2314" s="58">
        <v>176053.0</v>
      </c>
      <c r="I2314" s="59" t="s">
        <v>937</v>
      </c>
      <c r="J2314" s="60">
        <v>3.56</v>
      </c>
      <c r="K2314" s="18" t="s">
        <v>15403</v>
      </c>
      <c r="L2314" s="19"/>
      <c r="M2314" s="19"/>
      <c r="N2314" s="61" t="s">
        <v>15425</v>
      </c>
      <c r="O2314" s="51" t="s">
        <v>52</v>
      </c>
      <c r="P2314" s="61" t="s">
        <v>207</v>
      </c>
      <c r="Q2314" s="51"/>
      <c r="R2314" s="51" t="s">
        <v>1765</v>
      </c>
      <c r="S2314" s="51" t="s">
        <v>13619</v>
      </c>
      <c r="T2314" s="11" t="str">
        <f t="shared" si="2"/>
        <v>Austin Flynn</v>
      </c>
      <c r="U2314" s="51" t="s">
        <v>106</v>
      </c>
      <c r="V2314" s="51"/>
      <c r="W2314" s="51"/>
      <c r="X2314" s="62" t="s">
        <v>15406</v>
      </c>
      <c r="Y2314" s="62"/>
      <c r="Z2314" s="62"/>
      <c r="AA2314" s="62"/>
      <c r="AB2314" s="62"/>
      <c r="AC2314" s="62"/>
      <c r="AD2314" s="62"/>
      <c r="AE2314" s="62"/>
      <c r="AF2314" s="21" t="s">
        <v>15401</v>
      </c>
      <c r="AG2314" s="21" t="s">
        <v>6269</v>
      </c>
      <c r="AH2314" s="16" t="s">
        <v>232</v>
      </c>
      <c r="AI2314" s="24" t="s">
        <v>233</v>
      </c>
      <c r="AJ2314" s="16"/>
      <c r="AK2314" s="63" t="s">
        <v>15407</v>
      </c>
      <c r="AL2314" s="63" t="s">
        <v>14142</v>
      </c>
      <c r="AM2314" s="63" t="s">
        <v>657</v>
      </c>
      <c r="AN2314" s="64">
        <v>0.3286384976525822</v>
      </c>
      <c r="AO2314" s="65">
        <v>36272.0</v>
      </c>
      <c r="AP2314" s="41" t="s">
        <v>15401</v>
      </c>
      <c r="AQ2314" s="32">
        <v>3145.0</v>
      </c>
    </row>
    <row r="2315">
      <c r="A2315" s="8" t="str">
        <f t="shared" si="1"/>
        <v>Luke Karamitros</v>
      </c>
      <c r="B2315" s="51" t="s">
        <v>15426</v>
      </c>
      <c r="C2315" s="8" t="s">
        <v>14372</v>
      </c>
      <c r="D2315" s="9" t="s">
        <v>6478</v>
      </c>
      <c r="E2315" s="8" t="s">
        <v>4585</v>
      </c>
      <c r="F2315" s="8" t="s">
        <v>3309</v>
      </c>
      <c r="G2315" s="51" t="s">
        <v>12642</v>
      </c>
      <c r="H2315" s="8" t="s">
        <v>15427</v>
      </c>
      <c r="I2315" s="8" t="s">
        <v>11052</v>
      </c>
      <c r="J2315" s="10">
        <v>3.83</v>
      </c>
      <c r="K2315" s="8" t="s">
        <v>15428</v>
      </c>
      <c r="L2315" s="8"/>
      <c r="M2315" s="8"/>
      <c r="N2315" s="51" t="s">
        <v>15429</v>
      </c>
      <c r="O2315" s="57" t="s">
        <v>52</v>
      </c>
      <c r="P2315" s="51"/>
      <c r="Q2315" s="51"/>
      <c r="R2315" s="57" t="s">
        <v>2683</v>
      </c>
      <c r="S2315" s="57" t="s">
        <v>15430</v>
      </c>
      <c r="T2315" s="11" t="str">
        <f t="shared" si="2"/>
        <v>Luke Karamitros</v>
      </c>
      <c r="U2315" s="51" t="s">
        <v>55</v>
      </c>
      <c r="V2315" s="51" t="s">
        <v>15431</v>
      </c>
      <c r="W2315" s="51" t="s">
        <v>15432</v>
      </c>
      <c r="X2315" s="51" t="s">
        <v>15433</v>
      </c>
      <c r="Y2315" s="51" t="s">
        <v>60</v>
      </c>
      <c r="Z2315" s="56" t="s">
        <v>15434</v>
      </c>
      <c r="AA2315" s="51" t="s">
        <v>60</v>
      </c>
      <c r="AB2315" s="51" t="s">
        <v>60</v>
      </c>
      <c r="AC2315" s="51" t="s">
        <v>60</v>
      </c>
      <c r="AD2315" s="56" t="s">
        <v>15435</v>
      </c>
      <c r="AE2315" s="51" t="s">
        <v>15436</v>
      </c>
      <c r="AF2315" s="8" t="s">
        <v>15437</v>
      </c>
      <c r="AG2315" s="8" t="s">
        <v>6492</v>
      </c>
      <c r="AH2315" s="8" t="s">
        <v>65</v>
      </c>
      <c r="AI2315" s="8" t="s">
        <v>233</v>
      </c>
      <c r="AJ2315" s="8"/>
      <c r="AK2315" s="8" t="s">
        <v>3461</v>
      </c>
      <c r="AL2315" s="8" t="s">
        <v>3700</v>
      </c>
      <c r="AM2315" s="8" t="s">
        <v>657</v>
      </c>
      <c r="AN2315" s="8" t="s">
        <v>15438</v>
      </c>
      <c r="AO2315" s="8" t="s">
        <v>15439</v>
      </c>
      <c r="AP2315" s="29" t="s">
        <v>15437</v>
      </c>
      <c r="AQ2315" s="11">
        <v>3330.0</v>
      </c>
    </row>
    <row r="2316">
      <c r="A2316" s="8" t="str">
        <f t="shared" si="1"/>
        <v>Brock Voth</v>
      </c>
      <c r="B2316" s="51" t="s">
        <v>15426</v>
      </c>
      <c r="C2316" s="8" t="s">
        <v>14372</v>
      </c>
      <c r="D2316" s="9" t="s">
        <v>6478</v>
      </c>
      <c r="E2316" s="8" t="s">
        <v>4585</v>
      </c>
      <c r="F2316" s="8" t="s">
        <v>3309</v>
      </c>
      <c r="G2316" s="51" t="s">
        <v>12642</v>
      </c>
      <c r="H2316" s="8" t="s">
        <v>15427</v>
      </c>
      <c r="I2316" s="8" t="s">
        <v>11052</v>
      </c>
      <c r="J2316" s="10">
        <v>3.83</v>
      </c>
      <c r="K2316" s="8" t="s">
        <v>15428</v>
      </c>
      <c r="L2316" s="8"/>
      <c r="M2316" s="8"/>
      <c r="N2316" s="51" t="s">
        <v>15440</v>
      </c>
      <c r="O2316" s="51" t="s">
        <v>52</v>
      </c>
      <c r="P2316" s="51"/>
      <c r="Q2316" s="51"/>
      <c r="R2316" s="51" t="s">
        <v>9836</v>
      </c>
      <c r="S2316" s="51" t="s">
        <v>15441</v>
      </c>
      <c r="T2316" s="11" t="str">
        <f t="shared" si="2"/>
        <v>Brock Voth</v>
      </c>
      <c r="U2316" s="51" t="s">
        <v>80</v>
      </c>
      <c r="V2316" s="51" t="s">
        <v>15442</v>
      </c>
      <c r="W2316" s="51"/>
      <c r="X2316" s="51" t="s">
        <v>15433</v>
      </c>
      <c r="Y2316" s="51" t="s">
        <v>60</v>
      </c>
      <c r="Z2316" s="56" t="s">
        <v>15434</v>
      </c>
      <c r="AA2316" s="51" t="s">
        <v>60</v>
      </c>
      <c r="AB2316" s="51" t="s">
        <v>60</v>
      </c>
      <c r="AC2316" s="51" t="s">
        <v>60</v>
      </c>
      <c r="AD2316" s="56" t="s">
        <v>15435</v>
      </c>
      <c r="AE2316" s="51" t="s">
        <v>15436</v>
      </c>
      <c r="AF2316" s="8" t="s">
        <v>15437</v>
      </c>
      <c r="AG2316" s="8" t="s">
        <v>6492</v>
      </c>
      <c r="AH2316" s="8" t="s">
        <v>65</v>
      </c>
      <c r="AI2316" s="8" t="s">
        <v>233</v>
      </c>
      <c r="AJ2316" s="8"/>
      <c r="AK2316" s="8" t="s">
        <v>3461</v>
      </c>
      <c r="AL2316" s="8" t="s">
        <v>3700</v>
      </c>
      <c r="AM2316" s="8" t="s">
        <v>657</v>
      </c>
      <c r="AN2316" s="8" t="s">
        <v>15438</v>
      </c>
      <c r="AO2316" s="8" t="s">
        <v>15439</v>
      </c>
      <c r="AP2316" s="29" t="s">
        <v>15437</v>
      </c>
      <c r="AQ2316" s="11">
        <v>3330.0</v>
      </c>
    </row>
    <row r="2317">
      <c r="A2317" s="8" t="str">
        <f t="shared" si="1"/>
        <v>Ben Dodson</v>
      </c>
      <c r="B2317" s="51" t="s">
        <v>15426</v>
      </c>
      <c r="C2317" s="8" t="s">
        <v>14372</v>
      </c>
      <c r="D2317" s="2" t="s">
        <v>6478</v>
      </c>
      <c r="E2317" s="8" t="s">
        <v>4585</v>
      </c>
      <c r="F2317" s="8" t="s">
        <v>3309</v>
      </c>
      <c r="G2317" s="51" t="s">
        <v>12642</v>
      </c>
      <c r="H2317" s="8" t="s">
        <v>15427</v>
      </c>
      <c r="I2317" s="8" t="s">
        <v>11052</v>
      </c>
      <c r="J2317" s="10">
        <v>3.83</v>
      </c>
      <c r="K2317" s="8" t="s">
        <v>15428</v>
      </c>
      <c r="L2317" s="8"/>
      <c r="M2317" s="8"/>
      <c r="N2317" s="51" t="s">
        <v>15443</v>
      </c>
      <c r="O2317" s="51" t="s">
        <v>52</v>
      </c>
      <c r="P2317" s="51"/>
      <c r="Q2317" s="51"/>
      <c r="R2317" s="51" t="s">
        <v>2944</v>
      </c>
      <c r="S2317" s="51" t="s">
        <v>15444</v>
      </c>
      <c r="T2317" s="11" t="str">
        <f t="shared" si="2"/>
        <v>Ben Dodson</v>
      </c>
      <c r="U2317" s="51" t="s">
        <v>80</v>
      </c>
      <c r="V2317" s="51"/>
      <c r="W2317" s="51"/>
      <c r="X2317" s="51" t="s">
        <v>15433</v>
      </c>
      <c r="Y2317" s="51" t="s">
        <v>60</v>
      </c>
      <c r="Z2317" s="56" t="s">
        <v>15434</v>
      </c>
      <c r="AA2317" s="51" t="s">
        <v>60</v>
      </c>
      <c r="AB2317" s="51" t="s">
        <v>60</v>
      </c>
      <c r="AC2317" s="51" t="s">
        <v>60</v>
      </c>
      <c r="AD2317" s="56" t="s">
        <v>15435</v>
      </c>
      <c r="AE2317" s="51" t="s">
        <v>15436</v>
      </c>
      <c r="AF2317" s="8" t="s">
        <v>15437</v>
      </c>
      <c r="AG2317" s="8" t="s">
        <v>6492</v>
      </c>
      <c r="AH2317" s="8" t="s">
        <v>65</v>
      </c>
      <c r="AI2317" s="8" t="s">
        <v>233</v>
      </c>
      <c r="AJ2317" s="8"/>
      <c r="AK2317" s="8" t="s">
        <v>3461</v>
      </c>
      <c r="AL2317" s="8" t="s">
        <v>3700</v>
      </c>
      <c r="AM2317" s="8" t="s">
        <v>657</v>
      </c>
      <c r="AN2317" s="8" t="s">
        <v>15438</v>
      </c>
      <c r="AO2317" s="8" t="s">
        <v>15445</v>
      </c>
      <c r="AP2317" s="29" t="s">
        <v>15437</v>
      </c>
      <c r="AQ2317" s="11">
        <v>3330.0</v>
      </c>
    </row>
    <row r="2318">
      <c r="A2318" s="8" t="str">
        <f t="shared" si="1"/>
        <v>Victor Thomas</v>
      </c>
      <c r="B2318" s="51" t="s">
        <v>15446</v>
      </c>
      <c r="C2318" s="8" t="s">
        <v>14559</v>
      </c>
      <c r="D2318" s="9" t="s">
        <v>6478</v>
      </c>
      <c r="E2318" s="8" t="s">
        <v>15447</v>
      </c>
      <c r="F2318" s="8" t="s">
        <v>3309</v>
      </c>
      <c r="G2318" s="51" t="s">
        <v>12642</v>
      </c>
      <c r="H2318" s="8" t="s">
        <v>15448</v>
      </c>
      <c r="I2318" s="8" t="s">
        <v>49</v>
      </c>
      <c r="J2318" s="10">
        <v>2.6</v>
      </c>
      <c r="K2318" s="13" t="s">
        <v>15449</v>
      </c>
      <c r="L2318" s="8"/>
      <c r="M2318" s="8"/>
      <c r="N2318" s="51" t="s">
        <v>15450</v>
      </c>
      <c r="O2318" s="51" t="s">
        <v>52</v>
      </c>
      <c r="P2318" s="51"/>
      <c r="Q2318" s="51"/>
      <c r="R2318" s="51" t="s">
        <v>1322</v>
      </c>
      <c r="S2318" s="51" t="s">
        <v>1458</v>
      </c>
      <c r="T2318" s="11" t="str">
        <f t="shared" si="2"/>
        <v>Victor Thomas</v>
      </c>
      <c r="U2318" s="51" t="s">
        <v>55</v>
      </c>
      <c r="V2318" s="51" t="s">
        <v>15451</v>
      </c>
      <c r="W2318" s="51" t="s">
        <v>15452</v>
      </c>
      <c r="X2318" s="51" t="s">
        <v>15453</v>
      </c>
      <c r="Y2318" s="8" t="s">
        <v>60</v>
      </c>
      <c r="Z2318" s="8" t="s">
        <v>60</v>
      </c>
      <c r="AA2318" s="8" t="s">
        <v>60</v>
      </c>
      <c r="AB2318" s="8" t="s">
        <v>60</v>
      </c>
      <c r="AC2318" s="8" t="s">
        <v>60</v>
      </c>
      <c r="AD2318" s="8" t="s">
        <v>60</v>
      </c>
      <c r="AE2318" s="8"/>
      <c r="AF2318" s="8" t="s">
        <v>15454</v>
      </c>
      <c r="AG2318" s="8" t="s">
        <v>6492</v>
      </c>
      <c r="AH2318" s="8" t="s">
        <v>232</v>
      </c>
      <c r="AI2318" s="8" t="s">
        <v>66</v>
      </c>
      <c r="AJ2318" s="8" t="s">
        <v>67</v>
      </c>
      <c r="AK2318" s="8"/>
      <c r="AL2318" s="8"/>
      <c r="AM2318" s="8"/>
      <c r="AN2318" s="8" t="s">
        <v>15455</v>
      </c>
      <c r="AO2318" s="8" t="s">
        <v>15456</v>
      </c>
      <c r="AP2318" s="29" t="s">
        <v>15454</v>
      </c>
      <c r="AQ2318" s="11">
        <v>1823.0</v>
      </c>
    </row>
    <row r="2319">
      <c r="A2319" s="8" t="str">
        <f t="shared" si="1"/>
        <v>Ailene Smith</v>
      </c>
      <c r="B2319" s="51" t="s">
        <v>15446</v>
      </c>
      <c r="C2319" s="8" t="s">
        <v>14559</v>
      </c>
      <c r="D2319" s="9" t="s">
        <v>6478</v>
      </c>
      <c r="E2319" s="8" t="s">
        <v>15447</v>
      </c>
      <c r="F2319" s="8" t="s">
        <v>3309</v>
      </c>
      <c r="G2319" s="51" t="s">
        <v>12642</v>
      </c>
      <c r="H2319" s="8" t="s">
        <v>15448</v>
      </c>
      <c r="I2319" s="8" t="s">
        <v>49</v>
      </c>
      <c r="J2319" s="10">
        <v>2.6</v>
      </c>
      <c r="K2319" s="13" t="s">
        <v>15449</v>
      </c>
      <c r="L2319" s="8"/>
      <c r="M2319" s="8"/>
      <c r="N2319" s="51" t="s">
        <v>15457</v>
      </c>
      <c r="O2319" s="51" t="s">
        <v>52</v>
      </c>
      <c r="P2319" s="51"/>
      <c r="Q2319" s="51"/>
      <c r="R2319" s="51" t="s">
        <v>15458</v>
      </c>
      <c r="S2319" s="51" t="s">
        <v>941</v>
      </c>
      <c r="T2319" s="11" t="str">
        <f t="shared" si="2"/>
        <v>Ailene Smith</v>
      </c>
      <c r="U2319" s="51" t="s">
        <v>80</v>
      </c>
      <c r="V2319" s="51" t="s">
        <v>15459</v>
      </c>
      <c r="W2319" s="51" t="s">
        <v>15460</v>
      </c>
      <c r="X2319" s="51" t="s">
        <v>15453</v>
      </c>
      <c r="Y2319" s="8" t="s">
        <v>60</v>
      </c>
      <c r="Z2319" s="8" t="s">
        <v>60</v>
      </c>
      <c r="AA2319" s="12" t="s">
        <v>15461</v>
      </c>
      <c r="AB2319" s="8" t="s">
        <v>60</v>
      </c>
      <c r="AC2319" s="8" t="s">
        <v>60</v>
      </c>
      <c r="AD2319" s="8" t="s">
        <v>60</v>
      </c>
      <c r="AE2319" s="8"/>
      <c r="AF2319" s="8" t="s">
        <v>15454</v>
      </c>
      <c r="AG2319" s="8" t="s">
        <v>6492</v>
      </c>
      <c r="AH2319" s="8" t="s">
        <v>232</v>
      </c>
      <c r="AI2319" s="8" t="s">
        <v>66</v>
      </c>
      <c r="AJ2319" s="8" t="s">
        <v>67</v>
      </c>
      <c r="AK2319" s="8"/>
      <c r="AL2319" s="8"/>
      <c r="AM2319" s="8"/>
      <c r="AN2319" s="8" t="s">
        <v>15455</v>
      </c>
      <c r="AO2319" s="8" t="s">
        <v>15456</v>
      </c>
      <c r="AP2319" s="29" t="s">
        <v>15454</v>
      </c>
      <c r="AQ2319" s="11">
        <v>1823.0</v>
      </c>
    </row>
    <row r="2320">
      <c r="A2320" s="8" t="str">
        <f t="shared" si="1"/>
        <v>Kizan David</v>
      </c>
      <c r="B2320" s="51" t="s">
        <v>15446</v>
      </c>
      <c r="C2320" s="8" t="s">
        <v>14559</v>
      </c>
      <c r="D2320" s="9" t="s">
        <v>6478</v>
      </c>
      <c r="E2320" s="8" t="s">
        <v>15447</v>
      </c>
      <c r="F2320" s="8" t="s">
        <v>3309</v>
      </c>
      <c r="G2320" s="51" t="s">
        <v>12642</v>
      </c>
      <c r="H2320" s="8" t="s">
        <v>15448</v>
      </c>
      <c r="I2320" s="8" t="s">
        <v>49</v>
      </c>
      <c r="J2320" s="10">
        <v>2.6</v>
      </c>
      <c r="K2320" s="13" t="s">
        <v>15449</v>
      </c>
      <c r="L2320" s="8"/>
      <c r="M2320" s="8"/>
      <c r="N2320" s="51" t="s">
        <v>15462</v>
      </c>
      <c r="O2320" s="51" t="s">
        <v>52</v>
      </c>
      <c r="P2320" s="51"/>
      <c r="Q2320" s="51"/>
      <c r="R2320" s="51" t="s">
        <v>15463</v>
      </c>
      <c r="S2320" s="51" t="s">
        <v>289</v>
      </c>
      <c r="T2320" s="11" t="str">
        <f t="shared" si="2"/>
        <v>Kizan David</v>
      </c>
      <c r="U2320" s="51" t="s">
        <v>80</v>
      </c>
      <c r="V2320" s="51"/>
      <c r="W2320" s="51"/>
      <c r="X2320" s="51" t="s">
        <v>15453</v>
      </c>
      <c r="Y2320" s="51" t="s">
        <v>60</v>
      </c>
      <c r="Z2320" s="56" t="s">
        <v>15464</v>
      </c>
      <c r="AA2320" s="51" t="s">
        <v>60</v>
      </c>
      <c r="AB2320" s="51" t="s">
        <v>60</v>
      </c>
      <c r="AC2320" s="51" t="s">
        <v>60</v>
      </c>
      <c r="AD2320" s="56" t="s">
        <v>15465</v>
      </c>
      <c r="AE2320" s="51"/>
      <c r="AF2320" s="8" t="s">
        <v>15454</v>
      </c>
      <c r="AG2320" s="8" t="s">
        <v>6492</v>
      </c>
      <c r="AH2320" s="8" t="s">
        <v>232</v>
      </c>
      <c r="AI2320" s="8" t="s">
        <v>66</v>
      </c>
      <c r="AJ2320" s="8" t="s">
        <v>67</v>
      </c>
      <c r="AK2320" s="8"/>
      <c r="AL2320" s="8"/>
      <c r="AM2320" s="8"/>
      <c r="AN2320" s="8" t="s">
        <v>15455</v>
      </c>
      <c r="AO2320" s="8" t="s">
        <v>15456</v>
      </c>
      <c r="AP2320" s="29" t="s">
        <v>15454</v>
      </c>
      <c r="AQ2320" s="11">
        <v>1823.0</v>
      </c>
    </row>
    <row r="2321">
      <c r="A2321" s="8" t="str">
        <f t="shared" si="1"/>
        <v>Charles Pruitt</v>
      </c>
      <c r="B2321" s="51" t="s">
        <v>15466</v>
      </c>
      <c r="C2321" s="8" t="s">
        <v>14372</v>
      </c>
      <c r="D2321" s="9" t="s">
        <v>6478</v>
      </c>
      <c r="E2321" s="8" t="s">
        <v>6512</v>
      </c>
      <c r="F2321" s="8" t="s">
        <v>3309</v>
      </c>
      <c r="G2321" s="8" t="s">
        <v>12642</v>
      </c>
      <c r="H2321" s="8" t="s">
        <v>15467</v>
      </c>
      <c r="I2321" s="8" t="s">
        <v>8000</v>
      </c>
      <c r="J2321" s="10">
        <v>3.62</v>
      </c>
      <c r="K2321" s="8" t="s">
        <v>15468</v>
      </c>
      <c r="L2321" s="8" t="s">
        <v>4739</v>
      </c>
      <c r="M2321" s="8" t="s">
        <v>86</v>
      </c>
      <c r="N2321" s="8" t="s">
        <v>15469</v>
      </c>
      <c r="O2321" s="8" t="s">
        <v>52</v>
      </c>
      <c r="P2321" s="51"/>
      <c r="Q2321" s="51"/>
      <c r="R2321" s="8" t="s">
        <v>1366</v>
      </c>
      <c r="S2321" s="8" t="s">
        <v>8211</v>
      </c>
      <c r="T2321" s="11" t="str">
        <f t="shared" si="2"/>
        <v>Charles Pruitt</v>
      </c>
      <c r="U2321" s="8" t="s">
        <v>55</v>
      </c>
      <c r="V2321" s="8" t="s">
        <v>15470</v>
      </c>
      <c r="W2321" s="8" t="s">
        <v>86</v>
      </c>
      <c r="X2321" s="8" t="s">
        <v>15471</v>
      </c>
      <c r="Y2321" s="51" t="s">
        <v>60</v>
      </c>
      <c r="Z2321" s="56" t="s">
        <v>15472</v>
      </c>
      <c r="AA2321" s="51" t="s">
        <v>60</v>
      </c>
      <c r="AB2321" s="56" t="s">
        <v>15473</v>
      </c>
      <c r="AC2321" s="51" t="s">
        <v>60</v>
      </c>
      <c r="AD2321" s="56" t="s">
        <v>15474</v>
      </c>
      <c r="AE2321" s="8" t="s">
        <v>15475</v>
      </c>
      <c r="AF2321" s="8" t="s">
        <v>15476</v>
      </c>
      <c r="AG2321" s="8" t="s">
        <v>6492</v>
      </c>
      <c r="AH2321" s="8" t="s">
        <v>654</v>
      </c>
      <c r="AI2321" s="8" t="s">
        <v>233</v>
      </c>
      <c r="AJ2321" s="8" t="s">
        <v>86</v>
      </c>
      <c r="AK2321" s="8" t="s">
        <v>15477</v>
      </c>
      <c r="AL2321" s="8" t="s">
        <v>14325</v>
      </c>
      <c r="AM2321" s="8" t="s">
        <v>6631</v>
      </c>
      <c r="AN2321" s="8" t="s">
        <v>422</v>
      </c>
      <c r="AO2321" s="8" t="s">
        <v>15478</v>
      </c>
      <c r="AP2321" s="29" t="s">
        <v>15476</v>
      </c>
      <c r="AQ2321" s="11">
        <v>2967.0</v>
      </c>
    </row>
    <row r="2322">
      <c r="A2322" s="8" t="str">
        <f t="shared" si="1"/>
        <v>Tommie Dabney</v>
      </c>
      <c r="B2322" s="51" t="s">
        <v>15466</v>
      </c>
      <c r="C2322" s="8" t="s">
        <v>14372</v>
      </c>
      <c r="D2322" s="9" t="s">
        <v>6478</v>
      </c>
      <c r="E2322" s="8" t="s">
        <v>6512</v>
      </c>
      <c r="F2322" s="8" t="s">
        <v>3309</v>
      </c>
      <c r="G2322" s="51" t="s">
        <v>12642</v>
      </c>
      <c r="H2322" s="8" t="s">
        <v>15467</v>
      </c>
      <c r="I2322" s="8" t="s">
        <v>8000</v>
      </c>
      <c r="J2322" s="10">
        <v>3.62</v>
      </c>
      <c r="K2322" s="13" t="s">
        <v>15468</v>
      </c>
      <c r="L2322" s="8" t="s">
        <v>4739</v>
      </c>
      <c r="M2322" s="8"/>
      <c r="N2322" s="51" t="s">
        <v>15479</v>
      </c>
      <c r="O2322" s="51" t="s">
        <v>52</v>
      </c>
      <c r="P2322" s="51"/>
      <c r="Q2322" s="51"/>
      <c r="R2322" s="51" t="s">
        <v>15480</v>
      </c>
      <c r="S2322" s="51" t="s">
        <v>15481</v>
      </c>
      <c r="T2322" s="11" t="str">
        <f t="shared" si="2"/>
        <v>Tommie Dabney</v>
      </c>
      <c r="U2322" s="8" t="s">
        <v>55</v>
      </c>
      <c r="V2322" s="51" t="s">
        <v>15482</v>
      </c>
      <c r="W2322" s="51"/>
      <c r="X2322" s="51" t="s">
        <v>15471</v>
      </c>
      <c r="Y2322" s="8" t="s">
        <v>60</v>
      </c>
      <c r="Z2322" s="12" t="s">
        <v>15472</v>
      </c>
      <c r="AA2322" s="8" t="s">
        <v>60</v>
      </c>
      <c r="AB2322" s="12" t="s">
        <v>15473</v>
      </c>
      <c r="AC2322" s="8" t="s">
        <v>60</v>
      </c>
      <c r="AD2322" s="8" t="s">
        <v>60</v>
      </c>
      <c r="AE2322" s="8" t="s">
        <v>15475</v>
      </c>
      <c r="AF2322" s="8" t="s">
        <v>15476</v>
      </c>
      <c r="AG2322" s="8" t="s">
        <v>6492</v>
      </c>
      <c r="AH2322" s="8" t="s">
        <v>654</v>
      </c>
      <c r="AI2322" s="8" t="s">
        <v>233</v>
      </c>
      <c r="AJ2322" s="8"/>
      <c r="AK2322" s="8" t="s">
        <v>15477</v>
      </c>
      <c r="AL2322" s="8" t="s">
        <v>14325</v>
      </c>
      <c r="AM2322" s="8" t="s">
        <v>6631</v>
      </c>
      <c r="AN2322" s="8" t="s">
        <v>10612</v>
      </c>
      <c r="AO2322" s="8" t="s">
        <v>15478</v>
      </c>
      <c r="AP2322" s="29" t="s">
        <v>15476</v>
      </c>
      <c r="AQ2322" s="11">
        <v>2967.0</v>
      </c>
    </row>
    <row r="2323">
      <c r="A2323" s="8" t="str">
        <f t="shared" si="1"/>
        <v>Darlene-Ameliameliameliumei Tulua</v>
      </c>
      <c r="B2323" s="51" t="s">
        <v>15466</v>
      </c>
      <c r="C2323" s="8" t="s">
        <v>14372</v>
      </c>
      <c r="D2323" s="2" t="s">
        <v>6478</v>
      </c>
      <c r="E2323" s="8" t="s">
        <v>6512</v>
      </c>
      <c r="F2323" s="8" t="s">
        <v>3309</v>
      </c>
      <c r="G2323" s="51" t="s">
        <v>12642</v>
      </c>
      <c r="H2323" s="8" t="s">
        <v>15467</v>
      </c>
      <c r="I2323" s="8" t="s">
        <v>8000</v>
      </c>
      <c r="J2323" s="10">
        <v>3.62</v>
      </c>
      <c r="K2323" s="8" t="s">
        <v>15468</v>
      </c>
      <c r="L2323" s="8" t="s">
        <v>4739</v>
      </c>
      <c r="M2323" s="8" t="s">
        <v>86</v>
      </c>
      <c r="N2323" s="51" t="s">
        <v>15483</v>
      </c>
      <c r="O2323" s="51" t="s">
        <v>52</v>
      </c>
      <c r="P2323" s="51"/>
      <c r="Q2323" s="51"/>
      <c r="R2323" s="51" t="s">
        <v>15484</v>
      </c>
      <c r="S2323" s="51" t="s">
        <v>15485</v>
      </c>
      <c r="T2323" s="11" t="str">
        <f t="shared" si="2"/>
        <v>Darlene-Ameliameliameliumei Tulua</v>
      </c>
      <c r="U2323" s="51" t="s">
        <v>160</v>
      </c>
      <c r="V2323" s="51" t="s">
        <v>86</v>
      </c>
      <c r="W2323" s="51" t="s">
        <v>86</v>
      </c>
      <c r="X2323" s="51" t="s">
        <v>15471</v>
      </c>
      <c r="Y2323" s="51" t="s">
        <v>60</v>
      </c>
      <c r="Z2323" s="56" t="s">
        <v>15472</v>
      </c>
      <c r="AA2323" s="51" t="s">
        <v>60</v>
      </c>
      <c r="AB2323" s="56" t="s">
        <v>15473</v>
      </c>
      <c r="AC2323" s="51" t="s">
        <v>60</v>
      </c>
      <c r="AD2323" s="56" t="s">
        <v>15474</v>
      </c>
      <c r="AE2323" s="51" t="s">
        <v>15475</v>
      </c>
      <c r="AF2323" s="8" t="s">
        <v>15476</v>
      </c>
      <c r="AG2323" s="8" t="s">
        <v>6492</v>
      </c>
      <c r="AH2323" s="8" t="s">
        <v>654</v>
      </c>
      <c r="AI2323" s="8" t="s">
        <v>233</v>
      </c>
      <c r="AJ2323" s="8" t="s">
        <v>86</v>
      </c>
      <c r="AK2323" s="8" t="s">
        <v>15477</v>
      </c>
      <c r="AL2323" s="8" t="s">
        <v>14325</v>
      </c>
      <c r="AM2323" s="8" t="s">
        <v>6631</v>
      </c>
      <c r="AN2323" s="8" t="s">
        <v>10612</v>
      </c>
      <c r="AO2323" s="8" t="s">
        <v>15478</v>
      </c>
      <c r="AP2323" s="29" t="s">
        <v>15476</v>
      </c>
      <c r="AQ2323" s="11">
        <v>2967.0</v>
      </c>
    </row>
    <row r="2324">
      <c r="A2324" s="8" t="str">
        <f t="shared" si="1"/>
        <v>Kemar Smith</v>
      </c>
      <c r="B2324" s="51" t="s">
        <v>15466</v>
      </c>
      <c r="C2324" s="8" t="s">
        <v>14372</v>
      </c>
      <c r="D2324" s="9" t="s">
        <v>6478</v>
      </c>
      <c r="E2324" s="8" t="s">
        <v>6512</v>
      </c>
      <c r="F2324" s="8" t="s">
        <v>3309</v>
      </c>
      <c r="G2324" s="51" t="s">
        <v>12642</v>
      </c>
      <c r="H2324" s="8" t="s">
        <v>15467</v>
      </c>
      <c r="I2324" s="8" t="s">
        <v>8000</v>
      </c>
      <c r="J2324" s="10">
        <v>3.62</v>
      </c>
      <c r="K2324" s="8" t="s">
        <v>15468</v>
      </c>
      <c r="L2324" s="8" t="s">
        <v>4739</v>
      </c>
      <c r="M2324" s="8"/>
      <c r="N2324" s="51" t="s">
        <v>15486</v>
      </c>
      <c r="O2324" s="57" t="s">
        <v>52</v>
      </c>
      <c r="P2324" s="51"/>
      <c r="Q2324" s="51"/>
      <c r="R2324" s="57" t="s">
        <v>5591</v>
      </c>
      <c r="S2324" s="57" t="s">
        <v>941</v>
      </c>
      <c r="T2324" s="11" t="str">
        <f t="shared" si="2"/>
        <v>Kemar Smith</v>
      </c>
      <c r="U2324" s="51" t="s">
        <v>674</v>
      </c>
      <c r="V2324" s="51"/>
      <c r="W2324" s="51"/>
      <c r="X2324" s="51" t="s">
        <v>15471</v>
      </c>
      <c r="Y2324" s="51" t="s">
        <v>60</v>
      </c>
      <c r="Z2324" s="56" t="s">
        <v>15472</v>
      </c>
      <c r="AA2324" s="51" t="s">
        <v>60</v>
      </c>
      <c r="AB2324" s="56" t="s">
        <v>15473</v>
      </c>
      <c r="AC2324" s="56" t="s">
        <v>15474</v>
      </c>
      <c r="AD2324" s="51" t="s">
        <v>60</v>
      </c>
      <c r="AE2324" s="51" t="s">
        <v>15475</v>
      </c>
      <c r="AF2324" s="8" t="s">
        <v>15476</v>
      </c>
      <c r="AG2324" s="8" t="s">
        <v>6492</v>
      </c>
      <c r="AH2324" s="8" t="s">
        <v>654</v>
      </c>
      <c r="AI2324" s="8" t="s">
        <v>233</v>
      </c>
      <c r="AJ2324" s="8"/>
      <c r="AK2324" s="8" t="s">
        <v>15477</v>
      </c>
      <c r="AL2324" s="8" t="s">
        <v>14325</v>
      </c>
      <c r="AM2324" s="8" t="s">
        <v>6631</v>
      </c>
      <c r="AN2324" s="8" t="s">
        <v>10612</v>
      </c>
      <c r="AO2324" s="8" t="s">
        <v>15487</v>
      </c>
      <c r="AP2324" s="29" t="s">
        <v>15476</v>
      </c>
      <c r="AQ2324" s="11">
        <v>2967.0</v>
      </c>
    </row>
    <row r="2325">
      <c r="A2325" s="8" t="str">
        <f t="shared" si="1"/>
        <v>Glenn Norwood</v>
      </c>
      <c r="B2325" s="51" t="s">
        <v>15466</v>
      </c>
      <c r="C2325" s="8" t="s">
        <v>14372</v>
      </c>
      <c r="D2325" s="2" t="s">
        <v>6478</v>
      </c>
      <c r="E2325" s="8" t="s">
        <v>6512</v>
      </c>
      <c r="F2325" s="8" t="s">
        <v>3309</v>
      </c>
      <c r="G2325" s="51" t="s">
        <v>12642</v>
      </c>
      <c r="H2325" s="8" t="s">
        <v>15467</v>
      </c>
      <c r="I2325" s="8" t="s">
        <v>8000</v>
      </c>
      <c r="J2325" s="10">
        <v>3.62</v>
      </c>
      <c r="K2325" s="8" t="s">
        <v>15468</v>
      </c>
      <c r="L2325" s="8" t="s">
        <v>4739</v>
      </c>
      <c r="M2325" s="8" t="s">
        <v>86</v>
      </c>
      <c r="N2325" s="51" t="s">
        <v>15488</v>
      </c>
      <c r="O2325" s="51" t="s">
        <v>52</v>
      </c>
      <c r="P2325" s="51"/>
      <c r="Q2325" s="51"/>
      <c r="R2325" s="51" t="s">
        <v>6484</v>
      </c>
      <c r="S2325" s="51" t="s">
        <v>4845</v>
      </c>
      <c r="T2325" s="11" t="str">
        <f t="shared" si="2"/>
        <v>Glenn Norwood</v>
      </c>
      <c r="U2325" s="51" t="s">
        <v>7310</v>
      </c>
      <c r="V2325" s="51" t="s">
        <v>86</v>
      </c>
      <c r="W2325" s="51" t="s">
        <v>86</v>
      </c>
      <c r="X2325" s="51" t="s">
        <v>15471</v>
      </c>
      <c r="Y2325" s="56" t="s">
        <v>15489</v>
      </c>
      <c r="Z2325" s="56" t="s">
        <v>15472</v>
      </c>
      <c r="AA2325" s="51" t="s">
        <v>60</v>
      </c>
      <c r="AB2325" s="56" t="s">
        <v>15473</v>
      </c>
      <c r="AC2325" s="51" t="s">
        <v>60</v>
      </c>
      <c r="AD2325" s="56" t="s">
        <v>15474</v>
      </c>
      <c r="AE2325" s="51" t="s">
        <v>15475</v>
      </c>
      <c r="AF2325" s="8" t="s">
        <v>15476</v>
      </c>
      <c r="AG2325" s="8" t="s">
        <v>6492</v>
      </c>
      <c r="AH2325" s="8" t="s">
        <v>654</v>
      </c>
      <c r="AI2325" s="8" t="s">
        <v>233</v>
      </c>
      <c r="AJ2325" s="8" t="s">
        <v>86</v>
      </c>
      <c r="AK2325" s="8" t="s">
        <v>15477</v>
      </c>
      <c r="AL2325" s="8" t="s">
        <v>14325</v>
      </c>
      <c r="AM2325" s="8" t="s">
        <v>6631</v>
      </c>
      <c r="AN2325" s="8" t="s">
        <v>10612</v>
      </c>
      <c r="AO2325" s="8" t="s">
        <v>15478</v>
      </c>
      <c r="AP2325" s="29" t="s">
        <v>15476</v>
      </c>
      <c r="AQ2325" s="11">
        <v>2967.0</v>
      </c>
    </row>
    <row r="2326">
      <c r="A2326" s="8" t="str">
        <f t="shared" si="1"/>
        <v>Zach Fiser</v>
      </c>
      <c r="B2326" s="51" t="s">
        <v>15466</v>
      </c>
      <c r="C2326" s="8" t="s">
        <v>14372</v>
      </c>
      <c r="D2326" s="9" t="s">
        <v>6478</v>
      </c>
      <c r="E2326" s="8" t="s">
        <v>6512</v>
      </c>
      <c r="F2326" s="8" t="s">
        <v>3309</v>
      </c>
      <c r="G2326" s="8" t="s">
        <v>12642</v>
      </c>
      <c r="H2326" s="8" t="s">
        <v>15467</v>
      </c>
      <c r="I2326" s="8" t="s">
        <v>8000</v>
      </c>
      <c r="J2326" s="10">
        <v>3.62</v>
      </c>
      <c r="K2326" s="8" t="s">
        <v>15468</v>
      </c>
      <c r="L2326" s="8" t="s">
        <v>4739</v>
      </c>
      <c r="M2326" s="8" t="s">
        <v>86</v>
      </c>
      <c r="N2326" s="8" t="s">
        <v>15490</v>
      </c>
      <c r="O2326" s="8" t="s">
        <v>52</v>
      </c>
      <c r="P2326" s="51"/>
      <c r="Q2326" s="51"/>
      <c r="R2326" s="8" t="s">
        <v>1734</v>
      </c>
      <c r="S2326" s="8" t="s">
        <v>15491</v>
      </c>
      <c r="T2326" s="11" t="str">
        <f t="shared" si="2"/>
        <v>Zach Fiser</v>
      </c>
      <c r="U2326" s="8" t="s">
        <v>15492</v>
      </c>
      <c r="V2326" s="8" t="s">
        <v>15493</v>
      </c>
      <c r="W2326" s="8" t="s">
        <v>86</v>
      </c>
      <c r="X2326" s="8" t="s">
        <v>15471</v>
      </c>
      <c r="Y2326" s="51" t="s">
        <v>60</v>
      </c>
      <c r="Z2326" s="56" t="s">
        <v>15472</v>
      </c>
      <c r="AA2326" s="51" t="s">
        <v>60</v>
      </c>
      <c r="AB2326" s="56" t="s">
        <v>15473</v>
      </c>
      <c r="AC2326" s="51" t="s">
        <v>60</v>
      </c>
      <c r="AD2326" s="56" t="s">
        <v>15474</v>
      </c>
      <c r="AE2326" s="8" t="s">
        <v>15475</v>
      </c>
      <c r="AF2326" s="8" t="s">
        <v>15476</v>
      </c>
      <c r="AG2326" s="8" t="s">
        <v>6492</v>
      </c>
      <c r="AH2326" s="8" t="s">
        <v>654</v>
      </c>
      <c r="AI2326" s="8" t="s">
        <v>233</v>
      </c>
      <c r="AJ2326" s="8" t="s">
        <v>86</v>
      </c>
      <c r="AK2326" s="8" t="s">
        <v>15477</v>
      </c>
      <c r="AL2326" s="8" t="s">
        <v>14325</v>
      </c>
      <c r="AM2326" s="8" t="s">
        <v>6631</v>
      </c>
      <c r="AN2326" s="8" t="s">
        <v>422</v>
      </c>
      <c r="AO2326" s="8" t="s">
        <v>15478</v>
      </c>
      <c r="AP2326" s="29" t="s">
        <v>15476</v>
      </c>
      <c r="AQ2326" s="11">
        <v>2967.0</v>
      </c>
    </row>
    <row r="2327">
      <c r="A2327" s="8" t="str">
        <f t="shared" si="1"/>
        <v>Lauren Hendrix</v>
      </c>
      <c r="B2327" s="51" t="s">
        <v>15466</v>
      </c>
      <c r="C2327" s="8" t="s">
        <v>14372</v>
      </c>
      <c r="D2327" s="9" t="s">
        <v>6478</v>
      </c>
      <c r="E2327" s="8" t="s">
        <v>6512</v>
      </c>
      <c r="F2327" s="8" t="s">
        <v>3309</v>
      </c>
      <c r="G2327" s="8" t="s">
        <v>12642</v>
      </c>
      <c r="H2327" s="8" t="s">
        <v>15467</v>
      </c>
      <c r="I2327" s="8" t="s">
        <v>8000</v>
      </c>
      <c r="J2327" s="10">
        <v>3.62</v>
      </c>
      <c r="K2327" s="8" t="s">
        <v>15468</v>
      </c>
      <c r="L2327" s="8" t="s">
        <v>4739</v>
      </c>
      <c r="M2327" s="8" t="s">
        <v>86</v>
      </c>
      <c r="N2327" s="8" t="s">
        <v>15494</v>
      </c>
      <c r="O2327" s="8" t="s">
        <v>52</v>
      </c>
      <c r="P2327" s="51"/>
      <c r="Q2327" s="51"/>
      <c r="R2327" s="8" t="s">
        <v>1301</v>
      </c>
      <c r="S2327" s="8" t="s">
        <v>15495</v>
      </c>
      <c r="T2327" s="11" t="str">
        <f t="shared" si="2"/>
        <v>Lauren Hendrix</v>
      </c>
      <c r="U2327" s="8" t="s">
        <v>106</v>
      </c>
      <c r="V2327" s="8" t="s">
        <v>86</v>
      </c>
      <c r="W2327" s="8" t="s">
        <v>86</v>
      </c>
      <c r="X2327" s="8" t="s">
        <v>15471</v>
      </c>
      <c r="Y2327" s="51" t="s">
        <v>60</v>
      </c>
      <c r="Z2327" s="56" t="s">
        <v>15472</v>
      </c>
      <c r="AA2327" s="56" t="s">
        <v>15496</v>
      </c>
      <c r="AB2327" s="56" t="s">
        <v>15473</v>
      </c>
      <c r="AC2327" s="51" t="s">
        <v>60</v>
      </c>
      <c r="AD2327" s="56" t="s">
        <v>15474</v>
      </c>
      <c r="AE2327" s="8" t="s">
        <v>15475</v>
      </c>
      <c r="AF2327" s="8" t="s">
        <v>15476</v>
      </c>
      <c r="AG2327" s="8" t="s">
        <v>6492</v>
      </c>
      <c r="AH2327" s="8" t="s">
        <v>654</v>
      </c>
      <c r="AI2327" s="8" t="s">
        <v>233</v>
      </c>
      <c r="AJ2327" s="8" t="s">
        <v>86</v>
      </c>
      <c r="AK2327" s="8" t="s">
        <v>15477</v>
      </c>
      <c r="AL2327" s="8" t="s">
        <v>14325</v>
      </c>
      <c r="AM2327" s="8" t="s">
        <v>6631</v>
      </c>
      <c r="AN2327" s="8" t="s">
        <v>422</v>
      </c>
      <c r="AO2327" s="8" t="s">
        <v>15478</v>
      </c>
      <c r="AP2327" s="29" t="s">
        <v>15476</v>
      </c>
      <c r="AQ2327" s="11">
        <v>2967.0</v>
      </c>
    </row>
    <row r="2328">
      <c r="A2328" s="8" t="str">
        <f t="shared" si="1"/>
        <v>Rajindra Campbell</v>
      </c>
      <c r="B2328" s="51" t="s">
        <v>15497</v>
      </c>
      <c r="C2328" s="8" t="s">
        <v>14559</v>
      </c>
      <c r="D2328" s="9" t="s">
        <v>6478</v>
      </c>
      <c r="E2328" s="8" t="s">
        <v>15498</v>
      </c>
      <c r="F2328" s="8" t="s">
        <v>3309</v>
      </c>
      <c r="G2328" s="8" t="s">
        <v>12642</v>
      </c>
      <c r="H2328" s="8" t="s">
        <v>15499</v>
      </c>
      <c r="I2328" s="8" t="s">
        <v>49</v>
      </c>
      <c r="J2328" s="10">
        <v>3.3</v>
      </c>
      <c r="K2328" s="8" t="s">
        <v>15500</v>
      </c>
      <c r="L2328" s="8"/>
      <c r="M2328" s="8"/>
      <c r="N2328" s="8" t="s">
        <v>15501</v>
      </c>
      <c r="O2328" s="8" t="s">
        <v>52</v>
      </c>
      <c r="P2328" s="51"/>
      <c r="Q2328" s="51"/>
      <c r="R2328" s="13" t="s">
        <v>15502</v>
      </c>
      <c r="S2328" s="13" t="s">
        <v>5399</v>
      </c>
      <c r="T2328" s="11" t="str">
        <f t="shared" si="2"/>
        <v>Rajindra Campbell</v>
      </c>
      <c r="U2328" s="13" t="s">
        <v>1959</v>
      </c>
      <c r="V2328" s="8"/>
      <c r="W2328" s="8"/>
      <c r="X2328" s="51" t="s">
        <v>15503</v>
      </c>
      <c r="Y2328" s="51" t="s">
        <v>60</v>
      </c>
      <c r="Z2328" s="56" t="s">
        <v>15504</v>
      </c>
      <c r="AA2328" s="51" t="s">
        <v>60</v>
      </c>
      <c r="AB2328" s="56" t="s">
        <v>15505</v>
      </c>
      <c r="AC2328" s="51" t="s">
        <v>60</v>
      </c>
      <c r="AD2328" s="56" t="s">
        <v>15506</v>
      </c>
      <c r="AE2328" s="8" t="s">
        <v>15507</v>
      </c>
      <c r="AF2328" s="8" t="s">
        <v>15508</v>
      </c>
      <c r="AG2328" s="8" t="s">
        <v>6492</v>
      </c>
      <c r="AH2328" s="8" t="s">
        <v>134</v>
      </c>
      <c r="AI2328" s="8" t="s">
        <v>66</v>
      </c>
      <c r="AJ2328" s="8"/>
      <c r="AK2328" s="8" t="s">
        <v>15509</v>
      </c>
      <c r="AL2328" s="8" t="s">
        <v>15510</v>
      </c>
      <c r="AM2328" s="8" t="s">
        <v>300</v>
      </c>
      <c r="AN2328" s="8" t="s">
        <v>15511</v>
      </c>
      <c r="AO2328" s="8" t="s">
        <v>15512</v>
      </c>
      <c r="AP2328" s="29" t="s">
        <v>15508</v>
      </c>
      <c r="AQ2328" s="11">
        <v>6117.0</v>
      </c>
    </row>
    <row r="2329">
      <c r="A2329" s="8" t="str">
        <f t="shared" si="1"/>
        <v>Brian Allen</v>
      </c>
      <c r="B2329" s="51" t="s">
        <v>15497</v>
      </c>
      <c r="C2329" s="8" t="s">
        <v>14559</v>
      </c>
      <c r="D2329" s="9" t="s">
        <v>6478</v>
      </c>
      <c r="E2329" s="8" t="s">
        <v>15498</v>
      </c>
      <c r="F2329" s="8" t="s">
        <v>3309</v>
      </c>
      <c r="G2329" s="51" t="s">
        <v>12642</v>
      </c>
      <c r="H2329" s="8" t="s">
        <v>15499</v>
      </c>
      <c r="I2329" s="8" t="s">
        <v>49</v>
      </c>
      <c r="J2329" s="10">
        <v>3.3</v>
      </c>
      <c r="K2329" s="13" t="s">
        <v>15500</v>
      </c>
      <c r="L2329" s="8"/>
      <c r="M2329" s="8"/>
      <c r="N2329" s="51" t="s">
        <v>15513</v>
      </c>
      <c r="O2329" s="51" t="s">
        <v>52</v>
      </c>
      <c r="P2329" s="51"/>
      <c r="Q2329" s="51"/>
      <c r="R2329" s="51" t="s">
        <v>331</v>
      </c>
      <c r="S2329" s="51" t="s">
        <v>851</v>
      </c>
      <c r="T2329" s="11" t="str">
        <f t="shared" si="2"/>
        <v>Brian Allen</v>
      </c>
      <c r="U2329" s="8" t="s">
        <v>15514</v>
      </c>
      <c r="V2329" s="51" t="s">
        <v>15515</v>
      </c>
      <c r="W2329" s="51" t="s">
        <v>15516</v>
      </c>
      <c r="X2329" s="51" t="s">
        <v>15503</v>
      </c>
      <c r="Y2329" s="8" t="s">
        <v>60</v>
      </c>
      <c r="Z2329" s="12" t="s">
        <v>15504</v>
      </c>
      <c r="AA2329" s="12" t="s">
        <v>15517</v>
      </c>
      <c r="AB2329" s="12" t="s">
        <v>15505</v>
      </c>
      <c r="AC2329" s="8" t="s">
        <v>60</v>
      </c>
      <c r="AD2329" s="8" t="s">
        <v>60</v>
      </c>
      <c r="AE2329" s="8" t="s">
        <v>15507</v>
      </c>
      <c r="AF2329" s="8" t="s">
        <v>15508</v>
      </c>
      <c r="AG2329" s="8" t="s">
        <v>6492</v>
      </c>
      <c r="AH2329" s="8" t="s">
        <v>134</v>
      </c>
      <c r="AI2329" s="8" t="s">
        <v>66</v>
      </c>
      <c r="AJ2329" s="8"/>
      <c r="AK2329" s="8" t="s">
        <v>15509</v>
      </c>
      <c r="AL2329" s="8" t="s">
        <v>15510</v>
      </c>
      <c r="AM2329" s="8" t="s">
        <v>300</v>
      </c>
      <c r="AN2329" s="8" t="s">
        <v>15511</v>
      </c>
      <c r="AO2329" s="8" t="s">
        <v>15518</v>
      </c>
      <c r="AP2329" s="29" t="s">
        <v>15508</v>
      </c>
      <c r="AQ2329" s="11">
        <v>6117.0</v>
      </c>
    </row>
    <row r="2330">
      <c r="A2330" s="8" t="str">
        <f t="shared" si="1"/>
        <v>Bryan Schiding</v>
      </c>
      <c r="B2330" s="51" t="s">
        <v>15497</v>
      </c>
      <c r="C2330" s="8" t="s">
        <v>14559</v>
      </c>
      <c r="D2330" s="9" t="s">
        <v>6478</v>
      </c>
      <c r="E2330" s="8" t="s">
        <v>15498</v>
      </c>
      <c r="F2330" s="8" t="s">
        <v>3309</v>
      </c>
      <c r="G2330" s="51" t="s">
        <v>12642</v>
      </c>
      <c r="H2330" s="8" t="s">
        <v>15499</v>
      </c>
      <c r="I2330" s="8" t="s">
        <v>49</v>
      </c>
      <c r="J2330" s="10">
        <v>3.3</v>
      </c>
      <c r="K2330" s="13" t="s">
        <v>15500</v>
      </c>
      <c r="L2330" s="8"/>
      <c r="M2330" s="8"/>
      <c r="N2330" s="51" t="s">
        <v>15519</v>
      </c>
      <c r="O2330" s="51" t="s">
        <v>52</v>
      </c>
      <c r="P2330" s="51"/>
      <c r="Q2330" s="51"/>
      <c r="R2330" s="51" t="s">
        <v>2169</v>
      </c>
      <c r="S2330" s="51" t="s">
        <v>15520</v>
      </c>
      <c r="T2330" s="11" t="str">
        <f t="shared" si="2"/>
        <v>Bryan Schiding</v>
      </c>
      <c r="U2330" s="8" t="s">
        <v>15521</v>
      </c>
      <c r="V2330" s="51" t="s">
        <v>15522</v>
      </c>
      <c r="W2330" s="51" t="s">
        <v>15523</v>
      </c>
      <c r="X2330" s="51" t="s">
        <v>15503</v>
      </c>
      <c r="Y2330" s="8" t="s">
        <v>60</v>
      </c>
      <c r="Z2330" s="12" t="s">
        <v>15504</v>
      </c>
      <c r="AA2330" s="8" t="s">
        <v>60</v>
      </c>
      <c r="AB2330" s="12" t="s">
        <v>15505</v>
      </c>
      <c r="AC2330" s="8" t="s">
        <v>60</v>
      </c>
      <c r="AD2330" s="8" t="s">
        <v>60</v>
      </c>
      <c r="AE2330" s="8" t="s">
        <v>15507</v>
      </c>
      <c r="AF2330" s="8" t="s">
        <v>15508</v>
      </c>
      <c r="AG2330" s="8" t="s">
        <v>6492</v>
      </c>
      <c r="AH2330" s="8" t="s">
        <v>134</v>
      </c>
      <c r="AI2330" s="8" t="s">
        <v>66</v>
      </c>
      <c r="AJ2330" s="8"/>
      <c r="AK2330" s="8" t="s">
        <v>15509</v>
      </c>
      <c r="AL2330" s="8" t="s">
        <v>15510</v>
      </c>
      <c r="AM2330" s="8" t="s">
        <v>300</v>
      </c>
      <c r="AN2330" s="8" t="s">
        <v>15511</v>
      </c>
      <c r="AO2330" s="8" t="s">
        <v>15518</v>
      </c>
      <c r="AP2330" s="29" t="s">
        <v>15508</v>
      </c>
      <c r="AQ2330" s="11">
        <v>6117.0</v>
      </c>
    </row>
    <row r="2331">
      <c r="A2331" s="8" t="str">
        <f t="shared" si="1"/>
        <v>Jason Francis</v>
      </c>
      <c r="B2331" s="51" t="s">
        <v>15497</v>
      </c>
      <c r="C2331" s="8" t="s">
        <v>14559</v>
      </c>
      <c r="D2331" s="9" t="s">
        <v>6478</v>
      </c>
      <c r="E2331" s="8" t="s">
        <v>15498</v>
      </c>
      <c r="F2331" s="8" t="s">
        <v>3309</v>
      </c>
      <c r="G2331" s="51" t="s">
        <v>12642</v>
      </c>
      <c r="H2331" s="8" t="s">
        <v>15499</v>
      </c>
      <c r="I2331" s="8" t="s">
        <v>49</v>
      </c>
      <c r="J2331" s="10">
        <v>3.3</v>
      </c>
      <c r="K2331" s="13" t="s">
        <v>15500</v>
      </c>
      <c r="L2331" s="8"/>
      <c r="M2331" s="8"/>
      <c r="N2331" s="51" t="s">
        <v>15524</v>
      </c>
      <c r="O2331" s="51" t="s">
        <v>52</v>
      </c>
      <c r="P2331" s="51"/>
      <c r="Q2331" s="51"/>
      <c r="R2331" s="51" t="s">
        <v>1059</v>
      </c>
      <c r="S2331" s="51" t="s">
        <v>11434</v>
      </c>
      <c r="T2331" s="11" t="str">
        <f t="shared" si="2"/>
        <v>Jason Francis</v>
      </c>
      <c r="U2331" s="8" t="s">
        <v>6588</v>
      </c>
      <c r="V2331" s="51" t="s">
        <v>15525</v>
      </c>
      <c r="W2331" s="51" t="s">
        <v>15526</v>
      </c>
      <c r="X2331" s="51" t="s">
        <v>15503</v>
      </c>
      <c r="Y2331" s="12" t="s">
        <v>15527</v>
      </c>
      <c r="Z2331" s="12" t="s">
        <v>15504</v>
      </c>
      <c r="AA2331" s="8" t="s">
        <v>60</v>
      </c>
      <c r="AB2331" s="12" t="s">
        <v>15505</v>
      </c>
      <c r="AC2331" s="8" t="s">
        <v>60</v>
      </c>
      <c r="AD2331" s="8" t="s">
        <v>60</v>
      </c>
      <c r="AE2331" s="8" t="s">
        <v>15507</v>
      </c>
      <c r="AF2331" s="8" t="s">
        <v>15508</v>
      </c>
      <c r="AG2331" s="8" t="s">
        <v>6492</v>
      </c>
      <c r="AH2331" s="8" t="s">
        <v>134</v>
      </c>
      <c r="AI2331" s="8" t="s">
        <v>66</v>
      </c>
      <c r="AJ2331" s="8"/>
      <c r="AK2331" s="8" t="s">
        <v>15509</v>
      </c>
      <c r="AL2331" s="8" t="s">
        <v>15510</v>
      </c>
      <c r="AM2331" s="8" t="s">
        <v>300</v>
      </c>
      <c r="AN2331" s="8" t="s">
        <v>15511</v>
      </c>
      <c r="AO2331" s="8" t="s">
        <v>15518</v>
      </c>
      <c r="AP2331" s="29" t="s">
        <v>15508</v>
      </c>
      <c r="AQ2331" s="11">
        <v>6117.0</v>
      </c>
    </row>
    <row r="2332">
      <c r="A2332" s="8" t="str">
        <f t="shared" si="1"/>
        <v>Jamie Burnham</v>
      </c>
      <c r="B2332" s="51" t="s">
        <v>15497</v>
      </c>
      <c r="C2332" s="8" t="s">
        <v>14559</v>
      </c>
      <c r="D2332" s="9" t="s">
        <v>6478</v>
      </c>
      <c r="E2332" s="8" t="s">
        <v>15498</v>
      </c>
      <c r="F2332" s="8" t="s">
        <v>3309</v>
      </c>
      <c r="G2332" s="51" t="s">
        <v>12642</v>
      </c>
      <c r="H2332" s="8" t="s">
        <v>15499</v>
      </c>
      <c r="I2332" s="8" t="s">
        <v>49</v>
      </c>
      <c r="J2332" s="10">
        <v>3.3</v>
      </c>
      <c r="K2332" s="13" t="s">
        <v>15500</v>
      </c>
      <c r="L2332" s="8"/>
      <c r="M2332" s="8"/>
      <c r="N2332" s="51" t="s">
        <v>15528</v>
      </c>
      <c r="O2332" s="51" t="s">
        <v>52</v>
      </c>
      <c r="P2332" s="51"/>
      <c r="Q2332" s="51"/>
      <c r="R2332" s="51" t="s">
        <v>5277</v>
      </c>
      <c r="S2332" s="51" t="s">
        <v>15529</v>
      </c>
      <c r="T2332" s="11" t="str">
        <f t="shared" si="2"/>
        <v>Jamie Burnham</v>
      </c>
      <c r="U2332" s="51" t="s">
        <v>106</v>
      </c>
      <c r="V2332" s="51" t="s">
        <v>15530</v>
      </c>
      <c r="W2332" s="51" t="s">
        <v>15531</v>
      </c>
      <c r="X2332" s="51" t="s">
        <v>15503</v>
      </c>
      <c r="Y2332" s="8" t="s">
        <v>60</v>
      </c>
      <c r="Z2332" s="12" t="s">
        <v>15504</v>
      </c>
      <c r="AA2332" s="12" t="s">
        <v>15532</v>
      </c>
      <c r="AB2332" s="12" t="s">
        <v>15505</v>
      </c>
      <c r="AC2332" s="8" t="s">
        <v>60</v>
      </c>
      <c r="AD2332" s="8" t="s">
        <v>60</v>
      </c>
      <c r="AE2332" s="8" t="s">
        <v>15507</v>
      </c>
      <c r="AF2332" s="8" t="s">
        <v>15508</v>
      </c>
      <c r="AG2332" s="8" t="s">
        <v>6492</v>
      </c>
      <c r="AH2332" s="8" t="s">
        <v>134</v>
      </c>
      <c r="AI2332" s="8" t="s">
        <v>66</v>
      </c>
      <c r="AJ2332" s="8"/>
      <c r="AK2332" s="8" t="s">
        <v>15509</v>
      </c>
      <c r="AL2332" s="8" t="s">
        <v>15510</v>
      </c>
      <c r="AM2332" s="8" t="s">
        <v>300</v>
      </c>
      <c r="AN2332" s="8" t="s">
        <v>15511</v>
      </c>
      <c r="AO2332" s="8" t="s">
        <v>15518</v>
      </c>
      <c r="AP2332" s="29" t="s">
        <v>15508</v>
      </c>
      <c r="AQ2332" s="11">
        <v>6117.0</v>
      </c>
    </row>
    <row r="2333">
      <c r="A2333" s="8" t="str">
        <f t="shared" si="1"/>
        <v>Nikki Segrest</v>
      </c>
      <c r="B2333" s="51" t="s">
        <v>15533</v>
      </c>
      <c r="C2333" s="51" t="s">
        <v>14372</v>
      </c>
      <c r="D2333" s="17" t="s">
        <v>6478</v>
      </c>
      <c r="E2333" s="21" t="s">
        <v>15534</v>
      </c>
      <c r="F2333" s="21" t="s">
        <v>3309</v>
      </c>
      <c r="G2333" s="51" t="s">
        <v>12642</v>
      </c>
      <c r="H2333" s="58">
        <v>178411.0</v>
      </c>
      <c r="I2333" s="59" t="s">
        <v>49</v>
      </c>
      <c r="J2333" s="60">
        <v>3.64</v>
      </c>
      <c r="K2333" s="18" t="s">
        <v>15535</v>
      </c>
      <c r="L2333" s="81">
        <v>165.0</v>
      </c>
      <c r="M2333" s="19"/>
      <c r="N2333" s="61" t="s">
        <v>15536</v>
      </c>
      <c r="O2333" s="51" t="s">
        <v>52</v>
      </c>
      <c r="P2333" s="61" t="s">
        <v>207</v>
      </c>
      <c r="Q2333" s="51"/>
      <c r="R2333" s="51" t="s">
        <v>15537</v>
      </c>
      <c r="S2333" s="51" t="s">
        <v>15538</v>
      </c>
      <c r="T2333" s="11" t="str">
        <f t="shared" si="2"/>
        <v>Nikki Segrest</v>
      </c>
      <c r="U2333" s="51" t="s">
        <v>55</v>
      </c>
      <c r="V2333" s="51" t="s">
        <v>15539</v>
      </c>
      <c r="W2333" s="51"/>
      <c r="X2333" s="62" t="s">
        <v>15540</v>
      </c>
      <c r="Y2333" s="62"/>
      <c r="Z2333" s="62"/>
      <c r="AA2333" s="62"/>
      <c r="AB2333" s="62"/>
      <c r="AC2333" s="62"/>
      <c r="AD2333" s="62"/>
      <c r="AE2333" s="62" t="s">
        <v>15541</v>
      </c>
      <c r="AF2333" s="21" t="s">
        <v>15542</v>
      </c>
      <c r="AG2333" s="21" t="s">
        <v>6492</v>
      </c>
      <c r="AH2333" s="16" t="s">
        <v>194</v>
      </c>
      <c r="AI2333" s="22" t="s">
        <v>66</v>
      </c>
      <c r="AJ2333" s="16"/>
      <c r="AK2333" s="63" t="s">
        <v>15543</v>
      </c>
      <c r="AL2333" s="63" t="s">
        <v>2427</v>
      </c>
      <c r="AM2333" s="63" t="s">
        <v>1314</v>
      </c>
      <c r="AN2333" s="64">
        <v>0.8393329804129169</v>
      </c>
      <c r="AO2333" s="65">
        <v>41838.0</v>
      </c>
      <c r="AP2333" s="26" t="s">
        <v>15542</v>
      </c>
      <c r="AQ2333" s="32">
        <v>6906.0</v>
      </c>
    </row>
    <row r="2334">
      <c r="A2334" s="8" t="str">
        <f t="shared" si="1"/>
        <v>Gary Hammock</v>
      </c>
      <c r="B2334" s="51" t="s">
        <v>15533</v>
      </c>
      <c r="C2334" s="8" t="s">
        <v>14372</v>
      </c>
      <c r="D2334" s="9" t="s">
        <v>6478</v>
      </c>
      <c r="E2334" s="8" t="s">
        <v>15534</v>
      </c>
      <c r="F2334" s="8" t="s">
        <v>3309</v>
      </c>
      <c r="G2334" s="51" t="s">
        <v>12642</v>
      </c>
      <c r="H2334" s="13" t="s">
        <v>15544</v>
      </c>
      <c r="I2334" s="8" t="s">
        <v>49</v>
      </c>
      <c r="J2334" s="10">
        <v>3.64</v>
      </c>
      <c r="K2334" s="13" t="s">
        <v>15535</v>
      </c>
      <c r="L2334" s="8" t="s">
        <v>4739</v>
      </c>
      <c r="M2334" s="8"/>
      <c r="N2334" s="51" t="s">
        <v>15545</v>
      </c>
      <c r="O2334" s="51" t="s">
        <v>52</v>
      </c>
      <c r="P2334" s="51"/>
      <c r="Q2334" s="51"/>
      <c r="R2334" s="51" t="s">
        <v>1081</v>
      </c>
      <c r="S2334" s="51" t="s">
        <v>15546</v>
      </c>
      <c r="T2334" s="11" t="str">
        <f t="shared" si="2"/>
        <v>Gary Hammock</v>
      </c>
      <c r="U2334" s="51" t="s">
        <v>160</v>
      </c>
      <c r="V2334" s="51"/>
      <c r="W2334" s="51"/>
      <c r="X2334" s="51" t="s">
        <v>15540</v>
      </c>
      <c r="Y2334" s="8" t="s">
        <v>60</v>
      </c>
      <c r="Z2334" s="12" t="s">
        <v>15547</v>
      </c>
      <c r="AA2334" s="8" t="s">
        <v>60</v>
      </c>
      <c r="AB2334" s="8" t="s">
        <v>60</v>
      </c>
      <c r="AC2334" s="8" t="s">
        <v>60</v>
      </c>
      <c r="AD2334" s="12" t="s">
        <v>15548</v>
      </c>
      <c r="AE2334" s="8" t="s">
        <v>15541</v>
      </c>
      <c r="AF2334" s="8" t="s">
        <v>15542</v>
      </c>
      <c r="AG2334" s="8" t="s">
        <v>6492</v>
      </c>
      <c r="AH2334" s="8" t="s">
        <v>194</v>
      </c>
      <c r="AI2334" s="8" t="s">
        <v>66</v>
      </c>
      <c r="AJ2334" s="8"/>
      <c r="AK2334" s="8" t="s">
        <v>15543</v>
      </c>
      <c r="AL2334" s="8" t="s">
        <v>2427</v>
      </c>
      <c r="AM2334" s="8" t="s">
        <v>1314</v>
      </c>
      <c r="AN2334" s="8" t="s">
        <v>15549</v>
      </c>
      <c r="AO2334" s="8" t="s">
        <v>15550</v>
      </c>
      <c r="AP2334" s="14" t="s">
        <v>15542</v>
      </c>
      <c r="AQ2334" s="11">
        <v>6906.0</v>
      </c>
    </row>
    <row r="2335">
      <c r="A2335" s="8" t="str">
        <f t="shared" si="1"/>
        <v>Cam Knudsen</v>
      </c>
      <c r="B2335" s="51" t="s">
        <v>15533</v>
      </c>
      <c r="C2335" s="8" t="s">
        <v>14372</v>
      </c>
      <c r="D2335" s="2" t="s">
        <v>6478</v>
      </c>
      <c r="E2335" s="8" t="s">
        <v>15534</v>
      </c>
      <c r="F2335" s="8" t="s">
        <v>3309</v>
      </c>
      <c r="G2335" s="51" t="s">
        <v>12642</v>
      </c>
      <c r="H2335" s="8" t="s">
        <v>15544</v>
      </c>
      <c r="I2335" s="8" t="s">
        <v>49</v>
      </c>
      <c r="J2335" s="10">
        <v>3.64</v>
      </c>
      <c r="K2335" s="8" t="s">
        <v>15535</v>
      </c>
      <c r="L2335" s="8" t="s">
        <v>4739</v>
      </c>
      <c r="M2335" s="8"/>
      <c r="N2335" s="51" t="s">
        <v>15551</v>
      </c>
      <c r="O2335" s="51" t="s">
        <v>52</v>
      </c>
      <c r="P2335" s="51"/>
      <c r="Q2335" s="51"/>
      <c r="R2335" s="51" t="s">
        <v>15552</v>
      </c>
      <c r="S2335" s="51" t="s">
        <v>15553</v>
      </c>
      <c r="T2335" s="11" t="str">
        <f t="shared" si="2"/>
        <v>Cam Knudsen</v>
      </c>
      <c r="U2335" s="51" t="s">
        <v>106</v>
      </c>
      <c r="V2335" s="51" t="s">
        <v>15554</v>
      </c>
      <c r="W2335" s="8" t="s">
        <v>15555</v>
      </c>
      <c r="X2335" s="51" t="s">
        <v>15540</v>
      </c>
      <c r="Y2335" s="51" t="s">
        <v>60</v>
      </c>
      <c r="Z2335" s="56" t="s">
        <v>15547</v>
      </c>
      <c r="AA2335" s="51" t="s">
        <v>60</v>
      </c>
      <c r="AB2335" s="51" t="s">
        <v>60</v>
      </c>
      <c r="AC2335" s="51" t="s">
        <v>60</v>
      </c>
      <c r="AD2335" s="56" t="s">
        <v>15548</v>
      </c>
      <c r="AE2335" s="51" t="s">
        <v>15541</v>
      </c>
      <c r="AF2335" s="8" t="s">
        <v>15542</v>
      </c>
      <c r="AG2335" s="8" t="s">
        <v>6492</v>
      </c>
      <c r="AH2335" s="8" t="s">
        <v>194</v>
      </c>
      <c r="AI2335" s="8" t="s">
        <v>66</v>
      </c>
      <c r="AJ2335" s="8"/>
      <c r="AK2335" s="8" t="s">
        <v>15543</v>
      </c>
      <c r="AL2335" s="8" t="s">
        <v>2427</v>
      </c>
      <c r="AM2335" s="8" t="s">
        <v>1314</v>
      </c>
      <c r="AN2335" s="8" t="s">
        <v>15549</v>
      </c>
      <c r="AO2335" s="8" t="s">
        <v>15550</v>
      </c>
      <c r="AP2335" s="29" t="s">
        <v>15542</v>
      </c>
      <c r="AQ2335" s="11">
        <v>6906.0</v>
      </c>
    </row>
    <row r="2336">
      <c r="A2336" s="8" t="str">
        <f t="shared" si="1"/>
        <v>HC Shaun has been removed. </v>
      </c>
      <c r="B2336" s="51" t="s">
        <v>15533</v>
      </c>
      <c r="C2336" s="8" t="s">
        <v>14372</v>
      </c>
      <c r="D2336" s="9" t="s">
        <v>6478</v>
      </c>
      <c r="E2336" s="8" t="s">
        <v>15534</v>
      </c>
      <c r="F2336" s="8" t="s">
        <v>3309</v>
      </c>
      <c r="G2336" s="51" t="s">
        <v>12642</v>
      </c>
      <c r="H2336" s="8" t="s">
        <v>15544</v>
      </c>
      <c r="I2336" s="8" t="s">
        <v>49</v>
      </c>
      <c r="J2336" s="10">
        <v>3.64</v>
      </c>
      <c r="K2336" s="13" t="s">
        <v>15535</v>
      </c>
      <c r="L2336" s="8" t="s">
        <v>4739</v>
      </c>
      <c r="M2336" s="8"/>
      <c r="N2336" s="51" t="s">
        <v>15556</v>
      </c>
      <c r="O2336" s="51" t="s">
        <v>52</v>
      </c>
      <c r="P2336" s="51"/>
      <c r="Q2336" s="51" t="s">
        <v>277</v>
      </c>
      <c r="R2336" s="51" t="s">
        <v>15557</v>
      </c>
      <c r="S2336" s="51"/>
      <c r="T2336" s="11" t="str">
        <f t="shared" si="2"/>
        <v>HC Shaun has been removed. </v>
      </c>
      <c r="U2336" s="51"/>
      <c r="V2336" s="51"/>
      <c r="W2336" s="51"/>
      <c r="X2336" s="51" t="s">
        <v>15540</v>
      </c>
      <c r="Y2336" s="12" t="s">
        <v>15558</v>
      </c>
      <c r="Z2336" s="8" t="s">
        <v>60</v>
      </c>
      <c r="AA2336" s="8" t="s">
        <v>60</v>
      </c>
      <c r="AB2336" s="8" t="s">
        <v>60</v>
      </c>
      <c r="AC2336" s="8" t="s">
        <v>60</v>
      </c>
      <c r="AD2336" s="8" t="s">
        <v>60</v>
      </c>
      <c r="AE2336" s="8" t="s">
        <v>15541</v>
      </c>
      <c r="AF2336" s="8" t="s">
        <v>15542</v>
      </c>
      <c r="AG2336" s="8" t="s">
        <v>6492</v>
      </c>
      <c r="AH2336" s="8" t="s">
        <v>194</v>
      </c>
      <c r="AI2336" s="8" t="s">
        <v>66</v>
      </c>
      <c r="AJ2336" s="8"/>
      <c r="AK2336" s="8" t="s">
        <v>15543</v>
      </c>
      <c r="AL2336" s="8" t="s">
        <v>2427</v>
      </c>
      <c r="AM2336" s="8" t="s">
        <v>1314</v>
      </c>
      <c r="AN2336" s="8" t="s">
        <v>15549</v>
      </c>
      <c r="AO2336" s="8" t="s">
        <v>15550</v>
      </c>
      <c r="AP2336" s="14" t="s">
        <v>15542</v>
      </c>
      <c r="AQ2336" s="11">
        <v>6906.0</v>
      </c>
    </row>
    <row r="2337">
      <c r="A2337" s="8" t="str">
        <f t="shared" si="1"/>
        <v>Cody Ingold</v>
      </c>
      <c r="B2337" s="51" t="s">
        <v>15559</v>
      </c>
      <c r="C2337" s="8" t="s">
        <v>14559</v>
      </c>
      <c r="D2337" s="9" t="s">
        <v>6478</v>
      </c>
      <c r="E2337" s="8" t="s">
        <v>15560</v>
      </c>
      <c r="F2337" s="8" t="s">
        <v>3309</v>
      </c>
      <c r="G2337" s="51" t="s">
        <v>12642</v>
      </c>
      <c r="H2337" s="8" t="s">
        <v>15561</v>
      </c>
      <c r="I2337" s="8" t="s">
        <v>49</v>
      </c>
      <c r="J2337" s="10">
        <v>3.34</v>
      </c>
      <c r="K2337" s="13" t="s">
        <v>15562</v>
      </c>
      <c r="L2337" s="8"/>
      <c r="M2337" s="8"/>
      <c r="N2337" s="51" t="s">
        <v>15563</v>
      </c>
      <c r="O2337" s="51" t="s">
        <v>52</v>
      </c>
      <c r="P2337" s="51"/>
      <c r="Q2337" s="51"/>
      <c r="R2337" s="51" t="s">
        <v>3331</v>
      </c>
      <c r="S2337" s="51" t="s">
        <v>15564</v>
      </c>
      <c r="T2337" s="11" t="str">
        <f t="shared" si="2"/>
        <v>Cody Ingold</v>
      </c>
      <c r="U2337" s="51" t="s">
        <v>55</v>
      </c>
      <c r="V2337" s="51" t="s">
        <v>15565</v>
      </c>
      <c r="W2337" s="51" t="s">
        <v>15566</v>
      </c>
      <c r="X2337" s="51" t="s">
        <v>15567</v>
      </c>
      <c r="Y2337" s="12" t="s">
        <v>15568</v>
      </c>
      <c r="Z2337" s="12" t="s">
        <v>15569</v>
      </c>
      <c r="AA2337" s="8" t="s">
        <v>60</v>
      </c>
      <c r="AB2337" s="8" t="s">
        <v>60</v>
      </c>
      <c r="AC2337" s="8" t="s">
        <v>60</v>
      </c>
      <c r="AD2337" s="8" t="s">
        <v>60</v>
      </c>
      <c r="AE2337" s="8" t="s">
        <v>15570</v>
      </c>
      <c r="AF2337" s="8" t="s">
        <v>15571</v>
      </c>
      <c r="AG2337" s="8" t="s">
        <v>6492</v>
      </c>
      <c r="AH2337" s="8" t="s">
        <v>352</v>
      </c>
      <c r="AI2337" s="8" t="s">
        <v>66</v>
      </c>
      <c r="AJ2337" s="8"/>
      <c r="AK2337" s="8"/>
      <c r="AL2337" s="8"/>
      <c r="AM2337" s="8"/>
      <c r="AN2337" s="8" t="s">
        <v>15572</v>
      </c>
      <c r="AO2337" s="8" t="s">
        <v>15573</v>
      </c>
      <c r="AP2337" s="29" t="s">
        <v>15571</v>
      </c>
      <c r="AQ2337" s="11">
        <v>5120.0</v>
      </c>
    </row>
    <row r="2338">
      <c r="A2338" s="8" t="str">
        <f t="shared" si="1"/>
        <v>Jordan Garr</v>
      </c>
      <c r="B2338" s="51" t="s">
        <v>15559</v>
      </c>
      <c r="C2338" s="8" t="s">
        <v>14559</v>
      </c>
      <c r="D2338" s="9" t="s">
        <v>6478</v>
      </c>
      <c r="E2338" s="8" t="s">
        <v>15560</v>
      </c>
      <c r="F2338" s="8" t="s">
        <v>3309</v>
      </c>
      <c r="G2338" s="51" t="s">
        <v>12642</v>
      </c>
      <c r="H2338" s="8" t="s">
        <v>15561</v>
      </c>
      <c r="I2338" s="8" t="s">
        <v>49</v>
      </c>
      <c r="J2338" s="10">
        <v>3.34</v>
      </c>
      <c r="K2338" s="8" t="s">
        <v>15562</v>
      </c>
      <c r="L2338" s="8"/>
      <c r="M2338" s="8"/>
      <c r="N2338" s="51" t="s">
        <v>15574</v>
      </c>
      <c r="O2338" s="57" t="s">
        <v>52</v>
      </c>
      <c r="P2338" s="51"/>
      <c r="Q2338" s="51"/>
      <c r="R2338" s="57" t="s">
        <v>1841</v>
      </c>
      <c r="S2338" s="57" t="s">
        <v>15575</v>
      </c>
      <c r="T2338" s="11" t="str">
        <f t="shared" si="2"/>
        <v>Jordan Garr</v>
      </c>
      <c r="U2338" s="57" t="s">
        <v>160</v>
      </c>
      <c r="V2338" s="51" t="s">
        <v>15576</v>
      </c>
      <c r="W2338" s="51"/>
      <c r="X2338" s="51" t="s">
        <v>15567</v>
      </c>
      <c r="Y2338" s="56" t="s">
        <v>15577</v>
      </c>
      <c r="Z2338" s="56" t="s">
        <v>15569</v>
      </c>
      <c r="AA2338" s="51" t="s">
        <v>60</v>
      </c>
      <c r="AB2338" s="51" t="s">
        <v>60</v>
      </c>
      <c r="AC2338" s="56" t="s">
        <v>15578</v>
      </c>
      <c r="AD2338" s="56" t="s">
        <v>15579</v>
      </c>
      <c r="AE2338" s="51" t="s">
        <v>15570</v>
      </c>
      <c r="AF2338" s="8" t="s">
        <v>15571</v>
      </c>
      <c r="AG2338" s="8" t="s">
        <v>6492</v>
      </c>
      <c r="AH2338" s="8" t="s">
        <v>352</v>
      </c>
      <c r="AI2338" s="8" t="s">
        <v>66</v>
      </c>
      <c r="AJ2338" s="8"/>
      <c r="AK2338" s="8"/>
      <c r="AL2338" s="8"/>
      <c r="AM2338" s="8"/>
      <c r="AN2338" s="8" t="s">
        <v>15572</v>
      </c>
      <c r="AO2338" s="8" t="s">
        <v>15580</v>
      </c>
      <c r="AP2338" s="29" t="s">
        <v>15571</v>
      </c>
      <c r="AQ2338" s="11">
        <v>5120.0</v>
      </c>
    </row>
    <row r="2339">
      <c r="A2339" s="8" t="str">
        <f t="shared" si="1"/>
        <v>Sean Gosewisch</v>
      </c>
      <c r="B2339" s="51" t="s">
        <v>15559</v>
      </c>
      <c r="C2339" s="8" t="s">
        <v>14559</v>
      </c>
      <c r="D2339" s="9" t="s">
        <v>6478</v>
      </c>
      <c r="E2339" s="8" t="s">
        <v>15560</v>
      </c>
      <c r="F2339" s="8" t="s">
        <v>3309</v>
      </c>
      <c r="G2339" s="51" t="s">
        <v>12642</v>
      </c>
      <c r="H2339" s="8" t="s">
        <v>15561</v>
      </c>
      <c r="I2339" s="8" t="s">
        <v>49</v>
      </c>
      <c r="J2339" s="10">
        <v>3.34</v>
      </c>
      <c r="K2339" s="8" t="s">
        <v>15562</v>
      </c>
      <c r="L2339" s="8"/>
      <c r="M2339" s="8"/>
      <c r="N2339" s="51" t="s">
        <v>15581</v>
      </c>
      <c r="O2339" s="51" t="s">
        <v>52</v>
      </c>
      <c r="P2339" s="51"/>
      <c r="Q2339" s="51"/>
      <c r="R2339" s="51" t="s">
        <v>940</v>
      </c>
      <c r="S2339" s="51" t="s">
        <v>15582</v>
      </c>
      <c r="T2339" s="11" t="str">
        <f t="shared" si="2"/>
        <v>Sean Gosewisch</v>
      </c>
      <c r="U2339" s="57" t="s">
        <v>80</v>
      </c>
      <c r="V2339" s="51" t="s">
        <v>15583</v>
      </c>
      <c r="W2339" s="51"/>
      <c r="X2339" s="51" t="s">
        <v>15567</v>
      </c>
      <c r="Y2339" s="51" t="s">
        <v>60</v>
      </c>
      <c r="Z2339" s="56" t="s">
        <v>15569</v>
      </c>
      <c r="AA2339" s="51" t="s">
        <v>60</v>
      </c>
      <c r="AB2339" s="51" t="s">
        <v>60</v>
      </c>
      <c r="AC2339" s="51" t="s">
        <v>60</v>
      </c>
      <c r="AD2339" s="56" t="s">
        <v>15579</v>
      </c>
      <c r="AE2339" s="51" t="s">
        <v>15570</v>
      </c>
      <c r="AF2339" s="8" t="s">
        <v>15571</v>
      </c>
      <c r="AG2339" s="8" t="s">
        <v>6492</v>
      </c>
      <c r="AH2339" s="8" t="s">
        <v>352</v>
      </c>
      <c r="AI2339" s="8" t="s">
        <v>66</v>
      </c>
      <c r="AJ2339" s="8"/>
      <c r="AK2339" s="8"/>
      <c r="AL2339" s="8"/>
      <c r="AM2339" s="8"/>
      <c r="AN2339" s="8" t="s">
        <v>15572</v>
      </c>
      <c r="AO2339" s="8" t="s">
        <v>15580</v>
      </c>
      <c r="AP2339" s="29" t="s">
        <v>15571</v>
      </c>
      <c r="AQ2339" s="11">
        <v>5120.0</v>
      </c>
    </row>
    <row r="2340">
      <c r="A2340" s="8" t="str">
        <f t="shared" si="1"/>
        <v>Grant Bradley</v>
      </c>
      <c r="B2340" s="51" t="s">
        <v>15584</v>
      </c>
      <c r="C2340" s="51" t="s">
        <v>14559</v>
      </c>
      <c r="D2340" s="17" t="s">
        <v>6478</v>
      </c>
      <c r="E2340" s="21" t="s">
        <v>15585</v>
      </c>
      <c r="F2340" s="21" t="s">
        <v>3309</v>
      </c>
      <c r="G2340" s="51" t="s">
        <v>12642</v>
      </c>
      <c r="H2340" s="58">
        <v>178624.0</v>
      </c>
      <c r="I2340" s="59" t="s">
        <v>49</v>
      </c>
      <c r="J2340" s="60">
        <v>3.37</v>
      </c>
      <c r="K2340" s="18" t="s">
        <v>15586</v>
      </c>
      <c r="L2340" s="19"/>
      <c r="M2340" s="19"/>
      <c r="N2340" s="61" t="s">
        <v>15587</v>
      </c>
      <c r="O2340" s="51" t="s">
        <v>52</v>
      </c>
      <c r="P2340" s="61" t="s">
        <v>207</v>
      </c>
      <c r="Q2340" s="51"/>
      <c r="R2340" s="51" t="s">
        <v>4735</v>
      </c>
      <c r="S2340" s="51" t="s">
        <v>615</v>
      </c>
      <c r="T2340" s="11" t="str">
        <f t="shared" si="2"/>
        <v>Grant Bradley</v>
      </c>
      <c r="U2340" s="51" t="s">
        <v>412</v>
      </c>
      <c r="V2340" s="51" t="s">
        <v>15588</v>
      </c>
      <c r="W2340" s="51"/>
      <c r="X2340" s="62" t="s">
        <v>15589</v>
      </c>
      <c r="Y2340" s="62"/>
      <c r="Z2340" s="62"/>
      <c r="AA2340" s="62"/>
      <c r="AB2340" s="62"/>
      <c r="AC2340" s="62"/>
      <c r="AD2340" s="62"/>
      <c r="AE2340" s="62" t="s">
        <v>15590</v>
      </c>
      <c r="AF2340" s="21" t="s">
        <v>15591</v>
      </c>
      <c r="AG2340" s="21" t="s">
        <v>6492</v>
      </c>
      <c r="AH2340" s="16" t="s">
        <v>194</v>
      </c>
      <c r="AI2340" s="22" t="s">
        <v>66</v>
      </c>
      <c r="AJ2340" s="16"/>
      <c r="AK2340" s="63" t="s">
        <v>420</v>
      </c>
      <c r="AL2340" s="63" t="s">
        <v>2863</v>
      </c>
      <c r="AM2340" s="63" t="s">
        <v>4984</v>
      </c>
      <c r="AN2340" s="64">
        <v>0.7973537604456824</v>
      </c>
      <c r="AO2340" s="65">
        <v>26703.0</v>
      </c>
      <c r="AP2340" s="41" t="s">
        <v>15591</v>
      </c>
      <c r="AQ2340" s="32">
        <v>5628.0</v>
      </c>
    </row>
    <row r="2341">
      <c r="A2341" s="8" t="str">
        <f t="shared" si="1"/>
        <v>Derrick Schluter</v>
      </c>
      <c r="B2341" s="51" t="s">
        <v>15584</v>
      </c>
      <c r="C2341" s="8" t="s">
        <v>14559</v>
      </c>
      <c r="D2341" s="9" t="s">
        <v>6478</v>
      </c>
      <c r="E2341" s="8" t="s">
        <v>15585</v>
      </c>
      <c r="F2341" s="8" t="s">
        <v>3309</v>
      </c>
      <c r="G2341" s="51" t="s">
        <v>12642</v>
      </c>
      <c r="H2341" s="8" t="s">
        <v>15592</v>
      </c>
      <c r="I2341" s="8" t="s">
        <v>49</v>
      </c>
      <c r="J2341" s="10">
        <v>3.37</v>
      </c>
      <c r="K2341" s="13" t="s">
        <v>15586</v>
      </c>
      <c r="L2341" s="8"/>
      <c r="M2341" s="8"/>
      <c r="N2341" s="51" t="s">
        <v>15593</v>
      </c>
      <c r="O2341" s="51" t="s">
        <v>52</v>
      </c>
      <c r="P2341" s="51"/>
      <c r="Q2341" s="51"/>
      <c r="R2341" s="8" t="s">
        <v>5972</v>
      </c>
      <c r="S2341" s="8" t="s">
        <v>15594</v>
      </c>
      <c r="T2341" s="11" t="str">
        <f t="shared" si="2"/>
        <v>Derrick Schluter</v>
      </c>
      <c r="U2341" s="8" t="s">
        <v>412</v>
      </c>
      <c r="V2341" s="51" t="s">
        <v>15595</v>
      </c>
      <c r="W2341" s="51"/>
      <c r="X2341" s="51" t="s">
        <v>15589</v>
      </c>
      <c r="Y2341" s="12" t="s">
        <v>15596</v>
      </c>
      <c r="Z2341" s="12" t="s">
        <v>15597</v>
      </c>
      <c r="AA2341" s="8" t="s">
        <v>60</v>
      </c>
      <c r="AB2341" s="12" t="s">
        <v>15598</v>
      </c>
      <c r="AC2341" s="8" t="s">
        <v>60</v>
      </c>
      <c r="AD2341" s="8" t="s">
        <v>60</v>
      </c>
      <c r="AE2341" s="8" t="s">
        <v>15590</v>
      </c>
      <c r="AF2341" s="8" t="s">
        <v>15591</v>
      </c>
      <c r="AG2341" s="8" t="s">
        <v>6492</v>
      </c>
      <c r="AH2341" s="8" t="s">
        <v>194</v>
      </c>
      <c r="AI2341" s="8" t="s">
        <v>66</v>
      </c>
      <c r="AJ2341" s="8"/>
      <c r="AK2341" s="8" t="s">
        <v>420</v>
      </c>
      <c r="AL2341" s="8" t="s">
        <v>2863</v>
      </c>
      <c r="AM2341" s="8" t="s">
        <v>4984</v>
      </c>
      <c r="AN2341" s="8" t="s">
        <v>15599</v>
      </c>
      <c r="AO2341" s="8" t="s">
        <v>15600</v>
      </c>
      <c r="AP2341" s="29" t="s">
        <v>15591</v>
      </c>
      <c r="AQ2341" s="11">
        <v>5628.0</v>
      </c>
    </row>
    <row r="2342">
      <c r="A2342" s="8" t="str">
        <f t="shared" si="1"/>
        <v>Brandon Masters</v>
      </c>
      <c r="B2342" s="51" t="s">
        <v>15584</v>
      </c>
      <c r="C2342" s="8" t="s">
        <v>14559</v>
      </c>
      <c r="D2342" s="9" t="s">
        <v>6478</v>
      </c>
      <c r="E2342" s="8" t="s">
        <v>15585</v>
      </c>
      <c r="F2342" s="8" t="s">
        <v>3309</v>
      </c>
      <c r="G2342" s="51" t="s">
        <v>12642</v>
      </c>
      <c r="H2342" s="8" t="s">
        <v>15592</v>
      </c>
      <c r="I2342" s="8" t="s">
        <v>49</v>
      </c>
      <c r="J2342" s="10">
        <v>3.37</v>
      </c>
      <c r="K2342" s="13" t="s">
        <v>15586</v>
      </c>
      <c r="L2342" s="8"/>
      <c r="M2342" s="8"/>
      <c r="N2342" s="51" t="s">
        <v>15601</v>
      </c>
      <c r="O2342" s="51" t="s">
        <v>52</v>
      </c>
      <c r="P2342" s="51"/>
      <c r="Q2342" s="51"/>
      <c r="R2342" s="51" t="s">
        <v>977</v>
      </c>
      <c r="S2342" s="51" t="s">
        <v>15602</v>
      </c>
      <c r="T2342" s="11" t="str">
        <f t="shared" si="2"/>
        <v>Brandon Masters</v>
      </c>
      <c r="U2342" s="51" t="s">
        <v>55</v>
      </c>
      <c r="V2342" s="51" t="s">
        <v>15603</v>
      </c>
      <c r="W2342" s="51" t="s">
        <v>15604</v>
      </c>
      <c r="X2342" s="51" t="s">
        <v>15589</v>
      </c>
      <c r="Y2342" s="12" t="s">
        <v>15605</v>
      </c>
      <c r="Z2342" s="12" t="s">
        <v>15606</v>
      </c>
      <c r="AA2342" s="8" t="s">
        <v>60</v>
      </c>
      <c r="AB2342" s="8" t="s">
        <v>60</v>
      </c>
      <c r="AC2342" s="8" t="s">
        <v>60</v>
      </c>
      <c r="AD2342" s="12" t="s">
        <v>15607</v>
      </c>
      <c r="AE2342" s="8" t="s">
        <v>15590</v>
      </c>
      <c r="AF2342" s="8" t="s">
        <v>15591</v>
      </c>
      <c r="AG2342" s="8" t="s">
        <v>6492</v>
      </c>
      <c r="AH2342" s="8" t="s">
        <v>194</v>
      </c>
      <c r="AI2342" s="8" t="s">
        <v>66</v>
      </c>
      <c r="AJ2342" s="8"/>
      <c r="AK2342" s="8" t="s">
        <v>420</v>
      </c>
      <c r="AL2342" s="8" t="s">
        <v>2863</v>
      </c>
      <c r="AM2342" s="8" t="s">
        <v>4984</v>
      </c>
      <c r="AN2342" s="8" t="s">
        <v>15599</v>
      </c>
      <c r="AO2342" s="8" t="s">
        <v>15600</v>
      </c>
      <c r="AP2342" s="29" t="s">
        <v>15591</v>
      </c>
      <c r="AQ2342" s="11">
        <v>5628.0</v>
      </c>
    </row>
    <row r="2343">
      <c r="A2343" s="8" t="str">
        <f t="shared" si="1"/>
        <v>Alyna Thibault</v>
      </c>
      <c r="B2343" s="51" t="s">
        <v>15584</v>
      </c>
      <c r="C2343" s="51" t="s">
        <v>14559</v>
      </c>
      <c r="D2343" s="17" t="s">
        <v>6478</v>
      </c>
      <c r="E2343" s="21" t="s">
        <v>15585</v>
      </c>
      <c r="F2343" s="21" t="s">
        <v>3309</v>
      </c>
      <c r="G2343" s="51" t="s">
        <v>12642</v>
      </c>
      <c r="H2343" s="58">
        <v>178624.0</v>
      </c>
      <c r="I2343" s="59" t="s">
        <v>49</v>
      </c>
      <c r="J2343" s="60">
        <v>3.37</v>
      </c>
      <c r="K2343" s="18" t="s">
        <v>15586</v>
      </c>
      <c r="L2343" s="19"/>
      <c r="M2343" s="19"/>
      <c r="N2343" s="61" t="s">
        <v>15608</v>
      </c>
      <c r="O2343" s="51" t="s">
        <v>52</v>
      </c>
      <c r="P2343" s="61" t="s">
        <v>207</v>
      </c>
      <c r="Q2343" s="51"/>
      <c r="R2343" s="51" t="s">
        <v>15609</v>
      </c>
      <c r="S2343" s="51" t="s">
        <v>15610</v>
      </c>
      <c r="T2343" s="11" t="str">
        <f t="shared" si="2"/>
        <v>Alyna Thibault</v>
      </c>
      <c r="U2343" s="51" t="s">
        <v>76</v>
      </c>
      <c r="V2343" s="51" t="s">
        <v>15611</v>
      </c>
      <c r="W2343" s="51"/>
      <c r="X2343" s="62" t="s">
        <v>15589</v>
      </c>
      <c r="Y2343" s="62"/>
      <c r="Z2343" s="62"/>
      <c r="AA2343" s="62"/>
      <c r="AB2343" s="62"/>
      <c r="AC2343" s="62"/>
      <c r="AD2343" s="62"/>
      <c r="AE2343" s="62" t="s">
        <v>15590</v>
      </c>
      <c r="AF2343" s="21" t="s">
        <v>15591</v>
      </c>
      <c r="AG2343" s="21" t="s">
        <v>6492</v>
      </c>
      <c r="AH2343" s="16" t="s">
        <v>194</v>
      </c>
      <c r="AI2343" s="22" t="s">
        <v>66</v>
      </c>
      <c r="AJ2343" s="16"/>
      <c r="AK2343" s="63" t="s">
        <v>420</v>
      </c>
      <c r="AL2343" s="63" t="s">
        <v>2863</v>
      </c>
      <c r="AM2343" s="63" t="s">
        <v>4984</v>
      </c>
      <c r="AN2343" s="64">
        <v>0.7973537604456824</v>
      </c>
      <c r="AO2343" s="65">
        <v>26703.0</v>
      </c>
      <c r="AP2343" s="41" t="s">
        <v>15591</v>
      </c>
      <c r="AQ2343" s="32">
        <v>5628.0</v>
      </c>
    </row>
    <row r="2344">
      <c r="A2344" s="8" t="str">
        <f t="shared" si="1"/>
        <v>Roland Prenzler</v>
      </c>
      <c r="B2344" s="51" t="s">
        <v>15584</v>
      </c>
      <c r="C2344" s="8" t="s">
        <v>14559</v>
      </c>
      <c r="D2344" s="2" t="s">
        <v>6478</v>
      </c>
      <c r="E2344" s="8" t="s">
        <v>15585</v>
      </c>
      <c r="F2344" s="8" t="s">
        <v>3309</v>
      </c>
      <c r="G2344" s="51" t="s">
        <v>12642</v>
      </c>
      <c r="H2344" s="8" t="s">
        <v>15592</v>
      </c>
      <c r="I2344" s="8" t="s">
        <v>49</v>
      </c>
      <c r="J2344" s="10">
        <v>3.37</v>
      </c>
      <c r="K2344" s="8" t="s">
        <v>15586</v>
      </c>
      <c r="L2344" s="8"/>
      <c r="M2344" s="8"/>
      <c r="N2344" s="51" t="s">
        <v>15612</v>
      </c>
      <c r="O2344" s="51" t="s">
        <v>52</v>
      </c>
      <c r="P2344" s="51"/>
      <c r="Q2344" s="51"/>
      <c r="R2344" s="51" t="s">
        <v>15613</v>
      </c>
      <c r="S2344" s="51" t="s">
        <v>15614</v>
      </c>
      <c r="T2344" s="11" t="str">
        <f t="shared" si="2"/>
        <v>Roland Prenzler</v>
      </c>
      <c r="U2344" s="51" t="s">
        <v>76</v>
      </c>
      <c r="V2344" s="51" t="s">
        <v>15615</v>
      </c>
      <c r="W2344" s="51"/>
      <c r="X2344" s="51" t="s">
        <v>15589</v>
      </c>
      <c r="Y2344" s="51" t="s">
        <v>60</v>
      </c>
      <c r="Z2344" s="56" t="s">
        <v>15606</v>
      </c>
      <c r="AA2344" s="51" t="s">
        <v>60</v>
      </c>
      <c r="AB2344" s="56" t="s">
        <v>15616</v>
      </c>
      <c r="AC2344" s="51" t="s">
        <v>60</v>
      </c>
      <c r="AD2344" s="56" t="s">
        <v>15607</v>
      </c>
      <c r="AE2344" s="51" t="s">
        <v>15590</v>
      </c>
      <c r="AF2344" s="8" t="s">
        <v>15591</v>
      </c>
      <c r="AG2344" s="8" t="s">
        <v>6492</v>
      </c>
      <c r="AH2344" s="8" t="s">
        <v>194</v>
      </c>
      <c r="AI2344" s="8" t="s">
        <v>66</v>
      </c>
      <c r="AJ2344" s="8"/>
      <c r="AK2344" s="8" t="s">
        <v>420</v>
      </c>
      <c r="AL2344" s="8" t="s">
        <v>2863</v>
      </c>
      <c r="AM2344" s="8" t="s">
        <v>4984</v>
      </c>
      <c r="AN2344" s="8" t="s">
        <v>15599</v>
      </c>
      <c r="AO2344" s="8" t="s">
        <v>15600</v>
      </c>
      <c r="AP2344" s="29" t="s">
        <v>15591</v>
      </c>
      <c r="AQ2344" s="11">
        <v>5628.0</v>
      </c>
    </row>
    <row r="2345">
      <c r="A2345" s="8" t="str">
        <f t="shared" si="1"/>
        <v>Wick Cunningham</v>
      </c>
      <c r="B2345" s="51" t="s">
        <v>15584</v>
      </c>
      <c r="C2345" s="8" t="s">
        <v>14559</v>
      </c>
      <c r="D2345" s="9" t="s">
        <v>6478</v>
      </c>
      <c r="E2345" s="8" t="s">
        <v>15585</v>
      </c>
      <c r="F2345" s="8" t="s">
        <v>3309</v>
      </c>
      <c r="G2345" s="51" t="s">
        <v>12642</v>
      </c>
      <c r="H2345" s="8" t="s">
        <v>15592</v>
      </c>
      <c r="I2345" s="8" t="s">
        <v>49</v>
      </c>
      <c r="J2345" s="10">
        <v>3.37</v>
      </c>
      <c r="K2345" s="13" t="s">
        <v>15586</v>
      </c>
      <c r="L2345" s="8"/>
      <c r="M2345" s="8"/>
      <c r="N2345" s="51" t="s">
        <v>15617</v>
      </c>
      <c r="O2345" s="51" t="s">
        <v>52</v>
      </c>
      <c r="P2345" s="51"/>
      <c r="Q2345" s="51"/>
      <c r="R2345" s="51" t="s">
        <v>6197</v>
      </c>
      <c r="S2345" s="51" t="s">
        <v>332</v>
      </c>
      <c r="T2345" s="11" t="str">
        <f t="shared" si="2"/>
        <v>Wick Cunningham</v>
      </c>
      <c r="U2345" s="51" t="s">
        <v>76</v>
      </c>
      <c r="V2345" s="51" t="s">
        <v>15618</v>
      </c>
      <c r="W2345" s="51"/>
      <c r="X2345" s="51" t="s">
        <v>15589</v>
      </c>
      <c r="Y2345" s="8" t="s">
        <v>60</v>
      </c>
      <c r="Z2345" s="12" t="s">
        <v>15606</v>
      </c>
      <c r="AA2345" s="8" t="s">
        <v>60</v>
      </c>
      <c r="AB2345" s="8" t="s">
        <v>60</v>
      </c>
      <c r="AC2345" s="8" t="s">
        <v>60</v>
      </c>
      <c r="AD2345" s="12" t="s">
        <v>15607</v>
      </c>
      <c r="AE2345" s="8" t="s">
        <v>15590</v>
      </c>
      <c r="AF2345" s="8" t="s">
        <v>15591</v>
      </c>
      <c r="AG2345" s="8" t="s">
        <v>6492</v>
      </c>
      <c r="AH2345" s="8" t="s">
        <v>194</v>
      </c>
      <c r="AI2345" s="8" t="s">
        <v>66</v>
      </c>
      <c r="AJ2345" s="8"/>
      <c r="AK2345" s="8" t="s">
        <v>420</v>
      </c>
      <c r="AL2345" s="8" t="s">
        <v>2863</v>
      </c>
      <c r="AM2345" s="8" t="s">
        <v>4984</v>
      </c>
      <c r="AN2345" s="8" t="s">
        <v>15599</v>
      </c>
      <c r="AO2345" s="8" t="s">
        <v>15600</v>
      </c>
      <c r="AP2345" s="29" t="s">
        <v>15591</v>
      </c>
      <c r="AQ2345" s="11">
        <v>5628.0</v>
      </c>
    </row>
    <row r="2346">
      <c r="A2346" s="8" t="str">
        <f t="shared" si="1"/>
        <v>Tanner Berg</v>
      </c>
      <c r="B2346" s="51" t="s">
        <v>15584</v>
      </c>
      <c r="C2346" s="8" t="s">
        <v>14559</v>
      </c>
      <c r="D2346" s="2" t="s">
        <v>6478</v>
      </c>
      <c r="E2346" s="8" t="s">
        <v>15585</v>
      </c>
      <c r="F2346" s="8" t="s">
        <v>3309</v>
      </c>
      <c r="G2346" s="51" t="s">
        <v>12642</v>
      </c>
      <c r="H2346" s="8" t="s">
        <v>15592</v>
      </c>
      <c r="I2346" s="8" t="s">
        <v>49</v>
      </c>
      <c r="J2346" s="10">
        <v>3.37</v>
      </c>
      <c r="K2346" s="8" t="s">
        <v>15586</v>
      </c>
      <c r="L2346" s="8"/>
      <c r="M2346" s="8"/>
      <c r="N2346" s="51" t="s">
        <v>15619</v>
      </c>
      <c r="O2346" s="51" t="s">
        <v>52</v>
      </c>
      <c r="P2346" s="51"/>
      <c r="Q2346" s="51"/>
      <c r="R2346" s="8" t="s">
        <v>484</v>
      </c>
      <c r="S2346" s="8" t="s">
        <v>15229</v>
      </c>
      <c r="T2346" s="11" t="str">
        <f t="shared" si="2"/>
        <v>Tanner Berg</v>
      </c>
      <c r="U2346" s="8" t="s">
        <v>80</v>
      </c>
      <c r="V2346" s="51" t="s">
        <v>15620</v>
      </c>
      <c r="W2346" s="51"/>
      <c r="X2346" s="51" t="s">
        <v>15589</v>
      </c>
      <c r="Y2346" s="51" t="s">
        <v>60</v>
      </c>
      <c r="Z2346" s="56" t="s">
        <v>15606</v>
      </c>
      <c r="AA2346" s="56" t="s">
        <v>15621</v>
      </c>
      <c r="AB2346" s="56" t="s">
        <v>15616</v>
      </c>
      <c r="AC2346" s="51" t="s">
        <v>60</v>
      </c>
      <c r="AD2346" s="56" t="s">
        <v>15607</v>
      </c>
      <c r="AE2346" s="51" t="s">
        <v>15590</v>
      </c>
      <c r="AF2346" s="8" t="s">
        <v>15591</v>
      </c>
      <c r="AG2346" s="8" t="s">
        <v>6492</v>
      </c>
      <c r="AH2346" s="8" t="s">
        <v>194</v>
      </c>
      <c r="AI2346" s="8" t="s">
        <v>66</v>
      </c>
      <c r="AJ2346" s="8"/>
      <c r="AK2346" s="8" t="s">
        <v>420</v>
      </c>
      <c r="AL2346" s="8" t="s">
        <v>2863</v>
      </c>
      <c r="AM2346" s="8" t="s">
        <v>4984</v>
      </c>
      <c r="AN2346" s="8" t="s">
        <v>15599</v>
      </c>
      <c r="AO2346" s="8" t="s">
        <v>15600</v>
      </c>
      <c r="AP2346" s="29" t="s">
        <v>15591</v>
      </c>
      <c r="AQ2346" s="11">
        <v>5628.0</v>
      </c>
    </row>
    <row r="2347">
      <c r="A2347" s="8" t="str">
        <f t="shared" si="1"/>
        <v>AC Nikki has been removed. </v>
      </c>
      <c r="B2347" s="51" t="s">
        <v>15584</v>
      </c>
      <c r="C2347" s="8" t="s">
        <v>14559</v>
      </c>
      <c r="D2347" s="9" t="s">
        <v>6478</v>
      </c>
      <c r="E2347" s="8" t="s">
        <v>15585</v>
      </c>
      <c r="F2347" s="8" t="s">
        <v>3309</v>
      </c>
      <c r="G2347" s="51" t="s">
        <v>12642</v>
      </c>
      <c r="H2347" s="8" t="s">
        <v>15592</v>
      </c>
      <c r="I2347" s="8" t="s">
        <v>49</v>
      </c>
      <c r="J2347" s="10">
        <v>3.37</v>
      </c>
      <c r="K2347" s="13" t="s">
        <v>15586</v>
      </c>
      <c r="L2347" s="8"/>
      <c r="M2347" s="8"/>
      <c r="N2347" s="51" t="s">
        <v>15622</v>
      </c>
      <c r="O2347" s="8" t="s">
        <v>52</v>
      </c>
      <c r="P2347" s="51"/>
      <c r="Q2347" s="51" t="s">
        <v>277</v>
      </c>
      <c r="R2347" s="57" t="s">
        <v>15623</v>
      </c>
      <c r="S2347" s="51"/>
      <c r="T2347" s="11" t="str">
        <f t="shared" si="2"/>
        <v>AC Nikki has been removed. </v>
      </c>
      <c r="U2347" s="51"/>
      <c r="V2347" s="51"/>
      <c r="W2347" s="51"/>
      <c r="X2347" s="51" t="s">
        <v>15589</v>
      </c>
      <c r="Y2347" s="51" t="s">
        <v>60</v>
      </c>
      <c r="Z2347" s="56" t="s">
        <v>15606</v>
      </c>
      <c r="AA2347" s="51" t="s">
        <v>60</v>
      </c>
      <c r="AB2347" s="51" t="s">
        <v>60</v>
      </c>
      <c r="AC2347" s="56" t="s">
        <v>15624</v>
      </c>
      <c r="AD2347" s="56" t="s">
        <v>15607</v>
      </c>
      <c r="AE2347" s="51" t="s">
        <v>15590</v>
      </c>
      <c r="AF2347" s="8" t="s">
        <v>15591</v>
      </c>
      <c r="AG2347" s="8" t="s">
        <v>6492</v>
      </c>
      <c r="AH2347" s="8" t="s">
        <v>194</v>
      </c>
      <c r="AI2347" s="8" t="s">
        <v>66</v>
      </c>
      <c r="AJ2347" s="8"/>
      <c r="AK2347" s="8" t="s">
        <v>420</v>
      </c>
      <c r="AL2347" s="8" t="s">
        <v>2863</v>
      </c>
      <c r="AM2347" s="8" t="s">
        <v>4984</v>
      </c>
      <c r="AN2347" s="8" t="s">
        <v>15599</v>
      </c>
      <c r="AO2347" s="8" t="s">
        <v>15625</v>
      </c>
      <c r="AP2347" s="29" t="s">
        <v>15591</v>
      </c>
      <c r="AQ2347" s="11">
        <v>5628.0</v>
      </c>
    </row>
    <row r="2348">
      <c r="A2348" s="8" t="str">
        <f t="shared" si="1"/>
        <v>Volunteer AC Reece has been removed. </v>
      </c>
      <c r="B2348" s="51" t="s">
        <v>15584</v>
      </c>
      <c r="C2348" s="8" t="s">
        <v>14559</v>
      </c>
      <c r="D2348" s="2" t="s">
        <v>6478</v>
      </c>
      <c r="E2348" s="8" t="s">
        <v>15585</v>
      </c>
      <c r="F2348" s="8" t="s">
        <v>3309</v>
      </c>
      <c r="G2348" s="51" t="s">
        <v>12642</v>
      </c>
      <c r="H2348" s="8" t="s">
        <v>15592</v>
      </c>
      <c r="I2348" s="8" t="s">
        <v>49</v>
      </c>
      <c r="J2348" s="10">
        <v>3.37</v>
      </c>
      <c r="K2348" s="8" t="s">
        <v>15586</v>
      </c>
      <c r="L2348" s="8"/>
      <c r="M2348" s="8"/>
      <c r="N2348" s="51" t="s">
        <v>15626</v>
      </c>
      <c r="O2348" s="51" t="s">
        <v>52</v>
      </c>
      <c r="P2348" s="51"/>
      <c r="Q2348" s="51" t="s">
        <v>277</v>
      </c>
      <c r="R2348" s="51" t="s">
        <v>15627</v>
      </c>
      <c r="S2348" s="51"/>
      <c r="T2348" s="11" t="str">
        <f t="shared" si="2"/>
        <v>Volunteer AC Reece has been removed. </v>
      </c>
      <c r="U2348" s="51"/>
      <c r="V2348" s="51"/>
      <c r="W2348" s="51"/>
      <c r="X2348" s="51" t="s">
        <v>15589</v>
      </c>
      <c r="Y2348" s="56" t="s">
        <v>15628</v>
      </c>
      <c r="Z2348" s="56" t="s">
        <v>15606</v>
      </c>
      <c r="AA2348" s="51" t="s">
        <v>60</v>
      </c>
      <c r="AB2348" s="56" t="s">
        <v>15616</v>
      </c>
      <c r="AC2348" s="51" t="s">
        <v>60</v>
      </c>
      <c r="AD2348" s="56" t="s">
        <v>15607</v>
      </c>
      <c r="AE2348" s="51" t="s">
        <v>15590</v>
      </c>
      <c r="AF2348" s="8" t="s">
        <v>15591</v>
      </c>
      <c r="AG2348" s="8" t="s">
        <v>6492</v>
      </c>
      <c r="AH2348" s="8" t="s">
        <v>194</v>
      </c>
      <c r="AI2348" s="8" t="s">
        <v>66</v>
      </c>
      <c r="AJ2348" s="8"/>
      <c r="AK2348" s="8" t="s">
        <v>420</v>
      </c>
      <c r="AL2348" s="8" t="s">
        <v>2863</v>
      </c>
      <c r="AM2348" s="8" t="s">
        <v>4984</v>
      </c>
      <c r="AN2348" s="8" t="s">
        <v>15599</v>
      </c>
      <c r="AO2348" s="8" t="s">
        <v>15600</v>
      </c>
      <c r="AP2348" s="29" t="s">
        <v>15591</v>
      </c>
      <c r="AQ2348" s="11">
        <v>5628.0</v>
      </c>
    </row>
    <row r="2349">
      <c r="A2349" s="8" t="str">
        <f t="shared" si="1"/>
        <v>Cole Bosley</v>
      </c>
      <c r="B2349" s="51" t="s">
        <v>15629</v>
      </c>
      <c r="C2349" s="8" t="s">
        <v>14372</v>
      </c>
      <c r="D2349" s="2" t="s">
        <v>6478</v>
      </c>
      <c r="E2349" s="8" t="s">
        <v>6615</v>
      </c>
      <c r="F2349" s="8" t="s">
        <v>3309</v>
      </c>
      <c r="G2349" s="51" t="s">
        <v>12642</v>
      </c>
      <c r="H2349" s="8" t="s">
        <v>15630</v>
      </c>
      <c r="I2349" s="8" t="s">
        <v>1330</v>
      </c>
      <c r="J2349" s="10">
        <v>3.62</v>
      </c>
      <c r="K2349" s="13" t="s">
        <v>15631</v>
      </c>
      <c r="L2349" s="8"/>
      <c r="M2349" s="8"/>
      <c r="N2349" s="51" t="s">
        <v>15632</v>
      </c>
      <c r="O2349" s="51" t="s">
        <v>52</v>
      </c>
      <c r="P2349" s="51"/>
      <c r="Q2349" s="51"/>
      <c r="R2349" s="51" t="s">
        <v>2028</v>
      </c>
      <c r="S2349" s="51" t="s">
        <v>15633</v>
      </c>
      <c r="T2349" s="11" t="str">
        <f t="shared" si="2"/>
        <v>Cole Bosley</v>
      </c>
      <c r="U2349" s="51" t="s">
        <v>55</v>
      </c>
      <c r="V2349" s="51" t="s">
        <v>15634</v>
      </c>
      <c r="W2349" s="51" t="s">
        <v>15635</v>
      </c>
      <c r="X2349" s="51" t="s">
        <v>15636</v>
      </c>
      <c r="Y2349" s="56" t="s">
        <v>15637</v>
      </c>
      <c r="Z2349" s="51" t="s">
        <v>60</v>
      </c>
      <c r="AA2349" s="51" t="s">
        <v>60</v>
      </c>
      <c r="AB2349" s="51" t="s">
        <v>60</v>
      </c>
      <c r="AC2349" s="56" t="s">
        <v>15638</v>
      </c>
      <c r="AD2349" s="51" t="s">
        <v>60</v>
      </c>
      <c r="AE2349" s="51" t="s">
        <v>15639</v>
      </c>
      <c r="AF2349" s="8" t="s">
        <v>15640</v>
      </c>
      <c r="AG2349" s="8" t="s">
        <v>6492</v>
      </c>
      <c r="AH2349" s="8" t="s">
        <v>654</v>
      </c>
      <c r="AI2349" s="8" t="s">
        <v>233</v>
      </c>
      <c r="AJ2349" s="8"/>
      <c r="AK2349" s="8" t="s">
        <v>15641</v>
      </c>
      <c r="AL2349" s="8" t="s">
        <v>15642</v>
      </c>
      <c r="AM2349" s="8" t="s">
        <v>421</v>
      </c>
      <c r="AN2349" s="8" t="s">
        <v>15643</v>
      </c>
      <c r="AO2349" s="8" t="s">
        <v>15644</v>
      </c>
      <c r="AP2349" s="14" t="s">
        <v>15640</v>
      </c>
      <c r="AQ2349" s="11">
        <v>2042.0</v>
      </c>
    </row>
    <row r="2350">
      <c r="A2350" s="8" t="str">
        <f t="shared" si="1"/>
        <v>Kathy Strecker</v>
      </c>
      <c r="B2350" s="51" t="s">
        <v>15629</v>
      </c>
      <c r="C2350" s="8" t="s">
        <v>14372</v>
      </c>
      <c r="D2350" s="9" t="s">
        <v>6478</v>
      </c>
      <c r="E2350" s="8" t="s">
        <v>6615</v>
      </c>
      <c r="F2350" s="8" t="s">
        <v>3309</v>
      </c>
      <c r="G2350" s="51" t="s">
        <v>12642</v>
      </c>
      <c r="H2350" s="8" t="s">
        <v>15630</v>
      </c>
      <c r="I2350" s="8" t="s">
        <v>1330</v>
      </c>
      <c r="J2350" s="10">
        <v>3.62</v>
      </c>
      <c r="K2350" s="13" t="s">
        <v>15631</v>
      </c>
      <c r="L2350" s="8"/>
      <c r="M2350" s="8"/>
      <c r="N2350" s="51" t="s">
        <v>15645</v>
      </c>
      <c r="O2350" s="57" t="s">
        <v>52</v>
      </c>
      <c r="P2350" s="51"/>
      <c r="Q2350" s="51"/>
      <c r="R2350" s="57" t="s">
        <v>5669</v>
      </c>
      <c r="S2350" s="57" t="s">
        <v>15646</v>
      </c>
      <c r="T2350" s="11" t="str">
        <f t="shared" si="2"/>
        <v>Kathy Strecker</v>
      </c>
      <c r="U2350" s="57" t="s">
        <v>106</v>
      </c>
      <c r="V2350" s="51" t="s">
        <v>15647</v>
      </c>
      <c r="W2350" s="57" t="s">
        <v>15635</v>
      </c>
      <c r="X2350" s="51" t="s">
        <v>15636</v>
      </c>
      <c r="Y2350" s="51" t="s">
        <v>60</v>
      </c>
      <c r="Z2350" s="51" t="s">
        <v>60</v>
      </c>
      <c r="AA2350" s="51" t="s">
        <v>60</v>
      </c>
      <c r="AB2350" s="51" t="s">
        <v>60</v>
      </c>
      <c r="AC2350" s="51" t="s">
        <v>60</v>
      </c>
      <c r="AD2350" s="51" t="s">
        <v>60</v>
      </c>
      <c r="AE2350" s="51" t="s">
        <v>15639</v>
      </c>
      <c r="AF2350" s="8" t="s">
        <v>15640</v>
      </c>
      <c r="AG2350" s="8" t="s">
        <v>6492</v>
      </c>
      <c r="AH2350" s="8" t="s">
        <v>654</v>
      </c>
      <c r="AI2350" s="8" t="s">
        <v>233</v>
      </c>
      <c r="AJ2350" s="8"/>
      <c r="AK2350" s="8" t="s">
        <v>15641</v>
      </c>
      <c r="AL2350" s="8" t="s">
        <v>15642</v>
      </c>
      <c r="AM2350" s="8" t="s">
        <v>421</v>
      </c>
      <c r="AN2350" s="8" t="s">
        <v>15643</v>
      </c>
      <c r="AO2350" s="8" t="s">
        <v>15648</v>
      </c>
      <c r="AP2350" s="14" t="s">
        <v>15640</v>
      </c>
      <c r="AQ2350" s="11">
        <v>2042.0</v>
      </c>
    </row>
    <row r="2351">
      <c r="A2351" s="8" t="str">
        <f t="shared" si="1"/>
        <v>Jamie Bosley</v>
      </c>
      <c r="B2351" s="51" t="s">
        <v>15629</v>
      </c>
      <c r="C2351" s="8" t="s">
        <v>14372</v>
      </c>
      <c r="D2351" s="9" t="s">
        <v>6478</v>
      </c>
      <c r="E2351" s="8" t="s">
        <v>6615</v>
      </c>
      <c r="F2351" s="8" t="s">
        <v>3309</v>
      </c>
      <c r="G2351" s="51" t="s">
        <v>12642</v>
      </c>
      <c r="H2351" s="8" t="s">
        <v>15630</v>
      </c>
      <c r="I2351" s="8" t="s">
        <v>1330</v>
      </c>
      <c r="J2351" s="10">
        <v>3.62</v>
      </c>
      <c r="K2351" s="8" t="s">
        <v>15631</v>
      </c>
      <c r="L2351" s="8"/>
      <c r="M2351" s="8"/>
      <c r="N2351" s="51" t="s">
        <v>15649</v>
      </c>
      <c r="O2351" s="57" t="s">
        <v>52</v>
      </c>
      <c r="P2351" s="51"/>
      <c r="Q2351" s="51"/>
      <c r="R2351" s="57" t="s">
        <v>5277</v>
      </c>
      <c r="S2351" s="57" t="s">
        <v>15633</v>
      </c>
      <c r="T2351" s="11" t="str">
        <f t="shared" si="2"/>
        <v>Jamie Bosley</v>
      </c>
      <c r="U2351" s="57" t="s">
        <v>80</v>
      </c>
      <c r="V2351" s="51"/>
      <c r="W2351" s="51"/>
      <c r="X2351" s="51" t="s">
        <v>15636</v>
      </c>
      <c r="Y2351" s="51" t="s">
        <v>60</v>
      </c>
      <c r="Z2351" s="56" t="s">
        <v>15650</v>
      </c>
      <c r="AA2351" s="51" t="s">
        <v>60</v>
      </c>
      <c r="AB2351" s="51" t="s">
        <v>60</v>
      </c>
      <c r="AC2351" s="51" t="s">
        <v>60</v>
      </c>
      <c r="AD2351" s="56" t="s">
        <v>15651</v>
      </c>
      <c r="AE2351" s="51" t="s">
        <v>15639</v>
      </c>
      <c r="AF2351" s="8" t="s">
        <v>15640</v>
      </c>
      <c r="AG2351" s="8" t="s">
        <v>6492</v>
      </c>
      <c r="AH2351" s="8" t="s">
        <v>654</v>
      </c>
      <c r="AI2351" s="8" t="s">
        <v>233</v>
      </c>
      <c r="AJ2351" s="8"/>
      <c r="AK2351" s="8" t="s">
        <v>15641</v>
      </c>
      <c r="AL2351" s="8" t="s">
        <v>15642</v>
      </c>
      <c r="AM2351" s="8" t="s">
        <v>421</v>
      </c>
      <c r="AN2351" s="8" t="s">
        <v>15643</v>
      </c>
      <c r="AO2351" s="8" t="s">
        <v>15648</v>
      </c>
      <c r="AP2351" s="14" t="s">
        <v>15640</v>
      </c>
      <c r="AQ2351" s="11">
        <v>2042.0</v>
      </c>
    </row>
    <row r="2352">
      <c r="A2352" s="8" t="str">
        <f t="shared" si="1"/>
        <v>Kimone Green</v>
      </c>
      <c r="B2352" s="51" t="s">
        <v>15652</v>
      </c>
      <c r="C2352" s="8" t="s">
        <v>14372</v>
      </c>
      <c r="D2352" s="9" t="s">
        <v>6478</v>
      </c>
      <c r="E2352" s="8" t="s">
        <v>15653</v>
      </c>
      <c r="F2352" s="8" t="s">
        <v>3309</v>
      </c>
      <c r="G2352" s="51" t="s">
        <v>12642</v>
      </c>
      <c r="H2352" s="13" t="s">
        <v>15654</v>
      </c>
      <c r="I2352" s="8" t="s">
        <v>937</v>
      </c>
      <c r="J2352" s="10">
        <v>3.54</v>
      </c>
      <c r="K2352" s="13" t="s">
        <v>15655</v>
      </c>
      <c r="L2352" s="8"/>
      <c r="M2352" s="8"/>
      <c r="N2352" s="51" t="s">
        <v>15656</v>
      </c>
      <c r="O2352" s="51" t="s">
        <v>52</v>
      </c>
      <c r="P2352" s="51"/>
      <c r="Q2352" s="51"/>
      <c r="R2352" s="51" t="s">
        <v>15657</v>
      </c>
      <c r="S2352" s="51" t="s">
        <v>3223</v>
      </c>
      <c r="T2352" s="11" t="str">
        <f t="shared" si="2"/>
        <v>Kimone Green</v>
      </c>
      <c r="U2352" s="57" t="s">
        <v>412</v>
      </c>
      <c r="V2352" s="51"/>
      <c r="W2352" s="51"/>
      <c r="X2352" s="51" t="s">
        <v>15658</v>
      </c>
      <c r="Y2352" s="8" t="s">
        <v>60</v>
      </c>
      <c r="Z2352" s="8" t="s">
        <v>60</v>
      </c>
      <c r="AA2352" s="8" t="s">
        <v>60</v>
      </c>
      <c r="AB2352" s="12" t="s">
        <v>15659</v>
      </c>
      <c r="AC2352" s="8" t="s">
        <v>60</v>
      </c>
      <c r="AD2352" s="8" t="s">
        <v>60</v>
      </c>
      <c r="AE2352" s="8" t="s">
        <v>15660</v>
      </c>
      <c r="AF2352" s="8" t="s">
        <v>15661</v>
      </c>
      <c r="AG2352" s="8" t="s">
        <v>6492</v>
      </c>
      <c r="AH2352" s="8" t="s">
        <v>194</v>
      </c>
      <c r="AI2352" s="8" t="s">
        <v>233</v>
      </c>
      <c r="AJ2352" s="8"/>
      <c r="AK2352" s="8" t="s">
        <v>910</v>
      </c>
      <c r="AL2352" s="8" t="s">
        <v>15662</v>
      </c>
      <c r="AM2352" s="8" t="s">
        <v>2152</v>
      </c>
      <c r="AN2352" s="8" t="s">
        <v>15663</v>
      </c>
      <c r="AO2352" s="8" t="s">
        <v>15664</v>
      </c>
      <c r="AP2352" s="29" t="s">
        <v>15661</v>
      </c>
      <c r="AQ2352" s="11">
        <v>2973.0</v>
      </c>
    </row>
    <row r="2353">
      <c r="A2353" s="8" t="str">
        <f t="shared" si="1"/>
        <v>Christine McElhaney</v>
      </c>
      <c r="B2353" s="51" t="s">
        <v>15652</v>
      </c>
      <c r="C2353" s="8" t="s">
        <v>14372</v>
      </c>
      <c r="D2353" s="9" t="s">
        <v>6478</v>
      </c>
      <c r="E2353" s="8" t="s">
        <v>15653</v>
      </c>
      <c r="F2353" s="8" t="s">
        <v>3309</v>
      </c>
      <c r="G2353" s="51" t="s">
        <v>12642</v>
      </c>
      <c r="H2353" s="8" t="s">
        <v>15654</v>
      </c>
      <c r="I2353" s="8" t="s">
        <v>937</v>
      </c>
      <c r="J2353" s="10">
        <v>3.54</v>
      </c>
      <c r="K2353" s="13" t="s">
        <v>15655</v>
      </c>
      <c r="L2353" s="8"/>
      <c r="M2353" s="8"/>
      <c r="N2353" s="51" t="s">
        <v>15665</v>
      </c>
      <c r="O2353" s="51" t="s">
        <v>52</v>
      </c>
      <c r="P2353" s="51"/>
      <c r="Q2353" s="51"/>
      <c r="R2353" s="51" t="s">
        <v>15666</v>
      </c>
      <c r="S2353" s="51" t="s">
        <v>15667</v>
      </c>
      <c r="T2353" s="11" t="str">
        <f t="shared" si="2"/>
        <v>Christine McElhaney</v>
      </c>
      <c r="U2353" s="51" t="s">
        <v>412</v>
      </c>
      <c r="V2353" s="51"/>
      <c r="W2353" s="51"/>
      <c r="X2353" s="51" t="s">
        <v>15658</v>
      </c>
      <c r="Y2353" s="8" t="s">
        <v>60</v>
      </c>
      <c r="Z2353" s="12" t="s">
        <v>15668</v>
      </c>
      <c r="AA2353" s="8" t="s">
        <v>60</v>
      </c>
      <c r="AB2353" s="12" t="s">
        <v>15659</v>
      </c>
      <c r="AC2353" s="8" t="s">
        <v>60</v>
      </c>
      <c r="AD2353" s="8" t="s">
        <v>60</v>
      </c>
      <c r="AE2353" s="8" t="s">
        <v>15660</v>
      </c>
      <c r="AF2353" s="8" t="s">
        <v>15661</v>
      </c>
      <c r="AG2353" s="8" t="s">
        <v>6492</v>
      </c>
      <c r="AH2353" s="8" t="s">
        <v>194</v>
      </c>
      <c r="AI2353" s="8" t="s">
        <v>233</v>
      </c>
      <c r="AJ2353" s="8"/>
      <c r="AK2353" s="8" t="s">
        <v>910</v>
      </c>
      <c r="AL2353" s="8" t="s">
        <v>15662</v>
      </c>
      <c r="AM2353" s="8" t="s">
        <v>2152</v>
      </c>
      <c r="AN2353" s="8" t="s">
        <v>15663</v>
      </c>
      <c r="AO2353" s="8" t="s">
        <v>15664</v>
      </c>
      <c r="AP2353" s="29" t="s">
        <v>15661</v>
      </c>
      <c r="AQ2353" s="11">
        <v>2973.0</v>
      </c>
    </row>
    <row r="2354">
      <c r="A2354" s="8" t="str">
        <f t="shared" si="1"/>
        <v>Scott McNeal</v>
      </c>
      <c r="B2354" s="51" t="s">
        <v>15652</v>
      </c>
      <c r="C2354" s="8" t="s">
        <v>14372</v>
      </c>
      <c r="D2354" s="2" t="s">
        <v>6478</v>
      </c>
      <c r="E2354" s="8" t="s">
        <v>15653</v>
      </c>
      <c r="F2354" s="8" t="s">
        <v>3309</v>
      </c>
      <c r="G2354" s="51" t="s">
        <v>12642</v>
      </c>
      <c r="H2354" s="8" t="s">
        <v>15654</v>
      </c>
      <c r="I2354" s="8" t="s">
        <v>937</v>
      </c>
      <c r="J2354" s="10">
        <v>3.54</v>
      </c>
      <c r="K2354" s="13" t="s">
        <v>15655</v>
      </c>
      <c r="L2354" s="8"/>
      <c r="M2354" s="8"/>
      <c r="N2354" s="51" t="s">
        <v>15669</v>
      </c>
      <c r="O2354" s="51" t="s">
        <v>52</v>
      </c>
      <c r="P2354" s="51"/>
      <c r="Q2354" s="51"/>
      <c r="R2354" s="51" t="s">
        <v>147</v>
      </c>
      <c r="S2354" s="51" t="s">
        <v>15670</v>
      </c>
      <c r="T2354" s="11" t="str">
        <f t="shared" si="2"/>
        <v>Scott McNeal</v>
      </c>
      <c r="U2354" s="51" t="s">
        <v>412</v>
      </c>
      <c r="V2354" s="51"/>
      <c r="W2354" s="51"/>
      <c r="X2354" s="51" t="s">
        <v>15658</v>
      </c>
      <c r="Y2354" s="51"/>
      <c r="Z2354" s="56" t="s">
        <v>15668</v>
      </c>
      <c r="AA2354" s="51" t="s">
        <v>60</v>
      </c>
      <c r="AB2354" s="56" t="s">
        <v>15659</v>
      </c>
      <c r="AC2354" s="51" t="s">
        <v>60</v>
      </c>
      <c r="AD2354" s="51" t="s">
        <v>60</v>
      </c>
      <c r="AE2354" s="51" t="s">
        <v>15660</v>
      </c>
      <c r="AF2354" s="8" t="s">
        <v>15661</v>
      </c>
      <c r="AG2354" s="8" t="s">
        <v>6492</v>
      </c>
      <c r="AH2354" s="8" t="s">
        <v>194</v>
      </c>
      <c r="AI2354" s="8" t="s">
        <v>233</v>
      </c>
      <c r="AJ2354" s="8"/>
      <c r="AK2354" s="8" t="s">
        <v>910</v>
      </c>
      <c r="AL2354" s="8" t="s">
        <v>15662</v>
      </c>
      <c r="AM2354" s="8" t="s">
        <v>2152</v>
      </c>
      <c r="AN2354" s="8" t="s">
        <v>15663</v>
      </c>
      <c r="AO2354" s="8" t="s">
        <v>15664</v>
      </c>
      <c r="AP2354" s="29" t="s">
        <v>15661</v>
      </c>
      <c r="AQ2354" s="11">
        <v>2973.0</v>
      </c>
    </row>
    <row r="2355">
      <c r="A2355" s="8" t="str">
        <f t="shared" si="1"/>
        <v>Brian Winckler</v>
      </c>
      <c r="B2355" s="51" t="s">
        <v>15652</v>
      </c>
      <c r="C2355" s="8" t="s">
        <v>14372</v>
      </c>
      <c r="D2355" s="2" t="s">
        <v>6478</v>
      </c>
      <c r="E2355" s="8" t="s">
        <v>15653</v>
      </c>
      <c r="F2355" s="8" t="s">
        <v>3309</v>
      </c>
      <c r="G2355" s="51" t="s">
        <v>12642</v>
      </c>
      <c r="H2355" s="8" t="s">
        <v>15654</v>
      </c>
      <c r="I2355" s="8" t="s">
        <v>937</v>
      </c>
      <c r="J2355" s="10">
        <v>3.54</v>
      </c>
      <c r="K2355" s="13" t="s">
        <v>15655</v>
      </c>
      <c r="L2355" s="8"/>
      <c r="M2355" s="8"/>
      <c r="N2355" s="51" t="s">
        <v>15671</v>
      </c>
      <c r="O2355" s="51" t="s">
        <v>52</v>
      </c>
      <c r="P2355" s="51"/>
      <c r="Q2355" s="51"/>
      <c r="R2355" s="51" t="s">
        <v>331</v>
      </c>
      <c r="S2355" s="51" t="s">
        <v>15672</v>
      </c>
      <c r="T2355" s="11" t="str">
        <f t="shared" si="2"/>
        <v>Brian Winckler</v>
      </c>
      <c r="U2355" s="51" t="s">
        <v>15673</v>
      </c>
      <c r="V2355" s="51"/>
      <c r="W2355" s="51"/>
      <c r="X2355" s="51" t="s">
        <v>15658</v>
      </c>
      <c r="Y2355" s="51"/>
      <c r="Z2355" s="56" t="s">
        <v>15668</v>
      </c>
      <c r="AA2355" s="51" t="s">
        <v>60</v>
      </c>
      <c r="AB2355" s="56" t="s">
        <v>15659</v>
      </c>
      <c r="AC2355" s="51" t="s">
        <v>60</v>
      </c>
      <c r="AD2355" s="51" t="s">
        <v>60</v>
      </c>
      <c r="AE2355" s="51" t="s">
        <v>15660</v>
      </c>
      <c r="AF2355" s="8" t="s">
        <v>15661</v>
      </c>
      <c r="AG2355" s="8" t="s">
        <v>6492</v>
      </c>
      <c r="AH2355" s="8" t="s">
        <v>194</v>
      </c>
      <c r="AI2355" s="8" t="s">
        <v>233</v>
      </c>
      <c r="AJ2355" s="8"/>
      <c r="AK2355" s="8" t="s">
        <v>910</v>
      </c>
      <c r="AL2355" s="8" t="s">
        <v>15662</v>
      </c>
      <c r="AM2355" s="8" t="s">
        <v>2152</v>
      </c>
      <c r="AN2355" s="8" t="s">
        <v>15663</v>
      </c>
      <c r="AO2355" s="8" t="s">
        <v>15664</v>
      </c>
      <c r="AP2355" s="29" t="s">
        <v>15661</v>
      </c>
      <c r="AQ2355" s="11">
        <v>2973.0</v>
      </c>
    </row>
    <row r="2356">
      <c r="A2356" s="8" t="str">
        <f t="shared" si="1"/>
        <v>Corey McElhaney</v>
      </c>
      <c r="B2356" s="51" t="s">
        <v>15652</v>
      </c>
      <c r="C2356" s="8" t="s">
        <v>14372</v>
      </c>
      <c r="D2356" s="9" t="s">
        <v>6478</v>
      </c>
      <c r="E2356" s="8" t="s">
        <v>15653</v>
      </c>
      <c r="F2356" s="8" t="s">
        <v>3309</v>
      </c>
      <c r="G2356" s="51" t="s">
        <v>12642</v>
      </c>
      <c r="H2356" s="8" t="s">
        <v>15654</v>
      </c>
      <c r="I2356" s="8" t="s">
        <v>937</v>
      </c>
      <c r="J2356" s="10">
        <v>3.54</v>
      </c>
      <c r="K2356" s="13" t="s">
        <v>15655</v>
      </c>
      <c r="L2356" s="8"/>
      <c r="M2356" s="8"/>
      <c r="N2356" s="51" t="s">
        <v>15674</v>
      </c>
      <c r="O2356" s="51" t="s">
        <v>52</v>
      </c>
      <c r="P2356" s="51"/>
      <c r="Q2356" s="51"/>
      <c r="R2356" s="51" t="s">
        <v>7104</v>
      </c>
      <c r="S2356" s="51" t="s">
        <v>15667</v>
      </c>
      <c r="T2356" s="11" t="str">
        <f t="shared" si="2"/>
        <v>Corey McElhaney</v>
      </c>
      <c r="U2356" s="51" t="s">
        <v>55</v>
      </c>
      <c r="V2356" s="51" t="s">
        <v>15675</v>
      </c>
      <c r="W2356" s="51" t="s">
        <v>15676</v>
      </c>
      <c r="X2356" s="51" t="s">
        <v>15658</v>
      </c>
      <c r="Y2356" s="12" t="s">
        <v>15677</v>
      </c>
      <c r="Z2356" s="12" t="s">
        <v>15668</v>
      </c>
      <c r="AA2356" s="12" t="s">
        <v>15678</v>
      </c>
      <c r="AB2356" s="12" t="s">
        <v>15659</v>
      </c>
      <c r="AC2356" s="8" t="s">
        <v>60</v>
      </c>
      <c r="AD2356" s="8" t="s">
        <v>60</v>
      </c>
      <c r="AE2356" s="8" t="s">
        <v>15660</v>
      </c>
      <c r="AF2356" s="8" t="s">
        <v>15661</v>
      </c>
      <c r="AG2356" s="8" t="s">
        <v>6492</v>
      </c>
      <c r="AH2356" s="8" t="s">
        <v>194</v>
      </c>
      <c r="AI2356" s="8" t="s">
        <v>233</v>
      </c>
      <c r="AJ2356" s="8"/>
      <c r="AK2356" s="8" t="s">
        <v>910</v>
      </c>
      <c r="AL2356" s="8" t="s">
        <v>15662</v>
      </c>
      <c r="AM2356" s="8" t="s">
        <v>2152</v>
      </c>
      <c r="AN2356" s="8" t="s">
        <v>15663</v>
      </c>
      <c r="AO2356" s="8" t="s">
        <v>15664</v>
      </c>
      <c r="AP2356" s="29" t="s">
        <v>15661</v>
      </c>
      <c r="AQ2356" s="11">
        <v>2973.0</v>
      </c>
    </row>
    <row r="2357">
      <c r="A2357" s="8" t="str">
        <f t="shared" si="1"/>
        <v>Mike McIntosh</v>
      </c>
      <c r="B2357" s="51" t="s">
        <v>15652</v>
      </c>
      <c r="C2357" s="8" t="s">
        <v>14372</v>
      </c>
      <c r="D2357" s="9" t="s">
        <v>6478</v>
      </c>
      <c r="E2357" s="8" t="s">
        <v>15653</v>
      </c>
      <c r="F2357" s="8" t="s">
        <v>3309</v>
      </c>
      <c r="G2357" s="51" t="s">
        <v>12642</v>
      </c>
      <c r="H2357" s="13" t="s">
        <v>15654</v>
      </c>
      <c r="I2357" s="8" t="s">
        <v>937</v>
      </c>
      <c r="J2357" s="10">
        <v>3.54</v>
      </c>
      <c r="K2357" s="13" t="s">
        <v>15655</v>
      </c>
      <c r="L2357" s="8"/>
      <c r="M2357" s="8"/>
      <c r="N2357" s="51" t="s">
        <v>15679</v>
      </c>
      <c r="O2357" s="51" t="s">
        <v>52</v>
      </c>
      <c r="P2357" s="51"/>
      <c r="Q2357" s="51"/>
      <c r="R2357" s="51" t="s">
        <v>1237</v>
      </c>
      <c r="S2357" s="51" t="s">
        <v>15680</v>
      </c>
      <c r="T2357" s="11" t="str">
        <f t="shared" si="2"/>
        <v>Mike McIntosh</v>
      </c>
      <c r="U2357" s="51" t="s">
        <v>106</v>
      </c>
      <c r="V2357" s="51" t="s">
        <v>15681</v>
      </c>
      <c r="W2357" s="51" t="s">
        <v>15682</v>
      </c>
      <c r="X2357" s="51" t="s">
        <v>15658</v>
      </c>
      <c r="Y2357" s="8" t="s">
        <v>60</v>
      </c>
      <c r="Z2357" s="12" t="s">
        <v>15668</v>
      </c>
      <c r="AA2357" s="12" t="s">
        <v>15683</v>
      </c>
      <c r="AB2357" s="12" t="s">
        <v>15659</v>
      </c>
      <c r="AC2357" s="8" t="s">
        <v>60</v>
      </c>
      <c r="AD2357" s="8" t="s">
        <v>60</v>
      </c>
      <c r="AE2357" s="8" t="s">
        <v>15660</v>
      </c>
      <c r="AF2357" s="8" t="s">
        <v>15661</v>
      </c>
      <c r="AG2357" s="8" t="s">
        <v>6492</v>
      </c>
      <c r="AH2357" s="8" t="s">
        <v>194</v>
      </c>
      <c r="AI2357" s="8" t="s">
        <v>233</v>
      </c>
      <c r="AJ2357" s="8"/>
      <c r="AK2357" s="8" t="s">
        <v>910</v>
      </c>
      <c r="AL2357" s="8" t="s">
        <v>15662</v>
      </c>
      <c r="AM2357" s="8" t="s">
        <v>2152</v>
      </c>
      <c r="AN2357" s="8" t="s">
        <v>15663</v>
      </c>
      <c r="AO2357" s="8" t="s">
        <v>15664</v>
      </c>
      <c r="AP2357" s="29" t="s">
        <v>15661</v>
      </c>
      <c r="AQ2357" s="11">
        <v>2973.0</v>
      </c>
    </row>
    <row r="2358">
      <c r="A2358" s="8" t="str">
        <f t="shared" si="1"/>
        <v>Sterlen Paul</v>
      </c>
      <c r="B2358" s="51" t="s">
        <v>15652</v>
      </c>
      <c r="C2358" s="8" t="s">
        <v>14372</v>
      </c>
      <c r="D2358" s="9" t="s">
        <v>6478</v>
      </c>
      <c r="E2358" s="8" t="s">
        <v>15653</v>
      </c>
      <c r="F2358" s="8" t="s">
        <v>3309</v>
      </c>
      <c r="G2358" s="51" t="s">
        <v>12642</v>
      </c>
      <c r="H2358" s="8" t="s">
        <v>15654</v>
      </c>
      <c r="I2358" s="8" t="s">
        <v>937</v>
      </c>
      <c r="J2358" s="10">
        <v>3.54</v>
      </c>
      <c r="K2358" s="13" t="s">
        <v>15655</v>
      </c>
      <c r="L2358" s="8"/>
      <c r="M2358" s="8"/>
      <c r="N2358" s="51" t="s">
        <v>15684</v>
      </c>
      <c r="O2358" s="51" t="s">
        <v>52</v>
      </c>
      <c r="P2358" s="51"/>
      <c r="Q2358" s="51"/>
      <c r="R2358" s="51" t="s">
        <v>15685</v>
      </c>
      <c r="S2358" s="51" t="s">
        <v>425</v>
      </c>
      <c r="T2358" s="11" t="str">
        <f t="shared" si="2"/>
        <v>Sterlen Paul</v>
      </c>
      <c r="U2358" s="51" t="s">
        <v>106</v>
      </c>
      <c r="V2358" s="51" t="s">
        <v>15686</v>
      </c>
      <c r="W2358" s="51"/>
      <c r="X2358" s="51" t="s">
        <v>15658</v>
      </c>
      <c r="Y2358" s="8" t="s">
        <v>60</v>
      </c>
      <c r="Z2358" s="12" t="s">
        <v>15668</v>
      </c>
      <c r="AA2358" s="8" t="s">
        <v>60</v>
      </c>
      <c r="AB2358" s="12" t="s">
        <v>15659</v>
      </c>
      <c r="AC2358" s="8" t="s">
        <v>60</v>
      </c>
      <c r="AD2358" s="8" t="s">
        <v>60</v>
      </c>
      <c r="AE2358" s="8" t="s">
        <v>15660</v>
      </c>
      <c r="AF2358" s="8" t="s">
        <v>15661</v>
      </c>
      <c r="AG2358" s="8" t="s">
        <v>6492</v>
      </c>
      <c r="AH2358" s="8" t="s">
        <v>194</v>
      </c>
      <c r="AI2358" s="8" t="s">
        <v>233</v>
      </c>
      <c r="AJ2358" s="8"/>
      <c r="AK2358" s="8" t="s">
        <v>910</v>
      </c>
      <c r="AL2358" s="8" t="s">
        <v>15662</v>
      </c>
      <c r="AM2358" s="8" t="s">
        <v>2152</v>
      </c>
      <c r="AN2358" s="8" t="s">
        <v>15663</v>
      </c>
      <c r="AO2358" s="8" t="s">
        <v>15664</v>
      </c>
      <c r="AP2358" s="29" t="s">
        <v>15661</v>
      </c>
      <c r="AQ2358" s="11">
        <v>2973.0</v>
      </c>
    </row>
    <row r="2359">
      <c r="A2359" s="8" t="str">
        <f t="shared" si="1"/>
        <v>Grace Feeney</v>
      </c>
      <c r="B2359" s="51" t="s">
        <v>15687</v>
      </c>
      <c r="C2359" s="8" t="s">
        <v>14372</v>
      </c>
      <c r="D2359" s="2" t="s">
        <v>6478</v>
      </c>
      <c r="E2359" s="8" t="s">
        <v>15688</v>
      </c>
      <c r="F2359" s="8" t="s">
        <v>3309</v>
      </c>
      <c r="G2359" s="51" t="s">
        <v>12642</v>
      </c>
      <c r="H2359" s="8" t="s">
        <v>15689</v>
      </c>
      <c r="I2359" s="8" t="s">
        <v>49</v>
      </c>
      <c r="J2359" s="10">
        <v>3.79</v>
      </c>
      <c r="K2359" s="8" t="s">
        <v>15690</v>
      </c>
      <c r="L2359" s="8" t="s">
        <v>86</v>
      </c>
      <c r="M2359" s="8" t="s">
        <v>86</v>
      </c>
      <c r="N2359" s="51" t="s">
        <v>15691</v>
      </c>
      <c r="O2359" s="51" t="s">
        <v>52</v>
      </c>
      <c r="P2359" s="51"/>
      <c r="Q2359" s="51"/>
      <c r="R2359" s="51" t="s">
        <v>5357</v>
      </c>
      <c r="S2359" s="51" t="s">
        <v>15692</v>
      </c>
      <c r="T2359" s="11" t="str">
        <f t="shared" si="2"/>
        <v>Grace Feeney</v>
      </c>
      <c r="U2359" s="51" t="s">
        <v>412</v>
      </c>
      <c r="V2359" s="51" t="s">
        <v>86</v>
      </c>
      <c r="W2359" s="51" t="s">
        <v>86</v>
      </c>
      <c r="X2359" s="51" t="s">
        <v>15693</v>
      </c>
      <c r="Y2359" s="51" t="s">
        <v>60</v>
      </c>
      <c r="Z2359" s="51" t="s">
        <v>60</v>
      </c>
      <c r="AA2359" s="51" t="s">
        <v>60</v>
      </c>
      <c r="AB2359" s="56" t="s">
        <v>15694</v>
      </c>
      <c r="AC2359" s="51" t="s">
        <v>60</v>
      </c>
      <c r="AD2359" s="56" t="s">
        <v>15695</v>
      </c>
      <c r="AE2359" s="51" t="s">
        <v>15696</v>
      </c>
      <c r="AF2359" s="8" t="s">
        <v>15697</v>
      </c>
      <c r="AG2359" s="8" t="s">
        <v>6492</v>
      </c>
      <c r="AH2359" s="8" t="s">
        <v>194</v>
      </c>
      <c r="AI2359" s="8" t="s">
        <v>66</v>
      </c>
      <c r="AJ2359" s="8" t="s">
        <v>86</v>
      </c>
      <c r="AK2359" s="8" t="s">
        <v>4152</v>
      </c>
      <c r="AL2359" s="8" t="s">
        <v>10400</v>
      </c>
      <c r="AM2359" s="8" t="s">
        <v>1852</v>
      </c>
      <c r="AN2359" s="8" t="s">
        <v>15698</v>
      </c>
      <c r="AO2359" s="8" t="s">
        <v>15699</v>
      </c>
      <c r="AP2359" s="29" t="s">
        <v>15697</v>
      </c>
      <c r="AQ2359" s="11">
        <v>6039.0</v>
      </c>
    </row>
    <row r="2360">
      <c r="A2360" s="8" t="str">
        <f t="shared" si="1"/>
        <v>Leslie Hardesty</v>
      </c>
      <c r="B2360" s="51" t="s">
        <v>15687</v>
      </c>
      <c r="C2360" s="8" t="s">
        <v>14372</v>
      </c>
      <c r="D2360" s="9" t="s">
        <v>6478</v>
      </c>
      <c r="E2360" s="8" t="s">
        <v>15688</v>
      </c>
      <c r="F2360" s="8" t="s">
        <v>3309</v>
      </c>
      <c r="G2360" s="51" t="s">
        <v>12642</v>
      </c>
      <c r="H2360" s="8" t="s">
        <v>15689</v>
      </c>
      <c r="I2360" s="8" t="s">
        <v>49</v>
      </c>
      <c r="J2360" s="10">
        <v>3.79</v>
      </c>
      <c r="K2360" s="13" t="s">
        <v>15690</v>
      </c>
      <c r="L2360" s="8"/>
      <c r="M2360" s="8"/>
      <c r="N2360" s="51" t="s">
        <v>15700</v>
      </c>
      <c r="O2360" s="51" t="s">
        <v>52</v>
      </c>
      <c r="P2360" s="51"/>
      <c r="Q2360" s="51"/>
      <c r="R2360" s="51" t="s">
        <v>15701</v>
      </c>
      <c r="S2360" s="51" t="s">
        <v>15702</v>
      </c>
      <c r="T2360" s="11" t="str">
        <f t="shared" si="2"/>
        <v>Leslie Hardesty</v>
      </c>
      <c r="U2360" s="51" t="s">
        <v>55</v>
      </c>
      <c r="V2360" s="51" t="s">
        <v>15703</v>
      </c>
      <c r="W2360" s="51" t="s">
        <v>15704</v>
      </c>
      <c r="X2360" s="51" t="s">
        <v>15693</v>
      </c>
      <c r="Y2360" s="8" t="s">
        <v>60</v>
      </c>
      <c r="Z2360" s="12" t="s">
        <v>15705</v>
      </c>
      <c r="AA2360" s="12" t="s">
        <v>15706</v>
      </c>
      <c r="AB2360" s="12" t="s">
        <v>15707</v>
      </c>
      <c r="AC2360" s="8" t="s">
        <v>60</v>
      </c>
      <c r="AD2360" s="12" t="s">
        <v>15695</v>
      </c>
      <c r="AE2360" s="8" t="s">
        <v>15696</v>
      </c>
      <c r="AF2360" s="8" t="s">
        <v>15697</v>
      </c>
      <c r="AG2360" s="8" t="s">
        <v>6492</v>
      </c>
      <c r="AH2360" s="8" t="s">
        <v>194</v>
      </c>
      <c r="AI2360" s="8" t="s">
        <v>66</v>
      </c>
      <c r="AJ2360" s="8"/>
      <c r="AK2360" s="8" t="s">
        <v>4152</v>
      </c>
      <c r="AL2360" s="8" t="s">
        <v>10400</v>
      </c>
      <c r="AM2360" s="8" t="s">
        <v>1852</v>
      </c>
      <c r="AN2360" s="8" t="s">
        <v>15698</v>
      </c>
      <c r="AO2360" s="8" t="s">
        <v>15699</v>
      </c>
      <c r="AP2360" s="14" t="s">
        <v>15697</v>
      </c>
      <c r="AQ2360" s="11">
        <v>6039.0</v>
      </c>
    </row>
    <row r="2361">
      <c r="A2361" s="8" t="str">
        <f t="shared" si="1"/>
        <v>AC Collin has been removed. </v>
      </c>
      <c r="B2361" s="51" t="s">
        <v>15687</v>
      </c>
      <c r="C2361" s="8" t="s">
        <v>14372</v>
      </c>
      <c r="D2361" s="9" t="s">
        <v>6478</v>
      </c>
      <c r="E2361" s="8" t="s">
        <v>15688</v>
      </c>
      <c r="F2361" s="8" t="s">
        <v>3309</v>
      </c>
      <c r="G2361" s="51" t="s">
        <v>12642</v>
      </c>
      <c r="H2361" s="13" t="s">
        <v>15689</v>
      </c>
      <c r="I2361" s="8" t="s">
        <v>49</v>
      </c>
      <c r="J2361" s="10">
        <v>3.79</v>
      </c>
      <c r="K2361" s="13" t="s">
        <v>15690</v>
      </c>
      <c r="L2361" s="8"/>
      <c r="M2361" s="8"/>
      <c r="N2361" s="51" t="s">
        <v>15708</v>
      </c>
      <c r="O2361" s="51" t="s">
        <v>52</v>
      </c>
      <c r="P2361" s="51"/>
      <c r="Q2361" s="51" t="s">
        <v>277</v>
      </c>
      <c r="R2361" s="51" t="s">
        <v>8585</v>
      </c>
      <c r="S2361" s="51"/>
      <c r="T2361" s="11" t="str">
        <f t="shared" si="2"/>
        <v>AC Collin has been removed. </v>
      </c>
      <c r="U2361" s="51"/>
      <c r="V2361" s="51"/>
      <c r="W2361" s="51"/>
      <c r="X2361" s="51" t="s">
        <v>15693</v>
      </c>
      <c r="Y2361" s="12" t="s">
        <v>15709</v>
      </c>
      <c r="Z2361" s="12" t="s">
        <v>15705</v>
      </c>
      <c r="AA2361" s="8" t="s">
        <v>60</v>
      </c>
      <c r="AB2361" s="12" t="s">
        <v>15710</v>
      </c>
      <c r="AC2361" s="8" t="s">
        <v>60</v>
      </c>
      <c r="AD2361" s="12" t="s">
        <v>15695</v>
      </c>
      <c r="AE2361" s="8" t="s">
        <v>15696</v>
      </c>
      <c r="AF2361" s="8" t="s">
        <v>15697</v>
      </c>
      <c r="AG2361" s="8" t="s">
        <v>6492</v>
      </c>
      <c r="AH2361" s="8" t="s">
        <v>194</v>
      </c>
      <c r="AI2361" s="8" t="s">
        <v>66</v>
      </c>
      <c r="AJ2361" s="8"/>
      <c r="AK2361" s="8" t="s">
        <v>4152</v>
      </c>
      <c r="AL2361" s="8" t="s">
        <v>10400</v>
      </c>
      <c r="AM2361" s="8" t="s">
        <v>1852</v>
      </c>
      <c r="AN2361" s="8" t="s">
        <v>15698</v>
      </c>
      <c r="AO2361" s="8" t="s">
        <v>15699</v>
      </c>
      <c r="AP2361" s="14" t="s">
        <v>15697</v>
      </c>
      <c r="AQ2361" s="11">
        <v>6039.0</v>
      </c>
    </row>
    <row r="2362">
      <c r="A2362" s="8" t="str">
        <f t="shared" si="1"/>
        <v>Kevin Paterson</v>
      </c>
      <c r="B2362" s="51" t="s">
        <v>15711</v>
      </c>
      <c r="C2362" s="8" t="s">
        <v>14559</v>
      </c>
      <c r="D2362" s="2" t="s">
        <v>6478</v>
      </c>
      <c r="E2362" s="8" t="s">
        <v>15712</v>
      </c>
      <c r="F2362" s="8" t="s">
        <v>3309</v>
      </c>
      <c r="G2362" s="51" t="s">
        <v>12642</v>
      </c>
      <c r="H2362" s="8" t="s">
        <v>15713</v>
      </c>
      <c r="I2362" s="8" t="s">
        <v>49</v>
      </c>
      <c r="J2362" s="10">
        <v>3.35</v>
      </c>
      <c r="K2362" s="8" t="s">
        <v>15714</v>
      </c>
      <c r="L2362" s="8"/>
      <c r="M2362" s="8"/>
      <c r="N2362" s="51" t="s">
        <v>15715</v>
      </c>
      <c r="O2362" s="51" t="s">
        <v>52</v>
      </c>
      <c r="P2362" s="51"/>
      <c r="Q2362" s="51"/>
      <c r="R2362" s="51" t="s">
        <v>208</v>
      </c>
      <c r="S2362" s="51" t="s">
        <v>15716</v>
      </c>
      <c r="T2362" s="11" t="str">
        <f t="shared" si="2"/>
        <v>Kevin Paterson</v>
      </c>
      <c r="U2362" s="51" t="s">
        <v>55</v>
      </c>
      <c r="V2362" s="51" t="s">
        <v>15717</v>
      </c>
      <c r="W2362" s="51"/>
      <c r="X2362" s="51" t="s">
        <v>15718</v>
      </c>
      <c r="Y2362" s="51" t="s">
        <v>60</v>
      </c>
      <c r="Z2362" s="56" t="s">
        <v>15719</v>
      </c>
      <c r="AA2362" s="51" t="s">
        <v>60</v>
      </c>
      <c r="AB2362" s="51" t="s">
        <v>60</v>
      </c>
      <c r="AC2362" s="51" t="s">
        <v>60</v>
      </c>
      <c r="AD2362" s="51" t="s">
        <v>60</v>
      </c>
      <c r="AE2362" s="51"/>
      <c r="AF2362" s="8" t="s">
        <v>15720</v>
      </c>
      <c r="AG2362" s="8" t="s">
        <v>6492</v>
      </c>
      <c r="AH2362" s="8" t="s">
        <v>194</v>
      </c>
      <c r="AI2362" s="8" t="s">
        <v>66</v>
      </c>
      <c r="AJ2362" s="8"/>
      <c r="AK2362" s="8"/>
      <c r="AL2362" s="8"/>
      <c r="AM2362" s="8" t="s">
        <v>2152</v>
      </c>
      <c r="AN2362" s="8" t="s">
        <v>15721</v>
      </c>
      <c r="AO2362" s="8" t="s">
        <v>15722</v>
      </c>
      <c r="AP2362" s="29" t="s">
        <v>15720</v>
      </c>
      <c r="AQ2362" s="11">
        <v>9786.0</v>
      </c>
    </row>
    <row r="2363">
      <c r="A2363" s="8" t="str">
        <f t="shared" si="1"/>
        <v>Michael Waldron</v>
      </c>
      <c r="B2363" s="51" t="s">
        <v>15711</v>
      </c>
      <c r="C2363" s="8" t="s">
        <v>14559</v>
      </c>
      <c r="D2363" s="9" t="s">
        <v>6478</v>
      </c>
      <c r="E2363" s="8" t="s">
        <v>15712</v>
      </c>
      <c r="F2363" s="8" t="s">
        <v>3309</v>
      </c>
      <c r="G2363" s="8" t="s">
        <v>12642</v>
      </c>
      <c r="H2363" s="8" t="s">
        <v>15713</v>
      </c>
      <c r="I2363" s="8" t="s">
        <v>49</v>
      </c>
      <c r="J2363" s="10">
        <v>3.35</v>
      </c>
      <c r="K2363" s="8" t="s">
        <v>15714</v>
      </c>
      <c r="L2363" s="8" t="s">
        <v>86</v>
      </c>
      <c r="M2363" s="8" t="s">
        <v>86</v>
      </c>
      <c r="N2363" s="8" t="s">
        <v>15723</v>
      </c>
      <c r="O2363" s="8" t="s">
        <v>52</v>
      </c>
      <c r="P2363" s="51"/>
      <c r="Q2363" s="51"/>
      <c r="R2363" s="8" t="s">
        <v>731</v>
      </c>
      <c r="S2363" s="8" t="s">
        <v>15724</v>
      </c>
      <c r="T2363" s="11" t="str">
        <f t="shared" si="2"/>
        <v>Michael Waldron</v>
      </c>
      <c r="U2363" s="8" t="s">
        <v>76</v>
      </c>
      <c r="V2363" s="8" t="s">
        <v>86</v>
      </c>
      <c r="W2363" s="8" t="s">
        <v>86</v>
      </c>
      <c r="X2363" s="8" t="s">
        <v>15718</v>
      </c>
      <c r="Y2363" s="56" t="s">
        <v>15725</v>
      </c>
      <c r="Z2363" s="56" t="s">
        <v>15719</v>
      </c>
      <c r="AA2363" s="51" t="s">
        <v>60</v>
      </c>
      <c r="AB2363" s="51" t="s">
        <v>60</v>
      </c>
      <c r="AC2363" s="56" t="s">
        <v>15726</v>
      </c>
      <c r="AD2363" s="56" t="s">
        <v>15727</v>
      </c>
      <c r="AE2363" s="8"/>
      <c r="AF2363" s="8" t="s">
        <v>15720</v>
      </c>
      <c r="AG2363" s="8" t="s">
        <v>6492</v>
      </c>
      <c r="AH2363" s="8" t="s">
        <v>194</v>
      </c>
      <c r="AI2363" s="8" t="s">
        <v>66</v>
      </c>
      <c r="AJ2363" s="8" t="s">
        <v>86</v>
      </c>
      <c r="AK2363" s="8" t="s">
        <v>86</v>
      </c>
      <c r="AL2363" s="8" t="s">
        <v>86</v>
      </c>
      <c r="AM2363" s="8" t="s">
        <v>2152</v>
      </c>
      <c r="AN2363" s="8" t="s">
        <v>422</v>
      </c>
      <c r="AO2363" s="8" t="s">
        <v>15722</v>
      </c>
      <c r="AP2363" s="29" t="s">
        <v>15720</v>
      </c>
      <c r="AQ2363" s="11">
        <v>9786.0</v>
      </c>
    </row>
    <row r="2364">
      <c r="A2364" s="8" t="str">
        <f t="shared" si="1"/>
        <v>Maggie Klover</v>
      </c>
      <c r="B2364" s="51" t="s">
        <v>15711</v>
      </c>
      <c r="C2364" s="8" t="s">
        <v>14559</v>
      </c>
      <c r="D2364" s="2" t="s">
        <v>6478</v>
      </c>
      <c r="E2364" s="8" t="s">
        <v>15712</v>
      </c>
      <c r="F2364" s="8" t="s">
        <v>3309</v>
      </c>
      <c r="G2364" s="51" t="s">
        <v>12642</v>
      </c>
      <c r="H2364" s="8" t="s">
        <v>15713</v>
      </c>
      <c r="I2364" s="8" t="s">
        <v>49</v>
      </c>
      <c r="J2364" s="10">
        <v>3.35</v>
      </c>
      <c r="K2364" s="8" t="s">
        <v>15714</v>
      </c>
      <c r="L2364" s="8"/>
      <c r="M2364" s="8"/>
      <c r="N2364" s="51" t="s">
        <v>15728</v>
      </c>
      <c r="O2364" s="51" t="s">
        <v>52</v>
      </c>
      <c r="P2364" s="51"/>
      <c r="Q2364" s="51"/>
      <c r="R2364" s="8" t="s">
        <v>6721</v>
      </c>
      <c r="S2364" s="8" t="s">
        <v>15729</v>
      </c>
      <c r="T2364" s="11" t="str">
        <f t="shared" si="2"/>
        <v>Maggie Klover</v>
      </c>
      <c r="U2364" s="8" t="s">
        <v>3159</v>
      </c>
      <c r="V2364" s="51" t="s">
        <v>15730</v>
      </c>
      <c r="W2364" s="51"/>
      <c r="X2364" s="51" t="s">
        <v>15718</v>
      </c>
      <c r="Y2364" s="56" t="s">
        <v>15731</v>
      </c>
      <c r="Z2364" s="56" t="s">
        <v>15719</v>
      </c>
      <c r="AA2364" s="56" t="s">
        <v>15732</v>
      </c>
      <c r="AB2364" s="51" t="s">
        <v>60</v>
      </c>
      <c r="AC2364" s="51" t="s">
        <v>60</v>
      </c>
      <c r="AD2364" s="56" t="s">
        <v>15727</v>
      </c>
      <c r="AE2364" s="51"/>
      <c r="AF2364" s="8" t="s">
        <v>15720</v>
      </c>
      <c r="AG2364" s="8" t="s">
        <v>6492</v>
      </c>
      <c r="AH2364" s="8" t="s">
        <v>194</v>
      </c>
      <c r="AI2364" s="8" t="s">
        <v>66</v>
      </c>
      <c r="AJ2364" s="8"/>
      <c r="AK2364" s="8"/>
      <c r="AL2364" s="8"/>
      <c r="AM2364" s="8" t="s">
        <v>2152</v>
      </c>
      <c r="AN2364" s="8" t="s">
        <v>15721</v>
      </c>
      <c r="AO2364" s="8" t="s">
        <v>15722</v>
      </c>
      <c r="AP2364" s="29" t="s">
        <v>15720</v>
      </c>
      <c r="AQ2364" s="11">
        <v>9786.0</v>
      </c>
    </row>
    <row r="2365">
      <c r="A2365" s="8" t="str">
        <f t="shared" si="1"/>
        <v>Brent Fairbanks</v>
      </c>
      <c r="B2365" s="51" t="s">
        <v>15711</v>
      </c>
      <c r="C2365" s="51" t="s">
        <v>14559</v>
      </c>
      <c r="D2365" s="17" t="s">
        <v>6478</v>
      </c>
      <c r="E2365" s="21" t="s">
        <v>15712</v>
      </c>
      <c r="F2365" s="21" t="s">
        <v>3309</v>
      </c>
      <c r="G2365" s="51" t="s">
        <v>12642</v>
      </c>
      <c r="H2365" s="58">
        <v>176965.0</v>
      </c>
      <c r="I2365" s="59" t="s">
        <v>49</v>
      </c>
      <c r="J2365" s="60">
        <v>3.35</v>
      </c>
      <c r="K2365" s="18" t="s">
        <v>15714</v>
      </c>
      <c r="L2365" s="19"/>
      <c r="M2365" s="19"/>
      <c r="N2365" s="61" t="s">
        <v>15733</v>
      </c>
      <c r="O2365" s="51" t="s">
        <v>52</v>
      </c>
      <c r="P2365" s="61" t="s">
        <v>207</v>
      </c>
      <c r="Q2365" s="51"/>
      <c r="R2365" s="51" t="s">
        <v>9568</v>
      </c>
      <c r="S2365" s="51" t="s">
        <v>15734</v>
      </c>
      <c r="T2365" s="11" t="str">
        <f t="shared" si="2"/>
        <v>Brent Fairbanks</v>
      </c>
      <c r="U2365" s="51" t="s">
        <v>160</v>
      </c>
      <c r="V2365" s="51" t="s">
        <v>15735</v>
      </c>
      <c r="W2365" s="51"/>
      <c r="X2365" s="62" t="s">
        <v>15718</v>
      </c>
      <c r="Y2365" s="62"/>
      <c r="Z2365" s="62"/>
      <c r="AA2365" s="62"/>
      <c r="AB2365" s="62"/>
      <c r="AC2365" s="62"/>
      <c r="AD2365" s="62"/>
      <c r="AE2365" s="62"/>
      <c r="AF2365" s="21" t="s">
        <v>15720</v>
      </c>
      <c r="AG2365" s="21" t="s">
        <v>6492</v>
      </c>
      <c r="AH2365" s="16" t="s">
        <v>194</v>
      </c>
      <c r="AI2365" s="22" t="s">
        <v>66</v>
      </c>
      <c r="AJ2365" s="16"/>
      <c r="AK2365" s="63"/>
      <c r="AL2365" s="63"/>
      <c r="AM2365" s="63" t="s">
        <v>2152</v>
      </c>
      <c r="AN2365" s="64">
        <v>0.6485037963376508</v>
      </c>
      <c r="AO2365" s="65">
        <v>28344.0</v>
      </c>
      <c r="AP2365" s="26" t="s">
        <v>15720</v>
      </c>
      <c r="AQ2365" s="32">
        <v>9786.0</v>
      </c>
    </row>
    <row r="2366">
      <c r="A2366" s="8" t="str">
        <f t="shared" si="1"/>
        <v>Collin Nurenberg</v>
      </c>
      <c r="B2366" s="51" t="s">
        <v>15711</v>
      </c>
      <c r="C2366" s="51" t="s">
        <v>14559</v>
      </c>
      <c r="D2366" s="17" t="s">
        <v>6478</v>
      </c>
      <c r="E2366" s="21" t="s">
        <v>15712</v>
      </c>
      <c r="F2366" s="21" t="s">
        <v>3309</v>
      </c>
      <c r="G2366" s="51" t="s">
        <v>12642</v>
      </c>
      <c r="H2366" s="58">
        <v>176965.0</v>
      </c>
      <c r="I2366" s="59" t="s">
        <v>49</v>
      </c>
      <c r="J2366" s="60">
        <v>3.35</v>
      </c>
      <c r="K2366" s="18" t="s">
        <v>15714</v>
      </c>
      <c r="L2366" s="19"/>
      <c r="M2366" s="19"/>
      <c r="N2366" s="61" t="s">
        <v>15736</v>
      </c>
      <c r="O2366" s="51" t="s">
        <v>52</v>
      </c>
      <c r="P2366" s="61" t="s">
        <v>207</v>
      </c>
      <c r="Q2366" s="51"/>
      <c r="R2366" s="51" t="s">
        <v>8194</v>
      </c>
      <c r="S2366" s="51" t="s">
        <v>15737</v>
      </c>
      <c r="T2366" s="11" t="str">
        <f t="shared" si="2"/>
        <v>Collin Nurenberg</v>
      </c>
      <c r="U2366" s="51" t="s">
        <v>106</v>
      </c>
      <c r="V2366" s="51" t="s">
        <v>15738</v>
      </c>
      <c r="W2366" s="51"/>
      <c r="X2366" s="62" t="s">
        <v>15718</v>
      </c>
      <c r="Y2366" s="62"/>
      <c r="Z2366" s="62"/>
      <c r="AA2366" s="62"/>
      <c r="AB2366" s="62"/>
      <c r="AC2366" s="62"/>
      <c r="AD2366" s="62"/>
      <c r="AE2366" s="62"/>
      <c r="AF2366" s="21" t="s">
        <v>15720</v>
      </c>
      <c r="AG2366" s="21" t="s">
        <v>6492</v>
      </c>
      <c r="AH2366" s="16" t="s">
        <v>194</v>
      </c>
      <c r="AI2366" s="22" t="s">
        <v>66</v>
      </c>
      <c r="AJ2366" s="16"/>
      <c r="AK2366" s="63"/>
      <c r="AL2366" s="63"/>
      <c r="AM2366" s="63" t="s">
        <v>2152</v>
      </c>
      <c r="AN2366" s="64">
        <v>0.6485037963376508</v>
      </c>
      <c r="AO2366" s="65">
        <v>28344.0</v>
      </c>
      <c r="AP2366" s="26" t="s">
        <v>15720</v>
      </c>
      <c r="AQ2366" s="32">
        <v>9786.0</v>
      </c>
    </row>
    <row r="2367">
      <c r="A2367" s="8" t="str">
        <f t="shared" si="1"/>
        <v>Dan McCarty</v>
      </c>
      <c r="B2367" s="51" t="s">
        <v>15711</v>
      </c>
      <c r="C2367" s="8" t="s">
        <v>14559</v>
      </c>
      <c r="D2367" s="9" t="s">
        <v>6478</v>
      </c>
      <c r="E2367" s="8" t="s">
        <v>15712</v>
      </c>
      <c r="F2367" s="8" t="s">
        <v>3309</v>
      </c>
      <c r="G2367" s="51" t="s">
        <v>12642</v>
      </c>
      <c r="H2367" s="8" t="s">
        <v>15713</v>
      </c>
      <c r="I2367" s="8" t="s">
        <v>49</v>
      </c>
      <c r="J2367" s="10">
        <v>3.35</v>
      </c>
      <c r="K2367" s="13" t="s">
        <v>15714</v>
      </c>
      <c r="L2367" s="8"/>
      <c r="M2367" s="8"/>
      <c r="N2367" s="51" t="s">
        <v>15739</v>
      </c>
      <c r="O2367" s="51" t="s">
        <v>52</v>
      </c>
      <c r="P2367" s="51"/>
      <c r="Q2367" s="51"/>
      <c r="R2367" s="51" t="s">
        <v>344</v>
      </c>
      <c r="S2367" s="51" t="s">
        <v>15740</v>
      </c>
      <c r="T2367" s="11" t="str">
        <f t="shared" si="2"/>
        <v>Dan McCarty</v>
      </c>
      <c r="U2367" s="51" t="s">
        <v>106</v>
      </c>
      <c r="V2367" s="51" t="s">
        <v>15741</v>
      </c>
      <c r="W2367" s="51"/>
      <c r="X2367" s="51" t="s">
        <v>15718</v>
      </c>
      <c r="Y2367" s="8" t="s">
        <v>60</v>
      </c>
      <c r="Z2367" s="8" t="s">
        <v>60</v>
      </c>
      <c r="AA2367" s="12" t="s">
        <v>15742</v>
      </c>
      <c r="AB2367" s="8" t="s">
        <v>60</v>
      </c>
      <c r="AC2367" s="8" t="s">
        <v>60</v>
      </c>
      <c r="AD2367" s="8" t="s">
        <v>60</v>
      </c>
      <c r="AE2367" s="8"/>
      <c r="AF2367" s="8" t="s">
        <v>15720</v>
      </c>
      <c r="AG2367" s="8" t="s">
        <v>6492</v>
      </c>
      <c r="AH2367" s="8" t="s">
        <v>194</v>
      </c>
      <c r="AI2367" s="8" t="s">
        <v>66</v>
      </c>
      <c r="AJ2367" s="8"/>
      <c r="AK2367" s="8"/>
      <c r="AL2367" s="8"/>
      <c r="AM2367" s="8" t="s">
        <v>2152</v>
      </c>
      <c r="AN2367" s="8" t="s">
        <v>15721</v>
      </c>
      <c r="AO2367" s="8" t="s">
        <v>15722</v>
      </c>
      <c r="AP2367" s="14" t="s">
        <v>15720</v>
      </c>
      <c r="AQ2367" s="11">
        <v>9786.0</v>
      </c>
    </row>
    <row r="2368">
      <c r="A2368" s="8" t="str">
        <f t="shared" si="1"/>
        <v>AC Kirk has been removed. </v>
      </c>
      <c r="B2368" s="51" t="s">
        <v>15711</v>
      </c>
      <c r="C2368" s="8" t="s">
        <v>14559</v>
      </c>
      <c r="D2368" s="9" t="s">
        <v>6478</v>
      </c>
      <c r="E2368" s="8" t="s">
        <v>15712</v>
      </c>
      <c r="F2368" s="8" t="s">
        <v>3309</v>
      </c>
      <c r="G2368" s="51" t="s">
        <v>12642</v>
      </c>
      <c r="H2368" s="8" t="s">
        <v>15713</v>
      </c>
      <c r="I2368" s="8" t="s">
        <v>49</v>
      </c>
      <c r="J2368" s="10">
        <v>3.35</v>
      </c>
      <c r="K2368" s="13" t="s">
        <v>15714</v>
      </c>
      <c r="L2368" s="8"/>
      <c r="M2368" s="8"/>
      <c r="N2368" s="51" t="s">
        <v>15743</v>
      </c>
      <c r="O2368" s="51" t="s">
        <v>52</v>
      </c>
      <c r="P2368" s="51"/>
      <c r="Q2368" s="51" t="s">
        <v>277</v>
      </c>
      <c r="R2368" s="51" t="s">
        <v>15744</v>
      </c>
      <c r="S2368" s="51"/>
      <c r="T2368" s="11" t="str">
        <f t="shared" si="2"/>
        <v>AC Kirk has been removed. </v>
      </c>
      <c r="U2368" s="51"/>
      <c r="V2368" s="51"/>
      <c r="W2368" s="51"/>
      <c r="X2368" s="51" t="s">
        <v>15718</v>
      </c>
      <c r="Y2368" s="12" t="s">
        <v>15745</v>
      </c>
      <c r="Z2368" s="12" t="s">
        <v>15719</v>
      </c>
      <c r="AA2368" s="12" t="s">
        <v>15746</v>
      </c>
      <c r="AB2368" s="8" t="s">
        <v>60</v>
      </c>
      <c r="AC2368" s="8" t="s">
        <v>60</v>
      </c>
      <c r="AD2368" s="12" t="s">
        <v>15727</v>
      </c>
      <c r="AE2368" s="8"/>
      <c r="AF2368" s="8" t="s">
        <v>15720</v>
      </c>
      <c r="AG2368" s="8" t="s">
        <v>6492</v>
      </c>
      <c r="AH2368" s="8" t="s">
        <v>194</v>
      </c>
      <c r="AI2368" s="8" t="s">
        <v>66</v>
      </c>
      <c r="AJ2368" s="8"/>
      <c r="AK2368" s="8"/>
      <c r="AL2368" s="8"/>
      <c r="AM2368" s="8" t="s">
        <v>2152</v>
      </c>
      <c r="AN2368" s="8" t="s">
        <v>15721</v>
      </c>
      <c r="AO2368" s="8" t="s">
        <v>15722</v>
      </c>
      <c r="AP2368" s="14" t="s">
        <v>15720</v>
      </c>
      <c r="AQ2368" s="11">
        <v>9786.0</v>
      </c>
    </row>
    <row r="2369">
      <c r="A2369" s="8" t="str">
        <f t="shared" si="1"/>
        <v>AC Tucker has been removed. </v>
      </c>
      <c r="B2369" s="51" t="s">
        <v>15711</v>
      </c>
      <c r="C2369" s="8" t="s">
        <v>14559</v>
      </c>
      <c r="D2369" s="9" t="s">
        <v>6478</v>
      </c>
      <c r="E2369" s="8" t="s">
        <v>15712</v>
      </c>
      <c r="F2369" s="8" t="s">
        <v>3309</v>
      </c>
      <c r="G2369" s="51" t="s">
        <v>12642</v>
      </c>
      <c r="H2369" s="8" t="s">
        <v>15713</v>
      </c>
      <c r="I2369" s="8" t="s">
        <v>49</v>
      </c>
      <c r="J2369" s="10">
        <v>3.35</v>
      </c>
      <c r="K2369" s="13" t="s">
        <v>15714</v>
      </c>
      <c r="L2369" s="8"/>
      <c r="M2369" s="8"/>
      <c r="N2369" s="51" t="s">
        <v>15747</v>
      </c>
      <c r="O2369" s="51" t="s">
        <v>52</v>
      </c>
      <c r="P2369" s="51"/>
      <c r="Q2369" s="51" t="s">
        <v>277</v>
      </c>
      <c r="R2369" s="51" t="s">
        <v>15748</v>
      </c>
      <c r="S2369" s="51"/>
      <c r="T2369" s="11" t="str">
        <f t="shared" si="2"/>
        <v>AC Tucker has been removed. </v>
      </c>
      <c r="U2369" s="51"/>
      <c r="V2369" s="51"/>
      <c r="W2369" s="51"/>
      <c r="X2369" s="51" t="s">
        <v>15718</v>
      </c>
      <c r="Y2369" s="8" t="s">
        <v>60</v>
      </c>
      <c r="Z2369" s="12" t="s">
        <v>15719</v>
      </c>
      <c r="AA2369" s="8" t="s">
        <v>60</v>
      </c>
      <c r="AB2369" s="8" t="s">
        <v>60</v>
      </c>
      <c r="AC2369" s="8" t="s">
        <v>60</v>
      </c>
      <c r="AD2369" s="12" t="s">
        <v>15727</v>
      </c>
      <c r="AE2369" s="8"/>
      <c r="AF2369" s="8" t="s">
        <v>15720</v>
      </c>
      <c r="AG2369" s="8" t="s">
        <v>6492</v>
      </c>
      <c r="AH2369" s="8" t="s">
        <v>194</v>
      </c>
      <c r="AI2369" s="8" t="s">
        <v>66</v>
      </c>
      <c r="AJ2369" s="8"/>
      <c r="AK2369" s="8"/>
      <c r="AL2369" s="8"/>
      <c r="AM2369" s="8" t="s">
        <v>2152</v>
      </c>
      <c r="AN2369" s="8" t="s">
        <v>15721</v>
      </c>
      <c r="AO2369" s="8" t="s">
        <v>15722</v>
      </c>
      <c r="AP2369" s="14" t="s">
        <v>15720</v>
      </c>
      <c r="AQ2369" s="11">
        <v>9786.0</v>
      </c>
    </row>
    <row r="2370">
      <c r="A2370" s="8" t="str">
        <f t="shared" si="1"/>
        <v>Rob Arvin</v>
      </c>
      <c r="B2370" s="51" t="s">
        <v>15749</v>
      </c>
      <c r="C2370" s="8" t="s">
        <v>14372</v>
      </c>
      <c r="D2370" s="9" t="s">
        <v>6478</v>
      </c>
      <c r="E2370" s="8" t="s">
        <v>6512</v>
      </c>
      <c r="F2370" s="8" t="s">
        <v>3309</v>
      </c>
      <c r="G2370" s="8" t="s">
        <v>12642</v>
      </c>
      <c r="H2370" s="13" t="s">
        <v>15750</v>
      </c>
      <c r="I2370" s="8" t="s">
        <v>49</v>
      </c>
      <c r="J2370" s="10">
        <v>3.43</v>
      </c>
      <c r="K2370" s="8" t="s">
        <v>15751</v>
      </c>
      <c r="L2370" s="8"/>
      <c r="M2370" s="8"/>
      <c r="N2370" s="8" t="s">
        <v>15752</v>
      </c>
      <c r="O2370" s="8" t="s">
        <v>52</v>
      </c>
      <c r="P2370" s="51"/>
      <c r="Q2370" s="51"/>
      <c r="R2370" s="13" t="s">
        <v>817</v>
      </c>
      <c r="S2370" s="13" t="s">
        <v>15753</v>
      </c>
      <c r="T2370" s="11" t="str">
        <f t="shared" si="2"/>
        <v>Rob Arvin</v>
      </c>
      <c r="U2370" s="13" t="s">
        <v>80</v>
      </c>
      <c r="V2370" s="8" t="s">
        <v>15754</v>
      </c>
      <c r="W2370" s="8"/>
      <c r="X2370" s="51" t="s">
        <v>15755</v>
      </c>
      <c r="Y2370" s="51" t="s">
        <v>60</v>
      </c>
      <c r="Z2370" s="56" t="s">
        <v>15756</v>
      </c>
      <c r="AA2370" s="56" t="s">
        <v>15757</v>
      </c>
      <c r="AB2370" s="51" t="s">
        <v>60</v>
      </c>
      <c r="AC2370" s="51" t="s">
        <v>60</v>
      </c>
      <c r="AD2370" s="56" t="s">
        <v>6575</v>
      </c>
      <c r="AE2370" s="8" t="s">
        <v>15758</v>
      </c>
      <c r="AF2370" s="8" t="s">
        <v>15759</v>
      </c>
      <c r="AG2370" s="8" t="s">
        <v>6492</v>
      </c>
      <c r="AH2370" s="8" t="s">
        <v>654</v>
      </c>
      <c r="AI2370" s="8" t="s">
        <v>66</v>
      </c>
      <c r="AJ2370" s="8"/>
      <c r="AK2370" s="8" t="s">
        <v>7795</v>
      </c>
      <c r="AL2370" s="8" t="s">
        <v>15760</v>
      </c>
      <c r="AM2370" s="8" t="s">
        <v>3189</v>
      </c>
      <c r="AN2370" s="8" t="s">
        <v>15761</v>
      </c>
      <c r="AO2370" s="8" t="s">
        <v>15762</v>
      </c>
      <c r="AP2370" s="14" t="s">
        <v>15759</v>
      </c>
      <c r="AQ2370" s="11">
        <v>13898.0</v>
      </c>
    </row>
    <row r="2371">
      <c r="A2371" s="8" t="str">
        <f t="shared" si="1"/>
        <v>HC Steve has been removed. </v>
      </c>
      <c r="B2371" s="51" t="s">
        <v>15749</v>
      </c>
      <c r="C2371" s="8" t="s">
        <v>14372</v>
      </c>
      <c r="D2371" s="9" t="s">
        <v>6478</v>
      </c>
      <c r="E2371" s="8" t="s">
        <v>6512</v>
      </c>
      <c r="F2371" s="8" t="s">
        <v>3309</v>
      </c>
      <c r="G2371" s="51" t="s">
        <v>12642</v>
      </c>
      <c r="H2371" s="8" t="s">
        <v>15750</v>
      </c>
      <c r="I2371" s="8" t="s">
        <v>49</v>
      </c>
      <c r="J2371" s="10">
        <v>3.43</v>
      </c>
      <c r="K2371" s="13" t="s">
        <v>15751</v>
      </c>
      <c r="L2371" s="8"/>
      <c r="M2371" s="8"/>
      <c r="N2371" s="51" t="s">
        <v>15763</v>
      </c>
      <c r="O2371" s="51" t="s">
        <v>52</v>
      </c>
      <c r="P2371" s="51"/>
      <c r="Q2371" s="51" t="s">
        <v>277</v>
      </c>
      <c r="R2371" s="51" t="s">
        <v>15764</v>
      </c>
      <c r="S2371" s="51"/>
      <c r="T2371" s="11" t="str">
        <f t="shared" si="2"/>
        <v>HC Steve has been removed. </v>
      </c>
      <c r="U2371" s="51"/>
      <c r="V2371" s="51"/>
      <c r="W2371" s="51"/>
      <c r="X2371" s="51" t="s">
        <v>15755</v>
      </c>
      <c r="Y2371" s="8" t="s">
        <v>60</v>
      </c>
      <c r="Z2371" s="8" t="s">
        <v>60</v>
      </c>
      <c r="AA2371" s="8" t="s">
        <v>60</v>
      </c>
      <c r="AB2371" s="8" t="s">
        <v>60</v>
      </c>
      <c r="AC2371" s="8" t="s">
        <v>60</v>
      </c>
      <c r="AD2371" s="8" t="s">
        <v>60</v>
      </c>
      <c r="AE2371" s="8" t="s">
        <v>15758</v>
      </c>
      <c r="AF2371" s="8" t="s">
        <v>15759</v>
      </c>
      <c r="AG2371" s="8" t="s">
        <v>6492</v>
      </c>
      <c r="AH2371" s="8" t="s">
        <v>654</v>
      </c>
      <c r="AI2371" s="8" t="s">
        <v>66</v>
      </c>
      <c r="AJ2371" s="8"/>
      <c r="AK2371" s="8" t="s">
        <v>7795</v>
      </c>
      <c r="AL2371" s="8" t="s">
        <v>15760</v>
      </c>
      <c r="AM2371" s="8" t="s">
        <v>3189</v>
      </c>
      <c r="AN2371" s="8" t="s">
        <v>15761</v>
      </c>
      <c r="AO2371" s="8" t="s">
        <v>15765</v>
      </c>
      <c r="AP2371" s="14" t="s">
        <v>15759</v>
      </c>
      <c r="AQ2371" s="11">
        <v>13898.0</v>
      </c>
    </row>
    <row r="2372">
      <c r="A2372" s="8" t="str">
        <f t="shared" si="1"/>
        <v>AC Aaron has been removed. </v>
      </c>
      <c r="B2372" s="51" t="s">
        <v>15749</v>
      </c>
      <c r="C2372" s="8" t="s">
        <v>14372</v>
      </c>
      <c r="D2372" s="2" t="s">
        <v>6478</v>
      </c>
      <c r="E2372" s="8" t="s">
        <v>6512</v>
      </c>
      <c r="F2372" s="8" t="s">
        <v>3309</v>
      </c>
      <c r="G2372" s="51" t="s">
        <v>12642</v>
      </c>
      <c r="H2372" s="8" t="s">
        <v>15750</v>
      </c>
      <c r="I2372" s="8" t="s">
        <v>49</v>
      </c>
      <c r="J2372" s="10">
        <v>3.43</v>
      </c>
      <c r="K2372" s="8" t="s">
        <v>15751</v>
      </c>
      <c r="L2372" s="8"/>
      <c r="M2372" s="8"/>
      <c r="N2372" s="51" t="s">
        <v>15766</v>
      </c>
      <c r="O2372" s="51" t="s">
        <v>52</v>
      </c>
      <c r="P2372" s="51"/>
      <c r="Q2372" s="51" t="s">
        <v>277</v>
      </c>
      <c r="R2372" s="51" t="s">
        <v>15767</v>
      </c>
      <c r="S2372" s="51"/>
      <c r="T2372" s="11" t="str">
        <f t="shared" si="2"/>
        <v>AC Aaron has been removed. </v>
      </c>
      <c r="U2372" s="51"/>
      <c r="V2372" s="51"/>
      <c r="W2372" s="51"/>
      <c r="X2372" s="51" t="s">
        <v>15755</v>
      </c>
      <c r="Y2372" s="51" t="s">
        <v>60</v>
      </c>
      <c r="Z2372" s="51" t="s">
        <v>60</v>
      </c>
      <c r="AA2372" s="51" t="s">
        <v>60</v>
      </c>
      <c r="AB2372" s="51" t="s">
        <v>60</v>
      </c>
      <c r="AC2372" s="51" t="s">
        <v>60</v>
      </c>
      <c r="AD2372" s="56" t="s">
        <v>6575</v>
      </c>
      <c r="AE2372" s="51" t="s">
        <v>15758</v>
      </c>
      <c r="AF2372" s="8" t="s">
        <v>15759</v>
      </c>
      <c r="AG2372" s="8" t="s">
        <v>6492</v>
      </c>
      <c r="AH2372" s="8" t="s">
        <v>654</v>
      </c>
      <c r="AI2372" s="8" t="s">
        <v>66</v>
      </c>
      <c r="AJ2372" s="8"/>
      <c r="AK2372" s="8" t="s">
        <v>7795</v>
      </c>
      <c r="AL2372" s="8" t="s">
        <v>15760</v>
      </c>
      <c r="AM2372" s="8" t="s">
        <v>3189</v>
      </c>
      <c r="AN2372" s="8" t="s">
        <v>15761</v>
      </c>
      <c r="AO2372" s="8" t="s">
        <v>15765</v>
      </c>
      <c r="AP2372" s="29" t="s">
        <v>15759</v>
      </c>
      <c r="AQ2372" s="11">
        <v>13898.0</v>
      </c>
    </row>
    <row r="2373">
      <c r="A2373" s="8" t="str">
        <f t="shared" si="1"/>
        <v>Brian Cooper</v>
      </c>
      <c r="B2373" s="51" t="s">
        <v>15768</v>
      </c>
      <c r="C2373" s="8" t="s">
        <v>14372</v>
      </c>
      <c r="D2373" s="9" t="s">
        <v>6478</v>
      </c>
      <c r="E2373" s="8" t="s">
        <v>11932</v>
      </c>
      <c r="F2373" s="8" t="s">
        <v>3309</v>
      </c>
      <c r="G2373" s="51" t="s">
        <v>12642</v>
      </c>
      <c r="H2373" s="13" t="s">
        <v>15769</v>
      </c>
      <c r="I2373" s="8" t="s">
        <v>49</v>
      </c>
      <c r="J2373" s="10">
        <v>3.6</v>
      </c>
      <c r="K2373" s="13" t="s">
        <v>15770</v>
      </c>
      <c r="L2373" s="8"/>
      <c r="M2373" s="8" t="s">
        <v>15771</v>
      </c>
      <c r="N2373" s="51" t="s">
        <v>15772</v>
      </c>
      <c r="O2373" s="51" t="s">
        <v>52</v>
      </c>
      <c r="P2373" s="51"/>
      <c r="Q2373" s="51"/>
      <c r="R2373" s="51" t="s">
        <v>331</v>
      </c>
      <c r="S2373" s="51" t="s">
        <v>3670</v>
      </c>
      <c r="T2373" s="11" t="str">
        <f t="shared" si="2"/>
        <v>Brian Cooper</v>
      </c>
      <c r="U2373" s="51" t="s">
        <v>80</v>
      </c>
      <c r="V2373" s="51" t="s">
        <v>15773</v>
      </c>
      <c r="W2373" s="51"/>
      <c r="X2373" s="51" t="s">
        <v>15774</v>
      </c>
      <c r="Y2373" s="8" t="s">
        <v>60</v>
      </c>
      <c r="Z2373" s="12" t="s">
        <v>15775</v>
      </c>
      <c r="AA2373" s="8" t="s">
        <v>60</v>
      </c>
      <c r="AB2373" s="8" t="s">
        <v>60</v>
      </c>
      <c r="AC2373" s="8" t="s">
        <v>60</v>
      </c>
      <c r="AD2373" s="12" t="s">
        <v>15776</v>
      </c>
      <c r="AE2373" s="51" t="s">
        <v>15777</v>
      </c>
      <c r="AF2373" s="8" t="s">
        <v>15778</v>
      </c>
      <c r="AG2373" s="8" t="s">
        <v>6492</v>
      </c>
      <c r="AH2373" s="8" t="s">
        <v>232</v>
      </c>
      <c r="AI2373" s="8" t="s">
        <v>233</v>
      </c>
      <c r="AJ2373" s="8"/>
      <c r="AK2373" s="8" t="s">
        <v>1341</v>
      </c>
      <c r="AL2373" s="8" t="s">
        <v>742</v>
      </c>
      <c r="AM2373" s="8" t="s">
        <v>421</v>
      </c>
      <c r="AN2373" s="8" t="s">
        <v>15779</v>
      </c>
      <c r="AO2373" s="8" t="s">
        <v>15780</v>
      </c>
      <c r="AP2373" s="14" t="s">
        <v>15778</v>
      </c>
      <c r="AQ2373" s="11">
        <v>992.0</v>
      </c>
    </row>
    <row r="2374">
      <c r="A2374" s="8" t="str">
        <f t="shared" si="1"/>
        <v>HC Rayshawn has been removed. </v>
      </c>
      <c r="B2374" s="51" t="s">
        <v>15768</v>
      </c>
      <c r="C2374" s="8" t="s">
        <v>14372</v>
      </c>
      <c r="D2374" s="9" t="s">
        <v>6478</v>
      </c>
      <c r="E2374" s="8" t="s">
        <v>11932</v>
      </c>
      <c r="F2374" s="8" t="s">
        <v>3309</v>
      </c>
      <c r="G2374" s="51" t="s">
        <v>12642</v>
      </c>
      <c r="H2374" s="8" t="s">
        <v>15769</v>
      </c>
      <c r="I2374" s="8" t="s">
        <v>49</v>
      </c>
      <c r="J2374" s="10">
        <v>3.6</v>
      </c>
      <c r="K2374" s="13" t="s">
        <v>15770</v>
      </c>
      <c r="L2374" s="8"/>
      <c r="M2374" s="8" t="s">
        <v>15771</v>
      </c>
      <c r="N2374" s="51" t="s">
        <v>15781</v>
      </c>
      <c r="O2374" s="51" t="s">
        <v>52</v>
      </c>
      <c r="P2374" s="51"/>
      <c r="Q2374" s="51" t="s">
        <v>277</v>
      </c>
      <c r="R2374" s="51" t="s">
        <v>15782</v>
      </c>
      <c r="S2374" s="51"/>
      <c r="T2374" s="11" t="str">
        <f t="shared" si="2"/>
        <v>HC Rayshawn has been removed. </v>
      </c>
      <c r="U2374" s="51"/>
      <c r="V2374" s="51"/>
      <c r="W2374" s="51"/>
      <c r="X2374" s="51" t="s">
        <v>15774</v>
      </c>
      <c r="Y2374" s="8" t="s">
        <v>60</v>
      </c>
      <c r="Z2374" s="12" t="s">
        <v>15775</v>
      </c>
      <c r="AA2374" s="8" t="s">
        <v>60</v>
      </c>
      <c r="AB2374" s="8" t="s">
        <v>60</v>
      </c>
      <c r="AC2374" s="8" t="s">
        <v>60</v>
      </c>
      <c r="AD2374" s="8" t="s">
        <v>60</v>
      </c>
      <c r="AE2374" s="51" t="s">
        <v>15777</v>
      </c>
      <c r="AF2374" s="8" t="s">
        <v>15778</v>
      </c>
      <c r="AG2374" s="8" t="s">
        <v>6492</v>
      </c>
      <c r="AH2374" s="8" t="s">
        <v>232</v>
      </c>
      <c r="AI2374" s="8" t="s">
        <v>233</v>
      </c>
      <c r="AJ2374" s="8"/>
      <c r="AK2374" s="8" t="s">
        <v>1341</v>
      </c>
      <c r="AL2374" s="8" t="s">
        <v>742</v>
      </c>
      <c r="AM2374" s="8" t="s">
        <v>421</v>
      </c>
      <c r="AN2374" s="8" t="s">
        <v>15779</v>
      </c>
      <c r="AO2374" s="8" t="s">
        <v>15780</v>
      </c>
      <c r="AP2374" s="14" t="s">
        <v>15778</v>
      </c>
      <c r="AQ2374" s="11">
        <v>992.0</v>
      </c>
    </row>
    <row r="2375">
      <c r="A2375" s="8" t="str">
        <f t="shared" si="1"/>
        <v>Jonathan Woehl</v>
      </c>
      <c r="B2375" s="51" t="s">
        <v>15783</v>
      </c>
      <c r="C2375" s="8" t="s">
        <v>12739</v>
      </c>
      <c r="D2375" s="9" t="s">
        <v>6640</v>
      </c>
      <c r="E2375" s="8" t="s">
        <v>13753</v>
      </c>
      <c r="F2375" s="8" t="s">
        <v>936</v>
      </c>
      <c r="G2375" s="51" t="s">
        <v>12642</v>
      </c>
      <c r="H2375" s="8" t="s">
        <v>15784</v>
      </c>
      <c r="I2375" s="8" t="s">
        <v>49</v>
      </c>
      <c r="J2375" s="10">
        <v>3.17</v>
      </c>
      <c r="K2375" s="13" t="s">
        <v>15785</v>
      </c>
      <c r="L2375" s="8"/>
      <c r="M2375" s="8"/>
      <c r="N2375" s="51" t="s">
        <v>15786</v>
      </c>
      <c r="O2375" s="51" t="s">
        <v>52</v>
      </c>
      <c r="P2375" s="51"/>
      <c r="Q2375" s="51"/>
      <c r="R2375" s="51" t="s">
        <v>109</v>
      </c>
      <c r="S2375" s="51" t="s">
        <v>15787</v>
      </c>
      <c r="T2375" s="11" t="str">
        <f t="shared" si="2"/>
        <v>Jonathan Woehl</v>
      </c>
      <c r="U2375" s="51" t="s">
        <v>55</v>
      </c>
      <c r="V2375" s="51" t="s">
        <v>15788</v>
      </c>
      <c r="W2375" s="51" t="s">
        <v>15789</v>
      </c>
      <c r="X2375" s="51" t="s">
        <v>15790</v>
      </c>
      <c r="Y2375" s="8" t="s">
        <v>60</v>
      </c>
      <c r="Z2375" s="12" t="s">
        <v>15791</v>
      </c>
      <c r="AA2375" s="8" t="s">
        <v>60</v>
      </c>
      <c r="AB2375" s="12" t="s">
        <v>15792</v>
      </c>
      <c r="AC2375" s="8" t="s">
        <v>60</v>
      </c>
      <c r="AD2375" s="12" t="s">
        <v>6653</v>
      </c>
      <c r="AE2375" s="8" t="s">
        <v>15793</v>
      </c>
      <c r="AF2375" s="8" t="s">
        <v>15794</v>
      </c>
      <c r="AG2375" s="8" t="s">
        <v>6656</v>
      </c>
      <c r="AH2375" s="8" t="s">
        <v>352</v>
      </c>
      <c r="AI2375" s="8" t="s">
        <v>66</v>
      </c>
      <c r="AJ2375" s="8"/>
      <c r="AK2375" s="8"/>
      <c r="AL2375" s="8"/>
      <c r="AM2375" s="8"/>
      <c r="AN2375" s="8" t="s">
        <v>3253</v>
      </c>
      <c r="AO2375" s="8" t="s">
        <v>15795</v>
      </c>
      <c r="AP2375" s="14" t="s">
        <v>15794</v>
      </c>
      <c r="AQ2375" s="11">
        <v>3968.0</v>
      </c>
    </row>
    <row r="2376">
      <c r="A2376" s="8" t="str">
        <f t="shared" si="1"/>
        <v>Nels Flanagan</v>
      </c>
      <c r="B2376" s="51" t="s">
        <v>15783</v>
      </c>
      <c r="C2376" s="8" t="s">
        <v>12739</v>
      </c>
      <c r="D2376" s="9" t="s">
        <v>6640</v>
      </c>
      <c r="E2376" s="8" t="s">
        <v>13753</v>
      </c>
      <c r="F2376" s="8" t="s">
        <v>936</v>
      </c>
      <c r="G2376" s="51" t="s">
        <v>12642</v>
      </c>
      <c r="H2376" s="8" t="s">
        <v>15784</v>
      </c>
      <c r="I2376" s="8" t="s">
        <v>49</v>
      </c>
      <c r="J2376" s="10">
        <v>3.17</v>
      </c>
      <c r="K2376" s="13" t="s">
        <v>15785</v>
      </c>
      <c r="L2376" s="8"/>
      <c r="M2376" s="8"/>
      <c r="N2376" s="51" t="s">
        <v>15796</v>
      </c>
      <c r="O2376" s="51" t="s">
        <v>52</v>
      </c>
      <c r="P2376" s="51"/>
      <c r="Q2376" s="51"/>
      <c r="R2376" s="51" t="s">
        <v>15797</v>
      </c>
      <c r="S2376" s="51" t="s">
        <v>9295</v>
      </c>
      <c r="T2376" s="11" t="str">
        <f t="shared" si="2"/>
        <v>Nels Flanagan</v>
      </c>
      <c r="U2376" s="51" t="s">
        <v>160</v>
      </c>
      <c r="V2376" s="51" t="s">
        <v>15798</v>
      </c>
      <c r="W2376" s="51" t="s">
        <v>15799</v>
      </c>
      <c r="X2376" s="51" t="s">
        <v>15790</v>
      </c>
      <c r="Y2376" s="8" t="s">
        <v>60</v>
      </c>
      <c r="Z2376" s="12" t="s">
        <v>15791</v>
      </c>
      <c r="AA2376" s="12" t="s">
        <v>15800</v>
      </c>
      <c r="AB2376" s="12" t="s">
        <v>15792</v>
      </c>
      <c r="AC2376" s="8" t="s">
        <v>60</v>
      </c>
      <c r="AD2376" s="12" t="s">
        <v>6653</v>
      </c>
      <c r="AE2376" s="8" t="s">
        <v>15793</v>
      </c>
      <c r="AF2376" s="8" t="s">
        <v>15794</v>
      </c>
      <c r="AG2376" s="8" t="s">
        <v>6656</v>
      </c>
      <c r="AH2376" s="8" t="s">
        <v>352</v>
      </c>
      <c r="AI2376" s="8" t="s">
        <v>66</v>
      </c>
      <c r="AJ2376" s="8"/>
      <c r="AK2376" s="8"/>
      <c r="AL2376" s="8"/>
      <c r="AM2376" s="8"/>
      <c r="AN2376" s="8" t="s">
        <v>3253</v>
      </c>
      <c r="AO2376" s="8" t="s">
        <v>15795</v>
      </c>
      <c r="AP2376" s="14" t="s">
        <v>15794</v>
      </c>
      <c r="AQ2376" s="11">
        <v>3968.0</v>
      </c>
    </row>
    <row r="2377">
      <c r="A2377" s="8" t="str">
        <f t="shared" si="1"/>
        <v>Jay Graves</v>
      </c>
      <c r="B2377" s="51" t="s">
        <v>15783</v>
      </c>
      <c r="C2377" s="8" t="s">
        <v>12739</v>
      </c>
      <c r="D2377" s="2" t="s">
        <v>6640</v>
      </c>
      <c r="E2377" s="8" t="s">
        <v>13753</v>
      </c>
      <c r="F2377" s="8" t="s">
        <v>936</v>
      </c>
      <c r="G2377" s="51" t="s">
        <v>12642</v>
      </c>
      <c r="H2377" s="8" t="s">
        <v>15784</v>
      </c>
      <c r="I2377" s="8" t="s">
        <v>49</v>
      </c>
      <c r="J2377" s="10">
        <v>3.17</v>
      </c>
      <c r="K2377" s="13" t="s">
        <v>15785</v>
      </c>
      <c r="L2377" s="8"/>
      <c r="M2377" s="8"/>
      <c r="N2377" s="51" t="s">
        <v>15801</v>
      </c>
      <c r="O2377" s="51" t="s">
        <v>52</v>
      </c>
      <c r="P2377" s="51"/>
      <c r="Q2377" s="51"/>
      <c r="R2377" s="51" t="s">
        <v>698</v>
      </c>
      <c r="S2377" s="51" t="s">
        <v>9694</v>
      </c>
      <c r="T2377" s="11" t="str">
        <f t="shared" si="2"/>
        <v>Jay Graves</v>
      </c>
      <c r="U2377" s="51" t="s">
        <v>1131</v>
      </c>
      <c r="V2377" s="51"/>
      <c r="W2377" s="51"/>
      <c r="X2377" s="51" t="s">
        <v>15790</v>
      </c>
      <c r="Y2377" s="51"/>
      <c r="Z2377" s="56" t="s">
        <v>15791</v>
      </c>
      <c r="AA2377" s="51" t="s">
        <v>60</v>
      </c>
      <c r="AB2377" s="56" t="s">
        <v>15802</v>
      </c>
      <c r="AC2377" s="51" t="s">
        <v>60</v>
      </c>
      <c r="AD2377" s="56" t="s">
        <v>6653</v>
      </c>
      <c r="AE2377" s="51" t="s">
        <v>15793</v>
      </c>
      <c r="AF2377" s="8" t="s">
        <v>15794</v>
      </c>
      <c r="AG2377" s="8" t="s">
        <v>6656</v>
      </c>
      <c r="AH2377" s="8" t="s">
        <v>352</v>
      </c>
      <c r="AI2377" s="8" t="s">
        <v>66</v>
      </c>
      <c r="AJ2377" s="8"/>
      <c r="AK2377" s="8"/>
      <c r="AL2377" s="8"/>
      <c r="AM2377" s="8"/>
      <c r="AN2377" s="8" t="s">
        <v>3253</v>
      </c>
      <c r="AO2377" s="8" t="s">
        <v>15795</v>
      </c>
      <c r="AP2377" s="14" t="s">
        <v>15794</v>
      </c>
      <c r="AQ2377" s="11">
        <v>3968.0</v>
      </c>
    </row>
    <row r="2378">
      <c r="A2378" s="8" t="str">
        <f t="shared" si="1"/>
        <v>Zachary Girard</v>
      </c>
      <c r="B2378" s="51" t="s">
        <v>15783</v>
      </c>
      <c r="C2378" s="8" t="s">
        <v>12739</v>
      </c>
      <c r="D2378" s="9" t="s">
        <v>6640</v>
      </c>
      <c r="E2378" s="8" t="s">
        <v>13753</v>
      </c>
      <c r="F2378" s="8" t="s">
        <v>936</v>
      </c>
      <c r="G2378" s="51" t="s">
        <v>12642</v>
      </c>
      <c r="H2378" s="8" t="s">
        <v>15784</v>
      </c>
      <c r="I2378" s="8" t="s">
        <v>49</v>
      </c>
      <c r="J2378" s="10">
        <v>3.17</v>
      </c>
      <c r="K2378" s="13" t="s">
        <v>15785</v>
      </c>
      <c r="L2378" s="8"/>
      <c r="M2378" s="8"/>
      <c r="N2378" s="51" t="s">
        <v>15803</v>
      </c>
      <c r="O2378" s="51" t="s">
        <v>52</v>
      </c>
      <c r="P2378" s="51"/>
      <c r="Q2378" s="51"/>
      <c r="R2378" s="51" t="s">
        <v>7770</v>
      </c>
      <c r="S2378" s="51" t="s">
        <v>15804</v>
      </c>
      <c r="T2378" s="11" t="str">
        <f t="shared" si="2"/>
        <v>Zachary Girard</v>
      </c>
      <c r="U2378" s="13" t="s">
        <v>106</v>
      </c>
      <c r="V2378" s="51" t="s">
        <v>15805</v>
      </c>
      <c r="W2378" s="51"/>
      <c r="X2378" s="51" t="s">
        <v>15790</v>
      </c>
      <c r="Y2378" s="8" t="s">
        <v>60</v>
      </c>
      <c r="Z2378" s="12" t="s">
        <v>15791</v>
      </c>
      <c r="AA2378" s="8" t="s">
        <v>60</v>
      </c>
      <c r="AB2378" s="12" t="s">
        <v>15802</v>
      </c>
      <c r="AC2378" s="8" t="s">
        <v>60</v>
      </c>
      <c r="AD2378" s="12" t="s">
        <v>6653</v>
      </c>
      <c r="AE2378" s="8" t="s">
        <v>15793</v>
      </c>
      <c r="AF2378" s="8" t="s">
        <v>15794</v>
      </c>
      <c r="AG2378" s="8" t="s">
        <v>6656</v>
      </c>
      <c r="AH2378" s="8" t="s">
        <v>352</v>
      </c>
      <c r="AI2378" s="8" t="s">
        <v>66</v>
      </c>
      <c r="AJ2378" s="8"/>
      <c r="AK2378" s="8"/>
      <c r="AL2378" s="8"/>
      <c r="AM2378" s="8"/>
      <c r="AN2378" s="8" t="s">
        <v>3253</v>
      </c>
      <c r="AO2378" s="8" t="s">
        <v>15795</v>
      </c>
      <c r="AP2378" s="14" t="s">
        <v>15794</v>
      </c>
      <c r="AQ2378" s="11">
        <v>3968.0</v>
      </c>
    </row>
    <row r="2379">
      <c r="A2379" s="8" t="str">
        <f t="shared" si="1"/>
        <v>Jamie Flanagan</v>
      </c>
      <c r="B2379" s="51" t="s">
        <v>15783</v>
      </c>
      <c r="C2379" s="8" t="s">
        <v>12739</v>
      </c>
      <c r="D2379" s="9" t="s">
        <v>6640</v>
      </c>
      <c r="E2379" s="8" t="s">
        <v>13753</v>
      </c>
      <c r="F2379" s="8" t="s">
        <v>936</v>
      </c>
      <c r="G2379" s="8" t="s">
        <v>12642</v>
      </c>
      <c r="H2379" s="8" t="s">
        <v>15784</v>
      </c>
      <c r="I2379" s="8" t="s">
        <v>49</v>
      </c>
      <c r="J2379" s="10">
        <v>3.17</v>
      </c>
      <c r="K2379" s="8" t="s">
        <v>15785</v>
      </c>
      <c r="L2379" s="8"/>
      <c r="M2379" s="8"/>
      <c r="N2379" s="8" t="s">
        <v>15806</v>
      </c>
      <c r="O2379" s="8" t="s">
        <v>52</v>
      </c>
      <c r="P2379" s="51"/>
      <c r="Q2379" s="51"/>
      <c r="R2379" s="13" t="s">
        <v>5277</v>
      </c>
      <c r="S2379" s="13" t="s">
        <v>9295</v>
      </c>
      <c r="T2379" s="11" t="str">
        <f t="shared" si="2"/>
        <v>Jamie Flanagan</v>
      </c>
      <c r="U2379" s="8" t="s">
        <v>80</v>
      </c>
      <c r="V2379" s="8"/>
      <c r="W2379" s="8"/>
      <c r="X2379" s="51" t="s">
        <v>15790</v>
      </c>
      <c r="Y2379" s="56" t="s">
        <v>15807</v>
      </c>
      <c r="Z2379" s="56" t="s">
        <v>15791</v>
      </c>
      <c r="AA2379" s="51" t="s">
        <v>60</v>
      </c>
      <c r="AB2379" s="56" t="s">
        <v>15802</v>
      </c>
      <c r="AC2379" s="51" t="s">
        <v>60</v>
      </c>
      <c r="AD2379" s="56" t="s">
        <v>6653</v>
      </c>
      <c r="AE2379" s="8" t="s">
        <v>15793</v>
      </c>
      <c r="AF2379" s="8" t="s">
        <v>15794</v>
      </c>
      <c r="AG2379" s="8" t="s">
        <v>6656</v>
      </c>
      <c r="AH2379" s="8" t="s">
        <v>352</v>
      </c>
      <c r="AI2379" s="8" t="s">
        <v>66</v>
      </c>
      <c r="AJ2379" s="8"/>
      <c r="AK2379" s="8"/>
      <c r="AL2379" s="8"/>
      <c r="AM2379" s="8"/>
      <c r="AN2379" s="8" t="s">
        <v>3244</v>
      </c>
      <c r="AO2379" s="8" t="s">
        <v>15808</v>
      </c>
      <c r="AP2379" s="14" t="s">
        <v>15794</v>
      </c>
      <c r="AQ2379" s="11">
        <v>3968.0</v>
      </c>
    </row>
    <row r="2380">
      <c r="A2380" s="8" t="str">
        <f t="shared" si="1"/>
        <v>Mason Schram</v>
      </c>
      <c r="B2380" s="51" t="s">
        <v>15783</v>
      </c>
      <c r="C2380" s="8" t="s">
        <v>12739</v>
      </c>
      <c r="D2380" s="9" t="s">
        <v>6640</v>
      </c>
      <c r="E2380" s="8" t="s">
        <v>13753</v>
      </c>
      <c r="F2380" s="8" t="s">
        <v>936</v>
      </c>
      <c r="G2380" s="8" t="s">
        <v>12642</v>
      </c>
      <c r="H2380" s="8" t="s">
        <v>15784</v>
      </c>
      <c r="I2380" s="8" t="s">
        <v>49</v>
      </c>
      <c r="J2380" s="10">
        <v>3.17</v>
      </c>
      <c r="K2380" s="8" t="s">
        <v>15785</v>
      </c>
      <c r="L2380" s="8"/>
      <c r="M2380" s="8"/>
      <c r="N2380" s="8" t="s">
        <v>15809</v>
      </c>
      <c r="O2380" s="8" t="s">
        <v>52</v>
      </c>
      <c r="P2380" s="51"/>
      <c r="Q2380" s="51"/>
      <c r="R2380" s="13" t="s">
        <v>9101</v>
      </c>
      <c r="S2380" s="13" t="s">
        <v>15810</v>
      </c>
      <c r="T2380" s="11" t="str">
        <f t="shared" si="2"/>
        <v>Mason Schram</v>
      </c>
      <c r="U2380" s="8" t="s">
        <v>80</v>
      </c>
      <c r="V2380" s="8"/>
      <c r="W2380" s="8"/>
      <c r="X2380" s="51" t="s">
        <v>15790</v>
      </c>
      <c r="Y2380" s="51" t="s">
        <v>60</v>
      </c>
      <c r="Z2380" s="56" t="s">
        <v>15791</v>
      </c>
      <c r="AA2380" s="51" t="s">
        <v>60</v>
      </c>
      <c r="AB2380" s="56" t="s">
        <v>15802</v>
      </c>
      <c r="AC2380" s="56" t="s">
        <v>15811</v>
      </c>
      <c r="AD2380" s="56" t="s">
        <v>6653</v>
      </c>
      <c r="AE2380" s="8" t="s">
        <v>15793</v>
      </c>
      <c r="AF2380" s="8" t="s">
        <v>15794</v>
      </c>
      <c r="AG2380" s="8" t="s">
        <v>6656</v>
      </c>
      <c r="AH2380" s="8" t="s">
        <v>352</v>
      </c>
      <c r="AI2380" s="8" t="s">
        <v>66</v>
      </c>
      <c r="AJ2380" s="8"/>
      <c r="AK2380" s="8"/>
      <c r="AL2380" s="8"/>
      <c r="AM2380" s="8"/>
      <c r="AN2380" s="8" t="s">
        <v>3244</v>
      </c>
      <c r="AO2380" s="8" t="s">
        <v>15808</v>
      </c>
      <c r="AP2380" s="14" t="s">
        <v>15794</v>
      </c>
      <c r="AQ2380" s="11">
        <v>3968.0</v>
      </c>
    </row>
    <row r="2381">
      <c r="A2381" s="8" t="str">
        <f t="shared" si="1"/>
        <v>AC Forrest has been removed. </v>
      </c>
      <c r="B2381" s="51" t="s">
        <v>15783</v>
      </c>
      <c r="C2381" s="8" t="s">
        <v>12739</v>
      </c>
      <c r="D2381" s="9" t="s">
        <v>6640</v>
      </c>
      <c r="E2381" s="8" t="s">
        <v>13753</v>
      </c>
      <c r="F2381" s="8" t="s">
        <v>936</v>
      </c>
      <c r="G2381" s="8" t="s">
        <v>12642</v>
      </c>
      <c r="H2381" s="8" t="s">
        <v>15784</v>
      </c>
      <c r="I2381" s="8" t="s">
        <v>49</v>
      </c>
      <c r="J2381" s="10">
        <v>3.17</v>
      </c>
      <c r="K2381" s="8" t="s">
        <v>15785</v>
      </c>
      <c r="L2381" s="8"/>
      <c r="M2381" s="8"/>
      <c r="N2381" s="8" t="s">
        <v>15812</v>
      </c>
      <c r="O2381" s="8" t="s">
        <v>52</v>
      </c>
      <c r="P2381" s="51"/>
      <c r="Q2381" s="51" t="s">
        <v>277</v>
      </c>
      <c r="R2381" s="13" t="s">
        <v>15813</v>
      </c>
      <c r="S2381" s="8"/>
      <c r="T2381" s="11" t="str">
        <f t="shared" si="2"/>
        <v>AC Forrest has been removed. </v>
      </c>
      <c r="U2381" s="8"/>
      <c r="V2381" s="8"/>
      <c r="W2381" s="8"/>
      <c r="X2381" s="51" t="s">
        <v>15790</v>
      </c>
      <c r="Y2381" s="51" t="s">
        <v>60</v>
      </c>
      <c r="Z2381" s="56" t="s">
        <v>15791</v>
      </c>
      <c r="AA2381" s="51" t="s">
        <v>60</v>
      </c>
      <c r="AB2381" s="56" t="s">
        <v>15802</v>
      </c>
      <c r="AC2381" s="51" t="s">
        <v>60</v>
      </c>
      <c r="AD2381" s="56" t="s">
        <v>6653</v>
      </c>
      <c r="AE2381" s="8" t="s">
        <v>15793</v>
      </c>
      <c r="AF2381" s="8" t="s">
        <v>15794</v>
      </c>
      <c r="AG2381" s="8" t="s">
        <v>6656</v>
      </c>
      <c r="AH2381" s="8" t="s">
        <v>352</v>
      </c>
      <c r="AI2381" s="8" t="s">
        <v>66</v>
      </c>
      <c r="AJ2381" s="8"/>
      <c r="AK2381" s="8"/>
      <c r="AL2381" s="8"/>
      <c r="AM2381" s="8"/>
      <c r="AN2381" s="8" t="s">
        <v>3244</v>
      </c>
      <c r="AO2381" s="8" t="s">
        <v>15808</v>
      </c>
      <c r="AP2381" s="14" t="s">
        <v>15794</v>
      </c>
      <c r="AQ2381" s="11">
        <v>3968.0</v>
      </c>
    </row>
    <row r="2382">
      <c r="A2382" s="8" t="str">
        <f t="shared" si="1"/>
        <v>AC Hannah has been removed. </v>
      </c>
      <c r="B2382" s="51" t="s">
        <v>15783</v>
      </c>
      <c r="C2382" s="8" t="s">
        <v>12739</v>
      </c>
      <c r="D2382" s="9" t="s">
        <v>6640</v>
      </c>
      <c r="E2382" s="8" t="s">
        <v>13753</v>
      </c>
      <c r="F2382" s="8" t="s">
        <v>936</v>
      </c>
      <c r="G2382" s="8" t="s">
        <v>12642</v>
      </c>
      <c r="H2382" s="8" t="s">
        <v>15784</v>
      </c>
      <c r="I2382" s="8" t="s">
        <v>49</v>
      </c>
      <c r="J2382" s="10">
        <v>3.17</v>
      </c>
      <c r="K2382" s="8" t="s">
        <v>15785</v>
      </c>
      <c r="L2382" s="8"/>
      <c r="M2382" s="8"/>
      <c r="N2382" s="8" t="s">
        <v>15814</v>
      </c>
      <c r="O2382" s="8" t="s">
        <v>52</v>
      </c>
      <c r="P2382" s="51"/>
      <c r="Q2382" s="51" t="s">
        <v>277</v>
      </c>
      <c r="R2382" s="13" t="s">
        <v>15815</v>
      </c>
      <c r="S2382" s="8"/>
      <c r="T2382" s="11" t="str">
        <f t="shared" si="2"/>
        <v>AC Hannah has been removed. </v>
      </c>
      <c r="U2382" s="8"/>
      <c r="V2382" s="8"/>
      <c r="W2382" s="8"/>
      <c r="X2382" s="51" t="s">
        <v>15790</v>
      </c>
      <c r="Y2382" s="51" t="s">
        <v>60</v>
      </c>
      <c r="Z2382" s="56" t="s">
        <v>15791</v>
      </c>
      <c r="AA2382" s="51" t="s">
        <v>60</v>
      </c>
      <c r="AB2382" s="56" t="s">
        <v>15802</v>
      </c>
      <c r="AC2382" s="51" t="s">
        <v>60</v>
      </c>
      <c r="AD2382" s="56" t="s">
        <v>6653</v>
      </c>
      <c r="AE2382" s="8" t="s">
        <v>15793</v>
      </c>
      <c r="AF2382" s="8" t="s">
        <v>15794</v>
      </c>
      <c r="AG2382" s="8" t="s">
        <v>6656</v>
      </c>
      <c r="AH2382" s="8" t="s">
        <v>352</v>
      </c>
      <c r="AI2382" s="8" t="s">
        <v>66</v>
      </c>
      <c r="AJ2382" s="8"/>
      <c r="AK2382" s="8"/>
      <c r="AL2382" s="8"/>
      <c r="AM2382" s="8"/>
      <c r="AN2382" s="8" t="s">
        <v>3244</v>
      </c>
      <c r="AO2382" s="8" t="s">
        <v>15808</v>
      </c>
      <c r="AP2382" s="14" t="s">
        <v>15794</v>
      </c>
      <c r="AQ2382" s="11">
        <v>3968.0</v>
      </c>
    </row>
    <row r="2383">
      <c r="A2383" s="8" t="str">
        <f t="shared" si="1"/>
        <v>Jake Gruver</v>
      </c>
      <c r="B2383" s="51" t="s">
        <v>15816</v>
      </c>
      <c r="C2383" s="8" t="s">
        <v>13458</v>
      </c>
      <c r="D2383" s="9" t="s">
        <v>6716</v>
      </c>
      <c r="E2383" s="8" t="s">
        <v>15817</v>
      </c>
      <c r="F2383" s="8" t="s">
        <v>3309</v>
      </c>
      <c r="G2383" s="51" t="s">
        <v>12642</v>
      </c>
      <c r="H2383" s="8" t="s">
        <v>15818</v>
      </c>
      <c r="I2383" s="8" t="s">
        <v>49</v>
      </c>
      <c r="J2383" s="10">
        <v>3.15</v>
      </c>
      <c r="K2383" s="8" t="s">
        <v>15819</v>
      </c>
      <c r="L2383" s="8"/>
      <c r="M2383" s="8"/>
      <c r="N2383" s="51" t="s">
        <v>15820</v>
      </c>
      <c r="O2383" s="57" t="s">
        <v>52</v>
      </c>
      <c r="P2383" s="51"/>
      <c r="Q2383" s="51"/>
      <c r="R2383" s="57" t="s">
        <v>3481</v>
      </c>
      <c r="S2383" s="57" t="s">
        <v>15821</v>
      </c>
      <c r="T2383" s="11" t="str">
        <f t="shared" si="2"/>
        <v>Jake Gruver</v>
      </c>
      <c r="U2383" s="13" t="s">
        <v>55</v>
      </c>
      <c r="V2383" s="51" t="s">
        <v>15822</v>
      </c>
      <c r="W2383" s="57" t="s">
        <v>15823</v>
      </c>
      <c r="X2383" s="51" t="s">
        <v>15824</v>
      </c>
      <c r="Y2383" s="51" t="s">
        <v>60</v>
      </c>
      <c r="Z2383" s="56" t="s">
        <v>15825</v>
      </c>
      <c r="AA2383" s="51" t="s">
        <v>60</v>
      </c>
      <c r="AB2383" s="56" t="s">
        <v>15826</v>
      </c>
      <c r="AC2383" s="51" t="s">
        <v>60</v>
      </c>
      <c r="AD2383" s="56" t="s">
        <v>15827</v>
      </c>
      <c r="AE2383" s="51" t="s">
        <v>15828</v>
      </c>
      <c r="AF2383" s="8" t="s">
        <v>15829</v>
      </c>
      <c r="AG2383" s="8" t="s">
        <v>6729</v>
      </c>
      <c r="AH2383" s="8" t="s">
        <v>4581</v>
      </c>
      <c r="AI2383" s="8" t="s">
        <v>66</v>
      </c>
      <c r="AJ2383" s="8"/>
      <c r="AK2383" s="8"/>
      <c r="AL2383" s="8"/>
      <c r="AM2383" s="8"/>
      <c r="AN2383" s="8" t="s">
        <v>3244</v>
      </c>
      <c r="AO2383" s="8" t="s">
        <v>15830</v>
      </c>
      <c r="AP2383" s="29" t="s">
        <v>15829</v>
      </c>
      <c r="AQ2383" s="11">
        <v>2334.0</v>
      </c>
    </row>
    <row r="2384">
      <c r="A2384" s="8" t="str">
        <f t="shared" si="1"/>
        <v>Michael Bailey</v>
      </c>
      <c r="B2384" s="51" t="s">
        <v>15816</v>
      </c>
      <c r="C2384" s="8" t="s">
        <v>13458</v>
      </c>
      <c r="D2384" s="9" t="s">
        <v>6716</v>
      </c>
      <c r="E2384" s="8" t="s">
        <v>15817</v>
      </c>
      <c r="F2384" s="8" t="s">
        <v>3309</v>
      </c>
      <c r="G2384" s="51" t="s">
        <v>12642</v>
      </c>
      <c r="H2384" s="8" t="s">
        <v>15818</v>
      </c>
      <c r="I2384" s="8" t="s">
        <v>49</v>
      </c>
      <c r="J2384" s="10">
        <v>3.15</v>
      </c>
      <c r="K2384" s="8" t="s">
        <v>15819</v>
      </c>
      <c r="L2384" s="8"/>
      <c r="M2384" s="8"/>
      <c r="N2384" s="51" t="s">
        <v>15831</v>
      </c>
      <c r="O2384" s="57" t="s">
        <v>52</v>
      </c>
      <c r="P2384" s="51"/>
      <c r="Q2384" s="51"/>
      <c r="R2384" s="57" t="s">
        <v>731</v>
      </c>
      <c r="S2384" s="57" t="s">
        <v>3128</v>
      </c>
      <c r="T2384" s="11" t="str">
        <f t="shared" si="2"/>
        <v>Michael Bailey</v>
      </c>
      <c r="U2384" s="57" t="s">
        <v>160</v>
      </c>
      <c r="V2384" s="51" t="s">
        <v>15832</v>
      </c>
      <c r="W2384" s="51"/>
      <c r="X2384" s="51" t="s">
        <v>15824</v>
      </c>
      <c r="Y2384" s="51" t="s">
        <v>60</v>
      </c>
      <c r="Z2384" s="56" t="s">
        <v>15825</v>
      </c>
      <c r="AA2384" s="51" t="s">
        <v>60</v>
      </c>
      <c r="AB2384" s="56" t="s">
        <v>15826</v>
      </c>
      <c r="AC2384" s="51" t="s">
        <v>60</v>
      </c>
      <c r="AD2384" s="56" t="s">
        <v>15827</v>
      </c>
      <c r="AE2384" s="51" t="s">
        <v>15828</v>
      </c>
      <c r="AF2384" s="8" t="s">
        <v>15829</v>
      </c>
      <c r="AG2384" s="8" t="s">
        <v>6729</v>
      </c>
      <c r="AH2384" s="8" t="s">
        <v>4581</v>
      </c>
      <c r="AI2384" s="8" t="s">
        <v>66</v>
      </c>
      <c r="AJ2384" s="8"/>
      <c r="AK2384" s="8"/>
      <c r="AL2384" s="8"/>
      <c r="AM2384" s="8"/>
      <c r="AN2384" s="8" t="s">
        <v>3244</v>
      </c>
      <c r="AO2384" s="8" t="s">
        <v>15830</v>
      </c>
      <c r="AP2384" s="29" t="s">
        <v>15829</v>
      </c>
      <c r="AQ2384" s="11">
        <v>2334.0</v>
      </c>
    </row>
    <row r="2385">
      <c r="A2385" s="8" t="str">
        <f t="shared" si="1"/>
        <v>Steve Nelson</v>
      </c>
      <c r="B2385" s="51" t="s">
        <v>15816</v>
      </c>
      <c r="C2385" s="8" t="s">
        <v>13458</v>
      </c>
      <c r="D2385" s="2" t="s">
        <v>6716</v>
      </c>
      <c r="E2385" s="8" t="s">
        <v>15817</v>
      </c>
      <c r="F2385" s="8" t="s">
        <v>3309</v>
      </c>
      <c r="G2385" s="51" t="s">
        <v>12642</v>
      </c>
      <c r="H2385" s="8" t="s">
        <v>15818</v>
      </c>
      <c r="I2385" s="8" t="s">
        <v>49</v>
      </c>
      <c r="J2385" s="10">
        <v>3.15</v>
      </c>
      <c r="K2385" s="8" t="s">
        <v>15819</v>
      </c>
      <c r="L2385" s="8"/>
      <c r="M2385" s="8"/>
      <c r="N2385" s="51" t="s">
        <v>15833</v>
      </c>
      <c r="O2385" s="51" t="s">
        <v>52</v>
      </c>
      <c r="P2385" s="51"/>
      <c r="Q2385" s="51"/>
      <c r="R2385" s="51" t="s">
        <v>2591</v>
      </c>
      <c r="S2385" s="51" t="s">
        <v>1624</v>
      </c>
      <c r="T2385" s="11" t="str">
        <f t="shared" si="2"/>
        <v>Steve Nelson</v>
      </c>
      <c r="U2385" s="51" t="s">
        <v>247</v>
      </c>
      <c r="V2385" s="51"/>
      <c r="W2385" s="51"/>
      <c r="X2385" s="51" t="s">
        <v>15824</v>
      </c>
      <c r="Y2385" s="51" t="s">
        <v>60</v>
      </c>
      <c r="Z2385" s="56" t="s">
        <v>15825</v>
      </c>
      <c r="AA2385" s="51" t="s">
        <v>60</v>
      </c>
      <c r="AB2385" s="56" t="s">
        <v>15826</v>
      </c>
      <c r="AC2385" s="56" t="s">
        <v>15834</v>
      </c>
      <c r="AD2385" s="56" t="s">
        <v>15827</v>
      </c>
      <c r="AE2385" s="51" t="s">
        <v>15828</v>
      </c>
      <c r="AF2385" s="8" t="s">
        <v>15829</v>
      </c>
      <c r="AG2385" s="8" t="s">
        <v>6729</v>
      </c>
      <c r="AH2385" s="8" t="s">
        <v>4581</v>
      </c>
      <c r="AI2385" s="8" t="s">
        <v>66</v>
      </c>
      <c r="AJ2385" s="8"/>
      <c r="AK2385" s="8"/>
      <c r="AL2385" s="8"/>
      <c r="AM2385" s="8"/>
      <c r="AN2385" s="8" t="s">
        <v>3244</v>
      </c>
      <c r="AO2385" s="8" t="s">
        <v>15835</v>
      </c>
      <c r="AP2385" s="29" t="s">
        <v>15829</v>
      </c>
      <c r="AQ2385" s="11">
        <v>2334.0</v>
      </c>
    </row>
    <row r="2386">
      <c r="A2386" s="8" t="str">
        <f t="shared" si="1"/>
        <v>Emily Peila</v>
      </c>
      <c r="B2386" s="51" t="s">
        <v>15816</v>
      </c>
      <c r="C2386" s="8" t="s">
        <v>13458</v>
      </c>
      <c r="D2386" s="2" t="s">
        <v>6716</v>
      </c>
      <c r="E2386" s="8" t="s">
        <v>15817</v>
      </c>
      <c r="F2386" s="8" t="s">
        <v>3309</v>
      </c>
      <c r="G2386" s="51" t="s">
        <v>12642</v>
      </c>
      <c r="H2386" s="8" t="s">
        <v>15818</v>
      </c>
      <c r="I2386" s="8" t="s">
        <v>49</v>
      </c>
      <c r="J2386" s="10">
        <v>3.15</v>
      </c>
      <c r="K2386" s="8" t="s">
        <v>15819</v>
      </c>
      <c r="L2386" s="8"/>
      <c r="M2386" s="8"/>
      <c r="N2386" s="51" t="s">
        <v>15836</v>
      </c>
      <c r="O2386" s="51" t="s">
        <v>52</v>
      </c>
      <c r="P2386" s="51"/>
      <c r="Q2386" s="51"/>
      <c r="R2386" s="51" t="s">
        <v>256</v>
      </c>
      <c r="S2386" s="51" t="s">
        <v>15837</v>
      </c>
      <c r="T2386" s="11" t="str">
        <f t="shared" si="2"/>
        <v>Emily Peila</v>
      </c>
      <c r="U2386" s="8" t="s">
        <v>80</v>
      </c>
      <c r="V2386" s="51" t="s">
        <v>15838</v>
      </c>
      <c r="W2386" s="51"/>
      <c r="X2386" s="51" t="s">
        <v>15824</v>
      </c>
      <c r="Y2386" s="51" t="s">
        <v>60</v>
      </c>
      <c r="Z2386" s="56" t="s">
        <v>15825</v>
      </c>
      <c r="AA2386" s="51" t="s">
        <v>60</v>
      </c>
      <c r="AB2386" s="56" t="s">
        <v>15826</v>
      </c>
      <c r="AC2386" s="51" t="s">
        <v>60</v>
      </c>
      <c r="AD2386" s="56" t="s">
        <v>15827</v>
      </c>
      <c r="AE2386" s="51" t="s">
        <v>15828</v>
      </c>
      <c r="AF2386" s="8" t="s">
        <v>15829</v>
      </c>
      <c r="AG2386" s="8" t="s">
        <v>6729</v>
      </c>
      <c r="AH2386" s="8" t="s">
        <v>4581</v>
      </c>
      <c r="AI2386" s="8" t="s">
        <v>66</v>
      </c>
      <c r="AJ2386" s="8"/>
      <c r="AK2386" s="8"/>
      <c r="AL2386" s="8"/>
      <c r="AM2386" s="8"/>
      <c r="AN2386" s="8" t="s">
        <v>3244</v>
      </c>
      <c r="AO2386" s="8" t="s">
        <v>15835</v>
      </c>
      <c r="AP2386" s="29" t="s">
        <v>15829</v>
      </c>
      <c r="AQ2386" s="11">
        <v>2334.0</v>
      </c>
    </row>
    <row r="2387">
      <c r="A2387" s="8" t="str">
        <f t="shared" si="1"/>
        <v>Grace Bonsall</v>
      </c>
      <c r="B2387" s="61" t="s">
        <v>15839</v>
      </c>
      <c r="C2387" s="51" t="s">
        <v>14559</v>
      </c>
      <c r="D2387" s="33" t="s">
        <v>6716</v>
      </c>
      <c r="E2387" s="35" t="s">
        <v>14377</v>
      </c>
      <c r="F2387" s="21" t="s">
        <v>3309</v>
      </c>
      <c r="G2387" s="51" t="s">
        <v>12642</v>
      </c>
      <c r="H2387" s="82">
        <v>181215.0</v>
      </c>
      <c r="I2387" s="83" t="s">
        <v>49</v>
      </c>
      <c r="J2387" s="60">
        <v>3.48</v>
      </c>
      <c r="K2387" s="18" t="s">
        <v>15840</v>
      </c>
      <c r="L2387" s="40"/>
      <c r="M2387" s="8"/>
      <c r="N2387" s="61" t="s">
        <v>15841</v>
      </c>
      <c r="O2387" s="51" t="s">
        <v>52</v>
      </c>
      <c r="P2387" s="61" t="s">
        <v>207</v>
      </c>
      <c r="Q2387" s="61"/>
      <c r="R2387" s="51" t="s">
        <v>5357</v>
      </c>
      <c r="S2387" s="51" t="s">
        <v>15842</v>
      </c>
      <c r="T2387" s="11" t="str">
        <f t="shared" si="2"/>
        <v>Grace Bonsall</v>
      </c>
      <c r="U2387" s="51" t="s">
        <v>412</v>
      </c>
      <c r="V2387" s="51"/>
      <c r="W2387" s="51"/>
      <c r="X2387" s="62" t="s">
        <v>15843</v>
      </c>
      <c r="Y2387" s="84"/>
      <c r="Z2387" s="84"/>
      <c r="AA2387" s="84"/>
      <c r="AB2387" s="84"/>
      <c r="AC2387" s="84"/>
      <c r="AD2387" s="84"/>
      <c r="AE2387" s="62" t="s">
        <v>15844</v>
      </c>
      <c r="AF2387" s="35" t="s">
        <v>15845</v>
      </c>
      <c r="AG2387" s="35" t="s">
        <v>6729</v>
      </c>
      <c r="AH2387" s="35" t="s">
        <v>232</v>
      </c>
      <c r="AI2387" s="22" t="s">
        <v>66</v>
      </c>
      <c r="AJ2387" s="36"/>
      <c r="AK2387" s="63" t="s">
        <v>10154</v>
      </c>
      <c r="AL2387" s="63" t="s">
        <v>15846</v>
      </c>
      <c r="AM2387" s="63" t="s">
        <v>1379</v>
      </c>
      <c r="AN2387" s="64">
        <v>0.8750598372426999</v>
      </c>
      <c r="AO2387" s="65">
        <v>30280.0</v>
      </c>
      <c r="AP2387" s="85" t="s">
        <v>15845</v>
      </c>
      <c r="AQ2387" s="32">
        <v>5056.0</v>
      </c>
    </row>
    <row r="2388">
      <c r="A2388" s="8" t="str">
        <f t="shared" si="1"/>
        <v>Madison Shapland</v>
      </c>
      <c r="B2388" s="61" t="s">
        <v>15839</v>
      </c>
      <c r="C2388" s="51" t="s">
        <v>14559</v>
      </c>
      <c r="D2388" s="33" t="s">
        <v>6716</v>
      </c>
      <c r="E2388" s="35" t="s">
        <v>14377</v>
      </c>
      <c r="F2388" s="21" t="s">
        <v>3309</v>
      </c>
      <c r="G2388" s="51" t="s">
        <v>12642</v>
      </c>
      <c r="H2388" s="82">
        <v>181215.0</v>
      </c>
      <c r="I2388" s="83" t="s">
        <v>49</v>
      </c>
      <c r="J2388" s="60">
        <v>3.48</v>
      </c>
      <c r="K2388" s="18" t="s">
        <v>15840</v>
      </c>
      <c r="L2388" s="40"/>
      <c r="M2388" s="8"/>
      <c r="N2388" s="61" t="s">
        <v>15847</v>
      </c>
      <c r="O2388" s="51" t="s">
        <v>52</v>
      </c>
      <c r="P2388" s="61" t="s">
        <v>207</v>
      </c>
      <c r="Q2388" s="61"/>
      <c r="R2388" s="51" t="s">
        <v>1400</v>
      </c>
      <c r="S2388" s="51" t="s">
        <v>15848</v>
      </c>
      <c r="T2388" s="11" t="str">
        <f t="shared" si="2"/>
        <v>Madison Shapland</v>
      </c>
      <c r="U2388" s="51" t="s">
        <v>412</v>
      </c>
      <c r="V2388" s="51"/>
      <c r="W2388" s="51"/>
      <c r="X2388" s="62" t="s">
        <v>15843</v>
      </c>
      <c r="Y2388" s="84"/>
      <c r="Z2388" s="84"/>
      <c r="AA2388" s="84"/>
      <c r="AB2388" s="84"/>
      <c r="AC2388" s="84"/>
      <c r="AD2388" s="84"/>
      <c r="AE2388" s="62" t="s">
        <v>15844</v>
      </c>
      <c r="AF2388" s="35" t="s">
        <v>15845</v>
      </c>
      <c r="AG2388" s="35" t="s">
        <v>6729</v>
      </c>
      <c r="AH2388" s="35" t="s">
        <v>232</v>
      </c>
      <c r="AI2388" s="22" t="s">
        <v>66</v>
      </c>
      <c r="AJ2388" s="36"/>
      <c r="AK2388" s="63" t="s">
        <v>10154</v>
      </c>
      <c r="AL2388" s="63" t="s">
        <v>15846</v>
      </c>
      <c r="AM2388" s="63" t="s">
        <v>1379</v>
      </c>
      <c r="AN2388" s="64">
        <v>0.8750598372426999</v>
      </c>
      <c r="AO2388" s="65">
        <v>30280.0</v>
      </c>
      <c r="AP2388" s="85" t="s">
        <v>15845</v>
      </c>
      <c r="AQ2388" s="32">
        <v>5056.0</v>
      </c>
    </row>
    <row r="2389">
      <c r="A2389" s="8" t="str">
        <f t="shared" si="1"/>
        <v>Sam Lueders</v>
      </c>
      <c r="B2389" s="61" t="s">
        <v>15839</v>
      </c>
      <c r="C2389" s="51" t="s">
        <v>14559</v>
      </c>
      <c r="D2389" s="33" t="s">
        <v>6716</v>
      </c>
      <c r="E2389" s="35" t="s">
        <v>14377</v>
      </c>
      <c r="F2389" s="21" t="s">
        <v>3309</v>
      </c>
      <c r="G2389" s="51" t="s">
        <v>12642</v>
      </c>
      <c r="H2389" s="82">
        <v>181215.0</v>
      </c>
      <c r="I2389" s="83" t="s">
        <v>49</v>
      </c>
      <c r="J2389" s="60">
        <v>3.48</v>
      </c>
      <c r="K2389" s="18" t="s">
        <v>15840</v>
      </c>
      <c r="L2389" s="40"/>
      <c r="M2389" s="8"/>
      <c r="N2389" s="61" t="s">
        <v>15849</v>
      </c>
      <c r="O2389" s="51" t="s">
        <v>52</v>
      </c>
      <c r="P2389" s="61" t="s">
        <v>207</v>
      </c>
      <c r="Q2389" s="61"/>
      <c r="R2389" s="51" t="s">
        <v>3236</v>
      </c>
      <c r="S2389" s="51" t="s">
        <v>15850</v>
      </c>
      <c r="T2389" s="11" t="str">
        <f t="shared" si="2"/>
        <v>Sam Lueders</v>
      </c>
      <c r="U2389" s="51" t="s">
        <v>412</v>
      </c>
      <c r="V2389" s="51"/>
      <c r="W2389" s="51"/>
      <c r="X2389" s="62" t="s">
        <v>15843</v>
      </c>
      <c r="Y2389" s="84"/>
      <c r="Z2389" s="84"/>
      <c r="AA2389" s="84"/>
      <c r="AB2389" s="84"/>
      <c r="AC2389" s="84"/>
      <c r="AD2389" s="84"/>
      <c r="AE2389" s="62" t="s">
        <v>15844</v>
      </c>
      <c r="AF2389" s="35" t="s">
        <v>15845</v>
      </c>
      <c r="AG2389" s="35" t="s">
        <v>6729</v>
      </c>
      <c r="AH2389" s="35" t="s">
        <v>232</v>
      </c>
      <c r="AI2389" s="22" t="s">
        <v>66</v>
      </c>
      <c r="AJ2389" s="36"/>
      <c r="AK2389" s="63" t="s">
        <v>10154</v>
      </c>
      <c r="AL2389" s="63" t="s">
        <v>15846</v>
      </c>
      <c r="AM2389" s="63" t="s">
        <v>1379</v>
      </c>
      <c r="AN2389" s="64">
        <v>0.8750598372426999</v>
      </c>
      <c r="AO2389" s="65">
        <v>30280.0</v>
      </c>
      <c r="AP2389" s="85" t="s">
        <v>15845</v>
      </c>
      <c r="AQ2389" s="32">
        <v>5056.0</v>
      </c>
    </row>
    <row r="2390">
      <c r="A2390" s="8" t="str">
        <f t="shared" si="1"/>
        <v>Tim Hedges</v>
      </c>
      <c r="B2390" s="51" t="s">
        <v>15839</v>
      </c>
      <c r="C2390" s="8" t="s">
        <v>14559</v>
      </c>
      <c r="D2390" s="9" t="s">
        <v>6716</v>
      </c>
      <c r="E2390" s="8" t="s">
        <v>14377</v>
      </c>
      <c r="F2390" s="8" t="s">
        <v>3309</v>
      </c>
      <c r="G2390" s="51" t="s">
        <v>12642</v>
      </c>
      <c r="H2390" s="8" t="s">
        <v>15851</v>
      </c>
      <c r="I2390" s="8" t="s">
        <v>49</v>
      </c>
      <c r="J2390" s="10">
        <v>3.48</v>
      </c>
      <c r="K2390" s="13" t="s">
        <v>15840</v>
      </c>
      <c r="L2390" s="8"/>
      <c r="M2390" s="8"/>
      <c r="N2390" s="51" t="s">
        <v>15852</v>
      </c>
      <c r="O2390" s="51" t="s">
        <v>52</v>
      </c>
      <c r="P2390" s="51"/>
      <c r="Q2390" s="51"/>
      <c r="R2390" s="51" t="s">
        <v>153</v>
      </c>
      <c r="S2390" s="51" t="s">
        <v>15853</v>
      </c>
      <c r="T2390" s="11" t="str">
        <f t="shared" si="2"/>
        <v>Tim Hedges</v>
      </c>
      <c r="U2390" s="51" t="s">
        <v>412</v>
      </c>
      <c r="V2390" s="51"/>
      <c r="W2390" s="51"/>
      <c r="X2390" s="51" t="s">
        <v>15843</v>
      </c>
      <c r="Y2390" s="12" t="s">
        <v>15854</v>
      </c>
      <c r="Z2390" s="12" t="s">
        <v>15855</v>
      </c>
      <c r="AA2390" s="8" t="s">
        <v>60</v>
      </c>
      <c r="AB2390" s="12" t="s">
        <v>7190</v>
      </c>
      <c r="AC2390" s="8" t="s">
        <v>60</v>
      </c>
      <c r="AD2390" s="8" t="s">
        <v>60</v>
      </c>
      <c r="AE2390" s="8" t="s">
        <v>15844</v>
      </c>
      <c r="AF2390" s="8" t="s">
        <v>15845</v>
      </c>
      <c r="AG2390" s="8" t="s">
        <v>6729</v>
      </c>
      <c r="AH2390" s="8" t="s">
        <v>232</v>
      </c>
      <c r="AI2390" s="8" t="s">
        <v>66</v>
      </c>
      <c r="AJ2390" s="8"/>
      <c r="AK2390" s="8" t="s">
        <v>10154</v>
      </c>
      <c r="AL2390" s="8" t="s">
        <v>15846</v>
      </c>
      <c r="AM2390" s="8" t="s">
        <v>1379</v>
      </c>
      <c r="AN2390" s="8" t="s">
        <v>15856</v>
      </c>
      <c r="AO2390" s="8" t="s">
        <v>15857</v>
      </c>
      <c r="AP2390" s="14" t="s">
        <v>15845</v>
      </c>
      <c r="AQ2390" s="11">
        <v>5056.0</v>
      </c>
    </row>
    <row r="2391">
      <c r="A2391" s="8" t="str">
        <f t="shared" si="1"/>
        <v>Brady Bonsall</v>
      </c>
      <c r="B2391" s="51" t="s">
        <v>15839</v>
      </c>
      <c r="C2391" s="8" t="s">
        <v>14559</v>
      </c>
      <c r="D2391" s="9" t="s">
        <v>6716</v>
      </c>
      <c r="E2391" s="8" t="s">
        <v>14377</v>
      </c>
      <c r="F2391" s="8" t="s">
        <v>3309</v>
      </c>
      <c r="G2391" s="51" t="s">
        <v>12642</v>
      </c>
      <c r="H2391" s="8" t="s">
        <v>15851</v>
      </c>
      <c r="I2391" s="8" t="s">
        <v>49</v>
      </c>
      <c r="J2391" s="10">
        <v>3.48</v>
      </c>
      <c r="K2391" s="13" t="s">
        <v>15840</v>
      </c>
      <c r="L2391" s="8"/>
      <c r="M2391" s="8"/>
      <c r="N2391" s="51" t="s">
        <v>15858</v>
      </c>
      <c r="O2391" s="51" t="s">
        <v>52</v>
      </c>
      <c r="P2391" s="51"/>
      <c r="Q2391" s="51"/>
      <c r="R2391" s="51" t="s">
        <v>9321</v>
      </c>
      <c r="S2391" s="51" t="s">
        <v>15842</v>
      </c>
      <c r="T2391" s="11" t="str">
        <f t="shared" si="2"/>
        <v>Brady Bonsall</v>
      </c>
      <c r="U2391" s="51" t="s">
        <v>55</v>
      </c>
      <c r="V2391" s="51" t="s">
        <v>15859</v>
      </c>
      <c r="W2391" s="51" t="s">
        <v>15860</v>
      </c>
      <c r="X2391" s="51" t="s">
        <v>15843</v>
      </c>
      <c r="Y2391" s="12" t="s">
        <v>15861</v>
      </c>
      <c r="Z2391" s="12" t="s">
        <v>15855</v>
      </c>
      <c r="AA2391" s="12" t="s">
        <v>15862</v>
      </c>
      <c r="AB2391" s="12" t="s">
        <v>7190</v>
      </c>
      <c r="AC2391" s="8" t="s">
        <v>60</v>
      </c>
      <c r="AD2391" s="8" t="s">
        <v>60</v>
      </c>
      <c r="AE2391" s="8" t="s">
        <v>15844</v>
      </c>
      <c r="AF2391" s="8" t="s">
        <v>15845</v>
      </c>
      <c r="AG2391" s="8" t="s">
        <v>6729</v>
      </c>
      <c r="AH2391" s="8" t="s">
        <v>232</v>
      </c>
      <c r="AI2391" s="8" t="s">
        <v>66</v>
      </c>
      <c r="AJ2391" s="8"/>
      <c r="AK2391" s="8" t="s">
        <v>10154</v>
      </c>
      <c r="AL2391" s="8" t="s">
        <v>15846</v>
      </c>
      <c r="AM2391" s="8" t="s">
        <v>1379</v>
      </c>
      <c r="AN2391" s="8" t="s">
        <v>15856</v>
      </c>
      <c r="AO2391" s="8" t="s">
        <v>15857</v>
      </c>
      <c r="AP2391" s="14" t="s">
        <v>15845</v>
      </c>
      <c r="AQ2391" s="11">
        <v>5056.0</v>
      </c>
    </row>
    <row r="2392">
      <c r="A2392" s="8" t="str">
        <f t="shared" si="1"/>
        <v>Brayden Sorensen</v>
      </c>
      <c r="B2392" s="51" t="s">
        <v>15839</v>
      </c>
      <c r="C2392" s="8" t="s">
        <v>14559</v>
      </c>
      <c r="D2392" s="9" t="s">
        <v>6716</v>
      </c>
      <c r="E2392" s="8" t="s">
        <v>14377</v>
      </c>
      <c r="F2392" s="8" t="s">
        <v>3309</v>
      </c>
      <c r="G2392" s="51" t="s">
        <v>12642</v>
      </c>
      <c r="H2392" s="8" t="s">
        <v>15851</v>
      </c>
      <c r="I2392" s="8" t="s">
        <v>49</v>
      </c>
      <c r="J2392" s="10">
        <v>3.48</v>
      </c>
      <c r="K2392" s="8" t="s">
        <v>15840</v>
      </c>
      <c r="L2392" s="8"/>
      <c r="M2392" s="8"/>
      <c r="N2392" s="51" t="s">
        <v>15863</v>
      </c>
      <c r="O2392" s="51" t="s">
        <v>52</v>
      </c>
      <c r="P2392" s="51" t="s">
        <v>15864</v>
      </c>
      <c r="Q2392" s="51"/>
      <c r="R2392" s="51" t="s">
        <v>15865</v>
      </c>
      <c r="S2392" s="51" t="s">
        <v>15866</v>
      </c>
      <c r="T2392" s="11" t="str">
        <f t="shared" si="2"/>
        <v>Brayden Sorensen</v>
      </c>
      <c r="U2392" s="51" t="s">
        <v>80</v>
      </c>
      <c r="V2392" s="51" t="s">
        <v>15867</v>
      </c>
      <c r="W2392" s="51" t="s">
        <v>15860</v>
      </c>
      <c r="X2392" s="51" t="s">
        <v>15843</v>
      </c>
      <c r="Y2392" s="56" t="s">
        <v>15868</v>
      </c>
      <c r="Z2392" s="56" t="s">
        <v>15855</v>
      </c>
      <c r="AA2392" s="51" t="s">
        <v>60</v>
      </c>
      <c r="AB2392" s="56" t="s">
        <v>15869</v>
      </c>
      <c r="AC2392" s="56" t="s">
        <v>15870</v>
      </c>
      <c r="AD2392" s="56" t="s">
        <v>15871</v>
      </c>
      <c r="AE2392" s="51" t="s">
        <v>15844</v>
      </c>
      <c r="AF2392" s="8" t="s">
        <v>15845</v>
      </c>
      <c r="AG2392" s="8" t="s">
        <v>6729</v>
      </c>
      <c r="AH2392" s="8" t="s">
        <v>232</v>
      </c>
      <c r="AI2392" s="8" t="s">
        <v>66</v>
      </c>
      <c r="AJ2392" s="8"/>
      <c r="AK2392" s="8" t="s">
        <v>10154</v>
      </c>
      <c r="AL2392" s="8" t="s">
        <v>15846</v>
      </c>
      <c r="AM2392" s="8" t="s">
        <v>1379</v>
      </c>
      <c r="AN2392" s="8" t="s">
        <v>15856</v>
      </c>
      <c r="AO2392" s="8" t="s">
        <v>15872</v>
      </c>
      <c r="AP2392" s="29" t="s">
        <v>15845</v>
      </c>
      <c r="AQ2392" s="11">
        <v>5056.0</v>
      </c>
    </row>
    <row r="2393">
      <c r="A2393" s="8" t="str">
        <f t="shared" si="1"/>
        <v>J.R. Blackwood</v>
      </c>
      <c r="B2393" s="51" t="s">
        <v>15839</v>
      </c>
      <c r="C2393" s="8" t="s">
        <v>14559</v>
      </c>
      <c r="D2393" s="9" t="s">
        <v>6716</v>
      </c>
      <c r="E2393" s="8" t="s">
        <v>14377</v>
      </c>
      <c r="F2393" s="8" t="s">
        <v>3309</v>
      </c>
      <c r="G2393" s="51" t="s">
        <v>12642</v>
      </c>
      <c r="H2393" s="8" t="s">
        <v>15851</v>
      </c>
      <c r="I2393" s="8" t="s">
        <v>49</v>
      </c>
      <c r="J2393" s="10">
        <v>3.48</v>
      </c>
      <c r="K2393" s="13" t="s">
        <v>15840</v>
      </c>
      <c r="L2393" s="8"/>
      <c r="M2393" s="8"/>
      <c r="N2393" s="51" t="s">
        <v>15873</v>
      </c>
      <c r="O2393" s="57" t="s">
        <v>52</v>
      </c>
      <c r="P2393" s="51"/>
      <c r="Q2393" s="51"/>
      <c r="R2393" s="57" t="s">
        <v>15874</v>
      </c>
      <c r="S2393" s="57" t="s">
        <v>15875</v>
      </c>
      <c r="T2393" s="11" t="str">
        <f t="shared" si="2"/>
        <v>J.R. Blackwood</v>
      </c>
      <c r="U2393" s="51" t="s">
        <v>80</v>
      </c>
      <c r="V2393" s="51" t="s">
        <v>15876</v>
      </c>
      <c r="W2393" s="51" t="s">
        <v>15860</v>
      </c>
      <c r="X2393" s="51" t="s">
        <v>15843</v>
      </c>
      <c r="Y2393" s="56" t="s">
        <v>15877</v>
      </c>
      <c r="Z2393" s="56" t="s">
        <v>15855</v>
      </c>
      <c r="AA2393" s="51" t="s">
        <v>60</v>
      </c>
      <c r="AB2393" s="56" t="s">
        <v>15869</v>
      </c>
      <c r="AC2393" s="51" t="s">
        <v>60</v>
      </c>
      <c r="AD2393" s="56" t="s">
        <v>15871</v>
      </c>
      <c r="AE2393" s="51" t="s">
        <v>15844</v>
      </c>
      <c r="AF2393" s="8" t="s">
        <v>15845</v>
      </c>
      <c r="AG2393" s="8" t="s">
        <v>6729</v>
      </c>
      <c r="AH2393" s="8" t="s">
        <v>232</v>
      </c>
      <c r="AI2393" s="8" t="s">
        <v>66</v>
      </c>
      <c r="AJ2393" s="8"/>
      <c r="AK2393" s="13" t="s">
        <v>10154</v>
      </c>
      <c r="AL2393" s="13" t="s">
        <v>15846</v>
      </c>
      <c r="AM2393" s="13" t="s">
        <v>1379</v>
      </c>
      <c r="AN2393" s="8" t="s">
        <v>15856</v>
      </c>
      <c r="AO2393" s="8" t="s">
        <v>15872</v>
      </c>
      <c r="AP2393" s="29" t="s">
        <v>15845</v>
      </c>
      <c r="AQ2393" s="11">
        <v>5056.0</v>
      </c>
    </row>
    <row r="2394">
      <c r="A2394" s="8" t="str">
        <f t="shared" si="1"/>
        <v>Dane Tobey</v>
      </c>
      <c r="B2394" s="51" t="s">
        <v>15839</v>
      </c>
      <c r="C2394" s="8" t="s">
        <v>14559</v>
      </c>
      <c r="D2394" s="9" t="s">
        <v>6716</v>
      </c>
      <c r="E2394" s="8" t="s">
        <v>14377</v>
      </c>
      <c r="F2394" s="8" t="s">
        <v>3309</v>
      </c>
      <c r="G2394" s="51" t="s">
        <v>12642</v>
      </c>
      <c r="H2394" s="8" t="s">
        <v>15851</v>
      </c>
      <c r="I2394" s="8" t="s">
        <v>49</v>
      </c>
      <c r="J2394" s="10">
        <v>3.48</v>
      </c>
      <c r="K2394" s="13" t="s">
        <v>15840</v>
      </c>
      <c r="L2394" s="8"/>
      <c r="M2394" s="8"/>
      <c r="N2394" s="51" t="s">
        <v>15878</v>
      </c>
      <c r="O2394" s="51" t="s">
        <v>52</v>
      </c>
      <c r="P2394" s="51"/>
      <c r="Q2394" s="51"/>
      <c r="R2394" s="51" t="s">
        <v>15879</v>
      </c>
      <c r="S2394" s="51" t="s">
        <v>15880</v>
      </c>
      <c r="T2394" s="11" t="str">
        <f t="shared" si="2"/>
        <v>Dane Tobey</v>
      </c>
      <c r="U2394" s="51" t="s">
        <v>80</v>
      </c>
      <c r="V2394" s="51" t="s">
        <v>15881</v>
      </c>
      <c r="W2394" s="51" t="s">
        <v>15882</v>
      </c>
      <c r="X2394" s="51" t="s">
        <v>15843</v>
      </c>
      <c r="Y2394" s="8" t="s">
        <v>60</v>
      </c>
      <c r="Z2394" s="12" t="s">
        <v>15855</v>
      </c>
      <c r="AA2394" s="12" t="s">
        <v>15883</v>
      </c>
      <c r="AB2394" s="12" t="s">
        <v>7190</v>
      </c>
      <c r="AC2394" s="12" t="s">
        <v>15884</v>
      </c>
      <c r="AD2394" s="8" t="s">
        <v>60</v>
      </c>
      <c r="AE2394" s="8" t="s">
        <v>15844</v>
      </c>
      <c r="AF2394" s="8" t="s">
        <v>15845</v>
      </c>
      <c r="AG2394" s="8" t="s">
        <v>6729</v>
      </c>
      <c r="AH2394" s="8" t="s">
        <v>232</v>
      </c>
      <c r="AI2394" s="8" t="s">
        <v>66</v>
      </c>
      <c r="AJ2394" s="8"/>
      <c r="AK2394" s="8" t="s">
        <v>10154</v>
      </c>
      <c r="AL2394" s="8" t="s">
        <v>15846</v>
      </c>
      <c r="AM2394" s="8" t="s">
        <v>1379</v>
      </c>
      <c r="AN2394" s="8" t="s">
        <v>15856</v>
      </c>
      <c r="AO2394" s="8" t="s">
        <v>15857</v>
      </c>
      <c r="AP2394" s="14" t="s">
        <v>15845</v>
      </c>
      <c r="AQ2394" s="11">
        <v>5056.0</v>
      </c>
    </row>
    <row r="2395">
      <c r="A2395" s="8" t="str">
        <f t="shared" si="1"/>
        <v>Volunteer AC Wes has been removed. </v>
      </c>
      <c r="B2395" s="51" t="s">
        <v>15839</v>
      </c>
      <c r="C2395" s="8" t="s">
        <v>14559</v>
      </c>
      <c r="D2395" s="9" t="s">
        <v>6716</v>
      </c>
      <c r="E2395" s="8" t="s">
        <v>14377</v>
      </c>
      <c r="F2395" s="8" t="s">
        <v>3309</v>
      </c>
      <c r="G2395" s="51" t="s">
        <v>12642</v>
      </c>
      <c r="H2395" s="8" t="s">
        <v>15851</v>
      </c>
      <c r="I2395" s="8" t="s">
        <v>49</v>
      </c>
      <c r="J2395" s="10">
        <v>3.48</v>
      </c>
      <c r="K2395" s="8" t="s">
        <v>15840</v>
      </c>
      <c r="L2395" s="8"/>
      <c r="M2395" s="8"/>
      <c r="N2395" s="51" t="s">
        <v>15885</v>
      </c>
      <c r="O2395" s="51" t="s">
        <v>52</v>
      </c>
      <c r="P2395" s="51"/>
      <c r="Q2395" s="51" t="s">
        <v>277</v>
      </c>
      <c r="R2395" s="51" t="s">
        <v>15886</v>
      </c>
      <c r="S2395" s="51"/>
      <c r="T2395" s="11" t="str">
        <f t="shared" si="2"/>
        <v>Volunteer AC Wes has been removed. </v>
      </c>
      <c r="U2395" s="51"/>
      <c r="V2395" s="51"/>
      <c r="W2395" s="51"/>
      <c r="X2395" s="51" t="s">
        <v>15843</v>
      </c>
      <c r="Y2395" s="56" t="s">
        <v>15887</v>
      </c>
      <c r="Z2395" s="56" t="s">
        <v>15855</v>
      </c>
      <c r="AA2395" s="51" t="s">
        <v>60</v>
      </c>
      <c r="AB2395" s="56" t="s">
        <v>15869</v>
      </c>
      <c r="AC2395" s="51" t="s">
        <v>60</v>
      </c>
      <c r="AD2395" s="56" t="s">
        <v>15871</v>
      </c>
      <c r="AE2395" s="51" t="s">
        <v>15844</v>
      </c>
      <c r="AF2395" s="8" t="s">
        <v>15845</v>
      </c>
      <c r="AG2395" s="8" t="s">
        <v>6729</v>
      </c>
      <c r="AH2395" s="8" t="s">
        <v>232</v>
      </c>
      <c r="AI2395" s="8" t="s">
        <v>66</v>
      </c>
      <c r="AJ2395" s="8"/>
      <c r="AK2395" s="8" t="s">
        <v>10154</v>
      </c>
      <c r="AL2395" s="8" t="s">
        <v>15846</v>
      </c>
      <c r="AM2395" s="8" t="s">
        <v>1379</v>
      </c>
      <c r="AN2395" s="8" t="s">
        <v>15856</v>
      </c>
      <c r="AO2395" s="8" t="s">
        <v>15872</v>
      </c>
      <c r="AP2395" s="29" t="s">
        <v>15845</v>
      </c>
      <c r="AQ2395" s="11">
        <v>5056.0</v>
      </c>
    </row>
    <row r="2396">
      <c r="A2396" s="8" t="str">
        <f t="shared" si="1"/>
        <v>AC Lonny has been removed. </v>
      </c>
      <c r="B2396" s="51" t="s">
        <v>15839</v>
      </c>
      <c r="C2396" s="8" t="s">
        <v>14559</v>
      </c>
      <c r="D2396" s="9" t="s">
        <v>6716</v>
      </c>
      <c r="E2396" s="8" t="s">
        <v>14377</v>
      </c>
      <c r="F2396" s="8" t="s">
        <v>3309</v>
      </c>
      <c r="G2396" s="51" t="s">
        <v>12642</v>
      </c>
      <c r="H2396" s="8" t="s">
        <v>15851</v>
      </c>
      <c r="I2396" s="8" t="s">
        <v>49</v>
      </c>
      <c r="J2396" s="10">
        <v>3.48</v>
      </c>
      <c r="K2396" s="13" t="s">
        <v>15840</v>
      </c>
      <c r="L2396" s="8"/>
      <c r="M2396" s="8"/>
      <c r="N2396" s="51" t="s">
        <v>15888</v>
      </c>
      <c r="O2396" s="51" t="s">
        <v>52</v>
      </c>
      <c r="P2396" s="51"/>
      <c r="Q2396" s="51" t="s">
        <v>277</v>
      </c>
      <c r="R2396" s="51" t="s">
        <v>15889</v>
      </c>
      <c r="S2396" s="51"/>
      <c r="T2396" s="11" t="str">
        <f t="shared" si="2"/>
        <v>AC Lonny has been removed. </v>
      </c>
      <c r="U2396" s="51"/>
      <c r="V2396" s="51"/>
      <c r="W2396" s="51"/>
      <c r="X2396" s="51" t="s">
        <v>15843</v>
      </c>
      <c r="Y2396" s="8" t="s">
        <v>60</v>
      </c>
      <c r="Z2396" s="12" t="s">
        <v>15855</v>
      </c>
      <c r="AA2396" s="8" t="s">
        <v>60</v>
      </c>
      <c r="AB2396" s="12" t="s">
        <v>7190</v>
      </c>
      <c r="AC2396" s="8" t="s">
        <v>60</v>
      </c>
      <c r="AD2396" s="8" t="s">
        <v>60</v>
      </c>
      <c r="AE2396" s="8" t="s">
        <v>15844</v>
      </c>
      <c r="AF2396" s="8" t="s">
        <v>15845</v>
      </c>
      <c r="AG2396" s="8" t="s">
        <v>6729</v>
      </c>
      <c r="AH2396" s="8" t="s">
        <v>232</v>
      </c>
      <c r="AI2396" s="8" t="s">
        <v>66</v>
      </c>
      <c r="AJ2396" s="8"/>
      <c r="AK2396" s="8" t="s">
        <v>10154</v>
      </c>
      <c r="AL2396" s="8" t="s">
        <v>15846</v>
      </c>
      <c r="AM2396" s="8" t="s">
        <v>1379</v>
      </c>
      <c r="AN2396" s="8" t="s">
        <v>15856</v>
      </c>
      <c r="AO2396" s="8" t="s">
        <v>15857</v>
      </c>
      <c r="AP2396" s="14" t="s">
        <v>15845</v>
      </c>
      <c r="AQ2396" s="11">
        <v>5056.0</v>
      </c>
    </row>
    <row r="2397">
      <c r="A2397" s="8" t="str">
        <f t="shared" si="1"/>
        <v>Volunteer AC Destiny has been removed. </v>
      </c>
      <c r="B2397" s="51" t="s">
        <v>15839</v>
      </c>
      <c r="C2397" s="8" t="s">
        <v>14559</v>
      </c>
      <c r="D2397" s="9" t="s">
        <v>6716</v>
      </c>
      <c r="E2397" s="8" t="s">
        <v>14377</v>
      </c>
      <c r="F2397" s="8" t="s">
        <v>3309</v>
      </c>
      <c r="G2397" s="8" t="s">
        <v>12642</v>
      </c>
      <c r="H2397" s="8" t="s">
        <v>15851</v>
      </c>
      <c r="I2397" s="8" t="s">
        <v>49</v>
      </c>
      <c r="J2397" s="10">
        <v>3.48</v>
      </c>
      <c r="K2397" s="8" t="s">
        <v>15840</v>
      </c>
      <c r="L2397" s="8"/>
      <c r="M2397" s="8"/>
      <c r="N2397" s="8" t="s">
        <v>15890</v>
      </c>
      <c r="O2397" s="8" t="s">
        <v>52</v>
      </c>
      <c r="P2397" s="51"/>
      <c r="Q2397" s="51" t="s">
        <v>277</v>
      </c>
      <c r="R2397" s="13" t="s">
        <v>15891</v>
      </c>
      <c r="S2397" s="8"/>
      <c r="T2397" s="11" t="str">
        <f t="shared" si="2"/>
        <v>Volunteer AC Destiny has been removed. </v>
      </c>
      <c r="U2397" s="8"/>
      <c r="V2397" s="51"/>
      <c r="W2397" s="8"/>
      <c r="X2397" s="51" t="s">
        <v>15843</v>
      </c>
      <c r="Y2397" s="51" t="s">
        <v>60</v>
      </c>
      <c r="Z2397" s="56" t="s">
        <v>15855</v>
      </c>
      <c r="AA2397" s="51" t="s">
        <v>60</v>
      </c>
      <c r="AB2397" s="56" t="s">
        <v>15869</v>
      </c>
      <c r="AC2397" s="51" t="s">
        <v>60</v>
      </c>
      <c r="AD2397" s="56" t="s">
        <v>15871</v>
      </c>
      <c r="AE2397" s="8" t="s">
        <v>15844</v>
      </c>
      <c r="AF2397" s="8" t="s">
        <v>15845</v>
      </c>
      <c r="AG2397" s="8" t="s">
        <v>6729</v>
      </c>
      <c r="AH2397" s="8" t="s">
        <v>232</v>
      </c>
      <c r="AI2397" s="8" t="s">
        <v>66</v>
      </c>
      <c r="AJ2397" s="8"/>
      <c r="AK2397" s="8" t="s">
        <v>10154</v>
      </c>
      <c r="AL2397" s="8" t="s">
        <v>15846</v>
      </c>
      <c r="AM2397" s="8" t="s">
        <v>1379</v>
      </c>
      <c r="AN2397" s="8" t="s">
        <v>15856</v>
      </c>
      <c r="AO2397" s="8" t="s">
        <v>15872</v>
      </c>
      <c r="AP2397" s="29" t="s">
        <v>15845</v>
      </c>
      <c r="AQ2397" s="11">
        <v>5056.0</v>
      </c>
    </row>
    <row r="2398">
      <c r="A2398" s="8" t="str">
        <f t="shared" si="1"/>
        <v>Marlon Brink</v>
      </c>
      <c r="B2398" s="51" t="s">
        <v>15892</v>
      </c>
      <c r="C2398" s="8" t="s">
        <v>15135</v>
      </c>
      <c r="D2398" s="9" t="s">
        <v>6716</v>
      </c>
      <c r="E2398" s="8" t="s">
        <v>2103</v>
      </c>
      <c r="F2398" s="8" t="s">
        <v>3309</v>
      </c>
      <c r="G2398" s="51" t="s">
        <v>12642</v>
      </c>
      <c r="H2398" s="8" t="s">
        <v>15893</v>
      </c>
      <c r="I2398" s="8" t="s">
        <v>49</v>
      </c>
      <c r="J2398" s="10">
        <v>3.36</v>
      </c>
      <c r="K2398" s="13" t="s">
        <v>15894</v>
      </c>
      <c r="L2398" s="8"/>
      <c r="M2398" s="8"/>
      <c r="N2398" s="51" t="s">
        <v>15895</v>
      </c>
      <c r="O2398" s="51" t="s">
        <v>52</v>
      </c>
      <c r="P2398" s="51"/>
      <c r="Q2398" s="51"/>
      <c r="R2398" s="51" t="s">
        <v>15896</v>
      </c>
      <c r="S2398" s="51" t="s">
        <v>15897</v>
      </c>
      <c r="T2398" s="11" t="str">
        <f t="shared" si="2"/>
        <v>Marlon Brink</v>
      </c>
      <c r="U2398" s="51" t="s">
        <v>55</v>
      </c>
      <c r="V2398" s="51" t="s">
        <v>15898</v>
      </c>
      <c r="W2398" s="51" t="s">
        <v>15899</v>
      </c>
      <c r="X2398" s="51" t="s">
        <v>15900</v>
      </c>
      <c r="Y2398" s="12" t="s">
        <v>15901</v>
      </c>
      <c r="Z2398" s="12" t="s">
        <v>15902</v>
      </c>
      <c r="AA2398" s="12" t="s">
        <v>15903</v>
      </c>
      <c r="AB2398" s="12" t="s">
        <v>15904</v>
      </c>
      <c r="AC2398" s="8" t="s">
        <v>60</v>
      </c>
      <c r="AD2398" s="8" t="s">
        <v>60</v>
      </c>
      <c r="AE2398" s="8"/>
      <c r="AF2398" s="8" t="s">
        <v>15905</v>
      </c>
      <c r="AG2398" s="8" t="s">
        <v>6729</v>
      </c>
      <c r="AH2398" s="8" t="s">
        <v>4581</v>
      </c>
      <c r="AI2398" s="8" t="s">
        <v>66</v>
      </c>
      <c r="AJ2398" s="8"/>
      <c r="AK2398" s="8"/>
      <c r="AL2398" s="8"/>
      <c r="AM2398" s="8"/>
      <c r="AN2398" s="8" t="s">
        <v>15906</v>
      </c>
      <c r="AO2398" s="8" t="s">
        <v>15907</v>
      </c>
      <c r="AP2398" s="29" t="s">
        <v>15905</v>
      </c>
      <c r="AQ2398" s="11">
        <v>17220.0</v>
      </c>
    </row>
    <row r="2399">
      <c r="A2399" s="8" t="str">
        <f t="shared" si="1"/>
        <v>Carly Fehringer</v>
      </c>
      <c r="B2399" s="51" t="s">
        <v>15892</v>
      </c>
      <c r="C2399" s="8" t="s">
        <v>15135</v>
      </c>
      <c r="D2399" s="9" t="s">
        <v>6716</v>
      </c>
      <c r="E2399" s="8" t="s">
        <v>2103</v>
      </c>
      <c r="F2399" s="8" t="s">
        <v>3309</v>
      </c>
      <c r="G2399" s="51" t="s">
        <v>12642</v>
      </c>
      <c r="H2399" s="8" t="s">
        <v>15893</v>
      </c>
      <c r="I2399" s="8" t="s">
        <v>49</v>
      </c>
      <c r="J2399" s="10">
        <v>3.36</v>
      </c>
      <c r="K2399" s="13" t="s">
        <v>15894</v>
      </c>
      <c r="L2399" s="8"/>
      <c r="M2399" s="8"/>
      <c r="N2399" s="51" t="s">
        <v>15908</v>
      </c>
      <c r="O2399" s="51" t="s">
        <v>52</v>
      </c>
      <c r="P2399" s="51"/>
      <c r="Q2399" s="51"/>
      <c r="R2399" s="51" t="s">
        <v>15909</v>
      </c>
      <c r="S2399" s="51" t="s">
        <v>15910</v>
      </c>
      <c r="T2399" s="11" t="str">
        <f t="shared" si="2"/>
        <v>Carly Fehringer</v>
      </c>
      <c r="U2399" s="51" t="s">
        <v>160</v>
      </c>
      <c r="V2399" s="51" t="s">
        <v>15911</v>
      </c>
      <c r="W2399" s="51" t="s">
        <v>15899</v>
      </c>
      <c r="X2399" s="51" t="s">
        <v>15900</v>
      </c>
      <c r="Y2399" s="12" t="s">
        <v>15912</v>
      </c>
      <c r="Z2399" s="12" t="s">
        <v>15902</v>
      </c>
      <c r="AA2399" s="8" t="s">
        <v>60</v>
      </c>
      <c r="AB2399" s="12" t="s">
        <v>15904</v>
      </c>
      <c r="AC2399" s="8" t="s">
        <v>60</v>
      </c>
      <c r="AD2399" s="8" t="s">
        <v>60</v>
      </c>
      <c r="AE2399" s="8"/>
      <c r="AF2399" s="8" t="s">
        <v>15905</v>
      </c>
      <c r="AG2399" s="8" t="s">
        <v>6729</v>
      </c>
      <c r="AH2399" s="8" t="s">
        <v>4581</v>
      </c>
      <c r="AI2399" s="8" t="s">
        <v>66</v>
      </c>
      <c r="AJ2399" s="8"/>
      <c r="AK2399" s="8"/>
      <c r="AL2399" s="8"/>
      <c r="AM2399" s="8"/>
      <c r="AN2399" s="8" t="s">
        <v>15906</v>
      </c>
      <c r="AO2399" s="8" t="s">
        <v>15907</v>
      </c>
      <c r="AP2399" s="29" t="s">
        <v>15905</v>
      </c>
      <c r="AQ2399" s="11">
        <v>17220.0</v>
      </c>
    </row>
    <row r="2400">
      <c r="A2400" s="8" t="str">
        <f t="shared" si="1"/>
        <v>Travis Kamm</v>
      </c>
      <c r="B2400" s="51" t="s">
        <v>15892</v>
      </c>
      <c r="C2400" s="8" t="s">
        <v>15135</v>
      </c>
      <c r="D2400" s="9" t="s">
        <v>6716</v>
      </c>
      <c r="E2400" s="8" t="s">
        <v>2103</v>
      </c>
      <c r="F2400" s="8" t="s">
        <v>3309</v>
      </c>
      <c r="G2400" s="51" t="s">
        <v>12642</v>
      </c>
      <c r="H2400" s="8" t="s">
        <v>15893</v>
      </c>
      <c r="I2400" s="8" t="s">
        <v>49</v>
      </c>
      <c r="J2400" s="10">
        <v>3.36</v>
      </c>
      <c r="K2400" s="13" t="s">
        <v>15894</v>
      </c>
      <c r="L2400" s="8"/>
      <c r="M2400" s="8"/>
      <c r="N2400" s="51" t="s">
        <v>15913</v>
      </c>
      <c r="O2400" s="51" t="s">
        <v>52</v>
      </c>
      <c r="P2400" s="51"/>
      <c r="Q2400" s="51"/>
      <c r="R2400" s="51" t="s">
        <v>4317</v>
      </c>
      <c r="S2400" s="51" t="s">
        <v>15914</v>
      </c>
      <c r="T2400" s="11" t="str">
        <f t="shared" si="2"/>
        <v>Travis Kamm</v>
      </c>
      <c r="U2400" s="51" t="s">
        <v>1680</v>
      </c>
      <c r="V2400" s="51" t="s">
        <v>15915</v>
      </c>
      <c r="W2400" s="51" t="s">
        <v>15899</v>
      </c>
      <c r="X2400" s="51" t="s">
        <v>15900</v>
      </c>
      <c r="Y2400" s="12" t="s">
        <v>15916</v>
      </c>
      <c r="Z2400" s="12" t="s">
        <v>15902</v>
      </c>
      <c r="AA2400" s="8" t="s">
        <v>60</v>
      </c>
      <c r="AB2400" s="12" t="s">
        <v>15904</v>
      </c>
      <c r="AC2400" s="8" t="s">
        <v>60</v>
      </c>
      <c r="AD2400" s="8" t="s">
        <v>60</v>
      </c>
      <c r="AE2400" s="8"/>
      <c r="AF2400" s="8" t="s">
        <v>15905</v>
      </c>
      <c r="AG2400" s="8" t="s">
        <v>6729</v>
      </c>
      <c r="AH2400" s="8" t="s">
        <v>4581</v>
      </c>
      <c r="AI2400" s="8" t="s">
        <v>66</v>
      </c>
      <c r="AJ2400" s="8"/>
      <c r="AK2400" s="8"/>
      <c r="AL2400" s="8"/>
      <c r="AM2400" s="8"/>
      <c r="AN2400" s="8" t="s">
        <v>15906</v>
      </c>
      <c r="AO2400" s="8" t="s">
        <v>15907</v>
      </c>
      <c r="AP2400" s="29" t="s">
        <v>15905</v>
      </c>
      <c r="AQ2400" s="11">
        <v>17220.0</v>
      </c>
    </row>
    <row r="2401">
      <c r="A2401" s="8" t="str">
        <f t="shared" si="1"/>
        <v>Preston Davis</v>
      </c>
      <c r="B2401" s="51" t="s">
        <v>15892</v>
      </c>
      <c r="C2401" s="8" t="s">
        <v>15135</v>
      </c>
      <c r="D2401" s="9" t="s">
        <v>6716</v>
      </c>
      <c r="E2401" s="8" t="s">
        <v>2103</v>
      </c>
      <c r="F2401" s="8" t="s">
        <v>3309</v>
      </c>
      <c r="G2401" s="51" t="s">
        <v>12642</v>
      </c>
      <c r="H2401" s="13" t="s">
        <v>15893</v>
      </c>
      <c r="I2401" s="8" t="s">
        <v>49</v>
      </c>
      <c r="J2401" s="10">
        <v>3.36</v>
      </c>
      <c r="K2401" s="13" t="s">
        <v>15894</v>
      </c>
      <c r="L2401" s="8"/>
      <c r="M2401" s="8"/>
      <c r="N2401" s="51" t="s">
        <v>15917</v>
      </c>
      <c r="O2401" s="51" t="s">
        <v>52</v>
      </c>
      <c r="P2401" s="51"/>
      <c r="Q2401" s="51"/>
      <c r="R2401" s="51" t="s">
        <v>6235</v>
      </c>
      <c r="S2401" s="51" t="s">
        <v>310</v>
      </c>
      <c r="T2401" s="11" t="str">
        <f t="shared" si="2"/>
        <v>Preston Davis</v>
      </c>
      <c r="U2401" s="51" t="s">
        <v>80</v>
      </c>
      <c r="V2401" s="51" t="s">
        <v>15918</v>
      </c>
      <c r="W2401" s="51" t="s">
        <v>15899</v>
      </c>
      <c r="X2401" s="51" t="s">
        <v>15900</v>
      </c>
      <c r="Y2401" s="8" t="s">
        <v>60</v>
      </c>
      <c r="Z2401" s="12" t="s">
        <v>15902</v>
      </c>
      <c r="AA2401" s="12" t="s">
        <v>15919</v>
      </c>
      <c r="AB2401" s="12" t="s">
        <v>15904</v>
      </c>
      <c r="AC2401" s="12" t="s">
        <v>15920</v>
      </c>
      <c r="AD2401" s="12" t="s">
        <v>15921</v>
      </c>
      <c r="AE2401" s="8"/>
      <c r="AF2401" s="8" t="s">
        <v>15905</v>
      </c>
      <c r="AG2401" s="8" t="s">
        <v>6729</v>
      </c>
      <c r="AH2401" s="8" t="s">
        <v>4581</v>
      </c>
      <c r="AI2401" s="8" t="s">
        <v>66</v>
      </c>
      <c r="AJ2401" s="8"/>
      <c r="AK2401" s="8"/>
      <c r="AL2401" s="8"/>
      <c r="AM2401" s="8"/>
      <c r="AN2401" s="8" t="s">
        <v>15906</v>
      </c>
      <c r="AO2401" s="8" t="s">
        <v>15907</v>
      </c>
      <c r="AP2401" s="29" t="s">
        <v>15905</v>
      </c>
      <c r="AQ2401" s="11">
        <v>17220.0</v>
      </c>
    </row>
    <row r="2402">
      <c r="A2402" s="8" t="str">
        <f t="shared" si="1"/>
        <v>Liam Murphy</v>
      </c>
      <c r="B2402" s="51" t="s">
        <v>15922</v>
      </c>
      <c r="C2402" s="51" t="s">
        <v>7465</v>
      </c>
      <c r="D2402" s="9" t="s">
        <v>6801</v>
      </c>
      <c r="E2402" s="8" t="s">
        <v>15923</v>
      </c>
      <c r="F2402" s="8" t="s">
        <v>2136</v>
      </c>
      <c r="G2402" s="51" t="s">
        <v>12642</v>
      </c>
      <c r="H2402" s="57" t="s">
        <v>15924</v>
      </c>
      <c r="I2402" s="59" t="s">
        <v>49</v>
      </c>
      <c r="J2402" s="60">
        <v>2.91</v>
      </c>
      <c r="K2402" s="51" t="s">
        <v>15925</v>
      </c>
      <c r="L2402" s="51"/>
      <c r="M2402" s="51"/>
      <c r="N2402" s="51" t="s">
        <v>15926</v>
      </c>
      <c r="O2402" s="51" t="s">
        <v>52</v>
      </c>
      <c r="P2402" s="51" t="s">
        <v>959</v>
      </c>
      <c r="Q2402" s="51"/>
      <c r="R2402" s="51" t="s">
        <v>5558</v>
      </c>
      <c r="S2402" s="51" t="s">
        <v>54</v>
      </c>
      <c r="T2402" s="11" t="str">
        <f t="shared" si="2"/>
        <v>Liam Murphy</v>
      </c>
      <c r="U2402" s="51" t="s">
        <v>55</v>
      </c>
      <c r="V2402" s="51" t="s">
        <v>15927</v>
      </c>
      <c r="W2402" s="51" t="s">
        <v>15928</v>
      </c>
      <c r="X2402" s="51" t="s">
        <v>15929</v>
      </c>
      <c r="Y2402" s="51" t="s">
        <v>60</v>
      </c>
      <c r="Z2402" s="51" t="s">
        <v>60</v>
      </c>
      <c r="AA2402" s="51" t="s">
        <v>60</v>
      </c>
      <c r="AB2402" s="56" t="s">
        <v>15930</v>
      </c>
      <c r="AC2402" s="56" t="s">
        <v>15931</v>
      </c>
      <c r="AD2402" s="56" t="s">
        <v>15932</v>
      </c>
      <c r="AE2402" s="51"/>
      <c r="AF2402" s="8" t="s">
        <v>15933</v>
      </c>
      <c r="AG2402" s="8" t="s">
        <v>6816</v>
      </c>
      <c r="AH2402" s="8" t="s">
        <v>4581</v>
      </c>
      <c r="AI2402" s="8" t="s">
        <v>233</v>
      </c>
      <c r="AJ2402" s="8"/>
      <c r="AK2402" s="59"/>
      <c r="AL2402" s="59"/>
      <c r="AM2402" s="59"/>
      <c r="AN2402" s="59" t="s">
        <v>15934</v>
      </c>
      <c r="AO2402" s="59" t="s">
        <v>15935</v>
      </c>
      <c r="AP2402" s="2" t="s">
        <v>15933</v>
      </c>
      <c r="AQ2402" s="68">
        <v>1763.0</v>
      </c>
    </row>
    <row r="2403">
      <c r="A2403" s="8" t="str">
        <f t="shared" si="1"/>
        <v>Meghan Sheline</v>
      </c>
      <c r="B2403" s="51" t="s">
        <v>15922</v>
      </c>
      <c r="C2403" s="8" t="s">
        <v>7465</v>
      </c>
      <c r="D2403" s="9" t="s">
        <v>6801</v>
      </c>
      <c r="E2403" s="8" t="s">
        <v>15923</v>
      </c>
      <c r="F2403" s="8" t="s">
        <v>2136</v>
      </c>
      <c r="G2403" s="51" t="s">
        <v>12642</v>
      </c>
      <c r="H2403" s="8" t="s">
        <v>15924</v>
      </c>
      <c r="I2403" s="8" t="s">
        <v>49</v>
      </c>
      <c r="J2403" s="31">
        <v>2.91</v>
      </c>
      <c r="K2403" s="13" t="s">
        <v>15925</v>
      </c>
      <c r="L2403" s="8"/>
      <c r="M2403" s="8"/>
      <c r="N2403" s="61" t="s">
        <v>15936</v>
      </c>
      <c r="O2403" s="51" t="s">
        <v>52</v>
      </c>
      <c r="P2403" s="51" t="s">
        <v>207</v>
      </c>
      <c r="Q2403" s="51"/>
      <c r="R2403" s="51" t="s">
        <v>15937</v>
      </c>
      <c r="S2403" s="51" t="s">
        <v>15938</v>
      </c>
      <c r="T2403" s="11" t="str">
        <f t="shared" si="2"/>
        <v>Meghan Sheline</v>
      </c>
      <c r="U2403" s="51" t="s">
        <v>76</v>
      </c>
      <c r="V2403" s="51" t="s">
        <v>15939</v>
      </c>
      <c r="W2403" s="51"/>
      <c r="X2403" s="51" t="s">
        <v>15929</v>
      </c>
      <c r="Y2403" s="8"/>
      <c r="Z2403" s="8"/>
      <c r="AA2403" s="8"/>
      <c r="AB2403" s="8"/>
      <c r="AC2403" s="8"/>
      <c r="AD2403" s="8"/>
      <c r="AE2403" s="8"/>
      <c r="AF2403" s="8" t="s">
        <v>15933</v>
      </c>
      <c r="AG2403" s="8" t="s">
        <v>6816</v>
      </c>
      <c r="AH2403" s="8" t="s">
        <v>4581</v>
      </c>
      <c r="AI2403" s="8" t="s">
        <v>233</v>
      </c>
      <c r="AJ2403" s="8"/>
      <c r="AK2403" s="8"/>
      <c r="AL2403" s="8"/>
      <c r="AM2403" s="8"/>
      <c r="AN2403" s="8" t="s">
        <v>15934</v>
      </c>
      <c r="AO2403" s="8" t="s">
        <v>15940</v>
      </c>
      <c r="AP2403" s="29" t="s">
        <v>15933</v>
      </c>
      <c r="AQ2403" s="32">
        <v>1763.0</v>
      </c>
    </row>
    <row r="2404">
      <c r="A2404" s="8" t="str">
        <f t="shared" si="1"/>
        <v>Connor Everidge</v>
      </c>
      <c r="B2404" s="51" t="s">
        <v>15922</v>
      </c>
      <c r="C2404" s="8" t="s">
        <v>7465</v>
      </c>
      <c r="D2404" s="9" t="s">
        <v>6801</v>
      </c>
      <c r="E2404" s="8" t="s">
        <v>15923</v>
      </c>
      <c r="F2404" s="8" t="s">
        <v>2136</v>
      </c>
      <c r="G2404" s="51" t="s">
        <v>12642</v>
      </c>
      <c r="H2404" s="13" t="s">
        <v>15924</v>
      </c>
      <c r="I2404" s="8" t="s">
        <v>49</v>
      </c>
      <c r="J2404" s="10">
        <v>2.91</v>
      </c>
      <c r="K2404" s="13" t="s">
        <v>15925</v>
      </c>
      <c r="L2404" s="8"/>
      <c r="M2404" s="8"/>
      <c r="N2404" s="51" t="s">
        <v>15941</v>
      </c>
      <c r="O2404" s="8" t="s">
        <v>52</v>
      </c>
      <c r="P2404" s="51"/>
      <c r="Q2404" s="51"/>
      <c r="R2404" s="57" t="s">
        <v>2240</v>
      </c>
      <c r="S2404" s="57" t="s">
        <v>15942</v>
      </c>
      <c r="T2404" s="11" t="str">
        <f t="shared" si="2"/>
        <v>Connor Everidge</v>
      </c>
      <c r="U2404" s="57" t="s">
        <v>160</v>
      </c>
      <c r="V2404" s="57" t="s">
        <v>15943</v>
      </c>
      <c r="W2404" s="51"/>
      <c r="X2404" s="51" t="s">
        <v>15929</v>
      </c>
      <c r="Y2404" s="51" t="s">
        <v>60</v>
      </c>
      <c r="Z2404" s="56" t="s">
        <v>15944</v>
      </c>
      <c r="AA2404" s="51" t="s">
        <v>60</v>
      </c>
      <c r="AB2404" s="51" t="s">
        <v>60</v>
      </c>
      <c r="AC2404" s="56" t="s">
        <v>15945</v>
      </c>
      <c r="AD2404" s="56" t="s">
        <v>15932</v>
      </c>
      <c r="AE2404" s="51"/>
      <c r="AF2404" s="8" t="s">
        <v>15933</v>
      </c>
      <c r="AG2404" s="8" t="s">
        <v>6816</v>
      </c>
      <c r="AH2404" s="8" t="s">
        <v>4581</v>
      </c>
      <c r="AI2404" s="8" t="s">
        <v>233</v>
      </c>
      <c r="AJ2404" s="8"/>
      <c r="AK2404" s="8"/>
      <c r="AL2404" s="8"/>
      <c r="AM2404" s="8"/>
      <c r="AN2404" s="8" t="s">
        <v>15934</v>
      </c>
      <c r="AO2404" s="8" t="s">
        <v>15935</v>
      </c>
      <c r="AP2404" s="29" t="s">
        <v>15933</v>
      </c>
      <c r="AQ2404" s="11">
        <v>1763.0</v>
      </c>
    </row>
    <row r="2405">
      <c r="A2405" s="8" t="str">
        <f t="shared" si="1"/>
        <v>Kyle Williams</v>
      </c>
      <c r="B2405" s="51" t="s">
        <v>15922</v>
      </c>
      <c r="C2405" s="8" t="s">
        <v>7465</v>
      </c>
      <c r="D2405" s="9" t="s">
        <v>6801</v>
      </c>
      <c r="E2405" s="8" t="s">
        <v>15923</v>
      </c>
      <c r="F2405" s="8" t="s">
        <v>2136</v>
      </c>
      <c r="G2405" s="51" t="s">
        <v>12642</v>
      </c>
      <c r="H2405" s="8" t="s">
        <v>15924</v>
      </c>
      <c r="I2405" s="8" t="s">
        <v>49</v>
      </c>
      <c r="J2405" s="10">
        <v>2.91</v>
      </c>
      <c r="K2405" s="13" t="s">
        <v>15925</v>
      </c>
      <c r="L2405" s="8"/>
      <c r="M2405" s="8"/>
      <c r="N2405" s="51" t="s">
        <v>15946</v>
      </c>
      <c r="O2405" s="51" t="s">
        <v>52</v>
      </c>
      <c r="P2405" s="51"/>
      <c r="Q2405" s="51"/>
      <c r="R2405" s="51" t="s">
        <v>1275</v>
      </c>
      <c r="S2405" s="51" t="s">
        <v>1878</v>
      </c>
      <c r="T2405" s="11" t="str">
        <f t="shared" si="2"/>
        <v>Kyle Williams</v>
      </c>
      <c r="U2405" s="51" t="s">
        <v>80</v>
      </c>
      <c r="V2405" s="57" t="s">
        <v>15947</v>
      </c>
      <c r="W2405" s="51"/>
      <c r="X2405" s="51" t="s">
        <v>15929</v>
      </c>
      <c r="Y2405" s="8" t="s">
        <v>60</v>
      </c>
      <c r="Z2405" s="12" t="s">
        <v>15948</v>
      </c>
      <c r="AA2405" s="8" t="s">
        <v>60</v>
      </c>
      <c r="AB2405" s="8" t="s">
        <v>60</v>
      </c>
      <c r="AC2405" s="8" t="s">
        <v>60</v>
      </c>
      <c r="AD2405" s="8" t="s">
        <v>60</v>
      </c>
      <c r="AE2405" s="8"/>
      <c r="AF2405" s="8" t="s">
        <v>15933</v>
      </c>
      <c r="AG2405" s="8" t="s">
        <v>6816</v>
      </c>
      <c r="AH2405" s="8" t="s">
        <v>4581</v>
      </c>
      <c r="AI2405" s="8" t="s">
        <v>233</v>
      </c>
      <c r="AJ2405" s="8"/>
      <c r="AK2405" s="8"/>
      <c r="AL2405" s="8"/>
      <c r="AM2405" s="8"/>
      <c r="AN2405" s="8" t="s">
        <v>15934</v>
      </c>
      <c r="AO2405" s="8" t="s">
        <v>15940</v>
      </c>
      <c r="AP2405" s="29" t="s">
        <v>15933</v>
      </c>
      <c r="AQ2405" s="11">
        <v>1763.0</v>
      </c>
    </row>
    <row r="2406">
      <c r="A2406" s="8" t="str">
        <f t="shared" si="1"/>
        <v>AC Robert has been removed. </v>
      </c>
      <c r="B2406" s="51" t="s">
        <v>15922</v>
      </c>
      <c r="C2406" s="8" t="s">
        <v>7465</v>
      </c>
      <c r="D2406" s="9" t="s">
        <v>6801</v>
      </c>
      <c r="E2406" s="8" t="s">
        <v>15923</v>
      </c>
      <c r="F2406" s="8" t="s">
        <v>2136</v>
      </c>
      <c r="G2406" s="51" t="s">
        <v>12642</v>
      </c>
      <c r="H2406" s="8" t="s">
        <v>15924</v>
      </c>
      <c r="I2406" s="8" t="s">
        <v>49</v>
      </c>
      <c r="J2406" s="10">
        <v>2.91</v>
      </c>
      <c r="K2406" s="13" t="s">
        <v>15925</v>
      </c>
      <c r="L2406" s="8"/>
      <c r="M2406" s="8"/>
      <c r="N2406" s="51" t="s">
        <v>15949</v>
      </c>
      <c r="O2406" s="51" t="s">
        <v>52</v>
      </c>
      <c r="P2406" s="51"/>
      <c r="Q2406" s="51" t="s">
        <v>2847</v>
      </c>
      <c r="R2406" s="51" t="s">
        <v>15950</v>
      </c>
      <c r="S2406" s="51"/>
      <c r="T2406" s="11" t="str">
        <f t="shared" si="2"/>
        <v>AC Robert has been removed. </v>
      </c>
      <c r="U2406" s="51"/>
      <c r="V2406" s="51"/>
      <c r="W2406" s="51"/>
      <c r="X2406" s="51" t="s">
        <v>15929</v>
      </c>
      <c r="Y2406" s="8" t="s">
        <v>60</v>
      </c>
      <c r="Z2406" s="12" t="s">
        <v>15948</v>
      </c>
      <c r="AA2406" s="12" t="s">
        <v>15951</v>
      </c>
      <c r="AB2406" s="8" t="s">
        <v>60</v>
      </c>
      <c r="AC2406" s="8" t="s">
        <v>60</v>
      </c>
      <c r="AD2406" s="8" t="s">
        <v>60</v>
      </c>
      <c r="AE2406" s="8"/>
      <c r="AF2406" s="8" t="s">
        <v>15933</v>
      </c>
      <c r="AG2406" s="8" t="s">
        <v>6816</v>
      </c>
      <c r="AH2406" s="8" t="s">
        <v>4581</v>
      </c>
      <c r="AI2406" s="8" t="s">
        <v>233</v>
      </c>
      <c r="AJ2406" s="8"/>
      <c r="AK2406" s="8"/>
      <c r="AL2406" s="8"/>
      <c r="AM2406" s="8"/>
      <c r="AN2406" s="8" t="s">
        <v>15934</v>
      </c>
      <c r="AO2406" s="8" t="s">
        <v>15940</v>
      </c>
      <c r="AP2406" s="29" t="s">
        <v>15933</v>
      </c>
      <c r="AQ2406" s="11">
        <v>1763.0</v>
      </c>
    </row>
    <row r="2407">
      <c r="A2407" s="8" t="str">
        <f t="shared" si="1"/>
        <v>Ben Graves</v>
      </c>
      <c r="B2407" s="51" t="s">
        <v>15952</v>
      </c>
      <c r="C2407" s="8" t="s">
        <v>7465</v>
      </c>
      <c r="D2407" s="9" t="s">
        <v>6801</v>
      </c>
      <c r="E2407" s="8" t="s">
        <v>15953</v>
      </c>
      <c r="F2407" s="8" t="s">
        <v>2136</v>
      </c>
      <c r="G2407" s="51" t="s">
        <v>12642</v>
      </c>
      <c r="H2407" s="13" t="s">
        <v>15954</v>
      </c>
      <c r="I2407" s="59" t="s">
        <v>1330</v>
      </c>
      <c r="J2407" s="60">
        <v>3.28</v>
      </c>
      <c r="K2407" s="51" t="s">
        <v>15955</v>
      </c>
      <c r="L2407" s="8"/>
      <c r="M2407" s="8" t="s">
        <v>15956</v>
      </c>
      <c r="N2407" s="51" t="s">
        <v>15957</v>
      </c>
      <c r="O2407" s="51" t="s">
        <v>52</v>
      </c>
      <c r="P2407" s="51"/>
      <c r="Q2407" s="51"/>
      <c r="R2407" s="8" t="s">
        <v>2944</v>
      </c>
      <c r="S2407" s="8" t="s">
        <v>9694</v>
      </c>
      <c r="T2407" s="11" t="str">
        <f t="shared" si="2"/>
        <v>Ben Graves</v>
      </c>
      <c r="U2407" s="51" t="s">
        <v>412</v>
      </c>
      <c r="V2407" s="51"/>
      <c r="W2407" s="8"/>
      <c r="X2407" s="51" t="s">
        <v>15958</v>
      </c>
      <c r="Y2407" s="51" t="s">
        <v>60</v>
      </c>
      <c r="Z2407" s="56" t="s">
        <v>15959</v>
      </c>
      <c r="AA2407" s="51" t="s">
        <v>60</v>
      </c>
      <c r="AB2407" s="56" t="s">
        <v>15960</v>
      </c>
      <c r="AC2407" s="51" t="s">
        <v>60</v>
      </c>
      <c r="AD2407" s="56" t="s">
        <v>15961</v>
      </c>
      <c r="AE2407" s="51" t="s">
        <v>15962</v>
      </c>
      <c r="AF2407" s="8" t="s">
        <v>15963</v>
      </c>
      <c r="AG2407" s="8" t="s">
        <v>6816</v>
      </c>
      <c r="AH2407" s="8" t="s">
        <v>352</v>
      </c>
      <c r="AI2407" s="8" t="s">
        <v>233</v>
      </c>
      <c r="AJ2407" s="8"/>
      <c r="AK2407" s="59" t="s">
        <v>2364</v>
      </c>
      <c r="AL2407" s="59" t="s">
        <v>7795</v>
      </c>
      <c r="AM2407" s="59" t="s">
        <v>2365</v>
      </c>
      <c r="AN2407" s="59" t="s">
        <v>15964</v>
      </c>
      <c r="AO2407" s="59" t="s">
        <v>15965</v>
      </c>
      <c r="AP2407" s="29" t="s">
        <v>15963</v>
      </c>
      <c r="AQ2407" s="11">
        <v>1930.0</v>
      </c>
    </row>
    <row r="2408">
      <c r="A2408" s="8" t="str">
        <f t="shared" si="1"/>
        <v>Peter Early</v>
      </c>
      <c r="B2408" s="51" t="s">
        <v>15952</v>
      </c>
      <c r="C2408" s="8" t="s">
        <v>7465</v>
      </c>
      <c r="D2408" s="9" t="s">
        <v>6801</v>
      </c>
      <c r="E2408" s="8" t="s">
        <v>15953</v>
      </c>
      <c r="F2408" s="8" t="s">
        <v>2136</v>
      </c>
      <c r="G2408" s="51" t="s">
        <v>12642</v>
      </c>
      <c r="H2408" s="13" t="s">
        <v>15954</v>
      </c>
      <c r="I2408" s="8" t="s">
        <v>1330</v>
      </c>
      <c r="J2408" s="10">
        <v>3.28</v>
      </c>
      <c r="K2408" s="13" t="s">
        <v>15955</v>
      </c>
      <c r="L2408" s="8"/>
      <c r="M2408" s="8" t="s">
        <v>15966</v>
      </c>
      <c r="N2408" s="51" t="s">
        <v>15967</v>
      </c>
      <c r="O2408" s="51" t="s">
        <v>52</v>
      </c>
      <c r="P2408" s="51"/>
      <c r="Q2408" s="51"/>
      <c r="R2408" s="51" t="s">
        <v>2283</v>
      </c>
      <c r="S2408" s="51" t="s">
        <v>15968</v>
      </c>
      <c r="T2408" s="11" t="str">
        <f t="shared" si="2"/>
        <v>Peter Early</v>
      </c>
      <c r="U2408" s="51" t="s">
        <v>992</v>
      </c>
      <c r="V2408" s="51" t="s">
        <v>15969</v>
      </c>
      <c r="W2408" s="51" t="s">
        <v>15970</v>
      </c>
      <c r="X2408" s="51" t="s">
        <v>15958</v>
      </c>
      <c r="Y2408" s="12" t="s">
        <v>15971</v>
      </c>
      <c r="Z2408" s="12" t="s">
        <v>15959</v>
      </c>
      <c r="AA2408" s="8" t="s">
        <v>60</v>
      </c>
      <c r="AB2408" s="8" t="s">
        <v>60</v>
      </c>
      <c r="AC2408" s="8" t="s">
        <v>60</v>
      </c>
      <c r="AD2408" s="12" t="s">
        <v>15961</v>
      </c>
      <c r="AE2408" s="8" t="s">
        <v>15962</v>
      </c>
      <c r="AF2408" s="8" t="s">
        <v>15963</v>
      </c>
      <c r="AG2408" s="8" t="s">
        <v>6816</v>
      </c>
      <c r="AH2408" s="8" t="s">
        <v>352</v>
      </c>
      <c r="AI2408" s="8" t="s">
        <v>233</v>
      </c>
      <c r="AJ2408" s="8"/>
      <c r="AK2408" s="8" t="s">
        <v>2364</v>
      </c>
      <c r="AL2408" s="8" t="s">
        <v>7795</v>
      </c>
      <c r="AM2408" s="8" t="s">
        <v>2365</v>
      </c>
      <c r="AN2408" s="8" t="s">
        <v>15964</v>
      </c>
      <c r="AO2408" s="8" t="s">
        <v>15972</v>
      </c>
      <c r="AP2408" s="29" t="s">
        <v>15963</v>
      </c>
      <c r="AQ2408" s="11">
        <v>1930.0</v>
      </c>
    </row>
    <row r="2409">
      <c r="A2409" s="8" t="str">
        <f t="shared" si="1"/>
        <v>Lexi Neuwirth</v>
      </c>
      <c r="B2409" s="51" t="s">
        <v>15952</v>
      </c>
      <c r="C2409" s="8" t="s">
        <v>7465</v>
      </c>
      <c r="D2409" s="9" t="s">
        <v>6801</v>
      </c>
      <c r="E2409" s="8" t="s">
        <v>15953</v>
      </c>
      <c r="F2409" s="8" t="s">
        <v>2136</v>
      </c>
      <c r="G2409" s="51" t="s">
        <v>12642</v>
      </c>
      <c r="H2409" s="13" t="s">
        <v>15954</v>
      </c>
      <c r="I2409" s="8" t="s">
        <v>1330</v>
      </c>
      <c r="J2409" s="10">
        <v>3.28</v>
      </c>
      <c r="K2409" s="8" t="s">
        <v>15955</v>
      </c>
      <c r="L2409" s="8"/>
      <c r="M2409" s="8" t="s">
        <v>15956</v>
      </c>
      <c r="N2409" s="51" t="s">
        <v>15973</v>
      </c>
      <c r="O2409" s="57" t="s">
        <v>52</v>
      </c>
      <c r="P2409" s="51" t="s">
        <v>490</v>
      </c>
      <c r="Q2409" s="51"/>
      <c r="R2409" s="57" t="s">
        <v>7109</v>
      </c>
      <c r="S2409" s="57" t="s">
        <v>15974</v>
      </c>
      <c r="T2409" s="11" t="str">
        <f t="shared" si="2"/>
        <v>Lexi Neuwirth</v>
      </c>
      <c r="U2409" s="51" t="s">
        <v>498</v>
      </c>
      <c r="V2409" s="51" t="s">
        <v>15975</v>
      </c>
      <c r="W2409" s="8" t="s">
        <v>15976</v>
      </c>
      <c r="X2409" s="51" t="s">
        <v>15958</v>
      </c>
      <c r="Y2409" s="51" t="s">
        <v>60</v>
      </c>
      <c r="Z2409" s="56" t="s">
        <v>15959</v>
      </c>
      <c r="AA2409" s="51" t="s">
        <v>60</v>
      </c>
      <c r="AB2409" s="51" t="s">
        <v>60</v>
      </c>
      <c r="AC2409" s="51" t="s">
        <v>60</v>
      </c>
      <c r="AD2409" s="56" t="s">
        <v>15961</v>
      </c>
      <c r="AE2409" s="51" t="s">
        <v>15962</v>
      </c>
      <c r="AF2409" s="8" t="s">
        <v>15963</v>
      </c>
      <c r="AG2409" s="8" t="s">
        <v>6816</v>
      </c>
      <c r="AH2409" s="8" t="s">
        <v>352</v>
      </c>
      <c r="AI2409" s="8" t="s">
        <v>233</v>
      </c>
      <c r="AJ2409" s="8"/>
      <c r="AK2409" s="8" t="s">
        <v>2364</v>
      </c>
      <c r="AL2409" s="8" t="s">
        <v>7795</v>
      </c>
      <c r="AM2409" s="8" t="s">
        <v>2365</v>
      </c>
      <c r="AN2409" s="8" t="s">
        <v>15964</v>
      </c>
      <c r="AO2409" s="8" t="s">
        <v>15965</v>
      </c>
      <c r="AP2409" s="29" t="s">
        <v>15963</v>
      </c>
      <c r="AQ2409" s="11">
        <v>1930.0</v>
      </c>
    </row>
    <row r="2410">
      <c r="A2410" s="8" t="str">
        <f t="shared" si="1"/>
        <v>Nicholas Pope</v>
      </c>
      <c r="B2410" s="51" t="s">
        <v>15952</v>
      </c>
      <c r="C2410" s="8" t="s">
        <v>7465</v>
      </c>
      <c r="D2410" s="2" t="s">
        <v>6801</v>
      </c>
      <c r="E2410" s="8" t="s">
        <v>15953</v>
      </c>
      <c r="F2410" s="8" t="s">
        <v>2136</v>
      </c>
      <c r="G2410" s="51" t="s">
        <v>12642</v>
      </c>
      <c r="H2410" s="8" t="s">
        <v>15954</v>
      </c>
      <c r="I2410" s="8" t="s">
        <v>1330</v>
      </c>
      <c r="J2410" s="10">
        <v>3.28</v>
      </c>
      <c r="K2410" s="8" t="s">
        <v>15955</v>
      </c>
      <c r="L2410" s="8"/>
      <c r="M2410" s="8" t="s">
        <v>15977</v>
      </c>
      <c r="N2410" s="51" t="s">
        <v>15978</v>
      </c>
      <c r="O2410" s="51" t="s">
        <v>52</v>
      </c>
      <c r="P2410" s="51"/>
      <c r="Q2410" s="51"/>
      <c r="R2410" s="8" t="s">
        <v>1758</v>
      </c>
      <c r="S2410" s="8" t="s">
        <v>15979</v>
      </c>
      <c r="T2410" s="11" t="str">
        <f t="shared" si="2"/>
        <v>Nicholas Pope</v>
      </c>
      <c r="U2410" s="51" t="s">
        <v>80</v>
      </c>
      <c r="V2410" s="51" t="s">
        <v>15980</v>
      </c>
      <c r="W2410" s="51"/>
      <c r="X2410" s="51" t="s">
        <v>15958</v>
      </c>
      <c r="Y2410" s="56" t="s">
        <v>15981</v>
      </c>
      <c r="Z2410" s="56" t="s">
        <v>15959</v>
      </c>
      <c r="AA2410" s="51" t="s">
        <v>60</v>
      </c>
      <c r="AB2410" s="51" t="s">
        <v>60</v>
      </c>
      <c r="AC2410" s="51" t="s">
        <v>60</v>
      </c>
      <c r="AD2410" s="56" t="s">
        <v>15961</v>
      </c>
      <c r="AE2410" s="51" t="s">
        <v>15962</v>
      </c>
      <c r="AF2410" s="8" t="s">
        <v>15963</v>
      </c>
      <c r="AG2410" s="8" t="s">
        <v>6816</v>
      </c>
      <c r="AH2410" s="8" t="s">
        <v>352</v>
      </c>
      <c r="AI2410" s="8" t="s">
        <v>233</v>
      </c>
      <c r="AJ2410" s="8"/>
      <c r="AK2410" s="8" t="s">
        <v>2364</v>
      </c>
      <c r="AL2410" s="8" t="s">
        <v>7795</v>
      </c>
      <c r="AM2410" s="8" t="s">
        <v>2365</v>
      </c>
      <c r="AN2410" s="8" t="s">
        <v>15964</v>
      </c>
      <c r="AO2410" s="8" t="s">
        <v>15972</v>
      </c>
      <c r="AP2410" s="29" t="s">
        <v>15963</v>
      </c>
      <c r="AQ2410" s="11">
        <v>1930.0</v>
      </c>
    </row>
    <row r="2411">
      <c r="A2411" s="8" t="str">
        <f t="shared" si="1"/>
        <v>George Jumpp</v>
      </c>
      <c r="B2411" s="51" t="s">
        <v>15952</v>
      </c>
      <c r="C2411" s="8" t="s">
        <v>7465</v>
      </c>
      <c r="D2411" s="9" t="s">
        <v>6801</v>
      </c>
      <c r="E2411" s="8" t="s">
        <v>15953</v>
      </c>
      <c r="F2411" s="8" t="s">
        <v>2136</v>
      </c>
      <c r="G2411" s="51" t="s">
        <v>12642</v>
      </c>
      <c r="H2411" s="13" t="s">
        <v>15954</v>
      </c>
      <c r="I2411" s="8" t="s">
        <v>1330</v>
      </c>
      <c r="J2411" s="10">
        <v>3.28</v>
      </c>
      <c r="K2411" s="8" t="s">
        <v>15955</v>
      </c>
      <c r="L2411" s="8"/>
      <c r="M2411" s="8" t="s">
        <v>15956</v>
      </c>
      <c r="N2411" s="51" t="s">
        <v>15982</v>
      </c>
      <c r="O2411" s="57" t="s">
        <v>52</v>
      </c>
      <c r="P2411" s="51"/>
      <c r="Q2411" s="51"/>
      <c r="R2411" s="57" t="s">
        <v>1868</v>
      </c>
      <c r="S2411" s="57" t="s">
        <v>15983</v>
      </c>
      <c r="T2411" s="11" t="str">
        <f t="shared" si="2"/>
        <v>George Jumpp</v>
      </c>
      <c r="U2411" s="51" t="s">
        <v>80</v>
      </c>
      <c r="V2411" s="51"/>
      <c r="W2411" s="51"/>
      <c r="X2411" s="51" t="s">
        <v>15958</v>
      </c>
      <c r="Y2411" s="51" t="s">
        <v>60</v>
      </c>
      <c r="Z2411" s="56" t="s">
        <v>15959</v>
      </c>
      <c r="AA2411" s="51" t="s">
        <v>60</v>
      </c>
      <c r="AB2411" s="51" t="s">
        <v>60</v>
      </c>
      <c r="AC2411" s="51" t="s">
        <v>60</v>
      </c>
      <c r="AD2411" s="56" t="s">
        <v>15961</v>
      </c>
      <c r="AE2411" s="51" t="s">
        <v>15962</v>
      </c>
      <c r="AF2411" s="8" t="s">
        <v>15963</v>
      </c>
      <c r="AG2411" s="8" t="s">
        <v>6816</v>
      </c>
      <c r="AH2411" s="8" t="s">
        <v>352</v>
      </c>
      <c r="AI2411" s="8" t="s">
        <v>233</v>
      </c>
      <c r="AJ2411" s="8"/>
      <c r="AK2411" s="8" t="s">
        <v>2364</v>
      </c>
      <c r="AL2411" s="8" t="s">
        <v>7795</v>
      </c>
      <c r="AM2411" s="8" t="s">
        <v>2365</v>
      </c>
      <c r="AN2411" s="8" t="s">
        <v>15964</v>
      </c>
      <c r="AO2411" s="8" t="s">
        <v>15965</v>
      </c>
      <c r="AP2411" s="29" t="s">
        <v>15963</v>
      </c>
      <c r="AQ2411" s="11">
        <v>1930.0</v>
      </c>
    </row>
    <row r="2412">
      <c r="A2412" s="8" t="str">
        <f t="shared" si="1"/>
        <v>Alex Geddes</v>
      </c>
      <c r="B2412" s="51" t="s">
        <v>15984</v>
      </c>
      <c r="C2412" s="8" t="s">
        <v>13805</v>
      </c>
      <c r="D2412" s="9" t="s">
        <v>6874</v>
      </c>
      <c r="E2412" s="8" t="s">
        <v>12046</v>
      </c>
      <c r="F2412" s="8" t="s">
        <v>2304</v>
      </c>
      <c r="G2412" s="51" t="s">
        <v>12642</v>
      </c>
      <c r="H2412" s="8" t="s">
        <v>15985</v>
      </c>
      <c r="I2412" s="59" t="s">
        <v>1330</v>
      </c>
      <c r="J2412" s="60">
        <v>3.3</v>
      </c>
      <c r="K2412" s="51" t="s">
        <v>15986</v>
      </c>
      <c r="L2412" s="8"/>
      <c r="M2412" s="8"/>
      <c r="N2412" s="51" t="s">
        <v>15987</v>
      </c>
      <c r="O2412" s="51" t="s">
        <v>52</v>
      </c>
      <c r="P2412" s="51"/>
      <c r="Q2412" s="51"/>
      <c r="R2412" s="8" t="s">
        <v>766</v>
      </c>
      <c r="S2412" s="8" t="s">
        <v>15988</v>
      </c>
      <c r="T2412" s="11" t="str">
        <f t="shared" si="2"/>
        <v>Alex Geddes</v>
      </c>
      <c r="U2412" s="51" t="s">
        <v>412</v>
      </c>
      <c r="V2412" s="51" t="s">
        <v>15989</v>
      </c>
      <c r="W2412" s="8"/>
      <c r="X2412" s="51" t="s">
        <v>15990</v>
      </c>
      <c r="Y2412" s="56" t="s">
        <v>15991</v>
      </c>
      <c r="Z2412" s="56" t="s">
        <v>15992</v>
      </c>
      <c r="AA2412" s="51" t="s">
        <v>60</v>
      </c>
      <c r="AB2412" s="56" t="s">
        <v>15993</v>
      </c>
      <c r="AC2412" s="51" t="s">
        <v>60</v>
      </c>
      <c r="AD2412" s="56" t="s">
        <v>15994</v>
      </c>
      <c r="AE2412" s="51" t="s">
        <v>15995</v>
      </c>
      <c r="AF2412" s="8" t="s">
        <v>15996</v>
      </c>
      <c r="AG2412" s="8" t="s">
        <v>6885</v>
      </c>
      <c r="AH2412" s="8" t="s">
        <v>4581</v>
      </c>
      <c r="AI2412" s="8" t="s">
        <v>233</v>
      </c>
      <c r="AJ2412" s="8"/>
      <c r="AK2412" s="59" t="s">
        <v>1216</v>
      </c>
      <c r="AL2412" s="59" t="s">
        <v>10154</v>
      </c>
      <c r="AM2412" s="59" t="s">
        <v>12246</v>
      </c>
      <c r="AN2412" s="59" t="s">
        <v>15997</v>
      </c>
      <c r="AO2412" s="59" t="s">
        <v>15998</v>
      </c>
      <c r="AP2412" s="29" t="s">
        <v>15996</v>
      </c>
      <c r="AQ2412" s="11">
        <v>1637.0</v>
      </c>
    </row>
    <row r="2413">
      <c r="A2413" s="8" t="str">
        <f t="shared" si="1"/>
        <v>Kyle Price</v>
      </c>
      <c r="B2413" s="51" t="s">
        <v>15984</v>
      </c>
      <c r="C2413" s="8" t="s">
        <v>13805</v>
      </c>
      <c r="D2413" s="9" t="s">
        <v>6874</v>
      </c>
      <c r="E2413" s="8" t="s">
        <v>12046</v>
      </c>
      <c r="F2413" s="8" t="s">
        <v>2304</v>
      </c>
      <c r="G2413" s="51" t="s">
        <v>12642</v>
      </c>
      <c r="H2413" s="8" t="s">
        <v>15985</v>
      </c>
      <c r="I2413" s="8" t="s">
        <v>1330</v>
      </c>
      <c r="J2413" s="10">
        <v>3.3</v>
      </c>
      <c r="K2413" s="13" t="s">
        <v>15986</v>
      </c>
      <c r="L2413" s="8"/>
      <c r="M2413" s="8"/>
      <c r="N2413" s="51" t="s">
        <v>15999</v>
      </c>
      <c r="O2413" s="51" t="s">
        <v>52</v>
      </c>
      <c r="P2413" s="51"/>
      <c r="Q2413" s="51"/>
      <c r="R2413" s="51" t="s">
        <v>1275</v>
      </c>
      <c r="S2413" s="51" t="s">
        <v>3644</v>
      </c>
      <c r="T2413" s="11" t="str">
        <f t="shared" si="2"/>
        <v>Kyle Price</v>
      </c>
      <c r="U2413" s="51" t="s">
        <v>55</v>
      </c>
      <c r="V2413" s="51" t="s">
        <v>16000</v>
      </c>
      <c r="W2413" s="51" t="s">
        <v>16001</v>
      </c>
      <c r="X2413" s="51" t="s">
        <v>15990</v>
      </c>
      <c r="Y2413" s="8" t="s">
        <v>60</v>
      </c>
      <c r="Z2413" s="12" t="s">
        <v>16002</v>
      </c>
      <c r="AA2413" s="8" t="s">
        <v>60</v>
      </c>
      <c r="AB2413" s="8" t="s">
        <v>60</v>
      </c>
      <c r="AC2413" s="8" t="s">
        <v>60</v>
      </c>
      <c r="AD2413" s="8" t="s">
        <v>60</v>
      </c>
      <c r="AE2413" s="8" t="s">
        <v>15995</v>
      </c>
      <c r="AF2413" s="8" t="s">
        <v>15996</v>
      </c>
      <c r="AG2413" s="8" t="s">
        <v>6885</v>
      </c>
      <c r="AH2413" s="8" t="s">
        <v>4581</v>
      </c>
      <c r="AI2413" s="8" t="s">
        <v>233</v>
      </c>
      <c r="AJ2413" s="8"/>
      <c r="AK2413" s="8" t="s">
        <v>1216</v>
      </c>
      <c r="AL2413" s="8" t="s">
        <v>10154</v>
      </c>
      <c r="AM2413" s="8" t="s">
        <v>12246</v>
      </c>
      <c r="AN2413" s="8" t="s">
        <v>15997</v>
      </c>
      <c r="AO2413" s="8" t="s">
        <v>16003</v>
      </c>
      <c r="AP2413" s="29" t="s">
        <v>15996</v>
      </c>
      <c r="AQ2413" s="11">
        <v>1637.0</v>
      </c>
    </row>
    <row r="2414">
      <c r="A2414" s="8" t="str">
        <f t="shared" si="1"/>
        <v>Nick Serpico</v>
      </c>
      <c r="B2414" s="51" t="s">
        <v>15984</v>
      </c>
      <c r="C2414" s="8" t="s">
        <v>13805</v>
      </c>
      <c r="D2414" s="9" t="s">
        <v>6874</v>
      </c>
      <c r="E2414" s="8" t="s">
        <v>12046</v>
      </c>
      <c r="F2414" s="8" t="s">
        <v>2304</v>
      </c>
      <c r="G2414" s="51" t="s">
        <v>12642</v>
      </c>
      <c r="H2414" s="8" t="s">
        <v>15985</v>
      </c>
      <c r="I2414" s="8" t="s">
        <v>1330</v>
      </c>
      <c r="J2414" s="10">
        <v>3.3</v>
      </c>
      <c r="K2414" s="13" t="s">
        <v>15986</v>
      </c>
      <c r="L2414" s="8"/>
      <c r="M2414" s="8"/>
      <c r="N2414" s="51" t="s">
        <v>16004</v>
      </c>
      <c r="O2414" s="51" t="s">
        <v>52</v>
      </c>
      <c r="P2414" s="51"/>
      <c r="Q2414" s="51"/>
      <c r="R2414" s="51" t="s">
        <v>392</v>
      </c>
      <c r="S2414" s="51" t="s">
        <v>16005</v>
      </c>
      <c r="T2414" s="11" t="str">
        <f t="shared" si="2"/>
        <v>Nick Serpico</v>
      </c>
      <c r="U2414" s="51" t="s">
        <v>80</v>
      </c>
      <c r="V2414" s="51" t="s">
        <v>16006</v>
      </c>
      <c r="W2414" s="51"/>
      <c r="X2414" s="51" t="s">
        <v>15990</v>
      </c>
      <c r="Y2414" s="51" t="s">
        <v>60</v>
      </c>
      <c r="Z2414" s="56" t="s">
        <v>15992</v>
      </c>
      <c r="AA2414" s="51" t="s">
        <v>60</v>
      </c>
      <c r="AB2414" s="56" t="s">
        <v>15993</v>
      </c>
      <c r="AC2414" s="51" t="s">
        <v>60</v>
      </c>
      <c r="AD2414" s="56" t="s">
        <v>15994</v>
      </c>
      <c r="AE2414" s="8" t="s">
        <v>15995</v>
      </c>
      <c r="AF2414" s="8" t="s">
        <v>15996</v>
      </c>
      <c r="AG2414" s="8" t="s">
        <v>6885</v>
      </c>
      <c r="AH2414" s="8" t="s">
        <v>4581</v>
      </c>
      <c r="AI2414" s="8" t="s">
        <v>233</v>
      </c>
      <c r="AJ2414" s="8"/>
      <c r="AK2414" s="8" t="s">
        <v>1216</v>
      </c>
      <c r="AL2414" s="8" t="s">
        <v>10154</v>
      </c>
      <c r="AM2414" s="8" t="s">
        <v>12246</v>
      </c>
      <c r="AN2414" s="8" t="s">
        <v>15997</v>
      </c>
      <c r="AO2414" s="8" t="s">
        <v>16003</v>
      </c>
      <c r="AP2414" s="29" t="s">
        <v>15996</v>
      </c>
      <c r="AQ2414" s="11">
        <v>1637.0</v>
      </c>
    </row>
    <row r="2415">
      <c r="A2415" s="8" t="str">
        <f t="shared" si="1"/>
        <v>Michele Grigsby</v>
      </c>
      <c r="B2415" s="51" t="s">
        <v>16007</v>
      </c>
      <c r="C2415" s="8" t="s">
        <v>13805</v>
      </c>
      <c r="D2415" s="9" t="s">
        <v>6874</v>
      </c>
      <c r="E2415" s="8" t="s">
        <v>16008</v>
      </c>
      <c r="F2415" s="8" t="s">
        <v>2304</v>
      </c>
      <c r="G2415" s="51" t="s">
        <v>12642</v>
      </c>
      <c r="H2415" s="8" t="s">
        <v>16009</v>
      </c>
      <c r="I2415" s="8" t="s">
        <v>1330</v>
      </c>
      <c r="J2415" s="10">
        <v>3.1</v>
      </c>
      <c r="K2415" s="8" t="s">
        <v>16010</v>
      </c>
      <c r="L2415" s="8"/>
      <c r="M2415" s="8"/>
      <c r="N2415" s="51" t="s">
        <v>16011</v>
      </c>
      <c r="O2415" s="57" t="s">
        <v>52</v>
      </c>
      <c r="P2415" s="51"/>
      <c r="Q2415" s="51"/>
      <c r="R2415" s="57" t="s">
        <v>9428</v>
      </c>
      <c r="S2415" s="57" t="s">
        <v>16012</v>
      </c>
      <c r="T2415" s="11" t="str">
        <f t="shared" si="2"/>
        <v>Michele Grigsby</v>
      </c>
      <c r="U2415" s="57" t="s">
        <v>6733</v>
      </c>
      <c r="V2415" s="51"/>
      <c r="W2415" s="51"/>
      <c r="X2415" s="51" t="s">
        <v>16013</v>
      </c>
      <c r="Y2415" s="51" t="s">
        <v>60</v>
      </c>
      <c r="Z2415" s="56" t="s">
        <v>16014</v>
      </c>
      <c r="AA2415" s="51" t="s">
        <v>60</v>
      </c>
      <c r="AB2415" s="51" t="s">
        <v>60</v>
      </c>
      <c r="AC2415" s="51" t="s">
        <v>60</v>
      </c>
      <c r="AD2415" s="56" t="s">
        <v>16015</v>
      </c>
      <c r="AE2415" s="51" t="s">
        <v>16016</v>
      </c>
      <c r="AF2415" s="8" t="s">
        <v>16017</v>
      </c>
      <c r="AG2415" s="8" t="s">
        <v>6885</v>
      </c>
      <c r="AH2415" s="8" t="s">
        <v>194</v>
      </c>
      <c r="AI2415" s="8" t="s">
        <v>233</v>
      </c>
      <c r="AJ2415" s="8"/>
      <c r="AK2415" s="8" t="s">
        <v>6293</v>
      </c>
      <c r="AL2415" s="8" t="s">
        <v>6294</v>
      </c>
      <c r="AM2415" s="8" t="s">
        <v>6295</v>
      </c>
      <c r="AN2415" s="8" t="s">
        <v>16018</v>
      </c>
      <c r="AO2415" s="8" t="s">
        <v>16019</v>
      </c>
      <c r="AP2415" s="14" t="s">
        <v>16017</v>
      </c>
      <c r="AQ2415" s="11">
        <v>1648.0</v>
      </c>
    </row>
    <row r="2416">
      <c r="A2416" s="8" t="str">
        <f t="shared" si="1"/>
        <v>Cherie Ware-Powell</v>
      </c>
      <c r="B2416" s="51" t="s">
        <v>16007</v>
      </c>
      <c r="C2416" s="8" t="s">
        <v>13805</v>
      </c>
      <c r="D2416" s="9" t="s">
        <v>6874</v>
      </c>
      <c r="E2416" s="8" t="s">
        <v>16008</v>
      </c>
      <c r="F2416" s="8" t="s">
        <v>2304</v>
      </c>
      <c r="G2416" s="51" t="s">
        <v>12642</v>
      </c>
      <c r="H2416" s="13" t="s">
        <v>16009</v>
      </c>
      <c r="I2416" s="8" t="s">
        <v>1330</v>
      </c>
      <c r="J2416" s="10">
        <v>3.1</v>
      </c>
      <c r="K2416" s="13" t="s">
        <v>16010</v>
      </c>
      <c r="L2416" s="8"/>
      <c r="M2416" s="8"/>
      <c r="N2416" s="51" t="s">
        <v>16020</v>
      </c>
      <c r="O2416" s="51" t="s">
        <v>52</v>
      </c>
      <c r="P2416" s="51"/>
      <c r="Q2416" s="51"/>
      <c r="R2416" s="51" t="s">
        <v>16021</v>
      </c>
      <c r="S2416" s="51" t="s">
        <v>16022</v>
      </c>
      <c r="T2416" s="11" t="str">
        <f t="shared" si="2"/>
        <v>Cherie Ware-Powell</v>
      </c>
      <c r="U2416" s="51" t="s">
        <v>674</v>
      </c>
      <c r="V2416" s="51" t="s">
        <v>16023</v>
      </c>
      <c r="W2416" s="51"/>
      <c r="X2416" s="51" t="s">
        <v>16013</v>
      </c>
      <c r="Y2416" s="56" t="s">
        <v>16024</v>
      </c>
      <c r="Z2416" s="56" t="s">
        <v>16014</v>
      </c>
      <c r="AA2416" s="51" t="s">
        <v>60</v>
      </c>
      <c r="AB2416" s="51" t="s">
        <v>60</v>
      </c>
      <c r="AC2416" s="51" t="s">
        <v>60</v>
      </c>
      <c r="AD2416" s="56" t="s">
        <v>16015</v>
      </c>
      <c r="AE2416" s="8" t="s">
        <v>16016</v>
      </c>
      <c r="AF2416" s="8" t="s">
        <v>16017</v>
      </c>
      <c r="AG2416" s="8" t="s">
        <v>6885</v>
      </c>
      <c r="AH2416" s="8" t="s">
        <v>194</v>
      </c>
      <c r="AI2416" s="8" t="s">
        <v>233</v>
      </c>
      <c r="AJ2416" s="8"/>
      <c r="AK2416" s="8" t="s">
        <v>6293</v>
      </c>
      <c r="AL2416" s="8" t="s">
        <v>6294</v>
      </c>
      <c r="AM2416" s="8" t="s">
        <v>6295</v>
      </c>
      <c r="AN2416" s="8" t="s">
        <v>16018</v>
      </c>
      <c r="AO2416" s="8" t="s">
        <v>16025</v>
      </c>
      <c r="AP2416" s="14" t="s">
        <v>16017</v>
      </c>
      <c r="AQ2416" s="11">
        <v>1648.0</v>
      </c>
    </row>
    <row r="2417">
      <c r="A2417" s="8" t="str">
        <f t="shared" si="1"/>
        <v>John Brennan</v>
      </c>
      <c r="B2417" s="51" t="s">
        <v>16007</v>
      </c>
      <c r="C2417" s="8" t="s">
        <v>13805</v>
      </c>
      <c r="D2417" s="9" t="s">
        <v>6874</v>
      </c>
      <c r="E2417" s="8" t="s">
        <v>16008</v>
      </c>
      <c r="F2417" s="8" t="s">
        <v>2304</v>
      </c>
      <c r="G2417" s="51" t="s">
        <v>12642</v>
      </c>
      <c r="H2417" s="13" t="s">
        <v>16009</v>
      </c>
      <c r="I2417" s="8" t="s">
        <v>1330</v>
      </c>
      <c r="J2417" s="10">
        <v>3.1</v>
      </c>
      <c r="K2417" s="13" t="s">
        <v>16010</v>
      </c>
      <c r="L2417" s="8"/>
      <c r="M2417" s="8"/>
      <c r="N2417" s="51" t="s">
        <v>16026</v>
      </c>
      <c r="O2417" s="51" t="s">
        <v>52</v>
      </c>
      <c r="P2417" s="51"/>
      <c r="Q2417" s="51"/>
      <c r="R2417" s="51" t="s">
        <v>1997</v>
      </c>
      <c r="S2417" s="51" t="s">
        <v>11674</v>
      </c>
      <c r="T2417" s="11" t="str">
        <f t="shared" si="2"/>
        <v>John Brennan</v>
      </c>
      <c r="U2417" s="51" t="s">
        <v>106</v>
      </c>
      <c r="V2417" s="51" t="s">
        <v>16027</v>
      </c>
      <c r="W2417" s="51"/>
      <c r="X2417" s="51" t="s">
        <v>16013</v>
      </c>
      <c r="Y2417" s="8" t="s">
        <v>60</v>
      </c>
      <c r="Z2417" s="12" t="s">
        <v>16014</v>
      </c>
      <c r="AA2417" s="8" t="s">
        <v>60</v>
      </c>
      <c r="AB2417" s="8" t="s">
        <v>60</v>
      </c>
      <c r="AC2417" s="8" t="s">
        <v>60</v>
      </c>
      <c r="AD2417" s="12" t="s">
        <v>16015</v>
      </c>
      <c r="AE2417" s="8" t="s">
        <v>16016</v>
      </c>
      <c r="AF2417" s="8" t="s">
        <v>16017</v>
      </c>
      <c r="AG2417" s="8" t="s">
        <v>6885</v>
      </c>
      <c r="AH2417" s="8" t="s">
        <v>194</v>
      </c>
      <c r="AI2417" s="8" t="s">
        <v>233</v>
      </c>
      <c r="AJ2417" s="8"/>
      <c r="AK2417" s="8" t="s">
        <v>6293</v>
      </c>
      <c r="AL2417" s="8" t="s">
        <v>6294</v>
      </c>
      <c r="AM2417" s="8" t="s">
        <v>6295</v>
      </c>
      <c r="AN2417" s="8" t="s">
        <v>16018</v>
      </c>
      <c r="AO2417" s="8" t="s">
        <v>16025</v>
      </c>
      <c r="AP2417" s="14" t="s">
        <v>16017</v>
      </c>
      <c r="AQ2417" s="11">
        <v>1648.0</v>
      </c>
    </row>
    <row r="2418">
      <c r="A2418" s="8" t="str">
        <f t="shared" si="1"/>
        <v>Michael Murawski</v>
      </c>
      <c r="B2418" s="51" t="s">
        <v>16028</v>
      </c>
      <c r="C2418" s="8" t="s">
        <v>13805</v>
      </c>
      <c r="D2418" s="9" t="s">
        <v>6874</v>
      </c>
      <c r="E2418" s="8" t="s">
        <v>13495</v>
      </c>
      <c r="F2418" s="8" t="s">
        <v>2304</v>
      </c>
      <c r="G2418" s="51" t="s">
        <v>12642</v>
      </c>
      <c r="H2418" s="8" t="s">
        <v>16029</v>
      </c>
      <c r="I2418" s="8" t="s">
        <v>1330</v>
      </c>
      <c r="J2418" s="10">
        <v>3.37</v>
      </c>
      <c r="K2418" s="13" t="s">
        <v>16030</v>
      </c>
      <c r="L2418" s="8"/>
      <c r="M2418" s="8"/>
      <c r="N2418" s="51" t="s">
        <v>16031</v>
      </c>
      <c r="O2418" s="51" t="s">
        <v>52</v>
      </c>
      <c r="P2418" s="51"/>
      <c r="Q2418" s="51"/>
      <c r="R2418" s="51" t="s">
        <v>731</v>
      </c>
      <c r="S2418" s="51" t="s">
        <v>16032</v>
      </c>
      <c r="T2418" s="11" t="str">
        <f t="shared" si="2"/>
        <v>Michael Murawski</v>
      </c>
      <c r="U2418" s="51" t="s">
        <v>55</v>
      </c>
      <c r="V2418" s="51" t="s">
        <v>16033</v>
      </c>
      <c r="W2418" s="51" t="s">
        <v>16034</v>
      </c>
      <c r="X2418" s="51" t="s">
        <v>16035</v>
      </c>
      <c r="Y2418" s="8" t="s">
        <v>60</v>
      </c>
      <c r="Z2418" s="12" t="s">
        <v>16036</v>
      </c>
      <c r="AA2418" s="8" t="s">
        <v>60</v>
      </c>
      <c r="AB2418" s="12" t="s">
        <v>16037</v>
      </c>
      <c r="AC2418" s="8" t="s">
        <v>60</v>
      </c>
      <c r="AD2418" s="8" t="s">
        <v>60</v>
      </c>
      <c r="AE2418" s="8" t="s">
        <v>16038</v>
      </c>
      <c r="AF2418" s="8" t="s">
        <v>16039</v>
      </c>
      <c r="AG2418" s="8" t="s">
        <v>6885</v>
      </c>
      <c r="AH2418" s="8" t="s">
        <v>134</v>
      </c>
      <c r="AI2418" s="8" t="s">
        <v>233</v>
      </c>
      <c r="AJ2418" s="8"/>
      <c r="AK2418" s="8" t="s">
        <v>910</v>
      </c>
      <c r="AL2418" s="8" t="s">
        <v>16040</v>
      </c>
      <c r="AM2418" s="8" t="s">
        <v>2322</v>
      </c>
      <c r="AN2418" s="8" t="s">
        <v>16041</v>
      </c>
      <c r="AO2418" s="8" t="s">
        <v>16042</v>
      </c>
      <c r="AP2418" s="29" t="s">
        <v>16039</v>
      </c>
      <c r="AQ2418" s="11">
        <v>1591.0</v>
      </c>
    </row>
    <row r="2419">
      <c r="A2419" s="8" t="str">
        <f t="shared" si="1"/>
        <v>Megan Moser</v>
      </c>
      <c r="B2419" s="51" t="s">
        <v>16028</v>
      </c>
      <c r="C2419" s="8" t="s">
        <v>13805</v>
      </c>
      <c r="D2419" s="9" t="s">
        <v>6874</v>
      </c>
      <c r="E2419" s="8" t="s">
        <v>13495</v>
      </c>
      <c r="F2419" s="8" t="s">
        <v>2304</v>
      </c>
      <c r="G2419" s="51" t="s">
        <v>12642</v>
      </c>
      <c r="H2419" s="13" t="s">
        <v>16029</v>
      </c>
      <c r="I2419" s="8" t="s">
        <v>1330</v>
      </c>
      <c r="J2419" s="10">
        <v>3.37</v>
      </c>
      <c r="K2419" s="8" t="s">
        <v>16030</v>
      </c>
      <c r="L2419" s="8"/>
      <c r="M2419" s="8"/>
      <c r="N2419" s="51" t="s">
        <v>16043</v>
      </c>
      <c r="O2419" s="57" t="s">
        <v>52</v>
      </c>
      <c r="P2419" s="51"/>
      <c r="Q2419" s="51"/>
      <c r="R2419" s="57" t="s">
        <v>2190</v>
      </c>
      <c r="S2419" s="57" t="s">
        <v>16044</v>
      </c>
      <c r="T2419" s="11" t="str">
        <f t="shared" si="2"/>
        <v>Megan Moser</v>
      </c>
      <c r="U2419" s="57" t="s">
        <v>76</v>
      </c>
      <c r="V2419" s="51" t="s">
        <v>16045</v>
      </c>
      <c r="W2419" s="51"/>
      <c r="X2419" s="51" t="s">
        <v>16035</v>
      </c>
      <c r="Y2419" s="51" t="s">
        <v>60</v>
      </c>
      <c r="Z2419" s="56" t="s">
        <v>16046</v>
      </c>
      <c r="AA2419" s="51" t="s">
        <v>60</v>
      </c>
      <c r="AB2419" s="56" t="s">
        <v>16037</v>
      </c>
      <c r="AC2419" s="51" t="s">
        <v>60</v>
      </c>
      <c r="AD2419" s="56" t="s">
        <v>16047</v>
      </c>
      <c r="AE2419" s="51" t="s">
        <v>16038</v>
      </c>
      <c r="AF2419" s="8" t="s">
        <v>16039</v>
      </c>
      <c r="AG2419" s="8" t="s">
        <v>6885</v>
      </c>
      <c r="AH2419" s="8" t="s">
        <v>134</v>
      </c>
      <c r="AI2419" s="8" t="s">
        <v>233</v>
      </c>
      <c r="AJ2419" s="8"/>
      <c r="AK2419" s="8" t="s">
        <v>910</v>
      </c>
      <c r="AL2419" s="8" t="s">
        <v>16040</v>
      </c>
      <c r="AM2419" s="8" t="s">
        <v>2322</v>
      </c>
      <c r="AN2419" s="8" t="s">
        <v>16041</v>
      </c>
      <c r="AO2419" s="8" t="s">
        <v>16048</v>
      </c>
      <c r="AP2419" s="29" t="s">
        <v>16039</v>
      </c>
      <c r="AQ2419" s="11">
        <v>1591.0</v>
      </c>
    </row>
    <row r="2420">
      <c r="A2420" s="8" t="str">
        <f t="shared" si="1"/>
        <v>Timothy Loehwing</v>
      </c>
      <c r="B2420" s="51" t="s">
        <v>16028</v>
      </c>
      <c r="C2420" s="8" t="s">
        <v>13805</v>
      </c>
      <c r="D2420" s="9" t="s">
        <v>6874</v>
      </c>
      <c r="E2420" s="8" t="s">
        <v>13495</v>
      </c>
      <c r="F2420" s="8" t="s">
        <v>2304</v>
      </c>
      <c r="G2420" s="51" t="s">
        <v>12642</v>
      </c>
      <c r="H2420" s="8" t="s">
        <v>16029</v>
      </c>
      <c r="I2420" s="8" t="s">
        <v>1330</v>
      </c>
      <c r="J2420" s="10">
        <v>3.37</v>
      </c>
      <c r="K2420" s="13" t="s">
        <v>16030</v>
      </c>
      <c r="L2420" s="8"/>
      <c r="M2420" s="8"/>
      <c r="N2420" s="51" t="s">
        <v>16049</v>
      </c>
      <c r="O2420" s="51" t="s">
        <v>52</v>
      </c>
      <c r="P2420" s="51"/>
      <c r="Q2420" s="51"/>
      <c r="R2420" s="51" t="s">
        <v>2687</v>
      </c>
      <c r="S2420" s="51" t="s">
        <v>16050</v>
      </c>
      <c r="T2420" s="11" t="str">
        <f t="shared" si="2"/>
        <v>Timothy Loehwing</v>
      </c>
      <c r="U2420" s="51" t="s">
        <v>16051</v>
      </c>
      <c r="V2420" s="51" t="s">
        <v>16052</v>
      </c>
      <c r="W2420" s="51" t="s">
        <v>16034</v>
      </c>
      <c r="X2420" s="51" t="s">
        <v>16035</v>
      </c>
      <c r="Y2420" s="8" t="s">
        <v>60</v>
      </c>
      <c r="Z2420" s="12" t="s">
        <v>16036</v>
      </c>
      <c r="AA2420" s="8" t="s">
        <v>60</v>
      </c>
      <c r="AB2420" s="12" t="s">
        <v>16037</v>
      </c>
      <c r="AC2420" s="8" t="s">
        <v>60</v>
      </c>
      <c r="AD2420" s="8" t="s">
        <v>60</v>
      </c>
      <c r="AE2420" s="8" t="s">
        <v>16038</v>
      </c>
      <c r="AF2420" s="8" t="s">
        <v>16039</v>
      </c>
      <c r="AG2420" s="8" t="s">
        <v>6885</v>
      </c>
      <c r="AH2420" s="8" t="s">
        <v>134</v>
      </c>
      <c r="AI2420" s="8" t="s">
        <v>233</v>
      </c>
      <c r="AJ2420" s="8"/>
      <c r="AK2420" s="8" t="s">
        <v>910</v>
      </c>
      <c r="AL2420" s="8" t="s">
        <v>16040</v>
      </c>
      <c r="AM2420" s="8" t="s">
        <v>2322</v>
      </c>
      <c r="AN2420" s="8" t="s">
        <v>16041</v>
      </c>
      <c r="AO2420" s="8" t="s">
        <v>16042</v>
      </c>
      <c r="AP2420" s="29" t="s">
        <v>16039</v>
      </c>
      <c r="AQ2420" s="11">
        <v>1591.0</v>
      </c>
    </row>
    <row r="2421">
      <c r="A2421" s="8" t="str">
        <f t="shared" si="1"/>
        <v>Chris Rash</v>
      </c>
      <c r="B2421" s="51" t="s">
        <v>16028</v>
      </c>
      <c r="C2421" s="8" t="s">
        <v>13805</v>
      </c>
      <c r="D2421" s="9" t="s">
        <v>6874</v>
      </c>
      <c r="E2421" s="8" t="s">
        <v>13495</v>
      </c>
      <c r="F2421" s="8" t="s">
        <v>2304</v>
      </c>
      <c r="G2421" s="51" t="s">
        <v>12642</v>
      </c>
      <c r="H2421" s="13" t="s">
        <v>16029</v>
      </c>
      <c r="I2421" s="8" t="s">
        <v>1330</v>
      </c>
      <c r="J2421" s="10">
        <v>3.37</v>
      </c>
      <c r="K2421" s="8" t="s">
        <v>16030</v>
      </c>
      <c r="L2421" s="8"/>
      <c r="M2421" s="8"/>
      <c r="N2421" s="51" t="s">
        <v>16053</v>
      </c>
      <c r="O2421" s="57" t="s">
        <v>52</v>
      </c>
      <c r="P2421" s="51"/>
      <c r="Q2421" s="51"/>
      <c r="R2421" s="57" t="s">
        <v>791</v>
      </c>
      <c r="S2421" s="57" t="s">
        <v>16054</v>
      </c>
      <c r="T2421" s="11" t="str">
        <f t="shared" si="2"/>
        <v>Chris Rash</v>
      </c>
      <c r="U2421" s="57" t="s">
        <v>160</v>
      </c>
      <c r="V2421" s="51"/>
      <c r="W2421" s="51"/>
      <c r="X2421" s="51" t="s">
        <v>16035</v>
      </c>
      <c r="Y2421" s="56" t="s">
        <v>16055</v>
      </c>
      <c r="Z2421" s="56" t="s">
        <v>16046</v>
      </c>
      <c r="AA2421" s="51" t="s">
        <v>60</v>
      </c>
      <c r="AB2421" s="56" t="s">
        <v>16037</v>
      </c>
      <c r="AC2421" s="51" t="s">
        <v>60</v>
      </c>
      <c r="AD2421" s="56" t="s">
        <v>16047</v>
      </c>
      <c r="AE2421" s="51" t="s">
        <v>16038</v>
      </c>
      <c r="AF2421" s="8" t="s">
        <v>16039</v>
      </c>
      <c r="AG2421" s="8" t="s">
        <v>6885</v>
      </c>
      <c r="AH2421" s="8" t="s">
        <v>134</v>
      </c>
      <c r="AI2421" s="8" t="s">
        <v>233</v>
      </c>
      <c r="AJ2421" s="8"/>
      <c r="AK2421" s="8" t="s">
        <v>910</v>
      </c>
      <c r="AL2421" s="8" t="s">
        <v>16040</v>
      </c>
      <c r="AM2421" s="8" t="s">
        <v>2322</v>
      </c>
      <c r="AN2421" s="8" t="s">
        <v>16041</v>
      </c>
      <c r="AO2421" s="8" t="s">
        <v>16048</v>
      </c>
      <c r="AP2421" s="29" t="s">
        <v>16039</v>
      </c>
      <c r="AQ2421" s="11">
        <v>1591.0</v>
      </c>
    </row>
    <row r="2422">
      <c r="A2422" s="8" t="str">
        <f t="shared" si="1"/>
        <v>Jon Messner</v>
      </c>
      <c r="B2422" s="51" t="s">
        <v>16028</v>
      </c>
      <c r="C2422" s="8" t="s">
        <v>13805</v>
      </c>
      <c r="D2422" s="9" t="s">
        <v>6874</v>
      </c>
      <c r="E2422" s="8" t="s">
        <v>13495</v>
      </c>
      <c r="F2422" s="8" t="s">
        <v>2304</v>
      </c>
      <c r="G2422" s="51" t="s">
        <v>12642</v>
      </c>
      <c r="H2422" s="8" t="s">
        <v>16029</v>
      </c>
      <c r="I2422" s="8" t="s">
        <v>1330</v>
      </c>
      <c r="J2422" s="10">
        <v>3.37</v>
      </c>
      <c r="K2422" s="13" t="s">
        <v>16030</v>
      </c>
      <c r="L2422" s="8"/>
      <c r="M2422" s="8"/>
      <c r="N2422" s="51" t="s">
        <v>16056</v>
      </c>
      <c r="O2422" s="51" t="s">
        <v>52</v>
      </c>
      <c r="P2422" s="51"/>
      <c r="Q2422" s="51"/>
      <c r="R2422" s="51" t="s">
        <v>5605</v>
      </c>
      <c r="S2422" s="51" t="s">
        <v>16057</v>
      </c>
      <c r="T2422" s="11" t="str">
        <f t="shared" si="2"/>
        <v>Jon Messner</v>
      </c>
      <c r="U2422" s="51" t="s">
        <v>2035</v>
      </c>
      <c r="V2422" s="51" t="s">
        <v>16058</v>
      </c>
      <c r="W2422" s="51" t="s">
        <v>16034</v>
      </c>
      <c r="X2422" s="51" t="s">
        <v>16035</v>
      </c>
      <c r="Y2422" s="8" t="s">
        <v>60</v>
      </c>
      <c r="Z2422" s="12" t="s">
        <v>16036</v>
      </c>
      <c r="AA2422" s="12" t="s">
        <v>16059</v>
      </c>
      <c r="AB2422" s="12" t="s">
        <v>16037</v>
      </c>
      <c r="AC2422" s="8" t="s">
        <v>60</v>
      </c>
      <c r="AD2422" s="8" t="s">
        <v>60</v>
      </c>
      <c r="AE2422" s="8" t="s">
        <v>16038</v>
      </c>
      <c r="AF2422" s="8" t="s">
        <v>16039</v>
      </c>
      <c r="AG2422" s="8" t="s">
        <v>6885</v>
      </c>
      <c r="AH2422" s="8" t="s">
        <v>134</v>
      </c>
      <c r="AI2422" s="8" t="s">
        <v>233</v>
      </c>
      <c r="AJ2422" s="8"/>
      <c r="AK2422" s="8" t="s">
        <v>910</v>
      </c>
      <c r="AL2422" s="8" t="s">
        <v>16040</v>
      </c>
      <c r="AM2422" s="8" t="s">
        <v>2322</v>
      </c>
      <c r="AN2422" s="8" t="s">
        <v>16041</v>
      </c>
      <c r="AO2422" s="8" t="s">
        <v>16042</v>
      </c>
      <c r="AP2422" s="29" t="s">
        <v>16039</v>
      </c>
      <c r="AQ2422" s="11">
        <v>1591.0</v>
      </c>
    </row>
    <row r="2423">
      <c r="A2423" s="8" t="str">
        <f t="shared" si="1"/>
        <v>Joshua Harden</v>
      </c>
      <c r="B2423" s="51" t="s">
        <v>16060</v>
      </c>
      <c r="C2423" s="8" t="s">
        <v>16061</v>
      </c>
      <c r="D2423" s="9" t="s">
        <v>7138</v>
      </c>
      <c r="E2423" s="8" t="s">
        <v>16062</v>
      </c>
      <c r="F2423" s="8" t="s">
        <v>462</v>
      </c>
      <c r="G2423" s="51" t="s">
        <v>12642</v>
      </c>
      <c r="H2423" s="13" t="s">
        <v>16063</v>
      </c>
      <c r="I2423" s="8" t="s">
        <v>49</v>
      </c>
      <c r="J2423" s="10">
        <v>3.26</v>
      </c>
      <c r="K2423" s="13" t="s">
        <v>16064</v>
      </c>
      <c r="L2423" s="8"/>
      <c r="M2423" s="8"/>
      <c r="N2423" s="51" t="s">
        <v>16065</v>
      </c>
      <c r="O2423" s="51" t="s">
        <v>52</v>
      </c>
      <c r="P2423" s="51"/>
      <c r="Q2423" s="51"/>
      <c r="R2423" s="51" t="s">
        <v>1029</v>
      </c>
      <c r="S2423" s="51" t="s">
        <v>16066</v>
      </c>
      <c r="T2423" s="11" t="str">
        <f t="shared" si="2"/>
        <v>Joshua Harden</v>
      </c>
      <c r="U2423" s="51" t="s">
        <v>55</v>
      </c>
      <c r="V2423" s="51" t="s">
        <v>16067</v>
      </c>
      <c r="W2423" s="51" t="s">
        <v>16068</v>
      </c>
      <c r="X2423" s="51" t="s">
        <v>16069</v>
      </c>
      <c r="Y2423" s="8" t="s">
        <v>60</v>
      </c>
      <c r="Z2423" s="12" t="s">
        <v>16070</v>
      </c>
      <c r="AA2423" s="8" t="s">
        <v>60</v>
      </c>
      <c r="AB2423" s="12" t="s">
        <v>16071</v>
      </c>
      <c r="AC2423" s="8" t="s">
        <v>60</v>
      </c>
      <c r="AD2423" s="12" t="s">
        <v>16072</v>
      </c>
      <c r="AE2423" s="8" t="s">
        <v>7150</v>
      </c>
      <c r="AF2423" s="8" t="s">
        <v>16073</v>
      </c>
      <c r="AG2423" s="8" t="s">
        <v>7152</v>
      </c>
      <c r="AH2423" s="8" t="s">
        <v>194</v>
      </c>
      <c r="AI2423" s="8" t="s">
        <v>66</v>
      </c>
      <c r="AJ2423" s="8"/>
      <c r="AK2423" s="8" t="s">
        <v>3543</v>
      </c>
      <c r="AL2423" s="8" t="s">
        <v>948</v>
      </c>
      <c r="AM2423" s="8" t="s">
        <v>1264</v>
      </c>
      <c r="AN2423" s="8" t="s">
        <v>16074</v>
      </c>
      <c r="AO2423" s="8" t="s">
        <v>16075</v>
      </c>
      <c r="AP2423" s="29" t="s">
        <v>16073</v>
      </c>
      <c r="AQ2423" s="11">
        <v>2963.0</v>
      </c>
    </row>
    <row r="2424">
      <c r="A2424" s="8" t="str">
        <f t="shared" si="1"/>
        <v>Owen Sutherland</v>
      </c>
      <c r="B2424" s="51" t="s">
        <v>16060</v>
      </c>
      <c r="C2424" s="8" t="s">
        <v>16061</v>
      </c>
      <c r="D2424" s="9" t="s">
        <v>7138</v>
      </c>
      <c r="E2424" s="8" t="s">
        <v>16062</v>
      </c>
      <c r="F2424" s="8" t="s">
        <v>462</v>
      </c>
      <c r="G2424" s="51" t="s">
        <v>12642</v>
      </c>
      <c r="H2424" s="8" t="s">
        <v>16063</v>
      </c>
      <c r="I2424" s="8" t="s">
        <v>49</v>
      </c>
      <c r="J2424" s="10">
        <v>3.26</v>
      </c>
      <c r="K2424" s="8" t="s">
        <v>16064</v>
      </c>
      <c r="L2424" s="8"/>
      <c r="M2424" s="8"/>
      <c r="N2424" s="51" t="s">
        <v>16076</v>
      </c>
      <c r="O2424" s="57" t="s">
        <v>52</v>
      </c>
      <c r="P2424" s="51"/>
      <c r="Q2424" s="51"/>
      <c r="R2424" s="57" t="s">
        <v>6169</v>
      </c>
      <c r="S2424" s="57" t="s">
        <v>13799</v>
      </c>
      <c r="T2424" s="11" t="str">
        <f t="shared" si="2"/>
        <v>Owen Sutherland</v>
      </c>
      <c r="U2424" s="51" t="s">
        <v>76</v>
      </c>
      <c r="V2424" s="51" t="s">
        <v>16077</v>
      </c>
      <c r="W2424" s="51"/>
      <c r="X2424" s="51" t="s">
        <v>16069</v>
      </c>
      <c r="Y2424" s="51" t="s">
        <v>60</v>
      </c>
      <c r="Z2424" s="56" t="s">
        <v>16070</v>
      </c>
      <c r="AA2424" s="51" t="s">
        <v>60</v>
      </c>
      <c r="AB2424" s="56" t="s">
        <v>16071</v>
      </c>
      <c r="AC2424" s="51" t="s">
        <v>60</v>
      </c>
      <c r="AD2424" s="56" t="s">
        <v>16072</v>
      </c>
      <c r="AE2424" s="51" t="s">
        <v>7150</v>
      </c>
      <c r="AF2424" s="8" t="s">
        <v>16073</v>
      </c>
      <c r="AG2424" s="8" t="s">
        <v>7152</v>
      </c>
      <c r="AH2424" s="8" t="s">
        <v>194</v>
      </c>
      <c r="AI2424" s="8" t="s">
        <v>66</v>
      </c>
      <c r="AJ2424" s="8"/>
      <c r="AK2424" s="8" t="s">
        <v>3543</v>
      </c>
      <c r="AL2424" s="8" t="s">
        <v>948</v>
      </c>
      <c r="AM2424" s="8" t="s">
        <v>1264</v>
      </c>
      <c r="AN2424" s="8" t="s">
        <v>16074</v>
      </c>
      <c r="AO2424" s="8" t="s">
        <v>16078</v>
      </c>
      <c r="AP2424" s="29" t="s">
        <v>16073</v>
      </c>
      <c r="AQ2424" s="11">
        <v>2963.0</v>
      </c>
    </row>
    <row r="2425">
      <c r="A2425" s="8" t="str">
        <f t="shared" si="1"/>
        <v>Sinclair Pitts</v>
      </c>
      <c r="B2425" s="51" t="s">
        <v>16060</v>
      </c>
      <c r="C2425" s="8" t="s">
        <v>16061</v>
      </c>
      <c r="D2425" s="9" t="s">
        <v>7138</v>
      </c>
      <c r="E2425" s="8" t="s">
        <v>16062</v>
      </c>
      <c r="F2425" s="8" t="s">
        <v>462</v>
      </c>
      <c r="G2425" s="51" t="s">
        <v>12642</v>
      </c>
      <c r="H2425" s="8" t="s">
        <v>16063</v>
      </c>
      <c r="I2425" s="8" t="s">
        <v>49</v>
      </c>
      <c r="J2425" s="10">
        <v>3.26</v>
      </c>
      <c r="K2425" s="8" t="s">
        <v>16064</v>
      </c>
      <c r="L2425" s="8"/>
      <c r="M2425" s="8"/>
      <c r="N2425" s="51" t="s">
        <v>16079</v>
      </c>
      <c r="O2425" s="57" t="s">
        <v>52</v>
      </c>
      <c r="P2425" s="51"/>
      <c r="Q2425" s="51"/>
      <c r="R2425" s="57" t="s">
        <v>16080</v>
      </c>
      <c r="S2425" s="57" t="s">
        <v>13103</v>
      </c>
      <c r="T2425" s="11" t="str">
        <f t="shared" si="2"/>
        <v>Sinclair Pitts</v>
      </c>
      <c r="U2425" s="51" t="s">
        <v>16081</v>
      </c>
      <c r="V2425" s="51" t="s">
        <v>16082</v>
      </c>
      <c r="W2425" s="57" t="s">
        <v>16083</v>
      </c>
      <c r="X2425" s="51" t="s">
        <v>16069</v>
      </c>
      <c r="Y2425" s="51" t="s">
        <v>60</v>
      </c>
      <c r="Z2425" s="56" t="s">
        <v>16070</v>
      </c>
      <c r="AA2425" s="51" t="s">
        <v>60</v>
      </c>
      <c r="AB2425" s="56" t="s">
        <v>16071</v>
      </c>
      <c r="AC2425" s="51" t="s">
        <v>60</v>
      </c>
      <c r="AD2425" s="56" t="s">
        <v>16072</v>
      </c>
      <c r="AE2425" s="51" t="s">
        <v>7150</v>
      </c>
      <c r="AF2425" s="8" t="s">
        <v>16073</v>
      </c>
      <c r="AG2425" s="8" t="s">
        <v>7152</v>
      </c>
      <c r="AH2425" s="8" t="s">
        <v>194</v>
      </c>
      <c r="AI2425" s="8" t="s">
        <v>66</v>
      </c>
      <c r="AJ2425" s="8"/>
      <c r="AK2425" s="8" t="s">
        <v>3543</v>
      </c>
      <c r="AL2425" s="8" t="s">
        <v>948</v>
      </c>
      <c r="AM2425" s="8" t="s">
        <v>1264</v>
      </c>
      <c r="AN2425" s="8" t="s">
        <v>16074</v>
      </c>
      <c r="AO2425" s="8" t="s">
        <v>16078</v>
      </c>
      <c r="AP2425" s="29" t="s">
        <v>16073</v>
      </c>
      <c r="AQ2425" s="11">
        <v>2963.0</v>
      </c>
    </row>
    <row r="2426">
      <c r="A2426" s="8" t="str">
        <f t="shared" si="1"/>
        <v>Keyanah Browning</v>
      </c>
      <c r="B2426" s="51" t="s">
        <v>16060</v>
      </c>
      <c r="C2426" s="8" t="s">
        <v>16061</v>
      </c>
      <c r="D2426" s="9" t="s">
        <v>7138</v>
      </c>
      <c r="E2426" s="8" t="s">
        <v>16062</v>
      </c>
      <c r="F2426" s="8" t="s">
        <v>462</v>
      </c>
      <c r="G2426" s="51" t="s">
        <v>12642</v>
      </c>
      <c r="H2426" s="8" t="s">
        <v>16063</v>
      </c>
      <c r="I2426" s="8" t="s">
        <v>49</v>
      </c>
      <c r="J2426" s="10">
        <v>3.26</v>
      </c>
      <c r="K2426" s="13" t="s">
        <v>16064</v>
      </c>
      <c r="L2426" s="8"/>
      <c r="M2426" s="8"/>
      <c r="N2426" s="51" t="s">
        <v>16084</v>
      </c>
      <c r="O2426" s="8" t="s">
        <v>52</v>
      </c>
      <c r="P2426" s="51"/>
      <c r="Q2426" s="51"/>
      <c r="R2426" s="57" t="s">
        <v>16085</v>
      </c>
      <c r="S2426" s="57" t="s">
        <v>16086</v>
      </c>
      <c r="T2426" s="11" t="str">
        <f t="shared" si="2"/>
        <v>Keyanah Browning</v>
      </c>
      <c r="U2426" s="51" t="s">
        <v>106</v>
      </c>
      <c r="V2426" s="51" t="s">
        <v>16087</v>
      </c>
      <c r="W2426" s="51"/>
      <c r="X2426" s="51" t="s">
        <v>16069</v>
      </c>
      <c r="Y2426" s="51" t="s">
        <v>60</v>
      </c>
      <c r="Z2426" s="56" t="s">
        <v>16070</v>
      </c>
      <c r="AA2426" s="56" t="s">
        <v>16088</v>
      </c>
      <c r="AB2426" s="56" t="s">
        <v>16071</v>
      </c>
      <c r="AC2426" s="51" t="s">
        <v>60</v>
      </c>
      <c r="AD2426" s="56" t="s">
        <v>16072</v>
      </c>
      <c r="AE2426" s="51" t="s">
        <v>7150</v>
      </c>
      <c r="AF2426" s="8" t="s">
        <v>16073</v>
      </c>
      <c r="AG2426" s="8" t="s">
        <v>7152</v>
      </c>
      <c r="AH2426" s="8" t="s">
        <v>194</v>
      </c>
      <c r="AI2426" s="8" t="s">
        <v>66</v>
      </c>
      <c r="AJ2426" s="8"/>
      <c r="AK2426" s="13" t="s">
        <v>3543</v>
      </c>
      <c r="AL2426" s="13" t="s">
        <v>948</v>
      </c>
      <c r="AM2426" s="13" t="s">
        <v>1264</v>
      </c>
      <c r="AN2426" s="8" t="s">
        <v>16074</v>
      </c>
      <c r="AO2426" s="8" t="s">
        <v>16078</v>
      </c>
      <c r="AP2426" s="29" t="s">
        <v>16073</v>
      </c>
      <c r="AQ2426" s="11">
        <v>2963.0</v>
      </c>
    </row>
    <row r="2427">
      <c r="A2427" s="8" t="str">
        <f t="shared" si="1"/>
        <v>Christina Mbadie</v>
      </c>
      <c r="B2427" s="51" t="s">
        <v>16089</v>
      </c>
      <c r="C2427" s="8" t="s">
        <v>13458</v>
      </c>
      <c r="D2427" s="9" t="s">
        <v>7138</v>
      </c>
      <c r="E2427" s="8" t="s">
        <v>16090</v>
      </c>
      <c r="F2427" s="8" t="s">
        <v>462</v>
      </c>
      <c r="G2427" s="8" t="s">
        <v>12642</v>
      </c>
      <c r="H2427" s="8" t="s">
        <v>16091</v>
      </c>
      <c r="I2427" s="8" t="s">
        <v>49</v>
      </c>
      <c r="J2427" s="10">
        <v>2.99</v>
      </c>
      <c r="K2427" s="8" t="s">
        <v>16092</v>
      </c>
      <c r="L2427" s="8" t="s">
        <v>86</v>
      </c>
      <c r="M2427" s="8" t="s">
        <v>86</v>
      </c>
      <c r="N2427" s="8" t="s">
        <v>16093</v>
      </c>
      <c r="O2427" s="8" t="s">
        <v>52</v>
      </c>
      <c r="P2427" s="51"/>
      <c r="Q2427" s="51"/>
      <c r="R2427" s="8" t="s">
        <v>7816</v>
      </c>
      <c r="S2427" s="8" t="s">
        <v>16094</v>
      </c>
      <c r="T2427" s="11" t="str">
        <f t="shared" si="2"/>
        <v>Christina Mbadie</v>
      </c>
      <c r="U2427" s="8" t="s">
        <v>1959</v>
      </c>
      <c r="V2427" s="8" t="s">
        <v>86</v>
      </c>
      <c r="W2427" s="8" t="s">
        <v>86</v>
      </c>
      <c r="X2427" s="8" t="s">
        <v>16095</v>
      </c>
      <c r="Y2427" s="51" t="s">
        <v>60</v>
      </c>
      <c r="Z2427" s="56" t="s">
        <v>16096</v>
      </c>
      <c r="AA2427" s="51" t="s">
        <v>60</v>
      </c>
      <c r="AB2427" s="51" t="s">
        <v>60</v>
      </c>
      <c r="AC2427" s="51" t="s">
        <v>60</v>
      </c>
      <c r="AD2427" s="56" t="s">
        <v>16097</v>
      </c>
      <c r="AE2427" s="8" t="s">
        <v>16098</v>
      </c>
      <c r="AF2427" s="8" t="s">
        <v>16099</v>
      </c>
      <c r="AG2427" s="8" t="s">
        <v>7152</v>
      </c>
      <c r="AH2427" s="8" t="s">
        <v>654</v>
      </c>
      <c r="AI2427" s="8" t="s">
        <v>66</v>
      </c>
      <c r="AJ2427" s="8" t="s">
        <v>86</v>
      </c>
      <c r="AK2427" s="8" t="s">
        <v>86</v>
      </c>
      <c r="AL2427" s="8" t="s">
        <v>86</v>
      </c>
      <c r="AM2427" s="8" t="s">
        <v>86</v>
      </c>
      <c r="AN2427" s="8" t="s">
        <v>422</v>
      </c>
      <c r="AO2427" s="8" t="s">
        <v>16100</v>
      </c>
      <c r="AP2427" s="29" t="s">
        <v>16099</v>
      </c>
      <c r="AQ2427" s="11">
        <v>2125.0</v>
      </c>
    </row>
    <row r="2428">
      <c r="A2428" s="8" t="str">
        <f t="shared" si="1"/>
        <v>Macario Campos</v>
      </c>
      <c r="B2428" s="51" t="s">
        <v>16101</v>
      </c>
      <c r="C2428" s="8" t="s">
        <v>16061</v>
      </c>
      <c r="D2428" s="9" t="s">
        <v>7138</v>
      </c>
      <c r="E2428" s="8" t="s">
        <v>16102</v>
      </c>
      <c r="F2428" s="8" t="s">
        <v>462</v>
      </c>
      <c r="G2428" s="51" t="s">
        <v>12642</v>
      </c>
      <c r="H2428" s="13" t="s">
        <v>16103</v>
      </c>
      <c r="I2428" s="8" t="s">
        <v>49</v>
      </c>
      <c r="J2428" s="10">
        <v>2.5</v>
      </c>
      <c r="K2428" s="13" t="s">
        <v>16104</v>
      </c>
      <c r="L2428" s="8"/>
      <c r="M2428" s="8"/>
      <c r="N2428" s="51" t="s">
        <v>16105</v>
      </c>
      <c r="O2428" s="57" t="s">
        <v>52</v>
      </c>
      <c r="P2428" s="51"/>
      <c r="Q2428" s="51"/>
      <c r="R2428" s="57" t="s">
        <v>16106</v>
      </c>
      <c r="S2428" s="57" t="s">
        <v>16107</v>
      </c>
      <c r="T2428" s="11" t="str">
        <f t="shared" si="2"/>
        <v>Macario Campos</v>
      </c>
      <c r="U2428" s="57" t="s">
        <v>55</v>
      </c>
      <c r="V2428" s="51" t="s">
        <v>16108</v>
      </c>
      <c r="W2428" s="57" t="s">
        <v>16109</v>
      </c>
      <c r="X2428" s="51" t="s">
        <v>16110</v>
      </c>
      <c r="Y2428" s="51" t="s">
        <v>60</v>
      </c>
      <c r="Z2428" s="51" t="s">
        <v>60</v>
      </c>
      <c r="AA2428" s="51" t="s">
        <v>60</v>
      </c>
      <c r="AB2428" s="51" t="s">
        <v>60</v>
      </c>
      <c r="AC2428" s="51" t="s">
        <v>60</v>
      </c>
      <c r="AD2428" s="51" t="s">
        <v>60</v>
      </c>
      <c r="AE2428" s="51" t="s">
        <v>16111</v>
      </c>
      <c r="AF2428" s="8" t="s">
        <v>16112</v>
      </c>
      <c r="AG2428" s="8" t="s">
        <v>7152</v>
      </c>
      <c r="AH2428" s="8" t="s">
        <v>4581</v>
      </c>
      <c r="AI2428" s="8" t="s">
        <v>66</v>
      </c>
      <c r="AJ2428" s="8"/>
      <c r="AK2428" s="8"/>
      <c r="AL2428" s="8"/>
      <c r="AM2428" s="8"/>
      <c r="AN2428" s="8" t="s">
        <v>3244</v>
      </c>
      <c r="AO2428" s="8" t="s">
        <v>16113</v>
      </c>
      <c r="AP2428" s="29" t="s">
        <v>16112</v>
      </c>
      <c r="AQ2428" s="11">
        <v>2491.0</v>
      </c>
    </row>
    <row r="2429">
      <c r="A2429" s="8" t="str">
        <f t="shared" si="1"/>
        <v>AC Sandra has been removed. </v>
      </c>
      <c r="B2429" s="51" t="s">
        <v>16101</v>
      </c>
      <c r="C2429" s="8" t="s">
        <v>16061</v>
      </c>
      <c r="D2429" s="9" t="s">
        <v>7138</v>
      </c>
      <c r="E2429" s="8" t="s">
        <v>16102</v>
      </c>
      <c r="F2429" s="8" t="s">
        <v>462</v>
      </c>
      <c r="G2429" s="51" t="s">
        <v>12642</v>
      </c>
      <c r="H2429" s="13" t="s">
        <v>16103</v>
      </c>
      <c r="I2429" s="59" t="s">
        <v>49</v>
      </c>
      <c r="J2429" s="60">
        <v>2.5</v>
      </c>
      <c r="K2429" s="51" t="s">
        <v>16104</v>
      </c>
      <c r="L2429" s="8"/>
      <c r="M2429" s="8"/>
      <c r="N2429" s="51" t="s">
        <v>16114</v>
      </c>
      <c r="O2429" s="51" t="s">
        <v>52</v>
      </c>
      <c r="P2429" s="51"/>
      <c r="Q2429" s="51" t="s">
        <v>277</v>
      </c>
      <c r="R2429" s="8" t="s">
        <v>16115</v>
      </c>
      <c r="S2429" s="8"/>
      <c r="T2429" s="11" t="str">
        <f t="shared" si="2"/>
        <v>AC Sandra has been removed. </v>
      </c>
      <c r="U2429" s="51"/>
      <c r="V2429" s="51"/>
      <c r="W2429" s="8"/>
      <c r="X2429" s="51" t="s">
        <v>16110</v>
      </c>
      <c r="Y2429" s="51" t="s">
        <v>60</v>
      </c>
      <c r="Z2429" s="51" t="s">
        <v>60</v>
      </c>
      <c r="AA2429" s="51" t="s">
        <v>60</v>
      </c>
      <c r="AB2429" s="56" t="s">
        <v>16116</v>
      </c>
      <c r="AC2429" s="51" t="s">
        <v>60</v>
      </c>
      <c r="AD2429" s="56" t="s">
        <v>16117</v>
      </c>
      <c r="AE2429" s="51" t="s">
        <v>16111</v>
      </c>
      <c r="AF2429" s="8" t="s">
        <v>16112</v>
      </c>
      <c r="AG2429" s="8" t="s">
        <v>7152</v>
      </c>
      <c r="AH2429" s="8" t="s">
        <v>4581</v>
      </c>
      <c r="AI2429" s="8" t="s">
        <v>66</v>
      </c>
      <c r="AJ2429" s="8"/>
      <c r="AK2429" s="59"/>
      <c r="AL2429" s="59"/>
      <c r="AM2429" s="59"/>
      <c r="AN2429" s="59" t="s">
        <v>3244</v>
      </c>
      <c r="AO2429" s="59" t="s">
        <v>16113</v>
      </c>
      <c r="AP2429" s="29" t="s">
        <v>16112</v>
      </c>
      <c r="AQ2429" s="11">
        <v>2491.0</v>
      </c>
    </row>
    <row r="2430">
      <c r="A2430" s="8" t="str">
        <f t="shared" si="1"/>
        <v>Katie Rees</v>
      </c>
      <c r="B2430" s="51" t="s">
        <v>16118</v>
      </c>
      <c r="C2430" s="8" t="s">
        <v>7465</v>
      </c>
      <c r="D2430" s="9" t="s">
        <v>7205</v>
      </c>
      <c r="E2430" s="8" t="s">
        <v>16119</v>
      </c>
      <c r="F2430" s="8" t="s">
        <v>2136</v>
      </c>
      <c r="G2430" s="51" t="s">
        <v>12642</v>
      </c>
      <c r="H2430" s="8" t="s">
        <v>16120</v>
      </c>
      <c r="I2430" s="8" t="s">
        <v>49</v>
      </c>
      <c r="J2430" s="10">
        <v>3.52</v>
      </c>
      <c r="K2430" s="13" t="s">
        <v>16121</v>
      </c>
      <c r="L2430" s="8" t="s">
        <v>7727</v>
      </c>
      <c r="M2430" s="8"/>
      <c r="N2430" s="51" t="s">
        <v>16122</v>
      </c>
      <c r="O2430" s="51" t="s">
        <v>52</v>
      </c>
      <c r="P2430" s="51"/>
      <c r="Q2430" s="51"/>
      <c r="R2430" s="51" t="s">
        <v>11790</v>
      </c>
      <c r="S2430" s="51" t="s">
        <v>16123</v>
      </c>
      <c r="T2430" s="11" t="str">
        <f t="shared" si="2"/>
        <v>Katie Rees</v>
      </c>
      <c r="U2430" s="51" t="s">
        <v>55</v>
      </c>
      <c r="V2430" s="51" t="s">
        <v>16124</v>
      </c>
      <c r="W2430" s="51" t="s">
        <v>16125</v>
      </c>
      <c r="X2430" s="51" t="s">
        <v>16126</v>
      </c>
      <c r="Y2430" s="12" t="s">
        <v>16127</v>
      </c>
      <c r="Z2430" s="12" t="s">
        <v>16128</v>
      </c>
      <c r="AA2430" s="8" t="s">
        <v>60</v>
      </c>
      <c r="AB2430" s="8" t="s">
        <v>60</v>
      </c>
      <c r="AC2430" s="12" t="s">
        <v>16129</v>
      </c>
      <c r="AD2430" s="12" t="s">
        <v>16130</v>
      </c>
      <c r="AE2430" s="8" t="s">
        <v>16131</v>
      </c>
      <c r="AF2430" s="8" t="s">
        <v>16132</v>
      </c>
      <c r="AG2430" s="8" t="s">
        <v>7219</v>
      </c>
      <c r="AH2430" s="8" t="s">
        <v>194</v>
      </c>
      <c r="AI2430" s="8" t="s">
        <v>233</v>
      </c>
      <c r="AJ2430" s="8"/>
      <c r="AK2430" s="8" t="s">
        <v>4943</v>
      </c>
      <c r="AL2430" s="8" t="s">
        <v>2862</v>
      </c>
      <c r="AM2430" s="8" t="s">
        <v>3189</v>
      </c>
      <c r="AN2430" s="8" t="s">
        <v>16133</v>
      </c>
      <c r="AO2430" s="8" t="s">
        <v>16134</v>
      </c>
      <c r="AP2430" s="14" t="s">
        <v>16132</v>
      </c>
      <c r="AQ2430" s="11">
        <v>5205.0</v>
      </c>
    </row>
    <row r="2431">
      <c r="A2431" s="8" t="str">
        <f t="shared" si="1"/>
        <v>Valmore Holt</v>
      </c>
      <c r="B2431" s="51" t="s">
        <v>16118</v>
      </c>
      <c r="C2431" s="8" t="s">
        <v>7465</v>
      </c>
      <c r="D2431" s="9" t="s">
        <v>7205</v>
      </c>
      <c r="E2431" s="8" t="s">
        <v>16119</v>
      </c>
      <c r="F2431" s="8" t="s">
        <v>2136</v>
      </c>
      <c r="G2431" s="51" t="s">
        <v>12642</v>
      </c>
      <c r="H2431" s="8" t="s">
        <v>16120</v>
      </c>
      <c r="I2431" s="8" t="s">
        <v>49</v>
      </c>
      <c r="J2431" s="10">
        <v>3.52</v>
      </c>
      <c r="K2431" s="13" t="s">
        <v>16121</v>
      </c>
      <c r="L2431" s="8" t="s">
        <v>7727</v>
      </c>
      <c r="M2431" s="8"/>
      <c r="N2431" s="51" t="s">
        <v>16135</v>
      </c>
      <c r="O2431" s="51" t="s">
        <v>52</v>
      </c>
      <c r="P2431" s="51"/>
      <c r="Q2431" s="51"/>
      <c r="R2431" s="51" t="s">
        <v>16136</v>
      </c>
      <c r="S2431" s="51" t="s">
        <v>16137</v>
      </c>
      <c r="T2431" s="11" t="str">
        <f t="shared" si="2"/>
        <v>Valmore Holt</v>
      </c>
      <c r="U2431" s="51" t="s">
        <v>16138</v>
      </c>
      <c r="V2431" s="51" t="s">
        <v>16139</v>
      </c>
      <c r="W2431" s="51" t="s">
        <v>16125</v>
      </c>
      <c r="X2431" s="51" t="s">
        <v>16126</v>
      </c>
      <c r="Y2431" s="8" t="s">
        <v>60</v>
      </c>
      <c r="Z2431" s="12" t="s">
        <v>16128</v>
      </c>
      <c r="AA2431" s="8" t="s">
        <v>60</v>
      </c>
      <c r="AB2431" s="8" t="s">
        <v>60</v>
      </c>
      <c r="AC2431" s="8" t="s">
        <v>60</v>
      </c>
      <c r="AD2431" s="12" t="s">
        <v>16130</v>
      </c>
      <c r="AE2431" s="8" t="s">
        <v>16131</v>
      </c>
      <c r="AF2431" s="8" t="s">
        <v>16132</v>
      </c>
      <c r="AG2431" s="8" t="s">
        <v>7219</v>
      </c>
      <c r="AH2431" s="8" t="s">
        <v>194</v>
      </c>
      <c r="AI2431" s="8" t="s">
        <v>233</v>
      </c>
      <c r="AJ2431" s="8"/>
      <c r="AK2431" s="8" t="s">
        <v>4943</v>
      </c>
      <c r="AL2431" s="8" t="s">
        <v>2862</v>
      </c>
      <c r="AM2431" s="8" t="s">
        <v>3189</v>
      </c>
      <c r="AN2431" s="8" t="s">
        <v>16133</v>
      </c>
      <c r="AO2431" s="8" t="s">
        <v>16134</v>
      </c>
      <c r="AP2431" s="14" t="s">
        <v>16132</v>
      </c>
      <c r="AQ2431" s="11">
        <v>5205.0</v>
      </c>
    </row>
    <row r="2432">
      <c r="A2432" s="8" t="str">
        <f t="shared" si="1"/>
        <v>Daniella Cornelia</v>
      </c>
      <c r="B2432" s="51" t="s">
        <v>16118</v>
      </c>
      <c r="C2432" s="8" t="s">
        <v>7465</v>
      </c>
      <c r="D2432" s="9" t="s">
        <v>7205</v>
      </c>
      <c r="E2432" s="8" t="s">
        <v>16119</v>
      </c>
      <c r="F2432" s="8" t="s">
        <v>2136</v>
      </c>
      <c r="G2432" s="51" t="s">
        <v>12642</v>
      </c>
      <c r="H2432" s="8" t="s">
        <v>16120</v>
      </c>
      <c r="I2432" s="8" t="s">
        <v>49</v>
      </c>
      <c r="J2432" s="10">
        <v>3.52</v>
      </c>
      <c r="K2432" s="8" t="s">
        <v>16121</v>
      </c>
      <c r="L2432" s="8" t="s">
        <v>7727</v>
      </c>
      <c r="M2432" s="8"/>
      <c r="N2432" s="51" t="s">
        <v>16140</v>
      </c>
      <c r="O2432" s="57" t="s">
        <v>52</v>
      </c>
      <c r="P2432" s="51"/>
      <c r="Q2432" s="51"/>
      <c r="R2432" s="57" t="s">
        <v>16141</v>
      </c>
      <c r="S2432" s="57" t="s">
        <v>16142</v>
      </c>
      <c r="T2432" s="11" t="str">
        <f t="shared" si="2"/>
        <v>Daniella Cornelia</v>
      </c>
      <c r="U2432" s="13" t="s">
        <v>16143</v>
      </c>
      <c r="V2432" s="51" t="s">
        <v>16144</v>
      </c>
      <c r="W2432" s="57" t="s">
        <v>16145</v>
      </c>
      <c r="X2432" s="51" t="s">
        <v>16126</v>
      </c>
      <c r="Y2432" s="51" t="s">
        <v>60</v>
      </c>
      <c r="Z2432" s="56" t="s">
        <v>16128</v>
      </c>
      <c r="AA2432" s="51" t="s">
        <v>60</v>
      </c>
      <c r="AB2432" s="51" t="s">
        <v>60</v>
      </c>
      <c r="AC2432" s="51" t="s">
        <v>60</v>
      </c>
      <c r="AD2432" s="56" t="s">
        <v>16130</v>
      </c>
      <c r="AE2432" s="51" t="s">
        <v>16131</v>
      </c>
      <c r="AF2432" s="8" t="s">
        <v>16132</v>
      </c>
      <c r="AG2432" s="8" t="s">
        <v>7219</v>
      </c>
      <c r="AH2432" s="8" t="s">
        <v>194</v>
      </c>
      <c r="AI2432" s="8" t="s">
        <v>233</v>
      </c>
      <c r="AJ2432" s="8"/>
      <c r="AK2432" s="8" t="s">
        <v>4943</v>
      </c>
      <c r="AL2432" s="8" t="s">
        <v>2862</v>
      </c>
      <c r="AM2432" s="8" t="s">
        <v>3189</v>
      </c>
      <c r="AN2432" s="8" t="s">
        <v>16133</v>
      </c>
      <c r="AO2432" s="8" t="s">
        <v>16146</v>
      </c>
      <c r="AP2432" s="14" t="s">
        <v>16132</v>
      </c>
      <c r="AQ2432" s="11">
        <v>5205.0</v>
      </c>
    </row>
    <row r="2433">
      <c r="A2433" s="8" t="str">
        <f t="shared" si="1"/>
        <v>Tom Cornelia</v>
      </c>
      <c r="B2433" s="51" t="s">
        <v>16118</v>
      </c>
      <c r="C2433" s="8" t="s">
        <v>7465</v>
      </c>
      <c r="D2433" s="9" t="s">
        <v>7205</v>
      </c>
      <c r="E2433" s="8" t="s">
        <v>16119</v>
      </c>
      <c r="F2433" s="8" t="s">
        <v>2136</v>
      </c>
      <c r="G2433" s="51" t="s">
        <v>12642</v>
      </c>
      <c r="H2433" s="8" t="s">
        <v>16120</v>
      </c>
      <c r="I2433" s="8" t="s">
        <v>49</v>
      </c>
      <c r="J2433" s="10">
        <v>3.52</v>
      </c>
      <c r="K2433" s="8" t="s">
        <v>16121</v>
      </c>
      <c r="L2433" s="8" t="s">
        <v>7727</v>
      </c>
      <c r="M2433" s="8"/>
      <c r="N2433" s="51" t="s">
        <v>16147</v>
      </c>
      <c r="O2433" s="57" t="s">
        <v>52</v>
      </c>
      <c r="P2433" s="51"/>
      <c r="Q2433" s="51"/>
      <c r="R2433" s="57" t="s">
        <v>271</v>
      </c>
      <c r="S2433" s="57" t="s">
        <v>16142</v>
      </c>
      <c r="T2433" s="11" t="str">
        <f t="shared" si="2"/>
        <v>Tom Cornelia</v>
      </c>
      <c r="U2433" s="13" t="s">
        <v>16143</v>
      </c>
      <c r="V2433" s="51"/>
      <c r="W2433" s="57" t="s">
        <v>16145</v>
      </c>
      <c r="X2433" s="51" t="s">
        <v>16126</v>
      </c>
      <c r="Y2433" s="51" t="s">
        <v>60</v>
      </c>
      <c r="Z2433" s="56" t="s">
        <v>16128</v>
      </c>
      <c r="AA2433" s="51" t="s">
        <v>60</v>
      </c>
      <c r="AB2433" s="51" t="s">
        <v>60</v>
      </c>
      <c r="AC2433" s="51" t="s">
        <v>60</v>
      </c>
      <c r="AD2433" s="56" t="s">
        <v>16130</v>
      </c>
      <c r="AE2433" s="51" t="s">
        <v>16131</v>
      </c>
      <c r="AF2433" s="8" t="s">
        <v>16132</v>
      </c>
      <c r="AG2433" s="8" t="s">
        <v>7219</v>
      </c>
      <c r="AH2433" s="8" t="s">
        <v>194</v>
      </c>
      <c r="AI2433" s="8" t="s">
        <v>233</v>
      </c>
      <c r="AJ2433" s="8"/>
      <c r="AK2433" s="8" t="s">
        <v>4943</v>
      </c>
      <c r="AL2433" s="8" t="s">
        <v>2862</v>
      </c>
      <c r="AM2433" s="8" t="s">
        <v>3189</v>
      </c>
      <c r="AN2433" s="8" t="s">
        <v>16133</v>
      </c>
      <c r="AO2433" s="8" t="s">
        <v>16146</v>
      </c>
      <c r="AP2433" s="14" t="s">
        <v>16132</v>
      </c>
      <c r="AQ2433" s="11">
        <v>5205.0</v>
      </c>
    </row>
    <row r="2434">
      <c r="A2434" s="8" t="str">
        <f t="shared" si="1"/>
        <v>Kenneth Coleman</v>
      </c>
      <c r="B2434" s="51" t="s">
        <v>16118</v>
      </c>
      <c r="C2434" s="8" t="s">
        <v>7465</v>
      </c>
      <c r="D2434" s="9" t="s">
        <v>7205</v>
      </c>
      <c r="E2434" s="8" t="s">
        <v>16119</v>
      </c>
      <c r="F2434" s="8" t="s">
        <v>2136</v>
      </c>
      <c r="G2434" s="51" t="s">
        <v>12642</v>
      </c>
      <c r="H2434" s="8" t="s">
        <v>16120</v>
      </c>
      <c r="I2434" s="8" t="s">
        <v>49</v>
      </c>
      <c r="J2434" s="10">
        <v>3.52</v>
      </c>
      <c r="K2434" s="13" t="s">
        <v>16121</v>
      </c>
      <c r="L2434" s="8" t="s">
        <v>7727</v>
      </c>
      <c r="M2434" s="8"/>
      <c r="N2434" s="51" t="s">
        <v>16148</v>
      </c>
      <c r="O2434" s="51" t="s">
        <v>52</v>
      </c>
      <c r="P2434" s="51"/>
      <c r="Q2434" s="51"/>
      <c r="R2434" s="51" t="s">
        <v>11997</v>
      </c>
      <c r="S2434" s="51" t="s">
        <v>1174</v>
      </c>
      <c r="T2434" s="11" t="str">
        <f t="shared" si="2"/>
        <v>Kenneth Coleman</v>
      </c>
      <c r="U2434" s="57" t="s">
        <v>80</v>
      </c>
      <c r="V2434" s="51" t="s">
        <v>16149</v>
      </c>
      <c r="W2434" s="51" t="s">
        <v>16125</v>
      </c>
      <c r="X2434" s="51" t="s">
        <v>16126</v>
      </c>
      <c r="Y2434" s="8" t="s">
        <v>60</v>
      </c>
      <c r="Z2434" s="12" t="s">
        <v>16128</v>
      </c>
      <c r="AA2434" s="8" t="s">
        <v>60</v>
      </c>
      <c r="AB2434" s="8" t="s">
        <v>60</v>
      </c>
      <c r="AC2434" s="8" t="s">
        <v>60</v>
      </c>
      <c r="AD2434" s="12" t="s">
        <v>16130</v>
      </c>
      <c r="AE2434" s="8" t="s">
        <v>16131</v>
      </c>
      <c r="AF2434" s="8" t="s">
        <v>16132</v>
      </c>
      <c r="AG2434" s="8" t="s">
        <v>7219</v>
      </c>
      <c r="AH2434" s="8" t="s">
        <v>194</v>
      </c>
      <c r="AI2434" s="8" t="s">
        <v>233</v>
      </c>
      <c r="AJ2434" s="8"/>
      <c r="AK2434" s="8" t="s">
        <v>4943</v>
      </c>
      <c r="AL2434" s="8" t="s">
        <v>2862</v>
      </c>
      <c r="AM2434" s="8" t="s">
        <v>3189</v>
      </c>
      <c r="AN2434" s="8" t="s">
        <v>16133</v>
      </c>
      <c r="AO2434" s="8" t="s">
        <v>16134</v>
      </c>
      <c r="AP2434" s="14" t="s">
        <v>16132</v>
      </c>
      <c r="AQ2434" s="11">
        <v>5205.0</v>
      </c>
    </row>
    <row r="2435">
      <c r="A2435" s="8" t="str">
        <f t="shared" si="1"/>
        <v>Kyria Moore</v>
      </c>
      <c r="B2435" s="51" t="s">
        <v>16118</v>
      </c>
      <c r="C2435" s="8" t="s">
        <v>7465</v>
      </c>
      <c r="D2435" s="9" t="s">
        <v>7205</v>
      </c>
      <c r="E2435" s="8" t="s">
        <v>16119</v>
      </c>
      <c r="F2435" s="8" t="s">
        <v>2136</v>
      </c>
      <c r="G2435" s="51" t="s">
        <v>12642</v>
      </c>
      <c r="H2435" s="8" t="s">
        <v>16120</v>
      </c>
      <c r="I2435" s="8" t="s">
        <v>49</v>
      </c>
      <c r="J2435" s="10">
        <v>3.52</v>
      </c>
      <c r="K2435" s="13" t="s">
        <v>16121</v>
      </c>
      <c r="L2435" s="8" t="s">
        <v>7727</v>
      </c>
      <c r="M2435" s="8"/>
      <c r="N2435" s="51" t="s">
        <v>16150</v>
      </c>
      <c r="O2435" s="57" t="s">
        <v>52</v>
      </c>
      <c r="P2435" s="51"/>
      <c r="Q2435" s="51"/>
      <c r="R2435" s="57" t="s">
        <v>16151</v>
      </c>
      <c r="S2435" s="57" t="s">
        <v>4451</v>
      </c>
      <c r="T2435" s="11" t="str">
        <f t="shared" si="2"/>
        <v>Kyria Moore</v>
      </c>
      <c r="U2435" s="57" t="s">
        <v>80</v>
      </c>
      <c r="V2435" s="57" t="s">
        <v>16152</v>
      </c>
      <c r="W2435" s="57" t="s">
        <v>16125</v>
      </c>
      <c r="X2435" s="51" t="s">
        <v>16126</v>
      </c>
      <c r="Y2435" s="51" t="s">
        <v>60</v>
      </c>
      <c r="Z2435" s="56" t="s">
        <v>16128</v>
      </c>
      <c r="AA2435" s="51" t="s">
        <v>60</v>
      </c>
      <c r="AB2435" s="51" t="s">
        <v>60</v>
      </c>
      <c r="AC2435" s="56" t="s">
        <v>16153</v>
      </c>
      <c r="AD2435" s="56" t="s">
        <v>16130</v>
      </c>
      <c r="AE2435" s="51" t="s">
        <v>16131</v>
      </c>
      <c r="AF2435" s="8" t="s">
        <v>16132</v>
      </c>
      <c r="AG2435" s="8" t="s">
        <v>7219</v>
      </c>
      <c r="AH2435" s="8" t="s">
        <v>194</v>
      </c>
      <c r="AI2435" s="8" t="s">
        <v>233</v>
      </c>
      <c r="AJ2435" s="8"/>
      <c r="AK2435" s="8" t="s">
        <v>4943</v>
      </c>
      <c r="AL2435" s="8" t="s">
        <v>2862</v>
      </c>
      <c r="AM2435" s="8" t="s">
        <v>3189</v>
      </c>
      <c r="AN2435" s="8" t="s">
        <v>16133</v>
      </c>
      <c r="AO2435" s="8" t="s">
        <v>16146</v>
      </c>
      <c r="AP2435" s="14" t="s">
        <v>16132</v>
      </c>
      <c r="AQ2435" s="11">
        <v>5205.0</v>
      </c>
    </row>
    <row r="2436">
      <c r="A2436" s="8" t="str">
        <f t="shared" si="1"/>
        <v>Kristopher Sweetman</v>
      </c>
      <c r="B2436" s="51" t="s">
        <v>16118</v>
      </c>
      <c r="C2436" s="8" t="s">
        <v>7465</v>
      </c>
      <c r="D2436" s="9" t="s">
        <v>7205</v>
      </c>
      <c r="E2436" s="8" t="s">
        <v>16119</v>
      </c>
      <c r="F2436" s="8" t="s">
        <v>2136</v>
      </c>
      <c r="G2436" s="51" t="s">
        <v>12642</v>
      </c>
      <c r="H2436" s="8" t="s">
        <v>16120</v>
      </c>
      <c r="I2436" s="8" t="s">
        <v>49</v>
      </c>
      <c r="J2436" s="10">
        <v>3.52</v>
      </c>
      <c r="K2436" s="8" t="s">
        <v>16121</v>
      </c>
      <c r="L2436" s="8" t="s">
        <v>7727</v>
      </c>
      <c r="M2436" s="8"/>
      <c r="N2436" s="51" t="s">
        <v>16154</v>
      </c>
      <c r="O2436" s="57" t="s">
        <v>52</v>
      </c>
      <c r="P2436" s="51"/>
      <c r="Q2436" s="51"/>
      <c r="R2436" s="57" t="s">
        <v>16155</v>
      </c>
      <c r="S2436" s="57" t="s">
        <v>16156</v>
      </c>
      <c r="T2436" s="11" t="str">
        <f t="shared" si="2"/>
        <v>Kristopher Sweetman</v>
      </c>
      <c r="U2436" s="8" t="s">
        <v>80</v>
      </c>
      <c r="V2436" s="51" t="s">
        <v>16157</v>
      </c>
      <c r="W2436" s="57" t="s">
        <v>16145</v>
      </c>
      <c r="X2436" s="51" t="s">
        <v>16126</v>
      </c>
      <c r="Y2436" s="51" t="s">
        <v>60</v>
      </c>
      <c r="Z2436" s="56" t="s">
        <v>16128</v>
      </c>
      <c r="AA2436" s="51" t="s">
        <v>60</v>
      </c>
      <c r="AB2436" s="51" t="s">
        <v>60</v>
      </c>
      <c r="AC2436" s="51" t="s">
        <v>60</v>
      </c>
      <c r="AD2436" s="56" t="s">
        <v>16130</v>
      </c>
      <c r="AE2436" s="51" t="s">
        <v>16131</v>
      </c>
      <c r="AF2436" s="8" t="s">
        <v>16132</v>
      </c>
      <c r="AG2436" s="8" t="s">
        <v>7219</v>
      </c>
      <c r="AH2436" s="8" t="s">
        <v>194</v>
      </c>
      <c r="AI2436" s="8" t="s">
        <v>233</v>
      </c>
      <c r="AJ2436" s="8"/>
      <c r="AK2436" s="8" t="s">
        <v>4943</v>
      </c>
      <c r="AL2436" s="8" t="s">
        <v>2862</v>
      </c>
      <c r="AM2436" s="8" t="s">
        <v>3189</v>
      </c>
      <c r="AN2436" s="8" t="s">
        <v>16133</v>
      </c>
      <c r="AO2436" s="8" t="s">
        <v>16146</v>
      </c>
      <c r="AP2436" s="14" t="s">
        <v>16132</v>
      </c>
      <c r="AQ2436" s="11">
        <v>5205.0</v>
      </c>
    </row>
    <row r="2437">
      <c r="A2437" s="8" t="str">
        <f t="shared" si="1"/>
        <v>Lena Washington</v>
      </c>
      <c r="B2437" s="51" t="s">
        <v>16118</v>
      </c>
      <c r="C2437" s="8" t="s">
        <v>7465</v>
      </c>
      <c r="D2437" s="9" t="s">
        <v>7205</v>
      </c>
      <c r="E2437" s="8" t="s">
        <v>16119</v>
      </c>
      <c r="F2437" s="8" t="s">
        <v>2136</v>
      </c>
      <c r="G2437" s="51" t="s">
        <v>12642</v>
      </c>
      <c r="H2437" s="8" t="s">
        <v>16120</v>
      </c>
      <c r="I2437" s="8" t="s">
        <v>49</v>
      </c>
      <c r="J2437" s="10">
        <v>3.52</v>
      </c>
      <c r="K2437" s="8" t="s">
        <v>16121</v>
      </c>
      <c r="L2437" s="8" t="s">
        <v>7727</v>
      </c>
      <c r="M2437" s="8"/>
      <c r="N2437" s="51" t="s">
        <v>16158</v>
      </c>
      <c r="O2437" s="57" t="s">
        <v>52</v>
      </c>
      <c r="P2437" s="51"/>
      <c r="Q2437" s="51"/>
      <c r="R2437" s="57" t="s">
        <v>16159</v>
      </c>
      <c r="S2437" s="57" t="s">
        <v>10817</v>
      </c>
      <c r="T2437" s="11" t="str">
        <f t="shared" si="2"/>
        <v>Lena Washington</v>
      </c>
      <c r="U2437" s="57" t="s">
        <v>80</v>
      </c>
      <c r="V2437" s="51" t="s">
        <v>16160</v>
      </c>
      <c r="W2437" s="51"/>
      <c r="X2437" s="51" t="s">
        <v>16126</v>
      </c>
      <c r="Y2437" s="51" t="s">
        <v>60</v>
      </c>
      <c r="Z2437" s="56" t="s">
        <v>16128</v>
      </c>
      <c r="AA2437" s="51" t="s">
        <v>60</v>
      </c>
      <c r="AB2437" s="51" t="s">
        <v>60</v>
      </c>
      <c r="AC2437" s="51" t="s">
        <v>60</v>
      </c>
      <c r="AD2437" s="56" t="s">
        <v>16130</v>
      </c>
      <c r="AE2437" s="51" t="s">
        <v>16131</v>
      </c>
      <c r="AF2437" s="8" t="s">
        <v>16132</v>
      </c>
      <c r="AG2437" s="8" t="s">
        <v>7219</v>
      </c>
      <c r="AH2437" s="8" t="s">
        <v>194</v>
      </c>
      <c r="AI2437" s="8" t="s">
        <v>233</v>
      </c>
      <c r="AJ2437" s="8"/>
      <c r="AK2437" s="8" t="s">
        <v>4943</v>
      </c>
      <c r="AL2437" s="8" t="s">
        <v>2862</v>
      </c>
      <c r="AM2437" s="8" t="s">
        <v>3189</v>
      </c>
      <c r="AN2437" s="8" t="s">
        <v>16133</v>
      </c>
      <c r="AO2437" s="8" t="s">
        <v>16146</v>
      </c>
      <c r="AP2437" s="14" t="s">
        <v>16132</v>
      </c>
      <c r="AQ2437" s="11">
        <v>5205.0</v>
      </c>
    </row>
    <row r="2438">
      <c r="A2438" s="8" t="str">
        <f t="shared" si="1"/>
        <v>Valmore Holt</v>
      </c>
      <c r="B2438" s="51" t="s">
        <v>16118</v>
      </c>
      <c r="C2438" s="8" t="s">
        <v>7465</v>
      </c>
      <c r="D2438" s="9" t="s">
        <v>7205</v>
      </c>
      <c r="E2438" s="8" t="s">
        <v>16119</v>
      </c>
      <c r="F2438" s="8" t="s">
        <v>2136</v>
      </c>
      <c r="G2438" s="51" t="s">
        <v>12642</v>
      </c>
      <c r="H2438" s="8" t="s">
        <v>16120</v>
      </c>
      <c r="I2438" s="8" t="s">
        <v>49</v>
      </c>
      <c r="J2438" s="10">
        <v>3.52</v>
      </c>
      <c r="K2438" s="13" t="s">
        <v>16121</v>
      </c>
      <c r="L2438" s="8" t="s">
        <v>7727</v>
      </c>
      <c r="M2438" s="8"/>
      <c r="N2438" s="51" t="s">
        <v>16135</v>
      </c>
      <c r="O2438" s="51" t="s">
        <v>52</v>
      </c>
      <c r="P2438" s="51"/>
      <c r="Q2438" s="51"/>
      <c r="R2438" s="51" t="s">
        <v>16136</v>
      </c>
      <c r="S2438" s="51" t="s">
        <v>16137</v>
      </c>
      <c r="T2438" s="11" t="str">
        <f t="shared" si="2"/>
        <v>Valmore Holt</v>
      </c>
      <c r="U2438" s="57" t="s">
        <v>80</v>
      </c>
      <c r="V2438" s="51" t="s">
        <v>16161</v>
      </c>
      <c r="W2438" s="51" t="s">
        <v>16125</v>
      </c>
      <c r="X2438" s="51" t="s">
        <v>16126</v>
      </c>
      <c r="Y2438" s="8" t="s">
        <v>60</v>
      </c>
      <c r="Z2438" s="12" t="s">
        <v>16128</v>
      </c>
      <c r="AA2438" s="8" t="s">
        <v>60</v>
      </c>
      <c r="AB2438" s="8" t="s">
        <v>60</v>
      </c>
      <c r="AC2438" s="8" t="s">
        <v>60</v>
      </c>
      <c r="AD2438" s="12" t="s">
        <v>16130</v>
      </c>
      <c r="AE2438" s="8" t="s">
        <v>16131</v>
      </c>
      <c r="AF2438" s="8" t="s">
        <v>16132</v>
      </c>
      <c r="AG2438" s="8" t="s">
        <v>7219</v>
      </c>
      <c r="AH2438" s="8" t="s">
        <v>194</v>
      </c>
      <c r="AI2438" s="8" t="s">
        <v>233</v>
      </c>
      <c r="AJ2438" s="8"/>
      <c r="AK2438" s="8" t="s">
        <v>4943</v>
      </c>
      <c r="AL2438" s="8" t="s">
        <v>2862</v>
      </c>
      <c r="AM2438" s="8" t="s">
        <v>3189</v>
      </c>
      <c r="AN2438" s="8" t="s">
        <v>16133</v>
      </c>
      <c r="AO2438" s="8" t="s">
        <v>16134</v>
      </c>
      <c r="AP2438" s="14" t="s">
        <v>16132</v>
      </c>
      <c r="AQ2438" s="11">
        <v>5205.0</v>
      </c>
    </row>
    <row r="2439">
      <c r="A2439" s="8" t="str">
        <f t="shared" si="1"/>
        <v>Akil St. Louis</v>
      </c>
      <c r="B2439" s="51" t="s">
        <v>16162</v>
      </c>
      <c r="C2439" s="8" t="s">
        <v>16163</v>
      </c>
      <c r="D2439" s="2" t="s">
        <v>7205</v>
      </c>
      <c r="E2439" s="13" t="s">
        <v>7277</v>
      </c>
      <c r="F2439" s="8" t="s">
        <v>2136</v>
      </c>
      <c r="G2439" s="51" t="s">
        <v>12642</v>
      </c>
      <c r="H2439" s="8" t="s">
        <v>16164</v>
      </c>
      <c r="I2439" s="8" t="s">
        <v>49</v>
      </c>
      <c r="J2439" s="10">
        <v>3.06</v>
      </c>
      <c r="K2439" s="13" t="s">
        <v>16165</v>
      </c>
      <c r="L2439" s="8"/>
      <c r="M2439" s="8"/>
      <c r="N2439" s="51" t="s">
        <v>16166</v>
      </c>
      <c r="O2439" s="8" t="s">
        <v>52</v>
      </c>
      <c r="P2439" s="51"/>
      <c r="Q2439" s="51"/>
      <c r="R2439" s="57" t="s">
        <v>16167</v>
      </c>
      <c r="S2439" s="51" t="s">
        <v>6512</v>
      </c>
      <c r="T2439" s="11" t="str">
        <f t="shared" si="2"/>
        <v>Akil St. Louis</v>
      </c>
      <c r="U2439" s="8" t="s">
        <v>12613</v>
      </c>
      <c r="V2439" s="51" t="s">
        <v>16168</v>
      </c>
      <c r="W2439" s="57" t="s">
        <v>16169</v>
      </c>
      <c r="X2439" s="51" t="s">
        <v>16170</v>
      </c>
      <c r="Y2439" s="56" t="s">
        <v>16171</v>
      </c>
      <c r="Z2439" s="51" t="s">
        <v>60</v>
      </c>
      <c r="AA2439" s="51" t="s">
        <v>60</v>
      </c>
      <c r="AB2439" s="56" t="s">
        <v>16172</v>
      </c>
      <c r="AC2439" s="51" t="s">
        <v>60</v>
      </c>
      <c r="AD2439" s="51" t="s">
        <v>60</v>
      </c>
      <c r="AE2439" s="51" t="s">
        <v>16173</v>
      </c>
      <c r="AF2439" s="13" t="s">
        <v>16174</v>
      </c>
      <c r="AG2439" s="13" t="s">
        <v>7219</v>
      </c>
      <c r="AH2439" s="13" t="s">
        <v>543</v>
      </c>
      <c r="AI2439" s="8" t="s">
        <v>66</v>
      </c>
      <c r="AJ2439" s="8"/>
      <c r="AK2439" s="8"/>
      <c r="AL2439" s="8"/>
      <c r="AM2439" s="8"/>
      <c r="AN2439" s="8" t="s">
        <v>16175</v>
      </c>
      <c r="AO2439" s="8" t="s">
        <v>16176</v>
      </c>
      <c r="AP2439" s="29" t="s">
        <v>16174</v>
      </c>
      <c r="AQ2439" s="11">
        <v>12533.0</v>
      </c>
    </row>
    <row r="2440">
      <c r="A2440" s="8" t="str">
        <f t="shared" si="1"/>
        <v>Renee Henriquez</v>
      </c>
      <c r="B2440" s="51" t="s">
        <v>16162</v>
      </c>
      <c r="C2440" s="8" t="s">
        <v>16163</v>
      </c>
      <c r="D2440" s="9" t="s">
        <v>7205</v>
      </c>
      <c r="E2440" s="13" t="s">
        <v>7277</v>
      </c>
      <c r="F2440" s="13" t="s">
        <v>2136</v>
      </c>
      <c r="G2440" s="8" t="s">
        <v>12642</v>
      </c>
      <c r="H2440" s="8" t="s">
        <v>16164</v>
      </c>
      <c r="I2440" s="8" t="s">
        <v>49</v>
      </c>
      <c r="J2440" s="10">
        <v>3.06</v>
      </c>
      <c r="K2440" s="8" t="s">
        <v>16165</v>
      </c>
      <c r="L2440" s="8"/>
      <c r="M2440" s="8"/>
      <c r="N2440" s="8" t="s">
        <v>16177</v>
      </c>
      <c r="O2440" s="8" t="s">
        <v>52</v>
      </c>
      <c r="P2440" s="51"/>
      <c r="Q2440" s="51"/>
      <c r="R2440" s="13" t="s">
        <v>16178</v>
      </c>
      <c r="S2440" s="13" t="s">
        <v>16179</v>
      </c>
      <c r="T2440" s="11" t="str">
        <f t="shared" si="2"/>
        <v>Renee Henriquez</v>
      </c>
      <c r="U2440" s="8" t="s">
        <v>160</v>
      </c>
      <c r="V2440" s="8"/>
      <c r="W2440" s="8"/>
      <c r="X2440" s="51" t="s">
        <v>16170</v>
      </c>
      <c r="Y2440" s="51" t="s">
        <v>60</v>
      </c>
      <c r="Z2440" s="51" t="s">
        <v>60</v>
      </c>
      <c r="AA2440" s="51" t="s">
        <v>60</v>
      </c>
      <c r="AB2440" s="56" t="s">
        <v>16172</v>
      </c>
      <c r="AC2440" s="51" t="s">
        <v>60</v>
      </c>
      <c r="AD2440" s="51" t="s">
        <v>60</v>
      </c>
      <c r="AE2440" s="8" t="s">
        <v>16173</v>
      </c>
      <c r="AF2440" s="13" t="s">
        <v>16174</v>
      </c>
      <c r="AG2440" s="13" t="s">
        <v>7219</v>
      </c>
      <c r="AH2440" s="13" t="s">
        <v>543</v>
      </c>
      <c r="AI2440" s="8" t="s">
        <v>66</v>
      </c>
      <c r="AJ2440" s="8"/>
      <c r="AK2440" s="8"/>
      <c r="AL2440" s="8"/>
      <c r="AM2440" s="8"/>
      <c r="AN2440" s="8" t="s">
        <v>16175</v>
      </c>
      <c r="AO2440" s="8" t="s">
        <v>16176</v>
      </c>
      <c r="AP2440" s="29" t="s">
        <v>16174</v>
      </c>
      <c r="AQ2440" s="11">
        <v>12533.0</v>
      </c>
    </row>
    <row r="2441">
      <c r="A2441" s="8" t="str">
        <f t="shared" si="1"/>
        <v>Jerrell Wisdom</v>
      </c>
      <c r="B2441" s="51" t="s">
        <v>16162</v>
      </c>
      <c r="C2441" s="8" t="s">
        <v>16163</v>
      </c>
      <c r="D2441" s="2" t="s">
        <v>7205</v>
      </c>
      <c r="E2441" s="13" t="s">
        <v>7277</v>
      </c>
      <c r="F2441" s="13" t="s">
        <v>2136</v>
      </c>
      <c r="G2441" s="51" t="s">
        <v>12642</v>
      </c>
      <c r="H2441" s="8" t="s">
        <v>16164</v>
      </c>
      <c r="I2441" s="8" t="s">
        <v>49</v>
      </c>
      <c r="J2441" s="10">
        <v>3.06</v>
      </c>
      <c r="K2441" s="8" t="s">
        <v>16165</v>
      </c>
      <c r="L2441" s="8"/>
      <c r="M2441" s="8"/>
      <c r="N2441" s="51" t="s">
        <v>16180</v>
      </c>
      <c r="O2441" s="57" t="s">
        <v>52</v>
      </c>
      <c r="P2441" s="51"/>
      <c r="Q2441" s="51"/>
      <c r="R2441" s="57" t="s">
        <v>16181</v>
      </c>
      <c r="S2441" s="57" t="s">
        <v>16182</v>
      </c>
      <c r="T2441" s="11" t="str">
        <f t="shared" si="2"/>
        <v>Jerrell Wisdom</v>
      </c>
      <c r="U2441" s="8" t="s">
        <v>674</v>
      </c>
      <c r="V2441" s="51"/>
      <c r="W2441" s="51"/>
      <c r="X2441" s="51" t="s">
        <v>16170</v>
      </c>
      <c r="Y2441" s="51" t="s">
        <v>60</v>
      </c>
      <c r="Z2441" s="56" t="s">
        <v>16183</v>
      </c>
      <c r="AA2441" s="51" t="s">
        <v>60</v>
      </c>
      <c r="AB2441" s="56" t="s">
        <v>16172</v>
      </c>
      <c r="AC2441" s="51" t="s">
        <v>60</v>
      </c>
      <c r="AD2441" s="51" t="s">
        <v>60</v>
      </c>
      <c r="AE2441" s="51" t="s">
        <v>16173</v>
      </c>
      <c r="AF2441" s="13" t="s">
        <v>16174</v>
      </c>
      <c r="AG2441" s="13" t="s">
        <v>7219</v>
      </c>
      <c r="AH2441" s="13" t="s">
        <v>543</v>
      </c>
      <c r="AI2441" s="8" t="s">
        <v>66</v>
      </c>
      <c r="AJ2441" s="8"/>
      <c r="AK2441" s="8"/>
      <c r="AL2441" s="8"/>
      <c r="AM2441" s="8"/>
      <c r="AN2441" s="8" t="s">
        <v>16175</v>
      </c>
      <c r="AO2441" s="8" t="s">
        <v>16176</v>
      </c>
      <c r="AP2441" s="29" t="s">
        <v>16174</v>
      </c>
      <c r="AQ2441" s="11">
        <v>12533.0</v>
      </c>
    </row>
    <row r="2442">
      <c r="A2442" s="8" t="str">
        <f t="shared" si="1"/>
        <v>Joseph Genovese</v>
      </c>
      <c r="B2442" s="51" t="s">
        <v>16162</v>
      </c>
      <c r="C2442" s="8" t="s">
        <v>16163</v>
      </c>
      <c r="D2442" s="2" t="s">
        <v>7205</v>
      </c>
      <c r="E2442" s="8" t="s">
        <v>7277</v>
      </c>
      <c r="F2442" s="8" t="s">
        <v>2136</v>
      </c>
      <c r="G2442" s="51" t="s">
        <v>12642</v>
      </c>
      <c r="H2442" s="8" t="s">
        <v>16164</v>
      </c>
      <c r="I2442" s="8" t="s">
        <v>49</v>
      </c>
      <c r="J2442" s="10">
        <v>3.06</v>
      </c>
      <c r="K2442" s="8" t="s">
        <v>16165</v>
      </c>
      <c r="L2442" s="8" t="s">
        <v>86</v>
      </c>
      <c r="M2442" s="8" t="s">
        <v>86</v>
      </c>
      <c r="N2442" s="51" t="s">
        <v>16184</v>
      </c>
      <c r="O2442" s="51" t="s">
        <v>52</v>
      </c>
      <c r="P2442" s="51"/>
      <c r="Q2442" s="51"/>
      <c r="R2442" s="51" t="s">
        <v>4858</v>
      </c>
      <c r="S2442" s="51" t="s">
        <v>16185</v>
      </c>
      <c r="T2442" s="11" t="str">
        <f t="shared" si="2"/>
        <v>Joseph Genovese</v>
      </c>
      <c r="U2442" s="8" t="s">
        <v>3033</v>
      </c>
      <c r="V2442" s="51" t="s">
        <v>86</v>
      </c>
      <c r="W2442" s="51" t="s">
        <v>86</v>
      </c>
      <c r="X2442" s="51" t="s">
        <v>16170</v>
      </c>
      <c r="Y2442" s="51" t="s">
        <v>60</v>
      </c>
      <c r="Z2442" s="51" t="s">
        <v>60</v>
      </c>
      <c r="AA2442" s="56" t="s">
        <v>16186</v>
      </c>
      <c r="AB2442" s="56" t="s">
        <v>16172</v>
      </c>
      <c r="AC2442" s="51" t="s">
        <v>60</v>
      </c>
      <c r="AD2442" s="51" t="s">
        <v>60</v>
      </c>
      <c r="AE2442" s="51" t="s">
        <v>16173</v>
      </c>
      <c r="AF2442" s="8" t="s">
        <v>16174</v>
      </c>
      <c r="AG2442" s="8" t="s">
        <v>7219</v>
      </c>
      <c r="AH2442" s="8" t="s">
        <v>543</v>
      </c>
      <c r="AI2442" s="8" t="s">
        <v>66</v>
      </c>
      <c r="AJ2442" s="8" t="s">
        <v>86</v>
      </c>
      <c r="AK2442" s="8" t="s">
        <v>86</v>
      </c>
      <c r="AL2442" s="8" t="s">
        <v>86</v>
      </c>
      <c r="AM2442" s="8" t="s">
        <v>86</v>
      </c>
      <c r="AN2442" s="8" t="s">
        <v>16175</v>
      </c>
      <c r="AO2442" s="8" t="s">
        <v>16187</v>
      </c>
      <c r="AP2442" s="29" t="s">
        <v>16174</v>
      </c>
      <c r="AQ2442" s="11">
        <v>12533.0</v>
      </c>
    </row>
    <row r="2443">
      <c r="A2443" s="8" t="str">
        <f t="shared" si="1"/>
        <v>Ryan Tierney</v>
      </c>
      <c r="B2443" s="51" t="s">
        <v>16162</v>
      </c>
      <c r="C2443" s="51" t="s">
        <v>16163</v>
      </c>
      <c r="D2443" s="2" t="s">
        <v>7205</v>
      </c>
      <c r="E2443" s="57" t="s">
        <v>7277</v>
      </c>
      <c r="F2443" s="57" t="s">
        <v>2136</v>
      </c>
      <c r="G2443" s="51" t="s">
        <v>12642</v>
      </c>
      <c r="H2443" s="51" t="s">
        <v>16164</v>
      </c>
      <c r="I2443" s="59" t="s">
        <v>49</v>
      </c>
      <c r="J2443" s="60">
        <v>3.06</v>
      </c>
      <c r="K2443" s="51" t="s">
        <v>16165</v>
      </c>
      <c r="L2443" s="51"/>
      <c r="M2443" s="51"/>
      <c r="N2443" s="51" t="s">
        <v>16188</v>
      </c>
      <c r="O2443" s="51" t="s">
        <v>52</v>
      </c>
      <c r="P2443" s="51"/>
      <c r="Q2443" s="51"/>
      <c r="R2443" s="51" t="s">
        <v>927</v>
      </c>
      <c r="S2443" s="51" t="s">
        <v>16189</v>
      </c>
      <c r="T2443" s="11" t="str">
        <f t="shared" si="2"/>
        <v>Ryan Tierney</v>
      </c>
      <c r="U2443" s="51" t="s">
        <v>80</v>
      </c>
      <c r="V2443" s="51"/>
      <c r="W2443" s="51"/>
      <c r="X2443" s="51" t="s">
        <v>16170</v>
      </c>
      <c r="Y2443" s="51" t="s">
        <v>60</v>
      </c>
      <c r="Z2443" s="56" t="s">
        <v>16190</v>
      </c>
      <c r="AA2443" s="51" t="s">
        <v>60</v>
      </c>
      <c r="AB2443" s="56" t="s">
        <v>16191</v>
      </c>
      <c r="AC2443" s="51" t="s">
        <v>60</v>
      </c>
      <c r="AD2443" s="56" t="s">
        <v>16192</v>
      </c>
      <c r="AE2443" s="51" t="s">
        <v>16173</v>
      </c>
      <c r="AF2443" s="57" t="s">
        <v>16174</v>
      </c>
      <c r="AG2443" s="57" t="s">
        <v>7219</v>
      </c>
      <c r="AH2443" s="57" t="s">
        <v>543</v>
      </c>
      <c r="AI2443" s="59" t="s">
        <v>66</v>
      </c>
      <c r="AJ2443" s="51"/>
      <c r="AK2443" s="59"/>
      <c r="AL2443" s="59"/>
      <c r="AM2443" s="59"/>
      <c r="AN2443" s="59" t="s">
        <v>16175</v>
      </c>
      <c r="AO2443" s="59" t="s">
        <v>16176</v>
      </c>
      <c r="AP2443" s="67" t="s">
        <v>16174</v>
      </c>
      <c r="AQ2443" s="68">
        <v>12533.0</v>
      </c>
    </row>
    <row r="2444">
      <c r="A2444" s="8" t="str">
        <f t="shared" si="1"/>
        <v>Pete Gratien</v>
      </c>
      <c r="B2444" s="51" t="s">
        <v>16193</v>
      </c>
      <c r="C2444" s="8" t="s">
        <v>16163</v>
      </c>
      <c r="D2444" s="9" t="s">
        <v>7205</v>
      </c>
      <c r="E2444" s="8" t="s">
        <v>5816</v>
      </c>
      <c r="F2444" s="8" t="s">
        <v>2136</v>
      </c>
      <c r="G2444" s="51" t="s">
        <v>12642</v>
      </c>
      <c r="H2444" s="8" t="s">
        <v>16194</v>
      </c>
      <c r="I2444" s="8" t="s">
        <v>49</v>
      </c>
      <c r="J2444" s="10">
        <v>3.63</v>
      </c>
      <c r="K2444" s="13" t="s">
        <v>16195</v>
      </c>
      <c r="L2444" s="8"/>
      <c r="M2444" s="8"/>
      <c r="N2444" s="51" t="s">
        <v>16196</v>
      </c>
      <c r="O2444" s="51" t="s">
        <v>52</v>
      </c>
      <c r="P2444" s="51"/>
      <c r="Q2444" s="51"/>
      <c r="R2444" s="51" t="s">
        <v>5528</v>
      </c>
      <c r="S2444" s="51" t="s">
        <v>16197</v>
      </c>
      <c r="T2444" s="11" t="str">
        <f t="shared" si="2"/>
        <v>Pete Gratien</v>
      </c>
      <c r="U2444" s="51" t="s">
        <v>55</v>
      </c>
      <c r="V2444" s="51" t="s">
        <v>16198</v>
      </c>
      <c r="W2444" s="51"/>
      <c r="X2444" s="51" t="s">
        <v>16199</v>
      </c>
      <c r="Y2444" s="8" t="s">
        <v>60</v>
      </c>
      <c r="Z2444" s="12" t="s">
        <v>16200</v>
      </c>
      <c r="AA2444" s="8" t="s">
        <v>60</v>
      </c>
      <c r="AB2444" s="8" t="s">
        <v>60</v>
      </c>
      <c r="AC2444" s="8" t="s">
        <v>60</v>
      </c>
      <c r="AD2444" s="12" t="s">
        <v>16201</v>
      </c>
      <c r="AE2444" s="8" t="s">
        <v>16202</v>
      </c>
      <c r="AF2444" s="8" t="s">
        <v>16203</v>
      </c>
      <c r="AG2444" s="8" t="s">
        <v>7219</v>
      </c>
      <c r="AH2444" s="8" t="s">
        <v>352</v>
      </c>
      <c r="AI2444" s="8" t="s">
        <v>233</v>
      </c>
      <c r="AJ2444" s="8"/>
      <c r="AK2444" s="8"/>
      <c r="AL2444" s="8"/>
      <c r="AM2444" s="8"/>
      <c r="AN2444" s="8" t="s">
        <v>16204</v>
      </c>
      <c r="AO2444" s="8" t="s">
        <v>16205</v>
      </c>
      <c r="AP2444" s="29" t="s">
        <v>16203</v>
      </c>
      <c r="AQ2444" s="11">
        <v>1993.0</v>
      </c>
    </row>
    <row r="2445">
      <c r="A2445" s="8" t="str">
        <f t="shared" si="1"/>
        <v>Maggie Fuentes</v>
      </c>
      <c r="B2445" s="51" t="s">
        <v>16193</v>
      </c>
      <c r="C2445" s="8" t="s">
        <v>16163</v>
      </c>
      <c r="D2445" s="9" t="s">
        <v>7205</v>
      </c>
      <c r="E2445" s="8" t="s">
        <v>5816</v>
      </c>
      <c r="F2445" s="8" t="s">
        <v>2136</v>
      </c>
      <c r="G2445" s="51" t="s">
        <v>12642</v>
      </c>
      <c r="H2445" s="8" t="s">
        <v>16194</v>
      </c>
      <c r="I2445" s="8" t="s">
        <v>49</v>
      </c>
      <c r="J2445" s="10">
        <v>3.63</v>
      </c>
      <c r="K2445" s="13" t="s">
        <v>16195</v>
      </c>
      <c r="L2445" s="8"/>
      <c r="M2445" s="8"/>
      <c r="N2445" s="51" t="s">
        <v>16206</v>
      </c>
      <c r="O2445" s="51" t="s">
        <v>52</v>
      </c>
      <c r="P2445" s="51"/>
      <c r="Q2445" s="51"/>
      <c r="R2445" s="51" t="s">
        <v>6721</v>
      </c>
      <c r="S2445" s="51" t="s">
        <v>16207</v>
      </c>
      <c r="T2445" s="11" t="str">
        <f t="shared" si="2"/>
        <v>Maggie Fuentes</v>
      </c>
      <c r="U2445" s="51" t="s">
        <v>160</v>
      </c>
      <c r="V2445" s="51" t="s">
        <v>16208</v>
      </c>
      <c r="W2445" s="51"/>
      <c r="X2445" s="51" t="s">
        <v>16199</v>
      </c>
      <c r="Y2445" s="12" t="s">
        <v>16209</v>
      </c>
      <c r="Z2445" s="12" t="s">
        <v>16200</v>
      </c>
      <c r="AA2445" s="8" t="s">
        <v>60</v>
      </c>
      <c r="AB2445" s="8" t="s">
        <v>60</v>
      </c>
      <c r="AC2445" s="8" t="s">
        <v>60</v>
      </c>
      <c r="AD2445" s="12" t="s">
        <v>16201</v>
      </c>
      <c r="AE2445" s="8" t="s">
        <v>16202</v>
      </c>
      <c r="AF2445" s="8" t="s">
        <v>16203</v>
      </c>
      <c r="AG2445" s="8" t="s">
        <v>7219</v>
      </c>
      <c r="AH2445" s="8" t="s">
        <v>352</v>
      </c>
      <c r="AI2445" s="8" t="s">
        <v>233</v>
      </c>
      <c r="AJ2445" s="8"/>
      <c r="AK2445" s="8"/>
      <c r="AL2445" s="8"/>
      <c r="AM2445" s="8"/>
      <c r="AN2445" s="8" t="s">
        <v>16204</v>
      </c>
      <c r="AO2445" s="8" t="s">
        <v>16205</v>
      </c>
      <c r="AP2445" s="29" t="s">
        <v>16203</v>
      </c>
      <c r="AQ2445" s="11">
        <v>1993.0</v>
      </c>
    </row>
    <row r="2446">
      <c r="A2446" s="8" t="str">
        <f t="shared" si="1"/>
        <v>Jason Cukierski</v>
      </c>
      <c r="B2446" s="51" t="s">
        <v>16193</v>
      </c>
      <c r="C2446" s="8" t="s">
        <v>16163</v>
      </c>
      <c r="D2446" s="9" t="s">
        <v>7205</v>
      </c>
      <c r="E2446" s="8" t="s">
        <v>5816</v>
      </c>
      <c r="F2446" s="8" t="s">
        <v>2136</v>
      </c>
      <c r="G2446" s="51" t="s">
        <v>12642</v>
      </c>
      <c r="H2446" s="8" t="s">
        <v>16194</v>
      </c>
      <c r="I2446" s="8" t="s">
        <v>49</v>
      </c>
      <c r="J2446" s="10">
        <v>3.63</v>
      </c>
      <c r="K2446" s="13" t="s">
        <v>16195</v>
      </c>
      <c r="L2446" s="8"/>
      <c r="M2446" s="8"/>
      <c r="N2446" s="51" t="s">
        <v>16210</v>
      </c>
      <c r="O2446" s="51" t="s">
        <v>52</v>
      </c>
      <c r="P2446" s="51"/>
      <c r="Q2446" s="51"/>
      <c r="R2446" s="51" t="s">
        <v>1059</v>
      </c>
      <c r="S2446" s="51" t="s">
        <v>16211</v>
      </c>
      <c r="T2446" s="11" t="str">
        <f t="shared" si="2"/>
        <v>Jason Cukierski</v>
      </c>
      <c r="U2446" s="51" t="s">
        <v>2834</v>
      </c>
      <c r="V2446" s="51" t="s">
        <v>16212</v>
      </c>
      <c r="W2446" s="51"/>
      <c r="X2446" s="51" t="s">
        <v>16199</v>
      </c>
      <c r="Y2446" s="8" t="s">
        <v>60</v>
      </c>
      <c r="Z2446" s="12" t="s">
        <v>16200</v>
      </c>
      <c r="AA2446" s="8" t="s">
        <v>60</v>
      </c>
      <c r="AB2446" s="8" t="s">
        <v>60</v>
      </c>
      <c r="AC2446" s="8" t="s">
        <v>60</v>
      </c>
      <c r="AD2446" s="12" t="s">
        <v>16201</v>
      </c>
      <c r="AE2446" s="8" t="s">
        <v>16202</v>
      </c>
      <c r="AF2446" s="8" t="s">
        <v>16203</v>
      </c>
      <c r="AG2446" s="8" t="s">
        <v>7219</v>
      </c>
      <c r="AH2446" s="8" t="s">
        <v>352</v>
      </c>
      <c r="AI2446" s="8" t="s">
        <v>233</v>
      </c>
      <c r="AJ2446" s="8"/>
      <c r="AK2446" s="8"/>
      <c r="AL2446" s="8"/>
      <c r="AM2446" s="8"/>
      <c r="AN2446" s="8" t="s">
        <v>16204</v>
      </c>
      <c r="AO2446" s="8" t="s">
        <v>16205</v>
      </c>
      <c r="AP2446" s="29" t="s">
        <v>16203</v>
      </c>
      <c r="AQ2446" s="11">
        <v>1993.0</v>
      </c>
    </row>
    <row r="2447">
      <c r="A2447" s="8" t="str">
        <f t="shared" si="1"/>
        <v>Jeff Hart</v>
      </c>
      <c r="B2447" s="51" t="s">
        <v>16193</v>
      </c>
      <c r="C2447" s="8" t="s">
        <v>16163</v>
      </c>
      <c r="D2447" s="2" t="s">
        <v>7205</v>
      </c>
      <c r="E2447" s="8" t="s">
        <v>5816</v>
      </c>
      <c r="F2447" s="8" t="s">
        <v>2136</v>
      </c>
      <c r="G2447" s="51" t="s">
        <v>12642</v>
      </c>
      <c r="H2447" s="8" t="s">
        <v>16194</v>
      </c>
      <c r="I2447" s="8" t="s">
        <v>49</v>
      </c>
      <c r="J2447" s="10">
        <v>3.63</v>
      </c>
      <c r="K2447" s="8" t="s">
        <v>16195</v>
      </c>
      <c r="L2447" s="8" t="s">
        <v>86</v>
      </c>
      <c r="M2447" s="8" t="s">
        <v>86</v>
      </c>
      <c r="N2447" s="51" t="s">
        <v>16213</v>
      </c>
      <c r="O2447" s="51" t="s">
        <v>52</v>
      </c>
      <c r="P2447" s="51"/>
      <c r="Q2447" s="51"/>
      <c r="R2447" s="51" t="s">
        <v>1632</v>
      </c>
      <c r="S2447" s="51" t="s">
        <v>2002</v>
      </c>
      <c r="T2447" s="11" t="str">
        <f t="shared" si="2"/>
        <v>Jeff Hart</v>
      </c>
      <c r="U2447" s="51" t="s">
        <v>80</v>
      </c>
      <c r="V2447" s="51" t="s">
        <v>86</v>
      </c>
      <c r="W2447" s="51" t="s">
        <v>86</v>
      </c>
      <c r="X2447" s="51" t="s">
        <v>16199</v>
      </c>
      <c r="Y2447" s="51" t="s">
        <v>60</v>
      </c>
      <c r="Z2447" s="51" t="s">
        <v>60</v>
      </c>
      <c r="AA2447" s="51" t="s">
        <v>60</v>
      </c>
      <c r="AB2447" s="56" t="s">
        <v>16214</v>
      </c>
      <c r="AC2447" s="51" t="s">
        <v>60</v>
      </c>
      <c r="AD2447" s="56" t="s">
        <v>16215</v>
      </c>
      <c r="AE2447" s="8" t="s">
        <v>16202</v>
      </c>
      <c r="AF2447" s="8" t="s">
        <v>16203</v>
      </c>
      <c r="AG2447" s="8" t="s">
        <v>7219</v>
      </c>
      <c r="AH2447" s="8" t="s">
        <v>352</v>
      </c>
      <c r="AI2447" s="8" t="s">
        <v>233</v>
      </c>
      <c r="AJ2447" s="8" t="s">
        <v>86</v>
      </c>
      <c r="AK2447" s="8" t="s">
        <v>86</v>
      </c>
      <c r="AL2447" s="8" t="s">
        <v>86</v>
      </c>
      <c r="AM2447" s="8" t="s">
        <v>86</v>
      </c>
      <c r="AN2447" s="8" t="s">
        <v>16204</v>
      </c>
      <c r="AO2447" s="8" t="s">
        <v>16205</v>
      </c>
      <c r="AP2447" s="29" t="s">
        <v>16203</v>
      </c>
      <c r="AQ2447" s="11">
        <v>1993.0</v>
      </c>
    </row>
    <row r="2448">
      <c r="A2448" s="8" t="str">
        <f t="shared" si="1"/>
        <v>Kelsey Ryan</v>
      </c>
      <c r="B2448" s="51" t="s">
        <v>16193</v>
      </c>
      <c r="C2448" s="8" t="s">
        <v>16163</v>
      </c>
      <c r="D2448" s="2" t="s">
        <v>7205</v>
      </c>
      <c r="E2448" s="8" t="s">
        <v>5816</v>
      </c>
      <c r="F2448" s="8" t="s">
        <v>2136</v>
      </c>
      <c r="G2448" s="51" t="s">
        <v>12642</v>
      </c>
      <c r="H2448" s="8" t="s">
        <v>16194</v>
      </c>
      <c r="I2448" s="8" t="s">
        <v>49</v>
      </c>
      <c r="J2448" s="10">
        <v>3.63</v>
      </c>
      <c r="K2448" s="8" t="s">
        <v>16195</v>
      </c>
      <c r="L2448" s="8" t="s">
        <v>86</v>
      </c>
      <c r="M2448" s="8" t="s">
        <v>86</v>
      </c>
      <c r="N2448" s="51" t="s">
        <v>16216</v>
      </c>
      <c r="O2448" s="51" t="s">
        <v>52</v>
      </c>
      <c r="P2448" s="51"/>
      <c r="Q2448" s="51"/>
      <c r="R2448" s="51" t="s">
        <v>3218</v>
      </c>
      <c r="S2448" s="51" t="s">
        <v>927</v>
      </c>
      <c r="T2448" s="11" t="str">
        <f t="shared" si="2"/>
        <v>Kelsey Ryan</v>
      </c>
      <c r="U2448" s="51" t="s">
        <v>80</v>
      </c>
      <c r="V2448" s="51" t="s">
        <v>16217</v>
      </c>
      <c r="W2448" s="51" t="s">
        <v>86</v>
      </c>
      <c r="X2448" s="51" t="s">
        <v>16199</v>
      </c>
      <c r="Y2448" s="56" t="s">
        <v>16218</v>
      </c>
      <c r="Z2448" s="51" t="s">
        <v>60</v>
      </c>
      <c r="AA2448" s="51" t="s">
        <v>60</v>
      </c>
      <c r="AB2448" s="56" t="s">
        <v>16214</v>
      </c>
      <c r="AC2448" s="56" t="s">
        <v>16219</v>
      </c>
      <c r="AD2448" s="56" t="s">
        <v>16215</v>
      </c>
      <c r="AE2448" s="8" t="s">
        <v>16202</v>
      </c>
      <c r="AF2448" s="8" t="s">
        <v>16203</v>
      </c>
      <c r="AG2448" s="8" t="s">
        <v>7219</v>
      </c>
      <c r="AH2448" s="8" t="s">
        <v>352</v>
      </c>
      <c r="AI2448" s="8" t="s">
        <v>233</v>
      </c>
      <c r="AJ2448" s="8" t="s">
        <v>86</v>
      </c>
      <c r="AK2448" s="8" t="s">
        <v>86</v>
      </c>
      <c r="AL2448" s="8" t="s">
        <v>86</v>
      </c>
      <c r="AM2448" s="8" t="s">
        <v>86</v>
      </c>
      <c r="AN2448" s="8" t="s">
        <v>16204</v>
      </c>
      <c r="AO2448" s="8" t="s">
        <v>16205</v>
      </c>
      <c r="AP2448" s="29" t="s">
        <v>16203</v>
      </c>
      <c r="AQ2448" s="11">
        <v>1993.0</v>
      </c>
    </row>
    <row r="2449">
      <c r="A2449" s="8" t="str">
        <f t="shared" si="1"/>
        <v>Judy Arlington</v>
      </c>
      <c r="B2449" s="51" t="s">
        <v>16193</v>
      </c>
      <c r="C2449" s="8" t="s">
        <v>16163</v>
      </c>
      <c r="D2449" s="9" t="s">
        <v>7205</v>
      </c>
      <c r="E2449" s="8" t="s">
        <v>5816</v>
      </c>
      <c r="F2449" s="8" t="s">
        <v>2136</v>
      </c>
      <c r="G2449" s="51" t="s">
        <v>12642</v>
      </c>
      <c r="H2449" s="8" t="s">
        <v>16194</v>
      </c>
      <c r="I2449" s="8" t="s">
        <v>49</v>
      </c>
      <c r="J2449" s="10">
        <v>3.63</v>
      </c>
      <c r="K2449" s="13" t="s">
        <v>16195</v>
      </c>
      <c r="L2449" s="8"/>
      <c r="M2449" s="8"/>
      <c r="N2449" s="51" t="s">
        <v>16220</v>
      </c>
      <c r="O2449" s="51" t="s">
        <v>52</v>
      </c>
      <c r="P2449" s="51"/>
      <c r="Q2449" s="51"/>
      <c r="R2449" s="51" t="s">
        <v>5701</v>
      </c>
      <c r="S2449" s="51" t="s">
        <v>11320</v>
      </c>
      <c r="T2449" s="11" t="str">
        <f t="shared" si="2"/>
        <v>Judy Arlington</v>
      </c>
      <c r="U2449" s="57" t="s">
        <v>80</v>
      </c>
      <c r="V2449" s="51"/>
      <c r="W2449" s="51"/>
      <c r="X2449" s="51" t="s">
        <v>16199</v>
      </c>
      <c r="Y2449" s="8" t="s">
        <v>60</v>
      </c>
      <c r="Z2449" s="12" t="s">
        <v>16200</v>
      </c>
      <c r="AA2449" s="8" t="s">
        <v>60</v>
      </c>
      <c r="AB2449" s="8" t="s">
        <v>60</v>
      </c>
      <c r="AC2449" s="8" t="s">
        <v>60</v>
      </c>
      <c r="AD2449" s="12" t="s">
        <v>16201</v>
      </c>
      <c r="AE2449" s="8" t="s">
        <v>16202</v>
      </c>
      <c r="AF2449" s="8" t="s">
        <v>16203</v>
      </c>
      <c r="AG2449" s="8" t="s">
        <v>7219</v>
      </c>
      <c r="AH2449" s="8" t="s">
        <v>352</v>
      </c>
      <c r="AI2449" s="8" t="s">
        <v>233</v>
      </c>
      <c r="AJ2449" s="8"/>
      <c r="AK2449" s="8"/>
      <c r="AL2449" s="8"/>
      <c r="AM2449" s="8"/>
      <c r="AN2449" s="8" t="s">
        <v>16204</v>
      </c>
      <c r="AO2449" s="8" t="s">
        <v>16205</v>
      </c>
      <c r="AP2449" s="29" t="s">
        <v>16203</v>
      </c>
      <c r="AQ2449" s="11">
        <v>1993.0</v>
      </c>
    </row>
    <row r="2450">
      <c r="A2450" s="8" t="str">
        <f t="shared" si="1"/>
        <v>Joubert Derival</v>
      </c>
      <c r="B2450" s="51" t="s">
        <v>16221</v>
      </c>
      <c r="C2450" s="8" t="s">
        <v>13805</v>
      </c>
      <c r="D2450" s="9" t="s">
        <v>7205</v>
      </c>
      <c r="E2450" s="8" t="s">
        <v>10075</v>
      </c>
      <c r="F2450" s="8" t="s">
        <v>2136</v>
      </c>
      <c r="G2450" s="51" t="s">
        <v>12642</v>
      </c>
      <c r="H2450" s="13" t="s">
        <v>16222</v>
      </c>
      <c r="I2450" s="8" t="s">
        <v>49</v>
      </c>
      <c r="J2450" s="10">
        <v>3.03</v>
      </c>
      <c r="K2450" s="13" t="s">
        <v>16223</v>
      </c>
      <c r="L2450" s="8"/>
      <c r="M2450" s="8"/>
      <c r="N2450" s="51" t="s">
        <v>16224</v>
      </c>
      <c r="O2450" s="51" t="s">
        <v>52</v>
      </c>
      <c r="P2450" s="51"/>
      <c r="Q2450" s="51"/>
      <c r="R2450" s="51" t="s">
        <v>16225</v>
      </c>
      <c r="S2450" s="51" t="s">
        <v>16226</v>
      </c>
      <c r="T2450" s="11" t="str">
        <f t="shared" si="2"/>
        <v>Joubert Derival</v>
      </c>
      <c r="U2450" s="8" t="s">
        <v>412</v>
      </c>
      <c r="V2450" s="51" t="s">
        <v>16227</v>
      </c>
      <c r="W2450" s="51"/>
      <c r="X2450" s="51" t="s">
        <v>16228</v>
      </c>
      <c r="Y2450" s="8" t="s">
        <v>60</v>
      </c>
      <c r="Z2450" s="8" t="s">
        <v>60</v>
      </c>
      <c r="AA2450" s="8" t="s">
        <v>60</v>
      </c>
      <c r="AB2450" s="8" t="s">
        <v>60</v>
      </c>
      <c r="AC2450" s="8" t="s">
        <v>60</v>
      </c>
      <c r="AD2450" s="8" t="s">
        <v>60</v>
      </c>
      <c r="AE2450" s="8" t="s">
        <v>16229</v>
      </c>
      <c r="AF2450" s="8" t="s">
        <v>16230</v>
      </c>
      <c r="AG2450" s="8" t="s">
        <v>7219</v>
      </c>
      <c r="AH2450" s="8" t="s">
        <v>4581</v>
      </c>
      <c r="AI2450" s="8" t="s">
        <v>233</v>
      </c>
      <c r="AJ2450" s="8"/>
      <c r="AK2450" s="8"/>
      <c r="AL2450" s="8"/>
      <c r="AM2450" s="8"/>
      <c r="AN2450" s="8" t="s">
        <v>16231</v>
      </c>
      <c r="AO2450" s="8" t="s">
        <v>16232</v>
      </c>
      <c r="AP2450" s="29" t="s">
        <v>16230</v>
      </c>
      <c r="AQ2450" s="11">
        <v>1478.0</v>
      </c>
    </row>
    <row r="2451">
      <c r="A2451" s="8" t="str">
        <f t="shared" si="1"/>
        <v>Kimberly Piard</v>
      </c>
      <c r="B2451" s="51" t="s">
        <v>16221</v>
      </c>
      <c r="C2451" s="8" t="s">
        <v>13805</v>
      </c>
      <c r="D2451" s="9" t="s">
        <v>7205</v>
      </c>
      <c r="E2451" s="8" t="s">
        <v>10075</v>
      </c>
      <c r="F2451" s="8" t="s">
        <v>2136</v>
      </c>
      <c r="G2451" s="51" t="s">
        <v>12642</v>
      </c>
      <c r="H2451" s="8" t="s">
        <v>16222</v>
      </c>
      <c r="I2451" s="8" t="s">
        <v>49</v>
      </c>
      <c r="J2451" s="10">
        <v>3.03</v>
      </c>
      <c r="K2451" s="13" t="s">
        <v>16223</v>
      </c>
      <c r="L2451" s="8"/>
      <c r="M2451" s="8"/>
      <c r="N2451" s="51" t="s">
        <v>16233</v>
      </c>
      <c r="O2451" s="51" t="s">
        <v>52</v>
      </c>
      <c r="P2451" s="51"/>
      <c r="Q2451" s="51"/>
      <c r="R2451" s="51" t="s">
        <v>7004</v>
      </c>
      <c r="S2451" s="51" t="s">
        <v>16234</v>
      </c>
      <c r="T2451" s="11" t="str">
        <f t="shared" si="2"/>
        <v>Kimberly Piard</v>
      </c>
      <c r="U2451" s="51" t="s">
        <v>55</v>
      </c>
      <c r="V2451" s="51" t="s">
        <v>16235</v>
      </c>
      <c r="W2451" s="51" t="s">
        <v>16236</v>
      </c>
      <c r="X2451" s="51" t="s">
        <v>16228</v>
      </c>
      <c r="Y2451" s="8" t="s">
        <v>60</v>
      </c>
      <c r="Z2451" s="8" t="s">
        <v>60</v>
      </c>
      <c r="AA2451" s="8" t="s">
        <v>60</v>
      </c>
      <c r="AB2451" s="8" t="s">
        <v>60</v>
      </c>
      <c r="AC2451" s="8" t="s">
        <v>60</v>
      </c>
      <c r="AD2451" s="8" t="s">
        <v>60</v>
      </c>
      <c r="AE2451" s="8" t="s">
        <v>16229</v>
      </c>
      <c r="AF2451" s="8" t="s">
        <v>16230</v>
      </c>
      <c r="AG2451" s="8" t="s">
        <v>7219</v>
      </c>
      <c r="AH2451" s="8" t="s">
        <v>4581</v>
      </c>
      <c r="AI2451" s="8" t="s">
        <v>233</v>
      </c>
      <c r="AJ2451" s="8"/>
      <c r="AK2451" s="8"/>
      <c r="AL2451" s="8"/>
      <c r="AM2451" s="8"/>
      <c r="AN2451" s="8" t="s">
        <v>16231</v>
      </c>
      <c r="AO2451" s="8" t="s">
        <v>16232</v>
      </c>
      <c r="AP2451" s="29" t="s">
        <v>16230</v>
      </c>
      <c r="AQ2451" s="11">
        <v>1478.0</v>
      </c>
    </row>
    <row r="2452">
      <c r="A2452" s="8" t="str">
        <f t="shared" si="1"/>
        <v>Jaylen Cruz</v>
      </c>
      <c r="B2452" s="51" t="s">
        <v>16221</v>
      </c>
      <c r="C2452" s="8" t="s">
        <v>13805</v>
      </c>
      <c r="D2452" s="9" t="s">
        <v>7205</v>
      </c>
      <c r="E2452" s="8" t="s">
        <v>10075</v>
      </c>
      <c r="F2452" s="8" t="s">
        <v>2136</v>
      </c>
      <c r="G2452" s="51" t="s">
        <v>12642</v>
      </c>
      <c r="H2452" s="13" t="s">
        <v>16222</v>
      </c>
      <c r="I2452" s="8" t="s">
        <v>49</v>
      </c>
      <c r="J2452" s="10">
        <v>3.03</v>
      </c>
      <c r="K2452" s="13" t="s">
        <v>16223</v>
      </c>
      <c r="L2452" s="8"/>
      <c r="M2452" s="8"/>
      <c r="N2452" s="51" t="s">
        <v>16237</v>
      </c>
      <c r="O2452" s="51" t="s">
        <v>52</v>
      </c>
      <c r="P2452" s="51"/>
      <c r="Q2452" s="51"/>
      <c r="R2452" s="51" t="s">
        <v>16238</v>
      </c>
      <c r="S2452" s="51" t="s">
        <v>12947</v>
      </c>
      <c r="T2452" s="11" t="str">
        <f t="shared" si="2"/>
        <v>Jaylen Cruz</v>
      </c>
      <c r="U2452" s="51" t="s">
        <v>106</v>
      </c>
      <c r="V2452" s="51" t="s">
        <v>16239</v>
      </c>
      <c r="W2452" s="51"/>
      <c r="X2452" s="51" t="s">
        <v>16228</v>
      </c>
      <c r="Y2452" s="8" t="s">
        <v>60</v>
      </c>
      <c r="Z2452" s="8" t="s">
        <v>60</v>
      </c>
      <c r="AA2452" s="8" t="s">
        <v>60</v>
      </c>
      <c r="AB2452" s="8" t="s">
        <v>60</v>
      </c>
      <c r="AC2452" s="8" t="s">
        <v>60</v>
      </c>
      <c r="AD2452" s="8" t="s">
        <v>60</v>
      </c>
      <c r="AE2452" s="8" t="s">
        <v>16229</v>
      </c>
      <c r="AF2452" s="8" t="s">
        <v>16230</v>
      </c>
      <c r="AG2452" s="8" t="s">
        <v>7219</v>
      </c>
      <c r="AH2452" s="8" t="s">
        <v>4581</v>
      </c>
      <c r="AI2452" s="8" t="s">
        <v>233</v>
      </c>
      <c r="AJ2452" s="8"/>
      <c r="AK2452" s="8"/>
      <c r="AL2452" s="8"/>
      <c r="AM2452" s="8"/>
      <c r="AN2452" s="8" t="s">
        <v>16231</v>
      </c>
      <c r="AO2452" s="8" t="s">
        <v>16232</v>
      </c>
      <c r="AP2452" s="29" t="s">
        <v>16230</v>
      </c>
      <c r="AQ2452" s="11">
        <v>1478.0</v>
      </c>
    </row>
    <row r="2453">
      <c r="A2453" s="8" t="str">
        <f t="shared" si="1"/>
        <v>Shemar Hylton</v>
      </c>
      <c r="B2453" s="51" t="s">
        <v>16221</v>
      </c>
      <c r="C2453" s="8" t="s">
        <v>13805</v>
      </c>
      <c r="D2453" s="9" t="s">
        <v>7205</v>
      </c>
      <c r="E2453" s="13" t="s">
        <v>10075</v>
      </c>
      <c r="F2453" s="8" t="s">
        <v>2136</v>
      </c>
      <c r="G2453" s="51" t="s">
        <v>12642</v>
      </c>
      <c r="H2453" s="13" t="s">
        <v>16222</v>
      </c>
      <c r="I2453" s="8" t="s">
        <v>49</v>
      </c>
      <c r="J2453" s="10">
        <v>3.03</v>
      </c>
      <c r="K2453" s="8" t="s">
        <v>16223</v>
      </c>
      <c r="L2453" s="8"/>
      <c r="M2453" s="8"/>
      <c r="N2453" s="51" t="s">
        <v>16240</v>
      </c>
      <c r="O2453" s="57" t="s">
        <v>52</v>
      </c>
      <c r="P2453" s="51"/>
      <c r="Q2453" s="51"/>
      <c r="R2453" s="57" t="s">
        <v>16241</v>
      </c>
      <c r="S2453" s="57" t="s">
        <v>16242</v>
      </c>
      <c r="T2453" s="11" t="str">
        <f t="shared" si="2"/>
        <v>Shemar Hylton</v>
      </c>
      <c r="U2453" s="8" t="s">
        <v>106</v>
      </c>
      <c r="V2453" s="51"/>
      <c r="W2453" s="51"/>
      <c r="X2453" s="51" t="s">
        <v>16228</v>
      </c>
      <c r="Y2453" s="51" t="s">
        <v>60</v>
      </c>
      <c r="Z2453" s="51" t="s">
        <v>60</v>
      </c>
      <c r="AA2453" s="51" t="s">
        <v>60</v>
      </c>
      <c r="AB2453" s="51" t="s">
        <v>60</v>
      </c>
      <c r="AC2453" s="51" t="s">
        <v>60</v>
      </c>
      <c r="AD2453" s="51" t="s">
        <v>60</v>
      </c>
      <c r="AE2453" s="8" t="s">
        <v>16229</v>
      </c>
      <c r="AF2453" s="13" t="s">
        <v>16230</v>
      </c>
      <c r="AG2453" s="13" t="s">
        <v>7219</v>
      </c>
      <c r="AH2453" s="8" t="s">
        <v>4581</v>
      </c>
      <c r="AI2453" s="8" t="s">
        <v>233</v>
      </c>
      <c r="AJ2453" s="8"/>
      <c r="AK2453" s="8"/>
      <c r="AL2453" s="8"/>
      <c r="AM2453" s="8"/>
      <c r="AN2453" s="8" t="s">
        <v>16231</v>
      </c>
      <c r="AO2453" s="8" t="s">
        <v>16243</v>
      </c>
      <c r="AP2453" s="29" t="s">
        <v>16230</v>
      </c>
      <c r="AQ2453" s="11">
        <v>1478.0</v>
      </c>
    </row>
    <row r="2454">
      <c r="A2454" s="8" t="str">
        <f t="shared" si="1"/>
        <v>Tony Harlin</v>
      </c>
      <c r="B2454" s="51" t="s">
        <v>16221</v>
      </c>
      <c r="C2454" s="8" t="s">
        <v>13805</v>
      </c>
      <c r="D2454" s="9" t="s">
        <v>7205</v>
      </c>
      <c r="E2454" s="8" t="s">
        <v>10075</v>
      </c>
      <c r="F2454" s="8" t="s">
        <v>2136</v>
      </c>
      <c r="G2454" s="51" t="s">
        <v>12642</v>
      </c>
      <c r="H2454" s="8" t="s">
        <v>16222</v>
      </c>
      <c r="I2454" s="8" t="s">
        <v>49</v>
      </c>
      <c r="J2454" s="10">
        <v>3.03</v>
      </c>
      <c r="K2454" s="13" t="s">
        <v>16223</v>
      </c>
      <c r="L2454" s="8"/>
      <c r="M2454" s="8"/>
      <c r="N2454" s="51" t="s">
        <v>16244</v>
      </c>
      <c r="O2454" s="51" t="s">
        <v>52</v>
      </c>
      <c r="P2454" s="51"/>
      <c r="Q2454" s="51"/>
      <c r="R2454" s="51" t="s">
        <v>1606</v>
      </c>
      <c r="S2454" s="51" t="s">
        <v>16245</v>
      </c>
      <c r="T2454" s="11" t="str">
        <f t="shared" si="2"/>
        <v>Tony Harlin</v>
      </c>
      <c r="U2454" s="51" t="s">
        <v>80</v>
      </c>
      <c r="V2454" s="51" t="s">
        <v>16246</v>
      </c>
      <c r="W2454" s="51"/>
      <c r="X2454" s="51" t="s">
        <v>16228</v>
      </c>
      <c r="Y2454" s="8" t="s">
        <v>60</v>
      </c>
      <c r="Z2454" s="8" t="s">
        <v>60</v>
      </c>
      <c r="AA2454" s="8" t="s">
        <v>60</v>
      </c>
      <c r="AB2454" s="8" t="s">
        <v>60</v>
      </c>
      <c r="AC2454" s="8" t="s">
        <v>60</v>
      </c>
      <c r="AD2454" s="8" t="s">
        <v>60</v>
      </c>
      <c r="AE2454" s="8" t="s">
        <v>16229</v>
      </c>
      <c r="AF2454" s="8" t="s">
        <v>16230</v>
      </c>
      <c r="AG2454" s="8" t="s">
        <v>7219</v>
      </c>
      <c r="AH2454" s="8" t="s">
        <v>4581</v>
      </c>
      <c r="AI2454" s="8" t="s">
        <v>233</v>
      </c>
      <c r="AJ2454" s="8"/>
      <c r="AK2454" s="8"/>
      <c r="AL2454" s="8"/>
      <c r="AM2454" s="8"/>
      <c r="AN2454" s="8" t="s">
        <v>16231</v>
      </c>
      <c r="AO2454" s="8" t="s">
        <v>16232</v>
      </c>
      <c r="AP2454" s="29" t="s">
        <v>16230</v>
      </c>
      <c r="AQ2454" s="11">
        <v>1478.0</v>
      </c>
    </row>
    <row r="2455">
      <c r="A2455" s="8" t="str">
        <f t="shared" si="1"/>
        <v>Kimberly McDole-Gordon</v>
      </c>
      <c r="B2455" s="51" t="s">
        <v>16221</v>
      </c>
      <c r="C2455" s="8" t="s">
        <v>13805</v>
      </c>
      <c r="D2455" s="9" t="s">
        <v>7205</v>
      </c>
      <c r="E2455" s="13" t="s">
        <v>10075</v>
      </c>
      <c r="F2455" s="8" t="s">
        <v>2136</v>
      </c>
      <c r="G2455" s="51" t="s">
        <v>12642</v>
      </c>
      <c r="H2455" s="13" t="s">
        <v>16222</v>
      </c>
      <c r="I2455" s="8" t="s">
        <v>49</v>
      </c>
      <c r="J2455" s="10">
        <v>3.03</v>
      </c>
      <c r="K2455" s="13" t="s">
        <v>16223</v>
      </c>
      <c r="L2455" s="8"/>
      <c r="M2455" s="8"/>
      <c r="N2455" s="51" t="s">
        <v>16247</v>
      </c>
      <c r="O2455" s="51" t="s">
        <v>52</v>
      </c>
      <c r="P2455" s="51"/>
      <c r="Q2455" s="51"/>
      <c r="R2455" s="51" t="s">
        <v>7004</v>
      </c>
      <c r="S2455" s="51" t="s">
        <v>16248</v>
      </c>
      <c r="T2455" s="11" t="str">
        <f t="shared" si="2"/>
        <v>Kimberly McDole-Gordon</v>
      </c>
      <c r="U2455" s="51" t="s">
        <v>80</v>
      </c>
      <c r="V2455" s="51" t="s">
        <v>16249</v>
      </c>
      <c r="W2455" s="51"/>
      <c r="X2455" s="51" t="s">
        <v>16228</v>
      </c>
      <c r="Y2455" s="8" t="s">
        <v>60</v>
      </c>
      <c r="Z2455" s="8" t="s">
        <v>60</v>
      </c>
      <c r="AA2455" s="8" t="s">
        <v>60</v>
      </c>
      <c r="AB2455" s="8" t="s">
        <v>60</v>
      </c>
      <c r="AC2455" s="8" t="s">
        <v>60</v>
      </c>
      <c r="AD2455" s="8" t="s">
        <v>60</v>
      </c>
      <c r="AE2455" s="8" t="s">
        <v>16229</v>
      </c>
      <c r="AF2455" s="13" t="s">
        <v>16230</v>
      </c>
      <c r="AG2455" s="13" t="s">
        <v>7219</v>
      </c>
      <c r="AH2455" s="8" t="s">
        <v>4581</v>
      </c>
      <c r="AI2455" s="8" t="s">
        <v>233</v>
      </c>
      <c r="AJ2455" s="8"/>
      <c r="AK2455" s="8"/>
      <c r="AL2455" s="8"/>
      <c r="AM2455" s="8"/>
      <c r="AN2455" s="8" t="s">
        <v>16231</v>
      </c>
      <c r="AO2455" s="8" t="s">
        <v>16232</v>
      </c>
      <c r="AP2455" s="29" t="s">
        <v>16230</v>
      </c>
      <c r="AQ2455" s="11">
        <v>1478.0</v>
      </c>
    </row>
    <row r="2456">
      <c r="A2456" s="8" t="str">
        <f t="shared" si="1"/>
        <v>Keith Hinnant</v>
      </c>
      <c r="B2456" s="51" t="s">
        <v>16250</v>
      </c>
      <c r="C2456" s="8" t="s">
        <v>16163</v>
      </c>
      <c r="D2456" s="9" t="s">
        <v>7205</v>
      </c>
      <c r="E2456" s="8" t="s">
        <v>16251</v>
      </c>
      <c r="F2456" s="8" t="s">
        <v>2136</v>
      </c>
      <c r="G2456" s="51" t="s">
        <v>12642</v>
      </c>
      <c r="H2456" s="8" t="s">
        <v>16252</v>
      </c>
      <c r="I2456" s="8" t="s">
        <v>1330</v>
      </c>
      <c r="J2456" s="10">
        <v>3.0</v>
      </c>
      <c r="K2456" s="13" t="s">
        <v>16253</v>
      </c>
      <c r="L2456" s="8"/>
      <c r="M2456" s="8"/>
      <c r="N2456" s="51" t="s">
        <v>16254</v>
      </c>
      <c r="O2456" s="51" t="s">
        <v>52</v>
      </c>
      <c r="P2456" s="51"/>
      <c r="Q2456" s="51"/>
      <c r="R2456" s="51" t="s">
        <v>4698</v>
      </c>
      <c r="S2456" s="51" t="s">
        <v>16255</v>
      </c>
      <c r="T2456" s="11" t="str">
        <f t="shared" si="2"/>
        <v>Keith Hinnant</v>
      </c>
      <c r="U2456" s="51" t="s">
        <v>55</v>
      </c>
      <c r="V2456" s="51" t="s">
        <v>16256</v>
      </c>
      <c r="W2456" s="51"/>
      <c r="X2456" s="51" t="s">
        <v>16257</v>
      </c>
      <c r="Y2456" s="8" t="s">
        <v>60</v>
      </c>
      <c r="Z2456" s="12" t="s">
        <v>16258</v>
      </c>
      <c r="AA2456" s="8" t="s">
        <v>60</v>
      </c>
      <c r="AB2456" s="8" t="s">
        <v>60</v>
      </c>
      <c r="AC2456" s="8" t="s">
        <v>60</v>
      </c>
      <c r="AD2456" s="12" t="s">
        <v>16259</v>
      </c>
      <c r="AE2456" s="8" t="s">
        <v>16260</v>
      </c>
      <c r="AF2456" s="8" t="s">
        <v>16261</v>
      </c>
      <c r="AG2456" s="8" t="s">
        <v>7219</v>
      </c>
      <c r="AH2456" s="8" t="s">
        <v>194</v>
      </c>
      <c r="AI2456" s="8" t="s">
        <v>233</v>
      </c>
      <c r="AJ2456" s="8"/>
      <c r="AK2456" s="8" t="s">
        <v>2610</v>
      </c>
      <c r="AL2456" s="8" t="s">
        <v>1341</v>
      </c>
      <c r="AM2456" s="8" t="s">
        <v>480</v>
      </c>
      <c r="AN2456" s="8" t="s">
        <v>16262</v>
      </c>
      <c r="AO2456" s="8" t="s">
        <v>16263</v>
      </c>
      <c r="AP2456" s="29" t="s">
        <v>16261</v>
      </c>
      <c r="AQ2456" s="11">
        <v>3598.0</v>
      </c>
    </row>
    <row r="2457">
      <c r="A2457" s="8" t="str">
        <f t="shared" si="1"/>
        <v>Liam O'Connor</v>
      </c>
      <c r="B2457" s="51" t="s">
        <v>16250</v>
      </c>
      <c r="C2457" s="8" t="s">
        <v>16163</v>
      </c>
      <c r="D2457" s="9" t="s">
        <v>7205</v>
      </c>
      <c r="E2457" s="13" t="s">
        <v>16251</v>
      </c>
      <c r="F2457" s="8" t="s">
        <v>2136</v>
      </c>
      <c r="G2457" s="51" t="s">
        <v>12642</v>
      </c>
      <c r="H2457" s="13" t="s">
        <v>16252</v>
      </c>
      <c r="I2457" s="8" t="s">
        <v>1330</v>
      </c>
      <c r="J2457" s="10">
        <v>3.0</v>
      </c>
      <c r="K2457" s="8" t="s">
        <v>16253</v>
      </c>
      <c r="L2457" s="8"/>
      <c r="M2457" s="8"/>
      <c r="N2457" s="51" t="s">
        <v>16264</v>
      </c>
      <c r="O2457" s="51" t="s">
        <v>52</v>
      </c>
      <c r="P2457" s="51"/>
      <c r="Q2457" s="51"/>
      <c r="R2457" s="51" t="s">
        <v>5558</v>
      </c>
      <c r="S2457" s="51" t="s">
        <v>16265</v>
      </c>
      <c r="T2457" s="11" t="str">
        <f t="shared" si="2"/>
        <v>Liam O'Connor</v>
      </c>
      <c r="U2457" s="51" t="s">
        <v>160</v>
      </c>
      <c r="V2457" s="51" t="s">
        <v>16266</v>
      </c>
      <c r="W2457" s="51"/>
      <c r="X2457" s="51" t="s">
        <v>16257</v>
      </c>
      <c r="Y2457" s="51" t="s">
        <v>60</v>
      </c>
      <c r="Z2457" s="56" t="s">
        <v>16267</v>
      </c>
      <c r="AA2457" s="51" t="s">
        <v>60</v>
      </c>
      <c r="AB2457" s="51" t="s">
        <v>60</v>
      </c>
      <c r="AC2457" s="51" t="s">
        <v>60</v>
      </c>
      <c r="AD2457" s="56" t="s">
        <v>16259</v>
      </c>
      <c r="AE2457" s="51" t="s">
        <v>16260</v>
      </c>
      <c r="AF2457" s="13" t="s">
        <v>16261</v>
      </c>
      <c r="AG2457" s="13" t="s">
        <v>7219</v>
      </c>
      <c r="AH2457" s="8" t="s">
        <v>194</v>
      </c>
      <c r="AI2457" s="8" t="s">
        <v>233</v>
      </c>
      <c r="AJ2457" s="8"/>
      <c r="AK2457" s="8" t="s">
        <v>2610</v>
      </c>
      <c r="AL2457" s="8" t="s">
        <v>1341</v>
      </c>
      <c r="AM2457" s="8" t="s">
        <v>480</v>
      </c>
      <c r="AN2457" s="8" t="s">
        <v>16262</v>
      </c>
      <c r="AO2457" s="8" t="s">
        <v>16268</v>
      </c>
      <c r="AP2457" s="29" t="s">
        <v>16261</v>
      </c>
      <c r="AQ2457" s="11">
        <v>3598.0</v>
      </c>
    </row>
    <row r="2458">
      <c r="A2458" s="8" t="str">
        <f t="shared" si="1"/>
        <v>Brad Rangell</v>
      </c>
      <c r="B2458" s="51" t="s">
        <v>16250</v>
      </c>
      <c r="C2458" s="8" t="s">
        <v>16163</v>
      </c>
      <c r="D2458" s="9" t="s">
        <v>7205</v>
      </c>
      <c r="E2458" s="13" t="s">
        <v>16251</v>
      </c>
      <c r="F2458" s="8" t="s">
        <v>2136</v>
      </c>
      <c r="G2458" s="51" t="s">
        <v>12642</v>
      </c>
      <c r="H2458" s="13" t="s">
        <v>16252</v>
      </c>
      <c r="I2458" s="8" t="s">
        <v>1330</v>
      </c>
      <c r="J2458" s="10">
        <v>3.0</v>
      </c>
      <c r="K2458" s="8" t="s">
        <v>16253</v>
      </c>
      <c r="L2458" s="8"/>
      <c r="M2458" s="8"/>
      <c r="N2458" s="51" t="s">
        <v>16269</v>
      </c>
      <c r="O2458" s="57" t="s">
        <v>52</v>
      </c>
      <c r="P2458" s="51"/>
      <c r="Q2458" s="51"/>
      <c r="R2458" s="57" t="s">
        <v>1013</v>
      </c>
      <c r="S2458" s="57" t="s">
        <v>16270</v>
      </c>
      <c r="T2458" s="11" t="str">
        <f t="shared" si="2"/>
        <v>Brad Rangell</v>
      </c>
      <c r="U2458" s="51" t="s">
        <v>106</v>
      </c>
      <c r="V2458" s="51" t="s">
        <v>16271</v>
      </c>
      <c r="W2458" s="57" t="s">
        <v>16272</v>
      </c>
      <c r="X2458" s="51" t="s">
        <v>16257</v>
      </c>
      <c r="Y2458" s="51" t="s">
        <v>60</v>
      </c>
      <c r="Z2458" s="56" t="s">
        <v>16258</v>
      </c>
      <c r="AA2458" s="51" t="s">
        <v>60</v>
      </c>
      <c r="AB2458" s="51" t="s">
        <v>60</v>
      </c>
      <c r="AC2458" s="51" t="s">
        <v>60</v>
      </c>
      <c r="AD2458" s="51" t="s">
        <v>60</v>
      </c>
      <c r="AE2458" s="51" t="s">
        <v>16260</v>
      </c>
      <c r="AF2458" s="13" t="s">
        <v>16261</v>
      </c>
      <c r="AG2458" s="13" t="s">
        <v>7219</v>
      </c>
      <c r="AH2458" s="8" t="s">
        <v>194</v>
      </c>
      <c r="AI2458" s="8" t="s">
        <v>233</v>
      </c>
      <c r="AJ2458" s="8"/>
      <c r="AK2458" s="8" t="s">
        <v>2610</v>
      </c>
      <c r="AL2458" s="8" t="s">
        <v>1341</v>
      </c>
      <c r="AM2458" s="8" t="s">
        <v>480</v>
      </c>
      <c r="AN2458" s="8" t="s">
        <v>16262</v>
      </c>
      <c r="AO2458" s="8" t="s">
        <v>16268</v>
      </c>
      <c r="AP2458" s="29" t="s">
        <v>16261</v>
      </c>
      <c r="AQ2458" s="11">
        <v>3598.0</v>
      </c>
    </row>
    <row r="2459">
      <c r="A2459" s="8" t="str">
        <f t="shared" si="1"/>
        <v>Jon O'Toole</v>
      </c>
      <c r="B2459" s="51" t="s">
        <v>16250</v>
      </c>
      <c r="C2459" s="8" t="s">
        <v>16163</v>
      </c>
      <c r="D2459" s="2" t="s">
        <v>7205</v>
      </c>
      <c r="E2459" s="8" t="s">
        <v>16251</v>
      </c>
      <c r="F2459" s="8" t="s">
        <v>2136</v>
      </c>
      <c r="G2459" s="51" t="s">
        <v>12642</v>
      </c>
      <c r="H2459" s="8" t="s">
        <v>16252</v>
      </c>
      <c r="I2459" s="8" t="s">
        <v>1330</v>
      </c>
      <c r="J2459" s="10">
        <v>3.0</v>
      </c>
      <c r="K2459" s="8" t="s">
        <v>16253</v>
      </c>
      <c r="L2459" s="8"/>
      <c r="M2459" s="8"/>
      <c r="N2459" s="51" t="s">
        <v>16273</v>
      </c>
      <c r="O2459" s="51" t="s">
        <v>52</v>
      </c>
      <c r="P2459" s="51"/>
      <c r="Q2459" s="51"/>
      <c r="R2459" s="8" t="s">
        <v>5605</v>
      </c>
      <c r="S2459" s="8" t="s">
        <v>16274</v>
      </c>
      <c r="T2459" s="11" t="str">
        <f t="shared" si="2"/>
        <v>Jon O'Toole</v>
      </c>
      <c r="U2459" s="8" t="s">
        <v>80</v>
      </c>
      <c r="V2459" s="51" t="s">
        <v>16275</v>
      </c>
      <c r="W2459" s="51"/>
      <c r="X2459" s="51" t="s">
        <v>16257</v>
      </c>
      <c r="Y2459" s="56" t="s">
        <v>16276</v>
      </c>
      <c r="Z2459" s="51" t="s">
        <v>60</v>
      </c>
      <c r="AA2459" s="51" t="s">
        <v>60</v>
      </c>
      <c r="AB2459" s="51" t="s">
        <v>60</v>
      </c>
      <c r="AC2459" s="51" t="s">
        <v>60</v>
      </c>
      <c r="AD2459" s="56" t="s">
        <v>16259</v>
      </c>
      <c r="AE2459" s="51" t="s">
        <v>16260</v>
      </c>
      <c r="AF2459" s="8" t="s">
        <v>16261</v>
      </c>
      <c r="AG2459" s="8" t="s">
        <v>7219</v>
      </c>
      <c r="AH2459" s="8" t="s">
        <v>194</v>
      </c>
      <c r="AI2459" s="8" t="s">
        <v>233</v>
      </c>
      <c r="AJ2459" s="8"/>
      <c r="AK2459" s="8" t="s">
        <v>2610</v>
      </c>
      <c r="AL2459" s="8" t="s">
        <v>1341</v>
      </c>
      <c r="AM2459" s="8" t="s">
        <v>480</v>
      </c>
      <c r="AN2459" s="8" t="s">
        <v>16262</v>
      </c>
      <c r="AO2459" s="8" t="s">
        <v>16263</v>
      </c>
      <c r="AP2459" s="29" t="s">
        <v>16261</v>
      </c>
      <c r="AQ2459" s="11">
        <v>3598.0</v>
      </c>
    </row>
    <row r="2460">
      <c r="A2460" s="8" t="str">
        <f t="shared" si="1"/>
        <v>MaryEllen Adegbite</v>
      </c>
      <c r="B2460" s="51" t="s">
        <v>16250</v>
      </c>
      <c r="C2460" s="8" t="s">
        <v>16163</v>
      </c>
      <c r="D2460" s="2" t="s">
        <v>7205</v>
      </c>
      <c r="E2460" s="8" t="s">
        <v>16251</v>
      </c>
      <c r="F2460" s="8" t="s">
        <v>2136</v>
      </c>
      <c r="G2460" s="51" t="s">
        <v>12642</v>
      </c>
      <c r="H2460" s="8" t="s">
        <v>16252</v>
      </c>
      <c r="I2460" s="8" t="s">
        <v>1330</v>
      </c>
      <c r="J2460" s="10">
        <v>3.0</v>
      </c>
      <c r="K2460" s="8" t="s">
        <v>16253</v>
      </c>
      <c r="L2460" s="8"/>
      <c r="M2460" s="8"/>
      <c r="N2460" s="51" t="s">
        <v>16277</v>
      </c>
      <c r="O2460" s="51" t="s">
        <v>52</v>
      </c>
      <c r="P2460" s="51"/>
      <c r="Q2460" s="51"/>
      <c r="R2460" s="8" t="s">
        <v>16278</v>
      </c>
      <c r="S2460" s="8" t="s">
        <v>16279</v>
      </c>
      <c r="T2460" s="11" t="str">
        <f t="shared" si="2"/>
        <v>MaryEllen Adegbite</v>
      </c>
      <c r="U2460" s="8" t="s">
        <v>80</v>
      </c>
      <c r="V2460" s="51"/>
      <c r="W2460" s="51"/>
      <c r="X2460" s="51" t="s">
        <v>16257</v>
      </c>
      <c r="Y2460" s="51" t="s">
        <v>60</v>
      </c>
      <c r="Z2460" s="51" t="s">
        <v>60</v>
      </c>
      <c r="AA2460" s="51" t="s">
        <v>60</v>
      </c>
      <c r="AB2460" s="51" t="s">
        <v>60</v>
      </c>
      <c r="AC2460" s="51" t="s">
        <v>60</v>
      </c>
      <c r="AD2460" s="56" t="s">
        <v>16259</v>
      </c>
      <c r="AE2460" s="51" t="s">
        <v>16260</v>
      </c>
      <c r="AF2460" s="8" t="s">
        <v>16261</v>
      </c>
      <c r="AG2460" s="8" t="s">
        <v>7219</v>
      </c>
      <c r="AH2460" s="8" t="s">
        <v>194</v>
      </c>
      <c r="AI2460" s="8" t="s">
        <v>233</v>
      </c>
      <c r="AJ2460" s="8"/>
      <c r="AK2460" s="8" t="s">
        <v>2610</v>
      </c>
      <c r="AL2460" s="8" t="s">
        <v>1341</v>
      </c>
      <c r="AM2460" s="8" t="s">
        <v>480</v>
      </c>
      <c r="AN2460" s="8" t="s">
        <v>16262</v>
      </c>
      <c r="AO2460" s="8" t="s">
        <v>16263</v>
      </c>
      <c r="AP2460" s="29" t="s">
        <v>16261</v>
      </c>
      <c r="AQ2460" s="11">
        <v>3598.0</v>
      </c>
    </row>
    <row r="2461">
      <c r="A2461" s="8" t="str">
        <f t="shared" si="1"/>
        <v>Greg Welch</v>
      </c>
      <c r="B2461" s="51" t="s">
        <v>16280</v>
      </c>
      <c r="C2461" s="8" t="s">
        <v>16163</v>
      </c>
      <c r="D2461" s="9" t="s">
        <v>7205</v>
      </c>
      <c r="E2461" s="13" t="s">
        <v>7277</v>
      </c>
      <c r="F2461" s="8" t="s">
        <v>2136</v>
      </c>
      <c r="G2461" s="51" t="s">
        <v>12642</v>
      </c>
      <c r="H2461" s="13" t="s">
        <v>16281</v>
      </c>
      <c r="I2461" s="8" t="s">
        <v>49</v>
      </c>
      <c r="J2461" s="10">
        <v>3.43</v>
      </c>
      <c r="K2461" s="13" t="s">
        <v>16282</v>
      </c>
      <c r="L2461" s="8"/>
      <c r="M2461" s="8"/>
      <c r="N2461" s="51" t="s">
        <v>16283</v>
      </c>
      <c r="O2461" s="51" t="s">
        <v>52</v>
      </c>
      <c r="P2461" s="51"/>
      <c r="Q2461" s="51"/>
      <c r="R2461" s="51" t="s">
        <v>1720</v>
      </c>
      <c r="S2461" s="51" t="s">
        <v>16284</v>
      </c>
      <c r="T2461" s="11" t="str">
        <f t="shared" si="2"/>
        <v>Greg Welch</v>
      </c>
      <c r="U2461" s="51" t="s">
        <v>55</v>
      </c>
      <c r="V2461" s="51" t="s">
        <v>16285</v>
      </c>
      <c r="W2461" s="51" t="s">
        <v>16286</v>
      </c>
      <c r="X2461" s="51" t="s">
        <v>16287</v>
      </c>
      <c r="Y2461" s="8" t="s">
        <v>60</v>
      </c>
      <c r="Z2461" s="12" t="s">
        <v>8357</v>
      </c>
      <c r="AA2461" s="8" t="s">
        <v>60</v>
      </c>
      <c r="AB2461" s="8" t="s">
        <v>60</v>
      </c>
      <c r="AC2461" s="8" t="s">
        <v>60</v>
      </c>
      <c r="AD2461" s="12" t="s">
        <v>16288</v>
      </c>
      <c r="AE2461" s="8"/>
      <c r="AF2461" s="13" t="s">
        <v>16289</v>
      </c>
      <c r="AG2461" s="13" t="s">
        <v>7219</v>
      </c>
      <c r="AH2461" s="8" t="s">
        <v>543</v>
      </c>
      <c r="AI2461" s="8" t="s">
        <v>66</v>
      </c>
      <c r="AJ2461" s="8"/>
      <c r="AK2461" s="8" t="s">
        <v>7079</v>
      </c>
      <c r="AL2461" s="8" t="s">
        <v>15376</v>
      </c>
      <c r="AM2461" s="8" t="s">
        <v>4014</v>
      </c>
      <c r="AN2461" s="8" t="s">
        <v>16290</v>
      </c>
      <c r="AO2461" s="8" t="s">
        <v>16291</v>
      </c>
      <c r="AP2461" s="29" t="s">
        <v>16289</v>
      </c>
      <c r="AQ2461" s="11">
        <v>16326.0</v>
      </c>
    </row>
    <row r="2462">
      <c r="A2462" s="8" t="str">
        <f t="shared" si="1"/>
        <v>Daniel Fuzailof</v>
      </c>
      <c r="B2462" s="51" t="s">
        <v>16280</v>
      </c>
      <c r="C2462" s="8" t="s">
        <v>16163</v>
      </c>
      <c r="D2462" s="9" t="s">
        <v>7205</v>
      </c>
      <c r="E2462" s="8" t="s">
        <v>7277</v>
      </c>
      <c r="F2462" s="8" t="s">
        <v>2136</v>
      </c>
      <c r="G2462" s="8" t="s">
        <v>12642</v>
      </c>
      <c r="H2462" s="8" t="s">
        <v>16281</v>
      </c>
      <c r="I2462" s="8" t="s">
        <v>49</v>
      </c>
      <c r="J2462" s="10">
        <v>3.43</v>
      </c>
      <c r="K2462" s="8" t="s">
        <v>16282</v>
      </c>
      <c r="L2462" s="8" t="s">
        <v>86</v>
      </c>
      <c r="M2462" s="8" t="s">
        <v>86</v>
      </c>
      <c r="N2462" s="8" t="s">
        <v>16292</v>
      </c>
      <c r="O2462" s="8" t="s">
        <v>52</v>
      </c>
      <c r="P2462" s="51"/>
      <c r="Q2462" s="51"/>
      <c r="R2462" s="8" t="s">
        <v>4684</v>
      </c>
      <c r="S2462" s="8" t="s">
        <v>16293</v>
      </c>
      <c r="T2462" s="11" t="str">
        <f t="shared" si="2"/>
        <v>Daniel Fuzailof</v>
      </c>
      <c r="U2462" s="8" t="s">
        <v>80</v>
      </c>
      <c r="V2462" s="8" t="s">
        <v>86</v>
      </c>
      <c r="W2462" s="8" t="s">
        <v>86</v>
      </c>
      <c r="X2462" s="8" t="s">
        <v>16287</v>
      </c>
      <c r="Y2462" s="51" t="s">
        <v>60</v>
      </c>
      <c r="Z2462" s="56" t="s">
        <v>8357</v>
      </c>
      <c r="AA2462" s="51" t="s">
        <v>60</v>
      </c>
      <c r="AB2462" s="51" t="s">
        <v>60</v>
      </c>
      <c r="AC2462" s="56" t="s">
        <v>16294</v>
      </c>
      <c r="AD2462" s="56" t="s">
        <v>16288</v>
      </c>
      <c r="AE2462" s="8"/>
      <c r="AF2462" s="8" t="s">
        <v>16289</v>
      </c>
      <c r="AG2462" s="8" t="s">
        <v>7219</v>
      </c>
      <c r="AH2462" s="8" t="s">
        <v>543</v>
      </c>
      <c r="AI2462" s="8" t="s">
        <v>66</v>
      </c>
      <c r="AJ2462" s="8" t="s">
        <v>86</v>
      </c>
      <c r="AK2462" s="8" t="s">
        <v>7079</v>
      </c>
      <c r="AL2462" s="8" t="s">
        <v>15376</v>
      </c>
      <c r="AM2462" s="8" t="s">
        <v>4014</v>
      </c>
      <c r="AN2462" s="8" t="s">
        <v>422</v>
      </c>
      <c r="AO2462" s="8" t="s">
        <v>16291</v>
      </c>
      <c r="AP2462" s="29" t="s">
        <v>16289</v>
      </c>
      <c r="AQ2462" s="11">
        <v>16326.0</v>
      </c>
    </row>
    <row r="2463">
      <c r="A2463" s="8" t="str">
        <f t="shared" si="1"/>
        <v>Olga Ladino Romero</v>
      </c>
      <c r="B2463" s="51" t="s">
        <v>16280</v>
      </c>
      <c r="C2463" s="8" t="s">
        <v>16163</v>
      </c>
      <c r="D2463" s="9" t="s">
        <v>7205</v>
      </c>
      <c r="E2463" s="8" t="s">
        <v>7277</v>
      </c>
      <c r="F2463" s="8" t="s">
        <v>2136</v>
      </c>
      <c r="G2463" s="51" t="s">
        <v>12642</v>
      </c>
      <c r="H2463" s="13" t="s">
        <v>16281</v>
      </c>
      <c r="I2463" s="8" t="s">
        <v>49</v>
      </c>
      <c r="J2463" s="10">
        <v>3.43</v>
      </c>
      <c r="K2463" s="13" t="s">
        <v>16282</v>
      </c>
      <c r="L2463" s="8"/>
      <c r="M2463" s="8"/>
      <c r="N2463" s="51" t="s">
        <v>16295</v>
      </c>
      <c r="O2463" s="51" t="s">
        <v>52</v>
      </c>
      <c r="P2463" s="51"/>
      <c r="Q2463" s="51"/>
      <c r="R2463" s="51" t="s">
        <v>16296</v>
      </c>
      <c r="S2463" s="51" t="s">
        <v>16297</v>
      </c>
      <c r="T2463" s="11" t="str">
        <f t="shared" si="2"/>
        <v>Olga Ladino Romero</v>
      </c>
      <c r="U2463" s="51" t="s">
        <v>80</v>
      </c>
      <c r="V2463" s="51"/>
      <c r="W2463" s="57" t="s">
        <v>16286</v>
      </c>
      <c r="X2463" s="51" t="s">
        <v>16287</v>
      </c>
      <c r="Y2463" s="8" t="s">
        <v>60</v>
      </c>
      <c r="Z2463" s="8" t="s">
        <v>60</v>
      </c>
      <c r="AA2463" s="8" t="s">
        <v>60</v>
      </c>
      <c r="AB2463" s="8" t="s">
        <v>60</v>
      </c>
      <c r="AC2463" s="8" t="s">
        <v>60</v>
      </c>
      <c r="AD2463" s="8" t="s">
        <v>60</v>
      </c>
      <c r="AE2463" s="8"/>
      <c r="AF2463" s="8" t="s">
        <v>16289</v>
      </c>
      <c r="AG2463" s="8" t="s">
        <v>7219</v>
      </c>
      <c r="AH2463" s="8" t="s">
        <v>543</v>
      </c>
      <c r="AI2463" s="8" t="s">
        <v>66</v>
      </c>
      <c r="AJ2463" s="8"/>
      <c r="AK2463" s="8" t="s">
        <v>7079</v>
      </c>
      <c r="AL2463" s="8" t="s">
        <v>15376</v>
      </c>
      <c r="AM2463" s="8" t="s">
        <v>4014</v>
      </c>
      <c r="AN2463" s="8" t="s">
        <v>16290</v>
      </c>
      <c r="AO2463" s="8" t="s">
        <v>16291</v>
      </c>
      <c r="AP2463" s="29" t="s">
        <v>16289</v>
      </c>
      <c r="AQ2463" s="11">
        <v>16326.0</v>
      </c>
    </row>
    <row r="2464">
      <c r="A2464" s="8" t="str">
        <f t="shared" si="1"/>
        <v>Gavin Hill</v>
      </c>
      <c r="B2464" s="51" t="s">
        <v>16298</v>
      </c>
      <c r="C2464" s="8" t="s">
        <v>16163</v>
      </c>
      <c r="D2464" s="2" t="s">
        <v>7205</v>
      </c>
      <c r="E2464" s="8" t="s">
        <v>5999</v>
      </c>
      <c r="F2464" s="8" t="s">
        <v>2136</v>
      </c>
      <c r="G2464" s="51" t="s">
        <v>12642</v>
      </c>
      <c r="H2464" s="8" t="s">
        <v>16299</v>
      </c>
      <c r="I2464" s="8" t="s">
        <v>16300</v>
      </c>
      <c r="J2464" s="10">
        <v>3.5</v>
      </c>
      <c r="K2464" s="8" t="s">
        <v>16301</v>
      </c>
      <c r="L2464" s="8"/>
      <c r="M2464" s="8"/>
      <c r="N2464" s="51" t="s">
        <v>16302</v>
      </c>
      <c r="O2464" s="51" t="s">
        <v>52</v>
      </c>
      <c r="P2464" s="51"/>
      <c r="Q2464" s="51"/>
      <c r="R2464" s="51" t="s">
        <v>3499</v>
      </c>
      <c r="S2464" s="51" t="s">
        <v>6837</v>
      </c>
      <c r="T2464" s="11" t="str">
        <f t="shared" si="2"/>
        <v>Gavin Hill</v>
      </c>
      <c r="U2464" s="51" t="s">
        <v>6395</v>
      </c>
      <c r="V2464" s="51" t="s">
        <v>16303</v>
      </c>
      <c r="W2464" s="51"/>
      <c r="X2464" s="51" t="s">
        <v>16304</v>
      </c>
      <c r="Y2464" s="56" t="s">
        <v>16305</v>
      </c>
      <c r="Z2464" s="56" t="s">
        <v>16306</v>
      </c>
      <c r="AA2464" s="51" t="s">
        <v>60</v>
      </c>
      <c r="AB2464" s="56" t="s">
        <v>16307</v>
      </c>
      <c r="AC2464" s="51" t="s">
        <v>60</v>
      </c>
      <c r="AD2464" s="56" t="s">
        <v>16308</v>
      </c>
      <c r="AE2464" s="51" t="s">
        <v>16309</v>
      </c>
      <c r="AF2464" s="8" t="s">
        <v>16310</v>
      </c>
      <c r="AG2464" s="8" t="s">
        <v>7219</v>
      </c>
      <c r="AH2464" s="8" t="s">
        <v>65</v>
      </c>
      <c r="AI2464" s="8" t="s">
        <v>233</v>
      </c>
      <c r="AJ2464" s="8"/>
      <c r="AK2464" s="8" t="s">
        <v>1157</v>
      </c>
      <c r="AL2464" s="8" t="s">
        <v>1378</v>
      </c>
      <c r="AM2464" s="8" t="s">
        <v>2495</v>
      </c>
      <c r="AN2464" s="8" t="s">
        <v>16311</v>
      </c>
      <c r="AO2464" s="8" t="s">
        <v>16312</v>
      </c>
      <c r="AP2464" s="29" t="s">
        <v>16310</v>
      </c>
      <c r="AQ2464" s="11">
        <v>1316.0</v>
      </c>
    </row>
    <row r="2465">
      <c r="A2465" s="8" t="str">
        <f t="shared" si="1"/>
        <v>Mark McCown</v>
      </c>
      <c r="B2465" s="51" t="s">
        <v>16298</v>
      </c>
      <c r="C2465" s="8" t="s">
        <v>16163</v>
      </c>
      <c r="D2465" s="9" t="s">
        <v>7205</v>
      </c>
      <c r="E2465" s="8" t="s">
        <v>5999</v>
      </c>
      <c r="F2465" s="8" t="s">
        <v>2136</v>
      </c>
      <c r="G2465" s="51" t="s">
        <v>12642</v>
      </c>
      <c r="H2465" s="8" t="s">
        <v>16299</v>
      </c>
      <c r="I2465" s="8" t="s">
        <v>16300</v>
      </c>
      <c r="J2465" s="10">
        <v>3.5</v>
      </c>
      <c r="K2465" s="13" t="s">
        <v>16301</v>
      </c>
      <c r="L2465" s="8"/>
      <c r="M2465" s="8"/>
      <c r="N2465" s="51" t="s">
        <v>16313</v>
      </c>
      <c r="O2465" s="51" t="s">
        <v>52</v>
      </c>
      <c r="P2465" s="51"/>
      <c r="Q2465" s="51"/>
      <c r="R2465" s="51" t="s">
        <v>3210</v>
      </c>
      <c r="S2465" s="51" t="s">
        <v>16314</v>
      </c>
      <c r="T2465" s="11" t="str">
        <f t="shared" si="2"/>
        <v>Mark McCown</v>
      </c>
      <c r="U2465" s="51" t="s">
        <v>55</v>
      </c>
      <c r="V2465" s="51" t="s">
        <v>16315</v>
      </c>
      <c r="W2465" s="51" t="s">
        <v>16316</v>
      </c>
      <c r="X2465" s="51" t="s">
        <v>16304</v>
      </c>
      <c r="Y2465" s="8" t="s">
        <v>60</v>
      </c>
      <c r="Z2465" s="8" t="s">
        <v>60</v>
      </c>
      <c r="AA2465" s="8" t="s">
        <v>60</v>
      </c>
      <c r="AB2465" s="12" t="s">
        <v>16307</v>
      </c>
      <c r="AC2465" s="8" t="s">
        <v>60</v>
      </c>
      <c r="AD2465" s="8" t="s">
        <v>60</v>
      </c>
      <c r="AE2465" s="51" t="s">
        <v>16309</v>
      </c>
      <c r="AF2465" s="8" t="s">
        <v>16310</v>
      </c>
      <c r="AG2465" s="8" t="s">
        <v>7219</v>
      </c>
      <c r="AH2465" s="8" t="s">
        <v>65</v>
      </c>
      <c r="AI2465" s="8" t="s">
        <v>233</v>
      </c>
      <c r="AJ2465" s="8"/>
      <c r="AK2465" s="8" t="s">
        <v>1157</v>
      </c>
      <c r="AL2465" s="8" t="s">
        <v>1378</v>
      </c>
      <c r="AM2465" s="8" t="s">
        <v>2495</v>
      </c>
      <c r="AN2465" s="8" t="s">
        <v>16311</v>
      </c>
      <c r="AO2465" s="8" t="s">
        <v>16312</v>
      </c>
      <c r="AP2465" s="29" t="s">
        <v>16310</v>
      </c>
      <c r="AQ2465" s="11">
        <v>1316.0</v>
      </c>
    </row>
    <row r="2466">
      <c r="A2466" s="8" t="str">
        <f t="shared" si="1"/>
        <v>Andrew Dorr</v>
      </c>
      <c r="B2466" s="51" t="s">
        <v>16298</v>
      </c>
      <c r="C2466" s="8" t="s">
        <v>16163</v>
      </c>
      <c r="D2466" s="9" t="s">
        <v>7205</v>
      </c>
      <c r="E2466" s="8" t="s">
        <v>5999</v>
      </c>
      <c r="F2466" s="8" t="s">
        <v>2136</v>
      </c>
      <c r="G2466" s="51" t="s">
        <v>12642</v>
      </c>
      <c r="H2466" s="8" t="s">
        <v>16299</v>
      </c>
      <c r="I2466" s="8" t="s">
        <v>16300</v>
      </c>
      <c r="J2466" s="10">
        <v>3.5</v>
      </c>
      <c r="K2466" s="13" t="s">
        <v>16301</v>
      </c>
      <c r="L2466" s="8"/>
      <c r="M2466" s="8"/>
      <c r="N2466" s="51" t="s">
        <v>16317</v>
      </c>
      <c r="O2466" s="51" t="s">
        <v>52</v>
      </c>
      <c r="P2466" s="51"/>
      <c r="Q2466" s="51"/>
      <c r="R2466" s="51" t="s">
        <v>53</v>
      </c>
      <c r="S2466" s="51" t="s">
        <v>16318</v>
      </c>
      <c r="T2466" s="11" t="str">
        <f t="shared" si="2"/>
        <v>Andrew Dorr</v>
      </c>
      <c r="U2466" s="51" t="s">
        <v>2105</v>
      </c>
      <c r="V2466" s="51" t="s">
        <v>16319</v>
      </c>
      <c r="W2466" s="51" t="s">
        <v>16320</v>
      </c>
      <c r="X2466" s="51" t="s">
        <v>16304</v>
      </c>
      <c r="Y2466" s="8" t="s">
        <v>60</v>
      </c>
      <c r="Z2466" s="8" t="s">
        <v>60</v>
      </c>
      <c r="AA2466" s="8" t="s">
        <v>60</v>
      </c>
      <c r="AB2466" s="12" t="s">
        <v>16307</v>
      </c>
      <c r="AC2466" s="8" t="s">
        <v>60</v>
      </c>
      <c r="AD2466" s="8" t="s">
        <v>60</v>
      </c>
      <c r="AE2466" s="51" t="s">
        <v>16309</v>
      </c>
      <c r="AF2466" s="8" t="s">
        <v>16310</v>
      </c>
      <c r="AG2466" s="8" t="s">
        <v>7219</v>
      </c>
      <c r="AH2466" s="8" t="s">
        <v>65</v>
      </c>
      <c r="AI2466" s="8" t="s">
        <v>233</v>
      </c>
      <c r="AJ2466" s="8"/>
      <c r="AK2466" s="8" t="s">
        <v>1157</v>
      </c>
      <c r="AL2466" s="8" t="s">
        <v>1378</v>
      </c>
      <c r="AM2466" s="8" t="s">
        <v>2495</v>
      </c>
      <c r="AN2466" s="8" t="s">
        <v>16311</v>
      </c>
      <c r="AO2466" s="8" t="s">
        <v>16312</v>
      </c>
      <c r="AP2466" s="29" t="s">
        <v>16310</v>
      </c>
      <c r="AQ2466" s="11">
        <v>1316.0</v>
      </c>
    </row>
    <row r="2467">
      <c r="A2467" s="8" t="str">
        <f t="shared" si="1"/>
        <v>Roy Hawkins</v>
      </c>
      <c r="B2467" s="51" t="s">
        <v>16298</v>
      </c>
      <c r="C2467" s="8" t="s">
        <v>16163</v>
      </c>
      <c r="D2467" s="2" t="s">
        <v>7205</v>
      </c>
      <c r="E2467" s="13" t="s">
        <v>5999</v>
      </c>
      <c r="F2467" s="8" t="s">
        <v>2136</v>
      </c>
      <c r="G2467" s="51" t="s">
        <v>12642</v>
      </c>
      <c r="H2467" s="13" t="s">
        <v>16299</v>
      </c>
      <c r="I2467" s="8" t="s">
        <v>16300</v>
      </c>
      <c r="J2467" s="10">
        <v>3.5</v>
      </c>
      <c r="K2467" s="13" t="s">
        <v>16301</v>
      </c>
      <c r="L2467" s="8"/>
      <c r="M2467" s="8"/>
      <c r="N2467" s="51" t="s">
        <v>16321</v>
      </c>
      <c r="O2467" s="51" t="s">
        <v>52</v>
      </c>
      <c r="P2467" s="51"/>
      <c r="Q2467" s="51"/>
      <c r="R2467" s="51" t="s">
        <v>6275</v>
      </c>
      <c r="S2467" s="51" t="s">
        <v>79</v>
      </c>
      <c r="T2467" s="11" t="str">
        <f t="shared" si="2"/>
        <v>Roy Hawkins</v>
      </c>
      <c r="U2467" s="51" t="s">
        <v>160</v>
      </c>
      <c r="V2467" s="51"/>
      <c r="W2467" s="51"/>
      <c r="X2467" s="51" t="s">
        <v>16304</v>
      </c>
      <c r="Y2467" s="51" t="s">
        <v>60</v>
      </c>
      <c r="Z2467" s="51" t="s">
        <v>60</v>
      </c>
      <c r="AA2467" s="51" t="s">
        <v>60</v>
      </c>
      <c r="AB2467" s="56" t="s">
        <v>16307</v>
      </c>
      <c r="AC2467" s="51" t="s">
        <v>60</v>
      </c>
      <c r="AD2467" s="56" t="s">
        <v>16322</v>
      </c>
      <c r="AE2467" s="51" t="s">
        <v>16309</v>
      </c>
      <c r="AF2467" s="13" t="s">
        <v>16310</v>
      </c>
      <c r="AG2467" s="13" t="s">
        <v>7219</v>
      </c>
      <c r="AH2467" s="8" t="s">
        <v>65</v>
      </c>
      <c r="AI2467" s="8" t="s">
        <v>233</v>
      </c>
      <c r="AJ2467" s="8"/>
      <c r="AK2467" s="8" t="s">
        <v>1157</v>
      </c>
      <c r="AL2467" s="8" t="s">
        <v>1378</v>
      </c>
      <c r="AM2467" s="8" t="s">
        <v>2495</v>
      </c>
      <c r="AN2467" s="8" t="s">
        <v>16311</v>
      </c>
      <c r="AO2467" s="8" t="s">
        <v>16312</v>
      </c>
      <c r="AP2467" s="29" t="s">
        <v>16310</v>
      </c>
      <c r="AQ2467" s="11">
        <v>1316.0</v>
      </c>
    </row>
    <row r="2468">
      <c r="A2468" s="8" t="str">
        <f t="shared" si="1"/>
        <v>Jenn Suhr</v>
      </c>
      <c r="B2468" s="51" t="s">
        <v>16298</v>
      </c>
      <c r="C2468" s="8" t="s">
        <v>16163</v>
      </c>
      <c r="D2468" s="9" t="s">
        <v>7205</v>
      </c>
      <c r="E2468" s="8" t="s">
        <v>5999</v>
      </c>
      <c r="F2468" s="8" t="s">
        <v>2136</v>
      </c>
      <c r="G2468" s="51" t="s">
        <v>12642</v>
      </c>
      <c r="H2468" s="8" t="s">
        <v>16299</v>
      </c>
      <c r="I2468" s="8" t="s">
        <v>16300</v>
      </c>
      <c r="J2468" s="10">
        <v>3.5</v>
      </c>
      <c r="K2468" s="13" t="s">
        <v>16301</v>
      </c>
      <c r="L2468" s="8"/>
      <c r="M2468" s="8"/>
      <c r="N2468" s="51" t="s">
        <v>16323</v>
      </c>
      <c r="O2468" s="57" t="s">
        <v>52</v>
      </c>
      <c r="P2468" s="51"/>
      <c r="Q2468" s="51"/>
      <c r="R2468" s="57" t="s">
        <v>16324</v>
      </c>
      <c r="S2468" s="57" t="s">
        <v>16325</v>
      </c>
      <c r="T2468" s="11" t="str">
        <f t="shared" si="2"/>
        <v>Jenn Suhr</v>
      </c>
      <c r="U2468" s="51" t="s">
        <v>247</v>
      </c>
      <c r="V2468" s="51" t="s">
        <v>16326</v>
      </c>
      <c r="W2468" s="51"/>
      <c r="X2468" s="51" t="s">
        <v>16304</v>
      </c>
      <c r="Y2468" s="56" t="s">
        <v>16327</v>
      </c>
      <c r="Z2468" s="56" t="s">
        <v>16306</v>
      </c>
      <c r="AA2468" s="51" t="s">
        <v>60</v>
      </c>
      <c r="AB2468" s="56" t="s">
        <v>16307</v>
      </c>
      <c r="AC2468" s="51" t="s">
        <v>60</v>
      </c>
      <c r="AD2468" s="56" t="s">
        <v>16308</v>
      </c>
      <c r="AE2468" s="51" t="s">
        <v>16309</v>
      </c>
      <c r="AF2468" s="8" t="s">
        <v>16310</v>
      </c>
      <c r="AG2468" s="8" t="s">
        <v>7219</v>
      </c>
      <c r="AH2468" s="8" t="s">
        <v>65</v>
      </c>
      <c r="AI2468" s="8" t="s">
        <v>233</v>
      </c>
      <c r="AJ2468" s="8"/>
      <c r="AK2468" s="8" t="s">
        <v>1157</v>
      </c>
      <c r="AL2468" s="8" t="s">
        <v>1378</v>
      </c>
      <c r="AM2468" s="8" t="s">
        <v>2495</v>
      </c>
      <c r="AN2468" s="8" t="s">
        <v>16311</v>
      </c>
      <c r="AO2468" s="8" t="s">
        <v>16328</v>
      </c>
      <c r="AP2468" s="29" t="s">
        <v>16310</v>
      </c>
      <c r="AQ2468" s="11">
        <v>1316.0</v>
      </c>
    </row>
    <row r="2469">
      <c r="A2469" s="8" t="str">
        <f t="shared" si="1"/>
        <v>Chris Brhel</v>
      </c>
      <c r="B2469" s="51" t="s">
        <v>16298</v>
      </c>
      <c r="C2469" s="8" t="s">
        <v>16163</v>
      </c>
      <c r="D2469" s="9" t="s">
        <v>7205</v>
      </c>
      <c r="E2469" s="8" t="s">
        <v>5999</v>
      </c>
      <c r="F2469" s="8" t="s">
        <v>2136</v>
      </c>
      <c r="G2469" s="51" t="s">
        <v>12642</v>
      </c>
      <c r="H2469" s="8" t="s">
        <v>16299</v>
      </c>
      <c r="I2469" s="8" t="s">
        <v>16300</v>
      </c>
      <c r="J2469" s="10">
        <v>3.5</v>
      </c>
      <c r="K2469" s="13" t="s">
        <v>16301</v>
      </c>
      <c r="L2469" s="8"/>
      <c r="M2469" s="8"/>
      <c r="N2469" s="51" t="s">
        <v>16329</v>
      </c>
      <c r="O2469" s="51" t="s">
        <v>52</v>
      </c>
      <c r="P2469" s="51"/>
      <c r="Q2469" s="51"/>
      <c r="R2469" s="51" t="s">
        <v>791</v>
      </c>
      <c r="S2469" s="51" t="s">
        <v>16330</v>
      </c>
      <c r="T2469" s="11" t="str">
        <f t="shared" si="2"/>
        <v>Chris Brhel</v>
      </c>
      <c r="U2469" s="51" t="s">
        <v>247</v>
      </c>
      <c r="V2469" s="51"/>
      <c r="W2469" s="51"/>
      <c r="X2469" s="51" t="s">
        <v>16304</v>
      </c>
      <c r="Y2469" s="8" t="s">
        <v>60</v>
      </c>
      <c r="Z2469" s="8" t="s">
        <v>60</v>
      </c>
      <c r="AA2469" s="8" t="s">
        <v>60</v>
      </c>
      <c r="AB2469" s="12" t="s">
        <v>16307</v>
      </c>
      <c r="AC2469" s="8" t="s">
        <v>60</v>
      </c>
      <c r="AD2469" s="8" t="s">
        <v>60</v>
      </c>
      <c r="AE2469" s="51" t="s">
        <v>16309</v>
      </c>
      <c r="AF2469" s="8" t="s">
        <v>16310</v>
      </c>
      <c r="AG2469" s="8" t="s">
        <v>7219</v>
      </c>
      <c r="AH2469" s="8" t="s">
        <v>65</v>
      </c>
      <c r="AI2469" s="8" t="s">
        <v>233</v>
      </c>
      <c r="AJ2469" s="8"/>
      <c r="AK2469" s="8" t="s">
        <v>1157</v>
      </c>
      <c r="AL2469" s="8" t="s">
        <v>1378</v>
      </c>
      <c r="AM2469" s="8" t="s">
        <v>2495</v>
      </c>
      <c r="AN2469" s="8" t="s">
        <v>16311</v>
      </c>
      <c r="AO2469" s="8" t="s">
        <v>16312</v>
      </c>
      <c r="AP2469" s="29" t="s">
        <v>16310</v>
      </c>
      <c r="AQ2469" s="11">
        <v>1316.0</v>
      </c>
    </row>
    <row r="2470">
      <c r="A2470" s="8" t="str">
        <f t="shared" si="1"/>
        <v>Rick Suhr</v>
      </c>
      <c r="B2470" s="51" t="s">
        <v>16298</v>
      </c>
      <c r="C2470" s="8" t="s">
        <v>16163</v>
      </c>
      <c r="D2470" s="2" t="s">
        <v>7205</v>
      </c>
      <c r="E2470" s="8" t="s">
        <v>5999</v>
      </c>
      <c r="F2470" s="8" t="s">
        <v>2136</v>
      </c>
      <c r="G2470" s="51" t="s">
        <v>12642</v>
      </c>
      <c r="H2470" s="8" t="s">
        <v>16299</v>
      </c>
      <c r="I2470" s="8" t="s">
        <v>16300</v>
      </c>
      <c r="J2470" s="10">
        <v>3.5</v>
      </c>
      <c r="K2470" s="8" t="s">
        <v>16301</v>
      </c>
      <c r="L2470" s="8"/>
      <c r="M2470" s="8"/>
      <c r="N2470" s="51" t="s">
        <v>16331</v>
      </c>
      <c r="O2470" s="51" t="s">
        <v>52</v>
      </c>
      <c r="P2470" s="51"/>
      <c r="Q2470" s="51"/>
      <c r="R2470" s="51" t="s">
        <v>6737</v>
      </c>
      <c r="S2470" s="51" t="s">
        <v>16325</v>
      </c>
      <c r="T2470" s="11" t="str">
        <f t="shared" si="2"/>
        <v>Rick Suhr</v>
      </c>
      <c r="U2470" s="51" t="s">
        <v>247</v>
      </c>
      <c r="V2470" s="51"/>
      <c r="W2470" s="51"/>
      <c r="X2470" s="51" t="s">
        <v>16304</v>
      </c>
      <c r="Y2470" s="51" t="s">
        <v>60</v>
      </c>
      <c r="Z2470" s="56" t="s">
        <v>16306</v>
      </c>
      <c r="AA2470" s="56" t="s">
        <v>16332</v>
      </c>
      <c r="AB2470" s="56" t="s">
        <v>16307</v>
      </c>
      <c r="AC2470" s="51" t="s">
        <v>60</v>
      </c>
      <c r="AD2470" s="56" t="s">
        <v>16308</v>
      </c>
      <c r="AE2470" s="51" t="s">
        <v>16309</v>
      </c>
      <c r="AF2470" s="8" t="s">
        <v>16310</v>
      </c>
      <c r="AG2470" s="8" t="s">
        <v>7219</v>
      </c>
      <c r="AH2470" s="8" t="s">
        <v>65</v>
      </c>
      <c r="AI2470" s="8" t="s">
        <v>233</v>
      </c>
      <c r="AJ2470" s="8"/>
      <c r="AK2470" s="8" t="s">
        <v>1157</v>
      </c>
      <c r="AL2470" s="8" t="s">
        <v>1378</v>
      </c>
      <c r="AM2470" s="8" t="s">
        <v>2495</v>
      </c>
      <c r="AN2470" s="8" t="s">
        <v>16311</v>
      </c>
      <c r="AO2470" s="8" t="s">
        <v>16312</v>
      </c>
      <c r="AP2470" s="29" t="s">
        <v>16310</v>
      </c>
      <c r="AQ2470" s="11">
        <v>1316.0</v>
      </c>
    </row>
    <row r="2471">
      <c r="A2471" s="8" t="str">
        <f t="shared" si="1"/>
        <v>Jennifer Dorr</v>
      </c>
      <c r="B2471" s="51" t="s">
        <v>16298</v>
      </c>
      <c r="C2471" s="8" t="s">
        <v>16163</v>
      </c>
      <c r="D2471" s="9" t="s">
        <v>7205</v>
      </c>
      <c r="E2471" s="8" t="s">
        <v>5999</v>
      </c>
      <c r="F2471" s="8" t="s">
        <v>2136</v>
      </c>
      <c r="G2471" s="51" t="s">
        <v>12642</v>
      </c>
      <c r="H2471" s="8" t="s">
        <v>16299</v>
      </c>
      <c r="I2471" s="8" t="s">
        <v>16300</v>
      </c>
      <c r="J2471" s="10">
        <v>3.5</v>
      </c>
      <c r="K2471" s="13" t="s">
        <v>16301</v>
      </c>
      <c r="L2471" s="8"/>
      <c r="M2471" s="8"/>
      <c r="N2471" s="51" t="s">
        <v>16333</v>
      </c>
      <c r="O2471" s="51" t="s">
        <v>52</v>
      </c>
      <c r="P2471" s="51"/>
      <c r="Q2471" s="51"/>
      <c r="R2471" s="51" t="s">
        <v>6660</v>
      </c>
      <c r="S2471" s="51" t="s">
        <v>16318</v>
      </c>
      <c r="T2471" s="11" t="str">
        <f t="shared" si="2"/>
        <v>Jennifer Dorr</v>
      </c>
      <c r="U2471" s="51" t="s">
        <v>106</v>
      </c>
      <c r="V2471" s="51" t="s">
        <v>16334</v>
      </c>
      <c r="W2471" s="51" t="s">
        <v>16320</v>
      </c>
      <c r="X2471" s="51" t="s">
        <v>16304</v>
      </c>
      <c r="Y2471" s="12" t="s">
        <v>16335</v>
      </c>
      <c r="Z2471" s="8" t="s">
        <v>60</v>
      </c>
      <c r="AA2471" s="8" t="s">
        <v>60</v>
      </c>
      <c r="AB2471" s="12" t="s">
        <v>16307</v>
      </c>
      <c r="AC2471" s="8" t="s">
        <v>60</v>
      </c>
      <c r="AD2471" s="8" t="s">
        <v>60</v>
      </c>
      <c r="AE2471" s="51" t="s">
        <v>16309</v>
      </c>
      <c r="AF2471" s="8" t="s">
        <v>16310</v>
      </c>
      <c r="AG2471" s="8" t="s">
        <v>7219</v>
      </c>
      <c r="AH2471" s="8" t="s">
        <v>65</v>
      </c>
      <c r="AI2471" s="8" t="s">
        <v>233</v>
      </c>
      <c r="AJ2471" s="8"/>
      <c r="AK2471" s="8" t="s">
        <v>1157</v>
      </c>
      <c r="AL2471" s="8" t="s">
        <v>1378</v>
      </c>
      <c r="AM2471" s="8" t="s">
        <v>2495</v>
      </c>
      <c r="AN2471" s="8" t="s">
        <v>16311</v>
      </c>
      <c r="AO2471" s="8" t="s">
        <v>16312</v>
      </c>
      <c r="AP2471" s="29" t="s">
        <v>16310</v>
      </c>
      <c r="AQ2471" s="11">
        <v>1316.0</v>
      </c>
    </row>
    <row r="2472">
      <c r="A2472" s="8" t="str">
        <f t="shared" si="1"/>
        <v>Ray Kondracki</v>
      </c>
      <c r="B2472" s="51" t="s">
        <v>16336</v>
      </c>
      <c r="C2472" s="8" t="s">
        <v>16163</v>
      </c>
      <c r="D2472" s="9" t="s">
        <v>7205</v>
      </c>
      <c r="E2472" s="8" t="s">
        <v>16337</v>
      </c>
      <c r="F2472" s="8" t="s">
        <v>2136</v>
      </c>
      <c r="G2472" s="51" t="s">
        <v>12642</v>
      </c>
      <c r="H2472" s="8" t="s">
        <v>16338</v>
      </c>
      <c r="I2472" s="8" t="s">
        <v>49</v>
      </c>
      <c r="J2472" s="10">
        <v>3.0</v>
      </c>
      <c r="K2472" s="13" t="s">
        <v>16339</v>
      </c>
      <c r="L2472" s="8"/>
      <c r="M2472" s="8"/>
      <c r="N2472" s="51" t="s">
        <v>16340</v>
      </c>
      <c r="O2472" s="51" t="s">
        <v>52</v>
      </c>
      <c r="P2472" s="51"/>
      <c r="Q2472" s="51"/>
      <c r="R2472" s="51" t="s">
        <v>4243</v>
      </c>
      <c r="S2472" s="51" t="s">
        <v>16341</v>
      </c>
      <c r="T2472" s="11" t="str">
        <f t="shared" si="2"/>
        <v>Ray Kondracki</v>
      </c>
      <c r="U2472" s="51" t="s">
        <v>55</v>
      </c>
      <c r="V2472" s="51" t="s">
        <v>16342</v>
      </c>
      <c r="W2472" s="51" t="s">
        <v>16343</v>
      </c>
      <c r="X2472" s="51" t="s">
        <v>16344</v>
      </c>
      <c r="Y2472" s="8" t="s">
        <v>60</v>
      </c>
      <c r="Z2472" s="12" t="s">
        <v>16345</v>
      </c>
      <c r="AA2472" s="12" t="s">
        <v>16346</v>
      </c>
      <c r="AB2472" s="8" t="s">
        <v>60</v>
      </c>
      <c r="AC2472" s="8" t="s">
        <v>60</v>
      </c>
      <c r="AD2472" s="12" t="s">
        <v>16347</v>
      </c>
      <c r="AE2472" s="8" t="s">
        <v>16348</v>
      </c>
      <c r="AF2472" s="8" t="s">
        <v>16349</v>
      </c>
      <c r="AG2472" s="8" t="s">
        <v>7219</v>
      </c>
      <c r="AH2472" s="8" t="s">
        <v>4581</v>
      </c>
      <c r="AI2472" s="8" t="s">
        <v>233</v>
      </c>
      <c r="AJ2472" s="8"/>
      <c r="AK2472" s="8" t="s">
        <v>14325</v>
      </c>
      <c r="AL2472" s="8" t="s">
        <v>14468</v>
      </c>
      <c r="AM2472" s="8" t="s">
        <v>2152</v>
      </c>
      <c r="AN2472" s="8" t="s">
        <v>16350</v>
      </c>
      <c r="AO2472" s="8" t="s">
        <v>16351</v>
      </c>
      <c r="AP2472" s="29" t="s">
        <v>16349</v>
      </c>
      <c r="AQ2472" s="11">
        <v>1722.0</v>
      </c>
    </row>
    <row r="2473">
      <c r="A2473" s="8" t="str">
        <f t="shared" si="1"/>
        <v>Jason Burdick</v>
      </c>
      <c r="B2473" s="51" t="s">
        <v>16336</v>
      </c>
      <c r="C2473" s="8" t="s">
        <v>16163</v>
      </c>
      <c r="D2473" s="9" t="s">
        <v>7205</v>
      </c>
      <c r="E2473" s="8" t="s">
        <v>16337</v>
      </c>
      <c r="F2473" s="8" t="s">
        <v>2136</v>
      </c>
      <c r="G2473" s="51" t="s">
        <v>12642</v>
      </c>
      <c r="H2473" s="8" t="s">
        <v>16338</v>
      </c>
      <c r="I2473" s="8" t="s">
        <v>49</v>
      </c>
      <c r="J2473" s="10">
        <v>3.0</v>
      </c>
      <c r="K2473" s="8" t="s">
        <v>16339</v>
      </c>
      <c r="L2473" s="8"/>
      <c r="M2473" s="8"/>
      <c r="N2473" s="51" t="s">
        <v>16352</v>
      </c>
      <c r="O2473" s="57" t="s">
        <v>52</v>
      </c>
      <c r="P2473" s="51"/>
      <c r="Q2473" s="51"/>
      <c r="R2473" s="57" t="s">
        <v>1059</v>
      </c>
      <c r="S2473" s="57" t="s">
        <v>16353</v>
      </c>
      <c r="T2473" s="11" t="str">
        <f t="shared" si="2"/>
        <v>Jason Burdick</v>
      </c>
      <c r="U2473" s="57" t="s">
        <v>160</v>
      </c>
      <c r="V2473" s="57" t="s">
        <v>16354</v>
      </c>
      <c r="W2473" s="57" t="s">
        <v>16355</v>
      </c>
      <c r="X2473" s="51" t="s">
        <v>16344</v>
      </c>
      <c r="Y2473" s="51" t="s">
        <v>60</v>
      </c>
      <c r="Z2473" s="56" t="s">
        <v>16345</v>
      </c>
      <c r="AA2473" s="51" t="s">
        <v>60</v>
      </c>
      <c r="AB2473" s="56" t="s">
        <v>16356</v>
      </c>
      <c r="AC2473" s="51" t="s">
        <v>60</v>
      </c>
      <c r="AD2473" s="56" t="s">
        <v>16347</v>
      </c>
      <c r="AE2473" s="51" t="s">
        <v>16348</v>
      </c>
      <c r="AF2473" s="8" t="s">
        <v>16349</v>
      </c>
      <c r="AG2473" s="8" t="s">
        <v>7219</v>
      </c>
      <c r="AH2473" s="8" t="s">
        <v>4581</v>
      </c>
      <c r="AI2473" s="8" t="s">
        <v>233</v>
      </c>
      <c r="AJ2473" s="8"/>
      <c r="AK2473" s="8" t="s">
        <v>14325</v>
      </c>
      <c r="AL2473" s="8" t="s">
        <v>14468</v>
      </c>
      <c r="AM2473" s="8" t="s">
        <v>2152</v>
      </c>
      <c r="AN2473" s="8" t="s">
        <v>16350</v>
      </c>
      <c r="AO2473" s="8" t="s">
        <v>16357</v>
      </c>
      <c r="AP2473" s="29" t="s">
        <v>16349</v>
      </c>
      <c r="AQ2473" s="11">
        <v>1722.0</v>
      </c>
    </row>
    <row r="2474">
      <c r="A2474" s="8" t="str">
        <f t="shared" si="1"/>
        <v>Dante Brown</v>
      </c>
      <c r="B2474" s="51" t="s">
        <v>16336</v>
      </c>
      <c r="C2474" s="8" t="s">
        <v>16163</v>
      </c>
      <c r="D2474" s="9" t="s">
        <v>7205</v>
      </c>
      <c r="E2474" s="8" t="s">
        <v>16337</v>
      </c>
      <c r="F2474" s="8" t="s">
        <v>2136</v>
      </c>
      <c r="G2474" s="51" t="s">
        <v>12642</v>
      </c>
      <c r="H2474" s="8" t="s">
        <v>16338</v>
      </c>
      <c r="I2474" s="8" t="s">
        <v>49</v>
      </c>
      <c r="J2474" s="10">
        <v>3.0</v>
      </c>
      <c r="K2474" s="8" t="s">
        <v>16339</v>
      </c>
      <c r="L2474" s="8"/>
      <c r="M2474" s="8"/>
      <c r="N2474" s="51" t="s">
        <v>16358</v>
      </c>
      <c r="O2474" s="57" t="s">
        <v>52</v>
      </c>
      <c r="P2474" s="51"/>
      <c r="Q2474" s="51"/>
      <c r="R2474" s="57" t="s">
        <v>16359</v>
      </c>
      <c r="S2474" s="57" t="s">
        <v>485</v>
      </c>
      <c r="T2474" s="11" t="str">
        <f t="shared" si="2"/>
        <v>Dante Brown</v>
      </c>
      <c r="U2474" s="57" t="s">
        <v>386</v>
      </c>
      <c r="V2474" s="57" t="s">
        <v>16360</v>
      </c>
      <c r="W2474" s="57" t="s">
        <v>16355</v>
      </c>
      <c r="X2474" s="51" t="s">
        <v>16344</v>
      </c>
      <c r="Y2474" s="51" t="s">
        <v>60</v>
      </c>
      <c r="Z2474" s="56" t="s">
        <v>16345</v>
      </c>
      <c r="AA2474" s="51" t="s">
        <v>60</v>
      </c>
      <c r="AB2474" s="56" t="s">
        <v>16356</v>
      </c>
      <c r="AC2474" s="51" t="s">
        <v>60</v>
      </c>
      <c r="AD2474" s="56" t="s">
        <v>16347</v>
      </c>
      <c r="AE2474" s="51" t="s">
        <v>16348</v>
      </c>
      <c r="AF2474" s="8" t="s">
        <v>16349</v>
      </c>
      <c r="AG2474" s="8" t="s">
        <v>7219</v>
      </c>
      <c r="AH2474" s="8" t="s">
        <v>4581</v>
      </c>
      <c r="AI2474" s="8" t="s">
        <v>233</v>
      </c>
      <c r="AJ2474" s="8"/>
      <c r="AK2474" s="8" t="s">
        <v>14325</v>
      </c>
      <c r="AL2474" s="8" t="s">
        <v>14468</v>
      </c>
      <c r="AM2474" s="8" t="s">
        <v>2152</v>
      </c>
      <c r="AN2474" s="8" t="s">
        <v>16350</v>
      </c>
      <c r="AO2474" s="8" t="s">
        <v>16357</v>
      </c>
      <c r="AP2474" s="29" t="s">
        <v>16349</v>
      </c>
      <c r="AQ2474" s="11">
        <v>1722.0</v>
      </c>
    </row>
    <row r="2475">
      <c r="A2475" s="8" t="str">
        <f t="shared" si="1"/>
        <v>Giulia Adler Duitz</v>
      </c>
      <c r="B2475" s="51" t="s">
        <v>16336</v>
      </c>
      <c r="C2475" s="8" t="s">
        <v>16163</v>
      </c>
      <c r="D2475" s="9" t="s">
        <v>7205</v>
      </c>
      <c r="E2475" s="8" t="s">
        <v>16337</v>
      </c>
      <c r="F2475" s="8" t="s">
        <v>2136</v>
      </c>
      <c r="G2475" s="8" t="s">
        <v>12642</v>
      </c>
      <c r="H2475" s="8" t="s">
        <v>16338</v>
      </c>
      <c r="I2475" s="8" t="s">
        <v>49</v>
      </c>
      <c r="J2475" s="10">
        <v>3.0</v>
      </c>
      <c r="K2475" s="8" t="s">
        <v>16339</v>
      </c>
      <c r="L2475" s="8" t="s">
        <v>86</v>
      </c>
      <c r="M2475" s="8" t="s">
        <v>86</v>
      </c>
      <c r="N2475" s="8" t="s">
        <v>16361</v>
      </c>
      <c r="O2475" s="8" t="s">
        <v>52</v>
      </c>
      <c r="P2475" s="51"/>
      <c r="Q2475" s="51"/>
      <c r="R2475" s="8" t="s">
        <v>16362</v>
      </c>
      <c r="S2475" s="8" t="s">
        <v>16363</v>
      </c>
      <c r="T2475" s="11" t="str">
        <f t="shared" si="2"/>
        <v>Giulia Adler Duitz</v>
      </c>
      <c r="U2475" s="8" t="s">
        <v>386</v>
      </c>
      <c r="V2475" s="8" t="s">
        <v>16364</v>
      </c>
      <c r="W2475" s="8" t="s">
        <v>16355</v>
      </c>
      <c r="X2475" s="8" t="s">
        <v>16344</v>
      </c>
      <c r="Y2475" s="51" t="s">
        <v>60</v>
      </c>
      <c r="Z2475" s="56" t="s">
        <v>16345</v>
      </c>
      <c r="AA2475" s="51" t="s">
        <v>60</v>
      </c>
      <c r="AB2475" s="51" t="s">
        <v>60</v>
      </c>
      <c r="AC2475" s="51" t="s">
        <v>60</v>
      </c>
      <c r="AD2475" s="56" t="s">
        <v>16347</v>
      </c>
      <c r="AE2475" s="8" t="s">
        <v>16348</v>
      </c>
      <c r="AF2475" s="8" t="s">
        <v>16349</v>
      </c>
      <c r="AG2475" s="8" t="s">
        <v>7219</v>
      </c>
      <c r="AH2475" s="8" t="s">
        <v>4581</v>
      </c>
      <c r="AI2475" s="8" t="s">
        <v>233</v>
      </c>
      <c r="AJ2475" s="8" t="s">
        <v>86</v>
      </c>
      <c r="AK2475" s="8" t="s">
        <v>14325</v>
      </c>
      <c r="AL2475" s="8" t="s">
        <v>14468</v>
      </c>
      <c r="AM2475" s="8" t="s">
        <v>2152</v>
      </c>
      <c r="AN2475" s="8" t="s">
        <v>422</v>
      </c>
      <c r="AO2475" s="8" t="s">
        <v>16351</v>
      </c>
      <c r="AP2475" s="29" t="s">
        <v>16349</v>
      </c>
      <c r="AQ2475" s="11">
        <v>1722.0</v>
      </c>
    </row>
    <row r="2476">
      <c r="A2476" s="8" t="str">
        <f t="shared" si="1"/>
        <v>Shulton Whitley</v>
      </c>
      <c r="B2476" s="51" t="s">
        <v>16336</v>
      </c>
      <c r="C2476" s="8" t="s">
        <v>16163</v>
      </c>
      <c r="D2476" s="9" t="s">
        <v>7205</v>
      </c>
      <c r="E2476" s="8" t="s">
        <v>16337</v>
      </c>
      <c r="F2476" s="8" t="s">
        <v>2136</v>
      </c>
      <c r="G2476" s="8" t="s">
        <v>12642</v>
      </c>
      <c r="H2476" s="8" t="s">
        <v>16338</v>
      </c>
      <c r="I2476" s="8" t="s">
        <v>49</v>
      </c>
      <c r="J2476" s="10">
        <v>3.0</v>
      </c>
      <c r="K2476" s="8" t="s">
        <v>16339</v>
      </c>
      <c r="L2476" s="8" t="s">
        <v>86</v>
      </c>
      <c r="M2476" s="8" t="s">
        <v>86</v>
      </c>
      <c r="N2476" s="8" t="s">
        <v>16365</v>
      </c>
      <c r="O2476" s="8" t="s">
        <v>52</v>
      </c>
      <c r="P2476" s="51"/>
      <c r="Q2476" s="51"/>
      <c r="R2476" s="8" t="s">
        <v>16366</v>
      </c>
      <c r="S2476" s="8" t="s">
        <v>16367</v>
      </c>
      <c r="T2476" s="11" t="str">
        <f t="shared" si="2"/>
        <v>Shulton Whitley</v>
      </c>
      <c r="U2476" s="8" t="s">
        <v>2695</v>
      </c>
      <c r="V2476" s="8" t="s">
        <v>16368</v>
      </c>
      <c r="W2476" s="8" t="s">
        <v>16355</v>
      </c>
      <c r="X2476" s="8" t="s">
        <v>16344</v>
      </c>
      <c r="Y2476" s="51" t="s">
        <v>60</v>
      </c>
      <c r="Z2476" s="56" t="s">
        <v>16345</v>
      </c>
      <c r="AA2476" s="51" t="s">
        <v>60</v>
      </c>
      <c r="AB2476" s="51" t="s">
        <v>60</v>
      </c>
      <c r="AC2476" s="51" t="s">
        <v>60</v>
      </c>
      <c r="AD2476" s="56" t="s">
        <v>16347</v>
      </c>
      <c r="AE2476" s="8" t="s">
        <v>16348</v>
      </c>
      <c r="AF2476" s="8" t="s">
        <v>16349</v>
      </c>
      <c r="AG2476" s="8" t="s">
        <v>7219</v>
      </c>
      <c r="AH2476" s="8" t="s">
        <v>4581</v>
      </c>
      <c r="AI2476" s="8" t="s">
        <v>233</v>
      </c>
      <c r="AJ2476" s="8" t="s">
        <v>86</v>
      </c>
      <c r="AK2476" s="8" t="s">
        <v>14325</v>
      </c>
      <c r="AL2476" s="8" t="s">
        <v>14468</v>
      </c>
      <c r="AM2476" s="8" t="s">
        <v>2152</v>
      </c>
      <c r="AN2476" s="8" t="s">
        <v>422</v>
      </c>
      <c r="AO2476" s="8" t="s">
        <v>16351</v>
      </c>
      <c r="AP2476" s="29" t="s">
        <v>16349</v>
      </c>
      <c r="AQ2476" s="11">
        <v>1722.0</v>
      </c>
    </row>
    <row r="2477">
      <c r="A2477" s="8" t="str">
        <f t="shared" si="1"/>
        <v>Julie Gangemi</v>
      </c>
      <c r="B2477" s="51" t="s">
        <v>16336</v>
      </c>
      <c r="C2477" s="8" t="s">
        <v>16163</v>
      </c>
      <c r="D2477" s="9" t="s">
        <v>7205</v>
      </c>
      <c r="E2477" s="13" t="s">
        <v>16337</v>
      </c>
      <c r="F2477" s="8" t="s">
        <v>2136</v>
      </c>
      <c r="G2477" s="51" t="s">
        <v>12642</v>
      </c>
      <c r="H2477" s="13" t="s">
        <v>16338</v>
      </c>
      <c r="I2477" s="8" t="s">
        <v>49</v>
      </c>
      <c r="J2477" s="10">
        <v>3.0</v>
      </c>
      <c r="K2477" s="13" t="s">
        <v>16339</v>
      </c>
      <c r="L2477" s="8"/>
      <c r="M2477" s="8"/>
      <c r="N2477" s="51" t="s">
        <v>16369</v>
      </c>
      <c r="O2477" s="51" t="s">
        <v>52</v>
      </c>
      <c r="P2477" s="51"/>
      <c r="Q2477" s="51"/>
      <c r="R2477" s="51" t="s">
        <v>16370</v>
      </c>
      <c r="S2477" s="51" t="s">
        <v>16371</v>
      </c>
      <c r="T2477" s="11" t="str">
        <f t="shared" si="2"/>
        <v>Julie Gangemi</v>
      </c>
      <c r="U2477" s="57" t="s">
        <v>106</v>
      </c>
      <c r="V2477" s="51" t="s">
        <v>16372</v>
      </c>
      <c r="W2477" s="51" t="s">
        <v>16355</v>
      </c>
      <c r="X2477" s="51" t="s">
        <v>16344</v>
      </c>
      <c r="Y2477" s="8" t="s">
        <v>60</v>
      </c>
      <c r="Z2477" s="12" t="s">
        <v>16345</v>
      </c>
      <c r="AA2477" s="8" t="s">
        <v>60</v>
      </c>
      <c r="AB2477" s="8" t="s">
        <v>60</v>
      </c>
      <c r="AC2477" s="8" t="s">
        <v>60</v>
      </c>
      <c r="AD2477" s="12" t="s">
        <v>16347</v>
      </c>
      <c r="AE2477" s="8" t="s">
        <v>16348</v>
      </c>
      <c r="AF2477" s="13" t="s">
        <v>16349</v>
      </c>
      <c r="AG2477" s="13" t="s">
        <v>7219</v>
      </c>
      <c r="AH2477" s="8" t="s">
        <v>4581</v>
      </c>
      <c r="AI2477" s="8" t="s">
        <v>233</v>
      </c>
      <c r="AJ2477" s="8"/>
      <c r="AK2477" s="8" t="s">
        <v>14325</v>
      </c>
      <c r="AL2477" s="8" t="s">
        <v>14468</v>
      </c>
      <c r="AM2477" s="8" t="s">
        <v>2152</v>
      </c>
      <c r="AN2477" s="8" t="s">
        <v>16350</v>
      </c>
      <c r="AO2477" s="8" t="s">
        <v>16351</v>
      </c>
      <c r="AP2477" s="29" t="s">
        <v>16349</v>
      </c>
      <c r="AQ2477" s="11">
        <v>1722.0</v>
      </c>
    </row>
    <row r="2478">
      <c r="A2478" s="8" t="str">
        <f t="shared" si="1"/>
        <v>Vincent Vazquez</v>
      </c>
      <c r="B2478" s="51" t="s">
        <v>16336</v>
      </c>
      <c r="C2478" s="8" t="s">
        <v>16163</v>
      </c>
      <c r="D2478" s="9" t="s">
        <v>7205</v>
      </c>
      <c r="E2478" s="8" t="s">
        <v>16337</v>
      </c>
      <c r="F2478" s="8" t="s">
        <v>2136</v>
      </c>
      <c r="G2478" s="51" t="s">
        <v>12642</v>
      </c>
      <c r="H2478" s="8" t="s">
        <v>16338</v>
      </c>
      <c r="I2478" s="8" t="s">
        <v>49</v>
      </c>
      <c r="J2478" s="10">
        <v>3.0</v>
      </c>
      <c r="K2478" s="8" t="s">
        <v>16339</v>
      </c>
      <c r="L2478" s="8"/>
      <c r="M2478" s="8"/>
      <c r="N2478" s="51" t="s">
        <v>16373</v>
      </c>
      <c r="O2478" s="57" t="s">
        <v>52</v>
      </c>
      <c r="P2478" s="51"/>
      <c r="Q2478" s="51"/>
      <c r="R2478" s="57" t="s">
        <v>4120</v>
      </c>
      <c r="S2478" s="57" t="s">
        <v>16374</v>
      </c>
      <c r="T2478" s="11" t="str">
        <f t="shared" si="2"/>
        <v>Vincent Vazquez</v>
      </c>
      <c r="U2478" s="57" t="s">
        <v>106</v>
      </c>
      <c r="V2478" s="57" t="s">
        <v>16375</v>
      </c>
      <c r="W2478" s="57" t="s">
        <v>16355</v>
      </c>
      <c r="X2478" s="51" t="s">
        <v>16344</v>
      </c>
      <c r="Y2478" s="51" t="s">
        <v>60</v>
      </c>
      <c r="Z2478" s="56" t="s">
        <v>16345</v>
      </c>
      <c r="AA2478" s="51" t="s">
        <v>60</v>
      </c>
      <c r="AB2478" s="56" t="s">
        <v>16356</v>
      </c>
      <c r="AC2478" s="51" t="s">
        <v>60</v>
      </c>
      <c r="AD2478" s="56" t="s">
        <v>16347</v>
      </c>
      <c r="AE2478" s="51" t="s">
        <v>16348</v>
      </c>
      <c r="AF2478" s="8" t="s">
        <v>16349</v>
      </c>
      <c r="AG2478" s="8" t="s">
        <v>7219</v>
      </c>
      <c r="AH2478" s="8" t="s">
        <v>4581</v>
      </c>
      <c r="AI2478" s="8" t="s">
        <v>233</v>
      </c>
      <c r="AJ2478" s="8"/>
      <c r="AK2478" s="8" t="s">
        <v>14325</v>
      </c>
      <c r="AL2478" s="8" t="s">
        <v>14468</v>
      </c>
      <c r="AM2478" s="8" t="s">
        <v>2152</v>
      </c>
      <c r="AN2478" s="8" t="s">
        <v>16350</v>
      </c>
      <c r="AO2478" s="8" t="s">
        <v>16357</v>
      </c>
      <c r="AP2478" s="29" t="s">
        <v>16349</v>
      </c>
      <c r="AQ2478" s="11">
        <v>1722.0</v>
      </c>
    </row>
    <row r="2479">
      <c r="A2479" s="8" t="str">
        <f t="shared" si="1"/>
        <v>Tim Foster</v>
      </c>
      <c r="B2479" s="51" t="s">
        <v>16376</v>
      </c>
      <c r="C2479" s="8" t="s">
        <v>16377</v>
      </c>
      <c r="D2479" s="9" t="s">
        <v>7932</v>
      </c>
      <c r="E2479" s="8" t="s">
        <v>3011</v>
      </c>
      <c r="F2479" s="8" t="s">
        <v>46</v>
      </c>
      <c r="G2479" s="51" t="s">
        <v>12642</v>
      </c>
      <c r="H2479" s="8" t="s">
        <v>16378</v>
      </c>
      <c r="I2479" s="8" t="s">
        <v>11052</v>
      </c>
      <c r="J2479" s="10">
        <v>3.17</v>
      </c>
      <c r="K2479" s="13" t="s">
        <v>16379</v>
      </c>
      <c r="L2479" s="8"/>
      <c r="M2479" s="8"/>
      <c r="N2479" s="51" t="s">
        <v>16380</v>
      </c>
      <c r="O2479" s="51" t="s">
        <v>52</v>
      </c>
      <c r="P2479" s="51"/>
      <c r="Q2479" s="51"/>
      <c r="R2479" s="51" t="s">
        <v>153</v>
      </c>
      <c r="S2479" s="51" t="s">
        <v>9517</v>
      </c>
      <c r="T2479" s="11" t="str">
        <f t="shared" si="2"/>
        <v>Tim Foster</v>
      </c>
      <c r="U2479" s="51" t="s">
        <v>55</v>
      </c>
      <c r="V2479" s="51" t="s">
        <v>16381</v>
      </c>
      <c r="W2479" s="51" t="s">
        <v>16382</v>
      </c>
      <c r="X2479" s="51" t="s">
        <v>16383</v>
      </c>
      <c r="Y2479" s="8" t="s">
        <v>60</v>
      </c>
      <c r="Z2479" s="12" t="s">
        <v>16384</v>
      </c>
      <c r="AA2479" s="8" t="s">
        <v>60</v>
      </c>
      <c r="AB2479" s="8" t="s">
        <v>60</v>
      </c>
      <c r="AC2479" s="8" t="s">
        <v>60</v>
      </c>
      <c r="AD2479" s="12" t="s">
        <v>16385</v>
      </c>
      <c r="AE2479" s="8" t="s">
        <v>16386</v>
      </c>
      <c r="AF2479" s="8" t="s">
        <v>16387</v>
      </c>
      <c r="AG2479" s="8" t="s">
        <v>7942</v>
      </c>
      <c r="AH2479" s="8" t="s">
        <v>232</v>
      </c>
      <c r="AI2479" s="8" t="s">
        <v>233</v>
      </c>
      <c r="AJ2479" s="8"/>
      <c r="AK2479" s="8" t="s">
        <v>10773</v>
      </c>
      <c r="AL2479" s="8" t="s">
        <v>1216</v>
      </c>
      <c r="AM2479" s="8" t="s">
        <v>2322</v>
      </c>
      <c r="AN2479" s="8" t="s">
        <v>16388</v>
      </c>
      <c r="AO2479" s="8" t="s">
        <v>16389</v>
      </c>
      <c r="AP2479" s="29" t="s">
        <v>16387</v>
      </c>
      <c r="AQ2479" s="11">
        <v>988.0</v>
      </c>
    </row>
    <row r="2480">
      <c r="A2480" s="8" t="str">
        <f t="shared" si="1"/>
        <v>Andrew Grodecki</v>
      </c>
      <c r="B2480" s="51" t="s">
        <v>16376</v>
      </c>
      <c r="C2480" s="8" t="s">
        <v>16377</v>
      </c>
      <c r="D2480" s="2" t="s">
        <v>7932</v>
      </c>
      <c r="E2480" s="8" t="s">
        <v>3011</v>
      </c>
      <c r="F2480" s="8" t="s">
        <v>46</v>
      </c>
      <c r="G2480" s="51" t="s">
        <v>12642</v>
      </c>
      <c r="H2480" s="8" t="s">
        <v>16378</v>
      </c>
      <c r="I2480" s="8" t="s">
        <v>11052</v>
      </c>
      <c r="J2480" s="10">
        <v>3.17</v>
      </c>
      <c r="K2480" s="8" t="s">
        <v>16379</v>
      </c>
      <c r="L2480" s="8"/>
      <c r="M2480" s="8"/>
      <c r="N2480" s="51" t="s">
        <v>16390</v>
      </c>
      <c r="O2480" s="51" t="s">
        <v>52</v>
      </c>
      <c r="P2480" s="51"/>
      <c r="Q2480" s="51"/>
      <c r="R2480" s="8" t="s">
        <v>53</v>
      </c>
      <c r="S2480" s="8" t="s">
        <v>16391</v>
      </c>
      <c r="T2480" s="11" t="str">
        <f t="shared" si="2"/>
        <v>Andrew Grodecki</v>
      </c>
      <c r="U2480" s="8" t="s">
        <v>80</v>
      </c>
      <c r="V2480" s="51" t="s">
        <v>16392</v>
      </c>
      <c r="W2480" s="51"/>
      <c r="X2480" s="51" t="s">
        <v>16383</v>
      </c>
      <c r="Y2480" s="51" t="s">
        <v>60</v>
      </c>
      <c r="Z2480" s="56" t="s">
        <v>16384</v>
      </c>
      <c r="AA2480" s="51" t="s">
        <v>60</v>
      </c>
      <c r="AB2480" s="51" t="s">
        <v>60</v>
      </c>
      <c r="AC2480" s="51" t="s">
        <v>60</v>
      </c>
      <c r="AD2480" s="56" t="s">
        <v>16393</v>
      </c>
      <c r="AE2480" s="51" t="s">
        <v>16386</v>
      </c>
      <c r="AF2480" s="8" t="s">
        <v>16387</v>
      </c>
      <c r="AG2480" s="8" t="s">
        <v>7942</v>
      </c>
      <c r="AH2480" s="8" t="s">
        <v>232</v>
      </c>
      <c r="AI2480" s="8" t="s">
        <v>233</v>
      </c>
      <c r="AJ2480" s="8"/>
      <c r="AK2480" s="8" t="s">
        <v>10773</v>
      </c>
      <c r="AL2480" s="8" t="s">
        <v>1216</v>
      </c>
      <c r="AM2480" s="8" t="s">
        <v>2322</v>
      </c>
      <c r="AN2480" s="8" t="s">
        <v>16388</v>
      </c>
      <c r="AO2480" s="8" t="s">
        <v>16389</v>
      </c>
      <c r="AP2480" s="29" t="s">
        <v>16387</v>
      </c>
      <c r="AQ2480" s="11">
        <v>988.0</v>
      </c>
    </row>
    <row r="2481">
      <c r="A2481" s="8" t="str">
        <f t="shared" si="1"/>
        <v>Justin Alford</v>
      </c>
      <c r="B2481" s="51" t="s">
        <v>16376</v>
      </c>
      <c r="C2481" s="8" t="s">
        <v>16377</v>
      </c>
      <c r="D2481" s="9" t="s">
        <v>7932</v>
      </c>
      <c r="E2481" s="8" t="s">
        <v>3011</v>
      </c>
      <c r="F2481" s="8" t="s">
        <v>46</v>
      </c>
      <c r="G2481" s="51" t="s">
        <v>12642</v>
      </c>
      <c r="H2481" s="8" t="s">
        <v>16378</v>
      </c>
      <c r="I2481" s="8" t="s">
        <v>11052</v>
      </c>
      <c r="J2481" s="10">
        <v>3.17</v>
      </c>
      <c r="K2481" s="13" t="s">
        <v>16379</v>
      </c>
      <c r="L2481" s="8"/>
      <c r="M2481" s="8"/>
      <c r="N2481" s="51" t="s">
        <v>16394</v>
      </c>
      <c r="O2481" s="51" t="s">
        <v>52</v>
      </c>
      <c r="P2481" s="51"/>
      <c r="Q2481" s="51"/>
      <c r="R2481" s="51" t="s">
        <v>114</v>
      </c>
      <c r="S2481" s="51" t="s">
        <v>16395</v>
      </c>
      <c r="T2481" s="11" t="str">
        <f t="shared" si="2"/>
        <v>Justin Alford</v>
      </c>
      <c r="U2481" s="51" t="s">
        <v>80</v>
      </c>
      <c r="V2481" s="51" t="s">
        <v>16396</v>
      </c>
      <c r="W2481" s="51"/>
      <c r="X2481" s="51" t="s">
        <v>16383</v>
      </c>
      <c r="Y2481" s="12" t="s">
        <v>16397</v>
      </c>
      <c r="Z2481" s="12" t="s">
        <v>16384</v>
      </c>
      <c r="AA2481" s="8" t="s">
        <v>60</v>
      </c>
      <c r="AB2481" s="8" t="s">
        <v>60</v>
      </c>
      <c r="AC2481" s="8" t="s">
        <v>60</v>
      </c>
      <c r="AD2481" s="12" t="s">
        <v>16385</v>
      </c>
      <c r="AE2481" s="8" t="s">
        <v>16386</v>
      </c>
      <c r="AF2481" s="8" t="s">
        <v>16387</v>
      </c>
      <c r="AG2481" s="8" t="s">
        <v>7942</v>
      </c>
      <c r="AH2481" s="8" t="s">
        <v>232</v>
      </c>
      <c r="AI2481" s="8" t="s">
        <v>233</v>
      </c>
      <c r="AJ2481" s="8"/>
      <c r="AK2481" s="8" t="s">
        <v>10773</v>
      </c>
      <c r="AL2481" s="8" t="s">
        <v>1216</v>
      </c>
      <c r="AM2481" s="8" t="s">
        <v>2322</v>
      </c>
      <c r="AN2481" s="8" t="s">
        <v>16388</v>
      </c>
      <c r="AO2481" s="8" t="s">
        <v>16389</v>
      </c>
      <c r="AP2481" s="29" t="s">
        <v>16387</v>
      </c>
      <c r="AQ2481" s="11">
        <v>988.0</v>
      </c>
    </row>
    <row r="2482">
      <c r="A2482" s="8" t="str">
        <f t="shared" si="1"/>
        <v>Lauren Biscardi</v>
      </c>
      <c r="B2482" s="51" t="s">
        <v>16376</v>
      </c>
      <c r="C2482" s="8" t="s">
        <v>16377</v>
      </c>
      <c r="D2482" s="9" t="s">
        <v>7932</v>
      </c>
      <c r="E2482" s="8" t="s">
        <v>3011</v>
      </c>
      <c r="F2482" s="8" t="s">
        <v>46</v>
      </c>
      <c r="G2482" s="8" t="s">
        <v>12642</v>
      </c>
      <c r="H2482" s="8" t="s">
        <v>16378</v>
      </c>
      <c r="I2482" s="8" t="s">
        <v>11052</v>
      </c>
      <c r="J2482" s="10">
        <v>3.17</v>
      </c>
      <c r="K2482" s="8" t="s">
        <v>16379</v>
      </c>
      <c r="L2482" s="8"/>
      <c r="M2482" s="8"/>
      <c r="N2482" s="8" t="s">
        <v>16398</v>
      </c>
      <c r="O2482" s="8" t="s">
        <v>52</v>
      </c>
      <c r="P2482" s="51"/>
      <c r="Q2482" s="51"/>
      <c r="R2482" s="13" t="s">
        <v>1301</v>
      </c>
      <c r="S2482" s="13" t="s">
        <v>16399</v>
      </c>
      <c r="T2482" s="11" t="str">
        <f t="shared" si="2"/>
        <v>Lauren Biscardi</v>
      </c>
      <c r="U2482" s="13" t="s">
        <v>80</v>
      </c>
      <c r="V2482" s="8" t="s">
        <v>16400</v>
      </c>
      <c r="W2482" s="8"/>
      <c r="X2482" s="51" t="s">
        <v>16383</v>
      </c>
      <c r="Y2482" s="51" t="s">
        <v>60</v>
      </c>
      <c r="Z2482" s="56" t="s">
        <v>16384</v>
      </c>
      <c r="AA2482" s="51" t="s">
        <v>60</v>
      </c>
      <c r="AB2482" s="51" t="s">
        <v>60</v>
      </c>
      <c r="AC2482" s="51" t="s">
        <v>60</v>
      </c>
      <c r="AD2482" s="56" t="s">
        <v>16393</v>
      </c>
      <c r="AE2482" s="8" t="s">
        <v>16386</v>
      </c>
      <c r="AF2482" s="8" t="s">
        <v>16387</v>
      </c>
      <c r="AG2482" s="8" t="s">
        <v>7942</v>
      </c>
      <c r="AH2482" s="8" t="s">
        <v>232</v>
      </c>
      <c r="AI2482" s="8" t="s">
        <v>233</v>
      </c>
      <c r="AJ2482" s="8"/>
      <c r="AK2482" s="8" t="s">
        <v>10773</v>
      </c>
      <c r="AL2482" s="8" t="s">
        <v>1216</v>
      </c>
      <c r="AM2482" s="8" t="s">
        <v>2322</v>
      </c>
      <c r="AN2482" s="8" t="s">
        <v>16388</v>
      </c>
      <c r="AO2482" s="8" t="s">
        <v>16401</v>
      </c>
      <c r="AP2482" s="29" t="s">
        <v>16387</v>
      </c>
      <c r="AQ2482" s="11">
        <v>988.0</v>
      </c>
    </row>
    <row r="2483">
      <c r="A2483" s="8" t="str">
        <f t="shared" si="1"/>
        <v>Larry Russell</v>
      </c>
      <c r="B2483" s="51" t="s">
        <v>16376</v>
      </c>
      <c r="C2483" s="8" t="s">
        <v>16377</v>
      </c>
      <c r="D2483" s="2" t="s">
        <v>7932</v>
      </c>
      <c r="E2483" s="8" t="s">
        <v>3011</v>
      </c>
      <c r="F2483" s="8" t="s">
        <v>46</v>
      </c>
      <c r="G2483" s="51" t="s">
        <v>12642</v>
      </c>
      <c r="H2483" s="13" t="s">
        <v>16378</v>
      </c>
      <c r="I2483" s="8" t="s">
        <v>11052</v>
      </c>
      <c r="J2483" s="10">
        <v>3.17</v>
      </c>
      <c r="K2483" s="13" t="s">
        <v>16379</v>
      </c>
      <c r="L2483" s="8"/>
      <c r="M2483" s="8"/>
      <c r="N2483" s="51" t="s">
        <v>16402</v>
      </c>
      <c r="O2483" s="51" t="s">
        <v>52</v>
      </c>
      <c r="P2483" s="51"/>
      <c r="Q2483" s="51"/>
      <c r="R2483" s="51" t="s">
        <v>6017</v>
      </c>
      <c r="S2483" s="51" t="s">
        <v>4670</v>
      </c>
      <c r="T2483" s="11" t="str">
        <f t="shared" si="2"/>
        <v>Larry Russell</v>
      </c>
      <c r="U2483" s="51" t="s">
        <v>80</v>
      </c>
      <c r="V2483" s="51" t="s">
        <v>16403</v>
      </c>
      <c r="W2483" s="51" t="s">
        <v>16404</v>
      </c>
      <c r="X2483" s="51" t="s">
        <v>16383</v>
      </c>
      <c r="Y2483" s="51"/>
      <c r="Z2483" s="56" t="s">
        <v>16384</v>
      </c>
      <c r="AA2483" s="51" t="s">
        <v>60</v>
      </c>
      <c r="AB2483" s="51" t="s">
        <v>60</v>
      </c>
      <c r="AC2483" s="51" t="s">
        <v>60</v>
      </c>
      <c r="AD2483" s="56" t="s">
        <v>16393</v>
      </c>
      <c r="AE2483" s="51" t="s">
        <v>16386</v>
      </c>
      <c r="AF2483" s="8" t="s">
        <v>16387</v>
      </c>
      <c r="AG2483" s="8" t="s">
        <v>7942</v>
      </c>
      <c r="AH2483" s="8" t="s">
        <v>232</v>
      </c>
      <c r="AI2483" s="8" t="s">
        <v>233</v>
      </c>
      <c r="AJ2483" s="8"/>
      <c r="AK2483" s="8" t="s">
        <v>10773</v>
      </c>
      <c r="AL2483" s="8" t="s">
        <v>1216</v>
      </c>
      <c r="AM2483" s="8" t="s">
        <v>2322</v>
      </c>
      <c r="AN2483" s="8" t="s">
        <v>16388</v>
      </c>
      <c r="AO2483" s="8" t="s">
        <v>16389</v>
      </c>
      <c r="AP2483" s="29" t="s">
        <v>16387</v>
      </c>
      <c r="AQ2483" s="11">
        <v>988.0</v>
      </c>
    </row>
    <row r="2484">
      <c r="A2484" s="8" t="str">
        <f t="shared" si="1"/>
        <v>Dan Finanger</v>
      </c>
      <c r="B2484" s="51" t="s">
        <v>16405</v>
      </c>
      <c r="C2484" s="8" t="s">
        <v>16377</v>
      </c>
      <c r="D2484" s="9" t="s">
        <v>7932</v>
      </c>
      <c r="E2484" s="8" t="s">
        <v>10355</v>
      </c>
      <c r="F2484" s="8" t="s">
        <v>46</v>
      </c>
      <c r="G2484" s="51" t="s">
        <v>12642</v>
      </c>
      <c r="H2484" s="8" t="s">
        <v>16406</v>
      </c>
      <c r="I2484" s="8" t="s">
        <v>1330</v>
      </c>
      <c r="J2484" s="10">
        <v>3.35</v>
      </c>
      <c r="K2484" s="13" t="s">
        <v>16407</v>
      </c>
      <c r="L2484" s="8"/>
      <c r="M2484" s="8"/>
      <c r="N2484" s="51" t="s">
        <v>16408</v>
      </c>
      <c r="O2484" s="51" t="s">
        <v>52</v>
      </c>
      <c r="P2484" s="51"/>
      <c r="Q2484" s="51"/>
      <c r="R2484" s="51" t="s">
        <v>344</v>
      </c>
      <c r="S2484" s="51" t="s">
        <v>16409</v>
      </c>
      <c r="T2484" s="11" t="str">
        <f t="shared" si="2"/>
        <v>Dan Finanger</v>
      </c>
      <c r="U2484" s="51" t="s">
        <v>55</v>
      </c>
      <c r="V2484" s="51" t="s">
        <v>16410</v>
      </c>
      <c r="W2484" s="8" t="s">
        <v>16411</v>
      </c>
      <c r="X2484" s="51" t="s">
        <v>16412</v>
      </c>
      <c r="Y2484" s="8" t="s">
        <v>60</v>
      </c>
      <c r="Z2484" s="8" t="s">
        <v>60</v>
      </c>
      <c r="AA2484" s="12" t="s">
        <v>16413</v>
      </c>
      <c r="AB2484" s="12" t="s">
        <v>16414</v>
      </c>
      <c r="AC2484" s="12" t="s">
        <v>16415</v>
      </c>
      <c r="AD2484" s="8" t="s">
        <v>60</v>
      </c>
      <c r="AE2484" s="8"/>
      <c r="AF2484" s="8" t="s">
        <v>16416</v>
      </c>
      <c r="AG2484" s="8" t="s">
        <v>7942</v>
      </c>
      <c r="AH2484" s="8" t="s">
        <v>194</v>
      </c>
      <c r="AI2484" s="8" t="s">
        <v>233</v>
      </c>
      <c r="AJ2484" s="8"/>
      <c r="AK2484" s="8" t="s">
        <v>2114</v>
      </c>
      <c r="AL2484" s="8" t="s">
        <v>4544</v>
      </c>
      <c r="AM2484" s="8" t="s">
        <v>300</v>
      </c>
      <c r="AN2484" s="8" t="s">
        <v>16417</v>
      </c>
      <c r="AO2484" s="8" t="s">
        <v>16418</v>
      </c>
      <c r="AP2484" s="14" t="s">
        <v>16416</v>
      </c>
      <c r="AQ2484" s="11">
        <v>1523.0</v>
      </c>
    </row>
    <row r="2485">
      <c r="A2485" s="8" t="str">
        <f t="shared" si="1"/>
        <v>Aimee Cerdeiras</v>
      </c>
      <c r="B2485" s="51" t="s">
        <v>16405</v>
      </c>
      <c r="C2485" s="8" t="s">
        <v>16377</v>
      </c>
      <c r="D2485" s="9" t="s">
        <v>7932</v>
      </c>
      <c r="E2485" s="8" t="s">
        <v>10355</v>
      </c>
      <c r="F2485" s="8" t="s">
        <v>46</v>
      </c>
      <c r="G2485" s="51" t="s">
        <v>12642</v>
      </c>
      <c r="H2485" s="13" t="s">
        <v>16406</v>
      </c>
      <c r="I2485" s="8" t="s">
        <v>1330</v>
      </c>
      <c r="J2485" s="10">
        <v>3.35</v>
      </c>
      <c r="K2485" s="13" t="s">
        <v>16407</v>
      </c>
      <c r="L2485" s="8"/>
      <c r="M2485" s="8"/>
      <c r="N2485" s="51" t="s">
        <v>16419</v>
      </c>
      <c r="O2485" s="51" t="s">
        <v>52</v>
      </c>
      <c r="P2485" s="51"/>
      <c r="Q2485" s="51"/>
      <c r="R2485" s="51" t="s">
        <v>16420</v>
      </c>
      <c r="S2485" s="51" t="s">
        <v>16421</v>
      </c>
      <c r="T2485" s="11" t="str">
        <f t="shared" si="2"/>
        <v>Aimee Cerdeiras</v>
      </c>
      <c r="U2485" s="51" t="s">
        <v>80</v>
      </c>
      <c r="V2485" s="51" t="s">
        <v>16422</v>
      </c>
      <c r="W2485" s="51"/>
      <c r="X2485" s="51" t="s">
        <v>16412</v>
      </c>
      <c r="Y2485" s="8" t="s">
        <v>60</v>
      </c>
      <c r="Z2485" s="12" t="s">
        <v>16423</v>
      </c>
      <c r="AA2485" s="8" t="s">
        <v>60</v>
      </c>
      <c r="AB2485" s="12" t="s">
        <v>16414</v>
      </c>
      <c r="AC2485" s="8" t="s">
        <v>60</v>
      </c>
      <c r="AD2485" s="12" t="s">
        <v>16424</v>
      </c>
      <c r="AE2485" s="8"/>
      <c r="AF2485" s="8" t="s">
        <v>16416</v>
      </c>
      <c r="AG2485" s="8" t="s">
        <v>7942</v>
      </c>
      <c r="AH2485" s="8" t="s">
        <v>194</v>
      </c>
      <c r="AI2485" s="8" t="s">
        <v>233</v>
      </c>
      <c r="AJ2485" s="8"/>
      <c r="AK2485" s="8" t="s">
        <v>2114</v>
      </c>
      <c r="AL2485" s="8" t="s">
        <v>4544</v>
      </c>
      <c r="AM2485" s="8" t="s">
        <v>300</v>
      </c>
      <c r="AN2485" s="8" t="s">
        <v>16417</v>
      </c>
      <c r="AO2485" s="8" t="s">
        <v>16418</v>
      </c>
      <c r="AP2485" s="14" t="s">
        <v>16416</v>
      </c>
      <c r="AQ2485" s="11">
        <v>1523.0</v>
      </c>
    </row>
    <row r="2486">
      <c r="A2486" s="8" t="str">
        <f t="shared" si="1"/>
        <v>Tomas Cerdeiras</v>
      </c>
      <c r="B2486" s="51" t="s">
        <v>16405</v>
      </c>
      <c r="C2486" s="8" t="s">
        <v>16377</v>
      </c>
      <c r="D2486" s="2" t="s">
        <v>7932</v>
      </c>
      <c r="E2486" s="8" t="s">
        <v>10355</v>
      </c>
      <c r="F2486" s="8" t="s">
        <v>46</v>
      </c>
      <c r="G2486" s="51" t="s">
        <v>12642</v>
      </c>
      <c r="H2486" s="8" t="s">
        <v>16406</v>
      </c>
      <c r="I2486" s="8" t="s">
        <v>1330</v>
      </c>
      <c r="J2486" s="10">
        <v>3.35</v>
      </c>
      <c r="K2486" s="8" t="s">
        <v>16407</v>
      </c>
      <c r="L2486" s="8"/>
      <c r="M2486" s="8"/>
      <c r="N2486" s="51" t="s">
        <v>16425</v>
      </c>
      <c r="O2486" s="51" t="s">
        <v>52</v>
      </c>
      <c r="P2486" s="51"/>
      <c r="Q2486" s="51"/>
      <c r="R2486" s="8" t="s">
        <v>16426</v>
      </c>
      <c r="S2486" s="8" t="s">
        <v>16421</v>
      </c>
      <c r="T2486" s="11" t="str">
        <f t="shared" si="2"/>
        <v>Tomas Cerdeiras</v>
      </c>
      <c r="U2486" s="8" t="s">
        <v>80</v>
      </c>
      <c r="V2486" s="51" t="s">
        <v>16427</v>
      </c>
      <c r="W2486" s="8" t="s">
        <v>16428</v>
      </c>
      <c r="X2486" s="51" t="s">
        <v>16412</v>
      </c>
      <c r="Y2486" s="51" t="s">
        <v>60</v>
      </c>
      <c r="Z2486" s="56" t="s">
        <v>16429</v>
      </c>
      <c r="AA2486" s="51" t="s">
        <v>60</v>
      </c>
      <c r="AB2486" s="56" t="s">
        <v>16414</v>
      </c>
      <c r="AC2486" s="51" t="s">
        <v>60</v>
      </c>
      <c r="AD2486" s="56" t="s">
        <v>16424</v>
      </c>
      <c r="AE2486" s="51"/>
      <c r="AF2486" s="8" t="s">
        <v>16416</v>
      </c>
      <c r="AG2486" s="8" t="s">
        <v>7942</v>
      </c>
      <c r="AH2486" s="8" t="s">
        <v>194</v>
      </c>
      <c r="AI2486" s="8" t="s">
        <v>233</v>
      </c>
      <c r="AJ2486" s="8"/>
      <c r="AK2486" s="8" t="s">
        <v>2114</v>
      </c>
      <c r="AL2486" s="8" t="s">
        <v>4544</v>
      </c>
      <c r="AM2486" s="8" t="s">
        <v>300</v>
      </c>
      <c r="AN2486" s="8" t="s">
        <v>16417</v>
      </c>
      <c r="AO2486" s="8" t="s">
        <v>16418</v>
      </c>
      <c r="AP2486" s="29" t="s">
        <v>16416</v>
      </c>
      <c r="AQ2486" s="11">
        <v>1523.0</v>
      </c>
    </row>
    <row r="2487">
      <c r="A2487" s="8" t="str">
        <f t="shared" si="1"/>
        <v>John Grant</v>
      </c>
      <c r="B2487" s="51" t="s">
        <v>16405</v>
      </c>
      <c r="C2487" s="8" t="s">
        <v>16377</v>
      </c>
      <c r="D2487" s="2" t="s">
        <v>7932</v>
      </c>
      <c r="E2487" s="8" t="s">
        <v>10355</v>
      </c>
      <c r="F2487" s="8" t="s">
        <v>46</v>
      </c>
      <c r="G2487" s="51" t="s">
        <v>12642</v>
      </c>
      <c r="H2487" s="8" t="s">
        <v>16406</v>
      </c>
      <c r="I2487" s="8" t="s">
        <v>1330</v>
      </c>
      <c r="J2487" s="10">
        <v>3.35</v>
      </c>
      <c r="K2487" s="8" t="s">
        <v>16407</v>
      </c>
      <c r="L2487" s="8"/>
      <c r="M2487" s="8"/>
      <c r="N2487" s="51" t="s">
        <v>16430</v>
      </c>
      <c r="O2487" s="51" t="s">
        <v>52</v>
      </c>
      <c r="P2487" s="51"/>
      <c r="Q2487" s="51"/>
      <c r="R2487" s="51" t="s">
        <v>1997</v>
      </c>
      <c r="S2487" s="51" t="s">
        <v>4735</v>
      </c>
      <c r="T2487" s="11" t="str">
        <f t="shared" si="2"/>
        <v>John Grant</v>
      </c>
      <c r="U2487" s="51" t="s">
        <v>80</v>
      </c>
      <c r="V2487" s="51"/>
      <c r="W2487" s="51"/>
      <c r="X2487" s="51" t="s">
        <v>16412</v>
      </c>
      <c r="Y2487" s="56" t="s">
        <v>16431</v>
      </c>
      <c r="Z2487" s="56" t="s">
        <v>16429</v>
      </c>
      <c r="AA2487" s="51" t="s">
        <v>60</v>
      </c>
      <c r="AB2487" s="56" t="s">
        <v>16414</v>
      </c>
      <c r="AC2487" s="51" t="s">
        <v>60</v>
      </c>
      <c r="AD2487" s="56" t="s">
        <v>16424</v>
      </c>
      <c r="AE2487" s="51"/>
      <c r="AF2487" s="8" t="s">
        <v>16416</v>
      </c>
      <c r="AG2487" s="8" t="s">
        <v>7942</v>
      </c>
      <c r="AH2487" s="8" t="s">
        <v>194</v>
      </c>
      <c r="AI2487" s="8" t="s">
        <v>233</v>
      </c>
      <c r="AJ2487" s="8"/>
      <c r="AK2487" s="8" t="s">
        <v>2114</v>
      </c>
      <c r="AL2487" s="8" t="s">
        <v>4544</v>
      </c>
      <c r="AM2487" s="8" t="s">
        <v>300</v>
      </c>
      <c r="AN2487" s="8" t="s">
        <v>16417</v>
      </c>
      <c r="AO2487" s="8" t="s">
        <v>16418</v>
      </c>
      <c r="AP2487" s="29" t="s">
        <v>16416</v>
      </c>
      <c r="AQ2487" s="11">
        <v>1523.0</v>
      </c>
    </row>
    <row r="2488">
      <c r="A2488" s="8" t="str">
        <f t="shared" si="1"/>
        <v>Jason Bryan</v>
      </c>
      <c r="B2488" s="51" t="s">
        <v>16432</v>
      </c>
      <c r="C2488" s="8" t="s">
        <v>16433</v>
      </c>
      <c r="D2488" s="9" t="s">
        <v>7932</v>
      </c>
      <c r="E2488" s="8" t="s">
        <v>16434</v>
      </c>
      <c r="F2488" s="8" t="s">
        <v>46</v>
      </c>
      <c r="G2488" s="51" t="s">
        <v>12642</v>
      </c>
      <c r="H2488" s="8" t="s">
        <v>16435</v>
      </c>
      <c r="I2488" s="8" t="s">
        <v>49</v>
      </c>
      <c r="J2488" s="10">
        <v>3.75</v>
      </c>
      <c r="K2488" s="13" t="s">
        <v>16436</v>
      </c>
      <c r="L2488" s="8"/>
      <c r="M2488" s="8"/>
      <c r="N2488" s="51" t="s">
        <v>16437</v>
      </c>
      <c r="O2488" s="51" t="s">
        <v>52</v>
      </c>
      <c r="P2488" s="51"/>
      <c r="Q2488" s="51"/>
      <c r="R2488" s="51" t="s">
        <v>1059</v>
      </c>
      <c r="S2488" s="51" t="s">
        <v>2169</v>
      </c>
      <c r="T2488" s="11" t="str">
        <f t="shared" si="2"/>
        <v>Jason Bryan</v>
      </c>
      <c r="U2488" s="51" t="s">
        <v>55</v>
      </c>
      <c r="V2488" s="51" t="s">
        <v>16438</v>
      </c>
      <c r="W2488" s="51" t="s">
        <v>16439</v>
      </c>
      <c r="X2488" s="51" t="s">
        <v>16440</v>
      </c>
      <c r="Y2488" s="12" t="s">
        <v>16441</v>
      </c>
      <c r="Z2488" s="8" t="s">
        <v>60</v>
      </c>
      <c r="AA2488" s="8" t="s">
        <v>60</v>
      </c>
      <c r="AB2488" s="12" t="s">
        <v>16442</v>
      </c>
      <c r="AC2488" s="8" t="s">
        <v>60</v>
      </c>
      <c r="AD2488" s="12" t="s">
        <v>16443</v>
      </c>
      <c r="AE2488" s="8" t="s">
        <v>16444</v>
      </c>
      <c r="AF2488" s="8" t="s">
        <v>16445</v>
      </c>
      <c r="AG2488" s="8" t="s">
        <v>7942</v>
      </c>
      <c r="AH2488" s="8" t="s">
        <v>232</v>
      </c>
      <c r="AI2488" s="8" t="s">
        <v>233</v>
      </c>
      <c r="AJ2488" s="8"/>
      <c r="AK2488" s="8" t="s">
        <v>910</v>
      </c>
      <c r="AL2488" s="8" t="s">
        <v>910</v>
      </c>
      <c r="AM2488" s="8" t="s">
        <v>2322</v>
      </c>
      <c r="AN2488" s="8" t="s">
        <v>16446</v>
      </c>
      <c r="AO2488" s="8" t="s">
        <v>16447</v>
      </c>
      <c r="AP2488" s="29" t="s">
        <v>16445</v>
      </c>
      <c r="AQ2488" s="11">
        <v>1297.0</v>
      </c>
    </row>
    <row r="2489">
      <c r="A2489" s="8" t="str">
        <f t="shared" si="1"/>
        <v>Mashario Morton</v>
      </c>
      <c r="B2489" s="51" t="s">
        <v>16432</v>
      </c>
      <c r="C2489" s="51" t="s">
        <v>16433</v>
      </c>
      <c r="D2489" s="17" t="s">
        <v>7932</v>
      </c>
      <c r="E2489" s="21" t="s">
        <v>16434</v>
      </c>
      <c r="F2489" s="35" t="s">
        <v>46</v>
      </c>
      <c r="G2489" s="51" t="s">
        <v>12642</v>
      </c>
      <c r="H2489" s="58">
        <v>198215.0</v>
      </c>
      <c r="I2489" s="63" t="s">
        <v>49</v>
      </c>
      <c r="J2489" s="60">
        <v>3.75</v>
      </c>
      <c r="K2489" s="18" t="s">
        <v>16436</v>
      </c>
      <c r="L2489" s="19"/>
      <c r="M2489" s="21"/>
      <c r="N2489" s="61" t="s">
        <v>16448</v>
      </c>
      <c r="O2489" s="51" t="s">
        <v>52</v>
      </c>
      <c r="P2489" s="61" t="s">
        <v>207</v>
      </c>
      <c r="Q2489" s="51"/>
      <c r="R2489" s="51" t="s">
        <v>16449</v>
      </c>
      <c r="S2489" s="51" t="s">
        <v>16450</v>
      </c>
      <c r="T2489" s="11" t="str">
        <f t="shared" si="2"/>
        <v>Mashario Morton</v>
      </c>
      <c r="U2489" s="51" t="s">
        <v>80</v>
      </c>
      <c r="V2489" s="51" t="s">
        <v>16451</v>
      </c>
      <c r="W2489" s="51"/>
      <c r="X2489" s="62" t="s">
        <v>16440</v>
      </c>
      <c r="Y2489" s="62"/>
      <c r="Z2489" s="62"/>
      <c r="AA2489" s="62"/>
      <c r="AB2489" s="62"/>
      <c r="AC2489" s="62"/>
      <c r="AD2489" s="62"/>
      <c r="AE2489" s="62" t="s">
        <v>16444</v>
      </c>
      <c r="AF2489" s="21" t="s">
        <v>16445</v>
      </c>
      <c r="AG2489" s="21" t="s">
        <v>7942</v>
      </c>
      <c r="AH2489" s="16" t="s">
        <v>232</v>
      </c>
      <c r="AI2489" s="22" t="s">
        <v>233</v>
      </c>
      <c r="AJ2489" s="21"/>
      <c r="AK2489" s="63" t="s">
        <v>910</v>
      </c>
      <c r="AL2489" s="63" t="s">
        <v>910</v>
      </c>
      <c r="AM2489" s="63" t="s">
        <v>2322</v>
      </c>
      <c r="AN2489" s="64">
        <v>0.5116719242902208</v>
      </c>
      <c r="AO2489" s="65">
        <v>47074.0</v>
      </c>
      <c r="AP2489" s="41" t="s">
        <v>16445</v>
      </c>
      <c r="AQ2489" s="32">
        <v>1297.0</v>
      </c>
    </row>
    <row r="2490">
      <c r="A2490" s="8" t="str">
        <f t="shared" si="1"/>
        <v>Jerrod Williams</v>
      </c>
      <c r="B2490" s="51" t="s">
        <v>16432</v>
      </c>
      <c r="C2490" s="8" t="s">
        <v>16433</v>
      </c>
      <c r="D2490" s="9" t="s">
        <v>7932</v>
      </c>
      <c r="E2490" s="8" t="s">
        <v>16434</v>
      </c>
      <c r="F2490" s="8" t="s">
        <v>46</v>
      </c>
      <c r="G2490" s="51" t="s">
        <v>12642</v>
      </c>
      <c r="H2490" s="8" t="s">
        <v>16435</v>
      </c>
      <c r="I2490" s="59" t="s">
        <v>49</v>
      </c>
      <c r="J2490" s="60">
        <v>3.75</v>
      </c>
      <c r="K2490" s="51" t="s">
        <v>16436</v>
      </c>
      <c r="L2490" s="8"/>
      <c r="M2490" s="8"/>
      <c r="N2490" s="51" t="s">
        <v>16452</v>
      </c>
      <c r="O2490" s="51" t="s">
        <v>52</v>
      </c>
      <c r="P2490" s="51"/>
      <c r="Q2490" s="51"/>
      <c r="R2490" s="8" t="s">
        <v>16453</v>
      </c>
      <c r="S2490" s="8" t="s">
        <v>1878</v>
      </c>
      <c r="T2490" s="11" t="str">
        <f t="shared" si="2"/>
        <v>Jerrod Williams</v>
      </c>
      <c r="U2490" s="51" t="s">
        <v>80</v>
      </c>
      <c r="V2490" s="51" t="s">
        <v>16454</v>
      </c>
      <c r="W2490" s="8"/>
      <c r="X2490" s="51" t="s">
        <v>16440</v>
      </c>
      <c r="Y2490" s="51" t="s">
        <v>60</v>
      </c>
      <c r="Z2490" s="56" t="s">
        <v>16455</v>
      </c>
      <c r="AA2490" s="51" t="s">
        <v>60</v>
      </c>
      <c r="AB2490" s="56" t="s">
        <v>16442</v>
      </c>
      <c r="AC2490" s="51" t="s">
        <v>60</v>
      </c>
      <c r="AD2490" s="56" t="s">
        <v>16443</v>
      </c>
      <c r="AE2490" s="51" t="s">
        <v>16444</v>
      </c>
      <c r="AF2490" s="8" t="s">
        <v>16445</v>
      </c>
      <c r="AG2490" s="8" t="s">
        <v>7942</v>
      </c>
      <c r="AH2490" s="8" t="s">
        <v>232</v>
      </c>
      <c r="AI2490" s="8" t="s">
        <v>233</v>
      </c>
      <c r="AJ2490" s="8"/>
      <c r="AK2490" s="59" t="s">
        <v>910</v>
      </c>
      <c r="AL2490" s="59" t="s">
        <v>910</v>
      </c>
      <c r="AM2490" s="59" t="s">
        <v>2322</v>
      </c>
      <c r="AN2490" s="59" t="s">
        <v>16446</v>
      </c>
      <c r="AO2490" s="59" t="s">
        <v>16456</v>
      </c>
      <c r="AP2490" s="29" t="s">
        <v>16445</v>
      </c>
      <c r="AQ2490" s="11">
        <v>1297.0</v>
      </c>
    </row>
    <row r="2491">
      <c r="A2491" s="8" t="str">
        <f t="shared" si="1"/>
        <v>Britten Olinger</v>
      </c>
      <c r="B2491" s="51" t="s">
        <v>16432</v>
      </c>
      <c r="C2491" s="8" t="s">
        <v>16433</v>
      </c>
      <c r="D2491" s="9" t="s">
        <v>7932</v>
      </c>
      <c r="E2491" s="8" t="s">
        <v>16434</v>
      </c>
      <c r="F2491" s="8" t="s">
        <v>46</v>
      </c>
      <c r="G2491" s="8" t="s">
        <v>12642</v>
      </c>
      <c r="H2491" s="8" t="s">
        <v>16435</v>
      </c>
      <c r="I2491" s="8" t="s">
        <v>49</v>
      </c>
      <c r="J2491" s="10">
        <v>3.75</v>
      </c>
      <c r="K2491" s="8" t="s">
        <v>16436</v>
      </c>
      <c r="L2491" s="8" t="s">
        <v>86</v>
      </c>
      <c r="M2491" s="8" t="s">
        <v>86</v>
      </c>
      <c r="N2491" s="8" t="s">
        <v>16457</v>
      </c>
      <c r="O2491" s="8" t="s">
        <v>52</v>
      </c>
      <c r="P2491" s="51"/>
      <c r="Q2491" s="51"/>
      <c r="R2491" s="8" t="s">
        <v>16458</v>
      </c>
      <c r="S2491" s="8" t="s">
        <v>16459</v>
      </c>
      <c r="T2491" s="11" t="str">
        <f t="shared" si="2"/>
        <v>Britten Olinger</v>
      </c>
      <c r="U2491" s="8" t="s">
        <v>80</v>
      </c>
      <c r="V2491" s="8" t="s">
        <v>16460</v>
      </c>
      <c r="W2491" s="8" t="s">
        <v>86</v>
      </c>
      <c r="X2491" s="8" t="s">
        <v>16440</v>
      </c>
      <c r="Y2491" s="56" t="s">
        <v>16461</v>
      </c>
      <c r="Z2491" s="56" t="s">
        <v>16455</v>
      </c>
      <c r="AA2491" s="51" t="s">
        <v>60</v>
      </c>
      <c r="AB2491" s="56" t="s">
        <v>16442</v>
      </c>
      <c r="AC2491" s="56" t="s">
        <v>16462</v>
      </c>
      <c r="AD2491" s="56" t="s">
        <v>16443</v>
      </c>
      <c r="AE2491" s="8" t="s">
        <v>16444</v>
      </c>
      <c r="AF2491" s="8" t="s">
        <v>16445</v>
      </c>
      <c r="AG2491" s="8" t="s">
        <v>7942</v>
      </c>
      <c r="AH2491" s="8" t="s">
        <v>232</v>
      </c>
      <c r="AI2491" s="8" t="s">
        <v>233</v>
      </c>
      <c r="AJ2491" s="8" t="s">
        <v>86</v>
      </c>
      <c r="AK2491" s="8" t="s">
        <v>910</v>
      </c>
      <c r="AL2491" s="8" t="s">
        <v>910</v>
      </c>
      <c r="AM2491" s="8" t="s">
        <v>2322</v>
      </c>
      <c r="AN2491" s="8" t="s">
        <v>422</v>
      </c>
      <c r="AO2491" s="8" t="s">
        <v>16447</v>
      </c>
      <c r="AP2491" s="29" t="s">
        <v>16445</v>
      </c>
      <c r="AQ2491" s="11">
        <v>1297.0</v>
      </c>
    </row>
    <row r="2492">
      <c r="A2492" s="8" t="str">
        <f t="shared" si="1"/>
        <v>Rachel Tucci</v>
      </c>
      <c r="B2492" s="51" t="s">
        <v>16432</v>
      </c>
      <c r="C2492" s="8" t="s">
        <v>16433</v>
      </c>
      <c r="D2492" s="9" t="s">
        <v>7932</v>
      </c>
      <c r="E2492" s="8" t="s">
        <v>16434</v>
      </c>
      <c r="F2492" s="8" t="s">
        <v>46</v>
      </c>
      <c r="G2492" s="8" t="s">
        <v>12642</v>
      </c>
      <c r="H2492" s="8" t="s">
        <v>16435</v>
      </c>
      <c r="I2492" s="8" t="s">
        <v>49</v>
      </c>
      <c r="J2492" s="10">
        <v>3.75</v>
      </c>
      <c r="K2492" s="8" t="s">
        <v>16436</v>
      </c>
      <c r="L2492" s="8" t="s">
        <v>86</v>
      </c>
      <c r="M2492" s="8" t="s">
        <v>86</v>
      </c>
      <c r="N2492" s="8" t="s">
        <v>16463</v>
      </c>
      <c r="O2492" s="8" t="s">
        <v>52</v>
      </c>
      <c r="P2492" s="51"/>
      <c r="Q2492" s="51"/>
      <c r="R2492" s="8" t="s">
        <v>3845</v>
      </c>
      <c r="S2492" s="8" t="s">
        <v>16464</v>
      </c>
      <c r="T2492" s="11" t="str">
        <f t="shared" si="2"/>
        <v>Rachel Tucci</v>
      </c>
      <c r="U2492" s="8" t="s">
        <v>80</v>
      </c>
      <c r="V2492" s="8" t="s">
        <v>16465</v>
      </c>
      <c r="W2492" s="8" t="s">
        <v>86</v>
      </c>
      <c r="X2492" s="8" t="s">
        <v>16440</v>
      </c>
      <c r="Y2492" s="51" t="s">
        <v>60</v>
      </c>
      <c r="Z2492" s="56" t="s">
        <v>16455</v>
      </c>
      <c r="AA2492" s="51" t="s">
        <v>60</v>
      </c>
      <c r="AB2492" s="56" t="s">
        <v>16442</v>
      </c>
      <c r="AC2492" s="56" t="s">
        <v>16466</v>
      </c>
      <c r="AD2492" s="56" t="s">
        <v>16443</v>
      </c>
      <c r="AE2492" s="8" t="s">
        <v>16444</v>
      </c>
      <c r="AF2492" s="8" t="s">
        <v>16445</v>
      </c>
      <c r="AG2492" s="8" t="s">
        <v>7942</v>
      </c>
      <c r="AH2492" s="8" t="s">
        <v>232</v>
      </c>
      <c r="AI2492" s="8" t="s">
        <v>233</v>
      </c>
      <c r="AJ2492" s="8" t="s">
        <v>86</v>
      </c>
      <c r="AK2492" s="8" t="s">
        <v>910</v>
      </c>
      <c r="AL2492" s="8" t="s">
        <v>910</v>
      </c>
      <c r="AM2492" s="8" t="s">
        <v>2322</v>
      </c>
      <c r="AN2492" s="8" t="s">
        <v>422</v>
      </c>
      <c r="AO2492" s="8" t="s">
        <v>16447</v>
      </c>
      <c r="AP2492" s="29" t="s">
        <v>16445</v>
      </c>
      <c r="AQ2492" s="11">
        <v>1297.0</v>
      </c>
    </row>
    <row r="2493">
      <c r="A2493" s="8" t="str">
        <f t="shared" si="1"/>
        <v>Inez Turner</v>
      </c>
      <c r="B2493" s="51" t="s">
        <v>16467</v>
      </c>
      <c r="C2493" s="8" t="s">
        <v>14764</v>
      </c>
      <c r="D2493" s="2" t="s">
        <v>7932</v>
      </c>
      <c r="E2493" s="8" t="s">
        <v>786</v>
      </c>
      <c r="F2493" s="8" t="s">
        <v>46</v>
      </c>
      <c r="G2493" s="51" t="s">
        <v>12642</v>
      </c>
      <c r="H2493" s="8" t="s">
        <v>16468</v>
      </c>
      <c r="I2493" s="8" t="s">
        <v>49</v>
      </c>
      <c r="J2493" s="10">
        <v>3.27</v>
      </c>
      <c r="K2493" s="8" t="s">
        <v>16469</v>
      </c>
      <c r="L2493" s="8"/>
      <c r="M2493" s="8"/>
      <c r="N2493" s="51" t="s">
        <v>16470</v>
      </c>
      <c r="O2493" s="51" t="s">
        <v>52</v>
      </c>
      <c r="P2493" s="51"/>
      <c r="Q2493" s="51"/>
      <c r="R2493" s="8" t="s">
        <v>16471</v>
      </c>
      <c r="S2493" s="8" t="s">
        <v>6359</v>
      </c>
      <c r="T2493" s="11" t="str">
        <f t="shared" si="2"/>
        <v>Inez Turner</v>
      </c>
      <c r="U2493" s="8" t="s">
        <v>55</v>
      </c>
      <c r="V2493" s="51" t="s">
        <v>16472</v>
      </c>
      <c r="W2493" s="51" t="s">
        <v>16473</v>
      </c>
      <c r="X2493" s="51" t="s">
        <v>16474</v>
      </c>
      <c r="Y2493" s="51" t="s">
        <v>60</v>
      </c>
      <c r="Z2493" s="56" t="s">
        <v>16475</v>
      </c>
      <c r="AA2493" s="56" t="s">
        <v>16476</v>
      </c>
      <c r="AB2493" s="51" t="s">
        <v>60</v>
      </c>
      <c r="AC2493" s="51" t="s">
        <v>60</v>
      </c>
      <c r="AD2493" s="56" t="s">
        <v>16477</v>
      </c>
      <c r="AE2493" s="51" t="s">
        <v>16478</v>
      </c>
      <c r="AF2493" s="8" t="s">
        <v>16479</v>
      </c>
      <c r="AG2493" s="8" t="s">
        <v>7942</v>
      </c>
      <c r="AH2493" s="8" t="s">
        <v>65</v>
      </c>
      <c r="AI2493" s="8" t="s">
        <v>66</v>
      </c>
      <c r="AJ2493" s="8" t="s">
        <v>67</v>
      </c>
      <c r="AK2493" s="8" t="s">
        <v>5508</v>
      </c>
      <c r="AL2493" s="8" t="s">
        <v>16480</v>
      </c>
      <c r="AM2493" s="8" t="s">
        <v>5080</v>
      </c>
      <c r="AN2493" s="8" t="s">
        <v>16481</v>
      </c>
      <c r="AO2493" s="8" t="s">
        <v>16482</v>
      </c>
      <c r="AP2493" s="29" t="s">
        <v>16479</v>
      </c>
      <c r="AQ2493" s="11">
        <v>5540.0</v>
      </c>
    </row>
    <row r="2494">
      <c r="A2494" s="8" t="str">
        <f t="shared" si="1"/>
        <v>Frank Hyland</v>
      </c>
      <c r="B2494" s="61" t="s">
        <v>16467</v>
      </c>
      <c r="C2494" s="51" t="s">
        <v>14764</v>
      </c>
      <c r="D2494" s="33" t="s">
        <v>7932</v>
      </c>
      <c r="E2494" s="35" t="s">
        <v>786</v>
      </c>
      <c r="F2494" s="35" t="s">
        <v>46</v>
      </c>
      <c r="G2494" s="51" t="s">
        <v>12642</v>
      </c>
      <c r="H2494" s="82">
        <v>198543.0</v>
      </c>
      <c r="I2494" s="83" t="s">
        <v>49</v>
      </c>
      <c r="J2494" s="60">
        <v>3.27</v>
      </c>
      <c r="K2494" s="18" t="s">
        <v>16469</v>
      </c>
      <c r="L2494" s="40"/>
      <c r="M2494" s="35"/>
      <c r="N2494" s="61" t="s">
        <v>16483</v>
      </c>
      <c r="O2494" s="51" t="s">
        <v>52</v>
      </c>
      <c r="P2494" s="61" t="s">
        <v>207</v>
      </c>
      <c r="Q2494" s="61"/>
      <c r="R2494" s="51" t="s">
        <v>16484</v>
      </c>
      <c r="S2494" s="51" t="s">
        <v>16485</v>
      </c>
      <c r="T2494" s="11" t="str">
        <f t="shared" si="2"/>
        <v>Frank Hyland</v>
      </c>
      <c r="U2494" s="51" t="s">
        <v>498</v>
      </c>
      <c r="V2494" s="51" t="s">
        <v>16486</v>
      </c>
      <c r="W2494" s="51"/>
      <c r="X2494" s="62" t="s">
        <v>16474</v>
      </c>
      <c r="Y2494" s="84"/>
      <c r="Z2494" s="84"/>
      <c r="AA2494" s="84"/>
      <c r="AB2494" s="84"/>
      <c r="AC2494" s="84"/>
      <c r="AD2494" s="84"/>
      <c r="AE2494" s="62" t="s">
        <v>16478</v>
      </c>
      <c r="AF2494" s="35" t="s">
        <v>16479</v>
      </c>
      <c r="AG2494" s="35" t="s">
        <v>7942</v>
      </c>
      <c r="AH2494" s="35" t="s">
        <v>65</v>
      </c>
      <c r="AI2494" s="22" t="s">
        <v>66</v>
      </c>
      <c r="AJ2494" s="35" t="s">
        <v>67</v>
      </c>
      <c r="AK2494" s="63" t="s">
        <v>5508</v>
      </c>
      <c r="AL2494" s="63" t="s">
        <v>16480</v>
      </c>
      <c r="AM2494" s="63" t="s">
        <v>5080</v>
      </c>
      <c r="AN2494" s="64">
        <v>0.729106628242075</v>
      </c>
      <c r="AO2494" s="65">
        <v>29164.0</v>
      </c>
      <c r="AP2494" s="86" t="s">
        <v>16479</v>
      </c>
      <c r="AQ2494" s="32">
        <v>5540.0</v>
      </c>
    </row>
    <row r="2495">
      <c r="A2495" s="8" t="str">
        <f t="shared" si="1"/>
        <v>AC David has been removed. </v>
      </c>
      <c r="B2495" s="51" t="s">
        <v>16467</v>
      </c>
      <c r="C2495" s="8" t="s">
        <v>14764</v>
      </c>
      <c r="D2495" s="2" t="s">
        <v>7932</v>
      </c>
      <c r="E2495" s="51" t="s">
        <v>786</v>
      </c>
      <c r="F2495" s="51" t="s">
        <v>46</v>
      </c>
      <c r="G2495" s="51" t="s">
        <v>12642</v>
      </c>
      <c r="H2495" s="51" t="s">
        <v>16468</v>
      </c>
      <c r="I2495" s="51" t="s">
        <v>49</v>
      </c>
      <c r="J2495" s="66">
        <v>3.27</v>
      </c>
      <c r="K2495" s="51" t="s">
        <v>16469</v>
      </c>
      <c r="L2495" s="51" t="s">
        <v>86</v>
      </c>
      <c r="M2495" s="51" t="s">
        <v>86</v>
      </c>
      <c r="N2495" s="51" t="s">
        <v>16487</v>
      </c>
      <c r="O2495" s="51" t="s">
        <v>52</v>
      </c>
      <c r="P2495" s="51"/>
      <c r="Q2495" s="51" t="s">
        <v>277</v>
      </c>
      <c r="R2495" s="51" t="s">
        <v>8130</v>
      </c>
      <c r="S2495" s="51"/>
      <c r="T2495" s="11" t="str">
        <f t="shared" si="2"/>
        <v>AC David has been removed. </v>
      </c>
      <c r="U2495" s="51"/>
      <c r="V2495" s="51"/>
      <c r="W2495" s="51" t="s">
        <v>86</v>
      </c>
      <c r="X2495" s="51" t="s">
        <v>16474</v>
      </c>
      <c r="Y2495" s="51" t="s">
        <v>60</v>
      </c>
      <c r="Z2495" s="56" t="s">
        <v>16475</v>
      </c>
      <c r="AA2495" s="51" t="s">
        <v>60</v>
      </c>
      <c r="AB2495" s="56" t="s">
        <v>16488</v>
      </c>
      <c r="AC2495" s="51" t="s">
        <v>60</v>
      </c>
      <c r="AD2495" s="56" t="s">
        <v>16477</v>
      </c>
      <c r="AE2495" s="51" t="s">
        <v>16478</v>
      </c>
      <c r="AF2495" s="51" t="s">
        <v>16479</v>
      </c>
      <c r="AG2495" s="51" t="s">
        <v>7942</v>
      </c>
      <c r="AH2495" s="51" t="s">
        <v>65</v>
      </c>
      <c r="AI2495" s="51" t="s">
        <v>66</v>
      </c>
      <c r="AJ2495" s="51" t="s">
        <v>67</v>
      </c>
      <c r="AK2495" s="51" t="s">
        <v>5508</v>
      </c>
      <c r="AL2495" s="51" t="s">
        <v>16480</v>
      </c>
      <c r="AM2495" s="51" t="s">
        <v>5080</v>
      </c>
      <c r="AN2495" s="51" t="s">
        <v>16481</v>
      </c>
      <c r="AO2495" s="51" t="s">
        <v>16482</v>
      </c>
      <c r="AP2495" s="67" t="s">
        <v>16479</v>
      </c>
      <c r="AQ2495" s="68">
        <v>5540.0</v>
      </c>
    </row>
    <row r="2496">
      <c r="A2496" s="8" t="str">
        <f t="shared" si="1"/>
        <v>Chanelle Price</v>
      </c>
      <c r="B2496" s="51" t="s">
        <v>16489</v>
      </c>
      <c r="C2496" s="8" t="s">
        <v>14764</v>
      </c>
      <c r="D2496" s="9" t="s">
        <v>7932</v>
      </c>
      <c r="E2496" s="8" t="s">
        <v>8349</v>
      </c>
      <c r="F2496" s="8" t="s">
        <v>46</v>
      </c>
      <c r="G2496" s="51" t="s">
        <v>12642</v>
      </c>
      <c r="H2496" s="8" t="s">
        <v>16490</v>
      </c>
      <c r="I2496" s="59" t="s">
        <v>49</v>
      </c>
      <c r="J2496" s="60">
        <v>2.79</v>
      </c>
      <c r="K2496" s="51" t="s">
        <v>16491</v>
      </c>
      <c r="L2496" s="8"/>
      <c r="M2496" s="8"/>
      <c r="N2496" s="51" t="s">
        <v>16492</v>
      </c>
      <c r="O2496" s="51" t="s">
        <v>52</v>
      </c>
      <c r="P2496" s="51" t="s">
        <v>16493</v>
      </c>
      <c r="Q2496" s="51"/>
      <c r="R2496" s="51" t="s">
        <v>16494</v>
      </c>
      <c r="S2496" s="51" t="s">
        <v>3644</v>
      </c>
      <c r="T2496" s="11" t="str">
        <f t="shared" si="2"/>
        <v>Chanelle Price</v>
      </c>
      <c r="U2496" s="51" t="s">
        <v>7384</v>
      </c>
      <c r="V2496" s="51"/>
      <c r="W2496" s="51"/>
      <c r="X2496" s="51" t="s">
        <v>16495</v>
      </c>
      <c r="Y2496" s="51" t="s">
        <v>60</v>
      </c>
      <c r="Z2496" s="51" t="s">
        <v>60</v>
      </c>
      <c r="AA2496" s="51" t="s">
        <v>60</v>
      </c>
      <c r="AB2496" s="56" t="s">
        <v>16496</v>
      </c>
      <c r="AC2496" s="51" t="s">
        <v>60</v>
      </c>
      <c r="AD2496" s="56" t="s">
        <v>16497</v>
      </c>
      <c r="AE2496" s="51" t="s">
        <v>16498</v>
      </c>
      <c r="AF2496" s="8" t="s">
        <v>16499</v>
      </c>
      <c r="AG2496" s="8" t="s">
        <v>7942</v>
      </c>
      <c r="AH2496" s="8" t="s">
        <v>654</v>
      </c>
      <c r="AI2496" s="8" t="s">
        <v>233</v>
      </c>
      <c r="AJ2496" s="8" t="s">
        <v>67</v>
      </c>
      <c r="AK2496" s="59" t="s">
        <v>69</v>
      </c>
      <c r="AL2496" s="59" t="s">
        <v>13940</v>
      </c>
      <c r="AM2496" s="59" t="s">
        <v>16500</v>
      </c>
      <c r="AN2496" s="59" t="s">
        <v>1417</v>
      </c>
      <c r="AO2496" s="59" t="s">
        <v>16501</v>
      </c>
      <c r="AP2496" s="29" t="s">
        <v>16499</v>
      </c>
      <c r="AQ2496" s="11">
        <v>1326.0</v>
      </c>
    </row>
    <row r="2497">
      <c r="A2497" s="8" t="str">
        <f t="shared" si="1"/>
        <v>Dennis Crump</v>
      </c>
      <c r="B2497" s="51" t="s">
        <v>16489</v>
      </c>
      <c r="C2497" s="8" t="s">
        <v>14764</v>
      </c>
      <c r="D2497" s="9" t="s">
        <v>7932</v>
      </c>
      <c r="E2497" s="8" t="s">
        <v>8349</v>
      </c>
      <c r="F2497" s="8" t="s">
        <v>46</v>
      </c>
      <c r="G2497" s="51" t="s">
        <v>12642</v>
      </c>
      <c r="H2497" s="8" t="s">
        <v>16490</v>
      </c>
      <c r="I2497" s="8" t="s">
        <v>49</v>
      </c>
      <c r="J2497" s="10">
        <v>2.79</v>
      </c>
      <c r="K2497" s="8" t="s">
        <v>16491</v>
      </c>
      <c r="L2497" s="8"/>
      <c r="M2497" s="8"/>
      <c r="N2497" s="51" t="s">
        <v>16502</v>
      </c>
      <c r="O2497" s="51" t="s">
        <v>52</v>
      </c>
      <c r="P2497" s="51"/>
      <c r="Q2497" s="51"/>
      <c r="R2497" s="51" t="s">
        <v>3648</v>
      </c>
      <c r="S2497" s="51" t="s">
        <v>16503</v>
      </c>
      <c r="T2497" s="11" t="str">
        <f t="shared" si="2"/>
        <v>Dennis Crump</v>
      </c>
      <c r="U2497" s="51" t="s">
        <v>486</v>
      </c>
      <c r="V2497" s="51"/>
      <c r="W2497" s="51"/>
      <c r="X2497" s="51" t="s">
        <v>16495</v>
      </c>
      <c r="Y2497" s="51" t="s">
        <v>60</v>
      </c>
      <c r="Z2497" s="51" t="s">
        <v>60</v>
      </c>
      <c r="AA2497" s="51" t="s">
        <v>60</v>
      </c>
      <c r="AB2497" s="56" t="s">
        <v>16496</v>
      </c>
      <c r="AC2497" s="56" t="s">
        <v>16504</v>
      </c>
      <c r="AD2497" s="56" t="s">
        <v>16505</v>
      </c>
      <c r="AE2497" s="51" t="s">
        <v>16498</v>
      </c>
      <c r="AF2497" s="8" t="s">
        <v>16499</v>
      </c>
      <c r="AG2497" s="8" t="s">
        <v>7942</v>
      </c>
      <c r="AH2497" s="8" t="s">
        <v>654</v>
      </c>
      <c r="AI2497" s="8" t="s">
        <v>233</v>
      </c>
      <c r="AJ2497" s="8" t="s">
        <v>67</v>
      </c>
      <c r="AK2497" s="8" t="s">
        <v>69</v>
      </c>
      <c r="AL2497" s="8" t="s">
        <v>13940</v>
      </c>
      <c r="AM2497" s="8" t="s">
        <v>16500</v>
      </c>
      <c r="AN2497" s="8" t="s">
        <v>1417</v>
      </c>
      <c r="AO2497" s="8" t="s">
        <v>16501</v>
      </c>
      <c r="AP2497" s="29" t="s">
        <v>16499</v>
      </c>
      <c r="AQ2497" s="11">
        <v>1326.0</v>
      </c>
    </row>
    <row r="2498">
      <c r="A2498" s="8" t="str">
        <f t="shared" si="1"/>
        <v>Carol Lawrence</v>
      </c>
      <c r="B2498" s="51" t="s">
        <v>16489</v>
      </c>
      <c r="C2498" s="8" t="s">
        <v>14764</v>
      </c>
      <c r="D2498" s="9" t="s">
        <v>7932</v>
      </c>
      <c r="E2498" s="8" t="s">
        <v>8349</v>
      </c>
      <c r="F2498" s="8" t="s">
        <v>46</v>
      </c>
      <c r="G2498" s="51" t="s">
        <v>12642</v>
      </c>
      <c r="H2498" s="8" t="s">
        <v>16490</v>
      </c>
      <c r="I2498" s="8" t="s">
        <v>49</v>
      </c>
      <c r="J2498" s="10">
        <v>2.79</v>
      </c>
      <c r="K2498" s="13" t="s">
        <v>16491</v>
      </c>
      <c r="L2498" s="8"/>
      <c r="M2498" s="8"/>
      <c r="N2498" s="51" t="s">
        <v>16506</v>
      </c>
      <c r="O2498" s="51" t="s">
        <v>52</v>
      </c>
      <c r="P2498" s="51"/>
      <c r="Q2498" s="51"/>
      <c r="R2498" s="51" t="s">
        <v>16507</v>
      </c>
      <c r="S2498" s="51" t="s">
        <v>978</v>
      </c>
      <c r="T2498" s="11" t="str">
        <f t="shared" si="2"/>
        <v>Carol Lawrence</v>
      </c>
      <c r="U2498" s="51" t="s">
        <v>55</v>
      </c>
      <c r="V2498" s="51" t="s">
        <v>16508</v>
      </c>
      <c r="W2498" s="51" t="s">
        <v>16509</v>
      </c>
      <c r="X2498" s="51" t="s">
        <v>16495</v>
      </c>
      <c r="Y2498" s="8" t="s">
        <v>60</v>
      </c>
      <c r="Z2498" s="8" t="s">
        <v>60</v>
      </c>
      <c r="AA2498" s="8" t="s">
        <v>60</v>
      </c>
      <c r="AB2498" s="12" t="s">
        <v>16496</v>
      </c>
      <c r="AC2498" s="8" t="s">
        <v>60</v>
      </c>
      <c r="AD2498" s="8" t="s">
        <v>60</v>
      </c>
      <c r="AE2498" s="8" t="s">
        <v>16498</v>
      </c>
      <c r="AF2498" s="8" t="s">
        <v>16499</v>
      </c>
      <c r="AG2498" s="8" t="s">
        <v>7942</v>
      </c>
      <c r="AH2498" s="8" t="s">
        <v>654</v>
      </c>
      <c r="AI2498" s="8" t="s">
        <v>233</v>
      </c>
      <c r="AJ2498" s="8" t="s">
        <v>67</v>
      </c>
      <c r="AK2498" s="8" t="s">
        <v>69</v>
      </c>
      <c r="AL2498" s="8" t="s">
        <v>13940</v>
      </c>
      <c r="AM2498" s="8" t="s">
        <v>16500</v>
      </c>
      <c r="AN2498" s="8" t="s">
        <v>1417</v>
      </c>
      <c r="AO2498" s="8" t="s">
        <v>16510</v>
      </c>
      <c r="AP2498" s="29" t="s">
        <v>16499</v>
      </c>
      <c r="AQ2498" s="11">
        <v>1326.0</v>
      </c>
    </row>
    <row r="2499">
      <c r="A2499" s="8" t="str">
        <f t="shared" si="1"/>
        <v>Dacia Thompson</v>
      </c>
      <c r="B2499" s="51" t="s">
        <v>16489</v>
      </c>
      <c r="C2499" s="8" t="s">
        <v>14764</v>
      </c>
      <c r="D2499" s="9" t="s">
        <v>7932</v>
      </c>
      <c r="E2499" s="8" t="s">
        <v>8349</v>
      </c>
      <c r="F2499" s="8" t="s">
        <v>46</v>
      </c>
      <c r="G2499" s="51" t="s">
        <v>12642</v>
      </c>
      <c r="H2499" s="8" t="s">
        <v>16490</v>
      </c>
      <c r="I2499" s="8" t="s">
        <v>49</v>
      </c>
      <c r="J2499" s="10">
        <v>2.79</v>
      </c>
      <c r="K2499" s="8" t="s">
        <v>16491</v>
      </c>
      <c r="L2499" s="8"/>
      <c r="M2499" s="8"/>
      <c r="N2499" s="51" t="s">
        <v>16511</v>
      </c>
      <c r="O2499" s="51" t="s">
        <v>52</v>
      </c>
      <c r="P2499" s="51"/>
      <c r="Q2499" s="51"/>
      <c r="R2499" s="51" t="s">
        <v>16512</v>
      </c>
      <c r="S2499" s="51" t="s">
        <v>3414</v>
      </c>
      <c r="T2499" s="11" t="str">
        <f t="shared" si="2"/>
        <v>Dacia Thompson</v>
      </c>
      <c r="U2499" s="51" t="s">
        <v>160</v>
      </c>
      <c r="V2499" s="51"/>
      <c r="W2499" s="51"/>
      <c r="X2499" s="51" t="s">
        <v>16495</v>
      </c>
      <c r="Y2499" s="51" t="s">
        <v>60</v>
      </c>
      <c r="Z2499" s="51" t="s">
        <v>60</v>
      </c>
      <c r="AA2499" s="51" t="s">
        <v>60</v>
      </c>
      <c r="AB2499" s="56" t="s">
        <v>16496</v>
      </c>
      <c r="AC2499" s="51" t="s">
        <v>60</v>
      </c>
      <c r="AD2499" s="56" t="s">
        <v>16505</v>
      </c>
      <c r="AE2499" s="51" t="s">
        <v>16498</v>
      </c>
      <c r="AF2499" s="8" t="s">
        <v>16499</v>
      </c>
      <c r="AG2499" s="8" t="s">
        <v>7942</v>
      </c>
      <c r="AH2499" s="8" t="s">
        <v>654</v>
      </c>
      <c r="AI2499" s="8" t="s">
        <v>233</v>
      </c>
      <c r="AJ2499" s="8" t="s">
        <v>67</v>
      </c>
      <c r="AK2499" s="8" t="s">
        <v>69</v>
      </c>
      <c r="AL2499" s="8" t="s">
        <v>13940</v>
      </c>
      <c r="AM2499" s="8" t="s">
        <v>16500</v>
      </c>
      <c r="AN2499" s="8" t="s">
        <v>1417</v>
      </c>
      <c r="AO2499" s="8" t="s">
        <v>16501</v>
      </c>
      <c r="AP2499" s="29" t="s">
        <v>16499</v>
      </c>
      <c r="AQ2499" s="11">
        <v>1326.0</v>
      </c>
    </row>
    <row r="2500">
      <c r="A2500" s="8" t="str">
        <f t="shared" si="1"/>
        <v>Zaphaniah Dawkins</v>
      </c>
      <c r="B2500" s="51" t="s">
        <v>16489</v>
      </c>
      <c r="C2500" s="8" t="s">
        <v>14764</v>
      </c>
      <c r="D2500" s="9" t="s">
        <v>7932</v>
      </c>
      <c r="E2500" s="8" t="s">
        <v>8349</v>
      </c>
      <c r="F2500" s="8" t="s">
        <v>46</v>
      </c>
      <c r="G2500" s="51" t="s">
        <v>12642</v>
      </c>
      <c r="H2500" s="8" t="s">
        <v>16490</v>
      </c>
      <c r="I2500" s="59" t="s">
        <v>49</v>
      </c>
      <c r="J2500" s="60">
        <v>2.79</v>
      </c>
      <c r="K2500" s="51" t="s">
        <v>16491</v>
      </c>
      <c r="L2500" s="8"/>
      <c r="M2500" s="8"/>
      <c r="N2500" s="51" t="s">
        <v>16513</v>
      </c>
      <c r="O2500" s="51" t="s">
        <v>52</v>
      </c>
      <c r="P2500" s="51" t="s">
        <v>16514</v>
      </c>
      <c r="Q2500" s="51"/>
      <c r="R2500" s="51" t="s">
        <v>16515</v>
      </c>
      <c r="S2500" s="51" t="s">
        <v>16516</v>
      </c>
      <c r="T2500" s="11" t="str">
        <f t="shared" si="2"/>
        <v>Zaphaniah Dawkins</v>
      </c>
      <c r="U2500" s="51" t="s">
        <v>386</v>
      </c>
      <c r="V2500" s="51"/>
      <c r="W2500" s="51"/>
      <c r="X2500" s="51" t="s">
        <v>16495</v>
      </c>
      <c r="Y2500" s="51" t="s">
        <v>60</v>
      </c>
      <c r="Z2500" s="51" t="s">
        <v>60</v>
      </c>
      <c r="AA2500" s="51" t="s">
        <v>60</v>
      </c>
      <c r="AB2500" s="56" t="s">
        <v>16496</v>
      </c>
      <c r="AC2500" s="51" t="s">
        <v>60</v>
      </c>
      <c r="AD2500" s="56" t="s">
        <v>16497</v>
      </c>
      <c r="AE2500" s="51" t="s">
        <v>16498</v>
      </c>
      <c r="AF2500" s="8" t="s">
        <v>16499</v>
      </c>
      <c r="AG2500" s="8" t="s">
        <v>7942</v>
      </c>
      <c r="AH2500" s="8" t="s">
        <v>654</v>
      </c>
      <c r="AI2500" s="8" t="s">
        <v>233</v>
      </c>
      <c r="AJ2500" s="8" t="s">
        <v>67</v>
      </c>
      <c r="AK2500" s="59" t="s">
        <v>69</v>
      </c>
      <c r="AL2500" s="59" t="s">
        <v>13940</v>
      </c>
      <c r="AM2500" s="59" t="s">
        <v>16500</v>
      </c>
      <c r="AN2500" s="59" t="s">
        <v>1417</v>
      </c>
      <c r="AO2500" s="59" t="s">
        <v>16501</v>
      </c>
      <c r="AP2500" s="29" t="s">
        <v>16499</v>
      </c>
      <c r="AQ2500" s="11">
        <v>1326.0</v>
      </c>
    </row>
    <row r="2501">
      <c r="A2501" s="8" t="str">
        <f t="shared" si="1"/>
        <v>Earl Stewart</v>
      </c>
      <c r="B2501" s="51" t="s">
        <v>16489</v>
      </c>
      <c r="C2501" s="8" t="s">
        <v>14764</v>
      </c>
      <c r="D2501" s="9" t="s">
        <v>7932</v>
      </c>
      <c r="E2501" s="8" t="s">
        <v>8349</v>
      </c>
      <c r="F2501" s="8" t="s">
        <v>46</v>
      </c>
      <c r="G2501" s="51" t="s">
        <v>12642</v>
      </c>
      <c r="H2501" s="8" t="s">
        <v>16490</v>
      </c>
      <c r="I2501" s="8" t="s">
        <v>49</v>
      </c>
      <c r="J2501" s="10">
        <v>2.79</v>
      </c>
      <c r="K2501" s="8" t="s">
        <v>16491</v>
      </c>
      <c r="L2501" s="8"/>
      <c r="M2501" s="8"/>
      <c r="N2501" s="51" t="s">
        <v>16517</v>
      </c>
      <c r="O2501" s="51" t="s">
        <v>52</v>
      </c>
      <c r="P2501" s="51"/>
      <c r="Q2501" s="51"/>
      <c r="R2501" s="51" t="s">
        <v>16518</v>
      </c>
      <c r="S2501" s="51" t="s">
        <v>8491</v>
      </c>
      <c r="T2501" s="11" t="str">
        <f t="shared" si="2"/>
        <v>Earl Stewart</v>
      </c>
      <c r="U2501" s="51" t="s">
        <v>16519</v>
      </c>
      <c r="V2501" s="51"/>
      <c r="W2501" s="51"/>
      <c r="X2501" s="51" t="s">
        <v>16495</v>
      </c>
      <c r="Y2501" s="56" t="s">
        <v>16520</v>
      </c>
      <c r="Z2501" s="51" t="s">
        <v>60</v>
      </c>
      <c r="AA2501" s="51" t="s">
        <v>60</v>
      </c>
      <c r="AB2501" s="56" t="s">
        <v>16496</v>
      </c>
      <c r="AC2501" s="51" t="s">
        <v>60</v>
      </c>
      <c r="AD2501" s="56" t="s">
        <v>16505</v>
      </c>
      <c r="AE2501" s="51" t="s">
        <v>16498</v>
      </c>
      <c r="AF2501" s="8" t="s">
        <v>16499</v>
      </c>
      <c r="AG2501" s="8" t="s">
        <v>7942</v>
      </c>
      <c r="AH2501" s="8" t="s">
        <v>654</v>
      </c>
      <c r="AI2501" s="8" t="s">
        <v>233</v>
      </c>
      <c r="AJ2501" s="8" t="s">
        <v>67</v>
      </c>
      <c r="AK2501" s="8" t="s">
        <v>69</v>
      </c>
      <c r="AL2501" s="8" t="s">
        <v>13940</v>
      </c>
      <c r="AM2501" s="8" t="s">
        <v>16500</v>
      </c>
      <c r="AN2501" s="8" t="s">
        <v>1417</v>
      </c>
      <c r="AO2501" s="8" t="s">
        <v>16501</v>
      </c>
      <c r="AP2501" s="29" t="s">
        <v>16499</v>
      </c>
      <c r="AQ2501" s="11">
        <v>1326.0</v>
      </c>
    </row>
    <row r="2502">
      <c r="A2502" s="8" t="str">
        <f t="shared" si="1"/>
        <v>Kenrisha Brathwaite</v>
      </c>
      <c r="B2502" s="51" t="s">
        <v>16489</v>
      </c>
      <c r="C2502" s="8" t="s">
        <v>14764</v>
      </c>
      <c r="D2502" s="9" t="s">
        <v>7932</v>
      </c>
      <c r="E2502" s="8" t="s">
        <v>8349</v>
      </c>
      <c r="F2502" s="8" t="s">
        <v>46</v>
      </c>
      <c r="G2502" s="51" t="s">
        <v>12642</v>
      </c>
      <c r="H2502" s="8" t="s">
        <v>16490</v>
      </c>
      <c r="I2502" s="8" t="s">
        <v>49</v>
      </c>
      <c r="J2502" s="10">
        <v>2.79</v>
      </c>
      <c r="K2502" s="8" t="s">
        <v>16491</v>
      </c>
      <c r="L2502" s="8"/>
      <c r="M2502" s="8"/>
      <c r="N2502" s="51" t="s">
        <v>16521</v>
      </c>
      <c r="O2502" s="51" t="s">
        <v>52</v>
      </c>
      <c r="P2502" s="51"/>
      <c r="Q2502" s="51"/>
      <c r="R2502" s="51" t="s">
        <v>16522</v>
      </c>
      <c r="S2502" s="51" t="s">
        <v>16523</v>
      </c>
      <c r="T2502" s="11" t="str">
        <f t="shared" si="2"/>
        <v>Kenrisha Brathwaite</v>
      </c>
      <c r="U2502" s="51" t="s">
        <v>2695</v>
      </c>
      <c r="V2502" s="51"/>
      <c r="W2502" s="51"/>
      <c r="X2502" s="51" t="s">
        <v>16495</v>
      </c>
      <c r="Y2502" s="51" t="s">
        <v>60</v>
      </c>
      <c r="Z2502" s="51" t="s">
        <v>60</v>
      </c>
      <c r="AA2502" s="51" t="s">
        <v>60</v>
      </c>
      <c r="AB2502" s="56" t="s">
        <v>16496</v>
      </c>
      <c r="AC2502" s="51" t="s">
        <v>60</v>
      </c>
      <c r="AD2502" s="56" t="s">
        <v>16505</v>
      </c>
      <c r="AE2502" s="51" t="s">
        <v>16498</v>
      </c>
      <c r="AF2502" s="8" t="s">
        <v>16499</v>
      </c>
      <c r="AG2502" s="8" t="s">
        <v>7942</v>
      </c>
      <c r="AH2502" s="8" t="s">
        <v>654</v>
      </c>
      <c r="AI2502" s="8" t="s">
        <v>233</v>
      </c>
      <c r="AJ2502" s="8" t="s">
        <v>67</v>
      </c>
      <c r="AK2502" s="8" t="s">
        <v>69</v>
      </c>
      <c r="AL2502" s="8" t="s">
        <v>13940</v>
      </c>
      <c r="AM2502" s="8" t="s">
        <v>16500</v>
      </c>
      <c r="AN2502" s="8" t="s">
        <v>1417</v>
      </c>
      <c r="AO2502" s="8" t="s">
        <v>16501</v>
      </c>
      <c r="AP2502" s="29" t="s">
        <v>16499</v>
      </c>
      <c r="AQ2502" s="11">
        <v>1326.0</v>
      </c>
    </row>
    <row r="2503">
      <c r="A2503" s="8" t="str">
        <f t="shared" si="1"/>
        <v>Volunteer AC Derrick has been removed. </v>
      </c>
      <c r="B2503" s="51" t="s">
        <v>16489</v>
      </c>
      <c r="C2503" s="8" t="s">
        <v>14764</v>
      </c>
      <c r="D2503" s="9" t="s">
        <v>7932</v>
      </c>
      <c r="E2503" s="8" t="s">
        <v>8349</v>
      </c>
      <c r="F2503" s="8" t="s">
        <v>46</v>
      </c>
      <c r="G2503" s="51" t="s">
        <v>12642</v>
      </c>
      <c r="H2503" s="8" t="s">
        <v>16490</v>
      </c>
      <c r="I2503" s="8" t="s">
        <v>49</v>
      </c>
      <c r="J2503" s="10">
        <v>2.79</v>
      </c>
      <c r="K2503" s="8" t="s">
        <v>16491</v>
      </c>
      <c r="L2503" s="8"/>
      <c r="M2503" s="8"/>
      <c r="N2503" s="51" t="s">
        <v>16524</v>
      </c>
      <c r="O2503" s="51" t="s">
        <v>52</v>
      </c>
      <c r="P2503" s="51"/>
      <c r="Q2503" s="51" t="s">
        <v>277</v>
      </c>
      <c r="R2503" s="51" t="s">
        <v>16525</v>
      </c>
      <c r="S2503" s="51"/>
      <c r="T2503" s="11" t="str">
        <f t="shared" si="2"/>
        <v>Volunteer AC Derrick has been removed. </v>
      </c>
      <c r="U2503" s="51"/>
      <c r="V2503" s="51"/>
      <c r="W2503" s="51"/>
      <c r="X2503" s="51" t="s">
        <v>16495</v>
      </c>
      <c r="Y2503" s="51" t="s">
        <v>60</v>
      </c>
      <c r="Z2503" s="51" t="s">
        <v>60</v>
      </c>
      <c r="AA2503" s="51" t="s">
        <v>60</v>
      </c>
      <c r="AB2503" s="56" t="s">
        <v>16496</v>
      </c>
      <c r="AC2503" s="51" t="s">
        <v>60</v>
      </c>
      <c r="AD2503" s="56" t="s">
        <v>16505</v>
      </c>
      <c r="AE2503" s="51" t="s">
        <v>16498</v>
      </c>
      <c r="AF2503" s="8" t="s">
        <v>16499</v>
      </c>
      <c r="AG2503" s="8" t="s">
        <v>7942</v>
      </c>
      <c r="AH2503" s="8" t="s">
        <v>654</v>
      </c>
      <c r="AI2503" s="8" t="s">
        <v>233</v>
      </c>
      <c r="AJ2503" s="8" t="s">
        <v>67</v>
      </c>
      <c r="AK2503" s="8" t="s">
        <v>69</v>
      </c>
      <c r="AL2503" s="8" t="s">
        <v>13940</v>
      </c>
      <c r="AM2503" s="8" t="s">
        <v>16500</v>
      </c>
      <c r="AN2503" s="8" t="s">
        <v>1417</v>
      </c>
      <c r="AO2503" s="8" t="s">
        <v>16501</v>
      </c>
      <c r="AP2503" s="29" t="s">
        <v>16499</v>
      </c>
      <c r="AQ2503" s="11">
        <v>1326.0</v>
      </c>
    </row>
    <row r="2504">
      <c r="A2504" s="8" t="str">
        <f t="shared" si="1"/>
        <v>Ley Fletcher</v>
      </c>
      <c r="B2504" s="51" t="s">
        <v>16526</v>
      </c>
      <c r="C2504" s="8" t="s">
        <v>16377</v>
      </c>
      <c r="D2504" s="9" t="s">
        <v>7932</v>
      </c>
      <c r="E2504" s="8" t="s">
        <v>16527</v>
      </c>
      <c r="F2504" s="8" t="s">
        <v>46</v>
      </c>
      <c r="G2504" s="51" t="s">
        <v>12642</v>
      </c>
      <c r="H2504" s="8" t="s">
        <v>16528</v>
      </c>
      <c r="I2504" s="8" t="s">
        <v>8000</v>
      </c>
      <c r="J2504" s="10">
        <v>3.5</v>
      </c>
      <c r="K2504" s="13" t="s">
        <v>16529</v>
      </c>
      <c r="L2504" s="8"/>
      <c r="M2504" s="8"/>
      <c r="N2504" s="51" t="s">
        <v>16530</v>
      </c>
      <c r="O2504" s="51" t="s">
        <v>52</v>
      </c>
      <c r="P2504" s="51"/>
      <c r="Q2504" s="51"/>
      <c r="R2504" s="51" t="s">
        <v>16531</v>
      </c>
      <c r="S2504" s="51" t="s">
        <v>5145</v>
      </c>
      <c r="T2504" s="11" t="str">
        <f t="shared" si="2"/>
        <v>Ley Fletcher</v>
      </c>
      <c r="U2504" s="51" t="s">
        <v>55</v>
      </c>
      <c r="V2504" s="51" t="s">
        <v>16532</v>
      </c>
      <c r="W2504" s="51" t="s">
        <v>16533</v>
      </c>
      <c r="X2504" s="51" t="s">
        <v>16534</v>
      </c>
      <c r="Y2504" s="8" t="s">
        <v>60</v>
      </c>
      <c r="Z2504" s="12" t="s">
        <v>16535</v>
      </c>
      <c r="AA2504" s="12" t="s">
        <v>16536</v>
      </c>
      <c r="AB2504" s="12" t="s">
        <v>16537</v>
      </c>
      <c r="AC2504" s="8" t="s">
        <v>60</v>
      </c>
      <c r="AD2504" s="8" t="s">
        <v>60</v>
      </c>
      <c r="AE2504" s="8" t="s">
        <v>16538</v>
      </c>
      <c r="AF2504" s="8" t="s">
        <v>16539</v>
      </c>
      <c r="AG2504" s="8" t="s">
        <v>7942</v>
      </c>
      <c r="AH2504" s="8" t="s">
        <v>4581</v>
      </c>
      <c r="AI2504" s="8" t="s">
        <v>233</v>
      </c>
      <c r="AJ2504" s="8"/>
      <c r="AK2504" s="8" t="s">
        <v>16540</v>
      </c>
      <c r="AL2504" s="8" t="s">
        <v>3429</v>
      </c>
      <c r="AM2504" s="8" t="s">
        <v>197</v>
      </c>
      <c r="AN2504" s="8" t="s">
        <v>16541</v>
      </c>
      <c r="AO2504" s="8" t="s">
        <v>16542</v>
      </c>
      <c r="AP2504" s="29" t="s">
        <v>16539</v>
      </c>
      <c r="AQ2504" s="11">
        <v>991.0</v>
      </c>
    </row>
    <row r="2505">
      <c r="A2505" s="8" t="str">
        <f t="shared" si="1"/>
        <v>Thomas McDonough</v>
      </c>
      <c r="B2505" s="51" t="s">
        <v>16526</v>
      </c>
      <c r="C2505" s="8" t="s">
        <v>16377</v>
      </c>
      <c r="D2505" s="9" t="s">
        <v>7932</v>
      </c>
      <c r="E2505" s="8" t="s">
        <v>16527</v>
      </c>
      <c r="F2505" s="8" t="s">
        <v>46</v>
      </c>
      <c r="G2505" s="8" t="s">
        <v>12642</v>
      </c>
      <c r="H2505" s="8" t="s">
        <v>16528</v>
      </c>
      <c r="I2505" s="8" t="s">
        <v>8000</v>
      </c>
      <c r="J2505" s="10">
        <v>3.5</v>
      </c>
      <c r="K2505" s="8" t="s">
        <v>16529</v>
      </c>
      <c r="L2505" s="8"/>
      <c r="M2505" s="8"/>
      <c r="N2505" s="8" t="s">
        <v>16543</v>
      </c>
      <c r="O2505" s="8" t="s">
        <v>52</v>
      </c>
      <c r="P2505" s="51"/>
      <c r="Q2505" s="51"/>
      <c r="R2505" s="13" t="s">
        <v>1458</v>
      </c>
      <c r="S2505" s="13" t="s">
        <v>16544</v>
      </c>
      <c r="T2505" s="11" t="str">
        <f t="shared" si="2"/>
        <v>Thomas McDonough</v>
      </c>
      <c r="U2505" s="8" t="s">
        <v>80</v>
      </c>
      <c r="V2505" s="8" t="s">
        <v>16545</v>
      </c>
      <c r="W2505" s="13" t="s">
        <v>16533</v>
      </c>
      <c r="X2505" s="51" t="s">
        <v>16534</v>
      </c>
      <c r="Y2505" s="51" t="s">
        <v>60</v>
      </c>
      <c r="Z2505" s="56" t="s">
        <v>16535</v>
      </c>
      <c r="AA2505" s="51" t="s">
        <v>60</v>
      </c>
      <c r="AB2505" s="56" t="s">
        <v>16537</v>
      </c>
      <c r="AC2505" s="56" t="s">
        <v>16546</v>
      </c>
      <c r="AD2505" s="56" t="s">
        <v>16547</v>
      </c>
      <c r="AE2505" s="8" t="s">
        <v>16538</v>
      </c>
      <c r="AF2505" s="8" t="s">
        <v>16539</v>
      </c>
      <c r="AG2505" s="8" t="s">
        <v>7942</v>
      </c>
      <c r="AH2505" s="8" t="s">
        <v>4581</v>
      </c>
      <c r="AI2505" s="8" t="s">
        <v>233</v>
      </c>
      <c r="AJ2505" s="8"/>
      <c r="AK2505" s="8" t="s">
        <v>16540</v>
      </c>
      <c r="AL2505" s="8" t="s">
        <v>3429</v>
      </c>
      <c r="AM2505" s="8" t="s">
        <v>197</v>
      </c>
      <c r="AN2505" s="8" t="s">
        <v>16541</v>
      </c>
      <c r="AO2505" s="8" t="s">
        <v>16548</v>
      </c>
      <c r="AP2505" s="29" t="s">
        <v>16539</v>
      </c>
      <c r="AQ2505" s="11">
        <v>991.0</v>
      </c>
    </row>
    <row r="2506">
      <c r="A2506" s="8" t="str">
        <f t="shared" si="1"/>
        <v>Stephen Sousa</v>
      </c>
      <c r="B2506" s="51" t="s">
        <v>16549</v>
      </c>
      <c r="C2506" s="8" t="s">
        <v>16433</v>
      </c>
      <c r="D2506" s="9" t="s">
        <v>7932</v>
      </c>
      <c r="E2506" s="8" t="s">
        <v>16550</v>
      </c>
      <c r="F2506" s="8" t="s">
        <v>46</v>
      </c>
      <c r="G2506" s="51" t="s">
        <v>12642</v>
      </c>
      <c r="H2506" s="8" t="s">
        <v>16551</v>
      </c>
      <c r="I2506" s="8" t="s">
        <v>16552</v>
      </c>
      <c r="J2506" s="10">
        <v>3.28</v>
      </c>
      <c r="K2506" s="13" t="s">
        <v>16553</v>
      </c>
      <c r="L2506" s="8"/>
      <c r="M2506" s="8"/>
      <c r="N2506" s="51" t="s">
        <v>16554</v>
      </c>
      <c r="O2506" s="51" t="s">
        <v>52</v>
      </c>
      <c r="P2506" s="51"/>
      <c r="Q2506" s="51"/>
      <c r="R2506" s="51" t="s">
        <v>2308</v>
      </c>
      <c r="S2506" s="51" t="s">
        <v>16555</v>
      </c>
      <c r="T2506" s="11" t="str">
        <f t="shared" si="2"/>
        <v>Stephen Sousa</v>
      </c>
      <c r="U2506" s="51" t="s">
        <v>16556</v>
      </c>
      <c r="V2506" s="51" t="s">
        <v>16557</v>
      </c>
      <c r="W2506" s="51"/>
      <c r="X2506" s="51" t="s">
        <v>16558</v>
      </c>
      <c r="Y2506" s="8" t="s">
        <v>60</v>
      </c>
      <c r="Z2506" s="12" t="s">
        <v>16559</v>
      </c>
      <c r="AA2506" s="8" t="s">
        <v>60</v>
      </c>
      <c r="AB2506" s="8" t="s">
        <v>60</v>
      </c>
      <c r="AC2506" s="12" t="s">
        <v>16560</v>
      </c>
      <c r="AD2506" s="8" t="s">
        <v>60</v>
      </c>
      <c r="AE2506" s="8" t="s">
        <v>16561</v>
      </c>
      <c r="AF2506" s="8" t="s">
        <v>16562</v>
      </c>
      <c r="AG2506" s="8" t="s">
        <v>7942</v>
      </c>
      <c r="AH2506" s="8" t="s">
        <v>232</v>
      </c>
      <c r="AI2506" s="8" t="s">
        <v>233</v>
      </c>
      <c r="AJ2506" s="8"/>
      <c r="AK2506" s="8"/>
      <c r="AL2506" s="8"/>
      <c r="AM2506" s="8"/>
      <c r="AN2506" s="8" t="s">
        <v>16563</v>
      </c>
      <c r="AO2506" s="8" t="s">
        <v>16564</v>
      </c>
      <c r="AP2506" s="29" t="s">
        <v>16562</v>
      </c>
      <c r="AQ2506" s="11">
        <v>1710.0</v>
      </c>
    </row>
    <row r="2507">
      <c r="A2507" s="8" t="str">
        <f t="shared" si="1"/>
        <v>Bob Braman</v>
      </c>
      <c r="B2507" s="51" t="s">
        <v>16549</v>
      </c>
      <c r="C2507" s="51" t="s">
        <v>16433</v>
      </c>
      <c r="D2507" s="9" t="s">
        <v>7932</v>
      </c>
      <c r="E2507" s="8" t="s">
        <v>16550</v>
      </c>
      <c r="F2507" s="8" t="s">
        <v>46</v>
      </c>
      <c r="G2507" s="51" t="s">
        <v>12642</v>
      </c>
      <c r="H2507" s="8" t="s">
        <v>16551</v>
      </c>
      <c r="I2507" s="59" t="s">
        <v>16552</v>
      </c>
      <c r="J2507" s="60">
        <v>3.28</v>
      </c>
      <c r="K2507" s="51" t="s">
        <v>16553</v>
      </c>
      <c r="L2507" s="8"/>
      <c r="M2507" s="8"/>
      <c r="N2507" s="51" t="s">
        <v>16565</v>
      </c>
      <c r="O2507" s="51" t="s">
        <v>52</v>
      </c>
      <c r="P2507" s="51"/>
      <c r="Q2507" s="51"/>
      <c r="R2507" s="51" t="s">
        <v>251</v>
      </c>
      <c r="S2507" s="51" t="s">
        <v>16566</v>
      </c>
      <c r="T2507" s="11" t="str">
        <f t="shared" si="2"/>
        <v>Bob Braman</v>
      </c>
      <c r="U2507" s="51" t="s">
        <v>311</v>
      </c>
      <c r="V2507" s="51" t="s">
        <v>16567</v>
      </c>
      <c r="W2507" s="51"/>
      <c r="X2507" s="51" t="s">
        <v>16558</v>
      </c>
      <c r="Y2507" s="51" t="s">
        <v>60</v>
      </c>
      <c r="Z2507" s="56" t="s">
        <v>16568</v>
      </c>
      <c r="AA2507" s="51" t="s">
        <v>60</v>
      </c>
      <c r="AB2507" s="56" t="s">
        <v>16569</v>
      </c>
      <c r="AC2507" s="51" t="s">
        <v>60</v>
      </c>
      <c r="AD2507" s="56" t="s">
        <v>16570</v>
      </c>
      <c r="AE2507" s="51" t="s">
        <v>16561</v>
      </c>
      <c r="AF2507" s="8" t="s">
        <v>16562</v>
      </c>
      <c r="AG2507" s="8" t="s">
        <v>7942</v>
      </c>
      <c r="AH2507" s="8" t="s">
        <v>232</v>
      </c>
      <c r="AI2507" s="8" t="s">
        <v>233</v>
      </c>
      <c r="AJ2507" s="8"/>
      <c r="AK2507" s="59"/>
      <c r="AL2507" s="59"/>
      <c r="AM2507" s="59"/>
      <c r="AN2507" s="59" t="s">
        <v>16563</v>
      </c>
      <c r="AO2507" s="59" t="s">
        <v>16571</v>
      </c>
      <c r="AP2507" s="29" t="s">
        <v>16562</v>
      </c>
      <c r="AQ2507" s="11">
        <v>1710.0</v>
      </c>
    </row>
    <row r="2508">
      <c r="A2508" s="8" t="str">
        <f t="shared" si="1"/>
        <v>Justin Davis</v>
      </c>
      <c r="B2508" s="51" t="s">
        <v>16572</v>
      </c>
      <c r="C2508" s="8" t="s">
        <v>14764</v>
      </c>
      <c r="D2508" s="9" t="s">
        <v>7932</v>
      </c>
      <c r="E2508" s="8" t="s">
        <v>16434</v>
      </c>
      <c r="F2508" s="8" t="s">
        <v>46</v>
      </c>
      <c r="G2508" s="51" t="s">
        <v>12642</v>
      </c>
      <c r="H2508" s="8" t="s">
        <v>16573</v>
      </c>
      <c r="I2508" s="8" t="s">
        <v>16574</v>
      </c>
      <c r="J2508" s="10">
        <v>2.32</v>
      </c>
      <c r="K2508" s="13" t="s">
        <v>16575</v>
      </c>
      <c r="L2508" s="8"/>
      <c r="M2508" s="8"/>
      <c r="N2508" s="51" t="s">
        <v>16576</v>
      </c>
      <c r="O2508" s="51" t="s">
        <v>52</v>
      </c>
      <c r="P2508" s="51"/>
      <c r="Q2508" s="51"/>
      <c r="R2508" s="51" t="s">
        <v>114</v>
      </c>
      <c r="S2508" s="51" t="s">
        <v>310</v>
      </c>
      <c r="T2508" s="11" t="str">
        <f t="shared" si="2"/>
        <v>Justin Davis</v>
      </c>
      <c r="U2508" s="51" t="s">
        <v>55</v>
      </c>
      <c r="V2508" s="51" t="s">
        <v>16577</v>
      </c>
      <c r="W2508" s="51" t="s">
        <v>16578</v>
      </c>
      <c r="X2508" s="51" t="s">
        <v>16579</v>
      </c>
      <c r="Y2508" s="8" t="s">
        <v>60</v>
      </c>
      <c r="Z2508" s="12" t="s">
        <v>16580</v>
      </c>
      <c r="AA2508" s="8" t="s">
        <v>60</v>
      </c>
      <c r="AB2508" s="12" t="s">
        <v>16581</v>
      </c>
      <c r="AC2508" s="8" t="s">
        <v>60</v>
      </c>
      <c r="AD2508" s="8" t="s">
        <v>60</v>
      </c>
      <c r="AE2508" s="8" t="s">
        <v>16582</v>
      </c>
      <c r="AF2508" s="8" t="s">
        <v>16583</v>
      </c>
      <c r="AG2508" s="8" t="s">
        <v>7942</v>
      </c>
      <c r="AH2508" s="8" t="s">
        <v>232</v>
      </c>
      <c r="AI2508" s="8" t="s">
        <v>233</v>
      </c>
      <c r="AJ2508" s="8" t="s">
        <v>67</v>
      </c>
      <c r="AK2508" s="8" t="s">
        <v>16584</v>
      </c>
      <c r="AL2508" s="8" t="s">
        <v>14153</v>
      </c>
      <c r="AM2508" s="8" t="s">
        <v>16585</v>
      </c>
      <c r="AN2508" s="8" t="s">
        <v>16586</v>
      </c>
      <c r="AO2508" s="8" t="s">
        <v>16587</v>
      </c>
      <c r="AP2508" s="29" t="s">
        <v>16583</v>
      </c>
      <c r="AQ2508" s="11">
        <v>1204.0</v>
      </c>
    </row>
    <row r="2509">
      <c r="A2509" s="8" t="str">
        <f t="shared" si="1"/>
        <v>Jayson Gardner</v>
      </c>
      <c r="B2509" s="51" t="s">
        <v>16572</v>
      </c>
      <c r="C2509" s="8" t="s">
        <v>14764</v>
      </c>
      <c r="D2509" s="9" t="s">
        <v>7932</v>
      </c>
      <c r="E2509" s="13" t="s">
        <v>16434</v>
      </c>
      <c r="F2509" s="8" t="s">
        <v>46</v>
      </c>
      <c r="G2509" s="51" t="s">
        <v>12642</v>
      </c>
      <c r="H2509" s="13" t="s">
        <v>16573</v>
      </c>
      <c r="I2509" s="8" t="s">
        <v>16574</v>
      </c>
      <c r="J2509" s="10">
        <v>2.32</v>
      </c>
      <c r="K2509" s="13" t="s">
        <v>16575</v>
      </c>
      <c r="L2509" s="8"/>
      <c r="M2509" s="8"/>
      <c r="N2509" s="51" t="s">
        <v>16588</v>
      </c>
      <c r="O2509" s="51" t="s">
        <v>52</v>
      </c>
      <c r="P2509" s="51"/>
      <c r="Q2509" s="51"/>
      <c r="R2509" s="51" t="s">
        <v>16589</v>
      </c>
      <c r="S2509" s="51" t="s">
        <v>11882</v>
      </c>
      <c r="T2509" s="11" t="str">
        <f t="shared" si="2"/>
        <v>Jayson Gardner</v>
      </c>
      <c r="U2509" s="51" t="s">
        <v>80</v>
      </c>
      <c r="V2509" s="51" t="s">
        <v>16590</v>
      </c>
      <c r="W2509" s="8" t="s">
        <v>16591</v>
      </c>
      <c r="X2509" s="51" t="s">
        <v>16579</v>
      </c>
      <c r="Y2509" s="8" t="s">
        <v>60</v>
      </c>
      <c r="Z2509" s="12" t="s">
        <v>16580</v>
      </c>
      <c r="AA2509" s="8" t="s">
        <v>60</v>
      </c>
      <c r="AB2509" s="8" t="s">
        <v>60</v>
      </c>
      <c r="AC2509" s="8" t="s">
        <v>60</v>
      </c>
      <c r="AD2509" s="8" t="s">
        <v>60</v>
      </c>
      <c r="AE2509" s="8" t="s">
        <v>16582</v>
      </c>
      <c r="AF2509" s="13" t="s">
        <v>16583</v>
      </c>
      <c r="AG2509" s="13" t="s">
        <v>7942</v>
      </c>
      <c r="AH2509" s="13" t="s">
        <v>232</v>
      </c>
      <c r="AI2509" s="8" t="s">
        <v>233</v>
      </c>
      <c r="AJ2509" s="8" t="s">
        <v>67</v>
      </c>
      <c r="AK2509" s="8" t="s">
        <v>16584</v>
      </c>
      <c r="AL2509" s="8" t="s">
        <v>14153</v>
      </c>
      <c r="AM2509" s="8" t="s">
        <v>16585</v>
      </c>
      <c r="AN2509" s="8" t="s">
        <v>16586</v>
      </c>
      <c r="AO2509" s="8" t="s">
        <v>16587</v>
      </c>
      <c r="AP2509" s="29" t="s">
        <v>16583</v>
      </c>
      <c r="AQ2509" s="11">
        <v>1204.0</v>
      </c>
    </row>
    <row r="2510">
      <c r="A2510" s="8" t="str">
        <f t="shared" si="1"/>
        <v>Chris Henry</v>
      </c>
      <c r="B2510" s="51" t="s">
        <v>16572</v>
      </c>
      <c r="C2510" s="8" t="s">
        <v>14764</v>
      </c>
      <c r="D2510" s="9" t="s">
        <v>7932</v>
      </c>
      <c r="E2510" s="8" t="s">
        <v>16434</v>
      </c>
      <c r="F2510" s="8" t="s">
        <v>46</v>
      </c>
      <c r="G2510" s="51" t="s">
        <v>12642</v>
      </c>
      <c r="H2510" s="13" t="s">
        <v>16573</v>
      </c>
      <c r="I2510" s="8" t="s">
        <v>16574</v>
      </c>
      <c r="J2510" s="10">
        <v>2.32</v>
      </c>
      <c r="K2510" s="8" t="s">
        <v>16575</v>
      </c>
      <c r="L2510" s="8"/>
      <c r="M2510" s="8"/>
      <c r="N2510" s="51" t="s">
        <v>16592</v>
      </c>
      <c r="O2510" s="57" t="s">
        <v>52</v>
      </c>
      <c r="P2510" s="51"/>
      <c r="Q2510" s="51"/>
      <c r="R2510" s="57" t="s">
        <v>791</v>
      </c>
      <c r="S2510" s="57" t="s">
        <v>2338</v>
      </c>
      <c r="T2510" s="11" t="str">
        <f t="shared" si="2"/>
        <v>Chris Henry</v>
      </c>
      <c r="U2510" s="57" t="s">
        <v>80</v>
      </c>
      <c r="V2510" s="51"/>
      <c r="W2510" s="51"/>
      <c r="X2510" s="51" t="s">
        <v>16579</v>
      </c>
      <c r="Y2510" s="51" t="s">
        <v>60</v>
      </c>
      <c r="Z2510" s="56" t="s">
        <v>16580</v>
      </c>
      <c r="AA2510" s="51" t="s">
        <v>60</v>
      </c>
      <c r="AB2510" s="56" t="s">
        <v>16593</v>
      </c>
      <c r="AC2510" s="51" t="s">
        <v>60</v>
      </c>
      <c r="AD2510" s="51" t="s">
        <v>60</v>
      </c>
      <c r="AE2510" s="51" t="s">
        <v>16582</v>
      </c>
      <c r="AF2510" s="8" t="s">
        <v>16583</v>
      </c>
      <c r="AG2510" s="8" t="s">
        <v>7942</v>
      </c>
      <c r="AH2510" s="8" t="s">
        <v>232</v>
      </c>
      <c r="AI2510" s="8" t="s">
        <v>233</v>
      </c>
      <c r="AJ2510" s="8" t="s">
        <v>67</v>
      </c>
      <c r="AK2510" s="8" t="s">
        <v>16584</v>
      </c>
      <c r="AL2510" s="8" t="s">
        <v>14153</v>
      </c>
      <c r="AM2510" s="8" t="s">
        <v>16585</v>
      </c>
      <c r="AN2510" s="8" t="s">
        <v>16586</v>
      </c>
      <c r="AO2510" s="8" t="s">
        <v>16594</v>
      </c>
      <c r="AP2510" s="29" t="s">
        <v>16583</v>
      </c>
      <c r="AQ2510" s="11">
        <v>1204.0</v>
      </c>
    </row>
    <row r="2511">
      <c r="A2511" s="8" t="str">
        <f t="shared" si="1"/>
        <v>Don Hesprich</v>
      </c>
      <c r="B2511" s="51" t="s">
        <v>16572</v>
      </c>
      <c r="C2511" s="8" t="s">
        <v>14764</v>
      </c>
      <c r="D2511" s="9" t="s">
        <v>7932</v>
      </c>
      <c r="E2511" s="8" t="s">
        <v>16434</v>
      </c>
      <c r="F2511" s="8" t="s">
        <v>46</v>
      </c>
      <c r="G2511" s="51" t="s">
        <v>12642</v>
      </c>
      <c r="H2511" s="13" t="s">
        <v>16573</v>
      </c>
      <c r="I2511" s="8" t="s">
        <v>16574</v>
      </c>
      <c r="J2511" s="10">
        <v>2.32</v>
      </c>
      <c r="K2511" s="13" t="s">
        <v>16575</v>
      </c>
      <c r="L2511" s="8"/>
      <c r="M2511" s="8"/>
      <c r="N2511" s="51" t="s">
        <v>16595</v>
      </c>
      <c r="O2511" s="57" t="s">
        <v>52</v>
      </c>
      <c r="P2511" s="51"/>
      <c r="Q2511" s="51"/>
      <c r="R2511" s="57" t="s">
        <v>3121</v>
      </c>
      <c r="S2511" s="57" t="s">
        <v>16596</v>
      </c>
      <c r="T2511" s="11" t="str">
        <f t="shared" si="2"/>
        <v>Don Hesprich</v>
      </c>
      <c r="U2511" s="57" t="s">
        <v>80</v>
      </c>
      <c r="V2511" s="51"/>
      <c r="W2511" s="51"/>
      <c r="X2511" s="51" t="s">
        <v>16579</v>
      </c>
      <c r="Y2511" s="51" t="s">
        <v>60</v>
      </c>
      <c r="Z2511" s="56" t="s">
        <v>16580</v>
      </c>
      <c r="AA2511" s="51" t="s">
        <v>60</v>
      </c>
      <c r="AB2511" s="56" t="s">
        <v>16597</v>
      </c>
      <c r="AC2511" s="51" t="s">
        <v>60</v>
      </c>
      <c r="AD2511" s="51" t="s">
        <v>60</v>
      </c>
      <c r="AE2511" s="51" t="s">
        <v>16582</v>
      </c>
      <c r="AF2511" s="8" t="s">
        <v>16583</v>
      </c>
      <c r="AG2511" s="8" t="s">
        <v>7942</v>
      </c>
      <c r="AH2511" s="8" t="s">
        <v>232</v>
      </c>
      <c r="AI2511" s="8" t="s">
        <v>233</v>
      </c>
      <c r="AJ2511" s="8" t="s">
        <v>67</v>
      </c>
      <c r="AK2511" s="8" t="s">
        <v>16584</v>
      </c>
      <c r="AL2511" s="8" t="s">
        <v>14153</v>
      </c>
      <c r="AM2511" s="8" t="s">
        <v>16585</v>
      </c>
      <c r="AN2511" s="8" t="s">
        <v>16586</v>
      </c>
      <c r="AO2511" s="8" t="s">
        <v>16594</v>
      </c>
      <c r="AP2511" s="29" t="s">
        <v>16583</v>
      </c>
      <c r="AQ2511" s="11">
        <v>1204.0</v>
      </c>
    </row>
    <row r="2512">
      <c r="A2512" s="8" t="str">
        <f t="shared" si="1"/>
        <v>Jackie Shelton</v>
      </c>
      <c r="B2512" s="51" t="s">
        <v>16598</v>
      </c>
      <c r="C2512" s="8" t="s">
        <v>16433</v>
      </c>
      <c r="D2512" s="9" t="s">
        <v>7932</v>
      </c>
      <c r="E2512" s="8" t="s">
        <v>16599</v>
      </c>
      <c r="F2512" s="8" t="s">
        <v>46</v>
      </c>
      <c r="G2512" s="51" t="s">
        <v>12642</v>
      </c>
      <c r="H2512" s="8" t="s">
        <v>16600</v>
      </c>
      <c r="I2512" s="8" t="s">
        <v>49</v>
      </c>
      <c r="J2512" s="10">
        <v>3.24</v>
      </c>
      <c r="K2512" s="13" t="s">
        <v>16601</v>
      </c>
      <c r="L2512" s="8"/>
      <c r="M2512" s="8"/>
      <c r="N2512" s="51" t="s">
        <v>16602</v>
      </c>
      <c r="O2512" s="8" t="s">
        <v>52</v>
      </c>
      <c r="P2512" s="51"/>
      <c r="Q2512" s="51"/>
      <c r="R2512" s="57" t="s">
        <v>8319</v>
      </c>
      <c r="S2512" s="57" t="s">
        <v>16603</v>
      </c>
      <c r="T2512" s="11" t="str">
        <f t="shared" si="2"/>
        <v>Jackie Shelton</v>
      </c>
      <c r="U2512" s="57" t="s">
        <v>412</v>
      </c>
      <c r="V2512" s="51"/>
      <c r="W2512" s="51"/>
      <c r="X2512" s="51" t="s">
        <v>16604</v>
      </c>
      <c r="Y2512" s="56" t="s">
        <v>16605</v>
      </c>
      <c r="Z2512" s="51" t="s">
        <v>60</v>
      </c>
      <c r="AA2512" s="51" t="s">
        <v>60</v>
      </c>
      <c r="AB2512" s="56" t="s">
        <v>16606</v>
      </c>
      <c r="AC2512" s="51" t="s">
        <v>60</v>
      </c>
      <c r="AD2512" s="56" t="s">
        <v>16607</v>
      </c>
      <c r="AE2512" s="51" t="s">
        <v>16608</v>
      </c>
      <c r="AF2512" s="8" t="s">
        <v>16599</v>
      </c>
      <c r="AG2512" s="8" t="s">
        <v>7942</v>
      </c>
      <c r="AH2512" s="8" t="s">
        <v>4581</v>
      </c>
      <c r="AI2512" s="8" t="s">
        <v>233</v>
      </c>
      <c r="AJ2512" s="8"/>
      <c r="AK2512" s="8"/>
      <c r="AL2512" s="8"/>
      <c r="AM2512" s="8"/>
      <c r="AN2512" s="8" t="s">
        <v>16609</v>
      </c>
      <c r="AO2512" s="8" t="s">
        <v>16610</v>
      </c>
      <c r="AP2512" s="29" t="s">
        <v>16599</v>
      </c>
      <c r="AQ2512" s="11">
        <v>1371.0</v>
      </c>
    </row>
    <row r="2513">
      <c r="A2513" s="8" t="str">
        <f t="shared" si="1"/>
        <v>Michael Summers</v>
      </c>
      <c r="B2513" s="51" t="s">
        <v>16598</v>
      </c>
      <c r="C2513" s="8" t="s">
        <v>16433</v>
      </c>
      <c r="D2513" s="9" t="s">
        <v>7932</v>
      </c>
      <c r="E2513" s="8" t="s">
        <v>16599</v>
      </c>
      <c r="F2513" s="8" t="s">
        <v>46</v>
      </c>
      <c r="G2513" s="51" t="s">
        <v>12642</v>
      </c>
      <c r="H2513" s="8" t="s">
        <v>16600</v>
      </c>
      <c r="I2513" s="8" t="s">
        <v>49</v>
      </c>
      <c r="J2513" s="10">
        <v>3.24</v>
      </c>
      <c r="K2513" s="13" t="s">
        <v>16601</v>
      </c>
      <c r="L2513" s="8"/>
      <c r="M2513" s="8"/>
      <c r="N2513" s="51" t="s">
        <v>16611</v>
      </c>
      <c r="O2513" s="8" t="s">
        <v>52</v>
      </c>
      <c r="P2513" s="51"/>
      <c r="Q2513" s="51"/>
      <c r="R2513" s="57" t="s">
        <v>731</v>
      </c>
      <c r="S2513" s="57" t="s">
        <v>16612</v>
      </c>
      <c r="T2513" s="11" t="str">
        <f t="shared" si="2"/>
        <v>Michael Summers</v>
      </c>
      <c r="U2513" s="57" t="s">
        <v>412</v>
      </c>
      <c r="V2513" s="51"/>
      <c r="W2513" s="51"/>
      <c r="X2513" s="51" t="s">
        <v>16604</v>
      </c>
      <c r="Y2513" s="51" t="s">
        <v>60</v>
      </c>
      <c r="Z2513" s="51" t="s">
        <v>60</v>
      </c>
      <c r="AA2513" s="51" t="s">
        <v>60</v>
      </c>
      <c r="AB2513" s="56" t="s">
        <v>16606</v>
      </c>
      <c r="AC2513" s="51" t="s">
        <v>60</v>
      </c>
      <c r="AD2513" s="56" t="s">
        <v>16607</v>
      </c>
      <c r="AE2513" s="51" t="s">
        <v>16608</v>
      </c>
      <c r="AF2513" s="8" t="s">
        <v>16599</v>
      </c>
      <c r="AG2513" s="8" t="s">
        <v>7942</v>
      </c>
      <c r="AH2513" s="8" t="s">
        <v>4581</v>
      </c>
      <c r="AI2513" s="8" t="s">
        <v>233</v>
      </c>
      <c r="AJ2513" s="8"/>
      <c r="AK2513" s="8"/>
      <c r="AL2513" s="8"/>
      <c r="AM2513" s="8"/>
      <c r="AN2513" s="8" t="s">
        <v>16609</v>
      </c>
      <c r="AO2513" s="8" t="s">
        <v>16610</v>
      </c>
      <c r="AP2513" s="29" t="s">
        <v>16599</v>
      </c>
      <c r="AQ2513" s="11">
        <v>1371.0</v>
      </c>
    </row>
    <row r="2514">
      <c r="A2514" s="8" t="str">
        <f t="shared" si="1"/>
        <v>Richard Clarke</v>
      </c>
      <c r="B2514" s="51" t="s">
        <v>16598</v>
      </c>
      <c r="C2514" s="8" t="s">
        <v>16433</v>
      </c>
      <c r="D2514" s="9" t="s">
        <v>7932</v>
      </c>
      <c r="E2514" s="8" t="s">
        <v>16599</v>
      </c>
      <c r="F2514" s="8" t="s">
        <v>46</v>
      </c>
      <c r="G2514" s="51" t="s">
        <v>12642</v>
      </c>
      <c r="H2514" s="8" t="s">
        <v>16600</v>
      </c>
      <c r="I2514" s="8" t="s">
        <v>49</v>
      </c>
      <c r="J2514" s="10">
        <v>3.24</v>
      </c>
      <c r="K2514" s="13" t="s">
        <v>16601</v>
      </c>
      <c r="L2514" s="8"/>
      <c r="M2514" s="8"/>
      <c r="N2514" s="51" t="s">
        <v>16613</v>
      </c>
      <c r="O2514" s="51" t="s">
        <v>52</v>
      </c>
      <c r="P2514" s="51"/>
      <c r="Q2514" s="51"/>
      <c r="R2514" s="51" t="s">
        <v>921</v>
      </c>
      <c r="S2514" s="51" t="s">
        <v>16614</v>
      </c>
      <c r="T2514" s="11" t="str">
        <f t="shared" si="2"/>
        <v>Richard Clarke</v>
      </c>
      <c r="U2514" s="51" t="s">
        <v>55</v>
      </c>
      <c r="V2514" s="51" t="s">
        <v>16615</v>
      </c>
      <c r="W2514" s="57" t="s">
        <v>16616</v>
      </c>
      <c r="X2514" s="51" t="s">
        <v>16604</v>
      </c>
      <c r="Y2514" s="8" t="s">
        <v>60</v>
      </c>
      <c r="Z2514" s="8" t="s">
        <v>60</v>
      </c>
      <c r="AA2514" s="8" t="s">
        <v>60</v>
      </c>
      <c r="AB2514" s="8" t="s">
        <v>60</v>
      </c>
      <c r="AC2514" s="8" t="s">
        <v>60</v>
      </c>
      <c r="AD2514" s="12" t="s">
        <v>16617</v>
      </c>
      <c r="AE2514" s="8" t="s">
        <v>16608</v>
      </c>
      <c r="AF2514" s="8" t="s">
        <v>16599</v>
      </c>
      <c r="AG2514" s="8" t="s">
        <v>7942</v>
      </c>
      <c r="AH2514" s="8" t="s">
        <v>4581</v>
      </c>
      <c r="AI2514" s="8" t="s">
        <v>233</v>
      </c>
      <c r="AJ2514" s="8"/>
      <c r="AK2514" s="8"/>
      <c r="AL2514" s="8"/>
      <c r="AM2514" s="8"/>
      <c r="AN2514" s="8" t="s">
        <v>16609</v>
      </c>
      <c r="AO2514" s="8" t="s">
        <v>16618</v>
      </c>
      <c r="AP2514" s="29" t="s">
        <v>16599</v>
      </c>
      <c r="AQ2514" s="11">
        <v>1371.0</v>
      </c>
    </row>
    <row r="2515">
      <c r="A2515" s="8" t="str">
        <f t="shared" si="1"/>
        <v>Carter Benge</v>
      </c>
      <c r="B2515" s="51" t="s">
        <v>16598</v>
      </c>
      <c r="C2515" s="8" t="s">
        <v>16433</v>
      </c>
      <c r="D2515" s="9" t="s">
        <v>7932</v>
      </c>
      <c r="E2515" s="8" t="s">
        <v>16599</v>
      </c>
      <c r="F2515" s="8" t="s">
        <v>46</v>
      </c>
      <c r="G2515" s="51" t="s">
        <v>12642</v>
      </c>
      <c r="H2515" s="8" t="s">
        <v>16600</v>
      </c>
      <c r="I2515" s="8" t="s">
        <v>49</v>
      </c>
      <c r="J2515" s="10">
        <v>3.24</v>
      </c>
      <c r="K2515" s="13" t="s">
        <v>16601</v>
      </c>
      <c r="L2515" s="8"/>
      <c r="M2515" s="8"/>
      <c r="N2515" s="51" t="s">
        <v>16619</v>
      </c>
      <c r="O2515" s="57" t="s">
        <v>52</v>
      </c>
      <c r="P2515" s="51"/>
      <c r="Q2515" s="51"/>
      <c r="R2515" s="57" t="s">
        <v>9244</v>
      </c>
      <c r="S2515" s="57" t="s">
        <v>16620</v>
      </c>
      <c r="T2515" s="11" t="str">
        <f t="shared" si="2"/>
        <v>Carter Benge</v>
      </c>
      <c r="U2515" s="57" t="s">
        <v>106</v>
      </c>
      <c r="V2515" s="57" t="s">
        <v>16621</v>
      </c>
      <c r="W2515" s="51" t="s">
        <v>16622</v>
      </c>
      <c r="X2515" s="51" t="s">
        <v>16604</v>
      </c>
      <c r="Y2515" s="51" t="s">
        <v>60</v>
      </c>
      <c r="Z2515" s="51" t="s">
        <v>60</v>
      </c>
      <c r="AA2515" s="56" t="s">
        <v>16623</v>
      </c>
      <c r="AB2515" s="56" t="s">
        <v>16606</v>
      </c>
      <c r="AC2515" s="56" t="s">
        <v>16624</v>
      </c>
      <c r="AD2515" s="56" t="s">
        <v>16607</v>
      </c>
      <c r="AE2515" s="51" t="s">
        <v>16608</v>
      </c>
      <c r="AF2515" s="8" t="s">
        <v>16599</v>
      </c>
      <c r="AG2515" s="8" t="s">
        <v>7942</v>
      </c>
      <c r="AH2515" s="8" t="s">
        <v>4581</v>
      </c>
      <c r="AI2515" s="8" t="s">
        <v>233</v>
      </c>
      <c r="AJ2515" s="8"/>
      <c r="AK2515" s="8"/>
      <c r="AL2515" s="8"/>
      <c r="AM2515" s="8"/>
      <c r="AN2515" s="8" t="s">
        <v>16609</v>
      </c>
      <c r="AO2515" s="8" t="s">
        <v>16618</v>
      </c>
      <c r="AP2515" s="29" t="s">
        <v>16599</v>
      </c>
      <c r="AQ2515" s="11">
        <v>1371.0</v>
      </c>
    </row>
    <row r="2516">
      <c r="A2516" s="8" t="str">
        <f t="shared" si="1"/>
        <v>Bershawn Jackson</v>
      </c>
      <c r="B2516" s="51" t="s">
        <v>16625</v>
      </c>
      <c r="C2516" s="8" t="s">
        <v>14764</v>
      </c>
      <c r="D2516" s="9" t="s">
        <v>7932</v>
      </c>
      <c r="E2516" s="13" t="s">
        <v>1180</v>
      </c>
      <c r="F2516" s="8" t="s">
        <v>46</v>
      </c>
      <c r="G2516" s="51" t="s">
        <v>12642</v>
      </c>
      <c r="H2516" s="13" t="s">
        <v>16626</v>
      </c>
      <c r="I2516" s="8" t="s">
        <v>16627</v>
      </c>
      <c r="J2516" s="10">
        <v>2.37</v>
      </c>
      <c r="K2516" s="53" t="str">
        <f t="shared" ref="K2516:K2518" si="3">HYPERLINK("https://st-aug.edu/degree-programs.html","Link")</f>
        <v>Link</v>
      </c>
      <c r="L2516" s="8"/>
      <c r="M2516" s="8"/>
      <c r="N2516" s="51" t="s">
        <v>16628</v>
      </c>
      <c r="O2516" s="8" t="s">
        <v>52</v>
      </c>
      <c r="P2516" s="51"/>
      <c r="Q2516" s="51"/>
      <c r="R2516" s="51" t="s">
        <v>16629</v>
      </c>
      <c r="S2516" s="51" t="s">
        <v>2521</v>
      </c>
      <c r="T2516" s="11" t="str">
        <f t="shared" si="2"/>
        <v>Bershawn Jackson</v>
      </c>
      <c r="U2516" s="51" t="s">
        <v>311</v>
      </c>
      <c r="V2516" s="51" t="s">
        <v>16630</v>
      </c>
      <c r="W2516" s="51"/>
      <c r="X2516" s="51" t="s">
        <v>16631</v>
      </c>
      <c r="Y2516" s="51" t="s">
        <v>60</v>
      </c>
      <c r="Z2516" s="56" t="s">
        <v>16632</v>
      </c>
      <c r="AA2516" s="51" t="s">
        <v>60</v>
      </c>
      <c r="AB2516" s="56" t="s">
        <v>16633</v>
      </c>
      <c r="AC2516" s="51" t="s">
        <v>60</v>
      </c>
      <c r="AD2516" s="56" t="s">
        <v>16634</v>
      </c>
      <c r="AE2516" s="51"/>
      <c r="AF2516" s="13" t="s">
        <v>16635</v>
      </c>
      <c r="AG2516" s="13" t="s">
        <v>7942</v>
      </c>
      <c r="AH2516" s="8" t="s">
        <v>654</v>
      </c>
      <c r="AI2516" s="8" t="s">
        <v>233</v>
      </c>
      <c r="AJ2516" s="8" t="s">
        <v>67</v>
      </c>
      <c r="AK2516" s="8" t="s">
        <v>13940</v>
      </c>
      <c r="AL2516" s="8" t="s">
        <v>6270</v>
      </c>
      <c r="AM2516" s="8" t="s">
        <v>16636</v>
      </c>
      <c r="AN2516" s="8" t="s">
        <v>16637</v>
      </c>
      <c r="AO2516" s="8" t="s">
        <v>16638</v>
      </c>
      <c r="AP2516" s="29" t="s">
        <v>16635</v>
      </c>
      <c r="AQ2516" s="11">
        <v>944.0</v>
      </c>
    </row>
    <row r="2517">
      <c r="A2517" s="8" t="str">
        <f t="shared" si="1"/>
        <v>Andre Turner</v>
      </c>
      <c r="B2517" s="51" t="s">
        <v>16625</v>
      </c>
      <c r="C2517" s="8" t="s">
        <v>14764</v>
      </c>
      <c r="D2517" s="9" t="s">
        <v>7932</v>
      </c>
      <c r="E2517" s="13" t="s">
        <v>1180</v>
      </c>
      <c r="F2517" s="8" t="s">
        <v>46</v>
      </c>
      <c r="G2517" s="51" t="s">
        <v>12642</v>
      </c>
      <c r="H2517" s="13" t="s">
        <v>16626</v>
      </c>
      <c r="I2517" s="8" t="s">
        <v>16627</v>
      </c>
      <c r="J2517" s="10">
        <v>2.37</v>
      </c>
      <c r="K2517" s="53" t="str">
        <f t="shared" si="3"/>
        <v>Link</v>
      </c>
      <c r="L2517" s="8"/>
      <c r="M2517" s="8"/>
      <c r="N2517" s="51" t="s">
        <v>16639</v>
      </c>
      <c r="O2517" s="8" t="s">
        <v>52</v>
      </c>
      <c r="P2517" s="51"/>
      <c r="Q2517" s="51"/>
      <c r="R2517" s="51" t="s">
        <v>6411</v>
      </c>
      <c r="S2517" s="51" t="s">
        <v>6359</v>
      </c>
      <c r="T2517" s="11" t="str">
        <f t="shared" si="2"/>
        <v>Andre Turner</v>
      </c>
      <c r="U2517" s="51" t="s">
        <v>160</v>
      </c>
      <c r="V2517" s="51"/>
      <c r="W2517" s="51"/>
      <c r="X2517" s="51" t="s">
        <v>16631</v>
      </c>
      <c r="Y2517" s="51" t="s">
        <v>60</v>
      </c>
      <c r="Z2517" s="56" t="s">
        <v>16632</v>
      </c>
      <c r="AA2517" s="51" t="s">
        <v>60</v>
      </c>
      <c r="AB2517" s="56" t="s">
        <v>16633</v>
      </c>
      <c r="AC2517" s="51" t="s">
        <v>60</v>
      </c>
      <c r="AD2517" s="56" t="s">
        <v>16634</v>
      </c>
      <c r="AE2517" s="51"/>
      <c r="AF2517" s="13" t="s">
        <v>16635</v>
      </c>
      <c r="AG2517" s="13" t="s">
        <v>7942</v>
      </c>
      <c r="AH2517" s="8" t="s">
        <v>654</v>
      </c>
      <c r="AI2517" s="8" t="s">
        <v>233</v>
      </c>
      <c r="AJ2517" s="8" t="s">
        <v>67</v>
      </c>
      <c r="AK2517" s="8" t="s">
        <v>13940</v>
      </c>
      <c r="AL2517" s="8" t="s">
        <v>6270</v>
      </c>
      <c r="AM2517" s="8" t="s">
        <v>16636</v>
      </c>
      <c r="AN2517" s="8" t="s">
        <v>16637</v>
      </c>
      <c r="AO2517" s="8" t="s">
        <v>16638</v>
      </c>
      <c r="AP2517" s="29" t="s">
        <v>16635</v>
      </c>
      <c r="AQ2517" s="11">
        <v>944.0</v>
      </c>
    </row>
    <row r="2518">
      <c r="A2518" s="8" t="str">
        <f t="shared" si="1"/>
        <v>Sandy Chapman</v>
      </c>
      <c r="B2518" s="51" t="s">
        <v>16625</v>
      </c>
      <c r="C2518" s="8" t="s">
        <v>14764</v>
      </c>
      <c r="D2518" s="9" t="s">
        <v>7932</v>
      </c>
      <c r="E2518" s="13" t="s">
        <v>1180</v>
      </c>
      <c r="F2518" s="8" t="s">
        <v>46</v>
      </c>
      <c r="G2518" s="51" t="s">
        <v>12642</v>
      </c>
      <c r="H2518" s="13" t="s">
        <v>16626</v>
      </c>
      <c r="I2518" s="8" t="s">
        <v>16627</v>
      </c>
      <c r="J2518" s="10">
        <v>2.37</v>
      </c>
      <c r="K2518" s="53" t="str">
        <f t="shared" si="3"/>
        <v>Link</v>
      </c>
      <c r="L2518" s="8"/>
      <c r="M2518" s="8"/>
      <c r="N2518" s="51" t="s">
        <v>16640</v>
      </c>
      <c r="O2518" s="8" t="s">
        <v>52</v>
      </c>
      <c r="P2518" s="51"/>
      <c r="Q2518" s="51"/>
      <c r="R2518" s="51" t="s">
        <v>9973</v>
      </c>
      <c r="S2518" s="51" t="s">
        <v>4166</v>
      </c>
      <c r="T2518" s="11" t="str">
        <f t="shared" si="2"/>
        <v>Sandy Chapman</v>
      </c>
      <c r="U2518" s="51" t="s">
        <v>106</v>
      </c>
      <c r="V2518" s="51"/>
      <c r="W2518" s="51"/>
      <c r="X2518" s="51" t="s">
        <v>16631</v>
      </c>
      <c r="Y2518" s="51" t="s">
        <v>60</v>
      </c>
      <c r="Z2518" s="56" t="s">
        <v>16632</v>
      </c>
      <c r="AA2518" s="51" t="s">
        <v>60</v>
      </c>
      <c r="AB2518" s="56" t="s">
        <v>16633</v>
      </c>
      <c r="AC2518" s="51" t="s">
        <v>60</v>
      </c>
      <c r="AD2518" s="56" t="s">
        <v>16634</v>
      </c>
      <c r="AE2518" s="51"/>
      <c r="AF2518" s="13" t="s">
        <v>16635</v>
      </c>
      <c r="AG2518" s="13" t="s">
        <v>7942</v>
      </c>
      <c r="AH2518" s="8" t="s">
        <v>654</v>
      </c>
      <c r="AI2518" s="8" t="s">
        <v>233</v>
      </c>
      <c r="AJ2518" s="8" t="s">
        <v>67</v>
      </c>
      <c r="AK2518" s="8" t="s">
        <v>13940</v>
      </c>
      <c r="AL2518" s="8" t="s">
        <v>6270</v>
      </c>
      <c r="AM2518" s="8" t="s">
        <v>16636</v>
      </c>
      <c r="AN2518" s="8" t="s">
        <v>16637</v>
      </c>
      <c r="AO2518" s="8" t="s">
        <v>16638</v>
      </c>
      <c r="AP2518" s="29" t="s">
        <v>16635</v>
      </c>
      <c r="AQ2518" s="11">
        <v>944.0</v>
      </c>
    </row>
    <row r="2519">
      <c r="A2519" s="8" t="str">
        <f t="shared" si="1"/>
        <v>Earl Graves</v>
      </c>
      <c r="B2519" s="51" t="s">
        <v>16641</v>
      </c>
      <c r="C2519" s="8" t="s">
        <v>16377</v>
      </c>
      <c r="D2519" s="9" t="s">
        <v>7932</v>
      </c>
      <c r="E2519" s="8" t="s">
        <v>16642</v>
      </c>
      <c r="F2519" s="8" t="s">
        <v>46</v>
      </c>
      <c r="G2519" s="51" t="s">
        <v>12642</v>
      </c>
      <c r="H2519" s="8" t="s">
        <v>16643</v>
      </c>
      <c r="I2519" s="8" t="s">
        <v>16644</v>
      </c>
      <c r="J2519" s="10">
        <v>2.85</v>
      </c>
      <c r="K2519" s="13" t="s">
        <v>16645</v>
      </c>
      <c r="L2519" s="8"/>
      <c r="M2519" s="8"/>
      <c r="N2519" s="51" t="s">
        <v>16646</v>
      </c>
      <c r="O2519" s="51" t="s">
        <v>52</v>
      </c>
      <c r="P2519" s="51"/>
      <c r="Q2519" s="51"/>
      <c r="R2519" s="51" t="s">
        <v>16518</v>
      </c>
      <c r="S2519" s="51" t="s">
        <v>9694</v>
      </c>
      <c r="T2519" s="11" t="str">
        <f t="shared" si="2"/>
        <v>Earl Graves</v>
      </c>
      <c r="U2519" s="51" t="s">
        <v>10526</v>
      </c>
      <c r="V2519" s="51" t="s">
        <v>16647</v>
      </c>
      <c r="W2519" s="51" t="s">
        <v>16648</v>
      </c>
      <c r="X2519" s="51" t="s">
        <v>16649</v>
      </c>
      <c r="Y2519" s="12" t="s">
        <v>16650</v>
      </c>
      <c r="Z2519" s="12" t="s">
        <v>16651</v>
      </c>
      <c r="AA2519" s="8" t="s">
        <v>60</v>
      </c>
      <c r="AB2519" s="12" t="s">
        <v>16652</v>
      </c>
      <c r="AC2519" s="12" t="s">
        <v>16653</v>
      </c>
      <c r="AD2519" s="12" t="s">
        <v>16654</v>
      </c>
      <c r="AE2519" s="8" t="s">
        <v>16655</v>
      </c>
      <c r="AF2519" s="8" t="s">
        <v>16656</v>
      </c>
      <c r="AG2519" s="8" t="s">
        <v>7942</v>
      </c>
      <c r="AH2519" s="8" t="s">
        <v>4581</v>
      </c>
      <c r="AI2519" s="8" t="s">
        <v>233</v>
      </c>
      <c r="AJ2519" s="8"/>
      <c r="AK2519" s="8" t="s">
        <v>1069</v>
      </c>
      <c r="AL2519" s="8" t="s">
        <v>3727</v>
      </c>
      <c r="AM2519" s="8" t="s">
        <v>1218</v>
      </c>
      <c r="AN2519" s="8" t="s">
        <v>16657</v>
      </c>
      <c r="AO2519" s="8" t="s">
        <v>16658</v>
      </c>
      <c r="AP2519" s="29" t="s">
        <v>16656</v>
      </c>
      <c r="AQ2519" s="11">
        <v>3250.0</v>
      </c>
    </row>
    <row r="2520">
      <c r="A2520" s="8" t="str">
        <f t="shared" si="1"/>
        <v>Justin Potter</v>
      </c>
      <c r="B2520" s="51" t="s">
        <v>16641</v>
      </c>
      <c r="C2520" s="8" t="s">
        <v>16377</v>
      </c>
      <c r="D2520" s="9" t="s">
        <v>7932</v>
      </c>
      <c r="E2520" s="8" t="s">
        <v>16642</v>
      </c>
      <c r="F2520" s="8" t="s">
        <v>46</v>
      </c>
      <c r="G2520" s="51" t="s">
        <v>12642</v>
      </c>
      <c r="H2520" s="8" t="s">
        <v>16643</v>
      </c>
      <c r="I2520" s="8" t="s">
        <v>16644</v>
      </c>
      <c r="J2520" s="10">
        <v>2.85</v>
      </c>
      <c r="K2520" s="13" t="s">
        <v>16645</v>
      </c>
      <c r="L2520" s="8"/>
      <c r="M2520" s="8"/>
      <c r="N2520" s="51" t="s">
        <v>16659</v>
      </c>
      <c r="O2520" s="51" t="s">
        <v>52</v>
      </c>
      <c r="P2520" s="51"/>
      <c r="Q2520" s="51"/>
      <c r="R2520" s="51" t="s">
        <v>114</v>
      </c>
      <c r="S2520" s="51" t="s">
        <v>16660</v>
      </c>
      <c r="T2520" s="11" t="str">
        <f t="shared" si="2"/>
        <v>Justin Potter</v>
      </c>
      <c r="U2520" s="51" t="s">
        <v>498</v>
      </c>
      <c r="V2520" s="51" t="s">
        <v>16661</v>
      </c>
      <c r="W2520" s="51" t="s">
        <v>16662</v>
      </c>
      <c r="X2520" s="51" t="s">
        <v>16649</v>
      </c>
      <c r="Y2520" s="12" t="s">
        <v>16663</v>
      </c>
      <c r="Z2520" s="12" t="s">
        <v>16651</v>
      </c>
      <c r="AA2520" s="12" t="s">
        <v>16664</v>
      </c>
      <c r="AB2520" s="12" t="s">
        <v>16652</v>
      </c>
      <c r="AC2520" s="12" t="s">
        <v>16665</v>
      </c>
      <c r="AD2520" s="12" t="s">
        <v>16654</v>
      </c>
      <c r="AE2520" s="8" t="s">
        <v>16655</v>
      </c>
      <c r="AF2520" s="8" t="s">
        <v>16656</v>
      </c>
      <c r="AG2520" s="8" t="s">
        <v>7942</v>
      </c>
      <c r="AH2520" s="8" t="s">
        <v>4581</v>
      </c>
      <c r="AI2520" s="8" t="s">
        <v>233</v>
      </c>
      <c r="AJ2520" s="8"/>
      <c r="AK2520" s="8" t="s">
        <v>1069</v>
      </c>
      <c r="AL2520" s="8" t="s">
        <v>3727</v>
      </c>
      <c r="AM2520" s="8" t="s">
        <v>1218</v>
      </c>
      <c r="AN2520" s="8" t="s">
        <v>16657</v>
      </c>
      <c r="AO2520" s="8" t="s">
        <v>16658</v>
      </c>
      <c r="AP2520" s="29" t="s">
        <v>16656</v>
      </c>
      <c r="AQ2520" s="11">
        <v>3250.0</v>
      </c>
    </row>
    <row r="2521">
      <c r="A2521" s="8" t="str">
        <f t="shared" si="1"/>
        <v>Bryan Hagopian</v>
      </c>
      <c r="B2521" s="51" t="s">
        <v>16641</v>
      </c>
      <c r="C2521" s="8" t="s">
        <v>16377</v>
      </c>
      <c r="D2521" s="9" t="s">
        <v>7932</v>
      </c>
      <c r="E2521" s="8" t="s">
        <v>16642</v>
      </c>
      <c r="F2521" s="8" t="s">
        <v>46</v>
      </c>
      <c r="G2521" s="51" t="s">
        <v>12642</v>
      </c>
      <c r="H2521" s="8" t="s">
        <v>16643</v>
      </c>
      <c r="I2521" s="8" t="s">
        <v>16644</v>
      </c>
      <c r="J2521" s="10">
        <v>2.85</v>
      </c>
      <c r="K2521" s="13" t="s">
        <v>16645</v>
      </c>
      <c r="L2521" s="8"/>
      <c r="M2521" s="8"/>
      <c r="N2521" s="51" t="s">
        <v>16666</v>
      </c>
      <c r="O2521" s="8" t="s">
        <v>52</v>
      </c>
      <c r="P2521" s="51"/>
      <c r="Q2521" s="51"/>
      <c r="R2521" s="57" t="s">
        <v>2169</v>
      </c>
      <c r="S2521" s="57" t="s">
        <v>16667</v>
      </c>
      <c r="T2521" s="11" t="str">
        <f t="shared" si="2"/>
        <v>Bryan Hagopian</v>
      </c>
      <c r="U2521" s="57" t="s">
        <v>106</v>
      </c>
      <c r="V2521" s="51" t="s">
        <v>16668</v>
      </c>
      <c r="W2521" s="57" t="s">
        <v>16669</v>
      </c>
      <c r="X2521" s="51" t="s">
        <v>16649</v>
      </c>
      <c r="Y2521" s="51" t="s">
        <v>60</v>
      </c>
      <c r="Z2521" s="56" t="s">
        <v>16651</v>
      </c>
      <c r="AA2521" s="56" t="s">
        <v>16670</v>
      </c>
      <c r="AB2521" s="56" t="s">
        <v>16652</v>
      </c>
      <c r="AC2521" s="51" t="s">
        <v>60</v>
      </c>
      <c r="AD2521" s="56" t="s">
        <v>16654</v>
      </c>
      <c r="AE2521" s="51" t="s">
        <v>16655</v>
      </c>
      <c r="AF2521" s="8" t="s">
        <v>16656</v>
      </c>
      <c r="AG2521" s="8" t="s">
        <v>7942</v>
      </c>
      <c r="AH2521" s="8" t="s">
        <v>4581</v>
      </c>
      <c r="AI2521" s="8" t="s">
        <v>233</v>
      </c>
      <c r="AJ2521" s="8"/>
      <c r="AK2521" s="8" t="s">
        <v>1069</v>
      </c>
      <c r="AL2521" s="8" t="s">
        <v>3727</v>
      </c>
      <c r="AM2521" s="8" t="s">
        <v>1218</v>
      </c>
      <c r="AN2521" s="8" t="s">
        <v>16657</v>
      </c>
      <c r="AO2521" s="8" t="s">
        <v>16671</v>
      </c>
      <c r="AP2521" s="29" t="s">
        <v>16656</v>
      </c>
      <c r="AQ2521" s="11">
        <v>3250.0</v>
      </c>
    </row>
    <row r="2522">
      <c r="A2522" s="8" t="str">
        <f t="shared" si="1"/>
        <v>Clive McDonald</v>
      </c>
      <c r="B2522" s="51" t="s">
        <v>16641</v>
      </c>
      <c r="C2522" s="8" t="s">
        <v>16377</v>
      </c>
      <c r="D2522" s="9" t="s">
        <v>7932</v>
      </c>
      <c r="E2522" s="8" t="s">
        <v>16642</v>
      </c>
      <c r="F2522" s="8" t="s">
        <v>46</v>
      </c>
      <c r="G2522" s="51" t="s">
        <v>12642</v>
      </c>
      <c r="H2522" s="8" t="s">
        <v>16643</v>
      </c>
      <c r="I2522" s="8" t="s">
        <v>16644</v>
      </c>
      <c r="J2522" s="10">
        <v>2.85</v>
      </c>
      <c r="K2522" s="8" t="s">
        <v>16645</v>
      </c>
      <c r="L2522" s="8"/>
      <c r="M2522" s="8"/>
      <c r="N2522" s="51" t="s">
        <v>16672</v>
      </c>
      <c r="O2522" s="57" t="s">
        <v>52</v>
      </c>
      <c r="P2522" s="51"/>
      <c r="Q2522" s="51"/>
      <c r="R2522" s="57" t="s">
        <v>4356</v>
      </c>
      <c r="S2522" s="57" t="s">
        <v>16673</v>
      </c>
      <c r="T2522" s="11" t="str">
        <f t="shared" si="2"/>
        <v>Clive McDonald</v>
      </c>
      <c r="U2522" s="8" t="s">
        <v>80</v>
      </c>
      <c r="V2522" s="51" t="s">
        <v>16674</v>
      </c>
      <c r="W2522" s="57" t="s">
        <v>16675</v>
      </c>
      <c r="X2522" s="51" t="s">
        <v>16649</v>
      </c>
      <c r="Y2522" s="51" t="s">
        <v>60</v>
      </c>
      <c r="Z2522" s="56" t="s">
        <v>16651</v>
      </c>
      <c r="AA2522" s="51" t="s">
        <v>60</v>
      </c>
      <c r="AB2522" s="56" t="s">
        <v>16652</v>
      </c>
      <c r="AC2522" s="51" t="s">
        <v>60</v>
      </c>
      <c r="AD2522" s="56" t="s">
        <v>16654</v>
      </c>
      <c r="AE2522" s="51" t="s">
        <v>16655</v>
      </c>
      <c r="AF2522" s="8" t="s">
        <v>16656</v>
      </c>
      <c r="AG2522" s="8" t="s">
        <v>7942</v>
      </c>
      <c r="AH2522" s="8" t="s">
        <v>4581</v>
      </c>
      <c r="AI2522" s="8" t="s">
        <v>233</v>
      </c>
      <c r="AJ2522" s="8"/>
      <c r="AK2522" s="8" t="s">
        <v>1069</v>
      </c>
      <c r="AL2522" s="8" t="s">
        <v>3727</v>
      </c>
      <c r="AM2522" s="8" t="s">
        <v>1218</v>
      </c>
      <c r="AN2522" s="8" t="s">
        <v>16657</v>
      </c>
      <c r="AO2522" s="8" t="s">
        <v>16671</v>
      </c>
      <c r="AP2522" s="29" t="s">
        <v>16656</v>
      </c>
      <c r="AQ2522" s="11">
        <v>3250.0</v>
      </c>
    </row>
    <row r="2523">
      <c r="A2523" s="8" t="str">
        <f t="shared" si="1"/>
        <v>Charone White</v>
      </c>
      <c r="B2523" s="51" t="s">
        <v>16641</v>
      </c>
      <c r="C2523" s="8" t="s">
        <v>16377</v>
      </c>
      <c r="D2523" s="2" t="s">
        <v>7932</v>
      </c>
      <c r="E2523" s="51" t="s">
        <v>16642</v>
      </c>
      <c r="F2523" s="51" t="s">
        <v>46</v>
      </c>
      <c r="G2523" s="51" t="s">
        <v>12642</v>
      </c>
      <c r="H2523" s="51" t="s">
        <v>16643</v>
      </c>
      <c r="I2523" s="51" t="s">
        <v>16644</v>
      </c>
      <c r="J2523" s="66">
        <v>2.85</v>
      </c>
      <c r="K2523" s="51" t="s">
        <v>16645</v>
      </c>
      <c r="L2523" s="51" t="s">
        <v>86</v>
      </c>
      <c r="M2523" s="51" t="s">
        <v>86</v>
      </c>
      <c r="N2523" s="51" t="s">
        <v>16676</v>
      </c>
      <c r="O2523" s="51" t="s">
        <v>52</v>
      </c>
      <c r="P2523" s="51"/>
      <c r="Q2523" s="51"/>
      <c r="R2523" s="51" t="s">
        <v>16677</v>
      </c>
      <c r="S2523" s="51" t="s">
        <v>105</v>
      </c>
      <c r="T2523" s="11" t="str">
        <f t="shared" si="2"/>
        <v>Charone White</v>
      </c>
      <c r="U2523" s="51" t="s">
        <v>80</v>
      </c>
      <c r="V2523" s="51" t="s">
        <v>16678</v>
      </c>
      <c r="W2523" s="51" t="s">
        <v>86</v>
      </c>
      <c r="X2523" s="51" t="s">
        <v>16649</v>
      </c>
      <c r="Y2523" s="51" t="s">
        <v>60</v>
      </c>
      <c r="Z2523" s="56" t="s">
        <v>16651</v>
      </c>
      <c r="AA2523" s="51" t="s">
        <v>60</v>
      </c>
      <c r="AB2523" s="56" t="s">
        <v>16679</v>
      </c>
      <c r="AC2523" s="51" t="s">
        <v>60</v>
      </c>
      <c r="AD2523" s="56" t="s">
        <v>16654</v>
      </c>
      <c r="AE2523" s="51" t="s">
        <v>16655</v>
      </c>
      <c r="AF2523" s="51" t="s">
        <v>16656</v>
      </c>
      <c r="AG2523" s="51" t="s">
        <v>7942</v>
      </c>
      <c r="AH2523" s="51" t="s">
        <v>4581</v>
      </c>
      <c r="AI2523" s="51" t="s">
        <v>233</v>
      </c>
      <c r="AJ2523" s="51" t="s">
        <v>86</v>
      </c>
      <c r="AK2523" s="51" t="s">
        <v>1069</v>
      </c>
      <c r="AL2523" s="51" t="s">
        <v>3727</v>
      </c>
      <c r="AM2523" s="51" t="s">
        <v>1218</v>
      </c>
      <c r="AN2523" s="51" t="s">
        <v>16657</v>
      </c>
      <c r="AO2523" s="51" t="s">
        <v>16658</v>
      </c>
      <c r="AP2523" s="67" t="s">
        <v>16656</v>
      </c>
      <c r="AQ2523" s="68">
        <v>3250.0</v>
      </c>
    </row>
    <row r="2524">
      <c r="A2524" s="8" t="str">
        <f t="shared" si="1"/>
        <v>Peter Ormsby</v>
      </c>
      <c r="B2524" s="51" t="s">
        <v>16680</v>
      </c>
      <c r="C2524" s="8" t="s">
        <v>16377</v>
      </c>
      <c r="D2524" s="9" t="s">
        <v>7932</v>
      </c>
      <c r="E2524" s="8" t="s">
        <v>16681</v>
      </c>
      <c r="F2524" s="8" t="s">
        <v>46</v>
      </c>
      <c r="G2524" s="51" t="s">
        <v>12642</v>
      </c>
      <c r="H2524" s="8" t="s">
        <v>16682</v>
      </c>
      <c r="I2524" s="8" t="s">
        <v>49</v>
      </c>
      <c r="J2524" s="10">
        <v>3.55</v>
      </c>
      <c r="K2524" s="13" t="s">
        <v>16683</v>
      </c>
      <c r="L2524" s="8"/>
      <c r="M2524" s="8"/>
      <c r="N2524" s="51" t="s">
        <v>16684</v>
      </c>
      <c r="O2524" s="51" t="s">
        <v>52</v>
      </c>
      <c r="P2524" s="51"/>
      <c r="Q2524" s="51"/>
      <c r="R2524" s="51" t="s">
        <v>2283</v>
      </c>
      <c r="S2524" s="51" t="s">
        <v>16685</v>
      </c>
      <c r="T2524" s="11" t="str">
        <f t="shared" si="2"/>
        <v>Peter Ormsby</v>
      </c>
      <c r="U2524" s="51" t="s">
        <v>2105</v>
      </c>
      <c r="V2524" s="51" t="s">
        <v>16686</v>
      </c>
      <c r="W2524" s="51" t="s">
        <v>16687</v>
      </c>
      <c r="X2524" s="51" t="s">
        <v>16688</v>
      </c>
      <c r="Y2524" s="8" t="s">
        <v>60</v>
      </c>
      <c r="Z2524" s="12" t="s">
        <v>16689</v>
      </c>
      <c r="AA2524" s="8" t="s">
        <v>60</v>
      </c>
      <c r="AB2524" s="12" t="s">
        <v>16690</v>
      </c>
      <c r="AC2524" s="12" t="s">
        <v>16691</v>
      </c>
      <c r="AD2524" s="12" t="s">
        <v>16692</v>
      </c>
      <c r="AE2524" s="8"/>
      <c r="AF2524" s="8" t="s">
        <v>16693</v>
      </c>
      <c r="AG2524" s="8" t="s">
        <v>7942</v>
      </c>
      <c r="AH2524" s="8" t="s">
        <v>4581</v>
      </c>
      <c r="AI2524" s="8" t="s">
        <v>66</v>
      </c>
      <c r="AJ2524" s="8"/>
      <c r="AK2524" s="8" t="s">
        <v>10154</v>
      </c>
      <c r="AL2524" s="8" t="s">
        <v>16694</v>
      </c>
      <c r="AM2524" s="8" t="s">
        <v>10155</v>
      </c>
      <c r="AN2524" s="8" t="s">
        <v>16695</v>
      </c>
      <c r="AO2524" s="8" t="s">
        <v>16696</v>
      </c>
      <c r="AP2524" s="29" t="s">
        <v>16693</v>
      </c>
      <c r="AQ2524" s="11">
        <v>5514.0</v>
      </c>
    </row>
    <row r="2525">
      <c r="A2525" s="8" t="str">
        <f t="shared" si="1"/>
        <v>Eddie Mahana</v>
      </c>
      <c r="B2525" s="51" t="s">
        <v>16680</v>
      </c>
      <c r="C2525" s="8" t="s">
        <v>16377</v>
      </c>
      <c r="D2525" s="9" t="s">
        <v>7932</v>
      </c>
      <c r="E2525" s="8" t="s">
        <v>16681</v>
      </c>
      <c r="F2525" s="8" t="s">
        <v>46</v>
      </c>
      <c r="G2525" s="51" t="s">
        <v>12642</v>
      </c>
      <c r="H2525" s="8" t="s">
        <v>16682</v>
      </c>
      <c r="I2525" s="8" t="s">
        <v>49</v>
      </c>
      <c r="J2525" s="10">
        <v>3.55</v>
      </c>
      <c r="K2525" s="13" t="s">
        <v>16683</v>
      </c>
      <c r="L2525" s="8"/>
      <c r="M2525" s="8"/>
      <c r="N2525" s="51" t="s">
        <v>16697</v>
      </c>
      <c r="O2525" s="51" t="s">
        <v>52</v>
      </c>
      <c r="P2525" s="51"/>
      <c r="Q2525" s="51"/>
      <c r="R2525" s="51" t="s">
        <v>14436</v>
      </c>
      <c r="S2525" s="51" t="s">
        <v>16698</v>
      </c>
      <c r="T2525" s="11" t="str">
        <f t="shared" si="2"/>
        <v>Eddie Mahana</v>
      </c>
      <c r="U2525" s="51" t="s">
        <v>2834</v>
      </c>
      <c r="V2525" s="51" t="s">
        <v>16699</v>
      </c>
      <c r="W2525" s="51" t="s">
        <v>16700</v>
      </c>
      <c r="X2525" s="51" t="s">
        <v>16688</v>
      </c>
      <c r="Y2525" s="12" t="s">
        <v>16701</v>
      </c>
      <c r="Z2525" s="12" t="s">
        <v>16689</v>
      </c>
      <c r="AA2525" s="8" t="s">
        <v>60</v>
      </c>
      <c r="AB2525" s="12" t="s">
        <v>16690</v>
      </c>
      <c r="AC2525" s="12" t="s">
        <v>16702</v>
      </c>
      <c r="AD2525" s="12" t="s">
        <v>16692</v>
      </c>
      <c r="AE2525" s="8"/>
      <c r="AF2525" s="8" t="s">
        <v>16693</v>
      </c>
      <c r="AG2525" s="8" t="s">
        <v>7942</v>
      </c>
      <c r="AH2525" s="8" t="s">
        <v>4581</v>
      </c>
      <c r="AI2525" s="8" t="s">
        <v>66</v>
      </c>
      <c r="AJ2525" s="8"/>
      <c r="AK2525" s="8" t="s">
        <v>10154</v>
      </c>
      <c r="AL2525" s="8" t="s">
        <v>16694</v>
      </c>
      <c r="AM2525" s="8" t="s">
        <v>10155</v>
      </c>
      <c r="AN2525" s="8" t="s">
        <v>16695</v>
      </c>
      <c r="AO2525" s="8" t="s">
        <v>16696</v>
      </c>
      <c r="AP2525" s="29" t="s">
        <v>16693</v>
      </c>
      <c r="AQ2525" s="11">
        <v>5514.0</v>
      </c>
    </row>
    <row r="2526">
      <c r="A2526" s="8" t="str">
        <f t="shared" si="1"/>
        <v>Kendrick Lewis</v>
      </c>
      <c r="B2526" s="51" t="s">
        <v>16680</v>
      </c>
      <c r="C2526" s="8" t="s">
        <v>16377</v>
      </c>
      <c r="D2526" s="2" t="s">
        <v>7932</v>
      </c>
      <c r="E2526" s="51" t="s">
        <v>16681</v>
      </c>
      <c r="F2526" s="51" t="s">
        <v>46</v>
      </c>
      <c r="G2526" s="51" t="s">
        <v>12642</v>
      </c>
      <c r="H2526" s="51" t="s">
        <v>16682</v>
      </c>
      <c r="I2526" s="51" t="s">
        <v>49</v>
      </c>
      <c r="J2526" s="66">
        <v>3.55</v>
      </c>
      <c r="K2526" s="51" t="s">
        <v>16683</v>
      </c>
      <c r="L2526" s="51" t="s">
        <v>86</v>
      </c>
      <c r="M2526" s="51" t="s">
        <v>86</v>
      </c>
      <c r="N2526" s="51" t="s">
        <v>16703</v>
      </c>
      <c r="O2526" s="51" t="s">
        <v>52</v>
      </c>
      <c r="P2526" s="51"/>
      <c r="Q2526" s="51"/>
      <c r="R2526" s="51" t="s">
        <v>16704</v>
      </c>
      <c r="S2526" s="51" t="s">
        <v>5728</v>
      </c>
      <c r="T2526" s="11" t="str">
        <f t="shared" si="2"/>
        <v>Kendrick Lewis</v>
      </c>
      <c r="U2526" s="51" t="s">
        <v>80</v>
      </c>
      <c r="V2526" s="51" t="s">
        <v>86</v>
      </c>
      <c r="W2526" s="51" t="s">
        <v>86</v>
      </c>
      <c r="X2526" s="51" t="s">
        <v>16688</v>
      </c>
      <c r="Y2526" s="51" t="s">
        <v>60</v>
      </c>
      <c r="Z2526" s="56" t="s">
        <v>16689</v>
      </c>
      <c r="AA2526" s="51" t="s">
        <v>60</v>
      </c>
      <c r="AB2526" s="56" t="s">
        <v>16690</v>
      </c>
      <c r="AC2526" s="51" t="s">
        <v>60</v>
      </c>
      <c r="AD2526" s="56" t="s">
        <v>16692</v>
      </c>
      <c r="AE2526" s="51"/>
      <c r="AF2526" s="51" t="s">
        <v>16693</v>
      </c>
      <c r="AG2526" s="51" t="s">
        <v>7942</v>
      </c>
      <c r="AH2526" s="51" t="s">
        <v>4581</v>
      </c>
      <c r="AI2526" s="51" t="s">
        <v>66</v>
      </c>
      <c r="AJ2526" s="51" t="s">
        <v>86</v>
      </c>
      <c r="AK2526" s="51" t="s">
        <v>10154</v>
      </c>
      <c r="AL2526" s="51" t="s">
        <v>16694</v>
      </c>
      <c r="AM2526" s="51" t="s">
        <v>10155</v>
      </c>
      <c r="AN2526" s="51" t="s">
        <v>16695</v>
      </c>
      <c r="AO2526" s="51" t="s">
        <v>16696</v>
      </c>
      <c r="AP2526" s="67" t="s">
        <v>16693</v>
      </c>
      <c r="AQ2526" s="68">
        <v>5514.0</v>
      </c>
    </row>
    <row r="2527">
      <c r="A2527" s="8" t="str">
        <f t="shared" si="1"/>
        <v>Jackie Kirby</v>
      </c>
      <c r="B2527" s="51" t="s">
        <v>16705</v>
      </c>
      <c r="C2527" s="8" t="s">
        <v>16433</v>
      </c>
      <c r="D2527" s="9" t="s">
        <v>7932</v>
      </c>
      <c r="E2527" s="13" t="s">
        <v>16706</v>
      </c>
      <c r="F2527" s="8" t="s">
        <v>46</v>
      </c>
      <c r="G2527" s="51" t="s">
        <v>12642</v>
      </c>
      <c r="H2527" s="13" t="s">
        <v>16707</v>
      </c>
      <c r="I2527" s="8" t="s">
        <v>49</v>
      </c>
      <c r="J2527" s="10">
        <v>3.43</v>
      </c>
      <c r="K2527" s="13" t="s">
        <v>16708</v>
      </c>
      <c r="L2527" s="8"/>
      <c r="M2527" s="8"/>
      <c r="N2527" s="51" t="s">
        <v>16709</v>
      </c>
      <c r="O2527" s="51" t="s">
        <v>52</v>
      </c>
      <c r="P2527" s="51"/>
      <c r="Q2527" s="51"/>
      <c r="R2527" s="51" t="s">
        <v>8319</v>
      </c>
      <c r="S2527" s="51" t="s">
        <v>16710</v>
      </c>
      <c r="T2527" s="11" t="str">
        <f t="shared" si="2"/>
        <v>Jackie Kirby</v>
      </c>
      <c r="U2527" s="57" t="s">
        <v>55</v>
      </c>
      <c r="V2527" s="51" t="s">
        <v>16711</v>
      </c>
      <c r="W2527" s="51"/>
      <c r="X2527" s="51" t="s">
        <v>16712</v>
      </c>
      <c r="Y2527" s="12" t="s">
        <v>16713</v>
      </c>
      <c r="Z2527" s="12" t="s">
        <v>16714</v>
      </c>
      <c r="AA2527" s="8" t="s">
        <v>60</v>
      </c>
      <c r="AB2527" s="12" t="s">
        <v>16715</v>
      </c>
      <c r="AC2527" s="12" t="s">
        <v>16716</v>
      </c>
      <c r="AD2527" s="12" t="s">
        <v>16717</v>
      </c>
      <c r="AE2527" s="8" t="s">
        <v>16718</v>
      </c>
      <c r="AF2527" s="13" t="s">
        <v>16719</v>
      </c>
      <c r="AG2527" s="13" t="s">
        <v>7942</v>
      </c>
      <c r="AH2527" s="8" t="s">
        <v>4581</v>
      </c>
      <c r="AI2527" s="8" t="s">
        <v>233</v>
      </c>
      <c r="AJ2527" s="8"/>
      <c r="AK2527" s="8"/>
      <c r="AL2527" s="8"/>
      <c r="AM2527" s="8"/>
      <c r="AN2527" s="8" t="s">
        <v>16720</v>
      </c>
      <c r="AO2527" s="8" t="s">
        <v>16721</v>
      </c>
      <c r="AP2527" s="29" t="s">
        <v>16719</v>
      </c>
      <c r="AQ2527" s="11">
        <v>2084.0</v>
      </c>
    </row>
    <row r="2528">
      <c r="A2528" s="8" t="str">
        <f t="shared" si="1"/>
        <v>Allison Anusauskas</v>
      </c>
      <c r="B2528" s="51" t="s">
        <v>16705</v>
      </c>
      <c r="C2528" s="8" t="s">
        <v>16433</v>
      </c>
      <c r="D2528" s="2" t="s">
        <v>7932</v>
      </c>
      <c r="E2528" s="8" t="s">
        <v>16706</v>
      </c>
      <c r="F2528" s="8" t="s">
        <v>46</v>
      </c>
      <c r="G2528" s="51" t="s">
        <v>12642</v>
      </c>
      <c r="H2528" s="8" t="s">
        <v>16707</v>
      </c>
      <c r="I2528" s="8" t="s">
        <v>49</v>
      </c>
      <c r="J2528" s="10">
        <v>3.43</v>
      </c>
      <c r="K2528" s="8" t="s">
        <v>16708</v>
      </c>
      <c r="L2528" s="8"/>
      <c r="M2528" s="8"/>
      <c r="N2528" s="51" t="s">
        <v>16722</v>
      </c>
      <c r="O2528" s="51" t="s">
        <v>52</v>
      </c>
      <c r="P2528" s="51"/>
      <c r="Q2528" s="51"/>
      <c r="R2528" s="8" t="s">
        <v>6097</v>
      </c>
      <c r="S2528" s="8" t="s">
        <v>16723</v>
      </c>
      <c r="T2528" s="11" t="str">
        <f t="shared" si="2"/>
        <v>Allison Anusauskas</v>
      </c>
      <c r="U2528" s="8" t="s">
        <v>76</v>
      </c>
      <c r="V2528" s="51" t="s">
        <v>16724</v>
      </c>
      <c r="W2528" s="51"/>
      <c r="X2528" s="51" t="s">
        <v>16712</v>
      </c>
      <c r="Y2528" s="51" t="s">
        <v>60</v>
      </c>
      <c r="Z2528" s="56" t="s">
        <v>16714</v>
      </c>
      <c r="AA2528" s="51" t="s">
        <v>60</v>
      </c>
      <c r="AB2528" s="56" t="s">
        <v>16715</v>
      </c>
      <c r="AC2528" s="51" t="s">
        <v>60</v>
      </c>
      <c r="AD2528" s="56" t="s">
        <v>16717</v>
      </c>
      <c r="AE2528" s="51" t="s">
        <v>16718</v>
      </c>
      <c r="AF2528" s="8" t="s">
        <v>16719</v>
      </c>
      <c r="AG2528" s="8" t="s">
        <v>7942</v>
      </c>
      <c r="AH2528" s="8" t="s">
        <v>4581</v>
      </c>
      <c r="AI2528" s="8" t="s">
        <v>233</v>
      </c>
      <c r="AJ2528" s="8"/>
      <c r="AK2528" s="8"/>
      <c r="AL2528" s="8"/>
      <c r="AM2528" s="8"/>
      <c r="AN2528" s="8" t="s">
        <v>16720</v>
      </c>
      <c r="AO2528" s="8" t="s">
        <v>16721</v>
      </c>
      <c r="AP2528" s="29" t="s">
        <v>16719</v>
      </c>
      <c r="AQ2528" s="11">
        <v>2084.0</v>
      </c>
    </row>
    <row r="2529">
      <c r="A2529" s="8" t="str">
        <f t="shared" si="1"/>
        <v>Matt van Lierop</v>
      </c>
      <c r="B2529" s="51" t="s">
        <v>16705</v>
      </c>
      <c r="C2529" s="8" t="s">
        <v>16433</v>
      </c>
      <c r="D2529" s="9" t="s">
        <v>7932</v>
      </c>
      <c r="E2529" s="8" t="s">
        <v>16706</v>
      </c>
      <c r="F2529" s="8" t="s">
        <v>46</v>
      </c>
      <c r="G2529" s="51" t="s">
        <v>12642</v>
      </c>
      <c r="H2529" s="8" t="s">
        <v>16707</v>
      </c>
      <c r="I2529" s="8" t="s">
        <v>49</v>
      </c>
      <c r="J2529" s="10">
        <v>3.43</v>
      </c>
      <c r="K2529" s="13" t="s">
        <v>16708</v>
      </c>
      <c r="L2529" s="8"/>
      <c r="M2529" s="8"/>
      <c r="N2529" s="51" t="s">
        <v>16725</v>
      </c>
      <c r="O2529" s="51" t="s">
        <v>52</v>
      </c>
      <c r="P2529" s="51"/>
      <c r="Q2529" s="51"/>
      <c r="R2529" s="51" t="s">
        <v>771</v>
      </c>
      <c r="S2529" s="51" t="s">
        <v>16726</v>
      </c>
      <c r="T2529" s="11" t="str">
        <f t="shared" si="2"/>
        <v>Matt van Lierop</v>
      </c>
      <c r="U2529" s="51" t="s">
        <v>311</v>
      </c>
      <c r="V2529" s="51" t="s">
        <v>16727</v>
      </c>
      <c r="W2529" s="51" t="s">
        <v>16728</v>
      </c>
      <c r="X2529" s="51" t="s">
        <v>16712</v>
      </c>
      <c r="Y2529" s="8" t="s">
        <v>60</v>
      </c>
      <c r="Z2529" s="12" t="s">
        <v>16714</v>
      </c>
      <c r="AA2529" s="8" t="s">
        <v>60</v>
      </c>
      <c r="AB2529" s="12" t="s">
        <v>16715</v>
      </c>
      <c r="AC2529" s="8" t="s">
        <v>60</v>
      </c>
      <c r="AD2529" s="12" t="s">
        <v>16717</v>
      </c>
      <c r="AE2529" s="8" t="s">
        <v>16718</v>
      </c>
      <c r="AF2529" s="8" t="s">
        <v>16719</v>
      </c>
      <c r="AG2529" s="8" t="s">
        <v>7942</v>
      </c>
      <c r="AH2529" s="8" t="s">
        <v>4581</v>
      </c>
      <c r="AI2529" s="8" t="s">
        <v>233</v>
      </c>
      <c r="AJ2529" s="8"/>
      <c r="AK2529" s="8"/>
      <c r="AL2529" s="8"/>
      <c r="AM2529" s="8"/>
      <c r="AN2529" s="8" t="s">
        <v>16720</v>
      </c>
      <c r="AO2529" s="8" t="s">
        <v>16721</v>
      </c>
      <c r="AP2529" s="29" t="s">
        <v>16719</v>
      </c>
      <c r="AQ2529" s="11">
        <v>2084.0</v>
      </c>
    </row>
    <row r="2530">
      <c r="A2530" s="8" t="str">
        <f t="shared" si="1"/>
        <v>Danielle Crawford</v>
      </c>
      <c r="B2530" s="51" t="s">
        <v>16705</v>
      </c>
      <c r="C2530" s="8" t="s">
        <v>16433</v>
      </c>
      <c r="D2530" s="2" t="s">
        <v>7932</v>
      </c>
      <c r="E2530" s="8" t="s">
        <v>16706</v>
      </c>
      <c r="F2530" s="8" t="s">
        <v>46</v>
      </c>
      <c r="G2530" s="51" t="s">
        <v>12642</v>
      </c>
      <c r="H2530" s="8" t="s">
        <v>16707</v>
      </c>
      <c r="I2530" s="8" t="s">
        <v>49</v>
      </c>
      <c r="J2530" s="10">
        <v>3.43</v>
      </c>
      <c r="K2530" s="8" t="s">
        <v>16708</v>
      </c>
      <c r="L2530" s="8"/>
      <c r="M2530" s="8"/>
      <c r="N2530" s="51" t="s">
        <v>16729</v>
      </c>
      <c r="O2530" s="51" t="s">
        <v>52</v>
      </c>
      <c r="P2530" s="51"/>
      <c r="Q2530" s="51"/>
      <c r="R2530" s="51" t="s">
        <v>5443</v>
      </c>
      <c r="S2530" s="51" t="s">
        <v>7105</v>
      </c>
      <c r="T2530" s="11" t="str">
        <f t="shared" si="2"/>
        <v>Danielle Crawford</v>
      </c>
      <c r="U2530" s="51" t="s">
        <v>160</v>
      </c>
      <c r="V2530" s="51" t="s">
        <v>16730</v>
      </c>
      <c r="W2530" s="51"/>
      <c r="X2530" s="51" t="s">
        <v>16712</v>
      </c>
      <c r="Y2530" s="51" t="s">
        <v>60</v>
      </c>
      <c r="Z2530" s="56" t="s">
        <v>16714</v>
      </c>
      <c r="AA2530" s="51" t="s">
        <v>60</v>
      </c>
      <c r="AB2530" s="56" t="s">
        <v>16715</v>
      </c>
      <c r="AC2530" s="51" t="s">
        <v>60</v>
      </c>
      <c r="AD2530" s="56" t="s">
        <v>16717</v>
      </c>
      <c r="AE2530" s="51" t="s">
        <v>16718</v>
      </c>
      <c r="AF2530" s="8" t="s">
        <v>16719</v>
      </c>
      <c r="AG2530" s="8" t="s">
        <v>7942</v>
      </c>
      <c r="AH2530" s="8" t="s">
        <v>4581</v>
      </c>
      <c r="AI2530" s="8" t="s">
        <v>233</v>
      </c>
      <c r="AJ2530" s="8"/>
      <c r="AK2530" s="8"/>
      <c r="AL2530" s="8"/>
      <c r="AM2530" s="8"/>
      <c r="AN2530" s="8" t="s">
        <v>16720</v>
      </c>
      <c r="AO2530" s="8" t="s">
        <v>16721</v>
      </c>
      <c r="AP2530" s="29" t="s">
        <v>16719</v>
      </c>
      <c r="AQ2530" s="11">
        <v>2084.0</v>
      </c>
    </row>
    <row r="2531">
      <c r="A2531" s="8" t="str">
        <f t="shared" si="1"/>
        <v>John Tillman</v>
      </c>
      <c r="B2531" s="51" t="s">
        <v>16705</v>
      </c>
      <c r="C2531" s="8" t="s">
        <v>16433</v>
      </c>
      <c r="D2531" s="2" t="s">
        <v>7932</v>
      </c>
      <c r="E2531" s="8" t="s">
        <v>16706</v>
      </c>
      <c r="F2531" s="8" t="s">
        <v>46</v>
      </c>
      <c r="G2531" s="51" t="s">
        <v>12642</v>
      </c>
      <c r="H2531" s="8" t="s">
        <v>16707</v>
      </c>
      <c r="I2531" s="8" t="s">
        <v>49</v>
      </c>
      <c r="J2531" s="10">
        <v>3.43</v>
      </c>
      <c r="K2531" s="8" t="s">
        <v>16708</v>
      </c>
      <c r="L2531" s="8"/>
      <c r="M2531" s="8"/>
      <c r="N2531" s="51" t="s">
        <v>16731</v>
      </c>
      <c r="O2531" s="51" t="s">
        <v>52</v>
      </c>
      <c r="P2531" s="51"/>
      <c r="Q2531" s="51"/>
      <c r="R2531" s="51" t="s">
        <v>1997</v>
      </c>
      <c r="S2531" s="51" t="s">
        <v>16732</v>
      </c>
      <c r="T2531" s="11" t="str">
        <f t="shared" si="2"/>
        <v>John Tillman</v>
      </c>
      <c r="U2531" s="51" t="s">
        <v>167</v>
      </c>
      <c r="V2531" s="51" t="s">
        <v>16733</v>
      </c>
      <c r="W2531" s="51"/>
      <c r="X2531" s="51" t="s">
        <v>16712</v>
      </c>
      <c r="Y2531" s="51" t="s">
        <v>60</v>
      </c>
      <c r="Z2531" s="56" t="s">
        <v>16714</v>
      </c>
      <c r="AA2531" s="51" t="s">
        <v>60</v>
      </c>
      <c r="AB2531" s="56" t="s">
        <v>16715</v>
      </c>
      <c r="AC2531" s="51" t="s">
        <v>60</v>
      </c>
      <c r="AD2531" s="56" t="s">
        <v>16717</v>
      </c>
      <c r="AE2531" s="51" t="s">
        <v>16718</v>
      </c>
      <c r="AF2531" s="8" t="s">
        <v>16719</v>
      </c>
      <c r="AG2531" s="8" t="s">
        <v>7942</v>
      </c>
      <c r="AH2531" s="8" t="s">
        <v>4581</v>
      </c>
      <c r="AI2531" s="8" t="s">
        <v>233</v>
      </c>
      <c r="AJ2531" s="8"/>
      <c r="AK2531" s="8"/>
      <c r="AL2531" s="8"/>
      <c r="AM2531" s="8"/>
      <c r="AN2531" s="8" t="s">
        <v>16720</v>
      </c>
      <c r="AO2531" s="8" t="s">
        <v>16721</v>
      </c>
      <c r="AP2531" s="29" t="s">
        <v>16719</v>
      </c>
      <c r="AQ2531" s="11">
        <v>2084.0</v>
      </c>
    </row>
    <row r="2532">
      <c r="A2532" s="8" t="str">
        <f t="shared" si="1"/>
        <v>Vanisha Wilshire</v>
      </c>
      <c r="B2532" s="51" t="s">
        <v>16705</v>
      </c>
      <c r="C2532" s="8" t="s">
        <v>16433</v>
      </c>
      <c r="D2532" s="9" t="s">
        <v>7932</v>
      </c>
      <c r="E2532" s="8" t="s">
        <v>16706</v>
      </c>
      <c r="F2532" s="8" t="s">
        <v>46</v>
      </c>
      <c r="G2532" s="51" t="s">
        <v>12642</v>
      </c>
      <c r="H2532" s="8" t="s">
        <v>16707</v>
      </c>
      <c r="I2532" s="8" t="s">
        <v>49</v>
      </c>
      <c r="J2532" s="10">
        <v>3.43</v>
      </c>
      <c r="K2532" s="13" t="s">
        <v>16708</v>
      </c>
      <c r="L2532" s="8"/>
      <c r="M2532" s="8"/>
      <c r="N2532" s="51" t="s">
        <v>16734</v>
      </c>
      <c r="O2532" s="51" t="s">
        <v>52</v>
      </c>
      <c r="P2532" s="51"/>
      <c r="Q2532" s="51"/>
      <c r="R2532" s="51" t="s">
        <v>16735</v>
      </c>
      <c r="S2532" s="51" t="s">
        <v>16736</v>
      </c>
      <c r="T2532" s="11" t="str">
        <f t="shared" si="2"/>
        <v>Vanisha Wilshire</v>
      </c>
      <c r="U2532" s="51" t="s">
        <v>386</v>
      </c>
      <c r="V2532" s="51" t="s">
        <v>16737</v>
      </c>
      <c r="W2532" s="51"/>
      <c r="X2532" s="51" t="s">
        <v>16712</v>
      </c>
      <c r="Y2532" s="8" t="s">
        <v>60</v>
      </c>
      <c r="Z2532" s="12" t="s">
        <v>16714</v>
      </c>
      <c r="AA2532" s="8" t="s">
        <v>60</v>
      </c>
      <c r="AB2532" s="12" t="s">
        <v>16715</v>
      </c>
      <c r="AC2532" s="8" t="s">
        <v>60</v>
      </c>
      <c r="AD2532" s="12" t="s">
        <v>16717</v>
      </c>
      <c r="AE2532" s="8" t="s">
        <v>16718</v>
      </c>
      <c r="AF2532" s="8" t="s">
        <v>16719</v>
      </c>
      <c r="AG2532" s="8" t="s">
        <v>7942</v>
      </c>
      <c r="AH2532" s="8" t="s">
        <v>4581</v>
      </c>
      <c r="AI2532" s="8" t="s">
        <v>233</v>
      </c>
      <c r="AJ2532" s="8"/>
      <c r="AK2532" s="8"/>
      <c r="AL2532" s="8"/>
      <c r="AM2532" s="8"/>
      <c r="AN2532" s="8" t="s">
        <v>16720</v>
      </c>
      <c r="AO2532" s="8" t="s">
        <v>16721</v>
      </c>
      <c r="AP2532" s="29" t="s">
        <v>16719</v>
      </c>
      <c r="AQ2532" s="11">
        <v>2084.0</v>
      </c>
    </row>
    <row r="2533">
      <c r="A2533" s="8" t="str">
        <f t="shared" si="1"/>
        <v>Pol Domenech</v>
      </c>
      <c r="B2533" s="51" t="s">
        <v>16705</v>
      </c>
      <c r="C2533" s="8" t="s">
        <v>16433</v>
      </c>
      <c r="D2533" s="9" t="s">
        <v>7932</v>
      </c>
      <c r="E2533" s="8" t="s">
        <v>16706</v>
      </c>
      <c r="F2533" s="8" t="s">
        <v>46</v>
      </c>
      <c r="G2533" s="51" t="s">
        <v>12642</v>
      </c>
      <c r="H2533" s="8" t="s">
        <v>16707</v>
      </c>
      <c r="I2533" s="8" t="s">
        <v>49</v>
      </c>
      <c r="J2533" s="10">
        <v>3.43</v>
      </c>
      <c r="K2533" s="13" t="s">
        <v>16708</v>
      </c>
      <c r="L2533" s="8"/>
      <c r="M2533" s="8"/>
      <c r="N2533" s="51" t="s">
        <v>16738</v>
      </c>
      <c r="O2533" s="51" t="s">
        <v>52</v>
      </c>
      <c r="P2533" s="51"/>
      <c r="Q2533" s="51"/>
      <c r="R2533" s="51" t="s">
        <v>16739</v>
      </c>
      <c r="S2533" s="51" t="s">
        <v>16740</v>
      </c>
      <c r="T2533" s="11" t="str">
        <f t="shared" si="2"/>
        <v>Pol Domenech</v>
      </c>
      <c r="U2533" s="51" t="s">
        <v>106</v>
      </c>
      <c r="V2533" s="51" t="s">
        <v>16741</v>
      </c>
      <c r="W2533" s="51"/>
      <c r="X2533" s="51" t="s">
        <v>16712</v>
      </c>
      <c r="Y2533" s="12" t="s">
        <v>16742</v>
      </c>
      <c r="Z2533" s="12" t="s">
        <v>16714</v>
      </c>
      <c r="AA2533" s="8" t="s">
        <v>60</v>
      </c>
      <c r="AB2533" s="12" t="s">
        <v>16715</v>
      </c>
      <c r="AC2533" s="8" t="s">
        <v>60</v>
      </c>
      <c r="AD2533" s="12" t="s">
        <v>16717</v>
      </c>
      <c r="AE2533" s="8" t="s">
        <v>16718</v>
      </c>
      <c r="AF2533" s="8" t="s">
        <v>16719</v>
      </c>
      <c r="AG2533" s="8" t="s">
        <v>7942</v>
      </c>
      <c r="AH2533" s="8" t="s">
        <v>4581</v>
      </c>
      <c r="AI2533" s="8" t="s">
        <v>233</v>
      </c>
      <c r="AJ2533" s="8"/>
      <c r="AK2533" s="8"/>
      <c r="AL2533" s="8"/>
      <c r="AM2533" s="8"/>
      <c r="AN2533" s="8" t="s">
        <v>16720</v>
      </c>
      <c r="AO2533" s="8" t="s">
        <v>16721</v>
      </c>
      <c r="AP2533" s="29" t="s">
        <v>16719</v>
      </c>
      <c r="AQ2533" s="11">
        <v>2084.0</v>
      </c>
    </row>
    <row r="2534">
      <c r="A2534" s="8" t="str">
        <f t="shared" si="1"/>
        <v>Kate Agger</v>
      </c>
      <c r="B2534" s="51" t="s">
        <v>16705</v>
      </c>
      <c r="C2534" s="8" t="s">
        <v>16433</v>
      </c>
      <c r="D2534" s="9" t="s">
        <v>7932</v>
      </c>
      <c r="E2534" s="8" t="s">
        <v>16706</v>
      </c>
      <c r="F2534" s="8" t="s">
        <v>46</v>
      </c>
      <c r="G2534" s="51" t="s">
        <v>12642</v>
      </c>
      <c r="H2534" s="8" t="s">
        <v>16707</v>
      </c>
      <c r="I2534" s="8" t="s">
        <v>49</v>
      </c>
      <c r="J2534" s="10">
        <v>3.43</v>
      </c>
      <c r="K2534" s="8" t="s">
        <v>16708</v>
      </c>
      <c r="L2534" s="8"/>
      <c r="M2534" s="8"/>
      <c r="N2534" s="51" t="s">
        <v>16743</v>
      </c>
      <c r="O2534" s="57" t="s">
        <v>52</v>
      </c>
      <c r="P2534" s="51"/>
      <c r="Q2534" s="51"/>
      <c r="R2534" s="57" t="s">
        <v>2068</v>
      </c>
      <c r="S2534" s="57" t="s">
        <v>16744</v>
      </c>
      <c r="T2534" s="11" t="str">
        <f t="shared" si="2"/>
        <v>Kate Agger</v>
      </c>
      <c r="U2534" s="13" t="s">
        <v>80</v>
      </c>
      <c r="V2534" s="51" t="s">
        <v>16745</v>
      </c>
      <c r="W2534" s="51"/>
      <c r="X2534" s="51" t="s">
        <v>16712</v>
      </c>
      <c r="Y2534" s="56" t="s">
        <v>16746</v>
      </c>
      <c r="Z2534" s="56" t="s">
        <v>16714</v>
      </c>
      <c r="AA2534" s="56" t="s">
        <v>16747</v>
      </c>
      <c r="AB2534" s="56" t="s">
        <v>16715</v>
      </c>
      <c r="AC2534" s="51" t="s">
        <v>60</v>
      </c>
      <c r="AD2534" s="56" t="s">
        <v>16717</v>
      </c>
      <c r="AE2534" s="51" t="s">
        <v>16718</v>
      </c>
      <c r="AF2534" s="8" t="s">
        <v>16719</v>
      </c>
      <c r="AG2534" s="8" t="s">
        <v>7942</v>
      </c>
      <c r="AH2534" s="8" t="s">
        <v>4581</v>
      </c>
      <c r="AI2534" s="8" t="s">
        <v>233</v>
      </c>
      <c r="AJ2534" s="8"/>
      <c r="AK2534" s="8"/>
      <c r="AL2534" s="8"/>
      <c r="AM2534" s="8"/>
      <c r="AN2534" s="8" t="s">
        <v>16720</v>
      </c>
      <c r="AO2534" s="8" t="s">
        <v>16748</v>
      </c>
      <c r="AP2534" s="29" t="s">
        <v>16719</v>
      </c>
      <c r="AQ2534" s="11">
        <v>2084.0</v>
      </c>
    </row>
    <row r="2535">
      <c r="A2535" s="8" t="str">
        <f t="shared" si="1"/>
        <v>Kelly Hady</v>
      </c>
      <c r="B2535" s="51" t="s">
        <v>16749</v>
      </c>
      <c r="C2535" s="8" t="s">
        <v>15135</v>
      </c>
      <c r="D2535" s="9" t="s">
        <v>8620</v>
      </c>
      <c r="E2535" s="13" t="s">
        <v>16750</v>
      </c>
      <c r="F2535" s="8" t="s">
        <v>3309</v>
      </c>
      <c r="G2535" s="51" t="s">
        <v>12642</v>
      </c>
      <c r="H2535" s="13" t="s">
        <v>16751</v>
      </c>
      <c r="I2535" s="8" t="s">
        <v>49</v>
      </c>
      <c r="J2535" s="10">
        <v>3.21</v>
      </c>
      <c r="K2535" s="8" t="s">
        <v>16752</v>
      </c>
      <c r="L2535" s="8"/>
      <c r="M2535" s="8"/>
      <c r="N2535" s="51" t="s">
        <v>16753</v>
      </c>
      <c r="O2535" s="57" t="s">
        <v>52</v>
      </c>
      <c r="P2535" s="51"/>
      <c r="Q2535" s="51"/>
      <c r="R2535" s="57" t="s">
        <v>2001</v>
      </c>
      <c r="S2535" s="57" t="s">
        <v>16754</v>
      </c>
      <c r="T2535" s="11" t="str">
        <f t="shared" si="2"/>
        <v>Kelly Hady</v>
      </c>
      <c r="U2535" s="51" t="s">
        <v>14197</v>
      </c>
      <c r="V2535" s="51" t="s">
        <v>16755</v>
      </c>
      <c r="W2535" s="51"/>
      <c r="X2535" s="51" t="s">
        <v>16756</v>
      </c>
      <c r="Y2535" s="51" t="s">
        <v>60</v>
      </c>
      <c r="Z2535" s="56" t="s">
        <v>16757</v>
      </c>
      <c r="AA2535" s="51" t="s">
        <v>60</v>
      </c>
      <c r="AB2535" s="56" t="s">
        <v>16758</v>
      </c>
      <c r="AC2535" s="51" t="s">
        <v>60</v>
      </c>
      <c r="AD2535" s="56" t="s">
        <v>16759</v>
      </c>
      <c r="AE2535" s="51" t="s">
        <v>16760</v>
      </c>
      <c r="AF2535" s="13" t="s">
        <v>16761</v>
      </c>
      <c r="AG2535" s="13" t="s">
        <v>8635</v>
      </c>
      <c r="AH2535" s="8" t="s">
        <v>232</v>
      </c>
      <c r="AI2535" s="8" t="s">
        <v>66</v>
      </c>
      <c r="AJ2535" s="8"/>
      <c r="AK2535" s="8" t="s">
        <v>1070</v>
      </c>
      <c r="AL2535" s="8" t="s">
        <v>6294</v>
      </c>
      <c r="AM2535" s="8" t="s">
        <v>197</v>
      </c>
      <c r="AN2535" s="8" t="s">
        <v>16762</v>
      </c>
      <c r="AO2535" s="8" t="s">
        <v>16763</v>
      </c>
      <c r="AP2535" s="29" t="s">
        <v>16761</v>
      </c>
      <c r="AQ2535" s="11">
        <v>3136.0</v>
      </c>
    </row>
    <row r="2536">
      <c r="A2536" s="8" t="str">
        <f t="shared" si="1"/>
        <v>Jordan Aus</v>
      </c>
      <c r="B2536" s="51" t="s">
        <v>16749</v>
      </c>
      <c r="C2536" s="8" t="s">
        <v>15135</v>
      </c>
      <c r="D2536" s="9" t="s">
        <v>8620</v>
      </c>
      <c r="E2536" s="13" t="s">
        <v>16750</v>
      </c>
      <c r="F2536" s="8" t="s">
        <v>3309</v>
      </c>
      <c r="G2536" s="51" t="s">
        <v>12642</v>
      </c>
      <c r="H2536" s="13" t="s">
        <v>16751</v>
      </c>
      <c r="I2536" s="8" t="s">
        <v>49</v>
      </c>
      <c r="J2536" s="10">
        <v>3.21</v>
      </c>
      <c r="K2536" s="8" t="s">
        <v>16752</v>
      </c>
      <c r="L2536" s="8"/>
      <c r="M2536" s="8"/>
      <c r="N2536" s="51" t="s">
        <v>16764</v>
      </c>
      <c r="O2536" s="57" t="s">
        <v>52</v>
      </c>
      <c r="P2536" s="51"/>
      <c r="Q2536" s="51"/>
      <c r="R2536" s="57" t="s">
        <v>1841</v>
      </c>
      <c r="S2536" s="57" t="s">
        <v>16765</v>
      </c>
      <c r="T2536" s="11" t="str">
        <f t="shared" si="2"/>
        <v>Jordan Aus</v>
      </c>
      <c r="U2536" s="51" t="s">
        <v>15154</v>
      </c>
      <c r="V2536" s="51" t="s">
        <v>16766</v>
      </c>
      <c r="W2536" s="57" t="s">
        <v>16767</v>
      </c>
      <c r="X2536" s="51" t="s">
        <v>16756</v>
      </c>
      <c r="Y2536" s="51" t="s">
        <v>60</v>
      </c>
      <c r="Z2536" s="56" t="s">
        <v>16757</v>
      </c>
      <c r="AA2536" s="51" t="s">
        <v>60</v>
      </c>
      <c r="AB2536" s="56" t="s">
        <v>16758</v>
      </c>
      <c r="AC2536" s="51" t="s">
        <v>60</v>
      </c>
      <c r="AD2536" s="56" t="s">
        <v>16759</v>
      </c>
      <c r="AE2536" s="51" t="s">
        <v>16760</v>
      </c>
      <c r="AF2536" s="13" t="s">
        <v>16761</v>
      </c>
      <c r="AG2536" s="13" t="s">
        <v>8635</v>
      </c>
      <c r="AH2536" s="8" t="s">
        <v>232</v>
      </c>
      <c r="AI2536" s="8" t="s">
        <v>66</v>
      </c>
      <c r="AJ2536" s="8"/>
      <c r="AK2536" s="8" t="s">
        <v>1070</v>
      </c>
      <c r="AL2536" s="8" t="s">
        <v>6294</v>
      </c>
      <c r="AM2536" s="8" t="s">
        <v>197</v>
      </c>
      <c r="AN2536" s="8" t="s">
        <v>16762</v>
      </c>
      <c r="AO2536" s="8" t="s">
        <v>16763</v>
      </c>
      <c r="AP2536" s="29" t="s">
        <v>16761</v>
      </c>
      <c r="AQ2536" s="11">
        <v>3136.0</v>
      </c>
    </row>
    <row r="2537">
      <c r="A2537" s="8" t="str">
        <f t="shared" si="1"/>
        <v>Jerrad Mason</v>
      </c>
      <c r="B2537" s="51" t="s">
        <v>16749</v>
      </c>
      <c r="C2537" s="8" t="s">
        <v>15135</v>
      </c>
      <c r="D2537" s="9" t="s">
        <v>8620</v>
      </c>
      <c r="E2537" s="13" t="s">
        <v>16750</v>
      </c>
      <c r="F2537" s="8" t="s">
        <v>3309</v>
      </c>
      <c r="G2537" s="51" t="s">
        <v>12642</v>
      </c>
      <c r="H2537" s="13" t="s">
        <v>16751</v>
      </c>
      <c r="I2537" s="8" t="s">
        <v>49</v>
      </c>
      <c r="J2537" s="10">
        <v>3.21</v>
      </c>
      <c r="K2537" s="13" t="s">
        <v>16752</v>
      </c>
      <c r="L2537" s="8"/>
      <c r="M2537" s="8"/>
      <c r="N2537" s="51" t="s">
        <v>16768</v>
      </c>
      <c r="O2537" s="57" t="s">
        <v>52</v>
      </c>
      <c r="P2537" s="51"/>
      <c r="Q2537" s="51"/>
      <c r="R2537" s="57" t="s">
        <v>16769</v>
      </c>
      <c r="S2537" s="57" t="s">
        <v>9101</v>
      </c>
      <c r="T2537" s="11" t="str">
        <f t="shared" si="2"/>
        <v>Jerrad Mason</v>
      </c>
      <c r="U2537" s="51" t="s">
        <v>16770</v>
      </c>
      <c r="V2537" s="51" t="s">
        <v>16771</v>
      </c>
      <c r="W2537" s="51"/>
      <c r="X2537" s="51" t="s">
        <v>16756</v>
      </c>
      <c r="Y2537" s="51" t="s">
        <v>60</v>
      </c>
      <c r="Z2537" s="56" t="s">
        <v>16757</v>
      </c>
      <c r="AA2537" s="56" t="s">
        <v>16772</v>
      </c>
      <c r="AB2537" s="56" t="s">
        <v>16758</v>
      </c>
      <c r="AC2537" s="51" t="s">
        <v>60</v>
      </c>
      <c r="AD2537" s="56" t="s">
        <v>16759</v>
      </c>
      <c r="AE2537" s="51" t="s">
        <v>16760</v>
      </c>
      <c r="AF2537" s="13" t="s">
        <v>16761</v>
      </c>
      <c r="AG2537" s="13" t="s">
        <v>8635</v>
      </c>
      <c r="AH2537" s="8" t="s">
        <v>232</v>
      </c>
      <c r="AI2537" s="8" t="s">
        <v>66</v>
      </c>
      <c r="AJ2537" s="8"/>
      <c r="AK2537" s="13" t="s">
        <v>1070</v>
      </c>
      <c r="AL2537" s="13" t="s">
        <v>6294</v>
      </c>
      <c r="AM2537" s="13" t="s">
        <v>197</v>
      </c>
      <c r="AN2537" s="8" t="s">
        <v>16762</v>
      </c>
      <c r="AO2537" s="8" t="s">
        <v>16773</v>
      </c>
      <c r="AP2537" s="29" t="s">
        <v>16761</v>
      </c>
      <c r="AQ2537" s="11">
        <v>3136.0</v>
      </c>
    </row>
    <row r="2538">
      <c r="A2538" s="8" t="str">
        <f t="shared" si="1"/>
        <v>Naimbai Njerakey</v>
      </c>
      <c r="B2538" s="51" t="s">
        <v>16749</v>
      </c>
      <c r="C2538" s="8" t="s">
        <v>15135</v>
      </c>
      <c r="D2538" s="9" t="s">
        <v>8620</v>
      </c>
      <c r="E2538" s="13" t="s">
        <v>16750</v>
      </c>
      <c r="F2538" s="8" t="s">
        <v>3309</v>
      </c>
      <c r="G2538" s="51" t="s">
        <v>12642</v>
      </c>
      <c r="H2538" s="13" t="s">
        <v>16751</v>
      </c>
      <c r="I2538" s="8" t="s">
        <v>49</v>
      </c>
      <c r="J2538" s="10">
        <v>3.21</v>
      </c>
      <c r="K2538" s="13" t="s">
        <v>16752</v>
      </c>
      <c r="L2538" s="8"/>
      <c r="M2538" s="8"/>
      <c r="N2538" s="51" t="s">
        <v>16774</v>
      </c>
      <c r="O2538" s="8" t="s">
        <v>52</v>
      </c>
      <c r="P2538" s="51"/>
      <c r="Q2538" s="51"/>
      <c r="R2538" s="57" t="s">
        <v>16775</v>
      </c>
      <c r="S2538" s="57" t="s">
        <v>16776</v>
      </c>
      <c r="T2538" s="11" t="str">
        <f t="shared" si="2"/>
        <v>Naimbai Njerakey</v>
      </c>
      <c r="U2538" s="57" t="s">
        <v>2907</v>
      </c>
      <c r="V2538" s="51"/>
      <c r="W2538" s="51"/>
      <c r="X2538" s="51" t="s">
        <v>16756</v>
      </c>
      <c r="Y2538" s="51" t="s">
        <v>60</v>
      </c>
      <c r="Z2538" s="56" t="s">
        <v>16757</v>
      </c>
      <c r="AA2538" s="51" t="s">
        <v>60</v>
      </c>
      <c r="AB2538" s="56" t="s">
        <v>16758</v>
      </c>
      <c r="AC2538" s="51" t="s">
        <v>60</v>
      </c>
      <c r="AD2538" s="56" t="s">
        <v>16759</v>
      </c>
      <c r="AE2538" s="51" t="s">
        <v>16760</v>
      </c>
      <c r="AF2538" s="13" t="s">
        <v>16761</v>
      </c>
      <c r="AG2538" s="13" t="s">
        <v>8635</v>
      </c>
      <c r="AH2538" s="8" t="s">
        <v>232</v>
      </c>
      <c r="AI2538" s="8" t="s">
        <v>66</v>
      </c>
      <c r="AJ2538" s="8"/>
      <c r="AK2538" s="8" t="s">
        <v>1070</v>
      </c>
      <c r="AL2538" s="8" t="s">
        <v>6294</v>
      </c>
      <c r="AM2538" s="8" t="s">
        <v>197</v>
      </c>
      <c r="AN2538" s="8" t="s">
        <v>16762</v>
      </c>
      <c r="AO2538" s="8" t="s">
        <v>16763</v>
      </c>
      <c r="AP2538" s="29" t="s">
        <v>16761</v>
      </c>
      <c r="AQ2538" s="11">
        <v>3136.0</v>
      </c>
    </row>
    <row r="2539">
      <c r="A2539" s="8" t="str">
        <f t="shared" si="1"/>
        <v>Leif Nelson</v>
      </c>
      <c r="B2539" s="51" t="s">
        <v>16749</v>
      </c>
      <c r="C2539" s="8" t="s">
        <v>15135</v>
      </c>
      <c r="D2539" s="2" t="s">
        <v>8620</v>
      </c>
      <c r="E2539" s="8" t="s">
        <v>16750</v>
      </c>
      <c r="F2539" s="8" t="s">
        <v>3309</v>
      </c>
      <c r="G2539" s="51" t="s">
        <v>12642</v>
      </c>
      <c r="H2539" s="8" t="s">
        <v>16751</v>
      </c>
      <c r="I2539" s="8" t="s">
        <v>49</v>
      </c>
      <c r="J2539" s="10">
        <v>3.21</v>
      </c>
      <c r="K2539" s="8" t="s">
        <v>16752</v>
      </c>
      <c r="L2539" s="8"/>
      <c r="M2539" s="8"/>
      <c r="N2539" s="51" t="s">
        <v>16777</v>
      </c>
      <c r="O2539" s="51" t="s">
        <v>52</v>
      </c>
      <c r="P2539" s="51"/>
      <c r="Q2539" s="51"/>
      <c r="R2539" s="8" t="s">
        <v>16778</v>
      </c>
      <c r="S2539" s="8" t="s">
        <v>1624</v>
      </c>
      <c r="T2539" s="11" t="str">
        <f t="shared" si="2"/>
        <v>Leif Nelson</v>
      </c>
      <c r="U2539" s="51" t="s">
        <v>160</v>
      </c>
      <c r="V2539" s="51" t="s">
        <v>16779</v>
      </c>
      <c r="W2539" s="51"/>
      <c r="X2539" s="51" t="s">
        <v>16756</v>
      </c>
      <c r="Y2539" s="51" t="s">
        <v>60</v>
      </c>
      <c r="Z2539" s="56" t="s">
        <v>16757</v>
      </c>
      <c r="AA2539" s="51" t="s">
        <v>60</v>
      </c>
      <c r="AB2539" s="56" t="s">
        <v>16758</v>
      </c>
      <c r="AC2539" s="51" t="s">
        <v>60</v>
      </c>
      <c r="AD2539" s="56" t="s">
        <v>16759</v>
      </c>
      <c r="AE2539" s="51" t="s">
        <v>16760</v>
      </c>
      <c r="AF2539" s="8" t="s">
        <v>16761</v>
      </c>
      <c r="AG2539" s="8" t="s">
        <v>8635</v>
      </c>
      <c r="AH2539" s="8" t="s">
        <v>232</v>
      </c>
      <c r="AI2539" s="8" t="s">
        <v>66</v>
      </c>
      <c r="AJ2539" s="8"/>
      <c r="AK2539" s="8" t="s">
        <v>1070</v>
      </c>
      <c r="AL2539" s="8" t="s">
        <v>6294</v>
      </c>
      <c r="AM2539" s="8" t="s">
        <v>197</v>
      </c>
      <c r="AN2539" s="8" t="s">
        <v>16762</v>
      </c>
      <c r="AO2539" s="8" t="s">
        <v>16773</v>
      </c>
      <c r="AP2539" s="29" t="s">
        <v>16761</v>
      </c>
      <c r="AQ2539" s="11">
        <v>3136.0</v>
      </c>
    </row>
    <row r="2540">
      <c r="A2540" s="8" t="str">
        <f t="shared" si="1"/>
        <v>Steve Schultz</v>
      </c>
      <c r="B2540" s="51" t="s">
        <v>16749</v>
      </c>
      <c r="C2540" s="8" t="s">
        <v>15135</v>
      </c>
      <c r="D2540" s="9" t="s">
        <v>8620</v>
      </c>
      <c r="E2540" s="13" t="s">
        <v>16750</v>
      </c>
      <c r="F2540" s="8" t="s">
        <v>3309</v>
      </c>
      <c r="G2540" s="51" t="s">
        <v>12642</v>
      </c>
      <c r="H2540" s="13" t="s">
        <v>16751</v>
      </c>
      <c r="I2540" s="8" t="s">
        <v>49</v>
      </c>
      <c r="J2540" s="10">
        <v>3.21</v>
      </c>
      <c r="K2540" s="8" t="s">
        <v>16752</v>
      </c>
      <c r="L2540" s="8"/>
      <c r="M2540" s="8"/>
      <c r="N2540" s="51" t="s">
        <v>16780</v>
      </c>
      <c r="O2540" s="57" t="s">
        <v>52</v>
      </c>
      <c r="P2540" s="51"/>
      <c r="Q2540" s="51"/>
      <c r="R2540" s="57" t="s">
        <v>2591</v>
      </c>
      <c r="S2540" s="57" t="s">
        <v>12594</v>
      </c>
      <c r="T2540" s="11" t="str">
        <f t="shared" si="2"/>
        <v>Steve Schultz</v>
      </c>
      <c r="U2540" s="51" t="s">
        <v>640</v>
      </c>
      <c r="V2540" s="51" t="s">
        <v>16781</v>
      </c>
      <c r="W2540" s="51"/>
      <c r="X2540" s="51" t="s">
        <v>16756</v>
      </c>
      <c r="Y2540" s="56" t="s">
        <v>16782</v>
      </c>
      <c r="Z2540" s="56" t="s">
        <v>16757</v>
      </c>
      <c r="AA2540" s="51" t="s">
        <v>60</v>
      </c>
      <c r="AB2540" s="56" t="s">
        <v>16758</v>
      </c>
      <c r="AC2540" s="51" t="s">
        <v>60</v>
      </c>
      <c r="AD2540" s="56" t="s">
        <v>16759</v>
      </c>
      <c r="AE2540" s="51" t="s">
        <v>16760</v>
      </c>
      <c r="AF2540" s="13" t="s">
        <v>16761</v>
      </c>
      <c r="AG2540" s="13" t="s">
        <v>8635</v>
      </c>
      <c r="AH2540" s="8" t="s">
        <v>232</v>
      </c>
      <c r="AI2540" s="8" t="s">
        <v>66</v>
      </c>
      <c r="AJ2540" s="8"/>
      <c r="AK2540" s="8" t="s">
        <v>1070</v>
      </c>
      <c r="AL2540" s="8" t="s">
        <v>6294</v>
      </c>
      <c r="AM2540" s="8" t="s">
        <v>197</v>
      </c>
      <c r="AN2540" s="8" t="s">
        <v>16762</v>
      </c>
      <c r="AO2540" s="8" t="s">
        <v>16763</v>
      </c>
      <c r="AP2540" s="29" t="s">
        <v>16761</v>
      </c>
      <c r="AQ2540" s="11">
        <v>3136.0</v>
      </c>
    </row>
    <row r="2541">
      <c r="A2541" s="8" t="str">
        <f t="shared" si="1"/>
        <v>Cale Korbelik</v>
      </c>
      <c r="B2541" s="51" t="s">
        <v>16783</v>
      </c>
      <c r="C2541" s="8" t="s">
        <v>15135</v>
      </c>
      <c r="D2541" s="9" t="s">
        <v>8620</v>
      </c>
      <c r="E2541" s="8" t="s">
        <v>16784</v>
      </c>
      <c r="F2541" s="8" t="s">
        <v>3309</v>
      </c>
      <c r="G2541" s="51" t="s">
        <v>12642</v>
      </c>
      <c r="H2541" s="8" t="s">
        <v>16785</v>
      </c>
      <c r="I2541" s="8" t="s">
        <v>1330</v>
      </c>
      <c r="J2541" s="10">
        <v>3.53</v>
      </c>
      <c r="K2541" s="13" t="s">
        <v>16786</v>
      </c>
      <c r="L2541" s="8"/>
      <c r="M2541" s="8"/>
      <c r="N2541" s="51" t="s">
        <v>16787</v>
      </c>
      <c r="O2541" s="51" t="s">
        <v>52</v>
      </c>
      <c r="P2541" s="51"/>
      <c r="Q2541" s="51"/>
      <c r="R2541" s="51" t="s">
        <v>3046</v>
      </c>
      <c r="S2541" s="51" t="s">
        <v>16788</v>
      </c>
      <c r="T2541" s="11" t="str">
        <f t="shared" si="2"/>
        <v>Cale Korbelik</v>
      </c>
      <c r="U2541" s="51" t="s">
        <v>2740</v>
      </c>
      <c r="V2541" s="51" t="s">
        <v>16789</v>
      </c>
      <c r="W2541" s="51" t="s">
        <v>16790</v>
      </c>
      <c r="X2541" s="51" t="s">
        <v>16791</v>
      </c>
      <c r="Y2541" s="12" t="s">
        <v>16792</v>
      </c>
      <c r="Z2541" s="12" t="s">
        <v>16793</v>
      </c>
      <c r="AA2541" s="12" t="s">
        <v>16794</v>
      </c>
      <c r="AB2541" s="12" t="s">
        <v>16795</v>
      </c>
      <c r="AC2541" s="8" t="s">
        <v>60</v>
      </c>
      <c r="AD2541" s="12" t="s">
        <v>16796</v>
      </c>
      <c r="AE2541" s="8"/>
      <c r="AF2541" s="8" t="s">
        <v>12498</v>
      </c>
      <c r="AG2541" s="8" t="s">
        <v>8635</v>
      </c>
      <c r="AH2541" s="8" t="s">
        <v>134</v>
      </c>
      <c r="AI2541" s="8" t="s">
        <v>233</v>
      </c>
      <c r="AJ2541" s="8"/>
      <c r="AK2541" s="8" t="s">
        <v>1157</v>
      </c>
      <c r="AL2541" s="8" t="s">
        <v>3288</v>
      </c>
      <c r="AM2541" s="8" t="s">
        <v>743</v>
      </c>
      <c r="AN2541" s="8" t="s">
        <v>16797</v>
      </c>
      <c r="AO2541" s="8" t="s">
        <v>16798</v>
      </c>
      <c r="AP2541" s="29" t="s">
        <v>12498</v>
      </c>
      <c r="AQ2541" s="11">
        <v>2218.0</v>
      </c>
    </row>
    <row r="2542">
      <c r="A2542" s="8" t="str">
        <f t="shared" si="1"/>
        <v>Ben Jacobson</v>
      </c>
      <c r="B2542" s="51" t="s">
        <v>16783</v>
      </c>
      <c r="C2542" s="8" t="s">
        <v>15135</v>
      </c>
      <c r="D2542" s="9" t="s">
        <v>8620</v>
      </c>
      <c r="E2542" s="8" t="s">
        <v>16784</v>
      </c>
      <c r="F2542" s="8" t="s">
        <v>3309</v>
      </c>
      <c r="G2542" s="51" t="s">
        <v>12642</v>
      </c>
      <c r="H2542" s="13" t="s">
        <v>16785</v>
      </c>
      <c r="I2542" s="8" t="s">
        <v>1330</v>
      </c>
      <c r="J2542" s="10">
        <v>3.53</v>
      </c>
      <c r="K2542" s="13" t="s">
        <v>16786</v>
      </c>
      <c r="L2542" s="8"/>
      <c r="M2542" s="8"/>
      <c r="N2542" s="51" t="s">
        <v>16799</v>
      </c>
      <c r="O2542" s="51" t="s">
        <v>52</v>
      </c>
      <c r="P2542" s="51"/>
      <c r="Q2542" s="51"/>
      <c r="R2542" s="51" t="s">
        <v>2944</v>
      </c>
      <c r="S2542" s="51" t="s">
        <v>8030</v>
      </c>
      <c r="T2542" s="11" t="str">
        <f t="shared" si="2"/>
        <v>Ben Jacobson</v>
      </c>
      <c r="U2542" s="51" t="s">
        <v>160</v>
      </c>
      <c r="V2542" s="51" t="s">
        <v>16800</v>
      </c>
      <c r="W2542" s="51" t="s">
        <v>16801</v>
      </c>
      <c r="X2542" s="51" t="s">
        <v>16791</v>
      </c>
      <c r="Y2542" s="51" t="s">
        <v>60</v>
      </c>
      <c r="Z2542" s="56" t="s">
        <v>16793</v>
      </c>
      <c r="AA2542" s="51" t="s">
        <v>60</v>
      </c>
      <c r="AB2542" s="56" t="s">
        <v>16802</v>
      </c>
      <c r="AC2542" s="51" t="s">
        <v>60</v>
      </c>
      <c r="AD2542" s="56" t="s">
        <v>16796</v>
      </c>
      <c r="AE2542" s="8"/>
      <c r="AF2542" s="8" t="s">
        <v>12498</v>
      </c>
      <c r="AG2542" s="8" t="s">
        <v>8635</v>
      </c>
      <c r="AH2542" s="8" t="s">
        <v>134</v>
      </c>
      <c r="AI2542" s="8" t="s">
        <v>233</v>
      </c>
      <c r="AJ2542" s="8"/>
      <c r="AK2542" s="8" t="s">
        <v>1157</v>
      </c>
      <c r="AL2542" s="8" t="s">
        <v>3288</v>
      </c>
      <c r="AM2542" s="8" t="s">
        <v>743</v>
      </c>
      <c r="AN2542" s="8" t="s">
        <v>16797</v>
      </c>
      <c r="AO2542" s="8" t="s">
        <v>16798</v>
      </c>
      <c r="AP2542" s="29" t="s">
        <v>12498</v>
      </c>
      <c r="AQ2542" s="11">
        <v>2218.0</v>
      </c>
    </row>
    <row r="2543">
      <c r="A2543" s="8" t="str">
        <f t="shared" si="1"/>
        <v>Arianna Passeri</v>
      </c>
      <c r="B2543" s="51" t="s">
        <v>16783</v>
      </c>
      <c r="C2543" s="8" t="s">
        <v>15135</v>
      </c>
      <c r="D2543" s="2" t="s">
        <v>8620</v>
      </c>
      <c r="E2543" s="8" t="s">
        <v>16784</v>
      </c>
      <c r="F2543" s="8" t="s">
        <v>3309</v>
      </c>
      <c r="G2543" s="51" t="s">
        <v>12642</v>
      </c>
      <c r="H2543" s="8" t="s">
        <v>16785</v>
      </c>
      <c r="I2543" s="8" t="s">
        <v>1330</v>
      </c>
      <c r="J2543" s="10">
        <v>3.53</v>
      </c>
      <c r="K2543" s="8" t="s">
        <v>16786</v>
      </c>
      <c r="L2543" s="8" t="s">
        <v>86</v>
      </c>
      <c r="M2543" s="8" t="s">
        <v>86</v>
      </c>
      <c r="N2543" s="51" t="s">
        <v>16803</v>
      </c>
      <c r="O2543" s="51" t="s">
        <v>52</v>
      </c>
      <c r="P2543" s="51"/>
      <c r="Q2543" s="51"/>
      <c r="R2543" s="51" t="s">
        <v>16804</v>
      </c>
      <c r="S2543" s="51" t="s">
        <v>16805</v>
      </c>
      <c r="T2543" s="11" t="str">
        <f t="shared" si="2"/>
        <v>Arianna Passeri</v>
      </c>
      <c r="U2543" s="51" t="s">
        <v>2834</v>
      </c>
      <c r="V2543" s="51" t="s">
        <v>16806</v>
      </c>
      <c r="W2543" s="51" t="s">
        <v>86</v>
      </c>
      <c r="X2543" s="51" t="s">
        <v>16791</v>
      </c>
      <c r="Y2543" s="51" t="s">
        <v>60</v>
      </c>
      <c r="Z2543" s="56" t="s">
        <v>16793</v>
      </c>
      <c r="AA2543" s="51" t="s">
        <v>60</v>
      </c>
      <c r="AB2543" s="56" t="s">
        <v>16802</v>
      </c>
      <c r="AC2543" s="51" t="s">
        <v>60</v>
      </c>
      <c r="AD2543" s="56" t="s">
        <v>16796</v>
      </c>
      <c r="AE2543" s="51"/>
      <c r="AF2543" s="8" t="s">
        <v>12498</v>
      </c>
      <c r="AG2543" s="8" t="s">
        <v>8635</v>
      </c>
      <c r="AH2543" s="8" t="s">
        <v>134</v>
      </c>
      <c r="AI2543" s="8" t="s">
        <v>233</v>
      </c>
      <c r="AJ2543" s="8" t="s">
        <v>86</v>
      </c>
      <c r="AK2543" s="8" t="s">
        <v>1157</v>
      </c>
      <c r="AL2543" s="8" t="s">
        <v>3288</v>
      </c>
      <c r="AM2543" s="8" t="s">
        <v>743</v>
      </c>
      <c r="AN2543" s="8" t="s">
        <v>16797</v>
      </c>
      <c r="AO2543" s="8" t="s">
        <v>16798</v>
      </c>
      <c r="AP2543" s="29" t="s">
        <v>12498</v>
      </c>
      <c r="AQ2543" s="11">
        <v>2218.0</v>
      </c>
    </row>
    <row r="2544">
      <c r="A2544" s="8" t="str">
        <f t="shared" si="1"/>
        <v>Jared Pflipsen</v>
      </c>
      <c r="B2544" s="51" t="s">
        <v>16783</v>
      </c>
      <c r="C2544" s="8" t="s">
        <v>15135</v>
      </c>
      <c r="D2544" s="9" t="s">
        <v>8620</v>
      </c>
      <c r="E2544" s="8" t="s">
        <v>16784</v>
      </c>
      <c r="F2544" s="8" t="s">
        <v>3309</v>
      </c>
      <c r="G2544" s="51" t="s">
        <v>12642</v>
      </c>
      <c r="H2544" s="13" t="s">
        <v>16785</v>
      </c>
      <c r="I2544" s="8" t="s">
        <v>1330</v>
      </c>
      <c r="J2544" s="10">
        <v>3.53</v>
      </c>
      <c r="K2544" s="13" t="s">
        <v>16786</v>
      </c>
      <c r="L2544" s="8"/>
      <c r="M2544" s="8"/>
      <c r="N2544" s="51" t="s">
        <v>16807</v>
      </c>
      <c r="O2544" s="51" t="s">
        <v>52</v>
      </c>
      <c r="P2544" s="51"/>
      <c r="Q2544" s="51"/>
      <c r="R2544" s="51" t="s">
        <v>4058</v>
      </c>
      <c r="S2544" s="51" t="s">
        <v>16808</v>
      </c>
      <c r="T2544" s="11" t="str">
        <f t="shared" si="2"/>
        <v>Jared Pflipsen</v>
      </c>
      <c r="U2544" s="51" t="s">
        <v>247</v>
      </c>
      <c r="V2544" s="51" t="s">
        <v>16809</v>
      </c>
      <c r="W2544" s="51" t="s">
        <v>16810</v>
      </c>
      <c r="X2544" s="51" t="s">
        <v>16791</v>
      </c>
      <c r="Y2544" s="8" t="s">
        <v>60</v>
      </c>
      <c r="Z2544" s="8" t="s">
        <v>60</v>
      </c>
      <c r="AA2544" s="8" t="s">
        <v>60</v>
      </c>
      <c r="AB2544" s="8" t="s">
        <v>60</v>
      </c>
      <c r="AC2544" s="8" t="s">
        <v>60</v>
      </c>
      <c r="AD2544" s="8" t="s">
        <v>60</v>
      </c>
      <c r="AE2544" s="8"/>
      <c r="AF2544" s="8" t="s">
        <v>12498</v>
      </c>
      <c r="AG2544" s="8" t="s">
        <v>8635</v>
      </c>
      <c r="AH2544" s="8" t="s">
        <v>134</v>
      </c>
      <c r="AI2544" s="8" t="s">
        <v>233</v>
      </c>
      <c r="AJ2544" s="8"/>
      <c r="AK2544" s="8" t="s">
        <v>1157</v>
      </c>
      <c r="AL2544" s="8" t="s">
        <v>3288</v>
      </c>
      <c r="AM2544" s="8" t="s">
        <v>743</v>
      </c>
      <c r="AN2544" s="8" t="s">
        <v>16797</v>
      </c>
      <c r="AO2544" s="8" t="s">
        <v>16798</v>
      </c>
      <c r="AP2544" s="29" t="s">
        <v>12498</v>
      </c>
      <c r="AQ2544" s="11">
        <v>2218.0</v>
      </c>
    </row>
    <row r="2545">
      <c r="A2545" s="8" t="str">
        <f t="shared" si="1"/>
        <v>Travis Herrera</v>
      </c>
      <c r="B2545" s="51" t="s">
        <v>16783</v>
      </c>
      <c r="C2545" s="8" t="s">
        <v>15135</v>
      </c>
      <c r="D2545" s="9" t="s">
        <v>8620</v>
      </c>
      <c r="E2545" s="8" t="s">
        <v>16784</v>
      </c>
      <c r="F2545" s="8" t="s">
        <v>3309</v>
      </c>
      <c r="G2545" s="51" t="s">
        <v>12642</v>
      </c>
      <c r="H2545" s="13" t="s">
        <v>16785</v>
      </c>
      <c r="I2545" s="8" t="s">
        <v>1330</v>
      </c>
      <c r="J2545" s="10">
        <v>3.53</v>
      </c>
      <c r="K2545" s="13" t="s">
        <v>16786</v>
      </c>
      <c r="L2545" s="8"/>
      <c r="M2545" s="8"/>
      <c r="N2545" s="51" t="s">
        <v>16811</v>
      </c>
      <c r="O2545" s="51" t="s">
        <v>52</v>
      </c>
      <c r="P2545" s="51"/>
      <c r="Q2545" s="51"/>
      <c r="R2545" s="51" t="s">
        <v>4317</v>
      </c>
      <c r="S2545" s="51" t="s">
        <v>16812</v>
      </c>
      <c r="T2545" s="11" t="str">
        <f t="shared" si="2"/>
        <v>Travis Herrera</v>
      </c>
      <c r="U2545" s="51" t="s">
        <v>16813</v>
      </c>
      <c r="V2545" s="51" t="s">
        <v>16814</v>
      </c>
      <c r="W2545" s="51" t="s">
        <v>16815</v>
      </c>
      <c r="X2545" s="51" t="s">
        <v>16791</v>
      </c>
      <c r="Y2545" s="8" t="s">
        <v>60</v>
      </c>
      <c r="Z2545" s="8" t="s">
        <v>60</v>
      </c>
      <c r="AA2545" s="8" t="s">
        <v>60</v>
      </c>
      <c r="AB2545" s="8" t="s">
        <v>60</v>
      </c>
      <c r="AC2545" s="8" t="s">
        <v>60</v>
      </c>
      <c r="AD2545" s="8" t="s">
        <v>60</v>
      </c>
      <c r="AE2545" s="8"/>
      <c r="AF2545" s="8" t="s">
        <v>12498</v>
      </c>
      <c r="AG2545" s="8" t="s">
        <v>8635</v>
      </c>
      <c r="AH2545" s="8" t="s">
        <v>134</v>
      </c>
      <c r="AI2545" s="8" t="s">
        <v>233</v>
      </c>
      <c r="AJ2545" s="8"/>
      <c r="AK2545" s="8" t="s">
        <v>1157</v>
      </c>
      <c r="AL2545" s="8" t="s">
        <v>3288</v>
      </c>
      <c r="AM2545" s="8" t="s">
        <v>743</v>
      </c>
      <c r="AN2545" s="8" t="s">
        <v>16797</v>
      </c>
      <c r="AO2545" s="8" t="s">
        <v>16798</v>
      </c>
      <c r="AP2545" s="29" t="s">
        <v>12498</v>
      </c>
      <c r="AQ2545" s="11">
        <v>2218.0</v>
      </c>
    </row>
    <row r="2546">
      <c r="A2546" s="8" t="str">
        <f t="shared" si="1"/>
        <v>Aaron Teigen</v>
      </c>
      <c r="B2546" s="51" t="s">
        <v>16783</v>
      </c>
      <c r="C2546" s="8" t="s">
        <v>15135</v>
      </c>
      <c r="D2546" s="9" t="s">
        <v>8620</v>
      </c>
      <c r="E2546" s="8" t="s">
        <v>16784</v>
      </c>
      <c r="F2546" s="8" t="s">
        <v>3309</v>
      </c>
      <c r="G2546" s="51" t="s">
        <v>12642</v>
      </c>
      <c r="H2546" s="8" t="s">
        <v>16785</v>
      </c>
      <c r="I2546" s="8" t="s">
        <v>1330</v>
      </c>
      <c r="J2546" s="10">
        <v>3.53</v>
      </c>
      <c r="K2546" s="13" t="s">
        <v>16786</v>
      </c>
      <c r="L2546" s="8"/>
      <c r="M2546" s="8"/>
      <c r="N2546" s="51" t="s">
        <v>16816</v>
      </c>
      <c r="O2546" s="51" t="s">
        <v>52</v>
      </c>
      <c r="P2546" s="51"/>
      <c r="Q2546" s="51"/>
      <c r="R2546" s="51" t="s">
        <v>171</v>
      </c>
      <c r="S2546" s="51" t="s">
        <v>16817</v>
      </c>
      <c r="T2546" s="11" t="str">
        <f t="shared" si="2"/>
        <v>Aaron Teigen</v>
      </c>
      <c r="U2546" s="51" t="s">
        <v>13416</v>
      </c>
      <c r="V2546" s="51" t="s">
        <v>16818</v>
      </c>
      <c r="W2546" s="51" t="s">
        <v>16819</v>
      </c>
      <c r="X2546" s="51" t="s">
        <v>16791</v>
      </c>
      <c r="Y2546" s="8" t="s">
        <v>60</v>
      </c>
      <c r="Z2546" s="12" t="s">
        <v>16793</v>
      </c>
      <c r="AA2546" s="8" t="s">
        <v>60</v>
      </c>
      <c r="AB2546" s="12" t="s">
        <v>16795</v>
      </c>
      <c r="AC2546" s="8" t="s">
        <v>60</v>
      </c>
      <c r="AD2546" s="12" t="s">
        <v>16796</v>
      </c>
      <c r="AE2546" s="8"/>
      <c r="AF2546" s="8" t="s">
        <v>12498</v>
      </c>
      <c r="AG2546" s="8" t="s">
        <v>8635</v>
      </c>
      <c r="AH2546" s="8" t="s">
        <v>134</v>
      </c>
      <c r="AI2546" s="8" t="s">
        <v>233</v>
      </c>
      <c r="AJ2546" s="8"/>
      <c r="AK2546" s="8" t="s">
        <v>1157</v>
      </c>
      <c r="AL2546" s="8" t="s">
        <v>3288</v>
      </c>
      <c r="AM2546" s="8" t="s">
        <v>743</v>
      </c>
      <c r="AN2546" s="8" t="s">
        <v>16797</v>
      </c>
      <c r="AO2546" s="8" t="s">
        <v>16798</v>
      </c>
      <c r="AP2546" s="29" t="s">
        <v>12498</v>
      </c>
      <c r="AQ2546" s="11">
        <v>2218.0</v>
      </c>
    </row>
    <row r="2547">
      <c r="A2547" s="8" t="str">
        <f t="shared" si="1"/>
        <v>Vaughn Deinhart</v>
      </c>
      <c r="B2547" s="51" t="s">
        <v>16783</v>
      </c>
      <c r="C2547" s="8" t="s">
        <v>15135</v>
      </c>
      <c r="D2547" s="2" t="s">
        <v>8620</v>
      </c>
      <c r="E2547" s="8" t="s">
        <v>16784</v>
      </c>
      <c r="F2547" s="8" t="s">
        <v>3309</v>
      </c>
      <c r="G2547" s="51" t="s">
        <v>12642</v>
      </c>
      <c r="H2547" s="8" t="s">
        <v>16785</v>
      </c>
      <c r="I2547" s="8" t="s">
        <v>1330</v>
      </c>
      <c r="J2547" s="10">
        <v>3.53</v>
      </c>
      <c r="K2547" s="8" t="s">
        <v>16786</v>
      </c>
      <c r="L2547" s="8" t="s">
        <v>86</v>
      </c>
      <c r="M2547" s="8" t="s">
        <v>86</v>
      </c>
      <c r="N2547" s="51" t="s">
        <v>16820</v>
      </c>
      <c r="O2547" s="51" t="s">
        <v>52</v>
      </c>
      <c r="P2547" s="51"/>
      <c r="Q2547" s="51"/>
      <c r="R2547" s="51" t="s">
        <v>4484</v>
      </c>
      <c r="S2547" s="51" t="s">
        <v>16821</v>
      </c>
      <c r="T2547" s="11" t="str">
        <f t="shared" si="2"/>
        <v>Vaughn Deinhart</v>
      </c>
      <c r="U2547" s="51" t="s">
        <v>5560</v>
      </c>
      <c r="V2547" s="51" t="s">
        <v>16822</v>
      </c>
      <c r="W2547" s="51" t="s">
        <v>86</v>
      </c>
      <c r="X2547" s="51" t="s">
        <v>16791</v>
      </c>
      <c r="Y2547" s="51" t="s">
        <v>60</v>
      </c>
      <c r="Z2547" s="56" t="s">
        <v>16793</v>
      </c>
      <c r="AA2547" s="51" t="s">
        <v>60</v>
      </c>
      <c r="AB2547" s="56" t="s">
        <v>16802</v>
      </c>
      <c r="AC2547" s="51" t="s">
        <v>60</v>
      </c>
      <c r="AD2547" s="56" t="s">
        <v>16796</v>
      </c>
      <c r="AE2547" s="51"/>
      <c r="AF2547" s="8" t="s">
        <v>12498</v>
      </c>
      <c r="AG2547" s="8" t="s">
        <v>8635</v>
      </c>
      <c r="AH2547" s="8" t="s">
        <v>134</v>
      </c>
      <c r="AI2547" s="8" t="s">
        <v>233</v>
      </c>
      <c r="AJ2547" s="8" t="s">
        <v>86</v>
      </c>
      <c r="AK2547" s="8" t="s">
        <v>1157</v>
      </c>
      <c r="AL2547" s="8" t="s">
        <v>3288</v>
      </c>
      <c r="AM2547" s="8" t="s">
        <v>743</v>
      </c>
      <c r="AN2547" s="8" t="s">
        <v>16797</v>
      </c>
      <c r="AO2547" s="8" t="s">
        <v>16798</v>
      </c>
      <c r="AP2547" s="29" t="s">
        <v>12498</v>
      </c>
      <c r="AQ2547" s="11">
        <v>2218.0</v>
      </c>
    </row>
    <row r="2548">
      <c r="A2548" s="8" t="str">
        <f t="shared" si="1"/>
        <v>Chris Lessard</v>
      </c>
      <c r="B2548" s="51" t="s">
        <v>16783</v>
      </c>
      <c r="C2548" s="8" t="s">
        <v>15135</v>
      </c>
      <c r="D2548" s="9" t="s">
        <v>8620</v>
      </c>
      <c r="E2548" s="8" t="s">
        <v>16784</v>
      </c>
      <c r="F2548" s="8" t="s">
        <v>3309</v>
      </c>
      <c r="G2548" s="51" t="s">
        <v>12642</v>
      </c>
      <c r="H2548" s="13" t="s">
        <v>16785</v>
      </c>
      <c r="I2548" s="8" t="s">
        <v>1330</v>
      </c>
      <c r="J2548" s="10">
        <v>3.53</v>
      </c>
      <c r="K2548" s="13" t="s">
        <v>16786</v>
      </c>
      <c r="L2548" s="8"/>
      <c r="M2548" s="8"/>
      <c r="N2548" s="51" t="s">
        <v>16823</v>
      </c>
      <c r="O2548" s="51" t="s">
        <v>52</v>
      </c>
      <c r="P2548" s="51"/>
      <c r="Q2548" s="51"/>
      <c r="R2548" s="51" t="s">
        <v>791</v>
      </c>
      <c r="S2548" s="51" t="s">
        <v>16824</v>
      </c>
      <c r="T2548" s="11" t="str">
        <f t="shared" si="2"/>
        <v>Chris Lessard</v>
      </c>
      <c r="U2548" s="51" t="s">
        <v>106</v>
      </c>
      <c r="V2548" s="51" t="s">
        <v>16825</v>
      </c>
      <c r="W2548" s="51" t="s">
        <v>16826</v>
      </c>
      <c r="X2548" s="51" t="s">
        <v>16791</v>
      </c>
      <c r="Y2548" s="8" t="s">
        <v>60</v>
      </c>
      <c r="Z2548" s="12" t="s">
        <v>16827</v>
      </c>
      <c r="AA2548" s="8" t="s">
        <v>60</v>
      </c>
      <c r="AB2548" s="12" t="s">
        <v>16802</v>
      </c>
      <c r="AC2548" s="8" t="s">
        <v>60</v>
      </c>
      <c r="AD2548" s="12" t="s">
        <v>16796</v>
      </c>
      <c r="AE2548" s="8"/>
      <c r="AF2548" s="8" t="s">
        <v>12498</v>
      </c>
      <c r="AG2548" s="8" t="s">
        <v>8635</v>
      </c>
      <c r="AH2548" s="8" t="s">
        <v>134</v>
      </c>
      <c r="AI2548" s="8" t="s">
        <v>233</v>
      </c>
      <c r="AJ2548" s="8"/>
      <c r="AK2548" s="8" t="s">
        <v>1157</v>
      </c>
      <c r="AL2548" s="8" t="s">
        <v>3288</v>
      </c>
      <c r="AM2548" s="8" t="s">
        <v>743</v>
      </c>
      <c r="AN2548" s="8" t="s">
        <v>16797</v>
      </c>
      <c r="AO2548" s="8" t="s">
        <v>16798</v>
      </c>
      <c r="AP2548" s="29" t="s">
        <v>12498</v>
      </c>
      <c r="AQ2548" s="11">
        <v>2218.0</v>
      </c>
    </row>
    <row r="2549">
      <c r="A2549" s="8" t="str">
        <f t="shared" si="1"/>
        <v>Lucas Vigil</v>
      </c>
      <c r="B2549" s="51" t="s">
        <v>16783</v>
      </c>
      <c r="C2549" s="8" t="s">
        <v>15135</v>
      </c>
      <c r="D2549" s="2" t="s">
        <v>8620</v>
      </c>
      <c r="E2549" s="8" t="s">
        <v>16784</v>
      </c>
      <c r="F2549" s="8" t="s">
        <v>3309</v>
      </c>
      <c r="G2549" s="51" t="s">
        <v>12642</v>
      </c>
      <c r="H2549" s="8" t="s">
        <v>16785</v>
      </c>
      <c r="I2549" s="8" t="s">
        <v>1330</v>
      </c>
      <c r="J2549" s="10">
        <v>3.53</v>
      </c>
      <c r="K2549" s="8" t="s">
        <v>16786</v>
      </c>
      <c r="L2549" s="8"/>
      <c r="M2549" s="8"/>
      <c r="N2549" s="51" t="s">
        <v>16828</v>
      </c>
      <c r="O2549" s="51" t="s">
        <v>52</v>
      </c>
      <c r="P2549" s="51"/>
      <c r="Q2549" s="51"/>
      <c r="R2549" s="51" t="s">
        <v>8580</v>
      </c>
      <c r="S2549" s="51" t="s">
        <v>16829</v>
      </c>
      <c r="T2549" s="11" t="str">
        <f t="shared" si="2"/>
        <v>Lucas Vigil</v>
      </c>
      <c r="U2549" s="51" t="s">
        <v>106</v>
      </c>
      <c r="V2549" s="51" t="s">
        <v>16830</v>
      </c>
      <c r="W2549" s="51"/>
      <c r="X2549" s="51" t="s">
        <v>16791</v>
      </c>
      <c r="Y2549" s="51" t="s">
        <v>60</v>
      </c>
      <c r="Z2549" s="56" t="s">
        <v>16793</v>
      </c>
      <c r="AA2549" s="51" t="s">
        <v>60</v>
      </c>
      <c r="AB2549" s="56" t="s">
        <v>16802</v>
      </c>
      <c r="AC2549" s="56" t="s">
        <v>16831</v>
      </c>
      <c r="AD2549" s="56" t="s">
        <v>16796</v>
      </c>
      <c r="AE2549" s="51"/>
      <c r="AF2549" s="8" t="s">
        <v>12498</v>
      </c>
      <c r="AG2549" s="8" t="s">
        <v>8635</v>
      </c>
      <c r="AH2549" s="8" t="s">
        <v>134</v>
      </c>
      <c r="AI2549" s="8" t="s">
        <v>233</v>
      </c>
      <c r="AJ2549" s="8"/>
      <c r="AK2549" s="8" t="s">
        <v>1157</v>
      </c>
      <c r="AL2549" s="8" t="s">
        <v>3288</v>
      </c>
      <c r="AM2549" s="8" t="s">
        <v>743</v>
      </c>
      <c r="AN2549" s="8" t="s">
        <v>16797</v>
      </c>
      <c r="AO2549" s="8" t="s">
        <v>16798</v>
      </c>
      <c r="AP2549" s="29" t="s">
        <v>12498</v>
      </c>
      <c r="AQ2549" s="11">
        <v>2218.0</v>
      </c>
    </row>
    <row r="2550">
      <c r="A2550" s="8" t="str">
        <f t="shared" si="1"/>
        <v>Joseph Patchen-Mills</v>
      </c>
      <c r="B2550" s="51" t="s">
        <v>16783</v>
      </c>
      <c r="C2550" s="8" t="s">
        <v>15135</v>
      </c>
      <c r="D2550" s="9" t="s">
        <v>8620</v>
      </c>
      <c r="E2550" s="8" t="s">
        <v>16784</v>
      </c>
      <c r="F2550" s="8" t="s">
        <v>3309</v>
      </c>
      <c r="G2550" s="51" t="s">
        <v>12642</v>
      </c>
      <c r="H2550" s="8" t="s">
        <v>16785</v>
      </c>
      <c r="I2550" s="8" t="s">
        <v>1330</v>
      </c>
      <c r="J2550" s="10">
        <v>3.53</v>
      </c>
      <c r="K2550" s="8" t="s">
        <v>16786</v>
      </c>
      <c r="L2550" s="8"/>
      <c r="M2550" s="8"/>
      <c r="N2550" s="51" t="s">
        <v>16832</v>
      </c>
      <c r="O2550" s="51" t="s">
        <v>52</v>
      </c>
      <c r="P2550" s="51"/>
      <c r="Q2550" s="51"/>
      <c r="R2550" s="51" t="s">
        <v>4858</v>
      </c>
      <c r="S2550" s="51" t="s">
        <v>16833</v>
      </c>
      <c r="T2550" s="11" t="str">
        <f t="shared" si="2"/>
        <v>Joseph Patchen-Mills</v>
      </c>
      <c r="U2550" s="51" t="s">
        <v>106</v>
      </c>
      <c r="V2550" s="51"/>
      <c r="W2550" s="51"/>
      <c r="X2550" s="51" t="s">
        <v>16791</v>
      </c>
      <c r="Y2550" s="51" t="s">
        <v>60</v>
      </c>
      <c r="Z2550" s="56" t="s">
        <v>16834</v>
      </c>
      <c r="AA2550" s="51" t="s">
        <v>60</v>
      </c>
      <c r="AB2550" s="56" t="s">
        <v>16802</v>
      </c>
      <c r="AC2550" s="51" t="s">
        <v>60</v>
      </c>
      <c r="AD2550" s="56" t="s">
        <v>16796</v>
      </c>
      <c r="AE2550" s="51"/>
      <c r="AF2550" s="8" t="s">
        <v>12498</v>
      </c>
      <c r="AG2550" s="8" t="s">
        <v>8635</v>
      </c>
      <c r="AH2550" s="8" t="s">
        <v>134</v>
      </c>
      <c r="AI2550" s="8" t="s">
        <v>233</v>
      </c>
      <c r="AJ2550" s="8"/>
      <c r="AK2550" s="8" t="s">
        <v>1157</v>
      </c>
      <c r="AL2550" s="8" t="s">
        <v>3288</v>
      </c>
      <c r="AM2550" s="8" t="s">
        <v>743</v>
      </c>
      <c r="AN2550" s="8" t="s">
        <v>16797</v>
      </c>
      <c r="AO2550" s="8" t="s">
        <v>16835</v>
      </c>
      <c r="AP2550" s="29" t="s">
        <v>12498</v>
      </c>
      <c r="AQ2550" s="11">
        <v>2218.0</v>
      </c>
    </row>
    <row r="2551">
      <c r="A2551" s="8" t="str">
        <f t="shared" si="1"/>
        <v>AC Teresa has been removed. </v>
      </c>
      <c r="B2551" s="51" t="s">
        <v>16783</v>
      </c>
      <c r="C2551" s="8" t="s">
        <v>15135</v>
      </c>
      <c r="D2551" s="9" t="s">
        <v>8620</v>
      </c>
      <c r="E2551" s="8" t="s">
        <v>16784</v>
      </c>
      <c r="F2551" s="8" t="s">
        <v>3309</v>
      </c>
      <c r="G2551" s="51" t="s">
        <v>12642</v>
      </c>
      <c r="H2551" s="8" t="s">
        <v>16785</v>
      </c>
      <c r="I2551" s="8" t="s">
        <v>1330</v>
      </c>
      <c r="J2551" s="10">
        <v>3.53</v>
      </c>
      <c r="K2551" s="8" t="s">
        <v>16786</v>
      </c>
      <c r="L2551" s="8"/>
      <c r="M2551" s="8"/>
      <c r="N2551" s="51" t="s">
        <v>16836</v>
      </c>
      <c r="O2551" s="51" t="s">
        <v>52</v>
      </c>
      <c r="P2551" s="51"/>
      <c r="Q2551" s="51" t="s">
        <v>277</v>
      </c>
      <c r="R2551" s="51" t="s">
        <v>16837</v>
      </c>
      <c r="S2551" s="51"/>
      <c r="T2551" s="11" t="str">
        <f t="shared" si="2"/>
        <v>AC Teresa has been removed. </v>
      </c>
      <c r="U2551" s="51"/>
      <c r="V2551" s="51"/>
      <c r="W2551" s="51"/>
      <c r="X2551" s="51" t="s">
        <v>16791</v>
      </c>
      <c r="Y2551" s="51" t="s">
        <v>60</v>
      </c>
      <c r="Z2551" s="56" t="s">
        <v>16834</v>
      </c>
      <c r="AA2551" s="51" t="s">
        <v>60</v>
      </c>
      <c r="AB2551" s="56" t="s">
        <v>16802</v>
      </c>
      <c r="AC2551" s="51" t="s">
        <v>60</v>
      </c>
      <c r="AD2551" s="56" t="s">
        <v>16796</v>
      </c>
      <c r="AE2551" s="51"/>
      <c r="AF2551" s="8" t="s">
        <v>12498</v>
      </c>
      <c r="AG2551" s="8" t="s">
        <v>8635</v>
      </c>
      <c r="AH2551" s="8" t="s">
        <v>134</v>
      </c>
      <c r="AI2551" s="8" t="s">
        <v>233</v>
      </c>
      <c r="AJ2551" s="8"/>
      <c r="AK2551" s="8" t="s">
        <v>1157</v>
      </c>
      <c r="AL2551" s="8" t="s">
        <v>3288</v>
      </c>
      <c r="AM2551" s="8" t="s">
        <v>743</v>
      </c>
      <c r="AN2551" s="8" t="s">
        <v>16797</v>
      </c>
      <c r="AO2551" s="8" t="s">
        <v>16835</v>
      </c>
      <c r="AP2551" s="29" t="s">
        <v>12498</v>
      </c>
      <c r="AQ2551" s="11">
        <v>2218.0</v>
      </c>
    </row>
    <row r="2552">
      <c r="A2552" s="8" t="str">
        <f t="shared" si="1"/>
        <v>AC Kyle has been removed. </v>
      </c>
      <c r="B2552" s="51" t="s">
        <v>16783</v>
      </c>
      <c r="C2552" s="8" t="s">
        <v>15135</v>
      </c>
      <c r="D2552" s="9" t="s">
        <v>8620</v>
      </c>
      <c r="E2552" s="13" t="s">
        <v>16784</v>
      </c>
      <c r="F2552" s="8" t="s">
        <v>3309</v>
      </c>
      <c r="G2552" s="51" t="s">
        <v>12642</v>
      </c>
      <c r="H2552" s="13" t="s">
        <v>16785</v>
      </c>
      <c r="I2552" s="8" t="s">
        <v>1330</v>
      </c>
      <c r="J2552" s="10">
        <v>3.53</v>
      </c>
      <c r="K2552" s="13" t="s">
        <v>16786</v>
      </c>
      <c r="L2552" s="8"/>
      <c r="M2552" s="8"/>
      <c r="N2552" s="51" t="s">
        <v>16838</v>
      </c>
      <c r="O2552" s="51" t="s">
        <v>52</v>
      </c>
      <c r="P2552" s="51"/>
      <c r="Q2552" s="51" t="s">
        <v>277</v>
      </c>
      <c r="R2552" s="51" t="s">
        <v>16839</v>
      </c>
      <c r="S2552" s="51"/>
      <c r="T2552" s="11" t="str">
        <f t="shared" si="2"/>
        <v>AC Kyle has been removed. </v>
      </c>
      <c r="U2552" s="51"/>
      <c r="V2552" s="51"/>
      <c r="W2552" s="51"/>
      <c r="X2552" s="51" t="s">
        <v>16791</v>
      </c>
      <c r="Y2552" s="8" t="s">
        <v>60</v>
      </c>
      <c r="Z2552" s="12" t="s">
        <v>16793</v>
      </c>
      <c r="AA2552" s="8" t="s">
        <v>60</v>
      </c>
      <c r="AB2552" s="12" t="s">
        <v>16802</v>
      </c>
      <c r="AC2552" s="8" t="s">
        <v>60</v>
      </c>
      <c r="AD2552" s="12" t="s">
        <v>16796</v>
      </c>
      <c r="AE2552" s="8"/>
      <c r="AF2552" s="13" t="s">
        <v>12498</v>
      </c>
      <c r="AG2552" s="13" t="s">
        <v>8635</v>
      </c>
      <c r="AH2552" s="8" t="s">
        <v>134</v>
      </c>
      <c r="AI2552" s="8" t="s">
        <v>233</v>
      </c>
      <c r="AJ2552" s="8"/>
      <c r="AK2552" s="8" t="s">
        <v>1157</v>
      </c>
      <c r="AL2552" s="8" t="s">
        <v>3288</v>
      </c>
      <c r="AM2552" s="8" t="s">
        <v>743</v>
      </c>
      <c r="AN2552" s="8" t="s">
        <v>16797</v>
      </c>
      <c r="AO2552" s="8" t="s">
        <v>16798</v>
      </c>
      <c r="AP2552" s="29" t="s">
        <v>12498</v>
      </c>
      <c r="AQ2552" s="11">
        <v>2218.0</v>
      </c>
    </row>
    <row r="2553">
      <c r="A2553" s="8" t="str">
        <f t="shared" si="1"/>
        <v>Rachel Richeson</v>
      </c>
      <c r="B2553" s="51" t="s">
        <v>16840</v>
      </c>
      <c r="C2553" s="8" t="s">
        <v>14980</v>
      </c>
      <c r="D2553" s="9" t="s">
        <v>8689</v>
      </c>
      <c r="E2553" s="8" t="s">
        <v>16841</v>
      </c>
      <c r="F2553" s="8" t="s">
        <v>3309</v>
      </c>
      <c r="G2553" s="51" t="s">
        <v>12642</v>
      </c>
      <c r="H2553" s="8" t="s">
        <v>16842</v>
      </c>
      <c r="I2553" s="59" t="s">
        <v>16843</v>
      </c>
      <c r="J2553" s="60">
        <v>3.42</v>
      </c>
      <c r="K2553" s="51" t="s">
        <v>16844</v>
      </c>
      <c r="L2553" s="8" t="s">
        <v>1057</v>
      </c>
      <c r="M2553" s="8"/>
      <c r="N2553" s="51" t="s">
        <v>16845</v>
      </c>
      <c r="O2553" s="51" t="s">
        <v>52</v>
      </c>
      <c r="P2553" s="51"/>
      <c r="Q2553" s="51"/>
      <c r="R2553" s="8" t="s">
        <v>3845</v>
      </c>
      <c r="S2553" s="8" t="s">
        <v>16846</v>
      </c>
      <c r="T2553" s="11" t="str">
        <f t="shared" si="2"/>
        <v>Rachel Richeson</v>
      </c>
      <c r="U2553" s="51" t="s">
        <v>1959</v>
      </c>
      <c r="V2553" s="51" t="s">
        <v>16847</v>
      </c>
      <c r="W2553" s="8"/>
      <c r="X2553" s="51" t="s">
        <v>16848</v>
      </c>
      <c r="Y2553" s="51" t="s">
        <v>60</v>
      </c>
      <c r="Z2553" s="56" t="s">
        <v>16849</v>
      </c>
      <c r="AA2553" s="51" t="s">
        <v>60</v>
      </c>
      <c r="AB2553" s="51" t="s">
        <v>60</v>
      </c>
      <c r="AC2553" s="56" t="s">
        <v>16850</v>
      </c>
      <c r="AD2553" s="56" t="s">
        <v>16851</v>
      </c>
      <c r="AE2553" s="51" t="s">
        <v>16852</v>
      </c>
      <c r="AF2553" s="8" t="s">
        <v>16853</v>
      </c>
      <c r="AG2553" s="8" t="s">
        <v>8704</v>
      </c>
      <c r="AH2553" s="8" t="s">
        <v>194</v>
      </c>
      <c r="AI2553" s="8" t="s">
        <v>233</v>
      </c>
      <c r="AJ2553" s="8"/>
      <c r="AK2553" s="59" t="s">
        <v>1377</v>
      </c>
      <c r="AL2553" s="59" t="s">
        <v>16854</v>
      </c>
      <c r="AM2553" s="59" t="s">
        <v>4984</v>
      </c>
      <c r="AN2553" s="59" t="s">
        <v>16855</v>
      </c>
      <c r="AO2553" s="59" t="s">
        <v>16856</v>
      </c>
      <c r="AP2553" s="29" t="s">
        <v>16853</v>
      </c>
      <c r="AQ2553" s="11">
        <v>4814.0</v>
      </c>
    </row>
    <row r="2554">
      <c r="A2554" s="8" t="str">
        <f t="shared" si="1"/>
        <v>Denny Steele</v>
      </c>
      <c r="B2554" s="51" t="s">
        <v>16840</v>
      </c>
      <c r="C2554" s="8" t="s">
        <v>14980</v>
      </c>
      <c r="D2554" s="9" t="s">
        <v>8689</v>
      </c>
      <c r="E2554" s="8" t="s">
        <v>16841</v>
      </c>
      <c r="F2554" s="8" t="s">
        <v>3309</v>
      </c>
      <c r="G2554" s="51" t="s">
        <v>12642</v>
      </c>
      <c r="H2554" s="8" t="s">
        <v>16842</v>
      </c>
      <c r="I2554" s="8" t="s">
        <v>16843</v>
      </c>
      <c r="J2554" s="10">
        <v>3.42</v>
      </c>
      <c r="K2554" s="13" t="s">
        <v>16844</v>
      </c>
      <c r="L2554" s="8" t="s">
        <v>1057</v>
      </c>
      <c r="M2554" s="8"/>
      <c r="N2554" s="51" t="s">
        <v>16857</v>
      </c>
      <c r="O2554" s="51" t="s">
        <v>52</v>
      </c>
      <c r="P2554" s="51"/>
      <c r="Q2554" s="51"/>
      <c r="R2554" s="51" t="s">
        <v>16858</v>
      </c>
      <c r="S2554" s="51" t="s">
        <v>16859</v>
      </c>
      <c r="T2554" s="11" t="str">
        <f t="shared" si="2"/>
        <v>Denny Steele</v>
      </c>
      <c r="U2554" s="13" t="s">
        <v>469</v>
      </c>
      <c r="V2554" s="51"/>
      <c r="W2554" s="51"/>
      <c r="X2554" s="51" t="s">
        <v>16848</v>
      </c>
      <c r="Y2554" s="51" t="s">
        <v>60</v>
      </c>
      <c r="Z2554" s="56" t="s">
        <v>16849</v>
      </c>
      <c r="AA2554" s="51" t="s">
        <v>60</v>
      </c>
      <c r="AB2554" s="51" t="s">
        <v>60</v>
      </c>
      <c r="AC2554" s="51" t="s">
        <v>60</v>
      </c>
      <c r="AD2554" s="56" t="s">
        <v>16851</v>
      </c>
      <c r="AE2554" s="51" t="s">
        <v>16852</v>
      </c>
      <c r="AF2554" s="8" t="s">
        <v>16853</v>
      </c>
      <c r="AG2554" s="8" t="s">
        <v>8704</v>
      </c>
      <c r="AH2554" s="8" t="s">
        <v>194</v>
      </c>
      <c r="AI2554" s="8" t="s">
        <v>233</v>
      </c>
      <c r="AJ2554" s="8"/>
      <c r="AK2554" s="8" t="s">
        <v>1377</v>
      </c>
      <c r="AL2554" s="8" t="s">
        <v>16854</v>
      </c>
      <c r="AM2554" s="8" t="s">
        <v>4984</v>
      </c>
      <c r="AN2554" s="8" t="s">
        <v>16855</v>
      </c>
      <c r="AO2554" s="8" t="s">
        <v>16856</v>
      </c>
      <c r="AP2554" s="29" t="s">
        <v>16853</v>
      </c>
      <c r="AQ2554" s="11">
        <v>4814.0</v>
      </c>
    </row>
    <row r="2555">
      <c r="A2555" s="8" t="str">
        <f t="shared" si="1"/>
        <v>A.G. Kruger</v>
      </c>
      <c r="B2555" s="51" t="s">
        <v>16840</v>
      </c>
      <c r="C2555" s="8" t="s">
        <v>14980</v>
      </c>
      <c r="D2555" s="9" t="s">
        <v>8689</v>
      </c>
      <c r="E2555" s="8" t="s">
        <v>16841</v>
      </c>
      <c r="F2555" s="8" t="s">
        <v>3309</v>
      </c>
      <c r="G2555" s="51" t="s">
        <v>12642</v>
      </c>
      <c r="H2555" s="13" t="s">
        <v>16842</v>
      </c>
      <c r="I2555" s="8" t="s">
        <v>16843</v>
      </c>
      <c r="J2555" s="10">
        <v>3.42</v>
      </c>
      <c r="K2555" s="13" t="s">
        <v>16844</v>
      </c>
      <c r="L2555" s="8" t="s">
        <v>1057</v>
      </c>
      <c r="M2555" s="8"/>
      <c r="N2555" s="51" t="s">
        <v>16860</v>
      </c>
      <c r="O2555" s="51" t="s">
        <v>52</v>
      </c>
      <c r="P2555" s="51"/>
      <c r="Q2555" s="51"/>
      <c r="R2555" s="51" t="s">
        <v>16861</v>
      </c>
      <c r="S2555" s="51" t="s">
        <v>16862</v>
      </c>
      <c r="T2555" s="11" t="str">
        <f t="shared" si="2"/>
        <v>A.G. Kruger</v>
      </c>
      <c r="U2555" s="51" t="s">
        <v>427</v>
      </c>
      <c r="V2555" s="51" t="s">
        <v>16863</v>
      </c>
      <c r="W2555" s="51" t="s">
        <v>16864</v>
      </c>
      <c r="X2555" s="51" t="s">
        <v>16848</v>
      </c>
      <c r="Y2555" s="8" t="s">
        <v>60</v>
      </c>
      <c r="Z2555" s="8" t="s">
        <v>60</v>
      </c>
      <c r="AA2555" s="8" t="s">
        <v>60</v>
      </c>
      <c r="AB2555" s="8" t="s">
        <v>60</v>
      </c>
      <c r="AC2555" s="8" t="s">
        <v>60</v>
      </c>
      <c r="AD2555" s="12" t="s">
        <v>16851</v>
      </c>
      <c r="AE2555" s="8" t="s">
        <v>16852</v>
      </c>
      <c r="AF2555" s="8" t="s">
        <v>16853</v>
      </c>
      <c r="AG2555" s="8" t="s">
        <v>8704</v>
      </c>
      <c r="AH2555" s="8" t="s">
        <v>194</v>
      </c>
      <c r="AI2555" s="8" t="s">
        <v>233</v>
      </c>
      <c r="AJ2555" s="8"/>
      <c r="AK2555" s="8" t="s">
        <v>1377</v>
      </c>
      <c r="AL2555" s="8" t="s">
        <v>16854</v>
      </c>
      <c r="AM2555" s="8" t="s">
        <v>4984</v>
      </c>
      <c r="AN2555" s="8" t="s">
        <v>16855</v>
      </c>
      <c r="AO2555" s="8" t="s">
        <v>16865</v>
      </c>
      <c r="AP2555" s="29" t="s">
        <v>16853</v>
      </c>
      <c r="AQ2555" s="11">
        <v>4814.0</v>
      </c>
    </row>
    <row r="2556">
      <c r="A2556" s="8" t="str">
        <f t="shared" si="1"/>
        <v>Kurt Roberts</v>
      </c>
      <c r="B2556" s="51" t="s">
        <v>16840</v>
      </c>
      <c r="C2556" s="8" t="s">
        <v>14980</v>
      </c>
      <c r="D2556" s="9" t="s">
        <v>8689</v>
      </c>
      <c r="E2556" s="8" t="s">
        <v>16841</v>
      </c>
      <c r="F2556" s="8" t="s">
        <v>3309</v>
      </c>
      <c r="G2556" s="51" t="s">
        <v>12642</v>
      </c>
      <c r="H2556" s="8" t="s">
        <v>16842</v>
      </c>
      <c r="I2556" s="8" t="s">
        <v>16843</v>
      </c>
      <c r="J2556" s="10">
        <v>3.42</v>
      </c>
      <c r="K2556" s="8" t="s">
        <v>16844</v>
      </c>
      <c r="L2556" s="8" t="s">
        <v>1057</v>
      </c>
      <c r="M2556" s="8"/>
      <c r="N2556" s="51" t="s">
        <v>16866</v>
      </c>
      <c r="O2556" s="51" t="s">
        <v>52</v>
      </c>
      <c r="P2556" s="51" t="s">
        <v>13517</v>
      </c>
      <c r="Q2556" s="51"/>
      <c r="R2556" s="51" t="s">
        <v>10998</v>
      </c>
      <c r="S2556" s="51" t="s">
        <v>5902</v>
      </c>
      <c r="T2556" s="11" t="str">
        <f t="shared" si="2"/>
        <v>Kurt Roberts</v>
      </c>
      <c r="U2556" s="51" t="s">
        <v>160</v>
      </c>
      <c r="V2556" s="51" t="s">
        <v>16867</v>
      </c>
      <c r="W2556" s="51"/>
      <c r="X2556" s="51" t="s">
        <v>16848</v>
      </c>
      <c r="Y2556" s="56" t="s">
        <v>16868</v>
      </c>
      <c r="Z2556" s="56" t="s">
        <v>16869</v>
      </c>
      <c r="AA2556" s="56" t="s">
        <v>16870</v>
      </c>
      <c r="AB2556" s="51" t="s">
        <v>60</v>
      </c>
      <c r="AC2556" s="51" t="s">
        <v>60</v>
      </c>
      <c r="AD2556" s="56" t="s">
        <v>16851</v>
      </c>
      <c r="AE2556" s="51" t="s">
        <v>16852</v>
      </c>
      <c r="AF2556" s="8" t="s">
        <v>16853</v>
      </c>
      <c r="AG2556" s="8" t="s">
        <v>8704</v>
      </c>
      <c r="AH2556" s="8" t="s">
        <v>194</v>
      </c>
      <c r="AI2556" s="8" t="s">
        <v>233</v>
      </c>
      <c r="AJ2556" s="8"/>
      <c r="AK2556" s="8" t="s">
        <v>1377</v>
      </c>
      <c r="AL2556" s="8" t="s">
        <v>16854</v>
      </c>
      <c r="AM2556" s="8" t="s">
        <v>4984</v>
      </c>
      <c r="AN2556" s="8" t="s">
        <v>16855</v>
      </c>
      <c r="AO2556" s="8" t="s">
        <v>16856</v>
      </c>
      <c r="AP2556" s="29" t="s">
        <v>16853</v>
      </c>
      <c r="AQ2556" s="11">
        <v>4814.0</v>
      </c>
    </row>
    <row r="2557">
      <c r="A2557" s="8" t="str">
        <f t="shared" si="1"/>
        <v>T.J. Skinner</v>
      </c>
      <c r="B2557" s="51" t="s">
        <v>16840</v>
      </c>
      <c r="C2557" s="51" t="s">
        <v>14980</v>
      </c>
      <c r="D2557" s="17" t="s">
        <v>8689</v>
      </c>
      <c r="E2557" s="21" t="s">
        <v>16841</v>
      </c>
      <c r="F2557" s="21" t="s">
        <v>3309</v>
      </c>
      <c r="G2557" s="51" t="s">
        <v>12642</v>
      </c>
      <c r="H2557" s="58">
        <v>201104.0</v>
      </c>
      <c r="I2557" s="63" t="s">
        <v>16843</v>
      </c>
      <c r="J2557" s="60">
        <v>3.42</v>
      </c>
      <c r="K2557" s="18" t="s">
        <v>16844</v>
      </c>
      <c r="L2557" s="81">
        <v>223.0</v>
      </c>
      <c r="M2557" s="21"/>
      <c r="N2557" s="61" t="s">
        <v>16871</v>
      </c>
      <c r="O2557" s="51" t="s">
        <v>52</v>
      </c>
      <c r="P2557" s="61" t="s">
        <v>207</v>
      </c>
      <c r="Q2557" s="51"/>
      <c r="R2557" s="51" t="s">
        <v>1383</v>
      </c>
      <c r="S2557" s="51" t="s">
        <v>16872</v>
      </c>
      <c r="T2557" s="11" t="str">
        <f t="shared" si="2"/>
        <v>T.J. Skinner</v>
      </c>
      <c r="U2557" s="51" t="s">
        <v>167</v>
      </c>
      <c r="V2557" s="51" t="s">
        <v>16873</v>
      </c>
      <c r="W2557" s="51"/>
      <c r="X2557" s="62" t="s">
        <v>16848</v>
      </c>
      <c r="Y2557" s="62"/>
      <c r="Z2557" s="62"/>
      <c r="AA2557" s="62"/>
      <c r="AB2557" s="62"/>
      <c r="AC2557" s="62"/>
      <c r="AD2557" s="62"/>
      <c r="AE2557" s="62" t="s">
        <v>16852</v>
      </c>
      <c r="AF2557" s="21" t="s">
        <v>16853</v>
      </c>
      <c r="AG2557" s="21" t="s">
        <v>8704</v>
      </c>
      <c r="AH2557" s="16" t="s">
        <v>194</v>
      </c>
      <c r="AI2557" s="22" t="s">
        <v>233</v>
      </c>
      <c r="AJ2557" s="21"/>
      <c r="AK2557" s="63" t="s">
        <v>1377</v>
      </c>
      <c r="AL2557" s="63" t="s">
        <v>16854</v>
      </c>
      <c r="AM2557" s="63" t="s">
        <v>4984</v>
      </c>
      <c r="AN2557" s="64">
        <v>0.7232337946103423</v>
      </c>
      <c r="AO2557" s="65">
        <v>37208.0</v>
      </c>
      <c r="AP2557" s="41" t="s">
        <v>16853</v>
      </c>
      <c r="AQ2557" s="32">
        <v>4814.0</v>
      </c>
    </row>
    <row r="2558">
      <c r="A2558" s="8" t="str">
        <f t="shared" si="1"/>
        <v>Logan Sharpe</v>
      </c>
      <c r="B2558" s="51" t="s">
        <v>16840</v>
      </c>
      <c r="C2558" s="8" t="s">
        <v>14980</v>
      </c>
      <c r="D2558" s="9" t="s">
        <v>8689</v>
      </c>
      <c r="E2558" s="13" t="s">
        <v>16841</v>
      </c>
      <c r="F2558" s="8" t="s">
        <v>3309</v>
      </c>
      <c r="G2558" s="51" t="s">
        <v>12642</v>
      </c>
      <c r="H2558" s="13" t="s">
        <v>16842</v>
      </c>
      <c r="I2558" s="8" t="s">
        <v>16843</v>
      </c>
      <c r="J2558" s="10">
        <v>3.42</v>
      </c>
      <c r="K2558" s="13" t="s">
        <v>16844</v>
      </c>
      <c r="L2558" s="8" t="s">
        <v>1057</v>
      </c>
      <c r="M2558" s="8"/>
      <c r="N2558" s="51" t="s">
        <v>16874</v>
      </c>
      <c r="O2558" s="51" t="s">
        <v>52</v>
      </c>
      <c r="P2558" s="51" t="s">
        <v>490</v>
      </c>
      <c r="Q2558" s="51"/>
      <c r="R2558" s="51" t="s">
        <v>3718</v>
      </c>
      <c r="S2558" s="51" t="s">
        <v>16875</v>
      </c>
      <c r="T2558" s="11" t="str">
        <f t="shared" si="2"/>
        <v>Logan Sharpe</v>
      </c>
      <c r="U2558" s="51" t="s">
        <v>503</v>
      </c>
      <c r="V2558" s="51" t="s">
        <v>16876</v>
      </c>
      <c r="W2558" s="57" t="s">
        <v>16877</v>
      </c>
      <c r="X2558" s="51" t="s">
        <v>16848</v>
      </c>
      <c r="Y2558" s="12" t="s">
        <v>16878</v>
      </c>
      <c r="Z2558" s="12" t="s">
        <v>16827</v>
      </c>
      <c r="AA2558" s="8" t="s">
        <v>60</v>
      </c>
      <c r="AB2558" s="12" t="s">
        <v>16879</v>
      </c>
      <c r="AC2558" s="12" t="s">
        <v>16880</v>
      </c>
      <c r="AD2558" s="12" t="s">
        <v>16851</v>
      </c>
      <c r="AE2558" s="8" t="s">
        <v>16852</v>
      </c>
      <c r="AF2558" s="13" t="s">
        <v>16853</v>
      </c>
      <c r="AG2558" s="13" t="s">
        <v>8704</v>
      </c>
      <c r="AH2558" s="8" t="s">
        <v>194</v>
      </c>
      <c r="AI2558" s="8" t="s">
        <v>233</v>
      </c>
      <c r="AJ2558" s="8"/>
      <c r="AK2558" s="8" t="s">
        <v>1377</v>
      </c>
      <c r="AL2558" s="8" t="s">
        <v>16854</v>
      </c>
      <c r="AM2558" s="8" t="s">
        <v>4984</v>
      </c>
      <c r="AN2558" s="8" t="s">
        <v>16855</v>
      </c>
      <c r="AO2558" s="8" t="s">
        <v>16865</v>
      </c>
      <c r="AP2558" s="29" t="s">
        <v>16853</v>
      </c>
      <c r="AQ2558" s="11">
        <v>4814.0</v>
      </c>
    </row>
    <row r="2559">
      <c r="A2559" s="8" t="str">
        <f t="shared" si="1"/>
        <v>Wyatt Cory</v>
      </c>
      <c r="B2559" s="51" t="s">
        <v>16840</v>
      </c>
      <c r="C2559" s="51" t="s">
        <v>14980</v>
      </c>
      <c r="D2559" s="17" t="s">
        <v>8689</v>
      </c>
      <c r="E2559" s="21" t="s">
        <v>16841</v>
      </c>
      <c r="F2559" s="21" t="s">
        <v>3309</v>
      </c>
      <c r="G2559" s="51" t="s">
        <v>12642</v>
      </c>
      <c r="H2559" s="58">
        <v>201104.0</v>
      </c>
      <c r="I2559" s="63" t="s">
        <v>16843</v>
      </c>
      <c r="J2559" s="60">
        <v>3.42</v>
      </c>
      <c r="K2559" s="18" t="s">
        <v>16844</v>
      </c>
      <c r="L2559" s="81">
        <v>223.0</v>
      </c>
      <c r="M2559" s="21"/>
      <c r="N2559" s="61" t="s">
        <v>16881</v>
      </c>
      <c r="O2559" s="51" t="s">
        <v>52</v>
      </c>
      <c r="P2559" s="61" t="s">
        <v>207</v>
      </c>
      <c r="Q2559" s="51"/>
      <c r="R2559" s="51" t="s">
        <v>4741</v>
      </c>
      <c r="S2559" s="51" t="s">
        <v>1168</v>
      </c>
      <c r="T2559" s="11" t="str">
        <f t="shared" si="2"/>
        <v>Wyatt Cory</v>
      </c>
      <c r="U2559" s="51" t="s">
        <v>4351</v>
      </c>
      <c r="V2559" s="51" t="s">
        <v>16882</v>
      </c>
      <c r="W2559" s="51"/>
      <c r="X2559" s="62" t="s">
        <v>16848</v>
      </c>
      <c r="Y2559" s="62"/>
      <c r="Z2559" s="62"/>
      <c r="AA2559" s="62"/>
      <c r="AB2559" s="62"/>
      <c r="AC2559" s="62"/>
      <c r="AD2559" s="62"/>
      <c r="AE2559" s="62" t="s">
        <v>16852</v>
      </c>
      <c r="AF2559" s="21" t="s">
        <v>16853</v>
      </c>
      <c r="AG2559" s="21" t="s">
        <v>8704</v>
      </c>
      <c r="AH2559" s="16" t="s">
        <v>194</v>
      </c>
      <c r="AI2559" s="22" t="s">
        <v>233</v>
      </c>
      <c r="AJ2559" s="21"/>
      <c r="AK2559" s="63" t="s">
        <v>1377</v>
      </c>
      <c r="AL2559" s="63" t="s">
        <v>16854</v>
      </c>
      <c r="AM2559" s="63" t="s">
        <v>4984</v>
      </c>
      <c r="AN2559" s="64">
        <v>0.7232337946103423</v>
      </c>
      <c r="AO2559" s="65">
        <v>37208.0</v>
      </c>
      <c r="AP2559" s="41" t="s">
        <v>16853</v>
      </c>
      <c r="AQ2559" s="32">
        <v>4814.0</v>
      </c>
    </row>
    <row r="2560">
      <c r="A2560" s="8" t="str">
        <f t="shared" si="1"/>
        <v>DaJuan Seward</v>
      </c>
      <c r="B2560" s="51" t="s">
        <v>16840</v>
      </c>
      <c r="C2560" s="8" t="s">
        <v>14980</v>
      </c>
      <c r="D2560" s="9" t="s">
        <v>8689</v>
      </c>
      <c r="E2560" s="8" t="s">
        <v>16841</v>
      </c>
      <c r="F2560" s="8" t="s">
        <v>3309</v>
      </c>
      <c r="G2560" s="51" t="s">
        <v>12642</v>
      </c>
      <c r="H2560" s="8" t="s">
        <v>16842</v>
      </c>
      <c r="I2560" s="8" t="s">
        <v>16843</v>
      </c>
      <c r="J2560" s="10">
        <v>3.42</v>
      </c>
      <c r="K2560" s="13" t="s">
        <v>16844</v>
      </c>
      <c r="L2560" s="8" t="s">
        <v>1057</v>
      </c>
      <c r="M2560" s="8"/>
      <c r="N2560" s="51" t="s">
        <v>16883</v>
      </c>
      <c r="O2560" s="8" t="s">
        <v>52</v>
      </c>
      <c r="P2560" s="51" t="s">
        <v>490</v>
      </c>
      <c r="Q2560" s="51"/>
      <c r="R2560" s="57" t="s">
        <v>16884</v>
      </c>
      <c r="S2560" s="57" t="s">
        <v>16885</v>
      </c>
      <c r="T2560" s="11" t="str">
        <f t="shared" si="2"/>
        <v>DaJuan Seward</v>
      </c>
      <c r="U2560" s="51" t="s">
        <v>1125</v>
      </c>
      <c r="V2560" s="51" t="s">
        <v>16886</v>
      </c>
      <c r="W2560" s="51"/>
      <c r="X2560" s="51" t="s">
        <v>16848</v>
      </c>
      <c r="Y2560" s="51" t="s">
        <v>60</v>
      </c>
      <c r="Z2560" s="51" t="s">
        <v>60</v>
      </c>
      <c r="AA2560" s="51" t="s">
        <v>60</v>
      </c>
      <c r="AB2560" s="51" t="s">
        <v>60</v>
      </c>
      <c r="AC2560" s="51" t="s">
        <v>60</v>
      </c>
      <c r="AD2560" s="56" t="s">
        <v>16851</v>
      </c>
      <c r="AE2560" s="51" t="s">
        <v>16852</v>
      </c>
      <c r="AF2560" s="8" t="s">
        <v>16853</v>
      </c>
      <c r="AG2560" s="8" t="s">
        <v>8704</v>
      </c>
      <c r="AH2560" s="8" t="s">
        <v>194</v>
      </c>
      <c r="AI2560" s="8" t="s">
        <v>233</v>
      </c>
      <c r="AJ2560" s="8"/>
      <c r="AK2560" s="8" t="s">
        <v>1377</v>
      </c>
      <c r="AL2560" s="8" t="s">
        <v>16854</v>
      </c>
      <c r="AM2560" s="8" t="s">
        <v>4984</v>
      </c>
      <c r="AN2560" s="8" t="s">
        <v>16855</v>
      </c>
      <c r="AO2560" s="8" t="s">
        <v>16856</v>
      </c>
      <c r="AP2560" s="29" t="s">
        <v>16853</v>
      </c>
      <c r="AQ2560" s="11">
        <v>4814.0</v>
      </c>
    </row>
    <row r="2561">
      <c r="A2561" s="8" t="str">
        <f t="shared" si="1"/>
        <v>Jacob Sussman</v>
      </c>
      <c r="B2561" s="51" t="s">
        <v>16840</v>
      </c>
      <c r="C2561" s="8" t="s">
        <v>14980</v>
      </c>
      <c r="D2561" s="9" t="s">
        <v>8689</v>
      </c>
      <c r="E2561" s="8" t="s">
        <v>16841</v>
      </c>
      <c r="F2561" s="8" t="s">
        <v>3309</v>
      </c>
      <c r="G2561" s="51" t="s">
        <v>12642</v>
      </c>
      <c r="H2561" s="8" t="s">
        <v>16842</v>
      </c>
      <c r="I2561" s="8" t="s">
        <v>16843</v>
      </c>
      <c r="J2561" s="10">
        <v>3.42</v>
      </c>
      <c r="K2561" s="13" t="s">
        <v>16844</v>
      </c>
      <c r="L2561" s="8" t="s">
        <v>1057</v>
      </c>
      <c r="M2561" s="8"/>
      <c r="N2561" s="51" t="s">
        <v>16887</v>
      </c>
      <c r="O2561" s="51" t="s">
        <v>52</v>
      </c>
      <c r="P2561" s="51"/>
      <c r="Q2561" s="51"/>
      <c r="R2561" s="51" t="s">
        <v>1222</v>
      </c>
      <c r="S2561" s="51" t="s">
        <v>16888</v>
      </c>
      <c r="T2561" s="11" t="str">
        <f t="shared" si="2"/>
        <v>Jacob Sussman</v>
      </c>
      <c r="U2561" s="51" t="s">
        <v>695</v>
      </c>
      <c r="V2561" s="51" t="s">
        <v>16889</v>
      </c>
      <c r="W2561" s="51" t="s">
        <v>16890</v>
      </c>
      <c r="X2561" s="51" t="s">
        <v>16848</v>
      </c>
      <c r="Y2561" s="8" t="s">
        <v>60</v>
      </c>
      <c r="Z2561" s="12" t="s">
        <v>16827</v>
      </c>
      <c r="AA2561" s="12" t="s">
        <v>16891</v>
      </c>
      <c r="AB2561" s="8" t="s">
        <v>60</v>
      </c>
      <c r="AC2561" s="8" t="s">
        <v>60</v>
      </c>
      <c r="AD2561" s="12" t="s">
        <v>16851</v>
      </c>
      <c r="AE2561" s="8" t="s">
        <v>16852</v>
      </c>
      <c r="AF2561" s="8" t="s">
        <v>16853</v>
      </c>
      <c r="AG2561" s="8" t="s">
        <v>8704</v>
      </c>
      <c r="AH2561" s="8" t="s">
        <v>194</v>
      </c>
      <c r="AI2561" s="8" t="s">
        <v>233</v>
      </c>
      <c r="AJ2561" s="8"/>
      <c r="AK2561" s="8" t="s">
        <v>1377</v>
      </c>
      <c r="AL2561" s="8" t="s">
        <v>16854</v>
      </c>
      <c r="AM2561" s="8" t="s">
        <v>4984</v>
      </c>
      <c r="AN2561" s="8" t="s">
        <v>16855</v>
      </c>
      <c r="AO2561" s="8" t="s">
        <v>16865</v>
      </c>
      <c r="AP2561" s="29" t="s">
        <v>16853</v>
      </c>
      <c r="AQ2561" s="11">
        <v>4814.0</v>
      </c>
    </row>
    <row r="2562">
      <c r="A2562" s="8" t="str">
        <f t="shared" si="1"/>
        <v>Jeff Bolender</v>
      </c>
      <c r="B2562" s="51" t="s">
        <v>16892</v>
      </c>
      <c r="C2562" s="8" t="s">
        <v>14980</v>
      </c>
      <c r="D2562" s="9" t="s">
        <v>8689</v>
      </c>
      <c r="E2562" s="8" t="s">
        <v>16893</v>
      </c>
      <c r="F2562" s="8" t="s">
        <v>3309</v>
      </c>
      <c r="G2562" s="51" t="s">
        <v>12642</v>
      </c>
      <c r="H2562" s="8" t="s">
        <v>16894</v>
      </c>
      <c r="I2562" s="8" t="s">
        <v>219</v>
      </c>
      <c r="J2562" s="10">
        <v>3.84</v>
      </c>
      <c r="K2562" s="13" t="s">
        <v>16895</v>
      </c>
      <c r="L2562" s="8"/>
      <c r="M2562" s="8"/>
      <c r="N2562" s="51" t="s">
        <v>16896</v>
      </c>
      <c r="O2562" s="51" t="s">
        <v>52</v>
      </c>
      <c r="P2562" s="51"/>
      <c r="Q2562" s="51"/>
      <c r="R2562" s="51" t="s">
        <v>1632</v>
      </c>
      <c r="S2562" s="51" t="s">
        <v>16897</v>
      </c>
      <c r="T2562" s="11" t="str">
        <f t="shared" si="2"/>
        <v>Jeff Bolender</v>
      </c>
      <c r="U2562" s="8" t="s">
        <v>2264</v>
      </c>
      <c r="V2562" s="51" t="s">
        <v>16898</v>
      </c>
      <c r="W2562" s="51" t="s">
        <v>16899</v>
      </c>
      <c r="X2562" s="51" t="s">
        <v>16900</v>
      </c>
      <c r="Y2562" s="8" t="s">
        <v>60</v>
      </c>
      <c r="Z2562" s="12" t="s">
        <v>16901</v>
      </c>
      <c r="AA2562" s="8" t="s">
        <v>60</v>
      </c>
      <c r="AB2562" s="12" t="s">
        <v>16902</v>
      </c>
      <c r="AC2562" s="8" t="s">
        <v>60</v>
      </c>
      <c r="AD2562" s="12" t="s">
        <v>16903</v>
      </c>
      <c r="AE2562" s="8"/>
      <c r="AF2562" s="8" t="s">
        <v>16893</v>
      </c>
      <c r="AG2562" s="8" t="s">
        <v>8704</v>
      </c>
      <c r="AH2562" s="8" t="s">
        <v>4581</v>
      </c>
      <c r="AI2562" s="8" t="s">
        <v>233</v>
      </c>
      <c r="AJ2562" s="8"/>
      <c r="AK2562" s="8" t="s">
        <v>5481</v>
      </c>
      <c r="AL2562" s="8" t="s">
        <v>16904</v>
      </c>
      <c r="AM2562" s="8" t="s">
        <v>4153</v>
      </c>
      <c r="AN2562" s="8" t="s">
        <v>16905</v>
      </c>
      <c r="AO2562" s="8" t="s">
        <v>16906</v>
      </c>
      <c r="AP2562" s="14" t="s">
        <v>16893</v>
      </c>
      <c r="AQ2562" s="11">
        <v>3380.0</v>
      </c>
    </row>
    <row r="2563">
      <c r="A2563" s="8" t="str">
        <f t="shared" si="1"/>
        <v>Brittany Johnson</v>
      </c>
      <c r="B2563" s="51" t="s">
        <v>16892</v>
      </c>
      <c r="C2563" s="8" t="s">
        <v>14980</v>
      </c>
      <c r="D2563" s="9" t="s">
        <v>8689</v>
      </c>
      <c r="E2563" s="8" t="s">
        <v>16893</v>
      </c>
      <c r="F2563" s="8" t="s">
        <v>3309</v>
      </c>
      <c r="G2563" s="8" t="s">
        <v>12642</v>
      </c>
      <c r="H2563" s="8" t="s">
        <v>16894</v>
      </c>
      <c r="I2563" s="8" t="s">
        <v>219</v>
      </c>
      <c r="J2563" s="10">
        <v>3.84</v>
      </c>
      <c r="K2563" s="8" t="s">
        <v>16895</v>
      </c>
      <c r="L2563" s="8" t="s">
        <v>86</v>
      </c>
      <c r="M2563" s="8" t="s">
        <v>86</v>
      </c>
      <c r="N2563" s="8" t="s">
        <v>16907</v>
      </c>
      <c r="O2563" s="8" t="s">
        <v>52</v>
      </c>
      <c r="P2563" s="51"/>
      <c r="Q2563" s="51"/>
      <c r="R2563" s="8" t="s">
        <v>245</v>
      </c>
      <c r="S2563" s="8" t="s">
        <v>678</v>
      </c>
      <c r="T2563" s="11" t="str">
        <f t="shared" si="2"/>
        <v>Brittany Johnson</v>
      </c>
      <c r="U2563" s="8" t="s">
        <v>247</v>
      </c>
      <c r="V2563" s="8" t="s">
        <v>86</v>
      </c>
      <c r="W2563" s="8" t="s">
        <v>86</v>
      </c>
      <c r="X2563" s="8" t="s">
        <v>16900</v>
      </c>
      <c r="Y2563" s="51" t="s">
        <v>60</v>
      </c>
      <c r="Z2563" s="56" t="s">
        <v>16908</v>
      </c>
      <c r="AA2563" s="51" t="s">
        <v>60</v>
      </c>
      <c r="AB2563" s="56" t="s">
        <v>16909</v>
      </c>
      <c r="AC2563" s="56" t="s">
        <v>16910</v>
      </c>
      <c r="AD2563" s="56" t="s">
        <v>16911</v>
      </c>
      <c r="AE2563" s="8"/>
      <c r="AF2563" s="8" t="s">
        <v>16893</v>
      </c>
      <c r="AG2563" s="8" t="s">
        <v>8704</v>
      </c>
      <c r="AH2563" s="8" t="s">
        <v>4581</v>
      </c>
      <c r="AI2563" s="8" t="s">
        <v>233</v>
      </c>
      <c r="AJ2563" s="8" t="s">
        <v>86</v>
      </c>
      <c r="AK2563" s="8" t="s">
        <v>5481</v>
      </c>
      <c r="AL2563" s="8" t="s">
        <v>16904</v>
      </c>
      <c r="AM2563" s="8" t="s">
        <v>4153</v>
      </c>
      <c r="AN2563" s="8" t="s">
        <v>422</v>
      </c>
      <c r="AO2563" s="8" t="s">
        <v>16906</v>
      </c>
      <c r="AP2563" s="29" t="s">
        <v>16893</v>
      </c>
      <c r="AQ2563" s="11">
        <v>3380.0</v>
      </c>
    </row>
    <row r="2564">
      <c r="A2564" s="8" t="str">
        <f t="shared" si="1"/>
        <v>Max Kittle</v>
      </c>
      <c r="B2564" s="51" t="s">
        <v>16892</v>
      </c>
      <c r="C2564" s="8" t="s">
        <v>14980</v>
      </c>
      <c r="D2564" s="9" t="s">
        <v>8689</v>
      </c>
      <c r="E2564" s="8" t="s">
        <v>16893</v>
      </c>
      <c r="F2564" s="8" t="s">
        <v>3309</v>
      </c>
      <c r="G2564" s="51" t="s">
        <v>12642</v>
      </c>
      <c r="H2564" s="8" t="s">
        <v>16894</v>
      </c>
      <c r="I2564" s="8" t="s">
        <v>219</v>
      </c>
      <c r="J2564" s="10">
        <v>3.84</v>
      </c>
      <c r="K2564" s="13" t="s">
        <v>16895</v>
      </c>
      <c r="L2564" s="8"/>
      <c r="M2564" s="8"/>
      <c r="N2564" s="51" t="s">
        <v>16912</v>
      </c>
      <c r="O2564" s="51" t="s">
        <v>52</v>
      </c>
      <c r="P2564" s="51"/>
      <c r="Q2564" s="51"/>
      <c r="R2564" s="51" t="s">
        <v>2288</v>
      </c>
      <c r="S2564" s="51" t="s">
        <v>16913</v>
      </c>
      <c r="T2564" s="11" t="str">
        <f t="shared" si="2"/>
        <v>Max Kittle</v>
      </c>
      <c r="U2564" s="51" t="s">
        <v>1131</v>
      </c>
      <c r="V2564" s="51" t="s">
        <v>16914</v>
      </c>
      <c r="W2564" s="51" t="s">
        <v>16915</v>
      </c>
      <c r="X2564" s="51" t="s">
        <v>16900</v>
      </c>
      <c r="Y2564" s="12" t="s">
        <v>16916</v>
      </c>
      <c r="Z2564" s="8" t="s">
        <v>60</v>
      </c>
      <c r="AA2564" s="12" t="s">
        <v>16917</v>
      </c>
      <c r="AB2564" s="8" t="s">
        <v>60</v>
      </c>
      <c r="AC2564" s="12" t="s">
        <v>16918</v>
      </c>
      <c r="AD2564" s="8" t="s">
        <v>60</v>
      </c>
      <c r="AE2564" s="8"/>
      <c r="AF2564" s="8" t="s">
        <v>16893</v>
      </c>
      <c r="AG2564" s="8" t="s">
        <v>8704</v>
      </c>
      <c r="AH2564" s="8" t="s">
        <v>4581</v>
      </c>
      <c r="AI2564" s="8" t="s">
        <v>233</v>
      </c>
      <c r="AJ2564" s="8"/>
      <c r="AK2564" s="8" t="s">
        <v>5481</v>
      </c>
      <c r="AL2564" s="8" t="s">
        <v>16904</v>
      </c>
      <c r="AM2564" s="8" t="s">
        <v>4153</v>
      </c>
      <c r="AN2564" s="8" t="s">
        <v>16905</v>
      </c>
      <c r="AO2564" s="8" t="s">
        <v>16906</v>
      </c>
      <c r="AP2564" s="14" t="s">
        <v>16893</v>
      </c>
      <c r="AQ2564" s="11">
        <v>3380.0</v>
      </c>
    </row>
    <row r="2565">
      <c r="A2565" s="8" t="str">
        <f t="shared" si="1"/>
        <v>Paul Orchard</v>
      </c>
      <c r="B2565" s="51" t="s">
        <v>16892</v>
      </c>
      <c r="C2565" s="8" t="s">
        <v>14980</v>
      </c>
      <c r="D2565" s="9" t="s">
        <v>8689</v>
      </c>
      <c r="E2565" s="8" t="s">
        <v>16893</v>
      </c>
      <c r="F2565" s="8" t="s">
        <v>3309</v>
      </c>
      <c r="G2565" s="51" t="s">
        <v>12642</v>
      </c>
      <c r="H2565" s="8" t="s">
        <v>16894</v>
      </c>
      <c r="I2565" s="8" t="s">
        <v>219</v>
      </c>
      <c r="J2565" s="10">
        <v>3.84</v>
      </c>
      <c r="K2565" s="13" t="s">
        <v>16895</v>
      </c>
      <c r="L2565" s="8"/>
      <c r="M2565" s="8"/>
      <c r="N2565" s="51" t="s">
        <v>16919</v>
      </c>
      <c r="O2565" s="51" t="s">
        <v>52</v>
      </c>
      <c r="P2565" s="51"/>
      <c r="Q2565" s="51"/>
      <c r="R2565" s="51" t="s">
        <v>425</v>
      </c>
      <c r="S2565" s="51" t="s">
        <v>16920</v>
      </c>
      <c r="T2565" s="11" t="str">
        <f t="shared" si="2"/>
        <v>Paul Orchard</v>
      </c>
      <c r="U2565" s="51" t="s">
        <v>106</v>
      </c>
      <c r="V2565" s="51" t="s">
        <v>16921</v>
      </c>
      <c r="W2565" s="51" t="s">
        <v>16922</v>
      </c>
      <c r="X2565" s="51" t="s">
        <v>16900</v>
      </c>
      <c r="Y2565" s="12" t="s">
        <v>16923</v>
      </c>
      <c r="Z2565" s="12" t="s">
        <v>16901</v>
      </c>
      <c r="AA2565" s="8" t="s">
        <v>60</v>
      </c>
      <c r="AB2565" s="12" t="s">
        <v>16902</v>
      </c>
      <c r="AC2565" s="8" t="s">
        <v>60</v>
      </c>
      <c r="AD2565" s="12" t="s">
        <v>16903</v>
      </c>
      <c r="AE2565" s="8"/>
      <c r="AF2565" s="8" t="s">
        <v>16893</v>
      </c>
      <c r="AG2565" s="8" t="s">
        <v>8704</v>
      </c>
      <c r="AH2565" s="8" t="s">
        <v>4581</v>
      </c>
      <c r="AI2565" s="8" t="s">
        <v>233</v>
      </c>
      <c r="AJ2565" s="8"/>
      <c r="AK2565" s="8" t="s">
        <v>5481</v>
      </c>
      <c r="AL2565" s="8" t="s">
        <v>16904</v>
      </c>
      <c r="AM2565" s="8" t="s">
        <v>4153</v>
      </c>
      <c r="AN2565" s="8" t="s">
        <v>16905</v>
      </c>
      <c r="AO2565" s="8" t="s">
        <v>16906</v>
      </c>
      <c r="AP2565" s="14" t="s">
        <v>16893</v>
      </c>
      <c r="AQ2565" s="11">
        <v>3380.0</v>
      </c>
    </row>
    <row r="2566">
      <c r="A2566" s="8" t="str">
        <f t="shared" si="1"/>
        <v>Elliott Lightfoot</v>
      </c>
      <c r="B2566" s="51" t="s">
        <v>16924</v>
      </c>
      <c r="C2566" s="8" t="s">
        <v>12641</v>
      </c>
      <c r="D2566" s="9" t="s">
        <v>8689</v>
      </c>
      <c r="E2566" s="8" t="s">
        <v>16925</v>
      </c>
      <c r="F2566" s="8" t="s">
        <v>3309</v>
      </c>
      <c r="G2566" s="51" t="s">
        <v>12642</v>
      </c>
      <c r="H2566" s="8" t="s">
        <v>16926</v>
      </c>
      <c r="I2566" s="8" t="s">
        <v>49</v>
      </c>
      <c r="J2566" s="10">
        <v>2.7</v>
      </c>
      <c r="K2566" s="13" t="s">
        <v>16927</v>
      </c>
      <c r="L2566" s="8"/>
      <c r="M2566" s="8"/>
      <c r="N2566" s="51" t="s">
        <v>16928</v>
      </c>
      <c r="O2566" s="51" t="s">
        <v>52</v>
      </c>
      <c r="P2566" s="51"/>
      <c r="Q2566" s="51"/>
      <c r="R2566" s="51" t="s">
        <v>6738</v>
      </c>
      <c r="S2566" s="51" t="s">
        <v>16929</v>
      </c>
      <c r="T2566" s="11" t="str">
        <f t="shared" si="2"/>
        <v>Elliott Lightfoot</v>
      </c>
      <c r="U2566" s="51" t="s">
        <v>55</v>
      </c>
      <c r="V2566" s="51" t="s">
        <v>16930</v>
      </c>
      <c r="W2566" s="51" t="s">
        <v>16931</v>
      </c>
      <c r="X2566" s="51" t="s">
        <v>16932</v>
      </c>
      <c r="Y2566" s="8" t="s">
        <v>60</v>
      </c>
      <c r="Z2566" s="8" t="s">
        <v>60</v>
      </c>
      <c r="AA2566" s="8" t="s">
        <v>60</v>
      </c>
      <c r="AB2566" s="8" t="s">
        <v>60</v>
      </c>
      <c r="AC2566" s="8" t="s">
        <v>60</v>
      </c>
      <c r="AD2566" s="8" t="s">
        <v>60</v>
      </c>
      <c r="AE2566" s="8" t="s">
        <v>16933</v>
      </c>
      <c r="AF2566" s="8" t="s">
        <v>16934</v>
      </c>
      <c r="AG2566" s="8" t="s">
        <v>8704</v>
      </c>
      <c r="AH2566" s="8" t="s">
        <v>4581</v>
      </c>
      <c r="AI2566" s="8" t="s">
        <v>66</v>
      </c>
      <c r="AJ2566" s="8" t="s">
        <v>67</v>
      </c>
      <c r="AK2566" s="8"/>
      <c r="AL2566" s="8"/>
      <c r="AM2566" s="8"/>
      <c r="AN2566" s="8" t="s">
        <v>16935</v>
      </c>
      <c r="AO2566" s="8" t="s">
        <v>16936</v>
      </c>
      <c r="AP2566" s="29" t="s">
        <v>16934</v>
      </c>
      <c r="AQ2566" s="11">
        <v>1729.0</v>
      </c>
    </row>
    <row r="2567">
      <c r="A2567" s="8" t="str">
        <f t="shared" si="1"/>
        <v>Sandy Moran</v>
      </c>
      <c r="B2567" s="51" t="s">
        <v>16937</v>
      </c>
      <c r="C2567" s="51" t="s">
        <v>14980</v>
      </c>
      <c r="D2567" s="9" t="s">
        <v>8689</v>
      </c>
      <c r="E2567" s="8" t="s">
        <v>16938</v>
      </c>
      <c r="F2567" s="8" t="s">
        <v>3309</v>
      </c>
      <c r="G2567" s="51" t="s">
        <v>12642</v>
      </c>
      <c r="H2567" s="13" t="s">
        <v>16939</v>
      </c>
      <c r="I2567" s="59" t="s">
        <v>49</v>
      </c>
      <c r="J2567" s="60">
        <v>3.09</v>
      </c>
      <c r="K2567" s="51" t="s">
        <v>16940</v>
      </c>
      <c r="L2567" s="8"/>
      <c r="M2567" s="8"/>
      <c r="N2567" s="51" t="s">
        <v>16941</v>
      </c>
      <c r="O2567" s="51" t="s">
        <v>52</v>
      </c>
      <c r="P2567" s="51"/>
      <c r="Q2567" s="51"/>
      <c r="R2567" s="51" t="s">
        <v>9973</v>
      </c>
      <c r="S2567" s="51" t="s">
        <v>16942</v>
      </c>
      <c r="T2567" s="11" t="str">
        <f t="shared" si="2"/>
        <v>Sandy Moran</v>
      </c>
      <c r="U2567" s="51" t="s">
        <v>55</v>
      </c>
      <c r="V2567" s="51" t="s">
        <v>16943</v>
      </c>
      <c r="W2567" s="51"/>
      <c r="X2567" s="51" t="s">
        <v>16944</v>
      </c>
      <c r="Y2567" s="56" t="s">
        <v>16945</v>
      </c>
      <c r="Z2567" s="56" t="s">
        <v>16946</v>
      </c>
      <c r="AA2567" s="51" t="s">
        <v>60</v>
      </c>
      <c r="AB2567" s="56" t="s">
        <v>16947</v>
      </c>
      <c r="AC2567" s="56" t="s">
        <v>16948</v>
      </c>
      <c r="AD2567" s="56" t="s">
        <v>16949</v>
      </c>
      <c r="AE2567" s="51" t="s">
        <v>16950</v>
      </c>
      <c r="AF2567" s="8" t="s">
        <v>16951</v>
      </c>
      <c r="AG2567" s="8" t="s">
        <v>8704</v>
      </c>
      <c r="AH2567" s="8" t="s">
        <v>194</v>
      </c>
      <c r="AI2567" s="8" t="s">
        <v>233</v>
      </c>
      <c r="AJ2567" s="8"/>
      <c r="AK2567" s="59" t="s">
        <v>910</v>
      </c>
      <c r="AL2567" s="59" t="s">
        <v>4545</v>
      </c>
      <c r="AM2567" s="59" t="s">
        <v>1115</v>
      </c>
      <c r="AN2567" s="59" t="s">
        <v>16952</v>
      </c>
      <c r="AO2567" s="59" t="s">
        <v>16953</v>
      </c>
      <c r="AP2567" s="29" t="s">
        <v>16951</v>
      </c>
      <c r="AQ2567" s="11">
        <v>955.0</v>
      </c>
    </row>
    <row r="2568">
      <c r="A2568" s="8" t="str">
        <f t="shared" si="1"/>
        <v>Noah Chaplik</v>
      </c>
      <c r="B2568" s="51" t="s">
        <v>16954</v>
      </c>
      <c r="C2568" s="8" t="s">
        <v>14980</v>
      </c>
      <c r="D2568" s="9" t="s">
        <v>8689</v>
      </c>
      <c r="E2568" s="8" t="s">
        <v>16955</v>
      </c>
      <c r="F2568" s="8" t="s">
        <v>3309</v>
      </c>
      <c r="G2568" s="51" t="s">
        <v>12642</v>
      </c>
      <c r="H2568" s="8" t="s">
        <v>16956</v>
      </c>
      <c r="I2568" s="59" t="s">
        <v>16957</v>
      </c>
      <c r="J2568" s="60">
        <v>3.33</v>
      </c>
      <c r="K2568" s="51" t="s">
        <v>16958</v>
      </c>
      <c r="L2568" s="8"/>
      <c r="M2568" s="8"/>
      <c r="N2568" s="51" t="s">
        <v>16959</v>
      </c>
      <c r="O2568" s="51" t="s">
        <v>52</v>
      </c>
      <c r="P2568" s="51"/>
      <c r="Q2568" s="51"/>
      <c r="R2568" s="8" t="s">
        <v>212</v>
      </c>
      <c r="S2568" s="8" t="s">
        <v>16960</v>
      </c>
      <c r="T2568" s="11" t="str">
        <f t="shared" si="2"/>
        <v>Noah Chaplik</v>
      </c>
      <c r="U2568" s="51" t="s">
        <v>412</v>
      </c>
      <c r="V2568" s="51"/>
      <c r="W2568" s="8"/>
      <c r="X2568" s="51" t="s">
        <v>16961</v>
      </c>
      <c r="Y2568" s="56" t="s">
        <v>16962</v>
      </c>
      <c r="Z2568" s="56" t="s">
        <v>16963</v>
      </c>
      <c r="AA2568" s="56" t="s">
        <v>16964</v>
      </c>
      <c r="AB2568" s="56" t="s">
        <v>16965</v>
      </c>
      <c r="AC2568" s="51" t="s">
        <v>60</v>
      </c>
      <c r="AD2568" s="56" t="s">
        <v>16966</v>
      </c>
      <c r="AE2568" s="51" t="s">
        <v>16967</v>
      </c>
      <c r="AF2568" s="8" t="s">
        <v>16968</v>
      </c>
      <c r="AG2568" s="8" t="s">
        <v>8704</v>
      </c>
      <c r="AH2568" s="8" t="s">
        <v>134</v>
      </c>
      <c r="AI2568" s="8" t="s">
        <v>233</v>
      </c>
      <c r="AJ2568" s="8"/>
      <c r="AK2568" s="59" t="s">
        <v>16969</v>
      </c>
      <c r="AL2568" s="59" t="s">
        <v>5220</v>
      </c>
      <c r="AM2568" s="59" t="s">
        <v>2152</v>
      </c>
      <c r="AN2568" s="59" t="s">
        <v>16970</v>
      </c>
      <c r="AO2568" s="59" t="s">
        <v>16971</v>
      </c>
      <c r="AP2568" s="29" t="s">
        <v>16968</v>
      </c>
      <c r="AQ2568" s="11">
        <v>1311.0</v>
      </c>
    </row>
    <row r="2569">
      <c r="A2569" s="8" t="str">
        <f t="shared" si="1"/>
        <v>Bill Huntington</v>
      </c>
      <c r="B2569" s="51" t="s">
        <v>16954</v>
      </c>
      <c r="C2569" s="8" t="s">
        <v>14980</v>
      </c>
      <c r="D2569" s="9" t="s">
        <v>8689</v>
      </c>
      <c r="E2569" s="8" t="s">
        <v>16955</v>
      </c>
      <c r="F2569" s="8" t="s">
        <v>3309</v>
      </c>
      <c r="G2569" s="51" t="s">
        <v>12642</v>
      </c>
      <c r="H2569" s="8" t="s">
        <v>16956</v>
      </c>
      <c r="I2569" s="8" t="s">
        <v>16957</v>
      </c>
      <c r="J2569" s="10">
        <v>3.33</v>
      </c>
      <c r="K2569" s="8" t="s">
        <v>16958</v>
      </c>
      <c r="L2569" s="8"/>
      <c r="M2569" s="8"/>
      <c r="N2569" s="51" t="s">
        <v>16972</v>
      </c>
      <c r="O2569" s="57" t="s">
        <v>52</v>
      </c>
      <c r="P2569" s="51"/>
      <c r="Q2569" s="51"/>
      <c r="R2569" s="57" t="s">
        <v>1825</v>
      </c>
      <c r="S2569" s="57" t="s">
        <v>12415</v>
      </c>
      <c r="T2569" s="11" t="str">
        <f t="shared" si="2"/>
        <v>Bill Huntington</v>
      </c>
      <c r="U2569" s="57" t="s">
        <v>412</v>
      </c>
      <c r="V2569" s="51"/>
      <c r="W2569" s="51"/>
      <c r="X2569" s="51" t="s">
        <v>16961</v>
      </c>
      <c r="Y2569" s="51" t="s">
        <v>60</v>
      </c>
      <c r="Z2569" s="56" t="s">
        <v>16963</v>
      </c>
      <c r="AA2569" s="51" t="s">
        <v>60</v>
      </c>
      <c r="AB2569" s="56" t="s">
        <v>16973</v>
      </c>
      <c r="AC2569" s="56" t="s">
        <v>16966</v>
      </c>
      <c r="AD2569" s="51" t="s">
        <v>60</v>
      </c>
      <c r="AE2569" s="51" t="s">
        <v>16967</v>
      </c>
      <c r="AF2569" s="8" t="s">
        <v>16968</v>
      </c>
      <c r="AG2569" s="8" t="s">
        <v>8704</v>
      </c>
      <c r="AH2569" s="8" t="s">
        <v>134</v>
      </c>
      <c r="AI2569" s="8" t="s">
        <v>233</v>
      </c>
      <c r="AJ2569" s="8"/>
      <c r="AK2569" s="8" t="s">
        <v>16969</v>
      </c>
      <c r="AL2569" s="8" t="s">
        <v>5220</v>
      </c>
      <c r="AM2569" s="8" t="s">
        <v>2152</v>
      </c>
      <c r="AN2569" s="8" t="s">
        <v>16970</v>
      </c>
      <c r="AO2569" s="8" t="s">
        <v>16971</v>
      </c>
      <c r="AP2569" s="29" t="s">
        <v>16968</v>
      </c>
      <c r="AQ2569" s="11">
        <v>1311.0</v>
      </c>
    </row>
    <row r="2570">
      <c r="A2570" s="8" t="str">
        <f t="shared" si="1"/>
        <v>Travis Morgan</v>
      </c>
      <c r="B2570" s="51" t="s">
        <v>16954</v>
      </c>
      <c r="C2570" s="8" t="s">
        <v>14980</v>
      </c>
      <c r="D2570" s="9" t="s">
        <v>8689</v>
      </c>
      <c r="E2570" s="8" t="s">
        <v>16955</v>
      </c>
      <c r="F2570" s="8" t="s">
        <v>3309</v>
      </c>
      <c r="G2570" s="51" t="s">
        <v>12642</v>
      </c>
      <c r="H2570" s="8" t="s">
        <v>16956</v>
      </c>
      <c r="I2570" s="8" t="s">
        <v>16957</v>
      </c>
      <c r="J2570" s="10">
        <v>3.33</v>
      </c>
      <c r="K2570" s="13" t="s">
        <v>16958</v>
      </c>
      <c r="L2570" s="8"/>
      <c r="M2570" s="8"/>
      <c r="N2570" s="51" t="s">
        <v>16974</v>
      </c>
      <c r="O2570" s="57" t="s">
        <v>52</v>
      </c>
      <c r="P2570" s="51"/>
      <c r="Q2570" s="51"/>
      <c r="R2570" s="57" t="s">
        <v>4317</v>
      </c>
      <c r="S2570" s="57" t="s">
        <v>2196</v>
      </c>
      <c r="T2570" s="11" t="str">
        <f t="shared" si="2"/>
        <v>Travis Morgan</v>
      </c>
      <c r="U2570" s="8" t="s">
        <v>412</v>
      </c>
      <c r="V2570" s="51"/>
      <c r="W2570" s="51"/>
      <c r="X2570" s="51" t="s">
        <v>16961</v>
      </c>
      <c r="Y2570" s="51" t="s">
        <v>60</v>
      </c>
      <c r="Z2570" s="56" t="s">
        <v>16963</v>
      </c>
      <c r="AA2570" s="51" t="s">
        <v>60</v>
      </c>
      <c r="AB2570" s="51" t="s">
        <v>60</v>
      </c>
      <c r="AC2570" s="51" t="s">
        <v>60</v>
      </c>
      <c r="AD2570" s="56" t="s">
        <v>16966</v>
      </c>
      <c r="AE2570" s="51" t="s">
        <v>16967</v>
      </c>
      <c r="AF2570" s="8" t="s">
        <v>16968</v>
      </c>
      <c r="AG2570" s="8" t="s">
        <v>8704</v>
      </c>
      <c r="AH2570" s="8" t="s">
        <v>134</v>
      </c>
      <c r="AI2570" s="8" t="s">
        <v>233</v>
      </c>
      <c r="AJ2570" s="8"/>
      <c r="AK2570" s="8" t="s">
        <v>16969</v>
      </c>
      <c r="AL2570" s="8" t="s">
        <v>5220</v>
      </c>
      <c r="AM2570" s="8" t="s">
        <v>2152</v>
      </c>
      <c r="AN2570" s="8" t="s">
        <v>16970</v>
      </c>
      <c r="AO2570" s="8" t="s">
        <v>16975</v>
      </c>
      <c r="AP2570" s="29" t="s">
        <v>16968</v>
      </c>
      <c r="AQ2570" s="11">
        <v>1311.0</v>
      </c>
    </row>
    <row r="2571">
      <c r="A2571" s="8" t="str">
        <f t="shared" si="1"/>
        <v>Austin Underwood</v>
      </c>
      <c r="B2571" s="51" t="s">
        <v>16954</v>
      </c>
      <c r="C2571" s="8" t="s">
        <v>14980</v>
      </c>
      <c r="D2571" s="9" t="s">
        <v>8689</v>
      </c>
      <c r="E2571" s="8" t="s">
        <v>16955</v>
      </c>
      <c r="F2571" s="8" t="s">
        <v>3309</v>
      </c>
      <c r="G2571" s="51" t="s">
        <v>12642</v>
      </c>
      <c r="H2571" s="8" t="s">
        <v>16956</v>
      </c>
      <c r="I2571" s="59" t="s">
        <v>16957</v>
      </c>
      <c r="J2571" s="60">
        <v>3.33</v>
      </c>
      <c r="K2571" s="51" t="s">
        <v>16958</v>
      </c>
      <c r="L2571" s="8"/>
      <c r="M2571" s="8"/>
      <c r="N2571" s="51" t="s">
        <v>16976</v>
      </c>
      <c r="O2571" s="51" t="s">
        <v>52</v>
      </c>
      <c r="P2571" s="51"/>
      <c r="Q2571" s="51"/>
      <c r="R2571" s="8" t="s">
        <v>1765</v>
      </c>
      <c r="S2571" s="8" t="s">
        <v>7383</v>
      </c>
      <c r="T2571" s="11" t="str">
        <f t="shared" si="2"/>
        <v>Austin Underwood</v>
      </c>
      <c r="U2571" s="51" t="s">
        <v>76</v>
      </c>
      <c r="V2571" s="51"/>
      <c r="W2571" s="8"/>
      <c r="X2571" s="51" t="s">
        <v>16961</v>
      </c>
      <c r="Y2571" s="51" t="s">
        <v>60</v>
      </c>
      <c r="Z2571" s="56" t="s">
        <v>16963</v>
      </c>
      <c r="AA2571" s="51" t="s">
        <v>60</v>
      </c>
      <c r="AB2571" s="56" t="s">
        <v>16965</v>
      </c>
      <c r="AC2571" s="51" t="s">
        <v>60</v>
      </c>
      <c r="AD2571" s="56" t="s">
        <v>16966</v>
      </c>
      <c r="AE2571" s="51" t="s">
        <v>16967</v>
      </c>
      <c r="AF2571" s="8" t="s">
        <v>16968</v>
      </c>
      <c r="AG2571" s="8" t="s">
        <v>8704</v>
      </c>
      <c r="AH2571" s="8" t="s">
        <v>134</v>
      </c>
      <c r="AI2571" s="8" t="s">
        <v>233</v>
      </c>
      <c r="AJ2571" s="8"/>
      <c r="AK2571" s="59" t="s">
        <v>16969</v>
      </c>
      <c r="AL2571" s="59" t="s">
        <v>5220</v>
      </c>
      <c r="AM2571" s="59" t="s">
        <v>2152</v>
      </c>
      <c r="AN2571" s="59" t="s">
        <v>16970</v>
      </c>
      <c r="AO2571" s="59" t="s">
        <v>16971</v>
      </c>
      <c r="AP2571" s="29" t="s">
        <v>16968</v>
      </c>
      <c r="AQ2571" s="11">
        <v>1311.0</v>
      </c>
    </row>
    <row r="2572">
      <c r="A2572" s="8" t="str">
        <f t="shared" si="1"/>
        <v>Chris Beemiller</v>
      </c>
      <c r="B2572" s="51" t="s">
        <v>16954</v>
      </c>
      <c r="C2572" s="8" t="s">
        <v>14980</v>
      </c>
      <c r="D2572" s="2" t="s">
        <v>8689</v>
      </c>
      <c r="E2572" s="8" t="s">
        <v>16955</v>
      </c>
      <c r="F2572" s="8" t="s">
        <v>3309</v>
      </c>
      <c r="G2572" s="51" t="s">
        <v>12642</v>
      </c>
      <c r="H2572" s="8" t="s">
        <v>16956</v>
      </c>
      <c r="I2572" s="8" t="s">
        <v>16957</v>
      </c>
      <c r="J2572" s="10">
        <v>3.33</v>
      </c>
      <c r="K2572" s="8" t="s">
        <v>16958</v>
      </c>
      <c r="L2572" s="8"/>
      <c r="M2572" s="8"/>
      <c r="N2572" s="51" t="s">
        <v>16977</v>
      </c>
      <c r="O2572" s="51" t="s">
        <v>52</v>
      </c>
      <c r="P2572" s="51"/>
      <c r="Q2572" s="51"/>
      <c r="R2572" s="8" t="s">
        <v>791</v>
      </c>
      <c r="S2572" s="8" t="s">
        <v>16978</v>
      </c>
      <c r="T2572" s="11" t="str">
        <f t="shared" si="2"/>
        <v>Chris Beemiller</v>
      </c>
      <c r="U2572" s="8" t="s">
        <v>3159</v>
      </c>
      <c r="V2572" s="51"/>
      <c r="W2572" s="51"/>
      <c r="X2572" s="51" t="s">
        <v>16961</v>
      </c>
      <c r="Y2572" s="51" t="s">
        <v>60</v>
      </c>
      <c r="Z2572" s="56" t="s">
        <v>16963</v>
      </c>
      <c r="AA2572" s="51" t="s">
        <v>60</v>
      </c>
      <c r="AB2572" s="51" t="s">
        <v>60</v>
      </c>
      <c r="AC2572" s="51" t="s">
        <v>60</v>
      </c>
      <c r="AD2572" s="56" t="s">
        <v>16966</v>
      </c>
      <c r="AE2572" s="51" t="s">
        <v>16967</v>
      </c>
      <c r="AF2572" s="8" t="s">
        <v>16968</v>
      </c>
      <c r="AG2572" s="8" t="s">
        <v>8704</v>
      </c>
      <c r="AH2572" s="8" t="s">
        <v>134</v>
      </c>
      <c r="AI2572" s="8" t="s">
        <v>233</v>
      </c>
      <c r="AJ2572" s="8"/>
      <c r="AK2572" s="8" t="s">
        <v>16969</v>
      </c>
      <c r="AL2572" s="8" t="s">
        <v>5220</v>
      </c>
      <c r="AM2572" s="8" t="s">
        <v>2152</v>
      </c>
      <c r="AN2572" s="8" t="s">
        <v>16970</v>
      </c>
      <c r="AO2572" s="8" t="s">
        <v>16975</v>
      </c>
      <c r="AP2572" s="29" t="s">
        <v>16968</v>
      </c>
      <c r="AQ2572" s="11">
        <v>1311.0</v>
      </c>
    </row>
    <row r="2573">
      <c r="A2573" s="8" t="str">
        <f t="shared" si="1"/>
        <v>Zach Fresenko</v>
      </c>
      <c r="B2573" s="51" t="s">
        <v>16954</v>
      </c>
      <c r="C2573" s="8" t="s">
        <v>14980</v>
      </c>
      <c r="D2573" s="9" t="s">
        <v>8689</v>
      </c>
      <c r="E2573" s="8" t="s">
        <v>16955</v>
      </c>
      <c r="F2573" s="8" t="s">
        <v>3309</v>
      </c>
      <c r="G2573" s="51" t="s">
        <v>12642</v>
      </c>
      <c r="H2573" s="8" t="s">
        <v>16956</v>
      </c>
      <c r="I2573" s="8" t="s">
        <v>16957</v>
      </c>
      <c r="J2573" s="10">
        <v>3.33</v>
      </c>
      <c r="K2573" s="8" t="s">
        <v>16958</v>
      </c>
      <c r="L2573" s="8"/>
      <c r="M2573" s="8"/>
      <c r="N2573" s="51" t="s">
        <v>16979</v>
      </c>
      <c r="O2573" s="57" t="s">
        <v>52</v>
      </c>
      <c r="P2573" s="51"/>
      <c r="Q2573" s="51"/>
      <c r="R2573" s="57" t="s">
        <v>1734</v>
      </c>
      <c r="S2573" s="57" t="s">
        <v>16980</v>
      </c>
      <c r="T2573" s="11" t="str">
        <f t="shared" si="2"/>
        <v>Zach Fresenko</v>
      </c>
      <c r="U2573" s="57" t="s">
        <v>311</v>
      </c>
      <c r="V2573" s="51" t="s">
        <v>16981</v>
      </c>
      <c r="W2573" s="51" t="s">
        <v>16982</v>
      </c>
      <c r="X2573" s="51" t="s">
        <v>16961</v>
      </c>
      <c r="Y2573" s="51" t="s">
        <v>60</v>
      </c>
      <c r="Z2573" s="56" t="s">
        <v>16983</v>
      </c>
      <c r="AA2573" s="51" t="s">
        <v>60</v>
      </c>
      <c r="AB2573" s="51" t="s">
        <v>60</v>
      </c>
      <c r="AC2573" s="56" t="s">
        <v>16984</v>
      </c>
      <c r="AD2573" s="56" t="s">
        <v>16966</v>
      </c>
      <c r="AE2573" s="51" t="s">
        <v>16967</v>
      </c>
      <c r="AF2573" s="8" t="s">
        <v>16968</v>
      </c>
      <c r="AG2573" s="8" t="s">
        <v>8704</v>
      </c>
      <c r="AH2573" s="8" t="s">
        <v>134</v>
      </c>
      <c r="AI2573" s="8" t="s">
        <v>233</v>
      </c>
      <c r="AJ2573" s="8"/>
      <c r="AK2573" s="8" t="s">
        <v>16969</v>
      </c>
      <c r="AL2573" s="8" t="s">
        <v>5220</v>
      </c>
      <c r="AM2573" s="8" t="s">
        <v>2152</v>
      </c>
      <c r="AN2573" s="8" t="s">
        <v>16970</v>
      </c>
      <c r="AO2573" s="8" t="s">
        <v>16971</v>
      </c>
      <c r="AP2573" s="29" t="s">
        <v>16968</v>
      </c>
      <c r="AQ2573" s="11">
        <v>1311.0</v>
      </c>
    </row>
    <row r="2574">
      <c r="A2574" s="8" t="str">
        <f t="shared" si="1"/>
        <v>Jeb Ford</v>
      </c>
      <c r="B2574" s="51" t="s">
        <v>16954</v>
      </c>
      <c r="C2574" s="8" t="s">
        <v>14980</v>
      </c>
      <c r="D2574" s="9" t="s">
        <v>8689</v>
      </c>
      <c r="E2574" s="8" t="s">
        <v>16955</v>
      </c>
      <c r="F2574" s="8" t="s">
        <v>3309</v>
      </c>
      <c r="G2574" s="51" t="s">
        <v>12642</v>
      </c>
      <c r="H2574" s="13" t="s">
        <v>16956</v>
      </c>
      <c r="I2574" s="8" t="s">
        <v>16957</v>
      </c>
      <c r="J2574" s="10">
        <v>3.33</v>
      </c>
      <c r="K2574" s="13" t="s">
        <v>16958</v>
      </c>
      <c r="L2574" s="8"/>
      <c r="M2574" s="8"/>
      <c r="N2574" s="51" t="s">
        <v>16985</v>
      </c>
      <c r="O2574" s="51" t="s">
        <v>52</v>
      </c>
      <c r="P2574" s="51"/>
      <c r="Q2574" s="51"/>
      <c r="R2574" s="51" t="s">
        <v>16986</v>
      </c>
      <c r="S2574" s="51" t="s">
        <v>7747</v>
      </c>
      <c r="T2574" s="11" t="str">
        <f t="shared" si="2"/>
        <v>Jeb Ford</v>
      </c>
      <c r="U2574" s="51" t="s">
        <v>80</v>
      </c>
      <c r="V2574" s="51"/>
      <c r="W2574" s="51"/>
      <c r="X2574" s="51" t="s">
        <v>16961</v>
      </c>
      <c r="Y2574" s="8" t="s">
        <v>60</v>
      </c>
      <c r="Z2574" s="12" t="s">
        <v>16963</v>
      </c>
      <c r="AA2574" s="8" t="s">
        <v>60</v>
      </c>
      <c r="AB2574" s="8" t="s">
        <v>60</v>
      </c>
      <c r="AC2574" s="8" t="s">
        <v>60</v>
      </c>
      <c r="AD2574" s="12" t="s">
        <v>16966</v>
      </c>
      <c r="AE2574" s="8" t="s">
        <v>16967</v>
      </c>
      <c r="AF2574" s="8" t="s">
        <v>16968</v>
      </c>
      <c r="AG2574" s="8" t="s">
        <v>8704</v>
      </c>
      <c r="AH2574" s="8" t="s">
        <v>134</v>
      </c>
      <c r="AI2574" s="8" t="s">
        <v>233</v>
      </c>
      <c r="AJ2574" s="8"/>
      <c r="AK2574" s="8" t="s">
        <v>16969</v>
      </c>
      <c r="AL2574" s="8" t="s">
        <v>5220</v>
      </c>
      <c r="AM2574" s="8" t="s">
        <v>2152</v>
      </c>
      <c r="AN2574" s="8" t="s">
        <v>16970</v>
      </c>
      <c r="AO2574" s="8" t="s">
        <v>16975</v>
      </c>
      <c r="AP2574" s="29" t="s">
        <v>16968</v>
      </c>
      <c r="AQ2574" s="11">
        <v>1311.0</v>
      </c>
    </row>
    <row r="2575">
      <c r="A2575" s="8" t="str">
        <f t="shared" si="1"/>
        <v>Deana Fresenko</v>
      </c>
      <c r="B2575" s="51" t="s">
        <v>16954</v>
      </c>
      <c r="C2575" s="8" t="s">
        <v>14980</v>
      </c>
      <c r="D2575" s="9" t="s">
        <v>8689</v>
      </c>
      <c r="E2575" s="8" t="s">
        <v>16955</v>
      </c>
      <c r="F2575" s="8" t="s">
        <v>3309</v>
      </c>
      <c r="G2575" s="51" t="s">
        <v>12642</v>
      </c>
      <c r="H2575" s="8" t="s">
        <v>16956</v>
      </c>
      <c r="I2575" s="59" t="s">
        <v>16957</v>
      </c>
      <c r="J2575" s="60">
        <v>3.33</v>
      </c>
      <c r="K2575" s="51" t="s">
        <v>16958</v>
      </c>
      <c r="L2575" s="8"/>
      <c r="M2575" s="8"/>
      <c r="N2575" s="51" t="s">
        <v>16987</v>
      </c>
      <c r="O2575" s="51" t="s">
        <v>52</v>
      </c>
      <c r="P2575" s="51"/>
      <c r="Q2575" s="51"/>
      <c r="R2575" s="8" t="s">
        <v>16988</v>
      </c>
      <c r="S2575" s="8" t="s">
        <v>16980</v>
      </c>
      <c r="T2575" s="11" t="str">
        <f t="shared" si="2"/>
        <v>Deana Fresenko</v>
      </c>
      <c r="U2575" s="51" t="s">
        <v>80</v>
      </c>
      <c r="V2575" s="51"/>
      <c r="W2575" s="8"/>
      <c r="X2575" s="51" t="s">
        <v>16961</v>
      </c>
      <c r="Y2575" s="51" t="s">
        <v>60</v>
      </c>
      <c r="Z2575" s="56" t="s">
        <v>16963</v>
      </c>
      <c r="AA2575" s="51" t="s">
        <v>60</v>
      </c>
      <c r="AB2575" s="56" t="s">
        <v>16965</v>
      </c>
      <c r="AC2575" s="51" t="s">
        <v>60</v>
      </c>
      <c r="AD2575" s="56" t="s">
        <v>16966</v>
      </c>
      <c r="AE2575" s="51" t="s">
        <v>16967</v>
      </c>
      <c r="AF2575" s="8" t="s">
        <v>16968</v>
      </c>
      <c r="AG2575" s="8" t="s">
        <v>8704</v>
      </c>
      <c r="AH2575" s="8" t="s">
        <v>134</v>
      </c>
      <c r="AI2575" s="8" t="s">
        <v>233</v>
      </c>
      <c r="AJ2575" s="8"/>
      <c r="AK2575" s="59" t="s">
        <v>16969</v>
      </c>
      <c r="AL2575" s="59" t="s">
        <v>5220</v>
      </c>
      <c r="AM2575" s="59" t="s">
        <v>2152</v>
      </c>
      <c r="AN2575" s="59" t="s">
        <v>16970</v>
      </c>
      <c r="AO2575" s="59" t="s">
        <v>16971</v>
      </c>
      <c r="AP2575" s="29" t="s">
        <v>16968</v>
      </c>
      <c r="AQ2575" s="11">
        <v>1311.0</v>
      </c>
    </row>
    <row r="2576">
      <c r="A2576" s="8" t="str">
        <f t="shared" si="1"/>
        <v>Lee LaBadie</v>
      </c>
      <c r="B2576" s="51" t="s">
        <v>16989</v>
      </c>
      <c r="C2576" s="8" t="s">
        <v>14980</v>
      </c>
      <c r="D2576" s="2" t="s">
        <v>8689</v>
      </c>
      <c r="E2576" s="8" t="s">
        <v>8767</v>
      </c>
      <c r="F2576" s="8" t="s">
        <v>3309</v>
      </c>
      <c r="G2576" s="51" t="s">
        <v>12642</v>
      </c>
      <c r="H2576" s="8" t="s">
        <v>16990</v>
      </c>
      <c r="I2576" s="8" t="s">
        <v>1330</v>
      </c>
      <c r="J2576" s="10">
        <v>3.26</v>
      </c>
      <c r="K2576" s="8" t="s">
        <v>16991</v>
      </c>
      <c r="L2576" s="8"/>
      <c r="M2576" s="8"/>
      <c r="N2576" s="51" t="s">
        <v>16992</v>
      </c>
      <c r="O2576" s="51" t="s">
        <v>52</v>
      </c>
      <c r="P2576" s="51"/>
      <c r="Q2576" s="51"/>
      <c r="R2576" s="51" t="s">
        <v>4790</v>
      </c>
      <c r="S2576" s="51" t="s">
        <v>16993</v>
      </c>
      <c r="T2576" s="11" t="str">
        <f t="shared" si="2"/>
        <v>Lee LaBadie</v>
      </c>
      <c r="U2576" s="51" t="s">
        <v>55</v>
      </c>
      <c r="V2576" s="51" t="s">
        <v>16994</v>
      </c>
      <c r="W2576" s="51"/>
      <c r="X2576" s="51" t="s">
        <v>16995</v>
      </c>
      <c r="Y2576" s="51" t="s">
        <v>60</v>
      </c>
      <c r="Z2576" s="56" t="s">
        <v>16996</v>
      </c>
      <c r="AA2576" s="51" t="s">
        <v>60</v>
      </c>
      <c r="AB2576" s="51" t="s">
        <v>60</v>
      </c>
      <c r="AC2576" s="51" t="s">
        <v>60</v>
      </c>
      <c r="AD2576" s="56" t="s">
        <v>16997</v>
      </c>
      <c r="AE2576" s="51" t="s">
        <v>16998</v>
      </c>
      <c r="AF2576" s="8" t="s">
        <v>16999</v>
      </c>
      <c r="AG2576" s="8" t="s">
        <v>8704</v>
      </c>
      <c r="AH2576" s="8" t="s">
        <v>654</v>
      </c>
      <c r="AI2576" s="8" t="s">
        <v>233</v>
      </c>
      <c r="AJ2576" s="8"/>
      <c r="AK2576" s="8"/>
      <c r="AL2576" s="8"/>
      <c r="AM2576" s="8"/>
      <c r="AN2576" s="8" t="s">
        <v>17000</v>
      </c>
      <c r="AO2576" s="8" t="s">
        <v>17001</v>
      </c>
      <c r="AP2576" s="29" t="s">
        <v>16999</v>
      </c>
      <c r="AQ2576" s="11">
        <v>1796.0</v>
      </c>
    </row>
    <row r="2577">
      <c r="A2577" s="8" t="str">
        <f t="shared" si="1"/>
        <v>Dustin Fillmore</v>
      </c>
      <c r="B2577" s="51" t="s">
        <v>16989</v>
      </c>
      <c r="C2577" s="8" t="s">
        <v>14980</v>
      </c>
      <c r="D2577" s="2" t="s">
        <v>8689</v>
      </c>
      <c r="E2577" s="51" t="s">
        <v>8767</v>
      </c>
      <c r="F2577" s="51" t="s">
        <v>3309</v>
      </c>
      <c r="G2577" s="51" t="s">
        <v>12642</v>
      </c>
      <c r="H2577" s="51" t="s">
        <v>16990</v>
      </c>
      <c r="I2577" s="51" t="s">
        <v>1330</v>
      </c>
      <c r="J2577" s="66">
        <v>3.26</v>
      </c>
      <c r="K2577" s="51" t="s">
        <v>16991</v>
      </c>
      <c r="L2577" s="51" t="s">
        <v>86</v>
      </c>
      <c r="M2577" s="51" t="s">
        <v>86</v>
      </c>
      <c r="N2577" s="51" t="s">
        <v>17002</v>
      </c>
      <c r="O2577" s="51" t="s">
        <v>52</v>
      </c>
      <c r="P2577" s="51"/>
      <c r="Q2577" s="51"/>
      <c r="R2577" s="51" t="s">
        <v>4988</v>
      </c>
      <c r="S2577" s="51" t="s">
        <v>17003</v>
      </c>
      <c r="T2577" s="11" t="str">
        <f t="shared" si="2"/>
        <v>Dustin Fillmore</v>
      </c>
      <c r="U2577" s="51" t="s">
        <v>674</v>
      </c>
      <c r="V2577" s="51" t="s">
        <v>17004</v>
      </c>
      <c r="W2577" s="51" t="s">
        <v>86</v>
      </c>
      <c r="X2577" s="51" t="s">
        <v>16995</v>
      </c>
      <c r="Y2577" s="51" t="s">
        <v>60</v>
      </c>
      <c r="Z2577" s="56" t="s">
        <v>16996</v>
      </c>
      <c r="AA2577" s="56" t="s">
        <v>17005</v>
      </c>
      <c r="AB2577" s="51" t="s">
        <v>60</v>
      </c>
      <c r="AC2577" s="51" t="s">
        <v>60</v>
      </c>
      <c r="AD2577" s="56" t="s">
        <v>16997</v>
      </c>
      <c r="AE2577" s="51" t="s">
        <v>16998</v>
      </c>
      <c r="AF2577" s="51" t="s">
        <v>16999</v>
      </c>
      <c r="AG2577" s="51" t="s">
        <v>8704</v>
      </c>
      <c r="AH2577" s="51" t="s">
        <v>654</v>
      </c>
      <c r="AI2577" s="51" t="s">
        <v>233</v>
      </c>
      <c r="AJ2577" s="51" t="s">
        <v>86</v>
      </c>
      <c r="AK2577" s="51" t="s">
        <v>86</v>
      </c>
      <c r="AL2577" s="51" t="s">
        <v>86</v>
      </c>
      <c r="AM2577" s="51" t="s">
        <v>86</v>
      </c>
      <c r="AN2577" s="51" t="s">
        <v>17000</v>
      </c>
      <c r="AO2577" s="51" t="s">
        <v>17001</v>
      </c>
      <c r="AP2577" s="67" t="s">
        <v>16999</v>
      </c>
      <c r="AQ2577" s="68">
        <v>1796.0</v>
      </c>
    </row>
    <row r="2578">
      <c r="A2578" s="8" t="str">
        <f t="shared" si="1"/>
        <v>Luke Proffitt</v>
      </c>
      <c r="B2578" s="51" t="s">
        <v>16989</v>
      </c>
      <c r="C2578" s="8" t="s">
        <v>14980</v>
      </c>
      <c r="D2578" s="2" t="s">
        <v>8689</v>
      </c>
      <c r="E2578" s="51" t="s">
        <v>8767</v>
      </c>
      <c r="F2578" s="51" t="s">
        <v>3309</v>
      </c>
      <c r="G2578" s="51" t="s">
        <v>12642</v>
      </c>
      <c r="H2578" s="51" t="s">
        <v>16990</v>
      </c>
      <c r="I2578" s="51" t="s">
        <v>1330</v>
      </c>
      <c r="J2578" s="66">
        <v>3.26</v>
      </c>
      <c r="K2578" s="51" t="s">
        <v>16991</v>
      </c>
      <c r="L2578" s="51" t="s">
        <v>86</v>
      </c>
      <c r="M2578" s="51" t="s">
        <v>86</v>
      </c>
      <c r="N2578" s="51" t="s">
        <v>17006</v>
      </c>
      <c r="O2578" s="51" t="s">
        <v>52</v>
      </c>
      <c r="P2578" s="51"/>
      <c r="Q2578" s="51"/>
      <c r="R2578" s="51" t="s">
        <v>2683</v>
      </c>
      <c r="S2578" s="51" t="s">
        <v>17007</v>
      </c>
      <c r="T2578" s="11" t="str">
        <f t="shared" si="2"/>
        <v>Luke Proffitt</v>
      </c>
      <c r="U2578" s="51" t="s">
        <v>247</v>
      </c>
      <c r="V2578" s="51" t="s">
        <v>86</v>
      </c>
      <c r="W2578" s="51" t="s">
        <v>86</v>
      </c>
      <c r="X2578" s="51" t="s">
        <v>16995</v>
      </c>
      <c r="Y2578" s="51" t="s">
        <v>60</v>
      </c>
      <c r="Z2578" s="56" t="s">
        <v>16996</v>
      </c>
      <c r="AA2578" s="56" t="s">
        <v>17008</v>
      </c>
      <c r="AB2578" s="51" t="s">
        <v>60</v>
      </c>
      <c r="AC2578" s="51" t="s">
        <v>60</v>
      </c>
      <c r="AD2578" s="56" t="s">
        <v>16997</v>
      </c>
      <c r="AE2578" s="51" t="s">
        <v>16998</v>
      </c>
      <c r="AF2578" s="51" t="s">
        <v>16999</v>
      </c>
      <c r="AG2578" s="51" t="s">
        <v>8704</v>
      </c>
      <c r="AH2578" s="51" t="s">
        <v>654</v>
      </c>
      <c r="AI2578" s="51" t="s">
        <v>233</v>
      </c>
      <c r="AJ2578" s="51" t="s">
        <v>86</v>
      </c>
      <c r="AK2578" s="51" t="s">
        <v>86</v>
      </c>
      <c r="AL2578" s="51" t="s">
        <v>86</v>
      </c>
      <c r="AM2578" s="51" t="s">
        <v>86</v>
      </c>
      <c r="AN2578" s="51" t="s">
        <v>17000</v>
      </c>
      <c r="AO2578" s="51" t="s">
        <v>17001</v>
      </c>
      <c r="AP2578" s="67" t="s">
        <v>16999</v>
      </c>
      <c r="AQ2578" s="68">
        <v>1796.0</v>
      </c>
    </row>
    <row r="2579">
      <c r="A2579" s="8" t="str">
        <f t="shared" si="1"/>
        <v>Ines Macadam</v>
      </c>
      <c r="B2579" s="51" t="s">
        <v>17009</v>
      </c>
      <c r="C2579" s="8" t="s">
        <v>14980</v>
      </c>
      <c r="D2579" s="2" t="s">
        <v>8689</v>
      </c>
      <c r="E2579" s="8" t="s">
        <v>223</v>
      </c>
      <c r="F2579" s="8" t="s">
        <v>3309</v>
      </c>
      <c r="G2579" s="51" t="s">
        <v>12642</v>
      </c>
      <c r="H2579" s="8" t="s">
        <v>17010</v>
      </c>
      <c r="I2579" s="8" t="s">
        <v>49</v>
      </c>
      <c r="J2579" s="10">
        <v>3.03</v>
      </c>
      <c r="K2579" s="8" t="s">
        <v>17011</v>
      </c>
      <c r="L2579" s="8"/>
      <c r="M2579" s="8"/>
      <c r="N2579" s="61" t="s">
        <v>17012</v>
      </c>
      <c r="O2579" s="51" t="s">
        <v>52</v>
      </c>
      <c r="P2579" s="51" t="s">
        <v>207</v>
      </c>
      <c r="Q2579" s="51"/>
      <c r="R2579" s="51" t="s">
        <v>17013</v>
      </c>
      <c r="S2579" s="51" t="s">
        <v>17014</v>
      </c>
      <c r="T2579" s="11" t="str">
        <f t="shared" si="2"/>
        <v>Ines Macadam</v>
      </c>
      <c r="U2579" s="51" t="s">
        <v>486</v>
      </c>
      <c r="V2579" s="51"/>
      <c r="W2579" s="51"/>
      <c r="X2579" s="51" t="s">
        <v>17015</v>
      </c>
      <c r="Y2579" s="51"/>
      <c r="Z2579" s="51"/>
      <c r="AA2579" s="51"/>
      <c r="AB2579" s="51"/>
      <c r="AC2579" s="51"/>
      <c r="AD2579" s="51"/>
      <c r="AE2579" s="51"/>
      <c r="AF2579" s="8" t="s">
        <v>17016</v>
      </c>
      <c r="AG2579" s="8" t="s">
        <v>8704</v>
      </c>
      <c r="AH2579" s="8" t="s">
        <v>194</v>
      </c>
      <c r="AI2579" s="8" t="s">
        <v>233</v>
      </c>
      <c r="AJ2579" s="8"/>
      <c r="AK2579" s="8"/>
      <c r="AL2579" s="8"/>
      <c r="AM2579" s="8"/>
      <c r="AN2579" s="8" t="s">
        <v>17017</v>
      </c>
      <c r="AO2579" s="8" t="s">
        <v>17018</v>
      </c>
      <c r="AP2579" s="29" t="s">
        <v>17016</v>
      </c>
      <c r="AQ2579" s="11">
        <v>2553.0</v>
      </c>
    </row>
    <row r="2580">
      <c r="A2580" s="8" t="str">
        <f t="shared" si="1"/>
        <v>Anthony Sasso</v>
      </c>
      <c r="B2580" s="51" t="s">
        <v>17009</v>
      </c>
      <c r="C2580" s="8" t="s">
        <v>14980</v>
      </c>
      <c r="D2580" s="9" t="s">
        <v>8689</v>
      </c>
      <c r="E2580" s="8" t="s">
        <v>223</v>
      </c>
      <c r="F2580" s="8" t="s">
        <v>3309</v>
      </c>
      <c r="G2580" s="8" t="s">
        <v>12642</v>
      </c>
      <c r="H2580" s="8" t="s">
        <v>17010</v>
      </c>
      <c r="I2580" s="8" t="s">
        <v>49</v>
      </c>
      <c r="J2580" s="10">
        <v>3.03</v>
      </c>
      <c r="K2580" s="8" t="s">
        <v>17011</v>
      </c>
      <c r="L2580" s="8" t="s">
        <v>86</v>
      </c>
      <c r="M2580" s="8" t="s">
        <v>86</v>
      </c>
      <c r="N2580" s="8" t="s">
        <v>17019</v>
      </c>
      <c r="O2580" s="8" t="s">
        <v>52</v>
      </c>
      <c r="P2580" s="51"/>
      <c r="Q2580" s="51"/>
      <c r="R2580" s="8" t="s">
        <v>6978</v>
      </c>
      <c r="S2580" s="8" t="s">
        <v>17020</v>
      </c>
      <c r="T2580" s="11" t="str">
        <f t="shared" si="2"/>
        <v>Anthony Sasso</v>
      </c>
      <c r="U2580" s="51" t="s">
        <v>486</v>
      </c>
      <c r="V2580" s="51" t="s">
        <v>17021</v>
      </c>
      <c r="W2580" s="8" t="s">
        <v>17022</v>
      </c>
      <c r="X2580" s="8" t="s">
        <v>17015</v>
      </c>
      <c r="Y2580" s="51" t="s">
        <v>60</v>
      </c>
      <c r="Z2580" s="56" t="s">
        <v>17023</v>
      </c>
      <c r="AA2580" s="51" t="s">
        <v>60</v>
      </c>
      <c r="AB2580" s="56" t="s">
        <v>17024</v>
      </c>
      <c r="AC2580" s="51" t="s">
        <v>60</v>
      </c>
      <c r="AD2580" s="56" t="s">
        <v>17025</v>
      </c>
      <c r="AE2580" s="8"/>
      <c r="AF2580" s="8" t="s">
        <v>17016</v>
      </c>
      <c r="AG2580" s="8" t="s">
        <v>8704</v>
      </c>
      <c r="AH2580" s="8" t="s">
        <v>194</v>
      </c>
      <c r="AI2580" s="8" t="s">
        <v>233</v>
      </c>
      <c r="AJ2580" s="8" t="s">
        <v>86</v>
      </c>
      <c r="AK2580" s="8" t="s">
        <v>86</v>
      </c>
      <c r="AL2580" s="8" t="s">
        <v>86</v>
      </c>
      <c r="AM2580" s="8" t="s">
        <v>86</v>
      </c>
      <c r="AN2580" s="8" t="s">
        <v>422</v>
      </c>
      <c r="AO2580" s="8" t="s">
        <v>17018</v>
      </c>
      <c r="AP2580" s="29" t="s">
        <v>17016</v>
      </c>
      <c r="AQ2580" s="11">
        <v>2553.0</v>
      </c>
    </row>
    <row r="2581">
      <c r="A2581" s="8" t="str">
        <f t="shared" si="1"/>
        <v>Malachi Adams</v>
      </c>
      <c r="B2581" s="51" t="s">
        <v>17009</v>
      </c>
      <c r="C2581" s="8" t="s">
        <v>14980</v>
      </c>
      <c r="D2581" s="2" t="s">
        <v>8689</v>
      </c>
      <c r="E2581" s="8" t="s">
        <v>223</v>
      </c>
      <c r="F2581" s="8" t="s">
        <v>3309</v>
      </c>
      <c r="G2581" s="51" t="s">
        <v>12642</v>
      </c>
      <c r="H2581" s="8" t="s">
        <v>17010</v>
      </c>
      <c r="I2581" s="8" t="s">
        <v>49</v>
      </c>
      <c r="J2581" s="10">
        <v>3.03</v>
      </c>
      <c r="K2581" s="8" t="s">
        <v>17011</v>
      </c>
      <c r="L2581" s="8"/>
      <c r="M2581" s="8"/>
      <c r="N2581" s="51" t="s">
        <v>17026</v>
      </c>
      <c r="O2581" s="51" t="s">
        <v>52</v>
      </c>
      <c r="P2581" s="51" t="s">
        <v>490</v>
      </c>
      <c r="Q2581" s="51"/>
      <c r="R2581" s="51" t="s">
        <v>17027</v>
      </c>
      <c r="S2581" s="51" t="s">
        <v>1181</v>
      </c>
      <c r="T2581" s="11" t="str">
        <f t="shared" si="2"/>
        <v>Malachi Adams</v>
      </c>
      <c r="U2581" s="51" t="s">
        <v>291</v>
      </c>
      <c r="V2581" s="51" t="s">
        <v>17028</v>
      </c>
      <c r="W2581" s="51"/>
      <c r="X2581" s="51" t="s">
        <v>17015</v>
      </c>
      <c r="Y2581" s="51" t="s">
        <v>60</v>
      </c>
      <c r="Z2581" s="56" t="s">
        <v>17023</v>
      </c>
      <c r="AA2581" s="51" t="s">
        <v>60</v>
      </c>
      <c r="AB2581" s="56" t="s">
        <v>17024</v>
      </c>
      <c r="AC2581" s="51" t="s">
        <v>60</v>
      </c>
      <c r="AD2581" s="56" t="s">
        <v>17025</v>
      </c>
      <c r="AE2581" s="51"/>
      <c r="AF2581" s="8" t="s">
        <v>17016</v>
      </c>
      <c r="AG2581" s="8" t="s">
        <v>8704</v>
      </c>
      <c r="AH2581" s="8" t="s">
        <v>194</v>
      </c>
      <c r="AI2581" s="8" t="s">
        <v>233</v>
      </c>
      <c r="AJ2581" s="8"/>
      <c r="AK2581" s="8"/>
      <c r="AL2581" s="8"/>
      <c r="AM2581" s="8"/>
      <c r="AN2581" s="8" t="s">
        <v>17017</v>
      </c>
      <c r="AO2581" s="8" t="s">
        <v>17018</v>
      </c>
      <c r="AP2581" s="29" t="s">
        <v>17016</v>
      </c>
      <c r="AQ2581" s="11">
        <v>2553.0</v>
      </c>
    </row>
    <row r="2582">
      <c r="A2582" s="8" t="str">
        <f t="shared" si="1"/>
        <v>Mark Del Monaco</v>
      </c>
      <c r="B2582" s="51" t="s">
        <v>17009</v>
      </c>
      <c r="C2582" s="8" t="s">
        <v>14980</v>
      </c>
      <c r="D2582" s="9" t="s">
        <v>8689</v>
      </c>
      <c r="E2582" s="13" t="s">
        <v>223</v>
      </c>
      <c r="F2582" s="8" t="s">
        <v>3309</v>
      </c>
      <c r="G2582" s="51" t="s">
        <v>12642</v>
      </c>
      <c r="H2582" s="13" t="s">
        <v>17010</v>
      </c>
      <c r="I2582" s="8" t="s">
        <v>49</v>
      </c>
      <c r="J2582" s="10">
        <v>3.03</v>
      </c>
      <c r="K2582" s="13" t="s">
        <v>17011</v>
      </c>
      <c r="L2582" s="8"/>
      <c r="M2582" s="8"/>
      <c r="N2582" s="51" t="s">
        <v>17029</v>
      </c>
      <c r="O2582" s="51" t="s">
        <v>52</v>
      </c>
      <c r="P2582" s="51" t="s">
        <v>490</v>
      </c>
      <c r="Q2582" s="51"/>
      <c r="R2582" s="51" t="s">
        <v>3210</v>
      </c>
      <c r="S2582" s="51" t="s">
        <v>17030</v>
      </c>
      <c r="T2582" s="11" t="str">
        <f t="shared" si="2"/>
        <v>Mark Del Monaco</v>
      </c>
      <c r="U2582" s="51" t="s">
        <v>311</v>
      </c>
      <c r="V2582" s="51" t="s">
        <v>17031</v>
      </c>
      <c r="W2582" s="57" t="s">
        <v>17032</v>
      </c>
      <c r="X2582" s="51" t="s">
        <v>17015</v>
      </c>
      <c r="Y2582" s="12" t="s">
        <v>17033</v>
      </c>
      <c r="Z2582" s="12" t="s">
        <v>17023</v>
      </c>
      <c r="AA2582" s="8" t="s">
        <v>60</v>
      </c>
      <c r="AB2582" s="8" t="s">
        <v>60</v>
      </c>
      <c r="AC2582" s="8" t="s">
        <v>60</v>
      </c>
      <c r="AD2582" s="12" t="s">
        <v>17025</v>
      </c>
      <c r="AE2582" s="8"/>
      <c r="AF2582" s="13" t="s">
        <v>17016</v>
      </c>
      <c r="AG2582" s="13" t="s">
        <v>8704</v>
      </c>
      <c r="AH2582" s="8" t="s">
        <v>194</v>
      </c>
      <c r="AI2582" s="8" t="s">
        <v>233</v>
      </c>
      <c r="AJ2582" s="8"/>
      <c r="AK2582" s="8"/>
      <c r="AL2582" s="8"/>
      <c r="AM2582" s="8"/>
      <c r="AN2582" s="8" t="s">
        <v>17017</v>
      </c>
      <c r="AO2582" s="8" t="s">
        <v>17018</v>
      </c>
      <c r="AP2582" s="29" t="s">
        <v>17016</v>
      </c>
      <c r="AQ2582" s="11">
        <v>2553.0</v>
      </c>
    </row>
    <row r="2583">
      <c r="A2583" s="8" t="str">
        <f t="shared" si="1"/>
        <v>Adam Pennington</v>
      </c>
      <c r="B2583" s="51" t="s">
        <v>17009</v>
      </c>
      <c r="C2583" s="8" t="s">
        <v>14980</v>
      </c>
      <c r="D2583" s="2" t="s">
        <v>8689</v>
      </c>
      <c r="E2583" s="8" t="s">
        <v>223</v>
      </c>
      <c r="F2583" s="8" t="s">
        <v>3309</v>
      </c>
      <c r="G2583" s="51" t="s">
        <v>12642</v>
      </c>
      <c r="H2583" s="8" t="s">
        <v>17010</v>
      </c>
      <c r="I2583" s="8" t="s">
        <v>49</v>
      </c>
      <c r="J2583" s="10">
        <v>3.03</v>
      </c>
      <c r="K2583" s="8" t="s">
        <v>17011</v>
      </c>
      <c r="L2583" s="8"/>
      <c r="M2583" s="8"/>
      <c r="N2583" s="51" t="s">
        <v>17034</v>
      </c>
      <c r="O2583" s="51" t="s">
        <v>52</v>
      </c>
      <c r="P2583" s="51" t="s">
        <v>490</v>
      </c>
      <c r="Q2583" s="51"/>
      <c r="R2583" s="51" t="s">
        <v>513</v>
      </c>
      <c r="S2583" s="51" t="s">
        <v>5015</v>
      </c>
      <c r="T2583" s="11" t="str">
        <f t="shared" si="2"/>
        <v>Adam Pennington</v>
      </c>
      <c r="U2583" s="51" t="s">
        <v>17035</v>
      </c>
      <c r="V2583" s="51" t="s">
        <v>17036</v>
      </c>
      <c r="W2583" s="51" t="s">
        <v>17037</v>
      </c>
      <c r="X2583" s="51" t="s">
        <v>17015</v>
      </c>
      <c r="Y2583" s="56" t="s">
        <v>5019</v>
      </c>
      <c r="Z2583" s="56" t="s">
        <v>17023</v>
      </c>
      <c r="AA2583" s="56" t="s">
        <v>17038</v>
      </c>
      <c r="AB2583" s="56" t="s">
        <v>17024</v>
      </c>
      <c r="AC2583" s="51" t="s">
        <v>60</v>
      </c>
      <c r="AD2583" s="56" t="s">
        <v>17025</v>
      </c>
      <c r="AE2583" s="51"/>
      <c r="AF2583" s="8" t="s">
        <v>17016</v>
      </c>
      <c r="AG2583" s="8" t="s">
        <v>8704</v>
      </c>
      <c r="AH2583" s="8" t="s">
        <v>194</v>
      </c>
      <c r="AI2583" s="8" t="s">
        <v>233</v>
      </c>
      <c r="AJ2583" s="8"/>
      <c r="AK2583" s="8"/>
      <c r="AL2583" s="8"/>
      <c r="AM2583" s="8"/>
      <c r="AN2583" s="8" t="s">
        <v>17017</v>
      </c>
      <c r="AO2583" s="8" t="s">
        <v>17018</v>
      </c>
      <c r="AP2583" s="29" t="s">
        <v>17016</v>
      </c>
      <c r="AQ2583" s="11">
        <v>2553.0</v>
      </c>
    </row>
    <row r="2584">
      <c r="A2584" s="8" t="str">
        <f t="shared" si="1"/>
        <v>Mary Boyden</v>
      </c>
      <c r="B2584" s="51" t="s">
        <v>17009</v>
      </c>
      <c r="C2584" s="8" t="s">
        <v>14980</v>
      </c>
      <c r="D2584" s="2" t="s">
        <v>8689</v>
      </c>
      <c r="E2584" s="8" t="s">
        <v>223</v>
      </c>
      <c r="F2584" s="8" t="s">
        <v>3309</v>
      </c>
      <c r="G2584" s="51" t="s">
        <v>12642</v>
      </c>
      <c r="H2584" s="8" t="s">
        <v>17010</v>
      </c>
      <c r="I2584" s="8" t="s">
        <v>49</v>
      </c>
      <c r="J2584" s="10">
        <v>3.03</v>
      </c>
      <c r="K2584" s="8" t="s">
        <v>17011</v>
      </c>
      <c r="L2584" s="8"/>
      <c r="M2584" s="8"/>
      <c r="N2584" s="61" t="s">
        <v>17039</v>
      </c>
      <c r="O2584" s="51" t="s">
        <v>52</v>
      </c>
      <c r="P2584" s="51" t="s">
        <v>207</v>
      </c>
      <c r="Q2584" s="51"/>
      <c r="R2584" s="51" t="s">
        <v>12498</v>
      </c>
      <c r="S2584" s="51" t="s">
        <v>17040</v>
      </c>
      <c r="T2584" s="11" t="str">
        <f t="shared" si="2"/>
        <v>Mary Boyden</v>
      </c>
      <c r="U2584" s="51" t="s">
        <v>160</v>
      </c>
      <c r="V2584" s="51" t="s">
        <v>17041</v>
      </c>
      <c r="W2584" s="51"/>
      <c r="X2584" s="51" t="s">
        <v>17015</v>
      </c>
      <c r="Y2584" s="51"/>
      <c r="Z2584" s="51"/>
      <c r="AA2584" s="51"/>
      <c r="AB2584" s="51"/>
      <c r="AC2584" s="51"/>
      <c r="AD2584" s="51"/>
      <c r="AE2584" s="51"/>
      <c r="AF2584" s="8" t="s">
        <v>17016</v>
      </c>
      <c r="AG2584" s="8" t="s">
        <v>8704</v>
      </c>
      <c r="AH2584" s="8" t="s">
        <v>194</v>
      </c>
      <c r="AI2584" s="8" t="s">
        <v>233</v>
      </c>
      <c r="AJ2584" s="8"/>
      <c r="AK2584" s="8"/>
      <c r="AL2584" s="8"/>
      <c r="AM2584" s="8"/>
      <c r="AN2584" s="8" t="s">
        <v>17017</v>
      </c>
      <c r="AO2584" s="8" t="s">
        <v>17018</v>
      </c>
      <c r="AP2584" s="29" t="s">
        <v>17016</v>
      </c>
      <c r="AQ2584" s="11">
        <v>2553.0</v>
      </c>
    </row>
    <row r="2585">
      <c r="A2585" s="8" t="str">
        <f t="shared" si="1"/>
        <v>Gary Horn</v>
      </c>
      <c r="B2585" s="51" t="s">
        <v>17009</v>
      </c>
      <c r="C2585" s="8" t="s">
        <v>14980</v>
      </c>
      <c r="D2585" s="2" t="s">
        <v>8689</v>
      </c>
      <c r="E2585" s="8" t="s">
        <v>223</v>
      </c>
      <c r="F2585" s="8" t="s">
        <v>3309</v>
      </c>
      <c r="G2585" s="51" t="s">
        <v>12642</v>
      </c>
      <c r="H2585" s="8" t="s">
        <v>17010</v>
      </c>
      <c r="I2585" s="8" t="s">
        <v>49</v>
      </c>
      <c r="J2585" s="10">
        <v>3.03</v>
      </c>
      <c r="K2585" s="8" t="s">
        <v>17011</v>
      </c>
      <c r="L2585" s="8"/>
      <c r="M2585" s="8"/>
      <c r="N2585" s="61" t="s">
        <v>17042</v>
      </c>
      <c r="O2585" s="51" t="s">
        <v>52</v>
      </c>
      <c r="P2585" s="51" t="s">
        <v>207</v>
      </c>
      <c r="Q2585" s="51"/>
      <c r="R2585" s="51" t="s">
        <v>1081</v>
      </c>
      <c r="S2585" s="51" t="s">
        <v>13874</v>
      </c>
      <c r="T2585" s="11" t="str">
        <f t="shared" si="2"/>
        <v>Gary Horn</v>
      </c>
      <c r="U2585" s="51" t="s">
        <v>503</v>
      </c>
      <c r="V2585" s="51" t="s">
        <v>17043</v>
      </c>
      <c r="W2585" s="51"/>
      <c r="X2585" s="51" t="s">
        <v>17015</v>
      </c>
      <c r="Y2585" s="51"/>
      <c r="Z2585" s="51"/>
      <c r="AA2585" s="51"/>
      <c r="AB2585" s="51"/>
      <c r="AC2585" s="51"/>
      <c r="AD2585" s="51"/>
      <c r="AE2585" s="51"/>
      <c r="AF2585" s="8" t="s">
        <v>17016</v>
      </c>
      <c r="AG2585" s="8" t="s">
        <v>8704</v>
      </c>
      <c r="AH2585" s="8" t="s">
        <v>194</v>
      </c>
      <c r="AI2585" s="8" t="s">
        <v>233</v>
      </c>
      <c r="AJ2585" s="8"/>
      <c r="AK2585" s="8"/>
      <c r="AL2585" s="8"/>
      <c r="AM2585" s="8"/>
      <c r="AN2585" s="8" t="s">
        <v>17017</v>
      </c>
      <c r="AO2585" s="8" t="s">
        <v>17018</v>
      </c>
      <c r="AP2585" s="29" t="s">
        <v>17016</v>
      </c>
      <c r="AQ2585" s="11">
        <v>2553.0</v>
      </c>
    </row>
    <row r="2586">
      <c r="A2586" s="8" t="str">
        <f t="shared" si="1"/>
        <v>Courtney Klatt</v>
      </c>
      <c r="B2586" s="51" t="s">
        <v>17009</v>
      </c>
      <c r="C2586" s="8" t="s">
        <v>14980</v>
      </c>
      <c r="D2586" s="2" t="s">
        <v>8689</v>
      </c>
      <c r="E2586" s="8" t="s">
        <v>223</v>
      </c>
      <c r="F2586" s="8" t="s">
        <v>3309</v>
      </c>
      <c r="G2586" s="51" t="s">
        <v>12642</v>
      </c>
      <c r="H2586" s="8" t="s">
        <v>17010</v>
      </c>
      <c r="I2586" s="8" t="s">
        <v>49</v>
      </c>
      <c r="J2586" s="10">
        <v>3.03</v>
      </c>
      <c r="K2586" s="8" t="s">
        <v>17011</v>
      </c>
      <c r="L2586" s="8"/>
      <c r="M2586" s="8"/>
      <c r="N2586" s="61" t="s">
        <v>17044</v>
      </c>
      <c r="O2586" s="51" t="s">
        <v>52</v>
      </c>
      <c r="P2586" s="51" t="s">
        <v>207</v>
      </c>
      <c r="Q2586" s="51"/>
      <c r="R2586" s="51" t="s">
        <v>2279</v>
      </c>
      <c r="S2586" s="51" t="s">
        <v>17045</v>
      </c>
      <c r="T2586" s="11" t="str">
        <f t="shared" si="2"/>
        <v>Courtney Klatt</v>
      </c>
      <c r="U2586" s="51" t="s">
        <v>106</v>
      </c>
      <c r="V2586" s="51" t="s">
        <v>17046</v>
      </c>
      <c r="W2586" s="51"/>
      <c r="X2586" s="51" t="s">
        <v>17015</v>
      </c>
      <c r="Y2586" s="51"/>
      <c r="Z2586" s="51"/>
      <c r="AA2586" s="51"/>
      <c r="AB2586" s="51"/>
      <c r="AC2586" s="51"/>
      <c r="AD2586" s="51"/>
      <c r="AE2586" s="51"/>
      <c r="AF2586" s="8" t="s">
        <v>17016</v>
      </c>
      <c r="AG2586" s="8" t="s">
        <v>8704</v>
      </c>
      <c r="AH2586" s="8" t="s">
        <v>194</v>
      </c>
      <c r="AI2586" s="8" t="s">
        <v>233</v>
      </c>
      <c r="AJ2586" s="8"/>
      <c r="AK2586" s="8"/>
      <c r="AL2586" s="8"/>
      <c r="AM2586" s="8"/>
      <c r="AN2586" s="8" t="s">
        <v>17017</v>
      </c>
      <c r="AO2586" s="8" t="s">
        <v>17018</v>
      </c>
      <c r="AP2586" s="29" t="s">
        <v>17016</v>
      </c>
      <c r="AQ2586" s="11">
        <v>2553.0</v>
      </c>
    </row>
    <row r="2587">
      <c r="A2587" s="8" t="str">
        <f t="shared" si="1"/>
        <v>AC Ryan has been removed. </v>
      </c>
      <c r="B2587" s="51" t="s">
        <v>17009</v>
      </c>
      <c r="C2587" s="8" t="s">
        <v>14980</v>
      </c>
      <c r="D2587" s="9" t="s">
        <v>8689</v>
      </c>
      <c r="E2587" s="8" t="s">
        <v>223</v>
      </c>
      <c r="F2587" s="8" t="s">
        <v>3309</v>
      </c>
      <c r="G2587" s="51" t="s">
        <v>12642</v>
      </c>
      <c r="H2587" s="8" t="s">
        <v>17010</v>
      </c>
      <c r="I2587" s="8" t="s">
        <v>49</v>
      </c>
      <c r="J2587" s="10">
        <v>3.03</v>
      </c>
      <c r="K2587" s="13" t="s">
        <v>17011</v>
      </c>
      <c r="L2587" s="8"/>
      <c r="M2587" s="8"/>
      <c r="N2587" s="8" t="s">
        <v>17047</v>
      </c>
      <c r="O2587" s="51" t="s">
        <v>52</v>
      </c>
      <c r="P2587" s="51"/>
      <c r="Q2587" s="51" t="s">
        <v>277</v>
      </c>
      <c r="R2587" s="51" t="s">
        <v>524</v>
      </c>
      <c r="S2587" s="51"/>
      <c r="T2587" s="11" t="str">
        <f t="shared" si="2"/>
        <v>AC Ryan has been removed. </v>
      </c>
      <c r="U2587" s="51"/>
      <c r="V2587" s="51"/>
      <c r="W2587" s="51"/>
      <c r="X2587" s="51" t="s">
        <v>17015</v>
      </c>
      <c r="Y2587" s="51" t="s">
        <v>60</v>
      </c>
      <c r="Z2587" s="56" t="s">
        <v>17023</v>
      </c>
      <c r="AA2587" s="51" t="s">
        <v>60</v>
      </c>
      <c r="AB2587" s="51" t="s">
        <v>60</v>
      </c>
      <c r="AC2587" s="56" t="s">
        <v>17048</v>
      </c>
      <c r="AD2587" s="56" t="s">
        <v>17025</v>
      </c>
      <c r="AE2587" s="8"/>
      <c r="AF2587" s="8" t="s">
        <v>17016</v>
      </c>
      <c r="AG2587" s="8" t="s">
        <v>8704</v>
      </c>
      <c r="AH2587" s="8" t="s">
        <v>194</v>
      </c>
      <c r="AI2587" s="8" t="s">
        <v>233</v>
      </c>
      <c r="AJ2587" s="8"/>
      <c r="AK2587" s="8"/>
      <c r="AL2587" s="8"/>
      <c r="AM2587" s="8"/>
      <c r="AN2587" s="8" t="s">
        <v>17017</v>
      </c>
      <c r="AO2587" s="8" t="s">
        <v>17018</v>
      </c>
      <c r="AP2587" s="29" t="s">
        <v>17016</v>
      </c>
      <c r="AQ2587" s="11">
        <v>2553.0</v>
      </c>
    </row>
    <row r="2588">
      <c r="A2588" s="8" t="str">
        <f t="shared" si="1"/>
        <v>AC Omar has been removed. </v>
      </c>
      <c r="B2588" s="51" t="s">
        <v>17009</v>
      </c>
      <c r="C2588" s="8" t="s">
        <v>14980</v>
      </c>
      <c r="D2588" s="9" t="s">
        <v>8689</v>
      </c>
      <c r="E2588" s="8" t="s">
        <v>223</v>
      </c>
      <c r="F2588" s="8" t="s">
        <v>3309</v>
      </c>
      <c r="G2588" s="51" t="s">
        <v>12642</v>
      </c>
      <c r="H2588" s="13" t="s">
        <v>17010</v>
      </c>
      <c r="I2588" s="8" t="s">
        <v>49</v>
      </c>
      <c r="J2588" s="10">
        <v>3.03</v>
      </c>
      <c r="K2588" s="13" t="s">
        <v>17011</v>
      </c>
      <c r="L2588" s="8"/>
      <c r="M2588" s="8"/>
      <c r="N2588" s="51" t="s">
        <v>17049</v>
      </c>
      <c r="O2588" s="51" t="s">
        <v>52</v>
      </c>
      <c r="P2588" s="51"/>
      <c r="Q2588" s="51" t="s">
        <v>277</v>
      </c>
      <c r="R2588" s="51" t="s">
        <v>17050</v>
      </c>
      <c r="S2588" s="51"/>
      <c r="T2588" s="11" t="str">
        <f t="shared" si="2"/>
        <v>AC Omar has been removed. </v>
      </c>
      <c r="U2588" s="51"/>
      <c r="V2588" s="51"/>
      <c r="W2588" s="51"/>
      <c r="X2588" s="51" t="s">
        <v>17015</v>
      </c>
      <c r="Y2588" s="12" t="s">
        <v>17051</v>
      </c>
      <c r="Z2588" s="12" t="s">
        <v>17023</v>
      </c>
      <c r="AA2588" s="8" t="s">
        <v>60</v>
      </c>
      <c r="AB2588" s="8" t="s">
        <v>60</v>
      </c>
      <c r="AC2588" s="8" t="s">
        <v>60</v>
      </c>
      <c r="AD2588" s="12" t="s">
        <v>17025</v>
      </c>
      <c r="AE2588" s="8"/>
      <c r="AF2588" s="8" t="s">
        <v>17016</v>
      </c>
      <c r="AG2588" s="8" t="s">
        <v>8704</v>
      </c>
      <c r="AH2588" s="8" t="s">
        <v>194</v>
      </c>
      <c r="AI2588" s="8" t="s">
        <v>233</v>
      </c>
      <c r="AJ2588" s="8"/>
      <c r="AK2588" s="8"/>
      <c r="AL2588" s="8"/>
      <c r="AM2588" s="8"/>
      <c r="AN2588" s="8" t="s">
        <v>17017</v>
      </c>
      <c r="AO2588" s="8" t="s">
        <v>17018</v>
      </c>
      <c r="AP2588" s="29" t="s">
        <v>17016</v>
      </c>
      <c r="AQ2588" s="11">
        <v>2553.0</v>
      </c>
    </row>
    <row r="2589">
      <c r="A2589" s="8" t="str">
        <f t="shared" si="1"/>
        <v>AC Thomas has been removed. </v>
      </c>
      <c r="B2589" s="51" t="s">
        <v>17009</v>
      </c>
      <c r="C2589" s="8" t="s">
        <v>14980</v>
      </c>
      <c r="D2589" s="2" t="s">
        <v>8689</v>
      </c>
      <c r="E2589" s="8" t="s">
        <v>223</v>
      </c>
      <c r="F2589" s="8" t="s">
        <v>3309</v>
      </c>
      <c r="G2589" s="51" t="s">
        <v>12642</v>
      </c>
      <c r="H2589" s="8" t="s">
        <v>17010</v>
      </c>
      <c r="I2589" s="8" t="s">
        <v>49</v>
      </c>
      <c r="J2589" s="10">
        <v>3.03</v>
      </c>
      <c r="K2589" s="8" t="s">
        <v>17011</v>
      </c>
      <c r="L2589" s="8"/>
      <c r="M2589" s="8"/>
      <c r="N2589" s="51" t="s">
        <v>17052</v>
      </c>
      <c r="O2589" s="51" t="s">
        <v>52</v>
      </c>
      <c r="P2589" s="51"/>
      <c r="Q2589" s="51" t="s">
        <v>277</v>
      </c>
      <c r="R2589" s="51" t="s">
        <v>17053</v>
      </c>
      <c r="S2589" s="51"/>
      <c r="T2589" s="11" t="str">
        <f t="shared" si="2"/>
        <v>AC Thomas has been removed. </v>
      </c>
      <c r="U2589" s="51"/>
      <c r="V2589" s="51"/>
      <c r="W2589" s="51"/>
      <c r="X2589" s="51" t="s">
        <v>17015</v>
      </c>
      <c r="Y2589" s="56" t="s">
        <v>17054</v>
      </c>
      <c r="Z2589" s="56" t="s">
        <v>17023</v>
      </c>
      <c r="AA2589" s="51" t="s">
        <v>60</v>
      </c>
      <c r="AB2589" s="56" t="s">
        <v>17024</v>
      </c>
      <c r="AC2589" s="51" t="s">
        <v>60</v>
      </c>
      <c r="AD2589" s="56" t="s">
        <v>17025</v>
      </c>
      <c r="AE2589" s="51"/>
      <c r="AF2589" s="8" t="s">
        <v>17016</v>
      </c>
      <c r="AG2589" s="8" t="s">
        <v>8704</v>
      </c>
      <c r="AH2589" s="8" t="s">
        <v>194</v>
      </c>
      <c r="AI2589" s="8" t="s">
        <v>233</v>
      </c>
      <c r="AJ2589" s="8"/>
      <c r="AK2589" s="8"/>
      <c r="AL2589" s="8"/>
      <c r="AM2589" s="8"/>
      <c r="AN2589" s="8" t="s">
        <v>17017</v>
      </c>
      <c r="AO2589" s="8" t="s">
        <v>17018</v>
      </c>
      <c r="AP2589" s="29" t="s">
        <v>17016</v>
      </c>
      <c r="AQ2589" s="11">
        <v>2553.0</v>
      </c>
    </row>
    <row r="2590">
      <c r="A2590" s="8" t="str">
        <f t="shared" si="1"/>
        <v>Sara Polatas</v>
      </c>
      <c r="B2590" s="51" t="s">
        <v>17055</v>
      </c>
      <c r="C2590" s="8" t="s">
        <v>14980</v>
      </c>
      <c r="D2590" s="9" t="s">
        <v>8689</v>
      </c>
      <c r="E2590" s="8" t="s">
        <v>17056</v>
      </c>
      <c r="F2590" s="8" t="s">
        <v>3309</v>
      </c>
      <c r="G2590" s="51" t="s">
        <v>12642</v>
      </c>
      <c r="H2590" s="8" t="s">
        <v>17057</v>
      </c>
      <c r="I2590" s="8" t="s">
        <v>17058</v>
      </c>
      <c r="J2590" s="10">
        <v>3.45</v>
      </c>
      <c r="K2590" s="13" t="s">
        <v>17059</v>
      </c>
      <c r="L2590" s="8"/>
      <c r="M2590" s="8"/>
      <c r="N2590" s="51" t="s">
        <v>17060</v>
      </c>
      <c r="O2590" s="51" t="s">
        <v>52</v>
      </c>
      <c r="P2590" s="51"/>
      <c r="Q2590" s="51"/>
      <c r="R2590" s="51" t="s">
        <v>5601</v>
      </c>
      <c r="S2590" s="51" t="s">
        <v>17061</v>
      </c>
      <c r="T2590" s="11" t="str">
        <f t="shared" si="2"/>
        <v>Sara Polatas</v>
      </c>
      <c r="U2590" s="51" t="s">
        <v>412</v>
      </c>
      <c r="V2590" s="51"/>
      <c r="W2590" s="51"/>
      <c r="X2590" s="51" t="s">
        <v>17062</v>
      </c>
      <c r="Y2590" s="12" t="s">
        <v>17063</v>
      </c>
      <c r="Z2590" s="12" t="s">
        <v>17064</v>
      </c>
      <c r="AA2590" s="8" t="s">
        <v>60</v>
      </c>
      <c r="AB2590" s="12" t="s">
        <v>17065</v>
      </c>
      <c r="AC2590" s="12" t="s">
        <v>17066</v>
      </c>
      <c r="AD2590" s="12" t="s">
        <v>17067</v>
      </c>
      <c r="AE2590" s="8" t="s">
        <v>17068</v>
      </c>
      <c r="AF2590" s="8" t="s">
        <v>17056</v>
      </c>
      <c r="AG2590" s="8" t="s">
        <v>8704</v>
      </c>
      <c r="AH2590" s="8" t="s">
        <v>232</v>
      </c>
      <c r="AI2590" s="8" t="s">
        <v>233</v>
      </c>
      <c r="AJ2590" s="8"/>
      <c r="AK2590" s="8" t="s">
        <v>1378</v>
      </c>
      <c r="AL2590" s="8" t="s">
        <v>3913</v>
      </c>
      <c r="AM2590" s="8" t="s">
        <v>743</v>
      </c>
      <c r="AN2590" s="8" t="s">
        <v>17069</v>
      </c>
      <c r="AO2590" s="8" t="s">
        <v>17070</v>
      </c>
      <c r="AP2590" s="29" t="s">
        <v>17056</v>
      </c>
      <c r="AQ2590" s="11">
        <v>3661.0</v>
      </c>
    </row>
    <row r="2591">
      <c r="A2591" s="8" t="str">
        <f t="shared" si="1"/>
        <v>Jared Krout</v>
      </c>
      <c r="B2591" s="51" t="s">
        <v>17055</v>
      </c>
      <c r="C2591" s="8" t="s">
        <v>14980</v>
      </c>
      <c r="D2591" s="9" t="s">
        <v>8689</v>
      </c>
      <c r="E2591" s="8" t="s">
        <v>17056</v>
      </c>
      <c r="F2591" s="8" t="s">
        <v>3309</v>
      </c>
      <c r="G2591" s="51" t="s">
        <v>12642</v>
      </c>
      <c r="H2591" s="8" t="s">
        <v>17057</v>
      </c>
      <c r="I2591" s="8" t="s">
        <v>17058</v>
      </c>
      <c r="J2591" s="10">
        <v>3.45</v>
      </c>
      <c r="K2591" s="13" t="s">
        <v>17059</v>
      </c>
      <c r="L2591" s="8"/>
      <c r="M2591" s="8"/>
      <c r="N2591" s="51" t="s">
        <v>17071</v>
      </c>
      <c r="O2591" s="51" t="s">
        <v>52</v>
      </c>
      <c r="P2591" s="51"/>
      <c r="Q2591" s="51"/>
      <c r="R2591" s="51" t="s">
        <v>4058</v>
      </c>
      <c r="S2591" s="51" t="s">
        <v>17072</v>
      </c>
      <c r="T2591" s="11" t="str">
        <f t="shared" si="2"/>
        <v>Jared Krout</v>
      </c>
      <c r="U2591" s="51" t="s">
        <v>55</v>
      </c>
      <c r="V2591" s="51" t="s">
        <v>17073</v>
      </c>
      <c r="W2591" s="51" t="s">
        <v>17074</v>
      </c>
      <c r="X2591" s="51" t="s">
        <v>17062</v>
      </c>
      <c r="Y2591" s="12" t="s">
        <v>17075</v>
      </c>
      <c r="Z2591" s="12" t="s">
        <v>17064</v>
      </c>
      <c r="AA2591" s="8" t="s">
        <v>60</v>
      </c>
      <c r="AB2591" s="12" t="s">
        <v>17065</v>
      </c>
      <c r="AC2591" s="12" t="s">
        <v>17076</v>
      </c>
      <c r="AD2591" s="12" t="s">
        <v>17067</v>
      </c>
      <c r="AE2591" s="8" t="s">
        <v>17068</v>
      </c>
      <c r="AF2591" s="8" t="s">
        <v>17056</v>
      </c>
      <c r="AG2591" s="8" t="s">
        <v>8704</v>
      </c>
      <c r="AH2591" s="8" t="s">
        <v>232</v>
      </c>
      <c r="AI2591" s="8" t="s">
        <v>233</v>
      </c>
      <c r="AJ2591" s="8"/>
      <c r="AK2591" s="8" t="s">
        <v>1378</v>
      </c>
      <c r="AL2591" s="8" t="s">
        <v>3913</v>
      </c>
      <c r="AM2591" s="8" t="s">
        <v>743</v>
      </c>
      <c r="AN2591" s="8" t="s">
        <v>17069</v>
      </c>
      <c r="AO2591" s="8" t="s">
        <v>17070</v>
      </c>
      <c r="AP2591" s="29" t="s">
        <v>17056</v>
      </c>
      <c r="AQ2591" s="11">
        <v>3661.0</v>
      </c>
    </row>
    <row r="2592">
      <c r="A2592" s="8" t="str">
        <f t="shared" si="1"/>
        <v>Austin Combs</v>
      </c>
      <c r="B2592" s="51" t="s">
        <v>17055</v>
      </c>
      <c r="C2592" s="8" t="s">
        <v>14980</v>
      </c>
      <c r="D2592" s="9" t="s">
        <v>8689</v>
      </c>
      <c r="E2592" s="8" t="s">
        <v>17056</v>
      </c>
      <c r="F2592" s="8" t="s">
        <v>3309</v>
      </c>
      <c r="G2592" s="51" t="s">
        <v>12642</v>
      </c>
      <c r="H2592" s="8" t="s">
        <v>17057</v>
      </c>
      <c r="I2592" s="8" t="s">
        <v>17058</v>
      </c>
      <c r="J2592" s="10">
        <v>3.45</v>
      </c>
      <c r="K2592" s="13" t="s">
        <v>17059</v>
      </c>
      <c r="L2592" s="8"/>
      <c r="M2592" s="8"/>
      <c r="N2592" s="51" t="s">
        <v>17077</v>
      </c>
      <c r="O2592" s="51" t="s">
        <v>52</v>
      </c>
      <c r="P2592" s="51"/>
      <c r="Q2592" s="51"/>
      <c r="R2592" s="51" t="s">
        <v>1765</v>
      </c>
      <c r="S2592" s="51" t="s">
        <v>3975</v>
      </c>
      <c r="T2592" s="11" t="str">
        <f t="shared" si="2"/>
        <v>Austin Combs</v>
      </c>
      <c r="U2592" s="51" t="s">
        <v>160</v>
      </c>
      <c r="V2592" s="51" t="s">
        <v>17078</v>
      </c>
      <c r="W2592" s="51" t="s">
        <v>17079</v>
      </c>
      <c r="X2592" s="51" t="s">
        <v>17062</v>
      </c>
      <c r="Y2592" s="56" t="s">
        <v>17080</v>
      </c>
      <c r="Z2592" s="56" t="s">
        <v>17081</v>
      </c>
      <c r="AA2592" s="51" t="s">
        <v>60</v>
      </c>
      <c r="AB2592" s="56" t="s">
        <v>17065</v>
      </c>
      <c r="AC2592" s="51" t="s">
        <v>60</v>
      </c>
      <c r="AD2592" s="56" t="s">
        <v>17067</v>
      </c>
      <c r="AE2592" s="8" t="s">
        <v>17068</v>
      </c>
      <c r="AF2592" s="8" t="s">
        <v>17056</v>
      </c>
      <c r="AG2592" s="8" t="s">
        <v>8704</v>
      </c>
      <c r="AH2592" s="8" t="s">
        <v>232</v>
      </c>
      <c r="AI2592" s="8" t="s">
        <v>233</v>
      </c>
      <c r="AJ2592" s="8"/>
      <c r="AK2592" s="8" t="s">
        <v>1378</v>
      </c>
      <c r="AL2592" s="8" t="s">
        <v>3913</v>
      </c>
      <c r="AM2592" s="8" t="s">
        <v>743</v>
      </c>
      <c r="AN2592" s="8" t="s">
        <v>17069</v>
      </c>
      <c r="AO2592" s="8" t="s">
        <v>17070</v>
      </c>
      <c r="AP2592" s="29" t="s">
        <v>17056</v>
      </c>
      <c r="AQ2592" s="11">
        <v>3661.0</v>
      </c>
    </row>
    <row r="2593">
      <c r="A2593" s="8" t="str">
        <f t="shared" si="1"/>
        <v>Clint Dillon</v>
      </c>
      <c r="B2593" s="51" t="s">
        <v>17055</v>
      </c>
      <c r="C2593" s="8" t="s">
        <v>14980</v>
      </c>
      <c r="D2593" s="9" t="s">
        <v>8689</v>
      </c>
      <c r="E2593" s="8" t="s">
        <v>17056</v>
      </c>
      <c r="F2593" s="8" t="s">
        <v>3309</v>
      </c>
      <c r="G2593" s="51" t="s">
        <v>12642</v>
      </c>
      <c r="H2593" s="8" t="s">
        <v>17057</v>
      </c>
      <c r="I2593" s="8" t="s">
        <v>17058</v>
      </c>
      <c r="J2593" s="10">
        <v>3.45</v>
      </c>
      <c r="K2593" s="13" t="s">
        <v>17059</v>
      </c>
      <c r="L2593" s="8"/>
      <c r="M2593" s="8"/>
      <c r="N2593" s="51" t="s">
        <v>17082</v>
      </c>
      <c r="O2593" s="51" t="s">
        <v>52</v>
      </c>
      <c r="P2593" s="51"/>
      <c r="Q2593" s="51"/>
      <c r="R2593" s="51" t="s">
        <v>17083</v>
      </c>
      <c r="S2593" s="51" t="s">
        <v>3632</v>
      </c>
      <c r="T2593" s="11" t="str">
        <f t="shared" si="2"/>
        <v>Clint Dillon</v>
      </c>
      <c r="U2593" s="51" t="s">
        <v>247</v>
      </c>
      <c r="V2593" s="51" t="s">
        <v>17084</v>
      </c>
      <c r="W2593" s="51"/>
      <c r="X2593" s="51" t="s">
        <v>17062</v>
      </c>
      <c r="Y2593" s="8" t="s">
        <v>60</v>
      </c>
      <c r="Z2593" s="12" t="s">
        <v>17064</v>
      </c>
      <c r="AA2593" s="8" t="s">
        <v>60</v>
      </c>
      <c r="AB2593" s="12" t="s">
        <v>17065</v>
      </c>
      <c r="AC2593" s="12" t="s">
        <v>17085</v>
      </c>
      <c r="AD2593" s="12" t="s">
        <v>17067</v>
      </c>
      <c r="AE2593" s="8" t="s">
        <v>17068</v>
      </c>
      <c r="AF2593" s="8" t="s">
        <v>17056</v>
      </c>
      <c r="AG2593" s="8" t="s">
        <v>8704</v>
      </c>
      <c r="AH2593" s="8" t="s">
        <v>232</v>
      </c>
      <c r="AI2593" s="8" t="s">
        <v>233</v>
      </c>
      <c r="AJ2593" s="8"/>
      <c r="AK2593" s="8" t="s">
        <v>1378</v>
      </c>
      <c r="AL2593" s="8" t="s">
        <v>3913</v>
      </c>
      <c r="AM2593" s="8" t="s">
        <v>743</v>
      </c>
      <c r="AN2593" s="8" t="s">
        <v>17069</v>
      </c>
      <c r="AO2593" s="8" t="s">
        <v>17070</v>
      </c>
      <c r="AP2593" s="29" t="s">
        <v>17056</v>
      </c>
      <c r="AQ2593" s="11">
        <v>3661.0</v>
      </c>
    </row>
    <row r="2594">
      <c r="A2594" s="8" t="str">
        <f t="shared" si="1"/>
        <v>Justin Fisher</v>
      </c>
      <c r="B2594" s="51" t="s">
        <v>17055</v>
      </c>
      <c r="C2594" s="8" t="s">
        <v>14980</v>
      </c>
      <c r="D2594" s="9" t="s">
        <v>8689</v>
      </c>
      <c r="E2594" s="8" t="s">
        <v>17056</v>
      </c>
      <c r="F2594" s="8" t="s">
        <v>3309</v>
      </c>
      <c r="G2594" s="51" t="s">
        <v>12642</v>
      </c>
      <c r="H2594" s="8" t="s">
        <v>17057</v>
      </c>
      <c r="I2594" s="8" t="s">
        <v>17058</v>
      </c>
      <c r="J2594" s="10">
        <v>3.45</v>
      </c>
      <c r="K2594" s="13" t="s">
        <v>17059</v>
      </c>
      <c r="L2594" s="8"/>
      <c r="M2594" s="8"/>
      <c r="N2594" s="51" t="s">
        <v>17086</v>
      </c>
      <c r="O2594" s="51" t="s">
        <v>52</v>
      </c>
      <c r="P2594" s="51"/>
      <c r="Q2594" s="51"/>
      <c r="R2594" s="51" t="s">
        <v>114</v>
      </c>
      <c r="S2594" s="51" t="s">
        <v>5981</v>
      </c>
      <c r="T2594" s="11" t="str">
        <f t="shared" si="2"/>
        <v>Justin Fisher</v>
      </c>
      <c r="U2594" s="51" t="s">
        <v>1125</v>
      </c>
      <c r="V2594" s="51" t="s">
        <v>17087</v>
      </c>
      <c r="W2594" s="51" t="s">
        <v>17088</v>
      </c>
      <c r="X2594" s="51" t="s">
        <v>17062</v>
      </c>
      <c r="Y2594" s="51" t="s">
        <v>60</v>
      </c>
      <c r="Z2594" s="56" t="s">
        <v>17081</v>
      </c>
      <c r="AA2594" s="51" t="s">
        <v>60</v>
      </c>
      <c r="AB2594" s="56" t="s">
        <v>17065</v>
      </c>
      <c r="AC2594" s="51" t="s">
        <v>60</v>
      </c>
      <c r="AD2594" s="56" t="s">
        <v>17067</v>
      </c>
      <c r="AE2594" s="8" t="s">
        <v>17068</v>
      </c>
      <c r="AF2594" s="8" t="s">
        <v>17056</v>
      </c>
      <c r="AG2594" s="8" t="s">
        <v>8704</v>
      </c>
      <c r="AH2594" s="8" t="s">
        <v>232</v>
      </c>
      <c r="AI2594" s="8" t="s">
        <v>233</v>
      </c>
      <c r="AJ2594" s="8"/>
      <c r="AK2594" s="8" t="s">
        <v>1378</v>
      </c>
      <c r="AL2594" s="8" t="s">
        <v>3913</v>
      </c>
      <c r="AM2594" s="8" t="s">
        <v>743</v>
      </c>
      <c r="AN2594" s="8" t="s">
        <v>17069</v>
      </c>
      <c r="AO2594" s="8" t="s">
        <v>17070</v>
      </c>
      <c r="AP2594" s="29" t="s">
        <v>17056</v>
      </c>
      <c r="AQ2594" s="11">
        <v>3661.0</v>
      </c>
    </row>
    <row r="2595">
      <c r="A2595" s="8" t="str">
        <f t="shared" si="1"/>
        <v>Eric Wymer</v>
      </c>
      <c r="B2595" s="51" t="s">
        <v>17055</v>
      </c>
      <c r="C2595" s="8" t="s">
        <v>14980</v>
      </c>
      <c r="D2595" s="9" t="s">
        <v>8689</v>
      </c>
      <c r="E2595" s="8" t="s">
        <v>17056</v>
      </c>
      <c r="F2595" s="8" t="s">
        <v>3309</v>
      </c>
      <c r="G2595" s="51" t="s">
        <v>12642</v>
      </c>
      <c r="H2595" s="8" t="s">
        <v>17057</v>
      </c>
      <c r="I2595" s="8" t="s">
        <v>17058</v>
      </c>
      <c r="J2595" s="10">
        <v>3.45</v>
      </c>
      <c r="K2595" s="13" t="s">
        <v>17059</v>
      </c>
      <c r="L2595" s="8"/>
      <c r="M2595" s="8"/>
      <c r="N2595" s="51" t="s">
        <v>17089</v>
      </c>
      <c r="O2595" s="51" t="s">
        <v>52</v>
      </c>
      <c r="P2595" s="51"/>
      <c r="Q2595" s="51"/>
      <c r="R2595" s="51" t="s">
        <v>1729</v>
      </c>
      <c r="S2595" s="51" t="s">
        <v>17090</v>
      </c>
      <c r="T2595" s="11" t="str">
        <f t="shared" si="2"/>
        <v>Eric Wymer</v>
      </c>
      <c r="U2595" s="51" t="s">
        <v>106</v>
      </c>
      <c r="V2595" s="51" t="s">
        <v>17091</v>
      </c>
      <c r="W2595" s="51" t="s">
        <v>17092</v>
      </c>
      <c r="X2595" s="51" t="s">
        <v>17062</v>
      </c>
      <c r="Y2595" s="12" t="s">
        <v>17093</v>
      </c>
      <c r="Z2595" s="12" t="s">
        <v>17064</v>
      </c>
      <c r="AA2595" s="8" t="s">
        <v>60</v>
      </c>
      <c r="AB2595" s="12" t="s">
        <v>17065</v>
      </c>
      <c r="AC2595" s="12" t="s">
        <v>17094</v>
      </c>
      <c r="AD2595" s="12" t="s">
        <v>17067</v>
      </c>
      <c r="AE2595" s="8" t="s">
        <v>17068</v>
      </c>
      <c r="AF2595" s="8" t="s">
        <v>17056</v>
      </c>
      <c r="AG2595" s="8" t="s">
        <v>8704</v>
      </c>
      <c r="AH2595" s="8" t="s">
        <v>232</v>
      </c>
      <c r="AI2595" s="8" t="s">
        <v>233</v>
      </c>
      <c r="AJ2595" s="8"/>
      <c r="AK2595" s="8" t="s">
        <v>1378</v>
      </c>
      <c r="AL2595" s="8" t="s">
        <v>3913</v>
      </c>
      <c r="AM2595" s="8" t="s">
        <v>743</v>
      </c>
      <c r="AN2595" s="8" t="s">
        <v>17069</v>
      </c>
      <c r="AO2595" s="8" t="s">
        <v>17070</v>
      </c>
      <c r="AP2595" s="29" t="s">
        <v>17056</v>
      </c>
      <c r="AQ2595" s="11">
        <v>3661.0</v>
      </c>
    </row>
    <row r="2596">
      <c r="A2596" s="8" t="str">
        <f t="shared" si="1"/>
        <v>Alaric Best</v>
      </c>
      <c r="B2596" s="51" t="s">
        <v>17095</v>
      </c>
      <c r="C2596" s="51" t="s">
        <v>14980</v>
      </c>
      <c r="D2596" s="9" t="s">
        <v>8689</v>
      </c>
      <c r="E2596" s="8" t="s">
        <v>17096</v>
      </c>
      <c r="F2596" s="8" t="s">
        <v>3309</v>
      </c>
      <c r="G2596" s="51" t="s">
        <v>12642</v>
      </c>
      <c r="H2596" s="8" t="s">
        <v>17097</v>
      </c>
      <c r="I2596" s="59" t="s">
        <v>1330</v>
      </c>
      <c r="J2596" s="60">
        <v>3.29</v>
      </c>
      <c r="K2596" s="51" t="s">
        <v>17098</v>
      </c>
      <c r="L2596" s="8"/>
      <c r="M2596" s="8"/>
      <c r="N2596" s="51" t="s">
        <v>17099</v>
      </c>
      <c r="O2596" s="51" t="s">
        <v>52</v>
      </c>
      <c r="P2596" s="51"/>
      <c r="Q2596" s="51"/>
      <c r="R2596" s="51" t="s">
        <v>17100</v>
      </c>
      <c r="S2596" s="51" t="s">
        <v>5917</v>
      </c>
      <c r="T2596" s="11" t="str">
        <f t="shared" si="2"/>
        <v>Alaric Best</v>
      </c>
      <c r="U2596" s="51" t="s">
        <v>55</v>
      </c>
      <c r="V2596" s="51" t="s">
        <v>17101</v>
      </c>
      <c r="W2596" s="51" t="s">
        <v>17102</v>
      </c>
      <c r="X2596" s="51" t="s">
        <v>17103</v>
      </c>
      <c r="Y2596" s="51" t="s">
        <v>60</v>
      </c>
      <c r="Z2596" s="56" t="s">
        <v>17104</v>
      </c>
      <c r="AA2596" s="56" t="s">
        <v>17105</v>
      </c>
      <c r="AB2596" s="51" t="s">
        <v>60</v>
      </c>
      <c r="AC2596" s="56" t="s">
        <v>17106</v>
      </c>
      <c r="AD2596" s="56" t="s">
        <v>17107</v>
      </c>
      <c r="AE2596" s="51" t="s">
        <v>17108</v>
      </c>
      <c r="AF2596" s="8" t="s">
        <v>17109</v>
      </c>
      <c r="AG2596" s="8" t="s">
        <v>8704</v>
      </c>
      <c r="AH2596" s="8" t="s">
        <v>4581</v>
      </c>
      <c r="AI2596" s="8" t="s">
        <v>233</v>
      </c>
      <c r="AJ2596" s="8" t="s">
        <v>17110</v>
      </c>
      <c r="AK2596" s="59" t="s">
        <v>10773</v>
      </c>
      <c r="AL2596" s="59" t="s">
        <v>10773</v>
      </c>
      <c r="AM2596" s="59" t="s">
        <v>197</v>
      </c>
      <c r="AN2596" s="59" t="s">
        <v>17111</v>
      </c>
      <c r="AO2596" s="59" t="s">
        <v>17112</v>
      </c>
      <c r="AP2596" s="29" t="s">
        <v>17109</v>
      </c>
      <c r="AQ2596" s="11">
        <v>645.0</v>
      </c>
    </row>
    <row r="2597">
      <c r="A2597" s="8" t="str">
        <f t="shared" si="1"/>
        <v>Joe Caraciolo</v>
      </c>
      <c r="B2597" s="51" t="s">
        <v>17095</v>
      </c>
      <c r="C2597" s="51" t="s">
        <v>14980</v>
      </c>
      <c r="D2597" s="9" t="s">
        <v>8689</v>
      </c>
      <c r="E2597" s="8" t="s">
        <v>17096</v>
      </c>
      <c r="F2597" s="8" t="s">
        <v>3309</v>
      </c>
      <c r="G2597" s="51" t="s">
        <v>12642</v>
      </c>
      <c r="H2597" s="8" t="s">
        <v>17097</v>
      </c>
      <c r="I2597" s="59" t="s">
        <v>1330</v>
      </c>
      <c r="J2597" s="60">
        <v>3.29</v>
      </c>
      <c r="K2597" s="51" t="s">
        <v>17098</v>
      </c>
      <c r="L2597" s="8"/>
      <c r="M2597" s="8"/>
      <c r="N2597" s="51" t="s">
        <v>17113</v>
      </c>
      <c r="O2597" s="51" t="s">
        <v>52</v>
      </c>
      <c r="P2597" s="51"/>
      <c r="Q2597" s="51"/>
      <c r="R2597" s="51" t="s">
        <v>1075</v>
      </c>
      <c r="S2597" s="51" t="s">
        <v>17114</v>
      </c>
      <c r="T2597" s="11" t="str">
        <f t="shared" si="2"/>
        <v>Joe Caraciolo</v>
      </c>
      <c r="U2597" s="51" t="s">
        <v>106</v>
      </c>
      <c r="V2597" s="51" t="s">
        <v>17115</v>
      </c>
      <c r="W2597" s="51" t="s">
        <v>17116</v>
      </c>
      <c r="X2597" s="51" t="s">
        <v>17103</v>
      </c>
      <c r="Y2597" s="51" t="s">
        <v>60</v>
      </c>
      <c r="Z2597" s="56" t="s">
        <v>17104</v>
      </c>
      <c r="AA2597" s="51" t="s">
        <v>60</v>
      </c>
      <c r="AB2597" s="51" t="s">
        <v>60</v>
      </c>
      <c r="AC2597" s="56" t="s">
        <v>17117</v>
      </c>
      <c r="AD2597" s="56" t="s">
        <v>17107</v>
      </c>
      <c r="AE2597" s="51" t="s">
        <v>17108</v>
      </c>
      <c r="AF2597" s="8" t="s">
        <v>17109</v>
      </c>
      <c r="AG2597" s="8" t="s">
        <v>8704</v>
      </c>
      <c r="AH2597" s="8" t="s">
        <v>4581</v>
      </c>
      <c r="AI2597" s="8" t="s">
        <v>233</v>
      </c>
      <c r="AJ2597" s="8" t="s">
        <v>17110</v>
      </c>
      <c r="AK2597" s="59" t="s">
        <v>10773</v>
      </c>
      <c r="AL2597" s="59" t="s">
        <v>10773</v>
      </c>
      <c r="AM2597" s="59" t="s">
        <v>197</v>
      </c>
      <c r="AN2597" s="59" t="s">
        <v>17111</v>
      </c>
      <c r="AO2597" s="59" t="s">
        <v>17112</v>
      </c>
      <c r="AP2597" s="29" t="s">
        <v>17109</v>
      </c>
      <c r="AQ2597" s="11">
        <v>645.0</v>
      </c>
    </row>
    <row r="2598">
      <c r="A2598" s="8" t="str">
        <f t="shared" si="1"/>
        <v>Rob Mizicko</v>
      </c>
      <c r="B2598" s="51" t="s">
        <v>17118</v>
      </c>
      <c r="C2598" s="8" t="s">
        <v>14980</v>
      </c>
      <c r="D2598" s="9" t="s">
        <v>8689</v>
      </c>
      <c r="E2598" s="8" t="s">
        <v>17119</v>
      </c>
      <c r="F2598" s="8" t="s">
        <v>3309</v>
      </c>
      <c r="G2598" s="51" t="s">
        <v>12642</v>
      </c>
      <c r="H2598" s="8" t="s">
        <v>17120</v>
      </c>
      <c r="I2598" s="8" t="s">
        <v>1330</v>
      </c>
      <c r="J2598" s="10">
        <v>3.49</v>
      </c>
      <c r="K2598" s="13" t="s">
        <v>17121</v>
      </c>
      <c r="L2598" s="8"/>
      <c r="M2598" s="8"/>
      <c r="N2598" s="51" t="s">
        <v>17122</v>
      </c>
      <c r="O2598" s="51" t="s">
        <v>52</v>
      </c>
      <c r="P2598" s="51"/>
      <c r="Q2598" s="51"/>
      <c r="R2598" s="51" t="s">
        <v>817</v>
      </c>
      <c r="S2598" s="51" t="s">
        <v>17123</v>
      </c>
      <c r="T2598" s="11" t="str">
        <f t="shared" si="2"/>
        <v>Rob Mizicko</v>
      </c>
      <c r="U2598" s="51" t="s">
        <v>55</v>
      </c>
      <c r="V2598" s="51" t="s">
        <v>17124</v>
      </c>
      <c r="W2598" s="51" t="s">
        <v>17125</v>
      </c>
      <c r="X2598" s="51" t="s">
        <v>17126</v>
      </c>
      <c r="Y2598" s="12" t="s">
        <v>17127</v>
      </c>
      <c r="Z2598" s="12" t="s">
        <v>17128</v>
      </c>
      <c r="AA2598" s="12" t="s">
        <v>17129</v>
      </c>
      <c r="AB2598" s="8" t="s">
        <v>60</v>
      </c>
      <c r="AC2598" s="8" t="s">
        <v>60</v>
      </c>
      <c r="AD2598" s="8" t="s">
        <v>60</v>
      </c>
      <c r="AE2598" s="8" t="s">
        <v>17130</v>
      </c>
      <c r="AF2598" s="8" t="s">
        <v>17131</v>
      </c>
      <c r="AG2598" s="8" t="s">
        <v>8704</v>
      </c>
      <c r="AH2598" s="8" t="s">
        <v>194</v>
      </c>
      <c r="AI2598" s="8" t="s">
        <v>233</v>
      </c>
      <c r="AJ2598" s="8"/>
      <c r="AK2598" s="8" t="s">
        <v>17132</v>
      </c>
      <c r="AL2598" s="8" t="s">
        <v>838</v>
      </c>
      <c r="AM2598" s="8" t="s">
        <v>1379</v>
      </c>
      <c r="AN2598" s="8" t="s">
        <v>17133</v>
      </c>
      <c r="AO2598" s="8" t="s">
        <v>17134</v>
      </c>
      <c r="AP2598" s="14" t="s">
        <v>17131</v>
      </c>
      <c r="AQ2598" s="11">
        <v>2112.0</v>
      </c>
    </row>
    <row r="2599">
      <c r="A2599" s="8" t="str">
        <f t="shared" si="1"/>
        <v>Jeff Jakmides</v>
      </c>
      <c r="B2599" s="51" t="s">
        <v>17118</v>
      </c>
      <c r="C2599" s="8" t="s">
        <v>14980</v>
      </c>
      <c r="D2599" s="2" t="s">
        <v>8689</v>
      </c>
      <c r="E2599" s="8" t="s">
        <v>17119</v>
      </c>
      <c r="F2599" s="8" t="s">
        <v>3309</v>
      </c>
      <c r="G2599" s="51" t="s">
        <v>12642</v>
      </c>
      <c r="H2599" s="8" t="s">
        <v>17120</v>
      </c>
      <c r="I2599" s="8" t="s">
        <v>1330</v>
      </c>
      <c r="J2599" s="10">
        <v>3.49</v>
      </c>
      <c r="K2599" s="8" t="s">
        <v>17121</v>
      </c>
      <c r="L2599" s="8"/>
      <c r="M2599" s="8"/>
      <c r="N2599" s="51" t="s">
        <v>17135</v>
      </c>
      <c r="O2599" s="51" t="s">
        <v>52</v>
      </c>
      <c r="P2599" s="51"/>
      <c r="Q2599" s="51"/>
      <c r="R2599" s="51" t="s">
        <v>1632</v>
      </c>
      <c r="S2599" s="51" t="s">
        <v>17136</v>
      </c>
      <c r="T2599" s="11" t="str">
        <f t="shared" si="2"/>
        <v>Jeff Jakmides</v>
      </c>
      <c r="U2599" s="51" t="s">
        <v>160</v>
      </c>
      <c r="V2599" s="51" t="s">
        <v>17137</v>
      </c>
      <c r="W2599" s="51" t="s">
        <v>17138</v>
      </c>
      <c r="X2599" s="51" t="s">
        <v>17126</v>
      </c>
      <c r="Y2599" s="56" t="s">
        <v>17139</v>
      </c>
      <c r="Z2599" s="56" t="s">
        <v>17128</v>
      </c>
      <c r="AA2599" s="51" t="s">
        <v>60</v>
      </c>
      <c r="AB2599" s="56" t="s">
        <v>17140</v>
      </c>
      <c r="AC2599" s="56" t="s">
        <v>17141</v>
      </c>
      <c r="AD2599" s="56" t="s">
        <v>17142</v>
      </c>
      <c r="AE2599" s="51" t="s">
        <v>17130</v>
      </c>
      <c r="AF2599" s="8" t="s">
        <v>17131</v>
      </c>
      <c r="AG2599" s="8" t="s">
        <v>8704</v>
      </c>
      <c r="AH2599" s="8" t="s">
        <v>194</v>
      </c>
      <c r="AI2599" s="8" t="s">
        <v>233</v>
      </c>
      <c r="AJ2599" s="8"/>
      <c r="AK2599" s="8" t="s">
        <v>17132</v>
      </c>
      <c r="AL2599" s="8" t="s">
        <v>838</v>
      </c>
      <c r="AM2599" s="8" t="s">
        <v>1379</v>
      </c>
      <c r="AN2599" s="8" t="s">
        <v>17133</v>
      </c>
      <c r="AO2599" s="8" t="s">
        <v>17134</v>
      </c>
      <c r="AP2599" s="29" t="s">
        <v>17131</v>
      </c>
      <c r="AQ2599" s="11">
        <v>2112.0</v>
      </c>
    </row>
    <row r="2600">
      <c r="A2600" s="8" t="str">
        <f t="shared" si="1"/>
        <v>Rich VanArsdalen</v>
      </c>
      <c r="B2600" s="51" t="s">
        <v>17118</v>
      </c>
      <c r="C2600" s="8" t="s">
        <v>14980</v>
      </c>
      <c r="D2600" s="2" t="s">
        <v>8689</v>
      </c>
      <c r="E2600" s="8" t="s">
        <v>17119</v>
      </c>
      <c r="F2600" s="8" t="s">
        <v>3309</v>
      </c>
      <c r="G2600" s="51" t="s">
        <v>12642</v>
      </c>
      <c r="H2600" s="8" t="s">
        <v>17120</v>
      </c>
      <c r="I2600" s="8" t="s">
        <v>1330</v>
      </c>
      <c r="J2600" s="10">
        <v>3.49</v>
      </c>
      <c r="K2600" s="8" t="s">
        <v>17121</v>
      </c>
      <c r="L2600" s="8" t="s">
        <v>86</v>
      </c>
      <c r="M2600" s="8" t="s">
        <v>86</v>
      </c>
      <c r="N2600" s="51" t="s">
        <v>17143</v>
      </c>
      <c r="O2600" s="51" t="s">
        <v>52</v>
      </c>
      <c r="P2600" s="51"/>
      <c r="Q2600" s="51"/>
      <c r="R2600" s="51" t="s">
        <v>1871</v>
      </c>
      <c r="S2600" s="51" t="s">
        <v>17144</v>
      </c>
      <c r="T2600" s="11" t="str">
        <f t="shared" si="2"/>
        <v>Rich VanArsdalen</v>
      </c>
      <c r="U2600" s="51" t="s">
        <v>247</v>
      </c>
      <c r="V2600" s="51" t="s">
        <v>86</v>
      </c>
      <c r="W2600" s="51" t="s">
        <v>86</v>
      </c>
      <c r="X2600" s="51" t="s">
        <v>17126</v>
      </c>
      <c r="Y2600" s="51" t="s">
        <v>60</v>
      </c>
      <c r="Z2600" s="56" t="s">
        <v>17128</v>
      </c>
      <c r="AA2600" s="51" t="s">
        <v>60</v>
      </c>
      <c r="AB2600" s="56" t="s">
        <v>17140</v>
      </c>
      <c r="AC2600" s="51" t="s">
        <v>60</v>
      </c>
      <c r="AD2600" s="56" t="s">
        <v>17142</v>
      </c>
      <c r="AE2600" s="51" t="s">
        <v>17130</v>
      </c>
      <c r="AF2600" s="8" t="s">
        <v>17131</v>
      </c>
      <c r="AG2600" s="8" t="s">
        <v>8704</v>
      </c>
      <c r="AH2600" s="8" t="s">
        <v>194</v>
      </c>
      <c r="AI2600" s="8" t="s">
        <v>233</v>
      </c>
      <c r="AJ2600" s="8" t="s">
        <v>86</v>
      </c>
      <c r="AK2600" s="8" t="s">
        <v>17132</v>
      </c>
      <c r="AL2600" s="8" t="s">
        <v>838</v>
      </c>
      <c r="AM2600" s="8" t="s">
        <v>1379</v>
      </c>
      <c r="AN2600" s="8" t="s">
        <v>17133</v>
      </c>
      <c r="AO2600" s="8" t="s">
        <v>17134</v>
      </c>
      <c r="AP2600" s="29" t="s">
        <v>17131</v>
      </c>
      <c r="AQ2600" s="11">
        <v>2112.0</v>
      </c>
    </row>
    <row r="2601">
      <c r="A2601" s="8" t="str">
        <f t="shared" si="1"/>
        <v>Roger Herstine</v>
      </c>
      <c r="B2601" s="51" t="s">
        <v>17118</v>
      </c>
      <c r="C2601" s="8" t="s">
        <v>14980</v>
      </c>
      <c r="D2601" s="9" t="s">
        <v>8689</v>
      </c>
      <c r="E2601" s="8" t="s">
        <v>17119</v>
      </c>
      <c r="F2601" s="8" t="s">
        <v>3309</v>
      </c>
      <c r="G2601" s="51" t="s">
        <v>12642</v>
      </c>
      <c r="H2601" s="8" t="s">
        <v>17120</v>
      </c>
      <c r="I2601" s="8" t="s">
        <v>1330</v>
      </c>
      <c r="J2601" s="10">
        <v>3.49</v>
      </c>
      <c r="K2601" s="13" t="s">
        <v>17121</v>
      </c>
      <c r="L2601" s="8"/>
      <c r="M2601" s="8"/>
      <c r="N2601" s="51" t="s">
        <v>17145</v>
      </c>
      <c r="O2601" s="51" t="s">
        <v>52</v>
      </c>
      <c r="P2601" s="51"/>
      <c r="Q2601" s="51"/>
      <c r="R2601" s="51" t="s">
        <v>5366</v>
      </c>
      <c r="S2601" s="51" t="s">
        <v>17146</v>
      </c>
      <c r="T2601" s="11" t="str">
        <f t="shared" si="2"/>
        <v>Roger Herstine</v>
      </c>
      <c r="U2601" s="51" t="s">
        <v>80</v>
      </c>
      <c r="V2601" s="51" t="s">
        <v>17147</v>
      </c>
      <c r="W2601" s="51" t="s">
        <v>17148</v>
      </c>
      <c r="X2601" s="51" t="s">
        <v>17126</v>
      </c>
      <c r="Y2601" s="8" t="s">
        <v>60</v>
      </c>
      <c r="Z2601" s="12" t="s">
        <v>17128</v>
      </c>
      <c r="AA2601" s="8" t="s">
        <v>60</v>
      </c>
      <c r="AB2601" s="8" t="s">
        <v>60</v>
      </c>
      <c r="AC2601" s="8" t="s">
        <v>60</v>
      </c>
      <c r="AD2601" s="8" t="s">
        <v>60</v>
      </c>
      <c r="AE2601" s="8" t="s">
        <v>17130</v>
      </c>
      <c r="AF2601" s="8" t="s">
        <v>17131</v>
      </c>
      <c r="AG2601" s="8" t="s">
        <v>8704</v>
      </c>
      <c r="AH2601" s="8" t="s">
        <v>194</v>
      </c>
      <c r="AI2601" s="8" t="s">
        <v>233</v>
      </c>
      <c r="AJ2601" s="8"/>
      <c r="AK2601" s="8" t="s">
        <v>17132</v>
      </c>
      <c r="AL2601" s="8" t="s">
        <v>838</v>
      </c>
      <c r="AM2601" s="8" t="s">
        <v>1379</v>
      </c>
      <c r="AN2601" s="8" t="s">
        <v>17133</v>
      </c>
      <c r="AO2601" s="8" t="s">
        <v>17134</v>
      </c>
      <c r="AP2601" s="14" t="s">
        <v>17131</v>
      </c>
      <c r="AQ2601" s="11">
        <v>2112.0</v>
      </c>
    </row>
    <row r="2602">
      <c r="A2602" s="8" t="str">
        <f t="shared" si="1"/>
        <v>Zach Johnson</v>
      </c>
      <c r="B2602" s="51" t="s">
        <v>17149</v>
      </c>
      <c r="C2602" s="8" t="s">
        <v>16061</v>
      </c>
      <c r="D2602" s="9" t="s">
        <v>9033</v>
      </c>
      <c r="E2602" s="8" t="s">
        <v>17150</v>
      </c>
      <c r="F2602" s="8" t="s">
        <v>462</v>
      </c>
      <c r="G2602" s="51" t="s">
        <v>12642</v>
      </c>
      <c r="H2602" s="8" t="s">
        <v>17151</v>
      </c>
      <c r="I2602" s="8" t="s">
        <v>49</v>
      </c>
      <c r="J2602" s="10">
        <v>3.18</v>
      </c>
      <c r="K2602" s="13" t="s">
        <v>17152</v>
      </c>
      <c r="L2602" s="8"/>
      <c r="M2602" s="8"/>
      <c r="N2602" s="51" t="s">
        <v>17153</v>
      </c>
      <c r="O2602" s="51" t="s">
        <v>52</v>
      </c>
      <c r="P2602" s="51"/>
      <c r="Q2602" s="51"/>
      <c r="R2602" s="51" t="s">
        <v>1734</v>
      </c>
      <c r="S2602" s="51" t="s">
        <v>678</v>
      </c>
      <c r="T2602" s="11" t="str">
        <f t="shared" si="2"/>
        <v>Zach Johnson</v>
      </c>
      <c r="U2602" s="51" t="s">
        <v>55</v>
      </c>
      <c r="V2602" s="51" t="s">
        <v>17154</v>
      </c>
      <c r="W2602" s="51" t="s">
        <v>17155</v>
      </c>
      <c r="X2602" s="51" t="s">
        <v>17156</v>
      </c>
      <c r="Y2602" s="8" t="s">
        <v>60</v>
      </c>
      <c r="Z2602" s="12" t="s">
        <v>17157</v>
      </c>
      <c r="AA2602" s="12" t="s">
        <v>17158</v>
      </c>
      <c r="AB2602" s="8" t="s">
        <v>60</v>
      </c>
      <c r="AC2602" s="12" t="s">
        <v>17159</v>
      </c>
      <c r="AD2602" s="8" t="s">
        <v>60</v>
      </c>
      <c r="AE2602" s="8" t="s">
        <v>17160</v>
      </c>
      <c r="AF2602" s="8" t="s">
        <v>17161</v>
      </c>
      <c r="AG2602" s="8" t="s">
        <v>9047</v>
      </c>
      <c r="AH2602" s="8" t="s">
        <v>352</v>
      </c>
      <c r="AI2602" s="8" t="s">
        <v>66</v>
      </c>
      <c r="AJ2602" s="8"/>
      <c r="AK2602" s="8"/>
      <c r="AL2602" s="8"/>
      <c r="AM2602" s="8"/>
      <c r="AN2602" s="8" t="s">
        <v>3253</v>
      </c>
      <c r="AO2602" s="8" t="s">
        <v>17162</v>
      </c>
      <c r="AP2602" s="14" t="s">
        <v>17161</v>
      </c>
      <c r="AQ2602" s="11">
        <v>4444.0</v>
      </c>
    </row>
    <row r="2603">
      <c r="A2603" s="8" t="str">
        <f t="shared" si="1"/>
        <v>Steve Sawyer</v>
      </c>
      <c r="B2603" s="51" t="s">
        <v>17163</v>
      </c>
      <c r="C2603" s="8" t="s">
        <v>12770</v>
      </c>
      <c r="D2603" s="9" t="s">
        <v>9033</v>
      </c>
      <c r="E2603" s="8" t="s">
        <v>17164</v>
      </c>
      <c r="F2603" s="8" t="s">
        <v>462</v>
      </c>
      <c r="G2603" s="51" t="s">
        <v>12642</v>
      </c>
      <c r="H2603" s="8" t="s">
        <v>17165</v>
      </c>
      <c r="I2603" s="8" t="s">
        <v>49</v>
      </c>
      <c r="J2603" s="10">
        <v>3.37</v>
      </c>
      <c r="K2603" s="13" t="s">
        <v>17166</v>
      </c>
      <c r="L2603" s="8"/>
      <c r="M2603" s="8"/>
      <c r="N2603" s="51" t="s">
        <v>17167</v>
      </c>
      <c r="O2603" s="51" t="s">
        <v>52</v>
      </c>
      <c r="P2603" s="51"/>
      <c r="Q2603" s="51"/>
      <c r="R2603" s="51" t="s">
        <v>2591</v>
      </c>
      <c r="S2603" s="51" t="s">
        <v>17168</v>
      </c>
      <c r="T2603" s="11" t="str">
        <f t="shared" si="2"/>
        <v>Steve Sawyer</v>
      </c>
      <c r="U2603" s="51" t="s">
        <v>55</v>
      </c>
      <c r="V2603" s="51" t="s">
        <v>17169</v>
      </c>
      <c r="W2603" s="51" t="s">
        <v>17170</v>
      </c>
      <c r="X2603" s="51" t="s">
        <v>17171</v>
      </c>
      <c r="Y2603" s="51" t="s">
        <v>60</v>
      </c>
      <c r="Z2603" s="56" t="s">
        <v>17172</v>
      </c>
      <c r="AA2603" s="51" t="s">
        <v>60</v>
      </c>
      <c r="AB2603" s="56" t="s">
        <v>17173</v>
      </c>
      <c r="AC2603" s="51" t="s">
        <v>60</v>
      </c>
      <c r="AD2603" s="56" t="s">
        <v>17174</v>
      </c>
      <c r="AE2603" s="8" t="s">
        <v>17175</v>
      </c>
      <c r="AF2603" s="8" t="s">
        <v>17176</v>
      </c>
      <c r="AG2603" s="8" t="s">
        <v>9047</v>
      </c>
      <c r="AH2603" s="8" t="s">
        <v>194</v>
      </c>
      <c r="AI2603" s="8" t="s">
        <v>66</v>
      </c>
      <c r="AJ2603" s="8"/>
      <c r="AK2603" s="8" t="s">
        <v>17177</v>
      </c>
      <c r="AL2603" s="8" t="s">
        <v>17178</v>
      </c>
      <c r="AM2603" s="8" t="s">
        <v>197</v>
      </c>
      <c r="AN2603" s="8" t="s">
        <v>4546</v>
      </c>
      <c r="AO2603" s="8" t="s">
        <v>17179</v>
      </c>
      <c r="AP2603" s="29" t="s">
        <v>17176</v>
      </c>
      <c r="AQ2603" s="11">
        <v>3433.0</v>
      </c>
    </row>
    <row r="2604">
      <c r="A2604" s="8" t="str">
        <f t="shared" si="1"/>
        <v>Grant Duncan</v>
      </c>
      <c r="B2604" s="51" t="s">
        <v>17163</v>
      </c>
      <c r="C2604" s="8" t="s">
        <v>12770</v>
      </c>
      <c r="D2604" s="9" t="s">
        <v>9033</v>
      </c>
      <c r="E2604" s="8" t="s">
        <v>17164</v>
      </c>
      <c r="F2604" s="8" t="s">
        <v>462</v>
      </c>
      <c r="G2604" s="51" t="s">
        <v>12642</v>
      </c>
      <c r="H2604" s="8" t="s">
        <v>17165</v>
      </c>
      <c r="I2604" s="8" t="s">
        <v>49</v>
      </c>
      <c r="J2604" s="10">
        <v>3.37</v>
      </c>
      <c r="K2604" s="13" t="s">
        <v>17166</v>
      </c>
      <c r="L2604" s="8"/>
      <c r="M2604" s="8"/>
      <c r="N2604" s="51" t="s">
        <v>17180</v>
      </c>
      <c r="O2604" s="51" t="s">
        <v>52</v>
      </c>
      <c r="P2604" s="51"/>
      <c r="Q2604" s="51"/>
      <c r="R2604" s="51" t="s">
        <v>4735</v>
      </c>
      <c r="S2604" s="51" t="s">
        <v>10544</v>
      </c>
      <c r="T2604" s="11" t="str">
        <f t="shared" si="2"/>
        <v>Grant Duncan</v>
      </c>
      <c r="U2604" s="51" t="s">
        <v>80</v>
      </c>
      <c r="V2604" s="51" t="s">
        <v>17181</v>
      </c>
      <c r="W2604" s="51"/>
      <c r="X2604" s="51" t="s">
        <v>17171</v>
      </c>
      <c r="Y2604" s="56" t="s">
        <v>17182</v>
      </c>
      <c r="Z2604" s="56" t="s">
        <v>17172</v>
      </c>
      <c r="AA2604" s="51" t="s">
        <v>60</v>
      </c>
      <c r="AB2604" s="56" t="s">
        <v>17173</v>
      </c>
      <c r="AC2604" s="51" t="s">
        <v>60</v>
      </c>
      <c r="AD2604" s="56" t="s">
        <v>17174</v>
      </c>
      <c r="AE2604" s="8" t="s">
        <v>17175</v>
      </c>
      <c r="AF2604" s="8" t="s">
        <v>17176</v>
      </c>
      <c r="AG2604" s="8" t="s">
        <v>9047</v>
      </c>
      <c r="AH2604" s="8" t="s">
        <v>194</v>
      </c>
      <c r="AI2604" s="8" t="s">
        <v>66</v>
      </c>
      <c r="AJ2604" s="8"/>
      <c r="AK2604" s="8" t="s">
        <v>17177</v>
      </c>
      <c r="AL2604" s="8" t="s">
        <v>17178</v>
      </c>
      <c r="AM2604" s="8" t="s">
        <v>197</v>
      </c>
      <c r="AN2604" s="8" t="s">
        <v>4546</v>
      </c>
      <c r="AO2604" s="8" t="s">
        <v>17179</v>
      </c>
      <c r="AP2604" s="29" t="s">
        <v>17176</v>
      </c>
      <c r="AQ2604" s="11">
        <v>3433.0</v>
      </c>
    </row>
    <row r="2605">
      <c r="A2605" s="8" t="str">
        <f t="shared" si="1"/>
        <v>Derrick Young Jr.</v>
      </c>
      <c r="B2605" s="51" t="s">
        <v>17183</v>
      </c>
      <c r="C2605" s="8" t="s">
        <v>12770</v>
      </c>
      <c r="D2605" s="9" t="s">
        <v>9033</v>
      </c>
      <c r="E2605" s="8" t="s">
        <v>17184</v>
      </c>
      <c r="F2605" s="8" t="s">
        <v>462</v>
      </c>
      <c r="G2605" s="51" t="s">
        <v>12642</v>
      </c>
      <c r="H2605" s="8" t="s">
        <v>17185</v>
      </c>
      <c r="I2605" s="8" t="s">
        <v>49</v>
      </c>
      <c r="J2605" s="10">
        <v>3.3</v>
      </c>
      <c r="K2605" s="13" t="s">
        <v>17186</v>
      </c>
      <c r="L2605" s="8"/>
      <c r="M2605" s="8"/>
      <c r="N2605" s="51" t="s">
        <v>17187</v>
      </c>
      <c r="O2605" s="51" t="s">
        <v>52</v>
      </c>
      <c r="P2605" s="51"/>
      <c r="Q2605" s="51"/>
      <c r="R2605" s="57" t="s">
        <v>5972</v>
      </c>
      <c r="S2605" s="51" t="s">
        <v>17188</v>
      </c>
      <c r="T2605" s="11" t="str">
        <f t="shared" si="2"/>
        <v>Derrick Young Jr.</v>
      </c>
      <c r="U2605" s="57" t="s">
        <v>55</v>
      </c>
      <c r="V2605" s="51" t="s">
        <v>17189</v>
      </c>
      <c r="W2605" s="57" t="s">
        <v>17190</v>
      </c>
      <c r="X2605" s="51" t="s">
        <v>17191</v>
      </c>
      <c r="Y2605" s="51" t="s">
        <v>60</v>
      </c>
      <c r="Z2605" s="56" t="s">
        <v>17192</v>
      </c>
      <c r="AA2605" s="51" t="s">
        <v>60</v>
      </c>
      <c r="AB2605" s="51" t="s">
        <v>60</v>
      </c>
      <c r="AC2605" s="51" t="s">
        <v>60</v>
      </c>
      <c r="AD2605" s="51" t="s">
        <v>60</v>
      </c>
      <c r="AE2605" s="51" t="s">
        <v>17193</v>
      </c>
      <c r="AF2605" s="8" t="s">
        <v>17194</v>
      </c>
      <c r="AG2605" s="8" t="s">
        <v>9047</v>
      </c>
      <c r="AH2605" s="8" t="s">
        <v>4581</v>
      </c>
      <c r="AI2605" s="8" t="s">
        <v>66</v>
      </c>
      <c r="AJ2605" s="8"/>
      <c r="AK2605" s="8" t="s">
        <v>17195</v>
      </c>
      <c r="AL2605" s="8" t="s">
        <v>17196</v>
      </c>
      <c r="AM2605" s="8" t="s">
        <v>2322</v>
      </c>
      <c r="AN2605" s="8" t="s">
        <v>17197</v>
      </c>
      <c r="AO2605" s="8" t="s">
        <v>17198</v>
      </c>
      <c r="AP2605" s="29" t="s">
        <v>17194</v>
      </c>
      <c r="AQ2605" s="11">
        <v>1999.0</v>
      </c>
    </row>
    <row r="2606">
      <c r="A2606" s="8" t="str">
        <f t="shared" si="1"/>
        <v>Sterlin Broomfield</v>
      </c>
      <c r="B2606" s="51" t="s">
        <v>17183</v>
      </c>
      <c r="C2606" s="8" t="s">
        <v>12770</v>
      </c>
      <c r="D2606" s="9" t="s">
        <v>9033</v>
      </c>
      <c r="E2606" s="8" t="s">
        <v>17184</v>
      </c>
      <c r="F2606" s="8" t="s">
        <v>462</v>
      </c>
      <c r="G2606" s="51" t="s">
        <v>12642</v>
      </c>
      <c r="H2606" s="8" t="s">
        <v>17185</v>
      </c>
      <c r="I2606" s="8" t="s">
        <v>49</v>
      </c>
      <c r="J2606" s="10">
        <v>3.3</v>
      </c>
      <c r="K2606" s="13" t="s">
        <v>17186</v>
      </c>
      <c r="L2606" s="8"/>
      <c r="M2606" s="8"/>
      <c r="N2606" s="51" t="s">
        <v>17199</v>
      </c>
      <c r="O2606" s="57" t="s">
        <v>52</v>
      </c>
      <c r="P2606" s="51"/>
      <c r="Q2606" s="51"/>
      <c r="R2606" s="57" t="s">
        <v>17200</v>
      </c>
      <c r="S2606" s="57" t="s">
        <v>17201</v>
      </c>
      <c r="T2606" s="11" t="str">
        <f t="shared" si="2"/>
        <v>Sterlin Broomfield</v>
      </c>
      <c r="U2606" s="57" t="s">
        <v>55</v>
      </c>
      <c r="V2606" s="57" t="s">
        <v>17202</v>
      </c>
      <c r="W2606" s="51" t="s">
        <v>17203</v>
      </c>
      <c r="X2606" s="51" t="s">
        <v>17191</v>
      </c>
      <c r="Y2606" s="51" t="s">
        <v>60</v>
      </c>
      <c r="Z2606" s="56" t="s">
        <v>17204</v>
      </c>
      <c r="AA2606" s="51" t="s">
        <v>60</v>
      </c>
      <c r="AB2606" s="51" t="s">
        <v>60</v>
      </c>
      <c r="AC2606" s="51" t="s">
        <v>60</v>
      </c>
      <c r="AD2606" s="51" t="s">
        <v>60</v>
      </c>
      <c r="AE2606" s="51" t="s">
        <v>17193</v>
      </c>
      <c r="AF2606" s="8" t="s">
        <v>17194</v>
      </c>
      <c r="AG2606" s="8" t="s">
        <v>9047</v>
      </c>
      <c r="AH2606" s="8" t="s">
        <v>4581</v>
      </c>
      <c r="AI2606" s="8" t="s">
        <v>66</v>
      </c>
      <c r="AJ2606" s="8"/>
      <c r="AK2606" s="13" t="s">
        <v>17195</v>
      </c>
      <c r="AL2606" s="13" t="s">
        <v>17196</v>
      </c>
      <c r="AM2606" s="13" t="s">
        <v>2322</v>
      </c>
      <c r="AN2606" s="8" t="s">
        <v>17197</v>
      </c>
      <c r="AO2606" s="8" t="s">
        <v>17198</v>
      </c>
      <c r="AP2606" s="29" t="s">
        <v>17194</v>
      </c>
      <c r="AQ2606" s="11">
        <v>1999.0</v>
      </c>
    </row>
    <row r="2607">
      <c r="A2607" s="8" t="str">
        <f t="shared" si="1"/>
        <v>Tamaj Gordon</v>
      </c>
      <c r="B2607" s="51" t="s">
        <v>17183</v>
      </c>
      <c r="C2607" s="51" t="s">
        <v>12770</v>
      </c>
      <c r="D2607" s="17" t="s">
        <v>9033</v>
      </c>
      <c r="E2607" s="21" t="s">
        <v>17184</v>
      </c>
      <c r="F2607" s="35" t="s">
        <v>462</v>
      </c>
      <c r="G2607" s="51" t="s">
        <v>12642</v>
      </c>
      <c r="H2607" s="58">
        <v>207306.0</v>
      </c>
      <c r="I2607" s="63" t="s">
        <v>49</v>
      </c>
      <c r="J2607" s="60">
        <v>3.3</v>
      </c>
      <c r="K2607" s="18" t="s">
        <v>17186</v>
      </c>
      <c r="L2607" s="19"/>
      <c r="M2607" s="21"/>
      <c r="N2607" s="61" t="s">
        <v>17205</v>
      </c>
      <c r="O2607" s="51" t="s">
        <v>52</v>
      </c>
      <c r="P2607" s="61" t="s">
        <v>207</v>
      </c>
      <c r="Q2607" s="51"/>
      <c r="R2607" s="51" t="s">
        <v>17206</v>
      </c>
      <c r="S2607" s="51" t="s">
        <v>8920</v>
      </c>
      <c r="T2607" s="11" t="str">
        <f t="shared" si="2"/>
        <v>Tamaj Gordon</v>
      </c>
      <c r="U2607" s="51" t="s">
        <v>7535</v>
      </c>
      <c r="V2607" s="51" t="s">
        <v>17207</v>
      </c>
      <c r="W2607" s="51" t="s">
        <v>17208</v>
      </c>
      <c r="X2607" s="62" t="s">
        <v>17191</v>
      </c>
      <c r="Y2607" s="62"/>
      <c r="Z2607" s="62"/>
      <c r="AA2607" s="62"/>
      <c r="AB2607" s="62"/>
      <c r="AC2607" s="62"/>
      <c r="AD2607" s="62"/>
      <c r="AE2607" s="62" t="s">
        <v>17193</v>
      </c>
      <c r="AF2607" s="21" t="s">
        <v>17194</v>
      </c>
      <c r="AG2607" s="21" t="s">
        <v>9047</v>
      </c>
      <c r="AH2607" s="16" t="s">
        <v>4581</v>
      </c>
      <c r="AI2607" s="22" t="s">
        <v>66</v>
      </c>
      <c r="AJ2607" s="21"/>
      <c r="AK2607" s="63" t="s">
        <v>17195</v>
      </c>
      <c r="AL2607" s="63" t="s">
        <v>17196</v>
      </c>
      <c r="AM2607" s="63" t="s">
        <v>2322</v>
      </c>
      <c r="AN2607" s="64">
        <v>0.7012048192771084</v>
      </c>
      <c r="AO2607" s="65">
        <v>26286.0</v>
      </c>
      <c r="AP2607" s="41" t="s">
        <v>17194</v>
      </c>
      <c r="AQ2607" s="32">
        <v>1999.0</v>
      </c>
    </row>
    <row r="2608">
      <c r="A2608" s="8" t="str">
        <f t="shared" si="1"/>
        <v>AC Steve has been removed. </v>
      </c>
      <c r="B2608" s="51" t="s">
        <v>17183</v>
      </c>
      <c r="C2608" s="8" t="s">
        <v>12770</v>
      </c>
      <c r="D2608" s="2" t="s">
        <v>9033</v>
      </c>
      <c r="E2608" s="8" t="s">
        <v>17184</v>
      </c>
      <c r="F2608" s="8" t="s">
        <v>462</v>
      </c>
      <c r="G2608" s="51" t="s">
        <v>12642</v>
      </c>
      <c r="H2608" s="8" t="s">
        <v>17185</v>
      </c>
      <c r="I2608" s="8" t="s">
        <v>49</v>
      </c>
      <c r="J2608" s="10">
        <v>3.3</v>
      </c>
      <c r="K2608" s="8" t="s">
        <v>17186</v>
      </c>
      <c r="L2608" s="8"/>
      <c r="M2608" s="8"/>
      <c r="N2608" s="51" t="s">
        <v>17209</v>
      </c>
      <c r="O2608" s="51" t="s">
        <v>52</v>
      </c>
      <c r="P2608" s="51"/>
      <c r="Q2608" s="51" t="s">
        <v>277</v>
      </c>
      <c r="R2608" s="8" t="s">
        <v>17210</v>
      </c>
      <c r="S2608" s="8"/>
      <c r="T2608" s="11" t="str">
        <f t="shared" si="2"/>
        <v>AC Steve has been removed. </v>
      </c>
      <c r="U2608" s="8"/>
      <c r="V2608" s="51"/>
      <c r="W2608" s="51"/>
      <c r="X2608" s="51" t="s">
        <v>17191</v>
      </c>
      <c r="Y2608" s="51" t="s">
        <v>60</v>
      </c>
      <c r="Z2608" s="56" t="s">
        <v>17192</v>
      </c>
      <c r="AA2608" s="51" t="s">
        <v>60</v>
      </c>
      <c r="AB2608" s="51" t="s">
        <v>60</v>
      </c>
      <c r="AC2608" s="51" t="s">
        <v>60</v>
      </c>
      <c r="AD2608" s="56" t="s">
        <v>17211</v>
      </c>
      <c r="AE2608" s="51" t="s">
        <v>17193</v>
      </c>
      <c r="AF2608" s="8" t="s">
        <v>17194</v>
      </c>
      <c r="AG2608" s="8" t="s">
        <v>9047</v>
      </c>
      <c r="AH2608" s="8" t="s">
        <v>4581</v>
      </c>
      <c r="AI2608" s="8" t="s">
        <v>66</v>
      </c>
      <c r="AJ2608" s="8"/>
      <c r="AK2608" s="8" t="s">
        <v>17195</v>
      </c>
      <c r="AL2608" s="8" t="s">
        <v>17196</v>
      </c>
      <c r="AM2608" s="8" t="s">
        <v>2322</v>
      </c>
      <c r="AN2608" s="8" t="s">
        <v>17197</v>
      </c>
      <c r="AO2608" s="8" t="s">
        <v>17212</v>
      </c>
      <c r="AP2608" s="29" t="s">
        <v>17194</v>
      </c>
      <c r="AQ2608" s="11">
        <v>1999.0</v>
      </c>
    </row>
    <row r="2609">
      <c r="A2609" s="8" t="str">
        <f t="shared" si="1"/>
        <v>Brian Whitlock</v>
      </c>
      <c r="B2609" s="51" t="s">
        <v>17213</v>
      </c>
      <c r="C2609" s="8" t="s">
        <v>12770</v>
      </c>
      <c r="D2609" s="9" t="s">
        <v>9033</v>
      </c>
      <c r="E2609" s="13" t="s">
        <v>17214</v>
      </c>
      <c r="F2609" s="8" t="s">
        <v>462</v>
      </c>
      <c r="G2609" s="51" t="s">
        <v>12642</v>
      </c>
      <c r="H2609" s="13" t="s">
        <v>17215</v>
      </c>
      <c r="I2609" s="8" t="s">
        <v>219</v>
      </c>
      <c r="J2609" s="10">
        <v>3.66</v>
      </c>
      <c r="K2609" s="13" t="s">
        <v>17216</v>
      </c>
      <c r="L2609" s="8"/>
      <c r="M2609" s="8"/>
      <c r="N2609" s="51" t="s">
        <v>17217</v>
      </c>
      <c r="O2609" s="51" t="s">
        <v>52</v>
      </c>
      <c r="P2609" s="51"/>
      <c r="Q2609" s="51"/>
      <c r="R2609" s="51" t="s">
        <v>331</v>
      </c>
      <c r="S2609" s="51" t="s">
        <v>17218</v>
      </c>
      <c r="T2609" s="11" t="str">
        <f t="shared" si="2"/>
        <v>Brian Whitlock</v>
      </c>
      <c r="U2609" s="57" t="s">
        <v>55</v>
      </c>
      <c r="V2609" s="51" t="s">
        <v>17219</v>
      </c>
      <c r="W2609" s="57" t="s">
        <v>17220</v>
      </c>
      <c r="X2609" s="51" t="s">
        <v>17221</v>
      </c>
      <c r="Y2609" s="8" t="s">
        <v>60</v>
      </c>
      <c r="Z2609" s="12" t="s">
        <v>12840</v>
      </c>
      <c r="AA2609" s="8" t="s">
        <v>60</v>
      </c>
      <c r="AB2609" s="12" t="s">
        <v>17222</v>
      </c>
      <c r="AC2609" s="8" t="s">
        <v>60</v>
      </c>
      <c r="AD2609" s="12" t="s">
        <v>12843</v>
      </c>
      <c r="AE2609" s="8" t="s">
        <v>17223</v>
      </c>
      <c r="AF2609" s="13" t="s">
        <v>17224</v>
      </c>
      <c r="AG2609" s="13" t="s">
        <v>9047</v>
      </c>
      <c r="AH2609" s="8" t="s">
        <v>654</v>
      </c>
      <c r="AI2609" s="8" t="s">
        <v>233</v>
      </c>
      <c r="AJ2609" s="8"/>
      <c r="AK2609" s="8" t="s">
        <v>1377</v>
      </c>
      <c r="AL2609" s="8" t="s">
        <v>3913</v>
      </c>
      <c r="AM2609" s="8" t="s">
        <v>743</v>
      </c>
      <c r="AN2609" s="8" t="s">
        <v>17225</v>
      </c>
      <c r="AO2609" s="8" t="s">
        <v>17226</v>
      </c>
      <c r="AP2609" s="29" t="s">
        <v>17224</v>
      </c>
      <c r="AQ2609" s="11">
        <v>1960.0</v>
      </c>
    </row>
    <row r="2610">
      <c r="A2610" s="8" t="str">
        <f t="shared" si="1"/>
        <v>Tevin McIntire</v>
      </c>
      <c r="B2610" s="51" t="s">
        <v>17213</v>
      </c>
      <c r="C2610" s="8" t="s">
        <v>12770</v>
      </c>
      <c r="D2610" s="2" t="s">
        <v>9033</v>
      </c>
      <c r="E2610" s="8" t="s">
        <v>17214</v>
      </c>
      <c r="F2610" s="8" t="s">
        <v>462</v>
      </c>
      <c r="G2610" s="51" t="s">
        <v>12642</v>
      </c>
      <c r="H2610" s="8" t="s">
        <v>17215</v>
      </c>
      <c r="I2610" s="8" t="s">
        <v>219</v>
      </c>
      <c r="J2610" s="10">
        <v>3.66</v>
      </c>
      <c r="K2610" s="8" t="s">
        <v>17216</v>
      </c>
      <c r="L2610" s="8"/>
      <c r="M2610" s="8"/>
      <c r="N2610" s="51" t="s">
        <v>17227</v>
      </c>
      <c r="O2610" s="51" t="s">
        <v>52</v>
      </c>
      <c r="P2610" s="51"/>
      <c r="Q2610" s="51"/>
      <c r="R2610" s="51" t="s">
        <v>9948</v>
      </c>
      <c r="S2610" s="51" t="s">
        <v>17228</v>
      </c>
      <c r="T2610" s="11" t="str">
        <f t="shared" si="2"/>
        <v>Tevin McIntire</v>
      </c>
      <c r="U2610" s="51" t="s">
        <v>6588</v>
      </c>
      <c r="V2610" s="51"/>
      <c r="W2610" s="51"/>
      <c r="X2610" s="51" t="s">
        <v>17221</v>
      </c>
      <c r="Y2610" s="51" t="s">
        <v>60</v>
      </c>
      <c r="Z2610" s="56" t="s">
        <v>17229</v>
      </c>
      <c r="AA2610" s="51" t="s">
        <v>60</v>
      </c>
      <c r="AB2610" s="56" t="s">
        <v>17222</v>
      </c>
      <c r="AC2610" s="51" t="s">
        <v>60</v>
      </c>
      <c r="AD2610" s="56" t="s">
        <v>12843</v>
      </c>
      <c r="AE2610" s="51" t="s">
        <v>17223</v>
      </c>
      <c r="AF2610" s="8" t="s">
        <v>17224</v>
      </c>
      <c r="AG2610" s="8" t="s">
        <v>9047</v>
      </c>
      <c r="AH2610" s="8" t="s">
        <v>654</v>
      </c>
      <c r="AI2610" s="8" t="s">
        <v>233</v>
      </c>
      <c r="AJ2610" s="8"/>
      <c r="AK2610" s="8" t="s">
        <v>1377</v>
      </c>
      <c r="AL2610" s="8" t="s">
        <v>3913</v>
      </c>
      <c r="AM2610" s="8" t="s">
        <v>743</v>
      </c>
      <c r="AN2610" s="8" t="s">
        <v>17225</v>
      </c>
      <c r="AO2610" s="8" t="s">
        <v>17226</v>
      </c>
      <c r="AP2610" s="29" t="s">
        <v>17224</v>
      </c>
      <c r="AQ2610" s="11">
        <v>1960.0</v>
      </c>
    </row>
    <row r="2611">
      <c r="A2611" s="8" t="str">
        <f t="shared" si="1"/>
        <v>Leon Boyd</v>
      </c>
      <c r="B2611" s="51" t="s">
        <v>17213</v>
      </c>
      <c r="C2611" s="8" t="s">
        <v>12770</v>
      </c>
      <c r="D2611" s="9" t="s">
        <v>9033</v>
      </c>
      <c r="E2611" s="8" t="s">
        <v>17214</v>
      </c>
      <c r="F2611" s="8" t="s">
        <v>462</v>
      </c>
      <c r="G2611" s="51" t="s">
        <v>12642</v>
      </c>
      <c r="H2611" s="8" t="s">
        <v>17215</v>
      </c>
      <c r="I2611" s="8" t="s">
        <v>219</v>
      </c>
      <c r="J2611" s="10">
        <v>3.66</v>
      </c>
      <c r="K2611" s="13" t="s">
        <v>17216</v>
      </c>
      <c r="L2611" s="8"/>
      <c r="M2611" s="8"/>
      <c r="N2611" s="51" t="s">
        <v>17230</v>
      </c>
      <c r="O2611" s="57" t="s">
        <v>52</v>
      </c>
      <c r="P2611" s="51"/>
      <c r="Q2611" s="51"/>
      <c r="R2611" s="57" t="s">
        <v>17231</v>
      </c>
      <c r="S2611" s="57" t="s">
        <v>8857</v>
      </c>
      <c r="T2611" s="11" t="str">
        <f t="shared" si="2"/>
        <v>Leon Boyd</v>
      </c>
      <c r="U2611" s="57" t="s">
        <v>386</v>
      </c>
      <c r="V2611" s="51" t="s">
        <v>17232</v>
      </c>
      <c r="W2611" s="57" t="s">
        <v>17233</v>
      </c>
      <c r="X2611" s="51" t="s">
        <v>17221</v>
      </c>
      <c r="Y2611" s="51" t="s">
        <v>60</v>
      </c>
      <c r="Z2611" s="56" t="s">
        <v>17229</v>
      </c>
      <c r="AA2611" s="51" t="s">
        <v>60</v>
      </c>
      <c r="AB2611" s="56" t="s">
        <v>17222</v>
      </c>
      <c r="AC2611" s="51" t="s">
        <v>60</v>
      </c>
      <c r="AD2611" s="51" t="s">
        <v>60</v>
      </c>
      <c r="AE2611" s="51" t="s">
        <v>17223</v>
      </c>
      <c r="AF2611" s="8" t="s">
        <v>17224</v>
      </c>
      <c r="AG2611" s="8" t="s">
        <v>9047</v>
      </c>
      <c r="AH2611" s="8" t="s">
        <v>654</v>
      </c>
      <c r="AI2611" s="8" t="s">
        <v>233</v>
      </c>
      <c r="AJ2611" s="8"/>
      <c r="AK2611" s="13" t="s">
        <v>1377</v>
      </c>
      <c r="AL2611" s="13" t="s">
        <v>3913</v>
      </c>
      <c r="AM2611" s="13" t="s">
        <v>743</v>
      </c>
      <c r="AN2611" s="8" t="s">
        <v>17225</v>
      </c>
      <c r="AO2611" s="8" t="s">
        <v>17234</v>
      </c>
      <c r="AP2611" s="29" t="s">
        <v>17224</v>
      </c>
      <c r="AQ2611" s="11">
        <v>1960.0</v>
      </c>
    </row>
    <row r="2612">
      <c r="A2612" s="8" t="str">
        <f t="shared" si="1"/>
        <v>Wade Miller</v>
      </c>
      <c r="B2612" s="51" t="s">
        <v>17235</v>
      </c>
      <c r="C2612" s="8" t="s">
        <v>16061</v>
      </c>
      <c r="D2612" s="9" t="s">
        <v>9033</v>
      </c>
      <c r="E2612" s="8" t="s">
        <v>17236</v>
      </c>
      <c r="F2612" s="8" t="s">
        <v>462</v>
      </c>
      <c r="G2612" s="51" t="s">
        <v>12642</v>
      </c>
      <c r="H2612" s="8" t="s">
        <v>17237</v>
      </c>
      <c r="I2612" s="8" t="s">
        <v>1297</v>
      </c>
      <c r="J2612" s="10">
        <v>3.59</v>
      </c>
      <c r="K2612" s="13" t="s">
        <v>17238</v>
      </c>
      <c r="L2612" s="8"/>
      <c r="M2612" s="8"/>
      <c r="N2612" s="51" t="s">
        <v>17239</v>
      </c>
      <c r="O2612" s="51" t="s">
        <v>52</v>
      </c>
      <c r="P2612" s="51"/>
      <c r="Q2612" s="51"/>
      <c r="R2612" s="51" t="s">
        <v>11263</v>
      </c>
      <c r="S2612" s="51" t="s">
        <v>492</v>
      </c>
      <c r="T2612" s="11" t="str">
        <f t="shared" si="2"/>
        <v>Wade Miller</v>
      </c>
      <c r="U2612" s="51" t="s">
        <v>55</v>
      </c>
      <c r="V2612" s="51" t="s">
        <v>17240</v>
      </c>
      <c r="W2612" s="51" t="s">
        <v>17241</v>
      </c>
      <c r="X2612" s="51" t="s">
        <v>17242</v>
      </c>
      <c r="Y2612" s="8" t="s">
        <v>60</v>
      </c>
      <c r="Z2612" s="12" t="s">
        <v>17243</v>
      </c>
      <c r="AA2612" s="8" t="s">
        <v>60</v>
      </c>
      <c r="AB2612" s="12" t="s">
        <v>17244</v>
      </c>
      <c r="AC2612" s="8" t="s">
        <v>60</v>
      </c>
      <c r="AD2612" s="8" t="s">
        <v>60</v>
      </c>
      <c r="AE2612" s="8" t="s">
        <v>17245</v>
      </c>
      <c r="AF2612" s="8" t="s">
        <v>17246</v>
      </c>
      <c r="AG2612" s="8" t="s">
        <v>9047</v>
      </c>
      <c r="AH2612" s="8" t="s">
        <v>352</v>
      </c>
      <c r="AI2612" s="8" t="s">
        <v>233</v>
      </c>
      <c r="AJ2612" s="8"/>
      <c r="AK2612" s="8" t="s">
        <v>742</v>
      </c>
      <c r="AL2612" s="8" t="s">
        <v>4944</v>
      </c>
      <c r="AM2612" s="8" t="s">
        <v>421</v>
      </c>
      <c r="AN2612" s="8" t="s">
        <v>17247</v>
      </c>
      <c r="AO2612" s="8" t="s">
        <v>17248</v>
      </c>
      <c r="AP2612" s="29" t="s">
        <v>17246</v>
      </c>
      <c r="AQ2612" s="11">
        <v>1960.0</v>
      </c>
    </row>
    <row r="2613">
      <c r="A2613" s="8" t="str">
        <f t="shared" si="1"/>
        <v>Lacey Dale</v>
      </c>
      <c r="B2613" s="51" t="s">
        <v>17235</v>
      </c>
      <c r="C2613" s="8" t="s">
        <v>16061</v>
      </c>
      <c r="D2613" s="9" t="s">
        <v>9033</v>
      </c>
      <c r="E2613" s="8" t="s">
        <v>17236</v>
      </c>
      <c r="F2613" s="8" t="s">
        <v>462</v>
      </c>
      <c r="G2613" s="51" t="s">
        <v>12642</v>
      </c>
      <c r="H2613" s="8" t="s">
        <v>17237</v>
      </c>
      <c r="I2613" s="8" t="s">
        <v>1297</v>
      </c>
      <c r="J2613" s="10">
        <v>3.59</v>
      </c>
      <c r="K2613" s="13" t="s">
        <v>17238</v>
      </c>
      <c r="L2613" s="8"/>
      <c r="M2613" s="8"/>
      <c r="N2613" s="51" t="s">
        <v>17249</v>
      </c>
      <c r="O2613" s="51" t="s">
        <v>52</v>
      </c>
      <c r="P2613" s="51"/>
      <c r="Q2613" s="51"/>
      <c r="R2613" s="51" t="s">
        <v>17250</v>
      </c>
      <c r="S2613" s="51" t="s">
        <v>17251</v>
      </c>
      <c r="T2613" s="11" t="str">
        <f t="shared" si="2"/>
        <v>Lacey Dale</v>
      </c>
      <c r="U2613" s="51" t="s">
        <v>80</v>
      </c>
      <c r="V2613" s="51"/>
      <c r="W2613" s="51"/>
      <c r="X2613" s="51" t="s">
        <v>17242</v>
      </c>
      <c r="Y2613" s="8" t="s">
        <v>60</v>
      </c>
      <c r="Z2613" s="12" t="s">
        <v>17243</v>
      </c>
      <c r="AA2613" s="8" t="s">
        <v>60</v>
      </c>
      <c r="AB2613" s="12" t="s">
        <v>17244</v>
      </c>
      <c r="AC2613" s="8" t="s">
        <v>60</v>
      </c>
      <c r="AD2613" s="8" t="s">
        <v>60</v>
      </c>
      <c r="AE2613" s="8" t="s">
        <v>17245</v>
      </c>
      <c r="AF2613" s="8" t="s">
        <v>17246</v>
      </c>
      <c r="AG2613" s="8" t="s">
        <v>9047</v>
      </c>
      <c r="AH2613" s="8" t="s">
        <v>352</v>
      </c>
      <c r="AI2613" s="8" t="s">
        <v>233</v>
      </c>
      <c r="AJ2613" s="8"/>
      <c r="AK2613" s="8" t="s">
        <v>742</v>
      </c>
      <c r="AL2613" s="8" t="s">
        <v>4944</v>
      </c>
      <c r="AM2613" s="8" t="s">
        <v>421</v>
      </c>
      <c r="AN2613" s="8" t="s">
        <v>17247</v>
      </c>
      <c r="AO2613" s="8" t="s">
        <v>17248</v>
      </c>
      <c r="AP2613" s="29" t="s">
        <v>17246</v>
      </c>
      <c r="AQ2613" s="11">
        <v>1960.0</v>
      </c>
    </row>
    <row r="2614">
      <c r="A2614" s="8" t="str">
        <f t="shared" si="1"/>
        <v>Phillip Dale</v>
      </c>
      <c r="B2614" s="51" t="s">
        <v>17235</v>
      </c>
      <c r="C2614" s="8" t="s">
        <v>16061</v>
      </c>
      <c r="D2614" s="9" t="s">
        <v>9033</v>
      </c>
      <c r="E2614" s="8" t="s">
        <v>17236</v>
      </c>
      <c r="F2614" s="8" t="s">
        <v>462</v>
      </c>
      <c r="G2614" s="51" t="s">
        <v>12642</v>
      </c>
      <c r="H2614" s="8" t="s">
        <v>17237</v>
      </c>
      <c r="I2614" s="8" t="s">
        <v>1297</v>
      </c>
      <c r="J2614" s="10">
        <v>3.59</v>
      </c>
      <c r="K2614" s="13" t="s">
        <v>17238</v>
      </c>
      <c r="L2614" s="8"/>
      <c r="M2614" s="8"/>
      <c r="N2614" s="51" t="s">
        <v>17252</v>
      </c>
      <c r="O2614" s="51" t="s">
        <v>52</v>
      </c>
      <c r="P2614" s="51"/>
      <c r="Q2614" s="51"/>
      <c r="R2614" s="51" t="s">
        <v>508</v>
      </c>
      <c r="S2614" s="51" t="s">
        <v>17251</v>
      </c>
      <c r="T2614" s="11" t="str">
        <f t="shared" si="2"/>
        <v>Phillip Dale</v>
      </c>
      <c r="U2614" s="51" t="s">
        <v>80</v>
      </c>
      <c r="V2614" s="51"/>
      <c r="W2614" s="51"/>
      <c r="X2614" s="51" t="s">
        <v>17242</v>
      </c>
      <c r="Y2614" s="8" t="s">
        <v>60</v>
      </c>
      <c r="Z2614" s="12" t="s">
        <v>17243</v>
      </c>
      <c r="AA2614" s="8" t="s">
        <v>60</v>
      </c>
      <c r="AB2614" s="12" t="s">
        <v>17244</v>
      </c>
      <c r="AC2614" s="12" t="s">
        <v>17253</v>
      </c>
      <c r="AD2614" s="8" t="s">
        <v>60</v>
      </c>
      <c r="AE2614" s="8" t="s">
        <v>17245</v>
      </c>
      <c r="AF2614" s="8" t="s">
        <v>17246</v>
      </c>
      <c r="AG2614" s="8" t="s">
        <v>9047</v>
      </c>
      <c r="AH2614" s="8" t="s">
        <v>352</v>
      </c>
      <c r="AI2614" s="8" t="s">
        <v>233</v>
      </c>
      <c r="AJ2614" s="8"/>
      <c r="AK2614" s="8" t="s">
        <v>742</v>
      </c>
      <c r="AL2614" s="8" t="s">
        <v>4944</v>
      </c>
      <c r="AM2614" s="8" t="s">
        <v>421</v>
      </c>
      <c r="AN2614" s="8" t="s">
        <v>17247</v>
      </c>
      <c r="AO2614" s="8" t="s">
        <v>17248</v>
      </c>
      <c r="AP2614" s="29" t="s">
        <v>17246</v>
      </c>
      <c r="AQ2614" s="11">
        <v>1960.0</v>
      </c>
    </row>
    <row r="2615">
      <c r="A2615" s="8" t="str">
        <f t="shared" si="1"/>
        <v>Katie Stephens</v>
      </c>
      <c r="B2615" s="51" t="s">
        <v>17235</v>
      </c>
      <c r="C2615" s="8" t="s">
        <v>16061</v>
      </c>
      <c r="D2615" s="9" t="s">
        <v>9033</v>
      </c>
      <c r="E2615" s="8" t="s">
        <v>17236</v>
      </c>
      <c r="F2615" s="8" t="s">
        <v>462</v>
      </c>
      <c r="G2615" s="51" t="s">
        <v>12642</v>
      </c>
      <c r="H2615" s="13" t="s">
        <v>17237</v>
      </c>
      <c r="I2615" s="8" t="s">
        <v>1297</v>
      </c>
      <c r="J2615" s="10">
        <v>3.59</v>
      </c>
      <c r="K2615" s="13" t="s">
        <v>17238</v>
      </c>
      <c r="L2615" s="8"/>
      <c r="M2615" s="8"/>
      <c r="N2615" s="51" t="s">
        <v>17254</v>
      </c>
      <c r="O2615" s="51" t="s">
        <v>52</v>
      </c>
      <c r="P2615" s="51"/>
      <c r="Q2615" s="51"/>
      <c r="R2615" s="51" t="s">
        <v>11790</v>
      </c>
      <c r="S2615" s="51" t="s">
        <v>6880</v>
      </c>
      <c r="T2615" s="11" t="str">
        <f t="shared" si="2"/>
        <v>Katie Stephens</v>
      </c>
      <c r="U2615" s="51" t="s">
        <v>80</v>
      </c>
      <c r="V2615" s="51"/>
      <c r="W2615" s="51"/>
      <c r="X2615" s="51" t="s">
        <v>17242</v>
      </c>
      <c r="Y2615" s="8" t="s">
        <v>60</v>
      </c>
      <c r="Z2615" s="8" t="s">
        <v>60</v>
      </c>
      <c r="AA2615" s="8" t="s">
        <v>60</v>
      </c>
      <c r="AB2615" s="12" t="s">
        <v>17244</v>
      </c>
      <c r="AC2615" s="8" t="s">
        <v>60</v>
      </c>
      <c r="AD2615" s="12" t="s">
        <v>17255</v>
      </c>
      <c r="AE2615" s="8" t="s">
        <v>17245</v>
      </c>
      <c r="AF2615" s="8" t="s">
        <v>17246</v>
      </c>
      <c r="AG2615" s="8" t="s">
        <v>9047</v>
      </c>
      <c r="AH2615" s="8" t="s">
        <v>352</v>
      </c>
      <c r="AI2615" s="8" t="s">
        <v>233</v>
      </c>
      <c r="AJ2615" s="8"/>
      <c r="AK2615" s="8" t="s">
        <v>742</v>
      </c>
      <c r="AL2615" s="8" t="s">
        <v>4944</v>
      </c>
      <c r="AM2615" s="8" t="s">
        <v>421</v>
      </c>
      <c r="AN2615" s="8" t="s">
        <v>17247</v>
      </c>
      <c r="AO2615" s="8" t="s">
        <v>17248</v>
      </c>
      <c r="AP2615" s="29" t="s">
        <v>17246</v>
      </c>
      <c r="AQ2615" s="11">
        <v>1960.0</v>
      </c>
    </row>
    <row r="2616">
      <c r="A2616" s="8" t="str">
        <f t="shared" si="1"/>
        <v>Matt Kennedy</v>
      </c>
      <c r="B2616" s="51" t="s">
        <v>17256</v>
      </c>
      <c r="C2616" s="8" t="s">
        <v>14559</v>
      </c>
      <c r="D2616" s="9" t="s">
        <v>9033</v>
      </c>
      <c r="E2616" s="8" t="s">
        <v>17257</v>
      </c>
      <c r="F2616" s="8" t="s">
        <v>462</v>
      </c>
      <c r="G2616" s="51" t="s">
        <v>12642</v>
      </c>
      <c r="H2616" s="8" t="s">
        <v>17258</v>
      </c>
      <c r="I2616" s="8" t="s">
        <v>49</v>
      </c>
      <c r="J2616" s="10">
        <v>3.09</v>
      </c>
      <c r="K2616" s="13" t="s">
        <v>17259</v>
      </c>
      <c r="L2616" s="8"/>
      <c r="M2616" s="8"/>
      <c r="N2616" s="51" t="s">
        <v>17260</v>
      </c>
      <c r="O2616" s="51" t="s">
        <v>52</v>
      </c>
      <c r="P2616" s="51"/>
      <c r="Q2616" s="51"/>
      <c r="R2616" s="51" t="s">
        <v>771</v>
      </c>
      <c r="S2616" s="51" t="s">
        <v>747</v>
      </c>
      <c r="T2616" s="11" t="str">
        <f t="shared" si="2"/>
        <v>Matt Kennedy</v>
      </c>
      <c r="U2616" s="51" t="s">
        <v>55</v>
      </c>
      <c r="V2616" s="51" t="s">
        <v>17261</v>
      </c>
      <c r="W2616" s="51" t="s">
        <v>17262</v>
      </c>
      <c r="X2616" s="51" t="s">
        <v>17263</v>
      </c>
      <c r="Y2616" s="12" t="s">
        <v>17264</v>
      </c>
      <c r="Z2616" s="12" t="s">
        <v>17265</v>
      </c>
      <c r="AA2616" s="8" t="s">
        <v>60</v>
      </c>
      <c r="AB2616" s="12" t="s">
        <v>17266</v>
      </c>
      <c r="AC2616" s="8" t="s">
        <v>60</v>
      </c>
      <c r="AD2616" s="8" t="s">
        <v>60</v>
      </c>
      <c r="AE2616" s="8" t="s">
        <v>17267</v>
      </c>
      <c r="AF2616" s="8" t="s">
        <v>17268</v>
      </c>
      <c r="AG2616" s="8" t="s">
        <v>9047</v>
      </c>
      <c r="AH2616" s="8" t="s">
        <v>194</v>
      </c>
      <c r="AI2616" s="8" t="s">
        <v>66</v>
      </c>
      <c r="AJ2616" s="8"/>
      <c r="AK2616" s="8"/>
      <c r="AL2616" s="8"/>
      <c r="AM2616" s="8"/>
      <c r="AN2616" s="8" t="s">
        <v>15455</v>
      </c>
      <c r="AO2616" s="8" t="s">
        <v>17269</v>
      </c>
      <c r="AP2616" s="29" t="s">
        <v>17268</v>
      </c>
      <c r="AQ2616" s="11">
        <v>3883.0</v>
      </c>
    </row>
    <row r="2617">
      <c r="A2617" s="8" t="str">
        <f t="shared" si="1"/>
        <v>Blaine Phillippi</v>
      </c>
      <c r="B2617" s="51" t="s">
        <v>17256</v>
      </c>
      <c r="C2617" s="51" t="s">
        <v>14559</v>
      </c>
      <c r="D2617" s="9" t="s">
        <v>9033</v>
      </c>
      <c r="E2617" s="8" t="s">
        <v>17257</v>
      </c>
      <c r="F2617" s="8" t="s">
        <v>462</v>
      </c>
      <c r="G2617" s="51" t="s">
        <v>12642</v>
      </c>
      <c r="H2617" s="8" t="s">
        <v>17258</v>
      </c>
      <c r="I2617" s="59" t="s">
        <v>49</v>
      </c>
      <c r="J2617" s="60">
        <v>3.09</v>
      </c>
      <c r="K2617" s="51" t="s">
        <v>17259</v>
      </c>
      <c r="L2617" s="8"/>
      <c r="M2617" s="8"/>
      <c r="N2617" s="51" t="s">
        <v>17270</v>
      </c>
      <c r="O2617" s="51" t="s">
        <v>52</v>
      </c>
      <c r="P2617" s="51"/>
      <c r="Q2617" s="51"/>
      <c r="R2617" s="51" t="s">
        <v>371</v>
      </c>
      <c r="S2617" s="51" t="s">
        <v>17271</v>
      </c>
      <c r="T2617" s="11" t="str">
        <f t="shared" si="2"/>
        <v>Blaine Phillippi</v>
      </c>
      <c r="U2617" s="51" t="s">
        <v>80</v>
      </c>
      <c r="V2617" s="51" t="s">
        <v>17272</v>
      </c>
      <c r="W2617" s="51" t="s">
        <v>17273</v>
      </c>
      <c r="X2617" s="51" t="s">
        <v>17263</v>
      </c>
      <c r="Y2617" s="51" t="s">
        <v>60</v>
      </c>
      <c r="Z2617" s="56" t="s">
        <v>17274</v>
      </c>
      <c r="AA2617" s="51" t="s">
        <v>60</v>
      </c>
      <c r="AB2617" s="56" t="s">
        <v>17266</v>
      </c>
      <c r="AC2617" s="56" t="s">
        <v>17275</v>
      </c>
      <c r="AD2617" s="56" t="s">
        <v>17276</v>
      </c>
      <c r="AE2617" s="51" t="s">
        <v>17267</v>
      </c>
      <c r="AF2617" s="8" t="s">
        <v>17268</v>
      </c>
      <c r="AG2617" s="8" t="s">
        <v>9047</v>
      </c>
      <c r="AH2617" s="8" t="s">
        <v>194</v>
      </c>
      <c r="AI2617" s="8" t="s">
        <v>66</v>
      </c>
      <c r="AJ2617" s="8"/>
      <c r="AK2617" s="59"/>
      <c r="AL2617" s="59"/>
      <c r="AM2617" s="59"/>
      <c r="AN2617" s="59" t="s">
        <v>15455</v>
      </c>
      <c r="AO2617" s="59" t="s">
        <v>17277</v>
      </c>
      <c r="AP2617" s="29" t="s">
        <v>17268</v>
      </c>
      <c r="AQ2617" s="11">
        <v>3883.0</v>
      </c>
    </row>
    <row r="2618">
      <c r="A2618" s="8" t="str">
        <f t="shared" si="1"/>
        <v>Martha Brennan</v>
      </c>
      <c r="B2618" s="51" t="s">
        <v>17278</v>
      </c>
      <c r="C2618" s="8" t="s">
        <v>12770</v>
      </c>
      <c r="D2618" s="9" t="s">
        <v>9033</v>
      </c>
      <c r="E2618" s="13" t="s">
        <v>17279</v>
      </c>
      <c r="F2618" s="8" t="s">
        <v>462</v>
      </c>
      <c r="G2618" s="51" t="s">
        <v>12642</v>
      </c>
      <c r="H2618" s="13" t="s">
        <v>17280</v>
      </c>
      <c r="I2618" s="8" t="s">
        <v>14336</v>
      </c>
      <c r="J2618" s="10">
        <v>3.3</v>
      </c>
      <c r="K2618" s="13" t="s">
        <v>17281</v>
      </c>
      <c r="L2618" s="8"/>
      <c r="M2618" s="8"/>
      <c r="N2618" s="51" t="s">
        <v>17282</v>
      </c>
      <c r="O2618" s="51" t="s">
        <v>52</v>
      </c>
      <c r="P2618" s="51"/>
      <c r="Q2618" s="51"/>
      <c r="R2618" s="51" t="s">
        <v>17283</v>
      </c>
      <c r="S2618" s="51" t="s">
        <v>11674</v>
      </c>
      <c r="T2618" s="11" t="str">
        <f t="shared" si="2"/>
        <v>Martha Brennan</v>
      </c>
      <c r="U2618" s="51" t="s">
        <v>55</v>
      </c>
      <c r="V2618" s="51" t="s">
        <v>17284</v>
      </c>
      <c r="W2618" s="51" t="s">
        <v>17285</v>
      </c>
      <c r="X2618" s="51" t="s">
        <v>17286</v>
      </c>
      <c r="Y2618" s="8" t="s">
        <v>60</v>
      </c>
      <c r="Z2618" s="12" t="s">
        <v>17287</v>
      </c>
      <c r="AA2618" s="12" t="s">
        <v>17288</v>
      </c>
      <c r="AB2618" s="8" t="s">
        <v>60</v>
      </c>
      <c r="AC2618" s="8" t="s">
        <v>60</v>
      </c>
      <c r="AD2618" s="12" t="s">
        <v>17289</v>
      </c>
      <c r="AE2618" s="8" t="s">
        <v>17290</v>
      </c>
      <c r="AF2618" s="13" t="s">
        <v>17291</v>
      </c>
      <c r="AG2618" s="13" t="s">
        <v>9047</v>
      </c>
      <c r="AH2618" s="8" t="s">
        <v>194</v>
      </c>
      <c r="AI2618" s="8" t="s">
        <v>233</v>
      </c>
      <c r="AJ2618" s="8"/>
      <c r="AK2618" s="8"/>
      <c r="AL2618" s="8"/>
      <c r="AM2618" s="8"/>
      <c r="AN2618" s="8" t="s">
        <v>17292</v>
      </c>
      <c r="AO2618" s="8" t="s">
        <v>17293</v>
      </c>
      <c r="AP2618" s="29" t="s">
        <v>17291</v>
      </c>
      <c r="AQ2618" s="11">
        <v>1592.0</v>
      </c>
    </row>
    <row r="2619">
      <c r="A2619" s="8" t="str">
        <f t="shared" si="1"/>
        <v>D'Angelo Cartwright</v>
      </c>
      <c r="B2619" s="51" t="s">
        <v>17278</v>
      </c>
      <c r="C2619" s="8" t="s">
        <v>12770</v>
      </c>
      <c r="D2619" s="2" t="s">
        <v>9033</v>
      </c>
      <c r="E2619" s="8" t="s">
        <v>17279</v>
      </c>
      <c r="F2619" s="8" t="s">
        <v>462</v>
      </c>
      <c r="G2619" s="51" t="s">
        <v>12642</v>
      </c>
      <c r="H2619" s="8" t="s">
        <v>17280</v>
      </c>
      <c r="I2619" s="8" t="s">
        <v>14336</v>
      </c>
      <c r="J2619" s="10">
        <v>3.3</v>
      </c>
      <c r="K2619" s="8" t="s">
        <v>17281</v>
      </c>
      <c r="L2619" s="8"/>
      <c r="M2619" s="8"/>
      <c r="N2619" s="51" t="s">
        <v>17294</v>
      </c>
      <c r="O2619" s="51" t="s">
        <v>52</v>
      </c>
      <c r="P2619" s="51"/>
      <c r="Q2619" s="51"/>
      <c r="R2619" s="51" t="s">
        <v>17295</v>
      </c>
      <c r="S2619" s="51" t="s">
        <v>5575</v>
      </c>
      <c r="T2619" s="11" t="str">
        <f t="shared" si="2"/>
        <v>D'Angelo Cartwright</v>
      </c>
      <c r="U2619" s="51" t="s">
        <v>167</v>
      </c>
      <c r="V2619" s="51" t="s">
        <v>17296</v>
      </c>
      <c r="W2619" s="51"/>
      <c r="X2619" s="51" t="s">
        <v>17286</v>
      </c>
      <c r="Y2619" s="51" t="s">
        <v>60</v>
      </c>
      <c r="Z2619" s="56" t="s">
        <v>17287</v>
      </c>
      <c r="AA2619" s="51" t="s">
        <v>60</v>
      </c>
      <c r="AB2619" s="51" t="s">
        <v>60</v>
      </c>
      <c r="AC2619" s="51" t="s">
        <v>60</v>
      </c>
      <c r="AD2619" s="56" t="s">
        <v>17289</v>
      </c>
      <c r="AE2619" s="51" t="s">
        <v>17290</v>
      </c>
      <c r="AF2619" s="8" t="s">
        <v>17291</v>
      </c>
      <c r="AG2619" s="8" t="s">
        <v>9047</v>
      </c>
      <c r="AH2619" s="8" t="s">
        <v>194</v>
      </c>
      <c r="AI2619" s="8" t="s">
        <v>233</v>
      </c>
      <c r="AJ2619" s="8"/>
      <c r="AK2619" s="8"/>
      <c r="AL2619" s="8"/>
      <c r="AM2619" s="8"/>
      <c r="AN2619" s="8" t="s">
        <v>17292</v>
      </c>
      <c r="AO2619" s="8" t="s">
        <v>17293</v>
      </c>
      <c r="AP2619" s="29" t="s">
        <v>17291</v>
      </c>
      <c r="AQ2619" s="11">
        <v>1592.0</v>
      </c>
    </row>
    <row r="2620">
      <c r="A2620" s="8" t="str">
        <f t="shared" si="1"/>
        <v>Mark Heard</v>
      </c>
      <c r="B2620" s="51" t="s">
        <v>17278</v>
      </c>
      <c r="C2620" s="8" t="s">
        <v>12770</v>
      </c>
      <c r="D2620" s="9" t="s">
        <v>9033</v>
      </c>
      <c r="E2620" s="8" t="s">
        <v>17279</v>
      </c>
      <c r="F2620" s="8" t="s">
        <v>462</v>
      </c>
      <c r="G2620" s="51" t="s">
        <v>12642</v>
      </c>
      <c r="H2620" s="8" t="s">
        <v>17280</v>
      </c>
      <c r="I2620" s="8" t="s">
        <v>14336</v>
      </c>
      <c r="J2620" s="10">
        <v>3.3</v>
      </c>
      <c r="K2620" s="13" t="s">
        <v>17281</v>
      </c>
      <c r="L2620" s="8"/>
      <c r="M2620" s="8"/>
      <c r="N2620" s="51" t="s">
        <v>17297</v>
      </c>
      <c r="O2620" s="57" t="s">
        <v>52</v>
      </c>
      <c r="P2620" s="51"/>
      <c r="Q2620" s="51"/>
      <c r="R2620" s="57" t="s">
        <v>3210</v>
      </c>
      <c r="S2620" s="57" t="s">
        <v>17298</v>
      </c>
      <c r="T2620" s="11" t="str">
        <f t="shared" si="2"/>
        <v>Mark Heard</v>
      </c>
      <c r="U2620" s="57" t="s">
        <v>386</v>
      </c>
      <c r="V2620" s="51" t="s">
        <v>17299</v>
      </c>
      <c r="W2620" s="51"/>
      <c r="X2620" s="51" t="s">
        <v>17286</v>
      </c>
      <c r="Y2620" s="56" t="s">
        <v>17300</v>
      </c>
      <c r="Z2620" s="56" t="s">
        <v>17287</v>
      </c>
      <c r="AA2620" s="51" t="s">
        <v>60</v>
      </c>
      <c r="AB2620" s="51" t="s">
        <v>60</v>
      </c>
      <c r="AC2620" s="51" t="s">
        <v>60</v>
      </c>
      <c r="AD2620" s="56" t="s">
        <v>17289</v>
      </c>
      <c r="AE2620" s="51" t="s">
        <v>17290</v>
      </c>
      <c r="AF2620" s="8" t="s">
        <v>17291</v>
      </c>
      <c r="AG2620" s="8" t="s">
        <v>9047</v>
      </c>
      <c r="AH2620" s="8" t="s">
        <v>194</v>
      </c>
      <c r="AI2620" s="8" t="s">
        <v>233</v>
      </c>
      <c r="AJ2620" s="8"/>
      <c r="AK2620" s="8"/>
      <c r="AL2620" s="8"/>
      <c r="AM2620" s="8"/>
      <c r="AN2620" s="8" t="s">
        <v>17292</v>
      </c>
      <c r="AO2620" s="8" t="s">
        <v>17301</v>
      </c>
      <c r="AP2620" s="29" t="s">
        <v>17291</v>
      </c>
      <c r="AQ2620" s="11">
        <v>1592.0</v>
      </c>
    </row>
    <row r="2621">
      <c r="A2621" s="8" t="str">
        <f t="shared" si="1"/>
        <v>Naomi Murrell</v>
      </c>
      <c r="B2621" s="51" t="s">
        <v>17278</v>
      </c>
      <c r="C2621" s="8" t="s">
        <v>12770</v>
      </c>
      <c r="D2621" s="9" t="s">
        <v>9033</v>
      </c>
      <c r="E2621" s="8" t="s">
        <v>17279</v>
      </c>
      <c r="F2621" s="8" t="s">
        <v>462</v>
      </c>
      <c r="G2621" s="51" t="s">
        <v>12642</v>
      </c>
      <c r="H2621" s="8" t="s">
        <v>17280</v>
      </c>
      <c r="I2621" s="8" t="s">
        <v>14336</v>
      </c>
      <c r="J2621" s="10">
        <v>3.3</v>
      </c>
      <c r="K2621" s="13" t="s">
        <v>17281</v>
      </c>
      <c r="L2621" s="8"/>
      <c r="M2621" s="8"/>
      <c r="N2621" s="51" t="s">
        <v>17302</v>
      </c>
      <c r="O2621" s="8" t="s">
        <v>52</v>
      </c>
      <c r="P2621" s="51"/>
      <c r="Q2621" s="51"/>
      <c r="R2621" s="57" t="s">
        <v>17303</v>
      </c>
      <c r="S2621" s="57" t="s">
        <v>17304</v>
      </c>
      <c r="T2621" s="11" t="str">
        <f t="shared" si="2"/>
        <v>Naomi Murrell</v>
      </c>
      <c r="U2621" s="57" t="s">
        <v>80</v>
      </c>
      <c r="V2621" s="51" t="s">
        <v>17305</v>
      </c>
      <c r="W2621" s="51"/>
      <c r="X2621" s="51" t="s">
        <v>17286</v>
      </c>
      <c r="Y2621" s="51" t="s">
        <v>60</v>
      </c>
      <c r="Z2621" s="56" t="s">
        <v>17287</v>
      </c>
      <c r="AA2621" s="51" t="s">
        <v>60</v>
      </c>
      <c r="AB2621" s="51" t="s">
        <v>60</v>
      </c>
      <c r="AC2621" s="51" t="s">
        <v>60</v>
      </c>
      <c r="AD2621" s="56" t="s">
        <v>17289</v>
      </c>
      <c r="AE2621" s="51" t="s">
        <v>17290</v>
      </c>
      <c r="AF2621" s="8" t="s">
        <v>17291</v>
      </c>
      <c r="AG2621" s="8" t="s">
        <v>9047</v>
      </c>
      <c r="AH2621" s="8" t="s">
        <v>194</v>
      </c>
      <c r="AI2621" s="8" t="s">
        <v>233</v>
      </c>
      <c r="AJ2621" s="8"/>
      <c r="AK2621" s="8"/>
      <c r="AL2621" s="8"/>
      <c r="AM2621" s="8"/>
      <c r="AN2621" s="8" t="s">
        <v>17292</v>
      </c>
      <c r="AO2621" s="8" t="s">
        <v>17301</v>
      </c>
      <c r="AP2621" s="29" t="s">
        <v>17291</v>
      </c>
      <c r="AQ2621" s="11">
        <v>1592.0</v>
      </c>
    </row>
    <row r="2622">
      <c r="A2622" s="8" t="str">
        <f t="shared" si="1"/>
        <v>Alize Farbes</v>
      </c>
      <c r="B2622" s="51" t="s">
        <v>17306</v>
      </c>
      <c r="C2622" s="8" t="s">
        <v>12770</v>
      </c>
      <c r="D2622" s="2" t="s">
        <v>9033</v>
      </c>
      <c r="E2622" s="8" t="s">
        <v>17307</v>
      </c>
      <c r="F2622" s="8" t="s">
        <v>462</v>
      </c>
      <c r="G2622" s="51" t="s">
        <v>12642</v>
      </c>
      <c r="H2622" s="8" t="s">
        <v>17308</v>
      </c>
      <c r="I2622" s="8" t="s">
        <v>49</v>
      </c>
      <c r="J2622" s="10">
        <v>3.42</v>
      </c>
      <c r="K2622" s="8" t="s">
        <v>17309</v>
      </c>
      <c r="L2622" s="8"/>
      <c r="M2622" s="8"/>
      <c r="N2622" s="51" t="s">
        <v>17310</v>
      </c>
      <c r="O2622" s="51" t="s">
        <v>52</v>
      </c>
      <c r="P2622" s="51"/>
      <c r="Q2622" s="51"/>
      <c r="R2622" s="51" t="s">
        <v>17311</v>
      </c>
      <c r="S2622" s="51" t="s">
        <v>17312</v>
      </c>
      <c r="T2622" s="11" t="str">
        <f t="shared" si="2"/>
        <v>Alize Farbes</v>
      </c>
      <c r="U2622" s="51" t="s">
        <v>106</v>
      </c>
      <c r="V2622" s="51"/>
      <c r="W2622" s="51"/>
      <c r="X2622" s="51" t="s">
        <v>17313</v>
      </c>
      <c r="Y2622" s="56" t="s">
        <v>17314</v>
      </c>
      <c r="Z2622" s="56" t="s">
        <v>17315</v>
      </c>
      <c r="AA2622" s="51" t="s">
        <v>60</v>
      </c>
      <c r="AB2622" s="56" t="s">
        <v>17316</v>
      </c>
      <c r="AC2622" s="51" t="s">
        <v>60</v>
      </c>
      <c r="AD2622" s="56" t="s">
        <v>17317</v>
      </c>
      <c r="AE2622" s="51" t="s">
        <v>17318</v>
      </c>
      <c r="AF2622" s="8" t="s">
        <v>17319</v>
      </c>
      <c r="AG2622" s="8" t="s">
        <v>9047</v>
      </c>
      <c r="AH2622" s="8" t="s">
        <v>194</v>
      </c>
      <c r="AI2622" s="8" t="s">
        <v>66</v>
      </c>
      <c r="AJ2622" s="8"/>
      <c r="AK2622" s="8"/>
      <c r="AL2622" s="8"/>
      <c r="AM2622" s="8" t="s">
        <v>1115</v>
      </c>
      <c r="AN2622" s="8" t="s">
        <v>17320</v>
      </c>
      <c r="AO2622" s="8" t="s">
        <v>17321</v>
      </c>
      <c r="AP2622" s="29" t="s">
        <v>17319</v>
      </c>
      <c r="AQ2622" s="11">
        <v>4510.0</v>
      </c>
    </row>
    <row r="2623">
      <c r="A2623" s="8" t="str">
        <f t="shared" si="1"/>
        <v>Brent Bell</v>
      </c>
      <c r="B2623" s="51" t="s">
        <v>17306</v>
      </c>
      <c r="C2623" s="8" t="s">
        <v>12770</v>
      </c>
      <c r="D2623" s="9" t="s">
        <v>9033</v>
      </c>
      <c r="E2623" s="8" t="s">
        <v>17307</v>
      </c>
      <c r="F2623" s="8" t="s">
        <v>462</v>
      </c>
      <c r="G2623" s="51" t="s">
        <v>12642</v>
      </c>
      <c r="H2623" s="8" t="s">
        <v>17308</v>
      </c>
      <c r="I2623" s="8" t="s">
        <v>49</v>
      </c>
      <c r="J2623" s="10">
        <v>3.42</v>
      </c>
      <c r="K2623" s="13" t="s">
        <v>17309</v>
      </c>
      <c r="L2623" s="8"/>
      <c r="M2623" s="8"/>
      <c r="N2623" s="51" t="s">
        <v>17322</v>
      </c>
      <c r="O2623" s="8" t="s">
        <v>52</v>
      </c>
      <c r="P2623" s="51"/>
      <c r="Q2623" s="51"/>
      <c r="R2623" s="57" t="s">
        <v>9568</v>
      </c>
      <c r="S2623" s="57" t="s">
        <v>6517</v>
      </c>
      <c r="T2623" s="11" t="str">
        <f t="shared" si="2"/>
        <v>Brent Bell</v>
      </c>
      <c r="U2623" s="51" t="s">
        <v>80</v>
      </c>
      <c r="V2623" s="51"/>
      <c r="W2623" s="51"/>
      <c r="X2623" s="51" t="s">
        <v>17313</v>
      </c>
      <c r="Y2623" s="51" t="s">
        <v>60</v>
      </c>
      <c r="Z2623" s="56" t="s">
        <v>17323</v>
      </c>
      <c r="AA2623" s="51" t="s">
        <v>60</v>
      </c>
      <c r="AB2623" s="56" t="s">
        <v>17316</v>
      </c>
      <c r="AC2623" s="51" t="s">
        <v>60</v>
      </c>
      <c r="AD2623" s="51" t="s">
        <v>60</v>
      </c>
      <c r="AE2623" s="51" t="s">
        <v>17318</v>
      </c>
      <c r="AF2623" s="8" t="s">
        <v>17319</v>
      </c>
      <c r="AG2623" s="8" t="s">
        <v>9047</v>
      </c>
      <c r="AH2623" s="8" t="s">
        <v>194</v>
      </c>
      <c r="AI2623" s="8" t="s">
        <v>66</v>
      </c>
      <c r="AJ2623" s="8"/>
      <c r="AK2623" s="8"/>
      <c r="AL2623" s="8"/>
      <c r="AM2623" s="8" t="s">
        <v>1115</v>
      </c>
      <c r="AN2623" s="8" t="s">
        <v>17320</v>
      </c>
      <c r="AO2623" s="8" t="s">
        <v>17324</v>
      </c>
      <c r="AP2623" s="29" t="s">
        <v>17319</v>
      </c>
      <c r="AQ2623" s="11">
        <v>4510.0</v>
      </c>
    </row>
    <row r="2624">
      <c r="A2624" s="8" t="str">
        <f t="shared" si="1"/>
        <v>Octavious Gillespie-Bennett</v>
      </c>
      <c r="B2624" s="51" t="s">
        <v>17325</v>
      </c>
      <c r="C2624" s="8" t="s">
        <v>12739</v>
      </c>
      <c r="D2624" s="9" t="s">
        <v>9226</v>
      </c>
      <c r="E2624" s="8" t="s">
        <v>17326</v>
      </c>
      <c r="F2624" s="8" t="s">
        <v>936</v>
      </c>
      <c r="G2624" s="51" t="s">
        <v>12642</v>
      </c>
      <c r="H2624" s="8" t="s">
        <v>17327</v>
      </c>
      <c r="I2624" s="8" t="s">
        <v>49</v>
      </c>
      <c r="J2624" s="10">
        <v>3.32</v>
      </c>
      <c r="K2624" s="13" t="s">
        <v>17328</v>
      </c>
      <c r="L2624" s="8"/>
      <c r="M2624" s="8"/>
      <c r="N2624" s="51" t="s">
        <v>17329</v>
      </c>
      <c r="O2624" s="51" t="s">
        <v>52</v>
      </c>
      <c r="P2624" s="51"/>
      <c r="Q2624" s="51"/>
      <c r="R2624" s="51" t="s">
        <v>17330</v>
      </c>
      <c r="S2624" s="51" t="s">
        <v>17331</v>
      </c>
      <c r="T2624" s="11" t="str">
        <f t="shared" si="2"/>
        <v>Octavious Gillespie-Bennett</v>
      </c>
      <c r="U2624" s="51" t="s">
        <v>55</v>
      </c>
      <c r="V2624" s="51" t="s">
        <v>17332</v>
      </c>
      <c r="W2624" s="51" t="s">
        <v>17333</v>
      </c>
      <c r="X2624" s="51" t="s">
        <v>17334</v>
      </c>
      <c r="Y2624" s="8" t="s">
        <v>60</v>
      </c>
      <c r="Z2624" s="12" t="s">
        <v>17335</v>
      </c>
      <c r="AA2624" s="12" t="s">
        <v>17336</v>
      </c>
      <c r="AB2624" s="12" t="s">
        <v>17337</v>
      </c>
      <c r="AC2624" s="8" t="s">
        <v>60</v>
      </c>
      <c r="AD2624" s="8" t="s">
        <v>60</v>
      </c>
      <c r="AE2624" s="8" t="s">
        <v>17338</v>
      </c>
      <c r="AF2624" s="8" t="s">
        <v>17339</v>
      </c>
      <c r="AG2624" s="8" t="s">
        <v>9235</v>
      </c>
      <c r="AH2624" s="8" t="s">
        <v>194</v>
      </c>
      <c r="AI2624" s="8" t="s">
        <v>66</v>
      </c>
      <c r="AJ2624" s="8"/>
      <c r="AK2624" s="8" t="s">
        <v>837</v>
      </c>
      <c r="AL2624" s="8" t="s">
        <v>17340</v>
      </c>
      <c r="AM2624" s="8" t="s">
        <v>12246</v>
      </c>
      <c r="AN2624" s="8" t="s">
        <v>17341</v>
      </c>
      <c r="AO2624" s="8" t="s">
        <v>17342</v>
      </c>
      <c r="AP2624" s="29" t="s">
        <v>17339</v>
      </c>
      <c r="AQ2624" s="11">
        <v>4833.0</v>
      </c>
    </row>
    <row r="2625">
      <c r="A2625" s="8" t="str">
        <f t="shared" si="1"/>
        <v>Israel Miles</v>
      </c>
      <c r="B2625" s="51" t="s">
        <v>17325</v>
      </c>
      <c r="C2625" s="8" t="s">
        <v>12739</v>
      </c>
      <c r="D2625" s="9" t="s">
        <v>9226</v>
      </c>
      <c r="E2625" s="8" t="s">
        <v>17326</v>
      </c>
      <c r="F2625" s="8" t="s">
        <v>936</v>
      </c>
      <c r="G2625" s="8" t="s">
        <v>12642</v>
      </c>
      <c r="H2625" s="8" t="s">
        <v>17327</v>
      </c>
      <c r="I2625" s="8" t="s">
        <v>49</v>
      </c>
      <c r="J2625" s="10">
        <v>3.32</v>
      </c>
      <c r="K2625" s="8" t="s">
        <v>17328</v>
      </c>
      <c r="L2625" s="8" t="s">
        <v>86</v>
      </c>
      <c r="M2625" s="8" t="s">
        <v>86</v>
      </c>
      <c r="N2625" s="8" t="s">
        <v>17343</v>
      </c>
      <c r="O2625" s="8" t="s">
        <v>52</v>
      </c>
      <c r="P2625" s="51"/>
      <c r="Q2625" s="51"/>
      <c r="R2625" s="8" t="s">
        <v>577</v>
      </c>
      <c r="S2625" s="8" t="s">
        <v>10286</v>
      </c>
      <c r="T2625" s="11" t="str">
        <f t="shared" si="2"/>
        <v>Israel Miles</v>
      </c>
      <c r="U2625" s="8" t="s">
        <v>17344</v>
      </c>
      <c r="V2625" s="8" t="s">
        <v>86</v>
      </c>
      <c r="W2625" s="8" t="s">
        <v>86</v>
      </c>
      <c r="X2625" s="8" t="s">
        <v>17334</v>
      </c>
      <c r="Y2625" s="51" t="s">
        <v>60</v>
      </c>
      <c r="Z2625" s="56" t="s">
        <v>17335</v>
      </c>
      <c r="AA2625" s="51" t="s">
        <v>60</v>
      </c>
      <c r="AB2625" s="56" t="s">
        <v>9267</v>
      </c>
      <c r="AC2625" s="51" t="s">
        <v>60</v>
      </c>
      <c r="AD2625" s="56" t="s">
        <v>17345</v>
      </c>
      <c r="AE2625" s="8" t="s">
        <v>17338</v>
      </c>
      <c r="AF2625" s="8" t="s">
        <v>17339</v>
      </c>
      <c r="AG2625" s="8" t="s">
        <v>9235</v>
      </c>
      <c r="AH2625" s="8" t="s">
        <v>194</v>
      </c>
      <c r="AI2625" s="8" t="s">
        <v>66</v>
      </c>
      <c r="AJ2625" s="8" t="s">
        <v>86</v>
      </c>
      <c r="AK2625" s="8" t="s">
        <v>837</v>
      </c>
      <c r="AL2625" s="8" t="s">
        <v>17340</v>
      </c>
      <c r="AM2625" s="8" t="s">
        <v>12246</v>
      </c>
      <c r="AN2625" s="8" t="s">
        <v>422</v>
      </c>
      <c r="AO2625" s="8" t="s">
        <v>17342</v>
      </c>
      <c r="AP2625" s="29" t="s">
        <v>17339</v>
      </c>
      <c r="AQ2625" s="11">
        <v>4833.0</v>
      </c>
    </row>
    <row r="2626">
      <c r="A2626" s="8" t="str">
        <f t="shared" si="1"/>
        <v>Max Lydum</v>
      </c>
      <c r="B2626" s="51" t="s">
        <v>17325</v>
      </c>
      <c r="C2626" s="8" t="s">
        <v>12739</v>
      </c>
      <c r="D2626" s="9" t="s">
        <v>9226</v>
      </c>
      <c r="E2626" s="8" t="s">
        <v>17326</v>
      </c>
      <c r="F2626" s="8" t="s">
        <v>936</v>
      </c>
      <c r="G2626" s="51" t="s">
        <v>12642</v>
      </c>
      <c r="H2626" s="13" t="s">
        <v>17327</v>
      </c>
      <c r="I2626" s="8" t="s">
        <v>49</v>
      </c>
      <c r="J2626" s="10">
        <v>3.32</v>
      </c>
      <c r="K2626" s="13" t="s">
        <v>17328</v>
      </c>
      <c r="L2626" s="8"/>
      <c r="M2626" s="8"/>
      <c r="N2626" s="51" t="s">
        <v>17346</v>
      </c>
      <c r="O2626" s="51" t="s">
        <v>52</v>
      </c>
      <c r="P2626" s="51"/>
      <c r="Q2626" s="51"/>
      <c r="R2626" s="51" t="s">
        <v>2288</v>
      </c>
      <c r="S2626" s="51" t="s">
        <v>7297</v>
      </c>
      <c r="T2626" s="11" t="str">
        <f t="shared" si="2"/>
        <v>Max Lydum</v>
      </c>
      <c r="U2626" s="51" t="s">
        <v>160</v>
      </c>
      <c r="V2626" s="51" t="s">
        <v>17347</v>
      </c>
      <c r="W2626" s="51"/>
      <c r="X2626" s="51" t="s">
        <v>17334</v>
      </c>
      <c r="Y2626" s="8" t="s">
        <v>60</v>
      </c>
      <c r="Z2626" s="12" t="s">
        <v>17335</v>
      </c>
      <c r="AA2626" s="8" t="s">
        <v>60</v>
      </c>
      <c r="AB2626" s="12" t="s">
        <v>9267</v>
      </c>
      <c r="AC2626" s="8" t="s">
        <v>60</v>
      </c>
      <c r="AD2626" s="12" t="s">
        <v>17345</v>
      </c>
      <c r="AE2626" s="8" t="s">
        <v>17338</v>
      </c>
      <c r="AF2626" s="8" t="s">
        <v>17339</v>
      </c>
      <c r="AG2626" s="8" t="s">
        <v>9235</v>
      </c>
      <c r="AH2626" s="8" t="s">
        <v>194</v>
      </c>
      <c r="AI2626" s="8" t="s">
        <v>66</v>
      </c>
      <c r="AJ2626" s="8"/>
      <c r="AK2626" s="8" t="s">
        <v>837</v>
      </c>
      <c r="AL2626" s="8" t="s">
        <v>17340</v>
      </c>
      <c r="AM2626" s="8" t="s">
        <v>12246</v>
      </c>
      <c r="AN2626" s="8" t="s">
        <v>17341</v>
      </c>
      <c r="AO2626" s="8" t="s">
        <v>17342</v>
      </c>
      <c r="AP2626" s="29" t="s">
        <v>17339</v>
      </c>
      <c r="AQ2626" s="11">
        <v>4833.0</v>
      </c>
    </row>
    <row r="2627">
      <c r="A2627" s="8" t="str">
        <f t="shared" si="1"/>
        <v>Cody Warner</v>
      </c>
      <c r="B2627" s="51" t="s">
        <v>17325</v>
      </c>
      <c r="C2627" s="8" t="s">
        <v>12739</v>
      </c>
      <c r="D2627" s="9" t="s">
        <v>9226</v>
      </c>
      <c r="E2627" s="8" t="s">
        <v>17326</v>
      </c>
      <c r="F2627" s="8" t="s">
        <v>936</v>
      </c>
      <c r="G2627" s="51" t="s">
        <v>12642</v>
      </c>
      <c r="H2627" s="8" t="s">
        <v>17327</v>
      </c>
      <c r="I2627" s="8" t="s">
        <v>49</v>
      </c>
      <c r="J2627" s="10">
        <v>3.32</v>
      </c>
      <c r="K2627" s="13" t="s">
        <v>17328</v>
      </c>
      <c r="L2627" s="8"/>
      <c r="M2627" s="8"/>
      <c r="N2627" s="51" t="s">
        <v>17348</v>
      </c>
      <c r="O2627" s="51" t="s">
        <v>52</v>
      </c>
      <c r="P2627" s="51"/>
      <c r="Q2627" s="51"/>
      <c r="R2627" s="51" t="s">
        <v>3331</v>
      </c>
      <c r="S2627" s="51" t="s">
        <v>17349</v>
      </c>
      <c r="T2627" s="11" t="str">
        <f t="shared" si="2"/>
        <v>Cody Warner</v>
      </c>
      <c r="U2627" s="57" t="s">
        <v>674</v>
      </c>
      <c r="V2627" s="51" t="s">
        <v>17350</v>
      </c>
      <c r="W2627" s="51"/>
      <c r="X2627" s="51" t="s">
        <v>17334</v>
      </c>
      <c r="Y2627" s="8" t="s">
        <v>60</v>
      </c>
      <c r="Z2627" s="12" t="s">
        <v>17335</v>
      </c>
      <c r="AA2627" s="12" t="s">
        <v>17351</v>
      </c>
      <c r="AB2627" s="12" t="s">
        <v>17337</v>
      </c>
      <c r="AC2627" s="8" t="s">
        <v>60</v>
      </c>
      <c r="AD2627" s="8" t="s">
        <v>60</v>
      </c>
      <c r="AE2627" s="8" t="s">
        <v>17338</v>
      </c>
      <c r="AF2627" s="8" t="s">
        <v>17339</v>
      </c>
      <c r="AG2627" s="8" t="s">
        <v>9235</v>
      </c>
      <c r="AH2627" s="8" t="s">
        <v>194</v>
      </c>
      <c r="AI2627" s="8" t="s">
        <v>66</v>
      </c>
      <c r="AJ2627" s="8"/>
      <c r="AK2627" s="8" t="s">
        <v>837</v>
      </c>
      <c r="AL2627" s="8" t="s">
        <v>17340</v>
      </c>
      <c r="AM2627" s="8" t="s">
        <v>12246</v>
      </c>
      <c r="AN2627" s="8" t="s">
        <v>17341</v>
      </c>
      <c r="AO2627" s="8" t="s">
        <v>17342</v>
      </c>
      <c r="AP2627" s="29" t="s">
        <v>17339</v>
      </c>
      <c r="AQ2627" s="11">
        <v>4833.0</v>
      </c>
    </row>
    <row r="2628">
      <c r="A2628" s="8" t="str">
        <f t="shared" si="1"/>
        <v>Branko Djuricic</v>
      </c>
      <c r="B2628" s="51" t="s">
        <v>17325</v>
      </c>
      <c r="C2628" s="8" t="s">
        <v>12739</v>
      </c>
      <c r="D2628" s="9" t="s">
        <v>9226</v>
      </c>
      <c r="E2628" s="8" t="s">
        <v>17326</v>
      </c>
      <c r="F2628" s="8" t="s">
        <v>936</v>
      </c>
      <c r="G2628" s="51" t="s">
        <v>12642</v>
      </c>
      <c r="H2628" s="13" t="s">
        <v>17327</v>
      </c>
      <c r="I2628" s="8" t="s">
        <v>49</v>
      </c>
      <c r="J2628" s="10">
        <v>3.32</v>
      </c>
      <c r="K2628" s="13" t="s">
        <v>17328</v>
      </c>
      <c r="L2628" s="8"/>
      <c r="M2628" s="8"/>
      <c r="N2628" s="51" t="s">
        <v>17352</v>
      </c>
      <c r="O2628" s="51" t="s">
        <v>52</v>
      </c>
      <c r="P2628" s="51"/>
      <c r="Q2628" s="51"/>
      <c r="R2628" s="51" t="s">
        <v>17353</v>
      </c>
      <c r="S2628" s="51" t="s">
        <v>17354</v>
      </c>
      <c r="T2628" s="11" t="str">
        <f t="shared" si="2"/>
        <v>Branko Djuricic</v>
      </c>
      <c r="U2628" s="8" t="s">
        <v>3033</v>
      </c>
      <c r="V2628" s="51"/>
      <c r="W2628" s="51"/>
      <c r="X2628" s="51" t="s">
        <v>17334</v>
      </c>
      <c r="Y2628" s="8" t="s">
        <v>60</v>
      </c>
      <c r="Z2628" s="12" t="s">
        <v>17335</v>
      </c>
      <c r="AA2628" s="8" t="s">
        <v>60</v>
      </c>
      <c r="AB2628" s="12" t="s">
        <v>17355</v>
      </c>
      <c r="AC2628" s="8" t="s">
        <v>60</v>
      </c>
      <c r="AD2628" s="12" t="s">
        <v>17345</v>
      </c>
      <c r="AE2628" s="8" t="s">
        <v>17338</v>
      </c>
      <c r="AF2628" s="8" t="s">
        <v>17339</v>
      </c>
      <c r="AG2628" s="8" t="s">
        <v>9235</v>
      </c>
      <c r="AH2628" s="8" t="s">
        <v>194</v>
      </c>
      <c r="AI2628" s="8" t="s">
        <v>66</v>
      </c>
      <c r="AJ2628" s="8"/>
      <c r="AK2628" s="8" t="s">
        <v>837</v>
      </c>
      <c r="AL2628" s="8" t="s">
        <v>17340</v>
      </c>
      <c r="AM2628" s="8" t="s">
        <v>12246</v>
      </c>
      <c r="AN2628" s="8" t="s">
        <v>17341</v>
      </c>
      <c r="AO2628" s="8" t="s">
        <v>17342</v>
      </c>
      <c r="AP2628" s="29" t="s">
        <v>17339</v>
      </c>
      <c r="AQ2628" s="11">
        <v>4833.0</v>
      </c>
    </row>
    <row r="2629">
      <c r="A2629" s="8" t="str">
        <f t="shared" si="1"/>
        <v>Zach Holloway</v>
      </c>
      <c r="B2629" s="51" t="s">
        <v>17325</v>
      </c>
      <c r="C2629" s="8" t="s">
        <v>12739</v>
      </c>
      <c r="D2629" s="9" t="s">
        <v>9226</v>
      </c>
      <c r="E2629" s="8" t="s">
        <v>17326</v>
      </c>
      <c r="F2629" s="8" t="s">
        <v>936</v>
      </c>
      <c r="G2629" s="51" t="s">
        <v>12642</v>
      </c>
      <c r="H2629" s="8" t="s">
        <v>17327</v>
      </c>
      <c r="I2629" s="8" t="s">
        <v>49</v>
      </c>
      <c r="J2629" s="10">
        <v>3.32</v>
      </c>
      <c r="K2629" s="13" t="s">
        <v>17328</v>
      </c>
      <c r="L2629" s="8"/>
      <c r="M2629" s="8"/>
      <c r="N2629" s="51" t="s">
        <v>17356</v>
      </c>
      <c r="O2629" s="51" t="s">
        <v>52</v>
      </c>
      <c r="P2629" s="51"/>
      <c r="Q2629" s="51"/>
      <c r="R2629" s="51" t="s">
        <v>1734</v>
      </c>
      <c r="S2629" s="51" t="s">
        <v>2739</v>
      </c>
      <c r="T2629" s="11" t="str">
        <f t="shared" si="2"/>
        <v>Zach Holloway</v>
      </c>
      <c r="U2629" s="57" t="s">
        <v>106</v>
      </c>
      <c r="V2629" s="51" t="s">
        <v>17357</v>
      </c>
      <c r="W2629" s="57" t="s">
        <v>17358</v>
      </c>
      <c r="X2629" s="51" t="s">
        <v>17334</v>
      </c>
      <c r="Y2629" s="12" t="s">
        <v>17359</v>
      </c>
      <c r="Z2629" s="12" t="s">
        <v>17335</v>
      </c>
      <c r="AA2629" s="12" t="s">
        <v>17360</v>
      </c>
      <c r="AB2629" s="12" t="s">
        <v>17337</v>
      </c>
      <c r="AC2629" s="12" t="s">
        <v>17361</v>
      </c>
      <c r="AD2629" s="8" t="s">
        <v>60</v>
      </c>
      <c r="AE2629" s="8" t="s">
        <v>17338</v>
      </c>
      <c r="AF2629" s="8" t="s">
        <v>17339</v>
      </c>
      <c r="AG2629" s="8" t="s">
        <v>9235</v>
      </c>
      <c r="AH2629" s="8" t="s">
        <v>194</v>
      </c>
      <c r="AI2629" s="8" t="s">
        <v>66</v>
      </c>
      <c r="AJ2629" s="8"/>
      <c r="AK2629" s="8" t="s">
        <v>837</v>
      </c>
      <c r="AL2629" s="8" t="s">
        <v>17340</v>
      </c>
      <c r="AM2629" s="8" t="s">
        <v>12246</v>
      </c>
      <c r="AN2629" s="8" t="s">
        <v>17341</v>
      </c>
      <c r="AO2629" s="8" t="s">
        <v>17342</v>
      </c>
      <c r="AP2629" s="29" t="s">
        <v>17339</v>
      </c>
      <c r="AQ2629" s="11">
        <v>4833.0</v>
      </c>
    </row>
    <row r="2630">
      <c r="A2630" s="8" t="str">
        <f t="shared" si="1"/>
        <v>Emily Vala-Haynes</v>
      </c>
      <c r="B2630" s="51" t="s">
        <v>17325</v>
      </c>
      <c r="C2630" s="8" t="s">
        <v>12739</v>
      </c>
      <c r="D2630" s="9" t="s">
        <v>9226</v>
      </c>
      <c r="E2630" s="8" t="s">
        <v>17326</v>
      </c>
      <c r="F2630" s="8" t="s">
        <v>936</v>
      </c>
      <c r="G2630" s="51" t="s">
        <v>12642</v>
      </c>
      <c r="H2630" s="8" t="s">
        <v>17327</v>
      </c>
      <c r="I2630" s="8" t="s">
        <v>49</v>
      </c>
      <c r="J2630" s="10">
        <v>3.32</v>
      </c>
      <c r="K2630" s="13" t="s">
        <v>17328</v>
      </c>
      <c r="L2630" s="8"/>
      <c r="M2630" s="8"/>
      <c r="N2630" s="51" t="s">
        <v>17362</v>
      </c>
      <c r="O2630" s="51" t="s">
        <v>52</v>
      </c>
      <c r="P2630" s="51"/>
      <c r="Q2630" s="51"/>
      <c r="R2630" s="51" t="s">
        <v>256</v>
      </c>
      <c r="S2630" s="51" t="s">
        <v>17363</v>
      </c>
      <c r="T2630" s="11" t="str">
        <f t="shared" si="2"/>
        <v>Emily Vala-Haynes</v>
      </c>
      <c r="U2630" s="8" t="s">
        <v>106</v>
      </c>
      <c r="V2630" s="51" t="s">
        <v>17364</v>
      </c>
      <c r="W2630" s="51"/>
      <c r="X2630" s="51" t="s">
        <v>17334</v>
      </c>
      <c r="Y2630" s="8" t="s">
        <v>60</v>
      </c>
      <c r="Z2630" s="12" t="s">
        <v>17335</v>
      </c>
      <c r="AA2630" s="8" t="s">
        <v>60</v>
      </c>
      <c r="AB2630" s="12" t="s">
        <v>17337</v>
      </c>
      <c r="AC2630" s="8" t="s">
        <v>60</v>
      </c>
      <c r="AD2630" s="8" t="s">
        <v>60</v>
      </c>
      <c r="AE2630" s="8" t="s">
        <v>17338</v>
      </c>
      <c r="AF2630" s="8" t="s">
        <v>17339</v>
      </c>
      <c r="AG2630" s="8" t="s">
        <v>9235</v>
      </c>
      <c r="AH2630" s="8" t="s">
        <v>194</v>
      </c>
      <c r="AI2630" s="8" t="s">
        <v>66</v>
      </c>
      <c r="AJ2630" s="8"/>
      <c r="AK2630" s="8" t="s">
        <v>837</v>
      </c>
      <c r="AL2630" s="8" t="s">
        <v>17340</v>
      </c>
      <c r="AM2630" s="8" t="s">
        <v>12246</v>
      </c>
      <c r="AN2630" s="8" t="s">
        <v>17341</v>
      </c>
      <c r="AO2630" s="8" t="s">
        <v>17342</v>
      </c>
      <c r="AP2630" s="29" t="s">
        <v>17339</v>
      </c>
      <c r="AQ2630" s="11">
        <v>4833.0</v>
      </c>
    </row>
    <row r="2631">
      <c r="A2631" s="8" t="str">
        <f t="shared" si="1"/>
        <v>AC Anthony has been removed. </v>
      </c>
      <c r="B2631" s="51" t="s">
        <v>17325</v>
      </c>
      <c r="C2631" s="8" t="s">
        <v>12739</v>
      </c>
      <c r="D2631" s="9" t="s">
        <v>9226</v>
      </c>
      <c r="E2631" s="8" t="s">
        <v>17326</v>
      </c>
      <c r="F2631" s="8" t="s">
        <v>936</v>
      </c>
      <c r="G2631" s="8" t="s">
        <v>12642</v>
      </c>
      <c r="H2631" s="8" t="s">
        <v>17327</v>
      </c>
      <c r="I2631" s="8" t="s">
        <v>49</v>
      </c>
      <c r="J2631" s="10">
        <v>3.32</v>
      </c>
      <c r="K2631" s="8" t="s">
        <v>17328</v>
      </c>
      <c r="L2631" s="8" t="s">
        <v>86</v>
      </c>
      <c r="M2631" s="8" t="s">
        <v>86</v>
      </c>
      <c r="N2631" s="8" t="s">
        <v>17365</v>
      </c>
      <c r="O2631" s="8" t="s">
        <v>52</v>
      </c>
      <c r="P2631" s="51"/>
      <c r="Q2631" s="51" t="s">
        <v>277</v>
      </c>
      <c r="R2631" s="8" t="s">
        <v>17366</v>
      </c>
      <c r="S2631" s="8"/>
      <c r="T2631" s="11" t="str">
        <f t="shared" si="2"/>
        <v>AC Anthony has been removed. </v>
      </c>
      <c r="U2631" s="8"/>
      <c r="V2631" s="8" t="s">
        <v>86</v>
      </c>
      <c r="W2631" s="8" t="s">
        <v>86</v>
      </c>
      <c r="X2631" s="8" t="s">
        <v>17334</v>
      </c>
      <c r="Y2631" s="56" t="s">
        <v>17367</v>
      </c>
      <c r="Z2631" s="56" t="s">
        <v>17335</v>
      </c>
      <c r="AA2631" s="51" t="s">
        <v>60</v>
      </c>
      <c r="AB2631" s="56" t="s">
        <v>9267</v>
      </c>
      <c r="AC2631" s="51" t="s">
        <v>60</v>
      </c>
      <c r="AD2631" s="56" t="s">
        <v>17345</v>
      </c>
      <c r="AE2631" s="8" t="s">
        <v>17338</v>
      </c>
      <c r="AF2631" s="8" t="s">
        <v>17339</v>
      </c>
      <c r="AG2631" s="8" t="s">
        <v>9235</v>
      </c>
      <c r="AH2631" s="8" t="s">
        <v>194</v>
      </c>
      <c r="AI2631" s="8" t="s">
        <v>66</v>
      </c>
      <c r="AJ2631" s="8" t="s">
        <v>86</v>
      </c>
      <c r="AK2631" s="8" t="s">
        <v>837</v>
      </c>
      <c r="AL2631" s="8" t="s">
        <v>17340</v>
      </c>
      <c r="AM2631" s="8" t="s">
        <v>12246</v>
      </c>
      <c r="AN2631" s="8" t="s">
        <v>422</v>
      </c>
      <c r="AO2631" s="8" t="s">
        <v>17342</v>
      </c>
      <c r="AP2631" s="29" t="s">
        <v>17339</v>
      </c>
      <c r="AQ2631" s="11">
        <v>4833.0</v>
      </c>
    </row>
    <row r="2632">
      <c r="A2632" s="8" t="str">
        <f t="shared" si="1"/>
        <v>Bernie Empie</v>
      </c>
      <c r="B2632" s="51" t="s">
        <v>17368</v>
      </c>
      <c r="C2632" s="8" t="s">
        <v>9484</v>
      </c>
      <c r="D2632" s="9" t="s">
        <v>9324</v>
      </c>
      <c r="E2632" s="8" t="s">
        <v>17369</v>
      </c>
      <c r="F2632" s="8" t="s">
        <v>2304</v>
      </c>
      <c r="G2632" s="51" t="s">
        <v>12642</v>
      </c>
      <c r="H2632" s="8" t="s">
        <v>17370</v>
      </c>
      <c r="I2632" s="8" t="s">
        <v>49</v>
      </c>
      <c r="J2632" s="10">
        <v>3.28</v>
      </c>
      <c r="K2632" s="13" t="s">
        <v>17371</v>
      </c>
      <c r="L2632" s="8"/>
      <c r="M2632" s="8"/>
      <c r="N2632" s="51" t="s">
        <v>17372</v>
      </c>
      <c r="O2632" s="51" t="s">
        <v>52</v>
      </c>
      <c r="P2632" s="51"/>
      <c r="Q2632" s="51"/>
      <c r="R2632" s="51" t="s">
        <v>17373</v>
      </c>
      <c r="S2632" s="51" t="s">
        <v>17374</v>
      </c>
      <c r="T2632" s="11" t="str">
        <f t="shared" si="2"/>
        <v>Bernie Empie</v>
      </c>
      <c r="U2632" s="51" t="s">
        <v>55</v>
      </c>
      <c r="V2632" s="51" t="s">
        <v>17375</v>
      </c>
      <c r="W2632" s="51" t="s">
        <v>17376</v>
      </c>
      <c r="X2632" s="51" t="s">
        <v>17377</v>
      </c>
      <c r="Y2632" s="8" t="s">
        <v>60</v>
      </c>
      <c r="Z2632" s="12" t="s">
        <v>17378</v>
      </c>
      <c r="AA2632" s="12" t="s">
        <v>17379</v>
      </c>
      <c r="AB2632" s="8" t="s">
        <v>60</v>
      </c>
      <c r="AC2632" s="8" t="s">
        <v>60</v>
      </c>
      <c r="AD2632" s="8" t="s">
        <v>60</v>
      </c>
      <c r="AE2632" s="8" t="s">
        <v>17380</v>
      </c>
      <c r="AF2632" s="8" t="s">
        <v>17381</v>
      </c>
      <c r="AG2632" s="8" t="s">
        <v>9336</v>
      </c>
      <c r="AH2632" s="8" t="s">
        <v>194</v>
      </c>
      <c r="AI2632" s="8" t="s">
        <v>66</v>
      </c>
      <c r="AJ2632" s="8"/>
      <c r="AK2632" s="8"/>
      <c r="AL2632" s="8"/>
      <c r="AM2632" s="8"/>
      <c r="AN2632" s="8" t="s">
        <v>17382</v>
      </c>
      <c r="AO2632" s="8" t="s">
        <v>17383</v>
      </c>
      <c r="AP2632" s="14" t="s">
        <v>17381</v>
      </c>
      <c r="AQ2632" s="11">
        <v>8974.0</v>
      </c>
    </row>
    <row r="2633">
      <c r="A2633" s="8" t="str">
        <f t="shared" si="1"/>
        <v>Kristin Stam</v>
      </c>
      <c r="B2633" s="51" t="s">
        <v>17368</v>
      </c>
      <c r="C2633" s="8" t="s">
        <v>9484</v>
      </c>
      <c r="D2633" s="9" t="s">
        <v>9324</v>
      </c>
      <c r="E2633" s="8" t="s">
        <v>17369</v>
      </c>
      <c r="F2633" s="8" t="s">
        <v>2304</v>
      </c>
      <c r="G2633" s="51" t="s">
        <v>12642</v>
      </c>
      <c r="H2633" s="8" t="s">
        <v>17370</v>
      </c>
      <c r="I2633" s="8" t="s">
        <v>49</v>
      </c>
      <c r="J2633" s="10">
        <v>3.28</v>
      </c>
      <c r="K2633" s="13" t="s">
        <v>17371</v>
      </c>
      <c r="L2633" s="8"/>
      <c r="M2633" s="8"/>
      <c r="N2633" s="51" t="s">
        <v>17384</v>
      </c>
      <c r="O2633" s="51" t="s">
        <v>52</v>
      </c>
      <c r="P2633" s="51"/>
      <c r="Q2633" s="51"/>
      <c r="R2633" s="51" t="s">
        <v>6846</v>
      </c>
      <c r="S2633" s="51" t="s">
        <v>17385</v>
      </c>
      <c r="T2633" s="11" t="str">
        <f t="shared" si="2"/>
        <v>Kristin Stam</v>
      </c>
      <c r="U2633" s="51" t="s">
        <v>80</v>
      </c>
      <c r="V2633" s="51" t="s">
        <v>17386</v>
      </c>
      <c r="W2633" s="51" t="s">
        <v>17387</v>
      </c>
      <c r="X2633" s="51" t="s">
        <v>17377</v>
      </c>
      <c r="Y2633" s="12" t="s">
        <v>17388</v>
      </c>
      <c r="Z2633" s="12" t="s">
        <v>17378</v>
      </c>
      <c r="AA2633" s="12" t="s">
        <v>17389</v>
      </c>
      <c r="AB2633" s="8" t="s">
        <v>60</v>
      </c>
      <c r="AC2633" s="8" t="s">
        <v>60</v>
      </c>
      <c r="AD2633" s="8" t="s">
        <v>60</v>
      </c>
      <c r="AE2633" s="8" t="s">
        <v>17380</v>
      </c>
      <c r="AF2633" s="8" t="s">
        <v>17381</v>
      </c>
      <c r="AG2633" s="8" t="s">
        <v>9336</v>
      </c>
      <c r="AH2633" s="8" t="s">
        <v>194</v>
      </c>
      <c r="AI2633" s="8" t="s">
        <v>66</v>
      </c>
      <c r="AJ2633" s="8"/>
      <c r="AK2633" s="8"/>
      <c r="AL2633" s="8"/>
      <c r="AM2633" s="8"/>
      <c r="AN2633" s="8" t="s">
        <v>17382</v>
      </c>
      <c r="AO2633" s="8" t="s">
        <v>17383</v>
      </c>
      <c r="AP2633" s="14" t="s">
        <v>17381</v>
      </c>
      <c r="AQ2633" s="11">
        <v>8974.0</v>
      </c>
    </row>
    <row r="2634">
      <c r="A2634" s="8" t="str">
        <f t="shared" si="1"/>
        <v>Marcus Disbrow</v>
      </c>
      <c r="B2634" s="51" t="s">
        <v>17368</v>
      </c>
      <c r="C2634" s="8" t="s">
        <v>9484</v>
      </c>
      <c r="D2634" s="9" t="s">
        <v>9324</v>
      </c>
      <c r="E2634" s="8" t="s">
        <v>17369</v>
      </c>
      <c r="F2634" s="8" t="s">
        <v>2304</v>
      </c>
      <c r="G2634" s="51" t="s">
        <v>12642</v>
      </c>
      <c r="H2634" s="8" t="s">
        <v>17370</v>
      </c>
      <c r="I2634" s="8" t="s">
        <v>49</v>
      </c>
      <c r="J2634" s="10">
        <v>3.28</v>
      </c>
      <c r="K2634" s="8" t="s">
        <v>17371</v>
      </c>
      <c r="L2634" s="8"/>
      <c r="M2634" s="8"/>
      <c r="N2634" s="51" t="s">
        <v>17390</v>
      </c>
      <c r="O2634" s="57" t="s">
        <v>52</v>
      </c>
      <c r="P2634" s="51"/>
      <c r="Q2634" s="51"/>
      <c r="R2634" s="57" t="s">
        <v>2555</v>
      </c>
      <c r="S2634" s="57" t="s">
        <v>17391</v>
      </c>
      <c r="T2634" s="11" t="str">
        <f t="shared" si="2"/>
        <v>Marcus Disbrow</v>
      </c>
      <c r="U2634" s="57" t="s">
        <v>80</v>
      </c>
      <c r="V2634" s="51" t="s">
        <v>17392</v>
      </c>
      <c r="W2634" s="57" t="s">
        <v>17393</v>
      </c>
      <c r="X2634" s="51" t="s">
        <v>17377</v>
      </c>
      <c r="Y2634" s="51" t="s">
        <v>60</v>
      </c>
      <c r="Z2634" s="56" t="s">
        <v>17378</v>
      </c>
      <c r="AA2634" s="51" t="s">
        <v>60</v>
      </c>
      <c r="AB2634" s="56" t="s">
        <v>17394</v>
      </c>
      <c r="AC2634" s="51" t="s">
        <v>60</v>
      </c>
      <c r="AD2634" s="56" t="s">
        <v>17395</v>
      </c>
      <c r="AE2634" s="51" t="s">
        <v>17380</v>
      </c>
      <c r="AF2634" s="8" t="s">
        <v>17381</v>
      </c>
      <c r="AG2634" s="8" t="s">
        <v>9336</v>
      </c>
      <c r="AH2634" s="8" t="s">
        <v>194</v>
      </c>
      <c r="AI2634" s="8" t="s">
        <v>66</v>
      </c>
      <c r="AJ2634" s="8"/>
      <c r="AK2634" s="8"/>
      <c r="AL2634" s="8"/>
      <c r="AM2634" s="8"/>
      <c r="AN2634" s="8" t="s">
        <v>17382</v>
      </c>
      <c r="AO2634" s="8" t="s">
        <v>17396</v>
      </c>
      <c r="AP2634" s="29" t="s">
        <v>17381</v>
      </c>
      <c r="AQ2634" s="11">
        <v>8974.0</v>
      </c>
    </row>
    <row r="2635">
      <c r="A2635" s="8" t="str">
        <f t="shared" si="1"/>
        <v>Daniel Caulfield</v>
      </c>
      <c r="B2635" s="51" t="s">
        <v>17397</v>
      </c>
      <c r="C2635" s="8" t="s">
        <v>9484</v>
      </c>
      <c r="D2635" s="9" t="s">
        <v>9324</v>
      </c>
      <c r="E2635" s="8" t="s">
        <v>934</v>
      </c>
      <c r="F2635" s="8" t="s">
        <v>2304</v>
      </c>
      <c r="G2635" s="51" t="s">
        <v>12642</v>
      </c>
      <c r="H2635" s="8" t="s">
        <v>17398</v>
      </c>
      <c r="I2635" s="8" t="s">
        <v>49</v>
      </c>
      <c r="J2635" s="10">
        <v>3.16</v>
      </c>
      <c r="K2635" s="13" t="s">
        <v>17399</v>
      </c>
      <c r="L2635" s="8"/>
      <c r="M2635" s="8"/>
      <c r="N2635" s="51" t="s">
        <v>17400</v>
      </c>
      <c r="O2635" s="51" t="s">
        <v>52</v>
      </c>
      <c r="P2635" s="51"/>
      <c r="Q2635" s="51"/>
      <c r="R2635" s="51" t="s">
        <v>4684</v>
      </c>
      <c r="S2635" s="51" t="s">
        <v>17401</v>
      </c>
      <c r="T2635" s="11" t="str">
        <f t="shared" si="2"/>
        <v>Daniel Caulfield</v>
      </c>
      <c r="U2635" s="51" t="s">
        <v>55</v>
      </c>
      <c r="V2635" s="51" t="s">
        <v>17402</v>
      </c>
      <c r="W2635" s="51" t="s">
        <v>17403</v>
      </c>
      <c r="X2635" s="51" t="s">
        <v>17404</v>
      </c>
      <c r="Y2635" s="8" t="s">
        <v>60</v>
      </c>
      <c r="Z2635" s="12" t="s">
        <v>17405</v>
      </c>
      <c r="AA2635" s="12" t="s">
        <v>17406</v>
      </c>
      <c r="AB2635" s="8" t="s">
        <v>60</v>
      </c>
      <c r="AC2635" s="12" t="s">
        <v>17407</v>
      </c>
      <c r="AD2635" s="8" t="s">
        <v>60</v>
      </c>
      <c r="AE2635" s="8" t="s">
        <v>17408</v>
      </c>
      <c r="AF2635" s="8" t="s">
        <v>17409</v>
      </c>
      <c r="AG2635" s="8" t="s">
        <v>9336</v>
      </c>
      <c r="AH2635" s="8" t="s">
        <v>4581</v>
      </c>
      <c r="AI2635" s="8" t="s">
        <v>66</v>
      </c>
      <c r="AJ2635" s="8"/>
      <c r="AK2635" s="8" t="s">
        <v>910</v>
      </c>
      <c r="AL2635" s="8" t="s">
        <v>3727</v>
      </c>
      <c r="AM2635" s="8" t="s">
        <v>1264</v>
      </c>
      <c r="AN2635" s="8" t="s">
        <v>17410</v>
      </c>
      <c r="AO2635" s="8" t="s">
        <v>17411</v>
      </c>
      <c r="AP2635" s="29" t="s">
        <v>17409</v>
      </c>
      <c r="AQ2635" s="11">
        <v>5522.0</v>
      </c>
    </row>
    <row r="2636">
      <c r="A2636" s="8" t="str">
        <f t="shared" si="1"/>
        <v>Sandy Estep</v>
      </c>
      <c r="B2636" s="51" t="s">
        <v>17397</v>
      </c>
      <c r="C2636" s="8" t="s">
        <v>9484</v>
      </c>
      <c r="D2636" s="9" t="s">
        <v>9324</v>
      </c>
      <c r="E2636" s="8" t="s">
        <v>934</v>
      </c>
      <c r="F2636" s="8" t="s">
        <v>2304</v>
      </c>
      <c r="G2636" s="51" t="s">
        <v>12642</v>
      </c>
      <c r="H2636" s="8" t="s">
        <v>17398</v>
      </c>
      <c r="I2636" s="8" t="s">
        <v>49</v>
      </c>
      <c r="J2636" s="10">
        <v>3.16</v>
      </c>
      <c r="K2636" s="13" t="s">
        <v>17399</v>
      </c>
      <c r="L2636" s="8"/>
      <c r="M2636" s="8"/>
      <c r="N2636" s="51" t="s">
        <v>17412</v>
      </c>
      <c r="O2636" s="51" t="s">
        <v>52</v>
      </c>
      <c r="P2636" s="51"/>
      <c r="Q2636" s="51"/>
      <c r="R2636" s="51" t="s">
        <v>9973</v>
      </c>
      <c r="S2636" s="51" t="s">
        <v>17413</v>
      </c>
      <c r="T2636" s="11" t="str">
        <f t="shared" si="2"/>
        <v>Sandy Estep</v>
      </c>
      <c r="U2636" s="51" t="s">
        <v>80</v>
      </c>
      <c r="V2636" s="51" t="s">
        <v>17414</v>
      </c>
      <c r="W2636" s="51" t="s">
        <v>17415</v>
      </c>
      <c r="X2636" s="51" t="s">
        <v>17404</v>
      </c>
      <c r="Y2636" s="8" t="s">
        <v>60</v>
      </c>
      <c r="Z2636" s="12" t="s">
        <v>17405</v>
      </c>
      <c r="AA2636" s="8" t="s">
        <v>60</v>
      </c>
      <c r="AB2636" s="8" t="s">
        <v>60</v>
      </c>
      <c r="AC2636" s="8" t="s">
        <v>60</v>
      </c>
      <c r="AD2636" s="8" t="s">
        <v>60</v>
      </c>
      <c r="AE2636" s="8" t="s">
        <v>17408</v>
      </c>
      <c r="AF2636" s="8" t="s">
        <v>17409</v>
      </c>
      <c r="AG2636" s="8" t="s">
        <v>9336</v>
      </c>
      <c r="AH2636" s="8" t="s">
        <v>4581</v>
      </c>
      <c r="AI2636" s="8" t="s">
        <v>66</v>
      </c>
      <c r="AJ2636" s="8"/>
      <c r="AK2636" s="8" t="s">
        <v>910</v>
      </c>
      <c r="AL2636" s="8" t="s">
        <v>3727</v>
      </c>
      <c r="AM2636" s="8" t="s">
        <v>1264</v>
      </c>
      <c r="AN2636" s="8" t="s">
        <v>17410</v>
      </c>
      <c r="AO2636" s="8" t="s">
        <v>17411</v>
      </c>
      <c r="AP2636" s="29" t="s">
        <v>17409</v>
      </c>
      <c r="AQ2636" s="11">
        <v>5522.0</v>
      </c>
    </row>
    <row r="2637">
      <c r="A2637" s="8" t="str">
        <f t="shared" si="1"/>
        <v>Jerry Koza</v>
      </c>
      <c r="B2637" s="51" t="s">
        <v>17397</v>
      </c>
      <c r="C2637" s="8" t="s">
        <v>9484</v>
      </c>
      <c r="D2637" s="9" t="s">
        <v>9324</v>
      </c>
      <c r="E2637" s="8" t="s">
        <v>934</v>
      </c>
      <c r="F2637" s="8" t="s">
        <v>2304</v>
      </c>
      <c r="G2637" s="51" t="s">
        <v>12642</v>
      </c>
      <c r="H2637" s="8" t="s">
        <v>17416</v>
      </c>
      <c r="I2637" s="8" t="s">
        <v>49</v>
      </c>
      <c r="J2637" s="10">
        <v>3.16</v>
      </c>
      <c r="K2637" s="13" t="s">
        <v>17399</v>
      </c>
      <c r="L2637" s="8"/>
      <c r="M2637" s="8"/>
      <c r="N2637" s="51" t="s">
        <v>17417</v>
      </c>
      <c r="O2637" s="51" t="s">
        <v>52</v>
      </c>
      <c r="P2637" s="51"/>
      <c r="Q2637" s="51"/>
      <c r="R2637" s="51" t="s">
        <v>9262</v>
      </c>
      <c r="S2637" s="51" t="s">
        <v>17418</v>
      </c>
      <c r="T2637" s="11" t="str">
        <f t="shared" si="2"/>
        <v>Jerry Koza</v>
      </c>
      <c r="U2637" s="51" t="s">
        <v>80</v>
      </c>
      <c r="V2637" s="51" t="s">
        <v>17419</v>
      </c>
      <c r="W2637" s="51"/>
      <c r="X2637" s="51" t="s">
        <v>17404</v>
      </c>
      <c r="Y2637" s="8" t="s">
        <v>60</v>
      </c>
      <c r="Z2637" s="12" t="s">
        <v>17405</v>
      </c>
      <c r="AA2637" s="12" t="s">
        <v>17420</v>
      </c>
      <c r="AB2637" s="8" t="s">
        <v>60</v>
      </c>
      <c r="AC2637" s="8" t="s">
        <v>60</v>
      </c>
      <c r="AD2637" s="8" t="s">
        <v>60</v>
      </c>
      <c r="AE2637" s="8" t="s">
        <v>17408</v>
      </c>
      <c r="AF2637" s="8" t="s">
        <v>17409</v>
      </c>
      <c r="AG2637" s="8" t="s">
        <v>9336</v>
      </c>
      <c r="AH2637" s="8" t="s">
        <v>4581</v>
      </c>
      <c r="AI2637" s="8" t="s">
        <v>66</v>
      </c>
      <c r="AJ2637" s="8"/>
      <c r="AK2637" s="8" t="s">
        <v>910</v>
      </c>
      <c r="AL2637" s="8" t="s">
        <v>3727</v>
      </c>
      <c r="AM2637" s="8" t="s">
        <v>1264</v>
      </c>
      <c r="AN2637" s="8" t="s">
        <v>17410</v>
      </c>
      <c r="AO2637" s="8" t="s">
        <v>17411</v>
      </c>
      <c r="AP2637" s="29" t="s">
        <v>17409</v>
      </c>
      <c r="AQ2637" s="11">
        <v>5522.0</v>
      </c>
    </row>
    <row r="2638">
      <c r="A2638" s="8" t="str">
        <f t="shared" si="1"/>
        <v>Brady Wert</v>
      </c>
      <c r="B2638" s="51" t="s">
        <v>17397</v>
      </c>
      <c r="C2638" s="8" t="s">
        <v>9484</v>
      </c>
      <c r="D2638" s="9" t="s">
        <v>9324</v>
      </c>
      <c r="E2638" s="8" t="s">
        <v>934</v>
      </c>
      <c r="F2638" s="8" t="s">
        <v>2304</v>
      </c>
      <c r="G2638" s="51" t="s">
        <v>12642</v>
      </c>
      <c r="H2638" s="8" t="s">
        <v>17398</v>
      </c>
      <c r="I2638" s="8" t="s">
        <v>49</v>
      </c>
      <c r="J2638" s="10">
        <v>3.16</v>
      </c>
      <c r="K2638" s="13" t="s">
        <v>17399</v>
      </c>
      <c r="L2638" s="8"/>
      <c r="M2638" s="8"/>
      <c r="N2638" s="51" t="s">
        <v>17421</v>
      </c>
      <c r="O2638" s="51" t="s">
        <v>52</v>
      </c>
      <c r="P2638" s="51"/>
      <c r="Q2638" s="51"/>
      <c r="R2638" s="51" t="s">
        <v>9321</v>
      </c>
      <c r="S2638" s="51" t="s">
        <v>17422</v>
      </c>
      <c r="T2638" s="11" t="str">
        <f t="shared" si="2"/>
        <v>Brady Wert</v>
      </c>
      <c r="U2638" s="51" t="s">
        <v>80</v>
      </c>
      <c r="V2638" s="51" t="s">
        <v>17423</v>
      </c>
      <c r="W2638" s="51" t="s">
        <v>17424</v>
      </c>
      <c r="X2638" s="51" t="s">
        <v>17404</v>
      </c>
      <c r="Y2638" s="12" t="s">
        <v>17425</v>
      </c>
      <c r="Z2638" s="12" t="s">
        <v>17405</v>
      </c>
      <c r="AA2638" s="8" t="s">
        <v>60</v>
      </c>
      <c r="AB2638" s="8" t="s">
        <v>60</v>
      </c>
      <c r="AC2638" s="12" t="s">
        <v>17426</v>
      </c>
      <c r="AD2638" s="8" t="s">
        <v>60</v>
      </c>
      <c r="AE2638" s="8" t="s">
        <v>17408</v>
      </c>
      <c r="AF2638" s="8" t="s">
        <v>17409</v>
      </c>
      <c r="AG2638" s="8" t="s">
        <v>9336</v>
      </c>
      <c r="AH2638" s="8" t="s">
        <v>4581</v>
      </c>
      <c r="AI2638" s="8" t="s">
        <v>66</v>
      </c>
      <c r="AJ2638" s="8"/>
      <c r="AK2638" s="8" t="s">
        <v>910</v>
      </c>
      <c r="AL2638" s="8" t="s">
        <v>3727</v>
      </c>
      <c r="AM2638" s="8" t="s">
        <v>1264</v>
      </c>
      <c r="AN2638" s="8" t="s">
        <v>17410</v>
      </c>
      <c r="AO2638" s="8" t="s">
        <v>17411</v>
      </c>
      <c r="AP2638" s="29" t="s">
        <v>17409</v>
      </c>
      <c r="AQ2638" s="11">
        <v>5522.0</v>
      </c>
    </row>
    <row r="2639">
      <c r="A2639" s="8" t="str">
        <f t="shared" si="1"/>
        <v>Ryan O'Hara</v>
      </c>
      <c r="B2639" s="51" t="s">
        <v>17427</v>
      </c>
      <c r="C2639" s="51" t="s">
        <v>13805</v>
      </c>
      <c r="D2639" s="9" t="s">
        <v>9324</v>
      </c>
      <c r="E2639" s="8" t="s">
        <v>9396</v>
      </c>
      <c r="F2639" s="8" t="s">
        <v>2304</v>
      </c>
      <c r="G2639" s="51" t="s">
        <v>12642</v>
      </c>
      <c r="H2639" s="13" t="s">
        <v>17428</v>
      </c>
      <c r="I2639" s="59" t="s">
        <v>1330</v>
      </c>
      <c r="J2639" s="60">
        <v>3.2</v>
      </c>
      <c r="K2639" s="51" t="s">
        <v>17429</v>
      </c>
      <c r="L2639" s="8"/>
      <c r="M2639" s="8"/>
      <c r="N2639" s="51" t="s">
        <v>17430</v>
      </c>
      <c r="O2639" s="51" t="s">
        <v>52</v>
      </c>
      <c r="P2639" s="51"/>
      <c r="Q2639" s="51"/>
      <c r="R2639" s="51" t="s">
        <v>927</v>
      </c>
      <c r="S2639" s="51" t="s">
        <v>17431</v>
      </c>
      <c r="T2639" s="11" t="str">
        <f t="shared" si="2"/>
        <v>Ryan O'Hara</v>
      </c>
      <c r="U2639" s="51" t="s">
        <v>55</v>
      </c>
      <c r="V2639" s="51" t="s">
        <v>17432</v>
      </c>
      <c r="W2639" s="51" t="s">
        <v>17433</v>
      </c>
      <c r="X2639" s="51" t="s">
        <v>17434</v>
      </c>
      <c r="Y2639" s="51" t="s">
        <v>60</v>
      </c>
      <c r="Z2639" s="56" t="s">
        <v>17435</v>
      </c>
      <c r="AA2639" s="51" t="s">
        <v>60</v>
      </c>
      <c r="AB2639" s="56" t="s">
        <v>17436</v>
      </c>
      <c r="AC2639" s="51" t="s">
        <v>60</v>
      </c>
      <c r="AD2639" s="56" t="s">
        <v>17437</v>
      </c>
      <c r="AE2639" s="51" t="s">
        <v>17438</v>
      </c>
      <c r="AF2639" s="8" t="s">
        <v>17439</v>
      </c>
      <c r="AG2639" s="8" t="s">
        <v>9336</v>
      </c>
      <c r="AH2639" s="8" t="s">
        <v>543</v>
      </c>
      <c r="AI2639" s="8" t="s">
        <v>233</v>
      </c>
      <c r="AJ2639" s="8"/>
      <c r="AK2639" s="59" t="s">
        <v>10154</v>
      </c>
      <c r="AL2639" s="59" t="s">
        <v>1070</v>
      </c>
      <c r="AM2639" s="59"/>
      <c r="AN2639" s="59" t="s">
        <v>17440</v>
      </c>
      <c r="AO2639" s="59" t="s">
        <v>17441</v>
      </c>
      <c r="AP2639" s="14" t="s">
        <v>17439</v>
      </c>
      <c r="AQ2639" s="11">
        <v>1376.0</v>
      </c>
    </row>
    <row r="2640">
      <c r="A2640" s="8" t="str">
        <f t="shared" si="1"/>
        <v>Cortney Stafford</v>
      </c>
      <c r="B2640" s="51" t="s">
        <v>17442</v>
      </c>
      <c r="C2640" s="8" t="s">
        <v>9484</v>
      </c>
      <c r="D2640" s="9" t="s">
        <v>9324</v>
      </c>
      <c r="E2640" s="8" t="s">
        <v>17443</v>
      </c>
      <c r="F2640" s="8" t="s">
        <v>2304</v>
      </c>
      <c r="G2640" s="51" t="s">
        <v>12642</v>
      </c>
      <c r="H2640" s="8" t="s">
        <v>17444</v>
      </c>
      <c r="I2640" s="8" t="s">
        <v>49</v>
      </c>
      <c r="J2640" s="10">
        <v>3.2</v>
      </c>
      <c r="K2640" s="13" t="s">
        <v>17445</v>
      </c>
      <c r="L2640" s="8"/>
      <c r="M2640" s="8"/>
      <c r="N2640" s="51" t="s">
        <v>17446</v>
      </c>
      <c r="O2640" s="51" t="s">
        <v>52</v>
      </c>
      <c r="P2640" s="51"/>
      <c r="Q2640" s="51"/>
      <c r="R2640" s="51" t="s">
        <v>17447</v>
      </c>
      <c r="S2640" s="51" t="s">
        <v>17448</v>
      </c>
      <c r="T2640" s="11" t="str">
        <f t="shared" si="2"/>
        <v>Cortney Stafford</v>
      </c>
      <c r="U2640" s="51" t="s">
        <v>55</v>
      </c>
      <c r="V2640" s="51" t="s">
        <v>17449</v>
      </c>
      <c r="W2640" s="51" t="s">
        <v>17450</v>
      </c>
      <c r="X2640" s="51" t="s">
        <v>17451</v>
      </c>
      <c r="Y2640" s="8" t="s">
        <v>60</v>
      </c>
      <c r="Z2640" s="12" t="s">
        <v>17452</v>
      </c>
      <c r="AA2640" s="8" t="s">
        <v>60</v>
      </c>
      <c r="AB2640" s="8" t="s">
        <v>60</v>
      </c>
      <c r="AC2640" s="8" t="s">
        <v>60</v>
      </c>
      <c r="AD2640" s="8" t="s">
        <v>60</v>
      </c>
      <c r="AE2640" s="8" t="s">
        <v>17453</v>
      </c>
      <c r="AF2640" s="8" t="s">
        <v>17454</v>
      </c>
      <c r="AG2640" s="8" t="s">
        <v>9336</v>
      </c>
      <c r="AH2640" s="8" t="s">
        <v>194</v>
      </c>
      <c r="AI2640" s="8" t="s">
        <v>66</v>
      </c>
      <c r="AJ2640" s="8"/>
      <c r="AK2640" s="8" t="s">
        <v>1216</v>
      </c>
      <c r="AL2640" s="8" t="s">
        <v>1217</v>
      </c>
      <c r="AM2640" s="8" t="s">
        <v>12246</v>
      </c>
      <c r="AN2640" s="8" t="s">
        <v>17455</v>
      </c>
      <c r="AO2640" s="8" t="s">
        <v>17456</v>
      </c>
      <c r="AP2640" s="14" t="s">
        <v>17454</v>
      </c>
      <c r="AQ2640" s="11">
        <v>6151.0</v>
      </c>
    </row>
    <row r="2641">
      <c r="A2641" s="8" t="str">
        <f t="shared" si="1"/>
        <v>Justin Germani</v>
      </c>
      <c r="B2641" s="51" t="s">
        <v>17442</v>
      </c>
      <c r="C2641" s="8" t="s">
        <v>9484</v>
      </c>
      <c r="D2641" s="9" t="s">
        <v>9324</v>
      </c>
      <c r="E2641" s="8" t="s">
        <v>17443</v>
      </c>
      <c r="F2641" s="8" t="s">
        <v>2304</v>
      </c>
      <c r="G2641" s="51" t="s">
        <v>12642</v>
      </c>
      <c r="H2641" s="8" t="s">
        <v>17444</v>
      </c>
      <c r="I2641" s="8" t="s">
        <v>49</v>
      </c>
      <c r="J2641" s="10">
        <v>3.2</v>
      </c>
      <c r="K2641" s="13" t="s">
        <v>17445</v>
      </c>
      <c r="L2641" s="8"/>
      <c r="M2641" s="8"/>
      <c r="N2641" s="51" t="s">
        <v>17457</v>
      </c>
      <c r="O2641" s="51" t="s">
        <v>52</v>
      </c>
      <c r="P2641" s="51"/>
      <c r="Q2641" s="51"/>
      <c r="R2641" s="51" t="s">
        <v>114</v>
      </c>
      <c r="S2641" s="51" t="s">
        <v>17458</v>
      </c>
      <c r="T2641" s="11" t="str">
        <f t="shared" si="2"/>
        <v>Justin Germani</v>
      </c>
      <c r="U2641" s="51" t="s">
        <v>55</v>
      </c>
      <c r="V2641" s="51" t="s">
        <v>17459</v>
      </c>
      <c r="W2641" s="51" t="s">
        <v>17460</v>
      </c>
      <c r="X2641" s="51" t="s">
        <v>17451</v>
      </c>
      <c r="Y2641" s="12" t="s">
        <v>17461</v>
      </c>
      <c r="Z2641" s="12" t="s">
        <v>17452</v>
      </c>
      <c r="AA2641" s="12" t="s">
        <v>17462</v>
      </c>
      <c r="AB2641" s="8" t="s">
        <v>60</v>
      </c>
      <c r="AC2641" s="8" t="s">
        <v>60</v>
      </c>
      <c r="AD2641" s="8" t="s">
        <v>60</v>
      </c>
      <c r="AE2641" s="8" t="s">
        <v>17453</v>
      </c>
      <c r="AF2641" s="8" t="s">
        <v>17454</v>
      </c>
      <c r="AG2641" s="8" t="s">
        <v>9336</v>
      </c>
      <c r="AH2641" s="8" t="s">
        <v>194</v>
      </c>
      <c r="AI2641" s="8" t="s">
        <v>66</v>
      </c>
      <c r="AJ2641" s="8"/>
      <c r="AK2641" s="8" t="s">
        <v>1216</v>
      </c>
      <c r="AL2641" s="8" t="s">
        <v>1217</v>
      </c>
      <c r="AM2641" s="8" t="s">
        <v>12246</v>
      </c>
      <c r="AN2641" s="8" t="s">
        <v>17455</v>
      </c>
      <c r="AO2641" s="8" t="s">
        <v>17456</v>
      </c>
      <c r="AP2641" s="14" t="s">
        <v>17454</v>
      </c>
      <c r="AQ2641" s="11">
        <v>6151.0</v>
      </c>
    </row>
    <row r="2642">
      <c r="A2642" s="8" t="str">
        <f t="shared" si="1"/>
        <v>Adam Mengel</v>
      </c>
      <c r="B2642" s="51" t="s">
        <v>17442</v>
      </c>
      <c r="C2642" s="8" t="s">
        <v>9484</v>
      </c>
      <c r="D2642" s="9" t="s">
        <v>9324</v>
      </c>
      <c r="E2642" s="8" t="s">
        <v>17443</v>
      </c>
      <c r="F2642" s="8" t="s">
        <v>2304</v>
      </c>
      <c r="G2642" s="51" t="s">
        <v>12642</v>
      </c>
      <c r="H2642" s="8" t="s">
        <v>17444</v>
      </c>
      <c r="I2642" s="8" t="s">
        <v>49</v>
      </c>
      <c r="J2642" s="10">
        <v>3.2</v>
      </c>
      <c r="K2642" s="13" t="s">
        <v>17445</v>
      </c>
      <c r="L2642" s="8"/>
      <c r="M2642" s="8"/>
      <c r="N2642" s="51" t="s">
        <v>17463</v>
      </c>
      <c r="O2642" s="51" t="s">
        <v>52</v>
      </c>
      <c r="P2642" s="51"/>
      <c r="Q2642" s="51"/>
      <c r="R2642" s="51" t="s">
        <v>513</v>
      </c>
      <c r="S2642" s="51" t="s">
        <v>17464</v>
      </c>
      <c r="T2642" s="11" t="str">
        <f t="shared" si="2"/>
        <v>Adam Mengel</v>
      </c>
      <c r="U2642" s="51" t="s">
        <v>106</v>
      </c>
      <c r="V2642" s="51" t="s">
        <v>17465</v>
      </c>
      <c r="W2642" s="51" t="s">
        <v>17466</v>
      </c>
      <c r="X2642" s="51" t="s">
        <v>17451</v>
      </c>
      <c r="Y2642" s="12" t="s">
        <v>17467</v>
      </c>
      <c r="Z2642" s="12" t="s">
        <v>17452</v>
      </c>
      <c r="AA2642" s="8" t="s">
        <v>60</v>
      </c>
      <c r="AB2642" s="8" t="s">
        <v>60</v>
      </c>
      <c r="AC2642" s="12" t="s">
        <v>17468</v>
      </c>
      <c r="AD2642" s="8" t="s">
        <v>60</v>
      </c>
      <c r="AE2642" s="8" t="s">
        <v>17453</v>
      </c>
      <c r="AF2642" s="8" t="s">
        <v>17454</v>
      </c>
      <c r="AG2642" s="8" t="s">
        <v>9336</v>
      </c>
      <c r="AH2642" s="8" t="s">
        <v>194</v>
      </c>
      <c r="AI2642" s="8" t="s">
        <v>66</v>
      </c>
      <c r="AJ2642" s="8"/>
      <c r="AK2642" s="8" t="s">
        <v>1216</v>
      </c>
      <c r="AL2642" s="8" t="s">
        <v>1217</v>
      </c>
      <c r="AM2642" s="8" t="s">
        <v>12246</v>
      </c>
      <c r="AN2642" s="8" t="s">
        <v>17455</v>
      </c>
      <c r="AO2642" s="8" t="s">
        <v>17456</v>
      </c>
      <c r="AP2642" s="14" t="s">
        <v>17454</v>
      </c>
      <c r="AQ2642" s="11">
        <v>6151.0</v>
      </c>
    </row>
    <row r="2643">
      <c r="A2643" s="8" t="str">
        <f t="shared" si="1"/>
        <v>Jim Morrison</v>
      </c>
      <c r="B2643" s="51" t="s">
        <v>17442</v>
      </c>
      <c r="C2643" s="8" t="s">
        <v>9484</v>
      </c>
      <c r="D2643" s="9" t="s">
        <v>9324</v>
      </c>
      <c r="E2643" s="8" t="s">
        <v>17443</v>
      </c>
      <c r="F2643" s="8" t="s">
        <v>2304</v>
      </c>
      <c r="G2643" s="51" t="s">
        <v>12642</v>
      </c>
      <c r="H2643" s="8" t="s">
        <v>17444</v>
      </c>
      <c r="I2643" s="8" t="s">
        <v>49</v>
      </c>
      <c r="J2643" s="10">
        <v>3.2</v>
      </c>
      <c r="K2643" s="13" t="s">
        <v>17445</v>
      </c>
      <c r="L2643" s="8"/>
      <c r="M2643" s="8"/>
      <c r="N2643" s="51" t="s">
        <v>17469</v>
      </c>
      <c r="O2643" s="51" t="s">
        <v>52</v>
      </c>
      <c r="P2643" s="51"/>
      <c r="Q2643" s="51"/>
      <c r="R2643" s="51" t="s">
        <v>756</v>
      </c>
      <c r="S2643" s="51" t="s">
        <v>2178</v>
      </c>
      <c r="T2643" s="11" t="str">
        <f t="shared" si="2"/>
        <v>Jim Morrison</v>
      </c>
      <c r="U2643" s="51" t="s">
        <v>80</v>
      </c>
      <c r="V2643" s="51" t="s">
        <v>17470</v>
      </c>
      <c r="W2643" s="51"/>
      <c r="X2643" s="51" t="s">
        <v>17451</v>
      </c>
      <c r="Y2643" s="8" t="s">
        <v>60</v>
      </c>
      <c r="Z2643" s="12" t="s">
        <v>17452</v>
      </c>
      <c r="AA2643" s="8" t="s">
        <v>60</v>
      </c>
      <c r="AB2643" s="8" t="s">
        <v>60</v>
      </c>
      <c r="AC2643" s="8" t="s">
        <v>60</v>
      </c>
      <c r="AD2643" s="8" t="s">
        <v>60</v>
      </c>
      <c r="AE2643" s="8" t="s">
        <v>17453</v>
      </c>
      <c r="AF2643" s="8" t="s">
        <v>17454</v>
      </c>
      <c r="AG2643" s="8" t="s">
        <v>9336</v>
      </c>
      <c r="AH2643" s="8" t="s">
        <v>194</v>
      </c>
      <c r="AI2643" s="8" t="s">
        <v>66</v>
      </c>
      <c r="AJ2643" s="8"/>
      <c r="AK2643" s="8" t="s">
        <v>1216</v>
      </c>
      <c r="AL2643" s="8" t="s">
        <v>1217</v>
      </c>
      <c r="AM2643" s="8" t="s">
        <v>12246</v>
      </c>
      <c r="AN2643" s="8" t="s">
        <v>17455</v>
      </c>
      <c r="AO2643" s="8" t="s">
        <v>17456</v>
      </c>
      <c r="AP2643" s="14" t="s">
        <v>17454</v>
      </c>
      <c r="AQ2643" s="11">
        <v>6151.0</v>
      </c>
    </row>
    <row r="2644">
      <c r="A2644" s="8" t="str">
        <f t="shared" si="1"/>
        <v>Karen Gaita</v>
      </c>
      <c r="B2644" s="51" t="s">
        <v>17442</v>
      </c>
      <c r="C2644" s="8" t="s">
        <v>9484</v>
      </c>
      <c r="D2644" s="9" t="s">
        <v>9324</v>
      </c>
      <c r="E2644" s="8" t="s">
        <v>17443</v>
      </c>
      <c r="F2644" s="8" t="s">
        <v>2304</v>
      </c>
      <c r="G2644" s="51" t="s">
        <v>12642</v>
      </c>
      <c r="H2644" s="8" t="s">
        <v>17444</v>
      </c>
      <c r="I2644" s="8" t="s">
        <v>49</v>
      </c>
      <c r="J2644" s="10">
        <v>3.2</v>
      </c>
      <c r="K2644" s="13" t="s">
        <v>17445</v>
      </c>
      <c r="L2644" s="8"/>
      <c r="M2644" s="8"/>
      <c r="N2644" s="51" t="s">
        <v>17471</v>
      </c>
      <c r="O2644" s="51" t="s">
        <v>52</v>
      </c>
      <c r="P2644" s="51"/>
      <c r="Q2644" s="51"/>
      <c r="R2644" s="51" t="s">
        <v>2079</v>
      </c>
      <c r="S2644" s="51" t="s">
        <v>17472</v>
      </c>
      <c r="T2644" s="11" t="str">
        <f t="shared" si="2"/>
        <v>Karen Gaita</v>
      </c>
      <c r="U2644" s="51" t="s">
        <v>80</v>
      </c>
      <c r="V2644" s="51" t="s">
        <v>17473</v>
      </c>
      <c r="W2644" s="51"/>
      <c r="X2644" s="51" t="s">
        <v>17451</v>
      </c>
      <c r="Y2644" s="8" t="s">
        <v>60</v>
      </c>
      <c r="Z2644" s="12" t="s">
        <v>17452</v>
      </c>
      <c r="AA2644" s="8" t="s">
        <v>60</v>
      </c>
      <c r="AB2644" s="8" t="s">
        <v>60</v>
      </c>
      <c r="AC2644" s="8" t="s">
        <v>60</v>
      </c>
      <c r="AD2644" s="8" t="s">
        <v>60</v>
      </c>
      <c r="AE2644" s="8" t="s">
        <v>17453</v>
      </c>
      <c r="AF2644" s="8" t="s">
        <v>17454</v>
      </c>
      <c r="AG2644" s="8" t="s">
        <v>9336</v>
      </c>
      <c r="AH2644" s="8" t="s">
        <v>194</v>
      </c>
      <c r="AI2644" s="8" t="s">
        <v>66</v>
      </c>
      <c r="AJ2644" s="8"/>
      <c r="AK2644" s="8" t="s">
        <v>1216</v>
      </c>
      <c r="AL2644" s="8" t="s">
        <v>1217</v>
      </c>
      <c r="AM2644" s="8" t="s">
        <v>12246</v>
      </c>
      <c r="AN2644" s="8" t="s">
        <v>17455</v>
      </c>
      <c r="AO2644" s="8" t="s">
        <v>17456</v>
      </c>
      <c r="AP2644" s="14" t="s">
        <v>17454</v>
      </c>
      <c r="AQ2644" s="11">
        <v>6151.0</v>
      </c>
    </row>
    <row r="2645">
      <c r="A2645" s="8" t="str">
        <f t="shared" si="1"/>
        <v>Taylor Cudequest</v>
      </c>
      <c r="B2645" s="51" t="s">
        <v>17474</v>
      </c>
      <c r="C2645" s="8" t="s">
        <v>9484</v>
      </c>
      <c r="D2645" s="9" t="s">
        <v>9324</v>
      </c>
      <c r="E2645" s="8" t="s">
        <v>17475</v>
      </c>
      <c r="F2645" s="8" t="s">
        <v>2304</v>
      </c>
      <c r="G2645" s="51" t="s">
        <v>12642</v>
      </c>
      <c r="H2645" s="8" t="s">
        <v>17476</v>
      </c>
      <c r="I2645" s="8" t="s">
        <v>49</v>
      </c>
      <c r="J2645" s="10">
        <v>3.18</v>
      </c>
      <c r="K2645" s="8" t="s">
        <v>17477</v>
      </c>
      <c r="L2645" s="8"/>
      <c r="M2645" s="8"/>
      <c r="N2645" s="51" t="s">
        <v>17478</v>
      </c>
      <c r="O2645" s="57" t="s">
        <v>52</v>
      </c>
      <c r="P2645" s="51"/>
      <c r="Q2645" s="51"/>
      <c r="R2645" s="57" t="s">
        <v>518</v>
      </c>
      <c r="S2645" s="57" t="s">
        <v>17479</v>
      </c>
      <c r="T2645" s="11" t="str">
        <f t="shared" si="2"/>
        <v>Taylor Cudequest</v>
      </c>
      <c r="U2645" s="57" t="s">
        <v>55</v>
      </c>
      <c r="V2645" s="51" t="s">
        <v>17480</v>
      </c>
      <c r="W2645" s="51" t="s">
        <v>17481</v>
      </c>
      <c r="X2645" s="51" t="s">
        <v>17482</v>
      </c>
      <c r="Y2645" s="51" t="s">
        <v>60</v>
      </c>
      <c r="Z2645" s="56" t="s">
        <v>17483</v>
      </c>
      <c r="AA2645" s="51" t="s">
        <v>60</v>
      </c>
      <c r="AB2645" s="56" t="s">
        <v>17484</v>
      </c>
      <c r="AC2645" s="51" t="s">
        <v>60</v>
      </c>
      <c r="AD2645" s="56" t="s">
        <v>17485</v>
      </c>
      <c r="AE2645" s="51" t="s">
        <v>17486</v>
      </c>
      <c r="AF2645" s="8" t="s">
        <v>17487</v>
      </c>
      <c r="AG2645" s="8" t="s">
        <v>9336</v>
      </c>
      <c r="AH2645" s="8" t="s">
        <v>4581</v>
      </c>
      <c r="AI2645" s="8" t="s">
        <v>66</v>
      </c>
      <c r="AJ2645" s="8"/>
      <c r="AK2645" s="8" t="s">
        <v>4544</v>
      </c>
      <c r="AL2645" s="8" t="s">
        <v>948</v>
      </c>
      <c r="AM2645" s="8" t="s">
        <v>1115</v>
      </c>
      <c r="AN2645" s="8" t="s">
        <v>17488</v>
      </c>
      <c r="AO2645" s="8" t="s">
        <v>17489</v>
      </c>
      <c r="AP2645" s="29" t="s">
        <v>17487</v>
      </c>
      <c r="AQ2645" s="11">
        <v>4840.0</v>
      </c>
    </row>
    <row r="2646">
      <c r="A2646" s="8" t="str">
        <f t="shared" si="1"/>
        <v>Jamison Dietrich</v>
      </c>
      <c r="B2646" s="51" t="s">
        <v>17474</v>
      </c>
      <c r="C2646" s="8" t="s">
        <v>9484</v>
      </c>
      <c r="D2646" s="9" t="s">
        <v>9324</v>
      </c>
      <c r="E2646" s="8" t="s">
        <v>17475</v>
      </c>
      <c r="F2646" s="8" t="s">
        <v>2304</v>
      </c>
      <c r="G2646" s="51" t="s">
        <v>12642</v>
      </c>
      <c r="H2646" s="8" t="s">
        <v>17476</v>
      </c>
      <c r="I2646" s="8" t="s">
        <v>49</v>
      </c>
      <c r="J2646" s="10">
        <v>3.18</v>
      </c>
      <c r="K2646" s="13" t="s">
        <v>17477</v>
      </c>
      <c r="L2646" s="8"/>
      <c r="M2646" s="8"/>
      <c r="N2646" s="51" t="s">
        <v>17490</v>
      </c>
      <c r="O2646" s="8" t="s">
        <v>52</v>
      </c>
      <c r="P2646" s="51"/>
      <c r="Q2646" s="51"/>
      <c r="R2646" s="57" t="s">
        <v>17491</v>
      </c>
      <c r="S2646" s="57" t="s">
        <v>17492</v>
      </c>
      <c r="T2646" s="11" t="str">
        <f t="shared" si="2"/>
        <v>Jamison Dietrich</v>
      </c>
      <c r="U2646" s="13" t="s">
        <v>311</v>
      </c>
      <c r="V2646" s="51" t="s">
        <v>17493</v>
      </c>
      <c r="W2646" s="51" t="s">
        <v>17494</v>
      </c>
      <c r="X2646" s="51" t="s">
        <v>17482</v>
      </c>
      <c r="Y2646" s="56" t="s">
        <v>17495</v>
      </c>
      <c r="Z2646" s="56" t="s">
        <v>17496</v>
      </c>
      <c r="AA2646" s="51" t="s">
        <v>60</v>
      </c>
      <c r="AB2646" s="56" t="s">
        <v>17484</v>
      </c>
      <c r="AC2646" s="51" t="s">
        <v>60</v>
      </c>
      <c r="AD2646" s="56" t="s">
        <v>17485</v>
      </c>
      <c r="AE2646" s="51" t="s">
        <v>17486</v>
      </c>
      <c r="AF2646" s="8" t="s">
        <v>17487</v>
      </c>
      <c r="AG2646" s="8" t="s">
        <v>9336</v>
      </c>
      <c r="AH2646" s="8" t="s">
        <v>4581</v>
      </c>
      <c r="AI2646" s="8" t="s">
        <v>66</v>
      </c>
      <c r="AJ2646" s="8"/>
      <c r="AK2646" s="8" t="s">
        <v>4544</v>
      </c>
      <c r="AL2646" s="8" t="s">
        <v>948</v>
      </c>
      <c r="AM2646" s="8" t="s">
        <v>1115</v>
      </c>
      <c r="AN2646" s="8" t="s">
        <v>17488</v>
      </c>
      <c r="AO2646" s="8" t="s">
        <v>17489</v>
      </c>
      <c r="AP2646" s="29" t="s">
        <v>17487</v>
      </c>
      <c r="AQ2646" s="11">
        <v>4840.0</v>
      </c>
    </row>
    <row r="2647">
      <c r="A2647" s="8" t="str">
        <f t="shared" si="1"/>
        <v>Catie Jaskowak</v>
      </c>
      <c r="B2647" s="51" t="s">
        <v>17497</v>
      </c>
      <c r="C2647" s="51" t="s">
        <v>13805</v>
      </c>
      <c r="D2647" s="9" t="s">
        <v>9324</v>
      </c>
      <c r="E2647" s="8" t="s">
        <v>9396</v>
      </c>
      <c r="F2647" s="8" t="s">
        <v>2304</v>
      </c>
      <c r="G2647" s="51" t="s">
        <v>12642</v>
      </c>
      <c r="H2647" s="57" t="s">
        <v>17498</v>
      </c>
      <c r="I2647" s="59" t="s">
        <v>1330</v>
      </c>
      <c r="J2647" s="60">
        <v>3.13</v>
      </c>
      <c r="K2647" s="51" t="s">
        <v>17499</v>
      </c>
      <c r="L2647" s="51"/>
      <c r="M2647" s="51"/>
      <c r="N2647" s="51" t="s">
        <v>17500</v>
      </c>
      <c r="O2647" s="51" t="s">
        <v>52</v>
      </c>
      <c r="P2647" s="51" t="s">
        <v>959</v>
      </c>
      <c r="Q2647" s="51"/>
      <c r="R2647" s="51" t="s">
        <v>17501</v>
      </c>
      <c r="S2647" s="51" t="s">
        <v>17502</v>
      </c>
      <c r="T2647" s="11" t="str">
        <f t="shared" si="2"/>
        <v>Catie Jaskowak</v>
      </c>
      <c r="U2647" s="51" t="s">
        <v>55</v>
      </c>
      <c r="V2647" s="51" t="s">
        <v>17503</v>
      </c>
      <c r="W2647" s="51" t="s">
        <v>17504</v>
      </c>
      <c r="X2647" s="51" t="s">
        <v>17505</v>
      </c>
      <c r="Y2647" s="51" t="s">
        <v>60</v>
      </c>
      <c r="Z2647" s="56" t="s">
        <v>17506</v>
      </c>
      <c r="AA2647" s="51" t="s">
        <v>60</v>
      </c>
      <c r="AB2647" s="51" t="s">
        <v>60</v>
      </c>
      <c r="AC2647" s="51" t="s">
        <v>60</v>
      </c>
      <c r="AD2647" s="56" t="s">
        <v>17507</v>
      </c>
      <c r="AE2647" s="51" t="s">
        <v>17508</v>
      </c>
      <c r="AF2647" s="8" t="s">
        <v>17509</v>
      </c>
      <c r="AG2647" s="8" t="s">
        <v>9336</v>
      </c>
      <c r="AH2647" s="13" t="s">
        <v>543</v>
      </c>
      <c r="AI2647" s="8" t="s">
        <v>233</v>
      </c>
      <c r="AJ2647" s="8"/>
      <c r="AK2647" s="59" t="s">
        <v>13143</v>
      </c>
      <c r="AL2647" s="59" t="s">
        <v>1217</v>
      </c>
      <c r="AM2647" s="59" t="s">
        <v>17510</v>
      </c>
      <c r="AN2647" s="59" t="s">
        <v>8161</v>
      </c>
      <c r="AO2647" s="59" t="s">
        <v>17511</v>
      </c>
      <c r="AP2647" s="67" t="s">
        <v>17509</v>
      </c>
      <c r="AQ2647" s="68">
        <v>1950.0</v>
      </c>
    </row>
    <row r="2648">
      <c r="A2648" s="8" t="str">
        <f t="shared" si="1"/>
        <v>Evan Weaver</v>
      </c>
      <c r="B2648" s="72" t="s">
        <v>17512</v>
      </c>
      <c r="C2648" s="51" t="s">
        <v>9484</v>
      </c>
      <c r="D2648" s="17" t="s">
        <v>9324</v>
      </c>
      <c r="E2648" s="21" t="s">
        <v>3748</v>
      </c>
      <c r="F2648" s="21" t="s">
        <v>2304</v>
      </c>
      <c r="G2648" s="51" t="s">
        <v>12642</v>
      </c>
      <c r="H2648" s="58">
        <v>213020.0</v>
      </c>
      <c r="I2648" s="63" t="s">
        <v>49</v>
      </c>
      <c r="J2648" s="87">
        <v>3.2</v>
      </c>
      <c r="K2648" s="18" t="s">
        <v>17513</v>
      </c>
      <c r="L2648" s="19"/>
      <c r="M2648" s="30"/>
      <c r="N2648" s="61" t="s">
        <v>17514</v>
      </c>
      <c r="O2648" s="51" t="s">
        <v>52</v>
      </c>
      <c r="P2648" s="61" t="s">
        <v>207</v>
      </c>
      <c r="Q2648" s="61"/>
      <c r="R2648" s="51" t="s">
        <v>5924</v>
      </c>
      <c r="S2648" s="51" t="s">
        <v>915</v>
      </c>
      <c r="T2648" s="11" t="str">
        <f t="shared" si="2"/>
        <v>Evan Weaver</v>
      </c>
      <c r="U2648" s="51" t="s">
        <v>486</v>
      </c>
      <c r="V2648" s="51"/>
      <c r="W2648" s="51"/>
      <c r="X2648" s="62" t="s">
        <v>17515</v>
      </c>
      <c r="Y2648" s="62"/>
      <c r="Z2648" s="62"/>
      <c r="AA2648" s="62"/>
      <c r="AB2648" s="62"/>
      <c r="AC2648" s="62"/>
      <c r="AD2648" s="62"/>
      <c r="AE2648" s="62" t="s">
        <v>17516</v>
      </c>
      <c r="AF2648" s="21" t="s">
        <v>17517</v>
      </c>
      <c r="AG2648" s="21" t="s">
        <v>9336</v>
      </c>
      <c r="AH2648" s="16" t="s">
        <v>194</v>
      </c>
      <c r="AI2648" s="24" t="s">
        <v>66</v>
      </c>
      <c r="AJ2648" s="19"/>
      <c r="AK2648" s="63" t="s">
        <v>4545</v>
      </c>
      <c r="AL2648" s="63" t="s">
        <v>10154</v>
      </c>
      <c r="AM2648" s="63" t="s">
        <v>197</v>
      </c>
      <c r="AN2648" s="64">
        <v>0.8964357767316745</v>
      </c>
      <c r="AO2648" s="65">
        <v>34713.0</v>
      </c>
      <c r="AP2648" s="41" t="s">
        <v>17517</v>
      </c>
      <c r="AQ2648" s="32">
        <v>10743.0</v>
      </c>
    </row>
    <row r="2649">
      <c r="A2649" s="8" t="str">
        <f t="shared" si="1"/>
        <v>Todd Garzarelli</v>
      </c>
      <c r="B2649" s="72" t="s">
        <v>17512</v>
      </c>
      <c r="C2649" s="51" t="s">
        <v>9484</v>
      </c>
      <c r="D2649" s="17" t="s">
        <v>9324</v>
      </c>
      <c r="E2649" s="21" t="s">
        <v>3748</v>
      </c>
      <c r="F2649" s="21" t="s">
        <v>2304</v>
      </c>
      <c r="G2649" s="51" t="s">
        <v>12642</v>
      </c>
      <c r="H2649" s="58">
        <v>213020.0</v>
      </c>
      <c r="I2649" s="63" t="s">
        <v>49</v>
      </c>
      <c r="J2649" s="87">
        <v>3.2</v>
      </c>
      <c r="K2649" s="18" t="s">
        <v>17513</v>
      </c>
      <c r="L2649" s="19"/>
      <c r="M2649" s="30"/>
      <c r="N2649" s="61" t="s">
        <v>17518</v>
      </c>
      <c r="O2649" s="51" t="s">
        <v>52</v>
      </c>
      <c r="P2649" s="61" t="s">
        <v>207</v>
      </c>
      <c r="Q2649" s="61"/>
      <c r="R2649" s="51" t="s">
        <v>4891</v>
      </c>
      <c r="S2649" s="51" t="s">
        <v>17519</v>
      </c>
      <c r="T2649" s="11" t="str">
        <f t="shared" si="2"/>
        <v>Todd Garzarelli</v>
      </c>
      <c r="U2649" s="51" t="s">
        <v>17520</v>
      </c>
      <c r="V2649" s="51" t="s">
        <v>17521</v>
      </c>
      <c r="W2649" s="51" t="s">
        <v>17522</v>
      </c>
      <c r="X2649" s="62" t="s">
        <v>17515</v>
      </c>
      <c r="Y2649" s="62"/>
      <c r="Z2649" s="62"/>
      <c r="AA2649" s="62"/>
      <c r="AB2649" s="62"/>
      <c r="AC2649" s="62"/>
      <c r="AD2649" s="62"/>
      <c r="AE2649" s="62" t="s">
        <v>17516</v>
      </c>
      <c r="AF2649" s="21" t="s">
        <v>17517</v>
      </c>
      <c r="AG2649" s="21" t="s">
        <v>9336</v>
      </c>
      <c r="AH2649" s="16" t="s">
        <v>194</v>
      </c>
      <c r="AI2649" s="24" t="s">
        <v>66</v>
      </c>
      <c r="AJ2649" s="19"/>
      <c r="AK2649" s="63" t="s">
        <v>4545</v>
      </c>
      <c r="AL2649" s="63" t="s">
        <v>10154</v>
      </c>
      <c r="AM2649" s="63" t="s">
        <v>197</v>
      </c>
      <c r="AN2649" s="64">
        <v>0.8964357767316745</v>
      </c>
      <c r="AO2649" s="65">
        <v>34713.0</v>
      </c>
      <c r="AP2649" s="41" t="s">
        <v>17517</v>
      </c>
      <c r="AQ2649" s="32">
        <v>10743.0</v>
      </c>
    </row>
    <row r="2650">
      <c r="A2650" s="8" t="str">
        <f t="shared" si="1"/>
        <v>Hanoj Carter</v>
      </c>
      <c r="B2650" s="51" t="s">
        <v>17512</v>
      </c>
      <c r="C2650" s="8" t="s">
        <v>9484</v>
      </c>
      <c r="D2650" s="9" t="s">
        <v>9324</v>
      </c>
      <c r="E2650" s="8" t="s">
        <v>3748</v>
      </c>
      <c r="F2650" s="8" t="s">
        <v>2304</v>
      </c>
      <c r="G2650" s="51" t="s">
        <v>12642</v>
      </c>
      <c r="H2650" s="13" t="s">
        <v>17523</v>
      </c>
      <c r="I2650" s="8" t="s">
        <v>49</v>
      </c>
      <c r="J2650" s="10">
        <v>3.2</v>
      </c>
      <c r="K2650" s="13" t="s">
        <v>17513</v>
      </c>
      <c r="L2650" s="8"/>
      <c r="M2650" s="8"/>
      <c r="N2650" s="51" t="s">
        <v>17524</v>
      </c>
      <c r="O2650" s="51" t="s">
        <v>52</v>
      </c>
      <c r="P2650" s="51"/>
      <c r="Q2650" s="51"/>
      <c r="R2650" s="51" t="s">
        <v>17525</v>
      </c>
      <c r="S2650" s="51" t="s">
        <v>9244</v>
      </c>
      <c r="T2650" s="11" t="str">
        <f t="shared" si="2"/>
        <v>Hanoj Carter</v>
      </c>
      <c r="U2650" s="57" t="s">
        <v>17526</v>
      </c>
      <c r="V2650" s="51" t="s">
        <v>17527</v>
      </c>
      <c r="W2650" s="51" t="s">
        <v>17528</v>
      </c>
      <c r="X2650" s="51" t="s">
        <v>17515</v>
      </c>
      <c r="Y2650" s="8" t="s">
        <v>60</v>
      </c>
      <c r="Z2650" s="12" t="s">
        <v>17529</v>
      </c>
      <c r="AA2650" s="12" t="s">
        <v>17530</v>
      </c>
      <c r="AB2650" s="8" t="s">
        <v>60</v>
      </c>
      <c r="AC2650" s="8" t="s">
        <v>60</v>
      </c>
      <c r="AD2650" s="12" t="s">
        <v>17531</v>
      </c>
      <c r="AE2650" s="8" t="s">
        <v>17516</v>
      </c>
      <c r="AF2650" s="8" t="s">
        <v>17517</v>
      </c>
      <c r="AG2650" s="8" t="s">
        <v>9336</v>
      </c>
      <c r="AH2650" s="8" t="s">
        <v>194</v>
      </c>
      <c r="AI2650" s="8" t="s">
        <v>66</v>
      </c>
      <c r="AJ2650" s="8"/>
      <c r="AK2650" s="8" t="s">
        <v>4545</v>
      </c>
      <c r="AL2650" s="8" t="s">
        <v>10154</v>
      </c>
      <c r="AM2650" s="8" t="s">
        <v>197</v>
      </c>
      <c r="AN2650" s="8" t="s">
        <v>17532</v>
      </c>
      <c r="AO2650" s="8" t="s">
        <v>17533</v>
      </c>
      <c r="AP2650" s="29" t="s">
        <v>17517</v>
      </c>
      <c r="AQ2650" s="11">
        <v>10743.0</v>
      </c>
    </row>
    <row r="2651">
      <c r="A2651" s="8" t="str">
        <f t="shared" si="1"/>
        <v>AC Eden has been removed. </v>
      </c>
      <c r="B2651" s="51" t="s">
        <v>17512</v>
      </c>
      <c r="C2651" s="8" t="s">
        <v>9484</v>
      </c>
      <c r="D2651" s="9" t="s">
        <v>9324</v>
      </c>
      <c r="E2651" s="8" t="s">
        <v>3748</v>
      </c>
      <c r="F2651" s="8" t="s">
        <v>2304</v>
      </c>
      <c r="G2651" s="8" t="s">
        <v>12642</v>
      </c>
      <c r="H2651" s="8" t="s">
        <v>17523</v>
      </c>
      <c r="I2651" s="8" t="s">
        <v>49</v>
      </c>
      <c r="J2651" s="10">
        <v>3.2</v>
      </c>
      <c r="K2651" s="8" t="s">
        <v>17513</v>
      </c>
      <c r="L2651" s="8" t="s">
        <v>86</v>
      </c>
      <c r="M2651" s="8" t="s">
        <v>86</v>
      </c>
      <c r="N2651" s="8" t="s">
        <v>17534</v>
      </c>
      <c r="O2651" s="8" t="s">
        <v>52</v>
      </c>
      <c r="P2651" s="51"/>
      <c r="Q2651" s="51" t="s">
        <v>277</v>
      </c>
      <c r="R2651" s="8" t="s">
        <v>17535</v>
      </c>
      <c r="S2651" s="8"/>
      <c r="T2651" s="11" t="str">
        <f t="shared" si="2"/>
        <v>AC Eden has been removed. </v>
      </c>
      <c r="U2651" s="8"/>
      <c r="V2651" s="8"/>
      <c r="W2651" s="8"/>
      <c r="X2651" s="8" t="s">
        <v>17515</v>
      </c>
      <c r="Y2651" s="51" t="s">
        <v>60</v>
      </c>
      <c r="Z2651" s="56" t="s">
        <v>17536</v>
      </c>
      <c r="AA2651" s="51" t="s">
        <v>60</v>
      </c>
      <c r="AB2651" s="51" t="s">
        <v>60</v>
      </c>
      <c r="AC2651" s="51" t="s">
        <v>60</v>
      </c>
      <c r="AD2651" s="56" t="s">
        <v>17531</v>
      </c>
      <c r="AE2651" s="8" t="s">
        <v>17516</v>
      </c>
      <c r="AF2651" s="8" t="s">
        <v>17517</v>
      </c>
      <c r="AG2651" s="8" t="s">
        <v>9336</v>
      </c>
      <c r="AH2651" s="8" t="s">
        <v>194</v>
      </c>
      <c r="AI2651" s="8" t="s">
        <v>66</v>
      </c>
      <c r="AJ2651" s="8" t="s">
        <v>86</v>
      </c>
      <c r="AK2651" s="8" t="s">
        <v>4545</v>
      </c>
      <c r="AL2651" s="8" t="s">
        <v>10154</v>
      </c>
      <c r="AM2651" s="8" t="s">
        <v>197</v>
      </c>
      <c r="AN2651" s="8" t="s">
        <v>422</v>
      </c>
      <c r="AO2651" s="8" t="s">
        <v>17533</v>
      </c>
      <c r="AP2651" s="29" t="s">
        <v>17517</v>
      </c>
      <c r="AQ2651" s="11">
        <v>10743.0</v>
      </c>
    </row>
    <row r="2652">
      <c r="A2652" s="8" t="str">
        <f t="shared" si="1"/>
        <v>HC Joey has been removed. </v>
      </c>
      <c r="B2652" s="51" t="s">
        <v>17512</v>
      </c>
      <c r="C2652" s="8" t="s">
        <v>9484</v>
      </c>
      <c r="D2652" s="9" t="s">
        <v>9324</v>
      </c>
      <c r="E2652" s="8" t="s">
        <v>3748</v>
      </c>
      <c r="F2652" s="8" t="s">
        <v>2304</v>
      </c>
      <c r="G2652" s="51" t="s">
        <v>12642</v>
      </c>
      <c r="H2652" s="8" t="s">
        <v>17523</v>
      </c>
      <c r="I2652" s="8" t="s">
        <v>49</v>
      </c>
      <c r="J2652" s="10">
        <v>3.2</v>
      </c>
      <c r="K2652" s="13" t="s">
        <v>17513</v>
      </c>
      <c r="L2652" s="8"/>
      <c r="M2652" s="8"/>
      <c r="N2652" s="51" t="s">
        <v>17537</v>
      </c>
      <c r="O2652" s="51" t="s">
        <v>52</v>
      </c>
      <c r="P2652" s="51"/>
      <c r="Q2652" s="51" t="s">
        <v>277</v>
      </c>
      <c r="R2652" s="51" t="s">
        <v>17538</v>
      </c>
      <c r="S2652" s="51"/>
      <c r="T2652" s="11" t="str">
        <f t="shared" si="2"/>
        <v>HC Joey has been removed. </v>
      </c>
      <c r="U2652" s="51"/>
      <c r="V2652" s="51"/>
      <c r="W2652" s="51"/>
      <c r="X2652" s="51" t="s">
        <v>17515</v>
      </c>
      <c r="Y2652" s="12" t="s">
        <v>17539</v>
      </c>
      <c r="Z2652" s="12" t="s">
        <v>17529</v>
      </c>
      <c r="AA2652" s="8" t="s">
        <v>60</v>
      </c>
      <c r="AB2652" s="8" t="s">
        <v>60</v>
      </c>
      <c r="AC2652" s="8" t="s">
        <v>60</v>
      </c>
      <c r="AD2652" s="12" t="s">
        <v>3794</v>
      </c>
      <c r="AE2652" s="8" t="s">
        <v>17516</v>
      </c>
      <c r="AF2652" s="8" t="s">
        <v>17517</v>
      </c>
      <c r="AG2652" s="8" t="s">
        <v>9336</v>
      </c>
      <c r="AH2652" s="8" t="s">
        <v>194</v>
      </c>
      <c r="AI2652" s="8" t="s">
        <v>66</v>
      </c>
      <c r="AJ2652" s="8"/>
      <c r="AK2652" s="8" t="s">
        <v>4545</v>
      </c>
      <c r="AL2652" s="8" t="s">
        <v>10154</v>
      </c>
      <c r="AM2652" s="8" t="s">
        <v>197</v>
      </c>
      <c r="AN2652" s="8" t="s">
        <v>17532</v>
      </c>
      <c r="AO2652" s="8" t="s">
        <v>17533</v>
      </c>
      <c r="AP2652" s="29" t="s">
        <v>17517</v>
      </c>
      <c r="AQ2652" s="11">
        <v>10743.0</v>
      </c>
    </row>
    <row r="2653">
      <c r="A2653" s="8" t="str">
        <f t="shared" si="1"/>
        <v>Chris Coates</v>
      </c>
      <c r="B2653" s="51" t="s">
        <v>17540</v>
      </c>
      <c r="C2653" s="8" t="s">
        <v>9484</v>
      </c>
      <c r="D2653" s="9" t="s">
        <v>9324</v>
      </c>
      <c r="E2653" s="8" t="s">
        <v>17541</v>
      </c>
      <c r="F2653" s="8" t="s">
        <v>2304</v>
      </c>
      <c r="G2653" s="51" t="s">
        <v>12642</v>
      </c>
      <c r="H2653" s="13" t="s">
        <v>17542</v>
      </c>
      <c r="I2653" s="8" t="s">
        <v>49</v>
      </c>
      <c r="J2653" s="10">
        <v>3.2</v>
      </c>
      <c r="K2653" s="13" t="s">
        <v>17543</v>
      </c>
      <c r="L2653" s="8"/>
      <c r="M2653" s="8"/>
      <c r="N2653" s="51" t="s">
        <v>17544</v>
      </c>
      <c r="O2653" s="51" t="s">
        <v>52</v>
      </c>
      <c r="P2653" s="51"/>
      <c r="Q2653" s="51"/>
      <c r="R2653" s="51" t="s">
        <v>791</v>
      </c>
      <c r="S2653" s="51" t="s">
        <v>17545</v>
      </c>
      <c r="T2653" s="11" t="str">
        <f t="shared" si="2"/>
        <v>Chris Coates</v>
      </c>
      <c r="U2653" s="8" t="s">
        <v>7518</v>
      </c>
      <c r="V2653" s="51"/>
      <c r="W2653" s="51"/>
      <c r="X2653" s="51" t="s">
        <v>17546</v>
      </c>
      <c r="Y2653" s="8" t="s">
        <v>60</v>
      </c>
      <c r="Z2653" s="8" t="s">
        <v>60</v>
      </c>
      <c r="AA2653" s="8" t="s">
        <v>60</v>
      </c>
      <c r="AB2653" s="12" t="s">
        <v>17547</v>
      </c>
      <c r="AC2653" s="8" t="s">
        <v>60</v>
      </c>
      <c r="AD2653" s="12" t="s">
        <v>9628</v>
      </c>
      <c r="AE2653" s="8" t="s">
        <v>17548</v>
      </c>
      <c r="AF2653" s="8" t="s">
        <v>17549</v>
      </c>
      <c r="AG2653" s="8" t="s">
        <v>9336</v>
      </c>
      <c r="AH2653" s="8" t="s">
        <v>4581</v>
      </c>
      <c r="AI2653" s="8" t="s">
        <v>66</v>
      </c>
      <c r="AJ2653" s="8"/>
      <c r="AK2653" s="8" t="s">
        <v>948</v>
      </c>
      <c r="AL2653" s="8" t="s">
        <v>11976</v>
      </c>
      <c r="AM2653" s="8" t="s">
        <v>9236</v>
      </c>
      <c r="AN2653" s="8" t="s">
        <v>17550</v>
      </c>
      <c r="AO2653" s="8" t="s">
        <v>17551</v>
      </c>
      <c r="AP2653" s="29" t="s">
        <v>17549</v>
      </c>
      <c r="AQ2653" s="11">
        <v>7718.0</v>
      </c>
    </row>
    <row r="2654">
      <c r="A2654" s="8" t="str">
        <f t="shared" si="1"/>
        <v>David Awurumibe</v>
      </c>
      <c r="B2654" s="51" t="s">
        <v>17540</v>
      </c>
      <c r="C2654" s="8" t="s">
        <v>9484</v>
      </c>
      <c r="D2654" s="9" t="s">
        <v>9324</v>
      </c>
      <c r="E2654" s="8" t="s">
        <v>17541</v>
      </c>
      <c r="F2654" s="8" t="s">
        <v>2304</v>
      </c>
      <c r="G2654" s="51" t="s">
        <v>12642</v>
      </c>
      <c r="H2654" s="13" t="s">
        <v>17542</v>
      </c>
      <c r="I2654" s="8" t="s">
        <v>49</v>
      </c>
      <c r="J2654" s="10">
        <v>3.2</v>
      </c>
      <c r="K2654" s="13" t="s">
        <v>17543</v>
      </c>
      <c r="L2654" s="8"/>
      <c r="M2654" s="8"/>
      <c r="N2654" s="51" t="s">
        <v>17552</v>
      </c>
      <c r="O2654" s="51" t="s">
        <v>52</v>
      </c>
      <c r="P2654" s="51"/>
      <c r="Q2654" s="51"/>
      <c r="R2654" s="51" t="s">
        <v>289</v>
      </c>
      <c r="S2654" s="51" t="s">
        <v>17553</v>
      </c>
      <c r="T2654" s="11" t="str">
        <f t="shared" si="2"/>
        <v>David Awurumibe</v>
      </c>
      <c r="U2654" s="8" t="s">
        <v>5429</v>
      </c>
      <c r="V2654" s="51"/>
      <c r="W2654" s="51"/>
      <c r="X2654" s="51" t="s">
        <v>17546</v>
      </c>
      <c r="Y2654" s="8" t="s">
        <v>60</v>
      </c>
      <c r="Z2654" s="8" t="s">
        <v>60</v>
      </c>
      <c r="AA2654" s="8" t="s">
        <v>60</v>
      </c>
      <c r="AB2654" s="12" t="s">
        <v>17547</v>
      </c>
      <c r="AC2654" s="8" t="s">
        <v>60</v>
      </c>
      <c r="AD2654" s="12" t="s">
        <v>17554</v>
      </c>
      <c r="AE2654" s="8" t="s">
        <v>17548</v>
      </c>
      <c r="AF2654" s="8" t="s">
        <v>17549</v>
      </c>
      <c r="AG2654" s="8" t="s">
        <v>9336</v>
      </c>
      <c r="AH2654" s="8" t="s">
        <v>4581</v>
      </c>
      <c r="AI2654" s="8" t="s">
        <v>66</v>
      </c>
      <c r="AJ2654" s="8"/>
      <c r="AK2654" s="8" t="s">
        <v>948</v>
      </c>
      <c r="AL2654" s="8" t="s">
        <v>11976</v>
      </c>
      <c r="AM2654" s="8" t="s">
        <v>9236</v>
      </c>
      <c r="AN2654" s="8" t="s">
        <v>17550</v>
      </c>
      <c r="AO2654" s="8" t="s">
        <v>17551</v>
      </c>
      <c r="AP2654" s="29" t="s">
        <v>17549</v>
      </c>
      <c r="AQ2654" s="11">
        <v>7718.0</v>
      </c>
    </row>
    <row r="2655">
      <c r="A2655" s="8" t="str">
        <f t="shared" si="1"/>
        <v>Caleb Baukman</v>
      </c>
      <c r="B2655" s="51" t="s">
        <v>17540</v>
      </c>
      <c r="C2655" s="8" t="s">
        <v>9484</v>
      </c>
      <c r="D2655" s="9" t="s">
        <v>9324</v>
      </c>
      <c r="E2655" s="8" t="s">
        <v>17541</v>
      </c>
      <c r="F2655" s="8" t="s">
        <v>2304</v>
      </c>
      <c r="G2655" s="51" t="s">
        <v>12642</v>
      </c>
      <c r="H2655" s="13" t="s">
        <v>17542</v>
      </c>
      <c r="I2655" s="8" t="s">
        <v>49</v>
      </c>
      <c r="J2655" s="10">
        <v>3.2</v>
      </c>
      <c r="K2655" s="13" t="s">
        <v>17543</v>
      </c>
      <c r="L2655" s="8"/>
      <c r="M2655" s="8"/>
      <c r="N2655" s="51" t="s">
        <v>17555</v>
      </c>
      <c r="O2655" s="51" t="s">
        <v>52</v>
      </c>
      <c r="P2655" s="51"/>
      <c r="Q2655" s="51"/>
      <c r="R2655" s="51" t="s">
        <v>7799</v>
      </c>
      <c r="S2655" s="51" t="s">
        <v>17556</v>
      </c>
      <c r="T2655" s="11" t="str">
        <f t="shared" si="2"/>
        <v>Caleb Baukman</v>
      </c>
      <c r="U2655" s="8" t="s">
        <v>5429</v>
      </c>
      <c r="V2655" s="51"/>
      <c r="W2655" s="51"/>
      <c r="X2655" s="51" t="s">
        <v>17546</v>
      </c>
      <c r="Y2655" s="8" t="s">
        <v>60</v>
      </c>
      <c r="Z2655" s="8" t="s">
        <v>60</v>
      </c>
      <c r="AA2655" s="8" t="s">
        <v>60</v>
      </c>
      <c r="AB2655" s="12" t="s">
        <v>17547</v>
      </c>
      <c r="AC2655" s="8" t="s">
        <v>60</v>
      </c>
      <c r="AD2655" s="12" t="s">
        <v>9628</v>
      </c>
      <c r="AE2655" s="8" t="s">
        <v>17548</v>
      </c>
      <c r="AF2655" s="8" t="s">
        <v>17549</v>
      </c>
      <c r="AG2655" s="8" t="s">
        <v>9336</v>
      </c>
      <c r="AH2655" s="8" t="s">
        <v>4581</v>
      </c>
      <c r="AI2655" s="8" t="s">
        <v>66</v>
      </c>
      <c r="AJ2655" s="8"/>
      <c r="AK2655" s="8" t="s">
        <v>948</v>
      </c>
      <c r="AL2655" s="8" t="s">
        <v>11976</v>
      </c>
      <c r="AM2655" s="8" t="s">
        <v>9236</v>
      </c>
      <c r="AN2655" s="8" t="s">
        <v>17550</v>
      </c>
      <c r="AO2655" s="8" t="s">
        <v>17551</v>
      </c>
      <c r="AP2655" s="29" t="s">
        <v>17549</v>
      </c>
      <c r="AQ2655" s="11">
        <v>7718.0</v>
      </c>
    </row>
    <row r="2656">
      <c r="A2656" s="8" t="str">
        <f t="shared" si="1"/>
        <v>Ray Hoffman</v>
      </c>
      <c r="B2656" s="51" t="s">
        <v>17540</v>
      </c>
      <c r="C2656" s="8" t="s">
        <v>9484</v>
      </c>
      <c r="D2656" s="9" t="s">
        <v>9324</v>
      </c>
      <c r="E2656" s="8" t="s">
        <v>17541</v>
      </c>
      <c r="F2656" s="8" t="s">
        <v>2304</v>
      </c>
      <c r="G2656" s="51" t="s">
        <v>12642</v>
      </c>
      <c r="H2656" s="8" t="s">
        <v>17542</v>
      </c>
      <c r="I2656" s="8" t="s">
        <v>49</v>
      </c>
      <c r="J2656" s="10">
        <v>3.2</v>
      </c>
      <c r="K2656" s="13" t="s">
        <v>17543</v>
      </c>
      <c r="L2656" s="8"/>
      <c r="M2656" s="8"/>
      <c r="N2656" s="51" t="s">
        <v>17557</v>
      </c>
      <c r="O2656" s="51" t="s">
        <v>52</v>
      </c>
      <c r="P2656" s="51"/>
      <c r="Q2656" s="51"/>
      <c r="R2656" s="51" t="s">
        <v>4243</v>
      </c>
      <c r="S2656" s="51" t="s">
        <v>17558</v>
      </c>
      <c r="T2656" s="11" t="str">
        <f t="shared" si="2"/>
        <v>Ray Hoffman</v>
      </c>
      <c r="U2656" s="51" t="s">
        <v>17559</v>
      </c>
      <c r="V2656" s="51" t="s">
        <v>17560</v>
      </c>
      <c r="W2656" s="51" t="s">
        <v>17561</v>
      </c>
      <c r="X2656" s="51" t="s">
        <v>17546</v>
      </c>
      <c r="Y2656" s="12" t="s">
        <v>17562</v>
      </c>
      <c r="Z2656" s="8" t="s">
        <v>60</v>
      </c>
      <c r="AA2656" s="8" t="s">
        <v>60</v>
      </c>
      <c r="AB2656" s="12" t="s">
        <v>17547</v>
      </c>
      <c r="AC2656" s="8" t="s">
        <v>60</v>
      </c>
      <c r="AD2656" s="8" t="s">
        <v>60</v>
      </c>
      <c r="AE2656" s="8" t="s">
        <v>17548</v>
      </c>
      <c r="AF2656" s="8" t="s">
        <v>17549</v>
      </c>
      <c r="AG2656" s="8" t="s">
        <v>9336</v>
      </c>
      <c r="AH2656" s="8" t="s">
        <v>4581</v>
      </c>
      <c r="AI2656" s="8" t="s">
        <v>66</v>
      </c>
      <c r="AJ2656" s="8"/>
      <c r="AK2656" s="8" t="s">
        <v>948</v>
      </c>
      <c r="AL2656" s="8" t="s">
        <v>11976</v>
      </c>
      <c r="AM2656" s="8" t="s">
        <v>9236</v>
      </c>
      <c r="AN2656" s="8" t="s">
        <v>17550</v>
      </c>
      <c r="AO2656" s="8" t="s">
        <v>17551</v>
      </c>
      <c r="AP2656" s="29" t="s">
        <v>17549</v>
      </c>
      <c r="AQ2656" s="11">
        <v>7718.0</v>
      </c>
    </row>
    <row r="2657">
      <c r="A2657" s="8" t="str">
        <f t="shared" si="1"/>
        <v>Derick Fiedler</v>
      </c>
      <c r="B2657" s="51" t="s">
        <v>17540</v>
      </c>
      <c r="C2657" s="8" t="s">
        <v>9484</v>
      </c>
      <c r="D2657" s="9" t="s">
        <v>9324</v>
      </c>
      <c r="E2657" s="8" t="s">
        <v>17541</v>
      </c>
      <c r="F2657" s="8" t="s">
        <v>2304</v>
      </c>
      <c r="G2657" s="8" t="s">
        <v>12642</v>
      </c>
      <c r="H2657" s="8" t="s">
        <v>17542</v>
      </c>
      <c r="I2657" s="8" t="s">
        <v>49</v>
      </c>
      <c r="J2657" s="10">
        <v>3.2</v>
      </c>
      <c r="K2657" s="8" t="s">
        <v>17543</v>
      </c>
      <c r="L2657" s="8" t="s">
        <v>86</v>
      </c>
      <c r="M2657" s="8" t="s">
        <v>86</v>
      </c>
      <c r="N2657" s="8" t="s">
        <v>17563</v>
      </c>
      <c r="O2657" s="8" t="s">
        <v>52</v>
      </c>
      <c r="P2657" s="51"/>
      <c r="Q2657" s="51"/>
      <c r="R2657" s="8" t="s">
        <v>12400</v>
      </c>
      <c r="S2657" s="8" t="s">
        <v>17564</v>
      </c>
      <c r="T2657" s="11" t="str">
        <f t="shared" si="2"/>
        <v>Derick Fiedler</v>
      </c>
      <c r="U2657" s="8" t="s">
        <v>17565</v>
      </c>
      <c r="V2657" s="8" t="s">
        <v>86</v>
      </c>
      <c r="W2657" s="8" t="s">
        <v>86</v>
      </c>
      <c r="X2657" s="8" t="s">
        <v>17546</v>
      </c>
      <c r="Y2657" s="51" t="s">
        <v>60</v>
      </c>
      <c r="Z2657" s="56" t="s">
        <v>17566</v>
      </c>
      <c r="AA2657" s="51" t="s">
        <v>60</v>
      </c>
      <c r="AB2657" s="56" t="s">
        <v>17547</v>
      </c>
      <c r="AC2657" s="51" t="s">
        <v>60</v>
      </c>
      <c r="AD2657" s="56" t="s">
        <v>17554</v>
      </c>
      <c r="AE2657" s="8" t="s">
        <v>17548</v>
      </c>
      <c r="AF2657" s="8" t="s">
        <v>17549</v>
      </c>
      <c r="AG2657" s="8" t="s">
        <v>9336</v>
      </c>
      <c r="AH2657" s="8" t="s">
        <v>4581</v>
      </c>
      <c r="AI2657" s="8" t="s">
        <v>66</v>
      </c>
      <c r="AJ2657" s="8" t="s">
        <v>86</v>
      </c>
      <c r="AK2657" s="8" t="s">
        <v>948</v>
      </c>
      <c r="AL2657" s="8" t="s">
        <v>11976</v>
      </c>
      <c r="AM2657" s="8" t="s">
        <v>9236</v>
      </c>
      <c r="AN2657" s="8" t="s">
        <v>422</v>
      </c>
      <c r="AO2657" s="8" t="s">
        <v>17551</v>
      </c>
      <c r="AP2657" s="29" t="s">
        <v>17549</v>
      </c>
      <c r="AQ2657" s="11">
        <v>7718.0</v>
      </c>
    </row>
    <row r="2658">
      <c r="A2658" s="8" t="str">
        <f t="shared" si="1"/>
        <v>Michael Aboulhouda</v>
      </c>
      <c r="B2658" s="51" t="s">
        <v>17540</v>
      </c>
      <c r="C2658" s="8" t="s">
        <v>9484</v>
      </c>
      <c r="D2658" s="9" t="s">
        <v>9324</v>
      </c>
      <c r="E2658" s="8" t="s">
        <v>17541</v>
      </c>
      <c r="F2658" s="8" t="s">
        <v>2304</v>
      </c>
      <c r="G2658" s="8" t="s">
        <v>12642</v>
      </c>
      <c r="H2658" s="8" t="s">
        <v>17542</v>
      </c>
      <c r="I2658" s="8" t="s">
        <v>49</v>
      </c>
      <c r="J2658" s="10">
        <v>3.2</v>
      </c>
      <c r="K2658" s="8" t="s">
        <v>17543</v>
      </c>
      <c r="L2658" s="8"/>
      <c r="M2658" s="8"/>
      <c r="N2658" s="8" t="s">
        <v>17567</v>
      </c>
      <c r="O2658" s="8" t="s">
        <v>52</v>
      </c>
      <c r="P2658" s="51"/>
      <c r="Q2658" s="51"/>
      <c r="R2658" s="13" t="s">
        <v>731</v>
      </c>
      <c r="S2658" s="13" t="s">
        <v>17568</v>
      </c>
      <c r="T2658" s="11" t="str">
        <f t="shared" si="2"/>
        <v>Michael Aboulhouda</v>
      </c>
      <c r="U2658" s="13" t="s">
        <v>160</v>
      </c>
      <c r="V2658" s="8" t="s">
        <v>17569</v>
      </c>
      <c r="W2658" s="8"/>
      <c r="X2658" s="51" t="s">
        <v>17546</v>
      </c>
      <c r="Y2658" s="51" t="s">
        <v>60</v>
      </c>
      <c r="Z2658" s="56" t="s">
        <v>17570</v>
      </c>
      <c r="AA2658" s="51" t="s">
        <v>60</v>
      </c>
      <c r="AB2658" s="56" t="s">
        <v>17547</v>
      </c>
      <c r="AC2658" s="51" t="s">
        <v>60</v>
      </c>
      <c r="AD2658" s="56" t="s">
        <v>17554</v>
      </c>
      <c r="AE2658" s="8" t="s">
        <v>17548</v>
      </c>
      <c r="AF2658" s="8" t="s">
        <v>17549</v>
      </c>
      <c r="AG2658" s="8" t="s">
        <v>9336</v>
      </c>
      <c r="AH2658" s="8" t="s">
        <v>4581</v>
      </c>
      <c r="AI2658" s="8" t="s">
        <v>66</v>
      </c>
      <c r="AJ2658" s="8"/>
      <c r="AK2658" s="8" t="s">
        <v>948</v>
      </c>
      <c r="AL2658" s="8" t="s">
        <v>11976</v>
      </c>
      <c r="AM2658" s="8" t="s">
        <v>9236</v>
      </c>
      <c r="AN2658" s="8" t="s">
        <v>17550</v>
      </c>
      <c r="AO2658" s="8" t="s">
        <v>17571</v>
      </c>
      <c r="AP2658" s="29" t="s">
        <v>17549</v>
      </c>
      <c r="AQ2658" s="11">
        <v>7718.0</v>
      </c>
    </row>
    <row r="2659">
      <c r="A2659" s="8" t="str">
        <f t="shared" si="1"/>
        <v>James Alaka</v>
      </c>
      <c r="B2659" s="51" t="s">
        <v>17540</v>
      </c>
      <c r="C2659" s="8" t="s">
        <v>9484</v>
      </c>
      <c r="D2659" s="9" t="s">
        <v>9324</v>
      </c>
      <c r="E2659" s="8" t="s">
        <v>17541</v>
      </c>
      <c r="F2659" s="8" t="s">
        <v>2304</v>
      </c>
      <c r="G2659" s="51" t="s">
        <v>12642</v>
      </c>
      <c r="H2659" s="13" t="s">
        <v>17542</v>
      </c>
      <c r="I2659" s="8" t="s">
        <v>49</v>
      </c>
      <c r="J2659" s="10">
        <v>3.2</v>
      </c>
      <c r="K2659" s="13" t="s">
        <v>17543</v>
      </c>
      <c r="L2659" s="8"/>
      <c r="M2659" s="8"/>
      <c r="N2659" s="51" t="s">
        <v>17572</v>
      </c>
      <c r="O2659" s="51" t="s">
        <v>52</v>
      </c>
      <c r="P2659" s="51"/>
      <c r="Q2659" s="51"/>
      <c r="R2659" s="51" t="s">
        <v>411</v>
      </c>
      <c r="S2659" s="51" t="s">
        <v>17573</v>
      </c>
      <c r="T2659" s="11" t="str">
        <f t="shared" si="2"/>
        <v>James Alaka</v>
      </c>
      <c r="U2659" s="51" t="s">
        <v>503</v>
      </c>
      <c r="V2659" s="51" t="s">
        <v>17574</v>
      </c>
      <c r="W2659" s="51" t="s">
        <v>17575</v>
      </c>
      <c r="X2659" s="51" t="s">
        <v>17546</v>
      </c>
      <c r="Y2659" s="8" t="s">
        <v>60</v>
      </c>
      <c r="Z2659" s="8" t="s">
        <v>60</v>
      </c>
      <c r="AA2659" s="8" t="s">
        <v>60</v>
      </c>
      <c r="AB2659" s="12" t="s">
        <v>17547</v>
      </c>
      <c r="AC2659" s="8" t="s">
        <v>60</v>
      </c>
      <c r="AD2659" s="12" t="s">
        <v>17554</v>
      </c>
      <c r="AE2659" s="8" t="s">
        <v>17548</v>
      </c>
      <c r="AF2659" s="8" t="s">
        <v>17549</v>
      </c>
      <c r="AG2659" s="8" t="s">
        <v>9336</v>
      </c>
      <c r="AH2659" s="8" t="s">
        <v>4581</v>
      </c>
      <c r="AI2659" s="8" t="s">
        <v>66</v>
      </c>
      <c r="AJ2659" s="8"/>
      <c r="AK2659" s="8" t="s">
        <v>948</v>
      </c>
      <c r="AL2659" s="8" t="s">
        <v>11976</v>
      </c>
      <c r="AM2659" s="8" t="s">
        <v>9236</v>
      </c>
      <c r="AN2659" s="8" t="s">
        <v>17550</v>
      </c>
      <c r="AO2659" s="8" t="s">
        <v>17551</v>
      </c>
      <c r="AP2659" s="29" t="s">
        <v>17549</v>
      </c>
      <c r="AQ2659" s="11">
        <v>7718.0</v>
      </c>
    </row>
    <row r="2660">
      <c r="A2660" s="8" t="str">
        <f t="shared" si="1"/>
        <v>Tony Dodds</v>
      </c>
      <c r="B2660" s="51" t="s">
        <v>17540</v>
      </c>
      <c r="C2660" s="8" t="s">
        <v>9484</v>
      </c>
      <c r="D2660" s="9" t="s">
        <v>9324</v>
      </c>
      <c r="E2660" s="8" t="s">
        <v>17541</v>
      </c>
      <c r="F2660" s="8" t="s">
        <v>2304</v>
      </c>
      <c r="G2660" s="51" t="s">
        <v>12642</v>
      </c>
      <c r="H2660" s="8" t="s">
        <v>17542</v>
      </c>
      <c r="I2660" s="8" t="s">
        <v>49</v>
      </c>
      <c r="J2660" s="10">
        <v>3.2</v>
      </c>
      <c r="K2660" s="13" t="s">
        <v>17543</v>
      </c>
      <c r="L2660" s="8"/>
      <c r="M2660" s="8"/>
      <c r="N2660" s="51" t="s">
        <v>17576</v>
      </c>
      <c r="O2660" s="51" t="s">
        <v>52</v>
      </c>
      <c r="P2660" s="51"/>
      <c r="Q2660" s="51"/>
      <c r="R2660" s="51" t="s">
        <v>1606</v>
      </c>
      <c r="S2660" s="51" t="s">
        <v>17577</v>
      </c>
      <c r="T2660" s="11" t="str">
        <f t="shared" si="2"/>
        <v>Tony Dodds</v>
      </c>
      <c r="U2660" s="51" t="s">
        <v>247</v>
      </c>
      <c r="V2660" s="51" t="s">
        <v>17578</v>
      </c>
      <c r="W2660" s="51"/>
      <c r="X2660" s="51" t="s">
        <v>17546</v>
      </c>
      <c r="Y2660" s="8" t="s">
        <v>60</v>
      </c>
      <c r="Z2660" s="8" t="s">
        <v>60</v>
      </c>
      <c r="AA2660" s="12" t="s">
        <v>17579</v>
      </c>
      <c r="AB2660" s="12" t="s">
        <v>17547</v>
      </c>
      <c r="AC2660" s="8" t="s">
        <v>60</v>
      </c>
      <c r="AD2660" s="8" t="s">
        <v>60</v>
      </c>
      <c r="AE2660" s="8" t="s">
        <v>17548</v>
      </c>
      <c r="AF2660" s="8" t="s">
        <v>17549</v>
      </c>
      <c r="AG2660" s="8" t="s">
        <v>9336</v>
      </c>
      <c r="AH2660" s="8" t="s">
        <v>4581</v>
      </c>
      <c r="AI2660" s="8" t="s">
        <v>66</v>
      </c>
      <c r="AJ2660" s="8"/>
      <c r="AK2660" s="8" t="s">
        <v>948</v>
      </c>
      <c r="AL2660" s="8" t="s">
        <v>11976</v>
      </c>
      <c r="AM2660" s="8" t="s">
        <v>9236</v>
      </c>
      <c r="AN2660" s="8" t="s">
        <v>17550</v>
      </c>
      <c r="AO2660" s="8" t="s">
        <v>17551</v>
      </c>
      <c r="AP2660" s="29" t="s">
        <v>17549</v>
      </c>
      <c r="AQ2660" s="11">
        <v>7718.0</v>
      </c>
    </row>
    <row r="2661">
      <c r="A2661" s="8" t="str">
        <f t="shared" si="1"/>
        <v>Ashley Blannard</v>
      </c>
      <c r="B2661" s="51" t="s">
        <v>17540</v>
      </c>
      <c r="C2661" s="8" t="s">
        <v>9484</v>
      </c>
      <c r="D2661" s="9" t="s">
        <v>9324</v>
      </c>
      <c r="E2661" s="8" t="s">
        <v>17541</v>
      </c>
      <c r="F2661" s="8" t="s">
        <v>2304</v>
      </c>
      <c r="G2661" s="51" t="s">
        <v>12642</v>
      </c>
      <c r="H2661" s="8" t="s">
        <v>17542</v>
      </c>
      <c r="I2661" s="8" t="s">
        <v>49</v>
      </c>
      <c r="J2661" s="10">
        <v>3.2</v>
      </c>
      <c r="K2661" s="13" t="s">
        <v>17543</v>
      </c>
      <c r="L2661" s="8"/>
      <c r="M2661" s="8"/>
      <c r="N2661" s="51" t="s">
        <v>17580</v>
      </c>
      <c r="O2661" s="57" t="s">
        <v>52</v>
      </c>
      <c r="P2661" s="51"/>
      <c r="Q2661" s="51"/>
      <c r="R2661" s="57" t="s">
        <v>5711</v>
      </c>
      <c r="S2661" s="57" t="s">
        <v>17581</v>
      </c>
      <c r="T2661" s="11" t="str">
        <f t="shared" si="2"/>
        <v>Ashley Blannard</v>
      </c>
      <c r="U2661" s="8" t="s">
        <v>386</v>
      </c>
      <c r="V2661" s="51" t="s">
        <v>17582</v>
      </c>
      <c r="W2661" s="51"/>
      <c r="X2661" s="51" t="s">
        <v>17546</v>
      </c>
      <c r="Y2661" s="51" t="s">
        <v>60</v>
      </c>
      <c r="Z2661" s="56" t="s">
        <v>17566</v>
      </c>
      <c r="AA2661" s="51" t="s">
        <v>60</v>
      </c>
      <c r="AB2661" s="56" t="s">
        <v>17547</v>
      </c>
      <c r="AC2661" s="51" t="s">
        <v>60</v>
      </c>
      <c r="AD2661" s="56" t="s">
        <v>17554</v>
      </c>
      <c r="AE2661" s="51" t="s">
        <v>17548</v>
      </c>
      <c r="AF2661" s="8" t="s">
        <v>17549</v>
      </c>
      <c r="AG2661" s="8" t="s">
        <v>9336</v>
      </c>
      <c r="AH2661" s="8" t="s">
        <v>4581</v>
      </c>
      <c r="AI2661" s="8" t="s">
        <v>66</v>
      </c>
      <c r="AJ2661" s="8"/>
      <c r="AK2661" s="8" t="s">
        <v>948</v>
      </c>
      <c r="AL2661" s="8" t="s">
        <v>11976</v>
      </c>
      <c r="AM2661" s="8" t="s">
        <v>9236</v>
      </c>
      <c r="AN2661" s="8" t="s">
        <v>17550</v>
      </c>
      <c r="AO2661" s="8" t="s">
        <v>17551</v>
      </c>
      <c r="AP2661" s="29" t="s">
        <v>17549</v>
      </c>
      <c r="AQ2661" s="11">
        <v>7718.0</v>
      </c>
    </row>
    <row r="2662">
      <c r="A2662" s="8" t="str">
        <f t="shared" si="1"/>
        <v>Roland Whiting</v>
      </c>
      <c r="B2662" s="51" t="s">
        <v>17583</v>
      </c>
      <c r="C2662" s="8" t="s">
        <v>14764</v>
      </c>
      <c r="D2662" s="9" t="s">
        <v>9324</v>
      </c>
      <c r="E2662" s="8" t="s">
        <v>17584</v>
      </c>
      <c r="F2662" s="8" t="s">
        <v>2304</v>
      </c>
      <c r="G2662" s="51" t="s">
        <v>12642</v>
      </c>
      <c r="H2662" s="8" t="s">
        <v>17585</v>
      </c>
      <c r="I2662" s="8" t="s">
        <v>49</v>
      </c>
      <c r="J2662" s="10">
        <v>3.14</v>
      </c>
      <c r="K2662" s="13" t="s">
        <v>17586</v>
      </c>
      <c r="L2662" s="8"/>
      <c r="M2662" s="8"/>
      <c r="N2662" s="51" t="s">
        <v>17587</v>
      </c>
      <c r="O2662" s="51" t="s">
        <v>52</v>
      </c>
      <c r="P2662" s="51"/>
      <c r="Q2662" s="51"/>
      <c r="R2662" s="51" t="s">
        <v>15613</v>
      </c>
      <c r="S2662" s="51" t="s">
        <v>17588</v>
      </c>
      <c r="T2662" s="11" t="str">
        <f t="shared" si="2"/>
        <v>Roland Whiting</v>
      </c>
      <c r="U2662" s="51" t="s">
        <v>55</v>
      </c>
      <c r="V2662" s="51" t="s">
        <v>17589</v>
      </c>
      <c r="W2662" s="51" t="s">
        <v>17590</v>
      </c>
      <c r="X2662" s="51" t="s">
        <v>17591</v>
      </c>
      <c r="Y2662" s="12" t="s">
        <v>17592</v>
      </c>
      <c r="Z2662" s="8" t="s">
        <v>60</v>
      </c>
      <c r="AA2662" s="8" t="s">
        <v>60</v>
      </c>
      <c r="AB2662" s="8" t="s">
        <v>60</v>
      </c>
      <c r="AC2662" s="8" t="s">
        <v>60</v>
      </c>
      <c r="AD2662" s="8" t="s">
        <v>60</v>
      </c>
      <c r="AE2662" s="8"/>
      <c r="AF2662" s="8" t="s">
        <v>17593</v>
      </c>
      <c r="AG2662" s="8" t="s">
        <v>9336</v>
      </c>
      <c r="AH2662" s="8" t="s">
        <v>4581</v>
      </c>
      <c r="AI2662" s="8" t="s">
        <v>66</v>
      </c>
      <c r="AJ2662" s="8" t="s">
        <v>67</v>
      </c>
      <c r="AK2662" s="8" t="s">
        <v>17594</v>
      </c>
      <c r="AL2662" s="8" t="s">
        <v>3356</v>
      </c>
      <c r="AM2662" s="8" t="s">
        <v>14155</v>
      </c>
      <c r="AN2662" s="8" t="s">
        <v>17595</v>
      </c>
      <c r="AO2662" s="8" t="s">
        <v>17596</v>
      </c>
      <c r="AP2662" s="29" t="s">
        <v>17593</v>
      </c>
      <c r="AQ2662" s="11">
        <v>2618.0</v>
      </c>
    </row>
    <row r="2663">
      <c r="A2663" s="8" t="str">
        <f t="shared" si="1"/>
        <v>Jillian Lee</v>
      </c>
      <c r="B2663" s="51" t="s">
        <v>17583</v>
      </c>
      <c r="C2663" s="8" t="s">
        <v>14764</v>
      </c>
      <c r="D2663" s="9" t="s">
        <v>9324</v>
      </c>
      <c r="E2663" s="8" t="s">
        <v>17584</v>
      </c>
      <c r="F2663" s="8" t="s">
        <v>2304</v>
      </c>
      <c r="G2663" s="8" t="s">
        <v>12642</v>
      </c>
      <c r="H2663" s="8" t="s">
        <v>17585</v>
      </c>
      <c r="I2663" s="8" t="s">
        <v>49</v>
      </c>
      <c r="J2663" s="10">
        <v>3.14</v>
      </c>
      <c r="K2663" s="8" t="s">
        <v>17586</v>
      </c>
      <c r="L2663" s="8" t="s">
        <v>86</v>
      </c>
      <c r="M2663" s="8" t="s">
        <v>86</v>
      </c>
      <c r="N2663" s="8" t="s">
        <v>17597</v>
      </c>
      <c r="O2663" s="8" t="s">
        <v>52</v>
      </c>
      <c r="P2663" s="51"/>
      <c r="Q2663" s="51"/>
      <c r="R2663" s="8" t="s">
        <v>17598</v>
      </c>
      <c r="S2663" s="8" t="s">
        <v>4790</v>
      </c>
      <c r="T2663" s="11" t="str">
        <f t="shared" si="2"/>
        <v>Jillian Lee</v>
      </c>
      <c r="U2663" s="8" t="s">
        <v>106</v>
      </c>
      <c r="V2663" s="8" t="s">
        <v>86</v>
      </c>
      <c r="W2663" s="8" t="s">
        <v>86</v>
      </c>
      <c r="X2663" s="8" t="s">
        <v>17591</v>
      </c>
      <c r="Y2663" s="51" t="s">
        <v>60</v>
      </c>
      <c r="Z2663" s="56" t="s">
        <v>17599</v>
      </c>
      <c r="AA2663" s="51" t="s">
        <v>60</v>
      </c>
      <c r="AB2663" s="56" t="s">
        <v>17600</v>
      </c>
      <c r="AC2663" s="51" t="s">
        <v>60</v>
      </c>
      <c r="AD2663" s="56" t="s">
        <v>17601</v>
      </c>
      <c r="AE2663" s="8"/>
      <c r="AF2663" s="8" t="s">
        <v>17593</v>
      </c>
      <c r="AG2663" s="8" t="s">
        <v>9336</v>
      </c>
      <c r="AH2663" s="8" t="s">
        <v>4581</v>
      </c>
      <c r="AI2663" s="8" t="s">
        <v>66</v>
      </c>
      <c r="AJ2663" s="8" t="s">
        <v>67</v>
      </c>
      <c r="AK2663" s="8" t="s">
        <v>17594</v>
      </c>
      <c r="AL2663" s="8" t="s">
        <v>3356</v>
      </c>
      <c r="AM2663" s="8" t="s">
        <v>14155</v>
      </c>
      <c r="AN2663" s="8" t="s">
        <v>422</v>
      </c>
      <c r="AO2663" s="8" t="s">
        <v>17596</v>
      </c>
      <c r="AP2663" s="29" t="s">
        <v>17593</v>
      </c>
      <c r="AQ2663" s="11">
        <v>2618.0</v>
      </c>
    </row>
    <row r="2664">
      <c r="A2664" s="8" t="str">
        <f t="shared" si="1"/>
        <v>Krystahl Gordon</v>
      </c>
      <c r="B2664" s="51" t="s">
        <v>17583</v>
      </c>
      <c r="C2664" s="8" t="s">
        <v>14764</v>
      </c>
      <c r="D2664" s="9" t="s">
        <v>9324</v>
      </c>
      <c r="E2664" s="8" t="s">
        <v>17584</v>
      </c>
      <c r="F2664" s="8" t="s">
        <v>2304</v>
      </c>
      <c r="G2664" s="51" t="s">
        <v>12642</v>
      </c>
      <c r="H2664" s="13" t="s">
        <v>17585</v>
      </c>
      <c r="I2664" s="8" t="s">
        <v>49</v>
      </c>
      <c r="J2664" s="10">
        <v>3.14</v>
      </c>
      <c r="K2664" s="13" t="s">
        <v>17586</v>
      </c>
      <c r="L2664" s="8"/>
      <c r="M2664" s="8"/>
      <c r="N2664" s="51" t="s">
        <v>17602</v>
      </c>
      <c r="O2664" s="51" t="s">
        <v>52</v>
      </c>
      <c r="P2664" s="51"/>
      <c r="Q2664" s="51"/>
      <c r="R2664" s="51" t="s">
        <v>17603</v>
      </c>
      <c r="S2664" s="51" t="s">
        <v>8920</v>
      </c>
      <c r="T2664" s="11" t="str">
        <f t="shared" si="2"/>
        <v>Krystahl Gordon</v>
      </c>
      <c r="U2664" s="51" t="s">
        <v>106</v>
      </c>
      <c r="V2664" s="51" t="s">
        <v>17604</v>
      </c>
      <c r="W2664" s="51" t="s">
        <v>17605</v>
      </c>
      <c r="X2664" s="51" t="s">
        <v>17591</v>
      </c>
      <c r="Y2664" s="8" t="s">
        <v>60</v>
      </c>
      <c r="Z2664" s="8" t="s">
        <v>60</v>
      </c>
      <c r="AA2664" s="8" t="s">
        <v>60</v>
      </c>
      <c r="AB2664" s="8" t="s">
        <v>60</v>
      </c>
      <c r="AC2664" s="8" t="s">
        <v>60</v>
      </c>
      <c r="AD2664" s="8" t="s">
        <v>60</v>
      </c>
      <c r="AE2664" s="8"/>
      <c r="AF2664" s="8" t="s">
        <v>17593</v>
      </c>
      <c r="AG2664" s="8" t="s">
        <v>9336</v>
      </c>
      <c r="AH2664" s="8" t="s">
        <v>4581</v>
      </c>
      <c r="AI2664" s="8" t="s">
        <v>66</v>
      </c>
      <c r="AJ2664" s="8" t="s">
        <v>67</v>
      </c>
      <c r="AK2664" s="8" t="s">
        <v>17594</v>
      </c>
      <c r="AL2664" s="8" t="s">
        <v>3356</v>
      </c>
      <c r="AM2664" s="8" t="s">
        <v>14155</v>
      </c>
      <c r="AN2664" s="8" t="s">
        <v>17595</v>
      </c>
      <c r="AO2664" s="8" t="s">
        <v>17596</v>
      </c>
      <c r="AP2664" s="29" t="s">
        <v>17593</v>
      </c>
      <c r="AQ2664" s="11">
        <v>2618.0</v>
      </c>
    </row>
    <row r="2665">
      <c r="A2665" s="8" t="str">
        <f t="shared" si="1"/>
        <v>Lavel Walker</v>
      </c>
      <c r="B2665" s="51" t="s">
        <v>17583</v>
      </c>
      <c r="C2665" s="8" t="s">
        <v>14764</v>
      </c>
      <c r="D2665" s="9" t="s">
        <v>9324</v>
      </c>
      <c r="E2665" s="8" t="s">
        <v>17584</v>
      </c>
      <c r="F2665" s="8" t="s">
        <v>2304</v>
      </c>
      <c r="G2665" s="51" t="s">
        <v>12642</v>
      </c>
      <c r="H2665" s="13" t="s">
        <v>17585</v>
      </c>
      <c r="I2665" s="8" t="s">
        <v>49</v>
      </c>
      <c r="J2665" s="10">
        <v>3.14</v>
      </c>
      <c r="K2665" s="13" t="s">
        <v>17586</v>
      </c>
      <c r="L2665" s="8"/>
      <c r="M2665" s="8"/>
      <c r="N2665" s="51" t="s">
        <v>17606</v>
      </c>
      <c r="O2665" s="51" t="s">
        <v>52</v>
      </c>
      <c r="P2665" s="51"/>
      <c r="Q2665" s="51"/>
      <c r="R2665" s="51" t="s">
        <v>17607</v>
      </c>
      <c r="S2665" s="51" t="s">
        <v>2540</v>
      </c>
      <c r="T2665" s="11" t="str">
        <f t="shared" si="2"/>
        <v>Lavel Walker</v>
      </c>
      <c r="U2665" s="51" t="s">
        <v>106</v>
      </c>
      <c r="V2665" s="51" t="s">
        <v>17608</v>
      </c>
      <c r="W2665" s="51" t="s">
        <v>17605</v>
      </c>
      <c r="X2665" s="51" t="s">
        <v>17591</v>
      </c>
      <c r="Y2665" s="8" t="s">
        <v>60</v>
      </c>
      <c r="Z2665" s="8" t="s">
        <v>60</v>
      </c>
      <c r="AA2665" s="8" t="s">
        <v>60</v>
      </c>
      <c r="AB2665" s="8" t="s">
        <v>60</v>
      </c>
      <c r="AC2665" s="8" t="s">
        <v>60</v>
      </c>
      <c r="AD2665" s="8" t="s">
        <v>60</v>
      </c>
      <c r="AE2665" s="8"/>
      <c r="AF2665" s="8" t="s">
        <v>17593</v>
      </c>
      <c r="AG2665" s="8" t="s">
        <v>9336</v>
      </c>
      <c r="AH2665" s="8" t="s">
        <v>4581</v>
      </c>
      <c r="AI2665" s="8" t="s">
        <v>66</v>
      </c>
      <c r="AJ2665" s="8" t="s">
        <v>67</v>
      </c>
      <c r="AK2665" s="8" t="s">
        <v>17594</v>
      </c>
      <c r="AL2665" s="8" t="s">
        <v>3356</v>
      </c>
      <c r="AM2665" s="8" t="s">
        <v>14155</v>
      </c>
      <c r="AN2665" s="8" t="s">
        <v>17595</v>
      </c>
      <c r="AO2665" s="8" t="s">
        <v>17596</v>
      </c>
      <c r="AP2665" s="29" t="s">
        <v>17593</v>
      </c>
      <c r="AQ2665" s="11">
        <v>2618.0</v>
      </c>
    </row>
    <row r="2666">
      <c r="A2666" s="8" t="str">
        <f t="shared" si="1"/>
        <v>Corina Robbins</v>
      </c>
      <c r="B2666" s="51" t="s">
        <v>17609</v>
      </c>
      <c r="C2666" s="8" t="s">
        <v>9484</v>
      </c>
      <c r="D2666" s="9" t="s">
        <v>9324</v>
      </c>
      <c r="E2666" s="13" t="s">
        <v>17610</v>
      </c>
      <c r="F2666" s="8" t="s">
        <v>2304</v>
      </c>
      <c r="G2666" s="51" t="s">
        <v>12642</v>
      </c>
      <c r="H2666" s="13" t="s">
        <v>17611</v>
      </c>
      <c r="I2666" s="8" t="s">
        <v>49</v>
      </c>
      <c r="J2666" s="10">
        <v>3.31</v>
      </c>
      <c r="K2666" s="13" t="s">
        <v>17612</v>
      </c>
      <c r="L2666" s="8"/>
      <c r="M2666" s="8"/>
      <c r="N2666" s="51" t="s">
        <v>17613</v>
      </c>
      <c r="O2666" s="51" t="s">
        <v>52</v>
      </c>
      <c r="P2666" s="51"/>
      <c r="Q2666" s="51"/>
      <c r="R2666" s="51" t="s">
        <v>17614</v>
      </c>
      <c r="S2666" s="51" t="s">
        <v>17615</v>
      </c>
      <c r="T2666" s="11" t="str">
        <f t="shared" si="2"/>
        <v>Corina Robbins</v>
      </c>
      <c r="U2666" s="8" t="s">
        <v>412</v>
      </c>
      <c r="V2666" s="51" t="s">
        <v>17616</v>
      </c>
      <c r="W2666" s="51"/>
      <c r="X2666" s="51" t="s">
        <v>17617</v>
      </c>
      <c r="Y2666" s="8" t="s">
        <v>60</v>
      </c>
      <c r="Z2666" s="12" t="s">
        <v>17618</v>
      </c>
      <c r="AA2666" s="8" t="s">
        <v>60</v>
      </c>
      <c r="AB2666" s="12" t="s">
        <v>17619</v>
      </c>
      <c r="AC2666" s="8" t="s">
        <v>60</v>
      </c>
      <c r="AD2666" s="12" t="s">
        <v>17620</v>
      </c>
      <c r="AE2666" s="8" t="s">
        <v>17621</v>
      </c>
      <c r="AF2666" s="13" t="s">
        <v>17610</v>
      </c>
      <c r="AG2666" s="13" t="s">
        <v>9336</v>
      </c>
      <c r="AH2666" s="8" t="s">
        <v>4581</v>
      </c>
      <c r="AI2666" s="8" t="s">
        <v>66</v>
      </c>
      <c r="AJ2666" s="8"/>
      <c r="AK2666" s="8" t="s">
        <v>910</v>
      </c>
      <c r="AL2666" s="8" t="s">
        <v>1216</v>
      </c>
      <c r="AM2666" s="8"/>
      <c r="AN2666" s="8" t="s">
        <v>17622</v>
      </c>
      <c r="AO2666" s="8" t="s">
        <v>17623</v>
      </c>
      <c r="AP2666" s="29" t="s">
        <v>17610</v>
      </c>
      <c r="AQ2666" s="11">
        <v>3845.0</v>
      </c>
    </row>
    <row r="2667">
      <c r="A2667" s="8" t="str">
        <f t="shared" si="1"/>
        <v>Luke Gardner</v>
      </c>
      <c r="B2667" s="51" t="s">
        <v>17609</v>
      </c>
      <c r="C2667" s="8" t="s">
        <v>9484</v>
      </c>
      <c r="D2667" s="9" t="s">
        <v>9324</v>
      </c>
      <c r="E2667" s="8" t="s">
        <v>17610</v>
      </c>
      <c r="F2667" s="8" t="s">
        <v>2304</v>
      </c>
      <c r="G2667" s="51" t="s">
        <v>12642</v>
      </c>
      <c r="H2667" s="8" t="s">
        <v>17611</v>
      </c>
      <c r="I2667" s="8" t="s">
        <v>49</v>
      </c>
      <c r="J2667" s="10">
        <v>3.31</v>
      </c>
      <c r="K2667" s="13" t="s">
        <v>17612</v>
      </c>
      <c r="L2667" s="8"/>
      <c r="M2667" s="8"/>
      <c r="N2667" s="51" t="s">
        <v>17624</v>
      </c>
      <c r="O2667" s="8" t="s">
        <v>52</v>
      </c>
      <c r="P2667" s="51"/>
      <c r="Q2667" s="51"/>
      <c r="R2667" s="57" t="s">
        <v>2683</v>
      </c>
      <c r="S2667" s="57" t="s">
        <v>11882</v>
      </c>
      <c r="T2667" s="11" t="str">
        <f t="shared" si="2"/>
        <v>Luke Gardner</v>
      </c>
      <c r="U2667" s="57" t="s">
        <v>412</v>
      </c>
      <c r="V2667" s="51"/>
      <c r="W2667" s="51"/>
      <c r="X2667" s="51" t="s">
        <v>17617</v>
      </c>
      <c r="Y2667" s="51" t="s">
        <v>60</v>
      </c>
      <c r="Z2667" s="56" t="s">
        <v>17618</v>
      </c>
      <c r="AA2667" s="51" t="s">
        <v>60</v>
      </c>
      <c r="AB2667" s="56" t="s">
        <v>17619</v>
      </c>
      <c r="AC2667" s="51" t="s">
        <v>60</v>
      </c>
      <c r="AD2667" s="56" t="s">
        <v>17620</v>
      </c>
      <c r="AE2667" s="51" t="s">
        <v>17621</v>
      </c>
      <c r="AF2667" s="8" t="s">
        <v>17610</v>
      </c>
      <c r="AG2667" s="8" t="s">
        <v>9336</v>
      </c>
      <c r="AH2667" s="8" t="s">
        <v>4581</v>
      </c>
      <c r="AI2667" s="8" t="s">
        <v>66</v>
      </c>
      <c r="AJ2667" s="8"/>
      <c r="AK2667" s="8" t="s">
        <v>910</v>
      </c>
      <c r="AL2667" s="8" t="s">
        <v>1216</v>
      </c>
      <c r="AM2667" s="8"/>
      <c r="AN2667" s="8" t="s">
        <v>17622</v>
      </c>
      <c r="AO2667" s="8" t="s">
        <v>17625</v>
      </c>
      <c r="AP2667" s="29" t="s">
        <v>17610</v>
      </c>
      <c r="AQ2667" s="11">
        <v>3845.0</v>
      </c>
    </row>
    <row r="2668">
      <c r="A2668" s="8" t="str">
        <f t="shared" si="1"/>
        <v>Aaron Russell</v>
      </c>
      <c r="B2668" s="51" t="s">
        <v>17609</v>
      </c>
      <c r="C2668" s="8" t="s">
        <v>9484</v>
      </c>
      <c r="D2668" s="9" t="s">
        <v>9324</v>
      </c>
      <c r="E2668" s="8" t="s">
        <v>17610</v>
      </c>
      <c r="F2668" s="8" t="s">
        <v>2304</v>
      </c>
      <c r="G2668" s="51" t="s">
        <v>12642</v>
      </c>
      <c r="H2668" s="8" t="s">
        <v>17611</v>
      </c>
      <c r="I2668" s="8" t="s">
        <v>49</v>
      </c>
      <c r="J2668" s="10">
        <v>3.31</v>
      </c>
      <c r="K2668" s="13" t="s">
        <v>17612</v>
      </c>
      <c r="L2668" s="8"/>
      <c r="M2668" s="8"/>
      <c r="N2668" s="51" t="s">
        <v>17626</v>
      </c>
      <c r="O2668" s="51" t="s">
        <v>52</v>
      </c>
      <c r="P2668" s="51"/>
      <c r="Q2668" s="51"/>
      <c r="R2668" s="51" t="s">
        <v>171</v>
      </c>
      <c r="S2668" s="51" t="s">
        <v>4670</v>
      </c>
      <c r="T2668" s="11" t="str">
        <f t="shared" si="2"/>
        <v>Aaron Russell</v>
      </c>
      <c r="U2668" s="51" t="s">
        <v>55</v>
      </c>
      <c r="V2668" s="51" t="s">
        <v>17627</v>
      </c>
      <c r="W2668" s="51" t="s">
        <v>17628</v>
      </c>
      <c r="X2668" s="51" t="s">
        <v>17617</v>
      </c>
      <c r="Y2668" s="12" t="s">
        <v>17629</v>
      </c>
      <c r="Z2668" s="12" t="s">
        <v>17618</v>
      </c>
      <c r="AA2668" s="8" t="s">
        <v>60</v>
      </c>
      <c r="AB2668" s="12" t="s">
        <v>17619</v>
      </c>
      <c r="AC2668" s="12" t="s">
        <v>17630</v>
      </c>
      <c r="AD2668" s="8" t="s">
        <v>60</v>
      </c>
      <c r="AE2668" s="8" t="s">
        <v>17621</v>
      </c>
      <c r="AF2668" s="8" t="s">
        <v>17610</v>
      </c>
      <c r="AG2668" s="8" t="s">
        <v>9336</v>
      </c>
      <c r="AH2668" s="8" t="s">
        <v>4581</v>
      </c>
      <c r="AI2668" s="8" t="s">
        <v>66</v>
      </c>
      <c r="AJ2668" s="8"/>
      <c r="AK2668" s="8" t="s">
        <v>910</v>
      </c>
      <c r="AL2668" s="8" t="s">
        <v>1216</v>
      </c>
      <c r="AM2668" s="8"/>
      <c r="AN2668" s="8" t="s">
        <v>17622</v>
      </c>
      <c r="AO2668" s="8" t="s">
        <v>17623</v>
      </c>
      <c r="AP2668" s="29" t="s">
        <v>17610</v>
      </c>
      <c r="AQ2668" s="11">
        <v>3845.0</v>
      </c>
    </row>
    <row r="2669">
      <c r="A2669" s="8" t="str">
        <f t="shared" si="1"/>
        <v>Kathleen Riordan</v>
      </c>
      <c r="B2669" s="51" t="s">
        <v>17609</v>
      </c>
      <c r="C2669" s="8" t="s">
        <v>9484</v>
      </c>
      <c r="D2669" s="2" t="s">
        <v>9324</v>
      </c>
      <c r="E2669" s="8" t="s">
        <v>17610</v>
      </c>
      <c r="F2669" s="8" t="s">
        <v>2304</v>
      </c>
      <c r="G2669" s="51" t="s">
        <v>12642</v>
      </c>
      <c r="H2669" s="8" t="s">
        <v>17611</v>
      </c>
      <c r="I2669" s="8" t="s">
        <v>49</v>
      </c>
      <c r="J2669" s="10">
        <v>3.31</v>
      </c>
      <c r="K2669" s="8" t="s">
        <v>17612</v>
      </c>
      <c r="L2669" s="8"/>
      <c r="M2669" s="8"/>
      <c r="N2669" s="51" t="s">
        <v>17631</v>
      </c>
      <c r="O2669" s="51" t="s">
        <v>52</v>
      </c>
      <c r="P2669" s="51"/>
      <c r="Q2669" s="51"/>
      <c r="R2669" s="8" t="s">
        <v>17632</v>
      </c>
      <c r="S2669" s="8" t="s">
        <v>17633</v>
      </c>
      <c r="T2669" s="11" t="str">
        <f t="shared" si="2"/>
        <v>Kathleen Riordan</v>
      </c>
      <c r="U2669" s="8" t="s">
        <v>3159</v>
      </c>
      <c r="V2669" s="51"/>
      <c r="W2669" s="51"/>
      <c r="X2669" s="51" t="s">
        <v>17617</v>
      </c>
      <c r="Y2669" s="51" t="s">
        <v>60</v>
      </c>
      <c r="Z2669" s="56" t="s">
        <v>17618</v>
      </c>
      <c r="AA2669" s="51" t="s">
        <v>60</v>
      </c>
      <c r="AB2669" s="56" t="s">
        <v>17619</v>
      </c>
      <c r="AC2669" s="51" t="s">
        <v>60</v>
      </c>
      <c r="AD2669" s="56" t="s">
        <v>17620</v>
      </c>
      <c r="AE2669" s="51" t="s">
        <v>17621</v>
      </c>
      <c r="AF2669" s="8" t="s">
        <v>17610</v>
      </c>
      <c r="AG2669" s="8" t="s">
        <v>9336</v>
      </c>
      <c r="AH2669" s="8" t="s">
        <v>4581</v>
      </c>
      <c r="AI2669" s="8" t="s">
        <v>66</v>
      </c>
      <c r="AJ2669" s="8"/>
      <c r="AK2669" s="8" t="s">
        <v>910</v>
      </c>
      <c r="AL2669" s="8" t="s">
        <v>1216</v>
      </c>
      <c r="AM2669" s="8"/>
      <c r="AN2669" s="8" t="s">
        <v>17622</v>
      </c>
      <c r="AO2669" s="8" t="s">
        <v>17623</v>
      </c>
      <c r="AP2669" s="29" t="s">
        <v>17610</v>
      </c>
      <c r="AQ2669" s="11">
        <v>3845.0</v>
      </c>
    </row>
    <row r="2670">
      <c r="A2670" s="8" t="str">
        <f t="shared" si="1"/>
        <v>Chad Warren</v>
      </c>
      <c r="B2670" s="51" t="s">
        <v>17609</v>
      </c>
      <c r="C2670" s="8" t="s">
        <v>9484</v>
      </c>
      <c r="D2670" s="9" t="s">
        <v>9324</v>
      </c>
      <c r="E2670" s="8" t="s">
        <v>17610</v>
      </c>
      <c r="F2670" s="8" t="s">
        <v>2304</v>
      </c>
      <c r="G2670" s="51" t="s">
        <v>12642</v>
      </c>
      <c r="H2670" s="8" t="s">
        <v>17611</v>
      </c>
      <c r="I2670" s="8" t="s">
        <v>49</v>
      </c>
      <c r="J2670" s="10">
        <v>3.31</v>
      </c>
      <c r="K2670" s="13" t="s">
        <v>17612</v>
      </c>
      <c r="L2670" s="8"/>
      <c r="M2670" s="8"/>
      <c r="N2670" s="51" t="s">
        <v>17634</v>
      </c>
      <c r="O2670" s="51" t="s">
        <v>52</v>
      </c>
      <c r="P2670" s="51"/>
      <c r="Q2670" s="51"/>
      <c r="R2670" s="51" t="s">
        <v>8291</v>
      </c>
      <c r="S2670" s="51" t="s">
        <v>3853</v>
      </c>
      <c r="T2670" s="11" t="str">
        <f t="shared" si="2"/>
        <v>Chad Warren</v>
      </c>
      <c r="U2670" s="51" t="s">
        <v>498</v>
      </c>
      <c r="V2670" s="51" t="s">
        <v>17635</v>
      </c>
      <c r="W2670" s="51" t="s">
        <v>17636</v>
      </c>
      <c r="X2670" s="51" t="s">
        <v>17617</v>
      </c>
      <c r="Y2670" s="8" t="s">
        <v>60</v>
      </c>
      <c r="Z2670" s="12" t="s">
        <v>17618</v>
      </c>
      <c r="AA2670" s="8" t="s">
        <v>60</v>
      </c>
      <c r="AB2670" s="12" t="s">
        <v>17619</v>
      </c>
      <c r="AC2670" s="8" t="s">
        <v>60</v>
      </c>
      <c r="AD2670" s="8" t="s">
        <v>60</v>
      </c>
      <c r="AE2670" s="8" t="s">
        <v>17621</v>
      </c>
      <c r="AF2670" s="8" t="s">
        <v>17610</v>
      </c>
      <c r="AG2670" s="8" t="s">
        <v>9336</v>
      </c>
      <c r="AH2670" s="8" t="s">
        <v>4581</v>
      </c>
      <c r="AI2670" s="8" t="s">
        <v>66</v>
      </c>
      <c r="AJ2670" s="8"/>
      <c r="AK2670" s="8" t="s">
        <v>910</v>
      </c>
      <c r="AL2670" s="8" t="s">
        <v>1216</v>
      </c>
      <c r="AM2670" s="8"/>
      <c r="AN2670" s="8" t="s">
        <v>17622</v>
      </c>
      <c r="AO2670" s="8" t="s">
        <v>17623</v>
      </c>
      <c r="AP2670" s="29" t="s">
        <v>17610</v>
      </c>
      <c r="AQ2670" s="11">
        <v>3845.0</v>
      </c>
    </row>
    <row r="2671">
      <c r="A2671" s="8" t="str">
        <f t="shared" si="1"/>
        <v>Nick Mattis</v>
      </c>
      <c r="B2671" s="51" t="s">
        <v>17637</v>
      </c>
      <c r="C2671" s="8" t="s">
        <v>9484</v>
      </c>
      <c r="D2671" s="2" t="s">
        <v>9324</v>
      </c>
      <c r="E2671" s="8" t="s">
        <v>17638</v>
      </c>
      <c r="F2671" s="8" t="s">
        <v>2304</v>
      </c>
      <c r="G2671" s="51" t="s">
        <v>12642</v>
      </c>
      <c r="H2671" s="8" t="s">
        <v>17639</v>
      </c>
      <c r="I2671" s="8" t="s">
        <v>49</v>
      </c>
      <c r="J2671" s="10">
        <v>3.36</v>
      </c>
      <c r="K2671" s="8" t="s">
        <v>17640</v>
      </c>
      <c r="L2671" s="8"/>
      <c r="M2671" s="8"/>
      <c r="N2671" s="51" t="s">
        <v>17641</v>
      </c>
      <c r="O2671" s="51" t="s">
        <v>52</v>
      </c>
      <c r="P2671" s="51"/>
      <c r="Q2671" s="51"/>
      <c r="R2671" s="51" t="s">
        <v>392</v>
      </c>
      <c r="S2671" s="51" t="s">
        <v>17642</v>
      </c>
      <c r="T2671" s="11" t="str">
        <f t="shared" si="2"/>
        <v>Nick Mattis</v>
      </c>
      <c r="U2671" s="51" t="s">
        <v>55</v>
      </c>
      <c r="V2671" s="51" t="s">
        <v>17643</v>
      </c>
      <c r="W2671" s="51" t="s">
        <v>17644</v>
      </c>
      <c r="X2671" s="51" t="s">
        <v>17645</v>
      </c>
      <c r="Y2671" s="51" t="s">
        <v>60</v>
      </c>
      <c r="Z2671" s="56" t="s">
        <v>17646</v>
      </c>
      <c r="AA2671" s="51" t="s">
        <v>60</v>
      </c>
      <c r="AB2671" s="56" t="s">
        <v>17647</v>
      </c>
      <c r="AC2671" s="51" t="s">
        <v>60</v>
      </c>
      <c r="AD2671" s="56" t="s">
        <v>17648</v>
      </c>
      <c r="AE2671" s="51" t="s">
        <v>17649</v>
      </c>
      <c r="AF2671" s="8" t="s">
        <v>17650</v>
      </c>
      <c r="AG2671" s="8" t="s">
        <v>9336</v>
      </c>
      <c r="AH2671" s="8" t="s">
        <v>4581</v>
      </c>
      <c r="AI2671" s="8" t="s">
        <v>66</v>
      </c>
      <c r="AJ2671" s="8"/>
      <c r="AK2671" s="8" t="s">
        <v>948</v>
      </c>
      <c r="AL2671" s="8" t="s">
        <v>3429</v>
      </c>
      <c r="AM2671" s="8" t="s">
        <v>1218</v>
      </c>
      <c r="AN2671" s="8" t="s">
        <v>17651</v>
      </c>
      <c r="AO2671" s="8" t="s">
        <v>17652</v>
      </c>
      <c r="AP2671" s="29" t="s">
        <v>17650</v>
      </c>
      <c r="AQ2671" s="11">
        <v>2100.0</v>
      </c>
    </row>
    <row r="2672">
      <c r="A2672" s="8" t="str">
        <f t="shared" si="1"/>
        <v>Darnell Clemm</v>
      </c>
      <c r="B2672" s="51" t="s">
        <v>17653</v>
      </c>
      <c r="C2672" s="8" t="s">
        <v>17654</v>
      </c>
      <c r="D2672" s="9" t="s">
        <v>9324</v>
      </c>
      <c r="E2672" s="8" t="s">
        <v>9359</v>
      </c>
      <c r="F2672" s="8" t="s">
        <v>2304</v>
      </c>
      <c r="G2672" s="8" t="s">
        <v>12642</v>
      </c>
      <c r="H2672" s="8" t="s">
        <v>17655</v>
      </c>
      <c r="I2672" s="8" t="s">
        <v>49</v>
      </c>
      <c r="J2672" s="10">
        <v>3.44</v>
      </c>
      <c r="K2672" s="8" t="s">
        <v>17656</v>
      </c>
      <c r="L2672" s="8" t="s">
        <v>86</v>
      </c>
      <c r="M2672" s="8" t="s">
        <v>86</v>
      </c>
      <c r="N2672" s="8" t="s">
        <v>17657</v>
      </c>
      <c r="O2672" s="8" t="s">
        <v>52</v>
      </c>
      <c r="P2672" s="51"/>
      <c r="Q2672" s="51"/>
      <c r="R2672" s="8" t="s">
        <v>17658</v>
      </c>
      <c r="S2672" s="8" t="s">
        <v>17659</v>
      </c>
      <c r="T2672" s="11" t="str">
        <f t="shared" si="2"/>
        <v>Darnell Clemm</v>
      </c>
      <c r="U2672" s="8" t="s">
        <v>2625</v>
      </c>
      <c r="V2672" s="8" t="s">
        <v>86</v>
      </c>
      <c r="W2672" s="8" t="s">
        <v>86</v>
      </c>
      <c r="X2672" s="8" t="s">
        <v>17660</v>
      </c>
      <c r="Y2672" s="51" t="s">
        <v>60</v>
      </c>
      <c r="Z2672" s="56" t="s">
        <v>17661</v>
      </c>
      <c r="AA2672" s="51" t="s">
        <v>60</v>
      </c>
      <c r="AB2672" s="56" t="s">
        <v>17662</v>
      </c>
      <c r="AC2672" s="51" t="s">
        <v>60</v>
      </c>
      <c r="AD2672" s="56" t="s">
        <v>17663</v>
      </c>
      <c r="AE2672" s="8" t="s">
        <v>17664</v>
      </c>
      <c r="AF2672" s="8" t="s">
        <v>17665</v>
      </c>
      <c r="AG2672" s="8" t="s">
        <v>9336</v>
      </c>
      <c r="AH2672" s="8" t="s">
        <v>654</v>
      </c>
      <c r="AI2672" s="8" t="s">
        <v>233</v>
      </c>
      <c r="AJ2672" s="8" t="s">
        <v>86</v>
      </c>
      <c r="AK2672" s="8" t="s">
        <v>17666</v>
      </c>
      <c r="AL2672" s="8" t="s">
        <v>910</v>
      </c>
      <c r="AM2672" s="8" t="s">
        <v>6793</v>
      </c>
      <c r="AN2672" s="8" t="s">
        <v>422</v>
      </c>
      <c r="AO2672" s="8" t="s">
        <v>17667</v>
      </c>
      <c r="AP2672" s="29" t="s">
        <v>17665</v>
      </c>
      <c r="AQ2672" s="11">
        <v>3276.0</v>
      </c>
    </row>
    <row r="2673">
      <c r="A2673" s="8" t="str">
        <f t="shared" si="1"/>
        <v>Tim Creamer</v>
      </c>
      <c r="B2673" s="51" t="s">
        <v>17653</v>
      </c>
      <c r="C2673" s="8" t="s">
        <v>17654</v>
      </c>
      <c r="D2673" s="2" t="s">
        <v>9324</v>
      </c>
      <c r="E2673" s="8" t="s">
        <v>9359</v>
      </c>
      <c r="F2673" s="8" t="s">
        <v>2304</v>
      </c>
      <c r="G2673" s="51" t="s">
        <v>12642</v>
      </c>
      <c r="H2673" s="8" t="s">
        <v>17655</v>
      </c>
      <c r="I2673" s="8" t="s">
        <v>49</v>
      </c>
      <c r="J2673" s="10">
        <v>3.44</v>
      </c>
      <c r="K2673" s="8" t="s">
        <v>17656</v>
      </c>
      <c r="L2673" s="8"/>
      <c r="M2673" s="8"/>
      <c r="N2673" s="51" t="s">
        <v>17668</v>
      </c>
      <c r="O2673" s="51" t="s">
        <v>52</v>
      </c>
      <c r="P2673" s="51"/>
      <c r="Q2673" s="51"/>
      <c r="R2673" s="51" t="s">
        <v>153</v>
      </c>
      <c r="S2673" s="51" t="s">
        <v>17669</v>
      </c>
      <c r="T2673" s="11" t="str">
        <f t="shared" si="2"/>
        <v>Tim Creamer</v>
      </c>
      <c r="U2673" s="51" t="s">
        <v>55</v>
      </c>
      <c r="V2673" s="51" t="s">
        <v>17670</v>
      </c>
      <c r="W2673" s="51" t="s">
        <v>17671</v>
      </c>
      <c r="X2673" s="8" t="s">
        <v>17672</v>
      </c>
      <c r="Y2673" s="56" t="s">
        <v>17673</v>
      </c>
      <c r="Z2673" s="51" t="s">
        <v>60</v>
      </c>
      <c r="AA2673" s="56" t="s">
        <v>17674</v>
      </c>
      <c r="AB2673" s="51" t="s">
        <v>60</v>
      </c>
      <c r="AC2673" s="51" t="s">
        <v>60</v>
      </c>
      <c r="AD2673" s="51" t="s">
        <v>60</v>
      </c>
      <c r="AE2673" s="51" t="s">
        <v>17675</v>
      </c>
      <c r="AF2673" s="8" t="s">
        <v>17665</v>
      </c>
      <c r="AG2673" s="8" t="s">
        <v>9336</v>
      </c>
      <c r="AH2673" s="8" t="s">
        <v>654</v>
      </c>
      <c r="AI2673" s="8" t="s">
        <v>233</v>
      </c>
      <c r="AJ2673" s="8"/>
      <c r="AK2673" s="8" t="s">
        <v>17666</v>
      </c>
      <c r="AL2673" s="8" t="s">
        <v>910</v>
      </c>
      <c r="AM2673" s="8" t="s">
        <v>6793</v>
      </c>
      <c r="AN2673" s="8" t="s">
        <v>17676</v>
      </c>
      <c r="AO2673" s="8" t="s">
        <v>17667</v>
      </c>
      <c r="AP2673" s="29" t="s">
        <v>17665</v>
      </c>
      <c r="AQ2673" s="11">
        <v>3276.0</v>
      </c>
    </row>
    <row r="2674">
      <c r="A2674" s="8" t="str">
        <f t="shared" si="1"/>
        <v>Chris DiNuzzo</v>
      </c>
      <c r="B2674" s="51" t="s">
        <v>17653</v>
      </c>
      <c r="C2674" s="8" t="s">
        <v>17654</v>
      </c>
      <c r="D2674" s="2" t="s">
        <v>9324</v>
      </c>
      <c r="E2674" s="8" t="s">
        <v>9359</v>
      </c>
      <c r="F2674" s="8" t="s">
        <v>2304</v>
      </c>
      <c r="G2674" s="51" t="s">
        <v>12642</v>
      </c>
      <c r="H2674" s="8" t="s">
        <v>17655</v>
      </c>
      <c r="I2674" s="8" t="s">
        <v>49</v>
      </c>
      <c r="J2674" s="10">
        <v>3.44</v>
      </c>
      <c r="K2674" s="8" t="s">
        <v>17656</v>
      </c>
      <c r="L2674" s="8"/>
      <c r="M2674" s="8"/>
      <c r="N2674" s="51" t="s">
        <v>17677</v>
      </c>
      <c r="O2674" s="51" t="s">
        <v>52</v>
      </c>
      <c r="P2674" s="51"/>
      <c r="Q2674" s="51"/>
      <c r="R2674" s="51" t="s">
        <v>791</v>
      </c>
      <c r="S2674" s="51" t="s">
        <v>17678</v>
      </c>
      <c r="T2674" s="11" t="str">
        <f t="shared" si="2"/>
        <v>Chris DiNuzzo</v>
      </c>
      <c r="U2674" s="8" t="s">
        <v>13242</v>
      </c>
      <c r="V2674" s="51"/>
      <c r="W2674" s="51"/>
      <c r="X2674" s="8" t="s">
        <v>17672</v>
      </c>
      <c r="Y2674" s="51" t="s">
        <v>60</v>
      </c>
      <c r="Z2674" s="56" t="s">
        <v>17661</v>
      </c>
      <c r="AA2674" s="51" t="s">
        <v>60</v>
      </c>
      <c r="AB2674" s="56" t="s">
        <v>17662</v>
      </c>
      <c r="AC2674" s="51" t="s">
        <v>60</v>
      </c>
      <c r="AD2674" s="51" t="s">
        <v>60</v>
      </c>
      <c r="AE2674" s="51" t="s">
        <v>17675</v>
      </c>
      <c r="AF2674" s="8" t="s">
        <v>17665</v>
      </c>
      <c r="AG2674" s="8" t="s">
        <v>9336</v>
      </c>
      <c r="AH2674" s="8" t="s">
        <v>654</v>
      </c>
      <c r="AI2674" s="8" t="s">
        <v>233</v>
      </c>
      <c r="AJ2674" s="8"/>
      <c r="AK2674" s="8" t="s">
        <v>17666</v>
      </c>
      <c r="AL2674" s="8" t="s">
        <v>910</v>
      </c>
      <c r="AM2674" s="8" t="s">
        <v>6793</v>
      </c>
      <c r="AN2674" s="8" t="s">
        <v>17676</v>
      </c>
      <c r="AO2674" s="8" t="s">
        <v>17667</v>
      </c>
      <c r="AP2674" s="29" t="s">
        <v>17665</v>
      </c>
      <c r="AQ2674" s="11">
        <v>3276.0</v>
      </c>
    </row>
    <row r="2675">
      <c r="A2675" s="8" t="str">
        <f t="shared" si="1"/>
        <v>John Walsh</v>
      </c>
      <c r="B2675" s="51" t="s">
        <v>17653</v>
      </c>
      <c r="C2675" s="8" t="s">
        <v>17654</v>
      </c>
      <c r="D2675" s="2" t="s">
        <v>9324</v>
      </c>
      <c r="E2675" s="8" t="s">
        <v>9359</v>
      </c>
      <c r="F2675" s="8" t="s">
        <v>2304</v>
      </c>
      <c r="G2675" s="51" t="s">
        <v>12642</v>
      </c>
      <c r="H2675" s="8" t="s">
        <v>17655</v>
      </c>
      <c r="I2675" s="8" t="s">
        <v>49</v>
      </c>
      <c r="J2675" s="10">
        <v>3.44</v>
      </c>
      <c r="K2675" s="8" t="s">
        <v>17656</v>
      </c>
      <c r="L2675" s="8"/>
      <c r="M2675" s="8"/>
      <c r="N2675" s="51" t="s">
        <v>17679</v>
      </c>
      <c r="O2675" s="51" t="s">
        <v>52</v>
      </c>
      <c r="P2675" s="51"/>
      <c r="Q2675" s="51"/>
      <c r="R2675" s="51" t="s">
        <v>1997</v>
      </c>
      <c r="S2675" s="51" t="s">
        <v>17680</v>
      </c>
      <c r="T2675" s="11" t="str">
        <f t="shared" si="2"/>
        <v>John Walsh</v>
      </c>
      <c r="U2675" s="51" t="s">
        <v>160</v>
      </c>
      <c r="V2675" s="51" t="s">
        <v>17681</v>
      </c>
      <c r="W2675" s="51" t="s">
        <v>17671</v>
      </c>
      <c r="X2675" s="8" t="s">
        <v>17672</v>
      </c>
      <c r="Y2675" s="56" t="s">
        <v>17682</v>
      </c>
      <c r="Z2675" s="51" t="s">
        <v>60</v>
      </c>
      <c r="AA2675" s="51" t="s">
        <v>60</v>
      </c>
      <c r="AB2675" s="51" t="s">
        <v>60</v>
      </c>
      <c r="AC2675" s="51" t="s">
        <v>60</v>
      </c>
      <c r="AD2675" s="51" t="s">
        <v>60</v>
      </c>
      <c r="AE2675" s="51" t="s">
        <v>17675</v>
      </c>
      <c r="AF2675" s="8" t="s">
        <v>17665</v>
      </c>
      <c r="AG2675" s="8" t="s">
        <v>9336</v>
      </c>
      <c r="AH2675" s="8" t="s">
        <v>654</v>
      </c>
      <c r="AI2675" s="8" t="s">
        <v>233</v>
      </c>
      <c r="AJ2675" s="8"/>
      <c r="AK2675" s="8" t="s">
        <v>17666</v>
      </c>
      <c r="AL2675" s="8" t="s">
        <v>910</v>
      </c>
      <c r="AM2675" s="8" t="s">
        <v>6793</v>
      </c>
      <c r="AN2675" s="8" t="s">
        <v>17676</v>
      </c>
      <c r="AO2675" s="8" t="s">
        <v>17667</v>
      </c>
      <c r="AP2675" s="29" t="s">
        <v>17665</v>
      </c>
      <c r="AQ2675" s="11">
        <v>3276.0</v>
      </c>
    </row>
    <row r="2676">
      <c r="A2676" s="8" t="str">
        <f t="shared" si="1"/>
        <v>Oronde Sharif</v>
      </c>
      <c r="B2676" s="51" t="s">
        <v>17653</v>
      </c>
      <c r="C2676" s="8" t="s">
        <v>17654</v>
      </c>
      <c r="D2676" s="2" t="s">
        <v>9324</v>
      </c>
      <c r="E2676" s="8" t="s">
        <v>9359</v>
      </c>
      <c r="F2676" s="8" t="s">
        <v>2304</v>
      </c>
      <c r="G2676" s="51" t="s">
        <v>12642</v>
      </c>
      <c r="H2676" s="8" t="s">
        <v>17655</v>
      </c>
      <c r="I2676" s="8" t="s">
        <v>49</v>
      </c>
      <c r="J2676" s="10">
        <v>3.44</v>
      </c>
      <c r="K2676" s="8" t="s">
        <v>17656</v>
      </c>
      <c r="L2676" s="8"/>
      <c r="M2676" s="8"/>
      <c r="N2676" s="51" t="s">
        <v>17683</v>
      </c>
      <c r="O2676" s="51" t="s">
        <v>52</v>
      </c>
      <c r="P2676" s="51"/>
      <c r="Q2676" s="51"/>
      <c r="R2676" s="51" t="s">
        <v>17684</v>
      </c>
      <c r="S2676" s="51" t="s">
        <v>17685</v>
      </c>
      <c r="T2676" s="11" t="str">
        <f t="shared" si="2"/>
        <v>Oronde Sharif</v>
      </c>
      <c r="U2676" s="51" t="s">
        <v>167</v>
      </c>
      <c r="V2676" s="51" t="s">
        <v>17686</v>
      </c>
      <c r="W2676" s="51" t="s">
        <v>17671</v>
      </c>
      <c r="X2676" s="8" t="s">
        <v>17672</v>
      </c>
      <c r="Y2676" s="51" t="s">
        <v>60</v>
      </c>
      <c r="Z2676" s="51" t="s">
        <v>60</v>
      </c>
      <c r="AA2676" s="51" t="s">
        <v>60</v>
      </c>
      <c r="AB2676" s="51" t="s">
        <v>60</v>
      </c>
      <c r="AC2676" s="51" t="s">
        <v>60</v>
      </c>
      <c r="AD2676" s="51" t="s">
        <v>60</v>
      </c>
      <c r="AE2676" s="51" t="s">
        <v>17675</v>
      </c>
      <c r="AF2676" s="8" t="s">
        <v>17665</v>
      </c>
      <c r="AG2676" s="8" t="s">
        <v>9336</v>
      </c>
      <c r="AH2676" s="8" t="s">
        <v>654</v>
      </c>
      <c r="AI2676" s="8" t="s">
        <v>233</v>
      </c>
      <c r="AJ2676" s="8"/>
      <c r="AK2676" s="8" t="s">
        <v>17666</v>
      </c>
      <c r="AL2676" s="8" t="s">
        <v>910</v>
      </c>
      <c r="AM2676" s="8" t="s">
        <v>6793</v>
      </c>
      <c r="AN2676" s="8" t="s">
        <v>17676</v>
      </c>
      <c r="AO2676" s="8" t="s">
        <v>17667</v>
      </c>
      <c r="AP2676" s="29" t="s">
        <v>17665</v>
      </c>
      <c r="AQ2676" s="11">
        <v>3276.0</v>
      </c>
    </row>
    <row r="2677">
      <c r="A2677" s="8" t="str">
        <f t="shared" si="1"/>
        <v>Tony Anderson</v>
      </c>
      <c r="B2677" s="51" t="s">
        <v>17653</v>
      </c>
      <c r="C2677" s="8" t="s">
        <v>17654</v>
      </c>
      <c r="D2677" s="2" t="s">
        <v>9324</v>
      </c>
      <c r="E2677" s="8" t="s">
        <v>9359</v>
      </c>
      <c r="F2677" s="8" t="s">
        <v>2304</v>
      </c>
      <c r="G2677" s="51" t="s">
        <v>12642</v>
      </c>
      <c r="H2677" s="8" t="s">
        <v>17655</v>
      </c>
      <c r="I2677" s="8" t="s">
        <v>49</v>
      </c>
      <c r="J2677" s="10">
        <v>3.44</v>
      </c>
      <c r="K2677" s="8" t="s">
        <v>17656</v>
      </c>
      <c r="L2677" s="8"/>
      <c r="M2677" s="8"/>
      <c r="N2677" s="51" t="s">
        <v>17687</v>
      </c>
      <c r="O2677" s="51" t="s">
        <v>52</v>
      </c>
      <c r="P2677" s="51"/>
      <c r="Q2677" s="51"/>
      <c r="R2677" s="51" t="s">
        <v>1606</v>
      </c>
      <c r="S2677" s="51" t="s">
        <v>115</v>
      </c>
      <c r="T2677" s="11" t="str">
        <f t="shared" si="2"/>
        <v>Tony Anderson</v>
      </c>
      <c r="U2677" s="51" t="s">
        <v>386</v>
      </c>
      <c r="V2677" s="51"/>
      <c r="W2677" s="51"/>
      <c r="X2677" s="8" t="s">
        <v>17672</v>
      </c>
      <c r="Y2677" s="51" t="s">
        <v>60</v>
      </c>
      <c r="Z2677" s="56" t="s">
        <v>17661</v>
      </c>
      <c r="AA2677" s="51" t="s">
        <v>60</v>
      </c>
      <c r="AB2677" s="56" t="s">
        <v>17662</v>
      </c>
      <c r="AC2677" s="56" t="s">
        <v>17688</v>
      </c>
      <c r="AD2677" s="51" t="s">
        <v>60</v>
      </c>
      <c r="AE2677" s="51" t="s">
        <v>17675</v>
      </c>
      <c r="AF2677" s="8" t="s">
        <v>17665</v>
      </c>
      <c r="AG2677" s="8" t="s">
        <v>9336</v>
      </c>
      <c r="AH2677" s="8" t="s">
        <v>654</v>
      </c>
      <c r="AI2677" s="8" t="s">
        <v>233</v>
      </c>
      <c r="AJ2677" s="8"/>
      <c r="AK2677" s="8" t="s">
        <v>17666</v>
      </c>
      <c r="AL2677" s="8" t="s">
        <v>910</v>
      </c>
      <c r="AM2677" s="8" t="s">
        <v>6793</v>
      </c>
      <c r="AN2677" s="8" t="s">
        <v>17676</v>
      </c>
      <c r="AO2677" s="8" t="s">
        <v>17667</v>
      </c>
      <c r="AP2677" s="29" t="s">
        <v>17665</v>
      </c>
      <c r="AQ2677" s="11">
        <v>3276.0</v>
      </c>
    </row>
    <row r="2678">
      <c r="A2678" s="8" t="str">
        <f t="shared" si="1"/>
        <v>Josef DiPietrantonio</v>
      </c>
      <c r="B2678" s="51" t="s">
        <v>17653</v>
      </c>
      <c r="C2678" s="8" t="s">
        <v>17654</v>
      </c>
      <c r="D2678" s="2" t="s">
        <v>9324</v>
      </c>
      <c r="E2678" s="8" t="s">
        <v>9359</v>
      </c>
      <c r="F2678" s="8" t="s">
        <v>2304</v>
      </c>
      <c r="G2678" s="51" t="s">
        <v>12642</v>
      </c>
      <c r="H2678" s="8" t="s">
        <v>17655</v>
      </c>
      <c r="I2678" s="8" t="s">
        <v>49</v>
      </c>
      <c r="J2678" s="10">
        <v>3.44</v>
      </c>
      <c r="K2678" s="8" t="s">
        <v>17656</v>
      </c>
      <c r="L2678" s="8"/>
      <c r="M2678" s="8"/>
      <c r="N2678" s="51" t="s">
        <v>17689</v>
      </c>
      <c r="O2678" s="51" t="s">
        <v>52</v>
      </c>
      <c r="P2678" s="51"/>
      <c r="Q2678" s="51"/>
      <c r="R2678" s="51" t="s">
        <v>17690</v>
      </c>
      <c r="S2678" s="51" t="s">
        <v>17691</v>
      </c>
      <c r="T2678" s="11" t="str">
        <f t="shared" si="2"/>
        <v>Josef DiPietrantonio</v>
      </c>
      <c r="U2678" s="51" t="s">
        <v>106</v>
      </c>
      <c r="V2678" s="51" t="s">
        <v>17692</v>
      </c>
      <c r="W2678" s="51" t="s">
        <v>17671</v>
      </c>
      <c r="X2678" s="8" t="s">
        <v>17672</v>
      </c>
      <c r="Y2678" s="51" t="s">
        <v>60</v>
      </c>
      <c r="Z2678" s="56" t="s">
        <v>17661</v>
      </c>
      <c r="AA2678" s="51" t="s">
        <v>60</v>
      </c>
      <c r="AB2678" s="51" t="s">
        <v>60</v>
      </c>
      <c r="AC2678" s="51" t="s">
        <v>60</v>
      </c>
      <c r="AD2678" s="51" t="s">
        <v>60</v>
      </c>
      <c r="AE2678" s="51" t="s">
        <v>17675</v>
      </c>
      <c r="AF2678" s="8" t="s">
        <v>17665</v>
      </c>
      <c r="AG2678" s="8" t="s">
        <v>9336</v>
      </c>
      <c r="AH2678" s="8" t="s">
        <v>654</v>
      </c>
      <c r="AI2678" s="8" t="s">
        <v>233</v>
      </c>
      <c r="AJ2678" s="8"/>
      <c r="AK2678" s="8" t="s">
        <v>17666</v>
      </c>
      <c r="AL2678" s="8" t="s">
        <v>910</v>
      </c>
      <c r="AM2678" s="8" t="s">
        <v>6793</v>
      </c>
      <c r="AN2678" s="8" t="s">
        <v>17676</v>
      </c>
      <c r="AO2678" s="8" t="s">
        <v>17667</v>
      </c>
      <c r="AP2678" s="29" t="s">
        <v>17665</v>
      </c>
      <c r="AQ2678" s="11">
        <v>3276.0</v>
      </c>
    </row>
    <row r="2679">
      <c r="A2679" s="8" t="str">
        <f t="shared" si="1"/>
        <v>Jamal Johnson</v>
      </c>
      <c r="B2679" s="51" t="s">
        <v>17693</v>
      </c>
      <c r="C2679" s="8" t="s">
        <v>9484</v>
      </c>
      <c r="D2679" s="9" t="s">
        <v>9324</v>
      </c>
      <c r="E2679" s="13" t="s">
        <v>17694</v>
      </c>
      <c r="F2679" s="8" t="s">
        <v>2304</v>
      </c>
      <c r="G2679" s="51" t="s">
        <v>12642</v>
      </c>
      <c r="H2679" s="13" t="s">
        <v>17695</v>
      </c>
      <c r="I2679" s="8" t="s">
        <v>1330</v>
      </c>
      <c r="J2679" s="10">
        <v>3.72</v>
      </c>
      <c r="K2679" s="13" t="s">
        <v>17696</v>
      </c>
      <c r="L2679" s="8"/>
      <c r="M2679" s="8"/>
      <c r="N2679" s="51" t="s">
        <v>17697</v>
      </c>
      <c r="O2679" s="51" t="s">
        <v>52</v>
      </c>
      <c r="P2679" s="51"/>
      <c r="Q2679" s="51"/>
      <c r="R2679" s="51" t="s">
        <v>17698</v>
      </c>
      <c r="S2679" s="51" t="s">
        <v>678</v>
      </c>
      <c r="T2679" s="11" t="str">
        <f t="shared" si="2"/>
        <v>Jamal Johnson</v>
      </c>
      <c r="U2679" s="51" t="s">
        <v>55</v>
      </c>
      <c r="V2679" s="51" t="s">
        <v>17699</v>
      </c>
      <c r="W2679" s="51" t="s">
        <v>17700</v>
      </c>
      <c r="X2679" s="51" t="s">
        <v>17701</v>
      </c>
      <c r="Y2679" s="12" t="s">
        <v>17702</v>
      </c>
      <c r="Z2679" s="12" t="s">
        <v>17703</v>
      </c>
      <c r="AA2679" s="8" t="s">
        <v>60</v>
      </c>
      <c r="AB2679" s="8" t="s">
        <v>60</v>
      </c>
      <c r="AC2679" s="8" t="s">
        <v>60</v>
      </c>
      <c r="AD2679" s="12" t="s">
        <v>17704</v>
      </c>
      <c r="AE2679" s="8"/>
      <c r="AF2679" s="13" t="s">
        <v>17705</v>
      </c>
      <c r="AG2679" s="13" t="s">
        <v>9336</v>
      </c>
      <c r="AH2679" s="8" t="s">
        <v>194</v>
      </c>
      <c r="AI2679" s="8" t="s">
        <v>233</v>
      </c>
      <c r="AJ2679" s="8"/>
      <c r="AK2679" s="8"/>
      <c r="AL2679" s="8"/>
      <c r="AM2679" s="8"/>
      <c r="AN2679" s="8" t="s">
        <v>17706</v>
      </c>
      <c r="AO2679" s="8" t="s">
        <v>17707</v>
      </c>
      <c r="AP2679" s="29" t="s">
        <v>17705</v>
      </c>
      <c r="AQ2679" s="11">
        <v>2055.0</v>
      </c>
    </row>
    <row r="2680">
      <c r="A2680" s="8" t="str">
        <f t="shared" si="1"/>
        <v>Alex Martin</v>
      </c>
      <c r="B2680" s="51" t="s">
        <v>17693</v>
      </c>
      <c r="C2680" s="51" t="s">
        <v>9484</v>
      </c>
      <c r="D2680" s="17" t="s">
        <v>9324</v>
      </c>
      <c r="E2680" s="21" t="s">
        <v>17694</v>
      </c>
      <c r="F2680" s="21" t="s">
        <v>2304</v>
      </c>
      <c r="G2680" s="51" t="s">
        <v>12642</v>
      </c>
      <c r="H2680" s="58">
        <v>215947.0</v>
      </c>
      <c r="I2680" s="63" t="s">
        <v>1330</v>
      </c>
      <c r="J2680" s="87">
        <v>3.72</v>
      </c>
      <c r="K2680" s="18" t="s">
        <v>17696</v>
      </c>
      <c r="L2680" s="19"/>
      <c r="M2680" s="30"/>
      <c r="N2680" s="61" t="s">
        <v>17708</v>
      </c>
      <c r="O2680" s="51" t="s">
        <v>52</v>
      </c>
      <c r="P2680" s="61" t="s">
        <v>207</v>
      </c>
      <c r="Q2680" s="51"/>
      <c r="R2680" s="51" t="s">
        <v>766</v>
      </c>
      <c r="S2680" s="51" t="s">
        <v>922</v>
      </c>
      <c r="T2680" s="11" t="str">
        <f t="shared" si="2"/>
        <v>Alex Martin</v>
      </c>
      <c r="U2680" s="51" t="s">
        <v>80</v>
      </c>
      <c r="V2680" s="51" t="s">
        <v>17709</v>
      </c>
      <c r="W2680" s="51"/>
      <c r="X2680" s="62" t="s">
        <v>17701</v>
      </c>
      <c r="Y2680" s="62"/>
      <c r="Z2680" s="62"/>
      <c r="AA2680" s="62"/>
      <c r="AB2680" s="62"/>
      <c r="AC2680" s="62"/>
      <c r="AD2680" s="62"/>
      <c r="AE2680" s="62"/>
      <c r="AF2680" s="21" t="s">
        <v>17705</v>
      </c>
      <c r="AG2680" s="21" t="s">
        <v>9336</v>
      </c>
      <c r="AH2680" s="16" t="s">
        <v>194</v>
      </c>
      <c r="AI2680" s="22" t="s">
        <v>233</v>
      </c>
      <c r="AJ2680" s="19"/>
      <c r="AK2680" s="63"/>
      <c r="AL2680" s="63"/>
      <c r="AM2680" s="63"/>
      <c r="AN2680" s="64">
        <v>0.7461389961389961</v>
      </c>
      <c r="AO2680" s="65">
        <v>54226.0</v>
      </c>
      <c r="AP2680" s="41" t="s">
        <v>17705</v>
      </c>
      <c r="AQ2680" s="32">
        <v>2055.0</v>
      </c>
    </row>
    <row r="2681">
      <c r="A2681" s="8" t="str">
        <f t="shared" si="1"/>
        <v>Raven Haston</v>
      </c>
      <c r="B2681" s="51" t="s">
        <v>17693</v>
      </c>
      <c r="C2681" s="8" t="s">
        <v>9484</v>
      </c>
      <c r="D2681" s="9" t="s">
        <v>9324</v>
      </c>
      <c r="E2681" s="8" t="s">
        <v>17694</v>
      </c>
      <c r="F2681" s="8" t="s">
        <v>2304</v>
      </c>
      <c r="G2681" s="51" t="s">
        <v>12642</v>
      </c>
      <c r="H2681" s="8" t="s">
        <v>17695</v>
      </c>
      <c r="I2681" s="59" t="s">
        <v>1330</v>
      </c>
      <c r="J2681" s="60">
        <v>3.72</v>
      </c>
      <c r="K2681" s="51" t="s">
        <v>17696</v>
      </c>
      <c r="L2681" s="8"/>
      <c r="M2681" s="8"/>
      <c r="N2681" s="51" t="s">
        <v>17710</v>
      </c>
      <c r="O2681" s="51" t="s">
        <v>52</v>
      </c>
      <c r="P2681" s="51"/>
      <c r="Q2681" s="51"/>
      <c r="R2681" s="51" t="s">
        <v>17711</v>
      </c>
      <c r="S2681" s="51" t="s">
        <v>17712</v>
      </c>
      <c r="T2681" s="11" t="str">
        <f t="shared" si="2"/>
        <v>Raven Haston</v>
      </c>
      <c r="U2681" s="51" t="s">
        <v>80</v>
      </c>
      <c r="V2681" s="51" t="s">
        <v>17713</v>
      </c>
      <c r="W2681" s="51"/>
      <c r="X2681" s="51" t="s">
        <v>17701</v>
      </c>
      <c r="Y2681" s="51" t="s">
        <v>60</v>
      </c>
      <c r="Z2681" s="56" t="s">
        <v>17703</v>
      </c>
      <c r="AA2681" s="51" t="s">
        <v>60</v>
      </c>
      <c r="AB2681" s="51" t="s">
        <v>60</v>
      </c>
      <c r="AC2681" s="56" t="s">
        <v>17714</v>
      </c>
      <c r="AD2681" s="56" t="s">
        <v>17704</v>
      </c>
      <c r="AE2681" s="51"/>
      <c r="AF2681" s="8" t="s">
        <v>17705</v>
      </c>
      <c r="AG2681" s="8" t="s">
        <v>9336</v>
      </c>
      <c r="AH2681" s="8" t="s">
        <v>194</v>
      </c>
      <c r="AI2681" s="8" t="s">
        <v>233</v>
      </c>
      <c r="AJ2681" s="8"/>
      <c r="AK2681" s="59"/>
      <c r="AL2681" s="59"/>
      <c r="AM2681" s="59"/>
      <c r="AN2681" s="59" t="s">
        <v>17706</v>
      </c>
      <c r="AO2681" s="59" t="s">
        <v>17715</v>
      </c>
      <c r="AP2681" s="29" t="s">
        <v>17705</v>
      </c>
      <c r="AQ2681" s="11">
        <v>2055.0</v>
      </c>
    </row>
    <row r="2682">
      <c r="A2682" s="8" t="str">
        <f t="shared" si="1"/>
        <v>Sarah Fowler</v>
      </c>
      <c r="B2682" s="51" t="s">
        <v>17693</v>
      </c>
      <c r="C2682" s="8" t="s">
        <v>9484</v>
      </c>
      <c r="D2682" s="9" t="s">
        <v>9324</v>
      </c>
      <c r="E2682" s="8" t="s">
        <v>17694</v>
      </c>
      <c r="F2682" s="8" t="s">
        <v>2304</v>
      </c>
      <c r="G2682" s="51" t="s">
        <v>12642</v>
      </c>
      <c r="H2682" s="8" t="s">
        <v>17695</v>
      </c>
      <c r="I2682" s="8" t="s">
        <v>1330</v>
      </c>
      <c r="J2682" s="10">
        <v>3.72</v>
      </c>
      <c r="K2682" s="13" t="s">
        <v>17696</v>
      </c>
      <c r="L2682" s="8"/>
      <c r="M2682" s="8"/>
      <c r="N2682" s="51" t="s">
        <v>17716</v>
      </c>
      <c r="O2682" s="8" t="s">
        <v>52</v>
      </c>
      <c r="P2682" s="51"/>
      <c r="Q2682" s="51"/>
      <c r="R2682" s="57" t="s">
        <v>7659</v>
      </c>
      <c r="S2682" s="57" t="s">
        <v>9974</v>
      </c>
      <c r="T2682" s="11" t="str">
        <f t="shared" si="2"/>
        <v>Sarah Fowler</v>
      </c>
      <c r="U2682" s="57" t="s">
        <v>80</v>
      </c>
      <c r="V2682" s="51" t="s">
        <v>17717</v>
      </c>
      <c r="W2682" s="57" t="s">
        <v>17718</v>
      </c>
      <c r="X2682" s="51" t="s">
        <v>17701</v>
      </c>
      <c r="Y2682" s="56" t="s">
        <v>17719</v>
      </c>
      <c r="Z2682" s="56" t="s">
        <v>17703</v>
      </c>
      <c r="AA2682" s="51" t="s">
        <v>60</v>
      </c>
      <c r="AB2682" s="51" t="s">
        <v>60</v>
      </c>
      <c r="AC2682" s="56" t="s">
        <v>17720</v>
      </c>
      <c r="AD2682" s="56" t="s">
        <v>17704</v>
      </c>
      <c r="AE2682" s="51"/>
      <c r="AF2682" s="8" t="s">
        <v>17705</v>
      </c>
      <c r="AG2682" s="8" t="s">
        <v>9336</v>
      </c>
      <c r="AH2682" s="8" t="s">
        <v>194</v>
      </c>
      <c r="AI2682" s="8" t="s">
        <v>233</v>
      </c>
      <c r="AJ2682" s="8"/>
      <c r="AK2682" s="8"/>
      <c r="AL2682" s="8"/>
      <c r="AM2682" s="8"/>
      <c r="AN2682" s="8" t="s">
        <v>17706</v>
      </c>
      <c r="AO2682" s="8" t="s">
        <v>17715</v>
      </c>
      <c r="AP2682" s="29" t="s">
        <v>17705</v>
      </c>
      <c r="AQ2682" s="11">
        <v>2055.0</v>
      </c>
    </row>
    <row r="2683">
      <c r="A2683" s="8" t="str">
        <f t="shared" si="1"/>
        <v>AC Elizabeth has been removed. </v>
      </c>
      <c r="B2683" s="51" t="s">
        <v>17693</v>
      </c>
      <c r="C2683" s="8" t="s">
        <v>9484</v>
      </c>
      <c r="D2683" s="2" t="s">
        <v>9324</v>
      </c>
      <c r="E2683" s="8" t="s">
        <v>17694</v>
      </c>
      <c r="F2683" s="8" t="s">
        <v>2304</v>
      </c>
      <c r="G2683" s="51" t="s">
        <v>12642</v>
      </c>
      <c r="H2683" s="8" t="s">
        <v>17695</v>
      </c>
      <c r="I2683" s="8" t="s">
        <v>1330</v>
      </c>
      <c r="J2683" s="10">
        <v>3.72</v>
      </c>
      <c r="K2683" s="8" t="s">
        <v>17696</v>
      </c>
      <c r="L2683" s="8"/>
      <c r="M2683" s="8"/>
      <c r="N2683" s="51" t="s">
        <v>17721</v>
      </c>
      <c r="O2683" s="51" t="s">
        <v>52</v>
      </c>
      <c r="P2683" s="51"/>
      <c r="Q2683" s="51" t="s">
        <v>277</v>
      </c>
      <c r="R2683" s="8" t="s">
        <v>17722</v>
      </c>
      <c r="S2683" s="8"/>
      <c r="T2683" s="11" t="str">
        <f t="shared" si="2"/>
        <v>AC Elizabeth has been removed. </v>
      </c>
      <c r="U2683" s="8"/>
      <c r="V2683" s="51"/>
      <c r="W2683" s="51"/>
      <c r="X2683" s="51" t="s">
        <v>17701</v>
      </c>
      <c r="Y2683" s="51" t="s">
        <v>60</v>
      </c>
      <c r="Z2683" s="56" t="s">
        <v>17703</v>
      </c>
      <c r="AA2683" s="51" t="s">
        <v>60</v>
      </c>
      <c r="AB2683" s="51" t="s">
        <v>60</v>
      </c>
      <c r="AC2683" s="51" t="s">
        <v>60</v>
      </c>
      <c r="AD2683" s="56" t="s">
        <v>17704</v>
      </c>
      <c r="AE2683" s="51"/>
      <c r="AF2683" s="8" t="s">
        <v>17705</v>
      </c>
      <c r="AG2683" s="8" t="s">
        <v>9336</v>
      </c>
      <c r="AH2683" s="8" t="s">
        <v>194</v>
      </c>
      <c r="AI2683" s="8" t="s">
        <v>233</v>
      </c>
      <c r="AJ2683" s="8"/>
      <c r="AK2683" s="8"/>
      <c r="AL2683" s="8"/>
      <c r="AM2683" s="8"/>
      <c r="AN2683" s="8" t="s">
        <v>17706</v>
      </c>
      <c r="AO2683" s="8" t="s">
        <v>17707</v>
      </c>
      <c r="AP2683" s="29" t="s">
        <v>17705</v>
      </c>
      <c r="AQ2683" s="11">
        <v>2055.0</v>
      </c>
    </row>
    <row r="2684">
      <c r="A2684" s="8" t="str">
        <f t="shared" si="1"/>
        <v>Kyle Grove</v>
      </c>
      <c r="B2684" s="51" t="s">
        <v>17723</v>
      </c>
      <c r="C2684" s="8" t="s">
        <v>9484</v>
      </c>
      <c r="D2684" s="9" t="s">
        <v>9324</v>
      </c>
      <c r="E2684" s="8" t="s">
        <v>17724</v>
      </c>
      <c r="F2684" s="8" t="s">
        <v>2304</v>
      </c>
      <c r="G2684" s="51" t="s">
        <v>12642</v>
      </c>
      <c r="H2684" s="13" t="s">
        <v>17725</v>
      </c>
      <c r="I2684" s="8" t="s">
        <v>49</v>
      </c>
      <c r="J2684" s="10">
        <v>3.2</v>
      </c>
      <c r="K2684" s="8" t="s">
        <v>17726</v>
      </c>
      <c r="L2684" s="8"/>
      <c r="M2684" s="8"/>
      <c r="N2684" s="51" t="s">
        <v>17727</v>
      </c>
      <c r="O2684" s="57" t="s">
        <v>52</v>
      </c>
      <c r="P2684" s="51"/>
      <c r="Q2684" s="51"/>
      <c r="R2684" s="57" t="s">
        <v>1275</v>
      </c>
      <c r="S2684" s="57" t="s">
        <v>17728</v>
      </c>
      <c r="T2684" s="11" t="str">
        <f t="shared" si="2"/>
        <v>Kyle Grove</v>
      </c>
      <c r="U2684" s="57" t="s">
        <v>412</v>
      </c>
      <c r="V2684" s="51" t="s">
        <v>17729</v>
      </c>
      <c r="W2684" s="57" t="s">
        <v>17730</v>
      </c>
      <c r="X2684" s="51" t="s">
        <v>17731</v>
      </c>
      <c r="Y2684" s="51" t="s">
        <v>60</v>
      </c>
      <c r="Z2684" s="51" t="s">
        <v>60</v>
      </c>
      <c r="AA2684" s="51" t="s">
        <v>60</v>
      </c>
      <c r="AB2684" s="56" t="s">
        <v>17732</v>
      </c>
      <c r="AC2684" s="51" t="s">
        <v>60</v>
      </c>
      <c r="AD2684" s="56" t="s">
        <v>17733</v>
      </c>
      <c r="AE2684" s="51" t="s">
        <v>17734</v>
      </c>
      <c r="AF2684" s="8" t="s">
        <v>17724</v>
      </c>
      <c r="AG2684" s="8" t="s">
        <v>9336</v>
      </c>
      <c r="AH2684" s="8" t="s">
        <v>4581</v>
      </c>
      <c r="AI2684" s="8" t="s">
        <v>66</v>
      </c>
      <c r="AJ2684" s="8"/>
      <c r="AK2684" s="8" t="s">
        <v>4545</v>
      </c>
      <c r="AL2684" s="8" t="s">
        <v>910</v>
      </c>
      <c r="AM2684" s="8" t="s">
        <v>17735</v>
      </c>
      <c r="AN2684" s="8" t="s">
        <v>17736</v>
      </c>
      <c r="AO2684" s="8" t="s">
        <v>17737</v>
      </c>
      <c r="AP2684" s="29" t="s">
        <v>17724</v>
      </c>
      <c r="AQ2684" s="11">
        <v>5896.0</v>
      </c>
    </row>
    <row r="2685">
      <c r="A2685" s="8" t="str">
        <f t="shared" si="1"/>
        <v>Dave Osanitsch</v>
      </c>
      <c r="B2685" s="51" t="s">
        <v>17723</v>
      </c>
      <c r="C2685" s="8" t="s">
        <v>9484</v>
      </c>
      <c r="D2685" s="9" t="s">
        <v>9324</v>
      </c>
      <c r="E2685" s="8" t="s">
        <v>17724</v>
      </c>
      <c r="F2685" s="8" t="s">
        <v>2304</v>
      </c>
      <c r="G2685" s="51" t="s">
        <v>12642</v>
      </c>
      <c r="H2685" s="8" t="s">
        <v>17725</v>
      </c>
      <c r="I2685" s="8" t="s">
        <v>49</v>
      </c>
      <c r="J2685" s="10">
        <v>3.2</v>
      </c>
      <c r="K2685" s="13" t="s">
        <v>17726</v>
      </c>
      <c r="L2685" s="8"/>
      <c r="M2685" s="8"/>
      <c r="N2685" s="51" t="s">
        <v>17738</v>
      </c>
      <c r="O2685" s="51" t="s">
        <v>52</v>
      </c>
      <c r="P2685" s="51"/>
      <c r="Q2685" s="51"/>
      <c r="R2685" s="51" t="s">
        <v>3381</v>
      </c>
      <c r="S2685" s="51" t="s">
        <v>17739</v>
      </c>
      <c r="T2685" s="11" t="str">
        <f t="shared" si="2"/>
        <v>Dave Osanitsch</v>
      </c>
      <c r="U2685" s="51" t="s">
        <v>55</v>
      </c>
      <c r="V2685" s="51" t="s">
        <v>17740</v>
      </c>
      <c r="W2685" s="51" t="s">
        <v>17730</v>
      </c>
      <c r="X2685" s="51" t="s">
        <v>17731</v>
      </c>
      <c r="Y2685" s="8" t="s">
        <v>60</v>
      </c>
      <c r="Z2685" s="12" t="s">
        <v>17741</v>
      </c>
      <c r="AA2685" s="12" t="s">
        <v>17742</v>
      </c>
      <c r="AB2685" s="8" t="s">
        <v>60</v>
      </c>
      <c r="AC2685" s="8" t="s">
        <v>60</v>
      </c>
      <c r="AD2685" s="12" t="s">
        <v>17743</v>
      </c>
      <c r="AE2685" s="8" t="s">
        <v>17734</v>
      </c>
      <c r="AF2685" s="8" t="s">
        <v>17724</v>
      </c>
      <c r="AG2685" s="8" t="s">
        <v>9336</v>
      </c>
      <c r="AH2685" s="8" t="s">
        <v>4581</v>
      </c>
      <c r="AI2685" s="8" t="s">
        <v>66</v>
      </c>
      <c r="AJ2685" s="8"/>
      <c r="AK2685" s="8" t="s">
        <v>4545</v>
      </c>
      <c r="AL2685" s="8" t="s">
        <v>910</v>
      </c>
      <c r="AM2685" s="8" t="s">
        <v>17735</v>
      </c>
      <c r="AN2685" s="8" t="s">
        <v>17736</v>
      </c>
      <c r="AO2685" s="8" t="s">
        <v>17744</v>
      </c>
      <c r="AP2685" s="29" t="s">
        <v>17724</v>
      </c>
      <c r="AQ2685" s="11">
        <v>5896.0</v>
      </c>
    </row>
    <row r="2686">
      <c r="A2686" s="8" t="str">
        <f t="shared" si="1"/>
        <v>Steve Spence</v>
      </c>
      <c r="B2686" s="51" t="s">
        <v>17723</v>
      </c>
      <c r="C2686" s="8" t="s">
        <v>9484</v>
      </c>
      <c r="D2686" s="9" t="s">
        <v>9324</v>
      </c>
      <c r="E2686" s="8" t="s">
        <v>17724</v>
      </c>
      <c r="F2686" s="8" t="s">
        <v>2304</v>
      </c>
      <c r="G2686" s="51" t="s">
        <v>12642</v>
      </c>
      <c r="H2686" s="8" t="s">
        <v>17725</v>
      </c>
      <c r="I2686" s="8" t="s">
        <v>49</v>
      </c>
      <c r="J2686" s="10">
        <v>3.2</v>
      </c>
      <c r="K2686" s="13" t="s">
        <v>17726</v>
      </c>
      <c r="L2686" s="8"/>
      <c r="M2686" s="8"/>
      <c r="N2686" s="51" t="s">
        <v>17745</v>
      </c>
      <c r="O2686" s="51" t="s">
        <v>52</v>
      </c>
      <c r="P2686" s="51"/>
      <c r="Q2686" s="51"/>
      <c r="R2686" s="51" t="s">
        <v>2591</v>
      </c>
      <c r="S2686" s="51" t="s">
        <v>9541</v>
      </c>
      <c r="T2686" s="11" t="str">
        <f t="shared" si="2"/>
        <v>Steve Spence</v>
      </c>
      <c r="U2686" s="51" t="s">
        <v>106</v>
      </c>
      <c r="V2686" s="51" t="s">
        <v>17746</v>
      </c>
      <c r="W2686" s="51" t="s">
        <v>17730</v>
      </c>
      <c r="X2686" s="51" t="s">
        <v>17731</v>
      </c>
      <c r="Y2686" s="8" t="s">
        <v>60</v>
      </c>
      <c r="Z2686" s="12" t="s">
        <v>17741</v>
      </c>
      <c r="AA2686" s="8" t="s">
        <v>60</v>
      </c>
      <c r="AB2686" s="8" t="s">
        <v>60</v>
      </c>
      <c r="AC2686" s="8" t="s">
        <v>60</v>
      </c>
      <c r="AD2686" s="12" t="s">
        <v>17743</v>
      </c>
      <c r="AE2686" s="8" t="s">
        <v>17734</v>
      </c>
      <c r="AF2686" s="8" t="s">
        <v>17724</v>
      </c>
      <c r="AG2686" s="8" t="s">
        <v>9336</v>
      </c>
      <c r="AH2686" s="8" t="s">
        <v>4581</v>
      </c>
      <c r="AI2686" s="8" t="s">
        <v>66</v>
      </c>
      <c r="AJ2686" s="8"/>
      <c r="AK2686" s="8" t="s">
        <v>4545</v>
      </c>
      <c r="AL2686" s="8" t="s">
        <v>910</v>
      </c>
      <c r="AM2686" s="8" t="s">
        <v>17735</v>
      </c>
      <c r="AN2686" s="8" t="s">
        <v>17736</v>
      </c>
      <c r="AO2686" s="8" t="s">
        <v>17744</v>
      </c>
      <c r="AP2686" s="29" t="s">
        <v>17724</v>
      </c>
      <c r="AQ2686" s="11">
        <v>5896.0</v>
      </c>
    </row>
    <row r="2687">
      <c r="A2687" s="8" t="str">
        <f t="shared" si="1"/>
        <v>Alison Freas</v>
      </c>
      <c r="B2687" s="51" t="s">
        <v>17723</v>
      </c>
      <c r="C2687" s="8" t="s">
        <v>9484</v>
      </c>
      <c r="D2687" s="9" t="s">
        <v>9324</v>
      </c>
      <c r="E2687" s="8" t="s">
        <v>17724</v>
      </c>
      <c r="F2687" s="8" t="s">
        <v>2304</v>
      </c>
      <c r="G2687" s="51" t="s">
        <v>12642</v>
      </c>
      <c r="H2687" s="8" t="s">
        <v>17725</v>
      </c>
      <c r="I2687" s="8" t="s">
        <v>49</v>
      </c>
      <c r="J2687" s="10">
        <v>3.2</v>
      </c>
      <c r="K2687" s="13" t="s">
        <v>17726</v>
      </c>
      <c r="L2687" s="8"/>
      <c r="M2687" s="8"/>
      <c r="N2687" s="51" t="s">
        <v>17747</v>
      </c>
      <c r="O2687" s="51" t="s">
        <v>52</v>
      </c>
      <c r="P2687" s="51"/>
      <c r="Q2687" s="51"/>
      <c r="R2687" s="51" t="s">
        <v>17748</v>
      </c>
      <c r="S2687" s="51" t="s">
        <v>17749</v>
      </c>
      <c r="T2687" s="11" t="str">
        <f t="shared" si="2"/>
        <v>Alison Freas</v>
      </c>
      <c r="U2687" s="8" t="s">
        <v>80</v>
      </c>
      <c r="V2687" s="51" t="s">
        <v>17750</v>
      </c>
      <c r="W2687" s="51" t="s">
        <v>17730</v>
      </c>
      <c r="X2687" s="51" t="s">
        <v>17731</v>
      </c>
      <c r="Y2687" s="8" t="s">
        <v>60</v>
      </c>
      <c r="Z2687" s="12" t="s">
        <v>17741</v>
      </c>
      <c r="AA2687" s="8" t="s">
        <v>60</v>
      </c>
      <c r="AB2687" s="8" t="s">
        <v>60</v>
      </c>
      <c r="AC2687" s="8" t="s">
        <v>60</v>
      </c>
      <c r="AD2687" s="12" t="s">
        <v>17743</v>
      </c>
      <c r="AE2687" s="8" t="s">
        <v>17734</v>
      </c>
      <c r="AF2687" s="8" t="s">
        <v>17724</v>
      </c>
      <c r="AG2687" s="8" t="s">
        <v>9336</v>
      </c>
      <c r="AH2687" s="8" t="s">
        <v>4581</v>
      </c>
      <c r="AI2687" s="8" t="s">
        <v>66</v>
      </c>
      <c r="AJ2687" s="8"/>
      <c r="AK2687" s="8" t="s">
        <v>4545</v>
      </c>
      <c r="AL2687" s="8" t="s">
        <v>910</v>
      </c>
      <c r="AM2687" s="8" t="s">
        <v>17735</v>
      </c>
      <c r="AN2687" s="8" t="s">
        <v>17736</v>
      </c>
      <c r="AO2687" s="8" t="s">
        <v>17744</v>
      </c>
      <c r="AP2687" s="29" t="s">
        <v>17724</v>
      </c>
      <c r="AQ2687" s="11">
        <v>5896.0</v>
      </c>
    </row>
    <row r="2688">
      <c r="A2688" s="8" t="str">
        <f t="shared" si="1"/>
        <v>Doug Knol</v>
      </c>
      <c r="B2688" s="51" t="s">
        <v>17723</v>
      </c>
      <c r="C2688" s="8" t="s">
        <v>9484</v>
      </c>
      <c r="D2688" s="9" t="s">
        <v>9324</v>
      </c>
      <c r="E2688" s="8" t="s">
        <v>17724</v>
      </c>
      <c r="F2688" s="8" t="s">
        <v>2304</v>
      </c>
      <c r="G2688" s="51" t="s">
        <v>12642</v>
      </c>
      <c r="H2688" s="8" t="s">
        <v>17725</v>
      </c>
      <c r="I2688" s="8" t="s">
        <v>49</v>
      </c>
      <c r="J2688" s="10">
        <v>3.2</v>
      </c>
      <c r="K2688" s="13" t="s">
        <v>17726</v>
      </c>
      <c r="L2688" s="8"/>
      <c r="M2688" s="8"/>
      <c r="N2688" s="51" t="s">
        <v>17751</v>
      </c>
      <c r="O2688" s="51" t="s">
        <v>52</v>
      </c>
      <c r="P2688" s="51"/>
      <c r="Q2688" s="51"/>
      <c r="R2688" s="51" t="s">
        <v>811</v>
      </c>
      <c r="S2688" s="51" t="s">
        <v>17752</v>
      </c>
      <c r="T2688" s="11" t="str">
        <f t="shared" si="2"/>
        <v>Doug Knol</v>
      </c>
      <c r="U2688" s="51" t="s">
        <v>80</v>
      </c>
      <c r="V2688" s="51" t="s">
        <v>17753</v>
      </c>
      <c r="W2688" s="51" t="s">
        <v>17730</v>
      </c>
      <c r="X2688" s="51" t="s">
        <v>17731</v>
      </c>
      <c r="Y2688" s="8" t="s">
        <v>60</v>
      </c>
      <c r="Z2688" s="12" t="s">
        <v>17741</v>
      </c>
      <c r="AA2688" s="8" t="s">
        <v>60</v>
      </c>
      <c r="AB2688" s="8" t="s">
        <v>60</v>
      </c>
      <c r="AC2688" s="8" t="s">
        <v>60</v>
      </c>
      <c r="AD2688" s="12" t="s">
        <v>17743</v>
      </c>
      <c r="AE2688" s="8" t="s">
        <v>17734</v>
      </c>
      <c r="AF2688" s="8" t="s">
        <v>17724</v>
      </c>
      <c r="AG2688" s="8" t="s">
        <v>9336</v>
      </c>
      <c r="AH2688" s="8" t="s">
        <v>4581</v>
      </c>
      <c r="AI2688" s="8" t="s">
        <v>66</v>
      </c>
      <c r="AJ2688" s="8"/>
      <c r="AK2688" s="8" t="s">
        <v>4545</v>
      </c>
      <c r="AL2688" s="8" t="s">
        <v>910</v>
      </c>
      <c r="AM2688" s="8" t="s">
        <v>17735</v>
      </c>
      <c r="AN2688" s="8" t="s">
        <v>17736</v>
      </c>
      <c r="AO2688" s="8" t="s">
        <v>17744</v>
      </c>
      <c r="AP2688" s="29" t="s">
        <v>17724</v>
      </c>
      <c r="AQ2688" s="11">
        <v>5896.0</v>
      </c>
    </row>
    <row r="2689">
      <c r="A2689" s="8" t="str">
        <f t="shared" si="1"/>
        <v>Kurt Dunkel</v>
      </c>
      <c r="B2689" s="51" t="s">
        <v>17723</v>
      </c>
      <c r="C2689" s="8" t="s">
        <v>9484</v>
      </c>
      <c r="D2689" s="9" t="s">
        <v>9324</v>
      </c>
      <c r="E2689" s="8" t="s">
        <v>17724</v>
      </c>
      <c r="F2689" s="8" t="s">
        <v>2304</v>
      </c>
      <c r="G2689" s="51" t="s">
        <v>12642</v>
      </c>
      <c r="H2689" s="8" t="s">
        <v>17725</v>
      </c>
      <c r="I2689" s="8" t="s">
        <v>49</v>
      </c>
      <c r="J2689" s="10">
        <v>3.2</v>
      </c>
      <c r="K2689" s="13" t="s">
        <v>17726</v>
      </c>
      <c r="L2689" s="8"/>
      <c r="M2689" s="8"/>
      <c r="N2689" s="51" t="s">
        <v>17754</v>
      </c>
      <c r="O2689" s="51" t="s">
        <v>52</v>
      </c>
      <c r="P2689" s="51"/>
      <c r="Q2689" s="51"/>
      <c r="R2689" s="51" t="s">
        <v>10998</v>
      </c>
      <c r="S2689" s="51" t="s">
        <v>17755</v>
      </c>
      <c r="T2689" s="11" t="str">
        <f t="shared" si="2"/>
        <v>Kurt Dunkel</v>
      </c>
      <c r="U2689" s="8" t="s">
        <v>80</v>
      </c>
      <c r="V2689" s="51" t="s">
        <v>17756</v>
      </c>
      <c r="W2689" s="51" t="s">
        <v>17730</v>
      </c>
      <c r="X2689" s="51" t="s">
        <v>17731</v>
      </c>
      <c r="Y2689" s="8" t="s">
        <v>60</v>
      </c>
      <c r="Z2689" s="12" t="s">
        <v>17741</v>
      </c>
      <c r="AA2689" s="8" t="s">
        <v>60</v>
      </c>
      <c r="AB2689" s="8" t="s">
        <v>60</v>
      </c>
      <c r="AC2689" s="12" t="s">
        <v>17757</v>
      </c>
      <c r="AD2689" s="12" t="s">
        <v>17743</v>
      </c>
      <c r="AE2689" s="8" t="s">
        <v>17734</v>
      </c>
      <c r="AF2689" s="8" t="s">
        <v>17724</v>
      </c>
      <c r="AG2689" s="8" t="s">
        <v>9336</v>
      </c>
      <c r="AH2689" s="8" t="s">
        <v>4581</v>
      </c>
      <c r="AI2689" s="8" t="s">
        <v>66</v>
      </c>
      <c r="AJ2689" s="8"/>
      <c r="AK2689" s="8" t="s">
        <v>4545</v>
      </c>
      <c r="AL2689" s="8" t="s">
        <v>910</v>
      </c>
      <c r="AM2689" s="8" t="s">
        <v>17735</v>
      </c>
      <c r="AN2689" s="8" t="s">
        <v>17736</v>
      </c>
      <c r="AO2689" s="8" t="s">
        <v>17744</v>
      </c>
      <c r="AP2689" s="29" t="s">
        <v>17724</v>
      </c>
      <c r="AQ2689" s="11">
        <v>5896.0</v>
      </c>
    </row>
    <row r="2690">
      <c r="A2690" s="8" t="str">
        <f t="shared" si="1"/>
        <v>Sarah Hewitt</v>
      </c>
      <c r="B2690" s="51" t="s">
        <v>17723</v>
      </c>
      <c r="C2690" s="8" t="s">
        <v>9484</v>
      </c>
      <c r="D2690" s="9" t="s">
        <v>9324</v>
      </c>
      <c r="E2690" s="8" t="s">
        <v>17724</v>
      </c>
      <c r="F2690" s="8" t="s">
        <v>2304</v>
      </c>
      <c r="G2690" s="51" t="s">
        <v>12642</v>
      </c>
      <c r="H2690" s="13" t="s">
        <v>17725</v>
      </c>
      <c r="I2690" s="8" t="s">
        <v>49</v>
      </c>
      <c r="J2690" s="10">
        <v>3.2</v>
      </c>
      <c r="K2690" s="13" t="s">
        <v>17726</v>
      </c>
      <c r="L2690" s="8"/>
      <c r="M2690" s="8"/>
      <c r="N2690" s="51" t="s">
        <v>17758</v>
      </c>
      <c r="O2690" s="57" t="s">
        <v>52</v>
      </c>
      <c r="P2690" s="51"/>
      <c r="Q2690" s="51"/>
      <c r="R2690" s="57" t="s">
        <v>7659</v>
      </c>
      <c r="S2690" s="57" t="s">
        <v>9634</v>
      </c>
      <c r="T2690" s="11" t="str">
        <f t="shared" si="2"/>
        <v>Sarah Hewitt</v>
      </c>
      <c r="U2690" s="57" t="s">
        <v>80</v>
      </c>
      <c r="V2690" s="51" t="s">
        <v>17759</v>
      </c>
      <c r="W2690" s="57" t="s">
        <v>17730</v>
      </c>
      <c r="X2690" s="51" t="s">
        <v>17731</v>
      </c>
      <c r="Y2690" s="51" t="s">
        <v>60</v>
      </c>
      <c r="Z2690" s="51" t="s">
        <v>60</v>
      </c>
      <c r="AA2690" s="51" t="s">
        <v>60</v>
      </c>
      <c r="AB2690" s="56" t="s">
        <v>17732</v>
      </c>
      <c r="AC2690" s="51" t="s">
        <v>60</v>
      </c>
      <c r="AD2690" s="56" t="s">
        <v>17733</v>
      </c>
      <c r="AE2690" s="51" t="s">
        <v>17734</v>
      </c>
      <c r="AF2690" s="8" t="s">
        <v>17724</v>
      </c>
      <c r="AG2690" s="8" t="s">
        <v>9336</v>
      </c>
      <c r="AH2690" s="8" t="s">
        <v>4581</v>
      </c>
      <c r="AI2690" s="8" t="s">
        <v>66</v>
      </c>
      <c r="AJ2690" s="8"/>
      <c r="AK2690" s="8" t="s">
        <v>4545</v>
      </c>
      <c r="AL2690" s="8" t="s">
        <v>910</v>
      </c>
      <c r="AM2690" s="8" t="s">
        <v>17735</v>
      </c>
      <c r="AN2690" s="8" t="s">
        <v>17736</v>
      </c>
      <c r="AO2690" s="8" t="s">
        <v>17744</v>
      </c>
      <c r="AP2690" s="29" t="s">
        <v>17724</v>
      </c>
      <c r="AQ2690" s="11">
        <v>5896.0</v>
      </c>
    </row>
    <row r="2691">
      <c r="A2691" s="8" t="str">
        <f t="shared" si="1"/>
        <v>Tyler Hewitt</v>
      </c>
      <c r="B2691" s="51" t="s">
        <v>17723</v>
      </c>
      <c r="C2691" s="8" t="s">
        <v>9484</v>
      </c>
      <c r="D2691" s="9" t="s">
        <v>9324</v>
      </c>
      <c r="E2691" s="8" t="s">
        <v>17724</v>
      </c>
      <c r="F2691" s="8" t="s">
        <v>2304</v>
      </c>
      <c r="G2691" s="51" t="s">
        <v>12642</v>
      </c>
      <c r="H2691" s="8" t="s">
        <v>17760</v>
      </c>
      <c r="I2691" s="8" t="s">
        <v>49</v>
      </c>
      <c r="J2691" s="10">
        <v>3.2</v>
      </c>
      <c r="K2691" s="13" t="s">
        <v>17726</v>
      </c>
      <c r="L2691" s="8"/>
      <c r="M2691" s="8"/>
      <c r="N2691" s="51" t="s">
        <v>17761</v>
      </c>
      <c r="O2691" s="51" t="s">
        <v>52</v>
      </c>
      <c r="P2691" s="51"/>
      <c r="Q2691" s="51"/>
      <c r="R2691" s="51" t="s">
        <v>1514</v>
      </c>
      <c r="S2691" s="51" t="s">
        <v>9634</v>
      </c>
      <c r="T2691" s="11" t="str">
        <f t="shared" si="2"/>
        <v>Tyler Hewitt</v>
      </c>
      <c r="U2691" s="8" t="s">
        <v>80</v>
      </c>
      <c r="V2691" s="51" t="s">
        <v>17762</v>
      </c>
      <c r="W2691" s="51" t="s">
        <v>17730</v>
      </c>
      <c r="X2691" s="51" t="s">
        <v>17731</v>
      </c>
      <c r="Y2691" s="8" t="s">
        <v>60</v>
      </c>
      <c r="Z2691" s="12" t="s">
        <v>17741</v>
      </c>
      <c r="AA2691" s="8" t="s">
        <v>60</v>
      </c>
      <c r="AB2691" s="8" t="s">
        <v>60</v>
      </c>
      <c r="AC2691" s="8" t="s">
        <v>60</v>
      </c>
      <c r="AD2691" s="12" t="s">
        <v>17743</v>
      </c>
      <c r="AE2691" s="8" t="s">
        <v>17734</v>
      </c>
      <c r="AF2691" s="8" t="s">
        <v>17724</v>
      </c>
      <c r="AG2691" s="8" t="s">
        <v>9336</v>
      </c>
      <c r="AH2691" s="8" t="s">
        <v>4581</v>
      </c>
      <c r="AI2691" s="8" t="s">
        <v>66</v>
      </c>
      <c r="AJ2691" s="8"/>
      <c r="AK2691" s="8" t="s">
        <v>4545</v>
      </c>
      <c r="AL2691" s="8" t="s">
        <v>910</v>
      </c>
      <c r="AM2691" s="8" t="s">
        <v>17735</v>
      </c>
      <c r="AN2691" s="8" t="s">
        <v>17736</v>
      </c>
      <c r="AO2691" s="8" t="s">
        <v>17744</v>
      </c>
      <c r="AP2691" s="29" t="s">
        <v>17724</v>
      </c>
      <c r="AQ2691" s="11">
        <v>5896.0</v>
      </c>
    </row>
    <row r="2692">
      <c r="A2692" s="8" t="str">
        <f t="shared" si="1"/>
        <v>Judy Geist</v>
      </c>
      <c r="B2692" s="51" t="s">
        <v>17763</v>
      </c>
      <c r="C2692" s="8" t="s">
        <v>9484</v>
      </c>
      <c r="D2692" s="9" t="s">
        <v>9324</v>
      </c>
      <c r="E2692" s="8" t="s">
        <v>17764</v>
      </c>
      <c r="F2692" s="8" t="s">
        <v>2304</v>
      </c>
      <c r="G2692" s="51" t="s">
        <v>12642</v>
      </c>
      <c r="H2692" s="13" t="s">
        <v>17765</v>
      </c>
      <c r="I2692" s="8" t="s">
        <v>49</v>
      </c>
      <c r="J2692" s="10">
        <v>3.42</v>
      </c>
      <c r="K2692" s="13" t="s">
        <v>17766</v>
      </c>
      <c r="L2692" s="8"/>
      <c r="M2692" s="8"/>
      <c r="N2692" s="51" t="s">
        <v>17767</v>
      </c>
      <c r="O2692" s="51" t="s">
        <v>52</v>
      </c>
      <c r="P2692" s="51"/>
      <c r="Q2692" s="51"/>
      <c r="R2692" s="51" t="s">
        <v>5701</v>
      </c>
      <c r="S2692" s="51" t="s">
        <v>17768</v>
      </c>
      <c r="T2692" s="11" t="str">
        <f t="shared" si="2"/>
        <v>Judy Geist</v>
      </c>
      <c r="U2692" s="51" t="s">
        <v>1959</v>
      </c>
      <c r="V2692" s="51"/>
      <c r="W2692" s="51"/>
      <c r="X2692" s="51" t="s">
        <v>17769</v>
      </c>
      <c r="Y2692" s="8" t="s">
        <v>60</v>
      </c>
      <c r="Z2692" s="12" t="s">
        <v>17770</v>
      </c>
      <c r="AA2692" s="8" t="s">
        <v>60</v>
      </c>
      <c r="AB2692" s="8" t="s">
        <v>60</v>
      </c>
      <c r="AC2692" s="8" t="s">
        <v>60</v>
      </c>
      <c r="AD2692" s="12" t="s">
        <v>17771</v>
      </c>
      <c r="AE2692" s="8"/>
      <c r="AF2692" s="8" t="s">
        <v>17764</v>
      </c>
      <c r="AG2692" s="8" t="s">
        <v>9336</v>
      </c>
      <c r="AH2692" s="8" t="s">
        <v>4581</v>
      </c>
      <c r="AI2692" s="8" t="s">
        <v>66</v>
      </c>
      <c r="AJ2692" s="8"/>
      <c r="AK2692" s="8" t="s">
        <v>2151</v>
      </c>
      <c r="AL2692" s="8" t="s">
        <v>2971</v>
      </c>
      <c r="AM2692" s="8" t="s">
        <v>2152</v>
      </c>
      <c r="AN2692" s="8" t="s">
        <v>17772</v>
      </c>
      <c r="AO2692" s="8" t="s">
        <v>17773</v>
      </c>
      <c r="AP2692" s="14" t="s">
        <v>17764</v>
      </c>
      <c r="AQ2692" s="11">
        <v>7637.0</v>
      </c>
    </row>
    <row r="2693">
      <c r="A2693" s="8" t="str">
        <f t="shared" si="1"/>
        <v>Vanere Maynard</v>
      </c>
      <c r="B2693" s="51" t="s">
        <v>17763</v>
      </c>
      <c r="C2693" s="8" t="s">
        <v>9484</v>
      </c>
      <c r="D2693" s="9" t="s">
        <v>9324</v>
      </c>
      <c r="E2693" s="8" t="s">
        <v>17764</v>
      </c>
      <c r="F2693" s="8" t="s">
        <v>2304</v>
      </c>
      <c r="G2693" s="51" t="s">
        <v>12642</v>
      </c>
      <c r="H2693" s="13" t="s">
        <v>17765</v>
      </c>
      <c r="I2693" s="8" t="s">
        <v>49</v>
      </c>
      <c r="J2693" s="10">
        <v>3.42</v>
      </c>
      <c r="K2693" s="13" t="s">
        <v>17766</v>
      </c>
      <c r="L2693" s="8"/>
      <c r="M2693" s="8"/>
      <c r="N2693" s="51" t="s">
        <v>17774</v>
      </c>
      <c r="O2693" s="51" t="s">
        <v>52</v>
      </c>
      <c r="P2693" s="51"/>
      <c r="Q2693" s="51"/>
      <c r="R2693" s="51" t="s">
        <v>17775</v>
      </c>
      <c r="S2693" s="51" t="s">
        <v>17776</v>
      </c>
      <c r="T2693" s="11" t="str">
        <f t="shared" si="2"/>
        <v>Vanere Maynard</v>
      </c>
      <c r="U2693" s="51" t="s">
        <v>15223</v>
      </c>
      <c r="V2693" s="51"/>
      <c r="W2693" s="51"/>
      <c r="X2693" s="51" t="s">
        <v>17769</v>
      </c>
      <c r="Y2693" s="8" t="s">
        <v>60</v>
      </c>
      <c r="Z2693" s="12" t="s">
        <v>17770</v>
      </c>
      <c r="AA2693" s="8" t="s">
        <v>60</v>
      </c>
      <c r="AB2693" s="8" t="s">
        <v>60</v>
      </c>
      <c r="AC2693" s="8" t="s">
        <v>60</v>
      </c>
      <c r="AD2693" s="12" t="s">
        <v>17771</v>
      </c>
      <c r="AE2693" s="8"/>
      <c r="AF2693" s="8" t="s">
        <v>17764</v>
      </c>
      <c r="AG2693" s="8" t="s">
        <v>9336</v>
      </c>
      <c r="AH2693" s="8" t="s">
        <v>4581</v>
      </c>
      <c r="AI2693" s="8" t="s">
        <v>66</v>
      </c>
      <c r="AJ2693" s="8"/>
      <c r="AK2693" s="8" t="s">
        <v>2151</v>
      </c>
      <c r="AL2693" s="8" t="s">
        <v>2971</v>
      </c>
      <c r="AM2693" s="8" t="s">
        <v>2152</v>
      </c>
      <c r="AN2693" s="8" t="s">
        <v>17772</v>
      </c>
      <c r="AO2693" s="8" t="s">
        <v>17773</v>
      </c>
      <c r="AP2693" s="14" t="s">
        <v>17764</v>
      </c>
      <c r="AQ2693" s="11">
        <v>7637.0</v>
      </c>
    </row>
    <row r="2694">
      <c r="A2694" s="8" t="str">
        <f t="shared" si="1"/>
        <v>Andrew Maxwell</v>
      </c>
      <c r="B2694" s="51" t="s">
        <v>17763</v>
      </c>
      <c r="C2694" s="8" t="s">
        <v>9484</v>
      </c>
      <c r="D2694" s="2" t="s">
        <v>9324</v>
      </c>
      <c r="E2694" s="8" t="s">
        <v>17764</v>
      </c>
      <c r="F2694" s="8" t="s">
        <v>2304</v>
      </c>
      <c r="G2694" s="51" t="s">
        <v>12642</v>
      </c>
      <c r="H2694" s="13" t="s">
        <v>17765</v>
      </c>
      <c r="I2694" s="8" t="s">
        <v>49</v>
      </c>
      <c r="J2694" s="10">
        <v>3.42</v>
      </c>
      <c r="K2694" s="13" t="s">
        <v>17766</v>
      </c>
      <c r="L2694" s="8"/>
      <c r="M2694" s="8"/>
      <c r="N2694" s="51" t="s">
        <v>17777</v>
      </c>
      <c r="O2694" s="51" t="s">
        <v>52</v>
      </c>
      <c r="P2694" s="51"/>
      <c r="Q2694" s="51"/>
      <c r="R2694" s="51" t="s">
        <v>53</v>
      </c>
      <c r="S2694" s="51" t="s">
        <v>17778</v>
      </c>
      <c r="T2694" s="11" t="str">
        <f t="shared" si="2"/>
        <v>Andrew Maxwell</v>
      </c>
      <c r="U2694" s="51" t="s">
        <v>412</v>
      </c>
      <c r="V2694" s="51"/>
      <c r="W2694" s="51"/>
      <c r="X2694" s="51" t="s">
        <v>17769</v>
      </c>
      <c r="Y2694" s="51" t="s">
        <v>60</v>
      </c>
      <c r="Z2694" s="56" t="s">
        <v>17770</v>
      </c>
      <c r="AA2694" s="51" t="s">
        <v>60</v>
      </c>
      <c r="AB2694" s="51" t="s">
        <v>60</v>
      </c>
      <c r="AC2694" s="51" t="s">
        <v>60</v>
      </c>
      <c r="AD2694" s="56" t="s">
        <v>17771</v>
      </c>
      <c r="AE2694" s="51"/>
      <c r="AF2694" s="8" t="s">
        <v>17764</v>
      </c>
      <c r="AG2694" s="8" t="s">
        <v>9336</v>
      </c>
      <c r="AH2694" s="8" t="s">
        <v>4581</v>
      </c>
      <c r="AI2694" s="8" t="s">
        <v>66</v>
      </c>
      <c r="AJ2694" s="8"/>
      <c r="AK2694" s="8" t="s">
        <v>2151</v>
      </c>
      <c r="AL2694" s="8" t="s">
        <v>2971</v>
      </c>
      <c r="AM2694" s="8" t="s">
        <v>2152</v>
      </c>
      <c r="AN2694" s="8" t="s">
        <v>17772</v>
      </c>
      <c r="AO2694" s="8" t="s">
        <v>17773</v>
      </c>
      <c r="AP2694" s="14" t="s">
        <v>17764</v>
      </c>
      <c r="AQ2694" s="11">
        <v>7637.0</v>
      </c>
    </row>
    <row r="2695">
      <c r="A2695" s="8" t="str">
        <f t="shared" si="1"/>
        <v>Bill Jordan</v>
      </c>
      <c r="B2695" s="51" t="s">
        <v>17763</v>
      </c>
      <c r="C2695" s="8" t="s">
        <v>9484</v>
      </c>
      <c r="D2695" s="9" t="s">
        <v>9324</v>
      </c>
      <c r="E2695" s="8" t="s">
        <v>17764</v>
      </c>
      <c r="F2695" s="8" t="s">
        <v>2304</v>
      </c>
      <c r="G2695" s="51" t="s">
        <v>12642</v>
      </c>
      <c r="H2695" s="8" t="s">
        <v>17765</v>
      </c>
      <c r="I2695" s="8" t="s">
        <v>49</v>
      </c>
      <c r="J2695" s="10">
        <v>3.42</v>
      </c>
      <c r="K2695" s="13" t="s">
        <v>17766</v>
      </c>
      <c r="L2695" s="8"/>
      <c r="M2695" s="8"/>
      <c r="N2695" s="51" t="s">
        <v>17779</v>
      </c>
      <c r="O2695" s="51" t="s">
        <v>52</v>
      </c>
      <c r="P2695" s="51"/>
      <c r="Q2695" s="51"/>
      <c r="R2695" s="51" t="s">
        <v>1825</v>
      </c>
      <c r="S2695" s="51" t="s">
        <v>1841</v>
      </c>
      <c r="T2695" s="11" t="str">
        <f t="shared" si="2"/>
        <v>Bill Jordan</v>
      </c>
      <c r="U2695" s="51" t="s">
        <v>55</v>
      </c>
      <c r="V2695" s="51" t="s">
        <v>17780</v>
      </c>
      <c r="W2695" s="51" t="s">
        <v>17781</v>
      </c>
      <c r="X2695" s="51" t="s">
        <v>17769</v>
      </c>
      <c r="Y2695" s="8" t="s">
        <v>60</v>
      </c>
      <c r="Z2695" s="12" t="s">
        <v>17770</v>
      </c>
      <c r="AA2695" s="8" t="s">
        <v>60</v>
      </c>
      <c r="AB2695" s="8" t="s">
        <v>60</v>
      </c>
      <c r="AC2695" s="8" t="s">
        <v>60</v>
      </c>
      <c r="AD2695" s="8" t="s">
        <v>60</v>
      </c>
      <c r="AE2695" s="8"/>
      <c r="AF2695" s="8" t="s">
        <v>17764</v>
      </c>
      <c r="AG2695" s="8" t="s">
        <v>9336</v>
      </c>
      <c r="AH2695" s="8" t="s">
        <v>4581</v>
      </c>
      <c r="AI2695" s="8" t="s">
        <v>66</v>
      </c>
      <c r="AJ2695" s="8"/>
      <c r="AK2695" s="8" t="s">
        <v>2151</v>
      </c>
      <c r="AL2695" s="8" t="s">
        <v>2971</v>
      </c>
      <c r="AM2695" s="8" t="s">
        <v>2152</v>
      </c>
      <c r="AN2695" s="8" t="s">
        <v>17772</v>
      </c>
      <c r="AO2695" s="8" t="s">
        <v>17773</v>
      </c>
      <c r="AP2695" s="14" t="s">
        <v>17764</v>
      </c>
      <c r="AQ2695" s="11">
        <v>7637.0</v>
      </c>
    </row>
    <row r="2696">
      <c r="A2696" s="8" t="str">
        <f t="shared" si="1"/>
        <v>Nathan Shadeck</v>
      </c>
      <c r="B2696" s="51" t="s">
        <v>17763</v>
      </c>
      <c r="C2696" s="8" t="s">
        <v>9484</v>
      </c>
      <c r="D2696" s="9" t="s">
        <v>9324</v>
      </c>
      <c r="E2696" s="8" t="s">
        <v>17764</v>
      </c>
      <c r="F2696" s="8" t="s">
        <v>2304</v>
      </c>
      <c r="G2696" s="51" t="s">
        <v>12642</v>
      </c>
      <c r="H2696" s="8" t="s">
        <v>17765</v>
      </c>
      <c r="I2696" s="8" t="s">
        <v>49</v>
      </c>
      <c r="J2696" s="10">
        <v>3.42</v>
      </c>
      <c r="K2696" s="13" t="s">
        <v>17766</v>
      </c>
      <c r="L2696" s="8"/>
      <c r="M2696" s="8"/>
      <c r="N2696" s="51" t="s">
        <v>17782</v>
      </c>
      <c r="O2696" s="51" t="s">
        <v>52</v>
      </c>
      <c r="P2696" s="51"/>
      <c r="Q2696" s="51"/>
      <c r="R2696" s="51" t="s">
        <v>3299</v>
      </c>
      <c r="S2696" s="51" t="s">
        <v>17783</v>
      </c>
      <c r="T2696" s="11" t="str">
        <f t="shared" si="2"/>
        <v>Nathan Shadeck</v>
      </c>
      <c r="U2696" s="51" t="s">
        <v>503</v>
      </c>
      <c r="V2696" s="51"/>
      <c r="W2696" s="51"/>
      <c r="X2696" s="51" t="s">
        <v>17769</v>
      </c>
      <c r="Y2696" s="12" t="s">
        <v>17784</v>
      </c>
      <c r="Z2696" s="12" t="s">
        <v>17770</v>
      </c>
      <c r="AA2696" s="8" t="s">
        <v>60</v>
      </c>
      <c r="AB2696" s="8" t="s">
        <v>60</v>
      </c>
      <c r="AC2696" s="8" t="s">
        <v>60</v>
      </c>
      <c r="AD2696" s="8" t="s">
        <v>60</v>
      </c>
      <c r="AE2696" s="8"/>
      <c r="AF2696" s="8" t="s">
        <v>17764</v>
      </c>
      <c r="AG2696" s="8" t="s">
        <v>9336</v>
      </c>
      <c r="AH2696" s="8" t="s">
        <v>4581</v>
      </c>
      <c r="AI2696" s="8" t="s">
        <v>66</v>
      </c>
      <c r="AJ2696" s="8"/>
      <c r="AK2696" s="8" t="s">
        <v>2151</v>
      </c>
      <c r="AL2696" s="8" t="s">
        <v>2971</v>
      </c>
      <c r="AM2696" s="8" t="s">
        <v>2152</v>
      </c>
      <c r="AN2696" s="8" t="s">
        <v>17772</v>
      </c>
      <c r="AO2696" s="8" t="s">
        <v>17773</v>
      </c>
      <c r="AP2696" s="14" t="s">
        <v>17764</v>
      </c>
      <c r="AQ2696" s="11">
        <v>7637.0</v>
      </c>
    </row>
    <row r="2697">
      <c r="A2697" s="8" t="str">
        <f t="shared" si="1"/>
        <v>Tabitha Bemis</v>
      </c>
      <c r="B2697" s="51" t="s">
        <v>17763</v>
      </c>
      <c r="C2697" s="8" t="s">
        <v>9484</v>
      </c>
      <c r="D2697" s="9" t="s">
        <v>9324</v>
      </c>
      <c r="E2697" s="8" t="s">
        <v>17764</v>
      </c>
      <c r="F2697" s="8" t="s">
        <v>2304</v>
      </c>
      <c r="G2697" s="51" t="s">
        <v>12642</v>
      </c>
      <c r="H2697" s="13" t="s">
        <v>17765</v>
      </c>
      <c r="I2697" s="8" t="s">
        <v>49</v>
      </c>
      <c r="J2697" s="10">
        <v>3.42</v>
      </c>
      <c r="K2697" s="13" t="s">
        <v>17766</v>
      </c>
      <c r="L2697" s="8"/>
      <c r="M2697" s="8"/>
      <c r="N2697" s="51" t="s">
        <v>17785</v>
      </c>
      <c r="O2697" s="51" t="s">
        <v>52</v>
      </c>
      <c r="P2697" s="51"/>
      <c r="Q2697" s="51"/>
      <c r="R2697" s="51" t="s">
        <v>17786</v>
      </c>
      <c r="S2697" s="51" t="s">
        <v>17787</v>
      </c>
      <c r="T2697" s="11" t="str">
        <f t="shared" si="2"/>
        <v>Tabitha Bemis</v>
      </c>
      <c r="U2697" s="51" t="s">
        <v>17788</v>
      </c>
      <c r="V2697" s="51" t="s">
        <v>17789</v>
      </c>
      <c r="W2697" s="51" t="s">
        <v>17790</v>
      </c>
      <c r="X2697" s="51" t="s">
        <v>17769</v>
      </c>
      <c r="Y2697" s="8" t="s">
        <v>60</v>
      </c>
      <c r="Z2697" s="12" t="s">
        <v>17770</v>
      </c>
      <c r="AA2697" s="12" t="s">
        <v>17791</v>
      </c>
      <c r="AB2697" s="8" t="s">
        <v>60</v>
      </c>
      <c r="AC2697" s="8" t="s">
        <v>60</v>
      </c>
      <c r="AD2697" s="12" t="s">
        <v>17771</v>
      </c>
      <c r="AE2697" s="8"/>
      <c r="AF2697" s="8" t="s">
        <v>17764</v>
      </c>
      <c r="AG2697" s="8" t="s">
        <v>9336</v>
      </c>
      <c r="AH2697" s="8" t="s">
        <v>4581</v>
      </c>
      <c r="AI2697" s="8" t="s">
        <v>66</v>
      </c>
      <c r="AJ2697" s="8"/>
      <c r="AK2697" s="8" t="s">
        <v>2151</v>
      </c>
      <c r="AL2697" s="8" t="s">
        <v>2971</v>
      </c>
      <c r="AM2697" s="8" t="s">
        <v>2152</v>
      </c>
      <c r="AN2697" s="8" t="s">
        <v>17772</v>
      </c>
      <c r="AO2697" s="8" t="s">
        <v>17773</v>
      </c>
      <c r="AP2697" s="14" t="s">
        <v>17764</v>
      </c>
      <c r="AQ2697" s="11">
        <v>7637.0</v>
      </c>
    </row>
    <row r="2698">
      <c r="A2698" s="8" t="str">
        <f t="shared" si="1"/>
        <v>Bobby Over</v>
      </c>
      <c r="B2698" s="51" t="s">
        <v>17763</v>
      </c>
      <c r="C2698" s="8" t="s">
        <v>9484</v>
      </c>
      <c r="D2698" s="9" t="s">
        <v>9324</v>
      </c>
      <c r="E2698" s="8" t="s">
        <v>17764</v>
      </c>
      <c r="F2698" s="8" t="s">
        <v>2304</v>
      </c>
      <c r="G2698" s="51" t="s">
        <v>12642</v>
      </c>
      <c r="H2698" s="13" t="s">
        <v>17765</v>
      </c>
      <c r="I2698" s="8" t="s">
        <v>49</v>
      </c>
      <c r="J2698" s="10">
        <v>3.42</v>
      </c>
      <c r="K2698" s="13" t="s">
        <v>17766</v>
      </c>
      <c r="L2698" s="8"/>
      <c r="M2698" s="8"/>
      <c r="N2698" s="51" t="s">
        <v>17792</v>
      </c>
      <c r="O2698" s="51" t="s">
        <v>52</v>
      </c>
      <c r="P2698" s="51"/>
      <c r="Q2698" s="51"/>
      <c r="R2698" s="51" t="s">
        <v>1541</v>
      </c>
      <c r="S2698" s="51" t="s">
        <v>17793</v>
      </c>
      <c r="T2698" s="11" t="str">
        <f t="shared" si="2"/>
        <v>Bobby Over</v>
      </c>
      <c r="U2698" s="51" t="s">
        <v>106</v>
      </c>
      <c r="V2698" s="51" t="s">
        <v>17794</v>
      </c>
      <c r="W2698" s="51" t="s">
        <v>17795</v>
      </c>
      <c r="X2698" s="51" t="s">
        <v>17769</v>
      </c>
      <c r="Y2698" s="12" t="s">
        <v>17796</v>
      </c>
      <c r="Z2698" s="12" t="s">
        <v>17770</v>
      </c>
      <c r="AA2698" s="8" t="s">
        <v>60</v>
      </c>
      <c r="AB2698" s="8" t="s">
        <v>60</v>
      </c>
      <c r="AC2698" s="8" t="s">
        <v>60</v>
      </c>
      <c r="AD2698" s="12" t="s">
        <v>17771</v>
      </c>
      <c r="AE2698" s="8"/>
      <c r="AF2698" s="8" t="s">
        <v>17764</v>
      </c>
      <c r="AG2698" s="8" t="s">
        <v>9336</v>
      </c>
      <c r="AH2698" s="8" t="s">
        <v>4581</v>
      </c>
      <c r="AI2698" s="8" t="s">
        <v>66</v>
      </c>
      <c r="AJ2698" s="8"/>
      <c r="AK2698" s="8" t="s">
        <v>2151</v>
      </c>
      <c r="AL2698" s="8" t="s">
        <v>2971</v>
      </c>
      <c r="AM2698" s="8" t="s">
        <v>2152</v>
      </c>
      <c r="AN2698" s="8" t="s">
        <v>17772</v>
      </c>
      <c r="AO2698" s="8" t="s">
        <v>17773</v>
      </c>
      <c r="AP2698" s="14" t="s">
        <v>17764</v>
      </c>
      <c r="AQ2698" s="11">
        <v>7637.0</v>
      </c>
    </row>
    <row r="2699">
      <c r="A2699" s="8" t="str">
        <f t="shared" si="1"/>
        <v>Dave Thomas</v>
      </c>
      <c r="B2699" s="51" t="s">
        <v>17797</v>
      </c>
      <c r="C2699" s="8" t="s">
        <v>13805</v>
      </c>
      <c r="D2699" s="9" t="s">
        <v>9324</v>
      </c>
      <c r="E2699" s="8" t="s">
        <v>9396</v>
      </c>
      <c r="F2699" s="8" t="s">
        <v>2304</v>
      </c>
      <c r="G2699" s="51" t="s">
        <v>12642</v>
      </c>
      <c r="H2699" s="13" t="s">
        <v>17798</v>
      </c>
      <c r="I2699" s="8" t="s">
        <v>49</v>
      </c>
      <c r="J2699" s="10">
        <v>3.71</v>
      </c>
      <c r="K2699" s="13" t="s">
        <v>17799</v>
      </c>
      <c r="L2699" s="8"/>
      <c r="M2699" s="8"/>
      <c r="N2699" s="51" t="s">
        <v>17800</v>
      </c>
      <c r="O2699" s="51" t="s">
        <v>52</v>
      </c>
      <c r="P2699" s="51"/>
      <c r="Q2699" s="51"/>
      <c r="R2699" s="51" t="s">
        <v>3381</v>
      </c>
      <c r="S2699" s="51" t="s">
        <v>1458</v>
      </c>
      <c r="T2699" s="11" t="str">
        <f t="shared" si="2"/>
        <v>Dave Thomas</v>
      </c>
      <c r="U2699" s="51" t="s">
        <v>55</v>
      </c>
      <c r="V2699" s="51" t="s">
        <v>17801</v>
      </c>
      <c r="W2699" s="51" t="s">
        <v>17802</v>
      </c>
      <c r="X2699" s="51" t="s">
        <v>17803</v>
      </c>
      <c r="Y2699" s="8" t="s">
        <v>60</v>
      </c>
      <c r="Z2699" s="8" t="s">
        <v>60</v>
      </c>
      <c r="AA2699" s="12" t="s">
        <v>17804</v>
      </c>
      <c r="AB2699" s="8" t="s">
        <v>60</v>
      </c>
      <c r="AC2699" s="8" t="s">
        <v>60</v>
      </c>
      <c r="AD2699" s="12" t="s">
        <v>17805</v>
      </c>
      <c r="AE2699" s="8" t="s">
        <v>17806</v>
      </c>
      <c r="AF2699" s="8" t="s">
        <v>17807</v>
      </c>
      <c r="AG2699" s="8" t="s">
        <v>9336</v>
      </c>
      <c r="AH2699" s="8" t="s">
        <v>194</v>
      </c>
      <c r="AI2699" s="8" t="s">
        <v>233</v>
      </c>
      <c r="AJ2699" s="8"/>
      <c r="AK2699" s="8"/>
      <c r="AL2699" s="8"/>
      <c r="AM2699" s="8"/>
      <c r="AN2699" s="8" t="s">
        <v>17808</v>
      </c>
      <c r="AO2699" s="8" t="s">
        <v>17809</v>
      </c>
      <c r="AP2699" s="29" t="s">
        <v>17807</v>
      </c>
      <c r="AQ2699" s="11">
        <v>4692.0</v>
      </c>
    </row>
    <row r="2700">
      <c r="A2700" s="8" t="str">
        <f t="shared" si="1"/>
        <v>Kenneth Bauersfeld</v>
      </c>
      <c r="B2700" s="51" t="s">
        <v>17797</v>
      </c>
      <c r="C2700" s="8" t="s">
        <v>13805</v>
      </c>
      <c r="D2700" s="9" t="s">
        <v>9324</v>
      </c>
      <c r="E2700" s="8" t="s">
        <v>9396</v>
      </c>
      <c r="F2700" s="8" t="s">
        <v>2304</v>
      </c>
      <c r="G2700" s="51" t="s">
        <v>12642</v>
      </c>
      <c r="H2700" s="13" t="s">
        <v>17798</v>
      </c>
      <c r="I2700" s="8" t="s">
        <v>49</v>
      </c>
      <c r="J2700" s="10">
        <v>3.71</v>
      </c>
      <c r="K2700" s="13" t="s">
        <v>17799</v>
      </c>
      <c r="L2700" s="8"/>
      <c r="M2700" s="8"/>
      <c r="N2700" s="51" t="s">
        <v>17810</v>
      </c>
      <c r="O2700" s="51" t="s">
        <v>52</v>
      </c>
      <c r="P2700" s="51" t="s">
        <v>3944</v>
      </c>
      <c r="Q2700" s="51"/>
      <c r="R2700" s="51" t="s">
        <v>11997</v>
      </c>
      <c r="S2700" s="51" t="s">
        <v>17811</v>
      </c>
      <c r="T2700" s="11" t="str">
        <f t="shared" si="2"/>
        <v>Kenneth Bauersfeld</v>
      </c>
      <c r="U2700" s="51" t="s">
        <v>80</v>
      </c>
      <c r="V2700" s="51" t="s">
        <v>17812</v>
      </c>
      <c r="W2700" s="51"/>
      <c r="X2700" s="51" t="s">
        <v>17803</v>
      </c>
      <c r="Y2700" s="8" t="s">
        <v>60</v>
      </c>
      <c r="Z2700" s="12" t="s">
        <v>17813</v>
      </c>
      <c r="AA2700" s="8" t="s">
        <v>60</v>
      </c>
      <c r="AB2700" s="8" t="s">
        <v>60</v>
      </c>
      <c r="AC2700" s="8" t="s">
        <v>60</v>
      </c>
      <c r="AD2700" s="12" t="s">
        <v>17805</v>
      </c>
      <c r="AE2700" s="8" t="s">
        <v>17806</v>
      </c>
      <c r="AF2700" s="8" t="s">
        <v>17807</v>
      </c>
      <c r="AG2700" s="8" t="s">
        <v>9336</v>
      </c>
      <c r="AH2700" s="8" t="s">
        <v>194</v>
      </c>
      <c r="AI2700" s="8" t="s">
        <v>233</v>
      </c>
      <c r="AJ2700" s="8"/>
      <c r="AK2700" s="8"/>
      <c r="AL2700" s="8"/>
      <c r="AM2700" s="8"/>
      <c r="AN2700" s="8" t="s">
        <v>17808</v>
      </c>
      <c r="AO2700" s="8" t="s">
        <v>17809</v>
      </c>
      <c r="AP2700" s="29" t="s">
        <v>17807</v>
      </c>
      <c r="AQ2700" s="11">
        <v>4692.0</v>
      </c>
    </row>
    <row r="2701">
      <c r="A2701" s="8" t="str">
        <f t="shared" si="1"/>
        <v>Anthony Dean-Neil</v>
      </c>
      <c r="B2701" s="51" t="s">
        <v>17814</v>
      </c>
      <c r="C2701" s="51" t="s">
        <v>9484</v>
      </c>
      <c r="D2701" s="17" t="s">
        <v>9324</v>
      </c>
      <c r="E2701" s="21" t="s">
        <v>17815</v>
      </c>
      <c r="F2701" s="21" t="s">
        <v>2304</v>
      </c>
      <c r="G2701" s="51" t="s">
        <v>12642</v>
      </c>
      <c r="H2701" s="58">
        <v>215284.0</v>
      </c>
      <c r="I2701" s="63" t="s">
        <v>49</v>
      </c>
      <c r="J2701" s="87">
        <v>3.51</v>
      </c>
      <c r="K2701" s="18" t="s">
        <v>17816</v>
      </c>
      <c r="L2701" s="19"/>
      <c r="M2701" s="30"/>
      <c r="N2701" s="61" t="s">
        <v>17817</v>
      </c>
      <c r="O2701" s="51" t="s">
        <v>52</v>
      </c>
      <c r="P2701" s="61" t="s">
        <v>207</v>
      </c>
      <c r="Q2701" s="51"/>
      <c r="R2701" s="51" t="s">
        <v>6978</v>
      </c>
      <c r="S2701" s="51" t="s">
        <v>17818</v>
      </c>
      <c r="T2701" s="11" t="str">
        <f t="shared" si="2"/>
        <v>Anthony Dean-Neil</v>
      </c>
      <c r="U2701" s="51" t="s">
        <v>55</v>
      </c>
      <c r="V2701" s="51" t="s">
        <v>17819</v>
      </c>
      <c r="W2701" s="51" t="s">
        <v>17820</v>
      </c>
      <c r="X2701" s="62" t="s">
        <v>17821</v>
      </c>
      <c r="Y2701" s="62"/>
      <c r="Z2701" s="62"/>
      <c r="AA2701" s="62"/>
      <c r="AB2701" s="62"/>
      <c r="AC2701" s="62"/>
      <c r="AD2701" s="62"/>
      <c r="AE2701" s="62" t="s">
        <v>17822</v>
      </c>
      <c r="AF2701" s="21" t="s">
        <v>17823</v>
      </c>
      <c r="AG2701" s="21" t="s">
        <v>9336</v>
      </c>
      <c r="AH2701" s="16" t="s">
        <v>194</v>
      </c>
      <c r="AI2701" s="24" t="s">
        <v>66</v>
      </c>
      <c r="AJ2701" s="19"/>
      <c r="AK2701" s="63" t="s">
        <v>3913</v>
      </c>
      <c r="AL2701" s="63" t="s">
        <v>7079</v>
      </c>
      <c r="AM2701" s="63" t="s">
        <v>17824</v>
      </c>
      <c r="AN2701" s="64">
        <v>0.88420245398773</v>
      </c>
      <c r="AO2701" s="65">
        <v>41262.0</v>
      </c>
      <c r="AP2701" s="26" t="s">
        <v>17823</v>
      </c>
      <c r="AQ2701" s="32">
        <v>2769.0</v>
      </c>
    </row>
    <row r="2702">
      <c r="A2702" s="8" t="str">
        <f t="shared" si="1"/>
        <v>Fran Brown</v>
      </c>
      <c r="B2702" s="51" t="s">
        <v>17814</v>
      </c>
      <c r="C2702" s="8" t="s">
        <v>9484</v>
      </c>
      <c r="D2702" s="9" t="s">
        <v>9324</v>
      </c>
      <c r="E2702" s="8" t="s">
        <v>17815</v>
      </c>
      <c r="F2702" s="8" t="s">
        <v>2304</v>
      </c>
      <c r="G2702" s="51" t="s">
        <v>12642</v>
      </c>
      <c r="H2702" s="8" t="s">
        <v>17825</v>
      </c>
      <c r="I2702" s="8" t="s">
        <v>49</v>
      </c>
      <c r="J2702" s="10">
        <v>3.51</v>
      </c>
      <c r="K2702" s="8" t="s">
        <v>17816</v>
      </c>
      <c r="L2702" s="8"/>
      <c r="M2702" s="8"/>
      <c r="N2702" s="51" t="s">
        <v>17826</v>
      </c>
      <c r="O2702" s="57" t="s">
        <v>52</v>
      </c>
      <c r="P2702" s="51"/>
      <c r="Q2702" s="51"/>
      <c r="R2702" s="57" t="s">
        <v>17827</v>
      </c>
      <c r="S2702" s="57" t="s">
        <v>485</v>
      </c>
      <c r="T2702" s="11" t="str">
        <f t="shared" si="2"/>
        <v>Fran Brown</v>
      </c>
      <c r="U2702" s="57" t="s">
        <v>106</v>
      </c>
      <c r="V2702" s="51"/>
      <c r="W2702" s="51"/>
      <c r="X2702" s="51" t="s">
        <v>17821</v>
      </c>
      <c r="Y2702" s="51" t="s">
        <v>60</v>
      </c>
      <c r="Z2702" s="56" t="s">
        <v>9663</v>
      </c>
      <c r="AA2702" s="51" t="s">
        <v>60</v>
      </c>
      <c r="AB2702" s="56" t="s">
        <v>17828</v>
      </c>
      <c r="AC2702" s="51" t="s">
        <v>60</v>
      </c>
      <c r="AD2702" s="56" t="s">
        <v>9664</v>
      </c>
      <c r="AE2702" s="51" t="s">
        <v>17822</v>
      </c>
      <c r="AF2702" s="8" t="s">
        <v>17823</v>
      </c>
      <c r="AG2702" s="8" t="s">
        <v>9336</v>
      </c>
      <c r="AH2702" s="8" t="s">
        <v>194</v>
      </c>
      <c r="AI2702" s="8" t="s">
        <v>66</v>
      </c>
      <c r="AJ2702" s="8"/>
      <c r="AK2702" s="8" t="s">
        <v>3913</v>
      </c>
      <c r="AL2702" s="8" t="s">
        <v>7079</v>
      </c>
      <c r="AM2702" s="8" t="s">
        <v>17824</v>
      </c>
      <c r="AN2702" s="8" t="s">
        <v>13057</v>
      </c>
      <c r="AO2702" s="8" t="s">
        <v>17829</v>
      </c>
      <c r="AP2702" s="14" t="s">
        <v>17823</v>
      </c>
      <c r="AQ2702" s="11">
        <v>2769.0</v>
      </c>
    </row>
    <row r="2703">
      <c r="A2703" s="8" t="str">
        <f t="shared" si="1"/>
        <v>AC Krysten has been removed. </v>
      </c>
      <c r="B2703" s="51" t="s">
        <v>17814</v>
      </c>
      <c r="C2703" s="8" t="s">
        <v>9484</v>
      </c>
      <c r="D2703" s="2" t="s">
        <v>9324</v>
      </c>
      <c r="E2703" s="8" t="s">
        <v>17815</v>
      </c>
      <c r="F2703" s="8" t="s">
        <v>2304</v>
      </c>
      <c r="G2703" s="51" t="s">
        <v>12642</v>
      </c>
      <c r="H2703" s="8" t="s">
        <v>17825</v>
      </c>
      <c r="I2703" s="8" t="s">
        <v>49</v>
      </c>
      <c r="J2703" s="10">
        <v>3.51</v>
      </c>
      <c r="K2703" s="8" t="s">
        <v>17816</v>
      </c>
      <c r="L2703" s="8"/>
      <c r="M2703" s="8"/>
      <c r="N2703" s="51" t="s">
        <v>17830</v>
      </c>
      <c r="O2703" s="51" t="s">
        <v>52</v>
      </c>
      <c r="P2703" s="51"/>
      <c r="Q2703" s="51" t="s">
        <v>277</v>
      </c>
      <c r="R2703" s="51" t="s">
        <v>17831</v>
      </c>
      <c r="S2703" s="51"/>
      <c r="T2703" s="11" t="str">
        <f t="shared" si="2"/>
        <v>AC Krysten has been removed. </v>
      </c>
      <c r="U2703" s="51"/>
      <c r="V2703" s="51"/>
      <c r="W2703" s="51"/>
      <c r="X2703" s="51" t="s">
        <v>17821</v>
      </c>
      <c r="Y2703" s="51" t="s">
        <v>60</v>
      </c>
      <c r="Z2703" s="56" t="s">
        <v>9663</v>
      </c>
      <c r="AA2703" s="51" t="s">
        <v>60</v>
      </c>
      <c r="AB2703" s="56" t="s">
        <v>17828</v>
      </c>
      <c r="AC2703" s="56" t="s">
        <v>17832</v>
      </c>
      <c r="AD2703" s="56" t="s">
        <v>9664</v>
      </c>
      <c r="AE2703" s="51" t="s">
        <v>17822</v>
      </c>
      <c r="AF2703" s="8" t="s">
        <v>17823</v>
      </c>
      <c r="AG2703" s="8" t="s">
        <v>9336</v>
      </c>
      <c r="AH2703" s="8" t="s">
        <v>194</v>
      </c>
      <c r="AI2703" s="8" t="s">
        <v>66</v>
      </c>
      <c r="AJ2703" s="8"/>
      <c r="AK2703" s="8" t="s">
        <v>3913</v>
      </c>
      <c r="AL2703" s="8" t="s">
        <v>7079</v>
      </c>
      <c r="AM2703" s="8" t="s">
        <v>17824</v>
      </c>
      <c r="AN2703" s="8" t="s">
        <v>13057</v>
      </c>
      <c r="AO2703" s="8" t="s">
        <v>17833</v>
      </c>
      <c r="AP2703" s="29" t="s">
        <v>17823</v>
      </c>
      <c r="AQ2703" s="11">
        <v>2769.0</v>
      </c>
    </row>
    <row r="2704">
      <c r="A2704" s="8" t="str">
        <f t="shared" si="1"/>
        <v>HC Nick has been removed. </v>
      </c>
      <c r="B2704" s="51" t="s">
        <v>17814</v>
      </c>
      <c r="C2704" s="8" t="s">
        <v>9484</v>
      </c>
      <c r="D2704" s="9" t="s">
        <v>9324</v>
      </c>
      <c r="E2704" s="8" t="s">
        <v>17815</v>
      </c>
      <c r="F2704" s="8" t="s">
        <v>2304</v>
      </c>
      <c r="G2704" s="51" t="s">
        <v>12642</v>
      </c>
      <c r="H2704" s="8" t="s">
        <v>17825</v>
      </c>
      <c r="I2704" s="8" t="s">
        <v>49</v>
      </c>
      <c r="J2704" s="10">
        <v>3.51</v>
      </c>
      <c r="K2704" s="13" t="s">
        <v>17816</v>
      </c>
      <c r="L2704" s="8"/>
      <c r="M2704" s="8"/>
      <c r="N2704" s="51" t="s">
        <v>17834</v>
      </c>
      <c r="O2704" s="51" t="s">
        <v>52</v>
      </c>
      <c r="P2704" s="51"/>
      <c r="Q2704" s="51" t="s">
        <v>277</v>
      </c>
      <c r="R2704" s="51" t="s">
        <v>17835</v>
      </c>
      <c r="S2704" s="51"/>
      <c r="T2704" s="11" t="str">
        <f t="shared" si="2"/>
        <v>HC Nick has been removed. </v>
      </c>
      <c r="U2704" s="51"/>
      <c r="V2704" s="51"/>
      <c r="W2704" s="51"/>
      <c r="X2704" s="51" t="s">
        <v>17821</v>
      </c>
      <c r="Y2704" s="8" t="s">
        <v>60</v>
      </c>
      <c r="Z2704" s="8" t="s">
        <v>60</v>
      </c>
      <c r="AA2704" s="8" t="s">
        <v>60</v>
      </c>
      <c r="AB2704" s="8" t="s">
        <v>60</v>
      </c>
      <c r="AC2704" s="8" t="s">
        <v>60</v>
      </c>
      <c r="AD2704" s="12" t="s">
        <v>9664</v>
      </c>
      <c r="AE2704" s="8" t="s">
        <v>17822</v>
      </c>
      <c r="AF2704" s="8" t="s">
        <v>17823</v>
      </c>
      <c r="AG2704" s="8" t="s">
        <v>9336</v>
      </c>
      <c r="AH2704" s="8" t="s">
        <v>194</v>
      </c>
      <c r="AI2704" s="8" t="s">
        <v>66</v>
      </c>
      <c r="AJ2704" s="8"/>
      <c r="AK2704" s="8" t="s">
        <v>3913</v>
      </c>
      <c r="AL2704" s="8" t="s">
        <v>7079</v>
      </c>
      <c r="AM2704" s="8" t="s">
        <v>17824</v>
      </c>
      <c r="AN2704" s="8" t="s">
        <v>13057</v>
      </c>
      <c r="AO2704" s="8" t="s">
        <v>17833</v>
      </c>
      <c r="AP2704" s="14" t="s">
        <v>17823</v>
      </c>
      <c r="AQ2704" s="11">
        <v>2769.0</v>
      </c>
    </row>
    <row r="2705">
      <c r="A2705" s="8" t="str">
        <f t="shared" si="1"/>
        <v>Colin Leak</v>
      </c>
      <c r="B2705" s="51" t="s">
        <v>17836</v>
      </c>
      <c r="C2705" s="8" t="s">
        <v>9484</v>
      </c>
      <c r="D2705" s="9" t="s">
        <v>9324</v>
      </c>
      <c r="E2705" s="8" t="s">
        <v>17837</v>
      </c>
      <c r="F2705" s="8" t="s">
        <v>2304</v>
      </c>
      <c r="G2705" s="51" t="s">
        <v>12642</v>
      </c>
      <c r="H2705" s="13" t="s">
        <v>17838</v>
      </c>
      <c r="I2705" s="8" t="s">
        <v>49</v>
      </c>
      <c r="J2705" s="10">
        <v>3.43</v>
      </c>
      <c r="K2705" s="13" t="s">
        <v>17839</v>
      </c>
      <c r="L2705" s="8"/>
      <c r="M2705" s="8"/>
      <c r="N2705" s="51" t="s">
        <v>17840</v>
      </c>
      <c r="O2705" s="51" t="s">
        <v>52</v>
      </c>
      <c r="P2705" s="51"/>
      <c r="Q2705" s="51"/>
      <c r="R2705" s="51" t="s">
        <v>6107</v>
      </c>
      <c r="S2705" s="51" t="s">
        <v>17841</v>
      </c>
      <c r="T2705" s="11" t="str">
        <f t="shared" si="2"/>
        <v>Colin Leak</v>
      </c>
      <c r="U2705" s="57" t="s">
        <v>992</v>
      </c>
      <c r="V2705" s="51" t="s">
        <v>17842</v>
      </c>
      <c r="W2705" s="51" t="s">
        <v>17843</v>
      </c>
      <c r="X2705" s="51" t="s">
        <v>17844</v>
      </c>
      <c r="Y2705" s="8" t="s">
        <v>60</v>
      </c>
      <c r="Z2705" s="12" t="s">
        <v>17845</v>
      </c>
      <c r="AA2705" s="8" t="s">
        <v>60</v>
      </c>
      <c r="AB2705" s="8" t="s">
        <v>60</v>
      </c>
      <c r="AC2705" s="8" t="s">
        <v>60</v>
      </c>
      <c r="AD2705" s="12" t="s">
        <v>17846</v>
      </c>
      <c r="AE2705" s="8" t="s">
        <v>17847</v>
      </c>
      <c r="AF2705" s="8" t="s">
        <v>17837</v>
      </c>
      <c r="AG2705" s="8" t="s">
        <v>9336</v>
      </c>
      <c r="AH2705" s="8" t="s">
        <v>194</v>
      </c>
      <c r="AI2705" s="8" t="s">
        <v>66</v>
      </c>
      <c r="AJ2705" s="8"/>
      <c r="AK2705" s="8" t="s">
        <v>2863</v>
      </c>
      <c r="AL2705" s="8" t="s">
        <v>838</v>
      </c>
      <c r="AM2705" s="8" t="s">
        <v>743</v>
      </c>
      <c r="AN2705" s="8" t="s">
        <v>17848</v>
      </c>
      <c r="AO2705" s="8" t="s">
        <v>17849</v>
      </c>
      <c r="AP2705" s="14" t="s">
        <v>17837</v>
      </c>
      <c r="AQ2705" s="11">
        <v>14397.0</v>
      </c>
    </row>
    <row r="2706">
      <c r="A2706" s="8" t="str">
        <f t="shared" si="1"/>
        <v>Pat Mosley</v>
      </c>
      <c r="B2706" s="51" t="s">
        <v>17836</v>
      </c>
      <c r="C2706" s="8" t="s">
        <v>9484</v>
      </c>
      <c r="D2706" s="9" t="s">
        <v>9324</v>
      </c>
      <c r="E2706" s="8" t="s">
        <v>17837</v>
      </c>
      <c r="F2706" s="8" t="s">
        <v>2304</v>
      </c>
      <c r="G2706" s="51" t="s">
        <v>12642</v>
      </c>
      <c r="H2706" s="8" t="s">
        <v>17838</v>
      </c>
      <c r="I2706" s="8" t="s">
        <v>49</v>
      </c>
      <c r="J2706" s="10">
        <v>3.43</v>
      </c>
      <c r="K2706" s="13" t="s">
        <v>17839</v>
      </c>
      <c r="L2706" s="8"/>
      <c r="M2706" s="8"/>
      <c r="N2706" s="51" t="s">
        <v>17850</v>
      </c>
      <c r="O2706" s="51" t="s">
        <v>52</v>
      </c>
      <c r="P2706" s="51"/>
      <c r="Q2706" s="51"/>
      <c r="R2706" s="51" t="s">
        <v>158</v>
      </c>
      <c r="S2706" s="51" t="s">
        <v>4692</v>
      </c>
      <c r="T2706" s="11" t="str">
        <f t="shared" si="2"/>
        <v>Pat Mosley</v>
      </c>
      <c r="U2706" s="51" t="s">
        <v>160</v>
      </c>
      <c r="V2706" s="51" t="s">
        <v>17851</v>
      </c>
      <c r="W2706" s="51"/>
      <c r="X2706" s="51" t="s">
        <v>17844</v>
      </c>
      <c r="Y2706" s="12" t="s">
        <v>17852</v>
      </c>
      <c r="Z2706" s="12" t="s">
        <v>17845</v>
      </c>
      <c r="AA2706" s="8" t="s">
        <v>60</v>
      </c>
      <c r="AB2706" s="12" t="s">
        <v>17853</v>
      </c>
      <c r="AC2706" s="8" t="s">
        <v>60</v>
      </c>
      <c r="AD2706" s="8" t="s">
        <v>60</v>
      </c>
      <c r="AE2706" s="8" t="s">
        <v>17847</v>
      </c>
      <c r="AF2706" s="8" t="s">
        <v>17837</v>
      </c>
      <c r="AG2706" s="8" t="s">
        <v>9336</v>
      </c>
      <c r="AH2706" s="8" t="s">
        <v>194</v>
      </c>
      <c r="AI2706" s="8" t="s">
        <v>66</v>
      </c>
      <c r="AJ2706" s="8"/>
      <c r="AK2706" s="8" t="s">
        <v>2863</v>
      </c>
      <c r="AL2706" s="8" t="s">
        <v>838</v>
      </c>
      <c r="AM2706" s="8" t="s">
        <v>743</v>
      </c>
      <c r="AN2706" s="8" t="s">
        <v>17848</v>
      </c>
      <c r="AO2706" s="8" t="s">
        <v>17849</v>
      </c>
      <c r="AP2706" s="14" t="s">
        <v>17837</v>
      </c>
      <c r="AQ2706" s="11">
        <v>14397.0</v>
      </c>
    </row>
    <row r="2707">
      <c r="A2707" s="8" t="str">
        <f t="shared" si="1"/>
        <v>Ken Clark</v>
      </c>
      <c r="B2707" s="51" t="s">
        <v>17836</v>
      </c>
      <c r="C2707" s="8" t="s">
        <v>9484</v>
      </c>
      <c r="D2707" s="2" t="s">
        <v>9324</v>
      </c>
      <c r="E2707" s="8" t="s">
        <v>17837</v>
      </c>
      <c r="F2707" s="8" t="s">
        <v>2304</v>
      </c>
      <c r="G2707" s="51" t="s">
        <v>12642</v>
      </c>
      <c r="H2707" s="8" t="s">
        <v>17838</v>
      </c>
      <c r="I2707" s="8" t="s">
        <v>49</v>
      </c>
      <c r="J2707" s="10">
        <v>3.43</v>
      </c>
      <c r="K2707" s="8" t="s">
        <v>17839</v>
      </c>
      <c r="L2707" s="8" t="s">
        <v>86</v>
      </c>
      <c r="M2707" s="8" t="s">
        <v>86</v>
      </c>
      <c r="N2707" s="51" t="s">
        <v>17854</v>
      </c>
      <c r="O2707" s="51" t="s">
        <v>52</v>
      </c>
      <c r="P2707" s="51"/>
      <c r="Q2707" s="51"/>
      <c r="R2707" s="51" t="s">
        <v>165</v>
      </c>
      <c r="S2707" s="51" t="s">
        <v>622</v>
      </c>
      <c r="T2707" s="11" t="str">
        <f t="shared" si="2"/>
        <v>Ken Clark</v>
      </c>
      <c r="U2707" s="51" t="s">
        <v>674</v>
      </c>
      <c r="V2707" s="51" t="s">
        <v>86</v>
      </c>
      <c r="W2707" s="51" t="s">
        <v>86</v>
      </c>
      <c r="X2707" s="51" t="s">
        <v>17844</v>
      </c>
      <c r="Y2707" s="56" t="s">
        <v>17855</v>
      </c>
      <c r="Z2707" s="56" t="s">
        <v>17845</v>
      </c>
      <c r="AA2707" s="51" t="s">
        <v>60</v>
      </c>
      <c r="AB2707" s="51" t="s">
        <v>60</v>
      </c>
      <c r="AC2707" s="56" t="s">
        <v>17856</v>
      </c>
      <c r="AD2707" s="56" t="s">
        <v>17846</v>
      </c>
      <c r="AE2707" s="51" t="s">
        <v>17847</v>
      </c>
      <c r="AF2707" s="8" t="s">
        <v>17837</v>
      </c>
      <c r="AG2707" s="8" t="s">
        <v>9336</v>
      </c>
      <c r="AH2707" s="8" t="s">
        <v>194</v>
      </c>
      <c r="AI2707" s="8" t="s">
        <v>66</v>
      </c>
      <c r="AJ2707" s="8" t="s">
        <v>86</v>
      </c>
      <c r="AK2707" s="8" t="s">
        <v>2863</v>
      </c>
      <c r="AL2707" s="8" t="s">
        <v>838</v>
      </c>
      <c r="AM2707" s="8" t="s">
        <v>743</v>
      </c>
      <c r="AN2707" s="8" t="s">
        <v>17848</v>
      </c>
      <c r="AO2707" s="8" t="s">
        <v>17849</v>
      </c>
      <c r="AP2707" s="29" t="s">
        <v>17837</v>
      </c>
      <c r="AQ2707" s="11">
        <v>14397.0</v>
      </c>
    </row>
    <row r="2708">
      <c r="A2708" s="8" t="str">
        <f t="shared" si="1"/>
        <v>Andrew Puz</v>
      </c>
      <c r="B2708" s="51" t="s">
        <v>17836</v>
      </c>
      <c r="C2708" s="8" t="s">
        <v>9484</v>
      </c>
      <c r="D2708" s="9" t="s">
        <v>9324</v>
      </c>
      <c r="E2708" s="8" t="s">
        <v>17837</v>
      </c>
      <c r="F2708" s="8" t="s">
        <v>2304</v>
      </c>
      <c r="G2708" s="51" t="s">
        <v>12642</v>
      </c>
      <c r="H2708" s="13" t="s">
        <v>17838</v>
      </c>
      <c r="I2708" s="8" t="s">
        <v>49</v>
      </c>
      <c r="J2708" s="10">
        <v>3.43</v>
      </c>
      <c r="K2708" s="8" t="s">
        <v>17839</v>
      </c>
      <c r="L2708" s="8"/>
      <c r="M2708" s="8"/>
      <c r="N2708" s="51" t="s">
        <v>17857</v>
      </c>
      <c r="O2708" s="57" t="s">
        <v>52</v>
      </c>
      <c r="P2708" s="51"/>
      <c r="Q2708" s="51"/>
      <c r="R2708" s="57" t="s">
        <v>53</v>
      </c>
      <c r="S2708" s="57" t="s">
        <v>17858</v>
      </c>
      <c r="T2708" s="11" t="str">
        <f t="shared" si="2"/>
        <v>Andrew Puz</v>
      </c>
      <c r="U2708" s="57" t="s">
        <v>247</v>
      </c>
      <c r="V2708" s="51" t="s">
        <v>17859</v>
      </c>
      <c r="W2708" s="51"/>
      <c r="X2708" s="51" t="s">
        <v>17844</v>
      </c>
      <c r="Y2708" s="51" t="s">
        <v>60</v>
      </c>
      <c r="Z2708" s="56" t="s">
        <v>17845</v>
      </c>
      <c r="AA2708" s="51" t="s">
        <v>60</v>
      </c>
      <c r="AB2708" s="51" t="s">
        <v>60</v>
      </c>
      <c r="AC2708" s="51" t="s">
        <v>60</v>
      </c>
      <c r="AD2708" s="56" t="s">
        <v>17860</v>
      </c>
      <c r="AE2708" s="51" t="s">
        <v>17847</v>
      </c>
      <c r="AF2708" s="8" t="s">
        <v>17837</v>
      </c>
      <c r="AG2708" s="8" t="s">
        <v>9336</v>
      </c>
      <c r="AH2708" s="8" t="s">
        <v>194</v>
      </c>
      <c r="AI2708" s="8" t="s">
        <v>66</v>
      </c>
      <c r="AJ2708" s="8"/>
      <c r="AK2708" s="8" t="s">
        <v>2863</v>
      </c>
      <c r="AL2708" s="8" t="s">
        <v>838</v>
      </c>
      <c r="AM2708" s="8" t="s">
        <v>743</v>
      </c>
      <c r="AN2708" s="8" t="s">
        <v>17848</v>
      </c>
      <c r="AO2708" s="8" t="s">
        <v>17861</v>
      </c>
      <c r="AP2708" s="14" t="s">
        <v>17837</v>
      </c>
      <c r="AQ2708" s="11">
        <v>14397.0</v>
      </c>
    </row>
    <row r="2709">
      <c r="A2709" s="8" t="str">
        <f t="shared" si="1"/>
        <v>David Kramer</v>
      </c>
      <c r="B2709" s="51" t="s">
        <v>17836</v>
      </c>
      <c r="C2709" s="8" t="s">
        <v>9484</v>
      </c>
      <c r="D2709" s="9" t="s">
        <v>9324</v>
      </c>
      <c r="E2709" s="8" t="s">
        <v>17837</v>
      </c>
      <c r="F2709" s="8" t="s">
        <v>2304</v>
      </c>
      <c r="G2709" s="51" t="s">
        <v>12642</v>
      </c>
      <c r="H2709" s="13" t="s">
        <v>17838</v>
      </c>
      <c r="I2709" s="8" t="s">
        <v>49</v>
      </c>
      <c r="J2709" s="10">
        <v>3.43</v>
      </c>
      <c r="K2709" s="8" t="s">
        <v>17839</v>
      </c>
      <c r="L2709" s="8"/>
      <c r="M2709" s="8"/>
      <c r="N2709" s="51" t="s">
        <v>17862</v>
      </c>
      <c r="O2709" s="57" t="s">
        <v>52</v>
      </c>
      <c r="P2709" s="51"/>
      <c r="Q2709" s="51"/>
      <c r="R2709" s="57" t="s">
        <v>289</v>
      </c>
      <c r="S2709" s="57" t="s">
        <v>14955</v>
      </c>
      <c r="T2709" s="11" t="str">
        <f t="shared" si="2"/>
        <v>David Kramer</v>
      </c>
      <c r="U2709" s="57" t="s">
        <v>4060</v>
      </c>
      <c r="V2709" s="51" t="s">
        <v>17863</v>
      </c>
      <c r="W2709" s="51"/>
      <c r="X2709" s="51" t="s">
        <v>17844</v>
      </c>
      <c r="Y2709" s="51" t="s">
        <v>60</v>
      </c>
      <c r="Z2709" s="56" t="s">
        <v>17845</v>
      </c>
      <c r="AA2709" s="51" t="s">
        <v>60</v>
      </c>
      <c r="AB2709" s="51" t="s">
        <v>60</v>
      </c>
      <c r="AC2709" s="51" t="s">
        <v>60</v>
      </c>
      <c r="AD2709" s="56" t="s">
        <v>17860</v>
      </c>
      <c r="AE2709" s="51" t="s">
        <v>17847</v>
      </c>
      <c r="AF2709" s="8" t="s">
        <v>17837</v>
      </c>
      <c r="AG2709" s="8" t="s">
        <v>9336</v>
      </c>
      <c r="AH2709" s="8" t="s">
        <v>194</v>
      </c>
      <c r="AI2709" s="8" t="s">
        <v>66</v>
      </c>
      <c r="AJ2709" s="8"/>
      <c r="AK2709" s="8" t="s">
        <v>2863</v>
      </c>
      <c r="AL2709" s="8" t="s">
        <v>838</v>
      </c>
      <c r="AM2709" s="8" t="s">
        <v>743</v>
      </c>
      <c r="AN2709" s="8" t="s">
        <v>17848</v>
      </c>
      <c r="AO2709" s="8" t="s">
        <v>17861</v>
      </c>
      <c r="AP2709" s="14" t="s">
        <v>17837</v>
      </c>
      <c r="AQ2709" s="11">
        <v>14397.0</v>
      </c>
    </row>
    <row r="2710">
      <c r="A2710" s="8" t="str">
        <f t="shared" si="1"/>
        <v>Victoria Burton</v>
      </c>
      <c r="B2710" s="51" t="s">
        <v>17836</v>
      </c>
      <c r="C2710" s="8" t="s">
        <v>9484</v>
      </c>
      <c r="D2710" s="9" t="s">
        <v>9324</v>
      </c>
      <c r="E2710" s="8" t="s">
        <v>17837</v>
      </c>
      <c r="F2710" s="8" t="s">
        <v>2304</v>
      </c>
      <c r="G2710" s="51" t="s">
        <v>12642</v>
      </c>
      <c r="H2710" s="13" t="s">
        <v>17838</v>
      </c>
      <c r="I2710" s="8" t="s">
        <v>49</v>
      </c>
      <c r="J2710" s="10">
        <v>3.43</v>
      </c>
      <c r="K2710" s="13" t="s">
        <v>17839</v>
      </c>
      <c r="L2710" s="8"/>
      <c r="M2710" s="8"/>
      <c r="N2710" s="51" t="s">
        <v>17864</v>
      </c>
      <c r="O2710" s="57" t="s">
        <v>52</v>
      </c>
      <c r="P2710" s="51"/>
      <c r="Q2710" s="51"/>
      <c r="R2710" s="57" t="s">
        <v>8844</v>
      </c>
      <c r="S2710" s="57" t="s">
        <v>17865</v>
      </c>
      <c r="T2710" s="11" t="str">
        <f t="shared" si="2"/>
        <v>Victoria Burton</v>
      </c>
      <c r="U2710" s="57" t="s">
        <v>13416</v>
      </c>
      <c r="V2710" s="57" t="s">
        <v>17866</v>
      </c>
      <c r="W2710" s="51"/>
      <c r="X2710" s="51" t="s">
        <v>17844</v>
      </c>
      <c r="Y2710" s="51" t="s">
        <v>60</v>
      </c>
      <c r="Z2710" s="56" t="s">
        <v>17867</v>
      </c>
      <c r="AA2710" s="51" t="s">
        <v>60</v>
      </c>
      <c r="AB2710" s="51" t="s">
        <v>60</v>
      </c>
      <c r="AC2710" s="51" t="s">
        <v>60</v>
      </c>
      <c r="AD2710" s="56" t="s">
        <v>17846</v>
      </c>
      <c r="AE2710" s="51" t="s">
        <v>17847</v>
      </c>
      <c r="AF2710" s="8" t="s">
        <v>17837</v>
      </c>
      <c r="AG2710" s="8" t="s">
        <v>9336</v>
      </c>
      <c r="AH2710" s="8" t="s">
        <v>194</v>
      </c>
      <c r="AI2710" s="8" t="s">
        <v>66</v>
      </c>
      <c r="AJ2710" s="8"/>
      <c r="AK2710" s="8" t="s">
        <v>2863</v>
      </c>
      <c r="AL2710" s="8" t="s">
        <v>838</v>
      </c>
      <c r="AM2710" s="8" t="s">
        <v>743</v>
      </c>
      <c r="AN2710" s="8" t="s">
        <v>17848</v>
      </c>
      <c r="AO2710" s="8" t="s">
        <v>17861</v>
      </c>
      <c r="AP2710" s="14" t="s">
        <v>17837</v>
      </c>
      <c r="AQ2710" s="11">
        <v>14397.0</v>
      </c>
    </row>
    <row r="2711">
      <c r="A2711" s="8" t="str">
        <f t="shared" si="1"/>
        <v>Amir Cubbage</v>
      </c>
      <c r="B2711" s="51" t="s">
        <v>17836</v>
      </c>
      <c r="C2711" s="8" t="s">
        <v>9484</v>
      </c>
      <c r="D2711" s="2" t="s">
        <v>9324</v>
      </c>
      <c r="E2711" s="8" t="s">
        <v>17837</v>
      </c>
      <c r="F2711" s="8" t="s">
        <v>2304</v>
      </c>
      <c r="G2711" s="51" t="s">
        <v>12642</v>
      </c>
      <c r="H2711" s="8" t="s">
        <v>17838</v>
      </c>
      <c r="I2711" s="8" t="s">
        <v>49</v>
      </c>
      <c r="J2711" s="10">
        <v>3.43</v>
      </c>
      <c r="K2711" s="8" t="s">
        <v>17839</v>
      </c>
      <c r="L2711" s="8" t="s">
        <v>86</v>
      </c>
      <c r="M2711" s="8" t="s">
        <v>86</v>
      </c>
      <c r="N2711" s="51" t="s">
        <v>17868</v>
      </c>
      <c r="O2711" s="51" t="s">
        <v>52</v>
      </c>
      <c r="P2711" s="51"/>
      <c r="Q2711" s="51"/>
      <c r="R2711" s="51" t="s">
        <v>17869</v>
      </c>
      <c r="S2711" s="51" t="s">
        <v>17870</v>
      </c>
      <c r="T2711" s="11" t="str">
        <f t="shared" si="2"/>
        <v>Amir Cubbage</v>
      </c>
      <c r="U2711" s="8" t="s">
        <v>17871</v>
      </c>
      <c r="V2711" s="51" t="s">
        <v>86</v>
      </c>
      <c r="W2711" s="51" t="s">
        <v>86</v>
      </c>
      <c r="X2711" s="51" t="s">
        <v>17844</v>
      </c>
      <c r="Y2711" s="51" t="s">
        <v>60</v>
      </c>
      <c r="Z2711" s="56" t="s">
        <v>17845</v>
      </c>
      <c r="AA2711" s="51" t="s">
        <v>60</v>
      </c>
      <c r="AB2711" s="51" t="s">
        <v>60</v>
      </c>
      <c r="AC2711" s="51" t="s">
        <v>60</v>
      </c>
      <c r="AD2711" s="56" t="s">
        <v>17846</v>
      </c>
      <c r="AE2711" s="51" t="s">
        <v>17847</v>
      </c>
      <c r="AF2711" s="8" t="s">
        <v>17837</v>
      </c>
      <c r="AG2711" s="8" t="s">
        <v>9336</v>
      </c>
      <c r="AH2711" s="8" t="s">
        <v>194</v>
      </c>
      <c r="AI2711" s="8" t="s">
        <v>66</v>
      </c>
      <c r="AJ2711" s="8" t="s">
        <v>86</v>
      </c>
      <c r="AK2711" s="8" t="s">
        <v>2863</v>
      </c>
      <c r="AL2711" s="8" t="s">
        <v>838</v>
      </c>
      <c r="AM2711" s="8" t="s">
        <v>743</v>
      </c>
      <c r="AN2711" s="8" t="s">
        <v>17848</v>
      </c>
      <c r="AO2711" s="8" t="s">
        <v>17849</v>
      </c>
      <c r="AP2711" s="29" t="s">
        <v>17837</v>
      </c>
      <c r="AQ2711" s="11">
        <v>14397.0</v>
      </c>
    </row>
    <row r="2712">
      <c r="A2712" s="8" t="str">
        <f t="shared" si="1"/>
        <v>Joli Golembiewski</v>
      </c>
      <c r="B2712" s="51" t="s">
        <v>17836</v>
      </c>
      <c r="C2712" s="8" t="s">
        <v>9484</v>
      </c>
      <c r="D2712" s="2" t="s">
        <v>9324</v>
      </c>
      <c r="E2712" s="8" t="s">
        <v>17837</v>
      </c>
      <c r="F2712" s="8" t="s">
        <v>2304</v>
      </c>
      <c r="G2712" s="51" t="s">
        <v>12642</v>
      </c>
      <c r="H2712" s="8" t="s">
        <v>17838</v>
      </c>
      <c r="I2712" s="8" t="s">
        <v>49</v>
      </c>
      <c r="J2712" s="10">
        <v>3.43</v>
      </c>
      <c r="K2712" s="8" t="s">
        <v>17839</v>
      </c>
      <c r="L2712" s="8" t="s">
        <v>86</v>
      </c>
      <c r="M2712" s="8" t="s">
        <v>86</v>
      </c>
      <c r="N2712" s="51" t="s">
        <v>17872</v>
      </c>
      <c r="O2712" s="51" t="s">
        <v>52</v>
      </c>
      <c r="P2712" s="51"/>
      <c r="Q2712" s="51"/>
      <c r="R2712" s="51" t="s">
        <v>17873</v>
      </c>
      <c r="S2712" s="51" t="s">
        <v>17874</v>
      </c>
      <c r="T2712" s="11" t="str">
        <f t="shared" si="2"/>
        <v>Joli Golembiewski</v>
      </c>
      <c r="U2712" s="51" t="s">
        <v>106</v>
      </c>
      <c r="V2712" s="51" t="s">
        <v>86</v>
      </c>
      <c r="W2712" s="51" t="s">
        <v>86</v>
      </c>
      <c r="X2712" s="51" t="s">
        <v>17844</v>
      </c>
      <c r="Y2712" s="51" t="s">
        <v>60</v>
      </c>
      <c r="Z2712" s="56" t="s">
        <v>17845</v>
      </c>
      <c r="AA2712" s="51" t="s">
        <v>60</v>
      </c>
      <c r="AB2712" s="51" t="s">
        <v>60</v>
      </c>
      <c r="AC2712" s="51" t="s">
        <v>60</v>
      </c>
      <c r="AD2712" s="56" t="s">
        <v>17846</v>
      </c>
      <c r="AE2712" s="51" t="s">
        <v>17847</v>
      </c>
      <c r="AF2712" s="8" t="s">
        <v>17837</v>
      </c>
      <c r="AG2712" s="8" t="s">
        <v>9336</v>
      </c>
      <c r="AH2712" s="8" t="s">
        <v>194</v>
      </c>
      <c r="AI2712" s="8" t="s">
        <v>66</v>
      </c>
      <c r="AJ2712" s="8" t="s">
        <v>86</v>
      </c>
      <c r="AK2712" s="8" t="s">
        <v>2863</v>
      </c>
      <c r="AL2712" s="8" t="s">
        <v>838</v>
      </c>
      <c r="AM2712" s="8" t="s">
        <v>743</v>
      </c>
      <c r="AN2712" s="8" t="s">
        <v>17848</v>
      </c>
      <c r="AO2712" s="8" t="s">
        <v>17849</v>
      </c>
      <c r="AP2712" s="29" t="s">
        <v>17837</v>
      </c>
      <c r="AQ2712" s="11">
        <v>14397.0</v>
      </c>
    </row>
    <row r="2713">
      <c r="A2713" s="8" t="str">
        <f t="shared" si="1"/>
        <v>Jess Leak</v>
      </c>
      <c r="B2713" s="51" t="s">
        <v>17836</v>
      </c>
      <c r="C2713" s="8" t="s">
        <v>9484</v>
      </c>
      <c r="D2713" s="2" t="s">
        <v>9324</v>
      </c>
      <c r="E2713" s="8" t="s">
        <v>17837</v>
      </c>
      <c r="F2713" s="8" t="s">
        <v>2304</v>
      </c>
      <c r="G2713" s="51" t="s">
        <v>12642</v>
      </c>
      <c r="H2713" s="8" t="s">
        <v>17838</v>
      </c>
      <c r="I2713" s="8" t="s">
        <v>49</v>
      </c>
      <c r="J2713" s="10">
        <v>3.43</v>
      </c>
      <c r="K2713" s="8" t="s">
        <v>17839</v>
      </c>
      <c r="L2713" s="8" t="s">
        <v>86</v>
      </c>
      <c r="M2713" s="8" t="s">
        <v>86</v>
      </c>
      <c r="N2713" s="51" t="s">
        <v>17875</v>
      </c>
      <c r="O2713" s="51" t="s">
        <v>52</v>
      </c>
      <c r="P2713" s="51"/>
      <c r="Q2713" s="51"/>
      <c r="R2713" s="51" t="s">
        <v>17876</v>
      </c>
      <c r="S2713" s="51" t="s">
        <v>17841</v>
      </c>
      <c r="T2713" s="11" t="str">
        <f t="shared" si="2"/>
        <v>Jess Leak</v>
      </c>
      <c r="U2713" s="8" t="s">
        <v>17877</v>
      </c>
      <c r="V2713" s="51" t="s">
        <v>17878</v>
      </c>
      <c r="W2713" s="51" t="s">
        <v>86</v>
      </c>
      <c r="X2713" s="51" t="s">
        <v>17844</v>
      </c>
      <c r="Y2713" s="51" t="s">
        <v>60</v>
      </c>
      <c r="Z2713" s="56" t="s">
        <v>17845</v>
      </c>
      <c r="AA2713" s="51" t="s">
        <v>60</v>
      </c>
      <c r="AB2713" s="51" t="s">
        <v>60</v>
      </c>
      <c r="AC2713" s="51" t="s">
        <v>60</v>
      </c>
      <c r="AD2713" s="56" t="s">
        <v>17846</v>
      </c>
      <c r="AE2713" s="51" t="s">
        <v>17847</v>
      </c>
      <c r="AF2713" s="8" t="s">
        <v>17837</v>
      </c>
      <c r="AG2713" s="8" t="s">
        <v>9336</v>
      </c>
      <c r="AH2713" s="8" t="s">
        <v>194</v>
      </c>
      <c r="AI2713" s="8" t="s">
        <v>66</v>
      </c>
      <c r="AJ2713" s="8" t="s">
        <v>86</v>
      </c>
      <c r="AK2713" s="8" t="s">
        <v>2863</v>
      </c>
      <c r="AL2713" s="8" t="s">
        <v>838</v>
      </c>
      <c r="AM2713" s="8" t="s">
        <v>743</v>
      </c>
      <c r="AN2713" s="8" t="s">
        <v>17848</v>
      </c>
      <c r="AO2713" s="8" t="s">
        <v>17849</v>
      </c>
      <c r="AP2713" s="29" t="s">
        <v>17837</v>
      </c>
      <c r="AQ2713" s="11">
        <v>14397.0</v>
      </c>
    </row>
    <row r="2714">
      <c r="A2714" s="8" t="str">
        <f t="shared" si="1"/>
        <v>Orinthal Striggles</v>
      </c>
      <c r="B2714" s="51" t="s">
        <v>17879</v>
      </c>
      <c r="C2714" s="8" t="s">
        <v>12641</v>
      </c>
      <c r="D2714" s="2" t="s">
        <v>9870</v>
      </c>
      <c r="E2714" s="8" t="s">
        <v>6561</v>
      </c>
      <c r="F2714" s="8" t="s">
        <v>46</v>
      </c>
      <c r="G2714" s="51" t="s">
        <v>12642</v>
      </c>
      <c r="H2714" s="8" t="s">
        <v>17880</v>
      </c>
      <c r="I2714" s="8" t="s">
        <v>13931</v>
      </c>
      <c r="J2714" s="10">
        <v>3.15</v>
      </c>
      <c r="K2714" s="8" t="s">
        <v>17881</v>
      </c>
      <c r="L2714" s="8"/>
      <c r="M2714" s="8"/>
      <c r="N2714" s="51" t="s">
        <v>17882</v>
      </c>
      <c r="O2714" s="51" t="s">
        <v>52</v>
      </c>
      <c r="P2714" s="51"/>
      <c r="Q2714" s="51"/>
      <c r="R2714" s="8" t="s">
        <v>17883</v>
      </c>
      <c r="S2714" s="8" t="s">
        <v>17884</v>
      </c>
      <c r="T2714" s="11" t="str">
        <f t="shared" si="2"/>
        <v>Orinthal Striggles</v>
      </c>
      <c r="U2714" s="51" t="s">
        <v>55</v>
      </c>
      <c r="V2714" s="51" t="s">
        <v>17885</v>
      </c>
      <c r="W2714" s="51"/>
      <c r="X2714" s="51" t="s">
        <v>17886</v>
      </c>
      <c r="Y2714" s="51" t="s">
        <v>60</v>
      </c>
      <c r="Z2714" s="56" t="s">
        <v>17887</v>
      </c>
      <c r="AA2714" s="51" t="s">
        <v>60</v>
      </c>
      <c r="AB2714" s="51" t="s">
        <v>60</v>
      </c>
      <c r="AC2714" s="51" t="s">
        <v>60</v>
      </c>
      <c r="AD2714" s="56" t="s">
        <v>17888</v>
      </c>
      <c r="AE2714" s="51" t="s">
        <v>17889</v>
      </c>
      <c r="AF2714" s="8" t="s">
        <v>17890</v>
      </c>
      <c r="AG2714" s="8" t="s">
        <v>9883</v>
      </c>
      <c r="AH2714" s="8" t="s">
        <v>352</v>
      </c>
      <c r="AI2714" s="8" t="s">
        <v>233</v>
      </c>
      <c r="AJ2714" s="8" t="s">
        <v>67</v>
      </c>
      <c r="AK2714" s="8"/>
      <c r="AL2714" s="8"/>
      <c r="AM2714" s="8"/>
      <c r="AN2714" s="8" t="s">
        <v>17891</v>
      </c>
      <c r="AO2714" s="8" t="s">
        <v>17892</v>
      </c>
      <c r="AP2714" s="29" t="s">
        <v>17890</v>
      </c>
      <c r="AQ2714" s="11">
        <v>600.0</v>
      </c>
    </row>
    <row r="2715">
      <c r="A2715" s="8" t="str">
        <f t="shared" si="1"/>
        <v>Brandon Lowery</v>
      </c>
      <c r="B2715" s="51" t="s">
        <v>17879</v>
      </c>
      <c r="C2715" s="8" t="s">
        <v>12641</v>
      </c>
      <c r="D2715" s="2" t="s">
        <v>9870</v>
      </c>
      <c r="E2715" s="8" t="s">
        <v>6561</v>
      </c>
      <c r="F2715" s="8" t="s">
        <v>46</v>
      </c>
      <c r="G2715" s="51" t="s">
        <v>12642</v>
      </c>
      <c r="H2715" s="8" t="s">
        <v>17880</v>
      </c>
      <c r="I2715" s="8" t="s">
        <v>13931</v>
      </c>
      <c r="J2715" s="10">
        <v>3.15</v>
      </c>
      <c r="K2715" s="8" t="s">
        <v>17881</v>
      </c>
      <c r="L2715" s="8"/>
      <c r="M2715" s="8"/>
      <c r="N2715" s="51" t="s">
        <v>17893</v>
      </c>
      <c r="O2715" s="51" t="s">
        <v>52</v>
      </c>
      <c r="P2715" s="51"/>
      <c r="Q2715" s="51"/>
      <c r="R2715" s="8" t="s">
        <v>977</v>
      </c>
      <c r="S2715" s="8" t="s">
        <v>17894</v>
      </c>
      <c r="T2715" s="11" t="str">
        <f t="shared" si="2"/>
        <v>Brandon Lowery</v>
      </c>
      <c r="U2715" s="51" t="s">
        <v>498</v>
      </c>
      <c r="V2715" s="51" t="s">
        <v>17895</v>
      </c>
      <c r="W2715" s="51"/>
      <c r="X2715" s="51" t="s">
        <v>17886</v>
      </c>
      <c r="Y2715" s="51" t="s">
        <v>60</v>
      </c>
      <c r="Z2715" s="56" t="s">
        <v>17887</v>
      </c>
      <c r="AA2715" s="56" t="s">
        <v>17896</v>
      </c>
      <c r="AB2715" s="51" t="s">
        <v>60</v>
      </c>
      <c r="AC2715" s="51" t="s">
        <v>60</v>
      </c>
      <c r="AD2715" s="56" t="s">
        <v>17888</v>
      </c>
      <c r="AE2715" s="51" t="s">
        <v>17889</v>
      </c>
      <c r="AF2715" s="8" t="s">
        <v>17890</v>
      </c>
      <c r="AG2715" s="8" t="s">
        <v>9883</v>
      </c>
      <c r="AH2715" s="8" t="s">
        <v>352</v>
      </c>
      <c r="AI2715" s="8" t="s">
        <v>233</v>
      </c>
      <c r="AJ2715" s="8" t="s">
        <v>67</v>
      </c>
      <c r="AK2715" s="8"/>
      <c r="AL2715" s="8"/>
      <c r="AM2715" s="8"/>
      <c r="AN2715" s="8" t="s">
        <v>17891</v>
      </c>
      <c r="AO2715" s="8" t="s">
        <v>17892</v>
      </c>
      <c r="AP2715" s="29" t="s">
        <v>17890</v>
      </c>
      <c r="AQ2715" s="11">
        <v>600.0</v>
      </c>
    </row>
    <row r="2716">
      <c r="A2716" s="8" t="str">
        <f t="shared" si="1"/>
        <v>Tamisha Martin</v>
      </c>
      <c r="B2716" s="51" t="s">
        <v>17879</v>
      </c>
      <c r="C2716" s="8" t="s">
        <v>12641</v>
      </c>
      <c r="D2716" s="2" t="s">
        <v>9870</v>
      </c>
      <c r="E2716" s="8" t="s">
        <v>6561</v>
      </c>
      <c r="F2716" s="8" t="s">
        <v>46</v>
      </c>
      <c r="G2716" s="51" t="s">
        <v>12642</v>
      </c>
      <c r="H2716" s="8" t="s">
        <v>17880</v>
      </c>
      <c r="I2716" s="8" t="s">
        <v>13931</v>
      </c>
      <c r="J2716" s="10">
        <v>3.15</v>
      </c>
      <c r="K2716" s="8" t="s">
        <v>17881</v>
      </c>
      <c r="L2716" s="8"/>
      <c r="M2716" s="8"/>
      <c r="N2716" s="51" t="s">
        <v>17897</v>
      </c>
      <c r="O2716" s="51" t="s">
        <v>52</v>
      </c>
      <c r="P2716" s="51"/>
      <c r="Q2716" s="51"/>
      <c r="R2716" s="8" t="s">
        <v>17898</v>
      </c>
      <c r="S2716" s="8" t="s">
        <v>922</v>
      </c>
      <c r="T2716" s="11" t="str">
        <f t="shared" si="2"/>
        <v>Tamisha Martin</v>
      </c>
      <c r="U2716" s="8" t="s">
        <v>386</v>
      </c>
      <c r="V2716" s="51" t="s">
        <v>17899</v>
      </c>
      <c r="W2716" s="51"/>
      <c r="X2716" s="51" t="s">
        <v>17886</v>
      </c>
      <c r="Y2716" s="51" t="s">
        <v>60</v>
      </c>
      <c r="Z2716" s="56" t="s">
        <v>17887</v>
      </c>
      <c r="AA2716" s="51" t="s">
        <v>60</v>
      </c>
      <c r="AB2716" s="51" t="s">
        <v>60</v>
      </c>
      <c r="AC2716" s="51" t="s">
        <v>60</v>
      </c>
      <c r="AD2716" s="56" t="s">
        <v>17888</v>
      </c>
      <c r="AE2716" s="51" t="s">
        <v>17889</v>
      </c>
      <c r="AF2716" s="8" t="s">
        <v>17890</v>
      </c>
      <c r="AG2716" s="8" t="s">
        <v>9883</v>
      </c>
      <c r="AH2716" s="8" t="s">
        <v>352</v>
      </c>
      <c r="AI2716" s="8" t="s">
        <v>233</v>
      </c>
      <c r="AJ2716" s="8" t="s">
        <v>67</v>
      </c>
      <c r="AK2716" s="8"/>
      <c r="AL2716" s="8"/>
      <c r="AM2716" s="8"/>
      <c r="AN2716" s="8" t="s">
        <v>17891</v>
      </c>
      <c r="AO2716" s="8" t="s">
        <v>17892</v>
      </c>
      <c r="AP2716" s="29" t="s">
        <v>17890</v>
      </c>
      <c r="AQ2716" s="11">
        <v>600.0</v>
      </c>
    </row>
    <row r="2717">
      <c r="A2717" s="8" t="str">
        <f t="shared" si="1"/>
        <v>Caleb Stephenson</v>
      </c>
      <c r="B2717" s="51" t="s">
        <v>17900</v>
      </c>
      <c r="C2717" s="8" t="s">
        <v>16433</v>
      </c>
      <c r="D2717" s="9" t="s">
        <v>9870</v>
      </c>
      <c r="E2717" s="8" t="s">
        <v>115</v>
      </c>
      <c r="F2717" s="8" t="s">
        <v>46</v>
      </c>
      <c r="G2717" s="51" t="s">
        <v>12642</v>
      </c>
      <c r="H2717" s="8" t="s">
        <v>17901</v>
      </c>
      <c r="I2717" s="59" t="s">
        <v>17058</v>
      </c>
      <c r="J2717" s="60">
        <v>3.56</v>
      </c>
      <c r="K2717" s="51" t="s">
        <v>17902</v>
      </c>
      <c r="L2717" s="8"/>
      <c r="M2717" s="8"/>
      <c r="N2717" s="51" t="s">
        <v>17903</v>
      </c>
      <c r="O2717" s="51" t="s">
        <v>52</v>
      </c>
      <c r="P2717" s="51"/>
      <c r="Q2717" s="51"/>
      <c r="R2717" s="8" t="s">
        <v>7799</v>
      </c>
      <c r="S2717" s="8" t="s">
        <v>17904</v>
      </c>
      <c r="T2717" s="11" t="str">
        <f t="shared" si="2"/>
        <v>Caleb Stephenson</v>
      </c>
      <c r="U2717" s="51" t="s">
        <v>55</v>
      </c>
      <c r="V2717" s="51" t="s">
        <v>17905</v>
      </c>
      <c r="W2717" s="8" t="s">
        <v>17906</v>
      </c>
      <c r="X2717" s="51" t="s">
        <v>17907</v>
      </c>
      <c r="Y2717" s="51" t="s">
        <v>60</v>
      </c>
      <c r="Z2717" s="56" t="s">
        <v>17908</v>
      </c>
      <c r="AA2717" s="56" t="s">
        <v>17909</v>
      </c>
      <c r="AB2717" s="56" t="s">
        <v>17910</v>
      </c>
      <c r="AC2717" s="51" t="s">
        <v>60</v>
      </c>
      <c r="AD2717" s="56" t="s">
        <v>17911</v>
      </c>
      <c r="AE2717" s="51" t="s">
        <v>17912</v>
      </c>
      <c r="AF2717" s="8" t="s">
        <v>17913</v>
      </c>
      <c r="AG2717" s="8" t="s">
        <v>9883</v>
      </c>
      <c r="AH2717" s="8" t="s">
        <v>232</v>
      </c>
      <c r="AI2717" s="8" t="s">
        <v>233</v>
      </c>
      <c r="AJ2717" s="8"/>
      <c r="AK2717" s="59" t="s">
        <v>4545</v>
      </c>
      <c r="AL2717" s="59" t="s">
        <v>420</v>
      </c>
      <c r="AM2717" s="59" t="s">
        <v>300</v>
      </c>
      <c r="AN2717" s="59" t="s">
        <v>12859</v>
      </c>
      <c r="AO2717" s="59" t="s">
        <v>17914</v>
      </c>
      <c r="AP2717" s="14" t="s">
        <v>17913</v>
      </c>
      <c r="AQ2717" s="11">
        <v>2944.0</v>
      </c>
    </row>
    <row r="2718">
      <c r="A2718" s="8" t="str">
        <f t="shared" si="1"/>
        <v>Kevin Eagle</v>
      </c>
      <c r="B2718" s="51" t="s">
        <v>17900</v>
      </c>
      <c r="C2718" s="8" t="s">
        <v>16433</v>
      </c>
      <c r="D2718" s="9" t="s">
        <v>9870</v>
      </c>
      <c r="E2718" s="8" t="s">
        <v>115</v>
      </c>
      <c r="F2718" s="8" t="s">
        <v>46</v>
      </c>
      <c r="G2718" s="51" t="s">
        <v>12642</v>
      </c>
      <c r="H2718" s="8" t="s">
        <v>17901</v>
      </c>
      <c r="I2718" s="8" t="s">
        <v>17058</v>
      </c>
      <c r="J2718" s="10">
        <v>3.56</v>
      </c>
      <c r="K2718" s="13" t="s">
        <v>17902</v>
      </c>
      <c r="L2718" s="8"/>
      <c r="M2718" s="8"/>
      <c r="N2718" s="51" t="s">
        <v>17915</v>
      </c>
      <c r="O2718" s="51" t="s">
        <v>52</v>
      </c>
      <c r="P2718" s="51"/>
      <c r="Q2718" s="51"/>
      <c r="R2718" s="51" t="s">
        <v>208</v>
      </c>
      <c r="S2718" s="51" t="s">
        <v>17916</v>
      </c>
      <c r="T2718" s="11" t="str">
        <f t="shared" si="2"/>
        <v>Kevin Eagle</v>
      </c>
      <c r="U2718" s="51" t="s">
        <v>311</v>
      </c>
      <c r="V2718" s="51" t="s">
        <v>17917</v>
      </c>
      <c r="W2718" s="51" t="s">
        <v>17906</v>
      </c>
      <c r="X2718" s="51" t="s">
        <v>17907</v>
      </c>
      <c r="Y2718" s="8" t="s">
        <v>60</v>
      </c>
      <c r="Z2718" s="8" t="s">
        <v>60</v>
      </c>
      <c r="AA2718" s="8" t="s">
        <v>60</v>
      </c>
      <c r="AB2718" s="8" t="s">
        <v>60</v>
      </c>
      <c r="AC2718" s="8" t="s">
        <v>60</v>
      </c>
      <c r="AD2718" s="8" t="s">
        <v>60</v>
      </c>
      <c r="AE2718" s="8" t="s">
        <v>17912</v>
      </c>
      <c r="AF2718" s="8" t="s">
        <v>17913</v>
      </c>
      <c r="AG2718" s="8" t="s">
        <v>9883</v>
      </c>
      <c r="AH2718" s="8" t="s">
        <v>232</v>
      </c>
      <c r="AI2718" s="8" t="s">
        <v>233</v>
      </c>
      <c r="AJ2718" s="8"/>
      <c r="AK2718" s="8" t="s">
        <v>4545</v>
      </c>
      <c r="AL2718" s="8" t="s">
        <v>420</v>
      </c>
      <c r="AM2718" s="8" t="s">
        <v>300</v>
      </c>
      <c r="AN2718" s="8" t="s">
        <v>12859</v>
      </c>
      <c r="AO2718" s="8" t="s">
        <v>17918</v>
      </c>
      <c r="AP2718" s="14" t="s">
        <v>17913</v>
      </c>
      <c r="AQ2718" s="11">
        <v>2944.0</v>
      </c>
    </row>
    <row r="2719">
      <c r="A2719" s="8" t="str">
        <f t="shared" si="1"/>
        <v>Will Byars</v>
      </c>
      <c r="B2719" s="51" t="s">
        <v>17900</v>
      </c>
      <c r="C2719" s="51" t="s">
        <v>16433</v>
      </c>
      <c r="D2719" s="9" t="s">
        <v>9870</v>
      </c>
      <c r="E2719" s="8" t="s">
        <v>115</v>
      </c>
      <c r="F2719" s="8" t="s">
        <v>46</v>
      </c>
      <c r="G2719" s="51" t="s">
        <v>12642</v>
      </c>
      <c r="H2719" s="8" t="s">
        <v>17901</v>
      </c>
      <c r="I2719" s="59" t="s">
        <v>17058</v>
      </c>
      <c r="J2719" s="60">
        <v>3.56</v>
      </c>
      <c r="K2719" s="51" t="s">
        <v>17902</v>
      </c>
      <c r="L2719" s="8"/>
      <c r="M2719" s="8"/>
      <c r="N2719" s="51" t="s">
        <v>17919</v>
      </c>
      <c r="O2719" s="51" t="s">
        <v>52</v>
      </c>
      <c r="P2719" s="51"/>
      <c r="Q2719" s="51"/>
      <c r="R2719" s="51" t="s">
        <v>859</v>
      </c>
      <c r="S2719" s="51" t="s">
        <v>17920</v>
      </c>
      <c r="T2719" s="11" t="str">
        <f t="shared" si="2"/>
        <v>Will Byars</v>
      </c>
      <c r="U2719" s="51" t="s">
        <v>160</v>
      </c>
      <c r="V2719" s="51" t="s">
        <v>17921</v>
      </c>
      <c r="W2719" s="51"/>
      <c r="X2719" s="51" t="s">
        <v>17907</v>
      </c>
      <c r="Y2719" s="51" t="s">
        <v>60</v>
      </c>
      <c r="Z2719" s="56" t="s">
        <v>17908</v>
      </c>
      <c r="AA2719" s="51" t="s">
        <v>60</v>
      </c>
      <c r="AB2719" s="51" t="s">
        <v>60</v>
      </c>
      <c r="AC2719" s="51" t="s">
        <v>60</v>
      </c>
      <c r="AD2719" s="56" t="s">
        <v>17911</v>
      </c>
      <c r="AE2719" s="51" t="s">
        <v>17912</v>
      </c>
      <c r="AF2719" s="8" t="s">
        <v>17913</v>
      </c>
      <c r="AG2719" s="8" t="s">
        <v>9883</v>
      </c>
      <c r="AH2719" s="8" t="s">
        <v>232</v>
      </c>
      <c r="AI2719" s="8" t="s">
        <v>233</v>
      </c>
      <c r="AJ2719" s="8"/>
      <c r="AK2719" s="59" t="s">
        <v>4545</v>
      </c>
      <c r="AL2719" s="59" t="s">
        <v>420</v>
      </c>
      <c r="AM2719" s="59" t="s">
        <v>300</v>
      </c>
      <c r="AN2719" s="59" t="s">
        <v>12859</v>
      </c>
      <c r="AO2719" s="59" t="s">
        <v>17914</v>
      </c>
      <c r="AP2719" s="14" t="s">
        <v>17913</v>
      </c>
      <c r="AQ2719" s="11">
        <v>2944.0</v>
      </c>
    </row>
    <row r="2720">
      <c r="A2720" s="8" t="str">
        <f t="shared" si="1"/>
        <v>Bill Neely</v>
      </c>
      <c r="B2720" s="51" t="s">
        <v>17900</v>
      </c>
      <c r="C2720" s="8" t="s">
        <v>16433</v>
      </c>
      <c r="D2720" s="9" t="s">
        <v>9870</v>
      </c>
      <c r="E2720" s="8" t="s">
        <v>115</v>
      </c>
      <c r="F2720" s="8" t="s">
        <v>46</v>
      </c>
      <c r="G2720" s="51" t="s">
        <v>12642</v>
      </c>
      <c r="H2720" s="8" t="s">
        <v>17901</v>
      </c>
      <c r="I2720" s="8" t="s">
        <v>17058</v>
      </c>
      <c r="J2720" s="10">
        <v>3.56</v>
      </c>
      <c r="K2720" s="13" t="s">
        <v>17902</v>
      </c>
      <c r="L2720" s="8"/>
      <c r="M2720" s="8"/>
      <c r="N2720" s="51" t="s">
        <v>17922</v>
      </c>
      <c r="O2720" s="51" t="s">
        <v>52</v>
      </c>
      <c r="P2720" s="51"/>
      <c r="Q2720" s="51"/>
      <c r="R2720" s="51" t="s">
        <v>1825</v>
      </c>
      <c r="S2720" s="51" t="s">
        <v>17923</v>
      </c>
      <c r="T2720" s="11" t="str">
        <f t="shared" si="2"/>
        <v>Bill Neely</v>
      </c>
      <c r="U2720" s="51" t="s">
        <v>106</v>
      </c>
      <c r="V2720" s="51" t="s">
        <v>17924</v>
      </c>
      <c r="W2720" s="51" t="s">
        <v>17906</v>
      </c>
      <c r="X2720" s="51" t="s">
        <v>17907</v>
      </c>
      <c r="Y2720" s="8" t="s">
        <v>60</v>
      </c>
      <c r="Z2720" s="8" t="s">
        <v>60</v>
      </c>
      <c r="AA2720" s="12" t="s">
        <v>17925</v>
      </c>
      <c r="AB2720" s="8" t="s">
        <v>60</v>
      </c>
      <c r="AC2720" s="8" t="s">
        <v>60</v>
      </c>
      <c r="AD2720" s="8" t="s">
        <v>60</v>
      </c>
      <c r="AE2720" s="8" t="s">
        <v>17912</v>
      </c>
      <c r="AF2720" s="8" t="s">
        <v>17913</v>
      </c>
      <c r="AG2720" s="8" t="s">
        <v>9883</v>
      </c>
      <c r="AH2720" s="8" t="s">
        <v>232</v>
      </c>
      <c r="AI2720" s="8" t="s">
        <v>233</v>
      </c>
      <c r="AJ2720" s="8"/>
      <c r="AK2720" s="8" t="s">
        <v>4545</v>
      </c>
      <c r="AL2720" s="8" t="s">
        <v>420</v>
      </c>
      <c r="AM2720" s="8" t="s">
        <v>300</v>
      </c>
      <c r="AN2720" s="8" t="s">
        <v>12859</v>
      </c>
      <c r="AO2720" s="8" t="s">
        <v>17918</v>
      </c>
      <c r="AP2720" s="14" t="s">
        <v>17913</v>
      </c>
      <c r="AQ2720" s="11">
        <v>2944.0</v>
      </c>
    </row>
    <row r="2721">
      <c r="A2721" s="8" t="str">
        <f t="shared" si="1"/>
        <v>Danny Brooks</v>
      </c>
      <c r="B2721" s="51" t="s">
        <v>17926</v>
      </c>
      <c r="C2721" s="8" t="s">
        <v>12641</v>
      </c>
      <c r="D2721" s="9" t="s">
        <v>9870</v>
      </c>
      <c r="E2721" s="8" t="s">
        <v>6561</v>
      </c>
      <c r="F2721" s="8" t="s">
        <v>46</v>
      </c>
      <c r="G2721" s="51" t="s">
        <v>12642</v>
      </c>
      <c r="H2721" s="8" t="s">
        <v>17927</v>
      </c>
      <c r="I2721" s="8" t="s">
        <v>219</v>
      </c>
      <c r="J2721" s="10">
        <v>3.15</v>
      </c>
      <c r="K2721" s="13" t="s">
        <v>17928</v>
      </c>
      <c r="L2721" s="8"/>
      <c r="M2721" s="8"/>
      <c r="N2721" s="51" t="s">
        <v>17929</v>
      </c>
      <c r="O2721" s="57" t="s">
        <v>52</v>
      </c>
      <c r="P2721" s="51"/>
      <c r="Q2721" s="51"/>
      <c r="R2721" s="57" t="s">
        <v>17930</v>
      </c>
      <c r="S2721" s="57" t="s">
        <v>2983</v>
      </c>
      <c r="T2721" s="11" t="str">
        <f t="shared" si="2"/>
        <v>Danny Brooks</v>
      </c>
      <c r="U2721" s="57" t="s">
        <v>55</v>
      </c>
      <c r="V2721" s="51" t="s">
        <v>17931</v>
      </c>
      <c r="W2721" s="51"/>
      <c r="X2721" s="51" t="s">
        <v>17932</v>
      </c>
      <c r="Y2721" s="51" t="s">
        <v>60</v>
      </c>
      <c r="Z2721" s="51" t="s">
        <v>60</v>
      </c>
      <c r="AA2721" s="51" t="s">
        <v>60</v>
      </c>
      <c r="AB2721" s="56" t="s">
        <v>17933</v>
      </c>
      <c r="AC2721" s="51" t="s">
        <v>60</v>
      </c>
      <c r="AD2721" s="51" t="s">
        <v>60</v>
      </c>
      <c r="AE2721" s="51" t="s">
        <v>17934</v>
      </c>
      <c r="AF2721" s="8" t="s">
        <v>17935</v>
      </c>
      <c r="AG2721" s="8" t="s">
        <v>9883</v>
      </c>
      <c r="AH2721" s="8" t="s">
        <v>352</v>
      </c>
      <c r="AI2721" s="8" t="s">
        <v>233</v>
      </c>
      <c r="AJ2721" s="8" t="s">
        <v>67</v>
      </c>
      <c r="AK2721" s="8"/>
      <c r="AL2721" s="8"/>
      <c r="AM2721" s="8"/>
      <c r="AN2721" s="8" t="s">
        <v>17936</v>
      </c>
      <c r="AO2721" s="8" t="s">
        <v>17937</v>
      </c>
      <c r="AP2721" s="29" t="s">
        <v>17935</v>
      </c>
      <c r="AQ2721" s="11">
        <v>2281.0</v>
      </c>
    </row>
    <row r="2722">
      <c r="A2722" s="8" t="str">
        <f t="shared" si="1"/>
        <v>Veronica Satchell</v>
      </c>
      <c r="B2722" s="51" t="s">
        <v>17926</v>
      </c>
      <c r="C2722" s="8" t="s">
        <v>12641</v>
      </c>
      <c r="D2722" s="9" t="s">
        <v>9870</v>
      </c>
      <c r="E2722" s="8" t="s">
        <v>6561</v>
      </c>
      <c r="F2722" s="8" t="s">
        <v>46</v>
      </c>
      <c r="G2722" s="51" t="s">
        <v>12642</v>
      </c>
      <c r="H2722" s="8" t="s">
        <v>17927</v>
      </c>
      <c r="I2722" s="8" t="s">
        <v>219</v>
      </c>
      <c r="J2722" s="10">
        <v>3.15</v>
      </c>
      <c r="K2722" s="13" t="s">
        <v>17928</v>
      </c>
      <c r="L2722" s="8"/>
      <c r="M2722" s="8"/>
      <c r="N2722" s="51" t="s">
        <v>17938</v>
      </c>
      <c r="O2722" s="57" t="s">
        <v>52</v>
      </c>
      <c r="P2722" s="51"/>
      <c r="Q2722" s="51"/>
      <c r="R2722" s="57" t="s">
        <v>17939</v>
      </c>
      <c r="S2722" s="57" t="s">
        <v>17940</v>
      </c>
      <c r="T2722" s="11" t="str">
        <f t="shared" si="2"/>
        <v>Veronica Satchell</v>
      </c>
      <c r="U2722" s="51" t="s">
        <v>7535</v>
      </c>
      <c r="V2722" s="51"/>
      <c r="W2722" s="51"/>
      <c r="X2722" s="51" t="s">
        <v>17932</v>
      </c>
      <c r="Y2722" s="51" t="s">
        <v>60</v>
      </c>
      <c r="Z2722" s="51" t="s">
        <v>60</v>
      </c>
      <c r="AA2722" s="51" t="s">
        <v>60</v>
      </c>
      <c r="AB2722" s="56" t="s">
        <v>17941</v>
      </c>
      <c r="AC2722" s="51" t="s">
        <v>60</v>
      </c>
      <c r="AD2722" s="56" t="s">
        <v>17942</v>
      </c>
      <c r="AE2722" s="51" t="s">
        <v>17934</v>
      </c>
      <c r="AF2722" s="8" t="s">
        <v>17935</v>
      </c>
      <c r="AG2722" s="8" t="s">
        <v>9883</v>
      </c>
      <c r="AH2722" s="8" t="s">
        <v>352</v>
      </c>
      <c r="AI2722" s="8" t="s">
        <v>233</v>
      </c>
      <c r="AJ2722" s="8" t="s">
        <v>67</v>
      </c>
      <c r="AK2722" s="8"/>
      <c r="AL2722" s="8"/>
      <c r="AM2722" s="8"/>
      <c r="AN2722" s="8" t="s">
        <v>17936</v>
      </c>
      <c r="AO2722" s="8" t="s">
        <v>17943</v>
      </c>
      <c r="AP2722" s="29" t="s">
        <v>17935</v>
      </c>
      <c r="AQ2722" s="11">
        <v>2281.0</v>
      </c>
    </row>
    <row r="2723">
      <c r="A2723" s="8" t="str">
        <f t="shared" si="1"/>
        <v>Ediberto Crisanto</v>
      </c>
      <c r="B2723" s="51" t="s">
        <v>17926</v>
      </c>
      <c r="C2723" s="8" t="s">
        <v>12641</v>
      </c>
      <c r="D2723" s="9" t="s">
        <v>9870</v>
      </c>
      <c r="E2723" s="8" t="s">
        <v>6561</v>
      </c>
      <c r="F2723" s="8" t="s">
        <v>46</v>
      </c>
      <c r="G2723" s="51" t="s">
        <v>12642</v>
      </c>
      <c r="H2723" s="8" t="s">
        <v>17927</v>
      </c>
      <c r="I2723" s="8" t="s">
        <v>219</v>
      </c>
      <c r="J2723" s="10">
        <v>3.15</v>
      </c>
      <c r="K2723" s="13" t="s">
        <v>17928</v>
      </c>
      <c r="L2723" s="8"/>
      <c r="M2723" s="8"/>
      <c r="N2723" s="51" t="s">
        <v>17944</v>
      </c>
      <c r="O2723" s="8" t="s">
        <v>52</v>
      </c>
      <c r="P2723" s="51"/>
      <c r="Q2723" s="51"/>
      <c r="R2723" s="57" t="s">
        <v>17945</v>
      </c>
      <c r="S2723" s="57" t="s">
        <v>17946</v>
      </c>
      <c r="T2723" s="11" t="str">
        <f t="shared" si="2"/>
        <v>Ediberto Crisanto</v>
      </c>
      <c r="U2723" s="57" t="s">
        <v>80</v>
      </c>
      <c r="V2723" s="51" t="s">
        <v>17947</v>
      </c>
      <c r="W2723" s="51"/>
      <c r="X2723" s="51" t="s">
        <v>17932</v>
      </c>
      <c r="Y2723" s="51" t="s">
        <v>60</v>
      </c>
      <c r="Z2723" s="51" t="s">
        <v>60</v>
      </c>
      <c r="AA2723" s="51" t="s">
        <v>60</v>
      </c>
      <c r="AB2723" s="56" t="s">
        <v>17948</v>
      </c>
      <c r="AC2723" s="51" t="s">
        <v>60</v>
      </c>
      <c r="AD2723" s="51" t="s">
        <v>60</v>
      </c>
      <c r="AE2723" s="51" t="s">
        <v>17934</v>
      </c>
      <c r="AF2723" s="8" t="s">
        <v>17935</v>
      </c>
      <c r="AG2723" s="8" t="s">
        <v>9883</v>
      </c>
      <c r="AH2723" s="8" t="s">
        <v>352</v>
      </c>
      <c r="AI2723" s="8" t="s">
        <v>233</v>
      </c>
      <c r="AJ2723" s="8" t="s">
        <v>67</v>
      </c>
      <c r="AK2723" s="8"/>
      <c r="AL2723" s="8"/>
      <c r="AM2723" s="8"/>
      <c r="AN2723" s="8" t="s">
        <v>17936</v>
      </c>
      <c r="AO2723" s="8" t="s">
        <v>17943</v>
      </c>
      <c r="AP2723" s="29" t="s">
        <v>17935</v>
      </c>
      <c r="AQ2723" s="11">
        <v>2281.0</v>
      </c>
    </row>
    <row r="2724">
      <c r="A2724" s="8" t="str">
        <f t="shared" si="1"/>
        <v>Joshua Harris</v>
      </c>
      <c r="B2724" s="51" t="s">
        <v>17926</v>
      </c>
      <c r="C2724" s="8" t="s">
        <v>12641</v>
      </c>
      <c r="D2724" s="9" t="s">
        <v>9870</v>
      </c>
      <c r="E2724" s="8" t="s">
        <v>6561</v>
      </c>
      <c r="F2724" s="8" t="s">
        <v>46</v>
      </c>
      <c r="G2724" s="51" t="s">
        <v>12642</v>
      </c>
      <c r="H2724" s="8" t="s">
        <v>17927</v>
      </c>
      <c r="I2724" s="8" t="s">
        <v>219</v>
      </c>
      <c r="J2724" s="10">
        <v>3.15</v>
      </c>
      <c r="K2724" s="13" t="s">
        <v>17928</v>
      </c>
      <c r="L2724" s="8"/>
      <c r="M2724" s="8"/>
      <c r="N2724" s="51" t="s">
        <v>17949</v>
      </c>
      <c r="O2724" s="51" t="s">
        <v>52</v>
      </c>
      <c r="P2724" s="51"/>
      <c r="Q2724" s="51"/>
      <c r="R2724" s="51" t="s">
        <v>1029</v>
      </c>
      <c r="S2724" s="51" t="s">
        <v>1384</v>
      </c>
      <c r="T2724" s="11" t="str">
        <f t="shared" si="2"/>
        <v>Joshua Harris</v>
      </c>
      <c r="U2724" s="51" t="s">
        <v>80</v>
      </c>
      <c r="V2724" s="51"/>
      <c r="W2724" s="51"/>
      <c r="X2724" s="51" t="s">
        <v>17932</v>
      </c>
      <c r="Y2724" s="8" t="s">
        <v>60</v>
      </c>
      <c r="Z2724" s="8" t="s">
        <v>60</v>
      </c>
      <c r="AA2724" s="8" t="s">
        <v>60</v>
      </c>
      <c r="AB2724" s="12" t="s">
        <v>7190</v>
      </c>
      <c r="AC2724" s="8" t="s">
        <v>60</v>
      </c>
      <c r="AD2724" s="8" t="s">
        <v>60</v>
      </c>
      <c r="AE2724" s="8" t="s">
        <v>17934</v>
      </c>
      <c r="AF2724" s="8" t="s">
        <v>17935</v>
      </c>
      <c r="AG2724" s="8" t="s">
        <v>9883</v>
      </c>
      <c r="AH2724" s="8" t="s">
        <v>352</v>
      </c>
      <c r="AI2724" s="8" t="s">
        <v>233</v>
      </c>
      <c r="AJ2724" s="8" t="s">
        <v>67</v>
      </c>
      <c r="AK2724" s="8"/>
      <c r="AL2724" s="8"/>
      <c r="AM2724" s="8"/>
      <c r="AN2724" s="8" t="s">
        <v>17936</v>
      </c>
      <c r="AO2724" s="8" t="s">
        <v>17937</v>
      </c>
      <c r="AP2724" s="29" t="s">
        <v>17935</v>
      </c>
      <c r="AQ2724" s="11">
        <v>2281.0</v>
      </c>
    </row>
    <row r="2725">
      <c r="A2725" s="8" t="str">
        <f t="shared" si="1"/>
        <v>Malcolm Watts</v>
      </c>
      <c r="B2725" s="51" t="s">
        <v>17950</v>
      </c>
      <c r="C2725" s="8" t="s">
        <v>14764</v>
      </c>
      <c r="D2725" s="38" t="s">
        <v>9870</v>
      </c>
      <c r="E2725" s="13" t="s">
        <v>10075</v>
      </c>
      <c r="F2725" s="8" t="s">
        <v>46</v>
      </c>
      <c r="G2725" s="51" t="s">
        <v>12642</v>
      </c>
      <c r="H2725" s="13" t="s">
        <v>17951</v>
      </c>
      <c r="I2725" s="8" t="s">
        <v>2373</v>
      </c>
      <c r="J2725" s="10">
        <v>3.28</v>
      </c>
      <c r="K2725" s="13" t="s">
        <v>17952</v>
      </c>
      <c r="L2725" s="8"/>
      <c r="M2725" s="8"/>
      <c r="N2725" s="51" t="s">
        <v>17953</v>
      </c>
      <c r="O2725" s="8" t="s">
        <v>52</v>
      </c>
      <c r="P2725" s="51"/>
      <c r="Q2725" s="51"/>
      <c r="R2725" s="57" t="s">
        <v>17954</v>
      </c>
      <c r="S2725" s="57" t="s">
        <v>1896</v>
      </c>
      <c r="T2725" s="11" t="str">
        <f t="shared" si="2"/>
        <v>Malcolm Watts</v>
      </c>
      <c r="U2725" s="57" t="s">
        <v>55</v>
      </c>
      <c r="V2725" s="51" t="s">
        <v>17955</v>
      </c>
      <c r="W2725" s="57" t="s">
        <v>17956</v>
      </c>
      <c r="X2725" s="51" t="s">
        <v>17957</v>
      </c>
      <c r="Y2725" s="51" t="s">
        <v>60</v>
      </c>
      <c r="Z2725" s="51" t="s">
        <v>60</v>
      </c>
      <c r="AA2725" s="51" t="s">
        <v>60</v>
      </c>
      <c r="AB2725" s="51" t="s">
        <v>60</v>
      </c>
      <c r="AC2725" s="51" t="s">
        <v>60</v>
      </c>
      <c r="AD2725" s="56" t="s">
        <v>17958</v>
      </c>
      <c r="AE2725" s="51" t="s">
        <v>17959</v>
      </c>
      <c r="AF2725" s="13" t="s">
        <v>17960</v>
      </c>
      <c r="AG2725" s="13" t="s">
        <v>9883</v>
      </c>
      <c r="AH2725" s="13" t="s">
        <v>194</v>
      </c>
      <c r="AI2725" s="13" t="s">
        <v>233</v>
      </c>
      <c r="AJ2725" s="13" t="s">
        <v>67</v>
      </c>
      <c r="AK2725" s="8" t="s">
        <v>2320</v>
      </c>
      <c r="AL2725" s="8" t="s">
        <v>2320</v>
      </c>
      <c r="AM2725" s="8" t="s">
        <v>17961</v>
      </c>
      <c r="AN2725" s="8" t="s">
        <v>17962</v>
      </c>
      <c r="AO2725" s="8" t="s">
        <v>17963</v>
      </c>
      <c r="AP2725" s="29" t="s">
        <v>17960</v>
      </c>
      <c r="AQ2725" s="28">
        <v>1905.0</v>
      </c>
    </row>
    <row r="2726">
      <c r="A2726" s="8" t="str">
        <f t="shared" si="1"/>
        <v>Carl A'See</v>
      </c>
      <c r="B2726" s="51" t="s">
        <v>17950</v>
      </c>
      <c r="C2726" s="8" t="s">
        <v>14764</v>
      </c>
      <c r="D2726" s="9" t="s">
        <v>9870</v>
      </c>
      <c r="E2726" s="8" t="s">
        <v>10075</v>
      </c>
      <c r="F2726" s="8" t="s">
        <v>46</v>
      </c>
      <c r="G2726" s="51" t="s">
        <v>12642</v>
      </c>
      <c r="H2726" s="8" t="s">
        <v>17964</v>
      </c>
      <c r="I2726" s="8" t="s">
        <v>2373</v>
      </c>
      <c r="J2726" s="10">
        <v>3.28</v>
      </c>
      <c r="K2726" s="13" t="s">
        <v>17952</v>
      </c>
      <c r="L2726" s="8"/>
      <c r="M2726" s="8"/>
      <c r="N2726" s="51" t="s">
        <v>17965</v>
      </c>
      <c r="O2726" s="51" t="s">
        <v>52</v>
      </c>
      <c r="P2726" s="51"/>
      <c r="Q2726" s="51"/>
      <c r="R2726" s="51" t="s">
        <v>1268</v>
      </c>
      <c r="S2726" s="51" t="s">
        <v>17966</v>
      </c>
      <c r="T2726" s="11" t="str">
        <f t="shared" si="2"/>
        <v>Carl A'See</v>
      </c>
      <c r="U2726" s="57" t="s">
        <v>80</v>
      </c>
      <c r="V2726" s="51"/>
      <c r="W2726" s="51"/>
      <c r="X2726" s="51" t="s">
        <v>17957</v>
      </c>
      <c r="Y2726" s="8" t="s">
        <v>60</v>
      </c>
      <c r="Z2726" s="8" t="s">
        <v>60</v>
      </c>
      <c r="AA2726" s="8" t="s">
        <v>60</v>
      </c>
      <c r="AB2726" s="8" t="s">
        <v>60</v>
      </c>
      <c r="AC2726" s="8" t="s">
        <v>60</v>
      </c>
      <c r="AD2726" s="12" t="s">
        <v>17958</v>
      </c>
      <c r="AE2726" s="8" t="s">
        <v>17959</v>
      </c>
      <c r="AF2726" s="8" t="s">
        <v>17960</v>
      </c>
      <c r="AG2726" s="8" t="s">
        <v>9883</v>
      </c>
      <c r="AH2726" s="8" t="s">
        <v>194</v>
      </c>
      <c r="AI2726" s="8" t="s">
        <v>233</v>
      </c>
      <c r="AJ2726" s="8" t="s">
        <v>67</v>
      </c>
      <c r="AK2726" s="8" t="s">
        <v>2320</v>
      </c>
      <c r="AL2726" s="8" t="s">
        <v>2320</v>
      </c>
      <c r="AM2726" s="8" t="s">
        <v>17961</v>
      </c>
      <c r="AN2726" s="8" t="s">
        <v>17962</v>
      </c>
      <c r="AO2726" s="8" t="s">
        <v>17967</v>
      </c>
      <c r="AP2726" s="14" t="s">
        <v>17960</v>
      </c>
      <c r="AQ2726" s="11">
        <v>1905.0</v>
      </c>
    </row>
    <row r="2727">
      <c r="A2727" s="8" t="str">
        <f t="shared" si="1"/>
        <v>Eugene Galloway</v>
      </c>
      <c r="B2727" s="51" t="s">
        <v>17968</v>
      </c>
      <c r="C2727" s="8" t="s">
        <v>16433</v>
      </c>
      <c r="D2727" s="9" t="s">
        <v>9870</v>
      </c>
      <c r="E2727" s="13" t="s">
        <v>17969</v>
      </c>
      <c r="F2727" s="8" t="s">
        <v>46</v>
      </c>
      <c r="G2727" s="51" t="s">
        <v>12642</v>
      </c>
      <c r="H2727" s="8" t="s">
        <v>17970</v>
      </c>
      <c r="I2727" s="8" t="s">
        <v>49</v>
      </c>
      <c r="J2727" s="10">
        <v>3.2</v>
      </c>
      <c r="K2727" s="13" t="s">
        <v>17971</v>
      </c>
      <c r="L2727" s="8"/>
      <c r="M2727" s="8"/>
      <c r="N2727" s="51" t="s">
        <v>17972</v>
      </c>
      <c r="O2727" s="57" t="s">
        <v>52</v>
      </c>
      <c r="P2727" s="51"/>
      <c r="Q2727" s="51"/>
      <c r="R2727" s="57" t="s">
        <v>2118</v>
      </c>
      <c r="S2727" s="57" t="s">
        <v>17973</v>
      </c>
      <c r="T2727" s="11" t="str">
        <f t="shared" si="2"/>
        <v>Eugene Galloway</v>
      </c>
      <c r="U2727" s="8" t="s">
        <v>17974</v>
      </c>
      <c r="V2727" s="51" t="s">
        <v>17975</v>
      </c>
      <c r="W2727" s="51" t="s">
        <v>17976</v>
      </c>
      <c r="X2727" s="51" t="s">
        <v>16170</v>
      </c>
      <c r="Y2727" s="56" t="s">
        <v>17977</v>
      </c>
      <c r="Z2727" s="51" t="s">
        <v>60</v>
      </c>
      <c r="AA2727" s="51" t="s">
        <v>60</v>
      </c>
      <c r="AB2727" s="51" t="s">
        <v>60</v>
      </c>
      <c r="AC2727" s="51" t="s">
        <v>60</v>
      </c>
      <c r="AD2727" s="56" t="s">
        <v>17978</v>
      </c>
      <c r="AE2727" s="51" t="s">
        <v>16173</v>
      </c>
      <c r="AF2727" s="8" t="s">
        <v>17979</v>
      </c>
      <c r="AG2727" s="8" t="s">
        <v>9883</v>
      </c>
      <c r="AH2727" s="13" t="s">
        <v>4581</v>
      </c>
      <c r="AI2727" s="8" t="s">
        <v>233</v>
      </c>
      <c r="AJ2727" s="8"/>
      <c r="AK2727" s="8" t="s">
        <v>10773</v>
      </c>
      <c r="AL2727" s="8" t="s">
        <v>3727</v>
      </c>
      <c r="AM2727" s="8" t="s">
        <v>1071</v>
      </c>
      <c r="AN2727" s="8" t="s">
        <v>17980</v>
      </c>
      <c r="AO2727" s="8" t="s">
        <v>17981</v>
      </c>
      <c r="AP2727" s="29" t="s">
        <v>17979</v>
      </c>
      <c r="AQ2727" s="28">
        <v>1149.0</v>
      </c>
    </row>
    <row r="2728">
      <c r="A2728" s="8" t="str">
        <f t="shared" si="1"/>
        <v>Paul Baker</v>
      </c>
      <c r="B2728" s="51" t="s">
        <v>17968</v>
      </c>
      <c r="C2728" s="8" t="s">
        <v>16433</v>
      </c>
      <c r="D2728" s="9" t="s">
        <v>9870</v>
      </c>
      <c r="E2728" s="13" t="s">
        <v>17969</v>
      </c>
      <c r="F2728" s="8" t="s">
        <v>46</v>
      </c>
      <c r="G2728" s="51" t="s">
        <v>12642</v>
      </c>
      <c r="H2728" s="8" t="s">
        <v>17970</v>
      </c>
      <c r="I2728" s="8" t="s">
        <v>49</v>
      </c>
      <c r="J2728" s="10">
        <v>3.2</v>
      </c>
      <c r="K2728" s="13" t="s">
        <v>17971</v>
      </c>
      <c r="L2728" s="8"/>
      <c r="M2728" s="8"/>
      <c r="N2728" s="51" t="s">
        <v>17982</v>
      </c>
      <c r="O2728" s="57" t="s">
        <v>52</v>
      </c>
      <c r="P2728" s="51"/>
      <c r="Q2728" s="51"/>
      <c r="R2728" s="57" t="s">
        <v>425</v>
      </c>
      <c r="S2728" s="57" t="s">
        <v>633</v>
      </c>
      <c r="T2728" s="11" t="str">
        <f t="shared" si="2"/>
        <v>Paul Baker</v>
      </c>
      <c r="U2728" s="8" t="s">
        <v>106</v>
      </c>
      <c r="V2728" s="51" t="s">
        <v>17983</v>
      </c>
      <c r="W2728" s="57" t="s">
        <v>17984</v>
      </c>
      <c r="X2728" s="51" t="s">
        <v>16170</v>
      </c>
      <c r="Y2728" s="51" t="s">
        <v>60</v>
      </c>
      <c r="Z2728" s="56" t="s">
        <v>17985</v>
      </c>
      <c r="AA2728" s="51" t="s">
        <v>60</v>
      </c>
      <c r="AB2728" s="51" t="s">
        <v>60</v>
      </c>
      <c r="AC2728" s="51" t="s">
        <v>60</v>
      </c>
      <c r="AD2728" s="56" t="s">
        <v>17978</v>
      </c>
      <c r="AE2728" s="51" t="s">
        <v>16173</v>
      </c>
      <c r="AF2728" s="13" t="s">
        <v>17979</v>
      </c>
      <c r="AG2728" s="13" t="s">
        <v>9883</v>
      </c>
      <c r="AH2728" s="13" t="s">
        <v>4581</v>
      </c>
      <c r="AI2728" s="13" t="s">
        <v>233</v>
      </c>
      <c r="AJ2728" s="8"/>
      <c r="AK2728" s="8" t="s">
        <v>10773</v>
      </c>
      <c r="AL2728" s="8" t="s">
        <v>3727</v>
      </c>
      <c r="AM2728" s="8" t="s">
        <v>1071</v>
      </c>
      <c r="AN2728" s="8" t="s">
        <v>17980</v>
      </c>
      <c r="AO2728" s="8" t="s">
        <v>17981</v>
      </c>
      <c r="AP2728" s="29" t="s">
        <v>17979</v>
      </c>
      <c r="AQ2728" s="28">
        <v>1149.0</v>
      </c>
    </row>
    <row r="2729">
      <c r="A2729" s="8" t="str">
        <f t="shared" si="1"/>
        <v>Brandon Morton</v>
      </c>
      <c r="B2729" s="51" t="s">
        <v>17986</v>
      </c>
      <c r="C2729" s="8" t="s">
        <v>16377</v>
      </c>
      <c r="D2729" s="9" t="s">
        <v>9870</v>
      </c>
      <c r="E2729" s="8" t="s">
        <v>10140</v>
      </c>
      <c r="F2729" s="8" t="s">
        <v>46</v>
      </c>
      <c r="G2729" s="51" t="s">
        <v>12642</v>
      </c>
      <c r="H2729" s="8" t="s">
        <v>17987</v>
      </c>
      <c r="I2729" s="8" t="s">
        <v>49</v>
      </c>
      <c r="J2729" s="10">
        <v>3.97</v>
      </c>
      <c r="K2729" s="13" t="s">
        <v>17988</v>
      </c>
      <c r="L2729" s="8"/>
      <c r="M2729" s="8"/>
      <c r="N2729" s="51" t="s">
        <v>17989</v>
      </c>
      <c r="O2729" s="51" t="s">
        <v>52</v>
      </c>
      <c r="P2729" s="51"/>
      <c r="Q2729" s="51"/>
      <c r="R2729" s="51" t="s">
        <v>977</v>
      </c>
      <c r="S2729" s="51" t="s">
        <v>16450</v>
      </c>
      <c r="T2729" s="11" t="str">
        <f t="shared" si="2"/>
        <v>Brandon Morton</v>
      </c>
      <c r="U2729" s="51" t="s">
        <v>55</v>
      </c>
      <c r="V2729" s="51" t="s">
        <v>17990</v>
      </c>
      <c r="W2729" s="51" t="s">
        <v>17991</v>
      </c>
      <c r="X2729" s="51" t="s">
        <v>17992</v>
      </c>
      <c r="Y2729" s="12" t="s">
        <v>17993</v>
      </c>
      <c r="Z2729" s="8" t="s">
        <v>60</v>
      </c>
      <c r="AA2729" s="8" t="s">
        <v>60</v>
      </c>
      <c r="AB2729" s="12" t="s">
        <v>17994</v>
      </c>
      <c r="AC2729" s="8" t="s">
        <v>60</v>
      </c>
      <c r="AD2729" s="8" t="s">
        <v>60</v>
      </c>
      <c r="AE2729" s="8"/>
      <c r="AF2729" s="8" t="s">
        <v>17995</v>
      </c>
      <c r="AG2729" s="8" t="s">
        <v>9883</v>
      </c>
      <c r="AH2729" s="8" t="s">
        <v>232</v>
      </c>
      <c r="AI2729" s="8" t="s">
        <v>233</v>
      </c>
      <c r="AJ2729" s="8"/>
      <c r="AK2729" s="8" t="s">
        <v>3913</v>
      </c>
      <c r="AL2729" s="8" t="s">
        <v>3913</v>
      </c>
      <c r="AM2729" s="8" t="s">
        <v>1071</v>
      </c>
      <c r="AN2729" s="8" t="s">
        <v>17996</v>
      </c>
      <c r="AO2729" s="8" t="s">
        <v>17997</v>
      </c>
      <c r="AP2729" s="29" t="s">
        <v>17995</v>
      </c>
      <c r="AQ2729" s="11">
        <v>870.0</v>
      </c>
    </row>
    <row r="2730">
      <c r="A2730" s="8" t="str">
        <f t="shared" si="1"/>
        <v>Roger Malonda</v>
      </c>
      <c r="B2730" s="51" t="s">
        <v>17986</v>
      </c>
      <c r="C2730" s="8" t="s">
        <v>16377</v>
      </c>
      <c r="D2730" s="9" t="s">
        <v>9870</v>
      </c>
      <c r="E2730" s="8" t="s">
        <v>10140</v>
      </c>
      <c r="F2730" s="8" t="s">
        <v>46</v>
      </c>
      <c r="G2730" s="51" t="s">
        <v>12642</v>
      </c>
      <c r="H2730" s="13" t="s">
        <v>17987</v>
      </c>
      <c r="I2730" s="59" t="s">
        <v>49</v>
      </c>
      <c r="J2730" s="60">
        <v>3.97</v>
      </c>
      <c r="K2730" s="51" t="s">
        <v>17988</v>
      </c>
      <c r="L2730" s="8"/>
      <c r="M2730" s="8"/>
      <c r="N2730" s="51" t="s">
        <v>17998</v>
      </c>
      <c r="O2730" s="51" t="s">
        <v>52</v>
      </c>
      <c r="P2730" s="51"/>
      <c r="Q2730" s="51"/>
      <c r="R2730" s="8" t="s">
        <v>5366</v>
      </c>
      <c r="S2730" s="8" t="s">
        <v>17999</v>
      </c>
      <c r="T2730" s="11" t="str">
        <f t="shared" si="2"/>
        <v>Roger Malonda</v>
      </c>
      <c r="U2730" s="51" t="s">
        <v>106</v>
      </c>
      <c r="V2730" s="51" t="s">
        <v>18000</v>
      </c>
      <c r="W2730" s="8"/>
      <c r="X2730" s="51" t="s">
        <v>17992</v>
      </c>
      <c r="Y2730" s="51" t="s">
        <v>60</v>
      </c>
      <c r="Z2730" s="56" t="s">
        <v>18001</v>
      </c>
      <c r="AA2730" s="51" t="s">
        <v>60</v>
      </c>
      <c r="AB2730" s="56" t="s">
        <v>18002</v>
      </c>
      <c r="AC2730" s="51" t="s">
        <v>60</v>
      </c>
      <c r="AD2730" s="56" t="s">
        <v>18003</v>
      </c>
      <c r="AE2730" s="51"/>
      <c r="AF2730" s="8" t="s">
        <v>17995</v>
      </c>
      <c r="AG2730" s="8" t="s">
        <v>9883</v>
      </c>
      <c r="AH2730" s="8" t="s">
        <v>232</v>
      </c>
      <c r="AI2730" s="8" t="s">
        <v>233</v>
      </c>
      <c r="AJ2730" s="8"/>
      <c r="AK2730" s="59" t="s">
        <v>3913</v>
      </c>
      <c r="AL2730" s="59" t="s">
        <v>3913</v>
      </c>
      <c r="AM2730" s="59" t="s">
        <v>1071</v>
      </c>
      <c r="AN2730" s="59" t="s">
        <v>17996</v>
      </c>
      <c r="AO2730" s="59" t="s">
        <v>18004</v>
      </c>
      <c r="AP2730" s="29" t="s">
        <v>17995</v>
      </c>
      <c r="AQ2730" s="28">
        <v>870.0</v>
      </c>
    </row>
    <row r="2731">
      <c r="A2731" s="8" t="str">
        <f t="shared" si="1"/>
        <v>Allen Ferrill</v>
      </c>
      <c r="B2731" s="51" t="s">
        <v>17986</v>
      </c>
      <c r="C2731" s="8" t="s">
        <v>16377</v>
      </c>
      <c r="D2731" s="9" t="s">
        <v>9870</v>
      </c>
      <c r="E2731" s="8" t="s">
        <v>10140</v>
      </c>
      <c r="F2731" s="8" t="s">
        <v>46</v>
      </c>
      <c r="G2731" s="51" t="s">
        <v>12642</v>
      </c>
      <c r="H2731" s="13" t="s">
        <v>17987</v>
      </c>
      <c r="I2731" s="8" t="s">
        <v>49</v>
      </c>
      <c r="J2731" s="10">
        <v>3.97</v>
      </c>
      <c r="K2731" s="13" t="s">
        <v>17988</v>
      </c>
      <c r="L2731" s="8"/>
      <c r="M2731" s="8"/>
      <c r="N2731" s="51" t="s">
        <v>18005</v>
      </c>
      <c r="O2731" s="8" t="s">
        <v>52</v>
      </c>
      <c r="P2731" s="51" t="s">
        <v>490</v>
      </c>
      <c r="Q2731" s="51"/>
      <c r="R2731" s="57" t="s">
        <v>851</v>
      </c>
      <c r="S2731" s="57" t="s">
        <v>18006</v>
      </c>
      <c r="T2731" s="11" t="str">
        <f t="shared" si="2"/>
        <v>Allen Ferrill</v>
      </c>
      <c r="U2731" s="57" t="s">
        <v>80</v>
      </c>
      <c r="V2731" s="51" t="s">
        <v>18007</v>
      </c>
      <c r="W2731" s="51"/>
      <c r="X2731" s="51" t="s">
        <v>17992</v>
      </c>
      <c r="Y2731" s="51" t="s">
        <v>60</v>
      </c>
      <c r="Z2731" s="56" t="s">
        <v>18008</v>
      </c>
      <c r="AA2731" s="51" t="s">
        <v>60</v>
      </c>
      <c r="AB2731" s="56" t="s">
        <v>18009</v>
      </c>
      <c r="AC2731" s="51" t="s">
        <v>60</v>
      </c>
      <c r="AD2731" s="56" t="s">
        <v>18003</v>
      </c>
      <c r="AE2731" s="51"/>
      <c r="AF2731" s="8" t="s">
        <v>17995</v>
      </c>
      <c r="AG2731" s="8" t="s">
        <v>9883</v>
      </c>
      <c r="AH2731" s="8" t="s">
        <v>232</v>
      </c>
      <c r="AI2731" s="8" t="s">
        <v>233</v>
      </c>
      <c r="AJ2731" s="8"/>
      <c r="AK2731" s="8" t="s">
        <v>3913</v>
      </c>
      <c r="AL2731" s="8" t="s">
        <v>3913</v>
      </c>
      <c r="AM2731" s="8" t="s">
        <v>1071</v>
      </c>
      <c r="AN2731" s="8" t="s">
        <v>17996</v>
      </c>
      <c r="AO2731" s="8" t="s">
        <v>18004</v>
      </c>
      <c r="AP2731" s="29" t="s">
        <v>17995</v>
      </c>
      <c r="AQ2731" s="28">
        <v>870.0</v>
      </c>
    </row>
    <row r="2732">
      <c r="A2732" s="8" t="str">
        <f t="shared" si="1"/>
        <v>Breondra Steele</v>
      </c>
      <c r="B2732" s="51" t="s">
        <v>17986</v>
      </c>
      <c r="C2732" s="8" t="s">
        <v>16377</v>
      </c>
      <c r="D2732" s="9" t="s">
        <v>9870</v>
      </c>
      <c r="E2732" s="8" t="s">
        <v>10140</v>
      </c>
      <c r="F2732" s="8" t="s">
        <v>46</v>
      </c>
      <c r="G2732" s="51" t="s">
        <v>12642</v>
      </c>
      <c r="H2732" s="13" t="s">
        <v>17987</v>
      </c>
      <c r="I2732" s="8" t="s">
        <v>49</v>
      </c>
      <c r="J2732" s="10">
        <v>3.97</v>
      </c>
      <c r="K2732" s="13" t="s">
        <v>17988</v>
      </c>
      <c r="L2732" s="8"/>
      <c r="M2732" s="8"/>
      <c r="N2732" s="51" t="s">
        <v>18010</v>
      </c>
      <c r="O2732" s="8" t="s">
        <v>52</v>
      </c>
      <c r="P2732" s="51" t="s">
        <v>3944</v>
      </c>
      <c r="Q2732" s="51"/>
      <c r="R2732" s="57" t="s">
        <v>18011</v>
      </c>
      <c r="S2732" s="57" t="s">
        <v>16859</v>
      </c>
      <c r="T2732" s="11" t="str">
        <f t="shared" si="2"/>
        <v>Breondra Steele</v>
      </c>
      <c r="U2732" s="57" t="s">
        <v>80</v>
      </c>
      <c r="V2732" s="51" t="s">
        <v>18012</v>
      </c>
      <c r="W2732" s="51"/>
      <c r="X2732" s="51" t="s">
        <v>17992</v>
      </c>
      <c r="Y2732" s="51" t="s">
        <v>60</v>
      </c>
      <c r="Z2732" s="56" t="s">
        <v>18008</v>
      </c>
      <c r="AA2732" s="51" t="s">
        <v>60</v>
      </c>
      <c r="AB2732" s="56" t="s">
        <v>18009</v>
      </c>
      <c r="AC2732" s="51" t="s">
        <v>60</v>
      </c>
      <c r="AD2732" s="56" t="s">
        <v>18003</v>
      </c>
      <c r="AE2732" s="51"/>
      <c r="AF2732" s="8" t="s">
        <v>17995</v>
      </c>
      <c r="AG2732" s="8" t="s">
        <v>9883</v>
      </c>
      <c r="AH2732" s="8" t="s">
        <v>232</v>
      </c>
      <c r="AI2732" s="8" t="s">
        <v>233</v>
      </c>
      <c r="AJ2732" s="8"/>
      <c r="AK2732" s="8" t="s">
        <v>3913</v>
      </c>
      <c r="AL2732" s="8" t="s">
        <v>3913</v>
      </c>
      <c r="AM2732" s="8" t="s">
        <v>1071</v>
      </c>
      <c r="AN2732" s="8" t="s">
        <v>17996</v>
      </c>
      <c r="AO2732" s="8" t="s">
        <v>18004</v>
      </c>
      <c r="AP2732" s="29" t="s">
        <v>17995</v>
      </c>
      <c r="AQ2732" s="28">
        <v>870.0</v>
      </c>
    </row>
    <row r="2733">
      <c r="A2733" s="8" t="str">
        <f t="shared" si="1"/>
        <v>Mike Morrison</v>
      </c>
      <c r="B2733" s="51" t="s">
        <v>18013</v>
      </c>
      <c r="C2733" s="8" t="s">
        <v>16377</v>
      </c>
      <c r="D2733" s="2" t="s">
        <v>9870</v>
      </c>
      <c r="E2733" s="8" t="s">
        <v>18014</v>
      </c>
      <c r="F2733" s="8" t="s">
        <v>46</v>
      </c>
      <c r="G2733" s="51" t="s">
        <v>12642</v>
      </c>
      <c r="H2733" s="8" t="s">
        <v>18015</v>
      </c>
      <c r="I2733" s="8" t="s">
        <v>18016</v>
      </c>
      <c r="J2733" s="10">
        <v>3.41</v>
      </c>
      <c r="K2733" s="8" t="s">
        <v>18017</v>
      </c>
      <c r="L2733" s="8"/>
      <c r="M2733" s="8"/>
      <c r="N2733" s="51" t="s">
        <v>18018</v>
      </c>
      <c r="O2733" s="51" t="s">
        <v>52</v>
      </c>
      <c r="P2733" s="51"/>
      <c r="Q2733" s="51"/>
      <c r="R2733" s="51" t="s">
        <v>1237</v>
      </c>
      <c r="S2733" s="51" t="s">
        <v>2178</v>
      </c>
      <c r="T2733" s="11" t="str">
        <f t="shared" si="2"/>
        <v>Mike Morrison</v>
      </c>
      <c r="U2733" s="51" t="s">
        <v>55</v>
      </c>
      <c r="V2733" s="51" t="s">
        <v>18019</v>
      </c>
      <c r="W2733" s="51"/>
      <c r="X2733" s="51" t="s">
        <v>18020</v>
      </c>
      <c r="Y2733" s="56" t="s">
        <v>18021</v>
      </c>
      <c r="Z2733" s="56" t="s">
        <v>18022</v>
      </c>
      <c r="AA2733" s="51" t="s">
        <v>60</v>
      </c>
      <c r="AB2733" s="56" t="s">
        <v>18023</v>
      </c>
      <c r="AC2733" s="51" t="s">
        <v>60</v>
      </c>
      <c r="AD2733" s="56" t="s">
        <v>18024</v>
      </c>
      <c r="AE2733" s="51" t="s">
        <v>18025</v>
      </c>
      <c r="AF2733" s="8" t="s">
        <v>18026</v>
      </c>
      <c r="AG2733" s="8" t="s">
        <v>9883</v>
      </c>
      <c r="AH2733" s="8" t="s">
        <v>4581</v>
      </c>
      <c r="AI2733" s="8" t="s">
        <v>233</v>
      </c>
      <c r="AJ2733" s="8"/>
      <c r="AK2733" s="8" t="s">
        <v>11976</v>
      </c>
      <c r="AL2733" s="8" t="s">
        <v>3727</v>
      </c>
      <c r="AM2733" s="8" t="s">
        <v>1218</v>
      </c>
      <c r="AN2733" s="8" t="s">
        <v>18027</v>
      </c>
      <c r="AO2733" s="8" t="s">
        <v>18028</v>
      </c>
      <c r="AP2733" s="29" t="s">
        <v>18026</v>
      </c>
      <c r="AQ2733" s="11">
        <v>614.0</v>
      </c>
    </row>
    <row r="2734">
      <c r="A2734" s="8" t="str">
        <f t="shared" si="1"/>
        <v>Jeremy Heinold</v>
      </c>
      <c r="B2734" s="51" t="s">
        <v>18013</v>
      </c>
      <c r="C2734" s="8" t="s">
        <v>16377</v>
      </c>
      <c r="D2734" s="2" t="s">
        <v>9870</v>
      </c>
      <c r="E2734" s="8" t="s">
        <v>18014</v>
      </c>
      <c r="F2734" s="8" t="s">
        <v>46</v>
      </c>
      <c r="G2734" s="51" t="s">
        <v>12642</v>
      </c>
      <c r="H2734" s="8" t="s">
        <v>18015</v>
      </c>
      <c r="I2734" s="8" t="s">
        <v>18016</v>
      </c>
      <c r="J2734" s="10">
        <v>3.41</v>
      </c>
      <c r="K2734" s="8" t="s">
        <v>18017</v>
      </c>
      <c r="L2734" s="8"/>
      <c r="M2734" s="8"/>
      <c r="N2734" s="51" t="s">
        <v>18029</v>
      </c>
      <c r="O2734" s="51" t="s">
        <v>52</v>
      </c>
      <c r="P2734" s="51"/>
      <c r="Q2734" s="51"/>
      <c r="R2734" s="51" t="s">
        <v>183</v>
      </c>
      <c r="S2734" s="51" t="s">
        <v>18030</v>
      </c>
      <c r="T2734" s="11" t="str">
        <f t="shared" si="2"/>
        <v>Jeremy Heinold</v>
      </c>
      <c r="U2734" s="51" t="s">
        <v>311</v>
      </c>
      <c r="V2734" s="51" t="s">
        <v>18031</v>
      </c>
      <c r="W2734" s="51"/>
      <c r="X2734" s="51" t="s">
        <v>18020</v>
      </c>
      <c r="Y2734" s="51" t="s">
        <v>60</v>
      </c>
      <c r="Z2734" s="56" t="s">
        <v>18022</v>
      </c>
      <c r="AA2734" s="51" t="s">
        <v>60</v>
      </c>
      <c r="AB2734" s="56" t="s">
        <v>18023</v>
      </c>
      <c r="AC2734" s="51" t="s">
        <v>60</v>
      </c>
      <c r="AD2734" s="56" t="s">
        <v>18024</v>
      </c>
      <c r="AE2734" s="51" t="s">
        <v>18025</v>
      </c>
      <c r="AF2734" s="8" t="s">
        <v>18026</v>
      </c>
      <c r="AG2734" s="8" t="s">
        <v>9883</v>
      </c>
      <c r="AH2734" s="8" t="s">
        <v>4581</v>
      </c>
      <c r="AI2734" s="8" t="s">
        <v>233</v>
      </c>
      <c r="AJ2734" s="8"/>
      <c r="AK2734" s="8" t="s">
        <v>11976</v>
      </c>
      <c r="AL2734" s="8" t="s">
        <v>3727</v>
      </c>
      <c r="AM2734" s="8" t="s">
        <v>1218</v>
      </c>
      <c r="AN2734" s="8" t="s">
        <v>18027</v>
      </c>
      <c r="AO2734" s="8" t="s">
        <v>18028</v>
      </c>
      <c r="AP2734" s="29" t="s">
        <v>18026</v>
      </c>
      <c r="AQ2734" s="11">
        <v>614.0</v>
      </c>
    </row>
    <row r="2735">
      <c r="A2735" s="8" t="str">
        <f t="shared" si="1"/>
        <v>Mark Bluman</v>
      </c>
      <c r="B2735" s="51" t="s">
        <v>18032</v>
      </c>
      <c r="C2735" s="8" t="s">
        <v>16377</v>
      </c>
      <c r="D2735" s="9" t="s">
        <v>9870</v>
      </c>
      <c r="E2735" s="8" t="s">
        <v>18033</v>
      </c>
      <c r="F2735" s="8" t="s">
        <v>46</v>
      </c>
      <c r="G2735" s="51" t="s">
        <v>12642</v>
      </c>
      <c r="H2735" s="8" t="s">
        <v>18034</v>
      </c>
      <c r="I2735" s="8" t="s">
        <v>49</v>
      </c>
      <c r="J2735" s="10">
        <v>3.84</v>
      </c>
      <c r="K2735" s="13" t="s">
        <v>18035</v>
      </c>
      <c r="L2735" s="8"/>
      <c r="M2735" s="8"/>
      <c r="N2735" s="51" t="s">
        <v>18036</v>
      </c>
      <c r="O2735" s="51" t="s">
        <v>52</v>
      </c>
      <c r="P2735" s="51"/>
      <c r="Q2735" s="51"/>
      <c r="R2735" s="51" t="s">
        <v>3210</v>
      </c>
      <c r="S2735" s="51" t="s">
        <v>18037</v>
      </c>
      <c r="T2735" s="11" t="str">
        <f t="shared" si="2"/>
        <v>Mark Bluman</v>
      </c>
      <c r="U2735" s="51" t="s">
        <v>55</v>
      </c>
      <c r="V2735" s="51" t="s">
        <v>18038</v>
      </c>
      <c r="W2735" s="51" t="s">
        <v>18039</v>
      </c>
      <c r="X2735" s="51" t="s">
        <v>18040</v>
      </c>
      <c r="Y2735" s="8" t="s">
        <v>60</v>
      </c>
      <c r="Z2735" s="12" t="s">
        <v>18041</v>
      </c>
      <c r="AA2735" s="8" t="s">
        <v>60</v>
      </c>
      <c r="AB2735" s="12" t="s">
        <v>18042</v>
      </c>
      <c r="AC2735" s="8" t="s">
        <v>60</v>
      </c>
      <c r="AD2735" s="8" t="s">
        <v>60</v>
      </c>
      <c r="AE2735" s="8"/>
      <c r="AF2735" s="8" t="s">
        <v>18043</v>
      </c>
      <c r="AG2735" s="8" t="s">
        <v>9883</v>
      </c>
      <c r="AH2735" s="8" t="s">
        <v>232</v>
      </c>
      <c r="AI2735" s="8" t="s">
        <v>66</v>
      </c>
      <c r="AJ2735" s="8"/>
      <c r="AK2735" s="8" t="s">
        <v>18044</v>
      </c>
      <c r="AL2735" s="8" t="s">
        <v>3728</v>
      </c>
      <c r="AM2735" s="8" t="s">
        <v>18045</v>
      </c>
      <c r="AN2735" s="8" t="s">
        <v>18046</v>
      </c>
      <c r="AO2735" s="8" t="s">
        <v>18047</v>
      </c>
      <c r="AP2735" s="14" t="s">
        <v>18043</v>
      </c>
      <c r="AQ2735" s="11">
        <v>3559.0</v>
      </c>
    </row>
    <row r="2736">
      <c r="A2736" s="8" t="str">
        <f t="shared" si="1"/>
        <v>Wayne Lacy</v>
      </c>
      <c r="B2736" s="51" t="s">
        <v>18032</v>
      </c>
      <c r="C2736" s="8" t="s">
        <v>16377</v>
      </c>
      <c r="D2736" s="2" t="s">
        <v>9870</v>
      </c>
      <c r="E2736" s="8" t="s">
        <v>18033</v>
      </c>
      <c r="F2736" s="8" t="s">
        <v>46</v>
      </c>
      <c r="G2736" s="51" t="s">
        <v>12642</v>
      </c>
      <c r="H2736" s="8" t="s">
        <v>18034</v>
      </c>
      <c r="I2736" s="8" t="s">
        <v>49</v>
      </c>
      <c r="J2736" s="10">
        <v>3.84</v>
      </c>
      <c r="K2736" s="8" t="s">
        <v>18035</v>
      </c>
      <c r="L2736" s="8"/>
      <c r="M2736" s="8"/>
      <c r="N2736" s="51" t="s">
        <v>18048</v>
      </c>
      <c r="O2736" s="51" t="s">
        <v>52</v>
      </c>
      <c r="P2736" s="51"/>
      <c r="Q2736" s="51"/>
      <c r="R2736" s="8" t="s">
        <v>2103</v>
      </c>
      <c r="S2736" s="8" t="s">
        <v>15094</v>
      </c>
      <c r="T2736" s="11" t="str">
        <f t="shared" si="2"/>
        <v>Wayne Lacy</v>
      </c>
      <c r="U2736" s="8" t="s">
        <v>80</v>
      </c>
      <c r="V2736" s="51" t="s">
        <v>18049</v>
      </c>
      <c r="W2736" s="8" t="s">
        <v>18050</v>
      </c>
      <c r="X2736" s="51" t="s">
        <v>18040</v>
      </c>
      <c r="Y2736" s="51" t="s">
        <v>60</v>
      </c>
      <c r="Z2736" s="51" t="s">
        <v>60</v>
      </c>
      <c r="AA2736" s="51" t="s">
        <v>60</v>
      </c>
      <c r="AB2736" s="51" t="s">
        <v>60</v>
      </c>
      <c r="AC2736" s="51" t="s">
        <v>60</v>
      </c>
      <c r="AD2736" s="56" t="s">
        <v>18051</v>
      </c>
      <c r="AE2736" s="51"/>
      <c r="AF2736" s="8" t="s">
        <v>18043</v>
      </c>
      <c r="AG2736" s="8" t="s">
        <v>9883</v>
      </c>
      <c r="AH2736" s="8" t="s">
        <v>232</v>
      </c>
      <c r="AI2736" s="8" t="s">
        <v>66</v>
      </c>
      <c r="AJ2736" s="8"/>
      <c r="AK2736" s="8" t="s">
        <v>18044</v>
      </c>
      <c r="AL2736" s="8" t="s">
        <v>3728</v>
      </c>
      <c r="AM2736" s="8" t="s">
        <v>18045</v>
      </c>
      <c r="AN2736" s="8" t="s">
        <v>18046</v>
      </c>
      <c r="AO2736" s="8" t="s">
        <v>18047</v>
      </c>
      <c r="AP2736" s="29" t="s">
        <v>18043</v>
      </c>
      <c r="AQ2736" s="11">
        <v>3559.0</v>
      </c>
    </row>
    <row r="2737">
      <c r="A2737" s="8" t="str">
        <f t="shared" si="1"/>
        <v>Tydarius Floyd</v>
      </c>
      <c r="B2737" s="51" t="s">
        <v>18052</v>
      </c>
      <c r="C2737" s="8" t="s">
        <v>13982</v>
      </c>
      <c r="D2737" s="38" t="s">
        <v>9870</v>
      </c>
      <c r="E2737" s="13" t="s">
        <v>4517</v>
      </c>
      <c r="F2737" s="8" t="s">
        <v>46</v>
      </c>
      <c r="G2737" s="51" t="s">
        <v>12642</v>
      </c>
      <c r="H2737" s="8" t="s">
        <v>18053</v>
      </c>
      <c r="I2737" s="8" t="s">
        <v>49</v>
      </c>
      <c r="J2737" s="10">
        <v>3.66</v>
      </c>
      <c r="K2737" s="13" t="s">
        <v>18054</v>
      </c>
      <c r="L2737" s="8"/>
      <c r="M2737" s="8"/>
      <c r="N2737" s="51" t="s">
        <v>18055</v>
      </c>
      <c r="O2737" s="8" t="s">
        <v>52</v>
      </c>
      <c r="P2737" s="51" t="s">
        <v>10065</v>
      </c>
      <c r="Q2737" s="51"/>
      <c r="R2737" s="57" t="s">
        <v>18056</v>
      </c>
      <c r="S2737" s="57" t="s">
        <v>18057</v>
      </c>
      <c r="T2737" s="11" t="str">
        <f t="shared" si="2"/>
        <v>Tydarius Floyd</v>
      </c>
      <c r="U2737" s="51" t="s">
        <v>55</v>
      </c>
      <c r="V2737" s="51" t="s">
        <v>18058</v>
      </c>
      <c r="W2737" s="51" t="s">
        <v>18059</v>
      </c>
      <c r="X2737" s="51" t="s">
        <v>18060</v>
      </c>
      <c r="Y2737" s="51" t="s">
        <v>60</v>
      </c>
      <c r="Z2737" s="56" t="s">
        <v>18061</v>
      </c>
      <c r="AA2737" s="51" t="s">
        <v>60</v>
      </c>
      <c r="AB2737" s="51" t="s">
        <v>60</v>
      </c>
      <c r="AC2737" s="51" t="s">
        <v>60</v>
      </c>
      <c r="AD2737" s="56" t="s">
        <v>18062</v>
      </c>
      <c r="AE2737" s="51" t="s">
        <v>18063</v>
      </c>
      <c r="AF2737" s="13" t="s">
        <v>18064</v>
      </c>
      <c r="AG2737" s="13" t="s">
        <v>9883</v>
      </c>
      <c r="AH2737" s="13" t="s">
        <v>194</v>
      </c>
      <c r="AI2737" s="8" t="s">
        <v>66</v>
      </c>
      <c r="AJ2737" s="8"/>
      <c r="AK2737" s="8" t="s">
        <v>910</v>
      </c>
      <c r="AL2737" s="8" t="s">
        <v>16694</v>
      </c>
      <c r="AM2737" s="8" t="s">
        <v>1218</v>
      </c>
      <c r="AN2737" s="8" t="s">
        <v>18065</v>
      </c>
      <c r="AO2737" s="8" t="s">
        <v>18066</v>
      </c>
      <c r="AP2737" s="29" t="s">
        <v>18064</v>
      </c>
      <c r="AQ2737" s="11">
        <v>2734.0</v>
      </c>
    </row>
    <row r="2738">
      <c r="A2738" s="8" t="str">
        <f t="shared" si="1"/>
        <v>Ben Power</v>
      </c>
      <c r="B2738" s="51" t="s">
        <v>18052</v>
      </c>
      <c r="C2738" s="8" t="s">
        <v>13982</v>
      </c>
      <c r="D2738" s="2" t="s">
        <v>9870</v>
      </c>
      <c r="E2738" s="51" t="s">
        <v>4517</v>
      </c>
      <c r="F2738" s="51" t="s">
        <v>46</v>
      </c>
      <c r="G2738" s="51" t="s">
        <v>12642</v>
      </c>
      <c r="H2738" s="51" t="s">
        <v>18053</v>
      </c>
      <c r="I2738" s="51" t="s">
        <v>49</v>
      </c>
      <c r="J2738" s="66">
        <v>3.66</v>
      </c>
      <c r="K2738" s="51" t="s">
        <v>18054</v>
      </c>
      <c r="L2738" s="51" t="s">
        <v>86</v>
      </c>
      <c r="M2738" s="51" t="s">
        <v>86</v>
      </c>
      <c r="N2738" s="51" t="s">
        <v>18067</v>
      </c>
      <c r="O2738" s="51" t="s">
        <v>52</v>
      </c>
      <c r="P2738" s="51"/>
      <c r="Q2738" s="51"/>
      <c r="R2738" s="51" t="s">
        <v>2944</v>
      </c>
      <c r="S2738" s="51" t="s">
        <v>18068</v>
      </c>
      <c r="T2738" s="11" t="str">
        <f t="shared" si="2"/>
        <v>Ben Power</v>
      </c>
      <c r="U2738" s="51" t="s">
        <v>106</v>
      </c>
      <c r="V2738" s="51" t="s">
        <v>18069</v>
      </c>
      <c r="W2738" s="51" t="s">
        <v>86</v>
      </c>
      <c r="X2738" s="51" t="s">
        <v>18060</v>
      </c>
      <c r="Y2738" s="56" t="s">
        <v>18070</v>
      </c>
      <c r="Z2738" s="51" t="s">
        <v>60</v>
      </c>
      <c r="AA2738" s="51" t="s">
        <v>60</v>
      </c>
      <c r="AB2738" s="51" t="s">
        <v>60</v>
      </c>
      <c r="AC2738" s="51" t="s">
        <v>60</v>
      </c>
      <c r="AD2738" s="56" t="s">
        <v>18062</v>
      </c>
      <c r="AE2738" s="51" t="s">
        <v>18063</v>
      </c>
      <c r="AF2738" s="51" t="s">
        <v>18064</v>
      </c>
      <c r="AG2738" s="51" t="s">
        <v>9883</v>
      </c>
      <c r="AH2738" s="51" t="s">
        <v>194</v>
      </c>
      <c r="AI2738" s="51" t="s">
        <v>66</v>
      </c>
      <c r="AJ2738" s="51" t="s">
        <v>86</v>
      </c>
      <c r="AK2738" s="51" t="s">
        <v>910</v>
      </c>
      <c r="AL2738" s="51" t="s">
        <v>16694</v>
      </c>
      <c r="AM2738" s="51" t="s">
        <v>1218</v>
      </c>
      <c r="AN2738" s="51" t="s">
        <v>18065</v>
      </c>
      <c r="AO2738" s="51" t="s">
        <v>18071</v>
      </c>
      <c r="AP2738" s="67" t="s">
        <v>18064</v>
      </c>
      <c r="AQ2738" s="68">
        <v>2734.0</v>
      </c>
    </row>
    <row r="2739">
      <c r="A2739" s="8" t="str">
        <f t="shared" si="1"/>
        <v>Scott Hutchinson</v>
      </c>
      <c r="B2739" s="51" t="s">
        <v>18072</v>
      </c>
      <c r="C2739" s="8" t="s">
        <v>16433</v>
      </c>
      <c r="D2739" s="9" t="s">
        <v>9870</v>
      </c>
      <c r="E2739" s="13" t="s">
        <v>5670</v>
      </c>
      <c r="F2739" s="8" t="s">
        <v>46</v>
      </c>
      <c r="G2739" s="51" t="s">
        <v>12642</v>
      </c>
      <c r="H2739" s="13" t="s">
        <v>18073</v>
      </c>
      <c r="I2739" s="8" t="s">
        <v>16552</v>
      </c>
      <c r="J2739" s="10">
        <v>3.5</v>
      </c>
      <c r="K2739" s="13" t="s">
        <v>18074</v>
      </c>
      <c r="L2739" s="8"/>
      <c r="M2739" s="8"/>
      <c r="N2739" s="51" t="s">
        <v>18075</v>
      </c>
      <c r="O2739" s="51" t="s">
        <v>52</v>
      </c>
      <c r="P2739" s="51"/>
      <c r="Q2739" s="51"/>
      <c r="R2739" s="51" t="s">
        <v>147</v>
      </c>
      <c r="S2739" s="51" t="s">
        <v>5410</v>
      </c>
      <c r="T2739" s="11" t="str">
        <f t="shared" si="2"/>
        <v>Scott Hutchinson</v>
      </c>
      <c r="U2739" s="51" t="s">
        <v>55</v>
      </c>
      <c r="V2739" s="51" t="s">
        <v>18076</v>
      </c>
      <c r="W2739" s="51"/>
      <c r="X2739" s="51" t="s">
        <v>18077</v>
      </c>
      <c r="Y2739" s="8" t="s">
        <v>60</v>
      </c>
      <c r="Z2739" s="12" t="s">
        <v>18078</v>
      </c>
      <c r="AA2739" s="12" t="s">
        <v>18079</v>
      </c>
      <c r="AB2739" s="12" t="s">
        <v>18080</v>
      </c>
      <c r="AC2739" s="12" t="s">
        <v>18081</v>
      </c>
      <c r="AD2739" s="12" t="s">
        <v>18082</v>
      </c>
      <c r="AE2739" s="8"/>
      <c r="AF2739" s="13" t="s">
        <v>18083</v>
      </c>
      <c r="AG2739" s="13" t="s">
        <v>9883</v>
      </c>
      <c r="AH2739" s="13" t="s">
        <v>194</v>
      </c>
      <c r="AI2739" s="8" t="s">
        <v>233</v>
      </c>
      <c r="AJ2739" s="8"/>
      <c r="AK2739" s="8" t="s">
        <v>1069</v>
      </c>
      <c r="AL2739" s="8" t="s">
        <v>1070</v>
      </c>
      <c r="AM2739" s="8" t="s">
        <v>18045</v>
      </c>
      <c r="AN2739" s="8" t="s">
        <v>18084</v>
      </c>
      <c r="AO2739" s="8" t="s">
        <v>18085</v>
      </c>
      <c r="AP2739" s="52" t="s">
        <v>18083</v>
      </c>
      <c r="AQ2739" s="28">
        <v>1070.0</v>
      </c>
    </row>
    <row r="2740">
      <c r="A2740" s="8" t="str">
        <f t="shared" si="1"/>
        <v>Deborah Acquah</v>
      </c>
      <c r="B2740" s="51" t="s">
        <v>18072</v>
      </c>
      <c r="C2740" s="8" t="s">
        <v>16433</v>
      </c>
      <c r="D2740" s="2" t="s">
        <v>9870</v>
      </c>
      <c r="E2740" s="51" t="s">
        <v>5670</v>
      </c>
      <c r="F2740" s="51" t="s">
        <v>46</v>
      </c>
      <c r="G2740" s="51" t="s">
        <v>12642</v>
      </c>
      <c r="H2740" s="51" t="s">
        <v>18073</v>
      </c>
      <c r="I2740" s="51" t="s">
        <v>16552</v>
      </c>
      <c r="J2740" s="66">
        <v>3.5</v>
      </c>
      <c r="K2740" s="51" t="s">
        <v>18074</v>
      </c>
      <c r="L2740" s="51" t="s">
        <v>86</v>
      </c>
      <c r="M2740" s="51" t="s">
        <v>86</v>
      </c>
      <c r="N2740" s="51" t="s">
        <v>18086</v>
      </c>
      <c r="O2740" s="51" t="s">
        <v>52</v>
      </c>
      <c r="P2740" s="51"/>
      <c r="Q2740" s="51"/>
      <c r="R2740" s="51" t="s">
        <v>18087</v>
      </c>
      <c r="S2740" s="51" t="s">
        <v>18088</v>
      </c>
      <c r="T2740" s="11" t="str">
        <f t="shared" si="2"/>
        <v>Deborah Acquah</v>
      </c>
      <c r="U2740" s="51" t="s">
        <v>386</v>
      </c>
      <c r="V2740" s="51" t="s">
        <v>18089</v>
      </c>
      <c r="W2740" s="51" t="s">
        <v>86</v>
      </c>
      <c r="X2740" s="51" t="s">
        <v>18077</v>
      </c>
      <c r="Y2740" s="51" t="s">
        <v>60</v>
      </c>
      <c r="Z2740" s="56" t="s">
        <v>18078</v>
      </c>
      <c r="AA2740" s="51" t="s">
        <v>60</v>
      </c>
      <c r="AB2740" s="56" t="s">
        <v>18080</v>
      </c>
      <c r="AC2740" s="51" t="s">
        <v>60</v>
      </c>
      <c r="AD2740" s="56" t="s">
        <v>18082</v>
      </c>
      <c r="AE2740" s="51"/>
      <c r="AF2740" s="51" t="s">
        <v>18083</v>
      </c>
      <c r="AG2740" s="51" t="s">
        <v>9883</v>
      </c>
      <c r="AH2740" s="51" t="s">
        <v>194</v>
      </c>
      <c r="AI2740" s="51" t="s">
        <v>233</v>
      </c>
      <c r="AJ2740" s="51" t="s">
        <v>86</v>
      </c>
      <c r="AK2740" s="51" t="s">
        <v>1069</v>
      </c>
      <c r="AL2740" s="51" t="s">
        <v>1070</v>
      </c>
      <c r="AM2740" s="51" t="s">
        <v>18045</v>
      </c>
      <c r="AN2740" s="51" t="s">
        <v>18084</v>
      </c>
      <c r="AO2740" s="51" t="s">
        <v>18085</v>
      </c>
      <c r="AP2740" s="67" t="s">
        <v>18083</v>
      </c>
      <c r="AQ2740" s="68">
        <v>1070.0</v>
      </c>
    </row>
    <row r="2741">
      <c r="A2741" s="8" t="str">
        <f t="shared" si="1"/>
        <v>Anthony Washington</v>
      </c>
      <c r="B2741" s="51" t="s">
        <v>18072</v>
      </c>
      <c r="C2741" s="8" t="s">
        <v>16433</v>
      </c>
      <c r="D2741" s="38" t="s">
        <v>9870</v>
      </c>
      <c r="E2741" s="13" t="s">
        <v>5670</v>
      </c>
      <c r="F2741" s="8" t="s">
        <v>46</v>
      </c>
      <c r="G2741" s="51" t="s">
        <v>12642</v>
      </c>
      <c r="H2741" s="8" t="s">
        <v>18073</v>
      </c>
      <c r="I2741" s="8" t="s">
        <v>16552</v>
      </c>
      <c r="J2741" s="10">
        <v>3.5</v>
      </c>
      <c r="K2741" s="13" t="s">
        <v>18074</v>
      </c>
      <c r="L2741" s="8"/>
      <c r="M2741" s="8"/>
      <c r="N2741" s="51" t="s">
        <v>18090</v>
      </c>
      <c r="O2741" s="51" t="s">
        <v>52</v>
      </c>
      <c r="P2741" s="51"/>
      <c r="Q2741" s="51"/>
      <c r="R2741" s="51" t="s">
        <v>6978</v>
      </c>
      <c r="S2741" s="51" t="s">
        <v>10817</v>
      </c>
      <c r="T2741" s="11" t="str">
        <f t="shared" si="2"/>
        <v>Anthony Washington</v>
      </c>
      <c r="U2741" s="51" t="s">
        <v>80</v>
      </c>
      <c r="V2741" s="51" t="s">
        <v>18091</v>
      </c>
      <c r="W2741" s="51" t="s">
        <v>18092</v>
      </c>
      <c r="X2741" s="51" t="s">
        <v>18077</v>
      </c>
      <c r="Y2741" s="8" t="s">
        <v>60</v>
      </c>
      <c r="Z2741" s="12" t="s">
        <v>18078</v>
      </c>
      <c r="AA2741" s="8" t="s">
        <v>60</v>
      </c>
      <c r="AB2741" s="12" t="s">
        <v>18080</v>
      </c>
      <c r="AC2741" s="8" t="s">
        <v>60</v>
      </c>
      <c r="AD2741" s="12" t="s">
        <v>18082</v>
      </c>
      <c r="AE2741" s="8"/>
      <c r="AF2741" s="13" t="s">
        <v>18083</v>
      </c>
      <c r="AG2741" s="13" t="s">
        <v>9883</v>
      </c>
      <c r="AH2741" s="13" t="s">
        <v>194</v>
      </c>
      <c r="AI2741" s="8" t="s">
        <v>233</v>
      </c>
      <c r="AJ2741" s="8"/>
      <c r="AK2741" s="8" t="s">
        <v>1069</v>
      </c>
      <c r="AL2741" s="8" t="s">
        <v>1070</v>
      </c>
      <c r="AM2741" s="8" t="s">
        <v>18045</v>
      </c>
      <c r="AN2741" s="8" t="s">
        <v>18084</v>
      </c>
      <c r="AO2741" s="8" t="s">
        <v>18085</v>
      </c>
      <c r="AP2741" s="52" t="s">
        <v>18083</v>
      </c>
      <c r="AQ2741" s="11">
        <v>1070.0</v>
      </c>
    </row>
    <row r="2742">
      <c r="A2742" s="8" t="str">
        <f t="shared" si="1"/>
        <v>Caroline Smith</v>
      </c>
      <c r="B2742" s="51" t="s">
        <v>18072</v>
      </c>
      <c r="C2742" s="8" t="s">
        <v>16433</v>
      </c>
      <c r="D2742" s="2" t="s">
        <v>9870</v>
      </c>
      <c r="E2742" s="8" t="s">
        <v>5670</v>
      </c>
      <c r="F2742" s="8" t="s">
        <v>46</v>
      </c>
      <c r="G2742" s="51" t="s">
        <v>12642</v>
      </c>
      <c r="H2742" s="8" t="s">
        <v>18073</v>
      </c>
      <c r="I2742" s="8" t="s">
        <v>16552</v>
      </c>
      <c r="J2742" s="10">
        <v>3.5</v>
      </c>
      <c r="K2742" s="8" t="s">
        <v>18074</v>
      </c>
      <c r="L2742" s="8"/>
      <c r="M2742" s="8"/>
      <c r="N2742" s="51" t="s">
        <v>18093</v>
      </c>
      <c r="O2742" s="51" t="s">
        <v>52</v>
      </c>
      <c r="P2742" s="51"/>
      <c r="Q2742" s="51"/>
      <c r="R2742" s="8" t="s">
        <v>2906</v>
      </c>
      <c r="S2742" s="8" t="s">
        <v>941</v>
      </c>
      <c r="T2742" s="11" t="str">
        <f t="shared" si="2"/>
        <v>Caroline Smith</v>
      </c>
      <c r="U2742" s="8" t="s">
        <v>80</v>
      </c>
      <c r="V2742" s="51" t="s">
        <v>18094</v>
      </c>
      <c r="W2742" s="51"/>
      <c r="X2742" s="51" t="s">
        <v>18077</v>
      </c>
      <c r="Y2742" s="51" t="s">
        <v>60</v>
      </c>
      <c r="Z2742" s="56" t="s">
        <v>18078</v>
      </c>
      <c r="AA2742" s="56" t="s">
        <v>18095</v>
      </c>
      <c r="AB2742" s="56" t="s">
        <v>18080</v>
      </c>
      <c r="AC2742" s="51" t="s">
        <v>60</v>
      </c>
      <c r="AD2742" s="56" t="s">
        <v>18082</v>
      </c>
      <c r="AE2742" s="51"/>
      <c r="AF2742" s="8" t="s">
        <v>18083</v>
      </c>
      <c r="AG2742" s="8" t="s">
        <v>9883</v>
      </c>
      <c r="AH2742" s="8" t="s">
        <v>194</v>
      </c>
      <c r="AI2742" s="8" t="s">
        <v>233</v>
      </c>
      <c r="AJ2742" s="8"/>
      <c r="AK2742" s="8" t="s">
        <v>1069</v>
      </c>
      <c r="AL2742" s="8" t="s">
        <v>1070</v>
      </c>
      <c r="AM2742" s="8" t="s">
        <v>18045</v>
      </c>
      <c r="AN2742" s="8" t="s">
        <v>18084</v>
      </c>
      <c r="AO2742" s="8" t="s">
        <v>18085</v>
      </c>
      <c r="AP2742" s="29" t="s">
        <v>18083</v>
      </c>
      <c r="AQ2742" s="11">
        <v>1070.0</v>
      </c>
    </row>
    <row r="2743">
      <c r="A2743" s="8" t="str">
        <f t="shared" si="1"/>
        <v>Bob Kouvolo</v>
      </c>
      <c r="B2743" s="51" t="s">
        <v>18096</v>
      </c>
      <c r="C2743" s="8" t="s">
        <v>16377</v>
      </c>
      <c r="D2743" s="9" t="s">
        <v>9870</v>
      </c>
      <c r="E2743" s="8" t="s">
        <v>18097</v>
      </c>
      <c r="F2743" s="8" t="s">
        <v>46</v>
      </c>
      <c r="G2743" s="51" t="s">
        <v>12642</v>
      </c>
      <c r="H2743" s="8" t="s">
        <v>18098</v>
      </c>
      <c r="I2743" s="8" t="s">
        <v>937</v>
      </c>
      <c r="J2743" s="10">
        <v>4.0</v>
      </c>
      <c r="K2743" s="13" t="s">
        <v>18099</v>
      </c>
      <c r="L2743" s="8"/>
      <c r="M2743" s="8"/>
      <c r="N2743" s="51" t="s">
        <v>18100</v>
      </c>
      <c r="O2743" s="57" t="s">
        <v>52</v>
      </c>
      <c r="P2743" s="51"/>
      <c r="Q2743" s="51"/>
      <c r="R2743" s="57" t="s">
        <v>251</v>
      </c>
      <c r="S2743" s="57" t="s">
        <v>18101</v>
      </c>
      <c r="T2743" s="11" t="str">
        <f t="shared" si="2"/>
        <v>Bob Kouvolo</v>
      </c>
      <c r="U2743" s="51" t="s">
        <v>1959</v>
      </c>
      <c r="V2743" s="51"/>
      <c r="W2743" s="51"/>
      <c r="X2743" s="51" t="s">
        <v>18102</v>
      </c>
      <c r="Y2743" s="51" t="s">
        <v>60</v>
      </c>
      <c r="Z2743" s="56" t="s">
        <v>18103</v>
      </c>
      <c r="AA2743" s="51" t="s">
        <v>60</v>
      </c>
      <c r="AB2743" s="56" t="s">
        <v>18104</v>
      </c>
      <c r="AC2743" s="51" t="s">
        <v>60</v>
      </c>
      <c r="AD2743" s="56" t="s">
        <v>18105</v>
      </c>
      <c r="AE2743" s="51" t="s">
        <v>18106</v>
      </c>
      <c r="AF2743" s="8" t="s">
        <v>18107</v>
      </c>
      <c r="AG2743" s="8" t="s">
        <v>9883</v>
      </c>
      <c r="AH2743" s="8" t="s">
        <v>4581</v>
      </c>
      <c r="AI2743" s="8" t="s">
        <v>233</v>
      </c>
      <c r="AJ2743" s="8"/>
      <c r="AK2743" s="8" t="s">
        <v>18108</v>
      </c>
      <c r="AL2743" s="8" t="s">
        <v>910</v>
      </c>
      <c r="AM2743" s="8" t="s">
        <v>197</v>
      </c>
      <c r="AN2743" s="8" t="s">
        <v>18109</v>
      </c>
      <c r="AO2743" s="8" t="s">
        <v>18110</v>
      </c>
      <c r="AP2743" s="29" t="s">
        <v>18107</v>
      </c>
      <c r="AQ2743" s="11">
        <v>2341.0</v>
      </c>
    </row>
    <row r="2744">
      <c r="A2744" s="8" t="str">
        <f t="shared" si="1"/>
        <v>Cameron Stober</v>
      </c>
      <c r="B2744" s="51" t="s">
        <v>18096</v>
      </c>
      <c r="C2744" s="8" t="s">
        <v>16377</v>
      </c>
      <c r="D2744" s="9" t="s">
        <v>9870</v>
      </c>
      <c r="E2744" s="8" t="s">
        <v>18097</v>
      </c>
      <c r="F2744" s="8" t="s">
        <v>46</v>
      </c>
      <c r="G2744" s="51" t="s">
        <v>12642</v>
      </c>
      <c r="H2744" s="8" t="s">
        <v>18098</v>
      </c>
      <c r="I2744" s="8" t="s">
        <v>937</v>
      </c>
      <c r="J2744" s="10">
        <v>3.5</v>
      </c>
      <c r="K2744" s="13" t="s">
        <v>18099</v>
      </c>
      <c r="L2744" s="8"/>
      <c r="M2744" s="8"/>
      <c r="N2744" s="51" t="s">
        <v>18111</v>
      </c>
      <c r="O2744" s="51" t="s">
        <v>52</v>
      </c>
      <c r="P2744" s="51"/>
      <c r="Q2744" s="51"/>
      <c r="R2744" s="51" t="s">
        <v>2773</v>
      </c>
      <c r="S2744" s="51" t="s">
        <v>18112</v>
      </c>
      <c r="T2744" s="11" t="str">
        <f t="shared" si="2"/>
        <v>Cameron Stober</v>
      </c>
      <c r="U2744" s="51" t="s">
        <v>18113</v>
      </c>
      <c r="V2744" s="51" t="s">
        <v>18114</v>
      </c>
      <c r="W2744" s="51" t="s">
        <v>18115</v>
      </c>
      <c r="X2744" s="51" t="s">
        <v>18102</v>
      </c>
      <c r="Y2744" s="8" t="s">
        <v>60</v>
      </c>
      <c r="Z2744" s="12" t="s">
        <v>18103</v>
      </c>
      <c r="AA2744" s="8" t="s">
        <v>60</v>
      </c>
      <c r="AB2744" s="12" t="s">
        <v>18104</v>
      </c>
      <c r="AC2744" s="8" t="s">
        <v>60</v>
      </c>
      <c r="AD2744" s="12" t="s">
        <v>18105</v>
      </c>
      <c r="AE2744" s="8" t="s">
        <v>18106</v>
      </c>
      <c r="AF2744" s="8" t="s">
        <v>18107</v>
      </c>
      <c r="AG2744" s="8" t="s">
        <v>9883</v>
      </c>
      <c r="AH2744" s="8" t="s">
        <v>4581</v>
      </c>
      <c r="AI2744" s="8" t="s">
        <v>233</v>
      </c>
      <c r="AJ2744" s="8"/>
      <c r="AK2744" s="8" t="s">
        <v>18108</v>
      </c>
      <c r="AL2744" s="8" t="s">
        <v>910</v>
      </c>
      <c r="AM2744" s="8" t="s">
        <v>197</v>
      </c>
      <c r="AN2744" s="8" t="s">
        <v>18109</v>
      </c>
      <c r="AO2744" s="8" t="s">
        <v>18116</v>
      </c>
      <c r="AP2744" s="29" t="s">
        <v>18107</v>
      </c>
      <c r="AQ2744" s="11">
        <v>2341.0</v>
      </c>
    </row>
    <row r="2745">
      <c r="A2745" s="8" t="str">
        <f t="shared" si="1"/>
        <v>Kylie Futrell</v>
      </c>
      <c r="B2745" s="51" t="s">
        <v>18096</v>
      </c>
      <c r="C2745" s="8" t="s">
        <v>16377</v>
      </c>
      <c r="D2745" s="9" t="s">
        <v>9870</v>
      </c>
      <c r="E2745" s="8" t="s">
        <v>18097</v>
      </c>
      <c r="F2745" s="8" t="s">
        <v>46</v>
      </c>
      <c r="G2745" s="51" t="s">
        <v>12642</v>
      </c>
      <c r="H2745" s="8" t="s">
        <v>18098</v>
      </c>
      <c r="I2745" s="8" t="s">
        <v>937</v>
      </c>
      <c r="J2745" s="10">
        <v>3.5</v>
      </c>
      <c r="K2745" s="8" t="s">
        <v>18099</v>
      </c>
      <c r="L2745" s="8"/>
      <c r="M2745" s="8"/>
      <c r="N2745" s="51" t="s">
        <v>18117</v>
      </c>
      <c r="O2745" s="51" t="s">
        <v>52</v>
      </c>
      <c r="P2745" s="51"/>
      <c r="Q2745" s="51"/>
      <c r="R2745" s="51" t="s">
        <v>18118</v>
      </c>
      <c r="S2745" s="51" t="s">
        <v>18119</v>
      </c>
      <c r="T2745" s="11" t="str">
        <f t="shared" si="2"/>
        <v>Kylie Futrell</v>
      </c>
      <c r="U2745" s="51" t="s">
        <v>18120</v>
      </c>
      <c r="V2745" s="51"/>
      <c r="W2745" s="51"/>
      <c r="X2745" s="51" t="s">
        <v>18102</v>
      </c>
      <c r="Y2745" s="51" t="s">
        <v>60</v>
      </c>
      <c r="Z2745" s="56" t="s">
        <v>18103</v>
      </c>
      <c r="AA2745" s="56" t="s">
        <v>18121</v>
      </c>
      <c r="AB2745" s="56" t="s">
        <v>18104</v>
      </c>
      <c r="AC2745" s="51" t="s">
        <v>60</v>
      </c>
      <c r="AD2745" s="56" t="s">
        <v>18105</v>
      </c>
      <c r="AE2745" s="51" t="s">
        <v>18106</v>
      </c>
      <c r="AF2745" s="8" t="s">
        <v>18107</v>
      </c>
      <c r="AG2745" s="8" t="s">
        <v>9883</v>
      </c>
      <c r="AH2745" s="8" t="s">
        <v>4581</v>
      </c>
      <c r="AI2745" s="8" t="s">
        <v>233</v>
      </c>
      <c r="AJ2745" s="8"/>
      <c r="AK2745" s="8" t="s">
        <v>18108</v>
      </c>
      <c r="AL2745" s="8" t="s">
        <v>910</v>
      </c>
      <c r="AM2745" s="8" t="s">
        <v>197</v>
      </c>
      <c r="AN2745" s="8" t="s">
        <v>18109</v>
      </c>
      <c r="AO2745" s="8" t="s">
        <v>18110</v>
      </c>
      <c r="AP2745" s="29" t="s">
        <v>18107</v>
      </c>
      <c r="AQ2745" s="11">
        <v>2341.0</v>
      </c>
    </row>
    <row r="2746">
      <c r="A2746" s="8" t="str">
        <f t="shared" si="1"/>
        <v>Jarvis Robinson</v>
      </c>
      <c r="B2746" s="51" t="s">
        <v>18096</v>
      </c>
      <c r="C2746" s="8" t="s">
        <v>16377</v>
      </c>
      <c r="D2746" s="2" t="s">
        <v>9870</v>
      </c>
      <c r="E2746" s="8" t="s">
        <v>18097</v>
      </c>
      <c r="F2746" s="8" t="s">
        <v>46</v>
      </c>
      <c r="G2746" s="51" t="s">
        <v>12642</v>
      </c>
      <c r="H2746" s="8" t="s">
        <v>18098</v>
      </c>
      <c r="I2746" s="8" t="s">
        <v>937</v>
      </c>
      <c r="J2746" s="10">
        <v>3.5</v>
      </c>
      <c r="K2746" s="8" t="s">
        <v>18099</v>
      </c>
      <c r="L2746" s="8"/>
      <c r="M2746" s="8"/>
      <c r="N2746" s="51" t="s">
        <v>18122</v>
      </c>
      <c r="O2746" s="51" t="s">
        <v>52</v>
      </c>
      <c r="P2746" s="51"/>
      <c r="Q2746" s="51"/>
      <c r="R2746" s="51" t="s">
        <v>818</v>
      </c>
      <c r="S2746" s="51" t="s">
        <v>3018</v>
      </c>
      <c r="T2746" s="11" t="str">
        <f t="shared" si="2"/>
        <v>Jarvis Robinson</v>
      </c>
      <c r="U2746" s="51" t="s">
        <v>1680</v>
      </c>
      <c r="V2746" s="51" t="s">
        <v>18123</v>
      </c>
      <c r="W2746" s="51"/>
      <c r="X2746" s="51" t="s">
        <v>18102</v>
      </c>
      <c r="Y2746" s="56" t="s">
        <v>18124</v>
      </c>
      <c r="Z2746" s="56" t="s">
        <v>18103</v>
      </c>
      <c r="AA2746" s="56" t="s">
        <v>18125</v>
      </c>
      <c r="AB2746" s="56" t="s">
        <v>18104</v>
      </c>
      <c r="AC2746" s="56" t="s">
        <v>18126</v>
      </c>
      <c r="AD2746" s="56" t="s">
        <v>18105</v>
      </c>
      <c r="AE2746" s="51" t="s">
        <v>18106</v>
      </c>
      <c r="AF2746" s="8" t="s">
        <v>18107</v>
      </c>
      <c r="AG2746" s="8" t="s">
        <v>9883</v>
      </c>
      <c r="AH2746" s="8" t="s">
        <v>4581</v>
      </c>
      <c r="AI2746" s="8" t="s">
        <v>233</v>
      </c>
      <c r="AJ2746" s="8"/>
      <c r="AK2746" s="8" t="s">
        <v>18108</v>
      </c>
      <c r="AL2746" s="8" t="s">
        <v>910</v>
      </c>
      <c r="AM2746" s="8" t="s">
        <v>197</v>
      </c>
      <c r="AN2746" s="8" t="s">
        <v>18109</v>
      </c>
      <c r="AO2746" s="8" t="s">
        <v>18116</v>
      </c>
      <c r="AP2746" s="29" t="s">
        <v>18107</v>
      </c>
      <c r="AQ2746" s="11">
        <v>2341.0</v>
      </c>
    </row>
    <row r="2747">
      <c r="A2747" s="8" t="str">
        <f t="shared" si="1"/>
        <v>Peyton Shelton</v>
      </c>
      <c r="B2747" s="61" t="s">
        <v>18127</v>
      </c>
      <c r="C2747" s="51" t="s">
        <v>16377</v>
      </c>
      <c r="D2747" s="33" t="s">
        <v>9870</v>
      </c>
      <c r="E2747" s="44" t="s">
        <v>18128</v>
      </c>
      <c r="F2747" s="35" t="s">
        <v>46</v>
      </c>
      <c r="G2747" s="51" t="s">
        <v>12642</v>
      </c>
      <c r="H2747" s="88">
        <v>217776.0</v>
      </c>
      <c r="I2747" s="63" t="s">
        <v>18129</v>
      </c>
      <c r="J2747" s="87">
        <v>3.5</v>
      </c>
      <c r="K2747" s="18" t="s">
        <v>18130</v>
      </c>
      <c r="L2747" s="18"/>
      <c r="M2747" s="89"/>
      <c r="N2747" s="61" t="s">
        <v>18131</v>
      </c>
      <c r="O2747" s="51" t="s">
        <v>52</v>
      </c>
      <c r="P2747" s="61" t="s">
        <v>207</v>
      </c>
      <c r="Q2747" s="61"/>
      <c r="R2747" s="51" t="s">
        <v>18132</v>
      </c>
      <c r="S2747" s="51" t="s">
        <v>16603</v>
      </c>
      <c r="T2747" s="11" t="str">
        <f t="shared" si="2"/>
        <v>Peyton Shelton</v>
      </c>
      <c r="U2747" s="51" t="s">
        <v>55</v>
      </c>
      <c r="V2747" s="51" t="s">
        <v>18133</v>
      </c>
      <c r="W2747" s="51"/>
      <c r="X2747" s="62" t="s">
        <v>18134</v>
      </c>
      <c r="Y2747" s="62"/>
      <c r="Z2747" s="62"/>
      <c r="AA2747" s="62"/>
      <c r="AB2747" s="62"/>
      <c r="AC2747" s="62"/>
      <c r="AD2747" s="62"/>
      <c r="AE2747" s="62" t="s">
        <v>18135</v>
      </c>
      <c r="AF2747" s="43" t="s">
        <v>18136</v>
      </c>
      <c r="AG2747" s="43" t="s">
        <v>9883</v>
      </c>
      <c r="AH2747" s="44" t="s">
        <v>4581</v>
      </c>
      <c r="AI2747" s="23" t="s">
        <v>233</v>
      </c>
      <c r="AJ2747" s="20"/>
      <c r="AK2747" s="63" t="s">
        <v>18137</v>
      </c>
      <c r="AL2747" s="63" t="s">
        <v>18138</v>
      </c>
      <c r="AM2747" s="63" t="s">
        <v>197</v>
      </c>
      <c r="AN2747" s="64">
        <v>0.5822784810126582</v>
      </c>
      <c r="AO2747" s="65">
        <v>38236.0</v>
      </c>
      <c r="AP2747" s="90" t="s">
        <v>18136</v>
      </c>
      <c r="AQ2747" s="91">
        <v>1424.0</v>
      </c>
    </row>
    <row r="2748">
      <c r="A2748" s="8" t="str">
        <f t="shared" si="1"/>
        <v>Baron Oliver</v>
      </c>
      <c r="B2748" s="51" t="s">
        <v>18139</v>
      </c>
      <c r="C2748" s="8" t="s">
        <v>13982</v>
      </c>
      <c r="D2748" s="2" t="s">
        <v>9870</v>
      </c>
      <c r="E2748" s="13" t="s">
        <v>18140</v>
      </c>
      <c r="F2748" s="8" t="s">
        <v>46</v>
      </c>
      <c r="G2748" s="51" t="s">
        <v>12642</v>
      </c>
      <c r="H2748" s="8" t="s">
        <v>18141</v>
      </c>
      <c r="I2748" s="8" t="s">
        <v>49</v>
      </c>
      <c r="J2748" s="10">
        <v>3.39</v>
      </c>
      <c r="K2748" s="8" t="s">
        <v>18142</v>
      </c>
      <c r="L2748" s="8"/>
      <c r="M2748" s="8"/>
      <c r="N2748" s="51" t="s">
        <v>18143</v>
      </c>
      <c r="O2748" s="57" t="s">
        <v>52</v>
      </c>
      <c r="P2748" s="51"/>
      <c r="Q2748" s="51"/>
      <c r="R2748" s="57" t="s">
        <v>18144</v>
      </c>
      <c r="S2748" s="57" t="s">
        <v>2484</v>
      </c>
      <c r="T2748" s="11" t="str">
        <f t="shared" si="2"/>
        <v>Baron Oliver</v>
      </c>
      <c r="U2748" s="51" t="s">
        <v>18145</v>
      </c>
      <c r="V2748" s="51"/>
      <c r="W2748" s="51"/>
      <c r="X2748" s="51" t="s">
        <v>18146</v>
      </c>
      <c r="Y2748" s="51" t="s">
        <v>60</v>
      </c>
      <c r="Z2748" s="56" t="s">
        <v>18147</v>
      </c>
      <c r="AA2748" s="51" t="s">
        <v>60</v>
      </c>
      <c r="AB2748" s="51" t="s">
        <v>60</v>
      </c>
      <c r="AC2748" s="51" t="s">
        <v>60</v>
      </c>
      <c r="AD2748" s="56" t="s">
        <v>10107</v>
      </c>
      <c r="AE2748" s="51" t="s">
        <v>18148</v>
      </c>
      <c r="AF2748" s="13" t="s">
        <v>18149</v>
      </c>
      <c r="AG2748" s="13" t="s">
        <v>9883</v>
      </c>
      <c r="AH2748" s="13" t="s">
        <v>194</v>
      </c>
      <c r="AI2748" s="8" t="s">
        <v>66</v>
      </c>
      <c r="AJ2748" s="8"/>
      <c r="AK2748" s="8" t="s">
        <v>948</v>
      </c>
      <c r="AL2748" s="8" t="s">
        <v>299</v>
      </c>
      <c r="AM2748" s="8" t="s">
        <v>2322</v>
      </c>
      <c r="AN2748" s="8" t="s">
        <v>18150</v>
      </c>
      <c r="AO2748" s="8" t="s">
        <v>18151</v>
      </c>
      <c r="AP2748" s="14" t="s">
        <v>18149</v>
      </c>
      <c r="AQ2748" s="11">
        <v>2005.0</v>
      </c>
    </row>
    <row r="2749">
      <c r="A2749" s="8" t="str">
        <f t="shared" si="1"/>
        <v>Terica Harris</v>
      </c>
      <c r="B2749" s="51" t="s">
        <v>18139</v>
      </c>
      <c r="C2749" s="8" t="s">
        <v>13982</v>
      </c>
      <c r="D2749" s="2" t="s">
        <v>9870</v>
      </c>
      <c r="E2749" s="8" t="s">
        <v>18140</v>
      </c>
      <c r="F2749" s="8" t="s">
        <v>46</v>
      </c>
      <c r="G2749" s="51" t="s">
        <v>12642</v>
      </c>
      <c r="H2749" s="13" t="s">
        <v>18141</v>
      </c>
      <c r="I2749" s="8" t="s">
        <v>49</v>
      </c>
      <c r="J2749" s="10">
        <v>3.39</v>
      </c>
      <c r="K2749" s="13" t="s">
        <v>18142</v>
      </c>
      <c r="L2749" s="8"/>
      <c r="M2749" s="8"/>
      <c r="N2749" s="51" t="s">
        <v>18152</v>
      </c>
      <c r="O2749" s="57" t="s">
        <v>52</v>
      </c>
      <c r="P2749" s="51"/>
      <c r="Q2749" s="51"/>
      <c r="R2749" s="57" t="s">
        <v>18153</v>
      </c>
      <c r="S2749" s="57" t="s">
        <v>1384</v>
      </c>
      <c r="T2749" s="11" t="str">
        <f t="shared" si="2"/>
        <v>Terica Harris</v>
      </c>
      <c r="U2749" s="51" t="s">
        <v>55</v>
      </c>
      <c r="V2749" s="51" t="s">
        <v>18154</v>
      </c>
      <c r="W2749" s="13" t="s">
        <v>18155</v>
      </c>
      <c r="X2749" s="51" t="s">
        <v>18146</v>
      </c>
      <c r="Y2749" s="51" t="s">
        <v>60</v>
      </c>
      <c r="Z2749" s="51" t="s">
        <v>60</v>
      </c>
      <c r="AA2749" s="51" t="s">
        <v>60</v>
      </c>
      <c r="AB2749" s="51" t="s">
        <v>60</v>
      </c>
      <c r="AC2749" s="51" t="s">
        <v>60</v>
      </c>
      <c r="AD2749" s="56" t="s">
        <v>10107</v>
      </c>
      <c r="AE2749" s="51" t="s">
        <v>18148</v>
      </c>
      <c r="AF2749" s="8" t="s">
        <v>18149</v>
      </c>
      <c r="AG2749" s="8" t="s">
        <v>9883</v>
      </c>
      <c r="AH2749" s="8" t="s">
        <v>194</v>
      </c>
      <c r="AI2749" s="13" t="s">
        <v>66</v>
      </c>
      <c r="AJ2749" s="8"/>
      <c r="AK2749" s="8" t="s">
        <v>948</v>
      </c>
      <c r="AL2749" s="8" t="s">
        <v>299</v>
      </c>
      <c r="AM2749" s="8" t="s">
        <v>2322</v>
      </c>
      <c r="AN2749" s="8" t="s">
        <v>18150</v>
      </c>
      <c r="AO2749" s="8" t="s">
        <v>18151</v>
      </c>
      <c r="AP2749" s="14" t="s">
        <v>18149</v>
      </c>
      <c r="AQ2749" s="28">
        <v>2005.0</v>
      </c>
    </row>
    <row r="2750">
      <c r="A2750" s="8" t="str">
        <f t="shared" si="1"/>
        <v>Xavier Morris</v>
      </c>
      <c r="B2750" s="51" t="s">
        <v>18139</v>
      </c>
      <c r="C2750" s="8" t="s">
        <v>13982</v>
      </c>
      <c r="D2750" s="2" t="s">
        <v>9870</v>
      </c>
      <c r="E2750" s="8" t="s">
        <v>18140</v>
      </c>
      <c r="F2750" s="8" t="s">
        <v>46</v>
      </c>
      <c r="G2750" s="51" t="s">
        <v>12642</v>
      </c>
      <c r="H2750" s="8" t="s">
        <v>18141</v>
      </c>
      <c r="I2750" s="8" t="s">
        <v>49</v>
      </c>
      <c r="J2750" s="10">
        <v>3.39</v>
      </c>
      <c r="K2750" s="13" t="s">
        <v>18142</v>
      </c>
      <c r="L2750" s="8"/>
      <c r="M2750" s="8"/>
      <c r="N2750" s="51" t="s">
        <v>18156</v>
      </c>
      <c r="O2750" s="51" t="s">
        <v>52</v>
      </c>
      <c r="P2750" s="51"/>
      <c r="Q2750" s="51"/>
      <c r="R2750" s="51" t="s">
        <v>10499</v>
      </c>
      <c r="S2750" s="51" t="s">
        <v>12951</v>
      </c>
      <c r="T2750" s="11" t="str">
        <f t="shared" si="2"/>
        <v>Xavier Morris</v>
      </c>
      <c r="U2750" s="51" t="s">
        <v>160</v>
      </c>
      <c r="V2750" s="51"/>
      <c r="W2750" s="51"/>
      <c r="X2750" s="51" t="s">
        <v>18146</v>
      </c>
      <c r="Y2750" s="51" t="s">
        <v>60</v>
      </c>
      <c r="Z2750" s="56" t="s">
        <v>18157</v>
      </c>
      <c r="AA2750" s="51" t="s">
        <v>60</v>
      </c>
      <c r="AB2750" s="51" t="s">
        <v>60</v>
      </c>
      <c r="AC2750" s="51" t="s">
        <v>60</v>
      </c>
      <c r="AD2750" s="51" t="s">
        <v>60</v>
      </c>
      <c r="AE2750" s="51" t="s">
        <v>18158</v>
      </c>
      <c r="AF2750" s="8" t="s">
        <v>18149</v>
      </c>
      <c r="AG2750" s="8" t="s">
        <v>9883</v>
      </c>
      <c r="AH2750" s="8" t="s">
        <v>194</v>
      </c>
      <c r="AI2750" s="8" t="s">
        <v>66</v>
      </c>
      <c r="AJ2750" s="8"/>
      <c r="AK2750" s="8" t="s">
        <v>948</v>
      </c>
      <c r="AL2750" s="8" t="s">
        <v>299</v>
      </c>
      <c r="AM2750" s="8" t="s">
        <v>2322</v>
      </c>
      <c r="AN2750" s="8" t="s">
        <v>18150</v>
      </c>
      <c r="AO2750" s="8" t="s">
        <v>18151</v>
      </c>
      <c r="AP2750" s="14" t="s">
        <v>18149</v>
      </c>
      <c r="AQ2750" s="11">
        <v>2005.0</v>
      </c>
    </row>
    <row r="2751">
      <c r="A2751" s="8" t="str">
        <f t="shared" si="1"/>
        <v>Dave Downey</v>
      </c>
      <c r="B2751" s="51" t="s">
        <v>18139</v>
      </c>
      <c r="C2751" s="8" t="s">
        <v>13982</v>
      </c>
      <c r="D2751" s="2" t="s">
        <v>9870</v>
      </c>
      <c r="E2751" s="8" t="s">
        <v>18140</v>
      </c>
      <c r="F2751" s="8" t="s">
        <v>46</v>
      </c>
      <c r="G2751" s="51" t="s">
        <v>12642</v>
      </c>
      <c r="H2751" s="8" t="s">
        <v>18141</v>
      </c>
      <c r="I2751" s="8" t="s">
        <v>49</v>
      </c>
      <c r="J2751" s="10">
        <v>3.39</v>
      </c>
      <c r="K2751" s="13" t="s">
        <v>18142</v>
      </c>
      <c r="L2751" s="8"/>
      <c r="M2751" s="8"/>
      <c r="N2751" s="51" t="s">
        <v>18159</v>
      </c>
      <c r="O2751" s="51" t="s">
        <v>52</v>
      </c>
      <c r="P2751" s="51"/>
      <c r="Q2751" s="51"/>
      <c r="R2751" s="51" t="s">
        <v>3381</v>
      </c>
      <c r="S2751" s="51" t="s">
        <v>18160</v>
      </c>
      <c r="T2751" s="11" t="str">
        <f t="shared" si="2"/>
        <v>Dave Downey</v>
      </c>
      <c r="U2751" s="51" t="s">
        <v>247</v>
      </c>
      <c r="V2751" s="51"/>
      <c r="W2751" s="51"/>
      <c r="X2751" s="51" t="s">
        <v>18146</v>
      </c>
      <c r="Y2751" s="51" t="s">
        <v>60</v>
      </c>
      <c r="Z2751" s="56" t="s">
        <v>18157</v>
      </c>
      <c r="AA2751" s="51" t="s">
        <v>60</v>
      </c>
      <c r="AB2751" s="51" t="s">
        <v>60</v>
      </c>
      <c r="AC2751" s="51" t="s">
        <v>60</v>
      </c>
      <c r="AD2751" s="51" t="s">
        <v>60</v>
      </c>
      <c r="AE2751" s="51" t="s">
        <v>18158</v>
      </c>
      <c r="AF2751" s="8" t="s">
        <v>18149</v>
      </c>
      <c r="AG2751" s="8" t="s">
        <v>9883</v>
      </c>
      <c r="AH2751" s="8" t="s">
        <v>194</v>
      </c>
      <c r="AI2751" s="8" t="s">
        <v>66</v>
      </c>
      <c r="AJ2751" s="8"/>
      <c r="AK2751" s="8" t="s">
        <v>948</v>
      </c>
      <c r="AL2751" s="8" t="s">
        <v>299</v>
      </c>
      <c r="AM2751" s="8" t="s">
        <v>2322</v>
      </c>
      <c r="AN2751" s="8" t="s">
        <v>18150</v>
      </c>
      <c r="AO2751" s="8" t="s">
        <v>18151</v>
      </c>
      <c r="AP2751" s="14" t="s">
        <v>18149</v>
      </c>
      <c r="AQ2751" s="11">
        <v>2005.0</v>
      </c>
    </row>
    <row r="2752">
      <c r="A2752" s="8" t="str">
        <f t="shared" si="1"/>
        <v>Shawn Scott</v>
      </c>
      <c r="B2752" s="51" t="s">
        <v>18139</v>
      </c>
      <c r="C2752" s="51" t="s">
        <v>13982</v>
      </c>
      <c r="D2752" s="2" t="s">
        <v>9870</v>
      </c>
      <c r="E2752" s="57" t="s">
        <v>18140</v>
      </c>
      <c r="F2752" s="51" t="s">
        <v>46</v>
      </c>
      <c r="G2752" s="51" t="s">
        <v>12642</v>
      </c>
      <c r="H2752" s="51" t="s">
        <v>18141</v>
      </c>
      <c r="I2752" s="59" t="s">
        <v>49</v>
      </c>
      <c r="J2752" s="60">
        <v>3.39</v>
      </c>
      <c r="K2752" s="51" t="s">
        <v>18142</v>
      </c>
      <c r="L2752" s="51"/>
      <c r="M2752" s="51"/>
      <c r="N2752" s="51" t="s">
        <v>18161</v>
      </c>
      <c r="O2752" s="51" t="s">
        <v>52</v>
      </c>
      <c r="P2752" s="51"/>
      <c r="Q2752" s="51"/>
      <c r="R2752" s="51" t="s">
        <v>5644</v>
      </c>
      <c r="S2752" s="51" t="s">
        <v>147</v>
      </c>
      <c r="T2752" s="11" t="str">
        <f t="shared" si="2"/>
        <v>Shawn Scott</v>
      </c>
      <c r="U2752" s="51" t="s">
        <v>7310</v>
      </c>
      <c r="V2752" s="51" t="s">
        <v>18162</v>
      </c>
      <c r="W2752" s="51"/>
      <c r="X2752" s="51" t="s">
        <v>18146</v>
      </c>
      <c r="Y2752" s="51" t="s">
        <v>60</v>
      </c>
      <c r="Z2752" s="56" t="s">
        <v>10083</v>
      </c>
      <c r="AA2752" s="51" t="s">
        <v>60</v>
      </c>
      <c r="AB2752" s="51" t="s">
        <v>60</v>
      </c>
      <c r="AC2752" s="56" t="s">
        <v>18163</v>
      </c>
      <c r="AD2752" s="56" t="s">
        <v>18164</v>
      </c>
      <c r="AE2752" s="51" t="s">
        <v>18148</v>
      </c>
      <c r="AF2752" s="57" t="s">
        <v>18149</v>
      </c>
      <c r="AG2752" s="57" t="s">
        <v>9883</v>
      </c>
      <c r="AH2752" s="57" t="s">
        <v>194</v>
      </c>
      <c r="AI2752" s="51" t="s">
        <v>66</v>
      </c>
      <c r="AJ2752" s="51"/>
      <c r="AK2752" s="59" t="s">
        <v>948</v>
      </c>
      <c r="AL2752" s="59" t="s">
        <v>299</v>
      </c>
      <c r="AM2752" s="59" t="s">
        <v>2322</v>
      </c>
      <c r="AN2752" s="59" t="s">
        <v>18150</v>
      </c>
      <c r="AO2752" s="59" t="s">
        <v>18151</v>
      </c>
      <c r="AP2752" s="14" t="s">
        <v>18149</v>
      </c>
      <c r="AQ2752" s="68">
        <v>2005.0</v>
      </c>
    </row>
    <row r="2753">
      <c r="A2753" s="8" t="str">
        <f t="shared" si="1"/>
        <v>Jake Lane</v>
      </c>
      <c r="B2753" s="51" t="s">
        <v>18139</v>
      </c>
      <c r="C2753" s="8" t="s">
        <v>13982</v>
      </c>
      <c r="D2753" s="2" t="s">
        <v>9870</v>
      </c>
      <c r="E2753" s="8" t="s">
        <v>18140</v>
      </c>
      <c r="F2753" s="8" t="s">
        <v>46</v>
      </c>
      <c r="G2753" s="51" t="s">
        <v>12642</v>
      </c>
      <c r="H2753" s="8" t="s">
        <v>18141</v>
      </c>
      <c r="I2753" s="8" t="s">
        <v>49</v>
      </c>
      <c r="J2753" s="10">
        <v>3.39</v>
      </c>
      <c r="K2753" s="8" t="s">
        <v>18142</v>
      </c>
      <c r="L2753" s="8"/>
      <c r="M2753" s="8"/>
      <c r="N2753" s="51" t="s">
        <v>18165</v>
      </c>
      <c r="O2753" s="51" t="s">
        <v>52</v>
      </c>
      <c r="P2753" s="51"/>
      <c r="Q2753" s="51"/>
      <c r="R2753" s="51" t="s">
        <v>3481</v>
      </c>
      <c r="S2753" s="51" t="s">
        <v>4892</v>
      </c>
      <c r="T2753" s="11" t="str">
        <f t="shared" si="2"/>
        <v>Jake Lane</v>
      </c>
      <c r="U2753" s="51" t="s">
        <v>106</v>
      </c>
      <c r="V2753" s="51" t="s">
        <v>18166</v>
      </c>
      <c r="W2753" s="51" t="s">
        <v>18155</v>
      </c>
      <c r="X2753" s="51" t="s">
        <v>18146</v>
      </c>
      <c r="Y2753" s="51" t="s">
        <v>60</v>
      </c>
      <c r="Z2753" s="56" t="s">
        <v>1883</v>
      </c>
      <c r="AA2753" s="51" t="s">
        <v>60</v>
      </c>
      <c r="AB2753" s="51" t="s">
        <v>60</v>
      </c>
      <c r="AC2753" s="51" t="s">
        <v>60</v>
      </c>
      <c r="AD2753" s="56" t="s">
        <v>18164</v>
      </c>
      <c r="AE2753" s="51" t="s">
        <v>18148</v>
      </c>
      <c r="AF2753" s="8" t="s">
        <v>18149</v>
      </c>
      <c r="AG2753" s="8" t="s">
        <v>9883</v>
      </c>
      <c r="AH2753" s="8" t="s">
        <v>194</v>
      </c>
      <c r="AI2753" s="8" t="s">
        <v>66</v>
      </c>
      <c r="AJ2753" s="8"/>
      <c r="AK2753" s="8" t="s">
        <v>948</v>
      </c>
      <c r="AL2753" s="8" t="s">
        <v>299</v>
      </c>
      <c r="AM2753" s="8" t="s">
        <v>2322</v>
      </c>
      <c r="AN2753" s="8" t="s">
        <v>18150</v>
      </c>
      <c r="AO2753" s="8" t="s">
        <v>18151</v>
      </c>
      <c r="AP2753" s="29" t="s">
        <v>18149</v>
      </c>
      <c r="AQ2753" s="11">
        <v>2005.0</v>
      </c>
    </row>
    <row r="2754">
      <c r="A2754" s="8" t="str">
        <f t="shared" si="1"/>
        <v>Larry Kimball</v>
      </c>
      <c r="B2754" s="51" t="s">
        <v>18139</v>
      </c>
      <c r="C2754" s="8" t="s">
        <v>13982</v>
      </c>
      <c r="D2754" s="2" t="s">
        <v>9870</v>
      </c>
      <c r="E2754" s="8" t="s">
        <v>18140</v>
      </c>
      <c r="F2754" s="8" t="s">
        <v>46</v>
      </c>
      <c r="G2754" s="51" t="s">
        <v>12642</v>
      </c>
      <c r="H2754" s="13" t="s">
        <v>18141</v>
      </c>
      <c r="I2754" s="8" t="s">
        <v>49</v>
      </c>
      <c r="J2754" s="10">
        <v>3.39</v>
      </c>
      <c r="K2754" s="13" t="s">
        <v>18142</v>
      </c>
      <c r="L2754" s="8"/>
      <c r="M2754" s="8"/>
      <c r="N2754" s="51" t="s">
        <v>18167</v>
      </c>
      <c r="O2754" s="8" t="s">
        <v>52</v>
      </c>
      <c r="P2754" s="51"/>
      <c r="Q2754" s="51"/>
      <c r="R2754" s="57" t="s">
        <v>6017</v>
      </c>
      <c r="S2754" s="57" t="s">
        <v>18168</v>
      </c>
      <c r="T2754" s="11" t="str">
        <f t="shared" si="2"/>
        <v>Larry Kimball</v>
      </c>
      <c r="U2754" s="57" t="s">
        <v>106</v>
      </c>
      <c r="V2754" s="51" t="s">
        <v>18169</v>
      </c>
      <c r="W2754" s="57" t="s">
        <v>18155</v>
      </c>
      <c r="X2754" s="51" t="s">
        <v>18146</v>
      </c>
      <c r="Y2754" s="51" t="s">
        <v>60</v>
      </c>
      <c r="Z2754" s="51" t="s">
        <v>60</v>
      </c>
      <c r="AA2754" s="56" t="s">
        <v>18170</v>
      </c>
      <c r="AB2754" s="51" t="s">
        <v>60</v>
      </c>
      <c r="AC2754" s="51" t="s">
        <v>60</v>
      </c>
      <c r="AD2754" s="56" t="s">
        <v>10107</v>
      </c>
      <c r="AE2754" s="51" t="s">
        <v>18148</v>
      </c>
      <c r="AF2754" s="8" t="s">
        <v>18149</v>
      </c>
      <c r="AG2754" s="8" t="s">
        <v>9883</v>
      </c>
      <c r="AH2754" s="13" t="s">
        <v>194</v>
      </c>
      <c r="AI2754" s="13" t="s">
        <v>66</v>
      </c>
      <c r="AJ2754" s="8"/>
      <c r="AK2754" s="8" t="s">
        <v>948</v>
      </c>
      <c r="AL2754" s="8" t="s">
        <v>299</v>
      </c>
      <c r="AM2754" s="8" t="s">
        <v>2322</v>
      </c>
      <c r="AN2754" s="8" t="s">
        <v>18150</v>
      </c>
      <c r="AO2754" s="8" t="s">
        <v>18151</v>
      </c>
      <c r="AP2754" s="14" t="s">
        <v>18149</v>
      </c>
      <c r="AQ2754" s="28">
        <v>2005.0</v>
      </c>
    </row>
    <row r="2755">
      <c r="A2755" s="8" t="str">
        <f t="shared" si="1"/>
        <v>Jim Bies</v>
      </c>
      <c r="B2755" s="51" t="s">
        <v>18171</v>
      </c>
      <c r="C2755" s="8" t="s">
        <v>15135</v>
      </c>
      <c r="D2755" s="9" t="s">
        <v>10221</v>
      </c>
      <c r="E2755" s="8" t="s">
        <v>18172</v>
      </c>
      <c r="F2755" s="8" t="s">
        <v>3309</v>
      </c>
      <c r="G2755" s="51" t="s">
        <v>12642</v>
      </c>
      <c r="H2755" s="8" t="s">
        <v>18173</v>
      </c>
      <c r="I2755" s="8" t="s">
        <v>16552</v>
      </c>
      <c r="J2755" s="10">
        <v>3.74</v>
      </c>
      <c r="K2755" s="13" t="s">
        <v>18174</v>
      </c>
      <c r="L2755" s="8"/>
      <c r="M2755" s="8"/>
      <c r="N2755" s="51" t="s">
        <v>18175</v>
      </c>
      <c r="O2755" s="51" t="s">
        <v>52</v>
      </c>
      <c r="P2755" s="51"/>
      <c r="Q2755" s="51"/>
      <c r="R2755" s="51" t="s">
        <v>756</v>
      </c>
      <c r="S2755" s="51" t="s">
        <v>18176</v>
      </c>
      <c r="T2755" s="11" t="str">
        <f t="shared" si="2"/>
        <v>Jim Bies</v>
      </c>
      <c r="U2755" s="51" t="s">
        <v>412</v>
      </c>
      <c r="V2755" s="51"/>
      <c r="W2755" s="51"/>
      <c r="X2755" s="51" t="s">
        <v>18177</v>
      </c>
      <c r="Y2755" s="8" t="s">
        <v>60</v>
      </c>
      <c r="Z2755" s="12" t="s">
        <v>18178</v>
      </c>
      <c r="AA2755" s="8" t="s">
        <v>60</v>
      </c>
      <c r="AB2755" s="12" t="s">
        <v>18179</v>
      </c>
      <c r="AC2755" s="8" t="s">
        <v>60</v>
      </c>
      <c r="AD2755" s="8" t="s">
        <v>60</v>
      </c>
      <c r="AE2755" s="8" t="s">
        <v>18180</v>
      </c>
      <c r="AF2755" s="8" t="s">
        <v>18181</v>
      </c>
      <c r="AG2755" s="8" t="s">
        <v>10233</v>
      </c>
      <c r="AH2755" s="8" t="s">
        <v>65</v>
      </c>
      <c r="AI2755" s="8" t="s">
        <v>233</v>
      </c>
      <c r="AJ2755" s="8"/>
      <c r="AK2755" s="8" t="s">
        <v>18182</v>
      </c>
      <c r="AL2755" s="8" t="s">
        <v>18183</v>
      </c>
      <c r="AM2755" s="8" t="s">
        <v>3322</v>
      </c>
      <c r="AN2755" s="8" t="s">
        <v>18184</v>
      </c>
      <c r="AO2755" s="8" t="s">
        <v>18185</v>
      </c>
      <c r="AP2755" s="14" t="s">
        <v>18181</v>
      </c>
      <c r="AQ2755" s="11">
        <v>1665.0</v>
      </c>
    </row>
    <row r="2756">
      <c r="A2756" s="8" t="str">
        <f t="shared" si="1"/>
        <v>Adam Ericsson</v>
      </c>
      <c r="B2756" s="51" t="s">
        <v>18171</v>
      </c>
      <c r="C2756" s="8" t="s">
        <v>15135</v>
      </c>
      <c r="D2756" s="9" t="s">
        <v>10221</v>
      </c>
      <c r="E2756" s="8" t="s">
        <v>18172</v>
      </c>
      <c r="F2756" s="8" t="s">
        <v>3309</v>
      </c>
      <c r="G2756" s="51" t="s">
        <v>12642</v>
      </c>
      <c r="H2756" s="8" t="s">
        <v>18173</v>
      </c>
      <c r="I2756" s="8" t="s">
        <v>16552</v>
      </c>
      <c r="J2756" s="10">
        <v>3.74</v>
      </c>
      <c r="K2756" s="13" t="s">
        <v>18174</v>
      </c>
      <c r="L2756" s="8"/>
      <c r="M2756" s="8"/>
      <c r="N2756" s="51" t="s">
        <v>18186</v>
      </c>
      <c r="O2756" s="51" t="s">
        <v>52</v>
      </c>
      <c r="P2756" s="51"/>
      <c r="Q2756" s="51"/>
      <c r="R2756" s="51" t="s">
        <v>513</v>
      </c>
      <c r="S2756" s="51" t="s">
        <v>18187</v>
      </c>
      <c r="T2756" s="11" t="str">
        <f t="shared" si="2"/>
        <v>Adam Ericsson</v>
      </c>
      <c r="U2756" s="51" t="s">
        <v>412</v>
      </c>
      <c r="V2756" s="51"/>
      <c r="W2756" s="51"/>
      <c r="X2756" s="51" t="s">
        <v>18177</v>
      </c>
      <c r="Y2756" s="8" t="s">
        <v>60</v>
      </c>
      <c r="Z2756" s="12" t="s">
        <v>18188</v>
      </c>
      <c r="AA2756" s="8" t="s">
        <v>60</v>
      </c>
      <c r="AB2756" s="12" t="s">
        <v>18189</v>
      </c>
      <c r="AC2756" s="8" t="s">
        <v>60</v>
      </c>
      <c r="AD2756" s="12" t="s">
        <v>18190</v>
      </c>
      <c r="AE2756" s="8" t="s">
        <v>18180</v>
      </c>
      <c r="AF2756" s="8" t="s">
        <v>18181</v>
      </c>
      <c r="AG2756" s="8" t="s">
        <v>10233</v>
      </c>
      <c r="AH2756" s="8" t="s">
        <v>65</v>
      </c>
      <c r="AI2756" s="8" t="s">
        <v>233</v>
      </c>
      <c r="AJ2756" s="8"/>
      <c r="AK2756" s="8" t="s">
        <v>18182</v>
      </c>
      <c r="AL2756" s="8" t="s">
        <v>18183</v>
      </c>
      <c r="AM2756" s="8" t="s">
        <v>3322</v>
      </c>
      <c r="AN2756" s="8" t="s">
        <v>18184</v>
      </c>
      <c r="AO2756" s="8" t="s">
        <v>18185</v>
      </c>
      <c r="AP2756" s="14" t="s">
        <v>18181</v>
      </c>
      <c r="AQ2756" s="11">
        <v>1665.0</v>
      </c>
    </row>
    <row r="2757">
      <c r="A2757" s="8" t="str">
        <f t="shared" si="1"/>
        <v>Bob Zimney</v>
      </c>
      <c r="B2757" s="51" t="s">
        <v>18171</v>
      </c>
      <c r="C2757" s="8" t="s">
        <v>15135</v>
      </c>
      <c r="D2757" s="9" t="s">
        <v>10221</v>
      </c>
      <c r="E2757" s="8" t="s">
        <v>18172</v>
      </c>
      <c r="F2757" s="8" t="s">
        <v>3309</v>
      </c>
      <c r="G2757" s="51" t="s">
        <v>12642</v>
      </c>
      <c r="H2757" s="8" t="s">
        <v>18173</v>
      </c>
      <c r="I2757" s="8" t="s">
        <v>16552</v>
      </c>
      <c r="J2757" s="10">
        <v>3.74</v>
      </c>
      <c r="K2757" s="13" t="s">
        <v>18174</v>
      </c>
      <c r="L2757" s="8"/>
      <c r="M2757" s="8"/>
      <c r="N2757" s="51" t="s">
        <v>18191</v>
      </c>
      <c r="O2757" s="51" t="s">
        <v>52</v>
      </c>
      <c r="P2757" s="51"/>
      <c r="Q2757" s="51"/>
      <c r="R2757" s="51" t="s">
        <v>251</v>
      </c>
      <c r="S2757" s="51" t="s">
        <v>18192</v>
      </c>
      <c r="T2757" s="11" t="str">
        <f t="shared" si="2"/>
        <v>Bob Zimney</v>
      </c>
      <c r="U2757" s="51" t="s">
        <v>412</v>
      </c>
      <c r="V2757" s="51"/>
      <c r="W2757" s="51"/>
      <c r="X2757" s="51" t="s">
        <v>18177</v>
      </c>
      <c r="Y2757" s="8" t="s">
        <v>60</v>
      </c>
      <c r="Z2757" s="12" t="s">
        <v>18188</v>
      </c>
      <c r="AA2757" s="8" t="s">
        <v>60</v>
      </c>
      <c r="AB2757" s="12" t="s">
        <v>18189</v>
      </c>
      <c r="AC2757" s="8" t="s">
        <v>60</v>
      </c>
      <c r="AD2757" s="12" t="s">
        <v>18190</v>
      </c>
      <c r="AE2757" s="8" t="s">
        <v>18180</v>
      </c>
      <c r="AF2757" s="8" t="s">
        <v>18181</v>
      </c>
      <c r="AG2757" s="8" t="s">
        <v>10233</v>
      </c>
      <c r="AH2757" s="8" t="s">
        <v>65</v>
      </c>
      <c r="AI2757" s="8" t="s">
        <v>233</v>
      </c>
      <c r="AJ2757" s="8"/>
      <c r="AK2757" s="8" t="s">
        <v>18182</v>
      </c>
      <c r="AL2757" s="8" t="s">
        <v>18183</v>
      </c>
      <c r="AM2757" s="8" t="s">
        <v>3322</v>
      </c>
      <c r="AN2757" s="8" t="s">
        <v>18184</v>
      </c>
      <c r="AO2757" s="8" t="s">
        <v>18185</v>
      </c>
      <c r="AP2757" s="14" t="s">
        <v>18181</v>
      </c>
      <c r="AQ2757" s="11">
        <v>1665.0</v>
      </c>
    </row>
    <row r="2758">
      <c r="A2758" s="8" t="str">
        <f t="shared" si="1"/>
        <v>Scott Tanis</v>
      </c>
      <c r="B2758" s="51" t="s">
        <v>18171</v>
      </c>
      <c r="C2758" s="8" t="s">
        <v>15135</v>
      </c>
      <c r="D2758" s="9" t="s">
        <v>10221</v>
      </c>
      <c r="E2758" s="8" t="s">
        <v>18172</v>
      </c>
      <c r="F2758" s="8" t="s">
        <v>3309</v>
      </c>
      <c r="G2758" s="8" t="s">
        <v>12642</v>
      </c>
      <c r="H2758" s="8" t="s">
        <v>18173</v>
      </c>
      <c r="I2758" s="8" t="s">
        <v>16552</v>
      </c>
      <c r="J2758" s="10">
        <v>3.74</v>
      </c>
      <c r="K2758" s="8" t="s">
        <v>18174</v>
      </c>
      <c r="L2758" s="8" t="s">
        <v>86</v>
      </c>
      <c r="M2758" s="8" t="s">
        <v>86</v>
      </c>
      <c r="N2758" s="8" t="s">
        <v>18193</v>
      </c>
      <c r="O2758" s="8" t="s">
        <v>52</v>
      </c>
      <c r="P2758" s="51"/>
      <c r="Q2758" s="51"/>
      <c r="R2758" s="8" t="s">
        <v>147</v>
      </c>
      <c r="S2758" s="8" t="s">
        <v>18194</v>
      </c>
      <c r="T2758" s="11" t="str">
        <f t="shared" si="2"/>
        <v>Scott Tanis</v>
      </c>
      <c r="U2758" s="8" t="s">
        <v>55</v>
      </c>
      <c r="V2758" s="8" t="s">
        <v>18195</v>
      </c>
      <c r="W2758" s="8" t="s">
        <v>18196</v>
      </c>
      <c r="X2758" s="8" t="s">
        <v>18177</v>
      </c>
      <c r="Y2758" s="51" t="s">
        <v>60</v>
      </c>
      <c r="Z2758" s="56" t="s">
        <v>18197</v>
      </c>
      <c r="AA2758" s="51" t="s">
        <v>60</v>
      </c>
      <c r="AB2758" s="56" t="s">
        <v>18198</v>
      </c>
      <c r="AC2758" s="51" t="s">
        <v>60</v>
      </c>
      <c r="AD2758" s="56" t="s">
        <v>18190</v>
      </c>
      <c r="AE2758" s="8" t="s">
        <v>18180</v>
      </c>
      <c r="AF2758" s="8" t="s">
        <v>18181</v>
      </c>
      <c r="AG2758" s="8" t="s">
        <v>10233</v>
      </c>
      <c r="AH2758" s="8" t="s">
        <v>65</v>
      </c>
      <c r="AI2758" s="8" t="s">
        <v>233</v>
      </c>
      <c r="AJ2758" s="8" t="s">
        <v>86</v>
      </c>
      <c r="AK2758" s="8" t="s">
        <v>18182</v>
      </c>
      <c r="AL2758" s="8" t="s">
        <v>18183</v>
      </c>
      <c r="AM2758" s="8" t="s">
        <v>3322</v>
      </c>
      <c r="AN2758" s="8" t="s">
        <v>422</v>
      </c>
      <c r="AO2758" s="8" t="s">
        <v>18185</v>
      </c>
      <c r="AP2758" s="29" t="s">
        <v>18181</v>
      </c>
      <c r="AQ2758" s="11">
        <v>1665.0</v>
      </c>
    </row>
    <row r="2759">
      <c r="A2759" s="8" t="str">
        <f t="shared" si="1"/>
        <v>Joe Schaefer</v>
      </c>
      <c r="B2759" s="51" t="s">
        <v>18171</v>
      </c>
      <c r="C2759" s="8" t="s">
        <v>15135</v>
      </c>
      <c r="D2759" s="9" t="s">
        <v>10221</v>
      </c>
      <c r="E2759" s="8" t="s">
        <v>18172</v>
      </c>
      <c r="F2759" s="8" t="s">
        <v>3309</v>
      </c>
      <c r="G2759" s="51" t="s">
        <v>12642</v>
      </c>
      <c r="H2759" s="8" t="s">
        <v>18173</v>
      </c>
      <c r="I2759" s="8" t="s">
        <v>16552</v>
      </c>
      <c r="J2759" s="10">
        <v>3.74</v>
      </c>
      <c r="K2759" s="13" t="s">
        <v>18174</v>
      </c>
      <c r="L2759" s="8"/>
      <c r="M2759" s="8"/>
      <c r="N2759" s="51" t="s">
        <v>18199</v>
      </c>
      <c r="O2759" s="8" t="s">
        <v>52</v>
      </c>
      <c r="P2759" s="51"/>
      <c r="Q2759" s="51"/>
      <c r="R2759" s="57" t="s">
        <v>1075</v>
      </c>
      <c r="S2759" s="57" t="s">
        <v>18200</v>
      </c>
      <c r="T2759" s="11" t="str">
        <f t="shared" si="2"/>
        <v>Joe Schaefer</v>
      </c>
      <c r="U2759" s="57" t="s">
        <v>76</v>
      </c>
      <c r="V2759" s="51" t="s">
        <v>18201</v>
      </c>
      <c r="W2759" s="51"/>
      <c r="X2759" s="51" t="s">
        <v>18177</v>
      </c>
      <c r="Y2759" s="51" t="s">
        <v>60</v>
      </c>
      <c r="Z2759" s="56" t="s">
        <v>18188</v>
      </c>
      <c r="AA2759" s="51" t="s">
        <v>60</v>
      </c>
      <c r="AB2759" s="51" t="s">
        <v>60</v>
      </c>
      <c r="AC2759" s="51" t="s">
        <v>60</v>
      </c>
      <c r="AD2759" s="51" t="s">
        <v>60</v>
      </c>
      <c r="AE2759" s="51" t="s">
        <v>18180</v>
      </c>
      <c r="AF2759" s="8" t="s">
        <v>18181</v>
      </c>
      <c r="AG2759" s="8" t="s">
        <v>10233</v>
      </c>
      <c r="AH2759" s="8" t="s">
        <v>65</v>
      </c>
      <c r="AI2759" s="8" t="s">
        <v>233</v>
      </c>
      <c r="AJ2759" s="8"/>
      <c r="AK2759" s="8" t="s">
        <v>18182</v>
      </c>
      <c r="AL2759" s="8" t="s">
        <v>18183</v>
      </c>
      <c r="AM2759" s="8" t="s">
        <v>3322</v>
      </c>
      <c r="AN2759" s="8" t="s">
        <v>18184</v>
      </c>
      <c r="AO2759" s="8" t="s">
        <v>18202</v>
      </c>
      <c r="AP2759" s="14" t="s">
        <v>18181</v>
      </c>
      <c r="AQ2759" s="11">
        <v>1665.0</v>
      </c>
    </row>
    <row r="2760">
      <c r="A2760" s="8" t="str">
        <f t="shared" si="1"/>
        <v>Kaleb Lindsey-Stevens</v>
      </c>
      <c r="B2760" s="51" t="s">
        <v>18171</v>
      </c>
      <c r="C2760" s="8" t="s">
        <v>15135</v>
      </c>
      <c r="D2760" s="9" t="s">
        <v>10221</v>
      </c>
      <c r="E2760" s="8" t="s">
        <v>18172</v>
      </c>
      <c r="F2760" s="8" t="s">
        <v>3309</v>
      </c>
      <c r="G2760" s="51" t="s">
        <v>12642</v>
      </c>
      <c r="H2760" s="8" t="s">
        <v>18173</v>
      </c>
      <c r="I2760" s="8" t="s">
        <v>16552</v>
      </c>
      <c r="J2760" s="10">
        <v>3.74</v>
      </c>
      <c r="K2760" s="13" t="s">
        <v>18174</v>
      </c>
      <c r="L2760" s="8"/>
      <c r="M2760" s="8"/>
      <c r="N2760" s="51" t="s">
        <v>18203</v>
      </c>
      <c r="O2760" s="51" t="s">
        <v>52</v>
      </c>
      <c r="P2760" s="51"/>
      <c r="Q2760" s="51"/>
      <c r="R2760" s="51" t="s">
        <v>18204</v>
      </c>
      <c r="S2760" s="51" t="s">
        <v>18205</v>
      </c>
      <c r="T2760" s="11" t="str">
        <f t="shared" si="2"/>
        <v>Kaleb Lindsey-Stevens</v>
      </c>
      <c r="U2760" s="57" t="s">
        <v>80</v>
      </c>
      <c r="V2760" s="51" t="s">
        <v>18206</v>
      </c>
      <c r="W2760" s="57" t="s">
        <v>18207</v>
      </c>
      <c r="X2760" s="51" t="s">
        <v>18177</v>
      </c>
      <c r="Y2760" s="8" t="s">
        <v>60</v>
      </c>
      <c r="Z2760" s="12" t="s">
        <v>18188</v>
      </c>
      <c r="AA2760" s="8" t="s">
        <v>60</v>
      </c>
      <c r="AB2760" s="12" t="s">
        <v>18189</v>
      </c>
      <c r="AC2760" s="8" t="s">
        <v>60</v>
      </c>
      <c r="AD2760" s="12" t="s">
        <v>18190</v>
      </c>
      <c r="AE2760" s="8" t="s">
        <v>18180</v>
      </c>
      <c r="AF2760" s="8" t="s">
        <v>18181</v>
      </c>
      <c r="AG2760" s="8" t="s">
        <v>10233</v>
      </c>
      <c r="AH2760" s="8" t="s">
        <v>65</v>
      </c>
      <c r="AI2760" s="8" t="s">
        <v>233</v>
      </c>
      <c r="AJ2760" s="8"/>
      <c r="AK2760" s="8" t="s">
        <v>18182</v>
      </c>
      <c r="AL2760" s="8" t="s">
        <v>18183</v>
      </c>
      <c r="AM2760" s="8" t="s">
        <v>3322</v>
      </c>
      <c r="AN2760" s="8" t="s">
        <v>18184</v>
      </c>
      <c r="AO2760" s="8" t="s">
        <v>18185</v>
      </c>
      <c r="AP2760" s="14" t="s">
        <v>18181</v>
      </c>
      <c r="AQ2760" s="11">
        <v>1665.0</v>
      </c>
    </row>
    <row r="2761">
      <c r="A2761" s="8" t="str">
        <f t="shared" si="1"/>
        <v>Alex Kemp</v>
      </c>
      <c r="B2761" s="51" t="s">
        <v>18208</v>
      </c>
      <c r="C2761" s="8" t="s">
        <v>13458</v>
      </c>
      <c r="D2761" s="2" t="s">
        <v>10221</v>
      </c>
      <c r="E2761" s="8" t="s">
        <v>18209</v>
      </c>
      <c r="F2761" s="8" t="s">
        <v>3309</v>
      </c>
      <c r="G2761" s="51" t="s">
        <v>12642</v>
      </c>
      <c r="H2761" s="8" t="s">
        <v>18210</v>
      </c>
      <c r="I2761" s="8" t="s">
        <v>49</v>
      </c>
      <c r="J2761" s="10">
        <v>3.14</v>
      </c>
      <c r="K2761" s="8" t="s">
        <v>18211</v>
      </c>
      <c r="L2761" s="8"/>
      <c r="M2761" s="8"/>
      <c r="N2761" s="51" t="s">
        <v>18212</v>
      </c>
      <c r="O2761" s="51" t="s">
        <v>52</v>
      </c>
      <c r="P2761" s="51"/>
      <c r="Q2761" s="51"/>
      <c r="R2761" s="51" t="s">
        <v>766</v>
      </c>
      <c r="S2761" s="51" t="s">
        <v>15290</v>
      </c>
      <c r="T2761" s="11" t="str">
        <f t="shared" si="2"/>
        <v>Alex Kemp</v>
      </c>
      <c r="U2761" s="51" t="s">
        <v>55</v>
      </c>
      <c r="V2761" s="51" t="s">
        <v>18213</v>
      </c>
      <c r="W2761" s="51" t="s">
        <v>18214</v>
      </c>
      <c r="X2761" s="51" t="s">
        <v>18215</v>
      </c>
      <c r="Y2761" s="51" t="s">
        <v>60</v>
      </c>
      <c r="Z2761" s="56" t="s">
        <v>18216</v>
      </c>
      <c r="AA2761" s="51" t="s">
        <v>60</v>
      </c>
      <c r="AB2761" s="56" t="s">
        <v>18217</v>
      </c>
      <c r="AC2761" s="51" t="s">
        <v>60</v>
      </c>
      <c r="AD2761" s="56" t="s">
        <v>18218</v>
      </c>
      <c r="AE2761" s="51" t="s">
        <v>18219</v>
      </c>
      <c r="AF2761" s="8" t="s">
        <v>18220</v>
      </c>
      <c r="AG2761" s="8" t="s">
        <v>10233</v>
      </c>
      <c r="AH2761" s="8" t="s">
        <v>194</v>
      </c>
      <c r="AI2761" s="8" t="s">
        <v>66</v>
      </c>
      <c r="AJ2761" s="8"/>
      <c r="AK2761" s="8" t="s">
        <v>18221</v>
      </c>
      <c r="AL2761" s="8" t="s">
        <v>18222</v>
      </c>
      <c r="AM2761" s="8" t="s">
        <v>197</v>
      </c>
      <c r="AN2761" s="8" t="s">
        <v>18223</v>
      </c>
      <c r="AO2761" s="8" t="s">
        <v>18224</v>
      </c>
      <c r="AP2761" s="29" t="s">
        <v>18220</v>
      </c>
      <c r="AQ2761" s="11">
        <v>3812.0</v>
      </c>
    </row>
    <row r="2762">
      <c r="A2762" s="8" t="str">
        <f t="shared" si="1"/>
        <v>Destiny Pelton</v>
      </c>
      <c r="B2762" s="51" t="s">
        <v>18208</v>
      </c>
      <c r="C2762" s="8" t="s">
        <v>13458</v>
      </c>
      <c r="D2762" s="2" t="s">
        <v>10221</v>
      </c>
      <c r="E2762" s="8" t="s">
        <v>18209</v>
      </c>
      <c r="F2762" s="8" t="s">
        <v>3309</v>
      </c>
      <c r="G2762" s="51" t="s">
        <v>12642</v>
      </c>
      <c r="H2762" s="8" t="s">
        <v>18210</v>
      </c>
      <c r="I2762" s="8" t="s">
        <v>49</v>
      </c>
      <c r="J2762" s="10">
        <v>3.14</v>
      </c>
      <c r="K2762" s="8" t="s">
        <v>18211</v>
      </c>
      <c r="L2762" s="8"/>
      <c r="M2762" s="8"/>
      <c r="N2762" s="51" t="s">
        <v>18225</v>
      </c>
      <c r="O2762" s="51" t="s">
        <v>52</v>
      </c>
      <c r="P2762" s="51"/>
      <c r="Q2762" s="51"/>
      <c r="R2762" s="51" t="s">
        <v>18226</v>
      </c>
      <c r="S2762" s="51" t="s">
        <v>18227</v>
      </c>
      <c r="T2762" s="11" t="str">
        <f t="shared" si="2"/>
        <v>Destiny Pelton</v>
      </c>
      <c r="U2762" s="51" t="s">
        <v>76</v>
      </c>
      <c r="V2762" s="51" t="s">
        <v>18228</v>
      </c>
      <c r="W2762" s="51"/>
      <c r="X2762" s="51" t="s">
        <v>18215</v>
      </c>
      <c r="Y2762" s="51" t="s">
        <v>60</v>
      </c>
      <c r="Z2762" s="56" t="s">
        <v>18216</v>
      </c>
      <c r="AA2762" s="51" t="s">
        <v>60</v>
      </c>
      <c r="AB2762" s="56" t="s">
        <v>18217</v>
      </c>
      <c r="AC2762" s="51" t="s">
        <v>60</v>
      </c>
      <c r="AD2762" s="56" t="s">
        <v>18218</v>
      </c>
      <c r="AE2762" s="51" t="s">
        <v>18219</v>
      </c>
      <c r="AF2762" s="8" t="s">
        <v>18220</v>
      </c>
      <c r="AG2762" s="8" t="s">
        <v>10233</v>
      </c>
      <c r="AH2762" s="8" t="s">
        <v>194</v>
      </c>
      <c r="AI2762" s="8" t="s">
        <v>66</v>
      </c>
      <c r="AJ2762" s="8"/>
      <c r="AK2762" s="8" t="s">
        <v>18221</v>
      </c>
      <c r="AL2762" s="8" t="s">
        <v>18222</v>
      </c>
      <c r="AM2762" s="8" t="s">
        <v>197</v>
      </c>
      <c r="AN2762" s="8" t="s">
        <v>18223</v>
      </c>
      <c r="AO2762" s="8" t="s">
        <v>18224</v>
      </c>
      <c r="AP2762" s="29" t="s">
        <v>18220</v>
      </c>
      <c r="AQ2762" s="11">
        <v>3812.0</v>
      </c>
    </row>
    <row r="2763">
      <c r="A2763" s="8" t="str">
        <f t="shared" si="1"/>
        <v>Brian Medigovich</v>
      </c>
      <c r="B2763" s="51" t="s">
        <v>18208</v>
      </c>
      <c r="C2763" s="8" t="s">
        <v>13458</v>
      </c>
      <c r="D2763" s="9" t="s">
        <v>10221</v>
      </c>
      <c r="E2763" s="8" t="s">
        <v>18209</v>
      </c>
      <c r="F2763" s="8" t="s">
        <v>3309</v>
      </c>
      <c r="G2763" s="51" t="s">
        <v>12642</v>
      </c>
      <c r="H2763" s="13" t="s">
        <v>18210</v>
      </c>
      <c r="I2763" s="8" t="s">
        <v>49</v>
      </c>
      <c r="J2763" s="10">
        <v>3.14</v>
      </c>
      <c r="K2763" s="13" t="s">
        <v>18211</v>
      </c>
      <c r="L2763" s="8"/>
      <c r="M2763" s="8"/>
      <c r="N2763" s="51" t="s">
        <v>18229</v>
      </c>
      <c r="O2763" s="51" t="s">
        <v>52</v>
      </c>
      <c r="P2763" s="51"/>
      <c r="Q2763" s="51"/>
      <c r="R2763" s="51" t="s">
        <v>331</v>
      </c>
      <c r="S2763" s="51" t="s">
        <v>18230</v>
      </c>
      <c r="T2763" s="11" t="str">
        <f t="shared" si="2"/>
        <v>Brian Medigovich</v>
      </c>
      <c r="U2763" s="51" t="s">
        <v>992</v>
      </c>
      <c r="V2763" s="51" t="s">
        <v>18231</v>
      </c>
      <c r="W2763" s="51" t="s">
        <v>18232</v>
      </c>
      <c r="X2763" s="51" t="s">
        <v>18215</v>
      </c>
      <c r="Y2763" s="8" t="s">
        <v>60</v>
      </c>
      <c r="Z2763" s="12" t="s">
        <v>18216</v>
      </c>
      <c r="AA2763" s="8" t="s">
        <v>60</v>
      </c>
      <c r="AB2763" s="12" t="s">
        <v>18217</v>
      </c>
      <c r="AC2763" s="8" t="s">
        <v>60</v>
      </c>
      <c r="AD2763" s="12" t="s">
        <v>18218</v>
      </c>
      <c r="AE2763" s="8" t="s">
        <v>18219</v>
      </c>
      <c r="AF2763" s="8" t="s">
        <v>18220</v>
      </c>
      <c r="AG2763" s="8" t="s">
        <v>10233</v>
      </c>
      <c r="AH2763" s="8" t="s">
        <v>194</v>
      </c>
      <c r="AI2763" s="8" t="s">
        <v>66</v>
      </c>
      <c r="AJ2763" s="8"/>
      <c r="AK2763" s="8" t="s">
        <v>18221</v>
      </c>
      <c r="AL2763" s="8" t="s">
        <v>18222</v>
      </c>
      <c r="AM2763" s="8" t="s">
        <v>197</v>
      </c>
      <c r="AN2763" s="8" t="s">
        <v>18223</v>
      </c>
      <c r="AO2763" s="8" t="s">
        <v>18224</v>
      </c>
      <c r="AP2763" s="29" t="s">
        <v>18220</v>
      </c>
      <c r="AQ2763" s="11">
        <v>3812.0</v>
      </c>
    </row>
    <row r="2764">
      <c r="A2764" s="8" t="str">
        <f t="shared" si="1"/>
        <v>Matt Cahoon</v>
      </c>
      <c r="B2764" s="51" t="s">
        <v>18208</v>
      </c>
      <c r="C2764" s="8" t="s">
        <v>13458</v>
      </c>
      <c r="D2764" s="38" t="s">
        <v>10221</v>
      </c>
      <c r="E2764" s="13" t="s">
        <v>18209</v>
      </c>
      <c r="F2764" s="8" t="s">
        <v>3309</v>
      </c>
      <c r="G2764" s="51" t="s">
        <v>12642</v>
      </c>
      <c r="H2764" s="13" t="s">
        <v>18210</v>
      </c>
      <c r="I2764" s="8" t="s">
        <v>49</v>
      </c>
      <c r="J2764" s="10">
        <v>3.14</v>
      </c>
      <c r="K2764" s="13" t="s">
        <v>18211</v>
      </c>
      <c r="L2764" s="8"/>
      <c r="M2764" s="8"/>
      <c r="N2764" s="51" t="s">
        <v>18233</v>
      </c>
      <c r="O2764" s="51" t="s">
        <v>52</v>
      </c>
      <c r="P2764" s="51"/>
      <c r="Q2764" s="51"/>
      <c r="R2764" s="51" t="s">
        <v>771</v>
      </c>
      <c r="S2764" s="51" t="s">
        <v>18234</v>
      </c>
      <c r="T2764" s="11" t="str">
        <f t="shared" si="2"/>
        <v>Matt Cahoon</v>
      </c>
      <c r="U2764" s="51" t="s">
        <v>160</v>
      </c>
      <c r="V2764" s="51" t="s">
        <v>18235</v>
      </c>
      <c r="W2764" s="51" t="s">
        <v>18236</v>
      </c>
      <c r="X2764" s="51" t="s">
        <v>18215</v>
      </c>
      <c r="Y2764" s="56" t="s">
        <v>18237</v>
      </c>
      <c r="Z2764" s="56" t="s">
        <v>18216</v>
      </c>
      <c r="AA2764" s="51" t="s">
        <v>60</v>
      </c>
      <c r="AB2764" s="56" t="s">
        <v>18217</v>
      </c>
      <c r="AC2764" s="51" t="s">
        <v>60</v>
      </c>
      <c r="AD2764" s="56" t="s">
        <v>18218</v>
      </c>
      <c r="AE2764" s="8" t="s">
        <v>18219</v>
      </c>
      <c r="AF2764" s="13" t="s">
        <v>18220</v>
      </c>
      <c r="AG2764" s="13" t="s">
        <v>10233</v>
      </c>
      <c r="AH2764" s="13" t="s">
        <v>194</v>
      </c>
      <c r="AI2764" s="13" t="s">
        <v>66</v>
      </c>
      <c r="AJ2764" s="8"/>
      <c r="AK2764" s="8" t="s">
        <v>18221</v>
      </c>
      <c r="AL2764" s="8" t="s">
        <v>18222</v>
      </c>
      <c r="AM2764" s="8" t="s">
        <v>197</v>
      </c>
      <c r="AN2764" s="8" t="s">
        <v>18223</v>
      </c>
      <c r="AO2764" s="8" t="s">
        <v>18224</v>
      </c>
      <c r="AP2764" s="52" t="s">
        <v>18220</v>
      </c>
      <c r="AQ2764" s="28">
        <v>3812.0</v>
      </c>
    </row>
    <row r="2765">
      <c r="A2765" s="8" t="str">
        <f t="shared" si="1"/>
        <v>Scott Walkinshaw</v>
      </c>
      <c r="B2765" s="51" t="s">
        <v>18208</v>
      </c>
      <c r="C2765" s="8" t="s">
        <v>13458</v>
      </c>
      <c r="D2765" s="9" t="s">
        <v>10221</v>
      </c>
      <c r="E2765" s="8" t="s">
        <v>18209</v>
      </c>
      <c r="F2765" s="8" t="s">
        <v>3309</v>
      </c>
      <c r="G2765" s="51" t="s">
        <v>12642</v>
      </c>
      <c r="H2765" s="8" t="s">
        <v>18210</v>
      </c>
      <c r="I2765" s="8" t="s">
        <v>49</v>
      </c>
      <c r="J2765" s="10">
        <v>3.14</v>
      </c>
      <c r="K2765" s="13" t="s">
        <v>18211</v>
      </c>
      <c r="L2765" s="8"/>
      <c r="M2765" s="8"/>
      <c r="N2765" s="51" t="s">
        <v>18238</v>
      </c>
      <c r="O2765" s="51" t="s">
        <v>52</v>
      </c>
      <c r="P2765" s="51"/>
      <c r="Q2765" s="51"/>
      <c r="R2765" s="51" t="s">
        <v>147</v>
      </c>
      <c r="S2765" s="51" t="s">
        <v>18239</v>
      </c>
      <c r="T2765" s="11" t="str">
        <f t="shared" si="2"/>
        <v>Scott Walkinshaw</v>
      </c>
      <c r="U2765" s="51" t="s">
        <v>106</v>
      </c>
      <c r="V2765" s="51" t="s">
        <v>18240</v>
      </c>
      <c r="W2765" s="51" t="s">
        <v>18232</v>
      </c>
      <c r="X2765" s="51" t="s">
        <v>18215</v>
      </c>
      <c r="Y2765" s="8" t="s">
        <v>60</v>
      </c>
      <c r="Z2765" s="12" t="s">
        <v>18241</v>
      </c>
      <c r="AA2765" s="8" t="s">
        <v>60</v>
      </c>
      <c r="AB2765" s="12" t="s">
        <v>18217</v>
      </c>
      <c r="AC2765" s="8" t="s">
        <v>60</v>
      </c>
      <c r="AD2765" s="12" t="s">
        <v>18218</v>
      </c>
      <c r="AE2765" s="8" t="s">
        <v>18219</v>
      </c>
      <c r="AF2765" s="8" t="s">
        <v>18220</v>
      </c>
      <c r="AG2765" s="8" t="s">
        <v>10233</v>
      </c>
      <c r="AH2765" s="8" t="s">
        <v>194</v>
      </c>
      <c r="AI2765" s="8" t="s">
        <v>66</v>
      </c>
      <c r="AJ2765" s="8"/>
      <c r="AK2765" s="8" t="s">
        <v>18221</v>
      </c>
      <c r="AL2765" s="8" t="s">
        <v>18222</v>
      </c>
      <c r="AM2765" s="8" t="s">
        <v>197</v>
      </c>
      <c r="AN2765" s="8" t="s">
        <v>18223</v>
      </c>
      <c r="AO2765" s="8" t="s">
        <v>18224</v>
      </c>
      <c r="AP2765" s="29" t="s">
        <v>18220</v>
      </c>
      <c r="AQ2765" s="11">
        <v>3812.0</v>
      </c>
    </row>
    <row r="2766">
      <c r="A2766" s="8" t="str">
        <f t="shared" si="1"/>
        <v>Lynne Dingman</v>
      </c>
      <c r="B2766" s="51" t="s">
        <v>18242</v>
      </c>
      <c r="C2766" s="8" t="s">
        <v>15135</v>
      </c>
      <c r="D2766" s="9" t="s">
        <v>10221</v>
      </c>
      <c r="E2766" s="8" t="s">
        <v>18243</v>
      </c>
      <c r="F2766" s="8" t="s">
        <v>3309</v>
      </c>
      <c r="G2766" s="51" t="s">
        <v>12642</v>
      </c>
      <c r="H2766" s="8" t="s">
        <v>18244</v>
      </c>
      <c r="I2766" s="8" t="s">
        <v>49</v>
      </c>
      <c r="J2766" s="10">
        <v>3.3</v>
      </c>
      <c r="K2766" s="13" t="s">
        <v>18245</v>
      </c>
      <c r="L2766" s="8"/>
      <c r="M2766" s="8"/>
      <c r="N2766" s="51" t="s">
        <v>18246</v>
      </c>
      <c r="O2766" s="51" t="s">
        <v>52</v>
      </c>
      <c r="P2766" s="51"/>
      <c r="Q2766" s="51"/>
      <c r="R2766" s="51" t="s">
        <v>18247</v>
      </c>
      <c r="S2766" s="51" t="s">
        <v>18248</v>
      </c>
      <c r="T2766" s="11" t="str">
        <f t="shared" si="2"/>
        <v>Lynne Dingman</v>
      </c>
      <c r="U2766" s="51" t="s">
        <v>55</v>
      </c>
      <c r="V2766" s="51" t="s">
        <v>18249</v>
      </c>
      <c r="W2766" s="51" t="s">
        <v>18250</v>
      </c>
      <c r="X2766" s="51" t="s">
        <v>18251</v>
      </c>
      <c r="Y2766" s="8" t="s">
        <v>60</v>
      </c>
      <c r="Z2766" s="12" t="s">
        <v>18252</v>
      </c>
      <c r="AA2766" s="8" t="s">
        <v>60</v>
      </c>
      <c r="AB2766" s="12" t="s">
        <v>18253</v>
      </c>
      <c r="AC2766" s="8" t="s">
        <v>60</v>
      </c>
      <c r="AD2766" s="8" t="s">
        <v>60</v>
      </c>
      <c r="AE2766" s="8" t="s">
        <v>18254</v>
      </c>
      <c r="AF2766" s="8" t="s">
        <v>18255</v>
      </c>
      <c r="AG2766" s="8" t="s">
        <v>10233</v>
      </c>
      <c r="AH2766" s="8" t="s">
        <v>232</v>
      </c>
      <c r="AI2766" s="8" t="s">
        <v>66</v>
      </c>
      <c r="AJ2766" s="8"/>
      <c r="AK2766" s="8" t="s">
        <v>420</v>
      </c>
      <c r="AL2766" s="8" t="s">
        <v>2572</v>
      </c>
      <c r="AM2766" s="8" t="s">
        <v>2152</v>
      </c>
      <c r="AN2766" s="8" t="s">
        <v>18256</v>
      </c>
      <c r="AO2766" s="8" t="s">
        <v>18257</v>
      </c>
      <c r="AP2766" s="29" t="s">
        <v>18255</v>
      </c>
      <c r="AQ2766" s="11">
        <v>3075.0</v>
      </c>
    </row>
    <row r="2767">
      <c r="A2767" s="8" t="str">
        <f t="shared" si="1"/>
        <v>Gerard Bryant</v>
      </c>
      <c r="B2767" s="51" t="s">
        <v>18242</v>
      </c>
      <c r="C2767" s="8" t="s">
        <v>15135</v>
      </c>
      <c r="D2767" s="2" t="s">
        <v>10221</v>
      </c>
      <c r="E2767" s="8" t="s">
        <v>18243</v>
      </c>
      <c r="F2767" s="8" t="s">
        <v>3309</v>
      </c>
      <c r="G2767" s="51" t="s">
        <v>12642</v>
      </c>
      <c r="H2767" s="8" t="s">
        <v>18244</v>
      </c>
      <c r="I2767" s="8" t="s">
        <v>49</v>
      </c>
      <c r="J2767" s="10">
        <v>3.3</v>
      </c>
      <c r="K2767" s="8" t="s">
        <v>18245</v>
      </c>
      <c r="L2767" s="8" t="s">
        <v>86</v>
      </c>
      <c r="M2767" s="8" t="s">
        <v>86</v>
      </c>
      <c r="N2767" s="51" t="s">
        <v>18258</v>
      </c>
      <c r="O2767" s="51" t="s">
        <v>52</v>
      </c>
      <c r="P2767" s="51" t="s">
        <v>3944</v>
      </c>
      <c r="Q2767" s="51"/>
      <c r="R2767" s="51" t="s">
        <v>11845</v>
      </c>
      <c r="S2767" s="51" t="s">
        <v>2684</v>
      </c>
      <c r="T2767" s="11" t="str">
        <f t="shared" si="2"/>
        <v>Gerard Bryant</v>
      </c>
      <c r="U2767" s="51" t="s">
        <v>18259</v>
      </c>
      <c r="V2767" s="51" t="s">
        <v>18260</v>
      </c>
      <c r="W2767" s="51" t="s">
        <v>18261</v>
      </c>
      <c r="X2767" s="51" t="s">
        <v>18251</v>
      </c>
      <c r="Y2767" s="51" t="s">
        <v>60</v>
      </c>
      <c r="Z2767" s="56" t="s">
        <v>18262</v>
      </c>
      <c r="AA2767" s="51" t="s">
        <v>60</v>
      </c>
      <c r="AB2767" s="56" t="s">
        <v>18253</v>
      </c>
      <c r="AC2767" s="51" t="s">
        <v>60</v>
      </c>
      <c r="AD2767" s="56" t="s">
        <v>18263</v>
      </c>
      <c r="AE2767" s="51" t="s">
        <v>18254</v>
      </c>
      <c r="AF2767" s="8" t="s">
        <v>18255</v>
      </c>
      <c r="AG2767" s="8" t="s">
        <v>10233</v>
      </c>
      <c r="AH2767" s="8" t="s">
        <v>232</v>
      </c>
      <c r="AI2767" s="8" t="s">
        <v>66</v>
      </c>
      <c r="AJ2767" s="8" t="s">
        <v>86</v>
      </c>
      <c r="AK2767" s="8" t="s">
        <v>420</v>
      </c>
      <c r="AL2767" s="8" t="s">
        <v>2572</v>
      </c>
      <c r="AM2767" s="8" t="s">
        <v>2152</v>
      </c>
      <c r="AN2767" s="8" t="s">
        <v>18256</v>
      </c>
      <c r="AO2767" s="8" t="s">
        <v>18257</v>
      </c>
      <c r="AP2767" s="29" t="s">
        <v>18255</v>
      </c>
      <c r="AQ2767" s="11">
        <v>3075.0</v>
      </c>
    </row>
    <row r="2768">
      <c r="A2768" s="8" t="str">
        <f t="shared" si="1"/>
        <v>Jon Evenson</v>
      </c>
      <c r="B2768" s="51" t="s">
        <v>18242</v>
      </c>
      <c r="C2768" s="8" t="s">
        <v>15135</v>
      </c>
      <c r="D2768" s="9" t="s">
        <v>10221</v>
      </c>
      <c r="E2768" s="8" t="s">
        <v>18243</v>
      </c>
      <c r="F2768" s="8" t="s">
        <v>3309</v>
      </c>
      <c r="G2768" s="51" t="s">
        <v>12642</v>
      </c>
      <c r="H2768" s="8" t="s">
        <v>18244</v>
      </c>
      <c r="I2768" s="8" t="s">
        <v>49</v>
      </c>
      <c r="J2768" s="10">
        <v>3.3</v>
      </c>
      <c r="K2768" s="13" t="s">
        <v>18245</v>
      </c>
      <c r="L2768" s="8"/>
      <c r="M2768" s="8"/>
      <c r="N2768" s="51" t="s">
        <v>18264</v>
      </c>
      <c r="O2768" s="51" t="s">
        <v>52</v>
      </c>
      <c r="P2768" s="51"/>
      <c r="Q2768" s="51"/>
      <c r="R2768" s="51" t="s">
        <v>5605</v>
      </c>
      <c r="S2768" s="51" t="s">
        <v>18265</v>
      </c>
      <c r="T2768" s="11" t="str">
        <f t="shared" si="2"/>
        <v>Jon Evenson</v>
      </c>
      <c r="U2768" s="51" t="s">
        <v>160</v>
      </c>
      <c r="V2768" s="51" t="s">
        <v>18266</v>
      </c>
      <c r="W2768" s="51" t="s">
        <v>18267</v>
      </c>
      <c r="X2768" s="51" t="s">
        <v>18251</v>
      </c>
      <c r="Y2768" s="8" t="s">
        <v>60</v>
      </c>
      <c r="Z2768" s="12" t="s">
        <v>18252</v>
      </c>
      <c r="AA2768" s="8" t="s">
        <v>60</v>
      </c>
      <c r="AB2768" s="12" t="s">
        <v>18253</v>
      </c>
      <c r="AC2768" s="12" t="s">
        <v>18268</v>
      </c>
      <c r="AD2768" s="8" t="s">
        <v>60</v>
      </c>
      <c r="AE2768" s="8" t="s">
        <v>18254</v>
      </c>
      <c r="AF2768" s="8" t="s">
        <v>18255</v>
      </c>
      <c r="AG2768" s="8" t="s">
        <v>10233</v>
      </c>
      <c r="AH2768" s="8" t="s">
        <v>232</v>
      </c>
      <c r="AI2768" s="8" t="s">
        <v>66</v>
      </c>
      <c r="AJ2768" s="8"/>
      <c r="AK2768" s="8" t="s">
        <v>420</v>
      </c>
      <c r="AL2768" s="8" t="s">
        <v>2572</v>
      </c>
      <c r="AM2768" s="8" t="s">
        <v>2152</v>
      </c>
      <c r="AN2768" s="8" t="s">
        <v>18256</v>
      </c>
      <c r="AO2768" s="8" t="s">
        <v>18257</v>
      </c>
      <c r="AP2768" s="29" t="s">
        <v>18255</v>
      </c>
      <c r="AQ2768" s="11">
        <v>3075.0</v>
      </c>
    </row>
    <row r="2769">
      <c r="A2769" s="8" t="str">
        <f t="shared" si="1"/>
        <v>Mariah Mougey</v>
      </c>
      <c r="B2769" s="51" t="s">
        <v>18242</v>
      </c>
      <c r="C2769" s="8" t="s">
        <v>15135</v>
      </c>
      <c r="D2769" s="9" t="s">
        <v>10221</v>
      </c>
      <c r="E2769" s="8" t="s">
        <v>18243</v>
      </c>
      <c r="F2769" s="8" t="s">
        <v>3309</v>
      </c>
      <c r="G2769" s="51" t="s">
        <v>12642</v>
      </c>
      <c r="H2769" s="8" t="s">
        <v>18244</v>
      </c>
      <c r="I2769" s="8" t="s">
        <v>49</v>
      </c>
      <c r="J2769" s="10">
        <v>3.3</v>
      </c>
      <c r="K2769" s="13" t="s">
        <v>18245</v>
      </c>
      <c r="L2769" s="8"/>
      <c r="M2769" s="8"/>
      <c r="N2769" s="51" t="s">
        <v>18269</v>
      </c>
      <c r="O2769" s="51" t="s">
        <v>52</v>
      </c>
      <c r="P2769" s="51"/>
      <c r="Q2769" s="51"/>
      <c r="R2769" s="51" t="s">
        <v>18270</v>
      </c>
      <c r="S2769" s="51" t="s">
        <v>18271</v>
      </c>
      <c r="T2769" s="11" t="str">
        <f t="shared" si="2"/>
        <v>Mariah Mougey</v>
      </c>
      <c r="U2769" s="51" t="s">
        <v>160</v>
      </c>
      <c r="V2769" s="51" t="s">
        <v>18272</v>
      </c>
      <c r="W2769" s="51"/>
      <c r="X2769" s="51" t="s">
        <v>18251</v>
      </c>
      <c r="Y2769" s="12" t="s">
        <v>18273</v>
      </c>
      <c r="Z2769" s="12" t="s">
        <v>18252</v>
      </c>
      <c r="AA2769" s="8" t="s">
        <v>60</v>
      </c>
      <c r="AB2769" s="12" t="s">
        <v>18253</v>
      </c>
      <c r="AC2769" s="8" t="s">
        <v>60</v>
      </c>
      <c r="AD2769" s="8" t="s">
        <v>60</v>
      </c>
      <c r="AE2769" s="8" t="s">
        <v>18254</v>
      </c>
      <c r="AF2769" s="8" t="s">
        <v>18255</v>
      </c>
      <c r="AG2769" s="8" t="s">
        <v>10233</v>
      </c>
      <c r="AH2769" s="8" t="s">
        <v>232</v>
      </c>
      <c r="AI2769" s="8" t="s">
        <v>66</v>
      </c>
      <c r="AJ2769" s="8"/>
      <c r="AK2769" s="8" t="s">
        <v>420</v>
      </c>
      <c r="AL2769" s="8" t="s">
        <v>2572</v>
      </c>
      <c r="AM2769" s="8" t="s">
        <v>2152</v>
      </c>
      <c r="AN2769" s="8" t="s">
        <v>18256</v>
      </c>
      <c r="AO2769" s="8" t="s">
        <v>18257</v>
      </c>
      <c r="AP2769" s="29" t="s">
        <v>18255</v>
      </c>
      <c r="AQ2769" s="11">
        <v>3075.0</v>
      </c>
    </row>
    <row r="2770">
      <c r="A2770" s="8" t="str">
        <f t="shared" si="1"/>
        <v>Wade Royer</v>
      </c>
      <c r="B2770" s="51" t="s">
        <v>18242</v>
      </c>
      <c r="C2770" s="8" t="s">
        <v>15135</v>
      </c>
      <c r="D2770" s="9" t="s">
        <v>10221</v>
      </c>
      <c r="E2770" s="8" t="s">
        <v>18243</v>
      </c>
      <c r="F2770" s="8" t="s">
        <v>3309</v>
      </c>
      <c r="G2770" s="51" t="s">
        <v>12642</v>
      </c>
      <c r="H2770" s="8" t="s">
        <v>18244</v>
      </c>
      <c r="I2770" s="8" t="s">
        <v>49</v>
      </c>
      <c r="J2770" s="10">
        <v>3.3</v>
      </c>
      <c r="K2770" s="13" t="s">
        <v>18245</v>
      </c>
      <c r="L2770" s="8"/>
      <c r="M2770" s="8"/>
      <c r="N2770" s="51" t="s">
        <v>18274</v>
      </c>
      <c r="O2770" s="51" t="s">
        <v>52</v>
      </c>
      <c r="P2770" s="51"/>
      <c r="Q2770" s="51"/>
      <c r="R2770" s="51" t="s">
        <v>11263</v>
      </c>
      <c r="S2770" s="51" t="s">
        <v>14555</v>
      </c>
      <c r="T2770" s="11" t="str">
        <f t="shared" si="2"/>
        <v>Wade Royer</v>
      </c>
      <c r="U2770" s="51" t="s">
        <v>247</v>
      </c>
      <c r="V2770" s="51" t="s">
        <v>18275</v>
      </c>
      <c r="W2770" s="51"/>
      <c r="X2770" s="51" t="s">
        <v>18251</v>
      </c>
      <c r="Y2770" s="8" t="s">
        <v>60</v>
      </c>
      <c r="Z2770" s="12" t="s">
        <v>18252</v>
      </c>
      <c r="AA2770" s="8" t="s">
        <v>60</v>
      </c>
      <c r="AB2770" s="12" t="s">
        <v>18253</v>
      </c>
      <c r="AC2770" s="12" t="s">
        <v>18276</v>
      </c>
      <c r="AD2770" s="8" t="s">
        <v>60</v>
      </c>
      <c r="AE2770" s="8" t="s">
        <v>18254</v>
      </c>
      <c r="AF2770" s="8" t="s">
        <v>18255</v>
      </c>
      <c r="AG2770" s="8" t="s">
        <v>10233</v>
      </c>
      <c r="AH2770" s="8" t="s">
        <v>232</v>
      </c>
      <c r="AI2770" s="8" t="s">
        <v>66</v>
      </c>
      <c r="AJ2770" s="8"/>
      <c r="AK2770" s="8" t="s">
        <v>420</v>
      </c>
      <c r="AL2770" s="8" t="s">
        <v>2572</v>
      </c>
      <c r="AM2770" s="8" t="s">
        <v>2152</v>
      </c>
      <c r="AN2770" s="8" t="s">
        <v>18256</v>
      </c>
      <c r="AO2770" s="8" t="s">
        <v>18257</v>
      </c>
      <c r="AP2770" s="29" t="s">
        <v>18255</v>
      </c>
      <c r="AQ2770" s="11">
        <v>3075.0</v>
      </c>
    </row>
    <row r="2771">
      <c r="A2771" s="8" t="str">
        <f t="shared" si="1"/>
        <v>Mary Garner</v>
      </c>
      <c r="B2771" s="51" t="s">
        <v>18242</v>
      </c>
      <c r="C2771" s="51" t="s">
        <v>15135</v>
      </c>
      <c r="D2771" s="17" t="s">
        <v>10221</v>
      </c>
      <c r="E2771" s="16" t="s">
        <v>18243</v>
      </c>
      <c r="F2771" s="21" t="s">
        <v>3309</v>
      </c>
      <c r="G2771" s="51" t="s">
        <v>12642</v>
      </c>
      <c r="H2771" s="58">
        <v>219259.0</v>
      </c>
      <c r="I2771" s="63" t="s">
        <v>49</v>
      </c>
      <c r="J2771" s="87">
        <v>3.3</v>
      </c>
      <c r="K2771" s="18" t="s">
        <v>18245</v>
      </c>
      <c r="L2771" s="19"/>
      <c r="M2771" s="21"/>
      <c r="N2771" s="61" t="s">
        <v>18277</v>
      </c>
      <c r="O2771" s="51" t="s">
        <v>52</v>
      </c>
      <c r="P2771" s="61" t="s">
        <v>207</v>
      </c>
      <c r="Q2771" s="51"/>
      <c r="R2771" s="51" t="s">
        <v>12498</v>
      </c>
      <c r="S2771" s="51" t="s">
        <v>10537</v>
      </c>
      <c r="T2771" s="11" t="str">
        <f t="shared" si="2"/>
        <v>Mary Garner</v>
      </c>
      <c r="U2771" s="51" t="s">
        <v>106</v>
      </c>
      <c r="V2771" s="51" t="s">
        <v>18278</v>
      </c>
      <c r="W2771" s="51"/>
      <c r="X2771" s="62" t="s">
        <v>18251</v>
      </c>
      <c r="Y2771" s="62"/>
      <c r="Z2771" s="62"/>
      <c r="AA2771" s="62"/>
      <c r="AB2771" s="62"/>
      <c r="AC2771" s="62"/>
      <c r="AD2771" s="62"/>
      <c r="AE2771" s="62" t="s">
        <v>18254</v>
      </c>
      <c r="AF2771" s="21" t="s">
        <v>18255</v>
      </c>
      <c r="AG2771" s="21" t="s">
        <v>10233</v>
      </c>
      <c r="AH2771" s="16" t="s">
        <v>232</v>
      </c>
      <c r="AI2771" s="22" t="s">
        <v>66</v>
      </c>
      <c r="AJ2771" s="21"/>
      <c r="AK2771" s="63" t="s">
        <v>420</v>
      </c>
      <c r="AL2771" s="63" t="s">
        <v>2572</v>
      </c>
      <c r="AM2771" s="63" t="s">
        <v>2152</v>
      </c>
      <c r="AN2771" s="64">
        <v>0.7435897435897436</v>
      </c>
      <c r="AO2771" s="65">
        <v>26146.0</v>
      </c>
      <c r="AP2771" s="41" t="s">
        <v>18255</v>
      </c>
      <c r="AQ2771" s="32">
        <v>3075.0</v>
      </c>
    </row>
    <row r="2772">
      <c r="A2772" s="8" t="str">
        <f t="shared" si="1"/>
        <v>AC Macy has been removed. </v>
      </c>
      <c r="B2772" s="51" t="s">
        <v>18242</v>
      </c>
      <c r="C2772" s="8" t="s">
        <v>15135</v>
      </c>
      <c r="D2772" s="9" t="s">
        <v>10221</v>
      </c>
      <c r="E2772" s="8" t="s">
        <v>18243</v>
      </c>
      <c r="F2772" s="8" t="s">
        <v>3309</v>
      </c>
      <c r="G2772" s="51" t="s">
        <v>12642</v>
      </c>
      <c r="H2772" s="8" t="s">
        <v>18244</v>
      </c>
      <c r="I2772" s="8" t="s">
        <v>49</v>
      </c>
      <c r="J2772" s="10">
        <v>3.3</v>
      </c>
      <c r="K2772" s="13" t="s">
        <v>18245</v>
      </c>
      <c r="L2772" s="8"/>
      <c r="M2772" s="8"/>
      <c r="N2772" s="51" t="s">
        <v>18279</v>
      </c>
      <c r="O2772" s="8" t="s">
        <v>52</v>
      </c>
      <c r="P2772" s="51"/>
      <c r="Q2772" s="51" t="s">
        <v>277</v>
      </c>
      <c r="R2772" s="57" t="s">
        <v>18280</v>
      </c>
      <c r="S2772" s="51"/>
      <c r="T2772" s="11" t="str">
        <f t="shared" si="2"/>
        <v>AC Macy has been removed. </v>
      </c>
      <c r="U2772" s="51"/>
      <c r="V2772" s="51"/>
      <c r="W2772" s="51"/>
      <c r="X2772" s="51" t="s">
        <v>18251</v>
      </c>
      <c r="Y2772" s="51" t="s">
        <v>60</v>
      </c>
      <c r="Z2772" s="56" t="s">
        <v>18252</v>
      </c>
      <c r="AA2772" s="51" t="s">
        <v>60</v>
      </c>
      <c r="AB2772" s="56" t="s">
        <v>18253</v>
      </c>
      <c r="AC2772" s="51" t="s">
        <v>60</v>
      </c>
      <c r="AD2772" s="56" t="s">
        <v>18263</v>
      </c>
      <c r="AE2772" s="51" t="s">
        <v>18254</v>
      </c>
      <c r="AF2772" s="8" t="s">
        <v>18255</v>
      </c>
      <c r="AG2772" s="8" t="s">
        <v>10233</v>
      </c>
      <c r="AH2772" s="8" t="s">
        <v>232</v>
      </c>
      <c r="AI2772" s="8" t="s">
        <v>66</v>
      </c>
      <c r="AJ2772" s="8"/>
      <c r="AK2772" s="8" t="s">
        <v>420</v>
      </c>
      <c r="AL2772" s="8" t="s">
        <v>2572</v>
      </c>
      <c r="AM2772" s="8" t="s">
        <v>2152</v>
      </c>
      <c r="AN2772" s="8" t="s">
        <v>18256</v>
      </c>
      <c r="AO2772" s="8" t="s">
        <v>18281</v>
      </c>
      <c r="AP2772" s="29" t="s">
        <v>18255</v>
      </c>
      <c r="AQ2772" s="11">
        <v>3075.0</v>
      </c>
    </row>
    <row r="2773">
      <c r="A2773" s="8" t="str">
        <f t="shared" si="1"/>
        <v>Joe Stephens</v>
      </c>
      <c r="B2773" s="51" t="s">
        <v>18282</v>
      </c>
      <c r="C2773" s="8" t="s">
        <v>13458</v>
      </c>
      <c r="D2773" s="9" t="s">
        <v>10221</v>
      </c>
      <c r="E2773" s="8" t="s">
        <v>18283</v>
      </c>
      <c r="F2773" s="8" t="s">
        <v>3309</v>
      </c>
      <c r="G2773" s="51" t="s">
        <v>12642</v>
      </c>
      <c r="H2773" s="13" t="s">
        <v>18284</v>
      </c>
      <c r="I2773" s="8" t="s">
        <v>49</v>
      </c>
      <c r="J2773" s="10">
        <v>3.57</v>
      </c>
      <c r="K2773" s="13" t="s">
        <v>18285</v>
      </c>
      <c r="L2773" s="8"/>
      <c r="M2773" s="8"/>
      <c r="N2773" s="51" t="s">
        <v>18286</v>
      </c>
      <c r="O2773" s="51" t="s">
        <v>52</v>
      </c>
      <c r="P2773" s="51"/>
      <c r="Q2773" s="51"/>
      <c r="R2773" s="51" t="s">
        <v>1075</v>
      </c>
      <c r="S2773" s="51" t="s">
        <v>6880</v>
      </c>
      <c r="T2773" s="11" t="str">
        <f t="shared" si="2"/>
        <v>Joe Stephens</v>
      </c>
      <c r="U2773" s="51" t="s">
        <v>2105</v>
      </c>
      <c r="V2773" s="51" t="s">
        <v>18287</v>
      </c>
      <c r="W2773" s="51" t="s">
        <v>18288</v>
      </c>
      <c r="X2773" s="51" t="s">
        <v>18289</v>
      </c>
      <c r="Y2773" s="8" t="s">
        <v>60</v>
      </c>
      <c r="Z2773" s="12" t="s">
        <v>18290</v>
      </c>
      <c r="AA2773" s="8" t="s">
        <v>60</v>
      </c>
      <c r="AB2773" s="8" t="s">
        <v>60</v>
      </c>
      <c r="AC2773" s="8" t="s">
        <v>60</v>
      </c>
      <c r="AD2773" s="8" t="s">
        <v>60</v>
      </c>
      <c r="AE2773" s="8" t="s">
        <v>18291</v>
      </c>
      <c r="AF2773" s="8" t="s">
        <v>18292</v>
      </c>
      <c r="AG2773" s="8" t="s">
        <v>10233</v>
      </c>
      <c r="AH2773" s="8" t="s">
        <v>134</v>
      </c>
      <c r="AI2773" s="8" t="s">
        <v>66</v>
      </c>
      <c r="AJ2773" s="8"/>
      <c r="AK2773" s="8" t="s">
        <v>18293</v>
      </c>
      <c r="AL2773" s="8" t="s">
        <v>3619</v>
      </c>
      <c r="AM2773" s="8" t="s">
        <v>18294</v>
      </c>
      <c r="AN2773" s="8" t="s">
        <v>18295</v>
      </c>
      <c r="AO2773" s="8" t="s">
        <v>18296</v>
      </c>
      <c r="AP2773" s="29" t="s">
        <v>18292</v>
      </c>
      <c r="AQ2773" s="28">
        <v>2435.0</v>
      </c>
    </row>
    <row r="2774">
      <c r="A2774" s="8" t="str">
        <f t="shared" si="1"/>
        <v>Gage Rayman</v>
      </c>
      <c r="B2774" s="51" t="s">
        <v>18282</v>
      </c>
      <c r="C2774" s="8" t="s">
        <v>13458</v>
      </c>
      <c r="D2774" s="9" t="s">
        <v>10221</v>
      </c>
      <c r="E2774" s="8" t="s">
        <v>18283</v>
      </c>
      <c r="F2774" s="8" t="s">
        <v>3309</v>
      </c>
      <c r="G2774" s="51" t="s">
        <v>12642</v>
      </c>
      <c r="H2774" s="13" t="s">
        <v>18284</v>
      </c>
      <c r="I2774" s="8" t="s">
        <v>49</v>
      </c>
      <c r="J2774" s="10">
        <v>3.57</v>
      </c>
      <c r="K2774" s="13" t="s">
        <v>18285</v>
      </c>
      <c r="L2774" s="8"/>
      <c r="M2774" s="8"/>
      <c r="N2774" s="51" t="s">
        <v>18297</v>
      </c>
      <c r="O2774" s="57" t="s">
        <v>52</v>
      </c>
      <c r="P2774" s="51"/>
      <c r="Q2774" s="51"/>
      <c r="R2774" s="57" t="s">
        <v>6242</v>
      </c>
      <c r="S2774" s="57" t="s">
        <v>18298</v>
      </c>
      <c r="T2774" s="11" t="str">
        <f t="shared" si="2"/>
        <v>Gage Rayman</v>
      </c>
      <c r="U2774" s="57" t="s">
        <v>160</v>
      </c>
      <c r="V2774" s="51" t="s">
        <v>18299</v>
      </c>
      <c r="W2774" s="51"/>
      <c r="X2774" s="51" t="s">
        <v>18289</v>
      </c>
      <c r="Y2774" s="51" t="s">
        <v>60</v>
      </c>
      <c r="Z2774" s="56" t="s">
        <v>18290</v>
      </c>
      <c r="AA2774" s="56" t="s">
        <v>18300</v>
      </c>
      <c r="AB2774" s="51" t="s">
        <v>60</v>
      </c>
      <c r="AC2774" s="51" t="s">
        <v>60</v>
      </c>
      <c r="AD2774" s="56" t="s">
        <v>10264</v>
      </c>
      <c r="AE2774" s="51" t="s">
        <v>18291</v>
      </c>
      <c r="AF2774" s="8" t="s">
        <v>18292</v>
      </c>
      <c r="AG2774" s="8" t="s">
        <v>10233</v>
      </c>
      <c r="AH2774" s="8" t="s">
        <v>134</v>
      </c>
      <c r="AI2774" s="8" t="s">
        <v>66</v>
      </c>
      <c r="AJ2774" s="8"/>
      <c r="AK2774" s="8" t="s">
        <v>18293</v>
      </c>
      <c r="AL2774" s="8" t="s">
        <v>3619</v>
      </c>
      <c r="AM2774" s="8" t="s">
        <v>18294</v>
      </c>
      <c r="AN2774" s="8" t="s">
        <v>18295</v>
      </c>
      <c r="AO2774" s="8" t="s">
        <v>18301</v>
      </c>
      <c r="AP2774" s="29" t="s">
        <v>18292</v>
      </c>
      <c r="AQ2774" s="28">
        <v>2435.0</v>
      </c>
    </row>
    <row r="2775">
      <c r="A2775" s="8" t="str">
        <f t="shared" si="1"/>
        <v>Cameron Fullerton</v>
      </c>
      <c r="B2775" s="51" t="s">
        <v>18282</v>
      </c>
      <c r="C2775" s="8" t="s">
        <v>13458</v>
      </c>
      <c r="D2775" s="9" t="s">
        <v>10221</v>
      </c>
      <c r="E2775" s="8" t="s">
        <v>18283</v>
      </c>
      <c r="F2775" s="8" t="s">
        <v>3309</v>
      </c>
      <c r="G2775" s="51" t="s">
        <v>12642</v>
      </c>
      <c r="H2775" s="13" t="s">
        <v>18284</v>
      </c>
      <c r="I2775" s="8" t="s">
        <v>49</v>
      </c>
      <c r="J2775" s="10">
        <v>3.57</v>
      </c>
      <c r="K2775" s="13" t="s">
        <v>18285</v>
      </c>
      <c r="L2775" s="8"/>
      <c r="M2775" s="8"/>
      <c r="N2775" s="51" t="s">
        <v>18302</v>
      </c>
      <c r="O2775" s="8" t="s">
        <v>52</v>
      </c>
      <c r="P2775" s="51"/>
      <c r="Q2775" s="51"/>
      <c r="R2775" s="57" t="s">
        <v>2773</v>
      </c>
      <c r="S2775" s="57" t="s">
        <v>1099</v>
      </c>
      <c r="T2775" s="11" t="str">
        <f t="shared" si="2"/>
        <v>Cameron Fullerton</v>
      </c>
      <c r="U2775" s="57" t="s">
        <v>80</v>
      </c>
      <c r="V2775" s="51"/>
      <c r="W2775" s="51"/>
      <c r="X2775" s="51" t="s">
        <v>18289</v>
      </c>
      <c r="Y2775" s="51" t="s">
        <v>60</v>
      </c>
      <c r="Z2775" s="56" t="s">
        <v>18290</v>
      </c>
      <c r="AA2775" s="51" t="s">
        <v>60</v>
      </c>
      <c r="AB2775" s="51" t="s">
        <v>60</v>
      </c>
      <c r="AC2775" s="51" t="s">
        <v>60</v>
      </c>
      <c r="AD2775" s="56" t="s">
        <v>10264</v>
      </c>
      <c r="AE2775" s="51" t="s">
        <v>18291</v>
      </c>
      <c r="AF2775" s="8" t="s">
        <v>18292</v>
      </c>
      <c r="AG2775" s="8" t="s">
        <v>10233</v>
      </c>
      <c r="AH2775" s="8" t="s">
        <v>134</v>
      </c>
      <c r="AI2775" s="8" t="s">
        <v>66</v>
      </c>
      <c r="AJ2775" s="8"/>
      <c r="AK2775" s="8" t="s">
        <v>18293</v>
      </c>
      <c r="AL2775" s="8" t="s">
        <v>3619</v>
      </c>
      <c r="AM2775" s="8" t="s">
        <v>18294</v>
      </c>
      <c r="AN2775" s="8" t="s">
        <v>18295</v>
      </c>
      <c r="AO2775" s="8" t="s">
        <v>18301</v>
      </c>
      <c r="AP2775" s="29" t="s">
        <v>18292</v>
      </c>
      <c r="AQ2775" s="28">
        <v>2435.0</v>
      </c>
    </row>
    <row r="2776">
      <c r="A2776" s="8" t="str">
        <f t="shared" si="1"/>
        <v>Logan Myers</v>
      </c>
      <c r="B2776" s="51" t="s">
        <v>18303</v>
      </c>
      <c r="C2776" s="8" t="s">
        <v>15135</v>
      </c>
      <c r="D2776" s="9" t="s">
        <v>10221</v>
      </c>
      <c r="E2776" s="8" t="s">
        <v>18172</v>
      </c>
      <c r="F2776" s="8" t="s">
        <v>3309</v>
      </c>
      <c r="G2776" s="51" t="s">
        <v>12642</v>
      </c>
      <c r="H2776" s="13" t="s">
        <v>18304</v>
      </c>
      <c r="I2776" s="8" t="s">
        <v>18305</v>
      </c>
      <c r="J2776" s="10">
        <v>3.4</v>
      </c>
      <c r="K2776" s="13" t="s">
        <v>18306</v>
      </c>
      <c r="L2776" s="8"/>
      <c r="M2776" s="8"/>
      <c r="N2776" s="51" t="s">
        <v>18307</v>
      </c>
      <c r="O2776" s="57" t="s">
        <v>52</v>
      </c>
      <c r="P2776" s="51"/>
      <c r="Q2776" s="51"/>
      <c r="R2776" s="57" t="s">
        <v>3718</v>
      </c>
      <c r="S2776" s="57" t="s">
        <v>688</v>
      </c>
      <c r="T2776" s="11" t="str">
        <f t="shared" si="2"/>
        <v>Logan Myers</v>
      </c>
      <c r="U2776" s="57" t="s">
        <v>2625</v>
      </c>
      <c r="V2776" s="51"/>
      <c r="W2776" s="51"/>
      <c r="X2776" s="51" t="s">
        <v>18308</v>
      </c>
      <c r="Y2776" s="51" t="s">
        <v>60</v>
      </c>
      <c r="Z2776" s="56" t="s">
        <v>18309</v>
      </c>
      <c r="AA2776" s="51" t="s">
        <v>60</v>
      </c>
      <c r="AB2776" s="56" t="s">
        <v>18310</v>
      </c>
      <c r="AC2776" s="51" t="s">
        <v>60</v>
      </c>
      <c r="AD2776" s="56" t="s">
        <v>18311</v>
      </c>
      <c r="AE2776" s="51" t="s">
        <v>18312</v>
      </c>
      <c r="AF2776" s="8" t="s">
        <v>18172</v>
      </c>
      <c r="AG2776" s="8" t="s">
        <v>10233</v>
      </c>
      <c r="AH2776" s="8" t="s">
        <v>65</v>
      </c>
      <c r="AI2776" s="8" t="s">
        <v>233</v>
      </c>
      <c r="AJ2776" s="8"/>
      <c r="AK2776" s="8"/>
      <c r="AL2776" s="8"/>
      <c r="AM2776" s="8"/>
      <c r="AN2776" s="8" t="s">
        <v>18313</v>
      </c>
      <c r="AO2776" s="8" t="s">
        <v>18314</v>
      </c>
      <c r="AP2776" s="14" t="s">
        <v>18172</v>
      </c>
      <c r="AQ2776" s="28">
        <v>1259.0</v>
      </c>
    </row>
    <row r="2777">
      <c r="A2777" s="8" t="str">
        <f t="shared" si="1"/>
        <v>Alissa Rausch</v>
      </c>
      <c r="B2777" s="51" t="s">
        <v>18303</v>
      </c>
      <c r="C2777" s="8" t="s">
        <v>15135</v>
      </c>
      <c r="D2777" s="9" t="s">
        <v>10221</v>
      </c>
      <c r="E2777" s="8" t="s">
        <v>18172</v>
      </c>
      <c r="F2777" s="8" t="s">
        <v>3309</v>
      </c>
      <c r="G2777" s="51" t="s">
        <v>12642</v>
      </c>
      <c r="H2777" s="8" t="s">
        <v>18304</v>
      </c>
      <c r="I2777" s="8" t="s">
        <v>18305</v>
      </c>
      <c r="J2777" s="10">
        <v>3.4</v>
      </c>
      <c r="K2777" s="13" t="s">
        <v>18306</v>
      </c>
      <c r="L2777" s="8"/>
      <c r="M2777" s="8"/>
      <c r="N2777" s="51" t="s">
        <v>18315</v>
      </c>
      <c r="O2777" s="51" t="s">
        <v>52</v>
      </c>
      <c r="P2777" s="51"/>
      <c r="Q2777" s="51"/>
      <c r="R2777" s="51" t="s">
        <v>18316</v>
      </c>
      <c r="S2777" s="51" t="s">
        <v>18317</v>
      </c>
      <c r="T2777" s="11" t="str">
        <f t="shared" si="2"/>
        <v>Alissa Rausch</v>
      </c>
      <c r="U2777" s="57" t="s">
        <v>11525</v>
      </c>
      <c r="V2777" s="51" t="s">
        <v>18318</v>
      </c>
      <c r="W2777" s="51" t="s">
        <v>18319</v>
      </c>
      <c r="X2777" s="51" t="s">
        <v>18308</v>
      </c>
      <c r="Y2777" s="8" t="s">
        <v>60</v>
      </c>
      <c r="Z2777" s="12" t="s">
        <v>18309</v>
      </c>
      <c r="AA2777" s="8" t="s">
        <v>60</v>
      </c>
      <c r="AB2777" s="12" t="s">
        <v>18320</v>
      </c>
      <c r="AC2777" s="8" t="s">
        <v>60</v>
      </c>
      <c r="AD2777" s="12" t="s">
        <v>18321</v>
      </c>
      <c r="AE2777" s="8" t="s">
        <v>18312</v>
      </c>
      <c r="AF2777" s="8" t="s">
        <v>18172</v>
      </c>
      <c r="AG2777" s="8" t="s">
        <v>10233</v>
      </c>
      <c r="AH2777" s="8" t="s">
        <v>65</v>
      </c>
      <c r="AI2777" s="8" t="s">
        <v>233</v>
      </c>
      <c r="AJ2777" s="8"/>
      <c r="AK2777" s="8"/>
      <c r="AL2777" s="8"/>
      <c r="AM2777" s="8"/>
      <c r="AN2777" s="8" t="s">
        <v>18313</v>
      </c>
      <c r="AO2777" s="8" t="s">
        <v>18314</v>
      </c>
      <c r="AP2777" s="14" t="s">
        <v>18172</v>
      </c>
      <c r="AQ2777" s="11">
        <v>1259.0</v>
      </c>
    </row>
    <row r="2778">
      <c r="A2778" s="8" t="str">
        <f t="shared" si="1"/>
        <v>Eric Chilson</v>
      </c>
      <c r="B2778" s="51" t="s">
        <v>18303</v>
      </c>
      <c r="C2778" s="8" t="s">
        <v>15135</v>
      </c>
      <c r="D2778" s="9" t="s">
        <v>10221</v>
      </c>
      <c r="E2778" s="8" t="s">
        <v>18172</v>
      </c>
      <c r="F2778" s="8" t="s">
        <v>3309</v>
      </c>
      <c r="G2778" s="51" t="s">
        <v>12642</v>
      </c>
      <c r="H2778" s="8" t="s">
        <v>18304</v>
      </c>
      <c r="I2778" s="8" t="s">
        <v>18305</v>
      </c>
      <c r="J2778" s="10">
        <v>3.4</v>
      </c>
      <c r="K2778" s="13" t="s">
        <v>18306</v>
      </c>
      <c r="L2778" s="8"/>
      <c r="M2778" s="8"/>
      <c r="N2778" s="51" t="s">
        <v>18322</v>
      </c>
      <c r="O2778" s="51" t="s">
        <v>52</v>
      </c>
      <c r="P2778" s="51"/>
      <c r="Q2778" s="51"/>
      <c r="R2778" s="51" t="s">
        <v>1729</v>
      </c>
      <c r="S2778" s="51" t="s">
        <v>18323</v>
      </c>
      <c r="T2778" s="11" t="str">
        <f t="shared" si="2"/>
        <v>Eric Chilson</v>
      </c>
      <c r="U2778" s="57" t="s">
        <v>55</v>
      </c>
      <c r="V2778" s="51" t="s">
        <v>18324</v>
      </c>
      <c r="W2778" s="51" t="s">
        <v>18325</v>
      </c>
      <c r="X2778" s="51" t="s">
        <v>18308</v>
      </c>
      <c r="Y2778" s="12" t="s">
        <v>18326</v>
      </c>
      <c r="Z2778" s="12" t="s">
        <v>18309</v>
      </c>
      <c r="AA2778" s="8" t="s">
        <v>60</v>
      </c>
      <c r="AB2778" s="12" t="s">
        <v>18320</v>
      </c>
      <c r="AC2778" s="12" t="s">
        <v>18327</v>
      </c>
      <c r="AD2778" s="12" t="s">
        <v>18321</v>
      </c>
      <c r="AE2778" s="8" t="s">
        <v>18312</v>
      </c>
      <c r="AF2778" s="8" t="s">
        <v>18172</v>
      </c>
      <c r="AG2778" s="8" t="s">
        <v>10233</v>
      </c>
      <c r="AH2778" s="8" t="s">
        <v>65</v>
      </c>
      <c r="AI2778" s="8" t="s">
        <v>233</v>
      </c>
      <c r="AJ2778" s="8"/>
      <c r="AK2778" s="8"/>
      <c r="AL2778" s="8"/>
      <c r="AM2778" s="8"/>
      <c r="AN2778" s="8" t="s">
        <v>18313</v>
      </c>
      <c r="AO2778" s="8" t="s">
        <v>18314</v>
      </c>
      <c r="AP2778" s="14" t="s">
        <v>18172</v>
      </c>
      <c r="AQ2778" s="11">
        <v>1259.0</v>
      </c>
    </row>
    <row r="2779">
      <c r="A2779" s="8" t="str">
        <f t="shared" si="1"/>
        <v>Brigitte Valentine</v>
      </c>
      <c r="B2779" s="51" t="s">
        <v>18303</v>
      </c>
      <c r="C2779" s="8" t="s">
        <v>15135</v>
      </c>
      <c r="D2779" s="9" t="s">
        <v>10221</v>
      </c>
      <c r="E2779" s="8" t="s">
        <v>18172</v>
      </c>
      <c r="F2779" s="8" t="s">
        <v>3309</v>
      </c>
      <c r="G2779" s="51" t="s">
        <v>12642</v>
      </c>
      <c r="H2779" s="13" t="s">
        <v>18304</v>
      </c>
      <c r="I2779" s="8" t="s">
        <v>18305</v>
      </c>
      <c r="J2779" s="10">
        <v>3.4</v>
      </c>
      <c r="K2779" s="13" t="s">
        <v>18306</v>
      </c>
      <c r="L2779" s="8"/>
      <c r="M2779" s="8"/>
      <c r="N2779" s="51" t="s">
        <v>18328</v>
      </c>
      <c r="O2779" s="57" t="s">
        <v>52</v>
      </c>
      <c r="P2779" s="51"/>
      <c r="Q2779" s="51"/>
      <c r="R2779" s="57" t="s">
        <v>18329</v>
      </c>
      <c r="S2779" s="57" t="s">
        <v>18330</v>
      </c>
      <c r="T2779" s="11" t="str">
        <f t="shared" si="2"/>
        <v>Brigitte Valentine</v>
      </c>
      <c r="U2779" s="51" t="s">
        <v>247</v>
      </c>
      <c r="V2779" s="51"/>
      <c r="W2779" s="51"/>
      <c r="X2779" s="51" t="s">
        <v>18308</v>
      </c>
      <c r="Y2779" s="51" t="s">
        <v>60</v>
      </c>
      <c r="Z2779" s="56" t="s">
        <v>18309</v>
      </c>
      <c r="AA2779" s="51" t="s">
        <v>60</v>
      </c>
      <c r="AB2779" s="56" t="s">
        <v>18310</v>
      </c>
      <c r="AC2779" s="51" t="s">
        <v>60</v>
      </c>
      <c r="AD2779" s="56" t="s">
        <v>18311</v>
      </c>
      <c r="AE2779" s="51" t="s">
        <v>18312</v>
      </c>
      <c r="AF2779" s="8" t="s">
        <v>18172</v>
      </c>
      <c r="AG2779" s="8" t="s">
        <v>10233</v>
      </c>
      <c r="AH2779" s="8" t="s">
        <v>65</v>
      </c>
      <c r="AI2779" s="8" t="s">
        <v>233</v>
      </c>
      <c r="AJ2779" s="8"/>
      <c r="AK2779" s="8"/>
      <c r="AL2779" s="8"/>
      <c r="AM2779" s="8"/>
      <c r="AN2779" s="8" t="s">
        <v>18313</v>
      </c>
      <c r="AO2779" s="8" t="s">
        <v>18314</v>
      </c>
      <c r="AP2779" s="14" t="s">
        <v>18172</v>
      </c>
      <c r="AQ2779" s="28">
        <v>1259.0</v>
      </c>
    </row>
    <row r="2780">
      <c r="A2780" s="8" t="str">
        <f t="shared" si="1"/>
        <v>Kamberlyn Lamer</v>
      </c>
      <c r="B2780" s="51" t="s">
        <v>18303</v>
      </c>
      <c r="C2780" s="8" t="s">
        <v>15135</v>
      </c>
      <c r="D2780" s="92" t="s">
        <v>10221</v>
      </c>
      <c r="E2780" s="13" t="s">
        <v>18172</v>
      </c>
      <c r="F2780" s="8" t="s">
        <v>3309</v>
      </c>
      <c r="G2780" s="51" t="s">
        <v>12642</v>
      </c>
      <c r="H2780" s="13" t="s">
        <v>18304</v>
      </c>
      <c r="I2780" s="8" t="s">
        <v>18305</v>
      </c>
      <c r="J2780" s="10">
        <v>3.4</v>
      </c>
      <c r="K2780" s="13" t="s">
        <v>18306</v>
      </c>
      <c r="L2780" s="8"/>
      <c r="M2780" s="8"/>
      <c r="N2780" s="51" t="s">
        <v>18331</v>
      </c>
      <c r="O2780" s="51" t="s">
        <v>52</v>
      </c>
      <c r="P2780" s="51"/>
      <c r="Q2780" s="51"/>
      <c r="R2780" s="51" t="s">
        <v>18332</v>
      </c>
      <c r="S2780" s="51" t="s">
        <v>18333</v>
      </c>
      <c r="T2780" s="11" t="str">
        <f t="shared" si="2"/>
        <v>Kamberlyn Lamer</v>
      </c>
      <c r="U2780" s="51" t="s">
        <v>386</v>
      </c>
      <c r="V2780" s="51" t="s">
        <v>18334</v>
      </c>
      <c r="W2780" s="57" t="s">
        <v>18335</v>
      </c>
      <c r="X2780" s="51" t="s">
        <v>18308</v>
      </c>
      <c r="Y2780" s="56" t="s">
        <v>18336</v>
      </c>
      <c r="Z2780" s="56" t="s">
        <v>18309</v>
      </c>
      <c r="AA2780" s="51" t="s">
        <v>60</v>
      </c>
      <c r="AB2780" s="56" t="s">
        <v>18310</v>
      </c>
      <c r="AC2780" s="51" t="s">
        <v>60</v>
      </c>
      <c r="AD2780" s="56" t="s">
        <v>18311</v>
      </c>
      <c r="AE2780" s="51" t="s">
        <v>18312</v>
      </c>
      <c r="AF2780" s="13" t="s">
        <v>18172</v>
      </c>
      <c r="AG2780" s="13" t="s">
        <v>10233</v>
      </c>
      <c r="AH2780" s="13" t="s">
        <v>65</v>
      </c>
      <c r="AI2780" s="13" t="s">
        <v>233</v>
      </c>
      <c r="AJ2780" s="8"/>
      <c r="AK2780" s="8"/>
      <c r="AL2780" s="8"/>
      <c r="AM2780" s="8"/>
      <c r="AN2780" s="8" t="s">
        <v>18313</v>
      </c>
      <c r="AO2780" s="8" t="s">
        <v>18314</v>
      </c>
      <c r="AP2780" s="14" t="s">
        <v>18172</v>
      </c>
      <c r="AQ2780" s="28">
        <v>1259.0</v>
      </c>
    </row>
    <row r="2781">
      <c r="A2781" s="8" t="str">
        <f t="shared" si="1"/>
        <v>Zach Lundberg</v>
      </c>
      <c r="B2781" s="51" t="s">
        <v>18303</v>
      </c>
      <c r="C2781" s="8" t="s">
        <v>15135</v>
      </c>
      <c r="D2781" s="38" t="s">
        <v>10221</v>
      </c>
      <c r="E2781" s="13" t="s">
        <v>18172</v>
      </c>
      <c r="F2781" s="8" t="s">
        <v>3309</v>
      </c>
      <c r="G2781" s="51" t="s">
        <v>12642</v>
      </c>
      <c r="H2781" s="8" t="s">
        <v>18304</v>
      </c>
      <c r="I2781" s="8" t="s">
        <v>18305</v>
      </c>
      <c r="J2781" s="10">
        <v>3.4</v>
      </c>
      <c r="K2781" s="13" t="s">
        <v>18306</v>
      </c>
      <c r="L2781" s="8"/>
      <c r="M2781" s="8"/>
      <c r="N2781" s="51" t="s">
        <v>18337</v>
      </c>
      <c r="O2781" s="51" t="s">
        <v>52</v>
      </c>
      <c r="P2781" s="51"/>
      <c r="Q2781" s="51"/>
      <c r="R2781" s="51" t="s">
        <v>1734</v>
      </c>
      <c r="S2781" s="51" t="s">
        <v>18338</v>
      </c>
      <c r="T2781" s="11" t="str">
        <f t="shared" si="2"/>
        <v>Zach Lundberg</v>
      </c>
      <c r="U2781" s="57" t="s">
        <v>106</v>
      </c>
      <c r="V2781" s="51" t="s">
        <v>18339</v>
      </c>
      <c r="W2781" s="51"/>
      <c r="X2781" s="51" t="s">
        <v>18308</v>
      </c>
      <c r="Y2781" s="8" t="s">
        <v>60</v>
      </c>
      <c r="Z2781" s="12" t="s">
        <v>18309</v>
      </c>
      <c r="AA2781" s="8" t="s">
        <v>60</v>
      </c>
      <c r="AB2781" s="12" t="s">
        <v>18310</v>
      </c>
      <c r="AC2781" s="8" t="s">
        <v>60</v>
      </c>
      <c r="AD2781" s="12" t="s">
        <v>18311</v>
      </c>
      <c r="AE2781" s="8" t="s">
        <v>18312</v>
      </c>
      <c r="AF2781" s="13" t="s">
        <v>18172</v>
      </c>
      <c r="AG2781" s="13" t="s">
        <v>10233</v>
      </c>
      <c r="AH2781" s="13" t="s">
        <v>65</v>
      </c>
      <c r="AI2781" s="13" t="s">
        <v>233</v>
      </c>
      <c r="AJ2781" s="8"/>
      <c r="AK2781" s="8"/>
      <c r="AL2781" s="8"/>
      <c r="AM2781" s="8"/>
      <c r="AN2781" s="8" t="s">
        <v>18313</v>
      </c>
      <c r="AO2781" s="8" t="s">
        <v>18314</v>
      </c>
      <c r="AP2781" s="14" t="s">
        <v>18172</v>
      </c>
      <c r="AQ2781" s="11">
        <v>1259.0</v>
      </c>
    </row>
    <row r="2782">
      <c r="A2782" s="8" t="str">
        <f t="shared" si="1"/>
        <v>David Needs</v>
      </c>
      <c r="B2782" s="51" t="s">
        <v>18340</v>
      </c>
      <c r="C2782" s="8" t="s">
        <v>16433</v>
      </c>
      <c r="D2782" s="9" t="s">
        <v>10308</v>
      </c>
      <c r="E2782" s="8" t="s">
        <v>15447</v>
      </c>
      <c r="F2782" s="8" t="s">
        <v>46</v>
      </c>
      <c r="G2782" s="51" t="s">
        <v>12642</v>
      </c>
      <c r="H2782" s="8" t="s">
        <v>18341</v>
      </c>
      <c r="I2782" s="8" t="s">
        <v>219</v>
      </c>
      <c r="J2782" s="10">
        <v>3.47</v>
      </c>
      <c r="K2782" s="13" t="s">
        <v>18342</v>
      </c>
      <c r="L2782" s="8"/>
      <c r="M2782" s="8"/>
      <c r="N2782" s="51" t="s">
        <v>18343</v>
      </c>
      <c r="O2782" s="51" t="s">
        <v>52</v>
      </c>
      <c r="P2782" s="51"/>
      <c r="Q2782" s="51"/>
      <c r="R2782" s="51" t="s">
        <v>289</v>
      </c>
      <c r="S2782" s="51" t="s">
        <v>18344</v>
      </c>
      <c r="T2782" s="11" t="str">
        <f t="shared" si="2"/>
        <v>David Needs</v>
      </c>
      <c r="U2782" s="51" t="s">
        <v>55</v>
      </c>
      <c r="V2782" s="51" t="s">
        <v>18345</v>
      </c>
      <c r="W2782" s="51" t="s">
        <v>18346</v>
      </c>
      <c r="X2782" s="51" t="s">
        <v>18347</v>
      </c>
      <c r="Y2782" s="12" t="s">
        <v>18348</v>
      </c>
      <c r="Z2782" s="12" t="s">
        <v>18349</v>
      </c>
      <c r="AA2782" s="8" t="s">
        <v>60</v>
      </c>
      <c r="AB2782" s="8" t="s">
        <v>60</v>
      </c>
      <c r="AC2782" s="8" t="s">
        <v>60</v>
      </c>
      <c r="AD2782" s="12" t="s">
        <v>18350</v>
      </c>
      <c r="AE2782" s="8" t="s">
        <v>18351</v>
      </c>
      <c r="AF2782" s="8" t="s">
        <v>18352</v>
      </c>
      <c r="AG2782" s="8" t="s">
        <v>10321</v>
      </c>
      <c r="AH2782" s="8" t="s">
        <v>232</v>
      </c>
      <c r="AI2782" s="8" t="s">
        <v>233</v>
      </c>
      <c r="AJ2782" s="8"/>
      <c r="AK2782" s="8" t="s">
        <v>3429</v>
      </c>
      <c r="AL2782" s="8" t="s">
        <v>910</v>
      </c>
      <c r="AM2782" s="8" t="s">
        <v>2152</v>
      </c>
      <c r="AN2782" s="8" t="s">
        <v>18353</v>
      </c>
      <c r="AO2782" s="8" t="s">
        <v>18354</v>
      </c>
      <c r="AP2782" s="14" t="s">
        <v>18352</v>
      </c>
      <c r="AQ2782" s="11">
        <v>1812.0</v>
      </c>
    </row>
    <row r="2783">
      <c r="A2783" s="8" t="str">
        <f t="shared" si="1"/>
        <v>Kieran Showler-Davis</v>
      </c>
      <c r="B2783" s="51" t="s">
        <v>18340</v>
      </c>
      <c r="C2783" s="8" t="s">
        <v>16433</v>
      </c>
      <c r="D2783" s="9" t="s">
        <v>10308</v>
      </c>
      <c r="E2783" s="8" t="s">
        <v>15447</v>
      </c>
      <c r="F2783" s="8" t="s">
        <v>46</v>
      </c>
      <c r="G2783" s="51" t="s">
        <v>12642</v>
      </c>
      <c r="H2783" s="8" t="s">
        <v>18341</v>
      </c>
      <c r="I2783" s="8" t="s">
        <v>219</v>
      </c>
      <c r="J2783" s="10">
        <v>3.47</v>
      </c>
      <c r="K2783" s="13" t="s">
        <v>18342</v>
      </c>
      <c r="L2783" s="8"/>
      <c r="M2783" s="8"/>
      <c r="N2783" s="51" t="s">
        <v>18355</v>
      </c>
      <c r="O2783" s="51" t="s">
        <v>52</v>
      </c>
      <c r="P2783" s="51"/>
      <c r="Q2783" s="51"/>
      <c r="R2783" s="51" t="s">
        <v>18356</v>
      </c>
      <c r="S2783" s="51" t="s">
        <v>18357</v>
      </c>
      <c r="T2783" s="11" t="str">
        <f t="shared" si="2"/>
        <v>Kieran Showler-Davis</v>
      </c>
      <c r="U2783" s="51" t="s">
        <v>311</v>
      </c>
      <c r="V2783" s="51" t="s">
        <v>18358</v>
      </c>
      <c r="W2783" s="51" t="s">
        <v>18359</v>
      </c>
      <c r="X2783" s="51" t="s">
        <v>18347</v>
      </c>
      <c r="Y2783" s="12" t="s">
        <v>18360</v>
      </c>
      <c r="Z2783" s="12" t="s">
        <v>18349</v>
      </c>
      <c r="AA2783" s="8" t="s">
        <v>60</v>
      </c>
      <c r="AB2783" s="8" t="s">
        <v>60</v>
      </c>
      <c r="AC2783" s="12" t="s">
        <v>18361</v>
      </c>
      <c r="AD2783" s="12" t="s">
        <v>18350</v>
      </c>
      <c r="AE2783" s="8" t="s">
        <v>18351</v>
      </c>
      <c r="AF2783" s="8" t="s">
        <v>18352</v>
      </c>
      <c r="AG2783" s="8" t="s">
        <v>10321</v>
      </c>
      <c r="AH2783" s="8" t="s">
        <v>232</v>
      </c>
      <c r="AI2783" s="8" t="s">
        <v>233</v>
      </c>
      <c r="AJ2783" s="8"/>
      <c r="AK2783" s="8" t="s">
        <v>3429</v>
      </c>
      <c r="AL2783" s="8" t="s">
        <v>910</v>
      </c>
      <c r="AM2783" s="8" t="s">
        <v>2152</v>
      </c>
      <c r="AN2783" s="8" t="s">
        <v>18353</v>
      </c>
      <c r="AO2783" s="8" t="s">
        <v>18354</v>
      </c>
      <c r="AP2783" s="14" t="s">
        <v>18352</v>
      </c>
      <c r="AQ2783" s="11">
        <v>1812.0</v>
      </c>
    </row>
    <row r="2784">
      <c r="A2784" s="8" t="str">
        <f t="shared" si="1"/>
        <v>Sam Cleek</v>
      </c>
      <c r="B2784" s="51" t="s">
        <v>18340</v>
      </c>
      <c r="C2784" s="8" t="s">
        <v>16433</v>
      </c>
      <c r="D2784" s="2" t="s">
        <v>10308</v>
      </c>
      <c r="E2784" s="8" t="s">
        <v>15447</v>
      </c>
      <c r="F2784" s="8" t="s">
        <v>46</v>
      </c>
      <c r="G2784" s="51" t="s">
        <v>12642</v>
      </c>
      <c r="H2784" s="8" t="s">
        <v>18341</v>
      </c>
      <c r="I2784" s="8" t="s">
        <v>219</v>
      </c>
      <c r="J2784" s="10">
        <v>3.47</v>
      </c>
      <c r="K2784" s="8" t="s">
        <v>18342</v>
      </c>
      <c r="L2784" s="8" t="s">
        <v>86</v>
      </c>
      <c r="M2784" s="8" t="s">
        <v>86</v>
      </c>
      <c r="N2784" s="51" t="s">
        <v>18362</v>
      </c>
      <c r="O2784" s="51" t="s">
        <v>52</v>
      </c>
      <c r="P2784" s="51"/>
      <c r="Q2784" s="51"/>
      <c r="R2784" s="51" t="s">
        <v>3236</v>
      </c>
      <c r="S2784" s="51" t="s">
        <v>18363</v>
      </c>
      <c r="T2784" s="11" t="str">
        <f t="shared" si="2"/>
        <v>Sam Cleek</v>
      </c>
      <c r="U2784" s="51" t="s">
        <v>386</v>
      </c>
      <c r="V2784" s="51" t="s">
        <v>18364</v>
      </c>
      <c r="W2784" s="51" t="s">
        <v>86</v>
      </c>
      <c r="X2784" s="51" t="s">
        <v>18347</v>
      </c>
      <c r="Y2784" s="56" t="s">
        <v>18365</v>
      </c>
      <c r="Z2784" s="56" t="s">
        <v>18349</v>
      </c>
      <c r="AA2784" s="51" t="s">
        <v>60</v>
      </c>
      <c r="AB2784" s="51" t="s">
        <v>60</v>
      </c>
      <c r="AC2784" s="51" t="s">
        <v>60</v>
      </c>
      <c r="AD2784" s="56" t="s">
        <v>18350</v>
      </c>
      <c r="AE2784" s="51" t="s">
        <v>18351</v>
      </c>
      <c r="AF2784" s="8" t="s">
        <v>18352</v>
      </c>
      <c r="AG2784" s="8" t="s">
        <v>10321</v>
      </c>
      <c r="AH2784" s="8" t="s">
        <v>232</v>
      </c>
      <c r="AI2784" s="8" t="s">
        <v>233</v>
      </c>
      <c r="AJ2784" s="8" t="s">
        <v>86</v>
      </c>
      <c r="AK2784" s="8" t="s">
        <v>3429</v>
      </c>
      <c r="AL2784" s="8" t="s">
        <v>910</v>
      </c>
      <c r="AM2784" s="8" t="s">
        <v>2152</v>
      </c>
      <c r="AN2784" s="8" t="s">
        <v>18353</v>
      </c>
      <c r="AO2784" s="8" t="s">
        <v>18354</v>
      </c>
      <c r="AP2784" s="29" t="s">
        <v>18352</v>
      </c>
      <c r="AQ2784" s="11">
        <v>1812.0</v>
      </c>
    </row>
    <row r="2785">
      <c r="A2785" s="8" t="str">
        <f t="shared" si="1"/>
        <v>Whitney Lee</v>
      </c>
      <c r="B2785" s="51" t="s">
        <v>18340</v>
      </c>
      <c r="C2785" s="8" t="s">
        <v>16433</v>
      </c>
      <c r="D2785" s="9" t="s">
        <v>10308</v>
      </c>
      <c r="E2785" s="8" t="s">
        <v>15447</v>
      </c>
      <c r="F2785" s="8" t="s">
        <v>46</v>
      </c>
      <c r="G2785" s="51" t="s">
        <v>12642</v>
      </c>
      <c r="H2785" s="13" t="s">
        <v>18341</v>
      </c>
      <c r="I2785" s="8" t="s">
        <v>219</v>
      </c>
      <c r="J2785" s="10">
        <v>3.47</v>
      </c>
      <c r="K2785" s="13" t="s">
        <v>18342</v>
      </c>
      <c r="L2785" s="8"/>
      <c r="M2785" s="8"/>
      <c r="N2785" s="51" t="s">
        <v>18366</v>
      </c>
      <c r="O2785" s="51" t="s">
        <v>52</v>
      </c>
      <c r="P2785" s="51"/>
      <c r="Q2785" s="51"/>
      <c r="R2785" s="51" t="s">
        <v>7952</v>
      </c>
      <c r="S2785" s="51" t="s">
        <v>4790</v>
      </c>
      <c r="T2785" s="11" t="str">
        <f t="shared" si="2"/>
        <v>Whitney Lee</v>
      </c>
      <c r="U2785" s="57" t="s">
        <v>106</v>
      </c>
      <c r="V2785" s="51" t="s">
        <v>18367</v>
      </c>
      <c r="W2785" s="51"/>
      <c r="X2785" s="51" t="s">
        <v>18347</v>
      </c>
      <c r="Y2785" s="8" t="s">
        <v>60</v>
      </c>
      <c r="Z2785" s="12" t="s">
        <v>18349</v>
      </c>
      <c r="AA2785" s="8" t="s">
        <v>60</v>
      </c>
      <c r="AB2785" s="8" t="s">
        <v>60</v>
      </c>
      <c r="AC2785" s="8" t="s">
        <v>60</v>
      </c>
      <c r="AD2785" s="12" t="s">
        <v>18350</v>
      </c>
      <c r="AE2785" s="8" t="s">
        <v>18351</v>
      </c>
      <c r="AF2785" s="8" t="s">
        <v>18352</v>
      </c>
      <c r="AG2785" s="8" t="s">
        <v>10321</v>
      </c>
      <c r="AH2785" s="8" t="s">
        <v>232</v>
      </c>
      <c r="AI2785" s="8" t="s">
        <v>233</v>
      </c>
      <c r="AJ2785" s="8"/>
      <c r="AK2785" s="8" t="s">
        <v>3429</v>
      </c>
      <c r="AL2785" s="8" t="s">
        <v>910</v>
      </c>
      <c r="AM2785" s="8" t="s">
        <v>2152</v>
      </c>
      <c r="AN2785" s="8" t="s">
        <v>18353</v>
      </c>
      <c r="AO2785" s="8" t="s">
        <v>18354</v>
      </c>
      <c r="AP2785" s="14" t="s">
        <v>18352</v>
      </c>
      <c r="AQ2785" s="11">
        <v>1812.0</v>
      </c>
    </row>
    <row r="2786">
      <c r="A2786" s="8" t="str">
        <f t="shared" si="1"/>
        <v>Jourdan Doffeny</v>
      </c>
      <c r="B2786" s="51" t="s">
        <v>18368</v>
      </c>
      <c r="C2786" s="8" t="s">
        <v>12658</v>
      </c>
      <c r="D2786" s="9" t="s">
        <v>10308</v>
      </c>
      <c r="E2786" s="8" t="s">
        <v>10479</v>
      </c>
      <c r="F2786" s="8" t="s">
        <v>46</v>
      </c>
      <c r="G2786" s="51" t="s">
        <v>12642</v>
      </c>
      <c r="H2786" s="8" t="s">
        <v>18369</v>
      </c>
      <c r="I2786" s="8" t="s">
        <v>1330</v>
      </c>
      <c r="J2786" s="10">
        <v>3.69</v>
      </c>
      <c r="K2786" s="8" t="s">
        <v>18370</v>
      </c>
      <c r="L2786" s="8"/>
      <c r="M2786" s="8"/>
      <c r="N2786" s="51" t="s">
        <v>18371</v>
      </c>
      <c r="O2786" s="51" t="s">
        <v>52</v>
      </c>
      <c r="P2786" s="51"/>
      <c r="Q2786" s="51"/>
      <c r="R2786" s="51" t="s">
        <v>18372</v>
      </c>
      <c r="S2786" s="51" t="s">
        <v>18373</v>
      </c>
      <c r="T2786" s="11" t="str">
        <f t="shared" si="2"/>
        <v>Jourdan Doffeny</v>
      </c>
      <c r="U2786" s="51" t="s">
        <v>55</v>
      </c>
      <c r="V2786" s="51" t="s">
        <v>18374</v>
      </c>
      <c r="W2786" s="51" t="s">
        <v>18375</v>
      </c>
      <c r="X2786" s="51" t="s">
        <v>18376</v>
      </c>
      <c r="Y2786" s="51" t="s">
        <v>60</v>
      </c>
      <c r="Z2786" s="51" t="s">
        <v>60</v>
      </c>
      <c r="AA2786" s="51" t="s">
        <v>60</v>
      </c>
      <c r="AB2786" s="56" t="s">
        <v>18377</v>
      </c>
      <c r="AC2786" s="51" t="s">
        <v>60</v>
      </c>
      <c r="AD2786" s="51" t="s">
        <v>60</v>
      </c>
      <c r="AE2786" s="51" t="s">
        <v>18378</v>
      </c>
      <c r="AF2786" s="8" t="s">
        <v>18379</v>
      </c>
      <c r="AG2786" s="8" t="s">
        <v>10321</v>
      </c>
      <c r="AH2786" s="8" t="s">
        <v>654</v>
      </c>
      <c r="AI2786" s="8" t="s">
        <v>233</v>
      </c>
      <c r="AJ2786" s="8"/>
      <c r="AK2786" s="8"/>
      <c r="AL2786" s="8"/>
      <c r="AM2786" s="8" t="s">
        <v>3189</v>
      </c>
      <c r="AN2786" s="8" t="s">
        <v>18380</v>
      </c>
      <c r="AO2786" s="8" t="s">
        <v>18381</v>
      </c>
      <c r="AP2786" s="14" t="s">
        <v>18379</v>
      </c>
      <c r="AQ2786" s="11">
        <v>1684.0</v>
      </c>
    </row>
    <row r="2787">
      <c r="A2787" s="8" t="str">
        <f t="shared" si="1"/>
        <v>Bill Hoffman</v>
      </c>
      <c r="B2787" s="51" t="s">
        <v>18368</v>
      </c>
      <c r="C2787" s="8" t="s">
        <v>12658</v>
      </c>
      <c r="D2787" s="9" t="s">
        <v>10308</v>
      </c>
      <c r="E2787" s="8" t="s">
        <v>10479</v>
      </c>
      <c r="F2787" s="8" t="s">
        <v>46</v>
      </c>
      <c r="G2787" s="51" t="s">
        <v>12642</v>
      </c>
      <c r="H2787" s="8" t="s">
        <v>18369</v>
      </c>
      <c r="I2787" s="8" t="s">
        <v>1330</v>
      </c>
      <c r="J2787" s="10">
        <v>3.69</v>
      </c>
      <c r="K2787" s="13" t="s">
        <v>18370</v>
      </c>
      <c r="L2787" s="8"/>
      <c r="M2787" s="8"/>
      <c r="N2787" s="51" t="s">
        <v>18382</v>
      </c>
      <c r="O2787" s="51" t="s">
        <v>52</v>
      </c>
      <c r="P2787" s="51"/>
      <c r="Q2787" s="51"/>
      <c r="R2787" s="51" t="s">
        <v>1825</v>
      </c>
      <c r="S2787" s="51" t="s">
        <v>17558</v>
      </c>
      <c r="T2787" s="11" t="str">
        <f t="shared" si="2"/>
        <v>Bill Hoffman</v>
      </c>
      <c r="U2787" s="51" t="s">
        <v>106</v>
      </c>
      <c r="V2787" s="51" t="s">
        <v>18383</v>
      </c>
      <c r="W2787" s="51" t="s">
        <v>18384</v>
      </c>
      <c r="X2787" s="51" t="s">
        <v>18376</v>
      </c>
      <c r="Y2787" s="8" t="s">
        <v>60</v>
      </c>
      <c r="Z2787" s="12" t="s">
        <v>18385</v>
      </c>
      <c r="AA2787" s="12" t="s">
        <v>18386</v>
      </c>
      <c r="AB2787" s="8" t="s">
        <v>60</v>
      </c>
      <c r="AC2787" s="8" t="s">
        <v>60</v>
      </c>
      <c r="AD2787" s="12" t="s">
        <v>18387</v>
      </c>
      <c r="AE2787" s="8" t="s">
        <v>18378</v>
      </c>
      <c r="AF2787" s="8" t="s">
        <v>18379</v>
      </c>
      <c r="AG2787" s="8" t="s">
        <v>10321</v>
      </c>
      <c r="AH2787" s="8" t="s">
        <v>654</v>
      </c>
      <c r="AI2787" s="8" t="s">
        <v>233</v>
      </c>
      <c r="AJ2787" s="8"/>
      <c r="AK2787" s="8"/>
      <c r="AL2787" s="8"/>
      <c r="AM2787" s="8" t="s">
        <v>3189</v>
      </c>
      <c r="AN2787" s="8" t="s">
        <v>18380</v>
      </c>
      <c r="AO2787" s="8" t="s">
        <v>18388</v>
      </c>
      <c r="AP2787" s="14" t="s">
        <v>18379</v>
      </c>
      <c r="AQ2787" s="11">
        <v>1684.0</v>
      </c>
    </row>
    <row r="2788">
      <c r="A2788" s="8" t="str">
        <f t="shared" si="1"/>
        <v>Jack Brunecz</v>
      </c>
      <c r="B2788" s="51" t="s">
        <v>18389</v>
      </c>
      <c r="C2788" s="8" t="s">
        <v>16377</v>
      </c>
      <c r="D2788" s="9" t="s">
        <v>10308</v>
      </c>
      <c r="E2788" s="8" t="s">
        <v>18390</v>
      </c>
      <c r="F2788" s="8" t="s">
        <v>46</v>
      </c>
      <c r="G2788" s="51" t="s">
        <v>12642</v>
      </c>
      <c r="H2788" s="8" t="s">
        <v>18391</v>
      </c>
      <c r="I2788" s="8" t="s">
        <v>8000</v>
      </c>
      <c r="J2788" s="10">
        <v>3.44</v>
      </c>
      <c r="K2788" s="13" t="s">
        <v>18392</v>
      </c>
      <c r="L2788" s="8"/>
      <c r="M2788" s="8"/>
      <c r="N2788" s="51" t="s">
        <v>18393</v>
      </c>
      <c r="O2788" s="57" t="s">
        <v>52</v>
      </c>
      <c r="P2788" s="51"/>
      <c r="Q2788" s="51"/>
      <c r="R2788" s="57" t="s">
        <v>12196</v>
      </c>
      <c r="S2788" s="57" t="s">
        <v>18394</v>
      </c>
      <c r="T2788" s="11" t="str">
        <f t="shared" si="2"/>
        <v>Jack Brunecz</v>
      </c>
      <c r="U2788" s="57" t="s">
        <v>55</v>
      </c>
      <c r="V2788" s="57" t="s">
        <v>18395</v>
      </c>
      <c r="W2788" s="57" t="s">
        <v>18396</v>
      </c>
      <c r="X2788" s="51" t="s">
        <v>18397</v>
      </c>
      <c r="Y2788" s="51" t="s">
        <v>60</v>
      </c>
      <c r="Z2788" s="51" t="s">
        <v>60</v>
      </c>
      <c r="AA2788" s="51" t="s">
        <v>60</v>
      </c>
      <c r="AB2788" s="56" t="s">
        <v>18398</v>
      </c>
      <c r="AC2788" s="51" t="s">
        <v>60</v>
      </c>
      <c r="AD2788" s="51" t="s">
        <v>60</v>
      </c>
      <c r="AE2788" s="51" t="s">
        <v>18399</v>
      </c>
      <c r="AF2788" s="8" t="s">
        <v>18400</v>
      </c>
      <c r="AG2788" s="8" t="s">
        <v>10321</v>
      </c>
      <c r="AH2788" s="8" t="s">
        <v>232</v>
      </c>
      <c r="AI2788" s="8" t="s">
        <v>233</v>
      </c>
      <c r="AJ2788" s="8"/>
      <c r="AK2788" s="8" t="s">
        <v>2151</v>
      </c>
      <c r="AL2788" s="8" t="s">
        <v>910</v>
      </c>
      <c r="AM2788" s="8" t="s">
        <v>2152</v>
      </c>
      <c r="AN2788" s="8" t="s">
        <v>18401</v>
      </c>
      <c r="AO2788" s="8" t="s">
        <v>18402</v>
      </c>
      <c r="AP2788" s="29" t="s">
        <v>18400</v>
      </c>
      <c r="AQ2788" s="11">
        <v>2343.0</v>
      </c>
    </row>
    <row r="2789">
      <c r="A2789" s="8" t="str">
        <f t="shared" si="1"/>
        <v>Maegan Henry</v>
      </c>
      <c r="B2789" s="51" t="s">
        <v>18389</v>
      </c>
      <c r="C2789" s="8" t="s">
        <v>16377</v>
      </c>
      <c r="D2789" s="9" t="s">
        <v>10308</v>
      </c>
      <c r="E2789" s="8" t="s">
        <v>18390</v>
      </c>
      <c r="F2789" s="8" t="s">
        <v>46</v>
      </c>
      <c r="G2789" s="51" t="s">
        <v>12642</v>
      </c>
      <c r="H2789" s="8" t="s">
        <v>18391</v>
      </c>
      <c r="I2789" s="8" t="s">
        <v>8000</v>
      </c>
      <c r="J2789" s="10">
        <v>3.44</v>
      </c>
      <c r="K2789" s="13" t="s">
        <v>18392</v>
      </c>
      <c r="L2789" s="8"/>
      <c r="M2789" s="8"/>
      <c r="N2789" s="51" t="s">
        <v>18403</v>
      </c>
      <c r="O2789" s="51" t="s">
        <v>52</v>
      </c>
      <c r="P2789" s="51"/>
      <c r="Q2789" s="51"/>
      <c r="R2789" s="51" t="s">
        <v>18404</v>
      </c>
      <c r="S2789" s="51" t="s">
        <v>2338</v>
      </c>
      <c r="T2789" s="11" t="str">
        <f t="shared" si="2"/>
        <v>Maegan Henry</v>
      </c>
      <c r="U2789" s="51" t="s">
        <v>160</v>
      </c>
      <c r="V2789" s="51" t="s">
        <v>18405</v>
      </c>
      <c r="W2789" s="51" t="s">
        <v>18406</v>
      </c>
      <c r="X2789" s="51" t="s">
        <v>18397</v>
      </c>
      <c r="Y2789" s="12" t="s">
        <v>18407</v>
      </c>
      <c r="Z2789" s="12" t="s">
        <v>18408</v>
      </c>
      <c r="AA2789" s="8" t="s">
        <v>60</v>
      </c>
      <c r="AB2789" s="8" t="s">
        <v>60</v>
      </c>
      <c r="AC2789" s="8" t="s">
        <v>60</v>
      </c>
      <c r="AD2789" s="12" t="s">
        <v>18409</v>
      </c>
      <c r="AE2789" s="8" t="s">
        <v>18399</v>
      </c>
      <c r="AF2789" s="8" t="s">
        <v>18400</v>
      </c>
      <c r="AG2789" s="8" t="s">
        <v>10321</v>
      </c>
      <c r="AH2789" s="8" t="s">
        <v>232</v>
      </c>
      <c r="AI2789" s="8" t="s">
        <v>233</v>
      </c>
      <c r="AJ2789" s="8"/>
      <c r="AK2789" s="8" t="s">
        <v>2151</v>
      </c>
      <c r="AL2789" s="8" t="s">
        <v>910</v>
      </c>
      <c r="AM2789" s="8" t="s">
        <v>2152</v>
      </c>
      <c r="AN2789" s="8" t="s">
        <v>18401</v>
      </c>
      <c r="AO2789" s="8" t="s">
        <v>18410</v>
      </c>
      <c r="AP2789" s="29" t="s">
        <v>18400</v>
      </c>
      <c r="AQ2789" s="11">
        <v>2343.0</v>
      </c>
    </row>
    <row r="2790">
      <c r="A2790" s="8" t="str">
        <f t="shared" si="1"/>
        <v>Delvonte Dixon</v>
      </c>
      <c r="B2790" s="51" t="s">
        <v>18389</v>
      </c>
      <c r="C2790" s="8" t="s">
        <v>16377</v>
      </c>
      <c r="D2790" s="9" t="s">
        <v>10308</v>
      </c>
      <c r="E2790" s="8" t="s">
        <v>18390</v>
      </c>
      <c r="F2790" s="8" t="s">
        <v>46</v>
      </c>
      <c r="G2790" s="51" t="s">
        <v>12642</v>
      </c>
      <c r="H2790" s="8" t="s">
        <v>18391</v>
      </c>
      <c r="I2790" s="8" t="s">
        <v>8000</v>
      </c>
      <c r="J2790" s="10">
        <v>3.44</v>
      </c>
      <c r="K2790" s="13" t="s">
        <v>18392</v>
      </c>
      <c r="L2790" s="8"/>
      <c r="M2790" s="8"/>
      <c r="N2790" s="51" t="s">
        <v>18411</v>
      </c>
      <c r="O2790" s="8" t="s">
        <v>52</v>
      </c>
      <c r="P2790" s="51"/>
      <c r="Q2790" s="51"/>
      <c r="R2790" s="57" t="s">
        <v>18412</v>
      </c>
      <c r="S2790" s="57" t="s">
        <v>4571</v>
      </c>
      <c r="T2790" s="11" t="str">
        <f t="shared" si="2"/>
        <v>Delvonte Dixon</v>
      </c>
      <c r="U2790" s="57" t="s">
        <v>80</v>
      </c>
      <c r="V2790" s="51" t="s">
        <v>18413</v>
      </c>
      <c r="W2790" s="51"/>
      <c r="X2790" s="51" t="s">
        <v>18397</v>
      </c>
      <c r="Y2790" s="51" t="s">
        <v>60</v>
      </c>
      <c r="Z2790" s="51" t="s">
        <v>60</v>
      </c>
      <c r="AA2790" s="51" t="s">
        <v>60</v>
      </c>
      <c r="AB2790" s="56" t="s">
        <v>18398</v>
      </c>
      <c r="AC2790" s="51" t="s">
        <v>60</v>
      </c>
      <c r="AD2790" s="51" t="s">
        <v>60</v>
      </c>
      <c r="AE2790" s="51" t="s">
        <v>18399</v>
      </c>
      <c r="AF2790" s="8" t="s">
        <v>18400</v>
      </c>
      <c r="AG2790" s="8" t="s">
        <v>10321</v>
      </c>
      <c r="AH2790" s="8" t="s">
        <v>232</v>
      </c>
      <c r="AI2790" s="8" t="s">
        <v>233</v>
      </c>
      <c r="AJ2790" s="8"/>
      <c r="AK2790" s="8" t="s">
        <v>2151</v>
      </c>
      <c r="AL2790" s="8" t="s">
        <v>910</v>
      </c>
      <c r="AM2790" s="8" t="s">
        <v>2152</v>
      </c>
      <c r="AN2790" s="8" t="s">
        <v>18401</v>
      </c>
      <c r="AO2790" s="8" t="s">
        <v>18402</v>
      </c>
      <c r="AP2790" s="29" t="s">
        <v>18400</v>
      </c>
      <c r="AQ2790" s="11">
        <v>2343.0</v>
      </c>
    </row>
    <row r="2791">
      <c r="A2791" s="8" t="str">
        <f t="shared" si="1"/>
        <v>Justin Newring</v>
      </c>
      <c r="B2791" s="51" t="s">
        <v>18389</v>
      </c>
      <c r="C2791" s="8" t="s">
        <v>16377</v>
      </c>
      <c r="D2791" s="9" t="s">
        <v>10308</v>
      </c>
      <c r="E2791" s="8" t="s">
        <v>18390</v>
      </c>
      <c r="F2791" s="8" t="s">
        <v>46</v>
      </c>
      <c r="G2791" s="51" t="s">
        <v>12642</v>
      </c>
      <c r="H2791" s="8" t="s">
        <v>18391</v>
      </c>
      <c r="I2791" s="8" t="s">
        <v>8000</v>
      </c>
      <c r="J2791" s="10">
        <v>3.44</v>
      </c>
      <c r="K2791" s="8" t="s">
        <v>18392</v>
      </c>
      <c r="L2791" s="8"/>
      <c r="M2791" s="8"/>
      <c r="N2791" s="51" t="s">
        <v>18414</v>
      </c>
      <c r="O2791" s="51" t="s">
        <v>52</v>
      </c>
      <c r="P2791" s="51"/>
      <c r="Q2791" s="51"/>
      <c r="R2791" s="51" t="s">
        <v>114</v>
      </c>
      <c r="S2791" s="51" t="s">
        <v>18415</v>
      </c>
      <c r="T2791" s="11" t="str">
        <f t="shared" si="2"/>
        <v>Justin Newring</v>
      </c>
      <c r="U2791" s="57" t="s">
        <v>80</v>
      </c>
      <c r="V2791" s="51" t="s">
        <v>18416</v>
      </c>
      <c r="W2791" s="51"/>
      <c r="X2791" s="51" t="s">
        <v>18397</v>
      </c>
      <c r="Y2791" s="51" t="s">
        <v>60</v>
      </c>
      <c r="Z2791" s="56" t="s">
        <v>18417</v>
      </c>
      <c r="AA2791" s="51" t="s">
        <v>60</v>
      </c>
      <c r="AB2791" s="56" t="s">
        <v>18418</v>
      </c>
      <c r="AC2791" s="51" t="s">
        <v>60</v>
      </c>
      <c r="AD2791" s="56" t="s">
        <v>18419</v>
      </c>
      <c r="AE2791" s="51" t="s">
        <v>18399</v>
      </c>
      <c r="AF2791" s="8" t="s">
        <v>18400</v>
      </c>
      <c r="AG2791" s="8" t="s">
        <v>10321</v>
      </c>
      <c r="AH2791" s="8" t="s">
        <v>232</v>
      </c>
      <c r="AI2791" s="8" t="s">
        <v>233</v>
      </c>
      <c r="AJ2791" s="8"/>
      <c r="AK2791" s="8" t="s">
        <v>2151</v>
      </c>
      <c r="AL2791" s="8" t="s">
        <v>910</v>
      </c>
      <c r="AM2791" s="8" t="s">
        <v>2152</v>
      </c>
      <c r="AN2791" s="8" t="s">
        <v>18401</v>
      </c>
      <c r="AO2791" s="8" t="s">
        <v>18402</v>
      </c>
      <c r="AP2791" s="29" t="s">
        <v>18400</v>
      </c>
      <c r="AQ2791" s="11">
        <v>2343.0</v>
      </c>
    </row>
    <row r="2792">
      <c r="A2792" s="8" t="str">
        <f t="shared" si="1"/>
        <v>Carl Bowie</v>
      </c>
      <c r="B2792" s="51" t="s">
        <v>18420</v>
      </c>
      <c r="C2792" s="8" t="s">
        <v>12641</v>
      </c>
      <c r="D2792" s="2" t="s">
        <v>10308</v>
      </c>
      <c r="E2792" s="8" t="s">
        <v>2521</v>
      </c>
      <c r="F2792" s="8" t="s">
        <v>46</v>
      </c>
      <c r="G2792" s="51" t="s">
        <v>12642</v>
      </c>
      <c r="H2792" s="13" t="s">
        <v>18421</v>
      </c>
      <c r="I2792" s="8" t="s">
        <v>18422</v>
      </c>
      <c r="J2792" s="10">
        <v>2.56</v>
      </c>
      <c r="K2792" s="13" t="s">
        <v>18423</v>
      </c>
      <c r="L2792" s="8"/>
      <c r="M2792" s="8"/>
      <c r="N2792" s="51" t="s">
        <v>18424</v>
      </c>
      <c r="O2792" s="57" t="s">
        <v>52</v>
      </c>
      <c r="P2792" s="51"/>
      <c r="Q2792" s="51"/>
      <c r="R2792" s="57" t="s">
        <v>1268</v>
      </c>
      <c r="S2792" s="57" t="s">
        <v>14765</v>
      </c>
      <c r="T2792" s="11" t="str">
        <f t="shared" si="2"/>
        <v>Carl Bowie</v>
      </c>
      <c r="U2792" s="57" t="s">
        <v>55</v>
      </c>
      <c r="V2792" s="51" t="s">
        <v>18425</v>
      </c>
      <c r="W2792" s="57" t="s">
        <v>18426</v>
      </c>
      <c r="X2792" s="51" t="s">
        <v>18427</v>
      </c>
      <c r="Y2792" s="51" t="s">
        <v>60</v>
      </c>
      <c r="Z2792" s="56" t="s">
        <v>18428</v>
      </c>
      <c r="AA2792" s="51" t="s">
        <v>60</v>
      </c>
      <c r="AB2792" s="51" t="s">
        <v>60</v>
      </c>
      <c r="AC2792" s="51" t="s">
        <v>60</v>
      </c>
      <c r="AD2792" s="56" t="s">
        <v>18429</v>
      </c>
      <c r="AE2792" s="51" t="s">
        <v>18430</v>
      </c>
      <c r="AF2792" s="8" t="s">
        <v>18431</v>
      </c>
      <c r="AG2792" s="8" t="s">
        <v>10321</v>
      </c>
      <c r="AH2792" s="8" t="s">
        <v>65</v>
      </c>
      <c r="AI2792" s="8" t="s">
        <v>66</v>
      </c>
      <c r="AJ2792" s="8"/>
      <c r="AK2792" s="8"/>
      <c r="AL2792" s="8"/>
      <c r="AM2792" s="8"/>
      <c r="AN2792" s="8" t="s">
        <v>18432</v>
      </c>
      <c r="AO2792" s="8" t="s">
        <v>18433</v>
      </c>
      <c r="AP2792" s="29" t="s">
        <v>18434</v>
      </c>
      <c r="AQ2792" s="11">
        <v>9042.0</v>
      </c>
    </row>
    <row r="2793">
      <c r="A2793" s="8" t="str">
        <f t="shared" si="1"/>
        <v>Zoe Brickley</v>
      </c>
      <c r="B2793" s="51" t="s">
        <v>18435</v>
      </c>
      <c r="C2793" s="8" t="s">
        <v>12658</v>
      </c>
      <c r="D2793" s="2" t="s">
        <v>10308</v>
      </c>
      <c r="E2793" s="8" t="s">
        <v>18436</v>
      </c>
      <c r="F2793" s="8" t="s">
        <v>46</v>
      </c>
      <c r="G2793" s="51" t="s">
        <v>12642</v>
      </c>
      <c r="H2793" s="8" t="s">
        <v>18437</v>
      </c>
      <c r="I2793" s="8" t="s">
        <v>17058</v>
      </c>
      <c r="J2793" s="10">
        <v>3.65</v>
      </c>
      <c r="K2793" s="8" t="s">
        <v>18438</v>
      </c>
      <c r="L2793" s="8"/>
      <c r="M2793" s="8"/>
      <c r="N2793" s="51" t="s">
        <v>18439</v>
      </c>
      <c r="O2793" s="51" t="s">
        <v>52</v>
      </c>
      <c r="P2793" s="51"/>
      <c r="Q2793" s="51"/>
      <c r="R2793" s="8" t="s">
        <v>8605</v>
      </c>
      <c r="S2793" s="8" t="s">
        <v>18440</v>
      </c>
      <c r="T2793" s="11" t="str">
        <f t="shared" si="2"/>
        <v>Zoe Brickley</v>
      </c>
      <c r="U2793" s="8" t="s">
        <v>76</v>
      </c>
      <c r="V2793" s="51"/>
      <c r="W2793" s="51"/>
      <c r="X2793" s="51" t="s">
        <v>18441</v>
      </c>
      <c r="Y2793" s="51" t="s">
        <v>60</v>
      </c>
      <c r="Z2793" s="56" t="s">
        <v>18442</v>
      </c>
      <c r="AA2793" s="56" t="s">
        <v>18443</v>
      </c>
      <c r="AB2793" s="51" t="s">
        <v>60</v>
      </c>
      <c r="AC2793" s="51" t="s">
        <v>60</v>
      </c>
      <c r="AD2793" s="56" t="s">
        <v>18444</v>
      </c>
      <c r="AE2793" s="51" t="s">
        <v>18445</v>
      </c>
      <c r="AF2793" s="8" t="s">
        <v>18446</v>
      </c>
      <c r="AG2793" s="8" t="s">
        <v>10321</v>
      </c>
      <c r="AH2793" s="8" t="s">
        <v>232</v>
      </c>
      <c r="AI2793" s="8" t="s">
        <v>233</v>
      </c>
      <c r="AJ2793" s="8"/>
      <c r="AK2793" s="8" t="s">
        <v>3287</v>
      </c>
      <c r="AL2793" s="8" t="s">
        <v>4545</v>
      </c>
      <c r="AM2793" s="8" t="s">
        <v>3189</v>
      </c>
      <c r="AN2793" s="8" t="s">
        <v>18447</v>
      </c>
      <c r="AO2793" s="8" t="s">
        <v>18448</v>
      </c>
      <c r="AP2793" s="29" t="s">
        <v>18446</v>
      </c>
      <c r="AQ2793" s="11">
        <v>4821.0</v>
      </c>
    </row>
    <row r="2794">
      <c r="A2794" s="8" t="str">
        <f t="shared" si="1"/>
        <v>Caleb Morgan</v>
      </c>
      <c r="B2794" s="51" t="s">
        <v>18435</v>
      </c>
      <c r="C2794" s="8" t="s">
        <v>12658</v>
      </c>
      <c r="D2794" s="9" t="s">
        <v>10308</v>
      </c>
      <c r="E2794" s="8" t="s">
        <v>18436</v>
      </c>
      <c r="F2794" s="8" t="s">
        <v>46</v>
      </c>
      <c r="G2794" s="51" t="s">
        <v>12642</v>
      </c>
      <c r="H2794" s="8" t="s">
        <v>18437</v>
      </c>
      <c r="I2794" s="8" t="s">
        <v>17058</v>
      </c>
      <c r="J2794" s="10">
        <v>3.65</v>
      </c>
      <c r="K2794" s="13" t="s">
        <v>18438</v>
      </c>
      <c r="L2794" s="8"/>
      <c r="M2794" s="8"/>
      <c r="N2794" s="51" t="s">
        <v>18449</v>
      </c>
      <c r="O2794" s="51" t="s">
        <v>52</v>
      </c>
      <c r="P2794" s="51"/>
      <c r="Q2794" s="51"/>
      <c r="R2794" s="51" t="s">
        <v>7799</v>
      </c>
      <c r="S2794" s="51" t="s">
        <v>2196</v>
      </c>
      <c r="T2794" s="11" t="str">
        <f t="shared" si="2"/>
        <v>Caleb Morgan</v>
      </c>
      <c r="U2794" s="51" t="s">
        <v>2105</v>
      </c>
      <c r="V2794" s="51" t="s">
        <v>18450</v>
      </c>
      <c r="W2794" s="51" t="s">
        <v>18451</v>
      </c>
      <c r="X2794" s="51" t="s">
        <v>18441</v>
      </c>
      <c r="Y2794" s="12" t="s">
        <v>18452</v>
      </c>
      <c r="Z2794" s="12" t="s">
        <v>18442</v>
      </c>
      <c r="AA2794" s="12" t="s">
        <v>18453</v>
      </c>
      <c r="AB2794" s="12" t="s">
        <v>18454</v>
      </c>
      <c r="AC2794" s="12" t="s">
        <v>18455</v>
      </c>
      <c r="AD2794" s="8" t="s">
        <v>60</v>
      </c>
      <c r="AE2794" s="8" t="s">
        <v>18445</v>
      </c>
      <c r="AF2794" s="8" t="s">
        <v>18446</v>
      </c>
      <c r="AG2794" s="8" t="s">
        <v>10321</v>
      </c>
      <c r="AH2794" s="8" t="s">
        <v>232</v>
      </c>
      <c r="AI2794" s="8" t="s">
        <v>233</v>
      </c>
      <c r="AJ2794" s="8"/>
      <c r="AK2794" s="8" t="s">
        <v>3287</v>
      </c>
      <c r="AL2794" s="8" t="s">
        <v>4545</v>
      </c>
      <c r="AM2794" s="8" t="s">
        <v>3189</v>
      </c>
      <c r="AN2794" s="8" t="s">
        <v>18447</v>
      </c>
      <c r="AO2794" s="8" t="s">
        <v>18448</v>
      </c>
      <c r="AP2794" s="29" t="s">
        <v>18446</v>
      </c>
      <c r="AQ2794" s="11">
        <v>4821.0</v>
      </c>
    </row>
    <row r="2795">
      <c r="A2795" s="8" t="str">
        <f t="shared" si="1"/>
        <v>Miranda Avdyukov</v>
      </c>
      <c r="B2795" s="51" t="s">
        <v>18435</v>
      </c>
      <c r="C2795" s="8" t="s">
        <v>12658</v>
      </c>
      <c r="D2795" s="2" t="s">
        <v>10308</v>
      </c>
      <c r="E2795" s="8" t="s">
        <v>18436</v>
      </c>
      <c r="F2795" s="8" t="s">
        <v>46</v>
      </c>
      <c r="G2795" s="51" t="s">
        <v>12642</v>
      </c>
      <c r="H2795" s="8" t="s">
        <v>18437</v>
      </c>
      <c r="I2795" s="8" t="s">
        <v>17058</v>
      </c>
      <c r="J2795" s="10">
        <v>3.65</v>
      </c>
      <c r="K2795" s="8" t="s">
        <v>18438</v>
      </c>
      <c r="L2795" s="8"/>
      <c r="M2795" s="8"/>
      <c r="N2795" s="51" t="s">
        <v>18456</v>
      </c>
      <c r="O2795" s="51" t="s">
        <v>52</v>
      </c>
      <c r="P2795" s="51"/>
      <c r="Q2795" s="51"/>
      <c r="R2795" s="8" t="s">
        <v>18457</v>
      </c>
      <c r="S2795" s="8" t="s">
        <v>18458</v>
      </c>
      <c r="T2795" s="11" t="str">
        <f t="shared" si="2"/>
        <v>Miranda Avdyukov</v>
      </c>
      <c r="U2795" s="8" t="s">
        <v>160</v>
      </c>
      <c r="V2795" s="51"/>
      <c r="W2795" s="51"/>
      <c r="X2795" s="51" t="s">
        <v>18441</v>
      </c>
      <c r="Y2795" s="51" t="s">
        <v>60</v>
      </c>
      <c r="Z2795" s="56" t="s">
        <v>18442</v>
      </c>
      <c r="AA2795" s="51" t="s">
        <v>60</v>
      </c>
      <c r="AB2795" s="51" t="s">
        <v>60</v>
      </c>
      <c r="AC2795" s="51" t="s">
        <v>60</v>
      </c>
      <c r="AD2795" s="56" t="s">
        <v>18444</v>
      </c>
      <c r="AE2795" s="51" t="s">
        <v>18445</v>
      </c>
      <c r="AF2795" s="8" t="s">
        <v>18446</v>
      </c>
      <c r="AG2795" s="8" t="s">
        <v>10321</v>
      </c>
      <c r="AH2795" s="8" t="s">
        <v>232</v>
      </c>
      <c r="AI2795" s="8" t="s">
        <v>233</v>
      </c>
      <c r="AJ2795" s="8"/>
      <c r="AK2795" s="8" t="s">
        <v>3287</v>
      </c>
      <c r="AL2795" s="8" t="s">
        <v>4545</v>
      </c>
      <c r="AM2795" s="8" t="s">
        <v>3189</v>
      </c>
      <c r="AN2795" s="8" t="s">
        <v>18447</v>
      </c>
      <c r="AO2795" s="8" t="s">
        <v>18448</v>
      </c>
      <c r="AP2795" s="29" t="s">
        <v>18446</v>
      </c>
      <c r="AQ2795" s="11">
        <v>4821.0</v>
      </c>
    </row>
    <row r="2796">
      <c r="A2796" s="8" t="str">
        <f t="shared" si="1"/>
        <v>Jeremiah McCain</v>
      </c>
      <c r="B2796" s="51" t="s">
        <v>18435</v>
      </c>
      <c r="C2796" s="8" t="s">
        <v>12658</v>
      </c>
      <c r="D2796" s="9" t="s">
        <v>10308</v>
      </c>
      <c r="E2796" s="8" t="s">
        <v>18436</v>
      </c>
      <c r="F2796" s="8" t="s">
        <v>46</v>
      </c>
      <c r="G2796" s="51" t="s">
        <v>12642</v>
      </c>
      <c r="H2796" s="8" t="s">
        <v>18437</v>
      </c>
      <c r="I2796" s="8" t="s">
        <v>17058</v>
      </c>
      <c r="J2796" s="10">
        <v>3.65</v>
      </c>
      <c r="K2796" s="8" t="s">
        <v>18438</v>
      </c>
      <c r="L2796" s="8"/>
      <c r="M2796" s="8"/>
      <c r="N2796" s="51" t="s">
        <v>18459</v>
      </c>
      <c r="O2796" s="57" t="s">
        <v>52</v>
      </c>
      <c r="P2796" s="51"/>
      <c r="Q2796" s="51"/>
      <c r="R2796" s="57" t="s">
        <v>18460</v>
      </c>
      <c r="S2796" s="57" t="s">
        <v>18461</v>
      </c>
      <c r="T2796" s="11" t="str">
        <f t="shared" si="2"/>
        <v>Jeremiah McCain</v>
      </c>
      <c r="U2796" s="13" t="s">
        <v>167</v>
      </c>
      <c r="V2796" s="51"/>
      <c r="W2796" s="57" t="s">
        <v>18451</v>
      </c>
      <c r="X2796" s="51" t="s">
        <v>18441</v>
      </c>
      <c r="Y2796" s="51" t="s">
        <v>60</v>
      </c>
      <c r="Z2796" s="56" t="s">
        <v>18442</v>
      </c>
      <c r="AA2796" s="51" t="s">
        <v>60</v>
      </c>
      <c r="AB2796" s="51" t="s">
        <v>60</v>
      </c>
      <c r="AC2796" s="51" t="s">
        <v>60</v>
      </c>
      <c r="AD2796" s="56" t="s">
        <v>18444</v>
      </c>
      <c r="AE2796" s="51" t="s">
        <v>18445</v>
      </c>
      <c r="AF2796" s="8" t="s">
        <v>18446</v>
      </c>
      <c r="AG2796" s="8" t="s">
        <v>10321</v>
      </c>
      <c r="AH2796" s="8" t="s">
        <v>232</v>
      </c>
      <c r="AI2796" s="8" t="s">
        <v>233</v>
      </c>
      <c r="AJ2796" s="8"/>
      <c r="AK2796" s="8" t="s">
        <v>3287</v>
      </c>
      <c r="AL2796" s="8" t="s">
        <v>4545</v>
      </c>
      <c r="AM2796" s="8" t="s">
        <v>3189</v>
      </c>
      <c r="AN2796" s="8" t="s">
        <v>18447</v>
      </c>
      <c r="AO2796" s="8" t="s">
        <v>18462</v>
      </c>
      <c r="AP2796" s="29" t="s">
        <v>18446</v>
      </c>
      <c r="AQ2796" s="11">
        <v>4821.0</v>
      </c>
    </row>
    <row r="2797">
      <c r="A2797" s="8" t="str">
        <f t="shared" si="1"/>
        <v>Daniel Surman</v>
      </c>
      <c r="B2797" s="51" t="s">
        <v>18435</v>
      </c>
      <c r="C2797" s="8" t="s">
        <v>12658</v>
      </c>
      <c r="D2797" s="9" t="s">
        <v>10308</v>
      </c>
      <c r="E2797" s="8" t="s">
        <v>18436</v>
      </c>
      <c r="F2797" s="8" t="s">
        <v>46</v>
      </c>
      <c r="G2797" s="51" t="s">
        <v>12642</v>
      </c>
      <c r="H2797" s="13" t="s">
        <v>18437</v>
      </c>
      <c r="I2797" s="8" t="s">
        <v>17058</v>
      </c>
      <c r="J2797" s="10">
        <v>3.65</v>
      </c>
      <c r="K2797" s="13" t="s">
        <v>18438</v>
      </c>
      <c r="L2797" s="8"/>
      <c r="M2797" s="8"/>
      <c r="N2797" s="51" t="s">
        <v>18463</v>
      </c>
      <c r="O2797" s="51" t="s">
        <v>52</v>
      </c>
      <c r="P2797" s="51"/>
      <c r="Q2797" s="51"/>
      <c r="R2797" s="51" t="s">
        <v>4684</v>
      </c>
      <c r="S2797" s="51" t="s">
        <v>18464</v>
      </c>
      <c r="T2797" s="11" t="str">
        <f t="shared" si="2"/>
        <v>Daniel Surman</v>
      </c>
      <c r="U2797" s="51" t="s">
        <v>247</v>
      </c>
      <c r="V2797" s="51"/>
      <c r="W2797" s="57" t="s">
        <v>18451</v>
      </c>
      <c r="X2797" s="51" t="s">
        <v>18441</v>
      </c>
      <c r="Y2797" s="8" t="s">
        <v>60</v>
      </c>
      <c r="Z2797" s="12" t="s">
        <v>18442</v>
      </c>
      <c r="AA2797" s="8" t="s">
        <v>60</v>
      </c>
      <c r="AB2797" s="8" t="s">
        <v>60</v>
      </c>
      <c r="AC2797" s="8" t="s">
        <v>60</v>
      </c>
      <c r="AD2797" s="12" t="s">
        <v>18444</v>
      </c>
      <c r="AE2797" s="8" t="s">
        <v>18445</v>
      </c>
      <c r="AF2797" s="8" t="s">
        <v>18446</v>
      </c>
      <c r="AG2797" s="8" t="s">
        <v>10321</v>
      </c>
      <c r="AH2797" s="8" t="s">
        <v>232</v>
      </c>
      <c r="AI2797" s="8" t="s">
        <v>233</v>
      </c>
      <c r="AJ2797" s="8"/>
      <c r="AK2797" s="8" t="s">
        <v>3287</v>
      </c>
      <c r="AL2797" s="8" t="s">
        <v>4545</v>
      </c>
      <c r="AM2797" s="8" t="s">
        <v>3189</v>
      </c>
      <c r="AN2797" s="8" t="s">
        <v>18447</v>
      </c>
      <c r="AO2797" s="8" t="s">
        <v>18448</v>
      </c>
      <c r="AP2797" s="29" t="s">
        <v>18446</v>
      </c>
      <c r="AQ2797" s="11">
        <v>4821.0</v>
      </c>
    </row>
    <row r="2798">
      <c r="A2798" s="8" t="str">
        <f t="shared" si="1"/>
        <v>Tatyiana McClendon</v>
      </c>
      <c r="B2798" s="51" t="s">
        <v>18435</v>
      </c>
      <c r="C2798" s="8" t="s">
        <v>12658</v>
      </c>
      <c r="D2798" s="2" t="s">
        <v>10308</v>
      </c>
      <c r="E2798" s="8" t="s">
        <v>18436</v>
      </c>
      <c r="F2798" s="8" t="s">
        <v>46</v>
      </c>
      <c r="G2798" s="51" t="s">
        <v>12642</v>
      </c>
      <c r="H2798" s="8" t="s">
        <v>18437</v>
      </c>
      <c r="I2798" s="8" t="s">
        <v>17058</v>
      </c>
      <c r="J2798" s="10">
        <v>3.65</v>
      </c>
      <c r="K2798" s="8" t="s">
        <v>18438</v>
      </c>
      <c r="L2798" s="8"/>
      <c r="M2798" s="8"/>
      <c r="N2798" s="51" t="s">
        <v>18465</v>
      </c>
      <c r="O2798" s="51" t="s">
        <v>52</v>
      </c>
      <c r="P2798" s="51"/>
      <c r="Q2798" s="51"/>
      <c r="R2798" s="51" t="s">
        <v>18466</v>
      </c>
      <c r="S2798" s="51" t="s">
        <v>18467</v>
      </c>
      <c r="T2798" s="11" t="str">
        <f t="shared" si="2"/>
        <v>Tatyiana McClendon</v>
      </c>
      <c r="U2798" s="51" t="s">
        <v>1125</v>
      </c>
      <c r="V2798" s="51" t="s">
        <v>18468</v>
      </c>
      <c r="W2798" s="51" t="s">
        <v>18451</v>
      </c>
      <c r="X2798" s="51" t="s">
        <v>18441</v>
      </c>
      <c r="Y2798" s="51" t="s">
        <v>60</v>
      </c>
      <c r="Z2798" s="56" t="s">
        <v>18442</v>
      </c>
      <c r="AA2798" s="51" t="s">
        <v>60</v>
      </c>
      <c r="AB2798" s="51" t="s">
        <v>60</v>
      </c>
      <c r="AC2798" s="51" t="s">
        <v>60</v>
      </c>
      <c r="AD2798" s="56" t="s">
        <v>18444</v>
      </c>
      <c r="AE2798" s="51" t="s">
        <v>18445</v>
      </c>
      <c r="AF2798" s="8" t="s">
        <v>18446</v>
      </c>
      <c r="AG2798" s="8" t="s">
        <v>10321</v>
      </c>
      <c r="AH2798" s="8" t="s">
        <v>232</v>
      </c>
      <c r="AI2798" s="8" t="s">
        <v>233</v>
      </c>
      <c r="AJ2798" s="8"/>
      <c r="AK2798" s="8" t="s">
        <v>3287</v>
      </c>
      <c r="AL2798" s="8" t="s">
        <v>4545</v>
      </c>
      <c r="AM2798" s="8" t="s">
        <v>3189</v>
      </c>
      <c r="AN2798" s="8" t="s">
        <v>18447</v>
      </c>
      <c r="AO2798" s="8" t="s">
        <v>18448</v>
      </c>
      <c r="AP2798" s="29" t="s">
        <v>18446</v>
      </c>
      <c r="AQ2798" s="11">
        <v>4821.0</v>
      </c>
    </row>
    <row r="2799">
      <c r="A2799" s="8" t="str">
        <f t="shared" si="1"/>
        <v>Toni Cardenas</v>
      </c>
      <c r="B2799" s="51" t="s">
        <v>18435</v>
      </c>
      <c r="C2799" s="8" t="s">
        <v>12658</v>
      </c>
      <c r="D2799" s="9" t="s">
        <v>10308</v>
      </c>
      <c r="E2799" s="8" t="s">
        <v>18436</v>
      </c>
      <c r="F2799" s="8" t="s">
        <v>46</v>
      </c>
      <c r="G2799" s="51" t="s">
        <v>12642</v>
      </c>
      <c r="H2799" s="8" t="s">
        <v>18437</v>
      </c>
      <c r="I2799" s="8" t="s">
        <v>17058</v>
      </c>
      <c r="J2799" s="10">
        <v>3.65</v>
      </c>
      <c r="K2799" s="13" t="s">
        <v>18438</v>
      </c>
      <c r="L2799" s="8"/>
      <c r="M2799" s="8"/>
      <c r="N2799" s="51" t="s">
        <v>18469</v>
      </c>
      <c r="O2799" s="57" t="s">
        <v>52</v>
      </c>
      <c r="P2799" s="51"/>
      <c r="Q2799" s="51"/>
      <c r="R2799" s="57" t="s">
        <v>18470</v>
      </c>
      <c r="S2799" s="57" t="s">
        <v>18471</v>
      </c>
      <c r="T2799" s="11" t="str">
        <f t="shared" si="2"/>
        <v>Toni Cardenas</v>
      </c>
      <c r="U2799" s="57" t="s">
        <v>106</v>
      </c>
      <c r="V2799" s="51" t="s">
        <v>18472</v>
      </c>
      <c r="W2799" s="57" t="s">
        <v>18451</v>
      </c>
      <c r="X2799" s="51" t="s">
        <v>18441</v>
      </c>
      <c r="Y2799" s="51" t="s">
        <v>60</v>
      </c>
      <c r="Z2799" s="56" t="s">
        <v>18442</v>
      </c>
      <c r="AA2799" s="51" t="s">
        <v>60</v>
      </c>
      <c r="AB2799" s="51" t="s">
        <v>60</v>
      </c>
      <c r="AC2799" s="51" t="s">
        <v>60</v>
      </c>
      <c r="AD2799" s="56" t="s">
        <v>18444</v>
      </c>
      <c r="AE2799" s="51" t="s">
        <v>18445</v>
      </c>
      <c r="AF2799" s="8" t="s">
        <v>18446</v>
      </c>
      <c r="AG2799" s="8" t="s">
        <v>10321</v>
      </c>
      <c r="AH2799" s="8" t="s">
        <v>232</v>
      </c>
      <c r="AI2799" s="8" t="s">
        <v>233</v>
      </c>
      <c r="AJ2799" s="8"/>
      <c r="AK2799" s="8" t="s">
        <v>3287</v>
      </c>
      <c r="AL2799" s="8" t="s">
        <v>4545</v>
      </c>
      <c r="AM2799" s="8" t="s">
        <v>3189</v>
      </c>
      <c r="AN2799" s="8" t="s">
        <v>18447</v>
      </c>
      <c r="AO2799" s="8" t="s">
        <v>18448</v>
      </c>
      <c r="AP2799" s="29" t="s">
        <v>18446</v>
      </c>
      <c r="AQ2799" s="11">
        <v>4821.0</v>
      </c>
    </row>
    <row r="2800">
      <c r="A2800" s="8" t="str">
        <f t="shared" si="1"/>
        <v>Ted Oster</v>
      </c>
      <c r="B2800" s="51" t="s">
        <v>18473</v>
      </c>
      <c r="C2800" s="8" t="s">
        <v>16433</v>
      </c>
      <c r="D2800" s="9" t="s">
        <v>10308</v>
      </c>
      <c r="E2800" s="8" t="s">
        <v>18474</v>
      </c>
      <c r="F2800" s="8" t="s">
        <v>46</v>
      </c>
      <c r="G2800" s="51" t="s">
        <v>12642</v>
      </c>
      <c r="H2800" s="8" t="s">
        <v>18475</v>
      </c>
      <c r="I2800" s="8" t="s">
        <v>49</v>
      </c>
      <c r="J2800" s="10">
        <v>3.47</v>
      </c>
      <c r="K2800" s="13" t="s">
        <v>18476</v>
      </c>
      <c r="L2800" s="8"/>
      <c r="M2800" s="8"/>
      <c r="N2800" s="51" t="s">
        <v>18477</v>
      </c>
      <c r="O2800" s="8" t="s">
        <v>52</v>
      </c>
      <c r="P2800" s="51"/>
      <c r="Q2800" s="51"/>
      <c r="R2800" s="57" t="s">
        <v>9354</v>
      </c>
      <c r="S2800" s="57" t="s">
        <v>18478</v>
      </c>
      <c r="T2800" s="11" t="str">
        <f t="shared" si="2"/>
        <v>Ted Oster</v>
      </c>
      <c r="U2800" s="57" t="s">
        <v>76</v>
      </c>
      <c r="V2800" s="51"/>
      <c r="W2800" s="51"/>
      <c r="X2800" s="51" t="s">
        <v>18479</v>
      </c>
      <c r="Y2800" s="51" t="s">
        <v>60</v>
      </c>
      <c r="Z2800" s="56" t="s">
        <v>18480</v>
      </c>
      <c r="AA2800" s="51" t="s">
        <v>60</v>
      </c>
      <c r="AB2800" s="51" t="s">
        <v>60</v>
      </c>
      <c r="AC2800" s="51" t="s">
        <v>60</v>
      </c>
      <c r="AD2800" s="56" t="s">
        <v>18481</v>
      </c>
      <c r="AE2800" s="51" t="s">
        <v>18482</v>
      </c>
      <c r="AF2800" s="8" t="s">
        <v>18483</v>
      </c>
      <c r="AG2800" s="8" t="s">
        <v>10321</v>
      </c>
      <c r="AH2800" s="8" t="s">
        <v>4581</v>
      </c>
      <c r="AI2800" s="8" t="s">
        <v>233</v>
      </c>
      <c r="AJ2800" s="8"/>
      <c r="AK2800" s="8" t="s">
        <v>1377</v>
      </c>
      <c r="AL2800" s="8" t="s">
        <v>1377</v>
      </c>
      <c r="AM2800" s="8" t="s">
        <v>2152</v>
      </c>
      <c r="AN2800" s="8" t="s">
        <v>18484</v>
      </c>
      <c r="AO2800" s="8" t="s">
        <v>18485</v>
      </c>
      <c r="AP2800" s="14" t="s">
        <v>18483</v>
      </c>
      <c r="AQ2800" s="11">
        <v>1659.0</v>
      </c>
    </row>
    <row r="2801">
      <c r="A2801" s="8" t="str">
        <f t="shared" si="1"/>
        <v>Hannah Redlin</v>
      </c>
      <c r="B2801" s="51" t="s">
        <v>18473</v>
      </c>
      <c r="C2801" s="8" t="s">
        <v>16433</v>
      </c>
      <c r="D2801" s="2" t="s">
        <v>10308</v>
      </c>
      <c r="E2801" s="8" t="s">
        <v>18474</v>
      </c>
      <c r="F2801" s="8" t="s">
        <v>46</v>
      </c>
      <c r="G2801" s="51" t="s">
        <v>12642</v>
      </c>
      <c r="H2801" s="8" t="s">
        <v>18475</v>
      </c>
      <c r="I2801" s="8" t="s">
        <v>49</v>
      </c>
      <c r="J2801" s="10">
        <v>3.47</v>
      </c>
      <c r="K2801" s="8" t="s">
        <v>18476</v>
      </c>
      <c r="L2801" s="8"/>
      <c r="M2801" s="8"/>
      <c r="N2801" s="51" t="s">
        <v>18486</v>
      </c>
      <c r="O2801" s="51" t="s">
        <v>52</v>
      </c>
      <c r="P2801" s="51"/>
      <c r="Q2801" s="51"/>
      <c r="R2801" s="51" t="s">
        <v>104</v>
      </c>
      <c r="S2801" s="51" t="s">
        <v>18487</v>
      </c>
      <c r="T2801" s="11" t="str">
        <f t="shared" si="2"/>
        <v>Hannah Redlin</v>
      </c>
      <c r="U2801" s="51" t="s">
        <v>76</v>
      </c>
      <c r="V2801" s="51"/>
      <c r="W2801" s="51"/>
      <c r="X2801" s="51" t="s">
        <v>18479</v>
      </c>
      <c r="Y2801" s="51" t="s">
        <v>60</v>
      </c>
      <c r="Z2801" s="56" t="s">
        <v>18480</v>
      </c>
      <c r="AA2801" s="51" t="s">
        <v>60</v>
      </c>
      <c r="AB2801" s="56" t="s">
        <v>18488</v>
      </c>
      <c r="AC2801" s="51" t="s">
        <v>60</v>
      </c>
      <c r="AD2801" s="56" t="s">
        <v>18481</v>
      </c>
      <c r="AE2801" s="51" t="s">
        <v>18482</v>
      </c>
      <c r="AF2801" s="8" t="s">
        <v>18483</v>
      </c>
      <c r="AG2801" s="8" t="s">
        <v>10321</v>
      </c>
      <c r="AH2801" s="8" t="s">
        <v>4581</v>
      </c>
      <c r="AI2801" s="8" t="s">
        <v>233</v>
      </c>
      <c r="AJ2801" s="8"/>
      <c r="AK2801" s="8" t="s">
        <v>1377</v>
      </c>
      <c r="AL2801" s="8" t="s">
        <v>1377</v>
      </c>
      <c r="AM2801" s="8" t="s">
        <v>2152</v>
      </c>
      <c r="AN2801" s="8" t="s">
        <v>18484</v>
      </c>
      <c r="AO2801" s="8" t="s">
        <v>18489</v>
      </c>
      <c r="AP2801" s="29" t="s">
        <v>18483</v>
      </c>
      <c r="AQ2801" s="11">
        <v>1659.0</v>
      </c>
    </row>
    <row r="2802">
      <c r="A2802" s="8" t="str">
        <f t="shared" si="1"/>
        <v>Rochelle Black</v>
      </c>
      <c r="B2802" s="51" t="s">
        <v>18473</v>
      </c>
      <c r="C2802" s="8" t="s">
        <v>16433</v>
      </c>
      <c r="D2802" s="9" t="s">
        <v>10308</v>
      </c>
      <c r="E2802" s="8" t="s">
        <v>18474</v>
      </c>
      <c r="F2802" s="8" t="s">
        <v>46</v>
      </c>
      <c r="G2802" s="51" t="s">
        <v>12642</v>
      </c>
      <c r="H2802" s="8" t="s">
        <v>18475</v>
      </c>
      <c r="I2802" s="8" t="s">
        <v>49</v>
      </c>
      <c r="J2802" s="10">
        <v>3.47</v>
      </c>
      <c r="K2802" s="13" t="s">
        <v>18476</v>
      </c>
      <c r="L2802" s="8"/>
      <c r="M2802" s="8"/>
      <c r="N2802" s="51" t="s">
        <v>18490</v>
      </c>
      <c r="O2802" s="51" t="s">
        <v>52</v>
      </c>
      <c r="P2802" s="51"/>
      <c r="Q2802" s="51"/>
      <c r="R2802" s="51" t="s">
        <v>18491</v>
      </c>
      <c r="S2802" s="51" t="s">
        <v>18492</v>
      </c>
      <c r="T2802" s="11" t="str">
        <f t="shared" si="2"/>
        <v>Rochelle Black</v>
      </c>
      <c r="U2802" s="51" t="s">
        <v>311</v>
      </c>
      <c r="V2802" s="51" t="s">
        <v>18493</v>
      </c>
      <c r="W2802" s="51" t="s">
        <v>18494</v>
      </c>
      <c r="X2802" s="51" t="s">
        <v>18479</v>
      </c>
      <c r="Y2802" s="12" t="s">
        <v>18495</v>
      </c>
      <c r="Z2802" s="12" t="s">
        <v>18480</v>
      </c>
      <c r="AA2802" s="8" t="s">
        <v>60</v>
      </c>
      <c r="AB2802" s="8" t="s">
        <v>60</v>
      </c>
      <c r="AC2802" s="8" t="s">
        <v>60</v>
      </c>
      <c r="AD2802" s="8" t="s">
        <v>60</v>
      </c>
      <c r="AE2802" s="8" t="s">
        <v>18482</v>
      </c>
      <c r="AF2802" s="8" t="s">
        <v>18483</v>
      </c>
      <c r="AG2802" s="8" t="s">
        <v>10321</v>
      </c>
      <c r="AH2802" s="8" t="s">
        <v>4581</v>
      </c>
      <c r="AI2802" s="8" t="s">
        <v>233</v>
      </c>
      <c r="AJ2802" s="8"/>
      <c r="AK2802" s="8" t="s">
        <v>1377</v>
      </c>
      <c r="AL2802" s="8" t="s">
        <v>1377</v>
      </c>
      <c r="AM2802" s="8" t="s">
        <v>2152</v>
      </c>
      <c r="AN2802" s="8" t="s">
        <v>18484</v>
      </c>
      <c r="AO2802" s="8" t="s">
        <v>18489</v>
      </c>
      <c r="AP2802" s="14" t="s">
        <v>18483</v>
      </c>
      <c r="AQ2802" s="11">
        <v>1659.0</v>
      </c>
    </row>
    <row r="2803">
      <c r="A2803" s="8" t="str">
        <f t="shared" si="1"/>
        <v>Jeff Kavalunas</v>
      </c>
      <c r="B2803" s="51" t="s">
        <v>18473</v>
      </c>
      <c r="C2803" s="8" t="s">
        <v>16433</v>
      </c>
      <c r="D2803" s="9" t="s">
        <v>10308</v>
      </c>
      <c r="E2803" s="8" t="s">
        <v>18474</v>
      </c>
      <c r="F2803" s="8" t="s">
        <v>46</v>
      </c>
      <c r="G2803" s="51" t="s">
        <v>12642</v>
      </c>
      <c r="H2803" s="8" t="s">
        <v>18475</v>
      </c>
      <c r="I2803" s="8" t="s">
        <v>49</v>
      </c>
      <c r="J2803" s="10">
        <v>3.47</v>
      </c>
      <c r="K2803" s="13" t="s">
        <v>18476</v>
      </c>
      <c r="L2803" s="8"/>
      <c r="M2803" s="8"/>
      <c r="N2803" s="51" t="s">
        <v>18496</v>
      </c>
      <c r="O2803" s="8" t="s">
        <v>52</v>
      </c>
      <c r="P2803" s="51"/>
      <c r="Q2803" s="51"/>
      <c r="R2803" s="57" t="s">
        <v>1632</v>
      </c>
      <c r="S2803" s="57" t="s">
        <v>18497</v>
      </c>
      <c r="T2803" s="11" t="str">
        <f t="shared" si="2"/>
        <v>Jeff Kavalunas</v>
      </c>
      <c r="U2803" s="57" t="s">
        <v>106</v>
      </c>
      <c r="V2803" s="51" t="s">
        <v>18498</v>
      </c>
      <c r="W2803" s="57" t="s">
        <v>18499</v>
      </c>
      <c r="X2803" s="51" t="s">
        <v>18479</v>
      </c>
      <c r="Y2803" s="51" t="s">
        <v>60</v>
      </c>
      <c r="Z2803" s="56" t="s">
        <v>18480</v>
      </c>
      <c r="AA2803" s="51" t="s">
        <v>60</v>
      </c>
      <c r="AB2803" s="51" t="s">
        <v>60</v>
      </c>
      <c r="AC2803" s="51" t="s">
        <v>60</v>
      </c>
      <c r="AD2803" s="56" t="s">
        <v>18481</v>
      </c>
      <c r="AE2803" s="51" t="s">
        <v>18482</v>
      </c>
      <c r="AF2803" s="8" t="s">
        <v>18483</v>
      </c>
      <c r="AG2803" s="8" t="s">
        <v>10321</v>
      </c>
      <c r="AH2803" s="8" t="s">
        <v>4581</v>
      </c>
      <c r="AI2803" s="8" t="s">
        <v>233</v>
      </c>
      <c r="AJ2803" s="8"/>
      <c r="AK2803" s="8" t="s">
        <v>1377</v>
      </c>
      <c r="AL2803" s="8" t="s">
        <v>1377</v>
      </c>
      <c r="AM2803" s="8" t="s">
        <v>2152</v>
      </c>
      <c r="AN2803" s="8" t="s">
        <v>18484</v>
      </c>
      <c r="AO2803" s="8" t="s">
        <v>18485</v>
      </c>
      <c r="AP2803" s="14" t="s">
        <v>18483</v>
      </c>
      <c r="AQ2803" s="11">
        <v>1659.0</v>
      </c>
    </row>
    <row r="2804">
      <c r="A2804" s="8" t="str">
        <f t="shared" si="1"/>
        <v>Austin Selby</v>
      </c>
      <c r="B2804" s="51" t="s">
        <v>18500</v>
      </c>
      <c r="C2804" s="8" t="s">
        <v>14980</v>
      </c>
      <c r="D2804" s="9" t="s">
        <v>10308</v>
      </c>
      <c r="E2804" s="8" t="s">
        <v>10344</v>
      </c>
      <c r="F2804" s="8" t="s">
        <v>46</v>
      </c>
      <c r="G2804" s="51" t="s">
        <v>12642</v>
      </c>
      <c r="H2804" s="8" t="s">
        <v>18501</v>
      </c>
      <c r="I2804" s="8" t="s">
        <v>14336</v>
      </c>
      <c r="J2804" s="10">
        <v>3.44</v>
      </c>
      <c r="K2804" s="8" t="s">
        <v>18502</v>
      </c>
      <c r="L2804" s="8"/>
      <c r="M2804" s="8"/>
      <c r="N2804" s="51" t="s">
        <v>18503</v>
      </c>
      <c r="O2804" s="57" t="s">
        <v>52</v>
      </c>
      <c r="P2804" s="51"/>
      <c r="Q2804" s="51"/>
      <c r="R2804" s="57" t="s">
        <v>1765</v>
      </c>
      <c r="S2804" s="57" t="s">
        <v>18504</v>
      </c>
      <c r="T2804" s="11" t="str">
        <f t="shared" si="2"/>
        <v>Austin Selby</v>
      </c>
      <c r="U2804" s="57" t="s">
        <v>311</v>
      </c>
      <c r="V2804" s="51" t="s">
        <v>18505</v>
      </c>
      <c r="W2804" s="57" t="s">
        <v>18506</v>
      </c>
      <c r="X2804" s="51" t="s">
        <v>18507</v>
      </c>
      <c r="Y2804" s="51" t="s">
        <v>60</v>
      </c>
      <c r="Z2804" s="56" t="s">
        <v>18508</v>
      </c>
      <c r="AA2804" s="56" t="s">
        <v>18509</v>
      </c>
      <c r="AB2804" s="51" t="s">
        <v>60</v>
      </c>
      <c r="AC2804" s="56" t="s">
        <v>18510</v>
      </c>
      <c r="AD2804" s="51" t="s">
        <v>60</v>
      </c>
      <c r="AE2804" s="51" t="s">
        <v>18511</v>
      </c>
      <c r="AF2804" s="8" t="s">
        <v>18512</v>
      </c>
      <c r="AG2804" s="8" t="s">
        <v>10321</v>
      </c>
      <c r="AH2804" s="8" t="s">
        <v>654</v>
      </c>
      <c r="AI2804" s="8" t="s">
        <v>233</v>
      </c>
      <c r="AJ2804" s="8"/>
      <c r="AK2804" s="8" t="s">
        <v>1964</v>
      </c>
      <c r="AL2804" s="8" t="s">
        <v>18513</v>
      </c>
      <c r="AM2804" s="8" t="s">
        <v>4945</v>
      </c>
      <c r="AN2804" s="8" t="s">
        <v>18514</v>
      </c>
      <c r="AO2804" s="8" t="s">
        <v>18515</v>
      </c>
      <c r="AP2804" s="14" t="s">
        <v>18512</v>
      </c>
      <c r="AQ2804" s="11">
        <v>2092.0</v>
      </c>
    </row>
    <row r="2805">
      <c r="A2805" s="8" t="str">
        <f t="shared" si="1"/>
        <v>Dylan Brannen</v>
      </c>
      <c r="B2805" s="51" t="s">
        <v>18500</v>
      </c>
      <c r="C2805" s="8" t="s">
        <v>14980</v>
      </c>
      <c r="D2805" s="9" t="s">
        <v>10308</v>
      </c>
      <c r="E2805" s="8" t="s">
        <v>10344</v>
      </c>
      <c r="F2805" s="8" t="s">
        <v>46</v>
      </c>
      <c r="G2805" s="51" t="s">
        <v>12642</v>
      </c>
      <c r="H2805" s="8" t="s">
        <v>18501</v>
      </c>
      <c r="I2805" s="8" t="s">
        <v>14336</v>
      </c>
      <c r="J2805" s="10">
        <v>3.44</v>
      </c>
      <c r="K2805" s="8" t="s">
        <v>18502</v>
      </c>
      <c r="L2805" s="8"/>
      <c r="M2805" s="8"/>
      <c r="N2805" s="51" t="s">
        <v>18516</v>
      </c>
      <c r="O2805" s="57" t="s">
        <v>52</v>
      </c>
      <c r="P2805" s="51"/>
      <c r="Q2805" s="51"/>
      <c r="R2805" s="57" t="s">
        <v>1764</v>
      </c>
      <c r="S2805" s="57" t="s">
        <v>18517</v>
      </c>
      <c r="T2805" s="11" t="str">
        <f t="shared" si="2"/>
        <v>Dylan Brannen</v>
      </c>
      <c r="U2805" s="57" t="s">
        <v>160</v>
      </c>
      <c r="V2805" s="51" t="s">
        <v>18518</v>
      </c>
      <c r="W2805" s="51"/>
      <c r="X2805" s="51" t="s">
        <v>18507</v>
      </c>
      <c r="Y2805" s="51" t="s">
        <v>60</v>
      </c>
      <c r="Z2805" s="56" t="s">
        <v>18508</v>
      </c>
      <c r="AA2805" s="56" t="s">
        <v>18519</v>
      </c>
      <c r="AB2805" s="51" t="s">
        <v>60</v>
      </c>
      <c r="AC2805" s="56" t="s">
        <v>18510</v>
      </c>
      <c r="AD2805" s="51" t="s">
        <v>60</v>
      </c>
      <c r="AE2805" s="51" t="s">
        <v>18511</v>
      </c>
      <c r="AF2805" s="8" t="s">
        <v>18512</v>
      </c>
      <c r="AG2805" s="8" t="s">
        <v>10321</v>
      </c>
      <c r="AH2805" s="8" t="s">
        <v>654</v>
      </c>
      <c r="AI2805" s="8" t="s">
        <v>233</v>
      </c>
      <c r="AJ2805" s="8"/>
      <c r="AK2805" s="8" t="s">
        <v>1964</v>
      </c>
      <c r="AL2805" s="8" t="s">
        <v>18513</v>
      </c>
      <c r="AM2805" s="8" t="s">
        <v>4945</v>
      </c>
      <c r="AN2805" s="8" t="s">
        <v>18514</v>
      </c>
      <c r="AO2805" s="8" t="s">
        <v>18515</v>
      </c>
      <c r="AP2805" s="14" t="s">
        <v>18512</v>
      </c>
      <c r="AQ2805" s="11">
        <v>2092.0</v>
      </c>
    </row>
    <row r="2806">
      <c r="A2806" s="8" t="str">
        <f t="shared" si="1"/>
        <v>Cam Warner</v>
      </c>
      <c r="B2806" s="51" t="s">
        <v>18500</v>
      </c>
      <c r="C2806" s="8" t="s">
        <v>14980</v>
      </c>
      <c r="D2806" s="9" t="s">
        <v>10308</v>
      </c>
      <c r="E2806" s="8" t="s">
        <v>10344</v>
      </c>
      <c r="F2806" s="8" t="s">
        <v>46</v>
      </c>
      <c r="G2806" s="51" t="s">
        <v>12642</v>
      </c>
      <c r="H2806" s="8" t="s">
        <v>18501</v>
      </c>
      <c r="I2806" s="8" t="s">
        <v>14336</v>
      </c>
      <c r="J2806" s="10">
        <v>3.44</v>
      </c>
      <c r="K2806" s="8" t="s">
        <v>18502</v>
      </c>
      <c r="L2806" s="8"/>
      <c r="M2806" s="8"/>
      <c r="N2806" s="51" t="s">
        <v>18520</v>
      </c>
      <c r="O2806" s="57" t="s">
        <v>52</v>
      </c>
      <c r="P2806" s="51"/>
      <c r="Q2806" s="51"/>
      <c r="R2806" s="57" t="s">
        <v>15552</v>
      </c>
      <c r="S2806" s="57" t="s">
        <v>17349</v>
      </c>
      <c r="T2806" s="11" t="str">
        <f t="shared" si="2"/>
        <v>Cam Warner</v>
      </c>
      <c r="U2806" s="57" t="s">
        <v>106</v>
      </c>
      <c r="V2806" s="51" t="s">
        <v>18521</v>
      </c>
      <c r="W2806" s="51"/>
      <c r="X2806" s="51" t="s">
        <v>18507</v>
      </c>
      <c r="Y2806" s="51" t="s">
        <v>60</v>
      </c>
      <c r="Z2806" s="56" t="s">
        <v>18508</v>
      </c>
      <c r="AA2806" s="51" t="s">
        <v>60</v>
      </c>
      <c r="AB2806" s="51" t="s">
        <v>60</v>
      </c>
      <c r="AC2806" s="56" t="s">
        <v>18510</v>
      </c>
      <c r="AD2806" s="51" t="s">
        <v>60</v>
      </c>
      <c r="AE2806" s="51" t="s">
        <v>18511</v>
      </c>
      <c r="AF2806" s="8" t="s">
        <v>18512</v>
      </c>
      <c r="AG2806" s="8" t="s">
        <v>10321</v>
      </c>
      <c r="AH2806" s="8" t="s">
        <v>654</v>
      </c>
      <c r="AI2806" s="8" t="s">
        <v>233</v>
      </c>
      <c r="AJ2806" s="8"/>
      <c r="AK2806" s="8" t="s">
        <v>1964</v>
      </c>
      <c r="AL2806" s="8" t="s">
        <v>18513</v>
      </c>
      <c r="AM2806" s="8" t="s">
        <v>4945</v>
      </c>
      <c r="AN2806" s="8" t="s">
        <v>18514</v>
      </c>
      <c r="AO2806" s="8" t="s">
        <v>18515</v>
      </c>
      <c r="AP2806" s="14" t="s">
        <v>18512</v>
      </c>
      <c r="AQ2806" s="11">
        <v>2092.0</v>
      </c>
    </row>
    <row r="2807">
      <c r="A2807" s="8" t="str">
        <f t="shared" si="1"/>
        <v>AC Laura has been removed. </v>
      </c>
      <c r="B2807" s="51" t="s">
        <v>18500</v>
      </c>
      <c r="C2807" s="8" t="s">
        <v>14980</v>
      </c>
      <c r="D2807" s="9" t="s">
        <v>10308</v>
      </c>
      <c r="E2807" s="8" t="s">
        <v>10344</v>
      </c>
      <c r="F2807" s="8" t="s">
        <v>46</v>
      </c>
      <c r="G2807" s="51" t="s">
        <v>12642</v>
      </c>
      <c r="H2807" s="8" t="s">
        <v>18501</v>
      </c>
      <c r="I2807" s="8" t="s">
        <v>14336</v>
      </c>
      <c r="J2807" s="10">
        <v>3.44</v>
      </c>
      <c r="K2807" s="8" t="s">
        <v>18502</v>
      </c>
      <c r="L2807" s="8"/>
      <c r="M2807" s="8"/>
      <c r="N2807" s="51" t="s">
        <v>18522</v>
      </c>
      <c r="O2807" s="57" t="s">
        <v>52</v>
      </c>
      <c r="P2807" s="51"/>
      <c r="Q2807" s="51" t="s">
        <v>277</v>
      </c>
      <c r="R2807" s="51" t="s">
        <v>18523</v>
      </c>
      <c r="S2807" s="51"/>
      <c r="T2807" s="11" t="str">
        <f t="shared" si="2"/>
        <v>AC Laura has been removed. </v>
      </c>
      <c r="U2807" s="51"/>
      <c r="V2807" s="51"/>
      <c r="W2807" s="51"/>
      <c r="X2807" s="51" t="s">
        <v>18507</v>
      </c>
      <c r="Y2807" s="51" t="s">
        <v>60</v>
      </c>
      <c r="Z2807" s="56" t="s">
        <v>18508</v>
      </c>
      <c r="AA2807" s="51" t="s">
        <v>60</v>
      </c>
      <c r="AB2807" s="51" t="s">
        <v>60</v>
      </c>
      <c r="AC2807" s="56" t="s">
        <v>18510</v>
      </c>
      <c r="AD2807" s="51" t="s">
        <v>60</v>
      </c>
      <c r="AE2807" s="51" t="s">
        <v>18511</v>
      </c>
      <c r="AF2807" s="8" t="s">
        <v>18512</v>
      </c>
      <c r="AG2807" s="8" t="s">
        <v>10321</v>
      </c>
      <c r="AH2807" s="8" t="s">
        <v>654</v>
      </c>
      <c r="AI2807" s="8" t="s">
        <v>233</v>
      </c>
      <c r="AJ2807" s="8"/>
      <c r="AK2807" s="8" t="s">
        <v>1964</v>
      </c>
      <c r="AL2807" s="8" t="s">
        <v>18513</v>
      </c>
      <c r="AM2807" s="8" t="s">
        <v>4945</v>
      </c>
      <c r="AN2807" s="8" t="s">
        <v>18514</v>
      </c>
      <c r="AO2807" s="8" t="s">
        <v>18515</v>
      </c>
      <c r="AP2807" s="14" t="s">
        <v>18512</v>
      </c>
      <c r="AQ2807" s="11">
        <v>2092.0</v>
      </c>
    </row>
    <row r="2808">
      <c r="A2808" s="8" t="str">
        <f t="shared" si="1"/>
        <v>Robert Williams</v>
      </c>
      <c r="B2808" s="51" t="s">
        <v>18524</v>
      </c>
      <c r="C2808" s="8" t="s">
        <v>16433</v>
      </c>
      <c r="D2808" s="9" t="s">
        <v>10308</v>
      </c>
      <c r="E2808" s="8" t="s">
        <v>18525</v>
      </c>
      <c r="F2808" s="8" t="s">
        <v>46</v>
      </c>
      <c r="G2808" s="51" t="s">
        <v>12642</v>
      </c>
      <c r="H2808" s="8" t="s">
        <v>18526</v>
      </c>
      <c r="I2808" s="8" t="s">
        <v>8000</v>
      </c>
      <c r="J2808" s="10">
        <v>3.18</v>
      </c>
      <c r="K2808" s="13" t="s">
        <v>18527</v>
      </c>
      <c r="L2808" s="8"/>
      <c r="M2808" s="8"/>
      <c r="N2808" s="51" t="s">
        <v>18528</v>
      </c>
      <c r="O2808" s="51" t="s">
        <v>52</v>
      </c>
      <c r="P2808" s="51"/>
      <c r="Q2808" s="51"/>
      <c r="R2808" s="51" t="s">
        <v>2577</v>
      </c>
      <c r="S2808" s="51" t="s">
        <v>1878</v>
      </c>
      <c r="T2808" s="11" t="str">
        <f t="shared" si="2"/>
        <v>Robert Williams</v>
      </c>
      <c r="U2808" s="51" t="s">
        <v>55</v>
      </c>
      <c r="V2808" s="51" t="s">
        <v>18529</v>
      </c>
      <c r="W2808" s="51" t="s">
        <v>18530</v>
      </c>
      <c r="X2808" s="51" t="s">
        <v>18531</v>
      </c>
      <c r="Y2808" s="8" t="s">
        <v>60</v>
      </c>
      <c r="Z2808" s="12" t="s">
        <v>18532</v>
      </c>
      <c r="AA2808" s="8" t="s">
        <v>60</v>
      </c>
      <c r="AB2808" s="12" t="s">
        <v>18533</v>
      </c>
      <c r="AC2808" s="8" t="s">
        <v>60</v>
      </c>
      <c r="AD2808" s="12" t="s">
        <v>18534</v>
      </c>
      <c r="AE2808" s="8" t="s">
        <v>18535</v>
      </c>
      <c r="AF2808" s="8" t="s">
        <v>18525</v>
      </c>
      <c r="AG2808" s="8" t="s">
        <v>10321</v>
      </c>
      <c r="AH2808" s="8" t="s">
        <v>4581</v>
      </c>
      <c r="AI2808" s="8" t="s">
        <v>233</v>
      </c>
      <c r="AJ2808" s="8"/>
      <c r="AK2808" s="8" t="s">
        <v>18536</v>
      </c>
      <c r="AL2808" s="8" t="s">
        <v>1069</v>
      </c>
      <c r="AM2808" s="8" t="s">
        <v>197</v>
      </c>
      <c r="AN2808" s="8" t="s">
        <v>18537</v>
      </c>
      <c r="AO2808" s="8" t="s">
        <v>18538</v>
      </c>
      <c r="AP2808" s="29" t="s">
        <v>18525</v>
      </c>
      <c r="AQ2808" s="11">
        <v>1585.0</v>
      </c>
    </row>
    <row r="2809">
      <c r="A2809" s="8" t="str">
        <f t="shared" si="1"/>
        <v>Zack Lane</v>
      </c>
      <c r="B2809" s="51" t="s">
        <v>18524</v>
      </c>
      <c r="C2809" s="8" t="s">
        <v>16433</v>
      </c>
      <c r="D2809" s="9" t="s">
        <v>10308</v>
      </c>
      <c r="E2809" s="8" t="s">
        <v>18525</v>
      </c>
      <c r="F2809" s="8" t="s">
        <v>46</v>
      </c>
      <c r="G2809" s="51" t="s">
        <v>12642</v>
      </c>
      <c r="H2809" s="8" t="s">
        <v>18526</v>
      </c>
      <c r="I2809" s="8" t="s">
        <v>8000</v>
      </c>
      <c r="J2809" s="10">
        <v>3.18</v>
      </c>
      <c r="K2809" s="8" t="s">
        <v>18527</v>
      </c>
      <c r="L2809" s="8"/>
      <c r="M2809" s="8"/>
      <c r="N2809" s="51" t="s">
        <v>18539</v>
      </c>
      <c r="O2809" s="57" t="s">
        <v>52</v>
      </c>
      <c r="P2809" s="51"/>
      <c r="Q2809" s="51"/>
      <c r="R2809" s="8" t="s">
        <v>12147</v>
      </c>
      <c r="S2809" s="57" t="s">
        <v>4892</v>
      </c>
      <c r="T2809" s="11" t="str">
        <f t="shared" si="2"/>
        <v>Zack Lane</v>
      </c>
      <c r="U2809" s="57" t="s">
        <v>80</v>
      </c>
      <c r="V2809" s="57" t="s">
        <v>18540</v>
      </c>
      <c r="W2809" s="51"/>
      <c r="X2809" s="51" t="s">
        <v>18531</v>
      </c>
      <c r="Y2809" s="51" t="s">
        <v>60</v>
      </c>
      <c r="Z2809" s="56" t="s">
        <v>18532</v>
      </c>
      <c r="AA2809" s="51" t="s">
        <v>60</v>
      </c>
      <c r="AB2809" s="56" t="s">
        <v>18541</v>
      </c>
      <c r="AC2809" s="51" t="s">
        <v>60</v>
      </c>
      <c r="AD2809" s="56" t="s">
        <v>18534</v>
      </c>
      <c r="AE2809" s="51" t="s">
        <v>18535</v>
      </c>
      <c r="AF2809" s="8" t="s">
        <v>18525</v>
      </c>
      <c r="AG2809" s="8" t="s">
        <v>10321</v>
      </c>
      <c r="AH2809" s="8" t="s">
        <v>4581</v>
      </c>
      <c r="AI2809" s="8" t="s">
        <v>233</v>
      </c>
      <c r="AJ2809" s="8"/>
      <c r="AK2809" s="8" t="s">
        <v>18536</v>
      </c>
      <c r="AL2809" s="8" t="s">
        <v>1069</v>
      </c>
      <c r="AM2809" s="8" t="s">
        <v>197</v>
      </c>
      <c r="AN2809" s="8" t="s">
        <v>18537</v>
      </c>
      <c r="AO2809" s="8" t="s">
        <v>18542</v>
      </c>
      <c r="AP2809" s="29" t="s">
        <v>18525</v>
      </c>
      <c r="AQ2809" s="11">
        <v>1585.0</v>
      </c>
    </row>
    <row r="2810">
      <c r="A2810" s="8" t="str">
        <f t="shared" si="1"/>
        <v>Tom Dibbern</v>
      </c>
      <c r="B2810" s="51" t="s">
        <v>18543</v>
      </c>
      <c r="C2810" s="8" t="s">
        <v>16061</v>
      </c>
      <c r="D2810" s="9" t="s">
        <v>10600</v>
      </c>
      <c r="E2810" s="8" t="s">
        <v>18544</v>
      </c>
      <c r="F2810" s="8" t="s">
        <v>462</v>
      </c>
      <c r="G2810" s="51" t="s">
        <v>12642</v>
      </c>
      <c r="H2810" s="8" t="s">
        <v>18545</v>
      </c>
      <c r="I2810" s="8" t="s">
        <v>49</v>
      </c>
      <c r="J2810" s="10">
        <v>3.26</v>
      </c>
      <c r="K2810" s="13" t="s">
        <v>18546</v>
      </c>
      <c r="L2810" s="8"/>
      <c r="M2810" s="8"/>
      <c r="N2810" s="51" t="s">
        <v>18547</v>
      </c>
      <c r="O2810" s="51" t="s">
        <v>52</v>
      </c>
      <c r="P2810" s="51"/>
      <c r="Q2810" s="51"/>
      <c r="R2810" s="51" t="s">
        <v>271</v>
      </c>
      <c r="S2810" s="51" t="s">
        <v>18548</v>
      </c>
      <c r="T2810" s="11" t="str">
        <f t="shared" si="2"/>
        <v>Tom Dibbern</v>
      </c>
      <c r="U2810" s="51" t="s">
        <v>55</v>
      </c>
      <c r="V2810" s="51" t="s">
        <v>18549</v>
      </c>
      <c r="W2810" s="51" t="s">
        <v>18550</v>
      </c>
      <c r="X2810" s="51" t="s">
        <v>18551</v>
      </c>
      <c r="Y2810" s="8" t="s">
        <v>60</v>
      </c>
      <c r="Z2810" s="8" t="s">
        <v>60</v>
      </c>
      <c r="AA2810" s="8" t="s">
        <v>60</v>
      </c>
      <c r="AB2810" s="12" t="s">
        <v>18552</v>
      </c>
      <c r="AC2810" s="8" t="s">
        <v>60</v>
      </c>
      <c r="AD2810" s="8" t="s">
        <v>60</v>
      </c>
      <c r="AE2810" s="8" t="s">
        <v>18553</v>
      </c>
      <c r="AF2810" s="8" t="s">
        <v>18554</v>
      </c>
      <c r="AG2810" s="8" t="s">
        <v>10611</v>
      </c>
      <c r="AH2810" s="8" t="s">
        <v>352</v>
      </c>
      <c r="AI2810" s="8" t="s">
        <v>66</v>
      </c>
      <c r="AJ2810" s="8"/>
      <c r="AK2810" s="8" t="s">
        <v>18044</v>
      </c>
      <c r="AL2810" s="8" t="s">
        <v>10154</v>
      </c>
      <c r="AM2810" s="8" t="s">
        <v>1264</v>
      </c>
      <c r="AN2810" s="8" t="s">
        <v>18555</v>
      </c>
      <c r="AO2810" s="8" t="s">
        <v>18556</v>
      </c>
      <c r="AP2810" s="14" t="s">
        <v>18554</v>
      </c>
      <c r="AQ2810" s="11">
        <v>8032.0</v>
      </c>
    </row>
    <row r="2811">
      <c r="A2811" s="8" t="str">
        <f t="shared" si="1"/>
        <v>Kyle Lumpkins</v>
      </c>
      <c r="B2811" s="51" t="s">
        <v>18543</v>
      </c>
      <c r="C2811" s="8" t="s">
        <v>16061</v>
      </c>
      <c r="D2811" s="2" t="s">
        <v>10600</v>
      </c>
      <c r="E2811" s="8" t="s">
        <v>18544</v>
      </c>
      <c r="F2811" s="8" t="s">
        <v>462</v>
      </c>
      <c r="G2811" s="51" t="s">
        <v>12642</v>
      </c>
      <c r="H2811" s="8" t="s">
        <v>18545</v>
      </c>
      <c r="I2811" s="8" t="s">
        <v>49</v>
      </c>
      <c r="J2811" s="10">
        <v>3.26</v>
      </c>
      <c r="K2811" s="8" t="s">
        <v>18546</v>
      </c>
      <c r="L2811" s="8"/>
      <c r="M2811" s="8"/>
      <c r="N2811" s="51" t="s">
        <v>18557</v>
      </c>
      <c r="O2811" s="51" t="s">
        <v>52</v>
      </c>
      <c r="P2811" s="51"/>
      <c r="Q2811" s="51"/>
      <c r="R2811" s="51" t="s">
        <v>1275</v>
      </c>
      <c r="S2811" s="51" t="s">
        <v>18558</v>
      </c>
      <c r="T2811" s="11" t="str">
        <f t="shared" si="2"/>
        <v>Kyle Lumpkins</v>
      </c>
      <c r="U2811" s="51" t="s">
        <v>18559</v>
      </c>
      <c r="V2811" s="51"/>
      <c r="W2811" s="51"/>
      <c r="X2811" s="51" t="s">
        <v>18551</v>
      </c>
      <c r="Y2811" s="56" t="s">
        <v>18560</v>
      </c>
      <c r="Z2811" s="56" t="s">
        <v>18561</v>
      </c>
      <c r="AA2811" s="51" t="s">
        <v>60</v>
      </c>
      <c r="AB2811" s="56" t="s">
        <v>18552</v>
      </c>
      <c r="AC2811" s="51" t="s">
        <v>60</v>
      </c>
      <c r="AD2811" s="56" t="s">
        <v>18562</v>
      </c>
      <c r="AE2811" s="51" t="s">
        <v>18553</v>
      </c>
      <c r="AF2811" s="8" t="s">
        <v>18554</v>
      </c>
      <c r="AG2811" s="8" t="s">
        <v>10611</v>
      </c>
      <c r="AH2811" s="8" t="s">
        <v>352</v>
      </c>
      <c r="AI2811" s="8" t="s">
        <v>66</v>
      </c>
      <c r="AJ2811" s="8"/>
      <c r="AK2811" s="8" t="s">
        <v>18044</v>
      </c>
      <c r="AL2811" s="8" t="s">
        <v>10154</v>
      </c>
      <c r="AM2811" s="8" t="s">
        <v>1264</v>
      </c>
      <c r="AN2811" s="8" t="s">
        <v>18555</v>
      </c>
      <c r="AO2811" s="8" t="s">
        <v>18556</v>
      </c>
      <c r="AP2811" s="29" t="s">
        <v>18554</v>
      </c>
      <c r="AQ2811" s="11">
        <v>8032.0</v>
      </c>
    </row>
    <row r="2812">
      <c r="A2812" s="8" t="str">
        <f t="shared" si="1"/>
        <v>Mark Petross</v>
      </c>
      <c r="B2812" s="51" t="s">
        <v>18543</v>
      </c>
      <c r="C2812" s="8" t="s">
        <v>16061</v>
      </c>
      <c r="D2812" s="9" t="s">
        <v>10600</v>
      </c>
      <c r="E2812" s="8" t="s">
        <v>18544</v>
      </c>
      <c r="F2812" s="8" t="s">
        <v>462</v>
      </c>
      <c r="G2812" s="8" t="s">
        <v>12642</v>
      </c>
      <c r="H2812" s="13" t="s">
        <v>18545</v>
      </c>
      <c r="I2812" s="8" t="s">
        <v>49</v>
      </c>
      <c r="J2812" s="10">
        <v>3.26</v>
      </c>
      <c r="K2812" s="8" t="s">
        <v>18546</v>
      </c>
      <c r="L2812" s="8"/>
      <c r="M2812" s="8"/>
      <c r="N2812" s="8" t="s">
        <v>18563</v>
      </c>
      <c r="O2812" s="8" t="s">
        <v>52</v>
      </c>
      <c r="P2812" s="51"/>
      <c r="Q2812" s="51"/>
      <c r="R2812" s="13" t="s">
        <v>3210</v>
      </c>
      <c r="S2812" s="13" t="s">
        <v>18564</v>
      </c>
      <c r="T2812" s="11" t="str">
        <f t="shared" si="2"/>
        <v>Mark Petross</v>
      </c>
      <c r="U2812" s="51" t="s">
        <v>160</v>
      </c>
      <c r="V2812" s="8"/>
      <c r="W2812" s="8"/>
      <c r="X2812" s="51" t="s">
        <v>18551</v>
      </c>
      <c r="Y2812" s="51" t="s">
        <v>60</v>
      </c>
      <c r="Z2812" s="56" t="s">
        <v>18561</v>
      </c>
      <c r="AA2812" s="51" t="s">
        <v>60</v>
      </c>
      <c r="AB2812" s="56" t="s">
        <v>18552</v>
      </c>
      <c r="AC2812" s="51" t="s">
        <v>60</v>
      </c>
      <c r="AD2812" s="51" t="s">
        <v>60</v>
      </c>
      <c r="AE2812" s="8" t="s">
        <v>18553</v>
      </c>
      <c r="AF2812" s="8" t="s">
        <v>18554</v>
      </c>
      <c r="AG2812" s="8" t="s">
        <v>10611</v>
      </c>
      <c r="AH2812" s="8" t="s">
        <v>352</v>
      </c>
      <c r="AI2812" s="8" t="s">
        <v>66</v>
      </c>
      <c r="AJ2812" s="8"/>
      <c r="AK2812" s="8" t="s">
        <v>18044</v>
      </c>
      <c r="AL2812" s="8" t="s">
        <v>10154</v>
      </c>
      <c r="AM2812" s="8" t="s">
        <v>1264</v>
      </c>
      <c r="AN2812" s="8" t="s">
        <v>18555</v>
      </c>
      <c r="AO2812" s="8" t="s">
        <v>18565</v>
      </c>
      <c r="AP2812" s="14" t="s">
        <v>18554</v>
      </c>
      <c r="AQ2812" s="11">
        <v>8032.0</v>
      </c>
    </row>
    <row r="2813">
      <c r="A2813" s="8" t="str">
        <f t="shared" si="1"/>
        <v>Jana Shawver</v>
      </c>
      <c r="B2813" s="51" t="s">
        <v>18543</v>
      </c>
      <c r="C2813" s="8" t="s">
        <v>16061</v>
      </c>
      <c r="D2813" s="9" t="s">
        <v>10600</v>
      </c>
      <c r="E2813" s="8" t="s">
        <v>18544</v>
      </c>
      <c r="F2813" s="8" t="s">
        <v>462</v>
      </c>
      <c r="G2813" s="8" t="s">
        <v>12642</v>
      </c>
      <c r="H2813" s="13" t="s">
        <v>18545</v>
      </c>
      <c r="I2813" s="8" t="s">
        <v>49</v>
      </c>
      <c r="J2813" s="10">
        <v>3.26</v>
      </c>
      <c r="K2813" s="8" t="s">
        <v>18546</v>
      </c>
      <c r="L2813" s="8"/>
      <c r="M2813" s="8"/>
      <c r="N2813" s="8" t="s">
        <v>18566</v>
      </c>
      <c r="O2813" s="8" t="s">
        <v>52</v>
      </c>
      <c r="P2813" s="51"/>
      <c r="Q2813" s="51"/>
      <c r="R2813" s="13" t="s">
        <v>18567</v>
      </c>
      <c r="S2813" s="13" t="s">
        <v>18568</v>
      </c>
      <c r="T2813" s="11" t="str">
        <f t="shared" si="2"/>
        <v>Jana Shawver</v>
      </c>
      <c r="U2813" s="51" t="s">
        <v>106</v>
      </c>
      <c r="V2813" s="8"/>
      <c r="W2813" s="8"/>
      <c r="X2813" s="51" t="s">
        <v>18551</v>
      </c>
      <c r="Y2813" s="51" t="s">
        <v>60</v>
      </c>
      <c r="Z2813" s="56" t="s">
        <v>18561</v>
      </c>
      <c r="AA2813" s="51" t="s">
        <v>60</v>
      </c>
      <c r="AB2813" s="56" t="s">
        <v>18552</v>
      </c>
      <c r="AC2813" s="56" t="s">
        <v>18569</v>
      </c>
      <c r="AD2813" s="51" t="s">
        <v>60</v>
      </c>
      <c r="AE2813" s="8" t="s">
        <v>18553</v>
      </c>
      <c r="AF2813" s="8" t="s">
        <v>18554</v>
      </c>
      <c r="AG2813" s="8" t="s">
        <v>10611</v>
      </c>
      <c r="AH2813" s="8" t="s">
        <v>352</v>
      </c>
      <c r="AI2813" s="8" t="s">
        <v>66</v>
      </c>
      <c r="AJ2813" s="8"/>
      <c r="AK2813" s="8" t="s">
        <v>18044</v>
      </c>
      <c r="AL2813" s="8" t="s">
        <v>10154</v>
      </c>
      <c r="AM2813" s="8" t="s">
        <v>1264</v>
      </c>
      <c r="AN2813" s="8" t="s">
        <v>18555</v>
      </c>
      <c r="AO2813" s="8" t="s">
        <v>18565</v>
      </c>
      <c r="AP2813" s="14" t="s">
        <v>18554</v>
      </c>
      <c r="AQ2813" s="11">
        <v>8032.0</v>
      </c>
    </row>
    <row r="2814">
      <c r="A2814" s="8" t="str">
        <f t="shared" si="1"/>
        <v>Jacob Phillips</v>
      </c>
      <c r="B2814" s="51" t="s">
        <v>18570</v>
      </c>
      <c r="C2814" s="8" t="s">
        <v>16061</v>
      </c>
      <c r="D2814" s="9" t="s">
        <v>10600</v>
      </c>
      <c r="E2814" s="8" t="s">
        <v>10884</v>
      </c>
      <c r="F2814" s="8" t="s">
        <v>462</v>
      </c>
      <c r="G2814" s="51" t="s">
        <v>12642</v>
      </c>
      <c r="H2814" s="8" t="s">
        <v>18571</v>
      </c>
      <c r="I2814" s="8" t="s">
        <v>219</v>
      </c>
      <c r="J2814" s="10">
        <v>3.52</v>
      </c>
      <c r="K2814" s="13" t="s">
        <v>18572</v>
      </c>
      <c r="L2814" s="8" t="s">
        <v>1102</v>
      </c>
      <c r="M2814" s="8"/>
      <c r="N2814" s="51" t="s">
        <v>18573</v>
      </c>
      <c r="O2814" s="51" t="s">
        <v>52</v>
      </c>
      <c r="P2814" s="51"/>
      <c r="Q2814" s="51"/>
      <c r="R2814" s="51" t="s">
        <v>1222</v>
      </c>
      <c r="S2814" s="51" t="s">
        <v>5340</v>
      </c>
      <c r="T2814" s="11" t="str">
        <f t="shared" si="2"/>
        <v>Jacob Phillips</v>
      </c>
      <c r="U2814" s="51" t="s">
        <v>55</v>
      </c>
      <c r="V2814" s="51" t="s">
        <v>18574</v>
      </c>
      <c r="W2814" s="51" t="s">
        <v>18575</v>
      </c>
      <c r="X2814" s="51" t="s">
        <v>18576</v>
      </c>
      <c r="Y2814" s="8" t="s">
        <v>60</v>
      </c>
      <c r="Z2814" s="12" t="s">
        <v>18577</v>
      </c>
      <c r="AA2814" s="8" t="s">
        <v>60</v>
      </c>
      <c r="AB2814" s="12" t="s">
        <v>18578</v>
      </c>
      <c r="AC2814" s="8" t="s">
        <v>60</v>
      </c>
      <c r="AD2814" s="8" t="s">
        <v>60</v>
      </c>
      <c r="AE2814" s="8" t="s">
        <v>18579</v>
      </c>
      <c r="AF2814" s="8" t="s">
        <v>18580</v>
      </c>
      <c r="AG2814" s="8" t="s">
        <v>10611</v>
      </c>
      <c r="AH2814" s="8" t="s">
        <v>543</v>
      </c>
      <c r="AI2814" s="8" t="s">
        <v>233</v>
      </c>
      <c r="AJ2814" s="8"/>
      <c r="AK2814" s="8" t="s">
        <v>1377</v>
      </c>
      <c r="AL2814" s="8" t="s">
        <v>4544</v>
      </c>
      <c r="AM2814" s="8" t="s">
        <v>421</v>
      </c>
      <c r="AN2814" s="8" t="s">
        <v>18581</v>
      </c>
      <c r="AO2814" s="8" t="s">
        <v>18582</v>
      </c>
      <c r="AP2814" s="29" t="s">
        <v>18580</v>
      </c>
      <c r="AQ2814" s="11">
        <v>3223.0</v>
      </c>
    </row>
    <row r="2815">
      <c r="A2815" s="8" t="str">
        <f t="shared" si="1"/>
        <v>Andrew Price</v>
      </c>
      <c r="B2815" s="51" t="s">
        <v>18570</v>
      </c>
      <c r="C2815" s="8" t="s">
        <v>16061</v>
      </c>
      <c r="D2815" s="9" t="s">
        <v>10600</v>
      </c>
      <c r="E2815" s="8" t="s">
        <v>10884</v>
      </c>
      <c r="F2815" s="8" t="s">
        <v>462</v>
      </c>
      <c r="G2815" s="51" t="s">
        <v>12642</v>
      </c>
      <c r="H2815" s="8" t="s">
        <v>18571</v>
      </c>
      <c r="I2815" s="8" t="s">
        <v>219</v>
      </c>
      <c r="J2815" s="10">
        <v>3.52</v>
      </c>
      <c r="K2815" s="13" t="s">
        <v>18572</v>
      </c>
      <c r="L2815" s="8" t="s">
        <v>1102</v>
      </c>
      <c r="M2815" s="8"/>
      <c r="N2815" s="51" t="s">
        <v>18583</v>
      </c>
      <c r="O2815" s="51" t="s">
        <v>52</v>
      </c>
      <c r="P2815" s="51"/>
      <c r="Q2815" s="51"/>
      <c r="R2815" s="51" t="s">
        <v>53</v>
      </c>
      <c r="S2815" s="51" t="s">
        <v>3644</v>
      </c>
      <c r="T2815" s="11" t="str">
        <f t="shared" si="2"/>
        <v>Andrew Price</v>
      </c>
      <c r="U2815" s="51" t="s">
        <v>498</v>
      </c>
      <c r="V2815" s="51" t="s">
        <v>18584</v>
      </c>
      <c r="W2815" s="51" t="s">
        <v>18585</v>
      </c>
      <c r="X2815" s="51" t="s">
        <v>18576</v>
      </c>
      <c r="Y2815" s="12" t="s">
        <v>18586</v>
      </c>
      <c r="Z2815" s="12" t="s">
        <v>18577</v>
      </c>
      <c r="AA2815" s="12" t="s">
        <v>18587</v>
      </c>
      <c r="AB2815" s="12" t="s">
        <v>18578</v>
      </c>
      <c r="AC2815" s="12" t="s">
        <v>18588</v>
      </c>
      <c r="AD2815" s="8" t="s">
        <v>60</v>
      </c>
      <c r="AE2815" s="8" t="s">
        <v>18579</v>
      </c>
      <c r="AF2815" s="8" t="s">
        <v>18580</v>
      </c>
      <c r="AG2815" s="8" t="s">
        <v>10611</v>
      </c>
      <c r="AH2815" s="8" t="s">
        <v>543</v>
      </c>
      <c r="AI2815" s="8" t="s">
        <v>233</v>
      </c>
      <c r="AJ2815" s="8"/>
      <c r="AK2815" s="8" t="s">
        <v>1377</v>
      </c>
      <c r="AL2815" s="8" t="s">
        <v>4544</v>
      </c>
      <c r="AM2815" s="8" t="s">
        <v>421</v>
      </c>
      <c r="AN2815" s="8" t="s">
        <v>18581</v>
      </c>
      <c r="AO2815" s="8" t="s">
        <v>18582</v>
      </c>
      <c r="AP2815" s="29" t="s">
        <v>18580</v>
      </c>
      <c r="AQ2815" s="11">
        <v>3223.0</v>
      </c>
    </row>
    <row r="2816">
      <c r="A2816" s="8" t="str">
        <f t="shared" si="1"/>
        <v>Laurel Myer</v>
      </c>
      <c r="B2816" s="51" t="s">
        <v>18570</v>
      </c>
      <c r="C2816" s="8" t="s">
        <v>16061</v>
      </c>
      <c r="D2816" s="9" t="s">
        <v>10600</v>
      </c>
      <c r="E2816" s="8" t="s">
        <v>10884</v>
      </c>
      <c r="F2816" s="8" t="s">
        <v>462</v>
      </c>
      <c r="G2816" s="51" t="s">
        <v>12642</v>
      </c>
      <c r="H2816" s="13" t="s">
        <v>18571</v>
      </c>
      <c r="I2816" s="8" t="s">
        <v>219</v>
      </c>
      <c r="J2816" s="10">
        <v>3.52</v>
      </c>
      <c r="K2816" s="13" t="s">
        <v>18572</v>
      </c>
      <c r="L2816" s="8" t="s">
        <v>1102</v>
      </c>
      <c r="M2816" s="8"/>
      <c r="N2816" s="51" t="s">
        <v>18589</v>
      </c>
      <c r="O2816" s="51" t="s">
        <v>52</v>
      </c>
      <c r="P2816" s="51"/>
      <c r="Q2816" s="51"/>
      <c r="R2816" s="51" t="s">
        <v>18590</v>
      </c>
      <c r="S2816" s="51" t="s">
        <v>18591</v>
      </c>
      <c r="T2816" s="11" t="str">
        <f t="shared" si="2"/>
        <v>Laurel Myer</v>
      </c>
      <c r="U2816" s="51" t="s">
        <v>106</v>
      </c>
      <c r="V2816" s="51" t="s">
        <v>18592</v>
      </c>
      <c r="W2816" s="57" t="s">
        <v>18593</v>
      </c>
      <c r="X2816" s="51" t="s">
        <v>18576</v>
      </c>
      <c r="Y2816" s="8" t="s">
        <v>60</v>
      </c>
      <c r="Z2816" s="12" t="s">
        <v>18577</v>
      </c>
      <c r="AA2816" s="8" t="s">
        <v>60</v>
      </c>
      <c r="AB2816" s="12" t="s">
        <v>18578</v>
      </c>
      <c r="AC2816" s="8" t="s">
        <v>60</v>
      </c>
      <c r="AD2816" s="8" t="s">
        <v>60</v>
      </c>
      <c r="AE2816" s="8" t="s">
        <v>18579</v>
      </c>
      <c r="AF2816" s="8" t="s">
        <v>18580</v>
      </c>
      <c r="AG2816" s="8" t="s">
        <v>10611</v>
      </c>
      <c r="AH2816" s="8" t="s">
        <v>543</v>
      </c>
      <c r="AI2816" s="8" t="s">
        <v>233</v>
      </c>
      <c r="AJ2816" s="8"/>
      <c r="AK2816" s="8" t="s">
        <v>1377</v>
      </c>
      <c r="AL2816" s="8" t="s">
        <v>4544</v>
      </c>
      <c r="AM2816" s="8" t="s">
        <v>421</v>
      </c>
      <c r="AN2816" s="8" t="s">
        <v>18581</v>
      </c>
      <c r="AO2816" s="8" t="s">
        <v>18582</v>
      </c>
      <c r="AP2816" s="29" t="s">
        <v>18580</v>
      </c>
      <c r="AQ2816" s="11">
        <v>3223.0</v>
      </c>
    </row>
    <row r="2817">
      <c r="A2817" s="8" t="str">
        <f t="shared" si="1"/>
        <v>Bryce Spencer</v>
      </c>
      <c r="B2817" s="51" t="s">
        <v>18594</v>
      </c>
      <c r="C2817" s="8" t="s">
        <v>16061</v>
      </c>
      <c r="D2817" s="9" t="s">
        <v>10600</v>
      </c>
      <c r="E2817" s="8" t="s">
        <v>11178</v>
      </c>
      <c r="F2817" s="8" t="s">
        <v>462</v>
      </c>
      <c r="G2817" s="8" t="s">
        <v>12642</v>
      </c>
      <c r="H2817" s="8" t="s">
        <v>18595</v>
      </c>
      <c r="I2817" s="8" t="s">
        <v>1297</v>
      </c>
      <c r="J2817" s="10">
        <v>3.58</v>
      </c>
      <c r="K2817" s="8" t="s">
        <v>18596</v>
      </c>
      <c r="L2817" s="8" t="s">
        <v>86</v>
      </c>
      <c r="M2817" s="8" t="s">
        <v>86</v>
      </c>
      <c r="N2817" s="8" t="s">
        <v>18597</v>
      </c>
      <c r="O2817" s="8" t="s">
        <v>52</v>
      </c>
      <c r="P2817" s="51"/>
      <c r="Q2817" s="51"/>
      <c r="R2817" s="8" t="s">
        <v>18598</v>
      </c>
      <c r="S2817" s="8" t="s">
        <v>1247</v>
      </c>
      <c r="T2817" s="11" t="str">
        <f t="shared" si="2"/>
        <v>Bryce Spencer</v>
      </c>
      <c r="U2817" s="8" t="s">
        <v>13242</v>
      </c>
      <c r="V2817" s="8" t="s">
        <v>86</v>
      </c>
      <c r="W2817" s="8" t="s">
        <v>86</v>
      </c>
      <c r="X2817" s="8" t="s">
        <v>18599</v>
      </c>
      <c r="Y2817" s="51" t="s">
        <v>60</v>
      </c>
      <c r="Z2817" s="56" t="s">
        <v>18600</v>
      </c>
      <c r="AA2817" s="51" t="s">
        <v>60</v>
      </c>
      <c r="AB2817" s="56" t="s">
        <v>18601</v>
      </c>
      <c r="AC2817" s="51" t="s">
        <v>60</v>
      </c>
      <c r="AD2817" s="56" t="s">
        <v>18602</v>
      </c>
      <c r="AE2817" s="8" t="s">
        <v>18603</v>
      </c>
      <c r="AF2817" s="8" t="s">
        <v>18604</v>
      </c>
      <c r="AG2817" s="8" t="s">
        <v>10611</v>
      </c>
      <c r="AH2817" s="8" t="s">
        <v>65</v>
      </c>
      <c r="AI2817" s="8" t="s">
        <v>233</v>
      </c>
      <c r="AJ2817" s="8" t="s">
        <v>86</v>
      </c>
      <c r="AK2817" s="8" t="s">
        <v>18605</v>
      </c>
      <c r="AL2817" s="8" t="s">
        <v>948</v>
      </c>
      <c r="AM2817" s="8" t="s">
        <v>2152</v>
      </c>
      <c r="AN2817" s="8" t="s">
        <v>422</v>
      </c>
      <c r="AO2817" s="8" t="s">
        <v>18606</v>
      </c>
      <c r="AP2817" s="29" t="s">
        <v>18604</v>
      </c>
      <c r="AQ2817" s="11">
        <v>1471.0</v>
      </c>
    </row>
    <row r="2818">
      <c r="A2818" s="8" t="str">
        <f t="shared" si="1"/>
        <v>Sebastian Koran</v>
      </c>
      <c r="B2818" s="51" t="s">
        <v>18594</v>
      </c>
      <c r="C2818" s="8" t="s">
        <v>16061</v>
      </c>
      <c r="D2818" s="9" t="s">
        <v>10600</v>
      </c>
      <c r="E2818" s="8" t="s">
        <v>11178</v>
      </c>
      <c r="F2818" s="8" t="s">
        <v>462</v>
      </c>
      <c r="G2818" s="8" t="s">
        <v>12642</v>
      </c>
      <c r="H2818" s="8" t="s">
        <v>18595</v>
      </c>
      <c r="I2818" s="8" t="s">
        <v>1297</v>
      </c>
      <c r="J2818" s="10">
        <v>3.58</v>
      </c>
      <c r="K2818" s="8" t="s">
        <v>18596</v>
      </c>
      <c r="L2818" s="8" t="s">
        <v>86</v>
      </c>
      <c r="M2818" s="8" t="s">
        <v>86</v>
      </c>
      <c r="N2818" s="8" t="s">
        <v>18607</v>
      </c>
      <c r="O2818" s="8" t="s">
        <v>52</v>
      </c>
      <c r="P2818" s="51"/>
      <c r="Q2818" s="51"/>
      <c r="R2818" s="8" t="s">
        <v>1173</v>
      </c>
      <c r="S2818" s="8" t="s">
        <v>18608</v>
      </c>
      <c r="T2818" s="11" t="str">
        <f t="shared" si="2"/>
        <v>Sebastian Koran</v>
      </c>
      <c r="U2818" s="8" t="s">
        <v>2907</v>
      </c>
      <c r="V2818" s="8" t="s">
        <v>86</v>
      </c>
      <c r="W2818" s="8" t="s">
        <v>86</v>
      </c>
      <c r="X2818" s="8" t="s">
        <v>18599</v>
      </c>
      <c r="Y2818" s="51" t="s">
        <v>60</v>
      </c>
      <c r="Z2818" s="56" t="s">
        <v>18600</v>
      </c>
      <c r="AA2818" s="51" t="s">
        <v>60</v>
      </c>
      <c r="AB2818" s="56" t="s">
        <v>18601</v>
      </c>
      <c r="AC2818" s="51" t="s">
        <v>60</v>
      </c>
      <c r="AD2818" s="56" t="s">
        <v>18602</v>
      </c>
      <c r="AE2818" s="8" t="s">
        <v>18603</v>
      </c>
      <c r="AF2818" s="8" t="s">
        <v>18604</v>
      </c>
      <c r="AG2818" s="8" t="s">
        <v>10611</v>
      </c>
      <c r="AH2818" s="8" t="s">
        <v>65</v>
      </c>
      <c r="AI2818" s="8" t="s">
        <v>233</v>
      </c>
      <c r="AJ2818" s="8" t="s">
        <v>86</v>
      </c>
      <c r="AK2818" s="8" t="s">
        <v>18605</v>
      </c>
      <c r="AL2818" s="8" t="s">
        <v>948</v>
      </c>
      <c r="AM2818" s="8" t="s">
        <v>2152</v>
      </c>
      <c r="AN2818" s="8" t="s">
        <v>422</v>
      </c>
      <c r="AO2818" s="8" t="s">
        <v>18606</v>
      </c>
      <c r="AP2818" s="29" t="s">
        <v>18604</v>
      </c>
      <c r="AQ2818" s="11">
        <v>1471.0</v>
      </c>
    </row>
    <row r="2819">
      <c r="A2819" s="8" t="str">
        <f t="shared" si="1"/>
        <v>Tyree Gailes</v>
      </c>
      <c r="B2819" s="51" t="s">
        <v>18594</v>
      </c>
      <c r="C2819" s="8" t="s">
        <v>16061</v>
      </c>
      <c r="D2819" s="9" t="s">
        <v>10600</v>
      </c>
      <c r="E2819" s="8" t="s">
        <v>11178</v>
      </c>
      <c r="F2819" s="8" t="s">
        <v>462</v>
      </c>
      <c r="G2819" s="51" t="s">
        <v>12642</v>
      </c>
      <c r="H2819" s="8" t="s">
        <v>18595</v>
      </c>
      <c r="I2819" s="8" t="s">
        <v>1297</v>
      </c>
      <c r="J2819" s="10">
        <v>3.58</v>
      </c>
      <c r="K2819" s="13" t="s">
        <v>18596</v>
      </c>
      <c r="L2819" s="8"/>
      <c r="M2819" s="8"/>
      <c r="N2819" s="51" t="s">
        <v>18609</v>
      </c>
      <c r="O2819" s="51" t="s">
        <v>52</v>
      </c>
      <c r="P2819" s="51"/>
      <c r="Q2819" s="51"/>
      <c r="R2819" s="51" t="s">
        <v>11071</v>
      </c>
      <c r="S2819" s="51" t="s">
        <v>18610</v>
      </c>
      <c r="T2819" s="11" t="str">
        <f t="shared" si="2"/>
        <v>Tyree Gailes</v>
      </c>
      <c r="U2819" s="57" t="s">
        <v>311</v>
      </c>
      <c r="V2819" s="51" t="s">
        <v>18611</v>
      </c>
      <c r="W2819" s="51"/>
      <c r="X2819" s="51" t="s">
        <v>18599</v>
      </c>
      <c r="Y2819" s="8" t="s">
        <v>60</v>
      </c>
      <c r="Z2819" s="12" t="s">
        <v>18600</v>
      </c>
      <c r="AA2819" s="8" t="s">
        <v>60</v>
      </c>
      <c r="AB2819" s="12" t="s">
        <v>18601</v>
      </c>
      <c r="AC2819" s="8" t="s">
        <v>60</v>
      </c>
      <c r="AD2819" s="12" t="s">
        <v>18602</v>
      </c>
      <c r="AE2819" s="8" t="s">
        <v>18603</v>
      </c>
      <c r="AF2819" s="8" t="s">
        <v>18604</v>
      </c>
      <c r="AG2819" s="8" t="s">
        <v>10611</v>
      </c>
      <c r="AH2819" s="8" t="s">
        <v>65</v>
      </c>
      <c r="AI2819" s="8" t="s">
        <v>233</v>
      </c>
      <c r="AJ2819" s="8"/>
      <c r="AK2819" s="8" t="s">
        <v>18605</v>
      </c>
      <c r="AL2819" s="8" t="s">
        <v>948</v>
      </c>
      <c r="AM2819" s="8" t="s">
        <v>2152</v>
      </c>
      <c r="AN2819" s="8" t="s">
        <v>18612</v>
      </c>
      <c r="AO2819" s="8" t="s">
        <v>18606</v>
      </c>
      <c r="AP2819" s="29" t="s">
        <v>18604</v>
      </c>
      <c r="AQ2819" s="11">
        <v>1471.0</v>
      </c>
    </row>
    <row r="2820">
      <c r="A2820" s="8" t="str">
        <f t="shared" si="1"/>
        <v>Lina Baker</v>
      </c>
      <c r="B2820" s="51" t="s">
        <v>18594</v>
      </c>
      <c r="C2820" s="8" t="s">
        <v>16061</v>
      </c>
      <c r="D2820" s="9" t="s">
        <v>10600</v>
      </c>
      <c r="E2820" s="8" t="s">
        <v>11178</v>
      </c>
      <c r="F2820" s="8" t="s">
        <v>462</v>
      </c>
      <c r="G2820" s="51" t="s">
        <v>12642</v>
      </c>
      <c r="H2820" s="8" t="s">
        <v>18595</v>
      </c>
      <c r="I2820" s="8" t="s">
        <v>1297</v>
      </c>
      <c r="J2820" s="10">
        <v>3.58</v>
      </c>
      <c r="K2820" s="8" t="s">
        <v>18596</v>
      </c>
      <c r="L2820" s="8"/>
      <c r="M2820" s="8"/>
      <c r="N2820" s="51" t="s">
        <v>18613</v>
      </c>
      <c r="O2820" s="57" t="s">
        <v>52</v>
      </c>
      <c r="P2820" s="51"/>
      <c r="Q2820" s="51"/>
      <c r="R2820" s="57" t="s">
        <v>18614</v>
      </c>
      <c r="S2820" s="57" t="s">
        <v>633</v>
      </c>
      <c r="T2820" s="11" t="str">
        <f t="shared" si="2"/>
        <v>Lina Baker</v>
      </c>
      <c r="U2820" s="57" t="s">
        <v>160</v>
      </c>
      <c r="V2820" s="51" t="s">
        <v>18615</v>
      </c>
      <c r="W2820" s="51"/>
      <c r="X2820" s="51" t="s">
        <v>18599</v>
      </c>
      <c r="Y2820" s="51" t="s">
        <v>60</v>
      </c>
      <c r="Z2820" s="51" t="s">
        <v>60</v>
      </c>
      <c r="AA2820" s="51" t="s">
        <v>60</v>
      </c>
      <c r="AB2820" s="56" t="s">
        <v>18616</v>
      </c>
      <c r="AC2820" s="51" t="s">
        <v>60</v>
      </c>
      <c r="AD2820" s="56" t="s">
        <v>18602</v>
      </c>
      <c r="AE2820" s="51" t="s">
        <v>18603</v>
      </c>
      <c r="AF2820" s="8" t="s">
        <v>18604</v>
      </c>
      <c r="AG2820" s="8" t="s">
        <v>10611</v>
      </c>
      <c r="AH2820" s="8" t="s">
        <v>65</v>
      </c>
      <c r="AI2820" s="8" t="s">
        <v>233</v>
      </c>
      <c r="AJ2820" s="8"/>
      <c r="AK2820" s="8" t="s">
        <v>18605</v>
      </c>
      <c r="AL2820" s="8" t="s">
        <v>948</v>
      </c>
      <c r="AM2820" s="8" t="s">
        <v>2152</v>
      </c>
      <c r="AN2820" s="8" t="s">
        <v>18612</v>
      </c>
      <c r="AO2820" s="8" t="s">
        <v>18617</v>
      </c>
      <c r="AP2820" s="29" t="s">
        <v>18604</v>
      </c>
      <c r="AQ2820" s="11">
        <v>1471.0</v>
      </c>
    </row>
    <row r="2821">
      <c r="A2821" s="8" t="str">
        <f t="shared" si="1"/>
        <v>Derek Drube</v>
      </c>
      <c r="B2821" s="51" t="s">
        <v>18594</v>
      </c>
      <c r="C2821" s="8" t="s">
        <v>16061</v>
      </c>
      <c r="D2821" s="9" t="s">
        <v>10600</v>
      </c>
      <c r="E2821" s="8" t="s">
        <v>11178</v>
      </c>
      <c r="F2821" s="8" t="s">
        <v>462</v>
      </c>
      <c r="G2821" s="51" t="s">
        <v>12642</v>
      </c>
      <c r="H2821" s="8" t="s">
        <v>18595</v>
      </c>
      <c r="I2821" s="8" t="s">
        <v>1297</v>
      </c>
      <c r="J2821" s="10">
        <v>3.58</v>
      </c>
      <c r="K2821" s="13" t="s">
        <v>18596</v>
      </c>
      <c r="L2821" s="8"/>
      <c r="M2821" s="8"/>
      <c r="N2821" s="51" t="s">
        <v>18618</v>
      </c>
      <c r="O2821" s="51" t="s">
        <v>52</v>
      </c>
      <c r="P2821" s="51"/>
      <c r="Q2821" s="51"/>
      <c r="R2821" s="51" t="s">
        <v>365</v>
      </c>
      <c r="S2821" s="51" t="s">
        <v>18619</v>
      </c>
      <c r="T2821" s="11" t="str">
        <f t="shared" si="2"/>
        <v>Derek Drube</v>
      </c>
      <c r="U2821" s="8" t="s">
        <v>386</v>
      </c>
      <c r="V2821" s="51" t="s">
        <v>18620</v>
      </c>
      <c r="W2821" s="51"/>
      <c r="X2821" s="51" t="s">
        <v>18599</v>
      </c>
      <c r="Y2821" s="51" t="s">
        <v>60</v>
      </c>
      <c r="Z2821" s="56" t="s">
        <v>18600</v>
      </c>
      <c r="AA2821" s="51" t="s">
        <v>60</v>
      </c>
      <c r="AB2821" s="56" t="s">
        <v>18601</v>
      </c>
      <c r="AC2821" s="51" t="s">
        <v>60</v>
      </c>
      <c r="AD2821" s="56" t="s">
        <v>18602</v>
      </c>
      <c r="AE2821" s="51" t="s">
        <v>18603</v>
      </c>
      <c r="AF2821" s="8" t="s">
        <v>18604</v>
      </c>
      <c r="AG2821" s="8" t="s">
        <v>10611</v>
      </c>
      <c r="AH2821" s="8" t="s">
        <v>65</v>
      </c>
      <c r="AI2821" s="8" t="s">
        <v>233</v>
      </c>
      <c r="AJ2821" s="8"/>
      <c r="AK2821" s="8" t="s">
        <v>18605</v>
      </c>
      <c r="AL2821" s="8" t="s">
        <v>948</v>
      </c>
      <c r="AM2821" s="8" t="s">
        <v>2152</v>
      </c>
      <c r="AN2821" s="8" t="s">
        <v>18612</v>
      </c>
      <c r="AO2821" s="8" t="s">
        <v>18606</v>
      </c>
      <c r="AP2821" s="29" t="s">
        <v>18604</v>
      </c>
      <c r="AQ2821" s="11">
        <v>1471.0</v>
      </c>
    </row>
    <row r="2822">
      <c r="A2822" s="8" t="str">
        <f t="shared" si="1"/>
        <v>Leigh Cordes</v>
      </c>
      <c r="B2822" s="51" t="s">
        <v>18594</v>
      </c>
      <c r="C2822" s="8" t="s">
        <v>16061</v>
      </c>
      <c r="D2822" s="9" t="s">
        <v>10600</v>
      </c>
      <c r="E2822" s="8" t="s">
        <v>11178</v>
      </c>
      <c r="F2822" s="8" t="s">
        <v>462</v>
      </c>
      <c r="G2822" s="51" t="s">
        <v>12642</v>
      </c>
      <c r="H2822" s="8" t="s">
        <v>18595</v>
      </c>
      <c r="I2822" s="8" t="s">
        <v>1297</v>
      </c>
      <c r="J2822" s="10">
        <v>3.58</v>
      </c>
      <c r="K2822" s="8" t="s">
        <v>18596</v>
      </c>
      <c r="L2822" s="8"/>
      <c r="M2822" s="8"/>
      <c r="N2822" s="51" t="s">
        <v>18621</v>
      </c>
      <c r="O2822" s="57" t="s">
        <v>52</v>
      </c>
      <c r="P2822" s="51"/>
      <c r="Q2822" s="51"/>
      <c r="R2822" s="57" t="s">
        <v>18622</v>
      </c>
      <c r="S2822" s="57" t="s">
        <v>18623</v>
      </c>
      <c r="T2822" s="11" t="str">
        <f t="shared" si="2"/>
        <v>Leigh Cordes</v>
      </c>
      <c r="U2822" s="57" t="s">
        <v>106</v>
      </c>
      <c r="V2822" s="51" t="s">
        <v>18624</v>
      </c>
      <c r="W2822" s="51"/>
      <c r="X2822" s="51" t="s">
        <v>18599</v>
      </c>
      <c r="Y2822" s="51" t="s">
        <v>60</v>
      </c>
      <c r="Z2822" s="56" t="s">
        <v>18600</v>
      </c>
      <c r="AA2822" s="51" t="s">
        <v>60</v>
      </c>
      <c r="AB2822" s="56" t="s">
        <v>18601</v>
      </c>
      <c r="AC2822" s="51" t="s">
        <v>60</v>
      </c>
      <c r="AD2822" s="56" t="s">
        <v>18602</v>
      </c>
      <c r="AE2822" s="51" t="s">
        <v>18603</v>
      </c>
      <c r="AF2822" s="8" t="s">
        <v>18604</v>
      </c>
      <c r="AG2822" s="8" t="s">
        <v>10611</v>
      </c>
      <c r="AH2822" s="8" t="s">
        <v>65</v>
      </c>
      <c r="AI2822" s="8" t="s">
        <v>233</v>
      </c>
      <c r="AJ2822" s="8"/>
      <c r="AK2822" s="8" t="s">
        <v>18605</v>
      </c>
      <c r="AL2822" s="8" t="s">
        <v>948</v>
      </c>
      <c r="AM2822" s="8" t="s">
        <v>2152</v>
      </c>
      <c r="AN2822" s="8" t="s">
        <v>18612</v>
      </c>
      <c r="AO2822" s="8" t="s">
        <v>18617</v>
      </c>
      <c r="AP2822" s="29" t="s">
        <v>18604</v>
      </c>
      <c r="AQ2822" s="11">
        <v>1471.0</v>
      </c>
    </row>
    <row r="2823">
      <c r="A2823" s="8" t="str">
        <f t="shared" si="1"/>
        <v>Graduate Asst Issie has been removed. </v>
      </c>
      <c r="B2823" s="51" t="s">
        <v>18625</v>
      </c>
      <c r="C2823" s="8" t="s">
        <v>16061</v>
      </c>
      <c r="D2823" s="2" t="s">
        <v>10600</v>
      </c>
      <c r="E2823" s="8" t="s">
        <v>18626</v>
      </c>
      <c r="F2823" s="8" t="s">
        <v>462</v>
      </c>
      <c r="G2823" s="51" t="s">
        <v>12642</v>
      </c>
      <c r="H2823" s="8" t="s">
        <v>18627</v>
      </c>
      <c r="I2823" s="8" t="s">
        <v>49</v>
      </c>
      <c r="J2823" s="10">
        <v>3.44</v>
      </c>
      <c r="K2823" s="8" t="s">
        <v>18628</v>
      </c>
      <c r="L2823" s="8"/>
      <c r="M2823" s="8"/>
      <c r="N2823" s="51" t="s">
        <v>18629</v>
      </c>
      <c r="O2823" s="51" t="s">
        <v>52</v>
      </c>
      <c r="P2823" s="51"/>
      <c r="Q2823" s="51" t="s">
        <v>277</v>
      </c>
      <c r="R2823" s="8" t="s">
        <v>18630</v>
      </c>
      <c r="S2823" s="8"/>
      <c r="T2823" s="11" t="str">
        <f t="shared" si="2"/>
        <v>Graduate Asst Issie has been removed. </v>
      </c>
      <c r="U2823" s="8"/>
      <c r="V2823" s="51"/>
      <c r="W2823" s="51"/>
      <c r="X2823" s="51" t="s">
        <v>18631</v>
      </c>
      <c r="Y2823" s="51" t="s">
        <v>60</v>
      </c>
      <c r="Z2823" s="56" t="s">
        <v>18632</v>
      </c>
      <c r="AA2823" s="51" t="s">
        <v>60</v>
      </c>
      <c r="AB2823" s="56" t="s">
        <v>18633</v>
      </c>
      <c r="AC2823" s="51" t="s">
        <v>60</v>
      </c>
      <c r="AD2823" s="56" t="s">
        <v>18634</v>
      </c>
      <c r="AE2823" s="51"/>
      <c r="AF2823" s="8" t="s">
        <v>18635</v>
      </c>
      <c r="AG2823" s="8" t="s">
        <v>10611</v>
      </c>
      <c r="AH2823" s="8" t="s">
        <v>352</v>
      </c>
      <c r="AI2823" s="8" t="s">
        <v>66</v>
      </c>
      <c r="AJ2823" s="8"/>
      <c r="AK2823" s="8" t="s">
        <v>1216</v>
      </c>
      <c r="AL2823" s="8" t="s">
        <v>16694</v>
      </c>
      <c r="AM2823" s="8" t="s">
        <v>1218</v>
      </c>
      <c r="AN2823" s="8" t="s">
        <v>18636</v>
      </c>
      <c r="AO2823" s="8" t="s">
        <v>18637</v>
      </c>
      <c r="AP2823" s="29" t="s">
        <v>18635</v>
      </c>
      <c r="AQ2823" s="11">
        <v>5319.0</v>
      </c>
    </row>
    <row r="2824">
      <c r="A2824" s="8" t="str">
        <f t="shared" si="1"/>
        <v>Dan O'Dwyer</v>
      </c>
      <c r="B2824" s="51" t="s">
        <v>18638</v>
      </c>
      <c r="C2824" s="8" t="s">
        <v>16061</v>
      </c>
      <c r="D2824" s="9" t="s">
        <v>10600</v>
      </c>
      <c r="E2824" s="8" t="s">
        <v>1765</v>
      </c>
      <c r="F2824" s="8" t="s">
        <v>462</v>
      </c>
      <c r="G2824" s="51" t="s">
        <v>12642</v>
      </c>
      <c r="H2824" s="8" t="s">
        <v>18639</v>
      </c>
      <c r="I2824" s="8" t="s">
        <v>1330</v>
      </c>
      <c r="J2824" s="10">
        <v>3.52</v>
      </c>
      <c r="K2824" s="13" t="s">
        <v>18640</v>
      </c>
      <c r="L2824" s="8"/>
      <c r="M2824" s="8"/>
      <c r="N2824" s="51" t="s">
        <v>18641</v>
      </c>
      <c r="O2824" s="51" t="s">
        <v>52</v>
      </c>
      <c r="P2824" s="51"/>
      <c r="Q2824" s="51"/>
      <c r="R2824" s="51" t="s">
        <v>344</v>
      </c>
      <c r="S2824" s="51" t="s">
        <v>18642</v>
      </c>
      <c r="T2824" s="11" t="str">
        <f t="shared" si="2"/>
        <v>Dan O'Dwyer</v>
      </c>
      <c r="U2824" s="51" t="s">
        <v>412</v>
      </c>
      <c r="V2824" s="51" t="s">
        <v>18643</v>
      </c>
      <c r="W2824" s="51" t="s">
        <v>18644</v>
      </c>
      <c r="X2824" s="51" t="s">
        <v>18645</v>
      </c>
      <c r="Y2824" s="8" t="s">
        <v>60</v>
      </c>
      <c r="Z2824" s="12" t="s">
        <v>18646</v>
      </c>
      <c r="AA2824" s="8" t="s">
        <v>60</v>
      </c>
      <c r="AB2824" s="12" t="s">
        <v>18647</v>
      </c>
      <c r="AC2824" s="8" t="s">
        <v>60</v>
      </c>
      <c r="AD2824" s="12" t="s">
        <v>18648</v>
      </c>
      <c r="AE2824" s="8" t="s">
        <v>18649</v>
      </c>
      <c r="AF2824" s="8" t="s">
        <v>18650</v>
      </c>
      <c r="AG2824" s="8" t="s">
        <v>10611</v>
      </c>
      <c r="AH2824" s="8" t="s">
        <v>654</v>
      </c>
      <c r="AI2824" s="8" t="s">
        <v>233</v>
      </c>
      <c r="AJ2824" s="8"/>
      <c r="AK2824" s="8"/>
      <c r="AL2824" s="8"/>
      <c r="AM2824" s="8"/>
      <c r="AN2824" s="8" t="s">
        <v>18651</v>
      </c>
      <c r="AO2824" s="8" t="s">
        <v>18652</v>
      </c>
      <c r="AP2824" s="29" t="s">
        <v>18650</v>
      </c>
      <c r="AQ2824" s="11">
        <v>4056.0</v>
      </c>
    </row>
    <row r="2825">
      <c r="A2825" s="8" t="str">
        <f t="shared" si="1"/>
        <v>Antwain Morgan</v>
      </c>
      <c r="B2825" s="51" t="s">
        <v>18638</v>
      </c>
      <c r="C2825" s="8" t="s">
        <v>16061</v>
      </c>
      <c r="D2825" s="2" t="s">
        <v>10600</v>
      </c>
      <c r="E2825" s="8" t="s">
        <v>1765</v>
      </c>
      <c r="F2825" s="8" t="s">
        <v>462</v>
      </c>
      <c r="G2825" s="51" t="s">
        <v>12642</v>
      </c>
      <c r="H2825" s="13" t="s">
        <v>18639</v>
      </c>
      <c r="I2825" s="8" t="s">
        <v>1330</v>
      </c>
      <c r="J2825" s="10">
        <v>3.52</v>
      </c>
      <c r="K2825" s="13" t="s">
        <v>18640</v>
      </c>
      <c r="L2825" s="8"/>
      <c r="M2825" s="8"/>
      <c r="N2825" s="51" t="s">
        <v>18653</v>
      </c>
      <c r="O2825" s="57" t="s">
        <v>52</v>
      </c>
      <c r="P2825" s="51"/>
      <c r="Q2825" s="51"/>
      <c r="R2825" s="57" t="s">
        <v>18654</v>
      </c>
      <c r="S2825" s="57" t="s">
        <v>2196</v>
      </c>
      <c r="T2825" s="11" t="str">
        <f t="shared" si="2"/>
        <v>Antwain Morgan</v>
      </c>
      <c r="U2825" s="57" t="s">
        <v>106</v>
      </c>
      <c r="V2825" s="57" t="s">
        <v>18655</v>
      </c>
      <c r="W2825" s="51"/>
      <c r="X2825" s="51" t="s">
        <v>18645</v>
      </c>
      <c r="Y2825" s="51" t="s">
        <v>60</v>
      </c>
      <c r="Z2825" s="56" t="s">
        <v>18646</v>
      </c>
      <c r="AA2825" s="51" t="s">
        <v>60</v>
      </c>
      <c r="AB2825" s="56" t="s">
        <v>18647</v>
      </c>
      <c r="AC2825" s="51" t="s">
        <v>60</v>
      </c>
      <c r="AD2825" s="56" t="s">
        <v>18648</v>
      </c>
      <c r="AE2825" s="51" t="s">
        <v>18649</v>
      </c>
      <c r="AF2825" s="8" t="s">
        <v>18650</v>
      </c>
      <c r="AG2825" s="8" t="s">
        <v>10611</v>
      </c>
      <c r="AH2825" s="8" t="s">
        <v>654</v>
      </c>
      <c r="AI2825" s="8" t="s">
        <v>233</v>
      </c>
      <c r="AJ2825" s="8"/>
      <c r="AK2825" s="8"/>
      <c r="AL2825" s="8"/>
      <c r="AM2825" s="8"/>
      <c r="AN2825" s="8" t="s">
        <v>18651</v>
      </c>
      <c r="AO2825" s="8" t="s">
        <v>18656</v>
      </c>
      <c r="AP2825" s="29" t="s">
        <v>18650</v>
      </c>
      <c r="AQ2825" s="11">
        <v>4056.0</v>
      </c>
    </row>
    <row r="2826">
      <c r="A2826" s="8" t="str">
        <f t="shared" si="1"/>
        <v>Linsey Montgomery</v>
      </c>
      <c r="B2826" s="51" t="s">
        <v>18638</v>
      </c>
      <c r="C2826" s="8" t="s">
        <v>16061</v>
      </c>
      <c r="D2826" s="2" t="s">
        <v>10600</v>
      </c>
      <c r="E2826" s="8" t="s">
        <v>1765</v>
      </c>
      <c r="F2826" s="8" t="s">
        <v>462</v>
      </c>
      <c r="G2826" s="51" t="s">
        <v>12642</v>
      </c>
      <c r="H2826" s="8" t="s">
        <v>18639</v>
      </c>
      <c r="I2826" s="8" t="s">
        <v>1330</v>
      </c>
      <c r="J2826" s="10">
        <v>3.52</v>
      </c>
      <c r="K2826" s="8" t="s">
        <v>18640</v>
      </c>
      <c r="L2826" s="8"/>
      <c r="M2826" s="8"/>
      <c r="N2826" s="51" t="s">
        <v>18657</v>
      </c>
      <c r="O2826" s="51" t="s">
        <v>52</v>
      </c>
      <c r="P2826" s="51"/>
      <c r="Q2826" s="51"/>
      <c r="R2826" s="51" t="s">
        <v>18658</v>
      </c>
      <c r="S2826" s="51" t="s">
        <v>83</v>
      </c>
      <c r="T2826" s="11" t="str">
        <f t="shared" si="2"/>
        <v>Linsey Montgomery</v>
      </c>
      <c r="U2826" s="51" t="s">
        <v>106</v>
      </c>
      <c r="V2826" s="51" t="s">
        <v>18659</v>
      </c>
      <c r="W2826" s="51"/>
      <c r="X2826" s="51" t="s">
        <v>18645</v>
      </c>
      <c r="Y2826" s="56" t="s">
        <v>18660</v>
      </c>
      <c r="Z2826" s="56" t="s">
        <v>18646</v>
      </c>
      <c r="AA2826" s="51" t="s">
        <v>60</v>
      </c>
      <c r="AB2826" s="56" t="s">
        <v>18647</v>
      </c>
      <c r="AC2826" s="51" t="s">
        <v>60</v>
      </c>
      <c r="AD2826" s="56" t="s">
        <v>18648</v>
      </c>
      <c r="AE2826" s="51" t="s">
        <v>18649</v>
      </c>
      <c r="AF2826" s="8" t="s">
        <v>18650</v>
      </c>
      <c r="AG2826" s="8" t="s">
        <v>10611</v>
      </c>
      <c r="AH2826" s="8" t="s">
        <v>654</v>
      </c>
      <c r="AI2826" s="8" t="s">
        <v>233</v>
      </c>
      <c r="AJ2826" s="8"/>
      <c r="AK2826" s="8"/>
      <c r="AL2826" s="8"/>
      <c r="AM2826" s="8"/>
      <c r="AN2826" s="8" t="s">
        <v>18651</v>
      </c>
      <c r="AO2826" s="8" t="s">
        <v>18652</v>
      </c>
      <c r="AP2826" s="29" t="s">
        <v>18650</v>
      </c>
      <c r="AQ2826" s="11">
        <v>4056.0</v>
      </c>
    </row>
    <row r="2827">
      <c r="A2827" s="8" t="str">
        <f t="shared" si="1"/>
        <v>HC Steven has been removed. </v>
      </c>
      <c r="B2827" s="51" t="s">
        <v>18638</v>
      </c>
      <c r="C2827" s="8" t="s">
        <v>16061</v>
      </c>
      <c r="D2827" s="9" t="s">
        <v>10600</v>
      </c>
      <c r="E2827" s="8" t="s">
        <v>1765</v>
      </c>
      <c r="F2827" s="8" t="s">
        <v>462</v>
      </c>
      <c r="G2827" s="51" t="s">
        <v>12642</v>
      </c>
      <c r="H2827" s="13" t="s">
        <v>18639</v>
      </c>
      <c r="I2827" s="8" t="s">
        <v>1330</v>
      </c>
      <c r="J2827" s="10">
        <v>3.52</v>
      </c>
      <c r="K2827" s="13" t="s">
        <v>18640</v>
      </c>
      <c r="L2827" s="8"/>
      <c r="M2827" s="8"/>
      <c r="N2827" s="51" t="s">
        <v>18661</v>
      </c>
      <c r="O2827" s="51" t="s">
        <v>52</v>
      </c>
      <c r="P2827" s="51"/>
      <c r="Q2827" s="51" t="s">
        <v>277</v>
      </c>
      <c r="R2827" s="51" t="s">
        <v>18662</v>
      </c>
      <c r="S2827" s="51"/>
      <c r="T2827" s="11" t="str">
        <f t="shared" si="2"/>
        <v>HC Steven has been removed. </v>
      </c>
      <c r="U2827" s="51"/>
      <c r="V2827" s="51"/>
      <c r="W2827" s="51"/>
      <c r="X2827" s="51" t="s">
        <v>18645</v>
      </c>
      <c r="Y2827" s="8" t="s">
        <v>60</v>
      </c>
      <c r="Z2827" s="12" t="s">
        <v>18646</v>
      </c>
      <c r="AA2827" s="8" t="s">
        <v>60</v>
      </c>
      <c r="AB2827" s="12" t="s">
        <v>18647</v>
      </c>
      <c r="AC2827" s="8" t="s">
        <v>60</v>
      </c>
      <c r="AD2827" s="12" t="s">
        <v>18648</v>
      </c>
      <c r="AE2827" s="8" t="s">
        <v>18649</v>
      </c>
      <c r="AF2827" s="8" t="s">
        <v>18650</v>
      </c>
      <c r="AG2827" s="8" t="s">
        <v>10611</v>
      </c>
      <c r="AH2827" s="8" t="s">
        <v>654</v>
      </c>
      <c r="AI2827" s="8" t="s">
        <v>233</v>
      </c>
      <c r="AJ2827" s="8"/>
      <c r="AK2827" s="8"/>
      <c r="AL2827" s="8"/>
      <c r="AM2827" s="8"/>
      <c r="AN2827" s="8" t="s">
        <v>18651</v>
      </c>
      <c r="AO2827" s="8" t="s">
        <v>18652</v>
      </c>
      <c r="AP2827" s="29" t="s">
        <v>18650</v>
      </c>
      <c r="AQ2827" s="11">
        <v>4056.0</v>
      </c>
    </row>
    <row r="2828">
      <c r="A2828" s="8" t="str">
        <f t="shared" si="1"/>
        <v>Ryan Dall</v>
      </c>
      <c r="B2828" s="51" t="s">
        <v>18663</v>
      </c>
      <c r="C2828" s="8" t="s">
        <v>16061</v>
      </c>
      <c r="D2828" s="9" t="s">
        <v>10600</v>
      </c>
      <c r="E2828" s="8" t="s">
        <v>18664</v>
      </c>
      <c r="F2828" s="8" t="s">
        <v>462</v>
      </c>
      <c r="G2828" s="51" t="s">
        <v>12642</v>
      </c>
      <c r="H2828" s="8" t="s">
        <v>18665</v>
      </c>
      <c r="I2828" s="8" t="s">
        <v>49</v>
      </c>
      <c r="J2828" s="10">
        <v>3.24</v>
      </c>
      <c r="K2828" s="13" t="s">
        <v>18666</v>
      </c>
      <c r="L2828" s="8"/>
      <c r="M2828" s="8"/>
      <c r="N2828" s="51" t="s">
        <v>18667</v>
      </c>
      <c r="O2828" s="51" t="s">
        <v>52</v>
      </c>
      <c r="P2828" s="51"/>
      <c r="Q2828" s="51"/>
      <c r="R2828" s="51" t="s">
        <v>927</v>
      </c>
      <c r="S2828" s="51" t="s">
        <v>18668</v>
      </c>
      <c r="T2828" s="11" t="str">
        <f t="shared" si="2"/>
        <v>Ryan Dall</v>
      </c>
      <c r="U2828" s="51" t="s">
        <v>55</v>
      </c>
      <c r="V2828" s="51" t="s">
        <v>18669</v>
      </c>
      <c r="W2828" s="51" t="s">
        <v>18670</v>
      </c>
      <c r="X2828" s="51" t="s">
        <v>18671</v>
      </c>
      <c r="Y2828" s="12" t="s">
        <v>18672</v>
      </c>
      <c r="Z2828" s="12" t="s">
        <v>18673</v>
      </c>
      <c r="AA2828" s="8" t="s">
        <v>60</v>
      </c>
      <c r="AB2828" s="8" t="s">
        <v>60</v>
      </c>
      <c r="AC2828" s="8" t="s">
        <v>60</v>
      </c>
      <c r="AD2828" s="8" t="s">
        <v>60</v>
      </c>
      <c r="AE2828" s="8" t="s">
        <v>18674</v>
      </c>
      <c r="AF2828" s="8" t="s">
        <v>18675</v>
      </c>
      <c r="AG2828" s="8" t="s">
        <v>10611</v>
      </c>
      <c r="AH2828" s="8" t="s">
        <v>232</v>
      </c>
      <c r="AI2828" s="8" t="s">
        <v>66</v>
      </c>
      <c r="AJ2828" s="8"/>
      <c r="AK2828" s="8" t="s">
        <v>10154</v>
      </c>
      <c r="AL2828" s="8" t="s">
        <v>299</v>
      </c>
      <c r="AM2828" s="8" t="s">
        <v>10155</v>
      </c>
      <c r="AN2828" s="8" t="s">
        <v>18676</v>
      </c>
      <c r="AO2828" s="8" t="s">
        <v>18677</v>
      </c>
      <c r="AP2828" s="14" t="s">
        <v>18675</v>
      </c>
      <c r="AQ2828" s="11">
        <v>6811.0</v>
      </c>
    </row>
    <row r="2829">
      <c r="A2829" s="8" t="str">
        <f t="shared" si="1"/>
        <v>Ryan Petrocchi</v>
      </c>
      <c r="B2829" s="51" t="s">
        <v>18663</v>
      </c>
      <c r="C2829" s="8" t="s">
        <v>16061</v>
      </c>
      <c r="D2829" s="9" t="s">
        <v>10600</v>
      </c>
      <c r="E2829" s="8" t="s">
        <v>18664</v>
      </c>
      <c r="F2829" s="8" t="s">
        <v>462</v>
      </c>
      <c r="G2829" s="51" t="s">
        <v>12642</v>
      </c>
      <c r="H2829" s="8" t="s">
        <v>18665</v>
      </c>
      <c r="I2829" s="8" t="s">
        <v>49</v>
      </c>
      <c r="J2829" s="10">
        <v>3.24</v>
      </c>
      <c r="K2829" s="13" t="s">
        <v>18666</v>
      </c>
      <c r="L2829" s="8"/>
      <c r="M2829" s="8"/>
      <c r="N2829" s="51" t="s">
        <v>18678</v>
      </c>
      <c r="O2829" s="51" t="s">
        <v>52</v>
      </c>
      <c r="P2829" s="51"/>
      <c r="Q2829" s="51"/>
      <c r="R2829" s="51" t="s">
        <v>927</v>
      </c>
      <c r="S2829" s="51" t="s">
        <v>18679</v>
      </c>
      <c r="T2829" s="11" t="str">
        <f t="shared" si="2"/>
        <v>Ryan Petrocchi</v>
      </c>
      <c r="U2829" s="51" t="s">
        <v>160</v>
      </c>
      <c r="V2829" s="51" t="s">
        <v>18680</v>
      </c>
      <c r="W2829" s="51" t="s">
        <v>18670</v>
      </c>
      <c r="X2829" s="51" t="s">
        <v>18671</v>
      </c>
      <c r="Y2829" s="8" t="s">
        <v>60</v>
      </c>
      <c r="Z2829" s="12" t="s">
        <v>18681</v>
      </c>
      <c r="AA2829" s="8" t="s">
        <v>60</v>
      </c>
      <c r="AB2829" s="12" t="s">
        <v>18682</v>
      </c>
      <c r="AC2829" s="8" t="s">
        <v>60</v>
      </c>
      <c r="AD2829" s="8" t="s">
        <v>60</v>
      </c>
      <c r="AE2829" s="8" t="s">
        <v>18674</v>
      </c>
      <c r="AF2829" s="8" t="s">
        <v>18675</v>
      </c>
      <c r="AG2829" s="8" t="s">
        <v>10611</v>
      </c>
      <c r="AH2829" s="8" t="s">
        <v>232</v>
      </c>
      <c r="AI2829" s="8" t="s">
        <v>66</v>
      </c>
      <c r="AJ2829" s="8"/>
      <c r="AK2829" s="8" t="s">
        <v>10154</v>
      </c>
      <c r="AL2829" s="8" t="s">
        <v>299</v>
      </c>
      <c r="AM2829" s="8" t="s">
        <v>10155</v>
      </c>
      <c r="AN2829" s="8" t="s">
        <v>18676</v>
      </c>
      <c r="AO2829" s="8" t="s">
        <v>18677</v>
      </c>
      <c r="AP2829" s="14" t="s">
        <v>18675</v>
      </c>
      <c r="AQ2829" s="11">
        <v>6811.0</v>
      </c>
    </row>
    <row r="2830">
      <c r="A2830" s="8" t="str">
        <f t="shared" si="1"/>
        <v>Zachary Hall</v>
      </c>
      <c r="B2830" s="51" t="s">
        <v>18663</v>
      </c>
      <c r="C2830" s="8" t="s">
        <v>16061</v>
      </c>
      <c r="D2830" s="9" t="s">
        <v>10600</v>
      </c>
      <c r="E2830" s="8" t="s">
        <v>18664</v>
      </c>
      <c r="F2830" s="8" t="s">
        <v>462</v>
      </c>
      <c r="G2830" s="51" t="s">
        <v>12642</v>
      </c>
      <c r="H2830" s="13" t="s">
        <v>18665</v>
      </c>
      <c r="I2830" s="8" t="s">
        <v>49</v>
      </c>
      <c r="J2830" s="10">
        <v>3.24</v>
      </c>
      <c r="K2830" s="13" t="s">
        <v>18666</v>
      </c>
      <c r="L2830" s="8"/>
      <c r="M2830" s="8"/>
      <c r="N2830" s="51" t="s">
        <v>18683</v>
      </c>
      <c r="O2830" s="51" t="s">
        <v>52</v>
      </c>
      <c r="P2830" s="51"/>
      <c r="Q2830" s="51"/>
      <c r="R2830" s="51" t="s">
        <v>7770</v>
      </c>
      <c r="S2830" s="51" t="s">
        <v>1674</v>
      </c>
      <c r="T2830" s="11" t="str">
        <f t="shared" si="2"/>
        <v>Zachary Hall</v>
      </c>
      <c r="U2830" s="51" t="s">
        <v>106</v>
      </c>
      <c r="V2830" s="51" t="s">
        <v>18684</v>
      </c>
      <c r="W2830" s="51" t="s">
        <v>18670</v>
      </c>
      <c r="X2830" s="51" t="s">
        <v>18671</v>
      </c>
      <c r="Y2830" s="8" t="s">
        <v>60</v>
      </c>
      <c r="Z2830" s="8" t="s">
        <v>60</v>
      </c>
      <c r="AA2830" s="8" t="s">
        <v>60</v>
      </c>
      <c r="AB2830" s="8" t="s">
        <v>60</v>
      </c>
      <c r="AC2830" s="8" t="s">
        <v>60</v>
      </c>
      <c r="AD2830" s="8" t="s">
        <v>60</v>
      </c>
      <c r="AE2830" s="8" t="s">
        <v>18674</v>
      </c>
      <c r="AF2830" s="8" t="s">
        <v>18675</v>
      </c>
      <c r="AG2830" s="8" t="s">
        <v>10611</v>
      </c>
      <c r="AH2830" s="8" t="s">
        <v>232</v>
      </c>
      <c r="AI2830" s="8" t="s">
        <v>66</v>
      </c>
      <c r="AJ2830" s="8"/>
      <c r="AK2830" s="8" t="s">
        <v>10154</v>
      </c>
      <c r="AL2830" s="8" t="s">
        <v>299</v>
      </c>
      <c r="AM2830" s="8" t="s">
        <v>10155</v>
      </c>
      <c r="AN2830" s="8" t="s">
        <v>18676</v>
      </c>
      <c r="AO2830" s="8" t="s">
        <v>18677</v>
      </c>
      <c r="AP2830" s="14" t="s">
        <v>18675</v>
      </c>
      <c r="AQ2830" s="11">
        <v>6811.0</v>
      </c>
    </row>
    <row r="2831">
      <c r="A2831" s="8" t="str">
        <f t="shared" si="1"/>
        <v>Gene Alderman</v>
      </c>
      <c r="B2831" s="51" t="s">
        <v>18663</v>
      </c>
      <c r="C2831" s="8" t="s">
        <v>16061</v>
      </c>
      <c r="D2831" s="9" t="s">
        <v>10600</v>
      </c>
      <c r="E2831" s="8" t="s">
        <v>18664</v>
      </c>
      <c r="F2831" s="8" t="s">
        <v>462</v>
      </c>
      <c r="G2831" s="51" t="s">
        <v>12642</v>
      </c>
      <c r="H2831" s="8" t="s">
        <v>18665</v>
      </c>
      <c r="I2831" s="59" t="s">
        <v>49</v>
      </c>
      <c r="J2831" s="60">
        <v>3.24</v>
      </c>
      <c r="K2831" s="51" t="s">
        <v>18666</v>
      </c>
      <c r="L2831" s="8"/>
      <c r="M2831" s="8"/>
      <c r="N2831" s="51" t="s">
        <v>18685</v>
      </c>
      <c r="O2831" s="51" t="s">
        <v>52</v>
      </c>
      <c r="P2831" s="51"/>
      <c r="Q2831" s="51"/>
      <c r="R2831" s="8" t="s">
        <v>18686</v>
      </c>
      <c r="S2831" s="8" t="s">
        <v>18687</v>
      </c>
      <c r="T2831" s="11" t="str">
        <f t="shared" si="2"/>
        <v>Gene Alderman</v>
      </c>
      <c r="U2831" s="51" t="s">
        <v>80</v>
      </c>
      <c r="V2831" s="51"/>
      <c r="W2831" s="8"/>
      <c r="X2831" s="51" t="s">
        <v>18671</v>
      </c>
      <c r="Y2831" s="51" t="s">
        <v>60</v>
      </c>
      <c r="Z2831" s="56" t="s">
        <v>18688</v>
      </c>
      <c r="AA2831" s="51" t="s">
        <v>60</v>
      </c>
      <c r="AB2831" s="56" t="s">
        <v>18689</v>
      </c>
      <c r="AC2831" s="51" t="s">
        <v>60</v>
      </c>
      <c r="AD2831" s="56" t="s">
        <v>10703</v>
      </c>
      <c r="AE2831" s="51" t="s">
        <v>18674</v>
      </c>
      <c r="AF2831" s="8" t="s">
        <v>18675</v>
      </c>
      <c r="AG2831" s="8" t="s">
        <v>10611</v>
      </c>
      <c r="AH2831" s="8" t="s">
        <v>232</v>
      </c>
      <c r="AI2831" s="8" t="s">
        <v>66</v>
      </c>
      <c r="AJ2831" s="8"/>
      <c r="AK2831" s="59" t="s">
        <v>10154</v>
      </c>
      <c r="AL2831" s="59" t="s">
        <v>299</v>
      </c>
      <c r="AM2831" s="59" t="s">
        <v>10155</v>
      </c>
      <c r="AN2831" s="59" t="s">
        <v>18676</v>
      </c>
      <c r="AO2831" s="59" t="s">
        <v>18690</v>
      </c>
      <c r="AP2831" s="14" t="s">
        <v>18675</v>
      </c>
      <c r="AQ2831" s="11">
        <v>6811.0</v>
      </c>
    </row>
    <row r="2832">
      <c r="A2832" s="8" t="str">
        <f t="shared" si="1"/>
        <v>Gene Alderman</v>
      </c>
      <c r="B2832" s="51" t="s">
        <v>18663</v>
      </c>
      <c r="C2832" s="8" t="s">
        <v>16061</v>
      </c>
      <c r="D2832" s="9" t="s">
        <v>10600</v>
      </c>
      <c r="E2832" s="8" t="s">
        <v>18664</v>
      </c>
      <c r="F2832" s="8" t="s">
        <v>462</v>
      </c>
      <c r="G2832" s="51" t="s">
        <v>12642</v>
      </c>
      <c r="H2832" s="8" t="s">
        <v>18665</v>
      </c>
      <c r="I2832" s="59" t="s">
        <v>49</v>
      </c>
      <c r="J2832" s="60">
        <v>3.24</v>
      </c>
      <c r="K2832" s="51" t="s">
        <v>18666</v>
      </c>
      <c r="L2832" s="8"/>
      <c r="M2832" s="8"/>
      <c r="N2832" s="51" t="s">
        <v>18691</v>
      </c>
      <c r="O2832" s="51" t="s">
        <v>52</v>
      </c>
      <c r="P2832" s="51"/>
      <c r="Q2832" s="51"/>
      <c r="R2832" s="8" t="s">
        <v>18686</v>
      </c>
      <c r="S2832" s="8" t="s">
        <v>18687</v>
      </c>
      <c r="T2832" s="11" t="str">
        <f t="shared" si="2"/>
        <v>Gene Alderman</v>
      </c>
      <c r="U2832" s="51" t="s">
        <v>80</v>
      </c>
      <c r="V2832" s="51"/>
      <c r="W2832" s="8"/>
      <c r="X2832" s="51" t="s">
        <v>18671</v>
      </c>
      <c r="Y2832" s="51" t="s">
        <v>60</v>
      </c>
      <c r="Z2832" s="56" t="s">
        <v>18688</v>
      </c>
      <c r="AA2832" s="51" t="s">
        <v>60</v>
      </c>
      <c r="AB2832" s="56" t="s">
        <v>18689</v>
      </c>
      <c r="AC2832" s="51" t="s">
        <v>60</v>
      </c>
      <c r="AD2832" s="56" t="s">
        <v>10703</v>
      </c>
      <c r="AE2832" s="51" t="s">
        <v>18674</v>
      </c>
      <c r="AF2832" s="8" t="s">
        <v>18675</v>
      </c>
      <c r="AG2832" s="8" t="s">
        <v>10611</v>
      </c>
      <c r="AH2832" s="8" t="s">
        <v>232</v>
      </c>
      <c r="AI2832" s="8" t="s">
        <v>66</v>
      </c>
      <c r="AJ2832" s="8"/>
      <c r="AK2832" s="59" t="s">
        <v>10154</v>
      </c>
      <c r="AL2832" s="59" t="s">
        <v>299</v>
      </c>
      <c r="AM2832" s="59" t="s">
        <v>10155</v>
      </c>
      <c r="AN2832" s="59" t="s">
        <v>18676</v>
      </c>
      <c r="AO2832" s="59" t="s">
        <v>18690</v>
      </c>
      <c r="AP2832" s="14" t="s">
        <v>18675</v>
      </c>
      <c r="AQ2832" s="11">
        <v>6811.0</v>
      </c>
    </row>
    <row r="2833">
      <c r="A2833" s="8" t="str">
        <f t="shared" si="1"/>
        <v>Eugene Dall</v>
      </c>
      <c r="B2833" s="51" t="s">
        <v>18663</v>
      </c>
      <c r="C2833" s="8" t="s">
        <v>16061</v>
      </c>
      <c r="D2833" s="9" t="s">
        <v>10600</v>
      </c>
      <c r="E2833" s="8" t="s">
        <v>18664</v>
      </c>
      <c r="F2833" s="8" t="s">
        <v>462</v>
      </c>
      <c r="G2833" s="51" t="s">
        <v>12642</v>
      </c>
      <c r="H2833" s="8" t="s">
        <v>18665</v>
      </c>
      <c r="I2833" s="8" t="s">
        <v>49</v>
      </c>
      <c r="J2833" s="10">
        <v>3.24</v>
      </c>
      <c r="K2833" s="13" t="s">
        <v>18666</v>
      </c>
      <c r="L2833" s="8"/>
      <c r="M2833" s="8"/>
      <c r="N2833" s="51" t="s">
        <v>18692</v>
      </c>
      <c r="O2833" s="51" t="s">
        <v>52</v>
      </c>
      <c r="P2833" s="51"/>
      <c r="Q2833" s="51"/>
      <c r="R2833" s="51" t="s">
        <v>2118</v>
      </c>
      <c r="S2833" s="51" t="s">
        <v>18668</v>
      </c>
      <c r="T2833" s="11" t="str">
        <f t="shared" si="2"/>
        <v>Eugene Dall</v>
      </c>
      <c r="U2833" s="51" t="s">
        <v>80</v>
      </c>
      <c r="V2833" s="51"/>
      <c r="W2833" s="51"/>
      <c r="X2833" s="51" t="s">
        <v>18671</v>
      </c>
      <c r="Y2833" s="8" t="s">
        <v>60</v>
      </c>
      <c r="Z2833" s="12" t="s">
        <v>18673</v>
      </c>
      <c r="AA2833" s="8" t="s">
        <v>60</v>
      </c>
      <c r="AB2833" s="8" t="s">
        <v>60</v>
      </c>
      <c r="AC2833" s="8" t="s">
        <v>60</v>
      </c>
      <c r="AD2833" s="8" t="s">
        <v>60</v>
      </c>
      <c r="AE2833" s="8" t="s">
        <v>18674</v>
      </c>
      <c r="AF2833" s="8" t="s">
        <v>18675</v>
      </c>
      <c r="AG2833" s="8" t="s">
        <v>10611</v>
      </c>
      <c r="AH2833" s="8" t="s">
        <v>232</v>
      </c>
      <c r="AI2833" s="8" t="s">
        <v>66</v>
      </c>
      <c r="AJ2833" s="8"/>
      <c r="AK2833" s="8" t="s">
        <v>10154</v>
      </c>
      <c r="AL2833" s="8" t="s">
        <v>299</v>
      </c>
      <c r="AM2833" s="8" t="s">
        <v>10155</v>
      </c>
      <c r="AN2833" s="8" t="s">
        <v>18676</v>
      </c>
      <c r="AO2833" s="8" t="s">
        <v>18677</v>
      </c>
      <c r="AP2833" s="14" t="s">
        <v>18675</v>
      </c>
      <c r="AQ2833" s="11">
        <v>6811.0</v>
      </c>
    </row>
    <row r="2834">
      <c r="A2834" s="8" t="str">
        <f t="shared" si="1"/>
        <v>Nick Anthony</v>
      </c>
      <c r="B2834" s="51" t="s">
        <v>18693</v>
      </c>
      <c r="C2834" s="8" t="s">
        <v>16061</v>
      </c>
      <c r="D2834" s="9" t="s">
        <v>10600</v>
      </c>
      <c r="E2834" s="8" t="s">
        <v>1514</v>
      </c>
      <c r="F2834" s="8" t="s">
        <v>462</v>
      </c>
      <c r="G2834" s="51" t="s">
        <v>12642</v>
      </c>
      <c r="H2834" s="8" t="s">
        <v>18694</v>
      </c>
      <c r="I2834" s="8" t="s">
        <v>49</v>
      </c>
      <c r="J2834" s="10">
        <v>3.38</v>
      </c>
      <c r="K2834" s="13" t="s">
        <v>18695</v>
      </c>
      <c r="L2834" s="8"/>
      <c r="M2834" s="8"/>
      <c r="N2834" s="51" t="s">
        <v>18696</v>
      </c>
      <c r="O2834" s="51" t="s">
        <v>52</v>
      </c>
      <c r="P2834" s="51"/>
      <c r="Q2834" s="51"/>
      <c r="R2834" s="51" t="s">
        <v>392</v>
      </c>
      <c r="S2834" s="51" t="s">
        <v>6978</v>
      </c>
      <c r="T2834" s="11" t="str">
        <f t="shared" si="2"/>
        <v>Nick Anthony</v>
      </c>
      <c r="U2834" s="51" t="s">
        <v>11057</v>
      </c>
      <c r="V2834" s="51" t="s">
        <v>18697</v>
      </c>
      <c r="W2834" s="51" t="s">
        <v>18698</v>
      </c>
      <c r="X2834" s="51" t="s">
        <v>18699</v>
      </c>
      <c r="Y2834" s="12" t="s">
        <v>18700</v>
      </c>
      <c r="Z2834" s="12" t="s">
        <v>18701</v>
      </c>
      <c r="AA2834" s="12" t="s">
        <v>18702</v>
      </c>
      <c r="AB2834" s="8" t="s">
        <v>60</v>
      </c>
      <c r="AC2834" s="12" t="s">
        <v>18703</v>
      </c>
      <c r="AD2834" s="8" t="s">
        <v>60</v>
      </c>
      <c r="AE2834" s="8" t="s">
        <v>18704</v>
      </c>
      <c r="AF2834" s="8" t="s">
        <v>18705</v>
      </c>
      <c r="AG2834" s="8" t="s">
        <v>10611</v>
      </c>
      <c r="AH2834" s="8" t="s">
        <v>352</v>
      </c>
      <c r="AI2834" s="8" t="s">
        <v>66</v>
      </c>
      <c r="AJ2834" s="8"/>
      <c r="AK2834" s="8"/>
      <c r="AL2834" s="8"/>
      <c r="AM2834" s="8"/>
      <c r="AN2834" s="8" t="s">
        <v>18706</v>
      </c>
      <c r="AO2834" s="8" t="s">
        <v>18707</v>
      </c>
      <c r="AP2834" s="29" t="s">
        <v>18705</v>
      </c>
      <c r="AQ2834" s="11">
        <v>7032.0</v>
      </c>
    </row>
    <row r="2835">
      <c r="A2835" s="8" t="str">
        <f t="shared" si="1"/>
        <v>David Kaiser</v>
      </c>
      <c r="B2835" s="51" t="s">
        <v>18693</v>
      </c>
      <c r="C2835" s="8" t="s">
        <v>16061</v>
      </c>
      <c r="D2835" s="9" t="s">
        <v>10600</v>
      </c>
      <c r="E2835" s="8" t="s">
        <v>1514</v>
      </c>
      <c r="F2835" s="8" t="s">
        <v>462</v>
      </c>
      <c r="G2835" s="51" t="s">
        <v>12642</v>
      </c>
      <c r="H2835" s="8" t="s">
        <v>18694</v>
      </c>
      <c r="I2835" s="8" t="s">
        <v>49</v>
      </c>
      <c r="J2835" s="10">
        <v>3.38</v>
      </c>
      <c r="K2835" s="13" t="s">
        <v>18695</v>
      </c>
      <c r="L2835" s="8"/>
      <c r="M2835" s="8"/>
      <c r="N2835" s="51" t="s">
        <v>18708</v>
      </c>
      <c r="O2835" s="51" t="s">
        <v>52</v>
      </c>
      <c r="P2835" s="51"/>
      <c r="Q2835" s="51"/>
      <c r="R2835" s="51" t="s">
        <v>289</v>
      </c>
      <c r="S2835" s="51" t="s">
        <v>1359</v>
      </c>
      <c r="T2835" s="11" t="str">
        <f t="shared" si="2"/>
        <v>David Kaiser</v>
      </c>
      <c r="U2835" s="51" t="s">
        <v>55</v>
      </c>
      <c r="V2835" s="51" t="s">
        <v>18709</v>
      </c>
      <c r="W2835" s="51" t="s">
        <v>18710</v>
      </c>
      <c r="X2835" s="51" t="s">
        <v>18699</v>
      </c>
      <c r="Y2835" s="12" t="s">
        <v>18711</v>
      </c>
      <c r="Z2835" s="12" t="s">
        <v>18701</v>
      </c>
      <c r="AA2835" s="8" t="s">
        <v>60</v>
      </c>
      <c r="AB2835" s="8" t="s">
        <v>60</v>
      </c>
      <c r="AC2835" s="8" t="s">
        <v>60</v>
      </c>
      <c r="AD2835" s="8" t="s">
        <v>60</v>
      </c>
      <c r="AE2835" s="8" t="s">
        <v>18704</v>
      </c>
      <c r="AF2835" s="8" t="s">
        <v>18705</v>
      </c>
      <c r="AG2835" s="8" t="s">
        <v>10611</v>
      </c>
      <c r="AH2835" s="8" t="s">
        <v>352</v>
      </c>
      <c r="AI2835" s="8" t="s">
        <v>66</v>
      </c>
      <c r="AJ2835" s="8"/>
      <c r="AK2835" s="8"/>
      <c r="AL2835" s="8"/>
      <c r="AM2835" s="8"/>
      <c r="AN2835" s="8" t="s">
        <v>18706</v>
      </c>
      <c r="AO2835" s="8" t="s">
        <v>18707</v>
      </c>
      <c r="AP2835" s="29" t="s">
        <v>18705</v>
      </c>
      <c r="AQ2835" s="11">
        <v>7032.0</v>
      </c>
    </row>
    <row r="2836">
      <c r="A2836" s="8" t="str">
        <f t="shared" si="1"/>
        <v>Kirby Shepherd</v>
      </c>
      <c r="B2836" s="51" t="s">
        <v>18693</v>
      </c>
      <c r="C2836" s="8" t="s">
        <v>16061</v>
      </c>
      <c r="D2836" s="2" t="s">
        <v>10600</v>
      </c>
      <c r="E2836" s="8" t="s">
        <v>1514</v>
      </c>
      <c r="F2836" s="8" t="s">
        <v>462</v>
      </c>
      <c r="G2836" s="51" t="s">
        <v>12642</v>
      </c>
      <c r="H2836" s="13" t="s">
        <v>18694</v>
      </c>
      <c r="I2836" s="8" t="s">
        <v>49</v>
      </c>
      <c r="J2836" s="10">
        <v>3.38</v>
      </c>
      <c r="K2836" s="8" t="s">
        <v>18695</v>
      </c>
      <c r="L2836" s="8"/>
      <c r="M2836" s="8"/>
      <c r="N2836" s="51" t="s">
        <v>18712</v>
      </c>
      <c r="O2836" s="51" t="s">
        <v>52</v>
      </c>
      <c r="P2836" s="51"/>
      <c r="Q2836" s="51"/>
      <c r="R2836" s="51" t="s">
        <v>16710</v>
      </c>
      <c r="S2836" s="51" t="s">
        <v>13285</v>
      </c>
      <c r="T2836" s="11" t="str">
        <f t="shared" si="2"/>
        <v>Kirby Shepherd</v>
      </c>
      <c r="U2836" s="51" t="s">
        <v>106</v>
      </c>
      <c r="V2836" s="51" t="s">
        <v>18713</v>
      </c>
      <c r="W2836" s="51" t="s">
        <v>18698</v>
      </c>
      <c r="X2836" s="51" t="s">
        <v>18699</v>
      </c>
      <c r="Y2836" s="56" t="s">
        <v>18714</v>
      </c>
      <c r="Z2836" s="56" t="s">
        <v>18701</v>
      </c>
      <c r="AA2836" s="51" t="s">
        <v>60</v>
      </c>
      <c r="AB2836" s="51" t="s">
        <v>60</v>
      </c>
      <c r="AC2836" s="51" t="s">
        <v>60</v>
      </c>
      <c r="AD2836" s="51" t="s">
        <v>60</v>
      </c>
      <c r="AE2836" s="51" t="s">
        <v>18715</v>
      </c>
      <c r="AF2836" s="8" t="s">
        <v>18705</v>
      </c>
      <c r="AG2836" s="8" t="s">
        <v>10611</v>
      </c>
      <c r="AH2836" s="8" t="s">
        <v>352</v>
      </c>
      <c r="AI2836" s="8" t="s">
        <v>66</v>
      </c>
      <c r="AJ2836" s="8"/>
      <c r="AK2836" s="8" t="s">
        <v>4944</v>
      </c>
      <c r="AL2836" s="8" t="s">
        <v>2863</v>
      </c>
      <c r="AM2836" s="8" t="s">
        <v>743</v>
      </c>
      <c r="AN2836" s="8" t="s">
        <v>18716</v>
      </c>
      <c r="AO2836" s="8" t="s">
        <v>18717</v>
      </c>
      <c r="AP2836" s="29" t="s">
        <v>18705</v>
      </c>
      <c r="AQ2836" s="11">
        <v>7032.0</v>
      </c>
    </row>
    <row r="2837">
      <c r="A2837" s="8" t="str">
        <f t="shared" si="1"/>
        <v>Nick Anthony</v>
      </c>
      <c r="B2837" s="51" t="s">
        <v>18693</v>
      </c>
      <c r="C2837" s="8" t="s">
        <v>16061</v>
      </c>
      <c r="D2837" s="2" t="s">
        <v>10600</v>
      </c>
      <c r="E2837" s="8" t="s">
        <v>1514</v>
      </c>
      <c r="F2837" s="8" t="s">
        <v>462</v>
      </c>
      <c r="G2837" s="51" t="s">
        <v>12642</v>
      </c>
      <c r="H2837" s="8" t="s">
        <v>18694</v>
      </c>
      <c r="I2837" s="8" t="s">
        <v>49</v>
      </c>
      <c r="J2837" s="10">
        <v>3.38</v>
      </c>
      <c r="K2837" s="8" t="s">
        <v>18695</v>
      </c>
      <c r="L2837" s="8"/>
      <c r="M2837" s="8"/>
      <c r="N2837" s="51" t="s">
        <v>18718</v>
      </c>
      <c r="O2837" s="51" t="s">
        <v>52</v>
      </c>
      <c r="P2837" s="51"/>
      <c r="Q2837" s="51"/>
      <c r="R2837" s="51" t="s">
        <v>392</v>
      </c>
      <c r="S2837" s="51" t="s">
        <v>6978</v>
      </c>
      <c r="T2837" s="11" t="str">
        <f t="shared" si="2"/>
        <v>Nick Anthony</v>
      </c>
      <c r="U2837" s="51" t="s">
        <v>80</v>
      </c>
      <c r="V2837" s="51" t="s">
        <v>18697</v>
      </c>
      <c r="W2837" s="51" t="s">
        <v>18698</v>
      </c>
      <c r="X2837" s="51" t="s">
        <v>18699</v>
      </c>
      <c r="Y2837" s="56" t="s">
        <v>18700</v>
      </c>
      <c r="Z2837" s="51" t="s">
        <v>60</v>
      </c>
      <c r="AA2837" s="56" t="s">
        <v>18702</v>
      </c>
      <c r="AB2837" s="51" t="s">
        <v>60</v>
      </c>
      <c r="AC2837" s="51" t="s">
        <v>60</v>
      </c>
      <c r="AD2837" s="51" t="s">
        <v>60</v>
      </c>
      <c r="AE2837" s="51" t="s">
        <v>18715</v>
      </c>
      <c r="AF2837" s="8" t="s">
        <v>18705</v>
      </c>
      <c r="AG2837" s="8" t="s">
        <v>10611</v>
      </c>
      <c r="AH2837" s="8" t="s">
        <v>352</v>
      </c>
      <c r="AI2837" s="8" t="s">
        <v>66</v>
      </c>
      <c r="AJ2837" s="8"/>
      <c r="AK2837" s="8" t="s">
        <v>4944</v>
      </c>
      <c r="AL2837" s="8" t="s">
        <v>2863</v>
      </c>
      <c r="AM2837" s="8" t="s">
        <v>743</v>
      </c>
      <c r="AN2837" s="8" t="s">
        <v>18716</v>
      </c>
      <c r="AO2837" s="8" t="s">
        <v>18717</v>
      </c>
      <c r="AP2837" s="29" t="s">
        <v>18705</v>
      </c>
      <c r="AQ2837" s="11">
        <v>7032.0</v>
      </c>
    </row>
    <row r="2838">
      <c r="A2838" s="8" t="str">
        <f t="shared" si="1"/>
        <v>AC Josh has been removed. </v>
      </c>
      <c r="B2838" s="51" t="s">
        <v>18693</v>
      </c>
      <c r="C2838" s="8" t="s">
        <v>16061</v>
      </c>
      <c r="D2838" s="2" t="s">
        <v>10600</v>
      </c>
      <c r="E2838" s="8" t="s">
        <v>1514</v>
      </c>
      <c r="F2838" s="8" t="s">
        <v>462</v>
      </c>
      <c r="G2838" s="51" t="s">
        <v>12642</v>
      </c>
      <c r="H2838" s="13" t="s">
        <v>18694</v>
      </c>
      <c r="I2838" s="8" t="s">
        <v>49</v>
      </c>
      <c r="J2838" s="10">
        <v>3.38</v>
      </c>
      <c r="K2838" s="8" t="s">
        <v>18695</v>
      </c>
      <c r="L2838" s="8"/>
      <c r="M2838" s="8"/>
      <c r="N2838" s="51" t="s">
        <v>18719</v>
      </c>
      <c r="O2838" s="51" t="s">
        <v>52</v>
      </c>
      <c r="P2838" s="51"/>
      <c r="Q2838" s="51" t="s">
        <v>277</v>
      </c>
      <c r="R2838" s="51" t="s">
        <v>282</v>
      </c>
      <c r="S2838" s="51"/>
      <c r="T2838" s="11" t="str">
        <f t="shared" si="2"/>
        <v>AC Josh has been removed. </v>
      </c>
      <c r="U2838" s="51"/>
      <c r="V2838" s="51"/>
      <c r="W2838" s="51"/>
      <c r="X2838" s="51" t="s">
        <v>18699</v>
      </c>
      <c r="Y2838" s="51" t="s">
        <v>60</v>
      </c>
      <c r="Z2838" s="56" t="s">
        <v>18701</v>
      </c>
      <c r="AA2838" s="51" t="s">
        <v>60</v>
      </c>
      <c r="AB2838" s="51" t="s">
        <v>60</v>
      </c>
      <c r="AC2838" s="51" t="s">
        <v>60</v>
      </c>
      <c r="AD2838" s="51" t="s">
        <v>60</v>
      </c>
      <c r="AE2838" s="51" t="s">
        <v>18715</v>
      </c>
      <c r="AF2838" s="8" t="s">
        <v>18705</v>
      </c>
      <c r="AG2838" s="8" t="s">
        <v>10611</v>
      </c>
      <c r="AH2838" s="8" t="s">
        <v>352</v>
      </c>
      <c r="AI2838" s="8" t="s">
        <v>66</v>
      </c>
      <c r="AJ2838" s="8"/>
      <c r="AK2838" s="8" t="s">
        <v>4944</v>
      </c>
      <c r="AL2838" s="8" t="s">
        <v>2863</v>
      </c>
      <c r="AM2838" s="8" t="s">
        <v>743</v>
      </c>
      <c r="AN2838" s="8" t="s">
        <v>18716</v>
      </c>
      <c r="AO2838" s="8" t="s">
        <v>18717</v>
      </c>
      <c r="AP2838" s="29" t="s">
        <v>18705</v>
      </c>
      <c r="AQ2838" s="11">
        <v>7032.0</v>
      </c>
    </row>
    <row r="2839">
      <c r="A2839" s="8" t="str">
        <f t="shared" si="1"/>
        <v>Volunteer AC Jared has been removed. </v>
      </c>
      <c r="B2839" s="51" t="s">
        <v>18693</v>
      </c>
      <c r="C2839" s="8" t="s">
        <v>16061</v>
      </c>
      <c r="D2839" s="9" t="s">
        <v>10600</v>
      </c>
      <c r="E2839" s="8" t="s">
        <v>1514</v>
      </c>
      <c r="F2839" s="8" t="s">
        <v>462</v>
      </c>
      <c r="G2839" s="51" t="s">
        <v>12642</v>
      </c>
      <c r="H2839" s="8" t="s">
        <v>18694</v>
      </c>
      <c r="I2839" s="8" t="s">
        <v>49</v>
      </c>
      <c r="J2839" s="10">
        <v>3.38</v>
      </c>
      <c r="K2839" s="13" t="s">
        <v>18695</v>
      </c>
      <c r="L2839" s="8"/>
      <c r="M2839" s="8"/>
      <c r="N2839" s="51" t="s">
        <v>18720</v>
      </c>
      <c r="O2839" s="57" t="s">
        <v>52</v>
      </c>
      <c r="P2839" s="51"/>
      <c r="Q2839" s="51" t="s">
        <v>277</v>
      </c>
      <c r="R2839" s="57" t="s">
        <v>18721</v>
      </c>
      <c r="S2839" s="51"/>
      <c r="T2839" s="11" t="str">
        <f t="shared" si="2"/>
        <v>Volunteer AC Jared has been removed. </v>
      </c>
      <c r="U2839" s="51"/>
      <c r="V2839" s="51"/>
      <c r="W2839" s="51"/>
      <c r="X2839" s="51" t="s">
        <v>18699</v>
      </c>
      <c r="Y2839" s="51" t="s">
        <v>60</v>
      </c>
      <c r="Z2839" s="56" t="s">
        <v>18722</v>
      </c>
      <c r="AA2839" s="51" t="s">
        <v>60</v>
      </c>
      <c r="AB2839" s="51" t="s">
        <v>60</v>
      </c>
      <c r="AC2839" s="56" t="s">
        <v>18723</v>
      </c>
      <c r="AD2839" s="56" t="s">
        <v>18724</v>
      </c>
      <c r="AE2839" s="51" t="s">
        <v>18704</v>
      </c>
      <c r="AF2839" s="8" t="s">
        <v>18705</v>
      </c>
      <c r="AG2839" s="8" t="s">
        <v>10611</v>
      </c>
      <c r="AH2839" s="8" t="s">
        <v>352</v>
      </c>
      <c r="AI2839" s="8" t="s">
        <v>66</v>
      </c>
      <c r="AJ2839" s="8"/>
      <c r="AK2839" s="8"/>
      <c r="AL2839" s="8"/>
      <c r="AM2839" s="8"/>
      <c r="AN2839" s="8" t="s">
        <v>18706</v>
      </c>
      <c r="AO2839" s="13" t="s">
        <v>18707</v>
      </c>
      <c r="AP2839" s="29" t="s">
        <v>18705</v>
      </c>
      <c r="AQ2839" s="11">
        <v>7032.0</v>
      </c>
    </row>
    <row r="2840">
      <c r="A2840" s="8" t="str">
        <f t="shared" si="1"/>
        <v>Graduate Asst Tiffany has been removed. </v>
      </c>
      <c r="B2840" s="51" t="s">
        <v>18693</v>
      </c>
      <c r="C2840" s="8" t="s">
        <v>16061</v>
      </c>
      <c r="D2840" s="9" t="s">
        <v>10600</v>
      </c>
      <c r="E2840" s="8" t="s">
        <v>1514</v>
      </c>
      <c r="F2840" s="8" t="s">
        <v>462</v>
      </c>
      <c r="G2840" s="51" t="s">
        <v>12642</v>
      </c>
      <c r="H2840" s="8" t="s">
        <v>18694</v>
      </c>
      <c r="I2840" s="8" t="s">
        <v>49</v>
      </c>
      <c r="J2840" s="10">
        <v>3.38</v>
      </c>
      <c r="K2840" s="13" t="s">
        <v>18695</v>
      </c>
      <c r="L2840" s="8"/>
      <c r="M2840" s="8"/>
      <c r="N2840" s="51" t="s">
        <v>18725</v>
      </c>
      <c r="O2840" s="57" t="s">
        <v>52</v>
      </c>
      <c r="P2840" s="51"/>
      <c r="Q2840" s="51" t="s">
        <v>277</v>
      </c>
      <c r="R2840" s="57" t="s">
        <v>18726</v>
      </c>
      <c r="S2840" s="51"/>
      <c r="T2840" s="11" t="str">
        <f t="shared" si="2"/>
        <v>Graduate Asst Tiffany has been removed. </v>
      </c>
      <c r="U2840" s="51"/>
      <c r="V2840" s="51"/>
      <c r="W2840" s="51"/>
      <c r="X2840" s="51" t="s">
        <v>18699</v>
      </c>
      <c r="Y2840" s="51" t="s">
        <v>60</v>
      </c>
      <c r="Z2840" s="56" t="s">
        <v>18722</v>
      </c>
      <c r="AA2840" s="51" t="s">
        <v>60</v>
      </c>
      <c r="AB2840" s="51" t="s">
        <v>60</v>
      </c>
      <c r="AC2840" s="51" t="s">
        <v>60</v>
      </c>
      <c r="AD2840" s="56" t="s">
        <v>18724</v>
      </c>
      <c r="AE2840" s="51" t="s">
        <v>18704</v>
      </c>
      <c r="AF2840" s="8" t="s">
        <v>18705</v>
      </c>
      <c r="AG2840" s="8" t="s">
        <v>10611</v>
      </c>
      <c r="AH2840" s="8" t="s">
        <v>352</v>
      </c>
      <c r="AI2840" s="8" t="s">
        <v>66</v>
      </c>
      <c r="AJ2840" s="8"/>
      <c r="AK2840" s="8"/>
      <c r="AL2840" s="8"/>
      <c r="AM2840" s="8"/>
      <c r="AN2840" s="8" t="s">
        <v>18706</v>
      </c>
      <c r="AO2840" s="13" t="s">
        <v>18707</v>
      </c>
      <c r="AP2840" s="29" t="s">
        <v>18705</v>
      </c>
      <c r="AQ2840" s="11">
        <v>7032.0</v>
      </c>
    </row>
    <row r="2841">
      <c r="A2841" s="8" t="str">
        <f t="shared" si="1"/>
        <v>Danielle Kcholi</v>
      </c>
      <c r="B2841" s="51" t="s">
        <v>18727</v>
      </c>
      <c r="C2841" s="61" t="s">
        <v>16061</v>
      </c>
      <c r="D2841" s="2" t="s">
        <v>10600</v>
      </c>
      <c r="E2841" s="8" t="s">
        <v>10884</v>
      </c>
      <c r="F2841" s="8" t="s">
        <v>462</v>
      </c>
      <c r="G2841" s="51" t="s">
        <v>12642</v>
      </c>
      <c r="H2841" s="8" t="s">
        <v>18728</v>
      </c>
      <c r="I2841" s="8" t="s">
        <v>49</v>
      </c>
      <c r="J2841" s="31">
        <v>3.9</v>
      </c>
      <c r="K2841" s="8" t="s">
        <v>18729</v>
      </c>
      <c r="L2841" s="8" t="s">
        <v>3687</v>
      </c>
      <c r="M2841" s="8"/>
      <c r="N2841" s="51" t="s">
        <v>18730</v>
      </c>
      <c r="O2841" s="51" t="s">
        <v>52</v>
      </c>
      <c r="P2841" s="51" t="s">
        <v>13377</v>
      </c>
      <c r="Q2841" s="51"/>
      <c r="R2841" s="51" t="s">
        <v>5443</v>
      </c>
      <c r="S2841" s="51" t="s">
        <v>18731</v>
      </c>
      <c r="T2841" s="11" t="str">
        <f t="shared" si="2"/>
        <v>Danielle Kcholi</v>
      </c>
      <c r="U2841" s="51" t="s">
        <v>7483</v>
      </c>
      <c r="V2841" s="51" t="s">
        <v>18732</v>
      </c>
      <c r="W2841" s="51" t="s">
        <v>18733</v>
      </c>
      <c r="X2841" s="56" t="s">
        <v>18734</v>
      </c>
      <c r="Y2841" s="51" t="s">
        <v>60</v>
      </c>
      <c r="Z2841" s="56" t="s">
        <v>18735</v>
      </c>
      <c r="AA2841" s="51" t="s">
        <v>60</v>
      </c>
      <c r="AB2841" s="51" t="s">
        <v>60</v>
      </c>
      <c r="AC2841" s="51" t="s">
        <v>60</v>
      </c>
      <c r="AD2841" s="56" t="s">
        <v>18736</v>
      </c>
      <c r="AE2841" s="51" t="s">
        <v>18737</v>
      </c>
      <c r="AF2841" s="8" t="s">
        <v>18738</v>
      </c>
      <c r="AG2841" s="8" t="s">
        <v>10611</v>
      </c>
      <c r="AH2841" s="8" t="s">
        <v>543</v>
      </c>
      <c r="AI2841" s="8" t="s">
        <v>66</v>
      </c>
      <c r="AJ2841" s="8"/>
      <c r="AK2841" s="8" t="s">
        <v>5829</v>
      </c>
      <c r="AL2841" s="8" t="s">
        <v>3104</v>
      </c>
      <c r="AM2841" s="8" t="s">
        <v>1619</v>
      </c>
      <c r="AN2841" s="8" t="s">
        <v>18739</v>
      </c>
      <c r="AO2841" s="8" t="s">
        <v>18740</v>
      </c>
      <c r="AP2841" s="29" t="s">
        <v>18738</v>
      </c>
      <c r="AQ2841" s="32">
        <v>17350.0</v>
      </c>
    </row>
    <row r="2842">
      <c r="A2842" s="8" t="str">
        <f t="shared" si="1"/>
        <v>Zach Richardson</v>
      </c>
      <c r="B2842" s="51" t="s">
        <v>18727</v>
      </c>
      <c r="C2842" s="61" t="s">
        <v>16061</v>
      </c>
      <c r="D2842" s="2" t="s">
        <v>10600</v>
      </c>
      <c r="E2842" s="8" t="s">
        <v>10884</v>
      </c>
      <c r="F2842" s="8" t="s">
        <v>462</v>
      </c>
      <c r="G2842" s="51" t="s">
        <v>12642</v>
      </c>
      <c r="H2842" s="8" t="s">
        <v>18728</v>
      </c>
      <c r="I2842" s="8" t="s">
        <v>49</v>
      </c>
      <c r="J2842" s="31">
        <v>3.9</v>
      </c>
      <c r="K2842" s="8" t="s">
        <v>18729</v>
      </c>
      <c r="L2842" s="8" t="s">
        <v>3687</v>
      </c>
      <c r="M2842" s="8"/>
      <c r="N2842" s="51" t="s">
        <v>18741</v>
      </c>
      <c r="O2842" s="51" t="s">
        <v>52</v>
      </c>
      <c r="P2842" s="51" t="s">
        <v>13377</v>
      </c>
      <c r="Q2842" s="51"/>
      <c r="R2842" s="51" t="s">
        <v>1734</v>
      </c>
      <c r="S2842" s="51" t="s">
        <v>18742</v>
      </c>
      <c r="T2842" s="11" t="str">
        <f t="shared" si="2"/>
        <v>Zach Richardson</v>
      </c>
      <c r="U2842" s="51" t="s">
        <v>106</v>
      </c>
      <c r="V2842" s="51" t="s">
        <v>18743</v>
      </c>
      <c r="W2842" s="51" t="s">
        <v>18744</v>
      </c>
      <c r="X2842" s="51" t="s">
        <v>18734</v>
      </c>
      <c r="Y2842" s="56" t="s">
        <v>18745</v>
      </c>
      <c r="Z2842" s="56" t="s">
        <v>18735</v>
      </c>
      <c r="AA2842" s="51" t="s">
        <v>60</v>
      </c>
      <c r="AB2842" s="51" t="s">
        <v>60</v>
      </c>
      <c r="AC2842" s="51" t="s">
        <v>60</v>
      </c>
      <c r="AD2842" s="56" t="s">
        <v>18736</v>
      </c>
      <c r="AE2842" s="51" t="s">
        <v>18737</v>
      </c>
      <c r="AF2842" s="8" t="s">
        <v>18738</v>
      </c>
      <c r="AG2842" s="8" t="s">
        <v>10611</v>
      </c>
      <c r="AH2842" s="8" t="s">
        <v>543</v>
      </c>
      <c r="AI2842" s="8" t="s">
        <v>66</v>
      </c>
      <c r="AJ2842" s="8"/>
      <c r="AK2842" s="8" t="s">
        <v>5829</v>
      </c>
      <c r="AL2842" s="8" t="s">
        <v>3104</v>
      </c>
      <c r="AM2842" s="8" t="s">
        <v>1619</v>
      </c>
      <c r="AN2842" s="8" t="s">
        <v>18739</v>
      </c>
      <c r="AO2842" s="8" t="s">
        <v>18740</v>
      </c>
      <c r="AP2842" s="29" t="s">
        <v>18738</v>
      </c>
      <c r="AQ2842" s="32">
        <v>17350.0</v>
      </c>
    </row>
    <row r="2843">
      <c r="A2843" s="8" t="str">
        <f t="shared" si="1"/>
        <v>Louis Moreau</v>
      </c>
      <c r="B2843" s="51" t="s">
        <v>18746</v>
      </c>
      <c r="C2843" s="8" t="s">
        <v>16061</v>
      </c>
      <c r="D2843" s="2" t="s">
        <v>10600</v>
      </c>
      <c r="E2843" s="8" t="s">
        <v>18747</v>
      </c>
      <c r="F2843" s="8" t="s">
        <v>462</v>
      </c>
      <c r="G2843" s="51" t="s">
        <v>12642</v>
      </c>
      <c r="H2843" s="8" t="s">
        <v>18748</v>
      </c>
      <c r="I2843" s="8" t="s">
        <v>49</v>
      </c>
      <c r="J2843" s="10">
        <v>3.31</v>
      </c>
      <c r="K2843" s="8" t="s">
        <v>18749</v>
      </c>
      <c r="L2843" s="8"/>
      <c r="M2843" s="8"/>
      <c r="N2843" s="51" t="s">
        <v>18750</v>
      </c>
      <c r="O2843" s="51" t="s">
        <v>52</v>
      </c>
      <c r="P2843" s="51"/>
      <c r="Q2843" s="51"/>
      <c r="R2843" s="51" t="s">
        <v>13327</v>
      </c>
      <c r="S2843" s="51" t="s">
        <v>18751</v>
      </c>
      <c r="T2843" s="11" t="str">
        <f t="shared" si="2"/>
        <v>Louis Moreau</v>
      </c>
      <c r="U2843" s="51" t="s">
        <v>76</v>
      </c>
      <c r="V2843" s="51"/>
      <c r="W2843" s="51"/>
      <c r="X2843" s="51" t="s">
        <v>18752</v>
      </c>
      <c r="Y2843" s="51" t="s">
        <v>60</v>
      </c>
      <c r="Z2843" s="56" t="s">
        <v>18753</v>
      </c>
      <c r="AA2843" s="51" t="s">
        <v>60</v>
      </c>
      <c r="AB2843" s="56" t="s">
        <v>18754</v>
      </c>
      <c r="AC2843" s="51" t="s">
        <v>60</v>
      </c>
      <c r="AD2843" s="56" t="s">
        <v>18755</v>
      </c>
      <c r="AE2843" s="51" t="s">
        <v>18756</v>
      </c>
      <c r="AF2843" s="8" t="s">
        <v>18757</v>
      </c>
      <c r="AG2843" s="8" t="s">
        <v>10611</v>
      </c>
      <c r="AH2843" s="8" t="s">
        <v>194</v>
      </c>
      <c r="AI2843" s="8" t="s">
        <v>66</v>
      </c>
      <c r="AJ2843" s="8"/>
      <c r="AK2843" s="8" t="s">
        <v>1216</v>
      </c>
      <c r="AL2843" s="8" t="s">
        <v>18044</v>
      </c>
      <c r="AM2843" s="8" t="s">
        <v>1115</v>
      </c>
      <c r="AN2843" s="8" t="s">
        <v>18758</v>
      </c>
      <c r="AO2843" s="8" t="s">
        <v>18759</v>
      </c>
      <c r="AP2843" s="29" t="s">
        <v>18757</v>
      </c>
      <c r="AQ2843" s="11">
        <v>7389.0</v>
      </c>
    </row>
    <row r="2844">
      <c r="A2844" s="8" t="str">
        <f t="shared" si="1"/>
        <v>Matt Stewart</v>
      </c>
      <c r="B2844" s="51" t="s">
        <v>18746</v>
      </c>
      <c r="C2844" s="8" t="s">
        <v>16061</v>
      </c>
      <c r="D2844" s="9" t="s">
        <v>10600</v>
      </c>
      <c r="E2844" s="8" t="s">
        <v>18747</v>
      </c>
      <c r="F2844" s="8" t="s">
        <v>462</v>
      </c>
      <c r="G2844" s="51" t="s">
        <v>12642</v>
      </c>
      <c r="H2844" s="8" t="s">
        <v>18748</v>
      </c>
      <c r="I2844" s="8" t="s">
        <v>49</v>
      </c>
      <c r="J2844" s="10">
        <v>3.31</v>
      </c>
      <c r="K2844" s="13" t="s">
        <v>18749</v>
      </c>
      <c r="L2844" s="8"/>
      <c r="M2844" s="8"/>
      <c r="N2844" s="51" t="s">
        <v>18760</v>
      </c>
      <c r="O2844" s="51" t="s">
        <v>52</v>
      </c>
      <c r="P2844" s="51"/>
      <c r="Q2844" s="51"/>
      <c r="R2844" s="51" t="s">
        <v>771</v>
      </c>
      <c r="S2844" s="51" t="s">
        <v>8491</v>
      </c>
      <c r="T2844" s="11" t="str">
        <f t="shared" si="2"/>
        <v>Matt Stewart</v>
      </c>
      <c r="U2844" s="51" t="s">
        <v>2105</v>
      </c>
      <c r="V2844" s="51" t="s">
        <v>18761</v>
      </c>
      <c r="W2844" s="51" t="s">
        <v>18762</v>
      </c>
      <c r="X2844" s="51" t="s">
        <v>18752</v>
      </c>
      <c r="Y2844" s="8" t="s">
        <v>60</v>
      </c>
      <c r="Z2844" s="12" t="s">
        <v>18753</v>
      </c>
      <c r="AA2844" s="8" t="s">
        <v>60</v>
      </c>
      <c r="AB2844" s="12" t="s">
        <v>18754</v>
      </c>
      <c r="AC2844" s="8" t="s">
        <v>60</v>
      </c>
      <c r="AD2844" s="12" t="s">
        <v>18755</v>
      </c>
      <c r="AE2844" s="8" t="s">
        <v>18756</v>
      </c>
      <c r="AF2844" s="8" t="s">
        <v>18757</v>
      </c>
      <c r="AG2844" s="8" t="s">
        <v>10611</v>
      </c>
      <c r="AH2844" s="8" t="s">
        <v>194</v>
      </c>
      <c r="AI2844" s="8" t="s">
        <v>66</v>
      </c>
      <c r="AJ2844" s="8"/>
      <c r="AK2844" s="8" t="s">
        <v>1216</v>
      </c>
      <c r="AL2844" s="8" t="s">
        <v>18044</v>
      </c>
      <c r="AM2844" s="8" t="s">
        <v>1115</v>
      </c>
      <c r="AN2844" s="8" t="s">
        <v>18758</v>
      </c>
      <c r="AO2844" s="8" t="s">
        <v>18759</v>
      </c>
      <c r="AP2844" s="29" t="s">
        <v>18757</v>
      </c>
      <c r="AQ2844" s="11">
        <v>7389.0</v>
      </c>
    </row>
    <row r="2845">
      <c r="A2845" s="8" t="str">
        <f t="shared" si="1"/>
        <v>Ryan Gibson</v>
      </c>
      <c r="B2845" s="51" t="s">
        <v>18746</v>
      </c>
      <c r="C2845" s="8" t="s">
        <v>16061</v>
      </c>
      <c r="D2845" s="9" t="s">
        <v>10600</v>
      </c>
      <c r="E2845" s="8" t="s">
        <v>18747</v>
      </c>
      <c r="F2845" s="8" t="s">
        <v>462</v>
      </c>
      <c r="G2845" s="51" t="s">
        <v>12642</v>
      </c>
      <c r="H2845" s="8" t="s">
        <v>18748</v>
      </c>
      <c r="I2845" s="8" t="s">
        <v>49</v>
      </c>
      <c r="J2845" s="10">
        <v>3.31</v>
      </c>
      <c r="K2845" s="13" t="s">
        <v>18749</v>
      </c>
      <c r="L2845" s="8"/>
      <c r="M2845" s="8"/>
      <c r="N2845" s="51" t="s">
        <v>18763</v>
      </c>
      <c r="O2845" s="51" t="s">
        <v>52</v>
      </c>
      <c r="P2845" s="51"/>
      <c r="Q2845" s="51"/>
      <c r="R2845" s="51" t="s">
        <v>927</v>
      </c>
      <c r="S2845" s="51" t="s">
        <v>6465</v>
      </c>
      <c r="T2845" s="11" t="str">
        <f t="shared" si="2"/>
        <v>Ryan Gibson</v>
      </c>
      <c r="U2845" s="51" t="s">
        <v>12085</v>
      </c>
      <c r="V2845" s="51" t="s">
        <v>18764</v>
      </c>
      <c r="W2845" s="51" t="s">
        <v>18765</v>
      </c>
      <c r="X2845" s="51" t="s">
        <v>18752</v>
      </c>
      <c r="Y2845" s="12" t="s">
        <v>18766</v>
      </c>
      <c r="Z2845" s="12" t="s">
        <v>18753</v>
      </c>
      <c r="AA2845" s="12" t="s">
        <v>18767</v>
      </c>
      <c r="AB2845" s="12" t="s">
        <v>18754</v>
      </c>
      <c r="AC2845" s="8" t="s">
        <v>60</v>
      </c>
      <c r="AD2845" s="12" t="s">
        <v>18755</v>
      </c>
      <c r="AE2845" s="8" t="s">
        <v>18756</v>
      </c>
      <c r="AF2845" s="8" t="s">
        <v>18757</v>
      </c>
      <c r="AG2845" s="8" t="s">
        <v>10611</v>
      </c>
      <c r="AH2845" s="8" t="s">
        <v>194</v>
      </c>
      <c r="AI2845" s="8" t="s">
        <v>66</v>
      </c>
      <c r="AJ2845" s="8"/>
      <c r="AK2845" s="8" t="s">
        <v>1216</v>
      </c>
      <c r="AL2845" s="8" t="s">
        <v>18044</v>
      </c>
      <c r="AM2845" s="8" t="s">
        <v>1115</v>
      </c>
      <c r="AN2845" s="8" t="s">
        <v>18758</v>
      </c>
      <c r="AO2845" s="8" t="s">
        <v>18759</v>
      </c>
      <c r="AP2845" s="29" t="s">
        <v>18757</v>
      </c>
      <c r="AQ2845" s="11">
        <v>7389.0</v>
      </c>
    </row>
    <row r="2846">
      <c r="A2846" s="8" t="str">
        <f t="shared" si="1"/>
        <v>Randy Denham</v>
      </c>
      <c r="B2846" s="51" t="s">
        <v>18746</v>
      </c>
      <c r="C2846" s="8" t="s">
        <v>16061</v>
      </c>
      <c r="D2846" s="9" t="s">
        <v>10600</v>
      </c>
      <c r="E2846" s="8" t="s">
        <v>18747</v>
      </c>
      <c r="F2846" s="8" t="s">
        <v>462</v>
      </c>
      <c r="G2846" s="51" t="s">
        <v>12642</v>
      </c>
      <c r="H2846" s="8" t="s">
        <v>18748</v>
      </c>
      <c r="I2846" s="8" t="s">
        <v>49</v>
      </c>
      <c r="J2846" s="10">
        <v>3.31</v>
      </c>
      <c r="K2846" s="13" t="s">
        <v>18749</v>
      </c>
      <c r="L2846" s="8"/>
      <c r="M2846" s="8"/>
      <c r="N2846" s="51" t="s">
        <v>18768</v>
      </c>
      <c r="O2846" s="51" t="s">
        <v>52</v>
      </c>
      <c r="P2846" s="51"/>
      <c r="Q2846" s="51"/>
      <c r="R2846" s="51" t="s">
        <v>1784</v>
      </c>
      <c r="S2846" s="51" t="s">
        <v>18769</v>
      </c>
      <c r="T2846" s="11" t="str">
        <f t="shared" si="2"/>
        <v>Randy Denham</v>
      </c>
      <c r="U2846" s="51" t="s">
        <v>160</v>
      </c>
      <c r="V2846" s="51" t="s">
        <v>18770</v>
      </c>
      <c r="W2846" s="51" t="s">
        <v>18765</v>
      </c>
      <c r="X2846" s="51" t="s">
        <v>18752</v>
      </c>
      <c r="Y2846" s="8" t="s">
        <v>60</v>
      </c>
      <c r="Z2846" s="12" t="s">
        <v>18753</v>
      </c>
      <c r="AA2846" s="8" t="s">
        <v>60</v>
      </c>
      <c r="AB2846" s="12" t="s">
        <v>18754</v>
      </c>
      <c r="AC2846" s="8" t="s">
        <v>60</v>
      </c>
      <c r="AD2846" s="12" t="s">
        <v>18755</v>
      </c>
      <c r="AE2846" s="8" t="s">
        <v>18756</v>
      </c>
      <c r="AF2846" s="8" t="s">
        <v>18757</v>
      </c>
      <c r="AG2846" s="8" t="s">
        <v>10611</v>
      </c>
      <c r="AH2846" s="8" t="s">
        <v>194</v>
      </c>
      <c r="AI2846" s="8" t="s">
        <v>66</v>
      </c>
      <c r="AJ2846" s="8"/>
      <c r="AK2846" s="8" t="s">
        <v>1216</v>
      </c>
      <c r="AL2846" s="8" t="s">
        <v>18044</v>
      </c>
      <c r="AM2846" s="8" t="s">
        <v>1115</v>
      </c>
      <c r="AN2846" s="8" t="s">
        <v>18758</v>
      </c>
      <c r="AO2846" s="8" t="s">
        <v>18759</v>
      </c>
      <c r="AP2846" s="29" t="s">
        <v>18757</v>
      </c>
      <c r="AQ2846" s="11">
        <v>7389.0</v>
      </c>
    </row>
    <row r="2847">
      <c r="A2847" s="8" t="str">
        <f t="shared" si="1"/>
        <v>Zach Daniel</v>
      </c>
      <c r="B2847" s="51" t="s">
        <v>18746</v>
      </c>
      <c r="C2847" s="8" t="s">
        <v>16061</v>
      </c>
      <c r="D2847" s="9" t="s">
        <v>10600</v>
      </c>
      <c r="E2847" s="8" t="s">
        <v>18747</v>
      </c>
      <c r="F2847" s="8" t="s">
        <v>462</v>
      </c>
      <c r="G2847" s="51" t="s">
        <v>12642</v>
      </c>
      <c r="H2847" s="13" t="s">
        <v>18748</v>
      </c>
      <c r="I2847" s="8" t="s">
        <v>49</v>
      </c>
      <c r="J2847" s="10">
        <v>3.31</v>
      </c>
      <c r="K2847" s="13" t="s">
        <v>18749</v>
      </c>
      <c r="L2847" s="8"/>
      <c r="M2847" s="8"/>
      <c r="N2847" s="51" t="s">
        <v>18771</v>
      </c>
      <c r="O2847" s="51" t="s">
        <v>52</v>
      </c>
      <c r="P2847" s="51"/>
      <c r="Q2847" s="51"/>
      <c r="R2847" s="51" t="s">
        <v>1734</v>
      </c>
      <c r="S2847" s="51" t="s">
        <v>4684</v>
      </c>
      <c r="T2847" s="11" t="str">
        <f t="shared" si="2"/>
        <v>Zach Daniel</v>
      </c>
      <c r="U2847" s="51" t="s">
        <v>106</v>
      </c>
      <c r="V2847" s="51" t="s">
        <v>18772</v>
      </c>
      <c r="W2847" s="51" t="s">
        <v>18773</v>
      </c>
      <c r="X2847" s="51" t="s">
        <v>18752</v>
      </c>
      <c r="Y2847" s="8" t="s">
        <v>60</v>
      </c>
      <c r="Z2847" s="12" t="s">
        <v>18753</v>
      </c>
      <c r="AA2847" s="8" t="s">
        <v>60</v>
      </c>
      <c r="AB2847" s="12" t="s">
        <v>18754</v>
      </c>
      <c r="AC2847" s="8" t="s">
        <v>60</v>
      </c>
      <c r="AD2847" s="12" t="s">
        <v>18755</v>
      </c>
      <c r="AE2847" s="8" t="s">
        <v>18756</v>
      </c>
      <c r="AF2847" s="8" t="s">
        <v>18757</v>
      </c>
      <c r="AG2847" s="8" t="s">
        <v>10611</v>
      </c>
      <c r="AH2847" s="8" t="s">
        <v>194</v>
      </c>
      <c r="AI2847" s="8" t="s">
        <v>66</v>
      </c>
      <c r="AJ2847" s="8"/>
      <c r="AK2847" s="8" t="s">
        <v>1216</v>
      </c>
      <c r="AL2847" s="8" t="s">
        <v>18044</v>
      </c>
      <c r="AM2847" s="8" t="s">
        <v>1115</v>
      </c>
      <c r="AN2847" s="8" t="s">
        <v>18758</v>
      </c>
      <c r="AO2847" s="8" t="s">
        <v>18759</v>
      </c>
      <c r="AP2847" s="29" t="s">
        <v>18757</v>
      </c>
      <c r="AQ2847" s="11">
        <v>7389.0</v>
      </c>
    </row>
    <row r="2848">
      <c r="A2848" s="8" t="str">
        <f t="shared" si="1"/>
        <v>Grant Brobeck</v>
      </c>
      <c r="B2848" s="51" t="s">
        <v>18774</v>
      </c>
      <c r="C2848" s="8" t="s">
        <v>13458</v>
      </c>
      <c r="D2848" s="2" t="s">
        <v>11558</v>
      </c>
      <c r="E2848" s="8" t="s">
        <v>18775</v>
      </c>
      <c r="F2848" s="8" t="s">
        <v>936</v>
      </c>
      <c r="G2848" s="51" t="s">
        <v>12642</v>
      </c>
      <c r="H2848" s="8" t="s">
        <v>18776</v>
      </c>
      <c r="I2848" s="8" t="s">
        <v>49</v>
      </c>
      <c r="J2848" s="10">
        <v>3.57</v>
      </c>
      <c r="K2848" s="8" t="s">
        <v>18777</v>
      </c>
      <c r="L2848" s="8" t="s">
        <v>86</v>
      </c>
      <c r="M2848" s="8" t="s">
        <v>86</v>
      </c>
      <c r="N2848" s="51" t="s">
        <v>18778</v>
      </c>
      <c r="O2848" s="51" t="s">
        <v>52</v>
      </c>
      <c r="P2848" s="51"/>
      <c r="Q2848" s="51"/>
      <c r="R2848" s="51" t="s">
        <v>4735</v>
      </c>
      <c r="S2848" s="51" t="s">
        <v>18779</v>
      </c>
      <c r="T2848" s="11" t="str">
        <f t="shared" si="2"/>
        <v>Grant Brobeck</v>
      </c>
      <c r="U2848" s="51" t="s">
        <v>106</v>
      </c>
      <c r="V2848" s="51" t="s">
        <v>18780</v>
      </c>
      <c r="W2848" s="51" t="s">
        <v>18781</v>
      </c>
      <c r="X2848" s="51" t="s">
        <v>18782</v>
      </c>
      <c r="Y2848" s="51" t="s">
        <v>60</v>
      </c>
      <c r="Z2848" s="56" t="s">
        <v>18783</v>
      </c>
      <c r="AA2848" s="51" t="s">
        <v>60</v>
      </c>
      <c r="AB2848" s="51" t="s">
        <v>60</v>
      </c>
      <c r="AC2848" s="51" t="s">
        <v>60</v>
      </c>
      <c r="AD2848" s="56" t="s">
        <v>18784</v>
      </c>
      <c r="AE2848" s="51" t="s">
        <v>18785</v>
      </c>
      <c r="AF2848" s="8" t="s">
        <v>18786</v>
      </c>
      <c r="AG2848" s="8" t="s">
        <v>11573</v>
      </c>
      <c r="AH2848" s="8" t="s">
        <v>65</v>
      </c>
      <c r="AI2848" s="8" t="s">
        <v>233</v>
      </c>
      <c r="AJ2848" s="8" t="s">
        <v>86</v>
      </c>
      <c r="AK2848" s="8" t="s">
        <v>478</v>
      </c>
      <c r="AL2848" s="8" t="s">
        <v>3002</v>
      </c>
      <c r="AM2848" s="8" t="s">
        <v>3322</v>
      </c>
      <c r="AN2848" s="8" t="s">
        <v>18787</v>
      </c>
      <c r="AO2848" s="8" t="s">
        <v>18788</v>
      </c>
      <c r="AP2848" s="29" t="s">
        <v>18786</v>
      </c>
      <c r="AQ2848" s="11">
        <v>2127.0</v>
      </c>
    </row>
    <row r="2849">
      <c r="A2849" s="8" t="str">
        <f t="shared" si="1"/>
        <v>AC Katherine has been removed. </v>
      </c>
      <c r="B2849" s="51" t="s">
        <v>18774</v>
      </c>
      <c r="C2849" s="8" t="s">
        <v>13458</v>
      </c>
      <c r="D2849" s="2" t="s">
        <v>11558</v>
      </c>
      <c r="E2849" s="8" t="s">
        <v>18775</v>
      </c>
      <c r="F2849" s="8" t="s">
        <v>936</v>
      </c>
      <c r="G2849" s="51" t="s">
        <v>12642</v>
      </c>
      <c r="H2849" s="8" t="s">
        <v>18776</v>
      </c>
      <c r="I2849" s="8" t="s">
        <v>49</v>
      </c>
      <c r="J2849" s="10">
        <v>3.57</v>
      </c>
      <c r="K2849" s="8" t="s">
        <v>18777</v>
      </c>
      <c r="L2849" s="8"/>
      <c r="M2849" s="8"/>
      <c r="N2849" s="51" t="s">
        <v>18789</v>
      </c>
      <c r="O2849" s="51" t="s">
        <v>52</v>
      </c>
      <c r="P2849" s="51"/>
      <c r="Q2849" s="51" t="s">
        <v>277</v>
      </c>
      <c r="R2849" s="51" t="s">
        <v>18790</v>
      </c>
      <c r="S2849" s="51"/>
      <c r="T2849" s="11" t="str">
        <f t="shared" si="2"/>
        <v>AC Katherine has been removed. </v>
      </c>
      <c r="U2849" s="51"/>
      <c r="V2849" s="51"/>
      <c r="W2849" s="51"/>
      <c r="X2849" s="51" t="s">
        <v>18782</v>
      </c>
      <c r="Y2849" s="51" t="s">
        <v>60</v>
      </c>
      <c r="Z2849" s="51" t="s">
        <v>60</v>
      </c>
      <c r="AA2849" s="51" t="s">
        <v>60</v>
      </c>
      <c r="AB2849" s="51" t="s">
        <v>60</v>
      </c>
      <c r="AC2849" s="56" t="s">
        <v>18791</v>
      </c>
      <c r="AD2849" s="56" t="s">
        <v>18784</v>
      </c>
      <c r="AE2849" s="51" t="s">
        <v>18785</v>
      </c>
      <c r="AF2849" s="8" t="s">
        <v>18786</v>
      </c>
      <c r="AG2849" s="8" t="s">
        <v>11573</v>
      </c>
      <c r="AH2849" s="8" t="s">
        <v>65</v>
      </c>
      <c r="AI2849" s="8" t="s">
        <v>233</v>
      </c>
      <c r="AJ2849" s="8"/>
      <c r="AK2849" s="8" t="s">
        <v>478</v>
      </c>
      <c r="AL2849" s="8" t="s">
        <v>3002</v>
      </c>
      <c r="AM2849" s="8" t="s">
        <v>3322</v>
      </c>
      <c r="AN2849" s="8" t="s">
        <v>18787</v>
      </c>
      <c r="AO2849" s="8" t="s">
        <v>18788</v>
      </c>
      <c r="AP2849" s="29" t="s">
        <v>18786</v>
      </c>
      <c r="AQ2849" s="11">
        <v>2127.0</v>
      </c>
    </row>
    <row r="2850">
      <c r="A2850" s="8" t="str">
        <f t="shared" si="1"/>
        <v>Glenn Irion</v>
      </c>
      <c r="B2850" s="51" t="s">
        <v>18792</v>
      </c>
      <c r="C2850" s="8" t="s">
        <v>16433</v>
      </c>
      <c r="D2850" s="9" t="s">
        <v>11803</v>
      </c>
      <c r="E2850" s="8" t="s">
        <v>18793</v>
      </c>
      <c r="F2850" s="8" t="s">
        <v>2304</v>
      </c>
      <c r="G2850" s="51" t="s">
        <v>12642</v>
      </c>
      <c r="H2850" s="8" t="s">
        <v>18794</v>
      </c>
      <c r="I2850" s="8" t="s">
        <v>2373</v>
      </c>
      <c r="J2850" s="10">
        <v>3.6</v>
      </c>
      <c r="K2850" s="13" t="s">
        <v>18795</v>
      </c>
      <c r="L2850" s="8"/>
      <c r="M2850" s="8"/>
      <c r="N2850" s="51" t="s">
        <v>18796</v>
      </c>
      <c r="O2850" s="8" t="s">
        <v>52</v>
      </c>
      <c r="P2850" s="51"/>
      <c r="Q2850" s="51"/>
      <c r="R2850" s="57" t="s">
        <v>6484</v>
      </c>
      <c r="S2850" s="57" t="s">
        <v>18797</v>
      </c>
      <c r="T2850" s="11" t="str">
        <f t="shared" si="2"/>
        <v>Glenn Irion</v>
      </c>
      <c r="U2850" s="51" t="s">
        <v>18798</v>
      </c>
      <c r="V2850" s="57" t="s">
        <v>18799</v>
      </c>
      <c r="W2850" s="51"/>
      <c r="X2850" s="51" t="s">
        <v>18800</v>
      </c>
      <c r="Y2850" s="51" t="s">
        <v>60</v>
      </c>
      <c r="Z2850" s="56" t="s">
        <v>18801</v>
      </c>
      <c r="AA2850" s="51" t="s">
        <v>60</v>
      </c>
      <c r="AB2850" s="56" t="s">
        <v>18802</v>
      </c>
      <c r="AC2850" s="51" t="s">
        <v>60</v>
      </c>
      <c r="AD2850" s="56" t="s">
        <v>18803</v>
      </c>
      <c r="AE2850" s="51" t="s">
        <v>18804</v>
      </c>
      <c r="AF2850" s="8" t="s">
        <v>18805</v>
      </c>
      <c r="AG2850" s="8" t="s">
        <v>11819</v>
      </c>
      <c r="AH2850" s="8" t="s">
        <v>4581</v>
      </c>
      <c r="AI2850" s="8" t="s">
        <v>233</v>
      </c>
      <c r="AJ2850" s="8"/>
      <c r="AK2850" s="8"/>
      <c r="AL2850" s="8"/>
      <c r="AM2850" s="8"/>
      <c r="AN2850" s="8" t="s">
        <v>18806</v>
      </c>
      <c r="AO2850" s="8" t="s">
        <v>18807</v>
      </c>
      <c r="AP2850" s="29" t="s">
        <v>18805</v>
      </c>
      <c r="AQ2850" s="11">
        <v>1372.0</v>
      </c>
    </row>
    <row r="2851">
      <c r="A2851" s="8" t="str">
        <f t="shared" si="1"/>
        <v>Sadie Martello</v>
      </c>
      <c r="B2851" s="51" t="s">
        <v>18792</v>
      </c>
      <c r="C2851" s="8" t="s">
        <v>16433</v>
      </c>
      <c r="D2851" s="9" t="s">
        <v>11803</v>
      </c>
      <c r="E2851" s="8" t="s">
        <v>18793</v>
      </c>
      <c r="F2851" s="8" t="s">
        <v>2304</v>
      </c>
      <c r="G2851" s="51" t="s">
        <v>12642</v>
      </c>
      <c r="H2851" s="8" t="s">
        <v>18794</v>
      </c>
      <c r="I2851" s="8" t="s">
        <v>2373</v>
      </c>
      <c r="J2851" s="10">
        <v>3.6</v>
      </c>
      <c r="K2851" s="13" t="s">
        <v>18795</v>
      </c>
      <c r="L2851" s="8"/>
      <c r="M2851" s="8"/>
      <c r="N2851" s="51" t="s">
        <v>18808</v>
      </c>
      <c r="O2851" s="57" t="s">
        <v>52</v>
      </c>
      <c r="P2851" s="51"/>
      <c r="Q2851" s="51"/>
      <c r="R2851" s="57" t="s">
        <v>632</v>
      </c>
      <c r="S2851" s="57" t="s">
        <v>18809</v>
      </c>
      <c r="T2851" s="11" t="str">
        <f t="shared" si="2"/>
        <v>Sadie Martello</v>
      </c>
      <c r="U2851" s="57" t="s">
        <v>106</v>
      </c>
      <c r="V2851" s="57" t="s">
        <v>18810</v>
      </c>
      <c r="W2851" s="51"/>
      <c r="X2851" s="51" t="s">
        <v>18800</v>
      </c>
      <c r="Y2851" s="51" t="s">
        <v>60</v>
      </c>
      <c r="Z2851" s="56" t="s">
        <v>18801</v>
      </c>
      <c r="AA2851" s="51" t="s">
        <v>60</v>
      </c>
      <c r="AB2851" s="56" t="s">
        <v>18802</v>
      </c>
      <c r="AC2851" s="51" t="s">
        <v>60</v>
      </c>
      <c r="AD2851" s="56" t="s">
        <v>18803</v>
      </c>
      <c r="AE2851" s="51" t="s">
        <v>18804</v>
      </c>
      <c r="AF2851" s="8" t="s">
        <v>18805</v>
      </c>
      <c r="AG2851" s="8" t="s">
        <v>11819</v>
      </c>
      <c r="AH2851" s="8" t="s">
        <v>4581</v>
      </c>
      <c r="AI2851" s="8" t="s">
        <v>233</v>
      </c>
      <c r="AJ2851" s="8"/>
      <c r="AK2851" s="8"/>
      <c r="AL2851" s="8"/>
      <c r="AM2851" s="8"/>
      <c r="AN2851" s="8" t="s">
        <v>18806</v>
      </c>
      <c r="AO2851" s="8" t="s">
        <v>18807</v>
      </c>
      <c r="AP2851" s="29" t="s">
        <v>18805</v>
      </c>
      <c r="AQ2851" s="11">
        <v>1372.0</v>
      </c>
    </row>
    <row r="2852">
      <c r="A2852" s="8" t="str">
        <f t="shared" si="1"/>
        <v>Leroy Worley</v>
      </c>
      <c r="B2852" s="51" t="s">
        <v>18792</v>
      </c>
      <c r="C2852" s="8" t="s">
        <v>16433</v>
      </c>
      <c r="D2852" s="2" t="s">
        <v>11803</v>
      </c>
      <c r="E2852" s="8" t="s">
        <v>18793</v>
      </c>
      <c r="F2852" s="8" t="s">
        <v>2304</v>
      </c>
      <c r="G2852" s="51" t="s">
        <v>12642</v>
      </c>
      <c r="H2852" s="8" t="s">
        <v>18794</v>
      </c>
      <c r="I2852" s="8" t="s">
        <v>2373</v>
      </c>
      <c r="J2852" s="10">
        <v>3.58</v>
      </c>
      <c r="K2852" s="13" t="s">
        <v>18795</v>
      </c>
      <c r="L2852" s="8"/>
      <c r="M2852" s="8" t="s">
        <v>18811</v>
      </c>
      <c r="N2852" s="51" t="s">
        <v>18812</v>
      </c>
      <c r="O2852" s="51" t="s">
        <v>52</v>
      </c>
      <c r="P2852" s="51"/>
      <c r="Q2852" s="51"/>
      <c r="R2852" s="51" t="s">
        <v>125</v>
      </c>
      <c r="S2852" s="51" t="s">
        <v>18813</v>
      </c>
      <c r="T2852" s="11" t="str">
        <f t="shared" si="2"/>
        <v>Leroy Worley</v>
      </c>
      <c r="U2852" s="57" t="s">
        <v>106</v>
      </c>
      <c r="V2852" s="57" t="s">
        <v>18814</v>
      </c>
      <c r="W2852" s="51" t="s">
        <v>18815</v>
      </c>
      <c r="X2852" s="51" t="s">
        <v>18800</v>
      </c>
      <c r="Y2852" s="51" t="s">
        <v>60</v>
      </c>
      <c r="Z2852" s="56" t="s">
        <v>18801</v>
      </c>
      <c r="AA2852" s="51" t="s">
        <v>60</v>
      </c>
      <c r="AB2852" s="56" t="s">
        <v>18802</v>
      </c>
      <c r="AC2852" s="51" t="s">
        <v>60</v>
      </c>
      <c r="AD2852" s="56" t="s">
        <v>18803</v>
      </c>
      <c r="AE2852" s="51" t="s">
        <v>18816</v>
      </c>
      <c r="AF2852" s="8" t="s">
        <v>18817</v>
      </c>
      <c r="AG2852" s="13" t="s">
        <v>11819</v>
      </c>
      <c r="AH2852" s="8" t="s">
        <v>4581</v>
      </c>
      <c r="AI2852" s="8" t="s">
        <v>233</v>
      </c>
      <c r="AJ2852" s="8"/>
      <c r="AK2852" s="8" t="s">
        <v>2114</v>
      </c>
      <c r="AL2852" s="8" t="s">
        <v>10773</v>
      </c>
      <c r="AM2852" s="8" t="s">
        <v>197</v>
      </c>
      <c r="AN2852" s="8" t="s">
        <v>18818</v>
      </c>
      <c r="AO2852" s="8" t="s">
        <v>18819</v>
      </c>
      <c r="AP2852" s="29" t="s">
        <v>18817</v>
      </c>
      <c r="AQ2852" s="11">
        <v>1024.0</v>
      </c>
    </row>
    <row r="2853">
      <c r="A2853" s="8" t="str">
        <f t="shared" si="1"/>
        <v>Andre Kidd</v>
      </c>
      <c r="B2853" s="51" t="s">
        <v>18820</v>
      </c>
      <c r="C2853" s="8" t="s">
        <v>18821</v>
      </c>
      <c r="D2853" s="2" t="s">
        <v>11803</v>
      </c>
      <c r="E2853" s="8" t="s">
        <v>18822</v>
      </c>
      <c r="F2853" s="8" t="s">
        <v>2304</v>
      </c>
      <c r="G2853" s="51" t="s">
        <v>12642</v>
      </c>
      <c r="H2853" s="8" t="s">
        <v>18823</v>
      </c>
      <c r="I2853" s="8" t="s">
        <v>2373</v>
      </c>
      <c r="J2853" s="10">
        <v>2.88</v>
      </c>
      <c r="K2853" s="8" t="s">
        <v>18824</v>
      </c>
      <c r="L2853" s="8"/>
      <c r="M2853" s="8"/>
      <c r="N2853" s="51" t="s">
        <v>18825</v>
      </c>
      <c r="O2853" s="51" t="s">
        <v>52</v>
      </c>
      <c r="P2853" s="51"/>
      <c r="Q2853" s="51"/>
      <c r="R2853" s="51" t="s">
        <v>6411</v>
      </c>
      <c r="S2853" s="51" t="s">
        <v>18826</v>
      </c>
      <c r="T2853" s="11" t="str">
        <f t="shared" si="2"/>
        <v>Andre Kidd</v>
      </c>
      <c r="U2853" s="51" t="s">
        <v>55</v>
      </c>
      <c r="V2853" s="51" t="s">
        <v>18827</v>
      </c>
      <c r="W2853" s="51" t="s">
        <v>18828</v>
      </c>
      <c r="X2853" s="51" t="s">
        <v>18829</v>
      </c>
      <c r="Y2853" s="51" t="s">
        <v>60</v>
      </c>
      <c r="Z2853" s="56" t="s">
        <v>18830</v>
      </c>
      <c r="AA2853" s="51" t="s">
        <v>60</v>
      </c>
      <c r="AB2853" s="51" t="s">
        <v>60</v>
      </c>
      <c r="AC2853" s="51" t="s">
        <v>60</v>
      </c>
      <c r="AD2853" s="51" t="s">
        <v>60</v>
      </c>
      <c r="AE2853" s="51" t="s">
        <v>18831</v>
      </c>
      <c r="AF2853" s="8" t="s">
        <v>18822</v>
      </c>
      <c r="AG2853" s="8" t="s">
        <v>11819</v>
      </c>
      <c r="AH2853" s="8" t="s">
        <v>4581</v>
      </c>
      <c r="AI2853" s="8" t="s">
        <v>18832</v>
      </c>
      <c r="AJ2853" s="8"/>
      <c r="AK2853" s="8" t="s">
        <v>3728</v>
      </c>
      <c r="AL2853" s="8" t="s">
        <v>18833</v>
      </c>
      <c r="AM2853" s="8" t="s">
        <v>545</v>
      </c>
      <c r="AN2853" s="8" t="s">
        <v>18834</v>
      </c>
      <c r="AO2853" s="8" t="s">
        <v>18835</v>
      </c>
      <c r="AP2853" s="29" t="s">
        <v>18822</v>
      </c>
      <c r="AQ2853" s="11">
        <v>1294.0</v>
      </c>
    </row>
    <row r="2854">
      <c r="A2854" s="8" t="str">
        <f t="shared" si="1"/>
        <v>Davonte Taylor</v>
      </c>
      <c r="B2854" s="51" t="s">
        <v>18820</v>
      </c>
      <c r="C2854" s="8" t="s">
        <v>18821</v>
      </c>
      <c r="D2854" s="2" t="s">
        <v>11803</v>
      </c>
      <c r="E2854" s="51" t="s">
        <v>18822</v>
      </c>
      <c r="F2854" s="51" t="s">
        <v>2304</v>
      </c>
      <c r="G2854" s="51" t="s">
        <v>12642</v>
      </c>
      <c r="H2854" s="51" t="s">
        <v>18823</v>
      </c>
      <c r="I2854" s="59" t="s">
        <v>2373</v>
      </c>
      <c r="J2854" s="60">
        <v>2.88</v>
      </c>
      <c r="K2854" s="51" t="s">
        <v>18824</v>
      </c>
      <c r="L2854" s="51"/>
      <c r="M2854" s="51"/>
      <c r="N2854" s="51" t="s">
        <v>18836</v>
      </c>
      <c r="O2854" s="51" t="s">
        <v>52</v>
      </c>
      <c r="P2854" s="51"/>
      <c r="Q2854" s="51"/>
      <c r="R2854" s="8" t="s">
        <v>18837</v>
      </c>
      <c r="S2854" s="8" t="s">
        <v>518</v>
      </c>
      <c r="T2854" s="11" t="str">
        <f t="shared" si="2"/>
        <v>Davonte Taylor</v>
      </c>
      <c r="U2854" s="51" t="s">
        <v>80</v>
      </c>
      <c r="V2854" s="51" t="s">
        <v>18838</v>
      </c>
      <c r="W2854" s="8"/>
      <c r="X2854" s="51" t="s">
        <v>18829</v>
      </c>
      <c r="Y2854" s="51" t="s">
        <v>60</v>
      </c>
      <c r="Z2854" s="56" t="s">
        <v>18830</v>
      </c>
      <c r="AA2854" s="51" t="s">
        <v>60</v>
      </c>
      <c r="AB2854" s="56" t="s">
        <v>18839</v>
      </c>
      <c r="AC2854" s="51" t="s">
        <v>60</v>
      </c>
      <c r="AD2854" s="56" t="s">
        <v>18840</v>
      </c>
      <c r="AE2854" s="51" t="s">
        <v>18831</v>
      </c>
      <c r="AF2854" s="51" t="s">
        <v>18822</v>
      </c>
      <c r="AG2854" s="51" t="s">
        <v>11819</v>
      </c>
      <c r="AH2854" s="51" t="s">
        <v>4581</v>
      </c>
      <c r="AI2854" s="59" t="s">
        <v>18832</v>
      </c>
      <c r="AJ2854" s="51"/>
      <c r="AK2854" s="59" t="s">
        <v>3728</v>
      </c>
      <c r="AL2854" s="59" t="s">
        <v>18833</v>
      </c>
      <c r="AM2854" s="59" t="s">
        <v>545</v>
      </c>
      <c r="AN2854" s="59" t="s">
        <v>18834</v>
      </c>
      <c r="AO2854" s="59" t="s">
        <v>18841</v>
      </c>
      <c r="AP2854" s="29" t="s">
        <v>18822</v>
      </c>
      <c r="AQ2854" s="68">
        <v>1294.0</v>
      </c>
    </row>
    <row r="2855">
      <c r="A2855" s="8" t="str">
        <f t="shared" si="1"/>
        <v>Bus Baker</v>
      </c>
      <c r="B2855" s="51" t="s">
        <v>18820</v>
      </c>
      <c r="C2855" s="8" t="s">
        <v>18821</v>
      </c>
      <c r="D2855" s="2" t="s">
        <v>11803</v>
      </c>
      <c r="E2855" s="8" t="s">
        <v>18822</v>
      </c>
      <c r="F2855" s="8" t="s">
        <v>2304</v>
      </c>
      <c r="G2855" s="51" t="s">
        <v>12642</v>
      </c>
      <c r="H2855" s="8" t="s">
        <v>18823</v>
      </c>
      <c r="I2855" s="8" t="s">
        <v>2373</v>
      </c>
      <c r="J2855" s="10">
        <v>2.88</v>
      </c>
      <c r="K2855" s="8" t="s">
        <v>18824</v>
      </c>
      <c r="L2855" s="8"/>
      <c r="M2855" s="8"/>
      <c r="N2855" s="51" t="s">
        <v>18842</v>
      </c>
      <c r="O2855" s="51" t="s">
        <v>52</v>
      </c>
      <c r="P2855" s="51"/>
      <c r="Q2855" s="51"/>
      <c r="R2855" s="51" t="s">
        <v>18843</v>
      </c>
      <c r="S2855" s="51" t="s">
        <v>633</v>
      </c>
      <c r="T2855" s="11" t="str">
        <f t="shared" si="2"/>
        <v>Bus Baker</v>
      </c>
      <c r="U2855" s="51" t="s">
        <v>80</v>
      </c>
      <c r="V2855" s="51" t="s">
        <v>18844</v>
      </c>
      <c r="W2855" s="51"/>
      <c r="X2855" s="51" t="s">
        <v>18829</v>
      </c>
      <c r="Y2855" s="56" t="s">
        <v>18845</v>
      </c>
      <c r="Z2855" s="56" t="s">
        <v>18830</v>
      </c>
      <c r="AA2855" s="51" t="s">
        <v>60</v>
      </c>
      <c r="AB2855" s="51" t="s">
        <v>60</v>
      </c>
      <c r="AC2855" s="51" t="s">
        <v>60</v>
      </c>
      <c r="AD2855" s="56" t="s">
        <v>18840</v>
      </c>
      <c r="AE2855" s="51" t="s">
        <v>18831</v>
      </c>
      <c r="AF2855" s="8" t="s">
        <v>18822</v>
      </c>
      <c r="AG2855" s="8" t="s">
        <v>11819</v>
      </c>
      <c r="AH2855" s="8" t="s">
        <v>4581</v>
      </c>
      <c r="AI2855" s="8" t="s">
        <v>18832</v>
      </c>
      <c r="AJ2855" s="8"/>
      <c r="AK2855" s="8" t="s">
        <v>3728</v>
      </c>
      <c r="AL2855" s="8" t="s">
        <v>18833</v>
      </c>
      <c r="AM2855" s="8" t="s">
        <v>545</v>
      </c>
      <c r="AN2855" s="8" t="s">
        <v>18834</v>
      </c>
      <c r="AO2855" s="8" t="s">
        <v>18835</v>
      </c>
      <c r="AP2855" s="29" t="s">
        <v>18822</v>
      </c>
      <c r="AQ2855" s="11">
        <v>1294.0</v>
      </c>
    </row>
    <row r="2856">
      <c r="A2856" s="8" t="str">
        <f t="shared" si="1"/>
        <v>Andrew Howard</v>
      </c>
      <c r="B2856" s="51" t="s">
        <v>18846</v>
      </c>
      <c r="C2856" s="8" t="s">
        <v>16433</v>
      </c>
      <c r="D2856" s="9" t="s">
        <v>11803</v>
      </c>
      <c r="E2856" s="8" t="s">
        <v>4460</v>
      </c>
      <c r="F2856" s="8" t="s">
        <v>2304</v>
      </c>
      <c r="G2856" s="51" t="s">
        <v>12642</v>
      </c>
      <c r="H2856" s="8" t="s">
        <v>18847</v>
      </c>
      <c r="I2856" s="8" t="s">
        <v>49</v>
      </c>
      <c r="J2856" s="10">
        <v>3.43</v>
      </c>
      <c r="K2856" s="13" t="s">
        <v>18848</v>
      </c>
      <c r="L2856" s="8"/>
      <c r="M2856" s="8"/>
      <c r="N2856" s="51" t="s">
        <v>18849</v>
      </c>
      <c r="O2856" s="51" t="s">
        <v>52</v>
      </c>
      <c r="P2856" s="51"/>
      <c r="Q2856" s="51"/>
      <c r="R2856" s="51" t="s">
        <v>53</v>
      </c>
      <c r="S2856" s="51" t="s">
        <v>3227</v>
      </c>
      <c r="T2856" s="11" t="str">
        <f t="shared" si="2"/>
        <v>Andrew Howard</v>
      </c>
      <c r="U2856" s="51" t="s">
        <v>55</v>
      </c>
      <c r="V2856" s="51" t="s">
        <v>18850</v>
      </c>
      <c r="W2856" s="51" t="s">
        <v>18851</v>
      </c>
      <c r="X2856" s="51" t="s">
        <v>18852</v>
      </c>
      <c r="Y2856" s="12" t="s">
        <v>18853</v>
      </c>
      <c r="Z2856" s="8" t="s">
        <v>60</v>
      </c>
      <c r="AA2856" s="8" t="s">
        <v>60</v>
      </c>
      <c r="AB2856" s="8" t="s">
        <v>60</v>
      </c>
      <c r="AC2856" s="12" t="s">
        <v>18854</v>
      </c>
      <c r="AD2856" s="12" t="s">
        <v>10426</v>
      </c>
      <c r="AE2856" s="8"/>
      <c r="AF2856" s="8" t="s">
        <v>18855</v>
      </c>
      <c r="AG2856" s="8" t="s">
        <v>11819</v>
      </c>
      <c r="AH2856" s="8" t="s">
        <v>4581</v>
      </c>
      <c r="AI2856" s="8" t="s">
        <v>66</v>
      </c>
      <c r="AJ2856" s="8"/>
      <c r="AK2856" s="8" t="s">
        <v>3913</v>
      </c>
      <c r="AL2856" s="8" t="s">
        <v>948</v>
      </c>
      <c r="AM2856" s="8" t="s">
        <v>1115</v>
      </c>
      <c r="AN2856" s="8" t="s">
        <v>18856</v>
      </c>
      <c r="AO2856" s="8" t="s">
        <v>18857</v>
      </c>
      <c r="AP2856" s="29" t="s">
        <v>18855</v>
      </c>
      <c r="AQ2856" s="11">
        <v>2212.0</v>
      </c>
    </row>
    <row r="2857">
      <c r="A2857" s="8" t="str">
        <f t="shared" si="1"/>
        <v>Lorenzo Rodriguez</v>
      </c>
      <c r="B2857" s="51" t="s">
        <v>18846</v>
      </c>
      <c r="C2857" s="8" t="s">
        <v>16433</v>
      </c>
      <c r="D2857" s="9" t="s">
        <v>11803</v>
      </c>
      <c r="E2857" s="8" t="s">
        <v>4460</v>
      </c>
      <c r="F2857" s="8" t="s">
        <v>2304</v>
      </c>
      <c r="G2857" s="51" t="s">
        <v>12642</v>
      </c>
      <c r="H2857" s="8" t="s">
        <v>18847</v>
      </c>
      <c r="I2857" s="8" t="s">
        <v>49</v>
      </c>
      <c r="J2857" s="10">
        <v>3.43</v>
      </c>
      <c r="K2857" s="13" t="s">
        <v>18848</v>
      </c>
      <c r="L2857" s="8"/>
      <c r="M2857" s="8"/>
      <c r="N2857" s="51" t="s">
        <v>18858</v>
      </c>
      <c r="O2857" s="51" t="s">
        <v>52</v>
      </c>
      <c r="P2857" s="51"/>
      <c r="Q2857" s="51"/>
      <c r="R2857" s="51" t="s">
        <v>18859</v>
      </c>
      <c r="S2857" s="51" t="s">
        <v>13072</v>
      </c>
      <c r="T2857" s="11" t="str">
        <f t="shared" si="2"/>
        <v>Lorenzo Rodriguez</v>
      </c>
      <c r="U2857" s="51" t="s">
        <v>106</v>
      </c>
      <c r="V2857" s="51" t="s">
        <v>18860</v>
      </c>
      <c r="W2857" s="51"/>
      <c r="X2857" s="51" t="s">
        <v>18852</v>
      </c>
      <c r="Y2857" s="51" t="s">
        <v>60</v>
      </c>
      <c r="Z2857" s="51" t="s">
        <v>60</v>
      </c>
      <c r="AA2857" s="51" t="s">
        <v>60</v>
      </c>
      <c r="AB2857" s="51" t="s">
        <v>60</v>
      </c>
      <c r="AC2857" s="51" t="s">
        <v>60</v>
      </c>
      <c r="AD2857" s="56" t="s">
        <v>10426</v>
      </c>
      <c r="AE2857" s="8"/>
      <c r="AF2857" s="8" t="s">
        <v>18855</v>
      </c>
      <c r="AG2857" s="8" t="s">
        <v>11819</v>
      </c>
      <c r="AH2857" s="8" t="s">
        <v>4581</v>
      </c>
      <c r="AI2857" s="8" t="s">
        <v>66</v>
      </c>
      <c r="AJ2857" s="8"/>
      <c r="AK2857" s="8" t="s">
        <v>3913</v>
      </c>
      <c r="AL2857" s="8" t="s">
        <v>948</v>
      </c>
      <c r="AM2857" s="8" t="s">
        <v>1115</v>
      </c>
      <c r="AN2857" s="8" t="s">
        <v>18856</v>
      </c>
      <c r="AO2857" s="8" t="s">
        <v>18857</v>
      </c>
      <c r="AP2857" s="29" t="s">
        <v>18855</v>
      </c>
      <c r="AQ2857" s="11">
        <v>2212.0</v>
      </c>
    </row>
    <row r="2858">
      <c r="A2858" s="8" t="str">
        <f t="shared" si="1"/>
        <v>AC Jocindra has been removed. </v>
      </c>
      <c r="B2858" s="51" t="s">
        <v>18861</v>
      </c>
      <c r="C2858" s="8" t="s">
        <v>14764</v>
      </c>
      <c r="D2858" s="9" t="s">
        <v>11803</v>
      </c>
      <c r="E2858" s="8" t="s">
        <v>18862</v>
      </c>
      <c r="F2858" s="8" t="s">
        <v>2304</v>
      </c>
      <c r="G2858" s="51" t="s">
        <v>12642</v>
      </c>
      <c r="H2858" s="8" t="s">
        <v>18863</v>
      </c>
      <c r="I2858" s="8" t="s">
        <v>49</v>
      </c>
      <c r="J2858" s="10">
        <v>2.85</v>
      </c>
      <c r="K2858" s="13" t="s">
        <v>18864</v>
      </c>
      <c r="L2858" s="8"/>
      <c r="M2858" s="8"/>
      <c r="N2858" s="51" t="s">
        <v>18865</v>
      </c>
      <c r="O2858" s="57" t="s">
        <v>52</v>
      </c>
      <c r="P2858" s="51"/>
      <c r="Q2858" s="51" t="s">
        <v>277</v>
      </c>
      <c r="R2858" s="57" t="s">
        <v>18866</v>
      </c>
      <c r="S2858" s="51"/>
      <c r="T2858" s="11" t="str">
        <f t="shared" si="2"/>
        <v>AC Jocindra has been removed. </v>
      </c>
      <c r="U2858" s="51"/>
      <c r="V2858" s="51"/>
      <c r="W2858" s="51"/>
      <c r="X2858" s="51" t="s">
        <v>18867</v>
      </c>
      <c r="Y2858" s="56" t="s">
        <v>18868</v>
      </c>
      <c r="Z2858" s="56" t="s">
        <v>10423</v>
      </c>
      <c r="AA2858" s="51" t="s">
        <v>60</v>
      </c>
      <c r="AB2858" s="56" t="s">
        <v>10424</v>
      </c>
      <c r="AC2858" s="51" t="s">
        <v>60</v>
      </c>
      <c r="AD2858" s="56" t="s">
        <v>18869</v>
      </c>
      <c r="AE2858" s="51" t="s">
        <v>18870</v>
      </c>
      <c r="AF2858" s="8" t="s">
        <v>18871</v>
      </c>
      <c r="AG2858" s="8" t="s">
        <v>11819</v>
      </c>
      <c r="AH2858" s="8" t="s">
        <v>232</v>
      </c>
      <c r="AI2858" s="8" t="s">
        <v>66</v>
      </c>
      <c r="AJ2858" s="8" t="s">
        <v>67</v>
      </c>
      <c r="AK2858" s="8" t="s">
        <v>3356</v>
      </c>
      <c r="AL2858" s="8" t="s">
        <v>18872</v>
      </c>
      <c r="AM2858" s="8" t="s">
        <v>70</v>
      </c>
      <c r="AN2858" s="8" t="s">
        <v>18873</v>
      </c>
      <c r="AO2858" s="8" t="s">
        <v>18874</v>
      </c>
      <c r="AP2858" s="29" t="s">
        <v>18871</v>
      </c>
      <c r="AQ2858" s="11">
        <v>4165.0</v>
      </c>
    </row>
    <row r="2859">
      <c r="A2859" s="8" t="str">
        <f t="shared" si="1"/>
        <v>HC Frank has been removed. </v>
      </c>
      <c r="B2859" s="51" t="s">
        <v>18861</v>
      </c>
      <c r="C2859" s="8" t="s">
        <v>14764</v>
      </c>
      <c r="D2859" s="9" t="s">
        <v>11803</v>
      </c>
      <c r="E2859" s="8" t="s">
        <v>18862</v>
      </c>
      <c r="F2859" s="8" t="s">
        <v>2304</v>
      </c>
      <c r="G2859" s="51" t="s">
        <v>12642</v>
      </c>
      <c r="H2859" s="8" t="s">
        <v>18863</v>
      </c>
      <c r="I2859" s="8" t="s">
        <v>49</v>
      </c>
      <c r="J2859" s="10">
        <v>2.85</v>
      </c>
      <c r="K2859" s="13" t="s">
        <v>18864</v>
      </c>
      <c r="L2859" s="8"/>
      <c r="M2859" s="8"/>
      <c r="N2859" s="51" t="s">
        <v>18875</v>
      </c>
      <c r="O2859" s="51" t="s">
        <v>52</v>
      </c>
      <c r="P2859" s="51"/>
      <c r="Q2859" s="51" t="s">
        <v>277</v>
      </c>
      <c r="R2859" s="51" t="s">
        <v>18876</v>
      </c>
      <c r="S2859" s="51"/>
      <c r="T2859" s="11" t="str">
        <f t="shared" si="2"/>
        <v>HC Frank has been removed. </v>
      </c>
      <c r="U2859" s="51"/>
      <c r="V2859" s="51"/>
      <c r="W2859" s="51"/>
      <c r="X2859" s="51" t="s">
        <v>18867</v>
      </c>
      <c r="Y2859" s="51" t="s">
        <v>60</v>
      </c>
      <c r="Z2859" s="56" t="s">
        <v>10423</v>
      </c>
      <c r="AA2859" s="51" t="s">
        <v>60</v>
      </c>
      <c r="AB2859" s="56" t="s">
        <v>10424</v>
      </c>
      <c r="AC2859" s="51" t="s">
        <v>60</v>
      </c>
      <c r="AD2859" s="56" t="s">
        <v>18869</v>
      </c>
      <c r="AE2859" s="51" t="s">
        <v>18870</v>
      </c>
      <c r="AF2859" s="8" t="s">
        <v>18871</v>
      </c>
      <c r="AG2859" s="8" t="s">
        <v>11819</v>
      </c>
      <c r="AH2859" s="8" t="s">
        <v>232</v>
      </c>
      <c r="AI2859" s="8" t="s">
        <v>66</v>
      </c>
      <c r="AJ2859" s="8" t="s">
        <v>67</v>
      </c>
      <c r="AK2859" s="8" t="s">
        <v>3356</v>
      </c>
      <c r="AL2859" s="8" t="s">
        <v>18872</v>
      </c>
      <c r="AM2859" s="8" t="s">
        <v>70</v>
      </c>
      <c r="AN2859" s="8" t="s">
        <v>18873</v>
      </c>
      <c r="AO2859" s="8" t="s">
        <v>840</v>
      </c>
      <c r="AP2859" s="29" t="s">
        <v>18871</v>
      </c>
      <c r="AQ2859" s="11">
        <v>4165.0</v>
      </c>
    </row>
    <row r="2860">
      <c r="A2860" s="8" t="str">
        <f t="shared" si="1"/>
        <v>Franck Charles</v>
      </c>
      <c r="B2860" s="51" t="s">
        <v>18877</v>
      </c>
      <c r="C2860" s="8" t="s">
        <v>14764</v>
      </c>
      <c r="D2860" s="9" t="s">
        <v>11803</v>
      </c>
      <c r="E2860" s="8" t="s">
        <v>4382</v>
      </c>
      <c r="F2860" s="8" t="s">
        <v>2304</v>
      </c>
      <c r="G2860" s="51" t="s">
        <v>12642</v>
      </c>
      <c r="H2860" s="8" t="s">
        <v>18878</v>
      </c>
      <c r="I2860" s="8" t="s">
        <v>219</v>
      </c>
      <c r="J2860" s="10">
        <v>2.71</v>
      </c>
      <c r="K2860" s="13" t="s">
        <v>18879</v>
      </c>
      <c r="L2860" s="8"/>
      <c r="M2860" s="8"/>
      <c r="N2860" s="51" t="s">
        <v>18880</v>
      </c>
      <c r="O2860" s="51" t="s">
        <v>52</v>
      </c>
      <c r="P2860" s="51" t="s">
        <v>959</v>
      </c>
      <c r="Q2860" s="51"/>
      <c r="R2860" s="51" t="s">
        <v>18881</v>
      </c>
      <c r="S2860" s="51" t="s">
        <v>1366</v>
      </c>
      <c r="T2860" s="11" t="str">
        <f t="shared" si="2"/>
        <v>Franck Charles</v>
      </c>
      <c r="U2860" s="51" t="s">
        <v>55</v>
      </c>
      <c r="V2860" s="51" t="s">
        <v>18882</v>
      </c>
      <c r="W2860" s="51" t="s">
        <v>18883</v>
      </c>
      <c r="X2860" s="51" t="s">
        <v>18884</v>
      </c>
      <c r="Y2860" s="8" t="s">
        <v>60</v>
      </c>
      <c r="Z2860" s="8" t="s">
        <v>60</v>
      </c>
      <c r="AA2860" s="8" t="s">
        <v>60</v>
      </c>
      <c r="AB2860" s="8" t="s">
        <v>60</v>
      </c>
      <c r="AC2860" s="8" t="s">
        <v>60</v>
      </c>
      <c r="AD2860" s="12" t="s">
        <v>18885</v>
      </c>
      <c r="AE2860" s="8" t="s">
        <v>18886</v>
      </c>
      <c r="AF2860" s="8" t="s">
        <v>18887</v>
      </c>
      <c r="AG2860" s="8" t="s">
        <v>11819</v>
      </c>
      <c r="AH2860" s="8" t="s">
        <v>65</v>
      </c>
      <c r="AI2860" s="8" t="s">
        <v>233</v>
      </c>
      <c r="AJ2860" s="8" t="s">
        <v>67</v>
      </c>
      <c r="AK2860" s="8" t="s">
        <v>13940</v>
      </c>
      <c r="AL2860" s="8" t="s">
        <v>18888</v>
      </c>
      <c r="AM2860" s="8" t="s">
        <v>18889</v>
      </c>
      <c r="AN2860" s="8" t="s">
        <v>18890</v>
      </c>
      <c r="AO2860" s="8" t="s">
        <v>18891</v>
      </c>
      <c r="AP2860" s="29" t="s">
        <v>18887</v>
      </c>
      <c r="AQ2860" s="11">
        <v>1393.0</v>
      </c>
    </row>
    <row r="2861">
      <c r="A2861" s="8" t="str">
        <f t="shared" si="1"/>
        <v>John Cerminara</v>
      </c>
      <c r="B2861" s="51" t="s">
        <v>18877</v>
      </c>
      <c r="C2861" s="8" t="s">
        <v>14764</v>
      </c>
      <c r="D2861" s="9" t="s">
        <v>11803</v>
      </c>
      <c r="E2861" s="8" t="s">
        <v>4382</v>
      </c>
      <c r="F2861" s="8" t="s">
        <v>2304</v>
      </c>
      <c r="G2861" s="51" t="s">
        <v>12642</v>
      </c>
      <c r="H2861" s="8" t="s">
        <v>18878</v>
      </c>
      <c r="I2861" s="8" t="s">
        <v>219</v>
      </c>
      <c r="J2861" s="10">
        <v>2.71</v>
      </c>
      <c r="K2861" s="13" t="s">
        <v>18879</v>
      </c>
      <c r="L2861" s="8"/>
      <c r="M2861" s="8"/>
      <c r="N2861" s="51" t="s">
        <v>18892</v>
      </c>
      <c r="O2861" s="51" t="s">
        <v>52</v>
      </c>
      <c r="P2861" s="51"/>
      <c r="Q2861" s="51"/>
      <c r="R2861" s="51" t="s">
        <v>1997</v>
      </c>
      <c r="S2861" s="51" t="s">
        <v>18893</v>
      </c>
      <c r="T2861" s="11" t="str">
        <f t="shared" si="2"/>
        <v>John Cerminara</v>
      </c>
      <c r="U2861" s="51" t="s">
        <v>160</v>
      </c>
      <c r="V2861" s="51" t="s">
        <v>18894</v>
      </c>
      <c r="W2861" s="51" t="s">
        <v>18895</v>
      </c>
      <c r="X2861" s="51" t="s">
        <v>18884</v>
      </c>
      <c r="Y2861" s="8" t="s">
        <v>60</v>
      </c>
      <c r="Z2861" s="8" t="s">
        <v>60</v>
      </c>
      <c r="AA2861" s="8" t="s">
        <v>60</v>
      </c>
      <c r="AB2861" s="8" t="s">
        <v>60</v>
      </c>
      <c r="AC2861" s="8" t="s">
        <v>60</v>
      </c>
      <c r="AD2861" s="12" t="s">
        <v>18885</v>
      </c>
      <c r="AE2861" s="8" t="s">
        <v>18886</v>
      </c>
      <c r="AF2861" s="8" t="s">
        <v>18887</v>
      </c>
      <c r="AG2861" s="8" t="s">
        <v>11819</v>
      </c>
      <c r="AH2861" s="8" t="s">
        <v>65</v>
      </c>
      <c r="AI2861" s="8" t="s">
        <v>233</v>
      </c>
      <c r="AJ2861" s="8" t="s">
        <v>67</v>
      </c>
      <c r="AK2861" s="8" t="s">
        <v>13940</v>
      </c>
      <c r="AL2861" s="8" t="s">
        <v>18888</v>
      </c>
      <c r="AM2861" s="8" t="s">
        <v>18889</v>
      </c>
      <c r="AN2861" s="8" t="s">
        <v>18890</v>
      </c>
      <c r="AO2861" s="8" t="s">
        <v>18891</v>
      </c>
      <c r="AP2861" s="29" t="s">
        <v>18887</v>
      </c>
      <c r="AQ2861" s="11">
        <v>1393.0</v>
      </c>
    </row>
    <row r="2862">
      <c r="A2862" s="8" t="str">
        <f t="shared" si="1"/>
        <v>Tovias Parker, Jr.</v>
      </c>
      <c r="B2862" s="51" t="s">
        <v>18877</v>
      </c>
      <c r="C2862" s="8" t="s">
        <v>14764</v>
      </c>
      <c r="D2862" s="9" t="s">
        <v>11803</v>
      </c>
      <c r="E2862" s="8" t="s">
        <v>4382</v>
      </c>
      <c r="F2862" s="8" t="s">
        <v>2304</v>
      </c>
      <c r="G2862" s="51" t="s">
        <v>12642</v>
      </c>
      <c r="H2862" s="8" t="s">
        <v>18878</v>
      </c>
      <c r="I2862" s="8" t="s">
        <v>219</v>
      </c>
      <c r="J2862" s="10">
        <v>2.71</v>
      </c>
      <c r="K2862" s="13" t="s">
        <v>18879</v>
      </c>
      <c r="L2862" s="8"/>
      <c r="M2862" s="8"/>
      <c r="N2862" s="51" t="s">
        <v>18896</v>
      </c>
      <c r="O2862" s="51" t="s">
        <v>52</v>
      </c>
      <c r="P2862" s="51"/>
      <c r="Q2862" s="51"/>
      <c r="R2862" s="51" t="s">
        <v>18897</v>
      </c>
      <c r="S2862" s="51" t="s">
        <v>18898</v>
      </c>
      <c r="T2862" s="11" t="str">
        <f t="shared" si="2"/>
        <v>Tovias Parker, Jr.</v>
      </c>
      <c r="U2862" s="51" t="s">
        <v>2695</v>
      </c>
      <c r="V2862" s="51" t="s">
        <v>18899</v>
      </c>
      <c r="W2862" s="51" t="s">
        <v>18900</v>
      </c>
      <c r="X2862" s="51" t="s">
        <v>18884</v>
      </c>
      <c r="Y2862" s="51" t="s">
        <v>60</v>
      </c>
      <c r="Z2862" s="51" t="s">
        <v>60</v>
      </c>
      <c r="AA2862" s="51" t="s">
        <v>60</v>
      </c>
      <c r="AB2862" s="51" t="s">
        <v>60</v>
      </c>
      <c r="AC2862" s="51" t="s">
        <v>60</v>
      </c>
      <c r="AD2862" s="56" t="s">
        <v>18885</v>
      </c>
      <c r="AE2862" s="51" t="s">
        <v>18886</v>
      </c>
      <c r="AF2862" s="8" t="s">
        <v>18887</v>
      </c>
      <c r="AG2862" s="8" t="s">
        <v>11819</v>
      </c>
      <c r="AH2862" s="8" t="s">
        <v>65</v>
      </c>
      <c r="AI2862" s="8" t="s">
        <v>233</v>
      </c>
      <c r="AJ2862" s="8" t="s">
        <v>67</v>
      </c>
      <c r="AK2862" s="8" t="s">
        <v>13940</v>
      </c>
      <c r="AL2862" s="8" t="s">
        <v>18888</v>
      </c>
      <c r="AM2862" s="8" t="s">
        <v>18889</v>
      </c>
      <c r="AN2862" s="8" t="s">
        <v>18890</v>
      </c>
      <c r="AO2862" s="8" t="s">
        <v>18891</v>
      </c>
      <c r="AP2862" s="29" t="s">
        <v>18887</v>
      </c>
      <c r="AQ2862" s="11">
        <v>1393.0</v>
      </c>
    </row>
    <row r="2863">
      <c r="A2863" s="8" t="str">
        <f t="shared" si="1"/>
        <v>Brian Gurley</v>
      </c>
      <c r="B2863" s="72" t="s">
        <v>18877</v>
      </c>
      <c r="C2863" s="51" t="s">
        <v>14764</v>
      </c>
      <c r="D2863" s="39" t="s">
        <v>11803</v>
      </c>
      <c r="E2863" s="16" t="s">
        <v>4382</v>
      </c>
      <c r="F2863" s="16" t="s">
        <v>2304</v>
      </c>
      <c r="G2863" s="51" t="s">
        <v>12642</v>
      </c>
      <c r="H2863" s="58">
        <v>234164.0</v>
      </c>
      <c r="I2863" s="63" t="s">
        <v>219</v>
      </c>
      <c r="J2863" s="87">
        <v>2.71</v>
      </c>
      <c r="K2863" s="18" t="s">
        <v>18879</v>
      </c>
      <c r="L2863" s="19"/>
      <c r="M2863" s="19"/>
      <c r="N2863" s="61" t="s">
        <v>18901</v>
      </c>
      <c r="O2863" s="51" t="s">
        <v>52</v>
      </c>
      <c r="P2863" s="61" t="s">
        <v>207</v>
      </c>
      <c r="Q2863" s="61"/>
      <c r="R2863" s="51" t="s">
        <v>331</v>
      </c>
      <c r="S2863" s="51" t="s">
        <v>18902</v>
      </c>
      <c r="T2863" s="11" t="str">
        <f t="shared" si="2"/>
        <v>Brian Gurley</v>
      </c>
      <c r="U2863" s="51" t="s">
        <v>80</v>
      </c>
      <c r="V2863" s="51" t="s">
        <v>18903</v>
      </c>
      <c r="W2863" s="51"/>
      <c r="X2863" s="62" t="s">
        <v>18884</v>
      </c>
      <c r="Y2863" s="62"/>
      <c r="Z2863" s="62"/>
      <c r="AA2863" s="62"/>
      <c r="AB2863" s="62"/>
      <c r="AC2863" s="62"/>
      <c r="AD2863" s="62"/>
      <c r="AE2863" s="62" t="s">
        <v>18886</v>
      </c>
      <c r="AF2863" s="21" t="s">
        <v>18887</v>
      </c>
      <c r="AG2863" s="21" t="s">
        <v>11819</v>
      </c>
      <c r="AH2863" s="16" t="s">
        <v>65</v>
      </c>
      <c r="AI2863" s="22" t="s">
        <v>233</v>
      </c>
      <c r="AJ2863" s="24" t="s">
        <v>67</v>
      </c>
      <c r="AK2863" s="63" t="s">
        <v>13940</v>
      </c>
      <c r="AL2863" s="63" t="s">
        <v>18888</v>
      </c>
      <c r="AM2863" s="63" t="s">
        <v>18889</v>
      </c>
      <c r="AN2863" s="64">
        <v>0.7503115911923556</v>
      </c>
      <c r="AO2863" s="65">
        <v>29888.0</v>
      </c>
      <c r="AP2863" s="93" t="s">
        <v>18887</v>
      </c>
      <c r="AQ2863" s="32">
        <v>1393.0</v>
      </c>
    </row>
    <row r="2864">
      <c r="A2864" s="8" t="str">
        <f t="shared" si="1"/>
        <v>Jonathan Hill</v>
      </c>
      <c r="B2864" s="51" t="s">
        <v>18904</v>
      </c>
      <c r="C2864" s="8" t="s">
        <v>12739</v>
      </c>
      <c r="D2864" s="9" t="s">
        <v>10817</v>
      </c>
      <c r="E2864" s="8" t="s">
        <v>18905</v>
      </c>
      <c r="F2864" s="8" t="s">
        <v>936</v>
      </c>
      <c r="G2864" s="51" t="s">
        <v>12642</v>
      </c>
      <c r="H2864" s="8" t="s">
        <v>18906</v>
      </c>
      <c r="I2864" s="8" t="s">
        <v>49</v>
      </c>
      <c r="J2864" s="10">
        <v>3.06</v>
      </c>
      <c r="K2864" s="13" t="s">
        <v>18907</v>
      </c>
      <c r="L2864" s="8"/>
      <c r="M2864" s="8"/>
      <c r="N2864" s="51" t="s">
        <v>18908</v>
      </c>
      <c r="O2864" s="57" t="s">
        <v>52</v>
      </c>
      <c r="P2864" s="51"/>
      <c r="Q2864" s="51"/>
      <c r="R2864" s="57" t="s">
        <v>109</v>
      </c>
      <c r="S2864" s="57" t="s">
        <v>6837</v>
      </c>
      <c r="T2864" s="11" t="str">
        <f t="shared" si="2"/>
        <v>Jonathan Hill</v>
      </c>
      <c r="U2864" s="57" t="s">
        <v>55</v>
      </c>
      <c r="V2864" s="51" t="s">
        <v>18909</v>
      </c>
      <c r="W2864" s="51" t="s">
        <v>18910</v>
      </c>
      <c r="X2864" s="51" t="s">
        <v>18911</v>
      </c>
      <c r="Y2864" s="56" t="s">
        <v>18912</v>
      </c>
      <c r="Z2864" s="56" t="s">
        <v>18913</v>
      </c>
      <c r="AA2864" s="51" t="s">
        <v>60</v>
      </c>
      <c r="AB2864" s="56" t="s">
        <v>18914</v>
      </c>
      <c r="AC2864" s="51" t="s">
        <v>60</v>
      </c>
      <c r="AD2864" s="56" t="s">
        <v>18915</v>
      </c>
      <c r="AE2864" s="51"/>
      <c r="AF2864" s="8" t="s">
        <v>18916</v>
      </c>
      <c r="AG2864" s="8" t="s">
        <v>12245</v>
      </c>
      <c r="AH2864" s="8" t="s">
        <v>194</v>
      </c>
      <c r="AI2864" s="8" t="s">
        <v>66</v>
      </c>
      <c r="AJ2864" s="8"/>
      <c r="AK2864" s="8" t="s">
        <v>4545</v>
      </c>
      <c r="AL2864" s="8" t="s">
        <v>18044</v>
      </c>
      <c r="AM2864" s="8" t="s">
        <v>9236</v>
      </c>
      <c r="AN2864" s="8" t="s">
        <v>18917</v>
      </c>
      <c r="AO2864" s="8" t="s">
        <v>18918</v>
      </c>
      <c r="AP2864" s="14" t="s">
        <v>18916</v>
      </c>
      <c r="AQ2864" s="11">
        <v>11119.0</v>
      </c>
    </row>
    <row r="2865">
      <c r="A2865" s="8" t="str">
        <f t="shared" si="1"/>
        <v>Bryan Contreras</v>
      </c>
      <c r="B2865" s="51" t="s">
        <v>18904</v>
      </c>
      <c r="C2865" s="8" t="s">
        <v>12739</v>
      </c>
      <c r="D2865" s="9" t="s">
        <v>10817</v>
      </c>
      <c r="E2865" s="8" t="s">
        <v>18905</v>
      </c>
      <c r="F2865" s="8" t="s">
        <v>936</v>
      </c>
      <c r="G2865" s="51" t="s">
        <v>12642</v>
      </c>
      <c r="H2865" s="8" t="s">
        <v>18906</v>
      </c>
      <c r="I2865" s="8" t="s">
        <v>49</v>
      </c>
      <c r="J2865" s="10">
        <v>3.06</v>
      </c>
      <c r="K2865" s="13" t="s">
        <v>18907</v>
      </c>
      <c r="L2865" s="8"/>
      <c r="M2865" s="8"/>
      <c r="N2865" s="51" t="s">
        <v>18919</v>
      </c>
      <c r="O2865" s="51" t="s">
        <v>52</v>
      </c>
      <c r="P2865" s="51"/>
      <c r="Q2865" s="51"/>
      <c r="R2865" s="51" t="s">
        <v>2169</v>
      </c>
      <c r="S2865" s="51" t="s">
        <v>1575</v>
      </c>
      <c r="T2865" s="11" t="str">
        <f t="shared" si="2"/>
        <v>Bryan Contreras</v>
      </c>
      <c r="U2865" s="57" t="s">
        <v>106</v>
      </c>
      <c r="V2865" s="51" t="s">
        <v>18920</v>
      </c>
      <c r="W2865" s="57" t="s">
        <v>18921</v>
      </c>
      <c r="X2865" s="51" t="s">
        <v>18911</v>
      </c>
      <c r="Y2865" s="8" t="s">
        <v>60</v>
      </c>
      <c r="Z2865" s="12" t="s">
        <v>18913</v>
      </c>
      <c r="AA2865" s="8" t="s">
        <v>60</v>
      </c>
      <c r="AB2865" s="12" t="s">
        <v>18914</v>
      </c>
      <c r="AC2865" s="8" t="s">
        <v>60</v>
      </c>
      <c r="AD2865" s="12" t="s">
        <v>18915</v>
      </c>
      <c r="AE2865" s="8"/>
      <c r="AF2865" s="8" t="s">
        <v>18916</v>
      </c>
      <c r="AG2865" s="8" t="s">
        <v>12245</v>
      </c>
      <c r="AH2865" s="8" t="s">
        <v>194</v>
      </c>
      <c r="AI2865" s="8" t="s">
        <v>66</v>
      </c>
      <c r="AJ2865" s="8"/>
      <c r="AK2865" s="8" t="s">
        <v>4545</v>
      </c>
      <c r="AL2865" s="8" t="s">
        <v>18044</v>
      </c>
      <c r="AM2865" s="8" t="s">
        <v>9236</v>
      </c>
      <c r="AN2865" s="8" t="s">
        <v>18917</v>
      </c>
      <c r="AO2865" s="8" t="s">
        <v>18922</v>
      </c>
      <c r="AP2865" s="14" t="s">
        <v>18916</v>
      </c>
      <c r="AQ2865" s="11">
        <v>11119.0</v>
      </c>
    </row>
    <row r="2866">
      <c r="A2866" s="8" t="str">
        <f t="shared" si="1"/>
        <v>Matt Layten</v>
      </c>
      <c r="B2866" s="51" t="s">
        <v>18904</v>
      </c>
      <c r="C2866" s="8" t="s">
        <v>12739</v>
      </c>
      <c r="D2866" s="9" t="s">
        <v>10817</v>
      </c>
      <c r="E2866" s="8" t="s">
        <v>18905</v>
      </c>
      <c r="F2866" s="8" t="s">
        <v>936</v>
      </c>
      <c r="G2866" s="8" t="s">
        <v>12642</v>
      </c>
      <c r="H2866" s="8" t="s">
        <v>18906</v>
      </c>
      <c r="I2866" s="8" t="s">
        <v>49</v>
      </c>
      <c r="J2866" s="10">
        <v>3.06</v>
      </c>
      <c r="K2866" s="8" t="s">
        <v>18907</v>
      </c>
      <c r="L2866" s="8"/>
      <c r="M2866" s="8"/>
      <c r="N2866" s="8" t="s">
        <v>18923</v>
      </c>
      <c r="O2866" s="8" t="s">
        <v>52</v>
      </c>
      <c r="P2866" s="51"/>
      <c r="Q2866" s="51"/>
      <c r="R2866" s="13" t="s">
        <v>771</v>
      </c>
      <c r="S2866" s="13" t="s">
        <v>18924</v>
      </c>
      <c r="T2866" s="11" t="str">
        <f t="shared" si="2"/>
        <v>Matt Layten</v>
      </c>
      <c r="U2866" s="8" t="s">
        <v>106</v>
      </c>
      <c r="V2866" s="51" t="s">
        <v>18925</v>
      </c>
      <c r="W2866" s="8"/>
      <c r="X2866" s="51" t="s">
        <v>18911</v>
      </c>
      <c r="Y2866" s="51" t="s">
        <v>60</v>
      </c>
      <c r="Z2866" s="56" t="s">
        <v>18913</v>
      </c>
      <c r="AA2866" s="51" t="s">
        <v>60</v>
      </c>
      <c r="AB2866" s="56" t="s">
        <v>18914</v>
      </c>
      <c r="AC2866" s="51" t="s">
        <v>60</v>
      </c>
      <c r="AD2866" s="56" t="s">
        <v>18915</v>
      </c>
      <c r="AE2866" s="8"/>
      <c r="AF2866" s="8" t="s">
        <v>18916</v>
      </c>
      <c r="AG2866" s="8" t="s">
        <v>12245</v>
      </c>
      <c r="AH2866" s="8" t="s">
        <v>194</v>
      </c>
      <c r="AI2866" s="8" t="s">
        <v>66</v>
      </c>
      <c r="AJ2866" s="8"/>
      <c r="AK2866" s="8" t="s">
        <v>4545</v>
      </c>
      <c r="AL2866" s="8" t="s">
        <v>18044</v>
      </c>
      <c r="AM2866" s="8" t="s">
        <v>9236</v>
      </c>
      <c r="AN2866" s="8" t="s">
        <v>18917</v>
      </c>
      <c r="AO2866" s="8" t="s">
        <v>18918</v>
      </c>
      <c r="AP2866" s="14" t="s">
        <v>18916</v>
      </c>
      <c r="AQ2866" s="11">
        <v>11119.0</v>
      </c>
    </row>
    <row r="2867">
      <c r="A2867" s="8" t="str">
        <f t="shared" si="1"/>
        <v>Parker Clay</v>
      </c>
      <c r="B2867" s="51" t="s">
        <v>18904</v>
      </c>
      <c r="C2867" s="8" t="s">
        <v>12739</v>
      </c>
      <c r="D2867" s="2" t="s">
        <v>10817</v>
      </c>
      <c r="E2867" s="8" t="s">
        <v>18905</v>
      </c>
      <c r="F2867" s="8" t="s">
        <v>936</v>
      </c>
      <c r="G2867" s="51" t="s">
        <v>12642</v>
      </c>
      <c r="H2867" s="8" t="s">
        <v>18906</v>
      </c>
      <c r="I2867" s="8" t="s">
        <v>49</v>
      </c>
      <c r="J2867" s="10">
        <v>3.06</v>
      </c>
      <c r="K2867" s="8" t="s">
        <v>18907</v>
      </c>
      <c r="L2867" s="8"/>
      <c r="M2867" s="8"/>
      <c r="N2867" s="51" t="s">
        <v>18926</v>
      </c>
      <c r="O2867" s="51" t="s">
        <v>52</v>
      </c>
      <c r="P2867" s="51"/>
      <c r="Q2867" s="51"/>
      <c r="R2867" s="51" t="s">
        <v>455</v>
      </c>
      <c r="S2867" s="51" t="s">
        <v>4570</v>
      </c>
      <c r="T2867" s="11" t="str">
        <f t="shared" si="2"/>
        <v>Parker Clay</v>
      </c>
      <c r="U2867" s="51" t="s">
        <v>106</v>
      </c>
      <c r="V2867" s="51" t="s">
        <v>18927</v>
      </c>
      <c r="W2867" s="51"/>
      <c r="X2867" s="51" t="s">
        <v>18911</v>
      </c>
      <c r="Y2867" s="51" t="s">
        <v>60</v>
      </c>
      <c r="Z2867" s="56" t="s">
        <v>18913</v>
      </c>
      <c r="AA2867" s="51" t="s">
        <v>60</v>
      </c>
      <c r="AB2867" s="56" t="s">
        <v>18914</v>
      </c>
      <c r="AC2867" s="56" t="s">
        <v>18928</v>
      </c>
      <c r="AD2867" s="56" t="s">
        <v>18915</v>
      </c>
      <c r="AE2867" s="51"/>
      <c r="AF2867" s="8" t="s">
        <v>18916</v>
      </c>
      <c r="AG2867" s="8" t="s">
        <v>12245</v>
      </c>
      <c r="AH2867" s="8" t="s">
        <v>194</v>
      </c>
      <c r="AI2867" s="8" t="s">
        <v>66</v>
      </c>
      <c r="AJ2867" s="8"/>
      <c r="AK2867" s="8" t="s">
        <v>4545</v>
      </c>
      <c r="AL2867" s="8" t="s">
        <v>18044</v>
      </c>
      <c r="AM2867" s="8" t="s">
        <v>9236</v>
      </c>
      <c r="AN2867" s="8" t="s">
        <v>18917</v>
      </c>
      <c r="AO2867" s="8" t="s">
        <v>18922</v>
      </c>
      <c r="AP2867" s="29" t="s">
        <v>18916</v>
      </c>
      <c r="AQ2867" s="11">
        <v>11119.0</v>
      </c>
    </row>
    <row r="2868">
      <c r="A2868" s="8" t="str">
        <f t="shared" si="1"/>
        <v>AC Randy has been removed. </v>
      </c>
      <c r="B2868" s="51" t="s">
        <v>18904</v>
      </c>
      <c r="C2868" s="8" t="s">
        <v>12739</v>
      </c>
      <c r="D2868" s="9" t="s">
        <v>10817</v>
      </c>
      <c r="E2868" s="8" t="s">
        <v>18905</v>
      </c>
      <c r="F2868" s="8" t="s">
        <v>936</v>
      </c>
      <c r="G2868" s="8" t="s">
        <v>12642</v>
      </c>
      <c r="H2868" s="8" t="s">
        <v>18906</v>
      </c>
      <c r="I2868" s="8" t="s">
        <v>49</v>
      </c>
      <c r="J2868" s="10">
        <v>3.06</v>
      </c>
      <c r="K2868" s="8" t="s">
        <v>18907</v>
      </c>
      <c r="L2868" s="8"/>
      <c r="M2868" s="8"/>
      <c r="N2868" s="8" t="s">
        <v>18929</v>
      </c>
      <c r="O2868" s="8" t="s">
        <v>52</v>
      </c>
      <c r="P2868" s="51"/>
      <c r="Q2868" s="51" t="s">
        <v>277</v>
      </c>
      <c r="R2868" s="13" t="s">
        <v>18930</v>
      </c>
      <c r="S2868" s="8"/>
      <c r="T2868" s="11" t="str">
        <f t="shared" si="2"/>
        <v>AC Randy has been removed. </v>
      </c>
      <c r="U2868" s="51"/>
      <c r="V2868" s="8"/>
      <c r="W2868" s="8"/>
      <c r="X2868" s="51" t="s">
        <v>18911</v>
      </c>
      <c r="Y2868" s="51" t="s">
        <v>60</v>
      </c>
      <c r="Z2868" s="56" t="s">
        <v>18913</v>
      </c>
      <c r="AA2868" s="56" t="s">
        <v>18931</v>
      </c>
      <c r="AB2868" s="56" t="s">
        <v>18914</v>
      </c>
      <c r="AC2868" s="51" t="s">
        <v>60</v>
      </c>
      <c r="AD2868" s="56" t="s">
        <v>18915</v>
      </c>
      <c r="AE2868" s="8"/>
      <c r="AF2868" s="8" t="s">
        <v>18916</v>
      </c>
      <c r="AG2868" s="8" t="s">
        <v>12245</v>
      </c>
      <c r="AH2868" s="8" t="s">
        <v>194</v>
      </c>
      <c r="AI2868" s="8" t="s">
        <v>66</v>
      </c>
      <c r="AJ2868" s="8"/>
      <c r="AK2868" s="8" t="s">
        <v>4545</v>
      </c>
      <c r="AL2868" s="8" t="s">
        <v>18044</v>
      </c>
      <c r="AM2868" s="8" t="s">
        <v>9236</v>
      </c>
      <c r="AN2868" s="8" t="s">
        <v>18917</v>
      </c>
      <c r="AO2868" s="8" t="s">
        <v>18918</v>
      </c>
      <c r="AP2868" s="14" t="s">
        <v>18916</v>
      </c>
      <c r="AQ2868" s="11">
        <v>11119.0</v>
      </c>
    </row>
    <row r="2869">
      <c r="A2869" s="8" t="str">
        <f t="shared" si="1"/>
        <v>John Schultz</v>
      </c>
      <c r="B2869" s="51" t="s">
        <v>18932</v>
      </c>
      <c r="C2869" s="8" t="s">
        <v>12739</v>
      </c>
      <c r="D2869" s="9" t="s">
        <v>10817</v>
      </c>
      <c r="E2869" s="8" t="s">
        <v>17250</v>
      </c>
      <c r="F2869" s="8" t="s">
        <v>936</v>
      </c>
      <c r="G2869" s="51" t="s">
        <v>12642</v>
      </c>
      <c r="H2869" s="8" t="s">
        <v>18933</v>
      </c>
      <c r="I2869" s="8" t="s">
        <v>1330</v>
      </c>
      <c r="J2869" s="10">
        <v>3.4</v>
      </c>
      <c r="K2869" s="13" t="s">
        <v>18934</v>
      </c>
      <c r="L2869" s="8"/>
      <c r="M2869" s="8"/>
      <c r="N2869" s="51" t="s">
        <v>18935</v>
      </c>
      <c r="O2869" s="51" t="s">
        <v>52</v>
      </c>
      <c r="P2869" s="51"/>
      <c r="Q2869" s="51"/>
      <c r="R2869" s="51" t="s">
        <v>1997</v>
      </c>
      <c r="S2869" s="51" t="s">
        <v>12594</v>
      </c>
      <c r="T2869" s="11" t="str">
        <f t="shared" si="2"/>
        <v>John Schultz</v>
      </c>
      <c r="U2869" s="57" t="s">
        <v>55</v>
      </c>
      <c r="V2869" s="51" t="s">
        <v>18936</v>
      </c>
      <c r="W2869" s="51"/>
      <c r="X2869" s="51" t="s">
        <v>18937</v>
      </c>
      <c r="Y2869" s="12" t="s">
        <v>18938</v>
      </c>
      <c r="Z2869" s="8" t="s">
        <v>60</v>
      </c>
      <c r="AA2869" s="8" t="s">
        <v>60</v>
      </c>
      <c r="AB2869" s="8" t="s">
        <v>60</v>
      </c>
      <c r="AC2869" s="8" t="s">
        <v>60</v>
      </c>
      <c r="AD2869" s="8" t="s">
        <v>60</v>
      </c>
      <c r="AE2869" s="8" t="s">
        <v>18939</v>
      </c>
      <c r="AF2869" s="8" t="s">
        <v>18940</v>
      </c>
      <c r="AG2869" s="8" t="s">
        <v>12245</v>
      </c>
      <c r="AH2869" s="8" t="s">
        <v>232</v>
      </c>
      <c r="AI2869" s="8" t="s">
        <v>233</v>
      </c>
      <c r="AJ2869" s="8"/>
      <c r="AK2869" s="8" t="s">
        <v>4545</v>
      </c>
      <c r="AL2869" s="8" t="s">
        <v>3429</v>
      </c>
      <c r="AM2869" s="8" t="s">
        <v>2322</v>
      </c>
      <c r="AN2869" s="8" t="s">
        <v>18941</v>
      </c>
      <c r="AO2869" s="8" t="s">
        <v>18942</v>
      </c>
      <c r="AP2869" s="29" t="s">
        <v>18940</v>
      </c>
      <c r="AQ2869" s="11">
        <v>1282.0</v>
      </c>
    </row>
    <row r="2870">
      <c r="A2870" s="8" t="str">
        <f t="shared" si="1"/>
        <v>Joanne Iverson</v>
      </c>
      <c r="B2870" s="51" t="s">
        <v>18932</v>
      </c>
      <c r="C2870" s="8" t="s">
        <v>12739</v>
      </c>
      <c r="D2870" s="2" t="s">
        <v>10817</v>
      </c>
      <c r="E2870" s="8" t="s">
        <v>17250</v>
      </c>
      <c r="F2870" s="8" t="s">
        <v>936</v>
      </c>
      <c r="G2870" s="51" t="s">
        <v>12642</v>
      </c>
      <c r="H2870" s="8" t="s">
        <v>18933</v>
      </c>
      <c r="I2870" s="8" t="s">
        <v>1330</v>
      </c>
      <c r="J2870" s="10">
        <v>3.4</v>
      </c>
      <c r="K2870" s="8" t="s">
        <v>18934</v>
      </c>
      <c r="L2870" s="8" t="s">
        <v>86</v>
      </c>
      <c r="M2870" s="8" t="s">
        <v>86</v>
      </c>
      <c r="N2870" s="51" t="s">
        <v>18943</v>
      </c>
      <c r="O2870" s="51" t="s">
        <v>52</v>
      </c>
      <c r="P2870" s="51"/>
      <c r="Q2870" s="51"/>
      <c r="R2870" s="51" t="s">
        <v>18944</v>
      </c>
      <c r="S2870" s="51" t="s">
        <v>18945</v>
      </c>
      <c r="T2870" s="11" t="str">
        <f t="shared" si="2"/>
        <v>Joanne Iverson</v>
      </c>
      <c r="U2870" s="51" t="s">
        <v>106</v>
      </c>
      <c r="V2870" s="51" t="s">
        <v>86</v>
      </c>
      <c r="W2870" s="51" t="s">
        <v>86</v>
      </c>
      <c r="X2870" s="51" t="s">
        <v>18937</v>
      </c>
      <c r="Y2870" s="51" t="s">
        <v>60</v>
      </c>
      <c r="Z2870" s="56" t="s">
        <v>18946</v>
      </c>
      <c r="AA2870" s="51" t="s">
        <v>60</v>
      </c>
      <c r="AB2870" s="56" t="s">
        <v>18947</v>
      </c>
      <c r="AC2870" s="51" t="s">
        <v>60</v>
      </c>
      <c r="AD2870" s="56" t="s">
        <v>18948</v>
      </c>
      <c r="AE2870" s="51" t="s">
        <v>18939</v>
      </c>
      <c r="AF2870" s="8" t="s">
        <v>18940</v>
      </c>
      <c r="AG2870" s="8" t="s">
        <v>12245</v>
      </c>
      <c r="AH2870" s="8" t="s">
        <v>232</v>
      </c>
      <c r="AI2870" s="8" t="s">
        <v>233</v>
      </c>
      <c r="AJ2870" s="8" t="s">
        <v>86</v>
      </c>
      <c r="AK2870" s="8" t="s">
        <v>4545</v>
      </c>
      <c r="AL2870" s="8" t="s">
        <v>3429</v>
      </c>
      <c r="AM2870" s="8" t="s">
        <v>2322</v>
      </c>
      <c r="AN2870" s="8" t="s">
        <v>18941</v>
      </c>
      <c r="AO2870" s="8" t="s">
        <v>18942</v>
      </c>
      <c r="AP2870" s="29" t="s">
        <v>18940</v>
      </c>
      <c r="AQ2870" s="11">
        <v>1282.0</v>
      </c>
    </row>
    <row r="2871">
      <c r="A2871" s="8" t="str">
        <f t="shared" si="1"/>
        <v>Gabriel Trimbur</v>
      </c>
      <c r="B2871" s="51" t="s">
        <v>18932</v>
      </c>
      <c r="C2871" s="8" t="s">
        <v>12739</v>
      </c>
      <c r="D2871" s="9" t="s">
        <v>10817</v>
      </c>
      <c r="E2871" s="8" t="s">
        <v>17250</v>
      </c>
      <c r="F2871" s="8" t="s">
        <v>936</v>
      </c>
      <c r="G2871" s="51" t="s">
        <v>12642</v>
      </c>
      <c r="H2871" s="8" t="s">
        <v>18933</v>
      </c>
      <c r="I2871" s="8" t="s">
        <v>1330</v>
      </c>
      <c r="J2871" s="10">
        <v>3.4</v>
      </c>
      <c r="K2871" s="8" t="s">
        <v>18934</v>
      </c>
      <c r="L2871" s="8"/>
      <c r="M2871" s="8"/>
      <c r="N2871" s="51" t="s">
        <v>18949</v>
      </c>
      <c r="O2871" s="57" t="s">
        <v>52</v>
      </c>
      <c r="P2871" s="51"/>
      <c r="Q2871" s="51"/>
      <c r="R2871" s="57" t="s">
        <v>672</v>
      </c>
      <c r="S2871" s="57" t="s">
        <v>18950</v>
      </c>
      <c r="T2871" s="11" t="str">
        <f t="shared" si="2"/>
        <v>Gabriel Trimbur</v>
      </c>
      <c r="U2871" s="57" t="s">
        <v>106</v>
      </c>
      <c r="V2871" s="51" t="s">
        <v>18951</v>
      </c>
      <c r="W2871" s="51" t="s">
        <v>18952</v>
      </c>
      <c r="X2871" s="51" t="s">
        <v>18937</v>
      </c>
      <c r="Y2871" s="51" t="s">
        <v>60</v>
      </c>
      <c r="Z2871" s="51" t="s">
        <v>60</v>
      </c>
      <c r="AA2871" s="51" t="s">
        <v>60</v>
      </c>
      <c r="AB2871" s="56" t="s">
        <v>18947</v>
      </c>
      <c r="AC2871" s="51" t="s">
        <v>60</v>
      </c>
      <c r="AD2871" s="56" t="s">
        <v>18948</v>
      </c>
      <c r="AE2871" s="51" t="s">
        <v>18939</v>
      </c>
      <c r="AF2871" s="8" t="s">
        <v>18940</v>
      </c>
      <c r="AG2871" s="8" t="s">
        <v>12245</v>
      </c>
      <c r="AH2871" s="8" t="s">
        <v>232</v>
      </c>
      <c r="AI2871" s="8" t="s">
        <v>233</v>
      </c>
      <c r="AJ2871" s="8"/>
      <c r="AK2871" s="8" t="s">
        <v>4545</v>
      </c>
      <c r="AL2871" s="8" t="s">
        <v>3429</v>
      </c>
      <c r="AM2871" s="8" t="s">
        <v>2322</v>
      </c>
      <c r="AN2871" s="8" t="s">
        <v>18941</v>
      </c>
      <c r="AO2871" s="8" t="s">
        <v>18953</v>
      </c>
      <c r="AP2871" s="29" t="s">
        <v>18940</v>
      </c>
      <c r="AQ2871" s="11">
        <v>1282.0</v>
      </c>
    </row>
    <row r="2872">
      <c r="A2872" s="8" t="str">
        <f t="shared" si="1"/>
        <v>Nate Carlson</v>
      </c>
      <c r="B2872" s="51" t="s">
        <v>18932</v>
      </c>
      <c r="C2872" s="8" t="s">
        <v>12739</v>
      </c>
      <c r="D2872" s="2" t="s">
        <v>10817</v>
      </c>
      <c r="E2872" s="8" t="s">
        <v>17250</v>
      </c>
      <c r="F2872" s="8" t="s">
        <v>936</v>
      </c>
      <c r="G2872" s="51" t="s">
        <v>12642</v>
      </c>
      <c r="H2872" s="8" t="s">
        <v>18933</v>
      </c>
      <c r="I2872" s="8" t="s">
        <v>1330</v>
      </c>
      <c r="J2872" s="10">
        <v>3.4</v>
      </c>
      <c r="K2872" s="8" t="s">
        <v>18934</v>
      </c>
      <c r="L2872" s="8" t="s">
        <v>86</v>
      </c>
      <c r="M2872" s="8" t="s">
        <v>86</v>
      </c>
      <c r="N2872" s="51" t="s">
        <v>18954</v>
      </c>
      <c r="O2872" s="51" t="s">
        <v>52</v>
      </c>
      <c r="P2872" s="51"/>
      <c r="Q2872" s="51"/>
      <c r="R2872" s="51" t="s">
        <v>1707</v>
      </c>
      <c r="S2872" s="51" t="s">
        <v>2075</v>
      </c>
      <c r="T2872" s="11" t="str">
        <f t="shared" si="2"/>
        <v>Nate Carlson</v>
      </c>
      <c r="U2872" s="51" t="s">
        <v>106</v>
      </c>
      <c r="V2872" s="51" t="s">
        <v>18955</v>
      </c>
      <c r="W2872" s="51" t="s">
        <v>18956</v>
      </c>
      <c r="X2872" s="51" t="s">
        <v>18937</v>
      </c>
      <c r="Y2872" s="56" t="s">
        <v>18957</v>
      </c>
      <c r="Z2872" s="56" t="s">
        <v>18946</v>
      </c>
      <c r="AA2872" s="51" t="s">
        <v>60</v>
      </c>
      <c r="AB2872" s="56" t="s">
        <v>18947</v>
      </c>
      <c r="AC2872" s="51" t="s">
        <v>60</v>
      </c>
      <c r="AD2872" s="56" t="s">
        <v>18948</v>
      </c>
      <c r="AE2872" s="51" t="s">
        <v>18939</v>
      </c>
      <c r="AF2872" s="8" t="s">
        <v>18940</v>
      </c>
      <c r="AG2872" s="8" t="s">
        <v>12245</v>
      </c>
      <c r="AH2872" s="8" t="s">
        <v>232</v>
      </c>
      <c r="AI2872" s="8" t="s">
        <v>233</v>
      </c>
      <c r="AJ2872" s="8" t="s">
        <v>86</v>
      </c>
      <c r="AK2872" s="8" t="s">
        <v>4545</v>
      </c>
      <c r="AL2872" s="8" t="s">
        <v>3429</v>
      </c>
      <c r="AM2872" s="8" t="s">
        <v>2322</v>
      </c>
      <c r="AN2872" s="8" t="s">
        <v>18941</v>
      </c>
      <c r="AO2872" s="8" t="s">
        <v>18942</v>
      </c>
      <c r="AP2872" s="29" t="s">
        <v>18940</v>
      </c>
      <c r="AQ2872" s="11">
        <v>1282.0</v>
      </c>
    </row>
    <row r="2873">
      <c r="A2873" s="8" t="str">
        <f t="shared" si="1"/>
        <v>Steve Schultz</v>
      </c>
      <c r="B2873" s="51" t="s">
        <v>18932</v>
      </c>
      <c r="C2873" s="8" t="s">
        <v>12739</v>
      </c>
      <c r="D2873" s="9" t="s">
        <v>10817</v>
      </c>
      <c r="E2873" s="8" t="s">
        <v>17250</v>
      </c>
      <c r="F2873" s="8" t="s">
        <v>936</v>
      </c>
      <c r="G2873" s="8" t="s">
        <v>12642</v>
      </c>
      <c r="H2873" s="8" t="s">
        <v>18933</v>
      </c>
      <c r="I2873" s="8" t="s">
        <v>1330</v>
      </c>
      <c r="J2873" s="10">
        <v>3.4</v>
      </c>
      <c r="K2873" s="8" t="s">
        <v>18934</v>
      </c>
      <c r="L2873" s="8"/>
      <c r="M2873" s="8"/>
      <c r="N2873" s="51" t="s">
        <v>18958</v>
      </c>
      <c r="O2873" s="8" t="s">
        <v>52</v>
      </c>
      <c r="P2873" s="51"/>
      <c r="Q2873" s="51"/>
      <c r="R2873" s="13" t="s">
        <v>2591</v>
      </c>
      <c r="S2873" s="13" t="s">
        <v>12594</v>
      </c>
      <c r="T2873" s="11" t="str">
        <f t="shared" si="2"/>
        <v>Steve Schultz</v>
      </c>
      <c r="U2873" s="57" t="s">
        <v>80</v>
      </c>
      <c r="V2873" s="8" t="s">
        <v>18959</v>
      </c>
      <c r="W2873" s="8"/>
      <c r="X2873" s="51" t="s">
        <v>18937</v>
      </c>
      <c r="Y2873" s="51" t="s">
        <v>60</v>
      </c>
      <c r="Z2873" s="51" t="s">
        <v>60</v>
      </c>
      <c r="AA2873" s="51" t="s">
        <v>60</v>
      </c>
      <c r="AB2873" s="56" t="s">
        <v>18947</v>
      </c>
      <c r="AC2873" s="51" t="s">
        <v>60</v>
      </c>
      <c r="AD2873" s="56" t="s">
        <v>18948</v>
      </c>
      <c r="AE2873" s="8" t="s">
        <v>18939</v>
      </c>
      <c r="AF2873" s="8" t="s">
        <v>18940</v>
      </c>
      <c r="AG2873" s="8" t="s">
        <v>12245</v>
      </c>
      <c r="AH2873" s="8" t="s">
        <v>232</v>
      </c>
      <c r="AI2873" s="8" t="s">
        <v>233</v>
      </c>
      <c r="AJ2873" s="8"/>
      <c r="AK2873" s="8" t="s">
        <v>4545</v>
      </c>
      <c r="AL2873" s="8" t="s">
        <v>3429</v>
      </c>
      <c r="AM2873" s="8" t="s">
        <v>2322</v>
      </c>
      <c r="AN2873" s="8" t="s">
        <v>18941</v>
      </c>
      <c r="AO2873" s="8" t="s">
        <v>18953</v>
      </c>
      <c r="AP2873" s="29" t="s">
        <v>18940</v>
      </c>
      <c r="AQ2873" s="11">
        <v>1282.0</v>
      </c>
    </row>
    <row r="2874">
      <c r="A2874" s="8" t="str">
        <f t="shared" si="1"/>
        <v>Dwight Midles</v>
      </c>
      <c r="B2874" s="51" t="s">
        <v>18932</v>
      </c>
      <c r="C2874" s="8" t="s">
        <v>12739</v>
      </c>
      <c r="D2874" s="9" t="s">
        <v>10817</v>
      </c>
      <c r="E2874" s="8" t="s">
        <v>17250</v>
      </c>
      <c r="F2874" s="8" t="s">
        <v>936</v>
      </c>
      <c r="G2874" s="51" t="s">
        <v>12642</v>
      </c>
      <c r="H2874" s="8" t="s">
        <v>18933</v>
      </c>
      <c r="I2874" s="8" t="s">
        <v>1330</v>
      </c>
      <c r="J2874" s="10">
        <v>3.4</v>
      </c>
      <c r="K2874" s="13" t="s">
        <v>18934</v>
      </c>
      <c r="L2874" s="8"/>
      <c r="M2874" s="8"/>
      <c r="N2874" s="51" t="s">
        <v>18960</v>
      </c>
      <c r="O2874" s="51" t="s">
        <v>52</v>
      </c>
      <c r="P2874" s="51"/>
      <c r="Q2874" s="51"/>
      <c r="R2874" s="51" t="s">
        <v>18961</v>
      </c>
      <c r="S2874" s="51" t="s">
        <v>18962</v>
      </c>
      <c r="T2874" s="11" t="str">
        <f t="shared" si="2"/>
        <v>Dwight Midles</v>
      </c>
      <c r="U2874" s="51" t="s">
        <v>80</v>
      </c>
      <c r="V2874" s="51"/>
      <c r="W2874" s="51"/>
      <c r="X2874" s="51" t="s">
        <v>18937</v>
      </c>
      <c r="Y2874" s="8" t="s">
        <v>60</v>
      </c>
      <c r="Z2874" s="8" t="s">
        <v>60</v>
      </c>
      <c r="AA2874" s="8" t="s">
        <v>60</v>
      </c>
      <c r="AB2874" s="12" t="s">
        <v>18947</v>
      </c>
      <c r="AC2874" s="8" t="s">
        <v>60</v>
      </c>
      <c r="AD2874" s="12" t="s">
        <v>18963</v>
      </c>
      <c r="AE2874" s="8" t="s">
        <v>18939</v>
      </c>
      <c r="AF2874" s="8" t="s">
        <v>18940</v>
      </c>
      <c r="AG2874" s="8" t="s">
        <v>12245</v>
      </c>
      <c r="AH2874" s="8" t="s">
        <v>232</v>
      </c>
      <c r="AI2874" s="8" t="s">
        <v>233</v>
      </c>
      <c r="AJ2874" s="8"/>
      <c r="AK2874" s="8" t="s">
        <v>4545</v>
      </c>
      <c r="AL2874" s="8" t="s">
        <v>3429</v>
      </c>
      <c r="AM2874" s="8" t="s">
        <v>2322</v>
      </c>
      <c r="AN2874" s="8" t="s">
        <v>18941</v>
      </c>
      <c r="AO2874" s="8" t="s">
        <v>18942</v>
      </c>
      <c r="AP2874" s="29" t="s">
        <v>18940</v>
      </c>
      <c r="AQ2874" s="11">
        <v>1282.0</v>
      </c>
    </row>
    <row r="2875">
      <c r="A2875" s="8" t="str">
        <f t="shared" si="1"/>
        <v>Karl Lerum</v>
      </c>
      <c r="B2875" s="51" t="s">
        <v>18964</v>
      </c>
      <c r="C2875" s="8" t="s">
        <v>12739</v>
      </c>
      <c r="D2875" s="9" t="s">
        <v>10817</v>
      </c>
      <c r="E2875" s="8" t="s">
        <v>12300</v>
      </c>
      <c r="F2875" s="8" t="s">
        <v>936</v>
      </c>
      <c r="G2875" s="51" t="s">
        <v>12642</v>
      </c>
      <c r="H2875" s="8" t="s">
        <v>18965</v>
      </c>
      <c r="I2875" s="8" t="s">
        <v>16300</v>
      </c>
      <c r="J2875" s="10">
        <v>3.51</v>
      </c>
      <c r="K2875" s="13" t="s">
        <v>18966</v>
      </c>
      <c r="L2875" s="8" t="s">
        <v>7727</v>
      </c>
      <c r="M2875" s="8"/>
      <c r="N2875" s="51" t="s">
        <v>18967</v>
      </c>
      <c r="O2875" s="51" t="s">
        <v>52</v>
      </c>
      <c r="P2875" s="51"/>
      <c r="Q2875" s="51"/>
      <c r="R2875" s="51" t="s">
        <v>1911</v>
      </c>
      <c r="S2875" s="51" t="s">
        <v>18968</v>
      </c>
      <c r="T2875" s="11" t="str">
        <f t="shared" si="2"/>
        <v>Karl Lerum</v>
      </c>
      <c r="U2875" s="51" t="s">
        <v>55</v>
      </c>
      <c r="V2875" s="51" t="s">
        <v>18969</v>
      </c>
      <c r="W2875" s="51" t="s">
        <v>18970</v>
      </c>
      <c r="X2875" s="51" t="s">
        <v>18971</v>
      </c>
      <c r="Y2875" s="8" t="s">
        <v>60</v>
      </c>
      <c r="Z2875" s="12" t="s">
        <v>18972</v>
      </c>
      <c r="AA2875" s="8" t="s">
        <v>60</v>
      </c>
      <c r="AB2875" s="8" t="s">
        <v>60</v>
      </c>
      <c r="AC2875" s="8" t="s">
        <v>60</v>
      </c>
      <c r="AD2875" s="8" t="s">
        <v>60</v>
      </c>
      <c r="AE2875" s="8" t="s">
        <v>18973</v>
      </c>
      <c r="AF2875" s="8" t="s">
        <v>18974</v>
      </c>
      <c r="AG2875" s="8" t="s">
        <v>12245</v>
      </c>
      <c r="AH2875" s="8" t="s">
        <v>654</v>
      </c>
      <c r="AI2875" s="8" t="s">
        <v>233</v>
      </c>
      <c r="AJ2875" s="8"/>
      <c r="AK2875" s="8" t="s">
        <v>7079</v>
      </c>
      <c r="AL2875" s="8" t="s">
        <v>18975</v>
      </c>
      <c r="AM2875" s="8" t="s">
        <v>421</v>
      </c>
      <c r="AN2875" s="8" t="s">
        <v>18976</v>
      </c>
      <c r="AO2875" s="8" t="s">
        <v>18977</v>
      </c>
      <c r="AP2875" s="29" t="s">
        <v>18974</v>
      </c>
      <c r="AQ2875" s="11">
        <v>3095.0</v>
      </c>
    </row>
    <row r="2876">
      <c r="A2876" s="8" t="str">
        <f t="shared" si="1"/>
        <v>Eric Hansen</v>
      </c>
      <c r="B2876" s="51" t="s">
        <v>18964</v>
      </c>
      <c r="C2876" s="8" t="s">
        <v>12739</v>
      </c>
      <c r="D2876" s="9" t="s">
        <v>10817</v>
      </c>
      <c r="E2876" s="8" t="s">
        <v>12300</v>
      </c>
      <c r="F2876" s="8" t="s">
        <v>936</v>
      </c>
      <c r="G2876" s="51" t="s">
        <v>12642</v>
      </c>
      <c r="H2876" s="8" t="s">
        <v>18965</v>
      </c>
      <c r="I2876" s="8" t="s">
        <v>16300</v>
      </c>
      <c r="J2876" s="10">
        <v>3.51</v>
      </c>
      <c r="K2876" s="8" t="s">
        <v>18966</v>
      </c>
      <c r="L2876" s="8" t="s">
        <v>7727</v>
      </c>
      <c r="M2876" s="8"/>
      <c r="N2876" s="51" t="s">
        <v>18978</v>
      </c>
      <c r="O2876" s="57" t="s">
        <v>52</v>
      </c>
      <c r="P2876" s="51"/>
      <c r="Q2876" s="51"/>
      <c r="R2876" s="57" t="s">
        <v>1729</v>
      </c>
      <c r="S2876" s="57" t="s">
        <v>10909</v>
      </c>
      <c r="T2876" s="11" t="str">
        <f t="shared" si="2"/>
        <v>Eric Hansen</v>
      </c>
      <c r="U2876" s="13" t="s">
        <v>106</v>
      </c>
      <c r="V2876" s="51" t="s">
        <v>18979</v>
      </c>
      <c r="W2876" s="51"/>
      <c r="X2876" s="51" t="s">
        <v>18971</v>
      </c>
      <c r="Y2876" s="51" t="s">
        <v>60</v>
      </c>
      <c r="Z2876" s="56" t="s">
        <v>18972</v>
      </c>
      <c r="AA2876" s="51" t="s">
        <v>60</v>
      </c>
      <c r="AB2876" s="51" t="s">
        <v>60</v>
      </c>
      <c r="AC2876" s="51" t="s">
        <v>60</v>
      </c>
      <c r="AD2876" s="51" t="s">
        <v>60</v>
      </c>
      <c r="AE2876" s="51" t="s">
        <v>18973</v>
      </c>
      <c r="AF2876" s="8" t="s">
        <v>18974</v>
      </c>
      <c r="AG2876" s="8" t="s">
        <v>12245</v>
      </c>
      <c r="AH2876" s="8" t="s">
        <v>654</v>
      </c>
      <c r="AI2876" s="8" t="s">
        <v>233</v>
      </c>
      <c r="AJ2876" s="8"/>
      <c r="AK2876" s="8" t="s">
        <v>7079</v>
      </c>
      <c r="AL2876" s="8" t="s">
        <v>18975</v>
      </c>
      <c r="AM2876" s="8" t="s">
        <v>421</v>
      </c>
      <c r="AN2876" s="8" t="s">
        <v>18976</v>
      </c>
      <c r="AO2876" s="8" t="s">
        <v>18980</v>
      </c>
      <c r="AP2876" s="29" t="s">
        <v>18974</v>
      </c>
      <c r="AQ2876" s="11">
        <v>3095.0</v>
      </c>
    </row>
    <row r="2877">
      <c r="A2877" s="8" t="str">
        <f t="shared" si="1"/>
        <v>Kate Carlson</v>
      </c>
      <c r="B2877" s="51" t="s">
        <v>18964</v>
      </c>
      <c r="C2877" s="8" t="s">
        <v>12739</v>
      </c>
      <c r="D2877" s="9" t="s">
        <v>10817</v>
      </c>
      <c r="E2877" s="8" t="s">
        <v>12300</v>
      </c>
      <c r="F2877" s="8" t="s">
        <v>936</v>
      </c>
      <c r="G2877" s="51" t="s">
        <v>12642</v>
      </c>
      <c r="H2877" s="8" t="s">
        <v>18965</v>
      </c>
      <c r="I2877" s="8" t="s">
        <v>16300</v>
      </c>
      <c r="J2877" s="10">
        <v>3.51</v>
      </c>
      <c r="K2877" s="13" t="s">
        <v>18966</v>
      </c>
      <c r="L2877" s="8" t="s">
        <v>7727</v>
      </c>
      <c r="M2877" s="8"/>
      <c r="N2877" s="51" t="s">
        <v>18981</v>
      </c>
      <c r="O2877" s="51" t="s">
        <v>52</v>
      </c>
      <c r="P2877" s="51"/>
      <c r="Q2877" s="51"/>
      <c r="R2877" s="51" t="s">
        <v>2068</v>
      </c>
      <c r="S2877" s="51" t="s">
        <v>2075</v>
      </c>
      <c r="T2877" s="11" t="str">
        <f t="shared" si="2"/>
        <v>Kate Carlson</v>
      </c>
      <c r="U2877" s="51" t="s">
        <v>106</v>
      </c>
      <c r="V2877" s="51" t="s">
        <v>18982</v>
      </c>
      <c r="W2877" s="51" t="s">
        <v>18983</v>
      </c>
      <c r="X2877" s="51" t="s">
        <v>18971</v>
      </c>
      <c r="Y2877" s="8" t="s">
        <v>60</v>
      </c>
      <c r="Z2877" s="12" t="s">
        <v>18972</v>
      </c>
      <c r="AA2877" s="12" t="s">
        <v>18984</v>
      </c>
      <c r="AB2877" s="8" t="s">
        <v>60</v>
      </c>
      <c r="AC2877" s="8" t="s">
        <v>60</v>
      </c>
      <c r="AD2877" s="8" t="s">
        <v>60</v>
      </c>
      <c r="AE2877" s="8" t="s">
        <v>18973</v>
      </c>
      <c r="AF2877" s="8" t="s">
        <v>18974</v>
      </c>
      <c r="AG2877" s="8" t="s">
        <v>12245</v>
      </c>
      <c r="AH2877" s="8" t="s">
        <v>654</v>
      </c>
      <c r="AI2877" s="8" t="s">
        <v>233</v>
      </c>
      <c r="AJ2877" s="8"/>
      <c r="AK2877" s="8" t="s">
        <v>7079</v>
      </c>
      <c r="AL2877" s="8" t="s">
        <v>18975</v>
      </c>
      <c r="AM2877" s="8" t="s">
        <v>421</v>
      </c>
      <c r="AN2877" s="8" t="s">
        <v>18976</v>
      </c>
      <c r="AO2877" s="8" t="s">
        <v>18977</v>
      </c>
      <c r="AP2877" s="29" t="s">
        <v>18974</v>
      </c>
      <c r="AQ2877" s="11">
        <v>3095.0</v>
      </c>
    </row>
    <row r="2878">
      <c r="A2878" s="8" t="str">
        <f t="shared" si="1"/>
        <v>Ben Stensland</v>
      </c>
      <c r="B2878" s="51" t="s">
        <v>18985</v>
      </c>
      <c r="C2878" s="8" t="s">
        <v>12739</v>
      </c>
      <c r="D2878" s="9" t="s">
        <v>10817</v>
      </c>
      <c r="E2878" s="8" t="s">
        <v>18986</v>
      </c>
      <c r="F2878" s="8" t="s">
        <v>936</v>
      </c>
      <c r="G2878" s="51" t="s">
        <v>12642</v>
      </c>
      <c r="H2878" s="8" t="s">
        <v>18987</v>
      </c>
      <c r="I2878" s="8" t="s">
        <v>49</v>
      </c>
      <c r="J2878" s="10">
        <v>3.46</v>
      </c>
      <c r="K2878" s="13" t="s">
        <v>18988</v>
      </c>
      <c r="L2878" s="8"/>
      <c r="M2878" s="8"/>
      <c r="N2878" s="51" t="s">
        <v>18989</v>
      </c>
      <c r="O2878" s="51" t="s">
        <v>52</v>
      </c>
      <c r="P2878" s="51"/>
      <c r="Q2878" s="51"/>
      <c r="R2878" s="51" t="s">
        <v>2944</v>
      </c>
      <c r="S2878" s="51" t="s">
        <v>18990</v>
      </c>
      <c r="T2878" s="11" t="str">
        <f t="shared" si="2"/>
        <v>Ben Stensland</v>
      </c>
      <c r="U2878" s="57" t="s">
        <v>55</v>
      </c>
      <c r="V2878" s="51" t="s">
        <v>18991</v>
      </c>
      <c r="W2878" s="51" t="s">
        <v>18992</v>
      </c>
      <c r="X2878" s="51" t="s">
        <v>18993</v>
      </c>
      <c r="Y2878" s="8" t="s">
        <v>60</v>
      </c>
      <c r="Z2878" s="12" t="s">
        <v>18994</v>
      </c>
      <c r="AA2878" s="8" t="s">
        <v>60</v>
      </c>
      <c r="AB2878" s="12" t="s">
        <v>18995</v>
      </c>
      <c r="AC2878" s="8" t="s">
        <v>60</v>
      </c>
      <c r="AD2878" s="12" t="s">
        <v>18996</v>
      </c>
      <c r="AE2878" s="8"/>
      <c r="AF2878" s="8" t="s">
        <v>18997</v>
      </c>
      <c r="AG2878" s="8" t="s">
        <v>12245</v>
      </c>
      <c r="AH2878" s="8" t="s">
        <v>352</v>
      </c>
      <c r="AI2878" s="8" t="s">
        <v>66</v>
      </c>
      <c r="AJ2878" s="8"/>
      <c r="AK2878" s="8" t="s">
        <v>478</v>
      </c>
      <c r="AL2878" s="8" t="s">
        <v>4943</v>
      </c>
      <c r="AM2878" s="8" t="s">
        <v>3322</v>
      </c>
      <c r="AN2878" s="8" t="s">
        <v>18998</v>
      </c>
      <c r="AO2878" s="8" t="s">
        <v>18999</v>
      </c>
      <c r="AP2878" s="29" t="s">
        <v>18997</v>
      </c>
      <c r="AQ2878" s="11">
        <v>14592.0</v>
      </c>
    </row>
    <row r="2879">
      <c r="A2879" s="8" t="str">
        <f t="shared" si="1"/>
        <v>T.J. Garlatz</v>
      </c>
      <c r="B2879" s="51" t="s">
        <v>18985</v>
      </c>
      <c r="C2879" s="8" t="s">
        <v>12739</v>
      </c>
      <c r="D2879" s="9" t="s">
        <v>10817</v>
      </c>
      <c r="E2879" s="8" t="s">
        <v>18986</v>
      </c>
      <c r="F2879" s="8" t="s">
        <v>936</v>
      </c>
      <c r="G2879" s="51" t="s">
        <v>12642</v>
      </c>
      <c r="H2879" s="8" t="s">
        <v>18987</v>
      </c>
      <c r="I2879" s="8" t="s">
        <v>49</v>
      </c>
      <c r="J2879" s="10">
        <v>3.46</v>
      </c>
      <c r="K2879" s="13" t="s">
        <v>18988</v>
      </c>
      <c r="L2879" s="8"/>
      <c r="M2879" s="8"/>
      <c r="N2879" s="51" t="s">
        <v>19000</v>
      </c>
      <c r="O2879" s="51" t="s">
        <v>52</v>
      </c>
      <c r="P2879" s="51"/>
      <c r="Q2879" s="51"/>
      <c r="R2879" s="51" t="s">
        <v>1383</v>
      </c>
      <c r="S2879" s="51" t="s">
        <v>19001</v>
      </c>
      <c r="T2879" s="11" t="str">
        <f t="shared" si="2"/>
        <v>T.J. Garlatz</v>
      </c>
      <c r="U2879" s="51" t="s">
        <v>80</v>
      </c>
      <c r="V2879" s="51" t="s">
        <v>19002</v>
      </c>
      <c r="W2879" s="57" t="s">
        <v>19003</v>
      </c>
      <c r="X2879" s="51" t="s">
        <v>18993</v>
      </c>
      <c r="Y2879" s="8" t="s">
        <v>60</v>
      </c>
      <c r="Z2879" s="12" t="s">
        <v>18994</v>
      </c>
      <c r="AA2879" s="8" t="s">
        <v>60</v>
      </c>
      <c r="AB2879" s="12" t="s">
        <v>19004</v>
      </c>
      <c r="AC2879" s="12" t="s">
        <v>19005</v>
      </c>
      <c r="AD2879" s="12" t="s">
        <v>18996</v>
      </c>
      <c r="AE2879" s="8"/>
      <c r="AF2879" s="8" t="s">
        <v>18997</v>
      </c>
      <c r="AG2879" s="8" t="s">
        <v>12245</v>
      </c>
      <c r="AH2879" s="8" t="s">
        <v>352</v>
      </c>
      <c r="AI2879" s="8" t="s">
        <v>66</v>
      </c>
      <c r="AJ2879" s="8"/>
      <c r="AK2879" s="8" t="s">
        <v>478</v>
      </c>
      <c r="AL2879" s="8" t="s">
        <v>4943</v>
      </c>
      <c r="AM2879" s="8" t="s">
        <v>3322</v>
      </c>
      <c r="AN2879" s="8" t="s">
        <v>18998</v>
      </c>
      <c r="AO2879" s="8" t="s">
        <v>18999</v>
      </c>
      <c r="AP2879" s="29" t="s">
        <v>18997</v>
      </c>
      <c r="AQ2879" s="11">
        <v>14592.0</v>
      </c>
    </row>
    <row r="2880">
      <c r="A2880" s="8" t="str">
        <f t="shared" si="1"/>
        <v>Haley Stensland</v>
      </c>
      <c r="B2880" s="51" t="s">
        <v>18985</v>
      </c>
      <c r="C2880" s="8" t="s">
        <v>12739</v>
      </c>
      <c r="D2880" s="9" t="s">
        <v>10817</v>
      </c>
      <c r="E2880" s="8" t="s">
        <v>18986</v>
      </c>
      <c r="F2880" s="8" t="s">
        <v>936</v>
      </c>
      <c r="G2880" s="51" t="s">
        <v>12642</v>
      </c>
      <c r="H2880" s="8" t="s">
        <v>18987</v>
      </c>
      <c r="I2880" s="8" t="s">
        <v>49</v>
      </c>
      <c r="J2880" s="10">
        <v>3.46</v>
      </c>
      <c r="K2880" s="8" t="s">
        <v>18988</v>
      </c>
      <c r="L2880" s="8"/>
      <c r="M2880" s="8"/>
      <c r="N2880" s="51" t="s">
        <v>19006</v>
      </c>
      <c r="O2880" s="51" t="s">
        <v>52</v>
      </c>
      <c r="P2880" s="51"/>
      <c r="Q2880" s="51"/>
      <c r="R2880" s="51" t="s">
        <v>19007</v>
      </c>
      <c r="S2880" s="51" t="s">
        <v>18990</v>
      </c>
      <c r="T2880" s="11" t="str">
        <f t="shared" si="2"/>
        <v>Haley Stensland</v>
      </c>
      <c r="U2880" s="57" t="s">
        <v>80</v>
      </c>
      <c r="V2880" s="51" t="s">
        <v>19008</v>
      </c>
      <c r="W2880" s="51"/>
      <c r="X2880" s="51" t="s">
        <v>18993</v>
      </c>
      <c r="Y2880" s="51" t="s">
        <v>60</v>
      </c>
      <c r="Z2880" s="56" t="s">
        <v>18994</v>
      </c>
      <c r="AA2880" s="51" t="s">
        <v>60</v>
      </c>
      <c r="AB2880" s="56" t="s">
        <v>19004</v>
      </c>
      <c r="AC2880" s="51" t="s">
        <v>60</v>
      </c>
      <c r="AD2880" s="56" t="s">
        <v>18996</v>
      </c>
      <c r="AE2880" s="51"/>
      <c r="AF2880" s="8" t="s">
        <v>18997</v>
      </c>
      <c r="AG2880" s="8" t="s">
        <v>12245</v>
      </c>
      <c r="AH2880" s="8" t="s">
        <v>352</v>
      </c>
      <c r="AI2880" s="8" t="s">
        <v>66</v>
      </c>
      <c r="AJ2880" s="8"/>
      <c r="AK2880" s="8" t="s">
        <v>478</v>
      </c>
      <c r="AL2880" s="8" t="s">
        <v>4943</v>
      </c>
      <c r="AM2880" s="8" t="s">
        <v>3322</v>
      </c>
      <c r="AN2880" s="8" t="s">
        <v>18998</v>
      </c>
      <c r="AO2880" s="8" t="s">
        <v>19009</v>
      </c>
      <c r="AP2880" s="29" t="s">
        <v>18997</v>
      </c>
      <c r="AQ2880" s="11">
        <v>14592.0</v>
      </c>
    </row>
    <row r="2881">
      <c r="A2881" s="8" t="str">
        <f t="shared" si="1"/>
        <v>Germaine Cousar</v>
      </c>
      <c r="B2881" s="51" t="s">
        <v>19010</v>
      </c>
      <c r="C2881" s="8" t="s">
        <v>14764</v>
      </c>
      <c r="D2881" s="9" t="s">
        <v>12414</v>
      </c>
      <c r="E2881" s="8" t="s">
        <v>19011</v>
      </c>
      <c r="F2881" s="8" t="s">
        <v>2304</v>
      </c>
      <c r="G2881" s="51" t="s">
        <v>12642</v>
      </c>
      <c r="H2881" s="8" t="s">
        <v>19012</v>
      </c>
      <c r="I2881" s="59" t="s">
        <v>49</v>
      </c>
      <c r="J2881" s="60">
        <v>3.34</v>
      </c>
      <c r="K2881" s="51" t="s">
        <v>19013</v>
      </c>
      <c r="L2881" s="8"/>
      <c r="M2881" s="8"/>
      <c r="N2881" s="51" t="s">
        <v>19014</v>
      </c>
      <c r="O2881" s="51" t="s">
        <v>52</v>
      </c>
      <c r="P2881" s="51"/>
      <c r="Q2881" s="51"/>
      <c r="R2881" s="8" t="s">
        <v>19015</v>
      </c>
      <c r="S2881" s="8" t="s">
        <v>19016</v>
      </c>
      <c r="T2881" s="11" t="str">
        <f t="shared" si="2"/>
        <v>Germaine Cousar</v>
      </c>
      <c r="U2881" s="51" t="s">
        <v>2416</v>
      </c>
      <c r="V2881" s="51" t="s">
        <v>19017</v>
      </c>
      <c r="W2881" s="8"/>
      <c r="X2881" s="51" t="s">
        <v>19018</v>
      </c>
      <c r="Y2881" s="51" t="s">
        <v>60</v>
      </c>
      <c r="Z2881" s="56" t="s">
        <v>19019</v>
      </c>
      <c r="AA2881" s="51" t="s">
        <v>60</v>
      </c>
      <c r="AB2881" s="51" t="s">
        <v>60</v>
      </c>
      <c r="AC2881" s="56" t="s">
        <v>19020</v>
      </c>
      <c r="AD2881" s="56" t="s">
        <v>19021</v>
      </c>
      <c r="AE2881" s="51"/>
      <c r="AF2881" s="8" t="s">
        <v>19022</v>
      </c>
      <c r="AG2881" s="8" t="s">
        <v>12427</v>
      </c>
      <c r="AH2881" s="8" t="s">
        <v>194</v>
      </c>
      <c r="AI2881" s="8" t="s">
        <v>66</v>
      </c>
      <c r="AJ2881" s="8" t="s">
        <v>67</v>
      </c>
      <c r="AK2881" s="59" t="s">
        <v>19023</v>
      </c>
      <c r="AL2881" s="59" t="s">
        <v>2320</v>
      </c>
      <c r="AM2881" s="59" t="s">
        <v>2322</v>
      </c>
      <c r="AN2881" s="59" t="s">
        <v>19024</v>
      </c>
      <c r="AO2881" s="59" t="s">
        <v>19025</v>
      </c>
      <c r="AP2881" s="14" t="s">
        <v>19022</v>
      </c>
      <c r="AQ2881" s="11">
        <v>1362.0</v>
      </c>
    </row>
    <row r="2882">
      <c r="A2882" s="8" t="str">
        <f t="shared" si="1"/>
        <v>Wesley Arthur</v>
      </c>
      <c r="B2882" s="51" t="s">
        <v>19010</v>
      </c>
      <c r="C2882" s="8" t="s">
        <v>14764</v>
      </c>
      <c r="D2882" s="9" t="s">
        <v>12414</v>
      </c>
      <c r="E2882" s="8" t="s">
        <v>19011</v>
      </c>
      <c r="F2882" s="8" t="s">
        <v>2304</v>
      </c>
      <c r="G2882" s="51" t="s">
        <v>12642</v>
      </c>
      <c r="H2882" s="8" t="s">
        <v>19012</v>
      </c>
      <c r="I2882" s="8" t="s">
        <v>49</v>
      </c>
      <c r="J2882" s="10">
        <v>3.34</v>
      </c>
      <c r="K2882" s="13" t="s">
        <v>19013</v>
      </c>
      <c r="L2882" s="8"/>
      <c r="M2882" s="8"/>
      <c r="N2882" s="51" t="s">
        <v>19026</v>
      </c>
      <c r="O2882" s="8" t="s">
        <v>52</v>
      </c>
      <c r="P2882" s="51"/>
      <c r="Q2882" s="51"/>
      <c r="R2882" s="57" t="s">
        <v>6879</v>
      </c>
      <c r="S2882" s="57" t="s">
        <v>1464</v>
      </c>
      <c r="T2882" s="11" t="str">
        <f t="shared" si="2"/>
        <v>Wesley Arthur</v>
      </c>
      <c r="U2882" s="57" t="s">
        <v>55</v>
      </c>
      <c r="V2882" s="51" t="s">
        <v>19027</v>
      </c>
      <c r="W2882" s="51" t="s">
        <v>19028</v>
      </c>
      <c r="X2882" s="51" t="s">
        <v>19018</v>
      </c>
      <c r="Y2882" s="56" t="s">
        <v>19029</v>
      </c>
      <c r="Z2882" s="56" t="s">
        <v>19030</v>
      </c>
      <c r="AA2882" s="51" t="s">
        <v>60</v>
      </c>
      <c r="AB2882" s="51" t="s">
        <v>60</v>
      </c>
      <c r="AC2882" s="51" t="s">
        <v>60</v>
      </c>
      <c r="AD2882" s="56" t="s">
        <v>19021</v>
      </c>
      <c r="AE2882" s="51"/>
      <c r="AF2882" s="8" t="s">
        <v>19022</v>
      </c>
      <c r="AG2882" s="8" t="s">
        <v>12427</v>
      </c>
      <c r="AH2882" s="8" t="s">
        <v>194</v>
      </c>
      <c r="AI2882" s="8" t="s">
        <v>66</v>
      </c>
      <c r="AJ2882" s="8" t="s">
        <v>67</v>
      </c>
      <c r="AK2882" s="8" t="s">
        <v>19023</v>
      </c>
      <c r="AL2882" s="8" t="s">
        <v>2320</v>
      </c>
      <c r="AM2882" s="8" t="s">
        <v>2322</v>
      </c>
      <c r="AN2882" s="8" t="s">
        <v>19024</v>
      </c>
      <c r="AO2882" s="8" t="s">
        <v>19025</v>
      </c>
      <c r="AP2882" s="14" t="s">
        <v>19022</v>
      </c>
      <c r="AQ2882" s="11">
        <v>1362.0</v>
      </c>
    </row>
    <row r="2883">
      <c r="A2883" s="8" t="str">
        <f t="shared" si="1"/>
        <v>Al MacNaughton</v>
      </c>
      <c r="B2883" s="51" t="s">
        <v>19031</v>
      </c>
      <c r="C2883" s="8" t="s">
        <v>14779</v>
      </c>
      <c r="D2883" s="2" t="s">
        <v>12414</v>
      </c>
      <c r="E2883" s="8" t="s">
        <v>3089</v>
      </c>
      <c r="F2883" s="8" t="s">
        <v>2304</v>
      </c>
      <c r="G2883" s="51" t="s">
        <v>12642</v>
      </c>
      <c r="H2883" s="8" t="s">
        <v>19032</v>
      </c>
      <c r="I2883" s="8" t="s">
        <v>49</v>
      </c>
      <c r="J2883" s="10">
        <v>3.4</v>
      </c>
      <c r="K2883" s="8" t="s">
        <v>19033</v>
      </c>
      <c r="L2883" s="8"/>
      <c r="M2883" s="8"/>
      <c r="N2883" s="51" t="s">
        <v>19034</v>
      </c>
      <c r="O2883" s="51" t="s">
        <v>52</v>
      </c>
      <c r="P2883" s="51"/>
      <c r="Q2883" s="51"/>
      <c r="R2883" s="51" t="s">
        <v>19035</v>
      </c>
      <c r="S2883" s="51" t="s">
        <v>19036</v>
      </c>
      <c r="T2883" s="11" t="str">
        <f t="shared" si="2"/>
        <v>Al MacNaughton</v>
      </c>
      <c r="U2883" s="51" t="s">
        <v>412</v>
      </c>
      <c r="V2883" s="51"/>
      <c r="W2883" s="51"/>
      <c r="X2883" s="51" t="s">
        <v>19037</v>
      </c>
      <c r="Y2883" s="51" t="s">
        <v>60</v>
      </c>
      <c r="Z2883" s="56" t="s">
        <v>19038</v>
      </c>
      <c r="AA2883" s="51" t="s">
        <v>60</v>
      </c>
      <c r="AB2883" s="51" t="s">
        <v>60</v>
      </c>
      <c r="AC2883" s="51" t="s">
        <v>60</v>
      </c>
      <c r="AD2883" s="56" t="s">
        <v>19039</v>
      </c>
      <c r="AE2883" s="51"/>
      <c r="AF2883" s="8" t="s">
        <v>19040</v>
      </c>
      <c r="AG2883" s="8" t="s">
        <v>12427</v>
      </c>
      <c r="AH2883" s="8" t="s">
        <v>4581</v>
      </c>
      <c r="AI2883" s="8" t="s">
        <v>66</v>
      </c>
      <c r="AJ2883" s="8"/>
      <c r="AK2883" s="8" t="s">
        <v>15510</v>
      </c>
      <c r="AL2883" s="8" t="s">
        <v>19041</v>
      </c>
      <c r="AM2883" s="8" t="s">
        <v>2322</v>
      </c>
      <c r="AN2883" s="8" t="s">
        <v>19042</v>
      </c>
      <c r="AO2883" s="8" t="s">
        <v>19043</v>
      </c>
      <c r="AP2883" s="29" t="s">
        <v>19040</v>
      </c>
      <c r="AQ2883" s="11">
        <v>2102.0</v>
      </c>
    </row>
    <row r="2884">
      <c r="A2884" s="8" t="str">
        <f t="shared" si="1"/>
        <v>Jonathan Kigel</v>
      </c>
      <c r="B2884" s="61" t="s">
        <v>19031</v>
      </c>
      <c r="C2884" s="51" t="s">
        <v>14779</v>
      </c>
      <c r="D2884" s="33" t="s">
        <v>12414</v>
      </c>
      <c r="E2884" s="16" t="s">
        <v>3089</v>
      </c>
      <c r="F2884" s="16" t="s">
        <v>2304</v>
      </c>
      <c r="G2884" s="51" t="s">
        <v>12642</v>
      </c>
      <c r="H2884" s="58">
        <v>237330.0</v>
      </c>
      <c r="I2884" s="63" t="s">
        <v>49</v>
      </c>
      <c r="J2884" s="87">
        <v>3.4</v>
      </c>
      <c r="K2884" s="18" t="s">
        <v>19033</v>
      </c>
      <c r="L2884" s="19"/>
      <c r="M2884" s="20"/>
      <c r="N2884" s="61" t="s">
        <v>19044</v>
      </c>
      <c r="O2884" s="51" t="s">
        <v>52</v>
      </c>
      <c r="P2884" s="61" t="s">
        <v>207</v>
      </c>
      <c r="Q2884" s="61"/>
      <c r="R2884" s="51" t="s">
        <v>109</v>
      </c>
      <c r="S2884" s="51" t="s">
        <v>19045</v>
      </c>
      <c r="T2884" s="11" t="str">
        <f t="shared" si="2"/>
        <v>Jonathan Kigel</v>
      </c>
      <c r="U2884" s="51" t="s">
        <v>55</v>
      </c>
      <c r="V2884" s="51" t="s">
        <v>19046</v>
      </c>
      <c r="W2884" s="51"/>
      <c r="X2884" s="62" t="s">
        <v>19037</v>
      </c>
      <c r="Y2884" s="84"/>
      <c r="Z2884" s="84"/>
      <c r="AA2884" s="84"/>
      <c r="AB2884" s="84"/>
      <c r="AC2884" s="84"/>
      <c r="AD2884" s="84"/>
      <c r="AE2884" s="62"/>
      <c r="AF2884" s="20" t="s">
        <v>19040</v>
      </c>
      <c r="AG2884" s="35" t="s">
        <v>12427</v>
      </c>
      <c r="AH2884" s="16" t="s">
        <v>4581</v>
      </c>
      <c r="AI2884" s="22" t="s">
        <v>66</v>
      </c>
      <c r="AJ2884" s="20"/>
      <c r="AK2884" s="63" t="s">
        <v>15510</v>
      </c>
      <c r="AL2884" s="63" t="s">
        <v>19041</v>
      </c>
      <c r="AM2884" s="63" t="s">
        <v>2322</v>
      </c>
      <c r="AN2884" s="64">
        <v>0.9008152173913043</v>
      </c>
      <c r="AO2884" s="65">
        <v>31385.0</v>
      </c>
      <c r="AP2884" s="41" t="s">
        <v>19040</v>
      </c>
      <c r="AQ2884" s="32">
        <v>2102.0</v>
      </c>
    </row>
    <row r="2885">
      <c r="A2885" s="8" t="str">
        <f t="shared" si="1"/>
        <v>AC Andrew has been removed. </v>
      </c>
      <c r="B2885" s="51" t="s">
        <v>19031</v>
      </c>
      <c r="C2885" s="8" t="s">
        <v>14779</v>
      </c>
      <c r="D2885" s="9" t="s">
        <v>12414</v>
      </c>
      <c r="E2885" s="8" t="s">
        <v>3089</v>
      </c>
      <c r="F2885" s="8" t="s">
        <v>2304</v>
      </c>
      <c r="G2885" s="51" t="s">
        <v>12642</v>
      </c>
      <c r="H2885" s="8" t="s">
        <v>19032</v>
      </c>
      <c r="I2885" s="8" t="s">
        <v>49</v>
      </c>
      <c r="J2885" s="10">
        <v>3.4</v>
      </c>
      <c r="K2885" s="13" t="s">
        <v>19033</v>
      </c>
      <c r="L2885" s="8"/>
      <c r="M2885" s="8"/>
      <c r="N2885" s="51" t="s">
        <v>19047</v>
      </c>
      <c r="O2885" s="51" t="s">
        <v>52</v>
      </c>
      <c r="P2885" s="51"/>
      <c r="Q2885" s="51" t="s">
        <v>277</v>
      </c>
      <c r="R2885" s="51" t="s">
        <v>19048</v>
      </c>
      <c r="S2885" s="51"/>
      <c r="T2885" s="11" t="str">
        <f t="shared" si="2"/>
        <v>AC Andrew has been removed. </v>
      </c>
      <c r="U2885" s="51"/>
      <c r="V2885" s="51"/>
      <c r="W2885" s="51"/>
      <c r="X2885" s="51" t="s">
        <v>19037</v>
      </c>
      <c r="Y2885" s="8" t="s">
        <v>60</v>
      </c>
      <c r="Z2885" s="12" t="s">
        <v>19038</v>
      </c>
      <c r="AA2885" s="8" t="s">
        <v>60</v>
      </c>
      <c r="AB2885" s="8" t="s">
        <v>60</v>
      </c>
      <c r="AC2885" s="8" t="s">
        <v>60</v>
      </c>
      <c r="AD2885" s="12" t="s">
        <v>19049</v>
      </c>
      <c r="AE2885" s="8"/>
      <c r="AF2885" s="8" t="s">
        <v>19040</v>
      </c>
      <c r="AG2885" s="8" t="s">
        <v>12427</v>
      </c>
      <c r="AH2885" s="8" t="s">
        <v>4581</v>
      </c>
      <c r="AI2885" s="8" t="s">
        <v>66</v>
      </c>
      <c r="AJ2885" s="8"/>
      <c r="AK2885" s="8" t="s">
        <v>15510</v>
      </c>
      <c r="AL2885" s="8" t="s">
        <v>19041</v>
      </c>
      <c r="AM2885" s="8" t="s">
        <v>2322</v>
      </c>
      <c r="AN2885" s="8" t="s">
        <v>19042</v>
      </c>
      <c r="AO2885" s="8" t="s">
        <v>19043</v>
      </c>
      <c r="AP2885" s="29" t="s">
        <v>19040</v>
      </c>
      <c r="AQ2885" s="11">
        <v>2102.0</v>
      </c>
    </row>
    <row r="2886">
      <c r="A2886" s="8" t="str">
        <f t="shared" si="1"/>
        <v>HC Mike has been removed. </v>
      </c>
      <c r="B2886" s="51" t="s">
        <v>19031</v>
      </c>
      <c r="C2886" s="8" t="s">
        <v>14779</v>
      </c>
      <c r="D2886" s="9" t="s">
        <v>12414</v>
      </c>
      <c r="E2886" s="8" t="s">
        <v>3089</v>
      </c>
      <c r="F2886" s="8" t="s">
        <v>2304</v>
      </c>
      <c r="G2886" s="51" t="s">
        <v>12642</v>
      </c>
      <c r="H2886" s="8" t="s">
        <v>19032</v>
      </c>
      <c r="I2886" s="8" t="s">
        <v>49</v>
      </c>
      <c r="J2886" s="10">
        <v>3.4</v>
      </c>
      <c r="K2886" s="13" t="s">
        <v>19033</v>
      </c>
      <c r="L2886" s="8"/>
      <c r="M2886" s="8"/>
      <c r="N2886" s="51" t="s">
        <v>19050</v>
      </c>
      <c r="O2886" s="51" t="s">
        <v>52</v>
      </c>
      <c r="P2886" s="51"/>
      <c r="Q2886" s="51" t="s">
        <v>277</v>
      </c>
      <c r="R2886" s="51" t="s">
        <v>19051</v>
      </c>
      <c r="S2886" s="51"/>
      <c r="T2886" s="11" t="str">
        <f t="shared" si="2"/>
        <v>HC Mike has been removed. </v>
      </c>
      <c r="U2886" s="51"/>
      <c r="V2886" s="51"/>
      <c r="W2886" s="51"/>
      <c r="X2886" s="51" t="s">
        <v>19037</v>
      </c>
      <c r="Y2886" s="12" t="s">
        <v>19052</v>
      </c>
      <c r="Z2886" s="8" t="s">
        <v>60</v>
      </c>
      <c r="AA2886" s="8" t="s">
        <v>60</v>
      </c>
      <c r="AB2886" s="8" t="s">
        <v>60</v>
      </c>
      <c r="AC2886" s="8" t="s">
        <v>60</v>
      </c>
      <c r="AD2886" s="8" t="s">
        <v>60</v>
      </c>
      <c r="AE2886" s="8"/>
      <c r="AF2886" s="8" t="s">
        <v>19040</v>
      </c>
      <c r="AG2886" s="8" t="s">
        <v>12427</v>
      </c>
      <c r="AH2886" s="8" t="s">
        <v>4581</v>
      </c>
      <c r="AI2886" s="8" t="s">
        <v>66</v>
      </c>
      <c r="AJ2886" s="8"/>
      <c r="AK2886" s="8" t="s">
        <v>15510</v>
      </c>
      <c r="AL2886" s="8" t="s">
        <v>19041</v>
      </c>
      <c r="AM2886" s="8" t="s">
        <v>2322</v>
      </c>
      <c r="AN2886" s="8" t="s">
        <v>19042</v>
      </c>
      <c r="AO2886" s="8" t="s">
        <v>19043</v>
      </c>
      <c r="AP2886" s="29" t="s">
        <v>19040</v>
      </c>
      <c r="AQ2886" s="11">
        <v>2102.0</v>
      </c>
    </row>
    <row r="2887">
      <c r="A2887" s="8" t="str">
        <f t="shared" si="1"/>
        <v>AC Giovanni has been removed. </v>
      </c>
      <c r="B2887" s="51" t="s">
        <v>19031</v>
      </c>
      <c r="C2887" s="8" t="s">
        <v>14779</v>
      </c>
      <c r="D2887" s="2" t="s">
        <v>12414</v>
      </c>
      <c r="E2887" s="8" t="s">
        <v>3089</v>
      </c>
      <c r="F2887" s="8" t="s">
        <v>2304</v>
      </c>
      <c r="G2887" s="51" t="s">
        <v>12642</v>
      </c>
      <c r="H2887" s="8" t="s">
        <v>19032</v>
      </c>
      <c r="I2887" s="8" t="s">
        <v>49</v>
      </c>
      <c r="J2887" s="10">
        <v>3.4</v>
      </c>
      <c r="K2887" s="8" t="s">
        <v>19033</v>
      </c>
      <c r="L2887" s="8"/>
      <c r="M2887" s="8"/>
      <c r="N2887" s="51" t="s">
        <v>19053</v>
      </c>
      <c r="O2887" s="51" t="s">
        <v>52</v>
      </c>
      <c r="P2887" s="51"/>
      <c r="Q2887" s="51" t="s">
        <v>277</v>
      </c>
      <c r="R2887" s="51" t="s">
        <v>19054</v>
      </c>
      <c r="S2887" s="51"/>
      <c r="T2887" s="11" t="str">
        <f t="shared" si="2"/>
        <v>AC Giovanni has been removed. </v>
      </c>
      <c r="U2887" s="51"/>
      <c r="V2887" s="51"/>
      <c r="W2887" s="51"/>
      <c r="X2887" s="51" t="s">
        <v>19037</v>
      </c>
      <c r="Y2887" s="51" t="s">
        <v>60</v>
      </c>
      <c r="Z2887" s="56" t="s">
        <v>19038</v>
      </c>
      <c r="AA2887" s="51" t="s">
        <v>60</v>
      </c>
      <c r="AB2887" s="51" t="s">
        <v>60</v>
      </c>
      <c r="AC2887" s="51" t="s">
        <v>60</v>
      </c>
      <c r="AD2887" s="56" t="s">
        <v>19039</v>
      </c>
      <c r="AE2887" s="51"/>
      <c r="AF2887" s="8" t="s">
        <v>19040</v>
      </c>
      <c r="AG2887" s="8" t="s">
        <v>12427</v>
      </c>
      <c r="AH2887" s="8" t="s">
        <v>4581</v>
      </c>
      <c r="AI2887" s="8" t="s">
        <v>66</v>
      </c>
      <c r="AJ2887" s="8"/>
      <c r="AK2887" s="8" t="s">
        <v>15510</v>
      </c>
      <c r="AL2887" s="8" t="s">
        <v>19041</v>
      </c>
      <c r="AM2887" s="8" t="s">
        <v>2322</v>
      </c>
      <c r="AN2887" s="8" t="s">
        <v>19042</v>
      </c>
      <c r="AO2887" s="8" t="s">
        <v>19043</v>
      </c>
      <c r="AP2887" s="29" t="s">
        <v>19040</v>
      </c>
      <c r="AQ2887" s="11">
        <v>2102.0</v>
      </c>
    </row>
    <row r="2888">
      <c r="A2888" s="8" t="str">
        <f t="shared" si="1"/>
        <v>AC Marcus has been removed. </v>
      </c>
      <c r="B2888" s="51" t="s">
        <v>19031</v>
      </c>
      <c r="C2888" s="8" t="s">
        <v>14779</v>
      </c>
      <c r="D2888" s="9" t="s">
        <v>12414</v>
      </c>
      <c r="E2888" s="8" t="s">
        <v>3089</v>
      </c>
      <c r="F2888" s="8" t="s">
        <v>2304</v>
      </c>
      <c r="G2888" s="8" t="s">
        <v>12642</v>
      </c>
      <c r="H2888" s="8" t="s">
        <v>19032</v>
      </c>
      <c r="I2888" s="8" t="s">
        <v>49</v>
      </c>
      <c r="J2888" s="10">
        <v>3.4</v>
      </c>
      <c r="K2888" s="8" t="s">
        <v>19033</v>
      </c>
      <c r="L2888" s="8"/>
      <c r="M2888" s="8"/>
      <c r="N2888" s="8" t="s">
        <v>19055</v>
      </c>
      <c r="O2888" s="8" t="s">
        <v>52</v>
      </c>
      <c r="P2888" s="51"/>
      <c r="Q2888" s="51" t="s">
        <v>277</v>
      </c>
      <c r="R2888" s="13" t="s">
        <v>19056</v>
      </c>
      <c r="S2888" s="8"/>
      <c r="T2888" s="11" t="str">
        <f t="shared" si="2"/>
        <v>AC Marcus has been removed. </v>
      </c>
      <c r="U2888" s="8"/>
      <c r="V2888" s="8"/>
      <c r="W2888" s="8"/>
      <c r="X2888" s="51" t="s">
        <v>19037</v>
      </c>
      <c r="Y2888" s="56" t="s">
        <v>19057</v>
      </c>
      <c r="Z2888" s="56" t="s">
        <v>19038</v>
      </c>
      <c r="AA2888" s="51" t="s">
        <v>60</v>
      </c>
      <c r="AB2888" s="51" t="s">
        <v>60</v>
      </c>
      <c r="AC2888" s="56" t="s">
        <v>19058</v>
      </c>
      <c r="AD2888" s="56" t="s">
        <v>19059</v>
      </c>
      <c r="AE2888" s="8"/>
      <c r="AF2888" s="8" t="s">
        <v>19040</v>
      </c>
      <c r="AG2888" s="8" t="s">
        <v>12427</v>
      </c>
      <c r="AH2888" s="8" t="s">
        <v>4581</v>
      </c>
      <c r="AI2888" s="8" t="s">
        <v>66</v>
      </c>
      <c r="AJ2888" s="8"/>
      <c r="AK2888" s="8" t="s">
        <v>15510</v>
      </c>
      <c r="AL2888" s="8" t="s">
        <v>19041</v>
      </c>
      <c r="AM2888" s="8" t="s">
        <v>2322</v>
      </c>
      <c r="AN2888" s="8" t="s">
        <v>19042</v>
      </c>
      <c r="AO2888" s="8" t="s">
        <v>19060</v>
      </c>
      <c r="AP2888" s="29" t="s">
        <v>19040</v>
      </c>
      <c r="AQ2888" s="11">
        <v>2102.0</v>
      </c>
    </row>
    <row r="2889">
      <c r="A2889" s="8" t="str">
        <f t="shared" si="1"/>
        <v>Jason Pyles</v>
      </c>
      <c r="B2889" s="51" t="s">
        <v>19061</v>
      </c>
      <c r="C2889" s="8" t="s">
        <v>14779</v>
      </c>
      <c r="D2889" s="9" t="s">
        <v>12414</v>
      </c>
      <c r="E2889" s="8" t="s">
        <v>19062</v>
      </c>
      <c r="F2889" s="8" t="s">
        <v>2304</v>
      </c>
      <c r="G2889" s="51" t="s">
        <v>12642</v>
      </c>
      <c r="H2889" s="8" t="s">
        <v>19063</v>
      </c>
      <c r="I2889" s="8" t="s">
        <v>8000</v>
      </c>
      <c r="J2889" s="10">
        <v>2.9</v>
      </c>
      <c r="K2889" s="13" t="s">
        <v>19064</v>
      </c>
      <c r="L2889" s="8"/>
      <c r="M2889" s="8"/>
      <c r="N2889" s="51" t="s">
        <v>19065</v>
      </c>
      <c r="O2889" s="51" t="s">
        <v>52</v>
      </c>
      <c r="P2889" s="51"/>
      <c r="Q2889" s="51"/>
      <c r="R2889" s="51" t="s">
        <v>1059</v>
      </c>
      <c r="S2889" s="51" t="s">
        <v>19066</v>
      </c>
      <c r="T2889" s="11" t="str">
        <f t="shared" si="2"/>
        <v>Jason Pyles</v>
      </c>
      <c r="U2889" s="51" t="s">
        <v>55</v>
      </c>
      <c r="V2889" s="51" t="s">
        <v>19067</v>
      </c>
      <c r="W2889" s="51" t="s">
        <v>19068</v>
      </c>
      <c r="X2889" s="51" t="s">
        <v>19069</v>
      </c>
      <c r="Y2889" s="8" t="s">
        <v>60</v>
      </c>
      <c r="Z2889" s="12" t="s">
        <v>19070</v>
      </c>
      <c r="AA2889" s="8" t="s">
        <v>60</v>
      </c>
      <c r="AB2889" s="8" t="s">
        <v>60</v>
      </c>
      <c r="AC2889" s="12" t="s">
        <v>19071</v>
      </c>
      <c r="AD2889" s="8" t="s">
        <v>60</v>
      </c>
      <c r="AE2889" s="8"/>
      <c r="AF2889" s="8" t="s">
        <v>19072</v>
      </c>
      <c r="AG2889" s="8" t="s">
        <v>12427</v>
      </c>
      <c r="AH2889" s="8" t="s">
        <v>4581</v>
      </c>
      <c r="AI2889" s="8" t="s">
        <v>233</v>
      </c>
      <c r="AJ2889" s="8"/>
      <c r="AK2889" s="8"/>
      <c r="AL2889" s="8"/>
      <c r="AM2889" s="8"/>
      <c r="AN2889" s="8" t="s">
        <v>19073</v>
      </c>
      <c r="AO2889" s="8" t="s">
        <v>19074</v>
      </c>
      <c r="AP2889" s="29" t="s">
        <v>19072</v>
      </c>
      <c r="AQ2889" s="11">
        <v>805.0</v>
      </c>
    </row>
    <row r="2890">
      <c r="A2890" s="8" t="str">
        <f t="shared" si="1"/>
        <v>Issac Hamrick</v>
      </c>
      <c r="B2890" s="51" t="s">
        <v>19075</v>
      </c>
      <c r="C2890" s="8" t="s">
        <v>14779</v>
      </c>
      <c r="D2890" s="2" t="s">
        <v>12414</v>
      </c>
      <c r="E2890" s="8" t="s">
        <v>19076</v>
      </c>
      <c r="F2890" s="8" t="s">
        <v>2304</v>
      </c>
      <c r="G2890" s="51" t="s">
        <v>12642</v>
      </c>
      <c r="H2890" s="8" t="s">
        <v>19077</v>
      </c>
      <c r="I2890" s="8" t="s">
        <v>49</v>
      </c>
      <c r="J2890" s="10">
        <v>3.1</v>
      </c>
      <c r="K2890" s="8" t="s">
        <v>19078</v>
      </c>
      <c r="L2890" s="8"/>
      <c r="M2890" s="8"/>
      <c r="N2890" s="51" t="s">
        <v>19079</v>
      </c>
      <c r="O2890" s="51" t="s">
        <v>52</v>
      </c>
      <c r="P2890" s="51"/>
      <c r="Q2890" s="51"/>
      <c r="R2890" s="8" t="s">
        <v>19080</v>
      </c>
      <c r="S2890" s="8" t="s">
        <v>19081</v>
      </c>
      <c r="T2890" s="11" t="str">
        <f t="shared" si="2"/>
        <v>Issac Hamrick</v>
      </c>
      <c r="U2890" s="8" t="s">
        <v>412</v>
      </c>
      <c r="V2890" s="51"/>
      <c r="W2890" s="51"/>
      <c r="X2890" s="51" t="s">
        <v>19082</v>
      </c>
      <c r="Y2890" s="51" t="s">
        <v>60</v>
      </c>
      <c r="Z2890" s="56" t="s">
        <v>19083</v>
      </c>
      <c r="AA2890" s="51" t="s">
        <v>60</v>
      </c>
      <c r="AB2890" s="51" t="s">
        <v>60</v>
      </c>
      <c r="AC2890" s="51" t="s">
        <v>60</v>
      </c>
      <c r="AD2890" s="56" t="s">
        <v>19084</v>
      </c>
      <c r="AE2890" s="51" t="s">
        <v>19085</v>
      </c>
      <c r="AF2890" s="8" t="s">
        <v>19086</v>
      </c>
      <c r="AG2890" s="8" t="s">
        <v>12427</v>
      </c>
      <c r="AH2890" s="8" t="s">
        <v>4581</v>
      </c>
      <c r="AI2890" s="8" t="s">
        <v>66</v>
      </c>
      <c r="AJ2890" s="8"/>
      <c r="AK2890" s="8"/>
      <c r="AL2890" s="8"/>
      <c r="AM2890" s="8"/>
      <c r="AN2890" s="8" t="s">
        <v>19087</v>
      </c>
      <c r="AO2890" s="8" t="s">
        <v>19088</v>
      </c>
      <c r="AP2890" s="29" t="s">
        <v>19086</v>
      </c>
      <c r="AQ2890" s="11">
        <v>1641.0</v>
      </c>
    </row>
    <row r="2891">
      <c r="A2891" s="8" t="str">
        <f t="shared" si="1"/>
        <v>Dan Meyers</v>
      </c>
      <c r="B2891" s="51" t="s">
        <v>19075</v>
      </c>
      <c r="C2891" s="8" t="s">
        <v>14779</v>
      </c>
      <c r="D2891" s="9" t="s">
        <v>12414</v>
      </c>
      <c r="E2891" s="8" t="s">
        <v>19076</v>
      </c>
      <c r="F2891" s="8" t="s">
        <v>2304</v>
      </c>
      <c r="G2891" s="51" t="s">
        <v>12642</v>
      </c>
      <c r="H2891" s="8" t="s">
        <v>19077</v>
      </c>
      <c r="I2891" s="8" t="s">
        <v>49</v>
      </c>
      <c r="J2891" s="10">
        <v>3.1</v>
      </c>
      <c r="K2891" s="13" t="s">
        <v>19078</v>
      </c>
      <c r="L2891" s="8"/>
      <c r="M2891" s="8"/>
      <c r="N2891" s="51" t="s">
        <v>19089</v>
      </c>
      <c r="O2891" s="51" t="s">
        <v>52</v>
      </c>
      <c r="P2891" s="51"/>
      <c r="Q2891" s="51"/>
      <c r="R2891" s="51" t="s">
        <v>344</v>
      </c>
      <c r="S2891" s="51" t="s">
        <v>19090</v>
      </c>
      <c r="T2891" s="11" t="str">
        <f t="shared" si="2"/>
        <v>Dan Meyers</v>
      </c>
      <c r="U2891" s="51" t="s">
        <v>55</v>
      </c>
      <c r="V2891" s="51" t="s">
        <v>19091</v>
      </c>
      <c r="W2891" s="51" t="s">
        <v>19092</v>
      </c>
      <c r="X2891" s="51" t="s">
        <v>19082</v>
      </c>
      <c r="Y2891" s="8" t="s">
        <v>60</v>
      </c>
      <c r="Z2891" s="8" t="s">
        <v>60</v>
      </c>
      <c r="AA2891" s="12" t="s">
        <v>19093</v>
      </c>
      <c r="AB2891" s="8" t="s">
        <v>60</v>
      </c>
      <c r="AC2891" s="12" t="s">
        <v>19094</v>
      </c>
      <c r="AD2891" s="8" t="s">
        <v>60</v>
      </c>
      <c r="AE2891" s="8" t="s">
        <v>19085</v>
      </c>
      <c r="AF2891" s="8" t="s">
        <v>19086</v>
      </c>
      <c r="AG2891" s="8" t="s">
        <v>12427</v>
      </c>
      <c r="AH2891" s="8" t="s">
        <v>4581</v>
      </c>
      <c r="AI2891" s="8" t="s">
        <v>66</v>
      </c>
      <c r="AJ2891" s="8"/>
      <c r="AK2891" s="8"/>
      <c r="AL2891" s="8"/>
      <c r="AM2891" s="8"/>
      <c r="AN2891" s="8" t="s">
        <v>19087</v>
      </c>
      <c r="AO2891" s="8" t="s">
        <v>19088</v>
      </c>
      <c r="AP2891" s="29" t="s">
        <v>19086</v>
      </c>
      <c r="AQ2891" s="11">
        <v>1641.0</v>
      </c>
    </row>
    <row r="2892">
      <c r="A2892" s="8" t="str">
        <f t="shared" si="1"/>
        <v>Michael Clay</v>
      </c>
      <c r="B2892" s="51" t="s">
        <v>19075</v>
      </c>
      <c r="C2892" s="8" t="s">
        <v>14779</v>
      </c>
      <c r="D2892" s="2" t="s">
        <v>12414</v>
      </c>
      <c r="E2892" s="8" t="s">
        <v>19076</v>
      </c>
      <c r="F2892" s="8" t="s">
        <v>2304</v>
      </c>
      <c r="G2892" s="51" t="s">
        <v>12642</v>
      </c>
      <c r="H2892" s="8" t="s">
        <v>19077</v>
      </c>
      <c r="I2892" s="8" t="s">
        <v>49</v>
      </c>
      <c r="J2892" s="10">
        <v>3.1</v>
      </c>
      <c r="K2892" s="8" t="s">
        <v>19078</v>
      </c>
      <c r="L2892" s="8"/>
      <c r="M2892" s="8"/>
      <c r="N2892" s="51" t="s">
        <v>19095</v>
      </c>
      <c r="O2892" s="51" t="s">
        <v>52</v>
      </c>
      <c r="P2892" s="51"/>
      <c r="Q2892" s="51"/>
      <c r="R2892" s="8" t="s">
        <v>731</v>
      </c>
      <c r="S2892" s="8" t="s">
        <v>4570</v>
      </c>
      <c r="T2892" s="11" t="str">
        <f t="shared" si="2"/>
        <v>Michael Clay</v>
      </c>
      <c r="U2892" s="8" t="s">
        <v>3159</v>
      </c>
      <c r="V2892" s="51"/>
      <c r="W2892" s="51"/>
      <c r="X2892" s="51" t="s">
        <v>19082</v>
      </c>
      <c r="Y2892" s="56" t="s">
        <v>19096</v>
      </c>
      <c r="Z2892" s="56" t="s">
        <v>19083</v>
      </c>
      <c r="AA2892" s="51" t="s">
        <v>60</v>
      </c>
      <c r="AB2892" s="51" t="s">
        <v>60</v>
      </c>
      <c r="AC2892" s="51" t="s">
        <v>60</v>
      </c>
      <c r="AD2892" s="56" t="s">
        <v>19084</v>
      </c>
      <c r="AE2892" s="51" t="s">
        <v>19085</v>
      </c>
      <c r="AF2892" s="8" t="s">
        <v>19086</v>
      </c>
      <c r="AG2892" s="8" t="s">
        <v>12427</v>
      </c>
      <c r="AH2892" s="8" t="s">
        <v>4581</v>
      </c>
      <c r="AI2892" s="8" t="s">
        <v>66</v>
      </c>
      <c r="AJ2892" s="8"/>
      <c r="AK2892" s="8"/>
      <c r="AL2892" s="8"/>
      <c r="AM2892" s="8"/>
      <c r="AN2892" s="8" t="s">
        <v>19087</v>
      </c>
      <c r="AO2892" s="8" t="s">
        <v>19088</v>
      </c>
      <c r="AP2892" s="29" t="s">
        <v>19086</v>
      </c>
      <c r="AQ2892" s="11">
        <v>1641.0</v>
      </c>
    </row>
    <row r="2893">
      <c r="A2893" s="8" t="str">
        <f t="shared" si="1"/>
        <v>Isaac Johnson</v>
      </c>
      <c r="B2893" s="51" t="s">
        <v>19075</v>
      </c>
      <c r="C2893" s="8" t="s">
        <v>14779</v>
      </c>
      <c r="D2893" s="9" t="s">
        <v>12414</v>
      </c>
      <c r="E2893" s="8" t="s">
        <v>19076</v>
      </c>
      <c r="F2893" s="8" t="s">
        <v>2304</v>
      </c>
      <c r="G2893" s="51" t="s">
        <v>12642</v>
      </c>
      <c r="H2893" s="8" t="s">
        <v>19077</v>
      </c>
      <c r="I2893" s="8" t="s">
        <v>49</v>
      </c>
      <c r="J2893" s="10">
        <v>3.1</v>
      </c>
      <c r="K2893" s="13" t="s">
        <v>19078</v>
      </c>
      <c r="L2893" s="8"/>
      <c r="M2893" s="8"/>
      <c r="N2893" s="51" t="s">
        <v>19097</v>
      </c>
      <c r="O2893" s="57" t="s">
        <v>52</v>
      </c>
      <c r="P2893" s="51"/>
      <c r="Q2893" s="51"/>
      <c r="R2893" s="57" t="s">
        <v>1946</v>
      </c>
      <c r="S2893" s="57" t="s">
        <v>678</v>
      </c>
      <c r="T2893" s="11" t="str">
        <f t="shared" si="2"/>
        <v>Isaac Johnson</v>
      </c>
      <c r="U2893" s="57" t="s">
        <v>160</v>
      </c>
      <c r="V2893" s="51" t="s">
        <v>19098</v>
      </c>
      <c r="W2893" s="51"/>
      <c r="X2893" s="51" t="s">
        <v>19082</v>
      </c>
      <c r="Y2893" s="51" t="s">
        <v>60</v>
      </c>
      <c r="Z2893" s="56" t="s">
        <v>19083</v>
      </c>
      <c r="AA2893" s="51" t="s">
        <v>60</v>
      </c>
      <c r="AB2893" s="51" t="s">
        <v>60</v>
      </c>
      <c r="AC2893" s="51" t="s">
        <v>60</v>
      </c>
      <c r="AD2893" s="51" t="s">
        <v>60</v>
      </c>
      <c r="AE2893" s="51" t="s">
        <v>19085</v>
      </c>
      <c r="AF2893" s="13" t="s">
        <v>19086</v>
      </c>
      <c r="AG2893" s="8" t="s">
        <v>12427</v>
      </c>
      <c r="AH2893" s="8" t="s">
        <v>4581</v>
      </c>
      <c r="AI2893" s="8" t="s">
        <v>66</v>
      </c>
      <c r="AJ2893" s="8"/>
      <c r="AK2893" s="8"/>
      <c r="AL2893" s="8"/>
      <c r="AM2893" s="8"/>
      <c r="AN2893" s="8" t="s">
        <v>19087</v>
      </c>
      <c r="AO2893" s="8" t="s">
        <v>19099</v>
      </c>
      <c r="AP2893" s="29" t="s">
        <v>19086</v>
      </c>
      <c r="AQ2893" s="11">
        <v>1641.0</v>
      </c>
    </row>
    <row r="2894">
      <c r="A2894" s="8" t="str">
        <f t="shared" si="1"/>
        <v>Zack Marcum</v>
      </c>
      <c r="B2894" s="51" t="s">
        <v>19075</v>
      </c>
      <c r="C2894" s="51" t="s">
        <v>14779</v>
      </c>
      <c r="D2894" s="9" t="s">
        <v>12414</v>
      </c>
      <c r="E2894" s="8" t="s">
        <v>19076</v>
      </c>
      <c r="F2894" s="8" t="s">
        <v>2304</v>
      </c>
      <c r="G2894" s="51" t="s">
        <v>12642</v>
      </c>
      <c r="H2894" s="8" t="s">
        <v>19077</v>
      </c>
      <c r="I2894" s="59" t="s">
        <v>49</v>
      </c>
      <c r="J2894" s="60">
        <v>3.1</v>
      </c>
      <c r="K2894" s="51" t="s">
        <v>19078</v>
      </c>
      <c r="L2894" s="8"/>
      <c r="M2894" s="8"/>
      <c r="N2894" s="51" t="s">
        <v>19100</v>
      </c>
      <c r="O2894" s="51" t="s">
        <v>52</v>
      </c>
      <c r="P2894" s="51"/>
      <c r="Q2894" s="51"/>
      <c r="R2894" s="51" t="s">
        <v>12147</v>
      </c>
      <c r="S2894" s="51" t="s">
        <v>19101</v>
      </c>
      <c r="T2894" s="11" t="str">
        <f t="shared" si="2"/>
        <v>Zack Marcum</v>
      </c>
      <c r="U2894" s="51" t="s">
        <v>167</v>
      </c>
      <c r="V2894" s="51" t="s">
        <v>19102</v>
      </c>
      <c r="W2894" s="51"/>
      <c r="X2894" s="51" t="s">
        <v>19082</v>
      </c>
      <c r="Y2894" s="56" t="s">
        <v>19103</v>
      </c>
      <c r="Z2894" s="56" t="s">
        <v>19104</v>
      </c>
      <c r="AA2894" s="56" t="s">
        <v>19105</v>
      </c>
      <c r="AB2894" s="51" t="s">
        <v>60</v>
      </c>
      <c r="AC2894" s="56" t="s">
        <v>19106</v>
      </c>
      <c r="AD2894" s="56" t="s">
        <v>19084</v>
      </c>
      <c r="AE2894" s="51" t="s">
        <v>19085</v>
      </c>
      <c r="AF2894" s="8" t="s">
        <v>19086</v>
      </c>
      <c r="AG2894" s="8" t="s">
        <v>12427</v>
      </c>
      <c r="AH2894" s="8" t="s">
        <v>4581</v>
      </c>
      <c r="AI2894" s="8" t="s">
        <v>66</v>
      </c>
      <c r="AJ2894" s="8"/>
      <c r="AK2894" s="59"/>
      <c r="AL2894" s="59"/>
      <c r="AM2894" s="59"/>
      <c r="AN2894" s="59" t="s">
        <v>19087</v>
      </c>
      <c r="AO2894" s="59" t="s">
        <v>19099</v>
      </c>
      <c r="AP2894" s="29" t="s">
        <v>19086</v>
      </c>
      <c r="AQ2894" s="11">
        <v>1641.0</v>
      </c>
    </row>
    <row r="2895">
      <c r="A2895" s="8" t="str">
        <f t="shared" si="1"/>
        <v>Nick Bias</v>
      </c>
      <c r="B2895" s="51" t="s">
        <v>19107</v>
      </c>
      <c r="C2895" s="8" t="s">
        <v>14779</v>
      </c>
      <c r="D2895" s="9" t="s">
        <v>12414</v>
      </c>
      <c r="E2895" s="8" t="s">
        <v>3417</v>
      </c>
      <c r="F2895" s="8" t="s">
        <v>2304</v>
      </c>
      <c r="G2895" s="51" t="s">
        <v>12642</v>
      </c>
      <c r="H2895" s="8" t="s">
        <v>19108</v>
      </c>
      <c r="I2895" s="8" t="s">
        <v>49</v>
      </c>
      <c r="J2895" s="10">
        <v>3.35</v>
      </c>
      <c r="K2895" s="13" t="s">
        <v>19109</v>
      </c>
      <c r="L2895" s="8"/>
      <c r="M2895" s="8"/>
      <c r="N2895" s="51" t="s">
        <v>19110</v>
      </c>
      <c r="O2895" s="51" t="s">
        <v>52</v>
      </c>
      <c r="P2895" s="51"/>
      <c r="Q2895" s="51"/>
      <c r="R2895" s="51" t="s">
        <v>392</v>
      </c>
      <c r="S2895" s="51" t="s">
        <v>19111</v>
      </c>
      <c r="T2895" s="11" t="str">
        <f t="shared" si="2"/>
        <v>Nick Bias</v>
      </c>
      <c r="U2895" s="51" t="s">
        <v>55</v>
      </c>
      <c r="V2895" s="51" t="s">
        <v>19112</v>
      </c>
      <c r="W2895" s="51" t="s">
        <v>19113</v>
      </c>
      <c r="X2895" s="51" t="s">
        <v>19114</v>
      </c>
      <c r="Y2895" s="12" t="s">
        <v>19115</v>
      </c>
      <c r="Z2895" s="8" t="s">
        <v>60</v>
      </c>
      <c r="AA2895" s="12" t="s">
        <v>19116</v>
      </c>
      <c r="AB2895" s="12" t="s">
        <v>19117</v>
      </c>
      <c r="AC2895" s="8" t="s">
        <v>60</v>
      </c>
      <c r="AD2895" s="12" t="s">
        <v>10019</v>
      </c>
      <c r="AE2895" s="8" t="s">
        <v>10020</v>
      </c>
      <c r="AF2895" s="8" t="s">
        <v>19118</v>
      </c>
      <c r="AG2895" s="8" t="s">
        <v>12427</v>
      </c>
      <c r="AH2895" s="8" t="s">
        <v>232</v>
      </c>
      <c r="AI2895" s="8" t="s">
        <v>233</v>
      </c>
      <c r="AJ2895" s="8"/>
      <c r="AK2895" s="8" t="s">
        <v>19119</v>
      </c>
      <c r="AL2895" s="8" t="s">
        <v>19120</v>
      </c>
      <c r="AM2895" s="8" t="s">
        <v>19121</v>
      </c>
      <c r="AN2895" s="8" t="s">
        <v>3729</v>
      </c>
      <c r="AO2895" s="8" t="s">
        <v>19122</v>
      </c>
      <c r="AP2895" s="14" t="s">
        <v>19118</v>
      </c>
      <c r="AQ2895" s="11">
        <v>1761.0</v>
      </c>
    </row>
    <row r="2896">
      <c r="A2896" s="8" t="str">
        <f t="shared" si="1"/>
        <v>Nicholas Halabicky</v>
      </c>
      <c r="B2896" s="51" t="s">
        <v>19107</v>
      </c>
      <c r="C2896" s="8" t="s">
        <v>14779</v>
      </c>
      <c r="D2896" s="9" t="s">
        <v>12414</v>
      </c>
      <c r="E2896" s="8" t="s">
        <v>3417</v>
      </c>
      <c r="F2896" s="8" t="s">
        <v>2304</v>
      </c>
      <c r="G2896" s="51" t="s">
        <v>12642</v>
      </c>
      <c r="H2896" s="8" t="s">
        <v>19108</v>
      </c>
      <c r="I2896" s="8" t="s">
        <v>49</v>
      </c>
      <c r="J2896" s="10">
        <v>3.35</v>
      </c>
      <c r="K2896" s="8" t="s">
        <v>19109</v>
      </c>
      <c r="L2896" s="8"/>
      <c r="M2896" s="8"/>
      <c r="N2896" s="51" t="s">
        <v>19123</v>
      </c>
      <c r="O2896" s="57" t="s">
        <v>52</v>
      </c>
      <c r="P2896" s="51"/>
      <c r="Q2896" s="51"/>
      <c r="R2896" s="57" t="s">
        <v>1758</v>
      </c>
      <c r="S2896" s="57" t="s">
        <v>19124</v>
      </c>
      <c r="T2896" s="11" t="str">
        <f t="shared" si="2"/>
        <v>Nicholas Halabicky</v>
      </c>
      <c r="U2896" s="51" t="s">
        <v>160</v>
      </c>
      <c r="V2896" s="51" t="s">
        <v>19125</v>
      </c>
      <c r="W2896" s="51"/>
      <c r="X2896" s="51" t="s">
        <v>19114</v>
      </c>
      <c r="Y2896" s="51" t="s">
        <v>60</v>
      </c>
      <c r="Z2896" s="56" t="s">
        <v>19126</v>
      </c>
      <c r="AA2896" s="51" t="s">
        <v>60</v>
      </c>
      <c r="AB2896" s="56" t="s">
        <v>19127</v>
      </c>
      <c r="AC2896" s="56" t="s">
        <v>19128</v>
      </c>
      <c r="AD2896" s="51" t="s">
        <v>60</v>
      </c>
      <c r="AE2896" s="51" t="s">
        <v>10020</v>
      </c>
      <c r="AF2896" s="8" t="s">
        <v>19118</v>
      </c>
      <c r="AG2896" s="8" t="s">
        <v>12427</v>
      </c>
      <c r="AH2896" s="8" t="s">
        <v>232</v>
      </c>
      <c r="AI2896" s="8" t="s">
        <v>233</v>
      </c>
      <c r="AJ2896" s="8"/>
      <c r="AK2896" s="8" t="s">
        <v>19119</v>
      </c>
      <c r="AL2896" s="8" t="s">
        <v>19120</v>
      </c>
      <c r="AM2896" s="8" t="s">
        <v>19121</v>
      </c>
      <c r="AN2896" s="8" t="s">
        <v>3729</v>
      </c>
      <c r="AO2896" s="8" t="s">
        <v>19129</v>
      </c>
      <c r="AP2896" s="14" t="s">
        <v>19118</v>
      </c>
      <c r="AQ2896" s="11">
        <v>1761.0</v>
      </c>
    </row>
    <row r="2897">
      <c r="A2897" s="8" t="str">
        <f t="shared" si="1"/>
        <v>Grant Brinson</v>
      </c>
      <c r="B2897" s="51" t="s">
        <v>19107</v>
      </c>
      <c r="C2897" s="8" t="s">
        <v>14779</v>
      </c>
      <c r="D2897" s="9" t="s">
        <v>12414</v>
      </c>
      <c r="E2897" s="8" t="s">
        <v>3417</v>
      </c>
      <c r="F2897" s="8" t="s">
        <v>2304</v>
      </c>
      <c r="G2897" s="51" t="s">
        <v>12642</v>
      </c>
      <c r="H2897" s="8" t="s">
        <v>19108</v>
      </c>
      <c r="I2897" s="8" t="s">
        <v>49</v>
      </c>
      <c r="J2897" s="10">
        <v>3.35</v>
      </c>
      <c r="K2897" s="13" t="s">
        <v>19109</v>
      </c>
      <c r="L2897" s="8"/>
      <c r="M2897" s="8"/>
      <c r="N2897" s="51" t="s">
        <v>19130</v>
      </c>
      <c r="O2897" s="51" t="s">
        <v>52</v>
      </c>
      <c r="P2897" s="51" t="s">
        <v>490</v>
      </c>
      <c r="Q2897" s="51"/>
      <c r="R2897" s="51" t="s">
        <v>4735</v>
      </c>
      <c r="S2897" s="51" t="s">
        <v>12256</v>
      </c>
      <c r="T2897" s="11" t="str">
        <f t="shared" si="2"/>
        <v>Grant Brinson</v>
      </c>
      <c r="U2897" s="51" t="s">
        <v>674</v>
      </c>
      <c r="V2897" s="51" t="s">
        <v>19131</v>
      </c>
      <c r="W2897" s="51"/>
      <c r="X2897" s="51" t="s">
        <v>19114</v>
      </c>
      <c r="Y2897" s="8" t="s">
        <v>60</v>
      </c>
      <c r="Z2897" s="8" t="s">
        <v>60</v>
      </c>
      <c r="AA2897" s="12" t="s">
        <v>19132</v>
      </c>
      <c r="AB2897" s="12" t="s">
        <v>19117</v>
      </c>
      <c r="AC2897" s="8" t="s">
        <v>60</v>
      </c>
      <c r="AD2897" s="12" t="s">
        <v>10019</v>
      </c>
      <c r="AE2897" s="8" t="s">
        <v>10020</v>
      </c>
      <c r="AF2897" s="8" t="s">
        <v>19118</v>
      </c>
      <c r="AG2897" s="8" t="s">
        <v>12427</v>
      </c>
      <c r="AH2897" s="8" t="s">
        <v>232</v>
      </c>
      <c r="AI2897" s="8" t="s">
        <v>233</v>
      </c>
      <c r="AJ2897" s="8"/>
      <c r="AK2897" s="8" t="s">
        <v>19119</v>
      </c>
      <c r="AL2897" s="8" t="s">
        <v>19120</v>
      </c>
      <c r="AM2897" s="8" t="s">
        <v>19121</v>
      </c>
      <c r="AN2897" s="8" t="s">
        <v>3729</v>
      </c>
      <c r="AO2897" s="8" t="s">
        <v>19122</v>
      </c>
      <c r="AP2897" s="14" t="s">
        <v>19118</v>
      </c>
      <c r="AQ2897" s="11">
        <v>1761.0</v>
      </c>
    </row>
    <row r="2898">
      <c r="A2898" s="8" t="str">
        <f t="shared" si="1"/>
        <v>Shawn Arthur</v>
      </c>
      <c r="B2898" s="51" t="s">
        <v>19107</v>
      </c>
      <c r="C2898" s="8" t="s">
        <v>14779</v>
      </c>
      <c r="D2898" s="2" t="s">
        <v>12414</v>
      </c>
      <c r="E2898" s="8" t="s">
        <v>3417</v>
      </c>
      <c r="F2898" s="8" t="s">
        <v>2304</v>
      </c>
      <c r="G2898" s="51" t="s">
        <v>12642</v>
      </c>
      <c r="H2898" s="8" t="s">
        <v>19108</v>
      </c>
      <c r="I2898" s="8" t="s">
        <v>49</v>
      </c>
      <c r="J2898" s="10">
        <v>3.35</v>
      </c>
      <c r="K2898" s="8" t="s">
        <v>19109</v>
      </c>
      <c r="L2898" s="8"/>
      <c r="M2898" s="8"/>
      <c r="N2898" s="51" t="s">
        <v>19133</v>
      </c>
      <c r="O2898" s="51" t="s">
        <v>52</v>
      </c>
      <c r="P2898" s="51" t="s">
        <v>13517</v>
      </c>
      <c r="Q2898" s="51"/>
      <c r="R2898" s="51" t="s">
        <v>5644</v>
      </c>
      <c r="S2898" s="51" t="s">
        <v>1464</v>
      </c>
      <c r="T2898" s="11" t="str">
        <f t="shared" si="2"/>
        <v>Shawn Arthur</v>
      </c>
      <c r="U2898" s="51" t="s">
        <v>1821</v>
      </c>
      <c r="V2898" s="51" t="s">
        <v>19134</v>
      </c>
      <c r="W2898" s="51"/>
      <c r="X2898" s="51" t="s">
        <v>19114</v>
      </c>
      <c r="Y2898" s="51" t="s">
        <v>60</v>
      </c>
      <c r="Z2898" s="56" t="s">
        <v>19135</v>
      </c>
      <c r="AA2898" s="51" t="s">
        <v>60</v>
      </c>
      <c r="AB2898" s="56" t="s">
        <v>19136</v>
      </c>
      <c r="AC2898" s="56" t="s">
        <v>19137</v>
      </c>
      <c r="AD2898" s="51" t="s">
        <v>60</v>
      </c>
      <c r="AE2898" s="51" t="s">
        <v>10020</v>
      </c>
      <c r="AF2898" s="8" t="s">
        <v>19118</v>
      </c>
      <c r="AG2898" s="8" t="s">
        <v>12427</v>
      </c>
      <c r="AH2898" s="8" t="s">
        <v>232</v>
      </c>
      <c r="AI2898" s="8" t="s">
        <v>233</v>
      </c>
      <c r="AJ2898" s="8"/>
      <c r="AK2898" s="8" t="s">
        <v>19119</v>
      </c>
      <c r="AL2898" s="8" t="s">
        <v>19120</v>
      </c>
      <c r="AM2898" s="8" t="s">
        <v>19121</v>
      </c>
      <c r="AN2898" s="8" t="s">
        <v>3729</v>
      </c>
      <c r="AO2898" s="8" t="s">
        <v>19122</v>
      </c>
      <c r="AP2898" s="29" t="s">
        <v>19118</v>
      </c>
      <c r="AQ2898" s="11">
        <v>1761.0</v>
      </c>
    </row>
    <row r="2899">
      <c r="A2899" s="8" t="str">
        <f t="shared" si="1"/>
        <v>Sarah-Emily Woodward</v>
      </c>
      <c r="B2899" s="51" t="s">
        <v>19107</v>
      </c>
      <c r="C2899" s="51" t="s">
        <v>14779</v>
      </c>
      <c r="D2899" s="9" t="s">
        <v>12414</v>
      </c>
      <c r="E2899" s="8" t="s">
        <v>3417</v>
      </c>
      <c r="F2899" s="8" t="s">
        <v>2304</v>
      </c>
      <c r="G2899" s="51" t="s">
        <v>12642</v>
      </c>
      <c r="H2899" s="51" t="s">
        <v>19108</v>
      </c>
      <c r="I2899" s="59" t="s">
        <v>49</v>
      </c>
      <c r="J2899" s="60">
        <v>3.35</v>
      </c>
      <c r="K2899" s="51" t="s">
        <v>19109</v>
      </c>
      <c r="L2899" s="51"/>
      <c r="M2899" s="51"/>
      <c r="N2899" s="51" t="s">
        <v>19138</v>
      </c>
      <c r="O2899" s="51" t="s">
        <v>52</v>
      </c>
      <c r="P2899" s="51" t="s">
        <v>10065</v>
      </c>
      <c r="Q2899" s="51"/>
      <c r="R2899" s="51" t="s">
        <v>19139</v>
      </c>
      <c r="S2899" s="51" t="s">
        <v>19140</v>
      </c>
      <c r="T2899" s="11" t="str">
        <f t="shared" si="2"/>
        <v>Sarah-Emily Woodward</v>
      </c>
      <c r="U2899" s="51" t="s">
        <v>106</v>
      </c>
      <c r="V2899" s="51" t="s">
        <v>19141</v>
      </c>
      <c r="W2899" s="51" t="s">
        <v>19142</v>
      </c>
      <c r="X2899" s="51" t="s">
        <v>19114</v>
      </c>
      <c r="Y2899" s="51" t="s">
        <v>60</v>
      </c>
      <c r="Z2899" s="56" t="s">
        <v>19143</v>
      </c>
      <c r="AA2899" s="51" t="s">
        <v>60</v>
      </c>
      <c r="AB2899" s="56" t="s">
        <v>19144</v>
      </c>
      <c r="AC2899" s="56" t="s">
        <v>19145</v>
      </c>
      <c r="AD2899" s="56" t="s">
        <v>19146</v>
      </c>
      <c r="AE2899" s="51" t="s">
        <v>10020</v>
      </c>
      <c r="AF2899" s="8" t="s">
        <v>19118</v>
      </c>
      <c r="AG2899" s="8" t="s">
        <v>12427</v>
      </c>
      <c r="AH2899" s="8" t="s">
        <v>232</v>
      </c>
      <c r="AI2899" s="8" t="s">
        <v>233</v>
      </c>
      <c r="AJ2899" s="8"/>
      <c r="AK2899" s="59" t="s">
        <v>19119</v>
      </c>
      <c r="AL2899" s="59" t="s">
        <v>19120</v>
      </c>
      <c r="AM2899" s="59" t="s">
        <v>19121</v>
      </c>
      <c r="AN2899" s="59" t="s">
        <v>3729</v>
      </c>
      <c r="AO2899" s="59" t="s">
        <v>19129</v>
      </c>
      <c r="AP2899" s="14" t="s">
        <v>19118</v>
      </c>
      <c r="AQ2899" s="68">
        <v>1761.0</v>
      </c>
    </row>
    <row r="2900">
      <c r="A2900" s="8" t="str">
        <f t="shared" si="1"/>
        <v>AC Anthony has been removed. </v>
      </c>
      <c r="B2900" s="51" t="s">
        <v>19107</v>
      </c>
      <c r="C2900" s="8" t="s">
        <v>14779</v>
      </c>
      <c r="D2900" s="2" t="s">
        <v>12414</v>
      </c>
      <c r="E2900" s="8" t="s">
        <v>3417</v>
      </c>
      <c r="F2900" s="8" t="s">
        <v>2304</v>
      </c>
      <c r="G2900" s="51" t="s">
        <v>12642</v>
      </c>
      <c r="H2900" s="8" t="s">
        <v>19108</v>
      </c>
      <c r="I2900" s="8" t="s">
        <v>49</v>
      </c>
      <c r="J2900" s="10">
        <v>3.35</v>
      </c>
      <c r="K2900" s="8" t="s">
        <v>19109</v>
      </c>
      <c r="L2900" s="8"/>
      <c r="M2900" s="8"/>
      <c r="N2900" s="51" t="s">
        <v>19147</v>
      </c>
      <c r="O2900" s="51" t="s">
        <v>52</v>
      </c>
      <c r="P2900" s="51"/>
      <c r="Q2900" s="51" t="s">
        <v>277</v>
      </c>
      <c r="R2900" s="51" t="s">
        <v>17366</v>
      </c>
      <c r="S2900" s="51"/>
      <c r="T2900" s="11" t="str">
        <f t="shared" si="2"/>
        <v>AC Anthony has been removed. </v>
      </c>
      <c r="U2900" s="51"/>
      <c r="V2900" s="51"/>
      <c r="W2900" s="51"/>
      <c r="X2900" s="51" t="s">
        <v>19114</v>
      </c>
      <c r="Y2900" s="56" t="s">
        <v>19148</v>
      </c>
      <c r="Z2900" s="56" t="s">
        <v>19135</v>
      </c>
      <c r="AA2900" s="51" t="s">
        <v>60</v>
      </c>
      <c r="AB2900" s="56" t="s">
        <v>19136</v>
      </c>
      <c r="AC2900" s="51" t="s">
        <v>60</v>
      </c>
      <c r="AD2900" s="51" t="s">
        <v>60</v>
      </c>
      <c r="AE2900" s="51" t="s">
        <v>10020</v>
      </c>
      <c r="AF2900" s="8" t="s">
        <v>19118</v>
      </c>
      <c r="AG2900" s="8" t="s">
        <v>12427</v>
      </c>
      <c r="AH2900" s="8" t="s">
        <v>232</v>
      </c>
      <c r="AI2900" s="8" t="s">
        <v>233</v>
      </c>
      <c r="AJ2900" s="8"/>
      <c r="AK2900" s="8" t="s">
        <v>19119</v>
      </c>
      <c r="AL2900" s="8" t="s">
        <v>19120</v>
      </c>
      <c r="AM2900" s="8" t="s">
        <v>19121</v>
      </c>
      <c r="AN2900" s="8" t="s">
        <v>3729</v>
      </c>
      <c r="AO2900" s="8" t="s">
        <v>19122</v>
      </c>
      <c r="AP2900" s="29" t="s">
        <v>19118</v>
      </c>
      <c r="AQ2900" s="11">
        <v>1761.0</v>
      </c>
    </row>
    <row r="2901">
      <c r="A2901" s="8" t="str">
        <f t="shared" si="1"/>
        <v>Jason Falvo</v>
      </c>
      <c r="B2901" s="51" t="s">
        <v>19149</v>
      </c>
      <c r="C2901" s="8" t="s">
        <v>14779</v>
      </c>
      <c r="D2901" s="9" t="s">
        <v>12414</v>
      </c>
      <c r="E2901" s="8" t="s">
        <v>19150</v>
      </c>
      <c r="F2901" s="8" t="s">
        <v>2304</v>
      </c>
      <c r="G2901" s="51" t="s">
        <v>12642</v>
      </c>
      <c r="H2901" s="8" t="s">
        <v>19151</v>
      </c>
      <c r="I2901" s="8" t="s">
        <v>49</v>
      </c>
      <c r="J2901" s="10">
        <v>3.35</v>
      </c>
      <c r="K2901" s="13" t="s">
        <v>19152</v>
      </c>
      <c r="L2901" s="8"/>
      <c r="M2901" s="8"/>
      <c r="N2901" s="51" t="s">
        <v>19153</v>
      </c>
      <c r="O2901" s="51" t="s">
        <v>52</v>
      </c>
      <c r="P2901" s="51"/>
      <c r="Q2901" s="51"/>
      <c r="R2901" s="51" t="s">
        <v>1059</v>
      </c>
      <c r="S2901" s="51" t="s">
        <v>19154</v>
      </c>
      <c r="T2901" s="11" t="str">
        <f t="shared" si="2"/>
        <v>Jason Falvo</v>
      </c>
      <c r="U2901" s="57" t="s">
        <v>55</v>
      </c>
      <c r="V2901" s="51" t="s">
        <v>19155</v>
      </c>
      <c r="W2901" s="57" t="s">
        <v>19156</v>
      </c>
      <c r="X2901" s="51" t="s">
        <v>19157</v>
      </c>
      <c r="Y2901" s="8" t="s">
        <v>60</v>
      </c>
      <c r="Z2901" s="12" t="s">
        <v>19158</v>
      </c>
      <c r="AA2901" s="8" t="s">
        <v>60</v>
      </c>
      <c r="AB2901" s="8" t="s">
        <v>60</v>
      </c>
      <c r="AC2901" s="8" t="s">
        <v>60</v>
      </c>
      <c r="AD2901" s="8" t="s">
        <v>60</v>
      </c>
      <c r="AE2901" s="8" t="s">
        <v>19159</v>
      </c>
      <c r="AF2901" s="8" t="s">
        <v>19150</v>
      </c>
      <c r="AG2901" s="8" t="s">
        <v>12427</v>
      </c>
      <c r="AH2901" s="8" t="s">
        <v>4581</v>
      </c>
      <c r="AI2901" s="8" t="s">
        <v>66</v>
      </c>
      <c r="AJ2901" s="8"/>
      <c r="AK2901" s="8" t="s">
        <v>5194</v>
      </c>
      <c r="AL2901" s="8" t="s">
        <v>1070</v>
      </c>
      <c r="AM2901" s="8" t="s">
        <v>1264</v>
      </c>
      <c r="AN2901" s="8" t="s">
        <v>19160</v>
      </c>
      <c r="AO2901" s="8" t="s">
        <v>19161</v>
      </c>
      <c r="AP2901" s="29" t="s">
        <v>19150</v>
      </c>
      <c r="AQ2901" s="11">
        <v>2109.0</v>
      </c>
    </row>
    <row r="2902">
      <c r="A2902" s="8" t="str">
        <f t="shared" si="1"/>
        <v>Ben Fedoush</v>
      </c>
      <c r="B2902" s="51" t="s">
        <v>19149</v>
      </c>
      <c r="C2902" s="8" t="s">
        <v>14779</v>
      </c>
      <c r="D2902" s="2" t="s">
        <v>12414</v>
      </c>
      <c r="E2902" s="8" t="s">
        <v>19150</v>
      </c>
      <c r="F2902" s="8" t="s">
        <v>2304</v>
      </c>
      <c r="G2902" s="51" t="s">
        <v>12642</v>
      </c>
      <c r="H2902" s="8" t="s">
        <v>19151</v>
      </c>
      <c r="I2902" s="8" t="s">
        <v>49</v>
      </c>
      <c r="J2902" s="10">
        <v>3.35</v>
      </c>
      <c r="K2902" s="8" t="s">
        <v>19152</v>
      </c>
      <c r="L2902" s="8"/>
      <c r="M2902" s="8"/>
      <c r="N2902" s="51" t="s">
        <v>19162</v>
      </c>
      <c r="O2902" s="51" t="s">
        <v>52</v>
      </c>
      <c r="P2902" s="51"/>
      <c r="Q2902" s="51"/>
      <c r="R2902" s="51" t="s">
        <v>2944</v>
      </c>
      <c r="S2902" s="51" t="s">
        <v>19163</v>
      </c>
      <c r="T2902" s="11" t="str">
        <f t="shared" si="2"/>
        <v>Ben Fedoush</v>
      </c>
      <c r="U2902" s="51" t="s">
        <v>160</v>
      </c>
      <c r="V2902" s="51"/>
      <c r="W2902" s="51"/>
      <c r="X2902" s="51" t="s">
        <v>19157</v>
      </c>
      <c r="Y2902" s="51" t="s">
        <v>60</v>
      </c>
      <c r="Z2902" s="56" t="s">
        <v>19164</v>
      </c>
      <c r="AA2902" s="51" t="s">
        <v>60</v>
      </c>
      <c r="AB2902" s="51" t="s">
        <v>60</v>
      </c>
      <c r="AC2902" s="51" t="s">
        <v>60</v>
      </c>
      <c r="AD2902" s="56" t="s">
        <v>19165</v>
      </c>
      <c r="AE2902" s="51" t="s">
        <v>19159</v>
      </c>
      <c r="AF2902" s="8" t="s">
        <v>19150</v>
      </c>
      <c r="AG2902" s="8" t="s">
        <v>12427</v>
      </c>
      <c r="AH2902" s="8" t="s">
        <v>4581</v>
      </c>
      <c r="AI2902" s="8" t="s">
        <v>66</v>
      </c>
      <c r="AJ2902" s="8"/>
      <c r="AK2902" s="8" t="s">
        <v>5194</v>
      </c>
      <c r="AL2902" s="8" t="s">
        <v>1070</v>
      </c>
      <c r="AM2902" s="8" t="s">
        <v>1264</v>
      </c>
      <c r="AN2902" s="8" t="s">
        <v>19160</v>
      </c>
      <c r="AO2902" s="8" t="s">
        <v>19161</v>
      </c>
      <c r="AP2902" s="29" t="s">
        <v>19150</v>
      </c>
      <c r="AQ2902" s="11">
        <v>2109.0</v>
      </c>
    </row>
    <row r="2903">
      <c r="A2903" s="8" t="str">
        <f t="shared" si="1"/>
        <v>Hannah Larkey</v>
      </c>
      <c r="B2903" s="51" t="s">
        <v>19149</v>
      </c>
      <c r="C2903" s="8" t="s">
        <v>14779</v>
      </c>
      <c r="D2903" s="2" t="s">
        <v>12414</v>
      </c>
      <c r="E2903" s="8" t="s">
        <v>19150</v>
      </c>
      <c r="F2903" s="8" t="s">
        <v>2304</v>
      </c>
      <c r="G2903" s="51" t="s">
        <v>12642</v>
      </c>
      <c r="H2903" s="8" t="s">
        <v>19151</v>
      </c>
      <c r="I2903" s="8" t="s">
        <v>49</v>
      </c>
      <c r="J2903" s="10">
        <v>3.35</v>
      </c>
      <c r="K2903" s="8" t="s">
        <v>19152</v>
      </c>
      <c r="L2903" s="8"/>
      <c r="M2903" s="8"/>
      <c r="N2903" s="51" t="s">
        <v>19166</v>
      </c>
      <c r="O2903" s="51" t="s">
        <v>52</v>
      </c>
      <c r="P2903" s="51"/>
      <c r="Q2903" s="51"/>
      <c r="R2903" s="51" t="s">
        <v>104</v>
      </c>
      <c r="S2903" s="51" t="s">
        <v>19167</v>
      </c>
      <c r="T2903" s="11" t="str">
        <f t="shared" si="2"/>
        <v>Hannah Larkey</v>
      </c>
      <c r="U2903" s="51" t="s">
        <v>160</v>
      </c>
      <c r="V2903" s="51"/>
      <c r="W2903" s="51"/>
      <c r="X2903" s="51" t="s">
        <v>19157</v>
      </c>
      <c r="Y2903" s="51" t="s">
        <v>60</v>
      </c>
      <c r="Z2903" s="56" t="s">
        <v>19164</v>
      </c>
      <c r="AA2903" s="51" t="s">
        <v>60</v>
      </c>
      <c r="AB2903" s="51" t="s">
        <v>60</v>
      </c>
      <c r="AC2903" s="51" t="s">
        <v>60</v>
      </c>
      <c r="AD2903" s="56" t="s">
        <v>19165</v>
      </c>
      <c r="AE2903" s="51" t="s">
        <v>19159</v>
      </c>
      <c r="AF2903" s="8" t="s">
        <v>19150</v>
      </c>
      <c r="AG2903" s="8" t="s">
        <v>12427</v>
      </c>
      <c r="AH2903" s="8" t="s">
        <v>4581</v>
      </c>
      <c r="AI2903" s="8" t="s">
        <v>66</v>
      </c>
      <c r="AJ2903" s="8"/>
      <c r="AK2903" s="8" t="s">
        <v>5194</v>
      </c>
      <c r="AL2903" s="8" t="s">
        <v>1070</v>
      </c>
      <c r="AM2903" s="8" t="s">
        <v>1264</v>
      </c>
      <c r="AN2903" s="8" t="s">
        <v>19160</v>
      </c>
      <c r="AO2903" s="8" t="s">
        <v>19161</v>
      </c>
      <c r="AP2903" s="29" t="s">
        <v>19150</v>
      </c>
      <c r="AQ2903" s="11">
        <v>2109.0</v>
      </c>
    </row>
    <row r="2904">
      <c r="A2904" s="8" t="str">
        <f t="shared" si="1"/>
        <v>Eric Doty</v>
      </c>
      <c r="B2904" s="51" t="s">
        <v>19149</v>
      </c>
      <c r="C2904" s="8" t="s">
        <v>14779</v>
      </c>
      <c r="D2904" s="2" t="s">
        <v>12414</v>
      </c>
      <c r="E2904" s="8" t="s">
        <v>19150</v>
      </c>
      <c r="F2904" s="8" t="s">
        <v>2304</v>
      </c>
      <c r="G2904" s="51" t="s">
        <v>12642</v>
      </c>
      <c r="H2904" s="8" t="s">
        <v>19151</v>
      </c>
      <c r="I2904" s="8" t="s">
        <v>49</v>
      </c>
      <c r="J2904" s="10">
        <v>3.35</v>
      </c>
      <c r="K2904" s="8" t="s">
        <v>19152</v>
      </c>
      <c r="L2904" s="8"/>
      <c r="M2904" s="8"/>
      <c r="N2904" s="51" t="s">
        <v>19168</v>
      </c>
      <c r="O2904" s="51" t="s">
        <v>52</v>
      </c>
      <c r="P2904" s="51"/>
      <c r="Q2904" s="51"/>
      <c r="R2904" s="51" t="s">
        <v>1729</v>
      </c>
      <c r="S2904" s="51" t="s">
        <v>19169</v>
      </c>
      <c r="T2904" s="11" t="str">
        <f t="shared" si="2"/>
        <v>Eric Doty</v>
      </c>
      <c r="U2904" s="51" t="s">
        <v>674</v>
      </c>
      <c r="V2904" s="51"/>
      <c r="W2904" s="51"/>
      <c r="X2904" s="51" t="s">
        <v>19157</v>
      </c>
      <c r="Y2904" s="56" t="s">
        <v>19170</v>
      </c>
      <c r="Z2904" s="56" t="s">
        <v>19164</v>
      </c>
      <c r="AA2904" s="51" t="s">
        <v>60</v>
      </c>
      <c r="AB2904" s="51" t="s">
        <v>60</v>
      </c>
      <c r="AC2904" s="56" t="s">
        <v>19171</v>
      </c>
      <c r="AD2904" s="56" t="s">
        <v>19165</v>
      </c>
      <c r="AE2904" s="51" t="s">
        <v>19159</v>
      </c>
      <c r="AF2904" s="8" t="s">
        <v>19150</v>
      </c>
      <c r="AG2904" s="8" t="s">
        <v>12427</v>
      </c>
      <c r="AH2904" s="8" t="s">
        <v>4581</v>
      </c>
      <c r="AI2904" s="8" t="s">
        <v>66</v>
      </c>
      <c r="AJ2904" s="8"/>
      <c r="AK2904" s="8" t="s">
        <v>5194</v>
      </c>
      <c r="AL2904" s="8" t="s">
        <v>1070</v>
      </c>
      <c r="AM2904" s="8" t="s">
        <v>1264</v>
      </c>
      <c r="AN2904" s="8" t="s">
        <v>19160</v>
      </c>
      <c r="AO2904" s="8" t="s">
        <v>19161</v>
      </c>
      <c r="AP2904" s="29" t="s">
        <v>19150</v>
      </c>
      <c r="AQ2904" s="11">
        <v>2109.0</v>
      </c>
    </row>
    <row r="2905">
      <c r="A2905" s="8" t="str">
        <f t="shared" si="1"/>
        <v>Danielle Stewart</v>
      </c>
      <c r="B2905" s="51" t="s">
        <v>19149</v>
      </c>
      <c r="C2905" s="8" t="s">
        <v>14779</v>
      </c>
      <c r="D2905" s="9" t="s">
        <v>12414</v>
      </c>
      <c r="E2905" s="8" t="s">
        <v>19150</v>
      </c>
      <c r="F2905" s="8" t="s">
        <v>2304</v>
      </c>
      <c r="G2905" s="51" t="s">
        <v>12642</v>
      </c>
      <c r="H2905" s="8" t="s">
        <v>19151</v>
      </c>
      <c r="I2905" s="8" t="s">
        <v>49</v>
      </c>
      <c r="J2905" s="10">
        <v>3.35</v>
      </c>
      <c r="K2905" s="13" t="s">
        <v>19152</v>
      </c>
      <c r="L2905" s="8"/>
      <c r="M2905" s="8"/>
      <c r="N2905" s="51" t="s">
        <v>19172</v>
      </c>
      <c r="O2905" s="51" t="s">
        <v>52</v>
      </c>
      <c r="P2905" s="51"/>
      <c r="Q2905" s="51"/>
      <c r="R2905" s="51" t="s">
        <v>5443</v>
      </c>
      <c r="S2905" s="51" t="s">
        <v>8491</v>
      </c>
      <c r="T2905" s="11" t="str">
        <f t="shared" si="2"/>
        <v>Danielle Stewart</v>
      </c>
      <c r="U2905" s="51" t="s">
        <v>247</v>
      </c>
      <c r="V2905" s="51"/>
      <c r="W2905" s="51"/>
      <c r="X2905" s="51" t="s">
        <v>19157</v>
      </c>
      <c r="Y2905" s="8" t="s">
        <v>60</v>
      </c>
      <c r="Z2905" s="12" t="s">
        <v>19158</v>
      </c>
      <c r="AA2905" s="8" t="s">
        <v>60</v>
      </c>
      <c r="AB2905" s="8" t="s">
        <v>60</v>
      </c>
      <c r="AC2905" s="8" t="s">
        <v>60</v>
      </c>
      <c r="AD2905" s="8" t="s">
        <v>60</v>
      </c>
      <c r="AE2905" s="8" t="s">
        <v>19159</v>
      </c>
      <c r="AF2905" s="8" t="s">
        <v>19150</v>
      </c>
      <c r="AG2905" s="8" t="s">
        <v>12427</v>
      </c>
      <c r="AH2905" s="8" t="s">
        <v>4581</v>
      </c>
      <c r="AI2905" s="8" t="s">
        <v>66</v>
      </c>
      <c r="AJ2905" s="8"/>
      <c r="AK2905" s="8" t="s">
        <v>5194</v>
      </c>
      <c r="AL2905" s="8" t="s">
        <v>1070</v>
      </c>
      <c r="AM2905" s="8" t="s">
        <v>1264</v>
      </c>
      <c r="AN2905" s="8" t="s">
        <v>19160</v>
      </c>
      <c r="AO2905" s="8" t="s">
        <v>19161</v>
      </c>
      <c r="AP2905" s="29" t="s">
        <v>19150</v>
      </c>
      <c r="AQ2905" s="11">
        <v>2109.0</v>
      </c>
    </row>
    <row r="2906">
      <c r="A2906" s="8" t="str">
        <f t="shared" si="1"/>
        <v>Michael Trax</v>
      </c>
      <c r="B2906" s="51" t="s">
        <v>19149</v>
      </c>
      <c r="C2906" s="8" t="s">
        <v>14779</v>
      </c>
      <c r="D2906" s="2" t="s">
        <v>12414</v>
      </c>
      <c r="E2906" s="8" t="s">
        <v>19150</v>
      </c>
      <c r="F2906" s="8" t="s">
        <v>2304</v>
      </c>
      <c r="G2906" s="51" t="s">
        <v>12642</v>
      </c>
      <c r="H2906" s="8" t="s">
        <v>19151</v>
      </c>
      <c r="I2906" s="8" t="s">
        <v>49</v>
      </c>
      <c r="J2906" s="10">
        <v>3.35</v>
      </c>
      <c r="K2906" s="8" t="s">
        <v>19152</v>
      </c>
      <c r="L2906" s="8"/>
      <c r="M2906" s="8"/>
      <c r="N2906" s="51" t="s">
        <v>19173</v>
      </c>
      <c r="O2906" s="51" t="s">
        <v>52</v>
      </c>
      <c r="P2906" s="51"/>
      <c r="Q2906" s="51"/>
      <c r="R2906" s="51" t="s">
        <v>731</v>
      </c>
      <c r="S2906" s="51" t="s">
        <v>19174</v>
      </c>
      <c r="T2906" s="11" t="str">
        <f t="shared" si="2"/>
        <v>Michael Trax</v>
      </c>
      <c r="U2906" s="51" t="s">
        <v>386</v>
      </c>
      <c r="V2906" s="51"/>
      <c r="W2906" s="51"/>
      <c r="X2906" s="51" t="s">
        <v>19157</v>
      </c>
      <c r="Y2906" s="51" t="s">
        <v>60</v>
      </c>
      <c r="Z2906" s="56" t="s">
        <v>19164</v>
      </c>
      <c r="AA2906" s="51" t="s">
        <v>60</v>
      </c>
      <c r="AB2906" s="51" t="s">
        <v>60</v>
      </c>
      <c r="AC2906" s="51" t="s">
        <v>60</v>
      </c>
      <c r="AD2906" s="56" t="s">
        <v>19165</v>
      </c>
      <c r="AE2906" s="51" t="s">
        <v>19159</v>
      </c>
      <c r="AF2906" s="8" t="s">
        <v>19150</v>
      </c>
      <c r="AG2906" s="8" t="s">
        <v>12427</v>
      </c>
      <c r="AH2906" s="8" t="s">
        <v>4581</v>
      </c>
      <c r="AI2906" s="8" t="s">
        <v>66</v>
      </c>
      <c r="AJ2906" s="8"/>
      <c r="AK2906" s="8" t="s">
        <v>5194</v>
      </c>
      <c r="AL2906" s="8" t="s">
        <v>1070</v>
      </c>
      <c r="AM2906" s="8" t="s">
        <v>1264</v>
      </c>
      <c r="AN2906" s="8" t="s">
        <v>19160</v>
      </c>
      <c r="AO2906" s="8" t="s">
        <v>19161</v>
      </c>
      <c r="AP2906" s="29" t="s">
        <v>19150</v>
      </c>
      <c r="AQ2906" s="11">
        <v>2109.0</v>
      </c>
    </row>
    <row r="2907">
      <c r="A2907" s="8" t="str">
        <f t="shared" si="1"/>
        <v>Michael Guinn II</v>
      </c>
      <c r="B2907" s="51" t="s">
        <v>19149</v>
      </c>
      <c r="C2907" s="8" t="s">
        <v>14779</v>
      </c>
      <c r="D2907" s="9" t="s">
        <v>12414</v>
      </c>
      <c r="E2907" s="8" t="s">
        <v>19150</v>
      </c>
      <c r="F2907" s="8" t="s">
        <v>2304</v>
      </c>
      <c r="G2907" s="51" t="s">
        <v>12642</v>
      </c>
      <c r="H2907" s="8" t="s">
        <v>19151</v>
      </c>
      <c r="I2907" s="8" t="s">
        <v>49</v>
      </c>
      <c r="J2907" s="10">
        <v>3.35</v>
      </c>
      <c r="K2907" s="13" t="s">
        <v>19152</v>
      </c>
      <c r="L2907" s="8"/>
      <c r="M2907" s="8"/>
      <c r="N2907" s="51" t="s">
        <v>19175</v>
      </c>
      <c r="O2907" s="8" t="s">
        <v>52</v>
      </c>
      <c r="P2907" s="51"/>
      <c r="Q2907" s="51"/>
      <c r="R2907" s="57" t="s">
        <v>731</v>
      </c>
      <c r="S2907" s="51" t="s">
        <v>19176</v>
      </c>
      <c r="T2907" s="11" t="str">
        <f t="shared" si="2"/>
        <v>Michael Guinn II</v>
      </c>
      <c r="U2907" s="57" t="s">
        <v>106</v>
      </c>
      <c r="V2907" s="51" t="s">
        <v>19177</v>
      </c>
      <c r="W2907" s="57" t="s">
        <v>19178</v>
      </c>
      <c r="X2907" s="51" t="s">
        <v>19157</v>
      </c>
      <c r="Y2907" s="51" t="s">
        <v>60</v>
      </c>
      <c r="Z2907" s="56" t="s">
        <v>19158</v>
      </c>
      <c r="AA2907" s="51" t="s">
        <v>60</v>
      </c>
      <c r="AB2907" s="51" t="s">
        <v>60</v>
      </c>
      <c r="AC2907" s="51" t="s">
        <v>60</v>
      </c>
      <c r="AD2907" s="56" t="s">
        <v>19165</v>
      </c>
      <c r="AE2907" s="51" t="s">
        <v>19159</v>
      </c>
      <c r="AF2907" s="8" t="s">
        <v>19150</v>
      </c>
      <c r="AG2907" s="8" t="s">
        <v>12427</v>
      </c>
      <c r="AH2907" s="8" t="s">
        <v>4581</v>
      </c>
      <c r="AI2907" s="8" t="s">
        <v>66</v>
      </c>
      <c r="AJ2907" s="8"/>
      <c r="AK2907" s="8" t="s">
        <v>5194</v>
      </c>
      <c r="AL2907" s="8" t="s">
        <v>1070</v>
      </c>
      <c r="AM2907" s="8" t="s">
        <v>1264</v>
      </c>
      <c r="AN2907" s="8" t="s">
        <v>19160</v>
      </c>
      <c r="AO2907" s="8" t="s">
        <v>19179</v>
      </c>
      <c r="AP2907" s="29" t="s">
        <v>19150</v>
      </c>
      <c r="AQ2907" s="11">
        <v>2109.0</v>
      </c>
    </row>
    <row r="2908">
      <c r="A2908" s="8" t="str">
        <f t="shared" si="1"/>
        <v>Hannah Kemp</v>
      </c>
      <c r="B2908" s="51" t="s">
        <v>19149</v>
      </c>
      <c r="C2908" s="8" t="s">
        <v>14779</v>
      </c>
      <c r="D2908" s="2" t="s">
        <v>12414</v>
      </c>
      <c r="E2908" s="8" t="s">
        <v>19150</v>
      </c>
      <c r="F2908" s="8" t="s">
        <v>2304</v>
      </c>
      <c r="G2908" s="51" t="s">
        <v>12642</v>
      </c>
      <c r="H2908" s="8" t="s">
        <v>19151</v>
      </c>
      <c r="I2908" s="8" t="s">
        <v>49</v>
      </c>
      <c r="J2908" s="10">
        <v>3.35</v>
      </c>
      <c r="K2908" s="8" t="s">
        <v>19152</v>
      </c>
      <c r="L2908" s="8"/>
      <c r="M2908" s="8"/>
      <c r="N2908" s="51" t="s">
        <v>19180</v>
      </c>
      <c r="O2908" s="51" t="s">
        <v>52</v>
      </c>
      <c r="P2908" s="51"/>
      <c r="Q2908" s="51"/>
      <c r="R2908" s="51" t="s">
        <v>104</v>
      </c>
      <c r="S2908" s="51" t="s">
        <v>15290</v>
      </c>
      <c r="T2908" s="11" t="str">
        <f t="shared" si="2"/>
        <v>Hannah Kemp</v>
      </c>
      <c r="U2908" s="51" t="s">
        <v>106</v>
      </c>
      <c r="V2908" s="51"/>
      <c r="W2908" s="51"/>
      <c r="X2908" s="51" t="s">
        <v>19157</v>
      </c>
      <c r="Y2908" s="51" t="s">
        <v>60</v>
      </c>
      <c r="Z2908" s="56" t="s">
        <v>19164</v>
      </c>
      <c r="AA2908" s="51" t="s">
        <v>60</v>
      </c>
      <c r="AB2908" s="51" t="s">
        <v>60</v>
      </c>
      <c r="AC2908" s="56" t="s">
        <v>19181</v>
      </c>
      <c r="AD2908" s="56" t="s">
        <v>19165</v>
      </c>
      <c r="AE2908" s="51" t="s">
        <v>19159</v>
      </c>
      <c r="AF2908" s="8" t="s">
        <v>19150</v>
      </c>
      <c r="AG2908" s="8" t="s">
        <v>12427</v>
      </c>
      <c r="AH2908" s="8" t="s">
        <v>4581</v>
      </c>
      <c r="AI2908" s="8" t="s">
        <v>66</v>
      </c>
      <c r="AJ2908" s="8"/>
      <c r="AK2908" s="8" t="s">
        <v>5194</v>
      </c>
      <c r="AL2908" s="8" t="s">
        <v>1070</v>
      </c>
      <c r="AM2908" s="8" t="s">
        <v>1264</v>
      </c>
      <c r="AN2908" s="8" t="s">
        <v>19160</v>
      </c>
      <c r="AO2908" s="8" t="s">
        <v>19161</v>
      </c>
      <c r="AP2908" s="29" t="s">
        <v>19150</v>
      </c>
      <c r="AQ2908" s="11">
        <v>2109.0</v>
      </c>
    </row>
    <row r="2909">
      <c r="A2909" s="8" t="str">
        <f t="shared" si="1"/>
        <v>John Boisette</v>
      </c>
      <c r="B2909" s="51" t="s">
        <v>19182</v>
      </c>
      <c r="C2909" s="8" t="s">
        <v>14779</v>
      </c>
      <c r="D2909" s="9" t="s">
        <v>12414</v>
      </c>
      <c r="E2909" s="8" t="s">
        <v>19183</v>
      </c>
      <c r="F2909" s="8" t="s">
        <v>2304</v>
      </c>
      <c r="G2909" s="51" t="s">
        <v>12642</v>
      </c>
      <c r="H2909" s="8" t="s">
        <v>19184</v>
      </c>
      <c r="I2909" s="8" t="s">
        <v>49</v>
      </c>
      <c r="J2909" s="10">
        <v>3.14</v>
      </c>
      <c r="K2909" s="13" t="s">
        <v>19185</v>
      </c>
      <c r="L2909" s="8"/>
      <c r="M2909" s="8"/>
      <c r="N2909" s="51" t="s">
        <v>19186</v>
      </c>
      <c r="O2909" s="57" t="s">
        <v>52</v>
      </c>
      <c r="P2909" s="51"/>
      <c r="Q2909" s="51"/>
      <c r="R2909" s="57" t="s">
        <v>1997</v>
      </c>
      <c r="S2909" s="57" t="s">
        <v>19187</v>
      </c>
      <c r="T2909" s="11" t="str">
        <f t="shared" si="2"/>
        <v>John Boisette</v>
      </c>
      <c r="U2909" s="51" t="s">
        <v>311</v>
      </c>
      <c r="V2909" s="51" t="s">
        <v>19188</v>
      </c>
      <c r="W2909" s="57" t="s">
        <v>19189</v>
      </c>
      <c r="X2909" s="51" t="s">
        <v>19190</v>
      </c>
      <c r="Y2909" s="51" t="s">
        <v>60</v>
      </c>
      <c r="Z2909" s="51" t="s">
        <v>60</v>
      </c>
      <c r="AA2909" s="51" t="s">
        <v>60</v>
      </c>
      <c r="AB2909" s="56" t="s">
        <v>12454</v>
      </c>
      <c r="AC2909" s="56" t="s">
        <v>19191</v>
      </c>
      <c r="AD2909" s="51" t="s">
        <v>60</v>
      </c>
      <c r="AE2909" s="51" t="s">
        <v>12457</v>
      </c>
      <c r="AF2909" s="8" t="s">
        <v>19192</v>
      </c>
      <c r="AG2909" s="8" t="s">
        <v>12427</v>
      </c>
      <c r="AH2909" s="8" t="s">
        <v>4581</v>
      </c>
      <c r="AI2909" s="13" t="s">
        <v>66</v>
      </c>
      <c r="AJ2909" s="8" t="s">
        <v>67</v>
      </c>
      <c r="AK2909" s="8" t="s">
        <v>1069</v>
      </c>
      <c r="AL2909" s="8" t="s">
        <v>195</v>
      </c>
      <c r="AM2909" s="8" t="s">
        <v>2322</v>
      </c>
      <c r="AN2909" s="8" t="s">
        <v>19193</v>
      </c>
      <c r="AO2909" s="8" t="s">
        <v>19194</v>
      </c>
      <c r="AP2909" s="29" t="s">
        <v>19192</v>
      </c>
      <c r="AQ2909" s="11">
        <v>3433.0</v>
      </c>
    </row>
    <row r="2910">
      <c r="A2910" s="8" t="str">
        <f t="shared" si="1"/>
        <v>Kelsey Chambers</v>
      </c>
      <c r="B2910" s="51" t="s">
        <v>19195</v>
      </c>
      <c r="C2910" s="8" t="s">
        <v>14779</v>
      </c>
      <c r="D2910" s="9" t="s">
        <v>12414</v>
      </c>
      <c r="E2910" s="8" t="s">
        <v>19196</v>
      </c>
      <c r="F2910" s="8" t="s">
        <v>2304</v>
      </c>
      <c r="G2910" s="51" t="s">
        <v>12642</v>
      </c>
      <c r="H2910" s="8" t="s">
        <v>19197</v>
      </c>
      <c r="I2910" s="8" t="s">
        <v>2373</v>
      </c>
      <c r="J2910" s="10">
        <v>3.52</v>
      </c>
      <c r="K2910" s="13" t="s">
        <v>19198</v>
      </c>
      <c r="L2910" s="8"/>
      <c r="M2910" s="8"/>
      <c r="N2910" s="51" t="s">
        <v>19199</v>
      </c>
      <c r="O2910" s="51" t="s">
        <v>52</v>
      </c>
      <c r="P2910" s="51"/>
      <c r="Q2910" s="51"/>
      <c r="R2910" s="51" t="s">
        <v>3218</v>
      </c>
      <c r="S2910" s="51" t="s">
        <v>7767</v>
      </c>
      <c r="T2910" s="11" t="str">
        <f t="shared" si="2"/>
        <v>Kelsey Chambers</v>
      </c>
      <c r="U2910" s="57" t="s">
        <v>55</v>
      </c>
      <c r="V2910" s="51" t="s">
        <v>19200</v>
      </c>
      <c r="W2910" s="57" t="s">
        <v>19201</v>
      </c>
      <c r="X2910" s="51" t="s">
        <v>19202</v>
      </c>
      <c r="Y2910" s="8" t="s">
        <v>60</v>
      </c>
      <c r="Z2910" s="12" t="s">
        <v>19203</v>
      </c>
      <c r="AA2910" s="8" t="s">
        <v>60</v>
      </c>
      <c r="AB2910" s="12" t="s">
        <v>19204</v>
      </c>
      <c r="AC2910" s="8" t="s">
        <v>60</v>
      </c>
      <c r="AD2910" s="12" t="s">
        <v>19205</v>
      </c>
      <c r="AE2910" s="8" t="s">
        <v>19206</v>
      </c>
      <c r="AF2910" s="8" t="s">
        <v>19207</v>
      </c>
      <c r="AG2910" s="8" t="s">
        <v>12427</v>
      </c>
      <c r="AH2910" s="8" t="s">
        <v>4581</v>
      </c>
      <c r="AI2910" s="8" t="s">
        <v>233</v>
      </c>
      <c r="AJ2910" s="8"/>
      <c r="AK2910" s="8" t="s">
        <v>3727</v>
      </c>
      <c r="AL2910" s="8" t="s">
        <v>3728</v>
      </c>
      <c r="AM2910" s="8" t="s">
        <v>197</v>
      </c>
      <c r="AN2910" s="8" t="s">
        <v>19208</v>
      </c>
      <c r="AO2910" s="8" t="s">
        <v>19209</v>
      </c>
      <c r="AP2910" s="29" t="s">
        <v>19207</v>
      </c>
      <c r="AQ2910" s="11">
        <v>1396.0</v>
      </c>
    </row>
    <row r="2911">
      <c r="A2911" s="8" t="str">
        <f t="shared" si="1"/>
        <v>Lawrence Anderson</v>
      </c>
      <c r="B2911" s="51" t="s">
        <v>19195</v>
      </c>
      <c r="C2911" s="8" t="s">
        <v>14779</v>
      </c>
      <c r="D2911" s="2" t="s">
        <v>12414</v>
      </c>
      <c r="E2911" s="8" t="s">
        <v>19196</v>
      </c>
      <c r="F2911" s="8" t="s">
        <v>2304</v>
      </c>
      <c r="G2911" s="51" t="s">
        <v>12642</v>
      </c>
      <c r="H2911" s="8" t="s">
        <v>19197</v>
      </c>
      <c r="I2911" s="8" t="s">
        <v>2373</v>
      </c>
      <c r="J2911" s="10">
        <v>3.52</v>
      </c>
      <c r="K2911" s="8" t="s">
        <v>19198</v>
      </c>
      <c r="L2911" s="8"/>
      <c r="M2911" s="8"/>
      <c r="N2911" s="51" t="s">
        <v>19210</v>
      </c>
      <c r="O2911" s="51" t="s">
        <v>52</v>
      </c>
      <c r="P2911" s="51"/>
      <c r="Q2911" s="51"/>
      <c r="R2911" s="51" t="s">
        <v>978</v>
      </c>
      <c r="S2911" s="51" t="s">
        <v>115</v>
      </c>
      <c r="T2911" s="11" t="str">
        <f t="shared" si="2"/>
        <v>Lawrence Anderson</v>
      </c>
      <c r="U2911" s="51" t="s">
        <v>80</v>
      </c>
      <c r="V2911" s="51" t="s">
        <v>19211</v>
      </c>
      <c r="W2911" s="51"/>
      <c r="X2911" s="51" t="s">
        <v>19202</v>
      </c>
      <c r="Y2911" s="56" t="s">
        <v>19212</v>
      </c>
      <c r="Z2911" s="56" t="s">
        <v>19213</v>
      </c>
      <c r="AA2911" s="56" t="s">
        <v>19214</v>
      </c>
      <c r="AB2911" s="56" t="s">
        <v>19215</v>
      </c>
      <c r="AC2911" s="56" t="s">
        <v>19216</v>
      </c>
      <c r="AD2911" s="56" t="s">
        <v>19217</v>
      </c>
      <c r="AE2911" s="51" t="s">
        <v>19206</v>
      </c>
      <c r="AF2911" s="8" t="s">
        <v>19207</v>
      </c>
      <c r="AG2911" s="8" t="s">
        <v>12427</v>
      </c>
      <c r="AH2911" s="8" t="s">
        <v>4581</v>
      </c>
      <c r="AI2911" s="8" t="s">
        <v>233</v>
      </c>
      <c r="AJ2911" s="8"/>
      <c r="AK2911" s="8" t="s">
        <v>3727</v>
      </c>
      <c r="AL2911" s="8" t="s">
        <v>3728</v>
      </c>
      <c r="AM2911" s="8" t="s">
        <v>197</v>
      </c>
      <c r="AN2911" s="8" t="s">
        <v>19208</v>
      </c>
      <c r="AO2911" s="8" t="s">
        <v>19209</v>
      </c>
      <c r="AP2911" s="29" t="s">
        <v>19207</v>
      </c>
      <c r="AQ2911" s="11">
        <v>1396.0</v>
      </c>
    </row>
    <row r="2912">
      <c r="A2912" s="8" t="str">
        <f t="shared" si="1"/>
        <v>Brandon McKinley</v>
      </c>
      <c r="B2912" s="51" t="s">
        <v>19218</v>
      </c>
      <c r="C2912" s="8" t="s">
        <v>14779</v>
      </c>
      <c r="D2912" s="9" t="s">
        <v>12414</v>
      </c>
      <c r="E2912" s="8" t="s">
        <v>19219</v>
      </c>
      <c r="F2912" s="8" t="s">
        <v>2304</v>
      </c>
      <c r="G2912" s="51" t="s">
        <v>12642</v>
      </c>
      <c r="H2912" s="8" t="s">
        <v>19220</v>
      </c>
      <c r="I2912" s="8" t="s">
        <v>1330</v>
      </c>
      <c r="J2912" s="10">
        <v>3.33</v>
      </c>
      <c r="K2912" s="8" t="s">
        <v>19221</v>
      </c>
      <c r="L2912" s="8"/>
      <c r="M2912" s="8"/>
      <c r="N2912" s="51" t="s">
        <v>19222</v>
      </c>
      <c r="O2912" s="51" t="s">
        <v>52</v>
      </c>
      <c r="P2912" s="51"/>
      <c r="Q2912" s="51"/>
      <c r="R2912" s="51" t="s">
        <v>977</v>
      </c>
      <c r="S2912" s="51" t="s">
        <v>19223</v>
      </c>
      <c r="T2912" s="11" t="str">
        <f t="shared" si="2"/>
        <v>Brandon McKinley</v>
      </c>
      <c r="U2912" s="51" t="s">
        <v>412</v>
      </c>
      <c r="V2912" s="51"/>
      <c r="W2912" s="51"/>
      <c r="X2912" s="51" t="s">
        <v>19224</v>
      </c>
      <c r="Y2912" s="56" t="s">
        <v>19225</v>
      </c>
      <c r="Z2912" s="56" t="s">
        <v>19226</v>
      </c>
      <c r="AA2912" s="51" t="s">
        <v>60</v>
      </c>
      <c r="AB2912" s="56" t="s">
        <v>19227</v>
      </c>
      <c r="AC2912" s="51" t="s">
        <v>60</v>
      </c>
      <c r="AD2912" s="56" t="s">
        <v>19228</v>
      </c>
      <c r="AE2912" s="51" t="s">
        <v>19229</v>
      </c>
      <c r="AF2912" s="8" t="s">
        <v>19219</v>
      </c>
      <c r="AG2912" s="8" t="s">
        <v>12427</v>
      </c>
      <c r="AH2912" s="8" t="s">
        <v>232</v>
      </c>
      <c r="AI2912" s="8" t="s">
        <v>233</v>
      </c>
      <c r="AJ2912" s="8"/>
      <c r="AK2912" s="8" t="s">
        <v>3727</v>
      </c>
      <c r="AL2912" s="8" t="s">
        <v>1070</v>
      </c>
      <c r="AM2912" s="8" t="s">
        <v>1264</v>
      </c>
      <c r="AN2912" s="8" t="s">
        <v>19230</v>
      </c>
      <c r="AO2912" s="8" t="s">
        <v>19231</v>
      </c>
      <c r="AP2912" s="29" t="s">
        <v>19219</v>
      </c>
      <c r="AQ2912" s="11">
        <v>945.0</v>
      </c>
    </row>
    <row r="2913">
      <c r="A2913" s="8" t="str">
        <f t="shared" si="1"/>
        <v>Elijah Young</v>
      </c>
      <c r="B2913" s="51" t="s">
        <v>19218</v>
      </c>
      <c r="C2913" s="8" t="s">
        <v>14779</v>
      </c>
      <c r="D2913" s="2" t="s">
        <v>12414</v>
      </c>
      <c r="E2913" s="8" t="s">
        <v>19219</v>
      </c>
      <c r="F2913" s="8" t="s">
        <v>2304</v>
      </c>
      <c r="G2913" s="51" t="s">
        <v>12642</v>
      </c>
      <c r="H2913" s="8" t="s">
        <v>19220</v>
      </c>
      <c r="I2913" s="8" t="s">
        <v>1330</v>
      </c>
      <c r="J2913" s="10">
        <v>3.33</v>
      </c>
      <c r="K2913" s="8" t="s">
        <v>19221</v>
      </c>
      <c r="L2913" s="8"/>
      <c r="M2913" s="8"/>
      <c r="N2913" s="51" t="s">
        <v>19232</v>
      </c>
      <c r="O2913" s="51" t="s">
        <v>52</v>
      </c>
      <c r="P2913" s="51"/>
      <c r="Q2913" s="51"/>
      <c r="R2913" s="51" t="s">
        <v>8679</v>
      </c>
      <c r="S2913" s="51" t="s">
        <v>2820</v>
      </c>
      <c r="T2913" s="11" t="str">
        <f t="shared" si="2"/>
        <v>Elijah Young</v>
      </c>
      <c r="U2913" s="51" t="s">
        <v>76</v>
      </c>
      <c r="V2913" s="51"/>
      <c r="W2913" s="51" t="s">
        <v>19233</v>
      </c>
      <c r="X2913" s="51" t="s">
        <v>19224</v>
      </c>
      <c r="Y2913" s="51" t="s">
        <v>60</v>
      </c>
      <c r="Z2913" s="56" t="s">
        <v>19226</v>
      </c>
      <c r="AA2913" s="51" t="s">
        <v>60</v>
      </c>
      <c r="AB2913" s="56" t="s">
        <v>19227</v>
      </c>
      <c r="AC2913" s="56" t="s">
        <v>19234</v>
      </c>
      <c r="AD2913" s="56" t="s">
        <v>19228</v>
      </c>
      <c r="AE2913" s="51" t="s">
        <v>19229</v>
      </c>
      <c r="AF2913" s="8" t="s">
        <v>19219</v>
      </c>
      <c r="AG2913" s="8" t="s">
        <v>12427</v>
      </c>
      <c r="AH2913" s="8" t="s">
        <v>232</v>
      </c>
      <c r="AI2913" s="8" t="s">
        <v>233</v>
      </c>
      <c r="AJ2913" s="8"/>
      <c r="AK2913" s="8" t="s">
        <v>3727</v>
      </c>
      <c r="AL2913" s="8" t="s">
        <v>1070</v>
      </c>
      <c r="AM2913" s="8" t="s">
        <v>1264</v>
      </c>
      <c r="AN2913" s="8" t="s">
        <v>19230</v>
      </c>
      <c r="AO2913" s="8" t="s">
        <v>19235</v>
      </c>
      <c r="AP2913" s="29" t="s">
        <v>19219</v>
      </c>
      <c r="AQ2913" s="11">
        <v>945.0</v>
      </c>
    </row>
    <row r="2914">
      <c r="A2914" s="8" t="str">
        <f t="shared" si="1"/>
        <v>Ben Healy</v>
      </c>
      <c r="B2914" s="51" t="s">
        <v>19218</v>
      </c>
      <c r="C2914" s="8" t="s">
        <v>14779</v>
      </c>
      <c r="D2914" s="2" t="s">
        <v>12414</v>
      </c>
      <c r="E2914" s="8" t="s">
        <v>19219</v>
      </c>
      <c r="F2914" s="8" t="s">
        <v>2304</v>
      </c>
      <c r="G2914" s="51" t="s">
        <v>12642</v>
      </c>
      <c r="H2914" s="8" t="s">
        <v>19220</v>
      </c>
      <c r="I2914" s="8" t="s">
        <v>1330</v>
      </c>
      <c r="J2914" s="10">
        <v>3.33</v>
      </c>
      <c r="K2914" s="8" t="s">
        <v>19221</v>
      </c>
      <c r="L2914" s="8"/>
      <c r="M2914" s="8"/>
      <c r="N2914" s="51" t="s">
        <v>19236</v>
      </c>
      <c r="O2914" s="51" t="s">
        <v>52</v>
      </c>
      <c r="P2914" s="51"/>
      <c r="Q2914" s="51"/>
      <c r="R2914" s="51" t="s">
        <v>2944</v>
      </c>
      <c r="S2914" s="51" t="s">
        <v>19237</v>
      </c>
      <c r="T2914" s="11" t="str">
        <f t="shared" si="2"/>
        <v>Ben Healy</v>
      </c>
      <c r="U2914" s="51" t="s">
        <v>80</v>
      </c>
      <c r="V2914" s="51" t="s">
        <v>19238</v>
      </c>
      <c r="W2914" s="51"/>
      <c r="X2914" s="51" t="s">
        <v>19224</v>
      </c>
      <c r="Y2914" s="51" t="s">
        <v>60</v>
      </c>
      <c r="Z2914" s="56" t="s">
        <v>19226</v>
      </c>
      <c r="AA2914" s="51" t="s">
        <v>60</v>
      </c>
      <c r="AB2914" s="56" t="s">
        <v>19227</v>
      </c>
      <c r="AC2914" s="56" t="s">
        <v>19239</v>
      </c>
      <c r="AD2914" s="56" t="s">
        <v>19228</v>
      </c>
      <c r="AE2914" s="51" t="s">
        <v>19229</v>
      </c>
      <c r="AF2914" s="8" t="s">
        <v>19219</v>
      </c>
      <c r="AG2914" s="8" t="s">
        <v>12427</v>
      </c>
      <c r="AH2914" s="8" t="s">
        <v>232</v>
      </c>
      <c r="AI2914" s="8" t="s">
        <v>233</v>
      </c>
      <c r="AJ2914" s="8"/>
      <c r="AK2914" s="8" t="s">
        <v>3727</v>
      </c>
      <c r="AL2914" s="8" t="s">
        <v>1070</v>
      </c>
      <c r="AM2914" s="8" t="s">
        <v>1264</v>
      </c>
      <c r="AN2914" s="8" t="s">
        <v>19230</v>
      </c>
      <c r="AO2914" s="8" t="s">
        <v>19235</v>
      </c>
      <c r="AP2914" s="29" t="s">
        <v>19219</v>
      </c>
      <c r="AQ2914" s="11">
        <v>945.0</v>
      </c>
    </row>
    <row r="2915">
      <c r="A2915" s="8" t="str">
        <f t="shared" si="1"/>
        <v>HC Patrick has been removed. </v>
      </c>
      <c r="B2915" s="51" t="s">
        <v>19218</v>
      </c>
      <c r="C2915" s="8" t="s">
        <v>14779</v>
      </c>
      <c r="D2915" s="9" t="s">
        <v>12414</v>
      </c>
      <c r="E2915" s="8" t="s">
        <v>19219</v>
      </c>
      <c r="F2915" s="8" t="s">
        <v>2304</v>
      </c>
      <c r="G2915" s="51" t="s">
        <v>12642</v>
      </c>
      <c r="H2915" s="8" t="s">
        <v>19220</v>
      </c>
      <c r="I2915" s="8" t="s">
        <v>1330</v>
      </c>
      <c r="J2915" s="10">
        <v>3.33</v>
      </c>
      <c r="K2915" s="8" t="s">
        <v>19221</v>
      </c>
      <c r="L2915" s="8"/>
      <c r="M2915" s="8"/>
      <c r="N2915" s="51" t="s">
        <v>19240</v>
      </c>
      <c r="O2915" s="51" t="s">
        <v>52</v>
      </c>
      <c r="P2915" s="51"/>
      <c r="Q2915" s="51" t="s">
        <v>277</v>
      </c>
      <c r="R2915" s="51" t="s">
        <v>19241</v>
      </c>
      <c r="S2915" s="51"/>
      <c r="T2915" s="11" t="str">
        <f t="shared" si="2"/>
        <v>HC Patrick has been removed. </v>
      </c>
      <c r="U2915" s="51"/>
      <c r="V2915" s="51"/>
      <c r="W2915" s="51"/>
      <c r="X2915" s="51" t="s">
        <v>19224</v>
      </c>
      <c r="Y2915" s="12" t="s">
        <v>19242</v>
      </c>
      <c r="Z2915" s="12" t="s">
        <v>19226</v>
      </c>
      <c r="AA2915" s="12" t="s">
        <v>19243</v>
      </c>
      <c r="AB2915" s="12" t="s">
        <v>19244</v>
      </c>
      <c r="AC2915" s="12" t="s">
        <v>19245</v>
      </c>
      <c r="AD2915" s="8" t="s">
        <v>60</v>
      </c>
      <c r="AE2915" s="8" t="s">
        <v>19229</v>
      </c>
      <c r="AF2915" s="8" t="s">
        <v>19219</v>
      </c>
      <c r="AG2915" s="8" t="s">
        <v>12427</v>
      </c>
      <c r="AH2915" s="8" t="s">
        <v>232</v>
      </c>
      <c r="AI2915" s="8" t="s">
        <v>233</v>
      </c>
      <c r="AJ2915" s="8"/>
      <c r="AK2915" s="8" t="s">
        <v>3727</v>
      </c>
      <c r="AL2915" s="8" t="s">
        <v>1070</v>
      </c>
      <c r="AM2915" s="8" t="s">
        <v>1264</v>
      </c>
      <c r="AN2915" s="8" t="s">
        <v>19230</v>
      </c>
      <c r="AO2915" s="8" t="s">
        <v>19235</v>
      </c>
      <c r="AP2915" s="29" t="s">
        <v>19219</v>
      </c>
      <c r="AQ2915" s="11">
        <v>945.0</v>
      </c>
    </row>
    <row r="2916">
      <c r="A2916" s="8" t="str">
        <f t="shared" si="1"/>
        <v>Bo Brasseur</v>
      </c>
      <c r="B2916" s="51" t="s">
        <v>19246</v>
      </c>
      <c r="C2916" s="8" t="s">
        <v>14456</v>
      </c>
      <c r="D2916" s="9" t="s">
        <v>12461</v>
      </c>
      <c r="E2916" s="8" t="s">
        <v>19247</v>
      </c>
      <c r="F2916" s="8" t="s">
        <v>3309</v>
      </c>
      <c r="G2916" s="51" t="s">
        <v>12642</v>
      </c>
      <c r="H2916" s="8" t="s">
        <v>19248</v>
      </c>
      <c r="I2916" s="8" t="s">
        <v>49</v>
      </c>
      <c r="J2916" s="10">
        <v>3.09</v>
      </c>
      <c r="K2916" s="13" t="s">
        <v>19249</v>
      </c>
      <c r="L2916" s="8"/>
      <c r="M2916" s="8"/>
      <c r="N2916" s="51" t="s">
        <v>19250</v>
      </c>
      <c r="O2916" s="51" t="s">
        <v>52</v>
      </c>
      <c r="P2916" s="51"/>
      <c r="Q2916" s="51"/>
      <c r="R2916" s="51" t="s">
        <v>19251</v>
      </c>
      <c r="S2916" s="51" t="s">
        <v>19252</v>
      </c>
      <c r="T2916" s="11" t="str">
        <f t="shared" si="2"/>
        <v>Bo Brasseur</v>
      </c>
      <c r="U2916" s="13" t="s">
        <v>412</v>
      </c>
      <c r="V2916" s="51" t="s">
        <v>19253</v>
      </c>
      <c r="W2916" s="51"/>
      <c r="X2916" s="51" t="s">
        <v>19254</v>
      </c>
      <c r="Y2916" s="8" t="s">
        <v>60</v>
      </c>
      <c r="Z2916" s="12" t="s">
        <v>19255</v>
      </c>
      <c r="AA2916" s="8" t="s">
        <v>60</v>
      </c>
      <c r="AB2916" s="12" t="s">
        <v>19256</v>
      </c>
      <c r="AC2916" s="12" t="s">
        <v>19257</v>
      </c>
      <c r="AD2916" s="12" t="s">
        <v>19258</v>
      </c>
      <c r="AE2916" s="12" t="s">
        <v>19259</v>
      </c>
      <c r="AF2916" s="8" t="s">
        <v>19260</v>
      </c>
      <c r="AG2916" s="8" t="s">
        <v>12476</v>
      </c>
      <c r="AH2916" s="8" t="s">
        <v>352</v>
      </c>
      <c r="AI2916" s="8" t="s">
        <v>66</v>
      </c>
      <c r="AJ2916" s="8"/>
      <c r="AK2916" s="8"/>
      <c r="AL2916" s="8"/>
      <c r="AM2916" s="8" t="s">
        <v>1264</v>
      </c>
      <c r="AN2916" s="8" t="s">
        <v>1717</v>
      </c>
      <c r="AO2916" s="8" t="s">
        <v>19261</v>
      </c>
      <c r="AP2916" s="14" t="s">
        <v>19260</v>
      </c>
      <c r="AQ2916" s="11">
        <v>4248.0</v>
      </c>
    </row>
    <row r="2917">
      <c r="A2917" s="8" t="str">
        <f t="shared" si="1"/>
        <v>Carolin Bothe</v>
      </c>
      <c r="B2917" s="51" t="s">
        <v>19246</v>
      </c>
      <c r="C2917" s="8" t="s">
        <v>14456</v>
      </c>
      <c r="D2917" s="9" t="s">
        <v>12461</v>
      </c>
      <c r="E2917" s="8" t="s">
        <v>19247</v>
      </c>
      <c r="F2917" s="8" t="s">
        <v>3309</v>
      </c>
      <c r="G2917" s="51" t="s">
        <v>12642</v>
      </c>
      <c r="H2917" s="8" t="s">
        <v>19248</v>
      </c>
      <c r="I2917" s="8" t="s">
        <v>49</v>
      </c>
      <c r="J2917" s="10">
        <v>3.09</v>
      </c>
      <c r="K2917" s="13" t="s">
        <v>19249</v>
      </c>
      <c r="L2917" s="8"/>
      <c r="M2917" s="8"/>
      <c r="N2917" s="51" t="s">
        <v>19262</v>
      </c>
      <c r="O2917" s="51" t="s">
        <v>52</v>
      </c>
      <c r="P2917" s="51"/>
      <c r="Q2917" s="51"/>
      <c r="R2917" s="51" t="s">
        <v>19263</v>
      </c>
      <c r="S2917" s="51" t="s">
        <v>19264</v>
      </c>
      <c r="T2917" s="11" t="str">
        <f t="shared" si="2"/>
        <v>Carolin Bothe</v>
      </c>
      <c r="U2917" s="51" t="s">
        <v>412</v>
      </c>
      <c r="V2917" s="51"/>
      <c r="W2917" s="51"/>
      <c r="X2917" s="51" t="s">
        <v>19254</v>
      </c>
      <c r="Y2917" s="51" t="s">
        <v>60</v>
      </c>
      <c r="Z2917" s="56" t="s">
        <v>19255</v>
      </c>
      <c r="AA2917" s="51" t="s">
        <v>60</v>
      </c>
      <c r="AB2917" s="56" t="s">
        <v>19256</v>
      </c>
      <c r="AC2917" s="51" t="s">
        <v>60</v>
      </c>
      <c r="AD2917" s="56" t="s">
        <v>19258</v>
      </c>
      <c r="AE2917" s="12" t="s">
        <v>19259</v>
      </c>
      <c r="AF2917" s="8" t="s">
        <v>19260</v>
      </c>
      <c r="AG2917" s="8" t="s">
        <v>12476</v>
      </c>
      <c r="AH2917" s="8" t="s">
        <v>352</v>
      </c>
      <c r="AI2917" s="8" t="s">
        <v>66</v>
      </c>
      <c r="AJ2917" s="8"/>
      <c r="AK2917" s="8"/>
      <c r="AL2917" s="8"/>
      <c r="AM2917" s="8" t="s">
        <v>1264</v>
      </c>
      <c r="AN2917" s="8" t="s">
        <v>1717</v>
      </c>
      <c r="AO2917" s="8" t="s">
        <v>19261</v>
      </c>
      <c r="AP2917" s="14" t="s">
        <v>19260</v>
      </c>
      <c r="AQ2917" s="11">
        <v>4248.0</v>
      </c>
    </row>
    <row r="2918">
      <c r="A2918" s="8" t="str">
        <f t="shared" si="1"/>
        <v>Tommy Doherty</v>
      </c>
      <c r="B2918" s="51" t="s">
        <v>19246</v>
      </c>
      <c r="C2918" s="8" t="s">
        <v>14456</v>
      </c>
      <c r="D2918" s="2" t="s">
        <v>12461</v>
      </c>
      <c r="E2918" s="8" t="s">
        <v>19247</v>
      </c>
      <c r="F2918" s="8" t="s">
        <v>3309</v>
      </c>
      <c r="G2918" s="51" t="s">
        <v>12642</v>
      </c>
      <c r="H2918" s="8" t="s">
        <v>19248</v>
      </c>
      <c r="I2918" s="8" t="s">
        <v>49</v>
      </c>
      <c r="J2918" s="10">
        <v>3.09</v>
      </c>
      <c r="K2918" s="8" t="s">
        <v>19249</v>
      </c>
      <c r="L2918" s="8"/>
      <c r="M2918" s="8"/>
      <c r="N2918" s="51" t="s">
        <v>19265</v>
      </c>
      <c r="O2918" s="51" t="s">
        <v>52</v>
      </c>
      <c r="P2918" s="51"/>
      <c r="Q2918" s="51"/>
      <c r="R2918" s="51" t="s">
        <v>5157</v>
      </c>
      <c r="S2918" s="51" t="s">
        <v>19266</v>
      </c>
      <c r="T2918" s="11" t="str">
        <f t="shared" si="2"/>
        <v>Tommy Doherty</v>
      </c>
      <c r="U2918" s="51" t="s">
        <v>412</v>
      </c>
      <c r="V2918" s="51"/>
      <c r="W2918" s="51"/>
      <c r="X2918" s="51" t="s">
        <v>19254</v>
      </c>
      <c r="Y2918" s="51" t="s">
        <v>60</v>
      </c>
      <c r="Z2918" s="56" t="s">
        <v>19255</v>
      </c>
      <c r="AA2918" s="51" t="s">
        <v>60</v>
      </c>
      <c r="AB2918" s="56" t="s">
        <v>19256</v>
      </c>
      <c r="AC2918" s="56" t="s">
        <v>19267</v>
      </c>
      <c r="AD2918" s="56" t="s">
        <v>19258</v>
      </c>
      <c r="AE2918" s="51" t="s">
        <v>19259</v>
      </c>
      <c r="AF2918" s="8" t="s">
        <v>19260</v>
      </c>
      <c r="AG2918" s="8" t="s">
        <v>12476</v>
      </c>
      <c r="AH2918" s="8" t="s">
        <v>352</v>
      </c>
      <c r="AI2918" s="8" t="s">
        <v>66</v>
      </c>
      <c r="AJ2918" s="8"/>
      <c r="AK2918" s="8"/>
      <c r="AL2918" s="8"/>
      <c r="AM2918" s="8" t="s">
        <v>1264</v>
      </c>
      <c r="AN2918" s="8" t="s">
        <v>1717</v>
      </c>
      <c r="AO2918" s="8" t="s">
        <v>19261</v>
      </c>
      <c r="AP2918" s="29" t="s">
        <v>19260</v>
      </c>
      <c r="AQ2918" s="11">
        <v>4248.0</v>
      </c>
    </row>
    <row r="2919">
      <c r="A2919" s="8" t="str">
        <f t="shared" si="1"/>
        <v>Ellery Pleier</v>
      </c>
      <c r="B2919" s="51" t="s">
        <v>19246</v>
      </c>
      <c r="C2919" s="8" t="s">
        <v>14456</v>
      </c>
      <c r="D2919" s="2" t="s">
        <v>12461</v>
      </c>
      <c r="E2919" s="8" t="s">
        <v>19247</v>
      </c>
      <c r="F2919" s="8" t="s">
        <v>3309</v>
      </c>
      <c r="G2919" s="51" t="s">
        <v>12642</v>
      </c>
      <c r="H2919" s="8" t="s">
        <v>19248</v>
      </c>
      <c r="I2919" s="8" t="s">
        <v>49</v>
      </c>
      <c r="J2919" s="10">
        <v>3.09</v>
      </c>
      <c r="K2919" s="8" t="s">
        <v>19249</v>
      </c>
      <c r="L2919" s="8"/>
      <c r="M2919" s="8"/>
      <c r="N2919" s="51" t="s">
        <v>19268</v>
      </c>
      <c r="O2919" s="51" t="s">
        <v>52</v>
      </c>
      <c r="P2919" s="51"/>
      <c r="Q2919" s="51"/>
      <c r="R2919" s="51" t="s">
        <v>19269</v>
      </c>
      <c r="S2919" s="51" t="s">
        <v>19270</v>
      </c>
      <c r="T2919" s="11" t="str">
        <f t="shared" si="2"/>
        <v>Ellery Pleier</v>
      </c>
      <c r="U2919" s="51" t="s">
        <v>412</v>
      </c>
      <c r="V2919" s="51"/>
      <c r="W2919" s="51"/>
      <c r="X2919" s="51" t="s">
        <v>19254</v>
      </c>
      <c r="Y2919" s="51" t="s">
        <v>60</v>
      </c>
      <c r="Z2919" s="56" t="s">
        <v>19255</v>
      </c>
      <c r="AA2919" s="51" t="s">
        <v>60</v>
      </c>
      <c r="AB2919" s="56" t="s">
        <v>19256</v>
      </c>
      <c r="AC2919" s="51" t="s">
        <v>60</v>
      </c>
      <c r="AD2919" s="56" t="s">
        <v>19258</v>
      </c>
      <c r="AE2919" s="51" t="s">
        <v>19259</v>
      </c>
      <c r="AF2919" s="8" t="s">
        <v>19260</v>
      </c>
      <c r="AG2919" s="8" t="s">
        <v>12476</v>
      </c>
      <c r="AH2919" s="8" t="s">
        <v>352</v>
      </c>
      <c r="AI2919" s="8" t="s">
        <v>66</v>
      </c>
      <c r="AJ2919" s="8"/>
      <c r="AK2919" s="8"/>
      <c r="AL2919" s="8"/>
      <c r="AM2919" s="8" t="s">
        <v>1264</v>
      </c>
      <c r="AN2919" s="8" t="s">
        <v>1717</v>
      </c>
      <c r="AO2919" s="8" t="s">
        <v>19261</v>
      </c>
      <c r="AP2919" s="29" t="s">
        <v>19260</v>
      </c>
      <c r="AQ2919" s="11">
        <v>4248.0</v>
      </c>
    </row>
    <row r="2920">
      <c r="A2920" s="8" t="str">
        <f t="shared" si="1"/>
        <v>Harpreet Rooprai</v>
      </c>
      <c r="B2920" s="51" t="s">
        <v>19246</v>
      </c>
      <c r="C2920" s="8" t="s">
        <v>14456</v>
      </c>
      <c r="D2920" s="9" t="s">
        <v>12461</v>
      </c>
      <c r="E2920" s="8" t="s">
        <v>19247</v>
      </c>
      <c r="F2920" s="8" t="s">
        <v>3309</v>
      </c>
      <c r="G2920" s="51" t="s">
        <v>12642</v>
      </c>
      <c r="H2920" s="8" t="s">
        <v>19248</v>
      </c>
      <c r="I2920" s="8" t="s">
        <v>49</v>
      </c>
      <c r="J2920" s="10">
        <v>3.09</v>
      </c>
      <c r="K2920" s="13" t="s">
        <v>19249</v>
      </c>
      <c r="L2920" s="8"/>
      <c r="M2920" s="8"/>
      <c r="N2920" s="51" t="s">
        <v>19271</v>
      </c>
      <c r="O2920" s="51" t="s">
        <v>52</v>
      </c>
      <c r="P2920" s="51"/>
      <c r="Q2920" s="51"/>
      <c r="R2920" s="51" t="s">
        <v>19272</v>
      </c>
      <c r="S2920" s="51" t="s">
        <v>19273</v>
      </c>
      <c r="T2920" s="11" t="str">
        <f t="shared" si="2"/>
        <v>Harpreet Rooprai</v>
      </c>
      <c r="U2920" s="51" t="s">
        <v>412</v>
      </c>
      <c r="V2920" s="51"/>
      <c r="W2920" s="51"/>
      <c r="X2920" s="51" t="s">
        <v>19254</v>
      </c>
      <c r="Y2920" s="51" t="s">
        <v>60</v>
      </c>
      <c r="Z2920" s="56" t="s">
        <v>19255</v>
      </c>
      <c r="AA2920" s="51" t="s">
        <v>60</v>
      </c>
      <c r="AB2920" s="56" t="s">
        <v>19256</v>
      </c>
      <c r="AC2920" s="51" t="s">
        <v>60</v>
      </c>
      <c r="AD2920" s="56" t="s">
        <v>19258</v>
      </c>
      <c r="AE2920" s="12" t="s">
        <v>19259</v>
      </c>
      <c r="AF2920" s="8" t="s">
        <v>19260</v>
      </c>
      <c r="AG2920" s="8" t="s">
        <v>12476</v>
      </c>
      <c r="AH2920" s="8" t="s">
        <v>352</v>
      </c>
      <c r="AI2920" s="8" t="s">
        <v>66</v>
      </c>
      <c r="AJ2920" s="8"/>
      <c r="AK2920" s="8"/>
      <c r="AL2920" s="8"/>
      <c r="AM2920" s="8" t="s">
        <v>1264</v>
      </c>
      <c r="AN2920" s="8" t="s">
        <v>1717</v>
      </c>
      <c r="AO2920" s="8" t="s">
        <v>19261</v>
      </c>
      <c r="AP2920" s="14" t="s">
        <v>19260</v>
      </c>
      <c r="AQ2920" s="11">
        <v>4248.0</v>
      </c>
    </row>
    <row r="2921">
      <c r="A2921" s="8" t="str">
        <f t="shared" si="1"/>
        <v>Sam Levai</v>
      </c>
      <c r="B2921" s="51" t="s">
        <v>19246</v>
      </c>
      <c r="C2921" s="8" t="s">
        <v>14456</v>
      </c>
      <c r="D2921" s="2" t="s">
        <v>12461</v>
      </c>
      <c r="E2921" s="8" t="s">
        <v>19247</v>
      </c>
      <c r="F2921" s="8" t="s">
        <v>3309</v>
      </c>
      <c r="G2921" s="51" t="s">
        <v>12642</v>
      </c>
      <c r="H2921" s="8" t="s">
        <v>19248</v>
      </c>
      <c r="I2921" s="8" t="s">
        <v>49</v>
      </c>
      <c r="J2921" s="10">
        <v>3.09</v>
      </c>
      <c r="K2921" s="8" t="s">
        <v>19249</v>
      </c>
      <c r="L2921" s="8"/>
      <c r="M2921" s="8"/>
      <c r="N2921" s="51" t="s">
        <v>19274</v>
      </c>
      <c r="O2921" s="51" t="s">
        <v>52</v>
      </c>
      <c r="P2921" s="51"/>
      <c r="Q2921" s="51"/>
      <c r="R2921" s="51" t="s">
        <v>3236</v>
      </c>
      <c r="S2921" s="51" t="s">
        <v>19275</v>
      </c>
      <c r="T2921" s="11" t="str">
        <f t="shared" si="2"/>
        <v>Sam Levai</v>
      </c>
      <c r="U2921" s="51" t="s">
        <v>76</v>
      </c>
      <c r="V2921" s="51" t="s">
        <v>19276</v>
      </c>
      <c r="W2921" s="51"/>
      <c r="X2921" s="51" t="s">
        <v>19254</v>
      </c>
      <c r="Y2921" s="51" t="s">
        <v>60</v>
      </c>
      <c r="Z2921" s="56" t="s">
        <v>19255</v>
      </c>
      <c r="AA2921" s="51" t="s">
        <v>60</v>
      </c>
      <c r="AB2921" s="56" t="s">
        <v>19256</v>
      </c>
      <c r="AC2921" s="51" t="s">
        <v>60</v>
      </c>
      <c r="AD2921" s="56" t="s">
        <v>19258</v>
      </c>
      <c r="AE2921" s="51" t="s">
        <v>19259</v>
      </c>
      <c r="AF2921" s="8" t="s">
        <v>19260</v>
      </c>
      <c r="AG2921" s="8" t="s">
        <v>12476</v>
      </c>
      <c r="AH2921" s="8" t="s">
        <v>352</v>
      </c>
      <c r="AI2921" s="8" t="s">
        <v>66</v>
      </c>
      <c r="AJ2921" s="8"/>
      <c r="AK2921" s="8"/>
      <c r="AL2921" s="8"/>
      <c r="AM2921" s="8" t="s">
        <v>1264</v>
      </c>
      <c r="AN2921" s="8" t="s">
        <v>1717</v>
      </c>
      <c r="AO2921" s="8" t="s">
        <v>19261</v>
      </c>
      <c r="AP2921" s="29" t="s">
        <v>19260</v>
      </c>
      <c r="AQ2921" s="11">
        <v>4248.0</v>
      </c>
    </row>
    <row r="2922">
      <c r="A2922" s="8" t="str">
        <f t="shared" si="1"/>
        <v>Katie Weldy</v>
      </c>
      <c r="B2922" s="51" t="s">
        <v>19246</v>
      </c>
      <c r="C2922" s="8" t="s">
        <v>14456</v>
      </c>
      <c r="D2922" s="2" t="s">
        <v>12461</v>
      </c>
      <c r="E2922" s="8" t="s">
        <v>19247</v>
      </c>
      <c r="F2922" s="8" t="s">
        <v>3309</v>
      </c>
      <c r="G2922" s="51" t="s">
        <v>12642</v>
      </c>
      <c r="H2922" s="8" t="s">
        <v>19248</v>
      </c>
      <c r="I2922" s="8" t="s">
        <v>49</v>
      </c>
      <c r="J2922" s="10">
        <v>3.09</v>
      </c>
      <c r="K2922" s="8" t="s">
        <v>19249</v>
      </c>
      <c r="L2922" s="8"/>
      <c r="M2922" s="8"/>
      <c r="N2922" s="51" t="s">
        <v>19277</v>
      </c>
      <c r="O2922" s="51" t="s">
        <v>52</v>
      </c>
      <c r="P2922" s="51"/>
      <c r="Q2922" s="51"/>
      <c r="R2922" s="51" t="s">
        <v>11790</v>
      </c>
      <c r="S2922" s="51" t="s">
        <v>19278</v>
      </c>
      <c r="T2922" s="11" t="str">
        <f t="shared" si="2"/>
        <v>Katie Weldy</v>
      </c>
      <c r="U2922" s="51" t="s">
        <v>76</v>
      </c>
      <c r="V2922" s="51" t="s">
        <v>19279</v>
      </c>
      <c r="W2922" s="51"/>
      <c r="X2922" s="51" t="s">
        <v>19254</v>
      </c>
      <c r="Y2922" s="51" t="s">
        <v>60</v>
      </c>
      <c r="Z2922" s="56" t="s">
        <v>19255</v>
      </c>
      <c r="AA2922" s="51" t="s">
        <v>60</v>
      </c>
      <c r="AB2922" s="56" t="s">
        <v>19256</v>
      </c>
      <c r="AC2922" s="51" t="s">
        <v>60</v>
      </c>
      <c r="AD2922" s="56" t="s">
        <v>19258</v>
      </c>
      <c r="AE2922" s="51" t="s">
        <v>19259</v>
      </c>
      <c r="AF2922" s="8" t="s">
        <v>19260</v>
      </c>
      <c r="AG2922" s="8" t="s">
        <v>12476</v>
      </c>
      <c r="AH2922" s="8" t="s">
        <v>352</v>
      </c>
      <c r="AI2922" s="8" t="s">
        <v>66</v>
      </c>
      <c r="AJ2922" s="8"/>
      <c r="AK2922" s="8"/>
      <c r="AL2922" s="8"/>
      <c r="AM2922" s="8" t="s">
        <v>1264</v>
      </c>
      <c r="AN2922" s="8" t="s">
        <v>1717</v>
      </c>
      <c r="AO2922" s="8" t="s">
        <v>19261</v>
      </c>
      <c r="AP2922" s="29" t="s">
        <v>19260</v>
      </c>
      <c r="AQ2922" s="11">
        <v>4248.0</v>
      </c>
    </row>
    <row r="2923">
      <c r="A2923" s="8" t="str">
        <f t="shared" si="1"/>
        <v>Nick Maas</v>
      </c>
      <c r="B2923" s="51" t="s">
        <v>19246</v>
      </c>
      <c r="C2923" s="8" t="s">
        <v>14456</v>
      </c>
      <c r="D2923" s="9" t="s">
        <v>12461</v>
      </c>
      <c r="E2923" s="8" t="s">
        <v>19247</v>
      </c>
      <c r="F2923" s="8" t="s">
        <v>3309</v>
      </c>
      <c r="G2923" s="51" t="s">
        <v>12642</v>
      </c>
      <c r="H2923" s="8" t="s">
        <v>19248</v>
      </c>
      <c r="I2923" s="8" t="s">
        <v>49</v>
      </c>
      <c r="J2923" s="10">
        <v>3.09</v>
      </c>
      <c r="K2923" s="13" t="s">
        <v>19249</v>
      </c>
      <c r="L2923" s="8"/>
      <c r="M2923" s="8"/>
      <c r="N2923" s="51" t="s">
        <v>19280</v>
      </c>
      <c r="O2923" s="51" t="s">
        <v>52</v>
      </c>
      <c r="P2923" s="51"/>
      <c r="Q2923" s="51"/>
      <c r="R2923" s="51" t="s">
        <v>392</v>
      </c>
      <c r="S2923" s="51" t="s">
        <v>19281</v>
      </c>
      <c r="T2923" s="11" t="str">
        <f t="shared" si="2"/>
        <v>Nick Maas</v>
      </c>
      <c r="U2923" s="51" t="s">
        <v>311</v>
      </c>
      <c r="V2923" s="51" t="s">
        <v>19282</v>
      </c>
      <c r="W2923" s="51" t="s">
        <v>19283</v>
      </c>
      <c r="X2923" s="51" t="s">
        <v>19254</v>
      </c>
      <c r="Y2923" s="12" t="s">
        <v>19284</v>
      </c>
      <c r="Z2923" s="12" t="s">
        <v>19255</v>
      </c>
      <c r="AA2923" s="8" t="s">
        <v>60</v>
      </c>
      <c r="AB2923" s="12" t="s">
        <v>19256</v>
      </c>
      <c r="AC2923" s="12" t="s">
        <v>19285</v>
      </c>
      <c r="AD2923" s="12" t="s">
        <v>19258</v>
      </c>
      <c r="AE2923" s="12" t="s">
        <v>19259</v>
      </c>
      <c r="AF2923" s="8" t="s">
        <v>19260</v>
      </c>
      <c r="AG2923" s="8" t="s">
        <v>12476</v>
      </c>
      <c r="AH2923" s="8" t="s">
        <v>352</v>
      </c>
      <c r="AI2923" s="8" t="s">
        <v>66</v>
      </c>
      <c r="AJ2923" s="8"/>
      <c r="AK2923" s="8"/>
      <c r="AL2923" s="8"/>
      <c r="AM2923" s="8" t="s">
        <v>1264</v>
      </c>
      <c r="AN2923" s="8" t="s">
        <v>1717</v>
      </c>
      <c r="AO2923" s="8" t="s">
        <v>19261</v>
      </c>
      <c r="AP2923" s="14" t="s">
        <v>19260</v>
      </c>
      <c r="AQ2923" s="11">
        <v>4248.0</v>
      </c>
    </row>
    <row r="2924">
      <c r="A2924" s="8" t="str">
        <f t="shared" si="1"/>
        <v>Robert Boardman</v>
      </c>
      <c r="B2924" s="72" t="s">
        <v>19246</v>
      </c>
      <c r="C2924" s="51" t="s">
        <v>14456</v>
      </c>
      <c r="D2924" s="17" t="s">
        <v>12461</v>
      </c>
      <c r="E2924" s="16" t="s">
        <v>19247</v>
      </c>
      <c r="F2924" s="21" t="s">
        <v>3309</v>
      </c>
      <c r="G2924" s="51" t="s">
        <v>12642</v>
      </c>
      <c r="H2924" s="58">
        <v>240374.0</v>
      </c>
      <c r="I2924" s="63" t="s">
        <v>49</v>
      </c>
      <c r="J2924" s="87">
        <v>3.09</v>
      </c>
      <c r="K2924" s="18" t="s">
        <v>19249</v>
      </c>
      <c r="L2924" s="19"/>
      <c r="M2924" s="19"/>
      <c r="N2924" s="61" t="s">
        <v>19286</v>
      </c>
      <c r="O2924" s="51" t="s">
        <v>52</v>
      </c>
      <c r="P2924" s="61" t="s">
        <v>207</v>
      </c>
      <c r="Q2924" s="61"/>
      <c r="R2924" s="51" t="s">
        <v>2577</v>
      </c>
      <c r="S2924" s="51" t="s">
        <v>19287</v>
      </c>
      <c r="T2924" s="11" t="str">
        <f t="shared" si="2"/>
        <v>Robert Boardman</v>
      </c>
      <c r="U2924" s="51" t="s">
        <v>106</v>
      </c>
      <c r="V2924" s="51" t="s">
        <v>19288</v>
      </c>
      <c r="W2924" s="51"/>
      <c r="X2924" s="62" t="s">
        <v>19254</v>
      </c>
      <c r="Y2924" s="62"/>
      <c r="Z2924" s="62"/>
      <c r="AA2924" s="62"/>
      <c r="AB2924" s="62"/>
      <c r="AC2924" s="62"/>
      <c r="AD2924" s="62"/>
      <c r="AE2924" s="62" t="s">
        <v>19259</v>
      </c>
      <c r="AF2924" s="21" t="s">
        <v>19260</v>
      </c>
      <c r="AG2924" s="16" t="s">
        <v>12476</v>
      </c>
      <c r="AH2924" s="16" t="s">
        <v>352</v>
      </c>
      <c r="AI2924" s="22" t="s">
        <v>66</v>
      </c>
      <c r="AJ2924" s="16"/>
      <c r="AK2924" s="63"/>
      <c r="AL2924" s="63"/>
      <c r="AM2924" s="63" t="s">
        <v>1264</v>
      </c>
      <c r="AN2924" s="64">
        <v>0.6476426799007444</v>
      </c>
      <c r="AO2924" s="65">
        <v>28154.0</v>
      </c>
      <c r="AP2924" s="26" t="s">
        <v>19260</v>
      </c>
      <c r="AQ2924" s="32">
        <v>4248.0</v>
      </c>
    </row>
    <row r="2925">
      <c r="A2925" s="8" t="str">
        <f t="shared" si="1"/>
        <v>James Halford</v>
      </c>
      <c r="B2925" s="51" t="s">
        <v>19246</v>
      </c>
      <c r="C2925" s="8" t="s">
        <v>14456</v>
      </c>
      <c r="D2925" s="9" t="s">
        <v>12461</v>
      </c>
      <c r="E2925" s="8" t="s">
        <v>19247</v>
      </c>
      <c r="F2925" s="8" t="s">
        <v>3309</v>
      </c>
      <c r="G2925" s="51" t="s">
        <v>12642</v>
      </c>
      <c r="H2925" s="8" t="s">
        <v>19248</v>
      </c>
      <c r="I2925" s="8" t="s">
        <v>49</v>
      </c>
      <c r="J2925" s="10">
        <v>3.09</v>
      </c>
      <c r="K2925" s="8" t="s">
        <v>19249</v>
      </c>
      <c r="L2925" s="8"/>
      <c r="M2925" s="8"/>
      <c r="N2925" s="51" t="s">
        <v>19289</v>
      </c>
      <c r="O2925" s="57" t="s">
        <v>52</v>
      </c>
      <c r="P2925" s="51"/>
      <c r="Q2925" s="51"/>
      <c r="R2925" s="57" t="s">
        <v>411</v>
      </c>
      <c r="S2925" s="57" t="s">
        <v>19290</v>
      </c>
      <c r="T2925" s="11" t="str">
        <f t="shared" si="2"/>
        <v>James Halford</v>
      </c>
      <c r="U2925" s="13" t="s">
        <v>106</v>
      </c>
      <c r="V2925" s="51"/>
      <c r="W2925" s="51"/>
      <c r="X2925" s="51" t="s">
        <v>19254</v>
      </c>
      <c r="Y2925" s="51" t="s">
        <v>60</v>
      </c>
      <c r="Z2925" s="56" t="s">
        <v>19255</v>
      </c>
      <c r="AA2925" s="51" t="s">
        <v>60</v>
      </c>
      <c r="AB2925" s="56" t="s">
        <v>19256</v>
      </c>
      <c r="AC2925" s="51" t="s">
        <v>60</v>
      </c>
      <c r="AD2925" s="56" t="s">
        <v>19258</v>
      </c>
      <c r="AE2925" s="51" t="s">
        <v>19259</v>
      </c>
      <c r="AF2925" s="8" t="s">
        <v>19260</v>
      </c>
      <c r="AG2925" s="8" t="s">
        <v>12476</v>
      </c>
      <c r="AH2925" s="8" t="s">
        <v>352</v>
      </c>
      <c r="AI2925" s="8" t="s">
        <v>66</v>
      </c>
      <c r="AJ2925" s="8"/>
      <c r="AK2925" s="8"/>
      <c r="AL2925" s="8"/>
      <c r="AM2925" s="8" t="s">
        <v>1264</v>
      </c>
      <c r="AN2925" s="8" t="s">
        <v>1717</v>
      </c>
      <c r="AO2925" s="8" t="s">
        <v>19291</v>
      </c>
      <c r="AP2925" s="14" t="s">
        <v>19260</v>
      </c>
      <c r="AQ2925" s="11">
        <v>4248.0</v>
      </c>
    </row>
    <row r="2926">
      <c r="A2926" s="8" t="str">
        <f t="shared" si="1"/>
        <v>Alex Cole</v>
      </c>
      <c r="B2926" s="51" t="s">
        <v>19292</v>
      </c>
      <c r="C2926" s="51" t="s">
        <v>19293</v>
      </c>
      <c r="D2926" s="2" t="s">
        <v>44</v>
      </c>
      <c r="E2926" s="8" t="s">
        <v>83</v>
      </c>
      <c r="F2926" s="8" t="s">
        <v>46</v>
      </c>
      <c r="G2926" s="51" t="s">
        <v>19294</v>
      </c>
      <c r="H2926" s="8" t="s">
        <v>19295</v>
      </c>
      <c r="I2926" s="8" t="s">
        <v>2373</v>
      </c>
      <c r="J2926" s="10">
        <v>3.38</v>
      </c>
      <c r="K2926" s="8" t="s">
        <v>19296</v>
      </c>
      <c r="L2926" s="8"/>
      <c r="M2926" s="8"/>
      <c r="N2926" s="51" t="s">
        <v>19297</v>
      </c>
      <c r="O2926" s="51" t="s">
        <v>52</v>
      </c>
      <c r="P2926" s="51"/>
      <c r="Q2926" s="51"/>
      <c r="R2926" s="51" t="s">
        <v>766</v>
      </c>
      <c r="S2926" s="51" t="s">
        <v>2028</v>
      </c>
      <c r="T2926" s="11" t="str">
        <f t="shared" si="2"/>
        <v>Alex Cole</v>
      </c>
      <c r="U2926" s="51" t="s">
        <v>55</v>
      </c>
      <c r="V2926" s="51" t="s">
        <v>19298</v>
      </c>
      <c r="W2926" s="57" t="s">
        <v>19299</v>
      </c>
      <c r="X2926" s="94" t="s">
        <v>19300</v>
      </c>
      <c r="Y2926" s="56" t="s">
        <v>19301</v>
      </c>
      <c r="Z2926" s="51" t="s">
        <v>60</v>
      </c>
      <c r="AA2926" s="51" t="s">
        <v>60</v>
      </c>
      <c r="AB2926" s="51" t="s">
        <v>60</v>
      </c>
      <c r="AC2926" s="56" t="s">
        <v>19302</v>
      </c>
      <c r="AD2926" s="56" t="s">
        <v>19303</v>
      </c>
      <c r="AE2926" s="51" t="s">
        <v>19304</v>
      </c>
      <c r="AF2926" s="8" t="s">
        <v>19305</v>
      </c>
      <c r="AG2926" s="8" t="s">
        <v>64</v>
      </c>
      <c r="AH2926" s="13" t="s">
        <v>65</v>
      </c>
      <c r="AI2926" s="8" t="s">
        <v>233</v>
      </c>
      <c r="AJ2926" s="8"/>
      <c r="AK2926" s="8" t="s">
        <v>19306</v>
      </c>
      <c r="AL2926" s="8" t="s">
        <v>19307</v>
      </c>
      <c r="AM2926" s="8" t="s">
        <v>4984</v>
      </c>
      <c r="AN2926" s="8" t="s">
        <v>19308</v>
      </c>
      <c r="AO2926" s="8" t="s">
        <v>19309</v>
      </c>
      <c r="AP2926" s="29" t="s">
        <v>19305</v>
      </c>
      <c r="AQ2926" s="11">
        <v>1148.0</v>
      </c>
    </row>
    <row r="2927">
      <c r="A2927" s="8" t="str">
        <f t="shared" si="1"/>
        <v>Ed Wright</v>
      </c>
      <c r="B2927" s="51" t="s">
        <v>19292</v>
      </c>
      <c r="C2927" s="51" t="s">
        <v>19293</v>
      </c>
      <c r="D2927" s="2" t="s">
        <v>44</v>
      </c>
      <c r="E2927" s="8" t="s">
        <v>83</v>
      </c>
      <c r="F2927" s="8" t="s">
        <v>46</v>
      </c>
      <c r="G2927" s="51" t="s">
        <v>19294</v>
      </c>
      <c r="H2927" s="8" t="s">
        <v>19310</v>
      </c>
      <c r="I2927" s="8" t="s">
        <v>2373</v>
      </c>
      <c r="J2927" s="10">
        <v>3.38</v>
      </c>
      <c r="K2927" s="8" t="s">
        <v>19296</v>
      </c>
      <c r="L2927" s="8"/>
      <c r="M2927" s="8"/>
      <c r="N2927" s="51" t="s">
        <v>19311</v>
      </c>
      <c r="O2927" s="51" t="s">
        <v>52</v>
      </c>
      <c r="P2927" s="51"/>
      <c r="Q2927" s="51"/>
      <c r="R2927" s="51" t="s">
        <v>3871</v>
      </c>
      <c r="S2927" s="51" t="s">
        <v>2934</v>
      </c>
      <c r="T2927" s="11" t="str">
        <f t="shared" si="2"/>
        <v>Ed Wright</v>
      </c>
      <c r="U2927" s="51" t="s">
        <v>106</v>
      </c>
      <c r="V2927" s="51" t="s">
        <v>19312</v>
      </c>
      <c r="W2927" s="51" t="s">
        <v>19313</v>
      </c>
      <c r="X2927" s="94" t="s">
        <v>19300</v>
      </c>
      <c r="Y2927" s="51" t="s">
        <v>60</v>
      </c>
      <c r="Z2927" s="51" t="s">
        <v>60</v>
      </c>
      <c r="AA2927" s="51" t="s">
        <v>60</v>
      </c>
      <c r="AB2927" s="51" t="s">
        <v>60</v>
      </c>
      <c r="AC2927" s="51" t="s">
        <v>60</v>
      </c>
      <c r="AD2927" s="51" t="s">
        <v>60</v>
      </c>
      <c r="AE2927" s="51" t="s">
        <v>19304</v>
      </c>
      <c r="AF2927" s="8" t="s">
        <v>19305</v>
      </c>
      <c r="AG2927" s="8" t="s">
        <v>64</v>
      </c>
      <c r="AH2927" s="8" t="s">
        <v>65</v>
      </c>
      <c r="AI2927" s="8" t="s">
        <v>233</v>
      </c>
      <c r="AJ2927" s="8"/>
      <c r="AK2927" s="8" t="s">
        <v>19306</v>
      </c>
      <c r="AL2927" s="8" t="s">
        <v>19307</v>
      </c>
      <c r="AM2927" s="8" t="s">
        <v>4984</v>
      </c>
      <c r="AN2927" s="8" t="s">
        <v>19308</v>
      </c>
      <c r="AO2927" s="8" t="s">
        <v>19309</v>
      </c>
      <c r="AP2927" s="29" t="s">
        <v>19305</v>
      </c>
      <c r="AQ2927" s="11">
        <v>1148.0</v>
      </c>
    </row>
    <row r="2928">
      <c r="A2928" s="8" t="str">
        <f t="shared" si="1"/>
        <v>Nick Phillips</v>
      </c>
      <c r="B2928" s="8" t="s">
        <v>19314</v>
      </c>
      <c r="C2928" s="51" t="s">
        <v>19315</v>
      </c>
      <c r="D2928" s="9" t="s">
        <v>726</v>
      </c>
      <c r="E2928" s="8" t="s">
        <v>894</v>
      </c>
      <c r="F2928" s="8" t="s">
        <v>462</v>
      </c>
      <c r="G2928" s="8" t="s">
        <v>19294</v>
      </c>
      <c r="H2928" s="8" t="s">
        <v>19316</v>
      </c>
      <c r="I2928" s="8" t="s">
        <v>2373</v>
      </c>
      <c r="J2928" s="10">
        <v>3.94</v>
      </c>
      <c r="K2928" s="8" t="s">
        <v>19317</v>
      </c>
      <c r="L2928" s="8" t="s">
        <v>86</v>
      </c>
      <c r="M2928" s="8" t="s">
        <v>19318</v>
      </c>
      <c r="N2928" s="8" t="s">
        <v>19319</v>
      </c>
      <c r="O2928" s="8" t="s">
        <v>52</v>
      </c>
      <c r="P2928" s="51"/>
      <c r="Q2928" s="51"/>
      <c r="R2928" s="8" t="s">
        <v>392</v>
      </c>
      <c r="S2928" s="8" t="s">
        <v>5340</v>
      </c>
      <c r="T2928" s="11" t="str">
        <f t="shared" si="2"/>
        <v>Nick Phillips</v>
      </c>
      <c r="U2928" s="8" t="s">
        <v>1959</v>
      </c>
      <c r="V2928" s="8" t="s">
        <v>86</v>
      </c>
      <c r="W2928" s="8" t="s">
        <v>86</v>
      </c>
      <c r="X2928" s="8" t="s">
        <v>19320</v>
      </c>
      <c r="Y2928" s="51" t="s">
        <v>60</v>
      </c>
      <c r="Z2928" s="56" t="s">
        <v>19321</v>
      </c>
      <c r="AA2928" s="56" t="s">
        <v>19322</v>
      </c>
      <c r="AB2928" s="56" t="s">
        <v>19323</v>
      </c>
      <c r="AC2928" s="56" t="s">
        <v>19324</v>
      </c>
      <c r="AD2928" s="56" t="s">
        <v>19325</v>
      </c>
      <c r="AE2928" s="51" t="s">
        <v>19326</v>
      </c>
      <c r="AF2928" s="8" t="s">
        <v>15495</v>
      </c>
      <c r="AG2928" s="8" t="s">
        <v>740</v>
      </c>
      <c r="AH2928" s="8" t="s">
        <v>134</v>
      </c>
      <c r="AI2928" s="8" t="s">
        <v>18832</v>
      </c>
      <c r="AJ2928" s="8" t="s">
        <v>86</v>
      </c>
      <c r="AK2928" s="8" t="s">
        <v>86</v>
      </c>
      <c r="AL2928" s="8" t="s">
        <v>86</v>
      </c>
      <c r="AM2928" s="8" t="s">
        <v>86</v>
      </c>
      <c r="AN2928" s="8" t="s">
        <v>422</v>
      </c>
      <c r="AO2928" s="8" t="s">
        <v>19327</v>
      </c>
      <c r="AP2928" s="29" t="s">
        <v>15495</v>
      </c>
      <c r="AQ2928" s="11">
        <v>1321.0</v>
      </c>
    </row>
    <row r="2929">
      <c r="A2929" s="8" t="str">
        <f t="shared" si="1"/>
        <v>Kent Gartin</v>
      </c>
      <c r="B2929" s="8" t="s">
        <v>19314</v>
      </c>
      <c r="C2929" s="51" t="s">
        <v>19315</v>
      </c>
      <c r="D2929" s="9" t="s">
        <v>726</v>
      </c>
      <c r="E2929" s="8" t="s">
        <v>894</v>
      </c>
      <c r="F2929" s="8" t="s">
        <v>462</v>
      </c>
      <c r="G2929" s="8" t="s">
        <v>19294</v>
      </c>
      <c r="H2929" s="8" t="s">
        <v>19316</v>
      </c>
      <c r="I2929" s="8" t="s">
        <v>2373</v>
      </c>
      <c r="J2929" s="10">
        <v>3.94</v>
      </c>
      <c r="K2929" s="8" t="s">
        <v>19317</v>
      </c>
      <c r="L2929" s="8" t="s">
        <v>86</v>
      </c>
      <c r="M2929" s="8" t="s">
        <v>19318</v>
      </c>
      <c r="N2929" s="8" t="s">
        <v>19328</v>
      </c>
      <c r="O2929" s="8" t="s">
        <v>52</v>
      </c>
      <c r="P2929" s="51"/>
      <c r="Q2929" s="51"/>
      <c r="R2929" s="8" t="s">
        <v>8690</v>
      </c>
      <c r="S2929" s="8" t="s">
        <v>19329</v>
      </c>
      <c r="T2929" s="11" t="str">
        <f t="shared" si="2"/>
        <v>Kent Gartin</v>
      </c>
      <c r="U2929" s="8" t="s">
        <v>2625</v>
      </c>
      <c r="V2929" s="8" t="s">
        <v>86</v>
      </c>
      <c r="W2929" s="8" t="s">
        <v>86</v>
      </c>
      <c r="X2929" s="8" t="s">
        <v>19320</v>
      </c>
      <c r="Y2929" s="51" t="s">
        <v>60</v>
      </c>
      <c r="Z2929" s="56" t="s">
        <v>19321</v>
      </c>
      <c r="AA2929" s="51" t="s">
        <v>60</v>
      </c>
      <c r="AB2929" s="56" t="s">
        <v>19323</v>
      </c>
      <c r="AC2929" s="51" t="s">
        <v>60</v>
      </c>
      <c r="AD2929" s="56" t="s">
        <v>19325</v>
      </c>
      <c r="AE2929" s="51" t="s">
        <v>19326</v>
      </c>
      <c r="AF2929" s="8" t="s">
        <v>15495</v>
      </c>
      <c r="AG2929" s="8" t="s">
        <v>740</v>
      </c>
      <c r="AH2929" s="8" t="s">
        <v>134</v>
      </c>
      <c r="AI2929" s="8" t="s">
        <v>18832</v>
      </c>
      <c r="AJ2929" s="8" t="s">
        <v>86</v>
      </c>
      <c r="AK2929" s="8" t="s">
        <v>86</v>
      </c>
      <c r="AL2929" s="8" t="s">
        <v>86</v>
      </c>
      <c r="AM2929" s="8" t="s">
        <v>86</v>
      </c>
      <c r="AN2929" s="8" t="s">
        <v>422</v>
      </c>
      <c r="AO2929" s="8" t="s">
        <v>19327</v>
      </c>
      <c r="AP2929" s="29" t="s">
        <v>15495</v>
      </c>
      <c r="AQ2929" s="11">
        <v>1321.0</v>
      </c>
    </row>
    <row r="2930">
      <c r="A2930" s="8" t="str">
        <f t="shared" si="1"/>
        <v>Tim Byrne</v>
      </c>
      <c r="B2930" s="51" t="s">
        <v>19314</v>
      </c>
      <c r="C2930" s="51" t="s">
        <v>19315</v>
      </c>
      <c r="D2930" s="2" t="s">
        <v>726</v>
      </c>
      <c r="E2930" s="8" t="s">
        <v>894</v>
      </c>
      <c r="F2930" s="8" t="s">
        <v>462</v>
      </c>
      <c r="G2930" s="51" t="s">
        <v>19294</v>
      </c>
      <c r="H2930" s="8" t="s">
        <v>19316</v>
      </c>
      <c r="I2930" s="8" t="s">
        <v>2373</v>
      </c>
      <c r="J2930" s="10">
        <v>3.94</v>
      </c>
      <c r="K2930" s="8" t="s">
        <v>19317</v>
      </c>
      <c r="L2930" s="8"/>
      <c r="M2930" s="8" t="s">
        <v>19318</v>
      </c>
      <c r="N2930" s="51" t="s">
        <v>19330</v>
      </c>
      <c r="O2930" s="51" t="s">
        <v>52</v>
      </c>
      <c r="P2930" s="51"/>
      <c r="Q2930" s="51"/>
      <c r="R2930" s="51" t="s">
        <v>153</v>
      </c>
      <c r="S2930" s="51" t="s">
        <v>7396</v>
      </c>
      <c r="T2930" s="11" t="str">
        <f t="shared" si="2"/>
        <v>Tim Byrne</v>
      </c>
      <c r="U2930" s="8" t="s">
        <v>469</v>
      </c>
      <c r="V2930" s="51" t="s">
        <v>19331</v>
      </c>
      <c r="W2930" s="51" t="s">
        <v>19332</v>
      </c>
      <c r="X2930" s="94" t="s">
        <v>19320</v>
      </c>
      <c r="Y2930" s="51" t="s">
        <v>60</v>
      </c>
      <c r="Z2930" s="56" t="s">
        <v>19321</v>
      </c>
      <c r="AA2930" s="51" t="s">
        <v>60</v>
      </c>
      <c r="AB2930" s="51" t="s">
        <v>60</v>
      </c>
      <c r="AC2930" s="51" t="s">
        <v>60</v>
      </c>
      <c r="AD2930" s="51" t="s">
        <v>60</v>
      </c>
      <c r="AE2930" s="51" t="s">
        <v>19326</v>
      </c>
      <c r="AF2930" s="8" t="s">
        <v>15495</v>
      </c>
      <c r="AG2930" s="8" t="s">
        <v>740</v>
      </c>
      <c r="AH2930" s="8" t="s">
        <v>134</v>
      </c>
      <c r="AI2930" s="8" t="s">
        <v>233</v>
      </c>
      <c r="AJ2930" s="8"/>
      <c r="AK2930" s="8"/>
      <c r="AL2930" s="8"/>
      <c r="AM2930" s="8"/>
      <c r="AN2930" s="8" t="s">
        <v>19333</v>
      </c>
      <c r="AO2930" s="8" t="s">
        <v>19327</v>
      </c>
      <c r="AP2930" s="29" t="s">
        <v>15495</v>
      </c>
      <c r="AQ2930" s="11">
        <v>1321.0</v>
      </c>
    </row>
    <row r="2931">
      <c r="A2931" s="8" t="str">
        <f t="shared" si="1"/>
        <v>Ethan Armour</v>
      </c>
      <c r="B2931" s="51" t="s">
        <v>19314</v>
      </c>
      <c r="C2931" s="51" t="s">
        <v>19315</v>
      </c>
      <c r="D2931" s="2" t="s">
        <v>726</v>
      </c>
      <c r="E2931" s="8" t="s">
        <v>894</v>
      </c>
      <c r="F2931" s="8" t="s">
        <v>462</v>
      </c>
      <c r="G2931" s="51" t="s">
        <v>19294</v>
      </c>
      <c r="H2931" s="8" t="s">
        <v>19316</v>
      </c>
      <c r="I2931" s="8" t="s">
        <v>2373</v>
      </c>
      <c r="J2931" s="10">
        <v>3.94</v>
      </c>
      <c r="K2931" s="8" t="s">
        <v>19317</v>
      </c>
      <c r="L2931" s="8"/>
      <c r="M2931" s="8" t="s">
        <v>19318</v>
      </c>
      <c r="N2931" s="51" t="s">
        <v>19334</v>
      </c>
      <c r="O2931" s="51" t="s">
        <v>52</v>
      </c>
      <c r="P2931" s="51"/>
      <c r="Q2931" s="51"/>
      <c r="R2931" s="51" t="s">
        <v>3839</v>
      </c>
      <c r="S2931" s="51" t="s">
        <v>19335</v>
      </c>
      <c r="T2931" s="11" t="str">
        <f t="shared" si="2"/>
        <v>Ethan Armour</v>
      </c>
      <c r="U2931" s="51" t="s">
        <v>80</v>
      </c>
      <c r="V2931" s="51" t="s">
        <v>19336</v>
      </c>
      <c r="W2931" s="51"/>
      <c r="X2931" s="51" t="s">
        <v>19320</v>
      </c>
      <c r="Y2931" s="51" t="s">
        <v>60</v>
      </c>
      <c r="Z2931" s="56" t="s">
        <v>19321</v>
      </c>
      <c r="AA2931" s="51" t="s">
        <v>60</v>
      </c>
      <c r="AB2931" s="56" t="s">
        <v>19323</v>
      </c>
      <c r="AC2931" s="56" t="s">
        <v>19337</v>
      </c>
      <c r="AD2931" s="56" t="s">
        <v>19325</v>
      </c>
      <c r="AE2931" s="51" t="s">
        <v>19326</v>
      </c>
      <c r="AF2931" s="8" t="s">
        <v>15495</v>
      </c>
      <c r="AG2931" s="8" t="s">
        <v>740</v>
      </c>
      <c r="AH2931" s="8" t="s">
        <v>134</v>
      </c>
      <c r="AI2931" s="8" t="s">
        <v>18832</v>
      </c>
      <c r="AJ2931" s="8"/>
      <c r="AK2931" s="8"/>
      <c r="AL2931" s="8"/>
      <c r="AM2931" s="8"/>
      <c r="AN2931" s="8" t="s">
        <v>19333</v>
      </c>
      <c r="AO2931" s="8" t="s">
        <v>19327</v>
      </c>
      <c r="AP2931" s="29" t="s">
        <v>15495</v>
      </c>
      <c r="AQ2931" s="11">
        <v>1321.0</v>
      </c>
    </row>
    <row r="2932">
      <c r="A2932" s="8" t="str">
        <f t="shared" si="1"/>
        <v>HC Cezar has been removed. </v>
      </c>
      <c r="B2932" s="51" t="s">
        <v>19314</v>
      </c>
      <c r="C2932" s="51" t="s">
        <v>19315</v>
      </c>
      <c r="D2932" s="2" t="s">
        <v>726</v>
      </c>
      <c r="E2932" s="8" t="s">
        <v>894</v>
      </c>
      <c r="F2932" s="8" t="s">
        <v>462</v>
      </c>
      <c r="G2932" s="51" t="s">
        <v>19294</v>
      </c>
      <c r="H2932" s="8" t="s">
        <v>19316</v>
      </c>
      <c r="I2932" s="8" t="s">
        <v>2373</v>
      </c>
      <c r="J2932" s="10">
        <v>3.94</v>
      </c>
      <c r="K2932" s="8" t="s">
        <v>19317</v>
      </c>
      <c r="L2932" s="8"/>
      <c r="M2932" s="8" t="s">
        <v>19318</v>
      </c>
      <c r="N2932" s="51" t="s">
        <v>19338</v>
      </c>
      <c r="O2932" s="51" t="s">
        <v>52</v>
      </c>
      <c r="P2932" s="51"/>
      <c r="Q2932" s="51" t="s">
        <v>277</v>
      </c>
      <c r="R2932" s="51" t="s">
        <v>19339</v>
      </c>
      <c r="S2932" s="51"/>
      <c r="T2932" s="11" t="str">
        <f t="shared" si="2"/>
        <v>HC Cezar has been removed. </v>
      </c>
      <c r="U2932" s="51"/>
      <c r="V2932" s="51"/>
      <c r="W2932" s="51"/>
      <c r="X2932" s="94" t="s">
        <v>19320</v>
      </c>
      <c r="Y2932" s="51" t="s">
        <v>60</v>
      </c>
      <c r="Z2932" s="56" t="s">
        <v>19321</v>
      </c>
      <c r="AA2932" s="56" t="s">
        <v>19340</v>
      </c>
      <c r="AB2932" s="56" t="s">
        <v>19341</v>
      </c>
      <c r="AC2932" s="51" t="s">
        <v>60</v>
      </c>
      <c r="AD2932" s="51" t="s">
        <v>60</v>
      </c>
      <c r="AE2932" s="51" t="s">
        <v>19326</v>
      </c>
      <c r="AF2932" s="8" t="s">
        <v>15495</v>
      </c>
      <c r="AG2932" s="8" t="s">
        <v>740</v>
      </c>
      <c r="AH2932" s="8" t="s">
        <v>134</v>
      </c>
      <c r="AI2932" s="8" t="s">
        <v>233</v>
      </c>
      <c r="AJ2932" s="8"/>
      <c r="AK2932" s="8"/>
      <c r="AL2932" s="8"/>
      <c r="AM2932" s="8"/>
      <c r="AN2932" s="8" t="s">
        <v>19333</v>
      </c>
      <c r="AO2932" s="8" t="s">
        <v>19327</v>
      </c>
      <c r="AP2932" s="29" t="s">
        <v>15495</v>
      </c>
      <c r="AQ2932" s="11">
        <v>1321.0</v>
      </c>
    </row>
    <row r="2933">
      <c r="A2933" s="8" t="str">
        <f t="shared" si="1"/>
        <v>Adam Trausch</v>
      </c>
      <c r="B2933" s="51" t="s">
        <v>19342</v>
      </c>
      <c r="C2933" s="51" t="s">
        <v>19343</v>
      </c>
      <c r="D2933" s="2" t="s">
        <v>726</v>
      </c>
      <c r="E2933" s="8" t="s">
        <v>19344</v>
      </c>
      <c r="F2933" s="8" t="s">
        <v>462</v>
      </c>
      <c r="G2933" s="51" t="s">
        <v>19294</v>
      </c>
      <c r="H2933" s="8" t="s">
        <v>19345</v>
      </c>
      <c r="I2933" s="8" t="s">
        <v>8000</v>
      </c>
      <c r="J2933" s="10">
        <v>3.57</v>
      </c>
      <c r="K2933" s="8" t="s">
        <v>19346</v>
      </c>
      <c r="L2933" s="8"/>
      <c r="M2933" s="8"/>
      <c r="N2933" s="51" t="s">
        <v>19347</v>
      </c>
      <c r="O2933" s="51" t="s">
        <v>52</v>
      </c>
      <c r="P2933" s="51"/>
      <c r="Q2933" s="51"/>
      <c r="R2933" s="51" t="s">
        <v>513</v>
      </c>
      <c r="S2933" s="51" t="s">
        <v>19348</v>
      </c>
      <c r="T2933" s="11" t="str">
        <f t="shared" si="2"/>
        <v>Adam Trausch</v>
      </c>
      <c r="U2933" s="51" t="s">
        <v>55</v>
      </c>
      <c r="V2933" s="51" t="s">
        <v>19349</v>
      </c>
      <c r="W2933" s="51" t="s">
        <v>19350</v>
      </c>
      <c r="X2933" s="51" t="s">
        <v>19351</v>
      </c>
      <c r="Y2933" s="56" t="s">
        <v>19352</v>
      </c>
      <c r="Z2933" s="56" t="s">
        <v>19353</v>
      </c>
      <c r="AA2933" s="51" t="s">
        <v>60</v>
      </c>
      <c r="AB2933" s="51" t="s">
        <v>60</v>
      </c>
      <c r="AC2933" s="51" t="s">
        <v>60</v>
      </c>
      <c r="AD2933" s="56" t="s">
        <v>19354</v>
      </c>
      <c r="AE2933" s="51" t="s">
        <v>19355</v>
      </c>
      <c r="AF2933" s="8" t="s">
        <v>19356</v>
      </c>
      <c r="AG2933" s="8" t="s">
        <v>740</v>
      </c>
      <c r="AH2933" s="8" t="s">
        <v>194</v>
      </c>
      <c r="AI2933" s="8" t="s">
        <v>233</v>
      </c>
      <c r="AJ2933" s="8"/>
      <c r="AK2933" s="8" t="s">
        <v>19357</v>
      </c>
      <c r="AL2933" s="8" t="s">
        <v>19358</v>
      </c>
      <c r="AM2933" s="8" t="s">
        <v>3322</v>
      </c>
      <c r="AN2933" s="8" t="s">
        <v>19359</v>
      </c>
      <c r="AO2933" s="8" t="s">
        <v>19360</v>
      </c>
      <c r="AP2933" s="29" t="s">
        <v>19356</v>
      </c>
      <c r="AQ2933" s="11">
        <v>707.0</v>
      </c>
    </row>
    <row r="2934">
      <c r="A2934" s="8" t="str">
        <f t="shared" si="1"/>
        <v>Katherine Mayberry</v>
      </c>
      <c r="B2934" s="51" t="s">
        <v>19342</v>
      </c>
      <c r="C2934" s="51" t="s">
        <v>19343</v>
      </c>
      <c r="D2934" s="2" t="s">
        <v>726</v>
      </c>
      <c r="E2934" s="8" t="s">
        <v>19344</v>
      </c>
      <c r="F2934" s="8" t="s">
        <v>462</v>
      </c>
      <c r="G2934" s="51" t="s">
        <v>19294</v>
      </c>
      <c r="H2934" s="8" t="s">
        <v>19345</v>
      </c>
      <c r="I2934" s="8" t="s">
        <v>8000</v>
      </c>
      <c r="J2934" s="10">
        <v>3.57</v>
      </c>
      <c r="K2934" s="8" t="s">
        <v>19346</v>
      </c>
      <c r="L2934" s="8"/>
      <c r="M2934" s="8"/>
      <c r="N2934" s="51" t="s">
        <v>19361</v>
      </c>
      <c r="O2934" s="51" t="s">
        <v>52</v>
      </c>
      <c r="P2934" s="51" t="s">
        <v>959</v>
      </c>
      <c r="Q2934" s="51"/>
      <c r="R2934" s="51" t="s">
        <v>19362</v>
      </c>
      <c r="S2934" s="51" t="s">
        <v>19363</v>
      </c>
      <c r="T2934" s="11" t="str">
        <f t="shared" si="2"/>
        <v>Katherine Mayberry</v>
      </c>
      <c r="U2934" s="57" t="s">
        <v>106</v>
      </c>
      <c r="V2934" s="51" t="s">
        <v>19364</v>
      </c>
      <c r="W2934" s="51" t="s">
        <v>19365</v>
      </c>
      <c r="X2934" s="51" t="s">
        <v>19351</v>
      </c>
      <c r="Y2934" s="51" t="s">
        <v>60</v>
      </c>
      <c r="Z2934" s="56" t="s">
        <v>19366</v>
      </c>
      <c r="AA2934" s="56" t="s">
        <v>19367</v>
      </c>
      <c r="AB2934" s="56" t="s">
        <v>19368</v>
      </c>
      <c r="AC2934" s="51" t="s">
        <v>60</v>
      </c>
      <c r="AD2934" s="56" t="s">
        <v>19369</v>
      </c>
      <c r="AE2934" s="51" t="s">
        <v>19355</v>
      </c>
      <c r="AF2934" s="8" t="s">
        <v>19356</v>
      </c>
      <c r="AG2934" s="8" t="s">
        <v>740</v>
      </c>
      <c r="AH2934" s="8" t="s">
        <v>194</v>
      </c>
      <c r="AI2934" s="8" t="s">
        <v>233</v>
      </c>
      <c r="AJ2934" s="8"/>
      <c r="AK2934" s="8" t="s">
        <v>19357</v>
      </c>
      <c r="AL2934" s="8" t="s">
        <v>19358</v>
      </c>
      <c r="AM2934" s="8" t="s">
        <v>3322</v>
      </c>
      <c r="AN2934" s="8" t="s">
        <v>19359</v>
      </c>
      <c r="AO2934" s="8" t="s">
        <v>19360</v>
      </c>
      <c r="AP2934" s="29" t="s">
        <v>19356</v>
      </c>
      <c r="AQ2934" s="11">
        <v>707.0</v>
      </c>
    </row>
    <row r="2935">
      <c r="A2935" s="8" t="str">
        <f t="shared" si="1"/>
        <v>Jack Hoyt</v>
      </c>
      <c r="B2935" s="51" t="s">
        <v>19370</v>
      </c>
      <c r="C2935" s="51" t="s">
        <v>19371</v>
      </c>
      <c r="D2935" s="9" t="s">
        <v>934</v>
      </c>
      <c r="E2935" s="8" t="s">
        <v>19372</v>
      </c>
      <c r="F2935" s="8" t="s">
        <v>936</v>
      </c>
      <c r="G2935" s="51" t="s">
        <v>19294</v>
      </c>
      <c r="H2935" s="8" t="s">
        <v>19373</v>
      </c>
      <c r="I2935" s="8" t="s">
        <v>12910</v>
      </c>
      <c r="J2935" s="10">
        <v>3.74</v>
      </c>
      <c r="K2935" s="13" t="s">
        <v>19374</v>
      </c>
      <c r="L2935" s="8" t="s">
        <v>12445</v>
      </c>
      <c r="M2935" s="8"/>
      <c r="N2935" s="51" t="s">
        <v>19375</v>
      </c>
      <c r="O2935" s="51" t="s">
        <v>52</v>
      </c>
      <c r="P2935" s="51"/>
      <c r="Q2935" s="51"/>
      <c r="R2935" s="51" t="s">
        <v>12196</v>
      </c>
      <c r="S2935" s="51" t="s">
        <v>10295</v>
      </c>
      <c r="T2935" s="11" t="str">
        <f t="shared" si="2"/>
        <v>Jack Hoyt</v>
      </c>
      <c r="U2935" s="51" t="s">
        <v>19376</v>
      </c>
      <c r="V2935" s="51" t="s">
        <v>19377</v>
      </c>
      <c r="W2935" s="51" t="s">
        <v>19378</v>
      </c>
      <c r="X2935" s="51" t="s">
        <v>19379</v>
      </c>
      <c r="Y2935" s="12" t="s">
        <v>19380</v>
      </c>
      <c r="Z2935" s="12" t="s">
        <v>19381</v>
      </c>
      <c r="AA2935" s="8" t="s">
        <v>60</v>
      </c>
      <c r="AB2935" s="12" t="s">
        <v>19382</v>
      </c>
      <c r="AC2935" s="12" t="s">
        <v>19383</v>
      </c>
      <c r="AD2935" s="12" t="s">
        <v>19384</v>
      </c>
      <c r="AE2935" s="8" t="s">
        <v>19385</v>
      </c>
      <c r="AF2935" s="8" t="s">
        <v>19386</v>
      </c>
      <c r="AG2935" s="8" t="s">
        <v>947</v>
      </c>
      <c r="AH2935" s="8" t="s">
        <v>232</v>
      </c>
      <c r="AI2935" s="8" t="s">
        <v>233</v>
      </c>
      <c r="AJ2935" s="8"/>
      <c r="AK2935" s="8"/>
      <c r="AL2935" s="8"/>
      <c r="AM2935" s="8"/>
      <c r="AN2935" s="8" t="s">
        <v>19387</v>
      </c>
      <c r="AO2935" s="8" t="s">
        <v>19388</v>
      </c>
      <c r="AP2935" s="14" t="s">
        <v>19386</v>
      </c>
      <c r="AQ2935" s="11">
        <v>5770.0</v>
      </c>
    </row>
    <row r="2936">
      <c r="A2936" s="8" t="str">
        <f t="shared" si="1"/>
        <v>James Jones</v>
      </c>
      <c r="B2936" s="51" t="s">
        <v>19370</v>
      </c>
      <c r="C2936" s="51" t="s">
        <v>19371</v>
      </c>
      <c r="D2936" s="9" t="s">
        <v>934</v>
      </c>
      <c r="E2936" s="8" t="s">
        <v>19372</v>
      </c>
      <c r="F2936" s="8" t="s">
        <v>936</v>
      </c>
      <c r="G2936" s="51" t="s">
        <v>19294</v>
      </c>
      <c r="H2936" s="8" t="s">
        <v>19373</v>
      </c>
      <c r="I2936" s="8" t="s">
        <v>12910</v>
      </c>
      <c r="J2936" s="10">
        <v>3.74</v>
      </c>
      <c r="K2936" s="13" t="s">
        <v>19374</v>
      </c>
      <c r="L2936" s="8" t="s">
        <v>12445</v>
      </c>
      <c r="M2936" s="8"/>
      <c r="N2936" s="51" t="s">
        <v>19389</v>
      </c>
      <c r="O2936" s="51" t="s">
        <v>52</v>
      </c>
      <c r="P2936" s="51"/>
      <c r="Q2936" s="51"/>
      <c r="R2936" s="51" t="s">
        <v>411</v>
      </c>
      <c r="S2936" s="51" t="s">
        <v>1937</v>
      </c>
      <c r="T2936" s="11" t="str">
        <f t="shared" si="2"/>
        <v>James Jones</v>
      </c>
      <c r="U2936" s="51" t="s">
        <v>160</v>
      </c>
      <c r="V2936" s="51"/>
      <c r="W2936" s="51"/>
      <c r="X2936" s="51" t="s">
        <v>19379</v>
      </c>
      <c r="Y2936" s="8" t="s">
        <v>60</v>
      </c>
      <c r="Z2936" s="12" t="s">
        <v>19390</v>
      </c>
      <c r="AA2936" s="8" t="s">
        <v>60</v>
      </c>
      <c r="AB2936" s="8" t="s">
        <v>60</v>
      </c>
      <c r="AC2936" s="8" t="s">
        <v>60</v>
      </c>
      <c r="AD2936" s="12" t="s">
        <v>19391</v>
      </c>
      <c r="AE2936" s="8" t="s">
        <v>19385</v>
      </c>
      <c r="AF2936" s="8" t="s">
        <v>19386</v>
      </c>
      <c r="AG2936" s="8" t="s">
        <v>947</v>
      </c>
      <c r="AH2936" s="8" t="s">
        <v>232</v>
      </c>
      <c r="AI2936" s="8" t="s">
        <v>233</v>
      </c>
      <c r="AJ2936" s="8"/>
      <c r="AK2936" s="8"/>
      <c r="AL2936" s="8"/>
      <c r="AM2936" s="8"/>
      <c r="AN2936" s="8" t="s">
        <v>19387</v>
      </c>
      <c r="AO2936" s="8" t="s">
        <v>19388</v>
      </c>
      <c r="AP2936" s="14" t="s">
        <v>19386</v>
      </c>
      <c r="AQ2936" s="11">
        <v>5770.0</v>
      </c>
    </row>
    <row r="2937">
      <c r="A2937" s="8" t="str">
        <f t="shared" si="1"/>
        <v>Jebreh Harris</v>
      </c>
      <c r="B2937" s="51" t="s">
        <v>19370</v>
      </c>
      <c r="C2937" s="51" t="s">
        <v>19371</v>
      </c>
      <c r="D2937" s="2" t="s">
        <v>934</v>
      </c>
      <c r="E2937" s="8" t="s">
        <v>19372</v>
      </c>
      <c r="F2937" s="8" t="s">
        <v>936</v>
      </c>
      <c r="G2937" s="51" t="s">
        <v>19294</v>
      </c>
      <c r="H2937" s="8" t="s">
        <v>19373</v>
      </c>
      <c r="I2937" s="8" t="s">
        <v>12910</v>
      </c>
      <c r="J2937" s="10">
        <v>3.74</v>
      </c>
      <c r="K2937" s="8" t="s">
        <v>19374</v>
      </c>
      <c r="L2937" s="8" t="s">
        <v>12445</v>
      </c>
      <c r="M2937" s="8"/>
      <c r="N2937" s="51" t="s">
        <v>19392</v>
      </c>
      <c r="O2937" s="51" t="s">
        <v>52</v>
      </c>
      <c r="P2937" s="51"/>
      <c r="Q2937" s="51"/>
      <c r="R2937" s="8" t="s">
        <v>19393</v>
      </c>
      <c r="S2937" s="8" t="s">
        <v>1384</v>
      </c>
      <c r="T2937" s="11" t="str">
        <f t="shared" si="2"/>
        <v>Jebreh Harris</v>
      </c>
      <c r="U2937" s="8" t="s">
        <v>106</v>
      </c>
      <c r="V2937" s="51" t="s">
        <v>19394</v>
      </c>
      <c r="W2937" s="51"/>
      <c r="X2937" s="51" t="s">
        <v>19379</v>
      </c>
      <c r="Y2937" s="51" t="s">
        <v>60</v>
      </c>
      <c r="Z2937" s="56" t="s">
        <v>19381</v>
      </c>
      <c r="AA2937" s="56" t="s">
        <v>19395</v>
      </c>
      <c r="AB2937" s="56" t="s">
        <v>19382</v>
      </c>
      <c r="AC2937" s="51" t="s">
        <v>60</v>
      </c>
      <c r="AD2937" s="56" t="s">
        <v>19396</v>
      </c>
      <c r="AE2937" s="51" t="s">
        <v>19385</v>
      </c>
      <c r="AF2937" s="8" t="s">
        <v>19386</v>
      </c>
      <c r="AG2937" s="8" t="s">
        <v>947</v>
      </c>
      <c r="AH2937" s="8" t="s">
        <v>232</v>
      </c>
      <c r="AI2937" s="8" t="s">
        <v>233</v>
      </c>
      <c r="AJ2937" s="8"/>
      <c r="AK2937" s="8"/>
      <c r="AL2937" s="8"/>
      <c r="AM2937" s="8"/>
      <c r="AN2937" s="8" t="s">
        <v>19387</v>
      </c>
      <c r="AO2937" s="8" t="s">
        <v>19388</v>
      </c>
      <c r="AP2937" s="29" t="s">
        <v>19386</v>
      </c>
      <c r="AQ2937" s="11">
        <v>5770.0</v>
      </c>
    </row>
    <row r="2938">
      <c r="A2938" s="8" t="str">
        <f t="shared" si="1"/>
        <v>Ayrton Ledesma-Isennock</v>
      </c>
      <c r="B2938" s="51" t="s">
        <v>19370</v>
      </c>
      <c r="C2938" s="51" t="s">
        <v>19371</v>
      </c>
      <c r="D2938" s="2" t="s">
        <v>934</v>
      </c>
      <c r="E2938" s="8" t="s">
        <v>19372</v>
      </c>
      <c r="F2938" s="8" t="s">
        <v>936</v>
      </c>
      <c r="G2938" s="51" t="s">
        <v>19294</v>
      </c>
      <c r="H2938" s="8" t="s">
        <v>19373</v>
      </c>
      <c r="I2938" s="8" t="s">
        <v>12910</v>
      </c>
      <c r="J2938" s="10">
        <v>3.74</v>
      </c>
      <c r="K2938" s="8" t="s">
        <v>19374</v>
      </c>
      <c r="L2938" s="8" t="s">
        <v>12445</v>
      </c>
      <c r="M2938" s="8"/>
      <c r="N2938" s="51" t="s">
        <v>19397</v>
      </c>
      <c r="O2938" s="51" t="s">
        <v>52</v>
      </c>
      <c r="P2938" s="51"/>
      <c r="Q2938" s="51"/>
      <c r="R2938" s="51" t="s">
        <v>19398</v>
      </c>
      <c r="S2938" s="51" t="s">
        <v>19399</v>
      </c>
      <c r="T2938" s="11" t="str">
        <f t="shared" si="2"/>
        <v>Ayrton Ledesma-Isennock</v>
      </c>
      <c r="U2938" s="51" t="s">
        <v>80</v>
      </c>
      <c r="V2938" s="51" t="s">
        <v>19400</v>
      </c>
      <c r="W2938" s="51"/>
      <c r="X2938" s="51" t="s">
        <v>19379</v>
      </c>
      <c r="Y2938" s="51" t="s">
        <v>60</v>
      </c>
      <c r="Z2938" s="56" t="s">
        <v>19381</v>
      </c>
      <c r="AA2938" s="51" t="s">
        <v>60</v>
      </c>
      <c r="AB2938" s="56" t="s">
        <v>19382</v>
      </c>
      <c r="AC2938" s="51" t="s">
        <v>60</v>
      </c>
      <c r="AD2938" s="56" t="s">
        <v>19396</v>
      </c>
      <c r="AE2938" s="51" t="s">
        <v>19385</v>
      </c>
      <c r="AF2938" s="8" t="s">
        <v>19386</v>
      </c>
      <c r="AG2938" s="8" t="s">
        <v>947</v>
      </c>
      <c r="AH2938" s="8" t="s">
        <v>232</v>
      </c>
      <c r="AI2938" s="8" t="s">
        <v>233</v>
      </c>
      <c r="AJ2938" s="8"/>
      <c r="AK2938" s="8"/>
      <c r="AL2938" s="8"/>
      <c r="AM2938" s="8"/>
      <c r="AN2938" s="8" t="s">
        <v>19387</v>
      </c>
      <c r="AO2938" s="8" t="s">
        <v>19388</v>
      </c>
      <c r="AP2938" s="29" t="s">
        <v>19386</v>
      </c>
      <c r="AQ2938" s="11">
        <v>5770.0</v>
      </c>
    </row>
    <row r="2939">
      <c r="A2939" s="8" t="str">
        <f t="shared" si="1"/>
        <v>AC Andrea has been removed. </v>
      </c>
      <c r="B2939" s="51" t="s">
        <v>19370</v>
      </c>
      <c r="C2939" s="51" t="s">
        <v>19371</v>
      </c>
      <c r="D2939" s="9" t="s">
        <v>934</v>
      </c>
      <c r="E2939" s="8" t="s">
        <v>19372</v>
      </c>
      <c r="F2939" s="8" t="s">
        <v>936</v>
      </c>
      <c r="G2939" s="51" t="s">
        <v>19294</v>
      </c>
      <c r="H2939" s="8" t="s">
        <v>19373</v>
      </c>
      <c r="I2939" s="8" t="s">
        <v>12910</v>
      </c>
      <c r="J2939" s="10">
        <v>3.74</v>
      </c>
      <c r="K2939" s="13" t="s">
        <v>19374</v>
      </c>
      <c r="L2939" s="8" t="s">
        <v>12445</v>
      </c>
      <c r="M2939" s="8"/>
      <c r="N2939" s="51" t="s">
        <v>19401</v>
      </c>
      <c r="O2939" s="51" t="s">
        <v>52</v>
      </c>
      <c r="P2939" s="51"/>
      <c r="Q2939" s="51" t="s">
        <v>277</v>
      </c>
      <c r="R2939" s="51" t="s">
        <v>19402</v>
      </c>
      <c r="S2939" s="51"/>
      <c r="T2939" s="11" t="str">
        <f t="shared" si="2"/>
        <v>AC Andrea has been removed. </v>
      </c>
      <c r="U2939" s="51"/>
      <c r="V2939" s="51"/>
      <c r="W2939" s="51"/>
      <c r="X2939" s="51" t="s">
        <v>19379</v>
      </c>
      <c r="Y2939" s="12" t="s">
        <v>19403</v>
      </c>
      <c r="Z2939" s="12" t="s">
        <v>19381</v>
      </c>
      <c r="AA2939" s="12" t="s">
        <v>19404</v>
      </c>
      <c r="AB2939" s="12" t="s">
        <v>19382</v>
      </c>
      <c r="AC2939" s="8" t="s">
        <v>60</v>
      </c>
      <c r="AD2939" s="12" t="s">
        <v>19384</v>
      </c>
      <c r="AE2939" s="8" t="s">
        <v>19385</v>
      </c>
      <c r="AF2939" s="8" t="s">
        <v>19386</v>
      </c>
      <c r="AG2939" s="8" t="s">
        <v>947</v>
      </c>
      <c r="AH2939" s="8" t="s">
        <v>232</v>
      </c>
      <c r="AI2939" s="8" t="s">
        <v>233</v>
      </c>
      <c r="AJ2939" s="8"/>
      <c r="AK2939" s="8"/>
      <c r="AL2939" s="8"/>
      <c r="AM2939" s="8"/>
      <c r="AN2939" s="8" t="s">
        <v>19387</v>
      </c>
      <c r="AO2939" s="8" t="s">
        <v>19388</v>
      </c>
      <c r="AP2939" s="14" t="s">
        <v>19386</v>
      </c>
      <c r="AQ2939" s="11">
        <v>5770.0</v>
      </c>
    </row>
    <row r="2940">
      <c r="A2940" s="8" t="str">
        <f t="shared" si="1"/>
        <v>Lizzie Mundell Perkins</v>
      </c>
      <c r="B2940" s="51" t="s">
        <v>19405</v>
      </c>
      <c r="C2940" s="51" t="s">
        <v>19371</v>
      </c>
      <c r="D2940" s="2" t="s">
        <v>934</v>
      </c>
      <c r="E2940" s="8" t="s">
        <v>19406</v>
      </c>
      <c r="F2940" s="8" t="s">
        <v>936</v>
      </c>
      <c r="G2940" s="51" t="s">
        <v>19294</v>
      </c>
      <c r="H2940" s="8" t="s">
        <v>19407</v>
      </c>
      <c r="I2940" s="8" t="s">
        <v>49</v>
      </c>
      <c r="J2940" s="10">
        <v>4.26</v>
      </c>
      <c r="K2940" s="8" t="s">
        <v>19408</v>
      </c>
      <c r="L2940" s="8" t="s">
        <v>8002</v>
      </c>
      <c r="M2940" s="8" t="s">
        <v>86</v>
      </c>
      <c r="N2940" s="51" t="s">
        <v>19409</v>
      </c>
      <c r="O2940" s="51" t="s">
        <v>52</v>
      </c>
      <c r="P2940" s="51"/>
      <c r="Q2940" s="51"/>
      <c r="R2940" s="51" t="s">
        <v>19410</v>
      </c>
      <c r="S2940" s="51" t="s">
        <v>19411</v>
      </c>
      <c r="T2940" s="11" t="str">
        <f t="shared" si="2"/>
        <v>Lizzie Mundell Perkins</v>
      </c>
      <c r="U2940" s="51" t="s">
        <v>412</v>
      </c>
      <c r="V2940" s="51" t="s">
        <v>86</v>
      </c>
      <c r="W2940" s="51" t="s">
        <v>86</v>
      </c>
      <c r="X2940" s="51" t="s">
        <v>19412</v>
      </c>
      <c r="Y2940" s="51" t="s">
        <v>60</v>
      </c>
      <c r="Z2940" s="56" t="s">
        <v>19413</v>
      </c>
      <c r="AA2940" s="51" t="s">
        <v>60</v>
      </c>
      <c r="AB2940" s="56" t="s">
        <v>19414</v>
      </c>
      <c r="AC2940" s="51" t="s">
        <v>60</v>
      </c>
      <c r="AD2940" s="56" t="s">
        <v>19415</v>
      </c>
      <c r="AE2940" s="51" t="s">
        <v>19416</v>
      </c>
      <c r="AF2940" s="8" t="s">
        <v>19417</v>
      </c>
      <c r="AG2940" s="8" t="s">
        <v>947</v>
      </c>
      <c r="AH2940" s="8" t="s">
        <v>352</v>
      </c>
      <c r="AI2940" s="8" t="s">
        <v>18832</v>
      </c>
      <c r="AJ2940" s="8" t="s">
        <v>86</v>
      </c>
      <c r="AK2940" s="8" t="s">
        <v>19418</v>
      </c>
      <c r="AL2940" s="8" t="s">
        <v>19419</v>
      </c>
      <c r="AM2940" s="8" t="s">
        <v>19420</v>
      </c>
      <c r="AN2940" s="8" t="s">
        <v>19421</v>
      </c>
      <c r="AO2940" s="8" t="s">
        <v>19422</v>
      </c>
      <c r="AP2940" s="29" t="s">
        <v>19417</v>
      </c>
      <c r="AQ2940" s="11">
        <v>979.0</v>
      </c>
    </row>
    <row r="2941">
      <c r="A2941" s="8" t="str">
        <f t="shared" si="1"/>
        <v>Josh Anadu</v>
      </c>
      <c r="B2941" s="8" t="s">
        <v>19405</v>
      </c>
      <c r="C2941" s="51" t="s">
        <v>19371</v>
      </c>
      <c r="D2941" s="2" t="s">
        <v>934</v>
      </c>
      <c r="E2941" s="8" t="s">
        <v>19406</v>
      </c>
      <c r="F2941" s="8" t="s">
        <v>936</v>
      </c>
      <c r="G2941" s="51" t="s">
        <v>19294</v>
      </c>
      <c r="H2941" s="8" t="s">
        <v>19407</v>
      </c>
      <c r="I2941" s="8" t="s">
        <v>49</v>
      </c>
      <c r="J2941" s="10">
        <v>4.26</v>
      </c>
      <c r="K2941" s="8" t="s">
        <v>19408</v>
      </c>
      <c r="L2941" s="8" t="s">
        <v>8002</v>
      </c>
      <c r="M2941" s="8"/>
      <c r="N2941" s="51" t="s">
        <v>19423</v>
      </c>
      <c r="O2941" s="57" t="s">
        <v>52</v>
      </c>
      <c r="P2941" s="51"/>
      <c r="Q2941" s="51"/>
      <c r="R2941" s="57" t="s">
        <v>268</v>
      </c>
      <c r="S2941" s="57" t="s">
        <v>19424</v>
      </c>
      <c r="T2941" s="11" t="str">
        <f t="shared" si="2"/>
        <v>Josh Anadu</v>
      </c>
      <c r="U2941" s="57" t="s">
        <v>412</v>
      </c>
      <c r="V2941" s="51"/>
      <c r="W2941" s="51"/>
      <c r="X2941" s="51" t="s">
        <v>19412</v>
      </c>
      <c r="Y2941" s="51" t="s">
        <v>60</v>
      </c>
      <c r="Z2941" s="56" t="s">
        <v>19413</v>
      </c>
      <c r="AA2941" s="51" t="s">
        <v>60</v>
      </c>
      <c r="AB2941" s="56" t="s">
        <v>19414</v>
      </c>
      <c r="AC2941" s="51" t="s">
        <v>60</v>
      </c>
      <c r="AD2941" s="56" t="s">
        <v>19415</v>
      </c>
      <c r="AE2941" s="51" t="s">
        <v>19416</v>
      </c>
      <c r="AF2941" s="8" t="s">
        <v>19417</v>
      </c>
      <c r="AG2941" s="8" t="s">
        <v>947</v>
      </c>
      <c r="AH2941" s="8" t="s">
        <v>352</v>
      </c>
      <c r="AI2941" s="8" t="s">
        <v>18832</v>
      </c>
      <c r="AJ2941" s="8"/>
      <c r="AK2941" s="8" t="s">
        <v>19418</v>
      </c>
      <c r="AL2941" s="8" t="s">
        <v>19419</v>
      </c>
      <c r="AM2941" s="8" t="s">
        <v>19420</v>
      </c>
      <c r="AN2941" s="8" t="s">
        <v>19421</v>
      </c>
      <c r="AO2941" s="8" t="s">
        <v>19425</v>
      </c>
      <c r="AP2941" s="29" t="s">
        <v>19417</v>
      </c>
      <c r="AQ2941" s="11">
        <v>979.0</v>
      </c>
    </row>
    <row r="2942">
      <c r="A2942" s="8" t="str">
        <f t="shared" si="1"/>
        <v>Kelli Blake</v>
      </c>
      <c r="B2942" s="51" t="s">
        <v>19405</v>
      </c>
      <c r="C2942" s="51" t="s">
        <v>19371</v>
      </c>
      <c r="D2942" s="2" t="s">
        <v>934</v>
      </c>
      <c r="E2942" s="8" t="s">
        <v>19406</v>
      </c>
      <c r="F2942" s="8" t="s">
        <v>936</v>
      </c>
      <c r="G2942" s="51" t="s">
        <v>19294</v>
      </c>
      <c r="H2942" s="8" t="s">
        <v>19407</v>
      </c>
      <c r="I2942" s="8" t="s">
        <v>49</v>
      </c>
      <c r="J2942" s="10">
        <v>4.26</v>
      </c>
      <c r="K2942" s="8" t="s">
        <v>19408</v>
      </c>
      <c r="L2942" s="8" t="s">
        <v>8002</v>
      </c>
      <c r="M2942" s="8"/>
      <c r="N2942" s="51" t="s">
        <v>19426</v>
      </c>
      <c r="O2942" s="51" t="s">
        <v>52</v>
      </c>
      <c r="P2942" s="51"/>
      <c r="Q2942" s="51"/>
      <c r="R2942" s="51" t="s">
        <v>13427</v>
      </c>
      <c r="S2942" s="51" t="s">
        <v>2140</v>
      </c>
      <c r="T2942" s="11" t="str">
        <f t="shared" si="2"/>
        <v>Kelli Blake</v>
      </c>
      <c r="U2942" s="51" t="s">
        <v>55</v>
      </c>
      <c r="V2942" s="51" t="s">
        <v>19427</v>
      </c>
      <c r="W2942" s="51" t="s">
        <v>19428</v>
      </c>
      <c r="X2942" s="94" t="s">
        <v>19412</v>
      </c>
      <c r="Y2942" s="56" t="s">
        <v>19429</v>
      </c>
      <c r="Z2942" s="56" t="s">
        <v>19413</v>
      </c>
      <c r="AA2942" s="51" t="s">
        <v>60</v>
      </c>
      <c r="AB2942" s="56" t="s">
        <v>19430</v>
      </c>
      <c r="AC2942" s="51" t="s">
        <v>60</v>
      </c>
      <c r="AD2942" s="51" t="s">
        <v>60</v>
      </c>
      <c r="AE2942" s="51" t="s">
        <v>19416</v>
      </c>
      <c r="AF2942" s="8" t="s">
        <v>19417</v>
      </c>
      <c r="AG2942" s="8" t="s">
        <v>947</v>
      </c>
      <c r="AH2942" s="8" t="s">
        <v>352</v>
      </c>
      <c r="AI2942" s="8" t="s">
        <v>233</v>
      </c>
      <c r="AJ2942" s="8"/>
      <c r="AK2942" s="8" t="s">
        <v>19418</v>
      </c>
      <c r="AL2942" s="8" t="s">
        <v>19419</v>
      </c>
      <c r="AM2942" s="8" t="s">
        <v>19420</v>
      </c>
      <c r="AN2942" s="8" t="s">
        <v>19421</v>
      </c>
      <c r="AO2942" s="8" t="s">
        <v>19422</v>
      </c>
      <c r="AP2942" s="29" t="s">
        <v>19417</v>
      </c>
      <c r="AQ2942" s="11">
        <v>979.0</v>
      </c>
    </row>
    <row r="2943">
      <c r="A2943" s="8" t="str">
        <f t="shared" si="1"/>
        <v>Kayla Richardson</v>
      </c>
      <c r="B2943" s="51" t="s">
        <v>19405</v>
      </c>
      <c r="C2943" s="51" t="s">
        <v>19371</v>
      </c>
      <c r="D2943" s="2" t="s">
        <v>934</v>
      </c>
      <c r="E2943" s="8" t="s">
        <v>19406</v>
      </c>
      <c r="F2943" s="8" t="s">
        <v>936</v>
      </c>
      <c r="G2943" s="51" t="s">
        <v>19294</v>
      </c>
      <c r="H2943" s="8" t="s">
        <v>19407</v>
      </c>
      <c r="I2943" s="8" t="s">
        <v>49</v>
      </c>
      <c r="J2943" s="10">
        <v>4.26</v>
      </c>
      <c r="K2943" s="8" t="s">
        <v>19408</v>
      </c>
      <c r="L2943" s="8" t="s">
        <v>8002</v>
      </c>
      <c r="M2943" s="8" t="s">
        <v>86</v>
      </c>
      <c r="N2943" s="51" t="s">
        <v>19431</v>
      </c>
      <c r="O2943" s="51" t="s">
        <v>52</v>
      </c>
      <c r="P2943" s="51"/>
      <c r="Q2943" s="51"/>
      <c r="R2943" s="51" t="s">
        <v>4503</v>
      </c>
      <c r="S2943" s="51" t="s">
        <v>18742</v>
      </c>
      <c r="T2943" s="11" t="str">
        <f t="shared" si="2"/>
        <v>Kayla Richardson</v>
      </c>
      <c r="U2943" s="51" t="s">
        <v>80</v>
      </c>
      <c r="V2943" s="51" t="s">
        <v>86</v>
      </c>
      <c r="W2943" s="51" t="s">
        <v>86</v>
      </c>
      <c r="X2943" s="51" t="s">
        <v>19412</v>
      </c>
      <c r="Y2943" s="51" t="s">
        <v>60</v>
      </c>
      <c r="Z2943" s="56" t="s">
        <v>19413</v>
      </c>
      <c r="AA2943" s="51" t="s">
        <v>60</v>
      </c>
      <c r="AB2943" s="56" t="s">
        <v>19414</v>
      </c>
      <c r="AC2943" s="51" t="s">
        <v>60</v>
      </c>
      <c r="AD2943" s="56" t="s">
        <v>19415</v>
      </c>
      <c r="AE2943" s="51" t="s">
        <v>19416</v>
      </c>
      <c r="AF2943" s="8" t="s">
        <v>19417</v>
      </c>
      <c r="AG2943" s="8" t="s">
        <v>947</v>
      </c>
      <c r="AH2943" s="8" t="s">
        <v>352</v>
      </c>
      <c r="AI2943" s="8" t="s">
        <v>18832</v>
      </c>
      <c r="AJ2943" s="8" t="s">
        <v>86</v>
      </c>
      <c r="AK2943" s="8" t="s">
        <v>19418</v>
      </c>
      <c r="AL2943" s="8" t="s">
        <v>19419</v>
      </c>
      <c r="AM2943" s="8" t="s">
        <v>19420</v>
      </c>
      <c r="AN2943" s="8" t="s">
        <v>19421</v>
      </c>
      <c r="AO2943" s="8" t="s">
        <v>19422</v>
      </c>
      <c r="AP2943" s="29" t="s">
        <v>19417</v>
      </c>
      <c r="AQ2943" s="11">
        <v>979.0</v>
      </c>
    </row>
    <row r="2944">
      <c r="A2944" s="8" t="str">
        <f t="shared" si="1"/>
        <v>Cedric Hill</v>
      </c>
      <c r="B2944" s="51" t="s">
        <v>19405</v>
      </c>
      <c r="C2944" s="51" t="s">
        <v>19371</v>
      </c>
      <c r="D2944" s="2" t="s">
        <v>934</v>
      </c>
      <c r="E2944" s="8" t="s">
        <v>19406</v>
      </c>
      <c r="F2944" s="8" t="s">
        <v>936</v>
      </c>
      <c r="G2944" s="51" t="s">
        <v>19294</v>
      </c>
      <c r="H2944" s="8" t="s">
        <v>19407</v>
      </c>
      <c r="I2944" s="8" t="s">
        <v>49</v>
      </c>
      <c r="J2944" s="10">
        <v>4.26</v>
      </c>
      <c r="K2944" s="8" t="s">
        <v>19408</v>
      </c>
      <c r="L2944" s="8" t="s">
        <v>8002</v>
      </c>
      <c r="M2944" s="8"/>
      <c r="N2944" s="51" t="s">
        <v>19432</v>
      </c>
      <c r="O2944" s="51" t="s">
        <v>52</v>
      </c>
      <c r="P2944" s="51"/>
      <c r="Q2944" s="51"/>
      <c r="R2944" s="51" t="s">
        <v>19433</v>
      </c>
      <c r="S2944" s="51" t="s">
        <v>6837</v>
      </c>
      <c r="T2944" s="11" t="str">
        <f t="shared" si="2"/>
        <v>Cedric Hill</v>
      </c>
      <c r="U2944" s="57" t="s">
        <v>80</v>
      </c>
      <c r="V2944" s="51" t="s">
        <v>19434</v>
      </c>
      <c r="W2944" s="51"/>
      <c r="X2944" s="94" t="s">
        <v>19412</v>
      </c>
      <c r="Y2944" s="51" t="s">
        <v>60</v>
      </c>
      <c r="Z2944" s="56" t="s">
        <v>19413</v>
      </c>
      <c r="AA2944" s="51" t="s">
        <v>60</v>
      </c>
      <c r="AB2944" s="56" t="s">
        <v>19414</v>
      </c>
      <c r="AC2944" s="51" t="s">
        <v>60</v>
      </c>
      <c r="AD2944" s="51" t="s">
        <v>60</v>
      </c>
      <c r="AE2944" s="51" t="s">
        <v>19416</v>
      </c>
      <c r="AF2944" s="8" t="s">
        <v>19417</v>
      </c>
      <c r="AG2944" s="8" t="s">
        <v>947</v>
      </c>
      <c r="AH2944" s="8" t="s">
        <v>352</v>
      </c>
      <c r="AI2944" s="8" t="s">
        <v>233</v>
      </c>
      <c r="AJ2944" s="8"/>
      <c r="AK2944" s="8" t="s">
        <v>19418</v>
      </c>
      <c r="AL2944" s="8" t="s">
        <v>19419</v>
      </c>
      <c r="AM2944" s="8" t="s">
        <v>19420</v>
      </c>
      <c r="AN2944" s="8" t="s">
        <v>19421</v>
      </c>
      <c r="AO2944" s="8" t="s">
        <v>19422</v>
      </c>
      <c r="AP2944" s="29" t="s">
        <v>19417</v>
      </c>
      <c r="AQ2944" s="11">
        <v>979.0</v>
      </c>
    </row>
    <row r="2945">
      <c r="A2945" s="8" t="str">
        <f t="shared" si="1"/>
        <v>AC Wyatt has been removed. </v>
      </c>
      <c r="B2945" s="51" t="s">
        <v>19405</v>
      </c>
      <c r="C2945" s="51" t="s">
        <v>19371</v>
      </c>
      <c r="D2945" s="2" t="s">
        <v>934</v>
      </c>
      <c r="E2945" s="8" t="s">
        <v>19406</v>
      </c>
      <c r="F2945" s="8" t="s">
        <v>936</v>
      </c>
      <c r="G2945" s="51" t="s">
        <v>19294</v>
      </c>
      <c r="H2945" s="8" t="s">
        <v>19407</v>
      </c>
      <c r="I2945" s="8" t="s">
        <v>49</v>
      </c>
      <c r="J2945" s="10">
        <v>4.26</v>
      </c>
      <c r="K2945" s="8" t="s">
        <v>19408</v>
      </c>
      <c r="L2945" s="8" t="s">
        <v>8002</v>
      </c>
      <c r="M2945" s="8"/>
      <c r="N2945" s="51" t="s">
        <v>19435</v>
      </c>
      <c r="O2945" s="51" t="s">
        <v>52</v>
      </c>
      <c r="P2945" s="51"/>
      <c r="Q2945" s="51" t="s">
        <v>277</v>
      </c>
      <c r="R2945" s="51" t="s">
        <v>19436</v>
      </c>
      <c r="S2945" s="51"/>
      <c r="T2945" s="11" t="str">
        <f t="shared" si="2"/>
        <v>AC Wyatt has been removed. </v>
      </c>
      <c r="U2945" s="51"/>
      <c r="V2945" s="51"/>
      <c r="W2945" s="51"/>
      <c r="X2945" s="94" t="s">
        <v>19412</v>
      </c>
      <c r="Y2945" s="51" t="s">
        <v>60</v>
      </c>
      <c r="Z2945" s="56" t="s">
        <v>19413</v>
      </c>
      <c r="AA2945" s="51" t="s">
        <v>60</v>
      </c>
      <c r="AB2945" s="56" t="s">
        <v>19414</v>
      </c>
      <c r="AC2945" s="56" t="s">
        <v>19437</v>
      </c>
      <c r="AD2945" s="56" t="s">
        <v>19415</v>
      </c>
      <c r="AE2945" s="51"/>
      <c r="AF2945" s="8" t="s">
        <v>19417</v>
      </c>
      <c r="AG2945" s="8" t="s">
        <v>947</v>
      </c>
      <c r="AH2945" s="8" t="s">
        <v>352</v>
      </c>
      <c r="AI2945" s="8" t="s">
        <v>233</v>
      </c>
      <c r="AJ2945" s="8"/>
      <c r="AK2945" s="8" t="s">
        <v>19418</v>
      </c>
      <c r="AL2945" s="8" t="s">
        <v>19419</v>
      </c>
      <c r="AM2945" s="8" t="s">
        <v>19420</v>
      </c>
      <c r="AN2945" s="8" t="s">
        <v>19421</v>
      </c>
      <c r="AO2945" s="8" t="s">
        <v>19422</v>
      </c>
      <c r="AP2945" s="29" t="s">
        <v>19417</v>
      </c>
      <c r="AQ2945" s="11">
        <v>979.0</v>
      </c>
    </row>
    <row r="2946">
      <c r="A2946" s="8" t="str">
        <f t="shared" si="1"/>
        <v>AC Wyatt has been removed. </v>
      </c>
      <c r="B2946" s="51" t="s">
        <v>19405</v>
      </c>
      <c r="C2946" s="51" t="s">
        <v>19371</v>
      </c>
      <c r="D2946" s="2" t="s">
        <v>934</v>
      </c>
      <c r="E2946" s="8" t="s">
        <v>19406</v>
      </c>
      <c r="F2946" s="8" t="s">
        <v>936</v>
      </c>
      <c r="G2946" s="51" t="s">
        <v>19294</v>
      </c>
      <c r="H2946" s="8" t="s">
        <v>19407</v>
      </c>
      <c r="I2946" s="8" t="s">
        <v>49</v>
      </c>
      <c r="J2946" s="10">
        <v>4.26</v>
      </c>
      <c r="K2946" s="8" t="s">
        <v>19408</v>
      </c>
      <c r="L2946" s="8" t="s">
        <v>8002</v>
      </c>
      <c r="M2946" s="8"/>
      <c r="N2946" s="51" t="s">
        <v>19438</v>
      </c>
      <c r="O2946" s="51" t="s">
        <v>52</v>
      </c>
      <c r="P2946" s="51"/>
      <c r="Q2946" s="51" t="s">
        <v>277</v>
      </c>
      <c r="R2946" s="51" t="s">
        <v>19436</v>
      </c>
      <c r="S2946" s="51"/>
      <c r="T2946" s="11" t="str">
        <f t="shared" si="2"/>
        <v>AC Wyatt has been removed. </v>
      </c>
      <c r="U2946" s="51"/>
      <c r="V2946" s="51"/>
      <c r="W2946" s="51"/>
      <c r="X2946" s="94" t="s">
        <v>19412</v>
      </c>
      <c r="Y2946" s="51" t="s">
        <v>60</v>
      </c>
      <c r="Z2946" s="56" t="s">
        <v>19413</v>
      </c>
      <c r="AA2946" s="51" t="s">
        <v>60</v>
      </c>
      <c r="AB2946" s="56" t="s">
        <v>19414</v>
      </c>
      <c r="AC2946" s="56" t="s">
        <v>19437</v>
      </c>
      <c r="AD2946" s="56" t="s">
        <v>19415</v>
      </c>
      <c r="AE2946" s="51" t="s">
        <v>19416</v>
      </c>
      <c r="AF2946" s="8" t="s">
        <v>19417</v>
      </c>
      <c r="AG2946" s="8" t="s">
        <v>947</v>
      </c>
      <c r="AH2946" s="8" t="s">
        <v>352</v>
      </c>
      <c r="AI2946" s="8" t="s">
        <v>233</v>
      </c>
      <c r="AJ2946" s="8"/>
      <c r="AK2946" s="8" t="s">
        <v>19418</v>
      </c>
      <c r="AL2946" s="8" t="s">
        <v>19419</v>
      </c>
      <c r="AM2946" s="8" t="s">
        <v>19420</v>
      </c>
      <c r="AN2946" s="8" t="s">
        <v>19421</v>
      </c>
      <c r="AO2946" s="8" t="s">
        <v>19422</v>
      </c>
      <c r="AP2946" s="29" t="s">
        <v>19417</v>
      </c>
      <c r="AQ2946" s="11">
        <v>979.0</v>
      </c>
    </row>
    <row r="2947">
      <c r="A2947" s="8" t="str">
        <f t="shared" si="1"/>
        <v>Jordan Egertson</v>
      </c>
      <c r="B2947" s="51" t="s">
        <v>19439</v>
      </c>
      <c r="C2947" s="51" t="s">
        <v>19371</v>
      </c>
      <c r="D2947" s="2" t="s">
        <v>934</v>
      </c>
      <c r="E2947" s="8" t="s">
        <v>19440</v>
      </c>
      <c r="F2947" s="8" t="s">
        <v>936</v>
      </c>
      <c r="G2947" s="51" t="s">
        <v>19294</v>
      </c>
      <c r="H2947" s="8" t="s">
        <v>19441</v>
      </c>
      <c r="I2947" s="8" t="s">
        <v>16552</v>
      </c>
      <c r="J2947" s="10">
        <v>3.7</v>
      </c>
      <c r="K2947" s="8" t="s">
        <v>19442</v>
      </c>
      <c r="L2947" s="8"/>
      <c r="M2947" s="8"/>
      <c r="N2947" s="51" t="s">
        <v>19443</v>
      </c>
      <c r="O2947" s="51" t="s">
        <v>52</v>
      </c>
      <c r="P2947" s="51"/>
      <c r="Q2947" s="51"/>
      <c r="R2947" s="51" t="s">
        <v>1841</v>
      </c>
      <c r="S2947" s="51" t="s">
        <v>19444</v>
      </c>
      <c r="T2947" s="11" t="str">
        <f t="shared" si="2"/>
        <v>Jordan Egertson</v>
      </c>
      <c r="U2947" s="51" t="s">
        <v>8031</v>
      </c>
      <c r="V2947" s="51" t="s">
        <v>19445</v>
      </c>
      <c r="W2947" s="57" t="s">
        <v>19446</v>
      </c>
      <c r="X2947" s="94" t="s">
        <v>19447</v>
      </c>
      <c r="Y2947" s="51" t="s">
        <v>60</v>
      </c>
      <c r="Z2947" s="56" t="s">
        <v>19448</v>
      </c>
      <c r="AA2947" s="51" t="s">
        <v>60</v>
      </c>
      <c r="AB2947" s="51" t="s">
        <v>60</v>
      </c>
      <c r="AC2947" s="51" t="s">
        <v>60</v>
      </c>
      <c r="AD2947" s="51" t="s">
        <v>60</v>
      </c>
      <c r="AE2947" s="51" t="s">
        <v>19449</v>
      </c>
      <c r="AF2947" s="8" t="s">
        <v>19450</v>
      </c>
      <c r="AG2947" s="8" t="s">
        <v>947</v>
      </c>
      <c r="AH2947" s="8" t="s">
        <v>352</v>
      </c>
      <c r="AI2947" s="8" t="s">
        <v>233</v>
      </c>
      <c r="AJ2947" s="8"/>
      <c r="AK2947" s="8" t="s">
        <v>2610</v>
      </c>
      <c r="AL2947" s="8" t="s">
        <v>4943</v>
      </c>
      <c r="AM2947" s="8" t="s">
        <v>421</v>
      </c>
      <c r="AN2947" s="8" t="s">
        <v>19451</v>
      </c>
      <c r="AO2947" s="8" t="s">
        <v>2188</v>
      </c>
      <c r="AP2947" s="29" t="s">
        <v>19450</v>
      </c>
      <c r="AQ2947" s="11">
        <v>2892.0</v>
      </c>
    </row>
    <row r="2948">
      <c r="A2948" s="8" t="str">
        <f t="shared" si="1"/>
        <v>Brett Halvaks</v>
      </c>
      <c r="B2948" s="51" t="s">
        <v>19439</v>
      </c>
      <c r="C2948" s="51" t="s">
        <v>19371</v>
      </c>
      <c r="D2948" s="2" t="s">
        <v>934</v>
      </c>
      <c r="E2948" s="8" t="s">
        <v>19440</v>
      </c>
      <c r="F2948" s="8" t="s">
        <v>936</v>
      </c>
      <c r="G2948" s="51" t="s">
        <v>19294</v>
      </c>
      <c r="H2948" s="95" t="s">
        <v>19441</v>
      </c>
      <c r="I2948" s="8" t="s">
        <v>16552</v>
      </c>
      <c r="J2948" s="10">
        <v>3.7</v>
      </c>
      <c r="K2948" s="8" t="s">
        <v>19442</v>
      </c>
      <c r="L2948" s="8"/>
      <c r="M2948" s="8"/>
      <c r="N2948" s="51" t="s">
        <v>19452</v>
      </c>
      <c r="O2948" s="51" t="s">
        <v>52</v>
      </c>
      <c r="P2948" s="51"/>
      <c r="Q2948" s="51"/>
      <c r="R2948" s="51" t="s">
        <v>6565</v>
      </c>
      <c r="S2948" s="51" t="s">
        <v>19453</v>
      </c>
      <c r="T2948" s="11" t="str">
        <f t="shared" si="2"/>
        <v>Brett Halvaks</v>
      </c>
      <c r="U2948" s="51" t="s">
        <v>7483</v>
      </c>
      <c r="V2948" s="51" t="s">
        <v>19454</v>
      </c>
      <c r="W2948" s="51" t="s">
        <v>19446</v>
      </c>
      <c r="X2948" s="94" t="s">
        <v>19447</v>
      </c>
      <c r="Y2948" s="56" t="s">
        <v>19455</v>
      </c>
      <c r="Z2948" s="56" t="s">
        <v>19448</v>
      </c>
      <c r="AA2948" s="51" t="s">
        <v>60</v>
      </c>
      <c r="AB2948" s="51" t="s">
        <v>60</v>
      </c>
      <c r="AC2948" s="51" t="s">
        <v>60</v>
      </c>
      <c r="AD2948" s="51" t="s">
        <v>60</v>
      </c>
      <c r="AE2948" s="51" t="s">
        <v>19449</v>
      </c>
      <c r="AF2948" s="8" t="s">
        <v>19450</v>
      </c>
      <c r="AG2948" s="8" t="s">
        <v>947</v>
      </c>
      <c r="AH2948" s="8" t="s">
        <v>352</v>
      </c>
      <c r="AI2948" s="8" t="s">
        <v>233</v>
      </c>
      <c r="AJ2948" s="8"/>
      <c r="AK2948" s="8" t="s">
        <v>2610</v>
      </c>
      <c r="AL2948" s="8" t="s">
        <v>4943</v>
      </c>
      <c r="AM2948" s="8" t="s">
        <v>421</v>
      </c>
      <c r="AN2948" s="8" t="s">
        <v>19451</v>
      </c>
      <c r="AO2948" s="8" t="s">
        <v>2188</v>
      </c>
      <c r="AP2948" s="29" t="s">
        <v>19450</v>
      </c>
      <c r="AQ2948" s="11">
        <v>2892.0</v>
      </c>
    </row>
    <row r="2949">
      <c r="A2949" s="8" t="str">
        <f t="shared" si="1"/>
        <v>Jeff Nikora</v>
      </c>
      <c r="B2949" s="51" t="s">
        <v>19439</v>
      </c>
      <c r="C2949" s="51" t="s">
        <v>19371</v>
      </c>
      <c r="D2949" s="2" t="s">
        <v>934</v>
      </c>
      <c r="E2949" s="8" t="s">
        <v>19440</v>
      </c>
      <c r="F2949" s="8" t="s">
        <v>936</v>
      </c>
      <c r="G2949" s="51" t="s">
        <v>19294</v>
      </c>
      <c r="H2949" s="8" t="s">
        <v>19441</v>
      </c>
      <c r="I2949" s="8" t="s">
        <v>16552</v>
      </c>
      <c r="J2949" s="10">
        <v>3.7</v>
      </c>
      <c r="K2949" s="8" t="s">
        <v>19442</v>
      </c>
      <c r="L2949" s="8"/>
      <c r="M2949" s="8"/>
      <c r="N2949" s="51" t="s">
        <v>19456</v>
      </c>
      <c r="O2949" s="51" t="s">
        <v>52</v>
      </c>
      <c r="P2949" s="51"/>
      <c r="Q2949" s="51"/>
      <c r="R2949" s="51" t="s">
        <v>1632</v>
      </c>
      <c r="S2949" s="51" t="s">
        <v>19457</v>
      </c>
      <c r="T2949" s="11" t="str">
        <f t="shared" si="2"/>
        <v>Jeff Nikora</v>
      </c>
      <c r="U2949" s="51" t="s">
        <v>160</v>
      </c>
      <c r="V2949" s="51" t="s">
        <v>19458</v>
      </c>
      <c r="W2949" s="51" t="s">
        <v>19459</v>
      </c>
      <c r="X2949" s="94" t="s">
        <v>19447</v>
      </c>
      <c r="Y2949" s="51" t="s">
        <v>60</v>
      </c>
      <c r="Z2949" s="56" t="s">
        <v>19448</v>
      </c>
      <c r="AA2949" s="51" t="s">
        <v>60</v>
      </c>
      <c r="AB2949" s="51" t="s">
        <v>60</v>
      </c>
      <c r="AC2949" s="51" t="s">
        <v>60</v>
      </c>
      <c r="AD2949" s="51" t="s">
        <v>60</v>
      </c>
      <c r="AE2949" s="51" t="s">
        <v>19449</v>
      </c>
      <c r="AF2949" s="8" t="s">
        <v>19450</v>
      </c>
      <c r="AG2949" s="8" t="s">
        <v>947</v>
      </c>
      <c r="AH2949" s="8" t="s">
        <v>352</v>
      </c>
      <c r="AI2949" s="8" t="s">
        <v>233</v>
      </c>
      <c r="AJ2949" s="8"/>
      <c r="AK2949" s="8" t="s">
        <v>2610</v>
      </c>
      <c r="AL2949" s="8" t="s">
        <v>4943</v>
      </c>
      <c r="AM2949" s="8" t="s">
        <v>421</v>
      </c>
      <c r="AN2949" s="8" t="s">
        <v>19451</v>
      </c>
      <c r="AO2949" s="8" t="s">
        <v>2188</v>
      </c>
      <c r="AP2949" s="29" t="s">
        <v>19450</v>
      </c>
      <c r="AQ2949" s="11">
        <v>2892.0</v>
      </c>
    </row>
    <row r="2950">
      <c r="A2950" s="8" t="str">
        <f t="shared" si="1"/>
        <v>Daniel Tustin</v>
      </c>
      <c r="B2950" s="51" t="s">
        <v>19439</v>
      </c>
      <c r="C2950" s="51" t="s">
        <v>19371</v>
      </c>
      <c r="D2950" s="2" t="s">
        <v>934</v>
      </c>
      <c r="E2950" s="8" t="s">
        <v>19440</v>
      </c>
      <c r="F2950" s="8" t="s">
        <v>936</v>
      </c>
      <c r="G2950" s="51" t="s">
        <v>19294</v>
      </c>
      <c r="H2950" s="8" t="s">
        <v>19441</v>
      </c>
      <c r="I2950" s="8" t="s">
        <v>16552</v>
      </c>
      <c r="J2950" s="10">
        <v>3.7</v>
      </c>
      <c r="K2950" s="8" t="s">
        <v>19442</v>
      </c>
      <c r="L2950" s="8"/>
      <c r="M2950" s="8"/>
      <c r="N2950" s="57" t="s">
        <v>19460</v>
      </c>
      <c r="O2950" s="51" t="s">
        <v>52</v>
      </c>
      <c r="P2950" s="51"/>
      <c r="Q2950" s="51"/>
      <c r="R2950" s="51" t="s">
        <v>4684</v>
      </c>
      <c r="S2950" s="51" t="s">
        <v>19461</v>
      </c>
      <c r="T2950" s="11" t="str">
        <f t="shared" si="2"/>
        <v>Daniel Tustin</v>
      </c>
      <c r="U2950" s="57" t="s">
        <v>503</v>
      </c>
      <c r="V2950" s="57" t="s">
        <v>19462</v>
      </c>
      <c r="W2950" s="57" t="s">
        <v>19446</v>
      </c>
      <c r="X2950" s="51" t="s">
        <v>19447</v>
      </c>
      <c r="Y2950" s="51" t="s">
        <v>60</v>
      </c>
      <c r="Z2950" s="56" t="s">
        <v>19448</v>
      </c>
      <c r="AA2950" s="51" t="s">
        <v>60</v>
      </c>
      <c r="AB2950" s="51" t="s">
        <v>60</v>
      </c>
      <c r="AC2950" s="51" t="s">
        <v>60</v>
      </c>
      <c r="AD2950" s="56" t="s">
        <v>19463</v>
      </c>
      <c r="AE2950" s="51" t="s">
        <v>19449</v>
      </c>
      <c r="AF2950" s="8" t="s">
        <v>19450</v>
      </c>
      <c r="AG2950" s="8" t="s">
        <v>947</v>
      </c>
      <c r="AH2950" s="8" t="s">
        <v>352</v>
      </c>
      <c r="AI2950" s="8" t="s">
        <v>233</v>
      </c>
      <c r="AJ2950" s="8"/>
      <c r="AK2950" s="8" t="s">
        <v>2610</v>
      </c>
      <c r="AL2950" s="8" t="s">
        <v>4943</v>
      </c>
      <c r="AM2950" s="8" t="s">
        <v>421</v>
      </c>
      <c r="AN2950" s="8" t="s">
        <v>19451</v>
      </c>
      <c r="AO2950" s="8" t="s">
        <v>2188</v>
      </c>
      <c r="AP2950" s="29" t="s">
        <v>19450</v>
      </c>
      <c r="AQ2950" s="11">
        <v>2892.0</v>
      </c>
    </row>
    <row r="2951">
      <c r="A2951" s="8" t="str">
        <f t="shared" si="1"/>
        <v>Tim Ward</v>
      </c>
      <c r="B2951" s="51" t="s">
        <v>19439</v>
      </c>
      <c r="C2951" s="51" t="s">
        <v>19371</v>
      </c>
      <c r="D2951" s="2" t="s">
        <v>934</v>
      </c>
      <c r="E2951" s="8" t="s">
        <v>19440</v>
      </c>
      <c r="F2951" s="8" t="s">
        <v>936</v>
      </c>
      <c r="G2951" s="51" t="s">
        <v>19294</v>
      </c>
      <c r="H2951" s="8" t="s">
        <v>19441</v>
      </c>
      <c r="I2951" s="8" t="s">
        <v>16552</v>
      </c>
      <c r="J2951" s="10">
        <v>3.7</v>
      </c>
      <c r="K2951" s="8" t="s">
        <v>19442</v>
      </c>
      <c r="L2951" s="8"/>
      <c r="M2951" s="8"/>
      <c r="N2951" s="51" t="s">
        <v>19464</v>
      </c>
      <c r="O2951" s="51" t="s">
        <v>52</v>
      </c>
      <c r="P2951" s="51"/>
      <c r="Q2951" s="51"/>
      <c r="R2951" s="51" t="s">
        <v>153</v>
      </c>
      <c r="S2951" s="51" t="s">
        <v>5237</v>
      </c>
      <c r="T2951" s="11" t="str">
        <f t="shared" si="2"/>
        <v>Tim Ward</v>
      </c>
      <c r="U2951" s="51" t="s">
        <v>8650</v>
      </c>
      <c r="V2951" s="51" t="s">
        <v>19465</v>
      </c>
      <c r="W2951" s="51" t="s">
        <v>19459</v>
      </c>
      <c r="X2951" s="94" t="s">
        <v>19447</v>
      </c>
      <c r="Y2951" s="51" t="s">
        <v>60</v>
      </c>
      <c r="Z2951" s="56" t="s">
        <v>19448</v>
      </c>
      <c r="AA2951" s="51" t="s">
        <v>60</v>
      </c>
      <c r="AB2951" s="51" t="s">
        <v>60</v>
      </c>
      <c r="AC2951" s="51" t="s">
        <v>60</v>
      </c>
      <c r="AD2951" s="51" t="s">
        <v>60</v>
      </c>
      <c r="AE2951" s="51" t="s">
        <v>19449</v>
      </c>
      <c r="AF2951" s="8" t="s">
        <v>19450</v>
      </c>
      <c r="AG2951" s="8" t="s">
        <v>947</v>
      </c>
      <c r="AH2951" s="8" t="s">
        <v>352</v>
      </c>
      <c r="AI2951" s="8" t="s">
        <v>233</v>
      </c>
      <c r="AJ2951" s="8"/>
      <c r="AK2951" s="8" t="s">
        <v>2610</v>
      </c>
      <c r="AL2951" s="8" t="s">
        <v>4943</v>
      </c>
      <c r="AM2951" s="8" t="s">
        <v>421</v>
      </c>
      <c r="AN2951" s="8" t="s">
        <v>19451</v>
      </c>
      <c r="AO2951" s="8" t="s">
        <v>2188</v>
      </c>
      <c r="AP2951" s="29" t="s">
        <v>19450</v>
      </c>
      <c r="AQ2951" s="11">
        <v>2892.0</v>
      </c>
    </row>
    <row r="2952">
      <c r="A2952" s="8" t="str">
        <f t="shared" si="1"/>
        <v>Tony Veney</v>
      </c>
      <c r="B2952" s="51" t="s">
        <v>19466</v>
      </c>
      <c r="C2952" s="51" t="s">
        <v>19371</v>
      </c>
      <c r="D2952" s="2" t="s">
        <v>934</v>
      </c>
      <c r="E2952" s="8" t="s">
        <v>19467</v>
      </c>
      <c r="F2952" s="8" t="s">
        <v>936</v>
      </c>
      <c r="G2952" s="51" t="s">
        <v>19294</v>
      </c>
      <c r="H2952" s="8" t="s">
        <v>19468</v>
      </c>
      <c r="I2952" s="8" t="s">
        <v>11052</v>
      </c>
      <c r="J2952" s="10">
        <v>3.71</v>
      </c>
      <c r="K2952" s="8" t="s">
        <v>19469</v>
      </c>
      <c r="L2952" s="8"/>
      <c r="M2952" s="8"/>
      <c r="N2952" s="51" t="s">
        <v>19470</v>
      </c>
      <c r="O2952" s="51" t="s">
        <v>52</v>
      </c>
      <c r="P2952" s="51" t="s">
        <v>490</v>
      </c>
      <c r="Q2952" s="51"/>
      <c r="R2952" s="8" t="s">
        <v>1606</v>
      </c>
      <c r="S2952" s="8" t="s">
        <v>19471</v>
      </c>
      <c r="T2952" s="11" t="str">
        <f t="shared" si="2"/>
        <v>Tony Veney</v>
      </c>
      <c r="U2952" s="51" t="s">
        <v>55</v>
      </c>
      <c r="V2952" s="51" t="s">
        <v>19472</v>
      </c>
      <c r="W2952" s="8" t="s">
        <v>19473</v>
      </c>
      <c r="X2952" s="51" t="s">
        <v>19474</v>
      </c>
      <c r="Y2952" s="51" t="s">
        <v>60</v>
      </c>
      <c r="Z2952" s="56" t="s">
        <v>19475</v>
      </c>
      <c r="AA2952" s="51" t="s">
        <v>60</v>
      </c>
      <c r="AB2952" s="56" t="s">
        <v>19476</v>
      </c>
      <c r="AC2952" s="51" t="s">
        <v>60</v>
      </c>
      <c r="AD2952" s="56" t="s">
        <v>19477</v>
      </c>
      <c r="AE2952" s="51" t="s">
        <v>19478</v>
      </c>
      <c r="AF2952" s="8" t="s">
        <v>19479</v>
      </c>
      <c r="AG2952" s="8" t="s">
        <v>947</v>
      </c>
      <c r="AH2952" s="8" t="s">
        <v>352</v>
      </c>
      <c r="AI2952" s="8" t="s">
        <v>18832</v>
      </c>
      <c r="AJ2952" s="8"/>
      <c r="AK2952" s="8" t="s">
        <v>2715</v>
      </c>
      <c r="AL2952" s="8" t="s">
        <v>2229</v>
      </c>
      <c r="AM2952" s="8" t="s">
        <v>2365</v>
      </c>
      <c r="AN2952" s="8" t="s">
        <v>19480</v>
      </c>
      <c r="AO2952" s="8" t="s">
        <v>19481</v>
      </c>
      <c r="AP2952" s="29" t="s">
        <v>19479</v>
      </c>
      <c r="AQ2952" s="11">
        <v>6410.0</v>
      </c>
    </row>
    <row r="2953">
      <c r="A2953" s="8" t="str">
        <f t="shared" si="1"/>
        <v>Michael Giron</v>
      </c>
      <c r="B2953" s="51" t="s">
        <v>19466</v>
      </c>
      <c r="C2953" s="51" t="s">
        <v>19371</v>
      </c>
      <c r="D2953" s="2" t="s">
        <v>934</v>
      </c>
      <c r="E2953" s="8" t="s">
        <v>19467</v>
      </c>
      <c r="F2953" s="8" t="s">
        <v>936</v>
      </c>
      <c r="G2953" s="51" t="s">
        <v>19294</v>
      </c>
      <c r="H2953" s="8" t="s">
        <v>19468</v>
      </c>
      <c r="I2953" s="8" t="s">
        <v>11052</v>
      </c>
      <c r="J2953" s="10">
        <v>3.71</v>
      </c>
      <c r="K2953" s="8" t="s">
        <v>19469</v>
      </c>
      <c r="L2953" s="8"/>
      <c r="M2953" s="8"/>
      <c r="N2953" s="51" t="s">
        <v>19482</v>
      </c>
      <c r="O2953" s="51" t="s">
        <v>52</v>
      </c>
      <c r="P2953" s="51"/>
      <c r="Q2953" s="51"/>
      <c r="R2953" s="51" t="s">
        <v>731</v>
      </c>
      <c r="S2953" s="51" t="s">
        <v>19483</v>
      </c>
      <c r="T2953" s="11" t="str">
        <f t="shared" si="2"/>
        <v>Michael Giron</v>
      </c>
      <c r="U2953" s="51" t="s">
        <v>80</v>
      </c>
      <c r="V2953" s="51"/>
      <c r="W2953" s="51"/>
      <c r="X2953" s="51" t="s">
        <v>19474</v>
      </c>
      <c r="Y2953" s="51" t="s">
        <v>60</v>
      </c>
      <c r="Z2953" s="56" t="s">
        <v>19475</v>
      </c>
      <c r="AA2953" s="51" t="s">
        <v>60</v>
      </c>
      <c r="AB2953" s="56" t="s">
        <v>19476</v>
      </c>
      <c r="AC2953" s="51" t="s">
        <v>60</v>
      </c>
      <c r="AD2953" s="56" t="s">
        <v>19477</v>
      </c>
      <c r="AE2953" s="51" t="s">
        <v>19478</v>
      </c>
      <c r="AF2953" s="8" t="s">
        <v>19479</v>
      </c>
      <c r="AG2953" s="8" t="s">
        <v>947</v>
      </c>
      <c r="AH2953" s="8" t="s">
        <v>352</v>
      </c>
      <c r="AI2953" s="8" t="s">
        <v>18832</v>
      </c>
      <c r="AJ2953" s="8"/>
      <c r="AK2953" s="8" t="s">
        <v>2715</v>
      </c>
      <c r="AL2953" s="8" t="s">
        <v>2229</v>
      </c>
      <c r="AM2953" s="8" t="s">
        <v>2365</v>
      </c>
      <c r="AN2953" s="8" t="s">
        <v>19480</v>
      </c>
      <c r="AO2953" s="8" t="s">
        <v>19481</v>
      </c>
      <c r="AP2953" s="29" t="s">
        <v>19479</v>
      </c>
      <c r="AQ2953" s="11">
        <v>6410.0</v>
      </c>
    </row>
    <row r="2954">
      <c r="A2954" s="8" t="str">
        <f t="shared" si="1"/>
        <v>Kyle Longley</v>
      </c>
      <c r="B2954" s="51" t="s">
        <v>19466</v>
      </c>
      <c r="C2954" s="51" t="s">
        <v>19371</v>
      </c>
      <c r="D2954" s="2" t="s">
        <v>934</v>
      </c>
      <c r="E2954" s="8" t="s">
        <v>19467</v>
      </c>
      <c r="F2954" s="8" t="s">
        <v>936</v>
      </c>
      <c r="G2954" s="51" t="s">
        <v>19294</v>
      </c>
      <c r="H2954" s="8" t="s">
        <v>19468</v>
      </c>
      <c r="I2954" s="8" t="s">
        <v>11052</v>
      </c>
      <c r="J2954" s="10">
        <v>3.71</v>
      </c>
      <c r="K2954" s="8" t="s">
        <v>19469</v>
      </c>
      <c r="L2954" s="8"/>
      <c r="M2954" s="8"/>
      <c r="N2954" s="51" t="s">
        <v>19484</v>
      </c>
      <c r="O2954" s="51" t="s">
        <v>52</v>
      </c>
      <c r="P2954" s="51"/>
      <c r="Q2954" s="51"/>
      <c r="R2954" s="51" t="s">
        <v>1275</v>
      </c>
      <c r="S2954" s="51" t="s">
        <v>19485</v>
      </c>
      <c r="T2954" s="11" t="str">
        <f t="shared" si="2"/>
        <v>Kyle Longley</v>
      </c>
      <c r="U2954" s="51" t="s">
        <v>80</v>
      </c>
      <c r="V2954" s="51"/>
      <c r="W2954" s="51"/>
      <c r="X2954" s="51" t="s">
        <v>19474</v>
      </c>
      <c r="Y2954" s="51" t="s">
        <v>60</v>
      </c>
      <c r="Z2954" s="56" t="s">
        <v>19475</v>
      </c>
      <c r="AA2954" s="51" t="s">
        <v>60</v>
      </c>
      <c r="AB2954" s="56" t="s">
        <v>19476</v>
      </c>
      <c r="AC2954" s="51" t="s">
        <v>60</v>
      </c>
      <c r="AD2954" s="56" t="s">
        <v>19477</v>
      </c>
      <c r="AE2954" s="51" t="s">
        <v>19478</v>
      </c>
      <c r="AF2954" s="8" t="s">
        <v>19479</v>
      </c>
      <c r="AG2954" s="8" t="s">
        <v>947</v>
      </c>
      <c r="AH2954" s="8" t="s">
        <v>352</v>
      </c>
      <c r="AI2954" s="8" t="s">
        <v>18832</v>
      </c>
      <c r="AJ2954" s="8"/>
      <c r="AK2954" s="8" t="s">
        <v>2715</v>
      </c>
      <c r="AL2954" s="8" t="s">
        <v>2229</v>
      </c>
      <c r="AM2954" s="8" t="s">
        <v>2365</v>
      </c>
      <c r="AN2954" s="8" t="s">
        <v>19480</v>
      </c>
      <c r="AO2954" s="8" t="s">
        <v>19481</v>
      </c>
      <c r="AP2954" s="29" t="s">
        <v>19479</v>
      </c>
      <c r="AQ2954" s="11">
        <v>6410.0</v>
      </c>
    </row>
    <row r="2955">
      <c r="A2955" s="8" t="str">
        <f t="shared" si="1"/>
        <v>Interim HC Barron has been removed. </v>
      </c>
      <c r="B2955" s="51" t="s">
        <v>19466</v>
      </c>
      <c r="C2955" s="51" t="s">
        <v>19371</v>
      </c>
      <c r="D2955" s="2" t="s">
        <v>934</v>
      </c>
      <c r="E2955" s="8" t="s">
        <v>19467</v>
      </c>
      <c r="F2955" s="8" t="s">
        <v>936</v>
      </c>
      <c r="G2955" s="51" t="s">
        <v>19294</v>
      </c>
      <c r="H2955" s="8" t="s">
        <v>19468</v>
      </c>
      <c r="I2955" s="8" t="s">
        <v>11052</v>
      </c>
      <c r="J2955" s="10">
        <v>3.71</v>
      </c>
      <c r="K2955" s="8" t="s">
        <v>19469</v>
      </c>
      <c r="L2955" s="8"/>
      <c r="M2955" s="8"/>
      <c r="N2955" s="51" t="s">
        <v>19486</v>
      </c>
      <c r="O2955" s="51" t="s">
        <v>52</v>
      </c>
      <c r="P2955" s="51"/>
      <c r="Q2955" s="51" t="s">
        <v>277</v>
      </c>
      <c r="R2955" s="51" t="s">
        <v>19487</v>
      </c>
      <c r="S2955" s="51"/>
      <c r="T2955" s="11" t="str">
        <f t="shared" si="2"/>
        <v>Interim HC Barron has been removed. </v>
      </c>
      <c r="U2955" s="51"/>
      <c r="V2955" s="51"/>
      <c r="W2955" s="51"/>
      <c r="X2955" s="94" t="s">
        <v>19474</v>
      </c>
      <c r="Y2955" s="51" t="s">
        <v>60</v>
      </c>
      <c r="Z2955" s="56" t="s">
        <v>19475</v>
      </c>
      <c r="AA2955" s="51" t="s">
        <v>60</v>
      </c>
      <c r="AB2955" s="51" t="s">
        <v>60</v>
      </c>
      <c r="AC2955" s="56" t="s">
        <v>19488</v>
      </c>
      <c r="AD2955" s="56" t="s">
        <v>19477</v>
      </c>
      <c r="AE2955" s="51" t="s">
        <v>19478</v>
      </c>
      <c r="AF2955" s="8" t="s">
        <v>19479</v>
      </c>
      <c r="AG2955" s="8" t="s">
        <v>947</v>
      </c>
      <c r="AH2955" s="8" t="s">
        <v>352</v>
      </c>
      <c r="AI2955" s="8" t="s">
        <v>233</v>
      </c>
      <c r="AJ2955" s="8"/>
      <c r="AK2955" s="8" t="s">
        <v>2715</v>
      </c>
      <c r="AL2955" s="8" t="s">
        <v>2229</v>
      </c>
      <c r="AM2955" s="8" t="s">
        <v>2365</v>
      </c>
      <c r="AN2955" s="8" t="s">
        <v>19480</v>
      </c>
      <c r="AO2955" s="8" t="s">
        <v>19481</v>
      </c>
      <c r="AP2955" s="29" t="s">
        <v>19479</v>
      </c>
      <c r="AQ2955" s="11">
        <v>6410.0</v>
      </c>
    </row>
    <row r="2956">
      <c r="A2956" s="8" t="str">
        <f t="shared" si="1"/>
        <v>AC Greg has been removed. </v>
      </c>
      <c r="B2956" s="51" t="s">
        <v>19466</v>
      </c>
      <c r="C2956" s="51" t="s">
        <v>19371</v>
      </c>
      <c r="D2956" s="9" t="s">
        <v>934</v>
      </c>
      <c r="E2956" s="13" t="s">
        <v>19467</v>
      </c>
      <c r="F2956" s="8" t="s">
        <v>936</v>
      </c>
      <c r="G2956" s="51" t="s">
        <v>19294</v>
      </c>
      <c r="H2956" s="8" t="s">
        <v>19468</v>
      </c>
      <c r="I2956" s="8" t="s">
        <v>11052</v>
      </c>
      <c r="J2956" s="10">
        <v>3.71</v>
      </c>
      <c r="K2956" s="8" t="s">
        <v>19469</v>
      </c>
      <c r="L2956" s="8"/>
      <c r="M2956" s="8"/>
      <c r="N2956" s="13" t="s">
        <v>19489</v>
      </c>
      <c r="O2956" s="51" t="s">
        <v>52</v>
      </c>
      <c r="P2956" s="51"/>
      <c r="Q2956" s="51" t="s">
        <v>277</v>
      </c>
      <c r="R2956" s="51" t="s">
        <v>11405</v>
      </c>
      <c r="S2956" s="51"/>
      <c r="T2956" s="11" t="str">
        <f t="shared" si="2"/>
        <v>AC Greg has been removed. </v>
      </c>
      <c r="U2956" s="8"/>
      <c r="V2956" s="8"/>
      <c r="W2956" s="8"/>
      <c r="X2956" s="94" t="s">
        <v>19474</v>
      </c>
      <c r="Y2956" s="51" t="s">
        <v>60</v>
      </c>
      <c r="Z2956" s="56" t="s">
        <v>19475</v>
      </c>
      <c r="AA2956" s="51" t="s">
        <v>60</v>
      </c>
      <c r="AB2956" s="51" t="s">
        <v>60</v>
      </c>
      <c r="AC2956" s="51" t="s">
        <v>60</v>
      </c>
      <c r="AD2956" s="56" t="s">
        <v>19477</v>
      </c>
      <c r="AE2956" s="51" t="s">
        <v>19478</v>
      </c>
      <c r="AF2956" s="8" t="s">
        <v>19479</v>
      </c>
      <c r="AG2956" s="8" t="s">
        <v>947</v>
      </c>
      <c r="AH2956" s="8" t="s">
        <v>352</v>
      </c>
      <c r="AI2956" s="8" t="s">
        <v>233</v>
      </c>
      <c r="AJ2956" s="8"/>
      <c r="AK2956" s="8" t="s">
        <v>2715</v>
      </c>
      <c r="AL2956" s="8" t="s">
        <v>2229</v>
      </c>
      <c r="AM2956" s="8" t="s">
        <v>2365</v>
      </c>
      <c r="AN2956" s="8" t="s">
        <v>19480</v>
      </c>
      <c r="AO2956" s="8" t="s">
        <v>19481</v>
      </c>
      <c r="AP2956" s="29" t="s">
        <v>19479</v>
      </c>
      <c r="AQ2956" s="11">
        <v>6410.0</v>
      </c>
    </row>
    <row r="2957">
      <c r="A2957" s="8" t="str">
        <f t="shared" si="1"/>
        <v>Glenn Stewart</v>
      </c>
      <c r="B2957" s="51" t="s">
        <v>19490</v>
      </c>
      <c r="C2957" s="51" t="s">
        <v>19371</v>
      </c>
      <c r="D2957" s="2" t="s">
        <v>934</v>
      </c>
      <c r="E2957" s="8" t="s">
        <v>19491</v>
      </c>
      <c r="F2957" s="8" t="s">
        <v>936</v>
      </c>
      <c r="G2957" s="51" t="s">
        <v>19294</v>
      </c>
      <c r="H2957" s="8" t="s">
        <v>19492</v>
      </c>
      <c r="I2957" s="8" t="s">
        <v>49</v>
      </c>
      <c r="J2957" s="10">
        <v>4.05</v>
      </c>
      <c r="K2957" s="8" t="s">
        <v>19493</v>
      </c>
      <c r="L2957" s="8"/>
      <c r="M2957" s="8" t="s">
        <v>9619</v>
      </c>
      <c r="N2957" s="51" t="s">
        <v>19494</v>
      </c>
      <c r="O2957" s="51" t="s">
        <v>52</v>
      </c>
      <c r="P2957" s="51"/>
      <c r="Q2957" s="51"/>
      <c r="R2957" s="51" t="s">
        <v>6484</v>
      </c>
      <c r="S2957" s="51" t="s">
        <v>8491</v>
      </c>
      <c r="T2957" s="11" t="str">
        <f t="shared" si="2"/>
        <v>Glenn Stewart</v>
      </c>
      <c r="U2957" s="51" t="s">
        <v>55</v>
      </c>
      <c r="V2957" s="51" t="s">
        <v>19495</v>
      </c>
      <c r="W2957" s="51" t="s">
        <v>19496</v>
      </c>
      <c r="X2957" s="51" t="s">
        <v>19497</v>
      </c>
      <c r="Y2957" s="51" t="s">
        <v>60</v>
      </c>
      <c r="Z2957" s="56" t="s">
        <v>19498</v>
      </c>
      <c r="AA2957" s="51" t="s">
        <v>60</v>
      </c>
      <c r="AB2957" s="51" t="s">
        <v>60</v>
      </c>
      <c r="AC2957" s="51" t="s">
        <v>60</v>
      </c>
      <c r="AD2957" s="51" t="s">
        <v>60</v>
      </c>
      <c r="AE2957" s="51" t="s">
        <v>19499</v>
      </c>
      <c r="AF2957" s="8" t="s">
        <v>19500</v>
      </c>
      <c r="AG2957" s="8" t="s">
        <v>947</v>
      </c>
      <c r="AH2957" s="8" t="s">
        <v>232</v>
      </c>
      <c r="AI2957" s="8" t="s">
        <v>233</v>
      </c>
      <c r="AJ2957" s="8"/>
      <c r="AK2957" s="8" t="s">
        <v>7293</v>
      </c>
      <c r="AL2957" s="8" t="s">
        <v>19501</v>
      </c>
      <c r="AM2957" s="8" t="s">
        <v>8042</v>
      </c>
      <c r="AN2957" s="8" t="s">
        <v>19502</v>
      </c>
      <c r="AO2957" s="8" t="s">
        <v>19503</v>
      </c>
      <c r="AP2957" s="29" t="s">
        <v>19500</v>
      </c>
      <c r="AQ2957" s="11">
        <v>1347.0</v>
      </c>
    </row>
    <row r="2958">
      <c r="A2958" s="8" t="str">
        <f t="shared" si="1"/>
        <v>Jeff Venglass</v>
      </c>
      <c r="B2958" s="51" t="s">
        <v>19490</v>
      </c>
      <c r="C2958" s="51" t="s">
        <v>19371</v>
      </c>
      <c r="D2958" s="2" t="s">
        <v>934</v>
      </c>
      <c r="E2958" s="8" t="s">
        <v>19491</v>
      </c>
      <c r="F2958" s="8" t="s">
        <v>936</v>
      </c>
      <c r="G2958" s="51" t="s">
        <v>19294</v>
      </c>
      <c r="H2958" s="8" t="s">
        <v>19492</v>
      </c>
      <c r="I2958" s="8" t="s">
        <v>49</v>
      </c>
      <c r="J2958" s="10">
        <v>4.05</v>
      </c>
      <c r="K2958" s="8" t="s">
        <v>19493</v>
      </c>
      <c r="L2958" s="8"/>
      <c r="M2958" s="8" t="s">
        <v>9619</v>
      </c>
      <c r="N2958" s="51" t="s">
        <v>19504</v>
      </c>
      <c r="O2958" s="51" t="s">
        <v>52</v>
      </c>
      <c r="P2958" s="51"/>
      <c r="Q2958" s="51"/>
      <c r="R2958" s="51" t="s">
        <v>1632</v>
      </c>
      <c r="S2958" s="51" t="s">
        <v>19505</v>
      </c>
      <c r="T2958" s="11" t="str">
        <f t="shared" si="2"/>
        <v>Jeff Venglass</v>
      </c>
      <c r="U2958" s="51" t="s">
        <v>160</v>
      </c>
      <c r="V2958" s="51" t="s">
        <v>19506</v>
      </c>
      <c r="W2958" s="51" t="s">
        <v>19496</v>
      </c>
      <c r="X2958" s="51" t="s">
        <v>19497</v>
      </c>
      <c r="Y2958" s="51" t="s">
        <v>60</v>
      </c>
      <c r="Z2958" s="56" t="s">
        <v>19498</v>
      </c>
      <c r="AA2958" s="51" t="s">
        <v>60</v>
      </c>
      <c r="AB2958" s="51" t="s">
        <v>60</v>
      </c>
      <c r="AC2958" s="51" t="s">
        <v>60</v>
      </c>
      <c r="AD2958" s="51" t="s">
        <v>60</v>
      </c>
      <c r="AE2958" s="51" t="s">
        <v>19499</v>
      </c>
      <c r="AF2958" s="8" t="s">
        <v>19500</v>
      </c>
      <c r="AG2958" s="8" t="s">
        <v>947</v>
      </c>
      <c r="AH2958" s="8" t="s">
        <v>232</v>
      </c>
      <c r="AI2958" s="8" t="s">
        <v>233</v>
      </c>
      <c r="AJ2958" s="8"/>
      <c r="AK2958" s="8" t="s">
        <v>7293</v>
      </c>
      <c r="AL2958" s="8" t="s">
        <v>19501</v>
      </c>
      <c r="AM2958" s="8" t="s">
        <v>8042</v>
      </c>
      <c r="AN2958" s="8" t="s">
        <v>19502</v>
      </c>
      <c r="AO2958" s="8" t="s">
        <v>19503</v>
      </c>
      <c r="AP2958" s="29" t="s">
        <v>19500</v>
      </c>
      <c r="AQ2958" s="11">
        <v>1347.0</v>
      </c>
    </row>
    <row r="2959">
      <c r="A2959" s="8" t="str">
        <f t="shared" si="1"/>
        <v>Veronica Bell Amarasekara </v>
      </c>
      <c r="B2959" s="51" t="s">
        <v>19490</v>
      </c>
      <c r="C2959" s="51" t="s">
        <v>19371</v>
      </c>
      <c r="D2959" s="2" t="s">
        <v>934</v>
      </c>
      <c r="E2959" s="8" t="s">
        <v>19491</v>
      </c>
      <c r="F2959" s="8" t="s">
        <v>936</v>
      </c>
      <c r="G2959" s="51" t="s">
        <v>19294</v>
      </c>
      <c r="H2959" s="8" t="s">
        <v>19492</v>
      </c>
      <c r="I2959" s="8" t="s">
        <v>49</v>
      </c>
      <c r="J2959" s="10">
        <v>4.05</v>
      </c>
      <c r="K2959" s="8" t="s">
        <v>19493</v>
      </c>
      <c r="L2959" s="8"/>
      <c r="M2959" s="8" t="s">
        <v>9619</v>
      </c>
      <c r="N2959" s="51" t="s">
        <v>19507</v>
      </c>
      <c r="O2959" s="51" t="s">
        <v>52</v>
      </c>
      <c r="P2959" s="51"/>
      <c r="Q2959" s="51"/>
      <c r="R2959" s="51" t="s">
        <v>17939</v>
      </c>
      <c r="S2959" s="51" t="s">
        <v>19508</v>
      </c>
      <c r="T2959" s="11" t="str">
        <f t="shared" si="2"/>
        <v>Veronica Bell Amarasekara </v>
      </c>
      <c r="U2959" s="51" t="s">
        <v>386</v>
      </c>
      <c r="V2959" s="51" t="s">
        <v>19509</v>
      </c>
      <c r="W2959" s="51" t="s">
        <v>19496</v>
      </c>
      <c r="X2959" s="51" t="s">
        <v>19497</v>
      </c>
      <c r="Y2959" s="51" t="s">
        <v>60</v>
      </c>
      <c r="Z2959" s="56" t="s">
        <v>19498</v>
      </c>
      <c r="AA2959" s="51" t="s">
        <v>60</v>
      </c>
      <c r="AB2959" s="51" t="s">
        <v>60</v>
      </c>
      <c r="AC2959" s="51" t="s">
        <v>60</v>
      </c>
      <c r="AD2959" s="51" t="s">
        <v>60</v>
      </c>
      <c r="AE2959" s="51" t="s">
        <v>19499</v>
      </c>
      <c r="AF2959" s="8" t="s">
        <v>19500</v>
      </c>
      <c r="AG2959" s="8" t="s">
        <v>947</v>
      </c>
      <c r="AH2959" s="8" t="s">
        <v>232</v>
      </c>
      <c r="AI2959" s="8" t="s">
        <v>233</v>
      </c>
      <c r="AJ2959" s="8"/>
      <c r="AK2959" s="8" t="s">
        <v>7293</v>
      </c>
      <c r="AL2959" s="8" t="s">
        <v>19501</v>
      </c>
      <c r="AM2959" s="8" t="s">
        <v>8042</v>
      </c>
      <c r="AN2959" s="8" t="s">
        <v>19502</v>
      </c>
      <c r="AO2959" s="8" t="s">
        <v>19503</v>
      </c>
      <c r="AP2959" s="29" t="s">
        <v>19500</v>
      </c>
      <c r="AQ2959" s="11">
        <v>1347.0</v>
      </c>
    </row>
    <row r="2960">
      <c r="A2960" s="8" t="str">
        <f t="shared" si="1"/>
        <v>Marina Muncan</v>
      </c>
      <c r="B2960" s="51" t="s">
        <v>19490</v>
      </c>
      <c r="C2960" s="51" t="s">
        <v>19371</v>
      </c>
      <c r="D2960" s="2" t="s">
        <v>934</v>
      </c>
      <c r="E2960" s="8" t="s">
        <v>19491</v>
      </c>
      <c r="F2960" s="8" t="s">
        <v>936</v>
      </c>
      <c r="G2960" s="51" t="s">
        <v>19294</v>
      </c>
      <c r="H2960" s="8" t="s">
        <v>19492</v>
      </c>
      <c r="I2960" s="8" t="s">
        <v>49</v>
      </c>
      <c r="J2960" s="10">
        <v>4.05</v>
      </c>
      <c r="K2960" s="8" t="s">
        <v>19493</v>
      </c>
      <c r="L2960" s="8"/>
      <c r="M2960" s="8" t="s">
        <v>9619</v>
      </c>
      <c r="N2960" s="51" t="s">
        <v>19510</v>
      </c>
      <c r="O2960" s="51" t="s">
        <v>52</v>
      </c>
      <c r="P2960" s="51"/>
      <c r="Q2960" s="51"/>
      <c r="R2960" s="51" t="s">
        <v>19511</v>
      </c>
      <c r="S2960" s="51" t="s">
        <v>19512</v>
      </c>
      <c r="T2960" s="11" t="str">
        <f t="shared" si="2"/>
        <v>Marina Muncan</v>
      </c>
      <c r="U2960" s="51" t="s">
        <v>106</v>
      </c>
      <c r="V2960" s="51" t="s">
        <v>19513</v>
      </c>
      <c r="W2960" s="51" t="s">
        <v>19514</v>
      </c>
      <c r="X2960" s="51" t="s">
        <v>19497</v>
      </c>
      <c r="Y2960" s="51" t="s">
        <v>60</v>
      </c>
      <c r="Z2960" s="56" t="s">
        <v>19498</v>
      </c>
      <c r="AA2960" s="51" t="s">
        <v>60</v>
      </c>
      <c r="AB2960" s="51" t="s">
        <v>60</v>
      </c>
      <c r="AC2960" s="56" t="s">
        <v>19515</v>
      </c>
      <c r="AD2960" s="51" t="s">
        <v>60</v>
      </c>
      <c r="AE2960" s="51" t="s">
        <v>19499</v>
      </c>
      <c r="AF2960" s="8" t="s">
        <v>19500</v>
      </c>
      <c r="AG2960" s="8" t="s">
        <v>947</v>
      </c>
      <c r="AH2960" s="8" t="s">
        <v>232</v>
      </c>
      <c r="AI2960" s="8" t="s">
        <v>233</v>
      </c>
      <c r="AJ2960" s="8"/>
      <c r="AK2960" s="8" t="s">
        <v>7293</v>
      </c>
      <c r="AL2960" s="8" t="s">
        <v>19501</v>
      </c>
      <c r="AM2960" s="8" t="s">
        <v>8042</v>
      </c>
      <c r="AN2960" s="8" t="s">
        <v>19502</v>
      </c>
      <c r="AO2960" s="8" t="s">
        <v>19503</v>
      </c>
      <c r="AP2960" s="29" t="s">
        <v>19500</v>
      </c>
      <c r="AQ2960" s="11">
        <v>1347.0</v>
      </c>
    </row>
    <row r="2961">
      <c r="A2961" s="8" t="str">
        <f t="shared" si="1"/>
        <v>Emily Ramey-Root</v>
      </c>
      <c r="B2961" s="51" t="s">
        <v>19490</v>
      </c>
      <c r="C2961" s="51" t="s">
        <v>19371</v>
      </c>
      <c r="D2961" s="2" t="s">
        <v>934</v>
      </c>
      <c r="E2961" s="8" t="s">
        <v>19491</v>
      </c>
      <c r="F2961" s="8" t="s">
        <v>936</v>
      </c>
      <c r="G2961" s="51" t="s">
        <v>19294</v>
      </c>
      <c r="H2961" s="8" t="s">
        <v>19492</v>
      </c>
      <c r="I2961" s="8" t="s">
        <v>49</v>
      </c>
      <c r="J2961" s="10">
        <v>4.05</v>
      </c>
      <c r="K2961" s="8" t="s">
        <v>19493</v>
      </c>
      <c r="L2961" s="8"/>
      <c r="M2961" s="8" t="s">
        <v>9619</v>
      </c>
      <c r="N2961" s="51" t="s">
        <v>19516</v>
      </c>
      <c r="O2961" s="51" t="s">
        <v>52</v>
      </c>
      <c r="P2961" s="51"/>
      <c r="Q2961" s="51"/>
      <c r="R2961" s="51" t="s">
        <v>256</v>
      </c>
      <c r="S2961" s="51" t="s">
        <v>19517</v>
      </c>
      <c r="T2961" s="11" t="str">
        <f t="shared" si="2"/>
        <v>Emily Ramey-Root</v>
      </c>
      <c r="U2961" s="51" t="s">
        <v>80</v>
      </c>
      <c r="V2961" s="51" t="s">
        <v>19518</v>
      </c>
      <c r="W2961" s="51" t="s">
        <v>19519</v>
      </c>
      <c r="X2961" s="51" t="s">
        <v>19497</v>
      </c>
      <c r="Y2961" s="51" t="s">
        <v>60</v>
      </c>
      <c r="Z2961" s="56" t="s">
        <v>19498</v>
      </c>
      <c r="AA2961" s="51" t="s">
        <v>60</v>
      </c>
      <c r="AB2961" s="51" t="s">
        <v>60</v>
      </c>
      <c r="AC2961" s="51" t="s">
        <v>60</v>
      </c>
      <c r="AD2961" s="56" t="s">
        <v>19520</v>
      </c>
      <c r="AE2961" s="51" t="s">
        <v>19499</v>
      </c>
      <c r="AF2961" s="8" t="s">
        <v>19500</v>
      </c>
      <c r="AG2961" s="8" t="s">
        <v>947</v>
      </c>
      <c r="AH2961" s="8" t="s">
        <v>232</v>
      </c>
      <c r="AI2961" s="8" t="s">
        <v>233</v>
      </c>
      <c r="AJ2961" s="8"/>
      <c r="AK2961" s="8" t="s">
        <v>7293</v>
      </c>
      <c r="AL2961" s="8" t="s">
        <v>19501</v>
      </c>
      <c r="AM2961" s="8" t="s">
        <v>8042</v>
      </c>
      <c r="AN2961" s="8" t="s">
        <v>19502</v>
      </c>
      <c r="AO2961" s="8" t="s">
        <v>19503</v>
      </c>
      <c r="AP2961" s="29" t="s">
        <v>19500</v>
      </c>
      <c r="AQ2961" s="11">
        <v>1347.0</v>
      </c>
    </row>
    <row r="2962">
      <c r="A2962" s="8" t="str">
        <f t="shared" si="1"/>
        <v>Robert Bartlett</v>
      </c>
      <c r="B2962" s="51" t="s">
        <v>19521</v>
      </c>
      <c r="C2962" s="51" t="s">
        <v>19371</v>
      </c>
      <c r="D2962" s="2" t="s">
        <v>934</v>
      </c>
      <c r="E2962" s="8" t="s">
        <v>1647</v>
      </c>
      <c r="F2962" s="8" t="s">
        <v>936</v>
      </c>
      <c r="G2962" s="51" t="s">
        <v>19294</v>
      </c>
      <c r="H2962" s="8" t="s">
        <v>19522</v>
      </c>
      <c r="I2962" s="8" t="s">
        <v>49</v>
      </c>
      <c r="J2962" s="10">
        <v>3.64</v>
      </c>
      <c r="K2962" s="8" t="s">
        <v>19523</v>
      </c>
      <c r="L2962" s="8"/>
      <c r="M2962" s="8" t="s">
        <v>19524</v>
      </c>
      <c r="N2962" s="51" t="s">
        <v>19525</v>
      </c>
      <c r="O2962" s="51" t="s">
        <v>52</v>
      </c>
      <c r="P2962" s="51"/>
      <c r="Q2962" s="51"/>
      <c r="R2962" s="51" t="s">
        <v>2577</v>
      </c>
      <c r="S2962" s="51" t="s">
        <v>19526</v>
      </c>
      <c r="T2962" s="11" t="str">
        <f t="shared" si="2"/>
        <v>Robert Bartlett</v>
      </c>
      <c r="U2962" s="51" t="s">
        <v>55</v>
      </c>
      <c r="V2962" s="51" t="s">
        <v>19527</v>
      </c>
      <c r="W2962" s="51" t="s">
        <v>19528</v>
      </c>
      <c r="X2962" s="94" t="s">
        <v>19529</v>
      </c>
      <c r="Y2962" s="56" t="s">
        <v>19530</v>
      </c>
      <c r="Z2962" s="56" t="s">
        <v>19531</v>
      </c>
      <c r="AA2962" s="51" t="s">
        <v>60</v>
      </c>
      <c r="AB2962" s="51" t="s">
        <v>60</v>
      </c>
      <c r="AC2962" s="51" t="s">
        <v>60</v>
      </c>
      <c r="AD2962" s="56" t="s">
        <v>19532</v>
      </c>
      <c r="AE2962" s="51" t="s">
        <v>19533</v>
      </c>
      <c r="AF2962" s="8" t="s">
        <v>19534</v>
      </c>
      <c r="AG2962" s="8" t="s">
        <v>947</v>
      </c>
      <c r="AH2962" s="8" t="s">
        <v>543</v>
      </c>
      <c r="AI2962" s="8" t="s">
        <v>233</v>
      </c>
      <c r="AJ2962" s="8"/>
      <c r="AK2962" s="8" t="s">
        <v>8460</v>
      </c>
      <c r="AL2962" s="8" t="s">
        <v>2428</v>
      </c>
      <c r="AM2962" s="8" t="s">
        <v>5383</v>
      </c>
      <c r="AN2962" s="8" t="s">
        <v>19535</v>
      </c>
      <c r="AO2962" s="8" t="s">
        <v>19536</v>
      </c>
      <c r="AP2962" s="29" t="s">
        <v>19534</v>
      </c>
      <c r="AQ2962" s="11">
        <v>1969.0</v>
      </c>
    </row>
    <row r="2963">
      <c r="A2963" s="8" t="str">
        <f t="shared" si="1"/>
        <v>Andy Steben</v>
      </c>
      <c r="B2963" s="51" t="s">
        <v>19521</v>
      </c>
      <c r="C2963" s="51" t="s">
        <v>19371</v>
      </c>
      <c r="D2963" s="2" t="s">
        <v>934</v>
      </c>
      <c r="E2963" s="8" t="s">
        <v>1647</v>
      </c>
      <c r="F2963" s="8" t="s">
        <v>936</v>
      </c>
      <c r="G2963" s="51" t="s">
        <v>19294</v>
      </c>
      <c r="H2963" s="8" t="s">
        <v>19522</v>
      </c>
      <c r="I2963" s="8" t="s">
        <v>49</v>
      </c>
      <c r="J2963" s="10">
        <v>3.64</v>
      </c>
      <c r="K2963" s="8" t="s">
        <v>19523</v>
      </c>
      <c r="L2963" s="8"/>
      <c r="M2963" s="8" t="s">
        <v>19524</v>
      </c>
      <c r="N2963" s="51" t="s">
        <v>19537</v>
      </c>
      <c r="O2963" s="51" t="s">
        <v>52</v>
      </c>
      <c r="P2963" s="51"/>
      <c r="Q2963" s="51"/>
      <c r="R2963" s="51" t="s">
        <v>4559</v>
      </c>
      <c r="S2963" s="51" t="s">
        <v>19538</v>
      </c>
      <c r="T2963" s="11" t="str">
        <f t="shared" si="2"/>
        <v>Andy Steben</v>
      </c>
      <c r="U2963" s="51" t="s">
        <v>247</v>
      </c>
      <c r="V2963" s="51" t="s">
        <v>19539</v>
      </c>
      <c r="W2963" s="51"/>
      <c r="X2963" s="94" t="s">
        <v>19529</v>
      </c>
      <c r="Y2963" s="51" t="s">
        <v>60</v>
      </c>
      <c r="Z2963" s="56" t="s">
        <v>19531</v>
      </c>
      <c r="AA2963" s="51" t="s">
        <v>60</v>
      </c>
      <c r="AB2963" s="51" t="s">
        <v>60</v>
      </c>
      <c r="AC2963" s="51" t="s">
        <v>60</v>
      </c>
      <c r="AD2963" s="56" t="s">
        <v>19532</v>
      </c>
      <c r="AE2963" s="51" t="s">
        <v>19533</v>
      </c>
      <c r="AF2963" s="8" t="s">
        <v>19534</v>
      </c>
      <c r="AG2963" s="8" t="s">
        <v>947</v>
      </c>
      <c r="AH2963" s="8" t="s">
        <v>543</v>
      </c>
      <c r="AI2963" s="8" t="s">
        <v>233</v>
      </c>
      <c r="AJ2963" s="8"/>
      <c r="AK2963" s="8" t="s">
        <v>8460</v>
      </c>
      <c r="AL2963" s="8" t="s">
        <v>2428</v>
      </c>
      <c r="AM2963" s="8" t="s">
        <v>5383</v>
      </c>
      <c r="AN2963" s="8" t="s">
        <v>19535</v>
      </c>
      <c r="AO2963" s="8" t="s">
        <v>19536</v>
      </c>
      <c r="AP2963" s="29" t="s">
        <v>19534</v>
      </c>
      <c r="AQ2963" s="11">
        <v>1969.0</v>
      </c>
    </row>
    <row r="2964">
      <c r="A2964" s="8" t="str">
        <f t="shared" si="1"/>
        <v>David Foley</v>
      </c>
      <c r="B2964" s="51" t="s">
        <v>19521</v>
      </c>
      <c r="C2964" s="51" t="s">
        <v>19371</v>
      </c>
      <c r="D2964" s="2" t="s">
        <v>934</v>
      </c>
      <c r="E2964" s="8" t="s">
        <v>1647</v>
      </c>
      <c r="F2964" s="8" t="s">
        <v>936</v>
      </c>
      <c r="G2964" s="51" t="s">
        <v>19294</v>
      </c>
      <c r="H2964" s="8" t="s">
        <v>19522</v>
      </c>
      <c r="I2964" s="8" t="s">
        <v>49</v>
      </c>
      <c r="J2964" s="10">
        <v>3.64</v>
      </c>
      <c r="K2964" s="8" t="s">
        <v>19523</v>
      </c>
      <c r="L2964" s="8"/>
      <c r="M2964" s="8" t="s">
        <v>19524</v>
      </c>
      <c r="N2964" s="51" t="s">
        <v>19540</v>
      </c>
      <c r="O2964" s="51" t="s">
        <v>52</v>
      </c>
      <c r="P2964" s="51"/>
      <c r="Q2964" s="51"/>
      <c r="R2964" s="51" t="s">
        <v>289</v>
      </c>
      <c r="S2964" s="51" t="s">
        <v>19541</v>
      </c>
      <c r="T2964" s="11" t="str">
        <f t="shared" si="2"/>
        <v>David Foley</v>
      </c>
      <c r="U2964" s="57" t="s">
        <v>80</v>
      </c>
      <c r="V2964" s="51" t="s">
        <v>19542</v>
      </c>
      <c r="W2964" s="51" t="s">
        <v>19543</v>
      </c>
      <c r="X2964" s="94" t="s">
        <v>19529</v>
      </c>
      <c r="Y2964" s="51" t="s">
        <v>60</v>
      </c>
      <c r="Z2964" s="56" t="s">
        <v>19531</v>
      </c>
      <c r="AA2964" s="51" t="s">
        <v>60</v>
      </c>
      <c r="AB2964" s="51" t="s">
        <v>60</v>
      </c>
      <c r="AC2964" s="51" t="s">
        <v>60</v>
      </c>
      <c r="AD2964" s="56" t="s">
        <v>19532</v>
      </c>
      <c r="AE2964" s="51" t="s">
        <v>19533</v>
      </c>
      <c r="AF2964" s="8" t="s">
        <v>19534</v>
      </c>
      <c r="AG2964" s="8" t="s">
        <v>947</v>
      </c>
      <c r="AH2964" s="8" t="s">
        <v>543</v>
      </c>
      <c r="AI2964" s="8" t="s">
        <v>233</v>
      </c>
      <c r="AJ2964" s="8"/>
      <c r="AK2964" s="8" t="s">
        <v>8460</v>
      </c>
      <c r="AL2964" s="8" t="s">
        <v>2428</v>
      </c>
      <c r="AM2964" s="8" t="s">
        <v>5383</v>
      </c>
      <c r="AN2964" s="8" t="s">
        <v>19535</v>
      </c>
      <c r="AO2964" s="8" t="s">
        <v>19536</v>
      </c>
      <c r="AP2964" s="29" t="s">
        <v>19534</v>
      </c>
      <c r="AQ2964" s="11">
        <v>1969.0</v>
      </c>
    </row>
    <row r="2965">
      <c r="A2965" s="8" t="str">
        <f t="shared" si="1"/>
        <v>Tyler Yamaguchi</v>
      </c>
      <c r="B2965" s="51" t="s">
        <v>19521</v>
      </c>
      <c r="C2965" s="51" t="s">
        <v>19371</v>
      </c>
      <c r="D2965" s="2" t="s">
        <v>934</v>
      </c>
      <c r="E2965" s="8" t="s">
        <v>1647</v>
      </c>
      <c r="F2965" s="8" t="s">
        <v>936</v>
      </c>
      <c r="G2965" s="51" t="s">
        <v>19294</v>
      </c>
      <c r="H2965" s="8" t="s">
        <v>19522</v>
      </c>
      <c r="I2965" s="8" t="s">
        <v>49</v>
      </c>
      <c r="J2965" s="10">
        <v>3.64</v>
      </c>
      <c r="K2965" s="8" t="s">
        <v>19523</v>
      </c>
      <c r="L2965" s="8"/>
      <c r="M2965" s="8" t="s">
        <v>19524</v>
      </c>
      <c r="N2965" s="51" t="s">
        <v>19544</v>
      </c>
      <c r="O2965" s="51" t="s">
        <v>52</v>
      </c>
      <c r="P2965" s="51"/>
      <c r="Q2965" s="51"/>
      <c r="R2965" s="51" t="s">
        <v>1514</v>
      </c>
      <c r="S2965" s="51" t="s">
        <v>19545</v>
      </c>
      <c r="T2965" s="11" t="str">
        <f t="shared" si="2"/>
        <v>Tyler Yamaguchi</v>
      </c>
      <c r="U2965" s="51" t="s">
        <v>80</v>
      </c>
      <c r="V2965" s="51" t="s">
        <v>19546</v>
      </c>
      <c r="W2965" s="51" t="s">
        <v>19547</v>
      </c>
      <c r="X2965" s="94" t="s">
        <v>19529</v>
      </c>
      <c r="Y2965" s="56" t="s">
        <v>19548</v>
      </c>
      <c r="Z2965" s="56" t="s">
        <v>19531</v>
      </c>
      <c r="AA2965" s="56" t="s">
        <v>19549</v>
      </c>
      <c r="AB2965" s="51" t="s">
        <v>60</v>
      </c>
      <c r="AC2965" s="51" t="s">
        <v>60</v>
      </c>
      <c r="AD2965" s="56" t="s">
        <v>19532</v>
      </c>
      <c r="AE2965" s="51" t="s">
        <v>19533</v>
      </c>
      <c r="AF2965" s="8" t="s">
        <v>19534</v>
      </c>
      <c r="AG2965" s="8" t="s">
        <v>947</v>
      </c>
      <c r="AH2965" s="8" t="s">
        <v>543</v>
      </c>
      <c r="AI2965" s="8" t="s">
        <v>233</v>
      </c>
      <c r="AJ2965" s="8"/>
      <c r="AK2965" s="8" t="s">
        <v>8460</v>
      </c>
      <c r="AL2965" s="8" t="s">
        <v>2428</v>
      </c>
      <c r="AM2965" s="8" t="s">
        <v>5383</v>
      </c>
      <c r="AN2965" s="8" t="s">
        <v>19535</v>
      </c>
      <c r="AO2965" s="8" t="s">
        <v>19536</v>
      </c>
      <c r="AP2965" s="29" t="s">
        <v>19534</v>
      </c>
      <c r="AQ2965" s="11">
        <v>1969.0</v>
      </c>
    </row>
    <row r="2966">
      <c r="A2966" s="8" t="str">
        <f t="shared" si="1"/>
        <v>Demi Marine</v>
      </c>
      <c r="B2966" s="51" t="s">
        <v>19521</v>
      </c>
      <c r="C2966" s="51" t="s">
        <v>19371</v>
      </c>
      <c r="D2966" s="2" t="s">
        <v>934</v>
      </c>
      <c r="E2966" s="8" t="s">
        <v>1647</v>
      </c>
      <c r="F2966" s="8" t="s">
        <v>936</v>
      </c>
      <c r="G2966" s="51" t="s">
        <v>19294</v>
      </c>
      <c r="H2966" s="8" t="s">
        <v>19522</v>
      </c>
      <c r="I2966" s="8" t="s">
        <v>49</v>
      </c>
      <c r="J2966" s="10">
        <v>3.64</v>
      </c>
      <c r="K2966" s="8" t="s">
        <v>19523</v>
      </c>
      <c r="L2966" s="8"/>
      <c r="M2966" s="8" t="s">
        <v>19524</v>
      </c>
      <c r="N2966" s="51" t="s">
        <v>19550</v>
      </c>
      <c r="O2966" s="51" t="s">
        <v>52</v>
      </c>
      <c r="P2966" s="51"/>
      <c r="Q2966" s="51"/>
      <c r="R2966" s="8" t="s">
        <v>19551</v>
      </c>
      <c r="S2966" s="8" t="s">
        <v>19552</v>
      </c>
      <c r="T2966" s="11" t="str">
        <f t="shared" si="2"/>
        <v>Demi Marine</v>
      </c>
      <c r="U2966" s="8" t="s">
        <v>80</v>
      </c>
      <c r="V2966" s="51"/>
      <c r="W2966" s="51"/>
      <c r="X2966" s="51" t="s">
        <v>19529</v>
      </c>
      <c r="Y2966" s="51" t="s">
        <v>60</v>
      </c>
      <c r="Z2966" s="56" t="s">
        <v>19531</v>
      </c>
      <c r="AA2966" s="51" t="s">
        <v>60</v>
      </c>
      <c r="AB2966" s="56" t="s">
        <v>19553</v>
      </c>
      <c r="AC2966" s="51" t="s">
        <v>60</v>
      </c>
      <c r="AD2966" s="56" t="s">
        <v>19532</v>
      </c>
      <c r="AE2966" s="51" t="s">
        <v>19533</v>
      </c>
      <c r="AF2966" s="8" t="s">
        <v>19534</v>
      </c>
      <c r="AG2966" s="8" t="s">
        <v>947</v>
      </c>
      <c r="AH2966" s="8" t="s">
        <v>543</v>
      </c>
      <c r="AI2966" s="8" t="s">
        <v>18832</v>
      </c>
      <c r="AJ2966" s="8"/>
      <c r="AK2966" s="8" t="s">
        <v>8460</v>
      </c>
      <c r="AL2966" s="8" t="s">
        <v>2428</v>
      </c>
      <c r="AM2966" s="8" t="s">
        <v>5383</v>
      </c>
      <c r="AN2966" s="8" t="s">
        <v>19535</v>
      </c>
      <c r="AO2966" s="8" t="s">
        <v>19536</v>
      </c>
      <c r="AP2966" s="29" t="s">
        <v>19534</v>
      </c>
      <c r="AQ2966" s="11">
        <v>1969.0</v>
      </c>
    </row>
    <row r="2967">
      <c r="A2967" s="8" t="str">
        <f t="shared" si="1"/>
        <v>Delaney Nolin</v>
      </c>
      <c r="B2967" s="13" t="s">
        <v>19521</v>
      </c>
      <c r="C2967" s="51" t="s">
        <v>19371</v>
      </c>
      <c r="D2967" s="38" t="s">
        <v>934</v>
      </c>
      <c r="E2967" s="8" t="s">
        <v>1647</v>
      </c>
      <c r="F2967" s="8" t="s">
        <v>936</v>
      </c>
      <c r="G2967" s="51" t="s">
        <v>19294</v>
      </c>
      <c r="H2967" s="13" t="s">
        <v>19522</v>
      </c>
      <c r="I2967" s="8" t="s">
        <v>49</v>
      </c>
      <c r="J2967" s="75">
        <v>3.64</v>
      </c>
      <c r="K2967" s="8" t="s">
        <v>19523</v>
      </c>
      <c r="L2967" s="8"/>
      <c r="M2967" s="13" t="s">
        <v>19524</v>
      </c>
      <c r="N2967" s="51" t="s">
        <v>19554</v>
      </c>
      <c r="O2967" s="57" t="s">
        <v>52</v>
      </c>
      <c r="P2967" s="51"/>
      <c r="Q2967" s="51"/>
      <c r="R2967" s="57" t="s">
        <v>7315</v>
      </c>
      <c r="S2967" s="57" t="s">
        <v>19555</v>
      </c>
      <c r="T2967" s="11" t="str">
        <f t="shared" si="2"/>
        <v>Delaney Nolin</v>
      </c>
      <c r="U2967" s="57" t="s">
        <v>80</v>
      </c>
      <c r="V2967" s="51"/>
      <c r="W2967" s="51"/>
      <c r="X2967" s="51" t="s">
        <v>19529</v>
      </c>
      <c r="Y2967" s="51" t="s">
        <v>60</v>
      </c>
      <c r="Z2967" s="56" t="s">
        <v>19531</v>
      </c>
      <c r="AA2967" s="51" t="s">
        <v>60</v>
      </c>
      <c r="AB2967" s="51" t="s">
        <v>60</v>
      </c>
      <c r="AC2967" s="51" t="s">
        <v>60</v>
      </c>
      <c r="AD2967" s="56" t="s">
        <v>19532</v>
      </c>
      <c r="AE2967" s="51" t="s">
        <v>19533</v>
      </c>
      <c r="AF2967" s="8" t="s">
        <v>19534</v>
      </c>
      <c r="AG2967" s="13" t="s">
        <v>947</v>
      </c>
      <c r="AH2967" s="13" t="s">
        <v>543</v>
      </c>
      <c r="AI2967" s="8" t="s">
        <v>18832</v>
      </c>
      <c r="AJ2967" s="8"/>
      <c r="AK2967" s="8" t="s">
        <v>8460</v>
      </c>
      <c r="AL2967" s="8" t="s">
        <v>2428</v>
      </c>
      <c r="AM2967" s="8" t="s">
        <v>5383</v>
      </c>
      <c r="AN2967" s="8" t="s">
        <v>19535</v>
      </c>
      <c r="AO2967" s="8" t="s">
        <v>19556</v>
      </c>
      <c r="AP2967" s="29" t="s">
        <v>19534</v>
      </c>
      <c r="AQ2967" s="28">
        <v>1969.0</v>
      </c>
    </row>
    <row r="2968">
      <c r="A2968" s="8" t="str">
        <f t="shared" si="1"/>
        <v>Jonathan Padron</v>
      </c>
      <c r="B2968" s="51" t="s">
        <v>19521</v>
      </c>
      <c r="C2968" s="51" t="s">
        <v>19371</v>
      </c>
      <c r="D2968" s="2" t="s">
        <v>934</v>
      </c>
      <c r="E2968" s="8" t="s">
        <v>1647</v>
      </c>
      <c r="F2968" s="8" t="s">
        <v>936</v>
      </c>
      <c r="G2968" s="51" t="s">
        <v>19294</v>
      </c>
      <c r="H2968" s="8" t="s">
        <v>19522</v>
      </c>
      <c r="I2968" s="8" t="s">
        <v>49</v>
      </c>
      <c r="J2968" s="10">
        <v>3.64</v>
      </c>
      <c r="K2968" s="8" t="s">
        <v>19523</v>
      </c>
      <c r="L2968" s="8"/>
      <c r="M2968" s="8" t="s">
        <v>19524</v>
      </c>
      <c r="N2968" s="51" t="s">
        <v>19557</v>
      </c>
      <c r="O2968" s="51" t="s">
        <v>52</v>
      </c>
      <c r="P2968" s="51"/>
      <c r="Q2968" s="51"/>
      <c r="R2968" s="51" t="s">
        <v>109</v>
      </c>
      <c r="S2968" s="51" t="s">
        <v>19558</v>
      </c>
      <c r="T2968" s="11" t="str">
        <f t="shared" si="2"/>
        <v>Jonathan Padron</v>
      </c>
      <c r="U2968" s="51" t="s">
        <v>80</v>
      </c>
      <c r="V2968" s="51"/>
      <c r="W2968" s="51"/>
      <c r="X2968" s="94" t="s">
        <v>19529</v>
      </c>
      <c r="Y2968" s="51" t="s">
        <v>60</v>
      </c>
      <c r="Z2968" s="56" t="s">
        <v>19531</v>
      </c>
      <c r="AA2968" s="56" t="s">
        <v>19559</v>
      </c>
      <c r="AB2968" s="51" t="s">
        <v>60</v>
      </c>
      <c r="AC2968" s="51" t="s">
        <v>60</v>
      </c>
      <c r="AD2968" s="56" t="s">
        <v>19532</v>
      </c>
      <c r="AE2968" s="51" t="s">
        <v>19533</v>
      </c>
      <c r="AF2968" s="8" t="s">
        <v>19534</v>
      </c>
      <c r="AG2968" s="8" t="s">
        <v>947</v>
      </c>
      <c r="AH2968" s="8" t="s">
        <v>543</v>
      </c>
      <c r="AI2968" s="8" t="s">
        <v>233</v>
      </c>
      <c r="AJ2968" s="8"/>
      <c r="AK2968" s="8" t="s">
        <v>8460</v>
      </c>
      <c r="AL2968" s="8" t="s">
        <v>2428</v>
      </c>
      <c r="AM2968" s="8" t="s">
        <v>5383</v>
      </c>
      <c r="AN2968" s="8" t="s">
        <v>19535</v>
      </c>
      <c r="AO2968" s="8" t="s">
        <v>19536</v>
      </c>
      <c r="AP2968" s="29" t="s">
        <v>19534</v>
      </c>
      <c r="AQ2968" s="11">
        <v>1969.0</v>
      </c>
    </row>
    <row r="2969">
      <c r="A2969" s="8" t="str">
        <f t="shared" si="1"/>
        <v>Katie Reichert</v>
      </c>
      <c r="B2969" s="13" t="s">
        <v>19521</v>
      </c>
      <c r="C2969" s="51" t="s">
        <v>19371</v>
      </c>
      <c r="D2969" s="38" t="s">
        <v>934</v>
      </c>
      <c r="E2969" s="8" t="s">
        <v>1647</v>
      </c>
      <c r="F2969" s="8" t="s">
        <v>936</v>
      </c>
      <c r="G2969" s="51" t="s">
        <v>19294</v>
      </c>
      <c r="H2969" s="13" t="s">
        <v>19522</v>
      </c>
      <c r="I2969" s="8" t="s">
        <v>49</v>
      </c>
      <c r="J2969" s="75">
        <v>3.64</v>
      </c>
      <c r="K2969" s="8" t="s">
        <v>19523</v>
      </c>
      <c r="L2969" s="8"/>
      <c r="M2969" s="13" t="s">
        <v>19524</v>
      </c>
      <c r="N2969" s="51" t="s">
        <v>19560</v>
      </c>
      <c r="O2969" s="57" t="s">
        <v>52</v>
      </c>
      <c r="P2969" s="51"/>
      <c r="Q2969" s="51"/>
      <c r="R2969" s="57" t="s">
        <v>11790</v>
      </c>
      <c r="S2969" s="57" t="s">
        <v>19561</v>
      </c>
      <c r="T2969" s="11" t="str">
        <f t="shared" si="2"/>
        <v>Katie Reichert</v>
      </c>
      <c r="U2969" s="57" t="s">
        <v>80</v>
      </c>
      <c r="V2969" s="51"/>
      <c r="W2969" s="51"/>
      <c r="X2969" s="51" t="s">
        <v>19529</v>
      </c>
      <c r="Y2969" s="51" t="s">
        <v>60</v>
      </c>
      <c r="Z2969" s="56" t="s">
        <v>19531</v>
      </c>
      <c r="AA2969" s="51" t="s">
        <v>60</v>
      </c>
      <c r="AB2969" s="51" t="s">
        <v>60</v>
      </c>
      <c r="AC2969" s="51" t="s">
        <v>60</v>
      </c>
      <c r="AD2969" s="56" t="s">
        <v>19532</v>
      </c>
      <c r="AE2969" s="51" t="s">
        <v>19533</v>
      </c>
      <c r="AF2969" s="8" t="s">
        <v>19534</v>
      </c>
      <c r="AG2969" s="13" t="s">
        <v>947</v>
      </c>
      <c r="AH2969" s="13" t="s">
        <v>543</v>
      </c>
      <c r="AI2969" s="8" t="s">
        <v>18832</v>
      </c>
      <c r="AJ2969" s="8"/>
      <c r="AK2969" s="8" t="s">
        <v>8460</v>
      </c>
      <c r="AL2969" s="8" t="s">
        <v>2428</v>
      </c>
      <c r="AM2969" s="8" t="s">
        <v>5383</v>
      </c>
      <c r="AN2969" s="8" t="s">
        <v>19535</v>
      </c>
      <c r="AO2969" s="8" t="s">
        <v>19556</v>
      </c>
      <c r="AP2969" s="29" t="s">
        <v>19534</v>
      </c>
      <c r="AQ2969" s="28">
        <v>1969.0</v>
      </c>
    </row>
    <row r="2970">
      <c r="A2970" s="8" t="str">
        <f t="shared" si="1"/>
        <v>Emma DeLira</v>
      </c>
      <c r="B2970" s="51" t="s">
        <v>19562</v>
      </c>
      <c r="C2970" s="51" t="s">
        <v>19371</v>
      </c>
      <c r="D2970" s="2" t="s">
        <v>934</v>
      </c>
      <c r="E2970" s="8" t="s">
        <v>19491</v>
      </c>
      <c r="F2970" s="8" t="s">
        <v>936</v>
      </c>
      <c r="G2970" s="51" t="s">
        <v>19294</v>
      </c>
      <c r="H2970" s="8" t="s">
        <v>19563</v>
      </c>
      <c r="I2970" s="8" t="s">
        <v>49</v>
      </c>
      <c r="J2970" s="10">
        <v>3.82</v>
      </c>
      <c r="K2970" s="8" t="s">
        <v>19564</v>
      </c>
      <c r="L2970" s="8"/>
      <c r="M2970" s="8" t="s">
        <v>19565</v>
      </c>
      <c r="N2970" s="51" t="s">
        <v>19566</v>
      </c>
      <c r="O2970" s="51" t="s">
        <v>52</v>
      </c>
      <c r="P2970" s="51"/>
      <c r="Q2970" s="51"/>
      <c r="R2970" s="51" t="s">
        <v>1593</v>
      </c>
      <c r="S2970" s="51" t="s">
        <v>19567</v>
      </c>
      <c r="T2970" s="11" t="str">
        <f t="shared" si="2"/>
        <v>Emma DeLira</v>
      </c>
      <c r="U2970" s="51" t="s">
        <v>1031</v>
      </c>
      <c r="V2970" s="51" t="s">
        <v>19568</v>
      </c>
      <c r="W2970" s="51"/>
      <c r="X2970" s="94" t="s">
        <v>19569</v>
      </c>
      <c r="Y2970" s="56" t="s">
        <v>19570</v>
      </c>
      <c r="Z2970" s="56" t="s">
        <v>19571</v>
      </c>
      <c r="AA2970" s="56" t="s">
        <v>19572</v>
      </c>
      <c r="AB2970" s="56" t="s">
        <v>19573</v>
      </c>
      <c r="AC2970" s="51" t="s">
        <v>60</v>
      </c>
      <c r="AD2970" s="56" t="s">
        <v>19574</v>
      </c>
      <c r="AE2970" s="51" t="s">
        <v>19575</v>
      </c>
      <c r="AF2970" s="8" t="s">
        <v>19576</v>
      </c>
      <c r="AG2970" s="8" t="s">
        <v>947</v>
      </c>
      <c r="AH2970" s="8" t="s">
        <v>232</v>
      </c>
      <c r="AI2970" s="8" t="s">
        <v>233</v>
      </c>
      <c r="AJ2970" s="8"/>
      <c r="AK2970" s="8"/>
      <c r="AL2970" s="8"/>
      <c r="AM2970" s="8"/>
      <c r="AN2970" s="8" t="s">
        <v>19577</v>
      </c>
      <c r="AO2970" s="8" t="s">
        <v>19578</v>
      </c>
      <c r="AP2970" s="29" t="s">
        <v>19576</v>
      </c>
      <c r="AQ2970" s="11">
        <v>1062.0</v>
      </c>
    </row>
    <row r="2971">
      <c r="A2971" s="8" t="str">
        <f t="shared" si="1"/>
        <v>Amber Williams</v>
      </c>
      <c r="B2971" s="8" t="s">
        <v>19562</v>
      </c>
      <c r="C2971" s="51" t="s">
        <v>19371</v>
      </c>
      <c r="D2971" s="2" t="s">
        <v>934</v>
      </c>
      <c r="E2971" s="8" t="s">
        <v>19491</v>
      </c>
      <c r="F2971" s="8" t="s">
        <v>936</v>
      </c>
      <c r="G2971" s="51" t="s">
        <v>19294</v>
      </c>
      <c r="H2971" s="8" t="s">
        <v>19563</v>
      </c>
      <c r="I2971" s="8" t="s">
        <v>49</v>
      </c>
      <c r="J2971" s="10">
        <v>3.82</v>
      </c>
      <c r="K2971" s="8" t="s">
        <v>19564</v>
      </c>
      <c r="L2971" s="8"/>
      <c r="M2971" s="8" t="s">
        <v>19565</v>
      </c>
      <c r="N2971" s="51" t="s">
        <v>19579</v>
      </c>
      <c r="O2971" s="57" t="s">
        <v>52</v>
      </c>
      <c r="P2971" s="51"/>
      <c r="Q2971" s="51"/>
      <c r="R2971" s="57" t="s">
        <v>8247</v>
      </c>
      <c r="S2971" s="57" t="s">
        <v>1878</v>
      </c>
      <c r="T2971" s="11" t="str">
        <f t="shared" si="2"/>
        <v>Amber Williams</v>
      </c>
      <c r="U2971" s="57" t="s">
        <v>55</v>
      </c>
      <c r="V2971" s="51" t="s">
        <v>19580</v>
      </c>
      <c r="W2971" s="57" t="s">
        <v>19581</v>
      </c>
      <c r="X2971" s="51" t="s">
        <v>19569</v>
      </c>
      <c r="Y2971" s="51" t="s">
        <v>60</v>
      </c>
      <c r="Z2971" s="56" t="s">
        <v>19571</v>
      </c>
      <c r="AA2971" s="51" t="s">
        <v>60</v>
      </c>
      <c r="AB2971" s="56" t="s">
        <v>19573</v>
      </c>
      <c r="AC2971" s="51" t="s">
        <v>60</v>
      </c>
      <c r="AD2971" s="56" t="s">
        <v>19574</v>
      </c>
      <c r="AE2971" s="51" t="s">
        <v>19575</v>
      </c>
      <c r="AF2971" s="8" t="s">
        <v>19576</v>
      </c>
      <c r="AG2971" s="8" t="s">
        <v>947</v>
      </c>
      <c r="AH2971" s="8" t="s">
        <v>232</v>
      </c>
      <c r="AI2971" s="8" t="s">
        <v>18832</v>
      </c>
      <c r="AJ2971" s="8"/>
      <c r="AK2971" s="8"/>
      <c r="AL2971" s="8"/>
      <c r="AM2971" s="8"/>
      <c r="AN2971" s="8" t="s">
        <v>19577</v>
      </c>
      <c r="AO2971" s="8" t="s">
        <v>19582</v>
      </c>
      <c r="AP2971" s="29" t="s">
        <v>19576</v>
      </c>
      <c r="AQ2971" s="11">
        <v>1062.0</v>
      </c>
    </row>
    <row r="2972">
      <c r="A2972" s="8" t="str">
        <f t="shared" si="1"/>
        <v>Bob Ramsey</v>
      </c>
      <c r="B2972" s="8" t="s">
        <v>19562</v>
      </c>
      <c r="C2972" s="51" t="s">
        <v>19371</v>
      </c>
      <c r="D2972" s="9" t="s">
        <v>934</v>
      </c>
      <c r="E2972" s="8" t="s">
        <v>19491</v>
      </c>
      <c r="F2972" s="8" t="s">
        <v>936</v>
      </c>
      <c r="G2972" s="8" t="s">
        <v>19294</v>
      </c>
      <c r="H2972" s="8" t="s">
        <v>19563</v>
      </c>
      <c r="I2972" s="8" t="s">
        <v>49</v>
      </c>
      <c r="J2972" s="10">
        <v>3.82</v>
      </c>
      <c r="K2972" s="8" t="s">
        <v>19564</v>
      </c>
      <c r="L2972" s="8" t="s">
        <v>86</v>
      </c>
      <c r="M2972" s="8" t="s">
        <v>19565</v>
      </c>
      <c r="N2972" s="8" t="s">
        <v>19583</v>
      </c>
      <c r="O2972" s="8" t="s">
        <v>52</v>
      </c>
      <c r="P2972" s="51"/>
      <c r="Q2972" s="51"/>
      <c r="R2972" s="8" t="s">
        <v>251</v>
      </c>
      <c r="S2972" s="8" t="s">
        <v>19584</v>
      </c>
      <c r="T2972" s="11" t="str">
        <f t="shared" si="2"/>
        <v>Bob Ramsey</v>
      </c>
      <c r="U2972" s="8" t="s">
        <v>386</v>
      </c>
      <c r="V2972" s="8" t="s">
        <v>19585</v>
      </c>
      <c r="W2972" s="8" t="s">
        <v>86</v>
      </c>
      <c r="X2972" s="8" t="s">
        <v>19569</v>
      </c>
      <c r="Y2972" s="56" t="s">
        <v>19586</v>
      </c>
      <c r="Z2972" s="56" t="s">
        <v>19571</v>
      </c>
      <c r="AA2972" s="51" t="s">
        <v>60</v>
      </c>
      <c r="AB2972" s="56" t="s">
        <v>19573</v>
      </c>
      <c r="AC2972" s="51" t="s">
        <v>60</v>
      </c>
      <c r="AD2972" s="56" t="s">
        <v>19574</v>
      </c>
      <c r="AE2972" s="51" t="s">
        <v>19575</v>
      </c>
      <c r="AF2972" s="8" t="s">
        <v>19576</v>
      </c>
      <c r="AG2972" s="8" t="s">
        <v>947</v>
      </c>
      <c r="AH2972" s="8" t="s">
        <v>232</v>
      </c>
      <c r="AI2972" s="8" t="s">
        <v>18832</v>
      </c>
      <c r="AJ2972" s="8" t="s">
        <v>86</v>
      </c>
      <c r="AK2972" s="8" t="s">
        <v>86</v>
      </c>
      <c r="AL2972" s="8" t="s">
        <v>86</v>
      </c>
      <c r="AM2972" s="8" t="s">
        <v>86</v>
      </c>
      <c r="AN2972" s="8" t="s">
        <v>2771</v>
      </c>
      <c r="AO2972" s="8" t="s">
        <v>19578</v>
      </c>
      <c r="AP2972" s="29" t="s">
        <v>19576</v>
      </c>
      <c r="AQ2972" s="11">
        <v>1062.0</v>
      </c>
    </row>
    <row r="2973">
      <c r="A2973" s="8" t="str">
        <f t="shared" si="1"/>
        <v>David Klech</v>
      </c>
      <c r="B2973" s="51" t="s">
        <v>19587</v>
      </c>
      <c r="C2973" s="51" t="s">
        <v>19588</v>
      </c>
      <c r="D2973" s="2" t="s">
        <v>934</v>
      </c>
      <c r="E2973" s="8" t="s">
        <v>19589</v>
      </c>
      <c r="F2973" s="8" t="s">
        <v>936</v>
      </c>
      <c r="G2973" s="51" t="s">
        <v>19294</v>
      </c>
      <c r="H2973" s="8" t="s">
        <v>19590</v>
      </c>
      <c r="I2973" s="8" t="s">
        <v>49</v>
      </c>
      <c r="J2973" s="10">
        <v>3.76</v>
      </c>
      <c r="K2973" s="8" t="s">
        <v>19591</v>
      </c>
      <c r="L2973" s="8" t="s">
        <v>2355</v>
      </c>
      <c r="M2973" s="8"/>
      <c r="N2973" s="51" t="s">
        <v>19592</v>
      </c>
      <c r="O2973" s="51" t="s">
        <v>52</v>
      </c>
      <c r="P2973" s="51"/>
      <c r="Q2973" s="51"/>
      <c r="R2973" s="51" t="s">
        <v>289</v>
      </c>
      <c r="S2973" s="51" t="s">
        <v>19593</v>
      </c>
      <c r="T2973" s="11" t="str">
        <f t="shared" si="2"/>
        <v>David Klech</v>
      </c>
      <c r="U2973" s="51" t="s">
        <v>55</v>
      </c>
      <c r="V2973" s="51" t="s">
        <v>19594</v>
      </c>
      <c r="W2973" s="51" t="s">
        <v>19595</v>
      </c>
      <c r="X2973" s="94" t="s">
        <v>19596</v>
      </c>
      <c r="Y2973" s="56" t="s">
        <v>19597</v>
      </c>
      <c r="Z2973" s="51" t="s">
        <v>60</v>
      </c>
      <c r="AA2973" s="51" t="s">
        <v>60</v>
      </c>
      <c r="AB2973" s="56" t="s">
        <v>19598</v>
      </c>
      <c r="AC2973" s="56" t="s">
        <v>19599</v>
      </c>
      <c r="AD2973" s="56" t="s">
        <v>19600</v>
      </c>
      <c r="AE2973" s="51" t="s">
        <v>19601</v>
      </c>
      <c r="AF2973" s="8" t="s">
        <v>19602</v>
      </c>
      <c r="AG2973" s="8" t="s">
        <v>947</v>
      </c>
      <c r="AH2973" s="8" t="s">
        <v>134</v>
      </c>
      <c r="AI2973" s="8" t="s">
        <v>66</v>
      </c>
      <c r="AJ2973" s="8"/>
      <c r="AK2973" s="8" t="s">
        <v>5480</v>
      </c>
      <c r="AL2973" s="8" t="s">
        <v>6525</v>
      </c>
      <c r="AM2973" s="8" t="s">
        <v>1570</v>
      </c>
      <c r="AN2973" s="8" t="s">
        <v>19603</v>
      </c>
      <c r="AO2973" s="8" t="s">
        <v>19604</v>
      </c>
      <c r="AP2973" s="29" t="s">
        <v>19602</v>
      </c>
      <c r="AQ2973" s="11">
        <v>16962.0</v>
      </c>
    </row>
    <row r="2974">
      <c r="A2974" s="8" t="str">
        <f t="shared" si="1"/>
        <v>Delia Mack</v>
      </c>
      <c r="B2974" s="51" t="s">
        <v>19587</v>
      </c>
      <c r="C2974" s="51" t="s">
        <v>19588</v>
      </c>
      <c r="D2974" s="2" t="s">
        <v>934</v>
      </c>
      <c r="E2974" s="8" t="s">
        <v>19589</v>
      </c>
      <c r="F2974" s="8" t="s">
        <v>936</v>
      </c>
      <c r="G2974" s="51" t="s">
        <v>19294</v>
      </c>
      <c r="H2974" s="8" t="s">
        <v>19590</v>
      </c>
      <c r="I2974" s="8" t="s">
        <v>49</v>
      </c>
      <c r="J2974" s="10">
        <v>3.76</v>
      </c>
      <c r="K2974" s="8" t="s">
        <v>19591</v>
      </c>
      <c r="L2974" s="8" t="s">
        <v>2355</v>
      </c>
      <c r="M2974" s="8"/>
      <c r="N2974" s="51" t="s">
        <v>19605</v>
      </c>
      <c r="O2974" s="51" t="s">
        <v>52</v>
      </c>
      <c r="P2974" s="51"/>
      <c r="Q2974" s="51"/>
      <c r="R2974" s="8" t="s">
        <v>19606</v>
      </c>
      <c r="S2974" s="8" t="s">
        <v>10810</v>
      </c>
      <c r="T2974" s="11" t="str">
        <f t="shared" si="2"/>
        <v>Delia Mack</v>
      </c>
      <c r="U2974" s="8" t="s">
        <v>498</v>
      </c>
      <c r="V2974" s="51" t="s">
        <v>19607</v>
      </c>
      <c r="W2974" s="8" t="s">
        <v>19595</v>
      </c>
      <c r="X2974" s="51" t="s">
        <v>19596</v>
      </c>
      <c r="Y2974" s="51" t="s">
        <v>60</v>
      </c>
      <c r="Z2974" s="56" t="s">
        <v>19608</v>
      </c>
      <c r="AA2974" s="51" t="s">
        <v>60</v>
      </c>
      <c r="AB2974" s="56" t="s">
        <v>19598</v>
      </c>
      <c r="AC2974" s="51" t="s">
        <v>60</v>
      </c>
      <c r="AD2974" s="56" t="s">
        <v>19600</v>
      </c>
      <c r="AE2974" s="51" t="s">
        <v>19601</v>
      </c>
      <c r="AF2974" s="8" t="s">
        <v>19602</v>
      </c>
      <c r="AG2974" s="8" t="s">
        <v>947</v>
      </c>
      <c r="AH2974" s="8" t="s">
        <v>134</v>
      </c>
      <c r="AI2974" s="8" t="s">
        <v>66</v>
      </c>
      <c r="AJ2974" s="8"/>
      <c r="AK2974" s="8" t="s">
        <v>5480</v>
      </c>
      <c r="AL2974" s="8" t="s">
        <v>6525</v>
      </c>
      <c r="AM2974" s="8" t="s">
        <v>1570</v>
      </c>
      <c r="AN2974" s="8" t="s">
        <v>19603</v>
      </c>
      <c r="AO2974" s="8" t="s">
        <v>19604</v>
      </c>
      <c r="AP2974" s="29" t="s">
        <v>19602</v>
      </c>
      <c r="AQ2974" s="11">
        <v>16962.0</v>
      </c>
    </row>
    <row r="2975">
      <c r="A2975" s="8" t="str">
        <f t="shared" si="1"/>
        <v>Davis Kepon</v>
      </c>
      <c r="B2975" s="51" t="s">
        <v>19587</v>
      </c>
      <c r="C2975" s="51" t="s">
        <v>19588</v>
      </c>
      <c r="D2975" s="2" t="s">
        <v>934</v>
      </c>
      <c r="E2975" s="8" t="s">
        <v>19589</v>
      </c>
      <c r="F2975" s="8" t="s">
        <v>936</v>
      </c>
      <c r="G2975" s="51" t="s">
        <v>19294</v>
      </c>
      <c r="H2975" s="8" t="s">
        <v>19590</v>
      </c>
      <c r="I2975" s="8" t="s">
        <v>49</v>
      </c>
      <c r="J2975" s="10">
        <v>3.76</v>
      </c>
      <c r="K2975" s="8" t="s">
        <v>19591</v>
      </c>
      <c r="L2975" s="8" t="s">
        <v>2355</v>
      </c>
      <c r="M2975" s="8"/>
      <c r="N2975" s="51" t="s">
        <v>19609</v>
      </c>
      <c r="O2975" s="51" t="s">
        <v>52</v>
      </c>
      <c r="P2975" s="51"/>
      <c r="Q2975" s="51"/>
      <c r="R2975" s="51" t="s">
        <v>310</v>
      </c>
      <c r="S2975" s="51" t="s">
        <v>19610</v>
      </c>
      <c r="T2975" s="11" t="str">
        <f t="shared" si="2"/>
        <v>Davis Kepon</v>
      </c>
      <c r="U2975" s="51" t="s">
        <v>80</v>
      </c>
      <c r="V2975" s="51"/>
      <c r="W2975" s="51" t="s">
        <v>19595</v>
      </c>
      <c r="X2975" s="94" t="s">
        <v>19596</v>
      </c>
      <c r="Y2975" s="56" t="s">
        <v>19611</v>
      </c>
      <c r="Z2975" s="56" t="s">
        <v>19608</v>
      </c>
      <c r="AA2975" s="51" t="s">
        <v>60</v>
      </c>
      <c r="AB2975" s="56" t="s">
        <v>19598</v>
      </c>
      <c r="AC2975" s="56" t="s">
        <v>19612</v>
      </c>
      <c r="AD2975" s="56" t="s">
        <v>19600</v>
      </c>
      <c r="AE2975" s="51" t="s">
        <v>19601</v>
      </c>
      <c r="AF2975" s="8" t="s">
        <v>19602</v>
      </c>
      <c r="AG2975" s="8" t="s">
        <v>947</v>
      </c>
      <c r="AH2975" s="8" t="s">
        <v>134</v>
      </c>
      <c r="AI2975" s="8" t="s">
        <v>66</v>
      </c>
      <c r="AJ2975" s="8"/>
      <c r="AK2975" s="8" t="s">
        <v>5480</v>
      </c>
      <c r="AL2975" s="8" t="s">
        <v>6525</v>
      </c>
      <c r="AM2975" s="8" t="s">
        <v>1570</v>
      </c>
      <c r="AN2975" s="8" t="s">
        <v>19603</v>
      </c>
      <c r="AO2975" s="8" t="s">
        <v>19604</v>
      </c>
      <c r="AP2975" s="29" t="s">
        <v>19602</v>
      </c>
      <c r="AQ2975" s="11">
        <v>16962.0</v>
      </c>
    </row>
    <row r="2976">
      <c r="A2976" s="8" t="str">
        <f t="shared" si="1"/>
        <v>Kevin Reid</v>
      </c>
      <c r="B2976" s="51" t="s">
        <v>19613</v>
      </c>
      <c r="C2976" s="51" t="s">
        <v>19371</v>
      </c>
      <c r="D2976" s="2" t="s">
        <v>934</v>
      </c>
      <c r="E2976" s="8" t="s">
        <v>19614</v>
      </c>
      <c r="F2976" s="8" t="s">
        <v>936</v>
      </c>
      <c r="G2976" s="51" t="s">
        <v>19294</v>
      </c>
      <c r="H2976" s="8" t="s">
        <v>19615</v>
      </c>
      <c r="I2976" s="8" t="s">
        <v>49</v>
      </c>
      <c r="J2976" s="10">
        <v>3.46</v>
      </c>
      <c r="K2976" s="8" t="s">
        <v>19616</v>
      </c>
      <c r="L2976" s="8" t="s">
        <v>3181</v>
      </c>
      <c r="M2976" s="8"/>
      <c r="N2976" s="51" t="s">
        <v>19617</v>
      </c>
      <c r="O2976" s="51" t="s">
        <v>52</v>
      </c>
      <c r="P2976" s="51"/>
      <c r="Q2976" s="51"/>
      <c r="R2976" s="51" t="s">
        <v>208</v>
      </c>
      <c r="S2976" s="51" t="s">
        <v>19618</v>
      </c>
      <c r="T2976" s="11" t="str">
        <f t="shared" si="2"/>
        <v>Kevin Reid</v>
      </c>
      <c r="U2976" s="51" t="s">
        <v>55</v>
      </c>
      <c r="V2976" s="51" t="s">
        <v>19619</v>
      </c>
      <c r="W2976" s="51" t="s">
        <v>19620</v>
      </c>
      <c r="X2976" s="94" t="s">
        <v>19621</v>
      </c>
      <c r="Y2976" s="56" t="s">
        <v>19622</v>
      </c>
      <c r="Z2976" s="51" t="s">
        <v>60</v>
      </c>
      <c r="AA2976" s="51" t="s">
        <v>60</v>
      </c>
      <c r="AB2976" s="51" t="s">
        <v>60</v>
      </c>
      <c r="AC2976" s="51" t="s">
        <v>60</v>
      </c>
      <c r="AD2976" s="56" t="s">
        <v>19623</v>
      </c>
      <c r="AE2976" s="51" t="s">
        <v>19624</v>
      </c>
      <c r="AF2976" s="8" t="s">
        <v>19614</v>
      </c>
      <c r="AG2976" s="8" t="s">
        <v>947</v>
      </c>
      <c r="AH2976" s="8" t="s">
        <v>232</v>
      </c>
      <c r="AI2976" s="8" t="s">
        <v>233</v>
      </c>
      <c r="AJ2976" s="8"/>
      <c r="AK2976" s="8" t="s">
        <v>420</v>
      </c>
      <c r="AL2976" s="8" t="s">
        <v>948</v>
      </c>
      <c r="AM2976" s="8" t="s">
        <v>1264</v>
      </c>
      <c r="AN2976" s="8" t="s">
        <v>8186</v>
      </c>
      <c r="AO2976" s="8" t="s">
        <v>19604</v>
      </c>
      <c r="AP2976" s="29" t="s">
        <v>19614</v>
      </c>
      <c r="AQ2976" s="11">
        <v>5459.0</v>
      </c>
    </row>
    <row r="2977">
      <c r="A2977" s="8" t="str">
        <f t="shared" si="1"/>
        <v>Andrea Camacho</v>
      </c>
      <c r="B2977" s="51" t="s">
        <v>19613</v>
      </c>
      <c r="C2977" s="51" t="s">
        <v>19371</v>
      </c>
      <c r="D2977" s="2" t="s">
        <v>934</v>
      </c>
      <c r="E2977" s="8" t="s">
        <v>19614</v>
      </c>
      <c r="F2977" s="8" t="s">
        <v>936</v>
      </c>
      <c r="G2977" s="51" t="s">
        <v>19294</v>
      </c>
      <c r="H2977" s="8" t="s">
        <v>19615</v>
      </c>
      <c r="I2977" s="8" t="s">
        <v>49</v>
      </c>
      <c r="J2977" s="10">
        <v>3.46</v>
      </c>
      <c r="K2977" s="8" t="s">
        <v>19616</v>
      </c>
      <c r="L2977" s="8" t="s">
        <v>3181</v>
      </c>
      <c r="M2977" s="8"/>
      <c r="N2977" s="51" t="s">
        <v>19625</v>
      </c>
      <c r="O2977" s="51" t="s">
        <v>52</v>
      </c>
      <c r="P2977" s="51"/>
      <c r="Q2977" s="51"/>
      <c r="R2977" s="51" t="s">
        <v>12432</v>
      </c>
      <c r="S2977" s="51" t="s">
        <v>19626</v>
      </c>
      <c r="T2977" s="11" t="str">
        <f t="shared" si="2"/>
        <v>Andrea Camacho</v>
      </c>
      <c r="U2977" s="51" t="s">
        <v>76</v>
      </c>
      <c r="V2977" s="51" t="s">
        <v>19627</v>
      </c>
      <c r="W2977" s="51"/>
      <c r="X2977" s="51" t="s">
        <v>19621</v>
      </c>
      <c r="Y2977" s="51" t="s">
        <v>60</v>
      </c>
      <c r="Z2977" s="56" t="s">
        <v>19628</v>
      </c>
      <c r="AA2977" s="51" t="s">
        <v>60</v>
      </c>
      <c r="AB2977" s="56" t="s">
        <v>19629</v>
      </c>
      <c r="AC2977" s="51" t="s">
        <v>60</v>
      </c>
      <c r="AD2977" s="56" t="s">
        <v>19623</v>
      </c>
      <c r="AE2977" s="51" t="s">
        <v>19624</v>
      </c>
      <c r="AF2977" s="8" t="s">
        <v>19614</v>
      </c>
      <c r="AG2977" s="8" t="s">
        <v>947</v>
      </c>
      <c r="AH2977" s="8" t="s">
        <v>232</v>
      </c>
      <c r="AI2977" s="8" t="s">
        <v>18832</v>
      </c>
      <c r="AJ2977" s="8"/>
      <c r="AK2977" s="8" t="s">
        <v>420</v>
      </c>
      <c r="AL2977" s="8" t="s">
        <v>948</v>
      </c>
      <c r="AM2977" s="8" t="s">
        <v>1264</v>
      </c>
      <c r="AN2977" s="8" t="s">
        <v>8186</v>
      </c>
      <c r="AO2977" s="8" t="s">
        <v>19604</v>
      </c>
      <c r="AP2977" s="29" t="s">
        <v>19614</v>
      </c>
      <c r="AQ2977" s="11">
        <v>5459.0</v>
      </c>
    </row>
    <row r="2978">
      <c r="A2978" s="8" t="str">
        <f t="shared" si="1"/>
        <v>Nysiah LeGardye</v>
      </c>
      <c r="B2978" s="51" t="s">
        <v>19613</v>
      </c>
      <c r="C2978" s="51" t="s">
        <v>19371</v>
      </c>
      <c r="D2978" s="38" t="s">
        <v>934</v>
      </c>
      <c r="E2978" s="8" t="s">
        <v>19614</v>
      </c>
      <c r="F2978" s="8" t="s">
        <v>936</v>
      </c>
      <c r="G2978" s="51" t="s">
        <v>19294</v>
      </c>
      <c r="H2978" s="13" t="s">
        <v>19615</v>
      </c>
      <c r="I2978" s="8" t="s">
        <v>49</v>
      </c>
      <c r="J2978" s="75">
        <v>3.46</v>
      </c>
      <c r="K2978" s="8" t="s">
        <v>19616</v>
      </c>
      <c r="L2978" s="13" t="s">
        <v>3181</v>
      </c>
      <c r="M2978" s="8"/>
      <c r="N2978" s="51" t="s">
        <v>19630</v>
      </c>
      <c r="O2978" s="51" t="s">
        <v>52</v>
      </c>
      <c r="P2978" s="51"/>
      <c r="Q2978" s="51"/>
      <c r="R2978" s="51" t="s">
        <v>19631</v>
      </c>
      <c r="S2978" s="51" t="s">
        <v>19632</v>
      </c>
      <c r="T2978" s="11" t="str">
        <f t="shared" si="2"/>
        <v>Nysiah LeGardye</v>
      </c>
      <c r="U2978" s="57" t="s">
        <v>76</v>
      </c>
      <c r="V2978" s="51"/>
      <c r="W2978" s="51"/>
      <c r="X2978" s="94" t="s">
        <v>19621</v>
      </c>
      <c r="Y2978" s="51" t="s">
        <v>60</v>
      </c>
      <c r="Z2978" s="56" t="s">
        <v>19628</v>
      </c>
      <c r="AA2978" s="51" t="s">
        <v>60</v>
      </c>
      <c r="AB2978" s="56" t="s">
        <v>19629</v>
      </c>
      <c r="AC2978" s="51" t="s">
        <v>60</v>
      </c>
      <c r="AD2978" s="56" t="s">
        <v>19623</v>
      </c>
      <c r="AE2978" s="51" t="s">
        <v>19624</v>
      </c>
      <c r="AF2978" s="8" t="s">
        <v>19614</v>
      </c>
      <c r="AG2978" s="13" t="s">
        <v>947</v>
      </c>
      <c r="AH2978" s="13" t="s">
        <v>232</v>
      </c>
      <c r="AI2978" s="8" t="s">
        <v>233</v>
      </c>
      <c r="AJ2978" s="8"/>
      <c r="AK2978" s="8" t="s">
        <v>420</v>
      </c>
      <c r="AL2978" s="8" t="s">
        <v>948</v>
      </c>
      <c r="AM2978" s="8" t="s">
        <v>1264</v>
      </c>
      <c r="AN2978" s="8" t="s">
        <v>8186</v>
      </c>
      <c r="AO2978" s="8" t="s">
        <v>19604</v>
      </c>
      <c r="AP2978" s="29" t="s">
        <v>19614</v>
      </c>
      <c r="AQ2978" s="28">
        <v>5459.0</v>
      </c>
    </row>
    <row r="2979">
      <c r="A2979" s="8" t="str">
        <f t="shared" si="1"/>
        <v>AJ Reyes</v>
      </c>
      <c r="B2979" s="51" t="s">
        <v>19613</v>
      </c>
      <c r="C2979" s="51" t="s">
        <v>19371</v>
      </c>
      <c r="D2979" s="2" t="s">
        <v>934</v>
      </c>
      <c r="E2979" s="8" t="s">
        <v>19614</v>
      </c>
      <c r="F2979" s="8" t="s">
        <v>936</v>
      </c>
      <c r="G2979" s="51" t="s">
        <v>19294</v>
      </c>
      <c r="H2979" s="8" t="s">
        <v>19615</v>
      </c>
      <c r="I2979" s="8" t="s">
        <v>49</v>
      </c>
      <c r="J2979" s="10">
        <v>3.46</v>
      </c>
      <c r="K2979" s="8" t="s">
        <v>19616</v>
      </c>
      <c r="L2979" s="8" t="s">
        <v>3181</v>
      </c>
      <c r="M2979" s="8"/>
      <c r="N2979" s="51" t="s">
        <v>19633</v>
      </c>
      <c r="O2979" s="51" t="s">
        <v>52</v>
      </c>
      <c r="P2979" s="51"/>
      <c r="Q2979" s="51"/>
      <c r="R2979" s="51" t="s">
        <v>6712</v>
      </c>
      <c r="S2979" s="51" t="s">
        <v>19634</v>
      </c>
      <c r="T2979" s="11" t="str">
        <f t="shared" si="2"/>
        <v>AJ Reyes</v>
      </c>
      <c r="U2979" s="51" t="s">
        <v>76</v>
      </c>
      <c r="V2979" s="51"/>
      <c r="W2979" s="51"/>
      <c r="X2979" s="51" t="s">
        <v>19621</v>
      </c>
      <c r="Y2979" s="51" t="s">
        <v>60</v>
      </c>
      <c r="Z2979" s="56" t="s">
        <v>19628</v>
      </c>
      <c r="AA2979" s="51" t="s">
        <v>60</v>
      </c>
      <c r="AB2979" s="56" t="s">
        <v>19629</v>
      </c>
      <c r="AC2979" s="51" t="s">
        <v>60</v>
      </c>
      <c r="AD2979" s="56" t="s">
        <v>19623</v>
      </c>
      <c r="AE2979" s="51" t="s">
        <v>19624</v>
      </c>
      <c r="AF2979" s="8" t="s">
        <v>19614</v>
      </c>
      <c r="AG2979" s="8" t="s">
        <v>947</v>
      </c>
      <c r="AH2979" s="8" t="s">
        <v>232</v>
      </c>
      <c r="AI2979" s="8" t="s">
        <v>18832</v>
      </c>
      <c r="AJ2979" s="8"/>
      <c r="AK2979" s="8" t="s">
        <v>420</v>
      </c>
      <c r="AL2979" s="8" t="s">
        <v>948</v>
      </c>
      <c r="AM2979" s="8" t="s">
        <v>1264</v>
      </c>
      <c r="AN2979" s="8" t="s">
        <v>8186</v>
      </c>
      <c r="AO2979" s="8" t="s">
        <v>19604</v>
      </c>
      <c r="AP2979" s="29" t="s">
        <v>19614</v>
      </c>
      <c r="AQ2979" s="11">
        <v>5459.0</v>
      </c>
    </row>
    <row r="2980">
      <c r="A2980" s="8" t="str">
        <f t="shared" si="1"/>
        <v>Terra Valadez</v>
      </c>
      <c r="B2980" s="8" t="s">
        <v>19613</v>
      </c>
      <c r="C2980" s="51" t="s">
        <v>19371</v>
      </c>
      <c r="D2980" s="2" t="s">
        <v>934</v>
      </c>
      <c r="E2980" s="8" t="s">
        <v>19614</v>
      </c>
      <c r="F2980" s="8" t="s">
        <v>936</v>
      </c>
      <c r="G2980" s="51" t="s">
        <v>19294</v>
      </c>
      <c r="H2980" s="8" t="s">
        <v>19615</v>
      </c>
      <c r="I2980" s="8" t="s">
        <v>49</v>
      </c>
      <c r="J2980" s="10">
        <v>3.46</v>
      </c>
      <c r="K2980" s="8" t="s">
        <v>19616</v>
      </c>
      <c r="L2980" s="8" t="s">
        <v>3181</v>
      </c>
      <c r="M2980" s="8"/>
      <c r="N2980" s="51" t="s">
        <v>19635</v>
      </c>
      <c r="O2980" s="57" t="s">
        <v>52</v>
      </c>
      <c r="P2980" s="51"/>
      <c r="Q2980" s="51"/>
      <c r="R2980" s="57" t="s">
        <v>19636</v>
      </c>
      <c r="S2980" s="57" t="s">
        <v>19637</v>
      </c>
      <c r="T2980" s="11" t="str">
        <f t="shared" si="2"/>
        <v>Terra Valadez</v>
      </c>
      <c r="U2980" s="57" t="s">
        <v>76</v>
      </c>
      <c r="V2980" s="51"/>
      <c r="W2980" s="51"/>
      <c r="X2980" s="51" t="s">
        <v>19621</v>
      </c>
      <c r="Y2980" s="51" t="s">
        <v>60</v>
      </c>
      <c r="Z2980" s="56" t="s">
        <v>19628</v>
      </c>
      <c r="AA2980" s="51" t="s">
        <v>60</v>
      </c>
      <c r="AB2980" s="56" t="s">
        <v>19638</v>
      </c>
      <c r="AC2980" s="56" t="s">
        <v>19639</v>
      </c>
      <c r="AD2980" s="56" t="s">
        <v>19623</v>
      </c>
      <c r="AE2980" s="51" t="s">
        <v>19624</v>
      </c>
      <c r="AF2980" s="8" t="s">
        <v>19614</v>
      </c>
      <c r="AG2980" s="8" t="s">
        <v>947</v>
      </c>
      <c r="AH2980" s="8" t="s">
        <v>232</v>
      </c>
      <c r="AI2980" s="8" t="s">
        <v>18832</v>
      </c>
      <c r="AJ2980" s="8"/>
      <c r="AK2980" s="8" t="s">
        <v>420</v>
      </c>
      <c r="AL2980" s="8" t="s">
        <v>948</v>
      </c>
      <c r="AM2980" s="8" t="s">
        <v>1264</v>
      </c>
      <c r="AN2980" s="8" t="s">
        <v>8186</v>
      </c>
      <c r="AO2980" s="8" t="s">
        <v>19640</v>
      </c>
      <c r="AP2980" s="29" t="s">
        <v>19614</v>
      </c>
      <c r="AQ2980" s="11">
        <v>5459.0</v>
      </c>
    </row>
    <row r="2981">
      <c r="A2981" s="8" t="str">
        <f t="shared" si="1"/>
        <v>Andrew Carrasco</v>
      </c>
      <c r="B2981" s="51" t="s">
        <v>19613</v>
      </c>
      <c r="C2981" s="51" t="s">
        <v>19371</v>
      </c>
      <c r="D2981" s="38" t="s">
        <v>934</v>
      </c>
      <c r="E2981" s="8" t="s">
        <v>19614</v>
      </c>
      <c r="F2981" s="8" t="s">
        <v>936</v>
      </c>
      <c r="G2981" s="51" t="s">
        <v>19294</v>
      </c>
      <c r="H2981" s="13" t="s">
        <v>19615</v>
      </c>
      <c r="I2981" s="8" t="s">
        <v>49</v>
      </c>
      <c r="J2981" s="75">
        <v>3.46</v>
      </c>
      <c r="K2981" s="8" t="s">
        <v>19616</v>
      </c>
      <c r="L2981" s="13" t="s">
        <v>3181</v>
      </c>
      <c r="M2981" s="8"/>
      <c r="N2981" s="51" t="s">
        <v>19641</v>
      </c>
      <c r="O2981" s="51" t="s">
        <v>52</v>
      </c>
      <c r="P2981" s="51"/>
      <c r="Q2981" s="51"/>
      <c r="R2981" s="51" t="s">
        <v>53</v>
      </c>
      <c r="S2981" s="51" t="s">
        <v>19642</v>
      </c>
      <c r="T2981" s="11" t="str">
        <f t="shared" si="2"/>
        <v>Andrew Carrasco</v>
      </c>
      <c r="U2981" s="57" t="s">
        <v>160</v>
      </c>
      <c r="V2981" s="51"/>
      <c r="W2981" s="51"/>
      <c r="X2981" s="94" t="s">
        <v>19621</v>
      </c>
      <c r="Y2981" s="51" t="s">
        <v>60</v>
      </c>
      <c r="Z2981" s="56" t="s">
        <v>19628</v>
      </c>
      <c r="AA2981" s="51" t="s">
        <v>60</v>
      </c>
      <c r="AB2981" s="56" t="s">
        <v>19629</v>
      </c>
      <c r="AC2981" s="51" t="s">
        <v>60</v>
      </c>
      <c r="AD2981" s="56" t="s">
        <v>19623</v>
      </c>
      <c r="AE2981" s="51" t="s">
        <v>19624</v>
      </c>
      <c r="AF2981" s="8" t="s">
        <v>19614</v>
      </c>
      <c r="AG2981" s="13" t="s">
        <v>947</v>
      </c>
      <c r="AH2981" s="13" t="s">
        <v>232</v>
      </c>
      <c r="AI2981" s="8" t="s">
        <v>233</v>
      </c>
      <c r="AJ2981" s="8"/>
      <c r="AK2981" s="8" t="s">
        <v>420</v>
      </c>
      <c r="AL2981" s="8" t="s">
        <v>948</v>
      </c>
      <c r="AM2981" s="8" t="s">
        <v>1264</v>
      </c>
      <c r="AN2981" s="8" t="s">
        <v>8186</v>
      </c>
      <c r="AO2981" s="8" t="s">
        <v>19604</v>
      </c>
      <c r="AP2981" s="29" t="s">
        <v>19614</v>
      </c>
      <c r="AQ2981" s="28">
        <v>5459.0</v>
      </c>
    </row>
    <row r="2982">
      <c r="A2982" s="8" t="str">
        <f t="shared" si="1"/>
        <v>Christian Carter</v>
      </c>
      <c r="B2982" s="51" t="s">
        <v>19613</v>
      </c>
      <c r="C2982" s="51" t="s">
        <v>19371</v>
      </c>
      <c r="D2982" s="38" t="s">
        <v>934</v>
      </c>
      <c r="E2982" s="8" t="s">
        <v>19614</v>
      </c>
      <c r="F2982" s="8" t="s">
        <v>936</v>
      </c>
      <c r="G2982" s="51" t="s">
        <v>19294</v>
      </c>
      <c r="H2982" s="13" t="s">
        <v>19615</v>
      </c>
      <c r="I2982" s="8" t="s">
        <v>49</v>
      </c>
      <c r="J2982" s="75">
        <v>3.46</v>
      </c>
      <c r="K2982" s="8" t="s">
        <v>19616</v>
      </c>
      <c r="L2982" s="13" t="s">
        <v>3181</v>
      </c>
      <c r="M2982" s="8"/>
      <c r="N2982" s="51" t="s">
        <v>19643</v>
      </c>
      <c r="O2982" s="51" t="s">
        <v>52</v>
      </c>
      <c r="P2982" s="51"/>
      <c r="Q2982" s="51"/>
      <c r="R2982" s="51" t="s">
        <v>2177</v>
      </c>
      <c r="S2982" s="51" t="s">
        <v>9244</v>
      </c>
      <c r="T2982" s="11" t="str">
        <f t="shared" si="2"/>
        <v>Christian Carter</v>
      </c>
      <c r="U2982" s="57" t="s">
        <v>1726</v>
      </c>
      <c r="V2982" s="51"/>
      <c r="W2982" s="51"/>
      <c r="X2982" s="94" t="s">
        <v>19621</v>
      </c>
      <c r="Y2982" s="51" t="s">
        <v>60</v>
      </c>
      <c r="Z2982" s="56" t="s">
        <v>19628</v>
      </c>
      <c r="AA2982" s="51" t="s">
        <v>60</v>
      </c>
      <c r="AB2982" s="56" t="s">
        <v>19629</v>
      </c>
      <c r="AC2982" s="51" t="s">
        <v>60</v>
      </c>
      <c r="AD2982" s="56" t="s">
        <v>19623</v>
      </c>
      <c r="AE2982" s="51" t="s">
        <v>19624</v>
      </c>
      <c r="AF2982" s="8" t="s">
        <v>19614</v>
      </c>
      <c r="AG2982" s="13" t="s">
        <v>947</v>
      </c>
      <c r="AH2982" s="13" t="s">
        <v>232</v>
      </c>
      <c r="AI2982" s="8" t="s">
        <v>233</v>
      </c>
      <c r="AJ2982" s="8"/>
      <c r="AK2982" s="8" t="s">
        <v>420</v>
      </c>
      <c r="AL2982" s="8" t="s">
        <v>948</v>
      </c>
      <c r="AM2982" s="8" t="s">
        <v>1264</v>
      </c>
      <c r="AN2982" s="8" t="s">
        <v>8186</v>
      </c>
      <c r="AO2982" s="8" t="s">
        <v>19604</v>
      </c>
      <c r="AP2982" s="29" t="s">
        <v>19614</v>
      </c>
      <c r="AQ2982" s="28">
        <v>5459.0</v>
      </c>
    </row>
    <row r="2983">
      <c r="A2983" s="8" t="str">
        <f t="shared" si="1"/>
        <v>Cresencio Gonzalez</v>
      </c>
      <c r="B2983" s="51" t="s">
        <v>19613</v>
      </c>
      <c r="C2983" s="51" t="s">
        <v>19371</v>
      </c>
      <c r="D2983" s="2" t="s">
        <v>934</v>
      </c>
      <c r="E2983" s="8" t="s">
        <v>19614</v>
      </c>
      <c r="F2983" s="8" t="s">
        <v>936</v>
      </c>
      <c r="G2983" s="51" t="s">
        <v>19294</v>
      </c>
      <c r="H2983" s="8" t="s">
        <v>19615</v>
      </c>
      <c r="I2983" s="8" t="s">
        <v>49</v>
      </c>
      <c r="J2983" s="10">
        <v>3.46</v>
      </c>
      <c r="K2983" s="8" t="s">
        <v>19616</v>
      </c>
      <c r="L2983" s="8" t="s">
        <v>3181</v>
      </c>
      <c r="M2983" s="8"/>
      <c r="N2983" s="51" t="s">
        <v>19644</v>
      </c>
      <c r="O2983" s="51" t="s">
        <v>52</v>
      </c>
      <c r="P2983" s="51"/>
      <c r="Q2983" s="51"/>
      <c r="R2983" s="51" t="s">
        <v>19645</v>
      </c>
      <c r="S2983" s="51" t="s">
        <v>19646</v>
      </c>
      <c r="T2983" s="11" t="str">
        <f t="shared" si="2"/>
        <v>Cresencio Gonzalez</v>
      </c>
      <c r="U2983" s="51" t="s">
        <v>386</v>
      </c>
      <c r="V2983" s="51" t="s">
        <v>19647</v>
      </c>
      <c r="W2983" s="51" t="s">
        <v>19648</v>
      </c>
      <c r="X2983" s="94" t="s">
        <v>19621</v>
      </c>
      <c r="Y2983" s="51" t="s">
        <v>60</v>
      </c>
      <c r="Z2983" s="51" t="s">
        <v>60</v>
      </c>
      <c r="AA2983" s="51" t="s">
        <v>60</v>
      </c>
      <c r="AB2983" s="51" t="s">
        <v>60</v>
      </c>
      <c r="AC2983" s="51" t="s">
        <v>60</v>
      </c>
      <c r="AD2983" s="56" t="s">
        <v>19623</v>
      </c>
      <c r="AE2983" s="51" t="s">
        <v>19624</v>
      </c>
      <c r="AF2983" s="8" t="s">
        <v>19614</v>
      </c>
      <c r="AG2983" s="8" t="s">
        <v>947</v>
      </c>
      <c r="AH2983" s="8" t="s">
        <v>232</v>
      </c>
      <c r="AI2983" s="8" t="s">
        <v>233</v>
      </c>
      <c r="AJ2983" s="8"/>
      <c r="AK2983" s="8" t="s">
        <v>420</v>
      </c>
      <c r="AL2983" s="8" t="s">
        <v>948</v>
      </c>
      <c r="AM2983" s="8" t="s">
        <v>1264</v>
      </c>
      <c r="AN2983" s="8" t="s">
        <v>8186</v>
      </c>
      <c r="AO2983" s="8" t="s">
        <v>19604</v>
      </c>
      <c r="AP2983" s="29" t="s">
        <v>19614</v>
      </c>
      <c r="AQ2983" s="11">
        <v>5459.0</v>
      </c>
    </row>
    <row r="2984">
      <c r="A2984" s="8" t="str">
        <f t="shared" si="1"/>
        <v>Micaela Castillo</v>
      </c>
      <c r="B2984" s="51" t="s">
        <v>19613</v>
      </c>
      <c r="C2984" s="51" t="s">
        <v>19371</v>
      </c>
      <c r="D2984" s="2" t="s">
        <v>934</v>
      </c>
      <c r="E2984" s="8" t="s">
        <v>19614</v>
      </c>
      <c r="F2984" s="8" t="s">
        <v>936</v>
      </c>
      <c r="G2984" s="51" t="s">
        <v>19294</v>
      </c>
      <c r="H2984" s="8" t="s">
        <v>19615</v>
      </c>
      <c r="I2984" s="8" t="s">
        <v>49</v>
      </c>
      <c r="J2984" s="10">
        <v>3.46</v>
      </c>
      <c r="K2984" s="8" t="s">
        <v>19616</v>
      </c>
      <c r="L2984" s="8" t="s">
        <v>3181</v>
      </c>
      <c r="M2984" s="8"/>
      <c r="N2984" s="51" t="s">
        <v>19649</v>
      </c>
      <c r="O2984" s="51" t="s">
        <v>52</v>
      </c>
      <c r="P2984" s="51"/>
      <c r="Q2984" s="51"/>
      <c r="R2984" s="51" t="s">
        <v>19650</v>
      </c>
      <c r="S2984" s="51" t="s">
        <v>19651</v>
      </c>
      <c r="T2984" s="11" t="str">
        <f t="shared" si="2"/>
        <v>Micaela Castillo</v>
      </c>
      <c r="U2984" s="51" t="s">
        <v>106</v>
      </c>
      <c r="V2984" s="51" t="s">
        <v>19652</v>
      </c>
      <c r="W2984" s="51"/>
      <c r="X2984" s="94" t="s">
        <v>19621</v>
      </c>
      <c r="Y2984" s="51" t="s">
        <v>60</v>
      </c>
      <c r="Z2984" s="51" t="s">
        <v>60</v>
      </c>
      <c r="AA2984" s="51" t="s">
        <v>60</v>
      </c>
      <c r="AB2984" s="51" t="s">
        <v>60</v>
      </c>
      <c r="AC2984" s="51" t="s">
        <v>60</v>
      </c>
      <c r="AD2984" s="56" t="s">
        <v>19623</v>
      </c>
      <c r="AE2984" s="51" t="s">
        <v>19624</v>
      </c>
      <c r="AF2984" s="8" t="s">
        <v>19614</v>
      </c>
      <c r="AG2984" s="8" t="s">
        <v>947</v>
      </c>
      <c r="AH2984" s="8" t="s">
        <v>232</v>
      </c>
      <c r="AI2984" s="8" t="s">
        <v>233</v>
      </c>
      <c r="AJ2984" s="8"/>
      <c r="AK2984" s="8" t="s">
        <v>420</v>
      </c>
      <c r="AL2984" s="8" t="s">
        <v>948</v>
      </c>
      <c r="AM2984" s="8" t="s">
        <v>1264</v>
      </c>
      <c r="AN2984" s="8" t="s">
        <v>8186</v>
      </c>
      <c r="AO2984" s="8" t="s">
        <v>19604</v>
      </c>
      <c r="AP2984" s="29" t="s">
        <v>19614</v>
      </c>
      <c r="AQ2984" s="11">
        <v>5459.0</v>
      </c>
    </row>
    <row r="2985">
      <c r="A2985" s="8" t="str">
        <f t="shared" si="1"/>
        <v>Rob Lander</v>
      </c>
      <c r="B2985" s="51" t="s">
        <v>19613</v>
      </c>
      <c r="C2985" s="51" t="s">
        <v>19371</v>
      </c>
      <c r="D2985" s="2" t="s">
        <v>934</v>
      </c>
      <c r="E2985" s="8" t="s">
        <v>19614</v>
      </c>
      <c r="F2985" s="8" t="s">
        <v>936</v>
      </c>
      <c r="G2985" s="51" t="s">
        <v>19294</v>
      </c>
      <c r="H2985" s="8" t="s">
        <v>19615</v>
      </c>
      <c r="I2985" s="8" t="s">
        <v>49</v>
      </c>
      <c r="J2985" s="10">
        <v>3.46</v>
      </c>
      <c r="K2985" s="8" t="s">
        <v>19616</v>
      </c>
      <c r="L2985" s="8" t="s">
        <v>3181</v>
      </c>
      <c r="M2985" s="8"/>
      <c r="N2985" s="51" t="s">
        <v>19653</v>
      </c>
      <c r="O2985" s="51" t="s">
        <v>52</v>
      </c>
      <c r="P2985" s="51"/>
      <c r="Q2985" s="51"/>
      <c r="R2985" s="51" t="s">
        <v>817</v>
      </c>
      <c r="S2985" s="51" t="s">
        <v>18064</v>
      </c>
      <c r="T2985" s="11" t="str">
        <f t="shared" si="2"/>
        <v>Rob Lander</v>
      </c>
      <c r="U2985" s="51" t="s">
        <v>106</v>
      </c>
      <c r="V2985" s="51" t="s">
        <v>19654</v>
      </c>
      <c r="W2985" s="8" t="s">
        <v>19655</v>
      </c>
      <c r="X2985" s="51" t="s">
        <v>19621</v>
      </c>
      <c r="Y2985" s="51" t="s">
        <v>60</v>
      </c>
      <c r="Z2985" s="56" t="s">
        <v>19628</v>
      </c>
      <c r="AA2985" s="51" t="s">
        <v>60</v>
      </c>
      <c r="AB2985" s="56" t="s">
        <v>19629</v>
      </c>
      <c r="AC2985" s="51" t="s">
        <v>60</v>
      </c>
      <c r="AD2985" s="56" t="s">
        <v>19623</v>
      </c>
      <c r="AE2985" s="51" t="s">
        <v>19624</v>
      </c>
      <c r="AF2985" s="8" t="s">
        <v>19614</v>
      </c>
      <c r="AG2985" s="8" t="s">
        <v>947</v>
      </c>
      <c r="AH2985" s="8" t="s">
        <v>232</v>
      </c>
      <c r="AI2985" s="8" t="s">
        <v>18832</v>
      </c>
      <c r="AJ2985" s="8"/>
      <c r="AK2985" s="8" t="s">
        <v>420</v>
      </c>
      <c r="AL2985" s="8" t="s">
        <v>948</v>
      </c>
      <c r="AM2985" s="8" t="s">
        <v>1264</v>
      </c>
      <c r="AN2985" s="8" t="s">
        <v>8186</v>
      </c>
      <c r="AO2985" s="8" t="s">
        <v>19604</v>
      </c>
      <c r="AP2985" s="29" t="s">
        <v>19614</v>
      </c>
      <c r="AQ2985" s="11">
        <v>5459.0</v>
      </c>
    </row>
    <row r="2986">
      <c r="A2986" s="8" t="str">
        <f t="shared" si="1"/>
        <v>Mike Schmidt</v>
      </c>
      <c r="B2986" s="51" t="s">
        <v>19656</v>
      </c>
      <c r="C2986" s="51" t="s">
        <v>19371</v>
      </c>
      <c r="D2986" s="2" t="s">
        <v>934</v>
      </c>
      <c r="E2986" s="8" t="s">
        <v>19657</v>
      </c>
      <c r="F2986" s="8" t="s">
        <v>936</v>
      </c>
      <c r="G2986" s="51" t="s">
        <v>19294</v>
      </c>
      <c r="H2986" s="8" t="s">
        <v>19658</v>
      </c>
      <c r="I2986" s="8" t="s">
        <v>49</v>
      </c>
      <c r="J2986" s="10">
        <v>3.62</v>
      </c>
      <c r="K2986" s="8" t="s">
        <v>19659</v>
      </c>
      <c r="L2986" s="8"/>
      <c r="M2986" s="8"/>
      <c r="N2986" s="51" t="s">
        <v>19660</v>
      </c>
      <c r="O2986" s="51" t="s">
        <v>52</v>
      </c>
      <c r="P2986" s="51"/>
      <c r="Q2986" s="51"/>
      <c r="R2986" s="51" t="s">
        <v>1237</v>
      </c>
      <c r="S2986" s="51" t="s">
        <v>12588</v>
      </c>
      <c r="T2986" s="11" t="str">
        <f t="shared" si="2"/>
        <v>Mike Schmidt</v>
      </c>
      <c r="U2986" s="51" t="s">
        <v>55</v>
      </c>
      <c r="V2986" s="51" t="s">
        <v>19661</v>
      </c>
      <c r="W2986" s="51" t="s">
        <v>19662</v>
      </c>
      <c r="X2986" s="94" t="s">
        <v>19663</v>
      </c>
      <c r="Y2986" s="56" t="s">
        <v>19664</v>
      </c>
      <c r="Z2986" s="56" t="s">
        <v>19665</v>
      </c>
      <c r="AA2986" s="56" t="s">
        <v>19666</v>
      </c>
      <c r="AB2986" s="56" t="s">
        <v>19667</v>
      </c>
      <c r="AC2986" s="51" t="s">
        <v>60</v>
      </c>
      <c r="AD2986" s="51" t="s">
        <v>60</v>
      </c>
      <c r="AE2986" s="56" t="s">
        <v>19668</v>
      </c>
      <c r="AF2986" s="8" t="s">
        <v>19669</v>
      </c>
      <c r="AG2986" s="8" t="s">
        <v>947</v>
      </c>
      <c r="AH2986" s="8" t="s">
        <v>134</v>
      </c>
      <c r="AI2986" s="8" t="s">
        <v>66</v>
      </c>
      <c r="AJ2986" s="8"/>
      <c r="AK2986" s="8" t="s">
        <v>2862</v>
      </c>
      <c r="AL2986" s="8" t="s">
        <v>3287</v>
      </c>
      <c r="AM2986" s="8" t="s">
        <v>19670</v>
      </c>
      <c r="AN2986" s="8" t="s">
        <v>19671</v>
      </c>
      <c r="AO2986" s="8" t="s">
        <v>19672</v>
      </c>
      <c r="AP2986" s="29" t="s">
        <v>19669</v>
      </c>
      <c r="AQ2986" s="11">
        <v>3237.0</v>
      </c>
    </row>
    <row r="2987">
      <c r="A2987" s="8" t="str">
        <f t="shared" si="1"/>
        <v>Andrew Clarey</v>
      </c>
      <c r="B2987" s="51" t="s">
        <v>19656</v>
      </c>
      <c r="C2987" s="51" t="s">
        <v>19371</v>
      </c>
      <c r="D2987" s="2" t="s">
        <v>934</v>
      </c>
      <c r="E2987" s="8" t="s">
        <v>19657</v>
      </c>
      <c r="F2987" s="8" t="s">
        <v>936</v>
      </c>
      <c r="G2987" s="51" t="s">
        <v>19294</v>
      </c>
      <c r="H2987" s="8" t="s">
        <v>19658</v>
      </c>
      <c r="I2987" s="8" t="s">
        <v>49</v>
      </c>
      <c r="J2987" s="10">
        <v>3.62</v>
      </c>
      <c r="K2987" s="8" t="s">
        <v>19659</v>
      </c>
      <c r="L2987" s="8"/>
      <c r="M2987" s="8"/>
      <c r="N2987" s="51" t="s">
        <v>19673</v>
      </c>
      <c r="O2987" s="51" t="s">
        <v>52</v>
      </c>
      <c r="P2987" s="51"/>
      <c r="Q2987" s="51"/>
      <c r="R2987" s="51" t="s">
        <v>53</v>
      </c>
      <c r="S2987" s="51" t="s">
        <v>19674</v>
      </c>
      <c r="T2987" s="11" t="str">
        <f t="shared" si="2"/>
        <v>Andrew Clarey</v>
      </c>
      <c r="U2987" s="51" t="s">
        <v>80</v>
      </c>
      <c r="V2987" s="51" t="s">
        <v>19675</v>
      </c>
      <c r="W2987" s="51"/>
      <c r="X2987" s="94" t="s">
        <v>19663</v>
      </c>
      <c r="Y2987" s="56" t="s">
        <v>19676</v>
      </c>
      <c r="Z2987" s="56" t="s">
        <v>19665</v>
      </c>
      <c r="AA2987" s="56" t="s">
        <v>19677</v>
      </c>
      <c r="AB2987" s="56" t="s">
        <v>19667</v>
      </c>
      <c r="AC2987" s="51" t="s">
        <v>60</v>
      </c>
      <c r="AD2987" s="51" t="s">
        <v>60</v>
      </c>
      <c r="AE2987" s="56" t="s">
        <v>19668</v>
      </c>
      <c r="AF2987" s="8" t="s">
        <v>19669</v>
      </c>
      <c r="AG2987" s="8" t="s">
        <v>947</v>
      </c>
      <c r="AH2987" s="8" t="s">
        <v>134</v>
      </c>
      <c r="AI2987" s="8" t="s">
        <v>66</v>
      </c>
      <c r="AJ2987" s="8"/>
      <c r="AK2987" s="8" t="s">
        <v>2862</v>
      </c>
      <c r="AL2987" s="8" t="s">
        <v>3287</v>
      </c>
      <c r="AM2987" s="8" t="s">
        <v>19670</v>
      </c>
      <c r="AN2987" s="8" t="s">
        <v>19671</v>
      </c>
      <c r="AO2987" s="8" t="s">
        <v>19672</v>
      </c>
      <c r="AP2987" s="29" t="s">
        <v>19669</v>
      </c>
      <c r="AQ2987" s="11">
        <v>3237.0</v>
      </c>
    </row>
    <row r="2988">
      <c r="A2988" s="8" t="str">
        <f t="shared" si="1"/>
        <v>Dominic Lopez</v>
      </c>
      <c r="B2988" s="51" t="s">
        <v>19656</v>
      </c>
      <c r="C2988" s="51" t="s">
        <v>19371</v>
      </c>
      <c r="D2988" s="2" t="s">
        <v>934</v>
      </c>
      <c r="E2988" s="8" t="s">
        <v>19657</v>
      </c>
      <c r="F2988" s="8" t="s">
        <v>936</v>
      </c>
      <c r="G2988" s="51" t="s">
        <v>19294</v>
      </c>
      <c r="H2988" s="8" t="s">
        <v>19658</v>
      </c>
      <c r="I2988" s="8" t="s">
        <v>49</v>
      </c>
      <c r="J2988" s="10">
        <v>3.62</v>
      </c>
      <c r="K2988" s="8" t="s">
        <v>19659</v>
      </c>
      <c r="L2988" s="8"/>
      <c r="M2988" s="8"/>
      <c r="N2988" s="51" t="s">
        <v>19678</v>
      </c>
      <c r="O2988" s="51" t="s">
        <v>52</v>
      </c>
      <c r="P2988" s="51"/>
      <c r="Q2988" s="51"/>
      <c r="R2988" s="51" t="s">
        <v>677</v>
      </c>
      <c r="S2988" s="51" t="s">
        <v>1334</v>
      </c>
      <c r="T2988" s="11" t="str">
        <f t="shared" si="2"/>
        <v>Dominic Lopez</v>
      </c>
      <c r="U2988" s="51" t="s">
        <v>80</v>
      </c>
      <c r="V2988" s="51" t="s">
        <v>19679</v>
      </c>
      <c r="W2988" s="51" t="s">
        <v>19680</v>
      </c>
      <c r="X2988" s="94" t="s">
        <v>19663</v>
      </c>
      <c r="Y2988" s="56" t="s">
        <v>19681</v>
      </c>
      <c r="Z2988" s="56" t="s">
        <v>19665</v>
      </c>
      <c r="AA2988" s="56" t="s">
        <v>19682</v>
      </c>
      <c r="AB2988" s="56" t="s">
        <v>19667</v>
      </c>
      <c r="AC2988" s="51" t="s">
        <v>60</v>
      </c>
      <c r="AD2988" s="51" t="s">
        <v>60</v>
      </c>
      <c r="AE2988" s="56" t="s">
        <v>19668</v>
      </c>
      <c r="AF2988" s="8" t="s">
        <v>19669</v>
      </c>
      <c r="AG2988" s="8" t="s">
        <v>947</v>
      </c>
      <c r="AH2988" s="8" t="s">
        <v>134</v>
      </c>
      <c r="AI2988" s="8" t="s">
        <v>66</v>
      </c>
      <c r="AJ2988" s="8"/>
      <c r="AK2988" s="8" t="s">
        <v>2862</v>
      </c>
      <c r="AL2988" s="8" t="s">
        <v>3287</v>
      </c>
      <c r="AM2988" s="8" t="s">
        <v>19670</v>
      </c>
      <c r="AN2988" s="8" t="s">
        <v>19671</v>
      </c>
      <c r="AO2988" s="8" t="s">
        <v>19672</v>
      </c>
      <c r="AP2988" s="29" t="s">
        <v>19669</v>
      </c>
      <c r="AQ2988" s="11">
        <v>3237.0</v>
      </c>
    </row>
    <row r="2989">
      <c r="A2989" s="8" t="str">
        <f t="shared" si="1"/>
        <v>Leslie Sernaque-Falcon</v>
      </c>
      <c r="B2989" s="8" t="s">
        <v>19656</v>
      </c>
      <c r="C2989" s="51" t="s">
        <v>19371</v>
      </c>
      <c r="D2989" s="2" t="s">
        <v>934</v>
      </c>
      <c r="E2989" s="51" t="s">
        <v>19657</v>
      </c>
      <c r="F2989" s="51" t="s">
        <v>936</v>
      </c>
      <c r="G2989" s="51" t="s">
        <v>19294</v>
      </c>
      <c r="H2989" s="51" t="s">
        <v>19658</v>
      </c>
      <c r="I2989" s="59" t="s">
        <v>49</v>
      </c>
      <c r="J2989" s="60">
        <v>3.62</v>
      </c>
      <c r="K2989" s="51" t="s">
        <v>19659</v>
      </c>
      <c r="L2989" s="51"/>
      <c r="M2989" s="51"/>
      <c r="N2989" s="51" t="s">
        <v>19683</v>
      </c>
      <c r="O2989" s="51" t="s">
        <v>52</v>
      </c>
      <c r="P2989" s="51"/>
      <c r="Q2989" s="51"/>
      <c r="R2989" s="8" t="s">
        <v>15701</v>
      </c>
      <c r="S2989" s="8" t="s">
        <v>19684</v>
      </c>
      <c r="T2989" s="11" t="str">
        <f t="shared" si="2"/>
        <v>Leslie Sernaque-Falcon</v>
      </c>
      <c r="U2989" s="51" t="s">
        <v>80</v>
      </c>
      <c r="V2989" s="51" t="s">
        <v>19685</v>
      </c>
      <c r="W2989" s="8"/>
      <c r="X2989" s="51" t="s">
        <v>19663</v>
      </c>
      <c r="Y2989" s="51" t="s">
        <v>60</v>
      </c>
      <c r="Z2989" s="56" t="s">
        <v>19665</v>
      </c>
      <c r="AA2989" s="51" t="s">
        <v>60</v>
      </c>
      <c r="AB2989" s="56" t="s">
        <v>19667</v>
      </c>
      <c r="AC2989" s="51" t="s">
        <v>60</v>
      </c>
      <c r="AD2989" s="56" t="s">
        <v>19686</v>
      </c>
      <c r="AE2989" s="51" t="s">
        <v>19668</v>
      </c>
      <c r="AF2989" s="51" t="s">
        <v>19669</v>
      </c>
      <c r="AG2989" s="51" t="s">
        <v>947</v>
      </c>
      <c r="AH2989" s="51" t="s">
        <v>134</v>
      </c>
      <c r="AI2989" s="59" t="s">
        <v>66</v>
      </c>
      <c r="AJ2989" s="51"/>
      <c r="AK2989" s="59" t="s">
        <v>2862</v>
      </c>
      <c r="AL2989" s="59" t="s">
        <v>3287</v>
      </c>
      <c r="AM2989" s="59" t="s">
        <v>19670</v>
      </c>
      <c r="AN2989" s="59" t="s">
        <v>19671</v>
      </c>
      <c r="AO2989" s="59" t="s">
        <v>19687</v>
      </c>
      <c r="AP2989" s="67" t="s">
        <v>19669</v>
      </c>
      <c r="AQ2989" s="68">
        <v>3237.0</v>
      </c>
    </row>
    <row r="2990">
      <c r="A2990" s="8" t="str">
        <f t="shared" si="1"/>
        <v>Greta Unger</v>
      </c>
      <c r="B2990" s="51" t="s">
        <v>19656</v>
      </c>
      <c r="C2990" s="51" t="s">
        <v>19371</v>
      </c>
      <c r="D2990" s="2" t="s">
        <v>934</v>
      </c>
      <c r="E2990" s="8" t="s">
        <v>19657</v>
      </c>
      <c r="F2990" s="8" t="s">
        <v>936</v>
      </c>
      <c r="G2990" s="51" t="s">
        <v>19294</v>
      </c>
      <c r="H2990" s="8" t="s">
        <v>19658</v>
      </c>
      <c r="I2990" s="8" t="s">
        <v>49</v>
      </c>
      <c r="J2990" s="10">
        <v>3.62</v>
      </c>
      <c r="K2990" s="8" t="s">
        <v>19659</v>
      </c>
      <c r="L2990" s="8"/>
      <c r="M2990" s="8"/>
      <c r="N2990" s="51" t="s">
        <v>19688</v>
      </c>
      <c r="O2990" s="51" t="s">
        <v>52</v>
      </c>
      <c r="P2990" s="51"/>
      <c r="Q2990" s="51"/>
      <c r="R2990" s="51" t="s">
        <v>13556</v>
      </c>
      <c r="S2990" s="51" t="s">
        <v>19689</v>
      </c>
      <c r="T2990" s="11" t="str">
        <f t="shared" si="2"/>
        <v>Greta Unger</v>
      </c>
      <c r="U2990" s="51" t="s">
        <v>80</v>
      </c>
      <c r="V2990" s="51"/>
      <c r="W2990" s="51"/>
      <c r="X2990" s="51" t="s">
        <v>19663</v>
      </c>
      <c r="Y2990" s="51" t="s">
        <v>60</v>
      </c>
      <c r="Z2990" s="56" t="s">
        <v>19665</v>
      </c>
      <c r="AA2990" s="51" t="s">
        <v>60</v>
      </c>
      <c r="AB2990" s="56" t="s">
        <v>19667</v>
      </c>
      <c r="AC2990" s="51" t="s">
        <v>60</v>
      </c>
      <c r="AD2990" s="56" t="s">
        <v>19686</v>
      </c>
      <c r="AE2990" s="51" t="s">
        <v>19668</v>
      </c>
      <c r="AF2990" s="8" t="s">
        <v>19669</v>
      </c>
      <c r="AG2990" s="8" t="s">
        <v>947</v>
      </c>
      <c r="AH2990" s="8" t="s">
        <v>134</v>
      </c>
      <c r="AI2990" s="8" t="s">
        <v>66</v>
      </c>
      <c r="AJ2990" s="8"/>
      <c r="AK2990" s="8" t="s">
        <v>2862</v>
      </c>
      <c r="AL2990" s="8" t="s">
        <v>3287</v>
      </c>
      <c r="AM2990" s="8" t="s">
        <v>19670</v>
      </c>
      <c r="AN2990" s="8" t="s">
        <v>19671</v>
      </c>
      <c r="AO2990" s="8" t="s">
        <v>19690</v>
      </c>
      <c r="AP2990" s="29" t="s">
        <v>19669</v>
      </c>
      <c r="AQ2990" s="11">
        <v>3237.0</v>
      </c>
    </row>
    <row r="2991">
      <c r="A2991" s="8" t="str">
        <f t="shared" si="1"/>
        <v>Kathy Graham</v>
      </c>
      <c r="B2991" s="51" t="s">
        <v>19691</v>
      </c>
      <c r="C2991" s="51" t="s">
        <v>19371</v>
      </c>
      <c r="D2991" s="2" t="s">
        <v>934</v>
      </c>
      <c r="E2991" s="8" t="s">
        <v>19692</v>
      </c>
      <c r="F2991" s="8" t="s">
        <v>936</v>
      </c>
      <c r="G2991" s="51" t="s">
        <v>19294</v>
      </c>
      <c r="H2991" s="8" t="s">
        <v>19693</v>
      </c>
      <c r="I2991" s="8" t="s">
        <v>49</v>
      </c>
      <c r="J2991" s="10">
        <v>3.5</v>
      </c>
      <c r="K2991" s="8" t="s">
        <v>19694</v>
      </c>
      <c r="L2991" s="8"/>
      <c r="M2991" s="8" t="s">
        <v>19695</v>
      </c>
      <c r="N2991" s="51" t="s">
        <v>19696</v>
      </c>
      <c r="O2991" s="51" t="s">
        <v>52</v>
      </c>
      <c r="P2991" s="51"/>
      <c r="Q2991" s="51"/>
      <c r="R2991" s="51" t="s">
        <v>5669</v>
      </c>
      <c r="S2991" s="51" t="s">
        <v>2377</v>
      </c>
      <c r="T2991" s="11" t="str">
        <f t="shared" si="2"/>
        <v>Kathy Graham</v>
      </c>
      <c r="U2991" s="51" t="s">
        <v>311</v>
      </c>
      <c r="V2991" s="51" t="s">
        <v>19697</v>
      </c>
      <c r="W2991" s="51" t="s">
        <v>19698</v>
      </c>
      <c r="X2991" s="51" t="s">
        <v>19699</v>
      </c>
      <c r="Y2991" s="51" t="s">
        <v>60</v>
      </c>
      <c r="Z2991" s="56" t="s">
        <v>19700</v>
      </c>
      <c r="AA2991" s="51" t="s">
        <v>60</v>
      </c>
      <c r="AB2991" s="56" t="s">
        <v>19701</v>
      </c>
      <c r="AC2991" s="51" t="s">
        <v>60</v>
      </c>
      <c r="AD2991" s="56" t="s">
        <v>19702</v>
      </c>
      <c r="AE2991" s="51" t="s">
        <v>19703</v>
      </c>
      <c r="AF2991" s="8" t="s">
        <v>19692</v>
      </c>
      <c r="AG2991" s="8" t="s">
        <v>947</v>
      </c>
      <c r="AH2991" s="8" t="s">
        <v>352</v>
      </c>
      <c r="AI2991" s="8" t="s">
        <v>18832</v>
      </c>
      <c r="AJ2991" s="8"/>
      <c r="AK2991" s="8"/>
      <c r="AL2991" s="8"/>
      <c r="AM2991" s="8"/>
      <c r="AN2991" s="8" t="s">
        <v>9984</v>
      </c>
      <c r="AO2991" s="8" t="s">
        <v>547</v>
      </c>
      <c r="AP2991" s="29" t="s">
        <v>19692</v>
      </c>
      <c r="AQ2991" s="11">
        <v>1614.0</v>
      </c>
    </row>
    <row r="2992">
      <c r="A2992" s="8" t="str">
        <f t="shared" si="1"/>
        <v>Cooper Tirado</v>
      </c>
      <c r="B2992" s="51" t="s">
        <v>19691</v>
      </c>
      <c r="C2992" s="51" t="s">
        <v>19371</v>
      </c>
      <c r="D2992" s="2" t="s">
        <v>934</v>
      </c>
      <c r="E2992" s="51" t="s">
        <v>19692</v>
      </c>
      <c r="F2992" s="51" t="s">
        <v>936</v>
      </c>
      <c r="G2992" s="51" t="s">
        <v>19294</v>
      </c>
      <c r="H2992" s="51" t="s">
        <v>19693</v>
      </c>
      <c r="I2992" s="51" t="s">
        <v>49</v>
      </c>
      <c r="J2992" s="66">
        <v>3.5</v>
      </c>
      <c r="K2992" s="51" t="s">
        <v>19694</v>
      </c>
      <c r="L2992" s="51" t="s">
        <v>86</v>
      </c>
      <c r="M2992" s="51" t="s">
        <v>19695</v>
      </c>
      <c r="N2992" s="51" t="s">
        <v>19704</v>
      </c>
      <c r="O2992" s="51" t="s">
        <v>52</v>
      </c>
      <c r="P2992" s="51"/>
      <c r="Q2992" s="51"/>
      <c r="R2992" s="51" t="s">
        <v>3670</v>
      </c>
      <c r="S2992" s="51" t="s">
        <v>19705</v>
      </c>
      <c r="T2992" s="11" t="str">
        <f t="shared" si="2"/>
        <v>Cooper Tirado</v>
      </c>
      <c r="U2992" s="51" t="s">
        <v>674</v>
      </c>
      <c r="V2992" s="51" t="s">
        <v>86</v>
      </c>
      <c r="W2992" s="51" t="s">
        <v>86</v>
      </c>
      <c r="X2992" s="51" t="s">
        <v>19703</v>
      </c>
      <c r="Y2992" s="51" t="s">
        <v>60</v>
      </c>
      <c r="Z2992" s="56" t="s">
        <v>19700</v>
      </c>
      <c r="AA2992" s="51" t="s">
        <v>60</v>
      </c>
      <c r="AB2992" s="56" t="s">
        <v>19701</v>
      </c>
      <c r="AC2992" s="51" t="s">
        <v>60</v>
      </c>
      <c r="AD2992" s="56" t="s">
        <v>19702</v>
      </c>
      <c r="AE2992" s="51" t="s">
        <v>19703</v>
      </c>
      <c r="AF2992" s="51" t="s">
        <v>19692</v>
      </c>
      <c r="AG2992" s="51" t="s">
        <v>947</v>
      </c>
      <c r="AH2992" s="51" t="s">
        <v>352</v>
      </c>
      <c r="AI2992" s="51" t="s">
        <v>18832</v>
      </c>
      <c r="AJ2992" s="51" t="s">
        <v>86</v>
      </c>
      <c r="AK2992" s="51" t="s">
        <v>86</v>
      </c>
      <c r="AL2992" s="51" t="s">
        <v>86</v>
      </c>
      <c r="AM2992" s="51" t="s">
        <v>86</v>
      </c>
      <c r="AN2992" s="51" t="s">
        <v>9984</v>
      </c>
      <c r="AO2992" s="51" t="s">
        <v>547</v>
      </c>
      <c r="AP2992" s="67" t="s">
        <v>19692</v>
      </c>
      <c r="AQ2992" s="68">
        <v>1614.0</v>
      </c>
    </row>
    <row r="2993">
      <c r="A2993" s="8" t="str">
        <f t="shared" si="1"/>
        <v>Destinee Unabia</v>
      </c>
      <c r="B2993" s="51" t="s">
        <v>19691</v>
      </c>
      <c r="C2993" s="51" t="s">
        <v>19371</v>
      </c>
      <c r="D2993" s="2" t="s">
        <v>934</v>
      </c>
      <c r="E2993" s="51" t="s">
        <v>19692</v>
      </c>
      <c r="F2993" s="51" t="s">
        <v>936</v>
      </c>
      <c r="G2993" s="51" t="s">
        <v>19294</v>
      </c>
      <c r="H2993" s="51" t="s">
        <v>19693</v>
      </c>
      <c r="I2993" s="51" t="s">
        <v>49</v>
      </c>
      <c r="J2993" s="66">
        <v>3.5</v>
      </c>
      <c r="K2993" s="51" t="s">
        <v>19694</v>
      </c>
      <c r="L2993" s="51" t="s">
        <v>86</v>
      </c>
      <c r="M2993" s="51" t="s">
        <v>19695</v>
      </c>
      <c r="N2993" s="51" t="s">
        <v>19706</v>
      </c>
      <c r="O2993" s="51" t="s">
        <v>52</v>
      </c>
      <c r="P2993" s="51"/>
      <c r="Q2993" s="51"/>
      <c r="R2993" s="51" t="s">
        <v>5057</v>
      </c>
      <c r="S2993" s="51" t="s">
        <v>19707</v>
      </c>
      <c r="T2993" s="11" t="str">
        <f t="shared" si="2"/>
        <v>Destinee Unabia</v>
      </c>
      <c r="U2993" s="51" t="s">
        <v>386</v>
      </c>
      <c r="V2993" s="51" t="s">
        <v>86</v>
      </c>
      <c r="W2993" s="51" t="s">
        <v>86</v>
      </c>
      <c r="X2993" s="51" t="s">
        <v>19703</v>
      </c>
      <c r="Y2993" s="51" t="s">
        <v>60</v>
      </c>
      <c r="Z2993" s="56" t="s">
        <v>19700</v>
      </c>
      <c r="AA2993" s="51" t="s">
        <v>60</v>
      </c>
      <c r="AB2993" s="56" t="s">
        <v>19701</v>
      </c>
      <c r="AC2993" s="56" t="s">
        <v>19708</v>
      </c>
      <c r="AD2993" s="56" t="s">
        <v>19702</v>
      </c>
      <c r="AE2993" s="51" t="s">
        <v>19703</v>
      </c>
      <c r="AF2993" s="51" t="s">
        <v>19692</v>
      </c>
      <c r="AG2993" s="51" t="s">
        <v>947</v>
      </c>
      <c r="AH2993" s="51" t="s">
        <v>352</v>
      </c>
      <c r="AI2993" s="51" t="s">
        <v>18832</v>
      </c>
      <c r="AJ2993" s="51" t="s">
        <v>86</v>
      </c>
      <c r="AK2993" s="51" t="s">
        <v>86</v>
      </c>
      <c r="AL2993" s="51" t="s">
        <v>86</v>
      </c>
      <c r="AM2993" s="51" t="s">
        <v>86</v>
      </c>
      <c r="AN2993" s="51" t="s">
        <v>9984</v>
      </c>
      <c r="AO2993" s="51" t="s">
        <v>547</v>
      </c>
      <c r="AP2993" s="67" t="s">
        <v>19692</v>
      </c>
      <c r="AQ2993" s="68">
        <v>1614.0</v>
      </c>
    </row>
    <row r="2994">
      <c r="A2994" s="8" t="str">
        <f t="shared" si="1"/>
        <v>Anderson Miller</v>
      </c>
      <c r="B2994" s="8" t="s">
        <v>19709</v>
      </c>
      <c r="C2994" s="51" t="s">
        <v>19710</v>
      </c>
      <c r="D2994" s="2" t="s">
        <v>1953</v>
      </c>
      <c r="E2994" s="51" t="s">
        <v>2007</v>
      </c>
      <c r="F2994" s="51" t="s">
        <v>936</v>
      </c>
      <c r="G2994" s="51" t="s">
        <v>19294</v>
      </c>
      <c r="H2994" s="51" t="s">
        <v>19711</v>
      </c>
      <c r="I2994" s="59" t="s">
        <v>49</v>
      </c>
      <c r="J2994" s="60">
        <v>3.85</v>
      </c>
      <c r="K2994" s="51" t="s">
        <v>19712</v>
      </c>
      <c r="L2994" s="51"/>
      <c r="M2994" s="51"/>
      <c r="N2994" s="51" t="s">
        <v>19713</v>
      </c>
      <c r="O2994" s="51" t="s">
        <v>52</v>
      </c>
      <c r="P2994" s="51"/>
      <c r="Q2994" s="51"/>
      <c r="R2994" s="51" t="s">
        <v>115</v>
      </c>
      <c r="S2994" s="51" t="s">
        <v>492</v>
      </c>
      <c r="T2994" s="11" t="str">
        <f t="shared" si="2"/>
        <v>Anderson Miller</v>
      </c>
      <c r="U2994" s="51" t="s">
        <v>412</v>
      </c>
      <c r="V2994" s="51"/>
      <c r="W2994" s="51"/>
      <c r="X2994" s="51" t="s">
        <v>19714</v>
      </c>
      <c r="Y2994" s="51" t="s">
        <v>60</v>
      </c>
      <c r="Z2994" s="56" t="s">
        <v>19715</v>
      </c>
      <c r="AA2994" s="51" t="s">
        <v>60</v>
      </c>
      <c r="AB2994" s="56" t="s">
        <v>19716</v>
      </c>
      <c r="AC2994" s="51" t="s">
        <v>60</v>
      </c>
      <c r="AD2994" s="56" t="s">
        <v>2063</v>
      </c>
      <c r="AE2994" s="51" t="s">
        <v>19717</v>
      </c>
      <c r="AF2994" s="51" t="s">
        <v>19709</v>
      </c>
      <c r="AG2994" s="51" t="s">
        <v>1963</v>
      </c>
      <c r="AH2994" s="51" t="s">
        <v>654</v>
      </c>
      <c r="AI2994" s="59" t="s">
        <v>18832</v>
      </c>
      <c r="AJ2994" s="51"/>
      <c r="AK2994" s="59"/>
      <c r="AL2994" s="59"/>
      <c r="AM2994" s="59"/>
      <c r="AN2994" s="59" t="s">
        <v>19718</v>
      </c>
      <c r="AO2994" s="59" t="s">
        <v>19719</v>
      </c>
      <c r="AP2994" s="67" t="s">
        <v>19709</v>
      </c>
      <c r="AQ2994" s="68">
        <v>2101.0</v>
      </c>
    </row>
    <row r="2995">
      <c r="A2995" s="8" t="str">
        <f t="shared" si="1"/>
        <v>Katie Bretscher</v>
      </c>
      <c r="B2995" s="51" t="s">
        <v>19709</v>
      </c>
      <c r="C2995" s="51" t="s">
        <v>19710</v>
      </c>
      <c r="D2995" s="2" t="s">
        <v>1953</v>
      </c>
      <c r="E2995" s="8" t="s">
        <v>2007</v>
      </c>
      <c r="F2995" s="8" t="s">
        <v>936</v>
      </c>
      <c r="G2995" s="51" t="s">
        <v>19294</v>
      </c>
      <c r="H2995" s="95" t="s">
        <v>19711</v>
      </c>
      <c r="I2995" s="8" t="s">
        <v>49</v>
      </c>
      <c r="J2995" s="10">
        <v>3.85</v>
      </c>
      <c r="K2995" s="8" t="s">
        <v>19712</v>
      </c>
      <c r="L2995" s="8"/>
      <c r="M2995" s="8"/>
      <c r="N2995" s="51" t="s">
        <v>19720</v>
      </c>
      <c r="O2995" s="51" t="s">
        <v>52</v>
      </c>
      <c r="P2995" s="51"/>
      <c r="Q2995" s="51"/>
      <c r="R2995" s="51" t="s">
        <v>11790</v>
      </c>
      <c r="S2995" s="51" t="s">
        <v>19721</v>
      </c>
      <c r="T2995" s="11" t="str">
        <f t="shared" si="2"/>
        <v>Katie Bretscher</v>
      </c>
      <c r="U2995" s="57" t="s">
        <v>15154</v>
      </c>
      <c r="V2995" s="51" t="s">
        <v>19722</v>
      </c>
      <c r="W2995" s="51" t="s">
        <v>19723</v>
      </c>
      <c r="X2995" s="94" t="s">
        <v>19714</v>
      </c>
      <c r="Y2995" s="51" t="s">
        <v>60</v>
      </c>
      <c r="Z2995" s="51" t="s">
        <v>60</v>
      </c>
      <c r="AA2995" s="51" t="s">
        <v>60</v>
      </c>
      <c r="AB2995" s="56" t="s">
        <v>19724</v>
      </c>
      <c r="AC2995" s="51" t="s">
        <v>60</v>
      </c>
      <c r="AD2995" s="51" t="s">
        <v>60</v>
      </c>
      <c r="AE2995" s="51" t="s">
        <v>19717</v>
      </c>
      <c r="AF2995" s="8" t="s">
        <v>19709</v>
      </c>
      <c r="AG2995" s="8" t="s">
        <v>1963</v>
      </c>
      <c r="AH2995" s="8" t="s">
        <v>654</v>
      </c>
      <c r="AI2995" s="8" t="s">
        <v>233</v>
      </c>
      <c r="AJ2995" s="8"/>
      <c r="AK2995" s="8"/>
      <c r="AL2995" s="8"/>
      <c r="AM2995" s="8"/>
      <c r="AN2995" s="8" t="s">
        <v>19718</v>
      </c>
      <c r="AO2995" s="8" t="s">
        <v>19725</v>
      </c>
      <c r="AP2995" s="29" t="s">
        <v>19709</v>
      </c>
      <c r="AQ2995" s="11">
        <v>2101.0</v>
      </c>
    </row>
    <row r="2996">
      <c r="A2996" s="8" t="str">
        <f t="shared" si="1"/>
        <v>Mitch Black</v>
      </c>
      <c r="B2996" s="51" t="s">
        <v>19709</v>
      </c>
      <c r="C2996" s="51" t="s">
        <v>19710</v>
      </c>
      <c r="D2996" s="2" t="s">
        <v>1953</v>
      </c>
      <c r="E2996" s="8" t="s">
        <v>2007</v>
      </c>
      <c r="F2996" s="8" t="s">
        <v>936</v>
      </c>
      <c r="G2996" s="51" t="s">
        <v>19294</v>
      </c>
      <c r="H2996" s="13" t="s">
        <v>19711</v>
      </c>
      <c r="I2996" s="8" t="s">
        <v>49</v>
      </c>
      <c r="J2996" s="10">
        <v>3.85</v>
      </c>
      <c r="K2996" s="8" t="s">
        <v>19712</v>
      </c>
      <c r="L2996" s="8"/>
      <c r="M2996" s="8"/>
      <c r="N2996" s="51" t="s">
        <v>19726</v>
      </c>
      <c r="O2996" s="51" t="s">
        <v>52</v>
      </c>
      <c r="P2996" s="51"/>
      <c r="Q2996" s="51"/>
      <c r="R2996" s="51" t="s">
        <v>1819</v>
      </c>
      <c r="S2996" s="51" t="s">
        <v>18492</v>
      </c>
      <c r="T2996" s="11" t="str">
        <f t="shared" si="2"/>
        <v>Mitch Black</v>
      </c>
      <c r="U2996" s="51" t="s">
        <v>106</v>
      </c>
      <c r="V2996" s="51" t="s">
        <v>19727</v>
      </c>
      <c r="W2996" s="57" t="s">
        <v>19728</v>
      </c>
      <c r="X2996" s="94" t="s">
        <v>19714</v>
      </c>
      <c r="Y2996" s="51" t="s">
        <v>60</v>
      </c>
      <c r="Z2996" s="56" t="s">
        <v>2061</v>
      </c>
      <c r="AA2996" s="51" t="s">
        <v>60</v>
      </c>
      <c r="AB2996" s="56" t="s">
        <v>19716</v>
      </c>
      <c r="AC2996" s="51" t="s">
        <v>60</v>
      </c>
      <c r="AD2996" s="56" t="s">
        <v>19729</v>
      </c>
      <c r="AE2996" s="51" t="s">
        <v>19717</v>
      </c>
      <c r="AF2996" s="8" t="s">
        <v>19709</v>
      </c>
      <c r="AG2996" s="8" t="s">
        <v>1963</v>
      </c>
      <c r="AH2996" s="8" t="s">
        <v>654</v>
      </c>
      <c r="AI2996" s="8" t="s">
        <v>233</v>
      </c>
      <c r="AJ2996" s="8"/>
      <c r="AK2996" s="8"/>
      <c r="AL2996" s="8"/>
      <c r="AM2996" s="8"/>
      <c r="AN2996" s="8" t="s">
        <v>19718</v>
      </c>
      <c r="AO2996" s="8" t="s">
        <v>19725</v>
      </c>
      <c r="AP2996" s="29" t="s">
        <v>19709</v>
      </c>
      <c r="AQ2996" s="11">
        <v>2101.0</v>
      </c>
    </row>
    <row r="2997">
      <c r="A2997" s="8" t="str">
        <f t="shared" si="1"/>
        <v>Alex Nichols</v>
      </c>
      <c r="B2997" s="51" t="s">
        <v>19709</v>
      </c>
      <c r="C2997" s="51" t="s">
        <v>19710</v>
      </c>
      <c r="D2997" s="2" t="s">
        <v>1953</v>
      </c>
      <c r="E2997" s="8" t="s">
        <v>2007</v>
      </c>
      <c r="F2997" s="8" t="s">
        <v>936</v>
      </c>
      <c r="G2997" s="51" t="s">
        <v>19294</v>
      </c>
      <c r="H2997" s="8" t="s">
        <v>19711</v>
      </c>
      <c r="I2997" s="8" t="s">
        <v>49</v>
      </c>
      <c r="J2997" s="10">
        <v>3.85</v>
      </c>
      <c r="K2997" s="8" t="s">
        <v>19712</v>
      </c>
      <c r="L2997" s="8"/>
      <c r="M2997" s="8"/>
      <c r="N2997" s="51" t="s">
        <v>19730</v>
      </c>
      <c r="O2997" s="51" t="s">
        <v>52</v>
      </c>
      <c r="P2997" s="51"/>
      <c r="Q2997" s="51"/>
      <c r="R2997" s="51" t="s">
        <v>766</v>
      </c>
      <c r="S2997" s="51" t="s">
        <v>19731</v>
      </c>
      <c r="T2997" s="11" t="str">
        <f t="shared" si="2"/>
        <v>Alex Nichols</v>
      </c>
      <c r="U2997" s="57" t="s">
        <v>19732</v>
      </c>
      <c r="V2997" s="51" t="s">
        <v>19733</v>
      </c>
      <c r="W2997" s="51" t="s">
        <v>19734</v>
      </c>
      <c r="X2997" s="94" t="s">
        <v>19714</v>
      </c>
      <c r="Y2997" s="56" t="s">
        <v>19735</v>
      </c>
      <c r="Z2997" s="51" t="s">
        <v>60</v>
      </c>
      <c r="AA2997" s="56" t="s">
        <v>19736</v>
      </c>
      <c r="AB2997" s="56" t="s">
        <v>19716</v>
      </c>
      <c r="AC2997" s="51" t="s">
        <v>60</v>
      </c>
      <c r="AD2997" s="51" t="s">
        <v>60</v>
      </c>
      <c r="AE2997" s="51" t="s">
        <v>19717</v>
      </c>
      <c r="AF2997" s="8" t="s">
        <v>19709</v>
      </c>
      <c r="AG2997" s="8" t="s">
        <v>1963</v>
      </c>
      <c r="AH2997" s="8" t="s">
        <v>654</v>
      </c>
      <c r="AI2997" s="8" t="s">
        <v>233</v>
      </c>
      <c r="AJ2997" s="8"/>
      <c r="AK2997" s="8"/>
      <c r="AL2997" s="8"/>
      <c r="AM2997" s="8"/>
      <c r="AN2997" s="8" t="s">
        <v>19718</v>
      </c>
      <c r="AO2997" s="8" t="s">
        <v>19725</v>
      </c>
      <c r="AP2997" s="29" t="s">
        <v>19709</v>
      </c>
      <c r="AQ2997" s="11">
        <v>2101.0</v>
      </c>
    </row>
    <row r="2998">
      <c r="A2998" s="8" t="str">
        <f t="shared" si="1"/>
        <v>Eric Gordon</v>
      </c>
      <c r="B2998" s="8" t="s">
        <v>19709</v>
      </c>
      <c r="C2998" s="51" t="s">
        <v>19710</v>
      </c>
      <c r="D2998" s="2" t="s">
        <v>1953</v>
      </c>
      <c r="E2998" s="8" t="s">
        <v>2007</v>
      </c>
      <c r="F2998" s="8" t="s">
        <v>936</v>
      </c>
      <c r="G2998" s="51" t="s">
        <v>19294</v>
      </c>
      <c r="H2998" s="8" t="s">
        <v>19711</v>
      </c>
      <c r="I2998" s="8" t="s">
        <v>49</v>
      </c>
      <c r="J2998" s="10">
        <v>3.85</v>
      </c>
      <c r="K2998" s="8" t="s">
        <v>19712</v>
      </c>
      <c r="L2998" s="8"/>
      <c r="M2998" s="8"/>
      <c r="N2998" s="51" t="s">
        <v>19737</v>
      </c>
      <c r="O2998" s="57" t="s">
        <v>52</v>
      </c>
      <c r="P2998" s="51"/>
      <c r="Q2998" s="51"/>
      <c r="R2998" s="57" t="s">
        <v>1729</v>
      </c>
      <c r="S2998" s="57" t="s">
        <v>8920</v>
      </c>
      <c r="T2998" s="11" t="str">
        <f t="shared" si="2"/>
        <v>Eric Gordon</v>
      </c>
      <c r="U2998" s="57" t="s">
        <v>80</v>
      </c>
      <c r="V2998" s="51" t="s">
        <v>19738</v>
      </c>
      <c r="W2998" s="51"/>
      <c r="X2998" s="51" t="s">
        <v>19714</v>
      </c>
      <c r="Y2998" s="51" t="s">
        <v>60</v>
      </c>
      <c r="Z2998" s="56" t="s">
        <v>19715</v>
      </c>
      <c r="AA2998" s="51" t="s">
        <v>60</v>
      </c>
      <c r="AB2998" s="56" t="s">
        <v>19716</v>
      </c>
      <c r="AC2998" s="51" t="s">
        <v>60</v>
      </c>
      <c r="AD2998" s="56" t="s">
        <v>2063</v>
      </c>
      <c r="AE2998" s="51" t="s">
        <v>19717</v>
      </c>
      <c r="AF2998" s="8" t="s">
        <v>19709</v>
      </c>
      <c r="AG2998" s="8" t="s">
        <v>1963</v>
      </c>
      <c r="AH2998" s="8" t="s">
        <v>654</v>
      </c>
      <c r="AI2998" s="8" t="s">
        <v>233</v>
      </c>
      <c r="AJ2998" s="8"/>
      <c r="AK2998" s="8"/>
      <c r="AL2998" s="8"/>
      <c r="AM2998" s="8"/>
      <c r="AN2998" s="8" t="s">
        <v>19718</v>
      </c>
      <c r="AO2998" s="8" t="s">
        <v>19725</v>
      </c>
      <c r="AP2998" s="29" t="s">
        <v>19709</v>
      </c>
      <c r="AQ2998" s="11">
        <v>2101.0</v>
      </c>
    </row>
    <row r="2999">
      <c r="A2999" s="8" t="str">
        <f t="shared" si="1"/>
        <v>Ron Jules</v>
      </c>
      <c r="B2999" s="51" t="s">
        <v>19709</v>
      </c>
      <c r="C2999" s="51" t="s">
        <v>19710</v>
      </c>
      <c r="D2999" s="2" t="s">
        <v>1953</v>
      </c>
      <c r="E2999" s="8" t="s">
        <v>2007</v>
      </c>
      <c r="F2999" s="8" t="s">
        <v>936</v>
      </c>
      <c r="G2999" s="51" t="s">
        <v>19294</v>
      </c>
      <c r="H2999" s="8" t="s">
        <v>19711</v>
      </c>
      <c r="I2999" s="8" t="s">
        <v>49</v>
      </c>
      <c r="J2999" s="10">
        <v>3.85</v>
      </c>
      <c r="K2999" s="8" t="s">
        <v>19712</v>
      </c>
      <c r="L2999" s="8"/>
      <c r="M2999" s="8"/>
      <c r="N2999" s="51" t="s">
        <v>19739</v>
      </c>
      <c r="O2999" s="51" t="s">
        <v>52</v>
      </c>
      <c r="P2999" s="51"/>
      <c r="Q2999" s="51"/>
      <c r="R2999" s="51" t="s">
        <v>467</v>
      </c>
      <c r="S2999" s="51" t="s">
        <v>19740</v>
      </c>
      <c r="T2999" s="11" t="str">
        <f t="shared" si="2"/>
        <v>Ron Jules</v>
      </c>
      <c r="U2999" s="51" t="s">
        <v>80</v>
      </c>
      <c r="V2999" s="51"/>
      <c r="W2999" s="51"/>
      <c r="X2999" s="94" t="s">
        <v>19714</v>
      </c>
      <c r="Y2999" s="51" t="s">
        <v>60</v>
      </c>
      <c r="Z2999" s="51" t="s">
        <v>60</v>
      </c>
      <c r="AA2999" s="56" t="s">
        <v>19741</v>
      </c>
      <c r="AB2999" s="56" t="s">
        <v>19716</v>
      </c>
      <c r="AC2999" s="51" t="s">
        <v>60</v>
      </c>
      <c r="AD2999" s="51" t="s">
        <v>60</v>
      </c>
      <c r="AE2999" s="51" t="s">
        <v>19717</v>
      </c>
      <c r="AF2999" s="8" t="s">
        <v>19709</v>
      </c>
      <c r="AG2999" s="8" t="s">
        <v>1963</v>
      </c>
      <c r="AH2999" s="8" t="s">
        <v>654</v>
      </c>
      <c r="AI2999" s="8" t="s">
        <v>233</v>
      </c>
      <c r="AJ2999" s="8"/>
      <c r="AK2999" s="8"/>
      <c r="AL2999" s="8"/>
      <c r="AM2999" s="8"/>
      <c r="AN2999" s="8" t="s">
        <v>19718</v>
      </c>
      <c r="AO2999" s="8" t="s">
        <v>19725</v>
      </c>
      <c r="AP2999" s="29" t="s">
        <v>19709</v>
      </c>
      <c r="AQ2999" s="11">
        <v>2101.0</v>
      </c>
    </row>
    <row r="3000">
      <c r="A3000" s="8" t="str">
        <f t="shared" si="1"/>
        <v>Volunteer AC Veronica has been removed. </v>
      </c>
      <c r="B3000" s="8" t="s">
        <v>19709</v>
      </c>
      <c r="C3000" s="51" t="s">
        <v>19710</v>
      </c>
      <c r="D3000" s="2" t="s">
        <v>1953</v>
      </c>
      <c r="E3000" s="8" t="s">
        <v>2007</v>
      </c>
      <c r="F3000" s="8" t="s">
        <v>936</v>
      </c>
      <c r="G3000" s="51" t="s">
        <v>19294</v>
      </c>
      <c r="H3000" s="95" t="s">
        <v>19711</v>
      </c>
      <c r="I3000" s="8" t="s">
        <v>49</v>
      </c>
      <c r="J3000" s="10">
        <v>3.85</v>
      </c>
      <c r="K3000" s="8" t="s">
        <v>19712</v>
      </c>
      <c r="L3000" s="8"/>
      <c r="M3000" s="8"/>
      <c r="N3000" s="51" t="s">
        <v>19742</v>
      </c>
      <c r="O3000" s="57" t="s">
        <v>52</v>
      </c>
      <c r="P3000" s="51"/>
      <c r="Q3000" s="51" t="s">
        <v>277</v>
      </c>
      <c r="R3000" s="57" t="s">
        <v>19743</v>
      </c>
      <c r="S3000" s="51"/>
      <c r="T3000" s="11" t="str">
        <f t="shared" si="2"/>
        <v>Volunteer AC Veronica has been removed. </v>
      </c>
      <c r="U3000" s="51"/>
      <c r="V3000" s="51"/>
      <c r="W3000" s="51"/>
      <c r="X3000" s="51" t="s">
        <v>19714</v>
      </c>
      <c r="Y3000" s="51" t="s">
        <v>60</v>
      </c>
      <c r="Z3000" s="56" t="s">
        <v>19715</v>
      </c>
      <c r="AA3000" s="51" t="s">
        <v>60</v>
      </c>
      <c r="AB3000" s="56" t="s">
        <v>19716</v>
      </c>
      <c r="AC3000" s="51" t="s">
        <v>60</v>
      </c>
      <c r="AD3000" s="56" t="s">
        <v>2063</v>
      </c>
      <c r="AE3000" s="51" t="s">
        <v>19717</v>
      </c>
      <c r="AF3000" s="8" t="s">
        <v>19709</v>
      </c>
      <c r="AG3000" s="8" t="s">
        <v>1963</v>
      </c>
      <c r="AH3000" s="8" t="s">
        <v>654</v>
      </c>
      <c r="AI3000" s="8" t="s">
        <v>18832</v>
      </c>
      <c r="AJ3000" s="8"/>
      <c r="AK3000" s="8"/>
      <c r="AL3000" s="8"/>
      <c r="AM3000" s="8"/>
      <c r="AN3000" s="8" t="s">
        <v>19718</v>
      </c>
      <c r="AO3000" s="8" t="s">
        <v>19719</v>
      </c>
      <c r="AP3000" s="29" t="s">
        <v>19709</v>
      </c>
      <c r="AQ3000" s="11">
        <v>2101.0</v>
      </c>
    </row>
    <row r="3001">
      <c r="A3001" s="8" t="str">
        <f t="shared" si="1"/>
        <v>Sam Alexander</v>
      </c>
      <c r="B3001" s="51" t="s">
        <v>19744</v>
      </c>
      <c r="C3001" s="51" t="s">
        <v>19745</v>
      </c>
      <c r="D3001" s="2" t="s">
        <v>2134</v>
      </c>
      <c r="E3001" s="13" t="s">
        <v>19746</v>
      </c>
      <c r="F3001" s="8" t="s">
        <v>2136</v>
      </c>
      <c r="G3001" s="51" t="s">
        <v>19294</v>
      </c>
      <c r="H3001" s="13" t="s">
        <v>19747</v>
      </c>
      <c r="I3001" s="8" t="s">
        <v>49</v>
      </c>
      <c r="J3001" s="10">
        <v>3.82</v>
      </c>
      <c r="K3001" s="8" t="s">
        <v>19748</v>
      </c>
      <c r="L3001" s="8"/>
      <c r="M3001" s="8"/>
      <c r="N3001" s="57" t="s">
        <v>19749</v>
      </c>
      <c r="O3001" s="51" t="s">
        <v>52</v>
      </c>
      <c r="P3001" s="51"/>
      <c r="Q3001" s="51"/>
      <c r="R3001" s="51" t="s">
        <v>3236</v>
      </c>
      <c r="S3001" s="51" t="s">
        <v>4994</v>
      </c>
      <c r="T3001" s="11" t="str">
        <f t="shared" si="2"/>
        <v>Sam Alexander</v>
      </c>
      <c r="U3001" s="51" t="s">
        <v>55</v>
      </c>
      <c r="V3001" s="13" t="s">
        <v>19750</v>
      </c>
      <c r="W3001" s="57" t="s">
        <v>19751</v>
      </c>
      <c r="X3001" s="51" t="s">
        <v>19752</v>
      </c>
      <c r="Y3001" s="51" t="s">
        <v>60</v>
      </c>
      <c r="Z3001" s="56" t="s">
        <v>19753</v>
      </c>
      <c r="AA3001" s="51" t="s">
        <v>60</v>
      </c>
      <c r="AB3001" s="56" t="s">
        <v>19754</v>
      </c>
      <c r="AC3001" s="51" t="s">
        <v>60</v>
      </c>
      <c r="AD3001" s="56" t="s">
        <v>19755</v>
      </c>
      <c r="AE3001" s="51" t="s">
        <v>19756</v>
      </c>
      <c r="AF3001" s="13" t="s">
        <v>19744</v>
      </c>
      <c r="AG3001" s="13" t="s">
        <v>2150</v>
      </c>
      <c r="AH3001" s="13" t="s">
        <v>232</v>
      </c>
      <c r="AI3001" s="8" t="s">
        <v>233</v>
      </c>
      <c r="AJ3001" s="8"/>
      <c r="AK3001" s="8" t="s">
        <v>2734</v>
      </c>
      <c r="AL3001" s="8" t="s">
        <v>5537</v>
      </c>
      <c r="AM3001" s="8" t="s">
        <v>2429</v>
      </c>
      <c r="AN3001" s="8" t="s">
        <v>19757</v>
      </c>
      <c r="AO3001" s="8" t="s">
        <v>19758</v>
      </c>
      <c r="AP3001" s="52" t="s">
        <v>19744</v>
      </c>
      <c r="AQ3001" s="28">
        <v>1865.0</v>
      </c>
    </row>
    <row r="3002">
      <c r="A3002" s="8" t="str">
        <f t="shared" si="1"/>
        <v>Laura Nadelberg</v>
      </c>
      <c r="B3002" s="51" t="s">
        <v>19744</v>
      </c>
      <c r="C3002" s="51" t="s">
        <v>19745</v>
      </c>
      <c r="D3002" s="2" t="s">
        <v>2134</v>
      </c>
      <c r="E3002" s="8" t="s">
        <v>19746</v>
      </c>
      <c r="F3002" s="8" t="s">
        <v>2136</v>
      </c>
      <c r="G3002" s="51" t="s">
        <v>19294</v>
      </c>
      <c r="H3002" s="8" t="s">
        <v>19747</v>
      </c>
      <c r="I3002" s="8" t="s">
        <v>49</v>
      </c>
      <c r="J3002" s="10">
        <v>3.82</v>
      </c>
      <c r="K3002" s="8" t="s">
        <v>19748</v>
      </c>
      <c r="L3002" s="8"/>
      <c r="M3002" s="8"/>
      <c r="N3002" s="51" t="s">
        <v>19759</v>
      </c>
      <c r="O3002" s="51" t="s">
        <v>52</v>
      </c>
      <c r="P3002" s="51"/>
      <c r="Q3002" s="51"/>
      <c r="R3002" s="51" t="s">
        <v>2033</v>
      </c>
      <c r="S3002" s="51" t="s">
        <v>19760</v>
      </c>
      <c r="T3002" s="11" t="str">
        <f t="shared" si="2"/>
        <v>Laura Nadelberg</v>
      </c>
      <c r="U3002" s="57" t="s">
        <v>160</v>
      </c>
      <c r="V3002" s="51"/>
      <c r="W3002" s="51"/>
      <c r="X3002" s="94" t="s">
        <v>19752</v>
      </c>
      <c r="Y3002" s="51" t="s">
        <v>60</v>
      </c>
      <c r="Z3002" s="56" t="s">
        <v>19753</v>
      </c>
      <c r="AA3002" s="51" t="s">
        <v>60</v>
      </c>
      <c r="AB3002" s="56" t="s">
        <v>19754</v>
      </c>
      <c r="AC3002" s="51" t="s">
        <v>60</v>
      </c>
      <c r="AD3002" s="51" t="s">
        <v>60</v>
      </c>
      <c r="AE3002" s="51" t="s">
        <v>19756</v>
      </c>
      <c r="AF3002" s="8" t="s">
        <v>19744</v>
      </c>
      <c r="AG3002" s="8" t="s">
        <v>2150</v>
      </c>
      <c r="AH3002" s="8" t="s">
        <v>232</v>
      </c>
      <c r="AI3002" s="8" t="s">
        <v>233</v>
      </c>
      <c r="AJ3002" s="8"/>
      <c r="AK3002" s="8" t="s">
        <v>2734</v>
      </c>
      <c r="AL3002" s="8" t="s">
        <v>5537</v>
      </c>
      <c r="AM3002" s="8" t="s">
        <v>2429</v>
      </c>
      <c r="AN3002" s="8" t="s">
        <v>19757</v>
      </c>
      <c r="AO3002" s="8" t="s">
        <v>19758</v>
      </c>
      <c r="AP3002" s="29" t="s">
        <v>19744</v>
      </c>
      <c r="AQ3002" s="11">
        <v>1865.0</v>
      </c>
    </row>
    <row r="3003">
      <c r="A3003" s="8" t="str">
        <f t="shared" si="1"/>
        <v>Andrew Rose</v>
      </c>
      <c r="B3003" s="51" t="s">
        <v>19744</v>
      </c>
      <c r="C3003" s="51" t="s">
        <v>19745</v>
      </c>
      <c r="D3003" s="2" t="s">
        <v>2134</v>
      </c>
      <c r="E3003" s="8" t="s">
        <v>19746</v>
      </c>
      <c r="F3003" s="8" t="s">
        <v>2136</v>
      </c>
      <c r="G3003" s="51" t="s">
        <v>19294</v>
      </c>
      <c r="H3003" s="8" t="s">
        <v>19747</v>
      </c>
      <c r="I3003" s="8" t="s">
        <v>49</v>
      </c>
      <c r="J3003" s="10">
        <v>3.82</v>
      </c>
      <c r="K3003" s="8" t="s">
        <v>19748</v>
      </c>
      <c r="L3003" s="8" t="s">
        <v>86</v>
      </c>
      <c r="M3003" s="8" t="s">
        <v>86</v>
      </c>
      <c r="N3003" s="51" t="s">
        <v>19761</v>
      </c>
      <c r="O3003" s="51" t="s">
        <v>52</v>
      </c>
      <c r="P3003" s="51"/>
      <c r="Q3003" s="51"/>
      <c r="R3003" s="51" t="s">
        <v>53</v>
      </c>
      <c r="S3003" s="51" t="s">
        <v>4381</v>
      </c>
      <c r="T3003" s="11" t="str">
        <f t="shared" si="2"/>
        <v>Andrew Rose</v>
      </c>
      <c r="U3003" s="51" t="s">
        <v>19762</v>
      </c>
      <c r="V3003" s="51" t="s">
        <v>19763</v>
      </c>
      <c r="W3003" s="51" t="s">
        <v>86</v>
      </c>
      <c r="X3003" s="51" t="s">
        <v>19752</v>
      </c>
      <c r="Y3003" s="56" t="s">
        <v>19764</v>
      </c>
      <c r="Z3003" s="56" t="s">
        <v>19753</v>
      </c>
      <c r="AA3003" s="51" t="s">
        <v>60</v>
      </c>
      <c r="AB3003" s="56" t="s">
        <v>19754</v>
      </c>
      <c r="AC3003" s="51" t="s">
        <v>60</v>
      </c>
      <c r="AD3003" s="56" t="s">
        <v>19755</v>
      </c>
      <c r="AE3003" s="51" t="s">
        <v>19756</v>
      </c>
      <c r="AF3003" s="8" t="s">
        <v>19744</v>
      </c>
      <c r="AG3003" s="8" t="s">
        <v>2150</v>
      </c>
      <c r="AH3003" s="8" t="s">
        <v>232</v>
      </c>
      <c r="AI3003" s="8" t="s">
        <v>18832</v>
      </c>
      <c r="AJ3003" s="8" t="s">
        <v>86</v>
      </c>
      <c r="AK3003" s="8" t="s">
        <v>2734</v>
      </c>
      <c r="AL3003" s="8" t="s">
        <v>5537</v>
      </c>
      <c r="AM3003" s="8" t="s">
        <v>2429</v>
      </c>
      <c r="AN3003" s="8" t="s">
        <v>19757</v>
      </c>
      <c r="AO3003" s="8" t="s">
        <v>19758</v>
      </c>
      <c r="AP3003" s="29" t="s">
        <v>19744</v>
      </c>
      <c r="AQ3003" s="11">
        <v>1865.0</v>
      </c>
    </row>
    <row r="3004">
      <c r="A3004" s="8" t="str">
        <f t="shared" si="1"/>
        <v>Kiah Strickland</v>
      </c>
      <c r="B3004" s="8" t="s">
        <v>19744</v>
      </c>
      <c r="C3004" s="51" t="s">
        <v>19745</v>
      </c>
      <c r="D3004" s="9" t="s">
        <v>2134</v>
      </c>
      <c r="E3004" s="8" t="s">
        <v>19746</v>
      </c>
      <c r="F3004" s="8" t="s">
        <v>2136</v>
      </c>
      <c r="G3004" s="8" t="s">
        <v>19294</v>
      </c>
      <c r="H3004" s="8" t="s">
        <v>19747</v>
      </c>
      <c r="I3004" s="8" t="s">
        <v>49</v>
      </c>
      <c r="J3004" s="10">
        <v>3.82</v>
      </c>
      <c r="K3004" s="8" t="s">
        <v>19748</v>
      </c>
      <c r="L3004" s="8" t="s">
        <v>86</v>
      </c>
      <c r="M3004" s="8" t="s">
        <v>86</v>
      </c>
      <c r="N3004" s="8" t="s">
        <v>19765</v>
      </c>
      <c r="O3004" s="8" t="s">
        <v>52</v>
      </c>
      <c r="P3004" s="51"/>
      <c r="Q3004" s="51"/>
      <c r="R3004" s="8" t="s">
        <v>19766</v>
      </c>
      <c r="S3004" s="8" t="s">
        <v>19767</v>
      </c>
      <c r="T3004" s="11" t="str">
        <f t="shared" si="2"/>
        <v>Kiah Strickland</v>
      </c>
      <c r="U3004" s="8" t="s">
        <v>1088</v>
      </c>
      <c r="V3004" s="8" t="s">
        <v>19768</v>
      </c>
      <c r="W3004" s="8" t="s">
        <v>86</v>
      </c>
      <c r="X3004" s="8" t="s">
        <v>19752</v>
      </c>
      <c r="Y3004" s="56" t="s">
        <v>19769</v>
      </c>
      <c r="Z3004" s="56" t="s">
        <v>19753</v>
      </c>
      <c r="AA3004" s="51" t="s">
        <v>60</v>
      </c>
      <c r="AB3004" s="56" t="s">
        <v>19754</v>
      </c>
      <c r="AC3004" s="51" t="s">
        <v>60</v>
      </c>
      <c r="AD3004" s="56" t="s">
        <v>19755</v>
      </c>
      <c r="AE3004" s="51" t="s">
        <v>19756</v>
      </c>
      <c r="AF3004" s="8" t="s">
        <v>19744</v>
      </c>
      <c r="AG3004" s="8" t="s">
        <v>2150</v>
      </c>
      <c r="AH3004" s="8" t="s">
        <v>232</v>
      </c>
      <c r="AI3004" s="8" t="s">
        <v>18832</v>
      </c>
      <c r="AJ3004" s="8" t="s">
        <v>86</v>
      </c>
      <c r="AK3004" s="8" t="s">
        <v>2734</v>
      </c>
      <c r="AL3004" s="8" t="s">
        <v>5537</v>
      </c>
      <c r="AM3004" s="8" t="s">
        <v>2429</v>
      </c>
      <c r="AN3004" s="8" t="s">
        <v>2771</v>
      </c>
      <c r="AO3004" s="8" t="s">
        <v>19758</v>
      </c>
      <c r="AP3004" s="29" t="s">
        <v>19744</v>
      </c>
      <c r="AQ3004" s="11">
        <v>1865.0</v>
      </c>
    </row>
    <row r="3005">
      <c r="A3005" s="8" t="str">
        <f t="shared" si="1"/>
        <v>David Gibeault</v>
      </c>
      <c r="B3005" s="8" t="s">
        <v>19770</v>
      </c>
      <c r="C3005" s="51" t="s">
        <v>19771</v>
      </c>
      <c r="D3005" s="9" t="s">
        <v>2134</v>
      </c>
      <c r="E3005" s="8" t="s">
        <v>19772</v>
      </c>
      <c r="F3005" s="8" t="s">
        <v>2136</v>
      </c>
      <c r="G3005" s="8" t="s">
        <v>19294</v>
      </c>
      <c r="H3005" s="8" t="s">
        <v>19773</v>
      </c>
      <c r="I3005" s="8" t="s">
        <v>49</v>
      </c>
      <c r="J3005" s="10">
        <v>3.08</v>
      </c>
      <c r="K3005" s="8" t="s">
        <v>19774</v>
      </c>
      <c r="L3005" s="8"/>
      <c r="M3005" s="8"/>
      <c r="N3005" s="8" t="s">
        <v>19775</v>
      </c>
      <c r="O3005" s="13" t="s">
        <v>52</v>
      </c>
      <c r="P3005" s="51"/>
      <c r="Q3005" s="51"/>
      <c r="R3005" s="13" t="s">
        <v>289</v>
      </c>
      <c r="S3005" s="13" t="s">
        <v>19776</v>
      </c>
      <c r="T3005" s="11" t="str">
        <f t="shared" si="2"/>
        <v>David Gibeault</v>
      </c>
      <c r="U3005" s="13" t="s">
        <v>412</v>
      </c>
      <c r="V3005" s="8"/>
      <c r="W3005" s="8"/>
      <c r="X3005" s="8" t="s">
        <v>19777</v>
      </c>
      <c r="Y3005" s="51" t="s">
        <v>60</v>
      </c>
      <c r="Z3005" s="51" t="s">
        <v>60</v>
      </c>
      <c r="AA3005" s="51" t="s">
        <v>60</v>
      </c>
      <c r="AB3005" s="51" t="s">
        <v>60</v>
      </c>
      <c r="AC3005" s="51" t="s">
        <v>60</v>
      </c>
      <c r="AD3005" s="56" t="s">
        <v>19778</v>
      </c>
      <c r="AE3005" s="8" t="s">
        <v>19779</v>
      </c>
      <c r="AF3005" s="8" t="s">
        <v>19780</v>
      </c>
      <c r="AG3005" s="8" t="s">
        <v>2150</v>
      </c>
      <c r="AH3005" s="8" t="s">
        <v>194</v>
      </c>
      <c r="AI3005" s="8" t="s">
        <v>66</v>
      </c>
      <c r="AJ3005" s="8"/>
      <c r="AK3005" s="8"/>
      <c r="AL3005" s="8"/>
      <c r="AM3005" s="8"/>
      <c r="AN3005" s="8" t="s">
        <v>19781</v>
      </c>
      <c r="AO3005" s="8" t="s">
        <v>19782</v>
      </c>
      <c r="AP3005" s="29" t="s">
        <v>19780</v>
      </c>
      <c r="AQ3005" s="11">
        <v>5171.0</v>
      </c>
    </row>
    <row r="3006">
      <c r="A3006" s="8" t="str">
        <f t="shared" si="1"/>
        <v>David Nicholson</v>
      </c>
      <c r="B3006" s="51" t="s">
        <v>19770</v>
      </c>
      <c r="C3006" s="51" t="s">
        <v>19771</v>
      </c>
      <c r="D3006" s="2" t="s">
        <v>2134</v>
      </c>
      <c r="E3006" s="13" t="s">
        <v>19772</v>
      </c>
      <c r="F3006" s="8" t="s">
        <v>2136</v>
      </c>
      <c r="G3006" s="51" t="s">
        <v>19294</v>
      </c>
      <c r="H3006" s="8" t="s">
        <v>19773</v>
      </c>
      <c r="I3006" s="8" t="s">
        <v>49</v>
      </c>
      <c r="J3006" s="10">
        <v>3.08</v>
      </c>
      <c r="K3006" s="8" t="s">
        <v>19774</v>
      </c>
      <c r="L3006" s="8"/>
      <c r="M3006" s="8"/>
      <c r="N3006" s="51" t="s">
        <v>19783</v>
      </c>
      <c r="O3006" s="51" t="s">
        <v>52</v>
      </c>
      <c r="P3006" s="51"/>
      <c r="Q3006" s="51"/>
      <c r="R3006" s="51" t="s">
        <v>289</v>
      </c>
      <c r="S3006" s="51" t="s">
        <v>19784</v>
      </c>
      <c r="T3006" s="11" t="str">
        <f t="shared" si="2"/>
        <v>David Nicholson</v>
      </c>
      <c r="U3006" s="51" t="s">
        <v>55</v>
      </c>
      <c r="V3006" s="51" t="s">
        <v>19785</v>
      </c>
      <c r="W3006" s="51" t="s">
        <v>19786</v>
      </c>
      <c r="X3006" s="94" t="s">
        <v>19777</v>
      </c>
      <c r="Y3006" s="56" t="s">
        <v>19787</v>
      </c>
      <c r="Z3006" s="51" t="s">
        <v>60</v>
      </c>
      <c r="AA3006" s="51" t="s">
        <v>60</v>
      </c>
      <c r="AB3006" s="51" t="s">
        <v>60</v>
      </c>
      <c r="AC3006" s="51" t="s">
        <v>60</v>
      </c>
      <c r="AD3006" s="56" t="s">
        <v>19778</v>
      </c>
      <c r="AE3006" s="51" t="s">
        <v>19779</v>
      </c>
      <c r="AF3006" s="13" t="s">
        <v>19780</v>
      </c>
      <c r="AG3006" s="13" t="s">
        <v>2150</v>
      </c>
      <c r="AH3006" s="13" t="s">
        <v>194</v>
      </c>
      <c r="AI3006" s="8" t="s">
        <v>66</v>
      </c>
      <c r="AJ3006" s="8"/>
      <c r="AK3006" s="8"/>
      <c r="AL3006" s="8"/>
      <c r="AM3006" s="8"/>
      <c r="AN3006" s="8" t="s">
        <v>19781</v>
      </c>
      <c r="AO3006" s="8" t="s">
        <v>19788</v>
      </c>
      <c r="AP3006" s="52" t="s">
        <v>19780</v>
      </c>
      <c r="AQ3006" s="11">
        <v>5171.0</v>
      </c>
    </row>
    <row r="3007">
      <c r="A3007" s="8" t="str">
        <f t="shared" si="1"/>
        <v>Dawn Hubbell-Fiondella</v>
      </c>
      <c r="B3007" s="51" t="s">
        <v>19770</v>
      </c>
      <c r="C3007" s="51" t="s">
        <v>19771</v>
      </c>
      <c r="D3007" s="9" t="s">
        <v>2134</v>
      </c>
      <c r="E3007" s="8" t="s">
        <v>19772</v>
      </c>
      <c r="F3007" s="8" t="s">
        <v>2136</v>
      </c>
      <c r="G3007" s="51" t="s">
        <v>19294</v>
      </c>
      <c r="H3007" s="8" t="s">
        <v>19773</v>
      </c>
      <c r="I3007" s="8" t="s">
        <v>49</v>
      </c>
      <c r="J3007" s="10">
        <v>3.08</v>
      </c>
      <c r="K3007" s="8" t="s">
        <v>19774</v>
      </c>
      <c r="L3007" s="8"/>
      <c r="M3007" s="8"/>
      <c r="N3007" s="51" t="s">
        <v>19789</v>
      </c>
      <c r="O3007" s="51" t="s">
        <v>52</v>
      </c>
      <c r="P3007" s="51"/>
      <c r="Q3007" s="51"/>
      <c r="R3007" s="51" t="s">
        <v>19790</v>
      </c>
      <c r="S3007" s="57" t="s">
        <v>19791</v>
      </c>
      <c r="T3007" s="11" t="str">
        <f t="shared" si="2"/>
        <v>Dawn Hubbell-Fiondella</v>
      </c>
      <c r="U3007" s="57" t="s">
        <v>106</v>
      </c>
      <c r="V3007" s="13" t="s">
        <v>19792</v>
      </c>
      <c r="W3007" s="51"/>
      <c r="X3007" s="94" t="s">
        <v>19777</v>
      </c>
      <c r="Y3007" s="51" t="s">
        <v>60</v>
      </c>
      <c r="Z3007" s="51" t="s">
        <v>60</v>
      </c>
      <c r="AA3007" s="51" t="s">
        <v>60</v>
      </c>
      <c r="AB3007" s="51" t="s">
        <v>60</v>
      </c>
      <c r="AC3007" s="51" t="s">
        <v>60</v>
      </c>
      <c r="AD3007" s="56" t="s">
        <v>19778</v>
      </c>
      <c r="AE3007" s="51" t="s">
        <v>19779</v>
      </c>
      <c r="AF3007" s="8" t="s">
        <v>19780</v>
      </c>
      <c r="AG3007" s="8" t="s">
        <v>2150</v>
      </c>
      <c r="AH3007" s="8" t="s">
        <v>194</v>
      </c>
      <c r="AI3007" s="8" t="s">
        <v>66</v>
      </c>
      <c r="AJ3007" s="8"/>
      <c r="AK3007" s="8"/>
      <c r="AL3007" s="8"/>
      <c r="AM3007" s="8"/>
      <c r="AN3007" s="8" t="s">
        <v>19781</v>
      </c>
      <c r="AO3007" s="8" t="s">
        <v>19788</v>
      </c>
      <c r="AP3007" s="29" t="s">
        <v>19780</v>
      </c>
      <c r="AQ3007" s="11">
        <v>5171.0</v>
      </c>
    </row>
    <row r="3008">
      <c r="A3008" s="8" t="str">
        <f t="shared" si="1"/>
        <v>Andre Reynolds</v>
      </c>
      <c r="B3008" s="51" t="s">
        <v>19770</v>
      </c>
      <c r="C3008" s="51" t="s">
        <v>19771</v>
      </c>
      <c r="D3008" s="2" t="s">
        <v>2134</v>
      </c>
      <c r="E3008" s="8" t="s">
        <v>19772</v>
      </c>
      <c r="F3008" s="8" t="s">
        <v>2136</v>
      </c>
      <c r="G3008" s="51" t="s">
        <v>19294</v>
      </c>
      <c r="H3008" s="8" t="s">
        <v>19773</v>
      </c>
      <c r="I3008" s="8" t="s">
        <v>49</v>
      </c>
      <c r="J3008" s="10">
        <v>3.08</v>
      </c>
      <c r="K3008" s="8" t="s">
        <v>19774</v>
      </c>
      <c r="L3008" s="8"/>
      <c r="M3008" s="8"/>
      <c r="N3008" s="51" t="s">
        <v>19793</v>
      </c>
      <c r="O3008" s="51" t="s">
        <v>52</v>
      </c>
      <c r="P3008" s="51"/>
      <c r="Q3008" s="51"/>
      <c r="R3008" s="51" t="s">
        <v>6411</v>
      </c>
      <c r="S3008" s="51" t="s">
        <v>4406</v>
      </c>
      <c r="T3008" s="11" t="str">
        <f t="shared" si="2"/>
        <v>Andre Reynolds</v>
      </c>
      <c r="U3008" s="51" t="s">
        <v>80</v>
      </c>
      <c r="V3008" s="51" t="s">
        <v>19794</v>
      </c>
      <c r="W3008" s="51"/>
      <c r="X3008" s="94" t="s">
        <v>19777</v>
      </c>
      <c r="Y3008" s="51" t="s">
        <v>60</v>
      </c>
      <c r="Z3008" s="51" t="s">
        <v>60</v>
      </c>
      <c r="AA3008" s="56" t="s">
        <v>19795</v>
      </c>
      <c r="AB3008" s="51" t="s">
        <v>60</v>
      </c>
      <c r="AC3008" s="51" t="s">
        <v>60</v>
      </c>
      <c r="AD3008" s="56" t="s">
        <v>19778</v>
      </c>
      <c r="AE3008" s="51" t="s">
        <v>19779</v>
      </c>
      <c r="AF3008" s="8" t="s">
        <v>19780</v>
      </c>
      <c r="AG3008" s="8" t="s">
        <v>2150</v>
      </c>
      <c r="AH3008" s="8" t="s">
        <v>194</v>
      </c>
      <c r="AI3008" s="8" t="s">
        <v>66</v>
      </c>
      <c r="AJ3008" s="8"/>
      <c r="AK3008" s="8"/>
      <c r="AL3008" s="8"/>
      <c r="AM3008" s="8"/>
      <c r="AN3008" s="8" t="s">
        <v>19781</v>
      </c>
      <c r="AO3008" s="8" t="s">
        <v>19788</v>
      </c>
      <c r="AP3008" s="29" t="s">
        <v>19780</v>
      </c>
      <c r="AQ3008" s="11">
        <v>5171.0</v>
      </c>
    </row>
    <row r="3009">
      <c r="A3009" s="8" t="str">
        <f t="shared" si="1"/>
        <v>Ikechi Dike, Jr.</v>
      </c>
      <c r="B3009" s="8" t="s">
        <v>19770</v>
      </c>
      <c r="C3009" s="51" t="s">
        <v>19771</v>
      </c>
      <c r="D3009" s="2" t="s">
        <v>2134</v>
      </c>
      <c r="E3009" s="8" t="s">
        <v>19772</v>
      </c>
      <c r="F3009" s="8" t="s">
        <v>2136</v>
      </c>
      <c r="G3009" s="51" t="s">
        <v>19294</v>
      </c>
      <c r="H3009" s="8" t="s">
        <v>19773</v>
      </c>
      <c r="I3009" s="8" t="s">
        <v>49</v>
      </c>
      <c r="J3009" s="10">
        <v>3.08</v>
      </c>
      <c r="K3009" s="8" t="s">
        <v>19774</v>
      </c>
      <c r="L3009" s="8"/>
      <c r="M3009" s="8"/>
      <c r="N3009" s="51" t="s">
        <v>19796</v>
      </c>
      <c r="O3009" s="57" t="s">
        <v>52</v>
      </c>
      <c r="P3009" s="51"/>
      <c r="Q3009" s="51"/>
      <c r="R3009" s="57" t="s">
        <v>19797</v>
      </c>
      <c r="S3009" s="51" t="s">
        <v>19798</v>
      </c>
      <c r="T3009" s="11" t="str">
        <f t="shared" si="2"/>
        <v>Ikechi Dike, Jr.</v>
      </c>
      <c r="U3009" s="51" t="s">
        <v>80</v>
      </c>
      <c r="V3009" s="13" t="s">
        <v>19799</v>
      </c>
      <c r="W3009" s="57" t="s">
        <v>19800</v>
      </c>
      <c r="X3009" s="51" t="s">
        <v>19777</v>
      </c>
      <c r="Y3009" s="51" t="s">
        <v>60</v>
      </c>
      <c r="Z3009" s="51" t="s">
        <v>60</v>
      </c>
      <c r="AA3009" s="51" t="s">
        <v>60</v>
      </c>
      <c r="AB3009" s="51" t="s">
        <v>60</v>
      </c>
      <c r="AC3009" s="51" t="s">
        <v>60</v>
      </c>
      <c r="AD3009" s="56" t="s">
        <v>19778</v>
      </c>
      <c r="AE3009" s="51" t="s">
        <v>19779</v>
      </c>
      <c r="AF3009" s="8" t="s">
        <v>19780</v>
      </c>
      <c r="AG3009" s="8" t="s">
        <v>2150</v>
      </c>
      <c r="AH3009" s="8" t="s">
        <v>194</v>
      </c>
      <c r="AI3009" s="8" t="s">
        <v>66</v>
      </c>
      <c r="AJ3009" s="8"/>
      <c r="AK3009" s="8"/>
      <c r="AL3009" s="8"/>
      <c r="AM3009" s="8"/>
      <c r="AN3009" s="8" t="s">
        <v>19781</v>
      </c>
      <c r="AO3009" s="8" t="s">
        <v>19782</v>
      </c>
      <c r="AP3009" s="29" t="s">
        <v>19780</v>
      </c>
      <c r="AQ3009" s="11">
        <v>5171.0</v>
      </c>
    </row>
    <row r="3010">
      <c r="A3010" s="8" t="str">
        <f t="shared" si="1"/>
        <v>John Michael Mason</v>
      </c>
      <c r="B3010" s="51" t="s">
        <v>19801</v>
      </c>
      <c r="C3010" s="51" t="s">
        <v>19745</v>
      </c>
      <c r="D3010" s="2" t="s">
        <v>2134</v>
      </c>
      <c r="E3010" s="8" t="s">
        <v>19802</v>
      </c>
      <c r="F3010" s="8" t="s">
        <v>2136</v>
      </c>
      <c r="G3010" s="51" t="s">
        <v>19294</v>
      </c>
      <c r="H3010" s="8" t="s">
        <v>19803</v>
      </c>
      <c r="I3010" s="8" t="s">
        <v>49</v>
      </c>
      <c r="J3010" s="96">
        <v>3.88</v>
      </c>
      <c r="K3010" s="8" t="s">
        <v>19804</v>
      </c>
      <c r="L3010" s="8"/>
      <c r="M3010" s="8" t="s">
        <v>19524</v>
      </c>
      <c r="N3010" s="51" t="s">
        <v>19805</v>
      </c>
      <c r="O3010" s="51" t="s">
        <v>52</v>
      </c>
      <c r="P3010" s="51"/>
      <c r="Q3010" s="51"/>
      <c r="R3010" s="51" t="s">
        <v>19806</v>
      </c>
      <c r="S3010" s="51" t="s">
        <v>9101</v>
      </c>
      <c r="T3010" s="11" t="str">
        <f t="shared" si="2"/>
        <v>John Michael Mason</v>
      </c>
      <c r="U3010" s="51" t="s">
        <v>5124</v>
      </c>
      <c r="V3010" s="51" t="s">
        <v>19807</v>
      </c>
      <c r="W3010" s="51" t="s">
        <v>19808</v>
      </c>
      <c r="X3010" s="94" t="s">
        <v>19809</v>
      </c>
      <c r="Y3010" s="51" t="s">
        <v>60</v>
      </c>
      <c r="Z3010" s="56" t="s">
        <v>19810</v>
      </c>
      <c r="AA3010" s="51" t="s">
        <v>60</v>
      </c>
      <c r="AB3010" s="56" t="s">
        <v>19811</v>
      </c>
      <c r="AC3010" s="51" t="s">
        <v>60</v>
      </c>
      <c r="AD3010" s="56" t="s">
        <v>19812</v>
      </c>
      <c r="AE3010" s="51" t="s">
        <v>19813</v>
      </c>
      <c r="AF3010" s="8" t="s">
        <v>19814</v>
      </c>
      <c r="AG3010" s="8" t="s">
        <v>2150</v>
      </c>
      <c r="AH3010" s="8" t="s">
        <v>352</v>
      </c>
      <c r="AI3010" s="8" t="s">
        <v>233</v>
      </c>
      <c r="AJ3010" s="8"/>
      <c r="AK3010" s="8"/>
      <c r="AL3010" s="8"/>
      <c r="AM3010" s="8"/>
      <c r="AN3010" s="8" t="s">
        <v>19815</v>
      </c>
      <c r="AO3010" s="8" t="s">
        <v>19816</v>
      </c>
      <c r="AP3010" s="29" t="s">
        <v>19814</v>
      </c>
      <c r="AQ3010" s="11">
        <v>2259.0</v>
      </c>
    </row>
    <row r="3011">
      <c r="A3011" s="8" t="str">
        <f t="shared" si="1"/>
        <v>Maia Rumsey</v>
      </c>
      <c r="B3011" s="51" t="s">
        <v>19801</v>
      </c>
      <c r="C3011" s="51" t="s">
        <v>19745</v>
      </c>
      <c r="D3011" s="9" t="s">
        <v>2134</v>
      </c>
      <c r="E3011" s="13" t="s">
        <v>19802</v>
      </c>
      <c r="F3011" s="8" t="s">
        <v>2136</v>
      </c>
      <c r="G3011" s="51" t="s">
        <v>19294</v>
      </c>
      <c r="H3011" s="95" t="s">
        <v>19803</v>
      </c>
      <c r="I3011" s="8" t="s">
        <v>49</v>
      </c>
      <c r="J3011" s="96">
        <v>3.88</v>
      </c>
      <c r="K3011" s="8" t="s">
        <v>19804</v>
      </c>
      <c r="L3011" s="8"/>
      <c r="M3011" s="8" t="s">
        <v>19524</v>
      </c>
      <c r="N3011" s="13" t="s">
        <v>19817</v>
      </c>
      <c r="O3011" s="51" t="s">
        <v>52</v>
      </c>
      <c r="P3011" s="51"/>
      <c r="Q3011" s="51"/>
      <c r="R3011" s="51" t="s">
        <v>19818</v>
      </c>
      <c r="S3011" s="51" t="s">
        <v>19819</v>
      </c>
      <c r="T3011" s="11" t="str">
        <f t="shared" si="2"/>
        <v>Maia Rumsey</v>
      </c>
      <c r="U3011" s="13" t="s">
        <v>106</v>
      </c>
      <c r="V3011" s="13" t="s">
        <v>19820</v>
      </c>
      <c r="W3011" s="8"/>
      <c r="X3011" s="94" t="s">
        <v>19809</v>
      </c>
      <c r="Y3011" s="51" t="s">
        <v>60</v>
      </c>
      <c r="Z3011" s="56" t="s">
        <v>19810</v>
      </c>
      <c r="AA3011" s="51" t="s">
        <v>60</v>
      </c>
      <c r="AB3011" s="56" t="s">
        <v>19811</v>
      </c>
      <c r="AC3011" s="51" t="s">
        <v>60</v>
      </c>
      <c r="AD3011" s="56" t="s">
        <v>19812</v>
      </c>
      <c r="AE3011" s="51" t="s">
        <v>19813</v>
      </c>
      <c r="AF3011" s="13" t="s">
        <v>19814</v>
      </c>
      <c r="AG3011" s="8" t="s">
        <v>2150</v>
      </c>
      <c r="AH3011" s="8" t="s">
        <v>352</v>
      </c>
      <c r="AI3011" s="8" t="s">
        <v>233</v>
      </c>
      <c r="AJ3011" s="8"/>
      <c r="AK3011" s="8"/>
      <c r="AL3011" s="8"/>
      <c r="AM3011" s="8"/>
      <c r="AN3011" s="8" t="s">
        <v>19815</v>
      </c>
      <c r="AO3011" s="8" t="s">
        <v>19816</v>
      </c>
      <c r="AP3011" s="52" t="s">
        <v>19814</v>
      </c>
      <c r="AQ3011" s="11">
        <v>2259.0</v>
      </c>
    </row>
    <row r="3012">
      <c r="A3012" s="8" t="str">
        <f t="shared" si="1"/>
        <v>Takashi Gould</v>
      </c>
      <c r="B3012" s="51" t="s">
        <v>19801</v>
      </c>
      <c r="C3012" s="51" t="s">
        <v>19745</v>
      </c>
      <c r="D3012" s="9" t="s">
        <v>2134</v>
      </c>
      <c r="E3012" s="13" t="s">
        <v>19802</v>
      </c>
      <c r="F3012" s="8" t="s">
        <v>2136</v>
      </c>
      <c r="G3012" s="51" t="s">
        <v>19294</v>
      </c>
      <c r="H3012" s="8" t="s">
        <v>19803</v>
      </c>
      <c r="I3012" s="8" t="s">
        <v>49</v>
      </c>
      <c r="J3012" s="96">
        <v>3.88</v>
      </c>
      <c r="K3012" s="8" t="s">
        <v>19804</v>
      </c>
      <c r="L3012" s="8"/>
      <c r="M3012" s="8" t="s">
        <v>19524</v>
      </c>
      <c r="N3012" s="13" t="s">
        <v>19821</v>
      </c>
      <c r="O3012" s="51" t="s">
        <v>52</v>
      </c>
      <c r="P3012" s="51"/>
      <c r="Q3012" s="51"/>
      <c r="R3012" s="51" t="s">
        <v>19822</v>
      </c>
      <c r="S3012" s="51" t="s">
        <v>19823</v>
      </c>
      <c r="T3012" s="11" t="str">
        <f t="shared" si="2"/>
        <v>Takashi Gould</v>
      </c>
      <c r="U3012" s="13" t="s">
        <v>106</v>
      </c>
      <c r="V3012" s="13" t="s">
        <v>19824</v>
      </c>
      <c r="W3012" s="8"/>
      <c r="X3012" s="94" t="s">
        <v>19809</v>
      </c>
      <c r="Y3012" s="51" t="s">
        <v>60</v>
      </c>
      <c r="Z3012" s="56" t="s">
        <v>19810</v>
      </c>
      <c r="AA3012" s="51" t="s">
        <v>60</v>
      </c>
      <c r="AB3012" s="56" t="s">
        <v>19811</v>
      </c>
      <c r="AC3012" s="51" t="s">
        <v>60</v>
      </c>
      <c r="AD3012" s="56" t="s">
        <v>19812</v>
      </c>
      <c r="AE3012" s="51" t="s">
        <v>19813</v>
      </c>
      <c r="AF3012" s="13" t="s">
        <v>19814</v>
      </c>
      <c r="AG3012" s="8" t="s">
        <v>2150</v>
      </c>
      <c r="AH3012" s="8" t="s">
        <v>352</v>
      </c>
      <c r="AI3012" s="8" t="s">
        <v>233</v>
      </c>
      <c r="AJ3012" s="8"/>
      <c r="AK3012" s="8"/>
      <c r="AL3012" s="8"/>
      <c r="AM3012" s="8"/>
      <c r="AN3012" s="8" t="s">
        <v>19815</v>
      </c>
      <c r="AO3012" s="8" t="s">
        <v>19816</v>
      </c>
      <c r="AP3012" s="52" t="s">
        <v>19814</v>
      </c>
      <c r="AQ3012" s="11">
        <v>2259.0</v>
      </c>
    </row>
    <row r="3013">
      <c r="A3013" s="8" t="str">
        <f t="shared" si="1"/>
        <v>Bonnie Edmondson</v>
      </c>
      <c r="B3013" s="51" t="s">
        <v>19801</v>
      </c>
      <c r="C3013" s="51" t="s">
        <v>19745</v>
      </c>
      <c r="D3013" s="2" t="s">
        <v>2134</v>
      </c>
      <c r="E3013" s="8" t="s">
        <v>19802</v>
      </c>
      <c r="F3013" s="8" t="s">
        <v>2136</v>
      </c>
      <c r="G3013" s="51" t="s">
        <v>19294</v>
      </c>
      <c r="H3013" s="8" t="s">
        <v>19803</v>
      </c>
      <c r="I3013" s="8" t="s">
        <v>49</v>
      </c>
      <c r="J3013" s="96">
        <v>3.88</v>
      </c>
      <c r="K3013" s="8" t="s">
        <v>19804</v>
      </c>
      <c r="L3013" s="8"/>
      <c r="M3013" s="8" t="s">
        <v>19524</v>
      </c>
      <c r="N3013" s="51" t="s">
        <v>19825</v>
      </c>
      <c r="O3013" s="51" t="s">
        <v>52</v>
      </c>
      <c r="P3013" s="51"/>
      <c r="Q3013" s="51"/>
      <c r="R3013" s="51" t="s">
        <v>19826</v>
      </c>
      <c r="S3013" s="51" t="s">
        <v>19827</v>
      </c>
      <c r="T3013" s="11" t="str">
        <f t="shared" si="2"/>
        <v>Bonnie Edmondson</v>
      </c>
      <c r="U3013" s="51" t="s">
        <v>80</v>
      </c>
      <c r="V3013" s="51" t="s">
        <v>19828</v>
      </c>
      <c r="W3013" s="51"/>
      <c r="X3013" s="94" t="s">
        <v>19809</v>
      </c>
      <c r="Y3013" s="51" t="s">
        <v>60</v>
      </c>
      <c r="Z3013" s="56" t="s">
        <v>19810</v>
      </c>
      <c r="AA3013" s="51" t="s">
        <v>60</v>
      </c>
      <c r="AB3013" s="56" t="s">
        <v>19811</v>
      </c>
      <c r="AC3013" s="51" t="s">
        <v>60</v>
      </c>
      <c r="AD3013" s="56" t="s">
        <v>19812</v>
      </c>
      <c r="AE3013" s="51" t="s">
        <v>19813</v>
      </c>
      <c r="AF3013" s="8" t="s">
        <v>19814</v>
      </c>
      <c r="AG3013" s="8" t="s">
        <v>2150</v>
      </c>
      <c r="AH3013" s="8" t="s">
        <v>352</v>
      </c>
      <c r="AI3013" s="8" t="s">
        <v>233</v>
      </c>
      <c r="AJ3013" s="8"/>
      <c r="AK3013" s="8"/>
      <c r="AL3013" s="8"/>
      <c r="AM3013" s="8"/>
      <c r="AN3013" s="8" t="s">
        <v>19815</v>
      </c>
      <c r="AO3013" s="8" t="s">
        <v>19816</v>
      </c>
      <c r="AP3013" s="29" t="s">
        <v>19814</v>
      </c>
      <c r="AQ3013" s="11">
        <v>2259.0</v>
      </c>
    </row>
    <row r="3014">
      <c r="A3014" s="8" t="str">
        <f t="shared" si="1"/>
        <v>Bill Morgan</v>
      </c>
      <c r="B3014" s="51" t="s">
        <v>19801</v>
      </c>
      <c r="C3014" s="51" t="s">
        <v>19745</v>
      </c>
      <c r="D3014" s="2" t="s">
        <v>2134</v>
      </c>
      <c r="E3014" s="8" t="s">
        <v>19802</v>
      </c>
      <c r="F3014" s="8" t="s">
        <v>2136</v>
      </c>
      <c r="G3014" s="51" t="s">
        <v>19294</v>
      </c>
      <c r="H3014" s="8" t="s">
        <v>19803</v>
      </c>
      <c r="I3014" s="8" t="s">
        <v>49</v>
      </c>
      <c r="J3014" s="96">
        <v>3.88</v>
      </c>
      <c r="K3014" s="8" t="s">
        <v>19804</v>
      </c>
      <c r="L3014" s="8"/>
      <c r="M3014" s="8" t="s">
        <v>19524</v>
      </c>
      <c r="N3014" s="51" t="s">
        <v>19829</v>
      </c>
      <c r="O3014" s="51" t="s">
        <v>52</v>
      </c>
      <c r="P3014" s="51"/>
      <c r="Q3014" s="51"/>
      <c r="R3014" s="51" t="s">
        <v>1825</v>
      </c>
      <c r="S3014" s="51" t="s">
        <v>2196</v>
      </c>
      <c r="T3014" s="11" t="str">
        <f t="shared" si="2"/>
        <v>Bill Morgan</v>
      </c>
      <c r="U3014" s="51" t="s">
        <v>80</v>
      </c>
      <c r="V3014" s="51" t="s">
        <v>19830</v>
      </c>
      <c r="W3014" s="51"/>
      <c r="X3014" s="94" t="s">
        <v>19809</v>
      </c>
      <c r="Y3014" s="51" t="s">
        <v>60</v>
      </c>
      <c r="Z3014" s="56" t="s">
        <v>19810</v>
      </c>
      <c r="AA3014" s="51" t="s">
        <v>60</v>
      </c>
      <c r="AB3014" s="56" t="s">
        <v>19811</v>
      </c>
      <c r="AC3014" s="51" t="s">
        <v>60</v>
      </c>
      <c r="AD3014" s="56" t="s">
        <v>19812</v>
      </c>
      <c r="AE3014" s="51" t="s">
        <v>19813</v>
      </c>
      <c r="AF3014" s="8" t="s">
        <v>19814</v>
      </c>
      <c r="AG3014" s="8" t="s">
        <v>2150</v>
      </c>
      <c r="AH3014" s="8" t="s">
        <v>352</v>
      </c>
      <c r="AI3014" s="8" t="s">
        <v>233</v>
      </c>
      <c r="AJ3014" s="8"/>
      <c r="AK3014" s="8"/>
      <c r="AL3014" s="8"/>
      <c r="AM3014" s="8"/>
      <c r="AN3014" s="8" t="s">
        <v>19815</v>
      </c>
      <c r="AO3014" s="8" t="s">
        <v>19816</v>
      </c>
      <c r="AP3014" s="29" t="s">
        <v>19814</v>
      </c>
      <c r="AQ3014" s="11">
        <v>2259.0</v>
      </c>
    </row>
    <row r="3015">
      <c r="A3015" s="8" t="str">
        <f t="shared" si="1"/>
        <v>Josh Banks</v>
      </c>
      <c r="B3015" s="8" t="s">
        <v>19831</v>
      </c>
      <c r="C3015" s="51" t="s">
        <v>19832</v>
      </c>
      <c r="D3015" s="2" t="s">
        <v>2134</v>
      </c>
      <c r="E3015" s="51" t="s">
        <v>19746</v>
      </c>
      <c r="F3015" s="51" t="s">
        <v>2136</v>
      </c>
      <c r="G3015" s="51" t="s">
        <v>19294</v>
      </c>
      <c r="H3015" s="51" t="s">
        <v>19833</v>
      </c>
      <c r="I3015" s="59" t="s">
        <v>49</v>
      </c>
      <c r="J3015" s="60">
        <v>3.81</v>
      </c>
      <c r="K3015" s="51" t="s">
        <v>19834</v>
      </c>
      <c r="L3015" s="51"/>
      <c r="M3015" s="51"/>
      <c r="N3015" s="51" t="s">
        <v>19835</v>
      </c>
      <c r="O3015" s="51" t="s">
        <v>52</v>
      </c>
      <c r="P3015" s="51"/>
      <c r="Q3015" s="51"/>
      <c r="R3015" s="51" t="s">
        <v>268</v>
      </c>
      <c r="S3015" s="51" t="s">
        <v>6260</v>
      </c>
      <c r="T3015" s="11" t="str">
        <f t="shared" si="2"/>
        <v>Josh Banks</v>
      </c>
      <c r="U3015" s="51" t="s">
        <v>469</v>
      </c>
      <c r="V3015" s="51"/>
      <c r="W3015" s="51"/>
      <c r="X3015" s="51" t="s">
        <v>19836</v>
      </c>
      <c r="Y3015" s="51" t="s">
        <v>60</v>
      </c>
      <c r="Z3015" s="51" t="s">
        <v>60</v>
      </c>
      <c r="AA3015" s="51" t="s">
        <v>60</v>
      </c>
      <c r="AB3015" s="56" t="s">
        <v>19837</v>
      </c>
      <c r="AC3015" s="51" t="s">
        <v>60</v>
      </c>
      <c r="AD3015" s="56" t="s">
        <v>19838</v>
      </c>
      <c r="AE3015" s="51" t="s">
        <v>19839</v>
      </c>
      <c r="AF3015" s="51" t="s">
        <v>19840</v>
      </c>
      <c r="AG3015" s="51" t="s">
        <v>2150</v>
      </c>
      <c r="AH3015" s="51" t="s">
        <v>232</v>
      </c>
      <c r="AI3015" s="59" t="s">
        <v>66</v>
      </c>
      <c r="AJ3015" s="51" t="s">
        <v>19841</v>
      </c>
      <c r="AK3015" s="59" t="s">
        <v>985</v>
      </c>
      <c r="AL3015" s="59" t="s">
        <v>5382</v>
      </c>
      <c r="AM3015" s="59" t="s">
        <v>2231</v>
      </c>
      <c r="AN3015" s="59" t="s">
        <v>19842</v>
      </c>
      <c r="AO3015" s="59" t="s">
        <v>2771</v>
      </c>
      <c r="AP3015" s="67" t="s">
        <v>19840</v>
      </c>
      <c r="AQ3015" s="68">
        <v>986.0</v>
      </c>
    </row>
    <row r="3016">
      <c r="A3016" s="8" t="str">
        <f t="shared" si="1"/>
        <v>Ethan Brown</v>
      </c>
      <c r="B3016" s="51" t="s">
        <v>19831</v>
      </c>
      <c r="C3016" s="51" t="s">
        <v>19832</v>
      </c>
      <c r="D3016" s="2" t="s">
        <v>2134</v>
      </c>
      <c r="E3016" s="8" t="s">
        <v>19746</v>
      </c>
      <c r="F3016" s="8" t="s">
        <v>2136</v>
      </c>
      <c r="G3016" s="51" t="s">
        <v>19294</v>
      </c>
      <c r="H3016" s="8" t="s">
        <v>19833</v>
      </c>
      <c r="I3016" s="8" t="s">
        <v>49</v>
      </c>
      <c r="J3016" s="10">
        <v>3.81</v>
      </c>
      <c r="K3016" s="8" t="s">
        <v>19834</v>
      </c>
      <c r="L3016" s="8"/>
      <c r="M3016" s="8"/>
      <c r="N3016" s="51" t="s">
        <v>19843</v>
      </c>
      <c r="O3016" s="51" t="s">
        <v>52</v>
      </c>
      <c r="P3016" s="51"/>
      <c r="Q3016" s="51"/>
      <c r="R3016" s="51" t="s">
        <v>3839</v>
      </c>
      <c r="S3016" s="51" t="s">
        <v>485</v>
      </c>
      <c r="T3016" s="11" t="str">
        <f t="shared" si="2"/>
        <v>Ethan Brown</v>
      </c>
      <c r="U3016" s="51" t="s">
        <v>55</v>
      </c>
      <c r="V3016" s="51" t="s">
        <v>19844</v>
      </c>
      <c r="W3016" s="51" t="s">
        <v>19845</v>
      </c>
      <c r="X3016" s="94" t="s">
        <v>19836</v>
      </c>
      <c r="Y3016" s="51" t="s">
        <v>60</v>
      </c>
      <c r="Z3016" s="51" t="s">
        <v>60</v>
      </c>
      <c r="AA3016" s="51" t="s">
        <v>60</v>
      </c>
      <c r="AB3016" s="56" t="s">
        <v>19837</v>
      </c>
      <c r="AC3016" s="51" t="s">
        <v>60</v>
      </c>
      <c r="AD3016" s="56" t="s">
        <v>19838</v>
      </c>
      <c r="AE3016" s="51" t="s">
        <v>19839</v>
      </c>
      <c r="AF3016" s="8" t="s">
        <v>19840</v>
      </c>
      <c r="AG3016" s="8" t="s">
        <v>2150</v>
      </c>
      <c r="AH3016" s="8" t="s">
        <v>232</v>
      </c>
      <c r="AI3016" s="8" t="s">
        <v>66</v>
      </c>
      <c r="AJ3016" s="8" t="s">
        <v>19841</v>
      </c>
      <c r="AK3016" s="8" t="s">
        <v>985</v>
      </c>
      <c r="AL3016" s="8" t="s">
        <v>5382</v>
      </c>
      <c r="AM3016" s="8" t="s">
        <v>2231</v>
      </c>
      <c r="AN3016" s="8" t="s">
        <v>19842</v>
      </c>
      <c r="AO3016" s="8" t="s">
        <v>2026</v>
      </c>
      <c r="AP3016" s="29" t="s">
        <v>19840</v>
      </c>
      <c r="AQ3016" s="11">
        <v>986.0</v>
      </c>
    </row>
    <row r="3017">
      <c r="A3017" s="8" t="str">
        <f t="shared" si="1"/>
        <v>Dante Roberts</v>
      </c>
      <c r="B3017" s="8" t="s">
        <v>19831</v>
      </c>
      <c r="C3017" s="51" t="s">
        <v>19832</v>
      </c>
      <c r="D3017" s="2" t="s">
        <v>2134</v>
      </c>
      <c r="E3017" s="8" t="s">
        <v>19746</v>
      </c>
      <c r="F3017" s="8" t="s">
        <v>2136</v>
      </c>
      <c r="G3017" s="51" t="s">
        <v>19294</v>
      </c>
      <c r="H3017" s="8" t="s">
        <v>19833</v>
      </c>
      <c r="I3017" s="8" t="s">
        <v>49</v>
      </c>
      <c r="J3017" s="10">
        <v>3.81</v>
      </c>
      <c r="K3017" s="8" t="s">
        <v>19834</v>
      </c>
      <c r="L3017" s="8"/>
      <c r="M3017" s="8"/>
      <c r="N3017" s="51" t="s">
        <v>19846</v>
      </c>
      <c r="O3017" s="57" t="s">
        <v>52</v>
      </c>
      <c r="P3017" s="51"/>
      <c r="Q3017" s="51"/>
      <c r="R3017" s="57" t="s">
        <v>16359</v>
      </c>
      <c r="S3017" s="57" t="s">
        <v>5902</v>
      </c>
      <c r="T3017" s="11" t="str">
        <f t="shared" si="2"/>
        <v>Dante Roberts</v>
      </c>
      <c r="U3017" s="51" t="s">
        <v>160</v>
      </c>
      <c r="V3017" s="51"/>
      <c r="W3017" s="51"/>
      <c r="X3017" s="51" t="s">
        <v>19836</v>
      </c>
      <c r="Y3017" s="51" t="s">
        <v>60</v>
      </c>
      <c r="Z3017" s="51" t="s">
        <v>60</v>
      </c>
      <c r="AA3017" s="51" t="s">
        <v>60</v>
      </c>
      <c r="AB3017" s="56" t="s">
        <v>19837</v>
      </c>
      <c r="AC3017" s="51" t="s">
        <v>60</v>
      </c>
      <c r="AD3017" s="56" t="s">
        <v>19838</v>
      </c>
      <c r="AE3017" s="51" t="s">
        <v>19839</v>
      </c>
      <c r="AF3017" s="8" t="s">
        <v>19840</v>
      </c>
      <c r="AG3017" s="8" t="s">
        <v>2150</v>
      </c>
      <c r="AH3017" s="8" t="s">
        <v>232</v>
      </c>
      <c r="AI3017" s="8" t="s">
        <v>66</v>
      </c>
      <c r="AJ3017" s="8" t="s">
        <v>19841</v>
      </c>
      <c r="AK3017" s="8" t="s">
        <v>985</v>
      </c>
      <c r="AL3017" s="8" t="s">
        <v>5382</v>
      </c>
      <c r="AM3017" s="8" t="s">
        <v>2231</v>
      </c>
      <c r="AN3017" s="8" t="s">
        <v>19842</v>
      </c>
      <c r="AO3017" s="8" t="s">
        <v>2771</v>
      </c>
      <c r="AP3017" s="29" t="s">
        <v>19840</v>
      </c>
      <c r="AQ3017" s="11">
        <v>986.0</v>
      </c>
    </row>
    <row r="3018">
      <c r="A3018" s="8" t="str">
        <f t="shared" si="1"/>
        <v>Leilani Salang</v>
      </c>
      <c r="B3018" s="8" t="s">
        <v>19831</v>
      </c>
      <c r="C3018" s="51" t="s">
        <v>19832</v>
      </c>
      <c r="D3018" s="2" t="s">
        <v>2134</v>
      </c>
      <c r="E3018" s="8" t="s">
        <v>19746</v>
      </c>
      <c r="F3018" s="8" t="s">
        <v>2136</v>
      </c>
      <c r="G3018" s="51" t="s">
        <v>19294</v>
      </c>
      <c r="H3018" s="8" t="s">
        <v>19833</v>
      </c>
      <c r="I3018" s="8" t="s">
        <v>49</v>
      </c>
      <c r="J3018" s="10">
        <v>3.81</v>
      </c>
      <c r="K3018" s="8" t="s">
        <v>19834</v>
      </c>
      <c r="L3018" s="8"/>
      <c r="M3018" s="8"/>
      <c r="N3018" s="51" t="s">
        <v>19847</v>
      </c>
      <c r="O3018" s="57" t="s">
        <v>52</v>
      </c>
      <c r="P3018" s="51"/>
      <c r="Q3018" s="51"/>
      <c r="R3018" s="57" t="s">
        <v>19848</v>
      </c>
      <c r="S3018" s="57" t="s">
        <v>19849</v>
      </c>
      <c r="T3018" s="11" t="str">
        <f t="shared" si="2"/>
        <v>Leilani Salang</v>
      </c>
      <c r="U3018" s="51" t="s">
        <v>160</v>
      </c>
      <c r="V3018" s="51"/>
      <c r="W3018" s="51"/>
      <c r="X3018" s="51" t="s">
        <v>19836</v>
      </c>
      <c r="Y3018" s="51" t="s">
        <v>60</v>
      </c>
      <c r="Z3018" s="51" t="s">
        <v>60</v>
      </c>
      <c r="AA3018" s="51" t="s">
        <v>60</v>
      </c>
      <c r="AB3018" s="56" t="s">
        <v>19837</v>
      </c>
      <c r="AC3018" s="56" t="s">
        <v>19850</v>
      </c>
      <c r="AD3018" s="56" t="s">
        <v>19838</v>
      </c>
      <c r="AE3018" s="51" t="s">
        <v>19839</v>
      </c>
      <c r="AF3018" s="8" t="s">
        <v>19840</v>
      </c>
      <c r="AG3018" s="8" t="s">
        <v>2150</v>
      </c>
      <c r="AH3018" s="8" t="s">
        <v>232</v>
      </c>
      <c r="AI3018" s="8" t="s">
        <v>66</v>
      </c>
      <c r="AJ3018" s="8" t="s">
        <v>19841</v>
      </c>
      <c r="AK3018" s="8" t="s">
        <v>985</v>
      </c>
      <c r="AL3018" s="8" t="s">
        <v>5382</v>
      </c>
      <c r="AM3018" s="8" t="s">
        <v>2231</v>
      </c>
      <c r="AN3018" s="8" t="s">
        <v>19842</v>
      </c>
      <c r="AO3018" s="8" t="s">
        <v>2771</v>
      </c>
      <c r="AP3018" s="29" t="s">
        <v>19840</v>
      </c>
      <c r="AQ3018" s="11">
        <v>986.0</v>
      </c>
    </row>
    <row r="3019">
      <c r="A3019" s="8" t="str">
        <f t="shared" si="1"/>
        <v>Ben Thuma</v>
      </c>
      <c r="B3019" s="51" t="s">
        <v>19831</v>
      </c>
      <c r="C3019" s="51" t="s">
        <v>19832</v>
      </c>
      <c r="D3019" s="2" t="s">
        <v>2134</v>
      </c>
      <c r="E3019" s="8" t="s">
        <v>19746</v>
      </c>
      <c r="F3019" s="8" t="s">
        <v>2136</v>
      </c>
      <c r="G3019" s="51" t="s">
        <v>19294</v>
      </c>
      <c r="H3019" s="8" t="s">
        <v>19833</v>
      </c>
      <c r="I3019" s="8" t="s">
        <v>49</v>
      </c>
      <c r="J3019" s="10">
        <v>3.81</v>
      </c>
      <c r="K3019" s="8" t="s">
        <v>19834</v>
      </c>
      <c r="L3019" s="8"/>
      <c r="M3019" s="8"/>
      <c r="N3019" s="51" t="s">
        <v>19851</v>
      </c>
      <c r="O3019" s="51" t="s">
        <v>52</v>
      </c>
      <c r="P3019" s="51"/>
      <c r="Q3019" s="51"/>
      <c r="R3019" s="51" t="s">
        <v>2944</v>
      </c>
      <c r="S3019" s="51" t="s">
        <v>19852</v>
      </c>
      <c r="T3019" s="11" t="str">
        <f t="shared" si="2"/>
        <v>Ben Thuma</v>
      </c>
      <c r="U3019" s="51" t="s">
        <v>160</v>
      </c>
      <c r="V3019" s="51"/>
      <c r="W3019" s="51"/>
      <c r="X3019" s="94" t="s">
        <v>19836</v>
      </c>
      <c r="Y3019" s="51" t="s">
        <v>60</v>
      </c>
      <c r="Z3019" s="51" t="s">
        <v>60</v>
      </c>
      <c r="AA3019" s="51" t="s">
        <v>60</v>
      </c>
      <c r="AB3019" s="56" t="s">
        <v>19837</v>
      </c>
      <c r="AC3019" s="51" t="s">
        <v>60</v>
      </c>
      <c r="AD3019" s="56" t="s">
        <v>19838</v>
      </c>
      <c r="AE3019" s="51" t="s">
        <v>19839</v>
      </c>
      <c r="AF3019" s="8" t="s">
        <v>19840</v>
      </c>
      <c r="AG3019" s="8" t="s">
        <v>2150</v>
      </c>
      <c r="AH3019" s="8" t="s">
        <v>232</v>
      </c>
      <c r="AI3019" s="8" t="s">
        <v>66</v>
      </c>
      <c r="AJ3019" s="8" t="s">
        <v>19841</v>
      </c>
      <c r="AK3019" s="8" t="s">
        <v>985</v>
      </c>
      <c r="AL3019" s="8" t="s">
        <v>5382</v>
      </c>
      <c r="AM3019" s="8" t="s">
        <v>2231</v>
      </c>
      <c r="AN3019" s="8" t="s">
        <v>19842</v>
      </c>
      <c r="AO3019" s="8" t="s">
        <v>2026</v>
      </c>
      <c r="AP3019" s="29" t="s">
        <v>19840</v>
      </c>
      <c r="AQ3019" s="11">
        <v>986.0</v>
      </c>
    </row>
    <row r="3020">
      <c r="A3020" s="8" t="str">
        <f t="shared" si="1"/>
        <v>Peter Imbriale</v>
      </c>
      <c r="B3020" s="8" t="s">
        <v>19831</v>
      </c>
      <c r="C3020" s="51" t="s">
        <v>19832</v>
      </c>
      <c r="D3020" s="2" t="s">
        <v>2134</v>
      </c>
      <c r="E3020" s="8" t="s">
        <v>19746</v>
      </c>
      <c r="F3020" s="8" t="s">
        <v>2136</v>
      </c>
      <c r="G3020" s="51" t="s">
        <v>19294</v>
      </c>
      <c r="H3020" s="8" t="s">
        <v>19833</v>
      </c>
      <c r="I3020" s="8" t="s">
        <v>49</v>
      </c>
      <c r="J3020" s="10">
        <v>3.81</v>
      </c>
      <c r="K3020" s="8" t="s">
        <v>19834</v>
      </c>
      <c r="L3020" s="8"/>
      <c r="M3020" s="8"/>
      <c r="N3020" s="51" t="s">
        <v>19853</v>
      </c>
      <c r="O3020" s="57" t="s">
        <v>52</v>
      </c>
      <c r="P3020" s="51"/>
      <c r="Q3020" s="51"/>
      <c r="R3020" s="57" t="s">
        <v>2283</v>
      </c>
      <c r="S3020" s="57" t="s">
        <v>19854</v>
      </c>
      <c r="T3020" s="11" t="str">
        <f t="shared" si="2"/>
        <v>Peter Imbriale</v>
      </c>
      <c r="U3020" s="51" t="s">
        <v>247</v>
      </c>
      <c r="V3020" s="51"/>
      <c r="W3020" s="51"/>
      <c r="X3020" s="51" t="s">
        <v>19836</v>
      </c>
      <c r="Y3020" s="51" t="s">
        <v>60</v>
      </c>
      <c r="Z3020" s="51" t="s">
        <v>60</v>
      </c>
      <c r="AA3020" s="51" t="s">
        <v>60</v>
      </c>
      <c r="AB3020" s="56" t="s">
        <v>19837</v>
      </c>
      <c r="AC3020" s="51" t="s">
        <v>60</v>
      </c>
      <c r="AD3020" s="56" t="s">
        <v>19838</v>
      </c>
      <c r="AE3020" s="51" t="s">
        <v>19839</v>
      </c>
      <c r="AF3020" s="8" t="s">
        <v>19840</v>
      </c>
      <c r="AG3020" s="8" t="s">
        <v>2150</v>
      </c>
      <c r="AH3020" s="8" t="s">
        <v>232</v>
      </c>
      <c r="AI3020" s="8" t="s">
        <v>66</v>
      </c>
      <c r="AJ3020" s="8" t="s">
        <v>19841</v>
      </c>
      <c r="AK3020" s="8" t="s">
        <v>985</v>
      </c>
      <c r="AL3020" s="8" t="s">
        <v>5382</v>
      </c>
      <c r="AM3020" s="8" t="s">
        <v>2231</v>
      </c>
      <c r="AN3020" s="8" t="s">
        <v>19842</v>
      </c>
      <c r="AO3020" s="8" t="s">
        <v>2771</v>
      </c>
      <c r="AP3020" s="29" t="s">
        <v>19840</v>
      </c>
      <c r="AQ3020" s="11">
        <v>986.0</v>
      </c>
    </row>
    <row r="3021">
      <c r="A3021" s="8" t="str">
        <f t="shared" si="1"/>
        <v>John Jaskot</v>
      </c>
      <c r="B3021" s="51" t="s">
        <v>19831</v>
      </c>
      <c r="C3021" s="51" t="s">
        <v>19832</v>
      </c>
      <c r="D3021" s="2" t="s">
        <v>2134</v>
      </c>
      <c r="E3021" s="8" t="s">
        <v>19746</v>
      </c>
      <c r="F3021" s="8" t="s">
        <v>2136</v>
      </c>
      <c r="G3021" s="51" t="s">
        <v>19294</v>
      </c>
      <c r="H3021" s="8" t="s">
        <v>19833</v>
      </c>
      <c r="I3021" s="8" t="s">
        <v>49</v>
      </c>
      <c r="J3021" s="10">
        <v>3.81</v>
      </c>
      <c r="K3021" s="8" t="s">
        <v>19834</v>
      </c>
      <c r="L3021" s="8"/>
      <c r="M3021" s="8"/>
      <c r="N3021" s="51" t="s">
        <v>19855</v>
      </c>
      <c r="O3021" s="51" t="s">
        <v>52</v>
      </c>
      <c r="P3021" s="51"/>
      <c r="Q3021" s="51"/>
      <c r="R3021" s="51" t="s">
        <v>1997</v>
      </c>
      <c r="S3021" s="51" t="s">
        <v>19856</v>
      </c>
      <c r="T3021" s="11" t="str">
        <f t="shared" si="2"/>
        <v>John Jaskot</v>
      </c>
      <c r="U3021" s="51" t="s">
        <v>689</v>
      </c>
      <c r="V3021" s="51"/>
      <c r="W3021" s="51"/>
      <c r="X3021" s="94" t="s">
        <v>19836</v>
      </c>
      <c r="Y3021" s="51" t="s">
        <v>60</v>
      </c>
      <c r="Z3021" s="51" t="s">
        <v>60</v>
      </c>
      <c r="AA3021" s="51" t="s">
        <v>60</v>
      </c>
      <c r="AB3021" s="56" t="s">
        <v>19837</v>
      </c>
      <c r="AC3021" s="51" t="s">
        <v>60</v>
      </c>
      <c r="AD3021" s="56" t="s">
        <v>19838</v>
      </c>
      <c r="AE3021" s="51" t="s">
        <v>19839</v>
      </c>
      <c r="AF3021" s="8" t="s">
        <v>19840</v>
      </c>
      <c r="AG3021" s="8" t="s">
        <v>2150</v>
      </c>
      <c r="AH3021" s="8" t="s">
        <v>232</v>
      </c>
      <c r="AI3021" s="8" t="s">
        <v>66</v>
      </c>
      <c r="AJ3021" s="8" t="s">
        <v>19841</v>
      </c>
      <c r="AK3021" s="8" t="s">
        <v>985</v>
      </c>
      <c r="AL3021" s="8" t="s">
        <v>5382</v>
      </c>
      <c r="AM3021" s="8" t="s">
        <v>2231</v>
      </c>
      <c r="AN3021" s="8" t="s">
        <v>19842</v>
      </c>
      <c r="AO3021" s="8" t="s">
        <v>2026</v>
      </c>
      <c r="AP3021" s="29" t="s">
        <v>19840</v>
      </c>
      <c r="AQ3021" s="11">
        <v>986.0</v>
      </c>
    </row>
    <row r="3022">
      <c r="A3022" s="8" t="str">
        <f t="shared" si="1"/>
        <v>Greg Ahnrud</v>
      </c>
      <c r="B3022" s="51" t="s">
        <v>19831</v>
      </c>
      <c r="C3022" s="51" t="s">
        <v>19832</v>
      </c>
      <c r="D3022" s="2" t="s">
        <v>2134</v>
      </c>
      <c r="E3022" s="8" t="s">
        <v>19746</v>
      </c>
      <c r="F3022" s="8" t="s">
        <v>2136</v>
      </c>
      <c r="G3022" s="51" t="s">
        <v>19294</v>
      </c>
      <c r="H3022" s="8" t="s">
        <v>19833</v>
      </c>
      <c r="I3022" s="8" t="s">
        <v>49</v>
      </c>
      <c r="J3022" s="10">
        <v>3.81</v>
      </c>
      <c r="K3022" s="8" t="s">
        <v>19834</v>
      </c>
      <c r="L3022" s="8"/>
      <c r="M3022" s="8"/>
      <c r="N3022" s="51" t="s">
        <v>19857</v>
      </c>
      <c r="O3022" s="51" t="s">
        <v>52</v>
      </c>
      <c r="P3022" s="51"/>
      <c r="Q3022" s="51"/>
      <c r="R3022" s="51" t="s">
        <v>1720</v>
      </c>
      <c r="S3022" s="51" t="s">
        <v>19858</v>
      </c>
      <c r="T3022" s="11" t="str">
        <f t="shared" si="2"/>
        <v>Greg Ahnrud</v>
      </c>
      <c r="U3022" s="51" t="s">
        <v>106</v>
      </c>
      <c r="V3022" s="51" t="s">
        <v>19859</v>
      </c>
      <c r="W3022" s="51" t="s">
        <v>19860</v>
      </c>
      <c r="X3022" s="94" t="s">
        <v>19836</v>
      </c>
      <c r="Y3022" s="51" t="s">
        <v>60</v>
      </c>
      <c r="Z3022" s="51" t="s">
        <v>60</v>
      </c>
      <c r="AA3022" s="51" t="s">
        <v>60</v>
      </c>
      <c r="AB3022" s="56" t="s">
        <v>19837</v>
      </c>
      <c r="AC3022" s="51" t="s">
        <v>60</v>
      </c>
      <c r="AD3022" s="56" t="s">
        <v>19838</v>
      </c>
      <c r="AE3022" s="51" t="s">
        <v>19839</v>
      </c>
      <c r="AF3022" s="8" t="s">
        <v>19840</v>
      </c>
      <c r="AG3022" s="8" t="s">
        <v>2150</v>
      </c>
      <c r="AH3022" s="8" t="s">
        <v>232</v>
      </c>
      <c r="AI3022" s="8" t="s">
        <v>66</v>
      </c>
      <c r="AJ3022" s="8" t="s">
        <v>19841</v>
      </c>
      <c r="AK3022" s="8" t="s">
        <v>985</v>
      </c>
      <c r="AL3022" s="8" t="s">
        <v>5382</v>
      </c>
      <c r="AM3022" s="8" t="s">
        <v>2231</v>
      </c>
      <c r="AN3022" s="8" t="s">
        <v>19842</v>
      </c>
      <c r="AO3022" s="8" t="s">
        <v>2026</v>
      </c>
      <c r="AP3022" s="29" t="s">
        <v>19840</v>
      </c>
      <c r="AQ3022" s="11">
        <v>986.0</v>
      </c>
    </row>
    <row r="3023">
      <c r="A3023" s="8" t="str">
        <f t="shared" si="1"/>
        <v>Tara Larkin</v>
      </c>
      <c r="B3023" s="8" t="s">
        <v>19831</v>
      </c>
      <c r="C3023" s="51" t="s">
        <v>19832</v>
      </c>
      <c r="D3023" s="2" t="s">
        <v>2134</v>
      </c>
      <c r="E3023" s="8" t="s">
        <v>19746</v>
      </c>
      <c r="F3023" s="8" t="s">
        <v>2136</v>
      </c>
      <c r="G3023" s="51" t="s">
        <v>19294</v>
      </c>
      <c r="H3023" s="8" t="s">
        <v>19833</v>
      </c>
      <c r="I3023" s="8" t="s">
        <v>49</v>
      </c>
      <c r="J3023" s="10">
        <v>3.81</v>
      </c>
      <c r="K3023" s="8" t="s">
        <v>19834</v>
      </c>
      <c r="L3023" s="8"/>
      <c r="M3023" s="8"/>
      <c r="N3023" s="51" t="s">
        <v>19861</v>
      </c>
      <c r="O3023" s="57" t="s">
        <v>52</v>
      </c>
      <c r="P3023" s="51"/>
      <c r="Q3023" s="51"/>
      <c r="R3023" s="57" t="s">
        <v>4370</v>
      </c>
      <c r="S3023" s="57" t="s">
        <v>19862</v>
      </c>
      <c r="T3023" s="11" t="str">
        <f t="shared" si="2"/>
        <v>Tara Larkin</v>
      </c>
      <c r="U3023" s="51" t="s">
        <v>80</v>
      </c>
      <c r="V3023" s="51"/>
      <c r="W3023" s="51"/>
      <c r="X3023" s="51" t="s">
        <v>19836</v>
      </c>
      <c r="Y3023" s="51" t="s">
        <v>60</v>
      </c>
      <c r="Z3023" s="51" t="s">
        <v>60</v>
      </c>
      <c r="AA3023" s="51" t="s">
        <v>60</v>
      </c>
      <c r="AB3023" s="56" t="s">
        <v>19837</v>
      </c>
      <c r="AC3023" s="51" t="s">
        <v>60</v>
      </c>
      <c r="AD3023" s="56" t="s">
        <v>19838</v>
      </c>
      <c r="AE3023" s="51" t="s">
        <v>19839</v>
      </c>
      <c r="AF3023" s="8" t="s">
        <v>19840</v>
      </c>
      <c r="AG3023" s="8" t="s">
        <v>2150</v>
      </c>
      <c r="AH3023" s="8" t="s">
        <v>232</v>
      </c>
      <c r="AI3023" s="8" t="s">
        <v>66</v>
      </c>
      <c r="AJ3023" s="8" t="s">
        <v>19841</v>
      </c>
      <c r="AK3023" s="8" t="s">
        <v>985</v>
      </c>
      <c r="AL3023" s="8" t="s">
        <v>5382</v>
      </c>
      <c r="AM3023" s="8" t="s">
        <v>2231</v>
      </c>
      <c r="AN3023" s="8" t="s">
        <v>19842</v>
      </c>
      <c r="AO3023" s="8" t="s">
        <v>2771</v>
      </c>
      <c r="AP3023" s="29" t="s">
        <v>19840</v>
      </c>
      <c r="AQ3023" s="11">
        <v>986.0</v>
      </c>
    </row>
    <row r="3024">
      <c r="A3024" s="8" t="str">
        <f t="shared" si="1"/>
        <v>Aaliyah Walker</v>
      </c>
      <c r="B3024" s="51" t="s">
        <v>19863</v>
      </c>
      <c r="C3024" s="51" t="s">
        <v>19864</v>
      </c>
      <c r="D3024" s="2" t="s">
        <v>2134</v>
      </c>
      <c r="E3024" s="8" t="s">
        <v>19865</v>
      </c>
      <c r="F3024" s="8" t="s">
        <v>2136</v>
      </c>
      <c r="G3024" s="51" t="s">
        <v>19294</v>
      </c>
      <c r="H3024" s="8" t="s">
        <v>19866</v>
      </c>
      <c r="I3024" s="8" t="s">
        <v>49</v>
      </c>
      <c r="J3024" s="10">
        <v>3.34</v>
      </c>
      <c r="K3024" s="8" t="s">
        <v>19867</v>
      </c>
      <c r="L3024" s="8" t="s">
        <v>8693</v>
      </c>
      <c r="M3024" s="8" t="s">
        <v>86</v>
      </c>
      <c r="N3024" s="51" t="s">
        <v>19868</v>
      </c>
      <c r="O3024" s="51" t="s">
        <v>52</v>
      </c>
      <c r="P3024" s="51"/>
      <c r="Q3024" s="51"/>
      <c r="R3024" s="51" t="s">
        <v>10671</v>
      </c>
      <c r="S3024" s="51" t="s">
        <v>2540</v>
      </c>
      <c r="T3024" s="11" t="str">
        <f t="shared" si="2"/>
        <v>Aaliyah Walker</v>
      </c>
      <c r="U3024" s="51" t="s">
        <v>19869</v>
      </c>
      <c r="V3024" s="51" t="s">
        <v>86</v>
      </c>
      <c r="W3024" s="51" t="s">
        <v>86</v>
      </c>
      <c r="X3024" s="51" t="s">
        <v>19870</v>
      </c>
      <c r="Y3024" s="51" t="s">
        <v>60</v>
      </c>
      <c r="Z3024" s="56" t="s">
        <v>19871</v>
      </c>
      <c r="AA3024" s="51" t="s">
        <v>60</v>
      </c>
      <c r="AB3024" s="56" t="s">
        <v>19872</v>
      </c>
      <c r="AC3024" s="51" t="s">
        <v>60</v>
      </c>
      <c r="AD3024" s="56" t="s">
        <v>19873</v>
      </c>
      <c r="AE3024" s="51" t="s">
        <v>19874</v>
      </c>
      <c r="AF3024" s="8" t="s">
        <v>19802</v>
      </c>
      <c r="AG3024" s="8" t="s">
        <v>2150</v>
      </c>
      <c r="AH3024" s="8" t="s">
        <v>134</v>
      </c>
      <c r="AI3024" s="8" t="s">
        <v>18832</v>
      </c>
      <c r="AJ3024" s="8" t="s">
        <v>86</v>
      </c>
      <c r="AK3024" s="8" t="s">
        <v>3461</v>
      </c>
      <c r="AL3024" s="8" t="s">
        <v>2863</v>
      </c>
      <c r="AM3024" s="8" t="s">
        <v>4117</v>
      </c>
      <c r="AN3024" s="8" t="s">
        <v>19875</v>
      </c>
      <c r="AO3024" s="8" t="s">
        <v>19604</v>
      </c>
      <c r="AP3024" s="29" t="s">
        <v>19802</v>
      </c>
      <c r="AQ3024" s="11">
        <v>5150.0</v>
      </c>
    </row>
    <row r="3025">
      <c r="A3025" s="8" t="str">
        <f t="shared" si="1"/>
        <v>Anthony Clavette</v>
      </c>
      <c r="B3025" s="51" t="s">
        <v>19863</v>
      </c>
      <c r="C3025" s="51" t="s">
        <v>19864</v>
      </c>
      <c r="D3025" s="2" t="s">
        <v>2134</v>
      </c>
      <c r="E3025" s="8" t="s">
        <v>19865</v>
      </c>
      <c r="F3025" s="8" t="s">
        <v>2136</v>
      </c>
      <c r="G3025" s="51" t="s">
        <v>19294</v>
      </c>
      <c r="H3025" s="8" t="s">
        <v>19866</v>
      </c>
      <c r="I3025" s="8" t="s">
        <v>49</v>
      </c>
      <c r="J3025" s="10">
        <v>3.34</v>
      </c>
      <c r="K3025" s="8" t="s">
        <v>19867</v>
      </c>
      <c r="L3025" s="8" t="s">
        <v>8693</v>
      </c>
      <c r="M3025" s="8" t="s">
        <v>86</v>
      </c>
      <c r="N3025" s="51" t="s">
        <v>19876</v>
      </c>
      <c r="O3025" s="51" t="s">
        <v>52</v>
      </c>
      <c r="P3025" s="51"/>
      <c r="Q3025" s="51"/>
      <c r="R3025" s="51" t="s">
        <v>6978</v>
      </c>
      <c r="S3025" s="51" t="s">
        <v>19877</v>
      </c>
      <c r="T3025" s="11" t="str">
        <f t="shared" si="2"/>
        <v>Anthony Clavette</v>
      </c>
      <c r="U3025" s="51" t="s">
        <v>5429</v>
      </c>
      <c r="V3025" s="51" t="s">
        <v>86</v>
      </c>
      <c r="W3025" s="51" t="s">
        <v>86</v>
      </c>
      <c r="X3025" s="51" t="s">
        <v>19870</v>
      </c>
      <c r="Y3025" s="51" t="s">
        <v>60</v>
      </c>
      <c r="Z3025" s="56" t="s">
        <v>19871</v>
      </c>
      <c r="AA3025" s="51" t="s">
        <v>60</v>
      </c>
      <c r="AB3025" s="56" t="s">
        <v>19872</v>
      </c>
      <c r="AC3025" s="51" t="s">
        <v>60</v>
      </c>
      <c r="AD3025" s="56" t="s">
        <v>19873</v>
      </c>
      <c r="AE3025" s="51" t="s">
        <v>19874</v>
      </c>
      <c r="AF3025" s="8" t="s">
        <v>19802</v>
      </c>
      <c r="AG3025" s="8" t="s">
        <v>2150</v>
      </c>
      <c r="AH3025" s="8" t="s">
        <v>134</v>
      </c>
      <c r="AI3025" s="8" t="s">
        <v>18832</v>
      </c>
      <c r="AJ3025" s="8" t="s">
        <v>86</v>
      </c>
      <c r="AK3025" s="8" t="s">
        <v>3461</v>
      </c>
      <c r="AL3025" s="8" t="s">
        <v>2863</v>
      </c>
      <c r="AM3025" s="8" t="s">
        <v>4117</v>
      </c>
      <c r="AN3025" s="8" t="s">
        <v>19875</v>
      </c>
      <c r="AO3025" s="8" t="s">
        <v>19604</v>
      </c>
      <c r="AP3025" s="29" t="s">
        <v>19802</v>
      </c>
      <c r="AQ3025" s="11">
        <v>5150.0</v>
      </c>
    </row>
    <row r="3026">
      <c r="A3026" s="8" t="str">
        <f t="shared" si="1"/>
        <v>Connor Green</v>
      </c>
      <c r="B3026" s="51" t="s">
        <v>19863</v>
      </c>
      <c r="C3026" s="51" t="s">
        <v>19864</v>
      </c>
      <c r="D3026" s="2" t="s">
        <v>2134</v>
      </c>
      <c r="E3026" s="8" t="s">
        <v>19865</v>
      </c>
      <c r="F3026" s="8" t="s">
        <v>2136</v>
      </c>
      <c r="G3026" s="51" t="s">
        <v>19294</v>
      </c>
      <c r="H3026" s="13" t="s">
        <v>19866</v>
      </c>
      <c r="I3026" s="8" t="s">
        <v>49</v>
      </c>
      <c r="J3026" s="10">
        <v>3.34</v>
      </c>
      <c r="K3026" s="8" t="s">
        <v>19867</v>
      </c>
      <c r="L3026" s="8" t="s">
        <v>8693</v>
      </c>
      <c r="M3026" s="8"/>
      <c r="N3026" s="51" t="s">
        <v>19878</v>
      </c>
      <c r="O3026" s="51" t="s">
        <v>52</v>
      </c>
      <c r="P3026" s="51"/>
      <c r="Q3026" s="51"/>
      <c r="R3026" s="51" t="s">
        <v>2240</v>
      </c>
      <c r="S3026" s="51" t="s">
        <v>3223</v>
      </c>
      <c r="T3026" s="11" t="str">
        <f t="shared" si="2"/>
        <v>Connor Green</v>
      </c>
      <c r="U3026" s="51" t="s">
        <v>19879</v>
      </c>
      <c r="V3026" s="51" t="s">
        <v>19880</v>
      </c>
      <c r="W3026" s="51"/>
      <c r="X3026" s="94" t="s">
        <v>19870</v>
      </c>
      <c r="Y3026" s="56" t="s">
        <v>19881</v>
      </c>
      <c r="Z3026" s="56" t="s">
        <v>19882</v>
      </c>
      <c r="AA3026" s="56" t="s">
        <v>19883</v>
      </c>
      <c r="AB3026" s="56" t="s">
        <v>19884</v>
      </c>
      <c r="AC3026" s="51" t="s">
        <v>60</v>
      </c>
      <c r="AD3026" s="56" t="s">
        <v>19873</v>
      </c>
      <c r="AE3026" s="51" t="s">
        <v>19874</v>
      </c>
      <c r="AF3026" s="8" t="s">
        <v>19802</v>
      </c>
      <c r="AG3026" s="8" t="s">
        <v>2150</v>
      </c>
      <c r="AH3026" s="8" t="s">
        <v>134</v>
      </c>
      <c r="AI3026" s="8" t="s">
        <v>233</v>
      </c>
      <c r="AJ3026" s="8"/>
      <c r="AK3026" s="8" t="s">
        <v>3461</v>
      </c>
      <c r="AL3026" s="8" t="s">
        <v>2863</v>
      </c>
      <c r="AM3026" s="8" t="s">
        <v>4117</v>
      </c>
      <c r="AN3026" s="8" t="s">
        <v>19875</v>
      </c>
      <c r="AO3026" s="8" t="s">
        <v>19604</v>
      </c>
      <c r="AP3026" s="29" t="s">
        <v>19802</v>
      </c>
      <c r="AQ3026" s="11">
        <v>5150.0</v>
      </c>
    </row>
    <row r="3027">
      <c r="A3027" s="8" t="str">
        <f t="shared" si="1"/>
        <v>Dante Hill</v>
      </c>
      <c r="B3027" s="51" t="s">
        <v>19863</v>
      </c>
      <c r="C3027" s="51" t="s">
        <v>19864</v>
      </c>
      <c r="D3027" s="2" t="s">
        <v>2134</v>
      </c>
      <c r="E3027" s="8" t="s">
        <v>19865</v>
      </c>
      <c r="F3027" s="8" t="s">
        <v>2136</v>
      </c>
      <c r="G3027" s="51" t="s">
        <v>19294</v>
      </c>
      <c r="H3027" s="13" t="s">
        <v>19866</v>
      </c>
      <c r="I3027" s="8" t="s">
        <v>49</v>
      </c>
      <c r="J3027" s="10">
        <v>3.34</v>
      </c>
      <c r="K3027" s="8" t="s">
        <v>19867</v>
      </c>
      <c r="L3027" s="8" t="s">
        <v>8693</v>
      </c>
      <c r="M3027" s="8"/>
      <c r="N3027" s="51" t="s">
        <v>19885</v>
      </c>
      <c r="O3027" s="51" t="s">
        <v>52</v>
      </c>
      <c r="P3027" s="51"/>
      <c r="Q3027" s="51"/>
      <c r="R3027" s="51" t="s">
        <v>16359</v>
      </c>
      <c r="S3027" s="51" t="s">
        <v>6837</v>
      </c>
      <c r="T3027" s="11" t="str">
        <f t="shared" si="2"/>
        <v>Dante Hill</v>
      </c>
      <c r="U3027" s="51" t="s">
        <v>160</v>
      </c>
      <c r="V3027" s="51" t="s">
        <v>19886</v>
      </c>
      <c r="W3027" s="51" t="s">
        <v>19887</v>
      </c>
      <c r="X3027" s="94" t="s">
        <v>19870</v>
      </c>
      <c r="Y3027" s="51" t="s">
        <v>60</v>
      </c>
      <c r="Z3027" s="56" t="s">
        <v>19871</v>
      </c>
      <c r="AA3027" s="51" t="s">
        <v>60</v>
      </c>
      <c r="AB3027" s="56" t="s">
        <v>19872</v>
      </c>
      <c r="AC3027" s="51" t="s">
        <v>60</v>
      </c>
      <c r="AD3027" s="56" t="s">
        <v>19873</v>
      </c>
      <c r="AE3027" s="51" t="s">
        <v>19874</v>
      </c>
      <c r="AF3027" s="8" t="s">
        <v>19802</v>
      </c>
      <c r="AG3027" s="8" t="s">
        <v>2150</v>
      </c>
      <c r="AH3027" s="8" t="s">
        <v>134</v>
      </c>
      <c r="AI3027" s="8" t="s">
        <v>233</v>
      </c>
      <c r="AJ3027" s="8"/>
      <c r="AK3027" s="8" t="s">
        <v>3461</v>
      </c>
      <c r="AL3027" s="8" t="s">
        <v>2863</v>
      </c>
      <c r="AM3027" s="8" t="s">
        <v>4117</v>
      </c>
      <c r="AN3027" s="8" t="s">
        <v>19875</v>
      </c>
      <c r="AO3027" s="8" t="s">
        <v>19604</v>
      </c>
      <c r="AP3027" s="29" t="s">
        <v>19802</v>
      </c>
      <c r="AQ3027" s="11">
        <v>5150.0</v>
      </c>
    </row>
    <row r="3028">
      <c r="A3028" s="8" t="str">
        <f t="shared" si="1"/>
        <v>Everett Hackett</v>
      </c>
      <c r="B3028" s="8" t="s">
        <v>19863</v>
      </c>
      <c r="C3028" s="51" t="s">
        <v>19864</v>
      </c>
      <c r="D3028" s="2" t="s">
        <v>2134</v>
      </c>
      <c r="E3028" s="8" t="s">
        <v>19865</v>
      </c>
      <c r="F3028" s="8" t="s">
        <v>2136</v>
      </c>
      <c r="G3028" s="51" t="s">
        <v>19294</v>
      </c>
      <c r="H3028" s="13" t="s">
        <v>19866</v>
      </c>
      <c r="I3028" s="8" t="s">
        <v>49</v>
      </c>
      <c r="J3028" s="10">
        <v>3.34</v>
      </c>
      <c r="K3028" s="8" t="s">
        <v>19867</v>
      </c>
      <c r="L3028" s="8" t="s">
        <v>8693</v>
      </c>
      <c r="M3028" s="8"/>
      <c r="N3028" s="51" t="s">
        <v>19888</v>
      </c>
      <c r="O3028" s="57" t="s">
        <v>52</v>
      </c>
      <c r="P3028" s="51"/>
      <c r="Q3028" s="51"/>
      <c r="R3028" s="57" t="s">
        <v>19889</v>
      </c>
      <c r="S3028" s="57" t="s">
        <v>12516</v>
      </c>
      <c r="T3028" s="11" t="str">
        <f t="shared" si="2"/>
        <v>Everett Hackett</v>
      </c>
      <c r="U3028" s="51" t="s">
        <v>106</v>
      </c>
      <c r="V3028" s="51" t="s">
        <v>19890</v>
      </c>
      <c r="W3028" s="51"/>
      <c r="X3028" s="51" t="s">
        <v>19870</v>
      </c>
      <c r="Y3028" s="51" t="s">
        <v>60</v>
      </c>
      <c r="Z3028" s="56" t="s">
        <v>19871</v>
      </c>
      <c r="AA3028" s="51" t="s">
        <v>60</v>
      </c>
      <c r="AB3028" s="56" t="s">
        <v>19872</v>
      </c>
      <c r="AC3028" s="51" t="s">
        <v>60</v>
      </c>
      <c r="AD3028" s="56" t="s">
        <v>19873</v>
      </c>
      <c r="AE3028" s="51" t="s">
        <v>19874</v>
      </c>
      <c r="AF3028" s="8" t="s">
        <v>19802</v>
      </c>
      <c r="AG3028" s="8" t="s">
        <v>2150</v>
      </c>
      <c r="AH3028" s="8" t="s">
        <v>134</v>
      </c>
      <c r="AI3028" s="8" t="s">
        <v>18832</v>
      </c>
      <c r="AJ3028" s="8"/>
      <c r="AK3028" s="8" t="s">
        <v>3461</v>
      </c>
      <c r="AL3028" s="8" t="s">
        <v>2863</v>
      </c>
      <c r="AM3028" s="8" t="s">
        <v>4117</v>
      </c>
      <c r="AN3028" s="8" t="s">
        <v>19875</v>
      </c>
      <c r="AO3028" s="8" t="s">
        <v>19640</v>
      </c>
      <c r="AP3028" s="29" t="s">
        <v>19802</v>
      </c>
      <c r="AQ3028" s="11">
        <v>5150.0</v>
      </c>
    </row>
    <row r="3029">
      <c r="A3029" s="8" t="str">
        <f t="shared" si="1"/>
        <v>Volunteer AC Kyle has been removed. </v>
      </c>
      <c r="B3029" s="51" t="s">
        <v>19863</v>
      </c>
      <c r="C3029" s="51" t="s">
        <v>19864</v>
      </c>
      <c r="D3029" s="2" t="s">
        <v>2134</v>
      </c>
      <c r="E3029" s="8" t="s">
        <v>19865</v>
      </c>
      <c r="F3029" s="8" t="s">
        <v>2136</v>
      </c>
      <c r="G3029" s="51" t="s">
        <v>19294</v>
      </c>
      <c r="H3029" s="8" t="s">
        <v>19866</v>
      </c>
      <c r="I3029" s="8" t="s">
        <v>49</v>
      </c>
      <c r="J3029" s="10">
        <v>3.34</v>
      </c>
      <c r="K3029" s="8" t="s">
        <v>19867</v>
      </c>
      <c r="L3029" s="8" t="s">
        <v>8693</v>
      </c>
      <c r="M3029" s="8"/>
      <c r="N3029" s="51" t="s">
        <v>19891</v>
      </c>
      <c r="O3029" s="51" t="s">
        <v>52</v>
      </c>
      <c r="P3029" s="51"/>
      <c r="Q3029" s="51" t="s">
        <v>277</v>
      </c>
      <c r="R3029" s="8" t="s">
        <v>19892</v>
      </c>
      <c r="S3029" s="8"/>
      <c r="T3029" s="11" t="str">
        <f t="shared" si="2"/>
        <v>Volunteer AC Kyle has been removed. </v>
      </c>
      <c r="U3029" s="8"/>
      <c r="V3029" s="51"/>
      <c r="W3029" s="51"/>
      <c r="X3029" s="51" t="s">
        <v>19870</v>
      </c>
      <c r="Y3029" s="51" t="s">
        <v>60</v>
      </c>
      <c r="Z3029" s="56" t="s">
        <v>19871</v>
      </c>
      <c r="AA3029" s="51" t="s">
        <v>60</v>
      </c>
      <c r="AB3029" s="56" t="s">
        <v>19872</v>
      </c>
      <c r="AC3029" s="56" t="s">
        <v>19893</v>
      </c>
      <c r="AD3029" s="56" t="s">
        <v>19873</v>
      </c>
      <c r="AE3029" s="51" t="s">
        <v>19874</v>
      </c>
      <c r="AF3029" s="8" t="s">
        <v>19802</v>
      </c>
      <c r="AG3029" s="8" t="s">
        <v>2150</v>
      </c>
      <c r="AH3029" s="8" t="s">
        <v>134</v>
      </c>
      <c r="AI3029" s="8" t="s">
        <v>18832</v>
      </c>
      <c r="AJ3029" s="8"/>
      <c r="AK3029" s="8" t="s">
        <v>3461</v>
      </c>
      <c r="AL3029" s="8" t="s">
        <v>2863</v>
      </c>
      <c r="AM3029" s="8" t="s">
        <v>4117</v>
      </c>
      <c r="AN3029" s="8" t="s">
        <v>19875</v>
      </c>
      <c r="AO3029" s="8" t="s">
        <v>19604</v>
      </c>
      <c r="AP3029" s="29" t="s">
        <v>19802</v>
      </c>
      <c r="AQ3029" s="11">
        <v>5150.0</v>
      </c>
    </row>
    <row r="3030">
      <c r="A3030" s="8" t="str">
        <f t="shared" si="1"/>
        <v>Walter Curry</v>
      </c>
      <c r="B3030" s="51" t="s">
        <v>19894</v>
      </c>
      <c r="C3030" s="51" t="s">
        <v>19745</v>
      </c>
      <c r="D3030" s="2" t="s">
        <v>2134</v>
      </c>
      <c r="E3030" s="8" t="s">
        <v>19895</v>
      </c>
      <c r="F3030" s="8" t="s">
        <v>2136</v>
      </c>
      <c r="G3030" s="51" t="s">
        <v>19294</v>
      </c>
      <c r="H3030" s="8" t="s">
        <v>19896</v>
      </c>
      <c r="I3030" s="8" t="s">
        <v>49</v>
      </c>
      <c r="J3030" s="10">
        <v>3.76</v>
      </c>
      <c r="K3030" s="8" t="s">
        <v>19897</v>
      </c>
      <c r="L3030" s="8"/>
      <c r="M3030" s="8" t="s">
        <v>1489</v>
      </c>
      <c r="N3030" s="51" t="s">
        <v>19898</v>
      </c>
      <c r="O3030" s="51" t="s">
        <v>52</v>
      </c>
      <c r="P3030" s="51"/>
      <c r="Q3030" s="51"/>
      <c r="R3030" s="51" t="s">
        <v>7664</v>
      </c>
      <c r="S3030" s="51" t="s">
        <v>19899</v>
      </c>
      <c r="T3030" s="11" t="str">
        <f t="shared" si="2"/>
        <v>Walter Curry</v>
      </c>
      <c r="U3030" s="51" t="s">
        <v>6973</v>
      </c>
      <c r="V3030" s="51" t="s">
        <v>19900</v>
      </c>
      <c r="W3030" s="51" t="s">
        <v>19901</v>
      </c>
      <c r="X3030" s="94" t="s">
        <v>19902</v>
      </c>
      <c r="Y3030" s="51" t="s">
        <v>60</v>
      </c>
      <c r="Z3030" s="51" t="s">
        <v>60</v>
      </c>
      <c r="AA3030" s="51" t="s">
        <v>60</v>
      </c>
      <c r="AB3030" s="56" t="s">
        <v>19903</v>
      </c>
      <c r="AC3030" s="51" t="s">
        <v>60</v>
      </c>
      <c r="AD3030" s="51" t="s">
        <v>60</v>
      </c>
      <c r="AE3030" s="51" t="s">
        <v>19904</v>
      </c>
      <c r="AF3030" s="8" t="s">
        <v>19905</v>
      </c>
      <c r="AG3030" s="8" t="s">
        <v>2150</v>
      </c>
      <c r="AH3030" s="8" t="s">
        <v>232</v>
      </c>
      <c r="AI3030" s="8" t="s">
        <v>233</v>
      </c>
      <c r="AJ3030" s="8"/>
      <c r="AK3030" s="8"/>
      <c r="AL3030" s="8"/>
      <c r="AM3030" s="8"/>
      <c r="AN3030" s="8" t="s">
        <v>19906</v>
      </c>
      <c r="AO3030" s="8" t="s">
        <v>19907</v>
      </c>
      <c r="AP3030" s="29" t="s">
        <v>19905</v>
      </c>
      <c r="AQ3030" s="11">
        <v>2971.0</v>
      </c>
    </row>
    <row r="3031">
      <c r="A3031" s="8" t="str">
        <f t="shared" si="1"/>
        <v>Nick White</v>
      </c>
      <c r="B3031" s="51" t="s">
        <v>19894</v>
      </c>
      <c r="C3031" s="51" t="s">
        <v>19745</v>
      </c>
      <c r="D3031" s="2" t="s">
        <v>2134</v>
      </c>
      <c r="E3031" s="51" t="s">
        <v>19895</v>
      </c>
      <c r="F3031" s="51" t="s">
        <v>2136</v>
      </c>
      <c r="G3031" s="51" t="s">
        <v>19294</v>
      </c>
      <c r="H3031" s="51" t="s">
        <v>19896</v>
      </c>
      <c r="I3031" s="51" t="s">
        <v>49</v>
      </c>
      <c r="J3031" s="66">
        <v>3.76</v>
      </c>
      <c r="K3031" s="51" t="s">
        <v>19897</v>
      </c>
      <c r="L3031" s="51" t="s">
        <v>86</v>
      </c>
      <c r="M3031" s="51" t="s">
        <v>1489</v>
      </c>
      <c r="N3031" s="51" t="s">
        <v>19908</v>
      </c>
      <c r="O3031" s="51" t="s">
        <v>52</v>
      </c>
      <c r="P3031" s="51"/>
      <c r="Q3031" s="51"/>
      <c r="R3031" s="51" t="s">
        <v>392</v>
      </c>
      <c r="S3031" s="51" t="s">
        <v>105</v>
      </c>
      <c r="T3031" s="11" t="str">
        <f t="shared" si="2"/>
        <v>Nick White</v>
      </c>
      <c r="U3031" s="51" t="s">
        <v>160</v>
      </c>
      <c r="V3031" s="51" t="s">
        <v>19909</v>
      </c>
      <c r="W3031" s="51" t="s">
        <v>86</v>
      </c>
      <c r="X3031" s="51" t="s">
        <v>19904</v>
      </c>
      <c r="Y3031" s="56" t="s">
        <v>19910</v>
      </c>
      <c r="Z3031" s="56" t="s">
        <v>19911</v>
      </c>
      <c r="AA3031" s="51" t="s">
        <v>60</v>
      </c>
      <c r="AB3031" s="56" t="s">
        <v>19903</v>
      </c>
      <c r="AC3031" s="51" t="s">
        <v>60</v>
      </c>
      <c r="AD3031" s="56" t="s">
        <v>19912</v>
      </c>
      <c r="AE3031" s="51" t="s">
        <v>19904</v>
      </c>
      <c r="AF3031" s="51" t="s">
        <v>19905</v>
      </c>
      <c r="AG3031" s="51" t="s">
        <v>2150</v>
      </c>
      <c r="AH3031" s="51" t="s">
        <v>232</v>
      </c>
      <c r="AI3031" s="51" t="s">
        <v>18832</v>
      </c>
      <c r="AJ3031" s="51" t="s">
        <v>86</v>
      </c>
      <c r="AK3031" s="51" t="s">
        <v>86</v>
      </c>
      <c r="AL3031" s="51" t="s">
        <v>86</v>
      </c>
      <c r="AM3031" s="51" t="s">
        <v>86</v>
      </c>
      <c r="AN3031" s="51" t="s">
        <v>19906</v>
      </c>
      <c r="AO3031" s="51" t="s">
        <v>19907</v>
      </c>
      <c r="AP3031" s="67" t="s">
        <v>19905</v>
      </c>
      <c r="AQ3031" s="68">
        <v>2971.0</v>
      </c>
    </row>
    <row r="3032">
      <c r="A3032" s="8" t="str">
        <f t="shared" si="1"/>
        <v>Tyler Hansen</v>
      </c>
      <c r="B3032" s="51" t="s">
        <v>19894</v>
      </c>
      <c r="C3032" s="51" t="s">
        <v>19745</v>
      </c>
      <c r="D3032" s="2" t="s">
        <v>2134</v>
      </c>
      <c r="E3032" s="8" t="s">
        <v>19895</v>
      </c>
      <c r="F3032" s="8" t="s">
        <v>2136</v>
      </c>
      <c r="G3032" s="51" t="s">
        <v>19294</v>
      </c>
      <c r="H3032" s="8" t="s">
        <v>19896</v>
      </c>
      <c r="I3032" s="8" t="s">
        <v>49</v>
      </c>
      <c r="J3032" s="10">
        <v>3.76</v>
      </c>
      <c r="K3032" s="8" t="s">
        <v>19897</v>
      </c>
      <c r="L3032" s="8"/>
      <c r="M3032" s="8" t="s">
        <v>1489</v>
      </c>
      <c r="N3032" s="51" t="s">
        <v>19913</v>
      </c>
      <c r="O3032" s="51" t="s">
        <v>52</v>
      </c>
      <c r="P3032" s="51"/>
      <c r="Q3032" s="51"/>
      <c r="R3032" s="8" t="s">
        <v>1514</v>
      </c>
      <c r="S3032" s="8" t="s">
        <v>10909</v>
      </c>
      <c r="T3032" s="11" t="str">
        <f t="shared" si="2"/>
        <v>Tyler Hansen</v>
      </c>
      <c r="U3032" s="51" t="s">
        <v>2834</v>
      </c>
      <c r="V3032" s="51" t="s">
        <v>19914</v>
      </c>
      <c r="W3032" s="51"/>
      <c r="X3032" s="51" t="s">
        <v>19902</v>
      </c>
      <c r="Y3032" s="51" t="s">
        <v>60</v>
      </c>
      <c r="Z3032" s="56" t="s">
        <v>19911</v>
      </c>
      <c r="AA3032" s="51" t="s">
        <v>60</v>
      </c>
      <c r="AB3032" s="56" t="s">
        <v>19903</v>
      </c>
      <c r="AC3032" s="56" t="s">
        <v>19915</v>
      </c>
      <c r="AD3032" s="56" t="s">
        <v>19912</v>
      </c>
      <c r="AE3032" s="51" t="s">
        <v>19904</v>
      </c>
      <c r="AF3032" s="8" t="s">
        <v>19905</v>
      </c>
      <c r="AG3032" s="8" t="s">
        <v>2150</v>
      </c>
      <c r="AH3032" s="8" t="s">
        <v>232</v>
      </c>
      <c r="AI3032" s="8" t="s">
        <v>18832</v>
      </c>
      <c r="AJ3032" s="8"/>
      <c r="AK3032" s="8"/>
      <c r="AL3032" s="8"/>
      <c r="AM3032" s="8"/>
      <c r="AN3032" s="8" t="s">
        <v>19906</v>
      </c>
      <c r="AO3032" s="8" t="s">
        <v>19907</v>
      </c>
      <c r="AP3032" s="29" t="s">
        <v>19905</v>
      </c>
      <c r="AQ3032" s="11">
        <v>2971.0</v>
      </c>
    </row>
    <row r="3033">
      <c r="A3033" s="8" t="str">
        <f t="shared" si="1"/>
        <v>Mark Winiarski</v>
      </c>
      <c r="B3033" s="51" t="s">
        <v>19894</v>
      </c>
      <c r="C3033" s="51" t="s">
        <v>19745</v>
      </c>
      <c r="D3033" s="2" t="s">
        <v>2134</v>
      </c>
      <c r="E3033" s="8" t="s">
        <v>19895</v>
      </c>
      <c r="F3033" s="8" t="s">
        <v>2136</v>
      </c>
      <c r="G3033" s="51" t="s">
        <v>19294</v>
      </c>
      <c r="H3033" s="8" t="s">
        <v>19896</v>
      </c>
      <c r="I3033" s="8" t="s">
        <v>49</v>
      </c>
      <c r="J3033" s="10">
        <v>3.76</v>
      </c>
      <c r="K3033" s="8" t="s">
        <v>19897</v>
      </c>
      <c r="L3033" s="8"/>
      <c r="M3033" s="8" t="s">
        <v>1489</v>
      </c>
      <c r="N3033" s="51" t="s">
        <v>19916</v>
      </c>
      <c r="O3033" s="51" t="s">
        <v>52</v>
      </c>
      <c r="P3033" s="51"/>
      <c r="Q3033" s="51"/>
      <c r="R3033" s="51" t="s">
        <v>3210</v>
      </c>
      <c r="S3033" s="51" t="s">
        <v>19917</v>
      </c>
      <c r="T3033" s="11" t="str">
        <f t="shared" si="2"/>
        <v>Mark Winiarski</v>
      </c>
      <c r="U3033" s="51" t="s">
        <v>1125</v>
      </c>
      <c r="V3033" s="51"/>
      <c r="W3033" s="51"/>
      <c r="X3033" s="94" t="s">
        <v>19902</v>
      </c>
      <c r="Y3033" s="51" t="s">
        <v>60</v>
      </c>
      <c r="Z3033" s="51" t="s">
        <v>60</v>
      </c>
      <c r="AA3033" s="56" t="s">
        <v>19918</v>
      </c>
      <c r="AB3033" s="56" t="s">
        <v>19919</v>
      </c>
      <c r="AC3033" s="51" t="s">
        <v>60</v>
      </c>
      <c r="AD3033" s="56" t="s">
        <v>19912</v>
      </c>
      <c r="AE3033" s="51" t="s">
        <v>19904</v>
      </c>
      <c r="AF3033" s="8" t="s">
        <v>19905</v>
      </c>
      <c r="AG3033" s="8" t="s">
        <v>2150</v>
      </c>
      <c r="AH3033" s="8" t="s">
        <v>232</v>
      </c>
      <c r="AI3033" s="8" t="s">
        <v>233</v>
      </c>
      <c r="AJ3033" s="8"/>
      <c r="AK3033" s="8"/>
      <c r="AL3033" s="8"/>
      <c r="AM3033" s="8"/>
      <c r="AN3033" s="8" t="s">
        <v>19906</v>
      </c>
      <c r="AO3033" s="8" t="s">
        <v>19907</v>
      </c>
      <c r="AP3033" s="29" t="s">
        <v>19905</v>
      </c>
      <c r="AQ3033" s="11">
        <v>2971.0</v>
      </c>
    </row>
    <row r="3034">
      <c r="A3034" s="8" t="str">
        <f t="shared" si="1"/>
        <v>Kaitlyn Hebert</v>
      </c>
      <c r="B3034" s="51" t="s">
        <v>19894</v>
      </c>
      <c r="C3034" s="51" t="s">
        <v>19745</v>
      </c>
      <c r="D3034" s="2" t="s">
        <v>2134</v>
      </c>
      <c r="E3034" s="8" t="s">
        <v>19895</v>
      </c>
      <c r="F3034" s="8" t="s">
        <v>2136</v>
      </c>
      <c r="G3034" s="51" t="s">
        <v>19294</v>
      </c>
      <c r="H3034" s="8" t="s">
        <v>19896</v>
      </c>
      <c r="I3034" s="8" t="s">
        <v>49</v>
      </c>
      <c r="J3034" s="10">
        <v>3.76</v>
      </c>
      <c r="K3034" s="8" t="s">
        <v>19897</v>
      </c>
      <c r="L3034" s="8"/>
      <c r="M3034" s="8" t="s">
        <v>1489</v>
      </c>
      <c r="N3034" s="51" t="s">
        <v>19920</v>
      </c>
      <c r="O3034" s="51" t="s">
        <v>52</v>
      </c>
      <c r="P3034" s="51"/>
      <c r="Q3034" s="51"/>
      <c r="R3034" s="51" t="s">
        <v>19921</v>
      </c>
      <c r="S3034" s="51" t="s">
        <v>19922</v>
      </c>
      <c r="T3034" s="11" t="str">
        <f t="shared" si="2"/>
        <v>Kaitlyn Hebert</v>
      </c>
      <c r="U3034" s="51" t="s">
        <v>640</v>
      </c>
      <c r="V3034" s="51" t="s">
        <v>19923</v>
      </c>
      <c r="W3034" s="51"/>
      <c r="X3034" s="94" t="s">
        <v>19902</v>
      </c>
      <c r="Y3034" s="51" t="s">
        <v>60</v>
      </c>
      <c r="Z3034" s="51" t="s">
        <v>60</v>
      </c>
      <c r="AA3034" s="51" t="s">
        <v>60</v>
      </c>
      <c r="AB3034" s="56" t="s">
        <v>19903</v>
      </c>
      <c r="AC3034" s="56" t="s">
        <v>19924</v>
      </c>
      <c r="AD3034" s="56" t="s">
        <v>19912</v>
      </c>
      <c r="AE3034" s="51" t="s">
        <v>19904</v>
      </c>
      <c r="AF3034" s="8" t="s">
        <v>19905</v>
      </c>
      <c r="AG3034" s="8" t="s">
        <v>2150</v>
      </c>
      <c r="AH3034" s="8" t="s">
        <v>232</v>
      </c>
      <c r="AI3034" s="8" t="s">
        <v>233</v>
      </c>
      <c r="AJ3034" s="8"/>
      <c r="AK3034" s="8"/>
      <c r="AL3034" s="8"/>
      <c r="AM3034" s="8"/>
      <c r="AN3034" s="8" t="s">
        <v>19906</v>
      </c>
      <c r="AO3034" s="8" t="s">
        <v>19907</v>
      </c>
      <c r="AP3034" s="29" t="s">
        <v>19905</v>
      </c>
      <c r="AQ3034" s="11">
        <v>2971.0</v>
      </c>
    </row>
    <row r="3035">
      <c r="A3035" s="8" t="str">
        <f t="shared" si="1"/>
        <v>Leo Mayo</v>
      </c>
      <c r="B3035" s="51" t="s">
        <v>19894</v>
      </c>
      <c r="C3035" s="51" t="s">
        <v>19745</v>
      </c>
      <c r="D3035" s="2" t="s">
        <v>2134</v>
      </c>
      <c r="E3035" s="8" t="s">
        <v>19895</v>
      </c>
      <c r="F3035" s="8" t="s">
        <v>2136</v>
      </c>
      <c r="G3035" s="51" t="s">
        <v>19294</v>
      </c>
      <c r="H3035" s="8" t="s">
        <v>19896</v>
      </c>
      <c r="I3035" s="8" t="s">
        <v>49</v>
      </c>
      <c r="J3035" s="10">
        <v>3.76</v>
      </c>
      <c r="K3035" s="8" t="s">
        <v>19897</v>
      </c>
      <c r="L3035" s="8"/>
      <c r="M3035" s="8" t="s">
        <v>1489</v>
      </c>
      <c r="N3035" s="51" t="s">
        <v>19925</v>
      </c>
      <c r="O3035" s="51" t="s">
        <v>52</v>
      </c>
      <c r="P3035" s="51"/>
      <c r="Q3035" s="51"/>
      <c r="R3035" s="51" t="s">
        <v>12873</v>
      </c>
      <c r="S3035" s="51" t="s">
        <v>19926</v>
      </c>
      <c r="T3035" s="11" t="str">
        <f t="shared" si="2"/>
        <v>Leo Mayo</v>
      </c>
      <c r="U3035" s="51" t="s">
        <v>640</v>
      </c>
      <c r="V3035" s="51" t="s">
        <v>19927</v>
      </c>
      <c r="W3035" s="51" t="s">
        <v>19928</v>
      </c>
      <c r="X3035" s="94" t="s">
        <v>19902</v>
      </c>
      <c r="Y3035" s="51" t="s">
        <v>60</v>
      </c>
      <c r="Z3035" s="51" t="s">
        <v>60</v>
      </c>
      <c r="AA3035" s="51" t="s">
        <v>60</v>
      </c>
      <c r="AB3035" s="56" t="s">
        <v>19903</v>
      </c>
      <c r="AC3035" s="51" t="s">
        <v>60</v>
      </c>
      <c r="AD3035" s="56" t="s">
        <v>19912</v>
      </c>
      <c r="AE3035" s="51" t="s">
        <v>19904</v>
      </c>
      <c r="AF3035" s="8" t="s">
        <v>19905</v>
      </c>
      <c r="AG3035" s="8" t="s">
        <v>2150</v>
      </c>
      <c r="AH3035" s="8" t="s">
        <v>232</v>
      </c>
      <c r="AI3035" s="8" t="s">
        <v>233</v>
      </c>
      <c r="AJ3035" s="8"/>
      <c r="AK3035" s="8"/>
      <c r="AL3035" s="8"/>
      <c r="AM3035" s="8"/>
      <c r="AN3035" s="8" t="s">
        <v>19906</v>
      </c>
      <c r="AO3035" s="8" t="s">
        <v>19907</v>
      </c>
      <c r="AP3035" s="29" t="s">
        <v>19905</v>
      </c>
      <c r="AQ3035" s="11">
        <v>2971.0</v>
      </c>
    </row>
    <row r="3036">
      <c r="A3036" s="8" t="str">
        <f t="shared" si="1"/>
        <v>Tom Awad</v>
      </c>
      <c r="B3036" s="51" t="s">
        <v>19894</v>
      </c>
      <c r="C3036" s="51" t="s">
        <v>19745</v>
      </c>
      <c r="D3036" s="2" t="s">
        <v>2134</v>
      </c>
      <c r="E3036" s="8" t="s">
        <v>19895</v>
      </c>
      <c r="F3036" s="8" t="s">
        <v>2136</v>
      </c>
      <c r="G3036" s="51" t="s">
        <v>19294</v>
      </c>
      <c r="H3036" s="95" t="s">
        <v>19896</v>
      </c>
      <c r="I3036" s="8" t="s">
        <v>49</v>
      </c>
      <c r="J3036" s="10">
        <v>3.76</v>
      </c>
      <c r="K3036" s="8" t="s">
        <v>19897</v>
      </c>
      <c r="L3036" s="8"/>
      <c r="M3036" s="8" t="s">
        <v>1489</v>
      </c>
      <c r="N3036" s="51" t="s">
        <v>19929</v>
      </c>
      <c r="O3036" s="51" t="s">
        <v>52</v>
      </c>
      <c r="P3036" s="51"/>
      <c r="Q3036" s="51"/>
      <c r="R3036" s="51" t="s">
        <v>271</v>
      </c>
      <c r="S3036" s="51" t="s">
        <v>19930</v>
      </c>
      <c r="T3036" s="11" t="str">
        <f t="shared" si="2"/>
        <v>Tom Awad</v>
      </c>
      <c r="U3036" s="51" t="s">
        <v>80</v>
      </c>
      <c r="V3036" s="51" t="s">
        <v>19931</v>
      </c>
      <c r="W3036" s="51"/>
      <c r="X3036" s="94" t="s">
        <v>19902</v>
      </c>
      <c r="Y3036" s="51" t="s">
        <v>60</v>
      </c>
      <c r="Z3036" s="51" t="s">
        <v>60</v>
      </c>
      <c r="AA3036" s="51" t="s">
        <v>60</v>
      </c>
      <c r="AB3036" s="56" t="s">
        <v>19903</v>
      </c>
      <c r="AC3036" s="51" t="s">
        <v>60</v>
      </c>
      <c r="AD3036" s="51" t="s">
        <v>60</v>
      </c>
      <c r="AE3036" s="51" t="s">
        <v>19904</v>
      </c>
      <c r="AF3036" s="8" t="s">
        <v>19905</v>
      </c>
      <c r="AG3036" s="8" t="s">
        <v>2150</v>
      </c>
      <c r="AH3036" s="8" t="s">
        <v>232</v>
      </c>
      <c r="AI3036" s="8" t="s">
        <v>233</v>
      </c>
      <c r="AJ3036" s="8"/>
      <c r="AK3036" s="8"/>
      <c r="AL3036" s="8"/>
      <c r="AM3036" s="8"/>
      <c r="AN3036" s="8" t="s">
        <v>19906</v>
      </c>
      <c r="AO3036" s="8" t="s">
        <v>19907</v>
      </c>
      <c r="AP3036" s="29" t="s">
        <v>19905</v>
      </c>
      <c r="AQ3036" s="11">
        <v>2971.0</v>
      </c>
    </row>
    <row r="3037">
      <c r="A3037" s="8" t="str">
        <f t="shared" si="1"/>
        <v>Ryan Budd</v>
      </c>
      <c r="B3037" s="51" t="s">
        <v>19932</v>
      </c>
      <c r="C3037" s="51" t="s">
        <v>19771</v>
      </c>
      <c r="D3037" s="2" t="s">
        <v>2134</v>
      </c>
      <c r="E3037" s="8" t="s">
        <v>19933</v>
      </c>
      <c r="F3037" s="8" t="s">
        <v>2136</v>
      </c>
      <c r="G3037" s="51" t="s">
        <v>19294</v>
      </c>
      <c r="H3037" s="8" t="s">
        <v>19934</v>
      </c>
      <c r="I3037" s="8" t="s">
        <v>49</v>
      </c>
      <c r="J3037" s="10">
        <v>3.0</v>
      </c>
      <c r="K3037" s="8" t="s">
        <v>19935</v>
      </c>
      <c r="L3037" s="8"/>
      <c r="M3037" s="8"/>
      <c r="N3037" s="51" t="s">
        <v>19936</v>
      </c>
      <c r="O3037" s="51" t="s">
        <v>52</v>
      </c>
      <c r="P3037" s="51"/>
      <c r="Q3037" s="51"/>
      <c r="R3037" s="51" t="s">
        <v>927</v>
      </c>
      <c r="S3037" s="51" t="s">
        <v>19937</v>
      </c>
      <c r="T3037" s="11" t="str">
        <f t="shared" si="2"/>
        <v>Ryan Budd</v>
      </c>
      <c r="U3037" s="51" t="s">
        <v>55</v>
      </c>
      <c r="V3037" s="51" t="s">
        <v>19938</v>
      </c>
      <c r="W3037" s="51" t="s">
        <v>19939</v>
      </c>
      <c r="X3037" s="51" t="s">
        <v>19940</v>
      </c>
      <c r="Y3037" s="51" t="s">
        <v>60</v>
      </c>
      <c r="Z3037" s="51" t="s">
        <v>60</v>
      </c>
      <c r="AA3037" s="51" t="s">
        <v>60</v>
      </c>
      <c r="AB3037" s="56" t="s">
        <v>19941</v>
      </c>
      <c r="AC3037" s="51" t="s">
        <v>60</v>
      </c>
      <c r="AD3037" s="56" t="s">
        <v>19942</v>
      </c>
      <c r="AE3037" s="51"/>
      <c r="AF3037" s="8" t="s">
        <v>19943</v>
      </c>
      <c r="AG3037" s="8" t="s">
        <v>2150</v>
      </c>
      <c r="AH3037" s="8" t="s">
        <v>352</v>
      </c>
      <c r="AI3037" s="8" t="s">
        <v>66</v>
      </c>
      <c r="AJ3037" s="8"/>
      <c r="AK3037" s="8"/>
      <c r="AL3037" s="8"/>
      <c r="AM3037" s="8"/>
      <c r="AN3037" s="8" t="s">
        <v>19944</v>
      </c>
      <c r="AO3037" s="8" t="s">
        <v>19945</v>
      </c>
      <c r="AP3037" s="29" t="s">
        <v>19943</v>
      </c>
      <c r="AQ3037" s="11">
        <v>5181.0</v>
      </c>
    </row>
    <row r="3038">
      <c r="A3038" s="8" t="str">
        <f t="shared" si="1"/>
        <v>Rebecca Bourret</v>
      </c>
      <c r="B3038" s="8" t="s">
        <v>19932</v>
      </c>
      <c r="C3038" s="51" t="s">
        <v>19771</v>
      </c>
      <c r="D3038" s="9" t="s">
        <v>2134</v>
      </c>
      <c r="E3038" s="8" t="s">
        <v>19933</v>
      </c>
      <c r="F3038" s="8" t="s">
        <v>2136</v>
      </c>
      <c r="G3038" s="8" t="s">
        <v>19294</v>
      </c>
      <c r="H3038" s="8" t="s">
        <v>19934</v>
      </c>
      <c r="I3038" s="8" t="s">
        <v>49</v>
      </c>
      <c r="J3038" s="10">
        <v>3.0</v>
      </c>
      <c r="K3038" s="8" t="s">
        <v>19935</v>
      </c>
      <c r="L3038" s="8" t="s">
        <v>86</v>
      </c>
      <c r="M3038" s="8" t="s">
        <v>86</v>
      </c>
      <c r="N3038" s="8" t="s">
        <v>19946</v>
      </c>
      <c r="O3038" s="8" t="s">
        <v>52</v>
      </c>
      <c r="P3038" s="51"/>
      <c r="Q3038" s="51"/>
      <c r="R3038" s="8" t="s">
        <v>3956</v>
      </c>
      <c r="S3038" s="8" t="s">
        <v>19947</v>
      </c>
      <c r="T3038" s="11" t="str">
        <f t="shared" si="2"/>
        <v>Rebecca Bourret</v>
      </c>
      <c r="U3038" s="8" t="s">
        <v>80</v>
      </c>
      <c r="V3038" s="8" t="s">
        <v>19948</v>
      </c>
      <c r="W3038" s="8" t="s">
        <v>86</v>
      </c>
      <c r="X3038" s="8" t="s">
        <v>19940</v>
      </c>
      <c r="Y3038" s="51" t="s">
        <v>60</v>
      </c>
      <c r="Z3038" s="51" t="s">
        <v>60</v>
      </c>
      <c r="AA3038" s="51" t="s">
        <v>60</v>
      </c>
      <c r="AB3038" s="56" t="s">
        <v>19941</v>
      </c>
      <c r="AC3038" s="51" t="s">
        <v>60</v>
      </c>
      <c r="AD3038" s="56" t="s">
        <v>19942</v>
      </c>
      <c r="AE3038" s="51"/>
      <c r="AF3038" s="8" t="s">
        <v>19943</v>
      </c>
      <c r="AG3038" s="8" t="s">
        <v>2150</v>
      </c>
      <c r="AH3038" s="8" t="s">
        <v>352</v>
      </c>
      <c r="AI3038" s="8" t="s">
        <v>66</v>
      </c>
      <c r="AJ3038" s="8" t="s">
        <v>86</v>
      </c>
      <c r="AK3038" s="8" t="s">
        <v>86</v>
      </c>
      <c r="AL3038" s="8" t="s">
        <v>86</v>
      </c>
      <c r="AM3038" s="8" t="s">
        <v>86</v>
      </c>
      <c r="AN3038" s="8" t="s">
        <v>422</v>
      </c>
      <c r="AO3038" s="8" t="s">
        <v>19945</v>
      </c>
      <c r="AP3038" s="29" t="s">
        <v>19943</v>
      </c>
      <c r="AQ3038" s="11">
        <v>5181.0</v>
      </c>
    </row>
    <row r="3039">
      <c r="A3039" s="8" t="str">
        <f t="shared" si="1"/>
        <v>Tyler Hochadel</v>
      </c>
      <c r="B3039" s="8" t="s">
        <v>19932</v>
      </c>
      <c r="C3039" s="51" t="s">
        <v>19771</v>
      </c>
      <c r="D3039" s="9" t="s">
        <v>2134</v>
      </c>
      <c r="E3039" s="8" t="s">
        <v>19933</v>
      </c>
      <c r="F3039" s="8" t="s">
        <v>2136</v>
      </c>
      <c r="G3039" s="8" t="s">
        <v>19294</v>
      </c>
      <c r="H3039" s="8" t="s">
        <v>19934</v>
      </c>
      <c r="I3039" s="8" t="s">
        <v>49</v>
      </c>
      <c r="J3039" s="10">
        <v>3.0</v>
      </c>
      <c r="K3039" s="8" t="s">
        <v>19935</v>
      </c>
      <c r="L3039" s="8" t="s">
        <v>86</v>
      </c>
      <c r="M3039" s="8" t="s">
        <v>86</v>
      </c>
      <c r="N3039" s="8" t="s">
        <v>19949</v>
      </c>
      <c r="O3039" s="8" t="s">
        <v>52</v>
      </c>
      <c r="P3039" s="51"/>
      <c r="Q3039" s="51"/>
      <c r="R3039" s="8" t="s">
        <v>1514</v>
      </c>
      <c r="S3039" s="8" t="s">
        <v>19950</v>
      </c>
      <c r="T3039" s="11" t="str">
        <f t="shared" si="2"/>
        <v>Tyler Hochadel</v>
      </c>
      <c r="U3039" s="8" t="s">
        <v>80</v>
      </c>
      <c r="V3039" s="8" t="s">
        <v>19951</v>
      </c>
      <c r="W3039" s="8" t="s">
        <v>86</v>
      </c>
      <c r="X3039" s="8" t="s">
        <v>19940</v>
      </c>
      <c r="Y3039" s="51" t="s">
        <v>60</v>
      </c>
      <c r="Z3039" s="51" t="s">
        <v>60</v>
      </c>
      <c r="AA3039" s="56" t="s">
        <v>19952</v>
      </c>
      <c r="AB3039" s="56" t="s">
        <v>19941</v>
      </c>
      <c r="AC3039" s="56" t="s">
        <v>19953</v>
      </c>
      <c r="AD3039" s="56" t="s">
        <v>19942</v>
      </c>
      <c r="AE3039" s="51"/>
      <c r="AF3039" s="8" t="s">
        <v>19943</v>
      </c>
      <c r="AG3039" s="8" t="s">
        <v>2150</v>
      </c>
      <c r="AH3039" s="8" t="s">
        <v>352</v>
      </c>
      <c r="AI3039" s="8" t="s">
        <v>66</v>
      </c>
      <c r="AJ3039" s="8" t="s">
        <v>86</v>
      </c>
      <c r="AK3039" s="8" t="s">
        <v>86</v>
      </c>
      <c r="AL3039" s="8" t="s">
        <v>86</v>
      </c>
      <c r="AM3039" s="8" t="s">
        <v>86</v>
      </c>
      <c r="AN3039" s="8" t="s">
        <v>422</v>
      </c>
      <c r="AO3039" s="8" t="s">
        <v>19945</v>
      </c>
      <c r="AP3039" s="29" t="s">
        <v>19943</v>
      </c>
      <c r="AQ3039" s="11">
        <v>5181.0</v>
      </c>
    </row>
    <row r="3040">
      <c r="A3040" s="8" t="str">
        <f t="shared" si="1"/>
        <v>Carter Green</v>
      </c>
      <c r="B3040" s="51" t="s">
        <v>19954</v>
      </c>
      <c r="C3040" s="51" t="s">
        <v>19955</v>
      </c>
      <c r="D3040" s="2" t="s">
        <v>2370</v>
      </c>
      <c r="E3040" s="8" t="s">
        <v>19956</v>
      </c>
      <c r="F3040" s="8" t="s">
        <v>2304</v>
      </c>
      <c r="G3040" s="51" t="s">
        <v>19294</v>
      </c>
      <c r="H3040" s="8" t="s">
        <v>19957</v>
      </c>
      <c r="I3040" s="8" t="s">
        <v>1330</v>
      </c>
      <c r="J3040" s="10">
        <v>3.38</v>
      </c>
      <c r="K3040" s="8" t="s">
        <v>19958</v>
      </c>
      <c r="L3040" s="8" t="s">
        <v>3379</v>
      </c>
      <c r="M3040" s="8"/>
      <c r="N3040" s="51" t="s">
        <v>19959</v>
      </c>
      <c r="O3040" s="51" t="s">
        <v>52</v>
      </c>
      <c r="P3040" s="51"/>
      <c r="Q3040" s="51"/>
      <c r="R3040" s="51" t="s">
        <v>9244</v>
      </c>
      <c r="S3040" s="51" t="s">
        <v>3223</v>
      </c>
      <c r="T3040" s="11" t="str">
        <f t="shared" si="2"/>
        <v>Carter Green</v>
      </c>
      <c r="U3040" s="51" t="s">
        <v>1959</v>
      </c>
      <c r="V3040" s="51"/>
      <c r="W3040" s="51"/>
      <c r="X3040" s="94" t="s">
        <v>19960</v>
      </c>
      <c r="Y3040" s="51" t="s">
        <v>60</v>
      </c>
      <c r="Z3040" s="56" t="s">
        <v>19961</v>
      </c>
      <c r="AA3040" s="51" t="s">
        <v>60</v>
      </c>
      <c r="AB3040" s="56" t="s">
        <v>19962</v>
      </c>
      <c r="AC3040" s="51" t="s">
        <v>60</v>
      </c>
      <c r="AD3040" s="56" t="s">
        <v>19963</v>
      </c>
      <c r="AE3040" s="51" t="s">
        <v>19964</v>
      </c>
      <c r="AF3040" s="8" t="s">
        <v>19965</v>
      </c>
      <c r="AG3040" s="8" t="s">
        <v>2387</v>
      </c>
      <c r="AH3040" s="8" t="s">
        <v>654</v>
      </c>
      <c r="AI3040" s="8" t="s">
        <v>233</v>
      </c>
      <c r="AJ3040" s="8"/>
      <c r="AK3040" s="8"/>
      <c r="AL3040" s="8"/>
      <c r="AM3040" s="8"/>
      <c r="AN3040" s="8" t="s">
        <v>19966</v>
      </c>
      <c r="AO3040" s="8" t="s">
        <v>19967</v>
      </c>
      <c r="AP3040" s="29" t="s">
        <v>19965</v>
      </c>
      <c r="AQ3040" s="11">
        <v>3241.0</v>
      </c>
    </row>
    <row r="3041">
      <c r="A3041" s="8" t="str">
        <f t="shared" si="1"/>
        <v>Jordyn Walker</v>
      </c>
      <c r="B3041" s="51" t="s">
        <v>19954</v>
      </c>
      <c r="C3041" s="51" t="s">
        <v>19955</v>
      </c>
      <c r="D3041" s="2" t="s">
        <v>2370</v>
      </c>
      <c r="E3041" s="8" t="s">
        <v>19956</v>
      </c>
      <c r="F3041" s="8" t="s">
        <v>2304</v>
      </c>
      <c r="G3041" s="51" t="s">
        <v>19294</v>
      </c>
      <c r="H3041" s="8" t="s">
        <v>19957</v>
      </c>
      <c r="I3041" s="8" t="s">
        <v>1330</v>
      </c>
      <c r="J3041" s="10">
        <v>3.38</v>
      </c>
      <c r="K3041" s="8" t="s">
        <v>19958</v>
      </c>
      <c r="L3041" s="8" t="s">
        <v>3379</v>
      </c>
      <c r="M3041" s="8" t="s">
        <v>86</v>
      </c>
      <c r="N3041" s="51" t="s">
        <v>19968</v>
      </c>
      <c r="O3041" s="51" t="s">
        <v>52</v>
      </c>
      <c r="P3041" s="51"/>
      <c r="Q3041" s="51"/>
      <c r="R3041" s="51" t="s">
        <v>842</v>
      </c>
      <c r="S3041" s="51" t="s">
        <v>2540</v>
      </c>
      <c r="T3041" s="11" t="str">
        <f t="shared" si="2"/>
        <v>Jordyn Walker</v>
      </c>
      <c r="U3041" s="51" t="s">
        <v>14197</v>
      </c>
      <c r="V3041" s="51" t="s">
        <v>86</v>
      </c>
      <c r="W3041" s="51" t="s">
        <v>86</v>
      </c>
      <c r="X3041" s="51" t="s">
        <v>19960</v>
      </c>
      <c r="Y3041" s="51" t="s">
        <v>60</v>
      </c>
      <c r="Z3041" s="56" t="s">
        <v>19961</v>
      </c>
      <c r="AA3041" s="51" t="s">
        <v>60</v>
      </c>
      <c r="AB3041" s="56" t="s">
        <v>19962</v>
      </c>
      <c r="AC3041" s="51" t="s">
        <v>60</v>
      </c>
      <c r="AD3041" s="56" t="s">
        <v>19963</v>
      </c>
      <c r="AE3041" s="51" t="s">
        <v>19964</v>
      </c>
      <c r="AF3041" s="8" t="s">
        <v>19965</v>
      </c>
      <c r="AG3041" s="8" t="s">
        <v>2387</v>
      </c>
      <c r="AH3041" s="8" t="s">
        <v>654</v>
      </c>
      <c r="AI3041" s="8" t="s">
        <v>18832</v>
      </c>
      <c r="AJ3041" s="8" t="s">
        <v>86</v>
      </c>
      <c r="AK3041" s="8" t="s">
        <v>86</v>
      </c>
      <c r="AL3041" s="8" t="s">
        <v>86</v>
      </c>
      <c r="AM3041" s="8" t="s">
        <v>86</v>
      </c>
      <c r="AN3041" s="8" t="s">
        <v>19966</v>
      </c>
      <c r="AO3041" s="8" t="s">
        <v>19967</v>
      </c>
      <c r="AP3041" s="29" t="s">
        <v>19965</v>
      </c>
      <c r="AQ3041" s="11">
        <v>3241.0</v>
      </c>
    </row>
    <row r="3042">
      <c r="A3042" s="8" t="str">
        <f t="shared" si="1"/>
        <v>Mike Dreitlein</v>
      </c>
      <c r="B3042" s="51" t="s">
        <v>19954</v>
      </c>
      <c r="C3042" s="51" t="s">
        <v>19955</v>
      </c>
      <c r="D3042" s="2" t="s">
        <v>2370</v>
      </c>
      <c r="E3042" s="8" t="s">
        <v>19956</v>
      </c>
      <c r="F3042" s="8" t="s">
        <v>2304</v>
      </c>
      <c r="G3042" s="51" t="s">
        <v>19294</v>
      </c>
      <c r="H3042" s="8" t="s">
        <v>19957</v>
      </c>
      <c r="I3042" s="8" t="s">
        <v>1330</v>
      </c>
      <c r="J3042" s="10">
        <v>3.38</v>
      </c>
      <c r="K3042" s="8" t="s">
        <v>19958</v>
      </c>
      <c r="L3042" s="8" t="s">
        <v>3379</v>
      </c>
      <c r="M3042" s="8" t="s">
        <v>86</v>
      </c>
      <c r="N3042" s="51" t="s">
        <v>19969</v>
      </c>
      <c r="O3042" s="51" t="s">
        <v>52</v>
      </c>
      <c r="P3042" s="51"/>
      <c r="Q3042" s="51"/>
      <c r="R3042" s="51" t="s">
        <v>1237</v>
      </c>
      <c r="S3042" s="51" t="s">
        <v>19970</v>
      </c>
      <c r="T3042" s="11" t="str">
        <f t="shared" si="2"/>
        <v>Mike Dreitlein</v>
      </c>
      <c r="U3042" s="51" t="s">
        <v>7521</v>
      </c>
      <c r="V3042" s="51" t="s">
        <v>86</v>
      </c>
      <c r="W3042" s="51" t="s">
        <v>86</v>
      </c>
      <c r="X3042" s="51" t="s">
        <v>19960</v>
      </c>
      <c r="Y3042" s="51" t="s">
        <v>60</v>
      </c>
      <c r="Z3042" s="56" t="s">
        <v>19961</v>
      </c>
      <c r="AA3042" s="51" t="s">
        <v>60</v>
      </c>
      <c r="AB3042" s="56" t="s">
        <v>19962</v>
      </c>
      <c r="AC3042" s="51" t="s">
        <v>60</v>
      </c>
      <c r="AD3042" s="56" t="s">
        <v>19963</v>
      </c>
      <c r="AE3042" s="51" t="s">
        <v>19964</v>
      </c>
      <c r="AF3042" s="8" t="s">
        <v>19965</v>
      </c>
      <c r="AG3042" s="8" t="s">
        <v>2387</v>
      </c>
      <c r="AH3042" s="8" t="s">
        <v>654</v>
      </c>
      <c r="AI3042" s="8" t="s">
        <v>18832</v>
      </c>
      <c r="AJ3042" s="8" t="s">
        <v>86</v>
      </c>
      <c r="AK3042" s="8" t="s">
        <v>86</v>
      </c>
      <c r="AL3042" s="8" t="s">
        <v>86</v>
      </c>
      <c r="AM3042" s="8" t="s">
        <v>86</v>
      </c>
      <c r="AN3042" s="8" t="s">
        <v>19966</v>
      </c>
      <c r="AO3042" s="8" t="s">
        <v>19967</v>
      </c>
      <c r="AP3042" s="29" t="s">
        <v>19965</v>
      </c>
      <c r="AQ3042" s="11">
        <v>3241.0</v>
      </c>
    </row>
    <row r="3043">
      <c r="A3043" s="8" t="str">
        <f t="shared" si="1"/>
        <v>Patrick Maxwell</v>
      </c>
      <c r="B3043" s="51" t="s">
        <v>19954</v>
      </c>
      <c r="C3043" s="51" t="s">
        <v>19955</v>
      </c>
      <c r="D3043" s="2" t="s">
        <v>2370</v>
      </c>
      <c r="E3043" s="8" t="s">
        <v>19956</v>
      </c>
      <c r="F3043" s="8" t="s">
        <v>2304</v>
      </c>
      <c r="G3043" s="51" t="s">
        <v>19294</v>
      </c>
      <c r="H3043" s="8" t="s">
        <v>19957</v>
      </c>
      <c r="I3043" s="8" t="s">
        <v>1330</v>
      </c>
      <c r="J3043" s="10">
        <v>3.38</v>
      </c>
      <c r="K3043" s="8" t="s">
        <v>19958</v>
      </c>
      <c r="L3043" s="8" t="s">
        <v>3379</v>
      </c>
      <c r="M3043" s="8"/>
      <c r="N3043" s="51" t="s">
        <v>19971</v>
      </c>
      <c r="O3043" s="51" t="s">
        <v>52</v>
      </c>
      <c r="P3043" s="51"/>
      <c r="Q3043" s="51"/>
      <c r="R3043" s="51" t="s">
        <v>3524</v>
      </c>
      <c r="S3043" s="51" t="s">
        <v>17778</v>
      </c>
      <c r="T3043" s="11" t="str">
        <f t="shared" si="2"/>
        <v>Patrick Maxwell</v>
      </c>
      <c r="U3043" s="51" t="s">
        <v>412</v>
      </c>
      <c r="V3043" s="51"/>
      <c r="W3043" s="51"/>
      <c r="X3043" s="94" t="s">
        <v>19960</v>
      </c>
      <c r="Y3043" s="51" t="s">
        <v>60</v>
      </c>
      <c r="Z3043" s="56" t="s">
        <v>19961</v>
      </c>
      <c r="AA3043" s="51" t="s">
        <v>60</v>
      </c>
      <c r="AB3043" s="56" t="s">
        <v>19962</v>
      </c>
      <c r="AC3043" s="51" t="s">
        <v>60</v>
      </c>
      <c r="AD3043" s="56" t="s">
        <v>19963</v>
      </c>
      <c r="AE3043" s="51" t="s">
        <v>19964</v>
      </c>
      <c r="AF3043" s="8" t="s">
        <v>19965</v>
      </c>
      <c r="AG3043" s="8" t="s">
        <v>2387</v>
      </c>
      <c r="AH3043" s="8" t="s">
        <v>654</v>
      </c>
      <c r="AI3043" s="8" t="s">
        <v>233</v>
      </c>
      <c r="AJ3043" s="8"/>
      <c r="AK3043" s="8"/>
      <c r="AL3043" s="8"/>
      <c r="AM3043" s="8"/>
      <c r="AN3043" s="8" t="s">
        <v>19966</v>
      </c>
      <c r="AO3043" s="8" t="s">
        <v>19967</v>
      </c>
      <c r="AP3043" s="29" t="s">
        <v>19965</v>
      </c>
      <c r="AQ3043" s="11">
        <v>3241.0</v>
      </c>
    </row>
    <row r="3044">
      <c r="A3044" s="8" t="str">
        <f t="shared" si="1"/>
        <v>Steve Rahn</v>
      </c>
      <c r="B3044" s="51" t="s">
        <v>19954</v>
      </c>
      <c r="C3044" s="51" t="s">
        <v>19955</v>
      </c>
      <c r="D3044" s="2" t="s">
        <v>2370</v>
      </c>
      <c r="E3044" s="8" t="s">
        <v>19956</v>
      </c>
      <c r="F3044" s="8" t="s">
        <v>2304</v>
      </c>
      <c r="G3044" s="51" t="s">
        <v>19294</v>
      </c>
      <c r="H3044" s="8" t="s">
        <v>19957</v>
      </c>
      <c r="I3044" s="8" t="s">
        <v>1330</v>
      </c>
      <c r="J3044" s="10">
        <v>3.38</v>
      </c>
      <c r="K3044" s="8" t="s">
        <v>19958</v>
      </c>
      <c r="L3044" s="8" t="s">
        <v>3379</v>
      </c>
      <c r="M3044" s="8"/>
      <c r="N3044" s="51" t="s">
        <v>19972</v>
      </c>
      <c r="O3044" s="51" t="s">
        <v>52</v>
      </c>
      <c r="P3044" s="51"/>
      <c r="Q3044" s="51"/>
      <c r="R3044" s="51" t="s">
        <v>2591</v>
      </c>
      <c r="S3044" s="51" t="s">
        <v>1476</v>
      </c>
      <c r="T3044" s="11" t="str">
        <f t="shared" si="2"/>
        <v>Steve Rahn</v>
      </c>
      <c r="U3044" s="51" t="s">
        <v>311</v>
      </c>
      <c r="V3044" s="51" t="s">
        <v>19973</v>
      </c>
      <c r="W3044" s="51" t="s">
        <v>19974</v>
      </c>
      <c r="X3044" s="94" t="s">
        <v>19960</v>
      </c>
      <c r="Y3044" s="56" t="s">
        <v>19975</v>
      </c>
      <c r="Z3044" s="56" t="s">
        <v>19961</v>
      </c>
      <c r="AA3044" s="51" t="s">
        <v>60</v>
      </c>
      <c r="AB3044" s="56" t="s">
        <v>19962</v>
      </c>
      <c r="AC3044" s="51" t="s">
        <v>60</v>
      </c>
      <c r="AD3044" s="56" t="s">
        <v>19963</v>
      </c>
      <c r="AE3044" s="51" t="s">
        <v>19964</v>
      </c>
      <c r="AF3044" s="8" t="s">
        <v>19965</v>
      </c>
      <c r="AG3044" s="8" t="s">
        <v>2387</v>
      </c>
      <c r="AH3044" s="8" t="s">
        <v>654</v>
      </c>
      <c r="AI3044" s="8" t="s">
        <v>233</v>
      </c>
      <c r="AJ3044" s="8"/>
      <c r="AK3044" s="8"/>
      <c r="AL3044" s="8"/>
      <c r="AM3044" s="8"/>
      <c r="AN3044" s="8" t="s">
        <v>19966</v>
      </c>
      <c r="AO3044" s="8" t="s">
        <v>19967</v>
      </c>
      <c r="AP3044" s="29" t="s">
        <v>19965</v>
      </c>
      <c r="AQ3044" s="11">
        <v>3241.0</v>
      </c>
    </row>
    <row r="3045">
      <c r="A3045" s="8" t="str">
        <f t="shared" si="1"/>
        <v>David Allen</v>
      </c>
      <c r="B3045" s="51" t="s">
        <v>19954</v>
      </c>
      <c r="C3045" s="51" t="s">
        <v>19955</v>
      </c>
      <c r="D3045" s="2" t="s">
        <v>2370</v>
      </c>
      <c r="E3045" s="8" t="s">
        <v>19956</v>
      </c>
      <c r="F3045" s="8" t="s">
        <v>2304</v>
      </c>
      <c r="G3045" s="51" t="s">
        <v>19294</v>
      </c>
      <c r="H3045" s="8" t="s">
        <v>19957</v>
      </c>
      <c r="I3045" s="8" t="s">
        <v>1330</v>
      </c>
      <c r="J3045" s="10">
        <v>3.38</v>
      </c>
      <c r="K3045" s="8" t="s">
        <v>19958</v>
      </c>
      <c r="L3045" s="8" t="s">
        <v>3379</v>
      </c>
      <c r="M3045" s="8"/>
      <c r="N3045" s="51" t="s">
        <v>19976</v>
      </c>
      <c r="O3045" s="51" t="s">
        <v>52</v>
      </c>
      <c r="P3045" s="51"/>
      <c r="Q3045" s="51"/>
      <c r="R3045" s="51" t="s">
        <v>289</v>
      </c>
      <c r="S3045" s="51" t="s">
        <v>851</v>
      </c>
      <c r="T3045" s="11" t="str">
        <f t="shared" si="2"/>
        <v>David Allen</v>
      </c>
      <c r="U3045" s="51" t="s">
        <v>674</v>
      </c>
      <c r="V3045" s="51" t="s">
        <v>19977</v>
      </c>
      <c r="W3045" s="51" t="s">
        <v>19974</v>
      </c>
      <c r="X3045" s="94" t="s">
        <v>19960</v>
      </c>
      <c r="Y3045" s="51" t="s">
        <v>60</v>
      </c>
      <c r="Z3045" s="56" t="s">
        <v>19961</v>
      </c>
      <c r="AA3045" s="51" t="s">
        <v>60</v>
      </c>
      <c r="AB3045" s="56" t="s">
        <v>19962</v>
      </c>
      <c r="AC3045" s="51" t="s">
        <v>60</v>
      </c>
      <c r="AD3045" s="56" t="s">
        <v>19963</v>
      </c>
      <c r="AE3045" s="51" t="s">
        <v>19964</v>
      </c>
      <c r="AF3045" s="8" t="s">
        <v>19965</v>
      </c>
      <c r="AG3045" s="8" t="s">
        <v>2387</v>
      </c>
      <c r="AH3045" s="8" t="s">
        <v>654</v>
      </c>
      <c r="AI3045" s="8" t="s">
        <v>233</v>
      </c>
      <c r="AJ3045" s="8"/>
      <c r="AK3045" s="8"/>
      <c r="AL3045" s="8"/>
      <c r="AM3045" s="8"/>
      <c r="AN3045" s="8" t="s">
        <v>19966</v>
      </c>
      <c r="AO3045" s="8" t="s">
        <v>19967</v>
      </c>
      <c r="AP3045" s="29" t="s">
        <v>19965</v>
      </c>
      <c r="AQ3045" s="11">
        <v>3241.0</v>
      </c>
    </row>
    <row r="3046">
      <c r="A3046" s="8" t="str">
        <f t="shared" si="1"/>
        <v>Annie Gutierrez</v>
      </c>
      <c r="B3046" s="8" t="s">
        <v>19954</v>
      </c>
      <c r="C3046" s="51" t="s">
        <v>19955</v>
      </c>
      <c r="D3046" s="2" t="s">
        <v>2370</v>
      </c>
      <c r="E3046" s="8" t="s">
        <v>19956</v>
      </c>
      <c r="F3046" s="8" t="s">
        <v>2304</v>
      </c>
      <c r="G3046" s="51" t="s">
        <v>19294</v>
      </c>
      <c r="H3046" s="8" t="s">
        <v>19957</v>
      </c>
      <c r="I3046" s="8" t="s">
        <v>1330</v>
      </c>
      <c r="J3046" s="10">
        <v>3.38</v>
      </c>
      <c r="K3046" s="8" t="s">
        <v>19958</v>
      </c>
      <c r="L3046" s="8" t="s">
        <v>3379</v>
      </c>
      <c r="M3046" s="8"/>
      <c r="N3046" s="51" t="s">
        <v>19978</v>
      </c>
      <c r="O3046" s="51" t="s">
        <v>52</v>
      </c>
      <c r="P3046" s="51"/>
      <c r="Q3046" s="51"/>
      <c r="R3046" s="51" t="s">
        <v>4993</v>
      </c>
      <c r="S3046" s="51" t="s">
        <v>1161</v>
      </c>
      <c r="T3046" s="11" t="str">
        <f t="shared" si="2"/>
        <v>Annie Gutierrez</v>
      </c>
      <c r="U3046" s="51" t="s">
        <v>247</v>
      </c>
      <c r="V3046" s="51"/>
      <c r="W3046" s="51"/>
      <c r="X3046" s="51" t="s">
        <v>19960</v>
      </c>
      <c r="Y3046" s="51" t="s">
        <v>60</v>
      </c>
      <c r="Z3046" s="56" t="s">
        <v>19961</v>
      </c>
      <c r="AA3046" s="51" t="s">
        <v>60</v>
      </c>
      <c r="AB3046" s="56" t="s">
        <v>19962</v>
      </c>
      <c r="AC3046" s="51" t="s">
        <v>60</v>
      </c>
      <c r="AD3046" s="56" t="s">
        <v>19963</v>
      </c>
      <c r="AE3046" s="51" t="s">
        <v>19964</v>
      </c>
      <c r="AF3046" s="8" t="s">
        <v>19965</v>
      </c>
      <c r="AG3046" s="8" t="s">
        <v>2387</v>
      </c>
      <c r="AH3046" s="8" t="s">
        <v>654</v>
      </c>
      <c r="AI3046" s="8" t="s">
        <v>18832</v>
      </c>
      <c r="AJ3046" s="8"/>
      <c r="AK3046" s="8"/>
      <c r="AL3046" s="8"/>
      <c r="AM3046" s="8"/>
      <c r="AN3046" s="8" t="s">
        <v>19966</v>
      </c>
      <c r="AO3046" s="8" t="s">
        <v>19979</v>
      </c>
      <c r="AP3046" s="29" t="s">
        <v>19965</v>
      </c>
      <c r="AQ3046" s="11">
        <v>3241.0</v>
      </c>
    </row>
    <row r="3047">
      <c r="A3047" s="8" t="str">
        <f t="shared" si="1"/>
        <v>Edward Luthy</v>
      </c>
      <c r="B3047" s="51" t="s">
        <v>19954</v>
      </c>
      <c r="C3047" s="51" t="s">
        <v>19955</v>
      </c>
      <c r="D3047" s="2" t="s">
        <v>2370</v>
      </c>
      <c r="E3047" s="8" t="s">
        <v>19956</v>
      </c>
      <c r="F3047" s="8" t="s">
        <v>2304</v>
      </c>
      <c r="G3047" s="51" t="s">
        <v>19294</v>
      </c>
      <c r="H3047" s="8" t="s">
        <v>19957</v>
      </c>
      <c r="I3047" s="8" t="s">
        <v>1330</v>
      </c>
      <c r="J3047" s="10">
        <v>3.38</v>
      </c>
      <c r="K3047" s="8" t="s">
        <v>19958</v>
      </c>
      <c r="L3047" s="8" t="s">
        <v>3379</v>
      </c>
      <c r="M3047" s="8"/>
      <c r="N3047" s="51" t="s">
        <v>19980</v>
      </c>
      <c r="O3047" s="51" t="s">
        <v>52</v>
      </c>
      <c r="P3047" s="51"/>
      <c r="Q3047" s="51"/>
      <c r="R3047" s="51" t="s">
        <v>19981</v>
      </c>
      <c r="S3047" s="51" t="s">
        <v>19982</v>
      </c>
      <c r="T3047" s="11" t="str">
        <f t="shared" si="2"/>
        <v>Edward Luthy</v>
      </c>
      <c r="U3047" s="51" t="s">
        <v>247</v>
      </c>
      <c r="V3047" s="51"/>
      <c r="W3047" s="51"/>
      <c r="X3047" s="94" t="s">
        <v>19960</v>
      </c>
      <c r="Y3047" s="51" t="s">
        <v>60</v>
      </c>
      <c r="Z3047" s="56" t="s">
        <v>19961</v>
      </c>
      <c r="AA3047" s="51" t="s">
        <v>60</v>
      </c>
      <c r="AB3047" s="56" t="s">
        <v>19962</v>
      </c>
      <c r="AC3047" s="51" t="s">
        <v>60</v>
      </c>
      <c r="AD3047" s="56" t="s">
        <v>19963</v>
      </c>
      <c r="AE3047" s="51" t="s">
        <v>19964</v>
      </c>
      <c r="AF3047" s="8" t="s">
        <v>19965</v>
      </c>
      <c r="AG3047" s="8" t="s">
        <v>2387</v>
      </c>
      <c r="AH3047" s="8" t="s">
        <v>654</v>
      </c>
      <c r="AI3047" s="8" t="s">
        <v>233</v>
      </c>
      <c r="AJ3047" s="8"/>
      <c r="AK3047" s="8"/>
      <c r="AL3047" s="8"/>
      <c r="AM3047" s="8"/>
      <c r="AN3047" s="8" t="s">
        <v>19966</v>
      </c>
      <c r="AO3047" s="8" t="s">
        <v>19967</v>
      </c>
      <c r="AP3047" s="29" t="s">
        <v>19965</v>
      </c>
      <c r="AQ3047" s="11">
        <v>3241.0</v>
      </c>
    </row>
    <row r="3048">
      <c r="A3048" s="8" t="str">
        <f t="shared" si="1"/>
        <v>Alex Murphy</v>
      </c>
      <c r="B3048" s="16" t="s">
        <v>19954</v>
      </c>
      <c r="C3048" s="51" t="s">
        <v>19955</v>
      </c>
      <c r="D3048" s="79" t="s">
        <v>2370</v>
      </c>
      <c r="E3048" s="62" t="s">
        <v>19956</v>
      </c>
      <c r="F3048" s="62" t="s">
        <v>2304</v>
      </c>
      <c r="G3048" s="51" t="s">
        <v>19294</v>
      </c>
      <c r="H3048" s="89">
        <v>131283.0</v>
      </c>
      <c r="I3048" s="63" t="s">
        <v>1330</v>
      </c>
      <c r="J3048" s="60">
        <v>3.38</v>
      </c>
      <c r="K3048" s="18" t="s">
        <v>19958</v>
      </c>
      <c r="L3048" s="18">
        <v>120.0</v>
      </c>
      <c r="M3048" s="18"/>
      <c r="N3048" s="61" t="s">
        <v>19983</v>
      </c>
      <c r="O3048" s="51" t="s">
        <v>52</v>
      </c>
      <c r="P3048" s="61" t="s">
        <v>207</v>
      </c>
      <c r="Q3048" s="51"/>
      <c r="R3048" s="51" t="s">
        <v>766</v>
      </c>
      <c r="S3048" s="51" t="s">
        <v>54</v>
      </c>
      <c r="T3048" s="11" t="str">
        <f t="shared" si="2"/>
        <v>Alex Murphy</v>
      </c>
      <c r="U3048" s="51" t="s">
        <v>80</v>
      </c>
      <c r="V3048" s="51" t="s">
        <v>19984</v>
      </c>
      <c r="W3048" s="51"/>
      <c r="X3048" s="62" t="s">
        <v>19960</v>
      </c>
      <c r="Y3048" s="62"/>
      <c r="Z3048" s="62"/>
      <c r="AA3048" s="62"/>
      <c r="AB3048" s="62"/>
      <c r="AC3048" s="62"/>
      <c r="AD3048" s="62"/>
      <c r="AE3048" s="62" t="s">
        <v>19964</v>
      </c>
      <c r="AF3048" s="62" t="s">
        <v>19965</v>
      </c>
      <c r="AG3048" s="62" t="s">
        <v>2387</v>
      </c>
      <c r="AH3048" s="72" t="s">
        <v>654</v>
      </c>
      <c r="AI3048" s="63" t="s">
        <v>18832</v>
      </c>
      <c r="AJ3048" s="72"/>
      <c r="AK3048" s="63"/>
      <c r="AL3048" s="63"/>
      <c r="AM3048" s="60"/>
      <c r="AN3048" s="97">
        <v>0.7844727694090382</v>
      </c>
      <c r="AO3048" s="98">
        <v>69386.0</v>
      </c>
      <c r="AP3048" s="99" t="s">
        <v>19965</v>
      </c>
      <c r="AQ3048" s="68">
        <v>3241.0</v>
      </c>
    </row>
    <row r="3049">
      <c r="A3049" s="8" t="str">
        <f t="shared" si="1"/>
        <v>Byron Moore</v>
      </c>
      <c r="B3049" s="51" t="s">
        <v>19985</v>
      </c>
      <c r="C3049" s="51" t="s">
        <v>19986</v>
      </c>
      <c r="D3049" s="2" t="s">
        <v>2370</v>
      </c>
      <c r="E3049" s="8" t="s">
        <v>19956</v>
      </c>
      <c r="F3049" s="8" t="s">
        <v>2304</v>
      </c>
      <c r="G3049" s="51" t="s">
        <v>19294</v>
      </c>
      <c r="H3049" s="8" t="s">
        <v>19987</v>
      </c>
      <c r="I3049" s="8" t="s">
        <v>49</v>
      </c>
      <c r="J3049" s="10">
        <v>3.15</v>
      </c>
      <c r="K3049" s="8" t="s">
        <v>19988</v>
      </c>
      <c r="L3049" s="8"/>
      <c r="M3049" s="8"/>
      <c r="N3049" s="51" t="s">
        <v>19989</v>
      </c>
      <c r="O3049" s="51" t="s">
        <v>52</v>
      </c>
      <c r="P3049" s="51"/>
      <c r="Q3049" s="51"/>
      <c r="R3049" s="51" t="s">
        <v>15117</v>
      </c>
      <c r="S3049" s="51" t="s">
        <v>4451</v>
      </c>
      <c r="T3049" s="11" t="str">
        <f t="shared" si="2"/>
        <v>Byron Moore</v>
      </c>
      <c r="U3049" s="51" t="s">
        <v>55</v>
      </c>
      <c r="V3049" s="51" t="s">
        <v>19990</v>
      </c>
      <c r="W3049" s="51" t="s">
        <v>19991</v>
      </c>
      <c r="X3049" s="94" t="s">
        <v>19992</v>
      </c>
      <c r="Y3049" s="51" t="s">
        <v>60</v>
      </c>
      <c r="Z3049" s="51" t="s">
        <v>60</v>
      </c>
      <c r="AA3049" s="56" t="s">
        <v>19993</v>
      </c>
      <c r="AB3049" s="51" t="s">
        <v>60</v>
      </c>
      <c r="AC3049" s="56" t="s">
        <v>19994</v>
      </c>
      <c r="AD3049" s="51" t="s">
        <v>60</v>
      </c>
      <c r="AE3049" s="51" t="s">
        <v>19995</v>
      </c>
      <c r="AF3049" s="8" t="s">
        <v>19996</v>
      </c>
      <c r="AG3049" s="8" t="s">
        <v>2387</v>
      </c>
      <c r="AH3049" s="8" t="s">
        <v>654</v>
      </c>
      <c r="AI3049" s="8" t="s">
        <v>233</v>
      </c>
      <c r="AJ3049" s="8"/>
      <c r="AK3049" s="8" t="s">
        <v>19997</v>
      </c>
      <c r="AL3049" s="8" t="s">
        <v>19998</v>
      </c>
      <c r="AM3049" s="8" t="s">
        <v>879</v>
      </c>
      <c r="AN3049" s="8" t="s">
        <v>19999</v>
      </c>
      <c r="AO3049" s="8" t="s">
        <v>20000</v>
      </c>
      <c r="AP3049" s="29" t="s">
        <v>19996</v>
      </c>
      <c r="AQ3049" s="11">
        <v>1121.0</v>
      </c>
    </row>
    <row r="3050">
      <c r="A3050" s="8" t="str">
        <f t="shared" si="1"/>
        <v>Sierra Pratt</v>
      </c>
      <c r="B3050" s="51" t="s">
        <v>19985</v>
      </c>
      <c r="C3050" s="51" t="s">
        <v>19986</v>
      </c>
      <c r="D3050" s="2" t="s">
        <v>2370</v>
      </c>
      <c r="E3050" s="8" t="s">
        <v>19956</v>
      </c>
      <c r="F3050" s="8" t="s">
        <v>2304</v>
      </c>
      <c r="G3050" s="51" t="s">
        <v>19294</v>
      </c>
      <c r="H3050" s="8" t="s">
        <v>19987</v>
      </c>
      <c r="I3050" s="8" t="s">
        <v>49</v>
      </c>
      <c r="J3050" s="10">
        <v>3.15</v>
      </c>
      <c r="K3050" s="8" t="s">
        <v>19988</v>
      </c>
      <c r="L3050" s="8"/>
      <c r="M3050" s="8"/>
      <c r="N3050" s="51" t="s">
        <v>20001</v>
      </c>
      <c r="O3050" s="51" t="s">
        <v>52</v>
      </c>
      <c r="P3050" s="51"/>
      <c r="Q3050" s="51"/>
      <c r="R3050" s="51" t="s">
        <v>1856</v>
      </c>
      <c r="S3050" s="51" t="s">
        <v>20002</v>
      </c>
      <c r="T3050" s="11" t="str">
        <f t="shared" si="2"/>
        <v>Sierra Pratt</v>
      </c>
      <c r="U3050" s="51" t="s">
        <v>106</v>
      </c>
      <c r="V3050" s="51" t="s">
        <v>20003</v>
      </c>
      <c r="W3050" s="51"/>
      <c r="X3050" s="94" t="s">
        <v>19992</v>
      </c>
      <c r="Y3050" s="51" t="s">
        <v>60</v>
      </c>
      <c r="Z3050" s="51" t="s">
        <v>60</v>
      </c>
      <c r="AA3050" s="51" t="s">
        <v>60</v>
      </c>
      <c r="AB3050" s="51" t="s">
        <v>60</v>
      </c>
      <c r="AC3050" s="51" t="s">
        <v>60</v>
      </c>
      <c r="AD3050" s="51" t="s">
        <v>60</v>
      </c>
      <c r="AE3050" s="51" t="s">
        <v>19995</v>
      </c>
      <c r="AF3050" s="8" t="s">
        <v>19996</v>
      </c>
      <c r="AG3050" s="8" t="s">
        <v>2387</v>
      </c>
      <c r="AH3050" s="8" t="s">
        <v>654</v>
      </c>
      <c r="AI3050" s="8" t="s">
        <v>233</v>
      </c>
      <c r="AJ3050" s="8"/>
      <c r="AK3050" s="8" t="s">
        <v>19997</v>
      </c>
      <c r="AL3050" s="8" t="s">
        <v>19998</v>
      </c>
      <c r="AM3050" s="8" t="s">
        <v>879</v>
      </c>
      <c r="AN3050" s="8" t="s">
        <v>19999</v>
      </c>
      <c r="AO3050" s="8" t="s">
        <v>20000</v>
      </c>
      <c r="AP3050" s="29" t="s">
        <v>19996</v>
      </c>
      <c r="AQ3050" s="11">
        <v>1121.0</v>
      </c>
    </row>
    <row r="3051">
      <c r="A3051" s="8" t="str">
        <f t="shared" si="1"/>
        <v>Natalie Grant</v>
      </c>
      <c r="B3051" s="51" t="s">
        <v>19985</v>
      </c>
      <c r="C3051" s="51" t="s">
        <v>19986</v>
      </c>
      <c r="D3051" s="2" t="s">
        <v>2370</v>
      </c>
      <c r="E3051" s="8" t="s">
        <v>19956</v>
      </c>
      <c r="F3051" s="8" t="s">
        <v>2304</v>
      </c>
      <c r="G3051" s="51" t="s">
        <v>19294</v>
      </c>
      <c r="H3051" s="8" t="s">
        <v>19987</v>
      </c>
      <c r="I3051" s="8" t="s">
        <v>49</v>
      </c>
      <c r="J3051" s="10">
        <v>3.15</v>
      </c>
      <c r="K3051" s="8" t="s">
        <v>19988</v>
      </c>
      <c r="L3051" s="8"/>
      <c r="M3051" s="8"/>
      <c r="N3051" s="51" t="s">
        <v>20004</v>
      </c>
      <c r="O3051" s="51" t="s">
        <v>52</v>
      </c>
      <c r="P3051" s="51"/>
      <c r="Q3051" s="51"/>
      <c r="R3051" s="51" t="s">
        <v>5948</v>
      </c>
      <c r="S3051" s="51" t="s">
        <v>4735</v>
      </c>
      <c r="T3051" s="11" t="str">
        <f t="shared" si="2"/>
        <v>Natalie Grant</v>
      </c>
      <c r="U3051" s="51" t="s">
        <v>80</v>
      </c>
      <c r="V3051" s="51" t="s">
        <v>20005</v>
      </c>
      <c r="W3051" s="51"/>
      <c r="X3051" s="94" t="s">
        <v>19992</v>
      </c>
      <c r="Y3051" s="51" t="s">
        <v>60</v>
      </c>
      <c r="Z3051" s="51" t="s">
        <v>60</v>
      </c>
      <c r="AA3051" s="51" t="s">
        <v>60</v>
      </c>
      <c r="AB3051" s="51" t="s">
        <v>60</v>
      </c>
      <c r="AC3051" s="51" t="s">
        <v>60</v>
      </c>
      <c r="AD3051" s="51" t="s">
        <v>60</v>
      </c>
      <c r="AE3051" s="51" t="s">
        <v>19995</v>
      </c>
      <c r="AF3051" s="8" t="s">
        <v>19996</v>
      </c>
      <c r="AG3051" s="8" t="s">
        <v>2387</v>
      </c>
      <c r="AH3051" s="8" t="s">
        <v>654</v>
      </c>
      <c r="AI3051" s="8" t="s">
        <v>233</v>
      </c>
      <c r="AJ3051" s="8"/>
      <c r="AK3051" s="8" t="s">
        <v>19997</v>
      </c>
      <c r="AL3051" s="8" t="s">
        <v>19998</v>
      </c>
      <c r="AM3051" s="8" t="s">
        <v>879</v>
      </c>
      <c r="AN3051" s="8" t="s">
        <v>19999</v>
      </c>
      <c r="AO3051" s="8" t="s">
        <v>20000</v>
      </c>
      <c r="AP3051" s="29" t="s">
        <v>19996</v>
      </c>
      <c r="AQ3051" s="11">
        <v>1121.0</v>
      </c>
    </row>
    <row r="3052">
      <c r="A3052" s="8" t="str">
        <f t="shared" si="1"/>
        <v>Stephanie Baran</v>
      </c>
      <c r="B3052" s="51" t="s">
        <v>19985</v>
      </c>
      <c r="C3052" s="51" t="s">
        <v>19986</v>
      </c>
      <c r="D3052" s="2" t="s">
        <v>2370</v>
      </c>
      <c r="E3052" s="8" t="s">
        <v>19956</v>
      </c>
      <c r="F3052" s="8" t="s">
        <v>2304</v>
      </c>
      <c r="G3052" s="51" t="s">
        <v>19294</v>
      </c>
      <c r="H3052" s="8" t="s">
        <v>19987</v>
      </c>
      <c r="I3052" s="8" t="s">
        <v>49</v>
      </c>
      <c r="J3052" s="10">
        <v>3.15</v>
      </c>
      <c r="K3052" s="8" t="s">
        <v>19988</v>
      </c>
      <c r="L3052" s="8"/>
      <c r="M3052" s="8"/>
      <c r="N3052" s="51" t="s">
        <v>20006</v>
      </c>
      <c r="O3052" s="51" t="s">
        <v>52</v>
      </c>
      <c r="P3052" s="51"/>
      <c r="Q3052" s="51"/>
      <c r="R3052" s="51" t="s">
        <v>960</v>
      </c>
      <c r="S3052" s="51" t="s">
        <v>753</v>
      </c>
      <c r="T3052" s="11" t="str">
        <f t="shared" si="2"/>
        <v>Stephanie Baran</v>
      </c>
      <c r="U3052" s="51" t="s">
        <v>80</v>
      </c>
      <c r="V3052" s="51" t="s">
        <v>20007</v>
      </c>
      <c r="W3052" s="51"/>
      <c r="X3052" s="94" t="s">
        <v>19992</v>
      </c>
      <c r="Y3052" s="51" t="s">
        <v>60</v>
      </c>
      <c r="Z3052" s="51" t="s">
        <v>60</v>
      </c>
      <c r="AA3052" s="51" t="s">
        <v>60</v>
      </c>
      <c r="AB3052" s="51" t="s">
        <v>60</v>
      </c>
      <c r="AC3052" s="51" t="s">
        <v>60</v>
      </c>
      <c r="AD3052" s="51" t="s">
        <v>60</v>
      </c>
      <c r="AE3052" s="51" t="s">
        <v>19995</v>
      </c>
      <c r="AF3052" s="8" t="s">
        <v>19996</v>
      </c>
      <c r="AG3052" s="8" t="s">
        <v>2387</v>
      </c>
      <c r="AH3052" s="8" t="s">
        <v>654</v>
      </c>
      <c r="AI3052" s="8" t="s">
        <v>233</v>
      </c>
      <c r="AJ3052" s="8"/>
      <c r="AK3052" s="8" t="s">
        <v>19997</v>
      </c>
      <c r="AL3052" s="8" t="s">
        <v>19998</v>
      </c>
      <c r="AM3052" s="8" t="s">
        <v>879</v>
      </c>
      <c r="AN3052" s="8" t="s">
        <v>19999</v>
      </c>
      <c r="AO3052" s="8" t="s">
        <v>20000</v>
      </c>
      <c r="AP3052" s="29" t="s">
        <v>19996</v>
      </c>
      <c r="AQ3052" s="11">
        <v>1121.0</v>
      </c>
    </row>
    <row r="3053">
      <c r="A3053" s="8" t="str">
        <f t="shared" si="1"/>
        <v>Luke Syverson</v>
      </c>
      <c r="B3053" s="51" t="s">
        <v>20008</v>
      </c>
      <c r="C3053" s="51" t="s">
        <v>19315</v>
      </c>
      <c r="D3053" s="2" t="s">
        <v>2957</v>
      </c>
      <c r="E3053" s="8" t="s">
        <v>20009</v>
      </c>
      <c r="F3053" s="13" t="s">
        <v>46</v>
      </c>
      <c r="G3053" s="51" t="s">
        <v>19294</v>
      </c>
      <c r="H3053" s="8" t="s">
        <v>20010</v>
      </c>
      <c r="I3053" s="8" t="s">
        <v>49</v>
      </c>
      <c r="J3053" s="10">
        <v>3.74</v>
      </c>
      <c r="K3053" s="8" t="s">
        <v>20011</v>
      </c>
      <c r="L3053" s="8"/>
      <c r="M3053" s="8"/>
      <c r="N3053" s="51" t="s">
        <v>20012</v>
      </c>
      <c r="O3053" s="51" t="s">
        <v>52</v>
      </c>
      <c r="P3053" s="51"/>
      <c r="Q3053" s="51"/>
      <c r="R3053" s="51" t="s">
        <v>2683</v>
      </c>
      <c r="S3053" s="51" t="s">
        <v>20013</v>
      </c>
      <c r="T3053" s="11" t="str">
        <f t="shared" si="2"/>
        <v>Luke Syverson</v>
      </c>
      <c r="U3053" s="51" t="s">
        <v>55</v>
      </c>
      <c r="V3053" s="51" t="s">
        <v>20014</v>
      </c>
      <c r="W3053" s="51" t="s">
        <v>20015</v>
      </c>
      <c r="X3053" s="94" t="s">
        <v>20016</v>
      </c>
      <c r="Y3053" s="56" t="s">
        <v>20017</v>
      </c>
      <c r="Z3053" s="56" t="s">
        <v>20018</v>
      </c>
      <c r="AA3053" s="51" t="s">
        <v>60</v>
      </c>
      <c r="AB3053" s="56" t="s">
        <v>20019</v>
      </c>
      <c r="AC3053" s="56" t="s">
        <v>20020</v>
      </c>
      <c r="AD3053" s="56" t="s">
        <v>20021</v>
      </c>
      <c r="AE3053" s="51" t="s">
        <v>20022</v>
      </c>
      <c r="AF3053" s="8" t="s">
        <v>20023</v>
      </c>
      <c r="AG3053" s="8" t="s">
        <v>2969</v>
      </c>
      <c r="AH3053" s="8" t="s">
        <v>232</v>
      </c>
      <c r="AI3053" s="8" t="s">
        <v>233</v>
      </c>
      <c r="AJ3053" s="8"/>
      <c r="AK3053" s="8"/>
      <c r="AL3053" s="8"/>
      <c r="AM3053" s="8"/>
      <c r="AN3053" s="8" t="s">
        <v>20024</v>
      </c>
      <c r="AO3053" s="8" t="s">
        <v>20025</v>
      </c>
      <c r="AP3053" s="29" t="s">
        <v>20023</v>
      </c>
      <c r="AQ3053" s="11">
        <v>2073.0</v>
      </c>
    </row>
    <row r="3054">
      <c r="A3054" s="8" t="str">
        <f t="shared" si="1"/>
        <v>Paul Deaton</v>
      </c>
      <c r="B3054" s="51" t="s">
        <v>20008</v>
      </c>
      <c r="C3054" s="51" t="s">
        <v>19315</v>
      </c>
      <c r="D3054" s="2" t="s">
        <v>2957</v>
      </c>
      <c r="E3054" s="8" t="s">
        <v>20009</v>
      </c>
      <c r="F3054" s="13" t="s">
        <v>46</v>
      </c>
      <c r="G3054" s="51" t="s">
        <v>19294</v>
      </c>
      <c r="H3054" s="8" t="s">
        <v>20010</v>
      </c>
      <c r="I3054" s="8" t="s">
        <v>49</v>
      </c>
      <c r="J3054" s="10">
        <v>3.74</v>
      </c>
      <c r="K3054" s="8" t="s">
        <v>20011</v>
      </c>
      <c r="L3054" s="8"/>
      <c r="M3054" s="8"/>
      <c r="N3054" s="51" t="s">
        <v>20026</v>
      </c>
      <c r="O3054" s="51" t="s">
        <v>52</v>
      </c>
      <c r="P3054" s="51"/>
      <c r="Q3054" s="51"/>
      <c r="R3054" s="51" t="s">
        <v>425</v>
      </c>
      <c r="S3054" s="51" t="s">
        <v>20027</v>
      </c>
      <c r="T3054" s="11" t="str">
        <f t="shared" si="2"/>
        <v>Paul Deaton</v>
      </c>
      <c r="U3054" s="51" t="s">
        <v>106</v>
      </c>
      <c r="V3054" s="51" t="s">
        <v>20028</v>
      </c>
      <c r="W3054" s="51" t="s">
        <v>20029</v>
      </c>
      <c r="X3054" s="94" t="s">
        <v>20016</v>
      </c>
      <c r="Y3054" s="51" t="s">
        <v>60</v>
      </c>
      <c r="Z3054" s="56" t="s">
        <v>20018</v>
      </c>
      <c r="AA3054" s="51" t="s">
        <v>60</v>
      </c>
      <c r="AB3054" s="56" t="s">
        <v>20019</v>
      </c>
      <c r="AC3054" s="51" t="s">
        <v>60</v>
      </c>
      <c r="AD3054" s="56" t="s">
        <v>20021</v>
      </c>
      <c r="AE3054" s="51" t="s">
        <v>20022</v>
      </c>
      <c r="AF3054" s="8" t="s">
        <v>20023</v>
      </c>
      <c r="AG3054" s="8" t="s">
        <v>2969</v>
      </c>
      <c r="AH3054" s="8" t="s">
        <v>232</v>
      </c>
      <c r="AI3054" s="8" t="s">
        <v>233</v>
      </c>
      <c r="AJ3054" s="8"/>
      <c r="AK3054" s="8"/>
      <c r="AL3054" s="8"/>
      <c r="AM3054" s="8"/>
      <c r="AN3054" s="8" t="s">
        <v>20024</v>
      </c>
      <c r="AO3054" s="8" t="s">
        <v>20025</v>
      </c>
      <c r="AP3054" s="29" t="s">
        <v>20023</v>
      </c>
      <c r="AQ3054" s="11">
        <v>2073.0</v>
      </c>
    </row>
    <row r="3055">
      <c r="A3055" s="8" t="str">
        <f t="shared" si="1"/>
        <v>Charles Byrd</v>
      </c>
      <c r="B3055" s="8" t="s">
        <v>20030</v>
      </c>
      <c r="C3055" s="51" t="s">
        <v>19293</v>
      </c>
      <c r="D3055" s="2" t="s">
        <v>2957</v>
      </c>
      <c r="E3055" s="8" t="s">
        <v>20031</v>
      </c>
      <c r="F3055" s="13" t="s">
        <v>46</v>
      </c>
      <c r="G3055" s="51" t="s">
        <v>19294</v>
      </c>
      <c r="H3055" s="8" t="s">
        <v>20032</v>
      </c>
      <c r="I3055" s="8" t="s">
        <v>20033</v>
      </c>
      <c r="J3055" s="10">
        <v>3.74</v>
      </c>
      <c r="K3055" s="8" t="s">
        <v>20034</v>
      </c>
      <c r="L3055" s="8"/>
      <c r="M3055" s="8" t="s">
        <v>18811</v>
      </c>
      <c r="N3055" s="51" t="s">
        <v>20035</v>
      </c>
      <c r="O3055" s="57" t="s">
        <v>52</v>
      </c>
      <c r="P3055" s="51"/>
      <c r="Q3055" s="51"/>
      <c r="R3055" s="57" t="s">
        <v>1366</v>
      </c>
      <c r="S3055" s="57" t="s">
        <v>12684</v>
      </c>
      <c r="T3055" s="11" t="str">
        <f t="shared" si="2"/>
        <v>Charles Byrd</v>
      </c>
      <c r="U3055" s="57" t="s">
        <v>1959</v>
      </c>
      <c r="V3055" s="51"/>
      <c r="W3055" s="51"/>
      <c r="X3055" s="51" t="s">
        <v>20036</v>
      </c>
      <c r="Y3055" s="51" t="s">
        <v>60</v>
      </c>
      <c r="Z3055" s="56" t="s">
        <v>20037</v>
      </c>
      <c r="AA3055" s="51" t="s">
        <v>60</v>
      </c>
      <c r="AB3055" s="51" t="s">
        <v>60</v>
      </c>
      <c r="AC3055" s="51" t="s">
        <v>60</v>
      </c>
      <c r="AD3055" s="56" t="s">
        <v>20038</v>
      </c>
      <c r="AE3055" s="51" t="s">
        <v>20039</v>
      </c>
      <c r="AF3055" s="8" t="s">
        <v>20040</v>
      </c>
      <c r="AG3055" s="8" t="s">
        <v>2969</v>
      </c>
      <c r="AH3055" s="8" t="s">
        <v>4581</v>
      </c>
      <c r="AI3055" s="8" t="s">
        <v>18832</v>
      </c>
      <c r="AJ3055" s="8"/>
      <c r="AK3055" s="8" t="s">
        <v>16904</v>
      </c>
      <c r="AL3055" s="8" t="s">
        <v>20041</v>
      </c>
      <c r="AM3055" s="8" t="s">
        <v>4117</v>
      </c>
      <c r="AN3055" s="8" t="s">
        <v>20042</v>
      </c>
      <c r="AO3055" s="8" t="s">
        <v>20043</v>
      </c>
      <c r="AP3055" s="29" t="s">
        <v>20040</v>
      </c>
      <c r="AQ3055" s="11">
        <v>1005.0</v>
      </c>
    </row>
    <row r="3056">
      <c r="A3056" s="8" t="str">
        <f t="shared" si="1"/>
        <v>Eli Kaczinski</v>
      </c>
      <c r="B3056" s="51" t="s">
        <v>20030</v>
      </c>
      <c r="C3056" s="51" t="s">
        <v>19293</v>
      </c>
      <c r="D3056" s="9" t="s">
        <v>2957</v>
      </c>
      <c r="E3056" s="13" t="s">
        <v>20031</v>
      </c>
      <c r="F3056" s="13" t="s">
        <v>46</v>
      </c>
      <c r="G3056" s="51" t="s">
        <v>19294</v>
      </c>
      <c r="H3056" s="8" t="s">
        <v>20032</v>
      </c>
      <c r="I3056" s="8" t="s">
        <v>20033</v>
      </c>
      <c r="J3056" s="10">
        <v>3.74</v>
      </c>
      <c r="K3056" s="8" t="s">
        <v>20034</v>
      </c>
      <c r="L3056" s="8"/>
      <c r="M3056" s="8" t="s">
        <v>18811</v>
      </c>
      <c r="N3056" s="13" t="s">
        <v>20044</v>
      </c>
      <c r="O3056" s="51" t="s">
        <v>52</v>
      </c>
      <c r="P3056" s="51"/>
      <c r="Q3056" s="51"/>
      <c r="R3056" s="51" t="s">
        <v>20045</v>
      </c>
      <c r="S3056" s="51" t="s">
        <v>20046</v>
      </c>
      <c r="T3056" s="11" t="str">
        <f t="shared" si="2"/>
        <v>Eli Kaczinski</v>
      </c>
      <c r="U3056" s="13" t="s">
        <v>55</v>
      </c>
      <c r="V3056" s="13" t="s">
        <v>20047</v>
      </c>
      <c r="W3056" s="13" t="s">
        <v>20048</v>
      </c>
      <c r="X3056" s="94" t="s">
        <v>20036</v>
      </c>
      <c r="Y3056" s="51" t="s">
        <v>60</v>
      </c>
      <c r="Z3056" s="56" t="s">
        <v>20037</v>
      </c>
      <c r="AA3056" s="51" t="s">
        <v>60</v>
      </c>
      <c r="AB3056" s="51" t="s">
        <v>60</v>
      </c>
      <c r="AC3056" s="56" t="s">
        <v>20049</v>
      </c>
      <c r="AD3056" s="56" t="s">
        <v>20038</v>
      </c>
      <c r="AE3056" s="51" t="s">
        <v>20039</v>
      </c>
      <c r="AF3056" s="13" t="s">
        <v>20040</v>
      </c>
      <c r="AG3056" s="8" t="s">
        <v>2969</v>
      </c>
      <c r="AH3056" s="13" t="s">
        <v>4581</v>
      </c>
      <c r="AI3056" s="8" t="s">
        <v>233</v>
      </c>
      <c r="AJ3056" s="8"/>
      <c r="AK3056" s="8" t="s">
        <v>16904</v>
      </c>
      <c r="AL3056" s="8" t="s">
        <v>20041</v>
      </c>
      <c r="AM3056" s="8" t="s">
        <v>4117</v>
      </c>
      <c r="AN3056" s="8" t="s">
        <v>20042</v>
      </c>
      <c r="AO3056" s="8" t="s">
        <v>20050</v>
      </c>
      <c r="AP3056" s="52" t="s">
        <v>20040</v>
      </c>
      <c r="AQ3056" s="11">
        <v>1005.0</v>
      </c>
    </row>
    <row r="3057">
      <c r="A3057" s="8" t="str">
        <f t="shared" si="1"/>
        <v>Sarah Nelson</v>
      </c>
      <c r="B3057" s="13" t="s">
        <v>20030</v>
      </c>
      <c r="C3057" s="51" t="s">
        <v>19293</v>
      </c>
      <c r="D3057" s="2" t="s">
        <v>2957</v>
      </c>
      <c r="E3057" s="8" t="s">
        <v>20031</v>
      </c>
      <c r="F3057" s="13" t="s">
        <v>46</v>
      </c>
      <c r="G3057" s="51" t="s">
        <v>19294</v>
      </c>
      <c r="H3057" s="8" t="s">
        <v>20032</v>
      </c>
      <c r="I3057" s="8" t="s">
        <v>20033</v>
      </c>
      <c r="J3057" s="10">
        <v>3.74</v>
      </c>
      <c r="K3057" s="8" t="s">
        <v>20034</v>
      </c>
      <c r="L3057" s="8"/>
      <c r="M3057" s="8" t="s">
        <v>20051</v>
      </c>
      <c r="N3057" s="51" t="s">
        <v>20052</v>
      </c>
      <c r="O3057" s="57" t="s">
        <v>52</v>
      </c>
      <c r="P3057" s="51"/>
      <c r="Q3057" s="51"/>
      <c r="R3057" s="57" t="s">
        <v>7659</v>
      </c>
      <c r="S3057" s="57" t="s">
        <v>1624</v>
      </c>
      <c r="T3057" s="11" t="str">
        <f t="shared" si="2"/>
        <v>Sarah Nelson</v>
      </c>
      <c r="U3057" s="57" t="s">
        <v>106</v>
      </c>
      <c r="V3057" s="51" t="s">
        <v>20053</v>
      </c>
      <c r="W3057" s="51"/>
      <c r="X3057" s="51" t="s">
        <v>20036</v>
      </c>
      <c r="Y3057" s="51" t="s">
        <v>60</v>
      </c>
      <c r="Z3057" s="56" t="s">
        <v>20037</v>
      </c>
      <c r="AA3057" s="51" t="s">
        <v>60</v>
      </c>
      <c r="AB3057" s="51" t="s">
        <v>60</v>
      </c>
      <c r="AC3057" s="51" t="s">
        <v>60</v>
      </c>
      <c r="AD3057" s="56" t="s">
        <v>20038</v>
      </c>
      <c r="AE3057" s="51" t="s">
        <v>20039</v>
      </c>
      <c r="AF3057" s="8" t="s">
        <v>20040</v>
      </c>
      <c r="AG3057" s="8" t="s">
        <v>2969</v>
      </c>
      <c r="AH3057" s="13" t="s">
        <v>4581</v>
      </c>
      <c r="AI3057" s="8" t="s">
        <v>18832</v>
      </c>
      <c r="AJ3057" s="8"/>
      <c r="AK3057" s="8" t="s">
        <v>16904</v>
      </c>
      <c r="AL3057" s="8" t="s">
        <v>20041</v>
      </c>
      <c r="AM3057" s="13" t="s">
        <v>4117</v>
      </c>
      <c r="AN3057" s="8" t="s">
        <v>20042</v>
      </c>
      <c r="AO3057" s="8" t="s">
        <v>20043</v>
      </c>
      <c r="AP3057" s="29" t="s">
        <v>20040</v>
      </c>
      <c r="AQ3057" s="11">
        <v>1005.0</v>
      </c>
    </row>
    <row r="3058">
      <c r="A3058" s="8" t="str">
        <f t="shared" si="1"/>
        <v>Linh Nguyen</v>
      </c>
      <c r="B3058" s="51" t="s">
        <v>20054</v>
      </c>
      <c r="C3058" s="51" t="s">
        <v>20055</v>
      </c>
      <c r="D3058" s="2" t="s">
        <v>2957</v>
      </c>
      <c r="E3058" s="8" t="s">
        <v>2991</v>
      </c>
      <c r="F3058" s="13" t="s">
        <v>46</v>
      </c>
      <c r="G3058" s="51" t="s">
        <v>19294</v>
      </c>
      <c r="H3058" s="8" t="s">
        <v>20056</v>
      </c>
      <c r="I3058" s="8" t="s">
        <v>2373</v>
      </c>
      <c r="J3058" s="10">
        <v>3.72</v>
      </c>
      <c r="K3058" s="8" t="s">
        <v>20057</v>
      </c>
      <c r="L3058" s="8" t="s">
        <v>1489</v>
      </c>
      <c r="M3058" s="8"/>
      <c r="N3058" s="51" t="s">
        <v>20058</v>
      </c>
      <c r="O3058" s="51" t="s">
        <v>52</v>
      </c>
      <c r="P3058" s="51"/>
      <c r="Q3058" s="51"/>
      <c r="R3058" s="51" t="s">
        <v>20059</v>
      </c>
      <c r="S3058" s="51" t="s">
        <v>20060</v>
      </c>
      <c r="T3058" s="11" t="str">
        <f t="shared" si="2"/>
        <v>Linh Nguyen</v>
      </c>
      <c r="U3058" s="51" t="s">
        <v>7483</v>
      </c>
      <c r="V3058" s="51" t="s">
        <v>20061</v>
      </c>
      <c r="W3058" s="51"/>
      <c r="X3058" s="51" t="s">
        <v>20062</v>
      </c>
      <c r="Y3058" s="56" t="s">
        <v>20063</v>
      </c>
      <c r="Z3058" s="56" t="s">
        <v>20064</v>
      </c>
      <c r="AA3058" s="51" t="s">
        <v>60</v>
      </c>
      <c r="AB3058" s="56" t="s">
        <v>20065</v>
      </c>
      <c r="AC3058" s="51" t="s">
        <v>60</v>
      </c>
      <c r="AD3058" s="51" t="s">
        <v>60</v>
      </c>
      <c r="AE3058" s="51" t="s">
        <v>20062</v>
      </c>
      <c r="AF3058" s="8" t="s">
        <v>20066</v>
      </c>
      <c r="AG3058" s="8" t="s">
        <v>2969</v>
      </c>
      <c r="AH3058" s="8" t="s">
        <v>654</v>
      </c>
      <c r="AI3058" s="8" t="s">
        <v>233</v>
      </c>
      <c r="AJ3058" s="8"/>
      <c r="AK3058" s="8" t="s">
        <v>20067</v>
      </c>
      <c r="AL3058" s="8" t="s">
        <v>3025</v>
      </c>
      <c r="AM3058" s="8" t="s">
        <v>5539</v>
      </c>
      <c r="AN3058" s="8" t="s">
        <v>20068</v>
      </c>
      <c r="AO3058" s="8" t="s">
        <v>20069</v>
      </c>
      <c r="AP3058" s="29" t="s">
        <v>20066</v>
      </c>
      <c r="AQ3058" s="11">
        <v>6861.0</v>
      </c>
    </row>
    <row r="3059">
      <c r="A3059" s="8" t="str">
        <f t="shared" si="1"/>
        <v>Karl Nyholm</v>
      </c>
      <c r="B3059" s="51" t="s">
        <v>20054</v>
      </c>
      <c r="C3059" s="51" t="s">
        <v>20055</v>
      </c>
      <c r="D3059" s="2" t="s">
        <v>2957</v>
      </c>
      <c r="E3059" s="8" t="s">
        <v>2991</v>
      </c>
      <c r="F3059" s="13" t="s">
        <v>46</v>
      </c>
      <c r="G3059" s="51" t="s">
        <v>19294</v>
      </c>
      <c r="H3059" s="8" t="s">
        <v>20056</v>
      </c>
      <c r="I3059" s="8" t="s">
        <v>2373</v>
      </c>
      <c r="J3059" s="10">
        <v>3.72</v>
      </c>
      <c r="K3059" s="8" t="s">
        <v>20057</v>
      </c>
      <c r="L3059" s="8" t="s">
        <v>1489</v>
      </c>
      <c r="M3059" s="8"/>
      <c r="N3059" s="51" t="s">
        <v>20070</v>
      </c>
      <c r="O3059" s="51" t="s">
        <v>52</v>
      </c>
      <c r="P3059" s="51"/>
      <c r="Q3059" s="51"/>
      <c r="R3059" s="51" t="s">
        <v>1911</v>
      </c>
      <c r="S3059" s="51" t="s">
        <v>20071</v>
      </c>
      <c r="T3059" s="11" t="str">
        <f t="shared" si="2"/>
        <v>Karl Nyholm</v>
      </c>
      <c r="U3059" s="51" t="s">
        <v>160</v>
      </c>
      <c r="V3059" s="51" t="s">
        <v>20072</v>
      </c>
      <c r="W3059" s="51"/>
      <c r="X3059" s="51" t="s">
        <v>20062</v>
      </c>
      <c r="Y3059" s="51" t="s">
        <v>60</v>
      </c>
      <c r="Z3059" s="56" t="s">
        <v>20064</v>
      </c>
      <c r="AA3059" s="51" t="s">
        <v>60</v>
      </c>
      <c r="AB3059" s="56" t="s">
        <v>20065</v>
      </c>
      <c r="AC3059" s="51" t="s">
        <v>60</v>
      </c>
      <c r="AD3059" s="51" t="s">
        <v>60</v>
      </c>
      <c r="AE3059" s="51" t="s">
        <v>20062</v>
      </c>
      <c r="AF3059" s="8" t="s">
        <v>20066</v>
      </c>
      <c r="AG3059" s="8" t="s">
        <v>2969</v>
      </c>
      <c r="AH3059" s="8" t="s">
        <v>654</v>
      </c>
      <c r="AI3059" s="8" t="s">
        <v>233</v>
      </c>
      <c r="AJ3059" s="8"/>
      <c r="AK3059" s="8" t="s">
        <v>20067</v>
      </c>
      <c r="AL3059" s="8" t="s">
        <v>3025</v>
      </c>
      <c r="AM3059" s="8" t="s">
        <v>5539</v>
      </c>
      <c r="AN3059" s="8" t="s">
        <v>20068</v>
      </c>
      <c r="AO3059" s="8" t="s">
        <v>20069</v>
      </c>
      <c r="AP3059" s="29" t="s">
        <v>20066</v>
      </c>
      <c r="AQ3059" s="11">
        <v>6861.0</v>
      </c>
    </row>
    <row r="3060">
      <c r="A3060" s="8" t="str">
        <f t="shared" si="1"/>
        <v>Jordan Anunike</v>
      </c>
      <c r="B3060" s="8" t="s">
        <v>20054</v>
      </c>
      <c r="C3060" s="51" t="s">
        <v>20055</v>
      </c>
      <c r="D3060" s="2" t="s">
        <v>2957</v>
      </c>
      <c r="E3060" s="8" t="s">
        <v>2991</v>
      </c>
      <c r="F3060" s="13" t="s">
        <v>46</v>
      </c>
      <c r="G3060" s="51" t="s">
        <v>19294</v>
      </c>
      <c r="H3060" s="8" t="s">
        <v>20056</v>
      </c>
      <c r="I3060" s="8" t="s">
        <v>2373</v>
      </c>
      <c r="J3060" s="10">
        <v>3.72</v>
      </c>
      <c r="K3060" s="8" t="s">
        <v>20057</v>
      </c>
      <c r="L3060" s="8" t="s">
        <v>1489</v>
      </c>
      <c r="M3060" s="8"/>
      <c r="N3060" s="51" t="s">
        <v>20073</v>
      </c>
      <c r="O3060" s="57" t="s">
        <v>52</v>
      </c>
      <c r="P3060" s="51"/>
      <c r="Q3060" s="51"/>
      <c r="R3060" s="57" t="s">
        <v>1841</v>
      </c>
      <c r="S3060" s="57" t="s">
        <v>20074</v>
      </c>
      <c r="T3060" s="11" t="str">
        <f t="shared" si="2"/>
        <v>Jordan Anunike</v>
      </c>
      <c r="U3060" s="57" t="s">
        <v>2035</v>
      </c>
      <c r="V3060" s="57" t="s">
        <v>20075</v>
      </c>
      <c r="W3060" s="51"/>
      <c r="X3060" s="51" t="s">
        <v>20062</v>
      </c>
      <c r="Y3060" s="51" t="s">
        <v>60</v>
      </c>
      <c r="Z3060" s="56" t="s">
        <v>20064</v>
      </c>
      <c r="AA3060" s="51" t="s">
        <v>60</v>
      </c>
      <c r="AB3060" s="56" t="s">
        <v>20076</v>
      </c>
      <c r="AC3060" s="51" t="s">
        <v>60</v>
      </c>
      <c r="AD3060" s="56" t="s">
        <v>20077</v>
      </c>
      <c r="AE3060" s="51" t="s">
        <v>20062</v>
      </c>
      <c r="AF3060" s="8" t="s">
        <v>20066</v>
      </c>
      <c r="AG3060" s="8" t="s">
        <v>2969</v>
      </c>
      <c r="AH3060" s="8" t="s">
        <v>654</v>
      </c>
      <c r="AI3060" s="8" t="s">
        <v>18832</v>
      </c>
      <c r="AJ3060" s="8"/>
      <c r="AK3060" s="8" t="s">
        <v>20067</v>
      </c>
      <c r="AL3060" s="8" t="s">
        <v>3025</v>
      </c>
      <c r="AM3060" s="8" t="s">
        <v>5539</v>
      </c>
      <c r="AN3060" s="8" t="s">
        <v>20068</v>
      </c>
      <c r="AO3060" s="8" t="s">
        <v>20078</v>
      </c>
      <c r="AP3060" s="14" t="s">
        <v>20066</v>
      </c>
      <c r="AQ3060" s="11">
        <v>6861.0</v>
      </c>
    </row>
    <row r="3061">
      <c r="A3061" s="8" t="str">
        <f t="shared" si="1"/>
        <v>Jessica Fritsche</v>
      </c>
      <c r="B3061" s="51" t="s">
        <v>20054</v>
      </c>
      <c r="C3061" s="51" t="s">
        <v>20055</v>
      </c>
      <c r="D3061" s="2" t="s">
        <v>2957</v>
      </c>
      <c r="E3061" s="8" t="s">
        <v>2991</v>
      </c>
      <c r="F3061" s="13" t="s">
        <v>46</v>
      </c>
      <c r="G3061" s="51" t="s">
        <v>19294</v>
      </c>
      <c r="H3061" s="8" t="s">
        <v>20056</v>
      </c>
      <c r="I3061" s="8" t="s">
        <v>2373</v>
      </c>
      <c r="J3061" s="10">
        <v>3.72</v>
      </c>
      <c r="K3061" s="8" t="s">
        <v>20057</v>
      </c>
      <c r="L3061" s="8" t="s">
        <v>1489</v>
      </c>
      <c r="M3061" s="8"/>
      <c r="N3061" s="51" t="s">
        <v>20079</v>
      </c>
      <c r="O3061" s="51" t="s">
        <v>52</v>
      </c>
      <c r="P3061" s="51"/>
      <c r="Q3061" s="51"/>
      <c r="R3061" s="51" t="s">
        <v>2511</v>
      </c>
      <c r="S3061" s="51" t="s">
        <v>20080</v>
      </c>
      <c r="T3061" s="11" t="str">
        <f t="shared" si="2"/>
        <v>Jessica Fritsche</v>
      </c>
      <c r="U3061" s="51" t="s">
        <v>20081</v>
      </c>
      <c r="V3061" s="51" t="s">
        <v>20082</v>
      </c>
      <c r="W3061" s="51"/>
      <c r="X3061" s="51" t="s">
        <v>20062</v>
      </c>
      <c r="Y3061" s="56" t="s">
        <v>20083</v>
      </c>
      <c r="Z3061" s="56" t="s">
        <v>20064</v>
      </c>
      <c r="AA3061" s="51" t="s">
        <v>60</v>
      </c>
      <c r="AB3061" s="56" t="s">
        <v>20065</v>
      </c>
      <c r="AC3061" s="51" t="s">
        <v>60</v>
      </c>
      <c r="AD3061" s="51" t="s">
        <v>60</v>
      </c>
      <c r="AE3061" s="51" t="s">
        <v>20062</v>
      </c>
      <c r="AF3061" s="8" t="s">
        <v>20066</v>
      </c>
      <c r="AG3061" s="8" t="s">
        <v>2969</v>
      </c>
      <c r="AH3061" s="8" t="s">
        <v>654</v>
      </c>
      <c r="AI3061" s="8" t="s">
        <v>233</v>
      </c>
      <c r="AJ3061" s="8"/>
      <c r="AK3061" s="8" t="s">
        <v>20067</v>
      </c>
      <c r="AL3061" s="8" t="s">
        <v>3025</v>
      </c>
      <c r="AM3061" s="8" t="s">
        <v>5539</v>
      </c>
      <c r="AN3061" s="8" t="s">
        <v>20068</v>
      </c>
      <c r="AO3061" s="8" t="s">
        <v>20069</v>
      </c>
      <c r="AP3061" s="29" t="s">
        <v>20066</v>
      </c>
      <c r="AQ3061" s="11">
        <v>6861.0</v>
      </c>
    </row>
    <row r="3062">
      <c r="A3062" s="8" t="str">
        <f t="shared" si="1"/>
        <v>AC Derek has been removed. </v>
      </c>
      <c r="B3062" s="51" t="s">
        <v>20054</v>
      </c>
      <c r="C3062" s="51" t="s">
        <v>20055</v>
      </c>
      <c r="D3062" s="2" t="s">
        <v>2957</v>
      </c>
      <c r="E3062" s="8" t="s">
        <v>2991</v>
      </c>
      <c r="F3062" s="13" t="s">
        <v>46</v>
      </c>
      <c r="G3062" s="51" t="s">
        <v>19294</v>
      </c>
      <c r="H3062" s="8" t="s">
        <v>20056</v>
      </c>
      <c r="I3062" s="8" t="s">
        <v>2373</v>
      </c>
      <c r="J3062" s="10">
        <v>3.72</v>
      </c>
      <c r="K3062" s="8" t="s">
        <v>20057</v>
      </c>
      <c r="L3062" s="8" t="s">
        <v>1489</v>
      </c>
      <c r="M3062" s="8"/>
      <c r="N3062" s="51" t="s">
        <v>20084</v>
      </c>
      <c r="O3062" s="51" t="s">
        <v>52</v>
      </c>
      <c r="P3062" s="51"/>
      <c r="Q3062" s="51" t="s">
        <v>277</v>
      </c>
      <c r="R3062" s="51" t="s">
        <v>20085</v>
      </c>
      <c r="S3062" s="51"/>
      <c r="T3062" s="11" t="str">
        <f t="shared" si="2"/>
        <v>AC Derek has been removed. </v>
      </c>
      <c r="U3062" s="51"/>
      <c r="V3062" s="51"/>
      <c r="W3062" s="51"/>
      <c r="X3062" s="51" t="s">
        <v>20062</v>
      </c>
      <c r="Y3062" s="51" t="s">
        <v>60</v>
      </c>
      <c r="Z3062" s="56" t="s">
        <v>20064</v>
      </c>
      <c r="AA3062" s="51" t="s">
        <v>60</v>
      </c>
      <c r="AB3062" s="56" t="s">
        <v>20065</v>
      </c>
      <c r="AC3062" s="51" t="s">
        <v>60</v>
      </c>
      <c r="AD3062" s="51" t="s">
        <v>60</v>
      </c>
      <c r="AE3062" s="51" t="s">
        <v>20062</v>
      </c>
      <c r="AF3062" s="8" t="s">
        <v>20066</v>
      </c>
      <c r="AG3062" s="8" t="s">
        <v>2969</v>
      </c>
      <c r="AH3062" s="8" t="s">
        <v>654</v>
      </c>
      <c r="AI3062" s="8" t="s">
        <v>233</v>
      </c>
      <c r="AJ3062" s="8"/>
      <c r="AK3062" s="8" t="s">
        <v>20067</v>
      </c>
      <c r="AL3062" s="8" t="s">
        <v>3025</v>
      </c>
      <c r="AM3062" s="8" t="s">
        <v>5539</v>
      </c>
      <c r="AN3062" s="8" t="s">
        <v>20068</v>
      </c>
      <c r="AO3062" s="8" t="s">
        <v>20069</v>
      </c>
      <c r="AP3062" s="29" t="s">
        <v>20066</v>
      </c>
      <c r="AQ3062" s="11">
        <v>6861.0</v>
      </c>
    </row>
    <row r="3063">
      <c r="A3063" s="8" t="str">
        <f t="shared" si="1"/>
        <v>Cire Campbell</v>
      </c>
      <c r="B3063" s="8" t="s">
        <v>20086</v>
      </c>
      <c r="C3063" s="51" t="s">
        <v>19293</v>
      </c>
      <c r="D3063" s="2" t="s">
        <v>2957</v>
      </c>
      <c r="E3063" s="51" t="s">
        <v>20087</v>
      </c>
      <c r="F3063" s="57" t="s">
        <v>46</v>
      </c>
      <c r="G3063" s="51" t="s">
        <v>19294</v>
      </c>
      <c r="H3063" s="51" t="s">
        <v>20088</v>
      </c>
      <c r="I3063" s="59" t="s">
        <v>2373</v>
      </c>
      <c r="J3063" s="60">
        <v>3.44</v>
      </c>
      <c r="K3063" s="51" t="s">
        <v>20089</v>
      </c>
      <c r="L3063" s="51"/>
      <c r="M3063" s="51"/>
      <c r="N3063" s="51" t="s">
        <v>20090</v>
      </c>
      <c r="O3063" s="51" t="s">
        <v>52</v>
      </c>
      <c r="P3063" s="51"/>
      <c r="Q3063" s="51"/>
      <c r="R3063" s="51" t="s">
        <v>20091</v>
      </c>
      <c r="S3063" s="51" t="s">
        <v>5399</v>
      </c>
      <c r="T3063" s="11" t="str">
        <f t="shared" si="2"/>
        <v>Cire Campbell</v>
      </c>
      <c r="U3063" s="51" t="s">
        <v>55</v>
      </c>
      <c r="V3063" s="51" t="s">
        <v>20092</v>
      </c>
      <c r="W3063" s="51"/>
      <c r="X3063" s="51" t="s">
        <v>20093</v>
      </c>
      <c r="Y3063" s="51" t="s">
        <v>60</v>
      </c>
      <c r="Z3063" s="51" t="s">
        <v>60</v>
      </c>
      <c r="AA3063" s="51" t="s">
        <v>60</v>
      </c>
      <c r="AB3063" s="51" t="s">
        <v>60</v>
      </c>
      <c r="AC3063" s="51" t="s">
        <v>60</v>
      </c>
      <c r="AD3063" s="56" t="s">
        <v>20094</v>
      </c>
      <c r="AE3063" s="51" t="s">
        <v>20095</v>
      </c>
      <c r="AF3063" s="51" t="s">
        <v>20096</v>
      </c>
      <c r="AG3063" s="51" t="s">
        <v>2969</v>
      </c>
      <c r="AH3063" s="51" t="s">
        <v>232</v>
      </c>
      <c r="AI3063" s="59" t="s">
        <v>18832</v>
      </c>
      <c r="AJ3063" s="51"/>
      <c r="AK3063" s="59" t="s">
        <v>2971</v>
      </c>
      <c r="AL3063" s="59" t="s">
        <v>20097</v>
      </c>
      <c r="AM3063" s="59" t="s">
        <v>4984</v>
      </c>
      <c r="AN3063" s="59" t="s">
        <v>20098</v>
      </c>
      <c r="AO3063" s="59" t="s">
        <v>20099</v>
      </c>
      <c r="AP3063" s="67" t="s">
        <v>20096</v>
      </c>
      <c r="AQ3063" s="68">
        <v>906.0</v>
      </c>
    </row>
    <row r="3064">
      <c r="A3064" s="8" t="str">
        <f t="shared" si="1"/>
        <v>Kari Elliott</v>
      </c>
      <c r="B3064" s="8" t="s">
        <v>20100</v>
      </c>
      <c r="C3064" s="51" t="s">
        <v>19315</v>
      </c>
      <c r="D3064" s="2" t="s">
        <v>2957</v>
      </c>
      <c r="E3064" s="8" t="s">
        <v>2991</v>
      </c>
      <c r="F3064" s="13" t="s">
        <v>46</v>
      </c>
      <c r="G3064" s="51" t="s">
        <v>19294</v>
      </c>
      <c r="H3064" s="8" t="s">
        <v>20101</v>
      </c>
      <c r="I3064" s="8" t="s">
        <v>49</v>
      </c>
      <c r="J3064" s="10">
        <v>3.53</v>
      </c>
      <c r="K3064" s="8" t="s">
        <v>20102</v>
      </c>
      <c r="L3064" s="8"/>
      <c r="M3064" s="8"/>
      <c r="N3064" s="51" t="s">
        <v>20103</v>
      </c>
      <c r="O3064" s="57" t="s">
        <v>52</v>
      </c>
      <c r="P3064" s="51"/>
      <c r="Q3064" s="51"/>
      <c r="R3064" s="57" t="s">
        <v>20104</v>
      </c>
      <c r="S3064" s="57" t="s">
        <v>6738</v>
      </c>
      <c r="T3064" s="11" t="str">
        <f t="shared" si="2"/>
        <v>Kari Elliott</v>
      </c>
      <c r="U3064" s="51" t="s">
        <v>55</v>
      </c>
      <c r="V3064" s="51" t="s">
        <v>20105</v>
      </c>
      <c r="W3064" s="57" t="s">
        <v>20106</v>
      </c>
      <c r="X3064" s="51" t="s">
        <v>20107</v>
      </c>
      <c r="Y3064" s="51" t="s">
        <v>60</v>
      </c>
      <c r="Z3064" s="56" t="s">
        <v>20108</v>
      </c>
      <c r="AA3064" s="51" t="s">
        <v>60</v>
      </c>
      <c r="AB3064" s="56" t="s">
        <v>20109</v>
      </c>
      <c r="AC3064" s="51" t="s">
        <v>60</v>
      </c>
      <c r="AD3064" s="56" t="s">
        <v>20110</v>
      </c>
      <c r="AE3064" s="51" t="s">
        <v>20111</v>
      </c>
      <c r="AF3064" s="8" t="s">
        <v>20112</v>
      </c>
      <c r="AG3064" s="8" t="s">
        <v>2969</v>
      </c>
      <c r="AH3064" s="8" t="s">
        <v>654</v>
      </c>
      <c r="AI3064" s="8" t="s">
        <v>18832</v>
      </c>
      <c r="AJ3064" s="8"/>
      <c r="AK3064" s="8" t="s">
        <v>5866</v>
      </c>
      <c r="AL3064" s="8" t="s">
        <v>2862</v>
      </c>
      <c r="AM3064" s="8" t="s">
        <v>3322</v>
      </c>
      <c r="AN3064" s="8" t="s">
        <v>20113</v>
      </c>
      <c r="AO3064" s="8" t="s">
        <v>20114</v>
      </c>
      <c r="AP3064" s="29" t="s">
        <v>20112</v>
      </c>
      <c r="AQ3064" s="11">
        <v>1184.0</v>
      </c>
    </row>
    <row r="3065">
      <c r="A3065" s="8" t="str">
        <f t="shared" si="1"/>
        <v>Kelly Rothwell</v>
      </c>
      <c r="B3065" s="51" t="s">
        <v>20100</v>
      </c>
      <c r="C3065" s="51" t="s">
        <v>19315</v>
      </c>
      <c r="D3065" s="2" t="s">
        <v>2957</v>
      </c>
      <c r="E3065" s="51" t="s">
        <v>2991</v>
      </c>
      <c r="F3065" s="51" t="s">
        <v>46</v>
      </c>
      <c r="G3065" s="51" t="s">
        <v>19294</v>
      </c>
      <c r="H3065" s="51" t="s">
        <v>20101</v>
      </c>
      <c r="I3065" s="51" t="s">
        <v>49</v>
      </c>
      <c r="J3065" s="66">
        <v>3.53</v>
      </c>
      <c r="K3065" s="51" t="s">
        <v>20102</v>
      </c>
      <c r="L3065" s="51" t="s">
        <v>86</v>
      </c>
      <c r="M3065" s="51" t="s">
        <v>86</v>
      </c>
      <c r="N3065" s="51" t="s">
        <v>20115</v>
      </c>
      <c r="O3065" s="51" t="s">
        <v>52</v>
      </c>
      <c r="P3065" s="51"/>
      <c r="Q3065" s="51"/>
      <c r="R3065" s="51" t="s">
        <v>2001</v>
      </c>
      <c r="S3065" s="51" t="s">
        <v>6356</v>
      </c>
      <c r="T3065" s="11" t="str">
        <f t="shared" si="2"/>
        <v>Kelly Rothwell</v>
      </c>
      <c r="U3065" s="51" t="s">
        <v>80</v>
      </c>
      <c r="V3065" s="51" t="s">
        <v>86</v>
      </c>
      <c r="W3065" s="51" t="s">
        <v>20106</v>
      </c>
      <c r="X3065" s="51" t="s">
        <v>20111</v>
      </c>
      <c r="Y3065" s="51" t="s">
        <v>60</v>
      </c>
      <c r="Z3065" s="56" t="s">
        <v>20108</v>
      </c>
      <c r="AA3065" s="51" t="s">
        <v>60</v>
      </c>
      <c r="AB3065" s="56" t="s">
        <v>20116</v>
      </c>
      <c r="AC3065" s="56" t="s">
        <v>20117</v>
      </c>
      <c r="AD3065" s="56" t="s">
        <v>20110</v>
      </c>
      <c r="AE3065" s="51" t="s">
        <v>20111</v>
      </c>
      <c r="AF3065" s="51" t="s">
        <v>20112</v>
      </c>
      <c r="AG3065" s="51" t="s">
        <v>2969</v>
      </c>
      <c r="AH3065" s="51" t="s">
        <v>654</v>
      </c>
      <c r="AI3065" s="51" t="s">
        <v>18832</v>
      </c>
      <c r="AJ3065" s="51" t="s">
        <v>86</v>
      </c>
      <c r="AK3065" s="51" t="s">
        <v>5866</v>
      </c>
      <c r="AL3065" s="51" t="s">
        <v>2862</v>
      </c>
      <c r="AM3065" s="51" t="s">
        <v>3322</v>
      </c>
      <c r="AN3065" s="51" t="s">
        <v>20113</v>
      </c>
      <c r="AO3065" s="51" t="s">
        <v>20118</v>
      </c>
      <c r="AP3065" s="67" t="s">
        <v>20112</v>
      </c>
      <c r="AQ3065" s="68">
        <v>1184.0</v>
      </c>
    </row>
    <row r="3066">
      <c r="A3066" s="8" t="str">
        <f t="shared" si="1"/>
        <v>Margaret Fox</v>
      </c>
      <c r="B3066" s="8" t="s">
        <v>20100</v>
      </c>
      <c r="C3066" s="51" t="s">
        <v>19315</v>
      </c>
      <c r="D3066" s="2" t="s">
        <v>2957</v>
      </c>
      <c r="E3066" s="8" t="s">
        <v>2991</v>
      </c>
      <c r="F3066" s="13" t="s">
        <v>46</v>
      </c>
      <c r="G3066" s="51" t="s">
        <v>19294</v>
      </c>
      <c r="H3066" s="8" t="s">
        <v>20101</v>
      </c>
      <c r="I3066" s="8" t="s">
        <v>49</v>
      </c>
      <c r="J3066" s="10">
        <v>3.53</v>
      </c>
      <c r="K3066" s="8" t="s">
        <v>20102</v>
      </c>
      <c r="L3066" s="8"/>
      <c r="M3066" s="8"/>
      <c r="N3066" s="51" t="s">
        <v>20119</v>
      </c>
      <c r="O3066" s="57" t="s">
        <v>52</v>
      </c>
      <c r="P3066" s="51"/>
      <c r="Q3066" s="51"/>
      <c r="R3066" s="57" t="s">
        <v>20120</v>
      </c>
      <c r="S3066" s="57" t="s">
        <v>6554</v>
      </c>
      <c r="T3066" s="11" t="str">
        <f t="shared" si="2"/>
        <v>Margaret Fox</v>
      </c>
      <c r="U3066" s="57" t="s">
        <v>80</v>
      </c>
      <c r="V3066" s="51" t="s">
        <v>20121</v>
      </c>
      <c r="W3066" s="57" t="s">
        <v>20106</v>
      </c>
      <c r="X3066" s="51" t="s">
        <v>20107</v>
      </c>
      <c r="Y3066" s="51" t="s">
        <v>60</v>
      </c>
      <c r="Z3066" s="56" t="s">
        <v>20108</v>
      </c>
      <c r="AA3066" s="51" t="s">
        <v>60</v>
      </c>
      <c r="AB3066" s="56" t="s">
        <v>20116</v>
      </c>
      <c r="AC3066" s="51" t="s">
        <v>60</v>
      </c>
      <c r="AD3066" s="56" t="s">
        <v>20110</v>
      </c>
      <c r="AE3066" s="51" t="s">
        <v>20111</v>
      </c>
      <c r="AF3066" s="8" t="s">
        <v>20112</v>
      </c>
      <c r="AG3066" s="8" t="s">
        <v>2969</v>
      </c>
      <c r="AH3066" s="8" t="s">
        <v>654</v>
      </c>
      <c r="AI3066" s="8" t="s">
        <v>18832</v>
      </c>
      <c r="AJ3066" s="8"/>
      <c r="AK3066" s="8" t="s">
        <v>5866</v>
      </c>
      <c r="AL3066" s="8" t="s">
        <v>2862</v>
      </c>
      <c r="AM3066" s="8" t="s">
        <v>3322</v>
      </c>
      <c r="AN3066" s="8" t="s">
        <v>20113</v>
      </c>
      <c r="AO3066" s="8" t="s">
        <v>20114</v>
      </c>
      <c r="AP3066" s="29" t="s">
        <v>20112</v>
      </c>
      <c r="AQ3066" s="11">
        <v>1184.0</v>
      </c>
    </row>
    <row r="3067">
      <c r="A3067" s="8" t="str">
        <f t="shared" si="1"/>
        <v>Nicki Hudson</v>
      </c>
      <c r="B3067" s="8" t="s">
        <v>20100</v>
      </c>
      <c r="C3067" s="51" t="s">
        <v>19315</v>
      </c>
      <c r="D3067" s="2" t="s">
        <v>2957</v>
      </c>
      <c r="E3067" s="8" t="s">
        <v>2991</v>
      </c>
      <c r="F3067" s="13" t="s">
        <v>46</v>
      </c>
      <c r="G3067" s="51" t="s">
        <v>19294</v>
      </c>
      <c r="H3067" s="8" t="s">
        <v>20101</v>
      </c>
      <c r="I3067" s="8" t="s">
        <v>49</v>
      </c>
      <c r="J3067" s="10">
        <v>3.53</v>
      </c>
      <c r="K3067" s="8" t="s">
        <v>20102</v>
      </c>
      <c r="L3067" s="8"/>
      <c r="M3067" s="8"/>
      <c r="N3067" s="51" t="s">
        <v>20122</v>
      </c>
      <c r="O3067" s="57" t="s">
        <v>52</v>
      </c>
      <c r="P3067" s="51"/>
      <c r="Q3067" s="51"/>
      <c r="R3067" s="57" t="s">
        <v>20123</v>
      </c>
      <c r="S3067" s="57" t="s">
        <v>20124</v>
      </c>
      <c r="T3067" s="11" t="str">
        <f t="shared" si="2"/>
        <v>Nicki Hudson</v>
      </c>
      <c r="U3067" s="51" t="s">
        <v>80</v>
      </c>
      <c r="V3067" s="51" t="s">
        <v>20125</v>
      </c>
      <c r="W3067" s="57" t="s">
        <v>20106</v>
      </c>
      <c r="X3067" s="51" t="s">
        <v>20107</v>
      </c>
      <c r="Y3067" s="51" t="s">
        <v>60</v>
      </c>
      <c r="Z3067" s="56" t="s">
        <v>20108</v>
      </c>
      <c r="AA3067" s="51" t="s">
        <v>60</v>
      </c>
      <c r="AB3067" s="56" t="s">
        <v>20116</v>
      </c>
      <c r="AC3067" s="51" t="s">
        <v>60</v>
      </c>
      <c r="AD3067" s="56" t="s">
        <v>20110</v>
      </c>
      <c r="AE3067" s="51" t="s">
        <v>20111</v>
      </c>
      <c r="AF3067" s="8" t="s">
        <v>20112</v>
      </c>
      <c r="AG3067" s="8" t="s">
        <v>2969</v>
      </c>
      <c r="AH3067" s="8" t="s">
        <v>654</v>
      </c>
      <c r="AI3067" s="8" t="s">
        <v>18832</v>
      </c>
      <c r="AJ3067" s="8"/>
      <c r="AK3067" s="8" t="s">
        <v>5866</v>
      </c>
      <c r="AL3067" s="8" t="s">
        <v>2862</v>
      </c>
      <c r="AM3067" s="8" t="s">
        <v>3322</v>
      </c>
      <c r="AN3067" s="8" t="s">
        <v>20113</v>
      </c>
      <c r="AO3067" s="8" t="s">
        <v>20114</v>
      </c>
      <c r="AP3067" s="29" t="s">
        <v>20112</v>
      </c>
      <c r="AQ3067" s="11">
        <v>1184.0</v>
      </c>
    </row>
    <row r="3068">
      <c r="A3068" s="8" t="str">
        <f t="shared" si="1"/>
        <v>Remel Williams</v>
      </c>
      <c r="B3068" s="51" t="s">
        <v>20126</v>
      </c>
      <c r="C3068" s="51" t="s">
        <v>19293</v>
      </c>
      <c r="D3068" s="2" t="s">
        <v>2957</v>
      </c>
      <c r="E3068" s="8" t="s">
        <v>20127</v>
      </c>
      <c r="F3068" s="13" t="s">
        <v>46</v>
      </c>
      <c r="G3068" s="51" t="s">
        <v>19294</v>
      </c>
      <c r="H3068" s="8" t="s">
        <v>20128</v>
      </c>
      <c r="I3068" s="8" t="s">
        <v>20129</v>
      </c>
      <c r="J3068" s="10">
        <v>3.47</v>
      </c>
      <c r="K3068" s="8" t="s">
        <v>20130</v>
      </c>
      <c r="L3068" s="8"/>
      <c r="M3068" s="8"/>
      <c r="N3068" s="51" t="s">
        <v>20131</v>
      </c>
      <c r="O3068" s="51" t="s">
        <v>52</v>
      </c>
      <c r="P3068" s="51" t="s">
        <v>490</v>
      </c>
      <c r="Q3068" s="51"/>
      <c r="R3068" s="51" t="s">
        <v>20132</v>
      </c>
      <c r="S3068" s="51" t="s">
        <v>1878</v>
      </c>
      <c r="T3068" s="11" t="str">
        <f t="shared" si="2"/>
        <v>Remel Williams</v>
      </c>
      <c r="U3068" s="51" t="s">
        <v>311</v>
      </c>
      <c r="V3068" s="51" t="s">
        <v>20133</v>
      </c>
      <c r="W3068" s="51" t="s">
        <v>20134</v>
      </c>
      <c r="X3068" s="94" t="s">
        <v>20135</v>
      </c>
      <c r="Y3068" s="51" t="s">
        <v>60</v>
      </c>
      <c r="Z3068" s="56" t="s">
        <v>20136</v>
      </c>
      <c r="AA3068" s="51" t="s">
        <v>60</v>
      </c>
      <c r="AB3068" s="56" t="s">
        <v>20137</v>
      </c>
      <c r="AC3068" s="51" t="s">
        <v>60</v>
      </c>
      <c r="AD3068" s="51" t="s">
        <v>60</v>
      </c>
      <c r="AE3068" s="51" t="s">
        <v>20138</v>
      </c>
      <c r="AF3068" s="8" t="s">
        <v>20139</v>
      </c>
      <c r="AG3068" s="8" t="s">
        <v>2969</v>
      </c>
      <c r="AH3068" s="8" t="s">
        <v>4581</v>
      </c>
      <c r="AI3068" s="8" t="s">
        <v>233</v>
      </c>
      <c r="AJ3068" s="8"/>
      <c r="AK3068" s="8" t="s">
        <v>741</v>
      </c>
      <c r="AL3068" s="8" t="s">
        <v>948</v>
      </c>
      <c r="AM3068" s="8" t="s">
        <v>2152</v>
      </c>
      <c r="AN3068" s="8" t="s">
        <v>20140</v>
      </c>
      <c r="AO3068" s="8" t="s">
        <v>20141</v>
      </c>
      <c r="AP3068" s="29" t="s">
        <v>20139</v>
      </c>
      <c r="AQ3068" s="11">
        <v>1295.0</v>
      </c>
    </row>
    <row r="3069">
      <c r="A3069" s="8" t="str">
        <f t="shared" si="1"/>
        <v>HC Jamie has been removed. </v>
      </c>
      <c r="B3069" s="51" t="s">
        <v>20126</v>
      </c>
      <c r="C3069" s="51" t="s">
        <v>19293</v>
      </c>
      <c r="D3069" s="2" t="s">
        <v>2957</v>
      </c>
      <c r="E3069" s="8" t="s">
        <v>20127</v>
      </c>
      <c r="F3069" s="13" t="s">
        <v>46</v>
      </c>
      <c r="G3069" s="51" t="s">
        <v>19294</v>
      </c>
      <c r="H3069" s="8" t="s">
        <v>20128</v>
      </c>
      <c r="I3069" s="8" t="s">
        <v>20129</v>
      </c>
      <c r="J3069" s="10">
        <v>3.47</v>
      </c>
      <c r="K3069" s="8" t="s">
        <v>20130</v>
      </c>
      <c r="L3069" s="8"/>
      <c r="M3069" s="8"/>
      <c r="N3069" s="51" t="s">
        <v>20142</v>
      </c>
      <c r="O3069" s="51" t="s">
        <v>52</v>
      </c>
      <c r="P3069" s="51"/>
      <c r="Q3069" s="51" t="s">
        <v>277</v>
      </c>
      <c r="R3069" s="51" t="s">
        <v>20143</v>
      </c>
      <c r="S3069" s="51"/>
      <c r="T3069" s="11" t="str">
        <f t="shared" si="2"/>
        <v>HC Jamie has been removed. </v>
      </c>
      <c r="U3069" s="51"/>
      <c r="V3069" s="51"/>
      <c r="W3069" s="51"/>
      <c r="X3069" s="94" t="s">
        <v>20135</v>
      </c>
      <c r="Y3069" s="56" t="s">
        <v>20144</v>
      </c>
      <c r="Z3069" s="56" t="s">
        <v>20136</v>
      </c>
      <c r="AA3069" s="56" t="s">
        <v>20145</v>
      </c>
      <c r="AB3069" s="56" t="s">
        <v>20137</v>
      </c>
      <c r="AC3069" s="51" t="s">
        <v>60</v>
      </c>
      <c r="AD3069" s="51" t="s">
        <v>60</v>
      </c>
      <c r="AE3069" s="51" t="s">
        <v>20138</v>
      </c>
      <c r="AF3069" s="8" t="s">
        <v>20139</v>
      </c>
      <c r="AG3069" s="8" t="s">
        <v>2969</v>
      </c>
      <c r="AH3069" s="8" t="s">
        <v>4581</v>
      </c>
      <c r="AI3069" s="8" t="s">
        <v>233</v>
      </c>
      <c r="AJ3069" s="8"/>
      <c r="AK3069" s="8" t="s">
        <v>741</v>
      </c>
      <c r="AL3069" s="8" t="s">
        <v>948</v>
      </c>
      <c r="AM3069" s="8" t="s">
        <v>2152</v>
      </c>
      <c r="AN3069" s="8" t="s">
        <v>20140</v>
      </c>
      <c r="AO3069" s="8" t="s">
        <v>20141</v>
      </c>
      <c r="AP3069" s="29" t="s">
        <v>20139</v>
      </c>
      <c r="AQ3069" s="11">
        <v>1295.0</v>
      </c>
    </row>
    <row r="3070">
      <c r="A3070" s="8" t="str">
        <f t="shared" si="1"/>
        <v>Isaac Smith</v>
      </c>
      <c r="B3070" s="51" t="s">
        <v>20146</v>
      </c>
      <c r="C3070" s="51" t="s">
        <v>20147</v>
      </c>
      <c r="D3070" s="2" t="s">
        <v>3307</v>
      </c>
      <c r="E3070" s="8" t="s">
        <v>20148</v>
      </c>
      <c r="F3070" s="8" t="s">
        <v>3309</v>
      </c>
      <c r="G3070" s="51" t="s">
        <v>19294</v>
      </c>
      <c r="H3070" s="8" t="s">
        <v>20149</v>
      </c>
      <c r="I3070" s="8" t="s">
        <v>16552</v>
      </c>
      <c r="J3070" s="10">
        <v>3.3</v>
      </c>
      <c r="K3070" s="8" t="s">
        <v>20150</v>
      </c>
      <c r="L3070" s="8"/>
      <c r="M3070" s="8" t="s">
        <v>20151</v>
      </c>
      <c r="N3070" s="51" t="s">
        <v>20152</v>
      </c>
      <c r="O3070" s="51" t="s">
        <v>52</v>
      </c>
      <c r="P3070" s="51"/>
      <c r="Q3070" s="51"/>
      <c r="R3070" s="51" t="s">
        <v>1946</v>
      </c>
      <c r="S3070" s="51" t="s">
        <v>941</v>
      </c>
      <c r="T3070" s="11" t="str">
        <f t="shared" si="2"/>
        <v>Isaac Smith</v>
      </c>
      <c r="U3070" s="51" t="s">
        <v>15234</v>
      </c>
      <c r="V3070" s="51" t="s">
        <v>20153</v>
      </c>
      <c r="W3070" s="57" t="s">
        <v>20154</v>
      </c>
      <c r="X3070" s="94" t="s">
        <v>20155</v>
      </c>
      <c r="Y3070" s="51" t="s">
        <v>60</v>
      </c>
      <c r="Z3070" s="56" t="s">
        <v>20156</v>
      </c>
      <c r="AA3070" s="51" t="s">
        <v>60</v>
      </c>
      <c r="AB3070" s="51" t="s">
        <v>60</v>
      </c>
      <c r="AC3070" s="51" t="s">
        <v>60</v>
      </c>
      <c r="AD3070" s="56" t="s">
        <v>18190</v>
      </c>
      <c r="AE3070" s="51" t="s">
        <v>20157</v>
      </c>
      <c r="AF3070" s="8" t="s">
        <v>20158</v>
      </c>
      <c r="AG3070" s="8" t="s">
        <v>3321</v>
      </c>
      <c r="AH3070" s="8" t="s">
        <v>232</v>
      </c>
      <c r="AI3070" s="8" t="s">
        <v>233</v>
      </c>
      <c r="AJ3070" s="8"/>
      <c r="AK3070" s="8"/>
      <c r="AL3070" s="8"/>
      <c r="AM3070" s="8"/>
      <c r="AN3070" s="8" t="s">
        <v>20159</v>
      </c>
      <c r="AO3070" s="8" t="s">
        <v>20160</v>
      </c>
      <c r="AP3070" s="29" t="s">
        <v>20158</v>
      </c>
      <c r="AQ3070" s="11">
        <v>2537.0</v>
      </c>
    </row>
    <row r="3071">
      <c r="A3071" s="8" t="str">
        <f t="shared" si="1"/>
        <v>Chad Gunnelson</v>
      </c>
      <c r="B3071" s="8" t="s">
        <v>20146</v>
      </c>
      <c r="C3071" s="51" t="s">
        <v>20147</v>
      </c>
      <c r="D3071" s="2" t="s">
        <v>3307</v>
      </c>
      <c r="E3071" s="8" t="s">
        <v>20148</v>
      </c>
      <c r="F3071" s="8" t="s">
        <v>3309</v>
      </c>
      <c r="G3071" s="51" t="s">
        <v>19294</v>
      </c>
      <c r="H3071" s="8" t="s">
        <v>20149</v>
      </c>
      <c r="I3071" s="8" t="s">
        <v>16552</v>
      </c>
      <c r="J3071" s="10">
        <v>3.3</v>
      </c>
      <c r="K3071" s="8" t="s">
        <v>20150</v>
      </c>
      <c r="L3071" s="8"/>
      <c r="M3071" s="8" t="s">
        <v>20151</v>
      </c>
      <c r="N3071" s="51" t="s">
        <v>20161</v>
      </c>
      <c r="O3071" s="57" t="s">
        <v>52</v>
      </c>
      <c r="P3071" s="51"/>
      <c r="Q3071" s="51"/>
      <c r="R3071" s="57" t="s">
        <v>8291</v>
      </c>
      <c r="S3071" s="57" t="s">
        <v>20162</v>
      </c>
      <c r="T3071" s="11" t="str">
        <f t="shared" si="2"/>
        <v>Chad Gunnelson</v>
      </c>
      <c r="U3071" s="57" t="s">
        <v>3873</v>
      </c>
      <c r="V3071" s="51" t="s">
        <v>20163</v>
      </c>
      <c r="W3071" s="57" t="s">
        <v>20164</v>
      </c>
      <c r="X3071" s="51" t="s">
        <v>20155</v>
      </c>
      <c r="Y3071" s="56" t="s">
        <v>20165</v>
      </c>
      <c r="Z3071" s="56" t="s">
        <v>20156</v>
      </c>
      <c r="AA3071" s="51" t="s">
        <v>60</v>
      </c>
      <c r="AB3071" s="51" t="s">
        <v>60</v>
      </c>
      <c r="AC3071" s="51" t="s">
        <v>60</v>
      </c>
      <c r="AD3071" s="56" t="s">
        <v>18190</v>
      </c>
      <c r="AE3071" s="51" t="s">
        <v>20157</v>
      </c>
      <c r="AF3071" s="8" t="s">
        <v>20158</v>
      </c>
      <c r="AG3071" s="8" t="s">
        <v>3321</v>
      </c>
      <c r="AH3071" s="8" t="s">
        <v>232</v>
      </c>
      <c r="AI3071" s="8" t="s">
        <v>18832</v>
      </c>
      <c r="AJ3071" s="8"/>
      <c r="AK3071" s="8"/>
      <c r="AL3071" s="8"/>
      <c r="AM3071" s="8"/>
      <c r="AN3071" s="8" t="s">
        <v>20159</v>
      </c>
      <c r="AO3071" s="8" t="s">
        <v>20166</v>
      </c>
      <c r="AP3071" s="29" t="s">
        <v>20158</v>
      </c>
      <c r="AQ3071" s="11">
        <v>2537.0</v>
      </c>
    </row>
    <row r="3072">
      <c r="A3072" s="8" t="str">
        <f t="shared" si="1"/>
        <v>Nick Swoger</v>
      </c>
      <c r="B3072" s="8" t="s">
        <v>20146</v>
      </c>
      <c r="C3072" s="51" t="s">
        <v>20147</v>
      </c>
      <c r="D3072" s="2" t="s">
        <v>3307</v>
      </c>
      <c r="E3072" s="51" t="s">
        <v>20148</v>
      </c>
      <c r="F3072" s="51" t="s">
        <v>3309</v>
      </c>
      <c r="G3072" s="51" t="s">
        <v>19294</v>
      </c>
      <c r="H3072" s="51" t="s">
        <v>20149</v>
      </c>
      <c r="I3072" s="59" t="s">
        <v>16552</v>
      </c>
      <c r="J3072" s="60">
        <v>3.3</v>
      </c>
      <c r="K3072" s="51" t="s">
        <v>20150</v>
      </c>
      <c r="L3072" s="51"/>
      <c r="M3072" s="51" t="s">
        <v>20151</v>
      </c>
      <c r="N3072" s="51" t="s">
        <v>20167</v>
      </c>
      <c r="O3072" s="51" t="s">
        <v>52</v>
      </c>
      <c r="P3072" s="51"/>
      <c r="Q3072" s="51"/>
      <c r="R3072" s="51" t="s">
        <v>392</v>
      </c>
      <c r="S3072" s="51" t="s">
        <v>20168</v>
      </c>
      <c r="T3072" s="11" t="str">
        <f t="shared" si="2"/>
        <v>Nick Swoger</v>
      </c>
      <c r="U3072" s="51" t="s">
        <v>11150</v>
      </c>
      <c r="V3072" s="51" t="s">
        <v>20169</v>
      </c>
      <c r="W3072" s="51"/>
      <c r="X3072" s="51" t="s">
        <v>20155</v>
      </c>
      <c r="Y3072" s="51" t="s">
        <v>60</v>
      </c>
      <c r="Z3072" s="56" t="s">
        <v>20170</v>
      </c>
      <c r="AA3072" s="51" t="s">
        <v>60</v>
      </c>
      <c r="AB3072" s="56" t="s">
        <v>20171</v>
      </c>
      <c r="AC3072" s="51" t="s">
        <v>60</v>
      </c>
      <c r="AD3072" s="56" t="s">
        <v>18190</v>
      </c>
      <c r="AE3072" s="51" t="s">
        <v>20157</v>
      </c>
      <c r="AF3072" s="51" t="s">
        <v>20158</v>
      </c>
      <c r="AG3072" s="51" t="s">
        <v>3321</v>
      </c>
      <c r="AH3072" s="51" t="s">
        <v>232</v>
      </c>
      <c r="AI3072" s="59" t="s">
        <v>18832</v>
      </c>
      <c r="AJ3072" s="51"/>
      <c r="AK3072" s="59"/>
      <c r="AL3072" s="59"/>
      <c r="AM3072" s="59"/>
      <c r="AN3072" s="59" t="s">
        <v>20159</v>
      </c>
      <c r="AO3072" s="59" t="s">
        <v>20166</v>
      </c>
      <c r="AP3072" s="67" t="s">
        <v>20158</v>
      </c>
      <c r="AQ3072" s="68">
        <v>2537.0</v>
      </c>
    </row>
    <row r="3073">
      <c r="A3073" s="8" t="str">
        <f t="shared" si="1"/>
        <v>David Gonzalez</v>
      </c>
      <c r="B3073" s="8" t="s">
        <v>20146</v>
      </c>
      <c r="C3073" s="51" t="s">
        <v>20147</v>
      </c>
      <c r="D3073" s="2" t="s">
        <v>3307</v>
      </c>
      <c r="E3073" s="51" t="s">
        <v>20148</v>
      </c>
      <c r="F3073" s="51" t="s">
        <v>3309</v>
      </c>
      <c r="G3073" s="51" t="s">
        <v>19294</v>
      </c>
      <c r="H3073" s="51" t="s">
        <v>20149</v>
      </c>
      <c r="I3073" s="59" t="s">
        <v>16552</v>
      </c>
      <c r="J3073" s="60">
        <v>3.3</v>
      </c>
      <c r="K3073" s="51" t="s">
        <v>20150</v>
      </c>
      <c r="L3073" s="51"/>
      <c r="M3073" s="51" t="s">
        <v>20151</v>
      </c>
      <c r="N3073" s="51" t="s">
        <v>20172</v>
      </c>
      <c r="O3073" s="51" t="s">
        <v>52</v>
      </c>
      <c r="P3073" s="51"/>
      <c r="Q3073" s="51"/>
      <c r="R3073" s="51" t="s">
        <v>289</v>
      </c>
      <c r="S3073" s="51" t="s">
        <v>19646</v>
      </c>
      <c r="T3073" s="11" t="str">
        <f t="shared" si="2"/>
        <v>David Gonzalez</v>
      </c>
      <c r="U3073" s="51" t="s">
        <v>160</v>
      </c>
      <c r="V3073" s="51" t="s">
        <v>20173</v>
      </c>
      <c r="W3073" s="51"/>
      <c r="X3073" s="51" t="s">
        <v>20155</v>
      </c>
      <c r="Y3073" s="56" t="s">
        <v>20174</v>
      </c>
      <c r="Z3073" s="56" t="s">
        <v>20156</v>
      </c>
      <c r="AA3073" s="51" t="s">
        <v>60</v>
      </c>
      <c r="AB3073" s="51" t="s">
        <v>60</v>
      </c>
      <c r="AC3073" s="51" t="s">
        <v>60</v>
      </c>
      <c r="AD3073" s="56" t="s">
        <v>18190</v>
      </c>
      <c r="AE3073" s="51" t="s">
        <v>20157</v>
      </c>
      <c r="AF3073" s="51" t="s">
        <v>20158</v>
      </c>
      <c r="AG3073" s="51" t="s">
        <v>3321</v>
      </c>
      <c r="AH3073" s="51" t="s">
        <v>232</v>
      </c>
      <c r="AI3073" s="59" t="s">
        <v>18832</v>
      </c>
      <c r="AJ3073" s="51"/>
      <c r="AK3073" s="59"/>
      <c r="AL3073" s="59"/>
      <c r="AM3073" s="59"/>
      <c r="AN3073" s="59" t="s">
        <v>20159</v>
      </c>
      <c r="AO3073" s="59" t="s">
        <v>20166</v>
      </c>
      <c r="AP3073" s="67" t="s">
        <v>20158</v>
      </c>
      <c r="AQ3073" s="68">
        <v>2537.0</v>
      </c>
    </row>
    <row r="3074">
      <c r="A3074" s="8" t="str">
        <f t="shared" si="1"/>
        <v>Enyo Dewith</v>
      </c>
      <c r="B3074" s="51" t="s">
        <v>20146</v>
      </c>
      <c r="C3074" s="51" t="s">
        <v>20147</v>
      </c>
      <c r="D3074" s="2" t="s">
        <v>3307</v>
      </c>
      <c r="E3074" s="8" t="s">
        <v>20148</v>
      </c>
      <c r="F3074" s="8" t="s">
        <v>3309</v>
      </c>
      <c r="G3074" s="51" t="s">
        <v>19294</v>
      </c>
      <c r="H3074" s="8" t="s">
        <v>20149</v>
      </c>
      <c r="I3074" s="8" t="s">
        <v>16552</v>
      </c>
      <c r="J3074" s="10">
        <v>3.3</v>
      </c>
      <c r="K3074" s="8" t="s">
        <v>20150</v>
      </c>
      <c r="L3074" s="8"/>
      <c r="M3074" s="8" t="s">
        <v>20151</v>
      </c>
      <c r="N3074" s="51" t="s">
        <v>20175</v>
      </c>
      <c r="O3074" s="51" t="s">
        <v>52</v>
      </c>
      <c r="P3074" s="51"/>
      <c r="Q3074" s="51"/>
      <c r="R3074" s="51" t="s">
        <v>20176</v>
      </c>
      <c r="S3074" s="51" t="s">
        <v>20177</v>
      </c>
      <c r="T3074" s="11" t="str">
        <f t="shared" si="2"/>
        <v>Enyo Dewith</v>
      </c>
      <c r="U3074" s="51" t="s">
        <v>674</v>
      </c>
      <c r="V3074" s="51" t="s">
        <v>20178</v>
      </c>
      <c r="W3074" s="51"/>
      <c r="X3074" s="94" t="s">
        <v>20155</v>
      </c>
      <c r="Y3074" s="51" t="s">
        <v>60</v>
      </c>
      <c r="Z3074" s="56" t="s">
        <v>20156</v>
      </c>
      <c r="AA3074" s="51" t="s">
        <v>60</v>
      </c>
      <c r="AB3074" s="51" t="s">
        <v>60</v>
      </c>
      <c r="AC3074" s="51" t="s">
        <v>60</v>
      </c>
      <c r="AD3074" s="56" t="s">
        <v>18190</v>
      </c>
      <c r="AE3074" s="51" t="s">
        <v>20157</v>
      </c>
      <c r="AF3074" s="8" t="s">
        <v>20158</v>
      </c>
      <c r="AG3074" s="8" t="s">
        <v>3321</v>
      </c>
      <c r="AH3074" s="8" t="s">
        <v>232</v>
      </c>
      <c r="AI3074" s="8" t="s">
        <v>233</v>
      </c>
      <c r="AJ3074" s="8"/>
      <c r="AK3074" s="8"/>
      <c r="AL3074" s="8"/>
      <c r="AM3074" s="8"/>
      <c r="AN3074" s="8" t="s">
        <v>20159</v>
      </c>
      <c r="AO3074" s="8" t="s">
        <v>20160</v>
      </c>
      <c r="AP3074" s="29" t="s">
        <v>20158</v>
      </c>
      <c r="AQ3074" s="11">
        <v>2537.0</v>
      </c>
    </row>
    <row r="3075">
      <c r="A3075" s="8" t="str">
        <f t="shared" si="1"/>
        <v>Morgan McEnroe</v>
      </c>
      <c r="B3075" s="51" t="s">
        <v>20146</v>
      </c>
      <c r="C3075" s="51" t="s">
        <v>20147</v>
      </c>
      <c r="D3075" s="2" t="s">
        <v>3307</v>
      </c>
      <c r="E3075" s="8" t="s">
        <v>20148</v>
      </c>
      <c r="F3075" s="8" t="s">
        <v>3309</v>
      </c>
      <c r="G3075" s="51" t="s">
        <v>19294</v>
      </c>
      <c r="H3075" s="8" t="s">
        <v>20149</v>
      </c>
      <c r="I3075" s="8" t="s">
        <v>16552</v>
      </c>
      <c r="J3075" s="10">
        <v>3.3</v>
      </c>
      <c r="K3075" s="8" t="s">
        <v>20150</v>
      </c>
      <c r="L3075" s="8"/>
      <c r="M3075" s="8" t="s">
        <v>20151</v>
      </c>
      <c r="N3075" s="51" t="s">
        <v>20179</v>
      </c>
      <c r="O3075" s="51" t="s">
        <v>52</v>
      </c>
      <c r="P3075" s="51"/>
      <c r="Q3075" s="51"/>
      <c r="R3075" s="51" t="s">
        <v>2196</v>
      </c>
      <c r="S3075" s="51" t="s">
        <v>20180</v>
      </c>
      <c r="T3075" s="11" t="str">
        <f t="shared" si="2"/>
        <v>Morgan McEnroe</v>
      </c>
      <c r="U3075" s="57" t="s">
        <v>674</v>
      </c>
      <c r="V3075" s="51" t="s">
        <v>20181</v>
      </c>
      <c r="W3075" s="51"/>
      <c r="X3075" s="94" t="s">
        <v>20155</v>
      </c>
      <c r="Y3075" s="51" t="s">
        <v>60</v>
      </c>
      <c r="Z3075" s="56" t="s">
        <v>20156</v>
      </c>
      <c r="AA3075" s="51" t="s">
        <v>60</v>
      </c>
      <c r="AB3075" s="51" t="s">
        <v>60</v>
      </c>
      <c r="AC3075" s="51" t="s">
        <v>60</v>
      </c>
      <c r="AD3075" s="56" t="s">
        <v>18190</v>
      </c>
      <c r="AE3075" s="51" t="s">
        <v>20157</v>
      </c>
      <c r="AF3075" s="8" t="s">
        <v>20158</v>
      </c>
      <c r="AG3075" s="8" t="s">
        <v>3321</v>
      </c>
      <c r="AH3075" s="8" t="s">
        <v>232</v>
      </c>
      <c r="AI3075" s="8" t="s">
        <v>233</v>
      </c>
      <c r="AJ3075" s="8"/>
      <c r="AK3075" s="8"/>
      <c r="AL3075" s="8"/>
      <c r="AM3075" s="8"/>
      <c r="AN3075" s="8" t="s">
        <v>20159</v>
      </c>
      <c r="AO3075" s="8" t="s">
        <v>20160</v>
      </c>
      <c r="AP3075" s="29" t="s">
        <v>20158</v>
      </c>
      <c r="AQ3075" s="11">
        <v>2537.0</v>
      </c>
    </row>
    <row r="3076">
      <c r="A3076" s="8" t="str">
        <f t="shared" si="1"/>
        <v>Chad Thomas</v>
      </c>
      <c r="B3076" s="51" t="s">
        <v>20146</v>
      </c>
      <c r="C3076" s="51" t="s">
        <v>20147</v>
      </c>
      <c r="D3076" s="2" t="s">
        <v>3307</v>
      </c>
      <c r="E3076" s="8" t="s">
        <v>20148</v>
      </c>
      <c r="F3076" s="8" t="s">
        <v>3309</v>
      </c>
      <c r="G3076" s="51" t="s">
        <v>19294</v>
      </c>
      <c r="H3076" s="8" t="s">
        <v>20149</v>
      </c>
      <c r="I3076" s="8" t="s">
        <v>16552</v>
      </c>
      <c r="J3076" s="10">
        <v>3.3</v>
      </c>
      <c r="K3076" s="8" t="s">
        <v>20150</v>
      </c>
      <c r="L3076" s="8"/>
      <c r="M3076" s="8" t="s">
        <v>20151</v>
      </c>
      <c r="N3076" s="51" t="s">
        <v>20182</v>
      </c>
      <c r="O3076" s="51" t="s">
        <v>52</v>
      </c>
      <c r="P3076" s="51"/>
      <c r="Q3076" s="51"/>
      <c r="R3076" s="51" t="s">
        <v>8291</v>
      </c>
      <c r="S3076" s="51" t="s">
        <v>1458</v>
      </c>
      <c r="T3076" s="11" t="str">
        <f t="shared" si="2"/>
        <v>Chad Thomas</v>
      </c>
      <c r="U3076" s="51" t="s">
        <v>247</v>
      </c>
      <c r="V3076" s="51" t="s">
        <v>20183</v>
      </c>
      <c r="W3076" s="51"/>
      <c r="X3076" s="94" t="s">
        <v>20155</v>
      </c>
      <c r="Y3076" s="51" t="s">
        <v>60</v>
      </c>
      <c r="Z3076" s="56" t="s">
        <v>20156</v>
      </c>
      <c r="AA3076" s="51" t="s">
        <v>60</v>
      </c>
      <c r="AB3076" s="51" t="s">
        <v>60</v>
      </c>
      <c r="AC3076" s="51" t="s">
        <v>60</v>
      </c>
      <c r="AD3076" s="56" t="s">
        <v>18190</v>
      </c>
      <c r="AE3076" s="51" t="s">
        <v>20157</v>
      </c>
      <c r="AF3076" s="8" t="s">
        <v>20158</v>
      </c>
      <c r="AG3076" s="8" t="s">
        <v>3321</v>
      </c>
      <c r="AH3076" s="8" t="s">
        <v>232</v>
      </c>
      <c r="AI3076" s="8" t="s">
        <v>233</v>
      </c>
      <c r="AJ3076" s="8"/>
      <c r="AK3076" s="8"/>
      <c r="AL3076" s="8"/>
      <c r="AM3076" s="8"/>
      <c r="AN3076" s="8" t="s">
        <v>20159</v>
      </c>
      <c r="AO3076" s="8" t="s">
        <v>20160</v>
      </c>
      <c r="AP3076" s="29" t="s">
        <v>20158</v>
      </c>
      <c r="AQ3076" s="11">
        <v>2537.0</v>
      </c>
    </row>
    <row r="3077">
      <c r="A3077" s="8" t="str">
        <f t="shared" si="1"/>
        <v>Everett Schwer</v>
      </c>
      <c r="B3077" s="8" t="s">
        <v>20146</v>
      </c>
      <c r="C3077" s="51" t="s">
        <v>20147</v>
      </c>
      <c r="D3077" s="2" t="s">
        <v>3307</v>
      </c>
      <c r="E3077" s="8" t="s">
        <v>20148</v>
      </c>
      <c r="F3077" s="8" t="s">
        <v>3309</v>
      </c>
      <c r="G3077" s="51" t="s">
        <v>19294</v>
      </c>
      <c r="H3077" s="8" t="s">
        <v>20149</v>
      </c>
      <c r="I3077" s="8" t="s">
        <v>16552</v>
      </c>
      <c r="J3077" s="10">
        <v>3.3</v>
      </c>
      <c r="K3077" s="8" t="s">
        <v>20150</v>
      </c>
      <c r="L3077" s="8"/>
      <c r="M3077" s="8" t="s">
        <v>20151</v>
      </c>
      <c r="N3077" s="51" t="s">
        <v>20184</v>
      </c>
      <c r="O3077" s="57" t="s">
        <v>52</v>
      </c>
      <c r="P3077" s="51"/>
      <c r="Q3077" s="51"/>
      <c r="R3077" s="57" t="s">
        <v>19889</v>
      </c>
      <c r="S3077" s="57" t="s">
        <v>20185</v>
      </c>
      <c r="T3077" s="11" t="str">
        <f t="shared" si="2"/>
        <v>Everett Schwer</v>
      </c>
      <c r="U3077" s="51" t="s">
        <v>20186</v>
      </c>
      <c r="V3077" s="51" t="s">
        <v>20187</v>
      </c>
      <c r="W3077" s="57" t="s">
        <v>20188</v>
      </c>
      <c r="X3077" s="51" t="s">
        <v>20155</v>
      </c>
      <c r="Y3077" s="51" t="s">
        <v>60</v>
      </c>
      <c r="Z3077" s="56" t="s">
        <v>20156</v>
      </c>
      <c r="AA3077" s="51" t="s">
        <v>60</v>
      </c>
      <c r="AB3077" s="51" t="s">
        <v>60</v>
      </c>
      <c r="AC3077" s="51" t="s">
        <v>60</v>
      </c>
      <c r="AD3077" s="56" t="s">
        <v>18190</v>
      </c>
      <c r="AE3077" s="51" t="s">
        <v>20157</v>
      </c>
      <c r="AF3077" s="8" t="s">
        <v>20158</v>
      </c>
      <c r="AG3077" s="8" t="s">
        <v>3321</v>
      </c>
      <c r="AH3077" s="8" t="s">
        <v>232</v>
      </c>
      <c r="AI3077" s="8" t="s">
        <v>18832</v>
      </c>
      <c r="AJ3077" s="8"/>
      <c r="AK3077" s="8"/>
      <c r="AL3077" s="8"/>
      <c r="AM3077" s="8"/>
      <c r="AN3077" s="8" t="s">
        <v>20159</v>
      </c>
      <c r="AO3077" s="8" t="s">
        <v>20166</v>
      </c>
      <c r="AP3077" s="29" t="s">
        <v>20158</v>
      </c>
      <c r="AQ3077" s="11">
        <v>2537.0</v>
      </c>
    </row>
    <row r="3078">
      <c r="A3078" s="8" t="str">
        <f t="shared" si="1"/>
        <v>Allanah McCorkle</v>
      </c>
      <c r="B3078" s="8" t="s">
        <v>20146</v>
      </c>
      <c r="C3078" s="51" t="s">
        <v>20147</v>
      </c>
      <c r="D3078" s="79" t="s">
        <v>3307</v>
      </c>
      <c r="E3078" s="62" t="s">
        <v>20148</v>
      </c>
      <c r="F3078" s="62" t="s">
        <v>3309</v>
      </c>
      <c r="G3078" s="51" t="s">
        <v>19294</v>
      </c>
      <c r="H3078" s="89">
        <v>143084.0</v>
      </c>
      <c r="I3078" s="63" t="s">
        <v>16552</v>
      </c>
      <c r="J3078" s="60">
        <v>3.3</v>
      </c>
      <c r="K3078" s="18" t="s">
        <v>20150</v>
      </c>
      <c r="L3078" s="18"/>
      <c r="M3078" s="18">
        <v>101.0</v>
      </c>
      <c r="N3078" s="61" t="s">
        <v>20189</v>
      </c>
      <c r="O3078" s="51" t="s">
        <v>52</v>
      </c>
      <c r="P3078" s="61" t="s">
        <v>207</v>
      </c>
      <c r="Q3078" s="51"/>
      <c r="R3078" s="51" t="s">
        <v>20190</v>
      </c>
      <c r="S3078" s="51" t="s">
        <v>20191</v>
      </c>
      <c r="T3078" s="11" t="str">
        <f t="shared" si="2"/>
        <v>Allanah McCorkle</v>
      </c>
      <c r="U3078" s="51" t="s">
        <v>386</v>
      </c>
      <c r="V3078" s="51"/>
      <c r="W3078" s="51"/>
      <c r="X3078" s="62" t="s">
        <v>20155</v>
      </c>
      <c r="Y3078" s="62"/>
      <c r="Z3078" s="62"/>
      <c r="AA3078" s="62"/>
      <c r="AB3078" s="62"/>
      <c r="AC3078" s="62"/>
      <c r="AD3078" s="62"/>
      <c r="AE3078" s="62" t="s">
        <v>20157</v>
      </c>
      <c r="AF3078" s="62" t="s">
        <v>20158</v>
      </c>
      <c r="AG3078" s="62" t="s">
        <v>3321</v>
      </c>
      <c r="AH3078" s="72" t="s">
        <v>232</v>
      </c>
      <c r="AI3078" s="63" t="s">
        <v>18832</v>
      </c>
      <c r="AJ3078" s="77"/>
      <c r="AK3078" s="63"/>
      <c r="AL3078" s="63"/>
      <c r="AM3078" s="60"/>
      <c r="AN3078" s="97">
        <v>0.5764365739067582</v>
      </c>
      <c r="AO3078" s="98">
        <v>58552.0</v>
      </c>
      <c r="AP3078" s="99" t="s">
        <v>20158</v>
      </c>
      <c r="AQ3078" s="68">
        <v>2537.0</v>
      </c>
    </row>
    <row r="3079">
      <c r="A3079" s="8" t="str">
        <f t="shared" si="1"/>
        <v>Doug Sand</v>
      </c>
      <c r="B3079" s="51" t="s">
        <v>20146</v>
      </c>
      <c r="C3079" s="51" t="s">
        <v>20147</v>
      </c>
      <c r="D3079" s="2" t="s">
        <v>3307</v>
      </c>
      <c r="E3079" s="8" t="s">
        <v>20148</v>
      </c>
      <c r="F3079" s="8" t="s">
        <v>3309</v>
      </c>
      <c r="G3079" s="51" t="s">
        <v>19294</v>
      </c>
      <c r="H3079" s="8" t="s">
        <v>20149</v>
      </c>
      <c r="I3079" s="8" t="s">
        <v>16552</v>
      </c>
      <c r="J3079" s="10">
        <v>3.3</v>
      </c>
      <c r="K3079" s="8" t="s">
        <v>20150</v>
      </c>
      <c r="L3079" s="8"/>
      <c r="M3079" s="8" t="s">
        <v>20151</v>
      </c>
      <c r="N3079" s="51" t="s">
        <v>20192</v>
      </c>
      <c r="O3079" s="51" t="s">
        <v>52</v>
      </c>
      <c r="P3079" s="51"/>
      <c r="Q3079" s="51"/>
      <c r="R3079" s="51" t="s">
        <v>811</v>
      </c>
      <c r="S3079" s="51" t="s">
        <v>20193</v>
      </c>
      <c r="T3079" s="11" t="str">
        <f t="shared" si="2"/>
        <v>Doug Sand</v>
      </c>
      <c r="U3079" s="51" t="s">
        <v>106</v>
      </c>
      <c r="V3079" s="51" t="s">
        <v>20194</v>
      </c>
      <c r="W3079" s="51"/>
      <c r="X3079" s="94" t="s">
        <v>20155</v>
      </c>
      <c r="Y3079" s="51" t="s">
        <v>60</v>
      </c>
      <c r="Z3079" s="56" t="s">
        <v>20156</v>
      </c>
      <c r="AA3079" s="51" t="s">
        <v>60</v>
      </c>
      <c r="AB3079" s="51" t="s">
        <v>60</v>
      </c>
      <c r="AC3079" s="51" t="s">
        <v>60</v>
      </c>
      <c r="AD3079" s="56" t="s">
        <v>18190</v>
      </c>
      <c r="AE3079" s="51" t="s">
        <v>20157</v>
      </c>
      <c r="AF3079" s="8" t="s">
        <v>20158</v>
      </c>
      <c r="AG3079" s="8" t="s">
        <v>3321</v>
      </c>
      <c r="AH3079" s="8" t="s">
        <v>232</v>
      </c>
      <c r="AI3079" s="8" t="s">
        <v>233</v>
      </c>
      <c r="AJ3079" s="8"/>
      <c r="AK3079" s="8"/>
      <c r="AL3079" s="8"/>
      <c r="AM3079" s="8"/>
      <c r="AN3079" s="8" t="s">
        <v>20159</v>
      </c>
      <c r="AO3079" s="8" t="s">
        <v>20160</v>
      </c>
      <c r="AP3079" s="29" t="s">
        <v>20158</v>
      </c>
      <c r="AQ3079" s="11">
        <v>2537.0</v>
      </c>
    </row>
    <row r="3080">
      <c r="A3080" s="8" t="str">
        <f t="shared" si="1"/>
        <v>Matt Heinzman</v>
      </c>
      <c r="B3080" s="8" t="s">
        <v>20146</v>
      </c>
      <c r="C3080" s="51" t="s">
        <v>20147</v>
      </c>
      <c r="D3080" s="2" t="s">
        <v>3307</v>
      </c>
      <c r="E3080" s="51" t="s">
        <v>20148</v>
      </c>
      <c r="F3080" s="51" t="s">
        <v>3309</v>
      </c>
      <c r="G3080" s="51" t="s">
        <v>19294</v>
      </c>
      <c r="H3080" s="51" t="s">
        <v>20149</v>
      </c>
      <c r="I3080" s="59" t="s">
        <v>16552</v>
      </c>
      <c r="J3080" s="60">
        <v>3.3</v>
      </c>
      <c r="K3080" s="51" t="s">
        <v>20150</v>
      </c>
      <c r="L3080" s="51"/>
      <c r="M3080" s="51" t="s">
        <v>20151</v>
      </c>
      <c r="N3080" s="51" t="s">
        <v>20195</v>
      </c>
      <c r="O3080" s="51" t="s">
        <v>52</v>
      </c>
      <c r="P3080" s="51"/>
      <c r="Q3080" s="51"/>
      <c r="R3080" s="51" t="s">
        <v>771</v>
      </c>
      <c r="S3080" s="51" t="s">
        <v>20196</v>
      </c>
      <c r="T3080" s="11" t="str">
        <f t="shared" si="2"/>
        <v>Matt Heinzman</v>
      </c>
      <c r="U3080" s="51" t="s">
        <v>106</v>
      </c>
      <c r="V3080" s="51"/>
      <c r="W3080" s="51"/>
      <c r="X3080" s="51" t="s">
        <v>20155</v>
      </c>
      <c r="Y3080" s="51" t="s">
        <v>60</v>
      </c>
      <c r="Z3080" s="56" t="s">
        <v>20170</v>
      </c>
      <c r="AA3080" s="51" t="s">
        <v>60</v>
      </c>
      <c r="AB3080" s="56" t="s">
        <v>20171</v>
      </c>
      <c r="AC3080" s="51" t="s">
        <v>60</v>
      </c>
      <c r="AD3080" s="56" t="s">
        <v>18190</v>
      </c>
      <c r="AE3080" s="51" t="s">
        <v>20157</v>
      </c>
      <c r="AF3080" s="51" t="s">
        <v>20158</v>
      </c>
      <c r="AG3080" s="51" t="s">
        <v>3321</v>
      </c>
      <c r="AH3080" s="51" t="s">
        <v>232</v>
      </c>
      <c r="AI3080" s="59" t="s">
        <v>18832</v>
      </c>
      <c r="AJ3080" s="51"/>
      <c r="AK3080" s="59"/>
      <c r="AL3080" s="59"/>
      <c r="AM3080" s="59"/>
      <c r="AN3080" s="59" t="s">
        <v>20159</v>
      </c>
      <c r="AO3080" s="59" t="s">
        <v>20166</v>
      </c>
      <c r="AP3080" s="67" t="s">
        <v>20158</v>
      </c>
      <c r="AQ3080" s="68">
        <v>2537.0</v>
      </c>
    </row>
    <row r="3081">
      <c r="A3081" s="8" t="str">
        <f t="shared" si="1"/>
        <v>Jeff Fellers</v>
      </c>
      <c r="B3081" s="51" t="s">
        <v>20197</v>
      </c>
      <c r="C3081" s="51" t="s">
        <v>20198</v>
      </c>
      <c r="D3081" s="2" t="s">
        <v>3307</v>
      </c>
      <c r="E3081" s="8" t="s">
        <v>20199</v>
      </c>
      <c r="F3081" s="8" t="s">
        <v>3309</v>
      </c>
      <c r="G3081" s="51" t="s">
        <v>19294</v>
      </c>
      <c r="H3081" s="8" t="s">
        <v>20200</v>
      </c>
      <c r="I3081" s="8" t="s">
        <v>49</v>
      </c>
      <c r="J3081" s="10">
        <v>3.32</v>
      </c>
      <c r="K3081" s="8" t="s">
        <v>20201</v>
      </c>
      <c r="L3081" s="8"/>
      <c r="M3081" s="8"/>
      <c r="N3081" s="51" t="s">
        <v>20202</v>
      </c>
      <c r="O3081" s="51" t="s">
        <v>52</v>
      </c>
      <c r="P3081" s="51"/>
      <c r="Q3081" s="51"/>
      <c r="R3081" s="51" t="s">
        <v>1632</v>
      </c>
      <c r="S3081" s="51" t="s">
        <v>20203</v>
      </c>
      <c r="T3081" s="11" t="str">
        <f t="shared" si="2"/>
        <v>Jeff Fellers</v>
      </c>
      <c r="U3081" s="51" t="s">
        <v>55</v>
      </c>
      <c r="V3081" s="51" t="s">
        <v>20204</v>
      </c>
      <c r="W3081" s="51" t="s">
        <v>20205</v>
      </c>
      <c r="X3081" s="94" t="s">
        <v>20206</v>
      </c>
      <c r="Y3081" s="56" t="s">
        <v>20207</v>
      </c>
      <c r="Z3081" s="56" t="s">
        <v>20208</v>
      </c>
      <c r="AA3081" s="56" t="s">
        <v>20209</v>
      </c>
      <c r="AB3081" s="56" t="s">
        <v>20210</v>
      </c>
      <c r="AC3081" s="51" t="s">
        <v>60</v>
      </c>
      <c r="AD3081" s="51" t="s">
        <v>60</v>
      </c>
      <c r="AE3081" s="51" t="s">
        <v>20211</v>
      </c>
      <c r="AF3081" s="8" t="s">
        <v>20212</v>
      </c>
      <c r="AG3081" s="8" t="s">
        <v>3321</v>
      </c>
      <c r="AH3081" s="8" t="s">
        <v>65</v>
      </c>
      <c r="AI3081" s="8" t="s">
        <v>233</v>
      </c>
      <c r="AJ3081" s="8"/>
      <c r="AK3081" s="8" t="s">
        <v>2971</v>
      </c>
      <c r="AL3081" s="8" t="s">
        <v>2971</v>
      </c>
      <c r="AM3081" s="8" t="s">
        <v>19121</v>
      </c>
      <c r="AN3081" s="8" t="s">
        <v>20213</v>
      </c>
      <c r="AO3081" s="8" t="s">
        <v>20214</v>
      </c>
      <c r="AP3081" s="29" t="s">
        <v>20212</v>
      </c>
      <c r="AQ3081" s="11">
        <v>3796.0</v>
      </c>
    </row>
    <row r="3082">
      <c r="A3082" s="8" t="str">
        <f t="shared" si="1"/>
        <v>Lesly Rocha</v>
      </c>
      <c r="B3082" s="8" t="s">
        <v>20197</v>
      </c>
      <c r="C3082" s="51" t="s">
        <v>20198</v>
      </c>
      <c r="D3082" s="2" t="s">
        <v>3307</v>
      </c>
      <c r="E3082" s="8" t="s">
        <v>20199</v>
      </c>
      <c r="F3082" s="8" t="s">
        <v>3309</v>
      </c>
      <c r="G3082" s="51" t="s">
        <v>19294</v>
      </c>
      <c r="H3082" s="8" t="s">
        <v>20200</v>
      </c>
      <c r="I3082" s="8" t="s">
        <v>49</v>
      </c>
      <c r="J3082" s="10">
        <v>3.32</v>
      </c>
      <c r="K3082" s="8" t="s">
        <v>20201</v>
      </c>
      <c r="L3082" s="8"/>
      <c r="M3082" s="8"/>
      <c r="N3082" s="51" t="s">
        <v>20215</v>
      </c>
      <c r="O3082" s="57" t="s">
        <v>52</v>
      </c>
      <c r="P3082" s="51"/>
      <c r="Q3082" s="51"/>
      <c r="R3082" s="57" t="s">
        <v>20216</v>
      </c>
      <c r="S3082" s="57" t="s">
        <v>20217</v>
      </c>
      <c r="T3082" s="11" t="str">
        <f t="shared" si="2"/>
        <v>Lesly Rocha</v>
      </c>
      <c r="U3082" s="57" t="s">
        <v>76</v>
      </c>
      <c r="V3082" s="51"/>
      <c r="W3082" s="51"/>
      <c r="X3082" s="51" t="s">
        <v>20206</v>
      </c>
      <c r="Y3082" s="51" t="s">
        <v>60</v>
      </c>
      <c r="Z3082" s="56" t="s">
        <v>20208</v>
      </c>
      <c r="AA3082" s="51" t="s">
        <v>60</v>
      </c>
      <c r="AB3082" s="56" t="s">
        <v>20210</v>
      </c>
      <c r="AC3082" s="51" t="s">
        <v>60</v>
      </c>
      <c r="AD3082" s="56" t="s">
        <v>20218</v>
      </c>
      <c r="AE3082" s="51" t="s">
        <v>20211</v>
      </c>
      <c r="AF3082" s="8" t="s">
        <v>20212</v>
      </c>
      <c r="AG3082" s="8" t="s">
        <v>3321</v>
      </c>
      <c r="AH3082" s="8" t="s">
        <v>65</v>
      </c>
      <c r="AI3082" s="8" t="s">
        <v>18832</v>
      </c>
      <c r="AJ3082" s="8"/>
      <c r="AK3082" s="8" t="s">
        <v>2971</v>
      </c>
      <c r="AL3082" s="8" t="s">
        <v>2971</v>
      </c>
      <c r="AM3082" s="8" t="s">
        <v>19121</v>
      </c>
      <c r="AN3082" s="8" t="s">
        <v>20213</v>
      </c>
      <c r="AO3082" s="8" t="s">
        <v>20219</v>
      </c>
      <c r="AP3082" s="29" t="s">
        <v>20212</v>
      </c>
      <c r="AQ3082" s="11">
        <v>3796.0</v>
      </c>
    </row>
    <row r="3083">
      <c r="A3083" s="8" t="str">
        <f t="shared" si="1"/>
        <v>Alex Lowe</v>
      </c>
      <c r="B3083" s="51" t="s">
        <v>20197</v>
      </c>
      <c r="C3083" s="51" t="s">
        <v>20198</v>
      </c>
      <c r="D3083" s="2" t="s">
        <v>3307</v>
      </c>
      <c r="E3083" s="8" t="s">
        <v>20199</v>
      </c>
      <c r="F3083" s="8" t="s">
        <v>3309</v>
      </c>
      <c r="G3083" s="51" t="s">
        <v>19294</v>
      </c>
      <c r="H3083" s="8" t="s">
        <v>20200</v>
      </c>
      <c r="I3083" s="8" t="s">
        <v>49</v>
      </c>
      <c r="J3083" s="10">
        <v>3.32</v>
      </c>
      <c r="K3083" s="8" t="s">
        <v>20201</v>
      </c>
      <c r="L3083" s="8"/>
      <c r="M3083" s="8"/>
      <c r="N3083" s="51" t="s">
        <v>20220</v>
      </c>
      <c r="O3083" s="51" t="s">
        <v>52</v>
      </c>
      <c r="P3083" s="51"/>
      <c r="Q3083" s="51"/>
      <c r="R3083" s="51" t="s">
        <v>766</v>
      </c>
      <c r="S3083" s="51" t="s">
        <v>20221</v>
      </c>
      <c r="T3083" s="11" t="str">
        <f t="shared" si="2"/>
        <v>Alex Lowe</v>
      </c>
      <c r="U3083" s="51" t="s">
        <v>106</v>
      </c>
      <c r="V3083" s="51" t="s">
        <v>20222</v>
      </c>
      <c r="W3083" s="51" t="s">
        <v>20223</v>
      </c>
      <c r="X3083" s="94" t="s">
        <v>20206</v>
      </c>
      <c r="Y3083" s="56" t="s">
        <v>20224</v>
      </c>
      <c r="Z3083" s="56" t="s">
        <v>20208</v>
      </c>
      <c r="AA3083" s="51" t="s">
        <v>60</v>
      </c>
      <c r="AB3083" s="56" t="s">
        <v>20210</v>
      </c>
      <c r="AC3083" s="51" t="s">
        <v>60</v>
      </c>
      <c r="AD3083" s="51" t="s">
        <v>60</v>
      </c>
      <c r="AE3083" s="51" t="s">
        <v>20211</v>
      </c>
      <c r="AF3083" s="8" t="s">
        <v>20212</v>
      </c>
      <c r="AG3083" s="8" t="s">
        <v>3321</v>
      </c>
      <c r="AH3083" s="8" t="s">
        <v>65</v>
      </c>
      <c r="AI3083" s="8" t="s">
        <v>233</v>
      </c>
      <c r="AJ3083" s="8"/>
      <c r="AK3083" s="8" t="s">
        <v>2971</v>
      </c>
      <c r="AL3083" s="8" t="s">
        <v>2971</v>
      </c>
      <c r="AM3083" s="8" t="s">
        <v>19121</v>
      </c>
      <c r="AN3083" s="8" t="s">
        <v>20213</v>
      </c>
      <c r="AO3083" s="8" t="s">
        <v>20214</v>
      </c>
      <c r="AP3083" s="29" t="s">
        <v>20212</v>
      </c>
      <c r="AQ3083" s="11">
        <v>3796.0</v>
      </c>
    </row>
    <row r="3084">
      <c r="A3084" s="8" t="str">
        <f t="shared" si="1"/>
        <v>Alex Lowe</v>
      </c>
      <c r="B3084" s="51" t="s">
        <v>20197</v>
      </c>
      <c r="C3084" s="51" t="s">
        <v>20198</v>
      </c>
      <c r="D3084" s="2" t="s">
        <v>3307</v>
      </c>
      <c r="E3084" s="8" t="s">
        <v>20199</v>
      </c>
      <c r="F3084" s="8" t="s">
        <v>3309</v>
      </c>
      <c r="G3084" s="51" t="s">
        <v>19294</v>
      </c>
      <c r="H3084" s="8" t="s">
        <v>20200</v>
      </c>
      <c r="I3084" s="8" t="s">
        <v>49</v>
      </c>
      <c r="J3084" s="10">
        <v>3.32</v>
      </c>
      <c r="K3084" s="8" t="s">
        <v>20201</v>
      </c>
      <c r="L3084" s="8"/>
      <c r="M3084" s="8"/>
      <c r="N3084" s="51" t="s">
        <v>20225</v>
      </c>
      <c r="O3084" s="51" t="s">
        <v>52</v>
      </c>
      <c r="P3084" s="51"/>
      <c r="Q3084" s="51"/>
      <c r="R3084" s="51" t="s">
        <v>766</v>
      </c>
      <c r="S3084" s="51" t="s">
        <v>20221</v>
      </c>
      <c r="T3084" s="11" t="str">
        <f t="shared" si="2"/>
        <v>Alex Lowe</v>
      </c>
      <c r="U3084" s="51" t="s">
        <v>106</v>
      </c>
      <c r="V3084" s="51" t="s">
        <v>20222</v>
      </c>
      <c r="W3084" s="51" t="s">
        <v>20223</v>
      </c>
      <c r="X3084" s="94" t="s">
        <v>20206</v>
      </c>
      <c r="Y3084" s="56" t="s">
        <v>20224</v>
      </c>
      <c r="Z3084" s="56" t="s">
        <v>20208</v>
      </c>
      <c r="AA3084" s="51" t="s">
        <v>60</v>
      </c>
      <c r="AB3084" s="56" t="s">
        <v>20210</v>
      </c>
      <c r="AC3084" s="51" t="s">
        <v>60</v>
      </c>
      <c r="AD3084" s="51" t="s">
        <v>60</v>
      </c>
      <c r="AE3084" s="51" t="s">
        <v>20211</v>
      </c>
      <c r="AF3084" s="8" t="s">
        <v>20212</v>
      </c>
      <c r="AG3084" s="8" t="s">
        <v>3321</v>
      </c>
      <c r="AH3084" s="8" t="s">
        <v>65</v>
      </c>
      <c r="AI3084" s="8" t="s">
        <v>233</v>
      </c>
      <c r="AJ3084" s="8"/>
      <c r="AK3084" s="8" t="s">
        <v>2971</v>
      </c>
      <c r="AL3084" s="8" t="s">
        <v>2971</v>
      </c>
      <c r="AM3084" s="8" t="s">
        <v>19121</v>
      </c>
      <c r="AN3084" s="8" t="s">
        <v>20213</v>
      </c>
      <c r="AO3084" s="8" t="s">
        <v>20214</v>
      </c>
      <c r="AP3084" s="29" t="s">
        <v>20212</v>
      </c>
      <c r="AQ3084" s="11">
        <v>3796.0</v>
      </c>
    </row>
    <row r="3085">
      <c r="A3085" s="8" t="str">
        <f t="shared" si="1"/>
        <v>Roman Hill</v>
      </c>
      <c r="B3085" s="8" t="s">
        <v>20197</v>
      </c>
      <c r="C3085" s="51" t="s">
        <v>20198</v>
      </c>
      <c r="D3085" s="9" t="s">
        <v>3307</v>
      </c>
      <c r="E3085" s="8" t="s">
        <v>20199</v>
      </c>
      <c r="F3085" s="8" t="s">
        <v>3309</v>
      </c>
      <c r="G3085" s="8" t="s">
        <v>19294</v>
      </c>
      <c r="H3085" s="8" t="s">
        <v>20200</v>
      </c>
      <c r="I3085" s="8" t="s">
        <v>49</v>
      </c>
      <c r="J3085" s="10">
        <v>3.32</v>
      </c>
      <c r="K3085" s="8" t="s">
        <v>20201</v>
      </c>
      <c r="L3085" s="8"/>
      <c r="M3085" s="8"/>
      <c r="N3085" s="8" t="s">
        <v>20226</v>
      </c>
      <c r="O3085" s="13" t="s">
        <v>52</v>
      </c>
      <c r="P3085" s="51"/>
      <c r="Q3085" s="51"/>
      <c r="R3085" s="13" t="s">
        <v>8168</v>
      </c>
      <c r="S3085" s="13" t="s">
        <v>6837</v>
      </c>
      <c r="T3085" s="11" t="str">
        <f t="shared" si="2"/>
        <v>Roman Hill</v>
      </c>
      <c r="U3085" s="13" t="s">
        <v>80</v>
      </c>
      <c r="V3085" s="8" t="s">
        <v>20227</v>
      </c>
      <c r="W3085" s="13" t="s">
        <v>20228</v>
      </c>
      <c r="X3085" s="8" t="s">
        <v>20206</v>
      </c>
      <c r="Y3085" s="51" t="s">
        <v>60</v>
      </c>
      <c r="Z3085" s="56" t="s">
        <v>20208</v>
      </c>
      <c r="AA3085" s="51" t="s">
        <v>60</v>
      </c>
      <c r="AB3085" s="56" t="s">
        <v>20210</v>
      </c>
      <c r="AC3085" s="51" t="s">
        <v>60</v>
      </c>
      <c r="AD3085" s="56" t="s">
        <v>20218</v>
      </c>
      <c r="AE3085" s="8" t="s">
        <v>20211</v>
      </c>
      <c r="AF3085" s="8" t="s">
        <v>20212</v>
      </c>
      <c r="AG3085" s="8" t="s">
        <v>3321</v>
      </c>
      <c r="AH3085" s="8" t="s">
        <v>65</v>
      </c>
      <c r="AI3085" s="8" t="s">
        <v>18832</v>
      </c>
      <c r="AJ3085" s="8"/>
      <c r="AK3085" s="8" t="s">
        <v>2971</v>
      </c>
      <c r="AL3085" s="8" t="s">
        <v>2971</v>
      </c>
      <c r="AM3085" s="8" t="s">
        <v>19121</v>
      </c>
      <c r="AN3085" s="8" t="s">
        <v>20213</v>
      </c>
      <c r="AO3085" s="8" t="s">
        <v>20219</v>
      </c>
      <c r="AP3085" s="29" t="s">
        <v>20212</v>
      </c>
      <c r="AQ3085" s="11">
        <v>3796.0</v>
      </c>
    </row>
    <row r="3086">
      <c r="A3086" s="8" t="str">
        <f t="shared" si="1"/>
        <v>Melvin Ivy Jr.</v>
      </c>
      <c r="B3086" s="51" t="s">
        <v>20197</v>
      </c>
      <c r="C3086" s="51" t="s">
        <v>20198</v>
      </c>
      <c r="D3086" s="9" t="s">
        <v>3307</v>
      </c>
      <c r="E3086" s="8" t="s">
        <v>20199</v>
      </c>
      <c r="F3086" s="8" t="s">
        <v>3309</v>
      </c>
      <c r="G3086" s="51" t="s">
        <v>19294</v>
      </c>
      <c r="H3086" s="8" t="s">
        <v>20200</v>
      </c>
      <c r="I3086" s="8" t="s">
        <v>49</v>
      </c>
      <c r="J3086" s="10">
        <v>3.32</v>
      </c>
      <c r="K3086" s="8" t="s">
        <v>20201</v>
      </c>
      <c r="L3086" s="8"/>
      <c r="M3086" s="8"/>
      <c r="N3086" s="57" t="s">
        <v>20229</v>
      </c>
      <c r="O3086" s="51" t="s">
        <v>52</v>
      </c>
      <c r="P3086" s="51"/>
      <c r="Q3086" s="51"/>
      <c r="R3086" s="51" t="s">
        <v>20230</v>
      </c>
      <c r="S3086" s="51" t="s">
        <v>20231</v>
      </c>
      <c r="T3086" s="11" t="str">
        <f t="shared" si="2"/>
        <v>Melvin Ivy Jr.</v>
      </c>
      <c r="U3086" s="57" t="s">
        <v>80</v>
      </c>
      <c r="V3086" s="51"/>
      <c r="W3086" s="51"/>
      <c r="X3086" s="94" t="s">
        <v>20206</v>
      </c>
      <c r="Y3086" s="51" t="s">
        <v>60</v>
      </c>
      <c r="Z3086" s="56" t="s">
        <v>20208</v>
      </c>
      <c r="AA3086" s="51" t="s">
        <v>60</v>
      </c>
      <c r="AB3086" s="56" t="s">
        <v>20210</v>
      </c>
      <c r="AC3086" s="51" t="s">
        <v>60</v>
      </c>
      <c r="AD3086" s="56" t="s">
        <v>20218</v>
      </c>
      <c r="AE3086" s="51" t="s">
        <v>20211</v>
      </c>
      <c r="AF3086" s="8" t="s">
        <v>20212</v>
      </c>
      <c r="AG3086" s="8" t="s">
        <v>3321</v>
      </c>
      <c r="AH3086" s="8" t="s">
        <v>65</v>
      </c>
      <c r="AI3086" s="8" t="s">
        <v>233</v>
      </c>
      <c r="AJ3086" s="8"/>
      <c r="AK3086" s="8" t="s">
        <v>2971</v>
      </c>
      <c r="AL3086" s="8" t="s">
        <v>2971</v>
      </c>
      <c r="AM3086" s="8" t="s">
        <v>19121</v>
      </c>
      <c r="AN3086" s="8" t="s">
        <v>20213</v>
      </c>
      <c r="AO3086" s="8" t="s">
        <v>20214</v>
      </c>
      <c r="AP3086" s="29" t="s">
        <v>20212</v>
      </c>
      <c r="AQ3086" s="11">
        <v>3796.0</v>
      </c>
    </row>
    <row r="3087">
      <c r="A3087" s="8" t="str">
        <f t="shared" si="1"/>
        <v>Jocelyn Ocon</v>
      </c>
      <c r="B3087" s="51" t="s">
        <v>20197</v>
      </c>
      <c r="C3087" s="51" t="s">
        <v>20198</v>
      </c>
      <c r="D3087" s="9" t="s">
        <v>3307</v>
      </c>
      <c r="E3087" s="8" t="s">
        <v>20199</v>
      </c>
      <c r="F3087" s="8" t="s">
        <v>3309</v>
      </c>
      <c r="G3087" s="51" t="s">
        <v>19294</v>
      </c>
      <c r="H3087" s="8" t="s">
        <v>20200</v>
      </c>
      <c r="I3087" s="8" t="s">
        <v>49</v>
      </c>
      <c r="J3087" s="10">
        <v>3.32</v>
      </c>
      <c r="K3087" s="8" t="s">
        <v>20201</v>
      </c>
      <c r="L3087" s="8"/>
      <c r="M3087" s="8"/>
      <c r="N3087" s="57" t="s">
        <v>20232</v>
      </c>
      <c r="O3087" s="51" t="s">
        <v>52</v>
      </c>
      <c r="P3087" s="51"/>
      <c r="Q3087" s="51"/>
      <c r="R3087" s="51" t="s">
        <v>13583</v>
      </c>
      <c r="S3087" s="51" t="s">
        <v>20233</v>
      </c>
      <c r="T3087" s="11" t="str">
        <f t="shared" si="2"/>
        <v>Jocelyn Ocon</v>
      </c>
      <c r="U3087" s="57" t="s">
        <v>80</v>
      </c>
      <c r="V3087" s="51"/>
      <c r="W3087" s="51"/>
      <c r="X3087" s="94" t="s">
        <v>20206</v>
      </c>
      <c r="Y3087" s="51" t="s">
        <v>60</v>
      </c>
      <c r="Z3087" s="56" t="s">
        <v>20208</v>
      </c>
      <c r="AA3087" s="51" t="s">
        <v>60</v>
      </c>
      <c r="AB3087" s="56" t="s">
        <v>20210</v>
      </c>
      <c r="AC3087" s="51" t="s">
        <v>60</v>
      </c>
      <c r="AD3087" s="56" t="s">
        <v>20218</v>
      </c>
      <c r="AE3087" s="51" t="s">
        <v>20211</v>
      </c>
      <c r="AF3087" s="8" t="s">
        <v>20212</v>
      </c>
      <c r="AG3087" s="8" t="s">
        <v>3321</v>
      </c>
      <c r="AH3087" s="8" t="s">
        <v>65</v>
      </c>
      <c r="AI3087" s="8" t="s">
        <v>233</v>
      </c>
      <c r="AJ3087" s="8"/>
      <c r="AK3087" s="8" t="s">
        <v>2971</v>
      </c>
      <c r="AL3087" s="8" t="s">
        <v>2971</v>
      </c>
      <c r="AM3087" s="8" t="s">
        <v>19121</v>
      </c>
      <c r="AN3087" s="8" t="s">
        <v>20213</v>
      </c>
      <c r="AO3087" s="8" t="s">
        <v>20214</v>
      </c>
      <c r="AP3087" s="29" t="s">
        <v>20212</v>
      </c>
      <c r="AQ3087" s="11">
        <v>3796.0</v>
      </c>
    </row>
    <row r="3088">
      <c r="A3088" s="8" t="str">
        <f t="shared" si="1"/>
        <v>Nick Wotton</v>
      </c>
      <c r="B3088" s="51" t="s">
        <v>20197</v>
      </c>
      <c r="C3088" s="51" t="s">
        <v>20198</v>
      </c>
      <c r="D3088" s="9" t="s">
        <v>3307</v>
      </c>
      <c r="E3088" s="8" t="s">
        <v>20199</v>
      </c>
      <c r="F3088" s="8" t="s">
        <v>3309</v>
      </c>
      <c r="G3088" s="51" t="s">
        <v>19294</v>
      </c>
      <c r="H3088" s="8" t="s">
        <v>20200</v>
      </c>
      <c r="I3088" s="8" t="s">
        <v>49</v>
      </c>
      <c r="J3088" s="10">
        <v>3.32</v>
      </c>
      <c r="K3088" s="8" t="s">
        <v>20201</v>
      </c>
      <c r="L3088" s="8"/>
      <c r="M3088" s="8"/>
      <c r="N3088" s="57" t="s">
        <v>20234</v>
      </c>
      <c r="O3088" s="51" t="s">
        <v>52</v>
      </c>
      <c r="P3088" s="51"/>
      <c r="Q3088" s="51"/>
      <c r="R3088" s="51" t="s">
        <v>392</v>
      </c>
      <c r="S3088" s="51" t="s">
        <v>20235</v>
      </c>
      <c r="T3088" s="11" t="str">
        <f t="shared" si="2"/>
        <v>Nick Wotton</v>
      </c>
      <c r="U3088" s="57" t="s">
        <v>80</v>
      </c>
      <c r="V3088" s="51"/>
      <c r="W3088" s="51"/>
      <c r="X3088" s="94" t="s">
        <v>20206</v>
      </c>
      <c r="Y3088" s="51" t="s">
        <v>60</v>
      </c>
      <c r="Z3088" s="56" t="s">
        <v>20208</v>
      </c>
      <c r="AA3088" s="51" t="s">
        <v>60</v>
      </c>
      <c r="AB3088" s="56" t="s">
        <v>20210</v>
      </c>
      <c r="AC3088" s="51" t="s">
        <v>60</v>
      </c>
      <c r="AD3088" s="56" t="s">
        <v>20218</v>
      </c>
      <c r="AE3088" s="51" t="s">
        <v>20211</v>
      </c>
      <c r="AF3088" s="8" t="s">
        <v>20212</v>
      </c>
      <c r="AG3088" s="8" t="s">
        <v>3321</v>
      </c>
      <c r="AH3088" s="8" t="s">
        <v>65</v>
      </c>
      <c r="AI3088" s="8" t="s">
        <v>233</v>
      </c>
      <c r="AJ3088" s="8"/>
      <c r="AK3088" s="8" t="s">
        <v>2971</v>
      </c>
      <c r="AL3088" s="8" t="s">
        <v>2971</v>
      </c>
      <c r="AM3088" s="8" t="s">
        <v>19121</v>
      </c>
      <c r="AN3088" s="8" t="s">
        <v>20213</v>
      </c>
      <c r="AO3088" s="8" t="s">
        <v>20214</v>
      </c>
      <c r="AP3088" s="29" t="s">
        <v>20212</v>
      </c>
      <c r="AQ3088" s="11">
        <v>3796.0</v>
      </c>
    </row>
    <row r="3089">
      <c r="A3089" s="8" t="str">
        <f t="shared" si="1"/>
        <v>Jeremiah Thompson</v>
      </c>
      <c r="B3089" s="51" t="s">
        <v>20236</v>
      </c>
      <c r="C3089" s="51" t="s">
        <v>20198</v>
      </c>
      <c r="D3089" s="2" t="s">
        <v>3307</v>
      </c>
      <c r="E3089" s="8" t="s">
        <v>20237</v>
      </c>
      <c r="F3089" s="8" t="s">
        <v>3309</v>
      </c>
      <c r="G3089" s="51" t="s">
        <v>19294</v>
      </c>
      <c r="H3089" s="8" t="s">
        <v>20238</v>
      </c>
      <c r="I3089" s="8" t="s">
        <v>1330</v>
      </c>
      <c r="J3089" s="10">
        <v>3.22</v>
      </c>
      <c r="K3089" s="8" t="s">
        <v>20239</v>
      </c>
      <c r="L3089" s="8" t="s">
        <v>1057</v>
      </c>
      <c r="M3089" s="8"/>
      <c r="N3089" s="51" t="s">
        <v>20240</v>
      </c>
      <c r="O3089" s="51" t="s">
        <v>52</v>
      </c>
      <c r="P3089" s="51"/>
      <c r="Q3089" s="51"/>
      <c r="R3089" s="51" t="s">
        <v>18460</v>
      </c>
      <c r="S3089" s="51" t="s">
        <v>3414</v>
      </c>
      <c r="T3089" s="11" t="str">
        <f t="shared" si="2"/>
        <v>Jeremiah Thompson</v>
      </c>
      <c r="U3089" s="51" t="s">
        <v>76</v>
      </c>
      <c r="V3089" s="51" t="s">
        <v>20241</v>
      </c>
      <c r="W3089" s="51"/>
      <c r="X3089" s="51" t="s">
        <v>20242</v>
      </c>
      <c r="Y3089" s="51" t="s">
        <v>60</v>
      </c>
      <c r="Z3089" s="56" t="s">
        <v>20243</v>
      </c>
      <c r="AA3089" s="51" t="s">
        <v>60</v>
      </c>
      <c r="AB3089" s="56" t="s">
        <v>20244</v>
      </c>
      <c r="AC3089" s="51" t="s">
        <v>60</v>
      </c>
      <c r="AD3089" s="56" t="s">
        <v>20245</v>
      </c>
      <c r="AE3089" s="51" t="s">
        <v>20246</v>
      </c>
      <c r="AF3089" s="8" t="s">
        <v>20247</v>
      </c>
      <c r="AG3089" s="8" t="s">
        <v>3321</v>
      </c>
      <c r="AH3089" s="8" t="s">
        <v>194</v>
      </c>
      <c r="AI3089" s="8" t="s">
        <v>18832</v>
      </c>
      <c r="AJ3089" s="8"/>
      <c r="AK3089" s="8" t="s">
        <v>948</v>
      </c>
      <c r="AL3089" s="8" t="s">
        <v>741</v>
      </c>
      <c r="AM3089" s="8" t="s">
        <v>1379</v>
      </c>
      <c r="AN3089" s="8" t="s">
        <v>20248</v>
      </c>
      <c r="AO3089" s="8" t="s">
        <v>20249</v>
      </c>
      <c r="AP3089" s="29" t="s">
        <v>20247</v>
      </c>
      <c r="AQ3089" s="11">
        <v>3171.0</v>
      </c>
    </row>
    <row r="3090">
      <c r="A3090" s="8" t="str">
        <f t="shared" si="1"/>
        <v>Steven Shelley</v>
      </c>
      <c r="B3090" s="51" t="s">
        <v>20236</v>
      </c>
      <c r="C3090" s="51" t="s">
        <v>20198</v>
      </c>
      <c r="D3090" s="2" t="s">
        <v>3307</v>
      </c>
      <c r="E3090" s="8" t="s">
        <v>20237</v>
      </c>
      <c r="F3090" s="8" t="s">
        <v>3309</v>
      </c>
      <c r="G3090" s="51" t="s">
        <v>19294</v>
      </c>
      <c r="H3090" s="8" t="s">
        <v>20238</v>
      </c>
      <c r="I3090" s="8" t="s">
        <v>1330</v>
      </c>
      <c r="J3090" s="10">
        <v>3.22</v>
      </c>
      <c r="K3090" s="8" t="s">
        <v>20239</v>
      </c>
      <c r="L3090" s="8" t="s">
        <v>1057</v>
      </c>
      <c r="M3090" s="8"/>
      <c r="N3090" s="57" t="s">
        <v>20250</v>
      </c>
      <c r="O3090" s="51" t="s">
        <v>52</v>
      </c>
      <c r="P3090" s="51"/>
      <c r="Q3090" s="51"/>
      <c r="R3090" s="51" t="s">
        <v>1191</v>
      </c>
      <c r="S3090" s="51" t="s">
        <v>20251</v>
      </c>
      <c r="T3090" s="11" t="str">
        <f t="shared" si="2"/>
        <v>Steven Shelley</v>
      </c>
      <c r="U3090" s="57" t="s">
        <v>311</v>
      </c>
      <c r="V3090" s="51" t="s">
        <v>20252</v>
      </c>
      <c r="W3090" s="13" t="s">
        <v>20253</v>
      </c>
      <c r="X3090" s="51" t="s">
        <v>20242</v>
      </c>
      <c r="Y3090" s="56" t="s">
        <v>20254</v>
      </c>
      <c r="Z3090" s="56" t="s">
        <v>20243</v>
      </c>
      <c r="AA3090" s="51" t="s">
        <v>60</v>
      </c>
      <c r="AB3090" s="56" t="s">
        <v>20244</v>
      </c>
      <c r="AC3090" s="51" t="s">
        <v>60</v>
      </c>
      <c r="AD3090" s="56" t="s">
        <v>20245</v>
      </c>
      <c r="AE3090" s="51" t="s">
        <v>20246</v>
      </c>
      <c r="AF3090" s="8" t="s">
        <v>20247</v>
      </c>
      <c r="AG3090" s="8" t="s">
        <v>3321</v>
      </c>
      <c r="AH3090" s="8" t="s">
        <v>194</v>
      </c>
      <c r="AI3090" s="8" t="s">
        <v>233</v>
      </c>
      <c r="AJ3090" s="8"/>
      <c r="AK3090" s="8" t="s">
        <v>948</v>
      </c>
      <c r="AL3090" s="8" t="s">
        <v>741</v>
      </c>
      <c r="AM3090" s="8" t="s">
        <v>1379</v>
      </c>
      <c r="AN3090" s="8" t="s">
        <v>20248</v>
      </c>
      <c r="AO3090" s="8" t="s">
        <v>20249</v>
      </c>
      <c r="AP3090" s="29" t="s">
        <v>20247</v>
      </c>
      <c r="AQ3090" s="11">
        <v>3171.0</v>
      </c>
    </row>
    <row r="3091">
      <c r="A3091" s="8" t="str">
        <f t="shared" si="1"/>
        <v>Steven Shelley</v>
      </c>
      <c r="B3091" s="8" t="s">
        <v>20236</v>
      </c>
      <c r="C3091" s="51" t="s">
        <v>20198</v>
      </c>
      <c r="D3091" s="2" t="s">
        <v>3307</v>
      </c>
      <c r="E3091" s="8" t="s">
        <v>20237</v>
      </c>
      <c r="F3091" s="8" t="s">
        <v>3309</v>
      </c>
      <c r="G3091" s="51" t="s">
        <v>19294</v>
      </c>
      <c r="H3091" s="8" t="s">
        <v>20238</v>
      </c>
      <c r="I3091" s="8" t="s">
        <v>1330</v>
      </c>
      <c r="J3091" s="10">
        <v>3.22</v>
      </c>
      <c r="K3091" s="8" t="s">
        <v>20239</v>
      </c>
      <c r="L3091" s="8" t="s">
        <v>1057</v>
      </c>
      <c r="M3091" s="8"/>
      <c r="N3091" s="51" t="s">
        <v>20255</v>
      </c>
      <c r="O3091" s="57" t="s">
        <v>52</v>
      </c>
      <c r="P3091" s="51"/>
      <c r="Q3091" s="51"/>
      <c r="R3091" s="57" t="s">
        <v>1191</v>
      </c>
      <c r="S3091" s="57" t="s">
        <v>20251</v>
      </c>
      <c r="T3091" s="11" t="str">
        <f t="shared" si="2"/>
        <v>Steven Shelley</v>
      </c>
      <c r="U3091" s="57" t="s">
        <v>311</v>
      </c>
      <c r="V3091" s="51" t="s">
        <v>20252</v>
      </c>
      <c r="W3091" s="13" t="s">
        <v>20253</v>
      </c>
      <c r="X3091" s="51" t="s">
        <v>20242</v>
      </c>
      <c r="Y3091" s="56" t="s">
        <v>20256</v>
      </c>
      <c r="Z3091" s="56" t="s">
        <v>20243</v>
      </c>
      <c r="AA3091" s="51" t="s">
        <v>60</v>
      </c>
      <c r="AB3091" s="56" t="s">
        <v>20244</v>
      </c>
      <c r="AC3091" s="51" t="s">
        <v>60</v>
      </c>
      <c r="AD3091" s="56" t="s">
        <v>20245</v>
      </c>
      <c r="AE3091" s="51" t="s">
        <v>20246</v>
      </c>
      <c r="AF3091" s="8" t="s">
        <v>20247</v>
      </c>
      <c r="AG3091" s="8" t="s">
        <v>3321</v>
      </c>
      <c r="AH3091" s="8" t="s">
        <v>194</v>
      </c>
      <c r="AI3091" s="8" t="s">
        <v>18832</v>
      </c>
      <c r="AJ3091" s="8"/>
      <c r="AK3091" s="8" t="s">
        <v>948</v>
      </c>
      <c r="AL3091" s="8" t="s">
        <v>741</v>
      </c>
      <c r="AM3091" s="8" t="s">
        <v>1379</v>
      </c>
      <c r="AN3091" s="8" t="s">
        <v>20248</v>
      </c>
      <c r="AO3091" s="8" t="s">
        <v>20257</v>
      </c>
      <c r="AP3091" s="29" t="s">
        <v>20247</v>
      </c>
      <c r="AQ3091" s="11">
        <v>3171.0</v>
      </c>
    </row>
    <row r="3092">
      <c r="A3092" s="8" t="str">
        <f t="shared" si="1"/>
        <v>Keya Willis</v>
      </c>
      <c r="B3092" s="51" t="s">
        <v>20236</v>
      </c>
      <c r="C3092" s="51" t="s">
        <v>20198</v>
      </c>
      <c r="D3092" s="2" t="s">
        <v>3307</v>
      </c>
      <c r="E3092" s="8" t="s">
        <v>20237</v>
      </c>
      <c r="F3092" s="8" t="s">
        <v>3309</v>
      </c>
      <c r="G3092" s="51" t="s">
        <v>19294</v>
      </c>
      <c r="H3092" s="8" t="s">
        <v>20238</v>
      </c>
      <c r="I3092" s="8" t="s">
        <v>1330</v>
      </c>
      <c r="J3092" s="10">
        <v>3.22</v>
      </c>
      <c r="K3092" s="8" t="s">
        <v>20239</v>
      </c>
      <c r="L3092" s="8" t="s">
        <v>1057</v>
      </c>
      <c r="M3092" s="8" t="s">
        <v>86</v>
      </c>
      <c r="N3092" s="51" t="s">
        <v>20258</v>
      </c>
      <c r="O3092" s="51" t="s">
        <v>52</v>
      </c>
      <c r="P3092" s="51"/>
      <c r="Q3092" s="51"/>
      <c r="R3092" s="51" t="s">
        <v>20259</v>
      </c>
      <c r="S3092" s="51" t="s">
        <v>7259</v>
      </c>
      <c r="T3092" s="11" t="str">
        <f t="shared" si="2"/>
        <v>Keya Willis</v>
      </c>
      <c r="U3092" s="51" t="s">
        <v>80</v>
      </c>
      <c r="V3092" s="51" t="s">
        <v>20260</v>
      </c>
      <c r="W3092" s="51" t="s">
        <v>20261</v>
      </c>
      <c r="X3092" s="51" t="s">
        <v>20242</v>
      </c>
      <c r="Y3092" s="51" t="s">
        <v>60</v>
      </c>
      <c r="Z3092" s="56" t="s">
        <v>20243</v>
      </c>
      <c r="AA3092" s="51" t="s">
        <v>60</v>
      </c>
      <c r="AB3092" s="56" t="s">
        <v>20244</v>
      </c>
      <c r="AC3092" s="51" t="s">
        <v>60</v>
      </c>
      <c r="AD3092" s="56" t="s">
        <v>20245</v>
      </c>
      <c r="AE3092" s="51" t="s">
        <v>20246</v>
      </c>
      <c r="AF3092" s="8" t="s">
        <v>20247</v>
      </c>
      <c r="AG3092" s="8" t="s">
        <v>3321</v>
      </c>
      <c r="AH3092" s="8" t="s">
        <v>194</v>
      </c>
      <c r="AI3092" s="8" t="s">
        <v>18832</v>
      </c>
      <c r="AJ3092" s="8" t="s">
        <v>86</v>
      </c>
      <c r="AK3092" s="8" t="s">
        <v>948</v>
      </c>
      <c r="AL3092" s="8" t="s">
        <v>741</v>
      </c>
      <c r="AM3092" s="8" t="s">
        <v>1379</v>
      </c>
      <c r="AN3092" s="8" t="s">
        <v>20248</v>
      </c>
      <c r="AO3092" s="8" t="s">
        <v>20249</v>
      </c>
      <c r="AP3092" s="29" t="s">
        <v>20247</v>
      </c>
      <c r="AQ3092" s="11">
        <v>3171.0</v>
      </c>
    </row>
    <row r="3093">
      <c r="A3093" s="8" t="str">
        <f t="shared" si="1"/>
        <v>Marcel Morgan</v>
      </c>
      <c r="B3093" s="8" t="s">
        <v>20236</v>
      </c>
      <c r="C3093" s="51" t="s">
        <v>20198</v>
      </c>
      <c r="D3093" s="9" t="s">
        <v>3307</v>
      </c>
      <c r="E3093" s="8" t="s">
        <v>20237</v>
      </c>
      <c r="F3093" s="8" t="s">
        <v>3309</v>
      </c>
      <c r="G3093" s="8" t="s">
        <v>19294</v>
      </c>
      <c r="H3093" s="8" t="s">
        <v>20238</v>
      </c>
      <c r="I3093" s="8" t="s">
        <v>1330</v>
      </c>
      <c r="J3093" s="10">
        <v>3.22</v>
      </c>
      <c r="K3093" s="8" t="s">
        <v>20239</v>
      </c>
      <c r="L3093" s="8" t="s">
        <v>1057</v>
      </c>
      <c r="M3093" s="8"/>
      <c r="N3093" s="8" t="s">
        <v>20262</v>
      </c>
      <c r="O3093" s="13" t="s">
        <v>52</v>
      </c>
      <c r="P3093" s="51"/>
      <c r="Q3093" s="51"/>
      <c r="R3093" s="13" t="s">
        <v>20263</v>
      </c>
      <c r="S3093" s="13" t="s">
        <v>2196</v>
      </c>
      <c r="T3093" s="11" t="str">
        <f t="shared" si="2"/>
        <v>Marcel Morgan</v>
      </c>
      <c r="U3093" s="13" t="s">
        <v>80</v>
      </c>
      <c r="V3093" s="8" t="s">
        <v>20264</v>
      </c>
      <c r="W3093" s="13" t="s">
        <v>20265</v>
      </c>
      <c r="X3093" s="8" t="s">
        <v>20242</v>
      </c>
      <c r="Y3093" s="51" t="s">
        <v>60</v>
      </c>
      <c r="Z3093" s="56" t="s">
        <v>20243</v>
      </c>
      <c r="AA3093" s="51" t="s">
        <v>60</v>
      </c>
      <c r="AB3093" s="56" t="s">
        <v>20244</v>
      </c>
      <c r="AC3093" s="51" t="s">
        <v>60</v>
      </c>
      <c r="AD3093" s="56" t="s">
        <v>20245</v>
      </c>
      <c r="AE3093" s="8" t="s">
        <v>20246</v>
      </c>
      <c r="AF3093" s="8" t="s">
        <v>20247</v>
      </c>
      <c r="AG3093" s="8" t="s">
        <v>3321</v>
      </c>
      <c r="AH3093" s="8" t="s">
        <v>194</v>
      </c>
      <c r="AI3093" s="8" t="s">
        <v>18832</v>
      </c>
      <c r="AJ3093" s="8"/>
      <c r="AK3093" s="8" t="s">
        <v>948</v>
      </c>
      <c r="AL3093" s="8" t="s">
        <v>741</v>
      </c>
      <c r="AM3093" s="8" t="s">
        <v>1379</v>
      </c>
      <c r="AN3093" s="8" t="s">
        <v>20248</v>
      </c>
      <c r="AO3093" s="8" t="s">
        <v>20257</v>
      </c>
      <c r="AP3093" s="29" t="s">
        <v>20247</v>
      </c>
      <c r="AQ3093" s="11">
        <v>3171.0</v>
      </c>
    </row>
    <row r="3094">
      <c r="A3094" s="8" t="str">
        <f t="shared" si="1"/>
        <v>Sharissa McQueen</v>
      </c>
      <c r="B3094" s="51" t="s">
        <v>20236</v>
      </c>
      <c r="C3094" s="51" t="s">
        <v>20198</v>
      </c>
      <c r="D3094" s="2" t="s">
        <v>3307</v>
      </c>
      <c r="E3094" s="8" t="s">
        <v>20237</v>
      </c>
      <c r="F3094" s="8" t="s">
        <v>3309</v>
      </c>
      <c r="G3094" s="51" t="s">
        <v>19294</v>
      </c>
      <c r="H3094" s="8" t="s">
        <v>20238</v>
      </c>
      <c r="I3094" s="8" t="s">
        <v>1330</v>
      </c>
      <c r="J3094" s="10">
        <v>3.22</v>
      </c>
      <c r="K3094" s="8" t="s">
        <v>20239</v>
      </c>
      <c r="L3094" s="8" t="s">
        <v>1057</v>
      </c>
      <c r="M3094" s="8"/>
      <c r="N3094" s="51" t="s">
        <v>20266</v>
      </c>
      <c r="O3094" s="51" t="s">
        <v>52</v>
      </c>
      <c r="P3094" s="51"/>
      <c r="Q3094" s="51"/>
      <c r="R3094" s="51" t="s">
        <v>20267</v>
      </c>
      <c r="S3094" s="51" t="s">
        <v>20268</v>
      </c>
      <c r="T3094" s="11" t="str">
        <f t="shared" si="2"/>
        <v>Sharissa McQueen</v>
      </c>
      <c r="U3094" s="51" t="s">
        <v>80</v>
      </c>
      <c r="V3094" s="51"/>
      <c r="W3094" s="51"/>
      <c r="X3094" s="94" t="s">
        <v>20242</v>
      </c>
      <c r="Y3094" s="51" t="s">
        <v>60</v>
      </c>
      <c r="Z3094" s="56" t="s">
        <v>20243</v>
      </c>
      <c r="AA3094" s="51" t="s">
        <v>60</v>
      </c>
      <c r="AB3094" s="56" t="s">
        <v>20244</v>
      </c>
      <c r="AC3094" s="51" t="s">
        <v>60</v>
      </c>
      <c r="AD3094" s="56" t="s">
        <v>20245</v>
      </c>
      <c r="AE3094" s="51" t="s">
        <v>20246</v>
      </c>
      <c r="AF3094" s="8" t="s">
        <v>20247</v>
      </c>
      <c r="AG3094" s="8" t="s">
        <v>3321</v>
      </c>
      <c r="AH3094" s="8" t="s">
        <v>194</v>
      </c>
      <c r="AI3094" s="8" t="s">
        <v>233</v>
      </c>
      <c r="AJ3094" s="8"/>
      <c r="AK3094" s="8" t="s">
        <v>948</v>
      </c>
      <c r="AL3094" s="8" t="s">
        <v>741</v>
      </c>
      <c r="AM3094" s="8" t="s">
        <v>1379</v>
      </c>
      <c r="AN3094" s="8" t="s">
        <v>20248</v>
      </c>
      <c r="AO3094" s="8" t="s">
        <v>20249</v>
      </c>
      <c r="AP3094" s="29" t="s">
        <v>20247</v>
      </c>
      <c r="AQ3094" s="11">
        <v>3171.0</v>
      </c>
    </row>
    <row r="3095">
      <c r="A3095" s="8" t="str">
        <f t="shared" si="1"/>
        <v>Noah Daum</v>
      </c>
      <c r="B3095" s="8" t="s">
        <v>20269</v>
      </c>
      <c r="C3095" s="51" t="s">
        <v>19343</v>
      </c>
      <c r="D3095" s="2" t="s">
        <v>3307</v>
      </c>
      <c r="E3095" s="8" t="s">
        <v>20270</v>
      </c>
      <c r="F3095" s="8" t="s">
        <v>3309</v>
      </c>
      <c r="G3095" s="51" t="s">
        <v>19294</v>
      </c>
      <c r="H3095" s="8" t="s">
        <v>20271</v>
      </c>
      <c r="I3095" s="8" t="s">
        <v>8000</v>
      </c>
      <c r="J3095" s="10">
        <v>3.26</v>
      </c>
      <c r="K3095" s="8" t="s">
        <v>20272</v>
      </c>
      <c r="L3095" s="8"/>
      <c r="M3095" s="8"/>
      <c r="N3095" s="51" t="s">
        <v>20273</v>
      </c>
      <c r="O3095" s="51" t="s">
        <v>52</v>
      </c>
      <c r="P3095" s="51"/>
      <c r="Q3095" s="51"/>
      <c r="R3095" s="51" t="s">
        <v>212</v>
      </c>
      <c r="S3095" s="51" t="s">
        <v>20274</v>
      </c>
      <c r="T3095" s="11" t="str">
        <f t="shared" si="2"/>
        <v>Noah Daum</v>
      </c>
      <c r="U3095" s="51" t="s">
        <v>55</v>
      </c>
      <c r="V3095" s="51" t="s">
        <v>20275</v>
      </c>
      <c r="W3095" s="51" t="s">
        <v>20276</v>
      </c>
      <c r="X3095" s="51" t="s">
        <v>20277</v>
      </c>
      <c r="Y3095" s="56" t="s">
        <v>20278</v>
      </c>
      <c r="Z3095" s="56" t="s">
        <v>20279</v>
      </c>
      <c r="AA3095" s="56" t="s">
        <v>20280</v>
      </c>
      <c r="AB3095" s="56" t="s">
        <v>20281</v>
      </c>
      <c r="AC3095" s="56" t="s">
        <v>20282</v>
      </c>
      <c r="AD3095" s="56" t="s">
        <v>20283</v>
      </c>
      <c r="AE3095" s="51" t="s">
        <v>20284</v>
      </c>
      <c r="AF3095" s="8" t="s">
        <v>11244</v>
      </c>
      <c r="AG3095" s="8" t="s">
        <v>3321</v>
      </c>
      <c r="AH3095" s="8" t="s">
        <v>4581</v>
      </c>
      <c r="AI3095" s="8" t="s">
        <v>18832</v>
      </c>
      <c r="AJ3095" s="8"/>
      <c r="AK3095" s="8" t="s">
        <v>10154</v>
      </c>
      <c r="AL3095" s="8" t="s">
        <v>20285</v>
      </c>
      <c r="AM3095" s="8" t="s">
        <v>1264</v>
      </c>
      <c r="AN3095" s="8" t="s">
        <v>20286</v>
      </c>
      <c r="AO3095" s="8" t="s">
        <v>20287</v>
      </c>
      <c r="AP3095" s="29" t="s">
        <v>11244</v>
      </c>
      <c r="AQ3095" s="11">
        <v>596.0</v>
      </c>
    </row>
    <row r="3096">
      <c r="A3096" s="8" t="str">
        <f t="shared" si="1"/>
        <v>Trent Koplinski</v>
      </c>
      <c r="B3096" s="51" t="s">
        <v>20269</v>
      </c>
      <c r="C3096" s="51" t="s">
        <v>19343</v>
      </c>
      <c r="D3096" s="2" t="s">
        <v>3307</v>
      </c>
      <c r="E3096" s="8" t="s">
        <v>20270</v>
      </c>
      <c r="F3096" s="8" t="s">
        <v>3309</v>
      </c>
      <c r="G3096" s="51" t="s">
        <v>19294</v>
      </c>
      <c r="H3096" s="8" t="s">
        <v>20271</v>
      </c>
      <c r="I3096" s="8" t="s">
        <v>8000</v>
      </c>
      <c r="J3096" s="10">
        <v>3.26</v>
      </c>
      <c r="K3096" s="8" t="s">
        <v>20272</v>
      </c>
      <c r="L3096" s="8"/>
      <c r="M3096" s="8"/>
      <c r="N3096" s="51" t="s">
        <v>20288</v>
      </c>
      <c r="O3096" s="51" t="s">
        <v>52</v>
      </c>
      <c r="P3096" s="51"/>
      <c r="Q3096" s="51"/>
      <c r="R3096" s="51" t="s">
        <v>6364</v>
      </c>
      <c r="S3096" s="51" t="s">
        <v>20289</v>
      </c>
      <c r="T3096" s="11" t="str">
        <f t="shared" si="2"/>
        <v>Trent Koplinski</v>
      </c>
      <c r="U3096" s="51" t="s">
        <v>106</v>
      </c>
      <c r="V3096" s="51"/>
      <c r="W3096" s="51"/>
      <c r="X3096" s="51" t="s">
        <v>20277</v>
      </c>
      <c r="Y3096" s="51" t="s">
        <v>60</v>
      </c>
      <c r="Z3096" s="56" t="s">
        <v>20279</v>
      </c>
      <c r="AA3096" s="51" t="s">
        <v>60</v>
      </c>
      <c r="AB3096" s="56" t="s">
        <v>20290</v>
      </c>
      <c r="AC3096" s="51" t="s">
        <v>60</v>
      </c>
      <c r="AD3096" s="56" t="s">
        <v>20283</v>
      </c>
      <c r="AE3096" s="51" t="s">
        <v>20284</v>
      </c>
      <c r="AF3096" s="8" t="s">
        <v>11244</v>
      </c>
      <c r="AG3096" s="8" t="s">
        <v>3321</v>
      </c>
      <c r="AH3096" s="8" t="s">
        <v>4581</v>
      </c>
      <c r="AI3096" s="8" t="s">
        <v>18832</v>
      </c>
      <c r="AJ3096" s="8"/>
      <c r="AK3096" s="8" t="s">
        <v>10154</v>
      </c>
      <c r="AL3096" s="8" t="s">
        <v>20285</v>
      </c>
      <c r="AM3096" s="8" t="s">
        <v>1264</v>
      </c>
      <c r="AN3096" s="8" t="s">
        <v>20286</v>
      </c>
      <c r="AO3096" s="8" t="s">
        <v>20291</v>
      </c>
      <c r="AP3096" s="29" t="s">
        <v>11244</v>
      </c>
      <c r="AQ3096" s="11">
        <v>596.0</v>
      </c>
    </row>
    <row r="3097">
      <c r="A3097" s="8" t="str">
        <f t="shared" si="1"/>
        <v>Danny Stults</v>
      </c>
      <c r="B3097" s="51" t="s">
        <v>20269</v>
      </c>
      <c r="C3097" s="51" t="s">
        <v>19343</v>
      </c>
      <c r="D3097" s="2" t="s">
        <v>3307</v>
      </c>
      <c r="E3097" s="8" t="s">
        <v>20270</v>
      </c>
      <c r="F3097" s="8" t="s">
        <v>3309</v>
      </c>
      <c r="G3097" s="51" t="s">
        <v>19294</v>
      </c>
      <c r="H3097" s="8" t="s">
        <v>20271</v>
      </c>
      <c r="I3097" s="8" t="s">
        <v>8000</v>
      </c>
      <c r="J3097" s="10">
        <v>3.26</v>
      </c>
      <c r="K3097" s="8" t="s">
        <v>20272</v>
      </c>
      <c r="L3097" s="8"/>
      <c r="M3097" s="8"/>
      <c r="N3097" s="51" t="s">
        <v>20292</v>
      </c>
      <c r="O3097" s="51" t="s">
        <v>52</v>
      </c>
      <c r="P3097" s="51"/>
      <c r="Q3097" s="51"/>
      <c r="R3097" s="51" t="s">
        <v>17930</v>
      </c>
      <c r="S3097" s="51" t="s">
        <v>20293</v>
      </c>
      <c r="T3097" s="11" t="str">
        <f t="shared" si="2"/>
        <v>Danny Stults</v>
      </c>
      <c r="U3097" s="51" t="s">
        <v>106</v>
      </c>
      <c r="V3097" s="51"/>
      <c r="W3097" s="51"/>
      <c r="X3097" s="51" t="s">
        <v>20277</v>
      </c>
      <c r="Y3097" s="51" t="s">
        <v>60</v>
      </c>
      <c r="Z3097" s="56" t="s">
        <v>20279</v>
      </c>
      <c r="AA3097" s="51" t="s">
        <v>60</v>
      </c>
      <c r="AB3097" s="56" t="s">
        <v>20290</v>
      </c>
      <c r="AC3097" s="51" t="s">
        <v>60</v>
      </c>
      <c r="AD3097" s="56" t="s">
        <v>20283</v>
      </c>
      <c r="AE3097" s="51" t="s">
        <v>20284</v>
      </c>
      <c r="AF3097" s="8" t="s">
        <v>11244</v>
      </c>
      <c r="AG3097" s="8" t="s">
        <v>3321</v>
      </c>
      <c r="AH3097" s="8" t="s">
        <v>4581</v>
      </c>
      <c r="AI3097" s="8" t="s">
        <v>18832</v>
      </c>
      <c r="AJ3097" s="8"/>
      <c r="AK3097" s="8" t="s">
        <v>10154</v>
      </c>
      <c r="AL3097" s="8" t="s">
        <v>20285</v>
      </c>
      <c r="AM3097" s="8" t="s">
        <v>1264</v>
      </c>
      <c r="AN3097" s="8" t="s">
        <v>20286</v>
      </c>
      <c r="AO3097" s="8" t="s">
        <v>20291</v>
      </c>
      <c r="AP3097" s="29" t="s">
        <v>11244</v>
      </c>
      <c r="AQ3097" s="11">
        <v>596.0</v>
      </c>
    </row>
    <row r="3098">
      <c r="A3098" s="8" t="str">
        <f t="shared" si="1"/>
        <v>Andy Chizzo</v>
      </c>
      <c r="B3098" s="51" t="s">
        <v>20294</v>
      </c>
      <c r="C3098" s="51" t="s">
        <v>20198</v>
      </c>
      <c r="D3098" s="2" t="s">
        <v>3307</v>
      </c>
      <c r="E3098" s="8" t="s">
        <v>20295</v>
      </c>
      <c r="F3098" s="8" t="s">
        <v>3309</v>
      </c>
      <c r="G3098" s="51" t="s">
        <v>19294</v>
      </c>
      <c r="H3098" s="8" t="s">
        <v>20296</v>
      </c>
      <c r="I3098" s="8" t="s">
        <v>13219</v>
      </c>
      <c r="J3098" s="10">
        <v>3.05</v>
      </c>
      <c r="K3098" s="8" t="s">
        <v>20297</v>
      </c>
      <c r="L3098" s="8"/>
      <c r="M3098" s="8"/>
      <c r="N3098" s="51" t="s">
        <v>20298</v>
      </c>
      <c r="O3098" s="51" t="s">
        <v>52</v>
      </c>
      <c r="P3098" s="51"/>
      <c r="Q3098" s="51"/>
      <c r="R3098" s="51" t="s">
        <v>4559</v>
      </c>
      <c r="S3098" s="51" t="s">
        <v>20299</v>
      </c>
      <c r="T3098" s="11" t="str">
        <f t="shared" si="2"/>
        <v>Andy Chizzo</v>
      </c>
      <c r="U3098" s="51" t="s">
        <v>20300</v>
      </c>
      <c r="V3098" s="51" t="s">
        <v>20301</v>
      </c>
      <c r="W3098" s="51" t="s">
        <v>20302</v>
      </c>
      <c r="X3098" s="94" t="s">
        <v>20303</v>
      </c>
      <c r="Y3098" s="51" t="s">
        <v>60</v>
      </c>
      <c r="Z3098" s="56" t="s">
        <v>20304</v>
      </c>
      <c r="AA3098" s="51" t="s">
        <v>60</v>
      </c>
      <c r="AB3098" s="56" t="s">
        <v>20305</v>
      </c>
      <c r="AC3098" s="51" t="s">
        <v>60</v>
      </c>
      <c r="AD3098" s="51" t="s">
        <v>60</v>
      </c>
      <c r="AE3098" s="51" t="s">
        <v>20306</v>
      </c>
      <c r="AF3098" s="8" t="s">
        <v>20307</v>
      </c>
      <c r="AG3098" s="8" t="s">
        <v>3321</v>
      </c>
      <c r="AH3098" s="8" t="s">
        <v>194</v>
      </c>
      <c r="AI3098" s="8" t="s">
        <v>233</v>
      </c>
      <c r="AJ3098" s="8"/>
      <c r="AK3098" s="8" t="s">
        <v>2114</v>
      </c>
      <c r="AL3098" s="8" t="s">
        <v>741</v>
      </c>
      <c r="AM3098" s="8" t="s">
        <v>2152</v>
      </c>
      <c r="AN3098" s="8" t="s">
        <v>20308</v>
      </c>
      <c r="AO3098" s="8" t="s">
        <v>20309</v>
      </c>
      <c r="AP3098" s="29" t="s">
        <v>20307</v>
      </c>
      <c r="AQ3098" s="11">
        <v>1530.0</v>
      </c>
    </row>
    <row r="3099">
      <c r="A3099" s="8" t="str">
        <f t="shared" si="1"/>
        <v>Andy Chizzo</v>
      </c>
      <c r="B3099" s="8" t="s">
        <v>20294</v>
      </c>
      <c r="C3099" s="51" t="s">
        <v>20198</v>
      </c>
      <c r="D3099" s="2" t="s">
        <v>3307</v>
      </c>
      <c r="E3099" s="8" t="s">
        <v>20295</v>
      </c>
      <c r="F3099" s="8" t="s">
        <v>3309</v>
      </c>
      <c r="G3099" s="51" t="s">
        <v>19294</v>
      </c>
      <c r="H3099" s="8" t="s">
        <v>20296</v>
      </c>
      <c r="I3099" s="8" t="s">
        <v>13219</v>
      </c>
      <c r="J3099" s="10">
        <v>3.05</v>
      </c>
      <c r="K3099" s="12" t="str">
        <f>HYPERLINK("https://www.cuchicago.edu/academics/degrees-and-programs/","Link")</f>
        <v>Link</v>
      </c>
      <c r="L3099" s="8"/>
      <c r="M3099" s="8"/>
      <c r="N3099" s="51" t="s">
        <v>20298</v>
      </c>
      <c r="O3099" s="51" t="s">
        <v>52</v>
      </c>
      <c r="P3099" s="51"/>
      <c r="Q3099" s="51"/>
      <c r="R3099" s="57" t="s">
        <v>4559</v>
      </c>
      <c r="S3099" s="57" t="s">
        <v>20299</v>
      </c>
      <c r="T3099" s="11" t="str">
        <f t="shared" si="2"/>
        <v>Andy Chizzo</v>
      </c>
      <c r="U3099" s="57" t="s">
        <v>55</v>
      </c>
      <c r="V3099" s="51" t="s">
        <v>20301</v>
      </c>
      <c r="W3099" s="57" t="s">
        <v>20302</v>
      </c>
      <c r="X3099" s="94" t="s">
        <v>20303</v>
      </c>
      <c r="Y3099" s="51" t="s">
        <v>60</v>
      </c>
      <c r="Z3099" s="56" t="s">
        <v>20304</v>
      </c>
      <c r="AA3099" s="51" t="s">
        <v>60</v>
      </c>
      <c r="AB3099" s="56" t="s">
        <v>20305</v>
      </c>
      <c r="AC3099" s="51" t="s">
        <v>60</v>
      </c>
      <c r="AD3099" s="51" t="s">
        <v>60</v>
      </c>
      <c r="AE3099" s="51" t="s">
        <v>20306</v>
      </c>
      <c r="AF3099" s="8" t="s">
        <v>20307</v>
      </c>
      <c r="AG3099" s="8" t="s">
        <v>3321</v>
      </c>
      <c r="AH3099" s="8" t="s">
        <v>194</v>
      </c>
      <c r="AI3099" s="8" t="s">
        <v>18832</v>
      </c>
      <c r="AJ3099" s="8"/>
      <c r="AK3099" s="8" t="s">
        <v>2114</v>
      </c>
      <c r="AL3099" s="8" t="s">
        <v>741</v>
      </c>
      <c r="AM3099" s="8" t="s">
        <v>2152</v>
      </c>
      <c r="AN3099" s="8" t="s">
        <v>20308</v>
      </c>
      <c r="AO3099" s="8" t="s">
        <v>20310</v>
      </c>
      <c r="AP3099" s="29" t="s">
        <v>20307</v>
      </c>
      <c r="AQ3099" s="11">
        <v>1530.0</v>
      </c>
    </row>
    <row r="3100">
      <c r="A3100" s="8" t="str">
        <f t="shared" si="1"/>
        <v>Christopher Duron Jr.</v>
      </c>
      <c r="B3100" s="16" t="s">
        <v>20294</v>
      </c>
      <c r="C3100" s="51" t="s">
        <v>20198</v>
      </c>
      <c r="D3100" s="79" t="s">
        <v>3307</v>
      </c>
      <c r="E3100" s="62" t="s">
        <v>20295</v>
      </c>
      <c r="F3100" s="62" t="s">
        <v>3309</v>
      </c>
      <c r="G3100" s="51" t="s">
        <v>19294</v>
      </c>
      <c r="H3100" s="89">
        <v>144351.0</v>
      </c>
      <c r="I3100" s="63" t="s">
        <v>13219</v>
      </c>
      <c r="J3100" s="60">
        <v>3.05</v>
      </c>
      <c r="K3100" s="18" t="s">
        <v>20297</v>
      </c>
      <c r="L3100" s="18"/>
      <c r="M3100" s="18"/>
      <c r="N3100" s="61" t="s">
        <v>20311</v>
      </c>
      <c r="O3100" s="51" t="s">
        <v>52</v>
      </c>
      <c r="P3100" s="61" t="s">
        <v>207</v>
      </c>
      <c r="Q3100" s="51"/>
      <c r="R3100" s="51" t="s">
        <v>883</v>
      </c>
      <c r="S3100" s="51" t="s">
        <v>20312</v>
      </c>
      <c r="T3100" s="11" t="str">
        <f t="shared" si="2"/>
        <v>Christopher Duron Jr.</v>
      </c>
      <c r="U3100" s="51" t="s">
        <v>76</v>
      </c>
      <c r="V3100" s="51" t="s">
        <v>20313</v>
      </c>
      <c r="W3100" s="51"/>
      <c r="X3100" s="62" t="s">
        <v>20303</v>
      </c>
      <c r="Y3100" s="62"/>
      <c r="Z3100" s="62"/>
      <c r="AA3100" s="62"/>
      <c r="AB3100" s="62"/>
      <c r="AC3100" s="62"/>
      <c r="AD3100" s="62"/>
      <c r="AE3100" s="62" t="s">
        <v>20306</v>
      </c>
      <c r="AF3100" s="62" t="s">
        <v>20307</v>
      </c>
      <c r="AG3100" s="62" t="s">
        <v>3321</v>
      </c>
      <c r="AH3100" s="72" t="s">
        <v>194</v>
      </c>
      <c r="AI3100" s="63" t="s">
        <v>18832</v>
      </c>
      <c r="AJ3100" s="77"/>
      <c r="AK3100" s="63" t="s">
        <v>2114</v>
      </c>
      <c r="AL3100" s="63" t="s">
        <v>741</v>
      </c>
      <c r="AM3100" s="60" t="s">
        <v>2152</v>
      </c>
      <c r="AN3100" s="97">
        <v>0.7657942238267148</v>
      </c>
      <c r="AO3100" s="98">
        <v>46462.0</v>
      </c>
      <c r="AP3100" s="90" t="s">
        <v>20307</v>
      </c>
      <c r="AQ3100" s="68">
        <v>1530.0</v>
      </c>
    </row>
    <row r="3101">
      <c r="A3101" s="8" t="str">
        <f t="shared" si="1"/>
        <v>Fatima Stingily</v>
      </c>
      <c r="B3101" s="8" t="s">
        <v>20294</v>
      </c>
      <c r="C3101" s="51" t="s">
        <v>20198</v>
      </c>
      <c r="D3101" s="2" t="s">
        <v>3307</v>
      </c>
      <c r="E3101" s="8" t="s">
        <v>20295</v>
      </c>
      <c r="F3101" s="8" t="s">
        <v>3309</v>
      </c>
      <c r="G3101" s="51" t="s">
        <v>19294</v>
      </c>
      <c r="H3101" s="8" t="s">
        <v>20296</v>
      </c>
      <c r="I3101" s="8" t="s">
        <v>13219</v>
      </c>
      <c r="J3101" s="10">
        <v>3.05</v>
      </c>
      <c r="K3101" s="8" t="s">
        <v>20297</v>
      </c>
      <c r="L3101" s="8"/>
      <c r="M3101" s="8"/>
      <c r="N3101" s="51" t="s">
        <v>20314</v>
      </c>
      <c r="O3101" s="57" t="s">
        <v>52</v>
      </c>
      <c r="P3101" s="51" t="s">
        <v>490</v>
      </c>
      <c r="Q3101" s="51"/>
      <c r="R3101" s="57" t="s">
        <v>20315</v>
      </c>
      <c r="S3101" s="57" t="s">
        <v>20316</v>
      </c>
      <c r="T3101" s="11" t="str">
        <f t="shared" si="2"/>
        <v>Fatima Stingily</v>
      </c>
      <c r="U3101" s="51" t="s">
        <v>80</v>
      </c>
      <c r="V3101" s="51"/>
      <c r="W3101" s="51"/>
      <c r="X3101" s="51" t="s">
        <v>20303</v>
      </c>
      <c r="Y3101" s="51" t="s">
        <v>60</v>
      </c>
      <c r="Z3101" s="56" t="s">
        <v>20304</v>
      </c>
      <c r="AA3101" s="51" t="s">
        <v>60</v>
      </c>
      <c r="AB3101" s="56" t="s">
        <v>20305</v>
      </c>
      <c r="AC3101" s="56" t="s">
        <v>20317</v>
      </c>
      <c r="AD3101" s="56" t="s">
        <v>20318</v>
      </c>
      <c r="AE3101" s="51" t="s">
        <v>20306</v>
      </c>
      <c r="AF3101" s="8" t="s">
        <v>20307</v>
      </c>
      <c r="AG3101" s="8" t="s">
        <v>3321</v>
      </c>
      <c r="AH3101" s="8" t="s">
        <v>194</v>
      </c>
      <c r="AI3101" s="8" t="s">
        <v>18832</v>
      </c>
      <c r="AJ3101" s="8"/>
      <c r="AK3101" s="8" t="s">
        <v>2114</v>
      </c>
      <c r="AL3101" s="8" t="s">
        <v>741</v>
      </c>
      <c r="AM3101" s="8" t="s">
        <v>2152</v>
      </c>
      <c r="AN3101" s="8" t="s">
        <v>20308</v>
      </c>
      <c r="AO3101" s="8" t="s">
        <v>20310</v>
      </c>
      <c r="AP3101" s="29" t="s">
        <v>20307</v>
      </c>
      <c r="AQ3101" s="11">
        <v>1530.0</v>
      </c>
    </row>
    <row r="3102">
      <c r="A3102" s="8" t="str">
        <f t="shared" si="1"/>
        <v>Maximilian Woywod</v>
      </c>
      <c r="B3102" s="51" t="s">
        <v>20294</v>
      </c>
      <c r="C3102" s="51" t="s">
        <v>20198</v>
      </c>
      <c r="D3102" s="9" t="s">
        <v>3307</v>
      </c>
      <c r="E3102" s="13" t="s">
        <v>20295</v>
      </c>
      <c r="F3102" s="8" t="s">
        <v>3309</v>
      </c>
      <c r="G3102" s="51" t="s">
        <v>19294</v>
      </c>
      <c r="H3102" s="8" t="s">
        <v>20296</v>
      </c>
      <c r="I3102" s="8" t="s">
        <v>13219</v>
      </c>
      <c r="J3102" s="10">
        <v>3.05</v>
      </c>
      <c r="K3102" s="8" t="s">
        <v>20297</v>
      </c>
      <c r="L3102" s="8"/>
      <c r="M3102" s="8"/>
      <c r="N3102" s="13" t="s">
        <v>20319</v>
      </c>
      <c r="O3102" s="51" t="s">
        <v>52</v>
      </c>
      <c r="P3102" s="51"/>
      <c r="Q3102" s="51"/>
      <c r="R3102" s="51" t="s">
        <v>20320</v>
      </c>
      <c r="S3102" s="57" t="s">
        <v>20321</v>
      </c>
      <c r="T3102" s="11" t="str">
        <f t="shared" si="2"/>
        <v>Maximilian Woywod</v>
      </c>
      <c r="U3102" s="57" t="s">
        <v>80</v>
      </c>
      <c r="V3102" s="13" t="s">
        <v>20322</v>
      </c>
      <c r="W3102" s="57" t="s">
        <v>20323</v>
      </c>
      <c r="X3102" s="94" t="s">
        <v>20303</v>
      </c>
      <c r="Y3102" s="51" t="s">
        <v>60</v>
      </c>
      <c r="Z3102" s="56" t="s">
        <v>20304</v>
      </c>
      <c r="AA3102" s="51" t="s">
        <v>60</v>
      </c>
      <c r="AB3102" s="56" t="s">
        <v>20305</v>
      </c>
      <c r="AC3102" s="51" t="s">
        <v>60</v>
      </c>
      <c r="AD3102" s="56" t="s">
        <v>20318</v>
      </c>
      <c r="AE3102" s="51" t="s">
        <v>20306</v>
      </c>
      <c r="AF3102" s="13" t="s">
        <v>20307</v>
      </c>
      <c r="AG3102" s="8" t="s">
        <v>3321</v>
      </c>
      <c r="AH3102" s="8" t="s">
        <v>194</v>
      </c>
      <c r="AI3102" s="8" t="s">
        <v>233</v>
      </c>
      <c r="AJ3102" s="8"/>
      <c r="AK3102" s="8" t="s">
        <v>2114</v>
      </c>
      <c r="AL3102" s="8" t="s">
        <v>741</v>
      </c>
      <c r="AM3102" s="8" t="s">
        <v>2152</v>
      </c>
      <c r="AN3102" s="8" t="s">
        <v>20308</v>
      </c>
      <c r="AO3102" s="8" t="s">
        <v>20309</v>
      </c>
      <c r="AP3102" s="52" t="s">
        <v>20307</v>
      </c>
      <c r="AQ3102" s="11">
        <v>1530.0</v>
      </c>
    </row>
    <row r="3103">
      <c r="A3103" s="8" t="str">
        <f t="shared" si="1"/>
        <v>AC Malachi has been removed. </v>
      </c>
      <c r="B3103" s="51" t="s">
        <v>20294</v>
      </c>
      <c r="C3103" s="51" t="s">
        <v>20198</v>
      </c>
      <c r="D3103" s="2" t="s">
        <v>3307</v>
      </c>
      <c r="E3103" s="13" t="s">
        <v>20295</v>
      </c>
      <c r="F3103" s="8" t="s">
        <v>3309</v>
      </c>
      <c r="G3103" s="51" t="s">
        <v>19294</v>
      </c>
      <c r="H3103" s="8" t="s">
        <v>20296</v>
      </c>
      <c r="I3103" s="8" t="s">
        <v>13219</v>
      </c>
      <c r="J3103" s="10">
        <v>3.05</v>
      </c>
      <c r="K3103" s="8" t="s">
        <v>20297</v>
      </c>
      <c r="L3103" s="8"/>
      <c r="M3103" s="8"/>
      <c r="N3103" s="51" t="s">
        <v>20324</v>
      </c>
      <c r="O3103" s="51" t="s">
        <v>52</v>
      </c>
      <c r="P3103" s="51"/>
      <c r="Q3103" s="51" t="s">
        <v>277</v>
      </c>
      <c r="R3103" s="51" t="s">
        <v>20325</v>
      </c>
      <c r="S3103" s="51"/>
      <c r="T3103" s="11" t="str">
        <f t="shared" si="2"/>
        <v>AC Malachi has been removed. </v>
      </c>
      <c r="U3103" s="51"/>
      <c r="V3103" s="51"/>
      <c r="W3103" s="51"/>
      <c r="X3103" s="94" t="s">
        <v>20303</v>
      </c>
      <c r="Y3103" s="51" t="s">
        <v>60</v>
      </c>
      <c r="Z3103" s="56" t="s">
        <v>20304</v>
      </c>
      <c r="AA3103" s="51" t="s">
        <v>60</v>
      </c>
      <c r="AB3103" s="56" t="s">
        <v>20305</v>
      </c>
      <c r="AC3103" s="56" t="s">
        <v>20326</v>
      </c>
      <c r="AD3103" s="56" t="s">
        <v>20318</v>
      </c>
      <c r="AE3103" s="51" t="s">
        <v>20306</v>
      </c>
      <c r="AF3103" s="13" t="s">
        <v>20307</v>
      </c>
      <c r="AG3103" s="8" t="s">
        <v>3321</v>
      </c>
      <c r="AH3103" s="8" t="s">
        <v>194</v>
      </c>
      <c r="AI3103" s="8" t="s">
        <v>233</v>
      </c>
      <c r="AJ3103" s="8"/>
      <c r="AK3103" s="8" t="s">
        <v>2114</v>
      </c>
      <c r="AL3103" s="8" t="s">
        <v>741</v>
      </c>
      <c r="AM3103" s="8" t="s">
        <v>2152</v>
      </c>
      <c r="AN3103" s="8" t="s">
        <v>20308</v>
      </c>
      <c r="AO3103" s="8" t="s">
        <v>20309</v>
      </c>
      <c r="AP3103" s="52" t="s">
        <v>20307</v>
      </c>
      <c r="AQ3103" s="11">
        <v>1530.0</v>
      </c>
    </row>
    <row r="3104">
      <c r="A3104" s="8" t="str">
        <f t="shared" si="1"/>
        <v>AC Chelsee has been removed. </v>
      </c>
      <c r="B3104" s="51" t="s">
        <v>20294</v>
      </c>
      <c r="C3104" s="51" t="s">
        <v>20198</v>
      </c>
      <c r="D3104" s="9" t="s">
        <v>3307</v>
      </c>
      <c r="E3104" s="13" t="s">
        <v>20295</v>
      </c>
      <c r="F3104" s="8" t="s">
        <v>3309</v>
      </c>
      <c r="G3104" s="51" t="s">
        <v>19294</v>
      </c>
      <c r="H3104" s="8" t="s">
        <v>20296</v>
      </c>
      <c r="I3104" s="8" t="s">
        <v>13219</v>
      </c>
      <c r="J3104" s="10">
        <v>3.05</v>
      </c>
      <c r="K3104" s="8" t="s">
        <v>20297</v>
      </c>
      <c r="L3104" s="8"/>
      <c r="M3104" s="8"/>
      <c r="N3104" s="13" t="s">
        <v>20327</v>
      </c>
      <c r="O3104" s="51" t="s">
        <v>52</v>
      </c>
      <c r="P3104" s="51"/>
      <c r="Q3104" s="51" t="s">
        <v>277</v>
      </c>
      <c r="R3104" s="51" t="s">
        <v>20328</v>
      </c>
      <c r="S3104" s="51"/>
      <c r="T3104" s="11" t="str">
        <f t="shared" si="2"/>
        <v>AC Chelsee has been removed. </v>
      </c>
      <c r="U3104" s="8"/>
      <c r="V3104" s="8"/>
      <c r="W3104" s="8"/>
      <c r="X3104" s="94" t="s">
        <v>20303</v>
      </c>
      <c r="Y3104" s="51" t="s">
        <v>60</v>
      </c>
      <c r="Z3104" s="56" t="s">
        <v>20304</v>
      </c>
      <c r="AA3104" s="51" t="s">
        <v>60</v>
      </c>
      <c r="AB3104" s="56" t="s">
        <v>20305</v>
      </c>
      <c r="AC3104" s="51" t="s">
        <v>60</v>
      </c>
      <c r="AD3104" s="56" t="s">
        <v>20318</v>
      </c>
      <c r="AE3104" s="51" t="s">
        <v>20306</v>
      </c>
      <c r="AF3104" s="13" t="s">
        <v>20307</v>
      </c>
      <c r="AG3104" s="8" t="s">
        <v>3321</v>
      </c>
      <c r="AH3104" s="8" t="s">
        <v>194</v>
      </c>
      <c r="AI3104" s="8" t="s">
        <v>233</v>
      </c>
      <c r="AJ3104" s="8"/>
      <c r="AK3104" s="8" t="s">
        <v>2114</v>
      </c>
      <c r="AL3104" s="8" t="s">
        <v>741</v>
      </c>
      <c r="AM3104" s="8" t="s">
        <v>2152</v>
      </c>
      <c r="AN3104" s="8" t="s">
        <v>20308</v>
      </c>
      <c r="AO3104" s="8" t="s">
        <v>20309</v>
      </c>
      <c r="AP3104" s="52" t="s">
        <v>20307</v>
      </c>
      <c r="AQ3104" s="11">
        <v>1530.0</v>
      </c>
    </row>
    <row r="3105">
      <c r="A3105" s="8" t="str">
        <f t="shared" si="1"/>
        <v>Kyle Flores</v>
      </c>
      <c r="B3105" s="8" t="s">
        <v>20329</v>
      </c>
      <c r="C3105" s="51" t="s">
        <v>20147</v>
      </c>
      <c r="D3105" s="79" t="s">
        <v>3307</v>
      </c>
      <c r="E3105" s="62" t="s">
        <v>20330</v>
      </c>
      <c r="F3105" s="62" t="s">
        <v>3309</v>
      </c>
      <c r="G3105" s="51" t="s">
        <v>19294</v>
      </c>
      <c r="H3105" s="89">
        <v>144962.0</v>
      </c>
      <c r="I3105" s="63" t="s">
        <v>20129</v>
      </c>
      <c r="J3105" s="60">
        <v>3.38</v>
      </c>
      <c r="K3105" s="18" t="s">
        <v>20331</v>
      </c>
      <c r="L3105" s="18"/>
      <c r="M3105" s="18"/>
      <c r="N3105" s="61" t="s">
        <v>20332</v>
      </c>
      <c r="O3105" s="51" t="s">
        <v>52</v>
      </c>
      <c r="P3105" s="61" t="s">
        <v>207</v>
      </c>
      <c r="Q3105" s="51"/>
      <c r="R3105" s="51" t="s">
        <v>1275</v>
      </c>
      <c r="S3105" s="51" t="s">
        <v>20333</v>
      </c>
      <c r="T3105" s="11" t="str">
        <f t="shared" si="2"/>
        <v>Kyle Flores</v>
      </c>
      <c r="U3105" s="51" t="s">
        <v>106</v>
      </c>
      <c r="V3105" s="51" t="s">
        <v>20334</v>
      </c>
      <c r="W3105" s="51"/>
      <c r="X3105" s="62" t="s">
        <v>20335</v>
      </c>
      <c r="Y3105" s="62"/>
      <c r="Z3105" s="62"/>
      <c r="AA3105" s="62"/>
      <c r="AB3105" s="62"/>
      <c r="AC3105" s="62"/>
      <c r="AD3105" s="62"/>
      <c r="AE3105" s="62" t="s">
        <v>20336</v>
      </c>
      <c r="AF3105" s="62" t="s">
        <v>20330</v>
      </c>
      <c r="AG3105" s="62" t="s">
        <v>3321</v>
      </c>
      <c r="AH3105" s="72" t="s">
        <v>232</v>
      </c>
      <c r="AI3105" s="63" t="s">
        <v>18832</v>
      </c>
      <c r="AJ3105" s="77"/>
      <c r="AK3105" s="63" t="s">
        <v>2114</v>
      </c>
      <c r="AL3105" s="63" t="s">
        <v>2151</v>
      </c>
      <c r="AM3105" s="60" t="s">
        <v>743</v>
      </c>
      <c r="AN3105" s="97">
        <v>0.6273474178403756</v>
      </c>
      <c r="AO3105" s="98">
        <v>54080.0</v>
      </c>
      <c r="AP3105" s="99" t="s">
        <v>20330</v>
      </c>
      <c r="AQ3105" s="68">
        <v>2856.0</v>
      </c>
    </row>
    <row r="3106">
      <c r="A3106" s="8" t="str">
        <f t="shared" si="1"/>
        <v>Joey Barber</v>
      </c>
      <c r="B3106" s="51" t="s">
        <v>20337</v>
      </c>
      <c r="C3106" s="51" t="s">
        <v>20147</v>
      </c>
      <c r="D3106" s="2" t="s">
        <v>3307</v>
      </c>
      <c r="E3106" s="8" t="s">
        <v>20330</v>
      </c>
      <c r="F3106" s="8" t="s">
        <v>3309</v>
      </c>
      <c r="G3106" s="51" t="s">
        <v>19294</v>
      </c>
      <c r="H3106" s="8" t="s">
        <v>20338</v>
      </c>
      <c r="I3106" s="8" t="s">
        <v>20129</v>
      </c>
      <c r="J3106" s="10">
        <v>3.38</v>
      </c>
      <c r="K3106" s="8" t="s">
        <v>20331</v>
      </c>
      <c r="L3106" s="8"/>
      <c r="M3106" s="8"/>
      <c r="N3106" s="51" t="s">
        <v>20339</v>
      </c>
      <c r="O3106" s="51" t="s">
        <v>52</v>
      </c>
      <c r="P3106" s="51"/>
      <c r="Q3106" s="51"/>
      <c r="R3106" s="8" t="s">
        <v>4231</v>
      </c>
      <c r="S3106" s="8" t="s">
        <v>20340</v>
      </c>
      <c r="T3106" s="11" t="str">
        <f t="shared" si="2"/>
        <v>Joey Barber</v>
      </c>
      <c r="U3106" s="8" t="s">
        <v>20341</v>
      </c>
      <c r="V3106" s="51" t="s">
        <v>20342</v>
      </c>
      <c r="W3106" s="51"/>
      <c r="X3106" s="51" t="s">
        <v>20335</v>
      </c>
      <c r="Y3106" s="51" t="s">
        <v>60</v>
      </c>
      <c r="Z3106" s="56" t="s">
        <v>20343</v>
      </c>
      <c r="AA3106" s="51" t="s">
        <v>60</v>
      </c>
      <c r="AB3106" s="56" t="s">
        <v>20344</v>
      </c>
      <c r="AC3106" s="51" t="s">
        <v>60</v>
      </c>
      <c r="AD3106" s="56" t="s">
        <v>20345</v>
      </c>
      <c r="AE3106" s="51" t="s">
        <v>20336</v>
      </c>
      <c r="AF3106" s="8" t="s">
        <v>20330</v>
      </c>
      <c r="AG3106" s="8" t="s">
        <v>3321</v>
      </c>
      <c r="AH3106" s="8" t="s">
        <v>232</v>
      </c>
      <c r="AI3106" s="8" t="s">
        <v>18832</v>
      </c>
      <c r="AJ3106" s="8"/>
      <c r="AK3106" s="8" t="s">
        <v>2114</v>
      </c>
      <c r="AL3106" s="8" t="s">
        <v>2151</v>
      </c>
      <c r="AM3106" s="8" t="s">
        <v>743</v>
      </c>
      <c r="AN3106" s="8" t="s">
        <v>20346</v>
      </c>
      <c r="AO3106" s="8" t="s">
        <v>20347</v>
      </c>
      <c r="AP3106" s="29" t="s">
        <v>20330</v>
      </c>
      <c r="AQ3106" s="11">
        <v>2856.0</v>
      </c>
    </row>
    <row r="3107">
      <c r="A3107" s="8" t="str">
        <f t="shared" si="1"/>
        <v>David Stone</v>
      </c>
      <c r="B3107" s="51" t="s">
        <v>20337</v>
      </c>
      <c r="C3107" s="51" t="s">
        <v>20147</v>
      </c>
      <c r="D3107" s="2" t="s">
        <v>3307</v>
      </c>
      <c r="E3107" s="8" t="s">
        <v>20330</v>
      </c>
      <c r="F3107" s="8" t="s">
        <v>3309</v>
      </c>
      <c r="G3107" s="51" t="s">
        <v>19294</v>
      </c>
      <c r="H3107" s="8" t="s">
        <v>20338</v>
      </c>
      <c r="I3107" s="8" t="s">
        <v>20129</v>
      </c>
      <c r="J3107" s="10">
        <v>3.38</v>
      </c>
      <c r="K3107" s="8" t="s">
        <v>20331</v>
      </c>
      <c r="L3107" s="8"/>
      <c r="M3107" s="8"/>
      <c r="N3107" s="51" t="s">
        <v>20348</v>
      </c>
      <c r="O3107" s="51" t="s">
        <v>52</v>
      </c>
      <c r="P3107" s="51"/>
      <c r="Q3107" s="51"/>
      <c r="R3107" s="51" t="s">
        <v>289</v>
      </c>
      <c r="S3107" s="51" t="s">
        <v>7695</v>
      </c>
      <c r="T3107" s="11" t="str">
        <f t="shared" si="2"/>
        <v>David Stone</v>
      </c>
      <c r="U3107" s="51" t="s">
        <v>311</v>
      </c>
      <c r="V3107" s="51" t="s">
        <v>20349</v>
      </c>
      <c r="W3107" s="51" t="s">
        <v>20350</v>
      </c>
      <c r="X3107" s="94" t="s">
        <v>20335</v>
      </c>
      <c r="Y3107" s="51" t="s">
        <v>60</v>
      </c>
      <c r="Z3107" s="56" t="s">
        <v>20343</v>
      </c>
      <c r="AA3107" s="51" t="s">
        <v>60</v>
      </c>
      <c r="AB3107" s="56" t="s">
        <v>20344</v>
      </c>
      <c r="AC3107" s="51" t="s">
        <v>60</v>
      </c>
      <c r="AD3107" s="56" t="s">
        <v>20345</v>
      </c>
      <c r="AE3107" s="51" t="s">
        <v>20336</v>
      </c>
      <c r="AF3107" s="8" t="s">
        <v>20330</v>
      </c>
      <c r="AG3107" s="8" t="s">
        <v>3321</v>
      </c>
      <c r="AH3107" s="8" t="s">
        <v>232</v>
      </c>
      <c r="AI3107" s="8" t="s">
        <v>233</v>
      </c>
      <c r="AJ3107" s="8"/>
      <c r="AK3107" s="8" t="s">
        <v>2114</v>
      </c>
      <c r="AL3107" s="8" t="s">
        <v>2151</v>
      </c>
      <c r="AM3107" s="8" t="s">
        <v>743</v>
      </c>
      <c r="AN3107" s="8" t="s">
        <v>20346</v>
      </c>
      <c r="AO3107" s="8" t="s">
        <v>20347</v>
      </c>
      <c r="AP3107" s="29" t="s">
        <v>20330</v>
      </c>
      <c r="AQ3107" s="11">
        <v>2856.0</v>
      </c>
    </row>
    <row r="3108">
      <c r="A3108" s="8" t="str">
        <f t="shared" si="1"/>
        <v>Tyler Sheehan</v>
      </c>
      <c r="B3108" s="51" t="s">
        <v>20337</v>
      </c>
      <c r="C3108" s="51" t="s">
        <v>20147</v>
      </c>
      <c r="D3108" s="9" t="s">
        <v>3307</v>
      </c>
      <c r="E3108" s="8" t="s">
        <v>20330</v>
      </c>
      <c r="F3108" s="8" t="s">
        <v>3309</v>
      </c>
      <c r="G3108" s="51" t="s">
        <v>19294</v>
      </c>
      <c r="H3108" s="8" t="s">
        <v>20338</v>
      </c>
      <c r="I3108" s="8" t="s">
        <v>20129</v>
      </c>
      <c r="J3108" s="10">
        <v>3.38</v>
      </c>
      <c r="K3108" s="8" t="s">
        <v>20331</v>
      </c>
      <c r="L3108" s="8"/>
      <c r="M3108" s="8"/>
      <c r="N3108" s="51" t="s">
        <v>20351</v>
      </c>
      <c r="O3108" s="51" t="s">
        <v>52</v>
      </c>
      <c r="P3108" s="51"/>
      <c r="Q3108" s="51"/>
      <c r="R3108" s="51" t="s">
        <v>1514</v>
      </c>
      <c r="S3108" s="51" t="s">
        <v>20352</v>
      </c>
      <c r="T3108" s="11" t="str">
        <f t="shared" si="2"/>
        <v>Tyler Sheehan</v>
      </c>
      <c r="U3108" s="57" t="s">
        <v>167</v>
      </c>
      <c r="V3108" s="57" t="s">
        <v>20353</v>
      </c>
      <c r="W3108" s="51"/>
      <c r="X3108" s="94" t="s">
        <v>20335</v>
      </c>
      <c r="Y3108" s="56" t="s">
        <v>20354</v>
      </c>
      <c r="Z3108" s="56" t="s">
        <v>20343</v>
      </c>
      <c r="AA3108" s="51" t="s">
        <v>60</v>
      </c>
      <c r="AB3108" s="56" t="s">
        <v>20344</v>
      </c>
      <c r="AC3108" s="56" t="s">
        <v>20355</v>
      </c>
      <c r="AD3108" s="56" t="s">
        <v>20345</v>
      </c>
      <c r="AE3108" s="51" t="s">
        <v>20336</v>
      </c>
      <c r="AF3108" s="8" t="s">
        <v>20330</v>
      </c>
      <c r="AG3108" s="8" t="s">
        <v>3321</v>
      </c>
      <c r="AH3108" s="8" t="s">
        <v>232</v>
      </c>
      <c r="AI3108" s="8" t="s">
        <v>233</v>
      </c>
      <c r="AJ3108" s="8"/>
      <c r="AK3108" s="8" t="s">
        <v>2114</v>
      </c>
      <c r="AL3108" s="8" t="s">
        <v>2151</v>
      </c>
      <c r="AM3108" s="8" t="s">
        <v>743</v>
      </c>
      <c r="AN3108" s="8" t="s">
        <v>20346</v>
      </c>
      <c r="AO3108" s="8" t="s">
        <v>20347</v>
      </c>
      <c r="AP3108" s="29" t="s">
        <v>20330</v>
      </c>
      <c r="AQ3108" s="11">
        <v>2856.0</v>
      </c>
    </row>
    <row r="3109">
      <c r="A3109" s="8" t="str">
        <f t="shared" si="1"/>
        <v>Matt Gibson</v>
      </c>
      <c r="B3109" s="51" t="s">
        <v>20337</v>
      </c>
      <c r="C3109" s="51" t="s">
        <v>20147</v>
      </c>
      <c r="D3109" s="2" t="s">
        <v>3307</v>
      </c>
      <c r="E3109" s="8" t="s">
        <v>20330</v>
      </c>
      <c r="F3109" s="8" t="s">
        <v>3309</v>
      </c>
      <c r="G3109" s="51" t="s">
        <v>19294</v>
      </c>
      <c r="H3109" s="8" t="s">
        <v>20338</v>
      </c>
      <c r="I3109" s="8" t="s">
        <v>20129</v>
      </c>
      <c r="J3109" s="10">
        <v>3.38</v>
      </c>
      <c r="K3109" s="8" t="s">
        <v>20331</v>
      </c>
      <c r="L3109" s="8"/>
      <c r="M3109" s="8"/>
      <c r="N3109" s="51" t="s">
        <v>20356</v>
      </c>
      <c r="O3109" s="51" t="s">
        <v>52</v>
      </c>
      <c r="P3109" s="51"/>
      <c r="Q3109" s="51"/>
      <c r="R3109" s="51" t="s">
        <v>771</v>
      </c>
      <c r="S3109" s="51" t="s">
        <v>6465</v>
      </c>
      <c r="T3109" s="11" t="str">
        <f t="shared" si="2"/>
        <v>Matt Gibson</v>
      </c>
      <c r="U3109" s="51" t="s">
        <v>247</v>
      </c>
      <c r="V3109" s="51"/>
      <c r="W3109" s="51"/>
      <c r="X3109" s="94" t="s">
        <v>20335</v>
      </c>
      <c r="Y3109" s="51" t="s">
        <v>60</v>
      </c>
      <c r="Z3109" s="56" t="s">
        <v>20343</v>
      </c>
      <c r="AA3109" s="51" t="s">
        <v>60</v>
      </c>
      <c r="AB3109" s="56" t="s">
        <v>20344</v>
      </c>
      <c r="AC3109" s="51" t="s">
        <v>60</v>
      </c>
      <c r="AD3109" s="56" t="s">
        <v>20345</v>
      </c>
      <c r="AE3109" s="51" t="s">
        <v>20336</v>
      </c>
      <c r="AF3109" s="8" t="s">
        <v>20330</v>
      </c>
      <c r="AG3109" s="8" t="s">
        <v>3321</v>
      </c>
      <c r="AH3109" s="8" t="s">
        <v>232</v>
      </c>
      <c r="AI3109" s="8" t="s">
        <v>233</v>
      </c>
      <c r="AJ3109" s="8"/>
      <c r="AK3109" s="8" t="s">
        <v>2114</v>
      </c>
      <c r="AL3109" s="8" t="s">
        <v>2151</v>
      </c>
      <c r="AM3109" s="8" t="s">
        <v>743</v>
      </c>
      <c r="AN3109" s="8" t="s">
        <v>20346</v>
      </c>
      <c r="AO3109" s="8" t="s">
        <v>20347</v>
      </c>
      <c r="AP3109" s="29" t="s">
        <v>20330</v>
      </c>
      <c r="AQ3109" s="11">
        <v>2856.0</v>
      </c>
    </row>
    <row r="3110">
      <c r="A3110" s="8" t="str">
        <f t="shared" si="1"/>
        <v>Scott Bradley</v>
      </c>
      <c r="B3110" s="51" t="s">
        <v>20337</v>
      </c>
      <c r="C3110" s="51" t="s">
        <v>20147</v>
      </c>
      <c r="D3110" s="2" t="s">
        <v>3307</v>
      </c>
      <c r="E3110" s="8" t="s">
        <v>20330</v>
      </c>
      <c r="F3110" s="8" t="s">
        <v>3309</v>
      </c>
      <c r="G3110" s="51" t="s">
        <v>19294</v>
      </c>
      <c r="H3110" s="8" t="s">
        <v>20338</v>
      </c>
      <c r="I3110" s="8" t="s">
        <v>20129</v>
      </c>
      <c r="J3110" s="10">
        <v>3.38</v>
      </c>
      <c r="K3110" s="8" t="s">
        <v>20331</v>
      </c>
      <c r="L3110" s="8"/>
      <c r="M3110" s="8"/>
      <c r="N3110" s="51" t="s">
        <v>20357</v>
      </c>
      <c r="O3110" s="51" t="s">
        <v>52</v>
      </c>
      <c r="P3110" s="51"/>
      <c r="Q3110" s="51"/>
      <c r="R3110" s="8" t="s">
        <v>147</v>
      </c>
      <c r="S3110" s="8" t="s">
        <v>615</v>
      </c>
      <c r="T3110" s="11" t="str">
        <f t="shared" si="2"/>
        <v>Scott Bradley</v>
      </c>
      <c r="U3110" s="8" t="s">
        <v>20358</v>
      </c>
      <c r="V3110" s="51"/>
      <c r="W3110" s="51"/>
      <c r="X3110" s="51" t="s">
        <v>20335</v>
      </c>
      <c r="Y3110" s="51" t="s">
        <v>60</v>
      </c>
      <c r="Z3110" s="56" t="s">
        <v>20343</v>
      </c>
      <c r="AA3110" s="51" t="s">
        <v>60</v>
      </c>
      <c r="AB3110" s="56" t="s">
        <v>20344</v>
      </c>
      <c r="AC3110" s="51" t="s">
        <v>60</v>
      </c>
      <c r="AD3110" s="56" t="s">
        <v>20345</v>
      </c>
      <c r="AE3110" s="51" t="s">
        <v>20336</v>
      </c>
      <c r="AF3110" s="8" t="s">
        <v>20330</v>
      </c>
      <c r="AG3110" s="8" t="s">
        <v>3321</v>
      </c>
      <c r="AH3110" s="8" t="s">
        <v>232</v>
      </c>
      <c r="AI3110" s="8" t="s">
        <v>18832</v>
      </c>
      <c r="AJ3110" s="8"/>
      <c r="AK3110" s="8" t="s">
        <v>2114</v>
      </c>
      <c r="AL3110" s="8" t="s">
        <v>2151</v>
      </c>
      <c r="AM3110" s="8" t="s">
        <v>743</v>
      </c>
      <c r="AN3110" s="8" t="s">
        <v>20346</v>
      </c>
      <c r="AO3110" s="8" t="s">
        <v>20347</v>
      </c>
      <c r="AP3110" s="29" t="s">
        <v>20330</v>
      </c>
      <c r="AQ3110" s="11">
        <v>2856.0</v>
      </c>
    </row>
    <row r="3111">
      <c r="A3111" s="8" t="str">
        <f t="shared" si="1"/>
        <v>Graduate Asst Hanna has been removed. </v>
      </c>
      <c r="B3111" s="8" t="s">
        <v>20337</v>
      </c>
      <c r="C3111" s="51" t="s">
        <v>20147</v>
      </c>
      <c r="D3111" s="2" t="s">
        <v>3307</v>
      </c>
      <c r="E3111" s="8" t="s">
        <v>20330</v>
      </c>
      <c r="F3111" s="8" t="s">
        <v>3309</v>
      </c>
      <c r="G3111" s="51" t="s">
        <v>19294</v>
      </c>
      <c r="H3111" s="8" t="s">
        <v>20338</v>
      </c>
      <c r="I3111" s="8" t="s">
        <v>20129</v>
      </c>
      <c r="J3111" s="10">
        <v>3.38</v>
      </c>
      <c r="K3111" s="8" t="s">
        <v>20331</v>
      </c>
      <c r="L3111" s="8"/>
      <c r="M3111" s="8"/>
      <c r="N3111" s="51" t="s">
        <v>20359</v>
      </c>
      <c r="O3111" s="57" t="s">
        <v>52</v>
      </c>
      <c r="P3111" s="51"/>
      <c r="Q3111" s="51" t="s">
        <v>277</v>
      </c>
      <c r="R3111" s="57" t="s">
        <v>20360</v>
      </c>
      <c r="S3111" s="51"/>
      <c r="T3111" s="11" t="str">
        <f t="shared" si="2"/>
        <v>Graduate Asst Hanna has been removed. </v>
      </c>
      <c r="U3111" s="8"/>
      <c r="V3111" s="51"/>
      <c r="W3111" s="51"/>
      <c r="X3111" s="51" t="s">
        <v>20335</v>
      </c>
      <c r="Y3111" s="51" t="s">
        <v>60</v>
      </c>
      <c r="Z3111" s="56" t="s">
        <v>20343</v>
      </c>
      <c r="AA3111" s="51" t="s">
        <v>60</v>
      </c>
      <c r="AB3111" s="56" t="s">
        <v>20344</v>
      </c>
      <c r="AC3111" s="51" t="s">
        <v>60</v>
      </c>
      <c r="AD3111" s="56" t="s">
        <v>20345</v>
      </c>
      <c r="AE3111" s="51" t="s">
        <v>20336</v>
      </c>
      <c r="AF3111" s="8" t="s">
        <v>20330</v>
      </c>
      <c r="AG3111" s="8" t="s">
        <v>3321</v>
      </c>
      <c r="AH3111" s="8" t="s">
        <v>232</v>
      </c>
      <c r="AI3111" s="8" t="s">
        <v>18832</v>
      </c>
      <c r="AJ3111" s="8"/>
      <c r="AK3111" s="8" t="s">
        <v>2114</v>
      </c>
      <c r="AL3111" s="8" t="s">
        <v>2151</v>
      </c>
      <c r="AM3111" s="8" t="s">
        <v>743</v>
      </c>
      <c r="AN3111" s="8" t="s">
        <v>20346</v>
      </c>
      <c r="AO3111" s="8" t="s">
        <v>20361</v>
      </c>
      <c r="AP3111" s="29" t="s">
        <v>20330</v>
      </c>
      <c r="AQ3111" s="11">
        <v>2856.0</v>
      </c>
    </row>
    <row r="3112">
      <c r="A3112" s="8" t="str">
        <f t="shared" si="1"/>
        <v>Brian Patton</v>
      </c>
      <c r="B3112" s="51" t="s">
        <v>20362</v>
      </c>
      <c r="C3112" s="51" t="s">
        <v>19343</v>
      </c>
      <c r="D3112" s="2" t="s">
        <v>3307</v>
      </c>
      <c r="E3112" s="8" t="s">
        <v>8101</v>
      </c>
      <c r="F3112" s="8" t="s">
        <v>3309</v>
      </c>
      <c r="G3112" s="51" t="s">
        <v>19294</v>
      </c>
      <c r="H3112" s="8" t="s">
        <v>20363</v>
      </c>
      <c r="I3112" s="8" t="s">
        <v>16300</v>
      </c>
      <c r="J3112" s="10">
        <v>3.38</v>
      </c>
      <c r="K3112" s="8" t="s">
        <v>20364</v>
      </c>
      <c r="L3112" s="8"/>
      <c r="M3112" s="8"/>
      <c r="N3112" s="51" t="s">
        <v>20365</v>
      </c>
      <c r="O3112" s="51" t="s">
        <v>52</v>
      </c>
      <c r="P3112" s="51"/>
      <c r="Q3112" s="51"/>
      <c r="R3112" s="51" t="s">
        <v>331</v>
      </c>
      <c r="S3112" s="51" t="s">
        <v>20366</v>
      </c>
      <c r="T3112" s="11" t="str">
        <f t="shared" si="2"/>
        <v>Brian Patton</v>
      </c>
      <c r="U3112" s="51" t="s">
        <v>55</v>
      </c>
      <c r="V3112" s="51" t="s">
        <v>20367</v>
      </c>
      <c r="W3112" s="51" t="s">
        <v>20368</v>
      </c>
      <c r="X3112" s="94" t="s">
        <v>20369</v>
      </c>
      <c r="Y3112" s="51" t="s">
        <v>60</v>
      </c>
      <c r="Z3112" s="56" t="s">
        <v>18103</v>
      </c>
      <c r="AA3112" s="56" t="s">
        <v>20370</v>
      </c>
      <c r="AB3112" s="56" t="s">
        <v>20371</v>
      </c>
      <c r="AC3112" s="51" t="s">
        <v>60</v>
      </c>
      <c r="AD3112" s="51" t="s">
        <v>60</v>
      </c>
      <c r="AE3112" s="51" t="s">
        <v>20372</v>
      </c>
      <c r="AF3112" s="8" t="s">
        <v>8101</v>
      </c>
      <c r="AG3112" s="8" t="s">
        <v>3321</v>
      </c>
      <c r="AH3112" s="8" t="s">
        <v>4581</v>
      </c>
      <c r="AI3112" s="8" t="s">
        <v>233</v>
      </c>
      <c r="AJ3112" s="8"/>
      <c r="AK3112" s="8" t="s">
        <v>1217</v>
      </c>
      <c r="AL3112" s="8" t="s">
        <v>1217</v>
      </c>
      <c r="AM3112" s="8" t="s">
        <v>1264</v>
      </c>
      <c r="AN3112" s="8" t="s">
        <v>20373</v>
      </c>
      <c r="AO3112" s="8" t="s">
        <v>20374</v>
      </c>
      <c r="AP3112" s="29" t="s">
        <v>8101</v>
      </c>
      <c r="AQ3112" s="11">
        <v>994.0</v>
      </c>
    </row>
    <row r="3113">
      <c r="A3113" s="8" t="str">
        <f t="shared" si="1"/>
        <v>Angel De los Santos</v>
      </c>
      <c r="B3113" s="8" t="s">
        <v>20362</v>
      </c>
      <c r="C3113" s="51" t="s">
        <v>19343</v>
      </c>
      <c r="D3113" s="2" t="s">
        <v>3307</v>
      </c>
      <c r="E3113" s="8" t="s">
        <v>8101</v>
      </c>
      <c r="F3113" s="8" t="s">
        <v>3309</v>
      </c>
      <c r="G3113" s="51" t="s">
        <v>19294</v>
      </c>
      <c r="H3113" s="8" t="s">
        <v>20363</v>
      </c>
      <c r="I3113" s="8" t="s">
        <v>16300</v>
      </c>
      <c r="J3113" s="10">
        <v>3.38</v>
      </c>
      <c r="K3113" s="8" t="s">
        <v>20364</v>
      </c>
      <c r="L3113" s="8"/>
      <c r="M3113" s="8"/>
      <c r="N3113" s="51" t="s">
        <v>20375</v>
      </c>
      <c r="O3113" s="57" t="s">
        <v>52</v>
      </c>
      <c r="P3113" s="51"/>
      <c r="Q3113" s="51"/>
      <c r="R3113" s="57" t="s">
        <v>2104</v>
      </c>
      <c r="S3113" s="57" t="s">
        <v>20376</v>
      </c>
      <c r="T3113" s="11" t="str">
        <f t="shared" si="2"/>
        <v>Angel De los Santos</v>
      </c>
      <c r="U3113" s="57" t="s">
        <v>160</v>
      </c>
      <c r="V3113" s="51" t="s">
        <v>20377</v>
      </c>
      <c r="W3113" s="57" t="s">
        <v>20378</v>
      </c>
      <c r="X3113" s="51" t="s">
        <v>20369</v>
      </c>
      <c r="Y3113" s="51" t="s">
        <v>60</v>
      </c>
      <c r="Z3113" s="56" t="s">
        <v>18103</v>
      </c>
      <c r="AA3113" s="56" t="s">
        <v>20379</v>
      </c>
      <c r="AB3113" s="56" t="s">
        <v>20371</v>
      </c>
      <c r="AC3113" s="51" t="s">
        <v>60</v>
      </c>
      <c r="AD3113" s="56" t="s">
        <v>20380</v>
      </c>
      <c r="AE3113" s="51" t="s">
        <v>20372</v>
      </c>
      <c r="AF3113" s="8" t="s">
        <v>8101</v>
      </c>
      <c r="AG3113" s="8" t="s">
        <v>3321</v>
      </c>
      <c r="AH3113" s="8" t="s">
        <v>4581</v>
      </c>
      <c r="AI3113" s="8" t="s">
        <v>18832</v>
      </c>
      <c r="AJ3113" s="8"/>
      <c r="AK3113" s="8" t="s">
        <v>1217</v>
      </c>
      <c r="AL3113" s="8" t="s">
        <v>1217</v>
      </c>
      <c r="AM3113" s="8" t="s">
        <v>1264</v>
      </c>
      <c r="AN3113" s="8" t="s">
        <v>20373</v>
      </c>
      <c r="AO3113" s="8" t="s">
        <v>20381</v>
      </c>
      <c r="AP3113" s="29" t="s">
        <v>8101</v>
      </c>
      <c r="AQ3113" s="11">
        <v>994.0</v>
      </c>
    </row>
    <row r="3114">
      <c r="A3114" s="8" t="str">
        <f t="shared" si="1"/>
        <v>Scott Wilson</v>
      </c>
      <c r="B3114" s="51" t="s">
        <v>20362</v>
      </c>
      <c r="C3114" s="51" t="s">
        <v>19343</v>
      </c>
      <c r="D3114" s="2" t="s">
        <v>3307</v>
      </c>
      <c r="E3114" s="8" t="s">
        <v>8101</v>
      </c>
      <c r="F3114" s="8" t="s">
        <v>3309</v>
      </c>
      <c r="G3114" s="51" t="s">
        <v>19294</v>
      </c>
      <c r="H3114" s="8" t="s">
        <v>20363</v>
      </c>
      <c r="I3114" s="8" t="s">
        <v>16300</v>
      </c>
      <c r="J3114" s="10">
        <v>3.38</v>
      </c>
      <c r="K3114" s="8" t="s">
        <v>20364</v>
      </c>
      <c r="L3114" s="8"/>
      <c r="M3114" s="8"/>
      <c r="N3114" s="51" t="s">
        <v>20382</v>
      </c>
      <c r="O3114" s="51" t="s">
        <v>52</v>
      </c>
      <c r="P3114" s="51"/>
      <c r="Q3114" s="51"/>
      <c r="R3114" s="51" t="s">
        <v>147</v>
      </c>
      <c r="S3114" s="51" t="s">
        <v>3011</v>
      </c>
      <c r="T3114" s="11" t="str">
        <f t="shared" si="2"/>
        <v>Scott Wilson</v>
      </c>
      <c r="U3114" s="51" t="s">
        <v>674</v>
      </c>
      <c r="V3114" s="51" t="s">
        <v>20383</v>
      </c>
      <c r="W3114" s="57" t="s">
        <v>20384</v>
      </c>
      <c r="X3114" s="94" t="s">
        <v>20369</v>
      </c>
      <c r="Y3114" s="56" t="s">
        <v>20385</v>
      </c>
      <c r="Z3114" s="56" t="s">
        <v>18103</v>
      </c>
      <c r="AA3114" s="56" t="s">
        <v>20386</v>
      </c>
      <c r="AB3114" s="56" t="s">
        <v>20371</v>
      </c>
      <c r="AC3114" s="51" t="s">
        <v>60</v>
      </c>
      <c r="AD3114" s="51" t="s">
        <v>60</v>
      </c>
      <c r="AE3114" s="51" t="s">
        <v>20372</v>
      </c>
      <c r="AF3114" s="8" t="s">
        <v>8101</v>
      </c>
      <c r="AG3114" s="8" t="s">
        <v>3321</v>
      </c>
      <c r="AH3114" s="8" t="s">
        <v>4581</v>
      </c>
      <c r="AI3114" s="8" t="s">
        <v>233</v>
      </c>
      <c r="AJ3114" s="8"/>
      <c r="AK3114" s="8" t="s">
        <v>1217</v>
      </c>
      <c r="AL3114" s="8" t="s">
        <v>1217</v>
      </c>
      <c r="AM3114" s="8" t="s">
        <v>1264</v>
      </c>
      <c r="AN3114" s="8" t="s">
        <v>20373</v>
      </c>
      <c r="AO3114" s="8" t="s">
        <v>20374</v>
      </c>
      <c r="AP3114" s="29" t="s">
        <v>8101</v>
      </c>
      <c r="AQ3114" s="11">
        <v>994.0</v>
      </c>
    </row>
    <row r="3115">
      <c r="A3115" s="8" t="str">
        <f t="shared" si="1"/>
        <v>Dave Bell</v>
      </c>
      <c r="B3115" s="51" t="s">
        <v>20362</v>
      </c>
      <c r="C3115" s="51" t="s">
        <v>19343</v>
      </c>
      <c r="D3115" s="9" t="s">
        <v>3307</v>
      </c>
      <c r="E3115" s="13" t="s">
        <v>8101</v>
      </c>
      <c r="F3115" s="8" t="s">
        <v>3309</v>
      </c>
      <c r="G3115" s="51" t="s">
        <v>19294</v>
      </c>
      <c r="H3115" s="8" t="s">
        <v>20363</v>
      </c>
      <c r="I3115" s="8" t="s">
        <v>16300</v>
      </c>
      <c r="J3115" s="10">
        <v>3.38</v>
      </c>
      <c r="K3115" s="8" t="s">
        <v>20364</v>
      </c>
      <c r="L3115" s="8"/>
      <c r="M3115" s="8"/>
      <c r="N3115" s="51" t="s">
        <v>20387</v>
      </c>
      <c r="O3115" s="51" t="s">
        <v>52</v>
      </c>
      <c r="P3115" s="51"/>
      <c r="Q3115" s="51"/>
      <c r="R3115" s="57" t="s">
        <v>3381</v>
      </c>
      <c r="S3115" s="51" t="s">
        <v>6517</v>
      </c>
      <c r="T3115" s="11" t="str">
        <f t="shared" si="2"/>
        <v>Dave Bell</v>
      </c>
      <c r="U3115" s="51" t="s">
        <v>106</v>
      </c>
      <c r="V3115" s="57" t="s">
        <v>20388</v>
      </c>
      <c r="W3115" s="51"/>
      <c r="X3115" s="94" t="s">
        <v>20369</v>
      </c>
      <c r="Y3115" s="51" t="s">
        <v>60</v>
      </c>
      <c r="Z3115" s="56" t="s">
        <v>18103</v>
      </c>
      <c r="AA3115" s="51" t="s">
        <v>60</v>
      </c>
      <c r="AB3115" s="56" t="s">
        <v>20371</v>
      </c>
      <c r="AC3115" s="51" t="s">
        <v>60</v>
      </c>
      <c r="AD3115" s="56" t="s">
        <v>18105</v>
      </c>
      <c r="AE3115" s="51" t="s">
        <v>20372</v>
      </c>
      <c r="AF3115" s="13" t="s">
        <v>8101</v>
      </c>
      <c r="AG3115" s="8" t="s">
        <v>3321</v>
      </c>
      <c r="AH3115" s="13" t="s">
        <v>4581</v>
      </c>
      <c r="AI3115" s="8" t="s">
        <v>233</v>
      </c>
      <c r="AJ3115" s="8"/>
      <c r="AK3115" s="8" t="s">
        <v>1217</v>
      </c>
      <c r="AL3115" s="8" t="s">
        <v>1217</v>
      </c>
      <c r="AM3115" s="8" t="s">
        <v>1264</v>
      </c>
      <c r="AN3115" s="8" t="s">
        <v>20373</v>
      </c>
      <c r="AO3115" s="8" t="s">
        <v>20374</v>
      </c>
      <c r="AP3115" s="52" t="s">
        <v>8101</v>
      </c>
      <c r="AQ3115" s="11">
        <v>994.0</v>
      </c>
    </row>
    <row r="3116">
      <c r="A3116" s="8" t="str">
        <f t="shared" si="1"/>
        <v>Nathan Potts</v>
      </c>
      <c r="B3116" s="51" t="s">
        <v>20362</v>
      </c>
      <c r="C3116" s="51" t="s">
        <v>19343</v>
      </c>
      <c r="D3116" s="2" t="s">
        <v>3307</v>
      </c>
      <c r="E3116" s="8" t="s">
        <v>8101</v>
      </c>
      <c r="F3116" s="8" t="s">
        <v>3309</v>
      </c>
      <c r="G3116" s="51" t="s">
        <v>19294</v>
      </c>
      <c r="H3116" s="8" t="s">
        <v>20363</v>
      </c>
      <c r="I3116" s="8" t="s">
        <v>16300</v>
      </c>
      <c r="J3116" s="10">
        <v>3.38</v>
      </c>
      <c r="K3116" s="8" t="s">
        <v>20364</v>
      </c>
      <c r="L3116" s="8"/>
      <c r="M3116" s="8"/>
      <c r="N3116" s="51" t="s">
        <v>20389</v>
      </c>
      <c r="O3116" s="51" t="s">
        <v>52</v>
      </c>
      <c r="P3116" s="51"/>
      <c r="Q3116" s="51"/>
      <c r="R3116" s="51" t="s">
        <v>3299</v>
      </c>
      <c r="S3116" s="51" t="s">
        <v>20390</v>
      </c>
      <c r="T3116" s="11" t="str">
        <f t="shared" si="2"/>
        <v>Nathan Potts</v>
      </c>
      <c r="U3116" s="51" t="s">
        <v>106</v>
      </c>
      <c r="V3116" s="51" t="s">
        <v>20391</v>
      </c>
      <c r="W3116" s="51" t="s">
        <v>20392</v>
      </c>
      <c r="X3116" s="94" t="s">
        <v>20369</v>
      </c>
      <c r="Y3116" s="51" t="s">
        <v>60</v>
      </c>
      <c r="Z3116" s="56" t="s">
        <v>18103</v>
      </c>
      <c r="AA3116" s="56" t="s">
        <v>20393</v>
      </c>
      <c r="AB3116" s="56" t="s">
        <v>20371</v>
      </c>
      <c r="AC3116" s="51" t="s">
        <v>60</v>
      </c>
      <c r="AD3116" s="51" t="s">
        <v>60</v>
      </c>
      <c r="AE3116" s="51" t="s">
        <v>20372</v>
      </c>
      <c r="AF3116" s="8" t="s">
        <v>8101</v>
      </c>
      <c r="AG3116" s="8" t="s">
        <v>3321</v>
      </c>
      <c r="AH3116" s="8" t="s">
        <v>4581</v>
      </c>
      <c r="AI3116" s="8" t="s">
        <v>233</v>
      </c>
      <c r="AJ3116" s="8"/>
      <c r="AK3116" s="8" t="s">
        <v>1217</v>
      </c>
      <c r="AL3116" s="8" t="s">
        <v>1217</v>
      </c>
      <c r="AM3116" s="8" t="s">
        <v>1264</v>
      </c>
      <c r="AN3116" s="8" t="s">
        <v>20373</v>
      </c>
      <c r="AO3116" s="8" t="s">
        <v>20374</v>
      </c>
      <c r="AP3116" s="29" t="s">
        <v>8101</v>
      </c>
      <c r="AQ3116" s="11">
        <v>994.0</v>
      </c>
    </row>
    <row r="3117">
      <c r="A3117" s="8" t="str">
        <f t="shared" si="1"/>
        <v>AC Claire has been removed. </v>
      </c>
      <c r="B3117" s="8" t="s">
        <v>20362</v>
      </c>
      <c r="C3117" s="51" t="s">
        <v>19343</v>
      </c>
      <c r="D3117" s="9" t="s">
        <v>3307</v>
      </c>
      <c r="E3117" s="8" t="s">
        <v>8101</v>
      </c>
      <c r="F3117" s="8" t="s">
        <v>3309</v>
      </c>
      <c r="G3117" s="8" t="s">
        <v>19294</v>
      </c>
      <c r="H3117" s="8" t="s">
        <v>20363</v>
      </c>
      <c r="I3117" s="8" t="s">
        <v>16300</v>
      </c>
      <c r="J3117" s="10">
        <v>3.38</v>
      </c>
      <c r="K3117" s="8" t="s">
        <v>20364</v>
      </c>
      <c r="L3117" s="8" t="s">
        <v>86</v>
      </c>
      <c r="M3117" s="8" t="s">
        <v>86</v>
      </c>
      <c r="N3117" s="8" t="s">
        <v>20394</v>
      </c>
      <c r="O3117" s="8" t="s">
        <v>52</v>
      </c>
      <c r="P3117" s="51"/>
      <c r="Q3117" s="51" t="s">
        <v>277</v>
      </c>
      <c r="R3117" s="8" t="s">
        <v>20395</v>
      </c>
      <c r="S3117" s="8"/>
      <c r="T3117" s="11" t="str">
        <f t="shared" si="2"/>
        <v>AC Claire has been removed. </v>
      </c>
      <c r="U3117" s="8"/>
      <c r="V3117" s="8"/>
      <c r="W3117" s="8"/>
      <c r="X3117" s="8" t="s">
        <v>20369</v>
      </c>
      <c r="Y3117" s="51" t="s">
        <v>60</v>
      </c>
      <c r="Z3117" s="56" t="s">
        <v>18103</v>
      </c>
      <c r="AA3117" s="51" t="s">
        <v>60</v>
      </c>
      <c r="AB3117" s="56" t="s">
        <v>20371</v>
      </c>
      <c r="AC3117" s="51" t="s">
        <v>60</v>
      </c>
      <c r="AD3117" s="56" t="s">
        <v>18105</v>
      </c>
      <c r="AE3117" s="51" t="s">
        <v>20372</v>
      </c>
      <c r="AF3117" s="8" t="s">
        <v>8101</v>
      </c>
      <c r="AG3117" s="8" t="s">
        <v>3321</v>
      </c>
      <c r="AH3117" s="8" t="s">
        <v>4581</v>
      </c>
      <c r="AI3117" s="8" t="s">
        <v>18832</v>
      </c>
      <c r="AJ3117" s="8" t="s">
        <v>86</v>
      </c>
      <c r="AK3117" s="8" t="s">
        <v>1217</v>
      </c>
      <c r="AL3117" s="8" t="s">
        <v>1217</v>
      </c>
      <c r="AM3117" s="8" t="s">
        <v>1264</v>
      </c>
      <c r="AN3117" s="8" t="s">
        <v>422</v>
      </c>
      <c r="AO3117" s="8" t="s">
        <v>20374</v>
      </c>
      <c r="AP3117" s="29" t="s">
        <v>8101</v>
      </c>
      <c r="AQ3117" s="11">
        <v>994.0</v>
      </c>
    </row>
    <row r="3118">
      <c r="A3118" s="8" t="str">
        <f t="shared" si="1"/>
        <v>AC Dean has been removed. </v>
      </c>
      <c r="B3118" s="8" t="s">
        <v>20362</v>
      </c>
      <c r="C3118" s="51" t="s">
        <v>19343</v>
      </c>
      <c r="D3118" s="2" t="s">
        <v>3307</v>
      </c>
      <c r="E3118" s="8" t="s">
        <v>8101</v>
      </c>
      <c r="F3118" s="8" t="s">
        <v>3309</v>
      </c>
      <c r="G3118" s="51" t="s">
        <v>19294</v>
      </c>
      <c r="H3118" s="8" t="s">
        <v>20363</v>
      </c>
      <c r="I3118" s="8" t="s">
        <v>16300</v>
      </c>
      <c r="J3118" s="10">
        <v>3.38</v>
      </c>
      <c r="K3118" s="8" t="s">
        <v>20364</v>
      </c>
      <c r="L3118" s="8"/>
      <c r="M3118" s="8"/>
      <c r="N3118" s="51" t="s">
        <v>20396</v>
      </c>
      <c r="O3118" s="57" t="s">
        <v>52</v>
      </c>
      <c r="P3118" s="51"/>
      <c r="Q3118" s="51" t="s">
        <v>277</v>
      </c>
      <c r="R3118" s="57" t="s">
        <v>20397</v>
      </c>
      <c r="S3118" s="51"/>
      <c r="T3118" s="11" t="str">
        <f t="shared" si="2"/>
        <v>AC Dean has been removed. </v>
      </c>
      <c r="U3118" s="51"/>
      <c r="V3118" s="51"/>
      <c r="W3118" s="51"/>
      <c r="X3118" s="51" t="s">
        <v>20369</v>
      </c>
      <c r="Y3118" s="56" t="s">
        <v>20398</v>
      </c>
      <c r="Z3118" s="56" t="s">
        <v>18103</v>
      </c>
      <c r="AA3118" s="56" t="s">
        <v>20399</v>
      </c>
      <c r="AB3118" s="56" t="s">
        <v>20371</v>
      </c>
      <c r="AC3118" s="51" t="s">
        <v>60</v>
      </c>
      <c r="AD3118" s="56" t="s">
        <v>20400</v>
      </c>
      <c r="AE3118" s="51" t="s">
        <v>20372</v>
      </c>
      <c r="AF3118" s="8" t="s">
        <v>8101</v>
      </c>
      <c r="AG3118" s="8" t="s">
        <v>3321</v>
      </c>
      <c r="AH3118" s="8" t="s">
        <v>4581</v>
      </c>
      <c r="AI3118" s="8" t="s">
        <v>18832</v>
      </c>
      <c r="AJ3118" s="8"/>
      <c r="AK3118" s="8" t="s">
        <v>1217</v>
      </c>
      <c r="AL3118" s="8" t="s">
        <v>1217</v>
      </c>
      <c r="AM3118" s="8" t="s">
        <v>1264</v>
      </c>
      <c r="AN3118" s="8" t="s">
        <v>20373</v>
      </c>
      <c r="AO3118" s="8" t="s">
        <v>20381</v>
      </c>
      <c r="AP3118" s="29" t="s">
        <v>8101</v>
      </c>
      <c r="AQ3118" s="11">
        <v>994.0</v>
      </c>
    </row>
    <row r="3119">
      <c r="A3119" s="8" t="str">
        <f t="shared" si="1"/>
        <v>Ashley Drake</v>
      </c>
      <c r="B3119" s="51" t="s">
        <v>20401</v>
      </c>
      <c r="C3119" s="51" t="s">
        <v>20402</v>
      </c>
      <c r="D3119" s="2" t="s">
        <v>3307</v>
      </c>
      <c r="E3119" s="51" t="s">
        <v>179</v>
      </c>
      <c r="F3119" s="51" t="s">
        <v>3309</v>
      </c>
      <c r="G3119" s="51" t="s">
        <v>19294</v>
      </c>
      <c r="H3119" s="51" t="s">
        <v>20403</v>
      </c>
      <c r="I3119" s="51" t="s">
        <v>8000</v>
      </c>
      <c r="J3119" s="66">
        <v>3.45</v>
      </c>
      <c r="K3119" s="51" t="s">
        <v>20404</v>
      </c>
      <c r="L3119" s="51" t="s">
        <v>86</v>
      </c>
      <c r="M3119" s="51" t="s">
        <v>7623</v>
      </c>
      <c r="N3119" s="51" t="s">
        <v>20405</v>
      </c>
      <c r="O3119" s="51" t="s">
        <v>52</v>
      </c>
      <c r="P3119" s="51"/>
      <c r="Q3119" s="51"/>
      <c r="R3119" s="51" t="s">
        <v>5711</v>
      </c>
      <c r="S3119" s="51" t="s">
        <v>1060</v>
      </c>
      <c r="T3119" s="11" t="str">
        <f t="shared" si="2"/>
        <v>Ashley Drake</v>
      </c>
      <c r="U3119" s="51" t="s">
        <v>412</v>
      </c>
      <c r="V3119" s="51" t="s">
        <v>86</v>
      </c>
      <c r="W3119" s="51" t="s">
        <v>86</v>
      </c>
      <c r="X3119" s="51" t="s">
        <v>20406</v>
      </c>
      <c r="Y3119" s="56" t="s">
        <v>20407</v>
      </c>
      <c r="Z3119" s="56" t="s">
        <v>20408</v>
      </c>
      <c r="AA3119" s="51" t="s">
        <v>60</v>
      </c>
      <c r="AB3119" s="56" t="s">
        <v>20409</v>
      </c>
      <c r="AC3119" s="56" t="s">
        <v>20410</v>
      </c>
      <c r="AD3119" s="56" t="s">
        <v>3617</v>
      </c>
      <c r="AE3119" s="51" t="s">
        <v>20406</v>
      </c>
      <c r="AF3119" s="51" t="s">
        <v>20401</v>
      </c>
      <c r="AG3119" s="51" t="s">
        <v>3321</v>
      </c>
      <c r="AH3119" s="51" t="s">
        <v>194</v>
      </c>
      <c r="AI3119" s="51" t="s">
        <v>18832</v>
      </c>
      <c r="AJ3119" s="51" t="s">
        <v>86</v>
      </c>
      <c r="AK3119" s="51" t="s">
        <v>86</v>
      </c>
      <c r="AL3119" s="51" t="s">
        <v>86</v>
      </c>
      <c r="AM3119" s="51" t="s">
        <v>86</v>
      </c>
      <c r="AN3119" s="51" t="s">
        <v>15362</v>
      </c>
      <c r="AO3119" s="51" t="s">
        <v>20411</v>
      </c>
      <c r="AP3119" s="67" t="s">
        <v>20401</v>
      </c>
      <c r="AQ3119" s="68">
        <v>958.0</v>
      </c>
    </row>
    <row r="3120">
      <c r="A3120" s="8" t="str">
        <f t="shared" si="1"/>
        <v>Dirk Doehring</v>
      </c>
      <c r="B3120" s="51" t="s">
        <v>20401</v>
      </c>
      <c r="C3120" s="51" t="s">
        <v>20402</v>
      </c>
      <c r="D3120" s="2" t="s">
        <v>3307</v>
      </c>
      <c r="E3120" s="8" t="s">
        <v>179</v>
      </c>
      <c r="F3120" s="8" t="s">
        <v>3309</v>
      </c>
      <c r="G3120" s="51" t="s">
        <v>19294</v>
      </c>
      <c r="H3120" s="8" t="s">
        <v>20403</v>
      </c>
      <c r="I3120" s="8" t="s">
        <v>8000</v>
      </c>
      <c r="J3120" s="10">
        <v>3.45</v>
      </c>
      <c r="K3120" s="8" t="s">
        <v>20404</v>
      </c>
      <c r="L3120" s="8"/>
      <c r="M3120" s="8" t="s">
        <v>7623</v>
      </c>
      <c r="N3120" s="51" t="s">
        <v>20412</v>
      </c>
      <c r="O3120" s="51" t="s">
        <v>52</v>
      </c>
      <c r="P3120" s="51"/>
      <c r="Q3120" s="51"/>
      <c r="R3120" s="51" t="s">
        <v>20413</v>
      </c>
      <c r="S3120" s="51" t="s">
        <v>20414</v>
      </c>
      <c r="T3120" s="11" t="str">
        <f t="shared" si="2"/>
        <v>Dirk Doehring</v>
      </c>
      <c r="U3120" s="51" t="s">
        <v>55</v>
      </c>
      <c r="V3120" s="51" t="s">
        <v>20415</v>
      </c>
      <c r="W3120" s="51" t="s">
        <v>20416</v>
      </c>
      <c r="X3120" s="94" t="s">
        <v>20417</v>
      </c>
      <c r="Y3120" s="56" t="s">
        <v>20418</v>
      </c>
      <c r="Z3120" s="56" t="s">
        <v>20408</v>
      </c>
      <c r="AA3120" s="51" t="s">
        <v>60</v>
      </c>
      <c r="AB3120" s="56" t="s">
        <v>20409</v>
      </c>
      <c r="AC3120" s="51" t="s">
        <v>60</v>
      </c>
      <c r="AD3120" s="56" t="s">
        <v>3617</v>
      </c>
      <c r="AE3120" s="51" t="s">
        <v>20406</v>
      </c>
      <c r="AF3120" s="8" t="s">
        <v>20401</v>
      </c>
      <c r="AG3120" s="8" t="s">
        <v>3321</v>
      </c>
      <c r="AH3120" s="8" t="s">
        <v>194</v>
      </c>
      <c r="AI3120" s="8" t="s">
        <v>233</v>
      </c>
      <c r="AJ3120" s="8"/>
      <c r="AK3120" s="8"/>
      <c r="AL3120" s="8"/>
      <c r="AM3120" s="8"/>
      <c r="AN3120" s="8" t="s">
        <v>15362</v>
      </c>
      <c r="AO3120" s="8" t="s">
        <v>20411</v>
      </c>
      <c r="AP3120" s="29" t="s">
        <v>20401</v>
      </c>
      <c r="AQ3120" s="11">
        <v>958.0</v>
      </c>
    </row>
    <row r="3121">
      <c r="A3121" s="8" t="str">
        <f t="shared" si="1"/>
        <v>Anthony Flores</v>
      </c>
      <c r="B3121" s="51" t="s">
        <v>20401</v>
      </c>
      <c r="C3121" s="51" t="s">
        <v>20402</v>
      </c>
      <c r="D3121" s="2" t="s">
        <v>3307</v>
      </c>
      <c r="E3121" s="8" t="s">
        <v>179</v>
      </c>
      <c r="F3121" s="8" t="s">
        <v>3309</v>
      </c>
      <c r="G3121" s="51" t="s">
        <v>19294</v>
      </c>
      <c r="H3121" s="8" t="s">
        <v>20403</v>
      </c>
      <c r="I3121" s="8" t="s">
        <v>8000</v>
      </c>
      <c r="J3121" s="10">
        <v>3.45</v>
      </c>
      <c r="K3121" s="8" t="s">
        <v>20404</v>
      </c>
      <c r="L3121" s="8"/>
      <c r="M3121" s="8" t="s">
        <v>7623</v>
      </c>
      <c r="N3121" s="51" t="s">
        <v>20419</v>
      </c>
      <c r="O3121" s="51" t="s">
        <v>52</v>
      </c>
      <c r="P3121" s="51"/>
      <c r="Q3121" s="51"/>
      <c r="R3121" s="51" t="s">
        <v>6978</v>
      </c>
      <c r="S3121" s="51" t="s">
        <v>20333</v>
      </c>
      <c r="T3121" s="11" t="str">
        <f t="shared" si="2"/>
        <v>Anthony Flores</v>
      </c>
      <c r="U3121" s="57" t="s">
        <v>106</v>
      </c>
      <c r="V3121" s="51" t="s">
        <v>20420</v>
      </c>
      <c r="W3121" s="51"/>
      <c r="X3121" s="94" t="s">
        <v>20417</v>
      </c>
      <c r="Y3121" s="51" t="s">
        <v>60</v>
      </c>
      <c r="Z3121" s="56" t="s">
        <v>20408</v>
      </c>
      <c r="AA3121" s="51" t="s">
        <v>60</v>
      </c>
      <c r="AB3121" s="56" t="s">
        <v>20409</v>
      </c>
      <c r="AC3121" s="51" t="s">
        <v>60</v>
      </c>
      <c r="AD3121" s="56" t="s">
        <v>3617</v>
      </c>
      <c r="AE3121" s="51" t="s">
        <v>20406</v>
      </c>
      <c r="AF3121" s="8" t="s">
        <v>20401</v>
      </c>
      <c r="AG3121" s="8" t="s">
        <v>3321</v>
      </c>
      <c r="AH3121" s="8" t="s">
        <v>194</v>
      </c>
      <c r="AI3121" s="8" t="s">
        <v>233</v>
      </c>
      <c r="AJ3121" s="8"/>
      <c r="AK3121" s="8"/>
      <c r="AL3121" s="8"/>
      <c r="AM3121" s="8"/>
      <c r="AN3121" s="8" t="s">
        <v>15362</v>
      </c>
      <c r="AO3121" s="8" t="s">
        <v>20411</v>
      </c>
      <c r="AP3121" s="29" t="s">
        <v>20401</v>
      </c>
      <c r="AQ3121" s="11">
        <v>958.0</v>
      </c>
    </row>
    <row r="3122">
      <c r="A3122" s="8" t="str">
        <f t="shared" si="1"/>
        <v>Rylan Hynek</v>
      </c>
      <c r="B3122" s="8" t="s">
        <v>20401</v>
      </c>
      <c r="C3122" s="51" t="s">
        <v>20402</v>
      </c>
      <c r="D3122" s="2" t="s">
        <v>3307</v>
      </c>
      <c r="E3122" s="8" t="s">
        <v>179</v>
      </c>
      <c r="F3122" s="8" t="s">
        <v>3309</v>
      </c>
      <c r="G3122" s="51" t="s">
        <v>19294</v>
      </c>
      <c r="H3122" s="8" t="s">
        <v>20403</v>
      </c>
      <c r="I3122" s="8" t="s">
        <v>8000</v>
      </c>
      <c r="J3122" s="10">
        <v>3.45</v>
      </c>
      <c r="K3122" s="8" t="s">
        <v>20404</v>
      </c>
      <c r="L3122" s="8"/>
      <c r="M3122" s="8" t="s">
        <v>7623</v>
      </c>
      <c r="N3122" s="51" t="s">
        <v>20421</v>
      </c>
      <c r="O3122" s="57" t="s">
        <v>52</v>
      </c>
      <c r="P3122" s="51"/>
      <c r="Q3122" s="51"/>
      <c r="R3122" s="57" t="s">
        <v>5169</v>
      </c>
      <c r="S3122" s="57" t="s">
        <v>20422</v>
      </c>
      <c r="T3122" s="11" t="str">
        <f t="shared" si="2"/>
        <v>Rylan Hynek</v>
      </c>
      <c r="U3122" s="57" t="s">
        <v>80</v>
      </c>
      <c r="V3122" s="51"/>
      <c r="W3122" s="51"/>
      <c r="X3122" s="51" t="s">
        <v>20417</v>
      </c>
      <c r="Y3122" s="51" t="s">
        <v>60</v>
      </c>
      <c r="Z3122" s="56" t="s">
        <v>20408</v>
      </c>
      <c r="AA3122" s="51" t="s">
        <v>60</v>
      </c>
      <c r="AB3122" s="56" t="s">
        <v>20409</v>
      </c>
      <c r="AC3122" s="51" t="s">
        <v>60</v>
      </c>
      <c r="AD3122" s="56" t="s">
        <v>3617</v>
      </c>
      <c r="AE3122" s="51" t="s">
        <v>20406</v>
      </c>
      <c r="AF3122" s="8" t="s">
        <v>20401</v>
      </c>
      <c r="AG3122" s="8" t="s">
        <v>3321</v>
      </c>
      <c r="AH3122" s="8" t="s">
        <v>194</v>
      </c>
      <c r="AI3122" s="8" t="s">
        <v>18832</v>
      </c>
      <c r="AJ3122" s="8"/>
      <c r="AK3122" s="8"/>
      <c r="AL3122" s="8"/>
      <c r="AM3122" s="8"/>
      <c r="AN3122" s="8" t="s">
        <v>15362</v>
      </c>
      <c r="AO3122" s="8" t="s">
        <v>20423</v>
      </c>
      <c r="AP3122" s="29" t="s">
        <v>20401</v>
      </c>
      <c r="AQ3122" s="11">
        <v>958.0</v>
      </c>
    </row>
    <row r="3123">
      <c r="A3123" s="8" t="str">
        <f t="shared" si="1"/>
        <v>Brendan Batliner</v>
      </c>
      <c r="B3123" s="8" t="s">
        <v>20424</v>
      </c>
      <c r="C3123" s="51" t="s">
        <v>20198</v>
      </c>
      <c r="D3123" s="2" t="s">
        <v>3307</v>
      </c>
      <c r="E3123" s="8" t="s">
        <v>3343</v>
      </c>
      <c r="F3123" s="8" t="s">
        <v>3309</v>
      </c>
      <c r="G3123" s="51" t="s">
        <v>19294</v>
      </c>
      <c r="H3123" s="8" t="s">
        <v>20425</v>
      </c>
      <c r="I3123" s="8" t="s">
        <v>49</v>
      </c>
      <c r="J3123" s="10">
        <v>3.98</v>
      </c>
      <c r="K3123" s="8" t="s">
        <v>20426</v>
      </c>
      <c r="L3123" s="8" t="s">
        <v>123</v>
      </c>
      <c r="M3123" s="8"/>
      <c r="N3123" s="51" t="s">
        <v>20427</v>
      </c>
      <c r="O3123" s="57" t="s">
        <v>52</v>
      </c>
      <c r="P3123" s="51"/>
      <c r="Q3123" s="51"/>
      <c r="R3123" s="57" t="s">
        <v>8856</v>
      </c>
      <c r="S3123" s="57" t="s">
        <v>20428</v>
      </c>
      <c r="T3123" s="11" t="str">
        <f t="shared" si="2"/>
        <v>Brendan Batliner</v>
      </c>
      <c r="U3123" s="51" t="s">
        <v>2625</v>
      </c>
      <c r="V3123" s="51" t="s">
        <v>20429</v>
      </c>
      <c r="W3123" s="51"/>
      <c r="X3123" s="51" t="s">
        <v>20430</v>
      </c>
      <c r="Y3123" s="51" t="s">
        <v>60</v>
      </c>
      <c r="Z3123" s="56" t="s">
        <v>20431</v>
      </c>
      <c r="AA3123" s="51" t="s">
        <v>60</v>
      </c>
      <c r="AB3123" s="56" t="s">
        <v>20432</v>
      </c>
      <c r="AC3123" s="51" t="s">
        <v>60</v>
      </c>
      <c r="AD3123" s="56" t="s">
        <v>20433</v>
      </c>
      <c r="AE3123" s="51" t="s">
        <v>20434</v>
      </c>
      <c r="AF3123" s="8" t="s">
        <v>20435</v>
      </c>
      <c r="AG3123" s="8" t="s">
        <v>3321</v>
      </c>
      <c r="AH3123" s="8" t="s">
        <v>543</v>
      </c>
      <c r="AI3123" s="8" t="s">
        <v>18832</v>
      </c>
      <c r="AJ3123" s="8"/>
      <c r="AK3123" s="8" t="s">
        <v>136</v>
      </c>
      <c r="AL3123" s="8" t="s">
        <v>2809</v>
      </c>
      <c r="AM3123" s="8" t="s">
        <v>987</v>
      </c>
      <c r="AN3123" s="8" t="s">
        <v>20436</v>
      </c>
      <c r="AO3123" s="8" t="s">
        <v>20437</v>
      </c>
      <c r="AP3123" s="29" t="s">
        <v>20435</v>
      </c>
      <c r="AQ3123" s="11">
        <v>2944.0</v>
      </c>
    </row>
    <row r="3124">
      <c r="A3124" s="8" t="str">
        <f t="shared" si="1"/>
        <v>Saisaketh Valluri</v>
      </c>
      <c r="B3124" s="8" t="s">
        <v>20424</v>
      </c>
      <c r="C3124" s="51" t="s">
        <v>20198</v>
      </c>
      <c r="D3124" s="2" t="s">
        <v>3307</v>
      </c>
      <c r="E3124" s="8" t="s">
        <v>3343</v>
      </c>
      <c r="F3124" s="8" t="s">
        <v>3309</v>
      </c>
      <c r="G3124" s="51" t="s">
        <v>19294</v>
      </c>
      <c r="H3124" s="8" t="s">
        <v>20425</v>
      </c>
      <c r="I3124" s="8" t="s">
        <v>49</v>
      </c>
      <c r="J3124" s="10">
        <v>3.98</v>
      </c>
      <c r="K3124" s="8" t="s">
        <v>20426</v>
      </c>
      <c r="L3124" s="8" t="s">
        <v>123</v>
      </c>
      <c r="M3124" s="8"/>
      <c r="N3124" s="51" t="s">
        <v>20438</v>
      </c>
      <c r="O3124" s="57" t="s">
        <v>52</v>
      </c>
      <c r="P3124" s="51"/>
      <c r="Q3124" s="51"/>
      <c r="R3124" s="57" t="s">
        <v>20439</v>
      </c>
      <c r="S3124" s="57" t="s">
        <v>20440</v>
      </c>
      <c r="T3124" s="11" t="str">
        <f t="shared" si="2"/>
        <v>Saisaketh Valluri</v>
      </c>
      <c r="U3124" s="51" t="s">
        <v>20441</v>
      </c>
      <c r="V3124" s="51"/>
      <c r="W3124" s="51"/>
      <c r="X3124" s="51" t="s">
        <v>20430</v>
      </c>
      <c r="Y3124" s="51" t="s">
        <v>60</v>
      </c>
      <c r="Z3124" s="56" t="s">
        <v>20431</v>
      </c>
      <c r="AA3124" s="51" t="s">
        <v>60</v>
      </c>
      <c r="AB3124" s="56" t="s">
        <v>20432</v>
      </c>
      <c r="AC3124" s="51" t="s">
        <v>60</v>
      </c>
      <c r="AD3124" s="56" t="s">
        <v>20433</v>
      </c>
      <c r="AE3124" s="51" t="s">
        <v>20434</v>
      </c>
      <c r="AF3124" s="8" t="s">
        <v>20435</v>
      </c>
      <c r="AG3124" s="8" t="s">
        <v>3321</v>
      </c>
      <c r="AH3124" s="8" t="s">
        <v>543</v>
      </c>
      <c r="AI3124" s="8" t="s">
        <v>18832</v>
      </c>
      <c r="AJ3124" s="8"/>
      <c r="AK3124" s="8" t="s">
        <v>136</v>
      </c>
      <c r="AL3124" s="8" t="s">
        <v>2809</v>
      </c>
      <c r="AM3124" s="8" t="s">
        <v>987</v>
      </c>
      <c r="AN3124" s="8" t="s">
        <v>20436</v>
      </c>
      <c r="AO3124" s="8" t="s">
        <v>20437</v>
      </c>
      <c r="AP3124" s="29" t="s">
        <v>20435</v>
      </c>
      <c r="AQ3124" s="11">
        <v>2944.0</v>
      </c>
    </row>
    <row r="3125">
      <c r="A3125" s="8" t="str">
        <f t="shared" si="1"/>
        <v>Tyler McQuality</v>
      </c>
      <c r="B3125" s="51" t="s">
        <v>20424</v>
      </c>
      <c r="C3125" s="51" t="s">
        <v>20198</v>
      </c>
      <c r="D3125" s="2" t="s">
        <v>3307</v>
      </c>
      <c r="E3125" s="8" t="s">
        <v>3343</v>
      </c>
      <c r="F3125" s="8" t="s">
        <v>3309</v>
      </c>
      <c r="G3125" s="51" t="s">
        <v>19294</v>
      </c>
      <c r="H3125" s="95" t="s">
        <v>20425</v>
      </c>
      <c r="I3125" s="8" t="s">
        <v>49</v>
      </c>
      <c r="J3125" s="10">
        <v>3.98</v>
      </c>
      <c r="K3125" s="8" t="s">
        <v>20426</v>
      </c>
      <c r="L3125" s="8" t="s">
        <v>123</v>
      </c>
      <c r="M3125" s="8"/>
      <c r="N3125" s="51" t="s">
        <v>20442</v>
      </c>
      <c r="O3125" s="51" t="s">
        <v>52</v>
      </c>
      <c r="P3125" s="51"/>
      <c r="Q3125" s="51"/>
      <c r="R3125" s="51" t="s">
        <v>1514</v>
      </c>
      <c r="S3125" s="51" t="s">
        <v>20443</v>
      </c>
      <c r="T3125" s="11" t="str">
        <f t="shared" si="2"/>
        <v>Tyler McQuality</v>
      </c>
      <c r="U3125" s="51" t="s">
        <v>55</v>
      </c>
      <c r="V3125" s="51" t="s">
        <v>20444</v>
      </c>
      <c r="W3125" s="51" t="s">
        <v>20445</v>
      </c>
      <c r="X3125" s="94" t="s">
        <v>20430</v>
      </c>
      <c r="Y3125" s="56" t="s">
        <v>20446</v>
      </c>
      <c r="Z3125" s="56" t="s">
        <v>20431</v>
      </c>
      <c r="AA3125" s="56" t="s">
        <v>20447</v>
      </c>
      <c r="AB3125" s="51" t="s">
        <v>60</v>
      </c>
      <c r="AC3125" s="51" t="s">
        <v>60</v>
      </c>
      <c r="AD3125" s="51" t="s">
        <v>60</v>
      </c>
      <c r="AE3125" s="51" t="s">
        <v>20434</v>
      </c>
      <c r="AF3125" s="8" t="s">
        <v>20435</v>
      </c>
      <c r="AG3125" s="8" t="s">
        <v>3321</v>
      </c>
      <c r="AH3125" s="8" t="s">
        <v>543</v>
      </c>
      <c r="AI3125" s="8" t="s">
        <v>233</v>
      </c>
      <c r="AJ3125" s="8"/>
      <c r="AK3125" s="8" t="s">
        <v>136</v>
      </c>
      <c r="AL3125" s="8" t="s">
        <v>2809</v>
      </c>
      <c r="AM3125" s="8" t="s">
        <v>987</v>
      </c>
      <c r="AN3125" s="8" t="s">
        <v>20436</v>
      </c>
      <c r="AO3125" s="8" t="s">
        <v>20448</v>
      </c>
      <c r="AP3125" s="29" t="s">
        <v>20435</v>
      </c>
      <c r="AQ3125" s="11">
        <v>2944.0</v>
      </c>
    </row>
    <row r="3126">
      <c r="A3126" s="8" t="str">
        <f t="shared" si="1"/>
        <v>Lucas Taylor</v>
      </c>
      <c r="B3126" s="51" t="s">
        <v>20424</v>
      </c>
      <c r="C3126" s="51" t="s">
        <v>20198</v>
      </c>
      <c r="D3126" s="2" t="s">
        <v>3307</v>
      </c>
      <c r="E3126" s="8" t="s">
        <v>3343</v>
      </c>
      <c r="F3126" s="8" t="s">
        <v>3309</v>
      </c>
      <c r="G3126" s="51" t="s">
        <v>19294</v>
      </c>
      <c r="H3126" s="8" t="s">
        <v>20425</v>
      </c>
      <c r="I3126" s="8" t="s">
        <v>49</v>
      </c>
      <c r="J3126" s="10">
        <v>3.98</v>
      </c>
      <c r="K3126" s="8" t="s">
        <v>20426</v>
      </c>
      <c r="L3126" s="8" t="s">
        <v>123</v>
      </c>
      <c r="M3126" s="8"/>
      <c r="N3126" s="51" t="s">
        <v>20449</v>
      </c>
      <c r="O3126" s="51" t="s">
        <v>52</v>
      </c>
      <c r="P3126" s="51"/>
      <c r="Q3126" s="51"/>
      <c r="R3126" s="8" t="s">
        <v>8580</v>
      </c>
      <c r="S3126" s="8" t="s">
        <v>518</v>
      </c>
      <c r="T3126" s="11" t="str">
        <f t="shared" si="2"/>
        <v>Lucas Taylor</v>
      </c>
      <c r="U3126" s="51" t="s">
        <v>160</v>
      </c>
      <c r="V3126" s="51" t="s">
        <v>20450</v>
      </c>
      <c r="W3126" s="51"/>
      <c r="X3126" s="51" t="s">
        <v>20430</v>
      </c>
      <c r="Y3126" s="51" t="s">
        <v>60</v>
      </c>
      <c r="Z3126" s="56" t="s">
        <v>20431</v>
      </c>
      <c r="AA3126" s="51" t="s">
        <v>60</v>
      </c>
      <c r="AB3126" s="56" t="s">
        <v>20432</v>
      </c>
      <c r="AC3126" s="51" t="s">
        <v>60</v>
      </c>
      <c r="AD3126" s="56" t="s">
        <v>20433</v>
      </c>
      <c r="AE3126" s="51" t="s">
        <v>20434</v>
      </c>
      <c r="AF3126" s="8" t="s">
        <v>20435</v>
      </c>
      <c r="AG3126" s="8" t="s">
        <v>3321</v>
      </c>
      <c r="AH3126" s="8" t="s">
        <v>543</v>
      </c>
      <c r="AI3126" s="8" t="s">
        <v>18832</v>
      </c>
      <c r="AJ3126" s="8"/>
      <c r="AK3126" s="8" t="s">
        <v>136</v>
      </c>
      <c r="AL3126" s="8" t="s">
        <v>2809</v>
      </c>
      <c r="AM3126" s="8" t="s">
        <v>987</v>
      </c>
      <c r="AN3126" s="8" t="s">
        <v>20436</v>
      </c>
      <c r="AO3126" s="8" t="s">
        <v>20448</v>
      </c>
      <c r="AP3126" s="29" t="s">
        <v>20435</v>
      </c>
      <c r="AQ3126" s="11">
        <v>2944.0</v>
      </c>
    </row>
    <row r="3127">
      <c r="A3127" s="8" t="str">
        <f t="shared" si="1"/>
        <v>Allayna Gagnard</v>
      </c>
      <c r="B3127" s="51" t="s">
        <v>20424</v>
      </c>
      <c r="C3127" s="51" t="s">
        <v>20198</v>
      </c>
      <c r="D3127" s="2" t="s">
        <v>3307</v>
      </c>
      <c r="E3127" s="8" t="s">
        <v>3343</v>
      </c>
      <c r="F3127" s="8" t="s">
        <v>3309</v>
      </c>
      <c r="G3127" s="51" t="s">
        <v>19294</v>
      </c>
      <c r="H3127" s="8" t="s">
        <v>20425</v>
      </c>
      <c r="I3127" s="8" t="s">
        <v>49</v>
      </c>
      <c r="J3127" s="10">
        <v>3.98</v>
      </c>
      <c r="K3127" s="8" t="s">
        <v>20426</v>
      </c>
      <c r="L3127" s="8" t="s">
        <v>123</v>
      </c>
      <c r="M3127" s="8"/>
      <c r="N3127" s="51" t="s">
        <v>20451</v>
      </c>
      <c r="O3127" s="51" t="s">
        <v>52</v>
      </c>
      <c r="P3127" s="51"/>
      <c r="Q3127" s="51"/>
      <c r="R3127" s="8" t="s">
        <v>20452</v>
      </c>
      <c r="S3127" s="8" t="s">
        <v>20453</v>
      </c>
      <c r="T3127" s="11" t="str">
        <f t="shared" si="2"/>
        <v>Allayna Gagnard</v>
      </c>
      <c r="U3127" s="51" t="s">
        <v>20454</v>
      </c>
      <c r="V3127" s="51" t="s">
        <v>20455</v>
      </c>
      <c r="W3127" s="51"/>
      <c r="X3127" s="51" t="s">
        <v>20430</v>
      </c>
      <c r="Y3127" s="51" t="s">
        <v>60</v>
      </c>
      <c r="Z3127" s="56" t="s">
        <v>20431</v>
      </c>
      <c r="AA3127" s="51" t="s">
        <v>60</v>
      </c>
      <c r="AB3127" s="56" t="s">
        <v>20432</v>
      </c>
      <c r="AC3127" s="51" t="s">
        <v>60</v>
      </c>
      <c r="AD3127" s="56" t="s">
        <v>20433</v>
      </c>
      <c r="AE3127" s="51" t="s">
        <v>20434</v>
      </c>
      <c r="AF3127" s="8" t="s">
        <v>20435</v>
      </c>
      <c r="AG3127" s="8" t="s">
        <v>3321</v>
      </c>
      <c r="AH3127" s="8" t="s">
        <v>543</v>
      </c>
      <c r="AI3127" s="8" t="s">
        <v>18832</v>
      </c>
      <c r="AJ3127" s="8"/>
      <c r="AK3127" s="8" t="s">
        <v>136</v>
      </c>
      <c r="AL3127" s="8" t="s">
        <v>2809</v>
      </c>
      <c r="AM3127" s="8" t="s">
        <v>987</v>
      </c>
      <c r="AN3127" s="8" t="s">
        <v>20436</v>
      </c>
      <c r="AO3127" s="8" t="s">
        <v>20448</v>
      </c>
      <c r="AP3127" s="29" t="s">
        <v>20435</v>
      </c>
      <c r="AQ3127" s="11">
        <v>2944.0</v>
      </c>
    </row>
    <row r="3128">
      <c r="A3128" s="8" t="str">
        <f t="shared" si="1"/>
        <v>Evan Balizado</v>
      </c>
      <c r="B3128" s="51" t="s">
        <v>20424</v>
      </c>
      <c r="C3128" s="51" t="s">
        <v>20198</v>
      </c>
      <c r="D3128" s="2" t="s">
        <v>3307</v>
      </c>
      <c r="E3128" s="8" t="s">
        <v>3343</v>
      </c>
      <c r="F3128" s="8" t="s">
        <v>3309</v>
      </c>
      <c r="G3128" s="51" t="s">
        <v>19294</v>
      </c>
      <c r="H3128" s="8" t="s">
        <v>20425</v>
      </c>
      <c r="I3128" s="8" t="s">
        <v>49</v>
      </c>
      <c r="J3128" s="10">
        <v>3.98</v>
      </c>
      <c r="K3128" s="8" t="s">
        <v>20426</v>
      </c>
      <c r="L3128" s="8" t="s">
        <v>123</v>
      </c>
      <c r="M3128" s="8"/>
      <c r="N3128" s="51" t="s">
        <v>20456</v>
      </c>
      <c r="O3128" s="51" t="s">
        <v>52</v>
      </c>
      <c r="P3128" s="51"/>
      <c r="Q3128" s="51"/>
      <c r="R3128" s="51" t="s">
        <v>5924</v>
      </c>
      <c r="S3128" s="51" t="s">
        <v>20457</v>
      </c>
      <c r="T3128" s="11" t="str">
        <f t="shared" si="2"/>
        <v>Evan Balizado</v>
      </c>
      <c r="U3128" s="51" t="s">
        <v>2035</v>
      </c>
      <c r="V3128" s="51" t="s">
        <v>20458</v>
      </c>
      <c r="W3128" s="51"/>
      <c r="X3128" s="94" t="s">
        <v>20430</v>
      </c>
      <c r="Y3128" s="51" t="s">
        <v>60</v>
      </c>
      <c r="Z3128" s="56" t="s">
        <v>20431</v>
      </c>
      <c r="AA3128" s="51" t="s">
        <v>60</v>
      </c>
      <c r="AB3128" s="56" t="s">
        <v>20432</v>
      </c>
      <c r="AC3128" s="51" t="s">
        <v>60</v>
      </c>
      <c r="AD3128" s="56" t="s">
        <v>20433</v>
      </c>
      <c r="AE3128" s="51" t="s">
        <v>20434</v>
      </c>
      <c r="AF3128" s="8" t="s">
        <v>20435</v>
      </c>
      <c r="AG3128" s="8" t="s">
        <v>3321</v>
      </c>
      <c r="AH3128" s="8" t="s">
        <v>543</v>
      </c>
      <c r="AI3128" s="8" t="s">
        <v>233</v>
      </c>
      <c r="AJ3128" s="8"/>
      <c r="AK3128" s="8" t="s">
        <v>136</v>
      </c>
      <c r="AL3128" s="8" t="s">
        <v>2809</v>
      </c>
      <c r="AM3128" s="8" t="s">
        <v>987</v>
      </c>
      <c r="AN3128" s="8" t="s">
        <v>20436</v>
      </c>
      <c r="AO3128" s="8" t="s">
        <v>20448</v>
      </c>
      <c r="AP3128" s="29" t="s">
        <v>20435</v>
      </c>
      <c r="AQ3128" s="11">
        <v>2944.0</v>
      </c>
    </row>
    <row r="3129">
      <c r="A3129" s="8" t="str">
        <f t="shared" si="1"/>
        <v>Todd Lowder</v>
      </c>
      <c r="B3129" s="51" t="s">
        <v>20459</v>
      </c>
      <c r="C3129" s="51" t="s">
        <v>20147</v>
      </c>
      <c r="D3129" s="2" t="s">
        <v>3307</v>
      </c>
      <c r="E3129" s="8" t="s">
        <v>3849</v>
      </c>
      <c r="F3129" s="8" t="s">
        <v>3309</v>
      </c>
      <c r="G3129" s="51" t="s">
        <v>19294</v>
      </c>
      <c r="H3129" s="13" t="s">
        <v>20460</v>
      </c>
      <c r="I3129" s="8" t="s">
        <v>49</v>
      </c>
      <c r="J3129" s="10">
        <v>3.75</v>
      </c>
      <c r="K3129" s="8" t="s">
        <v>20461</v>
      </c>
      <c r="L3129" s="8"/>
      <c r="M3129" s="8" t="s">
        <v>10204</v>
      </c>
      <c r="N3129" s="51" t="s">
        <v>20462</v>
      </c>
      <c r="O3129" s="51" t="s">
        <v>52</v>
      </c>
      <c r="P3129" s="51"/>
      <c r="Q3129" s="51"/>
      <c r="R3129" s="51" t="s">
        <v>4891</v>
      </c>
      <c r="S3129" s="51" t="s">
        <v>20463</v>
      </c>
      <c r="T3129" s="11" t="str">
        <f t="shared" si="2"/>
        <v>Todd Lowder</v>
      </c>
      <c r="U3129" s="57" t="s">
        <v>650</v>
      </c>
      <c r="V3129" s="51" t="s">
        <v>20464</v>
      </c>
      <c r="W3129" s="51" t="s">
        <v>20465</v>
      </c>
      <c r="X3129" s="94" t="s">
        <v>20466</v>
      </c>
      <c r="Y3129" s="51" t="s">
        <v>60</v>
      </c>
      <c r="Z3129" s="56" t="s">
        <v>20467</v>
      </c>
      <c r="AA3129" s="56" t="s">
        <v>20468</v>
      </c>
      <c r="AB3129" s="56" t="s">
        <v>20469</v>
      </c>
      <c r="AC3129" s="56" t="s">
        <v>20470</v>
      </c>
      <c r="AD3129" s="56" t="s">
        <v>20471</v>
      </c>
      <c r="AE3129" s="51" t="s">
        <v>20472</v>
      </c>
      <c r="AF3129" s="8" t="s">
        <v>20473</v>
      </c>
      <c r="AG3129" s="8" t="s">
        <v>3321</v>
      </c>
      <c r="AH3129" s="8" t="s">
        <v>352</v>
      </c>
      <c r="AI3129" s="8" t="s">
        <v>233</v>
      </c>
      <c r="AJ3129" s="8"/>
      <c r="AK3129" s="8" t="s">
        <v>802</v>
      </c>
      <c r="AL3129" s="8" t="s">
        <v>655</v>
      </c>
      <c r="AM3129" s="8" t="s">
        <v>18294</v>
      </c>
      <c r="AN3129" s="8" t="s">
        <v>20474</v>
      </c>
      <c r="AO3129" s="8" t="s">
        <v>20475</v>
      </c>
      <c r="AP3129" s="29" t="s">
        <v>20473</v>
      </c>
      <c r="AQ3129" s="11">
        <v>1771.0</v>
      </c>
    </row>
    <row r="3130">
      <c r="A3130" s="8" t="str">
        <f t="shared" si="1"/>
        <v>Logan Calvin</v>
      </c>
      <c r="B3130" s="51" t="s">
        <v>20459</v>
      </c>
      <c r="C3130" s="51" t="s">
        <v>20147</v>
      </c>
      <c r="D3130" s="9" t="s">
        <v>3307</v>
      </c>
      <c r="E3130" s="13" t="s">
        <v>3849</v>
      </c>
      <c r="F3130" s="8" t="s">
        <v>3309</v>
      </c>
      <c r="G3130" s="51" t="s">
        <v>19294</v>
      </c>
      <c r="H3130" s="8" t="s">
        <v>20460</v>
      </c>
      <c r="I3130" s="8" t="s">
        <v>49</v>
      </c>
      <c r="J3130" s="10">
        <v>3.75</v>
      </c>
      <c r="K3130" s="8" t="s">
        <v>20461</v>
      </c>
      <c r="L3130" s="8"/>
      <c r="M3130" s="8" t="s">
        <v>10204</v>
      </c>
      <c r="N3130" s="13" t="s">
        <v>20476</v>
      </c>
      <c r="O3130" s="51" t="s">
        <v>52</v>
      </c>
      <c r="P3130" s="51"/>
      <c r="Q3130" s="51"/>
      <c r="R3130" s="51" t="s">
        <v>3718</v>
      </c>
      <c r="S3130" s="51" t="s">
        <v>6046</v>
      </c>
      <c r="T3130" s="11" t="str">
        <f t="shared" si="2"/>
        <v>Logan Calvin</v>
      </c>
      <c r="U3130" s="13" t="s">
        <v>160</v>
      </c>
      <c r="V3130" s="13" t="s">
        <v>20477</v>
      </c>
      <c r="W3130" s="8"/>
      <c r="X3130" s="94" t="s">
        <v>20466</v>
      </c>
      <c r="Y3130" s="51" t="s">
        <v>60</v>
      </c>
      <c r="Z3130" s="56" t="s">
        <v>20467</v>
      </c>
      <c r="AA3130" s="51" t="s">
        <v>60</v>
      </c>
      <c r="AB3130" s="56" t="s">
        <v>20469</v>
      </c>
      <c r="AC3130" s="56" t="s">
        <v>20478</v>
      </c>
      <c r="AD3130" s="56" t="s">
        <v>20471</v>
      </c>
      <c r="AE3130" s="51" t="s">
        <v>20472</v>
      </c>
      <c r="AF3130" s="13" t="s">
        <v>20473</v>
      </c>
      <c r="AG3130" s="8" t="s">
        <v>3321</v>
      </c>
      <c r="AH3130" s="8" t="s">
        <v>352</v>
      </c>
      <c r="AI3130" s="8" t="s">
        <v>233</v>
      </c>
      <c r="AJ3130" s="8"/>
      <c r="AK3130" s="8" t="s">
        <v>802</v>
      </c>
      <c r="AL3130" s="8" t="s">
        <v>655</v>
      </c>
      <c r="AM3130" s="8" t="s">
        <v>18294</v>
      </c>
      <c r="AN3130" s="8" t="s">
        <v>20474</v>
      </c>
      <c r="AO3130" s="8" t="s">
        <v>20475</v>
      </c>
      <c r="AP3130" s="52" t="s">
        <v>20473</v>
      </c>
      <c r="AQ3130" s="11">
        <v>1771.0</v>
      </c>
    </row>
    <row r="3131">
      <c r="A3131" s="8" t="str">
        <f t="shared" si="1"/>
        <v>Natalie Brunson-Wheeler</v>
      </c>
      <c r="B3131" s="51" t="s">
        <v>20459</v>
      </c>
      <c r="C3131" s="51" t="s">
        <v>20147</v>
      </c>
      <c r="D3131" s="9" t="s">
        <v>3307</v>
      </c>
      <c r="E3131" s="8" t="s">
        <v>3849</v>
      </c>
      <c r="F3131" s="8" t="s">
        <v>3309</v>
      </c>
      <c r="G3131" s="51" t="s">
        <v>19294</v>
      </c>
      <c r="H3131" s="13" t="s">
        <v>20460</v>
      </c>
      <c r="I3131" s="8" t="s">
        <v>49</v>
      </c>
      <c r="J3131" s="10">
        <v>3.75</v>
      </c>
      <c r="K3131" s="8" t="s">
        <v>20461</v>
      </c>
      <c r="L3131" s="8"/>
      <c r="M3131" s="8" t="s">
        <v>10204</v>
      </c>
      <c r="N3131" s="57" t="s">
        <v>20479</v>
      </c>
      <c r="O3131" s="51" t="s">
        <v>52</v>
      </c>
      <c r="P3131" s="51"/>
      <c r="Q3131" s="51"/>
      <c r="R3131" s="51" t="s">
        <v>5948</v>
      </c>
      <c r="S3131" s="51" t="s">
        <v>20480</v>
      </c>
      <c r="T3131" s="11" t="str">
        <f t="shared" si="2"/>
        <v>Natalie Brunson-Wheeler</v>
      </c>
      <c r="U3131" s="57" t="s">
        <v>2695</v>
      </c>
      <c r="V3131" s="51"/>
      <c r="W3131" s="51"/>
      <c r="X3131" s="94" t="s">
        <v>20466</v>
      </c>
      <c r="Y3131" s="51" t="s">
        <v>60</v>
      </c>
      <c r="Z3131" s="56" t="s">
        <v>20467</v>
      </c>
      <c r="AA3131" s="51" t="s">
        <v>60</v>
      </c>
      <c r="AB3131" s="56" t="s">
        <v>20469</v>
      </c>
      <c r="AC3131" s="51" t="s">
        <v>60</v>
      </c>
      <c r="AD3131" s="56" t="s">
        <v>20471</v>
      </c>
      <c r="AE3131" s="51" t="s">
        <v>20472</v>
      </c>
      <c r="AF3131" s="8" t="s">
        <v>20473</v>
      </c>
      <c r="AG3131" s="8" t="s">
        <v>3321</v>
      </c>
      <c r="AH3131" s="8" t="s">
        <v>352</v>
      </c>
      <c r="AI3131" s="8" t="s">
        <v>233</v>
      </c>
      <c r="AJ3131" s="8"/>
      <c r="AK3131" s="8" t="s">
        <v>802</v>
      </c>
      <c r="AL3131" s="8" t="s">
        <v>655</v>
      </c>
      <c r="AM3131" s="8" t="s">
        <v>18294</v>
      </c>
      <c r="AN3131" s="8" t="s">
        <v>20474</v>
      </c>
      <c r="AO3131" s="8" t="s">
        <v>20475</v>
      </c>
      <c r="AP3131" s="29" t="s">
        <v>20473</v>
      </c>
      <c r="AQ3131" s="11">
        <v>1771.0</v>
      </c>
    </row>
    <row r="3132">
      <c r="A3132" s="8" t="str">
        <f t="shared" si="1"/>
        <v>Jon Blome</v>
      </c>
      <c r="B3132" s="51" t="s">
        <v>20459</v>
      </c>
      <c r="C3132" s="51" t="s">
        <v>20147</v>
      </c>
      <c r="D3132" s="2" t="s">
        <v>3307</v>
      </c>
      <c r="E3132" s="8" t="s">
        <v>3849</v>
      </c>
      <c r="F3132" s="8" t="s">
        <v>3309</v>
      </c>
      <c r="G3132" s="51" t="s">
        <v>19294</v>
      </c>
      <c r="H3132" s="8" t="s">
        <v>20460</v>
      </c>
      <c r="I3132" s="8" t="s">
        <v>49</v>
      </c>
      <c r="J3132" s="10">
        <v>3.75</v>
      </c>
      <c r="K3132" s="8" t="s">
        <v>20461</v>
      </c>
      <c r="L3132" s="8"/>
      <c r="M3132" s="8" t="s">
        <v>10204</v>
      </c>
      <c r="N3132" s="51" t="s">
        <v>20481</v>
      </c>
      <c r="O3132" s="51" t="s">
        <v>52</v>
      </c>
      <c r="P3132" s="51"/>
      <c r="Q3132" s="51"/>
      <c r="R3132" s="51" t="s">
        <v>5605</v>
      </c>
      <c r="S3132" s="51" t="s">
        <v>20482</v>
      </c>
      <c r="T3132" s="11" t="str">
        <f t="shared" si="2"/>
        <v>Jon Blome</v>
      </c>
      <c r="U3132" s="51" t="s">
        <v>20483</v>
      </c>
      <c r="V3132" s="51"/>
      <c r="W3132" s="51"/>
      <c r="X3132" s="94" t="s">
        <v>20466</v>
      </c>
      <c r="Y3132" s="51" t="s">
        <v>60</v>
      </c>
      <c r="Z3132" s="56" t="s">
        <v>20467</v>
      </c>
      <c r="AA3132" s="51" t="s">
        <v>60</v>
      </c>
      <c r="AB3132" s="56" t="s">
        <v>20469</v>
      </c>
      <c r="AC3132" s="51" t="s">
        <v>60</v>
      </c>
      <c r="AD3132" s="56" t="s">
        <v>20471</v>
      </c>
      <c r="AE3132" s="51" t="s">
        <v>20472</v>
      </c>
      <c r="AF3132" s="8" t="s">
        <v>20473</v>
      </c>
      <c r="AG3132" s="8" t="s">
        <v>3321</v>
      </c>
      <c r="AH3132" s="8" t="s">
        <v>352</v>
      </c>
      <c r="AI3132" s="8" t="s">
        <v>233</v>
      </c>
      <c r="AJ3132" s="8"/>
      <c r="AK3132" s="8" t="s">
        <v>802</v>
      </c>
      <c r="AL3132" s="8" t="s">
        <v>655</v>
      </c>
      <c r="AM3132" s="8" t="s">
        <v>18294</v>
      </c>
      <c r="AN3132" s="8" t="s">
        <v>20474</v>
      </c>
      <c r="AO3132" s="8" t="s">
        <v>20475</v>
      </c>
      <c r="AP3132" s="29" t="s">
        <v>20473</v>
      </c>
      <c r="AQ3132" s="11">
        <v>1771.0</v>
      </c>
    </row>
    <row r="3133">
      <c r="A3133" s="8" t="str">
        <f t="shared" si="1"/>
        <v>Greg Huffaker</v>
      </c>
      <c r="B3133" s="51" t="s">
        <v>20459</v>
      </c>
      <c r="C3133" s="51" t="s">
        <v>20147</v>
      </c>
      <c r="D3133" s="2" t="s">
        <v>3307</v>
      </c>
      <c r="E3133" s="8" t="s">
        <v>3849</v>
      </c>
      <c r="F3133" s="8" t="s">
        <v>3309</v>
      </c>
      <c r="G3133" s="51" t="s">
        <v>19294</v>
      </c>
      <c r="H3133" s="8" t="s">
        <v>20460</v>
      </c>
      <c r="I3133" s="8" t="s">
        <v>49</v>
      </c>
      <c r="J3133" s="10">
        <v>3.75</v>
      </c>
      <c r="K3133" s="8" t="s">
        <v>20461</v>
      </c>
      <c r="L3133" s="8"/>
      <c r="M3133" s="8" t="s">
        <v>10204</v>
      </c>
      <c r="N3133" s="51" t="s">
        <v>20484</v>
      </c>
      <c r="O3133" s="51" t="s">
        <v>52</v>
      </c>
      <c r="P3133" s="51"/>
      <c r="Q3133" s="51"/>
      <c r="R3133" s="51" t="s">
        <v>1720</v>
      </c>
      <c r="S3133" s="51" t="s">
        <v>20485</v>
      </c>
      <c r="T3133" s="11" t="str">
        <f t="shared" si="2"/>
        <v>Greg Huffaker</v>
      </c>
      <c r="U3133" s="51" t="s">
        <v>20486</v>
      </c>
      <c r="V3133" s="51" t="s">
        <v>20487</v>
      </c>
      <c r="W3133" s="51" t="s">
        <v>20488</v>
      </c>
      <c r="X3133" s="94" t="s">
        <v>20466</v>
      </c>
      <c r="Y3133" s="56" t="s">
        <v>20489</v>
      </c>
      <c r="Z3133" s="56" t="s">
        <v>20467</v>
      </c>
      <c r="AA3133" s="51" t="s">
        <v>60</v>
      </c>
      <c r="AB3133" s="56" t="s">
        <v>20469</v>
      </c>
      <c r="AC3133" s="51" t="s">
        <v>60</v>
      </c>
      <c r="AD3133" s="56" t="s">
        <v>20471</v>
      </c>
      <c r="AE3133" s="51" t="s">
        <v>20472</v>
      </c>
      <c r="AF3133" s="8" t="s">
        <v>20473</v>
      </c>
      <c r="AG3133" s="8" t="s">
        <v>3321</v>
      </c>
      <c r="AH3133" s="8" t="s">
        <v>352</v>
      </c>
      <c r="AI3133" s="8" t="s">
        <v>233</v>
      </c>
      <c r="AJ3133" s="8"/>
      <c r="AK3133" s="8" t="s">
        <v>802</v>
      </c>
      <c r="AL3133" s="8" t="s">
        <v>655</v>
      </c>
      <c r="AM3133" s="8" t="s">
        <v>18294</v>
      </c>
      <c r="AN3133" s="8" t="s">
        <v>20474</v>
      </c>
      <c r="AO3133" s="8" t="s">
        <v>20475</v>
      </c>
      <c r="AP3133" s="29" t="s">
        <v>20473</v>
      </c>
      <c r="AQ3133" s="11">
        <v>1771.0</v>
      </c>
    </row>
    <row r="3134">
      <c r="A3134" s="8" t="str">
        <f t="shared" si="1"/>
        <v>Mark Nelson</v>
      </c>
      <c r="B3134" s="8" t="s">
        <v>20490</v>
      </c>
      <c r="C3134" s="51" t="s">
        <v>20402</v>
      </c>
      <c r="D3134" s="2" t="s">
        <v>3307</v>
      </c>
      <c r="E3134" s="8" t="s">
        <v>20491</v>
      </c>
      <c r="F3134" s="8" t="s">
        <v>3309</v>
      </c>
      <c r="G3134" s="51" t="s">
        <v>19294</v>
      </c>
      <c r="H3134" s="8" t="s">
        <v>20492</v>
      </c>
      <c r="I3134" s="8" t="s">
        <v>49</v>
      </c>
      <c r="J3134" s="10">
        <v>3.57</v>
      </c>
      <c r="K3134" s="8" t="s">
        <v>20493</v>
      </c>
      <c r="L3134" s="8"/>
      <c r="M3134" s="8" t="s">
        <v>10204</v>
      </c>
      <c r="N3134" s="51" t="s">
        <v>20494</v>
      </c>
      <c r="O3134" s="57" t="s">
        <v>52</v>
      </c>
      <c r="P3134" s="51"/>
      <c r="Q3134" s="51"/>
      <c r="R3134" s="57" t="s">
        <v>3210</v>
      </c>
      <c r="S3134" s="57" t="s">
        <v>1624</v>
      </c>
      <c r="T3134" s="11" t="str">
        <f t="shared" si="2"/>
        <v>Mark Nelson</v>
      </c>
      <c r="U3134" s="57" t="s">
        <v>650</v>
      </c>
      <c r="V3134" s="51" t="s">
        <v>20495</v>
      </c>
      <c r="W3134" s="57" t="s">
        <v>20496</v>
      </c>
      <c r="X3134" s="51" t="s">
        <v>20497</v>
      </c>
      <c r="Y3134" s="51" t="s">
        <v>60</v>
      </c>
      <c r="Z3134" s="56" t="s">
        <v>20498</v>
      </c>
      <c r="AA3134" s="51" t="s">
        <v>60</v>
      </c>
      <c r="AB3134" s="56" t="s">
        <v>20499</v>
      </c>
      <c r="AC3134" s="51" t="s">
        <v>60</v>
      </c>
      <c r="AD3134" s="56" t="s">
        <v>20500</v>
      </c>
      <c r="AE3134" s="51" t="s">
        <v>20501</v>
      </c>
      <c r="AF3134" s="8" t="s">
        <v>10349</v>
      </c>
      <c r="AG3134" s="8" t="s">
        <v>3321</v>
      </c>
      <c r="AH3134" s="8" t="s">
        <v>232</v>
      </c>
      <c r="AI3134" s="8" t="s">
        <v>18832</v>
      </c>
      <c r="AJ3134" s="8"/>
      <c r="AK3134" s="8" t="s">
        <v>353</v>
      </c>
      <c r="AL3134" s="8" t="s">
        <v>353</v>
      </c>
      <c r="AM3134" s="8" t="s">
        <v>1716</v>
      </c>
      <c r="AN3134" s="8" t="s">
        <v>20502</v>
      </c>
      <c r="AO3134" s="8" t="s">
        <v>20503</v>
      </c>
      <c r="AP3134" s="29" t="s">
        <v>10349</v>
      </c>
      <c r="AQ3134" s="11">
        <v>1359.0</v>
      </c>
    </row>
    <row r="3135">
      <c r="A3135" s="8" t="str">
        <f t="shared" si="1"/>
        <v>Ryan Monson</v>
      </c>
      <c r="B3135" s="8" t="s">
        <v>20490</v>
      </c>
      <c r="C3135" s="51" t="s">
        <v>20402</v>
      </c>
      <c r="D3135" s="2" t="s">
        <v>3307</v>
      </c>
      <c r="E3135" s="8" t="s">
        <v>20491</v>
      </c>
      <c r="F3135" s="8" t="s">
        <v>3309</v>
      </c>
      <c r="G3135" s="51" t="s">
        <v>19294</v>
      </c>
      <c r="H3135" s="8" t="s">
        <v>20492</v>
      </c>
      <c r="I3135" s="8" t="s">
        <v>49</v>
      </c>
      <c r="J3135" s="10">
        <v>3.57</v>
      </c>
      <c r="K3135" s="8" t="s">
        <v>20493</v>
      </c>
      <c r="L3135" s="8"/>
      <c r="M3135" s="8" t="s">
        <v>10204</v>
      </c>
      <c r="N3135" s="51" t="s">
        <v>20504</v>
      </c>
      <c r="O3135" s="57" t="s">
        <v>52</v>
      </c>
      <c r="P3135" s="51"/>
      <c r="Q3135" s="51"/>
      <c r="R3135" s="57" t="s">
        <v>927</v>
      </c>
      <c r="S3135" s="57" t="s">
        <v>20505</v>
      </c>
      <c r="T3135" s="11" t="str">
        <f t="shared" si="2"/>
        <v>Ryan Monson</v>
      </c>
      <c r="U3135" s="57" t="s">
        <v>106</v>
      </c>
      <c r="V3135" s="51" t="s">
        <v>20506</v>
      </c>
      <c r="W3135" s="57" t="s">
        <v>20507</v>
      </c>
      <c r="X3135" s="51" t="s">
        <v>20497</v>
      </c>
      <c r="Y3135" s="51" t="s">
        <v>60</v>
      </c>
      <c r="Z3135" s="56" t="s">
        <v>20498</v>
      </c>
      <c r="AA3135" s="51" t="s">
        <v>60</v>
      </c>
      <c r="AB3135" s="56" t="s">
        <v>20499</v>
      </c>
      <c r="AC3135" s="51" t="s">
        <v>60</v>
      </c>
      <c r="AD3135" s="56" t="s">
        <v>20500</v>
      </c>
      <c r="AE3135" s="51" t="s">
        <v>20501</v>
      </c>
      <c r="AF3135" s="8" t="s">
        <v>10349</v>
      </c>
      <c r="AG3135" s="8" t="s">
        <v>3321</v>
      </c>
      <c r="AH3135" s="8" t="s">
        <v>232</v>
      </c>
      <c r="AI3135" s="8" t="s">
        <v>18832</v>
      </c>
      <c r="AJ3135" s="8"/>
      <c r="AK3135" s="8" t="s">
        <v>353</v>
      </c>
      <c r="AL3135" s="8" t="s">
        <v>353</v>
      </c>
      <c r="AM3135" s="8" t="s">
        <v>1716</v>
      </c>
      <c r="AN3135" s="8" t="s">
        <v>20502</v>
      </c>
      <c r="AO3135" s="8" t="s">
        <v>20503</v>
      </c>
      <c r="AP3135" s="29" t="s">
        <v>10349</v>
      </c>
      <c r="AQ3135" s="11">
        <v>1359.0</v>
      </c>
    </row>
    <row r="3136">
      <c r="A3136" s="8" t="str">
        <f t="shared" si="1"/>
        <v>Durham Avant</v>
      </c>
      <c r="B3136" s="8" t="s">
        <v>20490</v>
      </c>
      <c r="C3136" s="51" t="s">
        <v>20402</v>
      </c>
      <c r="D3136" s="2" t="s">
        <v>3307</v>
      </c>
      <c r="E3136" s="51" t="s">
        <v>20491</v>
      </c>
      <c r="F3136" s="51" t="s">
        <v>3309</v>
      </c>
      <c r="G3136" s="51" t="s">
        <v>19294</v>
      </c>
      <c r="H3136" s="51" t="s">
        <v>20492</v>
      </c>
      <c r="I3136" s="59" t="s">
        <v>49</v>
      </c>
      <c r="J3136" s="60">
        <v>3.57</v>
      </c>
      <c r="K3136" s="51" t="s">
        <v>20493</v>
      </c>
      <c r="L3136" s="51"/>
      <c r="M3136" s="51" t="s">
        <v>10204</v>
      </c>
      <c r="N3136" s="51" t="s">
        <v>20508</v>
      </c>
      <c r="O3136" s="51" t="s">
        <v>52</v>
      </c>
      <c r="P3136" s="51"/>
      <c r="Q3136" s="51"/>
      <c r="R3136" s="8" t="s">
        <v>6851</v>
      </c>
      <c r="S3136" s="8" t="s">
        <v>20509</v>
      </c>
      <c r="T3136" s="11" t="str">
        <f t="shared" si="2"/>
        <v>Durham Avant</v>
      </c>
      <c r="U3136" s="51" t="s">
        <v>80</v>
      </c>
      <c r="V3136" s="51" t="s">
        <v>20510</v>
      </c>
      <c r="W3136" s="8" t="s">
        <v>20511</v>
      </c>
      <c r="X3136" s="51" t="s">
        <v>20497</v>
      </c>
      <c r="Y3136" s="56" t="s">
        <v>20512</v>
      </c>
      <c r="Z3136" s="56" t="s">
        <v>20498</v>
      </c>
      <c r="AA3136" s="51" t="s">
        <v>60</v>
      </c>
      <c r="AB3136" s="56" t="s">
        <v>20499</v>
      </c>
      <c r="AC3136" s="56" t="s">
        <v>20513</v>
      </c>
      <c r="AD3136" s="56" t="s">
        <v>20500</v>
      </c>
      <c r="AE3136" s="51" t="s">
        <v>20501</v>
      </c>
      <c r="AF3136" s="51" t="s">
        <v>10349</v>
      </c>
      <c r="AG3136" s="51" t="s">
        <v>3321</v>
      </c>
      <c r="AH3136" s="51" t="s">
        <v>232</v>
      </c>
      <c r="AI3136" s="59" t="s">
        <v>18832</v>
      </c>
      <c r="AJ3136" s="51"/>
      <c r="AK3136" s="59" t="s">
        <v>353</v>
      </c>
      <c r="AL3136" s="59" t="s">
        <v>353</v>
      </c>
      <c r="AM3136" s="59" t="s">
        <v>1716</v>
      </c>
      <c r="AN3136" s="59" t="s">
        <v>20502</v>
      </c>
      <c r="AO3136" s="59" t="s">
        <v>20503</v>
      </c>
      <c r="AP3136" s="67" t="s">
        <v>10349</v>
      </c>
      <c r="AQ3136" s="68">
        <v>1359.0</v>
      </c>
    </row>
    <row r="3137">
      <c r="A3137" s="8" t="str">
        <f t="shared" si="1"/>
        <v>Patrick Austin</v>
      </c>
      <c r="B3137" s="51" t="s">
        <v>20514</v>
      </c>
      <c r="C3137" s="51" t="s">
        <v>20402</v>
      </c>
      <c r="D3137" s="2" t="s">
        <v>3307</v>
      </c>
      <c r="E3137" s="8" t="s">
        <v>20515</v>
      </c>
      <c r="F3137" s="8" t="s">
        <v>3309</v>
      </c>
      <c r="G3137" s="51" t="s">
        <v>19294</v>
      </c>
      <c r="H3137" s="13" t="s">
        <v>20516</v>
      </c>
      <c r="I3137" s="8" t="s">
        <v>49</v>
      </c>
      <c r="J3137" s="10">
        <v>3.62</v>
      </c>
      <c r="K3137" s="8" t="s">
        <v>20517</v>
      </c>
      <c r="L3137" s="8"/>
      <c r="M3137" s="8" t="s">
        <v>20151</v>
      </c>
      <c r="N3137" s="51" t="s">
        <v>20518</v>
      </c>
      <c r="O3137" s="51" t="s">
        <v>52</v>
      </c>
      <c r="P3137" s="51"/>
      <c r="Q3137" s="51"/>
      <c r="R3137" s="51" t="s">
        <v>3524</v>
      </c>
      <c r="S3137" s="51" t="s">
        <v>1765</v>
      </c>
      <c r="T3137" s="11" t="str">
        <f t="shared" si="2"/>
        <v>Patrick Austin</v>
      </c>
      <c r="U3137" s="51" t="s">
        <v>55</v>
      </c>
      <c r="V3137" s="51" t="s">
        <v>20519</v>
      </c>
      <c r="W3137" s="51" t="s">
        <v>20520</v>
      </c>
      <c r="X3137" s="94" t="s">
        <v>20521</v>
      </c>
      <c r="Y3137" s="51" t="s">
        <v>60</v>
      </c>
      <c r="Z3137" s="56" t="s">
        <v>20522</v>
      </c>
      <c r="AA3137" s="51" t="s">
        <v>60</v>
      </c>
      <c r="AB3137" s="56" t="s">
        <v>20523</v>
      </c>
      <c r="AC3137" s="51" t="s">
        <v>60</v>
      </c>
      <c r="AD3137" s="56" t="s">
        <v>20524</v>
      </c>
      <c r="AE3137" s="51" t="s">
        <v>20525</v>
      </c>
      <c r="AF3137" s="8" t="s">
        <v>20515</v>
      </c>
      <c r="AG3137" s="8" t="s">
        <v>3321</v>
      </c>
      <c r="AH3137" s="8" t="s">
        <v>194</v>
      </c>
      <c r="AI3137" s="8" t="s">
        <v>233</v>
      </c>
      <c r="AJ3137" s="8"/>
      <c r="AK3137" s="8"/>
      <c r="AL3137" s="8"/>
      <c r="AM3137" s="8"/>
      <c r="AN3137" s="8" t="s">
        <v>20526</v>
      </c>
      <c r="AO3137" s="8" t="s">
        <v>20527</v>
      </c>
      <c r="AP3137" s="29" t="s">
        <v>20515</v>
      </c>
      <c r="AQ3137" s="11">
        <v>1540.0</v>
      </c>
    </row>
    <row r="3138">
      <c r="A3138" s="8" t="str">
        <f t="shared" si="1"/>
        <v>Jill Wilkerson</v>
      </c>
      <c r="B3138" s="8" t="s">
        <v>20514</v>
      </c>
      <c r="C3138" s="51" t="s">
        <v>20402</v>
      </c>
      <c r="D3138" s="2" t="s">
        <v>3307</v>
      </c>
      <c r="E3138" s="8" t="s">
        <v>20515</v>
      </c>
      <c r="F3138" s="13" t="s">
        <v>3309</v>
      </c>
      <c r="G3138" s="51" t="s">
        <v>19294</v>
      </c>
      <c r="H3138" s="8" t="s">
        <v>20516</v>
      </c>
      <c r="I3138" s="8" t="s">
        <v>49</v>
      </c>
      <c r="J3138" s="10">
        <v>3.62</v>
      </c>
      <c r="K3138" s="8" t="s">
        <v>20517</v>
      </c>
      <c r="L3138" s="8"/>
      <c r="M3138" s="8" t="s">
        <v>20151</v>
      </c>
      <c r="N3138" s="51" t="s">
        <v>20528</v>
      </c>
      <c r="O3138" s="51" t="s">
        <v>52</v>
      </c>
      <c r="P3138" s="51"/>
      <c r="Q3138" s="51"/>
      <c r="R3138" s="57" t="s">
        <v>11730</v>
      </c>
      <c r="S3138" s="57" t="s">
        <v>20529</v>
      </c>
      <c r="T3138" s="11" t="str">
        <f t="shared" si="2"/>
        <v>Jill Wilkerson</v>
      </c>
      <c r="U3138" s="51" t="s">
        <v>498</v>
      </c>
      <c r="V3138" s="51" t="s">
        <v>20530</v>
      </c>
      <c r="W3138" s="51"/>
      <c r="X3138" s="51" t="s">
        <v>20521</v>
      </c>
      <c r="Y3138" s="51" t="s">
        <v>60</v>
      </c>
      <c r="Z3138" s="56" t="s">
        <v>20522</v>
      </c>
      <c r="AA3138" s="51" t="s">
        <v>60</v>
      </c>
      <c r="AB3138" s="56" t="s">
        <v>20523</v>
      </c>
      <c r="AC3138" s="51" t="s">
        <v>60</v>
      </c>
      <c r="AD3138" s="56" t="s">
        <v>20524</v>
      </c>
      <c r="AE3138" s="51" t="s">
        <v>20525</v>
      </c>
      <c r="AF3138" s="8" t="s">
        <v>20515</v>
      </c>
      <c r="AG3138" s="8" t="s">
        <v>3321</v>
      </c>
      <c r="AH3138" s="13" t="s">
        <v>194</v>
      </c>
      <c r="AI3138" s="8" t="s">
        <v>18832</v>
      </c>
      <c r="AJ3138" s="8"/>
      <c r="AK3138" s="8"/>
      <c r="AL3138" s="8"/>
      <c r="AM3138" s="8"/>
      <c r="AN3138" s="8" t="s">
        <v>20526</v>
      </c>
      <c r="AO3138" s="8" t="s">
        <v>20531</v>
      </c>
      <c r="AP3138" s="29" t="s">
        <v>20515</v>
      </c>
      <c r="AQ3138" s="11">
        <v>1540.0</v>
      </c>
    </row>
    <row r="3139">
      <c r="A3139" s="8" t="str">
        <f t="shared" si="1"/>
        <v>Albert Greene</v>
      </c>
      <c r="B3139" s="51" t="s">
        <v>20514</v>
      </c>
      <c r="C3139" s="51" t="s">
        <v>20402</v>
      </c>
      <c r="D3139" s="2" t="s">
        <v>3307</v>
      </c>
      <c r="E3139" s="8" t="s">
        <v>20515</v>
      </c>
      <c r="F3139" s="8" t="s">
        <v>3309</v>
      </c>
      <c r="G3139" s="51" t="s">
        <v>19294</v>
      </c>
      <c r="H3139" s="8" t="s">
        <v>20516</v>
      </c>
      <c r="I3139" s="8" t="s">
        <v>49</v>
      </c>
      <c r="J3139" s="10">
        <v>3.62</v>
      </c>
      <c r="K3139" s="8" t="s">
        <v>20517</v>
      </c>
      <c r="L3139" s="8"/>
      <c r="M3139" s="8" t="s">
        <v>20151</v>
      </c>
      <c r="N3139" s="51" t="s">
        <v>20532</v>
      </c>
      <c r="O3139" s="51" t="s">
        <v>52</v>
      </c>
      <c r="P3139" s="51"/>
      <c r="Q3139" s="51"/>
      <c r="R3139" s="51" t="s">
        <v>7097</v>
      </c>
      <c r="S3139" s="51" t="s">
        <v>4680</v>
      </c>
      <c r="T3139" s="11" t="str">
        <f t="shared" si="2"/>
        <v>Albert Greene</v>
      </c>
      <c r="U3139" s="51" t="s">
        <v>80</v>
      </c>
      <c r="V3139" s="51" t="s">
        <v>20533</v>
      </c>
      <c r="W3139" s="51"/>
      <c r="X3139" s="94" t="s">
        <v>20521</v>
      </c>
      <c r="Y3139" s="56" t="s">
        <v>20534</v>
      </c>
      <c r="Z3139" s="56" t="s">
        <v>20522</v>
      </c>
      <c r="AA3139" s="51" t="s">
        <v>60</v>
      </c>
      <c r="AB3139" s="56" t="s">
        <v>20523</v>
      </c>
      <c r="AC3139" s="51" t="s">
        <v>60</v>
      </c>
      <c r="AD3139" s="56" t="s">
        <v>20524</v>
      </c>
      <c r="AE3139" s="51" t="s">
        <v>20525</v>
      </c>
      <c r="AF3139" s="8" t="s">
        <v>20515</v>
      </c>
      <c r="AG3139" s="8" t="s">
        <v>3321</v>
      </c>
      <c r="AH3139" s="8" t="s">
        <v>194</v>
      </c>
      <c r="AI3139" s="8" t="s">
        <v>233</v>
      </c>
      <c r="AJ3139" s="8"/>
      <c r="AK3139" s="8"/>
      <c r="AL3139" s="8"/>
      <c r="AM3139" s="8"/>
      <c r="AN3139" s="8" t="s">
        <v>20526</v>
      </c>
      <c r="AO3139" s="8" t="s">
        <v>20527</v>
      </c>
      <c r="AP3139" s="29" t="s">
        <v>20515</v>
      </c>
      <c r="AQ3139" s="11">
        <v>1540.0</v>
      </c>
    </row>
    <row r="3140">
      <c r="A3140" s="8" t="str">
        <f t="shared" si="1"/>
        <v>Owen Bodine</v>
      </c>
      <c r="B3140" s="51" t="s">
        <v>20514</v>
      </c>
      <c r="C3140" s="51" t="s">
        <v>20402</v>
      </c>
      <c r="D3140" s="2" t="s">
        <v>3307</v>
      </c>
      <c r="E3140" s="8" t="s">
        <v>20515</v>
      </c>
      <c r="F3140" s="8" t="s">
        <v>3309</v>
      </c>
      <c r="G3140" s="51" t="s">
        <v>19294</v>
      </c>
      <c r="H3140" s="8" t="s">
        <v>20516</v>
      </c>
      <c r="I3140" s="8" t="s">
        <v>49</v>
      </c>
      <c r="J3140" s="10">
        <v>3.62</v>
      </c>
      <c r="K3140" s="8" t="s">
        <v>20517</v>
      </c>
      <c r="L3140" s="8"/>
      <c r="M3140" s="8" t="s">
        <v>20151</v>
      </c>
      <c r="N3140" s="51" t="s">
        <v>20535</v>
      </c>
      <c r="O3140" s="51" t="s">
        <v>52</v>
      </c>
      <c r="P3140" s="51"/>
      <c r="Q3140" s="51"/>
      <c r="R3140" s="8" t="s">
        <v>6169</v>
      </c>
      <c r="S3140" s="8" t="s">
        <v>20536</v>
      </c>
      <c r="T3140" s="11" t="str">
        <f t="shared" si="2"/>
        <v>Owen Bodine</v>
      </c>
      <c r="U3140" s="8" t="s">
        <v>80</v>
      </c>
      <c r="V3140" s="51"/>
      <c r="W3140" s="51"/>
      <c r="X3140" s="51" t="s">
        <v>20521</v>
      </c>
      <c r="Y3140" s="51" t="s">
        <v>60</v>
      </c>
      <c r="Z3140" s="56" t="s">
        <v>20522</v>
      </c>
      <c r="AA3140" s="51" t="s">
        <v>60</v>
      </c>
      <c r="AB3140" s="56" t="s">
        <v>20523</v>
      </c>
      <c r="AC3140" s="56" t="s">
        <v>20537</v>
      </c>
      <c r="AD3140" s="56" t="s">
        <v>20524</v>
      </c>
      <c r="AE3140" s="51" t="s">
        <v>20525</v>
      </c>
      <c r="AF3140" s="8" t="s">
        <v>20515</v>
      </c>
      <c r="AG3140" s="8" t="s">
        <v>3321</v>
      </c>
      <c r="AH3140" s="8" t="s">
        <v>194</v>
      </c>
      <c r="AI3140" s="8" t="s">
        <v>18832</v>
      </c>
      <c r="AJ3140" s="8"/>
      <c r="AK3140" s="8"/>
      <c r="AL3140" s="8"/>
      <c r="AM3140" s="8"/>
      <c r="AN3140" s="8" t="s">
        <v>20526</v>
      </c>
      <c r="AO3140" s="8" t="s">
        <v>20527</v>
      </c>
      <c r="AP3140" s="29" t="s">
        <v>20515</v>
      </c>
      <c r="AQ3140" s="11">
        <v>1540.0</v>
      </c>
    </row>
    <row r="3141">
      <c r="A3141" s="8" t="str">
        <f t="shared" si="1"/>
        <v>Andrew Craycraft</v>
      </c>
      <c r="B3141" s="51" t="s">
        <v>20538</v>
      </c>
      <c r="C3141" s="51" t="s">
        <v>20147</v>
      </c>
      <c r="D3141" s="2" t="s">
        <v>3307</v>
      </c>
      <c r="E3141" s="8" t="s">
        <v>20539</v>
      </c>
      <c r="F3141" s="8" t="s">
        <v>3309</v>
      </c>
      <c r="G3141" s="51" t="s">
        <v>19294</v>
      </c>
      <c r="H3141" s="8" t="s">
        <v>20540</v>
      </c>
      <c r="I3141" s="8" t="s">
        <v>49</v>
      </c>
      <c r="J3141" s="10">
        <v>3.35</v>
      </c>
      <c r="K3141" s="8" t="s">
        <v>20541</v>
      </c>
      <c r="L3141" s="8"/>
      <c r="M3141" s="8"/>
      <c r="N3141" s="51" t="s">
        <v>20542</v>
      </c>
      <c r="O3141" s="51" t="s">
        <v>52</v>
      </c>
      <c r="P3141" s="51"/>
      <c r="Q3141" s="51"/>
      <c r="R3141" s="51" t="s">
        <v>53</v>
      </c>
      <c r="S3141" s="51" t="s">
        <v>20543</v>
      </c>
      <c r="T3141" s="11" t="str">
        <f t="shared" si="2"/>
        <v>Andrew Craycraft</v>
      </c>
      <c r="U3141" s="51" t="s">
        <v>55</v>
      </c>
      <c r="V3141" s="51" t="s">
        <v>20544</v>
      </c>
      <c r="W3141" s="51" t="s">
        <v>20545</v>
      </c>
      <c r="X3141" s="94" t="s">
        <v>20546</v>
      </c>
      <c r="Y3141" s="56" t="s">
        <v>20547</v>
      </c>
      <c r="Z3141" s="56" t="s">
        <v>20548</v>
      </c>
      <c r="AA3141" s="51" t="s">
        <v>60</v>
      </c>
      <c r="AB3141" s="56" t="s">
        <v>20549</v>
      </c>
      <c r="AC3141" s="51" t="s">
        <v>60</v>
      </c>
      <c r="AD3141" s="51" t="s">
        <v>60</v>
      </c>
      <c r="AE3141" s="51"/>
      <c r="AF3141" s="8" t="s">
        <v>20550</v>
      </c>
      <c r="AG3141" s="8" t="s">
        <v>3321</v>
      </c>
      <c r="AH3141" s="8" t="s">
        <v>134</v>
      </c>
      <c r="AI3141" s="8" t="s">
        <v>233</v>
      </c>
      <c r="AJ3141" s="8"/>
      <c r="AK3141" s="8" t="s">
        <v>3543</v>
      </c>
      <c r="AL3141" s="8" t="s">
        <v>910</v>
      </c>
      <c r="AM3141" s="8" t="s">
        <v>421</v>
      </c>
      <c r="AN3141" s="8" t="s">
        <v>20551</v>
      </c>
      <c r="AO3141" s="8" t="s">
        <v>20552</v>
      </c>
      <c r="AP3141" s="29" t="s">
        <v>20550</v>
      </c>
      <c r="AQ3141" s="11">
        <v>1970.0</v>
      </c>
    </row>
    <row r="3142">
      <c r="A3142" s="8" t="str">
        <f t="shared" si="1"/>
        <v>Kathryn Hise</v>
      </c>
      <c r="B3142" s="8" t="s">
        <v>20538</v>
      </c>
      <c r="C3142" s="51" t="s">
        <v>20147</v>
      </c>
      <c r="D3142" s="2" t="s">
        <v>3307</v>
      </c>
      <c r="E3142" s="8" t="s">
        <v>20539</v>
      </c>
      <c r="F3142" s="8" t="s">
        <v>3309</v>
      </c>
      <c r="G3142" s="51" t="s">
        <v>19294</v>
      </c>
      <c r="H3142" s="8" t="s">
        <v>20540</v>
      </c>
      <c r="I3142" s="8" t="s">
        <v>49</v>
      </c>
      <c r="J3142" s="10">
        <v>3.35</v>
      </c>
      <c r="K3142" s="8" t="s">
        <v>20541</v>
      </c>
      <c r="L3142" s="8"/>
      <c r="M3142" s="8"/>
      <c r="N3142" s="51" t="s">
        <v>20553</v>
      </c>
      <c r="O3142" s="57" t="s">
        <v>52</v>
      </c>
      <c r="P3142" s="51"/>
      <c r="Q3142" s="51"/>
      <c r="R3142" s="57" t="s">
        <v>20554</v>
      </c>
      <c r="S3142" s="57" t="s">
        <v>20555</v>
      </c>
      <c r="T3142" s="11" t="str">
        <f t="shared" si="2"/>
        <v>Kathryn Hise</v>
      </c>
      <c r="U3142" s="8" t="s">
        <v>160</v>
      </c>
      <c r="V3142" s="51" t="s">
        <v>20556</v>
      </c>
      <c r="W3142" s="51"/>
      <c r="X3142" s="51" t="s">
        <v>20546</v>
      </c>
      <c r="Y3142" s="51" t="s">
        <v>60</v>
      </c>
      <c r="Z3142" s="56" t="s">
        <v>20548</v>
      </c>
      <c r="AA3142" s="51" t="s">
        <v>60</v>
      </c>
      <c r="AB3142" s="56" t="s">
        <v>20549</v>
      </c>
      <c r="AC3142" s="51" t="s">
        <v>60</v>
      </c>
      <c r="AD3142" s="51" t="s">
        <v>60</v>
      </c>
      <c r="AE3142" s="51"/>
      <c r="AF3142" s="8" t="s">
        <v>20550</v>
      </c>
      <c r="AG3142" s="8" t="s">
        <v>3321</v>
      </c>
      <c r="AH3142" s="8" t="s">
        <v>134</v>
      </c>
      <c r="AI3142" s="8" t="s">
        <v>18832</v>
      </c>
      <c r="AJ3142" s="8"/>
      <c r="AK3142" s="8" t="s">
        <v>3543</v>
      </c>
      <c r="AL3142" s="8" t="s">
        <v>910</v>
      </c>
      <c r="AM3142" s="8" t="s">
        <v>421</v>
      </c>
      <c r="AN3142" s="8" t="s">
        <v>20551</v>
      </c>
      <c r="AO3142" s="8" t="s">
        <v>20557</v>
      </c>
      <c r="AP3142" s="29" t="s">
        <v>20550</v>
      </c>
      <c r="AQ3142" s="11">
        <v>1970.0</v>
      </c>
    </row>
    <row r="3143">
      <c r="A3143" s="8" t="str">
        <f t="shared" si="1"/>
        <v>Ben Kuxmann</v>
      </c>
      <c r="B3143" s="51" t="s">
        <v>20538</v>
      </c>
      <c r="C3143" s="51" t="s">
        <v>20147</v>
      </c>
      <c r="D3143" s="9" t="s">
        <v>3307</v>
      </c>
      <c r="E3143" s="13" t="s">
        <v>20539</v>
      </c>
      <c r="F3143" s="8" t="s">
        <v>3309</v>
      </c>
      <c r="G3143" s="51" t="s">
        <v>19294</v>
      </c>
      <c r="H3143" s="8" t="s">
        <v>20540</v>
      </c>
      <c r="I3143" s="8" t="s">
        <v>49</v>
      </c>
      <c r="J3143" s="10">
        <v>3.35</v>
      </c>
      <c r="K3143" s="8" t="s">
        <v>20541</v>
      </c>
      <c r="L3143" s="8"/>
      <c r="M3143" s="8"/>
      <c r="N3143" s="13" t="s">
        <v>20558</v>
      </c>
      <c r="O3143" s="51" t="s">
        <v>52</v>
      </c>
      <c r="P3143" s="51"/>
      <c r="Q3143" s="51"/>
      <c r="R3143" s="51" t="s">
        <v>2944</v>
      </c>
      <c r="S3143" s="51" t="s">
        <v>20559</v>
      </c>
      <c r="T3143" s="11" t="str">
        <f t="shared" si="2"/>
        <v>Ben Kuxmann</v>
      </c>
      <c r="U3143" s="13" t="s">
        <v>106</v>
      </c>
      <c r="V3143" s="13" t="s">
        <v>20560</v>
      </c>
      <c r="W3143" s="8"/>
      <c r="X3143" s="94" t="s">
        <v>20546</v>
      </c>
      <c r="Y3143" s="51" t="s">
        <v>60</v>
      </c>
      <c r="Z3143" s="56" t="s">
        <v>20548</v>
      </c>
      <c r="AA3143" s="51" t="s">
        <v>60</v>
      </c>
      <c r="AB3143" s="56" t="s">
        <v>20549</v>
      </c>
      <c r="AC3143" s="51" t="s">
        <v>60</v>
      </c>
      <c r="AD3143" s="56" t="s">
        <v>20561</v>
      </c>
      <c r="AE3143" s="51"/>
      <c r="AF3143" s="100" t="s">
        <v>20550</v>
      </c>
      <c r="AG3143" s="8" t="s">
        <v>3321</v>
      </c>
      <c r="AH3143" s="8" t="s">
        <v>134</v>
      </c>
      <c r="AI3143" s="8" t="s">
        <v>233</v>
      </c>
      <c r="AJ3143" s="8"/>
      <c r="AK3143" s="8" t="s">
        <v>3543</v>
      </c>
      <c r="AL3143" s="8" t="s">
        <v>910</v>
      </c>
      <c r="AM3143" s="8" t="s">
        <v>421</v>
      </c>
      <c r="AN3143" s="8" t="s">
        <v>20551</v>
      </c>
      <c r="AO3143" s="8" t="s">
        <v>20552</v>
      </c>
      <c r="AP3143" s="14" t="s">
        <v>20550</v>
      </c>
      <c r="AQ3143" s="11">
        <v>1970.0</v>
      </c>
    </row>
    <row r="3144">
      <c r="A3144" s="8" t="str">
        <f t="shared" si="1"/>
        <v>Hailey O'Malley</v>
      </c>
      <c r="B3144" s="8" t="s">
        <v>20538</v>
      </c>
      <c r="C3144" s="51" t="s">
        <v>20147</v>
      </c>
      <c r="D3144" s="2" t="s">
        <v>3307</v>
      </c>
      <c r="E3144" s="13" t="s">
        <v>20539</v>
      </c>
      <c r="F3144" s="13" t="s">
        <v>3309</v>
      </c>
      <c r="G3144" s="51" t="s">
        <v>19294</v>
      </c>
      <c r="H3144" s="8" t="s">
        <v>20540</v>
      </c>
      <c r="I3144" s="8" t="s">
        <v>49</v>
      </c>
      <c r="J3144" s="10">
        <v>3.35</v>
      </c>
      <c r="K3144" s="8" t="s">
        <v>20541</v>
      </c>
      <c r="L3144" s="8"/>
      <c r="M3144" s="8"/>
      <c r="N3144" s="51" t="s">
        <v>20562</v>
      </c>
      <c r="O3144" s="51" t="s">
        <v>52</v>
      </c>
      <c r="P3144" s="51"/>
      <c r="Q3144" s="51"/>
      <c r="R3144" s="57" t="s">
        <v>20563</v>
      </c>
      <c r="S3144" s="57" t="s">
        <v>20564</v>
      </c>
      <c r="T3144" s="11" t="str">
        <f t="shared" si="2"/>
        <v>Hailey O'Malley</v>
      </c>
      <c r="U3144" s="13" t="s">
        <v>106</v>
      </c>
      <c r="V3144" s="51" t="s">
        <v>20565</v>
      </c>
      <c r="W3144" s="51"/>
      <c r="X3144" s="51" t="s">
        <v>20546</v>
      </c>
      <c r="Y3144" s="51" t="s">
        <v>60</v>
      </c>
      <c r="Z3144" s="56" t="s">
        <v>20548</v>
      </c>
      <c r="AA3144" s="51" t="s">
        <v>60</v>
      </c>
      <c r="AB3144" s="56" t="s">
        <v>20549</v>
      </c>
      <c r="AC3144" s="51" t="s">
        <v>60</v>
      </c>
      <c r="AD3144" s="56" t="s">
        <v>20561</v>
      </c>
      <c r="AE3144" s="51"/>
      <c r="AF3144" s="13" t="s">
        <v>20550</v>
      </c>
      <c r="AG3144" s="13" t="s">
        <v>3321</v>
      </c>
      <c r="AH3144" s="8" t="s">
        <v>134</v>
      </c>
      <c r="AI3144" s="8" t="s">
        <v>18832</v>
      </c>
      <c r="AJ3144" s="8"/>
      <c r="AK3144" s="8" t="s">
        <v>3543</v>
      </c>
      <c r="AL3144" s="8" t="s">
        <v>910</v>
      </c>
      <c r="AM3144" s="8" t="s">
        <v>421</v>
      </c>
      <c r="AN3144" s="8" t="s">
        <v>20551</v>
      </c>
      <c r="AO3144" s="8" t="s">
        <v>20557</v>
      </c>
      <c r="AP3144" s="29" t="s">
        <v>20550</v>
      </c>
      <c r="AQ3144" s="11">
        <v>1970.0</v>
      </c>
    </row>
    <row r="3145">
      <c r="A3145" s="8" t="str">
        <f t="shared" si="1"/>
        <v>Caleb Bleich</v>
      </c>
      <c r="B3145" s="51" t="s">
        <v>20538</v>
      </c>
      <c r="C3145" s="51" t="s">
        <v>20147</v>
      </c>
      <c r="D3145" s="2" t="s">
        <v>3307</v>
      </c>
      <c r="E3145" s="8" t="s">
        <v>20539</v>
      </c>
      <c r="F3145" s="8" t="s">
        <v>3309</v>
      </c>
      <c r="G3145" s="51" t="s">
        <v>19294</v>
      </c>
      <c r="H3145" s="8" t="s">
        <v>20540</v>
      </c>
      <c r="I3145" s="8" t="s">
        <v>49</v>
      </c>
      <c r="J3145" s="10">
        <v>3.35</v>
      </c>
      <c r="K3145" s="8" t="s">
        <v>20541</v>
      </c>
      <c r="L3145" s="8"/>
      <c r="M3145" s="8"/>
      <c r="N3145" s="51" t="s">
        <v>20566</v>
      </c>
      <c r="O3145" s="51" t="s">
        <v>52</v>
      </c>
      <c r="P3145" s="51"/>
      <c r="Q3145" s="51"/>
      <c r="R3145" s="8" t="s">
        <v>7799</v>
      </c>
      <c r="S3145" s="8" t="s">
        <v>20567</v>
      </c>
      <c r="T3145" s="11" t="str">
        <f t="shared" si="2"/>
        <v>Caleb Bleich</v>
      </c>
      <c r="U3145" s="8" t="s">
        <v>80</v>
      </c>
      <c r="V3145" s="51" t="s">
        <v>20568</v>
      </c>
      <c r="W3145" s="51"/>
      <c r="X3145" s="51" t="s">
        <v>20546</v>
      </c>
      <c r="Y3145" s="51" t="s">
        <v>60</v>
      </c>
      <c r="Z3145" s="56" t="s">
        <v>20548</v>
      </c>
      <c r="AA3145" s="51" t="s">
        <v>60</v>
      </c>
      <c r="AB3145" s="56" t="s">
        <v>20549</v>
      </c>
      <c r="AC3145" s="51" t="s">
        <v>60</v>
      </c>
      <c r="AD3145" s="56" t="s">
        <v>20561</v>
      </c>
      <c r="AE3145" s="51"/>
      <c r="AF3145" s="8" t="s">
        <v>20550</v>
      </c>
      <c r="AG3145" s="8" t="s">
        <v>3321</v>
      </c>
      <c r="AH3145" s="8" t="s">
        <v>134</v>
      </c>
      <c r="AI3145" s="8" t="s">
        <v>18832</v>
      </c>
      <c r="AJ3145" s="8"/>
      <c r="AK3145" s="8" t="s">
        <v>3543</v>
      </c>
      <c r="AL3145" s="8" t="s">
        <v>910</v>
      </c>
      <c r="AM3145" s="8" t="s">
        <v>421</v>
      </c>
      <c r="AN3145" s="8" t="s">
        <v>20551</v>
      </c>
      <c r="AO3145" s="8" t="s">
        <v>20552</v>
      </c>
      <c r="AP3145" s="29" t="s">
        <v>20550</v>
      </c>
      <c r="AQ3145" s="11">
        <v>1970.0</v>
      </c>
    </row>
    <row r="3146">
      <c r="A3146" s="8" t="str">
        <f t="shared" si="1"/>
        <v>Caleb Bleich</v>
      </c>
      <c r="B3146" s="51" t="s">
        <v>20538</v>
      </c>
      <c r="C3146" s="51" t="s">
        <v>20147</v>
      </c>
      <c r="D3146" s="2" t="s">
        <v>3307</v>
      </c>
      <c r="E3146" s="8" t="s">
        <v>20539</v>
      </c>
      <c r="F3146" s="8" t="s">
        <v>3309</v>
      </c>
      <c r="G3146" s="51" t="s">
        <v>19294</v>
      </c>
      <c r="H3146" s="8" t="s">
        <v>20540</v>
      </c>
      <c r="I3146" s="8" t="s">
        <v>49</v>
      </c>
      <c r="J3146" s="10">
        <v>3.35</v>
      </c>
      <c r="K3146" s="8" t="s">
        <v>20541</v>
      </c>
      <c r="L3146" s="8"/>
      <c r="M3146" s="8"/>
      <c r="N3146" s="51" t="s">
        <v>20569</v>
      </c>
      <c r="O3146" s="51" t="s">
        <v>52</v>
      </c>
      <c r="P3146" s="51"/>
      <c r="Q3146" s="51"/>
      <c r="R3146" s="8" t="s">
        <v>7799</v>
      </c>
      <c r="S3146" s="8" t="s">
        <v>20567</v>
      </c>
      <c r="T3146" s="11" t="str">
        <f t="shared" si="2"/>
        <v>Caleb Bleich</v>
      </c>
      <c r="U3146" s="8" t="s">
        <v>80</v>
      </c>
      <c r="V3146" s="51" t="s">
        <v>20568</v>
      </c>
      <c r="W3146" s="51"/>
      <c r="X3146" s="51" t="s">
        <v>20546</v>
      </c>
      <c r="Y3146" s="51" t="s">
        <v>60</v>
      </c>
      <c r="Z3146" s="56" t="s">
        <v>20548</v>
      </c>
      <c r="AA3146" s="51" t="s">
        <v>60</v>
      </c>
      <c r="AB3146" s="56" t="s">
        <v>20549</v>
      </c>
      <c r="AC3146" s="51" t="s">
        <v>60</v>
      </c>
      <c r="AD3146" s="56" t="s">
        <v>20561</v>
      </c>
      <c r="AE3146" s="51"/>
      <c r="AF3146" s="8" t="s">
        <v>20550</v>
      </c>
      <c r="AG3146" s="8" t="s">
        <v>3321</v>
      </c>
      <c r="AH3146" s="8" t="s">
        <v>134</v>
      </c>
      <c r="AI3146" s="8" t="s">
        <v>18832</v>
      </c>
      <c r="AJ3146" s="8"/>
      <c r="AK3146" s="8" t="s">
        <v>3543</v>
      </c>
      <c r="AL3146" s="8" t="s">
        <v>910</v>
      </c>
      <c r="AM3146" s="8" t="s">
        <v>421</v>
      </c>
      <c r="AN3146" s="8" t="s">
        <v>20551</v>
      </c>
      <c r="AO3146" s="8" t="s">
        <v>20552</v>
      </c>
      <c r="AP3146" s="29" t="s">
        <v>20550</v>
      </c>
      <c r="AQ3146" s="11">
        <v>1970.0</v>
      </c>
    </row>
    <row r="3147">
      <c r="A3147" s="8" t="str">
        <f t="shared" si="1"/>
        <v>Carrol Whitehouse</v>
      </c>
      <c r="B3147" s="51" t="s">
        <v>20538</v>
      </c>
      <c r="C3147" s="51" t="s">
        <v>20147</v>
      </c>
      <c r="D3147" s="9" t="s">
        <v>3307</v>
      </c>
      <c r="E3147" s="13" t="s">
        <v>20539</v>
      </c>
      <c r="F3147" s="8" t="s">
        <v>3309</v>
      </c>
      <c r="G3147" s="51" t="s">
        <v>19294</v>
      </c>
      <c r="H3147" s="8" t="s">
        <v>20540</v>
      </c>
      <c r="I3147" s="8" t="s">
        <v>49</v>
      </c>
      <c r="J3147" s="10">
        <v>3.35</v>
      </c>
      <c r="K3147" s="8" t="s">
        <v>20541</v>
      </c>
      <c r="L3147" s="8"/>
      <c r="M3147" s="8"/>
      <c r="N3147" s="13" t="s">
        <v>20570</v>
      </c>
      <c r="O3147" s="51" t="s">
        <v>52</v>
      </c>
      <c r="P3147" s="51"/>
      <c r="Q3147" s="51"/>
      <c r="R3147" s="57" t="s">
        <v>20571</v>
      </c>
      <c r="S3147" s="51" t="s">
        <v>20572</v>
      </c>
      <c r="T3147" s="11" t="str">
        <f t="shared" si="2"/>
        <v>Carrol Whitehouse</v>
      </c>
      <c r="U3147" s="13" t="s">
        <v>80</v>
      </c>
      <c r="V3147" s="13" t="s">
        <v>20573</v>
      </c>
      <c r="W3147" s="57" t="s">
        <v>20574</v>
      </c>
      <c r="X3147" s="94" t="s">
        <v>20546</v>
      </c>
      <c r="Y3147" s="51" t="s">
        <v>60</v>
      </c>
      <c r="Z3147" s="56" t="s">
        <v>20548</v>
      </c>
      <c r="AA3147" s="51" t="s">
        <v>60</v>
      </c>
      <c r="AB3147" s="56" t="s">
        <v>20549</v>
      </c>
      <c r="AC3147" s="51" t="s">
        <v>60</v>
      </c>
      <c r="AD3147" s="56" t="s">
        <v>20561</v>
      </c>
      <c r="AE3147" s="51"/>
      <c r="AF3147" s="100" t="s">
        <v>20550</v>
      </c>
      <c r="AG3147" s="8" t="s">
        <v>3321</v>
      </c>
      <c r="AH3147" s="8" t="s">
        <v>134</v>
      </c>
      <c r="AI3147" s="8" t="s">
        <v>233</v>
      </c>
      <c r="AJ3147" s="8"/>
      <c r="AK3147" s="8" t="s">
        <v>3543</v>
      </c>
      <c r="AL3147" s="8" t="s">
        <v>910</v>
      </c>
      <c r="AM3147" s="8" t="s">
        <v>421</v>
      </c>
      <c r="AN3147" s="8" t="s">
        <v>20551</v>
      </c>
      <c r="AO3147" s="8" t="s">
        <v>20552</v>
      </c>
      <c r="AP3147" s="14" t="s">
        <v>20550</v>
      </c>
      <c r="AQ3147" s="11">
        <v>1970.0</v>
      </c>
    </row>
    <row r="3148">
      <c r="A3148" s="8" t="str">
        <f t="shared" si="1"/>
        <v>Forrest Donnell</v>
      </c>
      <c r="B3148" s="8" t="s">
        <v>20538</v>
      </c>
      <c r="C3148" s="51" t="s">
        <v>20147</v>
      </c>
      <c r="D3148" s="2" t="s">
        <v>3307</v>
      </c>
      <c r="E3148" s="8" t="s">
        <v>20539</v>
      </c>
      <c r="F3148" s="8" t="s">
        <v>3309</v>
      </c>
      <c r="G3148" s="51" t="s">
        <v>19294</v>
      </c>
      <c r="H3148" s="8" t="s">
        <v>20540</v>
      </c>
      <c r="I3148" s="8" t="s">
        <v>49</v>
      </c>
      <c r="J3148" s="10">
        <v>3.35</v>
      </c>
      <c r="K3148" s="8" t="s">
        <v>20541</v>
      </c>
      <c r="L3148" s="8"/>
      <c r="M3148" s="8"/>
      <c r="N3148" s="51" t="s">
        <v>20575</v>
      </c>
      <c r="O3148" s="51" t="s">
        <v>52</v>
      </c>
      <c r="P3148" s="51"/>
      <c r="Q3148" s="51"/>
      <c r="R3148" s="51" t="s">
        <v>20576</v>
      </c>
      <c r="S3148" s="51" t="s">
        <v>20577</v>
      </c>
      <c r="T3148" s="11" t="str">
        <f t="shared" si="2"/>
        <v>Forrest Donnell</v>
      </c>
      <c r="U3148" s="51" t="s">
        <v>80</v>
      </c>
      <c r="V3148" s="51" t="s">
        <v>20578</v>
      </c>
      <c r="W3148" s="51" t="s">
        <v>20579</v>
      </c>
      <c r="X3148" s="51" t="s">
        <v>20546</v>
      </c>
      <c r="Y3148" s="56" t="s">
        <v>20580</v>
      </c>
      <c r="Z3148" s="56" t="s">
        <v>20548</v>
      </c>
      <c r="AA3148" s="51" t="s">
        <v>60</v>
      </c>
      <c r="AB3148" s="56" t="s">
        <v>20549</v>
      </c>
      <c r="AC3148" s="51" t="s">
        <v>60</v>
      </c>
      <c r="AD3148" s="56" t="s">
        <v>20561</v>
      </c>
      <c r="AE3148" s="51"/>
      <c r="AF3148" s="8" t="s">
        <v>20550</v>
      </c>
      <c r="AG3148" s="8" t="s">
        <v>3321</v>
      </c>
      <c r="AH3148" s="8" t="s">
        <v>134</v>
      </c>
      <c r="AI3148" s="8" t="s">
        <v>18832</v>
      </c>
      <c r="AJ3148" s="8"/>
      <c r="AK3148" s="8" t="s">
        <v>3543</v>
      </c>
      <c r="AL3148" s="8" t="s">
        <v>910</v>
      </c>
      <c r="AM3148" s="8" t="s">
        <v>421</v>
      </c>
      <c r="AN3148" s="8" t="s">
        <v>20551</v>
      </c>
      <c r="AO3148" s="8" t="s">
        <v>20557</v>
      </c>
      <c r="AP3148" s="29" t="s">
        <v>20550</v>
      </c>
      <c r="AQ3148" s="11">
        <v>1970.0</v>
      </c>
    </row>
    <row r="3149">
      <c r="A3149" s="8" t="str">
        <f t="shared" si="1"/>
        <v>Brian Woodard</v>
      </c>
      <c r="B3149" s="51" t="s">
        <v>20581</v>
      </c>
      <c r="C3149" s="51" t="s">
        <v>20402</v>
      </c>
      <c r="D3149" s="2" t="s">
        <v>3307</v>
      </c>
      <c r="E3149" s="8" t="s">
        <v>17326</v>
      </c>
      <c r="F3149" s="8" t="s">
        <v>3309</v>
      </c>
      <c r="G3149" s="51" t="s">
        <v>19294</v>
      </c>
      <c r="H3149" s="8" t="s">
        <v>20582</v>
      </c>
      <c r="I3149" s="8" t="s">
        <v>8000</v>
      </c>
      <c r="J3149" s="10">
        <v>3.3</v>
      </c>
      <c r="K3149" s="8" t="s">
        <v>20583</v>
      </c>
      <c r="L3149" s="8"/>
      <c r="M3149" s="8" t="s">
        <v>15771</v>
      </c>
      <c r="N3149" s="51" t="s">
        <v>20584</v>
      </c>
      <c r="O3149" s="51" t="s">
        <v>52</v>
      </c>
      <c r="P3149" s="51"/>
      <c r="Q3149" s="51"/>
      <c r="R3149" s="51" t="s">
        <v>331</v>
      </c>
      <c r="S3149" s="51" t="s">
        <v>20585</v>
      </c>
      <c r="T3149" s="11" t="str">
        <f t="shared" si="2"/>
        <v>Brian Woodard</v>
      </c>
      <c r="U3149" s="51" t="s">
        <v>992</v>
      </c>
      <c r="V3149" s="51" t="s">
        <v>20586</v>
      </c>
      <c r="W3149" s="51" t="s">
        <v>20587</v>
      </c>
      <c r="X3149" s="94" t="s">
        <v>20588</v>
      </c>
      <c r="Y3149" s="56" t="s">
        <v>20589</v>
      </c>
      <c r="Z3149" s="56" t="s">
        <v>20590</v>
      </c>
      <c r="AA3149" s="56" t="s">
        <v>20591</v>
      </c>
      <c r="AB3149" s="56" t="s">
        <v>20592</v>
      </c>
      <c r="AC3149" s="51" t="s">
        <v>60</v>
      </c>
      <c r="AD3149" s="56" t="s">
        <v>6926</v>
      </c>
      <c r="AE3149" s="51" t="s">
        <v>20593</v>
      </c>
      <c r="AF3149" s="8" t="s">
        <v>20594</v>
      </c>
      <c r="AG3149" s="8" t="s">
        <v>3321</v>
      </c>
      <c r="AH3149" s="8" t="s">
        <v>4581</v>
      </c>
      <c r="AI3149" s="8" t="s">
        <v>233</v>
      </c>
      <c r="AJ3149" s="8"/>
      <c r="AK3149" s="8" t="s">
        <v>4943</v>
      </c>
      <c r="AL3149" s="8" t="s">
        <v>3700</v>
      </c>
      <c r="AM3149" s="8" t="s">
        <v>6631</v>
      </c>
      <c r="AN3149" s="8" t="s">
        <v>20595</v>
      </c>
      <c r="AO3149" s="8" t="s">
        <v>20596</v>
      </c>
      <c r="AP3149" s="29" t="s">
        <v>20594</v>
      </c>
      <c r="AQ3149" s="11">
        <v>1147.0</v>
      </c>
    </row>
    <row r="3150">
      <c r="A3150" s="8" t="str">
        <f t="shared" si="1"/>
        <v>Tanner Johnson</v>
      </c>
      <c r="B3150" s="8" t="s">
        <v>20581</v>
      </c>
      <c r="C3150" s="51" t="s">
        <v>20402</v>
      </c>
      <c r="D3150" s="2" t="s">
        <v>3307</v>
      </c>
      <c r="E3150" s="8" t="s">
        <v>17326</v>
      </c>
      <c r="F3150" s="8" t="s">
        <v>3309</v>
      </c>
      <c r="G3150" s="51" t="s">
        <v>19294</v>
      </c>
      <c r="H3150" s="8" t="s">
        <v>20582</v>
      </c>
      <c r="I3150" s="8" t="s">
        <v>8000</v>
      </c>
      <c r="J3150" s="10">
        <v>3.3</v>
      </c>
      <c r="K3150" s="8" t="s">
        <v>20583</v>
      </c>
      <c r="L3150" s="8"/>
      <c r="M3150" s="8" t="s">
        <v>15771</v>
      </c>
      <c r="N3150" s="51" t="s">
        <v>20597</v>
      </c>
      <c r="O3150" s="57" t="s">
        <v>52</v>
      </c>
      <c r="P3150" s="51"/>
      <c r="Q3150" s="51"/>
      <c r="R3150" s="57" t="s">
        <v>484</v>
      </c>
      <c r="S3150" s="57" t="s">
        <v>678</v>
      </c>
      <c r="T3150" s="11" t="str">
        <f t="shared" si="2"/>
        <v>Tanner Johnson</v>
      </c>
      <c r="U3150" s="57" t="s">
        <v>386</v>
      </c>
      <c r="V3150" s="51" t="s">
        <v>20598</v>
      </c>
      <c r="W3150" s="57" t="s">
        <v>20599</v>
      </c>
      <c r="X3150" s="51" t="s">
        <v>20588</v>
      </c>
      <c r="Y3150" s="51" t="s">
        <v>60</v>
      </c>
      <c r="Z3150" s="56" t="s">
        <v>20590</v>
      </c>
      <c r="AA3150" s="51" t="s">
        <v>60</v>
      </c>
      <c r="AB3150" s="56" t="s">
        <v>20592</v>
      </c>
      <c r="AC3150" s="51" t="s">
        <v>60</v>
      </c>
      <c r="AD3150" s="56" t="s">
        <v>6926</v>
      </c>
      <c r="AE3150" s="51" t="s">
        <v>20593</v>
      </c>
      <c r="AF3150" s="8" t="s">
        <v>20594</v>
      </c>
      <c r="AG3150" s="8" t="s">
        <v>3321</v>
      </c>
      <c r="AH3150" s="8" t="s">
        <v>4581</v>
      </c>
      <c r="AI3150" s="8" t="s">
        <v>18832</v>
      </c>
      <c r="AJ3150" s="8"/>
      <c r="AK3150" s="8" t="s">
        <v>4943</v>
      </c>
      <c r="AL3150" s="8" t="s">
        <v>3700</v>
      </c>
      <c r="AM3150" s="8" t="s">
        <v>6631</v>
      </c>
      <c r="AN3150" s="8" t="s">
        <v>20595</v>
      </c>
      <c r="AO3150" s="8" t="s">
        <v>20600</v>
      </c>
      <c r="AP3150" s="29" t="s">
        <v>20594</v>
      </c>
      <c r="AQ3150" s="11">
        <v>1147.0</v>
      </c>
    </row>
    <row r="3151">
      <c r="A3151" s="8" t="str">
        <f t="shared" si="1"/>
        <v>Cooper Pauley</v>
      </c>
      <c r="B3151" s="51" t="s">
        <v>20581</v>
      </c>
      <c r="C3151" s="51" t="s">
        <v>20402</v>
      </c>
      <c r="D3151" s="2" t="s">
        <v>3307</v>
      </c>
      <c r="E3151" s="8" t="s">
        <v>17326</v>
      </c>
      <c r="F3151" s="8" t="s">
        <v>3309</v>
      </c>
      <c r="G3151" s="51" t="s">
        <v>19294</v>
      </c>
      <c r="H3151" s="8" t="s">
        <v>20582</v>
      </c>
      <c r="I3151" s="8" t="s">
        <v>8000</v>
      </c>
      <c r="J3151" s="10">
        <v>3.3</v>
      </c>
      <c r="K3151" s="8" t="s">
        <v>20583</v>
      </c>
      <c r="L3151" s="8"/>
      <c r="M3151" s="8" t="s">
        <v>15771</v>
      </c>
      <c r="N3151" s="51" t="s">
        <v>20601</v>
      </c>
      <c r="O3151" s="51" t="s">
        <v>52</v>
      </c>
      <c r="P3151" s="51"/>
      <c r="Q3151" s="51"/>
      <c r="R3151" s="8" t="s">
        <v>3670</v>
      </c>
      <c r="S3151" s="8" t="s">
        <v>20602</v>
      </c>
      <c r="T3151" s="11" t="str">
        <f t="shared" si="2"/>
        <v>Cooper Pauley</v>
      </c>
      <c r="U3151" s="8" t="s">
        <v>106</v>
      </c>
      <c r="V3151" s="51"/>
      <c r="W3151" s="51"/>
      <c r="X3151" s="51" t="s">
        <v>20588</v>
      </c>
      <c r="Y3151" s="51" t="s">
        <v>60</v>
      </c>
      <c r="Z3151" s="56" t="s">
        <v>20590</v>
      </c>
      <c r="AA3151" s="51" t="s">
        <v>60</v>
      </c>
      <c r="AB3151" s="56" t="s">
        <v>20592</v>
      </c>
      <c r="AC3151" s="56" t="s">
        <v>20603</v>
      </c>
      <c r="AD3151" s="56" t="s">
        <v>6926</v>
      </c>
      <c r="AE3151" s="51" t="s">
        <v>20593</v>
      </c>
      <c r="AF3151" s="8" t="s">
        <v>20594</v>
      </c>
      <c r="AG3151" s="8" t="s">
        <v>3321</v>
      </c>
      <c r="AH3151" s="8" t="s">
        <v>4581</v>
      </c>
      <c r="AI3151" s="8" t="s">
        <v>18832</v>
      </c>
      <c r="AJ3151" s="8"/>
      <c r="AK3151" s="8" t="s">
        <v>4943</v>
      </c>
      <c r="AL3151" s="8" t="s">
        <v>3700</v>
      </c>
      <c r="AM3151" s="8" t="s">
        <v>6631</v>
      </c>
      <c r="AN3151" s="8" t="s">
        <v>20595</v>
      </c>
      <c r="AO3151" s="8" t="s">
        <v>20596</v>
      </c>
      <c r="AP3151" s="29" t="s">
        <v>20594</v>
      </c>
      <c r="AQ3151" s="11">
        <v>1147.0</v>
      </c>
    </row>
    <row r="3152">
      <c r="A3152" s="8" t="str">
        <f t="shared" si="1"/>
        <v>Kenzie Baker</v>
      </c>
      <c r="B3152" s="51" t="s">
        <v>20581</v>
      </c>
      <c r="C3152" s="51" t="s">
        <v>20402</v>
      </c>
      <c r="D3152" s="2" t="s">
        <v>3307</v>
      </c>
      <c r="E3152" s="8" t="s">
        <v>17326</v>
      </c>
      <c r="F3152" s="8" t="s">
        <v>3309</v>
      </c>
      <c r="G3152" s="51" t="s">
        <v>19294</v>
      </c>
      <c r="H3152" s="8" t="s">
        <v>20582</v>
      </c>
      <c r="I3152" s="8" t="s">
        <v>8000</v>
      </c>
      <c r="J3152" s="10">
        <v>3.3</v>
      </c>
      <c r="K3152" s="8" t="s">
        <v>20583</v>
      </c>
      <c r="L3152" s="8"/>
      <c r="M3152" s="8" t="s">
        <v>15771</v>
      </c>
      <c r="N3152" s="51" t="s">
        <v>20604</v>
      </c>
      <c r="O3152" s="51" t="s">
        <v>52</v>
      </c>
      <c r="P3152" s="51"/>
      <c r="Q3152" s="51"/>
      <c r="R3152" s="51" t="s">
        <v>20605</v>
      </c>
      <c r="S3152" s="51" t="s">
        <v>633</v>
      </c>
      <c r="T3152" s="11" t="str">
        <f t="shared" si="2"/>
        <v>Kenzie Baker</v>
      </c>
      <c r="U3152" s="51" t="s">
        <v>80</v>
      </c>
      <c r="V3152" s="51" t="s">
        <v>20606</v>
      </c>
      <c r="W3152" s="51" t="s">
        <v>20607</v>
      </c>
      <c r="X3152" s="94" t="s">
        <v>20588</v>
      </c>
      <c r="Y3152" s="51" t="s">
        <v>60</v>
      </c>
      <c r="Z3152" s="56" t="s">
        <v>20590</v>
      </c>
      <c r="AA3152" s="56" t="s">
        <v>20608</v>
      </c>
      <c r="AB3152" s="56" t="s">
        <v>20592</v>
      </c>
      <c r="AC3152" s="51" t="s">
        <v>60</v>
      </c>
      <c r="AD3152" s="56" t="s">
        <v>6926</v>
      </c>
      <c r="AE3152" s="51" t="s">
        <v>20593</v>
      </c>
      <c r="AF3152" s="8" t="s">
        <v>20594</v>
      </c>
      <c r="AG3152" s="8" t="s">
        <v>3321</v>
      </c>
      <c r="AH3152" s="8" t="s">
        <v>4581</v>
      </c>
      <c r="AI3152" s="8" t="s">
        <v>233</v>
      </c>
      <c r="AJ3152" s="8"/>
      <c r="AK3152" s="8" t="s">
        <v>4943</v>
      </c>
      <c r="AL3152" s="8" t="s">
        <v>3700</v>
      </c>
      <c r="AM3152" s="8" t="s">
        <v>6631</v>
      </c>
      <c r="AN3152" s="8" t="s">
        <v>20595</v>
      </c>
      <c r="AO3152" s="8" t="s">
        <v>20596</v>
      </c>
      <c r="AP3152" s="29" t="s">
        <v>20594</v>
      </c>
      <c r="AQ3152" s="11">
        <v>1147.0</v>
      </c>
    </row>
    <row r="3153">
      <c r="A3153" s="8" t="str">
        <f t="shared" si="1"/>
        <v>Jerry Allanach</v>
      </c>
      <c r="B3153" s="51" t="s">
        <v>20609</v>
      </c>
      <c r="C3153" s="51" t="s">
        <v>20147</v>
      </c>
      <c r="D3153" s="2" t="s">
        <v>3307</v>
      </c>
      <c r="E3153" s="8" t="s">
        <v>20610</v>
      </c>
      <c r="F3153" s="8" t="s">
        <v>3309</v>
      </c>
      <c r="G3153" s="51" t="s">
        <v>19294</v>
      </c>
      <c r="H3153" s="8" t="s">
        <v>20611</v>
      </c>
      <c r="I3153" s="8" t="s">
        <v>2373</v>
      </c>
      <c r="J3153" s="10">
        <v>3.58</v>
      </c>
      <c r="K3153" s="8" t="s">
        <v>20612</v>
      </c>
      <c r="L3153" s="8"/>
      <c r="M3153" s="8"/>
      <c r="N3153" s="51" t="s">
        <v>20613</v>
      </c>
      <c r="O3153" s="51" t="s">
        <v>52</v>
      </c>
      <c r="P3153" s="51"/>
      <c r="Q3153" s="51"/>
      <c r="R3153" s="51" t="s">
        <v>9262</v>
      </c>
      <c r="S3153" s="51" t="s">
        <v>20614</v>
      </c>
      <c r="T3153" s="11" t="str">
        <f t="shared" si="2"/>
        <v>Jerry Allanach</v>
      </c>
      <c r="U3153" s="51" t="s">
        <v>412</v>
      </c>
      <c r="V3153" s="51"/>
      <c r="W3153" s="51"/>
      <c r="X3153" s="94" t="s">
        <v>20615</v>
      </c>
      <c r="Y3153" s="51" t="s">
        <v>60</v>
      </c>
      <c r="Z3153" s="56" t="s">
        <v>20616</v>
      </c>
      <c r="AA3153" s="51" t="s">
        <v>60</v>
      </c>
      <c r="AB3153" s="56" t="s">
        <v>20617</v>
      </c>
      <c r="AC3153" s="51" t="s">
        <v>60</v>
      </c>
      <c r="AD3153" s="56" t="s">
        <v>20618</v>
      </c>
      <c r="AE3153" s="51" t="s">
        <v>20619</v>
      </c>
      <c r="AF3153" s="8" t="s">
        <v>20620</v>
      </c>
      <c r="AG3153" s="8" t="s">
        <v>3321</v>
      </c>
      <c r="AH3153" s="8" t="s">
        <v>352</v>
      </c>
      <c r="AI3153" s="8" t="s">
        <v>233</v>
      </c>
      <c r="AJ3153" s="8"/>
      <c r="AK3153" s="8" t="s">
        <v>7943</v>
      </c>
      <c r="AL3153" s="8" t="s">
        <v>4944</v>
      </c>
      <c r="AM3153" s="8" t="s">
        <v>480</v>
      </c>
      <c r="AN3153" s="8" t="s">
        <v>20621</v>
      </c>
      <c r="AO3153" s="8" t="s">
        <v>20622</v>
      </c>
      <c r="AP3153" s="29" t="s">
        <v>20620</v>
      </c>
      <c r="AQ3153" s="11">
        <v>2716.0</v>
      </c>
    </row>
    <row r="3154">
      <c r="A3154" s="8" t="str">
        <f t="shared" si="1"/>
        <v>Nick Hird</v>
      </c>
      <c r="B3154" s="51" t="s">
        <v>20609</v>
      </c>
      <c r="C3154" s="51" t="s">
        <v>20147</v>
      </c>
      <c r="D3154" s="2" t="s">
        <v>3307</v>
      </c>
      <c r="E3154" s="8" t="s">
        <v>20610</v>
      </c>
      <c r="F3154" s="8" t="s">
        <v>3309</v>
      </c>
      <c r="G3154" s="51" t="s">
        <v>19294</v>
      </c>
      <c r="H3154" s="8" t="s">
        <v>20611</v>
      </c>
      <c r="I3154" s="8" t="s">
        <v>2373</v>
      </c>
      <c r="J3154" s="10">
        <v>3.58</v>
      </c>
      <c r="K3154" s="8" t="s">
        <v>20612</v>
      </c>
      <c r="L3154" s="8"/>
      <c r="M3154" s="8"/>
      <c r="N3154" s="51" t="s">
        <v>20623</v>
      </c>
      <c r="O3154" s="51" t="s">
        <v>52</v>
      </c>
      <c r="P3154" s="51"/>
      <c r="Q3154" s="51"/>
      <c r="R3154" s="51" t="s">
        <v>392</v>
      </c>
      <c r="S3154" s="51" t="s">
        <v>20624</v>
      </c>
      <c r="T3154" s="11" t="str">
        <f t="shared" si="2"/>
        <v>Nick Hird</v>
      </c>
      <c r="U3154" s="51" t="s">
        <v>412</v>
      </c>
      <c r="V3154" s="51"/>
      <c r="W3154" s="51"/>
      <c r="X3154" s="94" t="s">
        <v>20615</v>
      </c>
      <c r="Y3154" s="51" t="s">
        <v>60</v>
      </c>
      <c r="Z3154" s="56" t="s">
        <v>20616</v>
      </c>
      <c r="AA3154" s="51" t="s">
        <v>60</v>
      </c>
      <c r="AB3154" s="56" t="s">
        <v>20617</v>
      </c>
      <c r="AC3154" s="51" t="s">
        <v>60</v>
      </c>
      <c r="AD3154" s="56" t="s">
        <v>20618</v>
      </c>
      <c r="AE3154" s="51" t="s">
        <v>20619</v>
      </c>
      <c r="AF3154" s="8" t="s">
        <v>20620</v>
      </c>
      <c r="AG3154" s="8" t="s">
        <v>3321</v>
      </c>
      <c r="AH3154" s="8" t="s">
        <v>352</v>
      </c>
      <c r="AI3154" s="8" t="s">
        <v>233</v>
      </c>
      <c r="AJ3154" s="8"/>
      <c r="AK3154" s="8" t="s">
        <v>7943</v>
      </c>
      <c r="AL3154" s="8" t="s">
        <v>4944</v>
      </c>
      <c r="AM3154" s="8" t="s">
        <v>480</v>
      </c>
      <c r="AN3154" s="8" t="s">
        <v>20621</v>
      </c>
      <c r="AO3154" s="8" t="s">
        <v>20622</v>
      </c>
      <c r="AP3154" s="29" t="s">
        <v>20620</v>
      </c>
      <c r="AQ3154" s="11">
        <v>2716.0</v>
      </c>
    </row>
    <row r="3155">
      <c r="A3155" s="8" t="str">
        <f t="shared" si="1"/>
        <v>Cam Mallett</v>
      </c>
      <c r="B3155" s="51" t="s">
        <v>20609</v>
      </c>
      <c r="C3155" s="51" t="s">
        <v>20147</v>
      </c>
      <c r="D3155" s="2" t="s">
        <v>3307</v>
      </c>
      <c r="E3155" s="8" t="s">
        <v>20610</v>
      </c>
      <c r="F3155" s="8" t="s">
        <v>3309</v>
      </c>
      <c r="G3155" s="51" t="s">
        <v>19294</v>
      </c>
      <c r="H3155" s="8" t="s">
        <v>20611</v>
      </c>
      <c r="I3155" s="8" t="s">
        <v>2373</v>
      </c>
      <c r="J3155" s="10">
        <v>3.58</v>
      </c>
      <c r="K3155" s="8" t="s">
        <v>20612</v>
      </c>
      <c r="L3155" s="8"/>
      <c r="M3155" s="8"/>
      <c r="N3155" s="51" t="s">
        <v>20625</v>
      </c>
      <c r="O3155" s="51" t="s">
        <v>52</v>
      </c>
      <c r="P3155" s="51"/>
      <c r="Q3155" s="51"/>
      <c r="R3155" s="8" t="s">
        <v>15552</v>
      </c>
      <c r="S3155" s="8" t="s">
        <v>20626</v>
      </c>
      <c r="T3155" s="11" t="str">
        <f t="shared" si="2"/>
        <v>Cam Mallett</v>
      </c>
      <c r="U3155" s="8" t="s">
        <v>412</v>
      </c>
      <c r="V3155" s="51"/>
      <c r="W3155" s="51"/>
      <c r="X3155" s="51" t="s">
        <v>20615</v>
      </c>
      <c r="Y3155" s="51" t="s">
        <v>60</v>
      </c>
      <c r="Z3155" s="56" t="s">
        <v>20616</v>
      </c>
      <c r="AA3155" s="51" t="s">
        <v>60</v>
      </c>
      <c r="AB3155" s="56" t="s">
        <v>20617</v>
      </c>
      <c r="AC3155" s="51" t="s">
        <v>60</v>
      </c>
      <c r="AD3155" s="56" t="s">
        <v>20618</v>
      </c>
      <c r="AE3155" s="51" t="s">
        <v>20619</v>
      </c>
      <c r="AF3155" s="8" t="s">
        <v>20620</v>
      </c>
      <c r="AG3155" s="8" t="s">
        <v>3321</v>
      </c>
      <c r="AH3155" s="8" t="s">
        <v>352</v>
      </c>
      <c r="AI3155" s="8" t="s">
        <v>18832</v>
      </c>
      <c r="AJ3155" s="8"/>
      <c r="AK3155" s="8" t="s">
        <v>7943</v>
      </c>
      <c r="AL3155" s="8" t="s">
        <v>4944</v>
      </c>
      <c r="AM3155" s="8" t="s">
        <v>480</v>
      </c>
      <c r="AN3155" s="8" t="s">
        <v>20621</v>
      </c>
      <c r="AO3155" s="8" t="s">
        <v>20622</v>
      </c>
      <c r="AP3155" s="29" t="s">
        <v>20620</v>
      </c>
      <c r="AQ3155" s="11">
        <v>2716.0</v>
      </c>
    </row>
    <row r="3156">
      <c r="A3156" s="8" t="str">
        <f t="shared" si="1"/>
        <v>Paul Vandersteen</v>
      </c>
      <c r="B3156" s="51" t="s">
        <v>20609</v>
      </c>
      <c r="C3156" s="51" t="s">
        <v>20147</v>
      </c>
      <c r="D3156" s="2" t="s">
        <v>3307</v>
      </c>
      <c r="E3156" s="8" t="s">
        <v>20610</v>
      </c>
      <c r="F3156" s="8" t="s">
        <v>3309</v>
      </c>
      <c r="G3156" s="51" t="s">
        <v>19294</v>
      </c>
      <c r="H3156" s="8" t="s">
        <v>20611</v>
      </c>
      <c r="I3156" s="8" t="s">
        <v>2373</v>
      </c>
      <c r="J3156" s="10">
        <v>3.58</v>
      </c>
      <c r="K3156" s="8" t="s">
        <v>20612</v>
      </c>
      <c r="L3156" s="8"/>
      <c r="M3156" s="8"/>
      <c r="N3156" s="51" t="s">
        <v>20627</v>
      </c>
      <c r="O3156" s="51" t="s">
        <v>52</v>
      </c>
      <c r="P3156" s="51"/>
      <c r="Q3156" s="51"/>
      <c r="R3156" s="51" t="s">
        <v>425</v>
      </c>
      <c r="S3156" s="51" t="s">
        <v>20628</v>
      </c>
      <c r="T3156" s="11" t="str">
        <f t="shared" si="2"/>
        <v>Paul Vandersteen</v>
      </c>
      <c r="U3156" s="51" t="s">
        <v>412</v>
      </c>
      <c r="V3156" s="51"/>
      <c r="W3156" s="51"/>
      <c r="X3156" s="51" t="s">
        <v>20615</v>
      </c>
      <c r="Y3156" s="56" t="s">
        <v>20629</v>
      </c>
      <c r="Z3156" s="56" t="s">
        <v>20616</v>
      </c>
      <c r="AA3156" s="51" t="s">
        <v>60</v>
      </c>
      <c r="AB3156" s="56" t="s">
        <v>20617</v>
      </c>
      <c r="AC3156" s="56" t="s">
        <v>20630</v>
      </c>
      <c r="AD3156" s="56" t="s">
        <v>20618</v>
      </c>
      <c r="AE3156" s="51" t="s">
        <v>20619</v>
      </c>
      <c r="AF3156" s="8" t="s">
        <v>20620</v>
      </c>
      <c r="AG3156" s="8" t="s">
        <v>3321</v>
      </c>
      <c r="AH3156" s="8" t="s">
        <v>352</v>
      </c>
      <c r="AI3156" s="8" t="s">
        <v>18832</v>
      </c>
      <c r="AJ3156" s="8"/>
      <c r="AK3156" s="8" t="s">
        <v>7943</v>
      </c>
      <c r="AL3156" s="8" t="s">
        <v>4944</v>
      </c>
      <c r="AM3156" s="8" t="s">
        <v>480</v>
      </c>
      <c r="AN3156" s="8" t="s">
        <v>20621</v>
      </c>
      <c r="AO3156" s="8" t="s">
        <v>20622</v>
      </c>
      <c r="AP3156" s="29" t="s">
        <v>20620</v>
      </c>
      <c r="AQ3156" s="11">
        <v>2716.0</v>
      </c>
    </row>
    <row r="3157">
      <c r="A3157" s="8" t="str">
        <f t="shared" si="1"/>
        <v>Gabe Rivera</v>
      </c>
      <c r="B3157" s="51" t="s">
        <v>20609</v>
      </c>
      <c r="C3157" s="51" t="s">
        <v>20147</v>
      </c>
      <c r="D3157" s="2" t="s">
        <v>3307</v>
      </c>
      <c r="E3157" s="13" t="s">
        <v>20610</v>
      </c>
      <c r="F3157" s="8" t="s">
        <v>3309</v>
      </c>
      <c r="G3157" s="51" t="s">
        <v>19294</v>
      </c>
      <c r="H3157" s="13" t="s">
        <v>20611</v>
      </c>
      <c r="I3157" s="8" t="s">
        <v>2373</v>
      </c>
      <c r="J3157" s="10">
        <v>3.58</v>
      </c>
      <c r="K3157" s="8" t="s">
        <v>20612</v>
      </c>
      <c r="L3157" s="8"/>
      <c r="M3157" s="8"/>
      <c r="N3157" s="51" t="s">
        <v>20631</v>
      </c>
      <c r="O3157" s="51" t="s">
        <v>52</v>
      </c>
      <c r="P3157" s="51"/>
      <c r="Q3157" s="51"/>
      <c r="R3157" s="51" t="s">
        <v>20632</v>
      </c>
      <c r="S3157" s="51" t="s">
        <v>20633</v>
      </c>
      <c r="T3157" s="11" t="str">
        <f t="shared" si="2"/>
        <v>Gabe Rivera</v>
      </c>
      <c r="U3157" s="51" t="s">
        <v>55</v>
      </c>
      <c r="V3157" s="51" t="s">
        <v>20634</v>
      </c>
      <c r="W3157" s="51" t="s">
        <v>20635</v>
      </c>
      <c r="X3157" s="94" t="s">
        <v>20615</v>
      </c>
      <c r="Y3157" s="56" t="s">
        <v>20636</v>
      </c>
      <c r="Z3157" s="56" t="s">
        <v>20616</v>
      </c>
      <c r="AA3157" s="51" t="s">
        <v>60</v>
      </c>
      <c r="AB3157" s="56" t="s">
        <v>20617</v>
      </c>
      <c r="AC3157" s="51" t="s">
        <v>60</v>
      </c>
      <c r="AD3157" s="56" t="s">
        <v>20618</v>
      </c>
      <c r="AE3157" s="51" t="s">
        <v>20619</v>
      </c>
      <c r="AF3157" s="13" t="s">
        <v>20620</v>
      </c>
      <c r="AG3157" s="8" t="s">
        <v>3321</v>
      </c>
      <c r="AH3157" s="8" t="s">
        <v>352</v>
      </c>
      <c r="AI3157" s="8" t="s">
        <v>233</v>
      </c>
      <c r="AJ3157" s="8"/>
      <c r="AK3157" s="8" t="s">
        <v>7943</v>
      </c>
      <c r="AL3157" s="8" t="s">
        <v>4944</v>
      </c>
      <c r="AM3157" s="8" t="s">
        <v>480</v>
      </c>
      <c r="AN3157" s="8" t="s">
        <v>20621</v>
      </c>
      <c r="AO3157" s="8" t="s">
        <v>20622</v>
      </c>
      <c r="AP3157" s="52" t="s">
        <v>20620</v>
      </c>
      <c r="AQ3157" s="11">
        <v>2716.0</v>
      </c>
    </row>
    <row r="3158">
      <c r="A3158" s="8" t="str">
        <f t="shared" si="1"/>
        <v>Noah Gabrys</v>
      </c>
      <c r="B3158" s="51" t="s">
        <v>20609</v>
      </c>
      <c r="C3158" s="51" t="s">
        <v>20147</v>
      </c>
      <c r="D3158" s="2" t="s">
        <v>3307</v>
      </c>
      <c r="E3158" s="8" t="s">
        <v>20610</v>
      </c>
      <c r="F3158" s="8" t="s">
        <v>3309</v>
      </c>
      <c r="G3158" s="51" t="s">
        <v>19294</v>
      </c>
      <c r="H3158" s="8" t="s">
        <v>20611</v>
      </c>
      <c r="I3158" s="8" t="s">
        <v>2373</v>
      </c>
      <c r="J3158" s="10">
        <v>3.58</v>
      </c>
      <c r="K3158" s="8" t="s">
        <v>20612</v>
      </c>
      <c r="L3158" s="8"/>
      <c r="M3158" s="8"/>
      <c r="N3158" s="51" t="s">
        <v>20637</v>
      </c>
      <c r="O3158" s="51" t="s">
        <v>52</v>
      </c>
      <c r="P3158" s="51"/>
      <c r="Q3158" s="51"/>
      <c r="R3158" s="51" t="s">
        <v>212</v>
      </c>
      <c r="S3158" s="51" t="s">
        <v>20638</v>
      </c>
      <c r="T3158" s="11" t="str">
        <f t="shared" si="2"/>
        <v>Noah Gabrys</v>
      </c>
      <c r="U3158" s="51" t="s">
        <v>76</v>
      </c>
      <c r="V3158" s="51" t="s">
        <v>20639</v>
      </c>
      <c r="W3158" s="51"/>
      <c r="X3158" s="51" t="s">
        <v>20615</v>
      </c>
      <c r="Y3158" s="51" t="s">
        <v>60</v>
      </c>
      <c r="Z3158" s="56" t="s">
        <v>20616</v>
      </c>
      <c r="AA3158" s="56" t="s">
        <v>20640</v>
      </c>
      <c r="AB3158" s="56" t="s">
        <v>20617</v>
      </c>
      <c r="AC3158" s="56" t="s">
        <v>20641</v>
      </c>
      <c r="AD3158" s="56" t="s">
        <v>20618</v>
      </c>
      <c r="AE3158" s="51" t="s">
        <v>20619</v>
      </c>
      <c r="AF3158" s="8" t="s">
        <v>20620</v>
      </c>
      <c r="AG3158" s="8" t="s">
        <v>3321</v>
      </c>
      <c r="AH3158" s="8" t="s">
        <v>352</v>
      </c>
      <c r="AI3158" s="8" t="s">
        <v>18832</v>
      </c>
      <c r="AJ3158" s="8"/>
      <c r="AK3158" s="8" t="s">
        <v>7943</v>
      </c>
      <c r="AL3158" s="8" t="s">
        <v>4944</v>
      </c>
      <c r="AM3158" s="8" t="s">
        <v>480</v>
      </c>
      <c r="AN3158" s="8" t="s">
        <v>20621</v>
      </c>
      <c r="AO3158" s="8" t="s">
        <v>20622</v>
      </c>
      <c r="AP3158" s="29" t="s">
        <v>20620</v>
      </c>
      <c r="AQ3158" s="11">
        <v>2716.0</v>
      </c>
    </row>
    <row r="3159">
      <c r="A3159" s="8" t="str">
        <f t="shared" si="1"/>
        <v>Matt Schryvers</v>
      </c>
      <c r="B3159" s="51" t="s">
        <v>20609</v>
      </c>
      <c r="C3159" s="51" t="s">
        <v>20147</v>
      </c>
      <c r="D3159" s="9" t="s">
        <v>3307</v>
      </c>
      <c r="E3159" s="13" t="s">
        <v>20610</v>
      </c>
      <c r="F3159" s="8" t="s">
        <v>3309</v>
      </c>
      <c r="G3159" s="51" t="s">
        <v>19294</v>
      </c>
      <c r="H3159" s="8" t="s">
        <v>20611</v>
      </c>
      <c r="I3159" s="8" t="s">
        <v>2373</v>
      </c>
      <c r="J3159" s="10">
        <v>3.58</v>
      </c>
      <c r="K3159" s="8" t="s">
        <v>20612</v>
      </c>
      <c r="L3159" s="8"/>
      <c r="M3159" s="8"/>
      <c r="N3159" s="13" t="s">
        <v>20642</v>
      </c>
      <c r="O3159" s="51" t="s">
        <v>52</v>
      </c>
      <c r="P3159" s="51"/>
      <c r="Q3159" s="51"/>
      <c r="R3159" s="51" t="s">
        <v>771</v>
      </c>
      <c r="S3159" s="51" t="s">
        <v>20643</v>
      </c>
      <c r="T3159" s="11" t="str">
        <f t="shared" si="2"/>
        <v>Matt Schryvers</v>
      </c>
      <c r="U3159" s="13" t="s">
        <v>160</v>
      </c>
      <c r="V3159" s="13" t="s">
        <v>20644</v>
      </c>
      <c r="W3159" s="8"/>
      <c r="X3159" s="94" t="s">
        <v>20615</v>
      </c>
      <c r="Y3159" s="51" t="s">
        <v>60</v>
      </c>
      <c r="Z3159" s="56" t="s">
        <v>20616</v>
      </c>
      <c r="AA3159" s="51" t="s">
        <v>60</v>
      </c>
      <c r="AB3159" s="56" t="s">
        <v>20617</v>
      </c>
      <c r="AC3159" s="51" t="s">
        <v>60</v>
      </c>
      <c r="AD3159" s="56" t="s">
        <v>20618</v>
      </c>
      <c r="AE3159" s="51" t="s">
        <v>20619</v>
      </c>
      <c r="AF3159" s="13" t="s">
        <v>20620</v>
      </c>
      <c r="AG3159" s="8" t="s">
        <v>3321</v>
      </c>
      <c r="AH3159" s="8" t="s">
        <v>352</v>
      </c>
      <c r="AI3159" s="8" t="s">
        <v>233</v>
      </c>
      <c r="AJ3159" s="8"/>
      <c r="AK3159" s="8" t="s">
        <v>7943</v>
      </c>
      <c r="AL3159" s="8" t="s">
        <v>4944</v>
      </c>
      <c r="AM3159" s="8" t="s">
        <v>480</v>
      </c>
      <c r="AN3159" s="8" t="s">
        <v>20621</v>
      </c>
      <c r="AO3159" s="8" t="s">
        <v>20622</v>
      </c>
      <c r="AP3159" s="52" t="s">
        <v>20620</v>
      </c>
      <c r="AQ3159" s="11">
        <v>2716.0</v>
      </c>
    </row>
    <row r="3160">
      <c r="A3160" s="8" t="str">
        <f t="shared" si="1"/>
        <v>Jennie Lepore</v>
      </c>
      <c r="B3160" s="8" t="s">
        <v>20609</v>
      </c>
      <c r="C3160" s="51" t="s">
        <v>20147</v>
      </c>
      <c r="D3160" s="9" t="s">
        <v>3307</v>
      </c>
      <c r="E3160" s="8" t="s">
        <v>20610</v>
      </c>
      <c r="F3160" s="8" t="s">
        <v>3309</v>
      </c>
      <c r="G3160" s="8" t="s">
        <v>19294</v>
      </c>
      <c r="H3160" s="8" t="s">
        <v>20611</v>
      </c>
      <c r="I3160" s="8" t="s">
        <v>2373</v>
      </c>
      <c r="J3160" s="10">
        <v>3.58</v>
      </c>
      <c r="K3160" s="8" t="s">
        <v>20612</v>
      </c>
      <c r="L3160" s="8" t="s">
        <v>86</v>
      </c>
      <c r="M3160" s="8" t="s">
        <v>86</v>
      </c>
      <c r="N3160" s="8" t="s">
        <v>20645</v>
      </c>
      <c r="O3160" s="8" t="s">
        <v>52</v>
      </c>
      <c r="P3160" s="51"/>
      <c r="Q3160" s="51"/>
      <c r="R3160" s="8" t="s">
        <v>20646</v>
      </c>
      <c r="S3160" s="8" t="s">
        <v>20647</v>
      </c>
      <c r="T3160" s="11" t="str">
        <f t="shared" si="2"/>
        <v>Jennie Lepore</v>
      </c>
      <c r="U3160" s="8" t="s">
        <v>247</v>
      </c>
      <c r="V3160" s="8" t="s">
        <v>86</v>
      </c>
      <c r="W3160" s="8" t="s">
        <v>86</v>
      </c>
      <c r="X3160" s="8" t="s">
        <v>20615</v>
      </c>
      <c r="Y3160" s="51" t="s">
        <v>60</v>
      </c>
      <c r="Z3160" s="56" t="s">
        <v>20616</v>
      </c>
      <c r="AA3160" s="51" t="s">
        <v>60</v>
      </c>
      <c r="AB3160" s="56" t="s">
        <v>20617</v>
      </c>
      <c r="AC3160" s="51" t="s">
        <v>60</v>
      </c>
      <c r="AD3160" s="56" t="s">
        <v>20618</v>
      </c>
      <c r="AE3160" s="51"/>
      <c r="AF3160" s="8" t="s">
        <v>20620</v>
      </c>
      <c r="AG3160" s="8" t="s">
        <v>3321</v>
      </c>
      <c r="AH3160" s="8" t="s">
        <v>352</v>
      </c>
      <c r="AI3160" s="8" t="s">
        <v>18832</v>
      </c>
      <c r="AJ3160" s="8" t="s">
        <v>86</v>
      </c>
      <c r="AK3160" s="8" t="s">
        <v>7943</v>
      </c>
      <c r="AL3160" s="8" t="s">
        <v>4944</v>
      </c>
      <c r="AM3160" s="8" t="s">
        <v>480</v>
      </c>
      <c r="AN3160" s="8" t="s">
        <v>422</v>
      </c>
      <c r="AO3160" s="8" t="s">
        <v>20622</v>
      </c>
      <c r="AP3160" s="29" t="s">
        <v>20620</v>
      </c>
      <c r="AQ3160" s="11">
        <v>2716.0</v>
      </c>
    </row>
    <row r="3161">
      <c r="A3161" s="8" t="str">
        <f t="shared" si="1"/>
        <v>Steve Wiesbrook</v>
      </c>
      <c r="B3161" s="51" t="s">
        <v>20609</v>
      </c>
      <c r="C3161" s="51" t="s">
        <v>20147</v>
      </c>
      <c r="D3161" s="2" t="s">
        <v>3307</v>
      </c>
      <c r="E3161" s="8" t="s">
        <v>20610</v>
      </c>
      <c r="F3161" s="8" t="s">
        <v>3309</v>
      </c>
      <c r="G3161" s="51" t="s">
        <v>19294</v>
      </c>
      <c r="H3161" s="8" t="s">
        <v>20611</v>
      </c>
      <c r="I3161" s="8" t="s">
        <v>2373</v>
      </c>
      <c r="J3161" s="10">
        <v>3.58</v>
      </c>
      <c r="K3161" s="8" t="s">
        <v>20612</v>
      </c>
      <c r="L3161" s="8"/>
      <c r="M3161" s="8"/>
      <c r="N3161" s="51" t="s">
        <v>20648</v>
      </c>
      <c r="O3161" s="51" t="s">
        <v>52</v>
      </c>
      <c r="P3161" s="51"/>
      <c r="Q3161" s="51"/>
      <c r="R3161" s="51" t="s">
        <v>2591</v>
      </c>
      <c r="S3161" s="51" t="s">
        <v>20649</v>
      </c>
      <c r="T3161" s="11" t="str">
        <f t="shared" si="2"/>
        <v>Steve Wiesbrook</v>
      </c>
      <c r="U3161" s="57" t="s">
        <v>2695</v>
      </c>
      <c r="V3161" s="51" t="s">
        <v>20650</v>
      </c>
      <c r="W3161" s="51"/>
      <c r="X3161" s="94" t="s">
        <v>20615</v>
      </c>
      <c r="Y3161" s="51" t="s">
        <v>60</v>
      </c>
      <c r="Z3161" s="56" t="s">
        <v>20616</v>
      </c>
      <c r="AA3161" s="51" t="s">
        <v>60</v>
      </c>
      <c r="AB3161" s="56" t="s">
        <v>20617</v>
      </c>
      <c r="AC3161" s="51" t="s">
        <v>60</v>
      </c>
      <c r="AD3161" s="56" t="s">
        <v>20618</v>
      </c>
      <c r="AE3161" s="51" t="s">
        <v>20619</v>
      </c>
      <c r="AF3161" s="8" t="s">
        <v>20620</v>
      </c>
      <c r="AG3161" s="8" t="s">
        <v>3321</v>
      </c>
      <c r="AH3161" s="8" t="s">
        <v>352</v>
      </c>
      <c r="AI3161" s="8" t="s">
        <v>233</v>
      </c>
      <c r="AJ3161" s="8"/>
      <c r="AK3161" s="8" t="s">
        <v>7943</v>
      </c>
      <c r="AL3161" s="8" t="s">
        <v>4944</v>
      </c>
      <c r="AM3161" s="8" t="s">
        <v>480</v>
      </c>
      <c r="AN3161" s="8" t="s">
        <v>20621</v>
      </c>
      <c r="AO3161" s="8" t="s">
        <v>20622</v>
      </c>
      <c r="AP3161" s="29" t="s">
        <v>20620</v>
      </c>
      <c r="AQ3161" s="11">
        <v>2716.0</v>
      </c>
    </row>
    <row r="3162">
      <c r="A3162" s="8" t="str">
        <f t="shared" si="1"/>
        <v>Nevin Govan</v>
      </c>
      <c r="B3162" s="8" t="s">
        <v>20609</v>
      </c>
      <c r="C3162" s="51" t="s">
        <v>20147</v>
      </c>
      <c r="D3162" s="9" t="s">
        <v>3307</v>
      </c>
      <c r="E3162" s="8" t="s">
        <v>20610</v>
      </c>
      <c r="F3162" s="8" t="s">
        <v>3309</v>
      </c>
      <c r="G3162" s="8" t="s">
        <v>19294</v>
      </c>
      <c r="H3162" s="8" t="s">
        <v>20611</v>
      </c>
      <c r="I3162" s="8" t="s">
        <v>2373</v>
      </c>
      <c r="J3162" s="10">
        <v>3.58</v>
      </c>
      <c r="K3162" s="8" t="s">
        <v>20612</v>
      </c>
      <c r="L3162" s="8" t="s">
        <v>86</v>
      </c>
      <c r="M3162" s="8" t="s">
        <v>86</v>
      </c>
      <c r="N3162" s="8" t="s">
        <v>20651</v>
      </c>
      <c r="O3162" s="8" t="s">
        <v>52</v>
      </c>
      <c r="P3162" s="51"/>
      <c r="Q3162" s="51"/>
      <c r="R3162" s="8" t="s">
        <v>20652</v>
      </c>
      <c r="S3162" s="8" t="s">
        <v>20653</v>
      </c>
      <c r="T3162" s="11" t="str">
        <f t="shared" si="2"/>
        <v>Nevin Govan</v>
      </c>
      <c r="U3162" s="8" t="s">
        <v>2349</v>
      </c>
      <c r="V3162" s="8" t="s">
        <v>86</v>
      </c>
      <c r="W3162" s="8" t="s">
        <v>86</v>
      </c>
      <c r="X3162" s="8" t="s">
        <v>20615</v>
      </c>
      <c r="Y3162" s="51" t="s">
        <v>60</v>
      </c>
      <c r="Z3162" s="56" t="s">
        <v>20616</v>
      </c>
      <c r="AA3162" s="51" t="s">
        <v>60</v>
      </c>
      <c r="AB3162" s="56" t="s">
        <v>20617</v>
      </c>
      <c r="AC3162" s="51" t="s">
        <v>60</v>
      </c>
      <c r="AD3162" s="56" t="s">
        <v>20618</v>
      </c>
      <c r="AE3162" s="51"/>
      <c r="AF3162" s="8" t="s">
        <v>20620</v>
      </c>
      <c r="AG3162" s="8" t="s">
        <v>3321</v>
      </c>
      <c r="AH3162" s="8" t="s">
        <v>352</v>
      </c>
      <c r="AI3162" s="8" t="s">
        <v>18832</v>
      </c>
      <c r="AJ3162" s="8" t="s">
        <v>86</v>
      </c>
      <c r="AK3162" s="8" t="s">
        <v>7943</v>
      </c>
      <c r="AL3162" s="8" t="s">
        <v>4944</v>
      </c>
      <c r="AM3162" s="8" t="s">
        <v>480</v>
      </c>
      <c r="AN3162" s="8" t="s">
        <v>422</v>
      </c>
      <c r="AO3162" s="8" t="s">
        <v>20622</v>
      </c>
      <c r="AP3162" s="29" t="s">
        <v>20620</v>
      </c>
      <c r="AQ3162" s="11">
        <v>2716.0</v>
      </c>
    </row>
    <row r="3163">
      <c r="A3163" s="8" t="str">
        <f t="shared" si="1"/>
        <v>Kevin Markwell</v>
      </c>
      <c r="B3163" s="8" t="s">
        <v>20609</v>
      </c>
      <c r="C3163" s="51" t="s">
        <v>20147</v>
      </c>
      <c r="D3163" s="9" t="s">
        <v>3307</v>
      </c>
      <c r="E3163" s="8" t="s">
        <v>20610</v>
      </c>
      <c r="F3163" s="8" t="s">
        <v>3309</v>
      </c>
      <c r="G3163" s="8" t="s">
        <v>19294</v>
      </c>
      <c r="H3163" s="8" t="s">
        <v>20611</v>
      </c>
      <c r="I3163" s="8" t="s">
        <v>2373</v>
      </c>
      <c r="J3163" s="10">
        <v>3.58</v>
      </c>
      <c r="K3163" s="8" t="s">
        <v>20612</v>
      </c>
      <c r="L3163" s="8" t="s">
        <v>86</v>
      </c>
      <c r="M3163" s="8" t="s">
        <v>86</v>
      </c>
      <c r="N3163" s="8" t="s">
        <v>20654</v>
      </c>
      <c r="O3163" s="8" t="s">
        <v>52</v>
      </c>
      <c r="P3163" s="51"/>
      <c r="Q3163" s="51"/>
      <c r="R3163" s="8" t="s">
        <v>208</v>
      </c>
      <c r="S3163" s="8" t="s">
        <v>20655</v>
      </c>
      <c r="T3163" s="11" t="str">
        <f t="shared" si="2"/>
        <v>Kevin Markwell</v>
      </c>
      <c r="U3163" s="8" t="s">
        <v>689</v>
      </c>
      <c r="V3163" s="8" t="s">
        <v>86</v>
      </c>
      <c r="W3163" s="8" t="s">
        <v>86</v>
      </c>
      <c r="X3163" s="8" t="s">
        <v>20615</v>
      </c>
      <c r="Y3163" s="51" t="s">
        <v>60</v>
      </c>
      <c r="Z3163" s="56" t="s">
        <v>20616</v>
      </c>
      <c r="AA3163" s="51" t="s">
        <v>60</v>
      </c>
      <c r="AB3163" s="56" t="s">
        <v>20617</v>
      </c>
      <c r="AC3163" s="51" t="s">
        <v>60</v>
      </c>
      <c r="AD3163" s="56" t="s">
        <v>20618</v>
      </c>
      <c r="AE3163" s="51"/>
      <c r="AF3163" s="8" t="s">
        <v>20620</v>
      </c>
      <c r="AG3163" s="8" t="s">
        <v>3321</v>
      </c>
      <c r="AH3163" s="8" t="s">
        <v>352</v>
      </c>
      <c r="AI3163" s="8" t="s">
        <v>18832</v>
      </c>
      <c r="AJ3163" s="8" t="s">
        <v>86</v>
      </c>
      <c r="AK3163" s="8" t="s">
        <v>7943</v>
      </c>
      <c r="AL3163" s="8" t="s">
        <v>4944</v>
      </c>
      <c r="AM3163" s="8" t="s">
        <v>480</v>
      </c>
      <c r="AN3163" s="8" t="s">
        <v>422</v>
      </c>
      <c r="AO3163" s="8" t="s">
        <v>20622</v>
      </c>
      <c r="AP3163" s="29" t="s">
        <v>20620</v>
      </c>
      <c r="AQ3163" s="11">
        <v>2716.0</v>
      </c>
    </row>
    <row r="3164">
      <c r="A3164" s="8" t="str">
        <f t="shared" si="1"/>
        <v>Matt Sinnott</v>
      </c>
      <c r="B3164" s="51" t="s">
        <v>20609</v>
      </c>
      <c r="C3164" s="51" t="s">
        <v>20147</v>
      </c>
      <c r="D3164" s="2" t="s">
        <v>3307</v>
      </c>
      <c r="E3164" s="8" t="s">
        <v>20610</v>
      </c>
      <c r="F3164" s="8" t="s">
        <v>3309</v>
      </c>
      <c r="G3164" s="51" t="s">
        <v>19294</v>
      </c>
      <c r="H3164" s="8" t="s">
        <v>20611</v>
      </c>
      <c r="I3164" s="8" t="s">
        <v>2373</v>
      </c>
      <c r="J3164" s="10">
        <v>3.58</v>
      </c>
      <c r="K3164" s="8" t="s">
        <v>20612</v>
      </c>
      <c r="L3164" s="8"/>
      <c r="M3164" s="8"/>
      <c r="N3164" s="51" t="s">
        <v>20656</v>
      </c>
      <c r="O3164" s="51" t="s">
        <v>52</v>
      </c>
      <c r="P3164" s="51"/>
      <c r="Q3164" s="51"/>
      <c r="R3164" s="51" t="s">
        <v>771</v>
      </c>
      <c r="S3164" s="51" t="s">
        <v>20657</v>
      </c>
      <c r="T3164" s="11" t="str">
        <f t="shared" si="2"/>
        <v>Matt Sinnott</v>
      </c>
      <c r="U3164" s="51" t="s">
        <v>106</v>
      </c>
      <c r="V3164" s="51" t="s">
        <v>20658</v>
      </c>
      <c r="W3164" s="51" t="s">
        <v>20659</v>
      </c>
      <c r="X3164" s="94" t="s">
        <v>20615</v>
      </c>
      <c r="Y3164" s="51" t="s">
        <v>60</v>
      </c>
      <c r="Z3164" s="56" t="s">
        <v>20616</v>
      </c>
      <c r="AA3164" s="56" t="s">
        <v>20660</v>
      </c>
      <c r="AB3164" s="56" t="s">
        <v>20617</v>
      </c>
      <c r="AC3164" s="51" t="s">
        <v>60</v>
      </c>
      <c r="AD3164" s="56" t="s">
        <v>20618</v>
      </c>
      <c r="AE3164" s="51" t="s">
        <v>20619</v>
      </c>
      <c r="AF3164" s="8" t="s">
        <v>20620</v>
      </c>
      <c r="AG3164" s="8" t="s">
        <v>3321</v>
      </c>
      <c r="AH3164" s="8" t="s">
        <v>352</v>
      </c>
      <c r="AI3164" s="8" t="s">
        <v>233</v>
      </c>
      <c r="AJ3164" s="8"/>
      <c r="AK3164" s="8" t="s">
        <v>7943</v>
      </c>
      <c r="AL3164" s="8" t="s">
        <v>4944</v>
      </c>
      <c r="AM3164" s="8" t="s">
        <v>480</v>
      </c>
      <c r="AN3164" s="8" t="s">
        <v>20621</v>
      </c>
      <c r="AO3164" s="8" t="s">
        <v>20622</v>
      </c>
      <c r="AP3164" s="29" t="s">
        <v>20620</v>
      </c>
      <c r="AQ3164" s="11">
        <v>2716.0</v>
      </c>
    </row>
    <row r="3165">
      <c r="A3165" s="8" t="str">
        <f t="shared" si="1"/>
        <v>Tim Hird</v>
      </c>
      <c r="B3165" s="51" t="s">
        <v>20609</v>
      </c>
      <c r="C3165" s="51" t="s">
        <v>20147</v>
      </c>
      <c r="D3165" s="9" t="s">
        <v>3307</v>
      </c>
      <c r="E3165" s="13" t="s">
        <v>20610</v>
      </c>
      <c r="F3165" s="8" t="s">
        <v>3309</v>
      </c>
      <c r="G3165" s="51" t="s">
        <v>19294</v>
      </c>
      <c r="H3165" s="8" t="s">
        <v>20611</v>
      </c>
      <c r="I3165" s="8" t="s">
        <v>2373</v>
      </c>
      <c r="J3165" s="10">
        <v>3.58</v>
      </c>
      <c r="K3165" s="8" t="s">
        <v>20612</v>
      </c>
      <c r="L3165" s="8"/>
      <c r="M3165" s="8"/>
      <c r="N3165" s="13" t="s">
        <v>20661</v>
      </c>
      <c r="O3165" s="51" t="s">
        <v>52</v>
      </c>
      <c r="P3165" s="51"/>
      <c r="Q3165" s="51"/>
      <c r="R3165" s="51" t="s">
        <v>153</v>
      </c>
      <c r="S3165" s="51" t="s">
        <v>20624</v>
      </c>
      <c r="T3165" s="11" t="str">
        <f t="shared" si="2"/>
        <v>Tim Hird</v>
      </c>
      <c r="U3165" s="57" t="s">
        <v>80</v>
      </c>
      <c r="V3165" s="8"/>
      <c r="W3165" s="8"/>
      <c r="X3165" s="94" t="s">
        <v>20615</v>
      </c>
      <c r="Y3165" s="51" t="s">
        <v>60</v>
      </c>
      <c r="Z3165" s="56" t="s">
        <v>20616</v>
      </c>
      <c r="AA3165" s="56" t="s">
        <v>20662</v>
      </c>
      <c r="AB3165" s="56" t="s">
        <v>20617</v>
      </c>
      <c r="AC3165" s="51" t="s">
        <v>60</v>
      </c>
      <c r="AD3165" s="56" t="s">
        <v>20618</v>
      </c>
      <c r="AE3165" s="51" t="s">
        <v>20619</v>
      </c>
      <c r="AF3165" s="13" t="s">
        <v>20620</v>
      </c>
      <c r="AG3165" s="8" t="s">
        <v>3321</v>
      </c>
      <c r="AH3165" s="8" t="s">
        <v>352</v>
      </c>
      <c r="AI3165" s="8" t="s">
        <v>233</v>
      </c>
      <c r="AJ3165" s="8"/>
      <c r="AK3165" s="8" t="s">
        <v>7943</v>
      </c>
      <c r="AL3165" s="8" t="s">
        <v>4944</v>
      </c>
      <c r="AM3165" s="8" t="s">
        <v>480</v>
      </c>
      <c r="AN3165" s="8" t="s">
        <v>20621</v>
      </c>
      <c r="AO3165" s="8" t="s">
        <v>20622</v>
      </c>
      <c r="AP3165" s="52" t="s">
        <v>20620</v>
      </c>
      <c r="AQ3165" s="11">
        <v>2716.0</v>
      </c>
    </row>
    <row r="3166">
      <c r="A3166" s="8" t="str">
        <f t="shared" si="1"/>
        <v>Dale Koepnick</v>
      </c>
      <c r="B3166" s="51" t="s">
        <v>20609</v>
      </c>
      <c r="C3166" s="51" t="s">
        <v>20147</v>
      </c>
      <c r="D3166" s="2" t="s">
        <v>3307</v>
      </c>
      <c r="E3166" s="8" t="s">
        <v>20610</v>
      </c>
      <c r="F3166" s="8" t="s">
        <v>3309</v>
      </c>
      <c r="G3166" s="51" t="s">
        <v>19294</v>
      </c>
      <c r="H3166" s="8" t="s">
        <v>20611</v>
      </c>
      <c r="I3166" s="8" t="s">
        <v>2373</v>
      </c>
      <c r="J3166" s="10">
        <v>3.58</v>
      </c>
      <c r="K3166" s="8" t="s">
        <v>20612</v>
      </c>
      <c r="L3166" s="8"/>
      <c r="M3166" s="8"/>
      <c r="N3166" s="51" t="s">
        <v>20663</v>
      </c>
      <c r="O3166" s="51" t="s">
        <v>52</v>
      </c>
      <c r="P3166" s="51"/>
      <c r="Q3166" s="51"/>
      <c r="R3166" s="51" t="s">
        <v>17251</v>
      </c>
      <c r="S3166" s="51" t="s">
        <v>20664</v>
      </c>
      <c r="T3166" s="11" t="str">
        <f t="shared" si="2"/>
        <v>Dale Koepnick</v>
      </c>
      <c r="U3166" s="57" t="s">
        <v>80</v>
      </c>
      <c r="V3166" s="51"/>
      <c r="W3166" s="51"/>
      <c r="X3166" s="94" t="s">
        <v>20615</v>
      </c>
      <c r="Y3166" s="51" t="s">
        <v>60</v>
      </c>
      <c r="Z3166" s="56" t="s">
        <v>20616</v>
      </c>
      <c r="AA3166" s="51" t="s">
        <v>60</v>
      </c>
      <c r="AB3166" s="56" t="s">
        <v>20617</v>
      </c>
      <c r="AC3166" s="51" t="s">
        <v>60</v>
      </c>
      <c r="AD3166" s="56" t="s">
        <v>20618</v>
      </c>
      <c r="AE3166" s="51" t="s">
        <v>20619</v>
      </c>
      <c r="AF3166" s="8" t="s">
        <v>20620</v>
      </c>
      <c r="AG3166" s="8" t="s">
        <v>3321</v>
      </c>
      <c r="AH3166" s="8" t="s">
        <v>352</v>
      </c>
      <c r="AI3166" s="8" t="s">
        <v>233</v>
      </c>
      <c r="AJ3166" s="8"/>
      <c r="AK3166" s="8" t="s">
        <v>7943</v>
      </c>
      <c r="AL3166" s="8" t="s">
        <v>4944</v>
      </c>
      <c r="AM3166" s="8" t="s">
        <v>480</v>
      </c>
      <c r="AN3166" s="8" t="s">
        <v>20621</v>
      </c>
      <c r="AO3166" s="8" t="s">
        <v>20622</v>
      </c>
      <c r="AP3166" s="29" t="s">
        <v>20620</v>
      </c>
      <c r="AQ3166" s="11">
        <v>2716.0</v>
      </c>
    </row>
    <row r="3167">
      <c r="A3167" s="8" t="str">
        <f t="shared" si="1"/>
        <v>Graduate Asst Parker has been removed. </v>
      </c>
      <c r="B3167" s="51" t="s">
        <v>20609</v>
      </c>
      <c r="C3167" s="51" t="s">
        <v>20147</v>
      </c>
      <c r="D3167" s="2" t="s">
        <v>3307</v>
      </c>
      <c r="E3167" s="8" t="s">
        <v>20610</v>
      </c>
      <c r="F3167" s="8" t="s">
        <v>3309</v>
      </c>
      <c r="G3167" s="51" t="s">
        <v>19294</v>
      </c>
      <c r="H3167" s="95" t="s">
        <v>20611</v>
      </c>
      <c r="I3167" s="8" t="s">
        <v>2373</v>
      </c>
      <c r="J3167" s="10">
        <v>3.58</v>
      </c>
      <c r="K3167" s="8" t="s">
        <v>20612</v>
      </c>
      <c r="L3167" s="8"/>
      <c r="M3167" s="8"/>
      <c r="N3167" s="51" t="s">
        <v>20665</v>
      </c>
      <c r="O3167" s="51" t="s">
        <v>52</v>
      </c>
      <c r="P3167" s="51"/>
      <c r="Q3167" s="51" t="s">
        <v>277</v>
      </c>
      <c r="R3167" s="51" t="s">
        <v>20666</v>
      </c>
      <c r="S3167" s="51"/>
      <c r="T3167" s="11" t="str">
        <f t="shared" si="2"/>
        <v>Graduate Asst Parker has been removed. </v>
      </c>
      <c r="U3167" s="51"/>
      <c r="V3167" s="51"/>
      <c r="W3167" s="51"/>
      <c r="X3167" s="51" t="s">
        <v>20615</v>
      </c>
      <c r="Y3167" s="51" t="s">
        <v>60</v>
      </c>
      <c r="Z3167" s="56" t="s">
        <v>20616</v>
      </c>
      <c r="AA3167" s="51" t="s">
        <v>60</v>
      </c>
      <c r="AB3167" s="56" t="s">
        <v>20617</v>
      </c>
      <c r="AC3167" s="51" t="s">
        <v>60</v>
      </c>
      <c r="AD3167" s="56" t="s">
        <v>20618</v>
      </c>
      <c r="AE3167" s="51" t="s">
        <v>20619</v>
      </c>
      <c r="AF3167" s="8" t="s">
        <v>20620</v>
      </c>
      <c r="AG3167" s="8" t="s">
        <v>3321</v>
      </c>
      <c r="AH3167" s="8" t="s">
        <v>352</v>
      </c>
      <c r="AI3167" s="8" t="s">
        <v>18832</v>
      </c>
      <c r="AJ3167" s="8"/>
      <c r="AK3167" s="8" t="s">
        <v>7943</v>
      </c>
      <c r="AL3167" s="8" t="s">
        <v>4944</v>
      </c>
      <c r="AM3167" s="8" t="s">
        <v>480</v>
      </c>
      <c r="AN3167" s="8" t="s">
        <v>20621</v>
      </c>
      <c r="AO3167" s="8" t="s">
        <v>20622</v>
      </c>
      <c r="AP3167" s="29" t="s">
        <v>20620</v>
      </c>
      <c r="AQ3167" s="11">
        <v>2716.0</v>
      </c>
    </row>
    <row r="3168">
      <c r="A3168" s="8" t="str">
        <f t="shared" si="1"/>
        <v>Scott Fuchs</v>
      </c>
      <c r="B3168" s="8" t="s">
        <v>20667</v>
      </c>
      <c r="C3168" s="51" t="s">
        <v>20147</v>
      </c>
      <c r="D3168" s="2" t="s">
        <v>3307</v>
      </c>
      <c r="E3168" s="8" t="s">
        <v>3343</v>
      </c>
      <c r="F3168" s="8" t="s">
        <v>3309</v>
      </c>
      <c r="G3168" s="51" t="s">
        <v>19294</v>
      </c>
      <c r="H3168" s="8" t="s">
        <v>20668</v>
      </c>
      <c r="I3168" s="8" t="s">
        <v>20669</v>
      </c>
      <c r="J3168" s="10">
        <v>3.14</v>
      </c>
      <c r="K3168" s="8" t="s">
        <v>20670</v>
      </c>
      <c r="L3168" s="8"/>
      <c r="M3168" s="8"/>
      <c r="N3168" s="51" t="s">
        <v>20671</v>
      </c>
      <c r="O3168" s="57" t="s">
        <v>52</v>
      </c>
      <c r="P3168" s="51"/>
      <c r="Q3168" s="51"/>
      <c r="R3168" s="57" t="s">
        <v>147</v>
      </c>
      <c r="S3168" s="57" t="s">
        <v>20672</v>
      </c>
      <c r="T3168" s="11" t="str">
        <f t="shared" si="2"/>
        <v>Scott Fuchs</v>
      </c>
      <c r="U3168" s="57" t="s">
        <v>20673</v>
      </c>
      <c r="V3168" s="51"/>
      <c r="W3168" s="51"/>
      <c r="X3168" s="51" t="s">
        <v>20674</v>
      </c>
      <c r="Y3168" s="51" t="s">
        <v>60</v>
      </c>
      <c r="Z3168" s="56" t="s">
        <v>20675</v>
      </c>
      <c r="AA3168" s="51" t="s">
        <v>60</v>
      </c>
      <c r="AB3168" s="56" t="s">
        <v>20676</v>
      </c>
      <c r="AC3168" s="51" t="s">
        <v>60</v>
      </c>
      <c r="AD3168" s="56" t="s">
        <v>20677</v>
      </c>
      <c r="AE3168" s="51" t="s">
        <v>20678</v>
      </c>
      <c r="AF3168" s="8" t="s">
        <v>20679</v>
      </c>
      <c r="AG3168" s="8" t="s">
        <v>3321</v>
      </c>
      <c r="AH3168" s="8" t="s">
        <v>543</v>
      </c>
      <c r="AI3168" s="8" t="s">
        <v>233</v>
      </c>
      <c r="AJ3168" s="8"/>
      <c r="AK3168" s="8" t="s">
        <v>1216</v>
      </c>
      <c r="AL3168" s="8" t="s">
        <v>20680</v>
      </c>
      <c r="AM3168" s="8" t="s">
        <v>2152</v>
      </c>
      <c r="AN3168" s="8" t="s">
        <v>20681</v>
      </c>
      <c r="AO3168" s="8" t="s">
        <v>20682</v>
      </c>
      <c r="AP3168" s="29" t="s">
        <v>20679</v>
      </c>
      <c r="AQ3168" s="11">
        <v>2123.0</v>
      </c>
    </row>
    <row r="3169">
      <c r="A3169" s="8" t="str">
        <f t="shared" si="1"/>
        <v>Ellie Parker</v>
      </c>
      <c r="B3169" s="51" t="s">
        <v>20667</v>
      </c>
      <c r="C3169" s="51" t="s">
        <v>20147</v>
      </c>
      <c r="D3169" s="2" t="s">
        <v>3307</v>
      </c>
      <c r="E3169" s="8" t="s">
        <v>3343</v>
      </c>
      <c r="F3169" s="8" t="s">
        <v>3309</v>
      </c>
      <c r="G3169" s="51" t="s">
        <v>19294</v>
      </c>
      <c r="H3169" s="8" t="s">
        <v>20668</v>
      </c>
      <c r="I3169" s="8" t="s">
        <v>20669</v>
      </c>
      <c r="J3169" s="10">
        <v>3.14</v>
      </c>
      <c r="K3169" s="8" t="s">
        <v>20670</v>
      </c>
      <c r="L3169" s="8"/>
      <c r="M3169" s="8"/>
      <c r="N3169" s="51" t="s">
        <v>20683</v>
      </c>
      <c r="O3169" s="51" t="s">
        <v>52</v>
      </c>
      <c r="P3169" s="51"/>
      <c r="Q3169" s="51"/>
      <c r="R3169" s="8" t="s">
        <v>5437</v>
      </c>
      <c r="S3169" s="8" t="s">
        <v>455</v>
      </c>
      <c r="T3169" s="11" t="str">
        <f t="shared" si="2"/>
        <v>Ellie Parker</v>
      </c>
      <c r="U3169" s="8" t="s">
        <v>76</v>
      </c>
      <c r="V3169" s="51" t="s">
        <v>20684</v>
      </c>
      <c r="W3169" s="51"/>
      <c r="X3169" s="51" t="s">
        <v>20674</v>
      </c>
      <c r="Y3169" s="51" t="s">
        <v>60</v>
      </c>
      <c r="Z3169" s="56" t="s">
        <v>20675</v>
      </c>
      <c r="AA3169" s="51" t="s">
        <v>60</v>
      </c>
      <c r="AB3169" s="56" t="s">
        <v>20676</v>
      </c>
      <c r="AC3169" s="51" t="s">
        <v>60</v>
      </c>
      <c r="AD3169" s="56" t="s">
        <v>20677</v>
      </c>
      <c r="AE3169" s="51" t="s">
        <v>20678</v>
      </c>
      <c r="AF3169" s="8" t="s">
        <v>20679</v>
      </c>
      <c r="AG3169" s="8" t="s">
        <v>3321</v>
      </c>
      <c r="AH3169" s="8" t="s">
        <v>543</v>
      </c>
      <c r="AI3169" s="8" t="s">
        <v>18832</v>
      </c>
      <c r="AJ3169" s="8"/>
      <c r="AK3169" s="8" t="s">
        <v>1216</v>
      </c>
      <c r="AL3169" s="8" t="s">
        <v>20680</v>
      </c>
      <c r="AM3169" s="8" t="s">
        <v>2152</v>
      </c>
      <c r="AN3169" s="8" t="s">
        <v>20681</v>
      </c>
      <c r="AO3169" s="8" t="s">
        <v>20682</v>
      </c>
      <c r="AP3169" s="29" t="s">
        <v>20679</v>
      </c>
      <c r="AQ3169" s="11">
        <v>2123.0</v>
      </c>
    </row>
    <row r="3170">
      <c r="A3170" s="8" t="str">
        <f t="shared" si="1"/>
        <v>Austin Beckon</v>
      </c>
      <c r="B3170" s="8" t="s">
        <v>20667</v>
      </c>
      <c r="C3170" s="51" t="s">
        <v>20147</v>
      </c>
      <c r="D3170" s="2" t="s">
        <v>3307</v>
      </c>
      <c r="E3170" s="8" t="s">
        <v>3343</v>
      </c>
      <c r="F3170" s="8" t="s">
        <v>3309</v>
      </c>
      <c r="G3170" s="51" t="s">
        <v>19294</v>
      </c>
      <c r="H3170" s="8" t="s">
        <v>20668</v>
      </c>
      <c r="I3170" s="8" t="s">
        <v>20669</v>
      </c>
      <c r="J3170" s="10">
        <v>3.14</v>
      </c>
      <c r="K3170" s="8" t="s">
        <v>20670</v>
      </c>
      <c r="L3170" s="8"/>
      <c r="M3170" s="8"/>
      <c r="N3170" s="51" t="s">
        <v>20685</v>
      </c>
      <c r="O3170" s="57" t="s">
        <v>52</v>
      </c>
      <c r="P3170" s="51"/>
      <c r="Q3170" s="51"/>
      <c r="R3170" s="57" t="s">
        <v>1765</v>
      </c>
      <c r="S3170" s="57" t="s">
        <v>20686</v>
      </c>
      <c r="T3170" s="11" t="str">
        <f t="shared" si="2"/>
        <v>Austin Beckon</v>
      </c>
      <c r="U3170" s="51" t="s">
        <v>76</v>
      </c>
      <c r="V3170" s="51"/>
      <c r="W3170" s="51"/>
      <c r="X3170" s="51" t="s">
        <v>20674</v>
      </c>
      <c r="Y3170" s="51" t="s">
        <v>60</v>
      </c>
      <c r="Z3170" s="56" t="s">
        <v>20675</v>
      </c>
      <c r="AA3170" s="51" t="s">
        <v>60</v>
      </c>
      <c r="AB3170" s="56" t="s">
        <v>20676</v>
      </c>
      <c r="AC3170" s="51" t="s">
        <v>60</v>
      </c>
      <c r="AD3170" s="56" t="s">
        <v>20677</v>
      </c>
      <c r="AE3170" s="51" t="s">
        <v>20678</v>
      </c>
      <c r="AF3170" s="8" t="s">
        <v>20679</v>
      </c>
      <c r="AG3170" s="8" t="s">
        <v>3321</v>
      </c>
      <c r="AH3170" s="8" t="s">
        <v>543</v>
      </c>
      <c r="AI3170" s="8" t="s">
        <v>18832</v>
      </c>
      <c r="AJ3170" s="8"/>
      <c r="AK3170" s="8" t="s">
        <v>1216</v>
      </c>
      <c r="AL3170" s="8" t="s">
        <v>20680</v>
      </c>
      <c r="AM3170" s="8" t="s">
        <v>2152</v>
      </c>
      <c r="AN3170" s="8" t="s">
        <v>20681</v>
      </c>
      <c r="AO3170" s="8" t="s">
        <v>20687</v>
      </c>
      <c r="AP3170" s="29" t="s">
        <v>20679</v>
      </c>
      <c r="AQ3170" s="11">
        <v>2123.0</v>
      </c>
    </row>
    <row r="3171">
      <c r="A3171" s="8" t="str">
        <f t="shared" si="1"/>
        <v>Bisrat Kidane</v>
      </c>
      <c r="B3171" s="51" t="s">
        <v>20667</v>
      </c>
      <c r="C3171" s="51" t="s">
        <v>20147</v>
      </c>
      <c r="D3171" s="2" t="s">
        <v>3307</v>
      </c>
      <c r="E3171" s="8" t="s">
        <v>3343</v>
      </c>
      <c r="F3171" s="8" t="s">
        <v>3309</v>
      </c>
      <c r="G3171" s="51" t="s">
        <v>19294</v>
      </c>
      <c r="H3171" s="8" t="s">
        <v>20668</v>
      </c>
      <c r="I3171" s="8" t="s">
        <v>20669</v>
      </c>
      <c r="J3171" s="10">
        <v>3.14</v>
      </c>
      <c r="K3171" s="8" t="s">
        <v>20670</v>
      </c>
      <c r="L3171" s="8"/>
      <c r="M3171" s="8"/>
      <c r="N3171" s="51" t="s">
        <v>20688</v>
      </c>
      <c r="O3171" s="51" t="s">
        <v>52</v>
      </c>
      <c r="P3171" s="51"/>
      <c r="Q3171" s="51"/>
      <c r="R3171" s="51" t="s">
        <v>20689</v>
      </c>
      <c r="S3171" s="51" t="s">
        <v>20690</v>
      </c>
      <c r="T3171" s="11" t="str">
        <f t="shared" si="2"/>
        <v>Bisrat Kidane</v>
      </c>
      <c r="U3171" s="57" t="s">
        <v>3873</v>
      </c>
      <c r="V3171" s="51" t="s">
        <v>20691</v>
      </c>
      <c r="W3171" s="51" t="s">
        <v>20692</v>
      </c>
      <c r="X3171" s="94" t="s">
        <v>20674</v>
      </c>
      <c r="Y3171" s="56" t="s">
        <v>20693</v>
      </c>
      <c r="Z3171" s="56" t="s">
        <v>20675</v>
      </c>
      <c r="AA3171" s="51" t="s">
        <v>60</v>
      </c>
      <c r="AB3171" s="56" t="s">
        <v>20676</v>
      </c>
      <c r="AC3171" s="51" t="s">
        <v>60</v>
      </c>
      <c r="AD3171" s="51" t="s">
        <v>60</v>
      </c>
      <c r="AE3171" s="51" t="s">
        <v>20678</v>
      </c>
      <c r="AF3171" s="8" t="s">
        <v>20679</v>
      </c>
      <c r="AG3171" s="8" t="s">
        <v>3321</v>
      </c>
      <c r="AH3171" s="8" t="s">
        <v>543</v>
      </c>
      <c r="AI3171" s="8" t="s">
        <v>233</v>
      </c>
      <c r="AJ3171" s="8"/>
      <c r="AK3171" s="8" t="s">
        <v>1216</v>
      </c>
      <c r="AL3171" s="8" t="s">
        <v>20680</v>
      </c>
      <c r="AM3171" s="8" t="s">
        <v>2152</v>
      </c>
      <c r="AN3171" s="8" t="s">
        <v>20681</v>
      </c>
      <c r="AO3171" s="8" t="s">
        <v>20682</v>
      </c>
      <c r="AP3171" s="29" t="s">
        <v>20679</v>
      </c>
      <c r="AQ3171" s="11">
        <v>2123.0</v>
      </c>
    </row>
    <row r="3172">
      <c r="A3172" s="8" t="str">
        <f t="shared" si="1"/>
        <v>Percy Bean III </v>
      </c>
      <c r="B3172" s="51" t="s">
        <v>20667</v>
      </c>
      <c r="C3172" s="51" t="s">
        <v>20147</v>
      </c>
      <c r="D3172" s="2" t="s">
        <v>3307</v>
      </c>
      <c r="E3172" s="8" t="s">
        <v>3343</v>
      </c>
      <c r="F3172" s="8" t="s">
        <v>3309</v>
      </c>
      <c r="G3172" s="51" t="s">
        <v>19294</v>
      </c>
      <c r="H3172" s="8" t="s">
        <v>20668</v>
      </c>
      <c r="I3172" s="8" t="s">
        <v>20669</v>
      </c>
      <c r="J3172" s="10">
        <v>3.14</v>
      </c>
      <c r="K3172" s="8" t="s">
        <v>20670</v>
      </c>
      <c r="L3172" s="8"/>
      <c r="M3172" s="8"/>
      <c r="N3172" s="51" t="s">
        <v>20694</v>
      </c>
      <c r="O3172" s="51" t="s">
        <v>52</v>
      </c>
      <c r="P3172" s="51"/>
      <c r="Q3172" s="51"/>
      <c r="R3172" s="51" t="s">
        <v>20695</v>
      </c>
      <c r="S3172" s="51" t="s">
        <v>20696</v>
      </c>
      <c r="T3172" s="11" t="str">
        <f t="shared" si="2"/>
        <v>Percy Bean III </v>
      </c>
      <c r="U3172" s="51" t="s">
        <v>160</v>
      </c>
      <c r="V3172" s="51" t="s">
        <v>20697</v>
      </c>
      <c r="W3172" s="51"/>
      <c r="X3172" s="94" t="s">
        <v>20674</v>
      </c>
      <c r="Y3172" s="51" t="s">
        <v>60</v>
      </c>
      <c r="Z3172" s="56" t="s">
        <v>20675</v>
      </c>
      <c r="AA3172" s="51" t="s">
        <v>60</v>
      </c>
      <c r="AB3172" s="56" t="s">
        <v>20676</v>
      </c>
      <c r="AC3172" s="51" t="s">
        <v>60</v>
      </c>
      <c r="AD3172" s="51" t="s">
        <v>60</v>
      </c>
      <c r="AE3172" s="51" t="s">
        <v>20678</v>
      </c>
      <c r="AF3172" s="8" t="s">
        <v>20679</v>
      </c>
      <c r="AG3172" s="8" t="s">
        <v>3321</v>
      </c>
      <c r="AH3172" s="8" t="s">
        <v>543</v>
      </c>
      <c r="AI3172" s="8" t="s">
        <v>233</v>
      </c>
      <c r="AJ3172" s="8"/>
      <c r="AK3172" s="8" t="s">
        <v>1216</v>
      </c>
      <c r="AL3172" s="8" t="s">
        <v>20680</v>
      </c>
      <c r="AM3172" s="8" t="s">
        <v>2152</v>
      </c>
      <c r="AN3172" s="8" t="s">
        <v>20681</v>
      </c>
      <c r="AO3172" s="8" t="s">
        <v>20682</v>
      </c>
      <c r="AP3172" s="29" t="s">
        <v>20679</v>
      </c>
      <c r="AQ3172" s="11">
        <v>2123.0</v>
      </c>
    </row>
    <row r="3173">
      <c r="A3173" s="8" t="str">
        <f t="shared" si="1"/>
        <v>Dan Stoll</v>
      </c>
      <c r="B3173" s="8" t="s">
        <v>20667</v>
      </c>
      <c r="C3173" s="51" t="s">
        <v>20147</v>
      </c>
      <c r="D3173" s="2" t="s">
        <v>3307</v>
      </c>
      <c r="E3173" s="8" t="s">
        <v>3343</v>
      </c>
      <c r="F3173" s="8" t="s">
        <v>3309</v>
      </c>
      <c r="G3173" s="51" t="s">
        <v>19294</v>
      </c>
      <c r="H3173" s="8" t="s">
        <v>20668</v>
      </c>
      <c r="I3173" s="8" t="s">
        <v>20669</v>
      </c>
      <c r="J3173" s="10">
        <v>3.14</v>
      </c>
      <c r="K3173" s="8" t="s">
        <v>20670</v>
      </c>
      <c r="L3173" s="8"/>
      <c r="M3173" s="8"/>
      <c r="N3173" s="51" t="s">
        <v>20698</v>
      </c>
      <c r="O3173" s="57" t="s">
        <v>52</v>
      </c>
      <c r="P3173" s="51"/>
      <c r="Q3173" s="51"/>
      <c r="R3173" s="57" t="s">
        <v>344</v>
      </c>
      <c r="S3173" s="57" t="s">
        <v>20699</v>
      </c>
      <c r="T3173" s="11" t="str">
        <f t="shared" si="2"/>
        <v>Dan Stoll</v>
      </c>
      <c r="U3173" s="57" t="s">
        <v>106</v>
      </c>
      <c r="V3173" s="57" t="s">
        <v>20700</v>
      </c>
      <c r="W3173" s="51"/>
      <c r="X3173" s="51" t="s">
        <v>20674</v>
      </c>
      <c r="Y3173" s="51" t="s">
        <v>60</v>
      </c>
      <c r="Z3173" s="56" t="s">
        <v>20675</v>
      </c>
      <c r="AA3173" s="51" t="s">
        <v>60</v>
      </c>
      <c r="AB3173" s="56" t="s">
        <v>20676</v>
      </c>
      <c r="AC3173" s="56" t="s">
        <v>20701</v>
      </c>
      <c r="AD3173" s="56" t="s">
        <v>20677</v>
      </c>
      <c r="AE3173" s="51" t="s">
        <v>20678</v>
      </c>
      <c r="AF3173" s="8" t="s">
        <v>20679</v>
      </c>
      <c r="AG3173" s="8" t="s">
        <v>3321</v>
      </c>
      <c r="AH3173" s="8" t="s">
        <v>543</v>
      </c>
      <c r="AI3173" s="8" t="s">
        <v>18832</v>
      </c>
      <c r="AJ3173" s="8"/>
      <c r="AK3173" s="8" t="s">
        <v>1216</v>
      </c>
      <c r="AL3173" s="8" t="s">
        <v>20680</v>
      </c>
      <c r="AM3173" s="8" t="s">
        <v>2152</v>
      </c>
      <c r="AN3173" s="8" t="s">
        <v>20681</v>
      </c>
      <c r="AO3173" s="8" t="s">
        <v>20687</v>
      </c>
      <c r="AP3173" s="29" t="s">
        <v>20679</v>
      </c>
      <c r="AQ3173" s="11">
        <v>2123.0</v>
      </c>
    </row>
    <row r="3174">
      <c r="A3174" s="8" t="str">
        <f t="shared" si="1"/>
        <v>Nick Barron</v>
      </c>
      <c r="B3174" s="51" t="s">
        <v>20702</v>
      </c>
      <c r="C3174" s="51" t="s">
        <v>19343</v>
      </c>
      <c r="D3174" s="2" t="s">
        <v>3307</v>
      </c>
      <c r="E3174" s="8" t="s">
        <v>20703</v>
      </c>
      <c r="F3174" s="8" t="s">
        <v>3309</v>
      </c>
      <c r="G3174" s="51" t="s">
        <v>19294</v>
      </c>
      <c r="H3174" s="13" t="s">
        <v>20704</v>
      </c>
      <c r="I3174" s="8" t="s">
        <v>49</v>
      </c>
      <c r="J3174" s="10">
        <v>3.41</v>
      </c>
      <c r="K3174" s="8" t="s">
        <v>20705</v>
      </c>
      <c r="L3174" s="8"/>
      <c r="M3174" s="8" t="s">
        <v>20706</v>
      </c>
      <c r="N3174" s="51" t="s">
        <v>20707</v>
      </c>
      <c r="O3174" s="51" t="s">
        <v>52</v>
      </c>
      <c r="P3174" s="51"/>
      <c r="Q3174" s="51"/>
      <c r="R3174" s="51" t="s">
        <v>392</v>
      </c>
      <c r="S3174" s="51" t="s">
        <v>20708</v>
      </c>
      <c r="T3174" s="11" t="str">
        <f t="shared" si="2"/>
        <v>Nick Barron</v>
      </c>
      <c r="U3174" s="51" t="s">
        <v>55</v>
      </c>
      <c r="V3174" s="51" t="s">
        <v>20709</v>
      </c>
      <c r="W3174" s="51" t="s">
        <v>20710</v>
      </c>
      <c r="X3174" s="94" t="s">
        <v>20711</v>
      </c>
      <c r="Y3174" s="51" t="s">
        <v>60</v>
      </c>
      <c r="Z3174" s="56" t="s">
        <v>20712</v>
      </c>
      <c r="AA3174" s="51" t="s">
        <v>60</v>
      </c>
      <c r="AB3174" s="56" t="s">
        <v>20713</v>
      </c>
      <c r="AC3174" s="51" t="s">
        <v>60</v>
      </c>
      <c r="AD3174" s="51" t="s">
        <v>60</v>
      </c>
      <c r="AE3174" s="51"/>
      <c r="AF3174" s="8" t="s">
        <v>20714</v>
      </c>
      <c r="AG3174" s="8" t="s">
        <v>3321</v>
      </c>
      <c r="AH3174" s="8" t="s">
        <v>4581</v>
      </c>
      <c r="AI3174" s="8" t="s">
        <v>233</v>
      </c>
      <c r="AJ3174" s="8"/>
      <c r="AK3174" s="8" t="s">
        <v>20715</v>
      </c>
      <c r="AL3174" s="8" t="s">
        <v>20716</v>
      </c>
      <c r="AM3174" s="8" t="s">
        <v>4117</v>
      </c>
      <c r="AN3174" s="8" t="s">
        <v>20717</v>
      </c>
      <c r="AO3174" s="8" t="s">
        <v>20718</v>
      </c>
      <c r="AP3174" s="29" t="s">
        <v>20714</v>
      </c>
      <c r="AQ3174" s="11">
        <v>479.0</v>
      </c>
    </row>
    <row r="3175">
      <c r="A3175" s="8" t="str">
        <f t="shared" si="1"/>
        <v>Justin Halley</v>
      </c>
      <c r="B3175" s="51" t="s">
        <v>20702</v>
      </c>
      <c r="C3175" s="51" t="s">
        <v>19343</v>
      </c>
      <c r="D3175" s="2" t="s">
        <v>3307</v>
      </c>
      <c r="E3175" s="8" t="s">
        <v>20703</v>
      </c>
      <c r="F3175" s="8" t="s">
        <v>3309</v>
      </c>
      <c r="G3175" s="51" t="s">
        <v>19294</v>
      </c>
      <c r="H3175" s="8" t="s">
        <v>20704</v>
      </c>
      <c r="I3175" s="8" t="s">
        <v>49</v>
      </c>
      <c r="J3175" s="10">
        <v>3.41</v>
      </c>
      <c r="K3175" s="8" t="s">
        <v>20705</v>
      </c>
      <c r="L3175" s="8"/>
      <c r="M3175" s="8" t="s">
        <v>20706</v>
      </c>
      <c r="N3175" s="51" t="s">
        <v>20719</v>
      </c>
      <c r="O3175" s="51" t="s">
        <v>52</v>
      </c>
      <c r="P3175" s="51"/>
      <c r="Q3175" s="51"/>
      <c r="R3175" s="51" t="s">
        <v>114</v>
      </c>
      <c r="S3175" s="51" t="s">
        <v>20720</v>
      </c>
      <c r="T3175" s="11" t="str">
        <f t="shared" si="2"/>
        <v>Justin Halley</v>
      </c>
      <c r="U3175" s="51" t="s">
        <v>2649</v>
      </c>
      <c r="V3175" s="51" t="s">
        <v>20721</v>
      </c>
      <c r="W3175" s="51"/>
      <c r="X3175" s="51" t="s">
        <v>20711</v>
      </c>
      <c r="Y3175" s="51" t="s">
        <v>60</v>
      </c>
      <c r="Z3175" s="56" t="s">
        <v>20722</v>
      </c>
      <c r="AA3175" s="51" t="s">
        <v>60</v>
      </c>
      <c r="AB3175" s="56" t="s">
        <v>20713</v>
      </c>
      <c r="AC3175" s="56" t="s">
        <v>20723</v>
      </c>
      <c r="AD3175" s="51" t="s">
        <v>60</v>
      </c>
      <c r="AE3175" s="51"/>
      <c r="AF3175" s="8" t="s">
        <v>20714</v>
      </c>
      <c r="AG3175" s="8" t="s">
        <v>3321</v>
      </c>
      <c r="AH3175" s="8" t="s">
        <v>4581</v>
      </c>
      <c r="AI3175" s="8" t="s">
        <v>18832</v>
      </c>
      <c r="AJ3175" s="8"/>
      <c r="AK3175" s="8" t="s">
        <v>20715</v>
      </c>
      <c r="AL3175" s="8" t="s">
        <v>20716</v>
      </c>
      <c r="AM3175" s="8" t="s">
        <v>4117</v>
      </c>
      <c r="AN3175" s="8" t="s">
        <v>20717</v>
      </c>
      <c r="AO3175" s="8" t="s">
        <v>20718</v>
      </c>
      <c r="AP3175" s="29" t="s">
        <v>20714</v>
      </c>
      <c r="AQ3175" s="11">
        <v>479.0</v>
      </c>
    </row>
    <row r="3176">
      <c r="A3176" s="8" t="str">
        <f t="shared" si="1"/>
        <v>Emily Bay</v>
      </c>
      <c r="B3176" s="8" t="s">
        <v>20702</v>
      </c>
      <c r="C3176" s="51" t="s">
        <v>19343</v>
      </c>
      <c r="D3176" s="2" t="s">
        <v>3307</v>
      </c>
      <c r="E3176" s="8" t="s">
        <v>20703</v>
      </c>
      <c r="F3176" s="8" t="s">
        <v>3309</v>
      </c>
      <c r="G3176" s="51" t="s">
        <v>19294</v>
      </c>
      <c r="H3176" s="8" t="s">
        <v>20704</v>
      </c>
      <c r="I3176" s="8" t="s">
        <v>49</v>
      </c>
      <c r="J3176" s="10">
        <v>3.41</v>
      </c>
      <c r="K3176" s="8" t="s">
        <v>20705</v>
      </c>
      <c r="L3176" s="8"/>
      <c r="M3176" s="8" t="s">
        <v>20706</v>
      </c>
      <c r="N3176" s="51" t="s">
        <v>20724</v>
      </c>
      <c r="O3176" s="51" t="s">
        <v>52</v>
      </c>
      <c r="P3176" s="51"/>
      <c r="Q3176" s="51"/>
      <c r="R3176" s="51" t="s">
        <v>256</v>
      </c>
      <c r="S3176" s="51" t="s">
        <v>20725</v>
      </c>
      <c r="T3176" s="11" t="str">
        <f t="shared" si="2"/>
        <v>Emily Bay</v>
      </c>
      <c r="U3176" s="51" t="s">
        <v>80</v>
      </c>
      <c r="V3176" s="51" t="s">
        <v>20726</v>
      </c>
      <c r="W3176" s="51"/>
      <c r="X3176" s="51" t="s">
        <v>20711</v>
      </c>
      <c r="Y3176" s="51" t="s">
        <v>60</v>
      </c>
      <c r="Z3176" s="56" t="s">
        <v>20722</v>
      </c>
      <c r="AA3176" s="51" t="s">
        <v>60</v>
      </c>
      <c r="AB3176" s="56" t="s">
        <v>20713</v>
      </c>
      <c r="AC3176" s="51" t="s">
        <v>60</v>
      </c>
      <c r="AD3176" s="56" t="s">
        <v>20727</v>
      </c>
      <c r="AE3176" s="51"/>
      <c r="AF3176" s="8" t="s">
        <v>20714</v>
      </c>
      <c r="AG3176" s="8" t="s">
        <v>3321</v>
      </c>
      <c r="AH3176" s="8" t="s">
        <v>4581</v>
      </c>
      <c r="AI3176" s="8" t="s">
        <v>18832</v>
      </c>
      <c r="AJ3176" s="8"/>
      <c r="AK3176" s="8" t="s">
        <v>20715</v>
      </c>
      <c r="AL3176" s="8" t="s">
        <v>20716</v>
      </c>
      <c r="AM3176" s="8" t="s">
        <v>4117</v>
      </c>
      <c r="AN3176" s="8" t="s">
        <v>20717</v>
      </c>
      <c r="AO3176" s="8" t="s">
        <v>20728</v>
      </c>
      <c r="AP3176" s="29" t="s">
        <v>20714</v>
      </c>
      <c r="AQ3176" s="11">
        <v>479.0</v>
      </c>
    </row>
    <row r="3177">
      <c r="A3177" s="8" t="str">
        <f t="shared" si="1"/>
        <v>Robert Baker</v>
      </c>
      <c r="B3177" s="8" t="s">
        <v>20702</v>
      </c>
      <c r="C3177" s="51" t="s">
        <v>19343</v>
      </c>
      <c r="D3177" s="2" t="s">
        <v>3307</v>
      </c>
      <c r="E3177" s="8" t="s">
        <v>20703</v>
      </c>
      <c r="F3177" s="8" t="s">
        <v>3309</v>
      </c>
      <c r="G3177" s="51" t="s">
        <v>19294</v>
      </c>
      <c r="H3177" s="8" t="s">
        <v>20704</v>
      </c>
      <c r="I3177" s="8" t="s">
        <v>49</v>
      </c>
      <c r="J3177" s="10">
        <v>3.41</v>
      </c>
      <c r="K3177" s="8" t="s">
        <v>20705</v>
      </c>
      <c r="L3177" s="8"/>
      <c r="M3177" s="8" t="s">
        <v>20706</v>
      </c>
      <c r="N3177" s="51" t="s">
        <v>20729</v>
      </c>
      <c r="O3177" s="57" t="s">
        <v>52</v>
      </c>
      <c r="P3177" s="51"/>
      <c r="Q3177" s="51"/>
      <c r="R3177" s="57" t="s">
        <v>2577</v>
      </c>
      <c r="S3177" s="57" t="s">
        <v>633</v>
      </c>
      <c r="T3177" s="11" t="str">
        <f t="shared" si="2"/>
        <v>Robert Baker</v>
      </c>
      <c r="U3177" s="57" t="s">
        <v>80</v>
      </c>
      <c r="V3177" s="51"/>
      <c r="W3177" s="51"/>
      <c r="X3177" s="51" t="s">
        <v>20711</v>
      </c>
      <c r="Y3177" s="51" t="s">
        <v>60</v>
      </c>
      <c r="Z3177" s="51" t="s">
        <v>60</v>
      </c>
      <c r="AA3177" s="51" t="s">
        <v>60</v>
      </c>
      <c r="AB3177" s="56" t="s">
        <v>20713</v>
      </c>
      <c r="AC3177" s="51" t="s">
        <v>60</v>
      </c>
      <c r="AD3177" s="51" t="s">
        <v>60</v>
      </c>
      <c r="AE3177" s="51"/>
      <c r="AF3177" s="8" t="s">
        <v>20714</v>
      </c>
      <c r="AG3177" s="8" t="s">
        <v>3321</v>
      </c>
      <c r="AH3177" s="8" t="s">
        <v>4581</v>
      </c>
      <c r="AI3177" s="8" t="s">
        <v>18832</v>
      </c>
      <c r="AJ3177" s="8"/>
      <c r="AK3177" s="8" t="s">
        <v>20715</v>
      </c>
      <c r="AL3177" s="8" t="s">
        <v>20716</v>
      </c>
      <c r="AM3177" s="8" t="s">
        <v>4117</v>
      </c>
      <c r="AN3177" s="8" t="s">
        <v>20717</v>
      </c>
      <c r="AO3177" s="8" t="s">
        <v>20728</v>
      </c>
      <c r="AP3177" s="29" t="s">
        <v>20714</v>
      </c>
      <c r="AQ3177" s="11">
        <v>479.0</v>
      </c>
    </row>
    <row r="3178">
      <c r="A3178" s="8" t="str">
        <f t="shared" si="1"/>
        <v>Kevin Niles</v>
      </c>
      <c r="B3178" s="8" t="s">
        <v>20730</v>
      </c>
      <c r="C3178" s="51" t="s">
        <v>20198</v>
      </c>
      <c r="D3178" s="2" t="s">
        <v>3307</v>
      </c>
      <c r="E3178" s="51" t="s">
        <v>20731</v>
      </c>
      <c r="F3178" s="51" t="s">
        <v>3309</v>
      </c>
      <c r="G3178" s="51" t="s">
        <v>19294</v>
      </c>
      <c r="H3178" s="51" t="s">
        <v>20732</v>
      </c>
      <c r="I3178" s="59" t="s">
        <v>49</v>
      </c>
      <c r="J3178" s="60">
        <v>3.23</v>
      </c>
      <c r="K3178" s="51" t="s">
        <v>20733</v>
      </c>
      <c r="L3178" s="51"/>
      <c r="M3178" s="51"/>
      <c r="N3178" s="51" t="s">
        <v>20734</v>
      </c>
      <c r="O3178" s="51" t="s">
        <v>52</v>
      </c>
      <c r="P3178" s="51"/>
      <c r="Q3178" s="51"/>
      <c r="R3178" s="51" t="s">
        <v>208</v>
      </c>
      <c r="S3178" s="51" t="s">
        <v>20735</v>
      </c>
      <c r="T3178" s="11" t="str">
        <f t="shared" si="2"/>
        <v>Kevin Niles</v>
      </c>
      <c r="U3178" s="51" t="s">
        <v>55</v>
      </c>
      <c r="V3178" s="51" t="s">
        <v>20736</v>
      </c>
      <c r="W3178" s="51" t="s">
        <v>20737</v>
      </c>
      <c r="X3178" s="51" t="s">
        <v>20738</v>
      </c>
      <c r="Y3178" s="51" t="s">
        <v>60</v>
      </c>
      <c r="Z3178" s="51" t="s">
        <v>60</v>
      </c>
      <c r="AA3178" s="51" t="s">
        <v>60</v>
      </c>
      <c r="AB3178" s="56" t="s">
        <v>20739</v>
      </c>
      <c r="AC3178" s="51" t="s">
        <v>60</v>
      </c>
      <c r="AD3178" s="56" t="s">
        <v>20740</v>
      </c>
      <c r="AE3178" s="51" t="s">
        <v>20741</v>
      </c>
      <c r="AF3178" s="51" t="s">
        <v>20731</v>
      </c>
      <c r="AG3178" s="51" t="s">
        <v>3321</v>
      </c>
      <c r="AH3178" s="51" t="s">
        <v>352</v>
      </c>
      <c r="AI3178" s="59" t="s">
        <v>18832</v>
      </c>
      <c r="AJ3178" s="51"/>
      <c r="AK3178" s="59" t="s">
        <v>14325</v>
      </c>
      <c r="AL3178" s="59" t="s">
        <v>5305</v>
      </c>
      <c r="AM3178" s="59" t="s">
        <v>12246</v>
      </c>
      <c r="AN3178" s="59" t="s">
        <v>20742</v>
      </c>
      <c r="AO3178" s="59" t="s">
        <v>20743</v>
      </c>
      <c r="AP3178" s="67" t="s">
        <v>20731</v>
      </c>
      <c r="AQ3178" s="68">
        <v>1075.0</v>
      </c>
    </row>
    <row r="3179">
      <c r="A3179" s="8" t="str">
        <f t="shared" si="1"/>
        <v>Chris Hall</v>
      </c>
      <c r="B3179" s="51" t="s">
        <v>20744</v>
      </c>
      <c r="C3179" s="51" t="s">
        <v>20055</v>
      </c>
      <c r="D3179" s="2" t="s">
        <v>3307</v>
      </c>
      <c r="E3179" s="8" t="s">
        <v>3343</v>
      </c>
      <c r="F3179" s="8" t="s">
        <v>3309</v>
      </c>
      <c r="G3179" s="51" t="s">
        <v>19294</v>
      </c>
      <c r="H3179" s="8" t="s">
        <v>20745</v>
      </c>
      <c r="I3179" s="8" t="s">
        <v>49</v>
      </c>
      <c r="J3179" s="10">
        <v>4.15</v>
      </c>
      <c r="K3179" s="8" t="s">
        <v>20746</v>
      </c>
      <c r="L3179" s="8" t="s">
        <v>2261</v>
      </c>
      <c r="M3179" s="8"/>
      <c r="N3179" s="51" t="s">
        <v>20747</v>
      </c>
      <c r="O3179" s="51" t="s">
        <v>52</v>
      </c>
      <c r="P3179" s="51"/>
      <c r="Q3179" s="51"/>
      <c r="R3179" s="51" t="s">
        <v>791</v>
      </c>
      <c r="S3179" s="51" t="s">
        <v>1674</v>
      </c>
      <c r="T3179" s="11" t="str">
        <f t="shared" si="2"/>
        <v>Chris Hall</v>
      </c>
      <c r="U3179" s="51" t="s">
        <v>55</v>
      </c>
      <c r="V3179" s="51" t="s">
        <v>20748</v>
      </c>
      <c r="W3179" s="51" t="s">
        <v>20749</v>
      </c>
      <c r="X3179" s="94" t="s">
        <v>20750</v>
      </c>
      <c r="Y3179" s="51" t="s">
        <v>60</v>
      </c>
      <c r="Z3179" s="56" t="s">
        <v>20751</v>
      </c>
      <c r="AA3179" s="51" t="s">
        <v>60</v>
      </c>
      <c r="AB3179" s="56" t="s">
        <v>20752</v>
      </c>
      <c r="AC3179" s="51" t="s">
        <v>60</v>
      </c>
      <c r="AD3179" s="56" t="s">
        <v>20753</v>
      </c>
      <c r="AE3179" s="51" t="s">
        <v>20754</v>
      </c>
      <c r="AF3179" s="8" t="s">
        <v>3343</v>
      </c>
      <c r="AG3179" s="8" t="s">
        <v>3321</v>
      </c>
      <c r="AH3179" s="8" t="s">
        <v>543</v>
      </c>
      <c r="AI3179" s="8" t="s">
        <v>233</v>
      </c>
      <c r="AJ3179" s="8"/>
      <c r="AK3179" s="8" t="s">
        <v>20755</v>
      </c>
      <c r="AL3179" s="8" t="s">
        <v>19501</v>
      </c>
      <c r="AM3179" s="8" t="s">
        <v>8042</v>
      </c>
      <c r="AN3179" s="8" t="s">
        <v>20756</v>
      </c>
      <c r="AO3179" s="8" t="s">
        <v>19604</v>
      </c>
      <c r="AP3179" s="29" t="s">
        <v>3343</v>
      </c>
      <c r="AQ3179" s="11">
        <v>6001.0</v>
      </c>
    </row>
    <row r="3180">
      <c r="A3180" s="8" t="str">
        <f t="shared" si="1"/>
        <v>Nicole Murphy</v>
      </c>
      <c r="B3180" s="51" t="s">
        <v>20744</v>
      </c>
      <c r="C3180" s="51" t="s">
        <v>20055</v>
      </c>
      <c r="D3180" s="2" t="s">
        <v>3307</v>
      </c>
      <c r="E3180" s="8" t="s">
        <v>3343</v>
      </c>
      <c r="F3180" s="8" t="s">
        <v>3309</v>
      </c>
      <c r="G3180" s="51" t="s">
        <v>19294</v>
      </c>
      <c r="H3180" s="8" t="s">
        <v>20745</v>
      </c>
      <c r="I3180" s="8" t="s">
        <v>49</v>
      </c>
      <c r="J3180" s="10">
        <v>4.15</v>
      </c>
      <c r="K3180" s="8" t="s">
        <v>20746</v>
      </c>
      <c r="L3180" s="8" t="s">
        <v>2261</v>
      </c>
      <c r="M3180" s="8"/>
      <c r="N3180" s="51" t="s">
        <v>20757</v>
      </c>
      <c r="O3180" s="51" t="s">
        <v>52</v>
      </c>
      <c r="P3180" s="51"/>
      <c r="Q3180" s="51"/>
      <c r="R3180" s="51" t="s">
        <v>1538</v>
      </c>
      <c r="S3180" s="51" t="s">
        <v>54</v>
      </c>
      <c r="T3180" s="11" t="str">
        <f t="shared" si="2"/>
        <v>Nicole Murphy</v>
      </c>
      <c r="U3180" s="51" t="s">
        <v>160</v>
      </c>
      <c r="V3180" s="51" t="s">
        <v>20758</v>
      </c>
      <c r="W3180" s="51" t="s">
        <v>20759</v>
      </c>
      <c r="X3180" s="94" t="s">
        <v>20750</v>
      </c>
      <c r="Y3180" s="51" t="s">
        <v>60</v>
      </c>
      <c r="Z3180" s="56" t="s">
        <v>20751</v>
      </c>
      <c r="AA3180" s="51" t="s">
        <v>60</v>
      </c>
      <c r="AB3180" s="56" t="s">
        <v>20752</v>
      </c>
      <c r="AC3180" s="51" t="s">
        <v>60</v>
      </c>
      <c r="AD3180" s="56" t="s">
        <v>20753</v>
      </c>
      <c r="AE3180" s="51" t="s">
        <v>20754</v>
      </c>
      <c r="AF3180" s="8" t="s">
        <v>3343</v>
      </c>
      <c r="AG3180" s="8" t="s">
        <v>3321</v>
      </c>
      <c r="AH3180" s="8" t="s">
        <v>543</v>
      </c>
      <c r="AI3180" s="8" t="s">
        <v>233</v>
      </c>
      <c r="AJ3180" s="8"/>
      <c r="AK3180" s="8" t="s">
        <v>20755</v>
      </c>
      <c r="AL3180" s="8" t="s">
        <v>19501</v>
      </c>
      <c r="AM3180" s="8" t="s">
        <v>8042</v>
      </c>
      <c r="AN3180" s="8" t="s">
        <v>20756</v>
      </c>
      <c r="AO3180" s="8" t="s">
        <v>19604</v>
      </c>
      <c r="AP3180" s="29" t="s">
        <v>3343</v>
      </c>
      <c r="AQ3180" s="11">
        <v>6001.0</v>
      </c>
    </row>
    <row r="3181">
      <c r="A3181" s="8" t="str">
        <f t="shared" si="1"/>
        <v>Darien Booker</v>
      </c>
      <c r="B3181" s="8" t="s">
        <v>20744</v>
      </c>
      <c r="C3181" s="51" t="s">
        <v>20055</v>
      </c>
      <c r="D3181" s="9" t="s">
        <v>3307</v>
      </c>
      <c r="E3181" s="8" t="s">
        <v>3343</v>
      </c>
      <c r="F3181" s="8" t="s">
        <v>3309</v>
      </c>
      <c r="G3181" s="8" t="s">
        <v>19294</v>
      </c>
      <c r="H3181" s="95" t="s">
        <v>20745</v>
      </c>
      <c r="I3181" s="8" t="s">
        <v>49</v>
      </c>
      <c r="J3181" s="10">
        <v>4.15</v>
      </c>
      <c r="K3181" s="8" t="s">
        <v>20746</v>
      </c>
      <c r="L3181" s="8" t="s">
        <v>2261</v>
      </c>
      <c r="M3181" s="8" t="s">
        <v>86</v>
      </c>
      <c r="N3181" s="8" t="s">
        <v>20760</v>
      </c>
      <c r="O3181" s="8" t="s">
        <v>52</v>
      </c>
      <c r="P3181" s="51"/>
      <c r="Q3181" s="51"/>
      <c r="R3181" s="8" t="s">
        <v>20761</v>
      </c>
      <c r="S3181" s="8" t="s">
        <v>20762</v>
      </c>
      <c r="T3181" s="11" t="str">
        <f t="shared" si="2"/>
        <v>Darien Booker</v>
      </c>
      <c r="U3181" s="8" t="s">
        <v>674</v>
      </c>
      <c r="V3181" s="8" t="s">
        <v>86</v>
      </c>
      <c r="W3181" s="8" t="s">
        <v>86</v>
      </c>
      <c r="X3181" s="8" t="s">
        <v>20750</v>
      </c>
      <c r="Y3181" s="51" t="s">
        <v>60</v>
      </c>
      <c r="Z3181" s="56" t="s">
        <v>20751</v>
      </c>
      <c r="AA3181" s="56" t="s">
        <v>20763</v>
      </c>
      <c r="AB3181" s="56" t="s">
        <v>20752</v>
      </c>
      <c r="AC3181" s="51" t="s">
        <v>60</v>
      </c>
      <c r="AD3181" s="56" t="s">
        <v>20753</v>
      </c>
      <c r="AE3181" s="51" t="s">
        <v>20754</v>
      </c>
      <c r="AF3181" s="8" t="s">
        <v>3343</v>
      </c>
      <c r="AG3181" s="8" t="s">
        <v>3321</v>
      </c>
      <c r="AH3181" s="8" t="s">
        <v>543</v>
      </c>
      <c r="AI3181" s="8" t="s">
        <v>18832</v>
      </c>
      <c r="AJ3181" s="8" t="s">
        <v>86</v>
      </c>
      <c r="AK3181" s="8" t="s">
        <v>20755</v>
      </c>
      <c r="AL3181" s="8" t="s">
        <v>19501</v>
      </c>
      <c r="AM3181" s="8" t="s">
        <v>8042</v>
      </c>
      <c r="AN3181" s="8" t="s">
        <v>2771</v>
      </c>
      <c r="AO3181" s="8" t="s">
        <v>19604</v>
      </c>
      <c r="AP3181" s="29" t="s">
        <v>3343</v>
      </c>
      <c r="AQ3181" s="11">
        <v>6001.0</v>
      </c>
    </row>
    <row r="3182">
      <c r="A3182" s="8" t="str">
        <f t="shared" si="1"/>
        <v>Justin McQuality</v>
      </c>
      <c r="B3182" s="51" t="s">
        <v>20744</v>
      </c>
      <c r="C3182" s="51" t="s">
        <v>20055</v>
      </c>
      <c r="D3182" s="2" t="s">
        <v>3307</v>
      </c>
      <c r="E3182" s="8" t="s">
        <v>3343</v>
      </c>
      <c r="F3182" s="8" t="s">
        <v>3309</v>
      </c>
      <c r="G3182" s="51" t="s">
        <v>19294</v>
      </c>
      <c r="H3182" s="8" t="s">
        <v>20745</v>
      </c>
      <c r="I3182" s="8" t="s">
        <v>49</v>
      </c>
      <c r="J3182" s="10">
        <v>4.15</v>
      </c>
      <c r="K3182" s="8" t="s">
        <v>20746</v>
      </c>
      <c r="L3182" s="8" t="s">
        <v>2261</v>
      </c>
      <c r="M3182" s="8"/>
      <c r="N3182" s="51" t="s">
        <v>20764</v>
      </c>
      <c r="O3182" s="51" t="s">
        <v>52</v>
      </c>
      <c r="P3182" s="51"/>
      <c r="Q3182" s="51"/>
      <c r="R3182" s="51" t="s">
        <v>114</v>
      </c>
      <c r="S3182" s="51" t="s">
        <v>20443</v>
      </c>
      <c r="T3182" s="11" t="str">
        <f t="shared" si="2"/>
        <v>Justin McQuality</v>
      </c>
      <c r="U3182" s="51" t="s">
        <v>1088</v>
      </c>
      <c r="V3182" s="51" t="s">
        <v>20765</v>
      </c>
      <c r="W3182" s="51" t="s">
        <v>20766</v>
      </c>
      <c r="X3182" s="94" t="s">
        <v>20750</v>
      </c>
      <c r="Y3182" s="51" t="s">
        <v>60</v>
      </c>
      <c r="Z3182" s="56" t="s">
        <v>20751</v>
      </c>
      <c r="AA3182" s="51" t="s">
        <v>60</v>
      </c>
      <c r="AB3182" s="56" t="s">
        <v>20752</v>
      </c>
      <c r="AC3182" s="51" t="s">
        <v>60</v>
      </c>
      <c r="AD3182" s="56" t="s">
        <v>20753</v>
      </c>
      <c r="AE3182" s="51" t="s">
        <v>20754</v>
      </c>
      <c r="AF3182" s="8" t="s">
        <v>3343</v>
      </c>
      <c r="AG3182" s="8" t="s">
        <v>3321</v>
      </c>
      <c r="AH3182" s="8" t="s">
        <v>543</v>
      </c>
      <c r="AI3182" s="8" t="s">
        <v>233</v>
      </c>
      <c r="AJ3182" s="8"/>
      <c r="AK3182" s="8" t="s">
        <v>20755</v>
      </c>
      <c r="AL3182" s="8" t="s">
        <v>19501</v>
      </c>
      <c r="AM3182" s="8" t="s">
        <v>8042</v>
      </c>
      <c r="AN3182" s="8" t="s">
        <v>20756</v>
      </c>
      <c r="AO3182" s="8" t="s">
        <v>19604</v>
      </c>
      <c r="AP3182" s="29" t="s">
        <v>3343</v>
      </c>
      <c r="AQ3182" s="11">
        <v>6001.0</v>
      </c>
    </row>
    <row r="3183">
      <c r="A3183" s="8" t="str">
        <f t="shared" si="1"/>
        <v>Nicole Lincoln</v>
      </c>
      <c r="B3183" s="8" t="s">
        <v>20744</v>
      </c>
      <c r="C3183" s="51" t="s">
        <v>20055</v>
      </c>
      <c r="D3183" s="9" t="s">
        <v>3307</v>
      </c>
      <c r="E3183" s="8" t="s">
        <v>3343</v>
      </c>
      <c r="F3183" s="8" t="s">
        <v>3309</v>
      </c>
      <c r="G3183" s="8" t="s">
        <v>19294</v>
      </c>
      <c r="H3183" s="8" t="s">
        <v>20745</v>
      </c>
      <c r="I3183" s="8" t="s">
        <v>49</v>
      </c>
      <c r="J3183" s="10">
        <v>4.15</v>
      </c>
      <c r="K3183" s="8" t="s">
        <v>20746</v>
      </c>
      <c r="L3183" s="8" t="s">
        <v>2261</v>
      </c>
      <c r="M3183" s="8" t="s">
        <v>86</v>
      </c>
      <c r="N3183" s="8" t="s">
        <v>20767</v>
      </c>
      <c r="O3183" s="8" t="s">
        <v>52</v>
      </c>
      <c r="P3183" s="51"/>
      <c r="Q3183" s="51"/>
      <c r="R3183" s="8" t="s">
        <v>1538</v>
      </c>
      <c r="S3183" s="8" t="s">
        <v>6717</v>
      </c>
      <c r="T3183" s="11" t="str">
        <f t="shared" si="2"/>
        <v>Nicole Lincoln</v>
      </c>
      <c r="U3183" s="8" t="s">
        <v>2349</v>
      </c>
      <c r="V3183" s="8" t="s">
        <v>86</v>
      </c>
      <c r="W3183" s="8" t="s">
        <v>86</v>
      </c>
      <c r="X3183" s="8" t="s">
        <v>20750</v>
      </c>
      <c r="Y3183" s="56" t="s">
        <v>20768</v>
      </c>
      <c r="Z3183" s="56" t="s">
        <v>20751</v>
      </c>
      <c r="AA3183" s="51" t="s">
        <v>60</v>
      </c>
      <c r="AB3183" s="56" t="s">
        <v>20752</v>
      </c>
      <c r="AC3183" s="51" t="s">
        <v>60</v>
      </c>
      <c r="AD3183" s="56" t="s">
        <v>20753</v>
      </c>
      <c r="AE3183" s="51" t="s">
        <v>20754</v>
      </c>
      <c r="AF3183" s="8" t="s">
        <v>3343</v>
      </c>
      <c r="AG3183" s="8" t="s">
        <v>3321</v>
      </c>
      <c r="AH3183" s="8" t="s">
        <v>543</v>
      </c>
      <c r="AI3183" s="8" t="s">
        <v>18832</v>
      </c>
      <c r="AJ3183" s="8" t="s">
        <v>86</v>
      </c>
      <c r="AK3183" s="8" t="s">
        <v>20755</v>
      </c>
      <c r="AL3183" s="8" t="s">
        <v>19501</v>
      </c>
      <c r="AM3183" s="8" t="s">
        <v>8042</v>
      </c>
      <c r="AN3183" s="8" t="s">
        <v>2771</v>
      </c>
      <c r="AO3183" s="8" t="s">
        <v>19604</v>
      </c>
      <c r="AP3183" s="29" t="s">
        <v>3343</v>
      </c>
      <c r="AQ3183" s="11">
        <v>6001.0</v>
      </c>
    </row>
    <row r="3184">
      <c r="A3184" s="8" t="str">
        <f t="shared" si="1"/>
        <v>Jayvon Matthews</v>
      </c>
      <c r="B3184" s="8" t="s">
        <v>20744</v>
      </c>
      <c r="C3184" s="51" t="s">
        <v>20055</v>
      </c>
      <c r="D3184" s="9" t="s">
        <v>3307</v>
      </c>
      <c r="E3184" s="8" t="s">
        <v>3343</v>
      </c>
      <c r="F3184" s="8" t="s">
        <v>3309</v>
      </c>
      <c r="G3184" s="8" t="s">
        <v>19294</v>
      </c>
      <c r="H3184" s="8" t="s">
        <v>20745</v>
      </c>
      <c r="I3184" s="8" t="s">
        <v>49</v>
      </c>
      <c r="J3184" s="10">
        <v>4.15</v>
      </c>
      <c r="K3184" s="8" t="s">
        <v>20746</v>
      </c>
      <c r="L3184" s="8" t="s">
        <v>2261</v>
      </c>
      <c r="M3184" s="8" t="s">
        <v>86</v>
      </c>
      <c r="N3184" s="8" t="s">
        <v>20769</v>
      </c>
      <c r="O3184" s="8" t="s">
        <v>52</v>
      </c>
      <c r="P3184" s="51"/>
      <c r="Q3184" s="51"/>
      <c r="R3184" s="8" t="s">
        <v>20770</v>
      </c>
      <c r="S3184" s="8" t="s">
        <v>12026</v>
      </c>
      <c r="T3184" s="11" t="str">
        <f t="shared" si="2"/>
        <v>Jayvon Matthews</v>
      </c>
      <c r="U3184" s="8" t="s">
        <v>689</v>
      </c>
      <c r="V3184" s="8" t="s">
        <v>86</v>
      </c>
      <c r="W3184" s="8" t="s">
        <v>86</v>
      </c>
      <c r="X3184" s="8" t="s">
        <v>20750</v>
      </c>
      <c r="Y3184" s="56" t="s">
        <v>20771</v>
      </c>
      <c r="Z3184" s="56" t="s">
        <v>20751</v>
      </c>
      <c r="AA3184" s="51" t="s">
        <v>60</v>
      </c>
      <c r="AB3184" s="56" t="s">
        <v>20752</v>
      </c>
      <c r="AC3184" s="51" t="s">
        <v>60</v>
      </c>
      <c r="AD3184" s="56" t="s">
        <v>20753</v>
      </c>
      <c r="AE3184" s="51" t="s">
        <v>20754</v>
      </c>
      <c r="AF3184" s="8" t="s">
        <v>3343</v>
      </c>
      <c r="AG3184" s="8" t="s">
        <v>3321</v>
      </c>
      <c r="AH3184" s="8" t="s">
        <v>543</v>
      </c>
      <c r="AI3184" s="8" t="s">
        <v>18832</v>
      </c>
      <c r="AJ3184" s="8" t="s">
        <v>86</v>
      </c>
      <c r="AK3184" s="8" t="s">
        <v>20755</v>
      </c>
      <c r="AL3184" s="8" t="s">
        <v>19501</v>
      </c>
      <c r="AM3184" s="8" t="s">
        <v>8042</v>
      </c>
      <c r="AN3184" s="8" t="s">
        <v>2771</v>
      </c>
      <c r="AO3184" s="8" t="s">
        <v>19604</v>
      </c>
      <c r="AP3184" s="29" t="s">
        <v>3343</v>
      </c>
      <c r="AQ3184" s="11">
        <v>6001.0</v>
      </c>
    </row>
    <row r="3185">
      <c r="A3185" s="8" t="str">
        <f t="shared" si="1"/>
        <v>David Walford</v>
      </c>
      <c r="B3185" s="51" t="s">
        <v>20772</v>
      </c>
      <c r="C3185" s="51" t="s">
        <v>20147</v>
      </c>
      <c r="D3185" s="2" t="s">
        <v>3307</v>
      </c>
      <c r="E3185" s="8" t="s">
        <v>20773</v>
      </c>
      <c r="F3185" s="8" t="s">
        <v>3309</v>
      </c>
      <c r="G3185" s="51" t="s">
        <v>19294</v>
      </c>
      <c r="H3185" s="8" t="s">
        <v>20774</v>
      </c>
      <c r="I3185" s="8" t="s">
        <v>12910</v>
      </c>
      <c r="J3185" s="10">
        <v>3.7</v>
      </c>
      <c r="K3185" s="8" t="s">
        <v>20775</v>
      </c>
      <c r="L3185" s="8"/>
      <c r="M3185" s="8" t="s">
        <v>20776</v>
      </c>
      <c r="N3185" s="51" t="s">
        <v>20777</v>
      </c>
      <c r="O3185" s="51" t="s">
        <v>52</v>
      </c>
      <c r="P3185" s="51" t="s">
        <v>490</v>
      </c>
      <c r="Q3185" s="51"/>
      <c r="R3185" s="51" t="s">
        <v>289</v>
      </c>
      <c r="S3185" s="51" t="s">
        <v>20778</v>
      </c>
      <c r="T3185" s="11" t="str">
        <f t="shared" si="2"/>
        <v>David Walford</v>
      </c>
      <c r="U3185" s="51" t="s">
        <v>106</v>
      </c>
      <c r="V3185" s="51" t="s">
        <v>20779</v>
      </c>
      <c r="W3185" s="51" t="s">
        <v>20780</v>
      </c>
      <c r="X3185" s="94" t="s">
        <v>20781</v>
      </c>
      <c r="Y3185" s="51" t="s">
        <v>60</v>
      </c>
      <c r="Z3185" s="51" t="s">
        <v>60</v>
      </c>
      <c r="AA3185" s="51" t="s">
        <v>60</v>
      </c>
      <c r="AB3185" s="51" t="s">
        <v>60</v>
      </c>
      <c r="AC3185" s="51" t="s">
        <v>60</v>
      </c>
      <c r="AD3185" s="56" t="s">
        <v>20782</v>
      </c>
      <c r="AE3185" s="51" t="s">
        <v>20783</v>
      </c>
      <c r="AF3185" s="8" t="s">
        <v>20784</v>
      </c>
      <c r="AG3185" s="8" t="s">
        <v>3321</v>
      </c>
      <c r="AH3185" s="8" t="s">
        <v>134</v>
      </c>
      <c r="AI3185" s="8" t="s">
        <v>233</v>
      </c>
      <c r="AJ3185" s="8"/>
      <c r="AK3185" s="8" t="s">
        <v>986</v>
      </c>
      <c r="AL3185" s="8" t="s">
        <v>20785</v>
      </c>
      <c r="AM3185" s="8" t="s">
        <v>987</v>
      </c>
      <c r="AN3185" s="8" t="s">
        <v>20786</v>
      </c>
      <c r="AO3185" s="8" t="s">
        <v>547</v>
      </c>
      <c r="AP3185" s="29" t="s">
        <v>20784</v>
      </c>
      <c r="AQ3185" s="11">
        <v>2456.0</v>
      </c>
    </row>
    <row r="3186">
      <c r="A3186" s="8" t="str">
        <f t="shared" si="1"/>
        <v>Hope Clark</v>
      </c>
      <c r="B3186" s="51" t="s">
        <v>20772</v>
      </c>
      <c r="C3186" s="51" t="s">
        <v>20147</v>
      </c>
      <c r="D3186" s="2" t="s">
        <v>3307</v>
      </c>
      <c r="E3186" s="8" t="s">
        <v>20773</v>
      </c>
      <c r="F3186" s="8" t="s">
        <v>3309</v>
      </c>
      <c r="G3186" s="51" t="s">
        <v>19294</v>
      </c>
      <c r="H3186" s="8" t="s">
        <v>20774</v>
      </c>
      <c r="I3186" s="8" t="s">
        <v>12910</v>
      </c>
      <c r="J3186" s="10">
        <v>3.7</v>
      </c>
      <c r="K3186" s="8" t="s">
        <v>20775</v>
      </c>
      <c r="L3186" s="8"/>
      <c r="M3186" s="8" t="s">
        <v>20776</v>
      </c>
      <c r="N3186" s="51" t="s">
        <v>20787</v>
      </c>
      <c r="O3186" s="51" t="s">
        <v>52</v>
      </c>
      <c r="P3186" s="51"/>
      <c r="Q3186" s="51"/>
      <c r="R3186" s="8" t="s">
        <v>11165</v>
      </c>
      <c r="S3186" s="8" t="s">
        <v>622</v>
      </c>
      <c r="T3186" s="11" t="str">
        <f t="shared" si="2"/>
        <v>Hope Clark</v>
      </c>
      <c r="U3186" s="8" t="s">
        <v>106</v>
      </c>
      <c r="V3186" s="51"/>
      <c r="W3186" s="51"/>
      <c r="X3186" s="51" t="s">
        <v>20781</v>
      </c>
      <c r="Y3186" s="56" t="s">
        <v>20788</v>
      </c>
      <c r="Z3186" s="56" t="s">
        <v>20789</v>
      </c>
      <c r="AA3186" s="51" t="s">
        <v>60</v>
      </c>
      <c r="AB3186" s="56" t="s">
        <v>20790</v>
      </c>
      <c r="AC3186" s="51" t="s">
        <v>60</v>
      </c>
      <c r="AD3186" s="56" t="s">
        <v>20782</v>
      </c>
      <c r="AE3186" s="51" t="s">
        <v>20783</v>
      </c>
      <c r="AF3186" s="8" t="s">
        <v>20784</v>
      </c>
      <c r="AG3186" s="8" t="s">
        <v>3321</v>
      </c>
      <c r="AH3186" s="8" t="s">
        <v>134</v>
      </c>
      <c r="AI3186" s="8" t="s">
        <v>18832</v>
      </c>
      <c r="AJ3186" s="8"/>
      <c r="AK3186" s="8" t="s">
        <v>986</v>
      </c>
      <c r="AL3186" s="8" t="s">
        <v>20785</v>
      </c>
      <c r="AM3186" s="8" t="s">
        <v>987</v>
      </c>
      <c r="AN3186" s="8" t="s">
        <v>20786</v>
      </c>
      <c r="AO3186" s="8" t="s">
        <v>547</v>
      </c>
      <c r="AP3186" s="29" t="s">
        <v>20784</v>
      </c>
      <c r="AQ3186" s="11">
        <v>2456.0</v>
      </c>
    </row>
    <row r="3187">
      <c r="A3187" s="8" t="str">
        <f t="shared" si="1"/>
        <v>Isaiah Clausen</v>
      </c>
      <c r="B3187" s="51" t="s">
        <v>20772</v>
      </c>
      <c r="C3187" s="51" t="s">
        <v>20147</v>
      </c>
      <c r="D3187" s="2" t="s">
        <v>3307</v>
      </c>
      <c r="E3187" s="8" t="s">
        <v>20773</v>
      </c>
      <c r="F3187" s="8" t="s">
        <v>3309</v>
      </c>
      <c r="G3187" s="51" t="s">
        <v>19294</v>
      </c>
      <c r="H3187" s="8" t="s">
        <v>20774</v>
      </c>
      <c r="I3187" s="8" t="s">
        <v>12910</v>
      </c>
      <c r="J3187" s="10">
        <v>3.7</v>
      </c>
      <c r="K3187" s="8" t="s">
        <v>20775</v>
      </c>
      <c r="L3187" s="8"/>
      <c r="M3187" s="8" t="s">
        <v>20776</v>
      </c>
      <c r="N3187" s="51" t="s">
        <v>20791</v>
      </c>
      <c r="O3187" s="51" t="s">
        <v>52</v>
      </c>
      <c r="P3187" s="51"/>
      <c r="Q3187" s="51"/>
      <c r="R3187" s="8" t="s">
        <v>9650</v>
      </c>
      <c r="S3187" s="8" t="s">
        <v>20792</v>
      </c>
      <c r="T3187" s="11" t="str">
        <f t="shared" si="2"/>
        <v>Isaiah Clausen</v>
      </c>
      <c r="U3187" s="8" t="s">
        <v>106</v>
      </c>
      <c r="V3187" s="51"/>
      <c r="W3187" s="51"/>
      <c r="X3187" s="51" t="s">
        <v>20781</v>
      </c>
      <c r="Y3187" s="51" t="s">
        <v>60</v>
      </c>
      <c r="Z3187" s="56" t="s">
        <v>20789</v>
      </c>
      <c r="AA3187" s="51" t="s">
        <v>60</v>
      </c>
      <c r="AB3187" s="56" t="s">
        <v>20790</v>
      </c>
      <c r="AC3187" s="51" t="s">
        <v>60</v>
      </c>
      <c r="AD3187" s="56" t="s">
        <v>20782</v>
      </c>
      <c r="AE3187" s="51" t="s">
        <v>20783</v>
      </c>
      <c r="AF3187" s="8" t="s">
        <v>20784</v>
      </c>
      <c r="AG3187" s="8" t="s">
        <v>3321</v>
      </c>
      <c r="AH3187" s="8" t="s">
        <v>134</v>
      </c>
      <c r="AI3187" s="8" t="s">
        <v>18832</v>
      </c>
      <c r="AJ3187" s="8"/>
      <c r="AK3187" s="8" t="s">
        <v>986</v>
      </c>
      <c r="AL3187" s="8" t="s">
        <v>20785</v>
      </c>
      <c r="AM3187" s="8" t="s">
        <v>987</v>
      </c>
      <c r="AN3187" s="8" t="s">
        <v>20786</v>
      </c>
      <c r="AO3187" s="8" t="s">
        <v>547</v>
      </c>
      <c r="AP3187" s="29" t="s">
        <v>20784</v>
      </c>
      <c r="AQ3187" s="11">
        <v>2456.0</v>
      </c>
    </row>
    <row r="3188">
      <c r="A3188" s="8" t="str">
        <f t="shared" si="1"/>
        <v>Ryan Cross</v>
      </c>
      <c r="B3188" s="8" t="s">
        <v>20772</v>
      </c>
      <c r="C3188" s="51" t="s">
        <v>20147</v>
      </c>
      <c r="D3188" s="2" t="s">
        <v>3307</v>
      </c>
      <c r="E3188" s="8" t="s">
        <v>20773</v>
      </c>
      <c r="F3188" s="8" t="s">
        <v>3309</v>
      </c>
      <c r="G3188" s="51" t="s">
        <v>19294</v>
      </c>
      <c r="H3188" s="8" t="s">
        <v>20774</v>
      </c>
      <c r="I3188" s="8" t="s">
        <v>12910</v>
      </c>
      <c r="J3188" s="10">
        <v>3.7</v>
      </c>
      <c r="K3188" s="8" t="s">
        <v>20775</v>
      </c>
      <c r="L3188" s="8"/>
      <c r="M3188" s="8" t="s">
        <v>20776</v>
      </c>
      <c r="N3188" s="51" t="s">
        <v>20793</v>
      </c>
      <c r="O3188" s="57" t="s">
        <v>52</v>
      </c>
      <c r="P3188" s="51"/>
      <c r="Q3188" s="51"/>
      <c r="R3188" s="57" t="s">
        <v>927</v>
      </c>
      <c r="S3188" s="57" t="s">
        <v>20794</v>
      </c>
      <c r="T3188" s="11" t="str">
        <f t="shared" si="2"/>
        <v>Ryan Cross</v>
      </c>
      <c r="U3188" s="57" t="s">
        <v>106</v>
      </c>
      <c r="V3188" s="51"/>
      <c r="W3188" s="51"/>
      <c r="X3188" s="51" t="s">
        <v>20781</v>
      </c>
      <c r="Y3188" s="51" t="s">
        <v>60</v>
      </c>
      <c r="Z3188" s="56" t="s">
        <v>20795</v>
      </c>
      <c r="AA3188" s="51" t="s">
        <v>60</v>
      </c>
      <c r="AB3188" s="51" t="s">
        <v>60</v>
      </c>
      <c r="AC3188" s="51" t="s">
        <v>60</v>
      </c>
      <c r="AD3188" s="56" t="s">
        <v>20782</v>
      </c>
      <c r="AE3188" s="51" t="s">
        <v>20783</v>
      </c>
      <c r="AF3188" s="8" t="s">
        <v>20784</v>
      </c>
      <c r="AG3188" s="8" t="s">
        <v>3321</v>
      </c>
      <c r="AH3188" s="8" t="s">
        <v>134</v>
      </c>
      <c r="AI3188" s="8" t="s">
        <v>18832</v>
      </c>
      <c r="AJ3188" s="8"/>
      <c r="AK3188" s="8" t="s">
        <v>986</v>
      </c>
      <c r="AL3188" s="8" t="s">
        <v>20785</v>
      </c>
      <c r="AM3188" s="8" t="s">
        <v>987</v>
      </c>
      <c r="AN3188" s="8" t="s">
        <v>20786</v>
      </c>
      <c r="AO3188" s="8" t="s">
        <v>20796</v>
      </c>
      <c r="AP3188" s="29" t="s">
        <v>20784</v>
      </c>
      <c r="AQ3188" s="11">
        <v>2456.0</v>
      </c>
    </row>
    <row r="3189">
      <c r="A3189" s="8" t="str">
        <f t="shared" si="1"/>
        <v>Olivia Eisses</v>
      </c>
      <c r="B3189" s="8" t="s">
        <v>20772</v>
      </c>
      <c r="C3189" s="51" t="s">
        <v>20147</v>
      </c>
      <c r="D3189" s="2" t="s">
        <v>3307</v>
      </c>
      <c r="E3189" s="8" t="s">
        <v>20773</v>
      </c>
      <c r="F3189" s="8" t="s">
        <v>3309</v>
      </c>
      <c r="G3189" s="51" t="s">
        <v>19294</v>
      </c>
      <c r="H3189" s="8" t="s">
        <v>20774</v>
      </c>
      <c r="I3189" s="8" t="s">
        <v>12910</v>
      </c>
      <c r="J3189" s="10">
        <v>3.7</v>
      </c>
      <c r="K3189" s="8" t="s">
        <v>20775</v>
      </c>
      <c r="L3189" s="8"/>
      <c r="M3189" s="8" t="s">
        <v>20776</v>
      </c>
      <c r="N3189" s="51" t="s">
        <v>20797</v>
      </c>
      <c r="O3189" s="57" t="s">
        <v>52</v>
      </c>
      <c r="P3189" s="51"/>
      <c r="Q3189" s="51"/>
      <c r="R3189" s="57" t="s">
        <v>3373</v>
      </c>
      <c r="S3189" s="57" t="s">
        <v>20798</v>
      </c>
      <c r="T3189" s="11" t="str">
        <f t="shared" si="2"/>
        <v>Olivia Eisses</v>
      </c>
      <c r="U3189" s="57" t="s">
        <v>106</v>
      </c>
      <c r="V3189" s="51"/>
      <c r="W3189" s="51"/>
      <c r="X3189" s="51" t="s">
        <v>20781</v>
      </c>
      <c r="Y3189" s="51" t="s">
        <v>60</v>
      </c>
      <c r="Z3189" s="56" t="s">
        <v>20789</v>
      </c>
      <c r="AA3189" s="51" t="s">
        <v>60</v>
      </c>
      <c r="AB3189" s="51" t="s">
        <v>60</v>
      </c>
      <c r="AC3189" s="51" t="s">
        <v>60</v>
      </c>
      <c r="AD3189" s="56" t="s">
        <v>20782</v>
      </c>
      <c r="AE3189" s="51" t="s">
        <v>20783</v>
      </c>
      <c r="AF3189" s="8" t="s">
        <v>20784</v>
      </c>
      <c r="AG3189" s="8" t="s">
        <v>3321</v>
      </c>
      <c r="AH3189" s="8" t="s">
        <v>134</v>
      </c>
      <c r="AI3189" s="8" t="s">
        <v>18832</v>
      </c>
      <c r="AJ3189" s="8"/>
      <c r="AK3189" s="8" t="s">
        <v>986</v>
      </c>
      <c r="AL3189" s="8" t="s">
        <v>20785</v>
      </c>
      <c r="AM3189" s="8" t="s">
        <v>987</v>
      </c>
      <c r="AN3189" s="8" t="s">
        <v>20786</v>
      </c>
      <c r="AO3189" s="8" t="s">
        <v>20796</v>
      </c>
      <c r="AP3189" s="29" t="s">
        <v>20784</v>
      </c>
      <c r="AQ3189" s="11">
        <v>2456.0</v>
      </c>
    </row>
    <row r="3190">
      <c r="A3190" s="8" t="str">
        <f t="shared" si="1"/>
        <v>Brianna Hawthorne</v>
      </c>
      <c r="B3190" s="51" t="s">
        <v>20772</v>
      </c>
      <c r="C3190" s="51" t="s">
        <v>20147</v>
      </c>
      <c r="D3190" s="2" t="s">
        <v>3307</v>
      </c>
      <c r="E3190" s="8" t="s">
        <v>20773</v>
      </c>
      <c r="F3190" s="8" t="s">
        <v>3309</v>
      </c>
      <c r="G3190" s="51" t="s">
        <v>19294</v>
      </c>
      <c r="H3190" s="13" t="s">
        <v>20774</v>
      </c>
      <c r="I3190" s="8" t="s">
        <v>12910</v>
      </c>
      <c r="J3190" s="10">
        <v>3.7</v>
      </c>
      <c r="K3190" s="8" t="s">
        <v>20775</v>
      </c>
      <c r="L3190" s="8"/>
      <c r="M3190" s="8" t="s">
        <v>20776</v>
      </c>
      <c r="N3190" s="51" t="s">
        <v>20799</v>
      </c>
      <c r="O3190" s="51" t="s">
        <v>52</v>
      </c>
      <c r="P3190" s="51"/>
      <c r="Q3190" s="51"/>
      <c r="R3190" s="51" t="s">
        <v>4756</v>
      </c>
      <c r="S3190" s="51" t="s">
        <v>20800</v>
      </c>
      <c r="T3190" s="11" t="str">
        <f t="shared" si="2"/>
        <v>Brianna Hawthorne</v>
      </c>
      <c r="U3190" s="51" t="s">
        <v>106</v>
      </c>
      <c r="V3190" s="51"/>
      <c r="W3190" s="51"/>
      <c r="X3190" s="94" t="s">
        <v>20781</v>
      </c>
      <c r="Y3190" s="51" t="s">
        <v>60</v>
      </c>
      <c r="Z3190" s="51" t="s">
        <v>60</v>
      </c>
      <c r="AA3190" s="51" t="s">
        <v>60</v>
      </c>
      <c r="AB3190" s="51" t="s">
        <v>60</v>
      </c>
      <c r="AC3190" s="51" t="s">
        <v>60</v>
      </c>
      <c r="AD3190" s="56" t="s">
        <v>20782</v>
      </c>
      <c r="AE3190" s="51" t="s">
        <v>20801</v>
      </c>
      <c r="AF3190" s="8" t="s">
        <v>20784</v>
      </c>
      <c r="AG3190" s="8" t="s">
        <v>3321</v>
      </c>
      <c r="AH3190" s="8" t="s">
        <v>134</v>
      </c>
      <c r="AI3190" s="8" t="s">
        <v>233</v>
      </c>
      <c r="AJ3190" s="8"/>
      <c r="AK3190" s="8" t="s">
        <v>986</v>
      </c>
      <c r="AL3190" s="8" t="s">
        <v>20785</v>
      </c>
      <c r="AM3190" s="8" t="s">
        <v>987</v>
      </c>
      <c r="AN3190" s="8" t="s">
        <v>20786</v>
      </c>
      <c r="AO3190" s="8" t="s">
        <v>547</v>
      </c>
      <c r="AP3190" s="29" t="s">
        <v>20784</v>
      </c>
      <c r="AQ3190" s="11">
        <v>2456.0</v>
      </c>
    </row>
    <row r="3191">
      <c r="A3191" s="8" t="str">
        <f t="shared" si="1"/>
        <v>Tyler Jones</v>
      </c>
      <c r="B3191" s="51" t="s">
        <v>20772</v>
      </c>
      <c r="C3191" s="51" t="s">
        <v>20147</v>
      </c>
      <c r="D3191" s="9" t="s">
        <v>3307</v>
      </c>
      <c r="E3191" s="13" t="s">
        <v>20773</v>
      </c>
      <c r="F3191" s="8" t="s">
        <v>3309</v>
      </c>
      <c r="G3191" s="51" t="s">
        <v>19294</v>
      </c>
      <c r="H3191" s="8" t="s">
        <v>20774</v>
      </c>
      <c r="I3191" s="8" t="s">
        <v>12910</v>
      </c>
      <c r="J3191" s="10">
        <v>3.7</v>
      </c>
      <c r="K3191" s="8" t="s">
        <v>20775</v>
      </c>
      <c r="L3191" s="8"/>
      <c r="M3191" s="8" t="s">
        <v>20776</v>
      </c>
      <c r="N3191" s="13" t="s">
        <v>20802</v>
      </c>
      <c r="O3191" s="51" t="s">
        <v>52</v>
      </c>
      <c r="P3191" s="51"/>
      <c r="Q3191" s="51"/>
      <c r="R3191" s="51" t="s">
        <v>1514</v>
      </c>
      <c r="S3191" s="51" t="s">
        <v>1937</v>
      </c>
      <c r="T3191" s="11" t="str">
        <f t="shared" si="2"/>
        <v>Tyler Jones</v>
      </c>
      <c r="U3191" s="13" t="s">
        <v>106</v>
      </c>
      <c r="V3191" s="8"/>
      <c r="W3191" s="8"/>
      <c r="X3191" s="94" t="s">
        <v>20781</v>
      </c>
      <c r="Y3191" s="51" t="s">
        <v>60</v>
      </c>
      <c r="Z3191" s="51" t="s">
        <v>60</v>
      </c>
      <c r="AA3191" s="51" t="s">
        <v>60</v>
      </c>
      <c r="AB3191" s="51" t="s">
        <v>60</v>
      </c>
      <c r="AC3191" s="56" t="s">
        <v>20803</v>
      </c>
      <c r="AD3191" s="56" t="s">
        <v>20782</v>
      </c>
      <c r="AE3191" s="51" t="s">
        <v>20783</v>
      </c>
      <c r="AF3191" s="13" t="s">
        <v>20784</v>
      </c>
      <c r="AG3191" s="8" t="s">
        <v>3321</v>
      </c>
      <c r="AH3191" s="8" t="s">
        <v>134</v>
      </c>
      <c r="AI3191" s="8" t="s">
        <v>233</v>
      </c>
      <c r="AJ3191" s="8"/>
      <c r="AK3191" s="8" t="s">
        <v>986</v>
      </c>
      <c r="AL3191" s="8" t="s">
        <v>20785</v>
      </c>
      <c r="AM3191" s="8" t="s">
        <v>987</v>
      </c>
      <c r="AN3191" s="8" t="s">
        <v>20786</v>
      </c>
      <c r="AO3191" s="8" t="s">
        <v>547</v>
      </c>
      <c r="AP3191" s="52" t="s">
        <v>20784</v>
      </c>
      <c r="AQ3191" s="11">
        <v>2456.0</v>
      </c>
    </row>
    <row r="3192">
      <c r="A3192" s="8" t="str">
        <f t="shared" si="1"/>
        <v>Parker Nelson</v>
      </c>
      <c r="B3192" s="51" t="s">
        <v>20772</v>
      </c>
      <c r="C3192" s="51" t="s">
        <v>20147</v>
      </c>
      <c r="D3192" s="2" t="s">
        <v>3307</v>
      </c>
      <c r="E3192" s="8" t="s">
        <v>20773</v>
      </c>
      <c r="F3192" s="8" t="s">
        <v>3309</v>
      </c>
      <c r="G3192" s="51" t="s">
        <v>19294</v>
      </c>
      <c r="H3192" s="8" t="s">
        <v>20774</v>
      </c>
      <c r="I3192" s="8" t="s">
        <v>12910</v>
      </c>
      <c r="J3192" s="10">
        <v>3.7</v>
      </c>
      <c r="K3192" s="8" t="s">
        <v>20775</v>
      </c>
      <c r="L3192" s="8"/>
      <c r="M3192" s="8" t="s">
        <v>20776</v>
      </c>
      <c r="N3192" s="51" t="s">
        <v>20804</v>
      </c>
      <c r="O3192" s="51" t="s">
        <v>52</v>
      </c>
      <c r="P3192" s="51"/>
      <c r="Q3192" s="51"/>
      <c r="R3192" s="51" t="s">
        <v>455</v>
      </c>
      <c r="S3192" s="51" t="s">
        <v>1624</v>
      </c>
      <c r="T3192" s="11" t="str">
        <f t="shared" si="2"/>
        <v>Parker Nelson</v>
      </c>
      <c r="U3192" s="51" t="s">
        <v>106</v>
      </c>
      <c r="V3192" s="51"/>
      <c r="W3192" s="51"/>
      <c r="X3192" s="94" t="s">
        <v>20781</v>
      </c>
      <c r="Y3192" s="51" t="s">
        <v>60</v>
      </c>
      <c r="Z3192" s="51" t="s">
        <v>60</v>
      </c>
      <c r="AA3192" s="56" t="s">
        <v>20805</v>
      </c>
      <c r="AB3192" s="51" t="s">
        <v>60</v>
      </c>
      <c r="AC3192" s="51" t="s">
        <v>60</v>
      </c>
      <c r="AD3192" s="56" t="s">
        <v>20782</v>
      </c>
      <c r="AE3192" s="51" t="s">
        <v>20783</v>
      </c>
      <c r="AF3192" s="8" t="s">
        <v>20784</v>
      </c>
      <c r="AG3192" s="8" t="s">
        <v>3321</v>
      </c>
      <c r="AH3192" s="8" t="s">
        <v>134</v>
      </c>
      <c r="AI3192" s="8" t="s">
        <v>233</v>
      </c>
      <c r="AJ3192" s="8"/>
      <c r="AK3192" s="8" t="s">
        <v>986</v>
      </c>
      <c r="AL3192" s="8" t="s">
        <v>20785</v>
      </c>
      <c r="AM3192" s="8" t="s">
        <v>987</v>
      </c>
      <c r="AN3192" s="8" t="s">
        <v>20786</v>
      </c>
      <c r="AO3192" s="8" t="s">
        <v>547</v>
      </c>
      <c r="AP3192" s="29" t="s">
        <v>20784</v>
      </c>
      <c r="AQ3192" s="11">
        <v>2456.0</v>
      </c>
    </row>
    <row r="3193">
      <c r="A3193" s="8" t="str">
        <f t="shared" si="1"/>
        <v>Ian Sneller</v>
      </c>
      <c r="B3193" s="8" t="s">
        <v>20772</v>
      </c>
      <c r="C3193" s="51" t="s">
        <v>20147</v>
      </c>
      <c r="D3193" s="2" t="s">
        <v>3307</v>
      </c>
      <c r="E3193" s="8" t="s">
        <v>20773</v>
      </c>
      <c r="F3193" s="8" t="s">
        <v>3309</v>
      </c>
      <c r="G3193" s="51" t="s">
        <v>19294</v>
      </c>
      <c r="H3193" s="8" t="s">
        <v>20774</v>
      </c>
      <c r="I3193" s="8" t="s">
        <v>12910</v>
      </c>
      <c r="J3193" s="10">
        <v>3.7</v>
      </c>
      <c r="K3193" s="8" t="s">
        <v>20775</v>
      </c>
      <c r="L3193" s="8"/>
      <c r="M3193" s="8" t="s">
        <v>20776</v>
      </c>
      <c r="N3193" s="51" t="s">
        <v>20806</v>
      </c>
      <c r="O3193" s="57" t="s">
        <v>52</v>
      </c>
      <c r="P3193" s="51"/>
      <c r="Q3193" s="51"/>
      <c r="R3193" s="57" t="s">
        <v>8494</v>
      </c>
      <c r="S3193" s="57" t="s">
        <v>20807</v>
      </c>
      <c r="T3193" s="11" t="str">
        <f t="shared" si="2"/>
        <v>Ian Sneller</v>
      </c>
      <c r="U3193" s="57" t="s">
        <v>106</v>
      </c>
      <c r="V3193" s="51"/>
      <c r="W3193" s="51"/>
      <c r="X3193" s="51" t="s">
        <v>20781</v>
      </c>
      <c r="Y3193" s="51" t="s">
        <v>60</v>
      </c>
      <c r="Z3193" s="56" t="s">
        <v>20789</v>
      </c>
      <c r="AA3193" s="51" t="s">
        <v>60</v>
      </c>
      <c r="AB3193" s="51" t="s">
        <v>60</v>
      </c>
      <c r="AC3193" s="51" t="s">
        <v>60</v>
      </c>
      <c r="AD3193" s="56" t="s">
        <v>20782</v>
      </c>
      <c r="AE3193" s="51" t="s">
        <v>20783</v>
      </c>
      <c r="AF3193" s="8" t="s">
        <v>20784</v>
      </c>
      <c r="AG3193" s="8" t="s">
        <v>3321</v>
      </c>
      <c r="AH3193" s="8" t="s">
        <v>134</v>
      </c>
      <c r="AI3193" s="8" t="s">
        <v>18832</v>
      </c>
      <c r="AJ3193" s="8"/>
      <c r="AK3193" s="8" t="s">
        <v>986</v>
      </c>
      <c r="AL3193" s="8" t="s">
        <v>20785</v>
      </c>
      <c r="AM3193" s="8" t="s">
        <v>987</v>
      </c>
      <c r="AN3193" s="8" t="s">
        <v>20786</v>
      </c>
      <c r="AO3193" s="8" t="s">
        <v>20796</v>
      </c>
      <c r="AP3193" s="29" t="s">
        <v>20784</v>
      </c>
      <c r="AQ3193" s="11">
        <v>2456.0</v>
      </c>
    </row>
    <row r="3194">
      <c r="A3194" s="8" t="str">
        <f t="shared" si="1"/>
        <v>Chloe Veth</v>
      </c>
      <c r="B3194" s="51" t="s">
        <v>20772</v>
      </c>
      <c r="C3194" s="51" t="s">
        <v>20147</v>
      </c>
      <c r="D3194" s="2" t="s">
        <v>3307</v>
      </c>
      <c r="E3194" s="8" t="s">
        <v>20773</v>
      </c>
      <c r="F3194" s="8" t="s">
        <v>3309</v>
      </c>
      <c r="G3194" s="51" t="s">
        <v>19294</v>
      </c>
      <c r="H3194" s="8" t="s">
        <v>20774</v>
      </c>
      <c r="I3194" s="8" t="s">
        <v>12910</v>
      </c>
      <c r="J3194" s="10">
        <v>3.7</v>
      </c>
      <c r="K3194" s="8" t="s">
        <v>20775</v>
      </c>
      <c r="L3194" s="8"/>
      <c r="M3194" s="8" t="s">
        <v>20776</v>
      </c>
      <c r="N3194" s="51" t="s">
        <v>20808</v>
      </c>
      <c r="O3194" s="51" t="s">
        <v>52</v>
      </c>
      <c r="P3194" s="51"/>
      <c r="Q3194" s="51"/>
      <c r="R3194" s="8" t="s">
        <v>1092</v>
      </c>
      <c r="S3194" s="8" t="s">
        <v>20809</v>
      </c>
      <c r="T3194" s="11" t="str">
        <f t="shared" si="2"/>
        <v>Chloe Veth</v>
      </c>
      <c r="U3194" s="8" t="s">
        <v>106</v>
      </c>
      <c r="V3194" s="51"/>
      <c r="W3194" s="51"/>
      <c r="X3194" s="51" t="s">
        <v>20781</v>
      </c>
      <c r="Y3194" s="51" t="s">
        <v>60</v>
      </c>
      <c r="Z3194" s="56" t="s">
        <v>20789</v>
      </c>
      <c r="AA3194" s="51" t="s">
        <v>60</v>
      </c>
      <c r="AB3194" s="56" t="s">
        <v>20790</v>
      </c>
      <c r="AC3194" s="51" t="s">
        <v>60</v>
      </c>
      <c r="AD3194" s="56" t="s">
        <v>20782</v>
      </c>
      <c r="AE3194" s="51" t="s">
        <v>20783</v>
      </c>
      <c r="AF3194" s="8" t="s">
        <v>20784</v>
      </c>
      <c r="AG3194" s="8" t="s">
        <v>3321</v>
      </c>
      <c r="AH3194" s="8" t="s">
        <v>134</v>
      </c>
      <c r="AI3194" s="8" t="s">
        <v>18832</v>
      </c>
      <c r="AJ3194" s="8"/>
      <c r="AK3194" s="8" t="s">
        <v>986</v>
      </c>
      <c r="AL3194" s="8" t="s">
        <v>20785</v>
      </c>
      <c r="AM3194" s="8" t="s">
        <v>987</v>
      </c>
      <c r="AN3194" s="8" t="s">
        <v>20786</v>
      </c>
      <c r="AO3194" s="8" t="s">
        <v>547</v>
      </c>
      <c r="AP3194" s="29" t="s">
        <v>20784</v>
      </c>
      <c r="AQ3194" s="11">
        <v>2456.0</v>
      </c>
    </row>
    <row r="3195">
      <c r="A3195" s="8" t="str">
        <f t="shared" si="1"/>
        <v>Faith Waterman</v>
      </c>
      <c r="B3195" s="51" t="s">
        <v>20772</v>
      </c>
      <c r="C3195" s="51" t="s">
        <v>20147</v>
      </c>
      <c r="D3195" s="9" t="s">
        <v>3307</v>
      </c>
      <c r="E3195" s="13" t="s">
        <v>20773</v>
      </c>
      <c r="F3195" s="8" t="s">
        <v>3309</v>
      </c>
      <c r="G3195" s="51" t="s">
        <v>19294</v>
      </c>
      <c r="H3195" s="8" t="s">
        <v>20774</v>
      </c>
      <c r="I3195" s="8" t="s">
        <v>12910</v>
      </c>
      <c r="J3195" s="10">
        <v>3.7</v>
      </c>
      <c r="K3195" s="8" t="s">
        <v>20775</v>
      </c>
      <c r="L3195" s="8"/>
      <c r="M3195" s="8" t="s">
        <v>20776</v>
      </c>
      <c r="N3195" s="13" t="s">
        <v>20810</v>
      </c>
      <c r="O3195" s="51" t="s">
        <v>52</v>
      </c>
      <c r="P3195" s="51"/>
      <c r="Q3195" s="51"/>
      <c r="R3195" s="51" t="s">
        <v>20811</v>
      </c>
      <c r="S3195" s="51" t="s">
        <v>20812</v>
      </c>
      <c r="T3195" s="11" t="str">
        <f t="shared" si="2"/>
        <v>Faith Waterman</v>
      </c>
      <c r="U3195" s="13" t="s">
        <v>106</v>
      </c>
      <c r="V3195" s="8"/>
      <c r="W3195" s="8"/>
      <c r="X3195" s="94" t="s">
        <v>20781</v>
      </c>
      <c r="Y3195" s="51" t="s">
        <v>60</v>
      </c>
      <c r="Z3195" s="51" t="s">
        <v>60</v>
      </c>
      <c r="AA3195" s="51" t="s">
        <v>60</v>
      </c>
      <c r="AB3195" s="51" t="s">
        <v>60</v>
      </c>
      <c r="AC3195" s="51" t="s">
        <v>60</v>
      </c>
      <c r="AD3195" s="56" t="s">
        <v>20782</v>
      </c>
      <c r="AE3195" s="51" t="s">
        <v>20783</v>
      </c>
      <c r="AF3195" s="13" t="s">
        <v>20784</v>
      </c>
      <c r="AG3195" s="8" t="s">
        <v>3321</v>
      </c>
      <c r="AH3195" s="8" t="s">
        <v>134</v>
      </c>
      <c r="AI3195" s="8" t="s">
        <v>233</v>
      </c>
      <c r="AJ3195" s="8"/>
      <c r="AK3195" s="8" t="s">
        <v>986</v>
      </c>
      <c r="AL3195" s="8" t="s">
        <v>20785</v>
      </c>
      <c r="AM3195" s="8" t="s">
        <v>987</v>
      </c>
      <c r="AN3195" s="8" t="s">
        <v>20786</v>
      </c>
      <c r="AO3195" s="8" t="s">
        <v>547</v>
      </c>
      <c r="AP3195" s="52" t="s">
        <v>20784</v>
      </c>
      <c r="AQ3195" s="11">
        <v>2456.0</v>
      </c>
    </row>
    <row r="3196">
      <c r="A3196" s="8" t="str">
        <f t="shared" si="1"/>
        <v>James Waterman</v>
      </c>
      <c r="B3196" s="51" t="s">
        <v>20772</v>
      </c>
      <c r="C3196" s="51" t="s">
        <v>20147</v>
      </c>
      <c r="D3196" s="2" t="s">
        <v>3307</v>
      </c>
      <c r="E3196" s="8" t="s">
        <v>20773</v>
      </c>
      <c r="F3196" s="8" t="s">
        <v>3309</v>
      </c>
      <c r="G3196" s="51" t="s">
        <v>19294</v>
      </c>
      <c r="H3196" s="8" t="s">
        <v>20774</v>
      </c>
      <c r="I3196" s="8" t="s">
        <v>12910</v>
      </c>
      <c r="J3196" s="10">
        <v>3.7</v>
      </c>
      <c r="K3196" s="8" t="s">
        <v>20775</v>
      </c>
      <c r="L3196" s="8"/>
      <c r="M3196" s="8" t="s">
        <v>20776</v>
      </c>
      <c r="N3196" s="57" t="s">
        <v>20813</v>
      </c>
      <c r="O3196" s="51" t="s">
        <v>52</v>
      </c>
      <c r="P3196" s="51"/>
      <c r="Q3196" s="51"/>
      <c r="R3196" s="51" t="s">
        <v>411</v>
      </c>
      <c r="S3196" s="51" t="s">
        <v>20812</v>
      </c>
      <c r="T3196" s="11" t="str">
        <f t="shared" si="2"/>
        <v>James Waterman</v>
      </c>
      <c r="U3196" s="57" t="s">
        <v>106</v>
      </c>
      <c r="V3196" s="51"/>
      <c r="W3196" s="51"/>
      <c r="X3196" s="51" t="s">
        <v>20781</v>
      </c>
      <c r="Y3196" s="51" t="s">
        <v>60</v>
      </c>
      <c r="Z3196" s="56" t="s">
        <v>20789</v>
      </c>
      <c r="AA3196" s="51" t="s">
        <v>60</v>
      </c>
      <c r="AB3196" s="51" t="s">
        <v>60</v>
      </c>
      <c r="AC3196" s="51" t="s">
        <v>60</v>
      </c>
      <c r="AD3196" s="56" t="s">
        <v>20782</v>
      </c>
      <c r="AE3196" s="51" t="s">
        <v>20783</v>
      </c>
      <c r="AF3196" s="8" t="s">
        <v>20784</v>
      </c>
      <c r="AG3196" s="8" t="s">
        <v>3321</v>
      </c>
      <c r="AH3196" s="8" t="s">
        <v>134</v>
      </c>
      <c r="AI3196" s="8" t="s">
        <v>233</v>
      </c>
      <c r="AJ3196" s="8"/>
      <c r="AK3196" s="8" t="s">
        <v>986</v>
      </c>
      <c r="AL3196" s="8" t="s">
        <v>20785</v>
      </c>
      <c r="AM3196" s="8" t="s">
        <v>987</v>
      </c>
      <c r="AN3196" s="8" t="s">
        <v>20786</v>
      </c>
      <c r="AO3196" s="8" t="s">
        <v>547</v>
      </c>
      <c r="AP3196" s="29" t="s">
        <v>20784</v>
      </c>
      <c r="AQ3196" s="11">
        <v>2456.0</v>
      </c>
    </row>
    <row r="3197">
      <c r="A3197" s="8" t="str">
        <f t="shared" si="1"/>
        <v>Ron Harris</v>
      </c>
      <c r="B3197" s="51" t="s">
        <v>20772</v>
      </c>
      <c r="C3197" s="51" t="s">
        <v>20147</v>
      </c>
      <c r="D3197" s="2" t="s">
        <v>3307</v>
      </c>
      <c r="E3197" s="8" t="s">
        <v>20773</v>
      </c>
      <c r="F3197" s="8" t="s">
        <v>3309</v>
      </c>
      <c r="G3197" s="51" t="s">
        <v>19294</v>
      </c>
      <c r="H3197" s="8" t="s">
        <v>20774</v>
      </c>
      <c r="I3197" s="8" t="s">
        <v>12910</v>
      </c>
      <c r="J3197" s="10">
        <v>3.7</v>
      </c>
      <c r="K3197" s="8" t="s">
        <v>20775</v>
      </c>
      <c r="L3197" s="8"/>
      <c r="M3197" s="8" t="s">
        <v>20776</v>
      </c>
      <c r="N3197" s="51" t="s">
        <v>20814</v>
      </c>
      <c r="O3197" s="51" t="s">
        <v>52</v>
      </c>
      <c r="P3197" s="51"/>
      <c r="Q3197" s="51"/>
      <c r="R3197" s="51" t="s">
        <v>467</v>
      </c>
      <c r="S3197" s="51" t="s">
        <v>1384</v>
      </c>
      <c r="T3197" s="11" t="str">
        <f t="shared" si="2"/>
        <v>Ron Harris</v>
      </c>
      <c r="U3197" s="51" t="s">
        <v>80</v>
      </c>
      <c r="V3197" s="51" t="s">
        <v>20815</v>
      </c>
      <c r="W3197" s="51"/>
      <c r="X3197" s="94" t="s">
        <v>20781</v>
      </c>
      <c r="Y3197" s="56" t="s">
        <v>20816</v>
      </c>
      <c r="Z3197" s="51" t="s">
        <v>60</v>
      </c>
      <c r="AA3197" s="51" t="s">
        <v>60</v>
      </c>
      <c r="AB3197" s="51" t="s">
        <v>60</v>
      </c>
      <c r="AC3197" s="51" t="s">
        <v>60</v>
      </c>
      <c r="AD3197" s="56" t="s">
        <v>20782</v>
      </c>
      <c r="AE3197" s="51" t="s">
        <v>20783</v>
      </c>
      <c r="AF3197" s="8" t="s">
        <v>20784</v>
      </c>
      <c r="AG3197" s="8" t="s">
        <v>3321</v>
      </c>
      <c r="AH3197" s="8" t="s">
        <v>134</v>
      </c>
      <c r="AI3197" s="8" t="s">
        <v>233</v>
      </c>
      <c r="AJ3197" s="8"/>
      <c r="AK3197" s="8" t="s">
        <v>986</v>
      </c>
      <c r="AL3197" s="8" t="s">
        <v>20785</v>
      </c>
      <c r="AM3197" s="8" t="s">
        <v>987</v>
      </c>
      <c r="AN3197" s="8" t="s">
        <v>20786</v>
      </c>
      <c r="AO3197" s="8" t="s">
        <v>547</v>
      </c>
      <c r="AP3197" s="29" t="s">
        <v>20784</v>
      </c>
      <c r="AQ3197" s="11">
        <v>2456.0</v>
      </c>
    </row>
    <row r="3198">
      <c r="A3198" s="8" t="str">
        <f t="shared" si="1"/>
        <v>Don Crowder</v>
      </c>
      <c r="B3198" s="8" t="s">
        <v>20772</v>
      </c>
      <c r="C3198" s="51" t="s">
        <v>20147</v>
      </c>
      <c r="D3198" s="2" t="s">
        <v>3307</v>
      </c>
      <c r="E3198" s="8" t="s">
        <v>20773</v>
      </c>
      <c r="F3198" s="8" t="s">
        <v>3309</v>
      </c>
      <c r="G3198" s="51" t="s">
        <v>19294</v>
      </c>
      <c r="H3198" s="8" t="s">
        <v>20774</v>
      </c>
      <c r="I3198" s="8" t="s">
        <v>12910</v>
      </c>
      <c r="J3198" s="10">
        <v>3.7</v>
      </c>
      <c r="K3198" s="8" t="s">
        <v>20775</v>
      </c>
      <c r="L3198" s="8"/>
      <c r="M3198" s="8" t="s">
        <v>20776</v>
      </c>
      <c r="N3198" s="51" t="s">
        <v>20817</v>
      </c>
      <c r="O3198" s="57" t="s">
        <v>52</v>
      </c>
      <c r="P3198" s="51"/>
      <c r="Q3198" s="51"/>
      <c r="R3198" s="57" t="s">
        <v>3121</v>
      </c>
      <c r="S3198" s="57" t="s">
        <v>20818</v>
      </c>
      <c r="T3198" s="11" t="str">
        <f t="shared" si="2"/>
        <v>Don Crowder</v>
      </c>
      <c r="U3198" s="57" t="s">
        <v>80</v>
      </c>
      <c r="V3198" s="51"/>
      <c r="W3198" s="51"/>
      <c r="X3198" s="51" t="s">
        <v>20781</v>
      </c>
      <c r="Y3198" s="51" t="s">
        <v>60</v>
      </c>
      <c r="Z3198" s="56" t="s">
        <v>20789</v>
      </c>
      <c r="AA3198" s="51" t="s">
        <v>60</v>
      </c>
      <c r="AB3198" s="51" t="s">
        <v>60</v>
      </c>
      <c r="AC3198" s="51" t="s">
        <v>60</v>
      </c>
      <c r="AD3198" s="56" t="s">
        <v>20782</v>
      </c>
      <c r="AE3198" s="51" t="s">
        <v>20783</v>
      </c>
      <c r="AF3198" s="8" t="s">
        <v>20784</v>
      </c>
      <c r="AG3198" s="8" t="s">
        <v>3321</v>
      </c>
      <c r="AH3198" s="8" t="s">
        <v>134</v>
      </c>
      <c r="AI3198" s="8" t="s">
        <v>18832</v>
      </c>
      <c r="AJ3198" s="8"/>
      <c r="AK3198" s="8" t="s">
        <v>986</v>
      </c>
      <c r="AL3198" s="8" t="s">
        <v>20785</v>
      </c>
      <c r="AM3198" s="8" t="s">
        <v>987</v>
      </c>
      <c r="AN3198" s="8" t="s">
        <v>20786</v>
      </c>
      <c r="AO3198" s="8" t="s">
        <v>20796</v>
      </c>
      <c r="AP3198" s="29" t="s">
        <v>20784</v>
      </c>
      <c r="AQ3198" s="11">
        <v>2456.0</v>
      </c>
    </row>
    <row r="3199">
      <c r="A3199" s="8" t="str">
        <f t="shared" si="1"/>
        <v>Caroline Kimble</v>
      </c>
      <c r="B3199" s="8" t="s">
        <v>20772</v>
      </c>
      <c r="C3199" s="51" t="s">
        <v>20147</v>
      </c>
      <c r="D3199" s="2" t="s">
        <v>3307</v>
      </c>
      <c r="E3199" s="8" t="s">
        <v>20773</v>
      </c>
      <c r="F3199" s="8" t="s">
        <v>3309</v>
      </c>
      <c r="G3199" s="51" t="s">
        <v>19294</v>
      </c>
      <c r="H3199" s="8" t="s">
        <v>20774</v>
      </c>
      <c r="I3199" s="8" t="s">
        <v>12910</v>
      </c>
      <c r="J3199" s="10">
        <v>3.7</v>
      </c>
      <c r="K3199" s="8" t="s">
        <v>20775</v>
      </c>
      <c r="L3199" s="8"/>
      <c r="M3199" s="8" t="s">
        <v>20776</v>
      </c>
      <c r="N3199" s="51" t="s">
        <v>20819</v>
      </c>
      <c r="O3199" s="57" t="s">
        <v>52</v>
      </c>
      <c r="P3199" s="51"/>
      <c r="Q3199" s="51"/>
      <c r="R3199" s="57" t="s">
        <v>2906</v>
      </c>
      <c r="S3199" s="57" t="s">
        <v>20820</v>
      </c>
      <c r="T3199" s="11" t="str">
        <f t="shared" si="2"/>
        <v>Caroline Kimble</v>
      </c>
      <c r="U3199" s="8" t="s">
        <v>80</v>
      </c>
      <c r="V3199" s="51"/>
      <c r="W3199" s="51"/>
      <c r="X3199" s="51" t="s">
        <v>20781</v>
      </c>
      <c r="Y3199" s="51" t="s">
        <v>60</v>
      </c>
      <c r="Z3199" s="56" t="s">
        <v>20789</v>
      </c>
      <c r="AA3199" s="51" t="s">
        <v>60</v>
      </c>
      <c r="AB3199" s="51" t="s">
        <v>60</v>
      </c>
      <c r="AC3199" s="51" t="s">
        <v>60</v>
      </c>
      <c r="AD3199" s="56" t="s">
        <v>20782</v>
      </c>
      <c r="AE3199" s="51" t="s">
        <v>20783</v>
      </c>
      <c r="AF3199" s="8" t="s">
        <v>20784</v>
      </c>
      <c r="AG3199" s="8" t="s">
        <v>3321</v>
      </c>
      <c r="AH3199" s="8" t="s">
        <v>134</v>
      </c>
      <c r="AI3199" s="8" t="s">
        <v>18832</v>
      </c>
      <c r="AJ3199" s="8"/>
      <c r="AK3199" s="8" t="s">
        <v>986</v>
      </c>
      <c r="AL3199" s="8" t="s">
        <v>20785</v>
      </c>
      <c r="AM3199" s="8" t="s">
        <v>987</v>
      </c>
      <c r="AN3199" s="8" t="s">
        <v>20786</v>
      </c>
      <c r="AO3199" s="8" t="s">
        <v>20796</v>
      </c>
      <c r="AP3199" s="29" t="s">
        <v>20784</v>
      </c>
      <c r="AQ3199" s="11">
        <v>2456.0</v>
      </c>
    </row>
    <row r="3200">
      <c r="A3200" s="8" t="str">
        <f t="shared" si="1"/>
        <v>Nic Huffman</v>
      </c>
      <c r="B3200" s="51" t="s">
        <v>20821</v>
      </c>
      <c r="C3200" s="51" t="s">
        <v>20822</v>
      </c>
      <c r="D3200" s="2" t="s">
        <v>3748</v>
      </c>
      <c r="E3200" s="8" t="s">
        <v>115</v>
      </c>
      <c r="F3200" s="8" t="s">
        <v>3309</v>
      </c>
      <c r="G3200" s="51" t="s">
        <v>19294</v>
      </c>
      <c r="H3200" s="8" t="s">
        <v>20823</v>
      </c>
      <c r="I3200" s="8" t="s">
        <v>17058</v>
      </c>
      <c r="J3200" s="10">
        <v>3.4</v>
      </c>
      <c r="K3200" s="8" t="s">
        <v>20824</v>
      </c>
      <c r="L3200" s="8"/>
      <c r="M3200" s="8"/>
      <c r="N3200" s="51" t="s">
        <v>20825</v>
      </c>
      <c r="O3200" s="51" t="s">
        <v>52</v>
      </c>
      <c r="P3200" s="51"/>
      <c r="Q3200" s="51"/>
      <c r="R3200" s="51" t="s">
        <v>2752</v>
      </c>
      <c r="S3200" s="51" t="s">
        <v>20826</v>
      </c>
      <c r="T3200" s="11" t="str">
        <f t="shared" si="2"/>
        <v>Nic Huffman</v>
      </c>
      <c r="U3200" s="51" t="s">
        <v>55</v>
      </c>
      <c r="V3200" s="51" t="s">
        <v>20827</v>
      </c>
      <c r="W3200" s="51" t="s">
        <v>20828</v>
      </c>
      <c r="X3200" s="94" t="s">
        <v>20829</v>
      </c>
      <c r="Y3200" s="51" t="s">
        <v>60</v>
      </c>
      <c r="Z3200" s="51" t="s">
        <v>60</v>
      </c>
      <c r="AA3200" s="56" t="s">
        <v>20830</v>
      </c>
      <c r="AB3200" s="51" t="s">
        <v>60</v>
      </c>
      <c r="AC3200" s="51" t="s">
        <v>60</v>
      </c>
      <c r="AD3200" s="56" t="s">
        <v>20831</v>
      </c>
      <c r="AE3200" s="51" t="s">
        <v>17912</v>
      </c>
      <c r="AF3200" s="8" t="s">
        <v>20832</v>
      </c>
      <c r="AG3200" s="8" t="s">
        <v>3760</v>
      </c>
      <c r="AH3200" s="8" t="s">
        <v>134</v>
      </c>
      <c r="AI3200" s="8" t="s">
        <v>233</v>
      </c>
      <c r="AJ3200" s="8"/>
      <c r="AK3200" s="8" t="s">
        <v>4545</v>
      </c>
      <c r="AL3200" s="8" t="s">
        <v>420</v>
      </c>
      <c r="AM3200" s="8" t="s">
        <v>300</v>
      </c>
      <c r="AN3200" s="8" t="s">
        <v>12859</v>
      </c>
      <c r="AO3200" s="8" t="s">
        <v>17918</v>
      </c>
      <c r="AP3200" s="29" t="s">
        <v>20832</v>
      </c>
      <c r="AQ3200" s="11">
        <v>1883.0</v>
      </c>
    </row>
    <row r="3201">
      <c r="A3201" s="8" t="str">
        <f t="shared" si="1"/>
        <v>Karis Johnson</v>
      </c>
      <c r="B3201" s="51" t="s">
        <v>20821</v>
      </c>
      <c r="C3201" s="51" t="s">
        <v>20822</v>
      </c>
      <c r="D3201" s="2" t="s">
        <v>3748</v>
      </c>
      <c r="E3201" s="8" t="s">
        <v>115</v>
      </c>
      <c r="F3201" s="8" t="s">
        <v>3309</v>
      </c>
      <c r="G3201" s="51" t="s">
        <v>19294</v>
      </c>
      <c r="H3201" s="8" t="s">
        <v>20823</v>
      </c>
      <c r="I3201" s="8" t="s">
        <v>17058</v>
      </c>
      <c r="J3201" s="10">
        <v>3.4</v>
      </c>
      <c r="K3201" s="8" t="s">
        <v>20824</v>
      </c>
      <c r="L3201" s="8"/>
      <c r="M3201" s="8"/>
      <c r="N3201" s="51" t="s">
        <v>20833</v>
      </c>
      <c r="O3201" s="51" t="s">
        <v>52</v>
      </c>
      <c r="P3201" s="51"/>
      <c r="Q3201" s="51"/>
      <c r="R3201" s="51" t="s">
        <v>20834</v>
      </c>
      <c r="S3201" s="51" t="s">
        <v>678</v>
      </c>
      <c r="T3201" s="11" t="str">
        <f t="shared" si="2"/>
        <v>Karis Johnson</v>
      </c>
      <c r="U3201" s="51" t="s">
        <v>80</v>
      </c>
      <c r="V3201" s="51" t="s">
        <v>20835</v>
      </c>
      <c r="W3201" s="51" t="s">
        <v>20836</v>
      </c>
      <c r="X3201" s="94" t="s">
        <v>20829</v>
      </c>
      <c r="Y3201" s="51" t="s">
        <v>60</v>
      </c>
      <c r="Z3201" s="51" t="s">
        <v>60</v>
      </c>
      <c r="AA3201" s="51" t="s">
        <v>60</v>
      </c>
      <c r="AB3201" s="51" t="s">
        <v>60</v>
      </c>
      <c r="AC3201" s="51" t="s">
        <v>60</v>
      </c>
      <c r="AD3201" s="51" t="s">
        <v>60</v>
      </c>
      <c r="AE3201" s="51" t="s">
        <v>17912</v>
      </c>
      <c r="AF3201" s="8" t="s">
        <v>20832</v>
      </c>
      <c r="AG3201" s="8" t="s">
        <v>3760</v>
      </c>
      <c r="AH3201" s="8" t="s">
        <v>134</v>
      </c>
      <c r="AI3201" s="8" t="s">
        <v>233</v>
      </c>
      <c r="AJ3201" s="8"/>
      <c r="AK3201" s="8" t="s">
        <v>4545</v>
      </c>
      <c r="AL3201" s="8" t="s">
        <v>420</v>
      </c>
      <c r="AM3201" s="8" t="s">
        <v>300</v>
      </c>
      <c r="AN3201" s="8" t="s">
        <v>12859</v>
      </c>
      <c r="AO3201" s="8" t="s">
        <v>17918</v>
      </c>
      <c r="AP3201" s="29" t="s">
        <v>20832</v>
      </c>
      <c r="AQ3201" s="11">
        <v>1883.0</v>
      </c>
    </row>
    <row r="3202">
      <c r="A3202" s="8" t="str">
        <f t="shared" si="1"/>
        <v>Chuck Foga</v>
      </c>
      <c r="B3202" s="8" t="s">
        <v>20821</v>
      </c>
      <c r="C3202" s="51" t="s">
        <v>20822</v>
      </c>
      <c r="D3202" s="2" t="s">
        <v>3748</v>
      </c>
      <c r="E3202" s="8" t="s">
        <v>115</v>
      </c>
      <c r="F3202" s="8" t="s">
        <v>3309</v>
      </c>
      <c r="G3202" s="51" t="s">
        <v>19294</v>
      </c>
      <c r="H3202" s="8" t="s">
        <v>20823</v>
      </c>
      <c r="I3202" s="8" t="s">
        <v>17058</v>
      </c>
      <c r="J3202" s="10">
        <v>3.4</v>
      </c>
      <c r="K3202" s="8" t="s">
        <v>20824</v>
      </c>
      <c r="L3202" s="8"/>
      <c r="M3202" s="8"/>
      <c r="N3202" s="51" t="s">
        <v>20837</v>
      </c>
      <c r="O3202" s="57" t="s">
        <v>52</v>
      </c>
      <c r="P3202" s="51"/>
      <c r="Q3202" s="51"/>
      <c r="R3202" s="57" t="s">
        <v>20838</v>
      </c>
      <c r="S3202" s="57" t="s">
        <v>20839</v>
      </c>
      <c r="T3202" s="11" t="str">
        <f t="shared" si="2"/>
        <v>Chuck Foga</v>
      </c>
      <c r="U3202" s="57" t="s">
        <v>80</v>
      </c>
      <c r="V3202" s="51"/>
      <c r="W3202" s="51"/>
      <c r="X3202" s="51" t="s">
        <v>20829</v>
      </c>
      <c r="Y3202" s="56" t="s">
        <v>20840</v>
      </c>
      <c r="Z3202" s="56" t="s">
        <v>20841</v>
      </c>
      <c r="AA3202" s="51" t="s">
        <v>60</v>
      </c>
      <c r="AB3202" s="56" t="s">
        <v>20842</v>
      </c>
      <c r="AC3202" s="51" t="s">
        <v>60</v>
      </c>
      <c r="AD3202" s="56" t="s">
        <v>20831</v>
      </c>
      <c r="AE3202" s="51" t="s">
        <v>17912</v>
      </c>
      <c r="AF3202" s="8" t="s">
        <v>20832</v>
      </c>
      <c r="AG3202" s="8" t="s">
        <v>3760</v>
      </c>
      <c r="AH3202" s="8" t="s">
        <v>134</v>
      </c>
      <c r="AI3202" s="8" t="s">
        <v>18832</v>
      </c>
      <c r="AJ3202" s="8"/>
      <c r="AK3202" s="8" t="s">
        <v>4545</v>
      </c>
      <c r="AL3202" s="8" t="s">
        <v>420</v>
      </c>
      <c r="AM3202" s="8" t="s">
        <v>300</v>
      </c>
      <c r="AN3202" s="8" t="s">
        <v>12859</v>
      </c>
      <c r="AO3202" s="8" t="s">
        <v>17914</v>
      </c>
      <c r="AP3202" s="29" t="s">
        <v>20832</v>
      </c>
      <c r="AQ3202" s="11">
        <v>1883.0</v>
      </c>
    </row>
    <row r="3203">
      <c r="A3203" s="8" t="str">
        <f t="shared" si="1"/>
        <v>Aaron Ward</v>
      </c>
      <c r="B3203" s="51" t="s">
        <v>20821</v>
      </c>
      <c r="C3203" s="51" t="s">
        <v>20822</v>
      </c>
      <c r="D3203" s="2" t="s">
        <v>3748</v>
      </c>
      <c r="E3203" s="8" t="s">
        <v>115</v>
      </c>
      <c r="F3203" s="8" t="s">
        <v>3309</v>
      </c>
      <c r="G3203" s="51" t="s">
        <v>19294</v>
      </c>
      <c r="H3203" s="8" t="s">
        <v>20823</v>
      </c>
      <c r="I3203" s="8" t="s">
        <v>17058</v>
      </c>
      <c r="J3203" s="10">
        <v>3.4</v>
      </c>
      <c r="K3203" s="8" t="s">
        <v>20824</v>
      </c>
      <c r="L3203" s="8"/>
      <c r="M3203" s="8"/>
      <c r="N3203" s="51" t="s">
        <v>20843</v>
      </c>
      <c r="O3203" s="51" t="s">
        <v>52</v>
      </c>
      <c r="P3203" s="51"/>
      <c r="Q3203" s="51"/>
      <c r="R3203" s="51" t="s">
        <v>171</v>
      </c>
      <c r="S3203" s="51" t="s">
        <v>5237</v>
      </c>
      <c r="T3203" s="11" t="str">
        <f t="shared" si="2"/>
        <v>Aaron Ward</v>
      </c>
      <c r="U3203" s="51" t="s">
        <v>80</v>
      </c>
      <c r="V3203" s="51"/>
      <c r="W3203" s="51"/>
      <c r="X3203" s="94" t="s">
        <v>20829</v>
      </c>
      <c r="Y3203" s="51" t="s">
        <v>60</v>
      </c>
      <c r="Z3203" s="51" t="s">
        <v>60</v>
      </c>
      <c r="AA3203" s="51" t="s">
        <v>60</v>
      </c>
      <c r="AB3203" s="51" t="s">
        <v>60</v>
      </c>
      <c r="AC3203" s="51" t="s">
        <v>60</v>
      </c>
      <c r="AD3203" s="56" t="s">
        <v>20831</v>
      </c>
      <c r="AE3203" s="51" t="s">
        <v>17912</v>
      </c>
      <c r="AF3203" s="8" t="s">
        <v>20832</v>
      </c>
      <c r="AG3203" s="8" t="s">
        <v>3760</v>
      </c>
      <c r="AH3203" s="8" t="s">
        <v>134</v>
      </c>
      <c r="AI3203" s="8" t="s">
        <v>233</v>
      </c>
      <c r="AJ3203" s="8"/>
      <c r="AK3203" s="8" t="s">
        <v>4545</v>
      </c>
      <c r="AL3203" s="8" t="s">
        <v>420</v>
      </c>
      <c r="AM3203" s="8" t="s">
        <v>300</v>
      </c>
      <c r="AN3203" s="8" t="s">
        <v>12859</v>
      </c>
      <c r="AO3203" s="8" t="s">
        <v>17918</v>
      </c>
      <c r="AP3203" s="29" t="s">
        <v>20832</v>
      </c>
      <c r="AQ3203" s="11">
        <v>1883.0</v>
      </c>
    </row>
    <row r="3204">
      <c r="A3204" s="8" t="str">
        <f t="shared" si="1"/>
        <v>Colt Slack</v>
      </c>
      <c r="B3204" s="51" t="s">
        <v>20844</v>
      </c>
      <c r="C3204" s="51" t="s">
        <v>20845</v>
      </c>
      <c r="D3204" s="2" t="s">
        <v>3748</v>
      </c>
      <c r="E3204" s="8" t="s">
        <v>20846</v>
      </c>
      <c r="F3204" s="8" t="s">
        <v>3309</v>
      </c>
      <c r="G3204" s="51" t="s">
        <v>19294</v>
      </c>
      <c r="H3204" s="8" t="s">
        <v>20847</v>
      </c>
      <c r="I3204" s="8" t="s">
        <v>49</v>
      </c>
      <c r="J3204" s="10">
        <v>3.81</v>
      </c>
      <c r="K3204" s="8" t="s">
        <v>20848</v>
      </c>
      <c r="L3204" s="8"/>
      <c r="M3204" s="8" t="s">
        <v>10044</v>
      </c>
      <c r="N3204" s="51" t="s">
        <v>20849</v>
      </c>
      <c r="O3204" s="51" t="s">
        <v>52</v>
      </c>
      <c r="P3204" s="51"/>
      <c r="Q3204" s="51"/>
      <c r="R3204" s="51" t="s">
        <v>20850</v>
      </c>
      <c r="S3204" s="51" t="s">
        <v>20851</v>
      </c>
      <c r="T3204" s="11" t="str">
        <f t="shared" si="2"/>
        <v>Colt Slack</v>
      </c>
      <c r="U3204" s="51" t="s">
        <v>1031</v>
      </c>
      <c r="V3204" s="51" t="s">
        <v>20852</v>
      </c>
      <c r="W3204" s="51"/>
      <c r="X3204" s="94" t="s">
        <v>20853</v>
      </c>
      <c r="Y3204" s="56" t="s">
        <v>20854</v>
      </c>
      <c r="Z3204" s="56" t="s">
        <v>20855</v>
      </c>
      <c r="AA3204" s="51" t="s">
        <v>60</v>
      </c>
      <c r="AB3204" s="56" t="s">
        <v>20856</v>
      </c>
      <c r="AC3204" s="51" t="s">
        <v>60</v>
      </c>
      <c r="AD3204" s="56" t="s">
        <v>20857</v>
      </c>
      <c r="AE3204" s="51"/>
      <c r="AF3204" s="8" t="s">
        <v>20858</v>
      </c>
      <c r="AG3204" s="8" t="s">
        <v>3760</v>
      </c>
      <c r="AH3204" s="8" t="s">
        <v>194</v>
      </c>
      <c r="AI3204" s="8" t="s">
        <v>233</v>
      </c>
      <c r="AJ3204" s="8"/>
      <c r="AK3204" s="8" t="s">
        <v>478</v>
      </c>
      <c r="AL3204" s="8" t="s">
        <v>20859</v>
      </c>
      <c r="AM3204" s="8" t="s">
        <v>4117</v>
      </c>
      <c r="AN3204" s="8" t="s">
        <v>3729</v>
      </c>
      <c r="AO3204" s="8" t="s">
        <v>20860</v>
      </c>
      <c r="AP3204" s="29" t="s">
        <v>20858</v>
      </c>
      <c r="AQ3204" s="11">
        <v>2225.0</v>
      </c>
    </row>
    <row r="3205">
      <c r="A3205" s="8" t="str">
        <f t="shared" si="1"/>
        <v>Kori Stoffregen</v>
      </c>
      <c r="B3205" s="51" t="s">
        <v>20844</v>
      </c>
      <c r="C3205" s="51" t="s">
        <v>20845</v>
      </c>
      <c r="D3205" s="2" t="s">
        <v>3748</v>
      </c>
      <c r="E3205" s="8" t="s">
        <v>20846</v>
      </c>
      <c r="F3205" s="8" t="s">
        <v>3309</v>
      </c>
      <c r="G3205" s="51" t="s">
        <v>19294</v>
      </c>
      <c r="H3205" s="8" t="s">
        <v>20861</v>
      </c>
      <c r="I3205" s="8" t="s">
        <v>49</v>
      </c>
      <c r="J3205" s="10">
        <v>3.81</v>
      </c>
      <c r="K3205" s="8" t="s">
        <v>20848</v>
      </c>
      <c r="L3205" s="8"/>
      <c r="M3205" s="8" t="s">
        <v>10044</v>
      </c>
      <c r="N3205" s="51" t="s">
        <v>20862</v>
      </c>
      <c r="O3205" s="51" t="s">
        <v>52</v>
      </c>
      <c r="P3205" s="51"/>
      <c r="Q3205" s="51"/>
      <c r="R3205" s="51" t="s">
        <v>20863</v>
      </c>
      <c r="S3205" s="51" t="s">
        <v>20864</v>
      </c>
      <c r="T3205" s="11" t="str">
        <f t="shared" si="2"/>
        <v>Kori Stoffregen</v>
      </c>
      <c r="U3205" s="51" t="s">
        <v>55</v>
      </c>
      <c r="V3205" s="51" t="s">
        <v>20865</v>
      </c>
      <c r="W3205" s="51" t="s">
        <v>20866</v>
      </c>
      <c r="X3205" s="94" t="s">
        <v>20853</v>
      </c>
      <c r="Y3205" s="56" t="s">
        <v>20867</v>
      </c>
      <c r="Z3205" s="56" t="s">
        <v>20855</v>
      </c>
      <c r="AA3205" s="56" t="s">
        <v>20868</v>
      </c>
      <c r="AB3205" s="56" t="s">
        <v>20856</v>
      </c>
      <c r="AC3205" s="51" t="s">
        <v>60</v>
      </c>
      <c r="AD3205" s="56" t="s">
        <v>20857</v>
      </c>
      <c r="AE3205" s="51"/>
      <c r="AF3205" s="8" t="s">
        <v>20858</v>
      </c>
      <c r="AG3205" s="8" t="s">
        <v>3760</v>
      </c>
      <c r="AH3205" s="8" t="s">
        <v>194</v>
      </c>
      <c r="AI3205" s="8" t="s">
        <v>233</v>
      </c>
      <c r="AJ3205" s="8"/>
      <c r="AK3205" s="8" t="s">
        <v>478</v>
      </c>
      <c r="AL3205" s="8" t="s">
        <v>20859</v>
      </c>
      <c r="AM3205" s="8" t="s">
        <v>4117</v>
      </c>
      <c r="AN3205" s="8" t="s">
        <v>3729</v>
      </c>
      <c r="AO3205" s="8" t="s">
        <v>20860</v>
      </c>
      <c r="AP3205" s="29" t="s">
        <v>20858</v>
      </c>
      <c r="AQ3205" s="11">
        <v>2225.0</v>
      </c>
    </row>
    <row r="3206">
      <c r="A3206" s="8" t="str">
        <f t="shared" si="1"/>
        <v>Jada Amis</v>
      </c>
      <c r="B3206" s="51" t="s">
        <v>20844</v>
      </c>
      <c r="C3206" s="51" t="s">
        <v>20845</v>
      </c>
      <c r="D3206" s="2" t="s">
        <v>3748</v>
      </c>
      <c r="E3206" s="8" t="s">
        <v>20846</v>
      </c>
      <c r="F3206" s="8" t="s">
        <v>3309</v>
      </c>
      <c r="G3206" s="51" t="s">
        <v>19294</v>
      </c>
      <c r="H3206" s="8" t="s">
        <v>20861</v>
      </c>
      <c r="I3206" s="8" t="s">
        <v>49</v>
      </c>
      <c r="J3206" s="10">
        <v>3.81</v>
      </c>
      <c r="K3206" s="8" t="s">
        <v>20848</v>
      </c>
      <c r="L3206" s="8"/>
      <c r="M3206" s="8" t="s">
        <v>10044</v>
      </c>
      <c r="N3206" s="51" t="s">
        <v>20869</v>
      </c>
      <c r="O3206" s="51" t="s">
        <v>52</v>
      </c>
      <c r="P3206" s="51"/>
      <c r="Q3206" s="51"/>
      <c r="R3206" s="51" t="s">
        <v>20870</v>
      </c>
      <c r="S3206" s="51" t="s">
        <v>20871</v>
      </c>
      <c r="T3206" s="11" t="str">
        <f t="shared" si="2"/>
        <v>Jada Amis</v>
      </c>
      <c r="U3206" s="51" t="s">
        <v>80</v>
      </c>
      <c r="V3206" s="51" t="s">
        <v>20872</v>
      </c>
      <c r="W3206" s="51"/>
      <c r="X3206" s="51" t="s">
        <v>20853</v>
      </c>
      <c r="Y3206" s="51" t="s">
        <v>60</v>
      </c>
      <c r="Z3206" s="56" t="s">
        <v>20855</v>
      </c>
      <c r="AA3206" s="51" t="s">
        <v>60</v>
      </c>
      <c r="AB3206" s="56" t="s">
        <v>20856</v>
      </c>
      <c r="AC3206" s="51" t="s">
        <v>60</v>
      </c>
      <c r="AD3206" s="56" t="s">
        <v>20857</v>
      </c>
      <c r="AE3206" s="51"/>
      <c r="AF3206" s="8" t="s">
        <v>20858</v>
      </c>
      <c r="AG3206" s="8" t="s">
        <v>3760</v>
      </c>
      <c r="AH3206" s="8" t="s">
        <v>194</v>
      </c>
      <c r="AI3206" s="8" t="s">
        <v>18832</v>
      </c>
      <c r="AJ3206" s="8"/>
      <c r="AK3206" s="8" t="s">
        <v>478</v>
      </c>
      <c r="AL3206" s="8" t="s">
        <v>20859</v>
      </c>
      <c r="AM3206" s="8" t="s">
        <v>4117</v>
      </c>
      <c r="AN3206" s="8" t="s">
        <v>3729</v>
      </c>
      <c r="AO3206" s="8" t="s">
        <v>20860</v>
      </c>
      <c r="AP3206" s="29" t="s">
        <v>20858</v>
      </c>
      <c r="AQ3206" s="11">
        <v>2225.0</v>
      </c>
    </row>
    <row r="3207">
      <c r="A3207" s="8" t="str">
        <f t="shared" si="1"/>
        <v>Peter Crary</v>
      </c>
      <c r="B3207" s="51" t="s">
        <v>20844</v>
      </c>
      <c r="C3207" s="51" t="s">
        <v>20845</v>
      </c>
      <c r="D3207" s="2" t="s">
        <v>3748</v>
      </c>
      <c r="E3207" s="8" t="s">
        <v>20846</v>
      </c>
      <c r="F3207" s="8" t="s">
        <v>3309</v>
      </c>
      <c r="G3207" s="51" t="s">
        <v>19294</v>
      </c>
      <c r="H3207" s="95" t="s">
        <v>20861</v>
      </c>
      <c r="I3207" s="8" t="s">
        <v>49</v>
      </c>
      <c r="J3207" s="10">
        <v>3.81</v>
      </c>
      <c r="K3207" s="8" t="s">
        <v>20848</v>
      </c>
      <c r="L3207" s="95"/>
      <c r="M3207" s="95" t="s">
        <v>10044</v>
      </c>
      <c r="N3207" s="51" t="s">
        <v>20873</v>
      </c>
      <c r="O3207" s="51" t="s">
        <v>52</v>
      </c>
      <c r="P3207" s="51"/>
      <c r="Q3207" s="51"/>
      <c r="R3207" s="51" t="s">
        <v>2283</v>
      </c>
      <c r="S3207" s="51" t="s">
        <v>20874</v>
      </c>
      <c r="T3207" s="11" t="str">
        <f t="shared" si="2"/>
        <v>Peter Crary</v>
      </c>
      <c r="U3207" s="51" t="s">
        <v>80</v>
      </c>
      <c r="V3207" s="51" t="s">
        <v>20875</v>
      </c>
      <c r="W3207" s="51" t="s">
        <v>20876</v>
      </c>
      <c r="X3207" s="94" t="s">
        <v>20853</v>
      </c>
      <c r="Y3207" s="51" t="s">
        <v>60</v>
      </c>
      <c r="Z3207" s="56" t="s">
        <v>20855</v>
      </c>
      <c r="AA3207" s="51" t="s">
        <v>60</v>
      </c>
      <c r="AB3207" s="56" t="s">
        <v>20856</v>
      </c>
      <c r="AC3207" s="51" t="s">
        <v>60</v>
      </c>
      <c r="AD3207" s="56" t="s">
        <v>20857</v>
      </c>
      <c r="AE3207" s="51"/>
      <c r="AF3207" s="8" t="s">
        <v>20858</v>
      </c>
      <c r="AG3207" s="8" t="s">
        <v>3760</v>
      </c>
      <c r="AH3207" s="8" t="s">
        <v>194</v>
      </c>
      <c r="AI3207" s="8" t="s">
        <v>233</v>
      </c>
      <c r="AJ3207" s="8"/>
      <c r="AK3207" s="8" t="s">
        <v>478</v>
      </c>
      <c r="AL3207" s="8" t="s">
        <v>20859</v>
      </c>
      <c r="AM3207" s="8" t="s">
        <v>4117</v>
      </c>
      <c r="AN3207" s="8" t="s">
        <v>3729</v>
      </c>
      <c r="AO3207" s="8" t="s">
        <v>20860</v>
      </c>
      <c r="AP3207" s="29" t="s">
        <v>20858</v>
      </c>
      <c r="AQ3207" s="11">
        <v>2225.0</v>
      </c>
    </row>
    <row r="3208">
      <c r="A3208" s="8" t="str">
        <f t="shared" si="1"/>
        <v>Chris Krystofiak</v>
      </c>
      <c r="B3208" s="8" t="s">
        <v>20877</v>
      </c>
      <c r="C3208" s="51" t="s">
        <v>20822</v>
      </c>
      <c r="D3208" s="2" t="s">
        <v>3748</v>
      </c>
      <c r="E3208" s="51" t="s">
        <v>4382</v>
      </c>
      <c r="F3208" s="51" t="s">
        <v>3309</v>
      </c>
      <c r="G3208" s="51" t="s">
        <v>19294</v>
      </c>
      <c r="H3208" s="101" t="s">
        <v>20878</v>
      </c>
      <c r="I3208" s="59" t="s">
        <v>16957</v>
      </c>
      <c r="J3208" s="60">
        <v>3.67</v>
      </c>
      <c r="K3208" s="51" t="s">
        <v>20879</v>
      </c>
      <c r="L3208" s="101"/>
      <c r="M3208" s="101" t="s">
        <v>9657</v>
      </c>
      <c r="N3208" s="51" t="s">
        <v>20880</v>
      </c>
      <c r="O3208" s="51" t="s">
        <v>52</v>
      </c>
      <c r="P3208" s="51"/>
      <c r="Q3208" s="51"/>
      <c r="R3208" s="8" t="s">
        <v>791</v>
      </c>
      <c r="S3208" s="8" t="s">
        <v>20881</v>
      </c>
      <c r="T3208" s="11" t="str">
        <f t="shared" si="2"/>
        <v>Chris Krystofiak</v>
      </c>
      <c r="U3208" s="51" t="s">
        <v>55</v>
      </c>
      <c r="V3208" s="51" t="s">
        <v>20882</v>
      </c>
      <c r="W3208" s="8" t="s">
        <v>20883</v>
      </c>
      <c r="X3208" s="51" t="s">
        <v>20884</v>
      </c>
      <c r="Y3208" s="56" t="s">
        <v>20885</v>
      </c>
      <c r="Z3208" s="56" t="s">
        <v>20886</v>
      </c>
      <c r="AA3208" s="51" t="s">
        <v>60</v>
      </c>
      <c r="AB3208" s="56" t="s">
        <v>20887</v>
      </c>
      <c r="AC3208" s="56" t="s">
        <v>20888</v>
      </c>
      <c r="AD3208" s="56" t="s">
        <v>20889</v>
      </c>
      <c r="AE3208" s="51" t="s">
        <v>20890</v>
      </c>
      <c r="AF3208" s="51" t="s">
        <v>20891</v>
      </c>
      <c r="AG3208" s="51" t="s">
        <v>3760</v>
      </c>
      <c r="AH3208" s="51" t="s">
        <v>232</v>
      </c>
      <c r="AI3208" s="59" t="s">
        <v>18832</v>
      </c>
      <c r="AJ3208" s="51"/>
      <c r="AK3208" s="59" t="s">
        <v>3509</v>
      </c>
      <c r="AL3208" s="59" t="s">
        <v>655</v>
      </c>
      <c r="AM3208" s="59" t="s">
        <v>18294</v>
      </c>
      <c r="AN3208" s="59" t="s">
        <v>20892</v>
      </c>
      <c r="AO3208" s="59" t="s">
        <v>20893</v>
      </c>
      <c r="AP3208" s="67" t="s">
        <v>20891</v>
      </c>
      <c r="AQ3208" s="68">
        <v>1031.0</v>
      </c>
    </row>
    <row r="3209">
      <c r="A3209" s="8" t="str">
        <f t="shared" si="1"/>
        <v>Jason Davis</v>
      </c>
      <c r="B3209" s="51" t="s">
        <v>20877</v>
      </c>
      <c r="C3209" s="51" t="s">
        <v>20822</v>
      </c>
      <c r="D3209" s="2" t="s">
        <v>3748</v>
      </c>
      <c r="E3209" s="8" t="s">
        <v>4382</v>
      </c>
      <c r="F3209" s="8" t="s">
        <v>3309</v>
      </c>
      <c r="G3209" s="51" t="s">
        <v>19294</v>
      </c>
      <c r="H3209" s="95" t="s">
        <v>20878</v>
      </c>
      <c r="I3209" s="8" t="s">
        <v>16957</v>
      </c>
      <c r="J3209" s="10">
        <v>3.67</v>
      </c>
      <c r="K3209" s="8" t="s">
        <v>20879</v>
      </c>
      <c r="L3209" s="95"/>
      <c r="M3209" s="95" t="s">
        <v>9657</v>
      </c>
      <c r="N3209" s="51" t="s">
        <v>20894</v>
      </c>
      <c r="O3209" s="51" t="s">
        <v>52</v>
      </c>
      <c r="P3209" s="51"/>
      <c r="Q3209" s="51"/>
      <c r="R3209" s="8" t="s">
        <v>1059</v>
      </c>
      <c r="S3209" s="8" t="s">
        <v>310</v>
      </c>
      <c r="T3209" s="11" t="str">
        <f t="shared" si="2"/>
        <v>Jason Davis</v>
      </c>
      <c r="U3209" s="8" t="s">
        <v>106</v>
      </c>
      <c r="V3209" s="51" t="s">
        <v>20895</v>
      </c>
      <c r="W3209" s="51" t="s">
        <v>20896</v>
      </c>
      <c r="X3209" s="51" t="s">
        <v>20884</v>
      </c>
      <c r="Y3209" s="51" t="s">
        <v>60</v>
      </c>
      <c r="Z3209" s="56" t="s">
        <v>20886</v>
      </c>
      <c r="AA3209" s="51" t="s">
        <v>60</v>
      </c>
      <c r="AB3209" s="56" t="s">
        <v>20887</v>
      </c>
      <c r="AC3209" s="51" t="s">
        <v>60</v>
      </c>
      <c r="AD3209" s="56" t="s">
        <v>20889</v>
      </c>
      <c r="AE3209" s="51" t="s">
        <v>20890</v>
      </c>
      <c r="AF3209" s="8" t="s">
        <v>20891</v>
      </c>
      <c r="AG3209" s="8" t="s">
        <v>3760</v>
      </c>
      <c r="AH3209" s="8" t="s">
        <v>232</v>
      </c>
      <c r="AI3209" s="8" t="s">
        <v>18832</v>
      </c>
      <c r="AJ3209" s="8"/>
      <c r="AK3209" s="8" t="s">
        <v>3509</v>
      </c>
      <c r="AL3209" s="8" t="s">
        <v>655</v>
      </c>
      <c r="AM3209" s="8" t="s">
        <v>18294</v>
      </c>
      <c r="AN3209" s="8" t="s">
        <v>20892</v>
      </c>
      <c r="AO3209" s="8" t="s">
        <v>20897</v>
      </c>
      <c r="AP3209" s="29" t="s">
        <v>20891</v>
      </c>
      <c r="AQ3209" s="11">
        <v>1031.0</v>
      </c>
    </row>
    <row r="3210">
      <c r="A3210" s="8" t="str">
        <f t="shared" si="1"/>
        <v>George Rickett</v>
      </c>
      <c r="B3210" s="8" t="s">
        <v>20877</v>
      </c>
      <c r="C3210" s="51" t="s">
        <v>20822</v>
      </c>
      <c r="D3210" s="2" t="s">
        <v>3748</v>
      </c>
      <c r="E3210" s="8" t="s">
        <v>4382</v>
      </c>
      <c r="F3210" s="8" t="s">
        <v>3309</v>
      </c>
      <c r="G3210" s="51" t="s">
        <v>19294</v>
      </c>
      <c r="H3210" s="8" t="s">
        <v>20878</v>
      </c>
      <c r="I3210" s="8" t="s">
        <v>16957</v>
      </c>
      <c r="J3210" s="10">
        <v>3.67</v>
      </c>
      <c r="K3210" s="8" t="s">
        <v>20879</v>
      </c>
      <c r="L3210" s="8"/>
      <c r="M3210" s="8" t="s">
        <v>9657</v>
      </c>
      <c r="N3210" s="51" t="s">
        <v>20898</v>
      </c>
      <c r="O3210" s="57" t="s">
        <v>52</v>
      </c>
      <c r="P3210" s="51"/>
      <c r="Q3210" s="51"/>
      <c r="R3210" s="57" t="s">
        <v>1868</v>
      </c>
      <c r="S3210" s="57" t="s">
        <v>20899</v>
      </c>
      <c r="T3210" s="11" t="str">
        <f t="shared" si="2"/>
        <v>George Rickett</v>
      </c>
      <c r="U3210" s="57" t="s">
        <v>106</v>
      </c>
      <c r="V3210" s="51" t="s">
        <v>20900</v>
      </c>
      <c r="W3210" s="51"/>
      <c r="X3210" s="51" t="s">
        <v>20884</v>
      </c>
      <c r="Y3210" s="51" t="s">
        <v>60</v>
      </c>
      <c r="Z3210" s="56" t="s">
        <v>20886</v>
      </c>
      <c r="AA3210" s="51" t="s">
        <v>60</v>
      </c>
      <c r="AB3210" s="56" t="s">
        <v>20887</v>
      </c>
      <c r="AC3210" s="51" t="s">
        <v>60</v>
      </c>
      <c r="AD3210" s="56" t="s">
        <v>20889</v>
      </c>
      <c r="AE3210" s="51" t="s">
        <v>20890</v>
      </c>
      <c r="AF3210" s="8" t="s">
        <v>20891</v>
      </c>
      <c r="AG3210" s="8" t="s">
        <v>3760</v>
      </c>
      <c r="AH3210" s="8" t="s">
        <v>232</v>
      </c>
      <c r="AI3210" s="8" t="s">
        <v>18832</v>
      </c>
      <c r="AJ3210" s="8"/>
      <c r="AK3210" s="8" t="s">
        <v>3509</v>
      </c>
      <c r="AL3210" s="8" t="s">
        <v>655</v>
      </c>
      <c r="AM3210" s="8" t="s">
        <v>18294</v>
      </c>
      <c r="AN3210" s="8" t="s">
        <v>20892</v>
      </c>
      <c r="AO3210" s="8" t="s">
        <v>20893</v>
      </c>
      <c r="AP3210" s="29" t="s">
        <v>20891</v>
      </c>
      <c r="AQ3210" s="11">
        <v>1031.0</v>
      </c>
    </row>
    <row r="3211">
      <c r="A3211" s="8" t="str">
        <f t="shared" si="1"/>
        <v>Brandon Dworak</v>
      </c>
      <c r="B3211" s="51" t="s">
        <v>20901</v>
      </c>
      <c r="C3211" s="51" t="s">
        <v>20822</v>
      </c>
      <c r="D3211" s="2" t="s">
        <v>3748</v>
      </c>
      <c r="E3211" s="8" t="s">
        <v>2507</v>
      </c>
      <c r="F3211" s="8" t="s">
        <v>3309</v>
      </c>
      <c r="G3211" s="51" t="s">
        <v>19294</v>
      </c>
      <c r="H3211" s="8" t="s">
        <v>20902</v>
      </c>
      <c r="I3211" s="8" t="s">
        <v>18305</v>
      </c>
      <c r="J3211" s="10">
        <v>3.5</v>
      </c>
      <c r="K3211" s="8" t="s">
        <v>20903</v>
      </c>
      <c r="L3211" s="8"/>
      <c r="M3211" s="8" t="s">
        <v>15771</v>
      </c>
      <c r="N3211" s="51" t="s">
        <v>20904</v>
      </c>
      <c r="O3211" s="51" t="s">
        <v>52</v>
      </c>
      <c r="P3211" s="51"/>
      <c r="Q3211" s="51"/>
      <c r="R3211" s="51" t="s">
        <v>977</v>
      </c>
      <c r="S3211" s="51" t="s">
        <v>20905</v>
      </c>
      <c r="T3211" s="11" t="str">
        <f t="shared" si="2"/>
        <v>Brandon Dworak</v>
      </c>
      <c r="U3211" s="57" t="s">
        <v>55</v>
      </c>
      <c r="V3211" s="51" t="s">
        <v>20906</v>
      </c>
      <c r="W3211" s="51" t="s">
        <v>20907</v>
      </c>
      <c r="X3211" s="94" t="s">
        <v>20908</v>
      </c>
      <c r="Y3211" s="56" t="s">
        <v>20909</v>
      </c>
      <c r="Z3211" s="56" t="s">
        <v>20910</v>
      </c>
      <c r="AA3211" s="51" t="s">
        <v>60</v>
      </c>
      <c r="AB3211" s="56" t="s">
        <v>20911</v>
      </c>
      <c r="AC3211" s="56" t="s">
        <v>20912</v>
      </c>
      <c r="AD3211" s="51" t="s">
        <v>60</v>
      </c>
      <c r="AE3211" s="51" t="s">
        <v>20913</v>
      </c>
      <c r="AF3211" s="8" t="s">
        <v>20914</v>
      </c>
      <c r="AG3211" s="8" t="s">
        <v>3760</v>
      </c>
      <c r="AH3211" s="8" t="s">
        <v>194</v>
      </c>
      <c r="AI3211" s="8" t="s">
        <v>233</v>
      </c>
      <c r="AJ3211" s="8"/>
      <c r="AK3211" s="8" t="s">
        <v>420</v>
      </c>
      <c r="AL3211" s="8" t="s">
        <v>2971</v>
      </c>
      <c r="AM3211" s="8" t="s">
        <v>2152</v>
      </c>
      <c r="AN3211" s="8" t="s">
        <v>20915</v>
      </c>
      <c r="AO3211" s="8" t="s">
        <v>20916</v>
      </c>
      <c r="AP3211" s="29" t="s">
        <v>20914</v>
      </c>
      <c r="AQ3211" s="11">
        <v>1015.0</v>
      </c>
    </row>
    <row r="3212">
      <c r="A3212" s="8" t="str">
        <f t="shared" si="1"/>
        <v>Doug Baker</v>
      </c>
      <c r="B3212" s="51" t="s">
        <v>20901</v>
      </c>
      <c r="C3212" s="51" t="s">
        <v>20822</v>
      </c>
      <c r="D3212" s="2" t="s">
        <v>3748</v>
      </c>
      <c r="E3212" s="8" t="s">
        <v>2507</v>
      </c>
      <c r="F3212" s="8" t="s">
        <v>3309</v>
      </c>
      <c r="G3212" s="51" t="s">
        <v>19294</v>
      </c>
      <c r="H3212" s="8" t="s">
        <v>20902</v>
      </c>
      <c r="I3212" s="8" t="s">
        <v>18305</v>
      </c>
      <c r="J3212" s="10">
        <v>3.5</v>
      </c>
      <c r="K3212" s="8" t="s">
        <v>20903</v>
      </c>
      <c r="L3212" s="8"/>
      <c r="M3212" s="8" t="s">
        <v>15771</v>
      </c>
      <c r="N3212" s="51" t="s">
        <v>20917</v>
      </c>
      <c r="O3212" s="51" t="s">
        <v>52</v>
      </c>
      <c r="P3212" s="51"/>
      <c r="Q3212" s="51"/>
      <c r="R3212" s="51" t="s">
        <v>811</v>
      </c>
      <c r="S3212" s="51" t="s">
        <v>633</v>
      </c>
      <c r="T3212" s="11" t="str">
        <f t="shared" si="2"/>
        <v>Doug Baker</v>
      </c>
      <c r="U3212" s="57" t="s">
        <v>106</v>
      </c>
      <c r="V3212" s="51" t="s">
        <v>20918</v>
      </c>
      <c r="W3212" s="51"/>
      <c r="X3212" s="94" t="s">
        <v>20908</v>
      </c>
      <c r="Y3212" s="51" t="s">
        <v>60</v>
      </c>
      <c r="Z3212" s="56" t="s">
        <v>20910</v>
      </c>
      <c r="AA3212" s="51" t="s">
        <v>60</v>
      </c>
      <c r="AB3212" s="56" t="s">
        <v>20911</v>
      </c>
      <c r="AC3212" s="51" t="s">
        <v>60</v>
      </c>
      <c r="AD3212" s="51" t="s">
        <v>60</v>
      </c>
      <c r="AE3212" s="51" t="s">
        <v>20913</v>
      </c>
      <c r="AF3212" s="8" t="s">
        <v>20914</v>
      </c>
      <c r="AG3212" s="8" t="s">
        <v>3760</v>
      </c>
      <c r="AH3212" s="8" t="s">
        <v>194</v>
      </c>
      <c r="AI3212" s="8" t="s">
        <v>233</v>
      </c>
      <c r="AJ3212" s="8"/>
      <c r="AK3212" s="8" t="s">
        <v>420</v>
      </c>
      <c r="AL3212" s="8" t="s">
        <v>2971</v>
      </c>
      <c r="AM3212" s="8" t="s">
        <v>2152</v>
      </c>
      <c r="AN3212" s="8" t="s">
        <v>20915</v>
      </c>
      <c r="AO3212" s="8" t="s">
        <v>20916</v>
      </c>
      <c r="AP3212" s="29" t="s">
        <v>20914</v>
      </c>
      <c r="AQ3212" s="11">
        <v>1015.0</v>
      </c>
    </row>
    <row r="3213">
      <c r="A3213" s="8" t="str">
        <f t="shared" si="1"/>
        <v>Emma Clor</v>
      </c>
      <c r="B3213" s="51" t="s">
        <v>20901</v>
      </c>
      <c r="C3213" s="51" t="s">
        <v>20822</v>
      </c>
      <c r="D3213" s="2" t="s">
        <v>3748</v>
      </c>
      <c r="E3213" s="8" t="s">
        <v>2507</v>
      </c>
      <c r="F3213" s="8" t="s">
        <v>3309</v>
      </c>
      <c r="G3213" s="51" t="s">
        <v>19294</v>
      </c>
      <c r="H3213" s="8" t="s">
        <v>20902</v>
      </c>
      <c r="I3213" s="8" t="s">
        <v>18305</v>
      </c>
      <c r="J3213" s="10">
        <v>3.5</v>
      </c>
      <c r="K3213" s="8" t="s">
        <v>20903</v>
      </c>
      <c r="L3213" s="8"/>
      <c r="M3213" s="8" t="s">
        <v>15771</v>
      </c>
      <c r="N3213" s="51" t="s">
        <v>20919</v>
      </c>
      <c r="O3213" s="51" t="s">
        <v>52</v>
      </c>
      <c r="P3213" s="51"/>
      <c r="Q3213" s="51"/>
      <c r="R3213" s="51" t="s">
        <v>1593</v>
      </c>
      <c r="S3213" s="51" t="s">
        <v>20920</v>
      </c>
      <c r="T3213" s="11" t="str">
        <f t="shared" si="2"/>
        <v>Emma Clor</v>
      </c>
      <c r="U3213" s="57" t="s">
        <v>106</v>
      </c>
      <c r="V3213" s="51" t="s">
        <v>20921</v>
      </c>
      <c r="W3213" s="51"/>
      <c r="X3213" s="94" t="s">
        <v>20908</v>
      </c>
      <c r="Y3213" s="51" t="s">
        <v>60</v>
      </c>
      <c r="Z3213" s="56" t="s">
        <v>20910</v>
      </c>
      <c r="AA3213" s="51" t="s">
        <v>60</v>
      </c>
      <c r="AB3213" s="56" t="s">
        <v>20911</v>
      </c>
      <c r="AC3213" s="51" t="s">
        <v>60</v>
      </c>
      <c r="AD3213" s="51" t="s">
        <v>60</v>
      </c>
      <c r="AE3213" s="51" t="s">
        <v>20913</v>
      </c>
      <c r="AF3213" s="8" t="s">
        <v>20914</v>
      </c>
      <c r="AG3213" s="8" t="s">
        <v>3760</v>
      </c>
      <c r="AH3213" s="8" t="s">
        <v>194</v>
      </c>
      <c r="AI3213" s="8" t="s">
        <v>233</v>
      </c>
      <c r="AJ3213" s="8"/>
      <c r="AK3213" s="8" t="s">
        <v>420</v>
      </c>
      <c r="AL3213" s="8" t="s">
        <v>2971</v>
      </c>
      <c r="AM3213" s="8" t="s">
        <v>2152</v>
      </c>
      <c r="AN3213" s="8" t="s">
        <v>20915</v>
      </c>
      <c r="AO3213" s="8" t="s">
        <v>20916</v>
      </c>
      <c r="AP3213" s="29" t="s">
        <v>20914</v>
      </c>
      <c r="AQ3213" s="11">
        <v>1015.0</v>
      </c>
    </row>
    <row r="3214">
      <c r="A3214" s="8" t="str">
        <f t="shared" si="1"/>
        <v>Justin Johnson</v>
      </c>
      <c r="B3214" s="51" t="s">
        <v>20901</v>
      </c>
      <c r="C3214" s="51" t="s">
        <v>20822</v>
      </c>
      <c r="D3214" s="2" t="s">
        <v>3748</v>
      </c>
      <c r="E3214" s="8" t="s">
        <v>2507</v>
      </c>
      <c r="F3214" s="8" t="s">
        <v>3309</v>
      </c>
      <c r="G3214" s="51" t="s">
        <v>19294</v>
      </c>
      <c r="H3214" s="8" t="s">
        <v>20902</v>
      </c>
      <c r="I3214" s="8" t="s">
        <v>18305</v>
      </c>
      <c r="J3214" s="10">
        <v>3.5</v>
      </c>
      <c r="K3214" s="8" t="s">
        <v>20903</v>
      </c>
      <c r="L3214" s="8"/>
      <c r="M3214" s="8" t="s">
        <v>15771</v>
      </c>
      <c r="N3214" s="51" t="s">
        <v>20922</v>
      </c>
      <c r="O3214" s="51" t="s">
        <v>52</v>
      </c>
      <c r="P3214" s="51"/>
      <c r="Q3214" s="51"/>
      <c r="R3214" s="51" t="s">
        <v>114</v>
      </c>
      <c r="S3214" s="51" t="s">
        <v>678</v>
      </c>
      <c r="T3214" s="11" t="str">
        <f t="shared" si="2"/>
        <v>Justin Johnson</v>
      </c>
      <c r="U3214" s="51" t="s">
        <v>106</v>
      </c>
      <c r="V3214" s="51" t="s">
        <v>20923</v>
      </c>
      <c r="W3214" s="51" t="s">
        <v>20924</v>
      </c>
      <c r="X3214" s="51" t="s">
        <v>20908</v>
      </c>
      <c r="Y3214" s="51" t="s">
        <v>60</v>
      </c>
      <c r="Z3214" s="56" t="s">
        <v>20910</v>
      </c>
      <c r="AA3214" s="51" t="s">
        <v>60</v>
      </c>
      <c r="AB3214" s="56" t="s">
        <v>20911</v>
      </c>
      <c r="AC3214" s="56" t="s">
        <v>20925</v>
      </c>
      <c r="AD3214" s="56" t="s">
        <v>20926</v>
      </c>
      <c r="AE3214" s="51" t="s">
        <v>20913</v>
      </c>
      <c r="AF3214" s="8" t="s">
        <v>20914</v>
      </c>
      <c r="AG3214" s="8" t="s">
        <v>3760</v>
      </c>
      <c r="AH3214" s="8" t="s">
        <v>194</v>
      </c>
      <c r="AI3214" s="8" t="s">
        <v>18832</v>
      </c>
      <c r="AJ3214" s="8"/>
      <c r="AK3214" s="8" t="s">
        <v>420</v>
      </c>
      <c r="AL3214" s="8" t="s">
        <v>2971</v>
      </c>
      <c r="AM3214" s="8" t="s">
        <v>2152</v>
      </c>
      <c r="AN3214" s="8" t="s">
        <v>20915</v>
      </c>
      <c r="AO3214" s="8" t="s">
        <v>20916</v>
      </c>
      <c r="AP3214" s="29" t="s">
        <v>20914</v>
      </c>
      <c r="AQ3214" s="11">
        <v>1015.0</v>
      </c>
    </row>
    <row r="3215">
      <c r="A3215" s="8" t="str">
        <f t="shared" si="1"/>
        <v>Richard Annorat</v>
      </c>
      <c r="B3215" s="51" t="s">
        <v>20927</v>
      </c>
      <c r="C3215" s="51" t="s">
        <v>20822</v>
      </c>
      <c r="D3215" s="2" t="s">
        <v>3748</v>
      </c>
      <c r="E3215" s="8" t="s">
        <v>6802</v>
      </c>
      <c r="F3215" s="8" t="s">
        <v>3309</v>
      </c>
      <c r="G3215" s="51" t="s">
        <v>19294</v>
      </c>
      <c r="H3215" s="8" t="s">
        <v>20928</v>
      </c>
      <c r="I3215" s="8" t="s">
        <v>8000</v>
      </c>
      <c r="J3215" s="10">
        <v>3.67</v>
      </c>
      <c r="K3215" s="8" t="s">
        <v>20929</v>
      </c>
      <c r="L3215" s="8"/>
      <c r="M3215" s="8" t="s">
        <v>20706</v>
      </c>
      <c r="N3215" s="51" t="s">
        <v>20930</v>
      </c>
      <c r="O3215" s="51" t="s">
        <v>52</v>
      </c>
      <c r="P3215" s="51"/>
      <c r="Q3215" s="51"/>
      <c r="R3215" s="51" t="s">
        <v>921</v>
      </c>
      <c r="S3215" s="51" t="s">
        <v>20931</v>
      </c>
      <c r="T3215" s="11" t="str">
        <f t="shared" si="2"/>
        <v>Richard Annorat</v>
      </c>
      <c r="U3215" s="51" t="s">
        <v>55</v>
      </c>
      <c r="V3215" s="51" t="s">
        <v>20932</v>
      </c>
      <c r="W3215" s="51"/>
      <c r="X3215" s="51" t="s">
        <v>20933</v>
      </c>
      <c r="Y3215" s="51" t="s">
        <v>60</v>
      </c>
      <c r="Z3215" s="56" t="s">
        <v>20934</v>
      </c>
      <c r="AA3215" s="51" t="s">
        <v>60</v>
      </c>
      <c r="AB3215" s="56" t="s">
        <v>20935</v>
      </c>
      <c r="AC3215" s="51" t="s">
        <v>60</v>
      </c>
      <c r="AD3215" s="56" t="s">
        <v>20936</v>
      </c>
      <c r="AE3215" s="51" t="s">
        <v>20937</v>
      </c>
      <c r="AF3215" s="8" t="s">
        <v>20938</v>
      </c>
      <c r="AG3215" s="8" t="s">
        <v>3760</v>
      </c>
      <c r="AH3215" s="8" t="s">
        <v>4581</v>
      </c>
      <c r="AI3215" s="8" t="s">
        <v>18832</v>
      </c>
      <c r="AJ3215" s="8"/>
      <c r="AK3215" s="8" t="s">
        <v>4943</v>
      </c>
      <c r="AL3215" s="8" t="s">
        <v>7943</v>
      </c>
      <c r="AM3215" s="8" t="s">
        <v>236</v>
      </c>
      <c r="AN3215" s="8" t="s">
        <v>20939</v>
      </c>
      <c r="AO3215" s="8" t="s">
        <v>20940</v>
      </c>
      <c r="AP3215" s="29" t="s">
        <v>20938</v>
      </c>
      <c r="AQ3215" s="11">
        <v>1090.0</v>
      </c>
    </row>
    <row r="3216">
      <c r="A3216" s="8" t="str">
        <f t="shared" si="1"/>
        <v>Brady Wells</v>
      </c>
      <c r="B3216" s="51" t="s">
        <v>20927</v>
      </c>
      <c r="C3216" s="51" t="s">
        <v>20822</v>
      </c>
      <c r="D3216" s="2" t="s">
        <v>3748</v>
      </c>
      <c r="E3216" s="8" t="s">
        <v>6802</v>
      </c>
      <c r="F3216" s="8" t="s">
        <v>3309</v>
      </c>
      <c r="G3216" s="51" t="s">
        <v>19294</v>
      </c>
      <c r="H3216" s="8" t="s">
        <v>20928</v>
      </c>
      <c r="I3216" s="8" t="s">
        <v>8000</v>
      </c>
      <c r="J3216" s="10">
        <v>3.67</v>
      </c>
      <c r="K3216" s="8" t="s">
        <v>20929</v>
      </c>
      <c r="L3216" s="8"/>
      <c r="M3216" s="8" t="s">
        <v>20706</v>
      </c>
      <c r="N3216" s="51" t="s">
        <v>20941</v>
      </c>
      <c r="O3216" s="51" t="s">
        <v>52</v>
      </c>
      <c r="P3216" s="51"/>
      <c r="Q3216" s="51"/>
      <c r="R3216" s="51" t="s">
        <v>9321</v>
      </c>
      <c r="S3216" s="51" t="s">
        <v>2871</v>
      </c>
      <c r="T3216" s="11" t="str">
        <f t="shared" si="2"/>
        <v>Brady Wells</v>
      </c>
      <c r="U3216" s="8" t="s">
        <v>311</v>
      </c>
      <c r="V3216" s="51" t="s">
        <v>20942</v>
      </c>
      <c r="W3216" s="51" t="s">
        <v>20943</v>
      </c>
      <c r="X3216" s="94" t="s">
        <v>20933</v>
      </c>
      <c r="Y3216" s="51" t="s">
        <v>60</v>
      </c>
      <c r="Z3216" s="56" t="s">
        <v>20934</v>
      </c>
      <c r="AA3216" s="51" t="s">
        <v>60</v>
      </c>
      <c r="AB3216" s="56" t="s">
        <v>20935</v>
      </c>
      <c r="AC3216" s="51" t="s">
        <v>60</v>
      </c>
      <c r="AD3216" s="56" t="s">
        <v>20936</v>
      </c>
      <c r="AE3216" s="51" t="s">
        <v>20937</v>
      </c>
      <c r="AF3216" s="8" t="s">
        <v>20938</v>
      </c>
      <c r="AG3216" s="8" t="s">
        <v>3760</v>
      </c>
      <c r="AH3216" s="8" t="s">
        <v>4581</v>
      </c>
      <c r="AI3216" s="8" t="s">
        <v>233</v>
      </c>
      <c r="AJ3216" s="8"/>
      <c r="AK3216" s="8" t="s">
        <v>4943</v>
      </c>
      <c r="AL3216" s="8" t="s">
        <v>7943</v>
      </c>
      <c r="AM3216" s="8" t="s">
        <v>236</v>
      </c>
      <c r="AN3216" s="8" t="s">
        <v>20939</v>
      </c>
      <c r="AO3216" s="8" t="s">
        <v>20940</v>
      </c>
      <c r="AP3216" s="29" t="s">
        <v>20938</v>
      </c>
      <c r="AQ3216" s="11">
        <v>1090.0</v>
      </c>
    </row>
    <row r="3217">
      <c r="A3217" s="8" t="str">
        <f t="shared" si="1"/>
        <v>Jake Kehoe</v>
      </c>
      <c r="B3217" s="51" t="s">
        <v>20927</v>
      </c>
      <c r="C3217" s="51" t="s">
        <v>20822</v>
      </c>
      <c r="D3217" s="2" t="s">
        <v>3748</v>
      </c>
      <c r="E3217" s="51" t="s">
        <v>6802</v>
      </c>
      <c r="F3217" s="51" t="s">
        <v>3309</v>
      </c>
      <c r="G3217" s="51" t="s">
        <v>19294</v>
      </c>
      <c r="H3217" s="51" t="s">
        <v>20928</v>
      </c>
      <c r="I3217" s="51" t="s">
        <v>8000</v>
      </c>
      <c r="J3217" s="66">
        <v>3.67</v>
      </c>
      <c r="K3217" s="51" t="s">
        <v>20929</v>
      </c>
      <c r="L3217" s="51" t="s">
        <v>86</v>
      </c>
      <c r="M3217" s="51" t="s">
        <v>20706</v>
      </c>
      <c r="N3217" s="51" t="s">
        <v>20944</v>
      </c>
      <c r="O3217" s="51" t="s">
        <v>52</v>
      </c>
      <c r="P3217" s="51"/>
      <c r="Q3217" s="51"/>
      <c r="R3217" s="51" t="s">
        <v>3481</v>
      </c>
      <c r="S3217" s="51" t="s">
        <v>20945</v>
      </c>
      <c r="T3217" s="11" t="str">
        <f t="shared" si="2"/>
        <v>Jake Kehoe</v>
      </c>
      <c r="U3217" s="51" t="s">
        <v>80</v>
      </c>
      <c r="V3217" s="51" t="s">
        <v>86</v>
      </c>
      <c r="W3217" s="51" t="s">
        <v>86</v>
      </c>
      <c r="X3217" s="51" t="s">
        <v>20937</v>
      </c>
      <c r="Y3217" s="51" t="s">
        <v>60</v>
      </c>
      <c r="Z3217" s="56" t="s">
        <v>20934</v>
      </c>
      <c r="AA3217" s="51" t="s">
        <v>60</v>
      </c>
      <c r="AB3217" s="56" t="s">
        <v>20935</v>
      </c>
      <c r="AC3217" s="51" t="s">
        <v>60</v>
      </c>
      <c r="AD3217" s="56" t="s">
        <v>20936</v>
      </c>
      <c r="AE3217" s="51" t="s">
        <v>20937</v>
      </c>
      <c r="AF3217" s="51" t="s">
        <v>20938</v>
      </c>
      <c r="AG3217" s="51" t="s">
        <v>3760</v>
      </c>
      <c r="AH3217" s="51" t="s">
        <v>4581</v>
      </c>
      <c r="AI3217" s="51" t="s">
        <v>18832</v>
      </c>
      <c r="AJ3217" s="51" t="s">
        <v>86</v>
      </c>
      <c r="AK3217" s="51" t="s">
        <v>4943</v>
      </c>
      <c r="AL3217" s="51" t="s">
        <v>7943</v>
      </c>
      <c r="AM3217" s="51" t="s">
        <v>236</v>
      </c>
      <c r="AN3217" s="51" t="s">
        <v>20939</v>
      </c>
      <c r="AO3217" s="51" t="s">
        <v>20940</v>
      </c>
      <c r="AP3217" s="67" t="s">
        <v>20938</v>
      </c>
      <c r="AQ3217" s="68">
        <v>1090.0</v>
      </c>
    </row>
    <row r="3218">
      <c r="A3218" s="8" t="str">
        <f t="shared" si="1"/>
        <v>Jazmyn Smith</v>
      </c>
      <c r="B3218" s="51" t="s">
        <v>20927</v>
      </c>
      <c r="C3218" s="51" t="s">
        <v>20822</v>
      </c>
      <c r="D3218" s="2" t="s">
        <v>3748</v>
      </c>
      <c r="E3218" s="8" t="s">
        <v>6802</v>
      </c>
      <c r="F3218" s="8" t="s">
        <v>3309</v>
      </c>
      <c r="G3218" s="51" t="s">
        <v>19294</v>
      </c>
      <c r="H3218" s="8" t="s">
        <v>20928</v>
      </c>
      <c r="I3218" s="8" t="s">
        <v>8000</v>
      </c>
      <c r="J3218" s="10">
        <v>3.67</v>
      </c>
      <c r="K3218" s="8" t="s">
        <v>20929</v>
      </c>
      <c r="L3218" s="8"/>
      <c r="M3218" s="8" t="s">
        <v>20706</v>
      </c>
      <c r="N3218" s="51" t="s">
        <v>20946</v>
      </c>
      <c r="O3218" s="51" t="s">
        <v>52</v>
      </c>
      <c r="P3218" s="51"/>
      <c r="Q3218" s="51"/>
      <c r="R3218" s="8" t="s">
        <v>20947</v>
      </c>
      <c r="S3218" s="8" t="s">
        <v>941</v>
      </c>
      <c r="T3218" s="11" t="str">
        <f t="shared" si="2"/>
        <v>Jazmyn Smith</v>
      </c>
      <c r="U3218" s="8" t="s">
        <v>80</v>
      </c>
      <c r="V3218" s="51" t="s">
        <v>20948</v>
      </c>
      <c r="W3218" s="51"/>
      <c r="X3218" s="51" t="s">
        <v>20933</v>
      </c>
      <c r="Y3218" s="51" t="s">
        <v>60</v>
      </c>
      <c r="Z3218" s="56" t="s">
        <v>20934</v>
      </c>
      <c r="AA3218" s="51" t="s">
        <v>60</v>
      </c>
      <c r="AB3218" s="56" t="s">
        <v>20935</v>
      </c>
      <c r="AC3218" s="51" t="s">
        <v>60</v>
      </c>
      <c r="AD3218" s="56" t="s">
        <v>20936</v>
      </c>
      <c r="AE3218" s="51" t="s">
        <v>20937</v>
      </c>
      <c r="AF3218" s="8" t="s">
        <v>20938</v>
      </c>
      <c r="AG3218" s="8" t="s">
        <v>3760</v>
      </c>
      <c r="AH3218" s="8" t="s">
        <v>4581</v>
      </c>
      <c r="AI3218" s="8" t="s">
        <v>18832</v>
      </c>
      <c r="AJ3218" s="8"/>
      <c r="AK3218" s="8" t="s">
        <v>4943</v>
      </c>
      <c r="AL3218" s="8" t="s">
        <v>7943</v>
      </c>
      <c r="AM3218" s="8" t="s">
        <v>236</v>
      </c>
      <c r="AN3218" s="8" t="s">
        <v>20939</v>
      </c>
      <c r="AO3218" s="8" t="s">
        <v>20940</v>
      </c>
      <c r="AP3218" s="29" t="s">
        <v>20938</v>
      </c>
      <c r="AQ3218" s="11">
        <v>1090.0</v>
      </c>
    </row>
    <row r="3219">
      <c r="A3219" s="8" t="str">
        <f t="shared" si="1"/>
        <v>Sam Katon</v>
      </c>
      <c r="B3219" s="51" t="s">
        <v>20949</v>
      </c>
      <c r="C3219" s="51" t="s">
        <v>20822</v>
      </c>
      <c r="D3219" s="2" t="s">
        <v>3748</v>
      </c>
      <c r="E3219" s="8" t="s">
        <v>15953</v>
      </c>
      <c r="F3219" s="8" t="s">
        <v>3309</v>
      </c>
      <c r="G3219" s="51" t="s">
        <v>19294</v>
      </c>
      <c r="H3219" s="8" t="s">
        <v>20950</v>
      </c>
      <c r="I3219" s="8" t="s">
        <v>20951</v>
      </c>
      <c r="J3219" s="10">
        <v>3.29</v>
      </c>
      <c r="K3219" s="8" t="s">
        <v>20952</v>
      </c>
      <c r="L3219" s="8"/>
      <c r="M3219" s="8"/>
      <c r="N3219" s="51" t="s">
        <v>20953</v>
      </c>
      <c r="O3219" s="51" t="s">
        <v>52</v>
      </c>
      <c r="P3219" s="51"/>
      <c r="Q3219" s="51"/>
      <c r="R3219" s="51" t="s">
        <v>3236</v>
      </c>
      <c r="S3219" s="51" t="s">
        <v>20954</v>
      </c>
      <c r="T3219" s="11" t="str">
        <f t="shared" si="2"/>
        <v>Sam Katon</v>
      </c>
      <c r="U3219" s="51" t="s">
        <v>160</v>
      </c>
      <c r="V3219" s="51" t="s">
        <v>20955</v>
      </c>
      <c r="W3219" s="51" t="s">
        <v>20956</v>
      </c>
      <c r="X3219" s="94" t="s">
        <v>20957</v>
      </c>
      <c r="Y3219" s="51" t="s">
        <v>60</v>
      </c>
      <c r="Z3219" s="51" t="s">
        <v>60</v>
      </c>
      <c r="AA3219" s="56" t="s">
        <v>20958</v>
      </c>
      <c r="AB3219" s="51" t="s">
        <v>60</v>
      </c>
      <c r="AC3219" s="51" t="s">
        <v>60</v>
      </c>
      <c r="AD3219" s="56" t="s">
        <v>20959</v>
      </c>
      <c r="AE3219" s="51"/>
      <c r="AF3219" s="8" t="s">
        <v>20960</v>
      </c>
      <c r="AG3219" s="8" t="s">
        <v>3760</v>
      </c>
      <c r="AH3219" s="8" t="s">
        <v>4581</v>
      </c>
      <c r="AI3219" s="8" t="s">
        <v>233</v>
      </c>
      <c r="AJ3219" s="8"/>
      <c r="AK3219" s="8"/>
      <c r="AL3219" s="8"/>
      <c r="AM3219" s="8"/>
      <c r="AN3219" s="8" t="s">
        <v>20961</v>
      </c>
      <c r="AO3219" s="8" t="s">
        <v>20962</v>
      </c>
      <c r="AP3219" s="29" t="s">
        <v>20960</v>
      </c>
      <c r="AQ3219" s="11">
        <v>1272.0</v>
      </c>
    </row>
    <row r="3220">
      <c r="A3220" s="8" t="str">
        <f t="shared" si="1"/>
        <v>Sam Katon</v>
      </c>
      <c r="B3220" s="51" t="s">
        <v>20949</v>
      </c>
      <c r="C3220" s="51" t="s">
        <v>20822</v>
      </c>
      <c r="D3220" s="2" t="s">
        <v>3748</v>
      </c>
      <c r="E3220" s="8" t="s">
        <v>15953</v>
      </c>
      <c r="F3220" s="8" t="s">
        <v>3309</v>
      </c>
      <c r="G3220" s="51" t="s">
        <v>19294</v>
      </c>
      <c r="H3220" s="8" t="s">
        <v>20950</v>
      </c>
      <c r="I3220" s="8" t="s">
        <v>20951</v>
      </c>
      <c r="J3220" s="10">
        <v>3.29</v>
      </c>
      <c r="K3220" s="8" t="s">
        <v>20952</v>
      </c>
      <c r="L3220" s="8"/>
      <c r="M3220" s="8"/>
      <c r="N3220" s="51" t="s">
        <v>20963</v>
      </c>
      <c r="O3220" s="51" t="s">
        <v>52</v>
      </c>
      <c r="P3220" s="51"/>
      <c r="Q3220" s="51"/>
      <c r="R3220" s="51" t="s">
        <v>3236</v>
      </c>
      <c r="S3220" s="51" t="s">
        <v>20954</v>
      </c>
      <c r="T3220" s="11" t="str">
        <f t="shared" si="2"/>
        <v>Sam Katon</v>
      </c>
      <c r="U3220" s="51" t="s">
        <v>160</v>
      </c>
      <c r="V3220" s="51" t="s">
        <v>20955</v>
      </c>
      <c r="W3220" s="51" t="s">
        <v>20956</v>
      </c>
      <c r="X3220" s="94" t="s">
        <v>20957</v>
      </c>
      <c r="Y3220" s="51" t="s">
        <v>60</v>
      </c>
      <c r="Z3220" s="56" t="s">
        <v>20964</v>
      </c>
      <c r="AA3220" s="56" t="s">
        <v>20965</v>
      </c>
      <c r="AB3220" s="51" t="s">
        <v>60</v>
      </c>
      <c r="AC3220" s="51" t="s">
        <v>60</v>
      </c>
      <c r="AD3220" s="56" t="s">
        <v>20959</v>
      </c>
      <c r="AE3220" s="51"/>
      <c r="AF3220" s="8" t="s">
        <v>20960</v>
      </c>
      <c r="AG3220" s="8" t="s">
        <v>3760</v>
      </c>
      <c r="AH3220" s="8" t="s">
        <v>4581</v>
      </c>
      <c r="AI3220" s="8" t="s">
        <v>233</v>
      </c>
      <c r="AJ3220" s="8"/>
      <c r="AK3220" s="8"/>
      <c r="AL3220" s="8"/>
      <c r="AM3220" s="8"/>
      <c r="AN3220" s="8" t="s">
        <v>20961</v>
      </c>
      <c r="AO3220" s="8" t="s">
        <v>20962</v>
      </c>
      <c r="AP3220" s="29" t="s">
        <v>20960</v>
      </c>
      <c r="AQ3220" s="11">
        <v>1272.0</v>
      </c>
    </row>
    <row r="3221">
      <c r="A3221" s="8" t="str">
        <f t="shared" si="1"/>
        <v>Andre White</v>
      </c>
      <c r="B3221" s="51" t="s">
        <v>20949</v>
      </c>
      <c r="C3221" s="51" t="s">
        <v>20822</v>
      </c>
      <c r="D3221" s="2" t="s">
        <v>3748</v>
      </c>
      <c r="E3221" s="8" t="s">
        <v>15953</v>
      </c>
      <c r="F3221" s="8" t="s">
        <v>3309</v>
      </c>
      <c r="G3221" s="51" t="s">
        <v>19294</v>
      </c>
      <c r="H3221" s="8" t="s">
        <v>20950</v>
      </c>
      <c r="I3221" s="8" t="s">
        <v>20951</v>
      </c>
      <c r="J3221" s="10">
        <v>3.29</v>
      </c>
      <c r="K3221" s="8" t="s">
        <v>20952</v>
      </c>
      <c r="L3221" s="8"/>
      <c r="M3221" s="8"/>
      <c r="N3221" s="51" t="s">
        <v>20966</v>
      </c>
      <c r="O3221" s="51" t="s">
        <v>52</v>
      </c>
      <c r="P3221" s="51"/>
      <c r="Q3221" s="51"/>
      <c r="R3221" s="51" t="s">
        <v>6411</v>
      </c>
      <c r="S3221" s="51" t="s">
        <v>105</v>
      </c>
      <c r="T3221" s="11" t="str">
        <f t="shared" si="2"/>
        <v>Andre White</v>
      </c>
      <c r="U3221" s="57" t="s">
        <v>2834</v>
      </c>
      <c r="V3221" s="51" t="s">
        <v>20967</v>
      </c>
      <c r="W3221" s="51" t="s">
        <v>20968</v>
      </c>
      <c r="X3221" s="94" t="s">
        <v>20957</v>
      </c>
      <c r="Y3221" s="56" t="s">
        <v>20969</v>
      </c>
      <c r="Z3221" s="51" t="s">
        <v>60</v>
      </c>
      <c r="AA3221" s="51" t="s">
        <v>60</v>
      </c>
      <c r="AB3221" s="51" t="s">
        <v>60</v>
      </c>
      <c r="AC3221" s="51" t="s">
        <v>60</v>
      </c>
      <c r="AD3221" s="56" t="s">
        <v>20959</v>
      </c>
      <c r="AE3221" s="51"/>
      <c r="AF3221" s="8" t="s">
        <v>20960</v>
      </c>
      <c r="AG3221" s="8" t="s">
        <v>3760</v>
      </c>
      <c r="AH3221" s="8" t="s">
        <v>4581</v>
      </c>
      <c r="AI3221" s="8" t="s">
        <v>233</v>
      </c>
      <c r="AJ3221" s="8"/>
      <c r="AK3221" s="8"/>
      <c r="AL3221" s="8"/>
      <c r="AM3221" s="8"/>
      <c r="AN3221" s="8" t="s">
        <v>20961</v>
      </c>
      <c r="AO3221" s="8" t="s">
        <v>20962</v>
      </c>
      <c r="AP3221" s="29" t="s">
        <v>20960</v>
      </c>
      <c r="AQ3221" s="11">
        <v>1272.0</v>
      </c>
    </row>
    <row r="3222">
      <c r="A3222" s="8" t="str">
        <f t="shared" si="1"/>
        <v>Blake Harris</v>
      </c>
      <c r="B3222" s="8" t="s">
        <v>20949</v>
      </c>
      <c r="C3222" s="51" t="s">
        <v>20822</v>
      </c>
      <c r="D3222" s="79" t="s">
        <v>3748</v>
      </c>
      <c r="E3222" s="62" t="s">
        <v>15953</v>
      </c>
      <c r="F3222" s="62" t="s">
        <v>3309</v>
      </c>
      <c r="G3222" s="51" t="s">
        <v>19294</v>
      </c>
      <c r="H3222" s="89">
        <v>151777.0</v>
      </c>
      <c r="I3222" s="63" t="s">
        <v>20951</v>
      </c>
      <c r="J3222" s="60">
        <v>3.29</v>
      </c>
      <c r="K3222" s="18" t="s">
        <v>20952</v>
      </c>
      <c r="L3222" s="18"/>
      <c r="M3222" s="18"/>
      <c r="N3222" s="61" t="s">
        <v>20970</v>
      </c>
      <c r="O3222" s="51" t="s">
        <v>52</v>
      </c>
      <c r="P3222" s="61" t="s">
        <v>207</v>
      </c>
      <c r="Q3222" s="51"/>
      <c r="R3222" s="51" t="s">
        <v>2140</v>
      </c>
      <c r="S3222" s="51" t="s">
        <v>1384</v>
      </c>
      <c r="T3222" s="11" t="str">
        <f t="shared" si="2"/>
        <v>Blake Harris</v>
      </c>
      <c r="U3222" s="51" t="s">
        <v>106</v>
      </c>
      <c r="V3222" s="51" t="s">
        <v>20971</v>
      </c>
      <c r="W3222" s="51" t="s">
        <v>20972</v>
      </c>
      <c r="X3222" s="62" t="s">
        <v>20957</v>
      </c>
      <c r="Y3222" s="62"/>
      <c r="Z3222" s="62"/>
      <c r="AA3222" s="62"/>
      <c r="AB3222" s="62"/>
      <c r="AC3222" s="62"/>
      <c r="AD3222" s="62"/>
      <c r="AE3222" s="62"/>
      <c r="AF3222" s="62" t="s">
        <v>20960</v>
      </c>
      <c r="AG3222" s="62" t="s">
        <v>3760</v>
      </c>
      <c r="AH3222" s="72" t="s">
        <v>4581</v>
      </c>
      <c r="AI3222" s="63" t="s">
        <v>18832</v>
      </c>
      <c r="AJ3222" s="77"/>
      <c r="AK3222" s="63"/>
      <c r="AL3222" s="63"/>
      <c r="AM3222" s="60"/>
      <c r="AN3222" s="97">
        <v>0.6752626552053486</v>
      </c>
      <c r="AO3222" s="98">
        <v>47046.0</v>
      </c>
      <c r="AP3222" s="99" t="s">
        <v>20960</v>
      </c>
      <c r="AQ3222" s="68">
        <v>1272.0</v>
      </c>
    </row>
    <row r="3223">
      <c r="A3223" s="8" t="str">
        <f t="shared" si="1"/>
        <v>AC Hannah has been removed. </v>
      </c>
      <c r="B3223" s="8" t="s">
        <v>20949</v>
      </c>
      <c r="C3223" s="51" t="s">
        <v>20822</v>
      </c>
      <c r="D3223" s="2" t="s">
        <v>3748</v>
      </c>
      <c r="E3223" s="8" t="s">
        <v>15953</v>
      </c>
      <c r="F3223" s="8" t="s">
        <v>3309</v>
      </c>
      <c r="G3223" s="51" t="s">
        <v>19294</v>
      </c>
      <c r="H3223" s="8" t="s">
        <v>20950</v>
      </c>
      <c r="I3223" s="8" t="s">
        <v>20951</v>
      </c>
      <c r="J3223" s="10">
        <v>3.29</v>
      </c>
      <c r="K3223" s="8" t="s">
        <v>20952</v>
      </c>
      <c r="L3223" s="8"/>
      <c r="M3223" s="8"/>
      <c r="N3223" s="51" t="s">
        <v>20973</v>
      </c>
      <c r="O3223" s="57" t="s">
        <v>52</v>
      </c>
      <c r="P3223" s="51"/>
      <c r="Q3223" s="51" t="s">
        <v>277</v>
      </c>
      <c r="R3223" s="57" t="s">
        <v>15815</v>
      </c>
      <c r="S3223" s="51"/>
      <c r="T3223" s="11" t="str">
        <f t="shared" si="2"/>
        <v>AC Hannah has been removed. </v>
      </c>
      <c r="U3223" s="51"/>
      <c r="V3223" s="51"/>
      <c r="W3223" s="51"/>
      <c r="X3223" s="51" t="s">
        <v>20957</v>
      </c>
      <c r="Y3223" s="51" t="s">
        <v>60</v>
      </c>
      <c r="Z3223" s="51" t="s">
        <v>60</v>
      </c>
      <c r="AA3223" s="51" t="s">
        <v>60</v>
      </c>
      <c r="AB3223" s="51" t="s">
        <v>60</v>
      </c>
      <c r="AC3223" s="51" t="s">
        <v>60</v>
      </c>
      <c r="AD3223" s="56" t="s">
        <v>20959</v>
      </c>
      <c r="AE3223" s="51"/>
      <c r="AF3223" s="8" t="s">
        <v>20960</v>
      </c>
      <c r="AG3223" s="8" t="s">
        <v>3760</v>
      </c>
      <c r="AH3223" s="8" t="s">
        <v>4581</v>
      </c>
      <c r="AI3223" s="8" t="s">
        <v>18832</v>
      </c>
      <c r="AJ3223" s="8"/>
      <c r="AK3223" s="8"/>
      <c r="AL3223" s="8"/>
      <c r="AM3223" s="8"/>
      <c r="AN3223" s="8" t="s">
        <v>20961</v>
      </c>
      <c r="AO3223" s="8" t="s">
        <v>20974</v>
      </c>
      <c r="AP3223" s="29" t="s">
        <v>20960</v>
      </c>
      <c r="AQ3223" s="11">
        <v>1272.0</v>
      </c>
    </row>
    <row r="3224">
      <c r="A3224" s="8" t="str">
        <f t="shared" si="1"/>
        <v>Larry Cole</v>
      </c>
      <c r="B3224" s="51" t="s">
        <v>20975</v>
      </c>
      <c r="C3224" s="51" t="s">
        <v>20822</v>
      </c>
      <c r="D3224" s="2" t="s">
        <v>3748</v>
      </c>
      <c r="E3224" s="8" t="s">
        <v>3782</v>
      </c>
      <c r="F3224" s="8" t="s">
        <v>3309</v>
      </c>
      <c r="G3224" s="51" t="s">
        <v>19294</v>
      </c>
      <c r="H3224" s="8" t="s">
        <v>20976</v>
      </c>
      <c r="I3224" s="8" t="s">
        <v>49</v>
      </c>
      <c r="J3224" s="10">
        <v>3.77</v>
      </c>
      <c r="K3224" s="8" t="s">
        <v>20977</v>
      </c>
      <c r="L3224" s="8"/>
      <c r="M3224" s="8"/>
      <c r="N3224" s="51" t="s">
        <v>20978</v>
      </c>
      <c r="O3224" s="51" t="s">
        <v>52</v>
      </c>
      <c r="P3224" s="51"/>
      <c r="Q3224" s="51"/>
      <c r="R3224" s="51" t="s">
        <v>6017</v>
      </c>
      <c r="S3224" s="51" t="s">
        <v>2028</v>
      </c>
      <c r="T3224" s="11" t="str">
        <f t="shared" si="2"/>
        <v>Larry Cole</v>
      </c>
      <c r="U3224" s="51" t="s">
        <v>55</v>
      </c>
      <c r="V3224" s="51" t="s">
        <v>20979</v>
      </c>
      <c r="W3224" s="51" t="s">
        <v>20980</v>
      </c>
      <c r="X3224" s="94" t="s">
        <v>20981</v>
      </c>
      <c r="Y3224" s="51" t="s">
        <v>60</v>
      </c>
      <c r="Z3224" s="56" t="s">
        <v>20982</v>
      </c>
      <c r="AA3224" s="56" t="s">
        <v>20983</v>
      </c>
      <c r="AB3224" s="51" t="s">
        <v>60</v>
      </c>
      <c r="AC3224" s="51" t="s">
        <v>60</v>
      </c>
      <c r="AD3224" s="51" t="s">
        <v>60</v>
      </c>
      <c r="AE3224" s="51" t="s">
        <v>20984</v>
      </c>
      <c r="AF3224" s="8" t="s">
        <v>20985</v>
      </c>
      <c r="AG3224" s="8" t="s">
        <v>3760</v>
      </c>
      <c r="AH3224" s="8" t="s">
        <v>134</v>
      </c>
      <c r="AI3224" s="8" t="s">
        <v>233</v>
      </c>
      <c r="AJ3224" s="8"/>
      <c r="AK3224" s="8" t="s">
        <v>7868</v>
      </c>
      <c r="AL3224" s="8" t="s">
        <v>20986</v>
      </c>
      <c r="AM3224" s="8" t="s">
        <v>3621</v>
      </c>
      <c r="AN3224" s="8" t="s">
        <v>20987</v>
      </c>
      <c r="AO3224" s="8" t="s">
        <v>20988</v>
      </c>
      <c r="AP3224" s="29" t="s">
        <v>20985</v>
      </c>
      <c r="AQ3224" s="11">
        <v>2202.0</v>
      </c>
    </row>
    <row r="3225">
      <c r="A3225" s="8" t="str">
        <f t="shared" si="1"/>
        <v>Derick Lawrence</v>
      </c>
      <c r="B3225" s="51" t="s">
        <v>20975</v>
      </c>
      <c r="C3225" s="51" t="s">
        <v>20822</v>
      </c>
      <c r="D3225" s="2" t="s">
        <v>3748</v>
      </c>
      <c r="E3225" s="8" t="s">
        <v>3782</v>
      </c>
      <c r="F3225" s="8" t="s">
        <v>3309</v>
      </c>
      <c r="G3225" s="51" t="s">
        <v>19294</v>
      </c>
      <c r="H3225" s="8" t="s">
        <v>20976</v>
      </c>
      <c r="I3225" s="8" t="s">
        <v>49</v>
      </c>
      <c r="J3225" s="10">
        <v>3.77</v>
      </c>
      <c r="K3225" s="8" t="s">
        <v>20977</v>
      </c>
      <c r="L3225" s="8"/>
      <c r="M3225" s="8"/>
      <c r="N3225" s="51" t="s">
        <v>20989</v>
      </c>
      <c r="O3225" s="51" t="s">
        <v>52</v>
      </c>
      <c r="P3225" s="51"/>
      <c r="Q3225" s="51"/>
      <c r="R3225" s="51" t="s">
        <v>12400</v>
      </c>
      <c r="S3225" s="51" t="s">
        <v>978</v>
      </c>
      <c r="T3225" s="11" t="str">
        <f t="shared" si="2"/>
        <v>Derick Lawrence</v>
      </c>
      <c r="U3225" s="51" t="s">
        <v>106</v>
      </c>
      <c r="V3225" s="51" t="s">
        <v>20990</v>
      </c>
      <c r="W3225" s="13" t="s">
        <v>20991</v>
      </c>
      <c r="X3225" s="94" t="s">
        <v>20981</v>
      </c>
      <c r="Y3225" s="51" t="s">
        <v>60</v>
      </c>
      <c r="Z3225" s="56" t="s">
        <v>20982</v>
      </c>
      <c r="AA3225" s="51" t="s">
        <v>60</v>
      </c>
      <c r="AB3225" s="51" t="s">
        <v>60</v>
      </c>
      <c r="AC3225" s="51" t="s">
        <v>60</v>
      </c>
      <c r="AD3225" s="51" t="s">
        <v>60</v>
      </c>
      <c r="AE3225" s="51" t="s">
        <v>20984</v>
      </c>
      <c r="AF3225" s="8" t="s">
        <v>20985</v>
      </c>
      <c r="AG3225" s="8" t="s">
        <v>3760</v>
      </c>
      <c r="AH3225" s="8" t="s">
        <v>134</v>
      </c>
      <c r="AI3225" s="8" t="s">
        <v>233</v>
      </c>
      <c r="AJ3225" s="8"/>
      <c r="AK3225" s="8" t="s">
        <v>7868</v>
      </c>
      <c r="AL3225" s="8" t="s">
        <v>20986</v>
      </c>
      <c r="AM3225" s="8" t="s">
        <v>3621</v>
      </c>
      <c r="AN3225" s="8" t="s">
        <v>20987</v>
      </c>
      <c r="AO3225" s="8" t="s">
        <v>20988</v>
      </c>
      <c r="AP3225" s="29" t="s">
        <v>20985</v>
      </c>
      <c r="AQ3225" s="11">
        <v>2202.0</v>
      </c>
    </row>
    <row r="3226">
      <c r="A3226" s="8" t="str">
        <f t="shared" si="1"/>
        <v>Shane Mills</v>
      </c>
      <c r="B3226" s="51" t="s">
        <v>20975</v>
      </c>
      <c r="C3226" s="51" t="s">
        <v>20822</v>
      </c>
      <c r="D3226" s="2" t="s">
        <v>3748</v>
      </c>
      <c r="E3226" s="8" t="s">
        <v>3782</v>
      </c>
      <c r="F3226" s="8" t="s">
        <v>3309</v>
      </c>
      <c r="G3226" s="51" t="s">
        <v>19294</v>
      </c>
      <c r="H3226" s="8" t="s">
        <v>20976</v>
      </c>
      <c r="I3226" s="8" t="s">
        <v>49</v>
      </c>
      <c r="J3226" s="10">
        <v>3.77</v>
      </c>
      <c r="K3226" s="8" t="s">
        <v>20977</v>
      </c>
      <c r="L3226" s="8"/>
      <c r="M3226" s="8"/>
      <c r="N3226" s="51" t="s">
        <v>20992</v>
      </c>
      <c r="O3226" s="51" t="s">
        <v>52</v>
      </c>
      <c r="P3226" s="51"/>
      <c r="Q3226" s="51"/>
      <c r="R3226" s="51" t="s">
        <v>20993</v>
      </c>
      <c r="S3226" s="51" t="s">
        <v>20994</v>
      </c>
      <c r="T3226" s="11" t="str">
        <f t="shared" si="2"/>
        <v>Shane Mills</v>
      </c>
      <c r="U3226" s="51" t="s">
        <v>106</v>
      </c>
      <c r="V3226" s="51" t="s">
        <v>20995</v>
      </c>
      <c r="W3226" s="51" t="s">
        <v>20996</v>
      </c>
      <c r="X3226" s="51" t="s">
        <v>20981</v>
      </c>
      <c r="Y3226" s="51" t="s">
        <v>60</v>
      </c>
      <c r="Z3226" s="56" t="s">
        <v>20982</v>
      </c>
      <c r="AA3226" s="51" t="s">
        <v>60</v>
      </c>
      <c r="AB3226" s="51" t="s">
        <v>60</v>
      </c>
      <c r="AC3226" s="51" t="s">
        <v>60</v>
      </c>
      <c r="AD3226" s="51" t="s">
        <v>60</v>
      </c>
      <c r="AE3226" s="51" t="s">
        <v>20984</v>
      </c>
      <c r="AF3226" s="8" t="s">
        <v>20985</v>
      </c>
      <c r="AG3226" s="8" t="s">
        <v>3760</v>
      </c>
      <c r="AH3226" s="8" t="s">
        <v>134</v>
      </c>
      <c r="AI3226" s="8" t="s">
        <v>18832</v>
      </c>
      <c r="AJ3226" s="8"/>
      <c r="AK3226" s="8" t="s">
        <v>7868</v>
      </c>
      <c r="AL3226" s="8" t="s">
        <v>20986</v>
      </c>
      <c r="AM3226" s="8" t="s">
        <v>3621</v>
      </c>
      <c r="AN3226" s="8" t="s">
        <v>20987</v>
      </c>
      <c r="AO3226" s="8" t="s">
        <v>20988</v>
      </c>
      <c r="AP3226" s="29" t="s">
        <v>20985</v>
      </c>
      <c r="AQ3226" s="11">
        <v>2202.0</v>
      </c>
    </row>
    <row r="3227">
      <c r="A3227" s="8" t="str">
        <f t="shared" si="1"/>
        <v>Kevin Krutsch</v>
      </c>
      <c r="B3227" s="8" t="s">
        <v>20975</v>
      </c>
      <c r="C3227" s="51" t="s">
        <v>20822</v>
      </c>
      <c r="D3227" s="2" t="s">
        <v>3748</v>
      </c>
      <c r="E3227" s="51" t="s">
        <v>3782</v>
      </c>
      <c r="F3227" s="51" t="s">
        <v>3309</v>
      </c>
      <c r="G3227" s="51" t="s">
        <v>19294</v>
      </c>
      <c r="H3227" s="51" t="s">
        <v>20976</v>
      </c>
      <c r="I3227" s="59" t="s">
        <v>49</v>
      </c>
      <c r="J3227" s="60">
        <v>3.77</v>
      </c>
      <c r="K3227" s="51" t="s">
        <v>20977</v>
      </c>
      <c r="L3227" s="51"/>
      <c r="M3227" s="51"/>
      <c r="N3227" s="51" t="s">
        <v>20997</v>
      </c>
      <c r="O3227" s="51" t="s">
        <v>52</v>
      </c>
      <c r="P3227" s="51"/>
      <c r="Q3227" s="51"/>
      <c r="R3227" s="51" t="s">
        <v>208</v>
      </c>
      <c r="S3227" s="51" t="s">
        <v>20998</v>
      </c>
      <c r="T3227" s="11" t="str">
        <f t="shared" si="2"/>
        <v>Kevin Krutsch</v>
      </c>
      <c r="U3227" s="51" t="s">
        <v>80</v>
      </c>
      <c r="V3227" s="51"/>
      <c r="W3227" s="51"/>
      <c r="X3227" s="51" t="s">
        <v>20981</v>
      </c>
      <c r="Y3227" s="51" t="s">
        <v>60</v>
      </c>
      <c r="Z3227" s="56" t="s">
        <v>20982</v>
      </c>
      <c r="AA3227" s="51" t="s">
        <v>60</v>
      </c>
      <c r="AB3227" s="51" t="s">
        <v>60</v>
      </c>
      <c r="AC3227" s="56" t="s">
        <v>20999</v>
      </c>
      <c r="AD3227" s="56" t="s">
        <v>21000</v>
      </c>
      <c r="AE3227" s="51" t="s">
        <v>20984</v>
      </c>
      <c r="AF3227" s="51" t="s">
        <v>20985</v>
      </c>
      <c r="AG3227" s="51" t="s">
        <v>3760</v>
      </c>
      <c r="AH3227" s="51" t="s">
        <v>134</v>
      </c>
      <c r="AI3227" s="59" t="s">
        <v>18832</v>
      </c>
      <c r="AJ3227" s="51"/>
      <c r="AK3227" s="59" t="s">
        <v>7868</v>
      </c>
      <c r="AL3227" s="59" t="s">
        <v>20986</v>
      </c>
      <c r="AM3227" s="59" t="s">
        <v>3621</v>
      </c>
      <c r="AN3227" s="59" t="s">
        <v>20987</v>
      </c>
      <c r="AO3227" s="59" t="s">
        <v>21001</v>
      </c>
      <c r="AP3227" s="29" t="s">
        <v>20985</v>
      </c>
      <c r="AQ3227" s="68">
        <v>2202.0</v>
      </c>
    </row>
    <row r="3228">
      <c r="A3228" s="8" t="str">
        <f t="shared" si="1"/>
        <v>Emily Lawrence</v>
      </c>
      <c r="B3228" s="51" t="s">
        <v>20975</v>
      </c>
      <c r="C3228" s="51" t="s">
        <v>20822</v>
      </c>
      <c r="D3228" s="2" t="s">
        <v>3748</v>
      </c>
      <c r="E3228" s="8" t="s">
        <v>3782</v>
      </c>
      <c r="F3228" s="8" t="s">
        <v>3309</v>
      </c>
      <c r="G3228" s="51" t="s">
        <v>19294</v>
      </c>
      <c r="H3228" s="8" t="s">
        <v>20976</v>
      </c>
      <c r="I3228" s="8" t="s">
        <v>49</v>
      </c>
      <c r="J3228" s="10">
        <v>3.77</v>
      </c>
      <c r="K3228" s="8" t="s">
        <v>20977</v>
      </c>
      <c r="L3228" s="8"/>
      <c r="M3228" s="8"/>
      <c r="N3228" s="57" t="s">
        <v>21002</v>
      </c>
      <c r="O3228" s="51" t="s">
        <v>52</v>
      </c>
      <c r="P3228" s="51"/>
      <c r="Q3228" s="51"/>
      <c r="R3228" s="51" t="s">
        <v>256</v>
      </c>
      <c r="S3228" s="51" t="s">
        <v>978</v>
      </c>
      <c r="T3228" s="11" t="str">
        <f t="shared" si="2"/>
        <v>Emily Lawrence</v>
      </c>
      <c r="U3228" s="51" t="s">
        <v>80</v>
      </c>
      <c r="V3228" s="51"/>
      <c r="W3228" s="51"/>
      <c r="X3228" s="51" t="s">
        <v>20981</v>
      </c>
      <c r="Y3228" s="51" t="s">
        <v>60</v>
      </c>
      <c r="Z3228" s="56" t="s">
        <v>20982</v>
      </c>
      <c r="AA3228" s="51" t="s">
        <v>60</v>
      </c>
      <c r="AB3228" s="51" t="s">
        <v>60</v>
      </c>
      <c r="AC3228" s="51" t="s">
        <v>60</v>
      </c>
      <c r="AD3228" s="51" t="s">
        <v>60</v>
      </c>
      <c r="AE3228" s="51" t="s">
        <v>20984</v>
      </c>
      <c r="AF3228" s="8" t="s">
        <v>20985</v>
      </c>
      <c r="AG3228" s="8" t="s">
        <v>3760</v>
      </c>
      <c r="AH3228" s="8" t="s">
        <v>134</v>
      </c>
      <c r="AI3228" s="8" t="s">
        <v>233</v>
      </c>
      <c r="AJ3228" s="8"/>
      <c r="AK3228" s="8" t="s">
        <v>7868</v>
      </c>
      <c r="AL3228" s="8" t="s">
        <v>20986</v>
      </c>
      <c r="AM3228" s="8" t="s">
        <v>3621</v>
      </c>
      <c r="AN3228" s="8" t="s">
        <v>20987</v>
      </c>
      <c r="AO3228" s="8" t="s">
        <v>20988</v>
      </c>
      <c r="AP3228" s="29" t="s">
        <v>20985</v>
      </c>
      <c r="AQ3228" s="11">
        <v>2202.0</v>
      </c>
    </row>
    <row r="3229">
      <c r="A3229" s="8" t="str">
        <f t="shared" si="1"/>
        <v>Ben Markison</v>
      </c>
      <c r="B3229" s="51" t="s">
        <v>21003</v>
      </c>
      <c r="C3229" s="51" t="s">
        <v>21004</v>
      </c>
      <c r="D3229" s="2" t="s">
        <v>3748</v>
      </c>
      <c r="E3229" s="8" t="s">
        <v>21005</v>
      </c>
      <c r="F3229" s="8" t="s">
        <v>3309</v>
      </c>
      <c r="G3229" s="51" t="s">
        <v>19294</v>
      </c>
      <c r="H3229" s="8" t="s">
        <v>21006</v>
      </c>
      <c r="I3229" s="8" t="s">
        <v>49</v>
      </c>
      <c r="J3229" s="10">
        <v>3.45</v>
      </c>
      <c r="K3229" s="8" t="s">
        <v>21007</v>
      </c>
      <c r="L3229" s="8"/>
      <c r="M3229" s="8"/>
      <c r="N3229" s="51" t="s">
        <v>21008</v>
      </c>
      <c r="O3229" s="51" t="s">
        <v>52</v>
      </c>
      <c r="P3229" s="51"/>
      <c r="Q3229" s="51"/>
      <c r="R3229" s="51" t="s">
        <v>2944</v>
      </c>
      <c r="S3229" s="51" t="s">
        <v>21009</v>
      </c>
      <c r="T3229" s="11" t="str">
        <f t="shared" si="2"/>
        <v>Ben Markison</v>
      </c>
      <c r="U3229" s="51" t="s">
        <v>55</v>
      </c>
      <c r="V3229" s="51" t="s">
        <v>21010</v>
      </c>
      <c r="W3229" s="51"/>
      <c r="X3229" s="51" t="s">
        <v>21011</v>
      </c>
      <c r="Y3229" s="56" t="s">
        <v>21012</v>
      </c>
      <c r="Z3229" s="56" t="s">
        <v>21013</v>
      </c>
      <c r="AA3229" s="51" t="s">
        <v>60</v>
      </c>
      <c r="AB3229" s="51" t="s">
        <v>60</v>
      </c>
      <c r="AC3229" s="51" t="s">
        <v>60</v>
      </c>
      <c r="AD3229" s="56" t="s">
        <v>21014</v>
      </c>
      <c r="AE3229" s="51" t="s">
        <v>21015</v>
      </c>
      <c r="AF3229" s="8" t="s">
        <v>21016</v>
      </c>
      <c r="AG3229" s="8" t="s">
        <v>3760</v>
      </c>
      <c r="AH3229" s="8" t="s">
        <v>4581</v>
      </c>
      <c r="AI3229" s="8" t="s">
        <v>18832</v>
      </c>
      <c r="AJ3229" s="8"/>
      <c r="AK3229" s="8" t="s">
        <v>3913</v>
      </c>
      <c r="AL3229" s="8" t="s">
        <v>3461</v>
      </c>
      <c r="AM3229" s="8" t="s">
        <v>421</v>
      </c>
      <c r="AN3229" s="8" t="s">
        <v>21017</v>
      </c>
      <c r="AO3229" s="8" t="s">
        <v>19816</v>
      </c>
      <c r="AP3229" s="29" t="s">
        <v>21016</v>
      </c>
      <c r="AQ3229" s="11">
        <v>3354.0</v>
      </c>
    </row>
    <row r="3230">
      <c r="A3230" s="8" t="str">
        <f t="shared" si="1"/>
        <v>Zach Raber</v>
      </c>
      <c r="B3230" s="51" t="s">
        <v>21003</v>
      </c>
      <c r="C3230" s="51" t="s">
        <v>21004</v>
      </c>
      <c r="D3230" s="2" t="s">
        <v>3748</v>
      </c>
      <c r="E3230" s="8" t="s">
        <v>21005</v>
      </c>
      <c r="F3230" s="8" t="s">
        <v>3309</v>
      </c>
      <c r="G3230" s="51" t="s">
        <v>19294</v>
      </c>
      <c r="H3230" s="8" t="s">
        <v>21006</v>
      </c>
      <c r="I3230" s="8" t="s">
        <v>49</v>
      </c>
      <c r="J3230" s="10">
        <v>3.45</v>
      </c>
      <c r="K3230" s="8" t="s">
        <v>21007</v>
      </c>
      <c r="L3230" s="8"/>
      <c r="M3230" s="8"/>
      <c r="N3230" s="51" t="s">
        <v>21018</v>
      </c>
      <c r="O3230" s="51" t="s">
        <v>52</v>
      </c>
      <c r="P3230" s="51"/>
      <c r="Q3230" s="51"/>
      <c r="R3230" s="51" t="s">
        <v>1734</v>
      </c>
      <c r="S3230" s="51" t="s">
        <v>21019</v>
      </c>
      <c r="T3230" s="11" t="str">
        <f t="shared" si="2"/>
        <v>Zach Raber</v>
      </c>
      <c r="U3230" s="8" t="s">
        <v>2649</v>
      </c>
      <c r="V3230" s="51" t="s">
        <v>21020</v>
      </c>
      <c r="W3230" s="51" t="s">
        <v>21021</v>
      </c>
      <c r="X3230" s="94" t="s">
        <v>21011</v>
      </c>
      <c r="Y3230" s="56" t="s">
        <v>21022</v>
      </c>
      <c r="Z3230" s="56" t="s">
        <v>21013</v>
      </c>
      <c r="AA3230" s="56" t="s">
        <v>21023</v>
      </c>
      <c r="AB3230" s="51" t="s">
        <v>60</v>
      </c>
      <c r="AC3230" s="51" t="s">
        <v>60</v>
      </c>
      <c r="AD3230" s="51" t="s">
        <v>60</v>
      </c>
      <c r="AE3230" s="51" t="s">
        <v>21015</v>
      </c>
      <c r="AF3230" s="8" t="s">
        <v>21016</v>
      </c>
      <c r="AG3230" s="8" t="s">
        <v>3760</v>
      </c>
      <c r="AH3230" s="8" t="s">
        <v>4581</v>
      </c>
      <c r="AI3230" s="8" t="s">
        <v>233</v>
      </c>
      <c r="AJ3230" s="8"/>
      <c r="AK3230" s="8" t="s">
        <v>3913</v>
      </c>
      <c r="AL3230" s="8" t="s">
        <v>3461</v>
      </c>
      <c r="AM3230" s="8" t="s">
        <v>421</v>
      </c>
      <c r="AN3230" s="8" t="s">
        <v>21017</v>
      </c>
      <c r="AO3230" s="8" t="s">
        <v>19816</v>
      </c>
      <c r="AP3230" s="29" t="s">
        <v>21016</v>
      </c>
      <c r="AQ3230" s="11">
        <v>3354.0</v>
      </c>
    </row>
    <row r="3231">
      <c r="A3231" s="8" t="str">
        <f t="shared" si="1"/>
        <v>Amanda Cope</v>
      </c>
      <c r="B3231" s="51" t="s">
        <v>21003</v>
      </c>
      <c r="C3231" s="51" t="s">
        <v>21004</v>
      </c>
      <c r="D3231" s="2" t="s">
        <v>3748</v>
      </c>
      <c r="E3231" s="8" t="s">
        <v>21005</v>
      </c>
      <c r="F3231" s="8" t="s">
        <v>3309</v>
      </c>
      <c r="G3231" s="51" t="s">
        <v>19294</v>
      </c>
      <c r="H3231" s="8" t="s">
        <v>21006</v>
      </c>
      <c r="I3231" s="8" t="s">
        <v>49</v>
      </c>
      <c r="J3231" s="10">
        <v>3.45</v>
      </c>
      <c r="K3231" s="8" t="s">
        <v>21007</v>
      </c>
      <c r="L3231" s="8"/>
      <c r="M3231" s="8"/>
      <c r="N3231" s="51" t="s">
        <v>21024</v>
      </c>
      <c r="O3231" s="51" t="s">
        <v>52</v>
      </c>
      <c r="P3231" s="51"/>
      <c r="Q3231" s="51"/>
      <c r="R3231" s="51" t="s">
        <v>2160</v>
      </c>
      <c r="S3231" s="51" t="s">
        <v>21025</v>
      </c>
      <c r="T3231" s="11" t="str">
        <f t="shared" si="2"/>
        <v>Amanda Cope</v>
      </c>
      <c r="U3231" s="51" t="s">
        <v>160</v>
      </c>
      <c r="V3231" s="51" t="s">
        <v>21026</v>
      </c>
      <c r="W3231" s="51"/>
      <c r="X3231" s="94" t="s">
        <v>21011</v>
      </c>
      <c r="Y3231" s="56" t="s">
        <v>21027</v>
      </c>
      <c r="Z3231" s="56" t="s">
        <v>21013</v>
      </c>
      <c r="AA3231" s="51" t="s">
        <v>60</v>
      </c>
      <c r="AB3231" s="51" t="s">
        <v>60</v>
      </c>
      <c r="AC3231" s="51" t="s">
        <v>60</v>
      </c>
      <c r="AD3231" s="51" t="s">
        <v>60</v>
      </c>
      <c r="AE3231" s="51" t="s">
        <v>21015</v>
      </c>
      <c r="AF3231" s="8" t="s">
        <v>21016</v>
      </c>
      <c r="AG3231" s="8" t="s">
        <v>3760</v>
      </c>
      <c r="AH3231" s="8" t="s">
        <v>4581</v>
      </c>
      <c r="AI3231" s="8" t="s">
        <v>233</v>
      </c>
      <c r="AJ3231" s="8"/>
      <c r="AK3231" s="8" t="s">
        <v>3913</v>
      </c>
      <c r="AL3231" s="8" t="s">
        <v>3461</v>
      </c>
      <c r="AM3231" s="8" t="s">
        <v>421</v>
      </c>
      <c r="AN3231" s="8" t="s">
        <v>21017</v>
      </c>
      <c r="AO3231" s="8" t="s">
        <v>19816</v>
      </c>
      <c r="AP3231" s="29" t="s">
        <v>21016</v>
      </c>
      <c r="AQ3231" s="11">
        <v>3354.0</v>
      </c>
    </row>
    <row r="3232">
      <c r="A3232" s="8" t="str">
        <f t="shared" si="1"/>
        <v>Jenn Dowell</v>
      </c>
      <c r="B3232" s="51" t="s">
        <v>21003</v>
      </c>
      <c r="C3232" s="51" t="s">
        <v>21004</v>
      </c>
      <c r="D3232" s="2" t="s">
        <v>3748</v>
      </c>
      <c r="E3232" s="8" t="s">
        <v>21005</v>
      </c>
      <c r="F3232" s="8" t="s">
        <v>3309</v>
      </c>
      <c r="G3232" s="51" t="s">
        <v>19294</v>
      </c>
      <c r="H3232" s="8" t="s">
        <v>21006</v>
      </c>
      <c r="I3232" s="8" t="s">
        <v>49</v>
      </c>
      <c r="J3232" s="10">
        <v>3.45</v>
      </c>
      <c r="K3232" s="8" t="s">
        <v>21007</v>
      </c>
      <c r="L3232" s="8"/>
      <c r="M3232" s="8"/>
      <c r="N3232" s="51" t="s">
        <v>21028</v>
      </c>
      <c r="O3232" s="51" t="s">
        <v>52</v>
      </c>
      <c r="P3232" s="51"/>
      <c r="Q3232" s="51"/>
      <c r="R3232" s="8" t="s">
        <v>16324</v>
      </c>
      <c r="S3232" s="8" t="s">
        <v>21029</v>
      </c>
      <c r="T3232" s="11" t="str">
        <f t="shared" si="2"/>
        <v>Jenn Dowell</v>
      </c>
      <c r="U3232" s="8" t="s">
        <v>160</v>
      </c>
      <c r="V3232" s="51"/>
      <c r="W3232" s="51"/>
      <c r="X3232" s="51" t="s">
        <v>21011</v>
      </c>
      <c r="Y3232" s="51" t="s">
        <v>60</v>
      </c>
      <c r="Z3232" s="56" t="s">
        <v>21013</v>
      </c>
      <c r="AA3232" s="51" t="s">
        <v>60</v>
      </c>
      <c r="AB3232" s="51" t="s">
        <v>60</v>
      </c>
      <c r="AC3232" s="51" t="s">
        <v>60</v>
      </c>
      <c r="AD3232" s="56" t="s">
        <v>21014</v>
      </c>
      <c r="AE3232" s="51" t="s">
        <v>21015</v>
      </c>
      <c r="AF3232" s="8" t="s">
        <v>21016</v>
      </c>
      <c r="AG3232" s="8" t="s">
        <v>3760</v>
      </c>
      <c r="AH3232" s="8" t="s">
        <v>4581</v>
      </c>
      <c r="AI3232" s="8" t="s">
        <v>18832</v>
      </c>
      <c r="AJ3232" s="8"/>
      <c r="AK3232" s="8" t="s">
        <v>3913</v>
      </c>
      <c r="AL3232" s="8" t="s">
        <v>3461</v>
      </c>
      <c r="AM3232" s="8" t="s">
        <v>421</v>
      </c>
      <c r="AN3232" s="8" t="s">
        <v>21017</v>
      </c>
      <c r="AO3232" s="8" t="s">
        <v>19816</v>
      </c>
      <c r="AP3232" s="29" t="s">
        <v>21016</v>
      </c>
      <c r="AQ3232" s="11">
        <v>3354.0</v>
      </c>
    </row>
    <row r="3233">
      <c r="A3233" s="8" t="str">
        <f t="shared" si="1"/>
        <v>Stacy Dibley</v>
      </c>
      <c r="B3233" s="51" t="s">
        <v>21003</v>
      </c>
      <c r="C3233" s="51" t="s">
        <v>21004</v>
      </c>
      <c r="D3233" s="2" t="s">
        <v>3748</v>
      </c>
      <c r="E3233" s="8" t="s">
        <v>21005</v>
      </c>
      <c r="F3233" s="8" t="s">
        <v>3309</v>
      </c>
      <c r="G3233" s="51" t="s">
        <v>19294</v>
      </c>
      <c r="H3233" s="8" t="s">
        <v>21006</v>
      </c>
      <c r="I3233" s="8" t="s">
        <v>49</v>
      </c>
      <c r="J3233" s="10">
        <v>3.45</v>
      </c>
      <c r="K3233" s="8" t="s">
        <v>21007</v>
      </c>
      <c r="L3233" s="8"/>
      <c r="M3233" s="8"/>
      <c r="N3233" s="51" t="s">
        <v>21030</v>
      </c>
      <c r="O3233" s="51" t="s">
        <v>52</v>
      </c>
      <c r="P3233" s="51"/>
      <c r="Q3233" s="51"/>
      <c r="R3233" s="51" t="s">
        <v>9066</v>
      </c>
      <c r="S3233" s="51" t="s">
        <v>21031</v>
      </c>
      <c r="T3233" s="11" t="str">
        <f t="shared" si="2"/>
        <v>Stacy Dibley</v>
      </c>
      <c r="U3233" s="51" t="s">
        <v>21032</v>
      </c>
      <c r="V3233" s="57" t="s">
        <v>21033</v>
      </c>
      <c r="W3233" s="51" t="s">
        <v>21034</v>
      </c>
      <c r="X3233" s="94" t="s">
        <v>21011</v>
      </c>
      <c r="Y3233" s="51" t="s">
        <v>60</v>
      </c>
      <c r="Z3233" s="56" t="s">
        <v>21013</v>
      </c>
      <c r="AA3233" s="51" t="s">
        <v>60</v>
      </c>
      <c r="AB3233" s="51" t="s">
        <v>60</v>
      </c>
      <c r="AC3233" s="51" t="s">
        <v>60</v>
      </c>
      <c r="AD3233" s="51" t="s">
        <v>60</v>
      </c>
      <c r="AE3233" s="51" t="s">
        <v>21015</v>
      </c>
      <c r="AF3233" s="8" t="s">
        <v>21016</v>
      </c>
      <c r="AG3233" s="8" t="s">
        <v>3760</v>
      </c>
      <c r="AH3233" s="8" t="s">
        <v>4581</v>
      </c>
      <c r="AI3233" s="8" t="s">
        <v>233</v>
      </c>
      <c r="AJ3233" s="8"/>
      <c r="AK3233" s="8" t="s">
        <v>3913</v>
      </c>
      <c r="AL3233" s="8" t="s">
        <v>3461</v>
      </c>
      <c r="AM3233" s="8" t="s">
        <v>421</v>
      </c>
      <c r="AN3233" s="8" t="s">
        <v>21017</v>
      </c>
      <c r="AO3233" s="8" t="s">
        <v>19816</v>
      </c>
      <c r="AP3233" s="29" t="s">
        <v>21016</v>
      </c>
      <c r="AQ3233" s="11">
        <v>3354.0</v>
      </c>
    </row>
    <row r="3234">
      <c r="A3234" s="8" t="str">
        <f t="shared" si="1"/>
        <v>Seth Ware</v>
      </c>
      <c r="B3234" s="51" t="s">
        <v>21003</v>
      </c>
      <c r="C3234" s="51" t="s">
        <v>21004</v>
      </c>
      <c r="D3234" s="2" t="s">
        <v>3748</v>
      </c>
      <c r="E3234" s="8" t="s">
        <v>21005</v>
      </c>
      <c r="F3234" s="8" t="s">
        <v>3309</v>
      </c>
      <c r="G3234" s="51" t="s">
        <v>19294</v>
      </c>
      <c r="H3234" s="8" t="s">
        <v>21006</v>
      </c>
      <c r="I3234" s="8" t="s">
        <v>49</v>
      </c>
      <c r="J3234" s="10">
        <v>3.45</v>
      </c>
      <c r="K3234" s="8" t="s">
        <v>21007</v>
      </c>
      <c r="L3234" s="8"/>
      <c r="M3234" s="8"/>
      <c r="N3234" s="51" t="s">
        <v>21035</v>
      </c>
      <c r="O3234" s="51" t="s">
        <v>52</v>
      </c>
      <c r="P3234" s="51"/>
      <c r="Q3234" s="51"/>
      <c r="R3234" s="51" t="s">
        <v>4958</v>
      </c>
      <c r="S3234" s="51" t="s">
        <v>5084</v>
      </c>
      <c r="T3234" s="11" t="str">
        <f t="shared" si="2"/>
        <v>Seth Ware</v>
      </c>
      <c r="U3234" s="8" t="s">
        <v>21036</v>
      </c>
      <c r="V3234" s="51" t="s">
        <v>21037</v>
      </c>
      <c r="W3234" s="51"/>
      <c r="X3234" s="94" t="s">
        <v>21011</v>
      </c>
      <c r="Y3234" s="56" t="s">
        <v>21038</v>
      </c>
      <c r="Z3234" s="56" t="s">
        <v>21013</v>
      </c>
      <c r="AA3234" s="56" t="s">
        <v>21039</v>
      </c>
      <c r="AB3234" s="51" t="s">
        <v>60</v>
      </c>
      <c r="AC3234" s="51" t="s">
        <v>60</v>
      </c>
      <c r="AD3234" s="51" t="s">
        <v>60</v>
      </c>
      <c r="AE3234" s="51" t="s">
        <v>21015</v>
      </c>
      <c r="AF3234" s="8" t="s">
        <v>21016</v>
      </c>
      <c r="AG3234" s="8" t="s">
        <v>3760</v>
      </c>
      <c r="AH3234" s="8" t="s">
        <v>4581</v>
      </c>
      <c r="AI3234" s="8" t="s">
        <v>233</v>
      </c>
      <c r="AJ3234" s="8"/>
      <c r="AK3234" s="8" t="s">
        <v>3913</v>
      </c>
      <c r="AL3234" s="8" t="s">
        <v>3461</v>
      </c>
      <c r="AM3234" s="8" t="s">
        <v>421</v>
      </c>
      <c r="AN3234" s="8" t="s">
        <v>21017</v>
      </c>
      <c r="AO3234" s="8" t="s">
        <v>19816</v>
      </c>
      <c r="AP3234" s="29" t="s">
        <v>21016</v>
      </c>
      <c r="AQ3234" s="11">
        <v>3354.0</v>
      </c>
    </row>
    <row r="3235">
      <c r="A3235" s="8" t="str">
        <f t="shared" si="1"/>
        <v>Brandt Marshall</v>
      </c>
      <c r="B3235" s="8" t="s">
        <v>21003</v>
      </c>
      <c r="C3235" s="51" t="s">
        <v>21004</v>
      </c>
      <c r="D3235" s="2" t="s">
        <v>3748</v>
      </c>
      <c r="E3235" s="51" t="s">
        <v>21005</v>
      </c>
      <c r="F3235" s="51" t="s">
        <v>3309</v>
      </c>
      <c r="G3235" s="51" t="s">
        <v>19294</v>
      </c>
      <c r="H3235" s="51" t="s">
        <v>21006</v>
      </c>
      <c r="I3235" s="59" t="s">
        <v>49</v>
      </c>
      <c r="J3235" s="60">
        <v>3.45</v>
      </c>
      <c r="K3235" s="51" t="s">
        <v>21007</v>
      </c>
      <c r="L3235" s="51"/>
      <c r="M3235" s="51"/>
      <c r="N3235" s="51" t="s">
        <v>21040</v>
      </c>
      <c r="O3235" s="51" t="s">
        <v>52</v>
      </c>
      <c r="P3235" s="51"/>
      <c r="Q3235" s="51"/>
      <c r="R3235" s="51" t="s">
        <v>21041</v>
      </c>
      <c r="S3235" s="51" t="s">
        <v>1980</v>
      </c>
      <c r="T3235" s="11" t="str">
        <f t="shared" si="2"/>
        <v>Brandt Marshall</v>
      </c>
      <c r="U3235" s="51" t="s">
        <v>247</v>
      </c>
      <c r="V3235" s="51" t="s">
        <v>21042</v>
      </c>
      <c r="W3235" s="51" t="s">
        <v>21043</v>
      </c>
      <c r="X3235" s="51" t="s">
        <v>21011</v>
      </c>
      <c r="Y3235" s="51" t="s">
        <v>60</v>
      </c>
      <c r="Z3235" s="56" t="s">
        <v>21013</v>
      </c>
      <c r="AA3235" s="51" t="s">
        <v>60</v>
      </c>
      <c r="AB3235" s="51" t="s">
        <v>60</v>
      </c>
      <c r="AC3235" s="56" t="s">
        <v>21044</v>
      </c>
      <c r="AD3235" s="56" t="s">
        <v>21014</v>
      </c>
      <c r="AE3235" s="51" t="s">
        <v>21015</v>
      </c>
      <c r="AF3235" s="51" t="s">
        <v>21016</v>
      </c>
      <c r="AG3235" s="51" t="s">
        <v>3760</v>
      </c>
      <c r="AH3235" s="51" t="s">
        <v>4581</v>
      </c>
      <c r="AI3235" s="59" t="s">
        <v>18832</v>
      </c>
      <c r="AJ3235" s="51"/>
      <c r="AK3235" s="59" t="s">
        <v>3913</v>
      </c>
      <c r="AL3235" s="59" t="s">
        <v>3461</v>
      </c>
      <c r="AM3235" s="59" t="s">
        <v>421</v>
      </c>
      <c r="AN3235" s="59" t="s">
        <v>21017</v>
      </c>
      <c r="AO3235" s="59" t="s">
        <v>21045</v>
      </c>
      <c r="AP3235" s="67" t="s">
        <v>21016</v>
      </c>
      <c r="AQ3235" s="68">
        <v>3354.0</v>
      </c>
    </row>
    <row r="3236">
      <c r="A3236" s="8" t="str">
        <f t="shared" si="1"/>
        <v>Simon Shawk</v>
      </c>
      <c r="B3236" s="8" t="s">
        <v>21003</v>
      </c>
      <c r="C3236" s="51" t="s">
        <v>21004</v>
      </c>
      <c r="D3236" s="2" t="s">
        <v>3748</v>
      </c>
      <c r="E3236" s="51" t="s">
        <v>21005</v>
      </c>
      <c r="F3236" s="51" t="s">
        <v>3309</v>
      </c>
      <c r="G3236" s="51" t="s">
        <v>19294</v>
      </c>
      <c r="H3236" s="51" t="s">
        <v>21006</v>
      </c>
      <c r="I3236" s="59" t="s">
        <v>49</v>
      </c>
      <c r="J3236" s="60">
        <v>3.45</v>
      </c>
      <c r="K3236" s="51" t="s">
        <v>21007</v>
      </c>
      <c r="L3236" s="51"/>
      <c r="M3236" s="51"/>
      <c r="N3236" s="51" t="s">
        <v>21046</v>
      </c>
      <c r="O3236" s="51" t="s">
        <v>52</v>
      </c>
      <c r="P3236" s="51"/>
      <c r="Q3236" s="51"/>
      <c r="R3236" s="8" t="s">
        <v>1426</v>
      </c>
      <c r="S3236" s="8" t="s">
        <v>21047</v>
      </c>
      <c r="T3236" s="11" t="str">
        <f t="shared" si="2"/>
        <v>Simon Shawk</v>
      </c>
      <c r="U3236" s="51" t="s">
        <v>80</v>
      </c>
      <c r="V3236" s="51" t="s">
        <v>21048</v>
      </c>
      <c r="W3236" s="8"/>
      <c r="X3236" s="51" t="s">
        <v>21011</v>
      </c>
      <c r="Y3236" s="51" t="s">
        <v>60</v>
      </c>
      <c r="Z3236" s="56" t="s">
        <v>21013</v>
      </c>
      <c r="AA3236" s="51" t="s">
        <v>60</v>
      </c>
      <c r="AB3236" s="51" t="s">
        <v>60</v>
      </c>
      <c r="AC3236" s="51" t="s">
        <v>60</v>
      </c>
      <c r="AD3236" s="56" t="s">
        <v>21014</v>
      </c>
      <c r="AE3236" s="51" t="s">
        <v>21015</v>
      </c>
      <c r="AF3236" s="51" t="s">
        <v>21016</v>
      </c>
      <c r="AG3236" s="51" t="s">
        <v>3760</v>
      </c>
      <c r="AH3236" s="51" t="s">
        <v>4581</v>
      </c>
      <c r="AI3236" s="59" t="s">
        <v>18832</v>
      </c>
      <c r="AJ3236" s="51"/>
      <c r="AK3236" s="59" t="s">
        <v>3913</v>
      </c>
      <c r="AL3236" s="59" t="s">
        <v>3461</v>
      </c>
      <c r="AM3236" s="59" t="s">
        <v>421</v>
      </c>
      <c r="AN3236" s="59" t="s">
        <v>21017</v>
      </c>
      <c r="AO3236" s="59" t="s">
        <v>21045</v>
      </c>
      <c r="AP3236" s="67" t="s">
        <v>21016</v>
      </c>
      <c r="AQ3236" s="68">
        <v>3354.0</v>
      </c>
    </row>
    <row r="3237">
      <c r="A3237" s="8" t="str">
        <f t="shared" si="1"/>
        <v>Clyde Morgan</v>
      </c>
      <c r="B3237" s="51" t="s">
        <v>21049</v>
      </c>
      <c r="C3237" s="51" t="s">
        <v>20845</v>
      </c>
      <c r="D3237" s="2" t="s">
        <v>3748</v>
      </c>
      <c r="E3237" s="8" t="s">
        <v>21050</v>
      </c>
      <c r="F3237" s="8" t="s">
        <v>3309</v>
      </c>
      <c r="G3237" s="51" t="s">
        <v>19294</v>
      </c>
      <c r="H3237" s="8" t="s">
        <v>21051</v>
      </c>
      <c r="I3237" s="8" t="s">
        <v>49</v>
      </c>
      <c r="J3237" s="10">
        <v>3.66</v>
      </c>
      <c r="K3237" s="8" t="s">
        <v>21052</v>
      </c>
      <c r="L3237" s="8"/>
      <c r="M3237" s="8" t="s">
        <v>12145</v>
      </c>
      <c r="N3237" s="51" t="s">
        <v>21053</v>
      </c>
      <c r="O3237" s="51" t="s">
        <v>52</v>
      </c>
      <c r="P3237" s="51"/>
      <c r="Q3237" s="51"/>
      <c r="R3237" s="51" t="s">
        <v>21054</v>
      </c>
      <c r="S3237" s="51" t="s">
        <v>2196</v>
      </c>
      <c r="T3237" s="11" t="str">
        <f t="shared" si="2"/>
        <v>Clyde Morgan</v>
      </c>
      <c r="U3237" s="51" t="s">
        <v>2105</v>
      </c>
      <c r="V3237" s="51" t="s">
        <v>21055</v>
      </c>
      <c r="W3237" s="51" t="s">
        <v>21056</v>
      </c>
      <c r="X3237" s="94" t="s">
        <v>21057</v>
      </c>
      <c r="Y3237" s="56" t="s">
        <v>21058</v>
      </c>
      <c r="Z3237" s="56" t="s">
        <v>21059</v>
      </c>
      <c r="AA3237" s="56" t="s">
        <v>21060</v>
      </c>
      <c r="AB3237" s="51" t="s">
        <v>60</v>
      </c>
      <c r="AC3237" s="51" t="s">
        <v>60</v>
      </c>
      <c r="AD3237" s="51" t="s">
        <v>60</v>
      </c>
      <c r="AE3237" s="51" t="s">
        <v>21061</v>
      </c>
      <c r="AF3237" s="8" t="s">
        <v>21062</v>
      </c>
      <c r="AG3237" s="8" t="s">
        <v>3760</v>
      </c>
      <c r="AH3237" s="8" t="s">
        <v>194</v>
      </c>
      <c r="AI3237" s="8" t="s">
        <v>233</v>
      </c>
      <c r="AJ3237" s="8"/>
      <c r="AK3237" s="8" t="s">
        <v>7343</v>
      </c>
      <c r="AL3237" s="8" t="s">
        <v>21063</v>
      </c>
      <c r="AM3237" s="8" t="s">
        <v>21064</v>
      </c>
      <c r="AN3237" s="8" t="s">
        <v>21065</v>
      </c>
      <c r="AO3237" s="8" t="s">
        <v>19907</v>
      </c>
      <c r="AP3237" s="29" t="s">
        <v>21062</v>
      </c>
      <c r="AQ3237" s="11">
        <v>842.0</v>
      </c>
    </row>
    <row r="3238">
      <c r="A3238" s="8" t="str">
        <f t="shared" si="1"/>
        <v>Mitchell Kessler</v>
      </c>
      <c r="B3238" s="8" t="s">
        <v>21049</v>
      </c>
      <c r="C3238" s="51" t="s">
        <v>20845</v>
      </c>
      <c r="D3238" s="2" t="s">
        <v>3748</v>
      </c>
      <c r="E3238" s="13" t="s">
        <v>21050</v>
      </c>
      <c r="F3238" s="13" t="s">
        <v>3309</v>
      </c>
      <c r="G3238" s="51" t="s">
        <v>19294</v>
      </c>
      <c r="H3238" s="8" t="s">
        <v>21051</v>
      </c>
      <c r="I3238" s="8" t="s">
        <v>49</v>
      </c>
      <c r="J3238" s="10">
        <v>3.66</v>
      </c>
      <c r="K3238" s="8" t="s">
        <v>21052</v>
      </c>
      <c r="L3238" s="8"/>
      <c r="M3238" s="8" t="s">
        <v>12145</v>
      </c>
      <c r="N3238" s="51" t="s">
        <v>21066</v>
      </c>
      <c r="O3238" s="51" t="s">
        <v>52</v>
      </c>
      <c r="P3238" s="51"/>
      <c r="Q3238" s="51"/>
      <c r="R3238" s="57" t="s">
        <v>2476</v>
      </c>
      <c r="S3238" s="57" t="s">
        <v>14917</v>
      </c>
      <c r="T3238" s="11" t="str">
        <f t="shared" si="2"/>
        <v>Mitchell Kessler</v>
      </c>
      <c r="U3238" s="13" t="s">
        <v>160</v>
      </c>
      <c r="V3238" s="51" t="s">
        <v>21067</v>
      </c>
      <c r="W3238" s="51"/>
      <c r="X3238" s="51" t="s">
        <v>21057</v>
      </c>
      <c r="Y3238" s="51" t="s">
        <v>60</v>
      </c>
      <c r="Z3238" s="56" t="s">
        <v>21059</v>
      </c>
      <c r="AA3238" s="51" t="s">
        <v>60</v>
      </c>
      <c r="AB3238" s="51" t="s">
        <v>60</v>
      </c>
      <c r="AC3238" s="51" t="s">
        <v>60</v>
      </c>
      <c r="AD3238" s="56" t="s">
        <v>21068</v>
      </c>
      <c r="AE3238" s="51" t="s">
        <v>21061</v>
      </c>
      <c r="AF3238" s="13" t="s">
        <v>21062</v>
      </c>
      <c r="AG3238" s="13" t="s">
        <v>3760</v>
      </c>
      <c r="AH3238" s="8" t="s">
        <v>194</v>
      </c>
      <c r="AI3238" s="8" t="s">
        <v>18832</v>
      </c>
      <c r="AJ3238" s="8"/>
      <c r="AK3238" s="8" t="s">
        <v>7343</v>
      </c>
      <c r="AL3238" s="8" t="s">
        <v>21063</v>
      </c>
      <c r="AM3238" s="8" t="s">
        <v>21064</v>
      </c>
      <c r="AN3238" s="8" t="s">
        <v>21065</v>
      </c>
      <c r="AO3238" s="8" t="s">
        <v>21069</v>
      </c>
      <c r="AP3238" s="29" t="s">
        <v>21062</v>
      </c>
      <c r="AQ3238" s="11">
        <v>842.0</v>
      </c>
    </row>
    <row r="3239">
      <c r="A3239" s="8" t="str">
        <f t="shared" si="1"/>
        <v>Dillon Frederickson</v>
      </c>
      <c r="B3239" s="8" t="s">
        <v>21049</v>
      </c>
      <c r="C3239" s="51" t="s">
        <v>20845</v>
      </c>
      <c r="D3239" s="2" t="s">
        <v>3748</v>
      </c>
      <c r="E3239" s="8" t="s">
        <v>21050</v>
      </c>
      <c r="F3239" s="8" t="s">
        <v>3309</v>
      </c>
      <c r="G3239" s="51" t="s">
        <v>19294</v>
      </c>
      <c r="H3239" s="8" t="s">
        <v>21051</v>
      </c>
      <c r="I3239" s="8" t="s">
        <v>49</v>
      </c>
      <c r="J3239" s="10">
        <v>3.66</v>
      </c>
      <c r="K3239" s="8" t="s">
        <v>21052</v>
      </c>
      <c r="L3239" s="8"/>
      <c r="M3239" s="8" t="s">
        <v>12145</v>
      </c>
      <c r="N3239" s="51" t="s">
        <v>21070</v>
      </c>
      <c r="O3239" s="57" t="s">
        <v>52</v>
      </c>
      <c r="P3239" s="51"/>
      <c r="Q3239" s="51"/>
      <c r="R3239" s="57" t="s">
        <v>3632</v>
      </c>
      <c r="S3239" s="57" t="s">
        <v>21071</v>
      </c>
      <c r="T3239" s="11" t="str">
        <f t="shared" si="2"/>
        <v>Dillon Frederickson</v>
      </c>
      <c r="U3239" s="57" t="s">
        <v>247</v>
      </c>
      <c r="V3239" s="51"/>
      <c r="W3239" s="51"/>
      <c r="X3239" s="51" t="s">
        <v>21057</v>
      </c>
      <c r="Y3239" s="51" t="s">
        <v>60</v>
      </c>
      <c r="Z3239" s="56" t="s">
        <v>21059</v>
      </c>
      <c r="AA3239" s="51" t="s">
        <v>60</v>
      </c>
      <c r="AB3239" s="51" t="s">
        <v>60</v>
      </c>
      <c r="AC3239" s="51" t="s">
        <v>60</v>
      </c>
      <c r="AD3239" s="56" t="s">
        <v>21068</v>
      </c>
      <c r="AE3239" s="51" t="s">
        <v>21061</v>
      </c>
      <c r="AF3239" s="8" t="s">
        <v>21062</v>
      </c>
      <c r="AG3239" s="8" t="s">
        <v>3760</v>
      </c>
      <c r="AH3239" s="8" t="s">
        <v>194</v>
      </c>
      <c r="AI3239" s="8" t="s">
        <v>18832</v>
      </c>
      <c r="AJ3239" s="8"/>
      <c r="AK3239" s="8" t="s">
        <v>7343</v>
      </c>
      <c r="AL3239" s="8" t="s">
        <v>21063</v>
      </c>
      <c r="AM3239" s="13" t="s">
        <v>21064</v>
      </c>
      <c r="AN3239" s="8" t="s">
        <v>21065</v>
      </c>
      <c r="AO3239" s="8" t="s">
        <v>21069</v>
      </c>
      <c r="AP3239" s="29" t="s">
        <v>21062</v>
      </c>
      <c r="AQ3239" s="11">
        <v>842.0</v>
      </c>
    </row>
    <row r="3240">
      <c r="A3240" s="8" t="str">
        <f t="shared" si="1"/>
        <v>Emile Conde</v>
      </c>
      <c r="B3240" s="51" t="s">
        <v>21049</v>
      </c>
      <c r="C3240" s="51" t="s">
        <v>20845</v>
      </c>
      <c r="D3240" s="2" t="s">
        <v>3748</v>
      </c>
      <c r="E3240" s="8" t="s">
        <v>21050</v>
      </c>
      <c r="F3240" s="8" t="s">
        <v>3309</v>
      </c>
      <c r="G3240" s="51" t="s">
        <v>19294</v>
      </c>
      <c r="H3240" s="8" t="s">
        <v>21051</v>
      </c>
      <c r="I3240" s="8" t="s">
        <v>49</v>
      </c>
      <c r="J3240" s="10">
        <v>3.66</v>
      </c>
      <c r="K3240" s="8" t="s">
        <v>21052</v>
      </c>
      <c r="L3240" s="8"/>
      <c r="M3240" s="8" t="s">
        <v>12145</v>
      </c>
      <c r="N3240" s="51" t="s">
        <v>21072</v>
      </c>
      <c r="O3240" s="51" t="s">
        <v>52</v>
      </c>
      <c r="P3240" s="51"/>
      <c r="Q3240" s="51"/>
      <c r="R3240" s="51" t="s">
        <v>21073</v>
      </c>
      <c r="S3240" s="51" t="s">
        <v>21074</v>
      </c>
      <c r="T3240" s="11" t="str">
        <f t="shared" si="2"/>
        <v>Emile Conde</v>
      </c>
      <c r="U3240" s="57" t="s">
        <v>386</v>
      </c>
      <c r="V3240" s="51" t="s">
        <v>21075</v>
      </c>
      <c r="W3240" s="51"/>
      <c r="X3240" s="94" t="s">
        <v>21057</v>
      </c>
      <c r="Y3240" s="51" t="s">
        <v>60</v>
      </c>
      <c r="Z3240" s="56" t="s">
        <v>21059</v>
      </c>
      <c r="AA3240" s="51" t="s">
        <v>60</v>
      </c>
      <c r="AB3240" s="51" t="s">
        <v>60</v>
      </c>
      <c r="AC3240" s="51" t="s">
        <v>60</v>
      </c>
      <c r="AD3240" s="51" t="s">
        <v>60</v>
      </c>
      <c r="AE3240" s="51" t="s">
        <v>21061</v>
      </c>
      <c r="AF3240" s="8" t="s">
        <v>21062</v>
      </c>
      <c r="AG3240" s="8" t="s">
        <v>3760</v>
      </c>
      <c r="AH3240" s="8" t="s">
        <v>194</v>
      </c>
      <c r="AI3240" s="8" t="s">
        <v>233</v>
      </c>
      <c r="AJ3240" s="8"/>
      <c r="AK3240" s="8" t="s">
        <v>7343</v>
      </c>
      <c r="AL3240" s="8" t="s">
        <v>21063</v>
      </c>
      <c r="AM3240" s="8" t="s">
        <v>21064</v>
      </c>
      <c r="AN3240" s="8" t="s">
        <v>21065</v>
      </c>
      <c r="AO3240" s="8" t="s">
        <v>19907</v>
      </c>
      <c r="AP3240" s="29" t="s">
        <v>21062</v>
      </c>
      <c r="AQ3240" s="11">
        <v>842.0</v>
      </c>
    </row>
    <row r="3241">
      <c r="A3241" s="8" t="str">
        <f t="shared" si="1"/>
        <v>Tyler McCreary</v>
      </c>
      <c r="B3241" s="51" t="s">
        <v>21049</v>
      </c>
      <c r="C3241" s="51" t="s">
        <v>20845</v>
      </c>
      <c r="D3241" s="2" t="s">
        <v>3748</v>
      </c>
      <c r="E3241" s="8" t="s">
        <v>21050</v>
      </c>
      <c r="F3241" s="8" t="s">
        <v>3309</v>
      </c>
      <c r="G3241" s="51" t="s">
        <v>19294</v>
      </c>
      <c r="H3241" s="8" t="s">
        <v>21051</v>
      </c>
      <c r="I3241" s="8" t="s">
        <v>49</v>
      </c>
      <c r="J3241" s="10">
        <v>3.66</v>
      </c>
      <c r="K3241" s="8" t="s">
        <v>21052</v>
      </c>
      <c r="L3241" s="8"/>
      <c r="M3241" s="8" t="s">
        <v>12145</v>
      </c>
      <c r="N3241" s="51" t="s">
        <v>21076</v>
      </c>
      <c r="O3241" s="51" t="s">
        <v>52</v>
      </c>
      <c r="P3241" s="51"/>
      <c r="Q3241" s="51"/>
      <c r="R3241" s="51" t="s">
        <v>1514</v>
      </c>
      <c r="S3241" s="51" t="s">
        <v>21077</v>
      </c>
      <c r="T3241" s="11" t="str">
        <f t="shared" si="2"/>
        <v>Tyler McCreary</v>
      </c>
      <c r="U3241" s="51" t="s">
        <v>106</v>
      </c>
      <c r="V3241" s="51" t="s">
        <v>21078</v>
      </c>
      <c r="W3241" s="51" t="s">
        <v>21079</v>
      </c>
      <c r="X3241" s="94" t="s">
        <v>21057</v>
      </c>
      <c r="Y3241" s="56" t="s">
        <v>21080</v>
      </c>
      <c r="Z3241" s="56" t="s">
        <v>21059</v>
      </c>
      <c r="AA3241" s="56" t="s">
        <v>21081</v>
      </c>
      <c r="AB3241" s="51" t="s">
        <v>60</v>
      </c>
      <c r="AC3241" s="56" t="s">
        <v>21082</v>
      </c>
      <c r="AD3241" s="51" t="s">
        <v>60</v>
      </c>
      <c r="AE3241" s="51" t="s">
        <v>21061</v>
      </c>
      <c r="AF3241" s="8" t="s">
        <v>21062</v>
      </c>
      <c r="AG3241" s="8" t="s">
        <v>3760</v>
      </c>
      <c r="AH3241" s="8" t="s">
        <v>194</v>
      </c>
      <c r="AI3241" s="8" t="s">
        <v>233</v>
      </c>
      <c r="AJ3241" s="8"/>
      <c r="AK3241" s="8" t="s">
        <v>7343</v>
      </c>
      <c r="AL3241" s="8" t="s">
        <v>21063</v>
      </c>
      <c r="AM3241" s="8" t="s">
        <v>21064</v>
      </c>
      <c r="AN3241" s="8" t="s">
        <v>21065</v>
      </c>
      <c r="AO3241" s="8" t="s">
        <v>19907</v>
      </c>
      <c r="AP3241" s="29" t="s">
        <v>21062</v>
      </c>
      <c r="AQ3241" s="11">
        <v>842.0</v>
      </c>
    </row>
    <row r="3242">
      <c r="A3242" s="8" t="str">
        <f t="shared" si="1"/>
        <v>Bethany Martin</v>
      </c>
      <c r="B3242" s="51" t="s">
        <v>21083</v>
      </c>
      <c r="C3242" s="51" t="s">
        <v>21084</v>
      </c>
      <c r="D3242" s="2" t="s">
        <v>4136</v>
      </c>
      <c r="E3242" s="8" t="s">
        <v>21085</v>
      </c>
      <c r="F3242" s="8" t="s">
        <v>3309</v>
      </c>
      <c r="G3242" s="51" t="s">
        <v>19294</v>
      </c>
      <c r="H3242" s="8" t="s">
        <v>21086</v>
      </c>
      <c r="I3242" s="8" t="s">
        <v>8000</v>
      </c>
      <c r="J3242" s="10">
        <v>3.41</v>
      </c>
      <c r="K3242" s="8" t="s">
        <v>21087</v>
      </c>
      <c r="L3242" s="8"/>
      <c r="M3242" s="8"/>
      <c r="N3242" s="51" t="s">
        <v>21088</v>
      </c>
      <c r="O3242" s="51" t="s">
        <v>52</v>
      </c>
      <c r="P3242" s="51" t="s">
        <v>959</v>
      </c>
      <c r="Q3242" s="51"/>
      <c r="R3242" s="51" t="s">
        <v>17279</v>
      </c>
      <c r="S3242" s="51" t="s">
        <v>922</v>
      </c>
      <c r="T3242" s="11" t="str">
        <f t="shared" si="2"/>
        <v>Bethany Martin</v>
      </c>
      <c r="U3242" s="51" t="s">
        <v>8324</v>
      </c>
      <c r="V3242" s="51" t="s">
        <v>21089</v>
      </c>
      <c r="W3242" s="51" t="s">
        <v>21090</v>
      </c>
      <c r="X3242" s="51" t="s">
        <v>21091</v>
      </c>
      <c r="Y3242" s="51" t="s">
        <v>60</v>
      </c>
      <c r="Z3242" s="56" t="s">
        <v>21092</v>
      </c>
      <c r="AA3242" s="56" t="s">
        <v>21093</v>
      </c>
      <c r="AB3242" s="56" t="s">
        <v>21094</v>
      </c>
      <c r="AC3242" s="51" t="s">
        <v>60</v>
      </c>
      <c r="AD3242" s="56" t="s">
        <v>21095</v>
      </c>
      <c r="AE3242" s="51" t="s">
        <v>21096</v>
      </c>
      <c r="AF3242" s="8" t="s">
        <v>21097</v>
      </c>
      <c r="AG3242" s="8" t="s">
        <v>4150</v>
      </c>
      <c r="AH3242" s="8" t="s">
        <v>194</v>
      </c>
      <c r="AI3242" s="8" t="s">
        <v>18832</v>
      </c>
      <c r="AJ3242" s="8"/>
      <c r="AK3242" s="8"/>
      <c r="AL3242" s="8"/>
      <c r="AM3242" s="8"/>
      <c r="AN3242" s="8" t="s">
        <v>21098</v>
      </c>
      <c r="AO3242" s="8" t="s">
        <v>21099</v>
      </c>
      <c r="AP3242" s="29" t="s">
        <v>21097</v>
      </c>
      <c r="AQ3242" s="11">
        <v>1921.0</v>
      </c>
    </row>
    <row r="3243">
      <c r="A3243" s="8" t="str">
        <f t="shared" si="1"/>
        <v>Emily Hoesing</v>
      </c>
      <c r="B3243" s="8" t="s">
        <v>21083</v>
      </c>
      <c r="C3243" s="51" t="s">
        <v>21084</v>
      </c>
      <c r="D3243" s="9" t="s">
        <v>4136</v>
      </c>
      <c r="E3243" s="8" t="s">
        <v>21085</v>
      </c>
      <c r="F3243" s="8" t="s">
        <v>3309</v>
      </c>
      <c r="G3243" s="8" t="s">
        <v>19294</v>
      </c>
      <c r="H3243" s="8" t="s">
        <v>21086</v>
      </c>
      <c r="I3243" s="8" t="s">
        <v>8000</v>
      </c>
      <c r="J3243" s="10">
        <v>3.41</v>
      </c>
      <c r="K3243" s="8" t="s">
        <v>21087</v>
      </c>
      <c r="L3243" s="8" t="s">
        <v>86</v>
      </c>
      <c r="M3243" s="8" t="s">
        <v>86</v>
      </c>
      <c r="N3243" s="8" t="s">
        <v>21100</v>
      </c>
      <c r="O3243" s="8" t="s">
        <v>52</v>
      </c>
      <c r="P3243" s="51" t="s">
        <v>959</v>
      </c>
      <c r="Q3243" s="51"/>
      <c r="R3243" s="8" t="s">
        <v>256</v>
      </c>
      <c r="S3243" s="8" t="s">
        <v>21101</v>
      </c>
      <c r="T3243" s="11" t="str">
        <f t="shared" si="2"/>
        <v>Emily Hoesing</v>
      </c>
      <c r="U3243" s="8" t="s">
        <v>106</v>
      </c>
      <c r="V3243" s="8" t="s">
        <v>21102</v>
      </c>
      <c r="W3243" s="51" t="s">
        <v>21103</v>
      </c>
      <c r="X3243" s="8" t="s">
        <v>21091</v>
      </c>
      <c r="Y3243" s="51" t="s">
        <v>60</v>
      </c>
      <c r="Z3243" s="56" t="s">
        <v>21092</v>
      </c>
      <c r="AA3243" s="51" t="s">
        <v>60</v>
      </c>
      <c r="AB3243" s="56" t="s">
        <v>21094</v>
      </c>
      <c r="AC3243" s="56" t="s">
        <v>21104</v>
      </c>
      <c r="AD3243" s="56" t="s">
        <v>21095</v>
      </c>
      <c r="AE3243" s="51" t="s">
        <v>21096</v>
      </c>
      <c r="AF3243" s="8" t="s">
        <v>21097</v>
      </c>
      <c r="AG3243" s="8" t="s">
        <v>4150</v>
      </c>
      <c r="AH3243" s="8" t="s">
        <v>194</v>
      </c>
      <c r="AI3243" s="8" t="s">
        <v>18832</v>
      </c>
      <c r="AJ3243" s="8" t="s">
        <v>86</v>
      </c>
      <c r="AK3243" s="8" t="s">
        <v>86</v>
      </c>
      <c r="AL3243" s="8" t="s">
        <v>86</v>
      </c>
      <c r="AM3243" s="8" t="s">
        <v>86</v>
      </c>
      <c r="AN3243" s="8" t="s">
        <v>422</v>
      </c>
      <c r="AO3243" s="8" t="s">
        <v>21099</v>
      </c>
      <c r="AP3243" s="29" t="s">
        <v>21097</v>
      </c>
      <c r="AQ3243" s="11">
        <v>1921.0</v>
      </c>
    </row>
    <row r="3244">
      <c r="A3244" s="8" t="str">
        <f t="shared" si="1"/>
        <v>Brandon Sturman</v>
      </c>
      <c r="B3244" s="51" t="s">
        <v>21105</v>
      </c>
      <c r="C3244" s="51" t="s">
        <v>21084</v>
      </c>
      <c r="D3244" s="2" t="s">
        <v>4136</v>
      </c>
      <c r="E3244" s="8" t="s">
        <v>21106</v>
      </c>
      <c r="F3244" s="8" t="s">
        <v>3309</v>
      </c>
      <c r="G3244" s="51" t="s">
        <v>19294</v>
      </c>
      <c r="H3244" s="8" t="s">
        <v>21107</v>
      </c>
      <c r="I3244" s="8" t="s">
        <v>21108</v>
      </c>
      <c r="J3244" s="10">
        <v>3.61</v>
      </c>
      <c r="K3244" s="8" t="s">
        <v>21109</v>
      </c>
      <c r="L3244" s="8"/>
      <c r="M3244" s="8" t="s">
        <v>19695</v>
      </c>
      <c r="N3244" s="51" t="s">
        <v>21110</v>
      </c>
      <c r="O3244" s="51" t="s">
        <v>52</v>
      </c>
      <c r="P3244" s="51"/>
      <c r="Q3244" s="51"/>
      <c r="R3244" s="51" t="s">
        <v>977</v>
      </c>
      <c r="S3244" s="51" t="s">
        <v>21111</v>
      </c>
      <c r="T3244" s="11" t="str">
        <f t="shared" si="2"/>
        <v>Brandon Sturman</v>
      </c>
      <c r="U3244" s="51" t="s">
        <v>55</v>
      </c>
      <c r="V3244" s="51" t="s">
        <v>21112</v>
      </c>
      <c r="W3244" s="51" t="s">
        <v>21113</v>
      </c>
      <c r="X3244" s="94" t="s">
        <v>21114</v>
      </c>
      <c r="Y3244" s="56" t="s">
        <v>21115</v>
      </c>
      <c r="Z3244" s="56" t="s">
        <v>20616</v>
      </c>
      <c r="AA3244" s="51" t="s">
        <v>60</v>
      </c>
      <c r="AB3244" s="56" t="s">
        <v>20617</v>
      </c>
      <c r="AC3244" s="51" t="s">
        <v>60</v>
      </c>
      <c r="AD3244" s="56" t="s">
        <v>20618</v>
      </c>
      <c r="AE3244" s="51" t="s">
        <v>21116</v>
      </c>
      <c r="AF3244" s="8" t="s">
        <v>21117</v>
      </c>
      <c r="AG3244" s="8" t="s">
        <v>4150</v>
      </c>
      <c r="AH3244" s="8" t="s">
        <v>194</v>
      </c>
      <c r="AI3244" s="8" t="s">
        <v>233</v>
      </c>
      <c r="AJ3244" s="8"/>
      <c r="AK3244" s="8" t="s">
        <v>21118</v>
      </c>
      <c r="AL3244" s="8" t="s">
        <v>21119</v>
      </c>
      <c r="AM3244" s="8" t="s">
        <v>2152</v>
      </c>
      <c r="AN3244" s="8" t="s">
        <v>21120</v>
      </c>
      <c r="AO3244" s="8" t="s">
        <v>21121</v>
      </c>
      <c r="AP3244" s="29" t="s">
        <v>21117</v>
      </c>
      <c r="AQ3244" s="11">
        <v>1248.0</v>
      </c>
    </row>
    <row r="3245">
      <c r="A3245" s="8" t="str">
        <f t="shared" si="1"/>
        <v>Aaron Fuller</v>
      </c>
      <c r="B3245" s="8" t="s">
        <v>21105</v>
      </c>
      <c r="C3245" s="51" t="s">
        <v>21084</v>
      </c>
      <c r="D3245" s="2" t="s">
        <v>4136</v>
      </c>
      <c r="E3245" s="8" t="s">
        <v>21106</v>
      </c>
      <c r="F3245" s="8" t="s">
        <v>3309</v>
      </c>
      <c r="G3245" s="51" t="s">
        <v>19294</v>
      </c>
      <c r="H3245" s="8" t="s">
        <v>21107</v>
      </c>
      <c r="I3245" s="8" t="s">
        <v>21108</v>
      </c>
      <c r="J3245" s="10">
        <v>3.61</v>
      </c>
      <c r="K3245" s="8" t="s">
        <v>21109</v>
      </c>
      <c r="L3245" s="8"/>
      <c r="M3245" s="8" t="s">
        <v>19695</v>
      </c>
      <c r="N3245" s="51" t="s">
        <v>21122</v>
      </c>
      <c r="O3245" s="57" t="s">
        <v>52</v>
      </c>
      <c r="P3245" s="51"/>
      <c r="Q3245" s="51"/>
      <c r="R3245" s="57" t="s">
        <v>171</v>
      </c>
      <c r="S3245" s="57" t="s">
        <v>7937</v>
      </c>
      <c r="T3245" s="11" t="str">
        <f t="shared" si="2"/>
        <v>Aaron Fuller</v>
      </c>
      <c r="U3245" s="51" t="s">
        <v>106</v>
      </c>
      <c r="V3245" s="57" t="s">
        <v>21123</v>
      </c>
      <c r="W3245" s="57" t="s">
        <v>21124</v>
      </c>
      <c r="X3245" s="51" t="s">
        <v>21114</v>
      </c>
      <c r="Y3245" s="56" t="s">
        <v>21125</v>
      </c>
      <c r="Z3245" s="56" t="s">
        <v>20616</v>
      </c>
      <c r="AA3245" s="51" t="s">
        <v>60</v>
      </c>
      <c r="AB3245" s="56" t="s">
        <v>20617</v>
      </c>
      <c r="AC3245" s="51" t="s">
        <v>60</v>
      </c>
      <c r="AD3245" s="56" t="s">
        <v>20618</v>
      </c>
      <c r="AE3245" s="51" t="s">
        <v>21116</v>
      </c>
      <c r="AF3245" s="8" t="s">
        <v>21117</v>
      </c>
      <c r="AG3245" s="8" t="s">
        <v>4150</v>
      </c>
      <c r="AH3245" s="8" t="s">
        <v>194</v>
      </c>
      <c r="AI3245" s="8" t="s">
        <v>18832</v>
      </c>
      <c r="AJ3245" s="8"/>
      <c r="AK3245" s="8" t="s">
        <v>21118</v>
      </c>
      <c r="AL3245" s="8" t="s">
        <v>21119</v>
      </c>
      <c r="AM3245" s="8" t="s">
        <v>2152</v>
      </c>
      <c r="AN3245" s="8" t="s">
        <v>21120</v>
      </c>
      <c r="AO3245" s="8" t="s">
        <v>21126</v>
      </c>
      <c r="AP3245" s="29" t="s">
        <v>21117</v>
      </c>
      <c r="AQ3245" s="11">
        <v>1248.0</v>
      </c>
    </row>
    <row r="3246">
      <c r="A3246" s="8" t="str">
        <f t="shared" si="1"/>
        <v>Joe Dunham</v>
      </c>
      <c r="B3246" s="51" t="s">
        <v>21105</v>
      </c>
      <c r="C3246" s="51" t="s">
        <v>21084</v>
      </c>
      <c r="D3246" s="2" t="s">
        <v>4136</v>
      </c>
      <c r="E3246" s="8" t="s">
        <v>21106</v>
      </c>
      <c r="F3246" s="8" t="s">
        <v>3309</v>
      </c>
      <c r="G3246" s="51" t="s">
        <v>19294</v>
      </c>
      <c r="H3246" s="8" t="s">
        <v>21107</v>
      </c>
      <c r="I3246" s="8" t="s">
        <v>21108</v>
      </c>
      <c r="J3246" s="10">
        <v>3.61</v>
      </c>
      <c r="K3246" s="8" t="s">
        <v>21109</v>
      </c>
      <c r="L3246" s="8"/>
      <c r="M3246" s="8" t="s">
        <v>19695</v>
      </c>
      <c r="N3246" s="51" t="s">
        <v>21127</v>
      </c>
      <c r="O3246" s="51" t="s">
        <v>52</v>
      </c>
      <c r="P3246" s="51"/>
      <c r="Q3246" s="51"/>
      <c r="R3246" s="51" t="s">
        <v>1075</v>
      </c>
      <c r="S3246" s="51" t="s">
        <v>21128</v>
      </c>
      <c r="T3246" s="11" t="str">
        <f t="shared" si="2"/>
        <v>Joe Dunham</v>
      </c>
      <c r="U3246" s="51" t="s">
        <v>80</v>
      </c>
      <c r="V3246" s="51" t="s">
        <v>21129</v>
      </c>
      <c r="W3246" s="51" t="s">
        <v>21130</v>
      </c>
      <c r="X3246" s="94" t="s">
        <v>21114</v>
      </c>
      <c r="Y3246" s="56" t="s">
        <v>21131</v>
      </c>
      <c r="Z3246" s="56" t="s">
        <v>20616</v>
      </c>
      <c r="AA3246" s="51" t="s">
        <v>60</v>
      </c>
      <c r="AB3246" s="56" t="s">
        <v>20617</v>
      </c>
      <c r="AC3246" s="51" t="s">
        <v>60</v>
      </c>
      <c r="AD3246" s="56" t="s">
        <v>20618</v>
      </c>
      <c r="AE3246" s="51" t="s">
        <v>21116</v>
      </c>
      <c r="AF3246" s="8" t="s">
        <v>21117</v>
      </c>
      <c r="AG3246" s="8" t="s">
        <v>4150</v>
      </c>
      <c r="AH3246" s="8" t="s">
        <v>194</v>
      </c>
      <c r="AI3246" s="8" t="s">
        <v>233</v>
      </c>
      <c r="AJ3246" s="8"/>
      <c r="AK3246" s="8" t="s">
        <v>21118</v>
      </c>
      <c r="AL3246" s="8" t="s">
        <v>21119</v>
      </c>
      <c r="AM3246" s="8" t="s">
        <v>2152</v>
      </c>
      <c r="AN3246" s="8" t="s">
        <v>21120</v>
      </c>
      <c r="AO3246" s="8" t="s">
        <v>21121</v>
      </c>
      <c r="AP3246" s="29" t="s">
        <v>21117</v>
      </c>
      <c r="AQ3246" s="11">
        <v>1248.0</v>
      </c>
    </row>
    <row r="3247">
      <c r="A3247" s="8" t="str">
        <f t="shared" si="1"/>
        <v>Brenda Fuller</v>
      </c>
      <c r="B3247" s="51" t="s">
        <v>21105</v>
      </c>
      <c r="C3247" s="51" t="s">
        <v>21084</v>
      </c>
      <c r="D3247" s="2" t="s">
        <v>4136</v>
      </c>
      <c r="E3247" s="8" t="s">
        <v>21106</v>
      </c>
      <c r="F3247" s="8" t="s">
        <v>3309</v>
      </c>
      <c r="G3247" s="51" t="s">
        <v>19294</v>
      </c>
      <c r="H3247" s="8" t="s">
        <v>21107</v>
      </c>
      <c r="I3247" s="8" t="s">
        <v>21108</v>
      </c>
      <c r="J3247" s="10">
        <v>3.61</v>
      </c>
      <c r="K3247" s="8" t="s">
        <v>21109</v>
      </c>
      <c r="L3247" s="8"/>
      <c r="M3247" s="8" t="s">
        <v>19695</v>
      </c>
      <c r="N3247" s="51" t="s">
        <v>21132</v>
      </c>
      <c r="O3247" s="51" t="s">
        <v>52</v>
      </c>
      <c r="P3247" s="51"/>
      <c r="Q3247" s="51"/>
      <c r="R3247" s="51" t="s">
        <v>1927</v>
      </c>
      <c r="S3247" s="51" t="s">
        <v>7937</v>
      </c>
      <c r="T3247" s="11" t="str">
        <f t="shared" si="2"/>
        <v>Brenda Fuller</v>
      </c>
      <c r="U3247" s="51" t="s">
        <v>80</v>
      </c>
      <c r="V3247" s="51" t="s">
        <v>21133</v>
      </c>
      <c r="W3247" s="51" t="s">
        <v>21134</v>
      </c>
      <c r="X3247" s="94" t="s">
        <v>21114</v>
      </c>
      <c r="Y3247" s="56" t="s">
        <v>21135</v>
      </c>
      <c r="Z3247" s="56" t="s">
        <v>20616</v>
      </c>
      <c r="AA3247" s="51" t="s">
        <v>60</v>
      </c>
      <c r="AB3247" s="56" t="s">
        <v>20617</v>
      </c>
      <c r="AC3247" s="51" t="s">
        <v>60</v>
      </c>
      <c r="AD3247" s="56" t="s">
        <v>20618</v>
      </c>
      <c r="AE3247" s="51" t="s">
        <v>21116</v>
      </c>
      <c r="AF3247" s="8" t="s">
        <v>21117</v>
      </c>
      <c r="AG3247" s="8" t="s">
        <v>4150</v>
      </c>
      <c r="AH3247" s="8" t="s">
        <v>194</v>
      </c>
      <c r="AI3247" s="8" t="s">
        <v>233</v>
      </c>
      <c r="AJ3247" s="8"/>
      <c r="AK3247" s="8" t="s">
        <v>21118</v>
      </c>
      <c r="AL3247" s="8" t="s">
        <v>21119</v>
      </c>
      <c r="AM3247" s="8" t="s">
        <v>2152</v>
      </c>
      <c r="AN3247" s="8" t="s">
        <v>21120</v>
      </c>
      <c r="AO3247" s="8" t="s">
        <v>21121</v>
      </c>
      <c r="AP3247" s="29" t="s">
        <v>21117</v>
      </c>
      <c r="AQ3247" s="11">
        <v>1248.0</v>
      </c>
    </row>
    <row r="3248">
      <c r="A3248" s="8" t="str">
        <f t="shared" si="1"/>
        <v>Jim Fuller</v>
      </c>
      <c r="B3248" s="51" t="s">
        <v>21105</v>
      </c>
      <c r="C3248" s="51" t="s">
        <v>21084</v>
      </c>
      <c r="D3248" s="2" t="s">
        <v>4136</v>
      </c>
      <c r="E3248" s="8" t="s">
        <v>21106</v>
      </c>
      <c r="F3248" s="8" t="s">
        <v>3309</v>
      </c>
      <c r="G3248" s="51" t="s">
        <v>19294</v>
      </c>
      <c r="H3248" s="8" t="s">
        <v>21107</v>
      </c>
      <c r="I3248" s="8" t="s">
        <v>21108</v>
      </c>
      <c r="J3248" s="10">
        <v>3.61</v>
      </c>
      <c r="K3248" s="8" t="s">
        <v>21109</v>
      </c>
      <c r="L3248" s="8"/>
      <c r="M3248" s="8" t="s">
        <v>19695</v>
      </c>
      <c r="N3248" s="51" t="s">
        <v>21136</v>
      </c>
      <c r="O3248" s="51" t="s">
        <v>52</v>
      </c>
      <c r="P3248" s="51"/>
      <c r="Q3248" s="51"/>
      <c r="R3248" s="51" t="s">
        <v>756</v>
      </c>
      <c r="S3248" s="51" t="s">
        <v>7937</v>
      </c>
      <c r="T3248" s="11" t="str">
        <f t="shared" si="2"/>
        <v>Jim Fuller</v>
      </c>
      <c r="U3248" s="51" t="s">
        <v>80</v>
      </c>
      <c r="V3248" s="51" t="s">
        <v>21137</v>
      </c>
      <c r="W3248" s="51" t="s">
        <v>21138</v>
      </c>
      <c r="X3248" s="94" t="s">
        <v>21114</v>
      </c>
      <c r="Y3248" s="56" t="s">
        <v>21139</v>
      </c>
      <c r="Z3248" s="56" t="s">
        <v>20616</v>
      </c>
      <c r="AA3248" s="56" t="s">
        <v>21140</v>
      </c>
      <c r="AB3248" s="56" t="s">
        <v>20617</v>
      </c>
      <c r="AC3248" s="51" t="s">
        <v>60</v>
      </c>
      <c r="AD3248" s="56" t="s">
        <v>20618</v>
      </c>
      <c r="AE3248" s="51" t="s">
        <v>21116</v>
      </c>
      <c r="AF3248" s="8" t="s">
        <v>21117</v>
      </c>
      <c r="AG3248" s="8" t="s">
        <v>4150</v>
      </c>
      <c r="AH3248" s="8" t="s">
        <v>194</v>
      </c>
      <c r="AI3248" s="8" t="s">
        <v>233</v>
      </c>
      <c r="AJ3248" s="8"/>
      <c r="AK3248" s="8" t="s">
        <v>21118</v>
      </c>
      <c r="AL3248" s="8" t="s">
        <v>21119</v>
      </c>
      <c r="AM3248" s="8" t="s">
        <v>2152</v>
      </c>
      <c r="AN3248" s="8" t="s">
        <v>21120</v>
      </c>
      <c r="AO3248" s="8" t="s">
        <v>21121</v>
      </c>
      <c r="AP3248" s="29" t="s">
        <v>21117</v>
      </c>
      <c r="AQ3248" s="11">
        <v>1248.0</v>
      </c>
    </row>
    <row r="3249">
      <c r="A3249" s="8" t="str">
        <f t="shared" si="1"/>
        <v>Tyler Schiferl</v>
      </c>
      <c r="B3249" s="51" t="s">
        <v>21105</v>
      </c>
      <c r="C3249" s="51" t="s">
        <v>21084</v>
      </c>
      <c r="D3249" s="2" t="s">
        <v>4136</v>
      </c>
      <c r="E3249" s="8" t="s">
        <v>21106</v>
      </c>
      <c r="F3249" s="8" t="s">
        <v>3309</v>
      </c>
      <c r="G3249" s="51" t="s">
        <v>19294</v>
      </c>
      <c r="H3249" s="8" t="s">
        <v>21107</v>
      </c>
      <c r="I3249" s="8" t="s">
        <v>21108</v>
      </c>
      <c r="J3249" s="10">
        <v>3.61</v>
      </c>
      <c r="K3249" s="8" t="s">
        <v>21109</v>
      </c>
      <c r="L3249" s="8"/>
      <c r="M3249" s="8" t="s">
        <v>19695</v>
      </c>
      <c r="N3249" s="51" t="s">
        <v>21141</v>
      </c>
      <c r="O3249" s="51" t="s">
        <v>52</v>
      </c>
      <c r="P3249" s="51"/>
      <c r="Q3249" s="51"/>
      <c r="R3249" s="51" t="s">
        <v>1514</v>
      </c>
      <c r="S3249" s="51" t="s">
        <v>21142</v>
      </c>
      <c r="T3249" s="11" t="str">
        <f t="shared" si="2"/>
        <v>Tyler Schiferl</v>
      </c>
      <c r="U3249" s="51" t="s">
        <v>80</v>
      </c>
      <c r="V3249" s="51"/>
      <c r="W3249" s="51"/>
      <c r="X3249" s="94" t="s">
        <v>21114</v>
      </c>
      <c r="Y3249" s="51" t="s">
        <v>60</v>
      </c>
      <c r="Z3249" s="56" t="s">
        <v>20616</v>
      </c>
      <c r="AA3249" s="51" t="s">
        <v>60</v>
      </c>
      <c r="AB3249" s="56" t="s">
        <v>20617</v>
      </c>
      <c r="AC3249" s="51" t="s">
        <v>60</v>
      </c>
      <c r="AD3249" s="56" t="s">
        <v>20618</v>
      </c>
      <c r="AE3249" s="51" t="s">
        <v>21116</v>
      </c>
      <c r="AF3249" s="8" t="s">
        <v>21117</v>
      </c>
      <c r="AG3249" s="8" t="s">
        <v>4150</v>
      </c>
      <c r="AH3249" s="8" t="s">
        <v>194</v>
      </c>
      <c r="AI3249" s="8" t="s">
        <v>233</v>
      </c>
      <c r="AJ3249" s="8"/>
      <c r="AK3249" s="8" t="s">
        <v>21118</v>
      </c>
      <c r="AL3249" s="8" t="s">
        <v>21119</v>
      </c>
      <c r="AM3249" s="8" t="s">
        <v>2152</v>
      </c>
      <c r="AN3249" s="8" t="s">
        <v>21120</v>
      </c>
      <c r="AO3249" s="8" t="s">
        <v>21121</v>
      </c>
      <c r="AP3249" s="29" t="s">
        <v>21117</v>
      </c>
      <c r="AQ3249" s="11">
        <v>1248.0</v>
      </c>
    </row>
    <row r="3250">
      <c r="A3250" s="8" t="str">
        <f t="shared" si="1"/>
        <v>Emily Vos</v>
      </c>
      <c r="B3250" s="8" t="s">
        <v>21105</v>
      </c>
      <c r="C3250" s="51" t="s">
        <v>21084</v>
      </c>
      <c r="D3250" s="2" t="s">
        <v>4136</v>
      </c>
      <c r="E3250" s="8" t="s">
        <v>21106</v>
      </c>
      <c r="F3250" s="8" t="s">
        <v>3309</v>
      </c>
      <c r="G3250" s="51" t="s">
        <v>19294</v>
      </c>
      <c r="H3250" s="8" t="s">
        <v>21107</v>
      </c>
      <c r="I3250" s="8" t="s">
        <v>21108</v>
      </c>
      <c r="J3250" s="10">
        <v>3.61</v>
      </c>
      <c r="K3250" s="8" t="s">
        <v>21109</v>
      </c>
      <c r="L3250" s="8"/>
      <c r="M3250" s="8" t="s">
        <v>19695</v>
      </c>
      <c r="N3250" s="51" t="s">
        <v>21143</v>
      </c>
      <c r="O3250" s="57" t="s">
        <v>52</v>
      </c>
      <c r="P3250" s="51"/>
      <c r="Q3250" s="51"/>
      <c r="R3250" s="57" t="s">
        <v>256</v>
      </c>
      <c r="S3250" s="57" t="s">
        <v>21144</v>
      </c>
      <c r="T3250" s="11" t="str">
        <f t="shared" si="2"/>
        <v>Emily Vos</v>
      </c>
      <c r="U3250" s="57" t="s">
        <v>80</v>
      </c>
      <c r="V3250" s="51"/>
      <c r="W3250" s="51"/>
      <c r="X3250" s="51" t="s">
        <v>21114</v>
      </c>
      <c r="Y3250" s="56" t="s">
        <v>21145</v>
      </c>
      <c r="Z3250" s="56" t="s">
        <v>20616</v>
      </c>
      <c r="AA3250" s="51" t="s">
        <v>60</v>
      </c>
      <c r="AB3250" s="56" t="s">
        <v>20617</v>
      </c>
      <c r="AC3250" s="51" t="s">
        <v>60</v>
      </c>
      <c r="AD3250" s="56" t="s">
        <v>20618</v>
      </c>
      <c r="AE3250" s="51" t="s">
        <v>21116</v>
      </c>
      <c r="AF3250" s="8" t="s">
        <v>21117</v>
      </c>
      <c r="AG3250" s="8" t="s">
        <v>4150</v>
      </c>
      <c r="AH3250" s="8" t="s">
        <v>194</v>
      </c>
      <c r="AI3250" s="8" t="s">
        <v>18832</v>
      </c>
      <c r="AJ3250" s="8"/>
      <c r="AK3250" s="8" t="s">
        <v>21118</v>
      </c>
      <c r="AL3250" s="8" t="s">
        <v>21119</v>
      </c>
      <c r="AM3250" s="8" t="s">
        <v>2152</v>
      </c>
      <c r="AN3250" s="8" t="s">
        <v>21120</v>
      </c>
      <c r="AO3250" s="8" t="s">
        <v>21126</v>
      </c>
      <c r="AP3250" s="29" t="s">
        <v>21117</v>
      </c>
      <c r="AQ3250" s="11">
        <v>1248.0</v>
      </c>
    </row>
    <row r="3251">
      <c r="A3251" s="8" t="str">
        <f t="shared" si="1"/>
        <v>Allan Walz</v>
      </c>
      <c r="B3251" s="51" t="s">
        <v>21105</v>
      </c>
      <c r="C3251" s="51" t="s">
        <v>21084</v>
      </c>
      <c r="D3251" s="2" t="s">
        <v>4136</v>
      </c>
      <c r="E3251" s="8" t="s">
        <v>21106</v>
      </c>
      <c r="F3251" s="8" t="s">
        <v>3309</v>
      </c>
      <c r="G3251" s="51" t="s">
        <v>19294</v>
      </c>
      <c r="H3251" s="8" t="s">
        <v>21107</v>
      </c>
      <c r="I3251" s="8" t="s">
        <v>21108</v>
      </c>
      <c r="J3251" s="10">
        <v>3.61</v>
      </c>
      <c r="K3251" s="8" t="s">
        <v>21109</v>
      </c>
      <c r="L3251" s="8"/>
      <c r="M3251" s="8" t="s">
        <v>19695</v>
      </c>
      <c r="N3251" s="51" t="s">
        <v>21146</v>
      </c>
      <c r="O3251" s="51" t="s">
        <v>52</v>
      </c>
      <c r="P3251" s="51"/>
      <c r="Q3251" s="51"/>
      <c r="R3251" s="51" t="s">
        <v>21147</v>
      </c>
      <c r="S3251" s="51" t="s">
        <v>21148</v>
      </c>
      <c r="T3251" s="11" t="str">
        <f t="shared" si="2"/>
        <v>Allan Walz</v>
      </c>
      <c r="U3251" s="51" t="s">
        <v>80</v>
      </c>
      <c r="V3251" s="51"/>
      <c r="W3251" s="51"/>
      <c r="X3251" s="94" t="s">
        <v>21114</v>
      </c>
      <c r="Y3251" s="51" t="s">
        <v>60</v>
      </c>
      <c r="Z3251" s="56" t="s">
        <v>20616</v>
      </c>
      <c r="AA3251" s="51" t="s">
        <v>60</v>
      </c>
      <c r="AB3251" s="56" t="s">
        <v>20617</v>
      </c>
      <c r="AC3251" s="51" t="s">
        <v>60</v>
      </c>
      <c r="AD3251" s="56" t="s">
        <v>20618</v>
      </c>
      <c r="AE3251" s="51" t="s">
        <v>21116</v>
      </c>
      <c r="AF3251" s="8" t="s">
        <v>21117</v>
      </c>
      <c r="AG3251" s="8" t="s">
        <v>4150</v>
      </c>
      <c r="AH3251" s="8" t="s">
        <v>194</v>
      </c>
      <c r="AI3251" s="8" t="s">
        <v>233</v>
      </c>
      <c r="AJ3251" s="8"/>
      <c r="AK3251" s="8" t="s">
        <v>21118</v>
      </c>
      <c r="AL3251" s="8" t="s">
        <v>21119</v>
      </c>
      <c r="AM3251" s="8" t="s">
        <v>2152</v>
      </c>
      <c r="AN3251" s="8" t="s">
        <v>21120</v>
      </c>
      <c r="AO3251" s="8" t="s">
        <v>21121</v>
      </c>
      <c r="AP3251" s="29" t="s">
        <v>21117</v>
      </c>
      <c r="AQ3251" s="11">
        <v>1248.0</v>
      </c>
    </row>
    <row r="3252">
      <c r="A3252" s="8" t="str">
        <f t="shared" si="1"/>
        <v>Ryan Izer</v>
      </c>
      <c r="B3252" s="51" t="s">
        <v>21149</v>
      </c>
      <c r="C3252" s="51" t="s">
        <v>21084</v>
      </c>
      <c r="D3252" s="2" t="s">
        <v>4136</v>
      </c>
      <c r="E3252" s="51" t="s">
        <v>21150</v>
      </c>
      <c r="F3252" s="51" t="s">
        <v>3309</v>
      </c>
      <c r="G3252" s="51" t="s">
        <v>19294</v>
      </c>
      <c r="H3252" s="51" t="s">
        <v>21151</v>
      </c>
      <c r="I3252" s="51" t="s">
        <v>8000</v>
      </c>
      <c r="J3252" s="66">
        <v>3.58</v>
      </c>
      <c r="K3252" s="51" t="s">
        <v>21152</v>
      </c>
      <c r="L3252" s="51" t="s">
        <v>86</v>
      </c>
      <c r="M3252" s="51" t="s">
        <v>21153</v>
      </c>
      <c r="N3252" s="51" t="s">
        <v>21154</v>
      </c>
      <c r="O3252" s="51" t="s">
        <v>52</v>
      </c>
      <c r="P3252" s="51"/>
      <c r="Q3252" s="51"/>
      <c r="R3252" s="51" t="s">
        <v>927</v>
      </c>
      <c r="S3252" s="51" t="s">
        <v>21155</v>
      </c>
      <c r="T3252" s="11" t="str">
        <f t="shared" si="2"/>
        <v>Ryan Izer</v>
      </c>
      <c r="U3252" s="51" t="s">
        <v>486</v>
      </c>
      <c r="V3252" s="51" t="s">
        <v>86</v>
      </c>
      <c r="W3252" s="51" t="s">
        <v>86</v>
      </c>
      <c r="X3252" s="51" t="s">
        <v>21156</v>
      </c>
      <c r="Y3252" s="56" t="s">
        <v>21157</v>
      </c>
      <c r="Z3252" s="56" t="s">
        <v>21158</v>
      </c>
      <c r="AA3252" s="51" t="s">
        <v>60</v>
      </c>
      <c r="AB3252" s="56" t="s">
        <v>21159</v>
      </c>
      <c r="AC3252" s="51" t="s">
        <v>60</v>
      </c>
      <c r="AD3252" s="56" t="s">
        <v>21160</v>
      </c>
      <c r="AE3252" s="51" t="s">
        <v>21156</v>
      </c>
      <c r="AF3252" s="51" t="s">
        <v>21161</v>
      </c>
      <c r="AG3252" s="51" t="s">
        <v>4150</v>
      </c>
      <c r="AH3252" s="51" t="s">
        <v>352</v>
      </c>
      <c r="AI3252" s="51" t="s">
        <v>18832</v>
      </c>
      <c r="AJ3252" s="51" t="s">
        <v>86</v>
      </c>
      <c r="AK3252" s="51" t="s">
        <v>86</v>
      </c>
      <c r="AL3252" s="51" t="s">
        <v>86</v>
      </c>
      <c r="AM3252" s="51" t="s">
        <v>86</v>
      </c>
      <c r="AN3252" s="51" t="s">
        <v>21162</v>
      </c>
      <c r="AO3252" s="51" t="s">
        <v>21163</v>
      </c>
      <c r="AP3252" s="67" t="s">
        <v>21161</v>
      </c>
      <c r="AQ3252" s="68">
        <v>1406.0</v>
      </c>
    </row>
    <row r="3253">
      <c r="A3253" s="8" t="str">
        <f t="shared" si="1"/>
        <v>Mat Littleton</v>
      </c>
      <c r="B3253" s="51" t="s">
        <v>21149</v>
      </c>
      <c r="C3253" s="51" t="s">
        <v>21084</v>
      </c>
      <c r="D3253" s="2" t="s">
        <v>4136</v>
      </c>
      <c r="E3253" s="8" t="s">
        <v>21150</v>
      </c>
      <c r="F3253" s="8" t="s">
        <v>3309</v>
      </c>
      <c r="G3253" s="51" t="s">
        <v>19294</v>
      </c>
      <c r="H3253" s="8" t="s">
        <v>21151</v>
      </c>
      <c r="I3253" s="8" t="s">
        <v>8000</v>
      </c>
      <c r="J3253" s="10">
        <v>3.58</v>
      </c>
      <c r="K3253" s="8" t="s">
        <v>21152</v>
      </c>
      <c r="L3253" s="8"/>
      <c r="M3253" s="8" t="s">
        <v>21153</v>
      </c>
      <c r="N3253" s="51" t="s">
        <v>21164</v>
      </c>
      <c r="O3253" s="51" t="s">
        <v>52</v>
      </c>
      <c r="P3253" s="51"/>
      <c r="Q3253" s="51"/>
      <c r="R3253" s="51" t="s">
        <v>4342</v>
      </c>
      <c r="S3253" s="51" t="s">
        <v>21165</v>
      </c>
      <c r="T3253" s="11" t="str">
        <f t="shared" si="2"/>
        <v>Mat Littleton</v>
      </c>
      <c r="U3253" s="51" t="s">
        <v>55</v>
      </c>
      <c r="V3253" s="51" t="s">
        <v>21166</v>
      </c>
      <c r="W3253" s="51" t="s">
        <v>21167</v>
      </c>
      <c r="X3253" s="94" t="s">
        <v>21168</v>
      </c>
      <c r="Y3253" s="51" t="s">
        <v>60</v>
      </c>
      <c r="Z3253" s="56" t="s">
        <v>21158</v>
      </c>
      <c r="AA3253" s="51" t="s">
        <v>60</v>
      </c>
      <c r="AB3253" s="56" t="s">
        <v>21159</v>
      </c>
      <c r="AC3253" s="51" t="s">
        <v>60</v>
      </c>
      <c r="AD3253" s="56" t="s">
        <v>21160</v>
      </c>
      <c r="AE3253" s="51" t="s">
        <v>21156</v>
      </c>
      <c r="AF3253" s="8" t="s">
        <v>21161</v>
      </c>
      <c r="AG3253" s="8" t="s">
        <v>4150</v>
      </c>
      <c r="AH3253" s="8" t="s">
        <v>352</v>
      </c>
      <c r="AI3253" s="8" t="s">
        <v>233</v>
      </c>
      <c r="AJ3253" s="8"/>
      <c r="AK3253" s="8"/>
      <c r="AL3253" s="8"/>
      <c r="AM3253" s="8"/>
      <c r="AN3253" s="8" t="s">
        <v>21162</v>
      </c>
      <c r="AO3253" s="8" t="s">
        <v>21163</v>
      </c>
      <c r="AP3253" s="29" t="s">
        <v>21161</v>
      </c>
      <c r="AQ3253" s="11">
        <v>1406.0</v>
      </c>
    </row>
    <row r="3254">
      <c r="A3254" s="8" t="str">
        <f t="shared" si="1"/>
        <v>Amanda Owens</v>
      </c>
      <c r="B3254" s="51" t="s">
        <v>21149</v>
      </c>
      <c r="C3254" s="51" t="s">
        <v>21084</v>
      </c>
      <c r="D3254" s="2" t="s">
        <v>4136</v>
      </c>
      <c r="E3254" s="8" t="s">
        <v>21150</v>
      </c>
      <c r="F3254" s="8" t="s">
        <v>3309</v>
      </c>
      <c r="G3254" s="51" t="s">
        <v>19294</v>
      </c>
      <c r="H3254" s="8" t="s">
        <v>21151</v>
      </c>
      <c r="I3254" s="8" t="s">
        <v>8000</v>
      </c>
      <c r="J3254" s="10">
        <v>3.58</v>
      </c>
      <c r="K3254" s="8" t="s">
        <v>21152</v>
      </c>
      <c r="L3254" s="8"/>
      <c r="M3254" s="8" t="s">
        <v>21153</v>
      </c>
      <c r="N3254" s="51" t="s">
        <v>21169</v>
      </c>
      <c r="O3254" s="51" t="s">
        <v>52</v>
      </c>
      <c r="P3254" s="51"/>
      <c r="Q3254" s="51"/>
      <c r="R3254" s="51" t="s">
        <v>2160</v>
      </c>
      <c r="S3254" s="51" t="s">
        <v>10889</v>
      </c>
      <c r="T3254" s="11" t="str">
        <f t="shared" si="2"/>
        <v>Amanda Owens</v>
      </c>
      <c r="U3254" s="51" t="s">
        <v>160</v>
      </c>
      <c r="V3254" s="51" t="s">
        <v>21170</v>
      </c>
      <c r="W3254" s="51"/>
      <c r="X3254" s="94" t="s">
        <v>21168</v>
      </c>
      <c r="Y3254" s="56" t="s">
        <v>21171</v>
      </c>
      <c r="Z3254" s="56" t="s">
        <v>21158</v>
      </c>
      <c r="AA3254" s="56" t="s">
        <v>21172</v>
      </c>
      <c r="AB3254" s="56" t="s">
        <v>21159</v>
      </c>
      <c r="AC3254" s="51" t="s">
        <v>60</v>
      </c>
      <c r="AD3254" s="56" t="s">
        <v>21160</v>
      </c>
      <c r="AE3254" s="51" t="s">
        <v>21156</v>
      </c>
      <c r="AF3254" s="8" t="s">
        <v>21161</v>
      </c>
      <c r="AG3254" s="8" t="s">
        <v>4150</v>
      </c>
      <c r="AH3254" s="8" t="s">
        <v>352</v>
      </c>
      <c r="AI3254" s="8" t="s">
        <v>233</v>
      </c>
      <c r="AJ3254" s="8"/>
      <c r="AK3254" s="8"/>
      <c r="AL3254" s="8"/>
      <c r="AM3254" s="8"/>
      <c r="AN3254" s="8" t="s">
        <v>21162</v>
      </c>
      <c r="AO3254" s="8" t="s">
        <v>21163</v>
      </c>
      <c r="AP3254" s="29" t="s">
        <v>21161</v>
      </c>
      <c r="AQ3254" s="11">
        <v>1406.0</v>
      </c>
    </row>
    <row r="3255">
      <c r="A3255" s="8" t="str">
        <f t="shared" si="1"/>
        <v>Logan Stroman</v>
      </c>
      <c r="B3255" s="51" t="s">
        <v>21149</v>
      </c>
      <c r="C3255" s="51" t="s">
        <v>21084</v>
      </c>
      <c r="D3255" s="2" t="s">
        <v>4136</v>
      </c>
      <c r="E3255" s="51" t="s">
        <v>21150</v>
      </c>
      <c r="F3255" s="51" t="s">
        <v>3309</v>
      </c>
      <c r="G3255" s="51" t="s">
        <v>19294</v>
      </c>
      <c r="H3255" s="51" t="s">
        <v>21151</v>
      </c>
      <c r="I3255" s="51" t="s">
        <v>8000</v>
      </c>
      <c r="J3255" s="66">
        <v>3.58</v>
      </c>
      <c r="K3255" s="51" t="s">
        <v>21152</v>
      </c>
      <c r="L3255" s="51" t="s">
        <v>86</v>
      </c>
      <c r="M3255" s="51" t="s">
        <v>21153</v>
      </c>
      <c r="N3255" s="51" t="s">
        <v>21173</v>
      </c>
      <c r="O3255" s="51" t="s">
        <v>52</v>
      </c>
      <c r="P3255" s="51"/>
      <c r="Q3255" s="51"/>
      <c r="R3255" s="51" t="s">
        <v>3718</v>
      </c>
      <c r="S3255" s="51" t="s">
        <v>21174</v>
      </c>
      <c r="T3255" s="11" t="str">
        <f t="shared" si="2"/>
        <v>Logan Stroman</v>
      </c>
      <c r="U3255" s="51" t="s">
        <v>106</v>
      </c>
      <c r="V3255" s="51" t="s">
        <v>21175</v>
      </c>
      <c r="W3255" s="51" t="s">
        <v>86</v>
      </c>
      <c r="X3255" s="51" t="s">
        <v>21156</v>
      </c>
      <c r="Y3255" s="56" t="s">
        <v>21176</v>
      </c>
      <c r="Z3255" s="56" t="s">
        <v>21158</v>
      </c>
      <c r="AA3255" s="51" t="s">
        <v>60</v>
      </c>
      <c r="AB3255" s="56" t="s">
        <v>21159</v>
      </c>
      <c r="AC3255" s="51" t="s">
        <v>60</v>
      </c>
      <c r="AD3255" s="56" t="s">
        <v>21160</v>
      </c>
      <c r="AE3255" s="51" t="s">
        <v>21156</v>
      </c>
      <c r="AF3255" s="51" t="s">
        <v>21161</v>
      </c>
      <c r="AG3255" s="51" t="s">
        <v>4150</v>
      </c>
      <c r="AH3255" s="51" t="s">
        <v>352</v>
      </c>
      <c r="AI3255" s="51" t="s">
        <v>18832</v>
      </c>
      <c r="AJ3255" s="51" t="s">
        <v>86</v>
      </c>
      <c r="AK3255" s="51" t="s">
        <v>86</v>
      </c>
      <c r="AL3255" s="51" t="s">
        <v>86</v>
      </c>
      <c r="AM3255" s="51" t="s">
        <v>86</v>
      </c>
      <c r="AN3255" s="51" t="s">
        <v>21162</v>
      </c>
      <c r="AO3255" s="51" t="s">
        <v>21163</v>
      </c>
      <c r="AP3255" s="67" t="s">
        <v>21161</v>
      </c>
      <c r="AQ3255" s="68">
        <v>1406.0</v>
      </c>
    </row>
    <row r="3256">
      <c r="A3256" s="8" t="str">
        <f t="shared" si="1"/>
        <v>Jerry Monner</v>
      </c>
      <c r="B3256" s="51" t="s">
        <v>21177</v>
      </c>
      <c r="C3256" s="51" t="s">
        <v>20402</v>
      </c>
      <c r="D3256" s="2" t="s">
        <v>4136</v>
      </c>
      <c r="E3256" s="8" t="s">
        <v>21178</v>
      </c>
      <c r="F3256" s="8" t="s">
        <v>3309</v>
      </c>
      <c r="G3256" s="51" t="s">
        <v>19294</v>
      </c>
      <c r="H3256" s="8" t="s">
        <v>21179</v>
      </c>
      <c r="I3256" s="8" t="s">
        <v>2373</v>
      </c>
      <c r="J3256" s="10">
        <v>3.46</v>
      </c>
      <c r="K3256" s="8" t="s">
        <v>21180</v>
      </c>
      <c r="L3256" s="8"/>
      <c r="M3256" s="8" t="s">
        <v>7672</v>
      </c>
      <c r="N3256" s="51" t="s">
        <v>21181</v>
      </c>
      <c r="O3256" s="51" t="s">
        <v>52</v>
      </c>
      <c r="P3256" s="51"/>
      <c r="Q3256" s="51"/>
      <c r="R3256" s="51" t="s">
        <v>9262</v>
      </c>
      <c r="S3256" s="51" t="s">
        <v>21182</v>
      </c>
      <c r="T3256" s="11" t="str">
        <f t="shared" si="2"/>
        <v>Jerry Monner</v>
      </c>
      <c r="U3256" s="51" t="s">
        <v>55</v>
      </c>
      <c r="V3256" s="51" t="s">
        <v>21183</v>
      </c>
      <c r="W3256" s="13" t="s">
        <v>21184</v>
      </c>
      <c r="X3256" s="94" t="s">
        <v>21185</v>
      </c>
      <c r="Y3256" s="56" t="s">
        <v>21186</v>
      </c>
      <c r="Z3256" s="56" t="s">
        <v>7336</v>
      </c>
      <c r="AA3256" s="51" t="s">
        <v>60</v>
      </c>
      <c r="AB3256" s="56" t="s">
        <v>7338</v>
      </c>
      <c r="AC3256" s="51" t="s">
        <v>60</v>
      </c>
      <c r="AD3256" s="56" t="s">
        <v>7340</v>
      </c>
      <c r="AE3256" s="51" t="s">
        <v>7341</v>
      </c>
      <c r="AF3256" s="8" t="s">
        <v>21187</v>
      </c>
      <c r="AG3256" s="8" t="s">
        <v>4150</v>
      </c>
      <c r="AH3256" s="8" t="s">
        <v>134</v>
      </c>
      <c r="AI3256" s="8" t="s">
        <v>233</v>
      </c>
      <c r="AJ3256" s="8"/>
      <c r="AK3256" s="8" t="s">
        <v>21188</v>
      </c>
      <c r="AL3256" s="8" t="s">
        <v>3002</v>
      </c>
      <c r="AM3256" s="8" t="s">
        <v>236</v>
      </c>
      <c r="AN3256" s="8" t="s">
        <v>21189</v>
      </c>
      <c r="AO3256" s="8" t="s">
        <v>21190</v>
      </c>
      <c r="AP3256" s="29" t="s">
        <v>21187</v>
      </c>
      <c r="AQ3256" s="11">
        <v>978.0</v>
      </c>
    </row>
    <row r="3257">
      <c r="A3257" s="8" t="str">
        <f t="shared" si="1"/>
        <v>Haley Harms-Frawley</v>
      </c>
      <c r="B3257" s="51" t="s">
        <v>21177</v>
      </c>
      <c r="C3257" s="51" t="s">
        <v>20402</v>
      </c>
      <c r="D3257" s="2" t="s">
        <v>4136</v>
      </c>
      <c r="E3257" s="8" t="s">
        <v>21178</v>
      </c>
      <c r="F3257" s="8" t="s">
        <v>3309</v>
      </c>
      <c r="G3257" s="51" t="s">
        <v>19294</v>
      </c>
      <c r="H3257" s="8" t="s">
        <v>21179</v>
      </c>
      <c r="I3257" s="8" t="s">
        <v>2373</v>
      </c>
      <c r="J3257" s="10">
        <v>3.46</v>
      </c>
      <c r="K3257" s="8" t="s">
        <v>21180</v>
      </c>
      <c r="L3257" s="8"/>
      <c r="M3257" s="8" t="s">
        <v>7672</v>
      </c>
      <c r="N3257" s="57" t="s">
        <v>21191</v>
      </c>
      <c r="O3257" s="51" t="s">
        <v>52</v>
      </c>
      <c r="P3257" s="51"/>
      <c r="Q3257" s="51"/>
      <c r="R3257" s="51" t="s">
        <v>19007</v>
      </c>
      <c r="S3257" s="51" t="s">
        <v>21192</v>
      </c>
      <c r="T3257" s="11" t="str">
        <f t="shared" si="2"/>
        <v>Haley Harms-Frawley</v>
      </c>
      <c r="U3257" s="57" t="s">
        <v>80</v>
      </c>
      <c r="V3257" s="51" t="s">
        <v>21193</v>
      </c>
      <c r="W3257" s="51"/>
      <c r="X3257" s="51" t="s">
        <v>21185</v>
      </c>
      <c r="Y3257" s="51" t="s">
        <v>60</v>
      </c>
      <c r="Z3257" s="56" t="s">
        <v>7336</v>
      </c>
      <c r="AA3257" s="51" t="s">
        <v>60</v>
      </c>
      <c r="AB3257" s="56" t="s">
        <v>7338</v>
      </c>
      <c r="AC3257" s="56" t="s">
        <v>21194</v>
      </c>
      <c r="AD3257" s="56" t="s">
        <v>7340</v>
      </c>
      <c r="AE3257" s="51" t="s">
        <v>7341</v>
      </c>
      <c r="AF3257" s="8" t="s">
        <v>21187</v>
      </c>
      <c r="AG3257" s="8" t="s">
        <v>4150</v>
      </c>
      <c r="AH3257" s="8" t="s">
        <v>134</v>
      </c>
      <c r="AI3257" s="8" t="s">
        <v>233</v>
      </c>
      <c r="AJ3257" s="8"/>
      <c r="AK3257" s="8" t="s">
        <v>21188</v>
      </c>
      <c r="AL3257" s="8" t="s">
        <v>3002</v>
      </c>
      <c r="AM3257" s="8" t="s">
        <v>236</v>
      </c>
      <c r="AN3257" s="8" t="s">
        <v>21189</v>
      </c>
      <c r="AO3257" s="8" t="s">
        <v>21190</v>
      </c>
      <c r="AP3257" s="29" t="s">
        <v>21187</v>
      </c>
      <c r="AQ3257" s="11">
        <v>978.0</v>
      </c>
    </row>
    <row r="3258">
      <c r="A3258" s="8" t="str">
        <f t="shared" si="1"/>
        <v>Jerry Frawley</v>
      </c>
      <c r="B3258" s="51" t="s">
        <v>21177</v>
      </c>
      <c r="C3258" s="51" t="s">
        <v>20402</v>
      </c>
      <c r="D3258" s="2" t="s">
        <v>4136</v>
      </c>
      <c r="E3258" s="8" t="s">
        <v>21178</v>
      </c>
      <c r="F3258" s="8" t="s">
        <v>3309</v>
      </c>
      <c r="G3258" s="51" t="s">
        <v>19294</v>
      </c>
      <c r="H3258" s="8" t="s">
        <v>21179</v>
      </c>
      <c r="I3258" s="8" t="s">
        <v>2373</v>
      </c>
      <c r="J3258" s="10">
        <v>3.46</v>
      </c>
      <c r="K3258" s="8" t="s">
        <v>21180</v>
      </c>
      <c r="L3258" s="8"/>
      <c r="M3258" s="8" t="s">
        <v>7672</v>
      </c>
      <c r="N3258" s="51" t="s">
        <v>21195</v>
      </c>
      <c r="O3258" s="51" t="s">
        <v>52</v>
      </c>
      <c r="P3258" s="51"/>
      <c r="Q3258" s="51"/>
      <c r="R3258" s="51" t="s">
        <v>9262</v>
      </c>
      <c r="S3258" s="51" t="s">
        <v>21196</v>
      </c>
      <c r="T3258" s="11" t="str">
        <f t="shared" si="2"/>
        <v>Jerry Frawley</v>
      </c>
      <c r="U3258" s="51" t="s">
        <v>80</v>
      </c>
      <c r="V3258" s="51" t="s">
        <v>21197</v>
      </c>
      <c r="W3258" s="51" t="s">
        <v>21198</v>
      </c>
      <c r="X3258" s="94" t="s">
        <v>21185</v>
      </c>
      <c r="Y3258" s="56" t="s">
        <v>21186</v>
      </c>
      <c r="Z3258" s="56" t="s">
        <v>7336</v>
      </c>
      <c r="AA3258" s="56" t="s">
        <v>21199</v>
      </c>
      <c r="AB3258" s="56" t="s">
        <v>7338</v>
      </c>
      <c r="AC3258" s="56" t="s">
        <v>21200</v>
      </c>
      <c r="AD3258" s="56" t="s">
        <v>7340</v>
      </c>
      <c r="AE3258" s="51" t="s">
        <v>7341</v>
      </c>
      <c r="AF3258" s="8" t="s">
        <v>21187</v>
      </c>
      <c r="AG3258" s="8" t="s">
        <v>4150</v>
      </c>
      <c r="AH3258" s="8" t="s">
        <v>134</v>
      </c>
      <c r="AI3258" s="8" t="s">
        <v>233</v>
      </c>
      <c r="AJ3258" s="8"/>
      <c r="AK3258" s="8" t="s">
        <v>21188</v>
      </c>
      <c r="AL3258" s="8" t="s">
        <v>3002</v>
      </c>
      <c r="AM3258" s="8" t="s">
        <v>236</v>
      </c>
      <c r="AN3258" s="8" t="s">
        <v>21189</v>
      </c>
      <c r="AO3258" s="8" t="s">
        <v>21190</v>
      </c>
      <c r="AP3258" s="29" t="s">
        <v>21187</v>
      </c>
      <c r="AQ3258" s="11">
        <v>978.0</v>
      </c>
    </row>
    <row r="3259">
      <c r="A3259" s="8" t="str">
        <f t="shared" si="1"/>
        <v>Jeff Pedersen</v>
      </c>
      <c r="B3259" s="51" t="s">
        <v>21201</v>
      </c>
      <c r="C3259" s="51" t="s">
        <v>20402</v>
      </c>
      <c r="D3259" s="2" t="s">
        <v>4136</v>
      </c>
      <c r="E3259" s="8" t="s">
        <v>8570</v>
      </c>
      <c r="F3259" s="8" t="s">
        <v>3309</v>
      </c>
      <c r="G3259" s="51" t="s">
        <v>19294</v>
      </c>
      <c r="H3259" s="8" t="s">
        <v>21202</v>
      </c>
      <c r="I3259" s="8" t="s">
        <v>49</v>
      </c>
      <c r="J3259" s="10">
        <v>4.03</v>
      </c>
      <c r="K3259" s="8" t="s">
        <v>21203</v>
      </c>
      <c r="L3259" s="8"/>
      <c r="M3259" s="8" t="s">
        <v>4025</v>
      </c>
      <c r="N3259" s="51" t="s">
        <v>21204</v>
      </c>
      <c r="O3259" s="51" t="s">
        <v>52</v>
      </c>
      <c r="P3259" s="51"/>
      <c r="Q3259" s="51"/>
      <c r="R3259" s="51" t="s">
        <v>1632</v>
      </c>
      <c r="S3259" s="51" t="s">
        <v>21205</v>
      </c>
      <c r="T3259" s="11" t="str">
        <f t="shared" si="2"/>
        <v>Jeff Pedersen</v>
      </c>
      <c r="U3259" s="51" t="s">
        <v>55</v>
      </c>
      <c r="V3259" s="51" t="s">
        <v>21206</v>
      </c>
      <c r="W3259" s="51" t="s">
        <v>21207</v>
      </c>
      <c r="X3259" s="94" t="s">
        <v>21208</v>
      </c>
      <c r="Y3259" s="56" t="s">
        <v>21209</v>
      </c>
      <c r="Z3259" s="56" t="s">
        <v>21210</v>
      </c>
      <c r="AA3259" s="56" t="s">
        <v>21211</v>
      </c>
      <c r="AB3259" s="56" t="s">
        <v>21212</v>
      </c>
      <c r="AC3259" s="56" t="s">
        <v>21213</v>
      </c>
      <c r="AD3259" s="56" t="s">
        <v>21214</v>
      </c>
      <c r="AE3259" s="51" t="s">
        <v>21215</v>
      </c>
      <c r="AF3259" s="8" t="s">
        <v>8570</v>
      </c>
      <c r="AG3259" s="8" t="s">
        <v>4150</v>
      </c>
      <c r="AH3259" s="8" t="s">
        <v>4581</v>
      </c>
      <c r="AI3259" s="8" t="s">
        <v>233</v>
      </c>
      <c r="AJ3259" s="8"/>
      <c r="AK3259" s="8" t="s">
        <v>9714</v>
      </c>
      <c r="AL3259" s="8" t="s">
        <v>21216</v>
      </c>
      <c r="AM3259" s="8" t="s">
        <v>1891</v>
      </c>
      <c r="AN3259" s="8" t="s">
        <v>21217</v>
      </c>
      <c r="AO3259" s="8" t="s">
        <v>21218</v>
      </c>
      <c r="AP3259" s="29" t="s">
        <v>8570</v>
      </c>
      <c r="AQ3259" s="11">
        <v>1699.0</v>
      </c>
    </row>
    <row r="3260">
      <c r="A3260" s="8" t="str">
        <f t="shared" si="1"/>
        <v>Keegan Parrott</v>
      </c>
      <c r="B3260" s="51" t="s">
        <v>21201</v>
      </c>
      <c r="C3260" s="51" t="s">
        <v>20402</v>
      </c>
      <c r="D3260" s="9" t="s">
        <v>4136</v>
      </c>
      <c r="E3260" s="8" t="s">
        <v>8570</v>
      </c>
      <c r="F3260" s="8" t="s">
        <v>3309</v>
      </c>
      <c r="G3260" s="51" t="s">
        <v>19294</v>
      </c>
      <c r="H3260" s="8" t="s">
        <v>21202</v>
      </c>
      <c r="I3260" s="8" t="s">
        <v>49</v>
      </c>
      <c r="J3260" s="10">
        <v>4.03</v>
      </c>
      <c r="K3260" s="8" t="s">
        <v>21203</v>
      </c>
      <c r="L3260" s="8"/>
      <c r="M3260" s="8" t="s">
        <v>4025</v>
      </c>
      <c r="N3260" s="13" t="s">
        <v>21219</v>
      </c>
      <c r="O3260" s="51" t="s">
        <v>52</v>
      </c>
      <c r="P3260" s="51"/>
      <c r="Q3260" s="51"/>
      <c r="R3260" s="51" t="s">
        <v>13233</v>
      </c>
      <c r="S3260" s="51" t="s">
        <v>21220</v>
      </c>
      <c r="T3260" s="11" t="str">
        <f t="shared" si="2"/>
        <v>Keegan Parrott</v>
      </c>
      <c r="U3260" s="13" t="s">
        <v>106</v>
      </c>
      <c r="V3260" s="8"/>
      <c r="W3260" s="8"/>
      <c r="X3260" s="94" t="s">
        <v>21208</v>
      </c>
      <c r="Y3260" s="51" t="s">
        <v>60</v>
      </c>
      <c r="Z3260" s="56" t="s">
        <v>21210</v>
      </c>
      <c r="AA3260" s="51" t="s">
        <v>60</v>
      </c>
      <c r="AB3260" s="56" t="s">
        <v>21212</v>
      </c>
      <c r="AC3260" s="56" t="s">
        <v>21221</v>
      </c>
      <c r="AD3260" s="56" t="s">
        <v>21214</v>
      </c>
      <c r="AE3260" s="51" t="s">
        <v>21215</v>
      </c>
      <c r="AF3260" s="8" t="s">
        <v>8570</v>
      </c>
      <c r="AG3260" s="8" t="s">
        <v>4150</v>
      </c>
      <c r="AH3260" s="8" t="s">
        <v>4581</v>
      </c>
      <c r="AI3260" s="8" t="s">
        <v>233</v>
      </c>
      <c r="AJ3260" s="8"/>
      <c r="AK3260" s="8" t="s">
        <v>9714</v>
      </c>
      <c r="AL3260" s="8" t="s">
        <v>21216</v>
      </c>
      <c r="AM3260" s="8" t="s">
        <v>1891</v>
      </c>
      <c r="AN3260" s="8" t="s">
        <v>21217</v>
      </c>
      <c r="AO3260" s="8" t="s">
        <v>21218</v>
      </c>
      <c r="AP3260" s="29" t="s">
        <v>8570</v>
      </c>
      <c r="AQ3260" s="11">
        <v>1699.0</v>
      </c>
    </row>
    <row r="3261">
      <c r="A3261" s="8" t="str">
        <f t="shared" si="1"/>
        <v>Melvin Barney</v>
      </c>
      <c r="B3261" s="51" t="s">
        <v>21201</v>
      </c>
      <c r="C3261" s="51" t="s">
        <v>20402</v>
      </c>
      <c r="D3261" s="2" t="s">
        <v>4136</v>
      </c>
      <c r="E3261" s="51" t="s">
        <v>8570</v>
      </c>
      <c r="F3261" s="51" t="s">
        <v>3309</v>
      </c>
      <c r="G3261" s="51" t="s">
        <v>19294</v>
      </c>
      <c r="H3261" s="51" t="s">
        <v>21202</v>
      </c>
      <c r="I3261" s="51" t="s">
        <v>49</v>
      </c>
      <c r="J3261" s="66">
        <v>4.03</v>
      </c>
      <c r="K3261" s="51" t="s">
        <v>21203</v>
      </c>
      <c r="L3261" s="51" t="s">
        <v>86</v>
      </c>
      <c r="M3261" s="51" t="s">
        <v>4025</v>
      </c>
      <c r="N3261" s="51" t="s">
        <v>21222</v>
      </c>
      <c r="O3261" s="51" t="s">
        <v>52</v>
      </c>
      <c r="P3261" s="51"/>
      <c r="Q3261" s="51"/>
      <c r="R3261" s="51" t="s">
        <v>20230</v>
      </c>
      <c r="S3261" s="51" t="s">
        <v>21223</v>
      </c>
      <c r="T3261" s="11" t="str">
        <f t="shared" si="2"/>
        <v>Melvin Barney</v>
      </c>
      <c r="U3261" s="51" t="s">
        <v>80</v>
      </c>
      <c r="V3261" s="51" t="s">
        <v>86</v>
      </c>
      <c r="W3261" s="51" t="s">
        <v>86</v>
      </c>
      <c r="X3261" s="51" t="s">
        <v>21215</v>
      </c>
      <c r="Y3261" s="51" t="s">
        <v>60</v>
      </c>
      <c r="Z3261" s="56" t="s">
        <v>21210</v>
      </c>
      <c r="AA3261" s="51" t="s">
        <v>60</v>
      </c>
      <c r="AB3261" s="56" t="s">
        <v>21212</v>
      </c>
      <c r="AC3261" s="51" t="s">
        <v>60</v>
      </c>
      <c r="AD3261" s="56" t="s">
        <v>21214</v>
      </c>
      <c r="AE3261" s="51" t="s">
        <v>21215</v>
      </c>
      <c r="AF3261" s="51" t="s">
        <v>8570</v>
      </c>
      <c r="AG3261" s="51" t="s">
        <v>4150</v>
      </c>
      <c r="AH3261" s="51" t="s">
        <v>4581</v>
      </c>
      <c r="AI3261" s="51" t="s">
        <v>18832</v>
      </c>
      <c r="AJ3261" s="51" t="s">
        <v>86</v>
      </c>
      <c r="AK3261" s="51" t="s">
        <v>9714</v>
      </c>
      <c r="AL3261" s="51" t="s">
        <v>21216</v>
      </c>
      <c r="AM3261" s="51" t="s">
        <v>1891</v>
      </c>
      <c r="AN3261" s="51" t="s">
        <v>21217</v>
      </c>
      <c r="AO3261" s="51" t="s">
        <v>21218</v>
      </c>
      <c r="AP3261" s="67" t="s">
        <v>8570</v>
      </c>
      <c r="AQ3261" s="68">
        <v>1699.0</v>
      </c>
    </row>
    <row r="3262">
      <c r="A3262" s="8" t="str">
        <f t="shared" si="1"/>
        <v>Will Freeman</v>
      </c>
      <c r="B3262" s="51" t="s">
        <v>21201</v>
      </c>
      <c r="C3262" s="51" t="s">
        <v>20402</v>
      </c>
      <c r="D3262" s="2" t="s">
        <v>4136</v>
      </c>
      <c r="E3262" s="51" t="s">
        <v>8570</v>
      </c>
      <c r="F3262" s="51" t="s">
        <v>3309</v>
      </c>
      <c r="G3262" s="51" t="s">
        <v>19294</v>
      </c>
      <c r="H3262" s="51" t="s">
        <v>21202</v>
      </c>
      <c r="I3262" s="51" t="s">
        <v>49</v>
      </c>
      <c r="J3262" s="66">
        <v>4.03</v>
      </c>
      <c r="K3262" s="51" t="s">
        <v>21203</v>
      </c>
      <c r="L3262" s="51" t="s">
        <v>86</v>
      </c>
      <c r="M3262" s="51" t="s">
        <v>4025</v>
      </c>
      <c r="N3262" s="51" t="s">
        <v>21224</v>
      </c>
      <c r="O3262" s="51" t="s">
        <v>52</v>
      </c>
      <c r="P3262" s="51"/>
      <c r="Q3262" s="51"/>
      <c r="R3262" s="51" t="s">
        <v>859</v>
      </c>
      <c r="S3262" s="51" t="s">
        <v>4018</v>
      </c>
      <c r="T3262" s="11" t="str">
        <f t="shared" si="2"/>
        <v>Will Freeman</v>
      </c>
      <c r="U3262" s="51" t="s">
        <v>80</v>
      </c>
      <c r="V3262" s="51" t="s">
        <v>86</v>
      </c>
      <c r="W3262" s="51" t="s">
        <v>86</v>
      </c>
      <c r="X3262" s="51" t="s">
        <v>21215</v>
      </c>
      <c r="Y3262" s="51" t="s">
        <v>60</v>
      </c>
      <c r="Z3262" s="56" t="s">
        <v>21210</v>
      </c>
      <c r="AA3262" s="51" t="s">
        <v>60</v>
      </c>
      <c r="AB3262" s="56" t="s">
        <v>21212</v>
      </c>
      <c r="AC3262" s="51" t="s">
        <v>60</v>
      </c>
      <c r="AD3262" s="56" t="s">
        <v>21214</v>
      </c>
      <c r="AE3262" s="51" t="s">
        <v>21215</v>
      </c>
      <c r="AF3262" s="51" t="s">
        <v>8570</v>
      </c>
      <c r="AG3262" s="51" t="s">
        <v>4150</v>
      </c>
      <c r="AH3262" s="51" t="s">
        <v>4581</v>
      </c>
      <c r="AI3262" s="51" t="s">
        <v>18832</v>
      </c>
      <c r="AJ3262" s="51" t="s">
        <v>86</v>
      </c>
      <c r="AK3262" s="51" t="s">
        <v>9714</v>
      </c>
      <c r="AL3262" s="51" t="s">
        <v>21216</v>
      </c>
      <c r="AM3262" s="51" t="s">
        <v>1891</v>
      </c>
      <c r="AN3262" s="51" t="s">
        <v>21217</v>
      </c>
      <c r="AO3262" s="51" t="s">
        <v>21218</v>
      </c>
      <c r="AP3262" s="67" t="s">
        <v>8570</v>
      </c>
      <c r="AQ3262" s="68">
        <v>1699.0</v>
      </c>
    </row>
    <row r="3263">
      <c r="A3263" s="8" t="str">
        <f t="shared" si="1"/>
        <v>Jermelle Lewis</v>
      </c>
      <c r="B3263" s="51" t="s">
        <v>21201</v>
      </c>
      <c r="C3263" s="51" t="s">
        <v>20402</v>
      </c>
      <c r="D3263" s="2" t="s">
        <v>4136</v>
      </c>
      <c r="E3263" s="51" t="s">
        <v>8570</v>
      </c>
      <c r="F3263" s="51" t="s">
        <v>3309</v>
      </c>
      <c r="G3263" s="51" t="s">
        <v>19294</v>
      </c>
      <c r="H3263" s="51" t="s">
        <v>21202</v>
      </c>
      <c r="I3263" s="51" t="s">
        <v>49</v>
      </c>
      <c r="J3263" s="66">
        <v>4.03</v>
      </c>
      <c r="K3263" s="51" t="s">
        <v>21203</v>
      </c>
      <c r="L3263" s="51" t="s">
        <v>86</v>
      </c>
      <c r="M3263" s="51" t="s">
        <v>4025</v>
      </c>
      <c r="N3263" s="51" t="s">
        <v>21225</v>
      </c>
      <c r="O3263" s="51" t="s">
        <v>52</v>
      </c>
      <c r="P3263" s="51"/>
      <c r="Q3263" s="51"/>
      <c r="R3263" s="51" t="s">
        <v>21226</v>
      </c>
      <c r="S3263" s="51" t="s">
        <v>5728</v>
      </c>
      <c r="T3263" s="11" t="str">
        <f t="shared" si="2"/>
        <v>Jermelle Lewis</v>
      </c>
      <c r="U3263" s="51" t="s">
        <v>80</v>
      </c>
      <c r="V3263" s="51" t="s">
        <v>86</v>
      </c>
      <c r="W3263" s="51" t="s">
        <v>86</v>
      </c>
      <c r="X3263" s="51" t="s">
        <v>21215</v>
      </c>
      <c r="Y3263" s="51" t="s">
        <v>60</v>
      </c>
      <c r="Z3263" s="56" t="s">
        <v>21210</v>
      </c>
      <c r="AA3263" s="56" t="s">
        <v>21227</v>
      </c>
      <c r="AB3263" s="56" t="s">
        <v>21212</v>
      </c>
      <c r="AC3263" s="56" t="s">
        <v>21228</v>
      </c>
      <c r="AD3263" s="56" t="s">
        <v>21214</v>
      </c>
      <c r="AE3263" s="51" t="s">
        <v>21215</v>
      </c>
      <c r="AF3263" s="51" t="s">
        <v>8570</v>
      </c>
      <c r="AG3263" s="51" t="s">
        <v>4150</v>
      </c>
      <c r="AH3263" s="51" t="s">
        <v>4581</v>
      </c>
      <c r="AI3263" s="51" t="s">
        <v>18832</v>
      </c>
      <c r="AJ3263" s="51" t="s">
        <v>86</v>
      </c>
      <c r="AK3263" s="51" t="s">
        <v>9714</v>
      </c>
      <c r="AL3263" s="51" t="s">
        <v>21216</v>
      </c>
      <c r="AM3263" s="51" t="s">
        <v>1891</v>
      </c>
      <c r="AN3263" s="51" t="s">
        <v>21217</v>
      </c>
      <c r="AO3263" s="51" t="s">
        <v>21218</v>
      </c>
      <c r="AP3263" s="67" t="s">
        <v>8570</v>
      </c>
      <c r="AQ3263" s="68">
        <v>1699.0</v>
      </c>
    </row>
    <row r="3264">
      <c r="A3264" s="8" t="str">
        <f t="shared" si="1"/>
        <v>Sarah Burnell</v>
      </c>
      <c r="B3264" s="51" t="s">
        <v>21201</v>
      </c>
      <c r="C3264" s="51" t="s">
        <v>20402</v>
      </c>
      <c r="D3264" s="2" t="s">
        <v>4136</v>
      </c>
      <c r="E3264" s="8" t="s">
        <v>8570</v>
      </c>
      <c r="F3264" s="8" t="s">
        <v>3309</v>
      </c>
      <c r="G3264" s="51" t="s">
        <v>19294</v>
      </c>
      <c r="H3264" s="8" t="s">
        <v>21229</v>
      </c>
      <c r="I3264" s="8" t="s">
        <v>49</v>
      </c>
      <c r="J3264" s="10">
        <v>4.03</v>
      </c>
      <c r="K3264" s="8" t="s">
        <v>21203</v>
      </c>
      <c r="L3264" s="8"/>
      <c r="M3264" s="8" t="s">
        <v>4025</v>
      </c>
      <c r="N3264" s="51" t="s">
        <v>21230</v>
      </c>
      <c r="O3264" s="51" t="s">
        <v>52</v>
      </c>
      <c r="P3264" s="51"/>
      <c r="Q3264" s="51"/>
      <c r="R3264" s="51" t="s">
        <v>7659</v>
      </c>
      <c r="S3264" s="51" t="s">
        <v>21231</v>
      </c>
      <c r="T3264" s="11" t="str">
        <f t="shared" si="2"/>
        <v>Sarah Burnell</v>
      </c>
      <c r="U3264" s="51" t="s">
        <v>80</v>
      </c>
      <c r="V3264" s="51"/>
      <c r="W3264" s="51"/>
      <c r="X3264" s="94" t="s">
        <v>21208</v>
      </c>
      <c r="Y3264" s="51" t="s">
        <v>60</v>
      </c>
      <c r="Z3264" s="56" t="s">
        <v>21210</v>
      </c>
      <c r="AA3264" s="51" t="s">
        <v>60</v>
      </c>
      <c r="AB3264" s="56" t="s">
        <v>21212</v>
      </c>
      <c r="AC3264" s="51" t="s">
        <v>60</v>
      </c>
      <c r="AD3264" s="56" t="s">
        <v>21214</v>
      </c>
      <c r="AE3264" s="51" t="s">
        <v>21215</v>
      </c>
      <c r="AF3264" s="8" t="s">
        <v>8570</v>
      </c>
      <c r="AG3264" s="8" t="s">
        <v>4150</v>
      </c>
      <c r="AH3264" s="8" t="s">
        <v>4581</v>
      </c>
      <c r="AI3264" s="8" t="s">
        <v>233</v>
      </c>
      <c r="AJ3264" s="8"/>
      <c r="AK3264" s="8" t="s">
        <v>9714</v>
      </c>
      <c r="AL3264" s="8" t="s">
        <v>21216</v>
      </c>
      <c r="AM3264" s="8" t="s">
        <v>1891</v>
      </c>
      <c r="AN3264" s="8" t="s">
        <v>21217</v>
      </c>
      <c r="AO3264" s="8" t="s">
        <v>21218</v>
      </c>
      <c r="AP3264" s="29" t="s">
        <v>8570</v>
      </c>
      <c r="AQ3264" s="11">
        <v>1699.0</v>
      </c>
    </row>
    <row r="3265">
      <c r="A3265" s="8" t="str">
        <f t="shared" si="1"/>
        <v>Bob Schultz</v>
      </c>
      <c r="B3265" s="51" t="s">
        <v>21232</v>
      </c>
      <c r="C3265" s="51" t="s">
        <v>21084</v>
      </c>
      <c r="D3265" s="2" t="s">
        <v>4136</v>
      </c>
      <c r="E3265" s="8" t="s">
        <v>21233</v>
      </c>
      <c r="F3265" s="8" t="s">
        <v>3309</v>
      </c>
      <c r="G3265" s="51" t="s">
        <v>19294</v>
      </c>
      <c r="H3265" s="95" t="s">
        <v>21234</v>
      </c>
      <c r="I3265" s="8" t="s">
        <v>1330</v>
      </c>
      <c r="J3265" s="10">
        <v>3.38</v>
      </c>
      <c r="K3265" s="8" t="s">
        <v>21235</v>
      </c>
      <c r="L3265" s="8"/>
      <c r="M3265" s="8"/>
      <c r="N3265" s="51" t="s">
        <v>21236</v>
      </c>
      <c r="O3265" s="51" t="s">
        <v>52</v>
      </c>
      <c r="P3265" s="51"/>
      <c r="Q3265" s="51"/>
      <c r="R3265" s="51" t="s">
        <v>251</v>
      </c>
      <c r="S3265" s="51" t="s">
        <v>12594</v>
      </c>
      <c r="T3265" s="11" t="str">
        <f t="shared" si="2"/>
        <v>Bob Schultz</v>
      </c>
      <c r="U3265" s="51" t="s">
        <v>486</v>
      </c>
      <c r="V3265" s="51" t="s">
        <v>21237</v>
      </c>
      <c r="W3265" s="51" t="s">
        <v>21238</v>
      </c>
      <c r="X3265" s="94" t="s">
        <v>21239</v>
      </c>
      <c r="Y3265" s="51" t="s">
        <v>60</v>
      </c>
      <c r="Z3265" s="56" t="s">
        <v>21240</v>
      </c>
      <c r="AA3265" s="56" t="s">
        <v>21241</v>
      </c>
      <c r="AB3265" s="56" t="s">
        <v>21242</v>
      </c>
      <c r="AC3265" s="51" t="s">
        <v>60</v>
      </c>
      <c r="AD3265" s="56" t="s">
        <v>21243</v>
      </c>
      <c r="AE3265" s="51" t="s">
        <v>21244</v>
      </c>
      <c r="AF3265" s="8" t="s">
        <v>21245</v>
      </c>
      <c r="AG3265" s="8" t="s">
        <v>4150</v>
      </c>
      <c r="AH3265" s="8" t="s">
        <v>134</v>
      </c>
      <c r="AI3265" s="8" t="s">
        <v>233</v>
      </c>
      <c r="AJ3265" s="8"/>
      <c r="AK3265" s="8"/>
      <c r="AL3265" s="8"/>
      <c r="AM3265" s="8"/>
      <c r="AN3265" s="8" t="s">
        <v>21246</v>
      </c>
      <c r="AO3265" s="8" t="s">
        <v>21247</v>
      </c>
      <c r="AP3265" s="29" t="s">
        <v>21245</v>
      </c>
      <c r="AQ3265" s="11">
        <v>1463.0</v>
      </c>
    </row>
    <row r="3266">
      <c r="A3266" s="8" t="str">
        <f t="shared" si="1"/>
        <v>Matt Jones</v>
      </c>
      <c r="B3266" s="51" t="s">
        <v>21232</v>
      </c>
      <c r="C3266" s="51" t="s">
        <v>21084</v>
      </c>
      <c r="D3266" s="2" t="s">
        <v>4136</v>
      </c>
      <c r="E3266" s="8" t="s">
        <v>21233</v>
      </c>
      <c r="F3266" s="8" t="s">
        <v>3309</v>
      </c>
      <c r="G3266" s="51" t="s">
        <v>19294</v>
      </c>
      <c r="H3266" s="95" t="s">
        <v>21234</v>
      </c>
      <c r="I3266" s="8" t="s">
        <v>1330</v>
      </c>
      <c r="J3266" s="10">
        <v>3.38</v>
      </c>
      <c r="K3266" s="8" t="s">
        <v>21235</v>
      </c>
      <c r="L3266" s="8"/>
      <c r="M3266" s="8"/>
      <c r="N3266" s="51" t="s">
        <v>21248</v>
      </c>
      <c r="O3266" s="51" t="s">
        <v>52</v>
      </c>
      <c r="P3266" s="51"/>
      <c r="Q3266" s="51"/>
      <c r="R3266" s="51" t="s">
        <v>771</v>
      </c>
      <c r="S3266" s="51" t="s">
        <v>1937</v>
      </c>
      <c r="T3266" s="11" t="str">
        <f t="shared" si="2"/>
        <v>Matt Jones</v>
      </c>
      <c r="U3266" s="51" t="s">
        <v>55</v>
      </c>
      <c r="V3266" s="51" t="s">
        <v>21249</v>
      </c>
      <c r="W3266" s="51" t="s">
        <v>21250</v>
      </c>
      <c r="X3266" s="94" t="s">
        <v>21239</v>
      </c>
      <c r="Y3266" s="51" t="s">
        <v>60</v>
      </c>
      <c r="Z3266" s="56" t="s">
        <v>21240</v>
      </c>
      <c r="AA3266" s="51" t="s">
        <v>60</v>
      </c>
      <c r="AB3266" s="56" t="s">
        <v>21242</v>
      </c>
      <c r="AC3266" s="51" t="s">
        <v>60</v>
      </c>
      <c r="AD3266" s="56" t="s">
        <v>21243</v>
      </c>
      <c r="AE3266" s="51" t="s">
        <v>21244</v>
      </c>
      <c r="AF3266" s="8" t="s">
        <v>21245</v>
      </c>
      <c r="AG3266" s="8" t="s">
        <v>4150</v>
      </c>
      <c r="AH3266" s="8" t="s">
        <v>134</v>
      </c>
      <c r="AI3266" s="8" t="s">
        <v>233</v>
      </c>
      <c r="AJ3266" s="8"/>
      <c r="AK3266" s="8"/>
      <c r="AL3266" s="8"/>
      <c r="AM3266" s="8"/>
      <c r="AN3266" s="8" t="s">
        <v>21246</v>
      </c>
      <c r="AO3266" s="8" t="s">
        <v>21247</v>
      </c>
      <c r="AP3266" s="29" t="s">
        <v>21245</v>
      </c>
      <c r="AQ3266" s="11">
        <v>1463.0</v>
      </c>
    </row>
    <row r="3267">
      <c r="A3267" s="8" t="str">
        <f t="shared" si="1"/>
        <v>Hope Koerperich</v>
      </c>
      <c r="B3267" s="8" t="s">
        <v>21232</v>
      </c>
      <c r="C3267" s="51" t="s">
        <v>21084</v>
      </c>
      <c r="D3267" s="2" t="s">
        <v>4136</v>
      </c>
      <c r="E3267" s="8" t="s">
        <v>21233</v>
      </c>
      <c r="F3267" s="8" t="s">
        <v>3309</v>
      </c>
      <c r="G3267" s="51" t="s">
        <v>19294</v>
      </c>
      <c r="H3267" s="95" t="s">
        <v>21234</v>
      </c>
      <c r="I3267" s="8" t="s">
        <v>1330</v>
      </c>
      <c r="J3267" s="10">
        <v>3.38</v>
      </c>
      <c r="K3267" s="8" t="s">
        <v>21235</v>
      </c>
      <c r="L3267" s="8"/>
      <c r="M3267" s="8"/>
      <c r="N3267" s="51" t="s">
        <v>21251</v>
      </c>
      <c r="O3267" s="57" t="s">
        <v>52</v>
      </c>
      <c r="P3267" s="51"/>
      <c r="Q3267" s="51"/>
      <c r="R3267" s="57" t="s">
        <v>11165</v>
      </c>
      <c r="S3267" s="57" t="s">
        <v>21252</v>
      </c>
      <c r="T3267" s="11" t="str">
        <f t="shared" si="2"/>
        <v>Hope Koerperich</v>
      </c>
      <c r="U3267" s="57" t="s">
        <v>160</v>
      </c>
      <c r="V3267" s="51" t="s">
        <v>21253</v>
      </c>
      <c r="W3267" s="51"/>
      <c r="X3267" s="51" t="s">
        <v>21239</v>
      </c>
      <c r="Y3267" s="51" t="s">
        <v>60</v>
      </c>
      <c r="Z3267" s="56" t="s">
        <v>21240</v>
      </c>
      <c r="AA3267" s="56" t="s">
        <v>21254</v>
      </c>
      <c r="AB3267" s="56" t="s">
        <v>21242</v>
      </c>
      <c r="AC3267" s="51" t="s">
        <v>60</v>
      </c>
      <c r="AD3267" s="56" t="s">
        <v>21243</v>
      </c>
      <c r="AE3267" s="51" t="s">
        <v>21244</v>
      </c>
      <c r="AF3267" s="8" t="s">
        <v>21245</v>
      </c>
      <c r="AG3267" s="8" t="s">
        <v>4150</v>
      </c>
      <c r="AH3267" s="8" t="s">
        <v>134</v>
      </c>
      <c r="AI3267" s="8" t="s">
        <v>18832</v>
      </c>
      <c r="AJ3267" s="8"/>
      <c r="AK3267" s="8"/>
      <c r="AL3267" s="8"/>
      <c r="AM3267" s="8"/>
      <c r="AN3267" s="8" t="s">
        <v>21246</v>
      </c>
      <c r="AO3267" s="8" t="s">
        <v>21255</v>
      </c>
      <c r="AP3267" s="29" t="s">
        <v>21245</v>
      </c>
      <c r="AQ3267" s="11">
        <v>1463.0</v>
      </c>
    </row>
    <row r="3268">
      <c r="A3268" s="8" t="str">
        <f t="shared" si="1"/>
        <v>Ray Venditti</v>
      </c>
      <c r="B3268" s="8" t="s">
        <v>21232</v>
      </c>
      <c r="C3268" s="51" t="s">
        <v>21084</v>
      </c>
      <c r="D3268" s="2" t="s">
        <v>4136</v>
      </c>
      <c r="E3268" s="51" t="s">
        <v>21233</v>
      </c>
      <c r="F3268" s="51" t="s">
        <v>3309</v>
      </c>
      <c r="G3268" s="51" t="s">
        <v>19294</v>
      </c>
      <c r="H3268" s="101" t="s">
        <v>21234</v>
      </c>
      <c r="I3268" s="59" t="s">
        <v>1330</v>
      </c>
      <c r="J3268" s="60">
        <v>3.38</v>
      </c>
      <c r="K3268" s="51" t="s">
        <v>21235</v>
      </c>
      <c r="L3268" s="51"/>
      <c r="M3268" s="51"/>
      <c r="N3268" s="51" t="s">
        <v>21256</v>
      </c>
      <c r="O3268" s="51" t="s">
        <v>52</v>
      </c>
      <c r="P3268" s="51"/>
      <c r="Q3268" s="51"/>
      <c r="R3268" s="51" t="s">
        <v>4243</v>
      </c>
      <c r="S3268" s="51" t="s">
        <v>21257</v>
      </c>
      <c r="T3268" s="11" t="str">
        <f t="shared" si="2"/>
        <v>Ray Venditti</v>
      </c>
      <c r="U3268" s="51" t="s">
        <v>247</v>
      </c>
      <c r="V3268" s="51"/>
      <c r="W3268" s="51"/>
      <c r="X3268" s="51" t="s">
        <v>21239</v>
      </c>
      <c r="Y3268" s="51" t="s">
        <v>60</v>
      </c>
      <c r="Z3268" s="56" t="s">
        <v>21240</v>
      </c>
      <c r="AA3268" s="51" t="s">
        <v>60</v>
      </c>
      <c r="AB3268" s="56" t="s">
        <v>21242</v>
      </c>
      <c r="AC3268" s="51" t="s">
        <v>60</v>
      </c>
      <c r="AD3268" s="56" t="s">
        <v>21243</v>
      </c>
      <c r="AE3268" s="51" t="s">
        <v>21244</v>
      </c>
      <c r="AF3268" s="51" t="s">
        <v>21245</v>
      </c>
      <c r="AG3268" s="51" t="s">
        <v>4150</v>
      </c>
      <c r="AH3268" s="51" t="s">
        <v>134</v>
      </c>
      <c r="AI3268" s="59" t="s">
        <v>18832</v>
      </c>
      <c r="AJ3268" s="51"/>
      <c r="AK3268" s="59"/>
      <c r="AL3268" s="59"/>
      <c r="AM3268" s="59"/>
      <c r="AN3268" s="59" t="s">
        <v>21246</v>
      </c>
      <c r="AO3268" s="59" t="s">
        <v>21255</v>
      </c>
      <c r="AP3268" s="67" t="s">
        <v>21245</v>
      </c>
      <c r="AQ3268" s="68">
        <v>1463.0</v>
      </c>
    </row>
    <row r="3269">
      <c r="A3269" s="8" t="str">
        <f t="shared" si="1"/>
        <v>Ethan Adlfinger</v>
      </c>
      <c r="B3269" s="51" t="s">
        <v>21232</v>
      </c>
      <c r="C3269" s="51" t="s">
        <v>21084</v>
      </c>
      <c r="D3269" s="2" t="s">
        <v>4136</v>
      </c>
      <c r="E3269" s="8" t="s">
        <v>21233</v>
      </c>
      <c r="F3269" s="8" t="s">
        <v>3309</v>
      </c>
      <c r="G3269" s="51" t="s">
        <v>19294</v>
      </c>
      <c r="H3269" s="95" t="s">
        <v>21234</v>
      </c>
      <c r="I3269" s="8" t="s">
        <v>1330</v>
      </c>
      <c r="J3269" s="10">
        <v>3.38</v>
      </c>
      <c r="K3269" s="8" t="s">
        <v>21235</v>
      </c>
      <c r="L3269" s="8"/>
      <c r="M3269" s="8"/>
      <c r="N3269" s="51" t="s">
        <v>21258</v>
      </c>
      <c r="O3269" s="51" t="s">
        <v>52</v>
      </c>
      <c r="P3269" s="51"/>
      <c r="Q3269" s="51"/>
      <c r="R3269" s="51" t="s">
        <v>3839</v>
      </c>
      <c r="S3269" s="51" t="s">
        <v>21259</v>
      </c>
      <c r="T3269" s="11" t="str">
        <f t="shared" si="2"/>
        <v>Ethan Adlfinger</v>
      </c>
      <c r="U3269" s="51" t="s">
        <v>106</v>
      </c>
      <c r="V3269" s="51" t="s">
        <v>21260</v>
      </c>
      <c r="W3269" s="51" t="s">
        <v>21261</v>
      </c>
      <c r="X3269" s="94" t="s">
        <v>21239</v>
      </c>
      <c r="Y3269" s="56" t="s">
        <v>21262</v>
      </c>
      <c r="Z3269" s="56" t="s">
        <v>21240</v>
      </c>
      <c r="AA3269" s="56" t="s">
        <v>21263</v>
      </c>
      <c r="AB3269" s="56" t="s">
        <v>21242</v>
      </c>
      <c r="AC3269" s="56" t="s">
        <v>21264</v>
      </c>
      <c r="AD3269" s="56" t="s">
        <v>21243</v>
      </c>
      <c r="AE3269" s="51" t="s">
        <v>21244</v>
      </c>
      <c r="AF3269" s="8" t="s">
        <v>21245</v>
      </c>
      <c r="AG3269" s="8" t="s">
        <v>4150</v>
      </c>
      <c r="AH3269" s="8" t="s">
        <v>134</v>
      </c>
      <c r="AI3269" s="8" t="s">
        <v>233</v>
      </c>
      <c r="AJ3269" s="8"/>
      <c r="AK3269" s="8"/>
      <c r="AL3269" s="8"/>
      <c r="AM3269" s="8"/>
      <c r="AN3269" s="8" t="s">
        <v>21246</v>
      </c>
      <c r="AO3269" s="8" t="s">
        <v>21247</v>
      </c>
      <c r="AP3269" s="29" t="s">
        <v>21245</v>
      </c>
      <c r="AQ3269" s="11">
        <v>1463.0</v>
      </c>
    </row>
    <row r="3270">
      <c r="A3270" s="8" t="str">
        <f t="shared" si="1"/>
        <v>Ellie Osterberger</v>
      </c>
      <c r="B3270" s="51" t="s">
        <v>21232</v>
      </c>
      <c r="C3270" s="51" t="s">
        <v>21084</v>
      </c>
      <c r="D3270" s="2" t="s">
        <v>4136</v>
      </c>
      <c r="E3270" s="8" t="s">
        <v>21233</v>
      </c>
      <c r="F3270" s="8" t="s">
        <v>3309</v>
      </c>
      <c r="G3270" s="51" t="s">
        <v>19294</v>
      </c>
      <c r="H3270" s="95" t="s">
        <v>21234</v>
      </c>
      <c r="I3270" s="8" t="s">
        <v>1330</v>
      </c>
      <c r="J3270" s="10">
        <v>3.38</v>
      </c>
      <c r="K3270" s="8" t="s">
        <v>21235</v>
      </c>
      <c r="L3270" s="8"/>
      <c r="M3270" s="8"/>
      <c r="N3270" s="51" t="s">
        <v>21265</v>
      </c>
      <c r="O3270" s="51" t="s">
        <v>52</v>
      </c>
      <c r="P3270" s="51"/>
      <c r="Q3270" s="51"/>
      <c r="R3270" s="51" t="s">
        <v>5437</v>
      </c>
      <c r="S3270" s="51" t="s">
        <v>21266</v>
      </c>
      <c r="T3270" s="11" t="str">
        <f t="shared" si="2"/>
        <v>Ellie Osterberger</v>
      </c>
      <c r="U3270" s="51" t="s">
        <v>106</v>
      </c>
      <c r="V3270" s="51"/>
      <c r="W3270" s="51"/>
      <c r="X3270" s="51" t="s">
        <v>21239</v>
      </c>
      <c r="Y3270" s="51" t="s">
        <v>60</v>
      </c>
      <c r="Z3270" s="56" t="s">
        <v>21240</v>
      </c>
      <c r="AA3270" s="51" t="s">
        <v>60</v>
      </c>
      <c r="AB3270" s="56" t="s">
        <v>21242</v>
      </c>
      <c r="AC3270" s="51" t="s">
        <v>60</v>
      </c>
      <c r="AD3270" s="56" t="s">
        <v>21243</v>
      </c>
      <c r="AE3270" s="51" t="s">
        <v>21244</v>
      </c>
      <c r="AF3270" s="8" t="s">
        <v>21245</v>
      </c>
      <c r="AG3270" s="8" t="s">
        <v>4150</v>
      </c>
      <c r="AH3270" s="8" t="s">
        <v>134</v>
      </c>
      <c r="AI3270" s="8" t="s">
        <v>18832</v>
      </c>
      <c r="AJ3270" s="8"/>
      <c r="AK3270" s="8"/>
      <c r="AL3270" s="8"/>
      <c r="AM3270" s="8"/>
      <c r="AN3270" s="8" t="s">
        <v>21246</v>
      </c>
      <c r="AO3270" s="8" t="s">
        <v>21247</v>
      </c>
      <c r="AP3270" s="29" t="s">
        <v>21245</v>
      </c>
      <c r="AQ3270" s="11">
        <v>1463.0</v>
      </c>
    </row>
    <row r="3271">
      <c r="A3271" s="8" t="str">
        <f t="shared" si="1"/>
        <v>Marin McClowry</v>
      </c>
      <c r="B3271" s="8" t="s">
        <v>21232</v>
      </c>
      <c r="C3271" s="51" t="s">
        <v>21084</v>
      </c>
      <c r="D3271" s="2" t="s">
        <v>4136</v>
      </c>
      <c r="E3271" s="8" t="s">
        <v>21233</v>
      </c>
      <c r="F3271" s="8" t="s">
        <v>3309</v>
      </c>
      <c r="G3271" s="51" t="s">
        <v>19294</v>
      </c>
      <c r="H3271" s="8" t="s">
        <v>21234</v>
      </c>
      <c r="I3271" s="8" t="s">
        <v>1330</v>
      </c>
      <c r="J3271" s="10">
        <v>3.38</v>
      </c>
      <c r="K3271" s="8" t="s">
        <v>21235</v>
      </c>
      <c r="L3271" s="8"/>
      <c r="M3271" s="8"/>
      <c r="N3271" s="51" t="s">
        <v>21267</v>
      </c>
      <c r="O3271" s="51" t="s">
        <v>52</v>
      </c>
      <c r="P3271" s="51"/>
      <c r="Q3271" s="51"/>
      <c r="R3271" s="51" t="s">
        <v>21268</v>
      </c>
      <c r="S3271" s="51" t="s">
        <v>21269</v>
      </c>
      <c r="T3271" s="11" t="str">
        <f t="shared" si="2"/>
        <v>Marin McClowry</v>
      </c>
      <c r="U3271" s="51" t="s">
        <v>80</v>
      </c>
      <c r="V3271" s="51" t="s">
        <v>21270</v>
      </c>
      <c r="W3271" s="51"/>
      <c r="X3271" s="51" t="s">
        <v>21239</v>
      </c>
      <c r="Y3271" s="51" t="s">
        <v>60</v>
      </c>
      <c r="Z3271" s="56" t="s">
        <v>21240</v>
      </c>
      <c r="AA3271" s="51" t="s">
        <v>60</v>
      </c>
      <c r="AB3271" s="56" t="s">
        <v>21242</v>
      </c>
      <c r="AC3271" s="51" t="s">
        <v>60</v>
      </c>
      <c r="AD3271" s="56" t="s">
        <v>21243</v>
      </c>
      <c r="AE3271" s="51" t="s">
        <v>21244</v>
      </c>
      <c r="AF3271" s="8" t="s">
        <v>21245</v>
      </c>
      <c r="AG3271" s="8" t="s">
        <v>4150</v>
      </c>
      <c r="AH3271" s="8" t="s">
        <v>134</v>
      </c>
      <c r="AI3271" s="8" t="s">
        <v>18832</v>
      </c>
      <c r="AJ3271" s="8"/>
      <c r="AK3271" s="8"/>
      <c r="AL3271" s="8"/>
      <c r="AM3271" s="8"/>
      <c r="AN3271" s="8" t="s">
        <v>21246</v>
      </c>
      <c r="AO3271" s="8" t="s">
        <v>21255</v>
      </c>
      <c r="AP3271" s="29" t="s">
        <v>21245</v>
      </c>
      <c r="AQ3271" s="11">
        <v>1463.0</v>
      </c>
    </row>
    <row r="3272">
      <c r="A3272" s="8" t="str">
        <f t="shared" si="1"/>
        <v>Bruce Clark</v>
      </c>
      <c r="B3272" s="51" t="s">
        <v>21271</v>
      </c>
      <c r="C3272" s="51" t="s">
        <v>21084</v>
      </c>
      <c r="D3272" s="9" t="s">
        <v>4136</v>
      </c>
      <c r="E3272" s="13" t="s">
        <v>21272</v>
      </c>
      <c r="F3272" s="8" t="s">
        <v>3309</v>
      </c>
      <c r="G3272" s="51" t="s">
        <v>19294</v>
      </c>
      <c r="H3272" s="8" t="s">
        <v>21273</v>
      </c>
      <c r="I3272" s="8" t="s">
        <v>16552</v>
      </c>
      <c r="J3272" s="10">
        <v>3.66</v>
      </c>
      <c r="K3272" s="8" t="s">
        <v>21274</v>
      </c>
      <c r="L3272" s="8"/>
      <c r="M3272" s="8" t="s">
        <v>7672</v>
      </c>
      <c r="N3272" s="13" t="s">
        <v>21275</v>
      </c>
      <c r="O3272" s="51" t="s">
        <v>52</v>
      </c>
      <c r="P3272" s="51"/>
      <c r="Q3272" s="51"/>
      <c r="R3272" s="51" t="s">
        <v>8380</v>
      </c>
      <c r="S3272" s="51" t="s">
        <v>622</v>
      </c>
      <c r="T3272" s="11" t="str">
        <f t="shared" si="2"/>
        <v>Bruce Clark</v>
      </c>
      <c r="U3272" s="51" t="s">
        <v>55</v>
      </c>
      <c r="V3272" s="13" t="s">
        <v>21276</v>
      </c>
      <c r="W3272" s="8"/>
      <c r="X3272" s="94" t="s">
        <v>21277</v>
      </c>
      <c r="Y3272" s="51" t="s">
        <v>60</v>
      </c>
      <c r="Z3272" s="56" t="s">
        <v>21278</v>
      </c>
      <c r="AA3272" s="51" t="s">
        <v>60</v>
      </c>
      <c r="AB3272" s="56" t="s">
        <v>21279</v>
      </c>
      <c r="AC3272" s="51" t="s">
        <v>60</v>
      </c>
      <c r="AD3272" s="56" t="s">
        <v>21280</v>
      </c>
      <c r="AE3272" s="51" t="s">
        <v>21281</v>
      </c>
      <c r="AF3272" s="13" t="s">
        <v>21282</v>
      </c>
      <c r="AG3272" s="8" t="s">
        <v>4150</v>
      </c>
      <c r="AH3272" s="13" t="s">
        <v>4581</v>
      </c>
      <c r="AI3272" s="8" t="s">
        <v>233</v>
      </c>
      <c r="AJ3272" s="8"/>
      <c r="AK3272" s="8" t="s">
        <v>12972</v>
      </c>
      <c r="AL3272" s="8" t="s">
        <v>3700</v>
      </c>
      <c r="AM3272" s="8" t="s">
        <v>236</v>
      </c>
      <c r="AN3272" s="8" t="s">
        <v>21283</v>
      </c>
      <c r="AO3272" s="8" t="s">
        <v>21284</v>
      </c>
      <c r="AP3272" s="52" t="s">
        <v>21282</v>
      </c>
      <c r="AQ3272" s="11">
        <v>2169.0</v>
      </c>
    </row>
    <row r="3273">
      <c r="A3273" s="8" t="str">
        <f t="shared" si="1"/>
        <v>Yarrow Pasche</v>
      </c>
      <c r="B3273" s="8" t="s">
        <v>21271</v>
      </c>
      <c r="C3273" s="51" t="s">
        <v>21084</v>
      </c>
      <c r="D3273" s="2" t="s">
        <v>4136</v>
      </c>
      <c r="E3273" s="51" t="s">
        <v>21272</v>
      </c>
      <c r="F3273" s="51" t="s">
        <v>3309</v>
      </c>
      <c r="G3273" s="51" t="s">
        <v>19294</v>
      </c>
      <c r="H3273" s="51" t="s">
        <v>21285</v>
      </c>
      <c r="I3273" s="59" t="s">
        <v>16552</v>
      </c>
      <c r="J3273" s="60">
        <v>3.66</v>
      </c>
      <c r="K3273" s="51" t="s">
        <v>21274</v>
      </c>
      <c r="L3273" s="51"/>
      <c r="M3273" s="51" t="s">
        <v>7672</v>
      </c>
      <c r="N3273" s="51" t="s">
        <v>21286</v>
      </c>
      <c r="O3273" s="51" t="s">
        <v>52</v>
      </c>
      <c r="P3273" s="51"/>
      <c r="Q3273" s="51"/>
      <c r="R3273" s="8" t="s">
        <v>21287</v>
      </c>
      <c r="S3273" s="8" t="s">
        <v>21288</v>
      </c>
      <c r="T3273" s="11" t="str">
        <f t="shared" si="2"/>
        <v>Yarrow Pasche</v>
      </c>
      <c r="U3273" s="51" t="s">
        <v>149</v>
      </c>
      <c r="V3273" s="51" t="s">
        <v>21289</v>
      </c>
      <c r="W3273" s="8" t="s">
        <v>21290</v>
      </c>
      <c r="X3273" s="51" t="s">
        <v>21277</v>
      </c>
      <c r="Y3273" s="51" t="s">
        <v>60</v>
      </c>
      <c r="Z3273" s="56" t="s">
        <v>21278</v>
      </c>
      <c r="AA3273" s="51" t="s">
        <v>60</v>
      </c>
      <c r="AB3273" s="56" t="s">
        <v>21279</v>
      </c>
      <c r="AC3273" s="56" t="s">
        <v>21291</v>
      </c>
      <c r="AD3273" s="56" t="s">
        <v>21280</v>
      </c>
      <c r="AE3273" s="51" t="s">
        <v>21281</v>
      </c>
      <c r="AF3273" s="51" t="s">
        <v>21282</v>
      </c>
      <c r="AG3273" s="51" t="s">
        <v>4150</v>
      </c>
      <c r="AH3273" s="51" t="s">
        <v>4581</v>
      </c>
      <c r="AI3273" s="59" t="s">
        <v>18832</v>
      </c>
      <c r="AJ3273" s="51"/>
      <c r="AK3273" s="59" t="s">
        <v>12972</v>
      </c>
      <c r="AL3273" s="59" t="s">
        <v>3700</v>
      </c>
      <c r="AM3273" s="59" t="s">
        <v>236</v>
      </c>
      <c r="AN3273" s="59" t="s">
        <v>21283</v>
      </c>
      <c r="AO3273" s="59" t="s">
        <v>21292</v>
      </c>
      <c r="AP3273" s="67" t="s">
        <v>21282</v>
      </c>
      <c r="AQ3273" s="68">
        <v>2169.0</v>
      </c>
    </row>
    <row r="3274">
      <c r="A3274" s="8" t="str">
        <f t="shared" si="1"/>
        <v>Dominic Draghi</v>
      </c>
      <c r="B3274" s="8" t="s">
        <v>21271</v>
      </c>
      <c r="C3274" s="51" t="s">
        <v>21084</v>
      </c>
      <c r="D3274" s="2" t="s">
        <v>4136</v>
      </c>
      <c r="E3274" s="8" t="s">
        <v>21272</v>
      </c>
      <c r="F3274" s="8" t="s">
        <v>3309</v>
      </c>
      <c r="G3274" s="51" t="s">
        <v>19294</v>
      </c>
      <c r="H3274" s="8" t="s">
        <v>21285</v>
      </c>
      <c r="I3274" s="8" t="s">
        <v>16552</v>
      </c>
      <c r="J3274" s="10">
        <v>3.66</v>
      </c>
      <c r="K3274" s="8" t="s">
        <v>21274</v>
      </c>
      <c r="L3274" s="8"/>
      <c r="M3274" s="8" t="s">
        <v>7672</v>
      </c>
      <c r="N3274" s="51" t="s">
        <v>21293</v>
      </c>
      <c r="O3274" s="57" t="s">
        <v>52</v>
      </c>
      <c r="P3274" s="51"/>
      <c r="Q3274" s="51"/>
      <c r="R3274" s="57" t="s">
        <v>677</v>
      </c>
      <c r="S3274" s="57" t="s">
        <v>21294</v>
      </c>
      <c r="T3274" s="11" t="str">
        <f t="shared" si="2"/>
        <v>Dominic Draghi</v>
      </c>
      <c r="U3274" s="57" t="s">
        <v>160</v>
      </c>
      <c r="V3274" s="51" t="s">
        <v>21295</v>
      </c>
      <c r="W3274" s="51"/>
      <c r="X3274" s="51" t="s">
        <v>21277</v>
      </c>
      <c r="Y3274" s="51" t="s">
        <v>60</v>
      </c>
      <c r="Z3274" s="56" t="s">
        <v>21278</v>
      </c>
      <c r="AA3274" s="51" t="s">
        <v>60</v>
      </c>
      <c r="AB3274" s="56" t="s">
        <v>21279</v>
      </c>
      <c r="AC3274" s="51" t="s">
        <v>60</v>
      </c>
      <c r="AD3274" s="56" t="s">
        <v>21280</v>
      </c>
      <c r="AE3274" s="51" t="s">
        <v>21281</v>
      </c>
      <c r="AF3274" s="8" t="s">
        <v>21282</v>
      </c>
      <c r="AG3274" s="8" t="s">
        <v>4150</v>
      </c>
      <c r="AH3274" s="8" t="s">
        <v>4581</v>
      </c>
      <c r="AI3274" s="8" t="s">
        <v>233</v>
      </c>
      <c r="AJ3274" s="8"/>
      <c r="AK3274" s="8" t="s">
        <v>12972</v>
      </c>
      <c r="AL3274" s="8" t="s">
        <v>3700</v>
      </c>
      <c r="AM3274" s="13" t="s">
        <v>236</v>
      </c>
      <c r="AN3274" s="8" t="s">
        <v>21283</v>
      </c>
      <c r="AO3274" s="8" t="s">
        <v>21284</v>
      </c>
      <c r="AP3274" s="29" t="s">
        <v>21282</v>
      </c>
      <c r="AQ3274" s="11">
        <v>2169.0</v>
      </c>
    </row>
    <row r="3275">
      <c r="A3275" s="8" t="str">
        <f t="shared" si="1"/>
        <v>Steve Pasche</v>
      </c>
      <c r="B3275" s="51" t="s">
        <v>21271</v>
      </c>
      <c r="C3275" s="51" t="s">
        <v>21084</v>
      </c>
      <c r="D3275" s="2" t="s">
        <v>4136</v>
      </c>
      <c r="E3275" s="8" t="s">
        <v>21272</v>
      </c>
      <c r="F3275" s="8" t="s">
        <v>3309</v>
      </c>
      <c r="G3275" s="51" t="s">
        <v>19294</v>
      </c>
      <c r="H3275" s="8" t="s">
        <v>21273</v>
      </c>
      <c r="I3275" s="8" t="s">
        <v>16552</v>
      </c>
      <c r="J3275" s="10">
        <v>3.66</v>
      </c>
      <c r="K3275" s="8" t="s">
        <v>21274</v>
      </c>
      <c r="L3275" s="8"/>
      <c r="M3275" s="8" t="s">
        <v>7672</v>
      </c>
      <c r="N3275" s="51" t="s">
        <v>21296</v>
      </c>
      <c r="O3275" s="51" t="s">
        <v>52</v>
      </c>
      <c r="P3275" s="51"/>
      <c r="Q3275" s="51"/>
      <c r="R3275" s="51" t="s">
        <v>2591</v>
      </c>
      <c r="S3275" s="51" t="s">
        <v>21288</v>
      </c>
      <c r="T3275" s="11" t="str">
        <f t="shared" si="2"/>
        <v>Steve Pasche</v>
      </c>
      <c r="U3275" s="51" t="s">
        <v>106</v>
      </c>
      <c r="V3275" s="51" t="s">
        <v>21297</v>
      </c>
      <c r="W3275" s="51" t="s">
        <v>21298</v>
      </c>
      <c r="X3275" s="94" t="s">
        <v>21277</v>
      </c>
      <c r="Y3275" s="51" t="s">
        <v>60</v>
      </c>
      <c r="Z3275" s="56" t="s">
        <v>21278</v>
      </c>
      <c r="AA3275" s="51" t="s">
        <v>60</v>
      </c>
      <c r="AB3275" s="56" t="s">
        <v>21279</v>
      </c>
      <c r="AC3275" s="51" t="s">
        <v>60</v>
      </c>
      <c r="AD3275" s="56" t="s">
        <v>21280</v>
      </c>
      <c r="AE3275" s="51" t="s">
        <v>21281</v>
      </c>
      <c r="AF3275" s="8" t="s">
        <v>21282</v>
      </c>
      <c r="AG3275" s="8" t="s">
        <v>4150</v>
      </c>
      <c r="AH3275" s="8" t="s">
        <v>4581</v>
      </c>
      <c r="AI3275" s="8" t="s">
        <v>233</v>
      </c>
      <c r="AJ3275" s="8"/>
      <c r="AK3275" s="8" t="s">
        <v>12972</v>
      </c>
      <c r="AL3275" s="8" t="s">
        <v>3700</v>
      </c>
      <c r="AM3275" s="8" t="s">
        <v>236</v>
      </c>
      <c r="AN3275" s="8" t="s">
        <v>21283</v>
      </c>
      <c r="AO3275" s="8" t="s">
        <v>21284</v>
      </c>
      <c r="AP3275" s="29" t="s">
        <v>21282</v>
      </c>
      <c r="AQ3275" s="11">
        <v>2169.0</v>
      </c>
    </row>
    <row r="3276">
      <c r="A3276" s="8" t="str">
        <f t="shared" si="1"/>
        <v>James Hoffman</v>
      </c>
      <c r="B3276" s="8" t="s">
        <v>21299</v>
      </c>
      <c r="C3276" s="51" t="s">
        <v>21084</v>
      </c>
      <c r="D3276" s="2" t="s">
        <v>4136</v>
      </c>
      <c r="E3276" s="8" t="s">
        <v>21300</v>
      </c>
      <c r="F3276" s="8" t="s">
        <v>3309</v>
      </c>
      <c r="G3276" s="51" t="s">
        <v>19294</v>
      </c>
      <c r="H3276" s="8" t="s">
        <v>21301</v>
      </c>
      <c r="I3276" s="8" t="s">
        <v>2373</v>
      </c>
      <c r="J3276" s="10">
        <v>3.5</v>
      </c>
      <c r="K3276" s="8" t="s">
        <v>21302</v>
      </c>
      <c r="L3276" s="8"/>
      <c r="M3276" s="8" t="s">
        <v>15771</v>
      </c>
      <c r="N3276" s="51" t="s">
        <v>21303</v>
      </c>
      <c r="O3276" s="57" t="s">
        <v>52</v>
      </c>
      <c r="P3276" s="51" t="s">
        <v>490</v>
      </c>
      <c r="Q3276" s="51"/>
      <c r="R3276" s="57" t="s">
        <v>411</v>
      </c>
      <c r="S3276" s="57" t="s">
        <v>17558</v>
      </c>
      <c r="T3276" s="11" t="str">
        <f t="shared" si="2"/>
        <v>James Hoffman</v>
      </c>
      <c r="U3276" s="51" t="s">
        <v>55</v>
      </c>
      <c r="V3276" s="57" t="s">
        <v>21304</v>
      </c>
      <c r="W3276" s="51"/>
      <c r="X3276" s="51" t="s">
        <v>21305</v>
      </c>
      <c r="Y3276" s="56" t="s">
        <v>21306</v>
      </c>
      <c r="Z3276" s="56" t="s">
        <v>21307</v>
      </c>
      <c r="AA3276" s="51" t="s">
        <v>60</v>
      </c>
      <c r="AB3276" s="56" t="s">
        <v>21308</v>
      </c>
      <c r="AC3276" s="51" t="s">
        <v>60</v>
      </c>
      <c r="AD3276" s="51" t="s">
        <v>60</v>
      </c>
      <c r="AE3276" s="51" t="s">
        <v>21309</v>
      </c>
      <c r="AF3276" s="8" t="s">
        <v>21310</v>
      </c>
      <c r="AG3276" s="8" t="s">
        <v>4150</v>
      </c>
      <c r="AH3276" s="8" t="s">
        <v>194</v>
      </c>
      <c r="AI3276" s="8" t="s">
        <v>18832</v>
      </c>
      <c r="AJ3276" s="8"/>
      <c r="AK3276" s="8" t="s">
        <v>14142</v>
      </c>
      <c r="AL3276" s="8" t="s">
        <v>21311</v>
      </c>
      <c r="AM3276" s="8" t="s">
        <v>743</v>
      </c>
      <c r="AN3276" s="8" t="s">
        <v>21312</v>
      </c>
      <c r="AO3276" s="8" t="s">
        <v>21313</v>
      </c>
      <c r="AP3276" s="29" t="s">
        <v>21310</v>
      </c>
      <c r="AQ3276" s="11">
        <v>1543.0</v>
      </c>
    </row>
    <row r="3277">
      <c r="A3277" s="8" t="str">
        <f t="shared" si="1"/>
        <v>Heath Moenck</v>
      </c>
      <c r="B3277" s="51" t="s">
        <v>21299</v>
      </c>
      <c r="C3277" s="51" t="s">
        <v>21084</v>
      </c>
      <c r="D3277" s="2" t="s">
        <v>4136</v>
      </c>
      <c r="E3277" s="8" t="s">
        <v>21300</v>
      </c>
      <c r="F3277" s="8" t="s">
        <v>3309</v>
      </c>
      <c r="G3277" s="51" t="s">
        <v>19294</v>
      </c>
      <c r="H3277" s="8" t="s">
        <v>21301</v>
      </c>
      <c r="I3277" s="8" t="s">
        <v>2373</v>
      </c>
      <c r="J3277" s="96">
        <v>3.5</v>
      </c>
      <c r="K3277" s="8" t="s">
        <v>21302</v>
      </c>
      <c r="L3277" s="8"/>
      <c r="M3277" s="8" t="s">
        <v>15771</v>
      </c>
      <c r="N3277" s="51" t="s">
        <v>21314</v>
      </c>
      <c r="O3277" s="51" t="s">
        <v>52</v>
      </c>
      <c r="P3277" s="51"/>
      <c r="Q3277" s="51"/>
      <c r="R3277" s="51" t="s">
        <v>3665</v>
      </c>
      <c r="S3277" s="51" t="s">
        <v>21315</v>
      </c>
      <c r="T3277" s="11" t="str">
        <f t="shared" si="2"/>
        <v>Heath Moenck</v>
      </c>
      <c r="U3277" s="51" t="s">
        <v>21316</v>
      </c>
      <c r="V3277" s="51" t="s">
        <v>21317</v>
      </c>
      <c r="W3277" s="51" t="s">
        <v>21318</v>
      </c>
      <c r="X3277" s="94" t="s">
        <v>21305</v>
      </c>
      <c r="Y3277" s="51" t="s">
        <v>60</v>
      </c>
      <c r="Z3277" s="56" t="s">
        <v>21307</v>
      </c>
      <c r="AA3277" s="51" t="s">
        <v>60</v>
      </c>
      <c r="AB3277" s="56" t="s">
        <v>21308</v>
      </c>
      <c r="AC3277" s="51" t="s">
        <v>60</v>
      </c>
      <c r="AD3277" s="51" t="s">
        <v>60</v>
      </c>
      <c r="AE3277" s="51" t="s">
        <v>21309</v>
      </c>
      <c r="AF3277" s="8" t="s">
        <v>21310</v>
      </c>
      <c r="AG3277" s="8" t="s">
        <v>4150</v>
      </c>
      <c r="AH3277" s="8" t="s">
        <v>194</v>
      </c>
      <c r="AI3277" s="8" t="s">
        <v>233</v>
      </c>
      <c r="AJ3277" s="8"/>
      <c r="AK3277" s="8" t="s">
        <v>14142</v>
      </c>
      <c r="AL3277" s="8" t="s">
        <v>21311</v>
      </c>
      <c r="AM3277" s="8" t="s">
        <v>743</v>
      </c>
      <c r="AN3277" s="8" t="s">
        <v>21312</v>
      </c>
      <c r="AO3277" s="8" t="s">
        <v>21319</v>
      </c>
      <c r="AP3277" s="29" t="s">
        <v>21310</v>
      </c>
      <c r="AQ3277" s="11">
        <v>1543.0</v>
      </c>
    </row>
    <row r="3278">
      <c r="A3278" s="8" t="str">
        <f t="shared" si="1"/>
        <v>Ashlan Burton</v>
      </c>
      <c r="B3278" s="8" t="s">
        <v>21299</v>
      </c>
      <c r="C3278" s="51" t="s">
        <v>21084</v>
      </c>
      <c r="D3278" s="2" t="s">
        <v>4136</v>
      </c>
      <c r="E3278" s="8" t="s">
        <v>21300</v>
      </c>
      <c r="F3278" s="8" t="s">
        <v>3309</v>
      </c>
      <c r="G3278" s="51" t="s">
        <v>19294</v>
      </c>
      <c r="H3278" s="8" t="s">
        <v>21301</v>
      </c>
      <c r="I3278" s="8" t="s">
        <v>2373</v>
      </c>
      <c r="J3278" s="10">
        <v>3.5</v>
      </c>
      <c r="K3278" s="8" t="s">
        <v>21302</v>
      </c>
      <c r="L3278" s="8"/>
      <c r="M3278" s="8" t="s">
        <v>15771</v>
      </c>
      <c r="N3278" s="51" t="s">
        <v>21320</v>
      </c>
      <c r="O3278" s="57" t="s">
        <v>52</v>
      </c>
      <c r="P3278" s="51" t="s">
        <v>490</v>
      </c>
      <c r="Q3278" s="51"/>
      <c r="R3278" s="57" t="s">
        <v>21321</v>
      </c>
      <c r="S3278" s="57" t="s">
        <v>17865</v>
      </c>
      <c r="T3278" s="11" t="str">
        <f t="shared" si="2"/>
        <v>Ashlan Burton</v>
      </c>
      <c r="U3278" s="51" t="s">
        <v>498</v>
      </c>
      <c r="V3278" s="57" t="s">
        <v>21322</v>
      </c>
      <c r="W3278" s="51"/>
      <c r="X3278" s="51" t="s">
        <v>21305</v>
      </c>
      <c r="Y3278" s="51" t="s">
        <v>60</v>
      </c>
      <c r="Z3278" s="56" t="s">
        <v>21307</v>
      </c>
      <c r="AA3278" s="51" t="s">
        <v>60</v>
      </c>
      <c r="AB3278" s="56" t="s">
        <v>21308</v>
      </c>
      <c r="AC3278" s="51" t="s">
        <v>60</v>
      </c>
      <c r="AD3278" s="51" t="s">
        <v>60</v>
      </c>
      <c r="AE3278" s="51" t="s">
        <v>21309</v>
      </c>
      <c r="AF3278" s="8" t="s">
        <v>21310</v>
      </c>
      <c r="AG3278" s="8" t="s">
        <v>4150</v>
      </c>
      <c r="AH3278" s="8" t="s">
        <v>194</v>
      </c>
      <c r="AI3278" s="8" t="s">
        <v>18832</v>
      </c>
      <c r="AJ3278" s="8"/>
      <c r="AK3278" s="8" t="s">
        <v>14142</v>
      </c>
      <c r="AL3278" s="8" t="s">
        <v>21311</v>
      </c>
      <c r="AM3278" s="8" t="s">
        <v>743</v>
      </c>
      <c r="AN3278" s="8" t="s">
        <v>21312</v>
      </c>
      <c r="AO3278" s="8" t="s">
        <v>21313</v>
      </c>
      <c r="AP3278" s="29" t="s">
        <v>21310</v>
      </c>
      <c r="AQ3278" s="11">
        <v>1543.0</v>
      </c>
    </row>
    <row r="3279">
      <c r="A3279" s="8" t="str">
        <f t="shared" si="1"/>
        <v>Keith Ellingson</v>
      </c>
      <c r="B3279" s="51" t="s">
        <v>21299</v>
      </c>
      <c r="C3279" s="51" t="s">
        <v>21084</v>
      </c>
      <c r="D3279" s="2" t="s">
        <v>4136</v>
      </c>
      <c r="E3279" s="8" t="s">
        <v>21300</v>
      </c>
      <c r="F3279" s="8" t="s">
        <v>3309</v>
      </c>
      <c r="G3279" s="51" t="s">
        <v>19294</v>
      </c>
      <c r="H3279" s="8" t="s">
        <v>21301</v>
      </c>
      <c r="I3279" s="8" t="s">
        <v>2373</v>
      </c>
      <c r="J3279" s="96">
        <v>3.5</v>
      </c>
      <c r="K3279" s="8" t="s">
        <v>21302</v>
      </c>
      <c r="L3279" s="8"/>
      <c r="M3279" s="8" t="s">
        <v>15771</v>
      </c>
      <c r="N3279" s="51" t="s">
        <v>21323</v>
      </c>
      <c r="O3279" s="51" t="s">
        <v>52</v>
      </c>
      <c r="P3279" s="51"/>
      <c r="Q3279" s="51"/>
      <c r="R3279" s="51" t="s">
        <v>4698</v>
      </c>
      <c r="S3279" s="51" t="s">
        <v>21324</v>
      </c>
      <c r="T3279" s="11" t="str">
        <f t="shared" si="2"/>
        <v>Keith Ellingson</v>
      </c>
      <c r="U3279" s="51" t="s">
        <v>106</v>
      </c>
      <c r="V3279" s="51"/>
      <c r="W3279" s="51"/>
      <c r="X3279" s="94" t="s">
        <v>21305</v>
      </c>
      <c r="Y3279" s="51" t="s">
        <v>60</v>
      </c>
      <c r="Z3279" s="56" t="s">
        <v>21307</v>
      </c>
      <c r="AA3279" s="51" t="s">
        <v>60</v>
      </c>
      <c r="AB3279" s="56" t="s">
        <v>21308</v>
      </c>
      <c r="AC3279" s="51" t="s">
        <v>60</v>
      </c>
      <c r="AD3279" s="51" t="s">
        <v>60</v>
      </c>
      <c r="AE3279" s="51" t="s">
        <v>21309</v>
      </c>
      <c r="AF3279" s="8" t="s">
        <v>21310</v>
      </c>
      <c r="AG3279" s="8" t="s">
        <v>4150</v>
      </c>
      <c r="AH3279" s="8" t="s">
        <v>194</v>
      </c>
      <c r="AI3279" s="8" t="s">
        <v>233</v>
      </c>
      <c r="AJ3279" s="8"/>
      <c r="AK3279" s="8" t="s">
        <v>14142</v>
      </c>
      <c r="AL3279" s="8" t="s">
        <v>21311</v>
      </c>
      <c r="AM3279" s="8" t="s">
        <v>743</v>
      </c>
      <c r="AN3279" s="8" t="s">
        <v>21312</v>
      </c>
      <c r="AO3279" s="8" t="s">
        <v>21319</v>
      </c>
      <c r="AP3279" s="29" t="s">
        <v>21310</v>
      </c>
      <c r="AQ3279" s="11">
        <v>1543.0</v>
      </c>
    </row>
    <row r="3280">
      <c r="A3280" s="8" t="str">
        <f t="shared" si="1"/>
        <v>Carter Berkey</v>
      </c>
      <c r="B3280" s="51" t="s">
        <v>21299</v>
      </c>
      <c r="C3280" s="51" t="s">
        <v>21084</v>
      </c>
      <c r="D3280" s="2" t="s">
        <v>4136</v>
      </c>
      <c r="E3280" s="8" t="s">
        <v>21300</v>
      </c>
      <c r="F3280" s="8" t="s">
        <v>3309</v>
      </c>
      <c r="G3280" s="51" t="s">
        <v>19294</v>
      </c>
      <c r="H3280" s="8" t="s">
        <v>21301</v>
      </c>
      <c r="I3280" s="8" t="s">
        <v>2373</v>
      </c>
      <c r="J3280" s="10">
        <v>3.5</v>
      </c>
      <c r="K3280" s="8" t="s">
        <v>21302</v>
      </c>
      <c r="L3280" s="8"/>
      <c r="M3280" s="8" t="s">
        <v>15771</v>
      </c>
      <c r="N3280" s="51" t="s">
        <v>21325</v>
      </c>
      <c r="O3280" s="51" t="s">
        <v>52</v>
      </c>
      <c r="P3280" s="51"/>
      <c r="Q3280" s="51"/>
      <c r="R3280" s="51" t="s">
        <v>9244</v>
      </c>
      <c r="S3280" s="51" t="s">
        <v>21326</v>
      </c>
      <c r="T3280" s="11" t="str">
        <f t="shared" si="2"/>
        <v>Carter Berkey</v>
      </c>
      <c r="U3280" s="51" t="s">
        <v>80</v>
      </c>
      <c r="V3280" s="51"/>
      <c r="W3280" s="51"/>
      <c r="X3280" s="51" t="s">
        <v>21305</v>
      </c>
      <c r="Y3280" s="51" t="s">
        <v>60</v>
      </c>
      <c r="Z3280" s="56" t="s">
        <v>21307</v>
      </c>
      <c r="AA3280" s="51" t="s">
        <v>60</v>
      </c>
      <c r="AB3280" s="56" t="s">
        <v>21308</v>
      </c>
      <c r="AC3280" s="51" t="s">
        <v>60</v>
      </c>
      <c r="AD3280" s="56" t="s">
        <v>21327</v>
      </c>
      <c r="AE3280" s="51" t="s">
        <v>21309</v>
      </c>
      <c r="AF3280" s="8" t="s">
        <v>21310</v>
      </c>
      <c r="AG3280" s="8" t="s">
        <v>4150</v>
      </c>
      <c r="AH3280" s="8" t="s">
        <v>194</v>
      </c>
      <c r="AI3280" s="8" t="s">
        <v>18832</v>
      </c>
      <c r="AJ3280" s="8"/>
      <c r="AK3280" s="8" t="s">
        <v>14142</v>
      </c>
      <c r="AL3280" s="8" t="s">
        <v>21311</v>
      </c>
      <c r="AM3280" s="8" t="s">
        <v>743</v>
      </c>
      <c r="AN3280" s="8" t="s">
        <v>21312</v>
      </c>
      <c r="AO3280" s="8" t="s">
        <v>21319</v>
      </c>
      <c r="AP3280" s="29" t="s">
        <v>21310</v>
      </c>
      <c r="AQ3280" s="11">
        <v>1543.0</v>
      </c>
    </row>
    <row r="3281">
      <c r="A3281" s="8" t="str">
        <f t="shared" si="1"/>
        <v>Guy Mosher</v>
      </c>
      <c r="B3281" s="51" t="s">
        <v>21299</v>
      </c>
      <c r="C3281" s="51" t="s">
        <v>21084</v>
      </c>
      <c r="D3281" s="9" t="s">
        <v>4136</v>
      </c>
      <c r="E3281" s="8" t="s">
        <v>21300</v>
      </c>
      <c r="F3281" s="8" t="s">
        <v>3309</v>
      </c>
      <c r="G3281" s="51" t="s">
        <v>19294</v>
      </c>
      <c r="H3281" s="8" t="s">
        <v>21301</v>
      </c>
      <c r="I3281" s="8" t="s">
        <v>2373</v>
      </c>
      <c r="J3281" s="96">
        <v>3.5</v>
      </c>
      <c r="K3281" s="8" t="s">
        <v>21302</v>
      </c>
      <c r="L3281" s="8"/>
      <c r="M3281" s="8" t="s">
        <v>15771</v>
      </c>
      <c r="N3281" s="57" t="s">
        <v>21328</v>
      </c>
      <c r="O3281" s="51" t="s">
        <v>52</v>
      </c>
      <c r="P3281" s="51"/>
      <c r="Q3281" s="51"/>
      <c r="R3281" s="51" t="s">
        <v>6058</v>
      </c>
      <c r="S3281" s="51" t="s">
        <v>21329</v>
      </c>
      <c r="T3281" s="11" t="str">
        <f t="shared" si="2"/>
        <v>Guy Mosher</v>
      </c>
      <c r="U3281" s="57" t="s">
        <v>80</v>
      </c>
      <c r="V3281" s="51"/>
      <c r="W3281" s="51"/>
      <c r="X3281" s="94" t="s">
        <v>21305</v>
      </c>
      <c r="Y3281" s="51" t="s">
        <v>60</v>
      </c>
      <c r="Z3281" s="56" t="s">
        <v>21307</v>
      </c>
      <c r="AA3281" s="51" t="s">
        <v>60</v>
      </c>
      <c r="AB3281" s="56" t="s">
        <v>21308</v>
      </c>
      <c r="AC3281" s="51" t="s">
        <v>60</v>
      </c>
      <c r="AD3281" s="51" t="s">
        <v>60</v>
      </c>
      <c r="AE3281" s="51" t="s">
        <v>21309</v>
      </c>
      <c r="AF3281" s="8" t="s">
        <v>21310</v>
      </c>
      <c r="AG3281" s="8" t="s">
        <v>4150</v>
      </c>
      <c r="AH3281" s="8" t="s">
        <v>194</v>
      </c>
      <c r="AI3281" s="8" t="s">
        <v>233</v>
      </c>
      <c r="AJ3281" s="8"/>
      <c r="AK3281" s="8" t="s">
        <v>14142</v>
      </c>
      <c r="AL3281" s="8" t="s">
        <v>21311</v>
      </c>
      <c r="AM3281" s="8" t="s">
        <v>743</v>
      </c>
      <c r="AN3281" s="8" t="s">
        <v>21312</v>
      </c>
      <c r="AO3281" s="8" t="s">
        <v>21319</v>
      </c>
      <c r="AP3281" s="29" t="s">
        <v>21310</v>
      </c>
      <c r="AQ3281" s="11">
        <v>1543.0</v>
      </c>
    </row>
    <row r="3282">
      <c r="A3282" s="8" t="str">
        <f t="shared" si="1"/>
        <v>Jake Malm</v>
      </c>
      <c r="B3282" s="51" t="s">
        <v>21330</v>
      </c>
      <c r="C3282" s="51" t="s">
        <v>21084</v>
      </c>
      <c r="D3282" s="2" t="s">
        <v>4136</v>
      </c>
      <c r="E3282" s="8" t="s">
        <v>21233</v>
      </c>
      <c r="F3282" s="8" t="s">
        <v>3309</v>
      </c>
      <c r="G3282" s="51" t="s">
        <v>19294</v>
      </c>
      <c r="H3282" s="8" t="s">
        <v>21331</v>
      </c>
      <c r="I3282" s="8" t="s">
        <v>8000</v>
      </c>
      <c r="J3282" s="10">
        <v>2.95</v>
      </c>
      <c r="K3282" s="8" t="s">
        <v>21332</v>
      </c>
      <c r="L3282" s="8"/>
      <c r="M3282" s="8"/>
      <c r="N3282" s="51" t="s">
        <v>21333</v>
      </c>
      <c r="O3282" s="51" t="s">
        <v>52</v>
      </c>
      <c r="P3282" s="51"/>
      <c r="Q3282" s="51"/>
      <c r="R3282" s="51" t="s">
        <v>3481</v>
      </c>
      <c r="S3282" s="51" t="s">
        <v>21334</v>
      </c>
      <c r="T3282" s="11" t="str">
        <f t="shared" si="2"/>
        <v>Jake Malm</v>
      </c>
      <c r="U3282" s="57" t="s">
        <v>427</v>
      </c>
      <c r="V3282" s="51" t="s">
        <v>21335</v>
      </c>
      <c r="W3282" s="51" t="s">
        <v>21336</v>
      </c>
      <c r="X3282" s="94" t="s">
        <v>21337</v>
      </c>
      <c r="Y3282" s="56" t="s">
        <v>21338</v>
      </c>
      <c r="Z3282" s="56" t="s">
        <v>21339</v>
      </c>
      <c r="AA3282" s="51" t="s">
        <v>60</v>
      </c>
      <c r="AB3282" s="56" t="s">
        <v>21340</v>
      </c>
      <c r="AC3282" s="56" t="s">
        <v>21341</v>
      </c>
      <c r="AD3282" s="56" t="s">
        <v>21342</v>
      </c>
      <c r="AE3282" s="51" t="s">
        <v>21343</v>
      </c>
      <c r="AF3282" s="8" t="s">
        <v>21233</v>
      </c>
      <c r="AG3282" s="8" t="s">
        <v>4150</v>
      </c>
      <c r="AH3282" s="8" t="s">
        <v>134</v>
      </c>
      <c r="AI3282" s="8" t="s">
        <v>233</v>
      </c>
      <c r="AJ3282" s="8"/>
      <c r="AK3282" s="8" t="s">
        <v>195</v>
      </c>
      <c r="AL3282" s="8" t="s">
        <v>21344</v>
      </c>
      <c r="AM3282" s="8" t="s">
        <v>1264</v>
      </c>
      <c r="AN3282" s="8" t="s">
        <v>21345</v>
      </c>
      <c r="AO3282" s="8" t="s">
        <v>19604</v>
      </c>
      <c r="AP3282" s="29" t="s">
        <v>21233</v>
      </c>
      <c r="AQ3282" s="11">
        <v>1924.0</v>
      </c>
    </row>
    <row r="3283">
      <c r="A3283" s="8" t="str">
        <f t="shared" si="1"/>
        <v>Matt Davis</v>
      </c>
      <c r="B3283" s="51" t="s">
        <v>21330</v>
      </c>
      <c r="C3283" s="51" t="s">
        <v>21084</v>
      </c>
      <c r="D3283" s="2" t="s">
        <v>4136</v>
      </c>
      <c r="E3283" s="8" t="s">
        <v>21233</v>
      </c>
      <c r="F3283" s="8" t="s">
        <v>3309</v>
      </c>
      <c r="G3283" s="51" t="s">
        <v>19294</v>
      </c>
      <c r="H3283" s="8" t="s">
        <v>21331</v>
      </c>
      <c r="I3283" s="8" t="s">
        <v>8000</v>
      </c>
      <c r="J3283" s="10">
        <v>2.95</v>
      </c>
      <c r="K3283" s="8" t="s">
        <v>21332</v>
      </c>
      <c r="L3283" s="8"/>
      <c r="M3283" s="8"/>
      <c r="N3283" s="51" t="s">
        <v>21346</v>
      </c>
      <c r="O3283" s="51" t="s">
        <v>52</v>
      </c>
      <c r="P3283" s="51" t="s">
        <v>10065</v>
      </c>
      <c r="Q3283" s="51"/>
      <c r="R3283" s="51" t="s">
        <v>771</v>
      </c>
      <c r="S3283" s="51" t="s">
        <v>310</v>
      </c>
      <c r="T3283" s="11" t="str">
        <f t="shared" si="2"/>
        <v>Matt Davis</v>
      </c>
      <c r="U3283" s="51" t="s">
        <v>21347</v>
      </c>
      <c r="V3283" s="51" t="s">
        <v>21348</v>
      </c>
      <c r="W3283" s="51" t="s">
        <v>21349</v>
      </c>
      <c r="X3283" s="51" t="s">
        <v>21337</v>
      </c>
      <c r="Y3283" s="56" t="s">
        <v>21350</v>
      </c>
      <c r="Z3283" s="56" t="s">
        <v>21339</v>
      </c>
      <c r="AA3283" s="51" t="s">
        <v>60</v>
      </c>
      <c r="AB3283" s="56" t="s">
        <v>21340</v>
      </c>
      <c r="AC3283" s="51" t="s">
        <v>60</v>
      </c>
      <c r="AD3283" s="56" t="s">
        <v>21342</v>
      </c>
      <c r="AE3283" s="51" t="s">
        <v>21343</v>
      </c>
      <c r="AF3283" s="8" t="s">
        <v>21233</v>
      </c>
      <c r="AG3283" s="8" t="s">
        <v>4150</v>
      </c>
      <c r="AH3283" s="8" t="s">
        <v>134</v>
      </c>
      <c r="AI3283" s="8" t="s">
        <v>18832</v>
      </c>
      <c r="AJ3283" s="8"/>
      <c r="AK3283" s="8" t="s">
        <v>195</v>
      </c>
      <c r="AL3283" s="8" t="s">
        <v>21344</v>
      </c>
      <c r="AM3283" s="8" t="s">
        <v>1264</v>
      </c>
      <c r="AN3283" s="8" t="s">
        <v>21345</v>
      </c>
      <c r="AO3283" s="8" t="s">
        <v>19604</v>
      </c>
      <c r="AP3283" s="29" t="s">
        <v>21233</v>
      </c>
      <c r="AQ3283" s="11">
        <v>1924.0</v>
      </c>
    </row>
    <row r="3284">
      <c r="A3284" s="8" t="str">
        <f t="shared" si="1"/>
        <v>Bryson Hunter</v>
      </c>
      <c r="B3284" s="51" t="s">
        <v>21330</v>
      </c>
      <c r="C3284" s="51" t="s">
        <v>21084</v>
      </c>
      <c r="D3284" s="2" t="s">
        <v>4136</v>
      </c>
      <c r="E3284" s="8" t="s">
        <v>21233</v>
      </c>
      <c r="F3284" s="8" t="s">
        <v>3309</v>
      </c>
      <c r="G3284" s="51" t="s">
        <v>19294</v>
      </c>
      <c r="H3284" s="8" t="s">
        <v>21331</v>
      </c>
      <c r="I3284" s="8" t="s">
        <v>8000</v>
      </c>
      <c r="J3284" s="10">
        <v>2.95</v>
      </c>
      <c r="K3284" s="8" t="s">
        <v>21332</v>
      </c>
      <c r="L3284" s="8"/>
      <c r="M3284" s="8"/>
      <c r="N3284" s="51" t="s">
        <v>21351</v>
      </c>
      <c r="O3284" s="51" t="s">
        <v>52</v>
      </c>
      <c r="P3284" s="51" t="s">
        <v>959</v>
      </c>
      <c r="Q3284" s="51"/>
      <c r="R3284" s="8" t="s">
        <v>21352</v>
      </c>
      <c r="S3284" s="8" t="s">
        <v>2828</v>
      </c>
      <c r="T3284" s="11" t="str">
        <f t="shared" si="2"/>
        <v>Bryson Hunter</v>
      </c>
      <c r="U3284" s="8" t="s">
        <v>3159</v>
      </c>
      <c r="V3284" s="51" t="s">
        <v>21353</v>
      </c>
      <c r="W3284" s="51" t="s">
        <v>21349</v>
      </c>
      <c r="X3284" s="51" t="s">
        <v>21337</v>
      </c>
      <c r="Y3284" s="51" t="s">
        <v>60</v>
      </c>
      <c r="Z3284" s="56" t="s">
        <v>21339</v>
      </c>
      <c r="AA3284" s="51" t="s">
        <v>60</v>
      </c>
      <c r="AB3284" s="56" t="s">
        <v>21340</v>
      </c>
      <c r="AC3284" s="51" t="s">
        <v>60</v>
      </c>
      <c r="AD3284" s="56" t="s">
        <v>21342</v>
      </c>
      <c r="AE3284" s="51" t="s">
        <v>21343</v>
      </c>
      <c r="AF3284" s="8" t="s">
        <v>21233</v>
      </c>
      <c r="AG3284" s="8" t="s">
        <v>4150</v>
      </c>
      <c r="AH3284" s="8" t="s">
        <v>134</v>
      </c>
      <c r="AI3284" s="8" t="s">
        <v>18832</v>
      </c>
      <c r="AJ3284" s="8"/>
      <c r="AK3284" s="8" t="s">
        <v>195</v>
      </c>
      <c r="AL3284" s="8" t="s">
        <v>21344</v>
      </c>
      <c r="AM3284" s="8" t="s">
        <v>1264</v>
      </c>
      <c r="AN3284" s="8" t="s">
        <v>21345</v>
      </c>
      <c r="AO3284" s="8" t="s">
        <v>19604</v>
      </c>
      <c r="AP3284" s="29" t="s">
        <v>21233</v>
      </c>
      <c r="AQ3284" s="11">
        <v>1924.0</v>
      </c>
    </row>
    <row r="3285">
      <c r="A3285" s="8" t="str">
        <f t="shared" si="1"/>
        <v>Evan Gerish</v>
      </c>
      <c r="B3285" s="8" t="s">
        <v>21330</v>
      </c>
      <c r="C3285" s="51" t="s">
        <v>21084</v>
      </c>
      <c r="D3285" s="2" t="s">
        <v>4136</v>
      </c>
      <c r="E3285" s="13" t="s">
        <v>21233</v>
      </c>
      <c r="F3285" s="13" t="s">
        <v>3309</v>
      </c>
      <c r="G3285" s="51" t="s">
        <v>19294</v>
      </c>
      <c r="H3285" s="8" t="s">
        <v>21331</v>
      </c>
      <c r="I3285" s="8" t="s">
        <v>8000</v>
      </c>
      <c r="J3285" s="10">
        <v>2.95</v>
      </c>
      <c r="K3285" s="8" t="s">
        <v>21332</v>
      </c>
      <c r="L3285" s="8"/>
      <c r="M3285" s="8"/>
      <c r="N3285" s="51" t="s">
        <v>21354</v>
      </c>
      <c r="O3285" s="51" t="s">
        <v>52</v>
      </c>
      <c r="P3285" s="51"/>
      <c r="Q3285" s="51"/>
      <c r="R3285" s="57" t="s">
        <v>5924</v>
      </c>
      <c r="S3285" s="57" t="s">
        <v>21355</v>
      </c>
      <c r="T3285" s="11" t="str">
        <f t="shared" si="2"/>
        <v>Evan Gerish</v>
      </c>
      <c r="U3285" s="13" t="s">
        <v>503</v>
      </c>
      <c r="V3285" s="51" t="s">
        <v>21356</v>
      </c>
      <c r="W3285" s="51" t="s">
        <v>21357</v>
      </c>
      <c r="X3285" s="51" t="s">
        <v>21337</v>
      </c>
      <c r="Y3285" s="51" t="s">
        <v>60</v>
      </c>
      <c r="Z3285" s="56" t="s">
        <v>21339</v>
      </c>
      <c r="AA3285" s="56" t="s">
        <v>21358</v>
      </c>
      <c r="AB3285" s="56" t="s">
        <v>21340</v>
      </c>
      <c r="AC3285" s="51" t="s">
        <v>60</v>
      </c>
      <c r="AD3285" s="56" t="s">
        <v>21342</v>
      </c>
      <c r="AE3285" s="51" t="s">
        <v>21343</v>
      </c>
      <c r="AF3285" s="13" t="s">
        <v>21233</v>
      </c>
      <c r="AG3285" s="13" t="s">
        <v>4150</v>
      </c>
      <c r="AH3285" s="8" t="s">
        <v>134</v>
      </c>
      <c r="AI3285" s="8" t="s">
        <v>18832</v>
      </c>
      <c r="AJ3285" s="8"/>
      <c r="AK3285" s="8" t="s">
        <v>195</v>
      </c>
      <c r="AL3285" s="8" t="s">
        <v>21344</v>
      </c>
      <c r="AM3285" s="13" t="s">
        <v>1264</v>
      </c>
      <c r="AN3285" s="8" t="s">
        <v>21345</v>
      </c>
      <c r="AO3285" s="8" t="s">
        <v>19640</v>
      </c>
      <c r="AP3285" s="29" t="s">
        <v>21233</v>
      </c>
      <c r="AQ3285" s="11">
        <v>1924.0</v>
      </c>
    </row>
    <row r="3286">
      <c r="A3286" s="8" t="str">
        <f t="shared" si="1"/>
        <v>Rich Maleniak</v>
      </c>
      <c r="B3286" s="51" t="s">
        <v>21330</v>
      </c>
      <c r="C3286" s="51" t="s">
        <v>21084</v>
      </c>
      <c r="D3286" s="2" t="s">
        <v>4136</v>
      </c>
      <c r="E3286" s="8" t="s">
        <v>21233</v>
      </c>
      <c r="F3286" s="8" t="s">
        <v>3309</v>
      </c>
      <c r="G3286" s="51" t="s">
        <v>19294</v>
      </c>
      <c r="H3286" s="8" t="s">
        <v>21331</v>
      </c>
      <c r="I3286" s="8" t="s">
        <v>8000</v>
      </c>
      <c r="J3286" s="10">
        <v>2.95</v>
      </c>
      <c r="K3286" s="8" t="s">
        <v>21332</v>
      </c>
      <c r="L3286" s="8"/>
      <c r="M3286" s="8"/>
      <c r="N3286" s="51" t="s">
        <v>21359</v>
      </c>
      <c r="O3286" s="51" t="s">
        <v>52</v>
      </c>
      <c r="P3286" s="51"/>
      <c r="Q3286" s="51"/>
      <c r="R3286" s="51" t="s">
        <v>1871</v>
      </c>
      <c r="S3286" s="51" t="s">
        <v>21360</v>
      </c>
      <c r="T3286" s="11" t="str">
        <f t="shared" si="2"/>
        <v>Rich Maleniak</v>
      </c>
      <c r="U3286" s="51" t="s">
        <v>106</v>
      </c>
      <c r="V3286" s="51" t="s">
        <v>21361</v>
      </c>
      <c r="W3286" s="57" t="s">
        <v>21362</v>
      </c>
      <c r="X3286" s="94" t="s">
        <v>21337</v>
      </c>
      <c r="Y3286" s="56" t="s">
        <v>21363</v>
      </c>
      <c r="Z3286" s="56" t="s">
        <v>21339</v>
      </c>
      <c r="AA3286" s="51" t="s">
        <v>60</v>
      </c>
      <c r="AB3286" s="56" t="s">
        <v>21340</v>
      </c>
      <c r="AC3286" s="56" t="s">
        <v>21364</v>
      </c>
      <c r="AD3286" s="56" t="s">
        <v>21342</v>
      </c>
      <c r="AE3286" s="51" t="s">
        <v>21343</v>
      </c>
      <c r="AF3286" s="8" t="s">
        <v>21233</v>
      </c>
      <c r="AG3286" s="8" t="s">
        <v>4150</v>
      </c>
      <c r="AH3286" s="8" t="s">
        <v>134</v>
      </c>
      <c r="AI3286" s="8" t="s">
        <v>233</v>
      </c>
      <c r="AJ3286" s="8"/>
      <c r="AK3286" s="8" t="s">
        <v>195</v>
      </c>
      <c r="AL3286" s="8" t="s">
        <v>21344</v>
      </c>
      <c r="AM3286" s="8" t="s">
        <v>1264</v>
      </c>
      <c r="AN3286" s="8" t="s">
        <v>21345</v>
      </c>
      <c r="AO3286" s="8" t="s">
        <v>19604</v>
      </c>
      <c r="AP3286" s="29" t="s">
        <v>21233</v>
      </c>
      <c r="AQ3286" s="11">
        <v>1924.0</v>
      </c>
    </row>
    <row r="3287">
      <c r="A3287" s="8" t="str">
        <f t="shared" si="1"/>
        <v>Marcus Newsom</v>
      </c>
      <c r="B3287" s="51" t="s">
        <v>21365</v>
      </c>
      <c r="C3287" s="51" t="s">
        <v>21084</v>
      </c>
      <c r="D3287" s="2" t="s">
        <v>4136</v>
      </c>
      <c r="E3287" s="8" t="s">
        <v>21366</v>
      </c>
      <c r="F3287" s="8" t="s">
        <v>3309</v>
      </c>
      <c r="G3287" s="51" t="s">
        <v>19294</v>
      </c>
      <c r="H3287" s="8" t="s">
        <v>21367</v>
      </c>
      <c r="I3287" s="8" t="s">
        <v>16552</v>
      </c>
      <c r="J3287" s="10">
        <v>3.51</v>
      </c>
      <c r="K3287" s="8" t="s">
        <v>21368</v>
      </c>
      <c r="L3287" s="8"/>
      <c r="M3287" s="8" t="s">
        <v>19695</v>
      </c>
      <c r="N3287" s="51" t="s">
        <v>21369</v>
      </c>
      <c r="O3287" s="51" t="s">
        <v>52</v>
      </c>
      <c r="P3287" s="51"/>
      <c r="Q3287" s="51"/>
      <c r="R3287" s="51" t="s">
        <v>2555</v>
      </c>
      <c r="S3287" s="51" t="s">
        <v>1735</v>
      </c>
      <c r="T3287" s="11" t="str">
        <f t="shared" si="2"/>
        <v>Marcus Newsom</v>
      </c>
      <c r="U3287" s="51" t="s">
        <v>55</v>
      </c>
      <c r="V3287" s="51" t="s">
        <v>21370</v>
      </c>
      <c r="W3287" s="51" t="s">
        <v>21371</v>
      </c>
      <c r="X3287" s="94" t="s">
        <v>21372</v>
      </c>
      <c r="Y3287" s="56" t="s">
        <v>21373</v>
      </c>
      <c r="Z3287" s="56" t="s">
        <v>21374</v>
      </c>
      <c r="AA3287" s="51" t="s">
        <v>60</v>
      </c>
      <c r="AB3287" s="51" t="s">
        <v>60</v>
      </c>
      <c r="AC3287" s="51" t="s">
        <v>60</v>
      </c>
      <c r="AD3287" s="51" t="s">
        <v>60</v>
      </c>
      <c r="AE3287" s="51" t="s">
        <v>21375</v>
      </c>
      <c r="AF3287" s="8" t="s">
        <v>21376</v>
      </c>
      <c r="AG3287" s="8" t="s">
        <v>4150</v>
      </c>
      <c r="AH3287" s="8" t="s">
        <v>194</v>
      </c>
      <c r="AI3287" s="8" t="s">
        <v>233</v>
      </c>
      <c r="AJ3287" s="8"/>
      <c r="AK3287" s="8" t="s">
        <v>4631</v>
      </c>
      <c r="AL3287" s="8" t="s">
        <v>3288</v>
      </c>
      <c r="AM3287" s="8" t="s">
        <v>2152</v>
      </c>
      <c r="AN3287" s="8" t="s">
        <v>21377</v>
      </c>
      <c r="AO3287" s="8" t="s">
        <v>19907</v>
      </c>
      <c r="AP3287" s="29" t="s">
        <v>21376</v>
      </c>
      <c r="AQ3287" s="11">
        <v>1482.0</v>
      </c>
    </row>
    <row r="3288">
      <c r="A3288" s="8" t="str">
        <f t="shared" si="1"/>
        <v>Seth Roberson</v>
      </c>
      <c r="B3288" s="51" t="s">
        <v>21365</v>
      </c>
      <c r="C3288" s="51" t="s">
        <v>21084</v>
      </c>
      <c r="D3288" s="2" t="s">
        <v>4136</v>
      </c>
      <c r="E3288" s="8" t="s">
        <v>21366</v>
      </c>
      <c r="F3288" s="8" t="s">
        <v>3309</v>
      </c>
      <c r="G3288" s="51" t="s">
        <v>19294</v>
      </c>
      <c r="H3288" s="8" t="s">
        <v>21367</v>
      </c>
      <c r="I3288" s="8" t="s">
        <v>16552</v>
      </c>
      <c r="J3288" s="10">
        <v>3.51</v>
      </c>
      <c r="K3288" s="8" t="s">
        <v>21368</v>
      </c>
      <c r="L3288" s="8"/>
      <c r="M3288" s="8" t="s">
        <v>19695</v>
      </c>
      <c r="N3288" s="51" t="s">
        <v>21378</v>
      </c>
      <c r="O3288" s="51" t="s">
        <v>52</v>
      </c>
      <c r="P3288" s="51"/>
      <c r="Q3288" s="51"/>
      <c r="R3288" s="51" t="s">
        <v>4958</v>
      </c>
      <c r="S3288" s="51" t="s">
        <v>21379</v>
      </c>
      <c r="T3288" s="11" t="str">
        <f t="shared" si="2"/>
        <v>Seth Roberson</v>
      </c>
      <c r="U3288" s="51" t="s">
        <v>160</v>
      </c>
      <c r="V3288" s="51" t="s">
        <v>21380</v>
      </c>
      <c r="W3288" s="51" t="s">
        <v>21381</v>
      </c>
      <c r="X3288" s="94" t="s">
        <v>21372</v>
      </c>
      <c r="Y3288" s="56" t="s">
        <v>21382</v>
      </c>
      <c r="Z3288" s="56" t="s">
        <v>21374</v>
      </c>
      <c r="AA3288" s="51" t="s">
        <v>60</v>
      </c>
      <c r="AB3288" s="51" t="s">
        <v>60</v>
      </c>
      <c r="AC3288" s="51" t="s">
        <v>60</v>
      </c>
      <c r="AD3288" s="51" t="s">
        <v>60</v>
      </c>
      <c r="AE3288" s="51" t="s">
        <v>21375</v>
      </c>
      <c r="AF3288" s="8" t="s">
        <v>21376</v>
      </c>
      <c r="AG3288" s="8" t="s">
        <v>4150</v>
      </c>
      <c r="AH3288" s="8" t="s">
        <v>194</v>
      </c>
      <c r="AI3288" s="8" t="s">
        <v>233</v>
      </c>
      <c r="AJ3288" s="8"/>
      <c r="AK3288" s="8" t="s">
        <v>4631</v>
      </c>
      <c r="AL3288" s="8" t="s">
        <v>3288</v>
      </c>
      <c r="AM3288" s="8" t="s">
        <v>2152</v>
      </c>
      <c r="AN3288" s="8" t="s">
        <v>21377</v>
      </c>
      <c r="AO3288" s="8" t="s">
        <v>19907</v>
      </c>
      <c r="AP3288" s="29" t="s">
        <v>21376</v>
      </c>
      <c r="AQ3288" s="11">
        <v>1482.0</v>
      </c>
    </row>
    <row r="3289">
      <c r="A3289" s="8" t="str">
        <f t="shared" si="1"/>
        <v>Famiek Cook</v>
      </c>
      <c r="B3289" s="51" t="s">
        <v>21365</v>
      </c>
      <c r="C3289" s="51" t="s">
        <v>21084</v>
      </c>
      <c r="D3289" s="2" t="s">
        <v>4136</v>
      </c>
      <c r="E3289" s="8" t="s">
        <v>21366</v>
      </c>
      <c r="F3289" s="8" t="s">
        <v>3309</v>
      </c>
      <c r="G3289" s="51" t="s">
        <v>19294</v>
      </c>
      <c r="H3289" s="8" t="s">
        <v>21367</v>
      </c>
      <c r="I3289" s="8" t="s">
        <v>16552</v>
      </c>
      <c r="J3289" s="10">
        <v>3.51</v>
      </c>
      <c r="K3289" s="8" t="s">
        <v>21368</v>
      </c>
      <c r="L3289" s="8"/>
      <c r="M3289" s="8" t="s">
        <v>19695</v>
      </c>
      <c r="N3289" s="51" t="s">
        <v>21383</v>
      </c>
      <c r="O3289" s="51" t="s">
        <v>52</v>
      </c>
      <c r="P3289" s="51"/>
      <c r="Q3289" s="51"/>
      <c r="R3289" s="8" t="s">
        <v>21384</v>
      </c>
      <c r="S3289" s="8" t="s">
        <v>5386</v>
      </c>
      <c r="T3289" s="11" t="str">
        <f t="shared" si="2"/>
        <v>Famiek Cook</v>
      </c>
      <c r="U3289" s="51" t="s">
        <v>386</v>
      </c>
      <c r="V3289" s="51" t="s">
        <v>21385</v>
      </c>
      <c r="W3289" s="51"/>
      <c r="X3289" s="51" t="s">
        <v>21372</v>
      </c>
      <c r="Y3289" s="56" t="s">
        <v>21386</v>
      </c>
      <c r="Z3289" s="56" t="s">
        <v>21374</v>
      </c>
      <c r="AA3289" s="51" t="s">
        <v>60</v>
      </c>
      <c r="AB3289" s="56" t="s">
        <v>21387</v>
      </c>
      <c r="AC3289" s="51" t="s">
        <v>60</v>
      </c>
      <c r="AD3289" s="56" t="s">
        <v>21388</v>
      </c>
      <c r="AE3289" s="51" t="s">
        <v>21375</v>
      </c>
      <c r="AF3289" s="8" t="s">
        <v>21376</v>
      </c>
      <c r="AG3289" s="8" t="s">
        <v>4150</v>
      </c>
      <c r="AH3289" s="8" t="s">
        <v>194</v>
      </c>
      <c r="AI3289" s="8" t="s">
        <v>18832</v>
      </c>
      <c r="AJ3289" s="8"/>
      <c r="AK3289" s="8" t="s">
        <v>4631</v>
      </c>
      <c r="AL3289" s="8" t="s">
        <v>3288</v>
      </c>
      <c r="AM3289" s="8" t="s">
        <v>2152</v>
      </c>
      <c r="AN3289" s="8" t="s">
        <v>21377</v>
      </c>
      <c r="AO3289" s="8" t="s">
        <v>19907</v>
      </c>
      <c r="AP3289" s="29" t="s">
        <v>21376</v>
      </c>
      <c r="AQ3289" s="11">
        <v>1482.0</v>
      </c>
    </row>
    <row r="3290">
      <c r="A3290" s="8" t="str">
        <f t="shared" si="1"/>
        <v>Philip Spitzer</v>
      </c>
      <c r="B3290" s="8" t="s">
        <v>21365</v>
      </c>
      <c r="C3290" s="51" t="s">
        <v>21084</v>
      </c>
      <c r="D3290" s="2" t="s">
        <v>4136</v>
      </c>
      <c r="E3290" s="13" t="s">
        <v>21366</v>
      </c>
      <c r="F3290" s="13" t="s">
        <v>3309</v>
      </c>
      <c r="G3290" s="51" t="s">
        <v>19294</v>
      </c>
      <c r="H3290" s="8" t="s">
        <v>21367</v>
      </c>
      <c r="I3290" s="8" t="s">
        <v>16552</v>
      </c>
      <c r="J3290" s="10">
        <v>3.51</v>
      </c>
      <c r="K3290" s="8" t="s">
        <v>21368</v>
      </c>
      <c r="L3290" s="8"/>
      <c r="M3290" s="8" t="s">
        <v>19695</v>
      </c>
      <c r="N3290" s="51" t="s">
        <v>21389</v>
      </c>
      <c r="O3290" s="51" t="s">
        <v>52</v>
      </c>
      <c r="P3290" s="51"/>
      <c r="Q3290" s="51"/>
      <c r="R3290" s="13" t="s">
        <v>21390</v>
      </c>
      <c r="S3290" s="57" t="s">
        <v>21391</v>
      </c>
      <c r="T3290" s="11" t="str">
        <f t="shared" si="2"/>
        <v>Philip Spitzer</v>
      </c>
      <c r="U3290" s="13" t="s">
        <v>106</v>
      </c>
      <c r="V3290" s="51" t="s">
        <v>21392</v>
      </c>
      <c r="W3290" s="51"/>
      <c r="X3290" s="51" t="s">
        <v>21372</v>
      </c>
      <c r="Y3290" s="51" t="s">
        <v>60</v>
      </c>
      <c r="Z3290" s="56" t="s">
        <v>21374</v>
      </c>
      <c r="AA3290" s="51" t="s">
        <v>60</v>
      </c>
      <c r="AB3290" s="51" t="s">
        <v>60</v>
      </c>
      <c r="AC3290" s="51" t="s">
        <v>60</v>
      </c>
      <c r="AD3290" s="56" t="s">
        <v>21388</v>
      </c>
      <c r="AE3290" s="51" t="s">
        <v>21375</v>
      </c>
      <c r="AF3290" s="13" t="s">
        <v>21376</v>
      </c>
      <c r="AG3290" s="13" t="s">
        <v>4150</v>
      </c>
      <c r="AH3290" s="8" t="s">
        <v>194</v>
      </c>
      <c r="AI3290" s="8" t="s">
        <v>18832</v>
      </c>
      <c r="AJ3290" s="8"/>
      <c r="AK3290" s="8" t="s">
        <v>4631</v>
      </c>
      <c r="AL3290" s="8" t="s">
        <v>3288</v>
      </c>
      <c r="AM3290" s="8" t="s">
        <v>2152</v>
      </c>
      <c r="AN3290" s="8" t="s">
        <v>21377</v>
      </c>
      <c r="AO3290" s="8" t="s">
        <v>21069</v>
      </c>
      <c r="AP3290" s="29" t="s">
        <v>21376</v>
      </c>
      <c r="AQ3290" s="11">
        <v>1482.0</v>
      </c>
    </row>
    <row r="3291">
      <c r="A3291" s="8" t="str">
        <f t="shared" si="1"/>
        <v>Ryan Chapman</v>
      </c>
      <c r="B3291" s="51" t="s">
        <v>21365</v>
      </c>
      <c r="C3291" s="51" t="s">
        <v>21084</v>
      </c>
      <c r="D3291" s="2" t="s">
        <v>4136</v>
      </c>
      <c r="E3291" s="8" t="s">
        <v>21366</v>
      </c>
      <c r="F3291" s="8" t="s">
        <v>3309</v>
      </c>
      <c r="G3291" s="51" t="s">
        <v>19294</v>
      </c>
      <c r="H3291" s="8" t="s">
        <v>21367</v>
      </c>
      <c r="I3291" s="8" t="s">
        <v>16552</v>
      </c>
      <c r="J3291" s="10">
        <v>3.51</v>
      </c>
      <c r="K3291" s="8" t="s">
        <v>21368</v>
      </c>
      <c r="L3291" s="8"/>
      <c r="M3291" s="8" t="s">
        <v>19695</v>
      </c>
      <c r="N3291" s="51" t="s">
        <v>21393</v>
      </c>
      <c r="O3291" s="51" t="s">
        <v>52</v>
      </c>
      <c r="P3291" s="51"/>
      <c r="Q3291" s="51"/>
      <c r="R3291" s="51" t="s">
        <v>927</v>
      </c>
      <c r="S3291" s="51" t="s">
        <v>4166</v>
      </c>
      <c r="T3291" s="11" t="str">
        <f t="shared" si="2"/>
        <v>Ryan Chapman</v>
      </c>
      <c r="U3291" s="51" t="s">
        <v>106</v>
      </c>
      <c r="V3291" s="51" t="s">
        <v>21394</v>
      </c>
      <c r="W3291" s="51" t="s">
        <v>21395</v>
      </c>
      <c r="X3291" s="94" t="s">
        <v>21372</v>
      </c>
      <c r="Y3291" s="51" t="s">
        <v>60</v>
      </c>
      <c r="Z3291" s="56" t="s">
        <v>21374</v>
      </c>
      <c r="AA3291" s="51" t="s">
        <v>60</v>
      </c>
      <c r="AB3291" s="51" t="s">
        <v>60</v>
      </c>
      <c r="AC3291" s="51" t="s">
        <v>60</v>
      </c>
      <c r="AD3291" s="51" t="s">
        <v>60</v>
      </c>
      <c r="AE3291" s="51" t="s">
        <v>21375</v>
      </c>
      <c r="AF3291" s="8" t="s">
        <v>21376</v>
      </c>
      <c r="AG3291" s="8" t="s">
        <v>4150</v>
      </c>
      <c r="AH3291" s="8" t="s">
        <v>194</v>
      </c>
      <c r="AI3291" s="8" t="s">
        <v>233</v>
      </c>
      <c r="AJ3291" s="8"/>
      <c r="AK3291" s="8" t="s">
        <v>4631</v>
      </c>
      <c r="AL3291" s="8" t="s">
        <v>3288</v>
      </c>
      <c r="AM3291" s="8" t="s">
        <v>2152</v>
      </c>
      <c r="AN3291" s="8" t="s">
        <v>21377</v>
      </c>
      <c r="AO3291" s="8" t="s">
        <v>19907</v>
      </c>
      <c r="AP3291" s="29" t="s">
        <v>21376</v>
      </c>
      <c r="AQ3291" s="11">
        <v>1482.0</v>
      </c>
    </row>
    <row r="3292">
      <c r="A3292" s="8" t="str">
        <f t="shared" si="1"/>
        <v>Caleb Ferguson</v>
      </c>
      <c r="B3292" s="51" t="s">
        <v>21365</v>
      </c>
      <c r="C3292" s="51" t="s">
        <v>21084</v>
      </c>
      <c r="D3292" s="2" t="s">
        <v>4136</v>
      </c>
      <c r="E3292" s="51" t="s">
        <v>21366</v>
      </c>
      <c r="F3292" s="51" t="s">
        <v>3309</v>
      </c>
      <c r="G3292" s="51" t="s">
        <v>19294</v>
      </c>
      <c r="H3292" s="51" t="s">
        <v>21367</v>
      </c>
      <c r="I3292" s="51" t="s">
        <v>16552</v>
      </c>
      <c r="J3292" s="66">
        <v>3.51</v>
      </c>
      <c r="K3292" s="51" t="s">
        <v>21368</v>
      </c>
      <c r="L3292" s="51" t="s">
        <v>86</v>
      </c>
      <c r="M3292" s="51" t="s">
        <v>19695</v>
      </c>
      <c r="N3292" s="51" t="s">
        <v>21396</v>
      </c>
      <c r="O3292" s="51" t="s">
        <v>52</v>
      </c>
      <c r="P3292" s="51"/>
      <c r="Q3292" s="51"/>
      <c r="R3292" s="51" t="s">
        <v>7799</v>
      </c>
      <c r="S3292" s="51" t="s">
        <v>8715</v>
      </c>
      <c r="T3292" s="11" t="str">
        <f t="shared" si="2"/>
        <v>Caleb Ferguson</v>
      </c>
      <c r="U3292" s="51" t="s">
        <v>80</v>
      </c>
      <c r="V3292" s="51" t="s">
        <v>21397</v>
      </c>
      <c r="W3292" s="51" t="s">
        <v>86</v>
      </c>
      <c r="X3292" s="51" t="s">
        <v>21375</v>
      </c>
      <c r="Y3292" s="56" t="s">
        <v>21398</v>
      </c>
      <c r="Z3292" s="56" t="s">
        <v>21374</v>
      </c>
      <c r="AA3292" s="51" t="s">
        <v>60</v>
      </c>
      <c r="AB3292" s="56" t="s">
        <v>21387</v>
      </c>
      <c r="AC3292" s="51" t="s">
        <v>60</v>
      </c>
      <c r="AD3292" s="56" t="s">
        <v>21388</v>
      </c>
      <c r="AE3292" s="51" t="s">
        <v>21375</v>
      </c>
      <c r="AF3292" s="51" t="s">
        <v>21376</v>
      </c>
      <c r="AG3292" s="51" t="s">
        <v>4150</v>
      </c>
      <c r="AH3292" s="51" t="s">
        <v>194</v>
      </c>
      <c r="AI3292" s="51" t="s">
        <v>18832</v>
      </c>
      <c r="AJ3292" s="51" t="s">
        <v>86</v>
      </c>
      <c r="AK3292" s="51" t="s">
        <v>4631</v>
      </c>
      <c r="AL3292" s="51" t="s">
        <v>3288</v>
      </c>
      <c r="AM3292" s="51" t="s">
        <v>2152</v>
      </c>
      <c r="AN3292" s="51" t="s">
        <v>21377</v>
      </c>
      <c r="AO3292" s="51" t="s">
        <v>19907</v>
      </c>
      <c r="AP3292" s="67" t="s">
        <v>21376</v>
      </c>
      <c r="AQ3292" s="68">
        <v>1482.0</v>
      </c>
    </row>
    <row r="3293">
      <c r="A3293" s="8" t="str">
        <f t="shared" si="1"/>
        <v>Abby Fliehler</v>
      </c>
      <c r="B3293" s="51" t="s">
        <v>21365</v>
      </c>
      <c r="C3293" s="51" t="s">
        <v>21084</v>
      </c>
      <c r="D3293" s="2" t="s">
        <v>4136</v>
      </c>
      <c r="E3293" s="8" t="s">
        <v>21366</v>
      </c>
      <c r="F3293" s="8" t="s">
        <v>3309</v>
      </c>
      <c r="G3293" s="51" t="s">
        <v>19294</v>
      </c>
      <c r="H3293" s="8" t="s">
        <v>21367</v>
      </c>
      <c r="I3293" s="8" t="s">
        <v>16552</v>
      </c>
      <c r="J3293" s="10">
        <v>3.51</v>
      </c>
      <c r="K3293" s="8" t="s">
        <v>21368</v>
      </c>
      <c r="L3293" s="8"/>
      <c r="M3293" s="8" t="s">
        <v>19695</v>
      </c>
      <c r="N3293" s="51" t="s">
        <v>21399</v>
      </c>
      <c r="O3293" s="51" t="s">
        <v>52</v>
      </c>
      <c r="P3293" s="51"/>
      <c r="Q3293" s="51"/>
      <c r="R3293" s="51" t="s">
        <v>5730</v>
      </c>
      <c r="S3293" s="51" t="s">
        <v>21400</v>
      </c>
      <c r="T3293" s="11" t="str">
        <f t="shared" si="2"/>
        <v>Abby Fliehler</v>
      </c>
      <c r="U3293" s="51" t="s">
        <v>80</v>
      </c>
      <c r="V3293" s="51"/>
      <c r="W3293" s="51"/>
      <c r="X3293" s="94" t="s">
        <v>21372</v>
      </c>
      <c r="Y3293" s="51" t="s">
        <v>60</v>
      </c>
      <c r="Z3293" s="56" t="s">
        <v>21374</v>
      </c>
      <c r="AA3293" s="51" t="s">
        <v>60</v>
      </c>
      <c r="AB3293" s="51" t="s">
        <v>60</v>
      </c>
      <c r="AC3293" s="51" t="s">
        <v>60</v>
      </c>
      <c r="AD3293" s="51" t="s">
        <v>60</v>
      </c>
      <c r="AE3293" s="51" t="s">
        <v>21375</v>
      </c>
      <c r="AF3293" s="8" t="s">
        <v>21376</v>
      </c>
      <c r="AG3293" s="8" t="s">
        <v>4150</v>
      </c>
      <c r="AH3293" s="8" t="s">
        <v>194</v>
      </c>
      <c r="AI3293" s="8" t="s">
        <v>233</v>
      </c>
      <c r="AJ3293" s="8"/>
      <c r="AK3293" s="8" t="s">
        <v>4631</v>
      </c>
      <c r="AL3293" s="8" t="s">
        <v>3288</v>
      </c>
      <c r="AM3293" s="8" t="s">
        <v>2152</v>
      </c>
      <c r="AN3293" s="8" t="s">
        <v>21377</v>
      </c>
      <c r="AO3293" s="8" t="s">
        <v>19907</v>
      </c>
      <c r="AP3293" s="29" t="s">
        <v>21376</v>
      </c>
      <c r="AQ3293" s="11">
        <v>1482.0</v>
      </c>
    </row>
    <row r="3294">
      <c r="A3294" s="8" t="str">
        <f t="shared" si="1"/>
        <v>Scott Ganshirt</v>
      </c>
      <c r="B3294" s="51" t="s">
        <v>21365</v>
      </c>
      <c r="C3294" s="51" t="s">
        <v>21084</v>
      </c>
      <c r="D3294" s="2" t="s">
        <v>4136</v>
      </c>
      <c r="E3294" s="8" t="s">
        <v>21366</v>
      </c>
      <c r="F3294" s="8" t="s">
        <v>3309</v>
      </c>
      <c r="G3294" s="51" t="s">
        <v>19294</v>
      </c>
      <c r="H3294" s="8" t="s">
        <v>21367</v>
      </c>
      <c r="I3294" s="8" t="s">
        <v>16552</v>
      </c>
      <c r="J3294" s="10">
        <v>3.51</v>
      </c>
      <c r="K3294" s="8" t="s">
        <v>21368</v>
      </c>
      <c r="L3294" s="8"/>
      <c r="M3294" s="8" t="s">
        <v>19695</v>
      </c>
      <c r="N3294" s="51" t="s">
        <v>21401</v>
      </c>
      <c r="O3294" s="51" t="s">
        <v>52</v>
      </c>
      <c r="P3294" s="51"/>
      <c r="Q3294" s="51"/>
      <c r="R3294" s="51" t="s">
        <v>147</v>
      </c>
      <c r="S3294" s="51" t="s">
        <v>21402</v>
      </c>
      <c r="T3294" s="11" t="str">
        <f t="shared" si="2"/>
        <v>Scott Ganshirt</v>
      </c>
      <c r="U3294" s="51" t="s">
        <v>80</v>
      </c>
      <c r="V3294" s="51"/>
      <c r="W3294" s="51"/>
      <c r="X3294" s="94" t="s">
        <v>21372</v>
      </c>
      <c r="Y3294" s="51" t="s">
        <v>60</v>
      </c>
      <c r="Z3294" s="56" t="s">
        <v>21374</v>
      </c>
      <c r="AA3294" s="51" t="s">
        <v>60</v>
      </c>
      <c r="AB3294" s="51" t="s">
        <v>60</v>
      </c>
      <c r="AC3294" s="51" t="s">
        <v>60</v>
      </c>
      <c r="AD3294" s="51" t="s">
        <v>60</v>
      </c>
      <c r="AE3294" s="51" t="s">
        <v>21375</v>
      </c>
      <c r="AF3294" s="8" t="s">
        <v>21376</v>
      </c>
      <c r="AG3294" s="8" t="s">
        <v>4150</v>
      </c>
      <c r="AH3294" s="8" t="s">
        <v>194</v>
      </c>
      <c r="AI3294" s="8" t="s">
        <v>233</v>
      </c>
      <c r="AJ3294" s="8"/>
      <c r="AK3294" s="8" t="s">
        <v>4631</v>
      </c>
      <c r="AL3294" s="8" t="s">
        <v>3288</v>
      </c>
      <c r="AM3294" s="8" t="s">
        <v>2152</v>
      </c>
      <c r="AN3294" s="8" t="s">
        <v>21377</v>
      </c>
      <c r="AO3294" s="8" t="s">
        <v>19907</v>
      </c>
      <c r="AP3294" s="29" t="s">
        <v>21376</v>
      </c>
      <c r="AQ3294" s="11">
        <v>1482.0</v>
      </c>
    </row>
    <row r="3295">
      <c r="A3295" s="8" t="str">
        <f t="shared" si="1"/>
        <v>Randy Crist</v>
      </c>
      <c r="B3295" s="51" t="s">
        <v>21403</v>
      </c>
      <c r="C3295" s="51" t="s">
        <v>17654</v>
      </c>
      <c r="D3295" s="2" t="s">
        <v>4486</v>
      </c>
      <c r="E3295" s="8" t="s">
        <v>21404</v>
      </c>
      <c r="F3295" s="8" t="s">
        <v>46</v>
      </c>
      <c r="G3295" s="51" t="s">
        <v>19294</v>
      </c>
      <c r="H3295" s="13" t="s">
        <v>21405</v>
      </c>
      <c r="I3295" s="8" t="s">
        <v>49</v>
      </c>
      <c r="J3295" s="10">
        <v>3.65</v>
      </c>
      <c r="K3295" s="8" t="s">
        <v>21406</v>
      </c>
      <c r="L3295" s="8"/>
      <c r="M3295" s="8"/>
      <c r="N3295" s="51" t="s">
        <v>21407</v>
      </c>
      <c r="O3295" s="51" t="s">
        <v>52</v>
      </c>
      <c r="P3295" s="51"/>
      <c r="Q3295" s="51"/>
      <c r="R3295" s="51" t="s">
        <v>1784</v>
      </c>
      <c r="S3295" s="51" t="s">
        <v>21408</v>
      </c>
      <c r="T3295" s="11" t="str">
        <f t="shared" si="2"/>
        <v>Randy Crist</v>
      </c>
      <c r="U3295" s="57" t="s">
        <v>3733</v>
      </c>
      <c r="V3295" s="51" t="s">
        <v>21409</v>
      </c>
      <c r="W3295" s="51" t="s">
        <v>21410</v>
      </c>
      <c r="X3295" s="51" t="s">
        <v>21411</v>
      </c>
      <c r="Y3295" s="51" t="s">
        <v>60</v>
      </c>
      <c r="Z3295" s="56" t="s">
        <v>21412</v>
      </c>
      <c r="AA3295" s="51" t="s">
        <v>60</v>
      </c>
      <c r="AB3295" s="56" t="s">
        <v>21413</v>
      </c>
      <c r="AC3295" s="51" t="s">
        <v>60</v>
      </c>
      <c r="AD3295" s="56" t="s">
        <v>21414</v>
      </c>
      <c r="AE3295" s="51" t="s">
        <v>21415</v>
      </c>
      <c r="AF3295" s="8" t="s">
        <v>21416</v>
      </c>
      <c r="AG3295" s="8" t="s">
        <v>4498</v>
      </c>
      <c r="AH3295" s="8" t="s">
        <v>4581</v>
      </c>
      <c r="AI3295" s="8" t="s">
        <v>233</v>
      </c>
      <c r="AJ3295" s="8"/>
      <c r="AK3295" s="8" t="s">
        <v>655</v>
      </c>
      <c r="AL3295" s="8" t="s">
        <v>11663</v>
      </c>
      <c r="AM3295" s="8" t="s">
        <v>480</v>
      </c>
      <c r="AN3295" s="8" t="s">
        <v>21417</v>
      </c>
      <c r="AO3295" s="8" t="s">
        <v>21418</v>
      </c>
      <c r="AP3295" s="29" t="s">
        <v>21416</v>
      </c>
      <c r="AQ3295" s="11">
        <v>1640.0</v>
      </c>
    </row>
    <row r="3296">
      <c r="A3296" s="8" t="str">
        <f t="shared" si="1"/>
        <v>Brooke Stickel</v>
      </c>
      <c r="B3296" s="8" t="s">
        <v>21403</v>
      </c>
      <c r="C3296" s="51" t="s">
        <v>17654</v>
      </c>
      <c r="D3296" s="2" t="s">
        <v>4486</v>
      </c>
      <c r="E3296" s="13" t="s">
        <v>21404</v>
      </c>
      <c r="F3296" s="13" t="s">
        <v>46</v>
      </c>
      <c r="G3296" s="51" t="s">
        <v>19294</v>
      </c>
      <c r="H3296" s="8" t="s">
        <v>21405</v>
      </c>
      <c r="I3296" s="8" t="s">
        <v>49</v>
      </c>
      <c r="J3296" s="10">
        <v>3.65</v>
      </c>
      <c r="K3296" s="8" t="s">
        <v>21406</v>
      </c>
      <c r="L3296" s="8"/>
      <c r="M3296" s="8"/>
      <c r="N3296" s="51" t="s">
        <v>21419</v>
      </c>
      <c r="O3296" s="51" t="s">
        <v>52</v>
      </c>
      <c r="P3296" s="51"/>
      <c r="Q3296" s="51"/>
      <c r="R3296" s="51" t="s">
        <v>2200</v>
      </c>
      <c r="S3296" s="51" t="s">
        <v>21420</v>
      </c>
      <c r="T3296" s="11" t="str">
        <f t="shared" si="2"/>
        <v>Brooke Stickel</v>
      </c>
      <c r="U3296" s="57" t="s">
        <v>80</v>
      </c>
      <c r="V3296" s="51" t="s">
        <v>21421</v>
      </c>
      <c r="W3296" s="51" t="s">
        <v>21422</v>
      </c>
      <c r="X3296" s="51" t="s">
        <v>21411</v>
      </c>
      <c r="Y3296" s="51" t="s">
        <v>60</v>
      </c>
      <c r="Z3296" s="56" t="s">
        <v>21423</v>
      </c>
      <c r="AA3296" s="51" t="s">
        <v>60</v>
      </c>
      <c r="AB3296" s="51" t="s">
        <v>60</v>
      </c>
      <c r="AC3296" s="51" t="s">
        <v>60</v>
      </c>
      <c r="AD3296" s="56" t="s">
        <v>21424</v>
      </c>
      <c r="AE3296" s="51" t="s">
        <v>21425</v>
      </c>
      <c r="AF3296" s="13" t="s">
        <v>21416</v>
      </c>
      <c r="AG3296" s="13" t="s">
        <v>4498</v>
      </c>
      <c r="AH3296" s="13" t="s">
        <v>4581</v>
      </c>
      <c r="AI3296" s="8" t="s">
        <v>233</v>
      </c>
      <c r="AJ3296" s="8"/>
      <c r="AK3296" s="8" t="s">
        <v>655</v>
      </c>
      <c r="AL3296" s="8" t="s">
        <v>11663</v>
      </c>
      <c r="AM3296" s="8" t="s">
        <v>480</v>
      </c>
      <c r="AN3296" s="8" t="s">
        <v>21417</v>
      </c>
      <c r="AO3296" s="8" t="s">
        <v>21418</v>
      </c>
      <c r="AP3296" s="29" t="s">
        <v>21416</v>
      </c>
      <c r="AQ3296" s="11">
        <v>1640.0</v>
      </c>
    </row>
    <row r="3297">
      <c r="A3297" s="8" t="str">
        <f t="shared" si="1"/>
        <v>Wes Preston</v>
      </c>
      <c r="B3297" s="8" t="s">
        <v>21403</v>
      </c>
      <c r="C3297" s="51" t="s">
        <v>17654</v>
      </c>
      <c r="D3297" s="2" t="s">
        <v>4486</v>
      </c>
      <c r="E3297" s="57" t="s">
        <v>21404</v>
      </c>
      <c r="F3297" s="57" t="s">
        <v>46</v>
      </c>
      <c r="G3297" s="51" t="s">
        <v>19294</v>
      </c>
      <c r="H3297" s="51" t="s">
        <v>21405</v>
      </c>
      <c r="I3297" s="59" t="s">
        <v>49</v>
      </c>
      <c r="J3297" s="60">
        <v>3.65</v>
      </c>
      <c r="K3297" s="51" t="s">
        <v>21406</v>
      </c>
      <c r="L3297" s="51"/>
      <c r="M3297" s="51"/>
      <c r="N3297" s="51" t="s">
        <v>21426</v>
      </c>
      <c r="O3297" s="51" t="s">
        <v>52</v>
      </c>
      <c r="P3297" s="51"/>
      <c r="Q3297" s="51"/>
      <c r="R3297" s="51" t="s">
        <v>262</v>
      </c>
      <c r="S3297" s="51" t="s">
        <v>6235</v>
      </c>
      <c r="T3297" s="11" t="str">
        <f t="shared" si="2"/>
        <v>Wes Preston</v>
      </c>
      <c r="U3297" s="51" t="s">
        <v>80</v>
      </c>
      <c r="V3297" s="51" t="s">
        <v>21427</v>
      </c>
      <c r="W3297" s="51"/>
      <c r="X3297" s="51" t="s">
        <v>21411</v>
      </c>
      <c r="Y3297" s="51" t="s">
        <v>60</v>
      </c>
      <c r="Z3297" s="56" t="s">
        <v>21428</v>
      </c>
      <c r="AA3297" s="51" t="s">
        <v>60</v>
      </c>
      <c r="AB3297" s="51" t="s">
        <v>60</v>
      </c>
      <c r="AC3297" s="51" t="s">
        <v>60</v>
      </c>
      <c r="AD3297" s="56" t="s">
        <v>21424</v>
      </c>
      <c r="AE3297" s="51" t="s">
        <v>21425</v>
      </c>
      <c r="AF3297" s="57" t="s">
        <v>21416</v>
      </c>
      <c r="AG3297" s="57" t="s">
        <v>4498</v>
      </c>
      <c r="AH3297" s="57" t="s">
        <v>4581</v>
      </c>
      <c r="AI3297" s="51" t="s">
        <v>233</v>
      </c>
      <c r="AJ3297" s="51"/>
      <c r="AK3297" s="59" t="s">
        <v>655</v>
      </c>
      <c r="AL3297" s="59" t="s">
        <v>11663</v>
      </c>
      <c r="AM3297" s="59" t="s">
        <v>480</v>
      </c>
      <c r="AN3297" s="59" t="s">
        <v>21417</v>
      </c>
      <c r="AO3297" s="59" t="s">
        <v>21418</v>
      </c>
      <c r="AP3297" s="67" t="s">
        <v>21416</v>
      </c>
      <c r="AQ3297" s="68">
        <v>1640.0</v>
      </c>
    </row>
    <row r="3298">
      <c r="A3298" s="8" t="str">
        <f t="shared" si="1"/>
        <v>Rasheed Flowers</v>
      </c>
      <c r="B3298" s="8" t="s">
        <v>21403</v>
      </c>
      <c r="C3298" s="51" t="s">
        <v>17654</v>
      </c>
      <c r="D3298" s="2" t="s">
        <v>4486</v>
      </c>
      <c r="E3298" s="13" t="s">
        <v>21404</v>
      </c>
      <c r="F3298" s="13" t="s">
        <v>46</v>
      </c>
      <c r="G3298" s="51" t="s">
        <v>19294</v>
      </c>
      <c r="H3298" s="8" t="s">
        <v>21405</v>
      </c>
      <c r="I3298" s="8" t="s">
        <v>49</v>
      </c>
      <c r="J3298" s="10">
        <v>3.65</v>
      </c>
      <c r="K3298" s="8" t="s">
        <v>21406</v>
      </c>
      <c r="L3298" s="8"/>
      <c r="M3298" s="8"/>
      <c r="N3298" s="51" t="s">
        <v>21429</v>
      </c>
      <c r="O3298" s="57" t="s">
        <v>52</v>
      </c>
      <c r="P3298" s="51"/>
      <c r="Q3298" s="51"/>
      <c r="R3298" s="57" t="s">
        <v>21430</v>
      </c>
      <c r="S3298" s="57" t="s">
        <v>21431</v>
      </c>
      <c r="T3298" s="11" t="str">
        <f t="shared" si="2"/>
        <v>Rasheed Flowers</v>
      </c>
      <c r="U3298" s="51" t="s">
        <v>80</v>
      </c>
      <c r="V3298" s="51"/>
      <c r="W3298" s="51"/>
      <c r="X3298" s="51" t="s">
        <v>21411</v>
      </c>
      <c r="Y3298" s="51" t="s">
        <v>60</v>
      </c>
      <c r="Z3298" s="56" t="s">
        <v>21423</v>
      </c>
      <c r="AA3298" s="51" t="s">
        <v>60</v>
      </c>
      <c r="AB3298" s="51" t="s">
        <v>60</v>
      </c>
      <c r="AC3298" s="51" t="s">
        <v>60</v>
      </c>
      <c r="AD3298" s="56" t="s">
        <v>21424</v>
      </c>
      <c r="AE3298" s="51" t="s">
        <v>21425</v>
      </c>
      <c r="AF3298" s="13" t="s">
        <v>21416</v>
      </c>
      <c r="AG3298" s="13" t="s">
        <v>4498</v>
      </c>
      <c r="AH3298" s="13" t="s">
        <v>4581</v>
      </c>
      <c r="AI3298" s="8" t="s">
        <v>233</v>
      </c>
      <c r="AJ3298" s="8"/>
      <c r="AK3298" s="8" t="s">
        <v>655</v>
      </c>
      <c r="AL3298" s="8" t="s">
        <v>11663</v>
      </c>
      <c r="AM3298" s="8" t="s">
        <v>480</v>
      </c>
      <c r="AN3298" s="8" t="s">
        <v>21417</v>
      </c>
      <c r="AO3298" s="8" t="s">
        <v>21418</v>
      </c>
      <c r="AP3298" s="29" t="s">
        <v>21416</v>
      </c>
      <c r="AQ3298" s="11">
        <v>1640.0</v>
      </c>
    </row>
    <row r="3299">
      <c r="A3299" s="8" t="str">
        <f t="shared" si="1"/>
        <v>Michael Thomas</v>
      </c>
      <c r="B3299" s="51" t="s">
        <v>21432</v>
      </c>
      <c r="C3299" s="51" t="s">
        <v>19293</v>
      </c>
      <c r="D3299" s="2" t="s">
        <v>4486</v>
      </c>
      <c r="E3299" s="8" t="s">
        <v>21433</v>
      </c>
      <c r="F3299" s="8" t="s">
        <v>46</v>
      </c>
      <c r="G3299" s="51" t="s">
        <v>19294</v>
      </c>
      <c r="H3299" s="8" t="s">
        <v>21434</v>
      </c>
      <c r="I3299" s="8" t="s">
        <v>49</v>
      </c>
      <c r="J3299" s="10">
        <v>3.45</v>
      </c>
      <c r="K3299" s="8" t="s">
        <v>21435</v>
      </c>
      <c r="L3299" s="8"/>
      <c r="M3299" s="8" t="s">
        <v>9657</v>
      </c>
      <c r="N3299" s="51" t="s">
        <v>21436</v>
      </c>
      <c r="O3299" s="51" t="s">
        <v>52</v>
      </c>
      <c r="P3299" s="51"/>
      <c r="Q3299" s="51"/>
      <c r="R3299" s="51" t="s">
        <v>731</v>
      </c>
      <c r="S3299" s="51" t="s">
        <v>1458</v>
      </c>
      <c r="T3299" s="11" t="str">
        <f t="shared" si="2"/>
        <v>Michael Thomas</v>
      </c>
      <c r="U3299" s="51" t="s">
        <v>55</v>
      </c>
      <c r="V3299" s="51" t="s">
        <v>21437</v>
      </c>
      <c r="W3299" s="51" t="s">
        <v>21438</v>
      </c>
      <c r="X3299" s="94" t="s">
        <v>21439</v>
      </c>
      <c r="Y3299" s="56" t="s">
        <v>21440</v>
      </c>
      <c r="Z3299" s="56" t="s">
        <v>21441</v>
      </c>
      <c r="AA3299" s="56" t="s">
        <v>21442</v>
      </c>
      <c r="AB3299" s="56" t="s">
        <v>21443</v>
      </c>
      <c r="AC3299" s="51" t="s">
        <v>60</v>
      </c>
      <c r="AD3299" s="56" t="s">
        <v>21444</v>
      </c>
      <c r="AE3299" s="51" t="s">
        <v>21445</v>
      </c>
      <c r="AF3299" s="8" t="s">
        <v>21446</v>
      </c>
      <c r="AG3299" s="8" t="s">
        <v>4498</v>
      </c>
      <c r="AH3299" s="8" t="s">
        <v>194</v>
      </c>
      <c r="AI3299" s="8" t="s">
        <v>233</v>
      </c>
      <c r="AJ3299" s="8"/>
      <c r="AK3299" s="8" t="s">
        <v>234</v>
      </c>
      <c r="AL3299" s="8" t="s">
        <v>234</v>
      </c>
      <c r="AM3299" s="8" t="s">
        <v>3189</v>
      </c>
      <c r="AN3299" s="8" t="s">
        <v>21447</v>
      </c>
      <c r="AO3299" s="8" t="s">
        <v>21448</v>
      </c>
      <c r="AP3299" s="29" t="s">
        <v>21446</v>
      </c>
      <c r="AQ3299" s="11">
        <v>1665.0</v>
      </c>
    </row>
    <row r="3300">
      <c r="A3300" s="8" t="str">
        <f t="shared" si="1"/>
        <v>Jane Jawor</v>
      </c>
      <c r="B3300" s="51" t="s">
        <v>21432</v>
      </c>
      <c r="C3300" s="51" t="s">
        <v>19293</v>
      </c>
      <c r="D3300" s="2" t="s">
        <v>4486</v>
      </c>
      <c r="E3300" s="51" t="s">
        <v>21433</v>
      </c>
      <c r="F3300" s="51" t="s">
        <v>46</v>
      </c>
      <c r="G3300" s="51" t="s">
        <v>19294</v>
      </c>
      <c r="H3300" s="51" t="s">
        <v>21434</v>
      </c>
      <c r="I3300" s="51" t="s">
        <v>49</v>
      </c>
      <c r="J3300" s="66">
        <v>3.45</v>
      </c>
      <c r="K3300" s="51" t="s">
        <v>21435</v>
      </c>
      <c r="L3300" s="51" t="s">
        <v>86</v>
      </c>
      <c r="M3300" s="51" t="s">
        <v>9657</v>
      </c>
      <c r="N3300" s="51" t="s">
        <v>21449</v>
      </c>
      <c r="O3300" s="51" t="s">
        <v>52</v>
      </c>
      <c r="P3300" s="51"/>
      <c r="Q3300" s="51"/>
      <c r="R3300" s="51" t="s">
        <v>21450</v>
      </c>
      <c r="S3300" s="51" t="s">
        <v>21451</v>
      </c>
      <c r="T3300" s="11" t="str">
        <f t="shared" si="2"/>
        <v>Jane Jawor</v>
      </c>
      <c r="U3300" s="51" t="s">
        <v>160</v>
      </c>
      <c r="V3300" s="51" t="s">
        <v>86</v>
      </c>
      <c r="W3300" s="51" t="s">
        <v>86</v>
      </c>
      <c r="X3300" s="51" t="s">
        <v>21445</v>
      </c>
      <c r="Y3300" s="51" t="s">
        <v>60</v>
      </c>
      <c r="Z3300" s="56" t="s">
        <v>21441</v>
      </c>
      <c r="AA3300" s="51" t="s">
        <v>60</v>
      </c>
      <c r="AB3300" s="56" t="s">
        <v>21443</v>
      </c>
      <c r="AC3300" s="51" t="s">
        <v>60</v>
      </c>
      <c r="AD3300" s="56" t="s">
        <v>21444</v>
      </c>
      <c r="AE3300" s="51" t="s">
        <v>21445</v>
      </c>
      <c r="AF3300" s="51" t="s">
        <v>21446</v>
      </c>
      <c r="AG3300" s="51" t="s">
        <v>4498</v>
      </c>
      <c r="AH3300" s="51" t="s">
        <v>194</v>
      </c>
      <c r="AI3300" s="51" t="s">
        <v>18832</v>
      </c>
      <c r="AJ3300" s="51" t="s">
        <v>86</v>
      </c>
      <c r="AK3300" s="51" t="s">
        <v>234</v>
      </c>
      <c r="AL3300" s="51" t="s">
        <v>234</v>
      </c>
      <c r="AM3300" s="51" t="s">
        <v>3189</v>
      </c>
      <c r="AN3300" s="51" t="s">
        <v>21447</v>
      </c>
      <c r="AO3300" s="51" t="s">
        <v>21448</v>
      </c>
      <c r="AP3300" s="67" t="s">
        <v>21446</v>
      </c>
      <c r="AQ3300" s="68">
        <v>1665.0</v>
      </c>
    </row>
    <row r="3301">
      <c r="A3301" s="8" t="str">
        <f t="shared" si="1"/>
        <v>Katie Collins</v>
      </c>
      <c r="B3301" s="51" t="s">
        <v>21432</v>
      </c>
      <c r="C3301" s="51" t="s">
        <v>19293</v>
      </c>
      <c r="D3301" s="2" t="s">
        <v>4486</v>
      </c>
      <c r="E3301" s="8" t="s">
        <v>21433</v>
      </c>
      <c r="F3301" s="8" t="s">
        <v>46</v>
      </c>
      <c r="G3301" s="51" t="s">
        <v>19294</v>
      </c>
      <c r="H3301" s="8" t="s">
        <v>21434</v>
      </c>
      <c r="I3301" s="8" t="s">
        <v>49</v>
      </c>
      <c r="J3301" s="10">
        <v>3.45</v>
      </c>
      <c r="K3301" s="8" t="s">
        <v>21435</v>
      </c>
      <c r="L3301" s="8"/>
      <c r="M3301" s="8" t="s">
        <v>9657</v>
      </c>
      <c r="N3301" s="51" t="s">
        <v>21452</v>
      </c>
      <c r="O3301" s="51" t="s">
        <v>52</v>
      </c>
      <c r="P3301" s="51"/>
      <c r="Q3301" s="51"/>
      <c r="R3301" s="8" t="s">
        <v>11790</v>
      </c>
      <c r="S3301" s="8" t="s">
        <v>252</v>
      </c>
      <c r="T3301" s="11" t="str">
        <f t="shared" si="2"/>
        <v>Katie Collins</v>
      </c>
      <c r="U3301" s="51" t="s">
        <v>21453</v>
      </c>
      <c r="V3301" s="51"/>
      <c r="W3301" s="8" t="s">
        <v>21454</v>
      </c>
      <c r="X3301" s="51" t="s">
        <v>21439</v>
      </c>
      <c r="Y3301" s="51" t="s">
        <v>60</v>
      </c>
      <c r="Z3301" s="56" t="s">
        <v>21441</v>
      </c>
      <c r="AA3301" s="56" t="s">
        <v>21455</v>
      </c>
      <c r="AB3301" s="56" t="s">
        <v>21443</v>
      </c>
      <c r="AC3301" s="56" t="s">
        <v>21456</v>
      </c>
      <c r="AD3301" s="56" t="s">
        <v>21444</v>
      </c>
      <c r="AE3301" s="51" t="s">
        <v>21445</v>
      </c>
      <c r="AF3301" s="8" t="s">
        <v>21446</v>
      </c>
      <c r="AG3301" s="8" t="s">
        <v>4498</v>
      </c>
      <c r="AH3301" s="8" t="s">
        <v>194</v>
      </c>
      <c r="AI3301" s="8" t="s">
        <v>18832</v>
      </c>
      <c r="AJ3301" s="8"/>
      <c r="AK3301" s="8" t="s">
        <v>234</v>
      </c>
      <c r="AL3301" s="8" t="s">
        <v>234</v>
      </c>
      <c r="AM3301" s="8" t="s">
        <v>3189</v>
      </c>
      <c r="AN3301" s="8" t="s">
        <v>21447</v>
      </c>
      <c r="AO3301" s="8" t="s">
        <v>21448</v>
      </c>
      <c r="AP3301" s="29" t="s">
        <v>21446</v>
      </c>
      <c r="AQ3301" s="11">
        <v>1665.0</v>
      </c>
    </row>
    <row r="3302">
      <c r="A3302" s="8" t="str">
        <f t="shared" si="1"/>
        <v>Tristan Petrey</v>
      </c>
      <c r="B3302" s="51" t="s">
        <v>21432</v>
      </c>
      <c r="C3302" s="51" t="s">
        <v>19293</v>
      </c>
      <c r="D3302" s="2" t="s">
        <v>4486</v>
      </c>
      <c r="E3302" s="8" t="s">
        <v>21433</v>
      </c>
      <c r="F3302" s="8" t="s">
        <v>46</v>
      </c>
      <c r="G3302" s="51" t="s">
        <v>19294</v>
      </c>
      <c r="H3302" s="8" t="s">
        <v>21434</v>
      </c>
      <c r="I3302" s="8" t="s">
        <v>49</v>
      </c>
      <c r="J3302" s="10">
        <v>3.45</v>
      </c>
      <c r="K3302" s="8" t="s">
        <v>21435</v>
      </c>
      <c r="L3302" s="8"/>
      <c r="M3302" s="8" t="s">
        <v>9657</v>
      </c>
      <c r="N3302" s="51" t="s">
        <v>21457</v>
      </c>
      <c r="O3302" s="51" t="s">
        <v>52</v>
      </c>
      <c r="P3302" s="51"/>
      <c r="Q3302" s="51"/>
      <c r="R3302" s="8" t="s">
        <v>11121</v>
      </c>
      <c r="S3302" s="8" t="s">
        <v>21458</v>
      </c>
      <c r="T3302" s="11" t="str">
        <f t="shared" si="2"/>
        <v>Tristan Petrey</v>
      </c>
      <c r="U3302" s="51" t="s">
        <v>21459</v>
      </c>
      <c r="V3302" s="51"/>
      <c r="W3302" s="8" t="s">
        <v>21454</v>
      </c>
      <c r="X3302" s="51" t="s">
        <v>21439</v>
      </c>
      <c r="Y3302" s="51" t="s">
        <v>60</v>
      </c>
      <c r="Z3302" s="56" t="s">
        <v>21441</v>
      </c>
      <c r="AA3302" s="51" t="s">
        <v>60</v>
      </c>
      <c r="AB3302" s="56" t="s">
        <v>21443</v>
      </c>
      <c r="AC3302" s="51" t="s">
        <v>60</v>
      </c>
      <c r="AD3302" s="56" t="s">
        <v>21444</v>
      </c>
      <c r="AE3302" s="51" t="s">
        <v>21445</v>
      </c>
      <c r="AF3302" s="8" t="s">
        <v>21446</v>
      </c>
      <c r="AG3302" s="8" t="s">
        <v>4498</v>
      </c>
      <c r="AH3302" s="8" t="s">
        <v>194</v>
      </c>
      <c r="AI3302" s="8" t="s">
        <v>18832</v>
      </c>
      <c r="AJ3302" s="8"/>
      <c r="AK3302" s="8" t="s">
        <v>234</v>
      </c>
      <c r="AL3302" s="8" t="s">
        <v>234</v>
      </c>
      <c r="AM3302" s="8" t="s">
        <v>3189</v>
      </c>
      <c r="AN3302" s="8" t="s">
        <v>21447</v>
      </c>
      <c r="AO3302" s="8" t="s">
        <v>21448</v>
      </c>
      <c r="AP3302" s="29" t="s">
        <v>21446</v>
      </c>
      <c r="AQ3302" s="11">
        <v>1665.0</v>
      </c>
    </row>
    <row r="3303">
      <c r="A3303" s="8" t="str">
        <f t="shared" si="1"/>
        <v>Marc Presley</v>
      </c>
      <c r="B3303" s="13" t="s">
        <v>21432</v>
      </c>
      <c r="C3303" s="51" t="s">
        <v>19293</v>
      </c>
      <c r="D3303" s="2" t="s">
        <v>4486</v>
      </c>
      <c r="E3303" s="8" t="s">
        <v>21433</v>
      </c>
      <c r="F3303" s="8" t="s">
        <v>46</v>
      </c>
      <c r="G3303" s="51" t="s">
        <v>19294</v>
      </c>
      <c r="H3303" s="8" t="s">
        <v>21434</v>
      </c>
      <c r="I3303" s="13" t="s">
        <v>49</v>
      </c>
      <c r="J3303" s="10">
        <v>3.45</v>
      </c>
      <c r="K3303" s="8" t="s">
        <v>21435</v>
      </c>
      <c r="L3303" s="8"/>
      <c r="M3303" s="8" t="s">
        <v>9657</v>
      </c>
      <c r="N3303" s="51" t="s">
        <v>21460</v>
      </c>
      <c r="O3303" s="57" t="s">
        <v>52</v>
      </c>
      <c r="P3303" s="51"/>
      <c r="Q3303" s="51"/>
      <c r="R3303" s="51" t="s">
        <v>309</v>
      </c>
      <c r="S3303" s="51" t="s">
        <v>21461</v>
      </c>
      <c r="T3303" s="11" t="str">
        <f t="shared" si="2"/>
        <v>Marc Presley</v>
      </c>
      <c r="U3303" s="13" t="s">
        <v>4060</v>
      </c>
      <c r="V3303" s="51" t="s">
        <v>21462</v>
      </c>
      <c r="W3303" s="57" t="s">
        <v>21454</v>
      </c>
      <c r="X3303" s="51" t="s">
        <v>21439</v>
      </c>
      <c r="Y3303" s="51" t="s">
        <v>60</v>
      </c>
      <c r="Z3303" s="56" t="s">
        <v>21441</v>
      </c>
      <c r="AA3303" s="51" t="s">
        <v>60</v>
      </c>
      <c r="AB3303" s="56" t="s">
        <v>21443</v>
      </c>
      <c r="AC3303" s="51" t="s">
        <v>60</v>
      </c>
      <c r="AD3303" s="56" t="s">
        <v>21444</v>
      </c>
      <c r="AE3303" s="51" t="s">
        <v>21445</v>
      </c>
      <c r="AF3303" s="8" t="s">
        <v>21446</v>
      </c>
      <c r="AG3303" s="8" t="s">
        <v>4498</v>
      </c>
      <c r="AH3303" s="8" t="s">
        <v>194</v>
      </c>
      <c r="AI3303" s="8" t="s">
        <v>18832</v>
      </c>
      <c r="AJ3303" s="8"/>
      <c r="AK3303" s="8" t="s">
        <v>234</v>
      </c>
      <c r="AL3303" s="8" t="s">
        <v>234</v>
      </c>
      <c r="AM3303" s="8" t="s">
        <v>3189</v>
      </c>
      <c r="AN3303" s="8" t="s">
        <v>21447</v>
      </c>
      <c r="AO3303" s="8" t="s">
        <v>21463</v>
      </c>
      <c r="AP3303" s="52" t="s">
        <v>21446</v>
      </c>
      <c r="AQ3303" s="11">
        <v>1665.0</v>
      </c>
    </row>
    <row r="3304">
      <c r="A3304" s="8" t="str">
        <f t="shared" si="1"/>
        <v>Hannah Hisle</v>
      </c>
      <c r="B3304" s="8" t="s">
        <v>21432</v>
      </c>
      <c r="C3304" s="51" t="s">
        <v>19293</v>
      </c>
      <c r="D3304" s="2" t="s">
        <v>4486</v>
      </c>
      <c r="E3304" s="8" t="s">
        <v>21433</v>
      </c>
      <c r="F3304" s="8" t="s">
        <v>46</v>
      </c>
      <c r="G3304" s="51" t="s">
        <v>19294</v>
      </c>
      <c r="H3304" s="8" t="s">
        <v>21434</v>
      </c>
      <c r="I3304" s="8" t="s">
        <v>49</v>
      </c>
      <c r="J3304" s="10">
        <v>3.45</v>
      </c>
      <c r="K3304" s="8" t="s">
        <v>21435</v>
      </c>
      <c r="L3304" s="8"/>
      <c r="M3304" s="8" t="s">
        <v>9657</v>
      </c>
      <c r="N3304" s="51" t="s">
        <v>21464</v>
      </c>
      <c r="O3304" s="51" t="s">
        <v>52</v>
      </c>
      <c r="P3304" s="51"/>
      <c r="Q3304" s="51"/>
      <c r="R3304" s="51" t="s">
        <v>104</v>
      </c>
      <c r="S3304" s="51" t="s">
        <v>21465</v>
      </c>
      <c r="T3304" s="11" t="str">
        <f t="shared" si="2"/>
        <v>Hannah Hisle</v>
      </c>
      <c r="U3304" s="51" t="s">
        <v>10283</v>
      </c>
      <c r="V3304" s="51" t="s">
        <v>21466</v>
      </c>
      <c r="W3304" s="51" t="s">
        <v>21467</v>
      </c>
      <c r="X3304" s="51" t="s">
        <v>21439</v>
      </c>
      <c r="Y3304" s="51" t="s">
        <v>60</v>
      </c>
      <c r="Z3304" s="56" t="s">
        <v>21441</v>
      </c>
      <c r="AA3304" s="51" t="s">
        <v>60</v>
      </c>
      <c r="AB3304" s="56" t="s">
        <v>21443</v>
      </c>
      <c r="AC3304" s="51" t="s">
        <v>60</v>
      </c>
      <c r="AD3304" s="56" t="s">
        <v>21444</v>
      </c>
      <c r="AE3304" s="51" t="s">
        <v>21445</v>
      </c>
      <c r="AF3304" s="8" t="s">
        <v>21446</v>
      </c>
      <c r="AG3304" s="8" t="s">
        <v>4498</v>
      </c>
      <c r="AH3304" s="8" t="s">
        <v>194</v>
      </c>
      <c r="AI3304" s="8" t="s">
        <v>18832</v>
      </c>
      <c r="AJ3304" s="8"/>
      <c r="AK3304" s="8" t="s">
        <v>234</v>
      </c>
      <c r="AL3304" s="8" t="s">
        <v>234</v>
      </c>
      <c r="AM3304" s="8" t="s">
        <v>3189</v>
      </c>
      <c r="AN3304" s="8" t="s">
        <v>21447</v>
      </c>
      <c r="AO3304" s="8" t="s">
        <v>21463</v>
      </c>
      <c r="AP3304" s="29" t="s">
        <v>21446</v>
      </c>
      <c r="AQ3304" s="11">
        <v>1665.0</v>
      </c>
    </row>
    <row r="3305">
      <c r="A3305" s="8" t="str">
        <f t="shared" si="1"/>
        <v>Isaiah Riggs</v>
      </c>
      <c r="B3305" s="13" t="s">
        <v>21432</v>
      </c>
      <c r="C3305" s="51" t="s">
        <v>19293</v>
      </c>
      <c r="D3305" s="2" t="s">
        <v>4486</v>
      </c>
      <c r="E3305" s="13" t="s">
        <v>21433</v>
      </c>
      <c r="F3305" s="13" t="s">
        <v>46</v>
      </c>
      <c r="G3305" s="51" t="s">
        <v>19294</v>
      </c>
      <c r="H3305" s="8" t="s">
        <v>21434</v>
      </c>
      <c r="I3305" s="13" t="s">
        <v>49</v>
      </c>
      <c r="J3305" s="10">
        <v>3.45</v>
      </c>
      <c r="K3305" s="8" t="s">
        <v>21435</v>
      </c>
      <c r="L3305" s="8"/>
      <c r="M3305" s="8" t="s">
        <v>9657</v>
      </c>
      <c r="N3305" s="51" t="s">
        <v>21468</v>
      </c>
      <c r="O3305" s="51" t="s">
        <v>52</v>
      </c>
      <c r="P3305" s="51"/>
      <c r="Q3305" s="51"/>
      <c r="R3305" s="57" t="s">
        <v>9650</v>
      </c>
      <c r="S3305" s="57" t="s">
        <v>21469</v>
      </c>
      <c r="T3305" s="11" t="str">
        <f t="shared" si="2"/>
        <v>Isaiah Riggs</v>
      </c>
      <c r="U3305" s="51" t="s">
        <v>106</v>
      </c>
      <c r="V3305" s="51" t="s">
        <v>21470</v>
      </c>
      <c r="W3305" s="57" t="s">
        <v>21454</v>
      </c>
      <c r="X3305" s="51" t="s">
        <v>21439</v>
      </c>
      <c r="Y3305" s="51" t="s">
        <v>60</v>
      </c>
      <c r="Z3305" s="56" t="s">
        <v>21441</v>
      </c>
      <c r="AA3305" s="51" t="s">
        <v>60</v>
      </c>
      <c r="AB3305" s="56" t="s">
        <v>21443</v>
      </c>
      <c r="AC3305" s="51" t="s">
        <v>60</v>
      </c>
      <c r="AD3305" s="56" t="s">
        <v>21444</v>
      </c>
      <c r="AE3305" s="51" t="s">
        <v>21445</v>
      </c>
      <c r="AF3305" s="13" t="s">
        <v>21446</v>
      </c>
      <c r="AG3305" s="13" t="s">
        <v>4498</v>
      </c>
      <c r="AH3305" s="13" t="s">
        <v>194</v>
      </c>
      <c r="AI3305" s="8" t="s">
        <v>18832</v>
      </c>
      <c r="AJ3305" s="8"/>
      <c r="AK3305" s="8" t="s">
        <v>234</v>
      </c>
      <c r="AL3305" s="8" t="s">
        <v>234</v>
      </c>
      <c r="AM3305" s="8" t="s">
        <v>3189</v>
      </c>
      <c r="AN3305" s="8" t="s">
        <v>21447</v>
      </c>
      <c r="AO3305" s="8" t="s">
        <v>21463</v>
      </c>
      <c r="AP3305" s="52" t="s">
        <v>21446</v>
      </c>
      <c r="AQ3305" s="11">
        <v>1665.0</v>
      </c>
    </row>
    <row r="3306">
      <c r="A3306" s="8" t="str">
        <f t="shared" si="1"/>
        <v>Jacob Carter</v>
      </c>
      <c r="B3306" s="51" t="s">
        <v>21471</v>
      </c>
      <c r="C3306" s="51" t="s">
        <v>19315</v>
      </c>
      <c r="D3306" s="2" t="s">
        <v>4486</v>
      </c>
      <c r="E3306" s="8" t="s">
        <v>21472</v>
      </c>
      <c r="F3306" s="8" t="s">
        <v>46</v>
      </c>
      <c r="G3306" s="51" t="s">
        <v>19294</v>
      </c>
      <c r="H3306" s="8" t="s">
        <v>21473</v>
      </c>
      <c r="I3306" s="8" t="s">
        <v>8000</v>
      </c>
      <c r="J3306" s="10">
        <v>3.63</v>
      </c>
      <c r="K3306" s="8" t="s">
        <v>21474</v>
      </c>
      <c r="L3306" s="8"/>
      <c r="M3306" s="8" t="s">
        <v>1299</v>
      </c>
      <c r="N3306" s="51" t="s">
        <v>21475</v>
      </c>
      <c r="O3306" s="51" t="s">
        <v>52</v>
      </c>
      <c r="P3306" s="51"/>
      <c r="Q3306" s="51"/>
      <c r="R3306" s="51" t="s">
        <v>1222</v>
      </c>
      <c r="S3306" s="51" t="s">
        <v>9244</v>
      </c>
      <c r="T3306" s="11" t="str">
        <f t="shared" si="2"/>
        <v>Jacob Carter</v>
      </c>
      <c r="U3306" s="51" t="s">
        <v>2416</v>
      </c>
      <c r="V3306" s="51" t="s">
        <v>21476</v>
      </c>
      <c r="W3306" s="51"/>
      <c r="X3306" s="94" t="s">
        <v>21477</v>
      </c>
      <c r="Y3306" s="51" t="s">
        <v>60</v>
      </c>
      <c r="Z3306" s="56" t="s">
        <v>21478</v>
      </c>
      <c r="AA3306" s="51" t="s">
        <v>60</v>
      </c>
      <c r="AB3306" s="56" t="s">
        <v>21479</v>
      </c>
      <c r="AC3306" s="51" t="s">
        <v>60</v>
      </c>
      <c r="AD3306" s="51" t="s">
        <v>60</v>
      </c>
      <c r="AE3306" s="51" t="s">
        <v>21480</v>
      </c>
      <c r="AF3306" s="8" t="s">
        <v>21481</v>
      </c>
      <c r="AG3306" s="8" t="s">
        <v>4498</v>
      </c>
      <c r="AH3306" s="8" t="s">
        <v>194</v>
      </c>
      <c r="AI3306" s="8" t="s">
        <v>233</v>
      </c>
      <c r="AJ3306" s="8"/>
      <c r="AK3306" s="8" t="s">
        <v>4151</v>
      </c>
      <c r="AL3306" s="8" t="s">
        <v>1943</v>
      </c>
      <c r="AM3306" s="8" t="s">
        <v>987</v>
      </c>
      <c r="AN3306" s="8" t="s">
        <v>21482</v>
      </c>
      <c r="AO3306" s="8" t="s">
        <v>21483</v>
      </c>
      <c r="AP3306" s="29" t="s">
        <v>21481</v>
      </c>
      <c r="AQ3306" s="11">
        <v>1430.0</v>
      </c>
    </row>
    <row r="3307">
      <c r="A3307" s="8" t="str">
        <f t="shared" si="1"/>
        <v>Lisa Owens</v>
      </c>
      <c r="B3307" s="51" t="s">
        <v>21471</v>
      </c>
      <c r="C3307" s="51" t="s">
        <v>19315</v>
      </c>
      <c r="D3307" s="2" t="s">
        <v>4486</v>
      </c>
      <c r="E3307" s="8" t="s">
        <v>21472</v>
      </c>
      <c r="F3307" s="8" t="s">
        <v>46</v>
      </c>
      <c r="G3307" s="51" t="s">
        <v>19294</v>
      </c>
      <c r="H3307" s="8" t="s">
        <v>21473</v>
      </c>
      <c r="I3307" s="8" t="s">
        <v>8000</v>
      </c>
      <c r="J3307" s="10">
        <v>3.63</v>
      </c>
      <c r="K3307" s="8" t="s">
        <v>21474</v>
      </c>
      <c r="L3307" s="8"/>
      <c r="M3307" s="8" t="s">
        <v>1299</v>
      </c>
      <c r="N3307" s="51" t="s">
        <v>21484</v>
      </c>
      <c r="O3307" s="51" t="s">
        <v>52</v>
      </c>
      <c r="P3307" s="51"/>
      <c r="Q3307" s="51"/>
      <c r="R3307" s="51" t="s">
        <v>5955</v>
      </c>
      <c r="S3307" s="51" t="s">
        <v>10889</v>
      </c>
      <c r="T3307" s="11" t="str">
        <f t="shared" si="2"/>
        <v>Lisa Owens</v>
      </c>
      <c r="U3307" s="51" t="s">
        <v>21485</v>
      </c>
      <c r="V3307" s="51" t="s">
        <v>21486</v>
      </c>
      <c r="W3307" s="51" t="s">
        <v>21487</v>
      </c>
      <c r="X3307" s="94" t="s">
        <v>21477</v>
      </c>
      <c r="Y3307" s="51" t="s">
        <v>60</v>
      </c>
      <c r="Z3307" s="51" t="s">
        <v>60</v>
      </c>
      <c r="AA3307" s="51" t="s">
        <v>60</v>
      </c>
      <c r="AB3307" s="51" t="s">
        <v>60</v>
      </c>
      <c r="AC3307" s="51" t="s">
        <v>60</v>
      </c>
      <c r="AD3307" s="51" t="s">
        <v>60</v>
      </c>
      <c r="AE3307" s="51" t="s">
        <v>21480</v>
      </c>
      <c r="AF3307" s="8" t="s">
        <v>21481</v>
      </c>
      <c r="AG3307" s="8" t="s">
        <v>4498</v>
      </c>
      <c r="AH3307" s="8" t="s">
        <v>194</v>
      </c>
      <c r="AI3307" s="8" t="s">
        <v>233</v>
      </c>
      <c r="AJ3307" s="8"/>
      <c r="AK3307" s="8" t="s">
        <v>4151</v>
      </c>
      <c r="AL3307" s="8" t="s">
        <v>1943</v>
      </c>
      <c r="AM3307" s="8" t="s">
        <v>987</v>
      </c>
      <c r="AN3307" s="8" t="s">
        <v>21482</v>
      </c>
      <c r="AO3307" s="8" t="s">
        <v>21483</v>
      </c>
      <c r="AP3307" s="29" t="s">
        <v>21481</v>
      </c>
      <c r="AQ3307" s="11">
        <v>1430.0</v>
      </c>
    </row>
    <row r="3308">
      <c r="A3308" s="8" t="str">
        <f t="shared" si="1"/>
        <v>Edwin Hagans</v>
      </c>
      <c r="B3308" s="51" t="s">
        <v>21471</v>
      </c>
      <c r="C3308" s="51" t="s">
        <v>19315</v>
      </c>
      <c r="D3308" s="2" t="s">
        <v>4486</v>
      </c>
      <c r="E3308" s="8" t="s">
        <v>21472</v>
      </c>
      <c r="F3308" s="8" t="s">
        <v>46</v>
      </c>
      <c r="G3308" s="51" t="s">
        <v>19294</v>
      </c>
      <c r="H3308" s="8" t="s">
        <v>21473</v>
      </c>
      <c r="I3308" s="8" t="s">
        <v>8000</v>
      </c>
      <c r="J3308" s="10">
        <v>3.63</v>
      </c>
      <c r="K3308" s="8" t="s">
        <v>21474</v>
      </c>
      <c r="L3308" s="8"/>
      <c r="M3308" s="8" t="s">
        <v>1299</v>
      </c>
      <c r="N3308" s="51" t="s">
        <v>21488</v>
      </c>
      <c r="O3308" s="51" t="s">
        <v>52</v>
      </c>
      <c r="P3308" s="51"/>
      <c r="Q3308" s="51"/>
      <c r="R3308" s="51" t="s">
        <v>21489</v>
      </c>
      <c r="S3308" s="51" t="s">
        <v>21490</v>
      </c>
      <c r="T3308" s="11" t="str">
        <f t="shared" si="2"/>
        <v>Edwin Hagans</v>
      </c>
      <c r="U3308" s="51" t="s">
        <v>1821</v>
      </c>
      <c r="V3308" s="51" t="s">
        <v>21491</v>
      </c>
      <c r="W3308" s="51" t="s">
        <v>21492</v>
      </c>
      <c r="X3308" s="94" t="s">
        <v>21477</v>
      </c>
      <c r="Y3308" s="56" t="s">
        <v>21493</v>
      </c>
      <c r="Z3308" s="51" t="s">
        <v>60</v>
      </c>
      <c r="AA3308" s="56" t="s">
        <v>21494</v>
      </c>
      <c r="AB3308" s="51" t="s">
        <v>60</v>
      </c>
      <c r="AC3308" s="51" t="s">
        <v>60</v>
      </c>
      <c r="AD3308" s="51" t="s">
        <v>60</v>
      </c>
      <c r="AE3308" s="51" t="s">
        <v>21480</v>
      </c>
      <c r="AF3308" s="8" t="s">
        <v>21481</v>
      </c>
      <c r="AG3308" s="8" t="s">
        <v>4498</v>
      </c>
      <c r="AH3308" s="8" t="s">
        <v>194</v>
      </c>
      <c r="AI3308" s="8" t="s">
        <v>233</v>
      </c>
      <c r="AJ3308" s="8"/>
      <c r="AK3308" s="8" t="s">
        <v>4151</v>
      </c>
      <c r="AL3308" s="8" t="s">
        <v>1943</v>
      </c>
      <c r="AM3308" s="8" t="s">
        <v>987</v>
      </c>
      <c r="AN3308" s="8" t="s">
        <v>21482</v>
      </c>
      <c r="AO3308" s="8" t="s">
        <v>21483</v>
      </c>
      <c r="AP3308" s="29" t="s">
        <v>21481</v>
      </c>
      <c r="AQ3308" s="11">
        <v>1430.0</v>
      </c>
    </row>
    <row r="3309">
      <c r="A3309" s="8" t="str">
        <f t="shared" si="1"/>
        <v>Jim O'Hare</v>
      </c>
      <c r="B3309" s="51" t="s">
        <v>21471</v>
      </c>
      <c r="C3309" s="51" t="s">
        <v>19315</v>
      </c>
      <c r="D3309" s="2" t="s">
        <v>4486</v>
      </c>
      <c r="E3309" s="8" t="s">
        <v>21472</v>
      </c>
      <c r="F3309" s="8" t="s">
        <v>46</v>
      </c>
      <c r="G3309" s="51" t="s">
        <v>19294</v>
      </c>
      <c r="H3309" s="8" t="s">
        <v>21473</v>
      </c>
      <c r="I3309" s="8" t="s">
        <v>8000</v>
      </c>
      <c r="J3309" s="10">
        <v>3.63</v>
      </c>
      <c r="K3309" s="8" t="s">
        <v>21474</v>
      </c>
      <c r="L3309" s="8"/>
      <c r="M3309" s="8" t="s">
        <v>1299</v>
      </c>
      <c r="N3309" s="51" t="s">
        <v>21495</v>
      </c>
      <c r="O3309" s="51" t="s">
        <v>52</v>
      </c>
      <c r="P3309" s="51"/>
      <c r="Q3309" s="51"/>
      <c r="R3309" s="51" t="s">
        <v>756</v>
      </c>
      <c r="S3309" s="51" t="s">
        <v>21496</v>
      </c>
      <c r="T3309" s="11" t="str">
        <f t="shared" si="2"/>
        <v>Jim O'Hare</v>
      </c>
      <c r="U3309" s="51" t="s">
        <v>247</v>
      </c>
      <c r="V3309" s="51" t="s">
        <v>21497</v>
      </c>
      <c r="W3309" s="51"/>
      <c r="X3309" s="94" t="s">
        <v>21477</v>
      </c>
      <c r="Y3309" s="51" t="s">
        <v>60</v>
      </c>
      <c r="Z3309" s="51" t="s">
        <v>60</v>
      </c>
      <c r="AA3309" s="51" t="s">
        <v>60</v>
      </c>
      <c r="AB3309" s="51" t="s">
        <v>60</v>
      </c>
      <c r="AC3309" s="51" t="s">
        <v>60</v>
      </c>
      <c r="AD3309" s="51" t="s">
        <v>60</v>
      </c>
      <c r="AE3309" s="51" t="s">
        <v>21480</v>
      </c>
      <c r="AF3309" s="8" t="s">
        <v>21481</v>
      </c>
      <c r="AG3309" s="8" t="s">
        <v>4498</v>
      </c>
      <c r="AH3309" s="8" t="s">
        <v>194</v>
      </c>
      <c r="AI3309" s="8" t="s">
        <v>233</v>
      </c>
      <c r="AJ3309" s="8"/>
      <c r="AK3309" s="8" t="s">
        <v>4151</v>
      </c>
      <c r="AL3309" s="8" t="s">
        <v>1943</v>
      </c>
      <c r="AM3309" s="8" t="s">
        <v>987</v>
      </c>
      <c r="AN3309" s="8" t="s">
        <v>21482</v>
      </c>
      <c r="AO3309" s="8" t="s">
        <v>21483</v>
      </c>
      <c r="AP3309" s="29" t="s">
        <v>21481</v>
      </c>
      <c r="AQ3309" s="11">
        <v>1430.0</v>
      </c>
    </row>
    <row r="3310">
      <c r="A3310" s="8" t="str">
        <f t="shared" si="1"/>
        <v>Ernest Mosheleketi</v>
      </c>
      <c r="B3310" s="51" t="s">
        <v>21471</v>
      </c>
      <c r="C3310" s="51" t="s">
        <v>19315</v>
      </c>
      <c r="D3310" s="2" t="s">
        <v>4486</v>
      </c>
      <c r="E3310" s="8" t="s">
        <v>21472</v>
      </c>
      <c r="F3310" s="8" t="s">
        <v>46</v>
      </c>
      <c r="G3310" s="51" t="s">
        <v>19294</v>
      </c>
      <c r="H3310" s="8" t="s">
        <v>21473</v>
      </c>
      <c r="I3310" s="8" t="s">
        <v>8000</v>
      </c>
      <c r="J3310" s="10">
        <v>3.63</v>
      </c>
      <c r="K3310" s="8" t="s">
        <v>21474</v>
      </c>
      <c r="L3310" s="8"/>
      <c r="M3310" s="8" t="s">
        <v>1299</v>
      </c>
      <c r="N3310" s="51" t="s">
        <v>21498</v>
      </c>
      <c r="O3310" s="51" t="s">
        <v>52</v>
      </c>
      <c r="P3310" s="51"/>
      <c r="Q3310" s="51"/>
      <c r="R3310" s="51" t="s">
        <v>12010</v>
      </c>
      <c r="S3310" s="51" t="s">
        <v>21499</v>
      </c>
      <c r="T3310" s="11" t="str">
        <f t="shared" si="2"/>
        <v>Ernest Mosheleketi</v>
      </c>
      <c r="U3310" s="51" t="s">
        <v>386</v>
      </c>
      <c r="V3310" s="51" t="s">
        <v>21500</v>
      </c>
      <c r="W3310" s="51"/>
      <c r="X3310" s="94" t="s">
        <v>21477</v>
      </c>
      <c r="Y3310" s="51" t="s">
        <v>60</v>
      </c>
      <c r="Z3310" s="56" t="s">
        <v>21478</v>
      </c>
      <c r="AA3310" s="51" t="s">
        <v>60</v>
      </c>
      <c r="AB3310" s="56" t="s">
        <v>21479</v>
      </c>
      <c r="AC3310" s="51" t="s">
        <v>60</v>
      </c>
      <c r="AD3310" s="51" t="s">
        <v>60</v>
      </c>
      <c r="AE3310" s="51" t="s">
        <v>21480</v>
      </c>
      <c r="AF3310" s="8" t="s">
        <v>21481</v>
      </c>
      <c r="AG3310" s="8" t="s">
        <v>4498</v>
      </c>
      <c r="AH3310" s="8" t="s">
        <v>194</v>
      </c>
      <c r="AI3310" s="8" t="s">
        <v>233</v>
      </c>
      <c r="AJ3310" s="8"/>
      <c r="AK3310" s="8" t="s">
        <v>4151</v>
      </c>
      <c r="AL3310" s="8" t="s">
        <v>1943</v>
      </c>
      <c r="AM3310" s="8" t="s">
        <v>987</v>
      </c>
      <c r="AN3310" s="8" t="s">
        <v>21482</v>
      </c>
      <c r="AO3310" s="8" t="s">
        <v>21483</v>
      </c>
      <c r="AP3310" s="29" t="s">
        <v>21481</v>
      </c>
      <c r="AQ3310" s="11">
        <v>1430.0</v>
      </c>
    </row>
    <row r="3311">
      <c r="A3311" s="8" t="str">
        <f t="shared" si="1"/>
        <v>John Hockersmith</v>
      </c>
      <c r="B3311" s="51" t="s">
        <v>21471</v>
      </c>
      <c r="C3311" s="51" t="s">
        <v>19315</v>
      </c>
      <c r="D3311" s="2" t="s">
        <v>4486</v>
      </c>
      <c r="E3311" s="8" t="s">
        <v>21472</v>
      </c>
      <c r="F3311" s="8" t="s">
        <v>46</v>
      </c>
      <c r="G3311" s="51" t="s">
        <v>19294</v>
      </c>
      <c r="H3311" s="8" t="s">
        <v>21473</v>
      </c>
      <c r="I3311" s="8" t="s">
        <v>8000</v>
      </c>
      <c r="J3311" s="10">
        <v>3.63</v>
      </c>
      <c r="K3311" s="8" t="s">
        <v>21474</v>
      </c>
      <c r="L3311" s="8"/>
      <c r="M3311" s="8" t="s">
        <v>1299</v>
      </c>
      <c r="N3311" s="51" t="s">
        <v>21501</v>
      </c>
      <c r="O3311" s="51" t="s">
        <v>52</v>
      </c>
      <c r="P3311" s="51"/>
      <c r="Q3311" s="51"/>
      <c r="R3311" s="51" t="s">
        <v>1997</v>
      </c>
      <c r="S3311" s="51" t="s">
        <v>21502</v>
      </c>
      <c r="T3311" s="11" t="str">
        <f t="shared" si="2"/>
        <v>John Hockersmith</v>
      </c>
      <c r="U3311" s="51" t="s">
        <v>21503</v>
      </c>
      <c r="V3311" s="51" t="s">
        <v>21504</v>
      </c>
      <c r="W3311" s="51"/>
      <c r="X3311" s="94" t="s">
        <v>21477</v>
      </c>
      <c r="Y3311" s="51" t="s">
        <v>60</v>
      </c>
      <c r="Z3311" s="51" t="s">
        <v>60</v>
      </c>
      <c r="AA3311" s="51" t="s">
        <v>60</v>
      </c>
      <c r="AB3311" s="51" t="s">
        <v>60</v>
      </c>
      <c r="AC3311" s="51" t="s">
        <v>60</v>
      </c>
      <c r="AD3311" s="51" t="s">
        <v>60</v>
      </c>
      <c r="AE3311" s="51" t="s">
        <v>21480</v>
      </c>
      <c r="AF3311" s="8" t="s">
        <v>21481</v>
      </c>
      <c r="AG3311" s="8" t="s">
        <v>4498</v>
      </c>
      <c r="AH3311" s="8" t="s">
        <v>194</v>
      </c>
      <c r="AI3311" s="8" t="s">
        <v>233</v>
      </c>
      <c r="AJ3311" s="8"/>
      <c r="AK3311" s="8" t="s">
        <v>4151</v>
      </c>
      <c r="AL3311" s="8" t="s">
        <v>1943</v>
      </c>
      <c r="AM3311" s="8" t="s">
        <v>987</v>
      </c>
      <c r="AN3311" s="8" t="s">
        <v>21482</v>
      </c>
      <c r="AO3311" s="8" t="s">
        <v>21483</v>
      </c>
      <c r="AP3311" s="29" t="s">
        <v>21481</v>
      </c>
      <c r="AQ3311" s="11">
        <v>1430.0</v>
      </c>
    </row>
    <row r="3312">
      <c r="A3312" s="8" t="str">
        <f t="shared" si="1"/>
        <v>Wilson Blakeman</v>
      </c>
      <c r="B3312" s="51" t="s">
        <v>21471</v>
      </c>
      <c r="C3312" s="51" t="s">
        <v>19315</v>
      </c>
      <c r="D3312" s="2" t="s">
        <v>4486</v>
      </c>
      <c r="E3312" s="8" t="s">
        <v>21472</v>
      </c>
      <c r="F3312" s="8" t="s">
        <v>46</v>
      </c>
      <c r="G3312" s="51" t="s">
        <v>19294</v>
      </c>
      <c r="H3312" s="8" t="s">
        <v>21473</v>
      </c>
      <c r="I3312" s="8" t="s">
        <v>8000</v>
      </c>
      <c r="J3312" s="10">
        <v>3.63</v>
      </c>
      <c r="K3312" s="8" t="s">
        <v>21474</v>
      </c>
      <c r="L3312" s="8"/>
      <c r="M3312" s="8" t="s">
        <v>1299</v>
      </c>
      <c r="N3312" s="51" t="s">
        <v>21505</v>
      </c>
      <c r="O3312" s="51" t="s">
        <v>52</v>
      </c>
      <c r="P3312" s="51"/>
      <c r="Q3312" s="51"/>
      <c r="R3312" s="51" t="s">
        <v>3011</v>
      </c>
      <c r="S3312" s="51" t="s">
        <v>21506</v>
      </c>
      <c r="T3312" s="11" t="str">
        <f t="shared" si="2"/>
        <v>Wilson Blakeman</v>
      </c>
      <c r="U3312" s="51" t="s">
        <v>80</v>
      </c>
      <c r="V3312" s="51" t="s">
        <v>21507</v>
      </c>
      <c r="W3312" s="51" t="s">
        <v>21508</v>
      </c>
      <c r="X3312" s="94" t="s">
        <v>21477</v>
      </c>
      <c r="Y3312" s="56" t="s">
        <v>21509</v>
      </c>
      <c r="Z3312" s="56" t="s">
        <v>21478</v>
      </c>
      <c r="AA3312" s="51" t="s">
        <v>60</v>
      </c>
      <c r="AB3312" s="56" t="s">
        <v>21479</v>
      </c>
      <c r="AC3312" s="51" t="s">
        <v>60</v>
      </c>
      <c r="AD3312" s="51" t="s">
        <v>60</v>
      </c>
      <c r="AE3312" s="51" t="s">
        <v>21480</v>
      </c>
      <c r="AF3312" s="8" t="s">
        <v>21481</v>
      </c>
      <c r="AG3312" s="8" t="s">
        <v>4498</v>
      </c>
      <c r="AH3312" s="8" t="s">
        <v>194</v>
      </c>
      <c r="AI3312" s="8" t="s">
        <v>233</v>
      </c>
      <c r="AJ3312" s="8"/>
      <c r="AK3312" s="8" t="s">
        <v>4151</v>
      </c>
      <c r="AL3312" s="8" t="s">
        <v>1943</v>
      </c>
      <c r="AM3312" s="8" t="s">
        <v>987</v>
      </c>
      <c r="AN3312" s="8" t="s">
        <v>21482</v>
      </c>
      <c r="AO3312" s="8" t="s">
        <v>21483</v>
      </c>
      <c r="AP3312" s="29" t="s">
        <v>21481</v>
      </c>
      <c r="AQ3312" s="11">
        <v>1430.0</v>
      </c>
    </row>
    <row r="3313">
      <c r="A3313" s="8" t="str">
        <f t="shared" si="1"/>
        <v>Stephen Gray</v>
      </c>
      <c r="B3313" s="51" t="s">
        <v>21510</v>
      </c>
      <c r="C3313" s="51" t="s">
        <v>19343</v>
      </c>
      <c r="D3313" s="2" t="s">
        <v>4486</v>
      </c>
      <c r="E3313" s="8" t="s">
        <v>4487</v>
      </c>
      <c r="F3313" s="8" t="s">
        <v>46</v>
      </c>
      <c r="G3313" s="51" t="s">
        <v>19294</v>
      </c>
      <c r="H3313" s="8" t="s">
        <v>21511</v>
      </c>
      <c r="I3313" s="8" t="s">
        <v>1330</v>
      </c>
      <c r="J3313" s="10">
        <v>3.87</v>
      </c>
      <c r="K3313" s="8" t="s">
        <v>21512</v>
      </c>
      <c r="L3313" s="8"/>
      <c r="M3313" s="8"/>
      <c r="N3313" s="51" t="s">
        <v>21513</v>
      </c>
      <c r="O3313" s="51" t="s">
        <v>52</v>
      </c>
      <c r="P3313" s="51"/>
      <c r="Q3313" s="51"/>
      <c r="R3313" s="51" t="s">
        <v>2308</v>
      </c>
      <c r="S3313" s="51" t="s">
        <v>7606</v>
      </c>
      <c r="T3313" s="11" t="str">
        <f t="shared" si="2"/>
        <v>Stephen Gray</v>
      </c>
      <c r="U3313" s="13" t="s">
        <v>55</v>
      </c>
      <c r="V3313" s="13" t="s">
        <v>21514</v>
      </c>
      <c r="W3313" s="13" t="s">
        <v>21515</v>
      </c>
      <c r="X3313" s="94" t="s">
        <v>21516</v>
      </c>
      <c r="Y3313" s="51" t="s">
        <v>60</v>
      </c>
      <c r="Z3313" s="56" t="s">
        <v>21517</v>
      </c>
      <c r="AA3313" s="56" t="s">
        <v>21518</v>
      </c>
      <c r="AB3313" s="56" t="s">
        <v>21519</v>
      </c>
      <c r="AC3313" s="51" t="s">
        <v>60</v>
      </c>
      <c r="AD3313" s="51" t="s">
        <v>60</v>
      </c>
      <c r="AE3313" s="51" t="s">
        <v>21520</v>
      </c>
      <c r="AF3313" s="8" t="s">
        <v>21521</v>
      </c>
      <c r="AG3313" s="8" t="s">
        <v>4498</v>
      </c>
      <c r="AH3313" s="8" t="s">
        <v>654</v>
      </c>
      <c r="AI3313" s="8" t="s">
        <v>233</v>
      </c>
      <c r="AJ3313" s="8"/>
      <c r="AK3313" s="8" t="s">
        <v>21522</v>
      </c>
      <c r="AL3313" s="8" t="s">
        <v>21523</v>
      </c>
      <c r="AM3313" s="8" t="s">
        <v>12246</v>
      </c>
      <c r="AN3313" s="8" t="s">
        <v>21524</v>
      </c>
      <c r="AO3313" s="8" t="s">
        <v>21525</v>
      </c>
      <c r="AP3313" s="29" t="s">
        <v>21521</v>
      </c>
      <c r="AQ3313" s="11">
        <v>1316.0</v>
      </c>
    </row>
    <row r="3314">
      <c r="A3314" s="8" t="str">
        <f t="shared" si="1"/>
        <v>Becky Holliday</v>
      </c>
      <c r="B3314" s="51" t="s">
        <v>21510</v>
      </c>
      <c r="C3314" s="51" t="s">
        <v>19343</v>
      </c>
      <c r="D3314" s="2" t="s">
        <v>4486</v>
      </c>
      <c r="E3314" s="8" t="s">
        <v>4487</v>
      </c>
      <c r="F3314" s="8" t="s">
        <v>46</v>
      </c>
      <c r="G3314" s="51" t="s">
        <v>19294</v>
      </c>
      <c r="H3314" s="8" t="s">
        <v>21511</v>
      </c>
      <c r="I3314" s="8" t="s">
        <v>1330</v>
      </c>
      <c r="J3314" s="10">
        <v>3.87</v>
      </c>
      <c r="K3314" s="8" t="s">
        <v>21512</v>
      </c>
      <c r="L3314" s="8" t="s">
        <v>86</v>
      </c>
      <c r="M3314" s="8" t="s">
        <v>86</v>
      </c>
      <c r="N3314" s="51" t="s">
        <v>21526</v>
      </c>
      <c r="O3314" s="51" t="s">
        <v>52</v>
      </c>
      <c r="P3314" s="51"/>
      <c r="Q3314" s="51"/>
      <c r="R3314" s="51" t="s">
        <v>3036</v>
      </c>
      <c r="S3314" s="51" t="s">
        <v>21527</v>
      </c>
      <c r="T3314" s="11" t="str">
        <f t="shared" si="2"/>
        <v>Becky Holliday</v>
      </c>
      <c r="U3314" s="51" t="s">
        <v>80</v>
      </c>
      <c r="V3314" s="51" t="s">
        <v>86</v>
      </c>
      <c r="W3314" s="51" t="s">
        <v>86</v>
      </c>
      <c r="X3314" s="51" t="s">
        <v>21516</v>
      </c>
      <c r="Y3314" s="51" t="s">
        <v>60</v>
      </c>
      <c r="Z3314" s="56" t="s">
        <v>21517</v>
      </c>
      <c r="AA3314" s="51" t="s">
        <v>60</v>
      </c>
      <c r="AB3314" s="56" t="s">
        <v>21528</v>
      </c>
      <c r="AC3314" s="51" t="s">
        <v>60</v>
      </c>
      <c r="AD3314" s="56" t="s">
        <v>21529</v>
      </c>
      <c r="AE3314" s="51" t="s">
        <v>21520</v>
      </c>
      <c r="AF3314" s="8" t="s">
        <v>21521</v>
      </c>
      <c r="AG3314" s="8" t="s">
        <v>4498</v>
      </c>
      <c r="AH3314" s="8" t="s">
        <v>654</v>
      </c>
      <c r="AI3314" s="8" t="s">
        <v>18832</v>
      </c>
      <c r="AJ3314" s="8" t="s">
        <v>86</v>
      </c>
      <c r="AK3314" s="8" t="s">
        <v>21522</v>
      </c>
      <c r="AL3314" s="8" t="s">
        <v>21523</v>
      </c>
      <c r="AM3314" s="8" t="s">
        <v>12246</v>
      </c>
      <c r="AN3314" s="8" t="s">
        <v>21524</v>
      </c>
      <c r="AO3314" s="8" t="s">
        <v>21525</v>
      </c>
      <c r="AP3314" s="29" t="s">
        <v>21521</v>
      </c>
      <c r="AQ3314" s="11">
        <v>1316.0</v>
      </c>
    </row>
    <row r="3315">
      <c r="A3315" s="8" t="str">
        <f t="shared" si="1"/>
        <v>Crystal Pettigrew</v>
      </c>
      <c r="B3315" s="13" t="s">
        <v>21510</v>
      </c>
      <c r="C3315" s="51" t="s">
        <v>19343</v>
      </c>
      <c r="D3315" s="2" t="s">
        <v>4486</v>
      </c>
      <c r="E3315" s="8" t="s">
        <v>4487</v>
      </c>
      <c r="F3315" s="8" t="s">
        <v>46</v>
      </c>
      <c r="G3315" s="51" t="s">
        <v>19294</v>
      </c>
      <c r="H3315" s="8" t="s">
        <v>21511</v>
      </c>
      <c r="I3315" s="8" t="s">
        <v>1330</v>
      </c>
      <c r="J3315" s="10">
        <v>3.87</v>
      </c>
      <c r="K3315" s="8" t="s">
        <v>21512</v>
      </c>
      <c r="L3315" s="8"/>
      <c r="M3315" s="8"/>
      <c r="N3315" s="51" t="s">
        <v>21530</v>
      </c>
      <c r="O3315" s="57" t="s">
        <v>52</v>
      </c>
      <c r="P3315" s="51"/>
      <c r="Q3315" s="51"/>
      <c r="R3315" s="57" t="s">
        <v>7691</v>
      </c>
      <c r="S3315" s="57" t="s">
        <v>21531</v>
      </c>
      <c r="T3315" s="11" t="str">
        <f t="shared" si="2"/>
        <v>Crystal Pettigrew</v>
      </c>
      <c r="U3315" s="57" t="s">
        <v>80</v>
      </c>
      <c r="V3315" s="51" t="s">
        <v>21532</v>
      </c>
      <c r="W3315" s="51"/>
      <c r="X3315" s="51" t="s">
        <v>21516</v>
      </c>
      <c r="Y3315" s="56" t="s">
        <v>21533</v>
      </c>
      <c r="Z3315" s="56" t="s">
        <v>21517</v>
      </c>
      <c r="AA3315" s="51" t="s">
        <v>60</v>
      </c>
      <c r="AB3315" s="56" t="s">
        <v>21528</v>
      </c>
      <c r="AC3315" s="51" t="s">
        <v>60</v>
      </c>
      <c r="AD3315" s="56" t="s">
        <v>21529</v>
      </c>
      <c r="AE3315" s="51" t="s">
        <v>21520</v>
      </c>
      <c r="AF3315" s="8" t="s">
        <v>21521</v>
      </c>
      <c r="AG3315" s="8" t="s">
        <v>4498</v>
      </c>
      <c r="AH3315" s="8" t="s">
        <v>654</v>
      </c>
      <c r="AI3315" s="8" t="s">
        <v>18832</v>
      </c>
      <c r="AJ3315" s="8"/>
      <c r="AK3315" s="8" t="s">
        <v>21522</v>
      </c>
      <c r="AL3315" s="8" t="s">
        <v>21523</v>
      </c>
      <c r="AM3315" s="8" t="s">
        <v>12246</v>
      </c>
      <c r="AN3315" s="8" t="s">
        <v>21524</v>
      </c>
      <c r="AO3315" s="8" t="s">
        <v>21534</v>
      </c>
      <c r="AP3315" s="29" t="s">
        <v>21521</v>
      </c>
      <c r="AQ3315" s="11">
        <v>1316.0</v>
      </c>
    </row>
    <row r="3316">
      <c r="A3316" s="8" t="str">
        <f t="shared" si="1"/>
        <v>Kyle Jenkins</v>
      </c>
      <c r="B3316" s="51" t="s">
        <v>21510</v>
      </c>
      <c r="C3316" s="51" t="s">
        <v>19343</v>
      </c>
      <c r="D3316" s="2" t="s">
        <v>4486</v>
      </c>
      <c r="E3316" s="8" t="s">
        <v>4487</v>
      </c>
      <c r="F3316" s="8" t="s">
        <v>46</v>
      </c>
      <c r="G3316" s="51" t="s">
        <v>19294</v>
      </c>
      <c r="H3316" s="8" t="s">
        <v>21511</v>
      </c>
      <c r="I3316" s="8" t="s">
        <v>1330</v>
      </c>
      <c r="J3316" s="10">
        <v>3.87</v>
      </c>
      <c r="K3316" s="8" t="s">
        <v>21512</v>
      </c>
      <c r="L3316" s="8"/>
      <c r="M3316" s="8"/>
      <c r="N3316" s="51" t="s">
        <v>21535</v>
      </c>
      <c r="O3316" s="51" t="s">
        <v>52</v>
      </c>
      <c r="P3316" s="51"/>
      <c r="Q3316" s="51"/>
      <c r="R3316" s="51" t="s">
        <v>1275</v>
      </c>
      <c r="S3316" s="51" t="s">
        <v>2915</v>
      </c>
      <c r="T3316" s="11" t="str">
        <f t="shared" si="2"/>
        <v>Kyle Jenkins</v>
      </c>
      <c r="U3316" s="51" t="s">
        <v>80</v>
      </c>
      <c r="V3316" s="51"/>
      <c r="W3316" s="51"/>
      <c r="X3316" s="94" t="s">
        <v>21516</v>
      </c>
      <c r="Y3316" s="56" t="s">
        <v>21536</v>
      </c>
      <c r="Z3316" s="56" t="s">
        <v>21517</v>
      </c>
      <c r="AA3316" s="51" t="s">
        <v>60</v>
      </c>
      <c r="AB3316" s="56" t="s">
        <v>21528</v>
      </c>
      <c r="AC3316" s="51" t="s">
        <v>60</v>
      </c>
      <c r="AD3316" s="51" t="s">
        <v>60</v>
      </c>
      <c r="AE3316" s="51" t="s">
        <v>21520</v>
      </c>
      <c r="AF3316" s="8" t="s">
        <v>21521</v>
      </c>
      <c r="AG3316" s="8" t="s">
        <v>4498</v>
      </c>
      <c r="AH3316" s="8" t="s">
        <v>654</v>
      </c>
      <c r="AI3316" s="8" t="s">
        <v>233</v>
      </c>
      <c r="AJ3316" s="8"/>
      <c r="AK3316" s="8" t="s">
        <v>21522</v>
      </c>
      <c r="AL3316" s="8" t="s">
        <v>21523</v>
      </c>
      <c r="AM3316" s="8" t="s">
        <v>12246</v>
      </c>
      <c r="AN3316" s="8" t="s">
        <v>21524</v>
      </c>
      <c r="AO3316" s="8" t="s">
        <v>21525</v>
      </c>
      <c r="AP3316" s="29" t="s">
        <v>21521</v>
      </c>
      <c r="AQ3316" s="11">
        <v>1316.0</v>
      </c>
    </row>
    <row r="3317">
      <c r="A3317" s="8" t="str">
        <f t="shared" si="1"/>
        <v>Matt Andrews</v>
      </c>
      <c r="B3317" s="8" t="s">
        <v>21537</v>
      </c>
      <c r="C3317" s="51" t="s">
        <v>20822</v>
      </c>
      <c r="D3317" s="2" t="s">
        <v>4486</v>
      </c>
      <c r="E3317" s="8" t="s">
        <v>4652</v>
      </c>
      <c r="F3317" s="8" t="s">
        <v>46</v>
      </c>
      <c r="G3317" s="51" t="s">
        <v>19294</v>
      </c>
      <c r="H3317" s="13" t="s">
        <v>21538</v>
      </c>
      <c r="I3317" s="8" t="s">
        <v>11052</v>
      </c>
      <c r="J3317" s="10">
        <v>3.69</v>
      </c>
      <c r="K3317" s="8" t="s">
        <v>21539</v>
      </c>
      <c r="L3317" s="8"/>
      <c r="M3317" s="8" t="s">
        <v>7672</v>
      </c>
      <c r="N3317" s="51" t="s">
        <v>21540</v>
      </c>
      <c r="O3317" s="57" t="s">
        <v>52</v>
      </c>
      <c r="P3317" s="51"/>
      <c r="Q3317" s="51"/>
      <c r="R3317" s="57" t="s">
        <v>771</v>
      </c>
      <c r="S3317" s="57" t="s">
        <v>4480</v>
      </c>
      <c r="T3317" s="11" t="str">
        <f t="shared" si="2"/>
        <v>Matt Andrews</v>
      </c>
      <c r="U3317" s="57" t="s">
        <v>55</v>
      </c>
      <c r="V3317" s="51" t="s">
        <v>21541</v>
      </c>
      <c r="W3317" s="51"/>
      <c r="X3317" s="51" t="s">
        <v>21542</v>
      </c>
      <c r="Y3317" s="51" t="s">
        <v>60</v>
      </c>
      <c r="Z3317" s="56" t="s">
        <v>21543</v>
      </c>
      <c r="AA3317" s="51" t="s">
        <v>60</v>
      </c>
      <c r="AB3317" s="56" t="s">
        <v>21544</v>
      </c>
      <c r="AC3317" s="51" t="s">
        <v>60</v>
      </c>
      <c r="AD3317" s="56" t="s">
        <v>21444</v>
      </c>
      <c r="AE3317" s="51" t="s">
        <v>21545</v>
      </c>
      <c r="AF3317" s="8" t="s">
        <v>21546</v>
      </c>
      <c r="AG3317" s="8" t="s">
        <v>4498</v>
      </c>
      <c r="AH3317" s="8" t="s">
        <v>654</v>
      </c>
      <c r="AI3317" s="8" t="s">
        <v>233</v>
      </c>
      <c r="AJ3317" s="8"/>
      <c r="AK3317" s="8" t="s">
        <v>7795</v>
      </c>
      <c r="AL3317" s="8" t="s">
        <v>1378</v>
      </c>
      <c r="AM3317" s="8" t="s">
        <v>1852</v>
      </c>
      <c r="AN3317" s="8" t="s">
        <v>21547</v>
      </c>
      <c r="AO3317" s="8" t="s">
        <v>19816</v>
      </c>
      <c r="AP3317" s="29" t="s">
        <v>21546</v>
      </c>
      <c r="AQ3317" s="28">
        <v>963.0</v>
      </c>
    </row>
    <row r="3318">
      <c r="A3318" s="8" t="str">
        <f t="shared" si="1"/>
        <v>Bryce Favors-Charelston</v>
      </c>
      <c r="B3318" s="13" t="s">
        <v>21537</v>
      </c>
      <c r="C3318" s="51" t="s">
        <v>20822</v>
      </c>
      <c r="D3318" s="2" t="s">
        <v>4486</v>
      </c>
      <c r="E3318" s="8" t="s">
        <v>4652</v>
      </c>
      <c r="F3318" s="8" t="s">
        <v>46</v>
      </c>
      <c r="G3318" s="51" t="s">
        <v>19294</v>
      </c>
      <c r="H3318" s="8" t="s">
        <v>21538</v>
      </c>
      <c r="I3318" s="8" t="s">
        <v>11052</v>
      </c>
      <c r="J3318" s="10">
        <v>3.69</v>
      </c>
      <c r="K3318" s="8" t="s">
        <v>21539</v>
      </c>
      <c r="L3318" s="8"/>
      <c r="M3318" s="8" t="s">
        <v>7672</v>
      </c>
      <c r="N3318" s="51" t="s">
        <v>21548</v>
      </c>
      <c r="O3318" s="57" t="s">
        <v>52</v>
      </c>
      <c r="P3318" s="51"/>
      <c r="Q3318" s="51"/>
      <c r="R3318" s="57" t="s">
        <v>18598</v>
      </c>
      <c r="S3318" s="8" t="s">
        <v>21549</v>
      </c>
      <c r="T3318" s="11" t="str">
        <f t="shared" si="2"/>
        <v>Bryce Favors-Charelston</v>
      </c>
      <c r="U3318" s="57" t="s">
        <v>80</v>
      </c>
      <c r="V3318" s="57" t="s">
        <v>21550</v>
      </c>
      <c r="W3318" s="51"/>
      <c r="X3318" s="51" t="s">
        <v>21542</v>
      </c>
      <c r="Y3318" s="51" t="s">
        <v>60</v>
      </c>
      <c r="Z3318" s="56" t="s">
        <v>21543</v>
      </c>
      <c r="AA3318" s="51" t="s">
        <v>60</v>
      </c>
      <c r="AB3318" s="56" t="s">
        <v>21544</v>
      </c>
      <c r="AC3318" s="51" t="s">
        <v>60</v>
      </c>
      <c r="AD3318" s="56" t="s">
        <v>21444</v>
      </c>
      <c r="AE3318" s="51" t="s">
        <v>21545</v>
      </c>
      <c r="AF3318" s="8" t="s">
        <v>21546</v>
      </c>
      <c r="AG3318" s="8" t="s">
        <v>4498</v>
      </c>
      <c r="AH3318" s="8" t="s">
        <v>654</v>
      </c>
      <c r="AI3318" s="8" t="s">
        <v>18832</v>
      </c>
      <c r="AJ3318" s="8"/>
      <c r="AK3318" s="8" t="s">
        <v>7795</v>
      </c>
      <c r="AL3318" s="8" t="s">
        <v>1378</v>
      </c>
      <c r="AM3318" s="8" t="s">
        <v>1852</v>
      </c>
      <c r="AN3318" s="8" t="s">
        <v>21547</v>
      </c>
      <c r="AO3318" s="8" t="s">
        <v>21045</v>
      </c>
      <c r="AP3318" s="14" t="s">
        <v>21546</v>
      </c>
      <c r="AQ3318" s="11">
        <v>963.0</v>
      </c>
    </row>
    <row r="3319">
      <c r="A3319" s="8" t="str">
        <f t="shared" si="1"/>
        <v>Joseph Moses, Jr.</v>
      </c>
      <c r="B3319" s="51" t="s">
        <v>21551</v>
      </c>
      <c r="C3319" s="51" t="s">
        <v>19710</v>
      </c>
      <c r="D3319" s="2" t="s">
        <v>4816</v>
      </c>
      <c r="E3319" s="8" t="s">
        <v>21552</v>
      </c>
      <c r="F3319" s="8" t="s">
        <v>46</v>
      </c>
      <c r="G3319" s="51" t="s">
        <v>19294</v>
      </c>
      <c r="H3319" s="13" t="s">
        <v>21553</v>
      </c>
      <c r="I3319" s="8" t="s">
        <v>2373</v>
      </c>
      <c r="J3319" s="10">
        <v>3.47</v>
      </c>
      <c r="K3319" s="8" t="s">
        <v>21554</v>
      </c>
      <c r="L3319" s="8"/>
      <c r="M3319" s="8" t="s">
        <v>15771</v>
      </c>
      <c r="N3319" s="51" t="s">
        <v>21555</v>
      </c>
      <c r="O3319" s="51" t="s">
        <v>52</v>
      </c>
      <c r="P3319" s="51"/>
      <c r="Q3319" s="51"/>
      <c r="R3319" s="51" t="s">
        <v>4858</v>
      </c>
      <c r="S3319" s="51" t="s">
        <v>21556</v>
      </c>
      <c r="T3319" s="11" t="str">
        <f t="shared" si="2"/>
        <v>Joseph Moses, Jr.</v>
      </c>
      <c r="U3319" s="51" t="s">
        <v>21557</v>
      </c>
      <c r="V3319" s="51" t="s">
        <v>21558</v>
      </c>
      <c r="W3319" s="8" t="s">
        <v>21559</v>
      </c>
      <c r="X3319" s="94" t="s">
        <v>21560</v>
      </c>
      <c r="Y3319" s="56" t="s">
        <v>21561</v>
      </c>
      <c r="Z3319" s="51" t="s">
        <v>60</v>
      </c>
      <c r="AA3319" s="51" t="s">
        <v>60</v>
      </c>
      <c r="AB3319" s="51" t="s">
        <v>60</v>
      </c>
      <c r="AC3319" s="51" t="s">
        <v>60</v>
      </c>
      <c r="AD3319" s="56" t="s">
        <v>21562</v>
      </c>
      <c r="AE3319" s="51" t="s">
        <v>21563</v>
      </c>
      <c r="AF3319" s="8" t="s">
        <v>21564</v>
      </c>
      <c r="AG3319" s="8" t="s">
        <v>4832</v>
      </c>
      <c r="AH3319" s="8" t="s">
        <v>65</v>
      </c>
      <c r="AI3319" s="8" t="s">
        <v>233</v>
      </c>
      <c r="AJ3319" s="8"/>
      <c r="AK3319" s="8" t="s">
        <v>3288</v>
      </c>
      <c r="AL3319" s="8" t="s">
        <v>2114</v>
      </c>
      <c r="AM3319" s="8" t="s">
        <v>3322</v>
      </c>
      <c r="AN3319" s="8" t="s">
        <v>21565</v>
      </c>
      <c r="AO3319" s="8" t="s">
        <v>21566</v>
      </c>
      <c r="AP3319" s="29" t="s">
        <v>21564</v>
      </c>
      <c r="AQ3319" s="11">
        <v>490.0</v>
      </c>
    </row>
    <row r="3320">
      <c r="A3320" s="8" t="str">
        <f t="shared" si="1"/>
        <v>Joseph Moses, Jr.</v>
      </c>
      <c r="B3320" s="51" t="s">
        <v>21551</v>
      </c>
      <c r="C3320" s="51" t="s">
        <v>19710</v>
      </c>
      <c r="D3320" s="2" t="s">
        <v>4816</v>
      </c>
      <c r="E3320" s="8" t="s">
        <v>21552</v>
      </c>
      <c r="F3320" s="8" t="s">
        <v>46</v>
      </c>
      <c r="G3320" s="51" t="s">
        <v>19294</v>
      </c>
      <c r="H3320" s="13" t="s">
        <v>21553</v>
      </c>
      <c r="I3320" s="8" t="s">
        <v>2373</v>
      </c>
      <c r="J3320" s="10">
        <v>3.47</v>
      </c>
      <c r="K3320" s="8" t="s">
        <v>21554</v>
      </c>
      <c r="L3320" s="8"/>
      <c r="M3320" s="8" t="s">
        <v>15771</v>
      </c>
      <c r="N3320" s="51" t="s">
        <v>21555</v>
      </c>
      <c r="O3320" s="51" t="s">
        <v>52</v>
      </c>
      <c r="P3320" s="51"/>
      <c r="Q3320" s="51"/>
      <c r="R3320" s="51" t="s">
        <v>4858</v>
      </c>
      <c r="S3320" s="51" t="s">
        <v>21556</v>
      </c>
      <c r="T3320" s="11" t="str">
        <f t="shared" si="2"/>
        <v>Joseph Moses, Jr.</v>
      </c>
      <c r="U3320" s="51" t="s">
        <v>55</v>
      </c>
      <c r="V3320" s="51" t="s">
        <v>21567</v>
      </c>
      <c r="W3320" s="8" t="s">
        <v>21559</v>
      </c>
      <c r="X3320" s="94" t="s">
        <v>21560</v>
      </c>
      <c r="Y3320" s="56" t="s">
        <v>21561</v>
      </c>
      <c r="Z3320" s="51" t="s">
        <v>60</v>
      </c>
      <c r="AA3320" s="51" t="s">
        <v>60</v>
      </c>
      <c r="AB3320" s="51" t="s">
        <v>60</v>
      </c>
      <c r="AC3320" s="51" t="s">
        <v>60</v>
      </c>
      <c r="AD3320" s="56" t="s">
        <v>21562</v>
      </c>
      <c r="AE3320" s="51" t="s">
        <v>21563</v>
      </c>
      <c r="AF3320" s="8" t="s">
        <v>21564</v>
      </c>
      <c r="AG3320" s="8" t="s">
        <v>4832</v>
      </c>
      <c r="AH3320" s="8" t="s">
        <v>65</v>
      </c>
      <c r="AI3320" s="8" t="s">
        <v>233</v>
      </c>
      <c r="AJ3320" s="8"/>
      <c r="AK3320" s="8" t="s">
        <v>3288</v>
      </c>
      <c r="AL3320" s="8" t="s">
        <v>2114</v>
      </c>
      <c r="AM3320" s="8" t="s">
        <v>3322</v>
      </c>
      <c r="AN3320" s="8" t="s">
        <v>21565</v>
      </c>
      <c r="AO3320" s="8" t="s">
        <v>21566</v>
      </c>
      <c r="AP3320" s="29" t="s">
        <v>21564</v>
      </c>
      <c r="AQ3320" s="11">
        <v>490.0</v>
      </c>
    </row>
    <row r="3321">
      <c r="A3321" s="8" t="str">
        <f t="shared" si="1"/>
        <v>Curtis Johnson</v>
      </c>
      <c r="B3321" s="51" t="s">
        <v>21568</v>
      </c>
      <c r="C3321" s="51" t="s">
        <v>19745</v>
      </c>
      <c r="D3321" s="2" t="s">
        <v>5231</v>
      </c>
      <c r="E3321" s="8" t="s">
        <v>21569</v>
      </c>
      <c r="F3321" s="8" t="s">
        <v>2136</v>
      </c>
      <c r="G3321" s="51" t="s">
        <v>19294</v>
      </c>
      <c r="H3321" s="13" t="s">
        <v>21570</v>
      </c>
      <c r="I3321" s="8" t="s">
        <v>49</v>
      </c>
      <c r="J3321" s="10">
        <v>3.82</v>
      </c>
      <c r="K3321" s="8" t="s">
        <v>21571</v>
      </c>
      <c r="L3321" s="8"/>
      <c r="M3321" s="8" t="s">
        <v>12032</v>
      </c>
      <c r="N3321" s="51" t="s">
        <v>21572</v>
      </c>
      <c r="O3321" s="51" t="s">
        <v>52</v>
      </c>
      <c r="P3321" s="51"/>
      <c r="Q3321" s="51"/>
      <c r="R3321" s="51" t="s">
        <v>9273</v>
      </c>
      <c r="S3321" s="51" t="s">
        <v>678</v>
      </c>
      <c r="T3321" s="11" t="str">
        <f t="shared" si="2"/>
        <v>Curtis Johnson</v>
      </c>
      <c r="U3321" s="8" t="s">
        <v>2740</v>
      </c>
      <c r="V3321" s="51" t="s">
        <v>21573</v>
      </c>
      <c r="W3321" s="51" t="s">
        <v>21574</v>
      </c>
      <c r="X3321" s="94" t="s">
        <v>21575</v>
      </c>
      <c r="Y3321" s="51" t="s">
        <v>60</v>
      </c>
      <c r="Z3321" s="56" t="s">
        <v>21576</v>
      </c>
      <c r="AA3321" s="51" t="s">
        <v>60</v>
      </c>
      <c r="AB3321" s="51" t="s">
        <v>60</v>
      </c>
      <c r="AC3321" s="56" t="s">
        <v>21577</v>
      </c>
      <c r="AD3321" s="56" t="s">
        <v>21578</v>
      </c>
      <c r="AE3321" s="51" t="s">
        <v>21579</v>
      </c>
      <c r="AF3321" s="8" t="s">
        <v>21580</v>
      </c>
      <c r="AG3321" s="8" t="s">
        <v>5245</v>
      </c>
      <c r="AH3321" s="8" t="s">
        <v>232</v>
      </c>
      <c r="AI3321" s="8" t="s">
        <v>233</v>
      </c>
      <c r="AJ3321" s="8"/>
      <c r="AK3321" s="8"/>
      <c r="AL3321" s="8"/>
      <c r="AM3321" s="8"/>
      <c r="AN3321" s="8" t="s">
        <v>21581</v>
      </c>
      <c r="AO3321" s="8" t="s">
        <v>21582</v>
      </c>
      <c r="AP3321" s="29" t="s">
        <v>21580</v>
      </c>
      <c r="AQ3321" s="11">
        <v>1780.0</v>
      </c>
    </row>
    <row r="3322">
      <c r="A3322" s="8" t="str">
        <f t="shared" si="1"/>
        <v>Danny Colina</v>
      </c>
      <c r="B3322" s="51" t="s">
        <v>21568</v>
      </c>
      <c r="C3322" s="51" t="s">
        <v>19745</v>
      </c>
      <c r="D3322" s="2" t="s">
        <v>5231</v>
      </c>
      <c r="E3322" s="8" t="s">
        <v>21569</v>
      </c>
      <c r="F3322" s="8" t="s">
        <v>2136</v>
      </c>
      <c r="G3322" s="51" t="s">
        <v>19294</v>
      </c>
      <c r="H3322" s="8" t="s">
        <v>21570</v>
      </c>
      <c r="I3322" s="8" t="s">
        <v>49</v>
      </c>
      <c r="J3322" s="10">
        <v>3.82</v>
      </c>
      <c r="K3322" s="8" t="s">
        <v>21571</v>
      </c>
      <c r="L3322" s="8"/>
      <c r="M3322" s="8" t="s">
        <v>12032</v>
      </c>
      <c r="N3322" s="51" t="s">
        <v>21583</v>
      </c>
      <c r="O3322" s="51" t="s">
        <v>52</v>
      </c>
      <c r="P3322" s="51"/>
      <c r="Q3322" s="51"/>
      <c r="R3322" s="51" t="s">
        <v>17930</v>
      </c>
      <c r="S3322" s="51" t="s">
        <v>21584</v>
      </c>
      <c r="T3322" s="11" t="str">
        <f t="shared" si="2"/>
        <v>Danny Colina</v>
      </c>
      <c r="U3322" s="13" t="s">
        <v>2821</v>
      </c>
      <c r="V3322" s="51" t="s">
        <v>21585</v>
      </c>
      <c r="W3322" s="51" t="s">
        <v>21586</v>
      </c>
      <c r="X3322" s="94" t="s">
        <v>21575</v>
      </c>
      <c r="Y3322" s="51" t="s">
        <v>60</v>
      </c>
      <c r="Z3322" s="56" t="s">
        <v>21576</v>
      </c>
      <c r="AA3322" s="56" t="s">
        <v>21587</v>
      </c>
      <c r="AB3322" s="51" t="s">
        <v>60</v>
      </c>
      <c r="AC3322" s="51" t="s">
        <v>60</v>
      </c>
      <c r="AD3322" s="56" t="s">
        <v>21578</v>
      </c>
      <c r="AE3322" s="51" t="s">
        <v>21579</v>
      </c>
      <c r="AF3322" s="8" t="s">
        <v>21580</v>
      </c>
      <c r="AG3322" s="8" t="s">
        <v>5245</v>
      </c>
      <c r="AH3322" s="8" t="s">
        <v>232</v>
      </c>
      <c r="AI3322" s="8" t="s">
        <v>233</v>
      </c>
      <c r="AJ3322" s="8"/>
      <c r="AK3322" s="8"/>
      <c r="AL3322" s="8"/>
      <c r="AM3322" s="8"/>
      <c r="AN3322" s="8" t="s">
        <v>21581</v>
      </c>
      <c r="AO3322" s="8" t="s">
        <v>21582</v>
      </c>
      <c r="AP3322" s="29" t="s">
        <v>21580</v>
      </c>
      <c r="AQ3322" s="11">
        <v>1780.0</v>
      </c>
    </row>
    <row r="3323">
      <c r="A3323" s="8" t="str">
        <f t="shared" si="1"/>
        <v>Rick Smith</v>
      </c>
      <c r="B3323" s="51" t="s">
        <v>21568</v>
      </c>
      <c r="C3323" s="51" t="s">
        <v>19745</v>
      </c>
      <c r="D3323" s="2" t="s">
        <v>5231</v>
      </c>
      <c r="E3323" s="8" t="s">
        <v>21569</v>
      </c>
      <c r="F3323" s="8" t="s">
        <v>2136</v>
      </c>
      <c r="G3323" s="51" t="s">
        <v>19294</v>
      </c>
      <c r="H3323" s="8" t="s">
        <v>21570</v>
      </c>
      <c r="I3323" s="8" t="s">
        <v>49</v>
      </c>
      <c r="J3323" s="10">
        <v>3.82</v>
      </c>
      <c r="K3323" s="8" t="s">
        <v>21571</v>
      </c>
      <c r="L3323" s="8"/>
      <c r="M3323" s="8" t="s">
        <v>12032</v>
      </c>
      <c r="N3323" s="51" t="s">
        <v>21588</v>
      </c>
      <c r="O3323" s="51" t="s">
        <v>52</v>
      </c>
      <c r="P3323" s="51"/>
      <c r="Q3323" s="51"/>
      <c r="R3323" s="51" t="s">
        <v>6737</v>
      </c>
      <c r="S3323" s="51" t="s">
        <v>941</v>
      </c>
      <c r="T3323" s="11" t="str">
        <f t="shared" si="2"/>
        <v>Rick Smith</v>
      </c>
      <c r="U3323" s="51" t="s">
        <v>247</v>
      </c>
      <c r="V3323" s="51" t="s">
        <v>21589</v>
      </c>
      <c r="W3323" s="51"/>
      <c r="X3323" s="51" t="s">
        <v>21575</v>
      </c>
      <c r="Y3323" s="51" t="s">
        <v>60</v>
      </c>
      <c r="Z3323" s="56" t="s">
        <v>21576</v>
      </c>
      <c r="AA3323" s="51" t="s">
        <v>60</v>
      </c>
      <c r="AB3323" s="51" t="s">
        <v>60</v>
      </c>
      <c r="AC3323" s="51" t="s">
        <v>60</v>
      </c>
      <c r="AD3323" s="56" t="s">
        <v>21578</v>
      </c>
      <c r="AE3323" s="51" t="s">
        <v>21579</v>
      </c>
      <c r="AF3323" s="8" t="s">
        <v>21580</v>
      </c>
      <c r="AG3323" s="8" t="s">
        <v>5245</v>
      </c>
      <c r="AH3323" s="8" t="s">
        <v>232</v>
      </c>
      <c r="AI3323" s="8" t="s">
        <v>18832</v>
      </c>
      <c r="AJ3323" s="8"/>
      <c r="AK3323" s="8"/>
      <c r="AL3323" s="8"/>
      <c r="AM3323" s="8"/>
      <c r="AN3323" s="8" t="s">
        <v>21581</v>
      </c>
      <c r="AO3323" s="8" t="s">
        <v>21582</v>
      </c>
      <c r="AP3323" s="29" t="s">
        <v>21580</v>
      </c>
      <c r="AQ3323" s="11">
        <v>1780.0</v>
      </c>
    </row>
    <row r="3324">
      <c r="A3324" s="8" t="str">
        <f t="shared" si="1"/>
        <v>Arthur Feeley</v>
      </c>
      <c r="B3324" s="51" t="s">
        <v>21568</v>
      </c>
      <c r="C3324" s="51" t="s">
        <v>19745</v>
      </c>
      <c r="D3324" s="2" t="s">
        <v>5231</v>
      </c>
      <c r="E3324" s="8" t="s">
        <v>21569</v>
      </c>
      <c r="F3324" s="8" t="s">
        <v>2136</v>
      </c>
      <c r="G3324" s="51" t="s">
        <v>19294</v>
      </c>
      <c r="H3324" s="8" t="s">
        <v>21570</v>
      </c>
      <c r="I3324" s="8" t="s">
        <v>49</v>
      </c>
      <c r="J3324" s="10">
        <v>3.82</v>
      </c>
      <c r="K3324" s="8" t="s">
        <v>21571</v>
      </c>
      <c r="L3324" s="8"/>
      <c r="M3324" s="8" t="s">
        <v>12032</v>
      </c>
      <c r="N3324" s="51" t="s">
        <v>21590</v>
      </c>
      <c r="O3324" s="51" t="s">
        <v>52</v>
      </c>
      <c r="P3324" s="51"/>
      <c r="Q3324" s="51"/>
      <c r="R3324" s="51" t="s">
        <v>1464</v>
      </c>
      <c r="S3324" s="51" t="s">
        <v>21591</v>
      </c>
      <c r="T3324" s="11" t="str">
        <f t="shared" si="2"/>
        <v>Arthur Feeley</v>
      </c>
      <c r="U3324" s="8" t="s">
        <v>386</v>
      </c>
      <c r="V3324" s="51" t="s">
        <v>21592</v>
      </c>
      <c r="W3324" s="51" t="s">
        <v>21586</v>
      </c>
      <c r="X3324" s="94" t="s">
        <v>21575</v>
      </c>
      <c r="Y3324" s="51" t="s">
        <v>60</v>
      </c>
      <c r="Z3324" s="56" t="s">
        <v>21576</v>
      </c>
      <c r="AA3324" s="51" t="s">
        <v>60</v>
      </c>
      <c r="AB3324" s="51" t="s">
        <v>60</v>
      </c>
      <c r="AC3324" s="51" t="s">
        <v>60</v>
      </c>
      <c r="AD3324" s="56" t="s">
        <v>21578</v>
      </c>
      <c r="AE3324" s="51" t="s">
        <v>21579</v>
      </c>
      <c r="AF3324" s="8" t="s">
        <v>21580</v>
      </c>
      <c r="AG3324" s="8" t="s">
        <v>5245</v>
      </c>
      <c r="AH3324" s="8" t="s">
        <v>232</v>
      </c>
      <c r="AI3324" s="8" t="s">
        <v>233</v>
      </c>
      <c r="AJ3324" s="8"/>
      <c r="AK3324" s="8"/>
      <c r="AL3324" s="8"/>
      <c r="AM3324" s="8"/>
      <c r="AN3324" s="8" t="s">
        <v>21581</v>
      </c>
      <c r="AO3324" s="8" t="s">
        <v>21582</v>
      </c>
      <c r="AP3324" s="29" t="s">
        <v>21580</v>
      </c>
      <c r="AQ3324" s="11">
        <v>1780.0</v>
      </c>
    </row>
    <row r="3325">
      <c r="A3325" s="8" t="str">
        <f t="shared" si="1"/>
        <v>Danny Feldman</v>
      </c>
      <c r="B3325" s="51" t="s">
        <v>21568</v>
      </c>
      <c r="C3325" s="51" t="s">
        <v>19745</v>
      </c>
      <c r="D3325" s="2" t="s">
        <v>5231</v>
      </c>
      <c r="E3325" s="13" t="s">
        <v>21569</v>
      </c>
      <c r="F3325" s="8" t="s">
        <v>2136</v>
      </c>
      <c r="G3325" s="51" t="s">
        <v>19294</v>
      </c>
      <c r="H3325" s="8" t="s">
        <v>21570</v>
      </c>
      <c r="I3325" s="8" t="s">
        <v>49</v>
      </c>
      <c r="J3325" s="10">
        <v>3.82</v>
      </c>
      <c r="K3325" s="8" t="s">
        <v>21571</v>
      </c>
      <c r="L3325" s="8"/>
      <c r="M3325" s="8" t="s">
        <v>12032</v>
      </c>
      <c r="N3325" s="13" t="s">
        <v>21593</v>
      </c>
      <c r="O3325" s="51" t="s">
        <v>52</v>
      </c>
      <c r="P3325" s="51" t="s">
        <v>959</v>
      </c>
      <c r="Q3325" s="51"/>
      <c r="R3325" s="51" t="s">
        <v>17930</v>
      </c>
      <c r="S3325" s="51" t="s">
        <v>21594</v>
      </c>
      <c r="T3325" s="11" t="str">
        <f t="shared" si="2"/>
        <v>Danny Feldman</v>
      </c>
      <c r="U3325" s="13" t="s">
        <v>106</v>
      </c>
      <c r="V3325" s="13" t="s">
        <v>21595</v>
      </c>
      <c r="W3325" s="13" t="s">
        <v>21596</v>
      </c>
      <c r="X3325" s="94" t="s">
        <v>21575</v>
      </c>
      <c r="Y3325" s="51" t="s">
        <v>60</v>
      </c>
      <c r="Z3325" s="56" t="s">
        <v>21576</v>
      </c>
      <c r="AA3325" s="51" t="s">
        <v>60</v>
      </c>
      <c r="AB3325" s="51" t="s">
        <v>60</v>
      </c>
      <c r="AC3325" s="51" t="s">
        <v>60</v>
      </c>
      <c r="AD3325" s="56" t="s">
        <v>21578</v>
      </c>
      <c r="AE3325" s="51" t="s">
        <v>21579</v>
      </c>
      <c r="AF3325" s="13" t="s">
        <v>21580</v>
      </c>
      <c r="AG3325" s="13" t="s">
        <v>5245</v>
      </c>
      <c r="AH3325" s="8" t="s">
        <v>232</v>
      </c>
      <c r="AI3325" s="8" t="s">
        <v>233</v>
      </c>
      <c r="AJ3325" s="8"/>
      <c r="AK3325" s="8"/>
      <c r="AL3325" s="8"/>
      <c r="AM3325" s="8"/>
      <c r="AN3325" s="8" t="s">
        <v>21581</v>
      </c>
      <c r="AO3325" s="8" t="s">
        <v>21582</v>
      </c>
      <c r="AP3325" s="52" t="s">
        <v>21580</v>
      </c>
      <c r="AQ3325" s="11">
        <v>1780.0</v>
      </c>
    </row>
    <row r="3326">
      <c r="A3326" s="8" t="str">
        <f t="shared" si="1"/>
        <v>Alison Leonard</v>
      </c>
      <c r="B3326" s="8" t="s">
        <v>21568</v>
      </c>
      <c r="C3326" s="51" t="s">
        <v>19745</v>
      </c>
      <c r="D3326" s="2" t="s">
        <v>5231</v>
      </c>
      <c r="E3326" s="8" t="s">
        <v>21569</v>
      </c>
      <c r="F3326" s="8" t="s">
        <v>2136</v>
      </c>
      <c r="G3326" s="51" t="s">
        <v>19294</v>
      </c>
      <c r="H3326" s="8" t="s">
        <v>21570</v>
      </c>
      <c r="I3326" s="8" t="s">
        <v>49</v>
      </c>
      <c r="J3326" s="10">
        <v>3.82</v>
      </c>
      <c r="K3326" s="8" t="s">
        <v>21571</v>
      </c>
      <c r="L3326" s="8"/>
      <c r="M3326" s="8" t="s">
        <v>12032</v>
      </c>
      <c r="N3326" s="51" t="s">
        <v>21597</v>
      </c>
      <c r="O3326" s="57" t="s">
        <v>52</v>
      </c>
      <c r="P3326" s="51"/>
      <c r="Q3326" s="51"/>
      <c r="R3326" s="57" t="s">
        <v>17748</v>
      </c>
      <c r="S3326" s="57" t="s">
        <v>21598</v>
      </c>
      <c r="T3326" s="11" t="str">
        <f t="shared" si="2"/>
        <v>Alison Leonard</v>
      </c>
      <c r="U3326" s="57" t="s">
        <v>106</v>
      </c>
      <c r="V3326" s="57" t="s">
        <v>21599</v>
      </c>
      <c r="W3326" s="51"/>
      <c r="X3326" s="51" t="s">
        <v>21575</v>
      </c>
      <c r="Y3326" s="51" t="s">
        <v>60</v>
      </c>
      <c r="Z3326" s="56" t="s">
        <v>21576</v>
      </c>
      <c r="AA3326" s="51" t="s">
        <v>60</v>
      </c>
      <c r="AB3326" s="51" t="s">
        <v>60</v>
      </c>
      <c r="AC3326" s="51" t="s">
        <v>60</v>
      </c>
      <c r="AD3326" s="56" t="s">
        <v>21578</v>
      </c>
      <c r="AE3326" s="51" t="s">
        <v>21579</v>
      </c>
      <c r="AF3326" s="8" t="s">
        <v>21580</v>
      </c>
      <c r="AG3326" s="8" t="s">
        <v>5245</v>
      </c>
      <c r="AH3326" s="8" t="s">
        <v>232</v>
      </c>
      <c r="AI3326" s="8" t="s">
        <v>18832</v>
      </c>
      <c r="AJ3326" s="8"/>
      <c r="AK3326" s="8"/>
      <c r="AL3326" s="8"/>
      <c r="AM3326" s="8"/>
      <c r="AN3326" s="8" t="s">
        <v>21581</v>
      </c>
      <c r="AO3326" s="8" t="s">
        <v>21600</v>
      </c>
      <c r="AP3326" s="29" t="s">
        <v>21580</v>
      </c>
      <c r="AQ3326" s="11">
        <v>1780.0</v>
      </c>
    </row>
    <row r="3327">
      <c r="A3327" s="8" t="str">
        <f t="shared" si="1"/>
        <v>Al Kirkland</v>
      </c>
      <c r="B3327" s="51" t="s">
        <v>21568</v>
      </c>
      <c r="C3327" s="51" t="s">
        <v>19745</v>
      </c>
      <c r="D3327" s="2" t="s">
        <v>5231</v>
      </c>
      <c r="E3327" s="13" t="s">
        <v>21569</v>
      </c>
      <c r="F3327" s="8" t="s">
        <v>2136</v>
      </c>
      <c r="G3327" s="51" t="s">
        <v>19294</v>
      </c>
      <c r="H3327" s="8" t="s">
        <v>21570</v>
      </c>
      <c r="I3327" s="8" t="s">
        <v>49</v>
      </c>
      <c r="J3327" s="10">
        <v>3.82</v>
      </c>
      <c r="K3327" s="8" t="s">
        <v>21571</v>
      </c>
      <c r="L3327" s="8"/>
      <c r="M3327" s="8" t="s">
        <v>12032</v>
      </c>
      <c r="N3327" s="13" t="s">
        <v>21601</v>
      </c>
      <c r="O3327" s="51" t="s">
        <v>52</v>
      </c>
      <c r="P3327" s="51"/>
      <c r="Q3327" s="51"/>
      <c r="R3327" s="51" t="s">
        <v>19035</v>
      </c>
      <c r="S3327" s="51" t="s">
        <v>21602</v>
      </c>
      <c r="T3327" s="11" t="str">
        <f t="shared" si="2"/>
        <v>Al Kirkland</v>
      </c>
      <c r="U3327" s="13" t="s">
        <v>80</v>
      </c>
      <c r="V3327" s="13" t="s">
        <v>21603</v>
      </c>
      <c r="W3327" s="8"/>
      <c r="X3327" s="94" t="s">
        <v>21575</v>
      </c>
      <c r="Y3327" s="51" t="s">
        <v>60</v>
      </c>
      <c r="Z3327" s="56" t="s">
        <v>21576</v>
      </c>
      <c r="AA3327" s="51" t="s">
        <v>60</v>
      </c>
      <c r="AB3327" s="51" t="s">
        <v>60</v>
      </c>
      <c r="AC3327" s="51" t="s">
        <v>60</v>
      </c>
      <c r="AD3327" s="56" t="s">
        <v>21578</v>
      </c>
      <c r="AE3327" s="51" t="s">
        <v>21579</v>
      </c>
      <c r="AF3327" s="13" t="s">
        <v>21580</v>
      </c>
      <c r="AG3327" s="13" t="s">
        <v>5245</v>
      </c>
      <c r="AH3327" s="8" t="s">
        <v>232</v>
      </c>
      <c r="AI3327" s="8" t="s">
        <v>233</v>
      </c>
      <c r="AJ3327" s="8"/>
      <c r="AK3327" s="8"/>
      <c r="AL3327" s="8"/>
      <c r="AM3327" s="8"/>
      <c r="AN3327" s="8" t="s">
        <v>21581</v>
      </c>
      <c r="AO3327" s="8" t="s">
        <v>21582</v>
      </c>
      <c r="AP3327" s="52" t="s">
        <v>21580</v>
      </c>
      <c r="AQ3327" s="11">
        <v>1780.0</v>
      </c>
    </row>
    <row r="3328">
      <c r="A3328" s="8" t="str">
        <f t="shared" si="1"/>
        <v>Matthew Harmon</v>
      </c>
      <c r="B3328" s="51" t="s">
        <v>21604</v>
      </c>
      <c r="C3328" s="51" t="s">
        <v>19745</v>
      </c>
      <c r="D3328" s="2" t="s">
        <v>5231</v>
      </c>
      <c r="E3328" s="8" t="s">
        <v>21605</v>
      </c>
      <c r="F3328" s="8" t="s">
        <v>2136</v>
      </c>
      <c r="G3328" s="51" t="s">
        <v>19294</v>
      </c>
      <c r="H3328" s="8" t="s">
        <v>21606</v>
      </c>
      <c r="I3328" s="8" t="s">
        <v>49</v>
      </c>
      <c r="J3328" s="10">
        <v>3.8</v>
      </c>
      <c r="K3328" s="8" t="s">
        <v>21607</v>
      </c>
      <c r="L3328" s="8"/>
      <c r="M3328" s="8" t="s">
        <v>2261</v>
      </c>
      <c r="N3328" s="51" t="s">
        <v>21608</v>
      </c>
      <c r="O3328" s="51" t="s">
        <v>52</v>
      </c>
      <c r="P3328" s="51"/>
      <c r="Q3328" s="51"/>
      <c r="R3328" s="51" t="s">
        <v>806</v>
      </c>
      <c r="S3328" s="51" t="s">
        <v>21609</v>
      </c>
      <c r="T3328" s="11" t="str">
        <f t="shared" si="2"/>
        <v>Matthew Harmon</v>
      </c>
      <c r="U3328" s="51" t="s">
        <v>498</v>
      </c>
      <c r="V3328" s="51" t="s">
        <v>21610</v>
      </c>
      <c r="W3328" s="51" t="s">
        <v>21611</v>
      </c>
      <c r="X3328" s="94" t="s">
        <v>21612</v>
      </c>
      <c r="Y3328" s="56" t="s">
        <v>21613</v>
      </c>
      <c r="Z3328" s="56" t="s">
        <v>21614</v>
      </c>
      <c r="AA3328" s="56" t="s">
        <v>21615</v>
      </c>
      <c r="AB3328" s="51" t="s">
        <v>60</v>
      </c>
      <c r="AC3328" s="56" t="s">
        <v>21616</v>
      </c>
      <c r="AD3328" s="56" t="s">
        <v>21617</v>
      </c>
      <c r="AE3328" s="51" t="s">
        <v>21618</v>
      </c>
      <c r="AF3328" s="8" t="s">
        <v>21619</v>
      </c>
      <c r="AG3328" s="8" t="s">
        <v>5245</v>
      </c>
      <c r="AH3328" s="8" t="s">
        <v>194</v>
      </c>
      <c r="AI3328" s="8" t="s">
        <v>233</v>
      </c>
      <c r="AJ3328" s="8"/>
      <c r="AK3328" s="8"/>
      <c r="AL3328" s="8"/>
      <c r="AM3328" s="8"/>
      <c r="AN3328" s="8" t="s">
        <v>21620</v>
      </c>
      <c r="AO3328" s="8" t="s">
        <v>21621</v>
      </c>
      <c r="AP3328" s="29" t="s">
        <v>21619</v>
      </c>
      <c r="AQ3328" s="11">
        <v>1806.0</v>
      </c>
    </row>
    <row r="3329">
      <c r="A3329" s="8" t="str">
        <f t="shared" si="1"/>
        <v>Ben Raphelson</v>
      </c>
      <c r="B3329" s="51" t="s">
        <v>21604</v>
      </c>
      <c r="C3329" s="51" t="s">
        <v>19745</v>
      </c>
      <c r="D3329" s="2" t="s">
        <v>5231</v>
      </c>
      <c r="E3329" s="8" t="s">
        <v>21605</v>
      </c>
      <c r="F3329" s="8" t="s">
        <v>2136</v>
      </c>
      <c r="G3329" s="51" t="s">
        <v>19294</v>
      </c>
      <c r="H3329" s="13" t="s">
        <v>21606</v>
      </c>
      <c r="I3329" s="8" t="s">
        <v>49</v>
      </c>
      <c r="J3329" s="10">
        <v>3.8</v>
      </c>
      <c r="K3329" s="8" t="s">
        <v>21607</v>
      </c>
      <c r="L3329" s="8"/>
      <c r="M3329" s="8" t="s">
        <v>2261</v>
      </c>
      <c r="N3329" s="51" t="s">
        <v>21622</v>
      </c>
      <c r="O3329" s="51" t="s">
        <v>52</v>
      </c>
      <c r="P3329" s="51"/>
      <c r="Q3329" s="51"/>
      <c r="R3329" s="51" t="s">
        <v>2944</v>
      </c>
      <c r="S3329" s="51" t="s">
        <v>21623</v>
      </c>
      <c r="T3329" s="11" t="str">
        <f t="shared" si="2"/>
        <v>Ben Raphelson</v>
      </c>
      <c r="U3329" s="51" t="s">
        <v>106</v>
      </c>
      <c r="V3329" s="51" t="s">
        <v>21624</v>
      </c>
      <c r="W3329" s="51" t="s">
        <v>21625</v>
      </c>
      <c r="X3329" s="94" t="s">
        <v>21612</v>
      </c>
      <c r="Y3329" s="56" t="s">
        <v>21626</v>
      </c>
      <c r="Z3329" s="56" t="s">
        <v>21614</v>
      </c>
      <c r="AA3329" s="51" t="s">
        <v>60</v>
      </c>
      <c r="AB3329" s="56" t="s">
        <v>21627</v>
      </c>
      <c r="AC3329" s="56" t="s">
        <v>21628</v>
      </c>
      <c r="AD3329" s="56" t="s">
        <v>21617</v>
      </c>
      <c r="AE3329" s="51" t="s">
        <v>21618</v>
      </c>
      <c r="AF3329" s="8" t="s">
        <v>21619</v>
      </c>
      <c r="AG3329" s="8" t="s">
        <v>5245</v>
      </c>
      <c r="AH3329" s="8" t="s">
        <v>194</v>
      </c>
      <c r="AI3329" s="8" t="s">
        <v>233</v>
      </c>
      <c r="AJ3329" s="8"/>
      <c r="AK3329" s="8"/>
      <c r="AL3329" s="8"/>
      <c r="AM3329" s="8"/>
      <c r="AN3329" s="8" t="s">
        <v>21620</v>
      </c>
      <c r="AO3329" s="8" t="s">
        <v>21621</v>
      </c>
      <c r="AP3329" s="29" t="s">
        <v>21619</v>
      </c>
      <c r="AQ3329" s="11">
        <v>1806.0</v>
      </c>
    </row>
    <row r="3330">
      <c r="A3330" s="8" t="str">
        <f t="shared" si="1"/>
        <v>Abby Minott</v>
      </c>
      <c r="B3330" s="8" t="s">
        <v>21604</v>
      </c>
      <c r="C3330" s="51" t="s">
        <v>19745</v>
      </c>
      <c r="D3330" s="79" t="s">
        <v>5231</v>
      </c>
      <c r="E3330" s="62" t="s">
        <v>21605</v>
      </c>
      <c r="F3330" s="62" t="s">
        <v>2136</v>
      </c>
      <c r="G3330" s="51" t="s">
        <v>19294</v>
      </c>
      <c r="H3330" s="89">
        <v>161004.0</v>
      </c>
      <c r="I3330" s="59" t="s">
        <v>49</v>
      </c>
      <c r="J3330" s="60">
        <v>3.8</v>
      </c>
      <c r="K3330" s="18" t="s">
        <v>21607</v>
      </c>
      <c r="L3330" s="18"/>
      <c r="M3330" s="89">
        <v>3.0</v>
      </c>
      <c r="N3330" s="61" t="s">
        <v>21629</v>
      </c>
      <c r="O3330" s="51" t="s">
        <v>52</v>
      </c>
      <c r="P3330" s="61" t="s">
        <v>207</v>
      </c>
      <c r="Q3330" s="51"/>
      <c r="R3330" s="51" t="s">
        <v>5730</v>
      </c>
      <c r="S3330" s="51" t="s">
        <v>21630</v>
      </c>
      <c r="T3330" s="11" t="str">
        <f t="shared" si="2"/>
        <v>Abby Minott</v>
      </c>
      <c r="U3330" s="51" t="s">
        <v>80</v>
      </c>
      <c r="V3330" s="51" t="s">
        <v>21631</v>
      </c>
      <c r="W3330" s="51"/>
      <c r="X3330" s="62" t="s">
        <v>21612</v>
      </c>
      <c r="Y3330" s="62"/>
      <c r="Z3330" s="62"/>
      <c r="AA3330" s="62"/>
      <c r="AB3330" s="62"/>
      <c r="AC3330" s="62"/>
      <c r="AD3330" s="62"/>
      <c r="AE3330" s="62" t="s">
        <v>21618</v>
      </c>
      <c r="AF3330" s="62" t="s">
        <v>21619</v>
      </c>
      <c r="AG3330" s="62" t="s">
        <v>5245</v>
      </c>
      <c r="AH3330" s="72" t="s">
        <v>194</v>
      </c>
      <c r="AI3330" s="63" t="s">
        <v>18832</v>
      </c>
      <c r="AJ3330" s="72"/>
      <c r="AK3330" s="63"/>
      <c r="AL3330" s="63"/>
      <c r="AM3330" s="60"/>
      <c r="AN3330" s="97">
        <v>0.10283687943262411</v>
      </c>
      <c r="AO3330" s="98">
        <v>71880.0</v>
      </c>
      <c r="AP3330" s="41" t="s">
        <v>21619</v>
      </c>
      <c r="AQ3330" s="68">
        <v>1806.0</v>
      </c>
    </row>
    <row r="3331">
      <c r="A3331" s="8" t="str">
        <f t="shared" si="1"/>
        <v>Marcques Houston</v>
      </c>
      <c r="B3331" s="51" t="s">
        <v>21604</v>
      </c>
      <c r="C3331" s="51" t="s">
        <v>19745</v>
      </c>
      <c r="D3331" s="2" t="s">
        <v>5231</v>
      </c>
      <c r="E3331" s="8" t="s">
        <v>21605</v>
      </c>
      <c r="F3331" s="8" t="s">
        <v>2136</v>
      </c>
      <c r="G3331" s="51" t="s">
        <v>19294</v>
      </c>
      <c r="H3331" s="8" t="s">
        <v>21606</v>
      </c>
      <c r="I3331" s="8" t="s">
        <v>49</v>
      </c>
      <c r="J3331" s="10">
        <v>3.8</v>
      </c>
      <c r="K3331" s="8" t="s">
        <v>21607</v>
      </c>
      <c r="L3331" s="8"/>
      <c r="M3331" s="8" t="s">
        <v>2261</v>
      </c>
      <c r="N3331" s="51" t="s">
        <v>21632</v>
      </c>
      <c r="O3331" s="51" t="s">
        <v>52</v>
      </c>
      <c r="P3331" s="51"/>
      <c r="Q3331" s="51"/>
      <c r="R3331" s="51" t="s">
        <v>21633</v>
      </c>
      <c r="S3331" s="51" t="s">
        <v>4867</v>
      </c>
      <c r="T3331" s="11" t="str">
        <f t="shared" si="2"/>
        <v>Marcques Houston</v>
      </c>
      <c r="U3331" s="51" t="s">
        <v>80</v>
      </c>
      <c r="V3331" s="51" t="s">
        <v>21634</v>
      </c>
      <c r="W3331" s="57" t="s">
        <v>21635</v>
      </c>
      <c r="X3331" s="94" t="s">
        <v>21612</v>
      </c>
      <c r="Y3331" s="51" t="s">
        <v>60</v>
      </c>
      <c r="Z3331" s="56" t="s">
        <v>21614</v>
      </c>
      <c r="AA3331" s="51" t="s">
        <v>60</v>
      </c>
      <c r="AB3331" s="51" t="s">
        <v>60</v>
      </c>
      <c r="AC3331" s="56" t="s">
        <v>21636</v>
      </c>
      <c r="AD3331" s="56" t="s">
        <v>21617</v>
      </c>
      <c r="AE3331" s="51" t="s">
        <v>21618</v>
      </c>
      <c r="AF3331" s="8" t="s">
        <v>21619</v>
      </c>
      <c r="AG3331" s="8" t="s">
        <v>5245</v>
      </c>
      <c r="AH3331" s="8" t="s">
        <v>194</v>
      </c>
      <c r="AI3331" s="8" t="s">
        <v>233</v>
      </c>
      <c r="AJ3331" s="8"/>
      <c r="AK3331" s="8"/>
      <c r="AL3331" s="8"/>
      <c r="AM3331" s="8"/>
      <c r="AN3331" s="8" t="s">
        <v>21620</v>
      </c>
      <c r="AO3331" s="8" t="s">
        <v>21621</v>
      </c>
      <c r="AP3331" s="29" t="s">
        <v>21619</v>
      </c>
      <c r="AQ3331" s="11">
        <v>1806.0</v>
      </c>
    </row>
    <row r="3332">
      <c r="A3332" s="8" t="str">
        <f t="shared" si="1"/>
        <v>Dave Cusano</v>
      </c>
      <c r="B3332" s="51" t="s">
        <v>21637</v>
      </c>
      <c r="C3332" s="51" t="s">
        <v>19745</v>
      </c>
      <c r="D3332" s="2" t="s">
        <v>5231</v>
      </c>
      <c r="E3332" s="8" t="s">
        <v>21638</v>
      </c>
      <c r="F3332" s="8" t="s">
        <v>2136</v>
      </c>
      <c r="G3332" s="51" t="s">
        <v>19294</v>
      </c>
      <c r="H3332" s="8" t="s">
        <v>21639</v>
      </c>
      <c r="I3332" s="8" t="s">
        <v>49</v>
      </c>
      <c r="J3332" s="10">
        <v>3.77</v>
      </c>
      <c r="K3332" s="8" t="s">
        <v>21640</v>
      </c>
      <c r="L3332" s="8"/>
      <c r="M3332" s="8" t="s">
        <v>7242</v>
      </c>
      <c r="N3332" s="51" t="s">
        <v>21641</v>
      </c>
      <c r="O3332" s="51" t="s">
        <v>52</v>
      </c>
      <c r="P3332" s="51"/>
      <c r="Q3332" s="51"/>
      <c r="R3332" s="51" t="s">
        <v>3381</v>
      </c>
      <c r="S3332" s="51" t="s">
        <v>21642</v>
      </c>
      <c r="T3332" s="11" t="str">
        <f t="shared" si="2"/>
        <v>Dave Cusano</v>
      </c>
      <c r="U3332" s="51" t="s">
        <v>55</v>
      </c>
      <c r="V3332" s="51" t="s">
        <v>21643</v>
      </c>
      <c r="W3332" s="51" t="s">
        <v>21644</v>
      </c>
      <c r="X3332" s="94" t="s">
        <v>21645</v>
      </c>
      <c r="Y3332" s="51" t="s">
        <v>60</v>
      </c>
      <c r="Z3332" s="56" t="s">
        <v>21646</v>
      </c>
      <c r="AA3332" s="56" t="s">
        <v>21647</v>
      </c>
      <c r="AB3332" s="56" t="s">
        <v>21648</v>
      </c>
      <c r="AC3332" s="51" t="s">
        <v>60</v>
      </c>
      <c r="AD3332" s="56" t="s">
        <v>21649</v>
      </c>
      <c r="AE3332" s="51" t="s">
        <v>21650</v>
      </c>
      <c r="AF3332" s="8" t="s">
        <v>21651</v>
      </c>
      <c r="AG3332" s="8" t="s">
        <v>5245</v>
      </c>
      <c r="AH3332" s="8" t="s">
        <v>194</v>
      </c>
      <c r="AI3332" s="8" t="s">
        <v>233</v>
      </c>
      <c r="AJ3332" s="8"/>
      <c r="AK3332" s="8" t="s">
        <v>20067</v>
      </c>
      <c r="AL3332" s="8" t="s">
        <v>21652</v>
      </c>
      <c r="AM3332" s="8" t="s">
        <v>5539</v>
      </c>
      <c r="AN3332" s="8" t="s">
        <v>21653</v>
      </c>
      <c r="AO3332" s="8" t="s">
        <v>21654</v>
      </c>
      <c r="AP3332" s="29" t="s">
        <v>21651</v>
      </c>
      <c r="AQ3332" s="11">
        <v>1879.0</v>
      </c>
    </row>
    <row r="3333">
      <c r="A3333" s="8" t="str">
        <f t="shared" si="1"/>
        <v>Troy Irvine</v>
      </c>
      <c r="B3333" s="51" t="s">
        <v>21637</v>
      </c>
      <c r="C3333" s="51" t="s">
        <v>19745</v>
      </c>
      <c r="D3333" s="2" t="s">
        <v>5231</v>
      </c>
      <c r="E3333" s="8" t="s">
        <v>21638</v>
      </c>
      <c r="F3333" s="8" t="s">
        <v>2136</v>
      </c>
      <c r="G3333" s="51" t="s">
        <v>19294</v>
      </c>
      <c r="H3333" s="8" t="s">
        <v>21639</v>
      </c>
      <c r="I3333" s="8" t="s">
        <v>49</v>
      </c>
      <c r="J3333" s="10">
        <v>3.77</v>
      </c>
      <c r="K3333" s="8" t="s">
        <v>21640</v>
      </c>
      <c r="L3333" s="8"/>
      <c r="M3333" s="8" t="s">
        <v>7242</v>
      </c>
      <c r="N3333" s="51" t="s">
        <v>21655</v>
      </c>
      <c r="O3333" s="51" t="s">
        <v>52</v>
      </c>
      <c r="P3333" s="51"/>
      <c r="Q3333" s="51"/>
      <c r="R3333" s="51" t="s">
        <v>285</v>
      </c>
      <c r="S3333" s="51" t="s">
        <v>1601</v>
      </c>
      <c r="T3333" s="11" t="str">
        <f t="shared" si="2"/>
        <v>Troy Irvine</v>
      </c>
      <c r="U3333" s="57" t="s">
        <v>7535</v>
      </c>
      <c r="V3333" s="51" t="s">
        <v>21656</v>
      </c>
      <c r="W3333" s="51" t="s">
        <v>21657</v>
      </c>
      <c r="X3333" s="94" t="s">
        <v>21645</v>
      </c>
      <c r="Y3333" s="51" t="s">
        <v>60</v>
      </c>
      <c r="Z3333" s="56" t="s">
        <v>21646</v>
      </c>
      <c r="AA3333" s="56" t="s">
        <v>21658</v>
      </c>
      <c r="AB3333" s="56" t="s">
        <v>21648</v>
      </c>
      <c r="AC3333" s="51" t="s">
        <v>60</v>
      </c>
      <c r="AD3333" s="56" t="s">
        <v>21649</v>
      </c>
      <c r="AE3333" s="51" t="s">
        <v>21650</v>
      </c>
      <c r="AF3333" s="8" t="s">
        <v>21651</v>
      </c>
      <c r="AG3333" s="8" t="s">
        <v>5245</v>
      </c>
      <c r="AH3333" s="8" t="s">
        <v>194</v>
      </c>
      <c r="AI3333" s="8" t="s">
        <v>233</v>
      </c>
      <c r="AJ3333" s="8"/>
      <c r="AK3333" s="8" t="s">
        <v>20067</v>
      </c>
      <c r="AL3333" s="8" t="s">
        <v>21652</v>
      </c>
      <c r="AM3333" s="8" t="s">
        <v>5539</v>
      </c>
      <c r="AN3333" s="8" t="s">
        <v>21653</v>
      </c>
      <c r="AO3333" s="8" t="s">
        <v>21654</v>
      </c>
      <c r="AP3333" s="29" t="s">
        <v>21651</v>
      </c>
      <c r="AQ3333" s="11">
        <v>1879.0</v>
      </c>
    </row>
    <row r="3334">
      <c r="A3334" s="8" t="str">
        <f t="shared" si="1"/>
        <v>Jared Beers</v>
      </c>
      <c r="B3334" s="51" t="s">
        <v>21637</v>
      </c>
      <c r="C3334" s="51" t="s">
        <v>19745</v>
      </c>
      <c r="D3334" s="2" t="s">
        <v>5231</v>
      </c>
      <c r="E3334" s="8" t="s">
        <v>21638</v>
      </c>
      <c r="F3334" s="8" t="s">
        <v>2136</v>
      </c>
      <c r="G3334" s="51" t="s">
        <v>19294</v>
      </c>
      <c r="H3334" s="8" t="s">
        <v>21639</v>
      </c>
      <c r="I3334" s="8" t="s">
        <v>49</v>
      </c>
      <c r="J3334" s="10">
        <v>3.77</v>
      </c>
      <c r="K3334" s="8" t="s">
        <v>21640</v>
      </c>
      <c r="L3334" s="8"/>
      <c r="M3334" s="8" t="s">
        <v>7242</v>
      </c>
      <c r="N3334" s="51" t="s">
        <v>21659</v>
      </c>
      <c r="O3334" s="51" t="s">
        <v>52</v>
      </c>
      <c r="P3334" s="51"/>
      <c r="Q3334" s="51"/>
      <c r="R3334" s="51" t="s">
        <v>4058</v>
      </c>
      <c r="S3334" s="51" t="s">
        <v>21660</v>
      </c>
      <c r="T3334" s="11" t="str">
        <f t="shared" si="2"/>
        <v>Jared Beers</v>
      </c>
      <c r="U3334" s="57" t="s">
        <v>106</v>
      </c>
      <c r="V3334" s="51" t="s">
        <v>21661</v>
      </c>
      <c r="W3334" s="51" t="s">
        <v>21662</v>
      </c>
      <c r="X3334" s="94" t="s">
        <v>21645</v>
      </c>
      <c r="Y3334" s="51" t="s">
        <v>60</v>
      </c>
      <c r="Z3334" s="56" t="s">
        <v>21646</v>
      </c>
      <c r="AA3334" s="51" t="s">
        <v>60</v>
      </c>
      <c r="AB3334" s="56" t="s">
        <v>21648</v>
      </c>
      <c r="AC3334" s="56" t="s">
        <v>21663</v>
      </c>
      <c r="AD3334" s="56" t="s">
        <v>21649</v>
      </c>
      <c r="AE3334" s="51" t="s">
        <v>21650</v>
      </c>
      <c r="AF3334" s="8" t="s">
        <v>21651</v>
      </c>
      <c r="AG3334" s="8" t="s">
        <v>5245</v>
      </c>
      <c r="AH3334" s="8" t="s">
        <v>194</v>
      </c>
      <c r="AI3334" s="8" t="s">
        <v>233</v>
      </c>
      <c r="AJ3334" s="8"/>
      <c r="AK3334" s="8" t="s">
        <v>20067</v>
      </c>
      <c r="AL3334" s="8" t="s">
        <v>21652</v>
      </c>
      <c r="AM3334" s="8" t="s">
        <v>5539</v>
      </c>
      <c r="AN3334" s="8" t="s">
        <v>21653</v>
      </c>
      <c r="AO3334" s="8" t="s">
        <v>21654</v>
      </c>
      <c r="AP3334" s="29" t="s">
        <v>21651</v>
      </c>
      <c r="AQ3334" s="11">
        <v>1879.0</v>
      </c>
    </row>
    <row r="3335">
      <c r="A3335" s="8" t="str">
        <f t="shared" si="1"/>
        <v>Mitch Moczygemba</v>
      </c>
      <c r="B3335" s="51" t="s">
        <v>21664</v>
      </c>
      <c r="C3335" s="51" t="s">
        <v>21665</v>
      </c>
      <c r="D3335" s="2" t="s">
        <v>5231</v>
      </c>
      <c r="E3335" s="8" t="s">
        <v>21666</v>
      </c>
      <c r="F3335" s="8" t="s">
        <v>2136</v>
      </c>
      <c r="G3335" s="51" t="s">
        <v>19294</v>
      </c>
      <c r="H3335" s="8" t="s">
        <v>21667</v>
      </c>
      <c r="I3335" s="8" t="s">
        <v>49</v>
      </c>
      <c r="J3335" s="10">
        <v>3.3</v>
      </c>
      <c r="K3335" s="8" t="s">
        <v>21668</v>
      </c>
      <c r="L3335" s="8"/>
      <c r="M3335" s="8"/>
      <c r="N3335" s="51" t="s">
        <v>21669</v>
      </c>
      <c r="O3335" s="51" t="s">
        <v>52</v>
      </c>
      <c r="P3335" s="51" t="s">
        <v>490</v>
      </c>
      <c r="Q3335" s="51"/>
      <c r="R3335" s="51" t="s">
        <v>1819</v>
      </c>
      <c r="S3335" s="51" t="s">
        <v>21670</v>
      </c>
      <c r="T3335" s="11" t="str">
        <f t="shared" si="2"/>
        <v>Mitch Moczygemba</v>
      </c>
      <c r="U3335" s="51" t="s">
        <v>55</v>
      </c>
      <c r="V3335" s="51" t="s">
        <v>21671</v>
      </c>
      <c r="W3335" s="57" t="s">
        <v>21672</v>
      </c>
      <c r="X3335" s="94" t="s">
        <v>21673</v>
      </c>
      <c r="Y3335" s="51" t="s">
        <v>60</v>
      </c>
      <c r="Z3335" s="56" t="s">
        <v>21674</v>
      </c>
      <c r="AA3335" s="51" t="s">
        <v>60</v>
      </c>
      <c r="AB3335" s="51" t="s">
        <v>60</v>
      </c>
      <c r="AC3335" s="56" t="s">
        <v>21675</v>
      </c>
      <c r="AD3335" s="51" t="s">
        <v>60</v>
      </c>
      <c r="AE3335" s="51" t="s">
        <v>21676</v>
      </c>
      <c r="AF3335" s="8" t="s">
        <v>21677</v>
      </c>
      <c r="AG3335" s="8" t="s">
        <v>5245</v>
      </c>
      <c r="AH3335" s="8" t="s">
        <v>232</v>
      </c>
      <c r="AI3335" s="8" t="s">
        <v>233</v>
      </c>
      <c r="AJ3335" s="8"/>
      <c r="AK3335" s="8"/>
      <c r="AL3335" s="8"/>
      <c r="AM3335" s="8"/>
      <c r="AN3335" s="8" t="s">
        <v>21678</v>
      </c>
      <c r="AO3335" s="8" t="s">
        <v>21679</v>
      </c>
      <c r="AP3335" s="29" t="s">
        <v>21677</v>
      </c>
      <c r="AQ3335" s="11">
        <v>2833.0</v>
      </c>
    </row>
    <row r="3336">
      <c r="A3336" s="8" t="str">
        <f t="shared" si="1"/>
        <v>Jonathan Houck</v>
      </c>
      <c r="B3336" s="51" t="s">
        <v>21664</v>
      </c>
      <c r="C3336" s="51" t="s">
        <v>21665</v>
      </c>
      <c r="D3336" s="2" t="s">
        <v>5231</v>
      </c>
      <c r="E3336" s="8" t="s">
        <v>21666</v>
      </c>
      <c r="F3336" s="8" t="s">
        <v>2136</v>
      </c>
      <c r="G3336" s="51" t="s">
        <v>19294</v>
      </c>
      <c r="H3336" s="8" t="s">
        <v>21667</v>
      </c>
      <c r="I3336" s="8" t="s">
        <v>49</v>
      </c>
      <c r="J3336" s="10">
        <v>3.3</v>
      </c>
      <c r="K3336" s="8" t="s">
        <v>21668</v>
      </c>
      <c r="L3336" s="8"/>
      <c r="M3336" s="8"/>
      <c r="N3336" s="51" t="s">
        <v>21680</v>
      </c>
      <c r="O3336" s="51" t="s">
        <v>52</v>
      </c>
      <c r="P3336" s="51"/>
      <c r="Q3336" s="51"/>
      <c r="R3336" s="51" t="s">
        <v>109</v>
      </c>
      <c r="S3336" s="51" t="s">
        <v>21681</v>
      </c>
      <c r="T3336" s="11" t="str">
        <f t="shared" si="2"/>
        <v>Jonathan Houck</v>
      </c>
      <c r="U3336" s="51" t="s">
        <v>80</v>
      </c>
      <c r="V3336" s="51" t="s">
        <v>21682</v>
      </c>
      <c r="W3336" s="51"/>
      <c r="X3336" s="51" t="s">
        <v>21673</v>
      </c>
      <c r="Y3336" s="51" t="s">
        <v>60</v>
      </c>
      <c r="Z3336" s="56" t="s">
        <v>21674</v>
      </c>
      <c r="AA3336" s="56" t="s">
        <v>21683</v>
      </c>
      <c r="AB3336" s="51" t="s">
        <v>60</v>
      </c>
      <c r="AC3336" s="51" t="s">
        <v>60</v>
      </c>
      <c r="AD3336" s="56" t="s">
        <v>21684</v>
      </c>
      <c r="AE3336" s="51" t="s">
        <v>21676</v>
      </c>
      <c r="AF3336" s="8" t="s">
        <v>21677</v>
      </c>
      <c r="AG3336" s="8" t="s">
        <v>5245</v>
      </c>
      <c r="AH3336" s="8" t="s">
        <v>232</v>
      </c>
      <c r="AI3336" s="8" t="s">
        <v>18832</v>
      </c>
      <c r="AJ3336" s="8"/>
      <c r="AK3336" s="8"/>
      <c r="AL3336" s="8"/>
      <c r="AM3336" s="8"/>
      <c r="AN3336" s="8" t="s">
        <v>21678</v>
      </c>
      <c r="AO3336" s="8" t="s">
        <v>21679</v>
      </c>
      <c r="AP3336" s="29" t="s">
        <v>21677</v>
      </c>
      <c r="AQ3336" s="11">
        <v>2833.0</v>
      </c>
    </row>
    <row r="3337">
      <c r="A3337" s="8" t="str">
        <f t="shared" si="1"/>
        <v>Allison Kondracki</v>
      </c>
      <c r="B3337" s="51" t="s">
        <v>21664</v>
      </c>
      <c r="C3337" s="51" t="s">
        <v>21665</v>
      </c>
      <c r="D3337" s="2" t="s">
        <v>5231</v>
      </c>
      <c r="E3337" s="8" t="s">
        <v>21666</v>
      </c>
      <c r="F3337" s="8" t="s">
        <v>2136</v>
      </c>
      <c r="G3337" s="51" t="s">
        <v>19294</v>
      </c>
      <c r="H3337" s="8" t="s">
        <v>21667</v>
      </c>
      <c r="I3337" s="8" t="s">
        <v>49</v>
      </c>
      <c r="J3337" s="10">
        <v>3.3</v>
      </c>
      <c r="K3337" s="8" t="s">
        <v>21668</v>
      </c>
      <c r="L3337" s="8"/>
      <c r="M3337" s="8"/>
      <c r="N3337" s="57" t="s">
        <v>21685</v>
      </c>
      <c r="O3337" s="51" t="s">
        <v>52</v>
      </c>
      <c r="P3337" s="51"/>
      <c r="Q3337" s="51"/>
      <c r="R3337" s="51" t="s">
        <v>6097</v>
      </c>
      <c r="S3337" s="51" t="s">
        <v>16341</v>
      </c>
      <c r="T3337" s="11" t="str">
        <f t="shared" si="2"/>
        <v>Allison Kondracki</v>
      </c>
      <c r="U3337" s="57" t="s">
        <v>80</v>
      </c>
      <c r="V3337" s="51" t="s">
        <v>21686</v>
      </c>
      <c r="W3337" s="57" t="s">
        <v>21687</v>
      </c>
      <c r="X3337" s="94" t="s">
        <v>21673</v>
      </c>
      <c r="Y3337" s="51" t="s">
        <v>60</v>
      </c>
      <c r="Z3337" s="56" t="s">
        <v>21674</v>
      </c>
      <c r="AA3337" s="51" t="s">
        <v>60</v>
      </c>
      <c r="AB3337" s="51" t="s">
        <v>60</v>
      </c>
      <c r="AC3337" s="51" t="s">
        <v>60</v>
      </c>
      <c r="AD3337" s="51" t="s">
        <v>60</v>
      </c>
      <c r="AE3337" s="51" t="s">
        <v>21676</v>
      </c>
      <c r="AF3337" s="8" t="s">
        <v>21677</v>
      </c>
      <c r="AG3337" s="8" t="s">
        <v>5245</v>
      </c>
      <c r="AH3337" s="8" t="s">
        <v>232</v>
      </c>
      <c r="AI3337" s="8" t="s">
        <v>233</v>
      </c>
      <c r="AJ3337" s="8"/>
      <c r="AK3337" s="8"/>
      <c r="AL3337" s="8"/>
      <c r="AM3337" s="8"/>
      <c r="AN3337" s="8" t="s">
        <v>21678</v>
      </c>
      <c r="AO3337" s="8" t="s">
        <v>21679</v>
      </c>
      <c r="AP3337" s="29" t="s">
        <v>21677</v>
      </c>
      <c r="AQ3337" s="11">
        <v>2833.0</v>
      </c>
    </row>
    <row r="3338">
      <c r="A3338" s="8" t="str">
        <f t="shared" si="1"/>
        <v>Dominic Lizotte</v>
      </c>
      <c r="B3338" s="8" t="s">
        <v>21664</v>
      </c>
      <c r="C3338" s="51" t="s">
        <v>21665</v>
      </c>
      <c r="D3338" s="2" t="s">
        <v>5231</v>
      </c>
      <c r="E3338" s="51" t="s">
        <v>21666</v>
      </c>
      <c r="F3338" s="51" t="s">
        <v>2136</v>
      </c>
      <c r="G3338" s="51" t="s">
        <v>19294</v>
      </c>
      <c r="H3338" s="51" t="s">
        <v>21688</v>
      </c>
      <c r="I3338" s="59" t="s">
        <v>49</v>
      </c>
      <c r="J3338" s="60">
        <v>3.3</v>
      </c>
      <c r="K3338" s="51" t="s">
        <v>21668</v>
      </c>
      <c r="L3338" s="51"/>
      <c r="M3338" s="51"/>
      <c r="N3338" s="51" t="s">
        <v>21689</v>
      </c>
      <c r="O3338" s="51" t="s">
        <v>52</v>
      </c>
      <c r="P3338" s="51"/>
      <c r="Q3338" s="51"/>
      <c r="R3338" s="8" t="s">
        <v>677</v>
      </c>
      <c r="S3338" s="8" t="s">
        <v>21690</v>
      </c>
      <c r="T3338" s="11" t="str">
        <f t="shared" si="2"/>
        <v>Dominic Lizotte</v>
      </c>
      <c r="U3338" s="51" t="s">
        <v>80</v>
      </c>
      <c r="V3338" s="51"/>
      <c r="W3338" s="8"/>
      <c r="X3338" s="51" t="s">
        <v>21673</v>
      </c>
      <c r="Y3338" s="51" t="s">
        <v>60</v>
      </c>
      <c r="Z3338" s="56" t="s">
        <v>21674</v>
      </c>
      <c r="AA3338" s="51" t="s">
        <v>60</v>
      </c>
      <c r="AB3338" s="51" t="s">
        <v>60</v>
      </c>
      <c r="AC3338" s="51" t="s">
        <v>60</v>
      </c>
      <c r="AD3338" s="56" t="s">
        <v>21684</v>
      </c>
      <c r="AE3338" s="51" t="s">
        <v>21676</v>
      </c>
      <c r="AF3338" s="51" t="s">
        <v>21677</v>
      </c>
      <c r="AG3338" s="51" t="s">
        <v>5245</v>
      </c>
      <c r="AH3338" s="51" t="s">
        <v>232</v>
      </c>
      <c r="AI3338" s="59" t="s">
        <v>18832</v>
      </c>
      <c r="AJ3338" s="51"/>
      <c r="AK3338" s="59"/>
      <c r="AL3338" s="59"/>
      <c r="AM3338" s="59"/>
      <c r="AN3338" s="59" t="s">
        <v>21678</v>
      </c>
      <c r="AO3338" s="59" t="s">
        <v>21691</v>
      </c>
      <c r="AP3338" s="29" t="s">
        <v>21677</v>
      </c>
      <c r="AQ3338" s="68">
        <v>2833.0</v>
      </c>
    </row>
    <row r="3339">
      <c r="A3339" s="8" t="str">
        <f t="shared" si="1"/>
        <v>Michael Burleson</v>
      </c>
      <c r="B3339" s="51" t="s">
        <v>21692</v>
      </c>
      <c r="C3339" s="51" t="s">
        <v>21693</v>
      </c>
      <c r="D3339" s="2" t="s">
        <v>5231</v>
      </c>
      <c r="E3339" s="8" t="s">
        <v>21694</v>
      </c>
      <c r="F3339" s="8" t="s">
        <v>2136</v>
      </c>
      <c r="G3339" s="51" t="s">
        <v>19294</v>
      </c>
      <c r="H3339" s="8" t="s">
        <v>21695</v>
      </c>
      <c r="I3339" s="8" t="s">
        <v>1330</v>
      </c>
      <c r="J3339" s="10">
        <v>3.0</v>
      </c>
      <c r="K3339" s="8" t="s">
        <v>21696</v>
      </c>
      <c r="L3339" s="8"/>
      <c r="M3339" s="8"/>
      <c r="N3339" s="51" t="s">
        <v>21697</v>
      </c>
      <c r="O3339" s="51" t="s">
        <v>52</v>
      </c>
      <c r="P3339" s="51"/>
      <c r="Q3339" s="51"/>
      <c r="R3339" s="51" t="s">
        <v>731</v>
      </c>
      <c r="S3339" s="51" t="s">
        <v>21698</v>
      </c>
      <c r="T3339" s="11" t="str">
        <f t="shared" si="2"/>
        <v>Michael Burleson</v>
      </c>
      <c r="U3339" s="51" t="s">
        <v>21699</v>
      </c>
      <c r="V3339" s="51" t="s">
        <v>21700</v>
      </c>
      <c r="W3339" s="51" t="s">
        <v>21701</v>
      </c>
      <c r="X3339" s="94" t="s">
        <v>21702</v>
      </c>
      <c r="Y3339" s="51" t="s">
        <v>60</v>
      </c>
      <c r="Z3339" s="56" t="s">
        <v>21703</v>
      </c>
      <c r="AA3339" s="51" t="s">
        <v>60</v>
      </c>
      <c r="AB3339" s="56" t="s">
        <v>21704</v>
      </c>
      <c r="AC3339" s="51" t="s">
        <v>60</v>
      </c>
      <c r="AD3339" s="56" t="s">
        <v>9587</v>
      </c>
      <c r="AE3339" s="51"/>
      <c r="AF3339" s="8" t="s">
        <v>21705</v>
      </c>
      <c r="AG3339" s="8" t="s">
        <v>5245</v>
      </c>
      <c r="AH3339" s="8" t="s">
        <v>4581</v>
      </c>
      <c r="AI3339" s="8" t="s">
        <v>233</v>
      </c>
      <c r="AJ3339" s="8"/>
      <c r="AK3339" s="8" t="s">
        <v>21706</v>
      </c>
      <c r="AL3339" s="8" t="s">
        <v>21707</v>
      </c>
      <c r="AM3339" s="8" t="s">
        <v>2573</v>
      </c>
      <c r="AN3339" s="8" t="s">
        <v>21708</v>
      </c>
      <c r="AO3339" s="8" t="s">
        <v>21709</v>
      </c>
      <c r="AP3339" s="29" t="s">
        <v>21705</v>
      </c>
      <c r="AQ3339" s="11">
        <v>1504.0</v>
      </c>
    </row>
    <row r="3340">
      <c r="A3340" s="8" t="str">
        <f t="shared" si="1"/>
        <v>Troy Hendricks</v>
      </c>
      <c r="B3340" s="51" t="s">
        <v>21692</v>
      </c>
      <c r="C3340" s="51" t="s">
        <v>21693</v>
      </c>
      <c r="D3340" s="2" t="s">
        <v>5231</v>
      </c>
      <c r="E3340" s="8" t="s">
        <v>21694</v>
      </c>
      <c r="F3340" s="8" t="s">
        <v>2136</v>
      </c>
      <c r="G3340" s="51" t="s">
        <v>19294</v>
      </c>
      <c r="H3340" s="8" t="s">
        <v>21695</v>
      </c>
      <c r="I3340" s="8" t="s">
        <v>1330</v>
      </c>
      <c r="J3340" s="10">
        <v>3.0</v>
      </c>
      <c r="K3340" s="8" t="s">
        <v>21696</v>
      </c>
      <c r="L3340" s="8"/>
      <c r="M3340" s="8"/>
      <c r="N3340" s="51" t="s">
        <v>21710</v>
      </c>
      <c r="O3340" s="51" t="s">
        <v>52</v>
      </c>
      <c r="P3340" s="51"/>
      <c r="Q3340" s="51"/>
      <c r="R3340" s="51" t="s">
        <v>285</v>
      </c>
      <c r="S3340" s="51" t="s">
        <v>21711</v>
      </c>
      <c r="T3340" s="11" t="str">
        <f t="shared" si="2"/>
        <v>Troy Hendricks</v>
      </c>
      <c r="U3340" s="51" t="s">
        <v>2649</v>
      </c>
      <c r="V3340" s="51" t="s">
        <v>21712</v>
      </c>
      <c r="W3340" s="51" t="s">
        <v>21713</v>
      </c>
      <c r="X3340" s="94" t="s">
        <v>21702</v>
      </c>
      <c r="Y3340" s="51" t="s">
        <v>60</v>
      </c>
      <c r="Z3340" s="56" t="s">
        <v>21703</v>
      </c>
      <c r="AA3340" s="56" t="s">
        <v>21714</v>
      </c>
      <c r="AB3340" s="56" t="s">
        <v>21704</v>
      </c>
      <c r="AC3340" s="51" t="s">
        <v>60</v>
      </c>
      <c r="AD3340" s="56" t="s">
        <v>9587</v>
      </c>
      <c r="AE3340" s="51"/>
      <c r="AF3340" s="8" t="s">
        <v>21705</v>
      </c>
      <c r="AG3340" s="8" t="s">
        <v>5245</v>
      </c>
      <c r="AH3340" s="8" t="s">
        <v>4581</v>
      </c>
      <c r="AI3340" s="8" t="s">
        <v>233</v>
      </c>
      <c r="AJ3340" s="8"/>
      <c r="AK3340" s="8" t="s">
        <v>21706</v>
      </c>
      <c r="AL3340" s="8" t="s">
        <v>21707</v>
      </c>
      <c r="AM3340" s="8" t="s">
        <v>2573</v>
      </c>
      <c r="AN3340" s="8" t="s">
        <v>21708</v>
      </c>
      <c r="AO3340" s="8" t="s">
        <v>21709</v>
      </c>
      <c r="AP3340" s="29" t="s">
        <v>21705</v>
      </c>
      <c r="AQ3340" s="11">
        <v>1504.0</v>
      </c>
    </row>
    <row r="3341">
      <c r="A3341" s="8" t="str">
        <f t="shared" si="1"/>
        <v>Curtis Warren</v>
      </c>
      <c r="B3341" s="51" t="s">
        <v>21692</v>
      </c>
      <c r="C3341" s="51" t="s">
        <v>21693</v>
      </c>
      <c r="D3341" s="2" t="s">
        <v>5231</v>
      </c>
      <c r="E3341" s="8" t="s">
        <v>21694</v>
      </c>
      <c r="F3341" s="8" t="s">
        <v>2136</v>
      </c>
      <c r="G3341" s="51" t="s">
        <v>19294</v>
      </c>
      <c r="H3341" s="8" t="s">
        <v>21695</v>
      </c>
      <c r="I3341" s="8" t="s">
        <v>1330</v>
      </c>
      <c r="J3341" s="10">
        <v>3.0</v>
      </c>
      <c r="K3341" s="8" t="s">
        <v>21696</v>
      </c>
      <c r="L3341" s="8"/>
      <c r="M3341" s="8"/>
      <c r="N3341" s="51" t="s">
        <v>21715</v>
      </c>
      <c r="O3341" s="51" t="s">
        <v>52</v>
      </c>
      <c r="P3341" s="51"/>
      <c r="Q3341" s="51"/>
      <c r="R3341" s="51" t="s">
        <v>9273</v>
      </c>
      <c r="S3341" s="51" t="s">
        <v>3853</v>
      </c>
      <c r="T3341" s="11" t="str">
        <f t="shared" si="2"/>
        <v>Curtis Warren</v>
      </c>
      <c r="U3341" s="51" t="s">
        <v>247</v>
      </c>
      <c r="V3341" s="51" t="s">
        <v>21716</v>
      </c>
      <c r="W3341" s="51"/>
      <c r="X3341" s="94" t="s">
        <v>21702</v>
      </c>
      <c r="Y3341" s="51" t="s">
        <v>60</v>
      </c>
      <c r="Z3341" s="56" t="s">
        <v>21703</v>
      </c>
      <c r="AA3341" s="51" t="s">
        <v>60</v>
      </c>
      <c r="AB3341" s="56" t="s">
        <v>21704</v>
      </c>
      <c r="AC3341" s="51" t="s">
        <v>60</v>
      </c>
      <c r="AD3341" s="56" t="s">
        <v>21717</v>
      </c>
      <c r="AE3341" s="51"/>
      <c r="AF3341" s="8" t="s">
        <v>21705</v>
      </c>
      <c r="AG3341" s="8" t="s">
        <v>5245</v>
      </c>
      <c r="AH3341" s="8" t="s">
        <v>4581</v>
      </c>
      <c r="AI3341" s="8" t="s">
        <v>233</v>
      </c>
      <c r="AJ3341" s="8"/>
      <c r="AK3341" s="8" t="s">
        <v>21706</v>
      </c>
      <c r="AL3341" s="8" t="s">
        <v>21707</v>
      </c>
      <c r="AM3341" s="8" t="s">
        <v>2573</v>
      </c>
      <c r="AN3341" s="8" t="s">
        <v>21708</v>
      </c>
      <c r="AO3341" s="8" t="s">
        <v>21709</v>
      </c>
      <c r="AP3341" s="29" t="s">
        <v>21705</v>
      </c>
      <c r="AQ3341" s="11">
        <v>1504.0</v>
      </c>
    </row>
    <row r="3342">
      <c r="A3342" s="8" t="str">
        <f t="shared" si="1"/>
        <v>Tom Dann</v>
      </c>
      <c r="B3342" s="51" t="s">
        <v>21692</v>
      </c>
      <c r="C3342" s="51" t="s">
        <v>21693</v>
      </c>
      <c r="D3342" s="2" t="s">
        <v>5231</v>
      </c>
      <c r="E3342" s="8" t="s">
        <v>21694</v>
      </c>
      <c r="F3342" s="8" t="s">
        <v>2136</v>
      </c>
      <c r="G3342" s="51" t="s">
        <v>19294</v>
      </c>
      <c r="H3342" s="8" t="s">
        <v>21695</v>
      </c>
      <c r="I3342" s="8" t="s">
        <v>1330</v>
      </c>
      <c r="J3342" s="10">
        <v>3.0</v>
      </c>
      <c r="K3342" s="8" t="s">
        <v>21696</v>
      </c>
      <c r="L3342" s="8"/>
      <c r="M3342" s="8"/>
      <c r="N3342" s="51" t="s">
        <v>21718</v>
      </c>
      <c r="O3342" s="51" t="s">
        <v>52</v>
      </c>
      <c r="P3342" s="51"/>
      <c r="Q3342" s="51"/>
      <c r="R3342" s="51" t="s">
        <v>271</v>
      </c>
      <c r="S3342" s="51" t="s">
        <v>21719</v>
      </c>
      <c r="T3342" s="11" t="str">
        <f t="shared" si="2"/>
        <v>Tom Dann</v>
      </c>
      <c r="U3342" s="51" t="s">
        <v>106</v>
      </c>
      <c r="V3342" s="51" t="s">
        <v>21720</v>
      </c>
      <c r="W3342" s="51" t="s">
        <v>21721</v>
      </c>
      <c r="X3342" s="94" t="s">
        <v>21702</v>
      </c>
      <c r="Y3342" s="51" t="s">
        <v>60</v>
      </c>
      <c r="Z3342" s="51" t="s">
        <v>60</v>
      </c>
      <c r="AA3342" s="51" t="s">
        <v>60</v>
      </c>
      <c r="AB3342" s="51" t="s">
        <v>60</v>
      </c>
      <c r="AC3342" s="51" t="s">
        <v>60</v>
      </c>
      <c r="AD3342" s="51" t="s">
        <v>60</v>
      </c>
      <c r="AE3342" s="51"/>
      <c r="AF3342" s="8" t="s">
        <v>21705</v>
      </c>
      <c r="AG3342" s="8" t="s">
        <v>5245</v>
      </c>
      <c r="AH3342" s="8" t="s">
        <v>4581</v>
      </c>
      <c r="AI3342" s="8" t="s">
        <v>233</v>
      </c>
      <c r="AJ3342" s="8"/>
      <c r="AK3342" s="8" t="s">
        <v>21706</v>
      </c>
      <c r="AL3342" s="8" t="s">
        <v>21707</v>
      </c>
      <c r="AM3342" s="8" t="s">
        <v>2573</v>
      </c>
      <c r="AN3342" s="8" t="s">
        <v>21708</v>
      </c>
      <c r="AO3342" s="8" t="s">
        <v>21709</v>
      </c>
      <c r="AP3342" s="29" t="s">
        <v>21705</v>
      </c>
      <c r="AQ3342" s="11">
        <v>1504.0</v>
      </c>
    </row>
    <row r="3343">
      <c r="A3343" s="8" t="str">
        <f t="shared" si="1"/>
        <v>Kris Mason</v>
      </c>
      <c r="B3343" s="51" t="s">
        <v>21692</v>
      </c>
      <c r="C3343" s="51" t="s">
        <v>21693</v>
      </c>
      <c r="D3343" s="2" t="s">
        <v>5231</v>
      </c>
      <c r="E3343" s="8" t="s">
        <v>21694</v>
      </c>
      <c r="F3343" s="8" t="s">
        <v>2136</v>
      </c>
      <c r="G3343" s="51" t="s">
        <v>19294</v>
      </c>
      <c r="H3343" s="8" t="s">
        <v>21695</v>
      </c>
      <c r="I3343" s="8" t="s">
        <v>1330</v>
      </c>
      <c r="J3343" s="10">
        <v>3.0</v>
      </c>
      <c r="K3343" s="8" t="s">
        <v>21696</v>
      </c>
      <c r="L3343" s="8"/>
      <c r="M3343" s="8"/>
      <c r="N3343" s="51" t="s">
        <v>21722</v>
      </c>
      <c r="O3343" s="51" t="s">
        <v>52</v>
      </c>
      <c r="P3343" s="51"/>
      <c r="Q3343" s="51"/>
      <c r="R3343" s="51" t="s">
        <v>4710</v>
      </c>
      <c r="S3343" s="51" t="s">
        <v>9101</v>
      </c>
      <c r="T3343" s="11" t="str">
        <f t="shared" si="2"/>
        <v>Kris Mason</v>
      </c>
      <c r="U3343" s="51" t="s">
        <v>80</v>
      </c>
      <c r="V3343" s="51" t="s">
        <v>21723</v>
      </c>
      <c r="W3343" s="51"/>
      <c r="X3343" s="94" t="s">
        <v>21702</v>
      </c>
      <c r="Y3343" s="51" t="s">
        <v>60</v>
      </c>
      <c r="Z3343" s="56" t="s">
        <v>21703</v>
      </c>
      <c r="AA3343" s="51" t="s">
        <v>60</v>
      </c>
      <c r="AB3343" s="56" t="s">
        <v>21704</v>
      </c>
      <c r="AC3343" s="51" t="s">
        <v>60</v>
      </c>
      <c r="AD3343" s="56" t="s">
        <v>9587</v>
      </c>
      <c r="AE3343" s="51"/>
      <c r="AF3343" s="8" t="s">
        <v>21705</v>
      </c>
      <c r="AG3343" s="8" t="s">
        <v>5245</v>
      </c>
      <c r="AH3343" s="8" t="s">
        <v>4581</v>
      </c>
      <c r="AI3343" s="8" t="s">
        <v>233</v>
      </c>
      <c r="AJ3343" s="8"/>
      <c r="AK3343" s="8" t="s">
        <v>21706</v>
      </c>
      <c r="AL3343" s="8" t="s">
        <v>21707</v>
      </c>
      <c r="AM3343" s="8" t="s">
        <v>2573</v>
      </c>
      <c r="AN3343" s="8" t="s">
        <v>21708</v>
      </c>
      <c r="AO3343" s="8" t="s">
        <v>21709</v>
      </c>
      <c r="AP3343" s="29" t="s">
        <v>21705</v>
      </c>
      <c r="AQ3343" s="11">
        <v>1504.0</v>
      </c>
    </row>
    <row r="3344">
      <c r="A3344" s="8" t="str">
        <f t="shared" si="1"/>
        <v>Michael Roscoe</v>
      </c>
      <c r="B3344" s="51" t="s">
        <v>21692</v>
      </c>
      <c r="C3344" s="51" t="s">
        <v>21693</v>
      </c>
      <c r="D3344" s="2" t="s">
        <v>5231</v>
      </c>
      <c r="E3344" s="8" t="s">
        <v>21694</v>
      </c>
      <c r="F3344" s="8" t="s">
        <v>2136</v>
      </c>
      <c r="G3344" s="51" t="s">
        <v>19294</v>
      </c>
      <c r="H3344" s="8" t="s">
        <v>21695</v>
      </c>
      <c r="I3344" s="8" t="s">
        <v>1330</v>
      </c>
      <c r="J3344" s="10">
        <v>3.0</v>
      </c>
      <c r="K3344" s="8" t="s">
        <v>21696</v>
      </c>
      <c r="L3344" s="8"/>
      <c r="M3344" s="8"/>
      <c r="N3344" s="51" t="s">
        <v>21724</v>
      </c>
      <c r="O3344" s="51" t="s">
        <v>52</v>
      </c>
      <c r="P3344" s="51"/>
      <c r="Q3344" s="51"/>
      <c r="R3344" s="51" t="s">
        <v>731</v>
      </c>
      <c r="S3344" s="51" t="s">
        <v>21725</v>
      </c>
      <c r="T3344" s="11" t="str">
        <f t="shared" si="2"/>
        <v>Michael Roscoe</v>
      </c>
      <c r="U3344" s="51" t="s">
        <v>80</v>
      </c>
      <c r="V3344" s="51" t="s">
        <v>21726</v>
      </c>
      <c r="W3344" s="51"/>
      <c r="X3344" s="94" t="s">
        <v>21702</v>
      </c>
      <c r="Y3344" s="51" t="s">
        <v>60</v>
      </c>
      <c r="Z3344" s="51" t="s">
        <v>60</v>
      </c>
      <c r="AA3344" s="51" t="s">
        <v>60</v>
      </c>
      <c r="AB3344" s="51" t="s">
        <v>60</v>
      </c>
      <c r="AC3344" s="51" t="s">
        <v>60</v>
      </c>
      <c r="AD3344" s="56" t="s">
        <v>9587</v>
      </c>
      <c r="AE3344" s="51"/>
      <c r="AF3344" s="8" t="s">
        <v>21705</v>
      </c>
      <c r="AG3344" s="8" t="s">
        <v>5245</v>
      </c>
      <c r="AH3344" s="8" t="s">
        <v>4581</v>
      </c>
      <c r="AI3344" s="8" t="s">
        <v>233</v>
      </c>
      <c r="AJ3344" s="8"/>
      <c r="AK3344" s="8" t="s">
        <v>21706</v>
      </c>
      <c r="AL3344" s="8" t="s">
        <v>21707</v>
      </c>
      <c r="AM3344" s="8" t="s">
        <v>2573</v>
      </c>
      <c r="AN3344" s="8" t="s">
        <v>21708</v>
      </c>
      <c r="AO3344" s="8" t="s">
        <v>21709</v>
      </c>
      <c r="AP3344" s="29" t="s">
        <v>21705</v>
      </c>
      <c r="AQ3344" s="11">
        <v>1504.0</v>
      </c>
    </row>
    <row r="3345">
      <c r="A3345" s="8" t="str">
        <f t="shared" si="1"/>
        <v>Ryan Farr</v>
      </c>
      <c r="B3345" s="8" t="s">
        <v>21692</v>
      </c>
      <c r="C3345" s="51" t="s">
        <v>21693</v>
      </c>
      <c r="D3345" s="2" t="s">
        <v>5231</v>
      </c>
      <c r="E3345" s="51" t="s">
        <v>21694</v>
      </c>
      <c r="F3345" s="51" t="s">
        <v>2136</v>
      </c>
      <c r="G3345" s="51" t="s">
        <v>19294</v>
      </c>
      <c r="H3345" s="8" t="s">
        <v>21695</v>
      </c>
      <c r="I3345" s="59" t="s">
        <v>1330</v>
      </c>
      <c r="J3345" s="60">
        <v>3.0</v>
      </c>
      <c r="K3345" s="51" t="s">
        <v>21696</v>
      </c>
      <c r="L3345" s="8"/>
      <c r="M3345" s="8"/>
      <c r="N3345" s="51" t="s">
        <v>21727</v>
      </c>
      <c r="O3345" s="51" t="s">
        <v>52</v>
      </c>
      <c r="P3345" s="51"/>
      <c r="Q3345" s="51"/>
      <c r="R3345" s="51" t="s">
        <v>927</v>
      </c>
      <c r="S3345" s="51" t="s">
        <v>21728</v>
      </c>
      <c r="T3345" s="11" t="str">
        <f t="shared" si="2"/>
        <v>Ryan Farr</v>
      </c>
      <c r="U3345" s="51" t="s">
        <v>80</v>
      </c>
      <c r="V3345" s="51"/>
      <c r="W3345" s="51"/>
      <c r="X3345" s="51" t="s">
        <v>21702</v>
      </c>
      <c r="Y3345" s="56" t="s">
        <v>21729</v>
      </c>
      <c r="Z3345" s="56" t="s">
        <v>21703</v>
      </c>
      <c r="AA3345" s="51" t="s">
        <v>60</v>
      </c>
      <c r="AB3345" s="56" t="s">
        <v>21704</v>
      </c>
      <c r="AC3345" s="51" t="s">
        <v>60</v>
      </c>
      <c r="AD3345" s="56" t="s">
        <v>9587</v>
      </c>
      <c r="AE3345" s="51"/>
      <c r="AF3345" s="51" t="s">
        <v>21705</v>
      </c>
      <c r="AG3345" s="51" t="s">
        <v>5245</v>
      </c>
      <c r="AH3345" s="51" t="s">
        <v>4581</v>
      </c>
      <c r="AI3345" s="59" t="s">
        <v>18832</v>
      </c>
      <c r="AJ3345" s="51"/>
      <c r="AK3345" s="59" t="s">
        <v>21706</v>
      </c>
      <c r="AL3345" s="59" t="s">
        <v>21707</v>
      </c>
      <c r="AM3345" s="59" t="s">
        <v>2573</v>
      </c>
      <c r="AN3345" s="59" t="s">
        <v>21708</v>
      </c>
      <c r="AO3345" s="59" t="s">
        <v>21730</v>
      </c>
      <c r="AP3345" s="29" t="s">
        <v>21705</v>
      </c>
      <c r="AQ3345" s="11">
        <v>1504.0</v>
      </c>
    </row>
    <row r="3346">
      <c r="A3346" s="8" t="str">
        <f t="shared" si="1"/>
        <v>Ian Wilson</v>
      </c>
      <c r="B3346" s="51" t="s">
        <v>21731</v>
      </c>
      <c r="C3346" s="51" t="s">
        <v>21665</v>
      </c>
      <c r="D3346" s="2" t="s">
        <v>5231</v>
      </c>
      <c r="E3346" s="8" t="s">
        <v>21638</v>
      </c>
      <c r="F3346" s="8" t="s">
        <v>2136</v>
      </c>
      <c r="G3346" s="51" t="s">
        <v>19294</v>
      </c>
      <c r="H3346" s="8" t="s">
        <v>21732</v>
      </c>
      <c r="I3346" s="8" t="s">
        <v>49</v>
      </c>
      <c r="J3346" s="10">
        <v>2.7</v>
      </c>
      <c r="K3346" s="8" t="s">
        <v>21733</v>
      </c>
      <c r="L3346" s="8"/>
      <c r="M3346" s="8"/>
      <c r="N3346" s="51" t="s">
        <v>21734</v>
      </c>
      <c r="O3346" s="51" t="s">
        <v>52</v>
      </c>
      <c r="P3346" s="51"/>
      <c r="Q3346" s="51"/>
      <c r="R3346" s="51" t="s">
        <v>8494</v>
      </c>
      <c r="S3346" s="51" t="s">
        <v>3011</v>
      </c>
      <c r="T3346" s="11" t="str">
        <f t="shared" si="2"/>
        <v>Ian Wilson</v>
      </c>
      <c r="U3346" s="51" t="s">
        <v>311</v>
      </c>
      <c r="V3346" s="51" t="s">
        <v>21735</v>
      </c>
      <c r="W3346" s="51" t="s">
        <v>21736</v>
      </c>
      <c r="X3346" s="94" t="s">
        <v>21737</v>
      </c>
      <c r="Y3346" s="51" t="s">
        <v>60</v>
      </c>
      <c r="Z3346" s="56" t="s">
        <v>21738</v>
      </c>
      <c r="AA3346" s="51" t="s">
        <v>60</v>
      </c>
      <c r="AB3346" s="56" t="s">
        <v>21739</v>
      </c>
      <c r="AC3346" s="51" t="s">
        <v>60</v>
      </c>
      <c r="AD3346" s="51" t="s">
        <v>60</v>
      </c>
      <c r="AE3346" s="51" t="s">
        <v>21740</v>
      </c>
      <c r="AF3346" s="8" t="s">
        <v>21741</v>
      </c>
      <c r="AG3346" s="8" t="s">
        <v>5245</v>
      </c>
      <c r="AH3346" s="8" t="s">
        <v>194</v>
      </c>
      <c r="AI3346" s="8" t="s">
        <v>233</v>
      </c>
      <c r="AJ3346" s="8"/>
      <c r="AK3346" s="8"/>
      <c r="AL3346" s="8"/>
      <c r="AM3346" s="8"/>
      <c r="AN3346" s="8" t="s">
        <v>3244</v>
      </c>
      <c r="AO3346" s="8" t="s">
        <v>19816</v>
      </c>
      <c r="AP3346" s="29" t="s">
        <v>21741</v>
      </c>
      <c r="AQ3346" s="11">
        <v>1227.0</v>
      </c>
    </row>
    <row r="3347">
      <c r="A3347" s="8" t="str">
        <f t="shared" si="1"/>
        <v>Alanna McDonough Tucker</v>
      </c>
      <c r="B3347" s="51" t="s">
        <v>21731</v>
      </c>
      <c r="C3347" s="51" t="s">
        <v>21665</v>
      </c>
      <c r="D3347" s="2" t="s">
        <v>5231</v>
      </c>
      <c r="E3347" s="13" t="s">
        <v>21638</v>
      </c>
      <c r="F3347" s="8" t="s">
        <v>2136</v>
      </c>
      <c r="G3347" s="51" t="s">
        <v>19294</v>
      </c>
      <c r="H3347" s="13" t="s">
        <v>21732</v>
      </c>
      <c r="I3347" s="8" t="s">
        <v>49</v>
      </c>
      <c r="J3347" s="10">
        <v>2.7</v>
      </c>
      <c r="K3347" s="8" t="s">
        <v>21733</v>
      </c>
      <c r="L3347" s="8"/>
      <c r="M3347" s="8"/>
      <c r="N3347" s="51" t="s">
        <v>21742</v>
      </c>
      <c r="O3347" s="51" t="s">
        <v>52</v>
      </c>
      <c r="P3347" s="51"/>
      <c r="Q3347" s="51"/>
      <c r="R3347" s="51" t="s">
        <v>21743</v>
      </c>
      <c r="S3347" s="51" t="s">
        <v>21744</v>
      </c>
      <c r="T3347" s="11" t="str">
        <f t="shared" si="2"/>
        <v>Alanna McDonough Tucker</v>
      </c>
      <c r="U3347" s="51" t="s">
        <v>106</v>
      </c>
      <c r="V3347" s="51" t="s">
        <v>21745</v>
      </c>
      <c r="W3347" s="51" t="s">
        <v>21746</v>
      </c>
      <c r="X3347" s="94" t="s">
        <v>21737</v>
      </c>
      <c r="Y3347" s="51" t="s">
        <v>60</v>
      </c>
      <c r="Z3347" s="56" t="s">
        <v>21738</v>
      </c>
      <c r="AA3347" s="51" t="s">
        <v>60</v>
      </c>
      <c r="AB3347" s="56" t="s">
        <v>21739</v>
      </c>
      <c r="AC3347" s="51" t="s">
        <v>60</v>
      </c>
      <c r="AD3347" s="56" t="s">
        <v>21747</v>
      </c>
      <c r="AE3347" s="51" t="s">
        <v>21740</v>
      </c>
      <c r="AF3347" s="13" t="s">
        <v>21741</v>
      </c>
      <c r="AG3347" s="13" t="s">
        <v>5245</v>
      </c>
      <c r="AH3347" s="8" t="s">
        <v>194</v>
      </c>
      <c r="AI3347" s="8" t="s">
        <v>233</v>
      </c>
      <c r="AJ3347" s="8"/>
      <c r="AK3347" s="8"/>
      <c r="AL3347" s="8"/>
      <c r="AM3347" s="8"/>
      <c r="AN3347" s="8" t="s">
        <v>3244</v>
      </c>
      <c r="AO3347" s="8" t="s">
        <v>19816</v>
      </c>
      <c r="AP3347" s="52" t="s">
        <v>21741</v>
      </c>
      <c r="AQ3347" s="11">
        <v>1227.0</v>
      </c>
    </row>
    <row r="3348">
      <c r="A3348" s="8" t="str">
        <f t="shared" si="1"/>
        <v>AC Jim has been removed. </v>
      </c>
      <c r="B3348" s="51" t="s">
        <v>21731</v>
      </c>
      <c r="C3348" s="51" t="s">
        <v>21665</v>
      </c>
      <c r="D3348" s="2" t="s">
        <v>5231</v>
      </c>
      <c r="E3348" s="8" t="s">
        <v>21638</v>
      </c>
      <c r="F3348" s="8" t="s">
        <v>2136</v>
      </c>
      <c r="G3348" s="51" t="s">
        <v>19294</v>
      </c>
      <c r="H3348" s="13" t="s">
        <v>21732</v>
      </c>
      <c r="I3348" s="8" t="s">
        <v>49</v>
      </c>
      <c r="J3348" s="10">
        <v>2.7</v>
      </c>
      <c r="K3348" s="8" t="s">
        <v>21733</v>
      </c>
      <c r="L3348" s="8"/>
      <c r="M3348" s="8"/>
      <c r="N3348" s="51" t="s">
        <v>21748</v>
      </c>
      <c r="O3348" s="51" t="s">
        <v>52</v>
      </c>
      <c r="P3348" s="51"/>
      <c r="Q3348" s="51" t="s">
        <v>21749</v>
      </c>
      <c r="R3348" s="51" t="s">
        <v>21750</v>
      </c>
      <c r="S3348" s="51"/>
      <c r="T3348" s="11" t="str">
        <f t="shared" si="2"/>
        <v>AC Jim has been removed. </v>
      </c>
      <c r="U3348" s="51"/>
      <c r="V3348" s="51"/>
      <c r="W3348" s="51"/>
      <c r="X3348" s="94" t="s">
        <v>21737</v>
      </c>
      <c r="Y3348" s="51" t="s">
        <v>60</v>
      </c>
      <c r="Z3348" s="56" t="s">
        <v>21738</v>
      </c>
      <c r="AA3348" s="56" t="s">
        <v>21751</v>
      </c>
      <c r="AB3348" s="56" t="s">
        <v>21739</v>
      </c>
      <c r="AC3348" s="51" t="s">
        <v>60</v>
      </c>
      <c r="AD3348" s="51" t="s">
        <v>60</v>
      </c>
      <c r="AE3348" s="51" t="s">
        <v>21740</v>
      </c>
      <c r="AF3348" s="8" t="s">
        <v>21741</v>
      </c>
      <c r="AG3348" s="8" t="s">
        <v>5245</v>
      </c>
      <c r="AH3348" s="8" t="s">
        <v>194</v>
      </c>
      <c r="AI3348" s="8" t="s">
        <v>233</v>
      </c>
      <c r="AJ3348" s="8"/>
      <c r="AK3348" s="8"/>
      <c r="AL3348" s="8"/>
      <c r="AM3348" s="8"/>
      <c r="AN3348" s="8" t="s">
        <v>3244</v>
      </c>
      <c r="AO3348" s="8" t="s">
        <v>19816</v>
      </c>
      <c r="AP3348" s="29" t="s">
        <v>21741</v>
      </c>
      <c r="AQ3348" s="11">
        <v>1227.0</v>
      </c>
    </row>
    <row r="3349">
      <c r="A3349" s="8" t="str">
        <f t="shared" si="1"/>
        <v>AC Matt has been removed. </v>
      </c>
      <c r="B3349" s="51" t="s">
        <v>21731</v>
      </c>
      <c r="C3349" s="51" t="s">
        <v>21665</v>
      </c>
      <c r="D3349" s="2" t="s">
        <v>5231</v>
      </c>
      <c r="E3349" s="8" t="s">
        <v>21638</v>
      </c>
      <c r="F3349" s="8" t="s">
        <v>2136</v>
      </c>
      <c r="G3349" s="51" t="s">
        <v>19294</v>
      </c>
      <c r="H3349" s="8" t="s">
        <v>21732</v>
      </c>
      <c r="I3349" s="8" t="s">
        <v>49</v>
      </c>
      <c r="J3349" s="10">
        <v>2.7</v>
      </c>
      <c r="K3349" s="8" t="s">
        <v>21733</v>
      </c>
      <c r="L3349" s="8"/>
      <c r="M3349" s="8"/>
      <c r="N3349" s="51" t="s">
        <v>21752</v>
      </c>
      <c r="O3349" s="51" t="s">
        <v>52</v>
      </c>
      <c r="P3349" s="51"/>
      <c r="Q3349" s="51" t="s">
        <v>277</v>
      </c>
      <c r="R3349" s="51" t="s">
        <v>21753</v>
      </c>
      <c r="S3349" s="51"/>
      <c r="T3349" s="11" t="str">
        <f t="shared" si="2"/>
        <v>AC Matt has been removed. </v>
      </c>
      <c r="U3349" s="51"/>
      <c r="V3349" s="51"/>
      <c r="W3349" s="51"/>
      <c r="X3349" s="94" t="s">
        <v>21737</v>
      </c>
      <c r="Y3349" s="51" t="s">
        <v>60</v>
      </c>
      <c r="Z3349" s="56" t="s">
        <v>21738</v>
      </c>
      <c r="AA3349" s="51" t="s">
        <v>60</v>
      </c>
      <c r="AB3349" s="56" t="s">
        <v>21739</v>
      </c>
      <c r="AC3349" s="56" t="s">
        <v>21754</v>
      </c>
      <c r="AD3349" s="51" t="s">
        <v>60</v>
      </c>
      <c r="AE3349" s="51" t="s">
        <v>21740</v>
      </c>
      <c r="AF3349" s="8" t="s">
        <v>21741</v>
      </c>
      <c r="AG3349" s="8" t="s">
        <v>5245</v>
      </c>
      <c r="AH3349" s="8" t="s">
        <v>194</v>
      </c>
      <c r="AI3349" s="8" t="s">
        <v>233</v>
      </c>
      <c r="AJ3349" s="8"/>
      <c r="AK3349" s="8"/>
      <c r="AL3349" s="8"/>
      <c r="AM3349" s="8"/>
      <c r="AN3349" s="8" t="s">
        <v>3244</v>
      </c>
      <c r="AO3349" s="8" t="s">
        <v>19816</v>
      </c>
      <c r="AP3349" s="29" t="s">
        <v>21741</v>
      </c>
      <c r="AQ3349" s="11">
        <v>1227.0</v>
      </c>
    </row>
    <row r="3350">
      <c r="A3350" s="8" t="str">
        <f t="shared" si="1"/>
        <v>AC Jarrod has been removed. </v>
      </c>
      <c r="B3350" s="8" t="s">
        <v>21731</v>
      </c>
      <c r="C3350" s="51" t="s">
        <v>21665</v>
      </c>
      <c r="D3350" s="2" t="s">
        <v>5231</v>
      </c>
      <c r="E3350" s="51" t="s">
        <v>21638</v>
      </c>
      <c r="F3350" s="51" t="s">
        <v>2136</v>
      </c>
      <c r="G3350" s="51" t="s">
        <v>19294</v>
      </c>
      <c r="H3350" s="51" t="s">
        <v>21732</v>
      </c>
      <c r="I3350" s="59" t="s">
        <v>49</v>
      </c>
      <c r="J3350" s="60">
        <v>2.7</v>
      </c>
      <c r="K3350" s="51" t="s">
        <v>21733</v>
      </c>
      <c r="L3350" s="51"/>
      <c r="M3350" s="51"/>
      <c r="N3350" s="51" t="s">
        <v>21755</v>
      </c>
      <c r="O3350" s="51" t="s">
        <v>52</v>
      </c>
      <c r="P3350" s="51"/>
      <c r="Q3350" s="51" t="s">
        <v>277</v>
      </c>
      <c r="R3350" s="51" t="s">
        <v>21756</v>
      </c>
      <c r="S3350" s="51"/>
      <c r="T3350" s="11" t="str">
        <f t="shared" si="2"/>
        <v>AC Jarrod has been removed. </v>
      </c>
      <c r="U3350" s="51"/>
      <c r="V3350" s="51"/>
      <c r="W3350" s="51"/>
      <c r="X3350" s="51" t="s">
        <v>21737</v>
      </c>
      <c r="Y3350" s="51" t="s">
        <v>60</v>
      </c>
      <c r="Z3350" s="56" t="s">
        <v>21738</v>
      </c>
      <c r="AA3350" s="51" t="s">
        <v>60</v>
      </c>
      <c r="AB3350" s="56" t="s">
        <v>21739</v>
      </c>
      <c r="AC3350" s="51" t="s">
        <v>60</v>
      </c>
      <c r="AD3350" s="56" t="s">
        <v>21757</v>
      </c>
      <c r="AE3350" s="51" t="s">
        <v>21740</v>
      </c>
      <c r="AF3350" s="51" t="s">
        <v>21741</v>
      </c>
      <c r="AG3350" s="51" t="s">
        <v>5245</v>
      </c>
      <c r="AH3350" s="51" t="s">
        <v>194</v>
      </c>
      <c r="AI3350" s="59" t="s">
        <v>18832</v>
      </c>
      <c r="AJ3350" s="51"/>
      <c r="AK3350" s="59"/>
      <c r="AL3350" s="59"/>
      <c r="AM3350" s="59"/>
      <c r="AN3350" s="59" t="s">
        <v>3244</v>
      </c>
      <c r="AO3350" s="59" t="s">
        <v>21045</v>
      </c>
      <c r="AP3350" s="29" t="s">
        <v>21741</v>
      </c>
      <c r="AQ3350" s="68">
        <v>1227.0</v>
      </c>
    </row>
    <row r="3351">
      <c r="A3351" s="8" t="str">
        <f t="shared" si="1"/>
        <v>Sean Cabaniss</v>
      </c>
      <c r="B3351" s="51" t="s">
        <v>21758</v>
      </c>
      <c r="C3351" s="51" t="s">
        <v>21665</v>
      </c>
      <c r="D3351" s="2" t="s">
        <v>5231</v>
      </c>
      <c r="E3351" s="8" t="s">
        <v>21759</v>
      </c>
      <c r="F3351" s="8" t="s">
        <v>2136</v>
      </c>
      <c r="G3351" s="51" t="s">
        <v>19294</v>
      </c>
      <c r="H3351" s="8" t="s">
        <v>21760</v>
      </c>
      <c r="I3351" s="8" t="s">
        <v>49</v>
      </c>
      <c r="J3351" s="10">
        <v>3.05</v>
      </c>
      <c r="K3351" s="8" t="s">
        <v>21761</v>
      </c>
      <c r="L3351" s="8"/>
      <c r="M3351" s="8"/>
      <c r="N3351" s="51" t="s">
        <v>21762</v>
      </c>
      <c r="O3351" s="51" t="s">
        <v>52</v>
      </c>
      <c r="P3351" s="51"/>
      <c r="Q3351" s="51"/>
      <c r="R3351" s="51" t="s">
        <v>940</v>
      </c>
      <c r="S3351" s="51" t="s">
        <v>21763</v>
      </c>
      <c r="T3351" s="11" t="str">
        <f t="shared" si="2"/>
        <v>Sean Cabaniss</v>
      </c>
      <c r="U3351" s="8" t="s">
        <v>650</v>
      </c>
      <c r="V3351" s="51" t="s">
        <v>21764</v>
      </c>
      <c r="W3351" s="51" t="s">
        <v>21765</v>
      </c>
      <c r="X3351" s="94" t="s">
        <v>21766</v>
      </c>
      <c r="Y3351" s="51" t="s">
        <v>60</v>
      </c>
      <c r="Z3351" s="51" t="s">
        <v>60</v>
      </c>
      <c r="AA3351" s="56" t="s">
        <v>21767</v>
      </c>
      <c r="AB3351" s="56" t="s">
        <v>21768</v>
      </c>
      <c r="AC3351" s="51" t="s">
        <v>60</v>
      </c>
      <c r="AD3351" s="56" t="s">
        <v>21769</v>
      </c>
      <c r="AE3351" s="51" t="s">
        <v>21770</v>
      </c>
      <c r="AF3351" s="8" t="s">
        <v>21771</v>
      </c>
      <c r="AG3351" s="8" t="s">
        <v>5245</v>
      </c>
      <c r="AH3351" s="8" t="s">
        <v>4581</v>
      </c>
      <c r="AI3351" s="8" t="s">
        <v>66</v>
      </c>
      <c r="AJ3351" s="8"/>
      <c r="AK3351" s="8"/>
      <c r="AL3351" s="8"/>
      <c r="AM3351" s="8"/>
      <c r="AN3351" s="8" t="s">
        <v>17382</v>
      </c>
      <c r="AO3351" s="8" t="s">
        <v>21772</v>
      </c>
      <c r="AP3351" s="29" t="s">
        <v>21771</v>
      </c>
      <c r="AQ3351" s="11">
        <v>1782.0</v>
      </c>
    </row>
    <row r="3352">
      <c r="A3352" s="8" t="str">
        <f t="shared" si="1"/>
        <v>Ben Toribio</v>
      </c>
      <c r="B3352" s="51" t="s">
        <v>21758</v>
      </c>
      <c r="C3352" s="51" t="s">
        <v>21665</v>
      </c>
      <c r="D3352" s="2" t="s">
        <v>5231</v>
      </c>
      <c r="E3352" s="8" t="s">
        <v>21759</v>
      </c>
      <c r="F3352" s="8" t="s">
        <v>2136</v>
      </c>
      <c r="G3352" s="51" t="s">
        <v>19294</v>
      </c>
      <c r="H3352" s="8" t="s">
        <v>21760</v>
      </c>
      <c r="I3352" s="8" t="s">
        <v>49</v>
      </c>
      <c r="J3352" s="10">
        <v>3.05</v>
      </c>
      <c r="K3352" s="8" t="s">
        <v>21761</v>
      </c>
      <c r="L3352" s="8"/>
      <c r="M3352" s="8"/>
      <c r="N3352" s="51" t="s">
        <v>21773</v>
      </c>
      <c r="O3352" s="51" t="s">
        <v>52</v>
      </c>
      <c r="P3352" s="51"/>
      <c r="Q3352" s="51"/>
      <c r="R3352" s="51" t="s">
        <v>2944</v>
      </c>
      <c r="S3352" s="51" t="s">
        <v>21774</v>
      </c>
      <c r="T3352" s="11" t="str">
        <f t="shared" si="2"/>
        <v>Ben Toribio</v>
      </c>
      <c r="U3352" s="8" t="s">
        <v>160</v>
      </c>
      <c r="V3352" s="51" t="s">
        <v>21775</v>
      </c>
      <c r="W3352" s="51"/>
      <c r="X3352" s="94" t="s">
        <v>21766</v>
      </c>
      <c r="Y3352" s="51" t="s">
        <v>60</v>
      </c>
      <c r="Z3352" s="51" t="s">
        <v>60</v>
      </c>
      <c r="AA3352" s="51" t="s">
        <v>60</v>
      </c>
      <c r="AB3352" s="56" t="s">
        <v>21768</v>
      </c>
      <c r="AC3352" s="51" t="s">
        <v>60</v>
      </c>
      <c r="AD3352" s="56" t="s">
        <v>21769</v>
      </c>
      <c r="AE3352" s="51" t="s">
        <v>21770</v>
      </c>
      <c r="AF3352" s="8" t="s">
        <v>21771</v>
      </c>
      <c r="AG3352" s="8" t="s">
        <v>5245</v>
      </c>
      <c r="AH3352" s="8" t="s">
        <v>4581</v>
      </c>
      <c r="AI3352" s="8" t="s">
        <v>66</v>
      </c>
      <c r="AJ3352" s="8"/>
      <c r="AK3352" s="8"/>
      <c r="AL3352" s="8"/>
      <c r="AM3352" s="8"/>
      <c r="AN3352" s="8" t="s">
        <v>17382</v>
      </c>
      <c r="AO3352" s="8" t="s">
        <v>21772</v>
      </c>
      <c r="AP3352" s="29" t="s">
        <v>21771</v>
      </c>
      <c r="AQ3352" s="11">
        <v>1782.0</v>
      </c>
    </row>
    <row r="3353">
      <c r="A3353" s="8" t="str">
        <f t="shared" si="1"/>
        <v>Robbie Hollis</v>
      </c>
      <c r="B3353" s="51" t="s">
        <v>21758</v>
      </c>
      <c r="C3353" s="51" t="s">
        <v>21665</v>
      </c>
      <c r="D3353" s="2" t="s">
        <v>5231</v>
      </c>
      <c r="E3353" s="8" t="s">
        <v>21759</v>
      </c>
      <c r="F3353" s="8" t="s">
        <v>2136</v>
      </c>
      <c r="G3353" s="51" t="s">
        <v>19294</v>
      </c>
      <c r="H3353" s="8" t="s">
        <v>21760</v>
      </c>
      <c r="I3353" s="8" t="s">
        <v>49</v>
      </c>
      <c r="J3353" s="10">
        <v>3.05</v>
      </c>
      <c r="K3353" s="8" t="s">
        <v>21761</v>
      </c>
      <c r="L3353" s="8"/>
      <c r="M3353" s="8"/>
      <c r="N3353" s="51" t="s">
        <v>21776</v>
      </c>
      <c r="O3353" s="51" t="s">
        <v>52</v>
      </c>
      <c r="P3353" s="51"/>
      <c r="Q3353" s="51"/>
      <c r="R3353" s="8" t="s">
        <v>21777</v>
      </c>
      <c r="S3353" s="51" t="s">
        <v>21778</v>
      </c>
      <c r="T3353" s="11" t="str">
        <f t="shared" si="2"/>
        <v>Robbie Hollis</v>
      </c>
      <c r="U3353" s="57" t="s">
        <v>106</v>
      </c>
      <c r="V3353" s="51" t="s">
        <v>21779</v>
      </c>
      <c r="W3353" s="8" t="s">
        <v>21765</v>
      </c>
      <c r="X3353" s="94" t="s">
        <v>21766</v>
      </c>
      <c r="Y3353" s="51" t="s">
        <v>60</v>
      </c>
      <c r="Z3353" s="51" t="s">
        <v>60</v>
      </c>
      <c r="AA3353" s="51" t="s">
        <v>60</v>
      </c>
      <c r="AB3353" s="56" t="s">
        <v>21768</v>
      </c>
      <c r="AC3353" s="51" t="s">
        <v>60</v>
      </c>
      <c r="AD3353" s="56" t="s">
        <v>21769</v>
      </c>
      <c r="AE3353" s="51" t="s">
        <v>21770</v>
      </c>
      <c r="AF3353" s="8" t="s">
        <v>21771</v>
      </c>
      <c r="AG3353" s="8" t="s">
        <v>5245</v>
      </c>
      <c r="AH3353" s="8" t="s">
        <v>4581</v>
      </c>
      <c r="AI3353" s="8" t="s">
        <v>66</v>
      </c>
      <c r="AJ3353" s="8"/>
      <c r="AK3353" s="8"/>
      <c r="AL3353" s="8"/>
      <c r="AM3353" s="8"/>
      <c r="AN3353" s="8" t="s">
        <v>17382</v>
      </c>
      <c r="AO3353" s="8" t="s">
        <v>21772</v>
      </c>
      <c r="AP3353" s="29" t="s">
        <v>21771</v>
      </c>
      <c r="AQ3353" s="11">
        <v>1782.0</v>
      </c>
    </row>
    <row r="3354">
      <c r="A3354" s="8" t="str">
        <f t="shared" si="1"/>
        <v>Raymond Putnam</v>
      </c>
      <c r="B3354" s="8" t="s">
        <v>21780</v>
      </c>
      <c r="C3354" s="51" t="s">
        <v>21665</v>
      </c>
      <c r="D3354" s="2" t="s">
        <v>5231</v>
      </c>
      <c r="E3354" s="8" t="s">
        <v>21781</v>
      </c>
      <c r="F3354" s="8" t="s">
        <v>2136</v>
      </c>
      <c r="G3354" s="51" t="s">
        <v>19294</v>
      </c>
      <c r="H3354" s="8" t="s">
        <v>21782</v>
      </c>
      <c r="I3354" s="8" t="s">
        <v>49</v>
      </c>
      <c r="J3354" s="10">
        <v>3.04</v>
      </c>
      <c r="K3354" s="8" t="s">
        <v>21783</v>
      </c>
      <c r="L3354" s="8"/>
      <c r="M3354" s="8"/>
      <c r="N3354" s="51" t="s">
        <v>21784</v>
      </c>
      <c r="O3354" s="51" t="s">
        <v>52</v>
      </c>
      <c r="P3354" s="51"/>
      <c r="Q3354" s="51"/>
      <c r="R3354" s="51" t="s">
        <v>2164</v>
      </c>
      <c r="S3354" s="51" t="s">
        <v>21785</v>
      </c>
      <c r="T3354" s="11" t="str">
        <f t="shared" si="2"/>
        <v>Raymond Putnam</v>
      </c>
      <c r="U3354" s="8" t="s">
        <v>979</v>
      </c>
      <c r="V3354" s="51" t="s">
        <v>21786</v>
      </c>
      <c r="W3354" s="51"/>
      <c r="X3354" s="51" t="s">
        <v>21787</v>
      </c>
      <c r="Y3354" s="51" t="s">
        <v>60</v>
      </c>
      <c r="Z3354" s="56" t="s">
        <v>21788</v>
      </c>
      <c r="AA3354" s="51" t="s">
        <v>60</v>
      </c>
      <c r="AB3354" s="56" t="s">
        <v>21789</v>
      </c>
      <c r="AC3354" s="51" t="s">
        <v>60</v>
      </c>
      <c r="AD3354" s="56" t="s">
        <v>21769</v>
      </c>
      <c r="AE3354" s="51" t="s">
        <v>21790</v>
      </c>
      <c r="AF3354" s="8" t="s">
        <v>21791</v>
      </c>
      <c r="AG3354" s="8" t="s">
        <v>5245</v>
      </c>
      <c r="AH3354" s="8" t="s">
        <v>4581</v>
      </c>
      <c r="AI3354" s="8" t="s">
        <v>66</v>
      </c>
      <c r="AJ3354" s="8"/>
      <c r="AK3354" s="8"/>
      <c r="AL3354" s="8"/>
      <c r="AM3354" s="8"/>
      <c r="AN3354" s="8" t="s">
        <v>21792</v>
      </c>
      <c r="AO3354" s="8" t="s">
        <v>21793</v>
      </c>
      <c r="AP3354" s="29" t="s">
        <v>21791</v>
      </c>
      <c r="AQ3354" s="11">
        <v>1326.0</v>
      </c>
    </row>
    <row r="3355">
      <c r="A3355" s="8" t="str">
        <f t="shared" si="1"/>
        <v>Ron McAtee</v>
      </c>
      <c r="B3355" s="51" t="s">
        <v>21780</v>
      </c>
      <c r="C3355" s="51" t="s">
        <v>21665</v>
      </c>
      <c r="D3355" s="2" t="s">
        <v>5231</v>
      </c>
      <c r="E3355" s="8" t="s">
        <v>21781</v>
      </c>
      <c r="F3355" s="8" t="s">
        <v>2136</v>
      </c>
      <c r="G3355" s="51" t="s">
        <v>19294</v>
      </c>
      <c r="H3355" s="8" t="s">
        <v>21782</v>
      </c>
      <c r="I3355" s="8" t="s">
        <v>49</v>
      </c>
      <c r="J3355" s="10">
        <v>3.04</v>
      </c>
      <c r="K3355" s="8" t="s">
        <v>21783</v>
      </c>
      <c r="L3355" s="8"/>
      <c r="M3355" s="8"/>
      <c r="N3355" s="51" t="s">
        <v>21794</v>
      </c>
      <c r="O3355" s="57" t="s">
        <v>52</v>
      </c>
      <c r="P3355" s="51"/>
      <c r="Q3355" s="51"/>
      <c r="R3355" s="51" t="s">
        <v>467</v>
      </c>
      <c r="S3355" s="51" t="s">
        <v>21795</v>
      </c>
      <c r="T3355" s="11" t="str">
        <f t="shared" si="2"/>
        <v>Ron McAtee</v>
      </c>
      <c r="U3355" s="57" t="s">
        <v>160</v>
      </c>
      <c r="V3355" s="51"/>
      <c r="W3355" s="51"/>
      <c r="X3355" s="51" t="s">
        <v>21787</v>
      </c>
      <c r="Y3355" s="51" t="s">
        <v>60</v>
      </c>
      <c r="Z3355" s="56" t="s">
        <v>5242</v>
      </c>
      <c r="AA3355" s="51" t="s">
        <v>60</v>
      </c>
      <c r="AB3355" s="51" t="s">
        <v>60</v>
      </c>
      <c r="AC3355" s="51" t="s">
        <v>60</v>
      </c>
      <c r="AD3355" s="56" t="s">
        <v>21769</v>
      </c>
      <c r="AE3355" s="56" t="s">
        <v>21790</v>
      </c>
      <c r="AF3355" s="8" t="s">
        <v>21791</v>
      </c>
      <c r="AG3355" s="8" t="s">
        <v>5245</v>
      </c>
      <c r="AH3355" s="8" t="s">
        <v>4581</v>
      </c>
      <c r="AI3355" s="8" t="s">
        <v>66</v>
      </c>
      <c r="AJ3355" s="8"/>
      <c r="AK3355" s="8"/>
      <c r="AL3355" s="8"/>
      <c r="AM3355" s="8"/>
      <c r="AN3355" s="8" t="s">
        <v>21792</v>
      </c>
      <c r="AO3355" s="8" t="s">
        <v>21793</v>
      </c>
      <c r="AP3355" s="29" t="s">
        <v>21791</v>
      </c>
      <c r="AQ3355" s="11">
        <v>1326.0</v>
      </c>
    </row>
    <row r="3356">
      <c r="A3356" s="8" t="str">
        <f t="shared" si="1"/>
        <v>Rob Whitten</v>
      </c>
      <c r="B3356" s="51" t="s">
        <v>21796</v>
      </c>
      <c r="C3356" s="51" t="s">
        <v>19771</v>
      </c>
      <c r="D3356" s="2" t="s">
        <v>5231</v>
      </c>
      <c r="E3356" s="13" t="s">
        <v>9227</v>
      </c>
      <c r="F3356" s="8" t="s">
        <v>2136</v>
      </c>
      <c r="G3356" s="51" t="s">
        <v>19294</v>
      </c>
      <c r="H3356" s="8" t="s">
        <v>21797</v>
      </c>
      <c r="I3356" s="8" t="s">
        <v>49</v>
      </c>
      <c r="J3356" s="10">
        <v>3.16</v>
      </c>
      <c r="K3356" s="8" t="s">
        <v>21798</v>
      </c>
      <c r="L3356" s="8"/>
      <c r="M3356" s="8"/>
      <c r="N3356" s="13" t="s">
        <v>21799</v>
      </c>
      <c r="O3356" s="51" t="s">
        <v>52</v>
      </c>
      <c r="P3356" s="51"/>
      <c r="Q3356" s="51"/>
      <c r="R3356" s="51" t="s">
        <v>817</v>
      </c>
      <c r="S3356" s="51" t="s">
        <v>21800</v>
      </c>
      <c r="T3356" s="11" t="str">
        <f t="shared" si="2"/>
        <v>Rob Whitten</v>
      </c>
      <c r="U3356" s="13" t="s">
        <v>55</v>
      </c>
      <c r="V3356" s="51" t="s">
        <v>21801</v>
      </c>
      <c r="W3356" s="57" t="s">
        <v>21802</v>
      </c>
      <c r="X3356" s="94" t="s">
        <v>21803</v>
      </c>
      <c r="Y3356" s="51" t="s">
        <v>60</v>
      </c>
      <c r="Z3356" s="51" t="s">
        <v>60</v>
      </c>
      <c r="AA3356" s="56" t="s">
        <v>21804</v>
      </c>
      <c r="AB3356" s="56" t="s">
        <v>21805</v>
      </c>
      <c r="AC3356" s="51" t="s">
        <v>60</v>
      </c>
      <c r="AD3356" s="51" t="s">
        <v>60</v>
      </c>
      <c r="AE3356" s="51" t="s">
        <v>21806</v>
      </c>
      <c r="AF3356" s="13" t="s">
        <v>21807</v>
      </c>
      <c r="AG3356" s="13" t="s">
        <v>5245</v>
      </c>
      <c r="AH3356" s="8" t="s">
        <v>134</v>
      </c>
      <c r="AI3356" s="8" t="s">
        <v>66</v>
      </c>
      <c r="AJ3356" s="8"/>
      <c r="AK3356" s="8" t="s">
        <v>21808</v>
      </c>
      <c r="AL3356" s="8" t="s">
        <v>910</v>
      </c>
      <c r="AM3356" s="8" t="s">
        <v>4945</v>
      </c>
      <c r="AN3356" s="8" t="s">
        <v>21809</v>
      </c>
      <c r="AO3356" s="8" t="s">
        <v>21810</v>
      </c>
      <c r="AP3356" s="52" t="s">
        <v>21807</v>
      </c>
      <c r="AQ3356" s="11">
        <v>6189.0</v>
      </c>
    </row>
    <row r="3357">
      <c r="A3357" s="8" t="str">
        <f t="shared" si="1"/>
        <v>Molly Sabia</v>
      </c>
      <c r="B3357" s="51" t="s">
        <v>21796</v>
      </c>
      <c r="C3357" s="51" t="s">
        <v>19771</v>
      </c>
      <c r="D3357" s="2" t="s">
        <v>5231</v>
      </c>
      <c r="E3357" s="8" t="s">
        <v>9227</v>
      </c>
      <c r="F3357" s="8" t="s">
        <v>2136</v>
      </c>
      <c r="G3357" s="51" t="s">
        <v>19294</v>
      </c>
      <c r="H3357" s="8" t="s">
        <v>21797</v>
      </c>
      <c r="I3357" s="8" t="s">
        <v>49</v>
      </c>
      <c r="J3357" s="10">
        <v>3.16</v>
      </c>
      <c r="K3357" s="8" t="s">
        <v>21798</v>
      </c>
      <c r="L3357" s="8" t="s">
        <v>86</v>
      </c>
      <c r="M3357" s="8" t="s">
        <v>86</v>
      </c>
      <c r="N3357" s="51" t="s">
        <v>21811</v>
      </c>
      <c r="O3357" s="51" t="s">
        <v>52</v>
      </c>
      <c r="P3357" s="51"/>
      <c r="Q3357" s="51"/>
      <c r="R3357" s="51" t="s">
        <v>7430</v>
      </c>
      <c r="S3357" s="51" t="s">
        <v>21812</v>
      </c>
      <c r="T3357" s="11" t="str">
        <f t="shared" si="2"/>
        <v>Molly Sabia</v>
      </c>
      <c r="U3357" s="51" t="s">
        <v>106</v>
      </c>
      <c r="V3357" s="51" t="s">
        <v>86</v>
      </c>
      <c r="W3357" s="51" t="s">
        <v>86</v>
      </c>
      <c r="X3357" s="51" t="s">
        <v>21803</v>
      </c>
      <c r="Y3357" s="51" t="s">
        <v>60</v>
      </c>
      <c r="Z3357" s="51" t="s">
        <v>60</v>
      </c>
      <c r="AA3357" s="51" t="s">
        <v>60</v>
      </c>
      <c r="AB3357" s="56" t="s">
        <v>21805</v>
      </c>
      <c r="AC3357" s="51" t="s">
        <v>60</v>
      </c>
      <c r="AD3357" s="56" t="s">
        <v>21813</v>
      </c>
      <c r="AE3357" s="51" t="s">
        <v>21806</v>
      </c>
      <c r="AF3357" s="8" t="s">
        <v>21807</v>
      </c>
      <c r="AG3357" s="8" t="s">
        <v>5245</v>
      </c>
      <c r="AH3357" s="8" t="s">
        <v>134</v>
      </c>
      <c r="AI3357" s="8" t="s">
        <v>66</v>
      </c>
      <c r="AJ3357" s="8" t="s">
        <v>86</v>
      </c>
      <c r="AK3357" s="8" t="s">
        <v>21808</v>
      </c>
      <c r="AL3357" s="8" t="s">
        <v>910</v>
      </c>
      <c r="AM3357" s="8" t="s">
        <v>4945</v>
      </c>
      <c r="AN3357" s="8" t="s">
        <v>21809</v>
      </c>
      <c r="AO3357" s="8" t="s">
        <v>21810</v>
      </c>
      <c r="AP3357" s="29" t="s">
        <v>21807</v>
      </c>
      <c r="AQ3357" s="11">
        <v>6189.0</v>
      </c>
    </row>
    <row r="3358">
      <c r="A3358" s="8" t="str">
        <f t="shared" si="1"/>
        <v>Ryan Dyer</v>
      </c>
      <c r="B3358" s="51" t="s">
        <v>21796</v>
      </c>
      <c r="C3358" s="51" t="s">
        <v>19771</v>
      </c>
      <c r="D3358" s="2" t="s">
        <v>5231</v>
      </c>
      <c r="E3358" s="8" t="s">
        <v>9227</v>
      </c>
      <c r="F3358" s="8" t="s">
        <v>2136</v>
      </c>
      <c r="G3358" s="51" t="s">
        <v>19294</v>
      </c>
      <c r="H3358" s="8" t="s">
        <v>21797</v>
      </c>
      <c r="I3358" s="8" t="s">
        <v>49</v>
      </c>
      <c r="J3358" s="10">
        <v>3.16</v>
      </c>
      <c r="K3358" s="8" t="s">
        <v>21798</v>
      </c>
      <c r="L3358" s="8"/>
      <c r="M3358" s="8"/>
      <c r="N3358" s="51" t="s">
        <v>21814</v>
      </c>
      <c r="O3358" s="51" t="s">
        <v>52</v>
      </c>
      <c r="P3358" s="51"/>
      <c r="Q3358" s="51"/>
      <c r="R3358" s="51" t="s">
        <v>927</v>
      </c>
      <c r="S3358" s="51" t="s">
        <v>21815</v>
      </c>
      <c r="T3358" s="11" t="str">
        <f t="shared" si="2"/>
        <v>Ryan Dyer</v>
      </c>
      <c r="U3358" s="51" t="s">
        <v>106</v>
      </c>
      <c r="V3358" s="51" t="s">
        <v>21816</v>
      </c>
      <c r="W3358" s="51" t="s">
        <v>21817</v>
      </c>
      <c r="X3358" s="51" t="s">
        <v>21803</v>
      </c>
      <c r="Y3358" s="51" t="s">
        <v>60</v>
      </c>
      <c r="Z3358" s="51" t="s">
        <v>60</v>
      </c>
      <c r="AA3358" s="56" t="s">
        <v>21818</v>
      </c>
      <c r="AB3358" s="56" t="s">
        <v>21805</v>
      </c>
      <c r="AC3358" s="51" t="s">
        <v>60</v>
      </c>
      <c r="AD3358" s="56" t="s">
        <v>21813</v>
      </c>
      <c r="AE3358" s="51" t="s">
        <v>21806</v>
      </c>
      <c r="AF3358" s="8" t="s">
        <v>21807</v>
      </c>
      <c r="AG3358" s="8" t="s">
        <v>5245</v>
      </c>
      <c r="AH3358" s="8" t="s">
        <v>134</v>
      </c>
      <c r="AI3358" s="8" t="s">
        <v>66</v>
      </c>
      <c r="AJ3358" s="8"/>
      <c r="AK3358" s="8" t="s">
        <v>21808</v>
      </c>
      <c r="AL3358" s="8" t="s">
        <v>910</v>
      </c>
      <c r="AM3358" s="8" t="s">
        <v>4945</v>
      </c>
      <c r="AN3358" s="8" t="s">
        <v>21809</v>
      </c>
      <c r="AO3358" s="8" t="s">
        <v>21810</v>
      </c>
      <c r="AP3358" s="29" t="s">
        <v>21807</v>
      </c>
      <c r="AQ3358" s="11">
        <v>6189.0</v>
      </c>
    </row>
    <row r="3359">
      <c r="A3359" s="8" t="str">
        <f t="shared" si="1"/>
        <v>Jim Karcanes</v>
      </c>
      <c r="B3359" s="8" t="s">
        <v>21796</v>
      </c>
      <c r="C3359" s="51" t="s">
        <v>19771</v>
      </c>
      <c r="D3359" s="2" t="s">
        <v>5231</v>
      </c>
      <c r="E3359" s="13" t="s">
        <v>9227</v>
      </c>
      <c r="F3359" s="13" t="s">
        <v>2136</v>
      </c>
      <c r="G3359" s="51" t="s">
        <v>19294</v>
      </c>
      <c r="H3359" s="8" t="s">
        <v>21797</v>
      </c>
      <c r="I3359" s="8" t="s">
        <v>49</v>
      </c>
      <c r="J3359" s="10">
        <v>3.16</v>
      </c>
      <c r="K3359" s="8" t="s">
        <v>21798</v>
      </c>
      <c r="L3359" s="8"/>
      <c r="M3359" s="8"/>
      <c r="N3359" s="51" t="s">
        <v>21819</v>
      </c>
      <c r="O3359" s="51" t="s">
        <v>52</v>
      </c>
      <c r="P3359" s="51"/>
      <c r="Q3359" s="51"/>
      <c r="R3359" s="57" t="s">
        <v>756</v>
      </c>
      <c r="S3359" s="57" t="s">
        <v>21820</v>
      </c>
      <c r="T3359" s="11" t="str">
        <f t="shared" si="2"/>
        <v>Jim Karcanes</v>
      </c>
      <c r="U3359" s="13" t="s">
        <v>106</v>
      </c>
      <c r="V3359" s="51"/>
      <c r="W3359" s="51"/>
      <c r="X3359" s="51" t="s">
        <v>21803</v>
      </c>
      <c r="Y3359" s="51" t="s">
        <v>60</v>
      </c>
      <c r="Z3359" s="56" t="s">
        <v>5242</v>
      </c>
      <c r="AA3359" s="51" t="s">
        <v>60</v>
      </c>
      <c r="AB3359" s="56" t="s">
        <v>21805</v>
      </c>
      <c r="AC3359" s="51" t="s">
        <v>60</v>
      </c>
      <c r="AD3359" s="56" t="s">
        <v>21813</v>
      </c>
      <c r="AE3359" s="51" t="s">
        <v>21806</v>
      </c>
      <c r="AF3359" s="13" t="s">
        <v>21807</v>
      </c>
      <c r="AG3359" s="13" t="s">
        <v>5245</v>
      </c>
      <c r="AH3359" s="8" t="s">
        <v>134</v>
      </c>
      <c r="AI3359" s="8" t="s">
        <v>66</v>
      </c>
      <c r="AJ3359" s="8"/>
      <c r="AK3359" s="8" t="s">
        <v>21808</v>
      </c>
      <c r="AL3359" s="8" t="s">
        <v>910</v>
      </c>
      <c r="AM3359" s="8" t="s">
        <v>4945</v>
      </c>
      <c r="AN3359" s="8" t="s">
        <v>21809</v>
      </c>
      <c r="AO3359" s="8" t="s">
        <v>21821</v>
      </c>
      <c r="AP3359" s="14" t="s">
        <v>21807</v>
      </c>
      <c r="AQ3359" s="11">
        <v>6189.0</v>
      </c>
    </row>
    <row r="3360">
      <c r="A3360" s="8" t="str">
        <f t="shared" si="1"/>
        <v>Jeff Amos</v>
      </c>
      <c r="B3360" s="51" t="s">
        <v>21796</v>
      </c>
      <c r="C3360" s="51" t="s">
        <v>19771</v>
      </c>
      <c r="D3360" s="2" t="s">
        <v>5231</v>
      </c>
      <c r="E3360" s="8" t="s">
        <v>9227</v>
      </c>
      <c r="F3360" s="8" t="s">
        <v>2136</v>
      </c>
      <c r="G3360" s="51" t="s">
        <v>19294</v>
      </c>
      <c r="H3360" s="8" t="s">
        <v>21797</v>
      </c>
      <c r="I3360" s="8" t="s">
        <v>49</v>
      </c>
      <c r="J3360" s="10">
        <v>3.16</v>
      </c>
      <c r="K3360" s="8" t="s">
        <v>21798</v>
      </c>
      <c r="L3360" s="8" t="s">
        <v>86</v>
      </c>
      <c r="M3360" s="8" t="s">
        <v>86</v>
      </c>
      <c r="N3360" s="51" t="s">
        <v>21822</v>
      </c>
      <c r="O3360" s="51" t="s">
        <v>52</v>
      </c>
      <c r="P3360" s="51"/>
      <c r="Q3360" s="51"/>
      <c r="R3360" s="51" t="s">
        <v>1632</v>
      </c>
      <c r="S3360" s="51" t="s">
        <v>11311</v>
      </c>
      <c r="T3360" s="11" t="str">
        <f t="shared" si="2"/>
        <v>Jeff Amos</v>
      </c>
      <c r="U3360" s="51" t="s">
        <v>80</v>
      </c>
      <c r="V3360" s="51" t="s">
        <v>86</v>
      </c>
      <c r="W3360" s="51" t="s">
        <v>86</v>
      </c>
      <c r="X3360" s="51" t="s">
        <v>21803</v>
      </c>
      <c r="Y3360" s="51" t="s">
        <v>60</v>
      </c>
      <c r="Z3360" s="51" t="s">
        <v>60</v>
      </c>
      <c r="AA3360" s="56" t="s">
        <v>21823</v>
      </c>
      <c r="AB3360" s="56" t="s">
        <v>21805</v>
      </c>
      <c r="AC3360" s="51" t="s">
        <v>60</v>
      </c>
      <c r="AD3360" s="56" t="s">
        <v>21813</v>
      </c>
      <c r="AE3360" s="51" t="s">
        <v>21806</v>
      </c>
      <c r="AF3360" s="8" t="s">
        <v>21807</v>
      </c>
      <c r="AG3360" s="8" t="s">
        <v>5245</v>
      </c>
      <c r="AH3360" s="8" t="s">
        <v>134</v>
      </c>
      <c r="AI3360" s="8" t="s">
        <v>66</v>
      </c>
      <c r="AJ3360" s="8" t="s">
        <v>86</v>
      </c>
      <c r="AK3360" s="8" t="s">
        <v>21808</v>
      </c>
      <c r="AL3360" s="8" t="s">
        <v>910</v>
      </c>
      <c r="AM3360" s="8" t="s">
        <v>4945</v>
      </c>
      <c r="AN3360" s="8" t="s">
        <v>21809</v>
      </c>
      <c r="AO3360" s="8" t="s">
        <v>21810</v>
      </c>
      <c r="AP3360" s="29" t="s">
        <v>21807</v>
      </c>
      <c r="AQ3360" s="11">
        <v>6189.0</v>
      </c>
    </row>
    <row r="3361">
      <c r="A3361" s="8" t="str">
        <f t="shared" si="1"/>
        <v>Mike Drummey</v>
      </c>
      <c r="B3361" s="51" t="s">
        <v>21796</v>
      </c>
      <c r="C3361" s="51" t="s">
        <v>19771</v>
      </c>
      <c r="D3361" s="2" t="s">
        <v>5231</v>
      </c>
      <c r="E3361" s="8" t="s">
        <v>9227</v>
      </c>
      <c r="F3361" s="8" t="s">
        <v>2136</v>
      </c>
      <c r="G3361" s="51" t="s">
        <v>19294</v>
      </c>
      <c r="H3361" s="8" t="s">
        <v>21797</v>
      </c>
      <c r="I3361" s="8" t="s">
        <v>49</v>
      </c>
      <c r="J3361" s="10">
        <v>3.16</v>
      </c>
      <c r="K3361" s="8" t="s">
        <v>21798</v>
      </c>
      <c r="L3361" s="8" t="s">
        <v>86</v>
      </c>
      <c r="M3361" s="8" t="s">
        <v>86</v>
      </c>
      <c r="N3361" s="51" t="s">
        <v>21824</v>
      </c>
      <c r="O3361" s="51" t="s">
        <v>52</v>
      </c>
      <c r="P3361" s="51"/>
      <c r="Q3361" s="51"/>
      <c r="R3361" s="51" t="s">
        <v>1237</v>
      </c>
      <c r="S3361" s="51" t="s">
        <v>21825</v>
      </c>
      <c r="T3361" s="11" t="str">
        <f t="shared" si="2"/>
        <v>Mike Drummey</v>
      </c>
      <c r="U3361" s="51" t="s">
        <v>80</v>
      </c>
      <c r="V3361" s="51" t="s">
        <v>86</v>
      </c>
      <c r="W3361" s="51" t="s">
        <v>86</v>
      </c>
      <c r="X3361" s="51" t="s">
        <v>21803</v>
      </c>
      <c r="Y3361" s="51" t="s">
        <v>60</v>
      </c>
      <c r="Z3361" s="51" t="s">
        <v>60</v>
      </c>
      <c r="AA3361" s="56" t="s">
        <v>21826</v>
      </c>
      <c r="AB3361" s="56" t="s">
        <v>21805</v>
      </c>
      <c r="AC3361" s="51" t="s">
        <v>60</v>
      </c>
      <c r="AD3361" s="56" t="s">
        <v>21813</v>
      </c>
      <c r="AE3361" s="51" t="s">
        <v>21806</v>
      </c>
      <c r="AF3361" s="8" t="s">
        <v>21807</v>
      </c>
      <c r="AG3361" s="8" t="s">
        <v>5245</v>
      </c>
      <c r="AH3361" s="8" t="s">
        <v>134</v>
      </c>
      <c r="AI3361" s="8" t="s">
        <v>66</v>
      </c>
      <c r="AJ3361" s="8" t="s">
        <v>86</v>
      </c>
      <c r="AK3361" s="8" t="s">
        <v>21808</v>
      </c>
      <c r="AL3361" s="8" t="s">
        <v>910</v>
      </c>
      <c r="AM3361" s="8" t="s">
        <v>4945</v>
      </c>
      <c r="AN3361" s="8" t="s">
        <v>21809</v>
      </c>
      <c r="AO3361" s="8" t="s">
        <v>21810</v>
      </c>
      <c r="AP3361" s="29" t="s">
        <v>21807</v>
      </c>
      <c r="AQ3361" s="11">
        <v>6189.0</v>
      </c>
    </row>
    <row r="3362">
      <c r="A3362" s="8" t="str">
        <f t="shared" si="1"/>
        <v>Jim Giroux</v>
      </c>
      <c r="B3362" s="51" t="s">
        <v>21796</v>
      </c>
      <c r="C3362" s="51" t="s">
        <v>19771</v>
      </c>
      <c r="D3362" s="2" t="s">
        <v>5231</v>
      </c>
      <c r="E3362" s="8" t="s">
        <v>9227</v>
      </c>
      <c r="F3362" s="8" t="s">
        <v>2136</v>
      </c>
      <c r="G3362" s="51" t="s">
        <v>19294</v>
      </c>
      <c r="H3362" s="8" t="s">
        <v>21797</v>
      </c>
      <c r="I3362" s="8" t="s">
        <v>49</v>
      </c>
      <c r="J3362" s="10">
        <v>3.16</v>
      </c>
      <c r="K3362" s="8" t="s">
        <v>21798</v>
      </c>
      <c r="L3362" s="8"/>
      <c r="M3362" s="8"/>
      <c r="N3362" s="51" t="s">
        <v>21827</v>
      </c>
      <c r="O3362" s="51" t="s">
        <v>52</v>
      </c>
      <c r="P3362" s="51"/>
      <c r="Q3362" s="51"/>
      <c r="R3362" s="51" t="s">
        <v>756</v>
      </c>
      <c r="S3362" s="51" t="s">
        <v>21828</v>
      </c>
      <c r="T3362" s="11" t="str">
        <f t="shared" si="2"/>
        <v>Jim Giroux</v>
      </c>
      <c r="U3362" s="51" t="s">
        <v>80</v>
      </c>
      <c r="V3362" s="51" t="s">
        <v>21829</v>
      </c>
      <c r="W3362" s="51" t="s">
        <v>21830</v>
      </c>
      <c r="X3362" s="94" t="s">
        <v>21803</v>
      </c>
      <c r="Y3362" s="51" t="s">
        <v>60</v>
      </c>
      <c r="Z3362" s="51" t="s">
        <v>60</v>
      </c>
      <c r="AA3362" s="51" t="s">
        <v>60</v>
      </c>
      <c r="AB3362" s="56" t="s">
        <v>21805</v>
      </c>
      <c r="AC3362" s="51" t="s">
        <v>60</v>
      </c>
      <c r="AD3362" s="51" t="s">
        <v>60</v>
      </c>
      <c r="AE3362" s="51" t="s">
        <v>21806</v>
      </c>
      <c r="AF3362" s="8" t="s">
        <v>21807</v>
      </c>
      <c r="AG3362" s="8" t="s">
        <v>5245</v>
      </c>
      <c r="AH3362" s="8" t="s">
        <v>134</v>
      </c>
      <c r="AI3362" s="8" t="s">
        <v>66</v>
      </c>
      <c r="AJ3362" s="8"/>
      <c r="AK3362" s="8" t="s">
        <v>21808</v>
      </c>
      <c r="AL3362" s="8" t="s">
        <v>910</v>
      </c>
      <c r="AM3362" s="8" t="s">
        <v>4945</v>
      </c>
      <c r="AN3362" s="8" t="s">
        <v>21809</v>
      </c>
      <c r="AO3362" s="8" t="s">
        <v>21810</v>
      </c>
      <c r="AP3362" s="29" t="s">
        <v>21807</v>
      </c>
      <c r="AQ3362" s="11">
        <v>6189.0</v>
      </c>
    </row>
    <row r="3363">
      <c r="A3363" s="8" t="str">
        <f t="shared" si="1"/>
        <v>Nick Agoris</v>
      </c>
      <c r="B3363" s="8" t="s">
        <v>21831</v>
      </c>
      <c r="C3363" s="51" t="s">
        <v>19955</v>
      </c>
      <c r="D3363" s="2" t="s">
        <v>5258</v>
      </c>
      <c r="E3363" s="8" t="s">
        <v>5259</v>
      </c>
      <c r="F3363" s="8" t="s">
        <v>2304</v>
      </c>
      <c r="G3363" s="51" t="s">
        <v>19294</v>
      </c>
      <c r="H3363" s="8" t="s">
        <v>21832</v>
      </c>
      <c r="I3363" s="8" t="s">
        <v>49</v>
      </c>
      <c r="J3363" s="10">
        <v>3.14</v>
      </c>
      <c r="K3363" s="8" t="s">
        <v>21833</v>
      </c>
      <c r="L3363" s="8"/>
      <c r="M3363" s="8"/>
      <c r="N3363" s="51" t="s">
        <v>21834</v>
      </c>
      <c r="O3363" s="57" t="s">
        <v>52</v>
      </c>
      <c r="P3363" s="51"/>
      <c r="Q3363" s="51"/>
      <c r="R3363" s="57" t="s">
        <v>392</v>
      </c>
      <c r="S3363" s="57" t="s">
        <v>21835</v>
      </c>
      <c r="T3363" s="11" t="str">
        <f t="shared" si="2"/>
        <v>Nick Agoris</v>
      </c>
      <c r="U3363" s="57" t="s">
        <v>160</v>
      </c>
      <c r="V3363" s="51"/>
      <c r="W3363" s="51"/>
      <c r="X3363" s="51" t="s">
        <v>21836</v>
      </c>
      <c r="Y3363" s="51" t="s">
        <v>60</v>
      </c>
      <c r="Z3363" s="51" t="s">
        <v>60</v>
      </c>
      <c r="AA3363" s="51" t="s">
        <v>60</v>
      </c>
      <c r="AB3363" s="56" t="s">
        <v>21837</v>
      </c>
      <c r="AC3363" s="51" t="s">
        <v>60</v>
      </c>
      <c r="AD3363" s="56" t="s">
        <v>21838</v>
      </c>
      <c r="AE3363" s="51" t="s">
        <v>21839</v>
      </c>
      <c r="AF3363" s="8" t="s">
        <v>21840</v>
      </c>
      <c r="AG3363" s="8" t="s">
        <v>5272</v>
      </c>
      <c r="AH3363" s="8" t="s">
        <v>654</v>
      </c>
      <c r="AI3363" s="8" t="s">
        <v>18832</v>
      </c>
      <c r="AJ3363" s="8"/>
      <c r="AK3363" s="8"/>
      <c r="AL3363" s="8"/>
      <c r="AM3363" s="8"/>
      <c r="AN3363" s="8" t="s">
        <v>21841</v>
      </c>
      <c r="AO3363" s="8" t="s">
        <v>21842</v>
      </c>
      <c r="AP3363" s="29" t="s">
        <v>21840</v>
      </c>
      <c r="AQ3363" s="11">
        <v>1473.0</v>
      </c>
    </row>
    <row r="3364">
      <c r="A3364" s="8" t="str">
        <f t="shared" si="1"/>
        <v>Javin Dodd</v>
      </c>
      <c r="B3364" s="51" t="s">
        <v>21831</v>
      </c>
      <c r="C3364" s="51" t="s">
        <v>19955</v>
      </c>
      <c r="D3364" s="2" t="s">
        <v>5258</v>
      </c>
      <c r="E3364" s="8" t="s">
        <v>5259</v>
      </c>
      <c r="F3364" s="8" t="s">
        <v>2304</v>
      </c>
      <c r="G3364" s="51" t="s">
        <v>19294</v>
      </c>
      <c r="H3364" s="8" t="s">
        <v>21832</v>
      </c>
      <c r="I3364" s="8" t="s">
        <v>49</v>
      </c>
      <c r="J3364" s="10">
        <v>3.14</v>
      </c>
      <c r="K3364" s="8" t="s">
        <v>21833</v>
      </c>
      <c r="L3364" s="8"/>
      <c r="M3364" s="8"/>
      <c r="N3364" s="51" t="s">
        <v>21843</v>
      </c>
      <c r="O3364" s="51" t="s">
        <v>52</v>
      </c>
      <c r="P3364" s="51"/>
      <c r="Q3364" s="51"/>
      <c r="R3364" s="51" t="s">
        <v>21844</v>
      </c>
      <c r="S3364" s="51" t="s">
        <v>21845</v>
      </c>
      <c r="T3364" s="11" t="str">
        <f t="shared" si="2"/>
        <v>Javin Dodd</v>
      </c>
      <c r="U3364" s="51" t="s">
        <v>2349</v>
      </c>
      <c r="V3364" s="51"/>
      <c r="W3364" s="51" t="s">
        <v>21846</v>
      </c>
      <c r="X3364" s="94" t="s">
        <v>21836</v>
      </c>
      <c r="Y3364" s="51" t="s">
        <v>60</v>
      </c>
      <c r="Z3364" s="51" t="s">
        <v>60</v>
      </c>
      <c r="AA3364" s="51" t="s">
        <v>60</v>
      </c>
      <c r="AB3364" s="56" t="s">
        <v>21837</v>
      </c>
      <c r="AC3364" s="51" t="s">
        <v>60</v>
      </c>
      <c r="AD3364" s="51" t="s">
        <v>60</v>
      </c>
      <c r="AE3364" s="51" t="s">
        <v>21839</v>
      </c>
      <c r="AF3364" s="8" t="s">
        <v>21840</v>
      </c>
      <c r="AG3364" s="8" t="s">
        <v>5272</v>
      </c>
      <c r="AH3364" s="8" t="s">
        <v>654</v>
      </c>
      <c r="AI3364" s="8" t="s">
        <v>233</v>
      </c>
      <c r="AJ3364" s="8"/>
      <c r="AK3364" s="8"/>
      <c r="AL3364" s="8"/>
      <c r="AM3364" s="8"/>
      <c r="AN3364" s="8" t="s">
        <v>21841</v>
      </c>
      <c r="AO3364" s="8" t="s">
        <v>21847</v>
      </c>
      <c r="AP3364" s="29" t="s">
        <v>21840</v>
      </c>
      <c r="AQ3364" s="11">
        <v>1473.0</v>
      </c>
    </row>
    <row r="3365">
      <c r="A3365" s="8" t="str">
        <f t="shared" si="1"/>
        <v>AC Jacob has been removed. </v>
      </c>
      <c r="B3365" s="8" t="s">
        <v>21831</v>
      </c>
      <c r="C3365" s="51" t="s">
        <v>19955</v>
      </c>
      <c r="D3365" s="2" t="s">
        <v>5258</v>
      </c>
      <c r="E3365" s="8" t="s">
        <v>5259</v>
      </c>
      <c r="F3365" s="8" t="s">
        <v>2304</v>
      </c>
      <c r="G3365" s="51" t="s">
        <v>19294</v>
      </c>
      <c r="H3365" s="8" t="s">
        <v>21832</v>
      </c>
      <c r="I3365" s="8" t="s">
        <v>49</v>
      </c>
      <c r="J3365" s="10">
        <v>3.14</v>
      </c>
      <c r="K3365" s="8" t="s">
        <v>21833</v>
      </c>
      <c r="L3365" s="8"/>
      <c r="M3365" s="8"/>
      <c r="N3365" s="51" t="s">
        <v>21848</v>
      </c>
      <c r="O3365" s="57" t="s">
        <v>52</v>
      </c>
      <c r="P3365" s="51"/>
      <c r="Q3365" s="51" t="s">
        <v>277</v>
      </c>
      <c r="R3365" s="51" t="s">
        <v>10341</v>
      </c>
      <c r="S3365" s="51"/>
      <c r="T3365" s="11" t="str">
        <f t="shared" si="2"/>
        <v>AC Jacob has been removed. </v>
      </c>
      <c r="U3365" s="51"/>
      <c r="V3365" s="51"/>
      <c r="W3365" s="51"/>
      <c r="X3365" s="51" t="s">
        <v>21836</v>
      </c>
      <c r="Y3365" s="51" t="s">
        <v>60</v>
      </c>
      <c r="Z3365" s="56" t="s">
        <v>21849</v>
      </c>
      <c r="AA3365" s="51" t="s">
        <v>60</v>
      </c>
      <c r="AB3365" s="56" t="s">
        <v>21837</v>
      </c>
      <c r="AC3365" s="51" t="s">
        <v>60</v>
      </c>
      <c r="AD3365" s="56" t="s">
        <v>21838</v>
      </c>
      <c r="AE3365" s="51" t="s">
        <v>21839</v>
      </c>
      <c r="AF3365" s="8" t="s">
        <v>21840</v>
      </c>
      <c r="AG3365" s="8" t="s">
        <v>5272</v>
      </c>
      <c r="AH3365" s="8" t="s">
        <v>654</v>
      </c>
      <c r="AI3365" s="8" t="s">
        <v>18832</v>
      </c>
      <c r="AJ3365" s="8"/>
      <c r="AK3365" s="8"/>
      <c r="AL3365" s="8"/>
      <c r="AM3365" s="8"/>
      <c r="AN3365" s="8" t="s">
        <v>21841</v>
      </c>
      <c r="AO3365" s="8" t="s">
        <v>21842</v>
      </c>
      <c r="AP3365" s="29" t="s">
        <v>21840</v>
      </c>
      <c r="AQ3365" s="11">
        <v>1473.0</v>
      </c>
    </row>
    <row r="3366">
      <c r="A3366" s="8" t="str">
        <f t="shared" si="1"/>
        <v>HC JT has been removed. </v>
      </c>
      <c r="B3366" s="51" t="s">
        <v>21831</v>
      </c>
      <c r="C3366" s="51" t="s">
        <v>19955</v>
      </c>
      <c r="D3366" s="2" t="s">
        <v>5258</v>
      </c>
      <c r="E3366" s="8" t="s">
        <v>5259</v>
      </c>
      <c r="F3366" s="8" t="s">
        <v>2304</v>
      </c>
      <c r="G3366" s="51" t="s">
        <v>19294</v>
      </c>
      <c r="H3366" s="13" t="s">
        <v>21832</v>
      </c>
      <c r="I3366" s="8" t="s">
        <v>49</v>
      </c>
      <c r="J3366" s="10">
        <v>3.14</v>
      </c>
      <c r="K3366" s="8" t="s">
        <v>21833</v>
      </c>
      <c r="L3366" s="8"/>
      <c r="M3366" s="8"/>
      <c r="N3366" s="51" t="s">
        <v>21850</v>
      </c>
      <c r="O3366" s="51" t="s">
        <v>52</v>
      </c>
      <c r="P3366" s="51"/>
      <c r="Q3366" s="51" t="s">
        <v>277</v>
      </c>
      <c r="R3366" s="51" t="s">
        <v>21851</v>
      </c>
      <c r="S3366" s="51"/>
      <c r="T3366" s="11" t="str">
        <f t="shared" si="2"/>
        <v>HC JT has been removed. </v>
      </c>
      <c r="U3366" s="51"/>
      <c r="V3366" s="51"/>
      <c r="W3366" s="51"/>
      <c r="X3366" s="94" t="s">
        <v>21836</v>
      </c>
      <c r="Y3366" s="56" t="s">
        <v>21852</v>
      </c>
      <c r="Z3366" s="51" t="s">
        <v>60</v>
      </c>
      <c r="AA3366" s="56" t="s">
        <v>21853</v>
      </c>
      <c r="AB3366" s="56" t="s">
        <v>21837</v>
      </c>
      <c r="AC3366" s="56" t="s">
        <v>21854</v>
      </c>
      <c r="AD3366" s="56" t="s">
        <v>21838</v>
      </c>
      <c r="AE3366" s="51" t="s">
        <v>21839</v>
      </c>
      <c r="AF3366" s="8" t="s">
        <v>21840</v>
      </c>
      <c r="AG3366" s="8" t="s">
        <v>5272</v>
      </c>
      <c r="AH3366" s="8" t="s">
        <v>654</v>
      </c>
      <c r="AI3366" s="8" t="s">
        <v>233</v>
      </c>
      <c r="AJ3366" s="8"/>
      <c r="AK3366" s="8"/>
      <c r="AL3366" s="8"/>
      <c r="AM3366" s="8"/>
      <c r="AN3366" s="8" t="s">
        <v>21841</v>
      </c>
      <c r="AO3366" s="8" t="s">
        <v>21847</v>
      </c>
      <c r="AP3366" s="29" t="s">
        <v>21840</v>
      </c>
      <c r="AQ3366" s="11">
        <v>1473.0</v>
      </c>
    </row>
    <row r="3367">
      <c r="A3367" s="8" t="str">
        <f t="shared" si="1"/>
        <v>Will Merritt</v>
      </c>
      <c r="B3367" s="8" t="s">
        <v>21855</v>
      </c>
      <c r="C3367" s="51" t="s">
        <v>21856</v>
      </c>
      <c r="D3367" s="2" t="s">
        <v>5258</v>
      </c>
      <c r="E3367" s="13" t="s">
        <v>21857</v>
      </c>
      <c r="F3367" s="8" t="s">
        <v>2304</v>
      </c>
      <c r="G3367" s="51" t="s">
        <v>19294</v>
      </c>
      <c r="H3367" s="13" t="s">
        <v>21858</v>
      </c>
      <c r="I3367" s="8" t="s">
        <v>49</v>
      </c>
      <c r="J3367" s="10">
        <v>3.52</v>
      </c>
      <c r="K3367" s="8" t="s">
        <v>21859</v>
      </c>
      <c r="L3367" s="8"/>
      <c r="M3367" s="8"/>
      <c r="N3367" s="51" t="s">
        <v>21860</v>
      </c>
      <c r="O3367" s="57" t="s">
        <v>52</v>
      </c>
      <c r="P3367" s="51"/>
      <c r="Q3367" s="51"/>
      <c r="R3367" s="57" t="s">
        <v>859</v>
      </c>
      <c r="S3367" s="57" t="s">
        <v>11156</v>
      </c>
      <c r="T3367" s="11" t="str">
        <f t="shared" si="2"/>
        <v>Will Merritt</v>
      </c>
      <c r="U3367" s="51" t="s">
        <v>3733</v>
      </c>
      <c r="V3367" s="51"/>
      <c r="W3367" s="57" t="s">
        <v>21861</v>
      </c>
      <c r="X3367" s="51" t="s">
        <v>21862</v>
      </c>
      <c r="Y3367" s="51" t="s">
        <v>60</v>
      </c>
      <c r="Z3367" s="51" t="s">
        <v>60</v>
      </c>
      <c r="AA3367" s="51" t="s">
        <v>60</v>
      </c>
      <c r="AB3367" s="56" t="s">
        <v>21863</v>
      </c>
      <c r="AC3367" s="51" t="s">
        <v>60</v>
      </c>
      <c r="AD3367" s="56" t="s">
        <v>21864</v>
      </c>
      <c r="AE3367" s="51" t="s">
        <v>21865</v>
      </c>
      <c r="AF3367" s="13" t="s">
        <v>21866</v>
      </c>
      <c r="AG3367" s="13" t="s">
        <v>5272</v>
      </c>
      <c r="AH3367" s="8" t="s">
        <v>134</v>
      </c>
      <c r="AI3367" s="8" t="s">
        <v>18832</v>
      </c>
      <c r="AJ3367" s="8"/>
      <c r="AK3367" s="8"/>
      <c r="AL3367" s="8"/>
      <c r="AM3367" s="8"/>
      <c r="AN3367" s="8" t="s">
        <v>21867</v>
      </c>
      <c r="AO3367" s="8" t="s">
        <v>21868</v>
      </c>
      <c r="AP3367" s="29" t="s">
        <v>21866</v>
      </c>
      <c r="AQ3367" s="11">
        <v>1174.0</v>
      </c>
    </row>
    <row r="3368">
      <c r="A3368" s="8" t="str">
        <f t="shared" si="1"/>
        <v>Avery Boea-Gisler</v>
      </c>
      <c r="B3368" s="8" t="s">
        <v>21855</v>
      </c>
      <c r="C3368" s="51" t="s">
        <v>21856</v>
      </c>
      <c r="D3368" s="2" t="s">
        <v>5258</v>
      </c>
      <c r="E3368" s="13" t="s">
        <v>21857</v>
      </c>
      <c r="F3368" s="8" t="s">
        <v>2304</v>
      </c>
      <c r="G3368" s="51" t="s">
        <v>19294</v>
      </c>
      <c r="H3368" s="13" t="s">
        <v>21858</v>
      </c>
      <c r="I3368" s="8" t="s">
        <v>49</v>
      </c>
      <c r="J3368" s="10">
        <v>3.52</v>
      </c>
      <c r="K3368" s="8" t="s">
        <v>21859</v>
      </c>
      <c r="L3368" s="8"/>
      <c r="M3368" s="8"/>
      <c r="N3368" s="51" t="s">
        <v>21869</v>
      </c>
      <c r="O3368" s="57" t="s">
        <v>52</v>
      </c>
      <c r="P3368" s="51"/>
      <c r="Q3368" s="51"/>
      <c r="R3368" s="57" t="s">
        <v>3487</v>
      </c>
      <c r="S3368" s="57" t="s">
        <v>21870</v>
      </c>
      <c r="T3368" s="11" t="str">
        <f t="shared" si="2"/>
        <v>Avery Boea-Gisler</v>
      </c>
      <c r="U3368" s="57" t="s">
        <v>2695</v>
      </c>
      <c r="V3368" s="51"/>
      <c r="W3368" s="57" t="s">
        <v>21861</v>
      </c>
      <c r="X3368" s="51" t="s">
        <v>21862</v>
      </c>
      <c r="Y3368" s="51" t="s">
        <v>60</v>
      </c>
      <c r="Z3368" s="51" t="s">
        <v>60</v>
      </c>
      <c r="AA3368" s="51" t="s">
        <v>60</v>
      </c>
      <c r="AB3368" s="56" t="s">
        <v>21863</v>
      </c>
      <c r="AC3368" s="51" t="s">
        <v>60</v>
      </c>
      <c r="AD3368" s="56" t="s">
        <v>21864</v>
      </c>
      <c r="AE3368" s="51" t="s">
        <v>21865</v>
      </c>
      <c r="AF3368" s="13" t="s">
        <v>21866</v>
      </c>
      <c r="AG3368" s="13" t="s">
        <v>5272</v>
      </c>
      <c r="AH3368" s="8" t="s">
        <v>134</v>
      </c>
      <c r="AI3368" s="8" t="s">
        <v>18832</v>
      </c>
      <c r="AJ3368" s="8"/>
      <c r="AK3368" s="8"/>
      <c r="AL3368" s="8"/>
      <c r="AM3368" s="8"/>
      <c r="AN3368" s="8" t="s">
        <v>21867</v>
      </c>
      <c r="AO3368" s="8" t="s">
        <v>21868</v>
      </c>
      <c r="AP3368" s="29" t="s">
        <v>21866</v>
      </c>
      <c r="AQ3368" s="11">
        <v>1174.0</v>
      </c>
    </row>
    <row r="3369">
      <c r="A3369" s="8" t="str">
        <f t="shared" si="1"/>
        <v>Mohammed Abubakari</v>
      </c>
      <c r="B3369" s="8" t="s">
        <v>21855</v>
      </c>
      <c r="C3369" s="51" t="s">
        <v>21856</v>
      </c>
      <c r="D3369" s="2" t="s">
        <v>5258</v>
      </c>
      <c r="E3369" s="13" t="s">
        <v>21857</v>
      </c>
      <c r="F3369" s="8" t="s">
        <v>2304</v>
      </c>
      <c r="G3369" s="51" t="s">
        <v>19294</v>
      </c>
      <c r="H3369" s="13" t="s">
        <v>21858</v>
      </c>
      <c r="I3369" s="8" t="s">
        <v>49</v>
      </c>
      <c r="J3369" s="10">
        <v>3.52</v>
      </c>
      <c r="K3369" s="8" t="s">
        <v>21859</v>
      </c>
      <c r="L3369" s="8"/>
      <c r="M3369" s="8"/>
      <c r="N3369" s="51" t="s">
        <v>21871</v>
      </c>
      <c r="O3369" s="57" t="s">
        <v>52</v>
      </c>
      <c r="P3369" s="51"/>
      <c r="Q3369" s="51"/>
      <c r="R3369" s="57" t="s">
        <v>4731</v>
      </c>
      <c r="S3369" s="57" t="s">
        <v>21872</v>
      </c>
      <c r="T3369" s="11" t="str">
        <f t="shared" si="2"/>
        <v>Mohammed Abubakari</v>
      </c>
      <c r="U3369" s="57" t="s">
        <v>80</v>
      </c>
      <c r="V3369" s="51" t="s">
        <v>21873</v>
      </c>
      <c r="W3369" s="57" t="s">
        <v>21861</v>
      </c>
      <c r="X3369" s="51" t="s">
        <v>21862</v>
      </c>
      <c r="Y3369" s="51" t="s">
        <v>60</v>
      </c>
      <c r="Z3369" s="51" t="s">
        <v>60</v>
      </c>
      <c r="AA3369" s="51" t="s">
        <v>60</v>
      </c>
      <c r="AB3369" s="56" t="s">
        <v>21863</v>
      </c>
      <c r="AC3369" s="51" t="s">
        <v>60</v>
      </c>
      <c r="AD3369" s="56" t="s">
        <v>21864</v>
      </c>
      <c r="AE3369" s="51" t="s">
        <v>21865</v>
      </c>
      <c r="AF3369" s="13" t="s">
        <v>21866</v>
      </c>
      <c r="AG3369" s="13" t="s">
        <v>5272</v>
      </c>
      <c r="AH3369" s="8" t="s">
        <v>134</v>
      </c>
      <c r="AI3369" s="8" t="s">
        <v>18832</v>
      </c>
      <c r="AJ3369" s="8"/>
      <c r="AK3369" s="8"/>
      <c r="AL3369" s="8"/>
      <c r="AM3369" s="8"/>
      <c r="AN3369" s="8" t="s">
        <v>21867</v>
      </c>
      <c r="AO3369" s="8" t="s">
        <v>21868</v>
      </c>
      <c r="AP3369" s="29" t="s">
        <v>21866</v>
      </c>
      <c r="AQ3369" s="11">
        <v>1174.0</v>
      </c>
    </row>
    <row r="3370">
      <c r="A3370" s="8" t="str">
        <f t="shared" si="1"/>
        <v>Sam Mercoli</v>
      </c>
      <c r="B3370" s="8" t="s">
        <v>21855</v>
      </c>
      <c r="C3370" s="51" t="s">
        <v>21856</v>
      </c>
      <c r="D3370" s="2" t="s">
        <v>5258</v>
      </c>
      <c r="E3370" s="13" t="s">
        <v>21857</v>
      </c>
      <c r="F3370" s="8" t="s">
        <v>2304</v>
      </c>
      <c r="G3370" s="51" t="s">
        <v>19294</v>
      </c>
      <c r="H3370" s="13" t="s">
        <v>21858</v>
      </c>
      <c r="I3370" s="8" t="s">
        <v>49</v>
      </c>
      <c r="J3370" s="10">
        <v>3.52</v>
      </c>
      <c r="K3370" s="8" t="s">
        <v>21859</v>
      </c>
      <c r="L3370" s="8"/>
      <c r="M3370" s="8"/>
      <c r="N3370" s="51" t="s">
        <v>21874</v>
      </c>
      <c r="O3370" s="57" t="s">
        <v>52</v>
      </c>
      <c r="P3370" s="51"/>
      <c r="Q3370" s="51"/>
      <c r="R3370" s="57" t="s">
        <v>3236</v>
      </c>
      <c r="S3370" s="57" t="s">
        <v>21875</v>
      </c>
      <c r="T3370" s="11" t="str">
        <f t="shared" si="2"/>
        <v>Sam Mercoli</v>
      </c>
      <c r="U3370" s="57" t="s">
        <v>80</v>
      </c>
      <c r="V3370" s="51" t="s">
        <v>21876</v>
      </c>
      <c r="W3370" s="57" t="s">
        <v>21861</v>
      </c>
      <c r="X3370" s="51" t="s">
        <v>21862</v>
      </c>
      <c r="Y3370" s="51" t="s">
        <v>60</v>
      </c>
      <c r="Z3370" s="51" t="s">
        <v>60</v>
      </c>
      <c r="AA3370" s="51" t="s">
        <v>60</v>
      </c>
      <c r="AB3370" s="56" t="s">
        <v>21863</v>
      </c>
      <c r="AC3370" s="51" t="s">
        <v>60</v>
      </c>
      <c r="AD3370" s="56" t="s">
        <v>21864</v>
      </c>
      <c r="AE3370" s="51" t="s">
        <v>21865</v>
      </c>
      <c r="AF3370" s="13" t="s">
        <v>21866</v>
      </c>
      <c r="AG3370" s="13" t="s">
        <v>5272</v>
      </c>
      <c r="AH3370" s="8" t="s">
        <v>134</v>
      </c>
      <c r="AI3370" s="8" t="s">
        <v>18832</v>
      </c>
      <c r="AJ3370" s="8"/>
      <c r="AK3370" s="8"/>
      <c r="AL3370" s="8"/>
      <c r="AM3370" s="8"/>
      <c r="AN3370" s="8" t="s">
        <v>21867</v>
      </c>
      <c r="AO3370" s="8" t="s">
        <v>21868</v>
      </c>
      <c r="AP3370" s="29" t="s">
        <v>21866</v>
      </c>
      <c r="AQ3370" s="11">
        <v>1174.0</v>
      </c>
    </row>
    <row r="3371">
      <c r="A3371" s="8" t="str">
        <f t="shared" si="1"/>
        <v>Remi Opuni</v>
      </c>
      <c r="B3371" s="8" t="s">
        <v>21855</v>
      </c>
      <c r="C3371" s="51" t="s">
        <v>21856</v>
      </c>
      <c r="D3371" s="2" t="s">
        <v>5258</v>
      </c>
      <c r="E3371" s="13" t="s">
        <v>21857</v>
      </c>
      <c r="F3371" s="8" t="s">
        <v>2304</v>
      </c>
      <c r="G3371" s="51" t="s">
        <v>19294</v>
      </c>
      <c r="H3371" s="13" t="s">
        <v>21858</v>
      </c>
      <c r="I3371" s="8" t="s">
        <v>49</v>
      </c>
      <c r="J3371" s="10">
        <v>3.52</v>
      </c>
      <c r="K3371" s="8" t="s">
        <v>21859</v>
      </c>
      <c r="L3371" s="8"/>
      <c r="M3371" s="8"/>
      <c r="N3371" s="51" t="s">
        <v>21877</v>
      </c>
      <c r="O3371" s="57" t="s">
        <v>52</v>
      </c>
      <c r="P3371" s="51"/>
      <c r="Q3371" s="51"/>
      <c r="R3371" s="57" t="s">
        <v>21878</v>
      </c>
      <c r="S3371" s="57" t="s">
        <v>21879</v>
      </c>
      <c r="T3371" s="11" t="str">
        <f t="shared" si="2"/>
        <v>Remi Opuni</v>
      </c>
      <c r="U3371" s="57" t="s">
        <v>80</v>
      </c>
      <c r="V3371" s="51" t="s">
        <v>21880</v>
      </c>
      <c r="W3371" s="57" t="s">
        <v>21861</v>
      </c>
      <c r="X3371" s="51" t="s">
        <v>21862</v>
      </c>
      <c r="Y3371" s="51" t="s">
        <v>60</v>
      </c>
      <c r="Z3371" s="51" t="s">
        <v>60</v>
      </c>
      <c r="AA3371" s="51" t="s">
        <v>60</v>
      </c>
      <c r="AB3371" s="56" t="s">
        <v>21863</v>
      </c>
      <c r="AC3371" s="51" t="s">
        <v>60</v>
      </c>
      <c r="AD3371" s="56" t="s">
        <v>21864</v>
      </c>
      <c r="AE3371" s="51" t="s">
        <v>21865</v>
      </c>
      <c r="AF3371" s="13" t="s">
        <v>21866</v>
      </c>
      <c r="AG3371" s="13" t="s">
        <v>5272</v>
      </c>
      <c r="AH3371" s="8" t="s">
        <v>134</v>
      </c>
      <c r="AI3371" s="8" t="s">
        <v>18832</v>
      </c>
      <c r="AJ3371" s="8"/>
      <c r="AK3371" s="8"/>
      <c r="AL3371" s="8"/>
      <c r="AM3371" s="8"/>
      <c r="AN3371" s="8" t="s">
        <v>21867</v>
      </c>
      <c r="AO3371" s="8" t="s">
        <v>21868</v>
      </c>
      <c r="AP3371" s="29" t="s">
        <v>21866</v>
      </c>
      <c r="AQ3371" s="11">
        <v>1174.0</v>
      </c>
    </row>
    <row r="3372">
      <c r="A3372" s="8" t="str">
        <f t="shared" si="1"/>
        <v>Martin Owusu-Antwi</v>
      </c>
      <c r="B3372" s="51" t="s">
        <v>21855</v>
      </c>
      <c r="C3372" s="51" t="s">
        <v>21856</v>
      </c>
      <c r="D3372" s="2" t="s">
        <v>5258</v>
      </c>
      <c r="E3372" s="8" t="s">
        <v>21857</v>
      </c>
      <c r="F3372" s="8" t="s">
        <v>2304</v>
      </c>
      <c r="G3372" s="51" t="s">
        <v>19294</v>
      </c>
      <c r="H3372" s="8" t="s">
        <v>21858</v>
      </c>
      <c r="I3372" s="8" t="s">
        <v>49</v>
      </c>
      <c r="J3372" s="10">
        <v>3.52</v>
      </c>
      <c r="K3372" s="8" t="s">
        <v>21859</v>
      </c>
      <c r="L3372" s="8"/>
      <c r="M3372" s="8"/>
      <c r="N3372" s="51" t="s">
        <v>21881</v>
      </c>
      <c r="O3372" s="51" t="s">
        <v>52</v>
      </c>
      <c r="P3372" s="51"/>
      <c r="Q3372" s="51"/>
      <c r="R3372" s="51" t="s">
        <v>922</v>
      </c>
      <c r="S3372" s="51" t="s">
        <v>21882</v>
      </c>
      <c r="T3372" s="11" t="str">
        <f t="shared" si="2"/>
        <v>Martin Owusu-Antwi</v>
      </c>
      <c r="U3372" s="51" t="s">
        <v>80</v>
      </c>
      <c r="V3372" s="51" t="s">
        <v>21883</v>
      </c>
      <c r="W3372" s="51" t="s">
        <v>21861</v>
      </c>
      <c r="X3372" s="94" t="s">
        <v>21862</v>
      </c>
      <c r="Y3372" s="51" t="s">
        <v>60</v>
      </c>
      <c r="Z3372" s="51" t="s">
        <v>60</v>
      </c>
      <c r="AA3372" s="51" t="s">
        <v>60</v>
      </c>
      <c r="AB3372" s="56" t="s">
        <v>21863</v>
      </c>
      <c r="AC3372" s="56" t="s">
        <v>21884</v>
      </c>
      <c r="AD3372" s="56" t="s">
        <v>21864</v>
      </c>
      <c r="AE3372" s="51" t="s">
        <v>21865</v>
      </c>
      <c r="AF3372" s="8" t="s">
        <v>21866</v>
      </c>
      <c r="AG3372" s="8" t="s">
        <v>5272</v>
      </c>
      <c r="AH3372" s="8" t="s">
        <v>134</v>
      </c>
      <c r="AI3372" s="8" t="s">
        <v>233</v>
      </c>
      <c r="AJ3372" s="8"/>
      <c r="AK3372" s="8"/>
      <c r="AL3372" s="8"/>
      <c r="AM3372" s="8"/>
      <c r="AN3372" s="8" t="s">
        <v>21867</v>
      </c>
      <c r="AO3372" s="8" t="s">
        <v>21885</v>
      </c>
      <c r="AP3372" s="29" t="s">
        <v>21866</v>
      </c>
      <c r="AQ3372" s="11">
        <v>1174.0</v>
      </c>
    </row>
    <row r="3373">
      <c r="A3373" s="8" t="str">
        <f t="shared" si="1"/>
        <v>Nikhil Bagchi</v>
      </c>
      <c r="B3373" s="51" t="s">
        <v>21886</v>
      </c>
      <c r="C3373" s="51" t="s">
        <v>21887</v>
      </c>
      <c r="D3373" s="2" t="s">
        <v>5258</v>
      </c>
      <c r="E3373" s="8" t="s">
        <v>5259</v>
      </c>
      <c r="F3373" s="8" t="s">
        <v>2304</v>
      </c>
      <c r="G3373" s="51" t="s">
        <v>19294</v>
      </c>
      <c r="H3373" s="8" t="s">
        <v>21888</v>
      </c>
      <c r="I3373" s="8" t="s">
        <v>49</v>
      </c>
      <c r="J3373" s="10">
        <v>3.92</v>
      </c>
      <c r="K3373" s="8" t="s">
        <v>21889</v>
      </c>
      <c r="L3373" s="8" t="s">
        <v>6805</v>
      </c>
      <c r="M3373" s="8"/>
      <c r="N3373" s="51" t="s">
        <v>21890</v>
      </c>
      <c r="O3373" s="51" t="s">
        <v>52</v>
      </c>
      <c r="P3373" s="51"/>
      <c r="Q3373" s="51"/>
      <c r="R3373" s="51" t="s">
        <v>21891</v>
      </c>
      <c r="S3373" s="51" t="s">
        <v>21892</v>
      </c>
      <c r="T3373" s="11" t="str">
        <f t="shared" si="2"/>
        <v>Nikhil Bagchi</v>
      </c>
      <c r="U3373" s="51" t="s">
        <v>412</v>
      </c>
      <c r="V3373" s="51"/>
      <c r="W3373" s="51"/>
      <c r="X3373" s="51" t="s">
        <v>21893</v>
      </c>
      <c r="Y3373" s="51" t="s">
        <v>60</v>
      </c>
      <c r="Z3373" s="56" t="s">
        <v>21894</v>
      </c>
      <c r="AA3373" s="51" t="s">
        <v>60</v>
      </c>
      <c r="AB3373" s="56" t="s">
        <v>21895</v>
      </c>
      <c r="AC3373" s="51" t="s">
        <v>60</v>
      </c>
      <c r="AD3373" s="56" t="s">
        <v>21896</v>
      </c>
      <c r="AE3373" s="51" t="s">
        <v>21897</v>
      </c>
      <c r="AF3373" s="8" t="s">
        <v>21898</v>
      </c>
      <c r="AG3373" s="8" t="s">
        <v>5272</v>
      </c>
      <c r="AH3373" s="8" t="s">
        <v>654</v>
      </c>
      <c r="AI3373" s="8" t="s">
        <v>18832</v>
      </c>
      <c r="AJ3373" s="8"/>
      <c r="AK3373" s="8" t="s">
        <v>21899</v>
      </c>
      <c r="AL3373" s="8" t="s">
        <v>8041</v>
      </c>
      <c r="AM3373" s="8" t="s">
        <v>10831</v>
      </c>
      <c r="AN3373" s="8" t="s">
        <v>21900</v>
      </c>
      <c r="AO3373" s="8" t="s">
        <v>21901</v>
      </c>
      <c r="AP3373" s="29" t="s">
        <v>21898</v>
      </c>
      <c r="AQ3373" s="11">
        <v>6042.0</v>
      </c>
    </row>
    <row r="3374">
      <c r="A3374" s="8" t="str">
        <f t="shared" si="1"/>
        <v>Stephanie Colby</v>
      </c>
      <c r="B3374" s="51" t="s">
        <v>21886</v>
      </c>
      <c r="C3374" s="51" t="s">
        <v>21887</v>
      </c>
      <c r="D3374" s="2" t="s">
        <v>5258</v>
      </c>
      <c r="E3374" s="8" t="s">
        <v>5259</v>
      </c>
      <c r="F3374" s="8" t="s">
        <v>2304</v>
      </c>
      <c r="G3374" s="51" t="s">
        <v>19294</v>
      </c>
      <c r="H3374" s="8" t="s">
        <v>21888</v>
      </c>
      <c r="I3374" s="8" t="s">
        <v>49</v>
      </c>
      <c r="J3374" s="10">
        <v>3.92</v>
      </c>
      <c r="K3374" s="8" t="s">
        <v>21889</v>
      </c>
      <c r="L3374" s="8" t="s">
        <v>6805</v>
      </c>
      <c r="M3374" s="8"/>
      <c r="N3374" s="51" t="s">
        <v>21902</v>
      </c>
      <c r="O3374" s="51" t="s">
        <v>52</v>
      </c>
      <c r="P3374" s="51"/>
      <c r="Q3374" s="51"/>
      <c r="R3374" s="51" t="s">
        <v>960</v>
      </c>
      <c r="S3374" s="51" t="s">
        <v>21903</v>
      </c>
      <c r="T3374" s="11" t="str">
        <f t="shared" si="2"/>
        <v>Stephanie Colby</v>
      </c>
      <c r="U3374" s="51" t="s">
        <v>412</v>
      </c>
      <c r="V3374" s="51"/>
      <c r="W3374" s="51"/>
      <c r="X3374" s="51" t="s">
        <v>21893</v>
      </c>
      <c r="Y3374" s="51" t="s">
        <v>60</v>
      </c>
      <c r="Z3374" s="56" t="s">
        <v>21894</v>
      </c>
      <c r="AA3374" s="51" t="s">
        <v>60</v>
      </c>
      <c r="AB3374" s="56" t="s">
        <v>21895</v>
      </c>
      <c r="AC3374" s="51" t="s">
        <v>60</v>
      </c>
      <c r="AD3374" s="56" t="s">
        <v>21896</v>
      </c>
      <c r="AE3374" s="51" t="s">
        <v>21897</v>
      </c>
      <c r="AF3374" s="8" t="s">
        <v>21898</v>
      </c>
      <c r="AG3374" s="8" t="s">
        <v>5272</v>
      </c>
      <c r="AH3374" s="8" t="s">
        <v>654</v>
      </c>
      <c r="AI3374" s="8" t="s">
        <v>18832</v>
      </c>
      <c r="AJ3374" s="8"/>
      <c r="AK3374" s="8" t="s">
        <v>21899</v>
      </c>
      <c r="AL3374" s="8" t="s">
        <v>8041</v>
      </c>
      <c r="AM3374" s="8" t="s">
        <v>10831</v>
      </c>
      <c r="AN3374" s="8" t="s">
        <v>21900</v>
      </c>
      <c r="AO3374" s="8" t="s">
        <v>21901</v>
      </c>
      <c r="AP3374" s="29" t="s">
        <v>21898</v>
      </c>
      <c r="AQ3374" s="11">
        <v>6042.0</v>
      </c>
    </row>
    <row r="3375">
      <c r="A3375" s="8" t="str">
        <f t="shared" si="1"/>
        <v>Casey Comber</v>
      </c>
      <c r="B3375" s="51" t="s">
        <v>21886</v>
      </c>
      <c r="C3375" s="51" t="s">
        <v>21887</v>
      </c>
      <c r="D3375" s="2" t="s">
        <v>5258</v>
      </c>
      <c r="E3375" s="8" t="s">
        <v>5259</v>
      </c>
      <c r="F3375" s="8" t="s">
        <v>2304</v>
      </c>
      <c r="G3375" s="51" t="s">
        <v>19294</v>
      </c>
      <c r="H3375" s="8" t="s">
        <v>21888</v>
      </c>
      <c r="I3375" s="8" t="s">
        <v>49</v>
      </c>
      <c r="J3375" s="10">
        <v>3.92</v>
      </c>
      <c r="K3375" s="8" t="s">
        <v>21889</v>
      </c>
      <c r="L3375" s="8" t="s">
        <v>6805</v>
      </c>
      <c r="M3375" s="8"/>
      <c r="N3375" s="51" t="s">
        <v>21904</v>
      </c>
      <c r="O3375" s="51" t="s">
        <v>52</v>
      </c>
      <c r="P3375" s="51"/>
      <c r="Q3375" s="51"/>
      <c r="R3375" s="51" t="s">
        <v>1641</v>
      </c>
      <c r="S3375" s="51" t="s">
        <v>21905</v>
      </c>
      <c r="T3375" s="11" t="str">
        <f t="shared" si="2"/>
        <v>Casey Comber</v>
      </c>
      <c r="U3375" s="51" t="s">
        <v>412</v>
      </c>
      <c r="V3375" s="51"/>
      <c r="W3375" s="51"/>
      <c r="X3375" s="51" t="s">
        <v>21893</v>
      </c>
      <c r="Y3375" s="51" t="s">
        <v>60</v>
      </c>
      <c r="Z3375" s="56" t="s">
        <v>21894</v>
      </c>
      <c r="AA3375" s="51" t="s">
        <v>60</v>
      </c>
      <c r="AB3375" s="56" t="s">
        <v>21895</v>
      </c>
      <c r="AC3375" s="51" t="s">
        <v>60</v>
      </c>
      <c r="AD3375" s="56" t="s">
        <v>21896</v>
      </c>
      <c r="AE3375" s="51" t="s">
        <v>21897</v>
      </c>
      <c r="AF3375" s="8" t="s">
        <v>21898</v>
      </c>
      <c r="AG3375" s="8" t="s">
        <v>5272</v>
      </c>
      <c r="AH3375" s="8" t="s">
        <v>654</v>
      </c>
      <c r="AI3375" s="8" t="s">
        <v>18832</v>
      </c>
      <c r="AJ3375" s="8"/>
      <c r="AK3375" s="8" t="s">
        <v>21899</v>
      </c>
      <c r="AL3375" s="8" t="s">
        <v>8041</v>
      </c>
      <c r="AM3375" s="8" t="s">
        <v>10831</v>
      </c>
      <c r="AN3375" s="8" t="s">
        <v>21900</v>
      </c>
      <c r="AO3375" s="8" t="s">
        <v>21901</v>
      </c>
      <c r="AP3375" s="29" t="s">
        <v>21898</v>
      </c>
      <c r="AQ3375" s="11">
        <v>6042.0</v>
      </c>
    </row>
    <row r="3376">
      <c r="A3376" s="8" t="str">
        <f t="shared" si="1"/>
        <v>Hannah Morris</v>
      </c>
      <c r="B3376" s="51" t="s">
        <v>21886</v>
      </c>
      <c r="C3376" s="51" t="s">
        <v>21887</v>
      </c>
      <c r="D3376" s="2" t="s">
        <v>5258</v>
      </c>
      <c r="E3376" s="8" t="s">
        <v>5259</v>
      </c>
      <c r="F3376" s="8" t="s">
        <v>2304</v>
      </c>
      <c r="G3376" s="51" t="s">
        <v>19294</v>
      </c>
      <c r="H3376" s="8" t="s">
        <v>21888</v>
      </c>
      <c r="I3376" s="8" t="s">
        <v>49</v>
      </c>
      <c r="J3376" s="10">
        <v>3.92</v>
      </c>
      <c r="K3376" s="8" t="s">
        <v>21889</v>
      </c>
      <c r="L3376" s="8" t="s">
        <v>6805</v>
      </c>
      <c r="M3376" s="8"/>
      <c r="N3376" s="51" t="s">
        <v>21906</v>
      </c>
      <c r="O3376" s="51" t="s">
        <v>52</v>
      </c>
      <c r="P3376" s="51"/>
      <c r="Q3376" s="51"/>
      <c r="R3376" s="51" t="s">
        <v>104</v>
      </c>
      <c r="S3376" s="51" t="s">
        <v>12951</v>
      </c>
      <c r="T3376" s="11" t="str">
        <f t="shared" si="2"/>
        <v>Hannah Morris</v>
      </c>
      <c r="U3376" s="51" t="s">
        <v>412</v>
      </c>
      <c r="V3376" s="51"/>
      <c r="W3376" s="51"/>
      <c r="X3376" s="51" t="s">
        <v>21893</v>
      </c>
      <c r="Y3376" s="51" t="s">
        <v>60</v>
      </c>
      <c r="Z3376" s="56" t="s">
        <v>21894</v>
      </c>
      <c r="AA3376" s="51" t="s">
        <v>60</v>
      </c>
      <c r="AB3376" s="56" t="s">
        <v>21895</v>
      </c>
      <c r="AC3376" s="51" t="s">
        <v>60</v>
      </c>
      <c r="AD3376" s="56" t="s">
        <v>21896</v>
      </c>
      <c r="AE3376" s="51" t="s">
        <v>21897</v>
      </c>
      <c r="AF3376" s="8" t="s">
        <v>21898</v>
      </c>
      <c r="AG3376" s="8" t="s">
        <v>5272</v>
      </c>
      <c r="AH3376" s="8" t="s">
        <v>654</v>
      </c>
      <c r="AI3376" s="8" t="s">
        <v>18832</v>
      </c>
      <c r="AJ3376" s="8"/>
      <c r="AK3376" s="8" t="s">
        <v>21899</v>
      </c>
      <c r="AL3376" s="8" t="s">
        <v>8041</v>
      </c>
      <c r="AM3376" s="8" t="s">
        <v>10831</v>
      </c>
      <c r="AN3376" s="8" t="s">
        <v>21900</v>
      </c>
      <c r="AO3376" s="8" t="s">
        <v>21901</v>
      </c>
      <c r="AP3376" s="29" t="s">
        <v>21898</v>
      </c>
      <c r="AQ3376" s="11">
        <v>6042.0</v>
      </c>
    </row>
    <row r="3377">
      <c r="A3377" s="8" t="str">
        <f t="shared" si="1"/>
        <v>Kevin Sommer</v>
      </c>
      <c r="B3377" s="8" t="s">
        <v>21886</v>
      </c>
      <c r="C3377" s="51" t="s">
        <v>21887</v>
      </c>
      <c r="D3377" s="2" t="s">
        <v>5258</v>
      </c>
      <c r="E3377" s="13" t="s">
        <v>5259</v>
      </c>
      <c r="F3377" s="13" t="s">
        <v>2304</v>
      </c>
      <c r="G3377" s="51" t="s">
        <v>19294</v>
      </c>
      <c r="H3377" s="8" t="s">
        <v>21888</v>
      </c>
      <c r="I3377" s="8" t="s">
        <v>49</v>
      </c>
      <c r="J3377" s="10">
        <v>3.92</v>
      </c>
      <c r="K3377" s="8" t="s">
        <v>21889</v>
      </c>
      <c r="L3377" s="8" t="s">
        <v>6805</v>
      </c>
      <c r="M3377" s="8"/>
      <c r="N3377" s="51" t="s">
        <v>21907</v>
      </c>
      <c r="O3377" s="51" t="s">
        <v>52</v>
      </c>
      <c r="P3377" s="51"/>
      <c r="Q3377" s="51"/>
      <c r="R3377" s="57" t="s">
        <v>208</v>
      </c>
      <c r="S3377" s="57" t="s">
        <v>21908</v>
      </c>
      <c r="T3377" s="11" t="str">
        <f t="shared" si="2"/>
        <v>Kevin Sommer</v>
      </c>
      <c r="U3377" s="51" t="s">
        <v>412</v>
      </c>
      <c r="V3377" s="51"/>
      <c r="W3377" s="51"/>
      <c r="X3377" s="51" t="s">
        <v>21893</v>
      </c>
      <c r="Y3377" s="51" t="s">
        <v>60</v>
      </c>
      <c r="Z3377" s="56" t="s">
        <v>21894</v>
      </c>
      <c r="AA3377" s="51" t="s">
        <v>60</v>
      </c>
      <c r="AB3377" s="51" t="s">
        <v>60</v>
      </c>
      <c r="AC3377" s="51" t="s">
        <v>60</v>
      </c>
      <c r="AD3377" s="56" t="s">
        <v>21896</v>
      </c>
      <c r="AE3377" s="51" t="s">
        <v>21897</v>
      </c>
      <c r="AF3377" s="13" t="s">
        <v>21898</v>
      </c>
      <c r="AG3377" s="13" t="s">
        <v>5272</v>
      </c>
      <c r="AH3377" s="8" t="s">
        <v>654</v>
      </c>
      <c r="AI3377" s="8" t="s">
        <v>18832</v>
      </c>
      <c r="AJ3377" s="8"/>
      <c r="AK3377" s="8" t="s">
        <v>21899</v>
      </c>
      <c r="AL3377" s="8" t="s">
        <v>8041</v>
      </c>
      <c r="AM3377" s="8" t="s">
        <v>10831</v>
      </c>
      <c r="AN3377" s="8" t="s">
        <v>21900</v>
      </c>
      <c r="AO3377" s="8" t="s">
        <v>21909</v>
      </c>
      <c r="AP3377" s="14" t="s">
        <v>21898</v>
      </c>
      <c r="AQ3377" s="11">
        <v>6042.0</v>
      </c>
    </row>
    <row r="3378">
      <c r="A3378" s="8" t="str">
        <f t="shared" si="1"/>
        <v>Kaze Wong</v>
      </c>
      <c r="B3378" s="51" t="s">
        <v>21886</v>
      </c>
      <c r="C3378" s="51" t="s">
        <v>21887</v>
      </c>
      <c r="D3378" s="2" t="s">
        <v>5258</v>
      </c>
      <c r="E3378" s="8" t="s">
        <v>5259</v>
      </c>
      <c r="F3378" s="8" t="s">
        <v>2304</v>
      </c>
      <c r="G3378" s="51" t="s">
        <v>19294</v>
      </c>
      <c r="H3378" s="8" t="s">
        <v>21888</v>
      </c>
      <c r="I3378" s="8" t="s">
        <v>49</v>
      </c>
      <c r="J3378" s="10">
        <v>3.92</v>
      </c>
      <c r="K3378" s="8" t="s">
        <v>21889</v>
      </c>
      <c r="L3378" s="8" t="s">
        <v>6805</v>
      </c>
      <c r="M3378" s="8"/>
      <c r="N3378" s="51" t="s">
        <v>21910</v>
      </c>
      <c r="O3378" s="51" t="s">
        <v>52</v>
      </c>
      <c r="P3378" s="51"/>
      <c r="Q3378" s="51"/>
      <c r="R3378" s="51" t="s">
        <v>21911</v>
      </c>
      <c r="S3378" s="51" t="s">
        <v>21912</v>
      </c>
      <c r="T3378" s="11" t="str">
        <f t="shared" si="2"/>
        <v>Kaze Wong</v>
      </c>
      <c r="U3378" s="51" t="s">
        <v>412</v>
      </c>
      <c r="V3378" s="51"/>
      <c r="W3378" s="51"/>
      <c r="X3378" s="51" t="s">
        <v>21893</v>
      </c>
      <c r="Y3378" s="56" t="s">
        <v>21913</v>
      </c>
      <c r="Z3378" s="56" t="s">
        <v>21894</v>
      </c>
      <c r="AA3378" s="51" t="s">
        <v>60</v>
      </c>
      <c r="AB3378" s="56" t="s">
        <v>21895</v>
      </c>
      <c r="AC3378" s="51" t="s">
        <v>60</v>
      </c>
      <c r="AD3378" s="56" t="s">
        <v>21896</v>
      </c>
      <c r="AE3378" s="51" t="s">
        <v>21897</v>
      </c>
      <c r="AF3378" s="8" t="s">
        <v>21898</v>
      </c>
      <c r="AG3378" s="8" t="s">
        <v>5272</v>
      </c>
      <c r="AH3378" s="8" t="s">
        <v>654</v>
      </c>
      <c r="AI3378" s="8" t="s">
        <v>18832</v>
      </c>
      <c r="AJ3378" s="8"/>
      <c r="AK3378" s="8" t="s">
        <v>21899</v>
      </c>
      <c r="AL3378" s="8" t="s">
        <v>8041</v>
      </c>
      <c r="AM3378" s="8" t="s">
        <v>10831</v>
      </c>
      <c r="AN3378" s="8" t="s">
        <v>21900</v>
      </c>
      <c r="AO3378" s="8" t="s">
        <v>21901</v>
      </c>
      <c r="AP3378" s="29" t="s">
        <v>21898</v>
      </c>
      <c r="AQ3378" s="11">
        <v>6042.0</v>
      </c>
    </row>
    <row r="3379">
      <c r="A3379" s="8" t="str">
        <f t="shared" si="1"/>
        <v>Meltem Yashar</v>
      </c>
      <c r="B3379" s="51" t="s">
        <v>21886</v>
      </c>
      <c r="C3379" s="51" t="s">
        <v>21887</v>
      </c>
      <c r="D3379" s="2" t="s">
        <v>5258</v>
      </c>
      <c r="E3379" s="8" t="s">
        <v>5259</v>
      </c>
      <c r="F3379" s="8" t="s">
        <v>2304</v>
      </c>
      <c r="G3379" s="51" t="s">
        <v>19294</v>
      </c>
      <c r="H3379" s="8" t="s">
        <v>21888</v>
      </c>
      <c r="I3379" s="8" t="s">
        <v>49</v>
      </c>
      <c r="J3379" s="10">
        <v>3.92</v>
      </c>
      <c r="K3379" s="8" t="s">
        <v>21889</v>
      </c>
      <c r="L3379" s="8" t="s">
        <v>6805</v>
      </c>
      <c r="M3379" s="8"/>
      <c r="N3379" s="51" t="s">
        <v>21914</v>
      </c>
      <c r="O3379" s="51" t="s">
        <v>52</v>
      </c>
      <c r="P3379" s="51"/>
      <c r="Q3379" s="51"/>
      <c r="R3379" s="51" t="s">
        <v>21915</v>
      </c>
      <c r="S3379" s="51" t="s">
        <v>21916</v>
      </c>
      <c r="T3379" s="11" t="str">
        <f t="shared" si="2"/>
        <v>Meltem Yashar</v>
      </c>
      <c r="U3379" s="51" t="s">
        <v>412</v>
      </c>
      <c r="V3379" s="51"/>
      <c r="W3379" s="51"/>
      <c r="X3379" s="51" t="s">
        <v>21893</v>
      </c>
      <c r="Y3379" s="51" t="s">
        <v>60</v>
      </c>
      <c r="Z3379" s="56" t="s">
        <v>21894</v>
      </c>
      <c r="AA3379" s="51" t="s">
        <v>60</v>
      </c>
      <c r="AB3379" s="56" t="s">
        <v>21895</v>
      </c>
      <c r="AC3379" s="51" t="s">
        <v>60</v>
      </c>
      <c r="AD3379" s="56" t="s">
        <v>21896</v>
      </c>
      <c r="AE3379" s="51" t="s">
        <v>21897</v>
      </c>
      <c r="AF3379" s="8" t="s">
        <v>21898</v>
      </c>
      <c r="AG3379" s="8" t="s">
        <v>5272</v>
      </c>
      <c r="AH3379" s="8" t="s">
        <v>654</v>
      </c>
      <c r="AI3379" s="8" t="s">
        <v>18832</v>
      </c>
      <c r="AJ3379" s="8"/>
      <c r="AK3379" s="8" t="s">
        <v>21899</v>
      </c>
      <c r="AL3379" s="8" t="s">
        <v>8041</v>
      </c>
      <c r="AM3379" s="8" t="s">
        <v>10831</v>
      </c>
      <c r="AN3379" s="8" t="s">
        <v>21900</v>
      </c>
      <c r="AO3379" s="8" t="s">
        <v>21901</v>
      </c>
      <c r="AP3379" s="29" t="s">
        <v>21898</v>
      </c>
      <c r="AQ3379" s="11">
        <v>6042.0</v>
      </c>
    </row>
    <row r="3380">
      <c r="A3380" s="8" t="str">
        <f t="shared" si="1"/>
        <v>Bobby Van Allen</v>
      </c>
      <c r="B3380" s="51" t="s">
        <v>21886</v>
      </c>
      <c r="C3380" s="51" t="s">
        <v>21887</v>
      </c>
      <c r="D3380" s="2" t="s">
        <v>5258</v>
      </c>
      <c r="E3380" s="8" t="s">
        <v>5259</v>
      </c>
      <c r="F3380" s="8" t="s">
        <v>2304</v>
      </c>
      <c r="G3380" s="51" t="s">
        <v>19294</v>
      </c>
      <c r="H3380" s="8" t="s">
        <v>21888</v>
      </c>
      <c r="I3380" s="8" t="s">
        <v>49</v>
      </c>
      <c r="J3380" s="10">
        <v>3.92</v>
      </c>
      <c r="K3380" s="8" t="s">
        <v>21889</v>
      </c>
      <c r="L3380" s="8" t="s">
        <v>6805</v>
      </c>
      <c r="M3380" s="8"/>
      <c r="N3380" s="51" t="s">
        <v>21917</v>
      </c>
      <c r="O3380" s="51" t="s">
        <v>52</v>
      </c>
      <c r="P3380" s="51"/>
      <c r="Q3380" s="51"/>
      <c r="R3380" s="51" t="s">
        <v>1541</v>
      </c>
      <c r="S3380" s="51" t="s">
        <v>21918</v>
      </c>
      <c r="T3380" s="11" t="str">
        <f t="shared" si="2"/>
        <v>Bobby Van Allen</v>
      </c>
      <c r="U3380" s="51" t="s">
        <v>55</v>
      </c>
      <c r="V3380" s="51" t="s">
        <v>21919</v>
      </c>
      <c r="W3380" s="51" t="s">
        <v>21920</v>
      </c>
      <c r="X3380" s="94" t="s">
        <v>21893</v>
      </c>
      <c r="Y3380" s="56" t="s">
        <v>21921</v>
      </c>
      <c r="Z3380" s="56" t="s">
        <v>21894</v>
      </c>
      <c r="AA3380" s="51" t="s">
        <v>60</v>
      </c>
      <c r="AB3380" s="51" t="s">
        <v>60</v>
      </c>
      <c r="AC3380" s="51" t="s">
        <v>60</v>
      </c>
      <c r="AD3380" s="56" t="s">
        <v>21896</v>
      </c>
      <c r="AE3380" s="51" t="s">
        <v>21897</v>
      </c>
      <c r="AF3380" s="8" t="s">
        <v>21898</v>
      </c>
      <c r="AG3380" s="8" t="s">
        <v>5272</v>
      </c>
      <c r="AH3380" s="8" t="s">
        <v>654</v>
      </c>
      <c r="AI3380" s="8" t="s">
        <v>233</v>
      </c>
      <c r="AJ3380" s="8"/>
      <c r="AK3380" s="8" t="s">
        <v>21899</v>
      </c>
      <c r="AL3380" s="8" t="s">
        <v>8041</v>
      </c>
      <c r="AM3380" s="8" t="s">
        <v>10831</v>
      </c>
      <c r="AN3380" s="8" t="s">
        <v>21900</v>
      </c>
      <c r="AO3380" s="8" t="s">
        <v>21901</v>
      </c>
      <c r="AP3380" s="29" t="s">
        <v>21898</v>
      </c>
      <c r="AQ3380" s="11">
        <v>6042.0</v>
      </c>
    </row>
    <row r="3381">
      <c r="A3381" s="8" t="str">
        <f t="shared" si="1"/>
        <v>Hassaan Stamps</v>
      </c>
      <c r="B3381" s="51" t="s">
        <v>21886</v>
      </c>
      <c r="C3381" s="51" t="s">
        <v>21887</v>
      </c>
      <c r="D3381" s="2" t="s">
        <v>5258</v>
      </c>
      <c r="E3381" s="8" t="s">
        <v>5259</v>
      </c>
      <c r="F3381" s="8" t="s">
        <v>2304</v>
      </c>
      <c r="G3381" s="51" t="s">
        <v>19294</v>
      </c>
      <c r="H3381" s="8" t="s">
        <v>21888</v>
      </c>
      <c r="I3381" s="8" t="s">
        <v>49</v>
      </c>
      <c r="J3381" s="10">
        <v>3.92</v>
      </c>
      <c r="K3381" s="8" t="s">
        <v>21889</v>
      </c>
      <c r="L3381" s="8" t="s">
        <v>6805</v>
      </c>
      <c r="M3381" s="8"/>
      <c r="N3381" s="51" t="s">
        <v>21922</v>
      </c>
      <c r="O3381" s="51" t="s">
        <v>52</v>
      </c>
      <c r="P3381" s="51"/>
      <c r="Q3381" s="51"/>
      <c r="R3381" s="51" t="s">
        <v>13388</v>
      </c>
      <c r="S3381" s="51" t="s">
        <v>21923</v>
      </c>
      <c r="T3381" s="11" t="str">
        <f t="shared" si="2"/>
        <v>Hassaan Stamps</v>
      </c>
      <c r="U3381" s="51" t="s">
        <v>498</v>
      </c>
      <c r="V3381" s="51" t="s">
        <v>21924</v>
      </c>
      <c r="W3381" s="51"/>
      <c r="X3381" s="51" t="s">
        <v>21893</v>
      </c>
      <c r="Y3381" s="51" t="s">
        <v>60</v>
      </c>
      <c r="Z3381" s="56" t="s">
        <v>21894</v>
      </c>
      <c r="AA3381" s="51" t="s">
        <v>60</v>
      </c>
      <c r="AB3381" s="56" t="s">
        <v>21895</v>
      </c>
      <c r="AC3381" s="51" t="s">
        <v>60</v>
      </c>
      <c r="AD3381" s="56" t="s">
        <v>21896</v>
      </c>
      <c r="AE3381" s="51" t="s">
        <v>21897</v>
      </c>
      <c r="AF3381" s="8" t="s">
        <v>21898</v>
      </c>
      <c r="AG3381" s="8" t="s">
        <v>5272</v>
      </c>
      <c r="AH3381" s="8" t="s">
        <v>654</v>
      </c>
      <c r="AI3381" s="8" t="s">
        <v>18832</v>
      </c>
      <c r="AJ3381" s="8"/>
      <c r="AK3381" s="8" t="s">
        <v>21899</v>
      </c>
      <c r="AL3381" s="8" t="s">
        <v>8041</v>
      </c>
      <c r="AM3381" s="8" t="s">
        <v>10831</v>
      </c>
      <c r="AN3381" s="8" t="s">
        <v>21900</v>
      </c>
      <c r="AO3381" s="8" t="s">
        <v>21901</v>
      </c>
      <c r="AP3381" s="29" t="s">
        <v>21898</v>
      </c>
      <c r="AQ3381" s="11">
        <v>6042.0</v>
      </c>
    </row>
    <row r="3382">
      <c r="A3382" s="8" t="str">
        <f t="shared" si="1"/>
        <v>Alex Jebb</v>
      </c>
      <c r="B3382" s="51" t="s">
        <v>21886</v>
      </c>
      <c r="C3382" s="51" t="s">
        <v>21887</v>
      </c>
      <c r="D3382" s="2" t="s">
        <v>5258</v>
      </c>
      <c r="E3382" s="8" t="s">
        <v>5259</v>
      </c>
      <c r="F3382" s="8" t="s">
        <v>2304</v>
      </c>
      <c r="G3382" s="51" t="s">
        <v>19294</v>
      </c>
      <c r="H3382" s="8" t="s">
        <v>21888</v>
      </c>
      <c r="I3382" s="8" t="s">
        <v>49</v>
      </c>
      <c r="J3382" s="10">
        <v>3.92</v>
      </c>
      <c r="K3382" s="8" t="s">
        <v>21889</v>
      </c>
      <c r="L3382" s="8" t="s">
        <v>6805</v>
      </c>
      <c r="M3382" s="8"/>
      <c r="N3382" s="51" t="s">
        <v>21925</v>
      </c>
      <c r="O3382" s="51" t="s">
        <v>52</v>
      </c>
      <c r="P3382" s="51"/>
      <c r="Q3382" s="51"/>
      <c r="R3382" s="8" t="s">
        <v>766</v>
      </c>
      <c r="S3382" s="8" t="s">
        <v>21926</v>
      </c>
      <c r="T3382" s="11" t="str">
        <f t="shared" si="2"/>
        <v>Alex Jebb</v>
      </c>
      <c r="U3382" s="8" t="s">
        <v>80</v>
      </c>
      <c r="V3382" s="51" t="s">
        <v>21927</v>
      </c>
      <c r="W3382" s="51"/>
      <c r="X3382" s="51" t="s">
        <v>21893</v>
      </c>
      <c r="Y3382" s="51" t="s">
        <v>60</v>
      </c>
      <c r="Z3382" s="56" t="s">
        <v>21894</v>
      </c>
      <c r="AA3382" s="51" t="s">
        <v>60</v>
      </c>
      <c r="AB3382" s="56" t="s">
        <v>21895</v>
      </c>
      <c r="AC3382" s="51" t="s">
        <v>60</v>
      </c>
      <c r="AD3382" s="56" t="s">
        <v>21896</v>
      </c>
      <c r="AE3382" s="51" t="s">
        <v>21897</v>
      </c>
      <c r="AF3382" s="8" t="s">
        <v>21898</v>
      </c>
      <c r="AG3382" s="8" t="s">
        <v>5272</v>
      </c>
      <c r="AH3382" s="8" t="s">
        <v>654</v>
      </c>
      <c r="AI3382" s="8" t="s">
        <v>18832</v>
      </c>
      <c r="AJ3382" s="8"/>
      <c r="AK3382" s="8" t="s">
        <v>21899</v>
      </c>
      <c r="AL3382" s="8" t="s">
        <v>8041</v>
      </c>
      <c r="AM3382" s="8" t="s">
        <v>10831</v>
      </c>
      <c r="AN3382" s="8" t="s">
        <v>21900</v>
      </c>
      <c r="AO3382" s="8" t="s">
        <v>21901</v>
      </c>
      <c r="AP3382" s="29" t="s">
        <v>21898</v>
      </c>
      <c r="AQ3382" s="11">
        <v>6042.0</v>
      </c>
    </row>
    <row r="3383">
      <c r="A3383" s="8" t="str">
        <f t="shared" si="1"/>
        <v>Jefferson Butler</v>
      </c>
      <c r="B3383" s="51" t="s">
        <v>21886</v>
      </c>
      <c r="C3383" s="51" t="s">
        <v>21887</v>
      </c>
      <c r="D3383" s="2" t="s">
        <v>5258</v>
      </c>
      <c r="E3383" s="8" t="s">
        <v>5259</v>
      </c>
      <c r="F3383" s="8" t="s">
        <v>2304</v>
      </c>
      <c r="G3383" s="51" t="s">
        <v>19294</v>
      </c>
      <c r="H3383" s="8" t="s">
        <v>21888</v>
      </c>
      <c r="I3383" s="8" t="s">
        <v>49</v>
      </c>
      <c r="J3383" s="10">
        <v>3.92</v>
      </c>
      <c r="K3383" s="8" t="s">
        <v>21889</v>
      </c>
      <c r="L3383" s="8" t="s">
        <v>6805</v>
      </c>
      <c r="M3383" s="8"/>
      <c r="N3383" s="51" t="s">
        <v>21928</v>
      </c>
      <c r="O3383" s="51" t="s">
        <v>52</v>
      </c>
      <c r="P3383" s="51"/>
      <c r="Q3383" s="51"/>
      <c r="R3383" s="8" t="s">
        <v>1283</v>
      </c>
      <c r="S3383" s="8" t="s">
        <v>2945</v>
      </c>
      <c r="T3383" s="11" t="str">
        <f t="shared" si="2"/>
        <v>Jefferson Butler</v>
      </c>
      <c r="U3383" s="51" t="s">
        <v>80</v>
      </c>
      <c r="V3383" s="51" t="s">
        <v>21929</v>
      </c>
      <c r="W3383" s="51"/>
      <c r="X3383" s="51" t="s">
        <v>21893</v>
      </c>
      <c r="Y3383" s="56" t="s">
        <v>21930</v>
      </c>
      <c r="Z3383" s="56" t="s">
        <v>21894</v>
      </c>
      <c r="AA3383" s="51" t="s">
        <v>60</v>
      </c>
      <c r="AB3383" s="56" t="s">
        <v>21895</v>
      </c>
      <c r="AC3383" s="51" t="s">
        <v>60</v>
      </c>
      <c r="AD3383" s="56" t="s">
        <v>21896</v>
      </c>
      <c r="AE3383" s="51" t="s">
        <v>21897</v>
      </c>
      <c r="AF3383" s="8" t="s">
        <v>21898</v>
      </c>
      <c r="AG3383" s="8" t="s">
        <v>5272</v>
      </c>
      <c r="AH3383" s="8" t="s">
        <v>654</v>
      </c>
      <c r="AI3383" s="8" t="s">
        <v>18832</v>
      </c>
      <c r="AJ3383" s="8"/>
      <c r="AK3383" s="8" t="s">
        <v>21899</v>
      </c>
      <c r="AL3383" s="8" t="s">
        <v>8041</v>
      </c>
      <c r="AM3383" s="8" t="s">
        <v>10831</v>
      </c>
      <c r="AN3383" s="8" t="s">
        <v>21900</v>
      </c>
      <c r="AO3383" s="8" t="s">
        <v>21901</v>
      </c>
      <c r="AP3383" s="29" t="s">
        <v>21898</v>
      </c>
      <c r="AQ3383" s="11">
        <v>6042.0</v>
      </c>
    </row>
    <row r="3384">
      <c r="A3384" s="8" t="str">
        <f t="shared" si="1"/>
        <v>Kendall Luy</v>
      </c>
      <c r="B3384" s="16" t="s">
        <v>21931</v>
      </c>
      <c r="C3384" s="51" t="s">
        <v>21887</v>
      </c>
      <c r="D3384" s="79" t="s">
        <v>5258</v>
      </c>
      <c r="E3384" s="62" t="s">
        <v>21932</v>
      </c>
      <c r="F3384" s="84" t="s">
        <v>2304</v>
      </c>
      <c r="G3384" s="51" t="s">
        <v>19294</v>
      </c>
      <c r="H3384" s="102">
        <v>164270.0</v>
      </c>
      <c r="I3384" s="59" t="s">
        <v>49</v>
      </c>
      <c r="J3384" s="60">
        <v>3.5</v>
      </c>
      <c r="K3384" s="18" t="s">
        <v>21933</v>
      </c>
      <c r="L3384" s="18"/>
      <c r="M3384" s="77">
        <v>134.0</v>
      </c>
      <c r="N3384" s="61" t="s">
        <v>21934</v>
      </c>
      <c r="O3384" s="51" t="s">
        <v>52</v>
      </c>
      <c r="P3384" s="61" t="s">
        <v>207</v>
      </c>
      <c r="Q3384" s="51"/>
      <c r="R3384" s="51" t="s">
        <v>860</v>
      </c>
      <c r="S3384" s="51" t="s">
        <v>21935</v>
      </c>
      <c r="T3384" s="11" t="str">
        <f t="shared" si="2"/>
        <v>Kendall Luy</v>
      </c>
      <c r="U3384" s="51" t="s">
        <v>55</v>
      </c>
      <c r="V3384" s="51" t="s">
        <v>21936</v>
      </c>
      <c r="W3384" s="51" t="s">
        <v>21937</v>
      </c>
      <c r="X3384" s="62" t="s">
        <v>21938</v>
      </c>
      <c r="Y3384" s="51"/>
      <c r="Z3384" s="51"/>
      <c r="AA3384" s="51"/>
      <c r="AB3384" s="51"/>
      <c r="AC3384" s="51"/>
      <c r="AD3384" s="62"/>
      <c r="AE3384" s="62" t="s">
        <v>21939</v>
      </c>
      <c r="AF3384" s="62" t="s">
        <v>1254</v>
      </c>
      <c r="AG3384" s="62" t="s">
        <v>5272</v>
      </c>
      <c r="AH3384" s="72" t="s">
        <v>194</v>
      </c>
      <c r="AI3384" s="63" t="s">
        <v>18832</v>
      </c>
      <c r="AJ3384" s="72"/>
      <c r="AK3384" s="63"/>
      <c r="AL3384" s="63"/>
      <c r="AM3384" s="60"/>
      <c r="AN3384" s="97">
        <v>0.7712908409212641</v>
      </c>
      <c r="AO3384" s="98">
        <v>61042.0</v>
      </c>
      <c r="AP3384" s="90" t="s">
        <v>1254</v>
      </c>
      <c r="AQ3384" s="68">
        <v>1567.0</v>
      </c>
    </row>
    <row r="3385">
      <c r="A3385" s="8" t="str">
        <f t="shared" si="1"/>
        <v>Jim Jones</v>
      </c>
      <c r="B3385" s="51" t="s">
        <v>21940</v>
      </c>
      <c r="C3385" s="51" t="s">
        <v>19588</v>
      </c>
      <c r="D3385" s="2" t="s">
        <v>5258</v>
      </c>
      <c r="E3385" s="8" t="s">
        <v>16434</v>
      </c>
      <c r="F3385" s="8" t="s">
        <v>2304</v>
      </c>
      <c r="G3385" s="51" t="s">
        <v>19294</v>
      </c>
      <c r="H3385" s="8" t="s">
        <v>21941</v>
      </c>
      <c r="I3385" s="8" t="s">
        <v>49</v>
      </c>
      <c r="J3385" s="10">
        <v>3.67</v>
      </c>
      <c r="K3385" s="8" t="s">
        <v>21942</v>
      </c>
      <c r="L3385" s="8"/>
      <c r="M3385" s="8"/>
      <c r="N3385" s="51" t="s">
        <v>21943</v>
      </c>
      <c r="O3385" s="51" t="s">
        <v>52</v>
      </c>
      <c r="P3385" s="51"/>
      <c r="Q3385" s="51"/>
      <c r="R3385" s="51" t="s">
        <v>756</v>
      </c>
      <c r="S3385" s="51" t="s">
        <v>1937</v>
      </c>
      <c r="T3385" s="11" t="str">
        <f t="shared" si="2"/>
        <v>Jim Jones</v>
      </c>
      <c r="U3385" s="51" t="s">
        <v>55</v>
      </c>
      <c r="V3385" s="51" t="s">
        <v>21944</v>
      </c>
      <c r="W3385" s="51" t="s">
        <v>21945</v>
      </c>
      <c r="X3385" s="94" t="s">
        <v>21946</v>
      </c>
      <c r="Y3385" s="51" t="s">
        <v>60</v>
      </c>
      <c r="Z3385" s="56" t="s">
        <v>21947</v>
      </c>
      <c r="AA3385" s="56" t="s">
        <v>21948</v>
      </c>
      <c r="AB3385" s="56" t="s">
        <v>21949</v>
      </c>
      <c r="AC3385" s="51" t="s">
        <v>60</v>
      </c>
      <c r="AD3385" s="51" t="s">
        <v>60</v>
      </c>
      <c r="AE3385" s="51" t="s">
        <v>21950</v>
      </c>
      <c r="AF3385" s="8" t="s">
        <v>16434</v>
      </c>
      <c r="AG3385" s="8" t="s">
        <v>5272</v>
      </c>
      <c r="AH3385" s="8" t="s">
        <v>232</v>
      </c>
      <c r="AI3385" s="8" t="s">
        <v>66</v>
      </c>
      <c r="AJ3385" s="8"/>
      <c r="AK3385" s="8"/>
      <c r="AL3385" s="8"/>
      <c r="AM3385" s="8"/>
      <c r="AN3385" s="8" t="s">
        <v>21951</v>
      </c>
      <c r="AO3385" s="8" t="s">
        <v>21952</v>
      </c>
      <c r="AP3385" s="29" t="s">
        <v>16434</v>
      </c>
      <c r="AQ3385" s="11">
        <v>7861.0</v>
      </c>
    </row>
    <row r="3386">
      <c r="A3386" s="8" t="str">
        <f t="shared" si="1"/>
        <v>Tyson Bowie</v>
      </c>
      <c r="B3386" s="8" t="s">
        <v>21940</v>
      </c>
      <c r="C3386" s="51" t="s">
        <v>19588</v>
      </c>
      <c r="D3386" s="2" t="s">
        <v>5258</v>
      </c>
      <c r="E3386" s="8" t="s">
        <v>16434</v>
      </c>
      <c r="F3386" s="8" t="s">
        <v>2304</v>
      </c>
      <c r="G3386" s="51" t="s">
        <v>19294</v>
      </c>
      <c r="H3386" s="8" t="s">
        <v>21941</v>
      </c>
      <c r="I3386" s="8" t="s">
        <v>49</v>
      </c>
      <c r="J3386" s="10">
        <v>3.67</v>
      </c>
      <c r="K3386" s="8" t="s">
        <v>21942</v>
      </c>
      <c r="L3386" s="8"/>
      <c r="M3386" s="8"/>
      <c r="N3386" s="51" t="s">
        <v>21953</v>
      </c>
      <c r="O3386" s="57" t="s">
        <v>52</v>
      </c>
      <c r="P3386" s="51"/>
      <c r="Q3386" s="51"/>
      <c r="R3386" s="57" t="s">
        <v>12290</v>
      </c>
      <c r="S3386" s="57" t="s">
        <v>14765</v>
      </c>
      <c r="T3386" s="11" t="str">
        <f t="shared" si="2"/>
        <v>Tyson Bowie</v>
      </c>
      <c r="U3386" s="57" t="s">
        <v>76</v>
      </c>
      <c r="V3386" s="51"/>
      <c r="W3386" s="51"/>
      <c r="X3386" s="51" t="s">
        <v>21946</v>
      </c>
      <c r="Y3386" s="51" t="s">
        <v>60</v>
      </c>
      <c r="Z3386" s="56" t="s">
        <v>21947</v>
      </c>
      <c r="AA3386" s="51" t="s">
        <v>60</v>
      </c>
      <c r="AB3386" s="56" t="s">
        <v>21949</v>
      </c>
      <c r="AC3386" s="51" t="s">
        <v>60</v>
      </c>
      <c r="AD3386" s="56" t="s">
        <v>21954</v>
      </c>
      <c r="AE3386" s="51" t="s">
        <v>21950</v>
      </c>
      <c r="AF3386" s="8" t="s">
        <v>16434</v>
      </c>
      <c r="AG3386" s="8" t="s">
        <v>5272</v>
      </c>
      <c r="AH3386" s="13" t="s">
        <v>232</v>
      </c>
      <c r="AI3386" s="8" t="s">
        <v>66</v>
      </c>
      <c r="AJ3386" s="8"/>
      <c r="AK3386" s="8"/>
      <c r="AL3386" s="8"/>
      <c r="AM3386" s="8"/>
      <c r="AN3386" s="8" t="s">
        <v>21951</v>
      </c>
      <c r="AO3386" s="8" t="s">
        <v>21955</v>
      </c>
      <c r="AP3386" s="29" t="s">
        <v>16434</v>
      </c>
      <c r="AQ3386" s="11">
        <v>7861.0</v>
      </c>
    </row>
    <row r="3387">
      <c r="A3387" s="8" t="str">
        <f t="shared" si="1"/>
        <v>Luis Smith</v>
      </c>
      <c r="B3387" s="8" t="s">
        <v>21940</v>
      </c>
      <c r="C3387" s="51" t="s">
        <v>19588</v>
      </c>
      <c r="D3387" s="2" t="s">
        <v>5258</v>
      </c>
      <c r="E3387" s="8" t="s">
        <v>16434</v>
      </c>
      <c r="F3387" s="8" t="s">
        <v>2304</v>
      </c>
      <c r="G3387" s="51" t="s">
        <v>19294</v>
      </c>
      <c r="H3387" s="8" t="s">
        <v>21941</v>
      </c>
      <c r="I3387" s="8" t="s">
        <v>49</v>
      </c>
      <c r="J3387" s="10">
        <v>3.67</v>
      </c>
      <c r="K3387" s="8" t="s">
        <v>21942</v>
      </c>
      <c r="L3387" s="8"/>
      <c r="M3387" s="8"/>
      <c r="N3387" s="51" t="s">
        <v>21956</v>
      </c>
      <c r="O3387" s="57" t="s">
        <v>52</v>
      </c>
      <c r="P3387" s="51"/>
      <c r="Q3387" s="51"/>
      <c r="R3387" s="57" t="s">
        <v>21957</v>
      </c>
      <c r="S3387" s="57" t="s">
        <v>941</v>
      </c>
      <c r="T3387" s="11" t="str">
        <f t="shared" si="2"/>
        <v>Luis Smith</v>
      </c>
      <c r="U3387" s="57" t="s">
        <v>76</v>
      </c>
      <c r="V3387" s="51"/>
      <c r="W3387" s="51"/>
      <c r="X3387" s="51" t="s">
        <v>21946</v>
      </c>
      <c r="Y3387" s="51" t="s">
        <v>60</v>
      </c>
      <c r="Z3387" s="56" t="s">
        <v>21947</v>
      </c>
      <c r="AA3387" s="51" t="s">
        <v>60</v>
      </c>
      <c r="AB3387" s="56" t="s">
        <v>21949</v>
      </c>
      <c r="AC3387" s="51" t="s">
        <v>60</v>
      </c>
      <c r="AD3387" s="56" t="s">
        <v>21954</v>
      </c>
      <c r="AE3387" s="51" t="s">
        <v>21950</v>
      </c>
      <c r="AF3387" s="8" t="s">
        <v>16434</v>
      </c>
      <c r="AG3387" s="8" t="s">
        <v>5272</v>
      </c>
      <c r="AH3387" s="13" t="s">
        <v>232</v>
      </c>
      <c r="AI3387" s="8" t="s">
        <v>66</v>
      </c>
      <c r="AJ3387" s="8"/>
      <c r="AK3387" s="8"/>
      <c r="AL3387" s="8"/>
      <c r="AM3387" s="8"/>
      <c r="AN3387" s="8" t="s">
        <v>21951</v>
      </c>
      <c r="AO3387" s="8" t="s">
        <v>21955</v>
      </c>
      <c r="AP3387" s="29" t="s">
        <v>16434</v>
      </c>
      <c r="AQ3387" s="11">
        <v>7861.0</v>
      </c>
    </row>
    <row r="3388">
      <c r="A3388" s="8" t="str">
        <f t="shared" si="1"/>
        <v>Masoud Moghaddam</v>
      </c>
      <c r="B3388" s="51" t="s">
        <v>21940</v>
      </c>
      <c r="C3388" s="51" t="s">
        <v>19588</v>
      </c>
      <c r="D3388" s="2" t="s">
        <v>5258</v>
      </c>
      <c r="E3388" s="8" t="s">
        <v>16434</v>
      </c>
      <c r="F3388" s="8" t="s">
        <v>2304</v>
      </c>
      <c r="G3388" s="51" t="s">
        <v>19294</v>
      </c>
      <c r="H3388" s="8" t="s">
        <v>21941</v>
      </c>
      <c r="I3388" s="8" t="s">
        <v>49</v>
      </c>
      <c r="J3388" s="10">
        <v>3.67</v>
      </c>
      <c r="K3388" s="8" t="s">
        <v>21942</v>
      </c>
      <c r="L3388" s="8"/>
      <c r="M3388" s="8"/>
      <c r="N3388" s="51" t="s">
        <v>21958</v>
      </c>
      <c r="O3388" s="51" t="s">
        <v>52</v>
      </c>
      <c r="P3388" s="51"/>
      <c r="Q3388" s="51"/>
      <c r="R3388" s="51" t="s">
        <v>21959</v>
      </c>
      <c r="S3388" s="51" t="s">
        <v>21960</v>
      </c>
      <c r="T3388" s="11" t="str">
        <f t="shared" si="2"/>
        <v>Masoud Moghaddam</v>
      </c>
      <c r="U3388" s="51" t="s">
        <v>160</v>
      </c>
      <c r="V3388" s="51"/>
      <c r="W3388" s="51"/>
      <c r="X3388" s="94" t="s">
        <v>21946</v>
      </c>
      <c r="Y3388" s="51" t="s">
        <v>60</v>
      </c>
      <c r="Z3388" s="56" t="s">
        <v>21947</v>
      </c>
      <c r="AA3388" s="51" t="s">
        <v>60</v>
      </c>
      <c r="AB3388" s="56" t="s">
        <v>21949</v>
      </c>
      <c r="AC3388" s="51" t="s">
        <v>60</v>
      </c>
      <c r="AD3388" s="51" t="s">
        <v>60</v>
      </c>
      <c r="AE3388" s="51" t="s">
        <v>21950</v>
      </c>
      <c r="AF3388" s="8" t="s">
        <v>16434</v>
      </c>
      <c r="AG3388" s="8" t="s">
        <v>5272</v>
      </c>
      <c r="AH3388" s="8" t="s">
        <v>232</v>
      </c>
      <c r="AI3388" s="8" t="s">
        <v>66</v>
      </c>
      <c r="AJ3388" s="8"/>
      <c r="AK3388" s="8"/>
      <c r="AL3388" s="8"/>
      <c r="AM3388" s="8"/>
      <c r="AN3388" s="8" t="s">
        <v>21951</v>
      </c>
      <c r="AO3388" s="8" t="s">
        <v>21952</v>
      </c>
      <c r="AP3388" s="29" t="s">
        <v>16434</v>
      </c>
      <c r="AQ3388" s="11">
        <v>7861.0</v>
      </c>
    </row>
    <row r="3389">
      <c r="A3389" s="8" t="str">
        <f t="shared" si="1"/>
        <v>Meghan Morton</v>
      </c>
      <c r="B3389" s="8" t="s">
        <v>21940</v>
      </c>
      <c r="C3389" s="51" t="s">
        <v>19588</v>
      </c>
      <c r="D3389" s="9" t="s">
        <v>5258</v>
      </c>
      <c r="E3389" s="8" t="s">
        <v>16434</v>
      </c>
      <c r="F3389" s="8" t="s">
        <v>2304</v>
      </c>
      <c r="G3389" s="8" t="s">
        <v>19294</v>
      </c>
      <c r="H3389" s="8" t="s">
        <v>21941</v>
      </c>
      <c r="I3389" s="8" t="s">
        <v>49</v>
      </c>
      <c r="J3389" s="10">
        <v>3.67</v>
      </c>
      <c r="K3389" s="8" t="s">
        <v>21942</v>
      </c>
      <c r="L3389" s="8"/>
      <c r="M3389" s="8"/>
      <c r="N3389" s="8" t="s">
        <v>21961</v>
      </c>
      <c r="O3389" s="13" t="s">
        <v>52</v>
      </c>
      <c r="P3389" s="51"/>
      <c r="Q3389" s="51"/>
      <c r="R3389" s="13" t="s">
        <v>15937</v>
      </c>
      <c r="S3389" s="13" t="s">
        <v>16450</v>
      </c>
      <c r="T3389" s="11" t="str">
        <f t="shared" si="2"/>
        <v>Meghan Morton</v>
      </c>
      <c r="U3389" s="13" t="s">
        <v>160</v>
      </c>
      <c r="V3389" s="8"/>
      <c r="W3389" s="8"/>
      <c r="X3389" s="8" t="s">
        <v>21946</v>
      </c>
      <c r="Y3389" s="51" t="s">
        <v>60</v>
      </c>
      <c r="Z3389" s="56" t="s">
        <v>21947</v>
      </c>
      <c r="AA3389" s="51" t="s">
        <v>60</v>
      </c>
      <c r="AB3389" s="56" t="s">
        <v>21949</v>
      </c>
      <c r="AC3389" s="51" t="s">
        <v>60</v>
      </c>
      <c r="AD3389" s="56" t="s">
        <v>21954</v>
      </c>
      <c r="AE3389" s="8" t="s">
        <v>21950</v>
      </c>
      <c r="AF3389" s="8" t="s">
        <v>16434</v>
      </c>
      <c r="AG3389" s="8" t="s">
        <v>5272</v>
      </c>
      <c r="AH3389" s="8" t="s">
        <v>232</v>
      </c>
      <c r="AI3389" s="8" t="s">
        <v>66</v>
      </c>
      <c r="AJ3389" s="8"/>
      <c r="AK3389" s="8"/>
      <c r="AL3389" s="8"/>
      <c r="AM3389" s="8"/>
      <c r="AN3389" s="8" t="s">
        <v>21951</v>
      </c>
      <c r="AO3389" s="8" t="s">
        <v>21955</v>
      </c>
      <c r="AP3389" s="29" t="s">
        <v>16434</v>
      </c>
      <c r="AQ3389" s="11">
        <v>7861.0</v>
      </c>
    </row>
    <row r="3390">
      <c r="A3390" s="8" t="str">
        <f t="shared" si="1"/>
        <v>Zak Osborne</v>
      </c>
      <c r="B3390" s="51" t="s">
        <v>21940</v>
      </c>
      <c r="C3390" s="51" t="s">
        <v>19588</v>
      </c>
      <c r="D3390" s="2" t="s">
        <v>5258</v>
      </c>
      <c r="E3390" s="8" t="s">
        <v>16434</v>
      </c>
      <c r="F3390" s="8" t="s">
        <v>2304</v>
      </c>
      <c r="G3390" s="51" t="s">
        <v>19294</v>
      </c>
      <c r="H3390" s="8" t="s">
        <v>21941</v>
      </c>
      <c r="I3390" s="8" t="s">
        <v>49</v>
      </c>
      <c r="J3390" s="10">
        <v>3.67</v>
      </c>
      <c r="K3390" s="8" t="s">
        <v>21942</v>
      </c>
      <c r="L3390" s="8" t="s">
        <v>86</v>
      </c>
      <c r="M3390" s="8" t="s">
        <v>86</v>
      </c>
      <c r="N3390" s="51" t="s">
        <v>21962</v>
      </c>
      <c r="O3390" s="51" t="s">
        <v>52</v>
      </c>
      <c r="P3390" s="51"/>
      <c r="Q3390" s="51"/>
      <c r="R3390" s="51" t="s">
        <v>966</v>
      </c>
      <c r="S3390" s="51" t="s">
        <v>213</v>
      </c>
      <c r="T3390" s="11" t="str">
        <f t="shared" si="2"/>
        <v>Zak Osborne</v>
      </c>
      <c r="U3390" s="51" t="s">
        <v>674</v>
      </c>
      <c r="V3390" s="51" t="s">
        <v>86</v>
      </c>
      <c r="W3390" s="51" t="s">
        <v>86</v>
      </c>
      <c r="X3390" s="51" t="s">
        <v>21946</v>
      </c>
      <c r="Y3390" s="51" t="s">
        <v>60</v>
      </c>
      <c r="Z3390" s="56" t="s">
        <v>21947</v>
      </c>
      <c r="AA3390" s="56" t="s">
        <v>21963</v>
      </c>
      <c r="AB3390" s="56" t="s">
        <v>21949</v>
      </c>
      <c r="AC3390" s="51" t="s">
        <v>60</v>
      </c>
      <c r="AD3390" s="56" t="s">
        <v>21954</v>
      </c>
      <c r="AE3390" s="51" t="s">
        <v>21950</v>
      </c>
      <c r="AF3390" s="8" t="s">
        <v>16434</v>
      </c>
      <c r="AG3390" s="8" t="s">
        <v>5272</v>
      </c>
      <c r="AH3390" s="8" t="s">
        <v>232</v>
      </c>
      <c r="AI3390" s="8" t="s">
        <v>66</v>
      </c>
      <c r="AJ3390" s="8" t="s">
        <v>86</v>
      </c>
      <c r="AK3390" s="8" t="s">
        <v>86</v>
      </c>
      <c r="AL3390" s="8" t="s">
        <v>86</v>
      </c>
      <c r="AM3390" s="8" t="s">
        <v>86</v>
      </c>
      <c r="AN3390" s="8" t="s">
        <v>21951</v>
      </c>
      <c r="AO3390" s="8" t="s">
        <v>21952</v>
      </c>
      <c r="AP3390" s="29" t="s">
        <v>16434</v>
      </c>
      <c r="AQ3390" s="11">
        <v>7861.0</v>
      </c>
    </row>
    <row r="3391">
      <c r="A3391" s="8" t="str">
        <f t="shared" si="1"/>
        <v>Makenzie Hirsch</v>
      </c>
      <c r="B3391" s="8" t="s">
        <v>21940</v>
      </c>
      <c r="C3391" s="51" t="s">
        <v>19588</v>
      </c>
      <c r="D3391" s="9" t="s">
        <v>5258</v>
      </c>
      <c r="E3391" s="8" t="s">
        <v>16434</v>
      </c>
      <c r="F3391" s="8" t="s">
        <v>2304</v>
      </c>
      <c r="G3391" s="8" t="s">
        <v>19294</v>
      </c>
      <c r="H3391" s="8" t="s">
        <v>21941</v>
      </c>
      <c r="I3391" s="8" t="s">
        <v>49</v>
      </c>
      <c r="J3391" s="10">
        <v>3.67</v>
      </c>
      <c r="K3391" s="8" t="s">
        <v>21942</v>
      </c>
      <c r="L3391" s="8"/>
      <c r="M3391" s="8"/>
      <c r="N3391" s="8" t="s">
        <v>21964</v>
      </c>
      <c r="O3391" s="13" t="s">
        <v>52</v>
      </c>
      <c r="P3391" s="51"/>
      <c r="Q3391" s="51"/>
      <c r="R3391" s="13" t="s">
        <v>21965</v>
      </c>
      <c r="S3391" s="13" t="s">
        <v>21966</v>
      </c>
      <c r="T3391" s="11" t="str">
        <f t="shared" si="2"/>
        <v>Makenzie Hirsch</v>
      </c>
      <c r="U3391" s="13" t="s">
        <v>674</v>
      </c>
      <c r="V3391" s="8"/>
      <c r="W3391" s="8"/>
      <c r="X3391" s="8" t="s">
        <v>21946</v>
      </c>
      <c r="Y3391" s="51" t="s">
        <v>60</v>
      </c>
      <c r="Z3391" s="56" t="s">
        <v>21947</v>
      </c>
      <c r="AA3391" s="51" t="s">
        <v>60</v>
      </c>
      <c r="AB3391" s="56" t="s">
        <v>21949</v>
      </c>
      <c r="AC3391" s="51" t="s">
        <v>60</v>
      </c>
      <c r="AD3391" s="56" t="s">
        <v>21954</v>
      </c>
      <c r="AE3391" s="8" t="s">
        <v>21950</v>
      </c>
      <c r="AF3391" s="8" t="s">
        <v>16434</v>
      </c>
      <c r="AG3391" s="8" t="s">
        <v>5272</v>
      </c>
      <c r="AH3391" s="8" t="s">
        <v>232</v>
      </c>
      <c r="AI3391" s="8" t="s">
        <v>66</v>
      </c>
      <c r="AJ3391" s="8"/>
      <c r="AK3391" s="8"/>
      <c r="AL3391" s="8"/>
      <c r="AM3391" s="8"/>
      <c r="AN3391" s="8" t="s">
        <v>21951</v>
      </c>
      <c r="AO3391" s="8" t="s">
        <v>21955</v>
      </c>
      <c r="AP3391" s="29" t="s">
        <v>16434</v>
      </c>
      <c r="AQ3391" s="11">
        <v>7861.0</v>
      </c>
    </row>
    <row r="3392">
      <c r="A3392" s="8" t="str">
        <f t="shared" si="1"/>
        <v>John Anello</v>
      </c>
      <c r="B3392" s="51" t="s">
        <v>21940</v>
      </c>
      <c r="C3392" s="51" t="s">
        <v>19588</v>
      </c>
      <c r="D3392" s="2" t="s">
        <v>5258</v>
      </c>
      <c r="E3392" s="8" t="s">
        <v>16434</v>
      </c>
      <c r="F3392" s="8" t="s">
        <v>2304</v>
      </c>
      <c r="G3392" s="51" t="s">
        <v>19294</v>
      </c>
      <c r="H3392" s="8" t="s">
        <v>21941</v>
      </c>
      <c r="I3392" s="8" t="s">
        <v>49</v>
      </c>
      <c r="J3392" s="10">
        <v>3.67</v>
      </c>
      <c r="K3392" s="8" t="s">
        <v>21942</v>
      </c>
      <c r="L3392" s="8"/>
      <c r="M3392" s="8"/>
      <c r="N3392" s="51" t="s">
        <v>21967</v>
      </c>
      <c r="O3392" s="51" t="s">
        <v>52</v>
      </c>
      <c r="P3392" s="51"/>
      <c r="Q3392" s="51"/>
      <c r="R3392" s="51" t="s">
        <v>1997</v>
      </c>
      <c r="S3392" s="51" t="s">
        <v>21968</v>
      </c>
      <c r="T3392" s="11" t="str">
        <f t="shared" si="2"/>
        <v>John Anello</v>
      </c>
      <c r="U3392" s="51" t="s">
        <v>2035</v>
      </c>
      <c r="V3392" s="51" t="s">
        <v>21969</v>
      </c>
      <c r="W3392" s="51"/>
      <c r="X3392" s="94" t="s">
        <v>21946</v>
      </c>
      <c r="Y3392" s="51" t="s">
        <v>60</v>
      </c>
      <c r="Z3392" s="56" t="s">
        <v>21947</v>
      </c>
      <c r="AA3392" s="51" t="s">
        <v>60</v>
      </c>
      <c r="AB3392" s="56" t="s">
        <v>21949</v>
      </c>
      <c r="AC3392" s="51" t="s">
        <v>60</v>
      </c>
      <c r="AD3392" s="56" t="s">
        <v>21954</v>
      </c>
      <c r="AE3392" s="51" t="s">
        <v>21950</v>
      </c>
      <c r="AF3392" s="8" t="s">
        <v>16434</v>
      </c>
      <c r="AG3392" s="8" t="s">
        <v>5272</v>
      </c>
      <c r="AH3392" s="8" t="s">
        <v>232</v>
      </c>
      <c r="AI3392" s="8" t="s">
        <v>66</v>
      </c>
      <c r="AJ3392" s="8"/>
      <c r="AK3392" s="8"/>
      <c r="AL3392" s="8"/>
      <c r="AM3392" s="8"/>
      <c r="AN3392" s="8" t="s">
        <v>21951</v>
      </c>
      <c r="AO3392" s="8" t="s">
        <v>21952</v>
      </c>
      <c r="AP3392" s="29" t="s">
        <v>16434</v>
      </c>
      <c r="AQ3392" s="11">
        <v>7861.0</v>
      </c>
    </row>
    <row r="3393">
      <c r="A3393" s="8" t="str">
        <f t="shared" si="1"/>
        <v>Graduate Asst Erin has been removed. </v>
      </c>
      <c r="B3393" s="51" t="s">
        <v>21940</v>
      </c>
      <c r="C3393" s="51" t="s">
        <v>19588</v>
      </c>
      <c r="D3393" s="2" t="s">
        <v>5258</v>
      </c>
      <c r="E3393" s="8" t="s">
        <v>16434</v>
      </c>
      <c r="F3393" s="8" t="s">
        <v>2304</v>
      </c>
      <c r="G3393" s="51" t="s">
        <v>19294</v>
      </c>
      <c r="H3393" s="8" t="s">
        <v>21941</v>
      </c>
      <c r="I3393" s="8" t="s">
        <v>49</v>
      </c>
      <c r="J3393" s="10">
        <v>3.67</v>
      </c>
      <c r="K3393" s="8" t="s">
        <v>21942</v>
      </c>
      <c r="L3393" s="8"/>
      <c r="M3393" s="8"/>
      <c r="N3393" s="51" t="s">
        <v>21970</v>
      </c>
      <c r="O3393" s="51" t="s">
        <v>52</v>
      </c>
      <c r="P3393" s="51"/>
      <c r="Q3393" s="51" t="s">
        <v>277</v>
      </c>
      <c r="R3393" s="8" t="s">
        <v>21971</v>
      </c>
      <c r="S3393" s="8"/>
      <c r="T3393" s="11" t="str">
        <f t="shared" si="2"/>
        <v>Graduate Asst Erin has been removed. </v>
      </c>
      <c r="U3393" s="8"/>
      <c r="V3393" s="51"/>
      <c r="W3393" s="51"/>
      <c r="X3393" s="51" t="s">
        <v>21946</v>
      </c>
      <c r="Y3393" s="56" t="s">
        <v>21972</v>
      </c>
      <c r="Z3393" s="56" t="s">
        <v>21947</v>
      </c>
      <c r="AA3393" s="51" t="s">
        <v>60</v>
      </c>
      <c r="AB3393" s="56" t="s">
        <v>21949</v>
      </c>
      <c r="AC3393" s="56" t="s">
        <v>21973</v>
      </c>
      <c r="AD3393" s="56" t="s">
        <v>21954</v>
      </c>
      <c r="AE3393" s="51" t="s">
        <v>21950</v>
      </c>
      <c r="AF3393" s="8" t="s">
        <v>16434</v>
      </c>
      <c r="AG3393" s="8" t="s">
        <v>5272</v>
      </c>
      <c r="AH3393" s="8" t="s">
        <v>232</v>
      </c>
      <c r="AI3393" s="8" t="s">
        <v>66</v>
      </c>
      <c r="AJ3393" s="8"/>
      <c r="AK3393" s="8"/>
      <c r="AL3393" s="8"/>
      <c r="AM3393" s="8"/>
      <c r="AN3393" s="8" t="s">
        <v>21951</v>
      </c>
      <c r="AO3393" s="8" t="s">
        <v>21952</v>
      </c>
      <c r="AP3393" s="29" t="s">
        <v>16434</v>
      </c>
      <c r="AQ3393" s="11">
        <v>7861.0</v>
      </c>
    </row>
    <row r="3394">
      <c r="A3394" s="8" t="str">
        <f t="shared" si="1"/>
        <v>Reava Potter</v>
      </c>
      <c r="B3394" s="51" t="s">
        <v>21974</v>
      </c>
      <c r="C3394" s="51" t="s">
        <v>19986</v>
      </c>
      <c r="D3394" s="2" t="s">
        <v>5258</v>
      </c>
      <c r="E3394" s="8" t="s">
        <v>21975</v>
      </c>
      <c r="F3394" s="8" t="s">
        <v>2304</v>
      </c>
      <c r="G3394" s="51" t="s">
        <v>19294</v>
      </c>
      <c r="H3394" s="8" t="s">
        <v>21976</v>
      </c>
      <c r="I3394" s="8" t="s">
        <v>49</v>
      </c>
      <c r="J3394" s="10">
        <v>3.34</v>
      </c>
      <c r="K3394" s="8" t="s">
        <v>21977</v>
      </c>
      <c r="L3394" s="8"/>
      <c r="M3394" s="8" t="s">
        <v>13433</v>
      </c>
      <c r="N3394" s="51" t="s">
        <v>21978</v>
      </c>
      <c r="O3394" s="51" t="s">
        <v>52</v>
      </c>
      <c r="P3394" s="51"/>
      <c r="Q3394" s="51"/>
      <c r="R3394" s="51" t="s">
        <v>21979</v>
      </c>
      <c r="S3394" s="51" t="s">
        <v>16660</v>
      </c>
      <c r="T3394" s="11" t="str">
        <f t="shared" si="2"/>
        <v>Reava Potter</v>
      </c>
      <c r="U3394" s="57" t="s">
        <v>992</v>
      </c>
      <c r="V3394" s="51" t="s">
        <v>21980</v>
      </c>
      <c r="W3394" s="57" t="s">
        <v>21981</v>
      </c>
      <c r="X3394" s="94" t="s">
        <v>21982</v>
      </c>
      <c r="Y3394" s="51" t="s">
        <v>60</v>
      </c>
      <c r="Z3394" s="51" t="s">
        <v>60</v>
      </c>
      <c r="AA3394" s="51" t="s">
        <v>60</v>
      </c>
      <c r="AB3394" s="51" t="s">
        <v>60</v>
      </c>
      <c r="AC3394" s="51" t="s">
        <v>60</v>
      </c>
      <c r="AD3394" s="56" t="s">
        <v>21983</v>
      </c>
      <c r="AE3394" s="51"/>
      <c r="AF3394" s="8" t="s">
        <v>21984</v>
      </c>
      <c r="AG3394" s="8" t="s">
        <v>5272</v>
      </c>
      <c r="AH3394" s="8" t="s">
        <v>4581</v>
      </c>
      <c r="AI3394" s="8" t="s">
        <v>66</v>
      </c>
      <c r="AJ3394" s="8"/>
      <c r="AK3394" s="8" t="s">
        <v>655</v>
      </c>
      <c r="AL3394" s="8" t="s">
        <v>4944</v>
      </c>
      <c r="AM3394" s="8" t="s">
        <v>236</v>
      </c>
      <c r="AN3394" s="8" t="s">
        <v>21985</v>
      </c>
      <c r="AO3394" s="8" t="s">
        <v>21986</v>
      </c>
      <c r="AP3394" s="29" t="s">
        <v>21984</v>
      </c>
      <c r="AQ3394" s="11">
        <v>1598.0</v>
      </c>
    </row>
    <row r="3395">
      <c r="A3395" s="8" t="str">
        <f t="shared" si="1"/>
        <v>Lauren Harrison</v>
      </c>
      <c r="B3395" s="51" t="s">
        <v>21974</v>
      </c>
      <c r="C3395" s="51" t="s">
        <v>19986</v>
      </c>
      <c r="D3395" s="2" t="s">
        <v>5258</v>
      </c>
      <c r="E3395" s="51" t="s">
        <v>21975</v>
      </c>
      <c r="F3395" s="51" t="s">
        <v>2304</v>
      </c>
      <c r="G3395" s="51" t="s">
        <v>19294</v>
      </c>
      <c r="H3395" s="51" t="s">
        <v>21976</v>
      </c>
      <c r="I3395" s="51" t="s">
        <v>49</v>
      </c>
      <c r="J3395" s="66">
        <v>3.34</v>
      </c>
      <c r="K3395" s="51" t="s">
        <v>21977</v>
      </c>
      <c r="L3395" s="51" t="s">
        <v>86</v>
      </c>
      <c r="M3395" s="51" t="s">
        <v>13433</v>
      </c>
      <c r="N3395" s="51" t="s">
        <v>21987</v>
      </c>
      <c r="O3395" s="51" t="s">
        <v>52</v>
      </c>
      <c r="P3395" s="51"/>
      <c r="Q3395" s="51"/>
      <c r="R3395" s="51" t="s">
        <v>1301</v>
      </c>
      <c r="S3395" s="51" t="s">
        <v>1526</v>
      </c>
      <c r="T3395" s="11" t="str">
        <f t="shared" si="2"/>
        <v>Lauren Harrison</v>
      </c>
      <c r="U3395" s="51" t="s">
        <v>674</v>
      </c>
      <c r="V3395" s="51" t="s">
        <v>86</v>
      </c>
      <c r="W3395" s="51" t="s">
        <v>86</v>
      </c>
      <c r="X3395" s="51" t="s">
        <v>21982</v>
      </c>
      <c r="Y3395" s="51" t="s">
        <v>60</v>
      </c>
      <c r="Z3395" s="56" t="s">
        <v>21988</v>
      </c>
      <c r="AA3395" s="56" t="s">
        <v>21989</v>
      </c>
      <c r="AB3395" s="56" t="s">
        <v>21990</v>
      </c>
      <c r="AC3395" s="56" t="s">
        <v>21991</v>
      </c>
      <c r="AD3395" s="56" t="s">
        <v>21983</v>
      </c>
      <c r="AE3395" s="51"/>
      <c r="AF3395" s="51" t="s">
        <v>21984</v>
      </c>
      <c r="AG3395" s="51" t="s">
        <v>5272</v>
      </c>
      <c r="AH3395" s="51" t="s">
        <v>4581</v>
      </c>
      <c r="AI3395" s="51" t="s">
        <v>66</v>
      </c>
      <c r="AJ3395" s="51" t="s">
        <v>86</v>
      </c>
      <c r="AK3395" s="51" t="s">
        <v>655</v>
      </c>
      <c r="AL3395" s="51" t="s">
        <v>4944</v>
      </c>
      <c r="AM3395" s="51" t="s">
        <v>236</v>
      </c>
      <c r="AN3395" s="51" t="s">
        <v>21985</v>
      </c>
      <c r="AO3395" s="51" t="s">
        <v>21986</v>
      </c>
      <c r="AP3395" s="67" t="s">
        <v>21984</v>
      </c>
      <c r="AQ3395" s="68">
        <v>1598.0</v>
      </c>
    </row>
    <row r="3396">
      <c r="A3396" s="8" t="str">
        <f t="shared" si="1"/>
        <v>Robbie Romero</v>
      </c>
      <c r="B3396" s="51" t="s">
        <v>21974</v>
      </c>
      <c r="C3396" s="51" t="s">
        <v>19986</v>
      </c>
      <c r="D3396" s="2" t="s">
        <v>5258</v>
      </c>
      <c r="E3396" s="13" t="s">
        <v>21975</v>
      </c>
      <c r="F3396" s="8" t="s">
        <v>2304</v>
      </c>
      <c r="G3396" s="51" t="s">
        <v>19294</v>
      </c>
      <c r="H3396" s="8" t="s">
        <v>21976</v>
      </c>
      <c r="I3396" s="8" t="s">
        <v>49</v>
      </c>
      <c r="J3396" s="10">
        <v>3.34</v>
      </c>
      <c r="K3396" s="8" t="s">
        <v>21977</v>
      </c>
      <c r="L3396" s="8"/>
      <c r="M3396" s="8" t="s">
        <v>13433</v>
      </c>
      <c r="N3396" s="13" t="s">
        <v>21992</v>
      </c>
      <c r="O3396" s="51" t="s">
        <v>52</v>
      </c>
      <c r="P3396" s="51"/>
      <c r="Q3396" s="51"/>
      <c r="R3396" s="51" t="s">
        <v>21777</v>
      </c>
      <c r="S3396" s="51" t="s">
        <v>360</v>
      </c>
      <c r="T3396" s="11" t="str">
        <f t="shared" si="2"/>
        <v>Robbie Romero</v>
      </c>
      <c r="U3396" s="57" t="s">
        <v>2035</v>
      </c>
      <c r="V3396" s="8"/>
      <c r="W3396" s="8"/>
      <c r="X3396" s="94" t="s">
        <v>21982</v>
      </c>
      <c r="Y3396" s="51" t="s">
        <v>60</v>
      </c>
      <c r="Z3396" s="51" t="s">
        <v>60</v>
      </c>
      <c r="AA3396" s="51" t="s">
        <v>60</v>
      </c>
      <c r="AB3396" s="51" t="s">
        <v>60</v>
      </c>
      <c r="AC3396" s="51" t="s">
        <v>60</v>
      </c>
      <c r="AD3396" s="56" t="s">
        <v>21983</v>
      </c>
      <c r="AE3396" s="51"/>
      <c r="AF3396" s="13" t="s">
        <v>21984</v>
      </c>
      <c r="AG3396" s="13" t="s">
        <v>5272</v>
      </c>
      <c r="AH3396" s="8" t="s">
        <v>4581</v>
      </c>
      <c r="AI3396" s="8" t="s">
        <v>66</v>
      </c>
      <c r="AJ3396" s="8"/>
      <c r="AK3396" s="8" t="s">
        <v>655</v>
      </c>
      <c r="AL3396" s="8" t="s">
        <v>4944</v>
      </c>
      <c r="AM3396" s="8" t="s">
        <v>236</v>
      </c>
      <c r="AN3396" s="8" t="s">
        <v>21985</v>
      </c>
      <c r="AO3396" s="8" t="s">
        <v>21986</v>
      </c>
      <c r="AP3396" s="52" t="s">
        <v>21984</v>
      </c>
      <c r="AQ3396" s="11">
        <v>1598.0</v>
      </c>
    </row>
    <row r="3397">
      <c r="A3397" s="8" t="str">
        <f t="shared" si="1"/>
        <v>Caleb Shankle</v>
      </c>
      <c r="B3397" s="51" t="s">
        <v>21974</v>
      </c>
      <c r="C3397" s="51" t="s">
        <v>19986</v>
      </c>
      <c r="D3397" s="2" t="s">
        <v>5258</v>
      </c>
      <c r="E3397" s="13" t="s">
        <v>21975</v>
      </c>
      <c r="F3397" s="8" t="s">
        <v>2304</v>
      </c>
      <c r="G3397" s="51" t="s">
        <v>19294</v>
      </c>
      <c r="H3397" s="8" t="s">
        <v>21976</v>
      </c>
      <c r="I3397" s="8" t="s">
        <v>49</v>
      </c>
      <c r="J3397" s="10">
        <v>3.34</v>
      </c>
      <c r="K3397" s="8" t="s">
        <v>21977</v>
      </c>
      <c r="L3397" s="8"/>
      <c r="M3397" s="8" t="s">
        <v>13433</v>
      </c>
      <c r="N3397" s="13" t="s">
        <v>21993</v>
      </c>
      <c r="O3397" s="51" t="s">
        <v>52</v>
      </c>
      <c r="P3397" s="51"/>
      <c r="Q3397" s="51"/>
      <c r="R3397" s="51" t="s">
        <v>7799</v>
      </c>
      <c r="S3397" s="51" t="s">
        <v>21994</v>
      </c>
      <c r="T3397" s="11" t="str">
        <f t="shared" si="2"/>
        <v>Caleb Shankle</v>
      </c>
      <c r="U3397" s="57" t="s">
        <v>106</v>
      </c>
      <c r="V3397" s="13" t="s">
        <v>21995</v>
      </c>
      <c r="W3397" s="57" t="s">
        <v>21996</v>
      </c>
      <c r="X3397" s="94" t="s">
        <v>21982</v>
      </c>
      <c r="Y3397" s="51" t="s">
        <v>60</v>
      </c>
      <c r="Z3397" s="51" t="s">
        <v>60</v>
      </c>
      <c r="AA3397" s="51" t="s">
        <v>60</v>
      </c>
      <c r="AB3397" s="51" t="s">
        <v>60</v>
      </c>
      <c r="AC3397" s="51" t="s">
        <v>60</v>
      </c>
      <c r="AD3397" s="56" t="s">
        <v>21983</v>
      </c>
      <c r="AE3397" s="51"/>
      <c r="AF3397" s="13" t="s">
        <v>21984</v>
      </c>
      <c r="AG3397" s="13" t="s">
        <v>5272</v>
      </c>
      <c r="AH3397" s="8" t="s">
        <v>4581</v>
      </c>
      <c r="AI3397" s="8" t="s">
        <v>66</v>
      </c>
      <c r="AJ3397" s="8"/>
      <c r="AK3397" s="8" t="s">
        <v>655</v>
      </c>
      <c r="AL3397" s="8" t="s">
        <v>4944</v>
      </c>
      <c r="AM3397" s="8" t="s">
        <v>236</v>
      </c>
      <c r="AN3397" s="8" t="s">
        <v>21985</v>
      </c>
      <c r="AO3397" s="8" t="s">
        <v>21986</v>
      </c>
      <c r="AP3397" s="52" t="s">
        <v>21984</v>
      </c>
      <c r="AQ3397" s="11">
        <v>1598.0</v>
      </c>
    </row>
    <row r="3398">
      <c r="A3398" s="8" t="str">
        <f t="shared" si="1"/>
        <v>Ellington Carthan</v>
      </c>
      <c r="B3398" s="51" t="s">
        <v>21974</v>
      </c>
      <c r="C3398" s="51" t="s">
        <v>19986</v>
      </c>
      <c r="D3398" s="2" t="s">
        <v>5258</v>
      </c>
      <c r="E3398" s="8" t="s">
        <v>21975</v>
      </c>
      <c r="F3398" s="8" t="s">
        <v>2304</v>
      </c>
      <c r="G3398" s="51" t="s">
        <v>19294</v>
      </c>
      <c r="H3398" s="8" t="s">
        <v>21976</v>
      </c>
      <c r="I3398" s="8" t="s">
        <v>49</v>
      </c>
      <c r="J3398" s="10">
        <v>3.34</v>
      </c>
      <c r="K3398" s="8" t="s">
        <v>21977</v>
      </c>
      <c r="L3398" s="8"/>
      <c r="M3398" s="8" t="s">
        <v>13433</v>
      </c>
      <c r="N3398" s="51" t="s">
        <v>21997</v>
      </c>
      <c r="O3398" s="51" t="s">
        <v>52</v>
      </c>
      <c r="P3398" s="51"/>
      <c r="Q3398" s="51"/>
      <c r="R3398" s="8" t="s">
        <v>13973</v>
      </c>
      <c r="S3398" s="8" t="s">
        <v>21998</v>
      </c>
      <c r="T3398" s="11" t="str">
        <f t="shared" si="2"/>
        <v>Ellington Carthan</v>
      </c>
      <c r="U3398" s="51" t="s">
        <v>106</v>
      </c>
      <c r="V3398" s="51" t="s">
        <v>21999</v>
      </c>
      <c r="W3398" s="8" t="s">
        <v>22000</v>
      </c>
      <c r="X3398" s="51" t="s">
        <v>21982</v>
      </c>
      <c r="Y3398" s="51" t="s">
        <v>60</v>
      </c>
      <c r="Z3398" s="56" t="s">
        <v>21988</v>
      </c>
      <c r="AA3398" s="51" t="s">
        <v>60</v>
      </c>
      <c r="AB3398" s="56" t="s">
        <v>21990</v>
      </c>
      <c r="AC3398" s="56" t="s">
        <v>22001</v>
      </c>
      <c r="AD3398" s="56" t="s">
        <v>21983</v>
      </c>
      <c r="AE3398" s="51"/>
      <c r="AF3398" s="8" t="s">
        <v>21984</v>
      </c>
      <c r="AG3398" s="8" t="s">
        <v>5272</v>
      </c>
      <c r="AH3398" s="8" t="s">
        <v>4581</v>
      </c>
      <c r="AI3398" s="8" t="s">
        <v>66</v>
      </c>
      <c r="AJ3398" s="8"/>
      <c r="AK3398" s="8" t="s">
        <v>655</v>
      </c>
      <c r="AL3398" s="8" t="s">
        <v>4944</v>
      </c>
      <c r="AM3398" s="8" t="s">
        <v>236</v>
      </c>
      <c r="AN3398" s="8" t="s">
        <v>21985</v>
      </c>
      <c r="AO3398" s="8" t="s">
        <v>21986</v>
      </c>
      <c r="AP3398" s="29" t="s">
        <v>21984</v>
      </c>
      <c r="AQ3398" s="11">
        <v>1598.0</v>
      </c>
    </row>
    <row r="3399">
      <c r="A3399" s="8" t="str">
        <f t="shared" si="1"/>
        <v>Kevin Deminne</v>
      </c>
      <c r="B3399" s="8" t="s">
        <v>21974</v>
      </c>
      <c r="C3399" s="51" t="s">
        <v>19986</v>
      </c>
      <c r="D3399" s="9" t="s">
        <v>5258</v>
      </c>
      <c r="E3399" s="13" t="s">
        <v>21975</v>
      </c>
      <c r="F3399" s="8" t="s">
        <v>2304</v>
      </c>
      <c r="G3399" s="8" t="s">
        <v>19294</v>
      </c>
      <c r="H3399" s="8" t="s">
        <v>21976</v>
      </c>
      <c r="I3399" s="8" t="s">
        <v>49</v>
      </c>
      <c r="J3399" s="10">
        <v>3.34</v>
      </c>
      <c r="K3399" s="8" t="s">
        <v>21977</v>
      </c>
      <c r="L3399" s="8"/>
      <c r="M3399" s="8" t="s">
        <v>13433</v>
      </c>
      <c r="N3399" s="8" t="s">
        <v>22002</v>
      </c>
      <c r="O3399" s="13" t="s">
        <v>52</v>
      </c>
      <c r="P3399" s="51"/>
      <c r="Q3399" s="51"/>
      <c r="R3399" s="13" t="s">
        <v>208</v>
      </c>
      <c r="S3399" s="13" t="s">
        <v>22003</v>
      </c>
      <c r="T3399" s="11" t="str">
        <f t="shared" si="2"/>
        <v>Kevin Deminne</v>
      </c>
      <c r="U3399" s="13" t="s">
        <v>106</v>
      </c>
      <c r="V3399" s="8"/>
      <c r="W3399" s="8"/>
      <c r="X3399" s="8" t="s">
        <v>21982</v>
      </c>
      <c r="Y3399" s="51" t="s">
        <v>60</v>
      </c>
      <c r="Z3399" s="56" t="s">
        <v>22004</v>
      </c>
      <c r="AA3399" s="51" t="s">
        <v>60</v>
      </c>
      <c r="AB3399" s="51" t="s">
        <v>60</v>
      </c>
      <c r="AC3399" s="51" t="s">
        <v>60</v>
      </c>
      <c r="AD3399" s="56" t="s">
        <v>21983</v>
      </c>
      <c r="AE3399" s="51"/>
      <c r="AF3399" s="13" t="s">
        <v>21984</v>
      </c>
      <c r="AG3399" s="13" t="s">
        <v>5272</v>
      </c>
      <c r="AH3399" s="8" t="s">
        <v>4581</v>
      </c>
      <c r="AI3399" s="8" t="s">
        <v>66</v>
      </c>
      <c r="AJ3399" s="8"/>
      <c r="AK3399" s="8" t="s">
        <v>655</v>
      </c>
      <c r="AL3399" s="8" t="s">
        <v>4944</v>
      </c>
      <c r="AM3399" s="8" t="s">
        <v>236</v>
      </c>
      <c r="AN3399" s="8" t="s">
        <v>21985</v>
      </c>
      <c r="AO3399" s="8" t="s">
        <v>22005</v>
      </c>
      <c r="AP3399" s="14" t="s">
        <v>21984</v>
      </c>
      <c r="AQ3399" s="11">
        <v>1598.0</v>
      </c>
    </row>
    <row r="3400">
      <c r="A3400" s="8" t="str">
        <f t="shared" si="1"/>
        <v>AC Tiana has been removed. </v>
      </c>
      <c r="B3400" s="51" t="s">
        <v>21974</v>
      </c>
      <c r="C3400" s="51" t="s">
        <v>19986</v>
      </c>
      <c r="D3400" s="2" t="s">
        <v>5258</v>
      </c>
      <c r="E3400" s="13" t="s">
        <v>21975</v>
      </c>
      <c r="F3400" s="8" t="s">
        <v>2304</v>
      </c>
      <c r="G3400" s="51" t="s">
        <v>19294</v>
      </c>
      <c r="H3400" s="8" t="s">
        <v>21976</v>
      </c>
      <c r="I3400" s="8" t="s">
        <v>49</v>
      </c>
      <c r="J3400" s="10">
        <v>3.34</v>
      </c>
      <c r="K3400" s="8" t="s">
        <v>21977</v>
      </c>
      <c r="L3400" s="8"/>
      <c r="M3400" s="8" t="s">
        <v>13433</v>
      </c>
      <c r="N3400" s="51" t="s">
        <v>22006</v>
      </c>
      <c r="O3400" s="51" t="s">
        <v>52</v>
      </c>
      <c r="P3400" s="51"/>
      <c r="Q3400" s="51" t="s">
        <v>277</v>
      </c>
      <c r="R3400" s="51" t="s">
        <v>22007</v>
      </c>
      <c r="S3400" s="51"/>
      <c r="T3400" s="11" t="str">
        <f t="shared" si="2"/>
        <v>AC Tiana has been removed. </v>
      </c>
      <c r="U3400" s="51"/>
      <c r="V3400" s="51"/>
      <c r="W3400" s="51"/>
      <c r="X3400" s="94" t="s">
        <v>21982</v>
      </c>
      <c r="Y3400" s="51" t="s">
        <v>60</v>
      </c>
      <c r="Z3400" s="56" t="s">
        <v>22004</v>
      </c>
      <c r="AA3400" s="51" t="s">
        <v>60</v>
      </c>
      <c r="AB3400" s="51" t="s">
        <v>60</v>
      </c>
      <c r="AC3400" s="51" t="s">
        <v>60</v>
      </c>
      <c r="AD3400" s="56" t="s">
        <v>21983</v>
      </c>
      <c r="AE3400" s="51"/>
      <c r="AF3400" s="13" t="s">
        <v>21984</v>
      </c>
      <c r="AG3400" s="13" t="s">
        <v>5272</v>
      </c>
      <c r="AH3400" s="8" t="s">
        <v>4581</v>
      </c>
      <c r="AI3400" s="8" t="s">
        <v>66</v>
      </c>
      <c r="AJ3400" s="8"/>
      <c r="AK3400" s="8" t="s">
        <v>655</v>
      </c>
      <c r="AL3400" s="8" t="s">
        <v>4944</v>
      </c>
      <c r="AM3400" s="8" t="s">
        <v>236</v>
      </c>
      <c r="AN3400" s="8" t="s">
        <v>21985</v>
      </c>
      <c r="AO3400" s="8" t="s">
        <v>21986</v>
      </c>
      <c r="AP3400" s="52" t="s">
        <v>21984</v>
      </c>
      <c r="AQ3400" s="11">
        <v>1598.0</v>
      </c>
    </row>
    <row r="3401">
      <c r="A3401" s="8" t="str">
        <f t="shared" si="1"/>
        <v>Marcia Fletcher Williams</v>
      </c>
      <c r="B3401" s="8" t="s">
        <v>22008</v>
      </c>
      <c r="C3401" s="51" t="s">
        <v>21856</v>
      </c>
      <c r="D3401" s="79" t="s">
        <v>5258</v>
      </c>
      <c r="E3401" s="62" t="s">
        <v>5328</v>
      </c>
      <c r="F3401" s="84" t="s">
        <v>2304</v>
      </c>
      <c r="G3401" s="51" t="s">
        <v>19294</v>
      </c>
      <c r="H3401" s="89">
        <v>164173.0</v>
      </c>
      <c r="I3401" s="59" t="s">
        <v>49</v>
      </c>
      <c r="J3401" s="60">
        <v>3.1</v>
      </c>
      <c r="K3401" s="18" t="s">
        <v>22009</v>
      </c>
      <c r="L3401" s="18"/>
      <c r="M3401" s="89"/>
      <c r="N3401" s="61" t="s">
        <v>22010</v>
      </c>
      <c r="O3401" s="51" t="s">
        <v>52</v>
      </c>
      <c r="P3401" s="61" t="s">
        <v>207</v>
      </c>
      <c r="Q3401" s="51"/>
      <c r="R3401" s="51" t="s">
        <v>1044</v>
      </c>
      <c r="S3401" s="51" t="s">
        <v>22011</v>
      </c>
      <c r="T3401" s="11" t="str">
        <f t="shared" si="2"/>
        <v>Marcia Fletcher Williams</v>
      </c>
      <c r="U3401" s="51" t="s">
        <v>55</v>
      </c>
      <c r="V3401" s="51" t="s">
        <v>22012</v>
      </c>
      <c r="W3401" s="51" t="s">
        <v>22013</v>
      </c>
      <c r="X3401" s="62" t="s">
        <v>22014</v>
      </c>
      <c r="Y3401" s="62"/>
      <c r="Z3401" s="62"/>
      <c r="AA3401" s="62"/>
      <c r="AB3401" s="62"/>
      <c r="AC3401" s="62"/>
      <c r="AD3401" s="62"/>
      <c r="AE3401" s="62" t="s">
        <v>22015</v>
      </c>
      <c r="AF3401" s="62" t="s">
        <v>22016</v>
      </c>
      <c r="AG3401" s="62" t="s">
        <v>5272</v>
      </c>
      <c r="AH3401" s="72" t="s">
        <v>4581</v>
      </c>
      <c r="AI3401" s="63" t="s">
        <v>18832</v>
      </c>
      <c r="AJ3401" s="72"/>
      <c r="AK3401" s="63"/>
      <c r="AL3401" s="63"/>
      <c r="AM3401" s="60"/>
      <c r="AN3401" s="97">
        <v>0.8726224783861671</v>
      </c>
      <c r="AO3401" s="98">
        <v>56334.0</v>
      </c>
      <c r="AP3401" s="90" t="s">
        <v>22016</v>
      </c>
      <c r="AQ3401" s="68">
        <v>3621.0</v>
      </c>
    </row>
    <row r="3402">
      <c r="A3402" s="8" t="str">
        <f t="shared" si="1"/>
        <v>Bernard Williams</v>
      </c>
      <c r="B3402" s="8" t="s">
        <v>22008</v>
      </c>
      <c r="C3402" s="51" t="s">
        <v>21856</v>
      </c>
      <c r="D3402" s="2" t="s">
        <v>5258</v>
      </c>
      <c r="E3402" s="51" t="s">
        <v>5328</v>
      </c>
      <c r="F3402" s="51" t="s">
        <v>2304</v>
      </c>
      <c r="G3402" s="51" t="s">
        <v>19294</v>
      </c>
      <c r="H3402" s="51" t="s">
        <v>22017</v>
      </c>
      <c r="I3402" s="59" t="s">
        <v>49</v>
      </c>
      <c r="J3402" s="60">
        <v>3.1</v>
      </c>
      <c r="K3402" s="51" t="s">
        <v>22009</v>
      </c>
      <c r="L3402" s="51"/>
      <c r="M3402" s="51"/>
      <c r="N3402" s="51" t="s">
        <v>22018</v>
      </c>
      <c r="O3402" s="51" t="s">
        <v>52</v>
      </c>
      <c r="P3402" s="51"/>
      <c r="Q3402" s="51"/>
      <c r="R3402" s="8" t="s">
        <v>2535</v>
      </c>
      <c r="S3402" s="8" t="s">
        <v>1878</v>
      </c>
      <c r="T3402" s="11" t="str">
        <f t="shared" si="2"/>
        <v>Bernard Williams</v>
      </c>
      <c r="U3402" s="51" t="s">
        <v>674</v>
      </c>
      <c r="V3402" s="51"/>
      <c r="W3402" s="8"/>
      <c r="X3402" s="51" t="s">
        <v>22014</v>
      </c>
      <c r="Y3402" s="51" t="s">
        <v>60</v>
      </c>
      <c r="Z3402" s="56" t="s">
        <v>22019</v>
      </c>
      <c r="AA3402" s="56" t="s">
        <v>22020</v>
      </c>
      <c r="AB3402" s="51" t="s">
        <v>60</v>
      </c>
      <c r="AC3402" s="51" t="s">
        <v>60</v>
      </c>
      <c r="AD3402" s="56" t="s">
        <v>22021</v>
      </c>
      <c r="AE3402" s="51" t="s">
        <v>22015</v>
      </c>
      <c r="AF3402" s="51" t="s">
        <v>22016</v>
      </c>
      <c r="AG3402" s="51" t="s">
        <v>5272</v>
      </c>
      <c r="AH3402" s="51" t="s">
        <v>4581</v>
      </c>
      <c r="AI3402" s="59" t="s">
        <v>18832</v>
      </c>
      <c r="AJ3402" s="51"/>
      <c r="AK3402" s="59"/>
      <c r="AL3402" s="59"/>
      <c r="AM3402" s="59"/>
      <c r="AN3402" s="59" t="s">
        <v>22022</v>
      </c>
      <c r="AO3402" s="59" t="s">
        <v>22023</v>
      </c>
      <c r="AP3402" s="67" t="s">
        <v>22016</v>
      </c>
      <c r="AQ3402" s="68">
        <v>3621.0</v>
      </c>
    </row>
    <row r="3403">
      <c r="A3403" s="8" t="str">
        <f t="shared" si="1"/>
        <v>Mary Nolte</v>
      </c>
      <c r="B3403" s="8" t="s">
        <v>22024</v>
      </c>
      <c r="C3403" s="51" t="s">
        <v>21887</v>
      </c>
      <c r="D3403" s="2" t="s">
        <v>5258</v>
      </c>
      <c r="E3403" s="13" t="s">
        <v>22025</v>
      </c>
      <c r="F3403" s="8" t="s">
        <v>2304</v>
      </c>
      <c r="G3403" s="51" t="s">
        <v>19294</v>
      </c>
      <c r="H3403" s="8" t="s">
        <v>22026</v>
      </c>
      <c r="I3403" s="8" t="s">
        <v>49</v>
      </c>
      <c r="J3403" s="10">
        <v>3.63</v>
      </c>
      <c r="K3403" s="8" t="s">
        <v>22027</v>
      </c>
      <c r="L3403" s="8"/>
      <c r="M3403" s="8" t="s">
        <v>13433</v>
      </c>
      <c r="N3403" s="51" t="s">
        <v>22028</v>
      </c>
      <c r="O3403" s="51" t="s">
        <v>52</v>
      </c>
      <c r="P3403" s="51"/>
      <c r="Q3403" s="51"/>
      <c r="R3403" s="51" t="s">
        <v>12498</v>
      </c>
      <c r="S3403" s="51" t="s">
        <v>22029</v>
      </c>
      <c r="T3403" s="11" t="str">
        <f t="shared" si="2"/>
        <v>Mary Nolte</v>
      </c>
      <c r="U3403" s="51" t="s">
        <v>55</v>
      </c>
      <c r="V3403" s="51" t="s">
        <v>22030</v>
      </c>
      <c r="W3403" s="51"/>
      <c r="X3403" s="51" t="s">
        <v>22031</v>
      </c>
      <c r="Y3403" s="51" t="s">
        <v>60</v>
      </c>
      <c r="Z3403" s="56" t="s">
        <v>22032</v>
      </c>
      <c r="AA3403" s="51" t="s">
        <v>60</v>
      </c>
      <c r="AB3403" s="56" t="s">
        <v>12108</v>
      </c>
      <c r="AC3403" s="51" t="s">
        <v>60</v>
      </c>
      <c r="AD3403" s="51" t="s">
        <v>60</v>
      </c>
      <c r="AE3403" s="51" t="s">
        <v>22033</v>
      </c>
      <c r="AF3403" s="13" t="s">
        <v>22034</v>
      </c>
      <c r="AG3403" s="13" t="s">
        <v>5272</v>
      </c>
      <c r="AH3403" s="8" t="s">
        <v>4581</v>
      </c>
      <c r="AI3403" s="8" t="s">
        <v>18832</v>
      </c>
      <c r="AJ3403" s="8"/>
      <c r="AK3403" s="8"/>
      <c r="AL3403" s="8"/>
      <c r="AM3403" s="8"/>
      <c r="AN3403" s="8" t="s">
        <v>22035</v>
      </c>
      <c r="AO3403" s="8" t="s">
        <v>21069</v>
      </c>
      <c r="AP3403" s="29" t="s">
        <v>22034</v>
      </c>
      <c r="AQ3403" s="11">
        <v>1479.0</v>
      </c>
    </row>
    <row r="3404">
      <c r="A3404" s="8" t="str">
        <f t="shared" si="1"/>
        <v>Steve Rubin</v>
      </c>
      <c r="B3404" s="51" t="s">
        <v>22036</v>
      </c>
      <c r="C3404" s="51" t="s">
        <v>19745</v>
      </c>
      <c r="D3404" s="2" t="s">
        <v>5522</v>
      </c>
      <c r="E3404" s="8" t="s">
        <v>5816</v>
      </c>
      <c r="F3404" s="8" t="s">
        <v>2136</v>
      </c>
      <c r="G3404" s="51" t="s">
        <v>19294</v>
      </c>
      <c r="H3404" s="8" t="s">
        <v>22037</v>
      </c>
      <c r="I3404" s="8" t="s">
        <v>49</v>
      </c>
      <c r="J3404" s="10">
        <v>4.07</v>
      </c>
      <c r="K3404" s="8" t="s">
        <v>22038</v>
      </c>
      <c r="L3404" s="8"/>
      <c r="M3404" s="8" t="s">
        <v>5654</v>
      </c>
      <c r="N3404" s="51" t="s">
        <v>22039</v>
      </c>
      <c r="O3404" s="51" t="s">
        <v>52</v>
      </c>
      <c r="P3404" s="51"/>
      <c r="Q3404" s="51"/>
      <c r="R3404" s="51" t="s">
        <v>2591</v>
      </c>
      <c r="S3404" s="51" t="s">
        <v>22040</v>
      </c>
      <c r="T3404" s="11" t="str">
        <f t="shared" si="2"/>
        <v>Steve Rubin</v>
      </c>
      <c r="U3404" s="51" t="s">
        <v>55</v>
      </c>
      <c r="V3404" s="51" t="s">
        <v>22041</v>
      </c>
      <c r="W3404" s="51" t="s">
        <v>22042</v>
      </c>
      <c r="X3404" s="94" t="s">
        <v>22043</v>
      </c>
      <c r="Y3404" s="56" t="s">
        <v>22044</v>
      </c>
      <c r="Z3404" s="56" t="s">
        <v>22045</v>
      </c>
      <c r="AA3404" s="56" t="s">
        <v>22046</v>
      </c>
      <c r="AB3404" s="56" t="s">
        <v>22047</v>
      </c>
      <c r="AC3404" s="56" t="s">
        <v>22048</v>
      </c>
      <c r="AD3404" s="56" t="s">
        <v>22049</v>
      </c>
      <c r="AE3404" s="51" t="s">
        <v>22050</v>
      </c>
      <c r="AF3404" s="8" t="s">
        <v>5816</v>
      </c>
      <c r="AG3404" s="8" t="s">
        <v>5536</v>
      </c>
      <c r="AH3404" s="8" t="s">
        <v>232</v>
      </c>
      <c r="AI3404" s="8" t="s">
        <v>233</v>
      </c>
      <c r="AJ3404" s="8"/>
      <c r="AK3404" s="8" t="s">
        <v>6817</v>
      </c>
      <c r="AL3404" s="8" t="s">
        <v>5763</v>
      </c>
      <c r="AM3404" s="8" t="s">
        <v>4040</v>
      </c>
      <c r="AN3404" s="8" t="s">
        <v>22051</v>
      </c>
      <c r="AO3404" s="8" t="s">
        <v>22052</v>
      </c>
      <c r="AP3404" s="29" t="s">
        <v>5816</v>
      </c>
      <c r="AQ3404" s="11">
        <v>1849.0</v>
      </c>
    </row>
    <row r="3405">
      <c r="A3405" s="8" t="str">
        <f t="shared" si="1"/>
        <v>Hannah Chappell-Dick</v>
      </c>
      <c r="B3405" s="8" t="s">
        <v>22036</v>
      </c>
      <c r="C3405" s="51" t="s">
        <v>19745</v>
      </c>
      <c r="D3405" s="2" t="s">
        <v>5522</v>
      </c>
      <c r="E3405" s="13" t="s">
        <v>5816</v>
      </c>
      <c r="F3405" s="8" t="s">
        <v>2136</v>
      </c>
      <c r="G3405" s="51" t="s">
        <v>19294</v>
      </c>
      <c r="H3405" s="8" t="s">
        <v>22037</v>
      </c>
      <c r="I3405" s="8" t="s">
        <v>49</v>
      </c>
      <c r="J3405" s="10">
        <v>4.07</v>
      </c>
      <c r="K3405" s="8" t="s">
        <v>22038</v>
      </c>
      <c r="L3405" s="8"/>
      <c r="M3405" s="8" t="s">
        <v>5654</v>
      </c>
      <c r="N3405" s="51" t="s">
        <v>22053</v>
      </c>
      <c r="O3405" s="57" t="s">
        <v>52</v>
      </c>
      <c r="P3405" s="51"/>
      <c r="Q3405" s="51"/>
      <c r="R3405" s="57" t="s">
        <v>104</v>
      </c>
      <c r="S3405" s="57" t="s">
        <v>22054</v>
      </c>
      <c r="T3405" s="11" t="str">
        <f t="shared" si="2"/>
        <v>Hannah Chappell-Dick</v>
      </c>
      <c r="U3405" s="57" t="s">
        <v>106</v>
      </c>
      <c r="V3405" s="57" t="s">
        <v>22055</v>
      </c>
      <c r="W3405" s="57" t="s">
        <v>22056</v>
      </c>
      <c r="X3405" s="51" t="s">
        <v>22043</v>
      </c>
      <c r="Y3405" s="51" t="s">
        <v>60</v>
      </c>
      <c r="Z3405" s="56" t="s">
        <v>22045</v>
      </c>
      <c r="AA3405" s="51" t="s">
        <v>60</v>
      </c>
      <c r="AB3405" s="56" t="s">
        <v>22047</v>
      </c>
      <c r="AC3405" s="56" t="s">
        <v>22057</v>
      </c>
      <c r="AD3405" s="56" t="s">
        <v>22049</v>
      </c>
      <c r="AE3405" s="51" t="s">
        <v>22050</v>
      </c>
      <c r="AF3405" s="13" t="s">
        <v>5816</v>
      </c>
      <c r="AG3405" s="13" t="s">
        <v>5536</v>
      </c>
      <c r="AH3405" s="8" t="s">
        <v>232</v>
      </c>
      <c r="AI3405" s="8" t="s">
        <v>18832</v>
      </c>
      <c r="AJ3405" s="8"/>
      <c r="AK3405" s="8" t="s">
        <v>6817</v>
      </c>
      <c r="AL3405" s="8" t="s">
        <v>5763</v>
      </c>
      <c r="AM3405" s="8" t="s">
        <v>4040</v>
      </c>
      <c r="AN3405" s="8" t="s">
        <v>22051</v>
      </c>
      <c r="AO3405" s="8" t="s">
        <v>22058</v>
      </c>
      <c r="AP3405" s="29" t="s">
        <v>5816</v>
      </c>
      <c r="AQ3405" s="11">
        <v>1849.0</v>
      </c>
    </row>
    <row r="3406">
      <c r="A3406" s="8" t="str">
        <f t="shared" si="1"/>
        <v>Matt Dsida</v>
      </c>
      <c r="B3406" s="51" t="s">
        <v>22036</v>
      </c>
      <c r="C3406" s="51" t="s">
        <v>19745</v>
      </c>
      <c r="D3406" s="2" t="s">
        <v>5522</v>
      </c>
      <c r="E3406" s="8" t="s">
        <v>5816</v>
      </c>
      <c r="F3406" s="8" t="s">
        <v>2136</v>
      </c>
      <c r="G3406" s="51" t="s">
        <v>19294</v>
      </c>
      <c r="H3406" s="8" t="s">
        <v>22037</v>
      </c>
      <c r="I3406" s="8" t="s">
        <v>49</v>
      </c>
      <c r="J3406" s="10">
        <v>4.07</v>
      </c>
      <c r="K3406" s="8" t="s">
        <v>22038</v>
      </c>
      <c r="L3406" s="8"/>
      <c r="M3406" s="8" t="s">
        <v>5654</v>
      </c>
      <c r="N3406" s="51" t="s">
        <v>22059</v>
      </c>
      <c r="O3406" s="51" t="s">
        <v>52</v>
      </c>
      <c r="P3406" s="51"/>
      <c r="Q3406" s="51"/>
      <c r="R3406" s="8" t="s">
        <v>771</v>
      </c>
      <c r="S3406" s="8" t="s">
        <v>22060</v>
      </c>
      <c r="T3406" s="11" t="str">
        <f t="shared" si="2"/>
        <v>Matt Dsida</v>
      </c>
      <c r="U3406" s="8" t="s">
        <v>106</v>
      </c>
      <c r="V3406" s="51" t="s">
        <v>22061</v>
      </c>
      <c r="W3406" s="51"/>
      <c r="X3406" s="51" t="s">
        <v>22043</v>
      </c>
      <c r="Y3406" s="51" t="s">
        <v>60</v>
      </c>
      <c r="Z3406" s="56" t="s">
        <v>22045</v>
      </c>
      <c r="AA3406" s="51" t="s">
        <v>60</v>
      </c>
      <c r="AB3406" s="56" t="s">
        <v>22047</v>
      </c>
      <c r="AC3406" s="51" t="s">
        <v>60</v>
      </c>
      <c r="AD3406" s="56" t="s">
        <v>22049</v>
      </c>
      <c r="AE3406" s="51" t="s">
        <v>22050</v>
      </c>
      <c r="AF3406" s="8" t="s">
        <v>5816</v>
      </c>
      <c r="AG3406" s="8" t="s">
        <v>5536</v>
      </c>
      <c r="AH3406" s="8" t="s">
        <v>232</v>
      </c>
      <c r="AI3406" s="8" t="s">
        <v>18832</v>
      </c>
      <c r="AJ3406" s="8"/>
      <c r="AK3406" s="8" t="s">
        <v>6817</v>
      </c>
      <c r="AL3406" s="8" t="s">
        <v>5763</v>
      </c>
      <c r="AM3406" s="8" t="s">
        <v>4040</v>
      </c>
      <c r="AN3406" s="8" t="s">
        <v>22051</v>
      </c>
      <c r="AO3406" s="8" t="s">
        <v>22052</v>
      </c>
      <c r="AP3406" s="29" t="s">
        <v>5816</v>
      </c>
      <c r="AQ3406" s="11">
        <v>1849.0</v>
      </c>
    </row>
    <row r="3407">
      <c r="A3407" s="8" t="str">
        <f t="shared" si="1"/>
        <v>Jamie Carlson</v>
      </c>
      <c r="B3407" s="51" t="s">
        <v>22036</v>
      </c>
      <c r="C3407" s="51" t="s">
        <v>19745</v>
      </c>
      <c r="D3407" s="2" t="s">
        <v>5522</v>
      </c>
      <c r="E3407" s="8" t="s">
        <v>5816</v>
      </c>
      <c r="F3407" s="8" t="s">
        <v>2136</v>
      </c>
      <c r="G3407" s="51" t="s">
        <v>19294</v>
      </c>
      <c r="H3407" s="13" t="s">
        <v>22037</v>
      </c>
      <c r="I3407" s="8" t="s">
        <v>49</v>
      </c>
      <c r="J3407" s="10">
        <v>4.07</v>
      </c>
      <c r="K3407" s="8" t="s">
        <v>22038</v>
      </c>
      <c r="L3407" s="8"/>
      <c r="M3407" s="8" t="s">
        <v>5654</v>
      </c>
      <c r="N3407" s="51" t="s">
        <v>22062</v>
      </c>
      <c r="O3407" s="51" t="s">
        <v>52</v>
      </c>
      <c r="P3407" s="51"/>
      <c r="Q3407" s="51"/>
      <c r="R3407" s="51" t="s">
        <v>5277</v>
      </c>
      <c r="S3407" s="51" t="s">
        <v>2075</v>
      </c>
      <c r="T3407" s="11" t="str">
        <f t="shared" si="2"/>
        <v>Jamie Carlson</v>
      </c>
      <c r="U3407" s="51" t="s">
        <v>80</v>
      </c>
      <c r="V3407" s="51" t="s">
        <v>22063</v>
      </c>
      <c r="W3407" s="51"/>
      <c r="X3407" s="94" t="s">
        <v>22043</v>
      </c>
      <c r="Y3407" s="51" t="s">
        <v>60</v>
      </c>
      <c r="Z3407" s="56" t="s">
        <v>22045</v>
      </c>
      <c r="AA3407" s="51" t="s">
        <v>60</v>
      </c>
      <c r="AB3407" s="56" t="s">
        <v>22047</v>
      </c>
      <c r="AC3407" s="51" t="s">
        <v>60</v>
      </c>
      <c r="AD3407" s="56" t="s">
        <v>22049</v>
      </c>
      <c r="AE3407" s="51" t="s">
        <v>22050</v>
      </c>
      <c r="AF3407" s="8" t="s">
        <v>5816</v>
      </c>
      <c r="AG3407" s="8" t="s">
        <v>5536</v>
      </c>
      <c r="AH3407" s="8" t="s">
        <v>232</v>
      </c>
      <c r="AI3407" s="8" t="s">
        <v>233</v>
      </c>
      <c r="AJ3407" s="8"/>
      <c r="AK3407" s="8" t="s">
        <v>6817</v>
      </c>
      <c r="AL3407" s="8" t="s">
        <v>5763</v>
      </c>
      <c r="AM3407" s="8" t="s">
        <v>4040</v>
      </c>
      <c r="AN3407" s="8" t="s">
        <v>22051</v>
      </c>
      <c r="AO3407" s="8" t="s">
        <v>22052</v>
      </c>
      <c r="AP3407" s="29" t="s">
        <v>5816</v>
      </c>
      <c r="AQ3407" s="11">
        <v>1849.0</v>
      </c>
    </row>
    <row r="3408">
      <c r="A3408" s="8" t="str">
        <f t="shared" si="1"/>
        <v>John Murphy</v>
      </c>
      <c r="B3408" s="8" t="s">
        <v>22036</v>
      </c>
      <c r="C3408" s="51" t="s">
        <v>19745</v>
      </c>
      <c r="D3408" s="2" t="s">
        <v>5522</v>
      </c>
      <c r="E3408" s="13" t="s">
        <v>5816</v>
      </c>
      <c r="F3408" s="8" t="s">
        <v>2136</v>
      </c>
      <c r="G3408" s="51" t="s">
        <v>19294</v>
      </c>
      <c r="H3408" s="8" t="s">
        <v>22037</v>
      </c>
      <c r="I3408" s="8" t="s">
        <v>49</v>
      </c>
      <c r="J3408" s="10">
        <v>4.07</v>
      </c>
      <c r="K3408" s="8" t="s">
        <v>22038</v>
      </c>
      <c r="L3408" s="8"/>
      <c r="M3408" s="8" t="s">
        <v>5654</v>
      </c>
      <c r="N3408" s="51" t="s">
        <v>22064</v>
      </c>
      <c r="O3408" s="57" t="s">
        <v>52</v>
      </c>
      <c r="P3408" s="51"/>
      <c r="Q3408" s="51"/>
      <c r="R3408" s="57" t="s">
        <v>1997</v>
      </c>
      <c r="S3408" s="57" t="s">
        <v>54</v>
      </c>
      <c r="T3408" s="11" t="str">
        <f t="shared" si="2"/>
        <v>John Murphy</v>
      </c>
      <c r="U3408" s="57" t="s">
        <v>80</v>
      </c>
      <c r="V3408" s="51" t="s">
        <v>22065</v>
      </c>
      <c r="W3408" s="57" t="s">
        <v>22042</v>
      </c>
      <c r="X3408" s="51" t="s">
        <v>22043</v>
      </c>
      <c r="Y3408" s="51" t="s">
        <v>60</v>
      </c>
      <c r="Z3408" s="56" t="s">
        <v>22045</v>
      </c>
      <c r="AA3408" s="51" t="s">
        <v>60</v>
      </c>
      <c r="AB3408" s="56" t="s">
        <v>22047</v>
      </c>
      <c r="AC3408" s="56" t="s">
        <v>22066</v>
      </c>
      <c r="AD3408" s="56" t="s">
        <v>22049</v>
      </c>
      <c r="AE3408" s="51" t="s">
        <v>22050</v>
      </c>
      <c r="AF3408" s="13" t="s">
        <v>5816</v>
      </c>
      <c r="AG3408" s="13" t="s">
        <v>5536</v>
      </c>
      <c r="AH3408" s="8" t="s">
        <v>232</v>
      </c>
      <c r="AI3408" s="8" t="s">
        <v>233</v>
      </c>
      <c r="AJ3408" s="8"/>
      <c r="AK3408" s="8" t="s">
        <v>6817</v>
      </c>
      <c r="AL3408" s="8" t="s">
        <v>5763</v>
      </c>
      <c r="AM3408" s="8" t="s">
        <v>4040</v>
      </c>
      <c r="AN3408" s="8" t="s">
        <v>22051</v>
      </c>
      <c r="AO3408" s="8" t="s">
        <v>22052</v>
      </c>
      <c r="AP3408" s="52" t="s">
        <v>5816</v>
      </c>
      <c r="AQ3408" s="11">
        <v>1849.0</v>
      </c>
    </row>
    <row r="3409">
      <c r="A3409" s="8" t="str">
        <f t="shared" si="1"/>
        <v>AC Chris has been removed. </v>
      </c>
      <c r="B3409" s="51" t="s">
        <v>22036</v>
      </c>
      <c r="C3409" s="51" t="s">
        <v>19745</v>
      </c>
      <c r="D3409" s="2" t="s">
        <v>5522</v>
      </c>
      <c r="E3409" s="51" t="s">
        <v>5816</v>
      </c>
      <c r="F3409" s="51" t="s">
        <v>2136</v>
      </c>
      <c r="G3409" s="51" t="s">
        <v>19294</v>
      </c>
      <c r="H3409" s="51" t="s">
        <v>22037</v>
      </c>
      <c r="I3409" s="51" t="s">
        <v>49</v>
      </c>
      <c r="J3409" s="66">
        <v>4.07</v>
      </c>
      <c r="K3409" s="51" t="s">
        <v>22038</v>
      </c>
      <c r="L3409" s="51" t="s">
        <v>86</v>
      </c>
      <c r="M3409" s="51" t="s">
        <v>5654</v>
      </c>
      <c r="N3409" s="51" t="s">
        <v>22067</v>
      </c>
      <c r="O3409" s="51" t="s">
        <v>52</v>
      </c>
      <c r="P3409" s="51"/>
      <c r="Q3409" s="51" t="s">
        <v>277</v>
      </c>
      <c r="R3409" s="51" t="s">
        <v>5705</v>
      </c>
      <c r="S3409" s="51"/>
      <c r="T3409" s="11" t="str">
        <f t="shared" si="2"/>
        <v>AC Chris has been removed. </v>
      </c>
      <c r="U3409" s="51"/>
      <c r="V3409" s="51"/>
      <c r="W3409" s="51"/>
      <c r="X3409" s="51" t="s">
        <v>22050</v>
      </c>
      <c r="Y3409" s="56" t="s">
        <v>22068</v>
      </c>
      <c r="Z3409" s="56" t="s">
        <v>22045</v>
      </c>
      <c r="AA3409" s="51" t="s">
        <v>60</v>
      </c>
      <c r="AB3409" s="56" t="s">
        <v>22047</v>
      </c>
      <c r="AC3409" s="51" t="s">
        <v>60</v>
      </c>
      <c r="AD3409" s="56" t="s">
        <v>22049</v>
      </c>
      <c r="AE3409" s="51" t="s">
        <v>22050</v>
      </c>
      <c r="AF3409" s="51" t="s">
        <v>5816</v>
      </c>
      <c r="AG3409" s="51" t="s">
        <v>5536</v>
      </c>
      <c r="AH3409" s="51" t="s">
        <v>232</v>
      </c>
      <c r="AI3409" s="51" t="s">
        <v>18832</v>
      </c>
      <c r="AJ3409" s="51" t="s">
        <v>86</v>
      </c>
      <c r="AK3409" s="51" t="s">
        <v>6817</v>
      </c>
      <c r="AL3409" s="51" t="s">
        <v>5763</v>
      </c>
      <c r="AM3409" s="51" t="s">
        <v>4040</v>
      </c>
      <c r="AN3409" s="51" t="s">
        <v>22051</v>
      </c>
      <c r="AO3409" s="51" t="s">
        <v>22052</v>
      </c>
      <c r="AP3409" s="67" t="s">
        <v>5816</v>
      </c>
      <c r="AQ3409" s="68">
        <v>1849.0</v>
      </c>
    </row>
    <row r="3410">
      <c r="A3410" s="8" t="str">
        <f t="shared" si="1"/>
        <v>Russ Brennen</v>
      </c>
      <c r="B3410" s="51" t="s">
        <v>22069</v>
      </c>
      <c r="C3410" s="51" t="s">
        <v>19832</v>
      </c>
      <c r="D3410" s="2" t="s">
        <v>5522</v>
      </c>
      <c r="E3410" s="8" t="s">
        <v>22070</v>
      </c>
      <c r="F3410" s="8" t="s">
        <v>2136</v>
      </c>
      <c r="G3410" s="51" t="s">
        <v>19294</v>
      </c>
      <c r="H3410" s="8" t="s">
        <v>22071</v>
      </c>
      <c r="I3410" s="8" t="s">
        <v>49</v>
      </c>
      <c r="J3410" s="10">
        <v>3.79</v>
      </c>
      <c r="K3410" s="8" t="s">
        <v>22072</v>
      </c>
      <c r="L3410" s="8"/>
      <c r="M3410" s="8"/>
      <c r="N3410" s="51" t="s">
        <v>22073</v>
      </c>
      <c r="O3410" s="51" t="s">
        <v>52</v>
      </c>
      <c r="P3410" s="51"/>
      <c r="Q3410" s="51"/>
      <c r="R3410" s="51" t="s">
        <v>8733</v>
      </c>
      <c r="S3410" s="51" t="s">
        <v>22074</v>
      </c>
      <c r="T3410" s="11" t="str">
        <f t="shared" si="2"/>
        <v>Russ Brennen</v>
      </c>
      <c r="U3410" s="51" t="s">
        <v>55</v>
      </c>
      <c r="V3410" s="51" t="s">
        <v>22075</v>
      </c>
      <c r="W3410" s="51" t="s">
        <v>22076</v>
      </c>
      <c r="X3410" s="51" t="s">
        <v>22077</v>
      </c>
      <c r="Y3410" s="56" t="s">
        <v>22078</v>
      </c>
      <c r="Z3410" s="56" t="s">
        <v>22079</v>
      </c>
      <c r="AA3410" s="51" t="s">
        <v>60</v>
      </c>
      <c r="AB3410" s="56" t="s">
        <v>22080</v>
      </c>
      <c r="AC3410" s="51" t="s">
        <v>60</v>
      </c>
      <c r="AD3410" s="56" t="s">
        <v>22081</v>
      </c>
      <c r="AE3410" s="51" t="s">
        <v>22082</v>
      </c>
      <c r="AF3410" s="8" t="s">
        <v>22083</v>
      </c>
      <c r="AG3410" s="8" t="s">
        <v>5536</v>
      </c>
      <c r="AH3410" s="8" t="s">
        <v>232</v>
      </c>
      <c r="AI3410" s="8" t="s">
        <v>233</v>
      </c>
      <c r="AJ3410" s="8"/>
      <c r="AK3410" s="8" t="s">
        <v>2808</v>
      </c>
      <c r="AL3410" s="8" t="s">
        <v>7255</v>
      </c>
      <c r="AM3410" s="8" t="s">
        <v>2231</v>
      </c>
      <c r="AN3410" s="8" t="s">
        <v>22084</v>
      </c>
      <c r="AO3410" s="8" t="s">
        <v>22085</v>
      </c>
      <c r="AP3410" s="29" t="s">
        <v>22083</v>
      </c>
      <c r="AQ3410" s="11">
        <v>3165.0</v>
      </c>
    </row>
    <row r="3411">
      <c r="A3411" s="8" t="str">
        <f t="shared" si="1"/>
        <v>Amber Spencer</v>
      </c>
      <c r="B3411" s="51" t="s">
        <v>22069</v>
      </c>
      <c r="C3411" s="51" t="s">
        <v>19832</v>
      </c>
      <c r="D3411" s="2" t="s">
        <v>5522</v>
      </c>
      <c r="E3411" s="8" t="s">
        <v>22070</v>
      </c>
      <c r="F3411" s="8" t="s">
        <v>2136</v>
      </c>
      <c r="G3411" s="51" t="s">
        <v>19294</v>
      </c>
      <c r="H3411" s="8" t="s">
        <v>22071</v>
      </c>
      <c r="I3411" s="8" t="s">
        <v>49</v>
      </c>
      <c r="J3411" s="10">
        <v>3.79</v>
      </c>
      <c r="K3411" s="8" t="s">
        <v>22072</v>
      </c>
      <c r="L3411" s="8"/>
      <c r="M3411" s="8"/>
      <c r="N3411" s="51" t="s">
        <v>22086</v>
      </c>
      <c r="O3411" s="51" t="s">
        <v>52</v>
      </c>
      <c r="P3411" s="51"/>
      <c r="Q3411" s="51"/>
      <c r="R3411" s="51" t="s">
        <v>8247</v>
      </c>
      <c r="S3411" s="51" t="s">
        <v>1247</v>
      </c>
      <c r="T3411" s="11" t="str">
        <f t="shared" si="2"/>
        <v>Amber Spencer</v>
      </c>
      <c r="U3411" s="51" t="s">
        <v>80</v>
      </c>
      <c r="V3411" s="51" t="s">
        <v>22087</v>
      </c>
      <c r="W3411" s="51" t="s">
        <v>22076</v>
      </c>
      <c r="X3411" s="51" t="s">
        <v>22077</v>
      </c>
      <c r="Y3411" s="51" t="s">
        <v>60</v>
      </c>
      <c r="Z3411" s="56" t="s">
        <v>22079</v>
      </c>
      <c r="AA3411" s="51" t="s">
        <v>60</v>
      </c>
      <c r="AB3411" s="56" t="s">
        <v>22080</v>
      </c>
      <c r="AC3411" s="51" t="s">
        <v>60</v>
      </c>
      <c r="AD3411" s="56" t="s">
        <v>22081</v>
      </c>
      <c r="AE3411" s="51" t="s">
        <v>22082</v>
      </c>
      <c r="AF3411" s="8" t="s">
        <v>22083</v>
      </c>
      <c r="AG3411" s="8" t="s">
        <v>5536</v>
      </c>
      <c r="AH3411" s="8" t="s">
        <v>232</v>
      </c>
      <c r="AI3411" s="8" t="s">
        <v>233</v>
      </c>
      <c r="AJ3411" s="8"/>
      <c r="AK3411" s="8" t="s">
        <v>2808</v>
      </c>
      <c r="AL3411" s="8" t="s">
        <v>7255</v>
      </c>
      <c r="AM3411" s="8" t="s">
        <v>2231</v>
      </c>
      <c r="AN3411" s="8" t="s">
        <v>22084</v>
      </c>
      <c r="AO3411" s="8" t="s">
        <v>22085</v>
      </c>
      <c r="AP3411" s="29" t="s">
        <v>22083</v>
      </c>
      <c r="AQ3411" s="11">
        <v>3165.0</v>
      </c>
    </row>
    <row r="3412">
      <c r="A3412" s="8" t="str">
        <f t="shared" si="1"/>
        <v>Brent Sitarski</v>
      </c>
      <c r="B3412" s="8" t="s">
        <v>22069</v>
      </c>
      <c r="C3412" s="51" t="s">
        <v>19832</v>
      </c>
      <c r="D3412" s="2" t="s">
        <v>5522</v>
      </c>
      <c r="E3412" s="8" t="s">
        <v>22070</v>
      </c>
      <c r="F3412" s="8" t="s">
        <v>2136</v>
      </c>
      <c r="G3412" s="51" t="s">
        <v>19294</v>
      </c>
      <c r="H3412" s="8" t="s">
        <v>22071</v>
      </c>
      <c r="I3412" s="8" t="s">
        <v>49</v>
      </c>
      <c r="J3412" s="10">
        <v>3.79</v>
      </c>
      <c r="K3412" s="8" t="s">
        <v>22072</v>
      </c>
      <c r="L3412" s="8"/>
      <c r="M3412" s="8"/>
      <c r="N3412" s="51" t="s">
        <v>22088</v>
      </c>
      <c r="O3412" s="57" t="s">
        <v>52</v>
      </c>
      <c r="P3412" s="51"/>
      <c r="Q3412" s="51"/>
      <c r="R3412" s="57" t="s">
        <v>9568</v>
      </c>
      <c r="S3412" s="57" t="s">
        <v>22089</v>
      </c>
      <c r="T3412" s="11" t="str">
        <f t="shared" si="2"/>
        <v>Brent Sitarski</v>
      </c>
      <c r="U3412" s="51" t="s">
        <v>80</v>
      </c>
      <c r="V3412" s="51" t="s">
        <v>22090</v>
      </c>
      <c r="W3412" s="57" t="s">
        <v>22091</v>
      </c>
      <c r="X3412" s="51" t="s">
        <v>22077</v>
      </c>
      <c r="Y3412" s="51" t="s">
        <v>60</v>
      </c>
      <c r="Z3412" s="56" t="s">
        <v>22079</v>
      </c>
      <c r="AA3412" s="51" t="s">
        <v>60</v>
      </c>
      <c r="AB3412" s="56" t="s">
        <v>22092</v>
      </c>
      <c r="AC3412" s="51" t="s">
        <v>60</v>
      </c>
      <c r="AD3412" s="56" t="s">
        <v>22081</v>
      </c>
      <c r="AE3412" s="51" t="s">
        <v>22082</v>
      </c>
      <c r="AF3412" s="8" t="s">
        <v>22083</v>
      </c>
      <c r="AG3412" s="8" t="s">
        <v>5536</v>
      </c>
      <c r="AH3412" s="8" t="s">
        <v>232</v>
      </c>
      <c r="AI3412" s="8" t="s">
        <v>18832</v>
      </c>
      <c r="AJ3412" s="8"/>
      <c r="AK3412" s="8" t="s">
        <v>2808</v>
      </c>
      <c r="AL3412" s="8" t="s">
        <v>7255</v>
      </c>
      <c r="AM3412" s="8" t="s">
        <v>2231</v>
      </c>
      <c r="AN3412" s="8" t="s">
        <v>22084</v>
      </c>
      <c r="AO3412" s="8" t="s">
        <v>22093</v>
      </c>
      <c r="AP3412" s="29" t="s">
        <v>22083</v>
      </c>
      <c r="AQ3412" s="11">
        <v>3165.0</v>
      </c>
    </row>
    <row r="3413">
      <c r="A3413" s="8" t="str">
        <f t="shared" si="1"/>
        <v>Bob Fiedler</v>
      </c>
      <c r="B3413" s="51" t="s">
        <v>22069</v>
      </c>
      <c r="C3413" s="51" t="s">
        <v>19832</v>
      </c>
      <c r="D3413" s="2" t="s">
        <v>5522</v>
      </c>
      <c r="E3413" s="8" t="s">
        <v>22070</v>
      </c>
      <c r="F3413" s="8" t="s">
        <v>2136</v>
      </c>
      <c r="G3413" s="51" t="s">
        <v>19294</v>
      </c>
      <c r="H3413" s="8" t="s">
        <v>22071</v>
      </c>
      <c r="I3413" s="8" t="s">
        <v>49</v>
      </c>
      <c r="J3413" s="10">
        <v>3.79</v>
      </c>
      <c r="K3413" s="8" t="s">
        <v>22072</v>
      </c>
      <c r="L3413" s="8"/>
      <c r="M3413" s="8"/>
      <c r="N3413" s="51" t="s">
        <v>22094</v>
      </c>
      <c r="O3413" s="51" t="s">
        <v>52</v>
      </c>
      <c r="P3413" s="51"/>
      <c r="Q3413" s="51"/>
      <c r="R3413" s="51" t="s">
        <v>251</v>
      </c>
      <c r="S3413" s="51" t="s">
        <v>17564</v>
      </c>
      <c r="T3413" s="11" t="str">
        <f t="shared" si="2"/>
        <v>Bob Fiedler</v>
      </c>
      <c r="U3413" s="51" t="s">
        <v>80</v>
      </c>
      <c r="V3413" s="51"/>
      <c r="W3413" s="51"/>
      <c r="X3413" s="51" t="s">
        <v>22077</v>
      </c>
      <c r="Y3413" s="51" t="s">
        <v>60</v>
      </c>
      <c r="Z3413" s="56" t="s">
        <v>22079</v>
      </c>
      <c r="AA3413" s="51" t="s">
        <v>60</v>
      </c>
      <c r="AB3413" s="56" t="s">
        <v>22080</v>
      </c>
      <c r="AC3413" s="51" t="s">
        <v>60</v>
      </c>
      <c r="AD3413" s="56" t="s">
        <v>22081</v>
      </c>
      <c r="AE3413" s="51" t="s">
        <v>22082</v>
      </c>
      <c r="AF3413" s="8" t="s">
        <v>22083</v>
      </c>
      <c r="AG3413" s="8" t="s">
        <v>5536</v>
      </c>
      <c r="AH3413" s="8" t="s">
        <v>232</v>
      </c>
      <c r="AI3413" s="8" t="s">
        <v>233</v>
      </c>
      <c r="AJ3413" s="8"/>
      <c r="AK3413" s="8" t="s">
        <v>2808</v>
      </c>
      <c r="AL3413" s="8" t="s">
        <v>7255</v>
      </c>
      <c r="AM3413" s="8" t="s">
        <v>2231</v>
      </c>
      <c r="AN3413" s="8" t="s">
        <v>22084</v>
      </c>
      <c r="AO3413" s="8" t="s">
        <v>22085</v>
      </c>
      <c r="AP3413" s="29" t="s">
        <v>22083</v>
      </c>
      <c r="AQ3413" s="11">
        <v>3165.0</v>
      </c>
    </row>
    <row r="3414">
      <c r="A3414" s="8" t="str">
        <f t="shared" si="1"/>
        <v>Chris Ramsey</v>
      </c>
      <c r="B3414" s="51" t="s">
        <v>22069</v>
      </c>
      <c r="C3414" s="51" t="s">
        <v>19832</v>
      </c>
      <c r="D3414" s="2" t="s">
        <v>5522</v>
      </c>
      <c r="E3414" s="8" t="s">
        <v>22070</v>
      </c>
      <c r="F3414" s="8" t="s">
        <v>2136</v>
      </c>
      <c r="G3414" s="51" t="s">
        <v>19294</v>
      </c>
      <c r="H3414" s="8" t="s">
        <v>22071</v>
      </c>
      <c r="I3414" s="8" t="s">
        <v>49</v>
      </c>
      <c r="J3414" s="10">
        <v>3.79</v>
      </c>
      <c r="K3414" s="8" t="s">
        <v>22072</v>
      </c>
      <c r="L3414" s="8"/>
      <c r="M3414" s="8"/>
      <c r="N3414" s="51" t="s">
        <v>22095</v>
      </c>
      <c r="O3414" s="51" t="s">
        <v>52</v>
      </c>
      <c r="P3414" s="51"/>
      <c r="Q3414" s="51"/>
      <c r="R3414" s="51" t="s">
        <v>791</v>
      </c>
      <c r="S3414" s="51" t="s">
        <v>19584</v>
      </c>
      <c r="T3414" s="11" t="str">
        <f t="shared" si="2"/>
        <v>Chris Ramsey</v>
      </c>
      <c r="U3414" s="51" t="s">
        <v>80</v>
      </c>
      <c r="V3414" s="51"/>
      <c r="W3414" s="51"/>
      <c r="X3414" s="51" t="s">
        <v>22077</v>
      </c>
      <c r="Y3414" s="51" t="s">
        <v>60</v>
      </c>
      <c r="Z3414" s="56" t="s">
        <v>22079</v>
      </c>
      <c r="AA3414" s="51" t="s">
        <v>60</v>
      </c>
      <c r="AB3414" s="56" t="s">
        <v>22080</v>
      </c>
      <c r="AC3414" s="51" t="s">
        <v>60</v>
      </c>
      <c r="AD3414" s="56" t="s">
        <v>22081</v>
      </c>
      <c r="AE3414" s="51" t="s">
        <v>22082</v>
      </c>
      <c r="AF3414" s="8" t="s">
        <v>22083</v>
      </c>
      <c r="AG3414" s="8" t="s">
        <v>5536</v>
      </c>
      <c r="AH3414" s="8" t="s">
        <v>232</v>
      </c>
      <c r="AI3414" s="8" t="s">
        <v>233</v>
      </c>
      <c r="AJ3414" s="8"/>
      <c r="AK3414" s="8" t="s">
        <v>2808</v>
      </c>
      <c r="AL3414" s="8" t="s">
        <v>7255</v>
      </c>
      <c r="AM3414" s="8" t="s">
        <v>2231</v>
      </c>
      <c r="AN3414" s="8" t="s">
        <v>22084</v>
      </c>
      <c r="AO3414" s="8" t="s">
        <v>22085</v>
      </c>
      <c r="AP3414" s="29" t="s">
        <v>22083</v>
      </c>
      <c r="AQ3414" s="11">
        <v>3165.0</v>
      </c>
    </row>
    <row r="3415">
      <c r="A3415" s="8" t="str">
        <f t="shared" si="1"/>
        <v>Elizabeth Korn</v>
      </c>
      <c r="B3415" s="51" t="s">
        <v>22096</v>
      </c>
      <c r="C3415" s="51" t="s">
        <v>20055</v>
      </c>
      <c r="D3415" s="2" t="s">
        <v>5522</v>
      </c>
      <c r="E3415" s="51" t="s">
        <v>14847</v>
      </c>
      <c r="F3415" s="51" t="s">
        <v>2136</v>
      </c>
      <c r="G3415" s="51" t="s">
        <v>19294</v>
      </c>
      <c r="H3415" s="51" t="s">
        <v>22097</v>
      </c>
      <c r="I3415" s="51" t="s">
        <v>49</v>
      </c>
      <c r="J3415" s="66">
        <v>3.88</v>
      </c>
      <c r="K3415" s="51" t="s">
        <v>22098</v>
      </c>
      <c r="L3415" s="51" t="s">
        <v>3016</v>
      </c>
      <c r="M3415" s="51" t="s">
        <v>86</v>
      </c>
      <c r="N3415" s="51" t="s">
        <v>22099</v>
      </c>
      <c r="O3415" s="51" t="s">
        <v>52</v>
      </c>
      <c r="P3415" s="51"/>
      <c r="Q3415" s="51"/>
      <c r="R3415" s="51" t="s">
        <v>7625</v>
      </c>
      <c r="S3415" s="51" t="s">
        <v>22100</v>
      </c>
      <c r="T3415" s="11" t="str">
        <f t="shared" si="2"/>
        <v>Elizabeth Korn</v>
      </c>
      <c r="U3415" s="51" t="s">
        <v>22101</v>
      </c>
      <c r="V3415" s="51" t="s">
        <v>86</v>
      </c>
      <c r="W3415" s="51" t="s">
        <v>86</v>
      </c>
      <c r="X3415" s="51" t="s">
        <v>22102</v>
      </c>
      <c r="Y3415" s="51" t="s">
        <v>60</v>
      </c>
      <c r="Z3415" s="56" t="s">
        <v>22103</v>
      </c>
      <c r="AA3415" s="51" t="s">
        <v>60</v>
      </c>
      <c r="AB3415" s="51" t="s">
        <v>60</v>
      </c>
      <c r="AC3415" s="56" t="s">
        <v>22104</v>
      </c>
      <c r="AD3415" s="56" t="s">
        <v>22105</v>
      </c>
      <c r="AE3415" s="51" t="s">
        <v>22102</v>
      </c>
      <c r="AF3415" s="51" t="s">
        <v>22106</v>
      </c>
      <c r="AG3415" s="51" t="s">
        <v>5536</v>
      </c>
      <c r="AH3415" s="51" t="s">
        <v>134</v>
      </c>
      <c r="AI3415" s="51" t="s">
        <v>18832</v>
      </c>
      <c r="AJ3415" s="51" t="s">
        <v>86</v>
      </c>
      <c r="AK3415" s="51" t="s">
        <v>2427</v>
      </c>
      <c r="AL3415" s="51" t="s">
        <v>1890</v>
      </c>
      <c r="AM3415" s="51" t="s">
        <v>22107</v>
      </c>
      <c r="AN3415" s="51" t="s">
        <v>22108</v>
      </c>
      <c r="AO3415" s="51" t="s">
        <v>22109</v>
      </c>
      <c r="AP3415" s="67" t="s">
        <v>22106</v>
      </c>
      <c r="AQ3415" s="68">
        <v>3608.0</v>
      </c>
    </row>
    <row r="3416">
      <c r="A3416" s="8" t="str">
        <f t="shared" si="1"/>
        <v>Miles Ketchum</v>
      </c>
      <c r="B3416" s="8" t="s">
        <v>22096</v>
      </c>
      <c r="C3416" s="51" t="s">
        <v>20055</v>
      </c>
      <c r="D3416" s="2" t="s">
        <v>5522</v>
      </c>
      <c r="E3416" s="13" t="s">
        <v>14847</v>
      </c>
      <c r="F3416" s="8" t="s">
        <v>2136</v>
      </c>
      <c r="G3416" s="51" t="s">
        <v>19294</v>
      </c>
      <c r="H3416" s="8" t="s">
        <v>22097</v>
      </c>
      <c r="I3416" s="8" t="s">
        <v>49</v>
      </c>
      <c r="J3416" s="10">
        <v>3.88</v>
      </c>
      <c r="K3416" s="8" t="s">
        <v>22098</v>
      </c>
      <c r="L3416" s="8" t="s">
        <v>3016</v>
      </c>
      <c r="M3416" s="8"/>
      <c r="N3416" s="51" t="s">
        <v>22110</v>
      </c>
      <c r="O3416" s="57" t="s">
        <v>52</v>
      </c>
      <c r="P3416" s="51"/>
      <c r="Q3416" s="51"/>
      <c r="R3416" s="57" t="s">
        <v>10286</v>
      </c>
      <c r="S3416" s="57" t="s">
        <v>22111</v>
      </c>
      <c r="T3416" s="11" t="str">
        <f t="shared" si="2"/>
        <v>Miles Ketchum</v>
      </c>
      <c r="U3416" s="57" t="s">
        <v>55</v>
      </c>
      <c r="V3416" s="57" t="s">
        <v>22112</v>
      </c>
      <c r="W3416" s="57" t="s">
        <v>22113</v>
      </c>
      <c r="X3416" s="51" t="s">
        <v>22114</v>
      </c>
      <c r="Y3416" s="51" t="s">
        <v>60</v>
      </c>
      <c r="Z3416" s="56" t="s">
        <v>22103</v>
      </c>
      <c r="AA3416" s="51" t="s">
        <v>60</v>
      </c>
      <c r="AB3416" s="51" t="s">
        <v>60</v>
      </c>
      <c r="AC3416" s="51" t="s">
        <v>60</v>
      </c>
      <c r="AD3416" s="56" t="s">
        <v>22105</v>
      </c>
      <c r="AE3416" s="51" t="s">
        <v>22102</v>
      </c>
      <c r="AF3416" s="13" t="s">
        <v>22106</v>
      </c>
      <c r="AG3416" s="13" t="s">
        <v>5536</v>
      </c>
      <c r="AH3416" s="8" t="s">
        <v>134</v>
      </c>
      <c r="AI3416" s="8" t="s">
        <v>18832</v>
      </c>
      <c r="AJ3416" s="8"/>
      <c r="AK3416" s="8" t="s">
        <v>2427</v>
      </c>
      <c r="AL3416" s="8" t="s">
        <v>1890</v>
      </c>
      <c r="AM3416" s="8" t="s">
        <v>22107</v>
      </c>
      <c r="AN3416" s="8" t="s">
        <v>22108</v>
      </c>
      <c r="AO3416" s="8" t="s">
        <v>22115</v>
      </c>
      <c r="AP3416" s="29" t="s">
        <v>22106</v>
      </c>
      <c r="AQ3416" s="11">
        <v>3608.0</v>
      </c>
    </row>
    <row r="3417">
      <c r="A3417" s="8" t="str">
        <f t="shared" si="1"/>
        <v>Shannon Parks</v>
      </c>
      <c r="B3417" s="8" t="s">
        <v>22096</v>
      </c>
      <c r="C3417" s="51" t="s">
        <v>20055</v>
      </c>
      <c r="D3417" s="2" t="s">
        <v>5522</v>
      </c>
      <c r="E3417" s="13" t="s">
        <v>14847</v>
      </c>
      <c r="F3417" s="8" t="s">
        <v>2136</v>
      </c>
      <c r="G3417" s="51" t="s">
        <v>19294</v>
      </c>
      <c r="H3417" s="8" t="s">
        <v>22097</v>
      </c>
      <c r="I3417" s="8" t="s">
        <v>49</v>
      </c>
      <c r="J3417" s="10">
        <v>3.88</v>
      </c>
      <c r="K3417" s="8" t="s">
        <v>22098</v>
      </c>
      <c r="L3417" s="8" t="s">
        <v>3016</v>
      </c>
      <c r="M3417" s="8"/>
      <c r="N3417" s="51" t="s">
        <v>22116</v>
      </c>
      <c r="O3417" s="57" t="s">
        <v>52</v>
      </c>
      <c r="P3417" s="51"/>
      <c r="Q3417" s="51"/>
      <c r="R3417" s="57" t="s">
        <v>501</v>
      </c>
      <c r="S3417" s="57" t="s">
        <v>22117</v>
      </c>
      <c r="T3417" s="11" t="str">
        <f t="shared" si="2"/>
        <v>Shannon Parks</v>
      </c>
      <c r="U3417" s="57" t="s">
        <v>160</v>
      </c>
      <c r="V3417" s="51" t="s">
        <v>22118</v>
      </c>
      <c r="W3417" s="51"/>
      <c r="X3417" s="51" t="s">
        <v>22114</v>
      </c>
      <c r="Y3417" s="51" t="s">
        <v>60</v>
      </c>
      <c r="Z3417" s="56" t="s">
        <v>22103</v>
      </c>
      <c r="AA3417" s="51" t="s">
        <v>60</v>
      </c>
      <c r="AB3417" s="51" t="s">
        <v>60</v>
      </c>
      <c r="AC3417" s="51" t="s">
        <v>60</v>
      </c>
      <c r="AD3417" s="56" t="s">
        <v>22105</v>
      </c>
      <c r="AE3417" s="51" t="s">
        <v>22102</v>
      </c>
      <c r="AF3417" s="13" t="s">
        <v>22106</v>
      </c>
      <c r="AG3417" s="13" t="s">
        <v>5536</v>
      </c>
      <c r="AH3417" s="8" t="s">
        <v>134</v>
      </c>
      <c r="AI3417" s="8" t="s">
        <v>18832</v>
      </c>
      <c r="AJ3417" s="8"/>
      <c r="AK3417" s="8" t="s">
        <v>2427</v>
      </c>
      <c r="AL3417" s="8" t="s">
        <v>1890</v>
      </c>
      <c r="AM3417" s="8" t="s">
        <v>22107</v>
      </c>
      <c r="AN3417" s="8" t="s">
        <v>22108</v>
      </c>
      <c r="AO3417" s="8" t="s">
        <v>22115</v>
      </c>
      <c r="AP3417" s="29" t="s">
        <v>22106</v>
      </c>
      <c r="AQ3417" s="11">
        <v>3608.0</v>
      </c>
    </row>
    <row r="3418">
      <c r="A3418" s="8" t="str">
        <f t="shared" si="1"/>
        <v>Marin Chamberlain</v>
      </c>
      <c r="B3418" s="51" t="s">
        <v>22096</v>
      </c>
      <c r="C3418" s="51" t="s">
        <v>20055</v>
      </c>
      <c r="D3418" s="2" t="s">
        <v>5522</v>
      </c>
      <c r="E3418" s="51" t="s">
        <v>14847</v>
      </c>
      <c r="F3418" s="51" t="s">
        <v>2136</v>
      </c>
      <c r="G3418" s="51" t="s">
        <v>19294</v>
      </c>
      <c r="H3418" s="51" t="s">
        <v>22097</v>
      </c>
      <c r="I3418" s="51" t="s">
        <v>49</v>
      </c>
      <c r="J3418" s="66">
        <v>3.88</v>
      </c>
      <c r="K3418" s="51" t="s">
        <v>22098</v>
      </c>
      <c r="L3418" s="51" t="s">
        <v>3016</v>
      </c>
      <c r="M3418" s="51" t="s">
        <v>86</v>
      </c>
      <c r="N3418" s="51" t="s">
        <v>22119</v>
      </c>
      <c r="O3418" s="51" t="s">
        <v>52</v>
      </c>
      <c r="P3418" s="51"/>
      <c r="Q3418" s="51"/>
      <c r="R3418" s="51" t="s">
        <v>21268</v>
      </c>
      <c r="S3418" s="51" t="s">
        <v>22120</v>
      </c>
      <c r="T3418" s="11" t="str">
        <f t="shared" si="2"/>
        <v>Marin Chamberlain</v>
      </c>
      <c r="U3418" s="51" t="s">
        <v>247</v>
      </c>
      <c r="V3418" s="51" t="s">
        <v>86</v>
      </c>
      <c r="W3418" s="51" t="s">
        <v>86</v>
      </c>
      <c r="X3418" s="51" t="s">
        <v>22102</v>
      </c>
      <c r="Y3418" s="51" t="s">
        <v>60</v>
      </c>
      <c r="Z3418" s="56" t="s">
        <v>22103</v>
      </c>
      <c r="AA3418" s="51" t="s">
        <v>60</v>
      </c>
      <c r="AB3418" s="51" t="s">
        <v>60</v>
      </c>
      <c r="AC3418" s="51" t="s">
        <v>60</v>
      </c>
      <c r="AD3418" s="56" t="s">
        <v>22105</v>
      </c>
      <c r="AE3418" s="51" t="s">
        <v>22102</v>
      </c>
      <c r="AF3418" s="51" t="s">
        <v>22106</v>
      </c>
      <c r="AG3418" s="51" t="s">
        <v>5536</v>
      </c>
      <c r="AH3418" s="51" t="s">
        <v>134</v>
      </c>
      <c r="AI3418" s="51" t="s">
        <v>18832</v>
      </c>
      <c r="AJ3418" s="51" t="s">
        <v>86</v>
      </c>
      <c r="AK3418" s="51" t="s">
        <v>2427</v>
      </c>
      <c r="AL3418" s="51" t="s">
        <v>1890</v>
      </c>
      <c r="AM3418" s="51" t="s">
        <v>22107</v>
      </c>
      <c r="AN3418" s="51" t="s">
        <v>22108</v>
      </c>
      <c r="AO3418" s="51" t="s">
        <v>22109</v>
      </c>
      <c r="AP3418" s="67" t="s">
        <v>22106</v>
      </c>
      <c r="AQ3418" s="68">
        <v>3608.0</v>
      </c>
    </row>
    <row r="3419">
      <c r="A3419" s="8" t="str">
        <f t="shared" si="1"/>
        <v>Andrew Myers</v>
      </c>
      <c r="B3419" s="8" t="s">
        <v>22096</v>
      </c>
      <c r="C3419" s="51" t="s">
        <v>20055</v>
      </c>
      <c r="D3419" s="2" t="s">
        <v>5522</v>
      </c>
      <c r="E3419" s="13" t="s">
        <v>14847</v>
      </c>
      <c r="F3419" s="8" t="s">
        <v>2136</v>
      </c>
      <c r="G3419" s="51" t="s">
        <v>19294</v>
      </c>
      <c r="H3419" s="8" t="s">
        <v>22097</v>
      </c>
      <c r="I3419" s="8" t="s">
        <v>49</v>
      </c>
      <c r="J3419" s="10">
        <v>3.88</v>
      </c>
      <c r="K3419" s="8" t="s">
        <v>22098</v>
      </c>
      <c r="L3419" s="8" t="s">
        <v>3016</v>
      </c>
      <c r="M3419" s="8"/>
      <c r="N3419" s="51" t="s">
        <v>22121</v>
      </c>
      <c r="O3419" s="57" t="s">
        <v>52</v>
      </c>
      <c r="P3419" s="51"/>
      <c r="Q3419" s="51"/>
      <c r="R3419" s="57" t="s">
        <v>53</v>
      </c>
      <c r="S3419" s="57" t="s">
        <v>688</v>
      </c>
      <c r="T3419" s="11" t="str">
        <f t="shared" si="2"/>
        <v>Andrew Myers</v>
      </c>
      <c r="U3419" s="57" t="s">
        <v>689</v>
      </c>
      <c r="V3419" s="51" t="s">
        <v>22122</v>
      </c>
      <c r="W3419" s="51" t="s">
        <v>22123</v>
      </c>
      <c r="X3419" s="51" t="s">
        <v>22114</v>
      </c>
      <c r="Y3419" s="51" t="s">
        <v>60</v>
      </c>
      <c r="Z3419" s="56" t="s">
        <v>22103</v>
      </c>
      <c r="AA3419" s="51" t="s">
        <v>60</v>
      </c>
      <c r="AB3419" s="51" t="s">
        <v>60</v>
      </c>
      <c r="AC3419" s="51" t="s">
        <v>60</v>
      </c>
      <c r="AD3419" s="56" t="s">
        <v>22105</v>
      </c>
      <c r="AE3419" s="51" t="s">
        <v>22102</v>
      </c>
      <c r="AF3419" s="13" t="s">
        <v>22106</v>
      </c>
      <c r="AG3419" s="13" t="s">
        <v>5536</v>
      </c>
      <c r="AH3419" s="8" t="s">
        <v>134</v>
      </c>
      <c r="AI3419" s="8" t="s">
        <v>18832</v>
      </c>
      <c r="AJ3419" s="8"/>
      <c r="AK3419" s="8" t="s">
        <v>2427</v>
      </c>
      <c r="AL3419" s="8" t="s">
        <v>1890</v>
      </c>
      <c r="AM3419" s="8" t="s">
        <v>22107</v>
      </c>
      <c r="AN3419" s="8" t="s">
        <v>22108</v>
      </c>
      <c r="AO3419" s="8" t="s">
        <v>22115</v>
      </c>
      <c r="AP3419" s="29" t="s">
        <v>22106</v>
      </c>
      <c r="AQ3419" s="11">
        <v>3608.0</v>
      </c>
    </row>
    <row r="3420">
      <c r="A3420" s="8" t="str">
        <f t="shared" si="1"/>
        <v>Michael Schmidt</v>
      </c>
      <c r="B3420" s="8" t="s">
        <v>22096</v>
      </c>
      <c r="C3420" s="51" t="s">
        <v>20055</v>
      </c>
      <c r="D3420" s="2" t="s">
        <v>5522</v>
      </c>
      <c r="E3420" s="13" t="s">
        <v>14847</v>
      </c>
      <c r="F3420" s="8" t="s">
        <v>2136</v>
      </c>
      <c r="G3420" s="51" t="s">
        <v>19294</v>
      </c>
      <c r="H3420" s="8" t="s">
        <v>22097</v>
      </c>
      <c r="I3420" s="8" t="s">
        <v>49</v>
      </c>
      <c r="J3420" s="10">
        <v>3.88</v>
      </c>
      <c r="K3420" s="8" t="s">
        <v>22098</v>
      </c>
      <c r="L3420" s="8" t="s">
        <v>3016</v>
      </c>
      <c r="M3420" s="8"/>
      <c r="N3420" s="51" t="s">
        <v>22124</v>
      </c>
      <c r="O3420" s="57" t="s">
        <v>52</v>
      </c>
      <c r="P3420" s="51"/>
      <c r="Q3420" s="51"/>
      <c r="R3420" s="57" t="s">
        <v>731</v>
      </c>
      <c r="S3420" s="57" t="s">
        <v>12588</v>
      </c>
      <c r="T3420" s="11" t="str">
        <f t="shared" si="2"/>
        <v>Michael Schmidt</v>
      </c>
      <c r="U3420" s="57" t="s">
        <v>106</v>
      </c>
      <c r="V3420" s="57" t="s">
        <v>22125</v>
      </c>
      <c r="W3420" s="57" t="s">
        <v>22126</v>
      </c>
      <c r="X3420" s="51" t="s">
        <v>22114</v>
      </c>
      <c r="Y3420" s="51" t="s">
        <v>60</v>
      </c>
      <c r="Z3420" s="56" t="s">
        <v>22103</v>
      </c>
      <c r="AA3420" s="51" t="s">
        <v>60</v>
      </c>
      <c r="AB3420" s="51" t="s">
        <v>60</v>
      </c>
      <c r="AC3420" s="51" t="s">
        <v>60</v>
      </c>
      <c r="AD3420" s="56" t="s">
        <v>22105</v>
      </c>
      <c r="AE3420" s="51" t="s">
        <v>22102</v>
      </c>
      <c r="AF3420" s="13" t="s">
        <v>22106</v>
      </c>
      <c r="AG3420" s="13" t="s">
        <v>5536</v>
      </c>
      <c r="AH3420" s="8" t="s">
        <v>134</v>
      </c>
      <c r="AI3420" s="8" t="s">
        <v>18832</v>
      </c>
      <c r="AJ3420" s="8"/>
      <c r="AK3420" s="8" t="s">
        <v>2427</v>
      </c>
      <c r="AL3420" s="8" t="s">
        <v>1890</v>
      </c>
      <c r="AM3420" s="8" t="s">
        <v>22107</v>
      </c>
      <c r="AN3420" s="8" t="s">
        <v>22108</v>
      </c>
      <c r="AO3420" s="8" t="s">
        <v>22115</v>
      </c>
      <c r="AP3420" s="29" t="s">
        <v>22106</v>
      </c>
      <c r="AQ3420" s="11">
        <v>3608.0</v>
      </c>
    </row>
    <row r="3421">
      <c r="A3421" s="8" t="str">
        <f t="shared" si="1"/>
        <v>Willem Goff</v>
      </c>
      <c r="B3421" s="51" t="s">
        <v>22096</v>
      </c>
      <c r="C3421" s="51" t="s">
        <v>20055</v>
      </c>
      <c r="D3421" s="2" t="s">
        <v>5522</v>
      </c>
      <c r="E3421" s="8" t="s">
        <v>14847</v>
      </c>
      <c r="F3421" s="8" t="s">
        <v>2136</v>
      </c>
      <c r="G3421" s="51" t="s">
        <v>19294</v>
      </c>
      <c r="H3421" s="8" t="s">
        <v>22097</v>
      </c>
      <c r="I3421" s="8" t="s">
        <v>49</v>
      </c>
      <c r="J3421" s="10">
        <v>3.88</v>
      </c>
      <c r="K3421" s="8" t="s">
        <v>22098</v>
      </c>
      <c r="L3421" s="8" t="s">
        <v>3016</v>
      </c>
      <c r="M3421" s="8"/>
      <c r="N3421" s="51" t="s">
        <v>22127</v>
      </c>
      <c r="O3421" s="51" t="s">
        <v>52</v>
      </c>
      <c r="P3421" s="51"/>
      <c r="Q3421" s="51"/>
      <c r="R3421" s="51" t="s">
        <v>22128</v>
      </c>
      <c r="S3421" s="51" t="s">
        <v>22129</v>
      </c>
      <c r="T3421" s="11" t="str">
        <f t="shared" si="2"/>
        <v>Willem Goff</v>
      </c>
      <c r="U3421" s="51" t="s">
        <v>106</v>
      </c>
      <c r="V3421" s="51" t="s">
        <v>22130</v>
      </c>
      <c r="W3421" s="51"/>
      <c r="X3421" s="51" t="s">
        <v>22114</v>
      </c>
      <c r="Y3421" s="51" t="s">
        <v>60</v>
      </c>
      <c r="Z3421" s="56" t="s">
        <v>22103</v>
      </c>
      <c r="AA3421" s="51" t="s">
        <v>60</v>
      </c>
      <c r="AB3421" s="51" t="s">
        <v>60</v>
      </c>
      <c r="AC3421" s="51" t="s">
        <v>60</v>
      </c>
      <c r="AD3421" s="56" t="s">
        <v>22105</v>
      </c>
      <c r="AE3421" s="51" t="s">
        <v>22102</v>
      </c>
      <c r="AF3421" s="8" t="s">
        <v>22106</v>
      </c>
      <c r="AG3421" s="8" t="s">
        <v>5536</v>
      </c>
      <c r="AH3421" s="8" t="s">
        <v>134</v>
      </c>
      <c r="AI3421" s="8" t="s">
        <v>18832</v>
      </c>
      <c r="AJ3421" s="8"/>
      <c r="AK3421" s="8" t="s">
        <v>2427</v>
      </c>
      <c r="AL3421" s="8" t="s">
        <v>1890</v>
      </c>
      <c r="AM3421" s="8" t="s">
        <v>22107</v>
      </c>
      <c r="AN3421" s="8" t="s">
        <v>22108</v>
      </c>
      <c r="AO3421" s="8" t="s">
        <v>22109</v>
      </c>
      <c r="AP3421" s="29" t="s">
        <v>22106</v>
      </c>
      <c r="AQ3421" s="11">
        <v>3608.0</v>
      </c>
    </row>
    <row r="3422">
      <c r="A3422" s="8" t="str">
        <f t="shared" si="1"/>
        <v>Christine Kloiber</v>
      </c>
      <c r="B3422" s="51" t="s">
        <v>22131</v>
      </c>
      <c r="C3422" s="51" t="s">
        <v>22132</v>
      </c>
      <c r="D3422" s="2" t="s">
        <v>5522</v>
      </c>
      <c r="E3422" s="8" t="s">
        <v>22133</v>
      </c>
      <c r="F3422" s="8" t="s">
        <v>2136</v>
      </c>
      <c r="G3422" s="51" t="s">
        <v>19294</v>
      </c>
      <c r="H3422" s="13" t="s">
        <v>22134</v>
      </c>
      <c r="I3422" s="8" t="s">
        <v>49</v>
      </c>
      <c r="J3422" s="10">
        <v>3.14</v>
      </c>
      <c r="K3422" s="8" t="s">
        <v>22135</v>
      </c>
      <c r="L3422" s="8"/>
      <c r="M3422" s="8"/>
      <c r="N3422" s="51" t="s">
        <v>22136</v>
      </c>
      <c r="O3422" s="51" t="s">
        <v>52</v>
      </c>
      <c r="P3422" s="51"/>
      <c r="Q3422" s="51"/>
      <c r="R3422" s="51" t="s">
        <v>15666</v>
      </c>
      <c r="S3422" s="51" t="s">
        <v>22137</v>
      </c>
      <c r="T3422" s="11" t="str">
        <f t="shared" si="2"/>
        <v>Christine Kloiber</v>
      </c>
      <c r="U3422" s="57" t="s">
        <v>55</v>
      </c>
      <c r="V3422" s="57" t="s">
        <v>22138</v>
      </c>
      <c r="W3422" s="57" t="s">
        <v>22139</v>
      </c>
      <c r="X3422" s="94" t="s">
        <v>22140</v>
      </c>
      <c r="Y3422" s="51" t="s">
        <v>60</v>
      </c>
      <c r="Z3422" s="56" t="s">
        <v>22141</v>
      </c>
      <c r="AA3422" s="51" t="s">
        <v>60</v>
      </c>
      <c r="AB3422" s="56" t="s">
        <v>22142</v>
      </c>
      <c r="AC3422" s="51" t="s">
        <v>60</v>
      </c>
      <c r="AD3422" s="56" t="s">
        <v>22143</v>
      </c>
      <c r="AE3422" s="51" t="s">
        <v>22144</v>
      </c>
      <c r="AF3422" s="8" t="s">
        <v>22145</v>
      </c>
      <c r="AG3422" s="8" t="s">
        <v>5536</v>
      </c>
      <c r="AH3422" s="8" t="s">
        <v>232</v>
      </c>
      <c r="AI3422" s="8" t="s">
        <v>66</v>
      </c>
      <c r="AJ3422" s="8"/>
      <c r="AK3422" s="8" t="s">
        <v>420</v>
      </c>
      <c r="AL3422" s="8" t="s">
        <v>10773</v>
      </c>
      <c r="AM3422" s="8" t="s">
        <v>1379</v>
      </c>
      <c r="AN3422" s="8" t="s">
        <v>22146</v>
      </c>
      <c r="AO3422" s="8" t="s">
        <v>22147</v>
      </c>
      <c r="AP3422" s="29" t="s">
        <v>22145</v>
      </c>
      <c r="AQ3422" s="11">
        <v>9562.0</v>
      </c>
    </row>
    <row r="3423">
      <c r="A3423" s="8" t="str">
        <f t="shared" si="1"/>
        <v>Julie Williams-Tinkham</v>
      </c>
      <c r="B3423" s="8" t="s">
        <v>22131</v>
      </c>
      <c r="C3423" s="51" t="s">
        <v>22132</v>
      </c>
      <c r="D3423" s="2" t="s">
        <v>5522</v>
      </c>
      <c r="E3423" s="8" t="s">
        <v>22133</v>
      </c>
      <c r="F3423" s="8" t="s">
        <v>2136</v>
      </c>
      <c r="G3423" s="51" t="s">
        <v>19294</v>
      </c>
      <c r="H3423" s="8" t="s">
        <v>22134</v>
      </c>
      <c r="I3423" s="8" t="s">
        <v>49</v>
      </c>
      <c r="J3423" s="10">
        <v>3.14</v>
      </c>
      <c r="K3423" s="8" t="s">
        <v>22135</v>
      </c>
      <c r="L3423" s="8"/>
      <c r="M3423" s="8"/>
      <c r="N3423" s="51" t="s">
        <v>22148</v>
      </c>
      <c r="O3423" s="57" t="s">
        <v>52</v>
      </c>
      <c r="P3423" s="51"/>
      <c r="Q3423" s="51"/>
      <c r="R3423" s="57" t="s">
        <v>16370</v>
      </c>
      <c r="S3423" s="57" t="s">
        <v>22149</v>
      </c>
      <c r="T3423" s="11" t="str">
        <f t="shared" si="2"/>
        <v>Julie Williams-Tinkham</v>
      </c>
      <c r="U3423" s="57" t="s">
        <v>160</v>
      </c>
      <c r="V3423" s="57" t="s">
        <v>22150</v>
      </c>
      <c r="W3423" s="57" t="s">
        <v>22139</v>
      </c>
      <c r="X3423" s="51" t="s">
        <v>22140</v>
      </c>
      <c r="Y3423" s="51" t="s">
        <v>60</v>
      </c>
      <c r="Z3423" s="56" t="s">
        <v>22141</v>
      </c>
      <c r="AA3423" s="51" t="s">
        <v>60</v>
      </c>
      <c r="AB3423" s="56" t="s">
        <v>22142</v>
      </c>
      <c r="AC3423" s="51" t="s">
        <v>60</v>
      </c>
      <c r="AD3423" s="56" t="s">
        <v>22143</v>
      </c>
      <c r="AE3423" s="51" t="s">
        <v>22144</v>
      </c>
      <c r="AF3423" s="8" t="s">
        <v>22145</v>
      </c>
      <c r="AG3423" s="8" t="s">
        <v>5536</v>
      </c>
      <c r="AH3423" s="8" t="s">
        <v>232</v>
      </c>
      <c r="AI3423" s="8" t="s">
        <v>66</v>
      </c>
      <c r="AJ3423" s="8"/>
      <c r="AK3423" s="8" t="s">
        <v>420</v>
      </c>
      <c r="AL3423" s="8" t="s">
        <v>10773</v>
      </c>
      <c r="AM3423" s="8" t="s">
        <v>1379</v>
      </c>
      <c r="AN3423" s="8" t="s">
        <v>22146</v>
      </c>
      <c r="AO3423" s="8" t="s">
        <v>22151</v>
      </c>
      <c r="AP3423" s="29" t="s">
        <v>22145</v>
      </c>
      <c r="AQ3423" s="11">
        <v>9562.0</v>
      </c>
    </row>
    <row r="3424">
      <c r="A3424" s="8" t="str">
        <f t="shared" si="1"/>
        <v>Ricky Williams</v>
      </c>
      <c r="B3424" s="8" t="s">
        <v>22131</v>
      </c>
      <c r="C3424" s="51" t="s">
        <v>22132</v>
      </c>
      <c r="D3424" s="9" t="s">
        <v>5522</v>
      </c>
      <c r="E3424" s="8" t="s">
        <v>22133</v>
      </c>
      <c r="F3424" s="8" t="s">
        <v>2136</v>
      </c>
      <c r="G3424" s="8" t="s">
        <v>19294</v>
      </c>
      <c r="H3424" s="8" t="s">
        <v>22134</v>
      </c>
      <c r="I3424" s="8" t="s">
        <v>49</v>
      </c>
      <c r="J3424" s="10">
        <v>3.14</v>
      </c>
      <c r="K3424" s="8" t="s">
        <v>22135</v>
      </c>
      <c r="L3424" s="8"/>
      <c r="M3424" s="8"/>
      <c r="N3424" s="8" t="s">
        <v>22152</v>
      </c>
      <c r="O3424" s="13" t="s">
        <v>52</v>
      </c>
      <c r="P3424" s="51"/>
      <c r="Q3424" s="51"/>
      <c r="R3424" s="13" t="s">
        <v>2675</v>
      </c>
      <c r="S3424" s="13" t="s">
        <v>1878</v>
      </c>
      <c r="T3424" s="11" t="str">
        <f t="shared" si="2"/>
        <v>Ricky Williams</v>
      </c>
      <c r="U3424" s="51" t="s">
        <v>386</v>
      </c>
      <c r="V3424" s="13" t="s">
        <v>22153</v>
      </c>
      <c r="W3424" s="13" t="s">
        <v>22139</v>
      </c>
      <c r="X3424" s="8" t="s">
        <v>22140</v>
      </c>
      <c r="Y3424" s="51" t="s">
        <v>60</v>
      </c>
      <c r="Z3424" s="56" t="s">
        <v>22141</v>
      </c>
      <c r="AA3424" s="51" t="s">
        <v>60</v>
      </c>
      <c r="AB3424" s="56" t="s">
        <v>22142</v>
      </c>
      <c r="AC3424" s="51" t="s">
        <v>60</v>
      </c>
      <c r="AD3424" s="56" t="s">
        <v>22143</v>
      </c>
      <c r="AE3424" s="8" t="s">
        <v>22144</v>
      </c>
      <c r="AF3424" s="8" t="s">
        <v>22145</v>
      </c>
      <c r="AG3424" s="8" t="s">
        <v>5536</v>
      </c>
      <c r="AH3424" s="8" t="s">
        <v>232</v>
      </c>
      <c r="AI3424" s="8" t="s">
        <v>66</v>
      </c>
      <c r="AJ3424" s="8"/>
      <c r="AK3424" s="8" t="s">
        <v>420</v>
      </c>
      <c r="AL3424" s="8" t="s">
        <v>10773</v>
      </c>
      <c r="AM3424" s="8" t="s">
        <v>1379</v>
      </c>
      <c r="AN3424" s="8" t="s">
        <v>22146</v>
      </c>
      <c r="AO3424" s="8" t="s">
        <v>22151</v>
      </c>
      <c r="AP3424" s="29" t="s">
        <v>22145</v>
      </c>
      <c r="AQ3424" s="11">
        <v>9562.0</v>
      </c>
    </row>
    <row r="3425">
      <c r="A3425" s="8" t="str">
        <f t="shared" si="1"/>
        <v>Nelson Desilvestre</v>
      </c>
      <c r="B3425" s="51" t="s">
        <v>22131</v>
      </c>
      <c r="C3425" s="51" t="s">
        <v>22132</v>
      </c>
      <c r="D3425" s="2" t="s">
        <v>5522</v>
      </c>
      <c r="E3425" s="8" t="s">
        <v>22133</v>
      </c>
      <c r="F3425" s="8" t="s">
        <v>2136</v>
      </c>
      <c r="G3425" s="51" t="s">
        <v>19294</v>
      </c>
      <c r="H3425" s="8" t="s">
        <v>22134</v>
      </c>
      <c r="I3425" s="8" t="s">
        <v>49</v>
      </c>
      <c r="J3425" s="10">
        <v>3.14</v>
      </c>
      <c r="K3425" s="8" t="s">
        <v>22135</v>
      </c>
      <c r="L3425" s="8"/>
      <c r="M3425" s="8"/>
      <c r="N3425" s="51" t="s">
        <v>22154</v>
      </c>
      <c r="O3425" s="51" t="s">
        <v>52</v>
      </c>
      <c r="P3425" s="51"/>
      <c r="Q3425" s="51"/>
      <c r="R3425" s="51" t="s">
        <v>1624</v>
      </c>
      <c r="S3425" s="51" t="s">
        <v>22155</v>
      </c>
      <c r="T3425" s="11" t="str">
        <f t="shared" si="2"/>
        <v>Nelson Desilvestre</v>
      </c>
      <c r="U3425" s="51" t="s">
        <v>106</v>
      </c>
      <c r="V3425" s="51" t="s">
        <v>22156</v>
      </c>
      <c r="W3425" s="51" t="s">
        <v>22139</v>
      </c>
      <c r="X3425" s="51" t="s">
        <v>22140</v>
      </c>
      <c r="Y3425" s="51" t="s">
        <v>60</v>
      </c>
      <c r="Z3425" s="56" t="s">
        <v>22141</v>
      </c>
      <c r="AA3425" s="51" t="s">
        <v>60</v>
      </c>
      <c r="AB3425" s="56" t="s">
        <v>22142</v>
      </c>
      <c r="AC3425" s="51" t="s">
        <v>60</v>
      </c>
      <c r="AD3425" s="56" t="s">
        <v>22143</v>
      </c>
      <c r="AE3425" s="51" t="s">
        <v>22144</v>
      </c>
      <c r="AF3425" s="8" t="s">
        <v>22145</v>
      </c>
      <c r="AG3425" s="8" t="s">
        <v>5536</v>
      </c>
      <c r="AH3425" s="8" t="s">
        <v>232</v>
      </c>
      <c r="AI3425" s="8" t="s">
        <v>66</v>
      </c>
      <c r="AJ3425" s="8"/>
      <c r="AK3425" s="8" t="s">
        <v>420</v>
      </c>
      <c r="AL3425" s="8" t="s">
        <v>10773</v>
      </c>
      <c r="AM3425" s="8" t="s">
        <v>1379</v>
      </c>
      <c r="AN3425" s="8" t="s">
        <v>22146</v>
      </c>
      <c r="AO3425" s="8" t="s">
        <v>22147</v>
      </c>
      <c r="AP3425" s="29" t="s">
        <v>22145</v>
      </c>
      <c r="AQ3425" s="11">
        <v>9562.0</v>
      </c>
    </row>
    <row r="3426">
      <c r="A3426" s="8" t="str">
        <f t="shared" si="1"/>
        <v>Sarah Gallo</v>
      </c>
      <c r="B3426" s="8" t="s">
        <v>22157</v>
      </c>
      <c r="C3426" s="51" t="s">
        <v>19864</v>
      </c>
      <c r="D3426" s="9" t="s">
        <v>5522</v>
      </c>
      <c r="E3426" s="8" t="s">
        <v>496</v>
      </c>
      <c r="F3426" s="8" t="s">
        <v>2136</v>
      </c>
      <c r="G3426" s="8" t="s">
        <v>19294</v>
      </c>
      <c r="H3426" s="8" t="s">
        <v>22158</v>
      </c>
      <c r="I3426" s="8" t="s">
        <v>49</v>
      </c>
      <c r="J3426" s="10">
        <v>2.8</v>
      </c>
      <c r="K3426" s="8" t="s">
        <v>22159</v>
      </c>
      <c r="L3426" s="8" t="s">
        <v>86</v>
      </c>
      <c r="M3426" s="8" t="s">
        <v>86</v>
      </c>
      <c r="N3426" s="8" t="s">
        <v>22160</v>
      </c>
      <c r="O3426" s="8" t="s">
        <v>52</v>
      </c>
      <c r="P3426" s="51"/>
      <c r="Q3426" s="51"/>
      <c r="R3426" s="8" t="s">
        <v>7659</v>
      </c>
      <c r="S3426" s="8" t="s">
        <v>22161</v>
      </c>
      <c r="T3426" s="11" t="str">
        <f t="shared" si="2"/>
        <v>Sarah Gallo</v>
      </c>
      <c r="U3426" s="8" t="s">
        <v>55</v>
      </c>
      <c r="V3426" s="8" t="s">
        <v>22162</v>
      </c>
      <c r="W3426" s="8" t="s">
        <v>22163</v>
      </c>
      <c r="X3426" s="8" t="s">
        <v>22164</v>
      </c>
      <c r="Y3426" s="51" t="s">
        <v>60</v>
      </c>
      <c r="Z3426" s="56" t="s">
        <v>22165</v>
      </c>
      <c r="AA3426" s="51" t="s">
        <v>60</v>
      </c>
      <c r="AB3426" s="51" t="s">
        <v>60</v>
      </c>
      <c r="AC3426" s="51" t="s">
        <v>60</v>
      </c>
      <c r="AD3426" s="51" t="s">
        <v>60</v>
      </c>
      <c r="AE3426" s="51" t="s">
        <v>22166</v>
      </c>
      <c r="AF3426" s="8" t="s">
        <v>22167</v>
      </c>
      <c r="AG3426" s="8" t="s">
        <v>5536</v>
      </c>
      <c r="AH3426" s="8" t="s">
        <v>232</v>
      </c>
      <c r="AI3426" s="8" t="s">
        <v>18832</v>
      </c>
      <c r="AJ3426" s="8" t="s">
        <v>86</v>
      </c>
      <c r="AK3426" s="8" t="s">
        <v>18975</v>
      </c>
      <c r="AL3426" s="8" t="s">
        <v>22168</v>
      </c>
      <c r="AM3426" s="8" t="s">
        <v>86</v>
      </c>
      <c r="AN3426" s="8" t="s">
        <v>422</v>
      </c>
      <c r="AO3426" s="8" t="s">
        <v>22169</v>
      </c>
      <c r="AP3426" s="29" t="s">
        <v>22167</v>
      </c>
      <c r="AQ3426" s="11">
        <v>2688.0</v>
      </c>
    </row>
    <row r="3427">
      <c r="A3427" s="8" t="str">
        <f t="shared" si="1"/>
        <v>Dennis Berard</v>
      </c>
      <c r="B3427" s="8" t="s">
        <v>22157</v>
      </c>
      <c r="C3427" s="51" t="s">
        <v>19864</v>
      </c>
      <c r="D3427" s="9" t="s">
        <v>5522</v>
      </c>
      <c r="E3427" s="8" t="s">
        <v>496</v>
      </c>
      <c r="F3427" s="8" t="s">
        <v>2136</v>
      </c>
      <c r="G3427" s="8" t="s">
        <v>19294</v>
      </c>
      <c r="H3427" s="8" t="s">
        <v>22158</v>
      </c>
      <c r="I3427" s="8" t="s">
        <v>49</v>
      </c>
      <c r="J3427" s="10">
        <v>2.8</v>
      </c>
      <c r="K3427" s="8" t="s">
        <v>22159</v>
      </c>
      <c r="L3427" s="8" t="s">
        <v>86</v>
      </c>
      <c r="M3427" s="8" t="s">
        <v>86</v>
      </c>
      <c r="N3427" s="51" t="s">
        <v>22170</v>
      </c>
      <c r="O3427" s="8" t="s">
        <v>52</v>
      </c>
      <c r="P3427" s="51"/>
      <c r="Q3427" s="51"/>
      <c r="R3427" s="8" t="s">
        <v>3648</v>
      </c>
      <c r="S3427" s="8" t="s">
        <v>22171</v>
      </c>
      <c r="T3427" s="11" t="str">
        <f t="shared" si="2"/>
        <v>Dennis Berard</v>
      </c>
      <c r="U3427" s="8" t="s">
        <v>80</v>
      </c>
      <c r="V3427" s="8" t="s">
        <v>22172</v>
      </c>
      <c r="W3427" s="8" t="s">
        <v>22163</v>
      </c>
      <c r="X3427" s="8" t="s">
        <v>22164</v>
      </c>
      <c r="Y3427" s="51" t="s">
        <v>60</v>
      </c>
      <c r="Z3427" s="51" t="s">
        <v>60</v>
      </c>
      <c r="AA3427" s="51" t="s">
        <v>60</v>
      </c>
      <c r="AB3427" s="51" t="s">
        <v>60</v>
      </c>
      <c r="AC3427" s="51" t="s">
        <v>60</v>
      </c>
      <c r="AD3427" s="56" t="s">
        <v>22173</v>
      </c>
      <c r="AE3427" s="51" t="s">
        <v>22166</v>
      </c>
      <c r="AF3427" s="8" t="s">
        <v>22167</v>
      </c>
      <c r="AG3427" s="8" t="s">
        <v>5536</v>
      </c>
      <c r="AH3427" s="8" t="s">
        <v>232</v>
      </c>
      <c r="AI3427" s="8" t="s">
        <v>18832</v>
      </c>
      <c r="AJ3427" s="8" t="s">
        <v>86</v>
      </c>
      <c r="AK3427" s="8" t="s">
        <v>18975</v>
      </c>
      <c r="AL3427" s="8" t="s">
        <v>22168</v>
      </c>
      <c r="AM3427" s="8" t="s">
        <v>86</v>
      </c>
      <c r="AN3427" s="8" t="s">
        <v>422</v>
      </c>
      <c r="AO3427" s="8" t="s">
        <v>22169</v>
      </c>
      <c r="AP3427" s="29" t="s">
        <v>22167</v>
      </c>
      <c r="AQ3427" s="11">
        <v>2688.0</v>
      </c>
    </row>
    <row r="3428">
      <c r="A3428" s="8" t="str">
        <f t="shared" si="1"/>
        <v>Dion Gardner-Crichlow</v>
      </c>
      <c r="B3428" s="8" t="s">
        <v>22174</v>
      </c>
      <c r="C3428" s="51" t="s">
        <v>22175</v>
      </c>
      <c r="D3428" s="2" t="s">
        <v>5522</v>
      </c>
      <c r="E3428" s="8" t="s">
        <v>5523</v>
      </c>
      <c r="F3428" s="8" t="s">
        <v>2136</v>
      </c>
      <c r="G3428" s="51" t="s">
        <v>19294</v>
      </c>
      <c r="H3428" s="8" t="s">
        <v>22176</v>
      </c>
      <c r="I3428" s="8" t="s">
        <v>1330</v>
      </c>
      <c r="J3428" s="10">
        <v>3.67</v>
      </c>
      <c r="K3428" s="8" t="s">
        <v>22177</v>
      </c>
      <c r="L3428" s="8"/>
      <c r="M3428" s="8"/>
      <c r="N3428" s="51" t="s">
        <v>22178</v>
      </c>
      <c r="O3428" s="57" t="s">
        <v>52</v>
      </c>
      <c r="P3428" s="51"/>
      <c r="Q3428" s="51"/>
      <c r="R3428" s="57" t="s">
        <v>491</v>
      </c>
      <c r="S3428" s="57" t="s">
        <v>22179</v>
      </c>
      <c r="T3428" s="11" t="str">
        <f t="shared" si="2"/>
        <v>Dion Gardner-Crichlow</v>
      </c>
      <c r="U3428" s="57" t="s">
        <v>55</v>
      </c>
      <c r="V3428" s="51" t="s">
        <v>22180</v>
      </c>
      <c r="W3428" s="57" t="s">
        <v>22181</v>
      </c>
      <c r="X3428" s="51" t="s">
        <v>22182</v>
      </c>
      <c r="Y3428" s="51" t="s">
        <v>60</v>
      </c>
      <c r="Z3428" s="51" t="s">
        <v>60</v>
      </c>
      <c r="AA3428" s="51" t="s">
        <v>60</v>
      </c>
      <c r="AB3428" s="51" t="s">
        <v>60</v>
      </c>
      <c r="AC3428" s="51" t="s">
        <v>60</v>
      </c>
      <c r="AD3428" s="51" t="s">
        <v>60</v>
      </c>
      <c r="AE3428" s="51" t="s">
        <v>22183</v>
      </c>
      <c r="AF3428" s="8" t="s">
        <v>22184</v>
      </c>
      <c r="AG3428" s="8" t="s">
        <v>5536</v>
      </c>
      <c r="AH3428" s="8" t="s">
        <v>654</v>
      </c>
      <c r="AI3428" s="8" t="s">
        <v>18832</v>
      </c>
      <c r="AJ3428" s="8"/>
      <c r="AK3428" s="8" t="s">
        <v>5866</v>
      </c>
      <c r="AL3428" s="8" t="s">
        <v>1341</v>
      </c>
      <c r="AM3428" s="8" t="s">
        <v>236</v>
      </c>
      <c r="AN3428" s="8" t="s">
        <v>22185</v>
      </c>
      <c r="AO3428" s="8" t="s">
        <v>22186</v>
      </c>
      <c r="AP3428" s="29" t="s">
        <v>22184</v>
      </c>
      <c r="AQ3428" s="11">
        <v>2012.0</v>
      </c>
    </row>
    <row r="3429">
      <c r="A3429" s="8" t="str">
        <f t="shared" si="1"/>
        <v>Michael Baugh</v>
      </c>
      <c r="B3429" s="51" t="s">
        <v>22174</v>
      </c>
      <c r="C3429" s="51" t="s">
        <v>22175</v>
      </c>
      <c r="D3429" s="2" t="s">
        <v>5522</v>
      </c>
      <c r="E3429" s="8" t="s">
        <v>5523</v>
      </c>
      <c r="F3429" s="8" t="s">
        <v>2136</v>
      </c>
      <c r="G3429" s="51" t="s">
        <v>19294</v>
      </c>
      <c r="H3429" s="8" t="s">
        <v>22176</v>
      </c>
      <c r="I3429" s="8" t="s">
        <v>1330</v>
      </c>
      <c r="J3429" s="10">
        <v>3.67</v>
      </c>
      <c r="K3429" s="8" t="s">
        <v>22177</v>
      </c>
      <c r="L3429" s="8"/>
      <c r="M3429" s="8"/>
      <c r="N3429" s="51" t="s">
        <v>22187</v>
      </c>
      <c r="O3429" s="51" t="s">
        <v>52</v>
      </c>
      <c r="P3429" s="51"/>
      <c r="Q3429" s="51"/>
      <c r="R3429" s="8" t="s">
        <v>731</v>
      </c>
      <c r="S3429" s="8" t="s">
        <v>22188</v>
      </c>
      <c r="T3429" s="11" t="str">
        <f t="shared" si="2"/>
        <v>Michael Baugh</v>
      </c>
      <c r="U3429" s="51" t="s">
        <v>160</v>
      </c>
      <c r="V3429" s="51"/>
      <c r="W3429" s="51"/>
      <c r="X3429" s="51" t="s">
        <v>22182</v>
      </c>
      <c r="Y3429" s="51" t="s">
        <v>60</v>
      </c>
      <c r="Z3429" s="56" t="s">
        <v>22189</v>
      </c>
      <c r="AA3429" s="51" t="s">
        <v>60</v>
      </c>
      <c r="AB3429" s="51" t="s">
        <v>60</v>
      </c>
      <c r="AC3429" s="51" t="s">
        <v>60</v>
      </c>
      <c r="AD3429" s="56" t="s">
        <v>22190</v>
      </c>
      <c r="AE3429" s="51" t="s">
        <v>22183</v>
      </c>
      <c r="AF3429" s="8" t="s">
        <v>22184</v>
      </c>
      <c r="AG3429" s="8" t="s">
        <v>5536</v>
      </c>
      <c r="AH3429" s="8" t="s">
        <v>654</v>
      </c>
      <c r="AI3429" s="8" t="s">
        <v>18832</v>
      </c>
      <c r="AJ3429" s="8"/>
      <c r="AK3429" s="8" t="s">
        <v>5866</v>
      </c>
      <c r="AL3429" s="8" t="s">
        <v>1341</v>
      </c>
      <c r="AM3429" s="8" t="s">
        <v>236</v>
      </c>
      <c r="AN3429" s="8" t="s">
        <v>22185</v>
      </c>
      <c r="AO3429" s="8" t="s">
        <v>22191</v>
      </c>
      <c r="AP3429" s="29" t="s">
        <v>22184</v>
      </c>
      <c r="AQ3429" s="11">
        <v>2012.0</v>
      </c>
    </row>
    <row r="3430">
      <c r="A3430" s="8" t="str">
        <f t="shared" si="1"/>
        <v>Caileigh Blackmer</v>
      </c>
      <c r="B3430" s="8" t="s">
        <v>22174</v>
      </c>
      <c r="C3430" s="51" t="s">
        <v>22175</v>
      </c>
      <c r="D3430" s="9" t="s">
        <v>5522</v>
      </c>
      <c r="E3430" s="13" t="s">
        <v>5523</v>
      </c>
      <c r="F3430" s="13" t="s">
        <v>2136</v>
      </c>
      <c r="G3430" s="8" t="s">
        <v>19294</v>
      </c>
      <c r="H3430" s="8" t="s">
        <v>22176</v>
      </c>
      <c r="I3430" s="8" t="s">
        <v>1330</v>
      </c>
      <c r="J3430" s="10">
        <v>3.67</v>
      </c>
      <c r="K3430" s="8" t="s">
        <v>22177</v>
      </c>
      <c r="L3430" s="8"/>
      <c r="M3430" s="8"/>
      <c r="N3430" s="8" t="s">
        <v>22192</v>
      </c>
      <c r="O3430" s="13" t="s">
        <v>52</v>
      </c>
      <c r="P3430" s="51"/>
      <c r="Q3430" s="51"/>
      <c r="R3430" s="13" t="s">
        <v>22193</v>
      </c>
      <c r="S3430" s="13" t="s">
        <v>22194</v>
      </c>
      <c r="T3430" s="11" t="str">
        <f t="shared" si="2"/>
        <v>Caileigh Blackmer</v>
      </c>
      <c r="U3430" s="13" t="s">
        <v>160</v>
      </c>
      <c r="V3430" s="8"/>
      <c r="W3430" s="8"/>
      <c r="X3430" s="8" t="s">
        <v>22182</v>
      </c>
      <c r="Y3430" s="51" t="s">
        <v>60</v>
      </c>
      <c r="Z3430" s="51" t="s">
        <v>60</v>
      </c>
      <c r="AA3430" s="51" t="s">
        <v>60</v>
      </c>
      <c r="AB3430" s="56" t="s">
        <v>22195</v>
      </c>
      <c r="AC3430" s="51" t="s">
        <v>60</v>
      </c>
      <c r="AD3430" s="51" t="s">
        <v>60</v>
      </c>
      <c r="AE3430" s="8" t="s">
        <v>22183</v>
      </c>
      <c r="AF3430" s="13" t="s">
        <v>22184</v>
      </c>
      <c r="AG3430" s="13" t="s">
        <v>5536</v>
      </c>
      <c r="AH3430" s="13" t="s">
        <v>654</v>
      </c>
      <c r="AI3430" s="8" t="s">
        <v>18832</v>
      </c>
      <c r="AJ3430" s="8"/>
      <c r="AK3430" s="8" t="s">
        <v>5866</v>
      </c>
      <c r="AL3430" s="8" t="s">
        <v>1341</v>
      </c>
      <c r="AM3430" s="8" t="s">
        <v>236</v>
      </c>
      <c r="AN3430" s="8" t="s">
        <v>22185</v>
      </c>
      <c r="AO3430" s="8" t="s">
        <v>22186</v>
      </c>
      <c r="AP3430" s="29" t="s">
        <v>22184</v>
      </c>
      <c r="AQ3430" s="11">
        <v>2012.0</v>
      </c>
    </row>
    <row r="3431">
      <c r="A3431" s="8" t="str">
        <f t="shared" si="1"/>
        <v>Amani Boston</v>
      </c>
      <c r="B3431" s="51" t="s">
        <v>22174</v>
      </c>
      <c r="C3431" s="51" t="s">
        <v>22175</v>
      </c>
      <c r="D3431" s="2" t="s">
        <v>5522</v>
      </c>
      <c r="E3431" s="8" t="s">
        <v>5523</v>
      </c>
      <c r="F3431" s="8" t="s">
        <v>2136</v>
      </c>
      <c r="G3431" s="51" t="s">
        <v>19294</v>
      </c>
      <c r="H3431" s="8" t="s">
        <v>22176</v>
      </c>
      <c r="I3431" s="8" t="s">
        <v>1330</v>
      </c>
      <c r="J3431" s="10">
        <v>3.67</v>
      </c>
      <c r="K3431" s="8" t="s">
        <v>22177</v>
      </c>
      <c r="L3431" s="8" t="s">
        <v>86</v>
      </c>
      <c r="M3431" s="8" t="s">
        <v>86</v>
      </c>
      <c r="N3431" s="51" t="s">
        <v>22196</v>
      </c>
      <c r="O3431" s="51" t="s">
        <v>52</v>
      </c>
      <c r="P3431" s="51"/>
      <c r="Q3431" s="51"/>
      <c r="R3431" s="51" t="s">
        <v>22197</v>
      </c>
      <c r="S3431" s="51" t="s">
        <v>5523</v>
      </c>
      <c r="T3431" s="11" t="str">
        <f t="shared" si="2"/>
        <v>Amani Boston</v>
      </c>
      <c r="U3431" s="51" t="s">
        <v>674</v>
      </c>
      <c r="V3431" s="51" t="s">
        <v>86</v>
      </c>
      <c r="W3431" s="51" t="s">
        <v>86</v>
      </c>
      <c r="X3431" s="51" t="s">
        <v>22182</v>
      </c>
      <c r="Y3431" s="51" t="s">
        <v>60</v>
      </c>
      <c r="Z3431" s="56" t="s">
        <v>22189</v>
      </c>
      <c r="AA3431" s="56" t="s">
        <v>22198</v>
      </c>
      <c r="AB3431" s="51" t="s">
        <v>60</v>
      </c>
      <c r="AC3431" s="51" t="s">
        <v>60</v>
      </c>
      <c r="AD3431" s="56" t="s">
        <v>22190</v>
      </c>
      <c r="AE3431" s="51" t="s">
        <v>22183</v>
      </c>
      <c r="AF3431" s="8" t="s">
        <v>22184</v>
      </c>
      <c r="AG3431" s="8" t="s">
        <v>5536</v>
      </c>
      <c r="AH3431" s="8" t="s">
        <v>654</v>
      </c>
      <c r="AI3431" s="8" t="s">
        <v>18832</v>
      </c>
      <c r="AJ3431" s="8" t="s">
        <v>86</v>
      </c>
      <c r="AK3431" s="8" t="s">
        <v>5866</v>
      </c>
      <c r="AL3431" s="8" t="s">
        <v>1341</v>
      </c>
      <c r="AM3431" s="8" t="s">
        <v>236</v>
      </c>
      <c r="AN3431" s="8" t="s">
        <v>22185</v>
      </c>
      <c r="AO3431" s="8" t="s">
        <v>22191</v>
      </c>
      <c r="AP3431" s="29" t="s">
        <v>22184</v>
      </c>
      <c r="AQ3431" s="11">
        <v>2012.0</v>
      </c>
    </row>
    <row r="3432">
      <c r="A3432" s="8" t="str">
        <f t="shared" si="1"/>
        <v>Alexis Daly</v>
      </c>
      <c r="B3432" s="8" t="s">
        <v>22174</v>
      </c>
      <c r="C3432" s="51" t="s">
        <v>22175</v>
      </c>
      <c r="D3432" s="9" t="s">
        <v>5522</v>
      </c>
      <c r="E3432" s="13" t="s">
        <v>5523</v>
      </c>
      <c r="F3432" s="13" t="s">
        <v>2136</v>
      </c>
      <c r="G3432" s="8" t="s">
        <v>19294</v>
      </c>
      <c r="H3432" s="8" t="s">
        <v>22176</v>
      </c>
      <c r="I3432" s="8" t="s">
        <v>1330</v>
      </c>
      <c r="J3432" s="10">
        <v>3.67</v>
      </c>
      <c r="K3432" s="8" t="s">
        <v>22177</v>
      </c>
      <c r="L3432" s="8"/>
      <c r="M3432" s="8"/>
      <c r="N3432" s="8" t="s">
        <v>22199</v>
      </c>
      <c r="O3432" s="13" t="s">
        <v>52</v>
      </c>
      <c r="P3432" s="51"/>
      <c r="Q3432" s="51"/>
      <c r="R3432" s="13" t="s">
        <v>110</v>
      </c>
      <c r="S3432" s="13" t="s">
        <v>22200</v>
      </c>
      <c r="T3432" s="11" t="str">
        <f t="shared" si="2"/>
        <v>Alexis Daly</v>
      </c>
      <c r="U3432" s="51" t="s">
        <v>386</v>
      </c>
      <c r="V3432" s="8" t="s">
        <v>22201</v>
      </c>
      <c r="W3432" s="13" t="s">
        <v>22181</v>
      </c>
      <c r="X3432" s="8" t="s">
        <v>22182</v>
      </c>
      <c r="Y3432" s="51" t="s">
        <v>60</v>
      </c>
      <c r="Z3432" s="51" t="s">
        <v>60</v>
      </c>
      <c r="AA3432" s="51" t="s">
        <v>60</v>
      </c>
      <c r="AB3432" s="56" t="s">
        <v>22195</v>
      </c>
      <c r="AC3432" s="51" t="s">
        <v>60</v>
      </c>
      <c r="AD3432" s="51" t="s">
        <v>60</v>
      </c>
      <c r="AE3432" s="8" t="s">
        <v>22183</v>
      </c>
      <c r="AF3432" s="13" t="s">
        <v>22184</v>
      </c>
      <c r="AG3432" s="13" t="s">
        <v>5536</v>
      </c>
      <c r="AH3432" s="13" t="s">
        <v>654</v>
      </c>
      <c r="AI3432" s="8" t="s">
        <v>18832</v>
      </c>
      <c r="AJ3432" s="8"/>
      <c r="AK3432" s="8" t="s">
        <v>5866</v>
      </c>
      <c r="AL3432" s="8" t="s">
        <v>1341</v>
      </c>
      <c r="AM3432" s="8" t="s">
        <v>236</v>
      </c>
      <c r="AN3432" s="8" t="s">
        <v>22185</v>
      </c>
      <c r="AO3432" s="8" t="s">
        <v>22186</v>
      </c>
      <c r="AP3432" s="29" t="s">
        <v>22184</v>
      </c>
      <c r="AQ3432" s="11">
        <v>2012.0</v>
      </c>
    </row>
    <row r="3433">
      <c r="A3433" s="8" t="str">
        <f t="shared" si="1"/>
        <v>Beverly Browne</v>
      </c>
      <c r="B3433" s="51" t="s">
        <v>22174</v>
      </c>
      <c r="C3433" s="51" t="s">
        <v>22175</v>
      </c>
      <c r="D3433" s="2" t="s">
        <v>5522</v>
      </c>
      <c r="E3433" s="8" t="s">
        <v>5523</v>
      </c>
      <c r="F3433" s="8" t="s">
        <v>2136</v>
      </c>
      <c r="G3433" s="51" t="s">
        <v>19294</v>
      </c>
      <c r="H3433" s="8" t="s">
        <v>22176</v>
      </c>
      <c r="I3433" s="8" t="s">
        <v>1330</v>
      </c>
      <c r="J3433" s="10">
        <v>3.67</v>
      </c>
      <c r="K3433" s="8" t="s">
        <v>22177</v>
      </c>
      <c r="L3433" s="8"/>
      <c r="M3433" s="8"/>
      <c r="N3433" s="51" t="s">
        <v>22202</v>
      </c>
      <c r="O3433" s="51" t="s">
        <v>52</v>
      </c>
      <c r="P3433" s="51"/>
      <c r="Q3433" s="51"/>
      <c r="R3433" s="8" t="s">
        <v>22203</v>
      </c>
      <c r="S3433" s="8" t="s">
        <v>1708</v>
      </c>
      <c r="T3433" s="11" t="str">
        <f t="shared" si="2"/>
        <v>Beverly Browne</v>
      </c>
      <c r="U3433" s="51" t="s">
        <v>22204</v>
      </c>
      <c r="V3433" s="51"/>
      <c r="W3433" s="51"/>
      <c r="X3433" s="51" t="s">
        <v>22182</v>
      </c>
      <c r="Y3433" s="51" t="s">
        <v>60</v>
      </c>
      <c r="Z3433" s="56" t="s">
        <v>22189</v>
      </c>
      <c r="AA3433" s="51" t="s">
        <v>60</v>
      </c>
      <c r="AB3433" s="51" t="s">
        <v>60</v>
      </c>
      <c r="AC3433" s="51" t="s">
        <v>60</v>
      </c>
      <c r="AD3433" s="56" t="s">
        <v>22190</v>
      </c>
      <c r="AE3433" s="51" t="s">
        <v>22183</v>
      </c>
      <c r="AF3433" s="8" t="s">
        <v>22184</v>
      </c>
      <c r="AG3433" s="8" t="s">
        <v>5536</v>
      </c>
      <c r="AH3433" s="8" t="s">
        <v>654</v>
      </c>
      <c r="AI3433" s="8" t="s">
        <v>18832</v>
      </c>
      <c r="AJ3433" s="8"/>
      <c r="AK3433" s="8" t="s">
        <v>5866</v>
      </c>
      <c r="AL3433" s="8" t="s">
        <v>1341</v>
      </c>
      <c r="AM3433" s="8" t="s">
        <v>236</v>
      </c>
      <c r="AN3433" s="8" t="s">
        <v>22185</v>
      </c>
      <c r="AO3433" s="8" t="s">
        <v>22191</v>
      </c>
      <c r="AP3433" s="29" t="s">
        <v>22184</v>
      </c>
      <c r="AQ3433" s="11">
        <v>2012.0</v>
      </c>
    </row>
    <row r="3434">
      <c r="A3434" s="8" t="str">
        <f t="shared" si="1"/>
        <v>Jeremiah Bailey</v>
      </c>
      <c r="B3434" s="51" t="s">
        <v>22174</v>
      </c>
      <c r="C3434" s="51" t="s">
        <v>22175</v>
      </c>
      <c r="D3434" s="2" t="s">
        <v>5522</v>
      </c>
      <c r="E3434" s="13" t="s">
        <v>5523</v>
      </c>
      <c r="F3434" s="8" t="s">
        <v>2136</v>
      </c>
      <c r="G3434" s="51" t="s">
        <v>19294</v>
      </c>
      <c r="H3434" s="8" t="s">
        <v>22176</v>
      </c>
      <c r="I3434" s="8" t="s">
        <v>1330</v>
      </c>
      <c r="J3434" s="10">
        <v>3.67</v>
      </c>
      <c r="K3434" s="8" t="s">
        <v>22177</v>
      </c>
      <c r="L3434" s="8"/>
      <c r="M3434" s="8"/>
      <c r="N3434" s="13" t="s">
        <v>22205</v>
      </c>
      <c r="O3434" s="51" t="s">
        <v>52</v>
      </c>
      <c r="P3434" s="51"/>
      <c r="Q3434" s="51"/>
      <c r="R3434" s="51" t="s">
        <v>18460</v>
      </c>
      <c r="S3434" s="51" t="s">
        <v>3128</v>
      </c>
      <c r="T3434" s="11" t="str">
        <f t="shared" si="2"/>
        <v>Jeremiah Bailey</v>
      </c>
      <c r="U3434" s="13" t="s">
        <v>106</v>
      </c>
      <c r="V3434" s="13" t="s">
        <v>22206</v>
      </c>
      <c r="W3434" s="8" t="s">
        <v>22207</v>
      </c>
      <c r="X3434" s="94" t="s">
        <v>22182</v>
      </c>
      <c r="Y3434" s="51" t="s">
        <v>60</v>
      </c>
      <c r="Z3434" s="51" t="s">
        <v>60</v>
      </c>
      <c r="AA3434" s="51" t="s">
        <v>60</v>
      </c>
      <c r="AB3434" s="51" t="s">
        <v>60</v>
      </c>
      <c r="AC3434" s="51" t="s">
        <v>60</v>
      </c>
      <c r="AD3434" s="51" t="s">
        <v>60</v>
      </c>
      <c r="AE3434" s="51" t="s">
        <v>22183</v>
      </c>
      <c r="AF3434" s="13" t="s">
        <v>22184</v>
      </c>
      <c r="AG3434" s="13" t="s">
        <v>5536</v>
      </c>
      <c r="AH3434" s="13" t="s">
        <v>654</v>
      </c>
      <c r="AI3434" s="8" t="s">
        <v>233</v>
      </c>
      <c r="AJ3434" s="8"/>
      <c r="AK3434" s="8" t="s">
        <v>5866</v>
      </c>
      <c r="AL3434" s="8" t="s">
        <v>1341</v>
      </c>
      <c r="AM3434" s="8" t="s">
        <v>236</v>
      </c>
      <c r="AN3434" s="8" t="s">
        <v>22185</v>
      </c>
      <c r="AO3434" s="8" t="s">
        <v>22191</v>
      </c>
      <c r="AP3434" s="52" t="s">
        <v>22184</v>
      </c>
      <c r="AQ3434" s="11">
        <v>2012.0</v>
      </c>
    </row>
    <row r="3435">
      <c r="A3435" s="8" t="str">
        <f t="shared" si="1"/>
        <v>Kate Elliott</v>
      </c>
      <c r="B3435" s="8" t="s">
        <v>22174</v>
      </c>
      <c r="C3435" s="51" t="s">
        <v>22175</v>
      </c>
      <c r="D3435" s="9" t="s">
        <v>5522</v>
      </c>
      <c r="E3435" s="13" t="s">
        <v>5523</v>
      </c>
      <c r="F3435" s="13" t="s">
        <v>2136</v>
      </c>
      <c r="G3435" s="8" t="s">
        <v>19294</v>
      </c>
      <c r="H3435" s="8" t="s">
        <v>22176</v>
      </c>
      <c r="I3435" s="8" t="s">
        <v>1330</v>
      </c>
      <c r="J3435" s="10">
        <v>3.67</v>
      </c>
      <c r="K3435" s="8" t="s">
        <v>22177</v>
      </c>
      <c r="L3435" s="8"/>
      <c r="M3435" s="8"/>
      <c r="N3435" s="8" t="s">
        <v>22208</v>
      </c>
      <c r="O3435" s="13" t="s">
        <v>52</v>
      </c>
      <c r="P3435" s="51"/>
      <c r="Q3435" s="51"/>
      <c r="R3435" s="13" t="s">
        <v>2068</v>
      </c>
      <c r="S3435" s="13" t="s">
        <v>6738</v>
      </c>
      <c r="T3435" s="11" t="str">
        <f t="shared" si="2"/>
        <v>Kate Elliott</v>
      </c>
      <c r="U3435" s="8" t="s">
        <v>106</v>
      </c>
      <c r="V3435" s="8"/>
      <c r="W3435" s="8"/>
      <c r="X3435" s="8" t="s">
        <v>22182</v>
      </c>
      <c r="Y3435" s="51" t="s">
        <v>60</v>
      </c>
      <c r="Z3435" s="51" t="s">
        <v>60</v>
      </c>
      <c r="AA3435" s="51" t="s">
        <v>60</v>
      </c>
      <c r="AB3435" s="56" t="s">
        <v>22195</v>
      </c>
      <c r="AC3435" s="51" t="s">
        <v>60</v>
      </c>
      <c r="AD3435" s="51" t="s">
        <v>60</v>
      </c>
      <c r="AE3435" s="8" t="s">
        <v>22183</v>
      </c>
      <c r="AF3435" s="13" t="s">
        <v>22184</v>
      </c>
      <c r="AG3435" s="13" t="s">
        <v>5536</v>
      </c>
      <c r="AH3435" s="13" t="s">
        <v>654</v>
      </c>
      <c r="AI3435" s="8" t="s">
        <v>18832</v>
      </c>
      <c r="AJ3435" s="8"/>
      <c r="AK3435" s="8" t="s">
        <v>5866</v>
      </c>
      <c r="AL3435" s="8" t="s">
        <v>1341</v>
      </c>
      <c r="AM3435" s="8" t="s">
        <v>236</v>
      </c>
      <c r="AN3435" s="8" t="s">
        <v>22185</v>
      </c>
      <c r="AO3435" s="8" t="s">
        <v>22186</v>
      </c>
      <c r="AP3435" s="29" t="s">
        <v>22184</v>
      </c>
      <c r="AQ3435" s="11">
        <v>2012.0</v>
      </c>
    </row>
    <row r="3436">
      <c r="A3436" s="8" t="str">
        <f t="shared" si="1"/>
        <v>Jim Jellison</v>
      </c>
      <c r="B3436" s="51" t="s">
        <v>22209</v>
      </c>
      <c r="C3436" s="51" t="s">
        <v>22132</v>
      </c>
      <c r="D3436" s="2" t="s">
        <v>5522</v>
      </c>
      <c r="E3436" s="8" t="s">
        <v>22210</v>
      </c>
      <c r="F3436" s="8" t="s">
        <v>2136</v>
      </c>
      <c r="G3436" s="51" t="s">
        <v>19294</v>
      </c>
      <c r="H3436" s="8" t="s">
        <v>22211</v>
      </c>
      <c r="I3436" s="8" t="s">
        <v>49</v>
      </c>
      <c r="J3436" s="10">
        <v>3.1</v>
      </c>
      <c r="K3436" s="8" t="s">
        <v>22212</v>
      </c>
      <c r="L3436" s="8"/>
      <c r="M3436" s="8"/>
      <c r="N3436" s="51" t="s">
        <v>22213</v>
      </c>
      <c r="O3436" s="51" t="s">
        <v>52</v>
      </c>
      <c r="P3436" s="51"/>
      <c r="Q3436" s="51"/>
      <c r="R3436" s="51" t="s">
        <v>756</v>
      </c>
      <c r="S3436" s="51" t="s">
        <v>22214</v>
      </c>
      <c r="T3436" s="11" t="str">
        <f t="shared" si="2"/>
        <v>Jim Jellison</v>
      </c>
      <c r="U3436" s="51" t="s">
        <v>55</v>
      </c>
      <c r="V3436" s="51" t="s">
        <v>22215</v>
      </c>
      <c r="W3436" s="51" t="s">
        <v>22216</v>
      </c>
      <c r="X3436" s="94" t="s">
        <v>22217</v>
      </c>
      <c r="Y3436" s="56" t="s">
        <v>22218</v>
      </c>
      <c r="Z3436" s="56" t="s">
        <v>22219</v>
      </c>
      <c r="AA3436" s="56" t="s">
        <v>22220</v>
      </c>
      <c r="AB3436" s="51" t="s">
        <v>60</v>
      </c>
      <c r="AC3436" s="51" t="s">
        <v>60</v>
      </c>
      <c r="AD3436" s="51" t="s">
        <v>60</v>
      </c>
      <c r="AE3436" s="56" t="s">
        <v>22221</v>
      </c>
      <c r="AF3436" s="8" t="s">
        <v>22222</v>
      </c>
      <c r="AG3436" s="8" t="s">
        <v>5536</v>
      </c>
      <c r="AH3436" s="8" t="s">
        <v>232</v>
      </c>
      <c r="AI3436" s="8" t="s">
        <v>66</v>
      </c>
      <c r="AJ3436" s="8"/>
      <c r="AK3436" s="8"/>
      <c r="AL3436" s="8"/>
      <c r="AM3436" s="8"/>
      <c r="AN3436" s="8" t="s">
        <v>11499</v>
      </c>
      <c r="AO3436" s="8" t="s">
        <v>22223</v>
      </c>
      <c r="AP3436" s="29" t="s">
        <v>22222</v>
      </c>
      <c r="AQ3436" s="11">
        <v>4162.0</v>
      </c>
    </row>
    <row r="3437">
      <c r="A3437" s="8" t="str">
        <f t="shared" si="1"/>
        <v>Nora Armstrong</v>
      </c>
      <c r="B3437" s="51" t="s">
        <v>22209</v>
      </c>
      <c r="C3437" s="51" t="s">
        <v>22132</v>
      </c>
      <c r="D3437" s="2" t="s">
        <v>5522</v>
      </c>
      <c r="E3437" s="8" t="s">
        <v>22210</v>
      </c>
      <c r="F3437" s="8" t="s">
        <v>2136</v>
      </c>
      <c r="G3437" s="51" t="s">
        <v>19294</v>
      </c>
      <c r="H3437" s="8" t="s">
        <v>22211</v>
      </c>
      <c r="I3437" s="8" t="s">
        <v>49</v>
      </c>
      <c r="J3437" s="10">
        <v>3.1</v>
      </c>
      <c r="K3437" s="8" t="s">
        <v>22212</v>
      </c>
      <c r="L3437" s="8"/>
      <c r="M3437" s="8"/>
      <c r="N3437" s="51" t="s">
        <v>22224</v>
      </c>
      <c r="O3437" s="51" t="s">
        <v>52</v>
      </c>
      <c r="P3437" s="51"/>
      <c r="Q3437" s="51"/>
      <c r="R3437" s="51" t="s">
        <v>22225</v>
      </c>
      <c r="S3437" s="51" t="s">
        <v>22226</v>
      </c>
      <c r="T3437" s="11" t="str">
        <f t="shared" si="2"/>
        <v>Nora Armstrong</v>
      </c>
      <c r="U3437" s="51" t="s">
        <v>160</v>
      </c>
      <c r="V3437" s="51" t="s">
        <v>22227</v>
      </c>
      <c r="W3437" s="51"/>
      <c r="X3437" s="94" t="s">
        <v>22217</v>
      </c>
      <c r="Y3437" s="51" t="s">
        <v>60</v>
      </c>
      <c r="Z3437" s="56" t="s">
        <v>22219</v>
      </c>
      <c r="AA3437" s="51" t="s">
        <v>60</v>
      </c>
      <c r="AB3437" s="51" t="s">
        <v>60</v>
      </c>
      <c r="AC3437" s="51" t="s">
        <v>60</v>
      </c>
      <c r="AD3437" s="51" t="s">
        <v>60</v>
      </c>
      <c r="AE3437" s="56" t="s">
        <v>22221</v>
      </c>
      <c r="AF3437" s="8" t="s">
        <v>22222</v>
      </c>
      <c r="AG3437" s="8" t="s">
        <v>5536</v>
      </c>
      <c r="AH3437" s="8" t="s">
        <v>232</v>
      </c>
      <c r="AI3437" s="8" t="s">
        <v>66</v>
      </c>
      <c r="AJ3437" s="8"/>
      <c r="AK3437" s="8"/>
      <c r="AL3437" s="8"/>
      <c r="AM3437" s="8"/>
      <c r="AN3437" s="8" t="s">
        <v>11499</v>
      </c>
      <c r="AO3437" s="8" t="s">
        <v>22223</v>
      </c>
      <c r="AP3437" s="29" t="s">
        <v>22222</v>
      </c>
      <c r="AQ3437" s="11">
        <v>4162.0</v>
      </c>
    </row>
    <row r="3438">
      <c r="A3438" s="8" t="str">
        <f t="shared" si="1"/>
        <v>Cindy Donelan</v>
      </c>
      <c r="B3438" s="51" t="s">
        <v>22209</v>
      </c>
      <c r="C3438" s="51" t="s">
        <v>22132</v>
      </c>
      <c r="D3438" s="2" t="s">
        <v>5522</v>
      </c>
      <c r="E3438" s="13" t="s">
        <v>22210</v>
      </c>
      <c r="F3438" s="8" t="s">
        <v>2136</v>
      </c>
      <c r="G3438" s="51" t="s">
        <v>19294</v>
      </c>
      <c r="H3438" s="8" t="s">
        <v>22211</v>
      </c>
      <c r="I3438" s="8" t="s">
        <v>49</v>
      </c>
      <c r="J3438" s="10">
        <v>3.1</v>
      </c>
      <c r="K3438" s="8" t="s">
        <v>22212</v>
      </c>
      <c r="L3438" s="8"/>
      <c r="M3438" s="8"/>
      <c r="N3438" s="51" t="s">
        <v>22228</v>
      </c>
      <c r="O3438" s="51" t="s">
        <v>52</v>
      </c>
      <c r="P3438" s="51" t="s">
        <v>490</v>
      </c>
      <c r="Q3438" s="51"/>
      <c r="R3438" s="51" t="s">
        <v>11577</v>
      </c>
      <c r="S3438" s="51" t="s">
        <v>22229</v>
      </c>
      <c r="T3438" s="11" t="str">
        <f t="shared" si="2"/>
        <v>Cindy Donelan</v>
      </c>
      <c r="U3438" s="51" t="s">
        <v>167</v>
      </c>
      <c r="V3438" s="51" t="s">
        <v>22230</v>
      </c>
      <c r="W3438" s="51"/>
      <c r="X3438" s="94" t="s">
        <v>22217</v>
      </c>
      <c r="Y3438" s="51" t="s">
        <v>60</v>
      </c>
      <c r="Z3438" s="56" t="s">
        <v>22219</v>
      </c>
      <c r="AA3438" s="51" t="s">
        <v>60</v>
      </c>
      <c r="AB3438" s="51" t="s">
        <v>60</v>
      </c>
      <c r="AC3438" s="51" t="s">
        <v>60</v>
      </c>
      <c r="AD3438" s="56" t="s">
        <v>22231</v>
      </c>
      <c r="AE3438" s="56" t="s">
        <v>22221</v>
      </c>
      <c r="AF3438" s="13" t="s">
        <v>22222</v>
      </c>
      <c r="AG3438" s="13" t="s">
        <v>5536</v>
      </c>
      <c r="AH3438" s="8" t="s">
        <v>232</v>
      </c>
      <c r="AI3438" s="8" t="s">
        <v>66</v>
      </c>
      <c r="AJ3438" s="8"/>
      <c r="AK3438" s="8"/>
      <c r="AL3438" s="8"/>
      <c r="AM3438" s="8"/>
      <c r="AN3438" s="8" t="s">
        <v>11499</v>
      </c>
      <c r="AO3438" s="8" t="s">
        <v>22223</v>
      </c>
      <c r="AP3438" s="52" t="s">
        <v>22222</v>
      </c>
      <c r="AQ3438" s="11">
        <v>4162.0</v>
      </c>
    </row>
    <row r="3439">
      <c r="A3439" s="8" t="str">
        <f t="shared" si="1"/>
        <v>Ben Sacramone</v>
      </c>
      <c r="B3439" s="8" t="s">
        <v>22209</v>
      </c>
      <c r="C3439" s="51" t="s">
        <v>22132</v>
      </c>
      <c r="D3439" s="2" t="s">
        <v>5522</v>
      </c>
      <c r="E3439" s="51" t="s">
        <v>22210</v>
      </c>
      <c r="F3439" s="51" t="s">
        <v>2136</v>
      </c>
      <c r="G3439" s="51" t="s">
        <v>19294</v>
      </c>
      <c r="H3439" s="51" t="s">
        <v>22211</v>
      </c>
      <c r="I3439" s="59" t="s">
        <v>49</v>
      </c>
      <c r="J3439" s="60">
        <v>3.1</v>
      </c>
      <c r="K3439" s="51" t="s">
        <v>22212</v>
      </c>
      <c r="L3439" s="51"/>
      <c r="M3439" s="51"/>
      <c r="N3439" s="51" t="s">
        <v>22232</v>
      </c>
      <c r="O3439" s="51" t="s">
        <v>52</v>
      </c>
      <c r="P3439" s="51"/>
      <c r="Q3439" s="51"/>
      <c r="R3439" s="51" t="s">
        <v>2944</v>
      </c>
      <c r="S3439" s="51" t="s">
        <v>22233</v>
      </c>
      <c r="T3439" s="11" t="str">
        <f t="shared" si="2"/>
        <v>Ben Sacramone</v>
      </c>
      <c r="U3439" s="51" t="s">
        <v>386</v>
      </c>
      <c r="V3439" s="51" t="s">
        <v>22234</v>
      </c>
      <c r="W3439" s="51"/>
      <c r="X3439" s="51" t="s">
        <v>22217</v>
      </c>
      <c r="Y3439" s="51" t="s">
        <v>60</v>
      </c>
      <c r="Z3439" s="56" t="s">
        <v>22219</v>
      </c>
      <c r="AA3439" s="51" t="s">
        <v>60</v>
      </c>
      <c r="AB3439" s="51" t="s">
        <v>60</v>
      </c>
      <c r="AC3439" s="56" t="s">
        <v>22235</v>
      </c>
      <c r="AD3439" s="56" t="s">
        <v>22231</v>
      </c>
      <c r="AE3439" s="51" t="s">
        <v>22221</v>
      </c>
      <c r="AF3439" s="51" t="s">
        <v>22222</v>
      </c>
      <c r="AG3439" s="51" t="s">
        <v>5536</v>
      </c>
      <c r="AH3439" s="51" t="s">
        <v>232</v>
      </c>
      <c r="AI3439" s="59" t="s">
        <v>66</v>
      </c>
      <c r="AJ3439" s="51"/>
      <c r="AK3439" s="59"/>
      <c r="AL3439" s="59"/>
      <c r="AM3439" s="59"/>
      <c r="AN3439" s="59" t="s">
        <v>11499</v>
      </c>
      <c r="AO3439" s="59" t="s">
        <v>22236</v>
      </c>
      <c r="AP3439" s="29" t="s">
        <v>22222</v>
      </c>
      <c r="AQ3439" s="68">
        <v>4162.0</v>
      </c>
    </row>
    <row r="3440">
      <c r="A3440" s="8" t="str">
        <f t="shared" si="1"/>
        <v>Mickey Miela</v>
      </c>
      <c r="B3440" s="51" t="s">
        <v>22237</v>
      </c>
      <c r="C3440" s="51" t="s">
        <v>19864</v>
      </c>
      <c r="D3440" s="2" t="s">
        <v>5522</v>
      </c>
      <c r="E3440" s="13" t="s">
        <v>22238</v>
      </c>
      <c r="F3440" s="8" t="s">
        <v>2136</v>
      </c>
      <c r="G3440" s="51" t="s">
        <v>19294</v>
      </c>
      <c r="H3440" s="13" t="s">
        <v>22239</v>
      </c>
      <c r="I3440" s="8" t="s">
        <v>10346</v>
      </c>
      <c r="J3440" s="10">
        <v>3.56</v>
      </c>
      <c r="K3440" s="8" t="s">
        <v>22240</v>
      </c>
      <c r="L3440" s="8"/>
      <c r="M3440" s="8" t="s">
        <v>18811</v>
      </c>
      <c r="N3440" s="51" t="s">
        <v>22241</v>
      </c>
      <c r="O3440" s="51" t="s">
        <v>52</v>
      </c>
      <c r="P3440" s="51"/>
      <c r="Q3440" s="51"/>
      <c r="R3440" s="51" t="s">
        <v>10046</v>
      </c>
      <c r="S3440" s="51" t="s">
        <v>22242</v>
      </c>
      <c r="T3440" s="11" t="str">
        <f t="shared" si="2"/>
        <v>Mickey Miela</v>
      </c>
      <c r="U3440" s="51" t="s">
        <v>55</v>
      </c>
      <c r="V3440" s="51" t="s">
        <v>22243</v>
      </c>
      <c r="W3440" s="51" t="s">
        <v>22244</v>
      </c>
      <c r="X3440" s="94" t="s">
        <v>22245</v>
      </c>
      <c r="Y3440" s="56" t="s">
        <v>22246</v>
      </c>
      <c r="Z3440" s="51" t="s">
        <v>60</v>
      </c>
      <c r="AA3440" s="51" t="s">
        <v>60</v>
      </c>
      <c r="AB3440" s="56" t="s">
        <v>22247</v>
      </c>
      <c r="AC3440" s="51" t="s">
        <v>60</v>
      </c>
      <c r="AD3440" s="56" t="s">
        <v>22248</v>
      </c>
      <c r="AE3440" s="51" t="s">
        <v>22249</v>
      </c>
      <c r="AF3440" s="13" t="s">
        <v>22250</v>
      </c>
      <c r="AG3440" s="13" t="s">
        <v>5536</v>
      </c>
      <c r="AH3440" s="8" t="s">
        <v>4581</v>
      </c>
      <c r="AI3440" s="8" t="s">
        <v>233</v>
      </c>
      <c r="AJ3440" s="8"/>
      <c r="AK3440" s="8" t="s">
        <v>5219</v>
      </c>
      <c r="AL3440" s="8" t="s">
        <v>3287</v>
      </c>
      <c r="AM3440" s="8" t="s">
        <v>22251</v>
      </c>
      <c r="AN3440" s="8" t="s">
        <v>22252</v>
      </c>
      <c r="AO3440" s="8" t="s">
        <v>22253</v>
      </c>
      <c r="AP3440" s="52" t="s">
        <v>22250</v>
      </c>
      <c r="AQ3440" s="11">
        <v>1657.0</v>
      </c>
    </row>
    <row r="3441">
      <c r="A3441" s="8" t="str">
        <f t="shared" si="1"/>
        <v>Aaron Toleos</v>
      </c>
      <c r="B3441" s="51" t="s">
        <v>22237</v>
      </c>
      <c r="C3441" s="51" t="s">
        <v>19864</v>
      </c>
      <c r="D3441" s="2" t="s">
        <v>5522</v>
      </c>
      <c r="E3441" s="8" t="s">
        <v>22238</v>
      </c>
      <c r="F3441" s="8" t="s">
        <v>2136</v>
      </c>
      <c r="G3441" s="51" t="s">
        <v>19294</v>
      </c>
      <c r="H3441" s="8" t="s">
        <v>22239</v>
      </c>
      <c r="I3441" s="8" t="s">
        <v>10346</v>
      </c>
      <c r="J3441" s="10">
        <v>3.56</v>
      </c>
      <c r="K3441" s="8" t="s">
        <v>22240</v>
      </c>
      <c r="L3441" s="8"/>
      <c r="M3441" s="8" t="s">
        <v>18811</v>
      </c>
      <c r="N3441" s="51" t="s">
        <v>22254</v>
      </c>
      <c r="O3441" s="51" t="s">
        <v>52</v>
      </c>
      <c r="P3441" s="51"/>
      <c r="Q3441" s="51"/>
      <c r="R3441" s="8" t="s">
        <v>171</v>
      </c>
      <c r="S3441" s="8" t="s">
        <v>22255</v>
      </c>
      <c r="T3441" s="11" t="str">
        <f t="shared" si="2"/>
        <v>Aaron Toleos</v>
      </c>
      <c r="U3441" s="51" t="s">
        <v>160</v>
      </c>
      <c r="V3441" s="51" t="s">
        <v>22256</v>
      </c>
      <c r="W3441" s="51"/>
      <c r="X3441" s="51" t="s">
        <v>22245</v>
      </c>
      <c r="Y3441" s="51" t="s">
        <v>60</v>
      </c>
      <c r="Z3441" s="51" t="s">
        <v>60</v>
      </c>
      <c r="AA3441" s="51" t="s">
        <v>60</v>
      </c>
      <c r="AB3441" s="56" t="s">
        <v>22247</v>
      </c>
      <c r="AC3441" s="51" t="s">
        <v>60</v>
      </c>
      <c r="AD3441" s="56" t="s">
        <v>22248</v>
      </c>
      <c r="AE3441" s="51" t="s">
        <v>22249</v>
      </c>
      <c r="AF3441" s="8" t="s">
        <v>22250</v>
      </c>
      <c r="AG3441" s="8" t="s">
        <v>5536</v>
      </c>
      <c r="AH3441" s="8" t="s">
        <v>4581</v>
      </c>
      <c r="AI3441" s="8" t="s">
        <v>18832</v>
      </c>
      <c r="AJ3441" s="8"/>
      <c r="AK3441" s="8" t="s">
        <v>5219</v>
      </c>
      <c r="AL3441" s="8" t="s">
        <v>3287</v>
      </c>
      <c r="AM3441" s="8" t="s">
        <v>22251</v>
      </c>
      <c r="AN3441" s="8" t="s">
        <v>22252</v>
      </c>
      <c r="AO3441" s="8" t="s">
        <v>22253</v>
      </c>
      <c r="AP3441" s="29" t="s">
        <v>22250</v>
      </c>
      <c r="AQ3441" s="11">
        <v>1657.0</v>
      </c>
    </row>
    <row r="3442">
      <c r="A3442" s="8" t="str">
        <f t="shared" si="1"/>
        <v>Patrick Decker</v>
      </c>
      <c r="B3442" s="8" t="s">
        <v>22237</v>
      </c>
      <c r="C3442" s="51" t="s">
        <v>19864</v>
      </c>
      <c r="D3442" s="2" t="s">
        <v>5522</v>
      </c>
      <c r="E3442" s="13" t="s">
        <v>22238</v>
      </c>
      <c r="F3442" s="8" t="s">
        <v>2136</v>
      </c>
      <c r="G3442" s="51" t="s">
        <v>19294</v>
      </c>
      <c r="H3442" s="8" t="s">
        <v>22239</v>
      </c>
      <c r="I3442" s="8" t="s">
        <v>10346</v>
      </c>
      <c r="J3442" s="10">
        <v>3.56</v>
      </c>
      <c r="K3442" s="8" t="s">
        <v>22240</v>
      </c>
      <c r="L3442" s="8"/>
      <c r="M3442" s="8" t="s">
        <v>18811</v>
      </c>
      <c r="N3442" s="51" t="s">
        <v>22257</v>
      </c>
      <c r="O3442" s="57" t="s">
        <v>52</v>
      </c>
      <c r="P3442" s="51"/>
      <c r="Q3442" s="51"/>
      <c r="R3442" s="57" t="s">
        <v>3524</v>
      </c>
      <c r="S3442" s="57" t="s">
        <v>11696</v>
      </c>
      <c r="T3442" s="11" t="str">
        <f t="shared" si="2"/>
        <v>Patrick Decker</v>
      </c>
      <c r="U3442" s="57" t="s">
        <v>386</v>
      </c>
      <c r="V3442" s="51" t="s">
        <v>22258</v>
      </c>
      <c r="W3442" s="51"/>
      <c r="X3442" s="51" t="s">
        <v>22245</v>
      </c>
      <c r="Y3442" s="51" t="s">
        <v>60</v>
      </c>
      <c r="Z3442" s="51" t="s">
        <v>60</v>
      </c>
      <c r="AA3442" s="51" t="s">
        <v>60</v>
      </c>
      <c r="AB3442" s="56" t="s">
        <v>22247</v>
      </c>
      <c r="AC3442" s="51" t="s">
        <v>60</v>
      </c>
      <c r="AD3442" s="56" t="s">
        <v>22248</v>
      </c>
      <c r="AE3442" s="51" t="s">
        <v>22249</v>
      </c>
      <c r="AF3442" s="13" t="s">
        <v>22250</v>
      </c>
      <c r="AG3442" s="13" t="s">
        <v>5536</v>
      </c>
      <c r="AH3442" s="8" t="s">
        <v>4581</v>
      </c>
      <c r="AI3442" s="8" t="s">
        <v>233</v>
      </c>
      <c r="AJ3442" s="8"/>
      <c r="AK3442" s="8" t="s">
        <v>5219</v>
      </c>
      <c r="AL3442" s="8" t="s">
        <v>3287</v>
      </c>
      <c r="AM3442" s="8" t="s">
        <v>22251</v>
      </c>
      <c r="AN3442" s="8" t="s">
        <v>22252</v>
      </c>
      <c r="AO3442" s="8" t="s">
        <v>22253</v>
      </c>
      <c r="AP3442" s="52" t="s">
        <v>22250</v>
      </c>
      <c r="AQ3442" s="11">
        <v>1657.0</v>
      </c>
    </row>
    <row r="3443">
      <c r="A3443" s="8" t="str">
        <f t="shared" si="1"/>
        <v>Cordon Louco</v>
      </c>
      <c r="B3443" s="8" t="s">
        <v>22237</v>
      </c>
      <c r="C3443" s="51" t="s">
        <v>19864</v>
      </c>
      <c r="D3443" s="9" t="s">
        <v>5522</v>
      </c>
      <c r="E3443" s="8" t="s">
        <v>22238</v>
      </c>
      <c r="F3443" s="8" t="s">
        <v>2136</v>
      </c>
      <c r="G3443" s="8" t="s">
        <v>19294</v>
      </c>
      <c r="H3443" s="8" t="s">
        <v>22239</v>
      </c>
      <c r="I3443" s="8" t="s">
        <v>10346</v>
      </c>
      <c r="J3443" s="10">
        <v>3.56</v>
      </c>
      <c r="K3443" s="8" t="s">
        <v>22240</v>
      </c>
      <c r="L3443" s="8" t="s">
        <v>86</v>
      </c>
      <c r="M3443" s="8" t="s">
        <v>18811</v>
      </c>
      <c r="N3443" s="8" t="s">
        <v>22259</v>
      </c>
      <c r="O3443" s="8" t="s">
        <v>52</v>
      </c>
      <c r="P3443" s="51"/>
      <c r="Q3443" s="51"/>
      <c r="R3443" s="8" t="s">
        <v>22260</v>
      </c>
      <c r="S3443" s="8" t="s">
        <v>22261</v>
      </c>
      <c r="T3443" s="11" t="str">
        <f t="shared" si="2"/>
        <v>Cordon Louco</v>
      </c>
      <c r="U3443" s="8" t="s">
        <v>106</v>
      </c>
      <c r="V3443" s="57" t="s">
        <v>22262</v>
      </c>
      <c r="W3443" s="8" t="s">
        <v>86</v>
      </c>
      <c r="X3443" s="8" t="s">
        <v>22245</v>
      </c>
      <c r="Y3443" s="51" t="s">
        <v>60</v>
      </c>
      <c r="Z3443" s="51" t="s">
        <v>60</v>
      </c>
      <c r="AA3443" s="51" t="s">
        <v>60</v>
      </c>
      <c r="AB3443" s="56" t="s">
        <v>22247</v>
      </c>
      <c r="AC3443" s="51" t="s">
        <v>60</v>
      </c>
      <c r="AD3443" s="56" t="s">
        <v>22248</v>
      </c>
      <c r="AE3443" s="51" t="s">
        <v>22249</v>
      </c>
      <c r="AF3443" s="8" t="s">
        <v>22250</v>
      </c>
      <c r="AG3443" s="8" t="s">
        <v>5536</v>
      </c>
      <c r="AH3443" s="8" t="s">
        <v>4581</v>
      </c>
      <c r="AI3443" s="8" t="s">
        <v>18832</v>
      </c>
      <c r="AJ3443" s="8" t="s">
        <v>86</v>
      </c>
      <c r="AK3443" s="8" t="s">
        <v>5219</v>
      </c>
      <c r="AL3443" s="8" t="s">
        <v>3287</v>
      </c>
      <c r="AM3443" s="8" t="s">
        <v>22251</v>
      </c>
      <c r="AN3443" s="8" t="s">
        <v>422</v>
      </c>
      <c r="AO3443" s="8" t="s">
        <v>22253</v>
      </c>
      <c r="AP3443" s="29" t="s">
        <v>22250</v>
      </c>
      <c r="AQ3443" s="11">
        <v>1657.0</v>
      </c>
    </row>
    <row r="3444">
      <c r="A3444" s="8" t="str">
        <f t="shared" si="1"/>
        <v>Rosie Marshall</v>
      </c>
      <c r="B3444" s="51" t="s">
        <v>22237</v>
      </c>
      <c r="C3444" s="51" t="s">
        <v>19864</v>
      </c>
      <c r="D3444" s="2" t="s">
        <v>5522</v>
      </c>
      <c r="E3444" s="8" t="s">
        <v>22238</v>
      </c>
      <c r="F3444" s="8" t="s">
        <v>2136</v>
      </c>
      <c r="G3444" s="51" t="s">
        <v>19294</v>
      </c>
      <c r="H3444" s="8" t="s">
        <v>22239</v>
      </c>
      <c r="I3444" s="8" t="s">
        <v>10346</v>
      </c>
      <c r="J3444" s="10">
        <v>3.56</v>
      </c>
      <c r="K3444" s="8" t="s">
        <v>22240</v>
      </c>
      <c r="L3444" s="8"/>
      <c r="M3444" s="8" t="s">
        <v>18811</v>
      </c>
      <c r="N3444" s="51" t="s">
        <v>22263</v>
      </c>
      <c r="O3444" s="51" t="s">
        <v>52</v>
      </c>
      <c r="P3444" s="51"/>
      <c r="Q3444" s="51"/>
      <c r="R3444" s="51" t="s">
        <v>22264</v>
      </c>
      <c r="S3444" s="51" t="s">
        <v>1980</v>
      </c>
      <c r="T3444" s="11" t="str">
        <f t="shared" si="2"/>
        <v>Rosie Marshall</v>
      </c>
      <c r="U3444" s="51" t="s">
        <v>106</v>
      </c>
      <c r="V3444" s="51"/>
      <c r="W3444" s="51"/>
      <c r="X3444" s="51" t="s">
        <v>22245</v>
      </c>
      <c r="Y3444" s="51" t="s">
        <v>60</v>
      </c>
      <c r="Z3444" s="51" t="s">
        <v>60</v>
      </c>
      <c r="AA3444" s="51" t="s">
        <v>60</v>
      </c>
      <c r="AB3444" s="56" t="s">
        <v>22247</v>
      </c>
      <c r="AC3444" s="51" t="s">
        <v>60</v>
      </c>
      <c r="AD3444" s="56" t="s">
        <v>22248</v>
      </c>
      <c r="AE3444" s="51" t="s">
        <v>22249</v>
      </c>
      <c r="AF3444" s="8" t="s">
        <v>22250</v>
      </c>
      <c r="AG3444" s="8" t="s">
        <v>5536</v>
      </c>
      <c r="AH3444" s="8" t="s">
        <v>4581</v>
      </c>
      <c r="AI3444" s="8" t="s">
        <v>18832</v>
      </c>
      <c r="AJ3444" s="8"/>
      <c r="AK3444" s="8" t="s">
        <v>5219</v>
      </c>
      <c r="AL3444" s="8" t="s">
        <v>3287</v>
      </c>
      <c r="AM3444" s="8" t="s">
        <v>22251</v>
      </c>
      <c r="AN3444" s="8" t="s">
        <v>22252</v>
      </c>
      <c r="AO3444" s="8" t="s">
        <v>22253</v>
      </c>
      <c r="AP3444" s="29" t="s">
        <v>22250</v>
      </c>
      <c r="AQ3444" s="11">
        <v>1657.0</v>
      </c>
    </row>
    <row r="3445">
      <c r="A3445" s="8" t="str">
        <f t="shared" si="1"/>
        <v>Andrew Chabon</v>
      </c>
      <c r="B3445" s="51" t="s">
        <v>22265</v>
      </c>
      <c r="C3445" s="51" t="s">
        <v>22175</v>
      </c>
      <c r="D3445" s="2" t="s">
        <v>5522</v>
      </c>
      <c r="E3445" s="8" t="s">
        <v>22266</v>
      </c>
      <c r="F3445" s="8" t="s">
        <v>2136</v>
      </c>
      <c r="G3445" s="51" t="s">
        <v>19294</v>
      </c>
      <c r="H3445" s="8" t="s">
        <v>22267</v>
      </c>
      <c r="I3445" s="8" t="s">
        <v>49</v>
      </c>
      <c r="J3445" s="10">
        <v>3.0</v>
      </c>
      <c r="K3445" s="8" t="s">
        <v>22268</v>
      </c>
      <c r="L3445" s="8"/>
      <c r="M3445" s="8"/>
      <c r="N3445" s="51" t="s">
        <v>22269</v>
      </c>
      <c r="O3445" s="51" t="s">
        <v>52</v>
      </c>
      <c r="P3445" s="51"/>
      <c r="Q3445" s="51"/>
      <c r="R3445" s="8" t="s">
        <v>53</v>
      </c>
      <c r="S3445" s="8" t="s">
        <v>22270</v>
      </c>
      <c r="T3445" s="11" t="str">
        <f t="shared" si="2"/>
        <v>Andrew Chabon</v>
      </c>
      <c r="U3445" s="8" t="s">
        <v>3733</v>
      </c>
      <c r="V3445" s="51" t="s">
        <v>22271</v>
      </c>
      <c r="W3445" s="51"/>
      <c r="X3445" s="51" t="s">
        <v>22272</v>
      </c>
      <c r="Y3445" s="56" t="s">
        <v>22273</v>
      </c>
      <c r="Z3445" s="56" t="s">
        <v>22274</v>
      </c>
      <c r="AA3445" s="51" t="s">
        <v>60</v>
      </c>
      <c r="AB3445" s="56" t="s">
        <v>22275</v>
      </c>
      <c r="AC3445" s="51" t="s">
        <v>60</v>
      </c>
      <c r="AD3445" s="56" t="s">
        <v>22276</v>
      </c>
      <c r="AE3445" s="51" t="s">
        <v>22277</v>
      </c>
      <c r="AF3445" s="8" t="s">
        <v>22278</v>
      </c>
      <c r="AG3445" s="8" t="s">
        <v>5536</v>
      </c>
      <c r="AH3445" s="8" t="s">
        <v>352</v>
      </c>
      <c r="AI3445" s="8" t="s">
        <v>18832</v>
      </c>
      <c r="AJ3445" s="8"/>
      <c r="AK3445" s="8" t="s">
        <v>2114</v>
      </c>
      <c r="AL3445" s="8" t="s">
        <v>2114</v>
      </c>
      <c r="AM3445" s="8" t="s">
        <v>4945</v>
      </c>
      <c r="AN3445" s="8" t="s">
        <v>6657</v>
      </c>
      <c r="AO3445" s="8" t="s">
        <v>22279</v>
      </c>
      <c r="AP3445" s="29" t="s">
        <v>22278</v>
      </c>
      <c r="AQ3445" s="11">
        <v>1788.0</v>
      </c>
    </row>
    <row r="3446">
      <c r="A3446" s="8" t="str">
        <f t="shared" si="1"/>
        <v>Chelsea Zeig</v>
      </c>
      <c r="B3446" s="51" t="s">
        <v>22265</v>
      </c>
      <c r="C3446" s="51" t="s">
        <v>22175</v>
      </c>
      <c r="D3446" s="2" t="s">
        <v>5522</v>
      </c>
      <c r="E3446" s="8" t="s">
        <v>22266</v>
      </c>
      <c r="F3446" s="8" t="s">
        <v>2136</v>
      </c>
      <c r="G3446" s="51" t="s">
        <v>19294</v>
      </c>
      <c r="H3446" s="13" t="s">
        <v>22267</v>
      </c>
      <c r="I3446" s="8" t="s">
        <v>49</v>
      </c>
      <c r="J3446" s="10">
        <v>3.0</v>
      </c>
      <c r="K3446" s="8" t="s">
        <v>22280</v>
      </c>
      <c r="L3446" s="8"/>
      <c r="M3446" s="8"/>
      <c r="N3446" s="51" t="s">
        <v>22281</v>
      </c>
      <c r="O3446" s="51" t="s">
        <v>52</v>
      </c>
      <c r="P3446" s="51"/>
      <c r="Q3446" s="51"/>
      <c r="R3446" s="51" t="s">
        <v>7244</v>
      </c>
      <c r="S3446" s="51" t="s">
        <v>22282</v>
      </c>
      <c r="T3446" s="11" t="str">
        <f t="shared" si="2"/>
        <v>Chelsea Zeig</v>
      </c>
      <c r="U3446" s="51" t="s">
        <v>160</v>
      </c>
      <c r="V3446" s="51"/>
      <c r="W3446" s="51"/>
      <c r="X3446" s="94" t="s">
        <v>22283</v>
      </c>
      <c r="Y3446" s="51" t="s">
        <v>60</v>
      </c>
      <c r="Z3446" s="56" t="s">
        <v>22284</v>
      </c>
      <c r="AA3446" s="51" t="s">
        <v>60</v>
      </c>
      <c r="AB3446" s="56" t="s">
        <v>22275</v>
      </c>
      <c r="AC3446" s="51" t="s">
        <v>60</v>
      </c>
      <c r="AD3446" s="56" t="s">
        <v>22285</v>
      </c>
      <c r="AE3446" s="51" t="s">
        <v>22277</v>
      </c>
      <c r="AF3446" s="8" t="s">
        <v>22278</v>
      </c>
      <c r="AG3446" s="8" t="s">
        <v>5536</v>
      </c>
      <c r="AH3446" s="8" t="s">
        <v>352</v>
      </c>
      <c r="AI3446" s="8" t="s">
        <v>233</v>
      </c>
      <c r="AJ3446" s="8"/>
      <c r="AK3446" s="8" t="s">
        <v>2114</v>
      </c>
      <c r="AL3446" s="8" t="s">
        <v>2114</v>
      </c>
      <c r="AM3446" s="8" t="s">
        <v>4945</v>
      </c>
      <c r="AN3446" s="8" t="s">
        <v>6657</v>
      </c>
      <c r="AO3446" s="8" t="s">
        <v>22279</v>
      </c>
      <c r="AP3446" s="29" t="s">
        <v>22278</v>
      </c>
      <c r="AQ3446" s="11">
        <v>1788.0</v>
      </c>
    </row>
    <row r="3447">
      <c r="A3447" s="8" t="str">
        <f t="shared" si="1"/>
        <v>Rebecca Carvalho</v>
      </c>
      <c r="B3447" s="51" t="s">
        <v>22265</v>
      </c>
      <c r="C3447" s="51" t="s">
        <v>22175</v>
      </c>
      <c r="D3447" s="2" t="s">
        <v>5522</v>
      </c>
      <c r="E3447" s="51" t="s">
        <v>22266</v>
      </c>
      <c r="F3447" s="51" t="s">
        <v>2136</v>
      </c>
      <c r="G3447" s="51" t="s">
        <v>19294</v>
      </c>
      <c r="H3447" s="51" t="s">
        <v>22267</v>
      </c>
      <c r="I3447" s="59" t="s">
        <v>49</v>
      </c>
      <c r="J3447" s="60">
        <v>3.0</v>
      </c>
      <c r="K3447" s="51" t="s">
        <v>22280</v>
      </c>
      <c r="L3447" s="51"/>
      <c r="M3447" s="51"/>
      <c r="N3447" s="51" t="s">
        <v>22286</v>
      </c>
      <c r="O3447" s="51" t="s">
        <v>52</v>
      </c>
      <c r="P3447" s="51"/>
      <c r="Q3447" s="51"/>
      <c r="R3447" s="8" t="s">
        <v>3956</v>
      </c>
      <c r="S3447" s="8" t="s">
        <v>22287</v>
      </c>
      <c r="T3447" s="11" t="str">
        <f t="shared" si="2"/>
        <v>Rebecca Carvalho</v>
      </c>
      <c r="U3447" s="51" t="s">
        <v>106</v>
      </c>
      <c r="V3447" s="51"/>
      <c r="W3447" s="8"/>
      <c r="X3447" s="51" t="s">
        <v>22283</v>
      </c>
      <c r="Y3447" s="51" t="s">
        <v>60</v>
      </c>
      <c r="Z3447" s="56" t="s">
        <v>22274</v>
      </c>
      <c r="AA3447" s="51" t="s">
        <v>60</v>
      </c>
      <c r="AB3447" s="56" t="s">
        <v>22275</v>
      </c>
      <c r="AC3447" s="51" t="s">
        <v>60</v>
      </c>
      <c r="AD3447" s="56" t="s">
        <v>22276</v>
      </c>
      <c r="AE3447" s="51" t="s">
        <v>22277</v>
      </c>
      <c r="AF3447" s="51" t="s">
        <v>22278</v>
      </c>
      <c r="AG3447" s="51" t="s">
        <v>5536</v>
      </c>
      <c r="AH3447" s="51" t="s">
        <v>352</v>
      </c>
      <c r="AI3447" s="59" t="s">
        <v>18832</v>
      </c>
      <c r="AJ3447" s="51"/>
      <c r="AK3447" s="59" t="s">
        <v>2114</v>
      </c>
      <c r="AL3447" s="59" t="s">
        <v>2114</v>
      </c>
      <c r="AM3447" s="59" t="s">
        <v>4945</v>
      </c>
      <c r="AN3447" s="59" t="s">
        <v>6657</v>
      </c>
      <c r="AO3447" s="59" t="s">
        <v>22288</v>
      </c>
      <c r="AP3447" s="29" t="s">
        <v>22278</v>
      </c>
      <c r="AQ3447" s="68">
        <v>1788.0</v>
      </c>
    </row>
    <row r="3448">
      <c r="A3448" s="8" t="str">
        <f t="shared" si="1"/>
        <v>Phil Panebianco</v>
      </c>
      <c r="B3448" s="51" t="s">
        <v>22265</v>
      </c>
      <c r="C3448" s="51" t="s">
        <v>22175</v>
      </c>
      <c r="D3448" s="2" t="s">
        <v>5522</v>
      </c>
      <c r="E3448" s="8" t="s">
        <v>22266</v>
      </c>
      <c r="F3448" s="8" t="s">
        <v>2136</v>
      </c>
      <c r="G3448" s="51" t="s">
        <v>19294</v>
      </c>
      <c r="H3448" s="8" t="s">
        <v>22267</v>
      </c>
      <c r="I3448" s="8" t="s">
        <v>49</v>
      </c>
      <c r="J3448" s="10">
        <v>3.0</v>
      </c>
      <c r="K3448" s="8" t="s">
        <v>22280</v>
      </c>
      <c r="L3448" s="8"/>
      <c r="M3448" s="8"/>
      <c r="N3448" s="51" t="s">
        <v>22289</v>
      </c>
      <c r="O3448" s="57" t="s">
        <v>52</v>
      </c>
      <c r="P3448" s="51"/>
      <c r="Q3448" s="51"/>
      <c r="R3448" s="57" t="s">
        <v>5432</v>
      </c>
      <c r="S3448" s="57" t="s">
        <v>22290</v>
      </c>
      <c r="T3448" s="11" t="str">
        <f t="shared" si="2"/>
        <v>Phil Panebianco</v>
      </c>
      <c r="U3448" s="57" t="s">
        <v>106</v>
      </c>
      <c r="V3448" s="51"/>
      <c r="W3448" s="51"/>
      <c r="X3448" s="51" t="s">
        <v>22283</v>
      </c>
      <c r="Y3448" s="51" t="s">
        <v>60</v>
      </c>
      <c r="Z3448" s="51" t="s">
        <v>60</v>
      </c>
      <c r="AA3448" s="51" t="s">
        <v>60</v>
      </c>
      <c r="AB3448" s="56" t="s">
        <v>22275</v>
      </c>
      <c r="AC3448" s="51" t="s">
        <v>60</v>
      </c>
      <c r="AD3448" s="56" t="s">
        <v>22285</v>
      </c>
      <c r="AE3448" s="51" t="s">
        <v>22277</v>
      </c>
      <c r="AF3448" s="8" t="s">
        <v>22278</v>
      </c>
      <c r="AG3448" s="8" t="s">
        <v>5536</v>
      </c>
      <c r="AH3448" s="8" t="s">
        <v>352</v>
      </c>
      <c r="AI3448" s="8" t="s">
        <v>18832</v>
      </c>
      <c r="AJ3448" s="8"/>
      <c r="AK3448" s="8" t="s">
        <v>2114</v>
      </c>
      <c r="AL3448" s="8" t="s">
        <v>2114</v>
      </c>
      <c r="AM3448" s="8" t="s">
        <v>4945</v>
      </c>
      <c r="AN3448" s="8" t="s">
        <v>6657</v>
      </c>
      <c r="AO3448" s="8" t="s">
        <v>22288</v>
      </c>
      <c r="AP3448" s="29" t="s">
        <v>22278</v>
      </c>
      <c r="AQ3448" s="11">
        <v>1788.0</v>
      </c>
    </row>
    <row r="3449">
      <c r="A3449" s="8" t="str">
        <f t="shared" si="1"/>
        <v>Aidan Konhaus</v>
      </c>
      <c r="B3449" s="51" t="s">
        <v>22291</v>
      </c>
      <c r="C3449" s="51" t="s">
        <v>22175</v>
      </c>
      <c r="D3449" s="2" t="s">
        <v>5522</v>
      </c>
      <c r="E3449" s="8" t="s">
        <v>5652</v>
      </c>
      <c r="F3449" s="8" t="s">
        <v>2136</v>
      </c>
      <c r="G3449" s="51" t="s">
        <v>19294</v>
      </c>
      <c r="H3449" s="8" t="s">
        <v>22292</v>
      </c>
      <c r="I3449" s="8" t="s">
        <v>49</v>
      </c>
      <c r="J3449" s="10">
        <v>3.3</v>
      </c>
      <c r="K3449" s="8" t="s">
        <v>22293</v>
      </c>
      <c r="L3449" s="8" t="s">
        <v>5235</v>
      </c>
      <c r="M3449" s="8"/>
      <c r="N3449" s="51" t="s">
        <v>22294</v>
      </c>
      <c r="O3449" s="51" t="s">
        <v>52</v>
      </c>
      <c r="P3449" s="51"/>
      <c r="Q3449" s="51"/>
      <c r="R3449" s="51" t="s">
        <v>9215</v>
      </c>
      <c r="S3449" s="51" t="s">
        <v>22295</v>
      </c>
      <c r="T3449" s="11" t="str">
        <f t="shared" si="2"/>
        <v>Aidan Konhaus</v>
      </c>
      <c r="U3449" s="51" t="s">
        <v>55</v>
      </c>
      <c r="V3449" s="51" t="s">
        <v>22296</v>
      </c>
      <c r="W3449" s="51"/>
      <c r="X3449" s="51" t="s">
        <v>22297</v>
      </c>
      <c r="Y3449" s="51" t="s">
        <v>60</v>
      </c>
      <c r="Z3449" s="56" t="s">
        <v>22298</v>
      </c>
      <c r="AA3449" s="51" t="s">
        <v>60</v>
      </c>
      <c r="AB3449" s="51" t="s">
        <v>60</v>
      </c>
      <c r="AC3449" s="51" t="s">
        <v>60</v>
      </c>
      <c r="AD3449" s="56" t="s">
        <v>22299</v>
      </c>
      <c r="AE3449" s="51"/>
      <c r="AF3449" s="8" t="s">
        <v>22300</v>
      </c>
      <c r="AG3449" s="8" t="s">
        <v>5536</v>
      </c>
      <c r="AH3449" s="8" t="s">
        <v>352</v>
      </c>
      <c r="AI3449" s="8" t="s">
        <v>18832</v>
      </c>
      <c r="AJ3449" s="8"/>
      <c r="AK3449" s="8"/>
      <c r="AL3449" s="8"/>
      <c r="AM3449" s="8"/>
      <c r="AN3449" s="8" t="s">
        <v>22301</v>
      </c>
      <c r="AO3449" s="8" t="s">
        <v>22302</v>
      </c>
      <c r="AP3449" s="29" t="s">
        <v>22300</v>
      </c>
      <c r="AQ3449" s="11">
        <v>1968.0</v>
      </c>
    </row>
    <row r="3450">
      <c r="A3450" s="8" t="str">
        <f t="shared" si="1"/>
        <v>Hannah Nangle</v>
      </c>
      <c r="B3450" s="8" t="s">
        <v>22291</v>
      </c>
      <c r="C3450" s="51" t="s">
        <v>22175</v>
      </c>
      <c r="D3450" s="2" t="s">
        <v>5522</v>
      </c>
      <c r="E3450" s="51" t="s">
        <v>5652</v>
      </c>
      <c r="F3450" s="51" t="s">
        <v>2136</v>
      </c>
      <c r="G3450" s="51" t="s">
        <v>19294</v>
      </c>
      <c r="H3450" s="51" t="s">
        <v>22292</v>
      </c>
      <c r="I3450" s="59" t="s">
        <v>49</v>
      </c>
      <c r="J3450" s="60">
        <v>3.3</v>
      </c>
      <c r="K3450" s="51" t="s">
        <v>22293</v>
      </c>
      <c r="L3450" s="51" t="s">
        <v>5235</v>
      </c>
      <c r="M3450" s="51"/>
      <c r="N3450" s="51" t="s">
        <v>22303</v>
      </c>
      <c r="O3450" s="51" t="s">
        <v>52</v>
      </c>
      <c r="P3450" s="51"/>
      <c r="Q3450" s="51"/>
      <c r="R3450" s="51" t="s">
        <v>104</v>
      </c>
      <c r="S3450" s="51" t="s">
        <v>22304</v>
      </c>
      <c r="T3450" s="11" t="str">
        <f t="shared" si="2"/>
        <v>Hannah Nangle</v>
      </c>
      <c r="U3450" s="51" t="s">
        <v>80</v>
      </c>
      <c r="V3450" s="51" t="s">
        <v>22305</v>
      </c>
      <c r="W3450" s="51"/>
      <c r="X3450" s="51" t="s">
        <v>22297</v>
      </c>
      <c r="Y3450" s="51" t="s">
        <v>60</v>
      </c>
      <c r="Z3450" s="56" t="s">
        <v>22298</v>
      </c>
      <c r="AA3450" s="51" t="s">
        <v>60</v>
      </c>
      <c r="AB3450" s="51" t="s">
        <v>60</v>
      </c>
      <c r="AC3450" s="51" t="s">
        <v>60</v>
      </c>
      <c r="AD3450" s="56" t="s">
        <v>22299</v>
      </c>
      <c r="AE3450" s="51"/>
      <c r="AF3450" s="51" t="s">
        <v>22300</v>
      </c>
      <c r="AG3450" s="51" t="s">
        <v>5536</v>
      </c>
      <c r="AH3450" s="51" t="s">
        <v>352</v>
      </c>
      <c r="AI3450" s="59" t="s">
        <v>18832</v>
      </c>
      <c r="AJ3450" s="51"/>
      <c r="AK3450" s="59"/>
      <c r="AL3450" s="59"/>
      <c r="AM3450" s="59"/>
      <c r="AN3450" s="59" t="s">
        <v>22301</v>
      </c>
      <c r="AO3450" s="59" t="s">
        <v>22306</v>
      </c>
      <c r="AP3450" s="67" t="s">
        <v>22300</v>
      </c>
      <c r="AQ3450" s="68">
        <v>1968.0</v>
      </c>
    </row>
    <row r="3451">
      <c r="A3451" s="8" t="str">
        <f t="shared" si="1"/>
        <v>Hannah Jackson</v>
      </c>
      <c r="B3451" s="51" t="s">
        <v>22307</v>
      </c>
      <c r="C3451" s="51" t="s">
        <v>19832</v>
      </c>
      <c r="D3451" s="2" t="s">
        <v>5522</v>
      </c>
      <c r="E3451" s="8" t="s">
        <v>5523</v>
      </c>
      <c r="F3451" s="8" t="s">
        <v>2136</v>
      </c>
      <c r="G3451" s="51" t="s">
        <v>19294</v>
      </c>
      <c r="H3451" s="13" t="s">
        <v>22308</v>
      </c>
      <c r="I3451" s="8" t="s">
        <v>49</v>
      </c>
      <c r="J3451" s="10">
        <v>4.19</v>
      </c>
      <c r="K3451" s="8" t="s">
        <v>22309</v>
      </c>
      <c r="L3451" s="8" t="s">
        <v>1436</v>
      </c>
      <c r="M3451" s="8"/>
      <c r="N3451" s="51" t="s">
        <v>22310</v>
      </c>
      <c r="O3451" s="51" t="s">
        <v>52</v>
      </c>
      <c r="P3451" s="51"/>
      <c r="Q3451" s="51"/>
      <c r="R3451" s="51" t="s">
        <v>104</v>
      </c>
      <c r="S3451" s="51" t="s">
        <v>2521</v>
      </c>
      <c r="T3451" s="11" t="str">
        <f t="shared" si="2"/>
        <v>Hannah Jackson</v>
      </c>
      <c r="U3451" s="51" t="s">
        <v>2625</v>
      </c>
      <c r="V3451" s="51"/>
      <c r="W3451" s="51"/>
      <c r="X3451" s="94" t="s">
        <v>22311</v>
      </c>
      <c r="Y3451" s="51" t="s">
        <v>60</v>
      </c>
      <c r="Z3451" s="56" t="s">
        <v>22312</v>
      </c>
      <c r="AA3451" s="51" t="s">
        <v>60</v>
      </c>
      <c r="AB3451" s="51" t="s">
        <v>60</v>
      </c>
      <c r="AC3451" s="51" t="s">
        <v>60</v>
      </c>
      <c r="AD3451" s="56" t="s">
        <v>22313</v>
      </c>
      <c r="AE3451" s="51" t="s">
        <v>22314</v>
      </c>
      <c r="AF3451" s="8" t="s">
        <v>22315</v>
      </c>
      <c r="AG3451" s="8" t="s">
        <v>5536</v>
      </c>
      <c r="AH3451" s="8" t="s">
        <v>654</v>
      </c>
      <c r="AI3451" s="8" t="s">
        <v>233</v>
      </c>
      <c r="AJ3451" s="8"/>
      <c r="AK3451" s="8" t="s">
        <v>22316</v>
      </c>
      <c r="AL3451" s="8" t="s">
        <v>22317</v>
      </c>
      <c r="AM3451" s="8" t="s">
        <v>10831</v>
      </c>
      <c r="AN3451" s="8" t="s">
        <v>22318</v>
      </c>
      <c r="AO3451" s="8" t="s">
        <v>22319</v>
      </c>
      <c r="AP3451" s="29" t="s">
        <v>22315</v>
      </c>
      <c r="AQ3451" s="11">
        <v>4524.0</v>
      </c>
    </row>
    <row r="3452">
      <c r="A3452" s="8" t="str">
        <f t="shared" si="1"/>
        <v>Ana Przybylowski</v>
      </c>
      <c r="B3452" s="51" t="s">
        <v>22307</v>
      </c>
      <c r="C3452" s="51" t="s">
        <v>19832</v>
      </c>
      <c r="D3452" s="2" t="s">
        <v>5522</v>
      </c>
      <c r="E3452" s="8" t="s">
        <v>5523</v>
      </c>
      <c r="F3452" s="8" t="s">
        <v>2136</v>
      </c>
      <c r="G3452" s="51" t="s">
        <v>19294</v>
      </c>
      <c r="H3452" s="8" t="s">
        <v>22308</v>
      </c>
      <c r="I3452" s="8" t="s">
        <v>49</v>
      </c>
      <c r="J3452" s="10">
        <v>4.19</v>
      </c>
      <c r="K3452" s="8" t="s">
        <v>22309</v>
      </c>
      <c r="L3452" s="8" t="s">
        <v>1436</v>
      </c>
      <c r="M3452" s="8"/>
      <c r="N3452" s="57" t="s">
        <v>22320</v>
      </c>
      <c r="O3452" s="51" t="s">
        <v>52</v>
      </c>
      <c r="P3452" s="51"/>
      <c r="Q3452" s="51"/>
      <c r="R3452" s="8" t="s">
        <v>22321</v>
      </c>
      <c r="S3452" s="51" t="s">
        <v>22322</v>
      </c>
      <c r="T3452" s="11" t="str">
        <f t="shared" si="2"/>
        <v>Ana Przybylowski</v>
      </c>
      <c r="U3452" s="8" t="s">
        <v>14197</v>
      </c>
      <c r="V3452" s="51"/>
      <c r="W3452" s="51"/>
      <c r="X3452" s="51" t="s">
        <v>22311</v>
      </c>
      <c r="Y3452" s="51" t="s">
        <v>60</v>
      </c>
      <c r="Z3452" s="56" t="s">
        <v>22312</v>
      </c>
      <c r="AA3452" s="51" t="s">
        <v>60</v>
      </c>
      <c r="AB3452" s="51" t="s">
        <v>60</v>
      </c>
      <c r="AC3452" s="51" t="s">
        <v>60</v>
      </c>
      <c r="AD3452" s="56" t="s">
        <v>22313</v>
      </c>
      <c r="AE3452" s="51" t="s">
        <v>22314</v>
      </c>
      <c r="AF3452" s="8" t="s">
        <v>22315</v>
      </c>
      <c r="AG3452" s="8" t="s">
        <v>5536</v>
      </c>
      <c r="AH3452" s="8" t="s">
        <v>654</v>
      </c>
      <c r="AI3452" s="8" t="s">
        <v>233</v>
      </c>
      <c r="AJ3452" s="8"/>
      <c r="AK3452" s="8" t="s">
        <v>22316</v>
      </c>
      <c r="AL3452" s="8" t="s">
        <v>22317</v>
      </c>
      <c r="AM3452" s="8" t="s">
        <v>10831</v>
      </c>
      <c r="AN3452" s="8" t="s">
        <v>22318</v>
      </c>
      <c r="AO3452" s="8" t="s">
        <v>22319</v>
      </c>
      <c r="AP3452" s="29" t="s">
        <v>22315</v>
      </c>
      <c r="AQ3452" s="11">
        <v>4524.0</v>
      </c>
    </row>
    <row r="3453">
      <c r="A3453" s="8" t="str">
        <f t="shared" si="1"/>
        <v>Julie Heyde</v>
      </c>
      <c r="B3453" s="8" t="s">
        <v>22307</v>
      </c>
      <c r="C3453" s="51" t="s">
        <v>19832</v>
      </c>
      <c r="D3453" s="2" t="s">
        <v>5522</v>
      </c>
      <c r="E3453" s="8" t="s">
        <v>5523</v>
      </c>
      <c r="F3453" s="8" t="s">
        <v>2136</v>
      </c>
      <c r="G3453" s="51" t="s">
        <v>19294</v>
      </c>
      <c r="H3453" s="8" t="s">
        <v>22308</v>
      </c>
      <c r="I3453" s="8" t="s">
        <v>49</v>
      </c>
      <c r="J3453" s="10">
        <v>4.19</v>
      </c>
      <c r="K3453" s="8" t="s">
        <v>22309</v>
      </c>
      <c r="L3453" s="8" t="s">
        <v>1436</v>
      </c>
      <c r="M3453" s="8"/>
      <c r="N3453" s="51" t="s">
        <v>22323</v>
      </c>
      <c r="O3453" s="57" t="s">
        <v>52</v>
      </c>
      <c r="P3453" s="51"/>
      <c r="Q3453" s="51"/>
      <c r="R3453" s="57" t="s">
        <v>16370</v>
      </c>
      <c r="S3453" s="57" t="s">
        <v>22324</v>
      </c>
      <c r="T3453" s="11" t="str">
        <f t="shared" si="2"/>
        <v>Julie Heyde</v>
      </c>
      <c r="U3453" s="57" t="s">
        <v>21699</v>
      </c>
      <c r="V3453" s="57" t="s">
        <v>22325</v>
      </c>
      <c r="W3453" s="51"/>
      <c r="X3453" s="51" t="s">
        <v>22311</v>
      </c>
      <c r="Y3453" s="51" t="s">
        <v>60</v>
      </c>
      <c r="Z3453" s="56" t="s">
        <v>22312</v>
      </c>
      <c r="AA3453" s="51" t="s">
        <v>60</v>
      </c>
      <c r="AB3453" s="56" t="s">
        <v>22326</v>
      </c>
      <c r="AC3453" s="51" t="s">
        <v>60</v>
      </c>
      <c r="AD3453" s="56" t="s">
        <v>22313</v>
      </c>
      <c r="AE3453" s="51" t="s">
        <v>22314</v>
      </c>
      <c r="AF3453" s="8" t="s">
        <v>22315</v>
      </c>
      <c r="AG3453" s="8" t="s">
        <v>5536</v>
      </c>
      <c r="AH3453" s="8" t="s">
        <v>654</v>
      </c>
      <c r="AI3453" s="8" t="s">
        <v>18832</v>
      </c>
      <c r="AJ3453" s="8"/>
      <c r="AK3453" s="8" t="s">
        <v>22316</v>
      </c>
      <c r="AL3453" s="8" t="s">
        <v>22317</v>
      </c>
      <c r="AM3453" s="8" t="s">
        <v>10831</v>
      </c>
      <c r="AN3453" s="8" t="s">
        <v>22318</v>
      </c>
      <c r="AO3453" s="8" t="s">
        <v>22327</v>
      </c>
      <c r="AP3453" s="14" t="s">
        <v>22315</v>
      </c>
      <c r="AQ3453" s="11">
        <v>4524.0</v>
      </c>
    </row>
    <row r="3454">
      <c r="A3454" s="8" t="str">
        <f t="shared" si="1"/>
        <v>Riley Macon</v>
      </c>
      <c r="B3454" s="51" t="s">
        <v>22307</v>
      </c>
      <c r="C3454" s="51" t="s">
        <v>19832</v>
      </c>
      <c r="D3454" s="2" t="s">
        <v>5522</v>
      </c>
      <c r="E3454" s="8" t="s">
        <v>5523</v>
      </c>
      <c r="F3454" s="8" t="s">
        <v>2136</v>
      </c>
      <c r="G3454" s="51" t="s">
        <v>19294</v>
      </c>
      <c r="H3454" s="8" t="s">
        <v>22308</v>
      </c>
      <c r="I3454" s="8" t="s">
        <v>49</v>
      </c>
      <c r="J3454" s="10">
        <v>4.19</v>
      </c>
      <c r="K3454" s="8" t="s">
        <v>22309</v>
      </c>
      <c r="L3454" s="8" t="s">
        <v>1436</v>
      </c>
      <c r="M3454" s="8"/>
      <c r="N3454" s="51" t="s">
        <v>22328</v>
      </c>
      <c r="O3454" s="51" t="s">
        <v>52</v>
      </c>
      <c r="P3454" s="51"/>
      <c r="Q3454" s="51"/>
      <c r="R3454" s="51" t="s">
        <v>324</v>
      </c>
      <c r="S3454" s="51" t="s">
        <v>22329</v>
      </c>
      <c r="T3454" s="11" t="str">
        <f t="shared" si="2"/>
        <v>Riley Macon</v>
      </c>
      <c r="U3454" s="8" t="s">
        <v>55</v>
      </c>
      <c r="V3454" s="51" t="s">
        <v>22330</v>
      </c>
      <c r="W3454" s="51"/>
      <c r="X3454" s="94" t="s">
        <v>22311</v>
      </c>
      <c r="Y3454" s="51" t="s">
        <v>60</v>
      </c>
      <c r="Z3454" s="56" t="s">
        <v>22312</v>
      </c>
      <c r="AA3454" s="51" t="s">
        <v>60</v>
      </c>
      <c r="AB3454" s="51" t="s">
        <v>60</v>
      </c>
      <c r="AC3454" s="51" t="s">
        <v>60</v>
      </c>
      <c r="AD3454" s="56" t="s">
        <v>22313</v>
      </c>
      <c r="AE3454" s="51" t="s">
        <v>22314</v>
      </c>
      <c r="AF3454" s="8" t="s">
        <v>22315</v>
      </c>
      <c r="AG3454" s="8" t="s">
        <v>5536</v>
      </c>
      <c r="AH3454" s="8" t="s">
        <v>654</v>
      </c>
      <c r="AI3454" s="8" t="s">
        <v>233</v>
      </c>
      <c r="AJ3454" s="8"/>
      <c r="AK3454" s="8" t="s">
        <v>22316</v>
      </c>
      <c r="AL3454" s="8" t="s">
        <v>22317</v>
      </c>
      <c r="AM3454" s="8" t="s">
        <v>10831</v>
      </c>
      <c r="AN3454" s="8" t="s">
        <v>22318</v>
      </c>
      <c r="AO3454" s="8" t="s">
        <v>22319</v>
      </c>
      <c r="AP3454" s="29" t="s">
        <v>22315</v>
      </c>
      <c r="AQ3454" s="11">
        <v>4524.0</v>
      </c>
    </row>
    <row r="3455">
      <c r="A3455" s="8" t="str">
        <f t="shared" si="1"/>
        <v>Todd Linder</v>
      </c>
      <c r="B3455" s="51" t="s">
        <v>22307</v>
      </c>
      <c r="C3455" s="51" t="s">
        <v>19832</v>
      </c>
      <c r="D3455" s="2" t="s">
        <v>5522</v>
      </c>
      <c r="E3455" s="8" t="s">
        <v>5523</v>
      </c>
      <c r="F3455" s="8" t="s">
        <v>2136</v>
      </c>
      <c r="G3455" s="51" t="s">
        <v>19294</v>
      </c>
      <c r="H3455" s="8" t="s">
        <v>22308</v>
      </c>
      <c r="I3455" s="8" t="s">
        <v>49</v>
      </c>
      <c r="J3455" s="10">
        <v>4.19</v>
      </c>
      <c r="K3455" s="8" t="s">
        <v>22309</v>
      </c>
      <c r="L3455" s="8" t="s">
        <v>1436</v>
      </c>
      <c r="M3455" s="8"/>
      <c r="N3455" s="51" t="s">
        <v>22331</v>
      </c>
      <c r="O3455" s="51" t="s">
        <v>52</v>
      </c>
      <c r="P3455" s="51"/>
      <c r="Q3455" s="51"/>
      <c r="R3455" s="51" t="s">
        <v>4891</v>
      </c>
      <c r="S3455" s="51" t="s">
        <v>22332</v>
      </c>
      <c r="T3455" s="11" t="str">
        <f t="shared" si="2"/>
        <v>Todd Linder</v>
      </c>
      <c r="U3455" s="57" t="s">
        <v>498</v>
      </c>
      <c r="V3455" s="51" t="s">
        <v>22333</v>
      </c>
      <c r="W3455" s="51" t="s">
        <v>22334</v>
      </c>
      <c r="X3455" s="94" t="s">
        <v>22311</v>
      </c>
      <c r="Y3455" s="51" t="s">
        <v>60</v>
      </c>
      <c r="Z3455" s="56" t="s">
        <v>22312</v>
      </c>
      <c r="AA3455" s="56" t="s">
        <v>22335</v>
      </c>
      <c r="AB3455" s="51" t="s">
        <v>60</v>
      </c>
      <c r="AC3455" s="51" t="s">
        <v>60</v>
      </c>
      <c r="AD3455" s="56" t="s">
        <v>22313</v>
      </c>
      <c r="AE3455" s="51" t="s">
        <v>22314</v>
      </c>
      <c r="AF3455" s="8" t="s">
        <v>22315</v>
      </c>
      <c r="AG3455" s="8" t="s">
        <v>5536</v>
      </c>
      <c r="AH3455" s="8" t="s">
        <v>654</v>
      </c>
      <c r="AI3455" s="8" t="s">
        <v>233</v>
      </c>
      <c r="AJ3455" s="8"/>
      <c r="AK3455" s="8" t="s">
        <v>22316</v>
      </c>
      <c r="AL3455" s="8" t="s">
        <v>22317</v>
      </c>
      <c r="AM3455" s="8" t="s">
        <v>10831</v>
      </c>
      <c r="AN3455" s="8" t="s">
        <v>22318</v>
      </c>
      <c r="AO3455" s="8" t="s">
        <v>22319</v>
      </c>
      <c r="AP3455" s="29" t="s">
        <v>22315</v>
      </c>
      <c r="AQ3455" s="11">
        <v>4524.0</v>
      </c>
    </row>
    <row r="3456">
      <c r="A3456" s="8" t="str">
        <f t="shared" si="1"/>
        <v>Liam Ackerman</v>
      </c>
      <c r="B3456" s="51" t="s">
        <v>22307</v>
      </c>
      <c r="C3456" s="51" t="s">
        <v>19832</v>
      </c>
      <c r="D3456" s="2" t="s">
        <v>5522</v>
      </c>
      <c r="E3456" s="8" t="s">
        <v>5523</v>
      </c>
      <c r="F3456" s="8" t="s">
        <v>2136</v>
      </c>
      <c r="G3456" s="51" t="s">
        <v>19294</v>
      </c>
      <c r="H3456" s="8" t="s">
        <v>22308</v>
      </c>
      <c r="I3456" s="8" t="s">
        <v>49</v>
      </c>
      <c r="J3456" s="10">
        <v>4.19</v>
      </c>
      <c r="K3456" s="8" t="s">
        <v>22309</v>
      </c>
      <c r="L3456" s="8" t="s">
        <v>1436</v>
      </c>
      <c r="M3456" s="8"/>
      <c r="N3456" s="51" t="s">
        <v>22336</v>
      </c>
      <c r="O3456" s="51" t="s">
        <v>52</v>
      </c>
      <c r="P3456" s="51"/>
      <c r="Q3456" s="51"/>
      <c r="R3456" s="8" t="s">
        <v>5558</v>
      </c>
      <c r="S3456" s="8" t="s">
        <v>22337</v>
      </c>
      <c r="T3456" s="11" t="str">
        <f t="shared" si="2"/>
        <v>Liam Ackerman</v>
      </c>
      <c r="U3456" s="8" t="s">
        <v>247</v>
      </c>
      <c r="V3456" s="51"/>
      <c r="W3456" s="51"/>
      <c r="X3456" s="51" t="s">
        <v>22311</v>
      </c>
      <c r="Y3456" s="51" t="s">
        <v>60</v>
      </c>
      <c r="Z3456" s="56" t="s">
        <v>22312</v>
      </c>
      <c r="AA3456" s="51" t="s">
        <v>60</v>
      </c>
      <c r="AB3456" s="51" t="s">
        <v>60</v>
      </c>
      <c r="AC3456" s="51" t="s">
        <v>60</v>
      </c>
      <c r="AD3456" s="56" t="s">
        <v>22313</v>
      </c>
      <c r="AE3456" s="51" t="s">
        <v>22314</v>
      </c>
      <c r="AF3456" s="8" t="s">
        <v>22315</v>
      </c>
      <c r="AG3456" s="8" t="s">
        <v>5536</v>
      </c>
      <c r="AH3456" s="8" t="s">
        <v>654</v>
      </c>
      <c r="AI3456" s="8" t="s">
        <v>18832</v>
      </c>
      <c r="AJ3456" s="8"/>
      <c r="AK3456" s="8" t="s">
        <v>22316</v>
      </c>
      <c r="AL3456" s="8" t="s">
        <v>22317</v>
      </c>
      <c r="AM3456" s="8" t="s">
        <v>10831</v>
      </c>
      <c r="AN3456" s="8" t="s">
        <v>22318</v>
      </c>
      <c r="AO3456" s="8" t="s">
        <v>22319</v>
      </c>
      <c r="AP3456" s="29" t="s">
        <v>22315</v>
      </c>
      <c r="AQ3456" s="11">
        <v>4524.0</v>
      </c>
    </row>
    <row r="3457">
      <c r="A3457" s="8" t="str">
        <f t="shared" si="1"/>
        <v>Derek Rousseau</v>
      </c>
      <c r="B3457" s="51" t="s">
        <v>22307</v>
      </c>
      <c r="C3457" s="51" t="s">
        <v>19832</v>
      </c>
      <c r="D3457" s="2" t="s">
        <v>5522</v>
      </c>
      <c r="E3457" s="8" t="s">
        <v>5523</v>
      </c>
      <c r="F3457" s="8" t="s">
        <v>2136</v>
      </c>
      <c r="G3457" s="51" t="s">
        <v>19294</v>
      </c>
      <c r="H3457" s="8" t="s">
        <v>22308</v>
      </c>
      <c r="I3457" s="8" t="s">
        <v>49</v>
      </c>
      <c r="J3457" s="10">
        <v>4.19</v>
      </c>
      <c r="K3457" s="8" t="s">
        <v>22309</v>
      </c>
      <c r="L3457" s="8" t="s">
        <v>1436</v>
      </c>
      <c r="M3457" s="8"/>
      <c r="N3457" s="51" t="s">
        <v>22338</v>
      </c>
      <c r="O3457" s="51" t="s">
        <v>52</v>
      </c>
      <c r="P3457" s="51"/>
      <c r="Q3457" s="51"/>
      <c r="R3457" s="51" t="s">
        <v>365</v>
      </c>
      <c r="S3457" s="51" t="s">
        <v>22339</v>
      </c>
      <c r="T3457" s="11" t="str">
        <f t="shared" si="2"/>
        <v>Derek Rousseau</v>
      </c>
      <c r="U3457" s="51" t="s">
        <v>386</v>
      </c>
      <c r="V3457" s="51" t="s">
        <v>22340</v>
      </c>
      <c r="W3457" s="51" t="s">
        <v>22341</v>
      </c>
      <c r="X3457" s="94" t="s">
        <v>22311</v>
      </c>
      <c r="Y3457" s="51" t="s">
        <v>60</v>
      </c>
      <c r="Z3457" s="56" t="s">
        <v>22312</v>
      </c>
      <c r="AA3457" s="51" t="s">
        <v>60</v>
      </c>
      <c r="AB3457" s="51" t="s">
        <v>60</v>
      </c>
      <c r="AC3457" s="51" t="s">
        <v>60</v>
      </c>
      <c r="AD3457" s="56" t="s">
        <v>22313</v>
      </c>
      <c r="AE3457" s="51" t="s">
        <v>22314</v>
      </c>
      <c r="AF3457" s="8" t="s">
        <v>22315</v>
      </c>
      <c r="AG3457" s="8" t="s">
        <v>5536</v>
      </c>
      <c r="AH3457" s="8" t="s">
        <v>654</v>
      </c>
      <c r="AI3457" s="8" t="s">
        <v>233</v>
      </c>
      <c r="AJ3457" s="8"/>
      <c r="AK3457" s="8" t="s">
        <v>22316</v>
      </c>
      <c r="AL3457" s="8" t="s">
        <v>22317</v>
      </c>
      <c r="AM3457" s="8" t="s">
        <v>10831</v>
      </c>
      <c r="AN3457" s="8" t="s">
        <v>22318</v>
      </c>
      <c r="AO3457" s="8" t="s">
        <v>22319</v>
      </c>
      <c r="AP3457" s="29" t="s">
        <v>22315</v>
      </c>
      <c r="AQ3457" s="11">
        <v>4524.0</v>
      </c>
    </row>
    <row r="3458">
      <c r="A3458" s="8" t="str">
        <f t="shared" si="1"/>
        <v>Whitney Macon</v>
      </c>
      <c r="B3458" s="51" t="s">
        <v>22307</v>
      </c>
      <c r="C3458" s="51" t="s">
        <v>19832</v>
      </c>
      <c r="D3458" s="2" t="s">
        <v>5522</v>
      </c>
      <c r="E3458" s="8" t="s">
        <v>5523</v>
      </c>
      <c r="F3458" s="8" t="s">
        <v>2136</v>
      </c>
      <c r="G3458" s="51" t="s">
        <v>19294</v>
      </c>
      <c r="H3458" s="8" t="s">
        <v>22308</v>
      </c>
      <c r="I3458" s="8" t="s">
        <v>49</v>
      </c>
      <c r="J3458" s="10">
        <v>4.19</v>
      </c>
      <c r="K3458" s="8" t="s">
        <v>22309</v>
      </c>
      <c r="L3458" s="8" t="s">
        <v>1436</v>
      </c>
      <c r="M3458" s="8"/>
      <c r="N3458" s="51" t="s">
        <v>22342</v>
      </c>
      <c r="O3458" s="51" t="s">
        <v>52</v>
      </c>
      <c r="P3458" s="51"/>
      <c r="Q3458" s="51"/>
      <c r="R3458" s="8" t="s">
        <v>7952</v>
      </c>
      <c r="S3458" s="8" t="s">
        <v>22329</v>
      </c>
      <c r="T3458" s="11" t="str">
        <f t="shared" si="2"/>
        <v>Whitney Macon</v>
      </c>
      <c r="U3458" s="8" t="s">
        <v>106</v>
      </c>
      <c r="V3458" s="51"/>
      <c r="W3458" s="51"/>
      <c r="X3458" s="51" t="s">
        <v>22311</v>
      </c>
      <c r="Y3458" s="51" t="s">
        <v>60</v>
      </c>
      <c r="Z3458" s="56" t="s">
        <v>22312</v>
      </c>
      <c r="AA3458" s="51" t="s">
        <v>60</v>
      </c>
      <c r="AB3458" s="51" t="s">
        <v>60</v>
      </c>
      <c r="AC3458" s="51" t="s">
        <v>60</v>
      </c>
      <c r="AD3458" s="56" t="s">
        <v>22313</v>
      </c>
      <c r="AE3458" s="51" t="s">
        <v>22314</v>
      </c>
      <c r="AF3458" s="8" t="s">
        <v>22315</v>
      </c>
      <c r="AG3458" s="8" t="s">
        <v>5536</v>
      </c>
      <c r="AH3458" s="8" t="s">
        <v>654</v>
      </c>
      <c r="AI3458" s="8" t="s">
        <v>18832</v>
      </c>
      <c r="AJ3458" s="8"/>
      <c r="AK3458" s="8" t="s">
        <v>22316</v>
      </c>
      <c r="AL3458" s="8" t="s">
        <v>22317</v>
      </c>
      <c r="AM3458" s="8" t="s">
        <v>10831</v>
      </c>
      <c r="AN3458" s="8" t="s">
        <v>22318</v>
      </c>
      <c r="AO3458" s="8" t="s">
        <v>22319</v>
      </c>
      <c r="AP3458" s="29" t="s">
        <v>22315</v>
      </c>
      <c r="AQ3458" s="11">
        <v>4524.0</v>
      </c>
    </row>
    <row r="3459">
      <c r="A3459" s="8" t="str">
        <f t="shared" si="1"/>
        <v>Cathy Lohse</v>
      </c>
      <c r="B3459" s="51" t="s">
        <v>22343</v>
      </c>
      <c r="C3459" s="51" t="s">
        <v>22132</v>
      </c>
      <c r="D3459" s="2" t="s">
        <v>5522</v>
      </c>
      <c r="E3459" s="8" t="s">
        <v>22344</v>
      </c>
      <c r="F3459" s="8" t="s">
        <v>2136</v>
      </c>
      <c r="G3459" s="51" t="s">
        <v>19294</v>
      </c>
      <c r="H3459" s="8" t="s">
        <v>22345</v>
      </c>
      <c r="I3459" s="8" t="s">
        <v>49</v>
      </c>
      <c r="J3459" s="10">
        <v>3.11</v>
      </c>
      <c r="K3459" s="8" t="s">
        <v>22346</v>
      </c>
      <c r="L3459" s="8"/>
      <c r="M3459" s="8"/>
      <c r="N3459" s="51" t="s">
        <v>22347</v>
      </c>
      <c r="O3459" s="51" t="s">
        <v>52</v>
      </c>
      <c r="P3459" s="51"/>
      <c r="Q3459" s="51"/>
      <c r="R3459" s="51" t="s">
        <v>22348</v>
      </c>
      <c r="S3459" s="51" t="s">
        <v>22349</v>
      </c>
      <c r="T3459" s="11" t="str">
        <f t="shared" si="2"/>
        <v>Cathy Lohse</v>
      </c>
      <c r="U3459" s="51" t="s">
        <v>55</v>
      </c>
      <c r="V3459" s="51" t="s">
        <v>22350</v>
      </c>
      <c r="W3459" s="51" t="s">
        <v>22351</v>
      </c>
      <c r="X3459" s="94" t="s">
        <v>22352</v>
      </c>
      <c r="Y3459" s="51" t="s">
        <v>60</v>
      </c>
      <c r="Z3459" s="51" t="s">
        <v>60</v>
      </c>
      <c r="AA3459" s="56" t="s">
        <v>22353</v>
      </c>
      <c r="AB3459" s="51" t="s">
        <v>60</v>
      </c>
      <c r="AC3459" s="51" t="s">
        <v>60</v>
      </c>
      <c r="AD3459" s="51" t="s">
        <v>60</v>
      </c>
      <c r="AE3459" s="51" t="s">
        <v>22354</v>
      </c>
      <c r="AF3459" s="8" t="s">
        <v>22355</v>
      </c>
      <c r="AG3459" s="8" t="s">
        <v>5536</v>
      </c>
      <c r="AH3459" s="8" t="s">
        <v>4581</v>
      </c>
      <c r="AI3459" s="8" t="s">
        <v>66</v>
      </c>
      <c r="AJ3459" s="8"/>
      <c r="AK3459" s="8" t="s">
        <v>7079</v>
      </c>
      <c r="AL3459" s="8" t="s">
        <v>22356</v>
      </c>
      <c r="AM3459" s="8" t="s">
        <v>6631</v>
      </c>
      <c r="AN3459" s="8" t="s">
        <v>17550</v>
      </c>
      <c r="AO3459" s="8" t="s">
        <v>22319</v>
      </c>
      <c r="AP3459" s="29" t="s">
        <v>22355</v>
      </c>
      <c r="AQ3459" s="11">
        <v>1677.0</v>
      </c>
    </row>
    <row r="3460">
      <c r="A3460" s="8" t="str">
        <f t="shared" si="1"/>
        <v>John O'Leary</v>
      </c>
      <c r="B3460" s="103" t="s">
        <v>22343</v>
      </c>
      <c r="C3460" s="51" t="s">
        <v>22132</v>
      </c>
      <c r="D3460" s="104" t="s">
        <v>5522</v>
      </c>
      <c r="E3460" s="62" t="s">
        <v>22344</v>
      </c>
      <c r="F3460" s="62" t="s">
        <v>2136</v>
      </c>
      <c r="G3460" s="105" t="s">
        <v>19294</v>
      </c>
      <c r="H3460" s="89">
        <v>166692.0</v>
      </c>
      <c r="I3460" s="63" t="s">
        <v>49</v>
      </c>
      <c r="J3460" s="60">
        <v>3.11</v>
      </c>
      <c r="K3460" s="18" t="s">
        <v>22346</v>
      </c>
      <c r="L3460" s="18"/>
      <c r="M3460" s="105"/>
      <c r="N3460" s="61" t="s">
        <v>22357</v>
      </c>
      <c r="O3460" s="51" t="s">
        <v>52</v>
      </c>
      <c r="P3460" s="61" t="s">
        <v>207</v>
      </c>
      <c r="Q3460" s="51"/>
      <c r="R3460" s="51" t="s">
        <v>1997</v>
      </c>
      <c r="S3460" s="51" t="s">
        <v>22358</v>
      </c>
      <c r="T3460" s="11" t="str">
        <f t="shared" si="2"/>
        <v>John O'Leary</v>
      </c>
      <c r="U3460" s="51" t="s">
        <v>106</v>
      </c>
      <c r="V3460" s="51" t="s">
        <v>22359</v>
      </c>
      <c r="W3460" s="51"/>
      <c r="X3460" s="62" t="s">
        <v>22352</v>
      </c>
      <c r="Y3460" s="62"/>
      <c r="Z3460" s="62"/>
      <c r="AA3460" s="62"/>
      <c r="AB3460" s="62"/>
      <c r="AC3460" s="62"/>
      <c r="AD3460" s="62"/>
      <c r="AE3460" s="62" t="s">
        <v>22354</v>
      </c>
      <c r="AF3460" s="62" t="s">
        <v>22355</v>
      </c>
      <c r="AG3460" s="62" t="s">
        <v>5536</v>
      </c>
      <c r="AH3460" s="72" t="s">
        <v>4581</v>
      </c>
      <c r="AI3460" s="63" t="s">
        <v>66</v>
      </c>
      <c r="AJ3460" s="105"/>
      <c r="AK3460" s="63" t="s">
        <v>7079</v>
      </c>
      <c r="AL3460" s="63" t="s">
        <v>22356</v>
      </c>
      <c r="AM3460" s="60" t="s">
        <v>6631</v>
      </c>
      <c r="AN3460" s="97">
        <v>0.918918918918919</v>
      </c>
      <c r="AO3460" s="98">
        <v>72462.0</v>
      </c>
      <c r="AP3460" s="41" t="s">
        <v>22355</v>
      </c>
      <c r="AQ3460" s="68">
        <v>1677.0</v>
      </c>
    </row>
    <row r="3461">
      <c r="A3461" s="8" t="str">
        <f t="shared" si="1"/>
        <v>Kelly Fena</v>
      </c>
      <c r="B3461" s="8" t="s">
        <v>22343</v>
      </c>
      <c r="C3461" s="51" t="s">
        <v>22132</v>
      </c>
      <c r="D3461" s="2" t="s">
        <v>5522</v>
      </c>
      <c r="E3461" s="8" t="s">
        <v>22344</v>
      </c>
      <c r="F3461" s="8" t="s">
        <v>2136</v>
      </c>
      <c r="G3461" s="51" t="s">
        <v>19294</v>
      </c>
      <c r="H3461" s="8" t="s">
        <v>22345</v>
      </c>
      <c r="I3461" s="8" t="s">
        <v>49</v>
      </c>
      <c r="J3461" s="10">
        <v>3.11</v>
      </c>
      <c r="K3461" s="8" t="s">
        <v>22346</v>
      </c>
      <c r="L3461" s="8"/>
      <c r="M3461" s="8"/>
      <c r="N3461" s="51" t="s">
        <v>22360</v>
      </c>
      <c r="O3461" s="57" t="s">
        <v>52</v>
      </c>
      <c r="P3461" s="51"/>
      <c r="Q3461" s="51"/>
      <c r="R3461" s="57" t="s">
        <v>2001</v>
      </c>
      <c r="S3461" s="57" t="s">
        <v>22361</v>
      </c>
      <c r="T3461" s="11" t="str">
        <f t="shared" si="2"/>
        <v>Kelly Fena</v>
      </c>
      <c r="U3461" s="57" t="s">
        <v>80</v>
      </c>
      <c r="V3461" s="57" t="s">
        <v>22362</v>
      </c>
      <c r="W3461" s="51"/>
      <c r="X3461" s="51" t="s">
        <v>22352</v>
      </c>
      <c r="Y3461" s="51" t="s">
        <v>60</v>
      </c>
      <c r="Z3461" s="51" t="s">
        <v>60</v>
      </c>
      <c r="AA3461" s="51" t="s">
        <v>60</v>
      </c>
      <c r="AB3461" s="51" t="s">
        <v>60</v>
      </c>
      <c r="AC3461" s="51" t="s">
        <v>60</v>
      </c>
      <c r="AD3461" s="51" t="s">
        <v>60</v>
      </c>
      <c r="AE3461" s="51" t="s">
        <v>22354</v>
      </c>
      <c r="AF3461" s="8" t="s">
        <v>22355</v>
      </c>
      <c r="AG3461" s="8" t="s">
        <v>5536</v>
      </c>
      <c r="AH3461" s="8" t="s">
        <v>4581</v>
      </c>
      <c r="AI3461" s="8" t="s">
        <v>66</v>
      </c>
      <c r="AJ3461" s="8"/>
      <c r="AK3461" s="8" t="s">
        <v>7079</v>
      </c>
      <c r="AL3461" s="8" t="s">
        <v>22356</v>
      </c>
      <c r="AM3461" s="8" t="s">
        <v>6631</v>
      </c>
      <c r="AN3461" s="8" t="s">
        <v>17550</v>
      </c>
      <c r="AO3461" s="8" t="s">
        <v>22327</v>
      </c>
      <c r="AP3461" s="29" t="s">
        <v>22355</v>
      </c>
      <c r="AQ3461" s="11">
        <v>1677.0</v>
      </c>
    </row>
    <row r="3462">
      <c r="A3462" s="8" t="str">
        <f t="shared" si="1"/>
        <v>Makayla Norton</v>
      </c>
      <c r="B3462" s="51" t="s">
        <v>22363</v>
      </c>
      <c r="C3462" s="51" t="s">
        <v>19864</v>
      </c>
      <c r="D3462" s="2" t="s">
        <v>5522</v>
      </c>
      <c r="E3462" s="13" t="s">
        <v>22364</v>
      </c>
      <c r="F3462" s="8" t="s">
        <v>2136</v>
      </c>
      <c r="G3462" s="51" t="s">
        <v>19294</v>
      </c>
      <c r="H3462" s="8" t="s">
        <v>22365</v>
      </c>
      <c r="I3462" s="8" t="s">
        <v>49</v>
      </c>
      <c r="J3462" s="10">
        <v>2.87</v>
      </c>
      <c r="K3462" s="8" t="s">
        <v>22366</v>
      </c>
      <c r="L3462" s="8"/>
      <c r="M3462" s="8"/>
      <c r="N3462" s="13" t="s">
        <v>22367</v>
      </c>
      <c r="O3462" s="51" t="s">
        <v>52</v>
      </c>
      <c r="P3462" s="51"/>
      <c r="Q3462" s="51"/>
      <c r="R3462" s="51" t="s">
        <v>22368</v>
      </c>
      <c r="S3462" s="51" t="s">
        <v>22369</v>
      </c>
      <c r="T3462" s="11" t="str">
        <f t="shared" si="2"/>
        <v>Makayla Norton</v>
      </c>
      <c r="U3462" s="13" t="s">
        <v>55</v>
      </c>
      <c r="V3462" s="13" t="s">
        <v>22370</v>
      </c>
      <c r="W3462" s="8"/>
      <c r="X3462" s="94" t="s">
        <v>22371</v>
      </c>
      <c r="Y3462" s="51" t="s">
        <v>60</v>
      </c>
      <c r="Z3462" s="56" t="s">
        <v>22372</v>
      </c>
      <c r="AA3462" s="51" t="s">
        <v>60</v>
      </c>
      <c r="AB3462" s="56" t="s">
        <v>22373</v>
      </c>
      <c r="AC3462" s="51" t="s">
        <v>60</v>
      </c>
      <c r="AD3462" s="56" t="s">
        <v>4981</v>
      </c>
      <c r="AE3462" s="51" t="s">
        <v>22374</v>
      </c>
      <c r="AF3462" s="13" t="s">
        <v>22375</v>
      </c>
      <c r="AG3462" s="13" t="s">
        <v>5536</v>
      </c>
      <c r="AH3462" s="8" t="s">
        <v>4581</v>
      </c>
      <c r="AI3462" s="8" t="s">
        <v>233</v>
      </c>
      <c r="AJ3462" s="8"/>
      <c r="AK3462" s="8"/>
      <c r="AL3462" s="8"/>
      <c r="AM3462" s="8"/>
      <c r="AN3462" s="8" t="s">
        <v>14277</v>
      </c>
      <c r="AO3462" s="8" t="s">
        <v>22376</v>
      </c>
      <c r="AP3462" s="52" t="s">
        <v>22375</v>
      </c>
      <c r="AQ3462" s="11">
        <v>1269.0</v>
      </c>
    </row>
    <row r="3463">
      <c r="A3463" s="8" t="str">
        <f t="shared" si="1"/>
        <v>Patrick Carleton</v>
      </c>
      <c r="B3463" s="8" t="s">
        <v>22363</v>
      </c>
      <c r="C3463" s="51" t="s">
        <v>19864</v>
      </c>
      <c r="D3463" s="2" t="s">
        <v>5522</v>
      </c>
      <c r="E3463" s="8" t="s">
        <v>22364</v>
      </c>
      <c r="F3463" s="8" t="s">
        <v>2136</v>
      </c>
      <c r="G3463" s="51" t="s">
        <v>19294</v>
      </c>
      <c r="H3463" s="8" t="s">
        <v>22365</v>
      </c>
      <c r="I3463" s="8" t="s">
        <v>49</v>
      </c>
      <c r="J3463" s="10">
        <v>2.87</v>
      </c>
      <c r="K3463" s="8" t="s">
        <v>22366</v>
      </c>
      <c r="L3463" s="8"/>
      <c r="M3463" s="8"/>
      <c r="N3463" s="51" t="s">
        <v>22377</v>
      </c>
      <c r="O3463" s="57" t="s">
        <v>52</v>
      </c>
      <c r="P3463" s="51"/>
      <c r="Q3463" s="51"/>
      <c r="R3463" s="57" t="s">
        <v>3524</v>
      </c>
      <c r="S3463" s="57" t="s">
        <v>22378</v>
      </c>
      <c r="T3463" s="11" t="str">
        <f t="shared" si="2"/>
        <v>Patrick Carleton</v>
      </c>
      <c r="U3463" s="57" t="s">
        <v>76</v>
      </c>
      <c r="V3463" s="51" t="s">
        <v>22379</v>
      </c>
      <c r="W3463" s="51"/>
      <c r="X3463" s="51" t="s">
        <v>22371</v>
      </c>
      <c r="Y3463" s="51" t="s">
        <v>60</v>
      </c>
      <c r="Z3463" s="56" t="s">
        <v>22372</v>
      </c>
      <c r="AA3463" s="51" t="s">
        <v>60</v>
      </c>
      <c r="AB3463" s="51" t="s">
        <v>60</v>
      </c>
      <c r="AC3463" s="51" t="s">
        <v>60</v>
      </c>
      <c r="AD3463" s="56" t="s">
        <v>4981</v>
      </c>
      <c r="AE3463" s="51" t="s">
        <v>22374</v>
      </c>
      <c r="AF3463" s="8" t="s">
        <v>22375</v>
      </c>
      <c r="AG3463" s="8" t="s">
        <v>5536</v>
      </c>
      <c r="AH3463" s="8" t="s">
        <v>4581</v>
      </c>
      <c r="AI3463" s="8" t="s">
        <v>18832</v>
      </c>
      <c r="AJ3463" s="8"/>
      <c r="AK3463" s="8"/>
      <c r="AL3463" s="8"/>
      <c r="AM3463" s="8"/>
      <c r="AN3463" s="8" t="s">
        <v>14277</v>
      </c>
      <c r="AO3463" s="8" t="s">
        <v>22380</v>
      </c>
      <c r="AP3463" s="29" t="s">
        <v>22375</v>
      </c>
      <c r="AQ3463" s="11">
        <v>1269.0</v>
      </c>
    </row>
    <row r="3464">
      <c r="A3464" s="8" t="str">
        <f t="shared" si="1"/>
        <v>Wesley Hundley</v>
      </c>
      <c r="B3464" s="51" t="s">
        <v>22381</v>
      </c>
      <c r="C3464" s="51" t="s">
        <v>22175</v>
      </c>
      <c r="D3464" s="2" t="s">
        <v>5522</v>
      </c>
      <c r="E3464" s="8" t="s">
        <v>9674</v>
      </c>
      <c r="F3464" s="8" t="s">
        <v>2136</v>
      </c>
      <c r="G3464" s="51" t="s">
        <v>19294</v>
      </c>
      <c r="H3464" s="8" t="s">
        <v>22382</v>
      </c>
      <c r="I3464" s="8" t="s">
        <v>1330</v>
      </c>
      <c r="J3464" s="10">
        <v>3.06</v>
      </c>
      <c r="K3464" s="8" t="s">
        <v>22383</v>
      </c>
      <c r="L3464" s="8"/>
      <c r="M3464" s="8"/>
      <c r="N3464" s="51" t="s">
        <v>22384</v>
      </c>
      <c r="O3464" s="51" t="s">
        <v>52</v>
      </c>
      <c r="P3464" s="51"/>
      <c r="Q3464" s="51"/>
      <c r="R3464" s="51" t="s">
        <v>6879</v>
      </c>
      <c r="S3464" s="51" t="s">
        <v>22385</v>
      </c>
      <c r="T3464" s="11" t="str">
        <f t="shared" si="2"/>
        <v>Wesley Hundley</v>
      </c>
      <c r="U3464" s="51" t="s">
        <v>160</v>
      </c>
      <c r="V3464" s="51" t="s">
        <v>22386</v>
      </c>
      <c r="W3464" s="8" t="s">
        <v>22387</v>
      </c>
      <c r="X3464" s="51" t="s">
        <v>22388</v>
      </c>
      <c r="Y3464" s="51" t="s">
        <v>60</v>
      </c>
      <c r="Z3464" s="56" t="s">
        <v>22389</v>
      </c>
      <c r="AA3464" s="51" t="s">
        <v>60</v>
      </c>
      <c r="AB3464" s="56" t="s">
        <v>13707</v>
      </c>
      <c r="AC3464" s="51" t="s">
        <v>60</v>
      </c>
      <c r="AD3464" s="56" t="s">
        <v>22390</v>
      </c>
      <c r="AE3464" s="51" t="s">
        <v>22391</v>
      </c>
      <c r="AF3464" s="8" t="s">
        <v>22392</v>
      </c>
      <c r="AG3464" s="8" t="s">
        <v>5536</v>
      </c>
      <c r="AH3464" s="8" t="s">
        <v>194</v>
      </c>
      <c r="AI3464" s="8" t="s">
        <v>18832</v>
      </c>
      <c r="AJ3464" s="8"/>
      <c r="AK3464" s="8"/>
      <c r="AL3464" s="8"/>
      <c r="AM3464" s="8"/>
      <c r="AN3464" s="8" t="s">
        <v>22393</v>
      </c>
      <c r="AO3464" s="8" t="s">
        <v>22394</v>
      </c>
      <c r="AP3464" s="29" t="s">
        <v>9674</v>
      </c>
      <c r="AQ3464" s="11">
        <v>1226.0</v>
      </c>
    </row>
    <row r="3465">
      <c r="A3465" s="8" t="str">
        <f t="shared" si="1"/>
        <v>Mike Miller</v>
      </c>
      <c r="B3465" s="51" t="s">
        <v>22395</v>
      </c>
      <c r="C3465" s="51" t="s">
        <v>19832</v>
      </c>
      <c r="D3465" s="2" t="s">
        <v>5522</v>
      </c>
      <c r="E3465" s="8" t="s">
        <v>4585</v>
      </c>
      <c r="F3465" s="8" t="s">
        <v>2136</v>
      </c>
      <c r="G3465" s="51" t="s">
        <v>19294</v>
      </c>
      <c r="H3465" s="8" t="s">
        <v>22396</v>
      </c>
      <c r="I3465" s="8" t="s">
        <v>49</v>
      </c>
      <c r="J3465" s="10">
        <v>3.26</v>
      </c>
      <c r="K3465" s="8" t="s">
        <v>22397</v>
      </c>
      <c r="L3465" s="8"/>
      <c r="M3465" s="8"/>
      <c r="N3465" s="51" t="s">
        <v>22398</v>
      </c>
      <c r="O3465" s="51" t="s">
        <v>52</v>
      </c>
      <c r="P3465" s="51"/>
      <c r="Q3465" s="51"/>
      <c r="R3465" s="51" t="s">
        <v>1237</v>
      </c>
      <c r="S3465" s="51" t="s">
        <v>492</v>
      </c>
      <c r="T3465" s="11" t="str">
        <f t="shared" si="2"/>
        <v>Mike Miller</v>
      </c>
      <c r="U3465" s="51" t="s">
        <v>55</v>
      </c>
      <c r="V3465" s="51" t="s">
        <v>22399</v>
      </c>
      <c r="W3465" s="51" t="s">
        <v>22400</v>
      </c>
      <c r="X3465" s="94" t="s">
        <v>22401</v>
      </c>
      <c r="Y3465" s="56" t="s">
        <v>22402</v>
      </c>
      <c r="Z3465" s="56" t="s">
        <v>22403</v>
      </c>
      <c r="AA3465" s="51" t="s">
        <v>60</v>
      </c>
      <c r="AB3465" s="56" t="s">
        <v>22404</v>
      </c>
      <c r="AC3465" s="51" t="s">
        <v>60</v>
      </c>
      <c r="AD3465" s="56" t="s">
        <v>22405</v>
      </c>
      <c r="AE3465" s="51" t="s">
        <v>22406</v>
      </c>
      <c r="AF3465" s="8" t="s">
        <v>22407</v>
      </c>
      <c r="AG3465" s="8" t="s">
        <v>5536</v>
      </c>
      <c r="AH3465" s="8" t="s">
        <v>65</v>
      </c>
      <c r="AI3465" s="8" t="s">
        <v>233</v>
      </c>
      <c r="AJ3465" s="8"/>
      <c r="AK3465" s="8" t="s">
        <v>22408</v>
      </c>
      <c r="AL3465" s="8" t="s">
        <v>22409</v>
      </c>
      <c r="AM3465" s="8" t="s">
        <v>3189</v>
      </c>
      <c r="AN3465" s="8" t="s">
        <v>22410</v>
      </c>
      <c r="AO3465" s="8" t="s">
        <v>22411</v>
      </c>
      <c r="AP3465" s="29" t="s">
        <v>22407</v>
      </c>
      <c r="AQ3465" s="11">
        <v>2114.0</v>
      </c>
    </row>
    <row r="3466">
      <c r="A3466" s="8" t="str">
        <f t="shared" si="1"/>
        <v>Abigail Minott</v>
      </c>
      <c r="B3466" s="8" t="s">
        <v>22395</v>
      </c>
      <c r="C3466" s="51" t="s">
        <v>19832</v>
      </c>
      <c r="D3466" s="2" t="s">
        <v>5522</v>
      </c>
      <c r="E3466" s="8" t="s">
        <v>4585</v>
      </c>
      <c r="F3466" s="8" t="s">
        <v>2136</v>
      </c>
      <c r="G3466" s="51" t="s">
        <v>19294</v>
      </c>
      <c r="H3466" s="8" t="s">
        <v>22396</v>
      </c>
      <c r="I3466" s="8" t="s">
        <v>49</v>
      </c>
      <c r="J3466" s="10">
        <v>3.26</v>
      </c>
      <c r="K3466" s="8" t="s">
        <v>22397</v>
      </c>
      <c r="L3466" s="8"/>
      <c r="M3466" s="8"/>
      <c r="N3466" s="51" t="s">
        <v>22412</v>
      </c>
      <c r="O3466" s="57" t="s">
        <v>52</v>
      </c>
      <c r="P3466" s="51"/>
      <c r="Q3466" s="51"/>
      <c r="R3466" s="51" t="s">
        <v>12488</v>
      </c>
      <c r="S3466" s="51" t="s">
        <v>21630</v>
      </c>
      <c r="T3466" s="11" t="str">
        <f t="shared" si="2"/>
        <v>Abigail Minott</v>
      </c>
      <c r="U3466" s="57" t="s">
        <v>76</v>
      </c>
      <c r="V3466" s="51" t="s">
        <v>22413</v>
      </c>
      <c r="W3466" s="51"/>
      <c r="X3466" s="51" t="s">
        <v>22401</v>
      </c>
      <c r="Y3466" s="51" t="s">
        <v>60</v>
      </c>
      <c r="Z3466" s="56" t="s">
        <v>22403</v>
      </c>
      <c r="AA3466" s="51" t="s">
        <v>60</v>
      </c>
      <c r="AB3466" s="56" t="s">
        <v>22404</v>
      </c>
      <c r="AC3466" s="51" t="s">
        <v>60</v>
      </c>
      <c r="AD3466" s="56" t="s">
        <v>22405</v>
      </c>
      <c r="AE3466" s="51" t="s">
        <v>22406</v>
      </c>
      <c r="AF3466" s="8" t="s">
        <v>22407</v>
      </c>
      <c r="AG3466" s="8" t="s">
        <v>5536</v>
      </c>
      <c r="AH3466" s="8" t="s">
        <v>65</v>
      </c>
      <c r="AI3466" s="8" t="s">
        <v>18832</v>
      </c>
      <c r="AJ3466" s="8"/>
      <c r="AK3466" s="8" t="s">
        <v>22408</v>
      </c>
      <c r="AL3466" s="8" t="s">
        <v>22409</v>
      </c>
      <c r="AM3466" s="8" t="s">
        <v>3189</v>
      </c>
      <c r="AN3466" s="8" t="s">
        <v>22410</v>
      </c>
      <c r="AO3466" s="8" t="s">
        <v>22414</v>
      </c>
      <c r="AP3466" s="29" t="s">
        <v>22407</v>
      </c>
      <c r="AQ3466" s="11">
        <v>2114.0</v>
      </c>
    </row>
    <row r="3467">
      <c r="A3467" s="8" t="str">
        <f t="shared" si="1"/>
        <v>Anna Steinman</v>
      </c>
      <c r="B3467" s="51" t="s">
        <v>22395</v>
      </c>
      <c r="C3467" s="51" t="s">
        <v>19832</v>
      </c>
      <c r="D3467" s="2" t="s">
        <v>5522</v>
      </c>
      <c r="E3467" s="8" t="s">
        <v>4585</v>
      </c>
      <c r="F3467" s="8" t="s">
        <v>2136</v>
      </c>
      <c r="G3467" s="51" t="s">
        <v>19294</v>
      </c>
      <c r="H3467" s="8" t="s">
        <v>22396</v>
      </c>
      <c r="I3467" s="8" t="s">
        <v>49</v>
      </c>
      <c r="J3467" s="10">
        <v>3.26</v>
      </c>
      <c r="K3467" s="8" t="s">
        <v>22397</v>
      </c>
      <c r="L3467" s="8"/>
      <c r="M3467" s="8"/>
      <c r="N3467" s="51" t="s">
        <v>22415</v>
      </c>
      <c r="O3467" s="51" t="s">
        <v>52</v>
      </c>
      <c r="P3467" s="51"/>
      <c r="Q3467" s="51"/>
      <c r="R3467" s="51" t="s">
        <v>1518</v>
      </c>
      <c r="S3467" s="51" t="s">
        <v>22416</v>
      </c>
      <c r="T3467" s="11" t="str">
        <f t="shared" si="2"/>
        <v>Anna Steinman</v>
      </c>
      <c r="U3467" s="51" t="s">
        <v>106</v>
      </c>
      <c r="V3467" s="51" t="s">
        <v>22417</v>
      </c>
      <c r="W3467" s="51" t="s">
        <v>22418</v>
      </c>
      <c r="X3467" s="94" t="s">
        <v>22401</v>
      </c>
      <c r="Y3467" s="56" t="s">
        <v>22419</v>
      </c>
      <c r="Z3467" s="56" t="s">
        <v>22403</v>
      </c>
      <c r="AA3467" s="51" t="s">
        <v>60</v>
      </c>
      <c r="AB3467" s="56" t="s">
        <v>22404</v>
      </c>
      <c r="AC3467" s="51" t="s">
        <v>60</v>
      </c>
      <c r="AD3467" s="56" t="s">
        <v>22405</v>
      </c>
      <c r="AE3467" s="51" t="s">
        <v>22406</v>
      </c>
      <c r="AF3467" s="8" t="s">
        <v>22407</v>
      </c>
      <c r="AG3467" s="8" t="s">
        <v>5536</v>
      </c>
      <c r="AH3467" s="8" t="s">
        <v>65</v>
      </c>
      <c r="AI3467" s="8" t="s">
        <v>233</v>
      </c>
      <c r="AJ3467" s="8"/>
      <c r="AK3467" s="8" t="s">
        <v>22408</v>
      </c>
      <c r="AL3467" s="8" t="s">
        <v>22409</v>
      </c>
      <c r="AM3467" s="8" t="s">
        <v>3189</v>
      </c>
      <c r="AN3467" s="8" t="s">
        <v>22410</v>
      </c>
      <c r="AO3467" s="8" t="s">
        <v>22411</v>
      </c>
      <c r="AP3467" s="29" t="s">
        <v>22407</v>
      </c>
      <c r="AQ3467" s="11">
        <v>2114.0</v>
      </c>
    </row>
    <row r="3468">
      <c r="A3468" s="8" t="str">
        <f t="shared" si="1"/>
        <v>Charles Shoffner</v>
      </c>
      <c r="B3468" s="51" t="s">
        <v>22395</v>
      </c>
      <c r="C3468" s="51" t="s">
        <v>19832</v>
      </c>
      <c r="D3468" s="2" t="s">
        <v>5522</v>
      </c>
      <c r="E3468" s="8" t="s">
        <v>4585</v>
      </c>
      <c r="F3468" s="8" t="s">
        <v>2136</v>
      </c>
      <c r="G3468" s="51" t="s">
        <v>19294</v>
      </c>
      <c r="H3468" s="8" t="s">
        <v>22396</v>
      </c>
      <c r="I3468" s="8" t="s">
        <v>49</v>
      </c>
      <c r="J3468" s="10">
        <v>3.26</v>
      </c>
      <c r="K3468" s="8" t="s">
        <v>22397</v>
      </c>
      <c r="L3468" s="8"/>
      <c r="M3468" s="8"/>
      <c r="N3468" s="51" t="s">
        <v>22420</v>
      </c>
      <c r="O3468" s="51" t="s">
        <v>52</v>
      </c>
      <c r="P3468" s="51"/>
      <c r="Q3468" s="51"/>
      <c r="R3468" s="51" t="s">
        <v>1366</v>
      </c>
      <c r="S3468" s="51" t="s">
        <v>22421</v>
      </c>
      <c r="T3468" s="11" t="str">
        <f t="shared" si="2"/>
        <v>Charles Shoffner</v>
      </c>
      <c r="U3468" s="57" t="s">
        <v>80</v>
      </c>
      <c r="V3468" s="51" t="s">
        <v>22422</v>
      </c>
      <c r="W3468" s="51"/>
      <c r="X3468" s="94" t="s">
        <v>22401</v>
      </c>
      <c r="Y3468" s="51" t="s">
        <v>60</v>
      </c>
      <c r="Z3468" s="56" t="s">
        <v>22403</v>
      </c>
      <c r="AA3468" s="51" t="s">
        <v>60</v>
      </c>
      <c r="AB3468" s="56" t="s">
        <v>22404</v>
      </c>
      <c r="AC3468" s="51" t="s">
        <v>60</v>
      </c>
      <c r="AD3468" s="56" t="s">
        <v>22405</v>
      </c>
      <c r="AE3468" s="51" t="s">
        <v>22406</v>
      </c>
      <c r="AF3468" s="8" t="s">
        <v>22407</v>
      </c>
      <c r="AG3468" s="8" t="s">
        <v>5536</v>
      </c>
      <c r="AH3468" s="8" t="s">
        <v>65</v>
      </c>
      <c r="AI3468" s="8" t="s">
        <v>233</v>
      </c>
      <c r="AJ3468" s="8"/>
      <c r="AK3468" s="8" t="s">
        <v>22408</v>
      </c>
      <c r="AL3468" s="8" t="s">
        <v>22409</v>
      </c>
      <c r="AM3468" s="8" t="s">
        <v>3189</v>
      </c>
      <c r="AN3468" s="8" t="s">
        <v>22410</v>
      </c>
      <c r="AO3468" s="8" t="s">
        <v>22411</v>
      </c>
      <c r="AP3468" s="29" t="s">
        <v>22407</v>
      </c>
      <c r="AQ3468" s="11">
        <v>2114.0</v>
      </c>
    </row>
    <row r="3469">
      <c r="A3469" s="8" t="str">
        <f t="shared" si="1"/>
        <v>Graduate Asst Alexandra has been removed. </v>
      </c>
      <c r="B3469" s="51" t="s">
        <v>22395</v>
      </c>
      <c r="C3469" s="51" t="s">
        <v>19832</v>
      </c>
      <c r="D3469" s="2" t="s">
        <v>5522</v>
      </c>
      <c r="E3469" s="8" t="s">
        <v>4585</v>
      </c>
      <c r="F3469" s="8" t="s">
        <v>2136</v>
      </c>
      <c r="G3469" s="51" t="s">
        <v>19294</v>
      </c>
      <c r="H3469" s="8" t="s">
        <v>22396</v>
      </c>
      <c r="I3469" s="8" t="s">
        <v>49</v>
      </c>
      <c r="J3469" s="10">
        <v>3.26</v>
      </c>
      <c r="K3469" s="8" t="s">
        <v>22397</v>
      </c>
      <c r="L3469" s="8"/>
      <c r="M3469" s="8"/>
      <c r="N3469" s="57" t="s">
        <v>22423</v>
      </c>
      <c r="O3469" s="51" t="s">
        <v>52</v>
      </c>
      <c r="P3469" s="51"/>
      <c r="Q3469" s="51" t="s">
        <v>277</v>
      </c>
      <c r="R3469" s="51" t="s">
        <v>22424</v>
      </c>
      <c r="S3469" s="51"/>
      <c r="T3469" s="11" t="str">
        <f t="shared" si="2"/>
        <v>Graduate Asst Alexandra has been removed. </v>
      </c>
      <c r="U3469" s="51"/>
      <c r="V3469" s="51"/>
      <c r="W3469" s="51"/>
      <c r="X3469" s="94" t="s">
        <v>22401</v>
      </c>
      <c r="Y3469" s="51" t="s">
        <v>60</v>
      </c>
      <c r="Z3469" s="56" t="s">
        <v>22403</v>
      </c>
      <c r="AA3469" s="51" t="s">
        <v>60</v>
      </c>
      <c r="AB3469" s="56" t="s">
        <v>22404</v>
      </c>
      <c r="AC3469" s="51" t="s">
        <v>60</v>
      </c>
      <c r="AD3469" s="56" t="s">
        <v>22405</v>
      </c>
      <c r="AE3469" s="51" t="s">
        <v>22406</v>
      </c>
      <c r="AF3469" s="8" t="s">
        <v>22407</v>
      </c>
      <c r="AG3469" s="8" t="s">
        <v>5536</v>
      </c>
      <c r="AH3469" s="8" t="s">
        <v>65</v>
      </c>
      <c r="AI3469" s="8" t="s">
        <v>233</v>
      </c>
      <c r="AJ3469" s="8"/>
      <c r="AK3469" s="8" t="s">
        <v>22408</v>
      </c>
      <c r="AL3469" s="8" t="s">
        <v>22409</v>
      </c>
      <c r="AM3469" s="8" t="s">
        <v>3189</v>
      </c>
      <c r="AN3469" s="8" t="s">
        <v>22410</v>
      </c>
      <c r="AO3469" s="8" t="s">
        <v>22411</v>
      </c>
      <c r="AP3469" s="29" t="s">
        <v>22407</v>
      </c>
      <c r="AQ3469" s="11">
        <v>2114.0</v>
      </c>
    </row>
    <row r="3470">
      <c r="A3470" s="8" t="str">
        <f t="shared" si="1"/>
        <v>Will Feldman</v>
      </c>
      <c r="B3470" s="51" t="s">
        <v>22425</v>
      </c>
      <c r="C3470" s="51" t="s">
        <v>19864</v>
      </c>
      <c r="D3470" s="2" t="s">
        <v>5522</v>
      </c>
      <c r="E3470" s="8" t="s">
        <v>5523</v>
      </c>
      <c r="F3470" s="8" t="s">
        <v>2136</v>
      </c>
      <c r="G3470" s="51" t="s">
        <v>19294</v>
      </c>
      <c r="H3470" s="8" t="s">
        <v>22426</v>
      </c>
      <c r="I3470" s="8" t="s">
        <v>49</v>
      </c>
      <c r="J3470" s="10">
        <v>3.2</v>
      </c>
      <c r="K3470" s="8" t="s">
        <v>22427</v>
      </c>
      <c r="L3470" s="8" t="s">
        <v>5235</v>
      </c>
      <c r="M3470" s="8"/>
      <c r="N3470" s="51" t="s">
        <v>22428</v>
      </c>
      <c r="O3470" s="51" t="s">
        <v>52</v>
      </c>
      <c r="P3470" s="51"/>
      <c r="Q3470" s="51"/>
      <c r="R3470" s="51" t="s">
        <v>859</v>
      </c>
      <c r="S3470" s="51" t="s">
        <v>21594</v>
      </c>
      <c r="T3470" s="11" t="str">
        <f t="shared" si="2"/>
        <v>Will Feldman</v>
      </c>
      <c r="U3470" s="51" t="s">
        <v>55</v>
      </c>
      <c r="V3470" s="51" t="s">
        <v>22429</v>
      </c>
      <c r="W3470" s="51" t="s">
        <v>22430</v>
      </c>
      <c r="X3470" s="94" t="s">
        <v>22431</v>
      </c>
      <c r="Y3470" s="51" t="s">
        <v>60</v>
      </c>
      <c r="Z3470" s="51" t="s">
        <v>60</v>
      </c>
      <c r="AA3470" s="51" t="s">
        <v>60</v>
      </c>
      <c r="AB3470" s="51" t="s">
        <v>60</v>
      </c>
      <c r="AC3470" s="51" t="s">
        <v>60</v>
      </c>
      <c r="AD3470" s="56" t="s">
        <v>22432</v>
      </c>
      <c r="AE3470" s="51" t="s">
        <v>22433</v>
      </c>
      <c r="AF3470" s="8" t="s">
        <v>22434</v>
      </c>
      <c r="AG3470" s="8" t="s">
        <v>5536</v>
      </c>
      <c r="AH3470" s="8" t="s">
        <v>654</v>
      </c>
      <c r="AI3470" s="8" t="s">
        <v>233</v>
      </c>
      <c r="AJ3470" s="8"/>
      <c r="AK3470" s="8" t="s">
        <v>18513</v>
      </c>
      <c r="AL3470" s="8" t="s">
        <v>741</v>
      </c>
      <c r="AM3470" s="8" t="s">
        <v>2611</v>
      </c>
      <c r="AN3470" s="8" t="s">
        <v>22435</v>
      </c>
      <c r="AO3470" s="8" t="s">
        <v>22436</v>
      </c>
      <c r="AP3470" s="29" t="s">
        <v>22434</v>
      </c>
      <c r="AQ3470" s="11">
        <v>5191.0</v>
      </c>
    </row>
    <row r="3471">
      <c r="A3471" s="8" t="str">
        <f t="shared" si="1"/>
        <v>Kerstin Darsney</v>
      </c>
      <c r="B3471" s="8" t="s">
        <v>22425</v>
      </c>
      <c r="C3471" s="51" t="s">
        <v>19864</v>
      </c>
      <c r="D3471" s="2" t="s">
        <v>5522</v>
      </c>
      <c r="E3471" s="8" t="s">
        <v>5523</v>
      </c>
      <c r="F3471" s="8" t="s">
        <v>2136</v>
      </c>
      <c r="G3471" s="51" t="s">
        <v>19294</v>
      </c>
      <c r="H3471" s="106" t="s">
        <v>22426</v>
      </c>
      <c r="I3471" s="8" t="s">
        <v>49</v>
      </c>
      <c r="J3471" s="10">
        <v>3.2</v>
      </c>
      <c r="K3471" s="8" t="s">
        <v>22427</v>
      </c>
      <c r="L3471" s="8" t="s">
        <v>5235</v>
      </c>
      <c r="M3471" s="107"/>
      <c r="N3471" s="51" t="s">
        <v>22437</v>
      </c>
      <c r="O3471" s="57" t="s">
        <v>52</v>
      </c>
      <c r="P3471" s="51"/>
      <c r="Q3471" s="51"/>
      <c r="R3471" s="57" t="s">
        <v>22438</v>
      </c>
      <c r="S3471" s="57" t="s">
        <v>22439</v>
      </c>
      <c r="T3471" s="11" t="str">
        <f t="shared" si="2"/>
        <v>Kerstin Darsney</v>
      </c>
      <c r="U3471" s="51" t="s">
        <v>2649</v>
      </c>
      <c r="V3471" s="57" t="s">
        <v>22440</v>
      </c>
      <c r="W3471" s="57" t="s">
        <v>22430</v>
      </c>
      <c r="X3471" s="51" t="s">
        <v>22431</v>
      </c>
      <c r="Y3471" s="51" t="s">
        <v>60</v>
      </c>
      <c r="Z3471" s="51" t="s">
        <v>60</v>
      </c>
      <c r="AA3471" s="51" t="s">
        <v>60</v>
      </c>
      <c r="AB3471" s="56" t="s">
        <v>22441</v>
      </c>
      <c r="AC3471" s="51" t="s">
        <v>60</v>
      </c>
      <c r="AD3471" s="56" t="s">
        <v>22432</v>
      </c>
      <c r="AE3471" s="51" t="s">
        <v>22433</v>
      </c>
      <c r="AF3471" s="8" t="s">
        <v>22434</v>
      </c>
      <c r="AG3471" s="8" t="s">
        <v>5536</v>
      </c>
      <c r="AH3471" s="8" t="s">
        <v>654</v>
      </c>
      <c r="AI3471" s="8" t="s">
        <v>18832</v>
      </c>
      <c r="AJ3471" s="8"/>
      <c r="AK3471" s="8" t="s">
        <v>18513</v>
      </c>
      <c r="AL3471" s="8" t="s">
        <v>741</v>
      </c>
      <c r="AM3471" s="8" t="s">
        <v>2611</v>
      </c>
      <c r="AN3471" s="8" t="s">
        <v>22435</v>
      </c>
      <c r="AO3471" s="8" t="s">
        <v>22442</v>
      </c>
      <c r="AP3471" s="29" t="s">
        <v>22434</v>
      </c>
      <c r="AQ3471" s="11">
        <v>5191.0</v>
      </c>
    </row>
    <row r="3472">
      <c r="A3472" s="8" t="str">
        <f t="shared" si="1"/>
        <v>Tim Morse</v>
      </c>
      <c r="B3472" s="51" t="s">
        <v>22425</v>
      </c>
      <c r="C3472" s="51" t="s">
        <v>19864</v>
      </c>
      <c r="D3472" s="2" t="s">
        <v>5522</v>
      </c>
      <c r="E3472" s="8" t="s">
        <v>5523</v>
      </c>
      <c r="F3472" s="8" t="s">
        <v>2136</v>
      </c>
      <c r="G3472" s="51" t="s">
        <v>19294</v>
      </c>
      <c r="H3472" s="8" t="s">
        <v>22426</v>
      </c>
      <c r="I3472" s="8" t="s">
        <v>49</v>
      </c>
      <c r="J3472" s="10">
        <v>3.2</v>
      </c>
      <c r="K3472" s="8" t="s">
        <v>22427</v>
      </c>
      <c r="L3472" s="8" t="s">
        <v>5235</v>
      </c>
      <c r="M3472" s="8"/>
      <c r="N3472" s="51" t="s">
        <v>22443</v>
      </c>
      <c r="O3472" s="51" t="s">
        <v>52</v>
      </c>
      <c r="P3472" s="51"/>
      <c r="Q3472" s="51"/>
      <c r="R3472" s="51" t="s">
        <v>153</v>
      </c>
      <c r="S3472" s="51" t="s">
        <v>22444</v>
      </c>
      <c r="T3472" s="11" t="str">
        <f t="shared" si="2"/>
        <v>Tim Morse</v>
      </c>
      <c r="U3472" s="51" t="s">
        <v>160</v>
      </c>
      <c r="V3472" s="51"/>
      <c r="W3472" s="51" t="s">
        <v>22445</v>
      </c>
      <c r="X3472" s="94" t="s">
        <v>22431</v>
      </c>
      <c r="Y3472" s="51" t="s">
        <v>60</v>
      </c>
      <c r="Z3472" s="51" t="s">
        <v>60</v>
      </c>
      <c r="AA3472" s="56" t="s">
        <v>22446</v>
      </c>
      <c r="AB3472" s="51" t="s">
        <v>60</v>
      </c>
      <c r="AC3472" s="51" t="s">
        <v>60</v>
      </c>
      <c r="AD3472" s="56" t="s">
        <v>22432</v>
      </c>
      <c r="AE3472" s="51" t="s">
        <v>22433</v>
      </c>
      <c r="AF3472" s="8" t="s">
        <v>22434</v>
      </c>
      <c r="AG3472" s="8" t="s">
        <v>5536</v>
      </c>
      <c r="AH3472" s="8" t="s">
        <v>654</v>
      </c>
      <c r="AI3472" s="8" t="s">
        <v>233</v>
      </c>
      <c r="AJ3472" s="8"/>
      <c r="AK3472" s="8" t="s">
        <v>18513</v>
      </c>
      <c r="AL3472" s="8" t="s">
        <v>741</v>
      </c>
      <c r="AM3472" s="8" t="s">
        <v>2611</v>
      </c>
      <c r="AN3472" s="8" t="s">
        <v>22435</v>
      </c>
      <c r="AO3472" s="8" t="s">
        <v>22436</v>
      </c>
      <c r="AP3472" s="29" t="s">
        <v>22434</v>
      </c>
      <c r="AQ3472" s="11">
        <v>5191.0</v>
      </c>
    </row>
    <row r="3473">
      <c r="A3473" s="8" t="str">
        <f t="shared" si="1"/>
        <v>Greg McBride</v>
      </c>
      <c r="B3473" s="51" t="s">
        <v>22425</v>
      </c>
      <c r="C3473" s="51" t="s">
        <v>19864</v>
      </c>
      <c r="D3473" s="2" t="s">
        <v>5522</v>
      </c>
      <c r="E3473" s="8" t="s">
        <v>5523</v>
      </c>
      <c r="F3473" s="8" t="s">
        <v>2136</v>
      </c>
      <c r="G3473" s="51" t="s">
        <v>19294</v>
      </c>
      <c r="H3473" s="8" t="s">
        <v>22426</v>
      </c>
      <c r="I3473" s="8" t="s">
        <v>49</v>
      </c>
      <c r="J3473" s="10">
        <v>3.2</v>
      </c>
      <c r="K3473" s="8" t="s">
        <v>22427</v>
      </c>
      <c r="L3473" s="8" t="s">
        <v>5235</v>
      </c>
      <c r="M3473" s="8"/>
      <c r="N3473" s="51" t="s">
        <v>22447</v>
      </c>
      <c r="O3473" s="51" t="s">
        <v>52</v>
      </c>
      <c r="P3473" s="51"/>
      <c r="Q3473" s="51"/>
      <c r="R3473" s="51" t="s">
        <v>1720</v>
      </c>
      <c r="S3473" s="51" t="s">
        <v>4699</v>
      </c>
      <c r="T3473" s="11" t="str">
        <f t="shared" si="2"/>
        <v>Greg McBride</v>
      </c>
      <c r="U3473" s="51" t="s">
        <v>167</v>
      </c>
      <c r="V3473" s="51"/>
      <c r="W3473" s="51" t="s">
        <v>22445</v>
      </c>
      <c r="X3473" s="94" t="s">
        <v>22431</v>
      </c>
      <c r="Y3473" s="51" t="s">
        <v>60</v>
      </c>
      <c r="Z3473" s="51" t="s">
        <v>60</v>
      </c>
      <c r="AA3473" s="51" t="s">
        <v>60</v>
      </c>
      <c r="AB3473" s="56" t="s">
        <v>22441</v>
      </c>
      <c r="AC3473" s="51" t="s">
        <v>60</v>
      </c>
      <c r="AD3473" s="56" t="s">
        <v>22432</v>
      </c>
      <c r="AE3473" s="51" t="s">
        <v>22433</v>
      </c>
      <c r="AF3473" s="8" t="s">
        <v>22434</v>
      </c>
      <c r="AG3473" s="8" t="s">
        <v>5536</v>
      </c>
      <c r="AH3473" s="8" t="s">
        <v>654</v>
      </c>
      <c r="AI3473" s="8" t="s">
        <v>233</v>
      </c>
      <c r="AJ3473" s="8"/>
      <c r="AK3473" s="8" t="s">
        <v>18513</v>
      </c>
      <c r="AL3473" s="8" t="s">
        <v>741</v>
      </c>
      <c r="AM3473" s="8" t="s">
        <v>2611</v>
      </c>
      <c r="AN3473" s="8" t="s">
        <v>22435</v>
      </c>
      <c r="AO3473" s="8" t="s">
        <v>22436</v>
      </c>
      <c r="AP3473" s="29" t="s">
        <v>22434</v>
      </c>
      <c r="AQ3473" s="11">
        <v>5191.0</v>
      </c>
    </row>
    <row r="3474">
      <c r="A3474" s="8" t="str">
        <f t="shared" si="1"/>
        <v>Katie Watts</v>
      </c>
      <c r="B3474" s="51" t="s">
        <v>22425</v>
      </c>
      <c r="C3474" s="51" t="s">
        <v>19864</v>
      </c>
      <c r="D3474" s="2" t="s">
        <v>5522</v>
      </c>
      <c r="E3474" s="8" t="s">
        <v>5523</v>
      </c>
      <c r="F3474" s="8" t="s">
        <v>2136</v>
      </c>
      <c r="G3474" s="51" t="s">
        <v>19294</v>
      </c>
      <c r="H3474" s="8" t="s">
        <v>22426</v>
      </c>
      <c r="I3474" s="8" t="s">
        <v>49</v>
      </c>
      <c r="J3474" s="10">
        <v>3.2</v>
      </c>
      <c r="K3474" s="8" t="s">
        <v>22427</v>
      </c>
      <c r="L3474" s="8" t="s">
        <v>5235</v>
      </c>
      <c r="M3474" s="8"/>
      <c r="N3474" s="51" t="s">
        <v>22448</v>
      </c>
      <c r="O3474" s="51" t="s">
        <v>52</v>
      </c>
      <c r="P3474" s="51"/>
      <c r="Q3474" s="51"/>
      <c r="R3474" s="51" t="s">
        <v>11790</v>
      </c>
      <c r="S3474" s="51" t="s">
        <v>1896</v>
      </c>
      <c r="T3474" s="11" t="str">
        <f t="shared" si="2"/>
        <v>Katie Watts</v>
      </c>
      <c r="U3474" s="51" t="s">
        <v>247</v>
      </c>
      <c r="V3474" s="51"/>
      <c r="W3474" s="51" t="s">
        <v>22445</v>
      </c>
      <c r="X3474" s="51" t="s">
        <v>22431</v>
      </c>
      <c r="Y3474" s="51" t="s">
        <v>60</v>
      </c>
      <c r="Z3474" s="51" t="s">
        <v>60</v>
      </c>
      <c r="AA3474" s="51" t="s">
        <v>60</v>
      </c>
      <c r="AB3474" s="56" t="s">
        <v>22441</v>
      </c>
      <c r="AC3474" s="51" t="s">
        <v>60</v>
      </c>
      <c r="AD3474" s="56" t="s">
        <v>22432</v>
      </c>
      <c r="AE3474" s="51" t="s">
        <v>22433</v>
      </c>
      <c r="AF3474" s="8" t="s">
        <v>22434</v>
      </c>
      <c r="AG3474" s="8" t="s">
        <v>5536</v>
      </c>
      <c r="AH3474" s="8" t="s">
        <v>654</v>
      </c>
      <c r="AI3474" s="8" t="s">
        <v>18832</v>
      </c>
      <c r="AJ3474" s="8"/>
      <c r="AK3474" s="8" t="s">
        <v>18513</v>
      </c>
      <c r="AL3474" s="8" t="s">
        <v>741</v>
      </c>
      <c r="AM3474" s="8" t="s">
        <v>2611</v>
      </c>
      <c r="AN3474" s="8" t="s">
        <v>22435</v>
      </c>
      <c r="AO3474" s="8" t="s">
        <v>22436</v>
      </c>
      <c r="AP3474" s="29" t="s">
        <v>22434</v>
      </c>
      <c r="AQ3474" s="11">
        <v>5191.0</v>
      </c>
    </row>
    <row r="3475">
      <c r="A3475" s="8" t="str">
        <f t="shared" si="1"/>
        <v>Danielle Poublon</v>
      </c>
      <c r="B3475" s="51" t="s">
        <v>22425</v>
      </c>
      <c r="C3475" s="51" t="s">
        <v>19864</v>
      </c>
      <c r="D3475" s="2" t="s">
        <v>5522</v>
      </c>
      <c r="E3475" s="8" t="s">
        <v>5523</v>
      </c>
      <c r="F3475" s="8" t="s">
        <v>2136</v>
      </c>
      <c r="G3475" s="51" t="s">
        <v>19294</v>
      </c>
      <c r="H3475" s="8" t="s">
        <v>22426</v>
      </c>
      <c r="I3475" s="8" t="s">
        <v>49</v>
      </c>
      <c r="J3475" s="10">
        <v>3.2</v>
      </c>
      <c r="K3475" s="8" t="s">
        <v>22427</v>
      </c>
      <c r="L3475" s="8" t="s">
        <v>5235</v>
      </c>
      <c r="M3475" s="8"/>
      <c r="N3475" s="51" t="s">
        <v>22449</v>
      </c>
      <c r="O3475" s="51" t="s">
        <v>52</v>
      </c>
      <c r="P3475" s="51"/>
      <c r="Q3475" s="51"/>
      <c r="R3475" s="51" t="s">
        <v>5443</v>
      </c>
      <c r="S3475" s="51" t="s">
        <v>22450</v>
      </c>
      <c r="T3475" s="11" t="str">
        <f t="shared" si="2"/>
        <v>Danielle Poublon</v>
      </c>
      <c r="U3475" s="51" t="s">
        <v>1088</v>
      </c>
      <c r="V3475" s="51"/>
      <c r="W3475" s="51" t="s">
        <v>22445</v>
      </c>
      <c r="X3475" s="94" t="s">
        <v>22431</v>
      </c>
      <c r="Y3475" s="51" t="s">
        <v>60</v>
      </c>
      <c r="Z3475" s="51" t="s">
        <v>60</v>
      </c>
      <c r="AA3475" s="51" t="s">
        <v>60</v>
      </c>
      <c r="AB3475" s="56" t="s">
        <v>22441</v>
      </c>
      <c r="AC3475" s="51" t="s">
        <v>60</v>
      </c>
      <c r="AD3475" s="56" t="s">
        <v>22432</v>
      </c>
      <c r="AE3475" s="51" t="s">
        <v>22433</v>
      </c>
      <c r="AF3475" s="8" t="s">
        <v>22434</v>
      </c>
      <c r="AG3475" s="8" t="s">
        <v>5536</v>
      </c>
      <c r="AH3475" s="8" t="s">
        <v>654</v>
      </c>
      <c r="AI3475" s="8" t="s">
        <v>233</v>
      </c>
      <c r="AJ3475" s="8"/>
      <c r="AK3475" s="8" t="s">
        <v>18513</v>
      </c>
      <c r="AL3475" s="8" t="s">
        <v>741</v>
      </c>
      <c r="AM3475" s="8" t="s">
        <v>2611</v>
      </c>
      <c r="AN3475" s="8" t="s">
        <v>22435</v>
      </c>
      <c r="AO3475" s="8" t="s">
        <v>22436</v>
      </c>
      <c r="AP3475" s="29" t="s">
        <v>22434</v>
      </c>
      <c r="AQ3475" s="11">
        <v>5191.0</v>
      </c>
    </row>
    <row r="3476">
      <c r="A3476" s="8" t="str">
        <f t="shared" si="1"/>
        <v>Josh Brodin</v>
      </c>
      <c r="B3476" s="51" t="s">
        <v>22425</v>
      </c>
      <c r="C3476" s="51" t="s">
        <v>19864</v>
      </c>
      <c r="D3476" s="2" t="s">
        <v>5522</v>
      </c>
      <c r="E3476" s="8" t="s">
        <v>5523</v>
      </c>
      <c r="F3476" s="8" t="s">
        <v>2136</v>
      </c>
      <c r="G3476" s="51" t="s">
        <v>19294</v>
      </c>
      <c r="H3476" s="8" t="s">
        <v>22426</v>
      </c>
      <c r="I3476" s="8" t="s">
        <v>49</v>
      </c>
      <c r="J3476" s="10">
        <v>3.2</v>
      </c>
      <c r="K3476" s="8" t="s">
        <v>22427</v>
      </c>
      <c r="L3476" s="8" t="s">
        <v>5235</v>
      </c>
      <c r="M3476" s="8"/>
      <c r="N3476" s="51" t="s">
        <v>22451</v>
      </c>
      <c r="O3476" s="51" t="s">
        <v>52</v>
      </c>
      <c r="P3476" s="51"/>
      <c r="Q3476" s="51"/>
      <c r="R3476" s="51" t="s">
        <v>268</v>
      </c>
      <c r="S3476" s="51" t="s">
        <v>22452</v>
      </c>
      <c r="T3476" s="11" t="str">
        <f t="shared" si="2"/>
        <v>Josh Brodin</v>
      </c>
      <c r="U3476" s="51" t="s">
        <v>106</v>
      </c>
      <c r="V3476" s="51"/>
      <c r="W3476" s="51" t="s">
        <v>22445</v>
      </c>
      <c r="X3476" s="94" t="s">
        <v>22431</v>
      </c>
      <c r="Y3476" s="51" t="s">
        <v>60</v>
      </c>
      <c r="Z3476" s="51" t="s">
        <v>60</v>
      </c>
      <c r="AA3476" s="51" t="s">
        <v>60</v>
      </c>
      <c r="AB3476" s="51" t="s">
        <v>60</v>
      </c>
      <c r="AC3476" s="51" t="s">
        <v>60</v>
      </c>
      <c r="AD3476" s="56" t="s">
        <v>22432</v>
      </c>
      <c r="AE3476" s="51" t="s">
        <v>22433</v>
      </c>
      <c r="AF3476" s="8" t="s">
        <v>22434</v>
      </c>
      <c r="AG3476" s="8" t="s">
        <v>5536</v>
      </c>
      <c r="AH3476" s="8" t="s">
        <v>654</v>
      </c>
      <c r="AI3476" s="8" t="s">
        <v>233</v>
      </c>
      <c r="AJ3476" s="8"/>
      <c r="AK3476" s="8" t="s">
        <v>18513</v>
      </c>
      <c r="AL3476" s="8" t="s">
        <v>741</v>
      </c>
      <c r="AM3476" s="8" t="s">
        <v>2611</v>
      </c>
      <c r="AN3476" s="8" t="s">
        <v>22435</v>
      </c>
      <c r="AO3476" s="8" t="s">
        <v>22436</v>
      </c>
      <c r="AP3476" s="29" t="s">
        <v>22434</v>
      </c>
      <c r="AQ3476" s="11">
        <v>5191.0</v>
      </c>
    </row>
    <row r="3477">
      <c r="A3477" s="8" t="str">
        <f t="shared" si="1"/>
        <v>Mai Lin Vankirk</v>
      </c>
      <c r="B3477" s="51" t="s">
        <v>22425</v>
      </c>
      <c r="C3477" s="51" t="s">
        <v>19864</v>
      </c>
      <c r="D3477" s="2" t="s">
        <v>5522</v>
      </c>
      <c r="E3477" s="8" t="s">
        <v>5523</v>
      </c>
      <c r="F3477" s="8" t="s">
        <v>2136</v>
      </c>
      <c r="G3477" s="51" t="s">
        <v>19294</v>
      </c>
      <c r="H3477" s="8" t="s">
        <v>22426</v>
      </c>
      <c r="I3477" s="8" t="s">
        <v>49</v>
      </c>
      <c r="J3477" s="10">
        <v>3.2</v>
      </c>
      <c r="K3477" s="8" t="s">
        <v>22427</v>
      </c>
      <c r="L3477" s="8" t="s">
        <v>5235</v>
      </c>
      <c r="M3477" s="8"/>
      <c r="N3477" s="51" t="s">
        <v>22453</v>
      </c>
      <c r="O3477" s="51" t="s">
        <v>52</v>
      </c>
      <c r="P3477" s="51"/>
      <c r="Q3477" s="51"/>
      <c r="R3477" s="51" t="s">
        <v>22454</v>
      </c>
      <c r="S3477" s="51" t="s">
        <v>22455</v>
      </c>
      <c r="T3477" s="11" t="str">
        <f t="shared" si="2"/>
        <v>Mai Lin Vankirk</v>
      </c>
      <c r="U3477" s="51" t="s">
        <v>106</v>
      </c>
      <c r="V3477" s="51"/>
      <c r="W3477" s="51" t="s">
        <v>22445</v>
      </c>
      <c r="X3477" s="94" t="s">
        <v>22431</v>
      </c>
      <c r="Y3477" s="51" t="s">
        <v>60</v>
      </c>
      <c r="Z3477" s="51" t="s">
        <v>60</v>
      </c>
      <c r="AA3477" s="51" t="s">
        <v>60</v>
      </c>
      <c r="AB3477" s="56" t="s">
        <v>22441</v>
      </c>
      <c r="AC3477" s="51" t="s">
        <v>60</v>
      </c>
      <c r="AD3477" s="56" t="s">
        <v>22432</v>
      </c>
      <c r="AE3477" s="51" t="s">
        <v>22433</v>
      </c>
      <c r="AF3477" s="8" t="s">
        <v>22434</v>
      </c>
      <c r="AG3477" s="8" t="s">
        <v>5536</v>
      </c>
      <c r="AH3477" s="8" t="s">
        <v>654</v>
      </c>
      <c r="AI3477" s="8" t="s">
        <v>233</v>
      </c>
      <c r="AJ3477" s="8"/>
      <c r="AK3477" s="8" t="s">
        <v>18513</v>
      </c>
      <c r="AL3477" s="8" t="s">
        <v>741</v>
      </c>
      <c r="AM3477" s="8" t="s">
        <v>2611</v>
      </c>
      <c r="AN3477" s="8" t="s">
        <v>22435</v>
      </c>
      <c r="AO3477" s="8" t="s">
        <v>22436</v>
      </c>
      <c r="AP3477" s="29" t="s">
        <v>22434</v>
      </c>
      <c r="AQ3477" s="11">
        <v>5191.0</v>
      </c>
    </row>
    <row r="3478">
      <c r="A3478" s="8" t="str">
        <f t="shared" si="1"/>
        <v>Jamie Norton</v>
      </c>
      <c r="B3478" s="8" t="s">
        <v>22456</v>
      </c>
      <c r="C3478" s="51" t="s">
        <v>19745</v>
      </c>
      <c r="D3478" s="2" t="s">
        <v>5522</v>
      </c>
      <c r="E3478" s="8" t="s">
        <v>22457</v>
      </c>
      <c r="F3478" s="8" t="s">
        <v>2136</v>
      </c>
      <c r="G3478" s="51" t="s">
        <v>19294</v>
      </c>
      <c r="H3478" s="8" t="s">
        <v>22458</v>
      </c>
      <c r="I3478" s="8" t="s">
        <v>49</v>
      </c>
      <c r="J3478" s="10">
        <v>4.05</v>
      </c>
      <c r="K3478" s="8" t="s">
        <v>22459</v>
      </c>
      <c r="L3478" s="8" t="s">
        <v>22460</v>
      </c>
      <c r="M3478" s="8"/>
      <c r="N3478" s="51" t="s">
        <v>22461</v>
      </c>
      <c r="O3478" s="51" t="s">
        <v>52</v>
      </c>
      <c r="P3478" s="51"/>
      <c r="Q3478" s="51"/>
      <c r="R3478" s="51" t="s">
        <v>5277</v>
      </c>
      <c r="S3478" s="51" t="s">
        <v>22369</v>
      </c>
      <c r="T3478" s="11" t="str">
        <f t="shared" si="2"/>
        <v>Jamie Norton</v>
      </c>
      <c r="U3478" s="51" t="s">
        <v>311</v>
      </c>
      <c r="V3478" s="51" t="s">
        <v>22462</v>
      </c>
      <c r="W3478" s="51" t="s">
        <v>22463</v>
      </c>
      <c r="X3478" s="51" t="s">
        <v>22464</v>
      </c>
      <c r="Y3478" s="56" t="s">
        <v>22465</v>
      </c>
      <c r="Z3478" s="56" t="s">
        <v>22466</v>
      </c>
      <c r="AA3478" s="51" t="s">
        <v>60</v>
      </c>
      <c r="AB3478" s="56" t="s">
        <v>22467</v>
      </c>
      <c r="AC3478" s="51" t="s">
        <v>60</v>
      </c>
      <c r="AD3478" s="56" t="s">
        <v>22468</v>
      </c>
      <c r="AE3478" s="51" t="s">
        <v>22469</v>
      </c>
      <c r="AF3478" s="8" t="s">
        <v>22470</v>
      </c>
      <c r="AG3478" s="8" t="s">
        <v>5536</v>
      </c>
      <c r="AH3478" s="8" t="s">
        <v>134</v>
      </c>
      <c r="AI3478" s="8" t="s">
        <v>18832</v>
      </c>
      <c r="AJ3478" s="8"/>
      <c r="AK3478" s="8" t="s">
        <v>7343</v>
      </c>
      <c r="AL3478" s="8" t="s">
        <v>21652</v>
      </c>
      <c r="AM3478" s="8" t="s">
        <v>4040</v>
      </c>
      <c r="AN3478" s="8" t="s">
        <v>22471</v>
      </c>
      <c r="AO3478" s="8" t="s">
        <v>21045</v>
      </c>
      <c r="AP3478" s="29" t="s">
        <v>22470</v>
      </c>
      <c r="AQ3478" s="11">
        <v>5508.0</v>
      </c>
    </row>
    <row r="3479">
      <c r="A3479" s="8" t="str">
        <f t="shared" si="1"/>
        <v>Ben Colello</v>
      </c>
      <c r="B3479" s="51" t="s">
        <v>22456</v>
      </c>
      <c r="C3479" s="51" t="s">
        <v>19745</v>
      </c>
      <c r="D3479" s="2" t="s">
        <v>5522</v>
      </c>
      <c r="E3479" s="8" t="s">
        <v>22457</v>
      </c>
      <c r="F3479" s="8" t="s">
        <v>2136</v>
      </c>
      <c r="G3479" s="51" t="s">
        <v>19294</v>
      </c>
      <c r="H3479" s="8" t="s">
        <v>22458</v>
      </c>
      <c r="I3479" s="8" t="s">
        <v>49</v>
      </c>
      <c r="J3479" s="10">
        <v>4.05</v>
      </c>
      <c r="K3479" s="8" t="s">
        <v>22459</v>
      </c>
      <c r="L3479" s="8" t="s">
        <v>22460</v>
      </c>
      <c r="M3479" s="8"/>
      <c r="N3479" s="51" t="s">
        <v>22472</v>
      </c>
      <c r="O3479" s="51" t="s">
        <v>52</v>
      </c>
      <c r="P3479" s="51"/>
      <c r="Q3479" s="51"/>
      <c r="R3479" s="8" t="s">
        <v>2944</v>
      </c>
      <c r="S3479" s="8" t="s">
        <v>22473</v>
      </c>
      <c r="T3479" s="11" t="str">
        <f t="shared" si="2"/>
        <v>Ben Colello</v>
      </c>
      <c r="U3479" s="8" t="s">
        <v>498</v>
      </c>
      <c r="V3479" s="51" t="s">
        <v>22474</v>
      </c>
      <c r="W3479" s="51"/>
      <c r="X3479" s="51" t="s">
        <v>22464</v>
      </c>
      <c r="Y3479" s="51" t="s">
        <v>60</v>
      </c>
      <c r="Z3479" s="56" t="s">
        <v>22466</v>
      </c>
      <c r="AA3479" s="51" t="s">
        <v>60</v>
      </c>
      <c r="AB3479" s="56" t="s">
        <v>22467</v>
      </c>
      <c r="AC3479" s="51" t="s">
        <v>60</v>
      </c>
      <c r="AD3479" s="56" t="s">
        <v>22468</v>
      </c>
      <c r="AE3479" s="51" t="s">
        <v>22469</v>
      </c>
      <c r="AF3479" s="8" t="s">
        <v>22470</v>
      </c>
      <c r="AG3479" s="8" t="s">
        <v>5536</v>
      </c>
      <c r="AH3479" s="8" t="s">
        <v>134</v>
      </c>
      <c r="AI3479" s="8" t="s">
        <v>18832</v>
      </c>
      <c r="AJ3479" s="8"/>
      <c r="AK3479" s="8" t="s">
        <v>7343</v>
      </c>
      <c r="AL3479" s="8" t="s">
        <v>21652</v>
      </c>
      <c r="AM3479" s="8" t="s">
        <v>4040</v>
      </c>
      <c r="AN3479" s="8" t="s">
        <v>22471</v>
      </c>
      <c r="AO3479" s="8" t="s">
        <v>19816</v>
      </c>
      <c r="AP3479" s="29" t="s">
        <v>22470</v>
      </c>
      <c r="AQ3479" s="11">
        <v>5508.0</v>
      </c>
    </row>
    <row r="3480">
      <c r="A3480" s="8" t="str">
        <f t="shared" si="1"/>
        <v>Jon LeClair</v>
      </c>
      <c r="B3480" s="51" t="s">
        <v>22456</v>
      </c>
      <c r="C3480" s="51" t="s">
        <v>19745</v>
      </c>
      <c r="D3480" s="2" t="s">
        <v>5522</v>
      </c>
      <c r="E3480" s="8" t="s">
        <v>22457</v>
      </c>
      <c r="F3480" s="8" t="s">
        <v>2136</v>
      </c>
      <c r="G3480" s="51" t="s">
        <v>19294</v>
      </c>
      <c r="H3480" s="8" t="s">
        <v>22458</v>
      </c>
      <c r="I3480" s="8" t="s">
        <v>49</v>
      </c>
      <c r="J3480" s="10">
        <v>4.05</v>
      </c>
      <c r="K3480" s="8" t="s">
        <v>22459</v>
      </c>
      <c r="L3480" s="8" t="s">
        <v>22460</v>
      </c>
      <c r="M3480" s="8"/>
      <c r="N3480" s="51" t="s">
        <v>22475</v>
      </c>
      <c r="O3480" s="51" t="s">
        <v>52</v>
      </c>
      <c r="P3480" s="51"/>
      <c r="Q3480" s="51"/>
      <c r="R3480" s="51" t="s">
        <v>5605</v>
      </c>
      <c r="S3480" s="51" t="s">
        <v>22476</v>
      </c>
      <c r="T3480" s="11" t="str">
        <f t="shared" si="2"/>
        <v>Jon LeClair</v>
      </c>
      <c r="U3480" s="51" t="s">
        <v>160</v>
      </c>
      <c r="V3480" s="51"/>
      <c r="W3480" s="51"/>
      <c r="X3480" s="94" t="s">
        <v>22464</v>
      </c>
      <c r="Y3480" s="51" t="s">
        <v>60</v>
      </c>
      <c r="Z3480" s="56" t="s">
        <v>22466</v>
      </c>
      <c r="AA3480" s="51" t="s">
        <v>60</v>
      </c>
      <c r="AB3480" s="56" t="s">
        <v>22467</v>
      </c>
      <c r="AC3480" s="51" t="s">
        <v>60</v>
      </c>
      <c r="AD3480" s="51" t="s">
        <v>60</v>
      </c>
      <c r="AE3480" s="51" t="s">
        <v>22469</v>
      </c>
      <c r="AF3480" s="8" t="s">
        <v>22470</v>
      </c>
      <c r="AG3480" s="8" t="s">
        <v>5536</v>
      </c>
      <c r="AH3480" s="8" t="s">
        <v>134</v>
      </c>
      <c r="AI3480" s="8" t="s">
        <v>233</v>
      </c>
      <c r="AJ3480" s="8"/>
      <c r="AK3480" s="8" t="s">
        <v>7343</v>
      </c>
      <c r="AL3480" s="8" t="s">
        <v>21652</v>
      </c>
      <c r="AM3480" s="8" t="s">
        <v>4040</v>
      </c>
      <c r="AN3480" s="8" t="s">
        <v>22471</v>
      </c>
      <c r="AO3480" s="8" t="s">
        <v>19816</v>
      </c>
      <c r="AP3480" s="29" t="s">
        <v>22470</v>
      </c>
      <c r="AQ3480" s="11">
        <v>5508.0</v>
      </c>
    </row>
    <row r="3481">
      <c r="A3481" s="8" t="str">
        <f t="shared" si="1"/>
        <v>Lisa Wallin LeClair</v>
      </c>
      <c r="B3481" s="51" t="s">
        <v>22456</v>
      </c>
      <c r="C3481" s="51" t="s">
        <v>19745</v>
      </c>
      <c r="D3481" s="2" t="s">
        <v>5522</v>
      </c>
      <c r="E3481" s="8" t="s">
        <v>22457</v>
      </c>
      <c r="F3481" s="8" t="s">
        <v>2136</v>
      </c>
      <c r="G3481" s="51" t="s">
        <v>19294</v>
      </c>
      <c r="H3481" s="8" t="s">
        <v>22458</v>
      </c>
      <c r="I3481" s="8" t="s">
        <v>49</v>
      </c>
      <c r="J3481" s="10">
        <v>4.05</v>
      </c>
      <c r="K3481" s="8" t="s">
        <v>22459</v>
      </c>
      <c r="L3481" s="8" t="s">
        <v>22460</v>
      </c>
      <c r="M3481" s="8"/>
      <c r="N3481" s="51" t="s">
        <v>22477</v>
      </c>
      <c r="O3481" s="51" t="s">
        <v>52</v>
      </c>
      <c r="P3481" s="51"/>
      <c r="Q3481" s="51"/>
      <c r="R3481" s="51" t="s">
        <v>5955</v>
      </c>
      <c r="S3481" s="51" t="s">
        <v>22478</v>
      </c>
      <c r="T3481" s="11" t="str">
        <f t="shared" si="2"/>
        <v>Lisa Wallin LeClair</v>
      </c>
      <c r="U3481" s="51" t="s">
        <v>8324</v>
      </c>
      <c r="V3481" s="51"/>
      <c r="W3481" s="51"/>
      <c r="X3481" s="94" t="s">
        <v>22464</v>
      </c>
      <c r="Y3481" s="51" t="s">
        <v>60</v>
      </c>
      <c r="Z3481" s="56" t="s">
        <v>22466</v>
      </c>
      <c r="AA3481" s="51" t="s">
        <v>60</v>
      </c>
      <c r="AB3481" s="56" t="s">
        <v>22467</v>
      </c>
      <c r="AC3481" s="51" t="s">
        <v>60</v>
      </c>
      <c r="AD3481" s="51" t="s">
        <v>60</v>
      </c>
      <c r="AE3481" s="51" t="s">
        <v>22469</v>
      </c>
      <c r="AF3481" s="8" t="s">
        <v>22470</v>
      </c>
      <c r="AG3481" s="8" t="s">
        <v>5536</v>
      </c>
      <c r="AH3481" s="8" t="s">
        <v>134</v>
      </c>
      <c r="AI3481" s="8" t="s">
        <v>233</v>
      </c>
      <c r="AJ3481" s="8"/>
      <c r="AK3481" s="8" t="s">
        <v>7343</v>
      </c>
      <c r="AL3481" s="8" t="s">
        <v>21652</v>
      </c>
      <c r="AM3481" s="8" t="s">
        <v>4040</v>
      </c>
      <c r="AN3481" s="8" t="s">
        <v>22471</v>
      </c>
      <c r="AO3481" s="8" t="s">
        <v>19816</v>
      </c>
      <c r="AP3481" s="29" t="s">
        <v>22470</v>
      </c>
      <c r="AQ3481" s="11">
        <v>5508.0</v>
      </c>
    </row>
    <row r="3482">
      <c r="A3482" s="8" t="str">
        <f t="shared" si="1"/>
        <v>Ingrid Gustafson</v>
      </c>
      <c r="B3482" s="51" t="s">
        <v>22456</v>
      </c>
      <c r="C3482" s="51" t="s">
        <v>19745</v>
      </c>
      <c r="D3482" s="2" t="s">
        <v>5522</v>
      </c>
      <c r="E3482" s="8" t="s">
        <v>22457</v>
      </c>
      <c r="F3482" s="8" t="s">
        <v>2136</v>
      </c>
      <c r="G3482" s="51" t="s">
        <v>19294</v>
      </c>
      <c r="H3482" s="8" t="s">
        <v>22458</v>
      </c>
      <c r="I3482" s="8" t="s">
        <v>49</v>
      </c>
      <c r="J3482" s="10">
        <v>4.05</v>
      </c>
      <c r="K3482" s="8" t="s">
        <v>22459</v>
      </c>
      <c r="L3482" s="8" t="s">
        <v>22460</v>
      </c>
      <c r="M3482" s="8"/>
      <c r="N3482" s="51" t="s">
        <v>22479</v>
      </c>
      <c r="O3482" s="51" t="s">
        <v>52</v>
      </c>
      <c r="P3482" s="51"/>
      <c r="Q3482" s="51"/>
      <c r="R3482" s="51" t="s">
        <v>22480</v>
      </c>
      <c r="S3482" s="51" t="s">
        <v>11144</v>
      </c>
      <c r="T3482" s="11" t="str">
        <f t="shared" si="2"/>
        <v>Ingrid Gustafson</v>
      </c>
      <c r="U3482" s="51" t="s">
        <v>247</v>
      </c>
      <c r="V3482" s="51" t="s">
        <v>22481</v>
      </c>
      <c r="W3482" s="51"/>
      <c r="X3482" s="94" t="s">
        <v>22464</v>
      </c>
      <c r="Y3482" s="56" t="s">
        <v>22482</v>
      </c>
      <c r="Z3482" s="56" t="s">
        <v>22466</v>
      </c>
      <c r="AA3482" s="51" t="s">
        <v>60</v>
      </c>
      <c r="AB3482" s="56" t="s">
        <v>22467</v>
      </c>
      <c r="AC3482" s="51" t="s">
        <v>60</v>
      </c>
      <c r="AD3482" s="51" t="s">
        <v>60</v>
      </c>
      <c r="AE3482" s="51" t="s">
        <v>22469</v>
      </c>
      <c r="AF3482" s="8" t="s">
        <v>22470</v>
      </c>
      <c r="AG3482" s="8" t="s">
        <v>5536</v>
      </c>
      <c r="AH3482" s="8" t="s">
        <v>134</v>
      </c>
      <c r="AI3482" s="8" t="s">
        <v>233</v>
      </c>
      <c r="AJ3482" s="8"/>
      <c r="AK3482" s="8" t="s">
        <v>7343</v>
      </c>
      <c r="AL3482" s="8" t="s">
        <v>21652</v>
      </c>
      <c r="AM3482" s="8" t="s">
        <v>4040</v>
      </c>
      <c r="AN3482" s="8" t="s">
        <v>22471</v>
      </c>
      <c r="AO3482" s="8" t="s">
        <v>19816</v>
      </c>
      <c r="AP3482" s="29" t="s">
        <v>22470</v>
      </c>
      <c r="AQ3482" s="11">
        <v>5508.0</v>
      </c>
    </row>
    <row r="3483">
      <c r="A3483" s="8" t="str">
        <f t="shared" si="1"/>
        <v>Kristen Morwick</v>
      </c>
      <c r="B3483" s="51" t="s">
        <v>22456</v>
      </c>
      <c r="C3483" s="51" t="s">
        <v>19745</v>
      </c>
      <c r="D3483" s="2" t="s">
        <v>5522</v>
      </c>
      <c r="E3483" s="8" t="s">
        <v>22457</v>
      </c>
      <c r="F3483" s="8" t="s">
        <v>2136</v>
      </c>
      <c r="G3483" s="51" t="s">
        <v>19294</v>
      </c>
      <c r="H3483" s="8" t="s">
        <v>22458</v>
      </c>
      <c r="I3483" s="8" t="s">
        <v>49</v>
      </c>
      <c r="J3483" s="10">
        <v>4.05</v>
      </c>
      <c r="K3483" s="8" t="s">
        <v>22459</v>
      </c>
      <c r="L3483" s="8" t="s">
        <v>22460</v>
      </c>
      <c r="M3483" s="8"/>
      <c r="N3483" s="51" t="s">
        <v>22483</v>
      </c>
      <c r="O3483" s="51" t="s">
        <v>52</v>
      </c>
      <c r="P3483" s="51"/>
      <c r="Q3483" s="51"/>
      <c r="R3483" s="8" t="s">
        <v>14925</v>
      </c>
      <c r="S3483" s="8" t="s">
        <v>22484</v>
      </c>
      <c r="T3483" s="11" t="str">
        <f t="shared" si="2"/>
        <v>Kristen Morwick</v>
      </c>
      <c r="U3483" s="8" t="s">
        <v>106</v>
      </c>
      <c r="V3483" s="51" t="s">
        <v>22485</v>
      </c>
      <c r="W3483" s="8" t="s">
        <v>22486</v>
      </c>
      <c r="X3483" s="51" t="s">
        <v>22464</v>
      </c>
      <c r="Y3483" s="56" t="s">
        <v>22487</v>
      </c>
      <c r="Z3483" s="56" t="s">
        <v>22466</v>
      </c>
      <c r="AA3483" s="51" t="s">
        <v>60</v>
      </c>
      <c r="AB3483" s="56" t="s">
        <v>22467</v>
      </c>
      <c r="AC3483" s="51" t="s">
        <v>60</v>
      </c>
      <c r="AD3483" s="56" t="s">
        <v>22468</v>
      </c>
      <c r="AE3483" s="51" t="s">
        <v>22469</v>
      </c>
      <c r="AF3483" s="8" t="s">
        <v>22470</v>
      </c>
      <c r="AG3483" s="8" t="s">
        <v>5536</v>
      </c>
      <c r="AH3483" s="8" t="s">
        <v>134</v>
      </c>
      <c r="AI3483" s="8" t="s">
        <v>18832</v>
      </c>
      <c r="AJ3483" s="8"/>
      <c r="AK3483" s="8" t="s">
        <v>7343</v>
      </c>
      <c r="AL3483" s="8" t="s">
        <v>21652</v>
      </c>
      <c r="AM3483" s="8" t="s">
        <v>4040</v>
      </c>
      <c r="AN3483" s="8" t="s">
        <v>22471</v>
      </c>
      <c r="AO3483" s="8" t="s">
        <v>19816</v>
      </c>
      <c r="AP3483" s="29" t="s">
        <v>22470</v>
      </c>
      <c r="AQ3483" s="11">
        <v>5508.0</v>
      </c>
    </row>
    <row r="3484">
      <c r="A3484" s="8" t="str">
        <f t="shared" si="1"/>
        <v>Kat Rafuse</v>
      </c>
      <c r="B3484" s="51" t="s">
        <v>22456</v>
      </c>
      <c r="C3484" s="51" t="s">
        <v>19745</v>
      </c>
      <c r="D3484" s="2" t="s">
        <v>5522</v>
      </c>
      <c r="E3484" s="8" t="s">
        <v>22457</v>
      </c>
      <c r="F3484" s="8" t="s">
        <v>2136</v>
      </c>
      <c r="G3484" s="51" t="s">
        <v>19294</v>
      </c>
      <c r="H3484" s="8" t="s">
        <v>22458</v>
      </c>
      <c r="I3484" s="8" t="s">
        <v>49</v>
      </c>
      <c r="J3484" s="10">
        <v>4.05</v>
      </c>
      <c r="K3484" s="8" t="s">
        <v>22459</v>
      </c>
      <c r="L3484" s="8" t="s">
        <v>22460</v>
      </c>
      <c r="M3484" s="8"/>
      <c r="N3484" s="51" t="s">
        <v>22488</v>
      </c>
      <c r="O3484" s="51" t="s">
        <v>52</v>
      </c>
      <c r="P3484" s="51"/>
      <c r="Q3484" s="51"/>
      <c r="R3484" s="8" t="s">
        <v>5727</v>
      </c>
      <c r="S3484" s="8" t="s">
        <v>22489</v>
      </c>
      <c r="T3484" s="11" t="str">
        <f t="shared" si="2"/>
        <v>Kat Rafuse</v>
      </c>
      <c r="U3484" s="8" t="s">
        <v>80</v>
      </c>
      <c r="V3484" s="51" t="s">
        <v>22490</v>
      </c>
      <c r="W3484" s="51"/>
      <c r="X3484" s="51" t="s">
        <v>22464</v>
      </c>
      <c r="Y3484" s="51" t="s">
        <v>60</v>
      </c>
      <c r="Z3484" s="56" t="s">
        <v>22466</v>
      </c>
      <c r="AA3484" s="51" t="s">
        <v>60</v>
      </c>
      <c r="AB3484" s="56" t="s">
        <v>22467</v>
      </c>
      <c r="AC3484" s="51" t="s">
        <v>60</v>
      </c>
      <c r="AD3484" s="56" t="s">
        <v>22468</v>
      </c>
      <c r="AE3484" s="51" t="s">
        <v>22469</v>
      </c>
      <c r="AF3484" s="8" t="s">
        <v>22470</v>
      </c>
      <c r="AG3484" s="8" t="s">
        <v>5536</v>
      </c>
      <c r="AH3484" s="8" t="s">
        <v>134</v>
      </c>
      <c r="AI3484" s="8" t="s">
        <v>18832</v>
      </c>
      <c r="AJ3484" s="8"/>
      <c r="AK3484" s="8" t="s">
        <v>7343</v>
      </c>
      <c r="AL3484" s="8" t="s">
        <v>21652</v>
      </c>
      <c r="AM3484" s="8" t="s">
        <v>4040</v>
      </c>
      <c r="AN3484" s="8" t="s">
        <v>22471</v>
      </c>
      <c r="AO3484" s="8" t="s">
        <v>19816</v>
      </c>
      <c r="AP3484" s="29" t="s">
        <v>22470</v>
      </c>
      <c r="AQ3484" s="11">
        <v>5508.0</v>
      </c>
    </row>
    <row r="3485">
      <c r="A3485" s="8" t="str">
        <f t="shared" si="1"/>
        <v>Ozzie Brown</v>
      </c>
      <c r="B3485" s="8" t="s">
        <v>22491</v>
      </c>
      <c r="C3485" s="51" t="s">
        <v>19771</v>
      </c>
      <c r="D3485" s="2" t="s">
        <v>5522</v>
      </c>
      <c r="E3485" s="8" t="s">
        <v>5523</v>
      </c>
      <c r="F3485" s="8" t="s">
        <v>2136</v>
      </c>
      <c r="G3485" s="51" t="s">
        <v>19294</v>
      </c>
      <c r="H3485" s="8" t="s">
        <v>22492</v>
      </c>
      <c r="I3485" s="8" t="s">
        <v>49</v>
      </c>
      <c r="J3485" s="10">
        <v>3.25</v>
      </c>
      <c r="K3485" s="8" t="s">
        <v>22493</v>
      </c>
      <c r="L3485" s="8" t="s">
        <v>1102</v>
      </c>
      <c r="M3485" s="8"/>
      <c r="N3485" s="51" t="s">
        <v>22494</v>
      </c>
      <c r="O3485" s="51" t="s">
        <v>52</v>
      </c>
      <c r="P3485" s="51"/>
      <c r="Q3485" s="51"/>
      <c r="R3485" s="51" t="s">
        <v>22495</v>
      </c>
      <c r="S3485" s="51" t="s">
        <v>485</v>
      </c>
      <c r="T3485" s="11" t="str">
        <f t="shared" si="2"/>
        <v>Ozzie Brown</v>
      </c>
      <c r="U3485" s="57" t="s">
        <v>55</v>
      </c>
      <c r="V3485" s="51" t="s">
        <v>22496</v>
      </c>
      <c r="W3485" s="51"/>
      <c r="X3485" s="51" t="s">
        <v>22497</v>
      </c>
      <c r="Y3485" s="51" t="s">
        <v>60</v>
      </c>
      <c r="Z3485" s="56" t="s">
        <v>22498</v>
      </c>
      <c r="AA3485" s="51" t="s">
        <v>60</v>
      </c>
      <c r="AB3485" s="56" t="s">
        <v>22499</v>
      </c>
      <c r="AC3485" s="51" t="s">
        <v>60</v>
      </c>
      <c r="AD3485" s="56" t="s">
        <v>5849</v>
      </c>
      <c r="AE3485" s="51" t="s">
        <v>22500</v>
      </c>
      <c r="AF3485" s="8" t="s">
        <v>22501</v>
      </c>
      <c r="AG3485" s="8" t="s">
        <v>5536</v>
      </c>
      <c r="AH3485" s="8" t="s">
        <v>654</v>
      </c>
      <c r="AI3485" s="8" t="s">
        <v>66</v>
      </c>
      <c r="AJ3485" s="8"/>
      <c r="AK3485" s="8"/>
      <c r="AL3485" s="8"/>
      <c r="AM3485" s="8"/>
      <c r="AN3485" s="8" t="s">
        <v>22502</v>
      </c>
      <c r="AO3485" s="8" t="s">
        <v>22503</v>
      </c>
      <c r="AP3485" s="29" t="s">
        <v>22501</v>
      </c>
      <c r="AQ3485" s="11">
        <v>12847.0</v>
      </c>
    </row>
    <row r="3486">
      <c r="A3486" s="8" t="str">
        <f t="shared" si="1"/>
        <v>Lauren Bunke</v>
      </c>
      <c r="B3486" s="8" t="s">
        <v>22491</v>
      </c>
      <c r="C3486" s="51" t="s">
        <v>19771</v>
      </c>
      <c r="D3486" s="2" t="s">
        <v>5522</v>
      </c>
      <c r="E3486" s="51" t="s">
        <v>5523</v>
      </c>
      <c r="F3486" s="51" t="s">
        <v>2136</v>
      </c>
      <c r="G3486" s="51" t="s">
        <v>19294</v>
      </c>
      <c r="H3486" s="51" t="s">
        <v>22492</v>
      </c>
      <c r="I3486" s="59" t="s">
        <v>49</v>
      </c>
      <c r="J3486" s="60">
        <v>3.25</v>
      </c>
      <c r="K3486" s="51" t="s">
        <v>22493</v>
      </c>
      <c r="L3486" s="51" t="s">
        <v>1102</v>
      </c>
      <c r="M3486" s="51"/>
      <c r="N3486" s="51" t="s">
        <v>22504</v>
      </c>
      <c r="O3486" s="51" t="s">
        <v>52</v>
      </c>
      <c r="P3486" s="51"/>
      <c r="Q3486" s="51"/>
      <c r="R3486" s="51" t="s">
        <v>1301</v>
      </c>
      <c r="S3486" s="51" t="s">
        <v>22505</v>
      </c>
      <c r="T3486" s="11" t="str">
        <f t="shared" si="2"/>
        <v>Lauren Bunke</v>
      </c>
      <c r="U3486" s="51" t="s">
        <v>106</v>
      </c>
      <c r="V3486" s="51" t="s">
        <v>22506</v>
      </c>
      <c r="W3486" s="51"/>
      <c r="X3486" s="51" t="s">
        <v>22497</v>
      </c>
      <c r="Y3486" s="51" t="s">
        <v>60</v>
      </c>
      <c r="Z3486" s="56" t="s">
        <v>22507</v>
      </c>
      <c r="AA3486" s="51" t="s">
        <v>60</v>
      </c>
      <c r="AB3486" s="56" t="s">
        <v>22499</v>
      </c>
      <c r="AC3486" s="51" t="s">
        <v>60</v>
      </c>
      <c r="AD3486" s="56" t="s">
        <v>5849</v>
      </c>
      <c r="AE3486" s="51" t="s">
        <v>22500</v>
      </c>
      <c r="AF3486" s="51" t="s">
        <v>22501</v>
      </c>
      <c r="AG3486" s="51" t="s">
        <v>5536</v>
      </c>
      <c r="AH3486" s="51" t="s">
        <v>654</v>
      </c>
      <c r="AI3486" s="59" t="s">
        <v>66</v>
      </c>
      <c r="AJ3486" s="51"/>
      <c r="AK3486" s="59"/>
      <c r="AL3486" s="59"/>
      <c r="AM3486" s="59"/>
      <c r="AN3486" s="59" t="s">
        <v>22502</v>
      </c>
      <c r="AO3486" s="59" t="s">
        <v>22503</v>
      </c>
      <c r="AP3486" s="67" t="s">
        <v>22501</v>
      </c>
      <c r="AQ3486" s="68">
        <v>12847.0</v>
      </c>
    </row>
    <row r="3487">
      <c r="A3487" s="8" t="str">
        <f t="shared" si="1"/>
        <v>Daniel Cope</v>
      </c>
      <c r="B3487" s="51" t="s">
        <v>22491</v>
      </c>
      <c r="C3487" s="51" t="s">
        <v>19771</v>
      </c>
      <c r="D3487" s="2" t="s">
        <v>5522</v>
      </c>
      <c r="E3487" s="8" t="s">
        <v>5523</v>
      </c>
      <c r="F3487" s="8" t="s">
        <v>2136</v>
      </c>
      <c r="G3487" s="51" t="s">
        <v>19294</v>
      </c>
      <c r="H3487" s="8" t="s">
        <v>22492</v>
      </c>
      <c r="I3487" s="8" t="s">
        <v>49</v>
      </c>
      <c r="J3487" s="10">
        <v>3.25</v>
      </c>
      <c r="K3487" s="8" t="s">
        <v>22493</v>
      </c>
      <c r="L3487" s="8" t="s">
        <v>1102</v>
      </c>
      <c r="M3487" s="8" t="s">
        <v>86</v>
      </c>
      <c r="N3487" s="51" t="s">
        <v>22508</v>
      </c>
      <c r="O3487" s="51" t="s">
        <v>52</v>
      </c>
      <c r="P3487" s="51"/>
      <c r="Q3487" s="51"/>
      <c r="R3487" s="51" t="s">
        <v>4684</v>
      </c>
      <c r="S3487" s="51" t="s">
        <v>21025</v>
      </c>
      <c r="T3487" s="11" t="str">
        <f t="shared" si="2"/>
        <v>Daniel Cope</v>
      </c>
      <c r="U3487" s="51" t="s">
        <v>80</v>
      </c>
      <c r="V3487" s="51" t="s">
        <v>86</v>
      </c>
      <c r="W3487" s="51" t="s">
        <v>86</v>
      </c>
      <c r="X3487" s="51" t="s">
        <v>22497</v>
      </c>
      <c r="Y3487" s="51" t="s">
        <v>60</v>
      </c>
      <c r="Z3487" s="56" t="s">
        <v>22507</v>
      </c>
      <c r="AA3487" s="51" t="s">
        <v>60</v>
      </c>
      <c r="AB3487" s="56" t="s">
        <v>22499</v>
      </c>
      <c r="AC3487" s="56" t="s">
        <v>22509</v>
      </c>
      <c r="AD3487" s="56" t="s">
        <v>5849</v>
      </c>
      <c r="AE3487" s="51" t="s">
        <v>22500</v>
      </c>
      <c r="AF3487" s="8" t="s">
        <v>22501</v>
      </c>
      <c r="AG3487" s="8" t="s">
        <v>5536</v>
      </c>
      <c r="AH3487" s="8" t="s">
        <v>654</v>
      </c>
      <c r="AI3487" s="8" t="s">
        <v>66</v>
      </c>
      <c r="AJ3487" s="8" t="s">
        <v>86</v>
      </c>
      <c r="AK3487" s="8" t="s">
        <v>86</v>
      </c>
      <c r="AL3487" s="8" t="s">
        <v>86</v>
      </c>
      <c r="AM3487" s="8" t="s">
        <v>86</v>
      </c>
      <c r="AN3487" s="8" t="s">
        <v>22502</v>
      </c>
      <c r="AO3487" s="8" t="s">
        <v>22510</v>
      </c>
      <c r="AP3487" s="29" t="s">
        <v>22501</v>
      </c>
      <c r="AQ3487" s="11">
        <v>12847.0</v>
      </c>
    </row>
    <row r="3488">
      <c r="A3488" s="8" t="str">
        <f t="shared" si="1"/>
        <v>David Cataloni</v>
      </c>
      <c r="B3488" s="51" t="s">
        <v>22491</v>
      </c>
      <c r="C3488" s="51" t="s">
        <v>19771</v>
      </c>
      <c r="D3488" s="2" t="s">
        <v>5522</v>
      </c>
      <c r="E3488" s="8" t="s">
        <v>5523</v>
      </c>
      <c r="F3488" s="8" t="s">
        <v>2136</v>
      </c>
      <c r="G3488" s="51" t="s">
        <v>19294</v>
      </c>
      <c r="H3488" s="8" t="s">
        <v>22492</v>
      </c>
      <c r="I3488" s="8" t="s">
        <v>49</v>
      </c>
      <c r="J3488" s="10">
        <v>3.25</v>
      </c>
      <c r="K3488" s="8" t="s">
        <v>22493</v>
      </c>
      <c r="L3488" s="8" t="s">
        <v>1102</v>
      </c>
      <c r="M3488" s="8" t="s">
        <v>86</v>
      </c>
      <c r="N3488" s="51" t="s">
        <v>22511</v>
      </c>
      <c r="O3488" s="51" t="s">
        <v>52</v>
      </c>
      <c r="P3488" s="51"/>
      <c r="Q3488" s="51"/>
      <c r="R3488" s="51" t="s">
        <v>289</v>
      </c>
      <c r="S3488" s="51" t="s">
        <v>22512</v>
      </c>
      <c r="T3488" s="11" t="str">
        <f t="shared" si="2"/>
        <v>David Cataloni</v>
      </c>
      <c r="U3488" s="51" t="s">
        <v>80</v>
      </c>
      <c r="V3488" s="51" t="s">
        <v>22513</v>
      </c>
      <c r="W3488" s="51" t="s">
        <v>86</v>
      </c>
      <c r="X3488" s="51" t="s">
        <v>22497</v>
      </c>
      <c r="Y3488" s="51" t="s">
        <v>60</v>
      </c>
      <c r="Z3488" s="56" t="s">
        <v>22507</v>
      </c>
      <c r="AA3488" s="51" t="s">
        <v>60</v>
      </c>
      <c r="AB3488" s="56" t="s">
        <v>22499</v>
      </c>
      <c r="AC3488" s="51" t="s">
        <v>60</v>
      </c>
      <c r="AD3488" s="56" t="s">
        <v>5849</v>
      </c>
      <c r="AE3488" s="51" t="s">
        <v>22500</v>
      </c>
      <c r="AF3488" s="8" t="s">
        <v>22501</v>
      </c>
      <c r="AG3488" s="8" t="s">
        <v>5536</v>
      </c>
      <c r="AH3488" s="8" t="s">
        <v>654</v>
      </c>
      <c r="AI3488" s="8" t="s">
        <v>66</v>
      </c>
      <c r="AJ3488" s="8" t="s">
        <v>86</v>
      </c>
      <c r="AK3488" s="8" t="s">
        <v>86</v>
      </c>
      <c r="AL3488" s="8" t="s">
        <v>86</v>
      </c>
      <c r="AM3488" s="8" t="s">
        <v>86</v>
      </c>
      <c r="AN3488" s="8" t="s">
        <v>22502</v>
      </c>
      <c r="AO3488" s="8" t="s">
        <v>22510</v>
      </c>
      <c r="AP3488" s="29" t="s">
        <v>22501</v>
      </c>
      <c r="AQ3488" s="11">
        <v>12847.0</v>
      </c>
    </row>
    <row r="3489">
      <c r="A3489" s="8" t="str">
        <f t="shared" si="1"/>
        <v>Kyle Wilson</v>
      </c>
      <c r="B3489" s="8" t="s">
        <v>22514</v>
      </c>
      <c r="C3489" s="51" t="s">
        <v>19771</v>
      </c>
      <c r="D3489" s="2" t="s">
        <v>5522</v>
      </c>
      <c r="E3489" s="51" t="s">
        <v>22515</v>
      </c>
      <c r="F3489" s="51" t="s">
        <v>2136</v>
      </c>
      <c r="G3489" s="51" t="s">
        <v>19294</v>
      </c>
      <c r="H3489" s="51" t="s">
        <v>22516</v>
      </c>
      <c r="I3489" s="59" t="s">
        <v>49</v>
      </c>
      <c r="J3489" s="60">
        <v>3.21</v>
      </c>
      <c r="K3489" s="51" t="s">
        <v>22517</v>
      </c>
      <c r="L3489" s="51" t="s">
        <v>2560</v>
      </c>
      <c r="M3489" s="51"/>
      <c r="N3489" s="51" t="s">
        <v>22518</v>
      </c>
      <c r="O3489" s="51" t="s">
        <v>52</v>
      </c>
      <c r="P3489" s="51"/>
      <c r="Q3489" s="51"/>
      <c r="R3489" s="51" t="s">
        <v>1275</v>
      </c>
      <c r="S3489" s="51" t="s">
        <v>3011</v>
      </c>
      <c r="T3489" s="11" t="str">
        <f t="shared" si="2"/>
        <v>Kyle Wilson</v>
      </c>
      <c r="U3489" s="51" t="s">
        <v>14197</v>
      </c>
      <c r="V3489" s="51"/>
      <c r="W3489" s="51"/>
      <c r="X3489" s="51" t="s">
        <v>22519</v>
      </c>
      <c r="Y3489" s="51" t="s">
        <v>60</v>
      </c>
      <c r="Z3489" s="56" t="s">
        <v>22520</v>
      </c>
      <c r="AA3489" s="51" t="s">
        <v>60</v>
      </c>
      <c r="AB3489" s="56" t="s">
        <v>22521</v>
      </c>
      <c r="AC3489" s="51" t="s">
        <v>60</v>
      </c>
      <c r="AD3489" s="56" t="s">
        <v>22522</v>
      </c>
      <c r="AE3489" s="51" t="s">
        <v>22523</v>
      </c>
      <c r="AF3489" s="51" t="s">
        <v>22524</v>
      </c>
      <c r="AG3489" s="51" t="s">
        <v>5536</v>
      </c>
      <c r="AH3489" s="51" t="s">
        <v>194</v>
      </c>
      <c r="AI3489" s="59" t="s">
        <v>66</v>
      </c>
      <c r="AJ3489" s="51"/>
      <c r="AK3489" s="59" t="s">
        <v>3288</v>
      </c>
      <c r="AL3489" s="59" t="s">
        <v>741</v>
      </c>
      <c r="AM3489" s="59" t="s">
        <v>743</v>
      </c>
      <c r="AN3489" s="59" t="s">
        <v>22525</v>
      </c>
      <c r="AO3489" s="59" t="s">
        <v>22526</v>
      </c>
      <c r="AP3489" s="29" t="s">
        <v>22524</v>
      </c>
      <c r="AQ3489" s="68">
        <v>6999.0</v>
      </c>
    </row>
    <row r="3490">
      <c r="A3490" s="8" t="str">
        <f t="shared" si="1"/>
        <v>Mike Salem</v>
      </c>
      <c r="B3490" s="51" t="s">
        <v>22514</v>
      </c>
      <c r="C3490" s="51" t="s">
        <v>19771</v>
      </c>
      <c r="D3490" s="2" t="s">
        <v>5522</v>
      </c>
      <c r="E3490" s="8" t="s">
        <v>22515</v>
      </c>
      <c r="F3490" s="8" t="s">
        <v>2136</v>
      </c>
      <c r="G3490" s="51" t="s">
        <v>19294</v>
      </c>
      <c r="H3490" s="8" t="s">
        <v>22516</v>
      </c>
      <c r="I3490" s="8" t="s">
        <v>49</v>
      </c>
      <c r="J3490" s="10">
        <v>3.21</v>
      </c>
      <c r="K3490" s="8" t="s">
        <v>22517</v>
      </c>
      <c r="L3490" s="8" t="s">
        <v>2560</v>
      </c>
      <c r="M3490" s="8"/>
      <c r="N3490" s="51" t="s">
        <v>22527</v>
      </c>
      <c r="O3490" s="51" t="s">
        <v>52</v>
      </c>
      <c r="P3490" s="51"/>
      <c r="Q3490" s="51"/>
      <c r="R3490" s="51" t="s">
        <v>1237</v>
      </c>
      <c r="S3490" s="51" t="s">
        <v>22528</v>
      </c>
      <c r="T3490" s="11" t="str">
        <f t="shared" si="2"/>
        <v>Mike Salem</v>
      </c>
      <c r="U3490" s="57" t="s">
        <v>992</v>
      </c>
      <c r="V3490" s="51" t="s">
        <v>22529</v>
      </c>
      <c r="W3490" s="51" t="s">
        <v>22530</v>
      </c>
      <c r="X3490" s="94" t="s">
        <v>22519</v>
      </c>
      <c r="Y3490" s="51" t="s">
        <v>60</v>
      </c>
      <c r="Z3490" s="56" t="s">
        <v>22520</v>
      </c>
      <c r="AA3490" s="51" t="s">
        <v>60</v>
      </c>
      <c r="AB3490" s="56" t="s">
        <v>22521</v>
      </c>
      <c r="AC3490" s="51" t="s">
        <v>60</v>
      </c>
      <c r="AD3490" s="51" t="s">
        <v>60</v>
      </c>
      <c r="AE3490" s="51" t="s">
        <v>22523</v>
      </c>
      <c r="AF3490" s="8" t="s">
        <v>22524</v>
      </c>
      <c r="AG3490" s="8" t="s">
        <v>5536</v>
      </c>
      <c r="AH3490" s="8" t="s">
        <v>194</v>
      </c>
      <c r="AI3490" s="8" t="s">
        <v>66</v>
      </c>
      <c r="AJ3490" s="8"/>
      <c r="AK3490" s="8" t="s">
        <v>3288</v>
      </c>
      <c r="AL3490" s="8" t="s">
        <v>741</v>
      </c>
      <c r="AM3490" s="8" t="s">
        <v>743</v>
      </c>
      <c r="AN3490" s="8" t="s">
        <v>22525</v>
      </c>
      <c r="AO3490" s="8" t="s">
        <v>22531</v>
      </c>
      <c r="AP3490" s="29" t="s">
        <v>22524</v>
      </c>
      <c r="AQ3490" s="11">
        <v>6999.0</v>
      </c>
    </row>
    <row r="3491">
      <c r="A3491" s="8" t="str">
        <f t="shared" si="1"/>
        <v>Connor Foley</v>
      </c>
      <c r="B3491" s="51" t="s">
        <v>22514</v>
      </c>
      <c r="C3491" s="51" t="s">
        <v>19771</v>
      </c>
      <c r="D3491" s="2" t="s">
        <v>5522</v>
      </c>
      <c r="E3491" s="8" t="s">
        <v>22515</v>
      </c>
      <c r="F3491" s="8" t="s">
        <v>2136</v>
      </c>
      <c r="G3491" s="51" t="s">
        <v>19294</v>
      </c>
      <c r="H3491" s="8" t="s">
        <v>22516</v>
      </c>
      <c r="I3491" s="8" t="s">
        <v>49</v>
      </c>
      <c r="J3491" s="10">
        <v>3.21</v>
      </c>
      <c r="K3491" s="8" t="s">
        <v>22517</v>
      </c>
      <c r="L3491" s="8" t="s">
        <v>2560</v>
      </c>
      <c r="M3491" s="8" t="s">
        <v>86</v>
      </c>
      <c r="N3491" s="51" t="s">
        <v>22532</v>
      </c>
      <c r="O3491" s="51" t="s">
        <v>52</v>
      </c>
      <c r="P3491" s="51"/>
      <c r="Q3491" s="51"/>
      <c r="R3491" s="51" t="s">
        <v>2240</v>
      </c>
      <c r="S3491" s="51" t="s">
        <v>19541</v>
      </c>
      <c r="T3491" s="11" t="str">
        <f t="shared" si="2"/>
        <v>Connor Foley</v>
      </c>
      <c r="U3491" s="51" t="s">
        <v>1680</v>
      </c>
      <c r="V3491" s="51" t="s">
        <v>22533</v>
      </c>
      <c r="W3491" s="51" t="s">
        <v>86</v>
      </c>
      <c r="X3491" s="51" t="s">
        <v>22519</v>
      </c>
      <c r="Y3491" s="56" t="s">
        <v>22534</v>
      </c>
      <c r="Z3491" s="56" t="s">
        <v>22520</v>
      </c>
      <c r="AA3491" s="56" t="s">
        <v>22535</v>
      </c>
      <c r="AB3491" s="56" t="s">
        <v>22521</v>
      </c>
      <c r="AC3491" s="51" t="s">
        <v>60</v>
      </c>
      <c r="AD3491" s="56" t="s">
        <v>22522</v>
      </c>
      <c r="AE3491" s="51" t="s">
        <v>22523</v>
      </c>
      <c r="AF3491" s="8" t="s">
        <v>22524</v>
      </c>
      <c r="AG3491" s="8" t="s">
        <v>5536</v>
      </c>
      <c r="AH3491" s="8" t="s">
        <v>194</v>
      </c>
      <c r="AI3491" s="8" t="s">
        <v>66</v>
      </c>
      <c r="AJ3491" s="8" t="s">
        <v>86</v>
      </c>
      <c r="AK3491" s="8" t="s">
        <v>3288</v>
      </c>
      <c r="AL3491" s="8" t="s">
        <v>741</v>
      </c>
      <c r="AM3491" s="8" t="s">
        <v>743</v>
      </c>
      <c r="AN3491" s="8" t="s">
        <v>22525</v>
      </c>
      <c r="AO3491" s="8" t="s">
        <v>22531</v>
      </c>
      <c r="AP3491" s="29" t="s">
        <v>22524</v>
      </c>
      <c r="AQ3491" s="11">
        <v>6999.0</v>
      </c>
    </row>
    <row r="3492">
      <c r="A3492" s="8" t="str">
        <f t="shared" si="1"/>
        <v>Ed Arcaro</v>
      </c>
      <c r="B3492" s="51" t="s">
        <v>22514</v>
      </c>
      <c r="C3492" s="51" t="s">
        <v>19771</v>
      </c>
      <c r="D3492" s="2" t="s">
        <v>5522</v>
      </c>
      <c r="E3492" s="8" t="s">
        <v>22515</v>
      </c>
      <c r="F3492" s="8" t="s">
        <v>2136</v>
      </c>
      <c r="G3492" s="51" t="s">
        <v>19294</v>
      </c>
      <c r="H3492" s="13" t="s">
        <v>22516</v>
      </c>
      <c r="I3492" s="8" t="s">
        <v>49</v>
      </c>
      <c r="J3492" s="10">
        <v>3.21</v>
      </c>
      <c r="K3492" s="8" t="s">
        <v>22517</v>
      </c>
      <c r="L3492" s="8" t="s">
        <v>2560</v>
      </c>
      <c r="M3492" s="8"/>
      <c r="N3492" s="51" t="s">
        <v>22536</v>
      </c>
      <c r="O3492" s="51" t="s">
        <v>52</v>
      </c>
      <c r="P3492" s="51"/>
      <c r="Q3492" s="51"/>
      <c r="R3492" s="51" t="s">
        <v>3871</v>
      </c>
      <c r="S3492" s="51" t="s">
        <v>22537</v>
      </c>
      <c r="T3492" s="11" t="str">
        <f t="shared" si="2"/>
        <v>Ed Arcaro</v>
      </c>
      <c r="U3492" s="51" t="s">
        <v>22538</v>
      </c>
      <c r="V3492" s="51"/>
      <c r="W3492" s="51"/>
      <c r="X3492" s="94" t="s">
        <v>22519</v>
      </c>
      <c r="Y3492" s="51" t="s">
        <v>60</v>
      </c>
      <c r="Z3492" s="56" t="s">
        <v>22520</v>
      </c>
      <c r="AA3492" s="51" t="s">
        <v>60</v>
      </c>
      <c r="AB3492" s="56" t="s">
        <v>22521</v>
      </c>
      <c r="AC3492" s="51" t="s">
        <v>60</v>
      </c>
      <c r="AD3492" s="51" t="s">
        <v>60</v>
      </c>
      <c r="AE3492" s="51" t="s">
        <v>22523</v>
      </c>
      <c r="AF3492" s="8" t="s">
        <v>22524</v>
      </c>
      <c r="AG3492" s="8" t="s">
        <v>5536</v>
      </c>
      <c r="AH3492" s="8" t="s">
        <v>194</v>
      </c>
      <c r="AI3492" s="8" t="s">
        <v>66</v>
      </c>
      <c r="AJ3492" s="8"/>
      <c r="AK3492" s="8" t="s">
        <v>3288</v>
      </c>
      <c r="AL3492" s="8" t="s">
        <v>741</v>
      </c>
      <c r="AM3492" s="8" t="s">
        <v>743</v>
      </c>
      <c r="AN3492" s="8" t="s">
        <v>22525</v>
      </c>
      <c r="AO3492" s="8" t="s">
        <v>22531</v>
      </c>
      <c r="AP3492" s="29" t="s">
        <v>22524</v>
      </c>
      <c r="AQ3492" s="11">
        <v>6999.0</v>
      </c>
    </row>
    <row r="3493">
      <c r="A3493" s="8" t="str">
        <f t="shared" si="1"/>
        <v>Ryan O'Connell</v>
      </c>
      <c r="B3493" s="8" t="s">
        <v>22514</v>
      </c>
      <c r="C3493" s="51" t="s">
        <v>19771</v>
      </c>
      <c r="D3493" s="2" t="s">
        <v>5522</v>
      </c>
      <c r="E3493" s="8" t="s">
        <v>22515</v>
      </c>
      <c r="F3493" s="8" t="s">
        <v>2136</v>
      </c>
      <c r="G3493" s="51" t="s">
        <v>19294</v>
      </c>
      <c r="H3493" s="8" t="s">
        <v>22516</v>
      </c>
      <c r="I3493" s="8" t="s">
        <v>49</v>
      </c>
      <c r="J3493" s="10">
        <v>3.21</v>
      </c>
      <c r="K3493" s="8" t="s">
        <v>22517</v>
      </c>
      <c r="L3493" s="8" t="s">
        <v>2560</v>
      </c>
      <c r="M3493" s="8"/>
      <c r="N3493" s="51" t="s">
        <v>22539</v>
      </c>
      <c r="O3493" s="57" t="s">
        <v>52</v>
      </c>
      <c r="P3493" s="51"/>
      <c r="Q3493" s="51"/>
      <c r="R3493" s="57" t="s">
        <v>927</v>
      </c>
      <c r="S3493" s="57" t="s">
        <v>22540</v>
      </c>
      <c r="T3493" s="11" t="str">
        <f t="shared" si="2"/>
        <v>Ryan O'Connell</v>
      </c>
      <c r="U3493" s="8" t="s">
        <v>106</v>
      </c>
      <c r="V3493" s="51" t="s">
        <v>22541</v>
      </c>
      <c r="W3493" s="8" t="s">
        <v>22542</v>
      </c>
      <c r="X3493" s="51" t="s">
        <v>22519</v>
      </c>
      <c r="Y3493" s="56" t="s">
        <v>22543</v>
      </c>
      <c r="Z3493" s="56" t="s">
        <v>22520</v>
      </c>
      <c r="AA3493" s="51" t="s">
        <v>60</v>
      </c>
      <c r="AB3493" s="56" t="s">
        <v>22521</v>
      </c>
      <c r="AC3493" s="51" t="s">
        <v>60</v>
      </c>
      <c r="AD3493" s="56" t="s">
        <v>22522</v>
      </c>
      <c r="AE3493" s="51" t="s">
        <v>22523</v>
      </c>
      <c r="AF3493" s="8" t="s">
        <v>22524</v>
      </c>
      <c r="AG3493" s="8" t="s">
        <v>5536</v>
      </c>
      <c r="AH3493" s="8" t="s">
        <v>194</v>
      </c>
      <c r="AI3493" s="8" t="s">
        <v>66</v>
      </c>
      <c r="AJ3493" s="8"/>
      <c r="AK3493" s="8" t="s">
        <v>3288</v>
      </c>
      <c r="AL3493" s="8" t="s">
        <v>741</v>
      </c>
      <c r="AM3493" s="8" t="s">
        <v>743</v>
      </c>
      <c r="AN3493" s="8" t="s">
        <v>22525</v>
      </c>
      <c r="AO3493" s="8" t="s">
        <v>22531</v>
      </c>
      <c r="AP3493" s="29" t="s">
        <v>22524</v>
      </c>
      <c r="AQ3493" s="11">
        <v>6999.0</v>
      </c>
    </row>
    <row r="3494">
      <c r="A3494" s="8" t="str">
        <f t="shared" si="1"/>
        <v>Maggie Lepley</v>
      </c>
      <c r="B3494" s="51" t="s">
        <v>22544</v>
      </c>
      <c r="C3494" s="51" t="s">
        <v>19832</v>
      </c>
      <c r="D3494" s="2" t="s">
        <v>5522</v>
      </c>
      <c r="E3494" s="8" t="s">
        <v>22070</v>
      </c>
      <c r="F3494" s="8" t="s">
        <v>2136</v>
      </c>
      <c r="G3494" s="51" t="s">
        <v>19294</v>
      </c>
      <c r="H3494" s="8" t="s">
        <v>22545</v>
      </c>
      <c r="I3494" s="8" t="s">
        <v>49</v>
      </c>
      <c r="J3494" s="10">
        <v>3.98</v>
      </c>
      <c r="K3494" s="8" t="s">
        <v>22072</v>
      </c>
      <c r="L3494" s="8" t="s">
        <v>86</v>
      </c>
      <c r="M3494" s="8" t="s">
        <v>2261</v>
      </c>
      <c r="N3494" s="51" t="s">
        <v>22546</v>
      </c>
      <c r="O3494" s="51" t="s">
        <v>52</v>
      </c>
      <c r="P3494" s="51"/>
      <c r="Q3494" s="51"/>
      <c r="R3494" s="51" t="s">
        <v>6721</v>
      </c>
      <c r="S3494" s="51" t="s">
        <v>22547</v>
      </c>
      <c r="T3494" s="11" t="str">
        <f t="shared" si="2"/>
        <v>Maggie Lepley</v>
      </c>
      <c r="U3494" s="51" t="s">
        <v>160</v>
      </c>
      <c r="V3494" s="51" t="s">
        <v>22548</v>
      </c>
      <c r="W3494" s="51" t="s">
        <v>86</v>
      </c>
      <c r="X3494" s="51" t="s">
        <v>22549</v>
      </c>
      <c r="Y3494" s="51" t="s">
        <v>60</v>
      </c>
      <c r="Z3494" s="56" t="s">
        <v>22550</v>
      </c>
      <c r="AA3494" s="51" t="s">
        <v>60</v>
      </c>
      <c r="AB3494" s="56" t="s">
        <v>22551</v>
      </c>
      <c r="AC3494" s="51" t="s">
        <v>60</v>
      </c>
      <c r="AD3494" s="56" t="s">
        <v>22552</v>
      </c>
      <c r="AE3494" s="51" t="s">
        <v>22553</v>
      </c>
      <c r="AF3494" s="8" t="s">
        <v>22070</v>
      </c>
      <c r="AG3494" s="8" t="s">
        <v>5536</v>
      </c>
      <c r="AH3494" s="8" t="s">
        <v>232</v>
      </c>
      <c r="AI3494" s="8" t="s">
        <v>18832</v>
      </c>
      <c r="AJ3494" s="8" t="s">
        <v>17110</v>
      </c>
      <c r="AK3494" s="8" t="s">
        <v>7343</v>
      </c>
      <c r="AL3494" s="8" t="s">
        <v>5538</v>
      </c>
      <c r="AM3494" s="8" t="s">
        <v>5539</v>
      </c>
      <c r="AN3494" s="8" t="s">
        <v>22554</v>
      </c>
      <c r="AO3494" s="8" t="s">
        <v>19907</v>
      </c>
      <c r="AP3494" s="29" t="s">
        <v>22070</v>
      </c>
      <c r="AQ3494" s="11">
        <v>2482.0</v>
      </c>
    </row>
    <row r="3495">
      <c r="A3495" s="8" t="str">
        <f t="shared" si="1"/>
        <v>Emily Gustavson</v>
      </c>
      <c r="B3495" s="51" t="s">
        <v>22555</v>
      </c>
      <c r="C3495" s="51" t="s">
        <v>19864</v>
      </c>
      <c r="D3495" s="2" t="s">
        <v>5522</v>
      </c>
      <c r="E3495" s="13" t="s">
        <v>5523</v>
      </c>
      <c r="F3495" s="8" t="s">
        <v>2136</v>
      </c>
      <c r="G3495" s="51" t="s">
        <v>19294</v>
      </c>
      <c r="H3495" s="8" t="s">
        <v>22556</v>
      </c>
      <c r="I3495" s="8" t="s">
        <v>49</v>
      </c>
      <c r="J3495" s="10">
        <v>3.06</v>
      </c>
      <c r="K3495" s="8" t="s">
        <v>22557</v>
      </c>
      <c r="L3495" s="8"/>
      <c r="M3495" s="8"/>
      <c r="N3495" s="13" t="s">
        <v>22558</v>
      </c>
      <c r="O3495" s="51" t="s">
        <v>52</v>
      </c>
      <c r="P3495" s="51"/>
      <c r="Q3495" s="51"/>
      <c r="R3495" s="51" t="s">
        <v>256</v>
      </c>
      <c r="S3495" s="51" t="s">
        <v>22559</v>
      </c>
      <c r="T3495" s="11" t="str">
        <f t="shared" si="2"/>
        <v>Emily Gustavson</v>
      </c>
      <c r="U3495" s="13" t="s">
        <v>55</v>
      </c>
      <c r="V3495" s="13" t="s">
        <v>22560</v>
      </c>
      <c r="W3495" s="13" t="s">
        <v>22561</v>
      </c>
      <c r="X3495" s="94" t="s">
        <v>22562</v>
      </c>
      <c r="Y3495" s="51" t="s">
        <v>60</v>
      </c>
      <c r="Z3495" s="56" t="s">
        <v>22563</v>
      </c>
      <c r="AA3495" s="51" t="s">
        <v>60</v>
      </c>
      <c r="AB3495" s="51" t="s">
        <v>60</v>
      </c>
      <c r="AC3495" s="51" t="s">
        <v>60</v>
      </c>
      <c r="AD3495" s="51" t="s">
        <v>60</v>
      </c>
      <c r="AE3495" s="51" t="s">
        <v>22564</v>
      </c>
      <c r="AF3495" s="13" t="s">
        <v>22565</v>
      </c>
      <c r="AG3495" s="13" t="s">
        <v>5536</v>
      </c>
      <c r="AH3495" s="8" t="s">
        <v>654</v>
      </c>
      <c r="AI3495" s="8" t="s">
        <v>233</v>
      </c>
      <c r="AJ3495" s="8"/>
      <c r="AK3495" s="8" t="s">
        <v>7343</v>
      </c>
      <c r="AL3495" s="8" t="s">
        <v>5538</v>
      </c>
      <c r="AM3495" s="8" t="s">
        <v>5539</v>
      </c>
      <c r="AN3495" s="8" t="s">
        <v>22566</v>
      </c>
      <c r="AO3495" s="8" t="s">
        <v>19907</v>
      </c>
      <c r="AP3495" s="52" t="s">
        <v>22565</v>
      </c>
      <c r="AQ3495" s="11">
        <v>4317.0</v>
      </c>
    </row>
    <row r="3496">
      <c r="A3496" s="8" t="str">
        <f t="shared" si="1"/>
        <v>Ed Ardolino</v>
      </c>
      <c r="B3496" s="51" t="s">
        <v>22555</v>
      </c>
      <c r="C3496" s="51" t="s">
        <v>19864</v>
      </c>
      <c r="D3496" s="2" t="s">
        <v>5522</v>
      </c>
      <c r="E3496" s="8" t="s">
        <v>5523</v>
      </c>
      <c r="F3496" s="8" t="s">
        <v>2136</v>
      </c>
      <c r="G3496" s="51" t="s">
        <v>19294</v>
      </c>
      <c r="H3496" s="13" t="s">
        <v>22556</v>
      </c>
      <c r="I3496" s="8" t="s">
        <v>49</v>
      </c>
      <c r="J3496" s="10">
        <v>3.06</v>
      </c>
      <c r="K3496" s="8" t="s">
        <v>22557</v>
      </c>
      <c r="L3496" s="8"/>
      <c r="M3496" s="8"/>
      <c r="N3496" s="51" t="s">
        <v>22567</v>
      </c>
      <c r="O3496" s="51" t="s">
        <v>52</v>
      </c>
      <c r="P3496" s="51"/>
      <c r="Q3496" s="51"/>
      <c r="R3496" s="51" t="s">
        <v>3871</v>
      </c>
      <c r="S3496" s="51" t="s">
        <v>22568</v>
      </c>
      <c r="T3496" s="11" t="str">
        <f t="shared" si="2"/>
        <v>Ed Ardolino</v>
      </c>
      <c r="U3496" s="51" t="s">
        <v>160</v>
      </c>
      <c r="V3496" s="51"/>
      <c r="W3496" s="51"/>
      <c r="X3496" s="94" t="s">
        <v>22562</v>
      </c>
      <c r="Y3496" s="51" t="s">
        <v>60</v>
      </c>
      <c r="Z3496" s="56" t="s">
        <v>22563</v>
      </c>
      <c r="AA3496" s="51" t="s">
        <v>60</v>
      </c>
      <c r="AB3496" s="51" t="s">
        <v>60</v>
      </c>
      <c r="AC3496" s="51" t="s">
        <v>60</v>
      </c>
      <c r="AD3496" s="56" t="s">
        <v>22569</v>
      </c>
      <c r="AE3496" s="51" t="s">
        <v>22564</v>
      </c>
      <c r="AF3496" s="8" t="s">
        <v>22565</v>
      </c>
      <c r="AG3496" s="8" t="s">
        <v>5536</v>
      </c>
      <c r="AH3496" s="8" t="s">
        <v>654</v>
      </c>
      <c r="AI3496" s="8" t="s">
        <v>233</v>
      </c>
      <c r="AJ3496" s="8"/>
      <c r="AK3496" s="8" t="s">
        <v>7343</v>
      </c>
      <c r="AL3496" s="8" t="s">
        <v>5538</v>
      </c>
      <c r="AM3496" s="8" t="s">
        <v>5539</v>
      </c>
      <c r="AN3496" s="8" t="s">
        <v>22566</v>
      </c>
      <c r="AO3496" s="8" t="s">
        <v>19907</v>
      </c>
      <c r="AP3496" s="29" t="s">
        <v>22565</v>
      </c>
      <c r="AQ3496" s="11">
        <v>4317.0</v>
      </c>
    </row>
    <row r="3497">
      <c r="A3497" s="8" t="str">
        <f t="shared" si="1"/>
        <v>Joe Aronov</v>
      </c>
      <c r="B3497" s="51" t="s">
        <v>22555</v>
      </c>
      <c r="C3497" s="51" t="s">
        <v>19864</v>
      </c>
      <c r="D3497" s="2" t="s">
        <v>5522</v>
      </c>
      <c r="E3497" s="13" t="s">
        <v>5523</v>
      </c>
      <c r="F3497" s="8" t="s">
        <v>2136</v>
      </c>
      <c r="G3497" s="51" t="s">
        <v>19294</v>
      </c>
      <c r="H3497" s="13" t="s">
        <v>22556</v>
      </c>
      <c r="I3497" s="8" t="s">
        <v>49</v>
      </c>
      <c r="J3497" s="10">
        <v>3.06</v>
      </c>
      <c r="K3497" s="8" t="s">
        <v>22557</v>
      </c>
      <c r="L3497" s="8"/>
      <c r="M3497" s="8"/>
      <c r="N3497" s="57" t="s">
        <v>22570</v>
      </c>
      <c r="O3497" s="51" t="s">
        <v>52</v>
      </c>
      <c r="P3497" s="51"/>
      <c r="Q3497" s="51"/>
      <c r="R3497" s="51" t="s">
        <v>1075</v>
      </c>
      <c r="S3497" s="51" t="s">
        <v>22571</v>
      </c>
      <c r="T3497" s="11" t="str">
        <f t="shared" si="2"/>
        <v>Joe Aronov</v>
      </c>
      <c r="U3497" s="57" t="s">
        <v>247</v>
      </c>
      <c r="V3497" s="51"/>
      <c r="W3497" s="51"/>
      <c r="X3497" s="51" t="s">
        <v>22562</v>
      </c>
      <c r="Y3497" s="51" t="s">
        <v>60</v>
      </c>
      <c r="Z3497" s="56" t="s">
        <v>22563</v>
      </c>
      <c r="AA3497" s="51" t="s">
        <v>60</v>
      </c>
      <c r="AB3497" s="51" t="s">
        <v>60</v>
      </c>
      <c r="AC3497" s="51" t="s">
        <v>60</v>
      </c>
      <c r="AD3497" s="51" t="s">
        <v>60</v>
      </c>
      <c r="AE3497" s="51" t="s">
        <v>22564</v>
      </c>
      <c r="AF3497" s="13" t="s">
        <v>22565</v>
      </c>
      <c r="AG3497" s="13" t="s">
        <v>5536</v>
      </c>
      <c r="AH3497" s="8" t="s">
        <v>654</v>
      </c>
      <c r="AI3497" s="8" t="s">
        <v>233</v>
      </c>
      <c r="AJ3497" s="8"/>
      <c r="AK3497" s="8" t="s">
        <v>7343</v>
      </c>
      <c r="AL3497" s="8" t="s">
        <v>5538</v>
      </c>
      <c r="AM3497" s="8" t="s">
        <v>5539</v>
      </c>
      <c r="AN3497" s="8" t="s">
        <v>22566</v>
      </c>
      <c r="AO3497" s="8" t="s">
        <v>19907</v>
      </c>
      <c r="AP3497" s="52" t="s">
        <v>22565</v>
      </c>
      <c r="AQ3497" s="11">
        <v>4317.0</v>
      </c>
    </row>
    <row r="3498">
      <c r="A3498" s="8" t="str">
        <f t="shared" si="1"/>
        <v>Nora McCabe</v>
      </c>
      <c r="B3498" s="51" t="s">
        <v>22555</v>
      </c>
      <c r="C3498" s="51" t="s">
        <v>19864</v>
      </c>
      <c r="D3498" s="2" t="s">
        <v>5522</v>
      </c>
      <c r="E3498" s="8" t="s">
        <v>5523</v>
      </c>
      <c r="F3498" s="8" t="s">
        <v>2136</v>
      </c>
      <c r="G3498" s="51" t="s">
        <v>19294</v>
      </c>
      <c r="H3498" s="13" t="s">
        <v>22556</v>
      </c>
      <c r="I3498" s="8" t="s">
        <v>49</v>
      </c>
      <c r="J3498" s="10">
        <v>3.06</v>
      </c>
      <c r="K3498" s="8" t="s">
        <v>22557</v>
      </c>
      <c r="L3498" s="8"/>
      <c r="M3498" s="8"/>
      <c r="N3498" s="51" t="s">
        <v>22572</v>
      </c>
      <c r="O3498" s="51" t="s">
        <v>52</v>
      </c>
      <c r="P3498" s="51"/>
      <c r="Q3498" s="51"/>
      <c r="R3498" s="51" t="s">
        <v>22225</v>
      </c>
      <c r="S3498" s="51" t="s">
        <v>5645</v>
      </c>
      <c r="T3498" s="11" t="str">
        <f t="shared" si="2"/>
        <v>Nora McCabe</v>
      </c>
      <c r="U3498" s="51" t="s">
        <v>4060</v>
      </c>
      <c r="V3498" s="51"/>
      <c r="W3498" s="51"/>
      <c r="X3498" s="94" t="s">
        <v>22562</v>
      </c>
      <c r="Y3498" s="51" t="s">
        <v>60</v>
      </c>
      <c r="Z3498" s="56" t="s">
        <v>22563</v>
      </c>
      <c r="AA3498" s="51" t="s">
        <v>60</v>
      </c>
      <c r="AB3498" s="51" t="s">
        <v>60</v>
      </c>
      <c r="AC3498" s="51" t="s">
        <v>60</v>
      </c>
      <c r="AD3498" s="51" t="s">
        <v>60</v>
      </c>
      <c r="AE3498" s="51" t="s">
        <v>22564</v>
      </c>
      <c r="AF3498" s="8" t="s">
        <v>22565</v>
      </c>
      <c r="AG3498" s="8" t="s">
        <v>5536</v>
      </c>
      <c r="AH3498" s="8" t="s">
        <v>654</v>
      </c>
      <c r="AI3498" s="8" t="s">
        <v>233</v>
      </c>
      <c r="AJ3498" s="8"/>
      <c r="AK3498" s="8" t="s">
        <v>7343</v>
      </c>
      <c r="AL3498" s="8" t="s">
        <v>5538</v>
      </c>
      <c r="AM3498" s="8" t="s">
        <v>5539</v>
      </c>
      <c r="AN3498" s="8" t="s">
        <v>22566</v>
      </c>
      <c r="AO3498" s="8" t="s">
        <v>19907</v>
      </c>
      <c r="AP3498" s="29" t="s">
        <v>22565</v>
      </c>
      <c r="AQ3498" s="11">
        <v>4317.0</v>
      </c>
    </row>
    <row r="3499">
      <c r="A3499" s="8" t="str">
        <f t="shared" si="1"/>
        <v>Dan McSolla</v>
      </c>
      <c r="B3499" s="51" t="s">
        <v>22555</v>
      </c>
      <c r="C3499" s="51" t="s">
        <v>19864</v>
      </c>
      <c r="D3499" s="2" t="s">
        <v>5522</v>
      </c>
      <c r="E3499" s="8" t="s">
        <v>5523</v>
      </c>
      <c r="F3499" s="8" t="s">
        <v>2136</v>
      </c>
      <c r="G3499" s="51" t="s">
        <v>19294</v>
      </c>
      <c r="H3499" s="13" t="s">
        <v>22556</v>
      </c>
      <c r="I3499" s="8" t="s">
        <v>49</v>
      </c>
      <c r="J3499" s="10">
        <v>3.06</v>
      </c>
      <c r="K3499" s="8" t="s">
        <v>22557</v>
      </c>
      <c r="L3499" s="8"/>
      <c r="M3499" s="8"/>
      <c r="N3499" s="51" t="s">
        <v>22573</v>
      </c>
      <c r="O3499" s="51" t="s">
        <v>52</v>
      </c>
      <c r="P3499" s="51"/>
      <c r="Q3499" s="51"/>
      <c r="R3499" s="51" t="s">
        <v>344</v>
      </c>
      <c r="S3499" s="51" t="s">
        <v>22574</v>
      </c>
      <c r="T3499" s="11" t="str">
        <f t="shared" si="2"/>
        <v>Dan McSolla</v>
      </c>
      <c r="U3499" s="51" t="s">
        <v>106</v>
      </c>
      <c r="V3499" s="51"/>
      <c r="W3499" s="51"/>
      <c r="X3499" s="94" t="s">
        <v>22562</v>
      </c>
      <c r="Y3499" s="56" t="s">
        <v>22575</v>
      </c>
      <c r="Z3499" s="56" t="s">
        <v>22563</v>
      </c>
      <c r="AA3499" s="51" t="s">
        <v>60</v>
      </c>
      <c r="AB3499" s="51" t="s">
        <v>60</v>
      </c>
      <c r="AC3499" s="51" t="s">
        <v>60</v>
      </c>
      <c r="AD3499" s="56" t="s">
        <v>22569</v>
      </c>
      <c r="AE3499" s="51" t="s">
        <v>22564</v>
      </c>
      <c r="AF3499" s="8" t="s">
        <v>22565</v>
      </c>
      <c r="AG3499" s="8" t="s">
        <v>5536</v>
      </c>
      <c r="AH3499" s="8" t="s">
        <v>654</v>
      </c>
      <c r="AI3499" s="8" t="s">
        <v>233</v>
      </c>
      <c r="AJ3499" s="8"/>
      <c r="AK3499" s="8" t="s">
        <v>7343</v>
      </c>
      <c r="AL3499" s="8" t="s">
        <v>5538</v>
      </c>
      <c r="AM3499" s="8" t="s">
        <v>5539</v>
      </c>
      <c r="AN3499" s="8" t="s">
        <v>22566</v>
      </c>
      <c r="AO3499" s="8" t="s">
        <v>19907</v>
      </c>
      <c r="AP3499" s="29" t="s">
        <v>22565</v>
      </c>
      <c r="AQ3499" s="11">
        <v>4317.0</v>
      </c>
    </row>
    <row r="3500">
      <c r="A3500" s="8" t="str">
        <f t="shared" si="1"/>
        <v>Jon Harris</v>
      </c>
      <c r="B3500" s="8" t="s">
        <v>22576</v>
      </c>
      <c r="C3500" s="51" t="s">
        <v>19864</v>
      </c>
      <c r="D3500" s="9" t="s">
        <v>5522</v>
      </c>
      <c r="E3500" s="8" t="s">
        <v>4585</v>
      </c>
      <c r="F3500" s="8" t="s">
        <v>2136</v>
      </c>
      <c r="G3500" s="8" t="s">
        <v>19294</v>
      </c>
      <c r="H3500" s="8" t="s">
        <v>22577</v>
      </c>
      <c r="I3500" s="8" t="s">
        <v>49</v>
      </c>
      <c r="J3500" s="10">
        <v>3.38</v>
      </c>
      <c r="K3500" s="8" t="s">
        <v>22578</v>
      </c>
      <c r="L3500" s="8" t="s">
        <v>86</v>
      </c>
      <c r="M3500" s="8" t="s">
        <v>86</v>
      </c>
      <c r="N3500" s="8" t="s">
        <v>22579</v>
      </c>
      <c r="O3500" s="8" t="s">
        <v>52</v>
      </c>
      <c r="P3500" s="51"/>
      <c r="Q3500" s="51"/>
      <c r="R3500" s="8" t="s">
        <v>5605</v>
      </c>
      <c r="S3500" s="8" t="s">
        <v>1384</v>
      </c>
      <c r="T3500" s="11" t="str">
        <f t="shared" si="2"/>
        <v>Jon Harris</v>
      </c>
      <c r="U3500" s="8" t="s">
        <v>55</v>
      </c>
      <c r="V3500" s="51" t="s">
        <v>22580</v>
      </c>
      <c r="W3500" s="8" t="s">
        <v>22581</v>
      </c>
      <c r="X3500" s="8" t="s">
        <v>22582</v>
      </c>
      <c r="Y3500" s="56" t="s">
        <v>22583</v>
      </c>
      <c r="Z3500" s="51" t="s">
        <v>60</v>
      </c>
      <c r="AA3500" s="51" t="s">
        <v>60</v>
      </c>
      <c r="AB3500" s="56" t="s">
        <v>22584</v>
      </c>
      <c r="AC3500" s="51" t="s">
        <v>60</v>
      </c>
      <c r="AD3500" s="56" t="s">
        <v>22585</v>
      </c>
      <c r="AE3500" s="51" t="s">
        <v>22586</v>
      </c>
      <c r="AF3500" s="8" t="s">
        <v>22587</v>
      </c>
      <c r="AG3500" s="8" t="s">
        <v>5536</v>
      </c>
      <c r="AH3500" s="8" t="s">
        <v>65</v>
      </c>
      <c r="AI3500" s="8" t="s">
        <v>18832</v>
      </c>
      <c r="AJ3500" s="8" t="s">
        <v>86</v>
      </c>
      <c r="AK3500" s="8" t="s">
        <v>86</v>
      </c>
      <c r="AL3500" s="8" t="s">
        <v>86</v>
      </c>
      <c r="AM3500" s="8" t="s">
        <v>86</v>
      </c>
      <c r="AN3500" s="8" t="s">
        <v>422</v>
      </c>
      <c r="AO3500" s="8" t="s">
        <v>19945</v>
      </c>
      <c r="AP3500" s="29" t="s">
        <v>22587</v>
      </c>
      <c r="AQ3500" s="11">
        <v>2724.0</v>
      </c>
    </row>
    <row r="3501">
      <c r="A3501" s="8" t="str">
        <f t="shared" si="1"/>
        <v>Luke Chastain</v>
      </c>
      <c r="B3501" s="8" t="s">
        <v>22576</v>
      </c>
      <c r="C3501" s="51" t="s">
        <v>19864</v>
      </c>
      <c r="D3501" s="2" t="s">
        <v>5522</v>
      </c>
      <c r="E3501" s="51" t="s">
        <v>4585</v>
      </c>
      <c r="F3501" s="51" t="s">
        <v>2136</v>
      </c>
      <c r="G3501" s="51" t="s">
        <v>19294</v>
      </c>
      <c r="H3501" s="51" t="s">
        <v>22577</v>
      </c>
      <c r="I3501" s="59" t="s">
        <v>49</v>
      </c>
      <c r="J3501" s="60">
        <v>3.38</v>
      </c>
      <c r="K3501" s="51" t="s">
        <v>22578</v>
      </c>
      <c r="L3501" s="51"/>
      <c r="M3501" s="51"/>
      <c r="N3501" s="51" t="s">
        <v>22588</v>
      </c>
      <c r="O3501" s="51" t="s">
        <v>52</v>
      </c>
      <c r="P3501" s="51"/>
      <c r="Q3501" s="51"/>
      <c r="R3501" s="8" t="s">
        <v>2683</v>
      </c>
      <c r="S3501" s="8" t="s">
        <v>22589</v>
      </c>
      <c r="T3501" s="11" t="str">
        <f t="shared" si="2"/>
        <v>Luke Chastain</v>
      </c>
      <c r="U3501" s="51" t="s">
        <v>674</v>
      </c>
      <c r="V3501" s="51" t="s">
        <v>22590</v>
      </c>
      <c r="W3501" s="8"/>
      <c r="X3501" s="51" t="s">
        <v>22582</v>
      </c>
      <c r="Y3501" s="51" t="s">
        <v>60</v>
      </c>
      <c r="Z3501" s="56" t="s">
        <v>22591</v>
      </c>
      <c r="AA3501" s="51" t="s">
        <v>60</v>
      </c>
      <c r="AB3501" s="56" t="s">
        <v>22584</v>
      </c>
      <c r="AC3501" s="56" t="s">
        <v>22592</v>
      </c>
      <c r="AD3501" s="56" t="s">
        <v>22593</v>
      </c>
      <c r="AE3501" s="51" t="s">
        <v>22586</v>
      </c>
      <c r="AF3501" s="51" t="s">
        <v>22587</v>
      </c>
      <c r="AG3501" s="51" t="s">
        <v>5536</v>
      </c>
      <c r="AH3501" s="51" t="s">
        <v>65</v>
      </c>
      <c r="AI3501" s="59" t="s">
        <v>18832</v>
      </c>
      <c r="AJ3501" s="51"/>
      <c r="AK3501" s="59"/>
      <c r="AL3501" s="59"/>
      <c r="AM3501" s="59"/>
      <c r="AN3501" s="59" t="s">
        <v>22594</v>
      </c>
      <c r="AO3501" s="59" t="s">
        <v>22595</v>
      </c>
      <c r="AP3501" s="67" t="s">
        <v>22587</v>
      </c>
      <c r="AQ3501" s="68">
        <v>2724.0</v>
      </c>
    </row>
    <row r="3502">
      <c r="A3502" s="8" t="str">
        <f t="shared" si="1"/>
        <v>Jay Weber</v>
      </c>
      <c r="B3502" s="8" t="s">
        <v>22576</v>
      </c>
      <c r="C3502" s="51" t="s">
        <v>19864</v>
      </c>
      <c r="D3502" s="2" t="s">
        <v>5522</v>
      </c>
      <c r="E3502" s="51" t="s">
        <v>4585</v>
      </c>
      <c r="F3502" s="51" t="s">
        <v>2136</v>
      </c>
      <c r="G3502" s="51" t="s">
        <v>19294</v>
      </c>
      <c r="H3502" s="51" t="s">
        <v>22577</v>
      </c>
      <c r="I3502" s="59" t="s">
        <v>49</v>
      </c>
      <c r="J3502" s="60">
        <v>3.38</v>
      </c>
      <c r="K3502" s="51" t="s">
        <v>22578</v>
      </c>
      <c r="L3502" s="51"/>
      <c r="M3502" s="51"/>
      <c r="N3502" s="51" t="s">
        <v>22596</v>
      </c>
      <c r="O3502" s="51" t="s">
        <v>52</v>
      </c>
      <c r="P3502" s="51"/>
      <c r="Q3502" s="51"/>
      <c r="R3502" s="8" t="s">
        <v>698</v>
      </c>
      <c r="S3502" s="8" t="s">
        <v>15122</v>
      </c>
      <c r="T3502" s="11" t="str">
        <f t="shared" si="2"/>
        <v>Jay Weber</v>
      </c>
      <c r="U3502" s="51" t="s">
        <v>1680</v>
      </c>
      <c r="V3502" s="51"/>
      <c r="W3502" s="8"/>
      <c r="X3502" s="51" t="s">
        <v>22582</v>
      </c>
      <c r="Y3502" s="51" t="s">
        <v>60</v>
      </c>
      <c r="Z3502" s="56" t="s">
        <v>22591</v>
      </c>
      <c r="AA3502" s="56" t="s">
        <v>22597</v>
      </c>
      <c r="AB3502" s="56" t="s">
        <v>22584</v>
      </c>
      <c r="AC3502" s="56" t="s">
        <v>22598</v>
      </c>
      <c r="AD3502" s="56" t="s">
        <v>22593</v>
      </c>
      <c r="AE3502" s="51" t="s">
        <v>22586</v>
      </c>
      <c r="AF3502" s="51" t="s">
        <v>22587</v>
      </c>
      <c r="AG3502" s="51" t="s">
        <v>5536</v>
      </c>
      <c r="AH3502" s="51" t="s">
        <v>65</v>
      </c>
      <c r="AI3502" s="59" t="s">
        <v>18832</v>
      </c>
      <c r="AJ3502" s="51"/>
      <c r="AK3502" s="59"/>
      <c r="AL3502" s="59"/>
      <c r="AM3502" s="59"/>
      <c r="AN3502" s="59" t="s">
        <v>22594</v>
      </c>
      <c r="AO3502" s="59" t="s">
        <v>22595</v>
      </c>
      <c r="AP3502" s="67" t="s">
        <v>22587</v>
      </c>
      <c r="AQ3502" s="68">
        <v>2724.0</v>
      </c>
    </row>
    <row r="3503">
      <c r="A3503" s="8" t="str">
        <f t="shared" si="1"/>
        <v>Norm Fuller</v>
      </c>
      <c r="B3503" s="8" t="s">
        <v>22576</v>
      </c>
      <c r="C3503" s="51" t="s">
        <v>19864</v>
      </c>
      <c r="D3503" s="2" t="s">
        <v>5522</v>
      </c>
      <c r="E3503" s="51" t="s">
        <v>4585</v>
      </c>
      <c r="F3503" s="51" t="s">
        <v>2136</v>
      </c>
      <c r="G3503" s="51" t="s">
        <v>19294</v>
      </c>
      <c r="H3503" s="51" t="s">
        <v>22577</v>
      </c>
      <c r="I3503" s="59" t="s">
        <v>49</v>
      </c>
      <c r="J3503" s="60">
        <v>3.38</v>
      </c>
      <c r="K3503" s="51" t="s">
        <v>22578</v>
      </c>
      <c r="L3503" s="51"/>
      <c r="M3503" s="51"/>
      <c r="N3503" s="51" t="s">
        <v>22599</v>
      </c>
      <c r="O3503" s="51" t="s">
        <v>52</v>
      </c>
      <c r="P3503" s="51"/>
      <c r="Q3503" s="51"/>
      <c r="R3503" s="51" t="s">
        <v>13113</v>
      </c>
      <c r="S3503" s="51" t="s">
        <v>7937</v>
      </c>
      <c r="T3503" s="11" t="str">
        <f t="shared" si="2"/>
        <v>Norm Fuller</v>
      </c>
      <c r="U3503" s="51" t="s">
        <v>106</v>
      </c>
      <c r="V3503" s="51" t="s">
        <v>22600</v>
      </c>
      <c r="W3503" s="51" t="s">
        <v>22601</v>
      </c>
      <c r="X3503" s="51" t="s">
        <v>22582</v>
      </c>
      <c r="Y3503" s="51" t="s">
        <v>60</v>
      </c>
      <c r="Z3503" s="51" t="s">
        <v>60</v>
      </c>
      <c r="AA3503" s="51" t="s">
        <v>60</v>
      </c>
      <c r="AB3503" s="51" t="s">
        <v>60</v>
      </c>
      <c r="AC3503" s="51" t="s">
        <v>60</v>
      </c>
      <c r="AD3503" s="56" t="s">
        <v>22585</v>
      </c>
      <c r="AE3503" s="51" t="s">
        <v>22586</v>
      </c>
      <c r="AF3503" s="51" t="s">
        <v>22587</v>
      </c>
      <c r="AG3503" s="51" t="s">
        <v>5536</v>
      </c>
      <c r="AH3503" s="51" t="s">
        <v>65</v>
      </c>
      <c r="AI3503" s="59" t="s">
        <v>18832</v>
      </c>
      <c r="AJ3503" s="51"/>
      <c r="AK3503" s="59"/>
      <c r="AL3503" s="59"/>
      <c r="AM3503" s="59"/>
      <c r="AN3503" s="59" t="s">
        <v>22594</v>
      </c>
      <c r="AO3503" s="59" t="s">
        <v>22595</v>
      </c>
      <c r="AP3503" s="67" t="s">
        <v>22587</v>
      </c>
      <c r="AQ3503" s="68">
        <v>2724.0</v>
      </c>
    </row>
    <row r="3504">
      <c r="A3504" s="8" t="str">
        <f t="shared" si="1"/>
        <v>Marlee Berg-Haryasz</v>
      </c>
      <c r="B3504" s="51" t="s">
        <v>22602</v>
      </c>
      <c r="C3504" s="51" t="s">
        <v>22132</v>
      </c>
      <c r="D3504" s="2" t="s">
        <v>5522</v>
      </c>
      <c r="E3504" s="8" t="s">
        <v>22603</v>
      </c>
      <c r="F3504" s="8" t="s">
        <v>2136</v>
      </c>
      <c r="G3504" s="51" t="s">
        <v>19294</v>
      </c>
      <c r="H3504" s="8" t="s">
        <v>22604</v>
      </c>
      <c r="I3504" s="8" t="s">
        <v>49</v>
      </c>
      <c r="J3504" s="10">
        <v>3.11</v>
      </c>
      <c r="K3504" s="8" t="s">
        <v>22605</v>
      </c>
      <c r="L3504" s="8"/>
      <c r="M3504" s="8"/>
      <c r="N3504" s="51" t="s">
        <v>22606</v>
      </c>
      <c r="O3504" s="51" t="s">
        <v>52</v>
      </c>
      <c r="P3504" s="51"/>
      <c r="Q3504" s="51"/>
      <c r="R3504" s="51" t="s">
        <v>22607</v>
      </c>
      <c r="S3504" s="51" t="s">
        <v>22608</v>
      </c>
      <c r="T3504" s="11" t="str">
        <f t="shared" si="2"/>
        <v>Marlee Berg-Haryasz</v>
      </c>
      <c r="U3504" s="51" t="s">
        <v>55</v>
      </c>
      <c r="V3504" s="51" t="s">
        <v>22609</v>
      </c>
      <c r="W3504" s="51" t="s">
        <v>22610</v>
      </c>
      <c r="X3504" s="94" t="s">
        <v>22611</v>
      </c>
      <c r="Y3504" s="51" t="s">
        <v>60</v>
      </c>
      <c r="Z3504" s="56" t="s">
        <v>22612</v>
      </c>
      <c r="AA3504" s="51" t="s">
        <v>60</v>
      </c>
      <c r="AB3504" s="51" t="s">
        <v>60</v>
      </c>
      <c r="AC3504" s="51" t="s">
        <v>60</v>
      </c>
      <c r="AD3504" s="51" t="s">
        <v>60</v>
      </c>
      <c r="AE3504" s="51" t="s">
        <v>22613</v>
      </c>
      <c r="AF3504" s="8" t="s">
        <v>22614</v>
      </c>
      <c r="AG3504" s="8" t="s">
        <v>5536</v>
      </c>
      <c r="AH3504" s="8" t="s">
        <v>232</v>
      </c>
      <c r="AI3504" s="8" t="s">
        <v>66</v>
      </c>
      <c r="AJ3504" s="8"/>
      <c r="AK3504" s="8" t="s">
        <v>420</v>
      </c>
      <c r="AL3504" s="8" t="s">
        <v>3429</v>
      </c>
      <c r="AM3504" s="8" t="s">
        <v>2152</v>
      </c>
      <c r="AN3504" s="8" t="s">
        <v>22615</v>
      </c>
      <c r="AO3504" s="8" t="s">
        <v>547</v>
      </c>
      <c r="AP3504" s="29" t="s">
        <v>22614</v>
      </c>
      <c r="AQ3504" s="11">
        <v>5633.0</v>
      </c>
    </row>
    <row r="3505">
      <c r="A3505" s="8" t="str">
        <f t="shared" si="1"/>
        <v>Sean O'Brien</v>
      </c>
      <c r="B3505" s="51" t="s">
        <v>22602</v>
      </c>
      <c r="C3505" s="51" t="s">
        <v>22132</v>
      </c>
      <c r="D3505" s="2" t="s">
        <v>5522</v>
      </c>
      <c r="E3505" s="8" t="s">
        <v>22603</v>
      </c>
      <c r="F3505" s="8" t="s">
        <v>2136</v>
      </c>
      <c r="G3505" s="51" t="s">
        <v>19294</v>
      </c>
      <c r="H3505" s="8" t="s">
        <v>22604</v>
      </c>
      <c r="I3505" s="8" t="s">
        <v>49</v>
      </c>
      <c r="J3505" s="10">
        <v>3.11</v>
      </c>
      <c r="K3505" s="8" t="s">
        <v>22605</v>
      </c>
      <c r="L3505" s="8"/>
      <c r="M3505" s="8"/>
      <c r="N3505" s="51" t="s">
        <v>22616</v>
      </c>
      <c r="O3505" s="51" t="s">
        <v>52</v>
      </c>
      <c r="P3505" s="51"/>
      <c r="Q3505" s="51"/>
      <c r="R3505" s="51" t="s">
        <v>940</v>
      </c>
      <c r="S3505" s="51" t="s">
        <v>6243</v>
      </c>
      <c r="T3505" s="11" t="str">
        <f t="shared" si="2"/>
        <v>Sean O'Brien</v>
      </c>
      <c r="U3505" s="51" t="s">
        <v>55</v>
      </c>
      <c r="V3505" s="51" t="s">
        <v>22617</v>
      </c>
      <c r="W3505" s="51" t="s">
        <v>22618</v>
      </c>
      <c r="X3505" s="94" t="s">
        <v>22611</v>
      </c>
      <c r="Y3505" s="56" t="s">
        <v>22619</v>
      </c>
      <c r="Z3505" s="56" t="s">
        <v>22612</v>
      </c>
      <c r="AA3505" s="51" t="s">
        <v>60</v>
      </c>
      <c r="AB3505" s="51" t="s">
        <v>60</v>
      </c>
      <c r="AC3505" s="51" t="s">
        <v>60</v>
      </c>
      <c r="AD3505" s="51" t="s">
        <v>60</v>
      </c>
      <c r="AE3505" s="51" t="s">
        <v>22613</v>
      </c>
      <c r="AF3505" s="8" t="s">
        <v>22614</v>
      </c>
      <c r="AG3505" s="8" t="s">
        <v>5536</v>
      </c>
      <c r="AH3505" s="8" t="s">
        <v>232</v>
      </c>
      <c r="AI3505" s="8" t="s">
        <v>66</v>
      </c>
      <c r="AJ3505" s="8"/>
      <c r="AK3505" s="8" t="s">
        <v>420</v>
      </c>
      <c r="AL3505" s="8" t="s">
        <v>3429</v>
      </c>
      <c r="AM3505" s="8" t="s">
        <v>2152</v>
      </c>
      <c r="AN3505" s="8" t="s">
        <v>22615</v>
      </c>
      <c r="AO3505" s="8" t="s">
        <v>547</v>
      </c>
      <c r="AP3505" s="29" t="s">
        <v>22614</v>
      </c>
      <c r="AQ3505" s="11">
        <v>5633.0</v>
      </c>
    </row>
    <row r="3506">
      <c r="A3506" s="8" t="str">
        <f t="shared" si="1"/>
        <v>Bobby White</v>
      </c>
      <c r="B3506" s="8" t="s">
        <v>22602</v>
      </c>
      <c r="C3506" s="51" t="s">
        <v>22132</v>
      </c>
      <c r="D3506" s="2" t="s">
        <v>5522</v>
      </c>
      <c r="E3506" s="51" t="s">
        <v>22603</v>
      </c>
      <c r="F3506" s="51" t="s">
        <v>2136</v>
      </c>
      <c r="G3506" s="51" t="s">
        <v>19294</v>
      </c>
      <c r="H3506" s="51" t="s">
        <v>22604</v>
      </c>
      <c r="I3506" s="59" t="s">
        <v>49</v>
      </c>
      <c r="J3506" s="60">
        <v>3.11</v>
      </c>
      <c r="K3506" s="51" t="s">
        <v>22605</v>
      </c>
      <c r="L3506" s="51"/>
      <c r="M3506" s="51"/>
      <c r="N3506" s="51" t="s">
        <v>22620</v>
      </c>
      <c r="O3506" s="51" t="s">
        <v>52</v>
      </c>
      <c r="P3506" s="51"/>
      <c r="Q3506" s="51"/>
      <c r="R3506" s="51" t="s">
        <v>1541</v>
      </c>
      <c r="S3506" s="51" t="s">
        <v>105</v>
      </c>
      <c r="T3506" s="11" t="str">
        <f t="shared" si="2"/>
        <v>Bobby White</v>
      </c>
      <c r="U3506" s="51" t="s">
        <v>160</v>
      </c>
      <c r="V3506" s="51"/>
      <c r="W3506" s="51"/>
      <c r="X3506" s="51" t="s">
        <v>22611</v>
      </c>
      <c r="Y3506" s="51" t="s">
        <v>60</v>
      </c>
      <c r="Z3506" s="56" t="s">
        <v>22612</v>
      </c>
      <c r="AA3506" s="51" t="s">
        <v>60</v>
      </c>
      <c r="AB3506" s="51" t="s">
        <v>60</v>
      </c>
      <c r="AC3506" s="56" t="s">
        <v>22621</v>
      </c>
      <c r="AD3506" s="56" t="s">
        <v>22622</v>
      </c>
      <c r="AE3506" s="51" t="s">
        <v>22613</v>
      </c>
      <c r="AF3506" s="51" t="s">
        <v>22614</v>
      </c>
      <c r="AG3506" s="51" t="s">
        <v>5536</v>
      </c>
      <c r="AH3506" s="51" t="s">
        <v>232</v>
      </c>
      <c r="AI3506" s="59" t="s">
        <v>66</v>
      </c>
      <c r="AJ3506" s="51"/>
      <c r="AK3506" s="59" t="s">
        <v>420</v>
      </c>
      <c r="AL3506" s="59" t="s">
        <v>3429</v>
      </c>
      <c r="AM3506" s="59" t="s">
        <v>2152</v>
      </c>
      <c r="AN3506" s="59" t="s">
        <v>22615</v>
      </c>
      <c r="AO3506" s="59" t="s">
        <v>20796</v>
      </c>
      <c r="AP3506" s="14" t="s">
        <v>22614</v>
      </c>
      <c r="AQ3506" s="68">
        <v>5633.0</v>
      </c>
    </row>
    <row r="3507">
      <c r="A3507" s="8" t="str">
        <f t="shared" si="1"/>
        <v>Kim Spence</v>
      </c>
      <c r="B3507" s="51" t="s">
        <v>22623</v>
      </c>
      <c r="C3507" s="51" t="s">
        <v>19832</v>
      </c>
      <c r="D3507" s="2" t="s">
        <v>5522</v>
      </c>
      <c r="E3507" s="8" t="s">
        <v>22369</v>
      </c>
      <c r="F3507" s="8" t="s">
        <v>2136</v>
      </c>
      <c r="G3507" s="51" t="s">
        <v>19294</v>
      </c>
      <c r="H3507" s="8" t="s">
        <v>22624</v>
      </c>
      <c r="I3507" s="8" t="s">
        <v>49</v>
      </c>
      <c r="J3507" s="10">
        <v>3.5</v>
      </c>
      <c r="K3507" s="8" t="s">
        <v>22625</v>
      </c>
      <c r="L3507" s="8"/>
      <c r="M3507" s="8" t="s">
        <v>19318</v>
      </c>
      <c r="N3507" s="51" t="s">
        <v>22626</v>
      </c>
      <c r="O3507" s="51" t="s">
        <v>52</v>
      </c>
      <c r="P3507" s="51"/>
      <c r="Q3507" s="51"/>
      <c r="R3507" s="51" t="s">
        <v>1743</v>
      </c>
      <c r="S3507" s="51" t="s">
        <v>9541</v>
      </c>
      <c r="T3507" s="11" t="str">
        <f t="shared" si="2"/>
        <v>Kim Spence</v>
      </c>
      <c r="U3507" s="51" t="s">
        <v>55</v>
      </c>
      <c r="V3507" s="51" t="s">
        <v>22627</v>
      </c>
      <c r="W3507" s="51" t="s">
        <v>22628</v>
      </c>
      <c r="X3507" s="94" t="s">
        <v>22629</v>
      </c>
      <c r="Y3507" s="56" t="s">
        <v>22630</v>
      </c>
      <c r="Z3507" s="56" t="s">
        <v>22631</v>
      </c>
      <c r="AA3507" s="51" t="s">
        <v>60</v>
      </c>
      <c r="AB3507" s="56" t="s">
        <v>22632</v>
      </c>
      <c r="AC3507" s="51" t="s">
        <v>60</v>
      </c>
      <c r="AD3507" s="56" t="s">
        <v>20782</v>
      </c>
      <c r="AE3507" s="51" t="s">
        <v>22633</v>
      </c>
      <c r="AF3507" s="8" t="s">
        <v>22634</v>
      </c>
      <c r="AG3507" s="8" t="s">
        <v>5536</v>
      </c>
      <c r="AH3507" s="8" t="s">
        <v>194</v>
      </c>
      <c r="AI3507" s="8" t="s">
        <v>233</v>
      </c>
      <c r="AJ3507" s="8"/>
      <c r="AK3507" s="8" t="s">
        <v>1617</v>
      </c>
      <c r="AL3507" s="8" t="s">
        <v>5480</v>
      </c>
      <c r="AM3507" s="8" t="s">
        <v>22635</v>
      </c>
      <c r="AN3507" s="8" t="s">
        <v>22636</v>
      </c>
      <c r="AO3507" s="8" t="s">
        <v>547</v>
      </c>
      <c r="AP3507" s="29" t="s">
        <v>22634</v>
      </c>
      <c r="AQ3507" s="11">
        <v>1651.0</v>
      </c>
    </row>
    <row r="3508">
      <c r="A3508" s="8" t="str">
        <f t="shared" si="1"/>
        <v>Alexander Evans</v>
      </c>
      <c r="B3508" s="51" t="s">
        <v>22623</v>
      </c>
      <c r="C3508" s="51" t="s">
        <v>19832</v>
      </c>
      <c r="D3508" s="2" t="s">
        <v>5522</v>
      </c>
      <c r="E3508" s="8" t="s">
        <v>22369</v>
      </c>
      <c r="F3508" s="8" t="s">
        <v>2136</v>
      </c>
      <c r="G3508" s="51" t="s">
        <v>19294</v>
      </c>
      <c r="H3508" s="8" t="s">
        <v>22624</v>
      </c>
      <c r="I3508" s="8" t="s">
        <v>49</v>
      </c>
      <c r="J3508" s="10">
        <v>3.5</v>
      </c>
      <c r="K3508" s="8" t="s">
        <v>22625</v>
      </c>
      <c r="L3508" s="8"/>
      <c r="M3508" s="8" t="s">
        <v>19318</v>
      </c>
      <c r="N3508" s="51" t="s">
        <v>22637</v>
      </c>
      <c r="O3508" s="51" t="s">
        <v>52</v>
      </c>
      <c r="P3508" s="51"/>
      <c r="Q3508" s="51"/>
      <c r="R3508" s="51" t="s">
        <v>4994</v>
      </c>
      <c r="S3508" s="51" t="s">
        <v>519</v>
      </c>
      <c r="T3508" s="11" t="str">
        <f t="shared" si="2"/>
        <v>Alexander Evans</v>
      </c>
      <c r="U3508" s="51" t="s">
        <v>106</v>
      </c>
      <c r="V3508" s="51" t="s">
        <v>22638</v>
      </c>
      <c r="W3508" s="57" t="s">
        <v>22628</v>
      </c>
      <c r="X3508" s="51" t="s">
        <v>22629</v>
      </c>
      <c r="Y3508" s="51" t="s">
        <v>60</v>
      </c>
      <c r="Z3508" s="56" t="s">
        <v>22631</v>
      </c>
      <c r="AA3508" s="51" t="s">
        <v>60</v>
      </c>
      <c r="AB3508" s="56" t="s">
        <v>22632</v>
      </c>
      <c r="AC3508" s="51" t="s">
        <v>60</v>
      </c>
      <c r="AD3508" s="56" t="s">
        <v>20782</v>
      </c>
      <c r="AE3508" s="51" t="s">
        <v>22633</v>
      </c>
      <c r="AF3508" s="8" t="s">
        <v>22634</v>
      </c>
      <c r="AG3508" s="8" t="s">
        <v>5536</v>
      </c>
      <c r="AH3508" s="8" t="s">
        <v>194</v>
      </c>
      <c r="AI3508" s="8" t="s">
        <v>233</v>
      </c>
      <c r="AJ3508" s="8"/>
      <c r="AK3508" s="8" t="s">
        <v>1617</v>
      </c>
      <c r="AL3508" s="8" t="s">
        <v>5480</v>
      </c>
      <c r="AM3508" s="8" t="s">
        <v>22635</v>
      </c>
      <c r="AN3508" s="8" t="s">
        <v>22636</v>
      </c>
      <c r="AO3508" s="8" t="s">
        <v>547</v>
      </c>
      <c r="AP3508" s="29" t="s">
        <v>22634</v>
      </c>
      <c r="AQ3508" s="11">
        <v>1651.0</v>
      </c>
    </row>
    <row r="3509">
      <c r="A3509" s="8" t="str">
        <f t="shared" si="1"/>
        <v>Kelly Allen</v>
      </c>
      <c r="B3509" s="51" t="s">
        <v>22623</v>
      </c>
      <c r="C3509" s="51" t="s">
        <v>19832</v>
      </c>
      <c r="D3509" s="2" t="s">
        <v>5522</v>
      </c>
      <c r="E3509" s="8" t="s">
        <v>22369</v>
      </c>
      <c r="F3509" s="8" t="s">
        <v>2136</v>
      </c>
      <c r="G3509" s="51" t="s">
        <v>19294</v>
      </c>
      <c r="H3509" s="8" t="s">
        <v>22624</v>
      </c>
      <c r="I3509" s="8" t="s">
        <v>49</v>
      </c>
      <c r="J3509" s="10">
        <v>3.5</v>
      </c>
      <c r="K3509" s="8" t="s">
        <v>22625</v>
      </c>
      <c r="L3509" s="8"/>
      <c r="M3509" s="8" t="s">
        <v>19318</v>
      </c>
      <c r="N3509" s="51" t="s">
        <v>22639</v>
      </c>
      <c r="O3509" s="51" t="s">
        <v>52</v>
      </c>
      <c r="P3509" s="51"/>
      <c r="Q3509" s="51"/>
      <c r="R3509" s="51" t="s">
        <v>2001</v>
      </c>
      <c r="S3509" s="51" t="s">
        <v>851</v>
      </c>
      <c r="T3509" s="11" t="str">
        <f t="shared" si="2"/>
        <v>Kelly Allen</v>
      </c>
      <c r="U3509" s="51" t="s">
        <v>80</v>
      </c>
      <c r="V3509" s="51"/>
      <c r="W3509" s="51" t="s">
        <v>22628</v>
      </c>
      <c r="X3509" s="94" t="s">
        <v>22629</v>
      </c>
      <c r="Y3509" s="51" t="s">
        <v>60</v>
      </c>
      <c r="Z3509" s="56" t="s">
        <v>22631</v>
      </c>
      <c r="AA3509" s="51" t="s">
        <v>60</v>
      </c>
      <c r="AB3509" s="56" t="s">
        <v>22632</v>
      </c>
      <c r="AC3509" s="51" t="s">
        <v>60</v>
      </c>
      <c r="AD3509" s="56" t="s">
        <v>20782</v>
      </c>
      <c r="AE3509" s="51" t="s">
        <v>22633</v>
      </c>
      <c r="AF3509" s="8" t="s">
        <v>22634</v>
      </c>
      <c r="AG3509" s="8" t="s">
        <v>5536</v>
      </c>
      <c r="AH3509" s="8" t="s">
        <v>194</v>
      </c>
      <c r="AI3509" s="8" t="s">
        <v>233</v>
      </c>
      <c r="AJ3509" s="8"/>
      <c r="AK3509" s="8" t="s">
        <v>1617</v>
      </c>
      <c r="AL3509" s="8" t="s">
        <v>5480</v>
      </c>
      <c r="AM3509" s="8" t="s">
        <v>22635</v>
      </c>
      <c r="AN3509" s="8" t="s">
        <v>22636</v>
      </c>
      <c r="AO3509" s="8" t="s">
        <v>547</v>
      </c>
      <c r="AP3509" s="29" t="s">
        <v>22634</v>
      </c>
      <c r="AQ3509" s="11">
        <v>1651.0</v>
      </c>
    </row>
    <row r="3510">
      <c r="A3510" s="8" t="str">
        <f t="shared" si="1"/>
        <v>Ryan Doherty</v>
      </c>
      <c r="B3510" s="51" t="s">
        <v>22623</v>
      </c>
      <c r="C3510" s="51" t="s">
        <v>19832</v>
      </c>
      <c r="D3510" s="2" t="s">
        <v>5522</v>
      </c>
      <c r="E3510" s="8" t="s">
        <v>22369</v>
      </c>
      <c r="F3510" s="8" t="s">
        <v>2136</v>
      </c>
      <c r="G3510" s="51" t="s">
        <v>19294</v>
      </c>
      <c r="H3510" s="8" t="s">
        <v>22624</v>
      </c>
      <c r="I3510" s="8" t="s">
        <v>49</v>
      </c>
      <c r="J3510" s="10">
        <v>3.5</v>
      </c>
      <c r="K3510" s="8" t="s">
        <v>22625</v>
      </c>
      <c r="L3510" s="8"/>
      <c r="M3510" s="8" t="s">
        <v>19318</v>
      </c>
      <c r="N3510" s="57" t="s">
        <v>22640</v>
      </c>
      <c r="O3510" s="51" t="s">
        <v>52</v>
      </c>
      <c r="P3510" s="51"/>
      <c r="Q3510" s="51"/>
      <c r="R3510" s="51" t="s">
        <v>927</v>
      </c>
      <c r="S3510" s="51" t="s">
        <v>19266</v>
      </c>
      <c r="T3510" s="11" t="str">
        <f t="shared" si="2"/>
        <v>Ryan Doherty</v>
      </c>
      <c r="U3510" s="51" t="s">
        <v>80</v>
      </c>
      <c r="V3510" s="51"/>
      <c r="W3510" s="57" t="s">
        <v>22628</v>
      </c>
      <c r="X3510" s="51" t="s">
        <v>22629</v>
      </c>
      <c r="Y3510" s="51" t="s">
        <v>60</v>
      </c>
      <c r="Z3510" s="56" t="s">
        <v>22631</v>
      </c>
      <c r="AA3510" s="51" t="s">
        <v>60</v>
      </c>
      <c r="AB3510" s="56" t="s">
        <v>22632</v>
      </c>
      <c r="AC3510" s="51" t="s">
        <v>60</v>
      </c>
      <c r="AD3510" s="56" t="s">
        <v>20782</v>
      </c>
      <c r="AE3510" s="51" t="s">
        <v>22633</v>
      </c>
      <c r="AF3510" s="8" t="s">
        <v>22634</v>
      </c>
      <c r="AG3510" s="8" t="s">
        <v>5536</v>
      </c>
      <c r="AH3510" s="8" t="s">
        <v>194</v>
      </c>
      <c r="AI3510" s="8" t="s">
        <v>233</v>
      </c>
      <c r="AJ3510" s="8"/>
      <c r="AK3510" s="8" t="s">
        <v>1617</v>
      </c>
      <c r="AL3510" s="8" t="s">
        <v>5480</v>
      </c>
      <c r="AM3510" s="8" t="s">
        <v>22635</v>
      </c>
      <c r="AN3510" s="8" t="s">
        <v>22636</v>
      </c>
      <c r="AO3510" s="8" t="s">
        <v>547</v>
      </c>
      <c r="AP3510" s="29" t="s">
        <v>22634</v>
      </c>
      <c r="AQ3510" s="11">
        <v>1651.0</v>
      </c>
    </row>
    <row r="3511">
      <c r="A3511" s="8" t="str">
        <f t="shared" si="1"/>
        <v>Ethan Barron</v>
      </c>
      <c r="B3511" s="51" t="s">
        <v>22641</v>
      </c>
      <c r="C3511" s="51" t="s">
        <v>19745</v>
      </c>
      <c r="D3511" s="2" t="s">
        <v>5522</v>
      </c>
      <c r="E3511" s="8" t="s">
        <v>22642</v>
      </c>
      <c r="F3511" s="8" t="s">
        <v>2136</v>
      </c>
      <c r="G3511" s="51" t="s">
        <v>19294</v>
      </c>
      <c r="H3511" s="8" t="s">
        <v>22643</v>
      </c>
      <c r="I3511" s="8" t="s">
        <v>49</v>
      </c>
      <c r="J3511" s="10">
        <v>4.04</v>
      </c>
      <c r="K3511" s="8" t="s">
        <v>22644</v>
      </c>
      <c r="L3511" s="8"/>
      <c r="M3511" s="8" t="s">
        <v>422</v>
      </c>
      <c r="N3511" s="51" t="s">
        <v>22645</v>
      </c>
      <c r="O3511" s="51" t="s">
        <v>52</v>
      </c>
      <c r="P3511" s="51"/>
      <c r="Q3511" s="51"/>
      <c r="R3511" s="51" t="s">
        <v>3839</v>
      </c>
      <c r="S3511" s="51" t="s">
        <v>20708</v>
      </c>
      <c r="T3511" s="11" t="str">
        <f t="shared" si="2"/>
        <v>Ethan Barron</v>
      </c>
      <c r="U3511" s="13" t="s">
        <v>22646</v>
      </c>
      <c r="V3511" s="51" t="s">
        <v>22647</v>
      </c>
      <c r="W3511" s="51" t="s">
        <v>22648</v>
      </c>
      <c r="X3511" s="94" t="s">
        <v>22649</v>
      </c>
      <c r="Y3511" s="56" t="s">
        <v>22650</v>
      </c>
      <c r="Z3511" s="56" t="s">
        <v>22651</v>
      </c>
      <c r="AA3511" s="51" t="s">
        <v>60</v>
      </c>
      <c r="AB3511" s="51" t="s">
        <v>60</v>
      </c>
      <c r="AC3511" s="56" t="s">
        <v>22652</v>
      </c>
      <c r="AD3511" s="56" t="s">
        <v>22653</v>
      </c>
      <c r="AE3511" s="51" t="s">
        <v>22654</v>
      </c>
      <c r="AF3511" s="8" t="s">
        <v>22655</v>
      </c>
      <c r="AG3511" s="8" t="s">
        <v>5536</v>
      </c>
      <c r="AH3511" s="8" t="s">
        <v>4581</v>
      </c>
      <c r="AI3511" s="8" t="s">
        <v>233</v>
      </c>
      <c r="AJ3511" s="8"/>
      <c r="AK3511" s="8"/>
      <c r="AL3511" s="8"/>
      <c r="AM3511" s="8"/>
      <c r="AN3511" s="8" t="s">
        <v>22656</v>
      </c>
      <c r="AO3511" s="8" t="s">
        <v>22657</v>
      </c>
      <c r="AP3511" s="29" t="s">
        <v>22655</v>
      </c>
      <c r="AQ3511" s="11">
        <v>2093.0</v>
      </c>
    </row>
    <row r="3512">
      <c r="A3512" s="8" t="str">
        <f t="shared" si="1"/>
        <v>Barb Grossov</v>
      </c>
      <c r="B3512" s="8" t="s">
        <v>22641</v>
      </c>
      <c r="C3512" s="51" t="s">
        <v>19745</v>
      </c>
      <c r="D3512" s="2" t="s">
        <v>5522</v>
      </c>
      <c r="E3512" s="13" t="s">
        <v>22642</v>
      </c>
      <c r="F3512" s="13" t="s">
        <v>2136</v>
      </c>
      <c r="G3512" s="51" t="s">
        <v>19294</v>
      </c>
      <c r="H3512" s="8" t="s">
        <v>22643</v>
      </c>
      <c r="I3512" s="8" t="s">
        <v>49</v>
      </c>
      <c r="J3512" s="10">
        <v>4.04</v>
      </c>
      <c r="K3512" s="8" t="s">
        <v>22644</v>
      </c>
      <c r="L3512" s="8"/>
      <c r="M3512" s="8" t="s">
        <v>422</v>
      </c>
      <c r="N3512" s="51" t="s">
        <v>22658</v>
      </c>
      <c r="O3512" s="51" t="s">
        <v>52</v>
      </c>
      <c r="P3512" s="51"/>
      <c r="Q3512" s="51"/>
      <c r="R3512" s="57" t="s">
        <v>22659</v>
      </c>
      <c r="S3512" s="57" t="s">
        <v>22660</v>
      </c>
      <c r="T3512" s="11" t="str">
        <f t="shared" si="2"/>
        <v>Barb Grossov</v>
      </c>
      <c r="U3512" s="13" t="s">
        <v>160</v>
      </c>
      <c r="V3512" s="51" t="s">
        <v>22661</v>
      </c>
      <c r="W3512" s="57" t="s">
        <v>22662</v>
      </c>
      <c r="X3512" s="51" t="s">
        <v>22649</v>
      </c>
      <c r="Y3512" s="51" t="s">
        <v>60</v>
      </c>
      <c r="Z3512" s="56" t="s">
        <v>22651</v>
      </c>
      <c r="AA3512" s="51" t="s">
        <v>60</v>
      </c>
      <c r="AB3512" s="51" t="s">
        <v>60</v>
      </c>
      <c r="AC3512" s="51" t="s">
        <v>60</v>
      </c>
      <c r="AD3512" s="56" t="s">
        <v>22653</v>
      </c>
      <c r="AE3512" s="51" t="s">
        <v>22654</v>
      </c>
      <c r="AF3512" s="13" t="s">
        <v>22655</v>
      </c>
      <c r="AG3512" s="13" t="s">
        <v>5536</v>
      </c>
      <c r="AH3512" s="8" t="s">
        <v>4581</v>
      </c>
      <c r="AI3512" s="8" t="s">
        <v>18832</v>
      </c>
      <c r="AJ3512" s="8"/>
      <c r="AK3512" s="8"/>
      <c r="AL3512" s="8"/>
      <c r="AM3512" s="8"/>
      <c r="AN3512" s="8" t="s">
        <v>22656</v>
      </c>
      <c r="AO3512" s="8" t="s">
        <v>22663</v>
      </c>
      <c r="AP3512" s="29" t="s">
        <v>22655</v>
      </c>
      <c r="AQ3512" s="11">
        <v>2093.0</v>
      </c>
    </row>
    <row r="3513">
      <c r="A3513" s="8" t="str">
        <f t="shared" si="1"/>
        <v>Mike Blair</v>
      </c>
      <c r="B3513" s="8" t="s">
        <v>22641</v>
      </c>
      <c r="C3513" s="51" t="s">
        <v>19745</v>
      </c>
      <c r="D3513" s="2" t="s">
        <v>5522</v>
      </c>
      <c r="E3513" s="13" t="s">
        <v>22642</v>
      </c>
      <c r="F3513" s="13" t="s">
        <v>2136</v>
      </c>
      <c r="G3513" s="51" t="s">
        <v>19294</v>
      </c>
      <c r="H3513" s="8" t="s">
        <v>22643</v>
      </c>
      <c r="I3513" s="8" t="s">
        <v>49</v>
      </c>
      <c r="J3513" s="10">
        <v>4.04</v>
      </c>
      <c r="K3513" s="8" t="s">
        <v>22644</v>
      </c>
      <c r="L3513" s="8"/>
      <c r="M3513" s="8" t="s">
        <v>422</v>
      </c>
      <c r="N3513" s="51" t="s">
        <v>22664</v>
      </c>
      <c r="O3513" s="51" t="s">
        <v>52</v>
      </c>
      <c r="P3513" s="51"/>
      <c r="Q3513" s="51"/>
      <c r="R3513" s="57" t="s">
        <v>1237</v>
      </c>
      <c r="S3513" s="57" t="s">
        <v>5843</v>
      </c>
      <c r="T3513" s="11" t="str">
        <f t="shared" si="2"/>
        <v>Mike Blair</v>
      </c>
      <c r="U3513" s="13" t="s">
        <v>247</v>
      </c>
      <c r="V3513" s="51" t="s">
        <v>22665</v>
      </c>
      <c r="W3513" s="57" t="s">
        <v>22666</v>
      </c>
      <c r="X3513" s="51" t="s">
        <v>22649</v>
      </c>
      <c r="Y3513" s="51" t="s">
        <v>60</v>
      </c>
      <c r="Z3513" s="56" t="s">
        <v>22651</v>
      </c>
      <c r="AA3513" s="51" t="s">
        <v>60</v>
      </c>
      <c r="AB3513" s="51" t="s">
        <v>60</v>
      </c>
      <c r="AC3513" s="51" t="s">
        <v>60</v>
      </c>
      <c r="AD3513" s="56" t="s">
        <v>22653</v>
      </c>
      <c r="AE3513" s="51" t="s">
        <v>22654</v>
      </c>
      <c r="AF3513" s="13" t="s">
        <v>22655</v>
      </c>
      <c r="AG3513" s="13" t="s">
        <v>5536</v>
      </c>
      <c r="AH3513" s="8" t="s">
        <v>4581</v>
      </c>
      <c r="AI3513" s="8" t="s">
        <v>18832</v>
      </c>
      <c r="AJ3513" s="8"/>
      <c r="AK3513" s="8"/>
      <c r="AL3513" s="8"/>
      <c r="AM3513" s="8"/>
      <c r="AN3513" s="8" t="s">
        <v>22656</v>
      </c>
      <c r="AO3513" s="8" t="s">
        <v>22663</v>
      </c>
      <c r="AP3513" s="29" t="s">
        <v>22655</v>
      </c>
      <c r="AQ3513" s="11">
        <v>2093.0</v>
      </c>
    </row>
    <row r="3514">
      <c r="A3514" s="8" t="str">
        <f t="shared" si="1"/>
        <v>Dusty Lopez</v>
      </c>
      <c r="B3514" s="51" t="s">
        <v>22641</v>
      </c>
      <c r="C3514" s="51" t="s">
        <v>19745</v>
      </c>
      <c r="D3514" s="2" t="s">
        <v>5522</v>
      </c>
      <c r="E3514" s="8" t="s">
        <v>22642</v>
      </c>
      <c r="F3514" s="8" t="s">
        <v>2136</v>
      </c>
      <c r="G3514" s="51" t="s">
        <v>19294</v>
      </c>
      <c r="H3514" s="8" t="s">
        <v>22643</v>
      </c>
      <c r="I3514" s="8" t="s">
        <v>49</v>
      </c>
      <c r="J3514" s="10">
        <v>4.04</v>
      </c>
      <c r="K3514" s="8" t="s">
        <v>22644</v>
      </c>
      <c r="L3514" s="8"/>
      <c r="M3514" s="8" t="s">
        <v>422</v>
      </c>
      <c r="N3514" s="51" t="s">
        <v>22667</v>
      </c>
      <c r="O3514" s="51" t="s">
        <v>52</v>
      </c>
      <c r="P3514" s="51"/>
      <c r="Q3514" s="51"/>
      <c r="R3514" s="51" t="s">
        <v>6765</v>
      </c>
      <c r="S3514" s="51" t="s">
        <v>1334</v>
      </c>
      <c r="T3514" s="11" t="str">
        <f t="shared" si="2"/>
        <v>Dusty Lopez</v>
      </c>
      <c r="U3514" s="51" t="s">
        <v>2035</v>
      </c>
      <c r="V3514" s="51" t="s">
        <v>22668</v>
      </c>
      <c r="W3514" s="51" t="s">
        <v>22669</v>
      </c>
      <c r="X3514" s="94" t="s">
        <v>22649</v>
      </c>
      <c r="Y3514" s="56" t="s">
        <v>22670</v>
      </c>
      <c r="Z3514" s="56" t="s">
        <v>22651</v>
      </c>
      <c r="AA3514" s="51" t="s">
        <v>60</v>
      </c>
      <c r="AB3514" s="51" t="s">
        <v>60</v>
      </c>
      <c r="AC3514" s="51" t="s">
        <v>60</v>
      </c>
      <c r="AD3514" s="56" t="s">
        <v>22653</v>
      </c>
      <c r="AE3514" s="51" t="s">
        <v>22654</v>
      </c>
      <c r="AF3514" s="8" t="s">
        <v>22655</v>
      </c>
      <c r="AG3514" s="8" t="s">
        <v>5536</v>
      </c>
      <c r="AH3514" s="8" t="s">
        <v>4581</v>
      </c>
      <c r="AI3514" s="8" t="s">
        <v>233</v>
      </c>
      <c r="AJ3514" s="8"/>
      <c r="AK3514" s="8"/>
      <c r="AL3514" s="8"/>
      <c r="AM3514" s="8"/>
      <c r="AN3514" s="8" t="s">
        <v>22656</v>
      </c>
      <c r="AO3514" s="8" t="s">
        <v>22657</v>
      </c>
      <c r="AP3514" s="29" t="s">
        <v>22655</v>
      </c>
      <c r="AQ3514" s="11">
        <v>2093.0</v>
      </c>
    </row>
    <row r="3515">
      <c r="A3515" s="8" t="str">
        <f t="shared" si="1"/>
        <v>Stephanie Mauer</v>
      </c>
      <c r="B3515" s="51" t="s">
        <v>22641</v>
      </c>
      <c r="C3515" s="51" t="s">
        <v>19745</v>
      </c>
      <c r="D3515" s="2" t="s">
        <v>5522</v>
      </c>
      <c r="E3515" s="8" t="s">
        <v>22642</v>
      </c>
      <c r="F3515" s="8" t="s">
        <v>2136</v>
      </c>
      <c r="G3515" s="51" t="s">
        <v>19294</v>
      </c>
      <c r="H3515" s="8" t="s">
        <v>22643</v>
      </c>
      <c r="I3515" s="8" t="s">
        <v>49</v>
      </c>
      <c r="J3515" s="10">
        <v>4.04</v>
      </c>
      <c r="K3515" s="8" t="s">
        <v>22644</v>
      </c>
      <c r="L3515" s="8"/>
      <c r="M3515" s="8" t="s">
        <v>422</v>
      </c>
      <c r="N3515" s="51" t="s">
        <v>22671</v>
      </c>
      <c r="O3515" s="51" t="s">
        <v>52</v>
      </c>
      <c r="P3515" s="51"/>
      <c r="Q3515" s="51"/>
      <c r="R3515" s="8" t="s">
        <v>960</v>
      </c>
      <c r="S3515" s="8" t="s">
        <v>22672</v>
      </c>
      <c r="T3515" s="11" t="str">
        <f t="shared" si="2"/>
        <v>Stephanie Mauer</v>
      </c>
      <c r="U3515" s="8" t="s">
        <v>2035</v>
      </c>
      <c r="V3515" s="51" t="s">
        <v>22673</v>
      </c>
      <c r="W3515" s="51"/>
      <c r="X3515" s="51" t="s">
        <v>22649</v>
      </c>
      <c r="Y3515" s="51" t="s">
        <v>60</v>
      </c>
      <c r="Z3515" s="56" t="s">
        <v>22651</v>
      </c>
      <c r="AA3515" s="51" t="s">
        <v>60</v>
      </c>
      <c r="AB3515" s="51" t="s">
        <v>60</v>
      </c>
      <c r="AC3515" s="51" t="s">
        <v>60</v>
      </c>
      <c r="AD3515" s="56" t="s">
        <v>22653</v>
      </c>
      <c r="AE3515" s="51" t="s">
        <v>22654</v>
      </c>
      <c r="AF3515" s="8" t="s">
        <v>22655</v>
      </c>
      <c r="AG3515" s="8" t="s">
        <v>5536</v>
      </c>
      <c r="AH3515" s="8" t="s">
        <v>4581</v>
      </c>
      <c r="AI3515" s="8" t="s">
        <v>18832</v>
      </c>
      <c r="AJ3515" s="8"/>
      <c r="AK3515" s="8"/>
      <c r="AL3515" s="8"/>
      <c r="AM3515" s="8"/>
      <c r="AN3515" s="8" t="s">
        <v>22656</v>
      </c>
      <c r="AO3515" s="8" t="s">
        <v>22657</v>
      </c>
      <c r="AP3515" s="29" t="s">
        <v>22655</v>
      </c>
      <c r="AQ3515" s="11">
        <v>2093.0</v>
      </c>
    </row>
    <row r="3516">
      <c r="A3516" s="8" t="str">
        <f t="shared" si="1"/>
        <v>Emily Dippel</v>
      </c>
      <c r="B3516" s="8" t="s">
        <v>22674</v>
      </c>
      <c r="C3516" s="51" t="s">
        <v>19832</v>
      </c>
      <c r="D3516" s="2" t="s">
        <v>5522</v>
      </c>
      <c r="E3516" s="13" t="s">
        <v>5611</v>
      </c>
      <c r="F3516" s="13" t="s">
        <v>2136</v>
      </c>
      <c r="G3516" s="51" t="s">
        <v>19294</v>
      </c>
      <c r="H3516" s="8" t="s">
        <v>22675</v>
      </c>
      <c r="I3516" s="8" t="s">
        <v>49</v>
      </c>
      <c r="J3516" s="10">
        <v>3.84</v>
      </c>
      <c r="K3516" s="8" t="s">
        <v>22676</v>
      </c>
      <c r="L3516" s="8" t="s">
        <v>5418</v>
      </c>
      <c r="M3516" s="8"/>
      <c r="N3516" s="51" t="s">
        <v>22677</v>
      </c>
      <c r="O3516" s="57" t="s">
        <v>52</v>
      </c>
      <c r="P3516" s="51"/>
      <c r="Q3516" s="51"/>
      <c r="R3516" s="51" t="s">
        <v>256</v>
      </c>
      <c r="S3516" s="51" t="s">
        <v>22678</v>
      </c>
      <c r="T3516" s="11" t="str">
        <f t="shared" si="2"/>
        <v>Emily Dippel</v>
      </c>
      <c r="U3516" s="57" t="s">
        <v>55</v>
      </c>
      <c r="V3516" s="51" t="s">
        <v>22679</v>
      </c>
      <c r="W3516" s="51" t="s">
        <v>22680</v>
      </c>
      <c r="X3516" s="51" t="s">
        <v>22681</v>
      </c>
      <c r="Y3516" s="51" t="s">
        <v>60</v>
      </c>
      <c r="Z3516" s="56" t="s">
        <v>22682</v>
      </c>
      <c r="AA3516" s="51" t="s">
        <v>60</v>
      </c>
      <c r="AB3516" s="51" t="s">
        <v>60</v>
      </c>
      <c r="AC3516" s="51" t="s">
        <v>60</v>
      </c>
      <c r="AD3516" s="51" t="s">
        <v>60</v>
      </c>
      <c r="AE3516" s="51" t="s">
        <v>22683</v>
      </c>
      <c r="AF3516" s="13" t="s">
        <v>22684</v>
      </c>
      <c r="AG3516" s="13" t="s">
        <v>5536</v>
      </c>
      <c r="AH3516" s="8" t="s">
        <v>65</v>
      </c>
      <c r="AI3516" s="8" t="s">
        <v>66</v>
      </c>
      <c r="AJ3516" s="8"/>
      <c r="AK3516" s="8" t="s">
        <v>3913</v>
      </c>
      <c r="AL3516" s="8" t="s">
        <v>741</v>
      </c>
      <c r="AM3516" s="8" t="s">
        <v>657</v>
      </c>
      <c r="AN3516" s="8" t="s">
        <v>22685</v>
      </c>
      <c r="AO3516" s="8" t="s">
        <v>22686</v>
      </c>
      <c r="AP3516" s="29" t="s">
        <v>22684</v>
      </c>
      <c r="AQ3516" s="11">
        <v>4432.0</v>
      </c>
    </row>
    <row r="3517">
      <c r="A3517" s="8" t="str">
        <f t="shared" si="1"/>
        <v>Brian Chabot</v>
      </c>
      <c r="B3517" s="51" t="s">
        <v>22674</v>
      </c>
      <c r="C3517" s="51" t="s">
        <v>19832</v>
      </c>
      <c r="D3517" s="2" t="s">
        <v>5522</v>
      </c>
      <c r="E3517" s="8" t="s">
        <v>5611</v>
      </c>
      <c r="F3517" s="8" t="s">
        <v>2136</v>
      </c>
      <c r="G3517" s="51" t="s">
        <v>19294</v>
      </c>
      <c r="H3517" s="8" t="s">
        <v>22675</v>
      </c>
      <c r="I3517" s="8" t="s">
        <v>49</v>
      </c>
      <c r="J3517" s="10">
        <v>3.84</v>
      </c>
      <c r="K3517" s="8" t="s">
        <v>22676</v>
      </c>
      <c r="L3517" s="8" t="s">
        <v>5418</v>
      </c>
      <c r="M3517" s="8"/>
      <c r="N3517" s="51" t="s">
        <v>22687</v>
      </c>
      <c r="O3517" s="51" t="s">
        <v>52</v>
      </c>
      <c r="P3517" s="51"/>
      <c r="Q3517" s="51"/>
      <c r="R3517" s="51" t="s">
        <v>331</v>
      </c>
      <c r="S3517" s="51" t="s">
        <v>22688</v>
      </c>
      <c r="T3517" s="11" t="str">
        <f t="shared" si="2"/>
        <v>Brian Chabot</v>
      </c>
      <c r="U3517" s="51" t="s">
        <v>311</v>
      </c>
      <c r="V3517" s="51" t="s">
        <v>22689</v>
      </c>
      <c r="W3517" s="51" t="s">
        <v>22690</v>
      </c>
      <c r="X3517" s="94" t="s">
        <v>22681</v>
      </c>
      <c r="Y3517" s="51" t="s">
        <v>60</v>
      </c>
      <c r="Z3517" s="56" t="s">
        <v>22682</v>
      </c>
      <c r="AA3517" s="56" t="s">
        <v>22691</v>
      </c>
      <c r="AB3517" s="51" t="s">
        <v>60</v>
      </c>
      <c r="AC3517" s="51" t="s">
        <v>60</v>
      </c>
      <c r="AD3517" s="51" t="s">
        <v>60</v>
      </c>
      <c r="AE3517" s="51" t="s">
        <v>22683</v>
      </c>
      <c r="AF3517" s="8" t="s">
        <v>22684</v>
      </c>
      <c r="AG3517" s="8" t="s">
        <v>5536</v>
      </c>
      <c r="AH3517" s="8" t="s">
        <v>65</v>
      </c>
      <c r="AI3517" s="8" t="s">
        <v>66</v>
      </c>
      <c r="AJ3517" s="8"/>
      <c r="AK3517" s="8" t="s">
        <v>3913</v>
      </c>
      <c r="AL3517" s="8" t="s">
        <v>741</v>
      </c>
      <c r="AM3517" s="8" t="s">
        <v>657</v>
      </c>
      <c r="AN3517" s="8" t="s">
        <v>22685</v>
      </c>
      <c r="AO3517" s="8" t="s">
        <v>22692</v>
      </c>
      <c r="AP3517" s="29" t="s">
        <v>22684</v>
      </c>
      <c r="AQ3517" s="11">
        <v>4432.0</v>
      </c>
    </row>
    <row r="3518">
      <c r="A3518" s="8" t="str">
        <f t="shared" si="1"/>
        <v>Kyle Gerlach</v>
      </c>
      <c r="B3518" s="51" t="s">
        <v>22674</v>
      </c>
      <c r="C3518" s="51" t="s">
        <v>19832</v>
      </c>
      <c r="D3518" s="2" t="s">
        <v>5522</v>
      </c>
      <c r="E3518" s="8" t="s">
        <v>5611</v>
      </c>
      <c r="F3518" s="8" t="s">
        <v>2136</v>
      </c>
      <c r="G3518" s="51" t="s">
        <v>19294</v>
      </c>
      <c r="H3518" s="8" t="s">
        <v>22675</v>
      </c>
      <c r="I3518" s="8" t="s">
        <v>49</v>
      </c>
      <c r="J3518" s="10">
        <v>3.84</v>
      </c>
      <c r="K3518" s="8" t="s">
        <v>22676</v>
      </c>
      <c r="L3518" s="8" t="s">
        <v>5418</v>
      </c>
      <c r="M3518" s="8"/>
      <c r="N3518" s="51" t="s">
        <v>22693</v>
      </c>
      <c r="O3518" s="51" t="s">
        <v>52</v>
      </c>
      <c r="P3518" s="51"/>
      <c r="Q3518" s="51"/>
      <c r="R3518" s="51" t="s">
        <v>1275</v>
      </c>
      <c r="S3518" s="51" t="s">
        <v>22694</v>
      </c>
      <c r="T3518" s="11" t="str">
        <f t="shared" si="2"/>
        <v>Kyle Gerlach</v>
      </c>
      <c r="U3518" s="51" t="s">
        <v>106</v>
      </c>
      <c r="V3518" s="51" t="s">
        <v>22695</v>
      </c>
      <c r="W3518" s="51"/>
      <c r="X3518" s="94" t="s">
        <v>22681</v>
      </c>
      <c r="Y3518" s="51" t="s">
        <v>60</v>
      </c>
      <c r="Z3518" s="56" t="s">
        <v>22682</v>
      </c>
      <c r="AA3518" s="56" t="s">
        <v>22696</v>
      </c>
      <c r="AB3518" s="51" t="s">
        <v>60</v>
      </c>
      <c r="AC3518" s="56" t="s">
        <v>22697</v>
      </c>
      <c r="AD3518" s="51" t="s">
        <v>60</v>
      </c>
      <c r="AE3518" s="51" t="s">
        <v>22683</v>
      </c>
      <c r="AF3518" s="8" t="s">
        <v>22684</v>
      </c>
      <c r="AG3518" s="8" t="s">
        <v>5536</v>
      </c>
      <c r="AH3518" s="8" t="s">
        <v>65</v>
      </c>
      <c r="AI3518" s="8" t="s">
        <v>66</v>
      </c>
      <c r="AJ3518" s="8"/>
      <c r="AK3518" s="8" t="s">
        <v>3913</v>
      </c>
      <c r="AL3518" s="8" t="s">
        <v>741</v>
      </c>
      <c r="AM3518" s="8" t="s">
        <v>657</v>
      </c>
      <c r="AN3518" s="8" t="s">
        <v>22685</v>
      </c>
      <c r="AO3518" s="8" t="s">
        <v>22692</v>
      </c>
      <c r="AP3518" s="29" t="s">
        <v>22684</v>
      </c>
      <c r="AQ3518" s="11">
        <v>4432.0</v>
      </c>
    </row>
    <row r="3519">
      <c r="A3519" s="8" t="str">
        <f t="shared" si="1"/>
        <v>Kevin Yatsuhashi</v>
      </c>
      <c r="B3519" s="16" t="s">
        <v>22674</v>
      </c>
      <c r="C3519" s="51" t="s">
        <v>19832</v>
      </c>
      <c r="D3519" s="108" t="s">
        <v>5522</v>
      </c>
      <c r="E3519" s="62" t="s">
        <v>5611</v>
      </c>
      <c r="F3519" s="62" t="s">
        <v>2136</v>
      </c>
      <c r="G3519" s="51" t="s">
        <v>19294</v>
      </c>
      <c r="H3519" s="89">
        <v>168421.0</v>
      </c>
      <c r="I3519" s="63" t="s">
        <v>49</v>
      </c>
      <c r="J3519" s="60">
        <v>3.84</v>
      </c>
      <c r="K3519" s="18" t="s">
        <v>22676</v>
      </c>
      <c r="L3519" s="18">
        <v>61.0</v>
      </c>
      <c r="M3519" s="18"/>
      <c r="N3519" s="61" t="s">
        <v>22698</v>
      </c>
      <c r="O3519" s="51" t="s">
        <v>52</v>
      </c>
      <c r="P3519" s="61" t="s">
        <v>207</v>
      </c>
      <c r="Q3519" s="62"/>
      <c r="R3519" s="51" t="s">
        <v>208</v>
      </c>
      <c r="S3519" s="51" t="s">
        <v>22699</v>
      </c>
      <c r="T3519" s="11" t="str">
        <f t="shared" si="2"/>
        <v>Kevin Yatsuhashi</v>
      </c>
      <c r="U3519" s="51" t="s">
        <v>80</v>
      </c>
      <c r="V3519" s="51"/>
      <c r="W3519" s="51"/>
      <c r="X3519" s="62" t="s">
        <v>22681</v>
      </c>
      <c r="Y3519" s="62"/>
      <c r="Z3519" s="62"/>
      <c r="AA3519" s="62"/>
      <c r="AB3519" s="62"/>
      <c r="AC3519" s="62"/>
      <c r="AD3519" s="62"/>
      <c r="AE3519" s="62" t="s">
        <v>22683</v>
      </c>
      <c r="AF3519" s="62" t="s">
        <v>22684</v>
      </c>
      <c r="AG3519" s="62" t="s">
        <v>5536</v>
      </c>
      <c r="AH3519" s="72" t="s">
        <v>65</v>
      </c>
      <c r="AI3519" s="63" t="s">
        <v>66</v>
      </c>
      <c r="AJ3519" s="77"/>
      <c r="AK3519" s="63" t="s">
        <v>3913</v>
      </c>
      <c r="AL3519" s="63" t="s">
        <v>741</v>
      </c>
      <c r="AM3519" s="60" t="s">
        <v>657</v>
      </c>
      <c r="AN3519" s="97">
        <v>0.7904903417533432</v>
      </c>
      <c r="AO3519" s="98">
        <v>32302.0</v>
      </c>
      <c r="AP3519" s="90" t="s">
        <v>22684</v>
      </c>
      <c r="AQ3519" s="68">
        <v>4432.0</v>
      </c>
    </row>
    <row r="3520">
      <c r="A3520" s="8" t="str">
        <f t="shared" si="1"/>
        <v>Lisa Browning</v>
      </c>
      <c r="B3520" s="16" t="s">
        <v>22674</v>
      </c>
      <c r="C3520" s="51" t="s">
        <v>19832</v>
      </c>
      <c r="D3520" s="108" t="s">
        <v>5522</v>
      </c>
      <c r="E3520" s="62" t="s">
        <v>5611</v>
      </c>
      <c r="F3520" s="62" t="s">
        <v>2136</v>
      </c>
      <c r="G3520" s="51" t="s">
        <v>19294</v>
      </c>
      <c r="H3520" s="89">
        <v>168421.0</v>
      </c>
      <c r="I3520" s="63" t="s">
        <v>49</v>
      </c>
      <c r="J3520" s="60">
        <v>3.84</v>
      </c>
      <c r="K3520" s="18" t="s">
        <v>22676</v>
      </c>
      <c r="L3520" s="18">
        <v>61.0</v>
      </c>
      <c r="M3520" s="18"/>
      <c r="N3520" s="61" t="s">
        <v>22700</v>
      </c>
      <c r="O3520" s="51" t="s">
        <v>52</v>
      </c>
      <c r="P3520" s="61" t="s">
        <v>207</v>
      </c>
      <c r="Q3520" s="62"/>
      <c r="R3520" s="51" t="s">
        <v>5955</v>
      </c>
      <c r="S3520" s="51" t="s">
        <v>16086</v>
      </c>
      <c r="T3520" s="11" t="str">
        <f t="shared" si="2"/>
        <v>Lisa Browning</v>
      </c>
      <c r="U3520" s="51" t="s">
        <v>80</v>
      </c>
      <c r="V3520" s="51"/>
      <c r="W3520" s="51"/>
      <c r="X3520" s="62" t="s">
        <v>22681</v>
      </c>
      <c r="Y3520" s="62"/>
      <c r="Z3520" s="62"/>
      <c r="AA3520" s="62"/>
      <c r="AB3520" s="62"/>
      <c r="AC3520" s="62"/>
      <c r="AD3520" s="62"/>
      <c r="AE3520" s="62" t="s">
        <v>22683</v>
      </c>
      <c r="AF3520" s="62" t="s">
        <v>22684</v>
      </c>
      <c r="AG3520" s="62" t="s">
        <v>5536</v>
      </c>
      <c r="AH3520" s="72" t="s">
        <v>65</v>
      </c>
      <c r="AI3520" s="63" t="s">
        <v>66</v>
      </c>
      <c r="AJ3520" s="77"/>
      <c r="AK3520" s="63" t="s">
        <v>3913</v>
      </c>
      <c r="AL3520" s="63" t="s">
        <v>741</v>
      </c>
      <c r="AM3520" s="60" t="s">
        <v>657</v>
      </c>
      <c r="AN3520" s="97">
        <v>0.7904903417533432</v>
      </c>
      <c r="AO3520" s="98">
        <v>32302.0</v>
      </c>
      <c r="AP3520" s="90" t="s">
        <v>22684</v>
      </c>
      <c r="AQ3520" s="68">
        <v>4432.0</v>
      </c>
    </row>
    <row r="3521">
      <c r="A3521" s="8" t="str">
        <f t="shared" si="1"/>
        <v>Rachel Hurley</v>
      </c>
      <c r="B3521" s="16" t="s">
        <v>22674</v>
      </c>
      <c r="C3521" s="51" t="s">
        <v>19832</v>
      </c>
      <c r="D3521" s="108" t="s">
        <v>5522</v>
      </c>
      <c r="E3521" s="62" t="s">
        <v>5611</v>
      </c>
      <c r="F3521" s="62" t="s">
        <v>2136</v>
      </c>
      <c r="G3521" s="51" t="s">
        <v>19294</v>
      </c>
      <c r="H3521" s="89">
        <v>168421.0</v>
      </c>
      <c r="I3521" s="63" t="s">
        <v>49</v>
      </c>
      <c r="J3521" s="60">
        <v>3.84</v>
      </c>
      <c r="K3521" s="18" t="s">
        <v>22676</v>
      </c>
      <c r="L3521" s="18">
        <v>61.0</v>
      </c>
      <c r="M3521" s="18"/>
      <c r="N3521" s="61" t="s">
        <v>22701</v>
      </c>
      <c r="O3521" s="51" t="s">
        <v>52</v>
      </c>
      <c r="P3521" s="61" t="s">
        <v>207</v>
      </c>
      <c r="Q3521" s="62"/>
      <c r="R3521" s="51" t="s">
        <v>3845</v>
      </c>
      <c r="S3521" s="51" t="s">
        <v>22702</v>
      </c>
      <c r="T3521" s="11" t="str">
        <f t="shared" si="2"/>
        <v>Rachel Hurley</v>
      </c>
      <c r="U3521" s="51" t="s">
        <v>80</v>
      </c>
      <c r="V3521" s="51"/>
      <c r="W3521" s="51"/>
      <c r="X3521" s="62" t="s">
        <v>22681</v>
      </c>
      <c r="Y3521" s="62"/>
      <c r="Z3521" s="62"/>
      <c r="AA3521" s="62"/>
      <c r="AB3521" s="62"/>
      <c r="AC3521" s="62"/>
      <c r="AD3521" s="62"/>
      <c r="AE3521" s="62" t="s">
        <v>22683</v>
      </c>
      <c r="AF3521" s="62" t="s">
        <v>22684</v>
      </c>
      <c r="AG3521" s="62" t="s">
        <v>5536</v>
      </c>
      <c r="AH3521" s="72" t="s">
        <v>65</v>
      </c>
      <c r="AI3521" s="63" t="s">
        <v>66</v>
      </c>
      <c r="AJ3521" s="77"/>
      <c r="AK3521" s="63" t="s">
        <v>3913</v>
      </c>
      <c r="AL3521" s="63" t="s">
        <v>741</v>
      </c>
      <c r="AM3521" s="60" t="s">
        <v>657</v>
      </c>
      <c r="AN3521" s="97">
        <v>0.7904903417533432</v>
      </c>
      <c r="AO3521" s="98">
        <v>32302.0</v>
      </c>
      <c r="AP3521" s="90" t="s">
        <v>22684</v>
      </c>
      <c r="AQ3521" s="68">
        <v>4432.0</v>
      </c>
    </row>
    <row r="3522">
      <c r="A3522" s="8" t="str">
        <f t="shared" si="1"/>
        <v>Amelia Kokernak</v>
      </c>
      <c r="B3522" s="51" t="s">
        <v>22674</v>
      </c>
      <c r="C3522" s="51" t="s">
        <v>19832</v>
      </c>
      <c r="D3522" s="2" t="s">
        <v>5522</v>
      </c>
      <c r="E3522" s="8" t="s">
        <v>5611</v>
      </c>
      <c r="F3522" s="8" t="s">
        <v>2136</v>
      </c>
      <c r="G3522" s="51" t="s">
        <v>19294</v>
      </c>
      <c r="H3522" s="8" t="s">
        <v>22675</v>
      </c>
      <c r="I3522" s="8" t="s">
        <v>49</v>
      </c>
      <c r="J3522" s="10">
        <v>3.84</v>
      </c>
      <c r="K3522" s="8" t="s">
        <v>22676</v>
      </c>
      <c r="L3522" s="8" t="s">
        <v>5418</v>
      </c>
      <c r="M3522" s="8"/>
      <c r="N3522" s="51" t="s">
        <v>22703</v>
      </c>
      <c r="O3522" s="51" t="s">
        <v>52</v>
      </c>
      <c r="P3522" s="51"/>
      <c r="Q3522" s="51"/>
      <c r="R3522" s="51" t="s">
        <v>13029</v>
      </c>
      <c r="S3522" s="51" t="s">
        <v>22704</v>
      </c>
      <c r="T3522" s="11" t="str">
        <f t="shared" si="2"/>
        <v>Amelia Kokernak</v>
      </c>
      <c r="U3522" s="51" t="s">
        <v>80</v>
      </c>
      <c r="V3522" s="51" t="s">
        <v>22705</v>
      </c>
      <c r="W3522" s="51"/>
      <c r="X3522" s="51" t="s">
        <v>22681</v>
      </c>
      <c r="Y3522" s="51" t="s">
        <v>60</v>
      </c>
      <c r="Z3522" s="56" t="s">
        <v>22682</v>
      </c>
      <c r="AA3522" s="51" t="s">
        <v>60</v>
      </c>
      <c r="AB3522" s="56" t="s">
        <v>22706</v>
      </c>
      <c r="AC3522" s="56" t="s">
        <v>22707</v>
      </c>
      <c r="AD3522" s="56" t="s">
        <v>22708</v>
      </c>
      <c r="AE3522" s="51" t="s">
        <v>22683</v>
      </c>
      <c r="AF3522" s="8" t="s">
        <v>22684</v>
      </c>
      <c r="AG3522" s="8" t="s">
        <v>5536</v>
      </c>
      <c r="AH3522" s="8" t="s">
        <v>65</v>
      </c>
      <c r="AI3522" s="8" t="s">
        <v>66</v>
      </c>
      <c r="AJ3522" s="8"/>
      <c r="AK3522" s="8" t="s">
        <v>3913</v>
      </c>
      <c r="AL3522" s="8" t="s">
        <v>741</v>
      </c>
      <c r="AM3522" s="8" t="s">
        <v>657</v>
      </c>
      <c r="AN3522" s="8" t="s">
        <v>22685</v>
      </c>
      <c r="AO3522" s="8" t="s">
        <v>22692</v>
      </c>
      <c r="AP3522" s="29" t="s">
        <v>22684</v>
      </c>
      <c r="AQ3522" s="11">
        <v>4432.0</v>
      </c>
    </row>
    <row r="3523">
      <c r="A3523" s="8" t="str">
        <f t="shared" si="1"/>
        <v>Liz Matticoli</v>
      </c>
      <c r="B3523" s="51" t="s">
        <v>22674</v>
      </c>
      <c r="C3523" s="51" t="s">
        <v>19832</v>
      </c>
      <c r="D3523" s="2" t="s">
        <v>5522</v>
      </c>
      <c r="E3523" s="8" t="s">
        <v>5611</v>
      </c>
      <c r="F3523" s="8" t="s">
        <v>2136</v>
      </c>
      <c r="G3523" s="51" t="s">
        <v>19294</v>
      </c>
      <c r="H3523" s="8" t="s">
        <v>22675</v>
      </c>
      <c r="I3523" s="8" t="s">
        <v>49</v>
      </c>
      <c r="J3523" s="10">
        <v>3.84</v>
      </c>
      <c r="K3523" s="8" t="s">
        <v>22676</v>
      </c>
      <c r="L3523" s="8" t="s">
        <v>5418</v>
      </c>
      <c r="M3523" s="8"/>
      <c r="N3523" s="51" t="s">
        <v>22709</v>
      </c>
      <c r="O3523" s="51" t="s">
        <v>52</v>
      </c>
      <c r="P3523" s="51"/>
      <c r="Q3523" s="51"/>
      <c r="R3523" s="51" t="s">
        <v>22710</v>
      </c>
      <c r="S3523" s="51" t="s">
        <v>22711</v>
      </c>
      <c r="T3523" s="11" t="str">
        <f t="shared" si="2"/>
        <v>Liz Matticoli</v>
      </c>
      <c r="U3523" s="51" t="s">
        <v>80</v>
      </c>
      <c r="V3523" s="51" t="s">
        <v>22712</v>
      </c>
      <c r="W3523" s="51"/>
      <c r="X3523" s="51" t="s">
        <v>22681</v>
      </c>
      <c r="Y3523" s="51" t="s">
        <v>60</v>
      </c>
      <c r="Z3523" s="56" t="s">
        <v>22682</v>
      </c>
      <c r="AA3523" s="56" t="s">
        <v>22713</v>
      </c>
      <c r="AB3523" s="56" t="s">
        <v>22706</v>
      </c>
      <c r="AC3523" s="51" t="s">
        <v>60</v>
      </c>
      <c r="AD3523" s="56" t="s">
        <v>22708</v>
      </c>
      <c r="AE3523" s="51" t="s">
        <v>22683</v>
      </c>
      <c r="AF3523" s="8" t="s">
        <v>22684</v>
      </c>
      <c r="AG3523" s="8" t="s">
        <v>5536</v>
      </c>
      <c r="AH3523" s="8" t="s">
        <v>65</v>
      </c>
      <c r="AI3523" s="8" t="s">
        <v>66</v>
      </c>
      <c r="AJ3523" s="8"/>
      <c r="AK3523" s="8" t="s">
        <v>3913</v>
      </c>
      <c r="AL3523" s="8" t="s">
        <v>741</v>
      </c>
      <c r="AM3523" s="8" t="s">
        <v>657</v>
      </c>
      <c r="AN3523" s="8" t="s">
        <v>22685</v>
      </c>
      <c r="AO3523" s="8" t="s">
        <v>22692</v>
      </c>
      <c r="AP3523" s="29" t="s">
        <v>22684</v>
      </c>
      <c r="AQ3523" s="11">
        <v>4432.0</v>
      </c>
    </row>
    <row r="3524">
      <c r="A3524" s="8" t="str">
        <f t="shared" si="1"/>
        <v>Matthew Lacadie</v>
      </c>
      <c r="B3524" s="51" t="s">
        <v>22674</v>
      </c>
      <c r="C3524" s="51" t="s">
        <v>19832</v>
      </c>
      <c r="D3524" s="2" t="s">
        <v>5522</v>
      </c>
      <c r="E3524" s="8" t="s">
        <v>5611</v>
      </c>
      <c r="F3524" s="8" t="s">
        <v>2136</v>
      </c>
      <c r="G3524" s="51" t="s">
        <v>19294</v>
      </c>
      <c r="H3524" s="8" t="s">
        <v>22675</v>
      </c>
      <c r="I3524" s="8" t="s">
        <v>49</v>
      </c>
      <c r="J3524" s="10">
        <v>3.84</v>
      </c>
      <c r="K3524" s="8" t="s">
        <v>22676</v>
      </c>
      <c r="L3524" s="8" t="s">
        <v>5418</v>
      </c>
      <c r="M3524" s="8"/>
      <c r="N3524" s="51" t="s">
        <v>22714</v>
      </c>
      <c r="O3524" s="51" t="s">
        <v>52</v>
      </c>
      <c r="P3524" s="51"/>
      <c r="Q3524" s="51"/>
      <c r="R3524" s="51" t="s">
        <v>806</v>
      </c>
      <c r="S3524" s="51" t="s">
        <v>22715</v>
      </c>
      <c r="T3524" s="11" t="str">
        <f t="shared" si="2"/>
        <v>Matthew Lacadie</v>
      </c>
      <c r="U3524" s="51" t="s">
        <v>80</v>
      </c>
      <c r="V3524" s="51" t="s">
        <v>22716</v>
      </c>
      <c r="W3524" s="51"/>
      <c r="X3524" s="51" t="s">
        <v>22681</v>
      </c>
      <c r="Y3524" s="51" t="s">
        <v>60</v>
      </c>
      <c r="Z3524" s="56" t="s">
        <v>22682</v>
      </c>
      <c r="AA3524" s="51" t="s">
        <v>60</v>
      </c>
      <c r="AB3524" s="56" t="s">
        <v>22706</v>
      </c>
      <c r="AC3524" s="51" t="s">
        <v>60</v>
      </c>
      <c r="AD3524" s="56" t="s">
        <v>22708</v>
      </c>
      <c r="AE3524" s="51" t="s">
        <v>22683</v>
      </c>
      <c r="AF3524" s="8" t="s">
        <v>22684</v>
      </c>
      <c r="AG3524" s="8" t="s">
        <v>5536</v>
      </c>
      <c r="AH3524" s="8" t="s">
        <v>65</v>
      </c>
      <c r="AI3524" s="8" t="s">
        <v>66</v>
      </c>
      <c r="AJ3524" s="8"/>
      <c r="AK3524" s="8" t="s">
        <v>3913</v>
      </c>
      <c r="AL3524" s="8" t="s">
        <v>741</v>
      </c>
      <c r="AM3524" s="8" t="s">
        <v>657</v>
      </c>
      <c r="AN3524" s="8" t="s">
        <v>22685</v>
      </c>
      <c r="AO3524" s="8" t="s">
        <v>22692</v>
      </c>
      <c r="AP3524" s="29" t="s">
        <v>22684</v>
      </c>
      <c r="AQ3524" s="11">
        <v>4432.0</v>
      </c>
    </row>
    <row r="3525">
      <c r="A3525" s="8" t="str">
        <f t="shared" si="1"/>
        <v>Taylor Browning</v>
      </c>
      <c r="B3525" s="51" t="s">
        <v>22674</v>
      </c>
      <c r="C3525" s="51" t="s">
        <v>19832</v>
      </c>
      <c r="D3525" s="2" t="s">
        <v>5522</v>
      </c>
      <c r="E3525" s="8" t="s">
        <v>5611</v>
      </c>
      <c r="F3525" s="8" t="s">
        <v>2136</v>
      </c>
      <c r="G3525" s="51" t="s">
        <v>19294</v>
      </c>
      <c r="H3525" s="8" t="s">
        <v>22675</v>
      </c>
      <c r="I3525" s="8" t="s">
        <v>49</v>
      </c>
      <c r="J3525" s="10">
        <v>3.84</v>
      </c>
      <c r="K3525" s="8" t="s">
        <v>22676</v>
      </c>
      <c r="L3525" s="8" t="s">
        <v>5418</v>
      </c>
      <c r="M3525" s="8"/>
      <c r="N3525" s="51" t="s">
        <v>22717</v>
      </c>
      <c r="O3525" s="51" t="s">
        <v>52</v>
      </c>
      <c r="P3525" s="51"/>
      <c r="Q3525" s="51"/>
      <c r="R3525" s="51" t="s">
        <v>518</v>
      </c>
      <c r="S3525" s="51" t="s">
        <v>16086</v>
      </c>
      <c r="T3525" s="11" t="str">
        <f t="shared" si="2"/>
        <v>Taylor Browning</v>
      </c>
      <c r="U3525" s="51" t="s">
        <v>80</v>
      </c>
      <c r="V3525" s="51" t="s">
        <v>22718</v>
      </c>
      <c r="W3525" s="51"/>
      <c r="X3525" s="51" t="s">
        <v>22681</v>
      </c>
      <c r="Y3525" s="51" t="s">
        <v>60</v>
      </c>
      <c r="Z3525" s="56" t="s">
        <v>22682</v>
      </c>
      <c r="AA3525" s="51" t="s">
        <v>60</v>
      </c>
      <c r="AB3525" s="56" t="s">
        <v>22706</v>
      </c>
      <c r="AC3525" s="51" t="s">
        <v>60</v>
      </c>
      <c r="AD3525" s="56" t="s">
        <v>22708</v>
      </c>
      <c r="AE3525" s="51" t="s">
        <v>22683</v>
      </c>
      <c r="AF3525" s="8" t="s">
        <v>22684</v>
      </c>
      <c r="AG3525" s="8" t="s">
        <v>5536</v>
      </c>
      <c r="AH3525" s="8" t="s">
        <v>65</v>
      </c>
      <c r="AI3525" s="8" t="s">
        <v>66</v>
      </c>
      <c r="AJ3525" s="8"/>
      <c r="AK3525" s="8" t="s">
        <v>3913</v>
      </c>
      <c r="AL3525" s="8" t="s">
        <v>741</v>
      </c>
      <c r="AM3525" s="8" t="s">
        <v>657</v>
      </c>
      <c r="AN3525" s="8" t="s">
        <v>22685</v>
      </c>
      <c r="AO3525" s="8" t="s">
        <v>22692</v>
      </c>
      <c r="AP3525" s="29" t="s">
        <v>22684</v>
      </c>
      <c r="AQ3525" s="11">
        <v>4432.0</v>
      </c>
    </row>
    <row r="3526">
      <c r="A3526" s="8" t="str">
        <f t="shared" si="1"/>
        <v>Andrew Swallow</v>
      </c>
      <c r="B3526" s="8" t="s">
        <v>22674</v>
      </c>
      <c r="C3526" s="51" t="s">
        <v>19832</v>
      </c>
      <c r="D3526" s="2" t="s">
        <v>5522</v>
      </c>
      <c r="E3526" s="13" t="s">
        <v>5611</v>
      </c>
      <c r="F3526" s="13" t="s">
        <v>2136</v>
      </c>
      <c r="G3526" s="51" t="s">
        <v>19294</v>
      </c>
      <c r="H3526" s="8" t="s">
        <v>22675</v>
      </c>
      <c r="I3526" s="8" t="s">
        <v>49</v>
      </c>
      <c r="J3526" s="10">
        <v>3.84</v>
      </c>
      <c r="K3526" s="8" t="s">
        <v>22676</v>
      </c>
      <c r="L3526" s="8" t="s">
        <v>5418</v>
      </c>
      <c r="M3526" s="8"/>
      <c r="N3526" s="51" t="s">
        <v>22719</v>
      </c>
      <c r="O3526" s="57" t="s">
        <v>52</v>
      </c>
      <c r="P3526" s="51"/>
      <c r="Q3526" s="51"/>
      <c r="R3526" s="51" t="s">
        <v>53</v>
      </c>
      <c r="S3526" s="51" t="s">
        <v>22720</v>
      </c>
      <c r="T3526" s="11" t="str">
        <f t="shared" si="2"/>
        <v>Andrew Swallow</v>
      </c>
      <c r="U3526" s="57" t="s">
        <v>80</v>
      </c>
      <c r="V3526" s="51"/>
      <c r="W3526" s="51"/>
      <c r="X3526" s="51" t="s">
        <v>22681</v>
      </c>
      <c r="Y3526" s="51" t="s">
        <v>60</v>
      </c>
      <c r="Z3526" s="56" t="s">
        <v>22682</v>
      </c>
      <c r="AA3526" s="51" t="s">
        <v>60</v>
      </c>
      <c r="AB3526" s="51" t="s">
        <v>60</v>
      </c>
      <c r="AC3526" s="51" t="s">
        <v>60</v>
      </c>
      <c r="AD3526" s="56" t="s">
        <v>22708</v>
      </c>
      <c r="AE3526" s="51" t="s">
        <v>22683</v>
      </c>
      <c r="AF3526" s="13" t="s">
        <v>22684</v>
      </c>
      <c r="AG3526" s="13" t="s">
        <v>5536</v>
      </c>
      <c r="AH3526" s="8" t="s">
        <v>65</v>
      </c>
      <c r="AI3526" s="8" t="s">
        <v>66</v>
      </c>
      <c r="AJ3526" s="8"/>
      <c r="AK3526" s="8" t="s">
        <v>3913</v>
      </c>
      <c r="AL3526" s="8" t="s">
        <v>741</v>
      </c>
      <c r="AM3526" s="8" t="s">
        <v>657</v>
      </c>
      <c r="AN3526" s="8" t="s">
        <v>22685</v>
      </c>
      <c r="AO3526" s="8" t="s">
        <v>22686</v>
      </c>
      <c r="AP3526" s="29" t="s">
        <v>22684</v>
      </c>
      <c r="AQ3526" s="11">
        <v>4432.0</v>
      </c>
    </row>
    <row r="3527">
      <c r="A3527" s="8" t="str">
        <f t="shared" si="1"/>
        <v>Scott VanderMolen</v>
      </c>
      <c r="B3527" s="8" t="s">
        <v>22721</v>
      </c>
      <c r="C3527" s="51" t="s">
        <v>22132</v>
      </c>
      <c r="D3527" s="2" t="s">
        <v>5522</v>
      </c>
      <c r="E3527" s="8" t="s">
        <v>5611</v>
      </c>
      <c r="F3527" s="8" t="s">
        <v>2136</v>
      </c>
      <c r="G3527" s="51" t="s">
        <v>19294</v>
      </c>
      <c r="H3527" s="8" t="s">
        <v>22722</v>
      </c>
      <c r="I3527" s="8" t="s">
        <v>49</v>
      </c>
      <c r="J3527" s="10">
        <v>3.24</v>
      </c>
      <c r="K3527" s="8" t="s">
        <v>22723</v>
      </c>
      <c r="L3527" s="8"/>
      <c r="M3527" s="8"/>
      <c r="N3527" s="51" t="s">
        <v>22724</v>
      </c>
      <c r="O3527" s="57" t="s">
        <v>52</v>
      </c>
      <c r="P3527" s="51"/>
      <c r="Q3527" s="51"/>
      <c r="R3527" s="51" t="s">
        <v>147</v>
      </c>
      <c r="S3527" s="51" t="s">
        <v>22725</v>
      </c>
      <c r="T3527" s="11" t="str">
        <f t="shared" si="2"/>
        <v>Scott VanderMolen</v>
      </c>
      <c r="U3527" s="57" t="s">
        <v>55</v>
      </c>
      <c r="V3527" s="51" t="s">
        <v>22726</v>
      </c>
      <c r="W3527" s="51"/>
      <c r="X3527" s="51" t="s">
        <v>22727</v>
      </c>
      <c r="Y3527" s="56" t="s">
        <v>22728</v>
      </c>
      <c r="Z3527" s="56" t="s">
        <v>22729</v>
      </c>
      <c r="AA3527" s="51" t="s">
        <v>60</v>
      </c>
      <c r="AB3527" s="51" t="s">
        <v>60</v>
      </c>
      <c r="AC3527" s="51" t="s">
        <v>60</v>
      </c>
      <c r="AD3527" s="51" t="s">
        <v>60</v>
      </c>
      <c r="AE3527" s="51" t="s">
        <v>22730</v>
      </c>
      <c r="AF3527" s="8" t="s">
        <v>22731</v>
      </c>
      <c r="AG3527" s="8" t="s">
        <v>5536</v>
      </c>
      <c r="AH3527" s="8" t="s">
        <v>65</v>
      </c>
      <c r="AI3527" s="8" t="s">
        <v>66</v>
      </c>
      <c r="AJ3527" s="8"/>
      <c r="AK3527" s="8"/>
      <c r="AL3527" s="8"/>
      <c r="AM3527" s="8"/>
      <c r="AN3527" s="8" t="s">
        <v>22732</v>
      </c>
      <c r="AO3527" s="8" t="s">
        <v>22686</v>
      </c>
      <c r="AP3527" s="29" t="s">
        <v>22731</v>
      </c>
      <c r="AQ3527" s="11">
        <v>5381.0</v>
      </c>
    </row>
    <row r="3528">
      <c r="A3528" s="8" t="str">
        <f t="shared" si="1"/>
        <v>Ashley Garvey</v>
      </c>
      <c r="B3528" s="8" t="s">
        <v>22721</v>
      </c>
      <c r="C3528" s="51" t="s">
        <v>22132</v>
      </c>
      <c r="D3528" s="9" t="s">
        <v>5522</v>
      </c>
      <c r="E3528" s="8" t="s">
        <v>5611</v>
      </c>
      <c r="F3528" s="8" t="s">
        <v>2136</v>
      </c>
      <c r="G3528" s="8" t="s">
        <v>19294</v>
      </c>
      <c r="H3528" s="8" t="s">
        <v>22722</v>
      </c>
      <c r="I3528" s="8" t="s">
        <v>49</v>
      </c>
      <c r="J3528" s="10">
        <v>3.24</v>
      </c>
      <c r="K3528" s="8" t="s">
        <v>22723</v>
      </c>
      <c r="L3528" s="8"/>
      <c r="M3528" s="8"/>
      <c r="N3528" s="8" t="s">
        <v>22733</v>
      </c>
      <c r="O3528" s="13" t="s">
        <v>52</v>
      </c>
      <c r="P3528" s="51"/>
      <c r="Q3528" s="51"/>
      <c r="R3528" s="8" t="s">
        <v>5711</v>
      </c>
      <c r="S3528" s="8" t="s">
        <v>22734</v>
      </c>
      <c r="T3528" s="11" t="str">
        <f t="shared" si="2"/>
        <v>Ashley Garvey</v>
      </c>
      <c r="U3528" s="8" t="s">
        <v>160</v>
      </c>
      <c r="V3528" s="8"/>
      <c r="W3528" s="8"/>
      <c r="X3528" s="8" t="s">
        <v>22727</v>
      </c>
      <c r="Y3528" s="51" t="s">
        <v>60</v>
      </c>
      <c r="Z3528" s="56" t="s">
        <v>22729</v>
      </c>
      <c r="AA3528" s="51" t="s">
        <v>60</v>
      </c>
      <c r="AB3528" s="51" t="s">
        <v>60</v>
      </c>
      <c r="AC3528" s="51" t="s">
        <v>60</v>
      </c>
      <c r="AD3528" s="51" t="s">
        <v>60</v>
      </c>
      <c r="AE3528" s="8" t="s">
        <v>22730</v>
      </c>
      <c r="AF3528" s="8" t="s">
        <v>22731</v>
      </c>
      <c r="AG3528" s="8" t="s">
        <v>5536</v>
      </c>
      <c r="AH3528" s="8" t="s">
        <v>65</v>
      </c>
      <c r="AI3528" s="8" t="s">
        <v>66</v>
      </c>
      <c r="AJ3528" s="8"/>
      <c r="AK3528" s="8"/>
      <c r="AL3528" s="8"/>
      <c r="AM3528" s="8"/>
      <c r="AN3528" s="8" t="s">
        <v>22732</v>
      </c>
      <c r="AO3528" s="8" t="s">
        <v>22686</v>
      </c>
      <c r="AP3528" s="29" t="s">
        <v>22731</v>
      </c>
      <c r="AQ3528" s="11">
        <v>5381.0</v>
      </c>
    </row>
    <row r="3529">
      <c r="A3529" s="8" t="str">
        <f t="shared" si="1"/>
        <v>Kyle Haley</v>
      </c>
      <c r="B3529" s="8" t="s">
        <v>22721</v>
      </c>
      <c r="C3529" s="51" t="s">
        <v>22132</v>
      </c>
      <c r="D3529" s="9" t="s">
        <v>5522</v>
      </c>
      <c r="E3529" s="8" t="s">
        <v>5611</v>
      </c>
      <c r="F3529" s="8" t="s">
        <v>2136</v>
      </c>
      <c r="G3529" s="8" t="s">
        <v>19294</v>
      </c>
      <c r="H3529" s="8" t="s">
        <v>22722</v>
      </c>
      <c r="I3529" s="8" t="s">
        <v>49</v>
      </c>
      <c r="J3529" s="10">
        <v>3.24</v>
      </c>
      <c r="K3529" s="8" t="s">
        <v>22723</v>
      </c>
      <c r="L3529" s="8"/>
      <c r="M3529" s="8"/>
      <c r="N3529" s="8" t="s">
        <v>22735</v>
      </c>
      <c r="O3529" s="13" t="s">
        <v>52</v>
      </c>
      <c r="P3529" s="51"/>
      <c r="Q3529" s="51"/>
      <c r="R3529" s="8" t="s">
        <v>1275</v>
      </c>
      <c r="S3529" s="8" t="s">
        <v>19007</v>
      </c>
      <c r="T3529" s="11" t="str">
        <f t="shared" si="2"/>
        <v>Kyle Haley</v>
      </c>
      <c r="U3529" s="8" t="s">
        <v>386</v>
      </c>
      <c r="V3529" s="8"/>
      <c r="W3529" s="8"/>
      <c r="X3529" s="8" t="s">
        <v>22727</v>
      </c>
      <c r="Y3529" s="51" t="s">
        <v>60</v>
      </c>
      <c r="Z3529" s="56" t="s">
        <v>22729</v>
      </c>
      <c r="AA3529" s="51" t="s">
        <v>60</v>
      </c>
      <c r="AB3529" s="51" t="s">
        <v>60</v>
      </c>
      <c r="AC3529" s="51" t="s">
        <v>60</v>
      </c>
      <c r="AD3529" s="51" t="s">
        <v>60</v>
      </c>
      <c r="AE3529" s="8" t="s">
        <v>22730</v>
      </c>
      <c r="AF3529" s="8" t="s">
        <v>22731</v>
      </c>
      <c r="AG3529" s="8" t="s">
        <v>5536</v>
      </c>
      <c r="AH3529" s="8" t="s">
        <v>65</v>
      </c>
      <c r="AI3529" s="8" t="s">
        <v>66</v>
      </c>
      <c r="AJ3529" s="8"/>
      <c r="AK3529" s="8"/>
      <c r="AL3529" s="8"/>
      <c r="AM3529" s="8"/>
      <c r="AN3529" s="8" t="s">
        <v>22732</v>
      </c>
      <c r="AO3529" s="8" t="s">
        <v>22686</v>
      </c>
      <c r="AP3529" s="29" t="s">
        <v>22731</v>
      </c>
      <c r="AQ3529" s="11">
        <v>5381.0</v>
      </c>
    </row>
    <row r="3530">
      <c r="A3530" s="8" t="str">
        <f t="shared" si="1"/>
        <v>AC Nicole has been removed. </v>
      </c>
      <c r="B3530" s="51" t="s">
        <v>22721</v>
      </c>
      <c r="C3530" s="51" t="s">
        <v>22132</v>
      </c>
      <c r="D3530" s="9" t="s">
        <v>5522</v>
      </c>
      <c r="E3530" s="8" t="s">
        <v>5611</v>
      </c>
      <c r="F3530" s="8" t="s">
        <v>2136</v>
      </c>
      <c r="G3530" s="8" t="s">
        <v>19294</v>
      </c>
      <c r="H3530" s="8" t="s">
        <v>22722</v>
      </c>
      <c r="I3530" s="8" t="s">
        <v>49</v>
      </c>
      <c r="J3530" s="10">
        <v>3.24</v>
      </c>
      <c r="K3530" s="8" t="s">
        <v>22723</v>
      </c>
      <c r="L3530" s="8"/>
      <c r="M3530" s="8"/>
      <c r="N3530" s="8" t="s">
        <v>22736</v>
      </c>
      <c r="O3530" s="13" t="s">
        <v>52</v>
      </c>
      <c r="P3530" s="51"/>
      <c r="Q3530" s="51" t="s">
        <v>277</v>
      </c>
      <c r="R3530" s="51" t="s">
        <v>22737</v>
      </c>
      <c r="S3530" s="51"/>
      <c r="T3530" s="11" t="str">
        <f t="shared" si="2"/>
        <v>AC Nicole has been removed. </v>
      </c>
      <c r="U3530" s="51"/>
      <c r="V3530" s="51"/>
      <c r="W3530" s="51"/>
      <c r="X3530" s="8" t="s">
        <v>22727</v>
      </c>
      <c r="Y3530" s="51" t="s">
        <v>60</v>
      </c>
      <c r="Z3530" s="56" t="s">
        <v>22729</v>
      </c>
      <c r="AA3530" s="51" t="s">
        <v>60</v>
      </c>
      <c r="AB3530" s="51" t="s">
        <v>60</v>
      </c>
      <c r="AC3530" s="51" t="s">
        <v>60</v>
      </c>
      <c r="AD3530" s="51" t="s">
        <v>60</v>
      </c>
      <c r="AE3530" s="8" t="s">
        <v>22730</v>
      </c>
      <c r="AF3530" s="8" t="s">
        <v>22731</v>
      </c>
      <c r="AG3530" s="8" t="s">
        <v>5536</v>
      </c>
      <c r="AH3530" s="8" t="s">
        <v>65</v>
      </c>
      <c r="AI3530" s="8" t="s">
        <v>66</v>
      </c>
      <c r="AJ3530" s="8"/>
      <c r="AK3530" s="8"/>
      <c r="AL3530" s="8"/>
      <c r="AM3530" s="8"/>
      <c r="AN3530" s="8" t="s">
        <v>22732</v>
      </c>
      <c r="AO3530" s="8" t="s">
        <v>22686</v>
      </c>
      <c r="AP3530" s="29" t="s">
        <v>22731</v>
      </c>
      <c r="AQ3530" s="11">
        <v>5381.0</v>
      </c>
    </row>
    <row r="3531">
      <c r="A3531" s="8" t="str">
        <f t="shared" si="1"/>
        <v>Mike Paeth</v>
      </c>
      <c r="B3531" s="8" t="s">
        <v>22738</v>
      </c>
      <c r="C3531" s="51" t="s">
        <v>21004</v>
      </c>
      <c r="D3531" s="2" t="s">
        <v>5896</v>
      </c>
      <c r="E3531" s="8" t="s">
        <v>2746</v>
      </c>
      <c r="F3531" s="8" t="s">
        <v>3309</v>
      </c>
      <c r="G3531" s="51" t="s">
        <v>19294</v>
      </c>
      <c r="H3531" s="8" t="s">
        <v>22739</v>
      </c>
      <c r="I3531" s="8" t="s">
        <v>2373</v>
      </c>
      <c r="J3531" s="10">
        <v>3.23</v>
      </c>
      <c r="K3531" s="8" t="s">
        <v>22740</v>
      </c>
      <c r="L3531" s="8"/>
      <c r="M3531" s="8"/>
      <c r="N3531" s="51" t="s">
        <v>22741</v>
      </c>
      <c r="O3531" s="57" t="s">
        <v>52</v>
      </c>
      <c r="P3531" s="51"/>
      <c r="Q3531" s="51"/>
      <c r="R3531" s="51" t="s">
        <v>1237</v>
      </c>
      <c r="S3531" s="51" t="s">
        <v>22742</v>
      </c>
      <c r="T3531" s="11" t="str">
        <f t="shared" si="2"/>
        <v>Mike Paeth</v>
      </c>
      <c r="U3531" s="51" t="s">
        <v>469</v>
      </c>
      <c r="V3531" s="51"/>
      <c r="W3531" s="51"/>
      <c r="X3531" s="51" t="s">
        <v>22743</v>
      </c>
      <c r="Y3531" s="51" t="s">
        <v>60</v>
      </c>
      <c r="Z3531" s="56" t="s">
        <v>22744</v>
      </c>
      <c r="AA3531" s="51" t="s">
        <v>60</v>
      </c>
      <c r="AB3531" s="56" t="s">
        <v>22745</v>
      </c>
      <c r="AC3531" s="51" t="s">
        <v>60</v>
      </c>
      <c r="AD3531" s="56" t="s">
        <v>22746</v>
      </c>
      <c r="AE3531" s="51" t="s">
        <v>22747</v>
      </c>
      <c r="AF3531" s="8" t="s">
        <v>2746</v>
      </c>
      <c r="AG3531" s="8" t="s">
        <v>5913</v>
      </c>
      <c r="AH3531" s="8" t="s">
        <v>194</v>
      </c>
      <c r="AI3531" s="8" t="s">
        <v>18832</v>
      </c>
      <c r="AJ3531" s="8"/>
      <c r="AK3531" s="8" t="s">
        <v>18044</v>
      </c>
      <c r="AL3531" s="8" t="s">
        <v>22748</v>
      </c>
      <c r="AM3531" s="8" t="s">
        <v>2152</v>
      </c>
      <c r="AN3531" s="8" t="s">
        <v>22749</v>
      </c>
      <c r="AO3531" s="8" t="s">
        <v>22750</v>
      </c>
      <c r="AP3531" s="29" t="s">
        <v>2746</v>
      </c>
      <c r="AQ3531" s="11">
        <v>1684.0</v>
      </c>
    </row>
    <row r="3532">
      <c r="A3532" s="8" t="str">
        <f t="shared" si="1"/>
        <v>Phil Mishka</v>
      </c>
      <c r="B3532" s="8" t="s">
        <v>22738</v>
      </c>
      <c r="C3532" s="51" t="s">
        <v>21004</v>
      </c>
      <c r="D3532" s="2" t="s">
        <v>5896</v>
      </c>
      <c r="E3532" s="8" t="s">
        <v>2746</v>
      </c>
      <c r="F3532" s="8" t="s">
        <v>3309</v>
      </c>
      <c r="G3532" s="51" t="s">
        <v>19294</v>
      </c>
      <c r="H3532" s="8" t="s">
        <v>22739</v>
      </c>
      <c r="I3532" s="8" t="s">
        <v>2373</v>
      </c>
      <c r="J3532" s="10">
        <v>3.23</v>
      </c>
      <c r="K3532" s="8" t="s">
        <v>22740</v>
      </c>
      <c r="L3532" s="8"/>
      <c r="M3532" s="8"/>
      <c r="N3532" s="51" t="s">
        <v>22751</v>
      </c>
      <c r="O3532" s="57" t="s">
        <v>52</v>
      </c>
      <c r="P3532" s="51"/>
      <c r="Q3532" s="51"/>
      <c r="R3532" s="51" t="s">
        <v>5432</v>
      </c>
      <c r="S3532" s="51" t="s">
        <v>22752</v>
      </c>
      <c r="T3532" s="11" t="str">
        <f t="shared" si="2"/>
        <v>Phil Mishka</v>
      </c>
      <c r="U3532" s="51" t="s">
        <v>7384</v>
      </c>
      <c r="V3532" s="51"/>
      <c r="W3532" s="51"/>
      <c r="X3532" s="51" t="s">
        <v>22743</v>
      </c>
      <c r="Y3532" s="51" t="s">
        <v>60</v>
      </c>
      <c r="Z3532" s="56" t="s">
        <v>22744</v>
      </c>
      <c r="AA3532" s="51" t="s">
        <v>60</v>
      </c>
      <c r="AB3532" s="56" t="s">
        <v>22745</v>
      </c>
      <c r="AC3532" s="51" t="s">
        <v>60</v>
      </c>
      <c r="AD3532" s="56" t="s">
        <v>22746</v>
      </c>
      <c r="AE3532" s="51" t="s">
        <v>22747</v>
      </c>
      <c r="AF3532" s="8" t="s">
        <v>2746</v>
      </c>
      <c r="AG3532" s="8" t="s">
        <v>5913</v>
      </c>
      <c r="AH3532" s="8" t="s">
        <v>194</v>
      </c>
      <c r="AI3532" s="8" t="s">
        <v>18832</v>
      </c>
      <c r="AJ3532" s="8"/>
      <c r="AK3532" s="8" t="s">
        <v>18044</v>
      </c>
      <c r="AL3532" s="8" t="s">
        <v>22748</v>
      </c>
      <c r="AM3532" s="8" t="s">
        <v>2152</v>
      </c>
      <c r="AN3532" s="8" t="s">
        <v>22749</v>
      </c>
      <c r="AO3532" s="8" t="s">
        <v>22750</v>
      </c>
      <c r="AP3532" s="29" t="s">
        <v>2746</v>
      </c>
      <c r="AQ3532" s="11">
        <v>1684.0</v>
      </c>
    </row>
    <row r="3533">
      <c r="A3533" s="8" t="str">
        <f t="shared" si="1"/>
        <v>Jared Overmyer</v>
      </c>
      <c r="B3533" s="8" t="s">
        <v>22738</v>
      </c>
      <c r="C3533" s="51" t="s">
        <v>21004</v>
      </c>
      <c r="D3533" s="2" t="s">
        <v>5896</v>
      </c>
      <c r="E3533" s="13" t="s">
        <v>2746</v>
      </c>
      <c r="F3533" s="13" t="s">
        <v>3309</v>
      </c>
      <c r="G3533" s="51" t="s">
        <v>19294</v>
      </c>
      <c r="H3533" s="8" t="s">
        <v>22739</v>
      </c>
      <c r="I3533" s="8" t="s">
        <v>2373</v>
      </c>
      <c r="J3533" s="10">
        <v>3.23</v>
      </c>
      <c r="K3533" s="8" t="s">
        <v>22740</v>
      </c>
      <c r="L3533" s="8"/>
      <c r="M3533" s="8"/>
      <c r="N3533" s="51" t="s">
        <v>22753</v>
      </c>
      <c r="O3533" s="51" t="s">
        <v>52</v>
      </c>
      <c r="P3533" s="51"/>
      <c r="Q3533" s="51"/>
      <c r="R3533" s="51" t="s">
        <v>4058</v>
      </c>
      <c r="S3533" s="51" t="s">
        <v>22754</v>
      </c>
      <c r="T3533" s="11" t="str">
        <f t="shared" si="2"/>
        <v>Jared Overmyer</v>
      </c>
      <c r="U3533" s="13" t="s">
        <v>412</v>
      </c>
      <c r="V3533" s="51"/>
      <c r="W3533" s="51"/>
      <c r="X3533" s="51" t="s">
        <v>22743</v>
      </c>
      <c r="Y3533" s="51" t="s">
        <v>60</v>
      </c>
      <c r="Z3533" s="56" t="s">
        <v>22744</v>
      </c>
      <c r="AA3533" s="51" t="s">
        <v>60</v>
      </c>
      <c r="AB3533" s="56" t="s">
        <v>22745</v>
      </c>
      <c r="AC3533" s="51" t="s">
        <v>60</v>
      </c>
      <c r="AD3533" s="56" t="s">
        <v>22746</v>
      </c>
      <c r="AE3533" s="51" t="s">
        <v>22747</v>
      </c>
      <c r="AF3533" s="13" t="s">
        <v>2746</v>
      </c>
      <c r="AG3533" s="13" t="s">
        <v>5913</v>
      </c>
      <c r="AH3533" s="8" t="s">
        <v>194</v>
      </c>
      <c r="AI3533" s="8" t="s">
        <v>18832</v>
      </c>
      <c r="AJ3533" s="8"/>
      <c r="AK3533" s="8" t="s">
        <v>18044</v>
      </c>
      <c r="AL3533" s="8" t="s">
        <v>22748</v>
      </c>
      <c r="AM3533" s="8" t="s">
        <v>2152</v>
      </c>
      <c r="AN3533" s="8" t="s">
        <v>22749</v>
      </c>
      <c r="AO3533" s="8" t="s">
        <v>22750</v>
      </c>
      <c r="AP3533" s="29" t="s">
        <v>2746</v>
      </c>
      <c r="AQ3533" s="11">
        <v>1684.0</v>
      </c>
    </row>
    <row r="3534">
      <c r="A3534" s="8" t="str">
        <f t="shared" si="1"/>
        <v>Kaylie Laskody</v>
      </c>
      <c r="B3534" s="8" t="s">
        <v>22738</v>
      </c>
      <c r="C3534" s="51" t="s">
        <v>21004</v>
      </c>
      <c r="D3534" s="2" t="s">
        <v>5896</v>
      </c>
      <c r="E3534" s="8" t="s">
        <v>2746</v>
      </c>
      <c r="F3534" s="8" t="s">
        <v>3309</v>
      </c>
      <c r="G3534" s="51" t="s">
        <v>19294</v>
      </c>
      <c r="H3534" s="8" t="s">
        <v>22739</v>
      </c>
      <c r="I3534" s="8" t="s">
        <v>2373</v>
      </c>
      <c r="J3534" s="10">
        <v>3.23</v>
      </c>
      <c r="K3534" s="8" t="s">
        <v>22740</v>
      </c>
      <c r="L3534" s="8"/>
      <c r="M3534" s="8"/>
      <c r="N3534" s="51" t="s">
        <v>22755</v>
      </c>
      <c r="O3534" s="57" t="s">
        <v>52</v>
      </c>
      <c r="P3534" s="51"/>
      <c r="Q3534" s="51"/>
      <c r="R3534" s="51" t="s">
        <v>22756</v>
      </c>
      <c r="S3534" s="51" t="s">
        <v>22757</v>
      </c>
      <c r="T3534" s="11" t="str">
        <f t="shared" si="2"/>
        <v>Kaylie Laskody</v>
      </c>
      <c r="U3534" s="51" t="s">
        <v>55</v>
      </c>
      <c r="V3534" s="51" t="s">
        <v>22758</v>
      </c>
      <c r="W3534" s="51" t="s">
        <v>22759</v>
      </c>
      <c r="X3534" s="51" t="s">
        <v>22743</v>
      </c>
      <c r="Y3534" s="51" t="s">
        <v>60</v>
      </c>
      <c r="Z3534" s="56" t="s">
        <v>22744</v>
      </c>
      <c r="AA3534" s="51" t="s">
        <v>60</v>
      </c>
      <c r="AB3534" s="56" t="s">
        <v>22745</v>
      </c>
      <c r="AC3534" s="51" t="s">
        <v>60</v>
      </c>
      <c r="AD3534" s="56" t="s">
        <v>22746</v>
      </c>
      <c r="AE3534" s="51" t="s">
        <v>22747</v>
      </c>
      <c r="AF3534" s="8" t="s">
        <v>2746</v>
      </c>
      <c r="AG3534" s="8" t="s">
        <v>5913</v>
      </c>
      <c r="AH3534" s="8" t="s">
        <v>194</v>
      </c>
      <c r="AI3534" s="8" t="s">
        <v>18832</v>
      </c>
      <c r="AJ3534" s="8"/>
      <c r="AK3534" s="8" t="s">
        <v>18044</v>
      </c>
      <c r="AL3534" s="8" t="s">
        <v>22748</v>
      </c>
      <c r="AM3534" s="8" t="s">
        <v>2152</v>
      </c>
      <c r="AN3534" s="8" t="s">
        <v>22749</v>
      </c>
      <c r="AO3534" s="8" t="s">
        <v>22750</v>
      </c>
      <c r="AP3534" s="29" t="s">
        <v>2746</v>
      </c>
      <c r="AQ3534" s="11">
        <v>1684.0</v>
      </c>
    </row>
    <row r="3535">
      <c r="A3535" s="8" t="str">
        <f t="shared" si="1"/>
        <v>Conor Kolka</v>
      </c>
      <c r="B3535" s="8" t="s">
        <v>22738</v>
      </c>
      <c r="C3535" s="51" t="s">
        <v>21004</v>
      </c>
      <c r="D3535" s="79" t="s">
        <v>5896</v>
      </c>
      <c r="E3535" s="62" t="s">
        <v>2746</v>
      </c>
      <c r="F3535" s="62" t="s">
        <v>3309</v>
      </c>
      <c r="G3535" s="51" t="s">
        <v>19294</v>
      </c>
      <c r="H3535" s="89">
        <v>168528.0</v>
      </c>
      <c r="I3535" s="63" t="s">
        <v>2373</v>
      </c>
      <c r="J3535" s="60">
        <v>3.23</v>
      </c>
      <c r="K3535" s="18" t="s">
        <v>22740</v>
      </c>
      <c r="L3535" s="18"/>
      <c r="M3535" s="89"/>
      <c r="N3535" s="61" t="s">
        <v>22760</v>
      </c>
      <c r="O3535" s="51" t="s">
        <v>52</v>
      </c>
      <c r="P3535" s="61" t="s">
        <v>207</v>
      </c>
      <c r="Q3535" s="51"/>
      <c r="R3535" s="51" t="s">
        <v>22761</v>
      </c>
      <c r="S3535" s="51" t="s">
        <v>22762</v>
      </c>
      <c r="T3535" s="11" t="str">
        <f t="shared" si="2"/>
        <v>Conor Kolka</v>
      </c>
      <c r="U3535" s="51" t="s">
        <v>106</v>
      </c>
      <c r="V3535" s="51" t="s">
        <v>22763</v>
      </c>
      <c r="W3535" s="51"/>
      <c r="X3535" s="62" t="s">
        <v>22743</v>
      </c>
      <c r="Y3535" s="62"/>
      <c r="Z3535" s="62"/>
      <c r="AA3535" s="62"/>
      <c r="AB3535" s="62"/>
      <c r="AC3535" s="62"/>
      <c r="AD3535" s="62"/>
      <c r="AE3535" s="62" t="s">
        <v>22747</v>
      </c>
      <c r="AF3535" s="62" t="s">
        <v>2746</v>
      </c>
      <c r="AG3535" s="62" t="s">
        <v>5913</v>
      </c>
      <c r="AH3535" s="72" t="s">
        <v>194</v>
      </c>
      <c r="AI3535" s="63" t="s">
        <v>18832</v>
      </c>
      <c r="AJ3535" s="72"/>
      <c r="AK3535" s="63" t="s">
        <v>18044</v>
      </c>
      <c r="AL3535" s="63" t="s">
        <v>22748</v>
      </c>
      <c r="AM3535" s="60" t="s">
        <v>2152</v>
      </c>
      <c r="AN3535" s="97">
        <v>0.5973416731821736</v>
      </c>
      <c r="AO3535" s="98">
        <v>56060.0</v>
      </c>
      <c r="AP3535" s="41" t="s">
        <v>2746</v>
      </c>
      <c r="AQ3535" s="68">
        <v>1684.0</v>
      </c>
    </row>
    <row r="3536">
      <c r="A3536" s="8" t="str">
        <f t="shared" si="1"/>
        <v>Miles Caine</v>
      </c>
      <c r="B3536" s="8" t="s">
        <v>22738</v>
      </c>
      <c r="C3536" s="51" t="s">
        <v>21004</v>
      </c>
      <c r="D3536" s="2" t="s">
        <v>5896</v>
      </c>
      <c r="E3536" s="8" t="s">
        <v>2746</v>
      </c>
      <c r="F3536" s="8" t="s">
        <v>3309</v>
      </c>
      <c r="G3536" s="51" t="s">
        <v>19294</v>
      </c>
      <c r="H3536" s="8" t="s">
        <v>22739</v>
      </c>
      <c r="I3536" s="8" t="s">
        <v>2373</v>
      </c>
      <c r="J3536" s="10">
        <v>3.23</v>
      </c>
      <c r="K3536" s="8" t="s">
        <v>22740</v>
      </c>
      <c r="L3536" s="8"/>
      <c r="M3536" s="8"/>
      <c r="N3536" s="51" t="s">
        <v>22764</v>
      </c>
      <c r="O3536" s="57" t="s">
        <v>52</v>
      </c>
      <c r="P3536" s="51"/>
      <c r="Q3536" s="51"/>
      <c r="R3536" s="51" t="s">
        <v>10286</v>
      </c>
      <c r="S3536" s="51" t="s">
        <v>22765</v>
      </c>
      <c r="T3536" s="11" t="str">
        <f t="shared" si="2"/>
        <v>Miles Caine</v>
      </c>
      <c r="U3536" s="57" t="s">
        <v>106</v>
      </c>
      <c r="V3536" s="51" t="s">
        <v>22766</v>
      </c>
      <c r="W3536" s="51" t="s">
        <v>22767</v>
      </c>
      <c r="X3536" s="51" t="s">
        <v>22743</v>
      </c>
      <c r="Y3536" s="51" t="s">
        <v>60</v>
      </c>
      <c r="Z3536" s="56" t="s">
        <v>22744</v>
      </c>
      <c r="AA3536" s="51" t="s">
        <v>60</v>
      </c>
      <c r="AB3536" s="56" t="s">
        <v>22745</v>
      </c>
      <c r="AC3536" s="51" t="s">
        <v>60</v>
      </c>
      <c r="AD3536" s="56" t="s">
        <v>22746</v>
      </c>
      <c r="AE3536" s="51" t="s">
        <v>22747</v>
      </c>
      <c r="AF3536" s="8" t="s">
        <v>2746</v>
      </c>
      <c r="AG3536" s="8" t="s">
        <v>5913</v>
      </c>
      <c r="AH3536" s="8" t="s">
        <v>194</v>
      </c>
      <c r="AI3536" s="8" t="s">
        <v>18832</v>
      </c>
      <c r="AJ3536" s="8"/>
      <c r="AK3536" s="8" t="s">
        <v>18044</v>
      </c>
      <c r="AL3536" s="8" t="s">
        <v>22748</v>
      </c>
      <c r="AM3536" s="8" t="s">
        <v>2152</v>
      </c>
      <c r="AN3536" s="8" t="s">
        <v>22749</v>
      </c>
      <c r="AO3536" s="8" t="s">
        <v>22750</v>
      </c>
      <c r="AP3536" s="29" t="s">
        <v>2746</v>
      </c>
      <c r="AQ3536" s="11">
        <v>1684.0</v>
      </c>
    </row>
    <row r="3537">
      <c r="A3537" s="8" t="str">
        <f t="shared" si="1"/>
        <v>AC Andrew has been removed. </v>
      </c>
      <c r="B3537" s="8" t="s">
        <v>22738</v>
      </c>
      <c r="C3537" s="51" t="s">
        <v>21004</v>
      </c>
      <c r="D3537" s="2" t="s">
        <v>5896</v>
      </c>
      <c r="E3537" s="51" t="s">
        <v>2746</v>
      </c>
      <c r="F3537" s="51" t="s">
        <v>3309</v>
      </c>
      <c r="G3537" s="51" t="s">
        <v>19294</v>
      </c>
      <c r="H3537" s="51" t="s">
        <v>22739</v>
      </c>
      <c r="I3537" s="59" t="s">
        <v>2373</v>
      </c>
      <c r="J3537" s="60">
        <v>3.23</v>
      </c>
      <c r="K3537" s="51" t="s">
        <v>22740</v>
      </c>
      <c r="L3537" s="51"/>
      <c r="M3537" s="51"/>
      <c r="N3537" s="51" t="s">
        <v>22768</v>
      </c>
      <c r="O3537" s="51" t="s">
        <v>52</v>
      </c>
      <c r="P3537" s="51"/>
      <c r="Q3537" s="51" t="s">
        <v>277</v>
      </c>
      <c r="R3537" s="51" t="s">
        <v>19048</v>
      </c>
      <c r="S3537" s="51"/>
      <c r="T3537" s="11" t="str">
        <f t="shared" si="2"/>
        <v>AC Andrew has been removed. </v>
      </c>
      <c r="U3537" s="51"/>
      <c r="V3537" s="51"/>
      <c r="W3537" s="51"/>
      <c r="X3537" s="51" t="s">
        <v>22743</v>
      </c>
      <c r="Y3537" s="56" t="s">
        <v>22769</v>
      </c>
      <c r="Z3537" s="56" t="s">
        <v>22744</v>
      </c>
      <c r="AA3537" s="51" t="s">
        <v>60</v>
      </c>
      <c r="AB3537" s="56" t="s">
        <v>22745</v>
      </c>
      <c r="AC3537" s="51" t="s">
        <v>60</v>
      </c>
      <c r="AD3537" s="56" t="s">
        <v>22746</v>
      </c>
      <c r="AE3537" s="51" t="s">
        <v>22747</v>
      </c>
      <c r="AF3537" s="51" t="s">
        <v>2746</v>
      </c>
      <c r="AG3537" s="51" t="s">
        <v>5913</v>
      </c>
      <c r="AH3537" s="51" t="s">
        <v>194</v>
      </c>
      <c r="AI3537" s="59" t="s">
        <v>18832</v>
      </c>
      <c r="AJ3537" s="51"/>
      <c r="AK3537" s="59" t="s">
        <v>18044</v>
      </c>
      <c r="AL3537" s="59" t="s">
        <v>22748</v>
      </c>
      <c r="AM3537" s="59" t="s">
        <v>2152</v>
      </c>
      <c r="AN3537" s="59" t="s">
        <v>22749</v>
      </c>
      <c r="AO3537" s="59" t="s">
        <v>22750</v>
      </c>
      <c r="AP3537" s="29" t="s">
        <v>2746</v>
      </c>
      <c r="AQ3537" s="68">
        <v>1684.0</v>
      </c>
    </row>
    <row r="3538">
      <c r="A3538" s="8" t="str">
        <f t="shared" si="1"/>
        <v>Director of Cross Country/Track Ty has been removed. </v>
      </c>
      <c r="B3538" s="8" t="s">
        <v>22738</v>
      </c>
      <c r="C3538" s="51" t="s">
        <v>21004</v>
      </c>
      <c r="D3538" s="2" t="s">
        <v>5896</v>
      </c>
      <c r="E3538" s="8" t="s">
        <v>2746</v>
      </c>
      <c r="F3538" s="8" t="s">
        <v>3309</v>
      </c>
      <c r="G3538" s="51" t="s">
        <v>19294</v>
      </c>
      <c r="H3538" s="8" t="s">
        <v>22739</v>
      </c>
      <c r="I3538" s="8" t="s">
        <v>2373</v>
      </c>
      <c r="J3538" s="10">
        <v>3.23</v>
      </c>
      <c r="K3538" s="8" t="s">
        <v>22740</v>
      </c>
      <c r="L3538" s="8"/>
      <c r="M3538" s="8"/>
      <c r="N3538" s="57" t="s">
        <v>22770</v>
      </c>
      <c r="O3538" s="51" t="s">
        <v>52</v>
      </c>
      <c r="P3538" s="51"/>
      <c r="Q3538" s="51" t="s">
        <v>277</v>
      </c>
      <c r="R3538" s="51" t="s">
        <v>22771</v>
      </c>
      <c r="S3538" s="51"/>
      <c r="T3538" s="11" t="str">
        <f t="shared" si="2"/>
        <v>Director of Cross Country/Track Ty has been removed. </v>
      </c>
      <c r="U3538" s="51"/>
      <c r="V3538" s="51"/>
      <c r="W3538" s="51"/>
      <c r="X3538" s="94" t="s">
        <v>22743</v>
      </c>
      <c r="Y3538" s="56" t="s">
        <v>22772</v>
      </c>
      <c r="Z3538" s="56" t="s">
        <v>22744</v>
      </c>
      <c r="AA3538" s="51" t="s">
        <v>60</v>
      </c>
      <c r="AB3538" s="56" t="s">
        <v>22745</v>
      </c>
      <c r="AC3538" s="51" t="s">
        <v>60</v>
      </c>
      <c r="AD3538" s="56" t="s">
        <v>22746</v>
      </c>
      <c r="AE3538" s="51" t="s">
        <v>22747</v>
      </c>
      <c r="AF3538" s="8" t="s">
        <v>2746</v>
      </c>
      <c r="AG3538" s="8" t="s">
        <v>5913</v>
      </c>
      <c r="AH3538" s="8" t="s">
        <v>194</v>
      </c>
      <c r="AI3538" s="8" t="s">
        <v>233</v>
      </c>
      <c r="AJ3538" s="8"/>
      <c r="AK3538" s="8" t="s">
        <v>18044</v>
      </c>
      <c r="AL3538" s="8" t="s">
        <v>22748</v>
      </c>
      <c r="AM3538" s="8" t="s">
        <v>2152</v>
      </c>
      <c r="AN3538" s="8" t="s">
        <v>22749</v>
      </c>
      <c r="AO3538" s="8" t="s">
        <v>22773</v>
      </c>
      <c r="AP3538" s="29" t="s">
        <v>2746</v>
      </c>
      <c r="AQ3538" s="11">
        <v>1684.0</v>
      </c>
    </row>
    <row r="3539">
      <c r="A3539" s="8" t="str">
        <f t="shared" si="1"/>
        <v>Lance Coleman</v>
      </c>
      <c r="B3539" s="51" t="s">
        <v>22774</v>
      </c>
      <c r="C3539" s="51" t="s">
        <v>21004</v>
      </c>
      <c r="D3539" s="2" t="s">
        <v>5896</v>
      </c>
      <c r="E3539" s="8" t="s">
        <v>22775</v>
      </c>
      <c r="F3539" s="8" t="s">
        <v>3309</v>
      </c>
      <c r="G3539" s="51" t="s">
        <v>19294</v>
      </c>
      <c r="H3539" s="8" t="s">
        <v>22776</v>
      </c>
      <c r="I3539" s="8" t="s">
        <v>49</v>
      </c>
      <c r="J3539" s="10">
        <v>3.42</v>
      </c>
      <c r="K3539" s="8" t="s">
        <v>22777</v>
      </c>
      <c r="L3539" s="8"/>
      <c r="M3539" s="8" t="s">
        <v>19695</v>
      </c>
      <c r="N3539" s="51" t="s">
        <v>22778</v>
      </c>
      <c r="O3539" s="51" t="s">
        <v>52</v>
      </c>
      <c r="P3539" s="51"/>
      <c r="Q3539" s="51"/>
      <c r="R3539" s="51" t="s">
        <v>11936</v>
      </c>
      <c r="S3539" s="51" t="s">
        <v>1174</v>
      </c>
      <c r="T3539" s="11" t="str">
        <f t="shared" si="2"/>
        <v>Lance Coleman</v>
      </c>
      <c r="U3539" s="51" t="s">
        <v>2105</v>
      </c>
      <c r="V3539" s="51" t="s">
        <v>22779</v>
      </c>
      <c r="W3539" s="51" t="s">
        <v>22780</v>
      </c>
      <c r="X3539" s="94" t="s">
        <v>22781</v>
      </c>
      <c r="Y3539" s="56" t="s">
        <v>22782</v>
      </c>
      <c r="Z3539" s="56" t="s">
        <v>22783</v>
      </c>
      <c r="AA3539" s="51" t="s">
        <v>60</v>
      </c>
      <c r="AB3539" s="56" t="s">
        <v>22784</v>
      </c>
      <c r="AC3539" s="51" t="s">
        <v>60</v>
      </c>
      <c r="AD3539" s="51" t="s">
        <v>60</v>
      </c>
      <c r="AE3539" s="51" t="s">
        <v>22785</v>
      </c>
      <c r="AF3539" s="8" t="s">
        <v>22775</v>
      </c>
      <c r="AG3539" s="8" t="s">
        <v>5913</v>
      </c>
      <c r="AH3539" s="8" t="s">
        <v>4581</v>
      </c>
      <c r="AI3539" s="8" t="s">
        <v>233</v>
      </c>
      <c r="AJ3539" s="8"/>
      <c r="AK3539" s="8" t="s">
        <v>3544</v>
      </c>
      <c r="AL3539" s="8" t="s">
        <v>910</v>
      </c>
      <c r="AM3539" s="8" t="s">
        <v>9125</v>
      </c>
      <c r="AN3539" s="8" t="s">
        <v>22786</v>
      </c>
      <c r="AO3539" s="8" t="s">
        <v>22787</v>
      </c>
      <c r="AP3539" s="29" t="s">
        <v>22775</v>
      </c>
      <c r="AQ3539" s="11">
        <v>1418.0</v>
      </c>
    </row>
    <row r="3540">
      <c r="A3540" s="8" t="str">
        <f t="shared" si="1"/>
        <v>Jared Conklin</v>
      </c>
      <c r="B3540" s="8" t="s">
        <v>22774</v>
      </c>
      <c r="C3540" s="51" t="s">
        <v>21004</v>
      </c>
      <c r="D3540" s="9" t="s">
        <v>5896</v>
      </c>
      <c r="E3540" s="8" t="s">
        <v>22775</v>
      </c>
      <c r="F3540" s="8" t="s">
        <v>3309</v>
      </c>
      <c r="G3540" s="8" t="s">
        <v>19294</v>
      </c>
      <c r="H3540" s="8" t="s">
        <v>22776</v>
      </c>
      <c r="I3540" s="8" t="s">
        <v>49</v>
      </c>
      <c r="J3540" s="10">
        <v>3.42</v>
      </c>
      <c r="K3540" s="8" t="s">
        <v>22777</v>
      </c>
      <c r="L3540" s="8" t="s">
        <v>86</v>
      </c>
      <c r="M3540" s="8" t="s">
        <v>19695</v>
      </c>
      <c r="N3540" s="8" t="s">
        <v>22788</v>
      </c>
      <c r="O3540" s="8" t="s">
        <v>52</v>
      </c>
      <c r="P3540" s="51"/>
      <c r="Q3540" s="51"/>
      <c r="R3540" s="8" t="s">
        <v>4058</v>
      </c>
      <c r="S3540" s="8" t="s">
        <v>22789</v>
      </c>
      <c r="T3540" s="11" t="str">
        <f t="shared" si="2"/>
        <v>Jared Conklin</v>
      </c>
      <c r="U3540" s="8" t="s">
        <v>160</v>
      </c>
      <c r="V3540" s="8" t="s">
        <v>86</v>
      </c>
      <c r="W3540" s="8" t="s">
        <v>86</v>
      </c>
      <c r="X3540" s="8" t="s">
        <v>22781</v>
      </c>
      <c r="Y3540" s="51" t="s">
        <v>60</v>
      </c>
      <c r="Z3540" s="56" t="s">
        <v>22783</v>
      </c>
      <c r="AA3540" s="51" t="s">
        <v>60</v>
      </c>
      <c r="AB3540" s="56" t="s">
        <v>22784</v>
      </c>
      <c r="AC3540" s="51" t="s">
        <v>60</v>
      </c>
      <c r="AD3540" s="56" t="s">
        <v>22790</v>
      </c>
      <c r="AE3540" s="51" t="s">
        <v>22785</v>
      </c>
      <c r="AF3540" s="8" t="s">
        <v>22775</v>
      </c>
      <c r="AG3540" s="8" t="s">
        <v>5913</v>
      </c>
      <c r="AH3540" s="8" t="s">
        <v>4581</v>
      </c>
      <c r="AI3540" s="8" t="s">
        <v>18832</v>
      </c>
      <c r="AJ3540" s="8" t="s">
        <v>86</v>
      </c>
      <c r="AK3540" s="8" t="s">
        <v>3544</v>
      </c>
      <c r="AL3540" s="8" t="s">
        <v>910</v>
      </c>
      <c r="AM3540" s="8" t="s">
        <v>9125</v>
      </c>
      <c r="AN3540" s="8" t="s">
        <v>422</v>
      </c>
      <c r="AO3540" s="8" t="s">
        <v>22787</v>
      </c>
      <c r="AP3540" s="29" t="s">
        <v>22775</v>
      </c>
      <c r="AQ3540" s="11">
        <v>1418.0</v>
      </c>
    </row>
    <row r="3541">
      <c r="A3541" s="8" t="str">
        <f t="shared" si="1"/>
        <v>Breanna Ferguson</v>
      </c>
      <c r="B3541" s="51" t="s">
        <v>22774</v>
      </c>
      <c r="C3541" s="51" t="s">
        <v>21004</v>
      </c>
      <c r="D3541" s="2" t="s">
        <v>5896</v>
      </c>
      <c r="E3541" s="8" t="s">
        <v>22775</v>
      </c>
      <c r="F3541" s="8" t="s">
        <v>3309</v>
      </c>
      <c r="G3541" s="51" t="s">
        <v>19294</v>
      </c>
      <c r="H3541" s="8" t="s">
        <v>22776</v>
      </c>
      <c r="I3541" s="8" t="s">
        <v>49</v>
      </c>
      <c r="J3541" s="10">
        <v>3.42</v>
      </c>
      <c r="K3541" s="8" t="s">
        <v>22777</v>
      </c>
      <c r="L3541" s="8"/>
      <c r="M3541" s="8" t="s">
        <v>19695</v>
      </c>
      <c r="N3541" s="51" t="s">
        <v>22791</v>
      </c>
      <c r="O3541" s="51" t="s">
        <v>52</v>
      </c>
      <c r="P3541" s="51"/>
      <c r="Q3541" s="51"/>
      <c r="R3541" s="51" t="s">
        <v>22792</v>
      </c>
      <c r="S3541" s="51" t="s">
        <v>8715</v>
      </c>
      <c r="T3541" s="11" t="str">
        <f t="shared" si="2"/>
        <v>Breanna Ferguson</v>
      </c>
      <c r="U3541" s="51" t="s">
        <v>80</v>
      </c>
      <c r="V3541" s="51" t="s">
        <v>22793</v>
      </c>
      <c r="W3541" s="51"/>
      <c r="X3541" s="51" t="s">
        <v>22781</v>
      </c>
      <c r="Y3541" s="51" t="s">
        <v>60</v>
      </c>
      <c r="Z3541" s="56" t="s">
        <v>22783</v>
      </c>
      <c r="AA3541" s="56" t="s">
        <v>22794</v>
      </c>
      <c r="AB3541" s="56" t="s">
        <v>22784</v>
      </c>
      <c r="AC3541" s="56" t="s">
        <v>22795</v>
      </c>
      <c r="AD3541" s="56" t="s">
        <v>22790</v>
      </c>
      <c r="AE3541" s="51" t="s">
        <v>22785</v>
      </c>
      <c r="AF3541" s="8" t="s">
        <v>22775</v>
      </c>
      <c r="AG3541" s="8" t="s">
        <v>5913</v>
      </c>
      <c r="AH3541" s="8" t="s">
        <v>4581</v>
      </c>
      <c r="AI3541" s="8" t="s">
        <v>18832</v>
      </c>
      <c r="AJ3541" s="8"/>
      <c r="AK3541" s="8" t="s">
        <v>3544</v>
      </c>
      <c r="AL3541" s="8" t="s">
        <v>910</v>
      </c>
      <c r="AM3541" s="8" t="s">
        <v>9125</v>
      </c>
      <c r="AN3541" s="8" t="s">
        <v>22786</v>
      </c>
      <c r="AO3541" s="8" t="s">
        <v>22787</v>
      </c>
      <c r="AP3541" s="29" t="s">
        <v>22775</v>
      </c>
      <c r="AQ3541" s="11">
        <v>1418.0</v>
      </c>
    </row>
    <row r="3542">
      <c r="A3542" s="8" t="str">
        <f t="shared" si="1"/>
        <v>Trevor Knowles</v>
      </c>
      <c r="B3542" s="51" t="s">
        <v>22774</v>
      </c>
      <c r="C3542" s="51" t="s">
        <v>21004</v>
      </c>
      <c r="D3542" s="2" t="s">
        <v>5896</v>
      </c>
      <c r="E3542" s="8" t="s">
        <v>22775</v>
      </c>
      <c r="F3542" s="8" t="s">
        <v>3309</v>
      </c>
      <c r="G3542" s="51" t="s">
        <v>19294</v>
      </c>
      <c r="H3542" s="8" t="s">
        <v>22776</v>
      </c>
      <c r="I3542" s="8" t="s">
        <v>49</v>
      </c>
      <c r="J3542" s="10">
        <v>3.42</v>
      </c>
      <c r="K3542" s="8" t="s">
        <v>22777</v>
      </c>
      <c r="L3542" s="8"/>
      <c r="M3542" s="8" t="s">
        <v>19695</v>
      </c>
      <c r="N3542" s="51" t="s">
        <v>22796</v>
      </c>
      <c r="O3542" s="57" t="s">
        <v>52</v>
      </c>
      <c r="P3542" s="51"/>
      <c r="Q3542" s="51"/>
      <c r="R3542" s="51" t="s">
        <v>3823</v>
      </c>
      <c r="S3542" s="51" t="s">
        <v>22797</v>
      </c>
      <c r="T3542" s="11" t="str">
        <f t="shared" si="2"/>
        <v>Trevor Knowles</v>
      </c>
      <c r="U3542" s="57" t="s">
        <v>80</v>
      </c>
      <c r="V3542" s="51" t="s">
        <v>22798</v>
      </c>
      <c r="W3542" s="51"/>
      <c r="X3542" s="51" t="s">
        <v>22781</v>
      </c>
      <c r="Y3542" s="56" t="s">
        <v>22799</v>
      </c>
      <c r="Z3542" s="56" t="s">
        <v>22783</v>
      </c>
      <c r="AA3542" s="51" t="s">
        <v>60</v>
      </c>
      <c r="AB3542" s="56" t="s">
        <v>22784</v>
      </c>
      <c r="AC3542" s="51" t="s">
        <v>60</v>
      </c>
      <c r="AD3542" s="51" t="s">
        <v>60</v>
      </c>
      <c r="AE3542" s="51" t="s">
        <v>22785</v>
      </c>
      <c r="AF3542" s="8" t="s">
        <v>22775</v>
      </c>
      <c r="AG3542" s="8" t="s">
        <v>5913</v>
      </c>
      <c r="AH3542" s="8" t="s">
        <v>4581</v>
      </c>
      <c r="AI3542" s="8" t="s">
        <v>18832</v>
      </c>
      <c r="AJ3542" s="8"/>
      <c r="AK3542" s="8" t="s">
        <v>3544</v>
      </c>
      <c r="AL3542" s="8" t="s">
        <v>910</v>
      </c>
      <c r="AM3542" s="8" t="s">
        <v>9125</v>
      </c>
      <c r="AN3542" s="8" t="s">
        <v>22786</v>
      </c>
      <c r="AO3542" s="8" t="s">
        <v>22800</v>
      </c>
      <c r="AP3542" s="29" t="s">
        <v>22775</v>
      </c>
      <c r="AQ3542" s="11">
        <v>1418.0</v>
      </c>
    </row>
    <row r="3543">
      <c r="A3543" s="8" t="str">
        <f t="shared" si="1"/>
        <v>Lillian Albaugh</v>
      </c>
      <c r="B3543" s="8" t="s">
        <v>22801</v>
      </c>
      <c r="C3543" s="51" t="s">
        <v>21004</v>
      </c>
      <c r="D3543" s="2" t="s">
        <v>5896</v>
      </c>
      <c r="E3543" s="8" t="s">
        <v>22802</v>
      </c>
      <c r="F3543" s="8" t="s">
        <v>3309</v>
      </c>
      <c r="G3543" s="51" t="s">
        <v>19294</v>
      </c>
      <c r="H3543" s="8" t="s">
        <v>22803</v>
      </c>
      <c r="I3543" s="8" t="s">
        <v>8000</v>
      </c>
      <c r="J3543" s="10">
        <v>3.5</v>
      </c>
      <c r="K3543" s="8" t="s">
        <v>22804</v>
      </c>
      <c r="L3543" s="8"/>
      <c r="M3543" s="8" t="s">
        <v>8419</v>
      </c>
      <c r="N3543" s="51" t="s">
        <v>22805</v>
      </c>
      <c r="O3543" s="57" t="s">
        <v>52</v>
      </c>
      <c r="P3543" s="51"/>
      <c r="Q3543" s="51"/>
      <c r="R3543" s="57" t="s">
        <v>201</v>
      </c>
      <c r="S3543" s="57" t="s">
        <v>22806</v>
      </c>
      <c r="T3543" s="11" t="str">
        <f t="shared" si="2"/>
        <v>Lillian Albaugh</v>
      </c>
      <c r="U3543" s="57" t="s">
        <v>2416</v>
      </c>
      <c r="V3543" s="57" t="s">
        <v>22807</v>
      </c>
      <c r="W3543" s="51"/>
      <c r="X3543" s="51" t="s">
        <v>22808</v>
      </c>
      <c r="Y3543" s="51" t="s">
        <v>60</v>
      </c>
      <c r="Z3543" s="56" t="s">
        <v>22809</v>
      </c>
      <c r="AA3543" s="56" t="s">
        <v>22810</v>
      </c>
      <c r="AB3543" s="56" t="s">
        <v>22811</v>
      </c>
      <c r="AC3543" s="51" t="s">
        <v>60</v>
      </c>
      <c r="AD3543" s="51" t="s">
        <v>60</v>
      </c>
      <c r="AE3543" s="51" t="s">
        <v>22812</v>
      </c>
      <c r="AF3543" s="8" t="s">
        <v>22802</v>
      </c>
      <c r="AG3543" s="8" t="s">
        <v>5913</v>
      </c>
      <c r="AH3543" s="8" t="s">
        <v>4581</v>
      </c>
      <c r="AI3543" s="8" t="s">
        <v>18832</v>
      </c>
      <c r="AJ3543" s="8"/>
      <c r="AK3543" s="8"/>
      <c r="AL3543" s="8"/>
      <c r="AM3543" s="8"/>
      <c r="AN3543" s="8" t="s">
        <v>22813</v>
      </c>
      <c r="AO3543" s="8" t="s">
        <v>22814</v>
      </c>
      <c r="AP3543" s="29" t="s">
        <v>22802</v>
      </c>
      <c r="AQ3543" s="11">
        <v>1451.0</v>
      </c>
    </row>
    <row r="3544">
      <c r="A3544" s="8" t="str">
        <f t="shared" si="1"/>
        <v>Matt Chovanec</v>
      </c>
      <c r="B3544" s="51" t="s">
        <v>22801</v>
      </c>
      <c r="C3544" s="51" t="s">
        <v>21004</v>
      </c>
      <c r="D3544" s="2" t="s">
        <v>5896</v>
      </c>
      <c r="E3544" s="8" t="s">
        <v>22802</v>
      </c>
      <c r="F3544" s="8" t="s">
        <v>3309</v>
      </c>
      <c r="G3544" s="51" t="s">
        <v>19294</v>
      </c>
      <c r="H3544" s="8" t="s">
        <v>22803</v>
      </c>
      <c r="I3544" s="8" t="s">
        <v>8000</v>
      </c>
      <c r="J3544" s="10">
        <v>3.5</v>
      </c>
      <c r="K3544" s="8" t="s">
        <v>22804</v>
      </c>
      <c r="L3544" s="8"/>
      <c r="M3544" s="8" t="s">
        <v>8419</v>
      </c>
      <c r="N3544" s="51" t="s">
        <v>22815</v>
      </c>
      <c r="O3544" s="51" t="s">
        <v>52</v>
      </c>
      <c r="P3544" s="51"/>
      <c r="Q3544" s="51"/>
      <c r="R3544" s="51" t="s">
        <v>771</v>
      </c>
      <c r="S3544" s="51" t="s">
        <v>22816</v>
      </c>
      <c r="T3544" s="11" t="str">
        <f t="shared" si="2"/>
        <v>Matt Chovanec</v>
      </c>
      <c r="U3544" s="51" t="s">
        <v>55</v>
      </c>
      <c r="V3544" s="51" t="s">
        <v>22817</v>
      </c>
      <c r="W3544" s="51" t="s">
        <v>22818</v>
      </c>
      <c r="X3544" s="94" t="s">
        <v>22808</v>
      </c>
      <c r="Y3544" s="56" t="s">
        <v>22819</v>
      </c>
      <c r="Z3544" s="56" t="s">
        <v>22809</v>
      </c>
      <c r="AA3544" s="56" t="s">
        <v>22820</v>
      </c>
      <c r="AB3544" s="56" t="s">
        <v>22811</v>
      </c>
      <c r="AC3544" s="51" t="s">
        <v>60</v>
      </c>
      <c r="AD3544" s="51" t="s">
        <v>60</v>
      </c>
      <c r="AE3544" s="51" t="s">
        <v>22812</v>
      </c>
      <c r="AF3544" s="8" t="s">
        <v>22802</v>
      </c>
      <c r="AG3544" s="8" t="s">
        <v>5913</v>
      </c>
      <c r="AH3544" s="8" t="s">
        <v>4581</v>
      </c>
      <c r="AI3544" s="8" t="s">
        <v>233</v>
      </c>
      <c r="AJ3544" s="8"/>
      <c r="AK3544" s="8"/>
      <c r="AL3544" s="8"/>
      <c r="AM3544" s="8"/>
      <c r="AN3544" s="8" t="s">
        <v>22813</v>
      </c>
      <c r="AO3544" s="8" t="s">
        <v>22821</v>
      </c>
      <c r="AP3544" s="29" t="s">
        <v>22802</v>
      </c>
      <c r="AQ3544" s="11">
        <v>1451.0</v>
      </c>
    </row>
    <row r="3545">
      <c r="A3545" s="8" t="str">
        <f t="shared" si="1"/>
        <v>Kegan Gibson</v>
      </c>
      <c r="B3545" s="51" t="s">
        <v>22801</v>
      </c>
      <c r="C3545" s="51" t="s">
        <v>21004</v>
      </c>
      <c r="D3545" s="2" t="s">
        <v>5896</v>
      </c>
      <c r="E3545" s="8" t="s">
        <v>22802</v>
      </c>
      <c r="F3545" s="8" t="s">
        <v>3309</v>
      </c>
      <c r="G3545" s="51" t="s">
        <v>19294</v>
      </c>
      <c r="H3545" s="8" t="s">
        <v>22803</v>
      </c>
      <c r="I3545" s="8" t="s">
        <v>8000</v>
      </c>
      <c r="J3545" s="10">
        <v>3.5</v>
      </c>
      <c r="K3545" s="8" t="s">
        <v>22804</v>
      </c>
      <c r="L3545" s="8"/>
      <c r="M3545" s="8" t="s">
        <v>8419</v>
      </c>
      <c r="N3545" s="51" t="s">
        <v>22822</v>
      </c>
      <c r="O3545" s="51" t="s">
        <v>52</v>
      </c>
      <c r="P3545" s="51"/>
      <c r="Q3545" s="51"/>
      <c r="R3545" s="51" t="s">
        <v>22823</v>
      </c>
      <c r="S3545" s="51" t="s">
        <v>6465</v>
      </c>
      <c r="T3545" s="11" t="str">
        <f t="shared" si="2"/>
        <v>Kegan Gibson</v>
      </c>
      <c r="U3545" s="13" t="s">
        <v>155</v>
      </c>
      <c r="V3545" s="51" t="s">
        <v>22824</v>
      </c>
      <c r="W3545" s="51"/>
      <c r="X3545" s="94" t="s">
        <v>22808</v>
      </c>
      <c r="Y3545" s="51" t="s">
        <v>60</v>
      </c>
      <c r="Z3545" s="56" t="s">
        <v>22809</v>
      </c>
      <c r="AA3545" s="51" t="s">
        <v>60</v>
      </c>
      <c r="AB3545" s="56" t="s">
        <v>22811</v>
      </c>
      <c r="AC3545" s="56" t="s">
        <v>22825</v>
      </c>
      <c r="AD3545" s="51" t="s">
        <v>60</v>
      </c>
      <c r="AE3545" s="51" t="s">
        <v>22812</v>
      </c>
      <c r="AF3545" s="8" t="s">
        <v>22802</v>
      </c>
      <c r="AG3545" s="8" t="s">
        <v>5913</v>
      </c>
      <c r="AH3545" s="8" t="s">
        <v>4581</v>
      </c>
      <c r="AI3545" s="8" t="s">
        <v>233</v>
      </c>
      <c r="AJ3545" s="8"/>
      <c r="AK3545" s="8"/>
      <c r="AL3545" s="8"/>
      <c r="AM3545" s="8"/>
      <c r="AN3545" s="8" t="s">
        <v>22813</v>
      </c>
      <c r="AO3545" s="8" t="s">
        <v>22821</v>
      </c>
      <c r="AP3545" s="29" t="s">
        <v>22802</v>
      </c>
      <c r="AQ3545" s="11">
        <v>1451.0</v>
      </c>
    </row>
    <row r="3546">
      <c r="A3546" s="8" t="str">
        <f t="shared" si="1"/>
        <v>Daniel Gibson</v>
      </c>
      <c r="B3546" s="8" t="s">
        <v>22801</v>
      </c>
      <c r="C3546" s="51" t="s">
        <v>21004</v>
      </c>
      <c r="D3546" s="2" t="s">
        <v>5896</v>
      </c>
      <c r="E3546" s="8" t="s">
        <v>22802</v>
      </c>
      <c r="F3546" s="8" t="s">
        <v>3309</v>
      </c>
      <c r="G3546" s="51" t="s">
        <v>19294</v>
      </c>
      <c r="H3546" s="8" t="s">
        <v>22803</v>
      </c>
      <c r="I3546" s="8" t="s">
        <v>8000</v>
      </c>
      <c r="J3546" s="10">
        <v>3.5</v>
      </c>
      <c r="K3546" s="8" t="s">
        <v>22804</v>
      </c>
      <c r="L3546" s="8"/>
      <c r="M3546" s="8" t="s">
        <v>8419</v>
      </c>
      <c r="N3546" s="51" t="s">
        <v>22826</v>
      </c>
      <c r="O3546" s="57" t="s">
        <v>52</v>
      </c>
      <c r="P3546" s="51"/>
      <c r="Q3546" s="51"/>
      <c r="R3546" s="57" t="s">
        <v>4684</v>
      </c>
      <c r="S3546" s="57" t="s">
        <v>6465</v>
      </c>
      <c r="T3546" s="11" t="str">
        <f t="shared" si="2"/>
        <v>Daniel Gibson</v>
      </c>
      <c r="U3546" s="51" t="s">
        <v>386</v>
      </c>
      <c r="V3546" s="57" t="s">
        <v>22827</v>
      </c>
      <c r="W3546" s="51"/>
      <c r="X3546" s="51" t="s">
        <v>22808</v>
      </c>
      <c r="Y3546" s="51" t="s">
        <v>60</v>
      </c>
      <c r="Z3546" s="56" t="s">
        <v>22809</v>
      </c>
      <c r="AA3546" s="51" t="s">
        <v>60</v>
      </c>
      <c r="AB3546" s="56" t="s">
        <v>22811</v>
      </c>
      <c r="AC3546" s="51" t="s">
        <v>60</v>
      </c>
      <c r="AD3546" s="51" t="s">
        <v>60</v>
      </c>
      <c r="AE3546" s="51" t="s">
        <v>22812</v>
      </c>
      <c r="AF3546" s="8" t="s">
        <v>22802</v>
      </c>
      <c r="AG3546" s="8" t="s">
        <v>5913</v>
      </c>
      <c r="AH3546" s="8" t="s">
        <v>4581</v>
      </c>
      <c r="AI3546" s="8" t="s">
        <v>233</v>
      </c>
      <c r="AJ3546" s="8"/>
      <c r="AK3546" s="8"/>
      <c r="AL3546" s="8"/>
      <c r="AM3546" s="8"/>
      <c r="AN3546" s="8" t="s">
        <v>22813</v>
      </c>
      <c r="AO3546" s="8" t="s">
        <v>22821</v>
      </c>
      <c r="AP3546" s="29" t="s">
        <v>22802</v>
      </c>
      <c r="AQ3546" s="11">
        <v>1451.0</v>
      </c>
    </row>
    <row r="3547">
      <c r="A3547" s="8" t="str">
        <f t="shared" si="1"/>
        <v>Elizabeth Gotaas</v>
      </c>
      <c r="B3547" s="8" t="s">
        <v>22801</v>
      </c>
      <c r="C3547" s="51" t="s">
        <v>21004</v>
      </c>
      <c r="D3547" s="2" t="s">
        <v>5896</v>
      </c>
      <c r="E3547" s="8" t="s">
        <v>22802</v>
      </c>
      <c r="F3547" s="8" t="s">
        <v>3309</v>
      </c>
      <c r="G3547" s="51" t="s">
        <v>19294</v>
      </c>
      <c r="H3547" s="8" t="s">
        <v>22803</v>
      </c>
      <c r="I3547" s="8" t="s">
        <v>8000</v>
      </c>
      <c r="J3547" s="10">
        <v>3.5</v>
      </c>
      <c r="K3547" s="8" t="s">
        <v>22804</v>
      </c>
      <c r="L3547" s="8"/>
      <c r="M3547" s="8" t="s">
        <v>8419</v>
      </c>
      <c r="N3547" s="51" t="s">
        <v>22828</v>
      </c>
      <c r="O3547" s="57" t="s">
        <v>52</v>
      </c>
      <c r="P3547" s="51"/>
      <c r="Q3547" s="51"/>
      <c r="R3547" s="57" t="s">
        <v>7625</v>
      </c>
      <c r="S3547" s="57" t="s">
        <v>22829</v>
      </c>
      <c r="T3547" s="11" t="str">
        <f t="shared" si="2"/>
        <v>Elizabeth Gotaas</v>
      </c>
      <c r="U3547" s="57" t="s">
        <v>106</v>
      </c>
      <c r="V3547" s="51" t="s">
        <v>22830</v>
      </c>
      <c r="W3547" s="51"/>
      <c r="X3547" s="51" t="s">
        <v>22808</v>
      </c>
      <c r="Y3547" s="51" t="s">
        <v>60</v>
      </c>
      <c r="Z3547" s="56" t="s">
        <v>22809</v>
      </c>
      <c r="AA3547" s="51" t="s">
        <v>60</v>
      </c>
      <c r="AB3547" s="56" t="s">
        <v>22811</v>
      </c>
      <c r="AC3547" s="56" t="s">
        <v>22831</v>
      </c>
      <c r="AD3547" s="51" t="s">
        <v>60</v>
      </c>
      <c r="AE3547" s="51" t="s">
        <v>22812</v>
      </c>
      <c r="AF3547" s="8" t="s">
        <v>22802</v>
      </c>
      <c r="AG3547" s="8" t="s">
        <v>5913</v>
      </c>
      <c r="AH3547" s="8" t="s">
        <v>4581</v>
      </c>
      <c r="AI3547" s="8" t="s">
        <v>18832</v>
      </c>
      <c r="AJ3547" s="8"/>
      <c r="AK3547" s="8"/>
      <c r="AL3547" s="8"/>
      <c r="AM3547" s="8"/>
      <c r="AN3547" s="8" t="s">
        <v>22813</v>
      </c>
      <c r="AO3547" s="8" t="s">
        <v>22814</v>
      </c>
      <c r="AP3547" s="29" t="s">
        <v>22802</v>
      </c>
      <c r="AQ3547" s="11">
        <v>1451.0</v>
      </c>
    </row>
    <row r="3548">
      <c r="A3548" s="8" t="str">
        <f t="shared" si="1"/>
        <v>AC Stephanie has been removed. </v>
      </c>
      <c r="B3548" s="51" t="s">
        <v>22801</v>
      </c>
      <c r="C3548" s="51" t="s">
        <v>21004</v>
      </c>
      <c r="D3548" s="2" t="s">
        <v>5896</v>
      </c>
      <c r="E3548" s="8" t="s">
        <v>22802</v>
      </c>
      <c r="F3548" s="8" t="s">
        <v>3309</v>
      </c>
      <c r="G3548" s="51" t="s">
        <v>19294</v>
      </c>
      <c r="H3548" s="8" t="s">
        <v>22803</v>
      </c>
      <c r="I3548" s="8" t="s">
        <v>8000</v>
      </c>
      <c r="J3548" s="10">
        <v>3.5</v>
      </c>
      <c r="K3548" s="8" t="s">
        <v>22804</v>
      </c>
      <c r="L3548" s="8"/>
      <c r="M3548" s="8" t="s">
        <v>8419</v>
      </c>
      <c r="N3548" s="51" t="s">
        <v>22832</v>
      </c>
      <c r="O3548" s="51" t="s">
        <v>52</v>
      </c>
      <c r="P3548" s="51"/>
      <c r="Q3548" s="51" t="s">
        <v>277</v>
      </c>
      <c r="R3548" s="51" t="s">
        <v>22833</v>
      </c>
      <c r="S3548" s="51"/>
      <c r="T3548" s="11" t="str">
        <f t="shared" si="2"/>
        <v>AC Stephanie has been removed. </v>
      </c>
      <c r="U3548" s="51"/>
      <c r="V3548" s="51"/>
      <c r="W3548" s="51"/>
      <c r="X3548" s="51" t="s">
        <v>22808</v>
      </c>
      <c r="Y3548" s="51" t="s">
        <v>60</v>
      </c>
      <c r="Z3548" s="56" t="s">
        <v>22809</v>
      </c>
      <c r="AA3548" s="51" t="s">
        <v>60</v>
      </c>
      <c r="AB3548" s="56" t="s">
        <v>22811</v>
      </c>
      <c r="AC3548" s="51" t="s">
        <v>60</v>
      </c>
      <c r="AD3548" s="56" t="s">
        <v>22834</v>
      </c>
      <c r="AE3548" s="51" t="s">
        <v>22812</v>
      </c>
      <c r="AF3548" s="8" t="s">
        <v>22802</v>
      </c>
      <c r="AG3548" s="8" t="s">
        <v>5913</v>
      </c>
      <c r="AH3548" s="8" t="s">
        <v>4581</v>
      </c>
      <c r="AI3548" s="8" t="s">
        <v>18832</v>
      </c>
      <c r="AJ3548" s="8"/>
      <c r="AK3548" s="8"/>
      <c r="AL3548" s="8"/>
      <c r="AM3548" s="8"/>
      <c r="AN3548" s="8" t="s">
        <v>22813</v>
      </c>
      <c r="AO3548" s="8" t="s">
        <v>22821</v>
      </c>
      <c r="AP3548" s="29" t="s">
        <v>22802</v>
      </c>
      <c r="AQ3548" s="11">
        <v>1451.0</v>
      </c>
    </row>
    <row r="3549">
      <c r="A3549" s="8" t="str">
        <f t="shared" si="1"/>
        <v>AC Vernonell has been removed. </v>
      </c>
      <c r="B3549" s="8" t="s">
        <v>22801</v>
      </c>
      <c r="C3549" s="51" t="s">
        <v>21004</v>
      </c>
      <c r="D3549" s="2" t="s">
        <v>5896</v>
      </c>
      <c r="E3549" s="8" t="s">
        <v>22802</v>
      </c>
      <c r="F3549" s="8" t="s">
        <v>3309</v>
      </c>
      <c r="G3549" s="51" t="s">
        <v>19294</v>
      </c>
      <c r="H3549" s="8" t="s">
        <v>22803</v>
      </c>
      <c r="I3549" s="8" t="s">
        <v>8000</v>
      </c>
      <c r="J3549" s="10">
        <v>3.5</v>
      </c>
      <c r="K3549" s="8" t="s">
        <v>22804</v>
      </c>
      <c r="L3549" s="8"/>
      <c r="M3549" s="8" t="s">
        <v>8419</v>
      </c>
      <c r="N3549" s="51" t="s">
        <v>22835</v>
      </c>
      <c r="O3549" s="57" t="s">
        <v>52</v>
      </c>
      <c r="P3549" s="51"/>
      <c r="Q3549" s="51" t="s">
        <v>277</v>
      </c>
      <c r="R3549" s="57" t="s">
        <v>22836</v>
      </c>
      <c r="S3549" s="51"/>
      <c r="T3549" s="11" t="str">
        <f t="shared" si="2"/>
        <v>AC Vernonell has been removed. </v>
      </c>
      <c r="U3549" s="51"/>
      <c r="V3549" s="51"/>
      <c r="W3549" s="51"/>
      <c r="X3549" s="51" t="s">
        <v>22808</v>
      </c>
      <c r="Y3549" s="51" t="s">
        <v>60</v>
      </c>
      <c r="Z3549" s="56" t="s">
        <v>22809</v>
      </c>
      <c r="AA3549" s="51" t="s">
        <v>60</v>
      </c>
      <c r="AB3549" s="56" t="s">
        <v>22811</v>
      </c>
      <c r="AC3549" s="56" t="s">
        <v>22837</v>
      </c>
      <c r="AD3549" s="51" t="s">
        <v>60</v>
      </c>
      <c r="AE3549" s="51" t="s">
        <v>22812</v>
      </c>
      <c r="AF3549" s="8" t="s">
        <v>22802</v>
      </c>
      <c r="AG3549" s="8" t="s">
        <v>5913</v>
      </c>
      <c r="AH3549" s="8" t="s">
        <v>4581</v>
      </c>
      <c r="AI3549" s="8" t="s">
        <v>233</v>
      </c>
      <c r="AJ3549" s="8"/>
      <c r="AK3549" s="8"/>
      <c r="AL3549" s="8"/>
      <c r="AM3549" s="8"/>
      <c r="AN3549" s="8" t="s">
        <v>22813</v>
      </c>
      <c r="AO3549" s="8" t="s">
        <v>22821</v>
      </c>
      <c r="AP3549" s="29" t="s">
        <v>22802</v>
      </c>
      <c r="AQ3549" s="11">
        <v>1451.0</v>
      </c>
    </row>
    <row r="3550">
      <c r="A3550" s="8" t="str">
        <f t="shared" si="1"/>
        <v>Adam Haldorson</v>
      </c>
      <c r="B3550" s="51" t="s">
        <v>22838</v>
      </c>
      <c r="C3550" s="51" t="s">
        <v>21004</v>
      </c>
      <c r="D3550" s="2" t="s">
        <v>5896</v>
      </c>
      <c r="E3550" s="8" t="s">
        <v>14865</v>
      </c>
      <c r="F3550" s="8" t="s">
        <v>3309</v>
      </c>
      <c r="G3550" s="51" t="s">
        <v>19294</v>
      </c>
      <c r="H3550" s="8" t="s">
        <v>22839</v>
      </c>
      <c r="I3550" s="8" t="s">
        <v>22840</v>
      </c>
      <c r="J3550" s="10">
        <v>3.7</v>
      </c>
      <c r="K3550" s="8" t="s">
        <v>22841</v>
      </c>
      <c r="L3550" s="8"/>
      <c r="M3550" s="8"/>
      <c r="N3550" s="13" t="s">
        <v>22842</v>
      </c>
      <c r="O3550" s="51" t="s">
        <v>52</v>
      </c>
      <c r="P3550" s="51"/>
      <c r="Q3550" s="51"/>
      <c r="R3550" s="51" t="s">
        <v>513</v>
      </c>
      <c r="S3550" s="51" t="s">
        <v>22843</v>
      </c>
      <c r="T3550" s="11" t="str">
        <f t="shared" si="2"/>
        <v>Adam Haldorson</v>
      </c>
      <c r="U3550" s="51" t="s">
        <v>55</v>
      </c>
      <c r="V3550" s="51" t="s">
        <v>22844</v>
      </c>
      <c r="W3550" s="57" t="s">
        <v>22845</v>
      </c>
      <c r="X3550" s="94" t="s">
        <v>22846</v>
      </c>
      <c r="Y3550" s="51" t="s">
        <v>60</v>
      </c>
      <c r="Z3550" s="56" t="s">
        <v>22847</v>
      </c>
      <c r="AA3550" s="51" t="s">
        <v>60</v>
      </c>
      <c r="AB3550" s="56" t="s">
        <v>22848</v>
      </c>
      <c r="AC3550" s="51" t="s">
        <v>60</v>
      </c>
      <c r="AD3550" s="56" t="s">
        <v>22849</v>
      </c>
      <c r="AE3550" s="51" t="s">
        <v>22850</v>
      </c>
      <c r="AF3550" s="8" t="s">
        <v>22851</v>
      </c>
      <c r="AG3550" s="8" t="s">
        <v>5913</v>
      </c>
      <c r="AH3550" s="8" t="s">
        <v>65</v>
      </c>
      <c r="AI3550" s="8" t="s">
        <v>233</v>
      </c>
      <c r="AJ3550" s="8"/>
      <c r="AK3550" s="8" t="s">
        <v>478</v>
      </c>
      <c r="AL3550" s="8" t="s">
        <v>479</v>
      </c>
      <c r="AM3550" s="8" t="s">
        <v>4153</v>
      </c>
      <c r="AN3550" s="8" t="s">
        <v>22852</v>
      </c>
      <c r="AO3550" s="8" t="s">
        <v>22853</v>
      </c>
      <c r="AP3550" s="29" t="s">
        <v>22851</v>
      </c>
      <c r="AQ3550" s="11">
        <v>3806.0</v>
      </c>
    </row>
    <row r="3551">
      <c r="A3551" s="8" t="str">
        <f t="shared" si="1"/>
        <v>Rick Otte</v>
      </c>
      <c r="B3551" s="51" t="s">
        <v>22838</v>
      </c>
      <c r="C3551" s="51" t="s">
        <v>21004</v>
      </c>
      <c r="D3551" s="2" t="s">
        <v>5896</v>
      </c>
      <c r="E3551" s="8" t="s">
        <v>14865</v>
      </c>
      <c r="F3551" s="8" t="s">
        <v>3309</v>
      </c>
      <c r="G3551" s="51" t="s">
        <v>19294</v>
      </c>
      <c r="H3551" s="8" t="s">
        <v>22839</v>
      </c>
      <c r="I3551" s="8" t="s">
        <v>22840</v>
      </c>
      <c r="J3551" s="10">
        <v>3.7</v>
      </c>
      <c r="K3551" s="8" t="s">
        <v>22841</v>
      </c>
      <c r="L3551" s="8"/>
      <c r="M3551" s="8"/>
      <c r="N3551" s="51" t="s">
        <v>22854</v>
      </c>
      <c r="O3551" s="51" t="s">
        <v>52</v>
      </c>
      <c r="P3551" s="51"/>
      <c r="Q3551" s="51"/>
      <c r="R3551" s="51" t="s">
        <v>6737</v>
      </c>
      <c r="S3551" s="51" t="s">
        <v>22855</v>
      </c>
      <c r="T3551" s="11" t="str">
        <f t="shared" si="2"/>
        <v>Rick Otte</v>
      </c>
      <c r="U3551" s="51" t="s">
        <v>4060</v>
      </c>
      <c r="V3551" s="51" t="s">
        <v>22856</v>
      </c>
      <c r="W3551" s="51" t="s">
        <v>22857</v>
      </c>
      <c r="X3551" s="94" t="s">
        <v>22846</v>
      </c>
      <c r="Y3551" s="51" t="s">
        <v>60</v>
      </c>
      <c r="Z3551" s="56" t="s">
        <v>22847</v>
      </c>
      <c r="AA3551" s="51" t="s">
        <v>60</v>
      </c>
      <c r="AB3551" s="56" t="s">
        <v>22848</v>
      </c>
      <c r="AC3551" s="51" t="s">
        <v>60</v>
      </c>
      <c r="AD3551" s="51" t="s">
        <v>60</v>
      </c>
      <c r="AE3551" s="51" t="s">
        <v>22850</v>
      </c>
      <c r="AF3551" s="8" t="s">
        <v>22851</v>
      </c>
      <c r="AG3551" s="8" t="s">
        <v>5913</v>
      </c>
      <c r="AH3551" s="8" t="s">
        <v>65</v>
      </c>
      <c r="AI3551" s="8" t="s">
        <v>233</v>
      </c>
      <c r="AJ3551" s="8"/>
      <c r="AK3551" s="8" t="s">
        <v>478</v>
      </c>
      <c r="AL3551" s="8" t="s">
        <v>479</v>
      </c>
      <c r="AM3551" s="8" t="s">
        <v>4153</v>
      </c>
      <c r="AN3551" s="8" t="s">
        <v>22852</v>
      </c>
      <c r="AO3551" s="8" t="s">
        <v>22853</v>
      </c>
      <c r="AP3551" s="29" t="s">
        <v>22851</v>
      </c>
      <c r="AQ3551" s="11">
        <v>3806.0</v>
      </c>
    </row>
    <row r="3552">
      <c r="A3552" s="8" t="str">
        <f t="shared" si="1"/>
        <v>McKenzie Pluymert</v>
      </c>
      <c r="B3552" s="51" t="s">
        <v>22838</v>
      </c>
      <c r="C3552" s="51" t="s">
        <v>21004</v>
      </c>
      <c r="D3552" s="2" t="s">
        <v>5896</v>
      </c>
      <c r="E3552" s="8" t="s">
        <v>14865</v>
      </c>
      <c r="F3552" s="8" t="s">
        <v>3309</v>
      </c>
      <c r="G3552" s="51" t="s">
        <v>19294</v>
      </c>
      <c r="H3552" s="8" t="s">
        <v>22839</v>
      </c>
      <c r="I3552" s="8" t="s">
        <v>22840</v>
      </c>
      <c r="J3552" s="10">
        <v>3.7</v>
      </c>
      <c r="K3552" s="8" t="s">
        <v>22841</v>
      </c>
      <c r="L3552" s="8"/>
      <c r="M3552" s="8"/>
      <c r="N3552" s="51" t="s">
        <v>22858</v>
      </c>
      <c r="O3552" s="51" t="s">
        <v>52</v>
      </c>
      <c r="P3552" s="51"/>
      <c r="Q3552" s="51"/>
      <c r="R3552" s="51" t="s">
        <v>2462</v>
      </c>
      <c r="S3552" s="51" t="s">
        <v>22859</v>
      </c>
      <c r="T3552" s="11" t="str">
        <f t="shared" si="2"/>
        <v>McKenzie Pluymert</v>
      </c>
      <c r="U3552" s="51" t="s">
        <v>2035</v>
      </c>
      <c r="V3552" s="51" t="s">
        <v>22860</v>
      </c>
      <c r="W3552" s="51" t="s">
        <v>22857</v>
      </c>
      <c r="X3552" s="94" t="s">
        <v>22846</v>
      </c>
      <c r="Y3552" s="51" t="s">
        <v>60</v>
      </c>
      <c r="Z3552" s="56" t="s">
        <v>22847</v>
      </c>
      <c r="AA3552" s="56" t="s">
        <v>22861</v>
      </c>
      <c r="AB3552" s="56" t="s">
        <v>22848</v>
      </c>
      <c r="AC3552" s="51" t="s">
        <v>60</v>
      </c>
      <c r="AD3552" s="51" t="s">
        <v>60</v>
      </c>
      <c r="AE3552" s="51" t="s">
        <v>22850</v>
      </c>
      <c r="AF3552" s="8" t="s">
        <v>22851</v>
      </c>
      <c r="AG3552" s="8" t="s">
        <v>5913</v>
      </c>
      <c r="AH3552" s="8" t="s">
        <v>65</v>
      </c>
      <c r="AI3552" s="8" t="s">
        <v>233</v>
      </c>
      <c r="AJ3552" s="8"/>
      <c r="AK3552" s="8" t="s">
        <v>478</v>
      </c>
      <c r="AL3552" s="8" t="s">
        <v>479</v>
      </c>
      <c r="AM3552" s="8" t="s">
        <v>4153</v>
      </c>
      <c r="AN3552" s="8" t="s">
        <v>22852</v>
      </c>
      <c r="AO3552" s="8" t="s">
        <v>22853</v>
      </c>
      <c r="AP3552" s="29" t="s">
        <v>22851</v>
      </c>
      <c r="AQ3552" s="11">
        <v>3806.0</v>
      </c>
    </row>
    <row r="3553">
      <c r="A3553" s="8" t="str">
        <f t="shared" si="1"/>
        <v>Nicole Kramer</v>
      </c>
      <c r="B3553" s="51" t="s">
        <v>22838</v>
      </c>
      <c r="C3553" s="51" t="s">
        <v>21004</v>
      </c>
      <c r="D3553" s="2" t="s">
        <v>5896</v>
      </c>
      <c r="E3553" s="13" t="s">
        <v>14865</v>
      </c>
      <c r="F3553" s="8" t="s">
        <v>3309</v>
      </c>
      <c r="G3553" s="51" t="s">
        <v>19294</v>
      </c>
      <c r="H3553" s="8" t="s">
        <v>22839</v>
      </c>
      <c r="I3553" s="8" t="s">
        <v>22840</v>
      </c>
      <c r="J3553" s="10">
        <v>3.7</v>
      </c>
      <c r="K3553" s="8" t="s">
        <v>22841</v>
      </c>
      <c r="L3553" s="8"/>
      <c r="M3553" s="8"/>
      <c r="N3553" s="51" t="s">
        <v>22862</v>
      </c>
      <c r="O3553" s="51" t="s">
        <v>52</v>
      </c>
      <c r="P3553" s="51"/>
      <c r="Q3553" s="51"/>
      <c r="R3553" s="51" t="s">
        <v>1538</v>
      </c>
      <c r="S3553" s="51" t="s">
        <v>14955</v>
      </c>
      <c r="T3553" s="11" t="str">
        <f t="shared" si="2"/>
        <v>Nicole Kramer</v>
      </c>
      <c r="U3553" s="51" t="s">
        <v>106</v>
      </c>
      <c r="V3553" s="51" t="s">
        <v>22863</v>
      </c>
      <c r="W3553" s="51" t="s">
        <v>22857</v>
      </c>
      <c r="X3553" s="94" t="s">
        <v>22846</v>
      </c>
      <c r="Y3553" s="56" t="s">
        <v>22864</v>
      </c>
      <c r="Z3553" s="56" t="s">
        <v>22847</v>
      </c>
      <c r="AA3553" s="51" t="s">
        <v>60</v>
      </c>
      <c r="AB3553" s="56" t="s">
        <v>22848</v>
      </c>
      <c r="AC3553" s="56" t="s">
        <v>22865</v>
      </c>
      <c r="AD3553" s="56" t="s">
        <v>22849</v>
      </c>
      <c r="AE3553" s="51" t="s">
        <v>22850</v>
      </c>
      <c r="AF3553" s="13" t="s">
        <v>22851</v>
      </c>
      <c r="AG3553" s="13" t="s">
        <v>5913</v>
      </c>
      <c r="AH3553" s="8" t="s">
        <v>65</v>
      </c>
      <c r="AI3553" s="8" t="s">
        <v>233</v>
      </c>
      <c r="AJ3553" s="8"/>
      <c r="AK3553" s="8" t="s">
        <v>478</v>
      </c>
      <c r="AL3553" s="8" t="s">
        <v>479</v>
      </c>
      <c r="AM3553" s="8" t="s">
        <v>4153</v>
      </c>
      <c r="AN3553" s="8" t="s">
        <v>22852</v>
      </c>
      <c r="AO3553" s="8" t="s">
        <v>22853</v>
      </c>
      <c r="AP3553" s="52" t="s">
        <v>22851</v>
      </c>
      <c r="AQ3553" s="11">
        <v>3806.0</v>
      </c>
    </row>
    <row r="3554">
      <c r="A3554" s="8" t="str">
        <f t="shared" si="1"/>
        <v>Misael Martinez Vasquez</v>
      </c>
      <c r="B3554" s="8" t="s">
        <v>22838</v>
      </c>
      <c r="C3554" s="51" t="s">
        <v>21004</v>
      </c>
      <c r="D3554" s="9" t="s">
        <v>5896</v>
      </c>
      <c r="E3554" s="8" t="s">
        <v>14865</v>
      </c>
      <c r="F3554" s="8" t="s">
        <v>3309</v>
      </c>
      <c r="G3554" s="8" t="s">
        <v>19294</v>
      </c>
      <c r="H3554" s="8" t="s">
        <v>22839</v>
      </c>
      <c r="I3554" s="8" t="s">
        <v>22840</v>
      </c>
      <c r="J3554" s="10">
        <v>3.7</v>
      </c>
      <c r="K3554" s="8" t="s">
        <v>22841</v>
      </c>
      <c r="L3554" s="8" t="s">
        <v>86</v>
      </c>
      <c r="M3554" s="8" t="s">
        <v>86</v>
      </c>
      <c r="N3554" s="8" t="s">
        <v>22866</v>
      </c>
      <c r="O3554" s="8" t="s">
        <v>52</v>
      </c>
      <c r="P3554" s="51"/>
      <c r="Q3554" s="51"/>
      <c r="R3554" s="8" t="s">
        <v>22867</v>
      </c>
      <c r="S3554" s="8" t="s">
        <v>22868</v>
      </c>
      <c r="T3554" s="11" t="str">
        <f t="shared" si="2"/>
        <v>Misael Martinez Vasquez</v>
      </c>
      <c r="U3554" s="8" t="s">
        <v>80</v>
      </c>
      <c r="V3554" s="8" t="s">
        <v>86</v>
      </c>
      <c r="W3554" s="8" t="s">
        <v>86</v>
      </c>
      <c r="X3554" s="8" t="s">
        <v>22846</v>
      </c>
      <c r="Y3554" s="51" t="s">
        <v>60</v>
      </c>
      <c r="Z3554" s="56" t="s">
        <v>22847</v>
      </c>
      <c r="AA3554" s="51" t="s">
        <v>60</v>
      </c>
      <c r="AB3554" s="56" t="s">
        <v>22848</v>
      </c>
      <c r="AC3554" s="51" t="s">
        <v>60</v>
      </c>
      <c r="AD3554" s="56" t="s">
        <v>22849</v>
      </c>
      <c r="AE3554" s="51" t="s">
        <v>22850</v>
      </c>
      <c r="AF3554" s="8" t="s">
        <v>22851</v>
      </c>
      <c r="AG3554" s="8" t="s">
        <v>5913</v>
      </c>
      <c r="AH3554" s="8" t="s">
        <v>65</v>
      </c>
      <c r="AI3554" s="8" t="s">
        <v>18832</v>
      </c>
      <c r="AJ3554" s="8" t="s">
        <v>86</v>
      </c>
      <c r="AK3554" s="8" t="s">
        <v>478</v>
      </c>
      <c r="AL3554" s="8" t="s">
        <v>479</v>
      </c>
      <c r="AM3554" s="8" t="s">
        <v>4153</v>
      </c>
      <c r="AN3554" s="8" t="s">
        <v>422</v>
      </c>
      <c r="AO3554" s="8" t="s">
        <v>22853</v>
      </c>
      <c r="AP3554" s="29" t="s">
        <v>22851</v>
      </c>
      <c r="AQ3554" s="11">
        <v>3806.0</v>
      </c>
    </row>
    <row r="3555">
      <c r="A3555" s="8" t="str">
        <f t="shared" si="1"/>
        <v>Micah Reyes</v>
      </c>
      <c r="B3555" s="8" t="s">
        <v>22838</v>
      </c>
      <c r="C3555" s="51" t="s">
        <v>21004</v>
      </c>
      <c r="D3555" s="9" t="s">
        <v>5896</v>
      </c>
      <c r="E3555" s="8" t="s">
        <v>14865</v>
      </c>
      <c r="F3555" s="8" t="s">
        <v>3309</v>
      </c>
      <c r="G3555" s="8" t="s">
        <v>19294</v>
      </c>
      <c r="H3555" s="8" t="s">
        <v>22839</v>
      </c>
      <c r="I3555" s="8" t="s">
        <v>22840</v>
      </c>
      <c r="J3555" s="10">
        <v>3.7</v>
      </c>
      <c r="K3555" s="8" t="s">
        <v>22841</v>
      </c>
      <c r="L3555" s="8" t="s">
        <v>86</v>
      </c>
      <c r="M3555" s="8" t="s">
        <v>86</v>
      </c>
      <c r="N3555" s="8" t="s">
        <v>22869</v>
      </c>
      <c r="O3555" s="8" t="s">
        <v>52</v>
      </c>
      <c r="P3555" s="51"/>
      <c r="Q3555" s="51"/>
      <c r="R3555" s="8" t="s">
        <v>10866</v>
      </c>
      <c r="S3555" s="8" t="s">
        <v>19634</v>
      </c>
      <c r="T3555" s="11" t="str">
        <f t="shared" si="2"/>
        <v>Micah Reyes</v>
      </c>
      <c r="U3555" s="8" t="s">
        <v>80</v>
      </c>
      <c r="V3555" s="8" t="s">
        <v>86</v>
      </c>
      <c r="W3555" s="8" t="s">
        <v>86</v>
      </c>
      <c r="X3555" s="8" t="s">
        <v>22846</v>
      </c>
      <c r="Y3555" s="56" t="s">
        <v>22870</v>
      </c>
      <c r="Z3555" s="56" t="s">
        <v>22847</v>
      </c>
      <c r="AA3555" s="51" t="s">
        <v>60</v>
      </c>
      <c r="AB3555" s="56" t="s">
        <v>22848</v>
      </c>
      <c r="AC3555" s="56" t="s">
        <v>22871</v>
      </c>
      <c r="AD3555" s="56" t="s">
        <v>22849</v>
      </c>
      <c r="AE3555" s="51" t="s">
        <v>22850</v>
      </c>
      <c r="AF3555" s="8" t="s">
        <v>22851</v>
      </c>
      <c r="AG3555" s="8" t="s">
        <v>5913</v>
      </c>
      <c r="AH3555" s="8" t="s">
        <v>65</v>
      </c>
      <c r="AI3555" s="8" t="s">
        <v>18832</v>
      </c>
      <c r="AJ3555" s="8" t="s">
        <v>86</v>
      </c>
      <c r="AK3555" s="8" t="s">
        <v>478</v>
      </c>
      <c r="AL3555" s="8" t="s">
        <v>479</v>
      </c>
      <c r="AM3555" s="8" t="s">
        <v>4153</v>
      </c>
      <c r="AN3555" s="8" t="s">
        <v>422</v>
      </c>
      <c r="AO3555" s="8" t="s">
        <v>22853</v>
      </c>
      <c r="AP3555" s="29" t="s">
        <v>22851</v>
      </c>
      <c r="AQ3555" s="11">
        <v>3806.0</v>
      </c>
    </row>
    <row r="3556">
      <c r="A3556" s="8" t="str">
        <f t="shared" si="1"/>
        <v>Jack Carroll</v>
      </c>
      <c r="B3556" s="8" t="s">
        <v>22838</v>
      </c>
      <c r="C3556" s="51" t="s">
        <v>21004</v>
      </c>
      <c r="D3556" s="2" t="s">
        <v>5896</v>
      </c>
      <c r="E3556" s="8" t="s">
        <v>14865</v>
      </c>
      <c r="F3556" s="8" t="s">
        <v>3309</v>
      </c>
      <c r="G3556" s="51" t="s">
        <v>19294</v>
      </c>
      <c r="H3556" s="8" t="s">
        <v>22839</v>
      </c>
      <c r="I3556" s="8" t="s">
        <v>22840</v>
      </c>
      <c r="J3556" s="10">
        <v>3.7</v>
      </c>
      <c r="K3556" s="8" t="s">
        <v>22841</v>
      </c>
      <c r="L3556" s="8"/>
      <c r="M3556" s="8"/>
      <c r="N3556" s="51" t="s">
        <v>22872</v>
      </c>
      <c r="O3556" s="57" t="s">
        <v>52</v>
      </c>
      <c r="P3556" s="51"/>
      <c r="Q3556" s="51"/>
      <c r="R3556" s="57" t="s">
        <v>12196</v>
      </c>
      <c r="S3556" s="57" t="s">
        <v>6867</v>
      </c>
      <c r="T3556" s="11" t="str">
        <f t="shared" si="2"/>
        <v>Jack Carroll</v>
      </c>
      <c r="U3556" s="57" t="s">
        <v>80</v>
      </c>
      <c r="V3556" s="51"/>
      <c r="W3556" s="51"/>
      <c r="X3556" s="51" t="s">
        <v>22846</v>
      </c>
      <c r="Y3556" s="56" t="s">
        <v>22873</v>
      </c>
      <c r="Z3556" s="56" t="s">
        <v>22847</v>
      </c>
      <c r="AA3556" s="51" t="s">
        <v>60</v>
      </c>
      <c r="AB3556" s="56" t="s">
        <v>22848</v>
      </c>
      <c r="AC3556" s="51" t="s">
        <v>60</v>
      </c>
      <c r="AD3556" s="56" t="s">
        <v>22849</v>
      </c>
      <c r="AE3556" s="51" t="s">
        <v>22850</v>
      </c>
      <c r="AF3556" s="8" t="s">
        <v>22851</v>
      </c>
      <c r="AG3556" s="8" t="s">
        <v>5913</v>
      </c>
      <c r="AH3556" s="8" t="s">
        <v>65</v>
      </c>
      <c r="AI3556" s="8" t="s">
        <v>233</v>
      </c>
      <c r="AJ3556" s="8"/>
      <c r="AK3556" s="8" t="s">
        <v>478</v>
      </c>
      <c r="AL3556" s="8" t="s">
        <v>479</v>
      </c>
      <c r="AM3556" s="8" t="s">
        <v>4153</v>
      </c>
      <c r="AN3556" s="8" t="s">
        <v>22852</v>
      </c>
      <c r="AO3556" s="8" t="s">
        <v>22853</v>
      </c>
      <c r="AP3556" s="29" t="s">
        <v>22851</v>
      </c>
      <c r="AQ3556" s="11">
        <v>3806.0</v>
      </c>
    </row>
    <row r="3557">
      <c r="A3557" s="8" t="str">
        <f t="shared" si="1"/>
        <v>Jacob Graham</v>
      </c>
      <c r="B3557" s="8" t="s">
        <v>22838</v>
      </c>
      <c r="C3557" s="51" t="s">
        <v>21004</v>
      </c>
      <c r="D3557" s="2" t="s">
        <v>5896</v>
      </c>
      <c r="E3557" s="8" t="s">
        <v>14865</v>
      </c>
      <c r="F3557" s="8" t="s">
        <v>3309</v>
      </c>
      <c r="G3557" s="51" t="s">
        <v>19294</v>
      </c>
      <c r="H3557" s="8" t="s">
        <v>22839</v>
      </c>
      <c r="I3557" s="8" t="s">
        <v>22840</v>
      </c>
      <c r="J3557" s="10">
        <v>3.7</v>
      </c>
      <c r="K3557" s="8" t="s">
        <v>22841</v>
      </c>
      <c r="L3557" s="8"/>
      <c r="M3557" s="8"/>
      <c r="N3557" s="51" t="s">
        <v>22874</v>
      </c>
      <c r="O3557" s="57" t="s">
        <v>52</v>
      </c>
      <c r="P3557" s="51"/>
      <c r="Q3557" s="51"/>
      <c r="R3557" s="57" t="s">
        <v>1222</v>
      </c>
      <c r="S3557" s="57" t="s">
        <v>2377</v>
      </c>
      <c r="T3557" s="11" t="str">
        <f t="shared" si="2"/>
        <v>Jacob Graham</v>
      </c>
      <c r="U3557" s="57" t="s">
        <v>80</v>
      </c>
      <c r="V3557" s="51"/>
      <c r="W3557" s="51"/>
      <c r="X3557" s="51" t="s">
        <v>22846</v>
      </c>
      <c r="Y3557" s="51" t="s">
        <v>60</v>
      </c>
      <c r="Z3557" s="56" t="s">
        <v>22847</v>
      </c>
      <c r="AA3557" s="56" t="s">
        <v>22875</v>
      </c>
      <c r="AB3557" s="56" t="s">
        <v>22848</v>
      </c>
      <c r="AC3557" s="51" t="s">
        <v>60</v>
      </c>
      <c r="AD3557" s="56" t="s">
        <v>22849</v>
      </c>
      <c r="AE3557" s="51" t="s">
        <v>22850</v>
      </c>
      <c r="AF3557" s="8" t="s">
        <v>22851</v>
      </c>
      <c r="AG3557" s="8" t="s">
        <v>5913</v>
      </c>
      <c r="AH3557" s="8" t="s">
        <v>65</v>
      </c>
      <c r="AI3557" s="8" t="s">
        <v>18832</v>
      </c>
      <c r="AJ3557" s="8"/>
      <c r="AK3557" s="8" t="s">
        <v>478</v>
      </c>
      <c r="AL3557" s="8" t="s">
        <v>479</v>
      </c>
      <c r="AM3557" s="8" t="s">
        <v>4153</v>
      </c>
      <c r="AN3557" s="8" t="s">
        <v>22852</v>
      </c>
      <c r="AO3557" s="8" t="s">
        <v>22876</v>
      </c>
      <c r="AP3557" s="29" t="s">
        <v>22851</v>
      </c>
      <c r="AQ3557" s="11">
        <v>3806.0</v>
      </c>
    </row>
    <row r="3558">
      <c r="A3558" s="8" t="str">
        <f t="shared" si="1"/>
        <v>Rachel Haldorson</v>
      </c>
      <c r="B3558" s="51" t="s">
        <v>22838</v>
      </c>
      <c r="C3558" s="51" t="s">
        <v>21004</v>
      </c>
      <c r="D3558" s="2" t="s">
        <v>5896</v>
      </c>
      <c r="E3558" s="8" t="s">
        <v>14865</v>
      </c>
      <c r="F3558" s="8" t="s">
        <v>3309</v>
      </c>
      <c r="G3558" s="51" t="s">
        <v>19294</v>
      </c>
      <c r="H3558" s="8" t="s">
        <v>22839</v>
      </c>
      <c r="I3558" s="8" t="s">
        <v>22840</v>
      </c>
      <c r="J3558" s="10">
        <v>3.7</v>
      </c>
      <c r="K3558" s="8" t="s">
        <v>22841</v>
      </c>
      <c r="L3558" s="8"/>
      <c r="M3558" s="8"/>
      <c r="N3558" s="57" t="s">
        <v>22877</v>
      </c>
      <c r="O3558" s="51" t="s">
        <v>52</v>
      </c>
      <c r="P3558" s="51"/>
      <c r="Q3558" s="51"/>
      <c r="R3558" s="51" t="s">
        <v>3845</v>
      </c>
      <c r="S3558" s="51" t="s">
        <v>22843</v>
      </c>
      <c r="T3558" s="11" t="str">
        <f t="shared" si="2"/>
        <v>Rachel Haldorson</v>
      </c>
      <c r="U3558" s="57" t="s">
        <v>80</v>
      </c>
      <c r="V3558" s="51"/>
      <c r="W3558" s="51"/>
      <c r="X3558" s="51" t="s">
        <v>22846</v>
      </c>
      <c r="Y3558" s="51" t="s">
        <v>60</v>
      </c>
      <c r="Z3558" s="56" t="s">
        <v>22847</v>
      </c>
      <c r="AA3558" s="51" t="s">
        <v>60</v>
      </c>
      <c r="AB3558" s="56" t="s">
        <v>22848</v>
      </c>
      <c r="AC3558" s="51" t="s">
        <v>60</v>
      </c>
      <c r="AD3558" s="56" t="s">
        <v>22849</v>
      </c>
      <c r="AE3558" s="51" t="s">
        <v>22850</v>
      </c>
      <c r="AF3558" s="8" t="s">
        <v>22851</v>
      </c>
      <c r="AG3558" s="8" t="s">
        <v>5913</v>
      </c>
      <c r="AH3558" s="8" t="s">
        <v>65</v>
      </c>
      <c r="AI3558" s="8" t="s">
        <v>233</v>
      </c>
      <c r="AJ3558" s="8"/>
      <c r="AK3558" s="8" t="s">
        <v>478</v>
      </c>
      <c r="AL3558" s="8" t="s">
        <v>479</v>
      </c>
      <c r="AM3558" s="8" t="s">
        <v>4153</v>
      </c>
      <c r="AN3558" s="8" t="s">
        <v>22852</v>
      </c>
      <c r="AO3558" s="8" t="s">
        <v>22853</v>
      </c>
      <c r="AP3558" s="29" t="s">
        <v>22851</v>
      </c>
      <c r="AQ3558" s="11">
        <v>3806.0</v>
      </c>
    </row>
    <row r="3559">
      <c r="A3559" s="8" t="str">
        <f t="shared" si="1"/>
        <v>Brendan VanHouten</v>
      </c>
      <c r="B3559" s="8" t="s">
        <v>22838</v>
      </c>
      <c r="C3559" s="51" t="s">
        <v>21004</v>
      </c>
      <c r="D3559" s="9" t="s">
        <v>5896</v>
      </c>
      <c r="E3559" s="8" t="s">
        <v>14865</v>
      </c>
      <c r="F3559" s="8" t="s">
        <v>3309</v>
      </c>
      <c r="G3559" s="8" t="s">
        <v>19294</v>
      </c>
      <c r="H3559" s="8" t="s">
        <v>22839</v>
      </c>
      <c r="I3559" s="8" t="s">
        <v>22840</v>
      </c>
      <c r="J3559" s="10">
        <v>3.7</v>
      </c>
      <c r="K3559" s="8" t="s">
        <v>22841</v>
      </c>
      <c r="L3559" s="8"/>
      <c r="M3559" s="8"/>
      <c r="N3559" s="8" t="s">
        <v>22878</v>
      </c>
      <c r="O3559" s="13" t="s">
        <v>52</v>
      </c>
      <c r="P3559" s="51"/>
      <c r="Q3559" s="51"/>
      <c r="R3559" s="13" t="s">
        <v>8856</v>
      </c>
      <c r="S3559" s="13" t="s">
        <v>22879</v>
      </c>
      <c r="T3559" s="11" t="str">
        <f t="shared" si="2"/>
        <v>Brendan VanHouten</v>
      </c>
      <c r="U3559" s="13" t="s">
        <v>80</v>
      </c>
      <c r="V3559" s="8"/>
      <c r="W3559" s="8"/>
      <c r="X3559" s="8" t="s">
        <v>22846</v>
      </c>
      <c r="Y3559" s="51" t="s">
        <v>60</v>
      </c>
      <c r="Z3559" s="56" t="s">
        <v>22847</v>
      </c>
      <c r="AA3559" s="51" t="s">
        <v>60</v>
      </c>
      <c r="AB3559" s="56" t="s">
        <v>22848</v>
      </c>
      <c r="AC3559" s="56" t="s">
        <v>22880</v>
      </c>
      <c r="AD3559" s="56" t="s">
        <v>22849</v>
      </c>
      <c r="AE3559" s="8" t="s">
        <v>22850</v>
      </c>
      <c r="AF3559" s="8" t="s">
        <v>22851</v>
      </c>
      <c r="AG3559" s="8" t="s">
        <v>5913</v>
      </c>
      <c r="AH3559" s="8" t="s">
        <v>65</v>
      </c>
      <c r="AI3559" s="8" t="s">
        <v>18832</v>
      </c>
      <c r="AJ3559" s="8"/>
      <c r="AK3559" s="8" t="s">
        <v>478</v>
      </c>
      <c r="AL3559" s="8" t="s">
        <v>479</v>
      </c>
      <c r="AM3559" s="8" t="s">
        <v>4153</v>
      </c>
      <c r="AN3559" s="8" t="s">
        <v>22852</v>
      </c>
      <c r="AO3559" s="8" t="s">
        <v>22876</v>
      </c>
      <c r="AP3559" s="29" t="s">
        <v>22851</v>
      </c>
      <c r="AQ3559" s="11">
        <v>3806.0</v>
      </c>
    </row>
    <row r="3560">
      <c r="A3560" s="8" t="str">
        <f t="shared" si="1"/>
        <v>Jordan Bartolazzi</v>
      </c>
      <c r="B3560" s="8" t="s">
        <v>22881</v>
      </c>
      <c r="C3560" s="51" t="s">
        <v>21004</v>
      </c>
      <c r="D3560" s="2" t="s">
        <v>5896</v>
      </c>
      <c r="E3560" s="51" t="s">
        <v>2765</v>
      </c>
      <c r="F3560" s="51" t="s">
        <v>3309</v>
      </c>
      <c r="G3560" s="51" t="s">
        <v>19294</v>
      </c>
      <c r="H3560" s="51" t="s">
        <v>22882</v>
      </c>
      <c r="I3560" s="59" t="s">
        <v>21108</v>
      </c>
      <c r="J3560" s="60">
        <v>3.7</v>
      </c>
      <c r="K3560" s="51" t="s">
        <v>22883</v>
      </c>
      <c r="L3560" s="51"/>
      <c r="M3560" s="51" t="s">
        <v>15977</v>
      </c>
      <c r="N3560" s="51" t="s">
        <v>22884</v>
      </c>
      <c r="O3560" s="51" t="s">
        <v>52</v>
      </c>
      <c r="P3560" s="51"/>
      <c r="Q3560" s="51"/>
      <c r="R3560" s="51" t="s">
        <v>1841</v>
      </c>
      <c r="S3560" s="51" t="s">
        <v>22885</v>
      </c>
      <c r="T3560" s="11" t="str">
        <f t="shared" si="2"/>
        <v>Jordan Bartolazzi</v>
      </c>
      <c r="U3560" s="51" t="s">
        <v>55</v>
      </c>
      <c r="V3560" s="51" t="s">
        <v>22886</v>
      </c>
      <c r="W3560" s="51" t="s">
        <v>22887</v>
      </c>
      <c r="X3560" s="51" t="s">
        <v>22888</v>
      </c>
      <c r="Y3560" s="51" t="s">
        <v>60</v>
      </c>
      <c r="Z3560" s="56" t="s">
        <v>22889</v>
      </c>
      <c r="AA3560" s="51" t="s">
        <v>60</v>
      </c>
      <c r="AB3560" s="56" t="s">
        <v>22890</v>
      </c>
      <c r="AC3560" s="56" t="s">
        <v>22891</v>
      </c>
      <c r="AD3560" s="56" t="s">
        <v>22892</v>
      </c>
      <c r="AE3560" s="51" t="s">
        <v>22893</v>
      </c>
      <c r="AF3560" s="51" t="s">
        <v>22894</v>
      </c>
      <c r="AG3560" s="51" t="s">
        <v>5913</v>
      </c>
      <c r="AH3560" s="51" t="s">
        <v>232</v>
      </c>
      <c r="AI3560" s="59" t="s">
        <v>18832</v>
      </c>
      <c r="AJ3560" s="51"/>
      <c r="AK3560" s="59" t="s">
        <v>655</v>
      </c>
      <c r="AL3560" s="59" t="s">
        <v>1715</v>
      </c>
      <c r="AM3560" s="59" t="s">
        <v>236</v>
      </c>
      <c r="AN3560" s="59" t="s">
        <v>22895</v>
      </c>
      <c r="AO3560" s="59" t="s">
        <v>22896</v>
      </c>
      <c r="AP3560" s="67" t="s">
        <v>22894</v>
      </c>
      <c r="AQ3560" s="68">
        <v>3234.0</v>
      </c>
    </row>
    <row r="3561">
      <c r="A3561" s="8" t="str">
        <f t="shared" si="1"/>
        <v>Paul Markel</v>
      </c>
      <c r="B3561" s="51" t="s">
        <v>22881</v>
      </c>
      <c r="C3561" s="51" t="s">
        <v>21004</v>
      </c>
      <c r="D3561" s="2" t="s">
        <v>5896</v>
      </c>
      <c r="E3561" s="8" t="s">
        <v>2765</v>
      </c>
      <c r="F3561" s="8" t="s">
        <v>3309</v>
      </c>
      <c r="G3561" s="51" t="s">
        <v>19294</v>
      </c>
      <c r="H3561" s="8" t="s">
        <v>22882</v>
      </c>
      <c r="I3561" s="8" t="s">
        <v>21108</v>
      </c>
      <c r="J3561" s="10">
        <v>3.7</v>
      </c>
      <c r="K3561" s="8" t="s">
        <v>22883</v>
      </c>
      <c r="L3561" s="8"/>
      <c r="M3561" s="8" t="s">
        <v>15977</v>
      </c>
      <c r="N3561" s="51" t="s">
        <v>22897</v>
      </c>
      <c r="O3561" s="51" t="s">
        <v>52</v>
      </c>
      <c r="P3561" s="51"/>
      <c r="Q3561" s="51"/>
      <c r="R3561" s="51" t="s">
        <v>425</v>
      </c>
      <c r="S3561" s="51" t="s">
        <v>22898</v>
      </c>
      <c r="T3561" s="11" t="str">
        <f t="shared" si="2"/>
        <v>Paul Markel</v>
      </c>
      <c r="U3561" s="51" t="s">
        <v>160</v>
      </c>
      <c r="V3561" s="51" t="s">
        <v>22899</v>
      </c>
      <c r="W3561" s="51" t="s">
        <v>22887</v>
      </c>
      <c r="X3561" s="94" t="s">
        <v>22888</v>
      </c>
      <c r="Y3561" s="51" t="s">
        <v>60</v>
      </c>
      <c r="Z3561" s="56" t="s">
        <v>22889</v>
      </c>
      <c r="AA3561" s="51" t="s">
        <v>60</v>
      </c>
      <c r="AB3561" s="56" t="s">
        <v>22890</v>
      </c>
      <c r="AC3561" s="51" t="s">
        <v>60</v>
      </c>
      <c r="AD3561" s="56" t="s">
        <v>22892</v>
      </c>
      <c r="AE3561" s="51" t="s">
        <v>22893</v>
      </c>
      <c r="AF3561" s="8" t="s">
        <v>22894</v>
      </c>
      <c r="AG3561" s="8" t="s">
        <v>5913</v>
      </c>
      <c r="AH3561" s="8" t="s">
        <v>232</v>
      </c>
      <c r="AI3561" s="8" t="s">
        <v>233</v>
      </c>
      <c r="AJ3561" s="8"/>
      <c r="AK3561" s="8" t="s">
        <v>655</v>
      </c>
      <c r="AL3561" s="8" t="s">
        <v>1715</v>
      </c>
      <c r="AM3561" s="8" t="s">
        <v>236</v>
      </c>
      <c r="AN3561" s="8" t="s">
        <v>22895</v>
      </c>
      <c r="AO3561" s="8" t="s">
        <v>22900</v>
      </c>
      <c r="AP3561" s="29" t="s">
        <v>22894</v>
      </c>
      <c r="AQ3561" s="11">
        <v>3234.0</v>
      </c>
    </row>
    <row r="3562">
      <c r="A3562" s="8" t="str">
        <f t="shared" si="1"/>
        <v>Jon Lunderberg</v>
      </c>
      <c r="B3562" s="51" t="s">
        <v>22881</v>
      </c>
      <c r="C3562" s="51" t="s">
        <v>21004</v>
      </c>
      <c r="D3562" s="2" t="s">
        <v>5896</v>
      </c>
      <c r="E3562" s="8" t="s">
        <v>2765</v>
      </c>
      <c r="F3562" s="8" t="s">
        <v>3309</v>
      </c>
      <c r="G3562" s="51" t="s">
        <v>19294</v>
      </c>
      <c r="H3562" s="8" t="s">
        <v>22882</v>
      </c>
      <c r="I3562" s="8" t="s">
        <v>21108</v>
      </c>
      <c r="J3562" s="10">
        <v>3.7</v>
      </c>
      <c r="K3562" s="8" t="s">
        <v>22883</v>
      </c>
      <c r="L3562" s="8"/>
      <c r="M3562" s="8" t="s">
        <v>15977</v>
      </c>
      <c r="N3562" s="51" t="s">
        <v>22901</v>
      </c>
      <c r="O3562" s="51" t="s">
        <v>52</v>
      </c>
      <c r="P3562" s="51"/>
      <c r="Q3562" s="51"/>
      <c r="R3562" s="51" t="s">
        <v>5605</v>
      </c>
      <c r="S3562" s="51" t="s">
        <v>22902</v>
      </c>
      <c r="T3562" s="11" t="str">
        <f t="shared" si="2"/>
        <v>Jon Lunderberg</v>
      </c>
      <c r="U3562" s="51" t="s">
        <v>247</v>
      </c>
      <c r="V3562" s="51" t="s">
        <v>22903</v>
      </c>
      <c r="W3562" s="51" t="s">
        <v>22887</v>
      </c>
      <c r="X3562" s="94" t="s">
        <v>22888</v>
      </c>
      <c r="Y3562" s="51" t="s">
        <v>60</v>
      </c>
      <c r="Z3562" s="56" t="s">
        <v>22889</v>
      </c>
      <c r="AA3562" s="51" t="s">
        <v>60</v>
      </c>
      <c r="AB3562" s="56" t="s">
        <v>22890</v>
      </c>
      <c r="AC3562" s="51" t="s">
        <v>60</v>
      </c>
      <c r="AD3562" s="56" t="s">
        <v>22892</v>
      </c>
      <c r="AE3562" s="51" t="s">
        <v>22893</v>
      </c>
      <c r="AF3562" s="8" t="s">
        <v>22894</v>
      </c>
      <c r="AG3562" s="8" t="s">
        <v>5913</v>
      </c>
      <c r="AH3562" s="8" t="s">
        <v>232</v>
      </c>
      <c r="AI3562" s="8" t="s">
        <v>233</v>
      </c>
      <c r="AJ3562" s="8"/>
      <c r="AK3562" s="8" t="s">
        <v>655</v>
      </c>
      <c r="AL3562" s="8" t="s">
        <v>1715</v>
      </c>
      <c r="AM3562" s="8" t="s">
        <v>236</v>
      </c>
      <c r="AN3562" s="8" t="s">
        <v>22895</v>
      </c>
      <c r="AO3562" s="8" t="s">
        <v>22900</v>
      </c>
      <c r="AP3562" s="29" t="s">
        <v>22894</v>
      </c>
      <c r="AQ3562" s="11">
        <v>3234.0</v>
      </c>
    </row>
    <row r="3563">
      <c r="A3563" s="8" t="str">
        <f t="shared" si="1"/>
        <v>Mark Northuis</v>
      </c>
      <c r="B3563" s="51" t="s">
        <v>22881</v>
      </c>
      <c r="C3563" s="51" t="s">
        <v>21004</v>
      </c>
      <c r="D3563" s="2" t="s">
        <v>5896</v>
      </c>
      <c r="E3563" s="8" t="s">
        <v>2765</v>
      </c>
      <c r="F3563" s="8" t="s">
        <v>3309</v>
      </c>
      <c r="G3563" s="51" t="s">
        <v>19294</v>
      </c>
      <c r="H3563" s="8" t="s">
        <v>22882</v>
      </c>
      <c r="I3563" s="8" t="s">
        <v>21108</v>
      </c>
      <c r="J3563" s="10">
        <v>3.7</v>
      </c>
      <c r="K3563" s="8" t="s">
        <v>22883</v>
      </c>
      <c r="L3563" s="8"/>
      <c r="M3563" s="8" t="s">
        <v>15977</v>
      </c>
      <c r="N3563" s="51" t="s">
        <v>22904</v>
      </c>
      <c r="O3563" s="51" t="s">
        <v>52</v>
      </c>
      <c r="P3563" s="51"/>
      <c r="Q3563" s="51"/>
      <c r="R3563" s="51" t="s">
        <v>3210</v>
      </c>
      <c r="S3563" s="51" t="s">
        <v>22905</v>
      </c>
      <c r="T3563" s="11" t="str">
        <f t="shared" si="2"/>
        <v>Mark Northuis</v>
      </c>
      <c r="U3563" s="51" t="s">
        <v>106</v>
      </c>
      <c r="V3563" s="51" t="s">
        <v>22906</v>
      </c>
      <c r="W3563" s="51" t="s">
        <v>22907</v>
      </c>
      <c r="X3563" s="94" t="s">
        <v>22888</v>
      </c>
      <c r="Y3563" s="51" t="s">
        <v>60</v>
      </c>
      <c r="Z3563" s="56" t="s">
        <v>22889</v>
      </c>
      <c r="AA3563" s="51" t="s">
        <v>60</v>
      </c>
      <c r="AB3563" s="56" t="s">
        <v>22890</v>
      </c>
      <c r="AC3563" s="51" t="s">
        <v>60</v>
      </c>
      <c r="AD3563" s="56" t="s">
        <v>22892</v>
      </c>
      <c r="AE3563" s="51" t="s">
        <v>22893</v>
      </c>
      <c r="AF3563" s="8" t="s">
        <v>22894</v>
      </c>
      <c r="AG3563" s="8" t="s">
        <v>5913</v>
      </c>
      <c r="AH3563" s="8" t="s">
        <v>232</v>
      </c>
      <c r="AI3563" s="8" t="s">
        <v>233</v>
      </c>
      <c r="AJ3563" s="8"/>
      <c r="AK3563" s="8" t="s">
        <v>655</v>
      </c>
      <c r="AL3563" s="8" t="s">
        <v>1715</v>
      </c>
      <c r="AM3563" s="8" t="s">
        <v>236</v>
      </c>
      <c r="AN3563" s="8" t="s">
        <v>22895</v>
      </c>
      <c r="AO3563" s="8" t="s">
        <v>22900</v>
      </c>
      <c r="AP3563" s="29" t="s">
        <v>22894</v>
      </c>
      <c r="AQ3563" s="11">
        <v>3234.0</v>
      </c>
    </row>
    <row r="3564">
      <c r="A3564" s="8" t="str">
        <f t="shared" si="1"/>
        <v>Lawrence Green</v>
      </c>
      <c r="B3564" s="8" t="s">
        <v>22881</v>
      </c>
      <c r="C3564" s="51" t="s">
        <v>21004</v>
      </c>
      <c r="D3564" s="79" t="s">
        <v>5896</v>
      </c>
      <c r="E3564" s="62" t="s">
        <v>2765</v>
      </c>
      <c r="F3564" s="62" t="s">
        <v>3309</v>
      </c>
      <c r="G3564" s="51" t="s">
        <v>19294</v>
      </c>
      <c r="H3564" s="89">
        <v>170301.0</v>
      </c>
      <c r="I3564" s="63" t="s">
        <v>21108</v>
      </c>
      <c r="J3564" s="60">
        <v>3.7</v>
      </c>
      <c r="K3564" s="18" t="s">
        <v>22883</v>
      </c>
      <c r="L3564" s="18"/>
      <c r="M3564" s="89">
        <v>106.0</v>
      </c>
      <c r="N3564" s="61" t="s">
        <v>22908</v>
      </c>
      <c r="O3564" s="51" t="s">
        <v>52</v>
      </c>
      <c r="P3564" s="61" t="s">
        <v>207</v>
      </c>
      <c r="Q3564" s="51"/>
      <c r="R3564" s="51" t="s">
        <v>978</v>
      </c>
      <c r="S3564" s="51" t="s">
        <v>3223</v>
      </c>
      <c r="T3564" s="11" t="str">
        <f t="shared" si="2"/>
        <v>Lawrence Green</v>
      </c>
      <c r="U3564" s="51" t="s">
        <v>80</v>
      </c>
      <c r="V3564" s="51"/>
      <c r="W3564" s="51"/>
      <c r="X3564" s="62" t="s">
        <v>22888</v>
      </c>
      <c r="Y3564" s="62"/>
      <c r="Z3564" s="62"/>
      <c r="AA3564" s="62"/>
      <c r="AB3564" s="62"/>
      <c r="AC3564" s="62"/>
      <c r="AD3564" s="62"/>
      <c r="AE3564" s="62" t="s">
        <v>22893</v>
      </c>
      <c r="AF3564" s="62" t="s">
        <v>22894</v>
      </c>
      <c r="AG3564" s="62" t="s">
        <v>5913</v>
      </c>
      <c r="AH3564" s="72" t="s">
        <v>232</v>
      </c>
      <c r="AI3564" s="63" t="s">
        <v>18832</v>
      </c>
      <c r="AJ3564" s="72"/>
      <c r="AK3564" s="63" t="s">
        <v>655</v>
      </c>
      <c r="AL3564" s="63" t="s">
        <v>1715</v>
      </c>
      <c r="AM3564" s="60" t="s">
        <v>236</v>
      </c>
      <c r="AN3564" s="97">
        <v>0.7311827956989247</v>
      </c>
      <c r="AO3564" s="98">
        <v>50360.0</v>
      </c>
      <c r="AP3564" s="90" t="s">
        <v>22894</v>
      </c>
      <c r="AQ3564" s="68">
        <v>3234.0</v>
      </c>
    </row>
    <row r="3565">
      <c r="A3565" s="8" t="str">
        <f t="shared" si="1"/>
        <v>Ben Turner</v>
      </c>
      <c r="B3565" s="51" t="s">
        <v>22881</v>
      </c>
      <c r="C3565" s="51" t="s">
        <v>21004</v>
      </c>
      <c r="D3565" s="2" t="s">
        <v>5896</v>
      </c>
      <c r="E3565" s="8" t="s">
        <v>2765</v>
      </c>
      <c r="F3565" s="8" t="s">
        <v>3309</v>
      </c>
      <c r="G3565" s="51" t="s">
        <v>19294</v>
      </c>
      <c r="H3565" s="8" t="s">
        <v>22882</v>
      </c>
      <c r="I3565" s="8" t="s">
        <v>21108</v>
      </c>
      <c r="J3565" s="10">
        <v>3.7</v>
      </c>
      <c r="K3565" s="8" t="s">
        <v>22883</v>
      </c>
      <c r="L3565" s="8"/>
      <c r="M3565" s="8" t="s">
        <v>15977</v>
      </c>
      <c r="N3565" s="51" t="s">
        <v>22909</v>
      </c>
      <c r="O3565" s="57" t="s">
        <v>52</v>
      </c>
      <c r="P3565" s="51"/>
      <c r="Q3565" s="51"/>
      <c r="R3565" s="51" t="s">
        <v>2944</v>
      </c>
      <c r="S3565" s="51" t="s">
        <v>6359</v>
      </c>
      <c r="T3565" s="11" t="str">
        <f t="shared" si="2"/>
        <v>Ben Turner</v>
      </c>
      <c r="U3565" s="57" t="s">
        <v>80</v>
      </c>
      <c r="V3565" s="51"/>
      <c r="W3565" s="51"/>
      <c r="X3565" s="51" t="s">
        <v>22888</v>
      </c>
      <c r="Y3565" s="51" t="s">
        <v>60</v>
      </c>
      <c r="Z3565" s="56" t="s">
        <v>22889</v>
      </c>
      <c r="AA3565" s="51" t="s">
        <v>60</v>
      </c>
      <c r="AB3565" s="56" t="s">
        <v>22890</v>
      </c>
      <c r="AC3565" s="51" t="s">
        <v>60</v>
      </c>
      <c r="AD3565" s="56" t="s">
        <v>22892</v>
      </c>
      <c r="AE3565" s="51" t="s">
        <v>22893</v>
      </c>
      <c r="AF3565" s="8" t="s">
        <v>22894</v>
      </c>
      <c r="AG3565" s="8" t="s">
        <v>5913</v>
      </c>
      <c r="AH3565" s="8" t="s">
        <v>232</v>
      </c>
      <c r="AI3565" s="8" t="s">
        <v>18832</v>
      </c>
      <c r="AJ3565" s="8"/>
      <c r="AK3565" s="8" t="s">
        <v>655</v>
      </c>
      <c r="AL3565" s="8" t="s">
        <v>1715</v>
      </c>
      <c r="AM3565" s="8" t="s">
        <v>236</v>
      </c>
      <c r="AN3565" s="8" t="s">
        <v>22895</v>
      </c>
      <c r="AO3565" s="8" t="s">
        <v>22896</v>
      </c>
      <c r="AP3565" s="29" t="s">
        <v>22894</v>
      </c>
      <c r="AQ3565" s="11">
        <v>3234.0</v>
      </c>
    </row>
    <row r="3566">
      <c r="A3566" s="8" t="str">
        <f t="shared" si="1"/>
        <v>Kara Winton</v>
      </c>
      <c r="B3566" s="51" t="s">
        <v>22881</v>
      </c>
      <c r="C3566" s="51" t="s">
        <v>21004</v>
      </c>
      <c r="D3566" s="2" t="s">
        <v>5896</v>
      </c>
      <c r="E3566" s="8" t="s">
        <v>2765</v>
      </c>
      <c r="F3566" s="8" t="s">
        <v>3309</v>
      </c>
      <c r="G3566" s="51" t="s">
        <v>19294</v>
      </c>
      <c r="H3566" s="8" t="s">
        <v>22882</v>
      </c>
      <c r="I3566" s="8" t="s">
        <v>21108</v>
      </c>
      <c r="J3566" s="10">
        <v>3.7</v>
      </c>
      <c r="K3566" s="8" t="s">
        <v>22883</v>
      </c>
      <c r="L3566" s="8"/>
      <c r="M3566" s="8" t="s">
        <v>15977</v>
      </c>
      <c r="N3566" s="51" t="s">
        <v>22910</v>
      </c>
      <c r="O3566" s="57" t="s">
        <v>52</v>
      </c>
      <c r="P3566" s="51"/>
      <c r="Q3566" s="51"/>
      <c r="R3566" s="51" t="s">
        <v>9548</v>
      </c>
      <c r="S3566" s="51" t="s">
        <v>22911</v>
      </c>
      <c r="T3566" s="11" t="str">
        <f t="shared" si="2"/>
        <v>Kara Winton</v>
      </c>
      <c r="U3566" s="57" t="s">
        <v>80</v>
      </c>
      <c r="V3566" s="51"/>
      <c r="W3566" s="51"/>
      <c r="X3566" s="51" t="s">
        <v>22888</v>
      </c>
      <c r="Y3566" s="51" t="s">
        <v>60</v>
      </c>
      <c r="Z3566" s="56" t="s">
        <v>22889</v>
      </c>
      <c r="AA3566" s="51" t="s">
        <v>60</v>
      </c>
      <c r="AB3566" s="56" t="s">
        <v>22890</v>
      </c>
      <c r="AC3566" s="51" t="s">
        <v>60</v>
      </c>
      <c r="AD3566" s="56" t="s">
        <v>22892</v>
      </c>
      <c r="AE3566" s="51" t="s">
        <v>22893</v>
      </c>
      <c r="AF3566" s="8" t="s">
        <v>22894</v>
      </c>
      <c r="AG3566" s="8" t="s">
        <v>5913</v>
      </c>
      <c r="AH3566" s="8" t="s">
        <v>232</v>
      </c>
      <c r="AI3566" s="8" t="s">
        <v>18832</v>
      </c>
      <c r="AJ3566" s="8"/>
      <c r="AK3566" s="8" t="s">
        <v>655</v>
      </c>
      <c r="AL3566" s="8" t="s">
        <v>1715</v>
      </c>
      <c r="AM3566" s="8" t="s">
        <v>236</v>
      </c>
      <c r="AN3566" s="8" t="s">
        <v>22895</v>
      </c>
      <c r="AO3566" s="8" t="s">
        <v>22896</v>
      </c>
      <c r="AP3566" s="29" t="s">
        <v>22894</v>
      </c>
      <c r="AQ3566" s="11">
        <v>3234.0</v>
      </c>
    </row>
    <row r="3567">
      <c r="A3567" s="8" t="str">
        <f t="shared" si="1"/>
        <v>Rachel Hickey</v>
      </c>
      <c r="B3567" s="16" t="s">
        <v>22912</v>
      </c>
      <c r="C3567" s="51" t="s">
        <v>21004</v>
      </c>
      <c r="D3567" s="79" t="s">
        <v>5896</v>
      </c>
      <c r="E3567" s="62" t="s">
        <v>6131</v>
      </c>
      <c r="F3567" s="62" t="s">
        <v>3309</v>
      </c>
      <c r="G3567" s="51" t="s">
        <v>19294</v>
      </c>
      <c r="H3567" s="89">
        <v>170532.0</v>
      </c>
      <c r="I3567" s="63" t="s">
        <v>49</v>
      </c>
      <c r="J3567" s="60">
        <v>3.73</v>
      </c>
      <c r="K3567" s="18" t="s">
        <v>22913</v>
      </c>
      <c r="L3567" s="18"/>
      <c r="M3567" s="18">
        <v>76.0</v>
      </c>
      <c r="N3567" s="61" t="s">
        <v>22914</v>
      </c>
      <c r="O3567" s="51" t="s">
        <v>52</v>
      </c>
      <c r="P3567" s="61" t="s">
        <v>207</v>
      </c>
      <c r="Q3567" s="51"/>
      <c r="R3567" s="51" t="s">
        <v>3845</v>
      </c>
      <c r="S3567" s="51" t="s">
        <v>22915</v>
      </c>
      <c r="T3567" s="11" t="str">
        <f t="shared" si="2"/>
        <v>Rachel Hickey</v>
      </c>
      <c r="U3567" s="51" t="s">
        <v>2416</v>
      </c>
      <c r="V3567" s="51" t="s">
        <v>22916</v>
      </c>
      <c r="W3567" s="51" t="s">
        <v>22917</v>
      </c>
      <c r="X3567" s="62" t="s">
        <v>22918</v>
      </c>
      <c r="Y3567" s="62"/>
      <c r="Z3567" s="62"/>
      <c r="AA3567" s="62"/>
      <c r="AB3567" s="62"/>
      <c r="AC3567" s="62"/>
      <c r="AD3567" s="62"/>
      <c r="AE3567" s="62" t="s">
        <v>22919</v>
      </c>
      <c r="AF3567" s="62" t="s">
        <v>6131</v>
      </c>
      <c r="AG3567" s="62" t="s">
        <v>5913</v>
      </c>
      <c r="AH3567" s="72" t="s">
        <v>352</v>
      </c>
      <c r="AI3567" s="63" t="s">
        <v>18832</v>
      </c>
      <c r="AJ3567" s="77"/>
      <c r="AK3567" s="63"/>
      <c r="AL3567" s="63"/>
      <c r="AM3567" s="60"/>
      <c r="AN3567" s="97">
        <v>0.7187060478199718</v>
      </c>
      <c r="AO3567" s="98">
        <v>66268.0</v>
      </c>
      <c r="AP3567" s="90" t="s">
        <v>6131</v>
      </c>
      <c r="AQ3567" s="68">
        <v>1443.0</v>
      </c>
    </row>
    <row r="3568">
      <c r="A3568" s="8" t="str">
        <f t="shared" si="1"/>
        <v>Kyle Morrison</v>
      </c>
      <c r="B3568" s="51" t="s">
        <v>22912</v>
      </c>
      <c r="C3568" s="51" t="s">
        <v>21004</v>
      </c>
      <c r="D3568" s="2" t="s">
        <v>5896</v>
      </c>
      <c r="E3568" s="8" t="s">
        <v>6131</v>
      </c>
      <c r="F3568" s="8" t="s">
        <v>3309</v>
      </c>
      <c r="G3568" s="51" t="s">
        <v>19294</v>
      </c>
      <c r="H3568" s="8" t="s">
        <v>22920</v>
      </c>
      <c r="I3568" s="8" t="s">
        <v>49</v>
      </c>
      <c r="J3568" s="10">
        <v>3.73</v>
      </c>
      <c r="K3568" s="8" t="s">
        <v>22913</v>
      </c>
      <c r="L3568" s="8"/>
      <c r="M3568" s="8" t="s">
        <v>19318</v>
      </c>
      <c r="N3568" s="51" t="s">
        <v>22921</v>
      </c>
      <c r="O3568" s="51" t="s">
        <v>52</v>
      </c>
      <c r="P3568" s="51" t="s">
        <v>959</v>
      </c>
      <c r="Q3568" s="51"/>
      <c r="R3568" s="51" t="s">
        <v>1275</v>
      </c>
      <c r="S3568" s="51" t="s">
        <v>2178</v>
      </c>
      <c r="T3568" s="11" t="str">
        <f t="shared" si="2"/>
        <v>Kyle Morrison</v>
      </c>
      <c r="U3568" s="51" t="s">
        <v>311</v>
      </c>
      <c r="V3568" s="51" t="s">
        <v>22922</v>
      </c>
      <c r="W3568" s="51" t="s">
        <v>22923</v>
      </c>
      <c r="X3568" s="51" t="s">
        <v>22918</v>
      </c>
      <c r="Y3568" s="56" t="s">
        <v>22924</v>
      </c>
      <c r="Z3568" s="56" t="s">
        <v>22925</v>
      </c>
      <c r="AA3568" s="51" t="s">
        <v>60</v>
      </c>
      <c r="AB3568" s="51" t="s">
        <v>60</v>
      </c>
      <c r="AC3568" s="51" t="s">
        <v>60</v>
      </c>
      <c r="AD3568" s="56" t="s">
        <v>22926</v>
      </c>
      <c r="AE3568" s="51" t="s">
        <v>22919</v>
      </c>
      <c r="AF3568" s="8" t="s">
        <v>6131</v>
      </c>
      <c r="AG3568" s="8" t="s">
        <v>5913</v>
      </c>
      <c r="AH3568" s="8" t="s">
        <v>352</v>
      </c>
      <c r="AI3568" s="8" t="s">
        <v>18832</v>
      </c>
      <c r="AJ3568" s="8"/>
      <c r="AK3568" s="8"/>
      <c r="AL3568" s="8"/>
      <c r="AM3568" s="8"/>
      <c r="AN3568" s="8" t="s">
        <v>7080</v>
      </c>
      <c r="AO3568" s="8" t="s">
        <v>22927</v>
      </c>
      <c r="AP3568" s="29" t="s">
        <v>6131</v>
      </c>
      <c r="AQ3568" s="11">
        <v>1443.0</v>
      </c>
    </row>
    <row r="3569">
      <c r="A3569" s="8" t="str">
        <f t="shared" si="1"/>
        <v>Joey LeMere</v>
      </c>
      <c r="B3569" s="51" t="s">
        <v>22928</v>
      </c>
      <c r="C3569" s="51" t="s">
        <v>21004</v>
      </c>
      <c r="D3569" s="2" t="s">
        <v>5896</v>
      </c>
      <c r="E3569" s="8" t="s">
        <v>22929</v>
      </c>
      <c r="F3569" s="8" t="s">
        <v>3309</v>
      </c>
      <c r="G3569" s="51" t="s">
        <v>19294</v>
      </c>
      <c r="H3569" s="8" t="s">
        <v>22930</v>
      </c>
      <c r="I3569" s="8" t="s">
        <v>20129</v>
      </c>
      <c r="J3569" s="96">
        <v>3.18</v>
      </c>
      <c r="K3569" s="8" t="s">
        <v>9149</v>
      </c>
      <c r="L3569" s="8"/>
      <c r="M3569" s="8"/>
      <c r="N3569" s="51" t="s">
        <v>22931</v>
      </c>
      <c r="O3569" s="51" t="s">
        <v>52</v>
      </c>
      <c r="P3569" s="51"/>
      <c r="Q3569" s="51"/>
      <c r="R3569" s="51" t="s">
        <v>4231</v>
      </c>
      <c r="S3569" s="51" t="s">
        <v>22932</v>
      </c>
      <c r="T3569" s="11" t="str">
        <f t="shared" si="2"/>
        <v>Joey LeMere</v>
      </c>
      <c r="U3569" s="51" t="s">
        <v>2416</v>
      </c>
      <c r="V3569" s="51" t="s">
        <v>22933</v>
      </c>
      <c r="W3569" s="51"/>
      <c r="X3569" s="94" t="s">
        <v>22934</v>
      </c>
      <c r="Y3569" s="51" t="s">
        <v>60</v>
      </c>
      <c r="Z3569" s="51" t="s">
        <v>60</v>
      </c>
      <c r="AA3569" s="51" t="s">
        <v>60</v>
      </c>
      <c r="AB3569" s="56" t="s">
        <v>22935</v>
      </c>
      <c r="AC3569" s="51" t="s">
        <v>60</v>
      </c>
      <c r="AD3569" s="51" t="s">
        <v>60</v>
      </c>
      <c r="AE3569" s="51" t="s">
        <v>22936</v>
      </c>
      <c r="AF3569" s="8" t="s">
        <v>22929</v>
      </c>
      <c r="AG3569" s="8" t="s">
        <v>5913</v>
      </c>
      <c r="AH3569" s="8" t="s">
        <v>4581</v>
      </c>
      <c r="AI3569" s="8" t="s">
        <v>233</v>
      </c>
      <c r="AJ3569" s="8"/>
      <c r="AK3569" s="8"/>
      <c r="AL3569" s="8"/>
      <c r="AM3569" s="8"/>
      <c r="AN3569" s="8" t="s">
        <v>22937</v>
      </c>
      <c r="AO3569" s="8" t="s">
        <v>14995</v>
      </c>
      <c r="AP3569" s="29" t="s">
        <v>22929</v>
      </c>
      <c r="AQ3569" s="11">
        <v>1045.0</v>
      </c>
    </row>
    <row r="3570">
      <c r="A3570" s="8" t="str">
        <f t="shared" si="1"/>
        <v>Karen Lutzke</v>
      </c>
      <c r="B3570" s="51" t="s">
        <v>22928</v>
      </c>
      <c r="C3570" s="51" t="s">
        <v>21004</v>
      </c>
      <c r="D3570" s="2" t="s">
        <v>5896</v>
      </c>
      <c r="E3570" s="8" t="s">
        <v>22929</v>
      </c>
      <c r="F3570" s="8" t="s">
        <v>3309</v>
      </c>
      <c r="G3570" s="51" t="s">
        <v>19294</v>
      </c>
      <c r="H3570" s="8" t="s">
        <v>22930</v>
      </c>
      <c r="I3570" s="8" t="s">
        <v>20129</v>
      </c>
      <c r="J3570" s="96">
        <v>3.18</v>
      </c>
      <c r="K3570" s="8" t="s">
        <v>9149</v>
      </c>
      <c r="L3570" s="8"/>
      <c r="M3570" s="8"/>
      <c r="N3570" s="51" t="s">
        <v>22938</v>
      </c>
      <c r="O3570" s="51" t="s">
        <v>52</v>
      </c>
      <c r="P3570" s="51"/>
      <c r="Q3570" s="51"/>
      <c r="R3570" s="51" t="s">
        <v>2079</v>
      </c>
      <c r="S3570" s="51" t="s">
        <v>22939</v>
      </c>
      <c r="T3570" s="11" t="str">
        <f t="shared" si="2"/>
        <v>Karen Lutzke</v>
      </c>
      <c r="U3570" s="51" t="s">
        <v>55</v>
      </c>
      <c r="V3570" s="51" t="s">
        <v>22940</v>
      </c>
      <c r="W3570" s="51" t="s">
        <v>22941</v>
      </c>
      <c r="X3570" s="94" t="s">
        <v>22934</v>
      </c>
      <c r="Y3570" s="56" t="s">
        <v>22942</v>
      </c>
      <c r="Z3570" s="56" t="s">
        <v>22943</v>
      </c>
      <c r="AA3570" s="56" t="s">
        <v>22944</v>
      </c>
      <c r="AB3570" s="56" t="s">
        <v>22945</v>
      </c>
      <c r="AC3570" s="56" t="s">
        <v>22946</v>
      </c>
      <c r="AD3570" s="51" t="s">
        <v>60</v>
      </c>
      <c r="AE3570" s="51" t="s">
        <v>22936</v>
      </c>
      <c r="AF3570" s="8" t="s">
        <v>22929</v>
      </c>
      <c r="AG3570" s="8" t="s">
        <v>5913</v>
      </c>
      <c r="AH3570" s="8" t="s">
        <v>4581</v>
      </c>
      <c r="AI3570" s="8" t="s">
        <v>233</v>
      </c>
      <c r="AJ3570" s="8"/>
      <c r="AK3570" s="8"/>
      <c r="AL3570" s="8"/>
      <c r="AM3570" s="8"/>
      <c r="AN3570" s="8" t="s">
        <v>22937</v>
      </c>
      <c r="AO3570" s="8" t="s">
        <v>14995</v>
      </c>
      <c r="AP3570" s="29" t="s">
        <v>22929</v>
      </c>
      <c r="AQ3570" s="11">
        <v>1045.0</v>
      </c>
    </row>
    <row r="3571">
      <c r="A3571" s="8" t="str">
        <f t="shared" si="1"/>
        <v>Daustin Martin</v>
      </c>
      <c r="B3571" s="51" t="s">
        <v>22928</v>
      </c>
      <c r="C3571" s="51" t="s">
        <v>21004</v>
      </c>
      <c r="D3571" s="2" t="s">
        <v>5896</v>
      </c>
      <c r="E3571" s="8" t="s">
        <v>22929</v>
      </c>
      <c r="F3571" s="8" t="s">
        <v>3309</v>
      </c>
      <c r="G3571" s="51" t="s">
        <v>19294</v>
      </c>
      <c r="H3571" s="8" t="s">
        <v>22930</v>
      </c>
      <c r="I3571" s="8" t="s">
        <v>20129</v>
      </c>
      <c r="J3571" s="96">
        <v>3.18</v>
      </c>
      <c r="K3571" s="8" t="s">
        <v>9149</v>
      </c>
      <c r="L3571" s="8"/>
      <c r="M3571" s="8"/>
      <c r="N3571" s="57" t="s">
        <v>22947</v>
      </c>
      <c r="O3571" s="51" t="s">
        <v>52</v>
      </c>
      <c r="P3571" s="51"/>
      <c r="Q3571" s="51"/>
      <c r="R3571" s="51" t="s">
        <v>22948</v>
      </c>
      <c r="S3571" s="51" t="s">
        <v>922</v>
      </c>
      <c r="T3571" s="11" t="str">
        <f t="shared" si="2"/>
        <v>Daustin Martin</v>
      </c>
      <c r="U3571" s="57" t="s">
        <v>160</v>
      </c>
      <c r="V3571" s="51" t="s">
        <v>22949</v>
      </c>
      <c r="W3571" s="51"/>
      <c r="X3571" s="51" t="s">
        <v>22934</v>
      </c>
      <c r="Y3571" s="51" t="s">
        <v>60</v>
      </c>
      <c r="Z3571" s="56" t="s">
        <v>22943</v>
      </c>
      <c r="AA3571" s="51" t="s">
        <v>60</v>
      </c>
      <c r="AB3571" s="56" t="s">
        <v>22945</v>
      </c>
      <c r="AC3571" s="56" t="s">
        <v>22950</v>
      </c>
      <c r="AD3571" s="56" t="s">
        <v>22951</v>
      </c>
      <c r="AE3571" s="51" t="s">
        <v>22936</v>
      </c>
      <c r="AF3571" s="8" t="s">
        <v>22929</v>
      </c>
      <c r="AG3571" s="8" t="s">
        <v>5913</v>
      </c>
      <c r="AH3571" s="8" t="s">
        <v>4581</v>
      </c>
      <c r="AI3571" s="8" t="s">
        <v>233</v>
      </c>
      <c r="AJ3571" s="8"/>
      <c r="AK3571" s="8"/>
      <c r="AL3571" s="8"/>
      <c r="AM3571" s="8"/>
      <c r="AN3571" s="8" t="s">
        <v>22937</v>
      </c>
      <c r="AO3571" s="8" t="s">
        <v>14995</v>
      </c>
      <c r="AP3571" s="29" t="s">
        <v>22929</v>
      </c>
      <c r="AQ3571" s="11">
        <v>1045.0</v>
      </c>
    </row>
    <row r="3572">
      <c r="A3572" s="8" t="str">
        <f t="shared" si="1"/>
        <v>Andrew Benkovsky</v>
      </c>
      <c r="B3572" s="51" t="s">
        <v>22928</v>
      </c>
      <c r="C3572" s="51" t="s">
        <v>21004</v>
      </c>
      <c r="D3572" s="2" t="s">
        <v>5896</v>
      </c>
      <c r="E3572" s="8" t="s">
        <v>22929</v>
      </c>
      <c r="F3572" s="8" t="s">
        <v>3309</v>
      </c>
      <c r="G3572" s="51" t="s">
        <v>19294</v>
      </c>
      <c r="H3572" s="8" t="s">
        <v>22930</v>
      </c>
      <c r="I3572" s="8" t="s">
        <v>20129</v>
      </c>
      <c r="J3572" s="96">
        <v>3.18</v>
      </c>
      <c r="K3572" s="8" t="s">
        <v>9149</v>
      </c>
      <c r="L3572" s="8"/>
      <c r="M3572" s="8"/>
      <c r="N3572" s="51" t="s">
        <v>22952</v>
      </c>
      <c r="O3572" s="51" t="s">
        <v>52</v>
      </c>
      <c r="P3572" s="51"/>
      <c r="Q3572" s="51"/>
      <c r="R3572" s="51" t="s">
        <v>53</v>
      </c>
      <c r="S3572" s="51" t="s">
        <v>22953</v>
      </c>
      <c r="T3572" s="11" t="str">
        <f t="shared" si="2"/>
        <v>Andrew Benkovsky</v>
      </c>
      <c r="U3572" s="51" t="s">
        <v>80</v>
      </c>
      <c r="V3572" s="51"/>
      <c r="W3572" s="51" t="s">
        <v>22954</v>
      </c>
      <c r="X3572" s="94" t="s">
        <v>22934</v>
      </c>
      <c r="Y3572" s="56" t="s">
        <v>22955</v>
      </c>
      <c r="Z3572" s="56" t="s">
        <v>22943</v>
      </c>
      <c r="AA3572" s="56" t="s">
        <v>22956</v>
      </c>
      <c r="AB3572" s="56" t="s">
        <v>22945</v>
      </c>
      <c r="AC3572" s="56" t="s">
        <v>22957</v>
      </c>
      <c r="AD3572" s="51" t="s">
        <v>60</v>
      </c>
      <c r="AE3572" s="51" t="s">
        <v>22936</v>
      </c>
      <c r="AF3572" s="8" t="s">
        <v>22929</v>
      </c>
      <c r="AG3572" s="8" t="s">
        <v>5913</v>
      </c>
      <c r="AH3572" s="8" t="s">
        <v>4581</v>
      </c>
      <c r="AI3572" s="8" t="s">
        <v>233</v>
      </c>
      <c r="AJ3572" s="8"/>
      <c r="AK3572" s="8"/>
      <c r="AL3572" s="8"/>
      <c r="AM3572" s="8"/>
      <c r="AN3572" s="8" t="s">
        <v>22937</v>
      </c>
      <c r="AO3572" s="8" t="s">
        <v>14995</v>
      </c>
      <c r="AP3572" s="29" t="s">
        <v>22929</v>
      </c>
      <c r="AQ3572" s="11">
        <v>1045.0</v>
      </c>
    </row>
    <row r="3573">
      <c r="A3573" s="8" t="str">
        <f t="shared" si="1"/>
        <v>Darroll Gatson</v>
      </c>
      <c r="B3573" s="51" t="s">
        <v>22928</v>
      </c>
      <c r="C3573" s="51" t="s">
        <v>21004</v>
      </c>
      <c r="D3573" s="2" t="s">
        <v>5896</v>
      </c>
      <c r="E3573" s="8" t="s">
        <v>22929</v>
      </c>
      <c r="F3573" s="8" t="s">
        <v>3309</v>
      </c>
      <c r="G3573" s="51" t="s">
        <v>19294</v>
      </c>
      <c r="H3573" s="8" t="s">
        <v>22930</v>
      </c>
      <c r="I3573" s="8" t="s">
        <v>20129</v>
      </c>
      <c r="J3573" s="96">
        <v>3.18</v>
      </c>
      <c r="K3573" s="8" t="s">
        <v>9149</v>
      </c>
      <c r="L3573" s="8"/>
      <c r="M3573" s="8"/>
      <c r="N3573" s="51" t="s">
        <v>22958</v>
      </c>
      <c r="O3573" s="51" t="s">
        <v>52</v>
      </c>
      <c r="P3573" s="51"/>
      <c r="Q3573" s="51"/>
      <c r="R3573" s="51" t="s">
        <v>22959</v>
      </c>
      <c r="S3573" s="51" t="s">
        <v>22960</v>
      </c>
      <c r="T3573" s="11" t="str">
        <f t="shared" si="2"/>
        <v>Darroll Gatson</v>
      </c>
      <c r="U3573" s="51" t="s">
        <v>80</v>
      </c>
      <c r="V3573" s="51"/>
      <c r="W3573" s="51"/>
      <c r="X3573" s="94" t="s">
        <v>22934</v>
      </c>
      <c r="Y3573" s="51" t="s">
        <v>60</v>
      </c>
      <c r="Z3573" s="56" t="s">
        <v>22943</v>
      </c>
      <c r="AA3573" s="51" t="s">
        <v>60</v>
      </c>
      <c r="AB3573" s="56" t="s">
        <v>22945</v>
      </c>
      <c r="AC3573" s="51" t="s">
        <v>60</v>
      </c>
      <c r="AD3573" s="51" t="s">
        <v>60</v>
      </c>
      <c r="AE3573" s="51" t="s">
        <v>22936</v>
      </c>
      <c r="AF3573" s="8" t="s">
        <v>22929</v>
      </c>
      <c r="AG3573" s="8" t="s">
        <v>5913</v>
      </c>
      <c r="AH3573" s="8" t="s">
        <v>4581</v>
      </c>
      <c r="AI3573" s="8" t="s">
        <v>233</v>
      </c>
      <c r="AJ3573" s="8"/>
      <c r="AK3573" s="8"/>
      <c r="AL3573" s="8"/>
      <c r="AM3573" s="8"/>
      <c r="AN3573" s="8" t="s">
        <v>22937</v>
      </c>
      <c r="AO3573" s="8" t="s">
        <v>14995</v>
      </c>
      <c r="AP3573" s="29" t="s">
        <v>22929</v>
      </c>
      <c r="AQ3573" s="11">
        <v>1045.0</v>
      </c>
    </row>
    <row r="3574">
      <c r="A3574" s="8" t="str">
        <f t="shared" si="1"/>
        <v>Chris Dixon</v>
      </c>
      <c r="B3574" s="51" t="s">
        <v>22961</v>
      </c>
      <c r="C3574" s="51" t="s">
        <v>22962</v>
      </c>
      <c r="D3574" s="2" t="s">
        <v>6151</v>
      </c>
      <c r="E3574" s="8" t="s">
        <v>6152</v>
      </c>
      <c r="F3574" s="8" t="s">
        <v>3309</v>
      </c>
      <c r="G3574" s="51" t="s">
        <v>19294</v>
      </c>
      <c r="H3574" s="8" t="s">
        <v>22963</v>
      </c>
      <c r="I3574" s="8" t="s">
        <v>16552</v>
      </c>
      <c r="J3574" s="10">
        <v>3.12</v>
      </c>
      <c r="K3574" s="8" t="s">
        <v>22964</v>
      </c>
      <c r="L3574" s="8"/>
      <c r="M3574" s="8"/>
      <c r="N3574" s="51" t="s">
        <v>22965</v>
      </c>
      <c r="O3574" s="51" t="s">
        <v>52</v>
      </c>
      <c r="P3574" s="51"/>
      <c r="Q3574" s="51"/>
      <c r="R3574" s="51" t="s">
        <v>791</v>
      </c>
      <c r="S3574" s="51" t="s">
        <v>4571</v>
      </c>
      <c r="T3574" s="11" t="str">
        <f t="shared" si="2"/>
        <v>Chris Dixon</v>
      </c>
      <c r="U3574" s="51" t="s">
        <v>55</v>
      </c>
      <c r="V3574" s="51" t="s">
        <v>22966</v>
      </c>
      <c r="W3574" s="51" t="s">
        <v>22967</v>
      </c>
      <c r="X3574" s="94" t="s">
        <v>22968</v>
      </c>
      <c r="Y3574" s="56" t="s">
        <v>22969</v>
      </c>
      <c r="Z3574" s="56" t="s">
        <v>22970</v>
      </c>
      <c r="AA3574" s="51" t="s">
        <v>60</v>
      </c>
      <c r="AB3574" s="56" t="s">
        <v>22971</v>
      </c>
      <c r="AC3574" s="51" t="s">
        <v>60</v>
      </c>
      <c r="AD3574" s="56" t="s">
        <v>22972</v>
      </c>
      <c r="AE3574" s="51" t="s">
        <v>22973</v>
      </c>
      <c r="AF3574" s="8" t="s">
        <v>22974</v>
      </c>
      <c r="AG3574" s="8" t="s">
        <v>6162</v>
      </c>
      <c r="AH3574" s="8" t="s">
        <v>654</v>
      </c>
      <c r="AI3574" s="8" t="s">
        <v>233</v>
      </c>
      <c r="AJ3574" s="8"/>
      <c r="AK3574" s="8" t="s">
        <v>22975</v>
      </c>
      <c r="AL3574" s="8" t="s">
        <v>22976</v>
      </c>
      <c r="AM3574" s="8" t="s">
        <v>1264</v>
      </c>
      <c r="AN3574" s="8" t="s">
        <v>18706</v>
      </c>
      <c r="AO3574" s="8" t="s">
        <v>22977</v>
      </c>
      <c r="AP3574" s="29" t="s">
        <v>22974</v>
      </c>
      <c r="AQ3574" s="11">
        <v>2531.0</v>
      </c>
    </row>
    <row r="3575">
      <c r="A3575" s="8" t="str">
        <f t="shared" si="1"/>
        <v>Nick Larson</v>
      </c>
      <c r="B3575" s="51" t="s">
        <v>22961</v>
      </c>
      <c r="C3575" s="51" t="s">
        <v>22962</v>
      </c>
      <c r="D3575" s="2" t="s">
        <v>6151</v>
      </c>
      <c r="E3575" s="8" t="s">
        <v>6152</v>
      </c>
      <c r="F3575" s="8" t="s">
        <v>3309</v>
      </c>
      <c r="G3575" s="51" t="s">
        <v>19294</v>
      </c>
      <c r="H3575" s="8" t="s">
        <v>22963</v>
      </c>
      <c r="I3575" s="8" t="s">
        <v>16552</v>
      </c>
      <c r="J3575" s="10">
        <v>3.12</v>
      </c>
      <c r="K3575" s="8" t="s">
        <v>22964</v>
      </c>
      <c r="L3575" s="8"/>
      <c r="M3575" s="8"/>
      <c r="N3575" s="51" t="s">
        <v>22978</v>
      </c>
      <c r="O3575" s="51" t="s">
        <v>52</v>
      </c>
      <c r="P3575" s="51"/>
      <c r="Q3575" s="51"/>
      <c r="R3575" s="51" t="s">
        <v>392</v>
      </c>
      <c r="S3575" s="51" t="s">
        <v>22979</v>
      </c>
      <c r="T3575" s="11" t="str">
        <f t="shared" si="2"/>
        <v>Nick Larson</v>
      </c>
      <c r="U3575" s="51" t="s">
        <v>106</v>
      </c>
      <c r="V3575" s="51" t="s">
        <v>22980</v>
      </c>
      <c r="W3575" s="51" t="s">
        <v>22981</v>
      </c>
      <c r="X3575" s="94" t="s">
        <v>22968</v>
      </c>
      <c r="Y3575" s="56" t="s">
        <v>22982</v>
      </c>
      <c r="Z3575" s="56" t="s">
        <v>22970</v>
      </c>
      <c r="AA3575" s="51" t="s">
        <v>60</v>
      </c>
      <c r="AB3575" s="56" t="s">
        <v>22971</v>
      </c>
      <c r="AC3575" s="51" t="s">
        <v>60</v>
      </c>
      <c r="AD3575" s="56" t="s">
        <v>22972</v>
      </c>
      <c r="AE3575" s="51" t="s">
        <v>22973</v>
      </c>
      <c r="AF3575" s="8" t="s">
        <v>22974</v>
      </c>
      <c r="AG3575" s="8" t="s">
        <v>6162</v>
      </c>
      <c r="AH3575" s="8" t="s">
        <v>654</v>
      </c>
      <c r="AI3575" s="8" t="s">
        <v>233</v>
      </c>
      <c r="AJ3575" s="8"/>
      <c r="AK3575" s="8" t="s">
        <v>22975</v>
      </c>
      <c r="AL3575" s="8" t="s">
        <v>22976</v>
      </c>
      <c r="AM3575" s="8" t="s">
        <v>1264</v>
      </c>
      <c r="AN3575" s="8" t="s">
        <v>18706</v>
      </c>
      <c r="AO3575" s="8" t="s">
        <v>22977</v>
      </c>
      <c r="AP3575" s="29" t="s">
        <v>22974</v>
      </c>
      <c r="AQ3575" s="11">
        <v>2531.0</v>
      </c>
    </row>
    <row r="3576">
      <c r="A3576" s="8" t="str">
        <f t="shared" si="1"/>
        <v>Brendan Ruter</v>
      </c>
      <c r="B3576" s="8" t="s">
        <v>22961</v>
      </c>
      <c r="C3576" s="51" t="s">
        <v>22962</v>
      </c>
      <c r="D3576" s="2" t="s">
        <v>6151</v>
      </c>
      <c r="E3576" s="8" t="s">
        <v>6152</v>
      </c>
      <c r="F3576" s="8" t="s">
        <v>3309</v>
      </c>
      <c r="G3576" s="51" t="s">
        <v>19294</v>
      </c>
      <c r="H3576" s="8" t="s">
        <v>22963</v>
      </c>
      <c r="I3576" s="8" t="s">
        <v>16552</v>
      </c>
      <c r="J3576" s="10">
        <v>3.12</v>
      </c>
      <c r="K3576" s="8" t="s">
        <v>22964</v>
      </c>
      <c r="L3576" s="8"/>
      <c r="M3576" s="8"/>
      <c r="N3576" s="51" t="s">
        <v>22983</v>
      </c>
      <c r="O3576" s="57" t="s">
        <v>52</v>
      </c>
      <c r="P3576" s="51"/>
      <c r="Q3576" s="51"/>
      <c r="R3576" s="57" t="s">
        <v>8856</v>
      </c>
      <c r="S3576" s="57" t="s">
        <v>22984</v>
      </c>
      <c r="T3576" s="11" t="str">
        <f t="shared" si="2"/>
        <v>Brendan Ruter</v>
      </c>
      <c r="U3576" s="51" t="s">
        <v>106</v>
      </c>
      <c r="V3576" s="57" t="s">
        <v>22985</v>
      </c>
      <c r="W3576" s="51"/>
      <c r="X3576" s="51" t="s">
        <v>22968</v>
      </c>
      <c r="Y3576" s="51" t="s">
        <v>60</v>
      </c>
      <c r="Z3576" s="56" t="s">
        <v>22970</v>
      </c>
      <c r="AA3576" s="51" t="s">
        <v>60</v>
      </c>
      <c r="AB3576" s="56" t="s">
        <v>22971</v>
      </c>
      <c r="AC3576" s="51" t="s">
        <v>60</v>
      </c>
      <c r="AD3576" s="56" t="s">
        <v>22972</v>
      </c>
      <c r="AE3576" s="51" t="s">
        <v>22973</v>
      </c>
      <c r="AF3576" s="8" t="s">
        <v>22974</v>
      </c>
      <c r="AG3576" s="8" t="s">
        <v>6162</v>
      </c>
      <c r="AH3576" s="8" t="s">
        <v>654</v>
      </c>
      <c r="AI3576" s="8" t="s">
        <v>18832</v>
      </c>
      <c r="AJ3576" s="8"/>
      <c r="AK3576" s="8" t="s">
        <v>22975</v>
      </c>
      <c r="AL3576" s="8" t="s">
        <v>22976</v>
      </c>
      <c r="AM3576" s="8" t="s">
        <v>1264</v>
      </c>
      <c r="AN3576" s="8" t="s">
        <v>18706</v>
      </c>
      <c r="AO3576" s="8" t="s">
        <v>22986</v>
      </c>
      <c r="AP3576" s="29" t="s">
        <v>22974</v>
      </c>
      <c r="AQ3576" s="11">
        <v>2531.0</v>
      </c>
    </row>
    <row r="3577">
      <c r="A3577" s="8" t="str">
        <f t="shared" si="1"/>
        <v>Ronny Hall Jr.</v>
      </c>
      <c r="B3577" s="8" t="s">
        <v>22961</v>
      </c>
      <c r="C3577" s="51" t="s">
        <v>22962</v>
      </c>
      <c r="D3577" s="2" t="s">
        <v>6151</v>
      </c>
      <c r="E3577" s="8" t="s">
        <v>6152</v>
      </c>
      <c r="F3577" s="8" t="s">
        <v>3309</v>
      </c>
      <c r="G3577" s="51" t="s">
        <v>19294</v>
      </c>
      <c r="H3577" s="8" t="s">
        <v>22963</v>
      </c>
      <c r="I3577" s="8" t="s">
        <v>16552</v>
      </c>
      <c r="J3577" s="10">
        <v>3.12</v>
      </c>
      <c r="K3577" s="8" t="s">
        <v>22964</v>
      </c>
      <c r="L3577" s="8"/>
      <c r="M3577" s="8"/>
      <c r="N3577" s="51" t="s">
        <v>22987</v>
      </c>
      <c r="O3577" s="57" t="s">
        <v>52</v>
      </c>
      <c r="P3577" s="51"/>
      <c r="Q3577" s="51"/>
      <c r="R3577" s="57" t="s">
        <v>22988</v>
      </c>
      <c r="S3577" s="51" t="s">
        <v>22989</v>
      </c>
      <c r="T3577" s="11" t="str">
        <f t="shared" si="2"/>
        <v>Ronny Hall Jr.</v>
      </c>
      <c r="U3577" s="57" t="s">
        <v>80</v>
      </c>
      <c r="V3577" s="51" t="s">
        <v>22990</v>
      </c>
      <c r="W3577" s="51"/>
      <c r="X3577" s="51" t="s">
        <v>22968</v>
      </c>
      <c r="Y3577" s="51" t="s">
        <v>60</v>
      </c>
      <c r="Z3577" s="56" t="s">
        <v>22970</v>
      </c>
      <c r="AA3577" s="51" t="s">
        <v>60</v>
      </c>
      <c r="AB3577" s="56" t="s">
        <v>22971</v>
      </c>
      <c r="AC3577" s="51" t="s">
        <v>60</v>
      </c>
      <c r="AD3577" s="56" t="s">
        <v>22972</v>
      </c>
      <c r="AE3577" s="51" t="s">
        <v>22973</v>
      </c>
      <c r="AF3577" s="8" t="s">
        <v>22974</v>
      </c>
      <c r="AG3577" s="8" t="s">
        <v>6162</v>
      </c>
      <c r="AH3577" s="8" t="s">
        <v>654</v>
      </c>
      <c r="AI3577" s="8" t="s">
        <v>18832</v>
      </c>
      <c r="AJ3577" s="8"/>
      <c r="AK3577" s="8" t="s">
        <v>22975</v>
      </c>
      <c r="AL3577" s="8" t="s">
        <v>22976</v>
      </c>
      <c r="AM3577" s="13" t="s">
        <v>1264</v>
      </c>
      <c r="AN3577" s="8" t="s">
        <v>18706</v>
      </c>
      <c r="AO3577" s="8" t="s">
        <v>22986</v>
      </c>
      <c r="AP3577" s="29" t="s">
        <v>22974</v>
      </c>
      <c r="AQ3577" s="11">
        <v>2531.0</v>
      </c>
    </row>
    <row r="3578">
      <c r="A3578" s="8" t="str">
        <f t="shared" si="1"/>
        <v>Kimberly Golding</v>
      </c>
      <c r="B3578" s="51" t="s">
        <v>22961</v>
      </c>
      <c r="C3578" s="51" t="s">
        <v>22962</v>
      </c>
      <c r="D3578" s="2" t="s">
        <v>6151</v>
      </c>
      <c r="E3578" s="8" t="s">
        <v>6152</v>
      </c>
      <c r="F3578" s="8" t="s">
        <v>3309</v>
      </c>
      <c r="G3578" s="51" t="s">
        <v>19294</v>
      </c>
      <c r="H3578" s="8" t="s">
        <v>22963</v>
      </c>
      <c r="I3578" s="8" t="s">
        <v>16552</v>
      </c>
      <c r="J3578" s="10">
        <v>3.12</v>
      </c>
      <c r="K3578" s="8" t="s">
        <v>22964</v>
      </c>
      <c r="L3578" s="8"/>
      <c r="M3578" s="8"/>
      <c r="N3578" s="13" t="s">
        <v>22991</v>
      </c>
      <c r="O3578" s="51" t="s">
        <v>52</v>
      </c>
      <c r="P3578" s="51"/>
      <c r="Q3578" s="51"/>
      <c r="R3578" s="51" t="s">
        <v>7004</v>
      </c>
      <c r="S3578" s="51" t="s">
        <v>22992</v>
      </c>
      <c r="T3578" s="11" t="str">
        <f t="shared" si="2"/>
        <v>Kimberly Golding</v>
      </c>
      <c r="U3578" s="13" t="s">
        <v>80</v>
      </c>
      <c r="V3578" s="8"/>
      <c r="W3578" s="8"/>
      <c r="X3578" s="94" t="s">
        <v>22968</v>
      </c>
      <c r="Y3578" s="51" t="s">
        <v>60</v>
      </c>
      <c r="Z3578" s="56" t="s">
        <v>22970</v>
      </c>
      <c r="AA3578" s="51" t="s">
        <v>60</v>
      </c>
      <c r="AB3578" s="56" t="s">
        <v>22971</v>
      </c>
      <c r="AC3578" s="51" t="s">
        <v>60</v>
      </c>
      <c r="AD3578" s="56" t="s">
        <v>22972</v>
      </c>
      <c r="AE3578" s="51" t="s">
        <v>22973</v>
      </c>
      <c r="AF3578" s="8" t="s">
        <v>22974</v>
      </c>
      <c r="AG3578" s="8" t="s">
        <v>6162</v>
      </c>
      <c r="AH3578" s="8" t="s">
        <v>654</v>
      </c>
      <c r="AI3578" s="8" t="s">
        <v>233</v>
      </c>
      <c r="AJ3578" s="8"/>
      <c r="AK3578" s="8" t="s">
        <v>22975</v>
      </c>
      <c r="AL3578" s="8" t="s">
        <v>22976</v>
      </c>
      <c r="AM3578" s="8" t="s">
        <v>1264</v>
      </c>
      <c r="AN3578" s="8" t="s">
        <v>18706</v>
      </c>
      <c r="AO3578" s="8" t="s">
        <v>22977</v>
      </c>
      <c r="AP3578" s="29" t="s">
        <v>22974</v>
      </c>
      <c r="AQ3578" s="11">
        <v>2531.0</v>
      </c>
    </row>
    <row r="3579">
      <c r="A3579" s="8" t="str">
        <f t="shared" si="1"/>
        <v>Dominic Santina</v>
      </c>
      <c r="B3579" s="8" t="s">
        <v>22993</v>
      </c>
      <c r="C3579" s="51" t="s">
        <v>22994</v>
      </c>
      <c r="D3579" s="2" t="s">
        <v>6151</v>
      </c>
      <c r="E3579" s="51" t="s">
        <v>15207</v>
      </c>
      <c r="F3579" s="51" t="s">
        <v>3309</v>
      </c>
      <c r="G3579" s="51" t="s">
        <v>19294</v>
      </c>
      <c r="H3579" s="51" t="s">
        <v>22995</v>
      </c>
      <c r="I3579" s="59" t="s">
        <v>22996</v>
      </c>
      <c r="J3579" s="60">
        <v>3.39</v>
      </c>
      <c r="K3579" s="51" t="s">
        <v>22997</v>
      </c>
      <c r="L3579" s="51"/>
      <c r="M3579" s="51"/>
      <c r="N3579" s="51" t="s">
        <v>22998</v>
      </c>
      <c r="O3579" s="51" t="s">
        <v>52</v>
      </c>
      <c r="P3579" s="51"/>
      <c r="Q3579" s="51"/>
      <c r="R3579" s="51" t="s">
        <v>677</v>
      </c>
      <c r="S3579" s="51" t="s">
        <v>22999</v>
      </c>
      <c r="T3579" s="11" t="str">
        <f t="shared" si="2"/>
        <v>Dominic Santina</v>
      </c>
      <c r="U3579" s="51" t="s">
        <v>55</v>
      </c>
      <c r="V3579" s="51" t="s">
        <v>23000</v>
      </c>
      <c r="W3579" s="51"/>
      <c r="X3579" s="51" t="s">
        <v>23001</v>
      </c>
      <c r="Y3579" s="56" t="s">
        <v>23002</v>
      </c>
      <c r="Z3579" s="51" t="s">
        <v>60</v>
      </c>
      <c r="AA3579" s="51" t="s">
        <v>60</v>
      </c>
      <c r="AB3579" s="56" t="s">
        <v>23003</v>
      </c>
      <c r="AC3579" s="56" t="s">
        <v>23004</v>
      </c>
      <c r="AD3579" s="56" t="s">
        <v>23005</v>
      </c>
      <c r="AE3579" s="51" t="s">
        <v>23006</v>
      </c>
      <c r="AF3579" s="51" t="s">
        <v>23007</v>
      </c>
      <c r="AG3579" s="51" t="s">
        <v>6162</v>
      </c>
      <c r="AH3579" s="51" t="s">
        <v>232</v>
      </c>
      <c r="AI3579" s="59" t="s">
        <v>18832</v>
      </c>
      <c r="AJ3579" s="51"/>
      <c r="AK3579" s="59"/>
      <c r="AL3579" s="59"/>
      <c r="AM3579" s="59"/>
      <c r="AN3579" s="59" t="s">
        <v>23008</v>
      </c>
      <c r="AO3579" s="59" t="s">
        <v>23009</v>
      </c>
      <c r="AP3579" s="29" t="s">
        <v>23007</v>
      </c>
      <c r="AQ3579" s="68">
        <v>587.0</v>
      </c>
    </row>
    <row r="3580">
      <c r="A3580" s="8" t="str">
        <f t="shared" si="1"/>
        <v>Danielle Wold</v>
      </c>
      <c r="B3580" s="51" t="s">
        <v>22993</v>
      </c>
      <c r="C3580" s="51" t="s">
        <v>22994</v>
      </c>
      <c r="D3580" s="2" t="s">
        <v>6151</v>
      </c>
      <c r="E3580" s="8" t="s">
        <v>15207</v>
      </c>
      <c r="F3580" s="8" t="s">
        <v>3309</v>
      </c>
      <c r="G3580" s="51" t="s">
        <v>19294</v>
      </c>
      <c r="H3580" s="8" t="s">
        <v>22995</v>
      </c>
      <c r="I3580" s="8" t="s">
        <v>22996</v>
      </c>
      <c r="J3580" s="10">
        <v>3.39</v>
      </c>
      <c r="K3580" s="8" t="s">
        <v>22997</v>
      </c>
      <c r="L3580" s="8"/>
      <c r="M3580" s="8"/>
      <c r="N3580" s="51" t="s">
        <v>23010</v>
      </c>
      <c r="O3580" s="51" t="s">
        <v>52</v>
      </c>
      <c r="P3580" s="51"/>
      <c r="Q3580" s="51"/>
      <c r="R3580" s="51" t="s">
        <v>5443</v>
      </c>
      <c r="S3580" s="51" t="s">
        <v>23011</v>
      </c>
      <c r="T3580" s="11" t="str">
        <f t="shared" si="2"/>
        <v>Danielle Wold</v>
      </c>
      <c r="U3580" s="51" t="s">
        <v>23012</v>
      </c>
      <c r="V3580" s="51"/>
      <c r="W3580" s="51"/>
      <c r="X3580" s="94" t="s">
        <v>23001</v>
      </c>
      <c r="Y3580" s="51" t="s">
        <v>60</v>
      </c>
      <c r="Z3580" s="51" t="s">
        <v>60</v>
      </c>
      <c r="AA3580" s="56" t="s">
        <v>23013</v>
      </c>
      <c r="AB3580" s="56" t="s">
        <v>23014</v>
      </c>
      <c r="AC3580" s="51" t="s">
        <v>60</v>
      </c>
      <c r="AD3580" s="51" t="s">
        <v>60</v>
      </c>
      <c r="AE3580" s="51" t="s">
        <v>23006</v>
      </c>
      <c r="AF3580" s="8" t="s">
        <v>23007</v>
      </c>
      <c r="AG3580" s="8" t="s">
        <v>6162</v>
      </c>
      <c r="AH3580" s="8" t="s">
        <v>232</v>
      </c>
      <c r="AI3580" s="8" t="s">
        <v>233</v>
      </c>
      <c r="AJ3580" s="8"/>
      <c r="AK3580" s="8"/>
      <c r="AL3580" s="8"/>
      <c r="AM3580" s="8"/>
      <c r="AN3580" s="8" t="s">
        <v>23008</v>
      </c>
      <c r="AO3580" s="8" t="s">
        <v>23015</v>
      </c>
      <c r="AP3580" s="29" t="s">
        <v>23007</v>
      </c>
      <c r="AQ3580" s="11">
        <v>587.0</v>
      </c>
    </row>
    <row r="3581">
      <c r="A3581" s="8" t="str">
        <f t="shared" si="1"/>
        <v>Brianna Prince</v>
      </c>
      <c r="B3581" s="51" t="s">
        <v>22993</v>
      </c>
      <c r="C3581" s="51" t="s">
        <v>22994</v>
      </c>
      <c r="D3581" s="2" t="s">
        <v>6151</v>
      </c>
      <c r="E3581" s="8" t="s">
        <v>15207</v>
      </c>
      <c r="F3581" s="8" t="s">
        <v>3309</v>
      </c>
      <c r="G3581" s="51" t="s">
        <v>19294</v>
      </c>
      <c r="H3581" s="8" t="s">
        <v>22995</v>
      </c>
      <c r="I3581" s="8" t="s">
        <v>22996</v>
      </c>
      <c r="J3581" s="10">
        <v>3.39</v>
      </c>
      <c r="K3581" s="8" t="s">
        <v>22997</v>
      </c>
      <c r="L3581" s="8"/>
      <c r="M3581" s="8"/>
      <c r="N3581" s="57" t="s">
        <v>23016</v>
      </c>
      <c r="O3581" s="51" t="s">
        <v>52</v>
      </c>
      <c r="P3581" s="51"/>
      <c r="Q3581" s="51"/>
      <c r="R3581" s="51" t="s">
        <v>4756</v>
      </c>
      <c r="S3581" s="51" t="s">
        <v>7452</v>
      </c>
      <c r="T3581" s="11" t="str">
        <f t="shared" si="2"/>
        <v>Brianna Prince</v>
      </c>
      <c r="U3581" s="57" t="s">
        <v>106</v>
      </c>
      <c r="V3581" s="51" t="s">
        <v>23017</v>
      </c>
      <c r="W3581" s="51"/>
      <c r="X3581" s="51" t="s">
        <v>23001</v>
      </c>
      <c r="Y3581" s="51" t="s">
        <v>60</v>
      </c>
      <c r="Z3581" s="51" t="s">
        <v>60</v>
      </c>
      <c r="AA3581" s="51" t="s">
        <v>60</v>
      </c>
      <c r="AB3581" s="56" t="s">
        <v>23014</v>
      </c>
      <c r="AC3581" s="51" t="s">
        <v>60</v>
      </c>
      <c r="AD3581" s="51" t="s">
        <v>60</v>
      </c>
      <c r="AE3581" s="51" t="s">
        <v>23006</v>
      </c>
      <c r="AF3581" s="8" t="s">
        <v>23007</v>
      </c>
      <c r="AG3581" s="8" t="s">
        <v>6162</v>
      </c>
      <c r="AH3581" s="8" t="s">
        <v>232</v>
      </c>
      <c r="AI3581" s="8" t="s">
        <v>233</v>
      </c>
      <c r="AJ3581" s="8"/>
      <c r="AK3581" s="8"/>
      <c r="AL3581" s="8"/>
      <c r="AM3581" s="8"/>
      <c r="AN3581" s="8" t="s">
        <v>23008</v>
      </c>
      <c r="AO3581" s="8" t="s">
        <v>23015</v>
      </c>
      <c r="AP3581" s="29" t="s">
        <v>23007</v>
      </c>
      <c r="AQ3581" s="11">
        <v>587.0</v>
      </c>
    </row>
    <row r="3582">
      <c r="A3582" s="8" t="str">
        <f t="shared" si="1"/>
        <v>Jakin Anderson</v>
      </c>
      <c r="B3582" s="51" t="s">
        <v>22993</v>
      </c>
      <c r="C3582" s="51" t="s">
        <v>22994</v>
      </c>
      <c r="D3582" s="2" t="s">
        <v>6151</v>
      </c>
      <c r="E3582" s="8" t="s">
        <v>15207</v>
      </c>
      <c r="F3582" s="8" t="s">
        <v>3309</v>
      </c>
      <c r="G3582" s="51" t="s">
        <v>19294</v>
      </c>
      <c r="H3582" s="8" t="s">
        <v>22995</v>
      </c>
      <c r="I3582" s="8" t="s">
        <v>22996</v>
      </c>
      <c r="J3582" s="10">
        <v>3.39</v>
      </c>
      <c r="K3582" s="8" t="s">
        <v>22997</v>
      </c>
      <c r="L3582" s="8"/>
      <c r="M3582" s="8"/>
      <c r="N3582" s="51" t="s">
        <v>23018</v>
      </c>
      <c r="O3582" s="51" t="s">
        <v>52</v>
      </c>
      <c r="P3582" s="51"/>
      <c r="Q3582" s="51"/>
      <c r="R3582" s="51" t="s">
        <v>23019</v>
      </c>
      <c r="S3582" s="51" t="s">
        <v>115</v>
      </c>
      <c r="T3582" s="11" t="str">
        <f t="shared" si="2"/>
        <v>Jakin Anderson</v>
      </c>
      <c r="U3582" s="51" t="s">
        <v>80</v>
      </c>
      <c r="V3582" s="51" t="s">
        <v>23020</v>
      </c>
      <c r="W3582" s="51"/>
      <c r="X3582" s="51" t="s">
        <v>23001</v>
      </c>
      <c r="Y3582" s="51" t="s">
        <v>60</v>
      </c>
      <c r="Z3582" s="51" t="s">
        <v>60</v>
      </c>
      <c r="AA3582" s="51" t="s">
        <v>60</v>
      </c>
      <c r="AB3582" s="56" t="s">
        <v>23014</v>
      </c>
      <c r="AC3582" s="51" t="s">
        <v>60</v>
      </c>
      <c r="AD3582" s="56" t="s">
        <v>23005</v>
      </c>
      <c r="AE3582" s="51" t="s">
        <v>23006</v>
      </c>
      <c r="AF3582" s="8" t="s">
        <v>23007</v>
      </c>
      <c r="AG3582" s="8" t="s">
        <v>6162</v>
      </c>
      <c r="AH3582" s="8" t="s">
        <v>232</v>
      </c>
      <c r="AI3582" s="8" t="s">
        <v>18832</v>
      </c>
      <c r="AJ3582" s="8"/>
      <c r="AK3582" s="8"/>
      <c r="AL3582" s="8"/>
      <c r="AM3582" s="8"/>
      <c r="AN3582" s="8" t="s">
        <v>23008</v>
      </c>
      <c r="AO3582" s="8" t="s">
        <v>23015</v>
      </c>
      <c r="AP3582" s="29" t="s">
        <v>23007</v>
      </c>
      <c r="AQ3582" s="11">
        <v>587.0</v>
      </c>
    </row>
    <row r="3583">
      <c r="A3583" s="8" t="str">
        <f t="shared" si="1"/>
        <v>Andrew Rock</v>
      </c>
      <c r="B3583" s="51" t="s">
        <v>23021</v>
      </c>
      <c r="C3583" s="51" t="s">
        <v>22962</v>
      </c>
      <c r="D3583" s="2" t="s">
        <v>6151</v>
      </c>
      <c r="E3583" s="8" t="s">
        <v>23022</v>
      </c>
      <c r="F3583" s="8" t="s">
        <v>3309</v>
      </c>
      <c r="G3583" s="51" t="s">
        <v>19294</v>
      </c>
      <c r="H3583" s="8" t="s">
        <v>23023</v>
      </c>
      <c r="I3583" s="8" t="s">
        <v>219</v>
      </c>
      <c r="J3583" s="10">
        <v>3.5</v>
      </c>
      <c r="K3583" s="8" t="s">
        <v>23024</v>
      </c>
      <c r="L3583" s="8"/>
      <c r="M3583" s="8"/>
      <c r="N3583" s="51" t="s">
        <v>23025</v>
      </c>
      <c r="O3583" s="51" t="s">
        <v>52</v>
      </c>
      <c r="P3583" s="51"/>
      <c r="Q3583" s="51"/>
      <c r="R3583" s="51" t="s">
        <v>53</v>
      </c>
      <c r="S3583" s="51" t="s">
        <v>10720</v>
      </c>
      <c r="T3583" s="11" t="str">
        <f t="shared" si="2"/>
        <v>Andrew Rock</v>
      </c>
      <c r="U3583" s="51" t="s">
        <v>992</v>
      </c>
      <c r="V3583" s="51" t="s">
        <v>23026</v>
      </c>
      <c r="W3583" s="51" t="s">
        <v>23027</v>
      </c>
      <c r="X3583" s="94" t="s">
        <v>23028</v>
      </c>
      <c r="Y3583" s="51" t="s">
        <v>60</v>
      </c>
      <c r="Z3583" s="56" t="s">
        <v>22970</v>
      </c>
      <c r="AA3583" s="51" t="s">
        <v>60</v>
      </c>
      <c r="AB3583" s="56" t="s">
        <v>23029</v>
      </c>
      <c r="AC3583" s="51" t="s">
        <v>60</v>
      </c>
      <c r="AD3583" s="56" t="s">
        <v>23030</v>
      </c>
      <c r="AE3583" s="51" t="s">
        <v>23031</v>
      </c>
      <c r="AF3583" s="8" t="s">
        <v>23032</v>
      </c>
      <c r="AG3583" s="8" t="s">
        <v>6162</v>
      </c>
      <c r="AH3583" s="8" t="s">
        <v>654</v>
      </c>
      <c r="AI3583" s="8" t="s">
        <v>233</v>
      </c>
      <c r="AJ3583" s="8"/>
      <c r="AK3583" s="8"/>
      <c r="AL3583" s="8"/>
      <c r="AM3583" s="8"/>
      <c r="AN3583" s="8" t="s">
        <v>23033</v>
      </c>
      <c r="AO3583" s="8" t="s">
        <v>23034</v>
      </c>
      <c r="AP3583" s="29" t="s">
        <v>23032</v>
      </c>
      <c r="AQ3583" s="11">
        <v>2964.0</v>
      </c>
    </row>
    <row r="3584">
      <c r="A3584" s="8" t="str">
        <f t="shared" si="1"/>
        <v>Josh Olson</v>
      </c>
      <c r="B3584" s="51" t="s">
        <v>23021</v>
      </c>
      <c r="C3584" s="51" t="s">
        <v>22962</v>
      </c>
      <c r="D3584" s="2" t="s">
        <v>6151</v>
      </c>
      <c r="E3584" s="8" t="s">
        <v>23022</v>
      </c>
      <c r="F3584" s="8" t="s">
        <v>3309</v>
      </c>
      <c r="G3584" s="51" t="s">
        <v>19294</v>
      </c>
      <c r="H3584" s="8" t="s">
        <v>23023</v>
      </c>
      <c r="I3584" s="8" t="s">
        <v>219</v>
      </c>
      <c r="J3584" s="10">
        <v>3.5</v>
      </c>
      <c r="K3584" s="8" t="s">
        <v>23024</v>
      </c>
      <c r="L3584" s="8"/>
      <c r="M3584" s="8"/>
      <c r="N3584" s="51" t="s">
        <v>23035</v>
      </c>
      <c r="O3584" s="51" t="s">
        <v>52</v>
      </c>
      <c r="P3584" s="51"/>
      <c r="Q3584" s="51"/>
      <c r="R3584" s="51" t="s">
        <v>268</v>
      </c>
      <c r="S3584" s="51" t="s">
        <v>1533</v>
      </c>
      <c r="T3584" s="11" t="str">
        <f t="shared" si="2"/>
        <v>Josh Olson</v>
      </c>
      <c r="U3584" s="51" t="s">
        <v>160</v>
      </c>
      <c r="V3584" s="51"/>
      <c r="W3584" s="51"/>
      <c r="X3584" s="94" t="s">
        <v>23028</v>
      </c>
      <c r="Y3584" s="51" t="s">
        <v>60</v>
      </c>
      <c r="Z3584" s="56" t="s">
        <v>22970</v>
      </c>
      <c r="AA3584" s="51" t="s">
        <v>60</v>
      </c>
      <c r="AB3584" s="56" t="s">
        <v>23029</v>
      </c>
      <c r="AC3584" s="51" t="s">
        <v>60</v>
      </c>
      <c r="AD3584" s="56" t="s">
        <v>23030</v>
      </c>
      <c r="AE3584" s="51" t="s">
        <v>23031</v>
      </c>
      <c r="AF3584" s="8" t="s">
        <v>23032</v>
      </c>
      <c r="AG3584" s="8" t="s">
        <v>6162</v>
      </c>
      <c r="AH3584" s="8" t="s">
        <v>654</v>
      </c>
      <c r="AI3584" s="8" t="s">
        <v>233</v>
      </c>
      <c r="AJ3584" s="8"/>
      <c r="AK3584" s="8"/>
      <c r="AL3584" s="8"/>
      <c r="AM3584" s="8"/>
      <c r="AN3584" s="8" t="s">
        <v>23033</v>
      </c>
      <c r="AO3584" s="8" t="s">
        <v>23034</v>
      </c>
      <c r="AP3584" s="29" t="s">
        <v>23032</v>
      </c>
      <c r="AQ3584" s="11">
        <v>2964.0</v>
      </c>
    </row>
    <row r="3585">
      <c r="A3585" s="8" t="str">
        <f t="shared" si="1"/>
        <v>Doug Novak</v>
      </c>
      <c r="B3585" s="51" t="s">
        <v>23021</v>
      </c>
      <c r="C3585" s="51" t="s">
        <v>22962</v>
      </c>
      <c r="D3585" s="2" t="s">
        <v>6151</v>
      </c>
      <c r="E3585" s="8" t="s">
        <v>23022</v>
      </c>
      <c r="F3585" s="8" t="s">
        <v>3309</v>
      </c>
      <c r="G3585" s="51" t="s">
        <v>19294</v>
      </c>
      <c r="H3585" s="8" t="s">
        <v>23023</v>
      </c>
      <c r="I3585" s="8" t="s">
        <v>219</v>
      </c>
      <c r="J3585" s="10">
        <v>3.5</v>
      </c>
      <c r="K3585" s="8" t="s">
        <v>23024</v>
      </c>
      <c r="L3585" s="8"/>
      <c r="M3585" s="8"/>
      <c r="N3585" s="51" t="s">
        <v>23036</v>
      </c>
      <c r="O3585" s="51" t="s">
        <v>52</v>
      </c>
      <c r="P3585" s="51"/>
      <c r="Q3585" s="51"/>
      <c r="R3585" s="51" t="s">
        <v>811</v>
      </c>
      <c r="S3585" s="51" t="s">
        <v>23037</v>
      </c>
      <c r="T3585" s="11" t="str">
        <f t="shared" si="2"/>
        <v>Doug Novak</v>
      </c>
      <c r="U3585" s="51" t="s">
        <v>247</v>
      </c>
      <c r="V3585" s="51"/>
      <c r="W3585" s="51"/>
      <c r="X3585" s="94" t="s">
        <v>23028</v>
      </c>
      <c r="Y3585" s="51" t="s">
        <v>60</v>
      </c>
      <c r="Z3585" s="56" t="s">
        <v>22970</v>
      </c>
      <c r="AA3585" s="51" t="s">
        <v>60</v>
      </c>
      <c r="AB3585" s="56" t="s">
        <v>23029</v>
      </c>
      <c r="AC3585" s="51" t="s">
        <v>60</v>
      </c>
      <c r="AD3585" s="56" t="s">
        <v>23030</v>
      </c>
      <c r="AE3585" s="51" t="s">
        <v>23031</v>
      </c>
      <c r="AF3585" s="8" t="s">
        <v>23032</v>
      </c>
      <c r="AG3585" s="8" t="s">
        <v>6162</v>
      </c>
      <c r="AH3585" s="8" t="s">
        <v>654</v>
      </c>
      <c r="AI3585" s="8" t="s">
        <v>233</v>
      </c>
      <c r="AJ3585" s="8"/>
      <c r="AK3585" s="8"/>
      <c r="AL3585" s="8"/>
      <c r="AM3585" s="8"/>
      <c r="AN3585" s="8" t="s">
        <v>23033</v>
      </c>
      <c r="AO3585" s="8" t="s">
        <v>23034</v>
      </c>
      <c r="AP3585" s="29" t="s">
        <v>23032</v>
      </c>
      <c r="AQ3585" s="11">
        <v>2964.0</v>
      </c>
    </row>
    <row r="3586">
      <c r="A3586" s="8" t="str">
        <f t="shared" si="1"/>
        <v>Anne Hatton</v>
      </c>
      <c r="B3586" s="51" t="s">
        <v>23021</v>
      </c>
      <c r="C3586" s="51" t="s">
        <v>22962</v>
      </c>
      <c r="D3586" s="2" t="s">
        <v>6151</v>
      </c>
      <c r="E3586" s="8" t="s">
        <v>23022</v>
      </c>
      <c r="F3586" s="8" t="s">
        <v>3309</v>
      </c>
      <c r="G3586" s="51" t="s">
        <v>19294</v>
      </c>
      <c r="H3586" s="8" t="s">
        <v>23023</v>
      </c>
      <c r="I3586" s="8" t="s">
        <v>219</v>
      </c>
      <c r="J3586" s="10">
        <v>3.5</v>
      </c>
      <c r="K3586" s="8" t="s">
        <v>23024</v>
      </c>
      <c r="L3586" s="8"/>
      <c r="M3586" s="8"/>
      <c r="N3586" s="57" t="s">
        <v>23038</v>
      </c>
      <c r="O3586" s="51" t="s">
        <v>52</v>
      </c>
      <c r="P3586" s="51"/>
      <c r="Q3586" s="51"/>
      <c r="R3586" s="51" t="s">
        <v>23039</v>
      </c>
      <c r="S3586" s="51" t="s">
        <v>23040</v>
      </c>
      <c r="T3586" s="11" t="str">
        <f t="shared" si="2"/>
        <v>Anne Hatton</v>
      </c>
      <c r="U3586" s="57" t="s">
        <v>386</v>
      </c>
      <c r="V3586" s="51" t="s">
        <v>23041</v>
      </c>
      <c r="W3586" s="57" t="s">
        <v>23042</v>
      </c>
      <c r="X3586" s="51" t="s">
        <v>23028</v>
      </c>
      <c r="Y3586" s="51" t="s">
        <v>60</v>
      </c>
      <c r="Z3586" s="56" t="s">
        <v>22970</v>
      </c>
      <c r="AA3586" s="51" t="s">
        <v>60</v>
      </c>
      <c r="AB3586" s="56" t="s">
        <v>23029</v>
      </c>
      <c r="AC3586" s="51" t="s">
        <v>60</v>
      </c>
      <c r="AD3586" s="56" t="s">
        <v>23030</v>
      </c>
      <c r="AE3586" s="51" t="s">
        <v>23031</v>
      </c>
      <c r="AF3586" s="8" t="s">
        <v>23032</v>
      </c>
      <c r="AG3586" s="8" t="s">
        <v>6162</v>
      </c>
      <c r="AH3586" s="8" t="s">
        <v>654</v>
      </c>
      <c r="AI3586" s="8" t="s">
        <v>233</v>
      </c>
      <c r="AJ3586" s="8"/>
      <c r="AK3586" s="8"/>
      <c r="AL3586" s="8"/>
      <c r="AM3586" s="8"/>
      <c r="AN3586" s="8" t="s">
        <v>23033</v>
      </c>
      <c r="AO3586" s="8" t="s">
        <v>23034</v>
      </c>
      <c r="AP3586" s="29" t="s">
        <v>23032</v>
      </c>
      <c r="AQ3586" s="11">
        <v>2964.0</v>
      </c>
    </row>
    <row r="3587">
      <c r="A3587" s="8" t="str">
        <f t="shared" si="1"/>
        <v>Kevin Rengo</v>
      </c>
      <c r="B3587" s="51" t="s">
        <v>23021</v>
      </c>
      <c r="C3587" s="51" t="s">
        <v>22962</v>
      </c>
      <c r="D3587" s="2" t="s">
        <v>6151</v>
      </c>
      <c r="E3587" s="8" t="s">
        <v>23022</v>
      </c>
      <c r="F3587" s="8" t="s">
        <v>3309</v>
      </c>
      <c r="G3587" s="51" t="s">
        <v>19294</v>
      </c>
      <c r="H3587" s="8" t="s">
        <v>23023</v>
      </c>
      <c r="I3587" s="8" t="s">
        <v>219</v>
      </c>
      <c r="J3587" s="10">
        <v>3.5</v>
      </c>
      <c r="K3587" s="8" t="s">
        <v>23024</v>
      </c>
      <c r="L3587" s="8"/>
      <c r="M3587" s="8"/>
      <c r="N3587" s="51" t="s">
        <v>23043</v>
      </c>
      <c r="O3587" s="51" t="s">
        <v>52</v>
      </c>
      <c r="P3587" s="51"/>
      <c r="Q3587" s="51"/>
      <c r="R3587" s="51" t="s">
        <v>208</v>
      </c>
      <c r="S3587" s="51" t="s">
        <v>23044</v>
      </c>
      <c r="T3587" s="11" t="str">
        <f t="shared" si="2"/>
        <v>Kevin Rengo</v>
      </c>
      <c r="U3587" s="51" t="s">
        <v>106</v>
      </c>
      <c r="V3587" s="51" t="s">
        <v>23045</v>
      </c>
      <c r="W3587" s="51" t="s">
        <v>23046</v>
      </c>
      <c r="X3587" s="94" t="s">
        <v>23028</v>
      </c>
      <c r="Y3587" s="56" t="s">
        <v>23047</v>
      </c>
      <c r="Z3587" s="56" t="s">
        <v>22970</v>
      </c>
      <c r="AA3587" s="56" t="s">
        <v>23048</v>
      </c>
      <c r="AB3587" s="56" t="s">
        <v>23029</v>
      </c>
      <c r="AC3587" s="51" t="s">
        <v>60</v>
      </c>
      <c r="AD3587" s="56" t="s">
        <v>23030</v>
      </c>
      <c r="AE3587" s="51" t="s">
        <v>23031</v>
      </c>
      <c r="AF3587" s="8" t="s">
        <v>23032</v>
      </c>
      <c r="AG3587" s="8" t="s">
        <v>6162</v>
      </c>
      <c r="AH3587" s="8" t="s">
        <v>654</v>
      </c>
      <c r="AI3587" s="8" t="s">
        <v>233</v>
      </c>
      <c r="AJ3587" s="8"/>
      <c r="AK3587" s="8"/>
      <c r="AL3587" s="8"/>
      <c r="AM3587" s="8"/>
      <c r="AN3587" s="8" t="s">
        <v>23033</v>
      </c>
      <c r="AO3587" s="8" t="s">
        <v>23034</v>
      </c>
      <c r="AP3587" s="29" t="s">
        <v>23032</v>
      </c>
      <c r="AQ3587" s="11">
        <v>2964.0</v>
      </c>
    </row>
    <row r="3588">
      <c r="A3588" s="8" t="str">
        <f t="shared" si="1"/>
        <v>Sam Gardeen</v>
      </c>
      <c r="B3588" s="8" t="s">
        <v>23021</v>
      </c>
      <c r="C3588" s="51" t="s">
        <v>22962</v>
      </c>
      <c r="D3588" s="2" t="s">
        <v>6151</v>
      </c>
      <c r="E3588" s="51" t="s">
        <v>23022</v>
      </c>
      <c r="F3588" s="51" t="s">
        <v>3309</v>
      </c>
      <c r="G3588" s="51" t="s">
        <v>19294</v>
      </c>
      <c r="H3588" s="51" t="s">
        <v>23023</v>
      </c>
      <c r="I3588" s="59" t="s">
        <v>219</v>
      </c>
      <c r="J3588" s="60">
        <v>3.5</v>
      </c>
      <c r="K3588" s="51" t="s">
        <v>23024</v>
      </c>
      <c r="L3588" s="51"/>
      <c r="M3588" s="51"/>
      <c r="N3588" s="51" t="s">
        <v>23049</v>
      </c>
      <c r="O3588" s="51" t="s">
        <v>52</v>
      </c>
      <c r="P3588" s="51"/>
      <c r="Q3588" s="51"/>
      <c r="R3588" s="51" t="s">
        <v>3236</v>
      </c>
      <c r="S3588" s="51" t="s">
        <v>23050</v>
      </c>
      <c r="T3588" s="11" t="str">
        <f t="shared" si="2"/>
        <v>Sam Gardeen</v>
      </c>
      <c r="U3588" s="51" t="s">
        <v>80</v>
      </c>
      <c r="V3588" s="51"/>
      <c r="W3588" s="51"/>
      <c r="X3588" s="51" t="s">
        <v>23028</v>
      </c>
      <c r="Y3588" s="51" t="s">
        <v>60</v>
      </c>
      <c r="Z3588" s="56" t="s">
        <v>22970</v>
      </c>
      <c r="AA3588" s="51" t="s">
        <v>60</v>
      </c>
      <c r="AB3588" s="56" t="s">
        <v>23029</v>
      </c>
      <c r="AC3588" s="51" t="s">
        <v>60</v>
      </c>
      <c r="AD3588" s="56" t="s">
        <v>23030</v>
      </c>
      <c r="AE3588" s="51" t="s">
        <v>23031</v>
      </c>
      <c r="AF3588" s="51" t="s">
        <v>23032</v>
      </c>
      <c r="AG3588" s="51" t="s">
        <v>6162</v>
      </c>
      <c r="AH3588" s="51" t="s">
        <v>654</v>
      </c>
      <c r="AI3588" s="59" t="s">
        <v>18832</v>
      </c>
      <c r="AJ3588" s="51"/>
      <c r="AK3588" s="59"/>
      <c r="AL3588" s="59"/>
      <c r="AM3588" s="59"/>
      <c r="AN3588" s="59" t="s">
        <v>23033</v>
      </c>
      <c r="AO3588" s="59" t="s">
        <v>23051</v>
      </c>
      <c r="AP3588" s="14" t="s">
        <v>23032</v>
      </c>
      <c r="AQ3588" s="68">
        <v>2964.0</v>
      </c>
    </row>
    <row r="3589">
      <c r="A3589" s="8" t="str">
        <f t="shared" si="1"/>
        <v>Shawn Monroe</v>
      </c>
      <c r="B3589" s="8" t="s">
        <v>23021</v>
      </c>
      <c r="C3589" s="51" t="s">
        <v>22962</v>
      </c>
      <c r="D3589" s="2" t="s">
        <v>6151</v>
      </c>
      <c r="E3589" s="8" t="s">
        <v>23022</v>
      </c>
      <c r="F3589" s="13" t="s">
        <v>3309</v>
      </c>
      <c r="G3589" s="51" t="s">
        <v>19294</v>
      </c>
      <c r="H3589" s="8" t="s">
        <v>23023</v>
      </c>
      <c r="I3589" s="8" t="s">
        <v>219</v>
      </c>
      <c r="J3589" s="10">
        <v>3.5</v>
      </c>
      <c r="K3589" s="8" t="s">
        <v>23024</v>
      </c>
      <c r="L3589" s="8"/>
      <c r="M3589" s="8"/>
      <c r="N3589" s="51" t="s">
        <v>23052</v>
      </c>
      <c r="O3589" s="51" t="s">
        <v>52</v>
      </c>
      <c r="P3589" s="51"/>
      <c r="Q3589" s="51"/>
      <c r="R3589" s="57" t="s">
        <v>5644</v>
      </c>
      <c r="S3589" s="57" t="s">
        <v>5179</v>
      </c>
      <c r="T3589" s="11" t="str">
        <f t="shared" si="2"/>
        <v>Shawn Monroe</v>
      </c>
      <c r="U3589" s="51" t="s">
        <v>80</v>
      </c>
      <c r="V3589" s="51"/>
      <c r="W3589" s="51"/>
      <c r="X3589" s="51" t="s">
        <v>23028</v>
      </c>
      <c r="Y3589" s="51" t="s">
        <v>60</v>
      </c>
      <c r="Z3589" s="56" t="s">
        <v>22970</v>
      </c>
      <c r="AA3589" s="51" t="s">
        <v>60</v>
      </c>
      <c r="AB3589" s="56" t="s">
        <v>23029</v>
      </c>
      <c r="AC3589" s="51" t="s">
        <v>60</v>
      </c>
      <c r="AD3589" s="56" t="s">
        <v>23030</v>
      </c>
      <c r="AE3589" s="51" t="s">
        <v>23031</v>
      </c>
      <c r="AF3589" s="8" t="s">
        <v>23032</v>
      </c>
      <c r="AG3589" s="8" t="s">
        <v>6162</v>
      </c>
      <c r="AH3589" s="8" t="s">
        <v>654</v>
      </c>
      <c r="AI3589" s="8" t="s">
        <v>18832</v>
      </c>
      <c r="AJ3589" s="8"/>
      <c r="AK3589" s="8"/>
      <c r="AL3589" s="8"/>
      <c r="AM3589" s="8"/>
      <c r="AN3589" s="8" t="s">
        <v>23033</v>
      </c>
      <c r="AO3589" s="8" t="s">
        <v>23051</v>
      </c>
      <c r="AP3589" s="14" t="s">
        <v>23032</v>
      </c>
      <c r="AQ3589" s="11">
        <v>2964.0</v>
      </c>
    </row>
    <row r="3590">
      <c r="A3590" s="8" t="str">
        <f t="shared" si="1"/>
        <v>Dave Ricks</v>
      </c>
      <c r="B3590" s="51" t="s">
        <v>23053</v>
      </c>
      <c r="C3590" s="51" t="s">
        <v>22962</v>
      </c>
      <c r="D3590" s="2" t="s">
        <v>6151</v>
      </c>
      <c r="E3590" s="8" t="s">
        <v>23054</v>
      </c>
      <c r="F3590" s="8" t="s">
        <v>3309</v>
      </c>
      <c r="G3590" s="51" t="s">
        <v>19294</v>
      </c>
      <c r="H3590" s="8" t="s">
        <v>23055</v>
      </c>
      <c r="I3590" s="8" t="s">
        <v>49</v>
      </c>
      <c r="J3590" s="96">
        <v>4.01</v>
      </c>
      <c r="K3590" s="8" t="s">
        <v>23056</v>
      </c>
      <c r="L3590" s="8"/>
      <c r="M3590" s="8" t="s">
        <v>9619</v>
      </c>
      <c r="N3590" s="51" t="s">
        <v>23057</v>
      </c>
      <c r="O3590" s="51" t="s">
        <v>52</v>
      </c>
      <c r="P3590" s="51"/>
      <c r="Q3590" s="51"/>
      <c r="R3590" s="51" t="s">
        <v>3381</v>
      </c>
      <c r="S3590" s="51" t="s">
        <v>23058</v>
      </c>
      <c r="T3590" s="11" t="str">
        <f t="shared" si="2"/>
        <v>Dave Ricks</v>
      </c>
      <c r="U3590" s="51" t="s">
        <v>55</v>
      </c>
      <c r="V3590" s="51" t="s">
        <v>23059</v>
      </c>
      <c r="W3590" s="51" t="s">
        <v>23060</v>
      </c>
      <c r="X3590" s="94" t="s">
        <v>23061</v>
      </c>
      <c r="Y3590" s="51" t="s">
        <v>60</v>
      </c>
      <c r="Z3590" s="56" t="s">
        <v>23062</v>
      </c>
      <c r="AA3590" s="51" t="s">
        <v>60</v>
      </c>
      <c r="AB3590" s="51" t="s">
        <v>60</v>
      </c>
      <c r="AC3590" s="51" t="s">
        <v>60</v>
      </c>
      <c r="AD3590" s="56" t="s">
        <v>23063</v>
      </c>
      <c r="AE3590" s="51" t="s">
        <v>23064</v>
      </c>
      <c r="AF3590" s="8" t="s">
        <v>23065</v>
      </c>
      <c r="AG3590" s="8" t="s">
        <v>6162</v>
      </c>
      <c r="AH3590" s="8" t="s">
        <v>194</v>
      </c>
      <c r="AI3590" s="8" t="s">
        <v>233</v>
      </c>
      <c r="AJ3590" s="8"/>
      <c r="AK3590" s="8" t="s">
        <v>23066</v>
      </c>
      <c r="AL3590" s="8" t="s">
        <v>5538</v>
      </c>
      <c r="AM3590" s="8" t="s">
        <v>1891</v>
      </c>
      <c r="AN3590" s="8" t="s">
        <v>23067</v>
      </c>
      <c r="AO3590" s="8" t="s">
        <v>23068</v>
      </c>
      <c r="AP3590" s="29" t="s">
        <v>23065</v>
      </c>
      <c r="AQ3590" s="11">
        <v>2105.0</v>
      </c>
    </row>
    <row r="3591">
      <c r="A3591" s="8" t="str">
        <f t="shared" si="1"/>
        <v>Jesse Schoen</v>
      </c>
      <c r="B3591" s="51" t="s">
        <v>23053</v>
      </c>
      <c r="C3591" s="51" t="s">
        <v>22962</v>
      </c>
      <c r="D3591" s="2" t="s">
        <v>6151</v>
      </c>
      <c r="E3591" s="8" t="s">
        <v>23054</v>
      </c>
      <c r="F3591" s="8" t="s">
        <v>3309</v>
      </c>
      <c r="G3591" s="51" t="s">
        <v>19294</v>
      </c>
      <c r="H3591" s="8" t="s">
        <v>23055</v>
      </c>
      <c r="I3591" s="8" t="s">
        <v>49</v>
      </c>
      <c r="J3591" s="96">
        <v>4.01</v>
      </c>
      <c r="K3591" s="8" t="s">
        <v>23056</v>
      </c>
      <c r="L3591" s="8"/>
      <c r="M3591" s="8" t="s">
        <v>9619</v>
      </c>
      <c r="N3591" s="51" t="s">
        <v>23069</v>
      </c>
      <c r="O3591" s="51" t="s">
        <v>52</v>
      </c>
      <c r="P3591" s="51"/>
      <c r="Q3591" s="51"/>
      <c r="R3591" s="51" t="s">
        <v>761</v>
      </c>
      <c r="S3591" s="51" t="s">
        <v>23070</v>
      </c>
      <c r="T3591" s="11" t="str">
        <f t="shared" si="2"/>
        <v>Jesse Schoen</v>
      </c>
      <c r="U3591" s="13" t="s">
        <v>106</v>
      </c>
      <c r="V3591" s="51" t="s">
        <v>23071</v>
      </c>
      <c r="W3591" s="51" t="s">
        <v>23060</v>
      </c>
      <c r="X3591" s="94" t="s">
        <v>23061</v>
      </c>
      <c r="Y3591" s="56" t="s">
        <v>23072</v>
      </c>
      <c r="Z3591" s="56" t="s">
        <v>23062</v>
      </c>
      <c r="AA3591" s="56" t="s">
        <v>23073</v>
      </c>
      <c r="AB3591" s="51" t="s">
        <v>60</v>
      </c>
      <c r="AC3591" s="51" t="s">
        <v>60</v>
      </c>
      <c r="AD3591" s="56" t="s">
        <v>23063</v>
      </c>
      <c r="AE3591" s="51" t="s">
        <v>23064</v>
      </c>
      <c r="AF3591" s="8" t="s">
        <v>23065</v>
      </c>
      <c r="AG3591" s="8" t="s">
        <v>6162</v>
      </c>
      <c r="AH3591" s="8" t="s">
        <v>194</v>
      </c>
      <c r="AI3591" s="8" t="s">
        <v>233</v>
      </c>
      <c r="AJ3591" s="8"/>
      <c r="AK3591" s="8" t="s">
        <v>23066</v>
      </c>
      <c r="AL3591" s="8" t="s">
        <v>5538</v>
      </c>
      <c r="AM3591" s="8" t="s">
        <v>1891</v>
      </c>
      <c r="AN3591" s="8" t="s">
        <v>23067</v>
      </c>
      <c r="AO3591" s="8" t="s">
        <v>23068</v>
      </c>
      <c r="AP3591" s="29" t="s">
        <v>23065</v>
      </c>
      <c r="AQ3591" s="11">
        <v>2105.0</v>
      </c>
    </row>
    <row r="3592">
      <c r="A3592" s="8" t="str">
        <f t="shared" si="1"/>
        <v>Josh Schoen</v>
      </c>
      <c r="B3592" s="51" t="s">
        <v>23053</v>
      </c>
      <c r="C3592" s="51" t="s">
        <v>22962</v>
      </c>
      <c r="D3592" s="2" t="s">
        <v>6151</v>
      </c>
      <c r="E3592" s="8" t="s">
        <v>23054</v>
      </c>
      <c r="F3592" s="8" t="s">
        <v>3309</v>
      </c>
      <c r="G3592" s="51" t="s">
        <v>19294</v>
      </c>
      <c r="H3592" s="8" t="s">
        <v>23055</v>
      </c>
      <c r="I3592" s="8" t="s">
        <v>49</v>
      </c>
      <c r="J3592" s="96">
        <v>4.01</v>
      </c>
      <c r="K3592" s="8" t="s">
        <v>23056</v>
      </c>
      <c r="L3592" s="8"/>
      <c r="M3592" s="8" t="s">
        <v>9619</v>
      </c>
      <c r="N3592" s="51" t="s">
        <v>23074</v>
      </c>
      <c r="O3592" s="51" t="s">
        <v>52</v>
      </c>
      <c r="P3592" s="51"/>
      <c r="Q3592" s="51"/>
      <c r="R3592" s="51" t="s">
        <v>268</v>
      </c>
      <c r="S3592" s="51" t="s">
        <v>23070</v>
      </c>
      <c r="T3592" s="11" t="str">
        <f t="shared" si="2"/>
        <v>Josh Schoen</v>
      </c>
      <c r="U3592" s="13" t="s">
        <v>106</v>
      </c>
      <c r="V3592" s="51" t="s">
        <v>23075</v>
      </c>
      <c r="W3592" s="51" t="s">
        <v>23060</v>
      </c>
      <c r="X3592" s="94" t="s">
        <v>23061</v>
      </c>
      <c r="Y3592" s="51" t="s">
        <v>60</v>
      </c>
      <c r="Z3592" s="56" t="s">
        <v>23062</v>
      </c>
      <c r="AA3592" s="51" t="s">
        <v>60</v>
      </c>
      <c r="AB3592" s="51" t="s">
        <v>60</v>
      </c>
      <c r="AC3592" s="51" t="s">
        <v>60</v>
      </c>
      <c r="AD3592" s="56" t="s">
        <v>23063</v>
      </c>
      <c r="AE3592" s="51" t="s">
        <v>23064</v>
      </c>
      <c r="AF3592" s="8" t="s">
        <v>23065</v>
      </c>
      <c r="AG3592" s="8" t="s">
        <v>6162</v>
      </c>
      <c r="AH3592" s="8" t="s">
        <v>194</v>
      </c>
      <c r="AI3592" s="8" t="s">
        <v>233</v>
      </c>
      <c r="AJ3592" s="8"/>
      <c r="AK3592" s="8" t="s">
        <v>23066</v>
      </c>
      <c r="AL3592" s="8" t="s">
        <v>5538</v>
      </c>
      <c r="AM3592" s="8" t="s">
        <v>1891</v>
      </c>
      <c r="AN3592" s="8" t="s">
        <v>23067</v>
      </c>
      <c r="AO3592" s="8" t="s">
        <v>23068</v>
      </c>
      <c r="AP3592" s="29" t="s">
        <v>23065</v>
      </c>
      <c r="AQ3592" s="11">
        <v>2105.0</v>
      </c>
    </row>
    <row r="3593">
      <c r="A3593" s="8" t="str">
        <f t="shared" si="1"/>
        <v>Karissa Ricks</v>
      </c>
      <c r="B3593" s="8" t="s">
        <v>23053</v>
      </c>
      <c r="C3593" s="51" t="s">
        <v>22962</v>
      </c>
      <c r="D3593" s="79" t="s">
        <v>6151</v>
      </c>
      <c r="E3593" s="62" t="s">
        <v>23054</v>
      </c>
      <c r="F3593" s="62" t="s">
        <v>3309</v>
      </c>
      <c r="G3593" s="51" t="s">
        <v>19294</v>
      </c>
      <c r="H3593" s="89">
        <v>173258.0</v>
      </c>
      <c r="I3593" s="63" t="s">
        <v>49</v>
      </c>
      <c r="J3593" s="60">
        <v>4.01</v>
      </c>
      <c r="K3593" s="18" t="s">
        <v>23056</v>
      </c>
      <c r="L3593" s="18"/>
      <c r="M3593" s="89">
        <v>8.0</v>
      </c>
      <c r="N3593" s="61" t="s">
        <v>23076</v>
      </c>
      <c r="O3593" s="51" t="s">
        <v>52</v>
      </c>
      <c r="P3593" s="61" t="s">
        <v>207</v>
      </c>
      <c r="Q3593" s="51"/>
      <c r="R3593" s="51" t="s">
        <v>23077</v>
      </c>
      <c r="S3593" s="51" t="s">
        <v>23058</v>
      </c>
      <c r="T3593" s="11" t="str">
        <f t="shared" si="2"/>
        <v>Karissa Ricks</v>
      </c>
      <c r="U3593" s="51" t="s">
        <v>80</v>
      </c>
      <c r="V3593" s="51" t="s">
        <v>23078</v>
      </c>
      <c r="W3593" s="51" t="s">
        <v>23079</v>
      </c>
      <c r="X3593" s="62" t="s">
        <v>23061</v>
      </c>
      <c r="Y3593" s="62"/>
      <c r="Z3593" s="62"/>
      <c r="AA3593" s="62"/>
      <c r="AB3593" s="62"/>
      <c r="AC3593" s="62"/>
      <c r="AD3593" s="62"/>
      <c r="AE3593" s="62" t="s">
        <v>23064</v>
      </c>
      <c r="AF3593" s="62" t="s">
        <v>23065</v>
      </c>
      <c r="AG3593" s="62" t="s">
        <v>6162</v>
      </c>
      <c r="AH3593" s="72" t="s">
        <v>194</v>
      </c>
      <c r="AI3593" s="63" t="s">
        <v>18832</v>
      </c>
      <c r="AJ3593" s="72"/>
      <c r="AK3593" s="63" t="s">
        <v>23066</v>
      </c>
      <c r="AL3593" s="63" t="s">
        <v>5538</v>
      </c>
      <c r="AM3593" s="60" t="s">
        <v>1891</v>
      </c>
      <c r="AN3593" s="97">
        <v>0.20953800298062594</v>
      </c>
      <c r="AO3593" s="98">
        <v>77100.0</v>
      </c>
      <c r="AP3593" s="26" t="s">
        <v>23065</v>
      </c>
      <c r="AQ3593" s="68">
        <v>2105.0</v>
      </c>
    </row>
    <row r="3594">
      <c r="A3594" s="8" t="str">
        <f t="shared" si="1"/>
        <v>AC Brian has been removed. </v>
      </c>
      <c r="B3594" s="51" t="s">
        <v>23053</v>
      </c>
      <c r="C3594" s="51" t="s">
        <v>22962</v>
      </c>
      <c r="D3594" s="2" t="s">
        <v>6151</v>
      </c>
      <c r="E3594" s="8" t="s">
        <v>23054</v>
      </c>
      <c r="F3594" s="8" t="s">
        <v>3309</v>
      </c>
      <c r="G3594" s="51" t="s">
        <v>19294</v>
      </c>
      <c r="H3594" s="8" t="s">
        <v>23055</v>
      </c>
      <c r="I3594" s="8" t="s">
        <v>49</v>
      </c>
      <c r="J3594" s="96">
        <v>4.01</v>
      </c>
      <c r="K3594" s="8" t="s">
        <v>23056</v>
      </c>
      <c r="L3594" s="8"/>
      <c r="M3594" s="8" t="s">
        <v>9619</v>
      </c>
      <c r="N3594" s="51" t="s">
        <v>23080</v>
      </c>
      <c r="O3594" s="51" t="s">
        <v>52</v>
      </c>
      <c r="P3594" s="51"/>
      <c r="Q3594" s="51" t="s">
        <v>277</v>
      </c>
      <c r="R3594" s="51" t="s">
        <v>23081</v>
      </c>
      <c r="S3594" s="51"/>
      <c r="T3594" s="11" t="str">
        <f t="shared" si="2"/>
        <v>AC Brian has been removed. </v>
      </c>
      <c r="U3594" s="8"/>
      <c r="V3594" s="51"/>
      <c r="W3594" s="51"/>
      <c r="X3594" s="94" t="s">
        <v>23061</v>
      </c>
      <c r="Y3594" s="51" t="s">
        <v>60</v>
      </c>
      <c r="Z3594" s="56" t="s">
        <v>23062</v>
      </c>
      <c r="AA3594" s="56" t="s">
        <v>23082</v>
      </c>
      <c r="AB3594" s="51" t="s">
        <v>60</v>
      </c>
      <c r="AC3594" s="51" t="s">
        <v>60</v>
      </c>
      <c r="AD3594" s="56" t="s">
        <v>23063</v>
      </c>
      <c r="AE3594" s="51" t="s">
        <v>23064</v>
      </c>
      <c r="AF3594" s="8" t="s">
        <v>23065</v>
      </c>
      <c r="AG3594" s="8" t="s">
        <v>6162</v>
      </c>
      <c r="AH3594" s="8" t="s">
        <v>194</v>
      </c>
      <c r="AI3594" s="8" t="s">
        <v>233</v>
      </c>
      <c r="AJ3594" s="8"/>
      <c r="AK3594" s="8" t="s">
        <v>23066</v>
      </c>
      <c r="AL3594" s="8" t="s">
        <v>5538</v>
      </c>
      <c r="AM3594" s="8" t="s">
        <v>1891</v>
      </c>
      <c r="AN3594" s="8" t="s">
        <v>23067</v>
      </c>
      <c r="AO3594" s="8" t="s">
        <v>23068</v>
      </c>
      <c r="AP3594" s="29" t="s">
        <v>23065</v>
      </c>
      <c r="AQ3594" s="11">
        <v>2105.0</v>
      </c>
    </row>
    <row r="3595">
      <c r="A3595" s="8" t="str">
        <f t="shared" si="1"/>
        <v>Garrick Larson</v>
      </c>
      <c r="B3595" s="51" t="s">
        <v>23083</v>
      </c>
      <c r="C3595" s="51" t="s">
        <v>22962</v>
      </c>
      <c r="D3595" s="2" t="s">
        <v>6151</v>
      </c>
      <c r="E3595" s="8" t="s">
        <v>15285</v>
      </c>
      <c r="F3595" s="8" t="s">
        <v>3309</v>
      </c>
      <c r="G3595" s="51" t="s">
        <v>19294</v>
      </c>
      <c r="H3595" s="8" t="s">
        <v>23084</v>
      </c>
      <c r="I3595" s="8" t="s">
        <v>16552</v>
      </c>
      <c r="J3595" s="10">
        <v>3.54</v>
      </c>
      <c r="K3595" s="8" t="s">
        <v>23085</v>
      </c>
      <c r="L3595" s="8"/>
      <c r="M3595" s="8" t="s">
        <v>23086</v>
      </c>
      <c r="N3595" s="51" t="s">
        <v>23087</v>
      </c>
      <c r="O3595" s="51" t="s">
        <v>52</v>
      </c>
      <c r="P3595" s="51"/>
      <c r="Q3595" s="51"/>
      <c r="R3595" s="51" t="s">
        <v>23088</v>
      </c>
      <c r="S3595" s="51" t="s">
        <v>22979</v>
      </c>
      <c r="T3595" s="11" t="str">
        <f t="shared" si="2"/>
        <v>Garrick Larson</v>
      </c>
      <c r="U3595" s="51" t="s">
        <v>55</v>
      </c>
      <c r="V3595" s="51" t="s">
        <v>23089</v>
      </c>
      <c r="W3595" s="51" t="s">
        <v>23090</v>
      </c>
      <c r="X3595" s="94" t="s">
        <v>23091</v>
      </c>
      <c r="Y3595" s="56" t="s">
        <v>23092</v>
      </c>
      <c r="Z3595" s="51" t="s">
        <v>60</v>
      </c>
      <c r="AA3595" s="56" t="s">
        <v>23093</v>
      </c>
      <c r="AB3595" s="56" t="s">
        <v>23094</v>
      </c>
      <c r="AC3595" s="51" t="s">
        <v>60</v>
      </c>
      <c r="AD3595" s="51" t="s">
        <v>60</v>
      </c>
      <c r="AE3595" s="51" t="s">
        <v>23095</v>
      </c>
      <c r="AF3595" s="8" t="s">
        <v>23096</v>
      </c>
      <c r="AG3595" s="8" t="s">
        <v>6162</v>
      </c>
      <c r="AH3595" s="8" t="s">
        <v>232</v>
      </c>
      <c r="AI3595" s="8" t="s">
        <v>233</v>
      </c>
      <c r="AJ3595" s="8"/>
      <c r="AK3595" s="8" t="s">
        <v>2610</v>
      </c>
      <c r="AL3595" s="8" t="s">
        <v>23097</v>
      </c>
      <c r="AM3595" s="8" t="s">
        <v>421</v>
      </c>
      <c r="AN3595" s="8" t="s">
        <v>23098</v>
      </c>
      <c r="AO3595" s="8" t="s">
        <v>23099</v>
      </c>
      <c r="AP3595" s="29" t="s">
        <v>23096</v>
      </c>
      <c r="AQ3595" s="11">
        <v>2114.0</v>
      </c>
    </row>
    <row r="3596">
      <c r="A3596" s="8" t="str">
        <f t="shared" si="1"/>
        <v>Maddie Van Beek</v>
      </c>
      <c r="B3596" s="51" t="s">
        <v>23083</v>
      </c>
      <c r="C3596" s="51" t="s">
        <v>22962</v>
      </c>
      <c r="D3596" s="2" t="s">
        <v>6151</v>
      </c>
      <c r="E3596" s="8" t="s">
        <v>15285</v>
      </c>
      <c r="F3596" s="8" t="s">
        <v>3309</v>
      </c>
      <c r="G3596" s="51" t="s">
        <v>19294</v>
      </c>
      <c r="H3596" s="8" t="s">
        <v>23084</v>
      </c>
      <c r="I3596" s="8" t="s">
        <v>16552</v>
      </c>
      <c r="J3596" s="10">
        <v>3.54</v>
      </c>
      <c r="K3596" s="8" t="s">
        <v>23085</v>
      </c>
      <c r="L3596" s="8"/>
      <c r="M3596" s="8" t="s">
        <v>23086</v>
      </c>
      <c r="N3596" s="51" t="s">
        <v>23100</v>
      </c>
      <c r="O3596" s="51" t="s">
        <v>52</v>
      </c>
      <c r="P3596" s="51"/>
      <c r="Q3596" s="51"/>
      <c r="R3596" s="51" t="s">
        <v>10304</v>
      </c>
      <c r="S3596" s="51" t="s">
        <v>23101</v>
      </c>
      <c r="T3596" s="11" t="str">
        <f t="shared" si="2"/>
        <v>Maddie Van Beek</v>
      </c>
      <c r="U3596" s="51" t="s">
        <v>16138</v>
      </c>
      <c r="V3596" s="51" t="s">
        <v>23102</v>
      </c>
      <c r="W3596" s="51" t="s">
        <v>23103</v>
      </c>
      <c r="X3596" s="94" t="s">
        <v>23091</v>
      </c>
      <c r="Y3596" s="51" t="s">
        <v>60</v>
      </c>
      <c r="Z3596" s="51" t="s">
        <v>60</v>
      </c>
      <c r="AA3596" s="51" t="s">
        <v>60</v>
      </c>
      <c r="AB3596" s="56" t="s">
        <v>23094</v>
      </c>
      <c r="AC3596" s="56" t="s">
        <v>23104</v>
      </c>
      <c r="AD3596" s="51" t="s">
        <v>60</v>
      </c>
      <c r="AE3596" s="51" t="s">
        <v>23095</v>
      </c>
      <c r="AF3596" s="8" t="s">
        <v>23096</v>
      </c>
      <c r="AG3596" s="8" t="s">
        <v>6162</v>
      </c>
      <c r="AH3596" s="8" t="s">
        <v>232</v>
      </c>
      <c r="AI3596" s="8" t="s">
        <v>233</v>
      </c>
      <c r="AJ3596" s="8"/>
      <c r="AK3596" s="8" t="s">
        <v>2610</v>
      </c>
      <c r="AL3596" s="8" t="s">
        <v>23097</v>
      </c>
      <c r="AM3596" s="8" t="s">
        <v>421</v>
      </c>
      <c r="AN3596" s="8" t="s">
        <v>23098</v>
      </c>
      <c r="AO3596" s="8" t="s">
        <v>23099</v>
      </c>
      <c r="AP3596" s="29" t="s">
        <v>23096</v>
      </c>
      <c r="AQ3596" s="11">
        <v>2114.0</v>
      </c>
    </row>
    <row r="3597">
      <c r="A3597" s="8" t="str">
        <f t="shared" si="1"/>
        <v>Maddie Van Beek</v>
      </c>
      <c r="B3597" s="51" t="s">
        <v>23083</v>
      </c>
      <c r="C3597" s="51" t="s">
        <v>22962</v>
      </c>
      <c r="D3597" s="2" t="s">
        <v>6151</v>
      </c>
      <c r="E3597" s="8" t="s">
        <v>15285</v>
      </c>
      <c r="F3597" s="8" t="s">
        <v>3309</v>
      </c>
      <c r="G3597" s="51" t="s">
        <v>19294</v>
      </c>
      <c r="H3597" s="13" t="s">
        <v>23084</v>
      </c>
      <c r="I3597" s="8" t="s">
        <v>16552</v>
      </c>
      <c r="J3597" s="10">
        <v>3.54</v>
      </c>
      <c r="K3597" s="8" t="s">
        <v>23085</v>
      </c>
      <c r="L3597" s="8"/>
      <c r="M3597" s="8" t="s">
        <v>23086</v>
      </c>
      <c r="N3597" s="51" t="s">
        <v>23100</v>
      </c>
      <c r="O3597" s="51" t="s">
        <v>52</v>
      </c>
      <c r="P3597" s="51"/>
      <c r="Q3597" s="51"/>
      <c r="R3597" s="51" t="s">
        <v>10304</v>
      </c>
      <c r="S3597" s="51" t="s">
        <v>23101</v>
      </c>
      <c r="T3597" s="11" t="str">
        <f t="shared" si="2"/>
        <v>Maddie Van Beek</v>
      </c>
      <c r="U3597" s="51" t="s">
        <v>80</v>
      </c>
      <c r="V3597" s="51" t="s">
        <v>23105</v>
      </c>
      <c r="W3597" s="51" t="s">
        <v>23103</v>
      </c>
      <c r="X3597" s="94" t="s">
        <v>23091</v>
      </c>
      <c r="Y3597" s="51" t="s">
        <v>60</v>
      </c>
      <c r="Z3597" s="51" t="s">
        <v>60</v>
      </c>
      <c r="AA3597" s="51" t="s">
        <v>60</v>
      </c>
      <c r="AB3597" s="56" t="s">
        <v>23094</v>
      </c>
      <c r="AC3597" s="56" t="s">
        <v>23104</v>
      </c>
      <c r="AD3597" s="51" t="s">
        <v>60</v>
      </c>
      <c r="AE3597" s="51" t="s">
        <v>23095</v>
      </c>
      <c r="AF3597" s="8" t="s">
        <v>23096</v>
      </c>
      <c r="AG3597" s="8" t="s">
        <v>6162</v>
      </c>
      <c r="AH3597" s="8" t="s">
        <v>232</v>
      </c>
      <c r="AI3597" s="8" t="s">
        <v>233</v>
      </c>
      <c r="AJ3597" s="8"/>
      <c r="AK3597" s="8" t="s">
        <v>2610</v>
      </c>
      <c r="AL3597" s="8" t="s">
        <v>23097</v>
      </c>
      <c r="AM3597" s="8" t="s">
        <v>421</v>
      </c>
      <c r="AN3597" s="8" t="s">
        <v>23098</v>
      </c>
      <c r="AO3597" s="8" t="s">
        <v>23099</v>
      </c>
      <c r="AP3597" s="29" t="s">
        <v>23096</v>
      </c>
      <c r="AQ3597" s="11">
        <v>2114.0</v>
      </c>
    </row>
    <row r="3598">
      <c r="A3598" s="8" t="str">
        <f t="shared" si="1"/>
        <v>Grant DeWitt</v>
      </c>
      <c r="B3598" s="51" t="s">
        <v>23106</v>
      </c>
      <c r="C3598" s="51" t="s">
        <v>22994</v>
      </c>
      <c r="D3598" s="2" t="s">
        <v>6151</v>
      </c>
      <c r="E3598" s="8" t="s">
        <v>23107</v>
      </c>
      <c r="F3598" s="8" t="s">
        <v>3309</v>
      </c>
      <c r="G3598" s="51" t="s">
        <v>19294</v>
      </c>
      <c r="H3598" s="13" t="s">
        <v>23108</v>
      </c>
      <c r="I3598" s="8" t="s">
        <v>23109</v>
      </c>
      <c r="J3598" s="10">
        <v>3.22</v>
      </c>
      <c r="K3598" s="8" t="s">
        <v>23110</v>
      </c>
      <c r="L3598" s="8"/>
      <c r="M3598" s="8"/>
      <c r="N3598" s="51" t="s">
        <v>23111</v>
      </c>
      <c r="O3598" s="51" t="s">
        <v>52</v>
      </c>
      <c r="P3598" s="51"/>
      <c r="Q3598" s="51"/>
      <c r="R3598" s="51" t="s">
        <v>4735</v>
      </c>
      <c r="S3598" s="51" t="s">
        <v>23112</v>
      </c>
      <c r="T3598" s="11" t="str">
        <f t="shared" si="2"/>
        <v>Grant DeWitt</v>
      </c>
      <c r="U3598" s="57" t="s">
        <v>55</v>
      </c>
      <c r="V3598" s="51" t="s">
        <v>23113</v>
      </c>
      <c r="W3598" s="57" t="s">
        <v>23114</v>
      </c>
      <c r="X3598" s="94" t="s">
        <v>23115</v>
      </c>
      <c r="Y3598" s="51" t="s">
        <v>60</v>
      </c>
      <c r="Z3598" s="56" t="s">
        <v>23116</v>
      </c>
      <c r="AA3598" s="51" t="s">
        <v>60</v>
      </c>
      <c r="AB3598" s="51" t="s">
        <v>60</v>
      </c>
      <c r="AC3598" s="56" t="s">
        <v>23117</v>
      </c>
      <c r="AD3598" s="51" t="s">
        <v>60</v>
      </c>
      <c r="AE3598" s="51" t="s">
        <v>23118</v>
      </c>
      <c r="AF3598" s="8" t="s">
        <v>23119</v>
      </c>
      <c r="AG3598" s="8" t="s">
        <v>6162</v>
      </c>
      <c r="AH3598" s="8" t="s">
        <v>4581</v>
      </c>
      <c r="AI3598" s="8" t="s">
        <v>233</v>
      </c>
      <c r="AJ3598" s="8"/>
      <c r="AK3598" s="8" t="s">
        <v>420</v>
      </c>
      <c r="AL3598" s="8" t="s">
        <v>948</v>
      </c>
      <c r="AM3598" s="8" t="s">
        <v>1115</v>
      </c>
      <c r="AN3598" s="8" t="s">
        <v>23120</v>
      </c>
      <c r="AO3598" s="8" t="s">
        <v>23121</v>
      </c>
      <c r="AP3598" s="29" t="s">
        <v>23119</v>
      </c>
      <c r="AQ3598" s="11">
        <v>1059.0</v>
      </c>
    </row>
    <row r="3599">
      <c r="A3599" s="8" t="str">
        <f t="shared" si="1"/>
        <v>Abbe Dufault</v>
      </c>
      <c r="B3599" s="8" t="s">
        <v>23106</v>
      </c>
      <c r="C3599" s="51" t="s">
        <v>22994</v>
      </c>
      <c r="D3599" s="9" t="s">
        <v>6151</v>
      </c>
      <c r="E3599" s="13" t="s">
        <v>23107</v>
      </c>
      <c r="F3599" s="8" t="s">
        <v>3309</v>
      </c>
      <c r="G3599" s="8" t="s">
        <v>19294</v>
      </c>
      <c r="H3599" s="8" t="s">
        <v>23108</v>
      </c>
      <c r="I3599" s="8" t="s">
        <v>23109</v>
      </c>
      <c r="J3599" s="10">
        <v>3.22</v>
      </c>
      <c r="K3599" s="8" t="s">
        <v>23110</v>
      </c>
      <c r="L3599" s="8"/>
      <c r="M3599" s="8"/>
      <c r="N3599" s="8" t="s">
        <v>23122</v>
      </c>
      <c r="O3599" s="13" t="s">
        <v>52</v>
      </c>
      <c r="P3599" s="51"/>
      <c r="Q3599" s="51"/>
      <c r="R3599" s="13" t="s">
        <v>23123</v>
      </c>
      <c r="S3599" s="13" t="s">
        <v>23124</v>
      </c>
      <c r="T3599" s="11" t="str">
        <f t="shared" si="2"/>
        <v>Abbe Dufault</v>
      </c>
      <c r="U3599" s="8" t="s">
        <v>106</v>
      </c>
      <c r="V3599" s="51" t="s">
        <v>23125</v>
      </c>
      <c r="W3599" s="57" t="s">
        <v>23126</v>
      </c>
      <c r="X3599" s="8" t="s">
        <v>23115</v>
      </c>
      <c r="Y3599" s="51" t="s">
        <v>60</v>
      </c>
      <c r="Z3599" s="56" t="s">
        <v>23116</v>
      </c>
      <c r="AA3599" s="51" t="s">
        <v>60</v>
      </c>
      <c r="AB3599" s="51" t="s">
        <v>60</v>
      </c>
      <c r="AC3599" s="51" t="s">
        <v>60</v>
      </c>
      <c r="AD3599" s="51" t="s">
        <v>60</v>
      </c>
      <c r="AE3599" s="8" t="s">
        <v>23118</v>
      </c>
      <c r="AF3599" s="13" t="s">
        <v>23119</v>
      </c>
      <c r="AG3599" s="13" t="s">
        <v>6162</v>
      </c>
      <c r="AH3599" s="8" t="s">
        <v>4581</v>
      </c>
      <c r="AI3599" s="8" t="s">
        <v>18832</v>
      </c>
      <c r="AJ3599" s="8"/>
      <c r="AK3599" s="8" t="s">
        <v>420</v>
      </c>
      <c r="AL3599" s="8" t="s">
        <v>948</v>
      </c>
      <c r="AM3599" s="8" t="s">
        <v>1115</v>
      </c>
      <c r="AN3599" s="8" t="s">
        <v>23120</v>
      </c>
      <c r="AO3599" s="8" t="s">
        <v>23127</v>
      </c>
      <c r="AP3599" s="29" t="s">
        <v>23119</v>
      </c>
      <c r="AQ3599" s="11">
        <v>1059.0</v>
      </c>
    </row>
    <row r="3600">
      <c r="A3600" s="8" t="str">
        <f t="shared" si="1"/>
        <v>Joe Stauffer</v>
      </c>
      <c r="B3600" s="51" t="s">
        <v>23128</v>
      </c>
      <c r="C3600" s="51" t="s">
        <v>22962</v>
      </c>
      <c r="D3600" s="2" t="s">
        <v>6151</v>
      </c>
      <c r="E3600" s="51" t="s">
        <v>23129</v>
      </c>
      <c r="F3600" s="51" t="s">
        <v>3309</v>
      </c>
      <c r="G3600" s="51" t="s">
        <v>19294</v>
      </c>
      <c r="H3600" s="51" t="s">
        <v>23130</v>
      </c>
      <c r="I3600" s="51" t="s">
        <v>16552</v>
      </c>
      <c r="J3600" s="66">
        <v>3.6</v>
      </c>
      <c r="K3600" s="51" t="s">
        <v>23131</v>
      </c>
      <c r="L3600" s="51" t="s">
        <v>86</v>
      </c>
      <c r="M3600" s="51" t="s">
        <v>23132</v>
      </c>
      <c r="N3600" s="51" t="s">
        <v>23133</v>
      </c>
      <c r="O3600" s="51" t="s">
        <v>52</v>
      </c>
      <c r="P3600" s="51"/>
      <c r="Q3600" s="51"/>
      <c r="R3600" s="51" t="s">
        <v>1075</v>
      </c>
      <c r="S3600" s="51" t="s">
        <v>23134</v>
      </c>
      <c r="T3600" s="11" t="str">
        <f t="shared" si="2"/>
        <v>Joe Stauffer</v>
      </c>
      <c r="U3600" s="51" t="s">
        <v>412</v>
      </c>
      <c r="V3600" s="51" t="s">
        <v>86</v>
      </c>
      <c r="W3600" s="51" t="s">
        <v>86</v>
      </c>
      <c r="X3600" s="51" t="s">
        <v>23135</v>
      </c>
      <c r="Y3600" s="51" t="s">
        <v>60</v>
      </c>
      <c r="Z3600" s="56" t="s">
        <v>23136</v>
      </c>
      <c r="AA3600" s="51" t="s">
        <v>60</v>
      </c>
      <c r="AB3600" s="51" t="s">
        <v>60</v>
      </c>
      <c r="AC3600" s="51" t="s">
        <v>60</v>
      </c>
      <c r="AD3600" s="56" t="s">
        <v>23137</v>
      </c>
      <c r="AE3600" s="51"/>
      <c r="AF3600" s="51" t="s">
        <v>23138</v>
      </c>
      <c r="AG3600" s="51" t="s">
        <v>6162</v>
      </c>
      <c r="AH3600" s="51" t="s">
        <v>194</v>
      </c>
      <c r="AI3600" s="51" t="s">
        <v>18832</v>
      </c>
      <c r="AJ3600" s="51" t="s">
        <v>86</v>
      </c>
      <c r="AK3600" s="51" t="s">
        <v>86</v>
      </c>
      <c r="AL3600" s="51" t="s">
        <v>86</v>
      </c>
      <c r="AM3600" s="51" t="s">
        <v>86</v>
      </c>
      <c r="AN3600" s="51" t="s">
        <v>23139</v>
      </c>
      <c r="AO3600" s="51" t="s">
        <v>23140</v>
      </c>
      <c r="AP3600" s="67" t="s">
        <v>23138</v>
      </c>
      <c r="AQ3600" s="68">
        <v>2250.0</v>
      </c>
    </row>
    <row r="3601">
      <c r="A3601" s="8" t="str">
        <f t="shared" si="1"/>
        <v>Jack Nesmoe</v>
      </c>
      <c r="B3601" s="8" t="s">
        <v>23128</v>
      </c>
      <c r="C3601" s="51" t="s">
        <v>22962</v>
      </c>
      <c r="D3601" s="2" t="s">
        <v>6151</v>
      </c>
      <c r="E3601" s="51" t="s">
        <v>23129</v>
      </c>
      <c r="F3601" s="51" t="s">
        <v>3309</v>
      </c>
      <c r="G3601" s="51" t="s">
        <v>19294</v>
      </c>
      <c r="H3601" s="51" t="s">
        <v>23130</v>
      </c>
      <c r="I3601" s="59" t="s">
        <v>16552</v>
      </c>
      <c r="J3601" s="60">
        <v>3.6</v>
      </c>
      <c r="K3601" s="51" t="s">
        <v>23131</v>
      </c>
      <c r="L3601" s="51"/>
      <c r="M3601" s="51" t="s">
        <v>23132</v>
      </c>
      <c r="N3601" s="51" t="s">
        <v>23141</v>
      </c>
      <c r="O3601" s="51" t="s">
        <v>52</v>
      </c>
      <c r="P3601" s="51"/>
      <c r="Q3601" s="51"/>
      <c r="R3601" s="51" t="s">
        <v>12196</v>
      </c>
      <c r="S3601" s="51" t="s">
        <v>23142</v>
      </c>
      <c r="T3601" s="11" t="str">
        <f t="shared" si="2"/>
        <v>Jack Nesmoe</v>
      </c>
      <c r="U3601" s="51" t="s">
        <v>412</v>
      </c>
      <c r="V3601" s="51"/>
      <c r="W3601" s="51"/>
      <c r="X3601" s="51" t="s">
        <v>23135</v>
      </c>
      <c r="Y3601" s="51" t="s">
        <v>60</v>
      </c>
      <c r="Z3601" s="56" t="s">
        <v>23136</v>
      </c>
      <c r="AA3601" s="51" t="s">
        <v>60</v>
      </c>
      <c r="AB3601" s="51" t="s">
        <v>60</v>
      </c>
      <c r="AC3601" s="51" t="s">
        <v>60</v>
      </c>
      <c r="AD3601" s="56" t="s">
        <v>23137</v>
      </c>
      <c r="AE3601" s="51"/>
      <c r="AF3601" s="51" t="s">
        <v>23138</v>
      </c>
      <c r="AG3601" s="51" t="s">
        <v>6162</v>
      </c>
      <c r="AH3601" s="51" t="s">
        <v>194</v>
      </c>
      <c r="AI3601" s="59" t="s">
        <v>18832</v>
      </c>
      <c r="AJ3601" s="51"/>
      <c r="AK3601" s="59"/>
      <c r="AL3601" s="59"/>
      <c r="AM3601" s="59"/>
      <c r="AN3601" s="59" t="s">
        <v>23139</v>
      </c>
      <c r="AO3601" s="59" t="s">
        <v>23143</v>
      </c>
      <c r="AP3601" s="29" t="s">
        <v>23138</v>
      </c>
      <c r="AQ3601" s="68">
        <v>2250.0</v>
      </c>
    </row>
    <row r="3602">
      <c r="A3602" s="8" t="str">
        <f t="shared" si="1"/>
        <v>Nathan Harder</v>
      </c>
      <c r="B3602" s="51" t="s">
        <v>23128</v>
      </c>
      <c r="C3602" s="51" t="s">
        <v>22962</v>
      </c>
      <c r="D3602" s="2" t="s">
        <v>6151</v>
      </c>
      <c r="E3602" s="8" t="s">
        <v>23129</v>
      </c>
      <c r="F3602" s="8" t="s">
        <v>3309</v>
      </c>
      <c r="G3602" s="51" t="s">
        <v>19294</v>
      </c>
      <c r="H3602" s="8" t="s">
        <v>23130</v>
      </c>
      <c r="I3602" s="8" t="s">
        <v>16552</v>
      </c>
      <c r="J3602" s="10">
        <v>3.6</v>
      </c>
      <c r="K3602" s="8" t="s">
        <v>23131</v>
      </c>
      <c r="L3602" s="8"/>
      <c r="M3602" s="8" t="s">
        <v>23132</v>
      </c>
      <c r="N3602" s="51" t="s">
        <v>23144</v>
      </c>
      <c r="O3602" s="51" t="s">
        <v>52</v>
      </c>
      <c r="P3602" s="51"/>
      <c r="Q3602" s="51"/>
      <c r="R3602" s="51" t="s">
        <v>3299</v>
      </c>
      <c r="S3602" s="51" t="s">
        <v>23145</v>
      </c>
      <c r="T3602" s="11" t="str">
        <f t="shared" si="2"/>
        <v>Nathan Harder</v>
      </c>
      <c r="U3602" s="51" t="s">
        <v>2416</v>
      </c>
      <c r="V3602" s="51" t="s">
        <v>23146</v>
      </c>
      <c r="W3602" s="51" t="s">
        <v>23147</v>
      </c>
      <c r="X3602" s="94" t="s">
        <v>23135</v>
      </c>
      <c r="Y3602" s="51" t="s">
        <v>60</v>
      </c>
      <c r="Z3602" s="56" t="s">
        <v>23136</v>
      </c>
      <c r="AA3602" s="51" t="s">
        <v>60</v>
      </c>
      <c r="AB3602" s="56" t="s">
        <v>23148</v>
      </c>
      <c r="AC3602" s="51" t="s">
        <v>60</v>
      </c>
      <c r="AD3602" s="56" t="s">
        <v>23149</v>
      </c>
      <c r="AE3602" s="51" t="s">
        <v>23150</v>
      </c>
      <c r="AF3602" s="8" t="s">
        <v>23138</v>
      </c>
      <c r="AG3602" s="8" t="s">
        <v>6162</v>
      </c>
      <c r="AH3602" s="8" t="s">
        <v>194</v>
      </c>
      <c r="AI3602" s="8" t="s">
        <v>233</v>
      </c>
      <c r="AJ3602" s="8"/>
      <c r="AK3602" s="8"/>
      <c r="AL3602" s="8"/>
      <c r="AM3602" s="8"/>
      <c r="AN3602" s="8" t="s">
        <v>23139</v>
      </c>
      <c r="AO3602" s="8" t="s">
        <v>23140</v>
      </c>
      <c r="AP3602" s="29" t="s">
        <v>23138</v>
      </c>
      <c r="AQ3602" s="11">
        <v>2250.0</v>
      </c>
    </row>
    <row r="3603">
      <c r="A3603" s="8" t="str">
        <f t="shared" si="1"/>
        <v>Aaron Lund</v>
      </c>
      <c r="B3603" s="51" t="s">
        <v>23128</v>
      </c>
      <c r="C3603" s="51" t="s">
        <v>22962</v>
      </c>
      <c r="D3603" s="2" t="s">
        <v>6151</v>
      </c>
      <c r="E3603" s="8" t="s">
        <v>23129</v>
      </c>
      <c r="F3603" s="8" t="s">
        <v>3309</v>
      </c>
      <c r="G3603" s="51" t="s">
        <v>19294</v>
      </c>
      <c r="H3603" s="8" t="s">
        <v>23130</v>
      </c>
      <c r="I3603" s="8" t="s">
        <v>16552</v>
      </c>
      <c r="J3603" s="10">
        <v>3.6</v>
      </c>
      <c r="K3603" s="8" t="s">
        <v>23131</v>
      </c>
      <c r="L3603" s="8"/>
      <c r="M3603" s="8" t="s">
        <v>23132</v>
      </c>
      <c r="N3603" s="51" t="s">
        <v>23151</v>
      </c>
      <c r="O3603" s="51" t="s">
        <v>52</v>
      </c>
      <c r="P3603" s="51"/>
      <c r="Q3603" s="51"/>
      <c r="R3603" s="51" t="s">
        <v>171</v>
      </c>
      <c r="S3603" s="51" t="s">
        <v>23152</v>
      </c>
      <c r="T3603" s="11" t="str">
        <f t="shared" si="2"/>
        <v>Aaron Lund</v>
      </c>
      <c r="U3603" s="51" t="s">
        <v>55</v>
      </c>
      <c r="V3603" s="51" t="s">
        <v>23153</v>
      </c>
      <c r="W3603" s="51" t="s">
        <v>23154</v>
      </c>
      <c r="X3603" s="94" t="s">
        <v>23135</v>
      </c>
      <c r="Y3603" s="51" t="s">
        <v>60</v>
      </c>
      <c r="Z3603" s="56" t="s">
        <v>23136</v>
      </c>
      <c r="AA3603" s="51" t="s">
        <v>60</v>
      </c>
      <c r="AB3603" s="51" t="s">
        <v>60</v>
      </c>
      <c r="AC3603" s="51" t="s">
        <v>60</v>
      </c>
      <c r="AD3603" s="51" t="s">
        <v>60</v>
      </c>
      <c r="AE3603" s="51" t="s">
        <v>23150</v>
      </c>
      <c r="AF3603" s="8" t="s">
        <v>23138</v>
      </c>
      <c r="AG3603" s="8" t="s">
        <v>6162</v>
      </c>
      <c r="AH3603" s="8" t="s">
        <v>194</v>
      </c>
      <c r="AI3603" s="8" t="s">
        <v>233</v>
      </c>
      <c r="AJ3603" s="8"/>
      <c r="AK3603" s="8"/>
      <c r="AL3603" s="8"/>
      <c r="AM3603" s="8"/>
      <c r="AN3603" s="8" t="s">
        <v>23139</v>
      </c>
      <c r="AO3603" s="8" t="s">
        <v>23140</v>
      </c>
      <c r="AP3603" s="29" t="s">
        <v>23138</v>
      </c>
      <c r="AQ3603" s="11">
        <v>2250.0</v>
      </c>
    </row>
    <row r="3604">
      <c r="A3604" s="8" t="str">
        <f t="shared" si="1"/>
        <v>Tom Thorkelson</v>
      </c>
      <c r="B3604" s="51" t="s">
        <v>23128</v>
      </c>
      <c r="C3604" s="51" t="s">
        <v>22962</v>
      </c>
      <c r="D3604" s="2" t="s">
        <v>6151</v>
      </c>
      <c r="E3604" s="8" t="s">
        <v>23129</v>
      </c>
      <c r="F3604" s="8" t="s">
        <v>3309</v>
      </c>
      <c r="G3604" s="51" t="s">
        <v>19294</v>
      </c>
      <c r="H3604" s="8" t="s">
        <v>23130</v>
      </c>
      <c r="I3604" s="8" t="s">
        <v>16552</v>
      </c>
      <c r="J3604" s="10">
        <v>3.6</v>
      </c>
      <c r="K3604" s="8" t="s">
        <v>23131</v>
      </c>
      <c r="L3604" s="8"/>
      <c r="M3604" s="8" t="s">
        <v>23132</v>
      </c>
      <c r="N3604" s="51" t="s">
        <v>23155</v>
      </c>
      <c r="O3604" s="51" t="s">
        <v>52</v>
      </c>
      <c r="P3604" s="51"/>
      <c r="Q3604" s="51"/>
      <c r="R3604" s="51" t="s">
        <v>271</v>
      </c>
      <c r="S3604" s="51" t="s">
        <v>23156</v>
      </c>
      <c r="T3604" s="11" t="str">
        <f t="shared" si="2"/>
        <v>Tom Thorkelson</v>
      </c>
      <c r="U3604" s="51" t="s">
        <v>160</v>
      </c>
      <c r="V3604" s="51" t="s">
        <v>23157</v>
      </c>
      <c r="W3604" s="51" t="s">
        <v>23147</v>
      </c>
      <c r="X3604" s="94" t="s">
        <v>23135</v>
      </c>
      <c r="Y3604" s="51" t="s">
        <v>60</v>
      </c>
      <c r="Z3604" s="56" t="s">
        <v>23136</v>
      </c>
      <c r="AA3604" s="51" t="s">
        <v>60</v>
      </c>
      <c r="AB3604" s="56" t="s">
        <v>23148</v>
      </c>
      <c r="AC3604" s="51" t="s">
        <v>60</v>
      </c>
      <c r="AD3604" s="56" t="s">
        <v>23149</v>
      </c>
      <c r="AE3604" s="51" t="s">
        <v>23150</v>
      </c>
      <c r="AF3604" s="8" t="s">
        <v>23138</v>
      </c>
      <c r="AG3604" s="8" t="s">
        <v>6162</v>
      </c>
      <c r="AH3604" s="8" t="s">
        <v>194</v>
      </c>
      <c r="AI3604" s="8" t="s">
        <v>233</v>
      </c>
      <c r="AJ3604" s="8"/>
      <c r="AK3604" s="8"/>
      <c r="AL3604" s="8"/>
      <c r="AM3604" s="8"/>
      <c r="AN3604" s="8" t="s">
        <v>23139</v>
      </c>
      <c r="AO3604" s="8" t="s">
        <v>23140</v>
      </c>
      <c r="AP3604" s="29" t="s">
        <v>23138</v>
      </c>
      <c r="AQ3604" s="11">
        <v>2250.0</v>
      </c>
    </row>
    <row r="3605">
      <c r="A3605" s="8" t="str">
        <f t="shared" si="1"/>
        <v>Dean Aurich</v>
      </c>
      <c r="B3605" s="51" t="s">
        <v>23128</v>
      </c>
      <c r="C3605" s="51" t="s">
        <v>22962</v>
      </c>
      <c r="D3605" s="2" t="s">
        <v>6151</v>
      </c>
      <c r="E3605" s="8" t="s">
        <v>23129</v>
      </c>
      <c r="F3605" s="8" t="s">
        <v>3309</v>
      </c>
      <c r="G3605" s="51" t="s">
        <v>19294</v>
      </c>
      <c r="H3605" s="8" t="s">
        <v>23130</v>
      </c>
      <c r="I3605" s="8" t="s">
        <v>16552</v>
      </c>
      <c r="J3605" s="10">
        <v>3.6</v>
      </c>
      <c r="K3605" s="8" t="s">
        <v>23131</v>
      </c>
      <c r="L3605" s="8"/>
      <c r="M3605" s="8" t="s">
        <v>23132</v>
      </c>
      <c r="N3605" s="51" t="s">
        <v>23158</v>
      </c>
      <c r="O3605" s="51" t="s">
        <v>52</v>
      </c>
      <c r="P3605" s="51"/>
      <c r="Q3605" s="51"/>
      <c r="R3605" s="51" t="s">
        <v>12404</v>
      </c>
      <c r="S3605" s="51" t="s">
        <v>23159</v>
      </c>
      <c r="T3605" s="11" t="str">
        <f t="shared" si="2"/>
        <v>Dean Aurich</v>
      </c>
      <c r="U3605" s="51" t="s">
        <v>247</v>
      </c>
      <c r="V3605" s="51" t="s">
        <v>23160</v>
      </c>
      <c r="W3605" s="8" t="s">
        <v>23147</v>
      </c>
      <c r="X3605" s="94" t="s">
        <v>23135</v>
      </c>
      <c r="Y3605" s="51" t="s">
        <v>60</v>
      </c>
      <c r="Z3605" s="56" t="s">
        <v>23136</v>
      </c>
      <c r="AA3605" s="51" t="s">
        <v>60</v>
      </c>
      <c r="AB3605" s="56" t="s">
        <v>23148</v>
      </c>
      <c r="AC3605" s="51" t="s">
        <v>60</v>
      </c>
      <c r="AD3605" s="56" t="s">
        <v>23149</v>
      </c>
      <c r="AE3605" s="51" t="s">
        <v>23150</v>
      </c>
      <c r="AF3605" s="8" t="s">
        <v>23138</v>
      </c>
      <c r="AG3605" s="8" t="s">
        <v>6162</v>
      </c>
      <c r="AH3605" s="8" t="s">
        <v>194</v>
      </c>
      <c r="AI3605" s="8" t="s">
        <v>233</v>
      </c>
      <c r="AJ3605" s="8"/>
      <c r="AK3605" s="8"/>
      <c r="AL3605" s="8"/>
      <c r="AM3605" s="8"/>
      <c r="AN3605" s="8" t="s">
        <v>23139</v>
      </c>
      <c r="AO3605" s="8" t="s">
        <v>23140</v>
      </c>
      <c r="AP3605" s="29" t="s">
        <v>23138</v>
      </c>
      <c r="AQ3605" s="11">
        <v>2250.0</v>
      </c>
    </row>
    <row r="3606">
      <c r="A3606" s="8" t="str">
        <f t="shared" si="1"/>
        <v>Billy Visto</v>
      </c>
      <c r="B3606" s="51" t="s">
        <v>23128</v>
      </c>
      <c r="C3606" s="51" t="s">
        <v>22962</v>
      </c>
      <c r="D3606" s="2" t="s">
        <v>6151</v>
      </c>
      <c r="E3606" s="8" t="s">
        <v>23129</v>
      </c>
      <c r="F3606" s="8" t="s">
        <v>3309</v>
      </c>
      <c r="G3606" s="51" t="s">
        <v>19294</v>
      </c>
      <c r="H3606" s="8" t="s">
        <v>23130</v>
      </c>
      <c r="I3606" s="8" t="s">
        <v>16552</v>
      </c>
      <c r="J3606" s="10">
        <v>3.6</v>
      </c>
      <c r="K3606" s="8" t="s">
        <v>23131</v>
      </c>
      <c r="L3606" s="8"/>
      <c r="M3606" s="8" t="s">
        <v>23132</v>
      </c>
      <c r="N3606" s="51" t="s">
        <v>23161</v>
      </c>
      <c r="O3606" s="51" t="s">
        <v>52</v>
      </c>
      <c r="P3606" s="51"/>
      <c r="Q3606" s="51"/>
      <c r="R3606" s="51" t="s">
        <v>7598</v>
      </c>
      <c r="S3606" s="51" t="s">
        <v>23162</v>
      </c>
      <c r="T3606" s="11" t="str">
        <f t="shared" si="2"/>
        <v>Billy Visto</v>
      </c>
      <c r="U3606" s="51" t="s">
        <v>2349</v>
      </c>
      <c r="V3606" s="51" t="s">
        <v>23163</v>
      </c>
      <c r="W3606" s="51" t="s">
        <v>23164</v>
      </c>
      <c r="X3606" s="94" t="s">
        <v>23135</v>
      </c>
      <c r="Y3606" s="51" t="s">
        <v>60</v>
      </c>
      <c r="Z3606" s="56" t="s">
        <v>23136</v>
      </c>
      <c r="AA3606" s="51" t="s">
        <v>60</v>
      </c>
      <c r="AB3606" s="56" t="s">
        <v>23148</v>
      </c>
      <c r="AC3606" s="51" t="s">
        <v>60</v>
      </c>
      <c r="AD3606" s="56" t="s">
        <v>23149</v>
      </c>
      <c r="AE3606" s="51" t="s">
        <v>23150</v>
      </c>
      <c r="AF3606" s="8" t="s">
        <v>23138</v>
      </c>
      <c r="AG3606" s="8" t="s">
        <v>6162</v>
      </c>
      <c r="AH3606" s="8" t="s">
        <v>194</v>
      </c>
      <c r="AI3606" s="8" t="s">
        <v>233</v>
      </c>
      <c r="AJ3606" s="8"/>
      <c r="AK3606" s="8"/>
      <c r="AL3606" s="8"/>
      <c r="AM3606" s="8"/>
      <c r="AN3606" s="8" t="s">
        <v>23139</v>
      </c>
      <c r="AO3606" s="8" t="s">
        <v>23140</v>
      </c>
      <c r="AP3606" s="29" t="s">
        <v>23138</v>
      </c>
      <c r="AQ3606" s="11">
        <v>2250.0</v>
      </c>
    </row>
    <row r="3607">
      <c r="A3607" s="8" t="str">
        <f t="shared" si="1"/>
        <v>Brenden Huber</v>
      </c>
      <c r="B3607" s="51" t="s">
        <v>23128</v>
      </c>
      <c r="C3607" s="51" t="s">
        <v>22962</v>
      </c>
      <c r="D3607" s="2" t="s">
        <v>6151</v>
      </c>
      <c r="E3607" s="8" t="s">
        <v>23129</v>
      </c>
      <c r="F3607" s="8" t="s">
        <v>3309</v>
      </c>
      <c r="G3607" s="51" t="s">
        <v>19294</v>
      </c>
      <c r="H3607" s="8" t="s">
        <v>23130</v>
      </c>
      <c r="I3607" s="8" t="s">
        <v>16552</v>
      </c>
      <c r="J3607" s="10">
        <v>3.6</v>
      </c>
      <c r="K3607" s="8" t="s">
        <v>23131</v>
      </c>
      <c r="L3607" s="8"/>
      <c r="M3607" s="8" t="s">
        <v>23132</v>
      </c>
      <c r="N3607" s="51" t="s">
        <v>23165</v>
      </c>
      <c r="O3607" s="51" t="s">
        <v>52</v>
      </c>
      <c r="P3607" s="51"/>
      <c r="Q3607" s="51"/>
      <c r="R3607" s="51" t="s">
        <v>23166</v>
      </c>
      <c r="S3607" s="51" t="s">
        <v>10258</v>
      </c>
      <c r="T3607" s="11" t="str">
        <f t="shared" si="2"/>
        <v>Brenden Huber</v>
      </c>
      <c r="U3607" s="51" t="s">
        <v>106</v>
      </c>
      <c r="V3607" s="51" t="s">
        <v>23167</v>
      </c>
      <c r="W3607" s="51" t="s">
        <v>23168</v>
      </c>
      <c r="X3607" s="94" t="s">
        <v>23135</v>
      </c>
      <c r="Y3607" s="51" t="s">
        <v>60</v>
      </c>
      <c r="Z3607" s="56" t="s">
        <v>23136</v>
      </c>
      <c r="AA3607" s="51" t="s">
        <v>60</v>
      </c>
      <c r="AB3607" s="56" t="s">
        <v>23148</v>
      </c>
      <c r="AC3607" s="51" t="s">
        <v>60</v>
      </c>
      <c r="AD3607" s="56" t="s">
        <v>23149</v>
      </c>
      <c r="AE3607" s="51" t="s">
        <v>23150</v>
      </c>
      <c r="AF3607" s="8" t="s">
        <v>23138</v>
      </c>
      <c r="AG3607" s="8" t="s">
        <v>6162</v>
      </c>
      <c r="AH3607" s="8" t="s">
        <v>194</v>
      </c>
      <c r="AI3607" s="8" t="s">
        <v>233</v>
      </c>
      <c r="AJ3607" s="8"/>
      <c r="AK3607" s="8"/>
      <c r="AL3607" s="8"/>
      <c r="AM3607" s="8"/>
      <c r="AN3607" s="8" t="s">
        <v>23139</v>
      </c>
      <c r="AO3607" s="8" t="s">
        <v>23140</v>
      </c>
      <c r="AP3607" s="29" t="s">
        <v>23138</v>
      </c>
      <c r="AQ3607" s="11">
        <v>2250.0</v>
      </c>
    </row>
    <row r="3608">
      <c r="A3608" s="8" t="str">
        <f t="shared" si="1"/>
        <v>Hailey Hill</v>
      </c>
      <c r="B3608" s="8" t="s">
        <v>23128</v>
      </c>
      <c r="C3608" s="51" t="s">
        <v>22962</v>
      </c>
      <c r="D3608" s="2" t="s">
        <v>6151</v>
      </c>
      <c r="E3608" s="8" t="s">
        <v>23129</v>
      </c>
      <c r="F3608" s="8" t="s">
        <v>3309</v>
      </c>
      <c r="G3608" s="51" t="s">
        <v>19294</v>
      </c>
      <c r="H3608" s="8" t="s">
        <v>23130</v>
      </c>
      <c r="I3608" s="8" t="s">
        <v>16552</v>
      </c>
      <c r="J3608" s="10">
        <v>3.6</v>
      </c>
      <c r="K3608" s="8" t="s">
        <v>23131</v>
      </c>
      <c r="L3608" s="8"/>
      <c r="M3608" s="8" t="s">
        <v>23132</v>
      </c>
      <c r="N3608" s="51" t="s">
        <v>23169</v>
      </c>
      <c r="O3608" s="57" t="s">
        <v>52</v>
      </c>
      <c r="P3608" s="51"/>
      <c r="Q3608" s="51"/>
      <c r="R3608" s="57" t="s">
        <v>20563</v>
      </c>
      <c r="S3608" s="57" t="s">
        <v>6837</v>
      </c>
      <c r="T3608" s="11" t="str">
        <f t="shared" si="2"/>
        <v>Hailey Hill</v>
      </c>
      <c r="U3608" s="57" t="s">
        <v>106</v>
      </c>
      <c r="V3608" s="51" t="s">
        <v>23170</v>
      </c>
      <c r="W3608" s="51"/>
      <c r="X3608" s="51" t="s">
        <v>23135</v>
      </c>
      <c r="Y3608" s="51" t="s">
        <v>60</v>
      </c>
      <c r="Z3608" s="56" t="s">
        <v>23136</v>
      </c>
      <c r="AA3608" s="51" t="s">
        <v>60</v>
      </c>
      <c r="AB3608" s="56" t="s">
        <v>23171</v>
      </c>
      <c r="AC3608" s="51" t="s">
        <v>60</v>
      </c>
      <c r="AD3608" s="51" t="s">
        <v>60</v>
      </c>
      <c r="AE3608" s="51"/>
      <c r="AF3608" s="8" t="s">
        <v>23138</v>
      </c>
      <c r="AG3608" s="8" t="s">
        <v>6162</v>
      </c>
      <c r="AH3608" s="8" t="s">
        <v>194</v>
      </c>
      <c r="AI3608" s="8" t="s">
        <v>18832</v>
      </c>
      <c r="AJ3608" s="8"/>
      <c r="AK3608" s="8"/>
      <c r="AL3608" s="8"/>
      <c r="AM3608" s="8"/>
      <c r="AN3608" s="8" t="s">
        <v>23139</v>
      </c>
      <c r="AO3608" s="8" t="s">
        <v>23143</v>
      </c>
      <c r="AP3608" s="29" t="s">
        <v>23138</v>
      </c>
      <c r="AQ3608" s="11">
        <v>2250.0</v>
      </c>
    </row>
    <row r="3609">
      <c r="A3609" s="8" t="str">
        <f t="shared" si="1"/>
        <v>Lexi LeFever</v>
      </c>
      <c r="B3609" s="8" t="s">
        <v>23128</v>
      </c>
      <c r="C3609" s="51" t="s">
        <v>22962</v>
      </c>
      <c r="D3609" s="2" t="s">
        <v>6151</v>
      </c>
      <c r="E3609" s="8" t="s">
        <v>23129</v>
      </c>
      <c r="F3609" s="8" t="s">
        <v>3309</v>
      </c>
      <c r="G3609" s="51" t="s">
        <v>19294</v>
      </c>
      <c r="H3609" s="8" t="s">
        <v>23130</v>
      </c>
      <c r="I3609" s="8" t="s">
        <v>16552</v>
      </c>
      <c r="J3609" s="10">
        <v>3.6</v>
      </c>
      <c r="K3609" s="8" t="s">
        <v>23131</v>
      </c>
      <c r="L3609" s="8"/>
      <c r="M3609" s="8" t="s">
        <v>23132</v>
      </c>
      <c r="N3609" s="51" t="s">
        <v>23172</v>
      </c>
      <c r="O3609" s="51" t="s">
        <v>52</v>
      </c>
      <c r="P3609" s="51"/>
      <c r="Q3609" s="51"/>
      <c r="R3609" s="51" t="s">
        <v>7109</v>
      </c>
      <c r="S3609" s="51" t="s">
        <v>23173</v>
      </c>
      <c r="T3609" s="11" t="str">
        <f t="shared" si="2"/>
        <v>Lexi LeFever</v>
      </c>
      <c r="U3609" s="51" t="s">
        <v>80</v>
      </c>
      <c r="V3609" s="51" t="s">
        <v>23174</v>
      </c>
      <c r="W3609" s="51"/>
      <c r="X3609" s="51" t="s">
        <v>23135</v>
      </c>
      <c r="Y3609" s="56" t="s">
        <v>23175</v>
      </c>
      <c r="Z3609" s="56" t="s">
        <v>23136</v>
      </c>
      <c r="AA3609" s="51" t="s">
        <v>60</v>
      </c>
      <c r="AB3609" s="56" t="s">
        <v>23176</v>
      </c>
      <c r="AC3609" s="51" t="s">
        <v>60</v>
      </c>
      <c r="AD3609" s="56" t="s">
        <v>23137</v>
      </c>
      <c r="AE3609" s="51"/>
      <c r="AF3609" s="8" t="s">
        <v>23138</v>
      </c>
      <c r="AG3609" s="8" t="s">
        <v>6162</v>
      </c>
      <c r="AH3609" s="8" t="s">
        <v>194</v>
      </c>
      <c r="AI3609" s="8" t="s">
        <v>18832</v>
      </c>
      <c r="AJ3609" s="8"/>
      <c r="AK3609" s="8"/>
      <c r="AL3609" s="8"/>
      <c r="AM3609" s="8"/>
      <c r="AN3609" s="8" t="s">
        <v>23139</v>
      </c>
      <c r="AO3609" s="8" t="s">
        <v>23143</v>
      </c>
      <c r="AP3609" s="29" t="s">
        <v>23138</v>
      </c>
      <c r="AQ3609" s="11">
        <v>2250.0</v>
      </c>
    </row>
    <row r="3610">
      <c r="A3610" s="8" t="str">
        <f t="shared" si="1"/>
        <v>Josh Blaschko</v>
      </c>
      <c r="B3610" s="51" t="s">
        <v>23177</v>
      </c>
      <c r="C3610" s="51" t="s">
        <v>22962</v>
      </c>
      <c r="D3610" s="2" t="s">
        <v>6151</v>
      </c>
      <c r="E3610" s="8" t="s">
        <v>6203</v>
      </c>
      <c r="F3610" s="8" t="s">
        <v>3309</v>
      </c>
      <c r="G3610" s="51" t="s">
        <v>19294</v>
      </c>
      <c r="H3610" s="8" t="s">
        <v>23178</v>
      </c>
      <c r="I3610" s="8" t="s">
        <v>2373</v>
      </c>
      <c r="J3610" s="10">
        <v>3.44</v>
      </c>
      <c r="K3610" s="8" t="s">
        <v>23179</v>
      </c>
      <c r="L3610" s="8"/>
      <c r="M3610" s="8"/>
      <c r="N3610" s="51" t="s">
        <v>23180</v>
      </c>
      <c r="O3610" s="51" t="s">
        <v>52</v>
      </c>
      <c r="P3610" s="51"/>
      <c r="Q3610" s="51"/>
      <c r="R3610" s="51" t="s">
        <v>268</v>
      </c>
      <c r="S3610" s="51" t="s">
        <v>23181</v>
      </c>
      <c r="T3610" s="11" t="str">
        <f t="shared" si="2"/>
        <v>Josh Blaschko</v>
      </c>
      <c r="U3610" s="51" t="s">
        <v>55</v>
      </c>
      <c r="V3610" s="51" t="s">
        <v>23182</v>
      </c>
      <c r="W3610" s="51" t="s">
        <v>23183</v>
      </c>
      <c r="X3610" s="94" t="s">
        <v>23184</v>
      </c>
      <c r="Y3610" s="51" t="s">
        <v>60</v>
      </c>
      <c r="Z3610" s="56" t="s">
        <v>23185</v>
      </c>
      <c r="AA3610" s="51" t="s">
        <v>60</v>
      </c>
      <c r="AB3610" s="56" t="s">
        <v>23186</v>
      </c>
      <c r="AC3610" s="51" t="s">
        <v>60</v>
      </c>
      <c r="AD3610" s="56" t="s">
        <v>23187</v>
      </c>
      <c r="AE3610" s="51" t="s">
        <v>23188</v>
      </c>
      <c r="AF3610" s="8" t="s">
        <v>23189</v>
      </c>
      <c r="AG3610" s="8" t="s">
        <v>6162</v>
      </c>
      <c r="AH3610" s="8" t="s">
        <v>654</v>
      </c>
      <c r="AI3610" s="8" t="s">
        <v>233</v>
      </c>
      <c r="AJ3610" s="8"/>
      <c r="AK3610" s="8" t="s">
        <v>23190</v>
      </c>
      <c r="AL3610" s="8" t="s">
        <v>3461</v>
      </c>
      <c r="AM3610" s="8" t="s">
        <v>743</v>
      </c>
      <c r="AN3610" s="8" t="s">
        <v>18706</v>
      </c>
      <c r="AO3610" s="8" t="s">
        <v>23191</v>
      </c>
      <c r="AP3610" s="29" t="s">
        <v>23189</v>
      </c>
      <c r="AQ3610" s="11">
        <v>2184.0</v>
      </c>
    </row>
    <row r="3611">
      <c r="A3611" s="8" t="str">
        <f t="shared" si="1"/>
        <v>Devin Monson</v>
      </c>
      <c r="B3611" s="51" t="s">
        <v>23177</v>
      </c>
      <c r="C3611" s="51" t="s">
        <v>22962</v>
      </c>
      <c r="D3611" s="2" t="s">
        <v>6151</v>
      </c>
      <c r="E3611" s="8" t="s">
        <v>6203</v>
      </c>
      <c r="F3611" s="8" t="s">
        <v>3309</v>
      </c>
      <c r="G3611" s="51" t="s">
        <v>19294</v>
      </c>
      <c r="H3611" s="8" t="s">
        <v>23178</v>
      </c>
      <c r="I3611" s="8" t="s">
        <v>2373</v>
      </c>
      <c r="J3611" s="10">
        <v>3.44</v>
      </c>
      <c r="K3611" s="8" t="s">
        <v>23179</v>
      </c>
      <c r="L3611" s="8"/>
      <c r="M3611" s="8"/>
      <c r="N3611" s="51" t="s">
        <v>23192</v>
      </c>
      <c r="O3611" s="51" t="s">
        <v>52</v>
      </c>
      <c r="P3611" s="51"/>
      <c r="Q3611" s="51"/>
      <c r="R3611" s="51" t="s">
        <v>1196</v>
      </c>
      <c r="S3611" s="51" t="s">
        <v>20505</v>
      </c>
      <c r="T3611" s="11" t="str">
        <f t="shared" si="2"/>
        <v>Devin Monson</v>
      </c>
      <c r="U3611" s="51" t="s">
        <v>23193</v>
      </c>
      <c r="V3611" s="51" t="s">
        <v>23194</v>
      </c>
      <c r="W3611" s="51" t="s">
        <v>23195</v>
      </c>
      <c r="X3611" s="94" t="s">
        <v>23184</v>
      </c>
      <c r="Y3611" s="56" t="s">
        <v>23196</v>
      </c>
      <c r="Z3611" s="56" t="s">
        <v>23185</v>
      </c>
      <c r="AA3611" s="56" t="s">
        <v>23197</v>
      </c>
      <c r="AB3611" s="56" t="s">
        <v>23186</v>
      </c>
      <c r="AC3611" s="56" t="s">
        <v>23198</v>
      </c>
      <c r="AD3611" s="56" t="s">
        <v>23187</v>
      </c>
      <c r="AE3611" s="51" t="s">
        <v>23188</v>
      </c>
      <c r="AF3611" s="8" t="s">
        <v>23189</v>
      </c>
      <c r="AG3611" s="8" t="s">
        <v>6162</v>
      </c>
      <c r="AH3611" s="8" t="s">
        <v>654</v>
      </c>
      <c r="AI3611" s="8" t="s">
        <v>233</v>
      </c>
      <c r="AJ3611" s="8"/>
      <c r="AK3611" s="8" t="s">
        <v>23190</v>
      </c>
      <c r="AL3611" s="8" t="s">
        <v>3461</v>
      </c>
      <c r="AM3611" s="8" t="s">
        <v>743</v>
      </c>
      <c r="AN3611" s="8" t="s">
        <v>18706</v>
      </c>
      <c r="AO3611" s="8" t="s">
        <v>23191</v>
      </c>
      <c r="AP3611" s="29" t="s">
        <v>23189</v>
      </c>
      <c r="AQ3611" s="11">
        <v>2184.0</v>
      </c>
    </row>
    <row r="3612">
      <c r="A3612" s="8" t="str">
        <f t="shared" si="1"/>
        <v>Jailyn Robinson</v>
      </c>
      <c r="B3612" s="8" t="s">
        <v>23177</v>
      </c>
      <c r="C3612" s="51" t="s">
        <v>22962</v>
      </c>
      <c r="D3612" s="2" t="s">
        <v>6151</v>
      </c>
      <c r="E3612" s="8" t="s">
        <v>6203</v>
      </c>
      <c r="F3612" s="8" t="s">
        <v>3309</v>
      </c>
      <c r="G3612" s="51" t="s">
        <v>19294</v>
      </c>
      <c r="H3612" s="8" t="s">
        <v>23178</v>
      </c>
      <c r="I3612" s="8" t="s">
        <v>2373</v>
      </c>
      <c r="J3612" s="10">
        <v>3.44</v>
      </c>
      <c r="K3612" s="8" t="s">
        <v>23179</v>
      </c>
      <c r="L3612" s="8"/>
      <c r="M3612" s="8"/>
      <c r="N3612" s="51" t="s">
        <v>23199</v>
      </c>
      <c r="O3612" s="57" t="s">
        <v>52</v>
      </c>
      <c r="P3612" s="51"/>
      <c r="Q3612" s="51"/>
      <c r="R3612" s="57" t="s">
        <v>23200</v>
      </c>
      <c r="S3612" s="57" t="s">
        <v>3018</v>
      </c>
      <c r="T3612" s="11" t="str">
        <f t="shared" si="2"/>
        <v>Jailyn Robinson</v>
      </c>
      <c r="U3612" s="57" t="s">
        <v>7310</v>
      </c>
      <c r="V3612" s="51"/>
      <c r="W3612" s="51"/>
      <c r="X3612" s="51" t="s">
        <v>23184</v>
      </c>
      <c r="Y3612" s="51" t="s">
        <v>60</v>
      </c>
      <c r="Z3612" s="56" t="s">
        <v>23185</v>
      </c>
      <c r="AA3612" s="51" t="s">
        <v>60</v>
      </c>
      <c r="AB3612" s="56" t="s">
        <v>23186</v>
      </c>
      <c r="AC3612" s="51" t="s">
        <v>60</v>
      </c>
      <c r="AD3612" s="56" t="s">
        <v>23187</v>
      </c>
      <c r="AE3612" s="51" t="s">
        <v>23188</v>
      </c>
      <c r="AF3612" s="8" t="s">
        <v>23189</v>
      </c>
      <c r="AG3612" s="8" t="s">
        <v>6162</v>
      </c>
      <c r="AH3612" s="8" t="s">
        <v>654</v>
      </c>
      <c r="AI3612" s="8" t="s">
        <v>18832</v>
      </c>
      <c r="AJ3612" s="8"/>
      <c r="AK3612" s="8" t="s">
        <v>23190</v>
      </c>
      <c r="AL3612" s="8" t="s">
        <v>3461</v>
      </c>
      <c r="AM3612" s="8" t="s">
        <v>743</v>
      </c>
      <c r="AN3612" s="8" t="s">
        <v>18706</v>
      </c>
      <c r="AO3612" s="8" t="s">
        <v>23201</v>
      </c>
      <c r="AP3612" s="29" t="s">
        <v>23189</v>
      </c>
      <c r="AQ3612" s="11">
        <v>2184.0</v>
      </c>
    </row>
    <row r="3613">
      <c r="A3613" s="8" t="str">
        <f t="shared" si="1"/>
        <v>Vaughn Tackmann</v>
      </c>
      <c r="B3613" s="51" t="s">
        <v>23177</v>
      </c>
      <c r="C3613" s="51" t="s">
        <v>22962</v>
      </c>
      <c r="D3613" s="2" t="s">
        <v>6151</v>
      </c>
      <c r="E3613" s="8" t="s">
        <v>6203</v>
      </c>
      <c r="F3613" s="8" t="s">
        <v>3309</v>
      </c>
      <c r="G3613" s="51" t="s">
        <v>19294</v>
      </c>
      <c r="H3613" s="8" t="s">
        <v>23178</v>
      </c>
      <c r="I3613" s="8" t="s">
        <v>2373</v>
      </c>
      <c r="J3613" s="10">
        <v>3.44</v>
      </c>
      <c r="K3613" s="8" t="s">
        <v>23179</v>
      </c>
      <c r="L3613" s="8"/>
      <c r="M3613" s="8"/>
      <c r="N3613" s="51" t="s">
        <v>23202</v>
      </c>
      <c r="O3613" s="51" t="s">
        <v>52</v>
      </c>
      <c r="P3613" s="51"/>
      <c r="Q3613" s="51"/>
      <c r="R3613" s="51" t="s">
        <v>4484</v>
      </c>
      <c r="S3613" s="51" t="s">
        <v>23203</v>
      </c>
      <c r="T3613" s="11" t="str">
        <f t="shared" si="2"/>
        <v>Vaughn Tackmann</v>
      </c>
      <c r="U3613" s="51" t="s">
        <v>23204</v>
      </c>
      <c r="V3613" s="51" t="s">
        <v>23205</v>
      </c>
      <c r="W3613" s="57" t="s">
        <v>23206</v>
      </c>
      <c r="X3613" s="94" t="s">
        <v>23184</v>
      </c>
      <c r="Y3613" s="51" t="s">
        <v>60</v>
      </c>
      <c r="Z3613" s="56" t="s">
        <v>23185</v>
      </c>
      <c r="AA3613" s="51" t="s">
        <v>60</v>
      </c>
      <c r="AB3613" s="56" t="s">
        <v>23186</v>
      </c>
      <c r="AC3613" s="51" t="s">
        <v>60</v>
      </c>
      <c r="AD3613" s="56" t="s">
        <v>23187</v>
      </c>
      <c r="AE3613" s="51" t="s">
        <v>23188</v>
      </c>
      <c r="AF3613" s="8" t="s">
        <v>23189</v>
      </c>
      <c r="AG3613" s="8" t="s">
        <v>6162</v>
      </c>
      <c r="AH3613" s="8" t="s">
        <v>654</v>
      </c>
      <c r="AI3613" s="8" t="s">
        <v>233</v>
      </c>
      <c r="AJ3613" s="8"/>
      <c r="AK3613" s="8" t="s">
        <v>23190</v>
      </c>
      <c r="AL3613" s="8" t="s">
        <v>3461</v>
      </c>
      <c r="AM3613" s="8" t="s">
        <v>743</v>
      </c>
      <c r="AN3613" s="8" t="s">
        <v>18706</v>
      </c>
      <c r="AO3613" s="8" t="s">
        <v>23191</v>
      </c>
      <c r="AP3613" s="29" t="s">
        <v>23189</v>
      </c>
      <c r="AQ3613" s="11">
        <v>2184.0</v>
      </c>
    </row>
    <row r="3614">
      <c r="A3614" s="8" t="str">
        <f t="shared" si="1"/>
        <v>Demo Murdakes</v>
      </c>
      <c r="B3614" s="8" t="s">
        <v>23177</v>
      </c>
      <c r="C3614" s="51" t="s">
        <v>22962</v>
      </c>
      <c r="D3614" s="2" t="s">
        <v>6151</v>
      </c>
      <c r="E3614" s="8" t="s">
        <v>6203</v>
      </c>
      <c r="F3614" s="8" t="s">
        <v>3309</v>
      </c>
      <c r="G3614" s="51" t="s">
        <v>19294</v>
      </c>
      <c r="H3614" s="8" t="s">
        <v>23178</v>
      </c>
      <c r="I3614" s="8" t="s">
        <v>2373</v>
      </c>
      <c r="J3614" s="10">
        <v>3.44</v>
      </c>
      <c r="K3614" s="8" t="s">
        <v>23179</v>
      </c>
      <c r="L3614" s="8"/>
      <c r="M3614" s="8"/>
      <c r="N3614" s="51" t="s">
        <v>23207</v>
      </c>
      <c r="O3614" s="57" t="s">
        <v>52</v>
      </c>
      <c r="P3614" s="51"/>
      <c r="Q3614" s="51"/>
      <c r="R3614" s="57" t="s">
        <v>23208</v>
      </c>
      <c r="S3614" s="57" t="s">
        <v>23209</v>
      </c>
      <c r="T3614" s="11" t="str">
        <f t="shared" si="2"/>
        <v>Demo Murdakes</v>
      </c>
      <c r="U3614" s="57" t="s">
        <v>23210</v>
      </c>
      <c r="V3614" s="51"/>
      <c r="W3614" s="51"/>
      <c r="X3614" s="51" t="s">
        <v>23184</v>
      </c>
      <c r="Y3614" s="51" t="s">
        <v>60</v>
      </c>
      <c r="Z3614" s="56" t="s">
        <v>23185</v>
      </c>
      <c r="AA3614" s="51" t="s">
        <v>60</v>
      </c>
      <c r="AB3614" s="56" t="s">
        <v>23186</v>
      </c>
      <c r="AC3614" s="51" t="s">
        <v>60</v>
      </c>
      <c r="AD3614" s="56" t="s">
        <v>23187</v>
      </c>
      <c r="AE3614" s="51" t="s">
        <v>23188</v>
      </c>
      <c r="AF3614" s="8" t="s">
        <v>23189</v>
      </c>
      <c r="AG3614" s="8" t="s">
        <v>6162</v>
      </c>
      <c r="AH3614" s="8" t="s">
        <v>654</v>
      </c>
      <c r="AI3614" s="8" t="s">
        <v>233</v>
      </c>
      <c r="AJ3614" s="8"/>
      <c r="AK3614" s="8" t="s">
        <v>23190</v>
      </c>
      <c r="AL3614" s="8" t="s">
        <v>3461</v>
      </c>
      <c r="AM3614" s="8" t="s">
        <v>743</v>
      </c>
      <c r="AN3614" s="8" t="s">
        <v>18706</v>
      </c>
      <c r="AO3614" s="8" t="s">
        <v>23191</v>
      </c>
      <c r="AP3614" s="29" t="s">
        <v>23189</v>
      </c>
      <c r="AQ3614" s="11">
        <v>2184.0</v>
      </c>
    </row>
    <row r="3615">
      <c r="A3615" s="8" t="str">
        <f t="shared" si="1"/>
        <v>Michael Braun</v>
      </c>
      <c r="B3615" s="8" t="s">
        <v>23177</v>
      </c>
      <c r="C3615" s="51" t="s">
        <v>22962</v>
      </c>
      <c r="D3615" s="9" t="s">
        <v>6151</v>
      </c>
      <c r="E3615" s="8" t="s">
        <v>6203</v>
      </c>
      <c r="F3615" s="8" t="s">
        <v>3309</v>
      </c>
      <c r="G3615" s="8" t="s">
        <v>19294</v>
      </c>
      <c r="H3615" s="8" t="s">
        <v>23178</v>
      </c>
      <c r="I3615" s="8" t="s">
        <v>2373</v>
      </c>
      <c r="J3615" s="10">
        <v>3.44</v>
      </c>
      <c r="K3615" s="8" t="s">
        <v>23179</v>
      </c>
      <c r="L3615" s="8" t="s">
        <v>86</v>
      </c>
      <c r="M3615" s="8" t="s">
        <v>86</v>
      </c>
      <c r="N3615" s="8" t="s">
        <v>23211</v>
      </c>
      <c r="O3615" s="8" t="s">
        <v>52</v>
      </c>
      <c r="P3615" s="51"/>
      <c r="Q3615" s="51"/>
      <c r="R3615" s="8" t="s">
        <v>731</v>
      </c>
      <c r="S3615" s="8" t="s">
        <v>23212</v>
      </c>
      <c r="T3615" s="11" t="str">
        <f t="shared" si="2"/>
        <v>Michael Braun</v>
      </c>
      <c r="U3615" s="8" t="s">
        <v>689</v>
      </c>
      <c r="V3615" s="8" t="s">
        <v>86</v>
      </c>
      <c r="W3615" s="8" t="s">
        <v>86</v>
      </c>
      <c r="X3615" s="8" t="s">
        <v>23184</v>
      </c>
      <c r="Y3615" s="56" t="s">
        <v>23213</v>
      </c>
      <c r="Z3615" s="56" t="s">
        <v>23185</v>
      </c>
      <c r="AA3615" s="51" t="s">
        <v>60</v>
      </c>
      <c r="AB3615" s="56" t="s">
        <v>23186</v>
      </c>
      <c r="AC3615" s="56" t="s">
        <v>23214</v>
      </c>
      <c r="AD3615" s="56" t="s">
        <v>23187</v>
      </c>
      <c r="AE3615" s="51" t="s">
        <v>23188</v>
      </c>
      <c r="AF3615" s="8" t="s">
        <v>23189</v>
      </c>
      <c r="AG3615" s="8" t="s">
        <v>6162</v>
      </c>
      <c r="AH3615" s="8" t="s">
        <v>654</v>
      </c>
      <c r="AI3615" s="8" t="s">
        <v>18832</v>
      </c>
      <c r="AJ3615" s="8" t="s">
        <v>86</v>
      </c>
      <c r="AK3615" s="8" t="s">
        <v>23190</v>
      </c>
      <c r="AL3615" s="8" t="s">
        <v>3461</v>
      </c>
      <c r="AM3615" s="8" t="s">
        <v>743</v>
      </c>
      <c r="AN3615" s="8" t="s">
        <v>422</v>
      </c>
      <c r="AO3615" s="8" t="s">
        <v>23191</v>
      </c>
      <c r="AP3615" s="29" t="s">
        <v>23189</v>
      </c>
      <c r="AQ3615" s="11">
        <v>2184.0</v>
      </c>
    </row>
    <row r="3616">
      <c r="A3616" s="8" t="str">
        <f t="shared" si="1"/>
        <v>Alyssa Nash</v>
      </c>
      <c r="B3616" s="8" t="s">
        <v>23177</v>
      </c>
      <c r="C3616" s="51" t="s">
        <v>22962</v>
      </c>
      <c r="D3616" s="9" t="s">
        <v>6151</v>
      </c>
      <c r="E3616" s="8" t="s">
        <v>6203</v>
      </c>
      <c r="F3616" s="8" t="s">
        <v>3309</v>
      </c>
      <c r="G3616" s="8" t="s">
        <v>19294</v>
      </c>
      <c r="H3616" s="8" t="s">
        <v>23178</v>
      </c>
      <c r="I3616" s="8" t="s">
        <v>2373</v>
      </c>
      <c r="J3616" s="10">
        <v>3.44</v>
      </c>
      <c r="K3616" s="8" t="s">
        <v>23179</v>
      </c>
      <c r="L3616" s="8" t="s">
        <v>86</v>
      </c>
      <c r="M3616" s="8" t="s">
        <v>86</v>
      </c>
      <c r="N3616" s="8" t="s">
        <v>23215</v>
      </c>
      <c r="O3616" s="8" t="s">
        <v>52</v>
      </c>
      <c r="P3616" s="51"/>
      <c r="Q3616" s="51"/>
      <c r="R3616" s="8" t="s">
        <v>2920</v>
      </c>
      <c r="S3616" s="8" t="s">
        <v>23216</v>
      </c>
      <c r="T3616" s="11" t="str">
        <f t="shared" si="2"/>
        <v>Alyssa Nash</v>
      </c>
      <c r="U3616" s="8" t="s">
        <v>106</v>
      </c>
      <c r="V3616" s="8" t="s">
        <v>86</v>
      </c>
      <c r="W3616" s="8" t="s">
        <v>86</v>
      </c>
      <c r="X3616" s="8" t="s">
        <v>23184</v>
      </c>
      <c r="Y3616" s="51" t="s">
        <v>60</v>
      </c>
      <c r="Z3616" s="56" t="s">
        <v>23185</v>
      </c>
      <c r="AA3616" s="51" t="s">
        <v>60</v>
      </c>
      <c r="AB3616" s="56" t="s">
        <v>23186</v>
      </c>
      <c r="AC3616" s="51" t="s">
        <v>60</v>
      </c>
      <c r="AD3616" s="56" t="s">
        <v>23187</v>
      </c>
      <c r="AE3616" s="51" t="s">
        <v>23188</v>
      </c>
      <c r="AF3616" s="8" t="s">
        <v>23189</v>
      </c>
      <c r="AG3616" s="8" t="s">
        <v>6162</v>
      </c>
      <c r="AH3616" s="8" t="s">
        <v>654</v>
      </c>
      <c r="AI3616" s="8" t="s">
        <v>18832</v>
      </c>
      <c r="AJ3616" s="8" t="s">
        <v>86</v>
      </c>
      <c r="AK3616" s="8" t="s">
        <v>23190</v>
      </c>
      <c r="AL3616" s="8" t="s">
        <v>3461</v>
      </c>
      <c r="AM3616" s="8" t="s">
        <v>743</v>
      </c>
      <c r="AN3616" s="8" t="s">
        <v>422</v>
      </c>
      <c r="AO3616" s="8" t="s">
        <v>23191</v>
      </c>
      <c r="AP3616" s="29" t="s">
        <v>23189</v>
      </c>
      <c r="AQ3616" s="11">
        <v>2184.0</v>
      </c>
    </row>
    <row r="3617">
      <c r="A3617" s="8" t="str">
        <f t="shared" si="1"/>
        <v>Al Danielson</v>
      </c>
      <c r="B3617" s="51" t="s">
        <v>23177</v>
      </c>
      <c r="C3617" s="51" t="s">
        <v>22962</v>
      </c>
      <c r="D3617" s="2" t="s">
        <v>6151</v>
      </c>
      <c r="E3617" s="8" t="s">
        <v>6203</v>
      </c>
      <c r="F3617" s="8" t="s">
        <v>3309</v>
      </c>
      <c r="G3617" s="51" t="s">
        <v>19294</v>
      </c>
      <c r="H3617" s="8" t="s">
        <v>23178</v>
      </c>
      <c r="I3617" s="8" t="s">
        <v>2373</v>
      </c>
      <c r="J3617" s="10">
        <v>3.44</v>
      </c>
      <c r="K3617" s="8" t="s">
        <v>23179</v>
      </c>
      <c r="L3617" s="8"/>
      <c r="M3617" s="8"/>
      <c r="N3617" s="51" t="s">
        <v>23217</v>
      </c>
      <c r="O3617" s="51" t="s">
        <v>52</v>
      </c>
      <c r="P3617" s="51"/>
      <c r="Q3617" s="51"/>
      <c r="R3617" s="51" t="s">
        <v>19035</v>
      </c>
      <c r="S3617" s="51" t="s">
        <v>23218</v>
      </c>
      <c r="T3617" s="11" t="str">
        <f t="shared" si="2"/>
        <v>Al Danielson</v>
      </c>
      <c r="U3617" s="51" t="s">
        <v>106</v>
      </c>
      <c r="V3617" s="51"/>
      <c r="W3617" s="51"/>
      <c r="X3617" s="94" t="s">
        <v>23184</v>
      </c>
      <c r="Y3617" s="51" t="s">
        <v>60</v>
      </c>
      <c r="Z3617" s="56" t="s">
        <v>23185</v>
      </c>
      <c r="AA3617" s="51" t="s">
        <v>60</v>
      </c>
      <c r="AB3617" s="56" t="s">
        <v>23186</v>
      </c>
      <c r="AC3617" s="51" t="s">
        <v>60</v>
      </c>
      <c r="AD3617" s="56" t="s">
        <v>23187</v>
      </c>
      <c r="AE3617" s="51" t="s">
        <v>23188</v>
      </c>
      <c r="AF3617" s="8" t="s">
        <v>23189</v>
      </c>
      <c r="AG3617" s="8" t="s">
        <v>6162</v>
      </c>
      <c r="AH3617" s="8" t="s">
        <v>654</v>
      </c>
      <c r="AI3617" s="8" t="s">
        <v>233</v>
      </c>
      <c r="AJ3617" s="8"/>
      <c r="AK3617" s="8" t="s">
        <v>23190</v>
      </c>
      <c r="AL3617" s="8" t="s">
        <v>3461</v>
      </c>
      <c r="AM3617" s="8" t="s">
        <v>743</v>
      </c>
      <c r="AN3617" s="8" t="s">
        <v>18706</v>
      </c>
      <c r="AO3617" s="8" t="s">
        <v>23191</v>
      </c>
      <c r="AP3617" s="29" t="s">
        <v>23189</v>
      </c>
      <c r="AQ3617" s="11">
        <v>2184.0</v>
      </c>
    </row>
    <row r="3618">
      <c r="A3618" s="8" t="str">
        <f t="shared" si="1"/>
        <v>Dan Schofer</v>
      </c>
      <c r="B3618" s="51" t="s">
        <v>23219</v>
      </c>
      <c r="C3618" s="51" t="s">
        <v>22962</v>
      </c>
      <c r="D3618" s="2" t="s">
        <v>6151</v>
      </c>
      <c r="E3618" s="8" t="s">
        <v>6203</v>
      </c>
      <c r="F3618" s="8" t="s">
        <v>3309</v>
      </c>
      <c r="G3618" s="51" t="s">
        <v>19294</v>
      </c>
      <c r="H3618" s="8" t="s">
        <v>23220</v>
      </c>
      <c r="I3618" s="8" t="s">
        <v>8000</v>
      </c>
      <c r="J3618" s="96">
        <v>3.94</v>
      </c>
      <c r="K3618" s="8" t="s">
        <v>23221</v>
      </c>
      <c r="L3618" s="8"/>
      <c r="M3618" s="8" t="s">
        <v>2010</v>
      </c>
      <c r="N3618" s="51" t="s">
        <v>23222</v>
      </c>
      <c r="O3618" s="51" t="s">
        <v>52</v>
      </c>
      <c r="P3618" s="51"/>
      <c r="Q3618" s="51"/>
      <c r="R3618" s="51" t="s">
        <v>344</v>
      </c>
      <c r="S3618" s="51" t="s">
        <v>23223</v>
      </c>
      <c r="T3618" s="11" t="str">
        <f t="shared" si="2"/>
        <v>Dan Schofer</v>
      </c>
      <c r="U3618" s="51" t="s">
        <v>7483</v>
      </c>
      <c r="V3618" s="51" t="s">
        <v>23224</v>
      </c>
      <c r="W3618" s="51" t="s">
        <v>23225</v>
      </c>
      <c r="X3618" s="94" t="s">
        <v>23226</v>
      </c>
      <c r="Y3618" s="56" t="s">
        <v>23227</v>
      </c>
      <c r="Z3618" s="56" t="s">
        <v>23228</v>
      </c>
      <c r="AA3618" s="51" t="s">
        <v>60</v>
      </c>
      <c r="AB3618" s="56" t="s">
        <v>23229</v>
      </c>
      <c r="AC3618" s="51" t="s">
        <v>60</v>
      </c>
      <c r="AD3618" s="56" t="s">
        <v>23230</v>
      </c>
      <c r="AE3618" s="51" t="s">
        <v>23231</v>
      </c>
      <c r="AF3618" s="8" t="s">
        <v>23232</v>
      </c>
      <c r="AG3618" s="8" t="s">
        <v>6162</v>
      </c>
      <c r="AH3618" s="8" t="s">
        <v>654</v>
      </c>
      <c r="AI3618" s="8" t="s">
        <v>233</v>
      </c>
      <c r="AJ3618" s="8"/>
      <c r="AK3618" s="8" t="s">
        <v>2427</v>
      </c>
      <c r="AL3618" s="8" t="s">
        <v>8460</v>
      </c>
      <c r="AM3618" s="8" t="s">
        <v>2024</v>
      </c>
      <c r="AN3618" s="8" t="s">
        <v>23233</v>
      </c>
      <c r="AO3618" s="8" t="s">
        <v>23234</v>
      </c>
      <c r="AP3618" s="29" t="s">
        <v>23232</v>
      </c>
      <c r="AQ3618" s="11">
        <v>2146.0</v>
      </c>
    </row>
    <row r="3619">
      <c r="A3619" s="8" t="str">
        <f t="shared" si="1"/>
        <v>Rachel Leonard</v>
      </c>
      <c r="B3619" s="51" t="s">
        <v>23219</v>
      </c>
      <c r="C3619" s="51" t="s">
        <v>22962</v>
      </c>
      <c r="D3619" s="2" t="s">
        <v>6151</v>
      </c>
      <c r="E3619" s="8" t="s">
        <v>6203</v>
      </c>
      <c r="F3619" s="8" t="s">
        <v>3309</v>
      </c>
      <c r="G3619" s="51" t="s">
        <v>19294</v>
      </c>
      <c r="H3619" s="8" t="s">
        <v>23220</v>
      </c>
      <c r="I3619" s="8" t="s">
        <v>8000</v>
      </c>
      <c r="J3619" s="10">
        <v>3.94</v>
      </c>
      <c r="K3619" s="8" t="s">
        <v>23221</v>
      </c>
      <c r="L3619" s="8"/>
      <c r="M3619" s="8" t="s">
        <v>2010</v>
      </c>
      <c r="N3619" s="51" t="s">
        <v>23235</v>
      </c>
      <c r="O3619" s="51" t="s">
        <v>52</v>
      </c>
      <c r="P3619" s="51"/>
      <c r="Q3619" s="51"/>
      <c r="R3619" s="8" t="s">
        <v>3845</v>
      </c>
      <c r="S3619" s="8" t="s">
        <v>21598</v>
      </c>
      <c r="T3619" s="11" t="str">
        <f t="shared" si="2"/>
        <v>Rachel Leonard</v>
      </c>
      <c r="U3619" s="8" t="s">
        <v>55</v>
      </c>
      <c r="V3619" s="51" t="s">
        <v>23236</v>
      </c>
      <c r="W3619" s="8" t="s">
        <v>23237</v>
      </c>
      <c r="X3619" s="51" t="s">
        <v>23226</v>
      </c>
      <c r="Y3619" s="51" t="s">
        <v>60</v>
      </c>
      <c r="Z3619" s="56" t="s">
        <v>23228</v>
      </c>
      <c r="AA3619" s="51" t="s">
        <v>60</v>
      </c>
      <c r="AB3619" s="56" t="s">
        <v>23229</v>
      </c>
      <c r="AC3619" s="51" t="s">
        <v>60</v>
      </c>
      <c r="AD3619" s="56" t="s">
        <v>23230</v>
      </c>
      <c r="AE3619" s="51" t="s">
        <v>23231</v>
      </c>
      <c r="AF3619" s="8" t="s">
        <v>23232</v>
      </c>
      <c r="AG3619" s="8" t="s">
        <v>6162</v>
      </c>
      <c r="AH3619" s="8" t="s">
        <v>654</v>
      </c>
      <c r="AI3619" s="8" t="s">
        <v>18832</v>
      </c>
      <c r="AJ3619" s="8"/>
      <c r="AK3619" s="8" t="s">
        <v>2427</v>
      </c>
      <c r="AL3619" s="8" t="s">
        <v>8460</v>
      </c>
      <c r="AM3619" s="8" t="s">
        <v>2024</v>
      </c>
      <c r="AN3619" s="8" t="s">
        <v>23233</v>
      </c>
      <c r="AO3619" s="8" t="s">
        <v>23234</v>
      </c>
      <c r="AP3619" s="29" t="s">
        <v>23232</v>
      </c>
      <c r="AQ3619" s="11">
        <v>2146.0</v>
      </c>
    </row>
    <row r="3620">
      <c r="A3620" s="8" t="str">
        <f t="shared" si="1"/>
        <v>Nina Horvath</v>
      </c>
      <c r="B3620" s="8" t="s">
        <v>23219</v>
      </c>
      <c r="C3620" s="51" t="s">
        <v>22962</v>
      </c>
      <c r="D3620" s="2" t="s">
        <v>6151</v>
      </c>
      <c r="E3620" s="8" t="s">
        <v>6203</v>
      </c>
      <c r="F3620" s="8" t="s">
        <v>3309</v>
      </c>
      <c r="G3620" s="51" t="s">
        <v>19294</v>
      </c>
      <c r="H3620" s="8" t="s">
        <v>23220</v>
      </c>
      <c r="I3620" s="8" t="s">
        <v>8000</v>
      </c>
      <c r="J3620" s="10">
        <v>3.94</v>
      </c>
      <c r="K3620" s="8" t="s">
        <v>23221</v>
      </c>
      <c r="L3620" s="8"/>
      <c r="M3620" s="8" t="s">
        <v>2010</v>
      </c>
      <c r="N3620" s="51" t="s">
        <v>23238</v>
      </c>
      <c r="O3620" s="57" t="s">
        <v>52</v>
      </c>
      <c r="P3620" s="51"/>
      <c r="Q3620" s="51"/>
      <c r="R3620" s="57" t="s">
        <v>23239</v>
      </c>
      <c r="S3620" s="57" t="s">
        <v>23240</v>
      </c>
      <c r="T3620" s="11" t="str">
        <f t="shared" si="2"/>
        <v>Nina Horvath</v>
      </c>
      <c r="U3620" s="57" t="s">
        <v>160</v>
      </c>
      <c r="V3620" s="51"/>
      <c r="W3620" s="51"/>
      <c r="X3620" s="51" t="s">
        <v>23226</v>
      </c>
      <c r="Y3620" s="51" t="s">
        <v>60</v>
      </c>
      <c r="Z3620" s="56" t="s">
        <v>23228</v>
      </c>
      <c r="AA3620" s="51" t="s">
        <v>60</v>
      </c>
      <c r="AB3620" s="56" t="s">
        <v>23229</v>
      </c>
      <c r="AC3620" s="51" t="s">
        <v>60</v>
      </c>
      <c r="AD3620" s="56" t="s">
        <v>23230</v>
      </c>
      <c r="AE3620" s="51" t="s">
        <v>23231</v>
      </c>
      <c r="AF3620" s="8" t="s">
        <v>23232</v>
      </c>
      <c r="AG3620" s="8" t="s">
        <v>6162</v>
      </c>
      <c r="AH3620" s="8" t="s">
        <v>654</v>
      </c>
      <c r="AI3620" s="8" t="s">
        <v>18832</v>
      </c>
      <c r="AJ3620" s="8"/>
      <c r="AK3620" s="8" t="s">
        <v>2427</v>
      </c>
      <c r="AL3620" s="8" t="s">
        <v>8460</v>
      </c>
      <c r="AM3620" s="8" t="s">
        <v>2024</v>
      </c>
      <c r="AN3620" s="8" t="s">
        <v>23233</v>
      </c>
      <c r="AO3620" s="8" t="s">
        <v>23241</v>
      </c>
      <c r="AP3620" s="29" t="s">
        <v>23232</v>
      </c>
      <c r="AQ3620" s="11">
        <v>2146.0</v>
      </c>
    </row>
    <row r="3621">
      <c r="A3621" s="8" t="str">
        <f t="shared" si="1"/>
        <v>Alex Wise</v>
      </c>
      <c r="B3621" s="51" t="s">
        <v>23219</v>
      </c>
      <c r="C3621" s="51" t="s">
        <v>22962</v>
      </c>
      <c r="D3621" s="2" t="s">
        <v>6151</v>
      </c>
      <c r="E3621" s="8" t="s">
        <v>6203</v>
      </c>
      <c r="F3621" s="8" t="s">
        <v>3309</v>
      </c>
      <c r="G3621" s="51" t="s">
        <v>19294</v>
      </c>
      <c r="H3621" s="8" t="s">
        <v>23220</v>
      </c>
      <c r="I3621" s="8" t="s">
        <v>8000</v>
      </c>
      <c r="J3621" s="96">
        <v>3.94</v>
      </c>
      <c r="K3621" s="8" t="s">
        <v>23221</v>
      </c>
      <c r="L3621" s="8"/>
      <c r="M3621" s="8" t="s">
        <v>2010</v>
      </c>
      <c r="N3621" s="51" t="s">
        <v>23242</v>
      </c>
      <c r="O3621" s="51" t="s">
        <v>52</v>
      </c>
      <c r="P3621" s="51"/>
      <c r="Q3621" s="51"/>
      <c r="R3621" s="51" t="s">
        <v>766</v>
      </c>
      <c r="S3621" s="51" t="s">
        <v>4460</v>
      </c>
      <c r="T3621" s="11" t="str">
        <f t="shared" si="2"/>
        <v>Alex Wise</v>
      </c>
      <c r="U3621" s="51" t="s">
        <v>247</v>
      </c>
      <c r="V3621" s="51" t="s">
        <v>23243</v>
      </c>
      <c r="W3621" s="51"/>
      <c r="X3621" s="94" t="s">
        <v>23226</v>
      </c>
      <c r="Y3621" s="51" t="s">
        <v>60</v>
      </c>
      <c r="Z3621" s="56" t="s">
        <v>23228</v>
      </c>
      <c r="AA3621" s="51" t="s">
        <v>60</v>
      </c>
      <c r="AB3621" s="56" t="s">
        <v>23229</v>
      </c>
      <c r="AC3621" s="51" t="s">
        <v>60</v>
      </c>
      <c r="AD3621" s="56" t="s">
        <v>23230</v>
      </c>
      <c r="AE3621" s="51" t="s">
        <v>23231</v>
      </c>
      <c r="AF3621" s="8" t="s">
        <v>23232</v>
      </c>
      <c r="AG3621" s="8" t="s">
        <v>6162</v>
      </c>
      <c r="AH3621" s="8" t="s">
        <v>654</v>
      </c>
      <c r="AI3621" s="8" t="s">
        <v>233</v>
      </c>
      <c r="AJ3621" s="8"/>
      <c r="AK3621" s="8" t="s">
        <v>2427</v>
      </c>
      <c r="AL3621" s="8" t="s">
        <v>8460</v>
      </c>
      <c r="AM3621" s="8" t="s">
        <v>2024</v>
      </c>
      <c r="AN3621" s="8" t="s">
        <v>23233</v>
      </c>
      <c r="AO3621" s="8" t="s">
        <v>23234</v>
      </c>
      <c r="AP3621" s="29" t="s">
        <v>23232</v>
      </c>
      <c r="AQ3621" s="11">
        <v>2146.0</v>
      </c>
    </row>
    <row r="3622">
      <c r="A3622" s="8" t="str">
        <f t="shared" si="1"/>
        <v>Erin Porter</v>
      </c>
      <c r="B3622" s="51" t="s">
        <v>23219</v>
      </c>
      <c r="C3622" s="51" t="s">
        <v>22962</v>
      </c>
      <c r="D3622" s="2" t="s">
        <v>6151</v>
      </c>
      <c r="E3622" s="8" t="s">
        <v>6203</v>
      </c>
      <c r="F3622" s="8" t="s">
        <v>3309</v>
      </c>
      <c r="G3622" s="51" t="s">
        <v>19294</v>
      </c>
      <c r="H3622" s="8" t="s">
        <v>23220</v>
      </c>
      <c r="I3622" s="8" t="s">
        <v>8000</v>
      </c>
      <c r="J3622" s="96">
        <v>3.94</v>
      </c>
      <c r="K3622" s="8" t="s">
        <v>23221</v>
      </c>
      <c r="L3622" s="8"/>
      <c r="M3622" s="8" t="s">
        <v>2010</v>
      </c>
      <c r="N3622" s="51" t="s">
        <v>23244</v>
      </c>
      <c r="O3622" s="51" t="s">
        <v>52</v>
      </c>
      <c r="P3622" s="51"/>
      <c r="Q3622" s="51"/>
      <c r="R3622" s="51" t="s">
        <v>3595</v>
      </c>
      <c r="S3622" s="51" t="s">
        <v>6429</v>
      </c>
      <c r="T3622" s="11" t="str">
        <f t="shared" si="2"/>
        <v>Erin Porter</v>
      </c>
      <c r="U3622" s="51" t="s">
        <v>386</v>
      </c>
      <c r="V3622" s="51"/>
      <c r="W3622" s="51"/>
      <c r="X3622" s="94" t="s">
        <v>23226</v>
      </c>
      <c r="Y3622" s="51" t="s">
        <v>60</v>
      </c>
      <c r="Z3622" s="56" t="s">
        <v>23228</v>
      </c>
      <c r="AA3622" s="51" t="s">
        <v>60</v>
      </c>
      <c r="AB3622" s="56" t="s">
        <v>23229</v>
      </c>
      <c r="AC3622" s="51" t="s">
        <v>60</v>
      </c>
      <c r="AD3622" s="56" t="s">
        <v>23230</v>
      </c>
      <c r="AE3622" s="51" t="s">
        <v>23231</v>
      </c>
      <c r="AF3622" s="8" t="s">
        <v>23232</v>
      </c>
      <c r="AG3622" s="8" t="s">
        <v>6162</v>
      </c>
      <c r="AH3622" s="8" t="s">
        <v>654</v>
      </c>
      <c r="AI3622" s="8" t="s">
        <v>233</v>
      </c>
      <c r="AJ3622" s="8"/>
      <c r="AK3622" s="8" t="s">
        <v>2427</v>
      </c>
      <c r="AL3622" s="8" t="s">
        <v>8460</v>
      </c>
      <c r="AM3622" s="8" t="s">
        <v>2024</v>
      </c>
      <c r="AN3622" s="8" t="s">
        <v>23233</v>
      </c>
      <c r="AO3622" s="8" t="s">
        <v>23234</v>
      </c>
      <c r="AP3622" s="29" t="s">
        <v>23232</v>
      </c>
      <c r="AQ3622" s="11">
        <v>2146.0</v>
      </c>
    </row>
    <row r="3623">
      <c r="A3623" s="8" t="str">
        <f t="shared" si="1"/>
        <v>Danielle Freshwaters</v>
      </c>
      <c r="B3623" s="51" t="s">
        <v>23219</v>
      </c>
      <c r="C3623" s="51" t="s">
        <v>22962</v>
      </c>
      <c r="D3623" s="2" t="s">
        <v>6151</v>
      </c>
      <c r="E3623" s="8" t="s">
        <v>6203</v>
      </c>
      <c r="F3623" s="8" t="s">
        <v>3309</v>
      </c>
      <c r="G3623" s="51" t="s">
        <v>19294</v>
      </c>
      <c r="H3623" s="8" t="s">
        <v>23220</v>
      </c>
      <c r="I3623" s="8" t="s">
        <v>8000</v>
      </c>
      <c r="J3623" s="96">
        <v>3.94</v>
      </c>
      <c r="K3623" s="8" t="s">
        <v>23221</v>
      </c>
      <c r="L3623" s="8"/>
      <c r="M3623" s="8" t="s">
        <v>2010</v>
      </c>
      <c r="N3623" s="57" t="s">
        <v>23245</v>
      </c>
      <c r="O3623" s="51" t="s">
        <v>52</v>
      </c>
      <c r="P3623" s="51"/>
      <c r="Q3623" s="51"/>
      <c r="R3623" s="51" t="s">
        <v>5443</v>
      </c>
      <c r="S3623" s="51" t="s">
        <v>23246</v>
      </c>
      <c r="T3623" s="11" t="str">
        <f t="shared" si="2"/>
        <v>Danielle Freshwaters</v>
      </c>
      <c r="U3623" s="57" t="s">
        <v>106</v>
      </c>
      <c r="V3623" s="51"/>
      <c r="W3623" s="51"/>
      <c r="X3623" s="51" t="s">
        <v>23226</v>
      </c>
      <c r="Y3623" s="51" t="s">
        <v>60</v>
      </c>
      <c r="Z3623" s="56" t="s">
        <v>23228</v>
      </c>
      <c r="AA3623" s="51" t="s">
        <v>60</v>
      </c>
      <c r="AB3623" s="56" t="s">
        <v>23229</v>
      </c>
      <c r="AC3623" s="51" t="s">
        <v>60</v>
      </c>
      <c r="AD3623" s="56" t="s">
        <v>23230</v>
      </c>
      <c r="AE3623" s="51" t="s">
        <v>23231</v>
      </c>
      <c r="AF3623" s="8" t="s">
        <v>23232</v>
      </c>
      <c r="AG3623" s="8" t="s">
        <v>6162</v>
      </c>
      <c r="AH3623" s="8" t="s">
        <v>654</v>
      </c>
      <c r="AI3623" s="8" t="s">
        <v>233</v>
      </c>
      <c r="AJ3623" s="8"/>
      <c r="AK3623" s="8" t="s">
        <v>2427</v>
      </c>
      <c r="AL3623" s="8" t="s">
        <v>8460</v>
      </c>
      <c r="AM3623" s="8" t="s">
        <v>2024</v>
      </c>
      <c r="AN3623" s="8" t="s">
        <v>23233</v>
      </c>
      <c r="AO3623" s="8" t="s">
        <v>23234</v>
      </c>
      <c r="AP3623" s="29" t="s">
        <v>23232</v>
      </c>
      <c r="AQ3623" s="11">
        <v>2146.0</v>
      </c>
    </row>
    <row r="3624">
      <c r="A3624" s="8" t="str">
        <f t="shared" si="1"/>
        <v>Paige Olowu</v>
      </c>
      <c r="B3624" s="51" t="s">
        <v>23219</v>
      </c>
      <c r="C3624" s="51" t="s">
        <v>22962</v>
      </c>
      <c r="D3624" s="2" t="s">
        <v>6151</v>
      </c>
      <c r="E3624" s="51" t="s">
        <v>6203</v>
      </c>
      <c r="F3624" s="51" t="s">
        <v>3309</v>
      </c>
      <c r="G3624" s="51" t="s">
        <v>19294</v>
      </c>
      <c r="H3624" s="51" t="s">
        <v>23220</v>
      </c>
      <c r="I3624" s="51" t="s">
        <v>8000</v>
      </c>
      <c r="J3624" s="66">
        <v>3.94</v>
      </c>
      <c r="K3624" s="51" t="s">
        <v>23221</v>
      </c>
      <c r="L3624" s="51" t="s">
        <v>86</v>
      </c>
      <c r="M3624" s="51" t="s">
        <v>2010</v>
      </c>
      <c r="N3624" s="51" t="s">
        <v>23247</v>
      </c>
      <c r="O3624" s="51" t="s">
        <v>52</v>
      </c>
      <c r="P3624" s="51"/>
      <c r="Q3624" s="51"/>
      <c r="R3624" s="51" t="s">
        <v>6608</v>
      </c>
      <c r="S3624" s="51" t="s">
        <v>23248</v>
      </c>
      <c r="T3624" s="11" t="str">
        <f t="shared" si="2"/>
        <v>Paige Olowu</v>
      </c>
      <c r="U3624" s="51" t="s">
        <v>80</v>
      </c>
      <c r="V3624" s="51" t="s">
        <v>86</v>
      </c>
      <c r="W3624" s="51" t="s">
        <v>86</v>
      </c>
      <c r="X3624" s="51" t="s">
        <v>23231</v>
      </c>
      <c r="Y3624" s="51" t="s">
        <v>60</v>
      </c>
      <c r="Z3624" s="56" t="s">
        <v>23228</v>
      </c>
      <c r="AA3624" s="51" t="s">
        <v>60</v>
      </c>
      <c r="AB3624" s="56" t="s">
        <v>23229</v>
      </c>
      <c r="AC3624" s="51" t="s">
        <v>60</v>
      </c>
      <c r="AD3624" s="56" t="s">
        <v>23230</v>
      </c>
      <c r="AE3624" s="51" t="s">
        <v>23231</v>
      </c>
      <c r="AF3624" s="51" t="s">
        <v>23232</v>
      </c>
      <c r="AG3624" s="51" t="s">
        <v>6162</v>
      </c>
      <c r="AH3624" s="51" t="s">
        <v>654</v>
      </c>
      <c r="AI3624" s="51" t="s">
        <v>18832</v>
      </c>
      <c r="AJ3624" s="51" t="s">
        <v>86</v>
      </c>
      <c r="AK3624" s="51" t="s">
        <v>2427</v>
      </c>
      <c r="AL3624" s="51" t="s">
        <v>8460</v>
      </c>
      <c r="AM3624" s="51" t="s">
        <v>2024</v>
      </c>
      <c r="AN3624" s="51" t="s">
        <v>23233</v>
      </c>
      <c r="AO3624" s="51" t="s">
        <v>23234</v>
      </c>
      <c r="AP3624" s="67" t="s">
        <v>23232</v>
      </c>
      <c r="AQ3624" s="68">
        <v>2146.0</v>
      </c>
    </row>
    <row r="3625">
      <c r="A3625" s="8" t="str">
        <f t="shared" si="1"/>
        <v>Matthew Boone</v>
      </c>
      <c r="B3625" s="51" t="s">
        <v>23219</v>
      </c>
      <c r="C3625" s="51" t="s">
        <v>22962</v>
      </c>
      <c r="D3625" s="2" t="s">
        <v>6151</v>
      </c>
      <c r="E3625" s="8" t="s">
        <v>6203</v>
      </c>
      <c r="F3625" s="8" t="s">
        <v>3309</v>
      </c>
      <c r="G3625" s="51" t="s">
        <v>19294</v>
      </c>
      <c r="H3625" s="8" t="s">
        <v>23220</v>
      </c>
      <c r="I3625" s="8" t="s">
        <v>8000</v>
      </c>
      <c r="J3625" s="10">
        <v>3.94</v>
      </c>
      <c r="K3625" s="8" t="s">
        <v>23221</v>
      </c>
      <c r="L3625" s="8"/>
      <c r="M3625" s="8" t="s">
        <v>2010</v>
      </c>
      <c r="N3625" s="51" t="s">
        <v>23249</v>
      </c>
      <c r="O3625" s="51" t="s">
        <v>52</v>
      </c>
      <c r="P3625" s="51"/>
      <c r="Q3625" s="51"/>
      <c r="R3625" s="51" t="s">
        <v>806</v>
      </c>
      <c r="S3625" s="51" t="s">
        <v>7933</v>
      </c>
      <c r="T3625" s="11" t="str">
        <f t="shared" si="2"/>
        <v>Matthew Boone</v>
      </c>
      <c r="U3625" s="51" t="s">
        <v>80</v>
      </c>
      <c r="V3625" s="51" t="s">
        <v>23250</v>
      </c>
      <c r="W3625" s="51"/>
      <c r="X3625" s="51" t="s">
        <v>23226</v>
      </c>
      <c r="Y3625" s="51" t="s">
        <v>60</v>
      </c>
      <c r="Z3625" s="56" t="s">
        <v>23228</v>
      </c>
      <c r="AA3625" s="51" t="s">
        <v>60</v>
      </c>
      <c r="AB3625" s="56" t="s">
        <v>23229</v>
      </c>
      <c r="AC3625" s="51" t="s">
        <v>60</v>
      </c>
      <c r="AD3625" s="56" t="s">
        <v>23230</v>
      </c>
      <c r="AE3625" s="51" t="s">
        <v>23231</v>
      </c>
      <c r="AF3625" s="8" t="s">
        <v>23232</v>
      </c>
      <c r="AG3625" s="8" t="s">
        <v>6162</v>
      </c>
      <c r="AH3625" s="8" t="s">
        <v>654</v>
      </c>
      <c r="AI3625" s="8" t="s">
        <v>18832</v>
      </c>
      <c r="AJ3625" s="8"/>
      <c r="AK3625" s="8" t="s">
        <v>2427</v>
      </c>
      <c r="AL3625" s="8" t="s">
        <v>8460</v>
      </c>
      <c r="AM3625" s="8" t="s">
        <v>2024</v>
      </c>
      <c r="AN3625" s="8" t="s">
        <v>23233</v>
      </c>
      <c r="AO3625" s="8" t="s">
        <v>23234</v>
      </c>
      <c r="AP3625" s="29" t="s">
        <v>23232</v>
      </c>
      <c r="AQ3625" s="11">
        <v>2146.0</v>
      </c>
    </row>
    <row r="3626">
      <c r="A3626" s="8" t="str">
        <f t="shared" si="1"/>
        <v>Breanna Olson</v>
      </c>
      <c r="B3626" s="51" t="s">
        <v>23251</v>
      </c>
      <c r="C3626" s="51" t="s">
        <v>22994</v>
      </c>
      <c r="D3626" s="2" t="s">
        <v>6151</v>
      </c>
      <c r="E3626" s="8" t="s">
        <v>23252</v>
      </c>
      <c r="F3626" s="8" t="s">
        <v>3309</v>
      </c>
      <c r="G3626" s="51" t="s">
        <v>19294</v>
      </c>
      <c r="H3626" s="8" t="s">
        <v>23253</v>
      </c>
      <c r="I3626" s="8" t="s">
        <v>23254</v>
      </c>
      <c r="J3626" s="10">
        <v>3.46</v>
      </c>
      <c r="K3626" s="8" t="s">
        <v>23255</v>
      </c>
      <c r="L3626" s="8"/>
      <c r="M3626" s="8"/>
      <c r="N3626" s="51" t="s">
        <v>23256</v>
      </c>
      <c r="O3626" s="51" t="s">
        <v>52</v>
      </c>
      <c r="P3626" s="51"/>
      <c r="Q3626" s="51"/>
      <c r="R3626" s="51" t="s">
        <v>22792</v>
      </c>
      <c r="S3626" s="51" t="s">
        <v>1533</v>
      </c>
      <c r="T3626" s="11" t="str">
        <f t="shared" si="2"/>
        <v>Breanna Olson</v>
      </c>
      <c r="U3626" s="51" t="s">
        <v>55</v>
      </c>
      <c r="V3626" s="51" t="s">
        <v>23257</v>
      </c>
      <c r="W3626" s="51" t="s">
        <v>23258</v>
      </c>
      <c r="X3626" s="94" t="s">
        <v>23259</v>
      </c>
      <c r="Y3626" s="56" t="s">
        <v>23260</v>
      </c>
      <c r="Z3626" s="51" t="s">
        <v>60</v>
      </c>
      <c r="AA3626" s="51" t="s">
        <v>60</v>
      </c>
      <c r="AB3626" s="51" t="s">
        <v>60</v>
      </c>
      <c r="AC3626" s="51" t="s">
        <v>60</v>
      </c>
      <c r="AD3626" s="51" t="s">
        <v>60</v>
      </c>
      <c r="AE3626" s="51" t="s">
        <v>23261</v>
      </c>
      <c r="AF3626" s="8" t="s">
        <v>23262</v>
      </c>
      <c r="AG3626" s="8" t="s">
        <v>6162</v>
      </c>
      <c r="AH3626" s="8" t="s">
        <v>194</v>
      </c>
      <c r="AI3626" s="8" t="s">
        <v>233</v>
      </c>
      <c r="AJ3626" s="8"/>
      <c r="AK3626" s="8" t="s">
        <v>23263</v>
      </c>
      <c r="AL3626" s="8" t="s">
        <v>23264</v>
      </c>
      <c r="AM3626" s="8" t="s">
        <v>3189</v>
      </c>
      <c r="AN3626" s="8" t="s">
        <v>23265</v>
      </c>
      <c r="AO3626" s="8" t="s">
        <v>23266</v>
      </c>
      <c r="AP3626" s="29" t="s">
        <v>23262</v>
      </c>
      <c r="AQ3626" s="11">
        <v>859.0</v>
      </c>
    </row>
    <row r="3627">
      <c r="A3627" s="8" t="str">
        <f t="shared" si="1"/>
        <v>Emma Holzhueter</v>
      </c>
      <c r="B3627" s="51" t="s">
        <v>23251</v>
      </c>
      <c r="C3627" s="51" t="s">
        <v>22994</v>
      </c>
      <c r="D3627" s="2" t="s">
        <v>6151</v>
      </c>
      <c r="E3627" s="8" t="s">
        <v>23252</v>
      </c>
      <c r="F3627" s="8" t="s">
        <v>3309</v>
      </c>
      <c r="G3627" s="51" t="s">
        <v>19294</v>
      </c>
      <c r="H3627" s="8" t="s">
        <v>23253</v>
      </c>
      <c r="I3627" s="8" t="s">
        <v>23254</v>
      </c>
      <c r="J3627" s="10">
        <v>3.46</v>
      </c>
      <c r="K3627" s="8" t="s">
        <v>23255</v>
      </c>
      <c r="L3627" s="8"/>
      <c r="M3627" s="8"/>
      <c r="N3627" s="51" t="s">
        <v>23267</v>
      </c>
      <c r="O3627" s="51" t="s">
        <v>52</v>
      </c>
      <c r="P3627" s="51"/>
      <c r="Q3627" s="51"/>
      <c r="R3627" s="51" t="s">
        <v>1593</v>
      </c>
      <c r="S3627" s="51" t="s">
        <v>23268</v>
      </c>
      <c r="T3627" s="11" t="str">
        <f t="shared" si="2"/>
        <v>Emma Holzhueter</v>
      </c>
      <c r="U3627" s="51" t="s">
        <v>106</v>
      </c>
      <c r="V3627" s="51" t="s">
        <v>23269</v>
      </c>
      <c r="W3627" s="51" t="s">
        <v>23270</v>
      </c>
      <c r="X3627" s="94" t="s">
        <v>23259</v>
      </c>
      <c r="Y3627" s="56" t="s">
        <v>23271</v>
      </c>
      <c r="Z3627" s="51" t="s">
        <v>60</v>
      </c>
      <c r="AA3627" s="51" t="s">
        <v>60</v>
      </c>
      <c r="AB3627" s="51" t="s">
        <v>60</v>
      </c>
      <c r="AC3627" s="51" t="s">
        <v>60</v>
      </c>
      <c r="AD3627" s="51" t="s">
        <v>60</v>
      </c>
      <c r="AE3627" s="51" t="s">
        <v>23261</v>
      </c>
      <c r="AF3627" s="8" t="s">
        <v>23262</v>
      </c>
      <c r="AG3627" s="8" t="s">
        <v>6162</v>
      </c>
      <c r="AH3627" s="8" t="s">
        <v>194</v>
      </c>
      <c r="AI3627" s="8" t="s">
        <v>233</v>
      </c>
      <c r="AJ3627" s="8"/>
      <c r="AK3627" s="8" t="s">
        <v>23263</v>
      </c>
      <c r="AL3627" s="8" t="s">
        <v>23264</v>
      </c>
      <c r="AM3627" s="8" t="s">
        <v>3189</v>
      </c>
      <c r="AN3627" s="8" t="s">
        <v>23265</v>
      </c>
      <c r="AO3627" s="8" t="s">
        <v>23266</v>
      </c>
      <c r="AP3627" s="29" t="s">
        <v>23262</v>
      </c>
      <c r="AQ3627" s="11">
        <v>859.0</v>
      </c>
    </row>
    <row r="3628">
      <c r="A3628" s="8" t="str">
        <f t="shared" si="1"/>
        <v>Jennie Johnson</v>
      </c>
      <c r="B3628" s="51" t="s">
        <v>23251</v>
      </c>
      <c r="C3628" s="51" t="s">
        <v>22994</v>
      </c>
      <c r="D3628" s="2" t="s">
        <v>6151</v>
      </c>
      <c r="E3628" s="51" t="s">
        <v>23252</v>
      </c>
      <c r="F3628" s="51" t="s">
        <v>3309</v>
      </c>
      <c r="G3628" s="51" t="s">
        <v>19294</v>
      </c>
      <c r="H3628" s="51" t="s">
        <v>23253</v>
      </c>
      <c r="I3628" s="51" t="s">
        <v>23254</v>
      </c>
      <c r="J3628" s="66">
        <v>3.46</v>
      </c>
      <c r="K3628" s="51" t="s">
        <v>23255</v>
      </c>
      <c r="L3628" s="51" t="s">
        <v>86</v>
      </c>
      <c r="M3628" s="51" t="s">
        <v>86</v>
      </c>
      <c r="N3628" s="51" t="s">
        <v>23272</v>
      </c>
      <c r="O3628" s="51" t="s">
        <v>52</v>
      </c>
      <c r="P3628" s="51"/>
      <c r="Q3628" s="51"/>
      <c r="R3628" s="51" t="s">
        <v>20646</v>
      </c>
      <c r="S3628" s="51" t="s">
        <v>678</v>
      </c>
      <c r="T3628" s="11" t="str">
        <f t="shared" si="2"/>
        <v>Jennie Johnson</v>
      </c>
      <c r="U3628" s="51" t="s">
        <v>80</v>
      </c>
      <c r="V3628" s="51" t="s">
        <v>86</v>
      </c>
      <c r="W3628" s="51" t="s">
        <v>86</v>
      </c>
      <c r="X3628" s="51" t="s">
        <v>23261</v>
      </c>
      <c r="Y3628" s="56" t="s">
        <v>23273</v>
      </c>
      <c r="Z3628" s="51" t="s">
        <v>60</v>
      </c>
      <c r="AA3628" s="51" t="s">
        <v>60</v>
      </c>
      <c r="AB3628" s="51" t="s">
        <v>60</v>
      </c>
      <c r="AC3628" s="51" t="s">
        <v>60</v>
      </c>
      <c r="AD3628" s="51" t="s">
        <v>60</v>
      </c>
      <c r="AE3628" s="51" t="s">
        <v>23261</v>
      </c>
      <c r="AF3628" s="51" t="s">
        <v>23262</v>
      </c>
      <c r="AG3628" s="51" t="s">
        <v>6162</v>
      </c>
      <c r="AH3628" s="51" t="s">
        <v>194</v>
      </c>
      <c r="AI3628" s="51" t="s">
        <v>18832</v>
      </c>
      <c r="AJ3628" s="51" t="s">
        <v>86</v>
      </c>
      <c r="AK3628" s="51" t="s">
        <v>23263</v>
      </c>
      <c r="AL3628" s="51" t="s">
        <v>23264</v>
      </c>
      <c r="AM3628" s="51" t="s">
        <v>3189</v>
      </c>
      <c r="AN3628" s="51" t="s">
        <v>23265</v>
      </c>
      <c r="AO3628" s="51" t="s">
        <v>23266</v>
      </c>
      <c r="AP3628" s="67" t="s">
        <v>23262</v>
      </c>
      <c r="AQ3628" s="68">
        <v>859.0</v>
      </c>
    </row>
    <row r="3629">
      <c r="A3629" s="8" t="str">
        <f t="shared" si="1"/>
        <v>Isaiah Degner</v>
      </c>
      <c r="B3629" s="51" t="s">
        <v>23251</v>
      </c>
      <c r="C3629" s="51" t="s">
        <v>22994</v>
      </c>
      <c r="D3629" s="2" t="s">
        <v>6151</v>
      </c>
      <c r="E3629" s="8" t="s">
        <v>23252</v>
      </c>
      <c r="F3629" s="8" t="s">
        <v>3309</v>
      </c>
      <c r="G3629" s="51" t="s">
        <v>19294</v>
      </c>
      <c r="H3629" s="8" t="s">
        <v>23253</v>
      </c>
      <c r="I3629" s="8" t="s">
        <v>23254</v>
      </c>
      <c r="J3629" s="10">
        <v>3.46</v>
      </c>
      <c r="K3629" s="8" t="s">
        <v>23255</v>
      </c>
      <c r="L3629" s="8"/>
      <c r="M3629" s="8"/>
      <c r="N3629" s="57" t="s">
        <v>23274</v>
      </c>
      <c r="O3629" s="51" t="s">
        <v>52</v>
      </c>
      <c r="P3629" s="51"/>
      <c r="Q3629" s="51"/>
      <c r="R3629" s="51" t="s">
        <v>9650</v>
      </c>
      <c r="S3629" s="51" t="s">
        <v>23275</v>
      </c>
      <c r="T3629" s="11" t="str">
        <f t="shared" si="2"/>
        <v>Isaiah Degner</v>
      </c>
      <c r="U3629" s="57" t="s">
        <v>80</v>
      </c>
      <c r="V3629" s="51"/>
      <c r="W3629" s="51"/>
      <c r="X3629" s="51" t="s">
        <v>23259</v>
      </c>
      <c r="Y3629" s="51" t="s">
        <v>60</v>
      </c>
      <c r="Z3629" s="51" t="s">
        <v>60</v>
      </c>
      <c r="AA3629" s="51" t="s">
        <v>60</v>
      </c>
      <c r="AB3629" s="51" t="s">
        <v>60</v>
      </c>
      <c r="AC3629" s="51" t="s">
        <v>60</v>
      </c>
      <c r="AD3629" s="51" t="s">
        <v>60</v>
      </c>
      <c r="AE3629" s="51" t="s">
        <v>23261</v>
      </c>
      <c r="AF3629" s="8" t="s">
        <v>23262</v>
      </c>
      <c r="AG3629" s="8" t="s">
        <v>6162</v>
      </c>
      <c r="AH3629" s="8" t="s">
        <v>194</v>
      </c>
      <c r="AI3629" s="8" t="s">
        <v>233</v>
      </c>
      <c r="AJ3629" s="8"/>
      <c r="AK3629" s="8" t="s">
        <v>23263</v>
      </c>
      <c r="AL3629" s="8" t="s">
        <v>23264</v>
      </c>
      <c r="AM3629" s="8" t="s">
        <v>3189</v>
      </c>
      <c r="AN3629" s="8" t="s">
        <v>23265</v>
      </c>
      <c r="AO3629" s="8" t="s">
        <v>23266</v>
      </c>
      <c r="AP3629" s="29" t="s">
        <v>23262</v>
      </c>
      <c r="AQ3629" s="11">
        <v>859.0</v>
      </c>
    </row>
    <row r="3630">
      <c r="A3630" s="8" t="str">
        <f t="shared" si="1"/>
        <v>Benjamin Olson</v>
      </c>
      <c r="B3630" s="8" t="s">
        <v>23251</v>
      </c>
      <c r="C3630" s="51" t="s">
        <v>22994</v>
      </c>
      <c r="D3630" s="2" t="s">
        <v>6151</v>
      </c>
      <c r="E3630" s="8" t="s">
        <v>23252</v>
      </c>
      <c r="F3630" s="8" t="s">
        <v>3309</v>
      </c>
      <c r="G3630" s="51" t="s">
        <v>19294</v>
      </c>
      <c r="H3630" s="8" t="s">
        <v>23253</v>
      </c>
      <c r="I3630" s="8" t="s">
        <v>23254</v>
      </c>
      <c r="J3630" s="10">
        <v>3.46</v>
      </c>
      <c r="K3630" s="8" t="s">
        <v>23255</v>
      </c>
      <c r="L3630" s="8"/>
      <c r="M3630" s="8"/>
      <c r="N3630" s="51" t="s">
        <v>23276</v>
      </c>
      <c r="O3630" s="57" t="s">
        <v>52</v>
      </c>
      <c r="P3630" s="51"/>
      <c r="Q3630" s="51"/>
      <c r="R3630" s="57" t="s">
        <v>10641</v>
      </c>
      <c r="S3630" s="57" t="s">
        <v>1533</v>
      </c>
      <c r="T3630" s="11" t="str">
        <f t="shared" si="2"/>
        <v>Benjamin Olson</v>
      </c>
      <c r="U3630" s="57" t="s">
        <v>80</v>
      </c>
      <c r="V3630" s="51"/>
      <c r="W3630" s="51"/>
      <c r="X3630" s="51" t="s">
        <v>23259</v>
      </c>
      <c r="Y3630" s="51" t="s">
        <v>60</v>
      </c>
      <c r="Z3630" s="51" t="s">
        <v>60</v>
      </c>
      <c r="AA3630" s="51" t="s">
        <v>60</v>
      </c>
      <c r="AB3630" s="51" t="s">
        <v>60</v>
      </c>
      <c r="AC3630" s="51" t="s">
        <v>60</v>
      </c>
      <c r="AD3630" s="51" t="s">
        <v>60</v>
      </c>
      <c r="AE3630" s="51" t="s">
        <v>23261</v>
      </c>
      <c r="AF3630" s="8" t="s">
        <v>23262</v>
      </c>
      <c r="AG3630" s="8" t="s">
        <v>6162</v>
      </c>
      <c r="AH3630" s="8" t="s">
        <v>194</v>
      </c>
      <c r="AI3630" s="8" t="s">
        <v>18832</v>
      </c>
      <c r="AJ3630" s="8"/>
      <c r="AK3630" s="8" t="s">
        <v>23263</v>
      </c>
      <c r="AL3630" s="8" t="s">
        <v>23264</v>
      </c>
      <c r="AM3630" s="8" t="s">
        <v>3189</v>
      </c>
      <c r="AN3630" s="8" t="s">
        <v>23265</v>
      </c>
      <c r="AO3630" s="8" t="s">
        <v>23277</v>
      </c>
      <c r="AP3630" s="29" t="s">
        <v>23262</v>
      </c>
      <c r="AQ3630" s="11">
        <v>859.0</v>
      </c>
    </row>
    <row r="3631">
      <c r="A3631" s="8" t="str">
        <f t="shared" si="1"/>
        <v>Tony Ortmann</v>
      </c>
      <c r="B3631" s="51" t="s">
        <v>23251</v>
      </c>
      <c r="C3631" s="51" t="s">
        <v>22994</v>
      </c>
      <c r="D3631" s="2" t="s">
        <v>6151</v>
      </c>
      <c r="E3631" s="8" t="s">
        <v>23252</v>
      </c>
      <c r="F3631" s="8" t="s">
        <v>3309</v>
      </c>
      <c r="G3631" s="51" t="s">
        <v>19294</v>
      </c>
      <c r="H3631" s="8" t="s">
        <v>23253</v>
      </c>
      <c r="I3631" s="8" t="s">
        <v>23254</v>
      </c>
      <c r="J3631" s="10">
        <v>3.46</v>
      </c>
      <c r="K3631" s="8" t="s">
        <v>23255</v>
      </c>
      <c r="L3631" s="8"/>
      <c r="M3631" s="8"/>
      <c r="N3631" s="57" t="s">
        <v>23278</v>
      </c>
      <c r="O3631" s="51" t="s">
        <v>52</v>
      </c>
      <c r="P3631" s="51"/>
      <c r="Q3631" s="51"/>
      <c r="R3631" s="51" t="s">
        <v>1606</v>
      </c>
      <c r="S3631" s="51" t="s">
        <v>23279</v>
      </c>
      <c r="T3631" s="11" t="str">
        <f t="shared" si="2"/>
        <v>Tony Ortmann</v>
      </c>
      <c r="U3631" s="57" t="s">
        <v>80</v>
      </c>
      <c r="V3631" s="51"/>
      <c r="W3631" s="51"/>
      <c r="X3631" s="51" t="s">
        <v>23259</v>
      </c>
      <c r="Y3631" s="56" t="s">
        <v>23280</v>
      </c>
      <c r="Z3631" s="51" t="s">
        <v>60</v>
      </c>
      <c r="AA3631" s="56" t="s">
        <v>23281</v>
      </c>
      <c r="AB3631" s="51" t="s">
        <v>60</v>
      </c>
      <c r="AC3631" s="51" t="s">
        <v>60</v>
      </c>
      <c r="AD3631" s="51" t="s">
        <v>60</v>
      </c>
      <c r="AE3631" s="51" t="s">
        <v>23261</v>
      </c>
      <c r="AF3631" s="8" t="s">
        <v>23262</v>
      </c>
      <c r="AG3631" s="8" t="s">
        <v>6162</v>
      </c>
      <c r="AH3631" s="8" t="s">
        <v>194</v>
      </c>
      <c r="AI3631" s="8" t="s">
        <v>233</v>
      </c>
      <c r="AJ3631" s="8"/>
      <c r="AK3631" s="8" t="s">
        <v>23263</v>
      </c>
      <c r="AL3631" s="8" t="s">
        <v>23264</v>
      </c>
      <c r="AM3631" s="8" t="s">
        <v>3189</v>
      </c>
      <c r="AN3631" s="8" t="s">
        <v>23265</v>
      </c>
      <c r="AO3631" s="8" t="s">
        <v>23266</v>
      </c>
      <c r="AP3631" s="29" t="s">
        <v>23262</v>
      </c>
      <c r="AQ3631" s="11">
        <v>859.0</v>
      </c>
    </row>
    <row r="3632">
      <c r="A3632" s="8" t="str">
        <f t="shared" si="1"/>
        <v>Delaney Butler</v>
      </c>
      <c r="B3632" s="8" t="s">
        <v>23282</v>
      </c>
      <c r="C3632" s="51" t="s">
        <v>22994</v>
      </c>
      <c r="D3632" s="2" t="s">
        <v>6151</v>
      </c>
      <c r="E3632" s="13" t="s">
        <v>6152</v>
      </c>
      <c r="F3632" s="8" t="s">
        <v>3309</v>
      </c>
      <c r="G3632" s="51" t="s">
        <v>19294</v>
      </c>
      <c r="H3632" s="8" t="s">
        <v>23283</v>
      </c>
      <c r="I3632" s="8" t="s">
        <v>13396</v>
      </c>
      <c r="J3632" s="10">
        <v>3.33</v>
      </c>
      <c r="K3632" s="8" t="s">
        <v>23284</v>
      </c>
      <c r="L3632" s="8"/>
      <c r="M3632" s="8"/>
      <c r="N3632" s="51" t="s">
        <v>23285</v>
      </c>
      <c r="O3632" s="57" t="s">
        <v>52</v>
      </c>
      <c r="P3632" s="51" t="s">
        <v>10065</v>
      </c>
      <c r="Q3632" s="51"/>
      <c r="R3632" s="57" t="s">
        <v>7315</v>
      </c>
      <c r="S3632" s="57" t="s">
        <v>2945</v>
      </c>
      <c r="T3632" s="11" t="str">
        <f t="shared" si="2"/>
        <v>Delaney Butler</v>
      </c>
      <c r="U3632" s="51" t="s">
        <v>55</v>
      </c>
      <c r="V3632" s="57" t="s">
        <v>23286</v>
      </c>
      <c r="W3632" s="51" t="s">
        <v>23287</v>
      </c>
      <c r="X3632" s="51" t="s">
        <v>23288</v>
      </c>
      <c r="Y3632" s="51" t="s">
        <v>60</v>
      </c>
      <c r="Z3632" s="56" t="s">
        <v>20616</v>
      </c>
      <c r="AA3632" s="51" t="s">
        <v>60</v>
      </c>
      <c r="AB3632" s="56" t="s">
        <v>20617</v>
      </c>
      <c r="AC3632" s="51" t="s">
        <v>60</v>
      </c>
      <c r="AD3632" s="56" t="s">
        <v>20618</v>
      </c>
      <c r="AE3632" s="51" t="s">
        <v>23289</v>
      </c>
      <c r="AF3632" s="13" t="s">
        <v>23290</v>
      </c>
      <c r="AG3632" s="13" t="s">
        <v>6162</v>
      </c>
      <c r="AH3632" s="8" t="s">
        <v>654</v>
      </c>
      <c r="AI3632" s="8" t="s">
        <v>18832</v>
      </c>
      <c r="AJ3632" s="8"/>
      <c r="AK3632" s="8" t="s">
        <v>23291</v>
      </c>
      <c r="AL3632" s="8" t="s">
        <v>910</v>
      </c>
      <c r="AM3632" s="8" t="s">
        <v>197</v>
      </c>
      <c r="AN3632" s="8" t="s">
        <v>23292</v>
      </c>
      <c r="AO3632" s="8" t="s">
        <v>23293</v>
      </c>
      <c r="AP3632" s="29" t="s">
        <v>23290</v>
      </c>
      <c r="AQ3632" s="11">
        <v>1080.0</v>
      </c>
    </row>
    <row r="3633">
      <c r="A3633" s="8" t="str">
        <f t="shared" si="1"/>
        <v>Josh Phelps</v>
      </c>
      <c r="B3633" s="8" t="s">
        <v>23282</v>
      </c>
      <c r="C3633" s="51" t="s">
        <v>22994</v>
      </c>
      <c r="D3633" s="2" t="s">
        <v>6151</v>
      </c>
      <c r="E3633" s="13" t="s">
        <v>6152</v>
      </c>
      <c r="F3633" s="8" t="s">
        <v>3309</v>
      </c>
      <c r="G3633" s="51" t="s">
        <v>19294</v>
      </c>
      <c r="H3633" s="8" t="s">
        <v>23283</v>
      </c>
      <c r="I3633" s="8" t="s">
        <v>13396</v>
      </c>
      <c r="J3633" s="10">
        <v>3.33</v>
      </c>
      <c r="K3633" s="8" t="s">
        <v>23284</v>
      </c>
      <c r="L3633" s="8"/>
      <c r="M3633" s="8"/>
      <c r="N3633" s="51" t="s">
        <v>23294</v>
      </c>
      <c r="O3633" s="57" t="s">
        <v>52</v>
      </c>
      <c r="P3633" s="51"/>
      <c r="Q3633" s="51"/>
      <c r="R3633" s="57" t="s">
        <v>268</v>
      </c>
      <c r="S3633" s="57" t="s">
        <v>15384</v>
      </c>
      <c r="T3633" s="11" t="str">
        <f t="shared" si="2"/>
        <v>Josh Phelps</v>
      </c>
      <c r="U3633" s="57" t="s">
        <v>167</v>
      </c>
      <c r="V3633" s="51" t="s">
        <v>23295</v>
      </c>
      <c r="W3633" s="51"/>
      <c r="X3633" s="51" t="s">
        <v>23288</v>
      </c>
      <c r="Y3633" s="51" t="s">
        <v>60</v>
      </c>
      <c r="Z3633" s="56" t="s">
        <v>20616</v>
      </c>
      <c r="AA3633" s="51" t="s">
        <v>60</v>
      </c>
      <c r="AB3633" s="56" t="s">
        <v>20617</v>
      </c>
      <c r="AC3633" s="51" t="s">
        <v>60</v>
      </c>
      <c r="AD3633" s="56" t="s">
        <v>20618</v>
      </c>
      <c r="AE3633" s="51" t="s">
        <v>23289</v>
      </c>
      <c r="AF3633" s="13" t="s">
        <v>23290</v>
      </c>
      <c r="AG3633" s="13" t="s">
        <v>6162</v>
      </c>
      <c r="AH3633" s="8" t="s">
        <v>654</v>
      </c>
      <c r="AI3633" s="8" t="s">
        <v>233</v>
      </c>
      <c r="AJ3633" s="8"/>
      <c r="AK3633" s="8" t="s">
        <v>23291</v>
      </c>
      <c r="AL3633" s="8" t="s">
        <v>910</v>
      </c>
      <c r="AM3633" s="8" t="s">
        <v>197</v>
      </c>
      <c r="AN3633" s="8" t="s">
        <v>23292</v>
      </c>
      <c r="AO3633" s="8" t="s">
        <v>23296</v>
      </c>
      <c r="AP3633" s="52" t="s">
        <v>23290</v>
      </c>
      <c r="AQ3633" s="11">
        <v>1080.0</v>
      </c>
    </row>
    <row r="3634">
      <c r="A3634" s="8" t="str">
        <f t="shared" si="1"/>
        <v>Chris Lucas</v>
      </c>
      <c r="B3634" s="51" t="s">
        <v>23282</v>
      </c>
      <c r="C3634" s="51" t="s">
        <v>22994</v>
      </c>
      <c r="D3634" s="2" t="s">
        <v>6151</v>
      </c>
      <c r="E3634" s="8" t="s">
        <v>6152</v>
      </c>
      <c r="F3634" s="8" t="s">
        <v>3309</v>
      </c>
      <c r="G3634" s="51" t="s">
        <v>19294</v>
      </c>
      <c r="H3634" s="8" t="s">
        <v>23283</v>
      </c>
      <c r="I3634" s="8" t="s">
        <v>13396</v>
      </c>
      <c r="J3634" s="10">
        <v>3.33</v>
      </c>
      <c r="K3634" s="8" t="s">
        <v>23284</v>
      </c>
      <c r="L3634" s="8"/>
      <c r="M3634" s="8"/>
      <c r="N3634" s="51" t="s">
        <v>23297</v>
      </c>
      <c r="O3634" s="51" t="s">
        <v>52</v>
      </c>
      <c r="P3634" s="51"/>
      <c r="Q3634" s="51"/>
      <c r="R3634" s="51" t="s">
        <v>791</v>
      </c>
      <c r="S3634" s="51" t="s">
        <v>8580</v>
      </c>
      <c r="T3634" s="11" t="str">
        <f t="shared" si="2"/>
        <v>Chris Lucas</v>
      </c>
      <c r="U3634" s="51" t="s">
        <v>2695</v>
      </c>
      <c r="V3634" s="51" t="s">
        <v>23298</v>
      </c>
      <c r="W3634" s="51"/>
      <c r="X3634" s="51" t="s">
        <v>23288</v>
      </c>
      <c r="Y3634" s="56" t="s">
        <v>23299</v>
      </c>
      <c r="Z3634" s="56" t="s">
        <v>20616</v>
      </c>
      <c r="AA3634" s="56" t="s">
        <v>23300</v>
      </c>
      <c r="AB3634" s="56" t="s">
        <v>20617</v>
      </c>
      <c r="AC3634" s="56" t="s">
        <v>23301</v>
      </c>
      <c r="AD3634" s="56" t="s">
        <v>20618</v>
      </c>
      <c r="AE3634" s="51" t="s">
        <v>23289</v>
      </c>
      <c r="AF3634" s="8" t="s">
        <v>23290</v>
      </c>
      <c r="AG3634" s="8" t="s">
        <v>6162</v>
      </c>
      <c r="AH3634" s="8" t="s">
        <v>654</v>
      </c>
      <c r="AI3634" s="8" t="s">
        <v>18832</v>
      </c>
      <c r="AJ3634" s="8"/>
      <c r="AK3634" s="8" t="s">
        <v>23291</v>
      </c>
      <c r="AL3634" s="8" t="s">
        <v>910</v>
      </c>
      <c r="AM3634" s="8" t="s">
        <v>197</v>
      </c>
      <c r="AN3634" s="8" t="s">
        <v>23292</v>
      </c>
      <c r="AO3634" s="8" t="s">
        <v>23296</v>
      </c>
      <c r="AP3634" s="29" t="s">
        <v>23290</v>
      </c>
      <c r="AQ3634" s="11">
        <v>1080.0</v>
      </c>
    </row>
    <row r="3635">
      <c r="A3635" s="8" t="str">
        <f t="shared" si="1"/>
        <v>Lydia Warner</v>
      </c>
      <c r="B3635" s="8" t="s">
        <v>23282</v>
      </c>
      <c r="C3635" s="51" t="s">
        <v>22994</v>
      </c>
      <c r="D3635" s="2" t="s">
        <v>6151</v>
      </c>
      <c r="E3635" s="13" t="s">
        <v>6152</v>
      </c>
      <c r="F3635" s="8" t="s">
        <v>3309</v>
      </c>
      <c r="G3635" s="51" t="s">
        <v>19294</v>
      </c>
      <c r="H3635" s="8" t="s">
        <v>23283</v>
      </c>
      <c r="I3635" s="8" t="s">
        <v>13396</v>
      </c>
      <c r="J3635" s="10">
        <v>3.33</v>
      </c>
      <c r="K3635" s="8" t="s">
        <v>23284</v>
      </c>
      <c r="L3635" s="8"/>
      <c r="M3635" s="8"/>
      <c r="N3635" s="51" t="s">
        <v>23302</v>
      </c>
      <c r="O3635" s="57" t="s">
        <v>52</v>
      </c>
      <c r="P3635" s="51"/>
      <c r="Q3635" s="51"/>
      <c r="R3635" s="57" t="s">
        <v>6040</v>
      </c>
      <c r="S3635" s="57" t="s">
        <v>17349</v>
      </c>
      <c r="T3635" s="11" t="str">
        <f t="shared" si="2"/>
        <v>Lydia Warner</v>
      </c>
      <c r="U3635" s="57" t="s">
        <v>80</v>
      </c>
      <c r="V3635" s="51" t="s">
        <v>23303</v>
      </c>
      <c r="W3635" s="51"/>
      <c r="X3635" s="51" t="s">
        <v>23288</v>
      </c>
      <c r="Y3635" s="51" t="s">
        <v>60</v>
      </c>
      <c r="Z3635" s="56" t="s">
        <v>20616</v>
      </c>
      <c r="AA3635" s="51" t="s">
        <v>60</v>
      </c>
      <c r="AB3635" s="56" t="s">
        <v>20617</v>
      </c>
      <c r="AC3635" s="51" t="s">
        <v>60</v>
      </c>
      <c r="AD3635" s="56" t="s">
        <v>20618</v>
      </c>
      <c r="AE3635" s="51" t="s">
        <v>23289</v>
      </c>
      <c r="AF3635" s="13" t="s">
        <v>23290</v>
      </c>
      <c r="AG3635" s="13" t="s">
        <v>6162</v>
      </c>
      <c r="AH3635" s="8" t="s">
        <v>654</v>
      </c>
      <c r="AI3635" s="8" t="s">
        <v>18832</v>
      </c>
      <c r="AJ3635" s="8"/>
      <c r="AK3635" s="8" t="s">
        <v>23291</v>
      </c>
      <c r="AL3635" s="8" t="s">
        <v>910</v>
      </c>
      <c r="AM3635" s="8" t="s">
        <v>197</v>
      </c>
      <c r="AN3635" s="8" t="s">
        <v>23292</v>
      </c>
      <c r="AO3635" s="8" t="s">
        <v>23293</v>
      </c>
      <c r="AP3635" s="29" t="s">
        <v>23290</v>
      </c>
      <c r="AQ3635" s="11">
        <v>1080.0</v>
      </c>
    </row>
    <row r="3636">
      <c r="A3636" s="8" t="str">
        <f t="shared" si="1"/>
        <v>AC Torrion has been removed. </v>
      </c>
      <c r="B3636" s="51" t="s">
        <v>23282</v>
      </c>
      <c r="C3636" s="51" t="s">
        <v>22994</v>
      </c>
      <c r="D3636" s="2" t="s">
        <v>6151</v>
      </c>
      <c r="E3636" s="51" t="s">
        <v>6152</v>
      </c>
      <c r="F3636" s="51" t="s">
        <v>3309</v>
      </c>
      <c r="G3636" s="51" t="s">
        <v>19294</v>
      </c>
      <c r="H3636" s="51" t="s">
        <v>23283</v>
      </c>
      <c r="I3636" s="51" t="s">
        <v>13396</v>
      </c>
      <c r="J3636" s="66">
        <v>3.33</v>
      </c>
      <c r="K3636" s="51" t="s">
        <v>23284</v>
      </c>
      <c r="L3636" s="51" t="s">
        <v>86</v>
      </c>
      <c r="M3636" s="51" t="s">
        <v>86</v>
      </c>
      <c r="N3636" s="51" t="s">
        <v>23304</v>
      </c>
      <c r="O3636" s="51" t="s">
        <v>52</v>
      </c>
      <c r="P3636" s="51"/>
      <c r="Q3636" s="51" t="s">
        <v>277</v>
      </c>
      <c r="R3636" s="51" t="s">
        <v>23305</v>
      </c>
      <c r="S3636" s="51"/>
      <c r="T3636" s="11" t="str">
        <f t="shared" si="2"/>
        <v>AC Torrion has been removed. </v>
      </c>
      <c r="U3636" s="51"/>
      <c r="V3636" s="51"/>
      <c r="W3636" s="51" t="s">
        <v>86</v>
      </c>
      <c r="X3636" s="51" t="s">
        <v>23289</v>
      </c>
      <c r="Y3636" s="51" t="s">
        <v>60</v>
      </c>
      <c r="Z3636" s="56" t="s">
        <v>20616</v>
      </c>
      <c r="AA3636" s="51" t="s">
        <v>60</v>
      </c>
      <c r="AB3636" s="56" t="s">
        <v>20617</v>
      </c>
      <c r="AC3636" s="51" t="s">
        <v>60</v>
      </c>
      <c r="AD3636" s="56" t="s">
        <v>20618</v>
      </c>
      <c r="AE3636" s="51" t="s">
        <v>23289</v>
      </c>
      <c r="AF3636" s="51" t="s">
        <v>23290</v>
      </c>
      <c r="AG3636" s="51" t="s">
        <v>6162</v>
      </c>
      <c r="AH3636" s="51" t="s">
        <v>654</v>
      </c>
      <c r="AI3636" s="51" t="s">
        <v>18832</v>
      </c>
      <c r="AJ3636" s="51" t="s">
        <v>86</v>
      </c>
      <c r="AK3636" s="51" t="s">
        <v>23291</v>
      </c>
      <c r="AL3636" s="51" t="s">
        <v>910</v>
      </c>
      <c r="AM3636" s="51" t="s">
        <v>197</v>
      </c>
      <c r="AN3636" s="51" t="s">
        <v>23292</v>
      </c>
      <c r="AO3636" s="51" t="s">
        <v>23296</v>
      </c>
      <c r="AP3636" s="67" t="s">
        <v>23290</v>
      </c>
      <c r="AQ3636" s="68">
        <v>1080.0</v>
      </c>
    </row>
    <row r="3637">
      <c r="A3637" s="8" t="str">
        <f t="shared" si="1"/>
        <v>AC Matt has been removed. </v>
      </c>
      <c r="B3637" s="51" t="s">
        <v>23282</v>
      </c>
      <c r="C3637" s="51" t="s">
        <v>22994</v>
      </c>
      <c r="D3637" s="2" t="s">
        <v>6151</v>
      </c>
      <c r="E3637" s="8" t="s">
        <v>6152</v>
      </c>
      <c r="F3637" s="8" t="s">
        <v>3309</v>
      </c>
      <c r="G3637" s="51" t="s">
        <v>19294</v>
      </c>
      <c r="H3637" s="8" t="s">
        <v>23283</v>
      </c>
      <c r="I3637" s="8" t="s">
        <v>13396</v>
      </c>
      <c r="J3637" s="10">
        <v>3.33</v>
      </c>
      <c r="K3637" s="8" t="s">
        <v>23284</v>
      </c>
      <c r="L3637" s="8"/>
      <c r="M3637" s="8"/>
      <c r="N3637" s="51" t="s">
        <v>23306</v>
      </c>
      <c r="O3637" s="51" t="s">
        <v>52</v>
      </c>
      <c r="P3637" s="51"/>
      <c r="Q3637" s="51" t="s">
        <v>277</v>
      </c>
      <c r="R3637" s="8" t="s">
        <v>21753</v>
      </c>
      <c r="S3637" s="8"/>
      <c r="T3637" s="11" t="str">
        <f t="shared" si="2"/>
        <v>AC Matt has been removed. </v>
      </c>
      <c r="U3637" s="8"/>
      <c r="V3637" s="51"/>
      <c r="W3637" s="51"/>
      <c r="X3637" s="51" t="s">
        <v>23288</v>
      </c>
      <c r="Y3637" s="51" t="s">
        <v>60</v>
      </c>
      <c r="Z3637" s="56" t="s">
        <v>20616</v>
      </c>
      <c r="AA3637" s="51" t="s">
        <v>60</v>
      </c>
      <c r="AB3637" s="56" t="s">
        <v>20617</v>
      </c>
      <c r="AC3637" s="51" t="s">
        <v>60</v>
      </c>
      <c r="AD3637" s="56" t="s">
        <v>20618</v>
      </c>
      <c r="AE3637" s="51" t="s">
        <v>23289</v>
      </c>
      <c r="AF3637" s="8" t="s">
        <v>23290</v>
      </c>
      <c r="AG3637" s="8" t="s">
        <v>6162</v>
      </c>
      <c r="AH3637" s="8" t="s">
        <v>654</v>
      </c>
      <c r="AI3637" s="8" t="s">
        <v>18832</v>
      </c>
      <c r="AJ3637" s="8"/>
      <c r="AK3637" s="8" t="s">
        <v>23291</v>
      </c>
      <c r="AL3637" s="8" t="s">
        <v>910</v>
      </c>
      <c r="AM3637" s="8" t="s">
        <v>197</v>
      </c>
      <c r="AN3637" s="8" t="s">
        <v>23292</v>
      </c>
      <c r="AO3637" s="8" t="s">
        <v>23296</v>
      </c>
      <c r="AP3637" s="29" t="s">
        <v>23290</v>
      </c>
      <c r="AQ3637" s="11">
        <v>1080.0</v>
      </c>
    </row>
    <row r="3638">
      <c r="A3638" s="8" t="str">
        <f t="shared" si="1"/>
        <v>Graduate Asst Obbe has been removed. </v>
      </c>
      <c r="B3638" s="51" t="s">
        <v>23282</v>
      </c>
      <c r="C3638" s="51" t="s">
        <v>22994</v>
      </c>
      <c r="D3638" s="2" t="s">
        <v>6151</v>
      </c>
      <c r="E3638" s="8" t="s">
        <v>6152</v>
      </c>
      <c r="F3638" s="8" t="s">
        <v>3309</v>
      </c>
      <c r="G3638" s="51" t="s">
        <v>19294</v>
      </c>
      <c r="H3638" s="8" t="s">
        <v>23283</v>
      </c>
      <c r="I3638" s="8" t="s">
        <v>13396</v>
      </c>
      <c r="J3638" s="10">
        <v>3.33</v>
      </c>
      <c r="K3638" s="8" t="s">
        <v>23284</v>
      </c>
      <c r="L3638" s="8"/>
      <c r="M3638" s="8"/>
      <c r="N3638" s="51" t="s">
        <v>23307</v>
      </c>
      <c r="O3638" s="51" t="s">
        <v>52</v>
      </c>
      <c r="P3638" s="51"/>
      <c r="Q3638" s="51" t="s">
        <v>277</v>
      </c>
      <c r="R3638" s="8" t="s">
        <v>23308</v>
      </c>
      <c r="S3638" s="8"/>
      <c r="T3638" s="11" t="str">
        <f t="shared" si="2"/>
        <v>Graduate Asst Obbe has been removed. </v>
      </c>
      <c r="U3638" s="8"/>
      <c r="V3638" s="51"/>
      <c r="W3638" s="51"/>
      <c r="X3638" s="51" t="s">
        <v>23288</v>
      </c>
      <c r="Y3638" s="51" t="s">
        <v>60</v>
      </c>
      <c r="Z3638" s="56" t="s">
        <v>20616</v>
      </c>
      <c r="AA3638" s="51" t="s">
        <v>60</v>
      </c>
      <c r="AB3638" s="56" t="s">
        <v>20617</v>
      </c>
      <c r="AC3638" s="51" t="s">
        <v>60</v>
      </c>
      <c r="AD3638" s="56" t="s">
        <v>20618</v>
      </c>
      <c r="AE3638" s="51" t="s">
        <v>23289</v>
      </c>
      <c r="AF3638" s="8" t="s">
        <v>23290</v>
      </c>
      <c r="AG3638" s="8" t="s">
        <v>6162</v>
      </c>
      <c r="AH3638" s="8" t="s">
        <v>654</v>
      </c>
      <c r="AI3638" s="8" t="s">
        <v>18832</v>
      </c>
      <c r="AJ3638" s="8"/>
      <c r="AK3638" s="8" t="s">
        <v>23291</v>
      </c>
      <c r="AL3638" s="8" t="s">
        <v>910</v>
      </c>
      <c r="AM3638" s="8" t="s">
        <v>197</v>
      </c>
      <c r="AN3638" s="8" t="s">
        <v>23292</v>
      </c>
      <c r="AO3638" s="8" t="s">
        <v>23296</v>
      </c>
      <c r="AP3638" s="29" t="s">
        <v>23290</v>
      </c>
      <c r="AQ3638" s="11">
        <v>1080.0</v>
      </c>
    </row>
    <row r="3639">
      <c r="A3639" s="8" t="str">
        <f t="shared" si="1"/>
        <v>AC MiCayla has been removed. </v>
      </c>
      <c r="B3639" s="51" t="s">
        <v>23282</v>
      </c>
      <c r="C3639" s="51" t="s">
        <v>22994</v>
      </c>
      <c r="D3639" s="2" t="s">
        <v>6151</v>
      </c>
      <c r="E3639" s="8" t="s">
        <v>6152</v>
      </c>
      <c r="F3639" s="8" t="s">
        <v>3309</v>
      </c>
      <c r="G3639" s="51" t="s">
        <v>19294</v>
      </c>
      <c r="H3639" s="8" t="s">
        <v>23283</v>
      </c>
      <c r="I3639" s="8" t="s">
        <v>13396</v>
      </c>
      <c r="J3639" s="10">
        <v>3.33</v>
      </c>
      <c r="K3639" s="8" t="s">
        <v>23284</v>
      </c>
      <c r="L3639" s="8"/>
      <c r="M3639" s="8"/>
      <c r="N3639" s="51" t="s">
        <v>23309</v>
      </c>
      <c r="O3639" s="51" t="s">
        <v>52</v>
      </c>
      <c r="P3639" s="51"/>
      <c r="Q3639" s="51" t="s">
        <v>277</v>
      </c>
      <c r="R3639" s="51" t="s">
        <v>23310</v>
      </c>
      <c r="S3639" s="51"/>
      <c r="T3639" s="11" t="str">
        <f t="shared" si="2"/>
        <v>AC MiCayla has been removed. </v>
      </c>
      <c r="U3639" s="51"/>
      <c r="V3639" s="51"/>
      <c r="W3639" s="51"/>
      <c r="X3639" s="51" t="s">
        <v>23288</v>
      </c>
      <c r="Y3639" s="51" t="s">
        <v>60</v>
      </c>
      <c r="Z3639" s="56" t="s">
        <v>20616</v>
      </c>
      <c r="AA3639" s="51" t="s">
        <v>60</v>
      </c>
      <c r="AB3639" s="56" t="s">
        <v>20617</v>
      </c>
      <c r="AC3639" s="51" t="s">
        <v>60</v>
      </c>
      <c r="AD3639" s="56" t="s">
        <v>20618</v>
      </c>
      <c r="AE3639" s="51" t="s">
        <v>23289</v>
      </c>
      <c r="AF3639" s="8" t="s">
        <v>23290</v>
      </c>
      <c r="AG3639" s="8" t="s">
        <v>6162</v>
      </c>
      <c r="AH3639" s="8" t="s">
        <v>654</v>
      </c>
      <c r="AI3639" s="8" t="s">
        <v>18832</v>
      </c>
      <c r="AJ3639" s="8"/>
      <c r="AK3639" s="8" t="s">
        <v>23291</v>
      </c>
      <c r="AL3639" s="8" t="s">
        <v>910</v>
      </c>
      <c r="AM3639" s="8" t="s">
        <v>197</v>
      </c>
      <c r="AN3639" s="8" t="s">
        <v>23292</v>
      </c>
      <c r="AO3639" s="8" t="s">
        <v>23296</v>
      </c>
      <c r="AP3639" s="29" t="s">
        <v>23290</v>
      </c>
      <c r="AQ3639" s="11">
        <v>1080.0</v>
      </c>
    </row>
    <row r="3640">
      <c r="A3640" s="8" t="str">
        <f t="shared" si="1"/>
        <v>AC Derek has been removed. </v>
      </c>
      <c r="B3640" s="51" t="s">
        <v>23282</v>
      </c>
      <c r="C3640" s="51" t="s">
        <v>22994</v>
      </c>
      <c r="D3640" s="2" t="s">
        <v>6151</v>
      </c>
      <c r="E3640" s="51" t="s">
        <v>6152</v>
      </c>
      <c r="F3640" s="51" t="s">
        <v>3309</v>
      </c>
      <c r="G3640" s="51" t="s">
        <v>19294</v>
      </c>
      <c r="H3640" s="51" t="s">
        <v>23283</v>
      </c>
      <c r="I3640" s="51" t="s">
        <v>13396</v>
      </c>
      <c r="J3640" s="66">
        <v>3.33</v>
      </c>
      <c r="K3640" s="51" t="s">
        <v>23284</v>
      </c>
      <c r="L3640" s="51" t="s">
        <v>86</v>
      </c>
      <c r="M3640" s="51" t="s">
        <v>86</v>
      </c>
      <c r="N3640" s="51" t="s">
        <v>23311</v>
      </c>
      <c r="O3640" s="51" t="s">
        <v>52</v>
      </c>
      <c r="P3640" s="51"/>
      <c r="Q3640" s="51" t="s">
        <v>277</v>
      </c>
      <c r="R3640" s="51" t="s">
        <v>20085</v>
      </c>
      <c r="S3640" s="51"/>
      <c r="T3640" s="11" t="str">
        <f t="shared" si="2"/>
        <v>AC Derek has been removed. </v>
      </c>
      <c r="U3640" s="51"/>
      <c r="V3640" s="51"/>
      <c r="W3640" s="51" t="s">
        <v>86</v>
      </c>
      <c r="X3640" s="51" t="s">
        <v>23289</v>
      </c>
      <c r="Y3640" s="51" t="s">
        <v>60</v>
      </c>
      <c r="Z3640" s="56" t="s">
        <v>20616</v>
      </c>
      <c r="AA3640" s="51" t="s">
        <v>60</v>
      </c>
      <c r="AB3640" s="56" t="s">
        <v>20617</v>
      </c>
      <c r="AC3640" s="51" t="s">
        <v>60</v>
      </c>
      <c r="AD3640" s="56" t="s">
        <v>20618</v>
      </c>
      <c r="AE3640" s="51" t="s">
        <v>23289</v>
      </c>
      <c r="AF3640" s="51" t="s">
        <v>23290</v>
      </c>
      <c r="AG3640" s="51" t="s">
        <v>6162</v>
      </c>
      <c r="AH3640" s="51" t="s">
        <v>654</v>
      </c>
      <c r="AI3640" s="51" t="s">
        <v>18832</v>
      </c>
      <c r="AJ3640" s="51" t="s">
        <v>86</v>
      </c>
      <c r="AK3640" s="51" t="s">
        <v>23291</v>
      </c>
      <c r="AL3640" s="51" t="s">
        <v>910</v>
      </c>
      <c r="AM3640" s="51" t="s">
        <v>197</v>
      </c>
      <c r="AN3640" s="51" t="s">
        <v>23292</v>
      </c>
      <c r="AO3640" s="51" t="s">
        <v>23296</v>
      </c>
      <c r="AP3640" s="67" t="s">
        <v>23290</v>
      </c>
      <c r="AQ3640" s="68">
        <v>1080.0</v>
      </c>
    </row>
    <row r="3641">
      <c r="A3641" s="8" t="str">
        <f t="shared" si="1"/>
        <v>Jeremy Karger-Gatzow</v>
      </c>
      <c r="B3641" s="51" t="s">
        <v>23312</v>
      </c>
      <c r="C3641" s="51" t="s">
        <v>22962</v>
      </c>
      <c r="D3641" s="2" t="s">
        <v>6151</v>
      </c>
      <c r="E3641" s="8" t="s">
        <v>23313</v>
      </c>
      <c r="F3641" s="8" t="s">
        <v>3309</v>
      </c>
      <c r="G3641" s="51" t="s">
        <v>19294</v>
      </c>
      <c r="H3641" s="8" t="s">
        <v>23314</v>
      </c>
      <c r="I3641" s="8" t="s">
        <v>1330</v>
      </c>
      <c r="J3641" s="10">
        <v>3.45</v>
      </c>
      <c r="K3641" s="8" t="s">
        <v>23315</v>
      </c>
      <c r="L3641" s="8"/>
      <c r="M3641" s="8" t="s">
        <v>23132</v>
      </c>
      <c r="N3641" s="51" t="s">
        <v>23316</v>
      </c>
      <c r="O3641" s="51" t="s">
        <v>52</v>
      </c>
      <c r="P3641" s="51"/>
      <c r="Q3641" s="51"/>
      <c r="R3641" s="51" t="s">
        <v>183</v>
      </c>
      <c r="S3641" s="51" t="s">
        <v>23317</v>
      </c>
      <c r="T3641" s="11" t="str">
        <f t="shared" si="2"/>
        <v>Jeremy Karger-Gatzow</v>
      </c>
      <c r="U3641" s="51" t="s">
        <v>55</v>
      </c>
      <c r="V3641" s="51" t="s">
        <v>23318</v>
      </c>
      <c r="W3641" s="51" t="s">
        <v>23319</v>
      </c>
      <c r="X3641" s="94" t="s">
        <v>23320</v>
      </c>
      <c r="Y3641" s="51" t="s">
        <v>60</v>
      </c>
      <c r="Z3641" s="56" t="s">
        <v>23321</v>
      </c>
      <c r="AA3641" s="51" t="s">
        <v>60</v>
      </c>
      <c r="AB3641" s="51" t="s">
        <v>60</v>
      </c>
      <c r="AC3641" s="51" t="s">
        <v>60</v>
      </c>
      <c r="AD3641" s="56" t="s">
        <v>9587</v>
      </c>
      <c r="AE3641" s="51"/>
      <c r="AF3641" s="8" t="s">
        <v>23322</v>
      </c>
      <c r="AG3641" s="8" t="s">
        <v>6162</v>
      </c>
      <c r="AH3641" s="8" t="s">
        <v>4581</v>
      </c>
      <c r="AI3641" s="8" t="s">
        <v>233</v>
      </c>
      <c r="AJ3641" s="8"/>
      <c r="AK3641" s="8" t="s">
        <v>23323</v>
      </c>
      <c r="AL3641" s="8" t="s">
        <v>420</v>
      </c>
      <c r="AM3641" s="8" t="s">
        <v>4014</v>
      </c>
      <c r="AN3641" s="8" t="s">
        <v>23324</v>
      </c>
      <c r="AO3641" s="8" t="s">
        <v>23325</v>
      </c>
      <c r="AP3641" s="29" t="s">
        <v>23322</v>
      </c>
      <c r="AQ3641" s="11">
        <v>1754.0</v>
      </c>
    </row>
    <row r="3642">
      <c r="A3642" s="8" t="str">
        <f t="shared" si="1"/>
        <v>Joe Vardas</v>
      </c>
      <c r="B3642" s="51" t="s">
        <v>23312</v>
      </c>
      <c r="C3642" s="51" t="s">
        <v>22962</v>
      </c>
      <c r="D3642" s="2" t="s">
        <v>6151</v>
      </c>
      <c r="E3642" s="8" t="s">
        <v>23313</v>
      </c>
      <c r="F3642" s="8" t="s">
        <v>3309</v>
      </c>
      <c r="G3642" s="51" t="s">
        <v>19294</v>
      </c>
      <c r="H3642" s="8" t="s">
        <v>23314</v>
      </c>
      <c r="I3642" s="8" t="s">
        <v>1330</v>
      </c>
      <c r="J3642" s="10">
        <v>3.45</v>
      </c>
      <c r="K3642" s="8" t="s">
        <v>23315</v>
      </c>
      <c r="L3642" s="8"/>
      <c r="M3642" s="8" t="s">
        <v>23132</v>
      </c>
      <c r="N3642" s="51" t="s">
        <v>23326</v>
      </c>
      <c r="O3642" s="51" t="s">
        <v>52</v>
      </c>
      <c r="P3642" s="51"/>
      <c r="Q3642" s="51"/>
      <c r="R3642" s="51" t="s">
        <v>1075</v>
      </c>
      <c r="S3642" s="51" t="s">
        <v>23327</v>
      </c>
      <c r="T3642" s="11" t="str">
        <f t="shared" si="2"/>
        <v>Joe Vardas</v>
      </c>
      <c r="U3642" s="51" t="s">
        <v>80</v>
      </c>
      <c r="V3642" s="51" t="s">
        <v>23328</v>
      </c>
      <c r="W3642" s="51" t="s">
        <v>23329</v>
      </c>
      <c r="X3642" s="94" t="s">
        <v>23320</v>
      </c>
      <c r="Y3642" s="51" t="s">
        <v>60</v>
      </c>
      <c r="Z3642" s="56" t="s">
        <v>23321</v>
      </c>
      <c r="AA3642" s="56" t="s">
        <v>23330</v>
      </c>
      <c r="AB3642" s="51" t="s">
        <v>60</v>
      </c>
      <c r="AC3642" s="51" t="s">
        <v>60</v>
      </c>
      <c r="AD3642" s="56" t="s">
        <v>9587</v>
      </c>
      <c r="AE3642" s="51"/>
      <c r="AF3642" s="8" t="s">
        <v>23322</v>
      </c>
      <c r="AG3642" s="8" t="s">
        <v>6162</v>
      </c>
      <c r="AH3642" s="8" t="s">
        <v>4581</v>
      </c>
      <c r="AI3642" s="8" t="s">
        <v>233</v>
      </c>
      <c r="AJ3642" s="8"/>
      <c r="AK3642" s="8" t="s">
        <v>23323</v>
      </c>
      <c r="AL3642" s="8" t="s">
        <v>420</v>
      </c>
      <c r="AM3642" s="8" t="s">
        <v>4014</v>
      </c>
      <c r="AN3642" s="8" t="s">
        <v>23324</v>
      </c>
      <c r="AO3642" s="8" t="s">
        <v>23325</v>
      </c>
      <c r="AP3642" s="29" t="s">
        <v>23322</v>
      </c>
      <c r="AQ3642" s="11">
        <v>1754.0</v>
      </c>
    </row>
    <row r="3643">
      <c r="A3643" s="8" t="str">
        <f t="shared" si="1"/>
        <v>Darren Schneider</v>
      </c>
      <c r="B3643" s="51" t="s">
        <v>23331</v>
      </c>
      <c r="C3643" s="51" t="s">
        <v>22962</v>
      </c>
      <c r="D3643" s="2" t="s">
        <v>6151</v>
      </c>
      <c r="E3643" s="8" t="s">
        <v>23332</v>
      </c>
      <c r="F3643" s="8" t="s">
        <v>3309</v>
      </c>
      <c r="G3643" s="51" t="s">
        <v>19294</v>
      </c>
      <c r="H3643" s="8" t="s">
        <v>23333</v>
      </c>
      <c r="I3643" s="8" t="s">
        <v>1330</v>
      </c>
      <c r="J3643" s="10">
        <v>3.34</v>
      </c>
      <c r="K3643" s="8" t="s">
        <v>23334</v>
      </c>
      <c r="L3643" s="8"/>
      <c r="M3643" s="8"/>
      <c r="N3643" s="51" t="s">
        <v>23335</v>
      </c>
      <c r="O3643" s="51" t="s">
        <v>52</v>
      </c>
      <c r="P3643" s="51"/>
      <c r="Q3643" s="51"/>
      <c r="R3643" s="51" t="s">
        <v>7175</v>
      </c>
      <c r="S3643" s="51" t="s">
        <v>23336</v>
      </c>
      <c r="T3643" s="11" t="str">
        <f t="shared" si="2"/>
        <v>Darren Schneider</v>
      </c>
      <c r="U3643" s="51" t="s">
        <v>55</v>
      </c>
      <c r="V3643" s="51" t="s">
        <v>23337</v>
      </c>
      <c r="W3643" s="51" t="s">
        <v>23338</v>
      </c>
      <c r="X3643" s="94" t="s">
        <v>23339</v>
      </c>
      <c r="Y3643" s="51" t="s">
        <v>60</v>
      </c>
      <c r="Z3643" s="56" t="s">
        <v>23340</v>
      </c>
      <c r="AA3643" s="51" t="s">
        <v>60</v>
      </c>
      <c r="AB3643" s="51" t="s">
        <v>60</v>
      </c>
      <c r="AC3643" s="51" t="s">
        <v>60</v>
      </c>
      <c r="AD3643" s="56" t="s">
        <v>23341</v>
      </c>
      <c r="AE3643" s="51"/>
      <c r="AF3643" s="8" t="s">
        <v>23342</v>
      </c>
      <c r="AG3643" s="8" t="s">
        <v>6162</v>
      </c>
      <c r="AH3643" s="8" t="s">
        <v>232</v>
      </c>
      <c r="AI3643" s="8" t="s">
        <v>233</v>
      </c>
      <c r="AJ3643" s="8"/>
      <c r="AK3643" s="8"/>
      <c r="AL3643" s="8"/>
      <c r="AM3643" s="8"/>
      <c r="AN3643" s="8" t="s">
        <v>23343</v>
      </c>
      <c r="AO3643" s="8" t="s">
        <v>23344</v>
      </c>
      <c r="AP3643" s="29" t="s">
        <v>23342</v>
      </c>
      <c r="AQ3643" s="11">
        <v>1590.0</v>
      </c>
    </row>
    <row r="3644">
      <c r="A3644" s="8" t="str">
        <f t="shared" si="1"/>
        <v>Taylor Smith</v>
      </c>
      <c r="B3644" s="51" t="s">
        <v>23331</v>
      </c>
      <c r="C3644" s="51" t="s">
        <v>22962</v>
      </c>
      <c r="D3644" s="2" t="s">
        <v>6151</v>
      </c>
      <c r="E3644" s="8" t="s">
        <v>23332</v>
      </c>
      <c r="F3644" s="8" t="s">
        <v>3309</v>
      </c>
      <c r="G3644" s="51" t="s">
        <v>19294</v>
      </c>
      <c r="H3644" s="8" t="s">
        <v>23333</v>
      </c>
      <c r="I3644" s="8" t="s">
        <v>1330</v>
      </c>
      <c r="J3644" s="10">
        <v>3.34</v>
      </c>
      <c r="K3644" s="8" t="s">
        <v>23334</v>
      </c>
      <c r="L3644" s="8"/>
      <c r="M3644" s="8"/>
      <c r="N3644" s="51" t="s">
        <v>23345</v>
      </c>
      <c r="O3644" s="51" t="s">
        <v>52</v>
      </c>
      <c r="P3644" s="51"/>
      <c r="Q3644" s="51"/>
      <c r="R3644" s="51" t="s">
        <v>518</v>
      </c>
      <c r="S3644" s="51" t="s">
        <v>941</v>
      </c>
      <c r="T3644" s="11" t="str">
        <f t="shared" si="2"/>
        <v>Taylor Smith</v>
      </c>
      <c r="U3644" s="57" t="s">
        <v>2834</v>
      </c>
      <c r="V3644" s="51" t="s">
        <v>23346</v>
      </c>
      <c r="W3644" s="51" t="s">
        <v>23347</v>
      </c>
      <c r="X3644" s="94" t="s">
        <v>23339</v>
      </c>
      <c r="Y3644" s="51" t="s">
        <v>60</v>
      </c>
      <c r="Z3644" s="56" t="s">
        <v>23340</v>
      </c>
      <c r="AA3644" s="51" t="s">
        <v>60</v>
      </c>
      <c r="AB3644" s="51" t="s">
        <v>60</v>
      </c>
      <c r="AC3644" s="51" t="s">
        <v>60</v>
      </c>
      <c r="AD3644" s="56" t="s">
        <v>23341</v>
      </c>
      <c r="AE3644" s="51"/>
      <c r="AF3644" s="8" t="s">
        <v>23342</v>
      </c>
      <c r="AG3644" s="8" t="s">
        <v>6162</v>
      </c>
      <c r="AH3644" s="8" t="s">
        <v>232</v>
      </c>
      <c r="AI3644" s="8" t="s">
        <v>233</v>
      </c>
      <c r="AJ3644" s="8"/>
      <c r="AK3644" s="8"/>
      <c r="AL3644" s="8"/>
      <c r="AM3644" s="8"/>
      <c r="AN3644" s="8" t="s">
        <v>23343</v>
      </c>
      <c r="AO3644" s="8" t="s">
        <v>23344</v>
      </c>
      <c r="AP3644" s="29" t="s">
        <v>23342</v>
      </c>
      <c r="AQ3644" s="11">
        <v>1590.0</v>
      </c>
    </row>
    <row r="3645">
      <c r="A3645" s="8" t="str">
        <f t="shared" si="1"/>
        <v>Brian Power</v>
      </c>
      <c r="B3645" s="51" t="s">
        <v>23348</v>
      </c>
      <c r="C3645" s="51" t="s">
        <v>22962</v>
      </c>
      <c r="D3645" s="2" t="s">
        <v>6151</v>
      </c>
      <c r="E3645" s="8" t="s">
        <v>23054</v>
      </c>
      <c r="F3645" s="8" t="s">
        <v>3309</v>
      </c>
      <c r="G3645" s="51" t="s">
        <v>19294</v>
      </c>
      <c r="H3645" s="8" t="s">
        <v>23349</v>
      </c>
      <c r="I3645" s="8" t="s">
        <v>16552</v>
      </c>
      <c r="J3645" s="10">
        <v>3.63</v>
      </c>
      <c r="K3645" s="8" t="s">
        <v>23350</v>
      </c>
      <c r="L3645" s="8"/>
      <c r="M3645" s="8" t="s">
        <v>23351</v>
      </c>
      <c r="N3645" s="51" t="s">
        <v>23352</v>
      </c>
      <c r="O3645" s="51" t="s">
        <v>52</v>
      </c>
      <c r="P3645" s="51"/>
      <c r="Q3645" s="51"/>
      <c r="R3645" s="51" t="s">
        <v>331</v>
      </c>
      <c r="S3645" s="51" t="s">
        <v>18068</v>
      </c>
      <c r="T3645" s="11" t="str">
        <f t="shared" si="2"/>
        <v>Brian Power</v>
      </c>
      <c r="U3645" s="51" t="s">
        <v>55</v>
      </c>
      <c r="V3645" s="51" t="s">
        <v>23353</v>
      </c>
      <c r="W3645" s="51" t="s">
        <v>23354</v>
      </c>
      <c r="X3645" s="94" t="s">
        <v>23355</v>
      </c>
      <c r="Y3645" s="51" t="s">
        <v>60</v>
      </c>
      <c r="Z3645" s="56" t="s">
        <v>23356</v>
      </c>
      <c r="AA3645" s="51" t="s">
        <v>60</v>
      </c>
      <c r="AB3645" s="56" t="s">
        <v>23357</v>
      </c>
      <c r="AC3645" s="51" t="s">
        <v>60</v>
      </c>
      <c r="AD3645" s="56" t="s">
        <v>23358</v>
      </c>
      <c r="AE3645" s="51" t="s">
        <v>23359</v>
      </c>
      <c r="AF3645" s="8" t="s">
        <v>23360</v>
      </c>
      <c r="AG3645" s="8" t="s">
        <v>6162</v>
      </c>
      <c r="AH3645" s="8" t="s">
        <v>194</v>
      </c>
      <c r="AI3645" s="8" t="s">
        <v>233</v>
      </c>
      <c r="AJ3645" s="8"/>
      <c r="AK3645" s="8" t="s">
        <v>6525</v>
      </c>
      <c r="AL3645" s="8" t="s">
        <v>23361</v>
      </c>
      <c r="AM3645" s="8" t="s">
        <v>23362</v>
      </c>
      <c r="AN3645" s="8" t="s">
        <v>23363</v>
      </c>
      <c r="AO3645" s="8" t="s">
        <v>23364</v>
      </c>
      <c r="AP3645" s="29" t="s">
        <v>23360</v>
      </c>
      <c r="AQ3645" s="11">
        <v>3040.0</v>
      </c>
    </row>
    <row r="3646">
      <c r="A3646" s="8" t="str">
        <f t="shared" si="1"/>
        <v>Kendall Mueller</v>
      </c>
      <c r="B3646" s="51" t="s">
        <v>23348</v>
      </c>
      <c r="C3646" s="51" t="s">
        <v>22962</v>
      </c>
      <c r="D3646" s="2" t="s">
        <v>6151</v>
      </c>
      <c r="E3646" s="8" t="s">
        <v>23054</v>
      </c>
      <c r="F3646" s="8" t="s">
        <v>3309</v>
      </c>
      <c r="G3646" s="51" t="s">
        <v>19294</v>
      </c>
      <c r="H3646" s="13" t="s">
        <v>23349</v>
      </c>
      <c r="I3646" s="8" t="s">
        <v>16552</v>
      </c>
      <c r="J3646" s="10">
        <v>3.63</v>
      </c>
      <c r="K3646" s="8" t="s">
        <v>23350</v>
      </c>
      <c r="L3646" s="8"/>
      <c r="M3646" s="8" t="s">
        <v>23351</v>
      </c>
      <c r="N3646" s="51" t="s">
        <v>23365</v>
      </c>
      <c r="O3646" s="51" t="s">
        <v>52</v>
      </c>
      <c r="P3646" s="51"/>
      <c r="Q3646" s="51"/>
      <c r="R3646" s="51" t="s">
        <v>860</v>
      </c>
      <c r="S3646" s="51" t="s">
        <v>8057</v>
      </c>
      <c r="T3646" s="11" t="str">
        <f t="shared" si="2"/>
        <v>Kendall Mueller</v>
      </c>
      <c r="U3646" s="57" t="s">
        <v>155</v>
      </c>
      <c r="V3646" s="51" t="s">
        <v>23366</v>
      </c>
      <c r="W3646" s="51"/>
      <c r="X3646" s="94" t="s">
        <v>23355</v>
      </c>
      <c r="Y3646" s="51" t="s">
        <v>60</v>
      </c>
      <c r="Z3646" s="56" t="s">
        <v>23356</v>
      </c>
      <c r="AA3646" s="51" t="s">
        <v>60</v>
      </c>
      <c r="AB3646" s="56" t="s">
        <v>23357</v>
      </c>
      <c r="AC3646" s="51" t="s">
        <v>60</v>
      </c>
      <c r="AD3646" s="56" t="s">
        <v>23358</v>
      </c>
      <c r="AE3646" s="51" t="s">
        <v>23359</v>
      </c>
      <c r="AF3646" s="8" t="s">
        <v>23360</v>
      </c>
      <c r="AG3646" s="8" t="s">
        <v>6162</v>
      </c>
      <c r="AH3646" s="8" t="s">
        <v>194</v>
      </c>
      <c r="AI3646" s="8" t="s">
        <v>233</v>
      </c>
      <c r="AJ3646" s="8"/>
      <c r="AK3646" s="8" t="s">
        <v>6525</v>
      </c>
      <c r="AL3646" s="8" t="s">
        <v>23361</v>
      </c>
      <c r="AM3646" s="8" t="s">
        <v>23362</v>
      </c>
      <c r="AN3646" s="8" t="s">
        <v>23363</v>
      </c>
      <c r="AO3646" s="8" t="s">
        <v>23364</v>
      </c>
      <c r="AP3646" s="29" t="s">
        <v>23360</v>
      </c>
      <c r="AQ3646" s="11">
        <v>3040.0</v>
      </c>
    </row>
    <row r="3647">
      <c r="A3647" s="8" t="str">
        <f t="shared" si="1"/>
        <v>Eric Holst</v>
      </c>
      <c r="B3647" s="8" t="s">
        <v>23348</v>
      </c>
      <c r="C3647" s="51" t="s">
        <v>22962</v>
      </c>
      <c r="D3647" s="2" t="s">
        <v>6151</v>
      </c>
      <c r="E3647" s="8" t="s">
        <v>23054</v>
      </c>
      <c r="F3647" s="8" t="s">
        <v>3309</v>
      </c>
      <c r="G3647" s="51" t="s">
        <v>19294</v>
      </c>
      <c r="H3647" s="8" t="s">
        <v>23349</v>
      </c>
      <c r="I3647" s="8" t="s">
        <v>16552</v>
      </c>
      <c r="J3647" s="10">
        <v>3.63</v>
      </c>
      <c r="K3647" s="8" t="s">
        <v>23350</v>
      </c>
      <c r="L3647" s="8"/>
      <c r="M3647" s="8" t="s">
        <v>23351</v>
      </c>
      <c r="N3647" s="51" t="s">
        <v>23367</v>
      </c>
      <c r="O3647" s="57" t="s">
        <v>52</v>
      </c>
      <c r="P3647" s="51"/>
      <c r="Q3647" s="51"/>
      <c r="R3647" s="57" t="s">
        <v>1729</v>
      </c>
      <c r="S3647" s="57" t="s">
        <v>23368</v>
      </c>
      <c r="T3647" s="11" t="str">
        <f t="shared" si="2"/>
        <v>Eric Holst</v>
      </c>
      <c r="U3647" s="57" t="s">
        <v>160</v>
      </c>
      <c r="V3647" s="51" t="s">
        <v>23369</v>
      </c>
      <c r="W3647" s="51"/>
      <c r="X3647" s="51" t="s">
        <v>23355</v>
      </c>
      <c r="Y3647" s="51" t="s">
        <v>60</v>
      </c>
      <c r="Z3647" s="56" t="s">
        <v>23356</v>
      </c>
      <c r="AA3647" s="51" t="s">
        <v>60</v>
      </c>
      <c r="AB3647" s="56" t="s">
        <v>23357</v>
      </c>
      <c r="AC3647" s="51" t="s">
        <v>60</v>
      </c>
      <c r="AD3647" s="56" t="s">
        <v>23358</v>
      </c>
      <c r="AE3647" s="51" t="s">
        <v>23359</v>
      </c>
      <c r="AF3647" s="8" t="s">
        <v>23360</v>
      </c>
      <c r="AG3647" s="8" t="s">
        <v>6162</v>
      </c>
      <c r="AH3647" s="8" t="s">
        <v>194</v>
      </c>
      <c r="AI3647" s="8" t="s">
        <v>18832</v>
      </c>
      <c r="AJ3647" s="8"/>
      <c r="AK3647" s="8" t="s">
        <v>6525</v>
      </c>
      <c r="AL3647" s="8" t="s">
        <v>23361</v>
      </c>
      <c r="AM3647" s="8" t="s">
        <v>23362</v>
      </c>
      <c r="AN3647" s="8" t="s">
        <v>23363</v>
      </c>
      <c r="AO3647" s="8" t="s">
        <v>23370</v>
      </c>
      <c r="AP3647" s="29" t="s">
        <v>23360</v>
      </c>
      <c r="AQ3647" s="11">
        <v>3040.0</v>
      </c>
    </row>
    <row r="3648">
      <c r="A3648" s="8" t="str">
        <f t="shared" si="1"/>
        <v>Antone Truss</v>
      </c>
      <c r="B3648" s="51" t="s">
        <v>23348</v>
      </c>
      <c r="C3648" s="51" t="s">
        <v>22962</v>
      </c>
      <c r="D3648" s="2" t="s">
        <v>6151</v>
      </c>
      <c r="E3648" s="8" t="s">
        <v>23054</v>
      </c>
      <c r="F3648" s="8" t="s">
        <v>3309</v>
      </c>
      <c r="G3648" s="51" t="s">
        <v>19294</v>
      </c>
      <c r="H3648" s="8" t="s">
        <v>23349</v>
      </c>
      <c r="I3648" s="8" t="s">
        <v>16552</v>
      </c>
      <c r="J3648" s="10">
        <v>3.63</v>
      </c>
      <c r="K3648" s="8" t="s">
        <v>23350</v>
      </c>
      <c r="L3648" s="8"/>
      <c r="M3648" s="8" t="s">
        <v>23351</v>
      </c>
      <c r="N3648" s="57" t="s">
        <v>23371</v>
      </c>
      <c r="O3648" s="51" t="s">
        <v>52</v>
      </c>
      <c r="P3648" s="51"/>
      <c r="Q3648" s="51"/>
      <c r="R3648" s="51" t="s">
        <v>23372</v>
      </c>
      <c r="S3648" s="51" t="s">
        <v>23373</v>
      </c>
      <c r="T3648" s="11" t="str">
        <f t="shared" si="2"/>
        <v>Antone Truss</v>
      </c>
      <c r="U3648" s="57" t="s">
        <v>326</v>
      </c>
      <c r="V3648" s="51" t="s">
        <v>23374</v>
      </c>
      <c r="W3648" s="51"/>
      <c r="X3648" s="94" t="s">
        <v>23355</v>
      </c>
      <c r="Y3648" s="51" t="s">
        <v>60</v>
      </c>
      <c r="Z3648" s="56" t="s">
        <v>23356</v>
      </c>
      <c r="AA3648" s="51" t="s">
        <v>60</v>
      </c>
      <c r="AB3648" s="56" t="s">
        <v>23357</v>
      </c>
      <c r="AC3648" s="51" t="s">
        <v>60</v>
      </c>
      <c r="AD3648" s="56" t="s">
        <v>23358</v>
      </c>
      <c r="AE3648" s="51" t="s">
        <v>23359</v>
      </c>
      <c r="AF3648" s="8" t="s">
        <v>23360</v>
      </c>
      <c r="AG3648" s="8" t="s">
        <v>6162</v>
      </c>
      <c r="AH3648" s="8" t="s">
        <v>194</v>
      </c>
      <c r="AI3648" s="8" t="s">
        <v>233</v>
      </c>
      <c r="AJ3648" s="8"/>
      <c r="AK3648" s="8" t="s">
        <v>6525</v>
      </c>
      <c r="AL3648" s="8" t="s">
        <v>23361</v>
      </c>
      <c r="AM3648" s="8" t="s">
        <v>23362</v>
      </c>
      <c r="AN3648" s="8" t="s">
        <v>23363</v>
      </c>
      <c r="AO3648" s="8" t="s">
        <v>23364</v>
      </c>
      <c r="AP3648" s="29" t="s">
        <v>23360</v>
      </c>
      <c r="AQ3648" s="11">
        <v>3040.0</v>
      </c>
    </row>
    <row r="3649">
      <c r="A3649" s="8" t="str">
        <f t="shared" si="1"/>
        <v>Luke VanZuilen</v>
      </c>
      <c r="B3649" s="51" t="s">
        <v>23348</v>
      </c>
      <c r="C3649" s="51" t="s">
        <v>22962</v>
      </c>
      <c r="D3649" s="2" t="s">
        <v>6151</v>
      </c>
      <c r="E3649" s="8" t="s">
        <v>23054</v>
      </c>
      <c r="F3649" s="8" t="s">
        <v>3309</v>
      </c>
      <c r="G3649" s="51" t="s">
        <v>19294</v>
      </c>
      <c r="H3649" s="13" t="s">
        <v>23349</v>
      </c>
      <c r="I3649" s="8" t="s">
        <v>16552</v>
      </c>
      <c r="J3649" s="10">
        <v>3.63</v>
      </c>
      <c r="K3649" s="8" t="s">
        <v>23350</v>
      </c>
      <c r="L3649" s="8"/>
      <c r="M3649" s="8" t="s">
        <v>23351</v>
      </c>
      <c r="N3649" s="51" t="s">
        <v>23375</v>
      </c>
      <c r="O3649" s="51" t="s">
        <v>52</v>
      </c>
      <c r="P3649" s="51"/>
      <c r="Q3649" s="51"/>
      <c r="R3649" s="51" t="s">
        <v>2683</v>
      </c>
      <c r="S3649" s="51" t="s">
        <v>23376</v>
      </c>
      <c r="T3649" s="11" t="str">
        <f t="shared" si="2"/>
        <v>Luke VanZuilen</v>
      </c>
      <c r="U3649" s="57" t="s">
        <v>2349</v>
      </c>
      <c r="V3649" s="51" t="s">
        <v>23377</v>
      </c>
      <c r="W3649" s="51"/>
      <c r="X3649" s="94" t="s">
        <v>23355</v>
      </c>
      <c r="Y3649" s="51" t="s">
        <v>60</v>
      </c>
      <c r="Z3649" s="56" t="s">
        <v>23356</v>
      </c>
      <c r="AA3649" s="51" t="s">
        <v>60</v>
      </c>
      <c r="AB3649" s="56" t="s">
        <v>23357</v>
      </c>
      <c r="AC3649" s="51" t="s">
        <v>60</v>
      </c>
      <c r="AD3649" s="56" t="s">
        <v>23358</v>
      </c>
      <c r="AE3649" s="51" t="s">
        <v>23359</v>
      </c>
      <c r="AF3649" s="8" t="s">
        <v>23360</v>
      </c>
      <c r="AG3649" s="8" t="s">
        <v>6162</v>
      </c>
      <c r="AH3649" s="8" t="s">
        <v>194</v>
      </c>
      <c r="AI3649" s="8" t="s">
        <v>233</v>
      </c>
      <c r="AJ3649" s="8"/>
      <c r="AK3649" s="8" t="s">
        <v>6525</v>
      </c>
      <c r="AL3649" s="8" t="s">
        <v>23361</v>
      </c>
      <c r="AM3649" s="8" t="s">
        <v>23362</v>
      </c>
      <c r="AN3649" s="8" t="s">
        <v>23363</v>
      </c>
      <c r="AO3649" s="8" t="s">
        <v>23364</v>
      </c>
      <c r="AP3649" s="29" t="s">
        <v>23360</v>
      </c>
      <c r="AQ3649" s="11">
        <v>3040.0</v>
      </c>
    </row>
    <row r="3650">
      <c r="A3650" s="8" t="str">
        <f t="shared" si="1"/>
        <v>John Hartpence</v>
      </c>
      <c r="B3650" s="51" t="s">
        <v>23348</v>
      </c>
      <c r="C3650" s="51" t="s">
        <v>22962</v>
      </c>
      <c r="D3650" s="2" t="s">
        <v>6151</v>
      </c>
      <c r="E3650" s="8" t="s">
        <v>23054</v>
      </c>
      <c r="F3650" s="8" t="s">
        <v>3309</v>
      </c>
      <c r="G3650" s="51" t="s">
        <v>19294</v>
      </c>
      <c r="H3650" s="8" t="s">
        <v>23349</v>
      </c>
      <c r="I3650" s="8" t="s">
        <v>16552</v>
      </c>
      <c r="J3650" s="10">
        <v>3.63</v>
      </c>
      <c r="K3650" s="8" t="s">
        <v>23350</v>
      </c>
      <c r="L3650" s="8"/>
      <c r="M3650" s="8" t="s">
        <v>23351</v>
      </c>
      <c r="N3650" s="51" t="s">
        <v>23378</v>
      </c>
      <c r="O3650" s="51" t="s">
        <v>52</v>
      </c>
      <c r="P3650" s="51"/>
      <c r="Q3650" s="51"/>
      <c r="R3650" s="8" t="s">
        <v>1997</v>
      </c>
      <c r="S3650" s="8" t="s">
        <v>23379</v>
      </c>
      <c r="T3650" s="11" t="str">
        <f t="shared" si="2"/>
        <v>John Hartpence</v>
      </c>
      <c r="U3650" s="8" t="s">
        <v>106</v>
      </c>
      <c r="V3650" s="51" t="s">
        <v>23380</v>
      </c>
      <c r="W3650" s="51"/>
      <c r="X3650" s="51" t="s">
        <v>23355</v>
      </c>
      <c r="Y3650" s="56" t="s">
        <v>23381</v>
      </c>
      <c r="Z3650" s="56" t="s">
        <v>23356</v>
      </c>
      <c r="AA3650" s="51" t="s">
        <v>60</v>
      </c>
      <c r="AB3650" s="56" t="s">
        <v>23357</v>
      </c>
      <c r="AC3650" s="51" t="s">
        <v>60</v>
      </c>
      <c r="AD3650" s="56" t="s">
        <v>23358</v>
      </c>
      <c r="AE3650" s="51" t="s">
        <v>23359</v>
      </c>
      <c r="AF3650" s="8" t="s">
        <v>23360</v>
      </c>
      <c r="AG3650" s="8" t="s">
        <v>6162</v>
      </c>
      <c r="AH3650" s="8" t="s">
        <v>194</v>
      </c>
      <c r="AI3650" s="8" t="s">
        <v>18832</v>
      </c>
      <c r="AJ3650" s="8"/>
      <c r="AK3650" s="8" t="s">
        <v>6525</v>
      </c>
      <c r="AL3650" s="8" t="s">
        <v>23361</v>
      </c>
      <c r="AM3650" s="8" t="s">
        <v>23362</v>
      </c>
      <c r="AN3650" s="8" t="s">
        <v>23363</v>
      </c>
      <c r="AO3650" s="8" t="s">
        <v>23364</v>
      </c>
      <c r="AP3650" s="29" t="s">
        <v>23360</v>
      </c>
      <c r="AQ3650" s="11">
        <v>3040.0</v>
      </c>
    </row>
    <row r="3651">
      <c r="A3651" s="8" t="str">
        <f t="shared" si="1"/>
        <v>Luke Kopnick</v>
      </c>
      <c r="B3651" s="51" t="s">
        <v>23348</v>
      </c>
      <c r="C3651" s="51" t="s">
        <v>22962</v>
      </c>
      <c r="D3651" s="2" t="s">
        <v>6151</v>
      </c>
      <c r="E3651" s="8" t="s">
        <v>23054</v>
      </c>
      <c r="F3651" s="8" t="s">
        <v>3309</v>
      </c>
      <c r="G3651" s="51" t="s">
        <v>19294</v>
      </c>
      <c r="H3651" s="13" t="s">
        <v>23349</v>
      </c>
      <c r="I3651" s="8" t="s">
        <v>16552</v>
      </c>
      <c r="J3651" s="10">
        <v>3.63</v>
      </c>
      <c r="K3651" s="8" t="s">
        <v>23350</v>
      </c>
      <c r="L3651" s="8"/>
      <c r="M3651" s="8" t="s">
        <v>23351</v>
      </c>
      <c r="N3651" s="51" t="s">
        <v>23382</v>
      </c>
      <c r="O3651" s="51" t="s">
        <v>52</v>
      </c>
      <c r="P3651" s="51"/>
      <c r="Q3651" s="51"/>
      <c r="R3651" s="51" t="s">
        <v>2683</v>
      </c>
      <c r="S3651" s="51" t="s">
        <v>23383</v>
      </c>
      <c r="T3651" s="11" t="str">
        <f t="shared" si="2"/>
        <v>Luke Kopnick</v>
      </c>
      <c r="U3651" s="57" t="s">
        <v>106</v>
      </c>
      <c r="V3651" s="51" t="s">
        <v>23377</v>
      </c>
      <c r="W3651" s="51"/>
      <c r="X3651" s="94" t="s">
        <v>23355</v>
      </c>
      <c r="Y3651" s="51" t="s">
        <v>60</v>
      </c>
      <c r="Z3651" s="56" t="s">
        <v>23356</v>
      </c>
      <c r="AA3651" s="51" t="s">
        <v>60</v>
      </c>
      <c r="AB3651" s="56" t="s">
        <v>23357</v>
      </c>
      <c r="AC3651" s="56" t="s">
        <v>23384</v>
      </c>
      <c r="AD3651" s="56" t="s">
        <v>23358</v>
      </c>
      <c r="AE3651" s="51" t="s">
        <v>23359</v>
      </c>
      <c r="AF3651" s="8" t="s">
        <v>23360</v>
      </c>
      <c r="AG3651" s="8" t="s">
        <v>6162</v>
      </c>
      <c r="AH3651" s="8" t="s">
        <v>194</v>
      </c>
      <c r="AI3651" s="8" t="s">
        <v>233</v>
      </c>
      <c r="AJ3651" s="8"/>
      <c r="AK3651" s="8" t="s">
        <v>6525</v>
      </c>
      <c r="AL3651" s="8" t="s">
        <v>23361</v>
      </c>
      <c r="AM3651" s="8" t="s">
        <v>23362</v>
      </c>
      <c r="AN3651" s="8" t="s">
        <v>23363</v>
      </c>
      <c r="AO3651" s="8" t="s">
        <v>23364</v>
      </c>
      <c r="AP3651" s="29" t="s">
        <v>23360</v>
      </c>
      <c r="AQ3651" s="11">
        <v>3040.0</v>
      </c>
    </row>
    <row r="3652">
      <c r="A3652" s="8" t="str">
        <f t="shared" si="1"/>
        <v>Todd Bouchie</v>
      </c>
      <c r="B3652" s="51" t="s">
        <v>23385</v>
      </c>
      <c r="C3652" s="51" t="s">
        <v>22962</v>
      </c>
      <c r="D3652" s="2" t="s">
        <v>6151</v>
      </c>
      <c r="E3652" s="8" t="s">
        <v>15365</v>
      </c>
      <c r="F3652" s="8" t="s">
        <v>3309</v>
      </c>
      <c r="G3652" s="51" t="s">
        <v>19294</v>
      </c>
      <c r="H3652" s="8" t="s">
        <v>23386</v>
      </c>
      <c r="I3652" s="8" t="s">
        <v>1330</v>
      </c>
      <c r="J3652" s="10">
        <v>3.5</v>
      </c>
      <c r="K3652" s="8" t="s">
        <v>23387</v>
      </c>
      <c r="L3652" s="8"/>
      <c r="M3652" s="8"/>
      <c r="N3652" s="51" t="s">
        <v>23388</v>
      </c>
      <c r="O3652" s="51" t="s">
        <v>52</v>
      </c>
      <c r="P3652" s="51"/>
      <c r="Q3652" s="51"/>
      <c r="R3652" s="51" t="s">
        <v>4891</v>
      </c>
      <c r="S3652" s="51" t="s">
        <v>23389</v>
      </c>
      <c r="T3652" s="11" t="str">
        <f t="shared" si="2"/>
        <v>Todd Bouchie</v>
      </c>
      <c r="U3652" s="51" t="s">
        <v>55</v>
      </c>
      <c r="V3652" s="51" t="s">
        <v>23390</v>
      </c>
      <c r="W3652" s="51" t="s">
        <v>23391</v>
      </c>
      <c r="X3652" s="94" t="s">
        <v>23392</v>
      </c>
      <c r="Y3652" s="51" t="s">
        <v>60</v>
      </c>
      <c r="Z3652" s="56" t="s">
        <v>23393</v>
      </c>
      <c r="AA3652" s="51" t="s">
        <v>60</v>
      </c>
      <c r="AB3652" s="56" t="s">
        <v>23394</v>
      </c>
      <c r="AC3652" s="51" t="s">
        <v>60</v>
      </c>
      <c r="AD3652" s="51" t="s">
        <v>60</v>
      </c>
      <c r="AE3652" s="51" t="s">
        <v>23395</v>
      </c>
      <c r="AF3652" s="8" t="s">
        <v>23396</v>
      </c>
      <c r="AG3652" s="8" t="s">
        <v>6162</v>
      </c>
      <c r="AH3652" s="8" t="s">
        <v>352</v>
      </c>
      <c r="AI3652" s="8" t="s">
        <v>233</v>
      </c>
      <c r="AJ3652" s="8"/>
      <c r="AK3652" s="8"/>
      <c r="AL3652" s="8"/>
      <c r="AM3652" s="8" t="s">
        <v>4014</v>
      </c>
      <c r="AN3652" s="8" t="s">
        <v>23397</v>
      </c>
      <c r="AO3652" s="8" t="s">
        <v>19816</v>
      </c>
      <c r="AP3652" s="29" t="s">
        <v>23396</v>
      </c>
      <c r="AQ3652" s="11">
        <v>2790.0</v>
      </c>
    </row>
    <row r="3653">
      <c r="A3653" s="8" t="str">
        <f t="shared" si="1"/>
        <v>Jeff Cottrell</v>
      </c>
      <c r="B3653" s="51" t="s">
        <v>23385</v>
      </c>
      <c r="C3653" s="51" t="s">
        <v>22962</v>
      </c>
      <c r="D3653" s="2" t="s">
        <v>6151</v>
      </c>
      <c r="E3653" s="8" t="s">
        <v>15365</v>
      </c>
      <c r="F3653" s="8" t="s">
        <v>3309</v>
      </c>
      <c r="G3653" s="51" t="s">
        <v>19294</v>
      </c>
      <c r="H3653" s="8" t="s">
        <v>23386</v>
      </c>
      <c r="I3653" s="8" t="s">
        <v>1330</v>
      </c>
      <c r="J3653" s="10">
        <v>3.5</v>
      </c>
      <c r="K3653" s="8" t="s">
        <v>23387</v>
      </c>
      <c r="L3653" s="8"/>
      <c r="M3653" s="8"/>
      <c r="N3653" s="51" t="s">
        <v>23398</v>
      </c>
      <c r="O3653" s="51" t="s">
        <v>52</v>
      </c>
      <c r="P3653" s="51"/>
      <c r="Q3653" s="51"/>
      <c r="R3653" s="51" t="s">
        <v>1632</v>
      </c>
      <c r="S3653" s="51" t="s">
        <v>23399</v>
      </c>
      <c r="T3653" s="11" t="str">
        <f t="shared" si="2"/>
        <v>Jeff Cottrell</v>
      </c>
      <c r="U3653" s="8" t="s">
        <v>23400</v>
      </c>
      <c r="V3653" s="51" t="s">
        <v>23401</v>
      </c>
      <c r="W3653" s="51" t="s">
        <v>23402</v>
      </c>
      <c r="X3653" s="94" t="s">
        <v>23392</v>
      </c>
      <c r="Y3653" s="51" t="s">
        <v>60</v>
      </c>
      <c r="Z3653" s="56" t="s">
        <v>23393</v>
      </c>
      <c r="AA3653" s="56" t="s">
        <v>23403</v>
      </c>
      <c r="AB3653" s="56" t="s">
        <v>23394</v>
      </c>
      <c r="AC3653" s="51" t="s">
        <v>60</v>
      </c>
      <c r="AD3653" s="51" t="s">
        <v>60</v>
      </c>
      <c r="AE3653" s="51" t="s">
        <v>23395</v>
      </c>
      <c r="AF3653" s="8" t="s">
        <v>23396</v>
      </c>
      <c r="AG3653" s="8" t="s">
        <v>6162</v>
      </c>
      <c r="AH3653" s="8" t="s">
        <v>352</v>
      </c>
      <c r="AI3653" s="8" t="s">
        <v>233</v>
      </c>
      <c r="AJ3653" s="8"/>
      <c r="AK3653" s="8"/>
      <c r="AL3653" s="8"/>
      <c r="AM3653" s="8" t="s">
        <v>4014</v>
      </c>
      <c r="AN3653" s="8" t="s">
        <v>23397</v>
      </c>
      <c r="AO3653" s="8" t="s">
        <v>19816</v>
      </c>
      <c r="AP3653" s="29" t="s">
        <v>23396</v>
      </c>
      <c r="AQ3653" s="11">
        <v>2790.0</v>
      </c>
    </row>
    <row r="3654">
      <c r="A3654" s="8" t="str">
        <f t="shared" si="1"/>
        <v>Jonny Kasper</v>
      </c>
      <c r="B3654" s="8" t="s">
        <v>23385</v>
      </c>
      <c r="C3654" s="51" t="s">
        <v>22962</v>
      </c>
      <c r="D3654" s="9" t="s">
        <v>6151</v>
      </c>
      <c r="E3654" s="8" t="s">
        <v>15365</v>
      </c>
      <c r="F3654" s="8" t="s">
        <v>3309</v>
      </c>
      <c r="G3654" s="8" t="s">
        <v>19294</v>
      </c>
      <c r="H3654" s="8" t="s">
        <v>23386</v>
      </c>
      <c r="I3654" s="8" t="s">
        <v>1330</v>
      </c>
      <c r="J3654" s="10">
        <v>3.5</v>
      </c>
      <c r="K3654" s="8" t="s">
        <v>23387</v>
      </c>
      <c r="L3654" s="8"/>
      <c r="M3654" s="8"/>
      <c r="N3654" s="8" t="s">
        <v>23404</v>
      </c>
      <c r="O3654" s="13" t="s">
        <v>52</v>
      </c>
      <c r="P3654" s="51"/>
      <c r="Q3654" s="51"/>
      <c r="R3654" s="13" t="s">
        <v>23405</v>
      </c>
      <c r="S3654" s="13" t="s">
        <v>23406</v>
      </c>
      <c r="T3654" s="11" t="str">
        <f t="shared" si="2"/>
        <v>Jonny Kasper</v>
      </c>
      <c r="U3654" s="13" t="s">
        <v>386</v>
      </c>
      <c r="V3654" s="8"/>
      <c r="W3654" s="8"/>
      <c r="X3654" s="8" t="s">
        <v>23392</v>
      </c>
      <c r="Y3654" s="51" t="s">
        <v>60</v>
      </c>
      <c r="Z3654" s="56" t="s">
        <v>23393</v>
      </c>
      <c r="AA3654" s="51" t="s">
        <v>60</v>
      </c>
      <c r="AB3654" s="56" t="s">
        <v>23394</v>
      </c>
      <c r="AC3654" s="51" t="s">
        <v>60</v>
      </c>
      <c r="AD3654" s="51" t="s">
        <v>60</v>
      </c>
      <c r="AE3654" s="8" t="s">
        <v>23395</v>
      </c>
      <c r="AF3654" s="8" t="s">
        <v>23396</v>
      </c>
      <c r="AG3654" s="8" t="s">
        <v>6162</v>
      </c>
      <c r="AH3654" s="8" t="s">
        <v>352</v>
      </c>
      <c r="AI3654" s="8" t="s">
        <v>18832</v>
      </c>
      <c r="AJ3654" s="8"/>
      <c r="AK3654" s="8"/>
      <c r="AL3654" s="8"/>
      <c r="AM3654" s="8" t="s">
        <v>4014</v>
      </c>
      <c r="AN3654" s="8" t="s">
        <v>23397</v>
      </c>
      <c r="AO3654" s="8" t="s">
        <v>21045</v>
      </c>
      <c r="AP3654" s="29" t="s">
        <v>23396</v>
      </c>
      <c r="AQ3654" s="11">
        <v>2790.0</v>
      </c>
    </row>
    <row r="3655">
      <c r="A3655" s="8" t="str">
        <f t="shared" si="1"/>
        <v>Chad Salmela</v>
      </c>
      <c r="B3655" s="51" t="s">
        <v>23385</v>
      </c>
      <c r="C3655" s="51" t="s">
        <v>22962</v>
      </c>
      <c r="D3655" s="2" t="s">
        <v>6151</v>
      </c>
      <c r="E3655" s="8" t="s">
        <v>15365</v>
      </c>
      <c r="F3655" s="8" t="s">
        <v>3309</v>
      </c>
      <c r="G3655" s="51" t="s">
        <v>19294</v>
      </c>
      <c r="H3655" s="8" t="s">
        <v>23386</v>
      </c>
      <c r="I3655" s="8" t="s">
        <v>1330</v>
      </c>
      <c r="J3655" s="10">
        <v>3.5</v>
      </c>
      <c r="K3655" s="8" t="s">
        <v>23387</v>
      </c>
      <c r="L3655" s="8"/>
      <c r="M3655" s="8"/>
      <c r="N3655" s="51" t="s">
        <v>23407</v>
      </c>
      <c r="O3655" s="51" t="s">
        <v>52</v>
      </c>
      <c r="P3655" s="51"/>
      <c r="Q3655" s="51"/>
      <c r="R3655" s="51" t="s">
        <v>8291</v>
      </c>
      <c r="S3655" s="51" t="s">
        <v>23408</v>
      </c>
      <c r="T3655" s="11" t="str">
        <f t="shared" si="2"/>
        <v>Chad Salmela</v>
      </c>
      <c r="U3655" s="51" t="s">
        <v>106</v>
      </c>
      <c r="V3655" s="51" t="s">
        <v>23409</v>
      </c>
      <c r="W3655" s="51" t="s">
        <v>23410</v>
      </c>
      <c r="X3655" s="94" t="s">
        <v>23392</v>
      </c>
      <c r="Y3655" s="56" t="s">
        <v>23411</v>
      </c>
      <c r="Z3655" s="56" t="s">
        <v>23393</v>
      </c>
      <c r="AA3655" s="51" t="s">
        <v>60</v>
      </c>
      <c r="AB3655" s="56" t="s">
        <v>23394</v>
      </c>
      <c r="AC3655" s="51" t="s">
        <v>60</v>
      </c>
      <c r="AD3655" s="51" t="s">
        <v>60</v>
      </c>
      <c r="AE3655" s="51" t="s">
        <v>23395</v>
      </c>
      <c r="AF3655" s="8" t="s">
        <v>23396</v>
      </c>
      <c r="AG3655" s="8" t="s">
        <v>6162</v>
      </c>
      <c r="AH3655" s="8" t="s">
        <v>352</v>
      </c>
      <c r="AI3655" s="8" t="s">
        <v>233</v>
      </c>
      <c r="AJ3655" s="8"/>
      <c r="AK3655" s="8"/>
      <c r="AL3655" s="8"/>
      <c r="AM3655" s="8" t="s">
        <v>4014</v>
      </c>
      <c r="AN3655" s="8" t="s">
        <v>23397</v>
      </c>
      <c r="AO3655" s="8" t="s">
        <v>19816</v>
      </c>
      <c r="AP3655" s="29" t="s">
        <v>23396</v>
      </c>
      <c r="AQ3655" s="11">
        <v>2790.0</v>
      </c>
    </row>
    <row r="3656">
      <c r="A3656" s="8" t="str">
        <f t="shared" si="1"/>
        <v>Allison Gruenes</v>
      </c>
      <c r="B3656" s="8" t="s">
        <v>23385</v>
      </c>
      <c r="C3656" s="51" t="s">
        <v>22962</v>
      </c>
      <c r="D3656" s="2" t="s">
        <v>6151</v>
      </c>
      <c r="E3656" s="51" t="s">
        <v>15365</v>
      </c>
      <c r="F3656" s="51" t="s">
        <v>3309</v>
      </c>
      <c r="G3656" s="51" t="s">
        <v>19294</v>
      </c>
      <c r="H3656" s="51" t="s">
        <v>23386</v>
      </c>
      <c r="I3656" s="59" t="s">
        <v>1330</v>
      </c>
      <c r="J3656" s="60">
        <v>3.5</v>
      </c>
      <c r="K3656" s="51" t="s">
        <v>23387</v>
      </c>
      <c r="L3656" s="51"/>
      <c r="M3656" s="51"/>
      <c r="N3656" s="51" t="s">
        <v>23412</v>
      </c>
      <c r="O3656" s="51" t="s">
        <v>52</v>
      </c>
      <c r="P3656" s="51"/>
      <c r="Q3656" s="51"/>
      <c r="R3656" s="51" t="s">
        <v>6097</v>
      </c>
      <c r="S3656" s="51" t="s">
        <v>23413</v>
      </c>
      <c r="T3656" s="11" t="str">
        <f t="shared" si="2"/>
        <v>Allison Gruenes</v>
      </c>
      <c r="U3656" s="51" t="s">
        <v>106</v>
      </c>
      <c r="V3656" s="51"/>
      <c r="W3656" s="51"/>
      <c r="X3656" s="51" t="s">
        <v>23392</v>
      </c>
      <c r="Y3656" s="51" t="s">
        <v>60</v>
      </c>
      <c r="Z3656" s="56" t="s">
        <v>23393</v>
      </c>
      <c r="AA3656" s="51" t="s">
        <v>60</v>
      </c>
      <c r="AB3656" s="56" t="s">
        <v>23394</v>
      </c>
      <c r="AC3656" s="51" t="s">
        <v>60</v>
      </c>
      <c r="AD3656" s="56" t="s">
        <v>23414</v>
      </c>
      <c r="AE3656" s="51" t="s">
        <v>23395</v>
      </c>
      <c r="AF3656" s="51" t="s">
        <v>23396</v>
      </c>
      <c r="AG3656" s="51" t="s">
        <v>6162</v>
      </c>
      <c r="AH3656" s="51" t="s">
        <v>352</v>
      </c>
      <c r="AI3656" s="59" t="s">
        <v>18832</v>
      </c>
      <c r="AJ3656" s="51"/>
      <c r="AK3656" s="59"/>
      <c r="AL3656" s="59"/>
      <c r="AM3656" s="59" t="s">
        <v>4014</v>
      </c>
      <c r="AN3656" s="59" t="s">
        <v>23397</v>
      </c>
      <c r="AO3656" s="59" t="s">
        <v>21045</v>
      </c>
      <c r="AP3656" s="67" t="s">
        <v>23396</v>
      </c>
      <c r="AQ3656" s="68">
        <v>2790.0</v>
      </c>
    </row>
    <row r="3657">
      <c r="A3657" s="8" t="str">
        <f t="shared" si="1"/>
        <v>Patsy Shannon</v>
      </c>
      <c r="B3657" s="8" t="s">
        <v>23415</v>
      </c>
      <c r="C3657" s="51" t="s">
        <v>22994</v>
      </c>
      <c r="D3657" s="2" t="s">
        <v>6151</v>
      </c>
      <c r="E3657" s="51" t="s">
        <v>12951</v>
      </c>
      <c r="F3657" s="51" t="s">
        <v>3309</v>
      </c>
      <c r="G3657" s="51" t="s">
        <v>19294</v>
      </c>
      <c r="H3657" s="51" t="s">
        <v>23416</v>
      </c>
      <c r="I3657" s="59" t="s">
        <v>49</v>
      </c>
      <c r="J3657" s="60">
        <v>3.55</v>
      </c>
      <c r="K3657" s="51" t="s">
        <v>23417</v>
      </c>
      <c r="L3657" s="51"/>
      <c r="M3657" s="51" t="s">
        <v>8419</v>
      </c>
      <c r="N3657" s="51" t="s">
        <v>23418</v>
      </c>
      <c r="O3657" s="51" t="s">
        <v>52</v>
      </c>
      <c r="P3657" s="51"/>
      <c r="Q3657" s="51"/>
      <c r="R3657" s="51" t="s">
        <v>23419</v>
      </c>
      <c r="S3657" s="51" t="s">
        <v>501</v>
      </c>
      <c r="T3657" s="11" t="str">
        <f t="shared" si="2"/>
        <v>Patsy Shannon</v>
      </c>
      <c r="U3657" s="51" t="s">
        <v>412</v>
      </c>
      <c r="V3657" s="51"/>
      <c r="W3657" s="51"/>
      <c r="X3657" s="51" t="s">
        <v>23420</v>
      </c>
      <c r="Y3657" s="51" t="s">
        <v>60</v>
      </c>
      <c r="Z3657" s="56" t="s">
        <v>23421</v>
      </c>
      <c r="AA3657" s="51" t="s">
        <v>60</v>
      </c>
      <c r="AB3657" s="56" t="s">
        <v>23422</v>
      </c>
      <c r="AC3657" s="51" t="s">
        <v>60</v>
      </c>
      <c r="AD3657" s="56" t="s">
        <v>23423</v>
      </c>
      <c r="AE3657" s="51" t="s">
        <v>23424</v>
      </c>
      <c r="AF3657" s="51" t="s">
        <v>23425</v>
      </c>
      <c r="AG3657" s="51" t="s">
        <v>6162</v>
      </c>
      <c r="AH3657" s="51" t="s">
        <v>4581</v>
      </c>
      <c r="AI3657" s="59" t="s">
        <v>66</v>
      </c>
      <c r="AJ3657" s="51"/>
      <c r="AK3657" s="59" t="s">
        <v>1157</v>
      </c>
      <c r="AL3657" s="59" t="s">
        <v>2862</v>
      </c>
      <c r="AM3657" s="59" t="s">
        <v>480</v>
      </c>
      <c r="AN3657" s="59" t="s">
        <v>23426</v>
      </c>
      <c r="AO3657" s="59" t="s">
        <v>23427</v>
      </c>
      <c r="AP3657" s="67" t="s">
        <v>23425</v>
      </c>
      <c r="AQ3657" s="68">
        <v>1771.0</v>
      </c>
    </row>
    <row r="3658">
      <c r="A3658" s="8" t="str">
        <f t="shared" si="1"/>
        <v>Mark Van Overbeke</v>
      </c>
      <c r="B3658" s="8" t="s">
        <v>23415</v>
      </c>
      <c r="C3658" s="51" t="s">
        <v>22994</v>
      </c>
      <c r="D3658" s="2" t="s">
        <v>6151</v>
      </c>
      <c r="E3658" s="51" t="s">
        <v>12951</v>
      </c>
      <c r="F3658" s="51" t="s">
        <v>3309</v>
      </c>
      <c r="G3658" s="51" t="s">
        <v>19294</v>
      </c>
      <c r="H3658" s="51" t="s">
        <v>23416</v>
      </c>
      <c r="I3658" s="59" t="s">
        <v>49</v>
      </c>
      <c r="J3658" s="60">
        <v>3.55</v>
      </c>
      <c r="K3658" s="51" t="s">
        <v>23417</v>
      </c>
      <c r="L3658" s="51"/>
      <c r="M3658" s="51" t="s">
        <v>8419</v>
      </c>
      <c r="N3658" s="51" t="s">
        <v>23428</v>
      </c>
      <c r="O3658" s="51" t="s">
        <v>52</v>
      </c>
      <c r="P3658" s="51"/>
      <c r="Q3658" s="51"/>
      <c r="R3658" s="51" t="s">
        <v>3210</v>
      </c>
      <c r="S3658" s="51" t="s">
        <v>23429</v>
      </c>
      <c r="T3658" s="11" t="str">
        <f t="shared" si="2"/>
        <v>Mark Van Overbeke</v>
      </c>
      <c r="U3658" s="51" t="s">
        <v>412</v>
      </c>
      <c r="V3658" s="51"/>
      <c r="W3658" s="51"/>
      <c r="X3658" s="51" t="s">
        <v>23420</v>
      </c>
      <c r="Y3658" s="51" t="s">
        <v>60</v>
      </c>
      <c r="Z3658" s="56" t="s">
        <v>23421</v>
      </c>
      <c r="AA3658" s="51" t="s">
        <v>60</v>
      </c>
      <c r="AB3658" s="56" t="s">
        <v>23422</v>
      </c>
      <c r="AC3658" s="51" t="s">
        <v>60</v>
      </c>
      <c r="AD3658" s="56" t="s">
        <v>23423</v>
      </c>
      <c r="AE3658" s="51" t="s">
        <v>23424</v>
      </c>
      <c r="AF3658" s="51" t="s">
        <v>23425</v>
      </c>
      <c r="AG3658" s="51" t="s">
        <v>6162</v>
      </c>
      <c r="AH3658" s="51" t="s">
        <v>4581</v>
      </c>
      <c r="AI3658" s="59" t="s">
        <v>66</v>
      </c>
      <c r="AJ3658" s="51"/>
      <c r="AK3658" s="59" t="s">
        <v>1157</v>
      </c>
      <c r="AL3658" s="59" t="s">
        <v>2862</v>
      </c>
      <c r="AM3658" s="59" t="s">
        <v>480</v>
      </c>
      <c r="AN3658" s="59" t="s">
        <v>23426</v>
      </c>
      <c r="AO3658" s="59" t="s">
        <v>23427</v>
      </c>
      <c r="AP3658" s="67" t="s">
        <v>23425</v>
      </c>
      <c r="AQ3658" s="68">
        <v>1771.0</v>
      </c>
    </row>
    <row r="3659">
      <c r="A3659" s="8" t="str">
        <f t="shared" si="1"/>
        <v>Will Campbell</v>
      </c>
      <c r="B3659" s="8" t="s">
        <v>23415</v>
      </c>
      <c r="C3659" s="51" t="s">
        <v>22994</v>
      </c>
      <c r="D3659" s="2" t="s">
        <v>6151</v>
      </c>
      <c r="E3659" s="8" t="s">
        <v>12951</v>
      </c>
      <c r="F3659" s="8" t="s">
        <v>3309</v>
      </c>
      <c r="G3659" s="51" t="s">
        <v>19294</v>
      </c>
      <c r="H3659" s="8" t="s">
        <v>23416</v>
      </c>
      <c r="I3659" s="8" t="s">
        <v>49</v>
      </c>
      <c r="J3659" s="10">
        <v>3.55</v>
      </c>
      <c r="K3659" s="8" t="s">
        <v>23417</v>
      </c>
      <c r="L3659" s="8"/>
      <c r="M3659" s="8" t="s">
        <v>8419</v>
      </c>
      <c r="N3659" s="51" t="s">
        <v>23430</v>
      </c>
      <c r="O3659" s="57" t="s">
        <v>52</v>
      </c>
      <c r="P3659" s="51" t="s">
        <v>490</v>
      </c>
      <c r="Q3659" s="51"/>
      <c r="R3659" s="57" t="s">
        <v>859</v>
      </c>
      <c r="S3659" s="57" t="s">
        <v>5399</v>
      </c>
      <c r="T3659" s="11" t="str">
        <f t="shared" si="2"/>
        <v>Will Campbell</v>
      </c>
      <c r="U3659" s="51" t="s">
        <v>55</v>
      </c>
      <c r="V3659" s="51" t="s">
        <v>23431</v>
      </c>
      <c r="W3659" s="51" t="s">
        <v>23432</v>
      </c>
      <c r="X3659" s="51" t="s">
        <v>23420</v>
      </c>
      <c r="Y3659" s="51" t="s">
        <v>60</v>
      </c>
      <c r="Z3659" s="56" t="s">
        <v>23421</v>
      </c>
      <c r="AA3659" s="51" t="s">
        <v>60</v>
      </c>
      <c r="AB3659" s="56" t="s">
        <v>23422</v>
      </c>
      <c r="AC3659" s="51" t="s">
        <v>60</v>
      </c>
      <c r="AD3659" s="56" t="s">
        <v>23423</v>
      </c>
      <c r="AE3659" s="51" t="s">
        <v>23424</v>
      </c>
      <c r="AF3659" s="8" t="s">
        <v>23425</v>
      </c>
      <c r="AG3659" s="8" t="s">
        <v>6162</v>
      </c>
      <c r="AH3659" s="8" t="s">
        <v>4581</v>
      </c>
      <c r="AI3659" s="8" t="s">
        <v>66</v>
      </c>
      <c r="AJ3659" s="8"/>
      <c r="AK3659" s="8" t="s">
        <v>1157</v>
      </c>
      <c r="AL3659" s="8" t="s">
        <v>2862</v>
      </c>
      <c r="AM3659" s="8" t="s">
        <v>480</v>
      </c>
      <c r="AN3659" s="8" t="s">
        <v>23426</v>
      </c>
      <c r="AO3659" s="8" t="s">
        <v>23427</v>
      </c>
      <c r="AP3659" s="29" t="s">
        <v>23425</v>
      </c>
      <c r="AQ3659" s="11">
        <v>1771.0</v>
      </c>
    </row>
    <row r="3660">
      <c r="A3660" s="8" t="str">
        <f t="shared" si="1"/>
        <v>Caroline Collet</v>
      </c>
      <c r="B3660" s="8" t="s">
        <v>23415</v>
      </c>
      <c r="C3660" s="51" t="s">
        <v>22994</v>
      </c>
      <c r="D3660" s="2" t="s">
        <v>6151</v>
      </c>
      <c r="E3660" s="51" t="s">
        <v>12951</v>
      </c>
      <c r="F3660" s="51" t="s">
        <v>3309</v>
      </c>
      <c r="G3660" s="51" t="s">
        <v>19294</v>
      </c>
      <c r="H3660" s="51" t="s">
        <v>23416</v>
      </c>
      <c r="I3660" s="59" t="s">
        <v>49</v>
      </c>
      <c r="J3660" s="60">
        <v>3.55</v>
      </c>
      <c r="K3660" s="51" t="s">
        <v>23417</v>
      </c>
      <c r="L3660" s="51"/>
      <c r="M3660" s="51" t="s">
        <v>8419</v>
      </c>
      <c r="N3660" s="51" t="s">
        <v>23433</v>
      </c>
      <c r="O3660" s="51" t="s">
        <v>52</v>
      </c>
      <c r="P3660" s="51"/>
      <c r="Q3660" s="51"/>
      <c r="R3660" s="51" t="s">
        <v>2906</v>
      </c>
      <c r="S3660" s="51" t="s">
        <v>23434</v>
      </c>
      <c r="T3660" s="11" t="str">
        <f t="shared" si="2"/>
        <v>Caroline Collet</v>
      </c>
      <c r="U3660" s="51" t="s">
        <v>106</v>
      </c>
      <c r="V3660" s="51" t="s">
        <v>23435</v>
      </c>
      <c r="W3660" s="51" t="s">
        <v>23436</v>
      </c>
      <c r="X3660" s="51" t="s">
        <v>23420</v>
      </c>
      <c r="Y3660" s="51" t="s">
        <v>60</v>
      </c>
      <c r="Z3660" s="56" t="s">
        <v>23421</v>
      </c>
      <c r="AA3660" s="51" t="s">
        <v>60</v>
      </c>
      <c r="AB3660" s="56" t="s">
        <v>23422</v>
      </c>
      <c r="AC3660" s="51" t="s">
        <v>60</v>
      </c>
      <c r="AD3660" s="56" t="s">
        <v>23423</v>
      </c>
      <c r="AE3660" s="51" t="s">
        <v>23424</v>
      </c>
      <c r="AF3660" s="51" t="s">
        <v>23425</v>
      </c>
      <c r="AG3660" s="51" t="s">
        <v>6162</v>
      </c>
      <c r="AH3660" s="51" t="s">
        <v>4581</v>
      </c>
      <c r="AI3660" s="59" t="s">
        <v>66</v>
      </c>
      <c r="AJ3660" s="51"/>
      <c r="AK3660" s="59" t="s">
        <v>1157</v>
      </c>
      <c r="AL3660" s="59" t="s">
        <v>2862</v>
      </c>
      <c r="AM3660" s="59" t="s">
        <v>480</v>
      </c>
      <c r="AN3660" s="59" t="s">
        <v>23426</v>
      </c>
      <c r="AO3660" s="59" t="s">
        <v>23427</v>
      </c>
      <c r="AP3660" s="67" t="s">
        <v>23425</v>
      </c>
      <c r="AQ3660" s="68">
        <v>1771.0</v>
      </c>
    </row>
    <row r="3661">
      <c r="A3661" s="8" t="str">
        <f t="shared" si="1"/>
        <v>Patrick Fitzgerald</v>
      </c>
      <c r="B3661" s="8" t="s">
        <v>23437</v>
      </c>
      <c r="C3661" s="51" t="s">
        <v>22994</v>
      </c>
      <c r="D3661" s="2" t="s">
        <v>6151</v>
      </c>
      <c r="E3661" s="8" t="s">
        <v>6203</v>
      </c>
      <c r="F3661" s="8" t="s">
        <v>3309</v>
      </c>
      <c r="G3661" s="51" t="s">
        <v>19294</v>
      </c>
      <c r="H3661" s="8" t="s">
        <v>23438</v>
      </c>
      <c r="I3661" s="8" t="s">
        <v>9113</v>
      </c>
      <c r="J3661" s="10">
        <v>3.5</v>
      </c>
      <c r="K3661" s="8" t="s">
        <v>23439</v>
      </c>
      <c r="L3661" s="8"/>
      <c r="M3661" s="8"/>
      <c r="N3661" s="51" t="s">
        <v>23440</v>
      </c>
      <c r="O3661" s="57" t="s">
        <v>52</v>
      </c>
      <c r="P3661" s="51"/>
      <c r="Q3661" s="51"/>
      <c r="R3661" s="57" t="s">
        <v>3524</v>
      </c>
      <c r="S3661" s="57" t="s">
        <v>23441</v>
      </c>
      <c r="T3661" s="11" t="str">
        <f t="shared" si="2"/>
        <v>Patrick Fitzgerald</v>
      </c>
      <c r="U3661" s="57" t="s">
        <v>55</v>
      </c>
      <c r="V3661" s="51" t="s">
        <v>23442</v>
      </c>
      <c r="W3661" s="51"/>
      <c r="X3661" s="51" t="s">
        <v>23443</v>
      </c>
      <c r="Y3661" s="51" t="s">
        <v>60</v>
      </c>
      <c r="Z3661" s="56" t="s">
        <v>23444</v>
      </c>
      <c r="AA3661" s="51" t="s">
        <v>60</v>
      </c>
      <c r="AB3661" s="56" t="s">
        <v>23445</v>
      </c>
      <c r="AC3661" s="51" t="s">
        <v>60</v>
      </c>
      <c r="AD3661" s="56" t="s">
        <v>23446</v>
      </c>
      <c r="AE3661" s="51" t="s">
        <v>23447</v>
      </c>
      <c r="AF3661" s="8" t="s">
        <v>23448</v>
      </c>
      <c r="AG3661" s="8" t="s">
        <v>6162</v>
      </c>
      <c r="AH3661" s="8" t="s">
        <v>654</v>
      </c>
      <c r="AI3661" s="8" t="s">
        <v>18832</v>
      </c>
      <c r="AJ3661" s="8"/>
      <c r="AK3661" s="8"/>
      <c r="AL3661" s="8"/>
      <c r="AM3661" s="8"/>
      <c r="AN3661" s="8" t="s">
        <v>23449</v>
      </c>
      <c r="AO3661" s="8" t="s">
        <v>23427</v>
      </c>
      <c r="AP3661" s="29" t="s">
        <v>23448</v>
      </c>
      <c r="AQ3661" s="11">
        <v>3241.0</v>
      </c>
    </row>
    <row r="3662">
      <c r="A3662" s="8" t="str">
        <f t="shared" si="1"/>
        <v>Steve Thiessen</v>
      </c>
      <c r="B3662" s="51" t="s">
        <v>23437</v>
      </c>
      <c r="C3662" s="51" t="s">
        <v>22994</v>
      </c>
      <c r="D3662" s="2" t="s">
        <v>6151</v>
      </c>
      <c r="E3662" s="8" t="s">
        <v>6203</v>
      </c>
      <c r="F3662" s="8" t="s">
        <v>3309</v>
      </c>
      <c r="G3662" s="51" t="s">
        <v>19294</v>
      </c>
      <c r="H3662" s="8" t="s">
        <v>23438</v>
      </c>
      <c r="I3662" s="8" t="s">
        <v>9113</v>
      </c>
      <c r="J3662" s="10">
        <v>3.5</v>
      </c>
      <c r="K3662" s="8" t="s">
        <v>23439</v>
      </c>
      <c r="L3662" s="8"/>
      <c r="M3662" s="8"/>
      <c r="N3662" s="51" t="s">
        <v>23450</v>
      </c>
      <c r="O3662" s="51" t="s">
        <v>52</v>
      </c>
      <c r="P3662" s="51"/>
      <c r="Q3662" s="51"/>
      <c r="R3662" s="51" t="s">
        <v>2591</v>
      </c>
      <c r="S3662" s="51" t="s">
        <v>9891</v>
      </c>
      <c r="T3662" s="11" t="str">
        <f t="shared" si="2"/>
        <v>Steve Thiessen</v>
      </c>
      <c r="U3662" s="51" t="s">
        <v>55</v>
      </c>
      <c r="V3662" s="51" t="s">
        <v>23451</v>
      </c>
      <c r="W3662" s="51" t="s">
        <v>23452</v>
      </c>
      <c r="X3662" s="94" t="s">
        <v>23443</v>
      </c>
      <c r="Y3662" s="51" t="s">
        <v>60</v>
      </c>
      <c r="Z3662" s="56" t="s">
        <v>23444</v>
      </c>
      <c r="AA3662" s="51" t="s">
        <v>60</v>
      </c>
      <c r="AB3662" s="56" t="s">
        <v>23445</v>
      </c>
      <c r="AC3662" s="51" t="s">
        <v>60</v>
      </c>
      <c r="AD3662" s="56" t="s">
        <v>23446</v>
      </c>
      <c r="AE3662" s="51" t="s">
        <v>23447</v>
      </c>
      <c r="AF3662" s="8" t="s">
        <v>23448</v>
      </c>
      <c r="AG3662" s="8" t="s">
        <v>6162</v>
      </c>
      <c r="AH3662" s="8" t="s">
        <v>654</v>
      </c>
      <c r="AI3662" s="8" t="s">
        <v>233</v>
      </c>
      <c r="AJ3662" s="8"/>
      <c r="AK3662" s="8"/>
      <c r="AL3662" s="8"/>
      <c r="AM3662" s="8"/>
      <c r="AN3662" s="8" t="s">
        <v>23449</v>
      </c>
      <c r="AO3662" s="8" t="s">
        <v>23453</v>
      </c>
      <c r="AP3662" s="29" t="s">
        <v>23448</v>
      </c>
      <c r="AQ3662" s="11">
        <v>3241.0</v>
      </c>
    </row>
    <row r="3663">
      <c r="A3663" s="8" t="str">
        <f t="shared" si="1"/>
        <v>Nathan Appleby</v>
      </c>
      <c r="B3663" s="51" t="s">
        <v>23437</v>
      </c>
      <c r="C3663" s="51" t="s">
        <v>22994</v>
      </c>
      <c r="D3663" s="2" t="s">
        <v>6151</v>
      </c>
      <c r="E3663" s="51" t="s">
        <v>6203</v>
      </c>
      <c r="F3663" s="51" t="s">
        <v>3309</v>
      </c>
      <c r="G3663" s="51" t="s">
        <v>19294</v>
      </c>
      <c r="H3663" s="51" t="s">
        <v>23438</v>
      </c>
      <c r="I3663" s="51" t="s">
        <v>9113</v>
      </c>
      <c r="J3663" s="66">
        <v>3.5</v>
      </c>
      <c r="K3663" s="51" t="s">
        <v>23439</v>
      </c>
      <c r="L3663" s="51" t="s">
        <v>86</v>
      </c>
      <c r="M3663" s="51" t="s">
        <v>86</v>
      </c>
      <c r="N3663" s="51" t="s">
        <v>23454</v>
      </c>
      <c r="O3663" s="51" t="s">
        <v>52</v>
      </c>
      <c r="P3663" s="51"/>
      <c r="Q3663" s="51"/>
      <c r="R3663" s="51" t="s">
        <v>3299</v>
      </c>
      <c r="S3663" s="51" t="s">
        <v>23455</v>
      </c>
      <c r="T3663" s="11" t="str">
        <f t="shared" si="2"/>
        <v>Nathan Appleby</v>
      </c>
      <c r="U3663" s="51" t="s">
        <v>160</v>
      </c>
      <c r="V3663" s="51" t="s">
        <v>86</v>
      </c>
      <c r="W3663" s="51" t="s">
        <v>86</v>
      </c>
      <c r="X3663" s="51" t="s">
        <v>23447</v>
      </c>
      <c r="Y3663" s="56" t="s">
        <v>23456</v>
      </c>
      <c r="Z3663" s="56" t="s">
        <v>23444</v>
      </c>
      <c r="AA3663" s="56" t="s">
        <v>23457</v>
      </c>
      <c r="AB3663" s="56" t="s">
        <v>23445</v>
      </c>
      <c r="AC3663" s="51" t="s">
        <v>60</v>
      </c>
      <c r="AD3663" s="56" t="s">
        <v>23446</v>
      </c>
      <c r="AE3663" s="51" t="s">
        <v>23447</v>
      </c>
      <c r="AF3663" s="51" t="s">
        <v>23448</v>
      </c>
      <c r="AG3663" s="51" t="s">
        <v>6162</v>
      </c>
      <c r="AH3663" s="51" t="s">
        <v>654</v>
      </c>
      <c r="AI3663" s="51" t="s">
        <v>18832</v>
      </c>
      <c r="AJ3663" s="51" t="s">
        <v>86</v>
      </c>
      <c r="AK3663" s="51" t="s">
        <v>86</v>
      </c>
      <c r="AL3663" s="51" t="s">
        <v>86</v>
      </c>
      <c r="AM3663" s="51" t="s">
        <v>86</v>
      </c>
      <c r="AN3663" s="51" t="s">
        <v>23449</v>
      </c>
      <c r="AO3663" s="51" t="s">
        <v>23453</v>
      </c>
      <c r="AP3663" s="67" t="s">
        <v>23448</v>
      </c>
      <c r="AQ3663" s="68">
        <v>3241.0</v>
      </c>
    </row>
    <row r="3664">
      <c r="A3664" s="8" t="str">
        <f t="shared" si="1"/>
        <v>Leroy Kwateh</v>
      </c>
      <c r="B3664" s="8" t="s">
        <v>23437</v>
      </c>
      <c r="C3664" s="51" t="s">
        <v>22994</v>
      </c>
      <c r="D3664" s="2" t="s">
        <v>6151</v>
      </c>
      <c r="E3664" s="8" t="s">
        <v>6203</v>
      </c>
      <c r="F3664" s="8" t="s">
        <v>3309</v>
      </c>
      <c r="G3664" s="51" t="s">
        <v>19294</v>
      </c>
      <c r="H3664" s="8" t="s">
        <v>23438</v>
      </c>
      <c r="I3664" s="8" t="s">
        <v>9113</v>
      </c>
      <c r="J3664" s="10">
        <v>3.5</v>
      </c>
      <c r="K3664" s="8" t="s">
        <v>23439</v>
      </c>
      <c r="L3664" s="8"/>
      <c r="M3664" s="8"/>
      <c r="N3664" s="51" t="s">
        <v>23458</v>
      </c>
      <c r="O3664" s="57" t="s">
        <v>52</v>
      </c>
      <c r="P3664" s="51"/>
      <c r="Q3664" s="51"/>
      <c r="R3664" s="57" t="s">
        <v>125</v>
      </c>
      <c r="S3664" s="57" t="s">
        <v>23459</v>
      </c>
      <c r="T3664" s="11" t="str">
        <f t="shared" si="2"/>
        <v>Leroy Kwateh</v>
      </c>
      <c r="U3664" s="57" t="s">
        <v>674</v>
      </c>
      <c r="V3664" s="51"/>
      <c r="W3664" s="51"/>
      <c r="X3664" s="51" t="s">
        <v>23443</v>
      </c>
      <c r="Y3664" s="51" t="s">
        <v>60</v>
      </c>
      <c r="Z3664" s="56" t="s">
        <v>23444</v>
      </c>
      <c r="AA3664" s="51" t="s">
        <v>60</v>
      </c>
      <c r="AB3664" s="56" t="s">
        <v>23445</v>
      </c>
      <c r="AC3664" s="51" t="s">
        <v>60</v>
      </c>
      <c r="AD3664" s="56" t="s">
        <v>23446</v>
      </c>
      <c r="AE3664" s="51" t="s">
        <v>23447</v>
      </c>
      <c r="AF3664" s="8" t="s">
        <v>23448</v>
      </c>
      <c r="AG3664" s="8" t="s">
        <v>6162</v>
      </c>
      <c r="AH3664" s="8" t="s">
        <v>654</v>
      </c>
      <c r="AI3664" s="8" t="s">
        <v>18832</v>
      </c>
      <c r="AJ3664" s="8"/>
      <c r="AK3664" s="8"/>
      <c r="AL3664" s="8"/>
      <c r="AM3664" s="8"/>
      <c r="AN3664" s="8" t="s">
        <v>23449</v>
      </c>
      <c r="AO3664" s="8" t="s">
        <v>23427</v>
      </c>
      <c r="AP3664" s="29" t="s">
        <v>23448</v>
      </c>
      <c r="AQ3664" s="11">
        <v>3241.0</v>
      </c>
    </row>
    <row r="3665">
      <c r="A3665" s="8" t="str">
        <f t="shared" si="1"/>
        <v>Butch Ard</v>
      </c>
      <c r="B3665" s="51" t="s">
        <v>23460</v>
      </c>
      <c r="C3665" s="51" t="s">
        <v>19293</v>
      </c>
      <c r="D3665" s="2" t="s">
        <v>6254</v>
      </c>
      <c r="E3665" s="8" t="s">
        <v>2521</v>
      </c>
      <c r="F3665" s="8" t="s">
        <v>46</v>
      </c>
      <c r="G3665" s="51" t="s">
        <v>19294</v>
      </c>
      <c r="H3665" s="8" t="s">
        <v>23461</v>
      </c>
      <c r="I3665" s="8" t="s">
        <v>8000</v>
      </c>
      <c r="J3665" s="10">
        <v>3.3</v>
      </c>
      <c r="K3665" s="8" t="s">
        <v>23462</v>
      </c>
      <c r="L3665" s="8"/>
      <c r="M3665" s="8"/>
      <c r="N3665" s="51" t="s">
        <v>23463</v>
      </c>
      <c r="O3665" s="51" t="s">
        <v>52</v>
      </c>
      <c r="P3665" s="51"/>
      <c r="Q3665" s="51"/>
      <c r="R3665" s="51" t="s">
        <v>23464</v>
      </c>
      <c r="S3665" s="51" t="s">
        <v>23465</v>
      </c>
      <c r="T3665" s="11" t="str">
        <f t="shared" si="2"/>
        <v>Butch Ard</v>
      </c>
      <c r="U3665" s="57" t="s">
        <v>650</v>
      </c>
      <c r="V3665" s="51" t="s">
        <v>23466</v>
      </c>
      <c r="W3665" s="57" t="s">
        <v>23467</v>
      </c>
      <c r="X3665" s="94" t="s">
        <v>23468</v>
      </c>
      <c r="Y3665" s="51" t="s">
        <v>60</v>
      </c>
      <c r="Z3665" s="51" t="s">
        <v>60</v>
      </c>
      <c r="AA3665" s="51" t="s">
        <v>60</v>
      </c>
      <c r="AB3665" s="56" t="s">
        <v>23469</v>
      </c>
      <c r="AC3665" s="51" t="s">
        <v>60</v>
      </c>
      <c r="AD3665" s="51" t="s">
        <v>60</v>
      </c>
      <c r="AE3665" s="51"/>
      <c r="AF3665" s="8" t="s">
        <v>23470</v>
      </c>
      <c r="AG3665" s="8" t="s">
        <v>6269</v>
      </c>
      <c r="AH3665" s="8" t="s">
        <v>65</v>
      </c>
      <c r="AI3665" s="8" t="s">
        <v>233</v>
      </c>
      <c r="AJ3665" s="8"/>
      <c r="AK3665" s="8" t="s">
        <v>23471</v>
      </c>
      <c r="AL3665" s="8" t="s">
        <v>23472</v>
      </c>
      <c r="AM3665" s="8" t="s">
        <v>19121</v>
      </c>
      <c r="AN3665" s="8" t="s">
        <v>23473</v>
      </c>
      <c r="AO3665" s="8" t="s">
        <v>23474</v>
      </c>
      <c r="AP3665" s="29" t="s">
        <v>23470</v>
      </c>
      <c r="AQ3665" s="11">
        <v>2714.0</v>
      </c>
    </row>
    <row r="3666">
      <c r="A3666" s="8" t="str">
        <f t="shared" si="1"/>
        <v>Tytavia Hardy</v>
      </c>
      <c r="B3666" s="8" t="s">
        <v>23460</v>
      </c>
      <c r="C3666" s="51" t="s">
        <v>19293</v>
      </c>
      <c r="D3666" s="2" t="s">
        <v>6254</v>
      </c>
      <c r="E3666" s="8" t="s">
        <v>2521</v>
      </c>
      <c r="F3666" s="8" t="s">
        <v>46</v>
      </c>
      <c r="G3666" s="51" t="s">
        <v>19294</v>
      </c>
      <c r="H3666" s="8" t="s">
        <v>23461</v>
      </c>
      <c r="I3666" s="8" t="s">
        <v>8000</v>
      </c>
      <c r="J3666" s="10">
        <v>3.3</v>
      </c>
      <c r="K3666" s="8" t="s">
        <v>23462</v>
      </c>
      <c r="L3666" s="8"/>
      <c r="M3666" s="8"/>
      <c r="N3666" s="51" t="s">
        <v>23475</v>
      </c>
      <c r="O3666" s="57" t="s">
        <v>52</v>
      </c>
      <c r="P3666" s="51"/>
      <c r="Q3666" s="51"/>
      <c r="R3666" s="57" t="s">
        <v>23476</v>
      </c>
      <c r="S3666" s="57" t="s">
        <v>23477</v>
      </c>
      <c r="T3666" s="11" t="str">
        <f t="shared" si="2"/>
        <v>Tytavia Hardy</v>
      </c>
      <c r="U3666" s="51" t="s">
        <v>2907</v>
      </c>
      <c r="V3666" s="57" t="s">
        <v>23478</v>
      </c>
      <c r="W3666" s="57" t="s">
        <v>23467</v>
      </c>
      <c r="X3666" s="51" t="s">
        <v>23468</v>
      </c>
      <c r="Y3666" s="51" t="s">
        <v>60</v>
      </c>
      <c r="Z3666" s="51" t="s">
        <v>60</v>
      </c>
      <c r="AA3666" s="51" t="s">
        <v>60</v>
      </c>
      <c r="AB3666" s="56" t="s">
        <v>23469</v>
      </c>
      <c r="AC3666" s="51" t="s">
        <v>60</v>
      </c>
      <c r="AD3666" s="51" t="s">
        <v>60</v>
      </c>
      <c r="AE3666" s="51"/>
      <c r="AF3666" s="8" t="s">
        <v>23470</v>
      </c>
      <c r="AG3666" s="8" t="s">
        <v>6269</v>
      </c>
      <c r="AH3666" s="8" t="s">
        <v>65</v>
      </c>
      <c r="AI3666" s="8" t="s">
        <v>18832</v>
      </c>
      <c r="AJ3666" s="8"/>
      <c r="AK3666" s="8" t="s">
        <v>23471</v>
      </c>
      <c r="AL3666" s="8" t="s">
        <v>23472</v>
      </c>
      <c r="AM3666" s="8" t="s">
        <v>19121</v>
      </c>
      <c r="AN3666" s="8" t="s">
        <v>23473</v>
      </c>
      <c r="AO3666" s="8" t="s">
        <v>23479</v>
      </c>
      <c r="AP3666" s="14" t="s">
        <v>23470</v>
      </c>
      <c r="AQ3666" s="11">
        <v>2714.0</v>
      </c>
    </row>
    <row r="3667">
      <c r="A3667" s="8" t="str">
        <f t="shared" si="1"/>
        <v>John Adams</v>
      </c>
      <c r="B3667" s="51" t="s">
        <v>23460</v>
      </c>
      <c r="C3667" s="51" t="s">
        <v>19293</v>
      </c>
      <c r="D3667" s="2" t="s">
        <v>6254</v>
      </c>
      <c r="E3667" s="8" t="s">
        <v>2521</v>
      </c>
      <c r="F3667" s="8" t="s">
        <v>46</v>
      </c>
      <c r="G3667" s="51" t="s">
        <v>19294</v>
      </c>
      <c r="H3667" s="8" t="s">
        <v>23461</v>
      </c>
      <c r="I3667" s="8" t="s">
        <v>8000</v>
      </c>
      <c r="J3667" s="10">
        <v>3.3</v>
      </c>
      <c r="K3667" s="8" t="s">
        <v>23462</v>
      </c>
      <c r="L3667" s="8"/>
      <c r="M3667" s="8"/>
      <c r="N3667" s="51" t="s">
        <v>23480</v>
      </c>
      <c r="O3667" s="51" t="s">
        <v>52</v>
      </c>
      <c r="P3667" s="51"/>
      <c r="Q3667" s="51"/>
      <c r="R3667" s="51" t="s">
        <v>1997</v>
      </c>
      <c r="S3667" s="51" t="s">
        <v>1181</v>
      </c>
      <c r="T3667" s="11" t="str">
        <f t="shared" si="2"/>
        <v>John Adams</v>
      </c>
      <c r="U3667" s="51" t="s">
        <v>160</v>
      </c>
      <c r="V3667" s="51" t="s">
        <v>23481</v>
      </c>
      <c r="W3667" s="51" t="s">
        <v>23467</v>
      </c>
      <c r="X3667" s="94" t="s">
        <v>23468</v>
      </c>
      <c r="Y3667" s="51" t="s">
        <v>60</v>
      </c>
      <c r="Z3667" s="51" t="s">
        <v>60</v>
      </c>
      <c r="AA3667" s="56" t="s">
        <v>23482</v>
      </c>
      <c r="AB3667" s="56" t="s">
        <v>23469</v>
      </c>
      <c r="AC3667" s="51" t="s">
        <v>60</v>
      </c>
      <c r="AD3667" s="51" t="s">
        <v>60</v>
      </c>
      <c r="AE3667" s="51"/>
      <c r="AF3667" s="8" t="s">
        <v>23470</v>
      </c>
      <c r="AG3667" s="8" t="s">
        <v>6269</v>
      </c>
      <c r="AH3667" s="8" t="s">
        <v>65</v>
      </c>
      <c r="AI3667" s="8" t="s">
        <v>233</v>
      </c>
      <c r="AJ3667" s="8"/>
      <c r="AK3667" s="8" t="s">
        <v>23471</v>
      </c>
      <c r="AL3667" s="8" t="s">
        <v>23472</v>
      </c>
      <c r="AM3667" s="8" t="s">
        <v>19121</v>
      </c>
      <c r="AN3667" s="8" t="s">
        <v>23473</v>
      </c>
      <c r="AO3667" s="8" t="s">
        <v>23474</v>
      </c>
      <c r="AP3667" s="29" t="s">
        <v>23470</v>
      </c>
      <c r="AQ3667" s="11">
        <v>2714.0</v>
      </c>
    </row>
    <row r="3668">
      <c r="A3668" s="8" t="str">
        <f t="shared" si="1"/>
        <v>Christi DeLaughter</v>
      </c>
      <c r="B3668" s="8" t="s">
        <v>23460</v>
      </c>
      <c r="C3668" s="51" t="s">
        <v>19293</v>
      </c>
      <c r="D3668" s="2" t="s">
        <v>6254</v>
      </c>
      <c r="E3668" s="8" t="s">
        <v>2521</v>
      </c>
      <c r="F3668" s="8" t="s">
        <v>46</v>
      </c>
      <c r="G3668" s="51" t="s">
        <v>19294</v>
      </c>
      <c r="H3668" s="8" t="s">
        <v>23461</v>
      </c>
      <c r="I3668" s="8" t="s">
        <v>8000</v>
      </c>
      <c r="J3668" s="10">
        <v>3.3</v>
      </c>
      <c r="K3668" s="8" t="s">
        <v>23462</v>
      </c>
      <c r="L3668" s="8"/>
      <c r="M3668" s="8"/>
      <c r="N3668" s="51" t="s">
        <v>23483</v>
      </c>
      <c r="O3668" s="57" t="s">
        <v>52</v>
      </c>
      <c r="P3668" s="51"/>
      <c r="Q3668" s="51"/>
      <c r="R3668" s="57" t="s">
        <v>23484</v>
      </c>
      <c r="S3668" s="57" t="s">
        <v>23485</v>
      </c>
      <c r="T3668" s="11" t="str">
        <f t="shared" si="2"/>
        <v>Christi DeLaughter</v>
      </c>
      <c r="U3668" s="57" t="s">
        <v>106</v>
      </c>
      <c r="V3668" s="51" t="s">
        <v>23486</v>
      </c>
      <c r="W3668" s="57" t="s">
        <v>23467</v>
      </c>
      <c r="X3668" s="51" t="s">
        <v>23468</v>
      </c>
      <c r="Y3668" s="51" t="s">
        <v>60</v>
      </c>
      <c r="Z3668" s="51" t="s">
        <v>60</v>
      </c>
      <c r="AA3668" s="51" t="s">
        <v>60</v>
      </c>
      <c r="AB3668" s="56" t="s">
        <v>23469</v>
      </c>
      <c r="AC3668" s="51" t="s">
        <v>60</v>
      </c>
      <c r="AD3668" s="51" t="s">
        <v>60</v>
      </c>
      <c r="AE3668" s="51"/>
      <c r="AF3668" s="8" t="s">
        <v>23470</v>
      </c>
      <c r="AG3668" s="8" t="s">
        <v>6269</v>
      </c>
      <c r="AH3668" s="8" t="s">
        <v>65</v>
      </c>
      <c r="AI3668" s="13" t="s">
        <v>18832</v>
      </c>
      <c r="AJ3668" s="8"/>
      <c r="AK3668" s="13" t="s">
        <v>23471</v>
      </c>
      <c r="AL3668" s="13" t="s">
        <v>23472</v>
      </c>
      <c r="AM3668" s="13" t="s">
        <v>19121</v>
      </c>
      <c r="AN3668" s="8" t="s">
        <v>23473</v>
      </c>
      <c r="AO3668" s="8" t="s">
        <v>23479</v>
      </c>
      <c r="AP3668" s="14" t="s">
        <v>23470</v>
      </c>
      <c r="AQ3668" s="11">
        <v>2714.0</v>
      </c>
    </row>
    <row r="3669">
      <c r="A3669" s="8" t="str">
        <f t="shared" si="1"/>
        <v>Eli Cappleman</v>
      </c>
      <c r="B3669" s="51" t="s">
        <v>23487</v>
      </c>
      <c r="C3669" s="51" t="s">
        <v>19315</v>
      </c>
      <c r="D3669" s="2" t="s">
        <v>6254</v>
      </c>
      <c r="E3669" s="8" t="s">
        <v>2521</v>
      </c>
      <c r="F3669" s="8" t="s">
        <v>46</v>
      </c>
      <c r="G3669" s="51" t="s">
        <v>19294</v>
      </c>
      <c r="H3669" s="8" t="s">
        <v>23488</v>
      </c>
      <c r="I3669" s="8" t="s">
        <v>2373</v>
      </c>
      <c r="J3669" s="10">
        <v>3.6</v>
      </c>
      <c r="K3669" s="8" t="s">
        <v>23489</v>
      </c>
      <c r="L3669" s="8"/>
      <c r="M3669" s="8" t="s">
        <v>7672</v>
      </c>
      <c r="N3669" s="51" t="s">
        <v>23490</v>
      </c>
      <c r="O3669" s="51" t="s">
        <v>52</v>
      </c>
      <c r="P3669" s="51"/>
      <c r="Q3669" s="51"/>
      <c r="R3669" s="51" t="s">
        <v>20045</v>
      </c>
      <c r="S3669" s="51" t="s">
        <v>23491</v>
      </c>
      <c r="T3669" s="11" t="str">
        <f t="shared" si="2"/>
        <v>Eli Cappleman</v>
      </c>
      <c r="U3669" s="51" t="s">
        <v>412</v>
      </c>
      <c r="V3669" s="51" t="s">
        <v>23492</v>
      </c>
      <c r="W3669" s="51"/>
      <c r="X3669" s="51" t="s">
        <v>23493</v>
      </c>
      <c r="Y3669" s="51" t="s">
        <v>60</v>
      </c>
      <c r="Z3669" s="56" t="s">
        <v>23494</v>
      </c>
      <c r="AA3669" s="51" t="s">
        <v>60</v>
      </c>
      <c r="AB3669" s="56" t="s">
        <v>23495</v>
      </c>
      <c r="AC3669" s="51" t="s">
        <v>60</v>
      </c>
      <c r="AD3669" s="56" t="s">
        <v>23496</v>
      </c>
      <c r="AE3669" s="51" t="s">
        <v>23497</v>
      </c>
      <c r="AF3669" s="8" t="s">
        <v>23498</v>
      </c>
      <c r="AG3669" s="8" t="s">
        <v>6269</v>
      </c>
      <c r="AH3669" s="8" t="s">
        <v>65</v>
      </c>
      <c r="AI3669" s="8" t="s">
        <v>18832</v>
      </c>
      <c r="AJ3669" s="8"/>
      <c r="AK3669" s="8" t="s">
        <v>23499</v>
      </c>
      <c r="AL3669" s="8" t="s">
        <v>23500</v>
      </c>
      <c r="AM3669" s="8" t="s">
        <v>2495</v>
      </c>
      <c r="AN3669" s="8" t="s">
        <v>23501</v>
      </c>
      <c r="AO3669" s="8" t="s">
        <v>23502</v>
      </c>
      <c r="AP3669" s="29" t="s">
        <v>23498</v>
      </c>
      <c r="AQ3669" s="11">
        <v>802.0</v>
      </c>
    </row>
    <row r="3670">
      <c r="A3670" s="8" t="str">
        <f t="shared" si="1"/>
        <v>Slater Richardson</v>
      </c>
      <c r="B3670" s="51" t="s">
        <v>23487</v>
      </c>
      <c r="C3670" s="51" t="s">
        <v>19315</v>
      </c>
      <c r="D3670" s="2" t="s">
        <v>6254</v>
      </c>
      <c r="E3670" s="8" t="s">
        <v>2521</v>
      </c>
      <c r="F3670" s="8" t="s">
        <v>46</v>
      </c>
      <c r="G3670" s="51" t="s">
        <v>19294</v>
      </c>
      <c r="H3670" s="8" t="s">
        <v>23488</v>
      </c>
      <c r="I3670" s="8" t="s">
        <v>2373</v>
      </c>
      <c r="J3670" s="10">
        <v>3.6</v>
      </c>
      <c r="K3670" s="8" t="s">
        <v>23489</v>
      </c>
      <c r="L3670" s="8"/>
      <c r="M3670" s="8" t="s">
        <v>7672</v>
      </c>
      <c r="N3670" s="51" t="s">
        <v>23503</v>
      </c>
      <c r="O3670" s="51" t="s">
        <v>52</v>
      </c>
      <c r="P3670" s="51"/>
      <c r="Q3670" s="51"/>
      <c r="R3670" s="51" t="s">
        <v>23504</v>
      </c>
      <c r="S3670" s="51" t="s">
        <v>18742</v>
      </c>
      <c r="T3670" s="11" t="str">
        <f t="shared" si="2"/>
        <v>Slater Richardson</v>
      </c>
      <c r="U3670" s="51" t="s">
        <v>412</v>
      </c>
      <c r="V3670" s="51" t="s">
        <v>23505</v>
      </c>
      <c r="W3670" s="51"/>
      <c r="X3670" s="51" t="s">
        <v>23493</v>
      </c>
      <c r="Y3670" s="51" t="s">
        <v>60</v>
      </c>
      <c r="Z3670" s="56" t="s">
        <v>23494</v>
      </c>
      <c r="AA3670" s="51" t="s">
        <v>60</v>
      </c>
      <c r="AB3670" s="56" t="s">
        <v>23495</v>
      </c>
      <c r="AC3670" s="56" t="s">
        <v>23506</v>
      </c>
      <c r="AD3670" s="56" t="s">
        <v>23496</v>
      </c>
      <c r="AE3670" s="51" t="s">
        <v>23497</v>
      </c>
      <c r="AF3670" s="8" t="s">
        <v>23498</v>
      </c>
      <c r="AG3670" s="8" t="s">
        <v>6269</v>
      </c>
      <c r="AH3670" s="8" t="s">
        <v>65</v>
      </c>
      <c r="AI3670" s="8" t="s">
        <v>18832</v>
      </c>
      <c r="AJ3670" s="8"/>
      <c r="AK3670" s="8" t="s">
        <v>23499</v>
      </c>
      <c r="AL3670" s="8" t="s">
        <v>23500</v>
      </c>
      <c r="AM3670" s="8" t="s">
        <v>2495</v>
      </c>
      <c r="AN3670" s="8" t="s">
        <v>23501</v>
      </c>
      <c r="AO3670" s="8" t="s">
        <v>23502</v>
      </c>
      <c r="AP3670" s="29" t="s">
        <v>23498</v>
      </c>
      <c r="AQ3670" s="11">
        <v>802.0</v>
      </c>
    </row>
    <row r="3671">
      <c r="A3671" s="8" t="str">
        <f t="shared" si="1"/>
        <v>Brandon Beckett</v>
      </c>
      <c r="B3671" s="51" t="s">
        <v>23487</v>
      </c>
      <c r="C3671" s="51" t="s">
        <v>19315</v>
      </c>
      <c r="D3671" s="2" t="s">
        <v>6254</v>
      </c>
      <c r="E3671" s="51" t="s">
        <v>2521</v>
      </c>
      <c r="F3671" s="51" t="s">
        <v>46</v>
      </c>
      <c r="G3671" s="51" t="s">
        <v>19294</v>
      </c>
      <c r="H3671" s="51" t="s">
        <v>23488</v>
      </c>
      <c r="I3671" s="51" t="s">
        <v>2373</v>
      </c>
      <c r="J3671" s="66">
        <v>3.6</v>
      </c>
      <c r="K3671" s="51" t="s">
        <v>23489</v>
      </c>
      <c r="L3671" s="51" t="s">
        <v>86</v>
      </c>
      <c r="M3671" s="51" t="s">
        <v>7672</v>
      </c>
      <c r="N3671" s="51" t="s">
        <v>23507</v>
      </c>
      <c r="O3671" s="51" t="s">
        <v>52</v>
      </c>
      <c r="P3671" s="51"/>
      <c r="Q3671" s="51"/>
      <c r="R3671" s="51" t="s">
        <v>977</v>
      </c>
      <c r="S3671" s="51" t="s">
        <v>23508</v>
      </c>
      <c r="T3671" s="11" t="str">
        <f t="shared" si="2"/>
        <v>Brandon Beckett</v>
      </c>
      <c r="U3671" s="51" t="s">
        <v>55</v>
      </c>
      <c r="V3671" s="51" t="s">
        <v>23509</v>
      </c>
      <c r="W3671" s="51" t="s">
        <v>23510</v>
      </c>
      <c r="X3671" s="51" t="s">
        <v>23497</v>
      </c>
      <c r="Y3671" s="51" t="s">
        <v>60</v>
      </c>
      <c r="Z3671" s="56" t="s">
        <v>23494</v>
      </c>
      <c r="AA3671" s="51" t="s">
        <v>60</v>
      </c>
      <c r="AB3671" s="56" t="s">
        <v>23495</v>
      </c>
      <c r="AC3671" s="51" t="s">
        <v>60</v>
      </c>
      <c r="AD3671" s="56" t="s">
        <v>23496</v>
      </c>
      <c r="AE3671" s="51" t="s">
        <v>23497</v>
      </c>
      <c r="AF3671" s="51" t="s">
        <v>23498</v>
      </c>
      <c r="AG3671" s="51" t="s">
        <v>6269</v>
      </c>
      <c r="AH3671" s="51" t="s">
        <v>65</v>
      </c>
      <c r="AI3671" s="51" t="s">
        <v>18832</v>
      </c>
      <c r="AJ3671" s="51" t="s">
        <v>86</v>
      </c>
      <c r="AK3671" s="51" t="s">
        <v>23499</v>
      </c>
      <c r="AL3671" s="51" t="s">
        <v>23500</v>
      </c>
      <c r="AM3671" s="51" t="s">
        <v>2495</v>
      </c>
      <c r="AN3671" s="51" t="s">
        <v>23501</v>
      </c>
      <c r="AO3671" s="51" t="s">
        <v>23502</v>
      </c>
      <c r="AP3671" s="67" t="s">
        <v>23498</v>
      </c>
      <c r="AQ3671" s="68">
        <v>802.0</v>
      </c>
    </row>
    <row r="3672">
      <c r="A3672" s="8" t="str">
        <f t="shared" si="1"/>
        <v>Hannah Lingold</v>
      </c>
      <c r="B3672" s="8" t="s">
        <v>23487</v>
      </c>
      <c r="C3672" s="51" t="s">
        <v>19315</v>
      </c>
      <c r="D3672" s="2" t="s">
        <v>6254</v>
      </c>
      <c r="E3672" s="51" t="s">
        <v>2521</v>
      </c>
      <c r="F3672" s="51" t="s">
        <v>46</v>
      </c>
      <c r="G3672" s="51" t="s">
        <v>19294</v>
      </c>
      <c r="H3672" s="51" t="s">
        <v>23488</v>
      </c>
      <c r="I3672" s="59" t="s">
        <v>2373</v>
      </c>
      <c r="J3672" s="60">
        <v>3.6</v>
      </c>
      <c r="K3672" s="51" t="s">
        <v>23489</v>
      </c>
      <c r="L3672" s="51"/>
      <c r="M3672" s="51" t="s">
        <v>7672</v>
      </c>
      <c r="N3672" s="51" t="s">
        <v>23511</v>
      </c>
      <c r="O3672" s="51" t="s">
        <v>52</v>
      </c>
      <c r="P3672" s="51"/>
      <c r="Q3672" s="51"/>
      <c r="R3672" s="51" t="s">
        <v>104</v>
      </c>
      <c r="S3672" s="51" t="s">
        <v>23512</v>
      </c>
      <c r="T3672" s="11" t="str">
        <f t="shared" si="2"/>
        <v>Hannah Lingold</v>
      </c>
      <c r="U3672" s="51" t="s">
        <v>160</v>
      </c>
      <c r="V3672" s="57" t="s">
        <v>23513</v>
      </c>
      <c r="W3672" s="51" t="s">
        <v>23514</v>
      </c>
      <c r="X3672" s="51" t="s">
        <v>23493</v>
      </c>
      <c r="Y3672" s="51" t="s">
        <v>60</v>
      </c>
      <c r="Z3672" s="56" t="s">
        <v>23494</v>
      </c>
      <c r="AA3672" s="56" t="s">
        <v>23515</v>
      </c>
      <c r="AB3672" s="56" t="s">
        <v>23495</v>
      </c>
      <c r="AC3672" s="51" t="s">
        <v>60</v>
      </c>
      <c r="AD3672" s="56" t="s">
        <v>23496</v>
      </c>
      <c r="AE3672" s="51" t="s">
        <v>23497</v>
      </c>
      <c r="AF3672" s="51" t="s">
        <v>23498</v>
      </c>
      <c r="AG3672" s="51" t="s">
        <v>6269</v>
      </c>
      <c r="AH3672" s="51" t="s">
        <v>65</v>
      </c>
      <c r="AI3672" s="59" t="s">
        <v>18832</v>
      </c>
      <c r="AJ3672" s="51"/>
      <c r="AK3672" s="59" t="s">
        <v>23499</v>
      </c>
      <c r="AL3672" s="59" t="s">
        <v>23500</v>
      </c>
      <c r="AM3672" s="59" t="s">
        <v>2495</v>
      </c>
      <c r="AN3672" s="59" t="s">
        <v>23501</v>
      </c>
      <c r="AO3672" s="59" t="s">
        <v>23516</v>
      </c>
      <c r="AP3672" s="67" t="s">
        <v>23498</v>
      </c>
      <c r="AQ3672" s="68">
        <v>802.0</v>
      </c>
    </row>
    <row r="3673">
      <c r="A3673" s="8" t="str">
        <f t="shared" si="1"/>
        <v>Destin Wilson</v>
      </c>
      <c r="B3673" s="51" t="s">
        <v>23487</v>
      </c>
      <c r="C3673" s="51" t="s">
        <v>19315</v>
      </c>
      <c r="D3673" s="2" t="s">
        <v>6254</v>
      </c>
      <c r="E3673" s="8" t="s">
        <v>2521</v>
      </c>
      <c r="F3673" s="8" t="s">
        <v>46</v>
      </c>
      <c r="G3673" s="51" t="s">
        <v>19294</v>
      </c>
      <c r="H3673" s="8" t="s">
        <v>23488</v>
      </c>
      <c r="I3673" s="8" t="s">
        <v>2373</v>
      </c>
      <c r="J3673" s="10">
        <v>3.6</v>
      </c>
      <c r="K3673" s="8" t="s">
        <v>23489</v>
      </c>
      <c r="L3673" s="8"/>
      <c r="M3673" s="8" t="s">
        <v>7672</v>
      </c>
      <c r="N3673" s="51" t="s">
        <v>23517</v>
      </c>
      <c r="O3673" s="51" t="s">
        <v>52</v>
      </c>
      <c r="P3673" s="51"/>
      <c r="Q3673" s="51"/>
      <c r="R3673" s="51" t="s">
        <v>23518</v>
      </c>
      <c r="S3673" s="51" t="s">
        <v>3011</v>
      </c>
      <c r="T3673" s="11" t="str">
        <f t="shared" si="2"/>
        <v>Destin Wilson</v>
      </c>
      <c r="U3673" s="51" t="s">
        <v>247</v>
      </c>
      <c r="V3673" s="51"/>
      <c r="W3673" s="51"/>
      <c r="X3673" s="94" t="s">
        <v>23493</v>
      </c>
      <c r="Y3673" s="51" t="s">
        <v>60</v>
      </c>
      <c r="Z3673" s="56" t="s">
        <v>23494</v>
      </c>
      <c r="AA3673" s="51" t="s">
        <v>60</v>
      </c>
      <c r="AB3673" s="56" t="s">
        <v>23495</v>
      </c>
      <c r="AC3673" s="51" t="s">
        <v>60</v>
      </c>
      <c r="AD3673" s="56" t="s">
        <v>23496</v>
      </c>
      <c r="AE3673" s="51" t="s">
        <v>23497</v>
      </c>
      <c r="AF3673" s="8" t="s">
        <v>23498</v>
      </c>
      <c r="AG3673" s="8" t="s">
        <v>6269</v>
      </c>
      <c r="AH3673" s="8" t="s">
        <v>65</v>
      </c>
      <c r="AI3673" s="8" t="s">
        <v>233</v>
      </c>
      <c r="AJ3673" s="8"/>
      <c r="AK3673" s="8" t="s">
        <v>23499</v>
      </c>
      <c r="AL3673" s="8" t="s">
        <v>23500</v>
      </c>
      <c r="AM3673" s="8" t="s">
        <v>2495</v>
      </c>
      <c r="AN3673" s="8" t="s">
        <v>23501</v>
      </c>
      <c r="AO3673" s="8" t="s">
        <v>23502</v>
      </c>
      <c r="AP3673" s="29" t="s">
        <v>23498</v>
      </c>
      <c r="AQ3673" s="11">
        <v>802.0</v>
      </c>
    </row>
    <row r="3674">
      <c r="A3674" s="8" t="str">
        <f t="shared" si="1"/>
        <v>Derrick Jordan</v>
      </c>
      <c r="B3674" s="51" t="s">
        <v>23487</v>
      </c>
      <c r="C3674" s="51" t="s">
        <v>19315</v>
      </c>
      <c r="D3674" s="2" t="s">
        <v>6254</v>
      </c>
      <c r="E3674" s="51" t="s">
        <v>2521</v>
      </c>
      <c r="F3674" s="51" t="s">
        <v>46</v>
      </c>
      <c r="G3674" s="51" t="s">
        <v>19294</v>
      </c>
      <c r="H3674" s="51" t="s">
        <v>23488</v>
      </c>
      <c r="I3674" s="51" t="s">
        <v>2373</v>
      </c>
      <c r="J3674" s="66">
        <v>3.6</v>
      </c>
      <c r="K3674" s="51" t="s">
        <v>23489</v>
      </c>
      <c r="L3674" s="51" t="s">
        <v>86</v>
      </c>
      <c r="M3674" s="51" t="s">
        <v>7672</v>
      </c>
      <c r="N3674" s="51" t="s">
        <v>23519</v>
      </c>
      <c r="O3674" s="51" t="s">
        <v>52</v>
      </c>
      <c r="P3674" s="51"/>
      <c r="Q3674" s="51"/>
      <c r="R3674" s="51" t="s">
        <v>5972</v>
      </c>
      <c r="S3674" s="51" t="s">
        <v>1841</v>
      </c>
      <c r="T3674" s="11" t="str">
        <f t="shared" si="2"/>
        <v>Derrick Jordan</v>
      </c>
      <c r="U3674" s="51" t="s">
        <v>106</v>
      </c>
      <c r="V3674" s="51" t="s">
        <v>23520</v>
      </c>
      <c r="W3674" s="51" t="s">
        <v>23510</v>
      </c>
      <c r="X3674" s="51" t="s">
        <v>23497</v>
      </c>
      <c r="Y3674" s="51" t="s">
        <v>60</v>
      </c>
      <c r="Z3674" s="56" t="s">
        <v>23494</v>
      </c>
      <c r="AA3674" s="51" t="s">
        <v>60</v>
      </c>
      <c r="AB3674" s="56" t="s">
        <v>23495</v>
      </c>
      <c r="AC3674" s="51" t="s">
        <v>60</v>
      </c>
      <c r="AD3674" s="56" t="s">
        <v>23496</v>
      </c>
      <c r="AE3674" s="51" t="s">
        <v>23497</v>
      </c>
      <c r="AF3674" s="51" t="s">
        <v>23498</v>
      </c>
      <c r="AG3674" s="51" t="s">
        <v>6269</v>
      </c>
      <c r="AH3674" s="51" t="s">
        <v>65</v>
      </c>
      <c r="AI3674" s="51" t="s">
        <v>18832</v>
      </c>
      <c r="AJ3674" s="51" t="s">
        <v>86</v>
      </c>
      <c r="AK3674" s="51" t="s">
        <v>23499</v>
      </c>
      <c r="AL3674" s="51" t="s">
        <v>23500</v>
      </c>
      <c r="AM3674" s="51" t="s">
        <v>2495</v>
      </c>
      <c r="AN3674" s="51" t="s">
        <v>23501</v>
      </c>
      <c r="AO3674" s="51" t="s">
        <v>23502</v>
      </c>
      <c r="AP3674" s="67" t="s">
        <v>23498</v>
      </c>
      <c r="AQ3674" s="68">
        <v>802.0</v>
      </c>
    </row>
    <row r="3675">
      <c r="A3675" s="8" t="str">
        <f t="shared" si="1"/>
        <v>Dedrick Burnett</v>
      </c>
      <c r="B3675" s="51" t="s">
        <v>23521</v>
      </c>
      <c r="C3675" s="51" t="s">
        <v>19343</v>
      </c>
      <c r="D3675" s="2" t="s">
        <v>6254</v>
      </c>
      <c r="E3675" s="8" t="s">
        <v>8767</v>
      </c>
      <c r="F3675" s="8" t="s">
        <v>46</v>
      </c>
      <c r="G3675" s="51" t="s">
        <v>19294</v>
      </c>
      <c r="H3675" s="8" t="s">
        <v>23522</v>
      </c>
      <c r="I3675" s="8" t="s">
        <v>49</v>
      </c>
      <c r="J3675" s="10">
        <v>3.49</v>
      </c>
      <c r="K3675" s="8" t="s">
        <v>23523</v>
      </c>
      <c r="L3675" s="8"/>
      <c r="M3675" s="8"/>
      <c r="N3675" s="51" t="s">
        <v>23524</v>
      </c>
      <c r="O3675" s="51" t="s">
        <v>52</v>
      </c>
      <c r="P3675" s="51"/>
      <c r="Q3675" s="51"/>
      <c r="R3675" s="51" t="s">
        <v>23525</v>
      </c>
      <c r="S3675" s="51" t="s">
        <v>7760</v>
      </c>
      <c r="T3675" s="11" t="str">
        <f t="shared" si="2"/>
        <v>Dedrick Burnett</v>
      </c>
      <c r="U3675" s="51" t="s">
        <v>55</v>
      </c>
      <c r="V3675" s="51" t="s">
        <v>23526</v>
      </c>
      <c r="W3675" s="57" t="s">
        <v>23527</v>
      </c>
      <c r="X3675" s="94" t="s">
        <v>23528</v>
      </c>
      <c r="Y3675" s="51" t="s">
        <v>60</v>
      </c>
      <c r="Z3675" s="56" t="s">
        <v>6399</v>
      </c>
      <c r="AA3675" s="51" t="s">
        <v>60</v>
      </c>
      <c r="AB3675" s="51" t="s">
        <v>60</v>
      </c>
      <c r="AC3675" s="51" t="s">
        <v>60</v>
      </c>
      <c r="AD3675" s="56" t="s">
        <v>6327</v>
      </c>
      <c r="AE3675" s="51"/>
      <c r="AF3675" s="8" t="s">
        <v>23521</v>
      </c>
      <c r="AG3675" s="8" t="s">
        <v>6269</v>
      </c>
      <c r="AH3675" s="8" t="s">
        <v>194</v>
      </c>
      <c r="AI3675" s="8" t="s">
        <v>66</v>
      </c>
      <c r="AJ3675" s="8"/>
      <c r="AK3675" s="8"/>
      <c r="AL3675" s="8"/>
      <c r="AM3675" s="8"/>
      <c r="AN3675" s="8" t="s">
        <v>23529</v>
      </c>
      <c r="AO3675" s="8" t="s">
        <v>23530</v>
      </c>
      <c r="AP3675" s="29" t="s">
        <v>23521</v>
      </c>
      <c r="AQ3675" s="11">
        <v>2418.0</v>
      </c>
    </row>
    <row r="3676">
      <c r="A3676" s="8" t="str">
        <f t="shared" si="1"/>
        <v>Jeff Stiles</v>
      </c>
      <c r="B3676" s="51" t="s">
        <v>23531</v>
      </c>
      <c r="C3676" s="51" t="s">
        <v>20055</v>
      </c>
      <c r="D3676" s="2" t="s">
        <v>6478</v>
      </c>
      <c r="E3676" s="8" t="s">
        <v>6512</v>
      </c>
      <c r="F3676" s="8" t="s">
        <v>3309</v>
      </c>
      <c r="G3676" s="51" t="s">
        <v>19294</v>
      </c>
      <c r="H3676" s="8" t="s">
        <v>23532</v>
      </c>
      <c r="I3676" s="8" t="s">
        <v>49</v>
      </c>
      <c r="J3676" s="10">
        <v>4.11</v>
      </c>
      <c r="K3676" s="8" t="s">
        <v>23533</v>
      </c>
      <c r="L3676" s="8" t="s">
        <v>4025</v>
      </c>
      <c r="M3676" s="8"/>
      <c r="N3676" s="51" t="s">
        <v>23534</v>
      </c>
      <c r="O3676" s="51" t="s">
        <v>52</v>
      </c>
      <c r="P3676" s="51"/>
      <c r="Q3676" s="51"/>
      <c r="R3676" s="51" t="s">
        <v>1632</v>
      </c>
      <c r="S3676" s="51" t="s">
        <v>23535</v>
      </c>
      <c r="T3676" s="11" t="str">
        <f t="shared" si="2"/>
        <v>Jeff Stiles</v>
      </c>
      <c r="U3676" s="51" t="s">
        <v>55</v>
      </c>
      <c r="V3676" s="51" t="s">
        <v>23536</v>
      </c>
      <c r="W3676" s="51" t="s">
        <v>23537</v>
      </c>
      <c r="X3676" s="94" t="s">
        <v>23538</v>
      </c>
      <c r="Y3676" s="51" t="s">
        <v>60</v>
      </c>
      <c r="Z3676" s="56" t="s">
        <v>23539</v>
      </c>
      <c r="AA3676" s="51" t="s">
        <v>60</v>
      </c>
      <c r="AB3676" s="51" t="s">
        <v>60</v>
      </c>
      <c r="AC3676" s="51" t="s">
        <v>60</v>
      </c>
      <c r="AD3676" s="56" t="s">
        <v>23540</v>
      </c>
      <c r="AE3676" s="51" t="s">
        <v>23541</v>
      </c>
      <c r="AF3676" s="8" t="s">
        <v>23542</v>
      </c>
      <c r="AG3676" s="8" t="s">
        <v>6492</v>
      </c>
      <c r="AH3676" s="8" t="s">
        <v>654</v>
      </c>
      <c r="AI3676" s="8" t="s">
        <v>233</v>
      </c>
      <c r="AJ3676" s="8"/>
      <c r="AK3676" s="8" t="s">
        <v>21899</v>
      </c>
      <c r="AL3676" s="8" t="s">
        <v>23543</v>
      </c>
      <c r="AM3676" s="8" t="s">
        <v>597</v>
      </c>
      <c r="AN3676" s="8" t="s">
        <v>23544</v>
      </c>
      <c r="AO3676" s="8" t="s">
        <v>19907</v>
      </c>
      <c r="AP3676" s="29" t="s">
        <v>23542</v>
      </c>
      <c r="AQ3676" s="11">
        <v>7555.0</v>
      </c>
    </row>
    <row r="3677">
      <c r="A3677" s="8" t="str">
        <f t="shared" si="1"/>
        <v>Ray Williams</v>
      </c>
      <c r="B3677" s="51" t="s">
        <v>23531</v>
      </c>
      <c r="C3677" s="51" t="s">
        <v>20055</v>
      </c>
      <c r="D3677" s="2" t="s">
        <v>6478</v>
      </c>
      <c r="E3677" s="8" t="s">
        <v>6512</v>
      </c>
      <c r="F3677" s="8" t="s">
        <v>3309</v>
      </c>
      <c r="G3677" s="51" t="s">
        <v>19294</v>
      </c>
      <c r="H3677" s="13" t="s">
        <v>23532</v>
      </c>
      <c r="I3677" s="8" t="s">
        <v>49</v>
      </c>
      <c r="J3677" s="10">
        <v>4.11</v>
      </c>
      <c r="K3677" s="8" t="s">
        <v>23533</v>
      </c>
      <c r="L3677" s="8" t="s">
        <v>4025</v>
      </c>
      <c r="M3677" s="8"/>
      <c r="N3677" s="51" t="s">
        <v>23545</v>
      </c>
      <c r="O3677" s="51" t="s">
        <v>52</v>
      </c>
      <c r="P3677" s="51"/>
      <c r="Q3677" s="51"/>
      <c r="R3677" s="51" t="s">
        <v>4243</v>
      </c>
      <c r="S3677" s="51" t="s">
        <v>1878</v>
      </c>
      <c r="T3677" s="11" t="str">
        <f t="shared" si="2"/>
        <v>Ray Williams</v>
      </c>
      <c r="U3677" s="51" t="s">
        <v>498</v>
      </c>
      <c r="V3677" s="51" t="s">
        <v>23546</v>
      </c>
      <c r="W3677" s="57" t="s">
        <v>23547</v>
      </c>
      <c r="X3677" s="94" t="s">
        <v>23538</v>
      </c>
      <c r="Y3677" s="51" t="s">
        <v>60</v>
      </c>
      <c r="Z3677" s="56" t="s">
        <v>23539</v>
      </c>
      <c r="AA3677" s="51" t="s">
        <v>60</v>
      </c>
      <c r="AB3677" s="51" t="s">
        <v>60</v>
      </c>
      <c r="AC3677" s="51" t="s">
        <v>60</v>
      </c>
      <c r="AD3677" s="56" t="s">
        <v>23540</v>
      </c>
      <c r="AE3677" s="51" t="s">
        <v>23541</v>
      </c>
      <c r="AF3677" s="8" t="s">
        <v>23542</v>
      </c>
      <c r="AG3677" s="8" t="s">
        <v>6492</v>
      </c>
      <c r="AH3677" s="8" t="s">
        <v>654</v>
      </c>
      <c r="AI3677" s="8" t="s">
        <v>233</v>
      </c>
      <c r="AJ3677" s="8"/>
      <c r="AK3677" s="8" t="s">
        <v>21899</v>
      </c>
      <c r="AL3677" s="8" t="s">
        <v>23543</v>
      </c>
      <c r="AM3677" s="8" t="s">
        <v>597</v>
      </c>
      <c r="AN3677" s="8" t="s">
        <v>23544</v>
      </c>
      <c r="AO3677" s="8" t="s">
        <v>19907</v>
      </c>
      <c r="AP3677" s="29" t="s">
        <v>23542</v>
      </c>
      <c r="AQ3677" s="11">
        <v>7555.0</v>
      </c>
    </row>
    <row r="3678">
      <c r="A3678" s="8" t="str">
        <f t="shared" si="1"/>
        <v>Stephen Fleagle</v>
      </c>
      <c r="B3678" s="51" t="s">
        <v>23531</v>
      </c>
      <c r="C3678" s="51" t="s">
        <v>20055</v>
      </c>
      <c r="D3678" s="2" t="s">
        <v>6478</v>
      </c>
      <c r="E3678" s="8" t="s">
        <v>6512</v>
      </c>
      <c r="F3678" s="8" t="s">
        <v>3309</v>
      </c>
      <c r="G3678" s="51" t="s">
        <v>19294</v>
      </c>
      <c r="H3678" s="8" t="s">
        <v>23532</v>
      </c>
      <c r="I3678" s="8" t="s">
        <v>49</v>
      </c>
      <c r="J3678" s="10">
        <v>4.11</v>
      </c>
      <c r="K3678" s="8" t="s">
        <v>23533</v>
      </c>
      <c r="L3678" s="8" t="s">
        <v>4025</v>
      </c>
      <c r="M3678" s="8" t="s">
        <v>86</v>
      </c>
      <c r="N3678" s="51" t="s">
        <v>23548</v>
      </c>
      <c r="O3678" s="51" t="s">
        <v>52</v>
      </c>
      <c r="P3678" s="51"/>
      <c r="Q3678" s="51"/>
      <c r="R3678" s="51" t="s">
        <v>2308</v>
      </c>
      <c r="S3678" s="51" t="s">
        <v>23549</v>
      </c>
      <c r="T3678" s="11" t="str">
        <f t="shared" si="2"/>
        <v>Stephen Fleagle</v>
      </c>
      <c r="U3678" s="51" t="s">
        <v>80</v>
      </c>
      <c r="V3678" s="51" t="s">
        <v>23550</v>
      </c>
      <c r="W3678" s="51" t="s">
        <v>86</v>
      </c>
      <c r="X3678" s="51" t="s">
        <v>23538</v>
      </c>
      <c r="Y3678" s="56" t="s">
        <v>23551</v>
      </c>
      <c r="Z3678" s="56" t="s">
        <v>23539</v>
      </c>
      <c r="AA3678" s="51" t="s">
        <v>60</v>
      </c>
      <c r="AB3678" s="51" t="s">
        <v>60</v>
      </c>
      <c r="AC3678" s="56" t="s">
        <v>23552</v>
      </c>
      <c r="AD3678" s="56" t="s">
        <v>23540</v>
      </c>
      <c r="AE3678" s="51" t="s">
        <v>23541</v>
      </c>
      <c r="AF3678" s="8" t="s">
        <v>23542</v>
      </c>
      <c r="AG3678" s="8" t="s">
        <v>6492</v>
      </c>
      <c r="AH3678" s="8" t="s">
        <v>654</v>
      </c>
      <c r="AI3678" s="8" t="s">
        <v>18832</v>
      </c>
      <c r="AJ3678" s="8" t="s">
        <v>86</v>
      </c>
      <c r="AK3678" s="8" t="s">
        <v>21899</v>
      </c>
      <c r="AL3678" s="8" t="s">
        <v>23543</v>
      </c>
      <c r="AM3678" s="8" t="s">
        <v>597</v>
      </c>
      <c r="AN3678" s="8" t="s">
        <v>23544</v>
      </c>
      <c r="AO3678" s="8" t="s">
        <v>19907</v>
      </c>
      <c r="AP3678" s="29" t="s">
        <v>23542</v>
      </c>
      <c r="AQ3678" s="11">
        <v>7555.0</v>
      </c>
    </row>
    <row r="3679">
      <c r="A3679" s="8" t="str">
        <f t="shared" si="1"/>
        <v>Gordon Reiter</v>
      </c>
      <c r="B3679" s="51" t="s">
        <v>23531</v>
      </c>
      <c r="C3679" s="51" t="s">
        <v>20055</v>
      </c>
      <c r="D3679" s="2" t="s">
        <v>6478</v>
      </c>
      <c r="E3679" s="8" t="s">
        <v>6512</v>
      </c>
      <c r="F3679" s="8" t="s">
        <v>3309</v>
      </c>
      <c r="G3679" s="51" t="s">
        <v>19294</v>
      </c>
      <c r="H3679" s="8" t="s">
        <v>23532</v>
      </c>
      <c r="I3679" s="8" t="s">
        <v>49</v>
      </c>
      <c r="J3679" s="10">
        <v>4.11</v>
      </c>
      <c r="K3679" s="8" t="s">
        <v>23533</v>
      </c>
      <c r="L3679" s="8" t="s">
        <v>4025</v>
      </c>
      <c r="M3679" s="8"/>
      <c r="N3679" s="51" t="s">
        <v>23553</v>
      </c>
      <c r="O3679" s="51" t="s">
        <v>52</v>
      </c>
      <c r="P3679" s="51"/>
      <c r="Q3679" s="51"/>
      <c r="R3679" s="51" t="s">
        <v>8920</v>
      </c>
      <c r="S3679" s="51" t="s">
        <v>10930</v>
      </c>
      <c r="T3679" s="11" t="str">
        <f t="shared" si="2"/>
        <v>Gordon Reiter</v>
      </c>
      <c r="U3679" s="51" t="s">
        <v>80</v>
      </c>
      <c r="V3679" s="51" t="s">
        <v>23554</v>
      </c>
      <c r="W3679" s="51" t="s">
        <v>23537</v>
      </c>
      <c r="X3679" s="94" t="s">
        <v>23538</v>
      </c>
      <c r="Y3679" s="51" t="s">
        <v>60</v>
      </c>
      <c r="Z3679" s="56" t="s">
        <v>23539</v>
      </c>
      <c r="AA3679" s="51" t="s">
        <v>60</v>
      </c>
      <c r="AB3679" s="51" t="s">
        <v>60</v>
      </c>
      <c r="AC3679" s="51" t="s">
        <v>60</v>
      </c>
      <c r="AD3679" s="56" t="s">
        <v>23540</v>
      </c>
      <c r="AE3679" s="51" t="s">
        <v>23541</v>
      </c>
      <c r="AF3679" s="8" t="s">
        <v>23542</v>
      </c>
      <c r="AG3679" s="8" t="s">
        <v>6492</v>
      </c>
      <c r="AH3679" s="8" t="s">
        <v>654</v>
      </c>
      <c r="AI3679" s="8" t="s">
        <v>233</v>
      </c>
      <c r="AJ3679" s="8"/>
      <c r="AK3679" s="8" t="s">
        <v>21899</v>
      </c>
      <c r="AL3679" s="8" t="s">
        <v>23543</v>
      </c>
      <c r="AM3679" s="8" t="s">
        <v>597</v>
      </c>
      <c r="AN3679" s="8" t="s">
        <v>23544</v>
      </c>
      <c r="AO3679" s="8" t="s">
        <v>19907</v>
      </c>
      <c r="AP3679" s="29" t="s">
        <v>23542</v>
      </c>
      <c r="AQ3679" s="11">
        <v>7555.0</v>
      </c>
    </row>
    <row r="3680">
      <c r="A3680" s="8" t="str">
        <f t="shared" si="1"/>
        <v>Nathan Freyling</v>
      </c>
      <c r="B3680" s="51" t="s">
        <v>23531</v>
      </c>
      <c r="C3680" s="51" t="s">
        <v>20055</v>
      </c>
      <c r="D3680" s="2" t="s">
        <v>6478</v>
      </c>
      <c r="E3680" s="8" t="s">
        <v>6512</v>
      </c>
      <c r="F3680" s="8" t="s">
        <v>3309</v>
      </c>
      <c r="G3680" s="51" t="s">
        <v>19294</v>
      </c>
      <c r="H3680" s="8" t="s">
        <v>23532</v>
      </c>
      <c r="I3680" s="8" t="s">
        <v>49</v>
      </c>
      <c r="J3680" s="10">
        <v>4.11</v>
      </c>
      <c r="K3680" s="8" t="s">
        <v>23533</v>
      </c>
      <c r="L3680" s="8" t="s">
        <v>4025</v>
      </c>
      <c r="M3680" s="8"/>
      <c r="N3680" s="51" t="s">
        <v>23555</v>
      </c>
      <c r="O3680" s="51" t="s">
        <v>52</v>
      </c>
      <c r="P3680" s="51"/>
      <c r="Q3680" s="51"/>
      <c r="R3680" s="51" t="s">
        <v>3299</v>
      </c>
      <c r="S3680" s="51" t="s">
        <v>23556</v>
      </c>
      <c r="T3680" s="11" t="str">
        <f t="shared" si="2"/>
        <v>Nathan Freyling</v>
      </c>
      <c r="U3680" s="51" t="s">
        <v>80</v>
      </c>
      <c r="V3680" s="51"/>
      <c r="W3680" s="51"/>
      <c r="X3680" s="51" t="s">
        <v>23538</v>
      </c>
      <c r="Y3680" s="51" t="s">
        <v>60</v>
      </c>
      <c r="Z3680" s="56" t="s">
        <v>23539</v>
      </c>
      <c r="AA3680" s="56" t="s">
        <v>23557</v>
      </c>
      <c r="AB3680" s="51" t="s">
        <v>60</v>
      </c>
      <c r="AC3680" s="56" t="s">
        <v>23558</v>
      </c>
      <c r="AD3680" s="56" t="s">
        <v>23540</v>
      </c>
      <c r="AE3680" s="51" t="s">
        <v>23541</v>
      </c>
      <c r="AF3680" s="8" t="s">
        <v>23542</v>
      </c>
      <c r="AG3680" s="8" t="s">
        <v>6492</v>
      </c>
      <c r="AH3680" s="8" t="s">
        <v>654</v>
      </c>
      <c r="AI3680" s="8" t="s">
        <v>18832</v>
      </c>
      <c r="AJ3680" s="8"/>
      <c r="AK3680" s="8" t="s">
        <v>21899</v>
      </c>
      <c r="AL3680" s="8" t="s">
        <v>23543</v>
      </c>
      <c r="AM3680" s="8" t="s">
        <v>597</v>
      </c>
      <c r="AN3680" s="8" t="s">
        <v>23544</v>
      </c>
      <c r="AO3680" s="8" t="s">
        <v>19907</v>
      </c>
      <c r="AP3680" s="29" t="s">
        <v>23542</v>
      </c>
      <c r="AQ3680" s="11">
        <v>7555.0</v>
      </c>
    </row>
    <row r="3681">
      <c r="A3681" s="8" t="str">
        <f t="shared" si="1"/>
        <v>Kyle Laker</v>
      </c>
      <c r="B3681" s="8" t="s">
        <v>23531</v>
      </c>
      <c r="C3681" s="51" t="s">
        <v>20055</v>
      </c>
      <c r="D3681" s="2" t="s">
        <v>6478</v>
      </c>
      <c r="E3681" s="8" t="s">
        <v>6512</v>
      </c>
      <c r="F3681" s="8" t="s">
        <v>3309</v>
      </c>
      <c r="G3681" s="51" t="s">
        <v>19294</v>
      </c>
      <c r="H3681" s="8" t="s">
        <v>23532</v>
      </c>
      <c r="I3681" s="8" t="s">
        <v>49</v>
      </c>
      <c r="J3681" s="10">
        <v>4.11</v>
      </c>
      <c r="K3681" s="8" t="s">
        <v>23533</v>
      </c>
      <c r="L3681" s="8" t="s">
        <v>4025</v>
      </c>
      <c r="M3681" s="8"/>
      <c r="N3681" s="51" t="s">
        <v>23559</v>
      </c>
      <c r="O3681" s="57" t="s">
        <v>52</v>
      </c>
      <c r="P3681" s="51"/>
      <c r="Q3681" s="51"/>
      <c r="R3681" s="57" t="s">
        <v>1275</v>
      </c>
      <c r="S3681" s="57" t="s">
        <v>23560</v>
      </c>
      <c r="T3681" s="11" t="str">
        <f t="shared" si="2"/>
        <v>Kyle Laker</v>
      </c>
      <c r="U3681" s="57" t="s">
        <v>80</v>
      </c>
      <c r="V3681" s="51"/>
      <c r="W3681" s="51"/>
      <c r="X3681" s="51" t="s">
        <v>23538</v>
      </c>
      <c r="Y3681" s="51" t="s">
        <v>60</v>
      </c>
      <c r="Z3681" s="56" t="s">
        <v>23539</v>
      </c>
      <c r="AA3681" s="51" t="s">
        <v>60</v>
      </c>
      <c r="AB3681" s="51" t="s">
        <v>60</v>
      </c>
      <c r="AC3681" s="51" t="s">
        <v>60</v>
      </c>
      <c r="AD3681" s="56" t="s">
        <v>23540</v>
      </c>
      <c r="AE3681" s="51" t="s">
        <v>23541</v>
      </c>
      <c r="AF3681" s="8" t="s">
        <v>23542</v>
      </c>
      <c r="AG3681" s="8" t="s">
        <v>6492</v>
      </c>
      <c r="AH3681" s="8" t="s">
        <v>654</v>
      </c>
      <c r="AI3681" s="8" t="s">
        <v>18832</v>
      </c>
      <c r="AJ3681" s="8"/>
      <c r="AK3681" s="8" t="s">
        <v>21899</v>
      </c>
      <c r="AL3681" s="8" t="s">
        <v>23543</v>
      </c>
      <c r="AM3681" s="8" t="s">
        <v>597</v>
      </c>
      <c r="AN3681" s="8" t="s">
        <v>23544</v>
      </c>
      <c r="AO3681" s="8" t="s">
        <v>21069</v>
      </c>
      <c r="AP3681" s="29" t="s">
        <v>23542</v>
      </c>
      <c r="AQ3681" s="11">
        <v>7555.0</v>
      </c>
    </row>
    <row r="3682">
      <c r="A3682" s="8" t="str">
        <f t="shared" si="1"/>
        <v>Richard Lincoff</v>
      </c>
      <c r="B3682" s="51" t="s">
        <v>23531</v>
      </c>
      <c r="C3682" s="51" t="s">
        <v>20055</v>
      </c>
      <c r="D3682" s="2" t="s">
        <v>6478</v>
      </c>
      <c r="E3682" s="8" t="s">
        <v>6512</v>
      </c>
      <c r="F3682" s="8" t="s">
        <v>3309</v>
      </c>
      <c r="G3682" s="51" t="s">
        <v>19294</v>
      </c>
      <c r="H3682" s="8" t="s">
        <v>23532</v>
      </c>
      <c r="I3682" s="8" t="s">
        <v>49</v>
      </c>
      <c r="J3682" s="10">
        <v>4.11</v>
      </c>
      <c r="K3682" s="8" t="s">
        <v>23533</v>
      </c>
      <c r="L3682" s="8" t="s">
        <v>4025</v>
      </c>
      <c r="M3682" s="8"/>
      <c r="N3682" s="57" t="s">
        <v>23561</v>
      </c>
      <c r="O3682" s="51" t="s">
        <v>52</v>
      </c>
      <c r="P3682" s="51"/>
      <c r="Q3682" s="51"/>
      <c r="R3682" s="51" t="s">
        <v>921</v>
      </c>
      <c r="S3682" s="51" t="s">
        <v>23562</v>
      </c>
      <c r="T3682" s="11" t="str">
        <f t="shared" si="2"/>
        <v>Richard Lincoff</v>
      </c>
      <c r="U3682" s="57" t="s">
        <v>80</v>
      </c>
      <c r="V3682" s="51"/>
      <c r="W3682" s="51"/>
      <c r="X3682" s="94" t="s">
        <v>23538</v>
      </c>
      <c r="Y3682" s="51" t="s">
        <v>60</v>
      </c>
      <c r="Z3682" s="56" t="s">
        <v>23539</v>
      </c>
      <c r="AA3682" s="51" t="s">
        <v>60</v>
      </c>
      <c r="AB3682" s="51" t="s">
        <v>60</v>
      </c>
      <c r="AC3682" s="51" t="s">
        <v>60</v>
      </c>
      <c r="AD3682" s="56" t="s">
        <v>23540</v>
      </c>
      <c r="AE3682" s="51" t="s">
        <v>23541</v>
      </c>
      <c r="AF3682" s="8" t="s">
        <v>23542</v>
      </c>
      <c r="AG3682" s="8" t="s">
        <v>6492</v>
      </c>
      <c r="AH3682" s="8" t="s">
        <v>654</v>
      </c>
      <c r="AI3682" s="8" t="s">
        <v>233</v>
      </c>
      <c r="AJ3682" s="8"/>
      <c r="AK3682" s="8" t="s">
        <v>21899</v>
      </c>
      <c r="AL3682" s="8" t="s">
        <v>23543</v>
      </c>
      <c r="AM3682" s="8" t="s">
        <v>597</v>
      </c>
      <c r="AN3682" s="8" t="s">
        <v>23544</v>
      </c>
      <c r="AO3682" s="8" t="s">
        <v>19907</v>
      </c>
      <c r="AP3682" s="29" t="s">
        <v>23542</v>
      </c>
      <c r="AQ3682" s="11">
        <v>7555.0</v>
      </c>
    </row>
    <row r="3683">
      <c r="A3683" s="8" t="str">
        <f t="shared" si="1"/>
        <v>Lane Lohr</v>
      </c>
      <c r="B3683" s="8" t="s">
        <v>23531</v>
      </c>
      <c r="C3683" s="51" t="s">
        <v>20055</v>
      </c>
      <c r="D3683" s="2" t="s">
        <v>6478</v>
      </c>
      <c r="E3683" s="8" t="s">
        <v>6512</v>
      </c>
      <c r="F3683" s="8" t="s">
        <v>3309</v>
      </c>
      <c r="G3683" s="51" t="s">
        <v>19294</v>
      </c>
      <c r="H3683" s="8" t="s">
        <v>23532</v>
      </c>
      <c r="I3683" s="8" t="s">
        <v>49</v>
      </c>
      <c r="J3683" s="10">
        <v>4.11</v>
      </c>
      <c r="K3683" s="8" t="s">
        <v>23533</v>
      </c>
      <c r="L3683" s="8" t="s">
        <v>4025</v>
      </c>
      <c r="M3683" s="8"/>
      <c r="N3683" s="51" t="s">
        <v>23563</v>
      </c>
      <c r="O3683" s="57" t="s">
        <v>52</v>
      </c>
      <c r="P3683" s="51"/>
      <c r="Q3683" s="51"/>
      <c r="R3683" s="57" t="s">
        <v>4892</v>
      </c>
      <c r="S3683" s="57" t="s">
        <v>23564</v>
      </c>
      <c r="T3683" s="11" t="str">
        <f t="shared" si="2"/>
        <v>Lane Lohr</v>
      </c>
      <c r="U3683" s="57" t="s">
        <v>80</v>
      </c>
      <c r="V3683" s="51"/>
      <c r="W3683" s="51"/>
      <c r="X3683" s="51" t="s">
        <v>23538</v>
      </c>
      <c r="Y3683" s="51" t="s">
        <v>60</v>
      </c>
      <c r="Z3683" s="56" t="s">
        <v>23539</v>
      </c>
      <c r="AA3683" s="51" t="s">
        <v>60</v>
      </c>
      <c r="AB3683" s="51" t="s">
        <v>60</v>
      </c>
      <c r="AC3683" s="51" t="s">
        <v>60</v>
      </c>
      <c r="AD3683" s="56" t="s">
        <v>23540</v>
      </c>
      <c r="AE3683" s="51" t="s">
        <v>23541</v>
      </c>
      <c r="AF3683" s="8" t="s">
        <v>23542</v>
      </c>
      <c r="AG3683" s="8" t="s">
        <v>6492</v>
      </c>
      <c r="AH3683" s="8" t="s">
        <v>654</v>
      </c>
      <c r="AI3683" s="8" t="s">
        <v>18832</v>
      </c>
      <c r="AJ3683" s="8"/>
      <c r="AK3683" s="8" t="s">
        <v>21899</v>
      </c>
      <c r="AL3683" s="8" t="s">
        <v>23543</v>
      </c>
      <c r="AM3683" s="8" t="s">
        <v>597</v>
      </c>
      <c r="AN3683" s="8" t="s">
        <v>23544</v>
      </c>
      <c r="AO3683" s="8" t="s">
        <v>21069</v>
      </c>
      <c r="AP3683" s="29" t="s">
        <v>23542</v>
      </c>
      <c r="AQ3683" s="11">
        <v>7555.0</v>
      </c>
    </row>
    <row r="3684">
      <c r="A3684" s="8" t="str">
        <f t="shared" si="1"/>
        <v>Konstadina Spanoudakis</v>
      </c>
      <c r="B3684" s="8" t="s">
        <v>23531</v>
      </c>
      <c r="C3684" s="51" t="s">
        <v>20055</v>
      </c>
      <c r="D3684" s="2" t="s">
        <v>6478</v>
      </c>
      <c r="E3684" s="8" t="s">
        <v>6512</v>
      </c>
      <c r="F3684" s="8" t="s">
        <v>3309</v>
      </c>
      <c r="G3684" s="51" t="s">
        <v>19294</v>
      </c>
      <c r="H3684" s="8" t="s">
        <v>23532</v>
      </c>
      <c r="I3684" s="8" t="s">
        <v>49</v>
      </c>
      <c r="J3684" s="10">
        <v>4.11</v>
      </c>
      <c r="K3684" s="8" t="s">
        <v>23533</v>
      </c>
      <c r="L3684" s="8" t="s">
        <v>4025</v>
      </c>
      <c r="M3684" s="8"/>
      <c r="N3684" s="51" t="s">
        <v>23565</v>
      </c>
      <c r="O3684" s="57" t="s">
        <v>52</v>
      </c>
      <c r="P3684" s="51"/>
      <c r="Q3684" s="51"/>
      <c r="R3684" s="57" t="s">
        <v>23566</v>
      </c>
      <c r="S3684" s="57" t="s">
        <v>23567</v>
      </c>
      <c r="T3684" s="11" t="str">
        <f t="shared" si="2"/>
        <v>Konstadina Spanoudakis</v>
      </c>
      <c r="U3684" s="57" t="s">
        <v>80</v>
      </c>
      <c r="V3684" s="51"/>
      <c r="W3684" s="51"/>
      <c r="X3684" s="51" t="s">
        <v>23538</v>
      </c>
      <c r="Y3684" s="51" t="s">
        <v>60</v>
      </c>
      <c r="Z3684" s="56" t="s">
        <v>23539</v>
      </c>
      <c r="AA3684" s="51" t="s">
        <v>60</v>
      </c>
      <c r="AB3684" s="51" t="s">
        <v>60</v>
      </c>
      <c r="AC3684" s="51" t="s">
        <v>60</v>
      </c>
      <c r="AD3684" s="56" t="s">
        <v>23540</v>
      </c>
      <c r="AE3684" s="51" t="s">
        <v>23541</v>
      </c>
      <c r="AF3684" s="8" t="s">
        <v>23542</v>
      </c>
      <c r="AG3684" s="8" t="s">
        <v>6492</v>
      </c>
      <c r="AH3684" s="8" t="s">
        <v>654</v>
      </c>
      <c r="AI3684" s="8" t="s">
        <v>18832</v>
      </c>
      <c r="AJ3684" s="8"/>
      <c r="AK3684" s="8" t="s">
        <v>21899</v>
      </c>
      <c r="AL3684" s="8" t="s">
        <v>23543</v>
      </c>
      <c r="AM3684" s="8" t="s">
        <v>597</v>
      </c>
      <c r="AN3684" s="8" t="s">
        <v>23544</v>
      </c>
      <c r="AO3684" s="8" t="s">
        <v>21069</v>
      </c>
      <c r="AP3684" s="29" t="s">
        <v>23542</v>
      </c>
      <c r="AQ3684" s="11">
        <v>7555.0</v>
      </c>
    </row>
    <row r="3685">
      <c r="A3685" s="8" t="str">
        <f t="shared" si="1"/>
        <v>Vanessa Jones</v>
      </c>
      <c r="B3685" s="8" t="s">
        <v>23568</v>
      </c>
      <c r="C3685" s="51" t="s">
        <v>19343</v>
      </c>
      <c r="D3685" s="2" t="s">
        <v>6478</v>
      </c>
      <c r="E3685" s="8" t="s">
        <v>23569</v>
      </c>
      <c r="F3685" s="8" t="s">
        <v>3309</v>
      </c>
      <c r="G3685" s="51" t="s">
        <v>19294</v>
      </c>
      <c r="H3685" s="8" t="s">
        <v>23570</v>
      </c>
      <c r="I3685" s="8" t="s">
        <v>49</v>
      </c>
      <c r="J3685" s="10">
        <v>3.48</v>
      </c>
      <c r="K3685" s="8" t="s">
        <v>23571</v>
      </c>
      <c r="L3685" s="8"/>
      <c r="M3685" s="8"/>
      <c r="N3685" s="51" t="s">
        <v>23572</v>
      </c>
      <c r="O3685" s="57" t="s">
        <v>52</v>
      </c>
      <c r="P3685" s="51"/>
      <c r="Q3685" s="51"/>
      <c r="R3685" s="57" t="s">
        <v>23573</v>
      </c>
      <c r="S3685" s="57" t="s">
        <v>1937</v>
      </c>
      <c r="T3685" s="11" t="str">
        <f t="shared" si="2"/>
        <v>Vanessa Jones</v>
      </c>
      <c r="U3685" s="57" t="s">
        <v>412</v>
      </c>
      <c r="V3685" s="51"/>
      <c r="W3685" s="51"/>
      <c r="X3685" s="51" t="s">
        <v>23574</v>
      </c>
      <c r="Y3685" s="51" t="s">
        <v>60</v>
      </c>
      <c r="Z3685" s="56" t="s">
        <v>23575</v>
      </c>
      <c r="AA3685" s="51" t="s">
        <v>60</v>
      </c>
      <c r="AB3685" s="51" t="s">
        <v>60</v>
      </c>
      <c r="AC3685" s="51" t="s">
        <v>60</v>
      </c>
      <c r="AD3685" s="56" t="s">
        <v>23576</v>
      </c>
      <c r="AE3685" s="51" t="s">
        <v>23577</v>
      </c>
      <c r="AF3685" s="8" t="s">
        <v>23578</v>
      </c>
      <c r="AG3685" s="8" t="s">
        <v>6492</v>
      </c>
      <c r="AH3685" s="8" t="s">
        <v>194</v>
      </c>
      <c r="AI3685" s="8" t="s">
        <v>18832</v>
      </c>
      <c r="AJ3685" s="8"/>
      <c r="AK3685" s="8" t="s">
        <v>21188</v>
      </c>
      <c r="AL3685" s="8" t="s">
        <v>7943</v>
      </c>
      <c r="AM3685" s="8" t="s">
        <v>421</v>
      </c>
      <c r="AN3685" s="8" t="s">
        <v>23579</v>
      </c>
      <c r="AO3685" s="8" t="s">
        <v>21069</v>
      </c>
      <c r="AP3685" s="29" t="s">
        <v>23578</v>
      </c>
      <c r="AQ3685" s="11">
        <v>3138.0</v>
      </c>
    </row>
    <row r="3686">
      <c r="A3686" s="8" t="str">
        <f t="shared" si="1"/>
        <v>Elijah Perez</v>
      </c>
      <c r="B3686" s="8" t="s">
        <v>23568</v>
      </c>
      <c r="C3686" s="51" t="s">
        <v>19343</v>
      </c>
      <c r="D3686" s="2" t="s">
        <v>6478</v>
      </c>
      <c r="E3686" s="8" t="s">
        <v>23569</v>
      </c>
      <c r="F3686" s="8" t="s">
        <v>3309</v>
      </c>
      <c r="G3686" s="51" t="s">
        <v>19294</v>
      </c>
      <c r="H3686" s="8" t="s">
        <v>23570</v>
      </c>
      <c r="I3686" s="8" t="s">
        <v>49</v>
      </c>
      <c r="J3686" s="10">
        <v>3.48</v>
      </c>
      <c r="K3686" s="8" t="s">
        <v>23571</v>
      </c>
      <c r="L3686" s="8"/>
      <c r="M3686" s="8"/>
      <c r="N3686" s="51" t="s">
        <v>23580</v>
      </c>
      <c r="O3686" s="57" t="s">
        <v>52</v>
      </c>
      <c r="P3686" s="51"/>
      <c r="Q3686" s="51"/>
      <c r="R3686" s="57" t="s">
        <v>8679</v>
      </c>
      <c r="S3686" s="57" t="s">
        <v>23581</v>
      </c>
      <c r="T3686" s="11" t="str">
        <f t="shared" si="2"/>
        <v>Elijah Perez</v>
      </c>
      <c r="U3686" s="57" t="s">
        <v>412</v>
      </c>
      <c r="V3686" s="51"/>
      <c r="W3686" s="51"/>
      <c r="X3686" s="51" t="s">
        <v>23574</v>
      </c>
      <c r="Y3686" s="51" t="s">
        <v>60</v>
      </c>
      <c r="Z3686" s="56" t="s">
        <v>23575</v>
      </c>
      <c r="AA3686" s="51" t="s">
        <v>60</v>
      </c>
      <c r="AB3686" s="51" t="s">
        <v>60</v>
      </c>
      <c r="AC3686" s="51" t="s">
        <v>60</v>
      </c>
      <c r="AD3686" s="56" t="s">
        <v>23576</v>
      </c>
      <c r="AE3686" s="51" t="s">
        <v>23577</v>
      </c>
      <c r="AF3686" s="8" t="s">
        <v>23578</v>
      </c>
      <c r="AG3686" s="8" t="s">
        <v>6492</v>
      </c>
      <c r="AH3686" s="8" t="s">
        <v>194</v>
      </c>
      <c r="AI3686" s="8" t="s">
        <v>18832</v>
      </c>
      <c r="AJ3686" s="8"/>
      <c r="AK3686" s="8" t="s">
        <v>21188</v>
      </c>
      <c r="AL3686" s="8" t="s">
        <v>7943</v>
      </c>
      <c r="AM3686" s="8" t="s">
        <v>421</v>
      </c>
      <c r="AN3686" s="8" t="s">
        <v>23579</v>
      </c>
      <c r="AO3686" s="8" t="s">
        <v>21069</v>
      </c>
      <c r="AP3686" s="29" t="s">
        <v>23578</v>
      </c>
      <c r="AQ3686" s="11">
        <v>3138.0</v>
      </c>
    </row>
    <row r="3687">
      <c r="A3687" s="8" t="str">
        <f t="shared" si="1"/>
        <v>Nick Homan</v>
      </c>
      <c r="B3687" s="51" t="s">
        <v>23568</v>
      </c>
      <c r="C3687" s="51" t="s">
        <v>19343</v>
      </c>
      <c r="D3687" s="2" t="s">
        <v>6478</v>
      </c>
      <c r="E3687" s="8" t="s">
        <v>23569</v>
      </c>
      <c r="F3687" s="8" t="s">
        <v>3309</v>
      </c>
      <c r="G3687" s="51" t="s">
        <v>19294</v>
      </c>
      <c r="H3687" s="8" t="s">
        <v>23570</v>
      </c>
      <c r="I3687" s="8" t="s">
        <v>49</v>
      </c>
      <c r="J3687" s="10">
        <v>3.48</v>
      </c>
      <c r="K3687" s="8" t="s">
        <v>23571</v>
      </c>
      <c r="L3687" s="8"/>
      <c r="M3687" s="8"/>
      <c r="N3687" s="51" t="s">
        <v>23582</v>
      </c>
      <c r="O3687" s="51" t="s">
        <v>52</v>
      </c>
      <c r="P3687" s="51"/>
      <c r="Q3687" s="51"/>
      <c r="R3687" s="51" t="s">
        <v>392</v>
      </c>
      <c r="S3687" s="51" t="s">
        <v>23583</v>
      </c>
      <c r="T3687" s="11" t="str">
        <f t="shared" si="2"/>
        <v>Nick Homan</v>
      </c>
      <c r="U3687" s="51" t="s">
        <v>55</v>
      </c>
      <c r="V3687" s="51" t="s">
        <v>23584</v>
      </c>
      <c r="W3687" s="51" t="s">
        <v>23585</v>
      </c>
      <c r="X3687" s="94" t="s">
        <v>23574</v>
      </c>
      <c r="Y3687" s="51" t="s">
        <v>60</v>
      </c>
      <c r="Z3687" s="51" t="s">
        <v>60</v>
      </c>
      <c r="AA3687" s="51" t="s">
        <v>60</v>
      </c>
      <c r="AB3687" s="51" t="s">
        <v>60</v>
      </c>
      <c r="AC3687" s="51" t="s">
        <v>60</v>
      </c>
      <c r="AD3687" s="51" t="s">
        <v>60</v>
      </c>
      <c r="AE3687" s="51" t="s">
        <v>23577</v>
      </c>
      <c r="AF3687" s="8" t="s">
        <v>23578</v>
      </c>
      <c r="AG3687" s="8" t="s">
        <v>6492</v>
      </c>
      <c r="AH3687" s="8" t="s">
        <v>194</v>
      </c>
      <c r="AI3687" s="8" t="s">
        <v>233</v>
      </c>
      <c r="AJ3687" s="8"/>
      <c r="AK3687" s="8" t="s">
        <v>21188</v>
      </c>
      <c r="AL3687" s="8" t="s">
        <v>7943</v>
      </c>
      <c r="AM3687" s="8" t="s">
        <v>421</v>
      </c>
      <c r="AN3687" s="8" t="s">
        <v>23579</v>
      </c>
      <c r="AO3687" s="8" t="s">
        <v>19907</v>
      </c>
      <c r="AP3687" s="29" t="s">
        <v>23578</v>
      </c>
      <c r="AQ3687" s="11">
        <v>3138.0</v>
      </c>
    </row>
    <row r="3688">
      <c r="A3688" s="8" t="str">
        <f t="shared" si="1"/>
        <v>Kyle Robinson</v>
      </c>
      <c r="B3688" s="51" t="s">
        <v>23568</v>
      </c>
      <c r="C3688" s="51" t="s">
        <v>19343</v>
      </c>
      <c r="D3688" s="2" t="s">
        <v>6478</v>
      </c>
      <c r="E3688" s="13" t="s">
        <v>23569</v>
      </c>
      <c r="F3688" s="8" t="s">
        <v>3309</v>
      </c>
      <c r="G3688" s="51" t="s">
        <v>19294</v>
      </c>
      <c r="H3688" s="8" t="s">
        <v>23570</v>
      </c>
      <c r="I3688" s="8" t="s">
        <v>49</v>
      </c>
      <c r="J3688" s="10">
        <v>3.48</v>
      </c>
      <c r="K3688" s="8" t="s">
        <v>23571</v>
      </c>
      <c r="L3688" s="8"/>
      <c r="M3688" s="8"/>
      <c r="N3688" s="51" t="s">
        <v>23586</v>
      </c>
      <c r="O3688" s="51" t="s">
        <v>52</v>
      </c>
      <c r="P3688" s="51"/>
      <c r="Q3688" s="51"/>
      <c r="R3688" s="51" t="s">
        <v>1275</v>
      </c>
      <c r="S3688" s="51" t="s">
        <v>3018</v>
      </c>
      <c r="T3688" s="11" t="str">
        <f t="shared" si="2"/>
        <v>Kyle Robinson</v>
      </c>
      <c r="U3688" s="51" t="s">
        <v>106</v>
      </c>
      <c r="V3688" s="51" t="s">
        <v>23587</v>
      </c>
      <c r="W3688" s="51" t="s">
        <v>23588</v>
      </c>
      <c r="X3688" s="94" t="s">
        <v>23574</v>
      </c>
      <c r="Y3688" s="56" t="s">
        <v>23589</v>
      </c>
      <c r="Z3688" s="56" t="s">
        <v>23590</v>
      </c>
      <c r="AA3688" s="51" t="s">
        <v>60</v>
      </c>
      <c r="AB3688" s="51" t="s">
        <v>60</v>
      </c>
      <c r="AC3688" s="51" t="s">
        <v>60</v>
      </c>
      <c r="AD3688" s="56" t="s">
        <v>23576</v>
      </c>
      <c r="AE3688" s="51" t="s">
        <v>23577</v>
      </c>
      <c r="AF3688" s="13" t="s">
        <v>23578</v>
      </c>
      <c r="AG3688" s="13" t="s">
        <v>6492</v>
      </c>
      <c r="AH3688" s="8" t="s">
        <v>194</v>
      </c>
      <c r="AI3688" s="8" t="s">
        <v>233</v>
      </c>
      <c r="AJ3688" s="8"/>
      <c r="AK3688" s="8" t="s">
        <v>21188</v>
      </c>
      <c r="AL3688" s="8" t="s">
        <v>7943</v>
      </c>
      <c r="AM3688" s="8" t="s">
        <v>421</v>
      </c>
      <c r="AN3688" s="8" t="s">
        <v>23579</v>
      </c>
      <c r="AO3688" s="8" t="s">
        <v>19907</v>
      </c>
      <c r="AP3688" s="52" t="s">
        <v>23578</v>
      </c>
      <c r="AQ3688" s="11">
        <v>3138.0</v>
      </c>
    </row>
    <row r="3689">
      <c r="A3689" s="8" t="str">
        <f t="shared" si="1"/>
        <v>Peter Juszczyk</v>
      </c>
      <c r="B3689" s="8" t="s">
        <v>23568</v>
      </c>
      <c r="C3689" s="51" t="s">
        <v>19343</v>
      </c>
      <c r="D3689" s="2" t="s">
        <v>6478</v>
      </c>
      <c r="E3689" s="8" t="s">
        <v>23569</v>
      </c>
      <c r="F3689" s="8" t="s">
        <v>3309</v>
      </c>
      <c r="G3689" s="51" t="s">
        <v>19294</v>
      </c>
      <c r="H3689" s="8" t="s">
        <v>23570</v>
      </c>
      <c r="I3689" s="8" t="s">
        <v>49</v>
      </c>
      <c r="J3689" s="10">
        <v>3.48</v>
      </c>
      <c r="K3689" s="8" t="s">
        <v>23571</v>
      </c>
      <c r="L3689" s="8"/>
      <c r="M3689" s="8"/>
      <c r="N3689" s="51" t="s">
        <v>23591</v>
      </c>
      <c r="O3689" s="51" t="s">
        <v>52</v>
      </c>
      <c r="P3689" s="51"/>
      <c r="Q3689" s="51"/>
      <c r="R3689" s="51" t="s">
        <v>2283</v>
      </c>
      <c r="S3689" s="51" t="s">
        <v>23592</v>
      </c>
      <c r="T3689" s="11" t="str">
        <f t="shared" si="2"/>
        <v>Peter Juszczyk</v>
      </c>
      <c r="U3689" s="51" t="s">
        <v>80</v>
      </c>
      <c r="V3689" s="51" t="s">
        <v>23593</v>
      </c>
      <c r="W3689" s="51"/>
      <c r="X3689" s="51" t="s">
        <v>23574</v>
      </c>
      <c r="Y3689" s="51" t="s">
        <v>60</v>
      </c>
      <c r="Z3689" s="51" t="s">
        <v>60</v>
      </c>
      <c r="AA3689" s="51" t="s">
        <v>60</v>
      </c>
      <c r="AB3689" s="51" t="s">
        <v>60</v>
      </c>
      <c r="AC3689" s="51" t="s">
        <v>60</v>
      </c>
      <c r="AD3689" s="56" t="s">
        <v>23576</v>
      </c>
      <c r="AE3689" s="51" t="s">
        <v>23577</v>
      </c>
      <c r="AF3689" s="8" t="s">
        <v>23578</v>
      </c>
      <c r="AG3689" s="8" t="s">
        <v>6492</v>
      </c>
      <c r="AH3689" s="8" t="s">
        <v>194</v>
      </c>
      <c r="AI3689" s="8" t="s">
        <v>18832</v>
      </c>
      <c r="AJ3689" s="8"/>
      <c r="AK3689" s="8" t="s">
        <v>21188</v>
      </c>
      <c r="AL3689" s="8" t="s">
        <v>7943</v>
      </c>
      <c r="AM3689" s="8" t="s">
        <v>421</v>
      </c>
      <c r="AN3689" s="8" t="s">
        <v>23579</v>
      </c>
      <c r="AO3689" s="8" t="s">
        <v>21069</v>
      </c>
      <c r="AP3689" s="29" t="s">
        <v>23578</v>
      </c>
      <c r="AQ3689" s="11">
        <v>3138.0</v>
      </c>
    </row>
    <row r="3690">
      <c r="A3690" s="8" t="str">
        <f t="shared" si="1"/>
        <v>Keegan Rich</v>
      </c>
      <c r="B3690" s="51" t="s">
        <v>23594</v>
      </c>
      <c r="C3690" s="51" t="s">
        <v>19343</v>
      </c>
      <c r="D3690" s="2" t="s">
        <v>6478</v>
      </c>
      <c r="E3690" s="8" t="s">
        <v>4997</v>
      </c>
      <c r="F3690" s="8" t="s">
        <v>3309</v>
      </c>
      <c r="G3690" s="51" t="s">
        <v>19294</v>
      </c>
      <c r="H3690" s="8" t="s">
        <v>23595</v>
      </c>
      <c r="I3690" s="8" t="s">
        <v>8000</v>
      </c>
      <c r="J3690" s="10">
        <v>3.38</v>
      </c>
      <c r="K3690" s="8" t="s">
        <v>23596</v>
      </c>
      <c r="L3690" s="8"/>
      <c r="M3690" s="8" t="s">
        <v>15771</v>
      </c>
      <c r="N3690" s="51" t="s">
        <v>23597</v>
      </c>
      <c r="O3690" s="51" t="s">
        <v>52</v>
      </c>
      <c r="P3690" s="51" t="s">
        <v>490</v>
      </c>
      <c r="Q3690" s="51"/>
      <c r="R3690" s="51" t="s">
        <v>13233</v>
      </c>
      <c r="S3690" s="51" t="s">
        <v>1871</v>
      </c>
      <c r="T3690" s="11" t="str">
        <f t="shared" si="2"/>
        <v>Keegan Rich</v>
      </c>
      <c r="U3690" s="51" t="s">
        <v>3733</v>
      </c>
      <c r="V3690" s="51" t="s">
        <v>23598</v>
      </c>
      <c r="W3690" s="51" t="s">
        <v>23599</v>
      </c>
      <c r="X3690" s="51" t="s">
        <v>23600</v>
      </c>
      <c r="Y3690" s="51" t="s">
        <v>60</v>
      </c>
      <c r="Z3690" s="56" t="s">
        <v>23601</v>
      </c>
      <c r="AA3690" s="51" t="s">
        <v>60</v>
      </c>
      <c r="AB3690" s="56" t="s">
        <v>23602</v>
      </c>
      <c r="AC3690" s="51" t="s">
        <v>60</v>
      </c>
      <c r="AD3690" s="56" t="s">
        <v>18784</v>
      </c>
      <c r="AE3690" s="51" t="s">
        <v>23603</v>
      </c>
      <c r="AF3690" s="8" t="s">
        <v>23604</v>
      </c>
      <c r="AG3690" s="8" t="s">
        <v>6492</v>
      </c>
      <c r="AH3690" s="8" t="s">
        <v>194</v>
      </c>
      <c r="AI3690" s="8" t="s">
        <v>18832</v>
      </c>
      <c r="AJ3690" s="8"/>
      <c r="AK3690" s="8" t="s">
        <v>3461</v>
      </c>
      <c r="AL3690" s="8" t="s">
        <v>23605</v>
      </c>
      <c r="AM3690" s="8" t="s">
        <v>1379</v>
      </c>
      <c r="AN3690" s="8" t="s">
        <v>23606</v>
      </c>
      <c r="AO3690" s="8" t="s">
        <v>547</v>
      </c>
      <c r="AP3690" s="29" t="s">
        <v>23604</v>
      </c>
      <c r="AQ3690" s="11">
        <v>876.0</v>
      </c>
    </row>
    <row r="3691">
      <c r="A3691" s="8" t="str">
        <f t="shared" si="1"/>
        <v>HC Hunter has been removed. </v>
      </c>
      <c r="B3691" s="8" t="s">
        <v>23594</v>
      </c>
      <c r="C3691" s="51" t="s">
        <v>19343</v>
      </c>
      <c r="D3691" s="2" t="s">
        <v>6478</v>
      </c>
      <c r="E3691" s="8" t="s">
        <v>4997</v>
      </c>
      <c r="F3691" s="8" t="s">
        <v>3309</v>
      </c>
      <c r="G3691" s="51" t="s">
        <v>19294</v>
      </c>
      <c r="H3691" s="8" t="s">
        <v>23595</v>
      </c>
      <c r="I3691" s="8" t="s">
        <v>8000</v>
      </c>
      <c r="J3691" s="10">
        <v>3.38</v>
      </c>
      <c r="K3691" s="8" t="s">
        <v>23596</v>
      </c>
      <c r="L3691" s="8"/>
      <c r="M3691" s="8" t="s">
        <v>15771</v>
      </c>
      <c r="N3691" s="51" t="s">
        <v>23607</v>
      </c>
      <c r="O3691" s="57" t="s">
        <v>52</v>
      </c>
      <c r="P3691" s="51"/>
      <c r="Q3691" s="51" t="s">
        <v>277</v>
      </c>
      <c r="R3691" s="57" t="s">
        <v>23608</v>
      </c>
      <c r="S3691" s="51"/>
      <c r="T3691" s="11" t="str">
        <f t="shared" si="2"/>
        <v>HC Hunter has been removed. </v>
      </c>
      <c r="U3691" s="51"/>
      <c r="V3691" s="51"/>
      <c r="W3691" s="51"/>
      <c r="X3691" s="51" t="s">
        <v>23600</v>
      </c>
      <c r="Y3691" s="56" t="s">
        <v>23609</v>
      </c>
      <c r="Z3691" s="51" t="s">
        <v>60</v>
      </c>
      <c r="AA3691" s="51" t="s">
        <v>60</v>
      </c>
      <c r="AB3691" s="56" t="s">
        <v>23602</v>
      </c>
      <c r="AC3691" s="51" t="s">
        <v>60</v>
      </c>
      <c r="AD3691" s="56" t="s">
        <v>18784</v>
      </c>
      <c r="AE3691" s="51" t="s">
        <v>23603</v>
      </c>
      <c r="AF3691" s="8" t="s">
        <v>23604</v>
      </c>
      <c r="AG3691" s="8" t="s">
        <v>6492</v>
      </c>
      <c r="AH3691" s="8" t="s">
        <v>194</v>
      </c>
      <c r="AI3691" s="8" t="s">
        <v>18832</v>
      </c>
      <c r="AJ3691" s="8"/>
      <c r="AK3691" s="8" t="s">
        <v>3461</v>
      </c>
      <c r="AL3691" s="8" t="s">
        <v>23605</v>
      </c>
      <c r="AM3691" s="8" t="s">
        <v>1379</v>
      </c>
      <c r="AN3691" s="8" t="s">
        <v>23606</v>
      </c>
      <c r="AO3691" s="8" t="s">
        <v>20796</v>
      </c>
      <c r="AP3691" s="29" t="s">
        <v>23604</v>
      </c>
      <c r="AQ3691" s="11">
        <v>876.0</v>
      </c>
    </row>
    <row r="3692">
      <c r="A3692" s="8" t="str">
        <f t="shared" si="1"/>
        <v>Hanna Hegemann Berens</v>
      </c>
      <c r="B3692" s="51" t="s">
        <v>23610</v>
      </c>
      <c r="C3692" s="51" t="s">
        <v>21084</v>
      </c>
      <c r="D3692" s="2" t="s">
        <v>6716</v>
      </c>
      <c r="E3692" s="8" t="s">
        <v>6717</v>
      </c>
      <c r="F3692" s="8" t="s">
        <v>3309</v>
      </c>
      <c r="G3692" s="51" t="s">
        <v>19294</v>
      </c>
      <c r="H3692" s="8" t="s">
        <v>23611</v>
      </c>
      <c r="I3692" s="8" t="s">
        <v>2373</v>
      </c>
      <c r="J3692" s="10">
        <v>3.63</v>
      </c>
      <c r="K3692" s="8" t="s">
        <v>23612</v>
      </c>
      <c r="L3692" s="8"/>
      <c r="M3692" s="8"/>
      <c r="N3692" s="51" t="s">
        <v>23613</v>
      </c>
      <c r="O3692" s="51" t="s">
        <v>52</v>
      </c>
      <c r="P3692" s="51"/>
      <c r="Q3692" s="51"/>
      <c r="R3692" s="8" t="s">
        <v>6953</v>
      </c>
      <c r="S3692" s="8" t="s">
        <v>23614</v>
      </c>
      <c r="T3692" s="11" t="str">
        <f t="shared" si="2"/>
        <v>Hanna Hegemann Berens</v>
      </c>
      <c r="U3692" s="8" t="s">
        <v>486</v>
      </c>
      <c r="V3692" s="51"/>
      <c r="W3692" s="51"/>
      <c r="X3692" s="51" t="s">
        <v>23615</v>
      </c>
      <c r="Y3692" s="51" t="s">
        <v>60</v>
      </c>
      <c r="Z3692" s="56" t="s">
        <v>23616</v>
      </c>
      <c r="AA3692" s="51" t="s">
        <v>60</v>
      </c>
      <c r="AB3692" s="56" t="s">
        <v>23617</v>
      </c>
      <c r="AC3692" s="51" t="s">
        <v>60</v>
      </c>
      <c r="AD3692" s="56" t="s">
        <v>23618</v>
      </c>
      <c r="AE3692" s="51" t="s">
        <v>23619</v>
      </c>
      <c r="AF3692" s="8" t="s">
        <v>23620</v>
      </c>
      <c r="AG3692" s="8" t="s">
        <v>6729</v>
      </c>
      <c r="AH3692" s="8" t="s">
        <v>65</v>
      </c>
      <c r="AI3692" s="8" t="s">
        <v>18832</v>
      </c>
      <c r="AJ3692" s="8"/>
      <c r="AK3692" s="8" t="s">
        <v>23621</v>
      </c>
      <c r="AL3692" s="8" t="s">
        <v>1377</v>
      </c>
      <c r="AM3692" s="8" t="s">
        <v>4117</v>
      </c>
      <c r="AN3692" s="8" t="s">
        <v>23622</v>
      </c>
      <c r="AO3692" s="8" t="s">
        <v>23623</v>
      </c>
      <c r="AP3692" s="29" t="s">
        <v>23620</v>
      </c>
      <c r="AQ3692" s="11">
        <v>1816.0</v>
      </c>
    </row>
    <row r="3693">
      <c r="A3693" s="8" t="str">
        <f t="shared" si="1"/>
        <v>Kurt Nielsen</v>
      </c>
      <c r="B3693" s="51" t="s">
        <v>23610</v>
      </c>
      <c r="C3693" s="51" t="s">
        <v>21084</v>
      </c>
      <c r="D3693" s="2" t="s">
        <v>6716</v>
      </c>
      <c r="E3693" s="8" t="s">
        <v>6717</v>
      </c>
      <c r="F3693" s="8" t="s">
        <v>3309</v>
      </c>
      <c r="G3693" s="51" t="s">
        <v>19294</v>
      </c>
      <c r="H3693" s="8" t="s">
        <v>23611</v>
      </c>
      <c r="I3693" s="8" t="s">
        <v>2373</v>
      </c>
      <c r="J3693" s="10">
        <v>3.63</v>
      </c>
      <c r="K3693" s="8" t="s">
        <v>23612</v>
      </c>
      <c r="L3693" s="8"/>
      <c r="M3693" s="8"/>
      <c r="N3693" s="51" t="s">
        <v>23624</v>
      </c>
      <c r="O3693" s="51" t="s">
        <v>52</v>
      </c>
      <c r="P3693" s="51"/>
      <c r="Q3693" s="51"/>
      <c r="R3693" s="51" t="s">
        <v>10998</v>
      </c>
      <c r="S3693" s="51" t="s">
        <v>23625</v>
      </c>
      <c r="T3693" s="11" t="str">
        <f t="shared" si="2"/>
        <v>Kurt Nielsen</v>
      </c>
      <c r="U3693" s="51" t="s">
        <v>412</v>
      </c>
      <c r="V3693" s="51" t="s">
        <v>23626</v>
      </c>
      <c r="W3693" s="51" t="s">
        <v>23627</v>
      </c>
      <c r="X3693" s="94" t="s">
        <v>23615</v>
      </c>
      <c r="Y3693" s="51" t="s">
        <v>60</v>
      </c>
      <c r="Z3693" s="56" t="s">
        <v>23616</v>
      </c>
      <c r="AA3693" s="51" t="s">
        <v>60</v>
      </c>
      <c r="AB3693" s="56" t="s">
        <v>23617</v>
      </c>
      <c r="AC3693" s="51" t="s">
        <v>60</v>
      </c>
      <c r="AD3693" s="56" t="s">
        <v>23618</v>
      </c>
      <c r="AE3693" s="51" t="s">
        <v>23619</v>
      </c>
      <c r="AF3693" s="8" t="s">
        <v>23620</v>
      </c>
      <c r="AG3693" s="8" t="s">
        <v>6729</v>
      </c>
      <c r="AH3693" s="8" t="s">
        <v>65</v>
      </c>
      <c r="AI3693" s="8" t="s">
        <v>233</v>
      </c>
      <c r="AJ3693" s="8"/>
      <c r="AK3693" s="8" t="s">
        <v>23621</v>
      </c>
      <c r="AL3693" s="8" t="s">
        <v>1377</v>
      </c>
      <c r="AM3693" s="8" t="s">
        <v>4117</v>
      </c>
      <c r="AN3693" s="8" t="s">
        <v>23622</v>
      </c>
      <c r="AO3693" s="8" t="s">
        <v>23623</v>
      </c>
      <c r="AP3693" s="29" t="s">
        <v>23620</v>
      </c>
      <c r="AQ3693" s="11">
        <v>1816.0</v>
      </c>
    </row>
    <row r="3694">
      <c r="A3694" s="8" t="str">
        <f t="shared" si="1"/>
        <v>Derrick McKenzie</v>
      </c>
      <c r="B3694" s="51" t="s">
        <v>23610</v>
      </c>
      <c r="C3694" s="51" t="s">
        <v>21084</v>
      </c>
      <c r="D3694" s="2" t="s">
        <v>6716</v>
      </c>
      <c r="E3694" s="8" t="s">
        <v>6717</v>
      </c>
      <c r="F3694" s="8" t="s">
        <v>3309</v>
      </c>
      <c r="G3694" s="51" t="s">
        <v>19294</v>
      </c>
      <c r="H3694" s="8" t="s">
        <v>23611</v>
      </c>
      <c r="I3694" s="8" t="s">
        <v>2373</v>
      </c>
      <c r="J3694" s="10">
        <v>3.63</v>
      </c>
      <c r="K3694" s="8" t="s">
        <v>23612</v>
      </c>
      <c r="L3694" s="8"/>
      <c r="M3694" s="8"/>
      <c r="N3694" s="51" t="s">
        <v>23628</v>
      </c>
      <c r="O3694" s="51" t="s">
        <v>52</v>
      </c>
      <c r="P3694" s="51"/>
      <c r="Q3694" s="51"/>
      <c r="R3694" s="51" t="s">
        <v>5972</v>
      </c>
      <c r="S3694" s="51" t="s">
        <v>2462</v>
      </c>
      <c r="T3694" s="11" t="str">
        <f t="shared" si="2"/>
        <v>Derrick McKenzie</v>
      </c>
      <c r="U3694" s="57" t="s">
        <v>992</v>
      </c>
      <c r="V3694" s="51" t="s">
        <v>23629</v>
      </c>
      <c r="W3694" s="51" t="s">
        <v>23630</v>
      </c>
      <c r="X3694" s="94" t="s">
        <v>23615</v>
      </c>
      <c r="Y3694" s="51" t="s">
        <v>60</v>
      </c>
      <c r="Z3694" s="56" t="s">
        <v>23616</v>
      </c>
      <c r="AA3694" s="51" t="s">
        <v>60</v>
      </c>
      <c r="AB3694" s="56" t="s">
        <v>23617</v>
      </c>
      <c r="AC3694" s="51" t="s">
        <v>60</v>
      </c>
      <c r="AD3694" s="56" t="s">
        <v>23618</v>
      </c>
      <c r="AE3694" s="51" t="s">
        <v>23619</v>
      </c>
      <c r="AF3694" s="8" t="s">
        <v>23620</v>
      </c>
      <c r="AG3694" s="8" t="s">
        <v>6729</v>
      </c>
      <c r="AH3694" s="8" t="s">
        <v>65</v>
      </c>
      <c r="AI3694" s="8" t="s">
        <v>233</v>
      </c>
      <c r="AJ3694" s="8"/>
      <c r="AK3694" s="8" t="s">
        <v>23621</v>
      </c>
      <c r="AL3694" s="8" t="s">
        <v>1377</v>
      </c>
      <c r="AM3694" s="8" t="s">
        <v>4117</v>
      </c>
      <c r="AN3694" s="8" t="s">
        <v>23622</v>
      </c>
      <c r="AO3694" s="8" t="s">
        <v>23623</v>
      </c>
      <c r="AP3694" s="29" t="s">
        <v>23620</v>
      </c>
      <c r="AQ3694" s="11">
        <v>1816.0</v>
      </c>
    </row>
    <row r="3695">
      <c r="A3695" s="8" t="str">
        <f t="shared" si="1"/>
        <v>Chris Baum</v>
      </c>
      <c r="B3695" s="51" t="s">
        <v>23610</v>
      </c>
      <c r="C3695" s="51" t="s">
        <v>21084</v>
      </c>
      <c r="D3695" s="2" t="s">
        <v>6716</v>
      </c>
      <c r="E3695" s="8" t="s">
        <v>6717</v>
      </c>
      <c r="F3695" s="8" t="s">
        <v>3309</v>
      </c>
      <c r="G3695" s="51" t="s">
        <v>19294</v>
      </c>
      <c r="H3695" s="8" t="s">
        <v>23611</v>
      </c>
      <c r="I3695" s="8" t="s">
        <v>2373</v>
      </c>
      <c r="J3695" s="10">
        <v>3.63</v>
      </c>
      <c r="K3695" s="8" t="s">
        <v>23612</v>
      </c>
      <c r="L3695" s="8"/>
      <c r="M3695" s="8"/>
      <c r="N3695" s="51" t="s">
        <v>23631</v>
      </c>
      <c r="O3695" s="51" t="s">
        <v>52</v>
      </c>
      <c r="P3695" s="51"/>
      <c r="Q3695" s="51"/>
      <c r="R3695" s="51" t="s">
        <v>791</v>
      </c>
      <c r="S3695" s="51" t="s">
        <v>23632</v>
      </c>
      <c r="T3695" s="11" t="str">
        <f t="shared" si="2"/>
        <v>Chris Baum</v>
      </c>
      <c r="U3695" s="51" t="s">
        <v>155</v>
      </c>
      <c r="V3695" s="51" t="s">
        <v>23633</v>
      </c>
      <c r="W3695" s="51" t="s">
        <v>23634</v>
      </c>
      <c r="X3695" s="94" t="s">
        <v>23615</v>
      </c>
      <c r="Y3695" s="56" t="s">
        <v>23635</v>
      </c>
      <c r="Z3695" s="56" t="s">
        <v>23616</v>
      </c>
      <c r="AA3695" s="51" t="s">
        <v>60</v>
      </c>
      <c r="AB3695" s="56" t="s">
        <v>23617</v>
      </c>
      <c r="AC3695" s="51" t="s">
        <v>60</v>
      </c>
      <c r="AD3695" s="56" t="s">
        <v>23618</v>
      </c>
      <c r="AE3695" s="51" t="s">
        <v>23619</v>
      </c>
      <c r="AF3695" s="8" t="s">
        <v>23620</v>
      </c>
      <c r="AG3695" s="8" t="s">
        <v>6729</v>
      </c>
      <c r="AH3695" s="8" t="s">
        <v>65</v>
      </c>
      <c r="AI3695" s="8" t="s">
        <v>233</v>
      </c>
      <c r="AJ3695" s="8"/>
      <c r="AK3695" s="8" t="s">
        <v>23621</v>
      </c>
      <c r="AL3695" s="8" t="s">
        <v>1377</v>
      </c>
      <c r="AM3695" s="8" t="s">
        <v>4117</v>
      </c>
      <c r="AN3695" s="8" t="s">
        <v>23622</v>
      </c>
      <c r="AO3695" s="8" t="s">
        <v>23623</v>
      </c>
      <c r="AP3695" s="29" t="s">
        <v>23620</v>
      </c>
      <c r="AQ3695" s="11">
        <v>1816.0</v>
      </c>
    </row>
    <row r="3696">
      <c r="A3696" s="8" t="str">
        <f t="shared" si="1"/>
        <v>Derek Frese</v>
      </c>
      <c r="B3696" s="51" t="s">
        <v>23610</v>
      </c>
      <c r="C3696" s="51" t="s">
        <v>21084</v>
      </c>
      <c r="D3696" s="2" t="s">
        <v>6716</v>
      </c>
      <c r="E3696" s="8" t="s">
        <v>6717</v>
      </c>
      <c r="F3696" s="8" t="s">
        <v>3309</v>
      </c>
      <c r="G3696" s="51" t="s">
        <v>19294</v>
      </c>
      <c r="H3696" s="8" t="s">
        <v>23611</v>
      </c>
      <c r="I3696" s="8" t="s">
        <v>2373</v>
      </c>
      <c r="J3696" s="10">
        <v>3.63</v>
      </c>
      <c r="K3696" s="8" t="s">
        <v>23612</v>
      </c>
      <c r="L3696" s="8"/>
      <c r="M3696" s="8"/>
      <c r="N3696" s="51" t="s">
        <v>23636</v>
      </c>
      <c r="O3696" s="51" t="s">
        <v>52</v>
      </c>
      <c r="P3696" s="51"/>
      <c r="Q3696" s="51"/>
      <c r="R3696" s="51" t="s">
        <v>365</v>
      </c>
      <c r="S3696" s="51" t="s">
        <v>23637</v>
      </c>
      <c r="T3696" s="11" t="str">
        <f t="shared" si="2"/>
        <v>Derek Frese</v>
      </c>
      <c r="U3696" s="51" t="s">
        <v>160</v>
      </c>
      <c r="V3696" s="51" t="s">
        <v>23638</v>
      </c>
      <c r="W3696" s="51" t="s">
        <v>23639</v>
      </c>
      <c r="X3696" s="94" t="s">
        <v>23615</v>
      </c>
      <c r="Y3696" s="56" t="s">
        <v>23640</v>
      </c>
      <c r="Z3696" s="56" t="s">
        <v>23616</v>
      </c>
      <c r="AA3696" s="51" t="s">
        <v>60</v>
      </c>
      <c r="AB3696" s="56" t="s">
        <v>23617</v>
      </c>
      <c r="AC3696" s="51" t="s">
        <v>60</v>
      </c>
      <c r="AD3696" s="56" t="s">
        <v>23618</v>
      </c>
      <c r="AE3696" s="51" t="s">
        <v>23619</v>
      </c>
      <c r="AF3696" s="8" t="s">
        <v>23620</v>
      </c>
      <c r="AG3696" s="8" t="s">
        <v>6729</v>
      </c>
      <c r="AH3696" s="8" t="s">
        <v>65</v>
      </c>
      <c r="AI3696" s="8" t="s">
        <v>233</v>
      </c>
      <c r="AJ3696" s="8"/>
      <c r="AK3696" s="8" t="s">
        <v>23621</v>
      </c>
      <c r="AL3696" s="8" t="s">
        <v>1377</v>
      </c>
      <c r="AM3696" s="8" t="s">
        <v>4117</v>
      </c>
      <c r="AN3696" s="8" t="s">
        <v>23622</v>
      </c>
      <c r="AO3696" s="8" t="s">
        <v>23623</v>
      </c>
      <c r="AP3696" s="29" t="s">
        <v>23620</v>
      </c>
      <c r="AQ3696" s="11">
        <v>1816.0</v>
      </c>
    </row>
    <row r="3697">
      <c r="A3697" s="8" t="str">
        <f t="shared" si="1"/>
        <v>Scott Etherton</v>
      </c>
      <c r="B3697" s="51" t="s">
        <v>23610</v>
      </c>
      <c r="C3697" s="51" t="s">
        <v>21084</v>
      </c>
      <c r="D3697" s="2" t="s">
        <v>6716</v>
      </c>
      <c r="E3697" s="8" t="s">
        <v>6717</v>
      </c>
      <c r="F3697" s="8" t="s">
        <v>3309</v>
      </c>
      <c r="G3697" s="51" t="s">
        <v>19294</v>
      </c>
      <c r="H3697" s="8" t="s">
        <v>23611</v>
      </c>
      <c r="I3697" s="8" t="s">
        <v>2373</v>
      </c>
      <c r="J3697" s="10">
        <v>3.63</v>
      </c>
      <c r="K3697" s="8" t="s">
        <v>23612</v>
      </c>
      <c r="L3697" s="8"/>
      <c r="M3697" s="8"/>
      <c r="N3697" s="51" t="s">
        <v>23641</v>
      </c>
      <c r="O3697" s="51" t="s">
        <v>52</v>
      </c>
      <c r="P3697" s="51"/>
      <c r="Q3697" s="51"/>
      <c r="R3697" s="51" t="s">
        <v>147</v>
      </c>
      <c r="S3697" s="51" t="s">
        <v>23642</v>
      </c>
      <c r="T3697" s="11" t="str">
        <f t="shared" si="2"/>
        <v>Scott Etherton</v>
      </c>
      <c r="U3697" s="51" t="s">
        <v>2695</v>
      </c>
      <c r="V3697" s="51" t="s">
        <v>23643</v>
      </c>
      <c r="W3697" s="51" t="s">
        <v>23644</v>
      </c>
      <c r="X3697" s="94" t="s">
        <v>23615</v>
      </c>
      <c r="Y3697" s="51" t="s">
        <v>60</v>
      </c>
      <c r="Z3697" s="56" t="s">
        <v>23616</v>
      </c>
      <c r="AA3697" s="51" t="s">
        <v>60</v>
      </c>
      <c r="AB3697" s="56" t="s">
        <v>23617</v>
      </c>
      <c r="AC3697" s="51" t="s">
        <v>60</v>
      </c>
      <c r="AD3697" s="56" t="s">
        <v>23618</v>
      </c>
      <c r="AE3697" s="51" t="s">
        <v>23619</v>
      </c>
      <c r="AF3697" s="8" t="s">
        <v>23620</v>
      </c>
      <c r="AG3697" s="8" t="s">
        <v>6729</v>
      </c>
      <c r="AH3697" s="8" t="s">
        <v>65</v>
      </c>
      <c r="AI3697" s="8" t="s">
        <v>233</v>
      </c>
      <c r="AJ3697" s="8"/>
      <c r="AK3697" s="8" t="s">
        <v>23621</v>
      </c>
      <c r="AL3697" s="8" t="s">
        <v>1377</v>
      </c>
      <c r="AM3697" s="8" t="s">
        <v>4117</v>
      </c>
      <c r="AN3697" s="8" t="s">
        <v>23622</v>
      </c>
      <c r="AO3697" s="8" t="s">
        <v>23623</v>
      </c>
      <c r="AP3697" s="29" t="s">
        <v>23620</v>
      </c>
      <c r="AQ3697" s="11">
        <v>1816.0</v>
      </c>
    </row>
    <row r="3698">
      <c r="A3698" s="8" t="str">
        <f t="shared" si="1"/>
        <v>Derek Carson</v>
      </c>
      <c r="B3698" s="51" t="s">
        <v>23610</v>
      </c>
      <c r="C3698" s="51" t="s">
        <v>21084</v>
      </c>
      <c r="D3698" s="2" t="s">
        <v>6716</v>
      </c>
      <c r="E3698" s="8" t="s">
        <v>6717</v>
      </c>
      <c r="F3698" s="8" t="s">
        <v>3309</v>
      </c>
      <c r="G3698" s="51" t="s">
        <v>19294</v>
      </c>
      <c r="H3698" s="8" t="s">
        <v>23611</v>
      </c>
      <c r="I3698" s="8" t="s">
        <v>2373</v>
      </c>
      <c r="J3698" s="10">
        <v>3.63</v>
      </c>
      <c r="K3698" s="8" t="s">
        <v>23612</v>
      </c>
      <c r="L3698" s="8"/>
      <c r="M3698" s="8"/>
      <c r="N3698" s="51" t="s">
        <v>23645</v>
      </c>
      <c r="O3698" s="51" t="s">
        <v>52</v>
      </c>
      <c r="P3698" s="51"/>
      <c r="Q3698" s="51"/>
      <c r="R3698" s="51" t="s">
        <v>365</v>
      </c>
      <c r="S3698" s="51" t="s">
        <v>10144</v>
      </c>
      <c r="T3698" s="11" t="str">
        <f t="shared" si="2"/>
        <v>Derek Carson</v>
      </c>
      <c r="U3698" s="51" t="s">
        <v>23646</v>
      </c>
      <c r="V3698" s="51" t="s">
        <v>23647</v>
      </c>
      <c r="W3698" s="51"/>
      <c r="X3698" s="94" t="s">
        <v>23615</v>
      </c>
      <c r="Y3698" s="51" t="s">
        <v>60</v>
      </c>
      <c r="Z3698" s="56" t="s">
        <v>23616</v>
      </c>
      <c r="AA3698" s="51" t="s">
        <v>60</v>
      </c>
      <c r="AB3698" s="56" t="s">
        <v>23617</v>
      </c>
      <c r="AC3698" s="51" t="s">
        <v>60</v>
      </c>
      <c r="AD3698" s="56" t="s">
        <v>23618</v>
      </c>
      <c r="AE3698" s="51" t="s">
        <v>23619</v>
      </c>
      <c r="AF3698" s="8" t="s">
        <v>23620</v>
      </c>
      <c r="AG3698" s="8" t="s">
        <v>6729</v>
      </c>
      <c r="AH3698" s="8" t="s">
        <v>65</v>
      </c>
      <c r="AI3698" s="8" t="s">
        <v>233</v>
      </c>
      <c r="AJ3698" s="8"/>
      <c r="AK3698" s="8" t="s">
        <v>23621</v>
      </c>
      <c r="AL3698" s="8" t="s">
        <v>1377</v>
      </c>
      <c r="AM3698" s="8" t="s">
        <v>4117</v>
      </c>
      <c r="AN3698" s="8" t="s">
        <v>23622</v>
      </c>
      <c r="AO3698" s="8" t="s">
        <v>23623</v>
      </c>
      <c r="AP3698" s="29" t="s">
        <v>23620</v>
      </c>
      <c r="AQ3698" s="11">
        <v>1816.0</v>
      </c>
    </row>
    <row r="3699">
      <c r="A3699" s="8" t="str">
        <f t="shared" si="1"/>
        <v>Chad Berens</v>
      </c>
      <c r="B3699" s="8" t="s">
        <v>23610</v>
      </c>
      <c r="C3699" s="51" t="s">
        <v>21084</v>
      </c>
      <c r="D3699" s="2" t="s">
        <v>6716</v>
      </c>
      <c r="E3699" s="8" t="s">
        <v>6717</v>
      </c>
      <c r="F3699" s="8" t="s">
        <v>3309</v>
      </c>
      <c r="G3699" s="51" t="s">
        <v>19294</v>
      </c>
      <c r="H3699" s="8" t="s">
        <v>23611</v>
      </c>
      <c r="I3699" s="8" t="s">
        <v>2373</v>
      </c>
      <c r="J3699" s="10">
        <v>3.63</v>
      </c>
      <c r="K3699" s="8" t="s">
        <v>23612</v>
      </c>
      <c r="L3699" s="8"/>
      <c r="M3699" s="8"/>
      <c r="N3699" s="51" t="s">
        <v>23648</v>
      </c>
      <c r="O3699" s="57" t="s">
        <v>52</v>
      </c>
      <c r="P3699" s="51"/>
      <c r="Q3699" s="51"/>
      <c r="R3699" s="57" t="s">
        <v>8291</v>
      </c>
      <c r="S3699" s="57" t="s">
        <v>23649</v>
      </c>
      <c r="T3699" s="11" t="str">
        <f t="shared" si="2"/>
        <v>Chad Berens</v>
      </c>
      <c r="U3699" s="57" t="s">
        <v>106</v>
      </c>
      <c r="V3699" s="51" t="s">
        <v>23650</v>
      </c>
      <c r="W3699" s="57" t="s">
        <v>23651</v>
      </c>
      <c r="X3699" s="51" t="s">
        <v>23615</v>
      </c>
      <c r="Y3699" s="56" t="s">
        <v>23652</v>
      </c>
      <c r="Z3699" s="56" t="s">
        <v>23616</v>
      </c>
      <c r="AA3699" s="56" t="s">
        <v>23653</v>
      </c>
      <c r="AB3699" s="56" t="s">
        <v>23617</v>
      </c>
      <c r="AC3699" s="56" t="s">
        <v>23654</v>
      </c>
      <c r="AD3699" s="56" t="s">
        <v>23618</v>
      </c>
      <c r="AE3699" s="51" t="s">
        <v>23619</v>
      </c>
      <c r="AF3699" s="8" t="s">
        <v>23620</v>
      </c>
      <c r="AG3699" s="8" t="s">
        <v>6729</v>
      </c>
      <c r="AH3699" s="8" t="s">
        <v>65</v>
      </c>
      <c r="AI3699" s="8" t="s">
        <v>18832</v>
      </c>
      <c r="AJ3699" s="8"/>
      <c r="AK3699" s="8" t="s">
        <v>23621</v>
      </c>
      <c r="AL3699" s="8" t="s">
        <v>1377</v>
      </c>
      <c r="AM3699" s="8" t="s">
        <v>4117</v>
      </c>
      <c r="AN3699" s="8" t="s">
        <v>23622</v>
      </c>
      <c r="AO3699" s="8" t="s">
        <v>23655</v>
      </c>
      <c r="AP3699" s="14" t="s">
        <v>23620</v>
      </c>
      <c r="AQ3699" s="11">
        <v>1816.0</v>
      </c>
    </row>
    <row r="3700">
      <c r="A3700" s="8" t="str">
        <f t="shared" si="1"/>
        <v>Jackie McKenzie</v>
      </c>
      <c r="B3700" s="51" t="s">
        <v>23610</v>
      </c>
      <c r="C3700" s="51" t="s">
        <v>21084</v>
      </c>
      <c r="D3700" s="2" t="s">
        <v>6716</v>
      </c>
      <c r="E3700" s="8" t="s">
        <v>6717</v>
      </c>
      <c r="F3700" s="8" t="s">
        <v>3309</v>
      </c>
      <c r="G3700" s="51" t="s">
        <v>19294</v>
      </c>
      <c r="H3700" s="8" t="s">
        <v>23611</v>
      </c>
      <c r="I3700" s="8" t="s">
        <v>2373</v>
      </c>
      <c r="J3700" s="10">
        <v>3.63</v>
      </c>
      <c r="K3700" s="8" t="s">
        <v>23612</v>
      </c>
      <c r="L3700" s="8"/>
      <c r="M3700" s="8"/>
      <c r="N3700" s="51" t="s">
        <v>23656</v>
      </c>
      <c r="O3700" s="51" t="s">
        <v>52</v>
      </c>
      <c r="P3700" s="51"/>
      <c r="Q3700" s="51"/>
      <c r="R3700" s="8" t="s">
        <v>8319</v>
      </c>
      <c r="S3700" s="8" t="s">
        <v>2462</v>
      </c>
      <c r="T3700" s="11" t="str">
        <f t="shared" si="2"/>
        <v>Jackie McKenzie</v>
      </c>
      <c r="U3700" s="8" t="s">
        <v>106</v>
      </c>
      <c r="V3700" s="51" t="s">
        <v>23657</v>
      </c>
      <c r="W3700" s="8" t="s">
        <v>23658</v>
      </c>
      <c r="X3700" s="51" t="s">
        <v>23615</v>
      </c>
      <c r="Y3700" s="51" t="s">
        <v>60</v>
      </c>
      <c r="Z3700" s="56" t="s">
        <v>23616</v>
      </c>
      <c r="AA3700" s="51" t="s">
        <v>60</v>
      </c>
      <c r="AB3700" s="56" t="s">
        <v>23617</v>
      </c>
      <c r="AC3700" s="51" t="s">
        <v>60</v>
      </c>
      <c r="AD3700" s="56" t="s">
        <v>23618</v>
      </c>
      <c r="AE3700" s="51" t="s">
        <v>23619</v>
      </c>
      <c r="AF3700" s="8" t="s">
        <v>23620</v>
      </c>
      <c r="AG3700" s="8" t="s">
        <v>6729</v>
      </c>
      <c r="AH3700" s="8" t="s">
        <v>65</v>
      </c>
      <c r="AI3700" s="8" t="s">
        <v>18832</v>
      </c>
      <c r="AJ3700" s="8"/>
      <c r="AK3700" s="8" t="s">
        <v>23621</v>
      </c>
      <c r="AL3700" s="8" t="s">
        <v>1377</v>
      </c>
      <c r="AM3700" s="8" t="s">
        <v>4117</v>
      </c>
      <c r="AN3700" s="8" t="s">
        <v>23622</v>
      </c>
      <c r="AO3700" s="8" t="s">
        <v>23623</v>
      </c>
      <c r="AP3700" s="29" t="s">
        <v>23620</v>
      </c>
      <c r="AQ3700" s="11">
        <v>1816.0</v>
      </c>
    </row>
    <row r="3701">
      <c r="A3701" s="8" t="str">
        <f t="shared" si="1"/>
        <v>Wes Ferguson</v>
      </c>
      <c r="B3701" s="16" t="s">
        <v>23610</v>
      </c>
      <c r="C3701" s="51" t="s">
        <v>21084</v>
      </c>
      <c r="D3701" s="79" t="s">
        <v>6716</v>
      </c>
      <c r="E3701" s="62" t="s">
        <v>6717</v>
      </c>
      <c r="F3701" s="62" t="s">
        <v>3309</v>
      </c>
      <c r="G3701" s="72" t="s">
        <v>19294</v>
      </c>
      <c r="H3701" s="89">
        <v>181446.0</v>
      </c>
      <c r="I3701" s="63" t="s">
        <v>2373</v>
      </c>
      <c r="J3701" s="60">
        <v>3.63</v>
      </c>
      <c r="K3701" s="18" t="s">
        <v>23612</v>
      </c>
      <c r="L3701" s="18"/>
      <c r="M3701" s="18"/>
      <c r="N3701" s="61" t="s">
        <v>23659</v>
      </c>
      <c r="O3701" s="51" t="s">
        <v>52</v>
      </c>
      <c r="P3701" s="61" t="s">
        <v>207</v>
      </c>
      <c r="Q3701" s="61"/>
      <c r="R3701" s="51" t="s">
        <v>262</v>
      </c>
      <c r="S3701" s="51" t="s">
        <v>8715</v>
      </c>
      <c r="T3701" s="11" t="str">
        <f t="shared" si="2"/>
        <v>Wes Ferguson</v>
      </c>
      <c r="U3701" s="51" t="s">
        <v>80</v>
      </c>
      <c r="V3701" s="51" t="s">
        <v>23660</v>
      </c>
      <c r="W3701" s="51"/>
      <c r="X3701" s="62" t="s">
        <v>23615</v>
      </c>
      <c r="Y3701" s="62"/>
      <c r="Z3701" s="62"/>
      <c r="AA3701" s="62"/>
      <c r="AB3701" s="62"/>
      <c r="AC3701" s="62"/>
      <c r="AD3701" s="62"/>
      <c r="AE3701" s="62" t="s">
        <v>23619</v>
      </c>
      <c r="AF3701" s="62" t="s">
        <v>23620</v>
      </c>
      <c r="AG3701" s="62" t="s">
        <v>6729</v>
      </c>
      <c r="AH3701" s="72" t="s">
        <v>65</v>
      </c>
      <c r="AI3701" s="63" t="s">
        <v>18832</v>
      </c>
      <c r="AJ3701" s="77"/>
      <c r="AK3701" s="63" t="s">
        <v>23621</v>
      </c>
      <c r="AL3701" s="63" t="s">
        <v>1377</v>
      </c>
      <c r="AM3701" s="60" t="s">
        <v>4117</v>
      </c>
      <c r="AN3701" s="97">
        <v>0.6876155268022182</v>
      </c>
      <c r="AO3701" s="98">
        <v>51612.0</v>
      </c>
      <c r="AP3701" s="26" t="s">
        <v>23620</v>
      </c>
      <c r="AQ3701" s="68">
        <v>1816.0</v>
      </c>
    </row>
    <row r="3702">
      <c r="A3702" s="8" t="str">
        <f t="shared" si="1"/>
        <v>AC Kyle has been removed. </v>
      </c>
      <c r="B3702" s="51" t="s">
        <v>23610</v>
      </c>
      <c r="C3702" s="51" t="s">
        <v>21084</v>
      </c>
      <c r="D3702" s="2" t="s">
        <v>6716</v>
      </c>
      <c r="E3702" s="8" t="s">
        <v>6717</v>
      </c>
      <c r="F3702" s="8" t="s">
        <v>3309</v>
      </c>
      <c r="G3702" s="51" t="s">
        <v>19294</v>
      </c>
      <c r="H3702" s="8" t="s">
        <v>23611</v>
      </c>
      <c r="I3702" s="8" t="s">
        <v>2373</v>
      </c>
      <c r="J3702" s="10">
        <v>3.63</v>
      </c>
      <c r="K3702" s="8" t="s">
        <v>23612</v>
      </c>
      <c r="L3702" s="8"/>
      <c r="M3702" s="8"/>
      <c r="N3702" s="51" t="s">
        <v>23661</v>
      </c>
      <c r="O3702" s="51" t="s">
        <v>52</v>
      </c>
      <c r="P3702" s="51"/>
      <c r="Q3702" s="51" t="s">
        <v>2847</v>
      </c>
      <c r="R3702" s="8" t="s">
        <v>16839</v>
      </c>
      <c r="S3702" s="8"/>
      <c r="T3702" s="11" t="str">
        <f t="shared" si="2"/>
        <v>AC Kyle has been removed. </v>
      </c>
      <c r="U3702" s="8"/>
      <c r="V3702" s="51"/>
      <c r="W3702" s="51"/>
      <c r="X3702" s="51" t="s">
        <v>23615</v>
      </c>
      <c r="Y3702" s="56" t="s">
        <v>23662</v>
      </c>
      <c r="Z3702" s="56" t="s">
        <v>23616</v>
      </c>
      <c r="AA3702" s="51" t="s">
        <v>60</v>
      </c>
      <c r="AB3702" s="56" t="s">
        <v>23617</v>
      </c>
      <c r="AC3702" s="51" t="s">
        <v>60</v>
      </c>
      <c r="AD3702" s="56" t="s">
        <v>23618</v>
      </c>
      <c r="AE3702" s="51" t="s">
        <v>23619</v>
      </c>
      <c r="AF3702" s="8" t="s">
        <v>23620</v>
      </c>
      <c r="AG3702" s="8" t="s">
        <v>6729</v>
      </c>
      <c r="AH3702" s="8" t="s">
        <v>65</v>
      </c>
      <c r="AI3702" s="8" t="s">
        <v>18832</v>
      </c>
      <c r="AJ3702" s="8"/>
      <c r="AK3702" s="8" t="s">
        <v>23621</v>
      </c>
      <c r="AL3702" s="8" t="s">
        <v>1377</v>
      </c>
      <c r="AM3702" s="8" t="s">
        <v>4117</v>
      </c>
      <c r="AN3702" s="8" t="s">
        <v>23622</v>
      </c>
      <c r="AO3702" s="8" t="s">
        <v>23623</v>
      </c>
      <c r="AP3702" s="29" t="s">
        <v>23620</v>
      </c>
      <c r="AQ3702" s="11">
        <v>1816.0</v>
      </c>
    </row>
    <row r="3703">
      <c r="A3703" s="8" t="str">
        <f t="shared" si="1"/>
        <v>Ryan Purrington</v>
      </c>
      <c r="B3703" s="8" t="s">
        <v>23663</v>
      </c>
      <c r="C3703" s="51" t="s">
        <v>22175</v>
      </c>
      <c r="D3703" s="2" t="s">
        <v>6801</v>
      </c>
      <c r="E3703" s="8" t="s">
        <v>19746</v>
      </c>
      <c r="F3703" s="8" t="s">
        <v>2136</v>
      </c>
      <c r="G3703" s="51" t="s">
        <v>19294</v>
      </c>
      <c r="H3703" s="13" t="s">
        <v>23664</v>
      </c>
      <c r="I3703" s="8" t="s">
        <v>49</v>
      </c>
      <c r="J3703" s="10">
        <v>3.22</v>
      </c>
      <c r="K3703" s="8" t="s">
        <v>23665</v>
      </c>
      <c r="L3703" s="8"/>
      <c r="M3703" s="8"/>
      <c r="N3703" s="51" t="s">
        <v>23666</v>
      </c>
      <c r="O3703" s="57" t="s">
        <v>52</v>
      </c>
      <c r="P3703" s="51"/>
      <c r="Q3703" s="51"/>
      <c r="R3703" s="57" t="s">
        <v>927</v>
      </c>
      <c r="S3703" s="57" t="s">
        <v>23667</v>
      </c>
      <c r="T3703" s="11" t="str">
        <f t="shared" si="2"/>
        <v>Ryan Purrington</v>
      </c>
      <c r="U3703" s="57" t="s">
        <v>55</v>
      </c>
      <c r="V3703" s="51" t="s">
        <v>23668</v>
      </c>
      <c r="W3703" s="57" t="s">
        <v>23669</v>
      </c>
      <c r="X3703" s="51" t="s">
        <v>23670</v>
      </c>
      <c r="Y3703" s="51" t="s">
        <v>60</v>
      </c>
      <c r="Z3703" s="56" t="s">
        <v>23671</v>
      </c>
      <c r="AA3703" s="51" t="s">
        <v>60</v>
      </c>
      <c r="AB3703" s="56" t="s">
        <v>21648</v>
      </c>
      <c r="AC3703" s="56" t="s">
        <v>23672</v>
      </c>
      <c r="AD3703" s="56" t="s">
        <v>21649</v>
      </c>
      <c r="AE3703" s="51" t="s">
        <v>23673</v>
      </c>
      <c r="AF3703" s="8" t="s">
        <v>23674</v>
      </c>
      <c r="AG3703" s="8" t="s">
        <v>6816</v>
      </c>
      <c r="AH3703" s="8" t="s">
        <v>4581</v>
      </c>
      <c r="AI3703" s="8" t="s">
        <v>18832</v>
      </c>
      <c r="AJ3703" s="8"/>
      <c r="AK3703" s="8"/>
      <c r="AL3703" s="8"/>
      <c r="AM3703" s="8"/>
      <c r="AN3703" s="8" t="s">
        <v>23675</v>
      </c>
      <c r="AO3703" s="8" t="s">
        <v>23676</v>
      </c>
      <c r="AP3703" s="29" t="s">
        <v>23674</v>
      </c>
      <c r="AQ3703" s="11">
        <v>1095.0</v>
      </c>
    </row>
    <row r="3704">
      <c r="A3704" s="8" t="str">
        <f t="shared" si="1"/>
        <v>D’Mahl McFadden</v>
      </c>
      <c r="B3704" s="51" t="s">
        <v>23663</v>
      </c>
      <c r="C3704" s="51" t="s">
        <v>22175</v>
      </c>
      <c r="D3704" s="2" t="s">
        <v>6801</v>
      </c>
      <c r="E3704" s="8" t="s">
        <v>19746</v>
      </c>
      <c r="F3704" s="8" t="s">
        <v>2136</v>
      </c>
      <c r="G3704" s="51" t="s">
        <v>19294</v>
      </c>
      <c r="H3704" s="8" t="s">
        <v>23664</v>
      </c>
      <c r="I3704" s="8" t="s">
        <v>49</v>
      </c>
      <c r="J3704" s="10">
        <v>3.22</v>
      </c>
      <c r="K3704" s="8" t="s">
        <v>23665</v>
      </c>
      <c r="L3704" s="8"/>
      <c r="M3704" s="8"/>
      <c r="N3704" s="51" t="s">
        <v>23677</v>
      </c>
      <c r="O3704" s="51" t="s">
        <v>52</v>
      </c>
      <c r="P3704" s="51"/>
      <c r="Q3704" s="51"/>
      <c r="R3704" s="51" t="s">
        <v>23678</v>
      </c>
      <c r="S3704" s="51" t="s">
        <v>23679</v>
      </c>
      <c r="T3704" s="11" t="str">
        <f t="shared" si="2"/>
        <v>D’Mahl McFadden</v>
      </c>
      <c r="U3704" s="51" t="s">
        <v>80</v>
      </c>
      <c r="V3704" s="51"/>
      <c r="W3704" s="51"/>
      <c r="X3704" s="94" t="s">
        <v>23670</v>
      </c>
      <c r="Y3704" s="51" t="s">
        <v>60</v>
      </c>
      <c r="Z3704" s="56" t="s">
        <v>23671</v>
      </c>
      <c r="AA3704" s="51" t="s">
        <v>60</v>
      </c>
      <c r="AB3704" s="51" t="s">
        <v>60</v>
      </c>
      <c r="AC3704" s="51" t="s">
        <v>60</v>
      </c>
      <c r="AD3704" s="51" t="s">
        <v>60</v>
      </c>
      <c r="AE3704" s="51" t="s">
        <v>23673</v>
      </c>
      <c r="AF3704" s="8" t="s">
        <v>23674</v>
      </c>
      <c r="AG3704" s="8" t="s">
        <v>6816</v>
      </c>
      <c r="AH3704" s="8" t="s">
        <v>4581</v>
      </c>
      <c r="AI3704" s="8" t="s">
        <v>233</v>
      </c>
      <c r="AJ3704" s="8"/>
      <c r="AK3704" s="8"/>
      <c r="AL3704" s="8"/>
      <c r="AM3704" s="8"/>
      <c r="AN3704" s="8" t="s">
        <v>23675</v>
      </c>
      <c r="AO3704" s="8" t="s">
        <v>23680</v>
      </c>
      <c r="AP3704" s="29" t="s">
        <v>23674</v>
      </c>
      <c r="AQ3704" s="11">
        <v>1095.0</v>
      </c>
    </row>
    <row r="3705">
      <c r="A3705" s="8" t="str">
        <f t="shared" si="1"/>
        <v>Al Sayce</v>
      </c>
      <c r="B3705" s="51" t="s">
        <v>23663</v>
      </c>
      <c r="C3705" s="51" t="s">
        <v>22175</v>
      </c>
      <c r="D3705" s="2" t="s">
        <v>6801</v>
      </c>
      <c r="E3705" s="8" t="s">
        <v>19746</v>
      </c>
      <c r="F3705" s="8" t="s">
        <v>2136</v>
      </c>
      <c r="G3705" s="51" t="s">
        <v>19294</v>
      </c>
      <c r="H3705" s="8" t="s">
        <v>23664</v>
      </c>
      <c r="I3705" s="8" t="s">
        <v>49</v>
      </c>
      <c r="J3705" s="10">
        <v>3.22</v>
      </c>
      <c r="K3705" s="8" t="s">
        <v>23665</v>
      </c>
      <c r="L3705" s="8"/>
      <c r="M3705" s="8"/>
      <c r="N3705" s="51" t="s">
        <v>23681</v>
      </c>
      <c r="O3705" s="51" t="s">
        <v>52</v>
      </c>
      <c r="P3705" s="51"/>
      <c r="Q3705" s="51"/>
      <c r="R3705" s="51" t="s">
        <v>19035</v>
      </c>
      <c r="S3705" s="51" t="s">
        <v>23682</v>
      </c>
      <c r="T3705" s="11" t="str">
        <f t="shared" si="2"/>
        <v>Al Sayce</v>
      </c>
      <c r="U3705" s="51" t="s">
        <v>80</v>
      </c>
      <c r="V3705" s="51"/>
      <c r="W3705" s="51"/>
      <c r="X3705" s="94" t="s">
        <v>23670</v>
      </c>
      <c r="Y3705" s="51" t="s">
        <v>60</v>
      </c>
      <c r="Z3705" s="56" t="s">
        <v>23671</v>
      </c>
      <c r="AA3705" s="51" t="s">
        <v>60</v>
      </c>
      <c r="AB3705" s="51" t="s">
        <v>60</v>
      </c>
      <c r="AC3705" s="51" t="s">
        <v>60</v>
      </c>
      <c r="AD3705" s="51" t="s">
        <v>60</v>
      </c>
      <c r="AE3705" s="51" t="s">
        <v>23673</v>
      </c>
      <c r="AF3705" s="8" t="s">
        <v>23674</v>
      </c>
      <c r="AG3705" s="8" t="s">
        <v>6816</v>
      </c>
      <c r="AH3705" s="8" t="s">
        <v>4581</v>
      </c>
      <c r="AI3705" s="8" t="s">
        <v>233</v>
      </c>
      <c r="AJ3705" s="8"/>
      <c r="AK3705" s="8"/>
      <c r="AL3705" s="8"/>
      <c r="AM3705" s="8"/>
      <c r="AN3705" s="8" t="s">
        <v>23675</v>
      </c>
      <c r="AO3705" s="8" t="s">
        <v>23680</v>
      </c>
      <c r="AP3705" s="29" t="s">
        <v>23674</v>
      </c>
      <c r="AQ3705" s="11">
        <v>1095.0</v>
      </c>
    </row>
    <row r="3706">
      <c r="A3706" s="8" t="str">
        <f t="shared" si="1"/>
        <v>Aaron Thompson</v>
      </c>
      <c r="B3706" s="8" t="s">
        <v>23683</v>
      </c>
      <c r="C3706" s="51" t="s">
        <v>19771</v>
      </c>
      <c r="D3706" s="9" t="s">
        <v>6801</v>
      </c>
      <c r="E3706" s="8" t="s">
        <v>23684</v>
      </c>
      <c r="F3706" s="8" t="s">
        <v>2136</v>
      </c>
      <c r="G3706" s="8" t="s">
        <v>19294</v>
      </c>
      <c r="H3706" s="8" t="s">
        <v>23685</v>
      </c>
      <c r="I3706" s="8" t="s">
        <v>49</v>
      </c>
      <c r="J3706" s="10">
        <v>3.0</v>
      </c>
      <c r="K3706" s="8" t="s">
        <v>23686</v>
      </c>
      <c r="L3706" s="8" t="s">
        <v>86</v>
      </c>
      <c r="M3706" s="8" t="s">
        <v>86</v>
      </c>
      <c r="N3706" s="8" t="s">
        <v>23687</v>
      </c>
      <c r="O3706" s="8" t="s">
        <v>52</v>
      </c>
      <c r="P3706" s="51"/>
      <c r="Q3706" s="51"/>
      <c r="R3706" s="8" t="s">
        <v>171</v>
      </c>
      <c r="S3706" s="8" t="s">
        <v>3414</v>
      </c>
      <c r="T3706" s="11" t="str">
        <f t="shared" si="2"/>
        <v>Aaron Thompson</v>
      </c>
      <c r="U3706" s="8" t="s">
        <v>412</v>
      </c>
      <c r="V3706" s="8" t="s">
        <v>86</v>
      </c>
      <c r="W3706" s="8" t="s">
        <v>86</v>
      </c>
      <c r="X3706" s="8" t="s">
        <v>23688</v>
      </c>
      <c r="Y3706" s="56" t="s">
        <v>23689</v>
      </c>
      <c r="Z3706" s="56" t="s">
        <v>23690</v>
      </c>
      <c r="AA3706" s="51" t="s">
        <v>60</v>
      </c>
      <c r="AB3706" s="56" t="s">
        <v>23691</v>
      </c>
      <c r="AC3706" s="51" t="s">
        <v>60</v>
      </c>
      <c r="AD3706" s="56" t="s">
        <v>23692</v>
      </c>
      <c r="AE3706" s="51" t="s">
        <v>23693</v>
      </c>
      <c r="AF3706" s="8" t="s">
        <v>23694</v>
      </c>
      <c r="AG3706" s="8" t="s">
        <v>6816</v>
      </c>
      <c r="AH3706" s="8" t="s">
        <v>194</v>
      </c>
      <c r="AI3706" s="8" t="s">
        <v>66</v>
      </c>
      <c r="AJ3706" s="8" t="s">
        <v>86</v>
      </c>
      <c r="AK3706" s="8" t="s">
        <v>86</v>
      </c>
      <c r="AL3706" s="8" t="s">
        <v>86</v>
      </c>
      <c r="AM3706" s="8" t="s">
        <v>86</v>
      </c>
      <c r="AN3706" s="8" t="s">
        <v>422</v>
      </c>
      <c r="AO3706" s="8" t="s">
        <v>22927</v>
      </c>
      <c r="AP3706" s="29" t="s">
        <v>23694</v>
      </c>
      <c r="AQ3706" s="11">
        <v>4165.0</v>
      </c>
    </row>
    <row r="3707">
      <c r="A3707" s="8" t="str">
        <f t="shared" si="1"/>
        <v>Dan Roark</v>
      </c>
      <c r="B3707" s="51" t="s">
        <v>23683</v>
      </c>
      <c r="C3707" s="51" t="s">
        <v>19771</v>
      </c>
      <c r="D3707" s="2" t="s">
        <v>6801</v>
      </c>
      <c r="E3707" s="8" t="s">
        <v>23684</v>
      </c>
      <c r="F3707" s="8" t="s">
        <v>2136</v>
      </c>
      <c r="G3707" s="51" t="s">
        <v>19294</v>
      </c>
      <c r="H3707" s="8" t="s">
        <v>23685</v>
      </c>
      <c r="I3707" s="8" t="s">
        <v>49</v>
      </c>
      <c r="J3707" s="10">
        <v>3.0</v>
      </c>
      <c r="K3707" s="8" t="s">
        <v>23686</v>
      </c>
      <c r="L3707" s="8"/>
      <c r="M3707" s="8"/>
      <c r="N3707" s="51" t="s">
        <v>23695</v>
      </c>
      <c r="O3707" s="51" t="s">
        <v>52</v>
      </c>
      <c r="P3707" s="51"/>
      <c r="Q3707" s="51"/>
      <c r="R3707" s="51" t="s">
        <v>344</v>
      </c>
      <c r="S3707" s="51" t="s">
        <v>23696</v>
      </c>
      <c r="T3707" s="11" t="str">
        <f t="shared" si="2"/>
        <v>Dan Roark</v>
      </c>
      <c r="U3707" s="51" t="s">
        <v>55</v>
      </c>
      <c r="V3707" s="51" t="s">
        <v>23697</v>
      </c>
      <c r="W3707" s="51" t="s">
        <v>23698</v>
      </c>
      <c r="X3707" s="94" t="s">
        <v>23688</v>
      </c>
      <c r="Y3707" s="56" t="s">
        <v>23699</v>
      </c>
      <c r="Z3707" s="56" t="s">
        <v>23690</v>
      </c>
      <c r="AA3707" s="51" t="s">
        <v>60</v>
      </c>
      <c r="AB3707" s="51" t="s">
        <v>60</v>
      </c>
      <c r="AC3707" s="51" t="s">
        <v>60</v>
      </c>
      <c r="AD3707" s="51" t="s">
        <v>60</v>
      </c>
      <c r="AE3707" s="51" t="s">
        <v>23700</v>
      </c>
      <c r="AF3707" s="8" t="s">
        <v>23694</v>
      </c>
      <c r="AG3707" s="8" t="s">
        <v>6816</v>
      </c>
      <c r="AH3707" s="8" t="s">
        <v>194</v>
      </c>
      <c r="AI3707" s="8" t="s">
        <v>66</v>
      </c>
      <c r="AJ3707" s="8"/>
      <c r="AK3707" s="8"/>
      <c r="AL3707" s="8"/>
      <c r="AM3707" s="8"/>
      <c r="AN3707" s="8" t="s">
        <v>23701</v>
      </c>
      <c r="AO3707" s="8" t="s">
        <v>22927</v>
      </c>
      <c r="AP3707" s="29" t="s">
        <v>23694</v>
      </c>
      <c r="AQ3707" s="11">
        <v>4165.0</v>
      </c>
    </row>
    <row r="3708">
      <c r="A3708" s="8" t="str">
        <f t="shared" si="1"/>
        <v>Bill Edson</v>
      </c>
      <c r="B3708" s="51" t="s">
        <v>23683</v>
      </c>
      <c r="C3708" s="51" t="s">
        <v>19771</v>
      </c>
      <c r="D3708" s="2" t="s">
        <v>6801</v>
      </c>
      <c r="E3708" s="8" t="s">
        <v>23684</v>
      </c>
      <c r="F3708" s="8" t="s">
        <v>2136</v>
      </c>
      <c r="G3708" s="51" t="s">
        <v>19294</v>
      </c>
      <c r="H3708" s="8" t="s">
        <v>23685</v>
      </c>
      <c r="I3708" s="8" t="s">
        <v>49</v>
      </c>
      <c r="J3708" s="10">
        <v>3.0</v>
      </c>
      <c r="K3708" s="8" t="s">
        <v>23686</v>
      </c>
      <c r="L3708" s="8"/>
      <c r="M3708" s="8"/>
      <c r="N3708" s="57" t="s">
        <v>23702</v>
      </c>
      <c r="O3708" s="51" t="s">
        <v>52</v>
      </c>
      <c r="P3708" s="51"/>
      <c r="Q3708" s="51"/>
      <c r="R3708" s="51" t="s">
        <v>1825</v>
      </c>
      <c r="S3708" s="51" t="s">
        <v>23703</v>
      </c>
      <c r="T3708" s="11" t="str">
        <f t="shared" si="2"/>
        <v>Bill Edson</v>
      </c>
      <c r="U3708" s="57" t="s">
        <v>160</v>
      </c>
      <c r="V3708" s="51" t="s">
        <v>23704</v>
      </c>
      <c r="W3708" s="51"/>
      <c r="X3708" s="51" t="s">
        <v>23688</v>
      </c>
      <c r="Y3708" s="51" t="s">
        <v>60</v>
      </c>
      <c r="Z3708" s="56" t="s">
        <v>23690</v>
      </c>
      <c r="AA3708" s="51" t="s">
        <v>60</v>
      </c>
      <c r="AB3708" s="51" t="s">
        <v>60</v>
      </c>
      <c r="AC3708" s="51" t="s">
        <v>60</v>
      </c>
      <c r="AD3708" s="56" t="s">
        <v>23692</v>
      </c>
      <c r="AE3708" s="51" t="s">
        <v>23700</v>
      </c>
      <c r="AF3708" s="8" t="s">
        <v>23694</v>
      </c>
      <c r="AG3708" s="8" t="s">
        <v>6816</v>
      </c>
      <c r="AH3708" s="8" t="s">
        <v>194</v>
      </c>
      <c r="AI3708" s="8" t="s">
        <v>66</v>
      </c>
      <c r="AJ3708" s="8"/>
      <c r="AK3708" s="8"/>
      <c r="AL3708" s="8"/>
      <c r="AM3708" s="8"/>
      <c r="AN3708" s="8" t="s">
        <v>23701</v>
      </c>
      <c r="AO3708" s="8" t="s">
        <v>22927</v>
      </c>
      <c r="AP3708" s="29" t="s">
        <v>23694</v>
      </c>
      <c r="AQ3708" s="11">
        <v>4165.0</v>
      </c>
    </row>
    <row r="3709">
      <c r="A3709" s="8" t="str">
        <f t="shared" si="1"/>
        <v>Crystal Blamy</v>
      </c>
      <c r="B3709" s="51" t="s">
        <v>23683</v>
      </c>
      <c r="C3709" s="51" t="s">
        <v>19771</v>
      </c>
      <c r="D3709" s="2" t="s">
        <v>6801</v>
      </c>
      <c r="E3709" s="8" t="s">
        <v>23684</v>
      </c>
      <c r="F3709" s="8" t="s">
        <v>2136</v>
      </c>
      <c r="G3709" s="51" t="s">
        <v>19294</v>
      </c>
      <c r="H3709" s="8" t="s">
        <v>23685</v>
      </c>
      <c r="I3709" s="8" t="s">
        <v>49</v>
      </c>
      <c r="J3709" s="10">
        <v>3.0</v>
      </c>
      <c r="K3709" s="8" t="s">
        <v>23686</v>
      </c>
      <c r="L3709" s="8"/>
      <c r="M3709" s="8"/>
      <c r="N3709" s="51" t="s">
        <v>23705</v>
      </c>
      <c r="O3709" s="51" t="s">
        <v>52</v>
      </c>
      <c r="P3709" s="51"/>
      <c r="Q3709" s="51"/>
      <c r="R3709" s="51" t="s">
        <v>7691</v>
      </c>
      <c r="S3709" s="51" t="s">
        <v>23706</v>
      </c>
      <c r="T3709" s="11" t="str">
        <f t="shared" si="2"/>
        <v>Crystal Blamy</v>
      </c>
      <c r="U3709" s="51" t="s">
        <v>80</v>
      </c>
      <c r="V3709" s="51"/>
      <c r="W3709" s="51"/>
      <c r="X3709" s="94" t="s">
        <v>23688</v>
      </c>
      <c r="Y3709" s="51" t="s">
        <v>60</v>
      </c>
      <c r="Z3709" s="56" t="s">
        <v>23690</v>
      </c>
      <c r="AA3709" s="51" t="s">
        <v>60</v>
      </c>
      <c r="AB3709" s="51" t="s">
        <v>60</v>
      </c>
      <c r="AC3709" s="51" t="s">
        <v>60</v>
      </c>
      <c r="AD3709" s="51" t="s">
        <v>60</v>
      </c>
      <c r="AE3709" s="51" t="s">
        <v>23700</v>
      </c>
      <c r="AF3709" s="8" t="s">
        <v>23694</v>
      </c>
      <c r="AG3709" s="8" t="s">
        <v>6816</v>
      </c>
      <c r="AH3709" s="8" t="s">
        <v>194</v>
      </c>
      <c r="AI3709" s="8" t="s">
        <v>66</v>
      </c>
      <c r="AJ3709" s="8"/>
      <c r="AK3709" s="8"/>
      <c r="AL3709" s="8"/>
      <c r="AM3709" s="8"/>
      <c r="AN3709" s="8" t="s">
        <v>23701</v>
      </c>
      <c r="AO3709" s="8" t="s">
        <v>22927</v>
      </c>
      <c r="AP3709" s="29" t="s">
        <v>23694</v>
      </c>
      <c r="AQ3709" s="11">
        <v>4165.0</v>
      </c>
    </row>
    <row r="3710">
      <c r="A3710" s="8" t="str">
        <f t="shared" si="1"/>
        <v>Zach Emerson</v>
      </c>
      <c r="B3710" s="8" t="s">
        <v>23707</v>
      </c>
      <c r="C3710" s="51" t="s">
        <v>22175</v>
      </c>
      <c r="D3710" s="2" t="s">
        <v>6801</v>
      </c>
      <c r="E3710" s="51" t="s">
        <v>23708</v>
      </c>
      <c r="F3710" s="51" t="s">
        <v>2136</v>
      </c>
      <c r="G3710" s="51" t="s">
        <v>19294</v>
      </c>
      <c r="H3710" s="51" t="s">
        <v>23709</v>
      </c>
      <c r="I3710" s="59" t="s">
        <v>49</v>
      </c>
      <c r="J3710" s="60">
        <v>2.57</v>
      </c>
      <c r="K3710" s="51" t="s">
        <v>23710</v>
      </c>
      <c r="L3710" s="51"/>
      <c r="M3710" s="51"/>
      <c r="N3710" s="51" t="s">
        <v>23711</v>
      </c>
      <c r="O3710" s="51" t="s">
        <v>52</v>
      </c>
      <c r="P3710" s="51"/>
      <c r="Q3710" s="51"/>
      <c r="R3710" s="51" t="s">
        <v>1734</v>
      </c>
      <c r="S3710" s="51" t="s">
        <v>23712</v>
      </c>
      <c r="T3710" s="11" t="str">
        <f t="shared" si="2"/>
        <v>Zach Emerson</v>
      </c>
      <c r="U3710" s="51" t="s">
        <v>55</v>
      </c>
      <c r="V3710" s="51" t="s">
        <v>23713</v>
      </c>
      <c r="W3710" s="51"/>
      <c r="X3710" s="51" t="s">
        <v>23714</v>
      </c>
      <c r="Y3710" s="51" t="s">
        <v>60</v>
      </c>
      <c r="Z3710" s="56" t="s">
        <v>23715</v>
      </c>
      <c r="AA3710" s="51" t="s">
        <v>60</v>
      </c>
      <c r="AB3710" s="51" t="s">
        <v>60</v>
      </c>
      <c r="AC3710" s="51" t="s">
        <v>60</v>
      </c>
      <c r="AD3710" s="56" t="s">
        <v>23716</v>
      </c>
      <c r="AE3710" s="51" t="s">
        <v>23717</v>
      </c>
      <c r="AF3710" s="51" t="s">
        <v>23707</v>
      </c>
      <c r="AG3710" s="51" t="s">
        <v>6816</v>
      </c>
      <c r="AH3710" s="51" t="s">
        <v>4581</v>
      </c>
      <c r="AI3710" s="59" t="s">
        <v>18832</v>
      </c>
      <c r="AJ3710" s="51"/>
      <c r="AK3710" s="59"/>
      <c r="AL3710" s="59"/>
      <c r="AM3710" s="59"/>
      <c r="AN3710" s="59" t="s">
        <v>23718</v>
      </c>
      <c r="AO3710" s="59" t="s">
        <v>23719</v>
      </c>
      <c r="AP3710" s="67" t="s">
        <v>23707</v>
      </c>
      <c r="AQ3710" s="68">
        <v>1771.0</v>
      </c>
    </row>
    <row r="3711">
      <c r="A3711" s="8" t="str">
        <f t="shared" si="1"/>
        <v>Will Tifft</v>
      </c>
      <c r="B3711" s="51" t="s">
        <v>23720</v>
      </c>
      <c r="C3711" s="51" t="s">
        <v>19771</v>
      </c>
      <c r="D3711" s="2" t="s">
        <v>6801</v>
      </c>
      <c r="E3711" s="8" t="s">
        <v>23721</v>
      </c>
      <c r="F3711" s="8" t="s">
        <v>2136</v>
      </c>
      <c r="G3711" s="51" t="s">
        <v>19294</v>
      </c>
      <c r="H3711" s="8" t="s">
        <v>23722</v>
      </c>
      <c r="I3711" s="8" t="s">
        <v>49</v>
      </c>
      <c r="J3711" s="10">
        <v>2.95</v>
      </c>
      <c r="K3711" s="8" t="s">
        <v>23723</v>
      </c>
      <c r="L3711" s="8"/>
      <c r="M3711" s="8"/>
      <c r="N3711" s="51" t="s">
        <v>23724</v>
      </c>
      <c r="O3711" s="51" t="s">
        <v>52</v>
      </c>
      <c r="P3711" s="51"/>
      <c r="Q3711" s="51"/>
      <c r="R3711" s="51" t="s">
        <v>859</v>
      </c>
      <c r="S3711" s="51" t="s">
        <v>23725</v>
      </c>
      <c r="T3711" s="11" t="str">
        <f t="shared" si="2"/>
        <v>Will Tifft</v>
      </c>
      <c r="U3711" s="8" t="s">
        <v>55</v>
      </c>
      <c r="V3711" s="51" t="s">
        <v>23726</v>
      </c>
      <c r="W3711" s="51" t="s">
        <v>23727</v>
      </c>
      <c r="X3711" s="94" t="s">
        <v>23728</v>
      </c>
      <c r="Y3711" s="51" t="s">
        <v>60</v>
      </c>
      <c r="Z3711" s="56" t="s">
        <v>23729</v>
      </c>
      <c r="AA3711" s="51" t="s">
        <v>60</v>
      </c>
      <c r="AB3711" s="56" t="s">
        <v>23730</v>
      </c>
      <c r="AC3711" s="51" t="s">
        <v>60</v>
      </c>
      <c r="AD3711" s="51" t="s">
        <v>60</v>
      </c>
      <c r="AE3711" s="51" t="s">
        <v>23731</v>
      </c>
      <c r="AF3711" s="8" t="s">
        <v>23732</v>
      </c>
      <c r="AG3711" s="8" t="s">
        <v>6816</v>
      </c>
      <c r="AH3711" s="8" t="s">
        <v>4581</v>
      </c>
      <c r="AI3711" s="8" t="s">
        <v>66</v>
      </c>
      <c r="AJ3711" s="8"/>
      <c r="AK3711" s="8"/>
      <c r="AL3711" s="8"/>
      <c r="AM3711" s="8"/>
      <c r="AN3711" s="8" t="s">
        <v>23733</v>
      </c>
      <c r="AO3711" s="8" t="s">
        <v>23734</v>
      </c>
      <c r="AP3711" s="29" t="s">
        <v>23732</v>
      </c>
      <c r="AQ3711" s="11">
        <v>4124.0</v>
      </c>
    </row>
    <row r="3712">
      <c r="A3712" s="8" t="str">
        <f t="shared" si="1"/>
        <v>Alice Field</v>
      </c>
      <c r="B3712" s="51" t="s">
        <v>23720</v>
      </c>
      <c r="C3712" s="51" t="s">
        <v>19771</v>
      </c>
      <c r="D3712" s="2" t="s">
        <v>6801</v>
      </c>
      <c r="E3712" s="8" t="s">
        <v>23721</v>
      </c>
      <c r="F3712" s="8" t="s">
        <v>2136</v>
      </c>
      <c r="G3712" s="51" t="s">
        <v>19294</v>
      </c>
      <c r="H3712" s="8" t="s">
        <v>23722</v>
      </c>
      <c r="I3712" s="8" t="s">
        <v>49</v>
      </c>
      <c r="J3712" s="10">
        <v>2.95</v>
      </c>
      <c r="K3712" s="8" t="s">
        <v>23723</v>
      </c>
      <c r="L3712" s="8"/>
      <c r="M3712" s="8"/>
      <c r="N3712" s="51" t="s">
        <v>23735</v>
      </c>
      <c r="O3712" s="51" t="s">
        <v>52</v>
      </c>
      <c r="P3712" s="51"/>
      <c r="Q3712" s="51"/>
      <c r="R3712" s="51" t="s">
        <v>23736</v>
      </c>
      <c r="S3712" s="51" t="s">
        <v>23737</v>
      </c>
      <c r="T3712" s="11" t="str">
        <f t="shared" si="2"/>
        <v>Alice Field</v>
      </c>
      <c r="U3712" s="8" t="s">
        <v>2649</v>
      </c>
      <c r="V3712" s="51" t="s">
        <v>23738</v>
      </c>
      <c r="W3712" s="51" t="s">
        <v>23727</v>
      </c>
      <c r="X3712" s="94" t="s">
        <v>23728</v>
      </c>
      <c r="Y3712" s="56" t="s">
        <v>23739</v>
      </c>
      <c r="Z3712" s="56" t="s">
        <v>23729</v>
      </c>
      <c r="AA3712" s="51" t="s">
        <v>60</v>
      </c>
      <c r="AB3712" s="56" t="s">
        <v>23730</v>
      </c>
      <c r="AC3712" s="51" t="s">
        <v>60</v>
      </c>
      <c r="AD3712" s="51" t="s">
        <v>60</v>
      </c>
      <c r="AE3712" s="51" t="s">
        <v>23731</v>
      </c>
      <c r="AF3712" s="8" t="s">
        <v>23732</v>
      </c>
      <c r="AG3712" s="8" t="s">
        <v>6816</v>
      </c>
      <c r="AH3712" s="8" t="s">
        <v>4581</v>
      </c>
      <c r="AI3712" s="8" t="s">
        <v>66</v>
      </c>
      <c r="AJ3712" s="8"/>
      <c r="AK3712" s="8"/>
      <c r="AL3712" s="8"/>
      <c r="AM3712" s="8"/>
      <c r="AN3712" s="8" t="s">
        <v>23733</v>
      </c>
      <c r="AO3712" s="8" t="s">
        <v>23734</v>
      </c>
      <c r="AP3712" s="29" t="s">
        <v>23732</v>
      </c>
      <c r="AQ3712" s="11">
        <v>4124.0</v>
      </c>
    </row>
    <row r="3713">
      <c r="A3713" s="8" t="str">
        <f t="shared" si="1"/>
        <v>Bryan Dutille</v>
      </c>
      <c r="B3713" s="51" t="s">
        <v>23720</v>
      </c>
      <c r="C3713" s="51" t="s">
        <v>19771</v>
      </c>
      <c r="D3713" s="2" t="s">
        <v>6801</v>
      </c>
      <c r="E3713" s="8" t="s">
        <v>23721</v>
      </c>
      <c r="F3713" s="8" t="s">
        <v>2136</v>
      </c>
      <c r="G3713" s="51" t="s">
        <v>19294</v>
      </c>
      <c r="H3713" s="8" t="s">
        <v>23722</v>
      </c>
      <c r="I3713" s="8" t="s">
        <v>49</v>
      </c>
      <c r="J3713" s="10">
        <v>2.95</v>
      </c>
      <c r="K3713" s="8" t="s">
        <v>23723</v>
      </c>
      <c r="L3713" s="8"/>
      <c r="M3713" s="8"/>
      <c r="N3713" s="51" t="s">
        <v>23740</v>
      </c>
      <c r="O3713" s="51" t="s">
        <v>52</v>
      </c>
      <c r="P3713" s="51"/>
      <c r="Q3713" s="51"/>
      <c r="R3713" s="51" t="s">
        <v>2169</v>
      </c>
      <c r="S3713" s="51" t="s">
        <v>23741</v>
      </c>
      <c r="T3713" s="11" t="str">
        <f t="shared" si="2"/>
        <v>Bryan Dutille</v>
      </c>
      <c r="U3713" s="51" t="s">
        <v>80</v>
      </c>
      <c r="V3713" s="51" t="s">
        <v>23742</v>
      </c>
      <c r="W3713" s="51" t="s">
        <v>23727</v>
      </c>
      <c r="X3713" s="94" t="s">
        <v>23728</v>
      </c>
      <c r="Y3713" s="56" t="s">
        <v>23743</v>
      </c>
      <c r="Z3713" s="56" t="s">
        <v>23729</v>
      </c>
      <c r="AA3713" s="51" t="s">
        <v>60</v>
      </c>
      <c r="AB3713" s="56" t="s">
        <v>23730</v>
      </c>
      <c r="AC3713" s="51" t="s">
        <v>60</v>
      </c>
      <c r="AD3713" s="51" t="s">
        <v>60</v>
      </c>
      <c r="AE3713" s="51" t="s">
        <v>23731</v>
      </c>
      <c r="AF3713" s="8" t="s">
        <v>23732</v>
      </c>
      <c r="AG3713" s="8" t="s">
        <v>6816</v>
      </c>
      <c r="AH3713" s="8" t="s">
        <v>4581</v>
      </c>
      <c r="AI3713" s="8" t="s">
        <v>66</v>
      </c>
      <c r="AJ3713" s="8"/>
      <c r="AK3713" s="8"/>
      <c r="AL3713" s="8"/>
      <c r="AM3713" s="8"/>
      <c r="AN3713" s="8" t="s">
        <v>23733</v>
      </c>
      <c r="AO3713" s="8" t="s">
        <v>23734</v>
      </c>
      <c r="AP3713" s="29" t="s">
        <v>23732</v>
      </c>
      <c r="AQ3713" s="11">
        <v>4124.0</v>
      </c>
    </row>
    <row r="3714">
      <c r="A3714" s="8" t="str">
        <f t="shared" si="1"/>
        <v>Kyle Mau</v>
      </c>
      <c r="B3714" s="8" t="s">
        <v>23720</v>
      </c>
      <c r="C3714" s="51" t="s">
        <v>19771</v>
      </c>
      <c r="D3714" s="2" t="s">
        <v>6801</v>
      </c>
      <c r="E3714" s="8" t="s">
        <v>23721</v>
      </c>
      <c r="F3714" s="8" t="s">
        <v>2136</v>
      </c>
      <c r="G3714" s="51" t="s">
        <v>19294</v>
      </c>
      <c r="H3714" s="13" t="s">
        <v>23722</v>
      </c>
      <c r="I3714" s="8" t="s">
        <v>49</v>
      </c>
      <c r="J3714" s="10">
        <v>2.95</v>
      </c>
      <c r="K3714" s="8" t="s">
        <v>23723</v>
      </c>
      <c r="L3714" s="8"/>
      <c r="M3714" s="8"/>
      <c r="N3714" s="51" t="s">
        <v>23744</v>
      </c>
      <c r="O3714" s="57" t="s">
        <v>52</v>
      </c>
      <c r="P3714" s="51"/>
      <c r="Q3714" s="51"/>
      <c r="R3714" s="57" t="s">
        <v>1275</v>
      </c>
      <c r="S3714" s="57" t="s">
        <v>23745</v>
      </c>
      <c r="T3714" s="11" t="str">
        <f t="shared" si="2"/>
        <v>Kyle Mau</v>
      </c>
      <c r="U3714" s="57" t="s">
        <v>80</v>
      </c>
      <c r="V3714" s="57" t="s">
        <v>23746</v>
      </c>
      <c r="W3714" s="57" t="s">
        <v>23727</v>
      </c>
      <c r="X3714" s="51" t="s">
        <v>23728</v>
      </c>
      <c r="Y3714" s="51" t="s">
        <v>60</v>
      </c>
      <c r="Z3714" s="56" t="s">
        <v>23729</v>
      </c>
      <c r="AA3714" s="51" t="s">
        <v>60</v>
      </c>
      <c r="AB3714" s="56" t="s">
        <v>23730</v>
      </c>
      <c r="AC3714" s="51" t="s">
        <v>60</v>
      </c>
      <c r="AD3714" s="56" t="s">
        <v>23747</v>
      </c>
      <c r="AE3714" s="51" t="s">
        <v>23731</v>
      </c>
      <c r="AF3714" s="8" t="s">
        <v>23732</v>
      </c>
      <c r="AG3714" s="8" t="s">
        <v>6816</v>
      </c>
      <c r="AH3714" s="8" t="s">
        <v>4581</v>
      </c>
      <c r="AI3714" s="8" t="s">
        <v>66</v>
      </c>
      <c r="AJ3714" s="8"/>
      <c r="AK3714" s="8"/>
      <c r="AL3714" s="8"/>
      <c r="AM3714" s="8"/>
      <c r="AN3714" s="8" t="s">
        <v>23733</v>
      </c>
      <c r="AO3714" s="8" t="s">
        <v>23748</v>
      </c>
      <c r="AP3714" s="29" t="s">
        <v>23732</v>
      </c>
      <c r="AQ3714" s="11">
        <v>4124.0</v>
      </c>
    </row>
    <row r="3715">
      <c r="A3715" s="8" t="str">
        <f t="shared" si="1"/>
        <v>Matt Lyle</v>
      </c>
      <c r="B3715" s="51" t="s">
        <v>23720</v>
      </c>
      <c r="C3715" s="51" t="s">
        <v>19771</v>
      </c>
      <c r="D3715" s="2" t="s">
        <v>6801</v>
      </c>
      <c r="E3715" s="8" t="s">
        <v>23721</v>
      </c>
      <c r="F3715" s="8" t="s">
        <v>2136</v>
      </c>
      <c r="G3715" s="51" t="s">
        <v>19294</v>
      </c>
      <c r="H3715" s="8" t="s">
        <v>23722</v>
      </c>
      <c r="I3715" s="8" t="s">
        <v>49</v>
      </c>
      <c r="J3715" s="10">
        <v>2.95</v>
      </c>
      <c r="K3715" s="8" t="s">
        <v>23723</v>
      </c>
      <c r="L3715" s="8"/>
      <c r="M3715" s="8"/>
      <c r="N3715" s="51" t="s">
        <v>23749</v>
      </c>
      <c r="O3715" s="51" t="s">
        <v>52</v>
      </c>
      <c r="P3715" s="51"/>
      <c r="Q3715" s="51"/>
      <c r="R3715" s="51" t="s">
        <v>771</v>
      </c>
      <c r="S3715" s="51" t="s">
        <v>6645</v>
      </c>
      <c r="T3715" s="11" t="str">
        <f t="shared" si="2"/>
        <v>Matt Lyle</v>
      </c>
      <c r="U3715" s="51" t="s">
        <v>80</v>
      </c>
      <c r="V3715" s="51" t="s">
        <v>23750</v>
      </c>
      <c r="W3715" s="51" t="s">
        <v>23727</v>
      </c>
      <c r="X3715" s="51" t="s">
        <v>23728</v>
      </c>
      <c r="Y3715" s="51" t="s">
        <v>60</v>
      </c>
      <c r="Z3715" s="56" t="s">
        <v>23729</v>
      </c>
      <c r="AA3715" s="51" t="s">
        <v>60</v>
      </c>
      <c r="AB3715" s="56" t="s">
        <v>23730</v>
      </c>
      <c r="AC3715" s="51" t="s">
        <v>60</v>
      </c>
      <c r="AD3715" s="56" t="s">
        <v>23747</v>
      </c>
      <c r="AE3715" s="51" t="s">
        <v>23731</v>
      </c>
      <c r="AF3715" s="8" t="s">
        <v>23732</v>
      </c>
      <c r="AG3715" s="8" t="s">
        <v>6816</v>
      </c>
      <c r="AH3715" s="8" t="s">
        <v>4581</v>
      </c>
      <c r="AI3715" s="8" t="s">
        <v>66</v>
      </c>
      <c r="AJ3715" s="8"/>
      <c r="AK3715" s="8"/>
      <c r="AL3715" s="8"/>
      <c r="AM3715" s="8"/>
      <c r="AN3715" s="8" t="s">
        <v>23733</v>
      </c>
      <c r="AO3715" s="8" t="s">
        <v>23734</v>
      </c>
      <c r="AP3715" s="29" t="s">
        <v>23732</v>
      </c>
      <c r="AQ3715" s="11">
        <v>4124.0</v>
      </c>
    </row>
    <row r="3716">
      <c r="A3716" s="8" t="str">
        <f t="shared" si="1"/>
        <v>Joseph Turci</v>
      </c>
      <c r="B3716" s="51" t="s">
        <v>23751</v>
      </c>
      <c r="C3716" s="51" t="s">
        <v>23752</v>
      </c>
      <c r="D3716" s="2" t="s">
        <v>6874</v>
      </c>
      <c r="E3716" s="8" t="s">
        <v>23753</v>
      </c>
      <c r="F3716" s="8" t="s">
        <v>2304</v>
      </c>
      <c r="G3716" s="51" t="s">
        <v>19294</v>
      </c>
      <c r="H3716" s="8" t="s">
        <v>23754</v>
      </c>
      <c r="I3716" s="8" t="s">
        <v>2373</v>
      </c>
      <c r="J3716" s="10">
        <v>3.04</v>
      </c>
      <c r="K3716" s="8" t="s">
        <v>23755</v>
      </c>
      <c r="L3716" s="8"/>
      <c r="M3716" s="8"/>
      <c r="N3716" s="51" t="s">
        <v>23756</v>
      </c>
      <c r="O3716" s="51" t="s">
        <v>52</v>
      </c>
      <c r="P3716" s="51"/>
      <c r="Q3716" s="51"/>
      <c r="R3716" s="8" t="s">
        <v>4858</v>
      </c>
      <c r="S3716" s="8" t="s">
        <v>23757</v>
      </c>
      <c r="T3716" s="11" t="str">
        <f t="shared" si="2"/>
        <v>Joseph Turci</v>
      </c>
      <c r="U3716" s="8" t="s">
        <v>55</v>
      </c>
      <c r="V3716" s="51" t="s">
        <v>23758</v>
      </c>
      <c r="W3716" s="51"/>
      <c r="X3716" s="51" t="s">
        <v>23759</v>
      </c>
      <c r="Y3716" s="51" t="s">
        <v>60</v>
      </c>
      <c r="Z3716" s="51" t="s">
        <v>60</v>
      </c>
      <c r="AA3716" s="51" t="s">
        <v>60</v>
      </c>
      <c r="AB3716" s="51" t="s">
        <v>60</v>
      </c>
      <c r="AC3716" s="51" t="s">
        <v>60</v>
      </c>
      <c r="AD3716" s="56" t="s">
        <v>23760</v>
      </c>
      <c r="AE3716" s="51" t="s">
        <v>23761</v>
      </c>
      <c r="AF3716" s="8" t="s">
        <v>23762</v>
      </c>
      <c r="AG3716" s="8" t="s">
        <v>6885</v>
      </c>
      <c r="AH3716" s="8" t="s">
        <v>4581</v>
      </c>
      <c r="AI3716" s="8" t="s">
        <v>18832</v>
      </c>
      <c r="AJ3716" s="8"/>
      <c r="AK3716" s="8" t="s">
        <v>23763</v>
      </c>
      <c r="AL3716" s="8" t="s">
        <v>1070</v>
      </c>
      <c r="AM3716" s="8" t="s">
        <v>23764</v>
      </c>
      <c r="AN3716" s="8" t="s">
        <v>23765</v>
      </c>
      <c r="AO3716" s="8" t="s">
        <v>23766</v>
      </c>
      <c r="AP3716" s="29" t="s">
        <v>23762</v>
      </c>
      <c r="AQ3716" s="11">
        <v>1518.0</v>
      </c>
    </row>
    <row r="3717">
      <c r="A3717" s="8" t="str">
        <f t="shared" si="1"/>
        <v>Sean Robinson</v>
      </c>
      <c r="B3717" s="51" t="s">
        <v>23767</v>
      </c>
      <c r="C3717" s="51" t="s">
        <v>19955</v>
      </c>
      <c r="D3717" s="2" t="s">
        <v>6874</v>
      </c>
      <c r="E3717" s="8" t="s">
        <v>1400</v>
      </c>
      <c r="F3717" s="13" t="s">
        <v>2304</v>
      </c>
      <c r="G3717" s="51" t="s">
        <v>19294</v>
      </c>
      <c r="H3717" s="8" t="s">
        <v>23768</v>
      </c>
      <c r="I3717" s="8" t="s">
        <v>2373</v>
      </c>
      <c r="J3717" s="10">
        <v>3.44</v>
      </c>
      <c r="K3717" s="8" t="s">
        <v>23769</v>
      </c>
      <c r="L3717" s="8"/>
      <c r="M3717" s="8" t="s">
        <v>20706</v>
      </c>
      <c r="N3717" s="51" t="s">
        <v>23770</v>
      </c>
      <c r="O3717" s="51" t="s">
        <v>52</v>
      </c>
      <c r="P3717" s="51"/>
      <c r="Q3717" s="51"/>
      <c r="R3717" s="51" t="s">
        <v>940</v>
      </c>
      <c r="S3717" s="51" t="s">
        <v>3018</v>
      </c>
      <c r="T3717" s="11" t="str">
        <f t="shared" si="2"/>
        <v>Sean Robinson</v>
      </c>
      <c r="U3717" s="51" t="s">
        <v>55</v>
      </c>
      <c r="V3717" s="51" t="s">
        <v>23771</v>
      </c>
      <c r="W3717" s="51" t="s">
        <v>23772</v>
      </c>
      <c r="X3717" s="94" t="s">
        <v>23773</v>
      </c>
      <c r="Y3717" s="51" t="s">
        <v>60</v>
      </c>
      <c r="Z3717" s="51" t="s">
        <v>60</v>
      </c>
      <c r="AA3717" s="51" t="s">
        <v>60</v>
      </c>
      <c r="AB3717" s="51" t="s">
        <v>60</v>
      </c>
      <c r="AC3717" s="51" t="s">
        <v>60</v>
      </c>
      <c r="AD3717" s="51" t="s">
        <v>60</v>
      </c>
      <c r="AE3717" s="51" t="s">
        <v>23774</v>
      </c>
      <c r="AF3717" s="13" t="s">
        <v>1588</v>
      </c>
      <c r="AG3717" s="8" t="s">
        <v>6885</v>
      </c>
      <c r="AH3717" s="8" t="s">
        <v>194</v>
      </c>
      <c r="AI3717" s="8" t="s">
        <v>233</v>
      </c>
      <c r="AJ3717" s="8"/>
      <c r="AK3717" s="8"/>
      <c r="AL3717" s="8"/>
      <c r="AM3717" s="8"/>
      <c r="AN3717" s="8" t="s">
        <v>23775</v>
      </c>
      <c r="AO3717" s="8" t="s">
        <v>23776</v>
      </c>
      <c r="AP3717" s="52" t="s">
        <v>1588</v>
      </c>
      <c r="AQ3717" s="11">
        <v>1521.0</v>
      </c>
    </row>
    <row r="3718">
      <c r="A3718" s="8" t="str">
        <f t="shared" si="1"/>
        <v>Anthony SanFilippo</v>
      </c>
      <c r="B3718" s="8" t="s">
        <v>23767</v>
      </c>
      <c r="C3718" s="51" t="s">
        <v>19955</v>
      </c>
      <c r="D3718" s="9" t="s">
        <v>6874</v>
      </c>
      <c r="E3718" s="8" t="s">
        <v>1400</v>
      </c>
      <c r="F3718" s="8" t="s">
        <v>2304</v>
      </c>
      <c r="G3718" s="8" t="s">
        <v>19294</v>
      </c>
      <c r="H3718" s="8" t="s">
        <v>23768</v>
      </c>
      <c r="I3718" s="8" t="s">
        <v>2373</v>
      </c>
      <c r="J3718" s="10">
        <v>3.44</v>
      </c>
      <c r="K3718" s="8" t="s">
        <v>23769</v>
      </c>
      <c r="L3718" s="8" t="s">
        <v>86</v>
      </c>
      <c r="M3718" s="8" t="s">
        <v>20706</v>
      </c>
      <c r="N3718" s="8" t="s">
        <v>23777</v>
      </c>
      <c r="O3718" s="8" t="s">
        <v>52</v>
      </c>
      <c r="P3718" s="51"/>
      <c r="Q3718" s="51"/>
      <c r="R3718" s="8" t="s">
        <v>6978</v>
      </c>
      <c r="S3718" s="8" t="s">
        <v>23778</v>
      </c>
      <c r="T3718" s="11" t="str">
        <f t="shared" si="2"/>
        <v>Anthony SanFilippo</v>
      </c>
      <c r="U3718" s="8" t="s">
        <v>160</v>
      </c>
      <c r="V3718" s="8" t="s">
        <v>86</v>
      </c>
      <c r="W3718" s="8" t="s">
        <v>86</v>
      </c>
      <c r="X3718" s="8" t="s">
        <v>23773</v>
      </c>
      <c r="Y3718" s="56" t="s">
        <v>23779</v>
      </c>
      <c r="Z3718" s="56" t="s">
        <v>23780</v>
      </c>
      <c r="AA3718" s="51" t="s">
        <v>60</v>
      </c>
      <c r="AB3718" s="51" t="s">
        <v>60</v>
      </c>
      <c r="AC3718" s="56" t="s">
        <v>23781</v>
      </c>
      <c r="AD3718" s="56" t="s">
        <v>23782</v>
      </c>
      <c r="AE3718" s="51" t="s">
        <v>23774</v>
      </c>
      <c r="AF3718" s="8" t="s">
        <v>1588</v>
      </c>
      <c r="AG3718" s="8" t="s">
        <v>6885</v>
      </c>
      <c r="AH3718" s="8" t="s">
        <v>194</v>
      </c>
      <c r="AI3718" s="8" t="s">
        <v>18832</v>
      </c>
      <c r="AJ3718" s="8" t="s">
        <v>86</v>
      </c>
      <c r="AK3718" s="8" t="s">
        <v>86</v>
      </c>
      <c r="AL3718" s="8" t="s">
        <v>86</v>
      </c>
      <c r="AM3718" s="8" t="s">
        <v>86</v>
      </c>
      <c r="AN3718" s="8" t="s">
        <v>422</v>
      </c>
      <c r="AO3718" s="8" t="s">
        <v>23776</v>
      </c>
      <c r="AP3718" s="29" t="s">
        <v>1588</v>
      </c>
      <c r="AQ3718" s="11">
        <v>1521.0</v>
      </c>
    </row>
    <row r="3719">
      <c r="A3719" s="8" t="str">
        <f t="shared" si="1"/>
        <v>Steve Leo</v>
      </c>
      <c r="B3719" s="8" t="s">
        <v>23767</v>
      </c>
      <c r="C3719" s="51" t="s">
        <v>19955</v>
      </c>
      <c r="D3719" s="2" t="s">
        <v>6874</v>
      </c>
      <c r="E3719" s="8" t="s">
        <v>1400</v>
      </c>
      <c r="F3719" s="13" t="s">
        <v>2304</v>
      </c>
      <c r="G3719" s="51" t="s">
        <v>19294</v>
      </c>
      <c r="H3719" s="8" t="s">
        <v>23768</v>
      </c>
      <c r="I3719" s="8" t="s">
        <v>2373</v>
      </c>
      <c r="J3719" s="10">
        <v>3.44</v>
      </c>
      <c r="K3719" s="8" t="s">
        <v>23769</v>
      </c>
      <c r="L3719" s="8"/>
      <c r="M3719" s="8" t="s">
        <v>20706</v>
      </c>
      <c r="N3719" s="51" t="s">
        <v>23783</v>
      </c>
      <c r="O3719" s="57" t="s">
        <v>52</v>
      </c>
      <c r="P3719" s="51"/>
      <c r="Q3719" s="51"/>
      <c r="R3719" s="57" t="s">
        <v>2591</v>
      </c>
      <c r="S3719" s="57" t="s">
        <v>12873</v>
      </c>
      <c r="T3719" s="11" t="str">
        <f t="shared" si="2"/>
        <v>Steve Leo</v>
      </c>
      <c r="U3719" s="57" t="s">
        <v>2834</v>
      </c>
      <c r="V3719" s="51" t="s">
        <v>23784</v>
      </c>
      <c r="W3719" s="51"/>
      <c r="X3719" s="51" t="s">
        <v>23773</v>
      </c>
      <c r="Y3719" s="51" t="s">
        <v>60</v>
      </c>
      <c r="Z3719" s="56" t="s">
        <v>23785</v>
      </c>
      <c r="AA3719" s="51" t="s">
        <v>60</v>
      </c>
      <c r="AB3719" s="51" t="s">
        <v>60</v>
      </c>
      <c r="AC3719" s="51" t="s">
        <v>60</v>
      </c>
      <c r="AD3719" s="51" t="s">
        <v>60</v>
      </c>
      <c r="AE3719" s="51" t="s">
        <v>23774</v>
      </c>
      <c r="AF3719" s="8" t="s">
        <v>1588</v>
      </c>
      <c r="AG3719" s="8" t="s">
        <v>6885</v>
      </c>
      <c r="AH3719" s="8" t="s">
        <v>194</v>
      </c>
      <c r="AI3719" s="8" t="s">
        <v>18832</v>
      </c>
      <c r="AJ3719" s="8"/>
      <c r="AK3719" s="8"/>
      <c r="AL3719" s="8"/>
      <c r="AM3719" s="8"/>
      <c r="AN3719" s="8" t="s">
        <v>23775</v>
      </c>
      <c r="AO3719" s="8" t="s">
        <v>23786</v>
      </c>
      <c r="AP3719" s="29" t="s">
        <v>1588</v>
      </c>
      <c r="AQ3719" s="11">
        <v>1521.0</v>
      </c>
    </row>
    <row r="3720">
      <c r="A3720" s="8" t="str">
        <f t="shared" si="1"/>
        <v>Jordan Pacheco</v>
      </c>
      <c r="B3720" s="8" t="s">
        <v>23767</v>
      </c>
      <c r="C3720" s="51" t="s">
        <v>19955</v>
      </c>
      <c r="D3720" s="9" t="s">
        <v>6874</v>
      </c>
      <c r="E3720" s="8" t="s">
        <v>1400</v>
      </c>
      <c r="F3720" s="13" t="s">
        <v>2304</v>
      </c>
      <c r="G3720" s="8" t="s">
        <v>19294</v>
      </c>
      <c r="H3720" s="8" t="s">
        <v>23768</v>
      </c>
      <c r="I3720" s="8" t="s">
        <v>2373</v>
      </c>
      <c r="J3720" s="10">
        <v>3.44</v>
      </c>
      <c r="K3720" s="8" t="s">
        <v>23769</v>
      </c>
      <c r="L3720" s="8"/>
      <c r="M3720" s="8" t="s">
        <v>20706</v>
      </c>
      <c r="N3720" s="8" t="s">
        <v>23787</v>
      </c>
      <c r="O3720" s="13" t="s">
        <v>52</v>
      </c>
      <c r="P3720" s="51"/>
      <c r="Q3720" s="51"/>
      <c r="R3720" s="13" t="s">
        <v>1841</v>
      </c>
      <c r="S3720" s="13" t="s">
        <v>23788</v>
      </c>
      <c r="T3720" s="11" t="str">
        <f t="shared" si="2"/>
        <v>Jordan Pacheco</v>
      </c>
      <c r="U3720" s="8" t="s">
        <v>247</v>
      </c>
      <c r="V3720" s="8"/>
      <c r="W3720" s="8"/>
      <c r="X3720" s="8" t="s">
        <v>23773</v>
      </c>
      <c r="Y3720" s="51" t="s">
        <v>60</v>
      </c>
      <c r="Z3720" s="51" t="s">
        <v>60</v>
      </c>
      <c r="AA3720" s="51" t="s">
        <v>60</v>
      </c>
      <c r="AB3720" s="51" t="s">
        <v>60</v>
      </c>
      <c r="AC3720" s="51" t="s">
        <v>60</v>
      </c>
      <c r="AD3720" s="56" t="s">
        <v>23782</v>
      </c>
      <c r="AE3720" s="8" t="s">
        <v>23774</v>
      </c>
      <c r="AF3720" s="8" t="s">
        <v>1588</v>
      </c>
      <c r="AG3720" s="8" t="s">
        <v>6885</v>
      </c>
      <c r="AH3720" s="8" t="s">
        <v>194</v>
      </c>
      <c r="AI3720" s="8" t="s">
        <v>18832</v>
      </c>
      <c r="AJ3720" s="8"/>
      <c r="AK3720" s="8"/>
      <c r="AL3720" s="8"/>
      <c r="AM3720" s="8"/>
      <c r="AN3720" s="8" t="s">
        <v>23775</v>
      </c>
      <c r="AO3720" s="8" t="s">
        <v>23786</v>
      </c>
      <c r="AP3720" s="29" t="s">
        <v>1588</v>
      </c>
      <c r="AQ3720" s="11">
        <v>1521.0</v>
      </c>
    </row>
    <row r="3721">
      <c r="A3721" s="8" t="str">
        <f t="shared" si="1"/>
        <v>Gary Rosenberg</v>
      </c>
      <c r="B3721" s="8" t="s">
        <v>23767</v>
      </c>
      <c r="C3721" s="51" t="s">
        <v>19955</v>
      </c>
      <c r="D3721" s="9" t="s">
        <v>6874</v>
      </c>
      <c r="E3721" s="8" t="s">
        <v>1400</v>
      </c>
      <c r="F3721" s="13" t="s">
        <v>2304</v>
      </c>
      <c r="G3721" s="8" t="s">
        <v>19294</v>
      </c>
      <c r="H3721" s="8" t="s">
        <v>23768</v>
      </c>
      <c r="I3721" s="8" t="s">
        <v>2373</v>
      </c>
      <c r="J3721" s="10">
        <v>3.44</v>
      </c>
      <c r="K3721" s="8" t="s">
        <v>23769</v>
      </c>
      <c r="L3721" s="8"/>
      <c r="M3721" s="8" t="s">
        <v>20706</v>
      </c>
      <c r="N3721" s="8" t="s">
        <v>23789</v>
      </c>
      <c r="O3721" s="13" t="s">
        <v>52</v>
      </c>
      <c r="P3721" s="51"/>
      <c r="Q3721" s="51"/>
      <c r="R3721" s="13" t="s">
        <v>1081</v>
      </c>
      <c r="S3721" s="13" t="s">
        <v>23790</v>
      </c>
      <c r="T3721" s="11" t="str">
        <f t="shared" si="2"/>
        <v>Gary Rosenberg</v>
      </c>
      <c r="U3721" s="8" t="s">
        <v>106</v>
      </c>
      <c r="V3721" s="8"/>
      <c r="W3721" s="8"/>
      <c r="X3721" s="8" t="s">
        <v>23773</v>
      </c>
      <c r="Y3721" s="51" t="s">
        <v>60</v>
      </c>
      <c r="Z3721" s="51" t="s">
        <v>60</v>
      </c>
      <c r="AA3721" s="51" t="s">
        <v>60</v>
      </c>
      <c r="AB3721" s="51" t="s">
        <v>60</v>
      </c>
      <c r="AC3721" s="51" t="s">
        <v>60</v>
      </c>
      <c r="AD3721" s="56" t="s">
        <v>23782</v>
      </c>
      <c r="AE3721" s="8" t="s">
        <v>23774</v>
      </c>
      <c r="AF3721" s="8" t="s">
        <v>1588</v>
      </c>
      <c r="AG3721" s="8" t="s">
        <v>6885</v>
      </c>
      <c r="AH3721" s="8" t="s">
        <v>194</v>
      </c>
      <c r="AI3721" s="8" t="s">
        <v>18832</v>
      </c>
      <c r="AJ3721" s="8"/>
      <c r="AK3721" s="8"/>
      <c r="AL3721" s="8"/>
      <c r="AM3721" s="8"/>
      <c r="AN3721" s="8" t="s">
        <v>23775</v>
      </c>
      <c r="AO3721" s="8" t="s">
        <v>23786</v>
      </c>
      <c r="AP3721" s="29" t="s">
        <v>1588</v>
      </c>
      <c r="AQ3721" s="11">
        <v>1521.0</v>
      </c>
    </row>
    <row r="3722">
      <c r="A3722" s="8" t="str">
        <f t="shared" si="1"/>
        <v>Oluwatomiwa Adegboye</v>
      </c>
      <c r="B3722" s="51" t="s">
        <v>23791</v>
      </c>
      <c r="C3722" s="51" t="s">
        <v>23792</v>
      </c>
      <c r="D3722" s="2" t="s">
        <v>6874</v>
      </c>
      <c r="E3722" s="51" t="s">
        <v>1400</v>
      </c>
      <c r="F3722" s="51" t="s">
        <v>2304</v>
      </c>
      <c r="G3722" s="51" t="s">
        <v>19294</v>
      </c>
      <c r="H3722" s="51" t="s">
        <v>23793</v>
      </c>
      <c r="I3722" s="51" t="s">
        <v>49</v>
      </c>
      <c r="J3722" s="66">
        <v>3.16</v>
      </c>
      <c r="K3722" s="51" t="s">
        <v>6877</v>
      </c>
      <c r="L3722" s="51" t="s">
        <v>86</v>
      </c>
      <c r="M3722" s="51" t="s">
        <v>86</v>
      </c>
      <c r="N3722" s="51" t="s">
        <v>23794</v>
      </c>
      <c r="O3722" s="51" t="s">
        <v>52</v>
      </c>
      <c r="P3722" s="51"/>
      <c r="Q3722" s="51"/>
      <c r="R3722" s="51" t="s">
        <v>23795</v>
      </c>
      <c r="S3722" s="51" t="s">
        <v>23796</v>
      </c>
      <c r="T3722" s="11" t="str">
        <f t="shared" si="2"/>
        <v>Oluwatomiwa Adegboye</v>
      </c>
      <c r="U3722" s="51" t="s">
        <v>76</v>
      </c>
      <c r="V3722" s="51" t="s">
        <v>86</v>
      </c>
      <c r="W3722" s="51" t="s">
        <v>86</v>
      </c>
      <c r="X3722" s="51" t="s">
        <v>23797</v>
      </c>
      <c r="Y3722" s="51" t="s">
        <v>60</v>
      </c>
      <c r="Z3722" s="56" t="s">
        <v>23798</v>
      </c>
      <c r="AA3722" s="51" t="s">
        <v>60</v>
      </c>
      <c r="AB3722" s="51" t="s">
        <v>60</v>
      </c>
      <c r="AC3722" s="51" t="s">
        <v>60</v>
      </c>
      <c r="AD3722" s="56" t="s">
        <v>2204</v>
      </c>
      <c r="AE3722" s="51" t="s">
        <v>23797</v>
      </c>
      <c r="AF3722" s="51" t="s">
        <v>23799</v>
      </c>
      <c r="AG3722" s="51" t="s">
        <v>6885</v>
      </c>
      <c r="AH3722" s="51" t="s">
        <v>194</v>
      </c>
      <c r="AI3722" s="51" t="s">
        <v>18832</v>
      </c>
      <c r="AJ3722" s="51" t="s">
        <v>86</v>
      </c>
      <c r="AK3722" s="51" t="s">
        <v>86</v>
      </c>
      <c r="AL3722" s="51" t="s">
        <v>86</v>
      </c>
      <c r="AM3722" s="51" t="s">
        <v>86</v>
      </c>
      <c r="AN3722" s="51" t="s">
        <v>23800</v>
      </c>
      <c r="AO3722" s="51" t="s">
        <v>23801</v>
      </c>
      <c r="AP3722" s="67" t="s">
        <v>23799</v>
      </c>
      <c r="AQ3722" s="68">
        <v>2513.0</v>
      </c>
    </row>
    <row r="3723">
      <c r="A3723" s="8" t="str">
        <f t="shared" si="1"/>
        <v>Donny Bellamy</v>
      </c>
      <c r="B3723" s="51" t="s">
        <v>23791</v>
      </c>
      <c r="C3723" s="51" t="s">
        <v>23792</v>
      </c>
      <c r="D3723" s="2" t="s">
        <v>6874</v>
      </c>
      <c r="E3723" s="8" t="s">
        <v>1400</v>
      </c>
      <c r="F3723" s="8" t="s">
        <v>2304</v>
      </c>
      <c r="G3723" s="51" t="s">
        <v>19294</v>
      </c>
      <c r="H3723" s="8" t="s">
        <v>23793</v>
      </c>
      <c r="I3723" s="8" t="s">
        <v>49</v>
      </c>
      <c r="J3723" s="10">
        <v>3.16</v>
      </c>
      <c r="K3723" s="8" t="s">
        <v>6877</v>
      </c>
      <c r="L3723" s="8" t="s">
        <v>86</v>
      </c>
      <c r="M3723" s="8" t="s">
        <v>86</v>
      </c>
      <c r="N3723" s="51" t="s">
        <v>23802</v>
      </c>
      <c r="O3723" s="51" t="s">
        <v>52</v>
      </c>
      <c r="P3723" s="51"/>
      <c r="Q3723" s="51"/>
      <c r="R3723" s="51" t="s">
        <v>23803</v>
      </c>
      <c r="S3723" s="51" t="s">
        <v>23804</v>
      </c>
      <c r="T3723" s="11" t="str">
        <f t="shared" si="2"/>
        <v>Donny Bellamy</v>
      </c>
      <c r="U3723" s="51" t="s">
        <v>80</v>
      </c>
      <c r="V3723" s="51" t="s">
        <v>23805</v>
      </c>
      <c r="W3723" s="51" t="s">
        <v>86</v>
      </c>
      <c r="X3723" s="51" t="s">
        <v>23806</v>
      </c>
      <c r="Y3723" s="51" t="s">
        <v>60</v>
      </c>
      <c r="Z3723" s="56" t="s">
        <v>23798</v>
      </c>
      <c r="AA3723" s="51" t="s">
        <v>60</v>
      </c>
      <c r="AB3723" s="51" t="s">
        <v>60</v>
      </c>
      <c r="AC3723" s="51" t="s">
        <v>60</v>
      </c>
      <c r="AD3723" s="56" t="s">
        <v>2204</v>
      </c>
      <c r="AE3723" s="51" t="s">
        <v>23797</v>
      </c>
      <c r="AF3723" s="8" t="s">
        <v>23799</v>
      </c>
      <c r="AG3723" s="8" t="s">
        <v>6885</v>
      </c>
      <c r="AH3723" s="8" t="s">
        <v>194</v>
      </c>
      <c r="AI3723" s="8" t="s">
        <v>18832</v>
      </c>
      <c r="AJ3723" s="8" t="s">
        <v>86</v>
      </c>
      <c r="AK3723" s="8" t="s">
        <v>86</v>
      </c>
      <c r="AL3723" s="8" t="s">
        <v>86</v>
      </c>
      <c r="AM3723" s="8" t="s">
        <v>86</v>
      </c>
      <c r="AN3723" s="8" t="s">
        <v>23800</v>
      </c>
      <c r="AO3723" s="8" t="s">
        <v>23801</v>
      </c>
      <c r="AP3723" s="29" t="s">
        <v>23799</v>
      </c>
      <c r="AQ3723" s="11">
        <v>2513.0</v>
      </c>
    </row>
    <row r="3724">
      <c r="A3724" s="8" t="str">
        <f t="shared" si="1"/>
        <v>DeJon Bennett-Monroe</v>
      </c>
      <c r="B3724" s="51" t="s">
        <v>23791</v>
      </c>
      <c r="C3724" s="51" t="s">
        <v>23792</v>
      </c>
      <c r="D3724" s="2" t="s">
        <v>6874</v>
      </c>
      <c r="E3724" s="8" t="s">
        <v>1400</v>
      </c>
      <c r="F3724" s="13" t="s">
        <v>2304</v>
      </c>
      <c r="G3724" s="51" t="s">
        <v>19294</v>
      </c>
      <c r="H3724" s="8" t="s">
        <v>23793</v>
      </c>
      <c r="I3724" s="8" t="s">
        <v>49</v>
      </c>
      <c r="J3724" s="10">
        <v>3.16</v>
      </c>
      <c r="K3724" s="8" t="s">
        <v>6877</v>
      </c>
      <c r="L3724" s="8"/>
      <c r="M3724" s="8"/>
      <c r="N3724" s="51" t="s">
        <v>23807</v>
      </c>
      <c r="O3724" s="51" t="s">
        <v>52</v>
      </c>
      <c r="P3724" s="51"/>
      <c r="Q3724" s="51"/>
      <c r="R3724" s="51" t="s">
        <v>23808</v>
      </c>
      <c r="S3724" s="51" t="s">
        <v>23809</v>
      </c>
      <c r="T3724" s="11" t="str">
        <f t="shared" si="2"/>
        <v>DeJon Bennett-Monroe</v>
      </c>
      <c r="U3724" s="57" t="s">
        <v>80</v>
      </c>
      <c r="V3724" s="57" t="s">
        <v>23810</v>
      </c>
      <c r="W3724" s="51"/>
      <c r="X3724" s="94" t="s">
        <v>23806</v>
      </c>
      <c r="Y3724" s="51" t="s">
        <v>60</v>
      </c>
      <c r="Z3724" s="56" t="s">
        <v>23798</v>
      </c>
      <c r="AA3724" s="51" t="s">
        <v>60</v>
      </c>
      <c r="AB3724" s="51" t="s">
        <v>60</v>
      </c>
      <c r="AC3724" s="51" t="s">
        <v>60</v>
      </c>
      <c r="AD3724" s="56" t="s">
        <v>2204</v>
      </c>
      <c r="AE3724" s="51" t="s">
        <v>23797</v>
      </c>
      <c r="AF3724" s="8" t="s">
        <v>23799</v>
      </c>
      <c r="AG3724" s="8" t="s">
        <v>6885</v>
      </c>
      <c r="AH3724" s="8" t="s">
        <v>194</v>
      </c>
      <c r="AI3724" s="8" t="s">
        <v>233</v>
      </c>
      <c r="AJ3724" s="8"/>
      <c r="AK3724" s="8"/>
      <c r="AL3724" s="8"/>
      <c r="AM3724" s="8"/>
      <c r="AN3724" s="8" t="s">
        <v>23800</v>
      </c>
      <c r="AO3724" s="8" t="s">
        <v>23801</v>
      </c>
      <c r="AP3724" s="29" t="s">
        <v>23799</v>
      </c>
      <c r="AQ3724" s="11">
        <v>2513.0</v>
      </c>
    </row>
    <row r="3725">
      <c r="A3725" s="8" t="str">
        <f t="shared" si="1"/>
        <v>AC Dale has been removed. </v>
      </c>
      <c r="B3725" s="51" t="s">
        <v>23791</v>
      </c>
      <c r="C3725" s="51" t="s">
        <v>23792</v>
      </c>
      <c r="D3725" s="2" t="s">
        <v>6874</v>
      </c>
      <c r="E3725" s="8" t="s">
        <v>1400</v>
      </c>
      <c r="F3725" s="13" t="s">
        <v>2304</v>
      </c>
      <c r="G3725" s="51" t="s">
        <v>19294</v>
      </c>
      <c r="H3725" s="8" t="s">
        <v>23793</v>
      </c>
      <c r="I3725" s="8" t="s">
        <v>49</v>
      </c>
      <c r="J3725" s="10">
        <v>3.16</v>
      </c>
      <c r="K3725" s="8" t="s">
        <v>6877</v>
      </c>
      <c r="L3725" s="8"/>
      <c r="M3725" s="8"/>
      <c r="N3725" s="57" t="s">
        <v>23811</v>
      </c>
      <c r="O3725" s="51" t="s">
        <v>52</v>
      </c>
      <c r="P3725" s="51"/>
      <c r="Q3725" s="51" t="s">
        <v>2847</v>
      </c>
      <c r="R3725" s="51" t="s">
        <v>23812</v>
      </c>
      <c r="S3725" s="51"/>
      <c r="T3725" s="11" t="str">
        <f t="shared" si="2"/>
        <v>AC Dale has been removed. </v>
      </c>
      <c r="U3725" s="8"/>
      <c r="V3725" s="51"/>
      <c r="W3725" s="51"/>
      <c r="X3725" s="51" t="s">
        <v>23806</v>
      </c>
      <c r="Y3725" s="51" t="s">
        <v>60</v>
      </c>
      <c r="Z3725" s="56" t="s">
        <v>23798</v>
      </c>
      <c r="AA3725" s="51" t="s">
        <v>60</v>
      </c>
      <c r="AB3725" s="51" t="s">
        <v>60</v>
      </c>
      <c r="AC3725" s="51" t="s">
        <v>60</v>
      </c>
      <c r="AD3725" s="56" t="s">
        <v>2204</v>
      </c>
      <c r="AE3725" s="51" t="s">
        <v>23797</v>
      </c>
      <c r="AF3725" s="8" t="s">
        <v>23799</v>
      </c>
      <c r="AG3725" s="8" t="s">
        <v>6885</v>
      </c>
      <c r="AH3725" s="8" t="s">
        <v>194</v>
      </c>
      <c r="AI3725" s="8" t="s">
        <v>233</v>
      </c>
      <c r="AJ3725" s="8"/>
      <c r="AK3725" s="8"/>
      <c r="AL3725" s="8"/>
      <c r="AM3725" s="8"/>
      <c r="AN3725" s="8" t="s">
        <v>23800</v>
      </c>
      <c r="AO3725" s="8" t="s">
        <v>23801</v>
      </c>
      <c r="AP3725" s="29" t="s">
        <v>23799</v>
      </c>
      <c r="AQ3725" s="11">
        <v>2513.0</v>
      </c>
    </row>
    <row r="3726">
      <c r="A3726" s="8" t="str">
        <f t="shared" si="1"/>
        <v>HC Kendall has been removed. </v>
      </c>
      <c r="B3726" s="51" t="s">
        <v>23791</v>
      </c>
      <c r="C3726" s="51" t="s">
        <v>23792</v>
      </c>
      <c r="D3726" s="2" t="s">
        <v>6874</v>
      </c>
      <c r="E3726" s="8" t="s">
        <v>1400</v>
      </c>
      <c r="F3726" s="13" t="s">
        <v>2304</v>
      </c>
      <c r="G3726" s="51" t="s">
        <v>19294</v>
      </c>
      <c r="H3726" s="8" t="s">
        <v>23793</v>
      </c>
      <c r="I3726" s="8" t="s">
        <v>49</v>
      </c>
      <c r="J3726" s="10">
        <v>3.16</v>
      </c>
      <c r="K3726" s="8" t="s">
        <v>6877</v>
      </c>
      <c r="L3726" s="8"/>
      <c r="M3726" s="8"/>
      <c r="N3726" s="51" t="s">
        <v>23813</v>
      </c>
      <c r="O3726" s="51" t="s">
        <v>52</v>
      </c>
      <c r="P3726" s="51"/>
      <c r="Q3726" s="51" t="s">
        <v>277</v>
      </c>
      <c r="R3726" s="51" t="s">
        <v>23814</v>
      </c>
      <c r="S3726" s="51"/>
      <c r="T3726" s="11" t="str">
        <f t="shared" si="2"/>
        <v>HC Kendall has been removed. </v>
      </c>
      <c r="U3726" s="8"/>
      <c r="V3726" s="51"/>
      <c r="W3726" s="51"/>
      <c r="X3726" s="94" t="s">
        <v>23806</v>
      </c>
      <c r="Y3726" s="56" t="s">
        <v>23815</v>
      </c>
      <c r="Z3726" s="51" t="s">
        <v>60</v>
      </c>
      <c r="AA3726" s="51" t="s">
        <v>60</v>
      </c>
      <c r="AB3726" s="51" t="s">
        <v>60</v>
      </c>
      <c r="AC3726" s="51" t="s">
        <v>60</v>
      </c>
      <c r="AD3726" s="56" t="s">
        <v>2204</v>
      </c>
      <c r="AE3726" s="51" t="s">
        <v>23797</v>
      </c>
      <c r="AF3726" s="8" t="s">
        <v>23799</v>
      </c>
      <c r="AG3726" s="8" t="s">
        <v>6885</v>
      </c>
      <c r="AH3726" s="8" t="s">
        <v>194</v>
      </c>
      <c r="AI3726" s="8" t="s">
        <v>233</v>
      </c>
      <c r="AJ3726" s="8"/>
      <c r="AK3726" s="8"/>
      <c r="AL3726" s="8"/>
      <c r="AM3726" s="8"/>
      <c r="AN3726" s="8" t="s">
        <v>23800</v>
      </c>
      <c r="AO3726" s="8" t="s">
        <v>23801</v>
      </c>
      <c r="AP3726" s="29" t="s">
        <v>23799</v>
      </c>
      <c r="AQ3726" s="11">
        <v>2513.0</v>
      </c>
    </row>
    <row r="3727">
      <c r="A3727" s="8" t="str">
        <f t="shared" si="1"/>
        <v>Amaya Chadwick</v>
      </c>
      <c r="B3727" s="8" t="s">
        <v>23816</v>
      </c>
      <c r="C3727" s="51" t="s">
        <v>23817</v>
      </c>
      <c r="D3727" s="2" t="s">
        <v>6874</v>
      </c>
      <c r="E3727" s="8" t="s">
        <v>23818</v>
      </c>
      <c r="F3727" s="13" t="s">
        <v>2304</v>
      </c>
      <c r="G3727" s="51" t="s">
        <v>19294</v>
      </c>
      <c r="H3727" s="8" t="s">
        <v>23819</v>
      </c>
      <c r="I3727" s="8" t="s">
        <v>49</v>
      </c>
      <c r="J3727" s="10">
        <v>3.1</v>
      </c>
      <c r="K3727" s="8" t="s">
        <v>23820</v>
      </c>
      <c r="L3727" s="8"/>
      <c r="M3727" s="8"/>
      <c r="N3727" s="51" t="s">
        <v>23821</v>
      </c>
      <c r="O3727" s="57" t="s">
        <v>52</v>
      </c>
      <c r="P3727" s="51"/>
      <c r="Q3727" s="51"/>
      <c r="R3727" s="57" t="s">
        <v>23822</v>
      </c>
      <c r="S3727" s="57" t="s">
        <v>23823</v>
      </c>
      <c r="T3727" s="11" t="str">
        <f t="shared" si="2"/>
        <v>Amaya Chadwick</v>
      </c>
      <c r="U3727" s="57" t="s">
        <v>80</v>
      </c>
      <c r="V3727" s="51"/>
      <c r="W3727" s="51"/>
      <c r="X3727" s="51" t="s">
        <v>23824</v>
      </c>
      <c r="Y3727" s="51" t="s">
        <v>60</v>
      </c>
      <c r="Z3727" s="51" t="s">
        <v>60</v>
      </c>
      <c r="AA3727" s="51" t="s">
        <v>60</v>
      </c>
      <c r="AB3727" s="51" t="s">
        <v>60</v>
      </c>
      <c r="AC3727" s="51" t="s">
        <v>60</v>
      </c>
      <c r="AD3727" s="56" t="s">
        <v>23825</v>
      </c>
      <c r="AE3727" s="51"/>
      <c r="AF3727" s="8" t="s">
        <v>23826</v>
      </c>
      <c r="AG3727" s="8" t="s">
        <v>6885</v>
      </c>
      <c r="AH3727" s="8" t="s">
        <v>134</v>
      </c>
      <c r="AI3727" s="8" t="s">
        <v>66</v>
      </c>
      <c r="AJ3727" s="8"/>
      <c r="AK3727" s="8" t="s">
        <v>10154</v>
      </c>
      <c r="AL3727" s="8" t="s">
        <v>10154</v>
      </c>
      <c r="AM3727" s="8" t="s">
        <v>1218</v>
      </c>
      <c r="AN3727" s="8" t="s">
        <v>23827</v>
      </c>
      <c r="AO3727" s="8" t="s">
        <v>23828</v>
      </c>
      <c r="AP3727" s="29" t="s">
        <v>23826</v>
      </c>
      <c r="AQ3727" s="11">
        <v>11812.0</v>
      </c>
    </row>
    <row r="3728">
      <c r="A3728" s="8" t="str">
        <f t="shared" si="1"/>
        <v>Na'Im Kinsey</v>
      </c>
      <c r="B3728" s="8" t="s">
        <v>23829</v>
      </c>
      <c r="C3728" s="51" t="s">
        <v>23817</v>
      </c>
      <c r="D3728" s="9" t="s">
        <v>6874</v>
      </c>
      <c r="E3728" s="8" t="s">
        <v>23830</v>
      </c>
      <c r="F3728" s="13" t="s">
        <v>2304</v>
      </c>
      <c r="G3728" s="8" t="s">
        <v>19294</v>
      </c>
      <c r="H3728" s="8" t="s">
        <v>23831</v>
      </c>
      <c r="I3728" s="8" t="s">
        <v>49</v>
      </c>
      <c r="J3728" s="10">
        <v>3.2</v>
      </c>
      <c r="K3728" s="8" t="s">
        <v>23832</v>
      </c>
      <c r="L3728" s="8" t="s">
        <v>12445</v>
      </c>
      <c r="M3728" s="8"/>
      <c r="N3728" s="8" t="s">
        <v>23833</v>
      </c>
      <c r="O3728" s="13" t="s">
        <v>52</v>
      </c>
      <c r="P3728" s="51"/>
      <c r="Q3728" s="51"/>
      <c r="R3728" s="13" t="s">
        <v>23834</v>
      </c>
      <c r="S3728" s="13" t="s">
        <v>23835</v>
      </c>
      <c r="T3728" s="11" t="str">
        <f t="shared" si="2"/>
        <v>Na'Im Kinsey</v>
      </c>
      <c r="U3728" s="13" t="s">
        <v>80</v>
      </c>
      <c r="V3728" s="8"/>
      <c r="W3728" s="8"/>
      <c r="X3728" s="8" t="s">
        <v>23836</v>
      </c>
      <c r="Y3728" s="51" t="s">
        <v>60</v>
      </c>
      <c r="Z3728" s="56" t="s">
        <v>23837</v>
      </c>
      <c r="AA3728" s="56" t="s">
        <v>23838</v>
      </c>
      <c r="AB3728" s="51" t="s">
        <v>60</v>
      </c>
      <c r="AC3728" s="51" t="s">
        <v>60</v>
      </c>
      <c r="AD3728" s="56" t="s">
        <v>23839</v>
      </c>
      <c r="AE3728" s="8"/>
      <c r="AF3728" s="8" t="s">
        <v>23840</v>
      </c>
      <c r="AG3728" s="8" t="s">
        <v>6885</v>
      </c>
      <c r="AH3728" s="8" t="s">
        <v>232</v>
      </c>
      <c r="AI3728" s="8" t="s">
        <v>66</v>
      </c>
      <c r="AJ3728" s="8"/>
      <c r="AK3728" s="8"/>
      <c r="AL3728" s="8"/>
      <c r="AM3728" s="8"/>
      <c r="AN3728" s="8" t="s">
        <v>21189</v>
      </c>
      <c r="AO3728" s="8" t="s">
        <v>20600</v>
      </c>
      <c r="AP3728" s="14" t="s">
        <v>23840</v>
      </c>
      <c r="AQ3728" s="11">
        <v>16810.0</v>
      </c>
    </row>
    <row r="3729">
      <c r="A3729" s="8" t="str">
        <f t="shared" si="1"/>
        <v>Ben Harder</v>
      </c>
      <c r="B3729" s="8" t="s">
        <v>23841</v>
      </c>
      <c r="C3729" s="51" t="s">
        <v>23817</v>
      </c>
      <c r="D3729" s="2" t="s">
        <v>6874</v>
      </c>
      <c r="E3729" s="8" t="s">
        <v>7115</v>
      </c>
      <c r="F3729" s="13" t="s">
        <v>2304</v>
      </c>
      <c r="G3729" s="51" t="s">
        <v>19294</v>
      </c>
      <c r="H3729" s="8" t="s">
        <v>23842</v>
      </c>
      <c r="I3729" s="8" t="s">
        <v>49</v>
      </c>
      <c r="J3729" s="10">
        <v>2.97</v>
      </c>
      <c r="K3729" s="8" t="s">
        <v>23843</v>
      </c>
      <c r="L3729" s="8"/>
      <c r="M3729" s="8"/>
      <c r="N3729" s="51" t="s">
        <v>23844</v>
      </c>
      <c r="O3729" s="57" t="s">
        <v>52</v>
      </c>
      <c r="P3729" s="51"/>
      <c r="Q3729" s="51"/>
      <c r="R3729" s="57" t="s">
        <v>2944</v>
      </c>
      <c r="S3729" s="57" t="s">
        <v>23145</v>
      </c>
      <c r="T3729" s="11" t="str">
        <f t="shared" si="2"/>
        <v>Ben Harder</v>
      </c>
      <c r="U3729" s="57" t="s">
        <v>412</v>
      </c>
      <c r="V3729" s="51"/>
      <c r="W3729" s="51"/>
      <c r="X3729" s="51" t="s">
        <v>23845</v>
      </c>
      <c r="Y3729" s="51" t="s">
        <v>60</v>
      </c>
      <c r="Z3729" s="51" t="s">
        <v>60</v>
      </c>
      <c r="AA3729" s="51" t="s">
        <v>60</v>
      </c>
      <c r="AB3729" s="56" t="s">
        <v>23846</v>
      </c>
      <c r="AC3729" s="51" t="s">
        <v>60</v>
      </c>
      <c r="AD3729" s="56" t="s">
        <v>23847</v>
      </c>
      <c r="AE3729" s="51" t="s">
        <v>23848</v>
      </c>
      <c r="AF3729" s="8" t="s">
        <v>23849</v>
      </c>
      <c r="AG3729" s="8" t="s">
        <v>6885</v>
      </c>
      <c r="AH3729" s="8" t="s">
        <v>65</v>
      </c>
      <c r="AI3729" s="8" t="s">
        <v>66</v>
      </c>
      <c r="AJ3729" s="8"/>
      <c r="AK3729" s="8"/>
      <c r="AL3729" s="8"/>
      <c r="AM3729" s="8"/>
      <c r="AN3729" s="8" t="s">
        <v>23850</v>
      </c>
      <c r="AO3729" s="8" t="s">
        <v>23719</v>
      </c>
      <c r="AP3729" s="29" t="s">
        <v>23849</v>
      </c>
      <c r="AQ3729" s="11">
        <v>6663.0</v>
      </c>
    </row>
    <row r="3730">
      <c r="A3730" s="8" t="str">
        <f t="shared" si="1"/>
        <v>Patrick O'Neill</v>
      </c>
      <c r="B3730" s="51" t="s">
        <v>23841</v>
      </c>
      <c r="C3730" s="51" t="s">
        <v>23817</v>
      </c>
      <c r="D3730" s="2" t="s">
        <v>6874</v>
      </c>
      <c r="E3730" s="8" t="s">
        <v>7115</v>
      </c>
      <c r="F3730" s="13" t="s">
        <v>2304</v>
      </c>
      <c r="G3730" s="51" t="s">
        <v>19294</v>
      </c>
      <c r="H3730" s="8" t="s">
        <v>23842</v>
      </c>
      <c r="I3730" s="8" t="s">
        <v>49</v>
      </c>
      <c r="J3730" s="10">
        <v>2.97</v>
      </c>
      <c r="K3730" s="8" t="s">
        <v>23843</v>
      </c>
      <c r="L3730" s="8"/>
      <c r="M3730" s="8"/>
      <c r="N3730" s="51" t="s">
        <v>23851</v>
      </c>
      <c r="O3730" s="51" t="s">
        <v>52</v>
      </c>
      <c r="P3730" s="51"/>
      <c r="Q3730" s="51"/>
      <c r="R3730" s="51" t="s">
        <v>3524</v>
      </c>
      <c r="S3730" s="51" t="s">
        <v>6229</v>
      </c>
      <c r="T3730" s="11" t="str">
        <f t="shared" si="2"/>
        <v>Patrick O'Neill</v>
      </c>
      <c r="U3730" s="51" t="s">
        <v>55</v>
      </c>
      <c r="V3730" s="51" t="s">
        <v>23852</v>
      </c>
      <c r="W3730" s="51" t="s">
        <v>23853</v>
      </c>
      <c r="X3730" s="94" t="s">
        <v>23845</v>
      </c>
      <c r="Y3730" s="51" t="s">
        <v>60</v>
      </c>
      <c r="Z3730" s="51" t="s">
        <v>60</v>
      </c>
      <c r="AA3730" s="51" t="s">
        <v>60</v>
      </c>
      <c r="AB3730" s="56" t="s">
        <v>23846</v>
      </c>
      <c r="AC3730" s="51" t="s">
        <v>60</v>
      </c>
      <c r="AD3730" s="51" t="s">
        <v>60</v>
      </c>
      <c r="AE3730" s="51" t="s">
        <v>23848</v>
      </c>
      <c r="AF3730" s="8" t="s">
        <v>23849</v>
      </c>
      <c r="AG3730" s="8" t="s">
        <v>6885</v>
      </c>
      <c r="AH3730" s="8" t="s">
        <v>65</v>
      </c>
      <c r="AI3730" s="8" t="s">
        <v>66</v>
      </c>
      <c r="AJ3730" s="8"/>
      <c r="AK3730" s="8"/>
      <c r="AL3730" s="8"/>
      <c r="AM3730" s="8"/>
      <c r="AN3730" s="8" t="s">
        <v>23850</v>
      </c>
      <c r="AO3730" s="8" t="s">
        <v>23854</v>
      </c>
      <c r="AP3730" s="29" t="s">
        <v>23849</v>
      </c>
      <c r="AQ3730" s="11">
        <v>6663.0</v>
      </c>
    </row>
    <row r="3731">
      <c r="A3731" s="8" t="str">
        <f t="shared" si="1"/>
        <v>Wahjerjay Blango</v>
      </c>
      <c r="B3731" s="51" t="s">
        <v>23841</v>
      </c>
      <c r="C3731" s="51" t="s">
        <v>23817</v>
      </c>
      <c r="D3731" s="2" t="s">
        <v>6874</v>
      </c>
      <c r="E3731" s="8" t="s">
        <v>7115</v>
      </c>
      <c r="F3731" s="13" t="s">
        <v>2304</v>
      </c>
      <c r="G3731" s="51" t="s">
        <v>19294</v>
      </c>
      <c r="H3731" s="8" t="s">
        <v>23842</v>
      </c>
      <c r="I3731" s="8" t="s">
        <v>49</v>
      </c>
      <c r="J3731" s="10">
        <v>2.97</v>
      </c>
      <c r="K3731" s="8" t="s">
        <v>23843</v>
      </c>
      <c r="L3731" s="8"/>
      <c r="M3731" s="8"/>
      <c r="N3731" s="51" t="s">
        <v>23855</v>
      </c>
      <c r="O3731" s="51" t="s">
        <v>52</v>
      </c>
      <c r="P3731" s="51"/>
      <c r="Q3731" s="51"/>
      <c r="R3731" s="51" t="s">
        <v>23856</v>
      </c>
      <c r="S3731" s="51" t="s">
        <v>23857</v>
      </c>
      <c r="T3731" s="11" t="str">
        <f t="shared" si="2"/>
        <v>Wahjerjay Blango</v>
      </c>
      <c r="U3731" s="51" t="s">
        <v>498</v>
      </c>
      <c r="V3731" s="51" t="s">
        <v>23858</v>
      </c>
      <c r="W3731" s="8" t="s">
        <v>23853</v>
      </c>
      <c r="X3731" s="94" t="s">
        <v>23845</v>
      </c>
      <c r="Y3731" s="51" t="s">
        <v>60</v>
      </c>
      <c r="Z3731" s="51" t="s">
        <v>60</v>
      </c>
      <c r="AA3731" s="51" t="s">
        <v>60</v>
      </c>
      <c r="AB3731" s="56" t="s">
        <v>23846</v>
      </c>
      <c r="AC3731" s="51" t="s">
        <v>60</v>
      </c>
      <c r="AD3731" s="51" t="s">
        <v>60</v>
      </c>
      <c r="AE3731" s="51" t="s">
        <v>23848</v>
      </c>
      <c r="AF3731" s="8" t="s">
        <v>23849</v>
      </c>
      <c r="AG3731" s="8" t="s">
        <v>6885</v>
      </c>
      <c r="AH3731" s="8" t="s">
        <v>65</v>
      </c>
      <c r="AI3731" s="8" t="s">
        <v>66</v>
      </c>
      <c r="AJ3731" s="8"/>
      <c r="AK3731" s="8"/>
      <c r="AL3731" s="8"/>
      <c r="AM3731" s="8"/>
      <c r="AN3731" s="8" t="s">
        <v>23850</v>
      </c>
      <c r="AO3731" s="8" t="s">
        <v>23854</v>
      </c>
      <c r="AP3731" s="29" t="s">
        <v>23849</v>
      </c>
      <c r="AQ3731" s="11">
        <v>6663.0</v>
      </c>
    </row>
    <row r="3732">
      <c r="A3732" s="8" t="str">
        <f t="shared" si="1"/>
        <v>Tyneil Jackson</v>
      </c>
      <c r="B3732" s="8" t="s">
        <v>23841</v>
      </c>
      <c r="C3732" s="51" t="s">
        <v>23817</v>
      </c>
      <c r="D3732" s="2" t="s">
        <v>6874</v>
      </c>
      <c r="E3732" s="8" t="s">
        <v>7115</v>
      </c>
      <c r="F3732" s="13" t="s">
        <v>2304</v>
      </c>
      <c r="G3732" s="51" t="s">
        <v>19294</v>
      </c>
      <c r="H3732" s="8" t="s">
        <v>23842</v>
      </c>
      <c r="I3732" s="8" t="s">
        <v>49</v>
      </c>
      <c r="J3732" s="10">
        <v>2.97</v>
      </c>
      <c r="K3732" s="8" t="s">
        <v>23843</v>
      </c>
      <c r="L3732" s="8"/>
      <c r="M3732" s="8"/>
      <c r="N3732" s="51" t="s">
        <v>23859</v>
      </c>
      <c r="O3732" s="57" t="s">
        <v>52</v>
      </c>
      <c r="P3732" s="51"/>
      <c r="Q3732" s="51"/>
      <c r="R3732" s="57" t="s">
        <v>23860</v>
      </c>
      <c r="S3732" s="57" t="s">
        <v>2521</v>
      </c>
      <c r="T3732" s="11" t="str">
        <f t="shared" si="2"/>
        <v>Tyneil Jackson</v>
      </c>
      <c r="U3732" s="57" t="s">
        <v>106</v>
      </c>
      <c r="V3732" s="51"/>
      <c r="W3732" s="51"/>
      <c r="X3732" s="51" t="s">
        <v>23845</v>
      </c>
      <c r="Y3732" s="51" t="s">
        <v>60</v>
      </c>
      <c r="Z3732" s="51" t="s">
        <v>60</v>
      </c>
      <c r="AA3732" s="51" t="s">
        <v>60</v>
      </c>
      <c r="AB3732" s="56" t="s">
        <v>23846</v>
      </c>
      <c r="AC3732" s="56" t="s">
        <v>23861</v>
      </c>
      <c r="AD3732" s="51" t="s">
        <v>60</v>
      </c>
      <c r="AE3732" s="51" t="s">
        <v>23848</v>
      </c>
      <c r="AF3732" s="8" t="s">
        <v>23849</v>
      </c>
      <c r="AG3732" s="8" t="s">
        <v>6885</v>
      </c>
      <c r="AH3732" s="8" t="s">
        <v>65</v>
      </c>
      <c r="AI3732" s="8" t="s">
        <v>66</v>
      </c>
      <c r="AJ3732" s="8"/>
      <c r="AK3732" s="8"/>
      <c r="AL3732" s="8"/>
      <c r="AM3732" s="8"/>
      <c r="AN3732" s="8" t="s">
        <v>23850</v>
      </c>
      <c r="AO3732" s="8" t="s">
        <v>23719</v>
      </c>
      <c r="AP3732" s="29" t="s">
        <v>23849</v>
      </c>
      <c r="AQ3732" s="11">
        <v>6663.0</v>
      </c>
    </row>
    <row r="3733">
      <c r="A3733" s="8" t="str">
        <f t="shared" si="1"/>
        <v>Alina Duran</v>
      </c>
      <c r="B3733" s="51" t="s">
        <v>23862</v>
      </c>
      <c r="C3733" s="51" t="s">
        <v>23817</v>
      </c>
      <c r="D3733" s="2" t="s">
        <v>6874</v>
      </c>
      <c r="E3733" s="8" t="s">
        <v>23863</v>
      </c>
      <c r="F3733" s="13" t="s">
        <v>2304</v>
      </c>
      <c r="G3733" s="51" t="s">
        <v>19294</v>
      </c>
      <c r="H3733" s="8" t="s">
        <v>23864</v>
      </c>
      <c r="I3733" s="8" t="s">
        <v>49</v>
      </c>
      <c r="J3733" s="10">
        <v>3.31</v>
      </c>
      <c r="K3733" s="8" t="s">
        <v>23865</v>
      </c>
      <c r="L3733" s="8"/>
      <c r="M3733" s="8"/>
      <c r="N3733" s="51" t="s">
        <v>23866</v>
      </c>
      <c r="O3733" s="51" t="s">
        <v>52</v>
      </c>
      <c r="P3733" s="51"/>
      <c r="Q3733" s="51"/>
      <c r="R3733" s="51" t="s">
        <v>23867</v>
      </c>
      <c r="S3733" s="51" t="s">
        <v>23868</v>
      </c>
      <c r="T3733" s="11" t="str">
        <f t="shared" si="2"/>
        <v>Alina Duran</v>
      </c>
      <c r="U3733" s="51" t="s">
        <v>160</v>
      </c>
      <c r="V3733" s="51" t="s">
        <v>23869</v>
      </c>
      <c r="W3733" s="51"/>
      <c r="X3733" s="94" t="s">
        <v>23870</v>
      </c>
      <c r="Y3733" s="51" t="s">
        <v>60</v>
      </c>
      <c r="Z3733" s="56" t="s">
        <v>23871</v>
      </c>
      <c r="AA3733" s="51" t="s">
        <v>60</v>
      </c>
      <c r="AB3733" s="56" t="s">
        <v>23872</v>
      </c>
      <c r="AC3733" s="51" t="s">
        <v>60</v>
      </c>
      <c r="AD3733" s="51" t="s">
        <v>60</v>
      </c>
      <c r="AE3733" s="51" t="s">
        <v>23873</v>
      </c>
      <c r="AF3733" s="8" t="s">
        <v>23874</v>
      </c>
      <c r="AG3733" s="8" t="s">
        <v>6885</v>
      </c>
      <c r="AH3733" s="8" t="s">
        <v>194</v>
      </c>
      <c r="AI3733" s="8" t="s">
        <v>66</v>
      </c>
      <c r="AJ3733" s="8"/>
      <c r="AK3733" s="8" t="s">
        <v>3206</v>
      </c>
      <c r="AL3733" s="8" t="s">
        <v>3206</v>
      </c>
      <c r="AM3733" s="8" t="s">
        <v>3189</v>
      </c>
      <c r="AN3733" s="8" t="s">
        <v>23875</v>
      </c>
      <c r="AO3733" s="8" t="s">
        <v>20718</v>
      </c>
      <c r="AP3733" s="29" t="s">
        <v>23874</v>
      </c>
      <c r="AQ3733" s="11">
        <v>5762.0</v>
      </c>
    </row>
    <row r="3734">
      <c r="A3734" s="8" t="str">
        <f t="shared" si="1"/>
        <v>Ackeme Brown</v>
      </c>
      <c r="B3734" s="51" t="s">
        <v>23862</v>
      </c>
      <c r="C3734" s="51" t="s">
        <v>23817</v>
      </c>
      <c r="D3734" s="2" t="s">
        <v>6874</v>
      </c>
      <c r="E3734" s="8" t="s">
        <v>23863</v>
      </c>
      <c r="F3734" s="13" t="s">
        <v>2304</v>
      </c>
      <c r="G3734" s="51" t="s">
        <v>19294</v>
      </c>
      <c r="H3734" s="8" t="s">
        <v>23864</v>
      </c>
      <c r="I3734" s="8" t="s">
        <v>49</v>
      </c>
      <c r="J3734" s="10">
        <v>3.31</v>
      </c>
      <c r="K3734" s="8" t="s">
        <v>23865</v>
      </c>
      <c r="L3734" s="8"/>
      <c r="M3734" s="8"/>
      <c r="N3734" s="51" t="s">
        <v>23876</v>
      </c>
      <c r="O3734" s="51" t="s">
        <v>52</v>
      </c>
      <c r="P3734" s="51"/>
      <c r="Q3734" s="51"/>
      <c r="R3734" s="51" t="s">
        <v>23877</v>
      </c>
      <c r="S3734" s="51" t="s">
        <v>485</v>
      </c>
      <c r="T3734" s="11" t="str">
        <f t="shared" si="2"/>
        <v>Ackeme Brown</v>
      </c>
      <c r="U3734" s="51" t="s">
        <v>674</v>
      </c>
      <c r="V3734" s="51" t="s">
        <v>23878</v>
      </c>
      <c r="W3734" s="51"/>
      <c r="X3734" s="94" t="s">
        <v>23870</v>
      </c>
      <c r="Y3734" s="51" t="s">
        <v>60</v>
      </c>
      <c r="Z3734" s="56" t="s">
        <v>23871</v>
      </c>
      <c r="AA3734" s="51" t="s">
        <v>60</v>
      </c>
      <c r="AB3734" s="56" t="s">
        <v>23872</v>
      </c>
      <c r="AC3734" s="51" t="s">
        <v>60</v>
      </c>
      <c r="AD3734" s="51" t="s">
        <v>60</v>
      </c>
      <c r="AE3734" s="51" t="s">
        <v>23873</v>
      </c>
      <c r="AF3734" s="8" t="s">
        <v>23874</v>
      </c>
      <c r="AG3734" s="8" t="s">
        <v>6885</v>
      </c>
      <c r="AH3734" s="8" t="s">
        <v>194</v>
      </c>
      <c r="AI3734" s="8" t="s">
        <v>66</v>
      </c>
      <c r="AJ3734" s="8"/>
      <c r="AK3734" s="8" t="s">
        <v>3206</v>
      </c>
      <c r="AL3734" s="8" t="s">
        <v>3206</v>
      </c>
      <c r="AM3734" s="8" t="s">
        <v>3189</v>
      </c>
      <c r="AN3734" s="8" t="s">
        <v>23875</v>
      </c>
      <c r="AO3734" s="8" t="s">
        <v>20718</v>
      </c>
      <c r="AP3734" s="29" t="s">
        <v>23874</v>
      </c>
      <c r="AQ3734" s="11">
        <v>5762.0</v>
      </c>
    </row>
    <row r="3735">
      <c r="A3735" s="8" t="str">
        <f t="shared" si="1"/>
        <v>Linda Van</v>
      </c>
      <c r="B3735" s="51" t="s">
        <v>23862</v>
      </c>
      <c r="C3735" s="51" t="s">
        <v>23817</v>
      </c>
      <c r="D3735" s="2" t="s">
        <v>6874</v>
      </c>
      <c r="E3735" s="8" t="s">
        <v>23863</v>
      </c>
      <c r="F3735" s="13" t="s">
        <v>2304</v>
      </c>
      <c r="G3735" s="51" t="s">
        <v>19294</v>
      </c>
      <c r="H3735" s="8" t="s">
        <v>23864</v>
      </c>
      <c r="I3735" s="8" t="s">
        <v>49</v>
      </c>
      <c r="J3735" s="10">
        <v>3.31</v>
      </c>
      <c r="K3735" s="8" t="s">
        <v>23865</v>
      </c>
      <c r="L3735" s="8"/>
      <c r="M3735" s="8"/>
      <c r="N3735" s="51" t="s">
        <v>23879</v>
      </c>
      <c r="O3735" s="51" t="s">
        <v>52</v>
      </c>
      <c r="P3735" s="51"/>
      <c r="Q3735" s="51"/>
      <c r="R3735" s="51" t="s">
        <v>23880</v>
      </c>
      <c r="S3735" s="51" t="s">
        <v>23881</v>
      </c>
      <c r="T3735" s="11" t="str">
        <f t="shared" si="2"/>
        <v>Linda Van</v>
      </c>
      <c r="U3735" s="51" t="s">
        <v>106</v>
      </c>
      <c r="V3735" s="51" t="s">
        <v>23882</v>
      </c>
      <c r="W3735" s="51"/>
      <c r="X3735" s="94" t="s">
        <v>23870</v>
      </c>
      <c r="Y3735" s="51" t="s">
        <v>60</v>
      </c>
      <c r="Z3735" s="56" t="s">
        <v>23871</v>
      </c>
      <c r="AA3735" s="51" t="s">
        <v>60</v>
      </c>
      <c r="AB3735" s="51" t="s">
        <v>60</v>
      </c>
      <c r="AC3735" s="51" t="s">
        <v>60</v>
      </c>
      <c r="AD3735" s="51" t="s">
        <v>60</v>
      </c>
      <c r="AE3735" s="51" t="s">
        <v>23873</v>
      </c>
      <c r="AF3735" s="8" t="s">
        <v>23874</v>
      </c>
      <c r="AG3735" s="8" t="s">
        <v>6885</v>
      </c>
      <c r="AH3735" s="8" t="s">
        <v>194</v>
      </c>
      <c r="AI3735" s="8" t="s">
        <v>66</v>
      </c>
      <c r="AJ3735" s="8"/>
      <c r="AK3735" s="8" t="s">
        <v>3206</v>
      </c>
      <c r="AL3735" s="8" t="s">
        <v>3206</v>
      </c>
      <c r="AM3735" s="8" t="s">
        <v>3189</v>
      </c>
      <c r="AN3735" s="8" t="s">
        <v>23875</v>
      </c>
      <c r="AO3735" s="8" t="s">
        <v>20718</v>
      </c>
      <c r="AP3735" s="29" t="s">
        <v>23874</v>
      </c>
      <c r="AQ3735" s="11">
        <v>5762.0</v>
      </c>
    </row>
    <row r="3736">
      <c r="A3736" s="8" t="str">
        <f t="shared" si="1"/>
        <v>Justina Cassavell</v>
      </c>
      <c r="B3736" s="51" t="s">
        <v>23862</v>
      </c>
      <c r="C3736" s="51" t="s">
        <v>23817</v>
      </c>
      <c r="D3736" s="2" t="s">
        <v>6874</v>
      </c>
      <c r="E3736" s="8" t="s">
        <v>23863</v>
      </c>
      <c r="F3736" s="13" t="s">
        <v>2304</v>
      </c>
      <c r="G3736" s="51" t="s">
        <v>19294</v>
      </c>
      <c r="H3736" s="8" t="s">
        <v>23864</v>
      </c>
      <c r="I3736" s="8" t="s">
        <v>49</v>
      </c>
      <c r="J3736" s="10">
        <v>3.31</v>
      </c>
      <c r="K3736" s="8" t="s">
        <v>23865</v>
      </c>
      <c r="L3736" s="8"/>
      <c r="M3736" s="8"/>
      <c r="N3736" s="51" t="s">
        <v>23883</v>
      </c>
      <c r="O3736" s="51" t="s">
        <v>52</v>
      </c>
      <c r="P3736" s="51"/>
      <c r="Q3736" s="51"/>
      <c r="R3736" s="51" t="s">
        <v>23884</v>
      </c>
      <c r="S3736" s="51" t="s">
        <v>23885</v>
      </c>
      <c r="T3736" s="11" t="str">
        <f t="shared" si="2"/>
        <v>Justina Cassavell</v>
      </c>
      <c r="U3736" s="51" t="s">
        <v>80</v>
      </c>
      <c r="V3736" s="51" t="s">
        <v>23886</v>
      </c>
      <c r="W3736" s="51" t="s">
        <v>23887</v>
      </c>
      <c r="X3736" s="94" t="s">
        <v>23870</v>
      </c>
      <c r="Y3736" s="51" t="s">
        <v>60</v>
      </c>
      <c r="Z3736" s="56" t="s">
        <v>23871</v>
      </c>
      <c r="AA3736" s="51" t="s">
        <v>60</v>
      </c>
      <c r="AB3736" s="51" t="s">
        <v>60</v>
      </c>
      <c r="AC3736" s="51" t="s">
        <v>60</v>
      </c>
      <c r="AD3736" s="51" t="s">
        <v>60</v>
      </c>
      <c r="AE3736" s="51" t="s">
        <v>23873</v>
      </c>
      <c r="AF3736" s="8" t="s">
        <v>23874</v>
      </c>
      <c r="AG3736" s="8" t="s">
        <v>6885</v>
      </c>
      <c r="AH3736" s="8" t="s">
        <v>194</v>
      </c>
      <c r="AI3736" s="8" t="s">
        <v>66</v>
      </c>
      <c r="AJ3736" s="8"/>
      <c r="AK3736" s="8" t="s">
        <v>3206</v>
      </c>
      <c r="AL3736" s="8" t="s">
        <v>3206</v>
      </c>
      <c r="AM3736" s="8" t="s">
        <v>3189</v>
      </c>
      <c r="AN3736" s="8" t="s">
        <v>23875</v>
      </c>
      <c r="AO3736" s="8" t="s">
        <v>20718</v>
      </c>
      <c r="AP3736" s="29" t="s">
        <v>23874</v>
      </c>
      <c r="AQ3736" s="11">
        <v>5762.0</v>
      </c>
    </row>
    <row r="3737">
      <c r="A3737" s="8" t="str">
        <f t="shared" si="1"/>
        <v>Max Dubac</v>
      </c>
      <c r="B3737" s="51" t="s">
        <v>23862</v>
      </c>
      <c r="C3737" s="51" t="s">
        <v>23817</v>
      </c>
      <c r="D3737" s="2" t="s">
        <v>6874</v>
      </c>
      <c r="E3737" s="8" t="s">
        <v>23863</v>
      </c>
      <c r="F3737" s="8" t="s">
        <v>2304</v>
      </c>
      <c r="G3737" s="51" t="s">
        <v>19294</v>
      </c>
      <c r="H3737" s="8" t="s">
        <v>23864</v>
      </c>
      <c r="I3737" s="8" t="s">
        <v>49</v>
      </c>
      <c r="J3737" s="10">
        <v>3.31</v>
      </c>
      <c r="K3737" s="8" t="s">
        <v>23865</v>
      </c>
      <c r="L3737" s="8"/>
      <c r="M3737" s="8"/>
      <c r="N3737" s="51" t="s">
        <v>23888</v>
      </c>
      <c r="O3737" s="51" t="s">
        <v>52</v>
      </c>
      <c r="P3737" s="51"/>
      <c r="Q3737" s="51"/>
      <c r="R3737" s="51" t="s">
        <v>2288</v>
      </c>
      <c r="S3737" s="51" t="s">
        <v>23889</v>
      </c>
      <c r="T3737" s="11" t="str">
        <f t="shared" si="2"/>
        <v>Max Dubac</v>
      </c>
      <c r="U3737" s="51" t="s">
        <v>80</v>
      </c>
      <c r="V3737" s="51"/>
      <c r="W3737" s="51"/>
      <c r="X3737" s="51" t="s">
        <v>23870</v>
      </c>
      <c r="Y3737" s="51" t="s">
        <v>60</v>
      </c>
      <c r="Z3737" s="56" t="s">
        <v>23871</v>
      </c>
      <c r="AA3737" s="51" t="s">
        <v>60</v>
      </c>
      <c r="AB3737" s="56" t="s">
        <v>23872</v>
      </c>
      <c r="AC3737" s="51" t="s">
        <v>60</v>
      </c>
      <c r="AD3737" s="56" t="s">
        <v>23890</v>
      </c>
      <c r="AE3737" s="51" t="s">
        <v>23873</v>
      </c>
      <c r="AF3737" s="8" t="s">
        <v>23874</v>
      </c>
      <c r="AG3737" s="8" t="s">
        <v>6885</v>
      </c>
      <c r="AH3737" s="8" t="s">
        <v>194</v>
      </c>
      <c r="AI3737" s="8" t="s">
        <v>66</v>
      </c>
      <c r="AJ3737" s="8"/>
      <c r="AK3737" s="8" t="s">
        <v>3206</v>
      </c>
      <c r="AL3737" s="8" t="s">
        <v>3206</v>
      </c>
      <c r="AM3737" s="8" t="s">
        <v>3189</v>
      </c>
      <c r="AN3737" s="8" t="s">
        <v>23875</v>
      </c>
      <c r="AO3737" s="8" t="s">
        <v>20718</v>
      </c>
      <c r="AP3737" s="29" t="s">
        <v>23874</v>
      </c>
      <c r="AQ3737" s="11">
        <v>5762.0</v>
      </c>
    </row>
    <row r="3738">
      <c r="A3738" s="8" t="str">
        <f t="shared" si="1"/>
        <v>Dustin Dimit</v>
      </c>
      <c r="B3738" s="51" t="s">
        <v>23891</v>
      </c>
      <c r="C3738" s="51" t="s">
        <v>23817</v>
      </c>
      <c r="D3738" s="2" t="s">
        <v>6874</v>
      </c>
      <c r="E3738" s="8" t="s">
        <v>23892</v>
      </c>
      <c r="F3738" s="13" t="s">
        <v>2304</v>
      </c>
      <c r="G3738" s="51" t="s">
        <v>19294</v>
      </c>
      <c r="H3738" s="8" t="s">
        <v>23893</v>
      </c>
      <c r="I3738" s="8" t="s">
        <v>49</v>
      </c>
      <c r="J3738" s="10">
        <v>3.46</v>
      </c>
      <c r="K3738" s="8" t="s">
        <v>23894</v>
      </c>
      <c r="L3738" s="8" t="s">
        <v>2705</v>
      </c>
      <c r="M3738" s="8"/>
      <c r="N3738" s="51" t="s">
        <v>23895</v>
      </c>
      <c r="O3738" s="51" t="s">
        <v>52</v>
      </c>
      <c r="P3738" s="51"/>
      <c r="Q3738" s="51"/>
      <c r="R3738" s="51" t="s">
        <v>4988</v>
      </c>
      <c r="S3738" s="51" t="s">
        <v>23896</v>
      </c>
      <c r="T3738" s="11" t="str">
        <f t="shared" si="2"/>
        <v>Dustin Dimit</v>
      </c>
      <c r="U3738" s="51" t="s">
        <v>55</v>
      </c>
      <c r="V3738" s="51" t="s">
        <v>23897</v>
      </c>
      <c r="W3738" s="51" t="s">
        <v>23898</v>
      </c>
      <c r="X3738" s="94" t="s">
        <v>23899</v>
      </c>
      <c r="Y3738" s="51" t="s">
        <v>60</v>
      </c>
      <c r="Z3738" s="56" t="s">
        <v>23900</v>
      </c>
      <c r="AA3738" s="51" t="s">
        <v>60</v>
      </c>
      <c r="AB3738" s="56" t="s">
        <v>23901</v>
      </c>
      <c r="AC3738" s="51" t="s">
        <v>60</v>
      </c>
      <c r="AD3738" s="56" t="s">
        <v>23902</v>
      </c>
      <c r="AE3738" s="51" t="s">
        <v>23903</v>
      </c>
      <c r="AF3738" s="8" t="s">
        <v>23904</v>
      </c>
      <c r="AG3738" s="8" t="s">
        <v>6885</v>
      </c>
      <c r="AH3738" s="8" t="s">
        <v>194</v>
      </c>
      <c r="AI3738" s="8" t="s">
        <v>66</v>
      </c>
      <c r="AJ3738" s="8"/>
      <c r="AK3738" s="8" t="s">
        <v>4944</v>
      </c>
      <c r="AL3738" s="8" t="s">
        <v>3002</v>
      </c>
      <c r="AM3738" s="8" t="s">
        <v>6631</v>
      </c>
      <c r="AN3738" s="8" t="s">
        <v>23905</v>
      </c>
      <c r="AO3738" s="8" t="s">
        <v>23906</v>
      </c>
      <c r="AP3738" s="29" t="s">
        <v>23904</v>
      </c>
      <c r="AQ3738" s="11">
        <v>14345.0</v>
      </c>
    </row>
    <row r="3739">
      <c r="A3739" s="8" t="str">
        <f t="shared" si="1"/>
        <v>Joseph Kalnas</v>
      </c>
      <c r="B3739" s="51" t="s">
        <v>23891</v>
      </c>
      <c r="C3739" s="51" t="s">
        <v>23817</v>
      </c>
      <c r="D3739" s="2" t="s">
        <v>6874</v>
      </c>
      <c r="E3739" s="8" t="s">
        <v>23892</v>
      </c>
      <c r="F3739" s="8" t="s">
        <v>2304</v>
      </c>
      <c r="G3739" s="51" t="s">
        <v>19294</v>
      </c>
      <c r="H3739" s="8" t="s">
        <v>23893</v>
      </c>
      <c r="I3739" s="8" t="s">
        <v>49</v>
      </c>
      <c r="J3739" s="10">
        <v>3.46</v>
      </c>
      <c r="K3739" s="8" t="s">
        <v>23894</v>
      </c>
      <c r="L3739" s="8" t="s">
        <v>2705</v>
      </c>
      <c r="M3739" s="8"/>
      <c r="N3739" s="51" t="s">
        <v>23907</v>
      </c>
      <c r="O3739" s="51" t="s">
        <v>52</v>
      </c>
      <c r="P3739" s="51"/>
      <c r="Q3739" s="51"/>
      <c r="R3739" s="51" t="s">
        <v>4858</v>
      </c>
      <c r="S3739" s="51" t="s">
        <v>23908</v>
      </c>
      <c r="T3739" s="11" t="str">
        <f t="shared" si="2"/>
        <v>Joseph Kalnas</v>
      </c>
      <c r="U3739" s="51" t="s">
        <v>160</v>
      </c>
      <c r="V3739" s="51" t="s">
        <v>23909</v>
      </c>
      <c r="W3739" s="51"/>
      <c r="X3739" s="51" t="s">
        <v>23899</v>
      </c>
      <c r="Y3739" s="51" t="s">
        <v>60</v>
      </c>
      <c r="Z3739" s="56" t="s">
        <v>23900</v>
      </c>
      <c r="AA3739" s="51" t="s">
        <v>60</v>
      </c>
      <c r="AB3739" s="56" t="s">
        <v>23901</v>
      </c>
      <c r="AC3739" s="51" t="s">
        <v>60</v>
      </c>
      <c r="AD3739" s="56" t="s">
        <v>23902</v>
      </c>
      <c r="AE3739" s="51" t="s">
        <v>23903</v>
      </c>
      <c r="AF3739" s="8" t="s">
        <v>23904</v>
      </c>
      <c r="AG3739" s="8" t="s">
        <v>6885</v>
      </c>
      <c r="AH3739" s="8" t="s">
        <v>194</v>
      </c>
      <c r="AI3739" s="8" t="s">
        <v>66</v>
      </c>
      <c r="AJ3739" s="8"/>
      <c r="AK3739" s="8" t="s">
        <v>4944</v>
      </c>
      <c r="AL3739" s="8" t="s">
        <v>3002</v>
      </c>
      <c r="AM3739" s="8" t="s">
        <v>6631</v>
      </c>
      <c r="AN3739" s="8" t="s">
        <v>23905</v>
      </c>
      <c r="AO3739" s="8" t="s">
        <v>23906</v>
      </c>
      <c r="AP3739" s="29" t="s">
        <v>23904</v>
      </c>
      <c r="AQ3739" s="11">
        <v>14345.0</v>
      </c>
    </row>
    <row r="3740">
      <c r="A3740" s="8" t="str">
        <f t="shared" si="1"/>
        <v>Eric DuBois</v>
      </c>
      <c r="B3740" s="51" t="s">
        <v>23891</v>
      </c>
      <c r="C3740" s="51" t="s">
        <v>23817</v>
      </c>
      <c r="D3740" s="2" t="s">
        <v>6874</v>
      </c>
      <c r="E3740" s="8" t="s">
        <v>23892</v>
      </c>
      <c r="F3740" s="13" t="s">
        <v>2304</v>
      </c>
      <c r="G3740" s="51" t="s">
        <v>19294</v>
      </c>
      <c r="H3740" s="8" t="s">
        <v>23893</v>
      </c>
      <c r="I3740" s="8" t="s">
        <v>49</v>
      </c>
      <c r="J3740" s="10">
        <v>3.46</v>
      </c>
      <c r="K3740" s="8" t="s">
        <v>23894</v>
      </c>
      <c r="L3740" s="8" t="s">
        <v>2705</v>
      </c>
      <c r="M3740" s="8"/>
      <c r="N3740" s="51" t="s">
        <v>23910</v>
      </c>
      <c r="O3740" s="51" t="s">
        <v>52</v>
      </c>
      <c r="P3740" s="51"/>
      <c r="Q3740" s="51"/>
      <c r="R3740" s="51" t="s">
        <v>1729</v>
      </c>
      <c r="S3740" s="51" t="s">
        <v>5355</v>
      </c>
      <c r="T3740" s="11" t="str">
        <f t="shared" si="2"/>
        <v>Eric DuBois</v>
      </c>
      <c r="U3740" s="13" t="s">
        <v>106</v>
      </c>
      <c r="V3740" s="51" t="s">
        <v>23911</v>
      </c>
      <c r="W3740" s="51"/>
      <c r="X3740" s="94" t="s">
        <v>23899</v>
      </c>
      <c r="Y3740" s="56" t="s">
        <v>23912</v>
      </c>
      <c r="Z3740" s="56" t="s">
        <v>23900</v>
      </c>
      <c r="AA3740" s="56" t="s">
        <v>23913</v>
      </c>
      <c r="AB3740" s="56" t="s">
        <v>23901</v>
      </c>
      <c r="AC3740" s="51" t="s">
        <v>60</v>
      </c>
      <c r="AD3740" s="56" t="s">
        <v>23902</v>
      </c>
      <c r="AE3740" s="51" t="s">
        <v>23903</v>
      </c>
      <c r="AF3740" s="8" t="s">
        <v>23904</v>
      </c>
      <c r="AG3740" s="8" t="s">
        <v>6885</v>
      </c>
      <c r="AH3740" s="8" t="s">
        <v>194</v>
      </c>
      <c r="AI3740" s="8" t="s">
        <v>66</v>
      </c>
      <c r="AJ3740" s="8"/>
      <c r="AK3740" s="8" t="s">
        <v>4944</v>
      </c>
      <c r="AL3740" s="8" t="s">
        <v>3002</v>
      </c>
      <c r="AM3740" s="8" t="s">
        <v>6631</v>
      </c>
      <c r="AN3740" s="8" t="s">
        <v>23905</v>
      </c>
      <c r="AO3740" s="8" t="s">
        <v>23906</v>
      </c>
      <c r="AP3740" s="29" t="s">
        <v>23904</v>
      </c>
      <c r="AQ3740" s="11">
        <v>14345.0</v>
      </c>
    </row>
    <row r="3741">
      <c r="A3741" s="8" t="str">
        <f t="shared" si="1"/>
        <v>John Oberg</v>
      </c>
      <c r="B3741" s="51" t="s">
        <v>23891</v>
      </c>
      <c r="C3741" s="51" t="s">
        <v>23817</v>
      </c>
      <c r="D3741" s="2" t="s">
        <v>6874</v>
      </c>
      <c r="E3741" s="8" t="s">
        <v>23892</v>
      </c>
      <c r="F3741" s="13" t="s">
        <v>2304</v>
      </c>
      <c r="G3741" s="51" t="s">
        <v>19294</v>
      </c>
      <c r="H3741" s="8" t="s">
        <v>23893</v>
      </c>
      <c r="I3741" s="8" t="s">
        <v>49</v>
      </c>
      <c r="J3741" s="10">
        <v>3.46</v>
      </c>
      <c r="K3741" s="8" t="s">
        <v>23894</v>
      </c>
      <c r="L3741" s="8" t="s">
        <v>2705</v>
      </c>
      <c r="M3741" s="8"/>
      <c r="N3741" s="51" t="s">
        <v>23914</v>
      </c>
      <c r="O3741" s="51" t="s">
        <v>52</v>
      </c>
      <c r="P3741" s="51"/>
      <c r="Q3741" s="51"/>
      <c r="R3741" s="51" t="s">
        <v>1997</v>
      </c>
      <c r="S3741" s="51" t="s">
        <v>23915</v>
      </c>
      <c r="T3741" s="11" t="str">
        <f t="shared" si="2"/>
        <v>John Oberg</v>
      </c>
      <c r="U3741" s="51" t="s">
        <v>80</v>
      </c>
      <c r="V3741" s="51" t="s">
        <v>23916</v>
      </c>
      <c r="W3741" s="51"/>
      <c r="X3741" s="94" t="s">
        <v>23899</v>
      </c>
      <c r="Y3741" s="51" t="s">
        <v>60</v>
      </c>
      <c r="Z3741" s="56" t="s">
        <v>23900</v>
      </c>
      <c r="AA3741" s="51" t="s">
        <v>60</v>
      </c>
      <c r="AB3741" s="56" t="s">
        <v>23901</v>
      </c>
      <c r="AC3741" s="51" t="s">
        <v>60</v>
      </c>
      <c r="AD3741" s="56" t="s">
        <v>23902</v>
      </c>
      <c r="AE3741" s="51" t="s">
        <v>23903</v>
      </c>
      <c r="AF3741" s="8" t="s">
        <v>23904</v>
      </c>
      <c r="AG3741" s="8" t="s">
        <v>6885</v>
      </c>
      <c r="AH3741" s="8" t="s">
        <v>194</v>
      </c>
      <c r="AI3741" s="8" t="s">
        <v>66</v>
      </c>
      <c r="AJ3741" s="8"/>
      <c r="AK3741" s="8" t="s">
        <v>4944</v>
      </c>
      <c r="AL3741" s="8" t="s">
        <v>3002</v>
      </c>
      <c r="AM3741" s="8" t="s">
        <v>6631</v>
      </c>
      <c r="AN3741" s="8" t="s">
        <v>23905</v>
      </c>
      <c r="AO3741" s="8" t="s">
        <v>23906</v>
      </c>
      <c r="AP3741" s="29" t="s">
        <v>23904</v>
      </c>
      <c r="AQ3741" s="11">
        <v>14345.0</v>
      </c>
    </row>
    <row r="3742">
      <c r="A3742" s="8" t="str">
        <f t="shared" si="1"/>
        <v>Norm Tate</v>
      </c>
      <c r="B3742" s="51" t="s">
        <v>23891</v>
      </c>
      <c r="C3742" s="51" t="s">
        <v>23817</v>
      </c>
      <c r="D3742" s="2" t="s">
        <v>6874</v>
      </c>
      <c r="E3742" s="8" t="s">
        <v>23892</v>
      </c>
      <c r="F3742" s="13" t="s">
        <v>2304</v>
      </c>
      <c r="G3742" s="51" t="s">
        <v>19294</v>
      </c>
      <c r="H3742" s="8" t="s">
        <v>23893</v>
      </c>
      <c r="I3742" s="8" t="s">
        <v>49</v>
      </c>
      <c r="J3742" s="10">
        <v>3.46</v>
      </c>
      <c r="K3742" s="8" t="s">
        <v>23894</v>
      </c>
      <c r="L3742" s="8" t="s">
        <v>2705</v>
      </c>
      <c r="M3742" s="8"/>
      <c r="N3742" s="51" t="s">
        <v>23917</v>
      </c>
      <c r="O3742" s="51" t="s">
        <v>52</v>
      </c>
      <c r="P3742" s="51"/>
      <c r="Q3742" s="51"/>
      <c r="R3742" s="51" t="s">
        <v>13113</v>
      </c>
      <c r="S3742" s="51" t="s">
        <v>1690</v>
      </c>
      <c r="T3742" s="11" t="str">
        <f t="shared" si="2"/>
        <v>Norm Tate</v>
      </c>
      <c r="U3742" s="51" t="s">
        <v>80</v>
      </c>
      <c r="V3742" s="51" t="s">
        <v>23918</v>
      </c>
      <c r="W3742" s="51"/>
      <c r="X3742" s="94" t="s">
        <v>23899</v>
      </c>
      <c r="Y3742" s="51" t="s">
        <v>60</v>
      </c>
      <c r="Z3742" s="56" t="s">
        <v>23900</v>
      </c>
      <c r="AA3742" s="51" t="s">
        <v>60</v>
      </c>
      <c r="AB3742" s="56" t="s">
        <v>23901</v>
      </c>
      <c r="AC3742" s="51" t="s">
        <v>60</v>
      </c>
      <c r="AD3742" s="56" t="s">
        <v>23902</v>
      </c>
      <c r="AE3742" s="51" t="s">
        <v>23903</v>
      </c>
      <c r="AF3742" s="8" t="s">
        <v>23904</v>
      </c>
      <c r="AG3742" s="8" t="s">
        <v>6885</v>
      </c>
      <c r="AH3742" s="8" t="s">
        <v>194</v>
      </c>
      <c r="AI3742" s="8" t="s">
        <v>66</v>
      </c>
      <c r="AJ3742" s="8"/>
      <c r="AK3742" s="8" t="s">
        <v>4944</v>
      </c>
      <c r="AL3742" s="8" t="s">
        <v>3002</v>
      </c>
      <c r="AM3742" s="8" t="s">
        <v>6631</v>
      </c>
      <c r="AN3742" s="8" t="s">
        <v>23905</v>
      </c>
      <c r="AO3742" s="8" t="s">
        <v>23906</v>
      </c>
      <c r="AP3742" s="29" t="s">
        <v>23904</v>
      </c>
      <c r="AQ3742" s="11">
        <v>14345.0</v>
      </c>
    </row>
    <row r="3743">
      <c r="A3743" s="8" t="str">
        <f t="shared" si="1"/>
        <v>Ryan Gebhardt</v>
      </c>
      <c r="B3743" s="51" t="s">
        <v>23891</v>
      </c>
      <c r="C3743" s="51" t="s">
        <v>23817</v>
      </c>
      <c r="D3743" s="2" t="s">
        <v>6874</v>
      </c>
      <c r="E3743" s="8" t="s">
        <v>23892</v>
      </c>
      <c r="F3743" s="13" t="s">
        <v>2304</v>
      </c>
      <c r="G3743" s="51" t="s">
        <v>19294</v>
      </c>
      <c r="H3743" s="8" t="s">
        <v>23893</v>
      </c>
      <c r="I3743" s="8" t="s">
        <v>49</v>
      </c>
      <c r="J3743" s="10">
        <v>3.46</v>
      </c>
      <c r="K3743" s="8" t="s">
        <v>23894</v>
      </c>
      <c r="L3743" s="8" t="s">
        <v>2705</v>
      </c>
      <c r="M3743" s="8"/>
      <c r="N3743" s="51" t="s">
        <v>23919</v>
      </c>
      <c r="O3743" s="51" t="s">
        <v>52</v>
      </c>
      <c r="P3743" s="51"/>
      <c r="Q3743" s="51"/>
      <c r="R3743" s="51" t="s">
        <v>927</v>
      </c>
      <c r="S3743" s="51" t="s">
        <v>23920</v>
      </c>
      <c r="T3743" s="11" t="str">
        <f t="shared" si="2"/>
        <v>Ryan Gebhardt</v>
      </c>
      <c r="U3743" s="51" t="s">
        <v>80</v>
      </c>
      <c r="V3743" s="51"/>
      <c r="W3743" s="51"/>
      <c r="X3743" s="94" t="s">
        <v>23899</v>
      </c>
      <c r="Y3743" s="51" t="s">
        <v>60</v>
      </c>
      <c r="Z3743" s="56" t="s">
        <v>23900</v>
      </c>
      <c r="AA3743" s="51" t="s">
        <v>60</v>
      </c>
      <c r="AB3743" s="56" t="s">
        <v>23901</v>
      </c>
      <c r="AC3743" s="51" t="s">
        <v>60</v>
      </c>
      <c r="AD3743" s="56" t="s">
        <v>23902</v>
      </c>
      <c r="AE3743" s="51" t="s">
        <v>23903</v>
      </c>
      <c r="AF3743" s="8" t="s">
        <v>23904</v>
      </c>
      <c r="AG3743" s="8" t="s">
        <v>6885</v>
      </c>
      <c r="AH3743" s="8" t="s">
        <v>194</v>
      </c>
      <c r="AI3743" s="8" t="s">
        <v>66</v>
      </c>
      <c r="AJ3743" s="8"/>
      <c r="AK3743" s="8" t="s">
        <v>4944</v>
      </c>
      <c r="AL3743" s="8" t="s">
        <v>3002</v>
      </c>
      <c r="AM3743" s="8" t="s">
        <v>6631</v>
      </c>
      <c r="AN3743" s="8" t="s">
        <v>23905</v>
      </c>
      <c r="AO3743" s="8" t="s">
        <v>23906</v>
      </c>
      <c r="AP3743" s="29" t="s">
        <v>23904</v>
      </c>
      <c r="AQ3743" s="11">
        <v>14345.0</v>
      </c>
    </row>
    <row r="3744">
      <c r="A3744" s="8" t="str">
        <f t="shared" si="1"/>
        <v>Milton Goode</v>
      </c>
      <c r="B3744" s="51" t="s">
        <v>23891</v>
      </c>
      <c r="C3744" s="51" t="s">
        <v>23817</v>
      </c>
      <c r="D3744" s="2" t="s">
        <v>6874</v>
      </c>
      <c r="E3744" s="8" t="s">
        <v>23892</v>
      </c>
      <c r="F3744" s="13" t="s">
        <v>2304</v>
      </c>
      <c r="G3744" s="51" t="s">
        <v>19294</v>
      </c>
      <c r="H3744" s="8" t="s">
        <v>23893</v>
      </c>
      <c r="I3744" s="8" t="s">
        <v>49</v>
      </c>
      <c r="J3744" s="10">
        <v>3.46</v>
      </c>
      <c r="K3744" s="8" t="s">
        <v>23894</v>
      </c>
      <c r="L3744" s="8" t="s">
        <v>2705</v>
      </c>
      <c r="M3744" s="8"/>
      <c r="N3744" s="51" t="s">
        <v>23921</v>
      </c>
      <c r="O3744" s="51" t="s">
        <v>52</v>
      </c>
      <c r="P3744" s="51"/>
      <c r="Q3744" s="51"/>
      <c r="R3744" s="51" t="s">
        <v>496</v>
      </c>
      <c r="S3744" s="51" t="s">
        <v>23922</v>
      </c>
      <c r="T3744" s="11" t="str">
        <f t="shared" si="2"/>
        <v>Milton Goode</v>
      </c>
      <c r="U3744" s="51" t="s">
        <v>80</v>
      </c>
      <c r="V3744" s="51"/>
      <c r="W3744" s="51"/>
      <c r="X3744" s="94" t="s">
        <v>23899</v>
      </c>
      <c r="Y3744" s="51" t="s">
        <v>60</v>
      </c>
      <c r="Z3744" s="56" t="s">
        <v>23900</v>
      </c>
      <c r="AA3744" s="51" t="s">
        <v>60</v>
      </c>
      <c r="AB3744" s="56" t="s">
        <v>23923</v>
      </c>
      <c r="AC3744" s="51" t="s">
        <v>60</v>
      </c>
      <c r="AD3744" s="56" t="s">
        <v>23902</v>
      </c>
      <c r="AE3744" s="51" t="s">
        <v>23903</v>
      </c>
      <c r="AF3744" s="8" t="s">
        <v>23904</v>
      </c>
      <c r="AG3744" s="8" t="s">
        <v>6885</v>
      </c>
      <c r="AH3744" s="8" t="s">
        <v>194</v>
      </c>
      <c r="AI3744" s="8" t="s">
        <v>66</v>
      </c>
      <c r="AJ3744" s="8"/>
      <c r="AK3744" s="8" t="s">
        <v>4944</v>
      </c>
      <c r="AL3744" s="8" t="s">
        <v>3002</v>
      </c>
      <c r="AM3744" s="8" t="s">
        <v>6631</v>
      </c>
      <c r="AN3744" s="8" t="s">
        <v>23905</v>
      </c>
      <c r="AO3744" s="8" t="s">
        <v>23906</v>
      </c>
      <c r="AP3744" s="29" t="s">
        <v>23904</v>
      </c>
      <c r="AQ3744" s="11">
        <v>14345.0</v>
      </c>
    </row>
    <row r="3745">
      <c r="A3745" s="8" t="str">
        <f t="shared" si="1"/>
        <v>Julian Pratt</v>
      </c>
      <c r="B3745" s="8" t="s">
        <v>23891</v>
      </c>
      <c r="C3745" s="51" t="s">
        <v>23817</v>
      </c>
      <c r="D3745" s="2" t="s">
        <v>6874</v>
      </c>
      <c r="E3745" s="8" t="s">
        <v>23892</v>
      </c>
      <c r="F3745" s="13" t="s">
        <v>2304</v>
      </c>
      <c r="G3745" s="51" t="s">
        <v>19294</v>
      </c>
      <c r="H3745" s="8" t="s">
        <v>23893</v>
      </c>
      <c r="I3745" s="8" t="s">
        <v>49</v>
      </c>
      <c r="J3745" s="10">
        <v>3.46</v>
      </c>
      <c r="K3745" s="8" t="s">
        <v>23894</v>
      </c>
      <c r="L3745" s="8" t="s">
        <v>2705</v>
      </c>
      <c r="M3745" s="8"/>
      <c r="N3745" s="51" t="s">
        <v>23924</v>
      </c>
      <c r="O3745" s="57" t="s">
        <v>52</v>
      </c>
      <c r="P3745" s="51"/>
      <c r="Q3745" s="51"/>
      <c r="R3745" s="57" t="s">
        <v>3818</v>
      </c>
      <c r="S3745" s="57" t="s">
        <v>20002</v>
      </c>
      <c r="T3745" s="11" t="str">
        <f t="shared" si="2"/>
        <v>Julian Pratt</v>
      </c>
      <c r="U3745" s="51" t="s">
        <v>80</v>
      </c>
      <c r="V3745" s="51"/>
      <c r="W3745" s="51"/>
      <c r="X3745" s="51" t="s">
        <v>23899</v>
      </c>
      <c r="Y3745" s="51" t="s">
        <v>60</v>
      </c>
      <c r="Z3745" s="56" t="s">
        <v>23900</v>
      </c>
      <c r="AA3745" s="51" t="s">
        <v>60</v>
      </c>
      <c r="AB3745" s="56" t="s">
        <v>23923</v>
      </c>
      <c r="AC3745" s="51" t="s">
        <v>60</v>
      </c>
      <c r="AD3745" s="56" t="s">
        <v>23902</v>
      </c>
      <c r="AE3745" s="51" t="s">
        <v>23903</v>
      </c>
      <c r="AF3745" s="8" t="s">
        <v>23904</v>
      </c>
      <c r="AG3745" s="8" t="s">
        <v>6885</v>
      </c>
      <c r="AH3745" s="8" t="s">
        <v>194</v>
      </c>
      <c r="AI3745" s="8" t="s">
        <v>66</v>
      </c>
      <c r="AJ3745" s="8"/>
      <c r="AK3745" s="8" t="s">
        <v>4944</v>
      </c>
      <c r="AL3745" s="8" t="s">
        <v>3002</v>
      </c>
      <c r="AM3745" s="8" t="s">
        <v>6631</v>
      </c>
      <c r="AN3745" s="8" t="s">
        <v>23905</v>
      </c>
      <c r="AO3745" s="8" t="s">
        <v>23925</v>
      </c>
      <c r="AP3745" s="29" t="s">
        <v>23904</v>
      </c>
      <c r="AQ3745" s="11">
        <v>14345.0</v>
      </c>
    </row>
    <row r="3746">
      <c r="A3746" s="8" t="str">
        <f t="shared" si="1"/>
        <v>Seth Spicer</v>
      </c>
      <c r="B3746" s="51" t="s">
        <v>23891</v>
      </c>
      <c r="C3746" s="51" t="s">
        <v>23817</v>
      </c>
      <c r="D3746" s="2" t="s">
        <v>6874</v>
      </c>
      <c r="E3746" s="8" t="s">
        <v>23892</v>
      </c>
      <c r="F3746" s="8" t="s">
        <v>2304</v>
      </c>
      <c r="G3746" s="51" t="s">
        <v>19294</v>
      </c>
      <c r="H3746" s="8" t="s">
        <v>23893</v>
      </c>
      <c r="I3746" s="8" t="s">
        <v>49</v>
      </c>
      <c r="J3746" s="10">
        <v>3.46</v>
      </c>
      <c r="K3746" s="8" t="s">
        <v>23894</v>
      </c>
      <c r="L3746" s="8" t="s">
        <v>2705</v>
      </c>
      <c r="M3746" s="8"/>
      <c r="N3746" s="51" t="s">
        <v>23926</v>
      </c>
      <c r="O3746" s="51" t="s">
        <v>52</v>
      </c>
      <c r="P3746" s="51"/>
      <c r="Q3746" s="51"/>
      <c r="R3746" s="51" t="s">
        <v>4958</v>
      </c>
      <c r="S3746" s="51" t="s">
        <v>23927</v>
      </c>
      <c r="T3746" s="11" t="str">
        <f t="shared" si="2"/>
        <v>Seth Spicer</v>
      </c>
      <c r="U3746" s="51" t="s">
        <v>80</v>
      </c>
      <c r="V3746" s="51"/>
      <c r="W3746" s="51"/>
      <c r="X3746" s="51" t="s">
        <v>23899</v>
      </c>
      <c r="Y3746" s="56" t="s">
        <v>23928</v>
      </c>
      <c r="Z3746" s="56" t="s">
        <v>23900</v>
      </c>
      <c r="AA3746" s="56" t="s">
        <v>23929</v>
      </c>
      <c r="AB3746" s="56" t="s">
        <v>23901</v>
      </c>
      <c r="AC3746" s="56" t="s">
        <v>23930</v>
      </c>
      <c r="AD3746" s="56" t="s">
        <v>23902</v>
      </c>
      <c r="AE3746" s="51" t="s">
        <v>23903</v>
      </c>
      <c r="AF3746" s="8" t="s">
        <v>23904</v>
      </c>
      <c r="AG3746" s="8" t="s">
        <v>6885</v>
      </c>
      <c r="AH3746" s="8" t="s">
        <v>194</v>
      </c>
      <c r="AI3746" s="8" t="s">
        <v>66</v>
      </c>
      <c r="AJ3746" s="8"/>
      <c r="AK3746" s="8" t="s">
        <v>4944</v>
      </c>
      <c r="AL3746" s="8" t="s">
        <v>3002</v>
      </c>
      <c r="AM3746" s="8" t="s">
        <v>6631</v>
      </c>
      <c r="AN3746" s="8" t="s">
        <v>23905</v>
      </c>
      <c r="AO3746" s="8" t="s">
        <v>23906</v>
      </c>
      <c r="AP3746" s="29" t="s">
        <v>23904</v>
      </c>
      <c r="AQ3746" s="11">
        <v>14345.0</v>
      </c>
    </row>
    <row r="3747">
      <c r="A3747" s="8" t="str">
        <f t="shared" si="1"/>
        <v>Jassina Surles</v>
      </c>
      <c r="B3747" s="8" t="s">
        <v>23891</v>
      </c>
      <c r="C3747" s="51" t="s">
        <v>23817</v>
      </c>
      <c r="D3747" s="2" t="s">
        <v>6874</v>
      </c>
      <c r="E3747" s="8" t="s">
        <v>23892</v>
      </c>
      <c r="F3747" s="13" t="s">
        <v>2304</v>
      </c>
      <c r="G3747" s="51" t="s">
        <v>19294</v>
      </c>
      <c r="H3747" s="8" t="s">
        <v>23893</v>
      </c>
      <c r="I3747" s="8" t="s">
        <v>49</v>
      </c>
      <c r="J3747" s="10">
        <v>3.46</v>
      </c>
      <c r="K3747" s="8" t="s">
        <v>23894</v>
      </c>
      <c r="L3747" s="8" t="s">
        <v>2705</v>
      </c>
      <c r="M3747" s="8"/>
      <c r="N3747" s="51" t="s">
        <v>23931</v>
      </c>
      <c r="O3747" s="57" t="s">
        <v>52</v>
      </c>
      <c r="P3747" s="51"/>
      <c r="Q3747" s="51"/>
      <c r="R3747" s="57" t="s">
        <v>23932</v>
      </c>
      <c r="S3747" s="57" t="s">
        <v>23933</v>
      </c>
      <c r="T3747" s="11" t="str">
        <f t="shared" si="2"/>
        <v>Jassina Surles</v>
      </c>
      <c r="U3747" s="51" t="s">
        <v>80</v>
      </c>
      <c r="V3747" s="51"/>
      <c r="W3747" s="51"/>
      <c r="X3747" s="51" t="s">
        <v>23899</v>
      </c>
      <c r="Y3747" s="51" t="s">
        <v>60</v>
      </c>
      <c r="Z3747" s="56" t="s">
        <v>23900</v>
      </c>
      <c r="AA3747" s="51" t="s">
        <v>60</v>
      </c>
      <c r="AB3747" s="56" t="s">
        <v>23923</v>
      </c>
      <c r="AC3747" s="51" t="s">
        <v>60</v>
      </c>
      <c r="AD3747" s="56" t="s">
        <v>23902</v>
      </c>
      <c r="AE3747" s="51" t="s">
        <v>23903</v>
      </c>
      <c r="AF3747" s="8" t="s">
        <v>23904</v>
      </c>
      <c r="AG3747" s="8" t="s">
        <v>6885</v>
      </c>
      <c r="AH3747" s="8" t="s">
        <v>194</v>
      </c>
      <c r="AI3747" s="8" t="s">
        <v>66</v>
      </c>
      <c r="AJ3747" s="8"/>
      <c r="AK3747" s="8" t="s">
        <v>4944</v>
      </c>
      <c r="AL3747" s="8" t="s">
        <v>3002</v>
      </c>
      <c r="AM3747" s="8" t="s">
        <v>6631</v>
      </c>
      <c r="AN3747" s="8" t="s">
        <v>23905</v>
      </c>
      <c r="AO3747" s="8" t="s">
        <v>23925</v>
      </c>
      <c r="AP3747" s="29" t="s">
        <v>23904</v>
      </c>
      <c r="AQ3747" s="11">
        <v>14345.0</v>
      </c>
    </row>
    <row r="3748">
      <c r="A3748" s="8" t="str">
        <f t="shared" si="1"/>
        <v>Francis Terry</v>
      </c>
      <c r="B3748" s="8" t="s">
        <v>23891</v>
      </c>
      <c r="C3748" s="51" t="s">
        <v>23817</v>
      </c>
      <c r="D3748" s="2" t="s">
        <v>6874</v>
      </c>
      <c r="E3748" s="51" t="s">
        <v>23892</v>
      </c>
      <c r="F3748" s="57" t="s">
        <v>2304</v>
      </c>
      <c r="G3748" s="51" t="s">
        <v>19294</v>
      </c>
      <c r="H3748" s="51" t="s">
        <v>23893</v>
      </c>
      <c r="I3748" s="59" t="s">
        <v>49</v>
      </c>
      <c r="J3748" s="60">
        <v>3.46</v>
      </c>
      <c r="K3748" s="51" t="s">
        <v>23894</v>
      </c>
      <c r="L3748" s="51" t="s">
        <v>2705</v>
      </c>
      <c r="M3748" s="51"/>
      <c r="N3748" s="51" t="s">
        <v>23934</v>
      </c>
      <c r="O3748" s="51" t="s">
        <v>52</v>
      </c>
      <c r="P3748" s="51"/>
      <c r="Q3748" s="51"/>
      <c r="R3748" s="51" t="s">
        <v>11434</v>
      </c>
      <c r="S3748" s="51" t="s">
        <v>2433</v>
      </c>
      <c r="T3748" s="11" t="str">
        <f t="shared" si="2"/>
        <v>Francis Terry</v>
      </c>
      <c r="U3748" s="51" t="s">
        <v>80</v>
      </c>
      <c r="V3748" s="51"/>
      <c r="W3748" s="51"/>
      <c r="X3748" s="51" t="s">
        <v>23899</v>
      </c>
      <c r="Y3748" s="51" t="s">
        <v>60</v>
      </c>
      <c r="Z3748" s="56" t="s">
        <v>23900</v>
      </c>
      <c r="AA3748" s="51" t="s">
        <v>60</v>
      </c>
      <c r="AB3748" s="56" t="s">
        <v>23901</v>
      </c>
      <c r="AC3748" s="51" t="s">
        <v>60</v>
      </c>
      <c r="AD3748" s="56" t="s">
        <v>23902</v>
      </c>
      <c r="AE3748" s="51" t="s">
        <v>23903</v>
      </c>
      <c r="AF3748" s="51" t="s">
        <v>23904</v>
      </c>
      <c r="AG3748" s="51" t="s">
        <v>6885</v>
      </c>
      <c r="AH3748" s="51" t="s">
        <v>194</v>
      </c>
      <c r="AI3748" s="59" t="s">
        <v>66</v>
      </c>
      <c r="AJ3748" s="51"/>
      <c r="AK3748" s="59" t="s">
        <v>4944</v>
      </c>
      <c r="AL3748" s="59" t="s">
        <v>3002</v>
      </c>
      <c r="AM3748" s="59" t="s">
        <v>6631</v>
      </c>
      <c r="AN3748" s="59" t="s">
        <v>23905</v>
      </c>
      <c r="AO3748" s="59" t="s">
        <v>23925</v>
      </c>
      <c r="AP3748" s="29" t="s">
        <v>23904</v>
      </c>
      <c r="AQ3748" s="68">
        <v>14345.0</v>
      </c>
    </row>
    <row r="3749">
      <c r="A3749" s="8" t="str">
        <f t="shared" si="1"/>
        <v>Ian Chrzanowski</v>
      </c>
      <c r="B3749" s="51" t="s">
        <v>23935</v>
      </c>
      <c r="C3749" s="51" t="s">
        <v>23817</v>
      </c>
      <c r="D3749" s="2" t="s">
        <v>6874</v>
      </c>
      <c r="E3749" s="8" t="s">
        <v>23936</v>
      </c>
      <c r="F3749" s="13" t="s">
        <v>2304</v>
      </c>
      <c r="G3749" s="51" t="s">
        <v>19294</v>
      </c>
      <c r="H3749" s="8" t="s">
        <v>23937</v>
      </c>
      <c r="I3749" s="8" t="s">
        <v>49</v>
      </c>
      <c r="J3749" s="10">
        <v>3.66</v>
      </c>
      <c r="K3749" s="8" t="s">
        <v>23938</v>
      </c>
      <c r="L3749" s="8"/>
      <c r="M3749" s="8"/>
      <c r="N3749" s="51" t="s">
        <v>23939</v>
      </c>
      <c r="O3749" s="51" t="s">
        <v>52</v>
      </c>
      <c r="P3749" s="51"/>
      <c r="Q3749" s="51"/>
      <c r="R3749" s="51" t="s">
        <v>8494</v>
      </c>
      <c r="S3749" s="51" t="s">
        <v>23940</v>
      </c>
      <c r="T3749" s="11" t="str">
        <f t="shared" si="2"/>
        <v>Ian Chrzanowski</v>
      </c>
      <c r="U3749" s="51" t="s">
        <v>55</v>
      </c>
      <c r="V3749" s="51" t="s">
        <v>23941</v>
      </c>
      <c r="W3749" s="51" t="s">
        <v>23942</v>
      </c>
      <c r="X3749" s="94" t="s">
        <v>23943</v>
      </c>
      <c r="Y3749" s="51" t="s">
        <v>60</v>
      </c>
      <c r="Z3749" s="56" t="s">
        <v>23944</v>
      </c>
      <c r="AA3749" s="51" t="s">
        <v>60</v>
      </c>
      <c r="AB3749" s="51" t="s">
        <v>60</v>
      </c>
      <c r="AC3749" s="51" t="s">
        <v>60</v>
      </c>
      <c r="AD3749" s="56" t="s">
        <v>23945</v>
      </c>
      <c r="AE3749" s="51" t="s">
        <v>23946</v>
      </c>
      <c r="AF3749" s="8" t="s">
        <v>23947</v>
      </c>
      <c r="AG3749" s="8" t="s">
        <v>6885</v>
      </c>
      <c r="AH3749" s="8" t="s">
        <v>134</v>
      </c>
      <c r="AI3749" s="8" t="s">
        <v>66</v>
      </c>
      <c r="AJ3749" s="8"/>
      <c r="AK3749" s="8" t="s">
        <v>2114</v>
      </c>
      <c r="AL3749" s="8" t="s">
        <v>2151</v>
      </c>
      <c r="AM3749" s="8" t="s">
        <v>9236</v>
      </c>
      <c r="AN3749" s="8" t="s">
        <v>23948</v>
      </c>
      <c r="AO3749" s="8" t="s">
        <v>23906</v>
      </c>
      <c r="AP3749" s="29" t="s">
        <v>23947</v>
      </c>
      <c r="AQ3749" s="11">
        <v>5003.0</v>
      </c>
    </row>
    <row r="3750">
      <c r="A3750" s="8" t="str">
        <f t="shared" si="1"/>
        <v>Jill Chestnut</v>
      </c>
      <c r="B3750" s="8" t="s">
        <v>23935</v>
      </c>
      <c r="C3750" s="51" t="s">
        <v>23817</v>
      </c>
      <c r="D3750" s="2" t="s">
        <v>6874</v>
      </c>
      <c r="E3750" s="8" t="s">
        <v>23936</v>
      </c>
      <c r="F3750" s="13" t="s">
        <v>2304</v>
      </c>
      <c r="G3750" s="51" t="s">
        <v>19294</v>
      </c>
      <c r="H3750" s="8" t="s">
        <v>23937</v>
      </c>
      <c r="I3750" s="8" t="s">
        <v>49</v>
      </c>
      <c r="J3750" s="10">
        <v>3.66</v>
      </c>
      <c r="K3750" s="8" t="s">
        <v>23938</v>
      </c>
      <c r="L3750" s="8"/>
      <c r="M3750" s="8"/>
      <c r="N3750" s="51" t="s">
        <v>23949</v>
      </c>
      <c r="O3750" s="57" t="s">
        <v>52</v>
      </c>
      <c r="P3750" s="51"/>
      <c r="Q3750" s="51"/>
      <c r="R3750" s="57" t="s">
        <v>11730</v>
      </c>
      <c r="S3750" s="57" t="s">
        <v>23950</v>
      </c>
      <c r="T3750" s="11" t="str">
        <f t="shared" si="2"/>
        <v>Jill Chestnut</v>
      </c>
      <c r="U3750" s="57" t="s">
        <v>106</v>
      </c>
      <c r="V3750" s="13" t="s">
        <v>23951</v>
      </c>
      <c r="W3750" s="57" t="s">
        <v>23952</v>
      </c>
      <c r="X3750" s="51" t="s">
        <v>23943</v>
      </c>
      <c r="Y3750" s="51" t="s">
        <v>60</v>
      </c>
      <c r="Z3750" s="56" t="s">
        <v>23944</v>
      </c>
      <c r="AA3750" s="51" t="s">
        <v>60</v>
      </c>
      <c r="AB3750" s="56" t="s">
        <v>7075</v>
      </c>
      <c r="AC3750" s="51" t="s">
        <v>60</v>
      </c>
      <c r="AD3750" s="56" t="s">
        <v>23945</v>
      </c>
      <c r="AE3750" s="51" t="s">
        <v>23946</v>
      </c>
      <c r="AF3750" s="8" t="s">
        <v>23947</v>
      </c>
      <c r="AG3750" s="8" t="s">
        <v>6885</v>
      </c>
      <c r="AH3750" s="8" t="s">
        <v>134</v>
      </c>
      <c r="AI3750" s="8" t="s">
        <v>66</v>
      </c>
      <c r="AJ3750" s="8"/>
      <c r="AK3750" s="8" t="s">
        <v>2114</v>
      </c>
      <c r="AL3750" s="8" t="s">
        <v>2151</v>
      </c>
      <c r="AM3750" s="8" t="s">
        <v>9236</v>
      </c>
      <c r="AN3750" s="8" t="s">
        <v>23948</v>
      </c>
      <c r="AO3750" s="8" t="s">
        <v>23906</v>
      </c>
      <c r="AP3750" s="29" t="s">
        <v>23947</v>
      </c>
      <c r="AQ3750" s="11">
        <v>5003.0</v>
      </c>
    </row>
    <row r="3751">
      <c r="A3751" s="8" t="str">
        <f t="shared" si="1"/>
        <v>Patrick Gartland</v>
      </c>
      <c r="B3751" s="8" t="s">
        <v>23935</v>
      </c>
      <c r="C3751" s="51" t="s">
        <v>23817</v>
      </c>
      <c r="D3751" s="2" t="s">
        <v>6874</v>
      </c>
      <c r="E3751" s="8" t="s">
        <v>23936</v>
      </c>
      <c r="F3751" s="13" t="s">
        <v>2304</v>
      </c>
      <c r="G3751" s="51" t="s">
        <v>19294</v>
      </c>
      <c r="H3751" s="8" t="s">
        <v>23937</v>
      </c>
      <c r="I3751" s="8" t="s">
        <v>49</v>
      </c>
      <c r="J3751" s="10">
        <v>3.66</v>
      </c>
      <c r="K3751" s="8" t="s">
        <v>23938</v>
      </c>
      <c r="L3751" s="8"/>
      <c r="M3751" s="8"/>
      <c r="N3751" s="51" t="s">
        <v>23953</v>
      </c>
      <c r="O3751" s="57" t="s">
        <v>52</v>
      </c>
      <c r="P3751" s="51"/>
      <c r="Q3751" s="51"/>
      <c r="R3751" s="57" t="s">
        <v>3524</v>
      </c>
      <c r="S3751" s="57" t="s">
        <v>3826</v>
      </c>
      <c r="T3751" s="11" t="str">
        <f t="shared" si="2"/>
        <v>Patrick Gartland</v>
      </c>
      <c r="U3751" s="57" t="s">
        <v>80</v>
      </c>
      <c r="V3751" s="51"/>
      <c r="W3751" s="57" t="s">
        <v>23954</v>
      </c>
      <c r="X3751" s="51" t="s">
        <v>23943</v>
      </c>
      <c r="Y3751" s="51" t="s">
        <v>60</v>
      </c>
      <c r="Z3751" s="56" t="s">
        <v>23944</v>
      </c>
      <c r="AA3751" s="51" t="s">
        <v>60</v>
      </c>
      <c r="AB3751" s="56" t="s">
        <v>7075</v>
      </c>
      <c r="AC3751" s="51" t="s">
        <v>60</v>
      </c>
      <c r="AD3751" s="56" t="s">
        <v>23945</v>
      </c>
      <c r="AE3751" s="51" t="s">
        <v>23946</v>
      </c>
      <c r="AF3751" s="8" t="s">
        <v>23947</v>
      </c>
      <c r="AG3751" s="8" t="s">
        <v>6885</v>
      </c>
      <c r="AH3751" s="8" t="s">
        <v>134</v>
      </c>
      <c r="AI3751" s="8" t="s">
        <v>66</v>
      </c>
      <c r="AJ3751" s="8"/>
      <c r="AK3751" s="8" t="s">
        <v>2114</v>
      </c>
      <c r="AL3751" s="8" t="s">
        <v>2151</v>
      </c>
      <c r="AM3751" s="8" t="s">
        <v>9236</v>
      </c>
      <c r="AN3751" s="8" t="s">
        <v>23948</v>
      </c>
      <c r="AO3751" s="8" t="s">
        <v>23925</v>
      </c>
      <c r="AP3751" s="14" t="s">
        <v>23947</v>
      </c>
      <c r="AQ3751" s="11">
        <v>5003.0</v>
      </c>
    </row>
    <row r="3752">
      <c r="A3752" s="8" t="str">
        <f t="shared" si="1"/>
        <v>Will Martin</v>
      </c>
      <c r="B3752" s="51" t="s">
        <v>23935</v>
      </c>
      <c r="C3752" s="51" t="s">
        <v>23817</v>
      </c>
      <c r="D3752" s="2" t="s">
        <v>6874</v>
      </c>
      <c r="E3752" s="8" t="s">
        <v>23936</v>
      </c>
      <c r="F3752" s="13" t="s">
        <v>2304</v>
      </c>
      <c r="G3752" s="51" t="s">
        <v>19294</v>
      </c>
      <c r="H3752" s="8" t="s">
        <v>23937</v>
      </c>
      <c r="I3752" s="8" t="s">
        <v>49</v>
      </c>
      <c r="J3752" s="10">
        <v>3.66</v>
      </c>
      <c r="K3752" s="8" t="s">
        <v>23938</v>
      </c>
      <c r="L3752" s="8"/>
      <c r="M3752" s="8"/>
      <c r="N3752" s="57" t="s">
        <v>23955</v>
      </c>
      <c r="O3752" s="51" t="s">
        <v>52</v>
      </c>
      <c r="P3752" s="51"/>
      <c r="Q3752" s="51"/>
      <c r="R3752" s="51" t="s">
        <v>859</v>
      </c>
      <c r="S3752" s="51" t="s">
        <v>922</v>
      </c>
      <c r="T3752" s="11" t="str">
        <f t="shared" si="2"/>
        <v>Will Martin</v>
      </c>
      <c r="U3752" s="57" t="s">
        <v>80</v>
      </c>
      <c r="V3752" s="51"/>
      <c r="W3752" s="51"/>
      <c r="X3752" s="51" t="s">
        <v>23943</v>
      </c>
      <c r="Y3752" s="51" t="s">
        <v>60</v>
      </c>
      <c r="Z3752" s="56" t="s">
        <v>23944</v>
      </c>
      <c r="AA3752" s="51" t="s">
        <v>60</v>
      </c>
      <c r="AB3752" s="51" t="s">
        <v>60</v>
      </c>
      <c r="AC3752" s="51" t="s">
        <v>60</v>
      </c>
      <c r="AD3752" s="56" t="s">
        <v>23945</v>
      </c>
      <c r="AE3752" s="51" t="s">
        <v>23946</v>
      </c>
      <c r="AF3752" s="8" t="s">
        <v>23947</v>
      </c>
      <c r="AG3752" s="8" t="s">
        <v>6885</v>
      </c>
      <c r="AH3752" s="8" t="s">
        <v>134</v>
      </c>
      <c r="AI3752" s="8" t="s">
        <v>66</v>
      </c>
      <c r="AJ3752" s="8"/>
      <c r="AK3752" s="8" t="s">
        <v>2114</v>
      </c>
      <c r="AL3752" s="8" t="s">
        <v>2151</v>
      </c>
      <c r="AM3752" s="8" t="s">
        <v>9236</v>
      </c>
      <c r="AN3752" s="8" t="s">
        <v>23948</v>
      </c>
      <c r="AO3752" s="8" t="s">
        <v>23906</v>
      </c>
      <c r="AP3752" s="29" t="s">
        <v>23947</v>
      </c>
      <c r="AQ3752" s="11">
        <v>5003.0</v>
      </c>
    </row>
    <row r="3753">
      <c r="A3753" s="8" t="str">
        <f t="shared" si="1"/>
        <v>Avionne Sloan</v>
      </c>
      <c r="B3753" s="51" t="s">
        <v>23935</v>
      </c>
      <c r="C3753" s="51" t="s">
        <v>23817</v>
      </c>
      <c r="D3753" s="2" t="s">
        <v>6874</v>
      </c>
      <c r="E3753" s="8" t="s">
        <v>23936</v>
      </c>
      <c r="F3753" s="8" t="s">
        <v>2304</v>
      </c>
      <c r="G3753" s="51" t="s">
        <v>19294</v>
      </c>
      <c r="H3753" s="8" t="s">
        <v>23937</v>
      </c>
      <c r="I3753" s="8" t="s">
        <v>49</v>
      </c>
      <c r="J3753" s="10">
        <v>3.66</v>
      </c>
      <c r="K3753" s="8" t="s">
        <v>23938</v>
      </c>
      <c r="L3753" s="8"/>
      <c r="M3753" s="8"/>
      <c r="N3753" s="51" t="s">
        <v>23956</v>
      </c>
      <c r="O3753" s="51" t="s">
        <v>52</v>
      </c>
      <c r="P3753" s="51"/>
      <c r="Q3753" s="51"/>
      <c r="R3753" s="51" t="s">
        <v>23957</v>
      </c>
      <c r="S3753" s="51" t="s">
        <v>23958</v>
      </c>
      <c r="T3753" s="11" t="str">
        <f t="shared" si="2"/>
        <v>Avionne Sloan</v>
      </c>
      <c r="U3753" s="51" t="s">
        <v>80</v>
      </c>
      <c r="V3753" s="51"/>
      <c r="W3753" s="51"/>
      <c r="X3753" s="51" t="s">
        <v>23943</v>
      </c>
      <c r="Y3753" s="51" t="s">
        <v>60</v>
      </c>
      <c r="Z3753" s="56" t="s">
        <v>23944</v>
      </c>
      <c r="AA3753" s="56" t="s">
        <v>23959</v>
      </c>
      <c r="AB3753" s="56" t="s">
        <v>7075</v>
      </c>
      <c r="AC3753" s="51" t="s">
        <v>60</v>
      </c>
      <c r="AD3753" s="56" t="s">
        <v>23945</v>
      </c>
      <c r="AE3753" s="51" t="s">
        <v>23946</v>
      </c>
      <c r="AF3753" s="8" t="s">
        <v>23947</v>
      </c>
      <c r="AG3753" s="8" t="s">
        <v>6885</v>
      </c>
      <c r="AH3753" s="8" t="s">
        <v>134</v>
      </c>
      <c r="AI3753" s="8" t="s">
        <v>66</v>
      </c>
      <c r="AJ3753" s="8"/>
      <c r="AK3753" s="8" t="s">
        <v>2114</v>
      </c>
      <c r="AL3753" s="8" t="s">
        <v>2151</v>
      </c>
      <c r="AM3753" s="8" t="s">
        <v>9236</v>
      </c>
      <c r="AN3753" s="8" t="s">
        <v>23948</v>
      </c>
      <c r="AO3753" s="8" t="s">
        <v>23906</v>
      </c>
      <c r="AP3753" s="29" t="s">
        <v>23947</v>
      </c>
      <c r="AQ3753" s="11">
        <v>5003.0</v>
      </c>
    </row>
    <row r="3754">
      <c r="A3754" s="8" t="str">
        <f t="shared" si="1"/>
        <v>Joel Williams</v>
      </c>
      <c r="B3754" s="51" t="s">
        <v>23960</v>
      </c>
      <c r="C3754" s="51" t="s">
        <v>23817</v>
      </c>
      <c r="D3754" s="2" t="s">
        <v>6874</v>
      </c>
      <c r="E3754" s="8" t="s">
        <v>2352</v>
      </c>
      <c r="F3754" s="8" t="s">
        <v>2304</v>
      </c>
      <c r="G3754" s="51" t="s">
        <v>19294</v>
      </c>
      <c r="H3754" s="8" t="s">
        <v>23961</v>
      </c>
      <c r="I3754" s="8" t="s">
        <v>49</v>
      </c>
      <c r="J3754" s="10">
        <v>3.66</v>
      </c>
      <c r="K3754" s="8" t="s">
        <v>23962</v>
      </c>
      <c r="L3754" s="8" t="s">
        <v>789</v>
      </c>
      <c r="M3754" s="8"/>
      <c r="N3754" s="51" t="s">
        <v>23963</v>
      </c>
      <c r="O3754" s="51" t="s">
        <v>52</v>
      </c>
      <c r="P3754" s="51"/>
      <c r="Q3754" s="51"/>
      <c r="R3754" s="8" t="s">
        <v>8433</v>
      </c>
      <c r="S3754" s="8" t="s">
        <v>1878</v>
      </c>
      <c r="T3754" s="11" t="str">
        <f t="shared" si="2"/>
        <v>Joel Williams</v>
      </c>
      <c r="U3754" s="8" t="s">
        <v>55</v>
      </c>
      <c r="V3754" s="51" t="s">
        <v>23964</v>
      </c>
      <c r="W3754" s="8" t="s">
        <v>23965</v>
      </c>
      <c r="X3754" s="51" t="s">
        <v>23966</v>
      </c>
      <c r="Y3754" s="51" t="s">
        <v>60</v>
      </c>
      <c r="Z3754" s="56" t="s">
        <v>23967</v>
      </c>
      <c r="AA3754" s="51" t="s">
        <v>60</v>
      </c>
      <c r="AB3754" s="56" t="s">
        <v>23968</v>
      </c>
      <c r="AC3754" s="51" t="s">
        <v>60</v>
      </c>
      <c r="AD3754" s="56" t="s">
        <v>7077</v>
      </c>
      <c r="AE3754" s="51" t="s">
        <v>23969</v>
      </c>
      <c r="AF3754" s="8" t="s">
        <v>23970</v>
      </c>
      <c r="AG3754" s="8" t="s">
        <v>6885</v>
      </c>
      <c r="AH3754" s="8" t="s">
        <v>65</v>
      </c>
      <c r="AI3754" s="8" t="s">
        <v>66</v>
      </c>
      <c r="AJ3754" s="8"/>
      <c r="AK3754" s="8" t="s">
        <v>838</v>
      </c>
      <c r="AL3754" s="8" t="s">
        <v>7079</v>
      </c>
      <c r="AM3754" s="8" t="s">
        <v>1115</v>
      </c>
      <c r="AN3754" s="8" t="s">
        <v>7080</v>
      </c>
      <c r="AO3754" s="8" t="s">
        <v>23906</v>
      </c>
      <c r="AP3754" s="29" t="s">
        <v>23970</v>
      </c>
      <c r="AQ3754" s="11">
        <v>8170.0</v>
      </c>
    </row>
    <row r="3755">
      <c r="A3755" s="8" t="str">
        <f t="shared" si="1"/>
        <v>Shaleah Mitchell</v>
      </c>
      <c r="B3755" s="8" t="s">
        <v>23971</v>
      </c>
      <c r="C3755" s="51" t="s">
        <v>19986</v>
      </c>
      <c r="D3755" s="2" t="s">
        <v>6874</v>
      </c>
      <c r="E3755" s="8" t="s">
        <v>23972</v>
      </c>
      <c r="F3755" s="13" t="s">
        <v>2304</v>
      </c>
      <c r="G3755" s="51" t="s">
        <v>19294</v>
      </c>
      <c r="H3755" s="8" t="s">
        <v>23973</v>
      </c>
      <c r="I3755" s="8" t="s">
        <v>1330</v>
      </c>
      <c r="J3755" s="10">
        <v>2.82</v>
      </c>
      <c r="K3755" s="8" t="s">
        <v>23974</v>
      </c>
      <c r="L3755" s="8"/>
      <c r="M3755" s="8"/>
      <c r="N3755" s="51" t="s">
        <v>23975</v>
      </c>
      <c r="O3755" s="57" t="s">
        <v>52</v>
      </c>
      <c r="P3755" s="51"/>
      <c r="Q3755" s="51"/>
      <c r="R3755" s="57" t="s">
        <v>23976</v>
      </c>
      <c r="S3755" s="57" t="s">
        <v>2476</v>
      </c>
      <c r="T3755" s="11" t="str">
        <f t="shared" si="2"/>
        <v>Shaleah Mitchell</v>
      </c>
      <c r="U3755" s="57" t="s">
        <v>412</v>
      </c>
      <c r="V3755" s="51"/>
      <c r="W3755" s="51"/>
      <c r="X3755" s="51" t="s">
        <v>23977</v>
      </c>
      <c r="Y3755" s="51" t="s">
        <v>60</v>
      </c>
      <c r="Z3755" s="51" t="s">
        <v>60</v>
      </c>
      <c r="AA3755" s="51" t="s">
        <v>60</v>
      </c>
      <c r="AB3755" s="51" t="s">
        <v>60</v>
      </c>
      <c r="AC3755" s="51" t="s">
        <v>60</v>
      </c>
      <c r="AD3755" s="56" t="s">
        <v>23978</v>
      </c>
      <c r="AE3755" s="51" t="s">
        <v>23979</v>
      </c>
      <c r="AF3755" s="8" t="s">
        <v>23980</v>
      </c>
      <c r="AG3755" s="8" t="s">
        <v>6885</v>
      </c>
      <c r="AH3755" s="8" t="s">
        <v>194</v>
      </c>
      <c r="AI3755" s="8" t="s">
        <v>18832</v>
      </c>
      <c r="AJ3755" s="8"/>
      <c r="AK3755" s="8"/>
      <c r="AL3755" s="8"/>
      <c r="AM3755" s="8"/>
      <c r="AN3755" s="8" t="s">
        <v>23981</v>
      </c>
      <c r="AO3755" s="8" t="s">
        <v>16176</v>
      </c>
      <c r="AP3755" s="29" t="s">
        <v>23980</v>
      </c>
      <c r="AQ3755" s="11">
        <v>763.0</v>
      </c>
    </row>
    <row r="3756">
      <c r="A3756" s="8" t="str">
        <f t="shared" si="1"/>
        <v>Evan Collier</v>
      </c>
      <c r="B3756" s="8" t="s">
        <v>23971</v>
      </c>
      <c r="C3756" s="51" t="s">
        <v>19986</v>
      </c>
      <c r="D3756" s="2" t="s">
        <v>6874</v>
      </c>
      <c r="E3756" s="8" t="s">
        <v>23972</v>
      </c>
      <c r="F3756" s="13" t="s">
        <v>2304</v>
      </c>
      <c r="G3756" s="51" t="s">
        <v>19294</v>
      </c>
      <c r="H3756" s="8" t="s">
        <v>23973</v>
      </c>
      <c r="I3756" s="8" t="s">
        <v>1330</v>
      </c>
      <c r="J3756" s="10">
        <v>2.82</v>
      </c>
      <c r="K3756" s="8" t="s">
        <v>23974</v>
      </c>
      <c r="L3756" s="8"/>
      <c r="M3756" s="8"/>
      <c r="N3756" s="51" t="s">
        <v>23982</v>
      </c>
      <c r="O3756" s="57" t="s">
        <v>52</v>
      </c>
      <c r="P3756" s="51"/>
      <c r="Q3756" s="51"/>
      <c r="R3756" s="57" t="s">
        <v>5924</v>
      </c>
      <c r="S3756" s="57" t="s">
        <v>23983</v>
      </c>
      <c r="T3756" s="11" t="str">
        <f t="shared" si="2"/>
        <v>Evan Collier</v>
      </c>
      <c r="U3756" s="51" t="s">
        <v>55</v>
      </c>
      <c r="V3756" s="51" t="s">
        <v>23984</v>
      </c>
      <c r="W3756" s="57" t="s">
        <v>23985</v>
      </c>
      <c r="X3756" s="51" t="s">
        <v>23977</v>
      </c>
      <c r="Y3756" s="51" t="s">
        <v>60</v>
      </c>
      <c r="Z3756" s="51" t="s">
        <v>60</v>
      </c>
      <c r="AA3756" s="51" t="s">
        <v>60</v>
      </c>
      <c r="AB3756" s="51" t="s">
        <v>60</v>
      </c>
      <c r="AC3756" s="51" t="s">
        <v>60</v>
      </c>
      <c r="AD3756" s="56" t="s">
        <v>23978</v>
      </c>
      <c r="AE3756" s="51" t="s">
        <v>23979</v>
      </c>
      <c r="AF3756" s="8" t="s">
        <v>23980</v>
      </c>
      <c r="AG3756" s="8" t="s">
        <v>6885</v>
      </c>
      <c r="AH3756" s="8" t="s">
        <v>194</v>
      </c>
      <c r="AI3756" s="8" t="s">
        <v>18832</v>
      </c>
      <c r="AJ3756" s="8"/>
      <c r="AK3756" s="8"/>
      <c r="AL3756" s="8"/>
      <c r="AM3756" s="8"/>
      <c r="AN3756" s="8" t="s">
        <v>23981</v>
      </c>
      <c r="AO3756" s="8" t="s">
        <v>16176</v>
      </c>
      <c r="AP3756" s="29" t="s">
        <v>23980</v>
      </c>
      <c r="AQ3756" s="11">
        <v>763.0</v>
      </c>
    </row>
    <row r="3757">
      <c r="A3757" s="8" t="str">
        <f t="shared" si="1"/>
        <v>Andrew Donahue</v>
      </c>
      <c r="B3757" s="51" t="s">
        <v>23986</v>
      </c>
      <c r="C3757" s="51" t="s">
        <v>23792</v>
      </c>
      <c r="D3757" s="2" t="s">
        <v>6874</v>
      </c>
      <c r="E3757" s="8" t="s">
        <v>23987</v>
      </c>
      <c r="F3757" s="8" t="s">
        <v>2304</v>
      </c>
      <c r="G3757" s="51" t="s">
        <v>19294</v>
      </c>
      <c r="H3757" s="8" t="s">
        <v>23988</v>
      </c>
      <c r="I3757" s="8" t="s">
        <v>49</v>
      </c>
      <c r="J3757" s="10">
        <v>3.8</v>
      </c>
      <c r="K3757" s="8" t="s">
        <v>23989</v>
      </c>
      <c r="L3757" s="8" t="s">
        <v>2375</v>
      </c>
      <c r="M3757" s="8"/>
      <c r="N3757" s="51" t="s">
        <v>23990</v>
      </c>
      <c r="O3757" s="51" t="s">
        <v>52</v>
      </c>
      <c r="P3757" s="51"/>
      <c r="Q3757" s="51"/>
      <c r="R3757" s="8" t="s">
        <v>53</v>
      </c>
      <c r="S3757" s="8" t="s">
        <v>4132</v>
      </c>
      <c r="T3757" s="11" t="str">
        <f t="shared" si="2"/>
        <v>Andrew Donahue</v>
      </c>
      <c r="U3757" s="8" t="s">
        <v>412</v>
      </c>
      <c r="V3757" s="51"/>
      <c r="W3757" s="51"/>
      <c r="X3757" s="51" t="s">
        <v>23991</v>
      </c>
      <c r="Y3757" s="51" t="s">
        <v>60</v>
      </c>
      <c r="Z3757" s="56" t="s">
        <v>23992</v>
      </c>
      <c r="AA3757" s="51" t="s">
        <v>60</v>
      </c>
      <c r="AB3757" s="56" t="s">
        <v>23993</v>
      </c>
      <c r="AC3757" s="51" t="s">
        <v>60</v>
      </c>
      <c r="AD3757" s="56" t="s">
        <v>23994</v>
      </c>
      <c r="AE3757" s="51" t="s">
        <v>23995</v>
      </c>
      <c r="AF3757" s="8" t="s">
        <v>23996</v>
      </c>
      <c r="AG3757" s="8" t="s">
        <v>6885</v>
      </c>
      <c r="AH3757" s="8" t="s">
        <v>134</v>
      </c>
      <c r="AI3757" s="8" t="s">
        <v>18832</v>
      </c>
      <c r="AJ3757" s="8"/>
      <c r="AK3757" s="8" t="s">
        <v>5627</v>
      </c>
      <c r="AL3757" s="8" t="s">
        <v>21063</v>
      </c>
      <c r="AM3757" s="8" t="s">
        <v>5539</v>
      </c>
      <c r="AN3757" s="8" t="s">
        <v>23997</v>
      </c>
      <c r="AO3757" s="8" t="s">
        <v>23998</v>
      </c>
      <c r="AP3757" s="29" t="s">
        <v>23996</v>
      </c>
      <c r="AQ3757" s="11">
        <v>3115.0</v>
      </c>
    </row>
    <row r="3758">
      <c r="A3758" s="8" t="str">
        <f t="shared" si="1"/>
        <v>John Kolibab</v>
      </c>
      <c r="B3758" s="51" t="s">
        <v>23986</v>
      </c>
      <c r="C3758" s="51" t="s">
        <v>23792</v>
      </c>
      <c r="D3758" s="2" t="s">
        <v>6874</v>
      </c>
      <c r="E3758" s="8" t="s">
        <v>23987</v>
      </c>
      <c r="F3758" s="13" t="s">
        <v>2304</v>
      </c>
      <c r="G3758" s="51" t="s">
        <v>19294</v>
      </c>
      <c r="H3758" s="8" t="s">
        <v>23988</v>
      </c>
      <c r="I3758" s="8" t="s">
        <v>49</v>
      </c>
      <c r="J3758" s="10">
        <v>3.8</v>
      </c>
      <c r="K3758" s="8" t="s">
        <v>23989</v>
      </c>
      <c r="L3758" s="8" t="s">
        <v>2375</v>
      </c>
      <c r="M3758" s="8"/>
      <c r="N3758" s="51" t="s">
        <v>23999</v>
      </c>
      <c r="O3758" s="51" t="s">
        <v>52</v>
      </c>
      <c r="P3758" s="51"/>
      <c r="Q3758" s="51"/>
      <c r="R3758" s="51" t="s">
        <v>1997</v>
      </c>
      <c r="S3758" s="51" t="s">
        <v>24000</v>
      </c>
      <c r="T3758" s="11" t="str">
        <f t="shared" si="2"/>
        <v>John Kolibab</v>
      </c>
      <c r="U3758" s="13" t="s">
        <v>55</v>
      </c>
      <c r="V3758" s="51" t="s">
        <v>24001</v>
      </c>
      <c r="W3758" s="51" t="s">
        <v>24002</v>
      </c>
      <c r="X3758" s="94" t="s">
        <v>23991</v>
      </c>
      <c r="Y3758" s="51" t="s">
        <v>60</v>
      </c>
      <c r="Z3758" s="56" t="s">
        <v>23992</v>
      </c>
      <c r="AA3758" s="56" t="s">
        <v>24003</v>
      </c>
      <c r="AB3758" s="51" t="s">
        <v>60</v>
      </c>
      <c r="AC3758" s="51" t="s">
        <v>60</v>
      </c>
      <c r="AD3758" s="56" t="s">
        <v>23994</v>
      </c>
      <c r="AE3758" s="51" t="s">
        <v>23995</v>
      </c>
      <c r="AF3758" s="8" t="s">
        <v>23996</v>
      </c>
      <c r="AG3758" s="8" t="s">
        <v>6885</v>
      </c>
      <c r="AH3758" s="8" t="s">
        <v>134</v>
      </c>
      <c r="AI3758" s="8" t="s">
        <v>233</v>
      </c>
      <c r="AJ3758" s="8"/>
      <c r="AK3758" s="8" t="s">
        <v>5627</v>
      </c>
      <c r="AL3758" s="8" t="s">
        <v>21063</v>
      </c>
      <c r="AM3758" s="8" t="s">
        <v>5539</v>
      </c>
      <c r="AN3758" s="8" t="s">
        <v>23997</v>
      </c>
      <c r="AO3758" s="8" t="s">
        <v>23998</v>
      </c>
      <c r="AP3758" s="29" t="s">
        <v>23996</v>
      </c>
      <c r="AQ3758" s="11">
        <v>3115.0</v>
      </c>
    </row>
    <row r="3759">
      <c r="A3759" s="8" t="str">
        <f t="shared" si="1"/>
        <v>Stephanie Wolfer</v>
      </c>
      <c r="B3759" s="51" t="s">
        <v>23986</v>
      </c>
      <c r="C3759" s="51" t="s">
        <v>23792</v>
      </c>
      <c r="D3759" s="2" t="s">
        <v>6874</v>
      </c>
      <c r="E3759" s="8" t="s">
        <v>23987</v>
      </c>
      <c r="F3759" s="8" t="s">
        <v>2304</v>
      </c>
      <c r="G3759" s="51" t="s">
        <v>19294</v>
      </c>
      <c r="H3759" s="8" t="s">
        <v>23988</v>
      </c>
      <c r="I3759" s="8" t="s">
        <v>49</v>
      </c>
      <c r="J3759" s="10">
        <v>3.8</v>
      </c>
      <c r="K3759" s="8" t="s">
        <v>23989</v>
      </c>
      <c r="L3759" s="8" t="s">
        <v>2375</v>
      </c>
      <c r="M3759" s="8" t="s">
        <v>86</v>
      </c>
      <c r="N3759" s="51" t="s">
        <v>24004</v>
      </c>
      <c r="O3759" s="51" t="s">
        <v>52</v>
      </c>
      <c r="P3759" s="51"/>
      <c r="Q3759" s="51"/>
      <c r="R3759" s="51" t="s">
        <v>960</v>
      </c>
      <c r="S3759" s="51" t="s">
        <v>24005</v>
      </c>
      <c r="T3759" s="11" t="str">
        <f t="shared" si="2"/>
        <v>Stephanie Wolfer</v>
      </c>
      <c r="U3759" s="51" t="s">
        <v>80</v>
      </c>
      <c r="V3759" s="51" t="s">
        <v>86</v>
      </c>
      <c r="W3759" s="51" t="s">
        <v>86</v>
      </c>
      <c r="X3759" s="51" t="s">
        <v>23991</v>
      </c>
      <c r="Y3759" s="51" t="s">
        <v>60</v>
      </c>
      <c r="Z3759" s="56" t="s">
        <v>23992</v>
      </c>
      <c r="AA3759" s="51" t="s">
        <v>60</v>
      </c>
      <c r="AB3759" s="56" t="s">
        <v>23993</v>
      </c>
      <c r="AC3759" s="51" t="s">
        <v>60</v>
      </c>
      <c r="AD3759" s="56" t="s">
        <v>23994</v>
      </c>
      <c r="AE3759" s="51" t="s">
        <v>23995</v>
      </c>
      <c r="AF3759" s="8" t="s">
        <v>23996</v>
      </c>
      <c r="AG3759" s="8" t="s">
        <v>6885</v>
      </c>
      <c r="AH3759" s="8" t="s">
        <v>134</v>
      </c>
      <c r="AI3759" s="8" t="s">
        <v>18832</v>
      </c>
      <c r="AJ3759" s="8" t="s">
        <v>86</v>
      </c>
      <c r="AK3759" s="8" t="s">
        <v>5627</v>
      </c>
      <c r="AL3759" s="8" t="s">
        <v>21063</v>
      </c>
      <c r="AM3759" s="8" t="s">
        <v>5539</v>
      </c>
      <c r="AN3759" s="8" t="s">
        <v>23997</v>
      </c>
      <c r="AO3759" s="8" t="s">
        <v>23998</v>
      </c>
      <c r="AP3759" s="29" t="s">
        <v>23996</v>
      </c>
      <c r="AQ3759" s="11">
        <v>3115.0</v>
      </c>
    </row>
    <row r="3760">
      <c r="A3760" s="8" t="str">
        <f t="shared" si="1"/>
        <v>Andrew Springer</v>
      </c>
      <c r="B3760" s="8" t="s">
        <v>23986</v>
      </c>
      <c r="C3760" s="51" t="s">
        <v>23792</v>
      </c>
      <c r="D3760" s="2" t="s">
        <v>6874</v>
      </c>
      <c r="E3760" s="8" t="s">
        <v>23987</v>
      </c>
      <c r="F3760" s="13" t="s">
        <v>2304</v>
      </c>
      <c r="G3760" s="51" t="s">
        <v>19294</v>
      </c>
      <c r="H3760" s="8" t="s">
        <v>23988</v>
      </c>
      <c r="I3760" s="8" t="s">
        <v>49</v>
      </c>
      <c r="J3760" s="10">
        <v>3.8</v>
      </c>
      <c r="K3760" s="8" t="s">
        <v>23989</v>
      </c>
      <c r="L3760" s="8" t="s">
        <v>2375</v>
      </c>
      <c r="M3760" s="8"/>
      <c r="N3760" s="51" t="s">
        <v>24006</v>
      </c>
      <c r="O3760" s="57" t="s">
        <v>52</v>
      </c>
      <c r="P3760" s="51"/>
      <c r="Q3760" s="51"/>
      <c r="R3760" s="57" t="s">
        <v>53</v>
      </c>
      <c r="S3760" s="57" t="s">
        <v>24007</v>
      </c>
      <c r="T3760" s="11" t="str">
        <f t="shared" si="2"/>
        <v>Andrew Springer</v>
      </c>
      <c r="U3760" s="57" t="s">
        <v>80</v>
      </c>
      <c r="V3760" s="51" t="s">
        <v>24008</v>
      </c>
      <c r="W3760" s="8" t="s">
        <v>24009</v>
      </c>
      <c r="X3760" s="51" t="s">
        <v>23991</v>
      </c>
      <c r="Y3760" s="51" t="s">
        <v>60</v>
      </c>
      <c r="Z3760" s="56" t="s">
        <v>23992</v>
      </c>
      <c r="AA3760" s="51" t="s">
        <v>60</v>
      </c>
      <c r="AB3760" s="56" t="s">
        <v>23993</v>
      </c>
      <c r="AC3760" s="51" t="s">
        <v>60</v>
      </c>
      <c r="AD3760" s="56" t="s">
        <v>23994</v>
      </c>
      <c r="AE3760" s="51" t="s">
        <v>23995</v>
      </c>
      <c r="AF3760" s="8" t="s">
        <v>23996</v>
      </c>
      <c r="AG3760" s="8" t="s">
        <v>6885</v>
      </c>
      <c r="AH3760" s="8" t="s">
        <v>134</v>
      </c>
      <c r="AI3760" s="8" t="s">
        <v>18832</v>
      </c>
      <c r="AJ3760" s="8"/>
      <c r="AK3760" s="8" t="s">
        <v>5627</v>
      </c>
      <c r="AL3760" s="8" t="s">
        <v>21063</v>
      </c>
      <c r="AM3760" s="8" t="s">
        <v>5539</v>
      </c>
      <c r="AN3760" s="8" t="s">
        <v>23997</v>
      </c>
      <c r="AO3760" s="8" t="s">
        <v>24010</v>
      </c>
      <c r="AP3760" s="29" t="s">
        <v>23996</v>
      </c>
      <c r="AQ3760" s="11">
        <v>3115.0</v>
      </c>
    </row>
    <row r="3761">
      <c r="A3761" s="8" t="str">
        <f t="shared" si="1"/>
        <v>Josiah Thompson</v>
      </c>
      <c r="B3761" s="51" t="s">
        <v>23986</v>
      </c>
      <c r="C3761" s="51" t="s">
        <v>23792</v>
      </c>
      <c r="D3761" s="2" t="s">
        <v>6874</v>
      </c>
      <c r="E3761" s="8" t="s">
        <v>23987</v>
      </c>
      <c r="F3761" s="8" t="s">
        <v>2304</v>
      </c>
      <c r="G3761" s="51" t="s">
        <v>19294</v>
      </c>
      <c r="H3761" s="8" t="s">
        <v>23988</v>
      </c>
      <c r="I3761" s="8" t="s">
        <v>49</v>
      </c>
      <c r="J3761" s="10">
        <v>3.8</v>
      </c>
      <c r="K3761" s="8" t="s">
        <v>23989</v>
      </c>
      <c r="L3761" s="8" t="s">
        <v>2375</v>
      </c>
      <c r="M3761" s="8"/>
      <c r="N3761" s="51" t="s">
        <v>24011</v>
      </c>
      <c r="O3761" s="51" t="s">
        <v>52</v>
      </c>
      <c r="P3761" s="51"/>
      <c r="Q3761" s="51"/>
      <c r="R3761" s="51" t="s">
        <v>12950</v>
      </c>
      <c r="S3761" s="51" t="s">
        <v>3414</v>
      </c>
      <c r="T3761" s="11" t="str">
        <f t="shared" si="2"/>
        <v>Josiah Thompson</v>
      </c>
      <c r="U3761" s="51" t="s">
        <v>80</v>
      </c>
      <c r="V3761" s="51"/>
      <c r="W3761" s="51"/>
      <c r="X3761" s="51" t="s">
        <v>23991</v>
      </c>
      <c r="Y3761" s="51" t="s">
        <v>60</v>
      </c>
      <c r="Z3761" s="56" t="s">
        <v>23992</v>
      </c>
      <c r="AA3761" s="51" t="s">
        <v>60</v>
      </c>
      <c r="AB3761" s="56" t="s">
        <v>23993</v>
      </c>
      <c r="AC3761" s="51" t="s">
        <v>60</v>
      </c>
      <c r="AD3761" s="56" t="s">
        <v>23994</v>
      </c>
      <c r="AE3761" s="51" t="s">
        <v>23995</v>
      </c>
      <c r="AF3761" s="8" t="s">
        <v>23996</v>
      </c>
      <c r="AG3761" s="8" t="s">
        <v>6885</v>
      </c>
      <c r="AH3761" s="8" t="s">
        <v>134</v>
      </c>
      <c r="AI3761" s="8" t="s">
        <v>18832</v>
      </c>
      <c r="AJ3761" s="8"/>
      <c r="AK3761" s="8" t="s">
        <v>5627</v>
      </c>
      <c r="AL3761" s="8" t="s">
        <v>21063</v>
      </c>
      <c r="AM3761" s="8" t="s">
        <v>5539</v>
      </c>
      <c r="AN3761" s="8" t="s">
        <v>23997</v>
      </c>
      <c r="AO3761" s="8" t="s">
        <v>23998</v>
      </c>
      <c r="AP3761" s="29" t="s">
        <v>23996</v>
      </c>
      <c r="AQ3761" s="11">
        <v>3115.0</v>
      </c>
    </row>
    <row r="3762">
      <c r="A3762" s="8" t="str">
        <f t="shared" si="1"/>
        <v>Claire Incantalupo</v>
      </c>
      <c r="B3762" s="51" t="s">
        <v>24012</v>
      </c>
      <c r="C3762" s="51" t="s">
        <v>23817</v>
      </c>
      <c r="D3762" s="2" t="s">
        <v>6874</v>
      </c>
      <c r="E3762" s="8" t="s">
        <v>17973</v>
      </c>
      <c r="F3762" s="13" t="s">
        <v>2304</v>
      </c>
      <c r="G3762" s="51" t="s">
        <v>19294</v>
      </c>
      <c r="H3762" s="8" t="s">
        <v>24013</v>
      </c>
      <c r="I3762" s="8" t="s">
        <v>49</v>
      </c>
      <c r="J3762" s="10">
        <v>3.37</v>
      </c>
      <c r="K3762" s="8" t="s">
        <v>24014</v>
      </c>
      <c r="L3762" s="8"/>
      <c r="M3762" s="8"/>
      <c r="N3762" s="57" t="s">
        <v>24015</v>
      </c>
      <c r="O3762" s="51" t="s">
        <v>52</v>
      </c>
      <c r="P3762" s="51"/>
      <c r="Q3762" s="51"/>
      <c r="R3762" s="51" t="s">
        <v>9633</v>
      </c>
      <c r="S3762" s="51" t="s">
        <v>24016</v>
      </c>
      <c r="T3762" s="11" t="str">
        <f t="shared" si="2"/>
        <v>Claire Incantalupo</v>
      </c>
      <c r="U3762" s="57" t="s">
        <v>55</v>
      </c>
      <c r="V3762" s="51" t="s">
        <v>24017</v>
      </c>
      <c r="W3762" s="57" t="s">
        <v>24018</v>
      </c>
      <c r="X3762" s="51" t="s">
        <v>24019</v>
      </c>
      <c r="Y3762" s="51" t="s">
        <v>60</v>
      </c>
      <c r="Z3762" s="56" t="s">
        <v>24020</v>
      </c>
      <c r="AA3762" s="51" t="s">
        <v>60</v>
      </c>
      <c r="AB3762" s="56" t="s">
        <v>24021</v>
      </c>
      <c r="AC3762" s="56" t="s">
        <v>24022</v>
      </c>
      <c r="AD3762" s="56" t="s">
        <v>24023</v>
      </c>
      <c r="AE3762" s="51" t="s">
        <v>24024</v>
      </c>
      <c r="AF3762" s="8" t="s">
        <v>24025</v>
      </c>
      <c r="AG3762" s="8" t="s">
        <v>6885</v>
      </c>
      <c r="AH3762" s="8" t="s">
        <v>232</v>
      </c>
      <c r="AI3762" s="8" t="s">
        <v>233</v>
      </c>
      <c r="AJ3762" s="8"/>
      <c r="AK3762" s="8" t="s">
        <v>5627</v>
      </c>
      <c r="AL3762" s="8" t="s">
        <v>21063</v>
      </c>
      <c r="AM3762" s="8" t="s">
        <v>5539</v>
      </c>
      <c r="AN3762" s="8" t="s">
        <v>23997</v>
      </c>
      <c r="AO3762" s="8" t="s">
        <v>23998</v>
      </c>
      <c r="AP3762" s="29" t="s">
        <v>24025</v>
      </c>
      <c r="AQ3762" s="11">
        <v>7854.0</v>
      </c>
    </row>
    <row r="3763">
      <c r="A3763" s="8" t="str">
        <f t="shared" si="1"/>
        <v>Jayson Resch</v>
      </c>
      <c r="B3763" s="51" t="s">
        <v>24012</v>
      </c>
      <c r="C3763" s="51" t="s">
        <v>23817</v>
      </c>
      <c r="D3763" s="2" t="s">
        <v>6874</v>
      </c>
      <c r="E3763" s="8" t="s">
        <v>17973</v>
      </c>
      <c r="F3763" s="13" t="s">
        <v>2304</v>
      </c>
      <c r="G3763" s="51" t="s">
        <v>19294</v>
      </c>
      <c r="H3763" s="8" t="s">
        <v>24013</v>
      </c>
      <c r="I3763" s="8" t="s">
        <v>49</v>
      </c>
      <c r="J3763" s="10">
        <v>3.37</v>
      </c>
      <c r="K3763" s="8" t="s">
        <v>24014</v>
      </c>
      <c r="L3763" s="8"/>
      <c r="M3763" s="8"/>
      <c r="N3763" s="51" t="s">
        <v>24026</v>
      </c>
      <c r="O3763" s="51" t="s">
        <v>52</v>
      </c>
      <c r="P3763" s="51"/>
      <c r="Q3763" s="51"/>
      <c r="R3763" s="51" t="s">
        <v>16589</v>
      </c>
      <c r="S3763" s="51" t="s">
        <v>24027</v>
      </c>
      <c r="T3763" s="11" t="str">
        <f t="shared" si="2"/>
        <v>Jayson Resch</v>
      </c>
      <c r="U3763" s="57" t="s">
        <v>55</v>
      </c>
      <c r="V3763" s="51" t="s">
        <v>24028</v>
      </c>
      <c r="W3763" s="51" t="s">
        <v>24029</v>
      </c>
      <c r="X3763" s="94" t="s">
        <v>24019</v>
      </c>
      <c r="Y3763" s="51" t="s">
        <v>60</v>
      </c>
      <c r="Z3763" s="56" t="s">
        <v>24020</v>
      </c>
      <c r="AA3763" s="51" t="s">
        <v>60</v>
      </c>
      <c r="AB3763" s="56" t="s">
        <v>24021</v>
      </c>
      <c r="AC3763" s="51" t="s">
        <v>60</v>
      </c>
      <c r="AD3763" s="56" t="s">
        <v>24023</v>
      </c>
      <c r="AE3763" s="51" t="s">
        <v>24024</v>
      </c>
      <c r="AF3763" s="8" t="s">
        <v>24025</v>
      </c>
      <c r="AG3763" s="8" t="s">
        <v>6885</v>
      </c>
      <c r="AH3763" s="8" t="s">
        <v>232</v>
      </c>
      <c r="AI3763" s="8" t="s">
        <v>233</v>
      </c>
      <c r="AJ3763" s="8"/>
      <c r="AK3763" s="8" t="s">
        <v>5627</v>
      </c>
      <c r="AL3763" s="8" t="s">
        <v>21063</v>
      </c>
      <c r="AM3763" s="8" t="s">
        <v>5539</v>
      </c>
      <c r="AN3763" s="8" t="s">
        <v>23997</v>
      </c>
      <c r="AO3763" s="8" t="s">
        <v>23998</v>
      </c>
      <c r="AP3763" s="29" t="s">
        <v>24025</v>
      </c>
      <c r="AQ3763" s="11">
        <v>7854.0</v>
      </c>
    </row>
    <row r="3764">
      <c r="A3764" s="8" t="str">
        <f t="shared" si="1"/>
        <v>Darren Wan</v>
      </c>
      <c r="B3764" s="8" t="s">
        <v>24012</v>
      </c>
      <c r="C3764" s="51" t="s">
        <v>23817</v>
      </c>
      <c r="D3764" s="9" t="s">
        <v>6874</v>
      </c>
      <c r="E3764" s="8" t="s">
        <v>17973</v>
      </c>
      <c r="F3764" s="8" t="s">
        <v>2304</v>
      </c>
      <c r="G3764" s="8" t="s">
        <v>19294</v>
      </c>
      <c r="H3764" s="8" t="s">
        <v>24013</v>
      </c>
      <c r="I3764" s="8" t="s">
        <v>49</v>
      </c>
      <c r="J3764" s="10">
        <v>3.37</v>
      </c>
      <c r="K3764" s="8" t="s">
        <v>24014</v>
      </c>
      <c r="L3764" s="8" t="s">
        <v>86</v>
      </c>
      <c r="M3764" s="8" t="s">
        <v>86</v>
      </c>
      <c r="N3764" s="8" t="s">
        <v>24030</v>
      </c>
      <c r="O3764" s="8" t="s">
        <v>52</v>
      </c>
      <c r="P3764" s="51"/>
      <c r="Q3764" s="51"/>
      <c r="R3764" s="8" t="s">
        <v>7175</v>
      </c>
      <c r="S3764" s="8" t="s">
        <v>24031</v>
      </c>
      <c r="T3764" s="11" t="str">
        <f t="shared" si="2"/>
        <v>Darren Wan</v>
      </c>
      <c r="U3764" s="8" t="s">
        <v>160</v>
      </c>
      <c r="V3764" s="8" t="s">
        <v>86</v>
      </c>
      <c r="W3764" s="8" t="s">
        <v>86</v>
      </c>
      <c r="X3764" s="8" t="s">
        <v>24019</v>
      </c>
      <c r="Y3764" s="56" t="s">
        <v>24032</v>
      </c>
      <c r="Z3764" s="56" t="s">
        <v>24020</v>
      </c>
      <c r="AA3764" s="51" t="s">
        <v>60</v>
      </c>
      <c r="AB3764" s="56" t="s">
        <v>24021</v>
      </c>
      <c r="AC3764" s="51" t="s">
        <v>60</v>
      </c>
      <c r="AD3764" s="56" t="s">
        <v>24023</v>
      </c>
      <c r="AE3764" s="51" t="s">
        <v>24024</v>
      </c>
      <c r="AF3764" s="8" t="s">
        <v>24025</v>
      </c>
      <c r="AG3764" s="8" t="s">
        <v>6885</v>
      </c>
      <c r="AH3764" s="8" t="s">
        <v>232</v>
      </c>
      <c r="AI3764" s="8" t="s">
        <v>18832</v>
      </c>
      <c r="AJ3764" s="8" t="s">
        <v>86</v>
      </c>
      <c r="AK3764" s="8" t="s">
        <v>5627</v>
      </c>
      <c r="AL3764" s="8" t="s">
        <v>21063</v>
      </c>
      <c r="AM3764" s="8" t="s">
        <v>5539</v>
      </c>
      <c r="AN3764" s="8" t="s">
        <v>422</v>
      </c>
      <c r="AO3764" s="8" t="s">
        <v>23998</v>
      </c>
      <c r="AP3764" s="29" t="s">
        <v>24025</v>
      </c>
      <c r="AQ3764" s="11">
        <v>7854.0</v>
      </c>
    </row>
    <row r="3765">
      <c r="A3765" s="8" t="str">
        <f t="shared" si="1"/>
        <v>Todd Curll</v>
      </c>
      <c r="B3765" s="51" t="s">
        <v>24012</v>
      </c>
      <c r="C3765" s="51" t="s">
        <v>23817</v>
      </c>
      <c r="D3765" s="2" t="s">
        <v>6874</v>
      </c>
      <c r="E3765" s="13" t="s">
        <v>17973</v>
      </c>
      <c r="F3765" s="13" t="s">
        <v>2304</v>
      </c>
      <c r="G3765" s="51" t="s">
        <v>19294</v>
      </c>
      <c r="H3765" s="8" t="s">
        <v>24013</v>
      </c>
      <c r="I3765" s="8" t="s">
        <v>49</v>
      </c>
      <c r="J3765" s="10">
        <v>3.37</v>
      </c>
      <c r="K3765" s="8" t="s">
        <v>24014</v>
      </c>
      <c r="L3765" s="8"/>
      <c r="M3765" s="8"/>
      <c r="N3765" s="51" t="s">
        <v>24033</v>
      </c>
      <c r="O3765" s="51" t="s">
        <v>52</v>
      </c>
      <c r="P3765" s="51"/>
      <c r="Q3765" s="51"/>
      <c r="R3765" s="51" t="s">
        <v>4891</v>
      </c>
      <c r="S3765" s="51" t="s">
        <v>24034</v>
      </c>
      <c r="T3765" s="11" t="str">
        <f t="shared" si="2"/>
        <v>Todd Curll</v>
      </c>
      <c r="U3765" s="51" t="s">
        <v>247</v>
      </c>
      <c r="V3765" s="51" t="s">
        <v>24035</v>
      </c>
      <c r="W3765" s="51" t="s">
        <v>24018</v>
      </c>
      <c r="X3765" s="94" t="s">
        <v>24019</v>
      </c>
      <c r="Y3765" s="56" t="s">
        <v>24036</v>
      </c>
      <c r="Z3765" s="56" t="s">
        <v>24020</v>
      </c>
      <c r="AA3765" s="56" t="s">
        <v>24037</v>
      </c>
      <c r="AB3765" s="56" t="s">
        <v>24021</v>
      </c>
      <c r="AC3765" s="51" t="s">
        <v>60</v>
      </c>
      <c r="AD3765" s="56" t="s">
        <v>24023</v>
      </c>
      <c r="AE3765" s="51" t="s">
        <v>24024</v>
      </c>
      <c r="AF3765" s="13" t="s">
        <v>24025</v>
      </c>
      <c r="AG3765" s="8" t="s">
        <v>6885</v>
      </c>
      <c r="AH3765" s="8" t="s">
        <v>232</v>
      </c>
      <c r="AI3765" s="8" t="s">
        <v>233</v>
      </c>
      <c r="AJ3765" s="8"/>
      <c r="AK3765" s="8" t="s">
        <v>5627</v>
      </c>
      <c r="AL3765" s="8" t="s">
        <v>21063</v>
      </c>
      <c r="AM3765" s="8" t="s">
        <v>5539</v>
      </c>
      <c r="AN3765" s="8" t="s">
        <v>23997</v>
      </c>
      <c r="AO3765" s="8" t="s">
        <v>23998</v>
      </c>
      <c r="AP3765" s="52" t="s">
        <v>24025</v>
      </c>
      <c r="AQ3765" s="11">
        <v>7854.0</v>
      </c>
    </row>
    <row r="3766">
      <c r="A3766" s="8" t="str">
        <f t="shared" si="1"/>
        <v>Jordan Aughenbaugh</v>
      </c>
      <c r="B3766" s="8" t="s">
        <v>24012</v>
      </c>
      <c r="C3766" s="51" t="s">
        <v>23817</v>
      </c>
      <c r="D3766" s="2" t="s">
        <v>6874</v>
      </c>
      <c r="E3766" s="8" t="s">
        <v>17973</v>
      </c>
      <c r="F3766" s="13" t="s">
        <v>2304</v>
      </c>
      <c r="G3766" s="51" t="s">
        <v>19294</v>
      </c>
      <c r="H3766" s="8" t="s">
        <v>24013</v>
      </c>
      <c r="I3766" s="8" t="s">
        <v>49</v>
      </c>
      <c r="J3766" s="10">
        <v>3.37</v>
      </c>
      <c r="K3766" s="8" t="s">
        <v>24014</v>
      </c>
      <c r="L3766" s="8"/>
      <c r="M3766" s="8"/>
      <c r="N3766" s="51" t="s">
        <v>24038</v>
      </c>
      <c r="O3766" s="57" t="s">
        <v>52</v>
      </c>
      <c r="P3766" s="51"/>
      <c r="Q3766" s="51"/>
      <c r="R3766" s="57" t="s">
        <v>1841</v>
      </c>
      <c r="S3766" s="8" t="s">
        <v>24039</v>
      </c>
      <c r="T3766" s="11" t="str">
        <f t="shared" si="2"/>
        <v>Jordan Aughenbaugh</v>
      </c>
      <c r="U3766" s="8" t="s">
        <v>24040</v>
      </c>
      <c r="V3766" s="51"/>
      <c r="W3766" s="51"/>
      <c r="X3766" s="51" t="s">
        <v>24019</v>
      </c>
      <c r="Y3766" s="51" t="s">
        <v>60</v>
      </c>
      <c r="Z3766" s="56" t="s">
        <v>24020</v>
      </c>
      <c r="AA3766" s="51" t="s">
        <v>60</v>
      </c>
      <c r="AB3766" s="56" t="s">
        <v>24021</v>
      </c>
      <c r="AC3766" s="51" t="s">
        <v>60</v>
      </c>
      <c r="AD3766" s="56" t="s">
        <v>24023</v>
      </c>
      <c r="AE3766" s="51" t="s">
        <v>24024</v>
      </c>
      <c r="AF3766" s="8" t="s">
        <v>24025</v>
      </c>
      <c r="AG3766" s="8" t="s">
        <v>6885</v>
      </c>
      <c r="AH3766" s="8" t="s">
        <v>232</v>
      </c>
      <c r="AI3766" s="8" t="s">
        <v>18832</v>
      </c>
      <c r="AJ3766" s="8"/>
      <c r="AK3766" s="8" t="s">
        <v>5627</v>
      </c>
      <c r="AL3766" s="8" t="s">
        <v>21063</v>
      </c>
      <c r="AM3766" s="8" t="s">
        <v>5539</v>
      </c>
      <c r="AN3766" s="8" t="s">
        <v>23997</v>
      </c>
      <c r="AO3766" s="8" t="s">
        <v>24010</v>
      </c>
      <c r="AP3766" s="29" t="s">
        <v>24025</v>
      </c>
      <c r="AQ3766" s="11">
        <v>7854.0</v>
      </c>
    </row>
    <row r="3767">
      <c r="A3767" s="8" t="str">
        <f t="shared" si="1"/>
        <v>Jared Lewis</v>
      </c>
      <c r="B3767" s="51" t="s">
        <v>24012</v>
      </c>
      <c r="C3767" s="51" t="s">
        <v>23817</v>
      </c>
      <c r="D3767" s="2" t="s">
        <v>6874</v>
      </c>
      <c r="E3767" s="8" t="s">
        <v>17973</v>
      </c>
      <c r="F3767" s="13" t="s">
        <v>2304</v>
      </c>
      <c r="G3767" s="51" t="s">
        <v>19294</v>
      </c>
      <c r="H3767" s="8" t="s">
        <v>24013</v>
      </c>
      <c r="I3767" s="8" t="s">
        <v>49</v>
      </c>
      <c r="J3767" s="10">
        <v>3.37</v>
      </c>
      <c r="K3767" s="8" t="s">
        <v>24014</v>
      </c>
      <c r="L3767" s="8"/>
      <c r="M3767" s="8"/>
      <c r="N3767" s="57" t="s">
        <v>24041</v>
      </c>
      <c r="O3767" s="51" t="s">
        <v>52</v>
      </c>
      <c r="P3767" s="51"/>
      <c r="Q3767" s="51"/>
      <c r="R3767" s="51" t="s">
        <v>4058</v>
      </c>
      <c r="S3767" s="51" t="s">
        <v>5728</v>
      </c>
      <c r="T3767" s="11" t="str">
        <f t="shared" si="2"/>
        <v>Jared Lewis</v>
      </c>
      <c r="U3767" s="57" t="s">
        <v>386</v>
      </c>
      <c r="V3767" s="51"/>
      <c r="W3767" s="51"/>
      <c r="X3767" s="94" t="s">
        <v>24019</v>
      </c>
      <c r="Y3767" s="51" t="s">
        <v>60</v>
      </c>
      <c r="Z3767" s="56" t="s">
        <v>24020</v>
      </c>
      <c r="AA3767" s="51" t="s">
        <v>60</v>
      </c>
      <c r="AB3767" s="56" t="s">
        <v>24021</v>
      </c>
      <c r="AC3767" s="51" t="s">
        <v>60</v>
      </c>
      <c r="AD3767" s="56" t="s">
        <v>24023</v>
      </c>
      <c r="AE3767" s="51" t="s">
        <v>24024</v>
      </c>
      <c r="AF3767" s="8" t="s">
        <v>24025</v>
      </c>
      <c r="AG3767" s="8" t="s">
        <v>6885</v>
      </c>
      <c r="AH3767" s="8" t="s">
        <v>232</v>
      </c>
      <c r="AI3767" s="8" t="s">
        <v>233</v>
      </c>
      <c r="AJ3767" s="8"/>
      <c r="AK3767" s="8" t="s">
        <v>5627</v>
      </c>
      <c r="AL3767" s="8" t="s">
        <v>21063</v>
      </c>
      <c r="AM3767" s="8" t="s">
        <v>5539</v>
      </c>
      <c r="AN3767" s="8" t="s">
        <v>23997</v>
      </c>
      <c r="AO3767" s="8" t="s">
        <v>23998</v>
      </c>
      <c r="AP3767" s="29" t="s">
        <v>24025</v>
      </c>
      <c r="AQ3767" s="11">
        <v>7854.0</v>
      </c>
    </row>
    <row r="3768">
      <c r="A3768" s="8" t="str">
        <f t="shared" si="1"/>
        <v>Matt Lenahan</v>
      </c>
      <c r="B3768" s="8" t="s">
        <v>24012</v>
      </c>
      <c r="C3768" s="51" t="s">
        <v>23817</v>
      </c>
      <c r="D3768" s="9" t="s">
        <v>6874</v>
      </c>
      <c r="E3768" s="8" t="s">
        <v>17973</v>
      </c>
      <c r="F3768" s="8" t="s">
        <v>2304</v>
      </c>
      <c r="G3768" s="8" t="s">
        <v>19294</v>
      </c>
      <c r="H3768" s="8" t="s">
        <v>24013</v>
      </c>
      <c r="I3768" s="8" t="s">
        <v>49</v>
      </c>
      <c r="J3768" s="10">
        <v>3.37</v>
      </c>
      <c r="K3768" s="8" t="s">
        <v>24014</v>
      </c>
      <c r="L3768" s="8" t="s">
        <v>86</v>
      </c>
      <c r="M3768" s="8" t="s">
        <v>86</v>
      </c>
      <c r="N3768" s="8" t="s">
        <v>24042</v>
      </c>
      <c r="O3768" s="8" t="s">
        <v>52</v>
      </c>
      <c r="P3768" s="51"/>
      <c r="Q3768" s="51"/>
      <c r="R3768" s="8" t="s">
        <v>771</v>
      </c>
      <c r="S3768" s="8" t="s">
        <v>24043</v>
      </c>
      <c r="T3768" s="11" t="str">
        <f t="shared" si="2"/>
        <v>Matt Lenahan</v>
      </c>
      <c r="U3768" s="8" t="s">
        <v>2695</v>
      </c>
      <c r="V3768" s="8" t="s">
        <v>86</v>
      </c>
      <c r="W3768" s="8" t="s">
        <v>86</v>
      </c>
      <c r="X3768" s="8" t="s">
        <v>24019</v>
      </c>
      <c r="Y3768" s="51" t="s">
        <v>60</v>
      </c>
      <c r="Z3768" s="56" t="s">
        <v>24020</v>
      </c>
      <c r="AA3768" s="51" t="s">
        <v>60</v>
      </c>
      <c r="AB3768" s="56" t="s">
        <v>24021</v>
      </c>
      <c r="AC3768" s="51" t="s">
        <v>60</v>
      </c>
      <c r="AD3768" s="56" t="s">
        <v>24023</v>
      </c>
      <c r="AE3768" s="51" t="s">
        <v>24024</v>
      </c>
      <c r="AF3768" s="8" t="s">
        <v>24025</v>
      </c>
      <c r="AG3768" s="8" t="s">
        <v>6885</v>
      </c>
      <c r="AH3768" s="8" t="s">
        <v>232</v>
      </c>
      <c r="AI3768" s="8" t="s">
        <v>18832</v>
      </c>
      <c r="AJ3768" s="8" t="s">
        <v>86</v>
      </c>
      <c r="AK3768" s="8" t="s">
        <v>5627</v>
      </c>
      <c r="AL3768" s="8" t="s">
        <v>21063</v>
      </c>
      <c r="AM3768" s="8" t="s">
        <v>5539</v>
      </c>
      <c r="AN3768" s="8" t="s">
        <v>422</v>
      </c>
      <c r="AO3768" s="8" t="s">
        <v>23998</v>
      </c>
      <c r="AP3768" s="29" t="s">
        <v>24025</v>
      </c>
      <c r="AQ3768" s="11">
        <v>7854.0</v>
      </c>
    </row>
    <row r="3769">
      <c r="A3769" s="8" t="str">
        <f t="shared" si="1"/>
        <v>Lauren Maldonado</v>
      </c>
      <c r="B3769" s="51" t="s">
        <v>24012</v>
      </c>
      <c r="C3769" s="51" t="s">
        <v>23817</v>
      </c>
      <c r="D3769" s="2" t="s">
        <v>6874</v>
      </c>
      <c r="E3769" s="8" t="s">
        <v>17973</v>
      </c>
      <c r="F3769" s="8" t="s">
        <v>2304</v>
      </c>
      <c r="G3769" s="51" t="s">
        <v>19294</v>
      </c>
      <c r="H3769" s="8" t="s">
        <v>24013</v>
      </c>
      <c r="I3769" s="8" t="s">
        <v>49</v>
      </c>
      <c r="J3769" s="10">
        <v>3.37</v>
      </c>
      <c r="K3769" s="8" t="s">
        <v>24014</v>
      </c>
      <c r="L3769" s="8"/>
      <c r="M3769" s="8"/>
      <c r="N3769" s="51" t="s">
        <v>24044</v>
      </c>
      <c r="O3769" s="51" t="s">
        <v>52</v>
      </c>
      <c r="P3769" s="51"/>
      <c r="Q3769" s="51"/>
      <c r="R3769" s="51" t="s">
        <v>1301</v>
      </c>
      <c r="S3769" s="51" t="s">
        <v>24045</v>
      </c>
      <c r="T3769" s="11" t="str">
        <f t="shared" si="2"/>
        <v>Lauren Maldonado</v>
      </c>
      <c r="U3769" s="51" t="s">
        <v>106</v>
      </c>
      <c r="V3769" s="51"/>
      <c r="W3769" s="51"/>
      <c r="X3769" s="51" t="s">
        <v>24019</v>
      </c>
      <c r="Y3769" s="51" t="s">
        <v>60</v>
      </c>
      <c r="Z3769" s="56" t="s">
        <v>24020</v>
      </c>
      <c r="AA3769" s="51" t="s">
        <v>60</v>
      </c>
      <c r="AB3769" s="56" t="s">
        <v>24021</v>
      </c>
      <c r="AC3769" s="51" t="s">
        <v>60</v>
      </c>
      <c r="AD3769" s="56" t="s">
        <v>24023</v>
      </c>
      <c r="AE3769" s="51" t="s">
        <v>24024</v>
      </c>
      <c r="AF3769" s="8" t="s">
        <v>24025</v>
      </c>
      <c r="AG3769" s="8" t="s">
        <v>6885</v>
      </c>
      <c r="AH3769" s="8" t="s">
        <v>232</v>
      </c>
      <c r="AI3769" s="8" t="s">
        <v>18832</v>
      </c>
      <c r="AJ3769" s="8"/>
      <c r="AK3769" s="8" t="s">
        <v>5627</v>
      </c>
      <c r="AL3769" s="8" t="s">
        <v>21063</v>
      </c>
      <c r="AM3769" s="8" t="s">
        <v>5539</v>
      </c>
      <c r="AN3769" s="8" t="s">
        <v>23997</v>
      </c>
      <c r="AO3769" s="8" t="s">
        <v>23998</v>
      </c>
      <c r="AP3769" s="29" t="s">
        <v>24025</v>
      </c>
      <c r="AQ3769" s="11">
        <v>7854.0</v>
      </c>
    </row>
    <row r="3770">
      <c r="A3770" s="8" t="str">
        <f t="shared" si="1"/>
        <v>Ricky Pfeifer</v>
      </c>
      <c r="B3770" s="8" t="s">
        <v>24012</v>
      </c>
      <c r="C3770" s="51" t="s">
        <v>23817</v>
      </c>
      <c r="D3770" s="2" t="s">
        <v>6874</v>
      </c>
      <c r="E3770" s="8" t="s">
        <v>17973</v>
      </c>
      <c r="F3770" s="13" t="s">
        <v>2304</v>
      </c>
      <c r="G3770" s="51" t="s">
        <v>19294</v>
      </c>
      <c r="H3770" s="8" t="s">
        <v>24013</v>
      </c>
      <c r="I3770" s="8" t="s">
        <v>49</v>
      </c>
      <c r="J3770" s="10">
        <v>3.37</v>
      </c>
      <c r="K3770" s="8" t="s">
        <v>24014</v>
      </c>
      <c r="L3770" s="8"/>
      <c r="M3770" s="8"/>
      <c r="N3770" s="51" t="s">
        <v>24046</v>
      </c>
      <c r="O3770" s="57" t="s">
        <v>52</v>
      </c>
      <c r="P3770" s="51"/>
      <c r="Q3770" s="51"/>
      <c r="R3770" s="57" t="s">
        <v>2675</v>
      </c>
      <c r="S3770" s="57" t="s">
        <v>24047</v>
      </c>
      <c r="T3770" s="11" t="str">
        <f t="shared" si="2"/>
        <v>Ricky Pfeifer</v>
      </c>
      <c r="U3770" s="57" t="s">
        <v>80</v>
      </c>
      <c r="V3770" s="51"/>
      <c r="W3770" s="51"/>
      <c r="X3770" s="51" t="s">
        <v>24019</v>
      </c>
      <c r="Y3770" s="51" t="s">
        <v>60</v>
      </c>
      <c r="Z3770" s="56" t="s">
        <v>24020</v>
      </c>
      <c r="AA3770" s="51" t="s">
        <v>60</v>
      </c>
      <c r="AB3770" s="56" t="s">
        <v>24021</v>
      </c>
      <c r="AC3770" s="51" t="s">
        <v>60</v>
      </c>
      <c r="AD3770" s="56" t="s">
        <v>24023</v>
      </c>
      <c r="AE3770" s="51" t="s">
        <v>24024</v>
      </c>
      <c r="AF3770" s="8" t="s">
        <v>24025</v>
      </c>
      <c r="AG3770" s="8" t="s">
        <v>6885</v>
      </c>
      <c r="AH3770" s="8" t="s">
        <v>232</v>
      </c>
      <c r="AI3770" s="8" t="s">
        <v>18832</v>
      </c>
      <c r="AJ3770" s="8"/>
      <c r="AK3770" s="8" t="s">
        <v>5627</v>
      </c>
      <c r="AL3770" s="8" t="s">
        <v>21063</v>
      </c>
      <c r="AM3770" s="8" t="s">
        <v>5539</v>
      </c>
      <c r="AN3770" s="8" t="s">
        <v>23997</v>
      </c>
      <c r="AO3770" s="8" t="s">
        <v>24010</v>
      </c>
      <c r="AP3770" s="29" t="s">
        <v>24025</v>
      </c>
      <c r="AQ3770" s="11">
        <v>7854.0</v>
      </c>
    </row>
    <row r="3771">
      <c r="A3771" s="8" t="str">
        <f t="shared" si="1"/>
        <v>Liz Madden</v>
      </c>
      <c r="B3771" s="8" t="s">
        <v>24048</v>
      </c>
      <c r="C3771" s="51" t="s">
        <v>23817</v>
      </c>
      <c r="D3771" s="9" t="s">
        <v>6874</v>
      </c>
      <c r="E3771" s="8" t="s">
        <v>24049</v>
      </c>
      <c r="F3771" s="8" t="s">
        <v>2304</v>
      </c>
      <c r="G3771" s="8" t="s">
        <v>19294</v>
      </c>
      <c r="H3771" s="8" t="s">
        <v>24050</v>
      </c>
      <c r="I3771" s="8" t="s">
        <v>49</v>
      </c>
      <c r="J3771" s="10">
        <v>3.65</v>
      </c>
      <c r="K3771" s="8" t="s">
        <v>24051</v>
      </c>
      <c r="L3771" s="8" t="s">
        <v>86</v>
      </c>
      <c r="M3771" s="8" t="s">
        <v>86</v>
      </c>
      <c r="N3771" s="8" t="s">
        <v>24052</v>
      </c>
      <c r="O3771" s="8" t="s">
        <v>52</v>
      </c>
      <c r="P3771" s="51"/>
      <c r="Q3771" s="51"/>
      <c r="R3771" s="8" t="s">
        <v>22710</v>
      </c>
      <c r="S3771" s="8" t="s">
        <v>24053</v>
      </c>
      <c r="T3771" s="11" t="str">
        <f t="shared" si="2"/>
        <v>Liz Madden</v>
      </c>
      <c r="U3771" s="8" t="s">
        <v>160</v>
      </c>
      <c r="V3771" s="8" t="s">
        <v>86</v>
      </c>
      <c r="W3771" s="8" t="s">
        <v>86</v>
      </c>
      <c r="X3771" s="8" t="s">
        <v>24054</v>
      </c>
      <c r="Y3771" s="56" t="s">
        <v>24055</v>
      </c>
      <c r="Z3771" s="56" t="s">
        <v>24056</v>
      </c>
      <c r="AA3771" s="51" t="s">
        <v>60</v>
      </c>
      <c r="AB3771" s="51" t="s">
        <v>60</v>
      </c>
      <c r="AC3771" s="51" t="s">
        <v>60</v>
      </c>
      <c r="AD3771" s="56" t="s">
        <v>24057</v>
      </c>
      <c r="AE3771" s="51" t="s">
        <v>24058</v>
      </c>
      <c r="AF3771" s="8" t="s">
        <v>24059</v>
      </c>
      <c r="AG3771" s="8" t="s">
        <v>6885</v>
      </c>
      <c r="AH3771" s="8" t="s">
        <v>232</v>
      </c>
      <c r="AI3771" s="8" t="s">
        <v>66</v>
      </c>
      <c r="AJ3771" s="8" t="s">
        <v>86</v>
      </c>
      <c r="AK3771" s="8" t="s">
        <v>5866</v>
      </c>
      <c r="AL3771" s="8" t="s">
        <v>136</v>
      </c>
      <c r="AM3771" s="8" t="s">
        <v>1852</v>
      </c>
      <c r="AN3771" s="8" t="s">
        <v>422</v>
      </c>
      <c r="AO3771" s="8" t="s">
        <v>19816</v>
      </c>
      <c r="AP3771" s="29" t="s">
        <v>24059</v>
      </c>
      <c r="AQ3771" s="11">
        <v>6787.0</v>
      </c>
    </row>
    <row r="3772">
      <c r="A3772" s="8" t="str">
        <f t="shared" si="1"/>
        <v>Jon Hutchinson</v>
      </c>
      <c r="B3772" s="51" t="s">
        <v>24048</v>
      </c>
      <c r="C3772" s="51" t="s">
        <v>23817</v>
      </c>
      <c r="D3772" s="2" t="s">
        <v>6874</v>
      </c>
      <c r="E3772" s="8" t="s">
        <v>24049</v>
      </c>
      <c r="F3772" s="13" t="s">
        <v>2304</v>
      </c>
      <c r="G3772" s="51" t="s">
        <v>19294</v>
      </c>
      <c r="H3772" s="8" t="s">
        <v>24050</v>
      </c>
      <c r="I3772" s="8" t="s">
        <v>49</v>
      </c>
      <c r="J3772" s="10">
        <v>3.65</v>
      </c>
      <c r="K3772" s="8" t="s">
        <v>24051</v>
      </c>
      <c r="L3772" s="8"/>
      <c r="M3772" s="8"/>
      <c r="N3772" s="51" t="s">
        <v>24060</v>
      </c>
      <c r="O3772" s="51" t="s">
        <v>52</v>
      </c>
      <c r="P3772" s="51"/>
      <c r="Q3772" s="51"/>
      <c r="R3772" s="51" t="s">
        <v>5605</v>
      </c>
      <c r="S3772" s="51" t="s">
        <v>5410</v>
      </c>
      <c r="T3772" s="11" t="str">
        <f t="shared" si="2"/>
        <v>Jon Hutchinson</v>
      </c>
      <c r="U3772" s="51" t="s">
        <v>386</v>
      </c>
      <c r="V3772" s="51"/>
      <c r="W3772" s="51"/>
      <c r="X3772" s="94" t="s">
        <v>24054</v>
      </c>
      <c r="Y3772" s="51" t="s">
        <v>60</v>
      </c>
      <c r="Z3772" s="56" t="s">
        <v>24056</v>
      </c>
      <c r="AA3772" s="51" t="s">
        <v>60</v>
      </c>
      <c r="AB3772" s="51" t="s">
        <v>60</v>
      </c>
      <c r="AC3772" s="51" t="s">
        <v>60</v>
      </c>
      <c r="AD3772" s="56" t="s">
        <v>24057</v>
      </c>
      <c r="AE3772" s="51" t="s">
        <v>24058</v>
      </c>
      <c r="AF3772" s="8" t="s">
        <v>24059</v>
      </c>
      <c r="AG3772" s="8" t="s">
        <v>6885</v>
      </c>
      <c r="AH3772" s="8" t="s">
        <v>232</v>
      </c>
      <c r="AI3772" s="8" t="s">
        <v>66</v>
      </c>
      <c r="AJ3772" s="8"/>
      <c r="AK3772" s="8" t="s">
        <v>5866</v>
      </c>
      <c r="AL3772" s="8" t="s">
        <v>136</v>
      </c>
      <c r="AM3772" s="8" t="s">
        <v>1852</v>
      </c>
      <c r="AN3772" s="8" t="s">
        <v>24061</v>
      </c>
      <c r="AO3772" s="8" t="s">
        <v>19816</v>
      </c>
      <c r="AP3772" s="29" t="s">
        <v>24059</v>
      </c>
      <c r="AQ3772" s="11">
        <v>6787.0</v>
      </c>
    </row>
    <row r="3773">
      <c r="A3773" s="8" t="str">
        <f t="shared" si="1"/>
        <v>Justin Lindsey</v>
      </c>
      <c r="B3773" s="51" t="s">
        <v>24048</v>
      </c>
      <c r="C3773" s="51" t="s">
        <v>23817</v>
      </c>
      <c r="D3773" s="2" t="s">
        <v>6874</v>
      </c>
      <c r="E3773" s="8" t="s">
        <v>24049</v>
      </c>
      <c r="F3773" s="13" t="s">
        <v>2304</v>
      </c>
      <c r="G3773" s="51" t="s">
        <v>19294</v>
      </c>
      <c r="H3773" s="8" t="s">
        <v>24050</v>
      </c>
      <c r="I3773" s="8" t="s">
        <v>49</v>
      </c>
      <c r="J3773" s="10">
        <v>3.65</v>
      </c>
      <c r="K3773" s="8" t="s">
        <v>24051</v>
      </c>
      <c r="L3773" s="8"/>
      <c r="M3773" s="8"/>
      <c r="N3773" s="51" t="s">
        <v>24062</v>
      </c>
      <c r="O3773" s="51" t="s">
        <v>52</v>
      </c>
      <c r="P3773" s="51" t="s">
        <v>490</v>
      </c>
      <c r="Q3773" s="51"/>
      <c r="R3773" s="51" t="s">
        <v>114</v>
      </c>
      <c r="S3773" s="51" t="s">
        <v>6699</v>
      </c>
      <c r="T3773" s="11" t="str">
        <f t="shared" si="2"/>
        <v>Justin Lindsey</v>
      </c>
      <c r="U3773" s="51" t="s">
        <v>106</v>
      </c>
      <c r="V3773" s="51" t="s">
        <v>24063</v>
      </c>
      <c r="W3773" s="51" t="s">
        <v>24064</v>
      </c>
      <c r="X3773" s="94" t="s">
        <v>24054</v>
      </c>
      <c r="Y3773" s="51" t="s">
        <v>60</v>
      </c>
      <c r="Z3773" s="56" t="s">
        <v>24056</v>
      </c>
      <c r="AA3773" s="51" t="s">
        <v>60</v>
      </c>
      <c r="AB3773" s="51" t="s">
        <v>60</v>
      </c>
      <c r="AC3773" s="51" t="s">
        <v>60</v>
      </c>
      <c r="AD3773" s="56" t="s">
        <v>24057</v>
      </c>
      <c r="AE3773" s="51" t="s">
        <v>24058</v>
      </c>
      <c r="AF3773" s="8" t="s">
        <v>24059</v>
      </c>
      <c r="AG3773" s="8" t="s">
        <v>6885</v>
      </c>
      <c r="AH3773" s="8" t="s">
        <v>232</v>
      </c>
      <c r="AI3773" s="8" t="s">
        <v>66</v>
      </c>
      <c r="AJ3773" s="8"/>
      <c r="AK3773" s="8" t="s">
        <v>5866</v>
      </c>
      <c r="AL3773" s="8" t="s">
        <v>136</v>
      </c>
      <c r="AM3773" s="8" t="s">
        <v>1852</v>
      </c>
      <c r="AN3773" s="8" t="s">
        <v>24061</v>
      </c>
      <c r="AO3773" s="8" t="s">
        <v>19816</v>
      </c>
      <c r="AP3773" s="29" t="s">
        <v>24059</v>
      </c>
      <c r="AQ3773" s="11">
        <v>6787.0</v>
      </c>
    </row>
    <row r="3774">
      <c r="A3774" s="8" t="str">
        <f t="shared" si="1"/>
        <v>Michael Walker</v>
      </c>
      <c r="B3774" s="51" t="s">
        <v>24048</v>
      </c>
      <c r="C3774" s="51" t="s">
        <v>23817</v>
      </c>
      <c r="D3774" s="2" t="s">
        <v>6874</v>
      </c>
      <c r="E3774" s="8" t="s">
        <v>24049</v>
      </c>
      <c r="F3774" s="13" t="s">
        <v>2304</v>
      </c>
      <c r="G3774" s="51" t="s">
        <v>19294</v>
      </c>
      <c r="H3774" s="8" t="s">
        <v>24050</v>
      </c>
      <c r="I3774" s="8" t="s">
        <v>49</v>
      </c>
      <c r="J3774" s="10">
        <v>3.65</v>
      </c>
      <c r="K3774" s="8" t="s">
        <v>24051</v>
      </c>
      <c r="L3774" s="8"/>
      <c r="M3774" s="8"/>
      <c r="N3774" s="51" t="s">
        <v>24065</v>
      </c>
      <c r="O3774" s="51" t="s">
        <v>52</v>
      </c>
      <c r="P3774" s="51"/>
      <c r="Q3774" s="51"/>
      <c r="R3774" s="51" t="s">
        <v>731</v>
      </c>
      <c r="S3774" s="51" t="s">
        <v>2540</v>
      </c>
      <c r="T3774" s="11" t="str">
        <f t="shared" si="2"/>
        <v>Michael Walker</v>
      </c>
      <c r="U3774" s="51" t="s">
        <v>80</v>
      </c>
      <c r="V3774" s="51" t="s">
        <v>24066</v>
      </c>
      <c r="W3774" s="51" t="s">
        <v>24067</v>
      </c>
      <c r="X3774" s="94" t="s">
        <v>24054</v>
      </c>
      <c r="Y3774" s="56" t="s">
        <v>24068</v>
      </c>
      <c r="Z3774" s="56" t="s">
        <v>24056</v>
      </c>
      <c r="AA3774" s="51" t="s">
        <v>60</v>
      </c>
      <c r="AB3774" s="51" t="s">
        <v>60</v>
      </c>
      <c r="AC3774" s="51" t="s">
        <v>60</v>
      </c>
      <c r="AD3774" s="56" t="s">
        <v>24057</v>
      </c>
      <c r="AE3774" s="51" t="s">
        <v>24058</v>
      </c>
      <c r="AF3774" s="8" t="s">
        <v>24059</v>
      </c>
      <c r="AG3774" s="8" t="s">
        <v>6885</v>
      </c>
      <c r="AH3774" s="8" t="s">
        <v>232</v>
      </c>
      <c r="AI3774" s="8" t="s">
        <v>66</v>
      </c>
      <c r="AJ3774" s="8"/>
      <c r="AK3774" s="8" t="s">
        <v>5866</v>
      </c>
      <c r="AL3774" s="8" t="s">
        <v>136</v>
      </c>
      <c r="AM3774" s="8" t="s">
        <v>1852</v>
      </c>
      <c r="AN3774" s="8" t="s">
        <v>24061</v>
      </c>
      <c r="AO3774" s="8" t="s">
        <v>19816</v>
      </c>
      <c r="AP3774" s="29" t="s">
        <v>24059</v>
      </c>
      <c r="AQ3774" s="11">
        <v>6787.0</v>
      </c>
    </row>
    <row r="3775">
      <c r="A3775" s="8" t="str">
        <f t="shared" si="1"/>
        <v>Tim Giagios</v>
      </c>
      <c r="B3775" s="51" t="s">
        <v>24069</v>
      </c>
      <c r="C3775" s="51" t="s">
        <v>24070</v>
      </c>
      <c r="D3775" s="2" t="s">
        <v>7205</v>
      </c>
      <c r="E3775" s="8" t="s">
        <v>24071</v>
      </c>
      <c r="F3775" s="8" t="s">
        <v>2136</v>
      </c>
      <c r="G3775" s="51" t="s">
        <v>19294</v>
      </c>
      <c r="H3775" s="8" t="s">
        <v>24072</v>
      </c>
      <c r="I3775" s="8" t="s">
        <v>49</v>
      </c>
      <c r="J3775" s="10">
        <v>3.04</v>
      </c>
      <c r="K3775" s="8" t="s">
        <v>24073</v>
      </c>
      <c r="L3775" s="8"/>
      <c r="M3775" s="8"/>
      <c r="N3775" s="51" t="s">
        <v>24074</v>
      </c>
      <c r="O3775" s="51" t="s">
        <v>52</v>
      </c>
      <c r="P3775" s="51"/>
      <c r="Q3775" s="51"/>
      <c r="R3775" s="51" t="s">
        <v>153</v>
      </c>
      <c r="S3775" s="51" t="s">
        <v>24075</v>
      </c>
      <c r="T3775" s="11" t="str">
        <f t="shared" si="2"/>
        <v>Tim Giagios</v>
      </c>
      <c r="U3775" s="51" t="s">
        <v>55</v>
      </c>
      <c r="V3775" s="51" t="s">
        <v>24076</v>
      </c>
      <c r="W3775" s="51" t="s">
        <v>24077</v>
      </c>
      <c r="X3775" s="94" t="s">
        <v>24078</v>
      </c>
      <c r="Y3775" s="51" t="s">
        <v>60</v>
      </c>
      <c r="Z3775" s="51" t="s">
        <v>60</v>
      </c>
      <c r="AA3775" s="51" t="s">
        <v>60</v>
      </c>
      <c r="AB3775" s="51" t="s">
        <v>60</v>
      </c>
      <c r="AC3775" s="51" t="s">
        <v>60</v>
      </c>
      <c r="AD3775" s="51" t="s">
        <v>60</v>
      </c>
      <c r="AE3775" s="51" t="s">
        <v>24079</v>
      </c>
      <c r="AF3775" s="8" t="s">
        <v>24080</v>
      </c>
      <c r="AG3775" s="8" t="s">
        <v>7219</v>
      </c>
      <c r="AH3775" s="8" t="s">
        <v>4581</v>
      </c>
      <c r="AI3775" s="8" t="s">
        <v>66</v>
      </c>
      <c r="AJ3775" s="8"/>
      <c r="AK3775" s="8"/>
      <c r="AL3775" s="8"/>
      <c r="AM3775" s="8"/>
      <c r="AN3775" s="8" t="s">
        <v>9590</v>
      </c>
      <c r="AO3775" s="8" t="s">
        <v>24081</v>
      </c>
      <c r="AP3775" s="29" t="s">
        <v>24080</v>
      </c>
      <c r="AQ3775" s="11">
        <v>3735.0</v>
      </c>
    </row>
    <row r="3776">
      <c r="A3776" s="8" t="str">
        <f t="shared" si="1"/>
        <v>George Kinnicutt</v>
      </c>
      <c r="B3776" s="8" t="s">
        <v>24069</v>
      </c>
      <c r="C3776" s="51" t="s">
        <v>24070</v>
      </c>
      <c r="D3776" s="2" t="s">
        <v>7205</v>
      </c>
      <c r="E3776" s="8" t="s">
        <v>24071</v>
      </c>
      <c r="F3776" s="8" t="s">
        <v>2136</v>
      </c>
      <c r="G3776" s="51" t="s">
        <v>19294</v>
      </c>
      <c r="H3776" s="8" t="s">
        <v>24072</v>
      </c>
      <c r="I3776" s="8" t="s">
        <v>49</v>
      </c>
      <c r="J3776" s="10">
        <v>3.04</v>
      </c>
      <c r="K3776" s="8" t="s">
        <v>24073</v>
      </c>
      <c r="L3776" s="8"/>
      <c r="M3776" s="8"/>
      <c r="N3776" s="51" t="s">
        <v>24082</v>
      </c>
      <c r="O3776" s="57" t="s">
        <v>52</v>
      </c>
      <c r="P3776" s="51"/>
      <c r="Q3776" s="51"/>
      <c r="R3776" s="57" t="s">
        <v>1868</v>
      </c>
      <c r="S3776" s="57" t="s">
        <v>24083</v>
      </c>
      <c r="T3776" s="11" t="str">
        <f t="shared" si="2"/>
        <v>George Kinnicutt</v>
      </c>
      <c r="U3776" s="51" t="s">
        <v>160</v>
      </c>
      <c r="V3776" s="51"/>
      <c r="W3776" s="51"/>
      <c r="X3776" s="51" t="s">
        <v>24078</v>
      </c>
      <c r="Y3776" s="51" t="s">
        <v>60</v>
      </c>
      <c r="Z3776" s="56" t="s">
        <v>24084</v>
      </c>
      <c r="AA3776" s="51" t="s">
        <v>60</v>
      </c>
      <c r="AB3776" s="51" t="s">
        <v>60</v>
      </c>
      <c r="AC3776" s="51" t="s">
        <v>60</v>
      </c>
      <c r="AD3776" s="56" t="s">
        <v>24085</v>
      </c>
      <c r="AE3776" s="51" t="s">
        <v>24079</v>
      </c>
      <c r="AF3776" s="8" t="s">
        <v>24080</v>
      </c>
      <c r="AG3776" s="8" t="s">
        <v>7219</v>
      </c>
      <c r="AH3776" s="8" t="s">
        <v>4581</v>
      </c>
      <c r="AI3776" s="8" t="s">
        <v>66</v>
      </c>
      <c r="AJ3776" s="8"/>
      <c r="AK3776" s="8"/>
      <c r="AL3776" s="8"/>
      <c r="AM3776" s="8"/>
      <c r="AN3776" s="8" t="s">
        <v>9590</v>
      </c>
      <c r="AO3776" s="8" t="s">
        <v>24086</v>
      </c>
      <c r="AP3776" s="29" t="s">
        <v>24080</v>
      </c>
      <c r="AQ3776" s="11">
        <v>3735.0</v>
      </c>
    </row>
    <row r="3777">
      <c r="A3777" s="8" t="str">
        <f t="shared" si="1"/>
        <v>Trevor Stiles</v>
      </c>
      <c r="B3777" s="51" t="s">
        <v>24069</v>
      </c>
      <c r="C3777" s="51" t="s">
        <v>24070</v>
      </c>
      <c r="D3777" s="2" t="s">
        <v>7205</v>
      </c>
      <c r="E3777" s="8" t="s">
        <v>24071</v>
      </c>
      <c r="F3777" s="8" t="s">
        <v>2136</v>
      </c>
      <c r="G3777" s="51" t="s">
        <v>19294</v>
      </c>
      <c r="H3777" s="8" t="s">
        <v>24072</v>
      </c>
      <c r="I3777" s="8" t="s">
        <v>49</v>
      </c>
      <c r="J3777" s="10">
        <v>3.04</v>
      </c>
      <c r="K3777" s="8" t="s">
        <v>24073</v>
      </c>
      <c r="L3777" s="8"/>
      <c r="M3777" s="8"/>
      <c r="N3777" s="51" t="s">
        <v>24087</v>
      </c>
      <c r="O3777" s="51" t="s">
        <v>52</v>
      </c>
      <c r="P3777" s="51"/>
      <c r="Q3777" s="51"/>
      <c r="R3777" s="51" t="s">
        <v>3823</v>
      </c>
      <c r="S3777" s="51" t="s">
        <v>23535</v>
      </c>
      <c r="T3777" s="11" t="str">
        <f t="shared" si="2"/>
        <v>Trevor Stiles</v>
      </c>
      <c r="U3777" s="57" t="s">
        <v>2035</v>
      </c>
      <c r="V3777" s="51"/>
      <c r="W3777" s="51"/>
      <c r="X3777" s="94" t="s">
        <v>24078</v>
      </c>
      <c r="Y3777" s="51" t="s">
        <v>60</v>
      </c>
      <c r="Z3777" s="51" t="s">
        <v>60</v>
      </c>
      <c r="AA3777" s="51" t="s">
        <v>60</v>
      </c>
      <c r="AB3777" s="51" t="s">
        <v>60</v>
      </c>
      <c r="AC3777" s="51" t="s">
        <v>60</v>
      </c>
      <c r="AD3777" s="56" t="s">
        <v>24085</v>
      </c>
      <c r="AE3777" s="51" t="s">
        <v>24079</v>
      </c>
      <c r="AF3777" s="8" t="s">
        <v>24080</v>
      </c>
      <c r="AG3777" s="8" t="s">
        <v>7219</v>
      </c>
      <c r="AH3777" s="8" t="s">
        <v>4581</v>
      </c>
      <c r="AI3777" s="8" t="s">
        <v>66</v>
      </c>
      <c r="AJ3777" s="8"/>
      <c r="AK3777" s="8"/>
      <c r="AL3777" s="8"/>
      <c r="AM3777" s="8"/>
      <c r="AN3777" s="8" t="s">
        <v>9590</v>
      </c>
      <c r="AO3777" s="8" t="s">
        <v>24081</v>
      </c>
      <c r="AP3777" s="29" t="s">
        <v>24080</v>
      </c>
      <c r="AQ3777" s="11">
        <v>3735.0</v>
      </c>
    </row>
    <row r="3778">
      <c r="A3778" s="8" t="str">
        <f t="shared" si="1"/>
        <v>Stephanie DeRue</v>
      </c>
      <c r="B3778" s="51" t="s">
        <v>24069</v>
      </c>
      <c r="C3778" s="51" t="s">
        <v>24070</v>
      </c>
      <c r="D3778" s="2" t="s">
        <v>7205</v>
      </c>
      <c r="E3778" s="8" t="s">
        <v>24071</v>
      </c>
      <c r="F3778" s="8" t="s">
        <v>2136</v>
      </c>
      <c r="G3778" s="51" t="s">
        <v>19294</v>
      </c>
      <c r="H3778" s="8" t="s">
        <v>24072</v>
      </c>
      <c r="I3778" s="8" t="s">
        <v>49</v>
      </c>
      <c r="J3778" s="10">
        <v>3.04</v>
      </c>
      <c r="K3778" s="8" t="s">
        <v>24073</v>
      </c>
      <c r="L3778" s="8"/>
      <c r="M3778" s="8"/>
      <c r="N3778" s="51" t="s">
        <v>24088</v>
      </c>
      <c r="O3778" s="51" t="s">
        <v>52</v>
      </c>
      <c r="P3778" s="51"/>
      <c r="Q3778" s="51"/>
      <c r="R3778" s="51" t="s">
        <v>960</v>
      </c>
      <c r="S3778" s="51" t="s">
        <v>24089</v>
      </c>
      <c r="T3778" s="11" t="str">
        <f t="shared" si="2"/>
        <v>Stephanie DeRue</v>
      </c>
      <c r="U3778" s="51" t="s">
        <v>24090</v>
      </c>
      <c r="V3778" s="51"/>
      <c r="W3778" s="51"/>
      <c r="X3778" s="94" t="s">
        <v>24078</v>
      </c>
      <c r="Y3778" s="51" t="s">
        <v>60</v>
      </c>
      <c r="Z3778" s="51" t="s">
        <v>60</v>
      </c>
      <c r="AA3778" s="51" t="s">
        <v>60</v>
      </c>
      <c r="AB3778" s="51" t="s">
        <v>60</v>
      </c>
      <c r="AC3778" s="51" t="s">
        <v>60</v>
      </c>
      <c r="AD3778" s="56" t="s">
        <v>24085</v>
      </c>
      <c r="AE3778" s="51" t="s">
        <v>24079</v>
      </c>
      <c r="AF3778" s="8" t="s">
        <v>24080</v>
      </c>
      <c r="AG3778" s="8" t="s">
        <v>7219</v>
      </c>
      <c r="AH3778" s="8" t="s">
        <v>4581</v>
      </c>
      <c r="AI3778" s="8" t="s">
        <v>66</v>
      </c>
      <c r="AJ3778" s="8"/>
      <c r="AK3778" s="8"/>
      <c r="AL3778" s="8"/>
      <c r="AM3778" s="8"/>
      <c r="AN3778" s="8" t="s">
        <v>9590</v>
      </c>
      <c r="AO3778" s="8" t="s">
        <v>24081</v>
      </c>
      <c r="AP3778" s="29" t="s">
        <v>24080</v>
      </c>
      <c r="AQ3778" s="11">
        <v>3735.0</v>
      </c>
    </row>
    <row r="3779">
      <c r="A3779" s="8" t="str">
        <f t="shared" si="1"/>
        <v>Bill Sortore</v>
      </c>
      <c r="B3779" s="8" t="s">
        <v>24091</v>
      </c>
      <c r="C3779" s="51" t="s">
        <v>24092</v>
      </c>
      <c r="D3779" s="9" t="s">
        <v>7205</v>
      </c>
      <c r="E3779" s="8" t="s">
        <v>24071</v>
      </c>
      <c r="F3779" s="8" t="s">
        <v>2136</v>
      </c>
      <c r="G3779" s="8" t="s">
        <v>19294</v>
      </c>
      <c r="H3779" s="8" t="s">
        <v>24093</v>
      </c>
      <c r="I3779" s="8" t="s">
        <v>49</v>
      </c>
      <c r="J3779" s="10">
        <v>3.03</v>
      </c>
      <c r="K3779" s="8" t="s">
        <v>24094</v>
      </c>
      <c r="L3779" s="8" t="s">
        <v>86</v>
      </c>
      <c r="M3779" s="8" t="s">
        <v>86</v>
      </c>
      <c r="N3779" s="8" t="s">
        <v>24095</v>
      </c>
      <c r="O3779" s="8" t="s">
        <v>52</v>
      </c>
      <c r="P3779" s="51"/>
      <c r="Q3779" s="51"/>
      <c r="R3779" s="8" t="s">
        <v>1825</v>
      </c>
      <c r="S3779" s="8" t="s">
        <v>24096</v>
      </c>
      <c r="T3779" s="11" t="str">
        <f t="shared" si="2"/>
        <v>Bill Sortore</v>
      </c>
      <c r="U3779" s="8" t="s">
        <v>2416</v>
      </c>
      <c r="V3779" s="8" t="s">
        <v>24097</v>
      </c>
      <c r="W3779" s="8" t="s">
        <v>86</v>
      </c>
      <c r="X3779" s="8" t="s">
        <v>24098</v>
      </c>
      <c r="Y3779" s="51" t="s">
        <v>60</v>
      </c>
      <c r="Z3779" s="56" t="s">
        <v>24099</v>
      </c>
      <c r="AA3779" s="51" t="s">
        <v>60</v>
      </c>
      <c r="AB3779" s="56" t="s">
        <v>24100</v>
      </c>
      <c r="AC3779" s="51" t="s">
        <v>60</v>
      </c>
      <c r="AD3779" s="51" t="s">
        <v>60</v>
      </c>
      <c r="AE3779" s="51" t="s">
        <v>24101</v>
      </c>
      <c r="AF3779" s="8" t="s">
        <v>24091</v>
      </c>
      <c r="AG3779" s="8" t="s">
        <v>7219</v>
      </c>
      <c r="AH3779" s="8" t="s">
        <v>4581</v>
      </c>
      <c r="AI3779" s="8" t="s">
        <v>18832</v>
      </c>
      <c r="AJ3779" s="8" t="s">
        <v>86</v>
      </c>
      <c r="AK3779" s="8" t="s">
        <v>4631</v>
      </c>
      <c r="AL3779" s="8" t="s">
        <v>3288</v>
      </c>
      <c r="AM3779" s="8" t="s">
        <v>3189</v>
      </c>
      <c r="AN3779" s="8" t="s">
        <v>422</v>
      </c>
      <c r="AO3779" s="8" t="s">
        <v>24081</v>
      </c>
      <c r="AP3779" s="29" t="s">
        <v>24091</v>
      </c>
      <c r="AQ3779" s="11">
        <v>1815.0</v>
      </c>
    </row>
    <row r="3780">
      <c r="A3780" s="8" t="str">
        <f t="shared" si="1"/>
        <v>Matt Phillips</v>
      </c>
      <c r="B3780" s="51" t="s">
        <v>24091</v>
      </c>
      <c r="C3780" s="51" t="s">
        <v>24092</v>
      </c>
      <c r="D3780" s="2" t="s">
        <v>7205</v>
      </c>
      <c r="E3780" s="8" t="s">
        <v>24071</v>
      </c>
      <c r="F3780" s="8" t="s">
        <v>2136</v>
      </c>
      <c r="G3780" s="51" t="s">
        <v>19294</v>
      </c>
      <c r="H3780" s="8" t="s">
        <v>24093</v>
      </c>
      <c r="I3780" s="8" t="s">
        <v>49</v>
      </c>
      <c r="J3780" s="10">
        <v>3.03</v>
      </c>
      <c r="K3780" s="8" t="s">
        <v>24094</v>
      </c>
      <c r="L3780" s="8"/>
      <c r="M3780" s="8"/>
      <c r="N3780" s="51" t="s">
        <v>24102</v>
      </c>
      <c r="O3780" s="51" t="s">
        <v>52</v>
      </c>
      <c r="P3780" s="51"/>
      <c r="Q3780" s="51"/>
      <c r="R3780" s="51" t="s">
        <v>771</v>
      </c>
      <c r="S3780" s="51" t="s">
        <v>5340</v>
      </c>
      <c r="T3780" s="11" t="str">
        <f t="shared" si="2"/>
        <v>Matt Phillips</v>
      </c>
      <c r="U3780" s="57" t="s">
        <v>55</v>
      </c>
      <c r="V3780" s="51" t="s">
        <v>24103</v>
      </c>
      <c r="W3780" s="57" t="s">
        <v>24104</v>
      </c>
      <c r="X3780" s="94" t="s">
        <v>24098</v>
      </c>
      <c r="Y3780" s="51" t="s">
        <v>60</v>
      </c>
      <c r="Z3780" s="51" t="s">
        <v>60</v>
      </c>
      <c r="AA3780" s="51" t="s">
        <v>60</v>
      </c>
      <c r="AB3780" s="56" t="s">
        <v>24100</v>
      </c>
      <c r="AC3780" s="51" t="s">
        <v>60</v>
      </c>
      <c r="AD3780" s="51" t="s">
        <v>60</v>
      </c>
      <c r="AE3780" s="51" t="s">
        <v>24101</v>
      </c>
      <c r="AF3780" s="8" t="s">
        <v>24091</v>
      </c>
      <c r="AG3780" s="8" t="s">
        <v>7219</v>
      </c>
      <c r="AH3780" s="8" t="s">
        <v>4581</v>
      </c>
      <c r="AI3780" s="8" t="s">
        <v>233</v>
      </c>
      <c r="AJ3780" s="8"/>
      <c r="AK3780" s="8" t="s">
        <v>4631</v>
      </c>
      <c r="AL3780" s="8" t="s">
        <v>3288</v>
      </c>
      <c r="AM3780" s="8" t="s">
        <v>3189</v>
      </c>
      <c r="AN3780" s="8" t="s">
        <v>24105</v>
      </c>
      <c r="AO3780" s="8" t="s">
        <v>24081</v>
      </c>
      <c r="AP3780" s="29" t="s">
        <v>24091</v>
      </c>
      <c r="AQ3780" s="11">
        <v>1815.0</v>
      </c>
    </row>
    <row r="3781">
      <c r="A3781" s="8" t="str">
        <f t="shared" si="1"/>
        <v>Sierra Wilson</v>
      </c>
      <c r="B3781" s="8" t="s">
        <v>24091</v>
      </c>
      <c r="C3781" s="51" t="s">
        <v>24092</v>
      </c>
      <c r="D3781" s="2" t="s">
        <v>7205</v>
      </c>
      <c r="E3781" s="8" t="s">
        <v>24071</v>
      </c>
      <c r="F3781" s="8" t="s">
        <v>2136</v>
      </c>
      <c r="G3781" s="51" t="s">
        <v>19294</v>
      </c>
      <c r="H3781" s="8" t="s">
        <v>24093</v>
      </c>
      <c r="I3781" s="8" t="s">
        <v>49</v>
      </c>
      <c r="J3781" s="10">
        <v>3.03</v>
      </c>
      <c r="K3781" s="8" t="s">
        <v>24094</v>
      </c>
      <c r="L3781" s="8"/>
      <c r="M3781" s="8"/>
      <c r="N3781" s="51" t="s">
        <v>24106</v>
      </c>
      <c r="O3781" s="57" t="s">
        <v>52</v>
      </c>
      <c r="P3781" s="51"/>
      <c r="Q3781" s="51"/>
      <c r="R3781" s="57" t="s">
        <v>1856</v>
      </c>
      <c r="S3781" s="57" t="s">
        <v>3011</v>
      </c>
      <c r="T3781" s="11" t="str">
        <f t="shared" si="2"/>
        <v>Sierra Wilson</v>
      </c>
      <c r="U3781" s="57" t="s">
        <v>7535</v>
      </c>
      <c r="V3781" s="51" t="s">
        <v>24107</v>
      </c>
      <c r="W3781" s="51"/>
      <c r="X3781" s="51" t="s">
        <v>24098</v>
      </c>
      <c r="Y3781" s="51" t="s">
        <v>60</v>
      </c>
      <c r="Z3781" s="51" t="s">
        <v>60</v>
      </c>
      <c r="AA3781" s="51" t="s">
        <v>60</v>
      </c>
      <c r="AB3781" s="56" t="s">
        <v>24100</v>
      </c>
      <c r="AC3781" s="51" t="s">
        <v>60</v>
      </c>
      <c r="AD3781" s="51" t="s">
        <v>60</v>
      </c>
      <c r="AE3781" s="51" t="s">
        <v>24101</v>
      </c>
      <c r="AF3781" s="8" t="s">
        <v>24091</v>
      </c>
      <c r="AG3781" s="8" t="s">
        <v>7219</v>
      </c>
      <c r="AH3781" s="8" t="s">
        <v>4581</v>
      </c>
      <c r="AI3781" s="8" t="s">
        <v>233</v>
      </c>
      <c r="AJ3781" s="8"/>
      <c r="AK3781" s="8" t="s">
        <v>4631</v>
      </c>
      <c r="AL3781" s="8" t="s">
        <v>3288</v>
      </c>
      <c r="AM3781" s="8" t="s">
        <v>3189</v>
      </c>
      <c r="AN3781" s="8" t="s">
        <v>24105</v>
      </c>
      <c r="AO3781" s="8" t="s">
        <v>24081</v>
      </c>
      <c r="AP3781" s="29" t="s">
        <v>24091</v>
      </c>
      <c r="AQ3781" s="11">
        <v>1815.0</v>
      </c>
    </row>
    <row r="3782">
      <c r="A3782" s="8" t="str">
        <f t="shared" si="1"/>
        <v>Chris Boswell</v>
      </c>
      <c r="B3782" s="8" t="s">
        <v>24091</v>
      </c>
      <c r="C3782" s="51" t="s">
        <v>24092</v>
      </c>
      <c r="D3782" s="2" t="s">
        <v>7205</v>
      </c>
      <c r="E3782" s="8" t="s">
        <v>24071</v>
      </c>
      <c r="F3782" s="8" t="s">
        <v>2136</v>
      </c>
      <c r="G3782" s="51" t="s">
        <v>19294</v>
      </c>
      <c r="H3782" s="8" t="s">
        <v>24093</v>
      </c>
      <c r="I3782" s="8" t="s">
        <v>49</v>
      </c>
      <c r="J3782" s="10">
        <v>3.03</v>
      </c>
      <c r="K3782" s="8" t="s">
        <v>24094</v>
      </c>
      <c r="L3782" s="8"/>
      <c r="M3782" s="8"/>
      <c r="N3782" s="51" t="s">
        <v>24108</v>
      </c>
      <c r="O3782" s="57" t="s">
        <v>52</v>
      </c>
      <c r="P3782" s="51"/>
      <c r="Q3782" s="51"/>
      <c r="R3782" s="57" t="s">
        <v>791</v>
      </c>
      <c r="S3782" s="57" t="s">
        <v>24109</v>
      </c>
      <c r="T3782" s="11" t="str">
        <f t="shared" si="2"/>
        <v>Chris Boswell</v>
      </c>
      <c r="U3782" s="57" t="s">
        <v>80</v>
      </c>
      <c r="V3782" s="51" t="s">
        <v>24110</v>
      </c>
      <c r="W3782" s="57" t="s">
        <v>24111</v>
      </c>
      <c r="X3782" s="51" t="s">
        <v>24098</v>
      </c>
      <c r="Y3782" s="51" t="s">
        <v>60</v>
      </c>
      <c r="Z3782" s="51" t="s">
        <v>60</v>
      </c>
      <c r="AA3782" s="51" t="s">
        <v>60</v>
      </c>
      <c r="AB3782" s="56" t="s">
        <v>24100</v>
      </c>
      <c r="AC3782" s="51" t="s">
        <v>60</v>
      </c>
      <c r="AD3782" s="51" t="s">
        <v>60</v>
      </c>
      <c r="AE3782" s="51" t="s">
        <v>24101</v>
      </c>
      <c r="AF3782" s="8" t="s">
        <v>24091</v>
      </c>
      <c r="AG3782" s="8" t="s">
        <v>7219</v>
      </c>
      <c r="AH3782" s="8" t="s">
        <v>4581</v>
      </c>
      <c r="AI3782" s="8" t="s">
        <v>18832</v>
      </c>
      <c r="AJ3782" s="8"/>
      <c r="AK3782" s="8" t="s">
        <v>4631</v>
      </c>
      <c r="AL3782" s="8" t="s">
        <v>3288</v>
      </c>
      <c r="AM3782" s="8" t="s">
        <v>3189</v>
      </c>
      <c r="AN3782" s="8" t="s">
        <v>24105</v>
      </c>
      <c r="AO3782" s="8" t="s">
        <v>24086</v>
      </c>
      <c r="AP3782" s="29" t="s">
        <v>24091</v>
      </c>
      <c r="AQ3782" s="11">
        <v>1815.0</v>
      </c>
    </row>
    <row r="3783">
      <c r="A3783" s="8" t="str">
        <f t="shared" si="1"/>
        <v>David Brannigan</v>
      </c>
      <c r="B3783" s="8" t="s">
        <v>24091</v>
      </c>
      <c r="C3783" s="51" t="s">
        <v>24092</v>
      </c>
      <c r="D3783" s="9" t="s">
        <v>7205</v>
      </c>
      <c r="E3783" s="8" t="s">
        <v>24071</v>
      </c>
      <c r="F3783" s="8" t="s">
        <v>2136</v>
      </c>
      <c r="G3783" s="8" t="s">
        <v>19294</v>
      </c>
      <c r="H3783" s="8" t="s">
        <v>24093</v>
      </c>
      <c r="I3783" s="8" t="s">
        <v>49</v>
      </c>
      <c r="J3783" s="10">
        <v>3.03</v>
      </c>
      <c r="K3783" s="8" t="s">
        <v>24094</v>
      </c>
      <c r="L3783" s="8" t="s">
        <v>86</v>
      </c>
      <c r="M3783" s="8" t="s">
        <v>86</v>
      </c>
      <c r="N3783" s="8" t="s">
        <v>24112</v>
      </c>
      <c r="O3783" s="8" t="s">
        <v>52</v>
      </c>
      <c r="P3783" s="51"/>
      <c r="Q3783" s="51"/>
      <c r="R3783" s="8" t="s">
        <v>289</v>
      </c>
      <c r="S3783" s="8" t="s">
        <v>24113</v>
      </c>
      <c r="T3783" s="11" t="str">
        <f t="shared" si="2"/>
        <v>David Brannigan</v>
      </c>
      <c r="U3783" s="8" t="s">
        <v>80</v>
      </c>
      <c r="V3783" s="8" t="s">
        <v>24114</v>
      </c>
      <c r="W3783" s="8" t="s">
        <v>86</v>
      </c>
      <c r="X3783" s="8" t="s">
        <v>24098</v>
      </c>
      <c r="Y3783" s="51" t="s">
        <v>60</v>
      </c>
      <c r="Z3783" s="56" t="s">
        <v>24099</v>
      </c>
      <c r="AA3783" s="51" t="s">
        <v>60</v>
      </c>
      <c r="AB3783" s="56" t="s">
        <v>24100</v>
      </c>
      <c r="AC3783" s="51" t="s">
        <v>60</v>
      </c>
      <c r="AD3783" s="51" t="s">
        <v>60</v>
      </c>
      <c r="AE3783" s="51" t="s">
        <v>24101</v>
      </c>
      <c r="AF3783" s="8" t="s">
        <v>24091</v>
      </c>
      <c r="AG3783" s="8" t="s">
        <v>7219</v>
      </c>
      <c r="AH3783" s="8" t="s">
        <v>4581</v>
      </c>
      <c r="AI3783" s="8" t="s">
        <v>18832</v>
      </c>
      <c r="AJ3783" s="8" t="s">
        <v>86</v>
      </c>
      <c r="AK3783" s="8" t="s">
        <v>4631</v>
      </c>
      <c r="AL3783" s="8" t="s">
        <v>3288</v>
      </c>
      <c r="AM3783" s="8" t="s">
        <v>3189</v>
      </c>
      <c r="AN3783" s="8" t="s">
        <v>422</v>
      </c>
      <c r="AO3783" s="8" t="s">
        <v>24081</v>
      </c>
      <c r="AP3783" s="29" t="s">
        <v>24091</v>
      </c>
      <c r="AQ3783" s="11">
        <v>1815.0</v>
      </c>
    </row>
    <row r="3784">
      <c r="A3784" s="8" t="str">
        <f t="shared" si="1"/>
        <v>Angie Taylor</v>
      </c>
      <c r="B3784" s="51" t="s">
        <v>24091</v>
      </c>
      <c r="C3784" s="51" t="s">
        <v>24092</v>
      </c>
      <c r="D3784" s="2" t="s">
        <v>7205</v>
      </c>
      <c r="E3784" s="8" t="s">
        <v>24071</v>
      </c>
      <c r="F3784" s="8" t="s">
        <v>2136</v>
      </c>
      <c r="G3784" s="51" t="s">
        <v>19294</v>
      </c>
      <c r="H3784" s="8" t="s">
        <v>24093</v>
      </c>
      <c r="I3784" s="8" t="s">
        <v>49</v>
      </c>
      <c r="J3784" s="10">
        <v>3.03</v>
      </c>
      <c r="K3784" s="8" t="s">
        <v>24094</v>
      </c>
      <c r="L3784" s="8"/>
      <c r="M3784" s="8"/>
      <c r="N3784" s="51" t="s">
        <v>24115</v>
      </c>
      <c r="O3784" s="51" t="s">
        <v>52</v>
      </c>
      <c r="P3784" s="51"/>
      <c r="Q3784" s="51"/>
      <c r="R3784" s="51" t="s">
        <v>24116</v>
      </c>
      <c r="S3784" s="51" t="s">
        <v>518</v>
      </c>
      <c r="T3784" s="11" t="str">
        <f t="shared" si="2"/>
        <v>Angie Taylor</v>
      </c>
      <c r="U3784" s="57" t="s">
        <v>80</v>
      </c>
      <c r="V3784" s="51" t="s">
        <v>24117</v>
      </c>
      <c r="W3784" s="57" t="s">
        <v>24118</v>
      </c>
      <c r="X3784" s="94" t="s">
        <v>24098</v>
      </c>
      <c r="Y3784" s="51" t="s">
        <v>60</v>
      </c>
      <c r="Z3784" s="51" t="s">
        <v>60</v>
      </c>
      <c r="AA3784" s="51" t="s">
        <v>60</v>
      </c>
      <c r="AB3784" s="56" t="s">
        <v>24100</v>
      </c>
      <c r="AC3784" s="51" t="s">
        <v>60</v>
      </c>
      <c r="AD3784" s="51" t="s">
        <v>60</v>
      </c>
      <c r="AE3784" s="51" t="s">
        <v>24101</v>
      </c>
      <c r="AF3784" s="8" t="s">
        <v>24091</v>
      </c>
      <c r="AG3784" s="8" t="s">
        <v>7219</v>
      </c>
      <c r="AH3784" s="8" t="s">
        <v>4581</v>
      </c>
      <c r="AI3784" s="8" t="s">
        <v>233</v>
      </c>
      <c r="AJ3784" s="8"/>
      <c r="AK3784" s="8" t="s">
        <v>4631</v>
      </c>
      <c r="AL3784" s="8" t="s">
        <v>3288</v>
      </c>
      <c r="AM3784" s="8" t="s">
        <v>3189</v>
      </c>
      <c r="AN3784" s="8" t="s">
        <v>24105</v>
      </c>
      <c r="AO3784" s="8" t="s">
        <v>24081</v>
      </c>
      <c r="AP3784" s="29" t="s">
        <v>24091</v>
      </c>
      <c r="AQ3784" s="11">
        <v>1815.0</v>
      </c>
    </row>
    <row r="3785">
      <c r="A3785" s="8" t="str">
        <f t="shared" si="1"/>
        <v>Brody Smith</v>
      </c>
      <c r="B3785" s="8" t="s">
        <v>24119</v>
      </c>
      <c r="C3785" s="51" t="s">
        <v>24120</v>
      </c>
      <c r="D3785" s="2" t="s">
        <v>7205</v>
      </c>
      <c r="E3785" s="51" t="s">
        <v>24121</v>
      </c>
      <c r="F3785" s="51" t="s">
        <v>2136</v>
      </c>
      <c r="G3785" s="51" t="s">
        <v>19294</v>
      </c>
      <c r="H3785" s="51" t="s">
        <v>24122</v>
      </c>
      <c r="I3785" s="59" t="s">
        <v>49</v>
      </c>
      <c r="J3785" s="60">
        <v>3.5</v>
      </c>
      <c r="K3785" s="51" t="s">
        <v>24123</v>
      </c>
      <c r="L3785" s="51"/>
      <c r="M3785" s="51" t="s">
        <v>1299</v>
      </c>
      <c r="N3785" s="51" t="s">
        <v>24124</v>
      </c>
      <c r="O3785" s="51" t="s">
        <v>52</v>
      </c>
      <c r="P3785" s="51"/>
      <c r="Q3785" s="51"/>
      <c r="R3785" s="8" t="s">
        <v>2707</v>
      </c>
      <c r="S3785" s="8" t="s">
        <v>941</v>
      </c>
      <c r="T3785" s="11" t="str">
        <f t="shared" si="2"/>
        <v>Brody Smith</v>
      </c>
      <c r="U3785" s="51" t="s">
        <v>55</v>
      </c>
      <c r="V3785" s="51" t="s">
        <v>24125</v>
      </c>
      <c r="W3785" s="51" t="s">
        <v>24126</v>
      </c>
      <c r="X3785" s="51" t="s">
        <v>24127</v>
      </c>
      <c r="Y3785" s="56" t="s">
        <v>24128</v>
      </c>
      <c r="Z3785" s="51" t="s">
        <v>60</v>
      </c>
      <c r="AA3785" s="51" t="s">
        <v>60</v>
      </c>
      <c r="AB3785" s="51" t="s">
        <v>60</v>
      </c>
      <c r="AC3785" s="51" t="s">
        <v>60</v>
      </c>
      <c r="AD3785" s="56" t="s">
        <v>24129</v>
      </c>
      <c r="AE3785" s="51" t="s">
        <v>24130</v>
      </c>
      <c r="AF3785" s="51" t="s">
        <v>24131</v>
      </c>
      <c r="AG3785" s="51" t="s">
        <v>7219</v>
      </c>
      <c r="AH3785" s="51" t="s">
        <v>4581</v>
      </c>
      <c r="AI3785" s="59" t="s">
        <v>18832</v>
      </c>
      <c r="AJ3785" s="51"/>
      <c r="AK3785" s="59"/>
      <c r="AL3785" s="59"/>
      <c r="AM3785" s="59"/>
      <c r="AN3785" s="59" t="s">
        <v>24132</v>
      </c>
      <c r="AO3785" s="59" t="s">
        <v>24133</v>
      </c>
      <c r="AP3785" s="29" t="s">
        <v>24131</v>
      </c>
      <c r="AQ3785" s="68">
        <v>1970.0</v>
      </c>
    </row>
    <row r="3786">
      <c r="A3786" s="8" t="str">
        <f t="shared" si="1"/>
        <v>Reed Williams</v>
      </c>
      <c r="B3786" s="51" t="s">
        <v>24119</v>
      </c>
      <c r="C3786" s="51" t="s">
        <v>24120</v>
      </c>
      <c r="D3786" s="2" t="s">
        <v>7205</v>
      </c>
      <c r="E3786" s="13" t="s">
        <v>24121</v>
      </c>
      <c r="F3786" s="8" t="s">
        <v>2136</v>
      </c>
      <c r="G3786" s="51" t="s">
        <v>19294</v>
      </c>
      <c r="H3786" s="8" t="s">
        <v>24122</v>
      </c>
      <c r="I3786" s="8" t="s">
        <v>49</v>
      </c>
      <c r="J3786" s="10">
        <v>3.5</v>
      </c>
      <c r="K3786" s="8" t="s">
        <v>24123</v>
      </c>
      <c r="L3786" s="8"/>
      <c r="M3786" s="8" t="s">
        <v>1299</v>
      </c>
      <c r="N3786" s="13" t="s">
        <v>24134</v>
      </c>
      <c r="O3786" s="51" t="s">
        <v>52</v>
      </c>
      <c r="P3786" s="51"/>
      <c r="Q3786" s="51"/>
      <c r="R3786" s="51" t="s">
        <v>3777</v>
      </c>
      <c r="S3786" s="51" t="s">
        <v>1878</v>
      </c>
      <c r="T3786" s="11" t="str">
        <f t="shared" si="2"/>
        <v>Reed Williams</v>
      </c>
      <c r="U3786" s="51" t="s">
        <v>106</v>
      </c>
      <c r="V3786" s="13" t="s">
        <v>24135</v>
      </c>
      <c r="W3786" s="13" t="s">
        <v>24126</v>
      </c>
      <c r="X3786" s="94" t="s">
        <v>24127</v>
      </c>
      <c r="Y3786" s="51" t="s">
        <v>60</v>
      </c>
      <c r="Z3786" s="51" t="s">
        <v>60</v>
      </c>
      <c r="AA3786" s="51" t="s">
        <v>60</v>
      </c>
      <c r="AB3786" s="51" t="s">
        <v>60</v>
      </c>
      <c r="AC3786" s="51" t="s">
        <v>60</v>
      </c>
      <c r="AD3786" s="56" t="s">
        <v>24129</v>
      </c>
      <c r="AE3786" s="51" t="s">
        <v>24130</v>
      </c>
      <c r="AF3786" s="13" t="s">
        <v>24131</v>
      </c>
      <c r="AG3786" s="13" t="s">
        <v>7219</v>
      </c>
      <c r="AH3786" s="13" t="s">
        <v>4581</v>
      </c>
      <c r="AI3786" s="8" t="s">
        <v>233</v>
      </c>
      <c r="AJ3786" s="8"/>
      <c r="AK3786" s="8"/>
      <c r="AL3786" s="8"/>
      <c r="AM3786" s="8"/>
      <c r="AN3786" s="8" t="s">
        <v>24132</v>
      </c>
      <c r="AO3786" s="8" t="s">
        <v>24136</v>
      </c>
      <c r="AP3786" s="52" t="s">
        <v>24131</v>
      </c>
      <c r="AQ3786" s="11">
        <v>1970.0</v>
      </c>
    </row>
    <row r="3787">
      <c r="A3787" s="8" t="str">
        <f t="shared" si="1"/>
        <v>Craig Jude</v>
      </c>
      <c r="B3787" s="51" t="s">
        <v>24119</v>
      </c>
      <c r="C3787" s="51" t="s">
        <v>24120</v>
      </c>
      <c r="D3787" s="2" t="s">
        <v>7205</v>
      </c>
      <c r="E3787" s="8" t="s">
        <v>24121</v>
      </c>
      <c r="F3787" s="8" t="s">
        <v>2136</v>
      </c>
      <c r="G3787" s="51" t="s">
        <v>19294</v>
      </c>
      <c r="H3787" s="8" t="s">
        <v>24122</v>
      </c>
      <c r="I3787" s="8" t="s">
        <v>49</v>
      </c>
      <c r="J3787" s="10">
        <v>3.5</v>
      </c>
      <c r="K3787" s="8" t="s">
        <v>24123</v>
      </c>
      <c r="L3787" s="8"/>
      <c r="M3787" s="8" t="s">
        <v>1299</v>
      </c>
      <c r="N3787" s="51" t="s">
        <v>24137</v>
      </c>
      <c r="O3787" s="51" t="s">
        <v>52</v>
      </c>
      <c r="P3787" s="51"/>
      <c r="Q3787" s="51"/>
      <c r="R3787" s="51" t="s">
        <v>2940</v>
      </c>
      <c r="S3787" s="51" t="s">
        <v>24138</v>
      </c>
      <c r="T3787" s="11" t="str">
        <f t="shared" si="2"/>
        <v>Craig Jude</v>
      </c>
      <c r="U3787" s="51" t="s">
        <v>80</v>
      </c>
      <c r="V3787" s="51" t="s">
        <v>24139</v>
      </c>
      <c r="W3787" s="51" t="s">
        <v>24126</v>
      </c>
      <c r="X3787" s="94" t="s">
        <v>24127</v>
      </c>
      <c r="Y3787" s="51" t="s">
        <v>60</v>
      </c>
      <c r="Z3787" s="51" t="s">
        <v>60</v>
      </c>
      <c r="AA3787" s="51" t="s">
        <v>60</v>
      </c>
      <c r="AB3787" s="51" t="s">
        <v>60</v>
      </c>
      <c r="AC3787" s="51" t="s">
        <v>60</v>
      </c>
      <c r="AD3787" s="51" t="s">
        <v>60</v>
      </c>
      <c r="AE3787" s="51" t="s">
        <v>24130</v>
      </c>
      <c r="AF3787" s="8" t="s">
        <v>24131</v>
      </c>
      <c r="AG3787" s="8" t="s">
        <v>7219</v>
      </c>
      <c r="AH3787" s="8" t="s">
        <v>4581</v>
      </c>
      <c r="AI3787" s="8" t="s">
        <v>233</v>
      </c>
      <c r="AJ3787" s="8"/>
      <c r="AK3787" s="8"/>
      <c r="AL3787" s="8"/>
      <c r="AM3787" s="8"/>
      <c r="AN3787" s="8" t="s">
        <v>24132</v>
      </c>
      <c r="AO3787" s="8" t="s">
        <v>24136</v>
      </c>
      <c r="AP3787" s="29" t="s">
        <v>24131</v>
      </c>
      <c r="AQ3787" s="11">
        <v>1970.0</v>
      </c>
    </row>
    <row r="3788">
      <c r="A3788" s="8" t="str">
        <f t="shared" si="1"/>
        <v>Brett Hull</v>
      </c>
      <c r="B3788" s="51" t="s">
        <v>24140</v>
      </c>
      <c r="C3788" s="51" t="s">
        <v>19745</v>
      </c>
      <c r="D3788" s="2" t="s">
        <v>7205</v>
      </c>
      <c r="E3788" s="8" t="s">
        <v>15402</v>
      </c>
      <c r="F3788" s="8" t="s">
        <v>2136</v>
      </c>
      <c r="G3788" s="51" t="s">
        <v>19294</v>
      </c>
      <c r="H3788" s="8" t="s">
        <v>24141</v>
      </c>
      <c r="I3788" s="8" t="s">
        <v>49</v>
      </c>
      <c r="J3788" s="10">
        <v>3.97</v>
      </c>
      <c r="K3788" s="8" t="s">
        <v>24142</v>
      </c>
      <c r="L3788" s="8"/>
      <c r="M3788" s="8" t="s">
        <v>4025</v>
      </c>
      <c r="N3788" s="51" t="s">
        <v>24143</v>
      </c>
      <c r="O3788" s="51" t="s">
        <v>52</v>
      </c>
      <c r="P3788" s="51"/>
      <c r="Q3788" s="51"/>
      <c r="R3788" s="51" t="s">
        <v>6565</v>
      </c>
      <c r="S3788" s="51" t="s">
        <v>24144</v>
      </c>
      <c r="T3788" s="11" t="str">
        <f t="shared" si="2"/>
        <v>Brett Hull</v>
      </c>
      <c r="U3788" s="51" t="s">
        <v>55</v>
      </c>
      <c r="V3788" s="51" t="s">
        <v>24145</v>
      </c>
      <c r="W3788" s="51" t="s">
        <v>24146</v>
      </c>
      <c r="X3788" s="94" t="s">
        <v>24147</v>
      </c>
      <c r="Y3788" s="51" t="s">
        <v>60</v>
      </c>
      <c r="Z3788" s="56" t="s">
        <v>24148</v>
      </c>
      <c r="AA3788" s="51" t="s">
        <v>60</v>
      </c>
      <c r="AB3788" s="51" t="s">
        <v>60</v>
      </c>
      <c r="AC3788" s="51" t="s">
        <v>60</v>
      </c>
      <c r="AD3788" s="56" t="s">
        <v>24149</v>
      </c>
      <c r="AE3788" s="51" t="s">
        <v>24150</v>
      </c>
      <c r="AF3788" s="8" t="s">
        <v>24151</v>
      </c>
      <c r="AG3788" s="8" t="s">
        <v>7219</v>
      </c>
      <c r="AH3788" s="8" t="s">
        <v>4581</v>
      </c>
      <c r="AI3788" s="8" t="s">
        <v>233</v>
      </c>
      <c r="AJ3788" s="8"/>
      <c r="AK3788" s="8" t="s">
        <v>7343</v>
      </c>
      <c r="AL3788" s="8" t="s">
        <v>24152</v>
      </c>
      <c r="AM3788" s="8" t="s">
        <v>21064</v>
      </c>
      <c r="AN3788" s="8" t="s">
        <v>24153</v>
      </c>
      <c r="AO3788" s="8" t="s">
        <v>24154</v>
      </c>
      <c r="AP3788" s="29" t="s">
        <v>24151</v>
      </c>
      <c r="AQ3788" s="11">
        <v>1883.0</v>
      </c>
    </row>
    <row r="3789">
      <c r="A3789" s="8" t="str">
        <f t="shared" si="1"/>
        <v>Saleh Eltayeb</v>
      </c>
      <c r="B3789" s="51" t="s">
        <v>24140</v>
      </c>
      <c r="C3789" s="51" t="s">
        <v>19745</v>
      </c>
      <c r="D3789" s="2" t="s">
        <v>7205</v>
      </c>
      <c r="E3789" s="8" t="s">
        <v>15402</v>
      </c>
      <c r="F3789" s="8" t="s">
        <v>2136</v>
      </c>
      <c r="G3789" s="51" t="s">
        <v>19294</v>
      </c>
      <c r="H3789" s="8" t="s">
        <v>24141</v>
      </c>
      <c r="I3789" s="8" t="s">
        <v>49</v>
      </c>
      <c r="J3789" s="10">
        <v>3.97</v>
      </c>
      <c r="K3789" s="8" t="s">
        <v>24142</v>
      </c>
      <c r="L3789" s="8" t="s">
        <v>86</v>
      </c>
      <c r="M3789" s="8" t="s">
        <v>4025</v>
      </c>
      <c r="N3789" s="51" t="s">
        <v>24155</v>
      </c>
      <c r="O3789" s="51" t="s">
        <v>52</v>
      </c>
      <c r="P3789" s="51"/>
      <c r="Q3789" s="51"/>
      <c r="R3789" s="51" t="s">
        <v>24156</v>
      </c>
      <c r="S3789" s="51" t="s">
        <v>24157</v>
      </c>
      <c r="T3789" s="11" t="str">
        <f t="shared" si="2"/>
        <v>Saleh Eltayeb</v>
      </c>
      <c r="U3789" s="51" t="s">
        <v>80</v>
      </c>
      <c r="V3789" s="51" t="s">
        <v>86</v>
      </c>
      <c r="W3789" s="51" t="s">
        <v>86</v>
      </c>
      <c r="X3789" s="51" t="s">
        <v>24147</v>
      </c>
      <c r="Y3789" s="56" t="s">
        <v>24158</v>
      </c>
      <c r="Z3789" s="56" t="s">
        <v>24148</v>
      </c>
      <c r="AA3789" s="51" t="s">
        <v>60</v>
      </c>
      <c r="AB3789" s="51" t="s">
        <v>60</v>
      </c>
      <c r="AC3789" s="51" t="s">
        <v>60</v>
      </c>
      <c r="AD3789" s="56" t="s">
        <v>24149</v>
      </c>
      <c r="AE3789" s="51" t="s">
        <v>24150</v>
      </c>
      <c r="AF3789" s="8" t="s">
        <v>24151</v>
      </c>
      <c r="AG3789" s="8" t="s">
        <v>7219</v>
      </c>
      <c r="AH3789" s="8" t="s">
        <v>4581</v>
      </c>
      <c r="AI3789" s="8" t="s">
        <v>18832</v>
      </c>
      <c r="AJ3789" s="8" t="s">
        <v>86</v>
      </c>
      <c r="AK3789" s="8" t="s">
        <v>7343</v>
      </c>
      <c r="AL3789" s="8" t="s">
        <v>24152</v>
      </c>
      <c r="AM3789" s="8" t="s">
        <v>21064</v>
      </c>
      <c r="AN3789" s="8" t="s">
        <v>24153</v>
      </c>
      <c r="AO3789" s="8" t="s">
        <v>24154</v>
      </c>
      <c r="AP3789" s="29" t="s">
        <v>24151</v>
      </c>
      <c r="AQ3789" s="11">
        <v>1883.0</v>
      </c>
    </row>
    <row r="3790">
      <c r="A3790" s="8" t="str">
        <f t="shared" si="1"/>
        <v>Steve Talbot</v>
      </c>
      <c r="B3790" s="8" t="s">
        <v>24140</v>
      </c>
      <c r="C3790" s="51" t="s">
        <v>19745</v>
      </c>
      <c r="D3790" s="2" t="s">
        <v>7205</v>
      </c>
      <c r="E3790" s="13" t="s">
        <v>15402</v>
      </c>
      <c r="F3790" s="13" t="s">
        <v>2136</v>
      </c>
      <c r="G3790" s="51" t="s">
        <v>19294</v>
      </c>
      <c r="H3790" s="8" t="s">
        <v>24141</v>
      </c>
      <c r="I3790" s="8" t="s">
        <v>49</v>
      </c>
      <c r="J3790" s="10">
        <v>3.97</v>
      </c>
      <c r="K3790" s="8" t="s">
        <v>24142</v>
      </c>
      <c r="L3790" s="8"/>
      <c r="M3790" s="8" t="s">
        <v>4025</v>
      </c>
      <c r="N3790" s="51" t="s">
        <v>24159</v>
      </c>
      <c r="O3790" s="51" t="s">
        <v>52</v>
      </c>
      <c r="P3790" s="51"/>
      <c r="Q3790" s="51"/>
      <c r="R3790" s="57" t="s">
        <v>2591</v>
      </c>
      <c r="S3790" s="57" t="s">
        <v>24160</v>
      </c>
      <c r="T3790" s="11" t="str">
        <f t="shared" si="2"/>
        <v>Steve Talbot</v>
      </c>
      <c r="U3790" s="8" t="s">
        <v>80</v>
      </c>
      <c r="V3790" s="51" t="s">
        <v>24161</v>
      </c>
      <c r="W3790" s="57" t="s">
        <v>24162</v>
      </c>
      <c r="X3790" s="51" t="s">
        <v>24147</v>
      </c>
      <c r="Y3790" s="56" t="s">
        <v>24163</v>
      </c>
      <c r="Z3790" s="56" t="s">
        <v>24148</v>
      </c>
      <c r="AA3790" s="51" t="s">
        <v>60</v>
      </c>
      <c r="AB3790" s="51" t="s">
        <v>60</v>
      </c>
      <c r="AC3790" s="51" t="s">
        <v>60</v>
      </c>
      <c r="AD3790" s="56" t="s">
        <v>24149</v>
      </c>
      <c r="AE3790" s="51" t="s">
        <v>24150</v>
      </c>
      <c r="AF3790" s="13" t="s">
        <v>24151</v>
      </c>
      <c r="AG3790" s="13" t="s">
        <v>7219</v>
      </c>
      <c r="AH3790" s="8" t="s">
        <v>4581</v>
      </c>
      <c r="AI3790" s="8" t="s">
        <v>18832</v>
      </c>
      <c r="AJ3790" s="8"/>
      <c r="AK3790" s="8" t="s">
        <v>7343</v>
      </c>
      <c r="AL3790" s="8" t="s">
        <v>24152</v>
      </c>
      <c r="AM3790" s="8" t="s">
        <v>21064</v>
      </c>
      <c r="AN3790" s="8" t="s">
        <v>24153</v>
      </c>
      <c r="AO3790" s="8" t="s">
        <v>24164</v>
      </c>
      <c r="AP3790" s="29" t="s">
        <v>24151</v>
      </c>
      <c r="AQ3790" s="11">
        <v>1883.0</v>
      </c>
    </row>
    <row r="3791">
      <c r="A3791" s="8" t="str">
        <f t="shared" si="1"/>
        <v>Lucas Burdick</v>
      </c>
      <c r="B3791" s="51" t="s">
        <v>24140</v>
      </c>
      <c r="C3791" s="51" t="s">
        <v>19745</v>
      </c>
      <c r="D3791" s="2" t="s">
        <v>7205</v>
      </c>
      <c r="E3791" s="8" t="s">
        <v>15402</v>
      </c>
      <c r="F3791" s="8" t="s">
        <v>2136</v>
      </c>
      <c r="G3791" s="51" t="s">
        <v>19294</v>
      </c>
      <c r="H3791" s="13" t="s">
        <v>24141</v>
      </c>
      <c r="I3791" s="8" t="s">
        <v>49</v>
      </c>
      <c r="J3791" s="10">
        <v>3.97</v>
      </c>
      <c r="K3791" s="8" t="s">
        <v>24142</v>
      </c>
      <c r="L3791" s="8"/>
      <c r="M3791" s="8" t="s">
        <v>4025</v>
      </c>
      <c r="N3791" s="51" t="s">
        <v>24165</v>
      </c>
      <c r="O3791" s="51" t="s">
        <v>52</v>
      </c>
      <c r="P3791" s="51"/>
      <c r="Q3791" s="51"/>
      <c r="R3791" s="51" t="s">
        <v>8580</v>
      </c>
      <c r="S3791" s="51" t="s">
        <v>16353</v>
      </c>
      <c r="T3791" s="11" t="str">
        <f t="shared" si="2"/>
        <v>Lucas Burdick</v>
      </c>
      <c r="U3791" s="51" t="s">
        <v>80</v>
      </c>
      <c r="V3791" s="51"/>
      <c r="W3791" s="51"/>
      <c r="X3791" s="94" t="s">
        <v>24147</v>
      </c>
      <c r="Y3791" s="51" t="s">
        <v>60</v>
      </c>
      <c r="Z3791" s="56" t="s">
        <v>24148</v>
      </c>
      <c r="AA3791" s="51" t="s">
        <v>60</v>
      </c>
      <c r="AB3791" s="51" t="s">
        <v>60</v>
      </c>
      <c r="AC3791" s="51" t="s">
        <v>60</v>
      </c>
      <c r="AD3791" s="56" t="s">
        <v>24149</v>
      </c>
      <c r="AE3791" s="51" t="s">
        <v>24150</v>
      </c>
      <c r="AF3791" s="8" t="s">
        <v>24151</v>
      </c>
      <c r="AG3791" s="8" t="s">
        <v>7219</v>
      </c>
      <c r="AH3791" s="8" t="s">
        <v>4581</v>
      </c>
      <c r="AI3791" s="8" t="s">
        <v>233</v>
      </c>
      <c r="AJ3791" s="8"/>
      <c r="AK3791" s="8" t="s">
        <v>7343</v>
      </c>
      <c r="AL3791" s="8" t="s">
        <v>24152</v>
      </c>
      <c r="AM3791" s="8" t="s">
        <v>21064</v>
      </c>
      <c r="AN3791" s="8" t="s">
        <v>24153</v>
      </c>
      <c r="AO3791" s="8" t="s">
        <v>24154</v>
      </c>
      <c r="AP3791" s="29" t="s">
        <v>24151</v>
      </c>
      <c r="AQ3791" s="11">
        <v>1883.0</v>
      </c>
    </row>
    <row r="3792">
      <c r="A3792" s="8" t="str">
        <f t="shared" si="1"/>
        <v>Austen Johnson</v>
      </c>
      <c r="B3792" s="51" t="s">
        <v>24140</v>
      </c>
      <c r="C3792" s="51" t="s">
        <v>19745</v>
      </c>
      <c r="D3792" s="2" t="s">
        <v>7205</v>
      </c>
      <c r="E3792" s="8" t="s">
        <v>15402</v>
      </c>
      <c r="F3792" s="8" t="s">
        <v>2136</v>
      </c>
      <c r="G3792" s="51" t="s">
        <v>19294</v>
      </c>
      <c r="H3792" s="8" t="s">
        <v>24141</v>
      </c>
      <c r="I3792" s="8" t="s">
        <v>49</v>
      </c>
      <c r="J3792" s="10">
        <v>3.97</v>
      </c>
      <c r="K3792" s="8" t="s">
        <v>24142</v>
      </c>
      <c r="L3792" s="8"/>
      <c r="M3792" s="8" t="s">
        <v>4025</v>
      </c>
      <c r="N3792" s="51" t="s">
        <v>24166</v>
      </c>
      <c r="O3792" s="57" t="s">
        <v>52</v>
      </c>
      <c r="P3792" s="51"/>
      <c r="Q3792" s="51"/>
      <c r="R3792" s="51" t="s">
        <v>24167</v>
      </c>
      <c r="S3792" s="51" t="s">
        <v>678</v>
      </c>
      <c r="T3792" s="11" t="str">
        <f t="shared" si="2"/>
        <v>Austen Johnson</v>
      </c>
      <c r="U3792" s="57" t="s">
        <v>80</v>
      </c>
      <c r="V3792" s="51"/>
      <c r="W3792" s="51"/>
      <c r="X3792" s="51" t="s">
        <v>24147</v>
      </c>
      <c r="Y3792" s="51" t="s">
        <v>60</v>
      </c>
      <c r="Z3792" s="56" t="s">
        <v>24148</v>
      </c>
      <c r="AA3792" s="51" t="s">
        <v>60</v>
      </c>
      <c r="AB3792" s="51" t="s">
        <v>60</v>
      </c>
      <c r="AC3792" s="51" t="s">
        <v>60</v>
      </c>
      <c r="AD3792" s="56" t="s">
        <v>24149</v>
      </c>
      <c r="AE3792" s="51" t="s">
        <v>24150</v>
      </c>
      <c r="AF3792" s="8" t="s">
        <v>24151</v>
      </c>
      <c r="AG3792" s="8" t="s">
        <v>7219</v>
      </c>
      <c r="AH3792" s="8" t="s">
        <v>4581</v>
      </c>
      <c r="AI3792" s="8" t="s">
        <v>18832</v>
      </c>
      <c r="AJ3792" s="8"/>
      <c r="AK3792" s="8" t="s">
        <v>7343</v>
      </c>
      <c r="AL3792" s="8" t="s">
        <v>24152</v>
      </c>
      <c r="AM3792" s="8" t="s">
        <v>21064</v>
      </c>
      <c r="AN3792" s="8" t="s">
        <v>24153</v>
      </c>
      <c r="AO3792" s="8" t="s">
        <v>24164</v>
      </c>
      <c r="AP3792" s="29" t="s">
        <v>24151</v>
      </c>
      <c r="AQ3792" s="11">
        <v>1883.0</v>
      </c>
    </row>
    <row r="3793">
      <c r="A3793" s="8" t="str">
        <f t="shared" si="1"/>
        <v>Ross Arvin</v>
      </c>
      <c r="B3793" s="8" t="s">
        <v>24168</v>
      </c>
      <c r="C3793" s="51" t="s">
        <v>24092</v>
      </c>
      <c r="D3793" s="9" t="s">
        <v>7205</v>
      </c>
      <c r="E3793" s="8" t="s">
        <v>24169</v>
      </c>
      <c r="F3793" s="8" t="s">
        <v>2136</v>
      </c>
      <c r="G3793" s="8" t="s">
        <v>19294</v>
      </c>
      <c r="H3793" s="8" t="s">
        <v>24170</v>
      </c>
      <c r="I3793" s="8" t="s">
        <v>49</v>
      </c>
      <c r="J3793" s="10">
        <v>3.16</v>
      </c>
      <c r="K3793" s="8" t="s">
        <v>24171</v>
      </c>
      <c r="L3793" s="8" t="s">
        <v>86</v>
      </c>
      <c r="M3793" s="8" t="s">
        <v>4739</v>
      </c>
      <c r="N3793" s="8" t="s">
        <v>24172</v>
      </c>
      <c r="O3793" s="8" t="s">
        <v>52</v>
      </c>
      <c r="P3793" s="51"/>
      <c r="Q3793" s="51"/>
      <c r="R3793" s="8" t="s">
        <v>3939</v>
      </c>
      <c r="S3793" s="8" t="s">
        <v>15753</v>
      </c>
      <c r="T3793" s="11" t="str">
        <f t="shared" si="2"/>
        <v>Ross Arvin</v>
      </c>
      <c r="U3793" s="8" t="s">
        <v>412</v>
      </c>
      <c r="V3793" s="8" t="s">
        <v>86</v>
      </c>
      <c r="W3793" s="8" t="s">
        <v>86</v>
      </c>
      <c r="X3793" s="8" t="s">
        <v>24173</v>
      </c>
      <c r="Y3793" s="51" t="s">
        <v>60</v>
      </c>
      <c r="Z3793" s="56" t="s">
        <v>24174</v>
      </c>
      <c r="AA3793" s="51" t="s">
        <v>60</v>
      </c>
      <c r="AB3793" s="51" t="s">
        <v>60</v>
      </c>
      <c r="AC3793" s="51" t="s">
        <v>60</v>
      </c>
      <c r="AD3793" s="56" t="s">
        <v>24175</v>
      </c>
      <c r="AE3793" s="51" t="s">
        <v>24176</v>
      </c>
      <c r="AF3793" s="8" t="s">
        <v>24177</v>
      </c>
      <c r="AG3793" s="8" t="s">
        <v>7219</v>
      </c>
      <c r="AH3793" s="8" t="s">
        <v>194</v>
      </c>
      <c r="AI3793" s="8" t="s">
        <v>18832</v>
      </c>
      <c r="AJ3793" s="8" t="s">
        <v>86</v>
      </c>
      <c r="AK3793" s="8" t="s">
        <v>7079</v>
      </c>
      <c r="AL3793" s="8" t="s">
        <v>7079</v>
      </c>
      <c r="AM3793" s="8" t="s">
        <v>4945</v>
      </c>
      <c r="AN3793" s="8" t="s">
        <v>422</v>
      </c>
      <c r="AO3793" s="8" t="s">
        <v>24178</v>
      </c>
      <c r="AP3793" s="29" t="s">
        <v>24177</v>
      </c>
      <c r="AQ3793" s="11">
        <v>1396.0</v>
      </c>
    </row>
    <row r="3794">
      <c r="A3794" s="8" t="str">
        <f t="shared" si="1"/>
        <v>Lindsey Kunkel</v>
      </c>
      <c r="B3794" s="8" t="s">
        <v>24168</v>
      </c>
      <c r="C3794" s="51" t="s">
        <v>24092</v>
      </c>
      <c r="D3794" s="2" t="s">
        <v>7205</v>
      </c>
      <c r="E3794" s="8" t="s">
        <v>24169</v>
      </c>
      <c r="F3794" s="8" t="s">
        <v>2136</v>
      </c>
      <c r="G3794" s="51" t="s">
        <v>19294</v>
      </c>
      <c r="H3794" s="8" t="s">
        <v>24170</v>
      </c>
      <c r="I3794" s="8" t="s">
        <v>49</v>
      </c>
      <c r="J3794" s="10">
        <v>3.16</v>
      </c>
      <c r="K3794" s="8" t="s">
        <v>24171</v>
      </c>
      <c r="L3794" s="8"/>
      <c r="M3794" s="8" t="s">
        <v>4739</v>
      </c>
      <c r="N3794" s="51" t="s">
        <v>24179</v>
      </c>
      <c r="O3794" s="57" t="s">
        <v>52</v>
      </c>
      <c r="P3794" s="51"/>
      <c r="Q3794" s="51"/>
      <c r="R3794" s="57" t="s">
        <v>6699</v>
      </c>
      <c r="S3794" s="57" t="s">
        <v>24180</v>
      </c>
      <c r="T3794" s="11" t="str">
        <f t="shared" si="2"/>
        <v>Lindsey Kunkel</v>
      </c>
      <c r="U3794" s="51" t="s">
        <v>55</v>
      </c>
      <c r="V3794" s="57" t="s">
        <v>24181</v>
      </c>
      <c r="W3794" s="13" t="s">
        <v>24182</v>
      </c>
      <c r="X3794" s="51" t="s">
        <v>24173</v>
      </c>
      <c r="Y3794" s="56" t="s">
        <v>24183</v>
      </c>
      <c r="Z3794" s="56" t="s">
        <v>24174</v>
      </c>
      <c r="AA3794" s="51" t="s">
        <v>60</v>
      </c>
      <c r="AB3794" s="51" t="s">
        <v>60</v>
      </c>
      <c r="AC3794" s="51" t="s">
        <v>60</v>
      </c>
      <c r="AD3794" s="56" t="s">
        <v>24175</v>
      </c>
      <c r="AE3794" s="51" t="s">
        <v>24176</v>
      </c>
      <c r="AF3794" s="8" t="s">
        <v>24177</v>
      </c>
      <c r="AG3794" s="8" t="s">
        <v>7219</v>
      </c>
      <c r="AH3794" s="8" t="s">
        <v>194</v>
      </c>
      <c r="AI3794" s="8" t="s">
        <v>18832</v>
      </c>
      <c r="AJ3794" s="8"/>
      <c r="AK3794" s="8" t="s">
        <v>7079</v>
      </c>
      <c r="AL3794" s="8" t="s">
        <v>7079</v>
      </c>
      <c r="AM3794" s="8" t="s">
        <v>4945</v>
      </c>
      <c r="AN3794" s="8" t="s">
        <v>24184</v>
      </c>
      <c r="AO3794" s="8" t="s">
        <v>24185</v>
      </c>
      <c r="AP3794" s="29" t="s">
        <v>24177</v>
      </c>
      <c r="AQ3794" s="11">
        <v>1396.0</v>
      </c>
    </row>
    <row r="3795">
      <c r="A3795" s="8" t="str">
        <f t="shared" si="1"/>
        <v>Jeff Rhone</v>
      </c>
      <c r="B3795" s="8" t="s">
        <v>24168</v>
      </c>
      <c r="C3795" s="51" t="s">
        <v>24092</v>
      </c>
      <c r="D3795" s="9" t="s">
        <v>7205</v>
      </c>
      <c r="E3795" s="8" t="s">
        <v>24169</v>
      </c>
      <c r="F3795" s="8" t="s">
        <v>2136</v>
      </c>
      <c r="G3795" s="8" t="s">
        <v>19294</v>
      </c>
      <c r="H3795" s="8" t="s">
        <v>24170</v>
      </c>
      <c r="I3795" s="8" t="s">
        <v>49</v>
      </c>
      <c r="J3795" s="10">
        <v>3.16</v>
      </c>
      <c r="K3795" s="8" t="s">
        <v>24171</v>
      </c>
      <c r="L3795" s="8" t="s">
        <v>86</v>
      </c>
      <c r="M3795" s="8" t="s">
        <v>4739</v>
      </c>
      <c r="N3795" s="8" t="s">
        <v>24186</v>
      </c>
      <c r="O3795" s="8" t="s">
        <v>52</v>
      </c>
      <c r="P3795" s="51"/>
      <c r="Q3795" s="51"/>
      <c r="R3795" s="8" t="s">
        <v>1632</v>
      </c>
      <c r="S3795" s="8" t="s">
        <v>24187</v>
      </c>
      <c r="T3795" s="11" t="str">
        <f t="shared" si="2"/>
        <v>Jeff Rhone</v>
      </c>
      <c r="U3795" s="8" t="s">
        <v>80</v>
      </c>
      <c r="V3795" s="8" t="s">
        <v>86</v>
      </c>
      <c r="W3795" s="8" t="s">
        <v>86</v>
      </c>
      <c r="X3795" s="8" t="s">
        <v>24173</v>
      </c>
      <c r="Y3795" s="51" t="s">
        <v>60</v>
      </c>
      <c r="Z3795" s="56" t="s">
        <v>24174</v>
      </c>
      <c r="AA3795" s="51" t="s">
        <v>60</v>
      </c>
      <c r="AB3795" s="51" t="s">
        <v>60</v>
      </c>
      <c r="AC3795" s="51" t="s">
        <v>60</v>
      </c>
      <c r="AD3795" s="56" t="s">
        <v>24175</v>
      </c>
      <c r="AE3795" s="51" t="s">
        <v>24176</v>
      </c>
      <c r="AF3795" s="8" t="s">
        <v>24177</v>
      </c>
      <c r="AG3795" s="8" t="s">
        <v>7219</v>
      </c>
      <c r="AH3795" s="8" t="s">
        <v>194</v>
      </c>
      <c r="AI3795" s="8" t="s">
        <v>18832</v>
      </c>
      <c r="AJ3795" s="8" t="s">
        <v>86</v>
      </c>
      <c r="AK3795" s="8" t="s">
        <v>7079</v>
      </c>
      <c r="AL3795" s="8" t="s">
        <v>7079</v>
      </c>
      <c r="AM3795" s="8" t="s">
        <v>4945</v>
      </c>
      <c r="AN3795" s="8" t="s">
        <v>422</v>
      </c>
      <c r="AO3795" s="8" t="s">
        <v>24178</v>
      </c>
      <c r="AP3795" s="29" t="s">
        <v>24177</v>
      </c>
      <c r="AQ3795" s="11">
        <v>1396.0</v>
      </c>
    </row>
    <row r="3796">
      <c r="A3796" s="8" t="str">
        <f t="shared" si="1"/>
        <v>Robert Krug</v>
      </c>
      <c r="B3796" s="51" t="s">
        <v>24188</v>
      </c>
      <c r="C3796" s="51" t="s">
        <v>24070</v>
      </c>
      <c r="D3796" s="2" t="s">
        <v>7205</v>
      </c>
      <c r="E3796" s="13" t="s">
        <v>24189</v>
      </c>
      <c r="F3796" s="8" t="s">
        <v>2136</v>
      </c>
      <c r="G3796" s="51" t="s">
        <v>19294</v>
      </c>
      <c r="H3796" s="13" t="s">
        <v>24190</v>
      </c>
      <c r="I3796" s="8" t="s">
        <v>1330</v>
      </c>
      <c r="J3796" s="10">
        <v>3.1</v>
      </c>
      <c r="K3796" s="8" t="s">
        <v>24191</v>
      </c>
      <c r="L3796" s="8"/>
      <c r="M3796" s="8"/>
      <c r="N3796" s="13" t="s">
        <v>24192</v>
      </c>
      <c r="O3796" s="51" t="s">
        <v>52</v>
      </c>
      <c r="P3796" s="51"/>
      <c r="Q3796" s="51"/>
      <c r="R3796" s="51" t="s">
        <v>2577</v>
      </c>
      <c r="S3796" s="51" t="s">
        <v>24193</v>
      </c>
      <c r="T3796" s="11" t="str">
        <f t="shared" si="2"/>
        <v>Robert Krug</v>
      </c>
      <c r="U3796" s="57" t="s">
        <v>55</v>
      </c>
      <c r="V3796" s="51" t="s">
        <v>24194</v>
      </c>
      <c r="W3796" s="51" t="s">
        <v>24195</v>
      </c>
      <c r="X3796" s="94" t="s">
        <v>24196</v>
      </c>
      <c r="Y3796" s="51" t="s">
        <v>60</v>
      </c>
      <c r="Z3796" s="51" t="s">
        <v>60</v>
      </c>
      <c r="AA3796" s="51" t="s">
        <v>60</v>
      </c>
      <c r="AB3796" s="51" t="s">
        <v>60</v>
      </c>
      <c r="AC3796" s="51" t="s">
        <v>60</v>
      </c>
      <c r="AD3796" s="51" t="s">
        <v>60</v>
      </c>
      <c r="AE3796" s="51" t="s">
        <v>24197</v>
      </c>
      <c r="AF3796" s="13" t="s">
        <v>7821</v>
      </c>
      <c r="AG3796" s="13" t="s">
        <v>7219</v>
      </c>
      <c r="AH3796" s="8" t="s">
        <v>134</v>
      </c>
      <c r="AI3796" s="8" t="s">
        <v>233</v>
      </c>
      <c r="AJ3796" s="8"/>
      <c r="AK3796" s="8"/>
      <c r="AL3796" s="8"/>
      <c r="AM3796" s="8"/>
      <c r="AN3796" s="8" t="s">
        <v>24198</v>
      </c>
      <c r="AO3796" s="8" t="s">
        <v>24199</v>
      </c>
      <c r="AP3796" s="52" t="s">
        <v>7821</v>
      </c>
      <c r="AQ3796" s="11">
        <v>809.0</v>
      </c>
    </row>
    <row r="3797">
      <c r="A3797" s="8" t="str">
        <f t="shared" si="1"/>
        <v>David Sabato</v>
      </c>
      <c r="B3797" s="51" t="s">
        <v>24200</v>
      </c>
      <c r="C3797" s="51" t="s">
        <v>24092</v>
      </c>
      <c r="D3797" s="2" t="s">
        <v>7205</v>
      </c>
      <c r="E3797" s="8" t="s">
        <v>15044</v>
      </c>
      <c r="F3797" s="8" t="s">
        <v>2136</v>
      </c>
      <c r="G3797" s="51" t="s">
        <v>19294</v>
      </c>
      <c r="H3797" s="8" t="s">
        <v>24201</v>
      </c>
      <c r="I3797" s="8" t="s">
        <v>18129</v>
      </c>
      <c r="J3797" s="10">
        <v>3.25</v>
      </c>
      <c r="K3797" s="8" t="s">
        <v>24202</v>
      </c>
      <c r="L3797" s="8"/>
      <c r="M3797" s="8" t="s">
        <v>15771</v>
      </c>
      <c r="N3797" s="51" t="s">
        <v>24203</v>
      </c>
      <c r="O3797" s="51" t="s">
        <v>52</v>
      </c>
      <c r="P3797" s="51"/>
      <c r="Q3797" s="51"/>
      <c r="R3797" s="51" t="s">
        <v>289</v>
      </c>
      <c r="S3797" s="51" t="s">
        <v>24204</v>
      </c>
      <c r="T3797" s="11" t="str">
        <f t="shared" si="2"/>
        <v>David Sabato</v>
      </c>
      <c r="U3797" s="51" t="s">
        <v>15223</v>
      </c>
      <c r="V3797" s="51"/>
      <c r="W3797" s="51"/>
      <c r="X3797" s="94" t="s">
        <v>24205</v>
      </c>
      <c r="Y3797" s="51" t="s">
        <v>60</v>
      </c>
      <c r="Z3797" s="51" t="s">
        <v>60</v>
      </c>
      <c r="AA3797" s="51" t="s">
        <v>60</v>
      </c>
      <c r="AB3797" s="56" t="s">
        <v>24206</v>
      </c>
      <c r="AC3797" s="51" t="s">
        <v>60</v>
      </c>
      <c r="AD3797" s="51" t="s">
        <v>60</v>
      </c>
      <c r="AE3797" s="51" t="s">
        <v>24207</v>
      </c>
      <c r="AF3797" s="8" t="s">
        <v>15044</v>
      </c>
      <c r="AG3797" s="8" t="s">
        <v>7219</v>
      </c>
      <c r="AH3797" s="8" t="s">
        <v>4581</v>
      </c>
      <c r="AI3797" s="8" t="s">
        <v>233</v>
      </c>
      <c r="AJ3797" s="8"/>
      <c r="AK3797" s="8"/>
      <c r="AL3797" s="8"/>
      <c r="AM3797" s="8"/>
      <c r="AN3797" s="8" t="s">
        <v>24208</v>
      </c>
      <c r="AO3797" s="8" t="s">
        <v>24209</v>
      </c>
      <c r="AP3797" s="29" t="s">
        <v>15044</v>
      </c>
      <c r="AQ3797" s="11">
        <v>1043.0</v>
      </c>
    </row>
    <row r="3798">
      <c r="A3798" s="8" t="str">
        <f t="shared" si="1"/>
        <v>Austin Beauregard</v>
      </c>
      <c r="B3798" s="8" t="s">
        <v>24200</v>
      </c>
      <c r="C3798" s="51" t="s">
        <v>24092</v>
      </c>
      <c r="D3798" s="2" t="s">
        <v>7205</v>
      </c>
      <c r="E3798" s="8" t="s">
        <v>15044</v>
      </c>
      <c r="F3798" s="8" t="s">
        <v>2136</v>
      </c>
      <c r="G3798" s="51" t="s">
        <v>19294</v>
      </c>
      <c r="H3798" s="8" t="s">
        <v>24201</v>
      </c>
      <c r="I3798" s="8" t="s">
        <v>18129</v>
      </c>
      <c r="J3798" s="10">
        <v>3.25</v>
      </c>
      <c r="K3798" s="8" t="s">
        <v>24202</v>
      </c>
      <c r="L3798" s="8"/>
      <c r="M3798" s="8" t="s">
        <v>15771</v>
      </c>
      <c r="N3798" s="51" t="s">
        <v>24210</v>
      </c>
      <c r="O3798" s="57" t="s">
        <v>52</v>
      </c>
      <c r="P3798" s="51"/>
      <c r="Q3798" s="51"/>
      <c r="R3798" s="57" t="s">
        <v>1765</v>
      </c>
      <c r="S3798" s="57" t="s">
        <v>24211</v>
      </c>
      <c r="T3798" s="11" t="str">
        <f t="shared" si="2"/>
        <v>Austin Beauregard</v>
      </c>
      <c r="U3798" s="57" t="s">
        <v>55</v>
      </c>
      <c r="V3798" s="51" t="s">
        <v>24212</v>
      </c>
      <c r="W3798" s="51"/>
      <c r="X3798" s="51" t="s">
        <v>24205</v>
      </c>
      <c r="Y3798" s="51" t="s">
        <v>60</v>
      </c>
      <c r="Z3798" s="51" t="s">
        <v>60</v>
      </c>
      <c r="AA3798" s="51" t="s">
        <v>60</v>
      </c>
      <c r="AB3798" s="56" t="s">
        <v>24206</v>
      </c>
      <c r="AC3798" s="51" t="s">
        <v>60</v>
      </c>
      <c r="AD3798" s="56" t="s">
        <v>24213</v>
      </c>
      <c r="AE3798" s="51" t="s">
        <v>24207</v>
      </c>
      <c r="AF3798" s="8" t="s">
        <v>15044</v>
      </c>
      <c r="AG3798" s="8" t="s">
        <v>7219</v>
      </c>
      <c r="AH3798" s="8" t="s">
        <v>4581</v>
      </c>
      <c r="AI3798" s="8" t="s">
        <v>18832</v>
      </c>
      <c r="AJ3798" s="8"/>
      <c r="AK3798" s="8"/>
      <c r="AL3798" s="8"/>
      <c r="AM3798" s="8"/>
      <c r="AN3798" s="8" t="s">
        <v>24208</v>
      </c>
      <c r="AO3798" s="8" t="s">
        <v>24214</v>
      </c>
      <c r="AP3798" s="29" t="s">
        <v>15044</v>
      </c>
      <c r="AQ3798" s="11">
        <v>1043.0</v>
      </c>
    </row>
    <row r="3799">
      <c r="A3799" s="8" t="str">
        <f t="shared" si="1"/>
        <v>Patrick Hager</v>
      </c>
      <c r="B3799" s="51" t="s">
        <v>24200</v>
      </c>
      <c r="C3799" s="51" t="s">
        <v>24092</v>
      </c>
      <c r="D3799" s="2" t="s">
        <v>7205</v>
      </c>
      <c r="E3799" s="8" t="s">
        <v>15044</v>
      </c>
      <c r="F3799" s="8" t="s">
        <v>2136</v>
      </c>
      <c r="G3799" s="51" t="s">
        <v>19294</v>
      </c>
      <c r="H3799" s="8" t="s">
        <v>24201</v>
      </c>
      <c r="I3799" s="8" t="s">
        <v>18129</v>
      </c>
      <c r="J3799" s="10">
        <v>3.25</v>
      </c>
      <c r="K3799" s="8" t="s">
        <v>24202</v>
      </c>
      <c r="L3799" s="8"/>
      <c r="M3799" s="8" t="s">
        <v>15771</v>
      </c>
      <c r="N3799" s="51" t="s">
        <v>24215</v>
      </c>
      <c r="O3799" s="51" t="s">
        <v>52</v>
      </c>
      <c r="P3799" s="51"/>
      <c r="Q3799" s="51"/>
      <c r="R3799" s="51" t="s">
        <v>3524</v>
      </c>
      <c r="S3799" s="51" t="s">
        <v>24216</v>
      </c>
      <c r="T3799" s="11" t="str">
        <f t="shared" si="2"/>
        <v>Patrick Hager</v>
      </c>
      <c r="U3799" s="8" t="s">
        <v>311</v>
      </c>
      <c r="V3799" s="51" t="s">
        <v>24217</v>
      </c>
      <c r="W3799" s="51" t="s">
        <v>24218</v>
      </c>
      <c r="X3799" s="94" t="s">
        <v>24205</v>
      </c>
      <c r="Y3799" s="56" t="s">
        <v>24219</v>
      </c>
      <c r="Z3799" s="51" t="s">
        <v>60</v>
      </c>
      <c r="AA3799" s="51" t="s">
        <v>60</v>
      </c>
      <c r="AB3799" s="56" t="s">
        <v>24206</v>
      </c>
      <c r="AC3799" s="56" t="s">
        <v>24220</v>
      </c>
      <c r="AD3799" s="51" t="s">
        <v>60</v>
      </c>
      <c r="AE3799" s="51" t="s">
        <v>24207</v>
      </c>
      <c r="AF3799" s="8" t="s">
        <v>15044</v>
      </c>
      <c r="AG3799" s="8" t="s">
        <v>7219</v>
      </c>
      <c r="AH3799" s="8" t="s">
        <v>4581</v>
      </c>
      <c r="AI3799" s="8" t="s">
        <v>233</v>
      </c>
      <c r="AJ3799" s="8"/>
      <c r="AK3799" s="8"/>
      <c r="AL3799" s="8"/>
      <c r="AM3799" s="8"/>
      <c r="AN3799" s="8" t="s">
        <v>24208</v>
      </c>
      <c r="AO3799" s="8" t="s">
        <v>24209</v>
      </c>
      <c r="AP3799" s="29" t="s">
        <v>15044</v>
      </c>
      <c r="AQ3799" s="11">
        <v>1043.0</v>
      </c>
    </row>
    <row r="3800">
      <c r="A3800" s="8" t="str">
        <f t="shared" si="1"/>
        <v>Mark Palmer</v>
      </c>
      <c r="B3800" s="8" t="s">
        <v>24200</v>
      </c>
      <c r="C3800" s="51" t="s">
        <v>24092</v>
      </c>
      <c r="D3800" s="9" t="s">
        <v>7205</v>
      </c>
      <c r="E3800" s="8" t="s">
        <v>15044</v>
      </c>
      <c r="F3800" s="8" t="s">
        <v>2136</v>
      </c>
      <c r="G3800" s="8" t="s">
        <v>19294</v>
      </c>
      <c r="H3800" s="8" t="s">
        <v>24201</v>
      </c>
      <c r="I3800" s="8" t="s">
        <v>18129</v>
      </c>
      <c r="J3800" s="10">
        <v>3.25</v>
      </c>
      <c r="K3800" s="8" t="s">
        <v>24202</v>
      </c>
      <c r="L3800" s="8"/>
      <c r="M3800" s="8" t="s">
        <v>15771</v>
      </c>
      <c r="N3800" s="8" t="s">
        <v>24221</v>
      </c>
      <c r="O3800" s="13" t="s">
        <v>52</v>
      </c>
      <c r="P3800" s="51"/>
      <c r="Q3800" s="51"/>
      <c r="R3800" s="13" t="s">
        <v>3210</v>
      </c>
      <c r="S3800" s="13" t="s">
        <v>2778</v>
      </c>
      <c r="T3800" s="11" t="str">
        <f t="shared" si="2"/>
        <v>Mark Palmer</v>
      </c>
      <c r="U3800" s="13" t="s">
        <v>160</v>
      </c>
      <c r="V3800" s="8"/>
      <c r="W3800" s="8"/>
      <c r="X3800" s="8" t="s">
        <v>24205</v>
      </c>
      <c r="Y3800" s="51" t="s">
        <v>60</v>
      </c>
      <c r="Z3800" s="51" t="s">
        <v>60</v>
      </c>
      <c r="AA3800" s="51" t="s">
        <v>60</v>
      </c>
      <c r="AB3800" s="56" t="s">
        <v>24206</v>
      </c>
      <c r="AC3800" s="51" t="s">
        <v>60</v>
      </c>
      <c r="AD3800" s="56" t="s">
        <v>24213</v>
      </c>
      <c r="AE3800" s="8" t="s">
        <v>24207</v>
      </c>
      <c r="AF3800" s="8" t="s">
        <v>15044</v>
      </c>
      <c r="AG3800" s="8" t="s">
        <v>7219</v>
      </c>
      <c r="AH3800" s="8" t="s">
        <v>4581</v>
      </c>
      <c r="AI3800" s="8" t="s">
        <v>18832</v>
      </c>
      <c r="AJ3800" s="8"/>
      <c r="AK3800" s="8"/>
      <c r="AL3800" s="8"/>
      <c r="AM3800" s="8"/>
      <c r="AN3800" s="8" t="s">
        <v>24208</v>
      </c>
      <c r="AO3800" s="8" t="s">
        <v>24214</v>
      </c>
      <c r="AP3800" s="29" t="s">
        <v>15044</v>
      </c>
      <c r="AQ3800" s="11">
        <v>1043.0</v>
      </c>
    </row>
    <row r="3801">
      <c r="A3801" s="8" t="str">
        <f t="shared" si="1"/>
        <v>Micah Williams</v>
      </c>
      <c r="B3801" s="8" t="s">
        <v>24200</v>
      </c>
      <c r="C3801" s="51" t="s">
        <v>24092</v>
      </c>
      <c r="D3801" s="9" t="s">
        <v>7205</v>
      </c>
      <c r="E3801" s="8" t="s">
        <v>15044</v>
      </c>
      <c r="F3801" s="8" t="s">
        <v>2136</v>
      </c>
      <c r="G3801" s="8" t="s">
        <v>19294</v>
      </c>
      <c r="H3801" s="8" t="s">
        <v>24201</v>
      </c>
      <c r="I3801" s="8" t="s">
        <v>18129</v>
      </c>
      <c r="J3801" s="10">
        <v>3.25</v>
      </c>
      <c r="K3801" s="8" t="s">
        <v>24202</v>
      </c>
      <c r="L3801" s="8"/>
      <c r="M3801" s="8" t="s">
        <v>15771</v>
      </c>
      <c r="N3801" s="8" t="s">
        <v>24222</v>
      </c>
      <c r="O3801" s="13" t="s">
        <v>52</v>
      </c>
      <c r="P3801" s="51"/>
      <c r="Q3801" s="51"/>
      <c r="R3801" s="13" t="s">
        <v>10866</v>
      </c>
      <c r="S3801" s="13" t="s">
        <v>1878</v>
      </c>
      <c r="T3801" s="11" t="str">
        <f t="shared" si="2"/>
        <v>Micah Williams</v>
      </c>
      <c r="U3801" s="13" t="s">
        <v>386</v>
      </c>
      <c r="V3801" s="8"/>
      <c r="W3801" s="8"/>
      <c r="X3801" s="8" t="s">
        <v>24205</v>
      </c>
      <c r="Y3801" s="51" t="s">
        <v>60</v>
      </c>
      <c r="Z3801" s="51" t="s">
        <v>60</v>
      </c>
      <c r="AA3801" s="51" t="s">
        <v>60</v>
      </c>
      <c r="AB3801" s="56" t="s">
        <v>24206</v>
      </c>
      <c r="AC3801" s="51" t="s">
        <v>60</v>
      </c>
      <c r="AD3801" s="56" t="s">
        <v>24213</v>
      </c>
      <c r="AE3801" s="8" t="s">
        <v>24207</v>
      </c>
      <c r="AF3801" s="8" t="s">
        <v>15044</v>
      </c>
      <c r="AG3801" s="8" t="s">
        <v>7219</v>
      </c>
      <c r="AH3801" s="8" t="s">
        <v>4581</v>
      </c>
      <c r="AI3801" s="8" t="s">
        <v>18832</v>
      </c>
      <c r="AJ3801" s="8"/>
      <c r="AK3801" s="8"/>
      <c r="AL3801" s="8"/>
      <c r="AM3801" s="8"/>
      <c r="AN3801" s="8" t="s">
        <v>24208</v>
      </c>
      <c r="AO3801" s="8" t="s">
        <v>24214</v>
      </c>
      <c r="AP3801" s="29" t="s">
        <v>15044</v>
      </c>
      <c r="AQ3801" s="11">
        <v>1043.0</v>
      </c>
    </row>
    <row r="3802">
      <c r="A3802" s="8" t="str">
        <f t="shared" si="1"/>
        <v>Brennan Lewandowski</v>
      </c>
      <c r="B3802" s="8" t="s">
        <v>24200</v>
      </c>
      <c r="C3802" s="51" t="s">
        <v>24092</v>
      </c>
      <c r="D3802" s="9" t="s">
        <v>7205</v>
      </c>
      <c r="E3802" s="8" t="s">
        <v>15044</v>
      </c>
      <c r="F3802" s="8" t="s">
        <v>2136</v>
      </c>
      <c r="G3802" s="8" t="s">
        <v>19294</v>
      </c>
      <c r="H3802" s="8" t="s">
        <v>24201</v>
      </c>
      <c r="I3802" s="8" t="s">
        <v>18129</v>
      </c>
      <c r="J3802" s="10">
        <v>3.25</v>
      </c>
      <c r="K3802" s="8" t="s">
        <v>24202</v>
      </c>
      <c r="L3802" s="8" t="s">
        <v>86</v>
      </c>
      <c r="M3802" s="8" t="s">
        <v>15771</v>
      </c>
      <c r="N3802" s="8" t="s">
        <v>24223</v>
      </c>
      <c r="O3802" s="8" t="s">
        <v>52</v>
      </c>
      <c r="P3802" s="51"/>
      <c r="Q3802" s="51"/>
      <c r="R3802" s="8" t="s">
        <v>11674</v>
      </c>
      <c r="S3802" s="8" t="s">
        <v>24224</v>
      </c>
      <c r="T3802" s="11" t="str">
        <f t="shared" si="2"/>
        <v>Brennan Lewandowski</v>
      </c>
      <c r="U3802" s="8" t="s">
        <v>80</v>
      </c>
      <c r="V3802" s="8" t="s">
        <v>86</v>
      </c>
      <c r="W3802" s="8" t="s">
        <v>86</v>
      </c>
      <c r="X3802" s="8" t="s">
        <v>24205</v>
      </c>
      <c r="Y3802" s="51" t="s">
        <v>60</v>
      </c>
      <c r="Z3802" s="51" t="s">
        <v>60</v>
      </c>
      <c r="AA3802" s="51" t="s">
        <v>60</v>
      </c>
      <c r="AB3802" s="56" t="s">
        <v>24206</v>
      </c>
      <c r="AC3802" s="51" t="s">
        <v>60</v>
      </c>
      <c r="AD3802" s="56" t="s">
        <v>24213</v>
      </c>
      <c r="AE3802" s="51" t="s">
        <v>24207</v>
      </c>
      <c r="AF3802" s="8" t="s">
        <v>15044</v>
      </c>
      <c r="AG3802" s="8" t="s">
        <v>7219</v>
      </c>
      <c r="AH3802" s="8" t="s">
        <v>4581</v>
      </c>
      <c r="AI3802" s="8" t="s">
        <v>18832</v>
      </c>
      <c r="AJ3802" s="8" t="s">
        <v>86</v>
      </c>
      <c r="AK3802" s="8" t="s">
        <v>86</v>
      </c>
      <c r="AL3802" s="8" t="s">
        <v>86</v>
      </c>
      <c r="AM3802" s="8" t="s">
        <v>86</v>
      </c>
      <c r="AN3802" s="8" t="s">
        <v>422</v>
      </c>
      <c r="AO3802" s="8" t="s">
        <v>24209</v>
      </c>
      <c r="AP3802" s="29" t="s">
        <v>15044</v>
      </c>
      <c r="AQ3802" s="11">
        <v>1043.0</v>
      </c>
    </row>
    <row r="3803">
      <c r="A3803" s="8" t="str">
        <f t="shared" si="1"/>
        <v>Marvin Hawkins</v>
      </c>
      <c r="B3803" s="51" t="s">
        <v>24225</v>
      </c>
      <c r="C3803" s="51" t="s">
        <v>24226</v>
      </c>
      <c r="D3803" s="2" t="s">
        <v>7205</v>
      </c>
      <c r="E3803" s="8" t="s">
        <v>7277</v>
      </c>
      <c r="F3803" s="8" t="s">
        <v>2136</v>
      </c>
      <c r="G3803" s="51" t="s">
        <v>19294</v>
      </c>
      <c r="H3803" s="8" t="s">
        <v>24227</v>
      </c>
      <c r="I3803" s="8" t="s">
        <v>49</v>
      </c>
      <c r="J3803" s="10">
        <v>3.27</v>
      </c>
      <c r="K3803" s="8" t="s">
        <v>24228</v>
      </c>
      <c r="L3803" s="8"/>
      <c r="M3803" s="8"/>
      <c r="N3803" s="51" t="s">
        <v>24229</v>
      </c>
      <c r="O3803" s="51" t="s">
        <v>52</v>
      </c>
      <c r="P3803" s="51" t="s">
        <v>3944</v>
      </c>
      <c r="Q3803" s="51"/>
      <c r="R3803" s="51" t="s">
        <v>7926</v>
      </c>
      <c r="S3803" s="51" t="s">
        <v>79</v>
      </c>
      <c r="T3803" s="11" t="str">
        <f t="shared" si="2"/>
        <v>Marvin Hawkins</v>
      </c>
      <c r="U3803" s="57" t="s">
        <v>55</v>
      </c>
      <c r="V3803" s="57" t="s">
        <v>24230</v>
      </c>
      <c r="W3803" s="57" t="s">
        <v>24231</v>
      </c>
      <c r="X3803" s="94" t="s">
        <v>24232</v>
      </c>
      <c r="Y3803" s="51" t="s">
        <v>60</v>
      </c>
      <c r="Z3803" s="56" t="s">
        <v>24233</v>
      </c>
      <c r="AA3803" s="51" t="s">
        <v>60</v>
      </c>
      <c r="AB3803" s="51" t="s">
        <v>60</v>
      </c>
      <c r="AC3803" s="51" t="s">
        <v>60</v>
      </c>
      <c r="AD3803" s="51" t="s">
        <v>60</v>
      </c>
      <c r="AE3803" s="51" t="s">
        <v>24234</v>
      </c>
      <c r="AF3803" s="8" t="s">
        <v>24235</v>
      </c>
      <c r="AG3803" s="8" t="s">
        <v>7219</v>
      </c>
      <c r="AH3803" s="8" t="s">
        <v>543</v>
      </c>
      <c r="AI3803" s="8" t="s">
        <v>66</v>
      </c>
      <c r="AJ3803" s="8"/>
      <c r="AK3803" s="8" t="s">
        <v>10522</v>
      </c>
      <c r="AL3803" s="8" t="s">
        <v>3619</v>
      </c>
      <c r="AM3803" s="8" t="s">
        <v>137</v>
      </c>
      <c r="AN3803" s="8" t="s">
        <v>24236</v>
      </c>
      <c r="AO3803" s="8" t="s">
        <v>24237</v>
      </c>
      <c r="AP3803" s="29" t="s">
        <v>24235</v>
      </c>
      <c r="AQ3803" s="11">
        <v>16723.0</v>
      </c>
    </row>
    <row r="3804">
      <c r="A3804" s="8" t="str">
        <f t="shared" si="1"/>
        <v>AC Bryan has been removed. </v>
      </c>
      <c r="B3804" s="8" t="s">
        <v>24225</v>
      </c>
      <c r="C3804" s="51" t="s">
        <v>24226</v>
      </c>
      <c r="D3804" s="9" t="s">
        <v>7205</v>
      </c>
      <c r="E3804" s="8" t="s">
        <v>7277</v>
      </c>
      <c r="F3804" s="8" t="s">
        <v>2136</v>
      </c>
      <c r="G3804" s="8" t="s">
        <v>19294</v>
      </c>
      <c r="H3804" s="8" t="s">
        <v>24227</v>
      </c>
      <c r="I3804" s="8" t="s">
        <v>49</v>
      </c>
      <c r="J3804" s="10">
        <v>3.27</v>
      </c>
      <c r="K3804" s="8" t="s">
        <v>24228</v>
      </c>
      <c r="L3804" s="8" t="s">
        <v>86</v>
      </c>
      <c r="M3804" s="8" t="s">
        <v>86</v>
      </c>
      <c r="N3804" s="8" t="s">
        <v>24238</v>
      </c>
      <c r="O3804" s="8" t="s">
        <v>52</v>
      </c>
      <c r="P3804" s="51"/>
      <c r="Q3804" s="51" t="s">
        <v>277</v>
      </c>
      <c r="R3804" s="8" t="s">
        <v>24239</v>
      </c>
      <c r="S3804" s="8"/>
      <c r="T3804" s="11" t="str">
        <f t="shared" si="2"/>
        <v>AC Bryan has been removed. </v>
      </c>
      <c r="U3804" s="8"/>
      <c r="V3804" s="8"/>
      <c r="W3804" s="8"/>
      <c r="X3804" s="8" t="s">
        <v>24232</v>
      </c>
      <c r="Y3804" s="51" t="s">
        <v>60</v>
      </c>
      <c r="Z3804" s="56" t="s">
        <v>24233</v>
      </c>
      <c r="AA3804" s="51" t="s">
        <v>60</v>
      </c>
      <c r="AB3804" s="51" t="s">
        <v>60</v>
      </c>
      <c r="AC3804" s="51" t="s">
        <v>60</v>
      </c>
      <c r="AD3804" s="56" t="s">
        <v>24240</v>
      </c>
      <c r="AE3804" s="51" t="s">
        <v>24234</v>
      </c>
      <c r="AF3804" s="8" t="s">
        <v>24235</v>
      </c>
      <c r="AG3804" s="8" t="s">
        <v>7219</v>
      </c>
      <c r="AH3804" s="8" t="s">
        <v>543</v>
      </c>
      <c r="AI3804" s="8" t="s">
        <v>66</v>
      </c>
      <c r="AJ3804" s="8" t="s">
        <v>86</v>
      </c>
      <c r="AK3804" s="8" t="s">
        <v>10522</v>
      </c>
      <c r="AL3804" s="8" t="s">
        <v>3619</v>
      </c>
      <c r="AM3804" s="8" t="s">
        <v>137</v>
      </c>
      <c r="AN3804" s="8" t="s">
        <v>2771</v>
      </c>
      <c r="AO3804" s="8" t="s">
        <v>24237</v>
      </c>
      <c r="AP3804" s="29" t="s">
        <v>24235</v>
      </c>
      <c r="AQ3804" s="11">
        <v>16723.0</v>
      </c>
    </row>
    <row r="3805">
      <c r="A3805" s="8" t="str">
        <f t="shared" si="1"/>
        <v>AC Jeff has been removed. </v>
      </c>
      <c r="B3805" s="51" t="s">
        <v>24225</v>
      </c>
      <c r="C3805" s="51" t="s">
        <v>24226</v>
      </c>
      <c r="D3805" s="2" t="s">
        <v>7205</v>
      </c>
      <c r="E3805" s="8" t="s">
        <v>7277</v>
      </c>
      <c r="F3805" s="8" t="s">
        <v>2136</v>
      </c>
      <c r="G3805" s="51" t="s">
        <v>19294</v>
      </c>
      <c r="H3805" s="8" t="s">
        <v>24227</v>
      </c>
      <c r="I3805" s="8" t="s">
        <v>49</v>
      </c>
      <c r="J3805" s="10">
        <v>3.27</v>
      </c>
      <c r="K3805" s="8" t="s">
        <v>24228</v>
      </c>
      <c r="L3805" s="8"/>
      <c r="M3805" s="8"/>
      <c r="N3805" s="51" t="s">
        <v>24241</v>
      </c>
      <c r="O3805" s="51" t="s">
        <v>52</v>
      </c>
      <c r="P3805" s="51"/>
      <c r="Q3805" s="51" t="s">
        <v>277</v>
      </c>
      <c r="R3805" s="51" t="s">
        <v>10688</v>
      </c>
      <c r="S3805" s="51"/>
      <c r="T3805" s="11" t="str">
        <f t="shared" si="2"/>
        <v>AC Jeff has been removed. </v>
      </c>
      <c r="U3805" s="51"/>
      <c r="V3805" s="51"/>
      <c r="W3805" s="51"/>
      <c r="X3805" s="51" t="s">
        <v>24232</v>
      </c>
      <c r="Y3805" s="51" t="s">
        <v>60</v>
      </c>
      <c r="Z3805" s="56" t="s">
        <v>24233</v>
      </c>
      <c r="AA3805" s="51" t="s">
        <v>60</v>
      </c>
      <c r="AB3805" s="51" t="s">
        <v>60</v>
      </c>
      <c r="AC3805" s="51" t="s">
        <v>60</v>
      </c>
      <c r="AD3805" s="56" t="s">
        <v>24240</v>
      </c>
      <c r="AE3805" s="51" t="s">
        <v>24234</v>
      </c>
      <c r="AF3805" s="8" t="s">
        <v>24235</v>
      </c>
      <c r="AG3805" s="8" t="s">
        <v>7219</v>
      </c>
      <c r="AH3805" s="8" t="s">
        <v>543</v>
      </c>
      <c r="AI3805" s="8" t="s">
        <v>66</v>
      </c>
      <c r="AJ3805" s="8"/>
      <c r="AK3805" s="8" t="s">
        <v>10522</v>
      </c>
      <c r="AL3805" s="8" t="s">
        <v>3619</v>
      </c>
      <c r="AM3805" s="8" t="s">
        <v>137</v>
      </c>
      <c r="AN3805" s="8" t="s">
        <v>24236</v>
      </c>
      <c r="AO3805" s="8" t="s">
        <v>24237</v>
      </c>
      <c r="AP3805" s="29" t="s">
        <v>24235</v>
      </c>
      <c r="AQ3805" s="11">
        <v>16723.0</v>
      </c>
    </row>
    <row r="3806">
      <c r="A3806" s="8" t="str">
        <f t="shared" si="1"/>
        <v>Stargell Williams</v>
      </c>
      <c r="B3806" s="51" t="s">
        <v>24242</v>
      </c>
      <c r="C3806" s="51" t="s">
        <v>24120</v>
      </c>
      <c r="D3806" s="2" t="s">
        <v>7205</v>
      </c>
      <c r="E3806" s="8" t="s">
        <v>7326</v>
      </c>
      <c r="F3806" s="8" t="s">
        <v>2136</v>
      </c>
      <c r="G3806" s="51" t="s">
        <v>19294</v>
      </c>
      <c r="H3806" s="8" t="s">
        <v>24243</v>
      </c>
      <c r="I3806" s="8" t="s">
        <v>49</v>
      </c>
      <c r="J3806" s="10">
        <v>3.59</v>
      </c>
      <c r="K3806" s="8" t="s">
        <v>24244</v>
      </c>
      <c r="L3806" s="8"/>
      <c r="M3806" s="8"/>
      <c r="N3806" s="51" t="s">
        <v>24245</v>
      </c>
      <c r="O3806" s="51" t="s">
        <v>52</v>
      </c>
      <c r="P3806" s="51"/>
      <c r="Q3806" s="51"/>
      <c r="R3806" s="51" t="s">
        <v>24246</v>
      </c>
      <c r="S3806" s="51" t="s">
        <v>1878</v>
      </c>
      <c r="T3806" s="11" t="str">
        <f t="shared" si="2"/>
        <v>Stargell Williams</v>
      </c>
      <c r="U3806" s="51" t="s">
        <v>427</v>
      </c>
      <c r="V3806" s="51" t="s">
        <v>24247</v>
      </c>
      <c r="W3806" s="8" t="s">
        <v>24248</v>
      </c>
      <c r="X3806" s="51" t="s">
        <v>24249</v>
      </c>
      <c r="Y3806" s="51" t="s">
        <v>60</v>
      </c>
      <c r="Z3806" s="56" t="s">
        <v>24250</v>
      </c>
      <c r="AA3806" s="51" t="s">
        <v>60</v>
      </c>
      <c r="AB3806" s="51" t="s">
        <v>60</v>
      </c>
      <c r="AC3806" s="51" t="s">
        <v>60</v>
      </c>
      <c r="AD3806" s="56" t="s">
        <v>24251</v>
      </c>
      <c r="AE3806" s="51" t="s">
        <v>24252</v>
      </c>
      <c r="AF3806" s="8" t="s">
        <v>7326</v>
      </c>
      <c r="AG3806" s="8" t="s">
        <v>7219</v>
      </c>
      <c r="AH3806" s="8" t="s">
        <v>232</v>
      </c>
      <c r="AI3806" s="8" t="s">
        <v>18832</v>
      </c>
      <c r="AJ3806" s="8"/>
      <c r="AK3806" s="8"/>
      <c r="AL3806" s="8"/>
      <c r="AM3806" s="8"/>
      <c r="AN3806" s="8" t="s">
        <v>13173</v>
      </c>
      <c r="AO3806" s="8" t="s">
        <v>24253</v>
      </c>
      <c r="AP3806" s="29" t="s">
        <v>7326</v>
      </c>
      <c r="AQ3806" s="11">
        <v>6221.0</v>
      </c>
    </row>
    <row r="3807">
      <c r="A3807" s="8" t="str">
        <f t="shared" si="1"/>
        <v>Christian Noa</v>
      </c>
      <c r="B3807" s="51" t="s">
        <v>24242</v>
      </c>
      <c r="C3807" s="51" t="s">
        <v>24120</v>
      </c>
      <c r="D3807" s="2" t="s">
        <v>7205</v>
      </c>
      <c r="E3807" s="8" t="s">
        <v>7326</v>
      </c>
      <c r="F3807" s="8" t="s">
        <v>2136</v>
      </c>
      <c r="G3807" s="51" t="s">
        <v>19294</v>
      </c>
      <c r="H3807" s="8" t="s">
        <v>24243</v>
      </c>
      <c r="I3807" s="8" t="s">
        <v>49</v>
      </c>
      <c r="J3807" s="10">
        <v>3.59</v>
      </c>
      <c r="K3807" s="8" t="s">
        <v>24244</v>
      </c>
      <c r="L3807" s="8"/>
      <c r="M3807" s="8"/>
      <c r="N3807" s="51" t="s">
        <v>24254</v>
      </c>
      <c r="O3807" s="51" t="s">
        <v>52</v>
      </c>
      <c r="P3807" s="51"/>
      <c r="Q3807" s="51"/>
      <c r="R3807" s="51" t="s">
        <v>2177</v>
      </c>
      <c r="S3807" s="51" t="s">
        <v>24255</v>
      </c>
      <c r="T3807" s="11" t="str">
        <f t="shared" si="2"/>
        <v>Christian Noa</v>
      </c>
      <c r="U3807" s="51" t="s">
        <v>76</v>
      </c>
      <c r="V3807" s="51"/>
      <c r="W3807" s="51"/>
      <c r="X3807" s="51" t="s">
        <v>24249</v>
      </c>
      <c r="Y3807" s="51" t="s">
        <v>60</v>
      </c>
      <c r="Z3807" s="56" t="s">
        <v>24250</v>
      </c>
      <c r="AA3807" s="51" t="s">
        <v>60</v>
      </c>
      <c r="AB3807" s="51" t="s">
        <v>60</v>
      </c>
      <c r="AC3807" s="56" t="s">
        <v>24256</v>
      </c>
      <c r="AD3807" s="56" t="s">
        <v>24251</v>
      </c>
      <c r="AE3807" s="51" t="s">
        <v>24252</v>
      </c>
      <c r="AF3807" s="8" t="s">
        <v>7326</v>
      </c>
      <c r="AG3807" s="8" t="s">
        <v>7219</v>
      </c>
      <c r="AH3807" s="8" t="s">
        <v>232</v>
      </c>
      <c r="AI3807" s="8" t="s">
        <v>18832</v>
      </c>
      <c r="AJ3807" s="8"/>
      <c r="AK3807" s="8"/>
      <c r="AL3807" s="8"/>
      <c r="AM3807" s="8"/>
      <c r="AN3807" s="8" t="s">
        <v>13173</v>
      </c>
      <c r="AO3807" s="8" t="s">
        <v>24253</v>
      </c>
      <c r="AP3807" s="29" t="s">
        <v>7326</v>
      </c>
      <c r="AQ3807" s="11">
        <v>6221.0</v>
      </c>
    </row>
    <row r="3808">
      <c r="A3808" s="8" t="str">
        <f t="shared" si="1"/>
        <v>Matthew Stasiw</v>
      </c>
      <c r="B3808" s="51" t="s">
        <v>24242</v>
      </c>
      <c r="C3808" s="51" t="s">
        <v>24120</v>
      </c>
      <c r="D3808" s="2" t="s">
        <v>7205</v>
      </c>
      <c r="E3808" s="8" t="s">
        <v>7326</v>
      </c>
      <c r="F3808" s="8" t="s">
        <v>2136</v>
      </c>
      <c r="G3808" s="51" t="s">
        <v>19294</v>
      </c>
      <c r="H3808" s="8" t="s">
        <v>24243</v>
      </c>
      <c r="I3808" s="8" t="s">
        <v>49</v>
      </c>
      <c r="J3808" s="10">
        <v>3.59</v>
      </c>
      <c r="K3808" s="8" t="s">
        <v>24244</v>
      </c>
      <c r="L3808" s="8"/>
      <c r="M3808" s="8"/>
      <c r="N3808" s="51" t="s">
        <v>24257</v>
      </c>
      <c r="O3808" s="51" t="s">
        <v>52</v>
      </c>
      <c r="P3808" s="51"/>
      <c r="Q3808" s="51"/>
      <c r="R3808" s="51" t="s">
        <v>806</v>
      </c>
      <c r="S3808" s="51" t="s">
        <v>24258</v>
      </c>
      <c r="T3808" s="11" t="str">
        <f t="shared" si="2"/>
        <v>Matthew Stasiw</v>
      </c>
      <c r="U3808" s="51" t="s">
        <v>76</v>
      </c>
      <c r="V3808" s="51"/>
      <c r="W3808" s="51"/>
      <c r="X3808" s="51" t="s">
        <v>24249</v>
      </c>
      <c r="Y3808" s="51" t="s">
        <v>60</v>
      </c>
      <c r="Z3808" s="56" t="s">
        <v>24250</v>
      </c>
      <c r="AA3808" s="51" t="s">
        <v>60</v>
      </c>
      <c r="AB3808" s="51" t="s">
        <v>60</v>
      </c>
      <c r="AC3808" s="51" t="s">
        <v>60</v>
      </c>
      <c r="AD3808" s="56" t="s">
        <v>24251</v>
      </c>
      <c r="AE3808" s="51" t="s">
        <v>24252</v>
      </c>
      <c r="AF3808" s="8" t="s">
        <v>7326</v>
      </c>
      <c r="AG3808" s="8" t="s">
        <v>7219</v>
      </c>
      <c r="AH3808" s="8" t="s">
        <v>232</v>
      </c>
      <c r="AI3808" s="8" t="s">
        <v>18832</v>
      </c>
      <c r="AJ3808" s="8"/>
      <c r="AK3808" s="8"/>
      <c r="AL3808" s="8"/>
      <c r="AM3808" s="8"/>
      <c r="AN3808" s="8" t="s">
        <v>13173</v>
      </c>
      <c r="AO3808" s="8" t="s">
        <v>24253</v>
      </c>
      <c r="AP3808" s="29" t="s">
        <v>7326</v>
      </c>
      <c r="AQ3808" s="11">
        <v>6221.0</v>
      </c>
    </row>
    <row r="3809">
      <c r="A3809" s="8" t="str">
        <f t="shared" si="1"/>
        <v>Dom Mikula</v>
      </c>
      <c r="B3809" s="51" t="s">
        <v>24242</v>
      </c>
      <c r="C3809" s="51" t="s">
        <v>24120</v>
      </c>
      <c r="D3809" s="2" t="s">
        <v>7205</v>
      </c>
      <c r="E3809" s="8" t="s">
        <v>7326</v>
      </c>
      <c r="F3809" s="8" t="s">
        <v>2136</v>
      </c>
      <c r="G3809" s="51" t="s">
        <v>19294</v>
      </c>
      <c r="H3809" s="8" t="s">
        <v>24243</v>
      </c>
      <c r="I3809" s="8" t="s">
        <v>49</v>
      </c>
      <c r="J3809" s="10">
        <v>3.59</v>
      </c>
      <c r="K3809" s="8" t="s">
        <v>24244</v>
      </c>
      <c r="L3809" s="8"/>
      <c r="M3809" s="8"/>
      <c r="N3809" s="51" t="s">
        <v>24259</v>
      </c>
      <c r="O3809" s="51" t="s">
        <v>52</v>
      </c>
      <c r="P3809" s="51"/>
      <c r="Q3809" s="51"/>
      <c r="R3809" s="51" t="s">
        <v>7617</v>
      </c>
      <c r="S3809" s="51" t="s">
        <v>24260</v>
      </c>
      <c r="T3809" s="11" t="str">
        <f t="shared" si="2"/>
        <v>Dom Mikula</v>
      </c>
      <c r="U3809" s="51" t="s">
        <v>247</v>
      </c>
      <c r="V3809" s="51"/>
      <c r="W3809" s="51"/>
      <c r="X3809" s="51" t="s">
        <v>24249</v>
      </c>
      <c r="Y3809" s="51" t="s">
        <v>60</v>
      </c>
      <c r="Z3809" s="56" t="s">
        <v>24250</v>
      </c>
      <c r="AA3809" s="56" t="s">
        <v>24261</v>
      </c>
      <c r="AB3809" s="51" t="s">
        <v>60</v>
      </c>
      <c r="AC3809" s="51" t="s">
        <v>60</v>
      </c>
      <c r="AD3809" s="56" t="s">
        <v>24251</v>
      </c>
      <c r="AE3809" s="51" t="s">
        <v>24252</v>
      </c>
      <c r="AF3809" s="8" t="s">
        <v>7326</v>
      </c>
      <c r="AG3809" s="8" t="s">
        <v>7219</v>
      </c>
      <c r="AH3809" s="8" t="s">
        <v>232</v>
      </c>
      <c r="AI3809" s="8" t="s">
        <v>18832</v>
      </c>
      <c r="AJ3809" s="8"/>
      <c r="AK3809" s="8"/>
      <c r="AL3809" s="8"/>
      <c r="AM3809" s="8"/>
      <c r="AN3809" s="8" t="s">
        <v>13173</v>
      </c>
      <c r="AO3809" s="8" t="s">
        <v>24253</v>
      </c>
      <c r="AP3809" s="29" t="s">
        <v>7326</v>
      </c>
      <c r="AQ3809" s="11">
        <v>6221.0</v>
      </c>
    </row>
    <row r="3810">
      <c r="A3810" s="8" t="str">
        <f t="shared" si="1"/>
        <v>Mary Wallenbeck</v>
      </c>
      <c r="B3810" s="51" t="s">
        <v>24242</v>
      </c>
      <c r="C3810" s="51" t="s">
        <v>24120</v>
      </c>
      <c r="D3810" s="2" t="s">
        <v>7205</v>
      </c>
      <c r="E3810" s="8" t="s">
        <v>7326</v>
      </c>
      <c r="F3810" s="8" t="s">
        <v>2136</v>
      </c>
      <c r="G3810" s="51" t="s">
        <v>19294</v>
      </c>
      <c r="H3810" s="8" t="s">
        <v>24243</v>
      </c>
      <c r="I3810" s="8" t="s">
        <v>49</v>
      </c>
      <c r="J3810" s="10">
        <v>3.59</v>
      </c>
      <c r="K3810" s="8" t="s">
        <v>24244</v>
      </c>
      <c r="L3810" s="8"/>
      <c r="M3810" s="8"/>
      <c r="N3810" s="51" t="s">
        <v>24262</v>
      </c>
      <c r="O3810" s="51" t="s">
        <v>52</v>
      </c>
      <c r="P3810" s="51"/>
      <c r="Q3810" s="51"/>
      <c r="R3810" s="51" t="s">
        <v>12498</v>
      </c>
      <c r="S3810" s="51" t="s">
        <v>24263</v>
      </c>
      <c r="T3810" s="11" t="str">
        <f t="shared" si="2"/>
        <v>Mary Wallenbeck</v>
      </c>
      <c r="U3810" s="51" t="s">
        <v>386</v>
      </c>
      <c r="V3810" s="51" t="s">
        <v>24264</v>
      </c>
      <c r="W3810" s="51" t="s">
        <v>24265</v>
      </c>
      <c r="X3810" s="51" t="s">
        <v>24249</v>
      </c>
      <c r="Y3810" s="56" t="s">
        <v>24266</v>
      </c>
      <c r="Z3810" s="56" t="s">
        <v>24250</v>
      </c>
      <c r="AA3810" s="51" t="s">
        <v>60</v>
      </c>
      <c r="AB3810" s="51" t="s">
        <v>60</v>
      </c>
      <c r="AC3810" s="51" t="s">
        <v>60</v>
      </c>
      <c r="AD3810" s="56" t="s">
        <v>24251</v>
      </c>
      <c r="AE3810" s="51" t="s">
        <v>24252</v>
      </c>
      <c r="AF3810" s="8" t="s">
        <v>7326</v>
      </c>
      <c r="AG3810" s="8" t="s">
        <v>7219</v>
      </c>
      <c r="AH3810" s="8" t="s">
        <v>232</v>
      </c>
      <c r="AI3810" s="8" t="s">
        <v>18832</v>
      </c>
      <c r="AJ3810" s="8"/>
      <c r="AK3810" s="8"/>
      <c r="AL3810" s="8"/>
      <c r="AM3810" s="8"/>
      <c r="AN3810" s="8" t="s">
        <v>13173</v>
      </c>
      <c r="AO3810" s="8" t="s">
        <v>24253</v>
      </c>
      <c r="AP3810" s="29" t="s">
        <v>7326</v>
      </c>
      <c r="AQ3810" s="11">
        <v>6221.0</v>
      </c>
    </row>
    <row r="3811">
      <c r="A3811" s="8" t="str">
        <f t="shared" si="1"/>
        <v>Erin Dinan Frahm</v>
      </c>
      <c r="B3811" s="51" t="s">
        <v>24242</v>
      </c>
      <c r="C3811" s="51" t="s">
        <v>24120</v>
      </c>
      <c r="D3811" s="2" t="s">
        <v>7205</v>
      </c>
      <c r="E3811" s="8" t="s">
        <v>7326</v>
      </c>
      <c r="F3811" s="8" t="s">
        <v>2136</v>
      </c>
      <c r="G3811" s="51" t="s">
        <v>19294</v>
      </c>
      <c r="H3811" s="8" t="s">
        <v>24243</v>
      </c>
      <c r="I3811" s="8" t="s">
        <v>49</v>
      </c>
      <c r="J3811" s="10">
        <v>3.59</v>
      </c>
      <c r="K3811" s="8" t="s">
        <v>24244</v>
      </c>
      <c r="L3811" s="8"/>
      <c r="M3811" s="8"/>
      <c r="N3811" s="51" t="s">
        <v>24267</v>
      </c>
      <c r="O3811" s="51" t="s">
        <v>52</v>
      </c>
      <c r="P3811" s="51"/>
      <c r="Q3811" s="51"/>
      <c r="R3811" s="51" t="s">
        <v>3595</v>
      </c>
      <c r="S3811" s="51" t="s">
        <v>24268</v>
      </c>
      <c r="T3811" s="11" t="str">
        <f t="shared" si="2"/>
        <v>Erin Dinan Frahm</v>
      </c>
      <c r="U3811" s="51" t="s">
        <v>106</v>
      </c>
      <c r="V3811" s="51" t="s">
        <v>24269</v>
      </c>
      <c r="W3811" s="51" t="s">
        <v>24270</v>
      </c>
      <c r="X3811" s="51" t="s">
        <v>24249</v>
      </c>
      <c r="Y3811" s="51" t="s">
        <v>60</v>
      </c>
      <c r="Z3811" s="56" t="s">
        <v>24250</v>
      </c>
      <c r="AA3811" s="56" t="s">
        <v>24271</v>
      </c>
      <c r="AB3811" s="51" t="s">
        <v>60</v>
      </c>
      <c r="AC3811" s="51" t="s">
        <v>60</v>
      </c>
      <c r="AD3811" s="56" t="s">
        <v>24251</v>
      </c>
      <c r="AE3811" s="51" t="s">
        <v>24252</v>
      </c>
      <c r="AF3811" s="8" t="s">
        <v>7326</v>
      </c>
      <c r="AG3811" s="8" t="s">
        <v>7219</v>
      </c>
      <c r="AH3811" s="8" t="s">
        <v>232</v>
      </c>
      <c r="AI3811" s="8" t="s">
        <v>18832</v>
      </c>
      <c r="AJ3811" s="8"/>
      <c r="AK3811" s="8"/>
      <c r="AL3811" s="8"/>
      <c r="AM3811" s="8"/>
      <c r="AN3811" s="8" t="s">
        <v>13173</v>
      </c>
      <c r="AO3811" s="8" t="s">
        <v>24253</v>
      </c>
      <c r="AP3811" s="29" t="s">
        <v>7326</v>
      </c>
      <c r="AQ3811" s="11">
        <v>6221.0</v>
      </c>
    </row>
    <row r="3812">
      <c r="A3812" s="8" t="str">
        <f t="shared" si="1"/>
        <v>Tyler Burdorff</v>
      </c>
      <c r="B3812" s="51" t="s">
        <v>24242</v>
      </c>
      <c r="C3812" s="51" t="s">
        <v>24120</v>
      </c>
      <c r="D3812" s="2" t="s">
        <v>7205</v>
      </c>
      <c r="E3812" s="8" t="s">
        <v>7326</v>
      </c>
      <c r="F3812" s="8" t="s">
        <v>2136</v>
      </c>
      <c r="G3812" s="51" t="s">
        <v>19294</v>
      </c>
      <c r="H3812" s="8" t="s">
        <v>24243</v>
      </c>
      <c r="I3812" s="8" t="s">
        <v>49</v>
      </c>
      <c r="J3812" s="10">
        <v>3.59</v>
      </c>
      <c r="K3812" s="8" t="s">
        <v>24244</v>
      </c>
      <c r="L3812" s="8"/>
      <c r="M3812" s="8"/>
      <c r="N3812" s="51" t="s">
        <v>24272</v>
      </c>
      <c r="O3812" s="51" t="s">
        <v>52</v>
      </c>
      <c r="P3812" s="51"/>
      <c r="Q3812" s="51"/>
      <c r="R3812" s="51" t="s">
        <v>1514</v>
      </c>
      <c r="S3812" s="51" t="s">
        <v>1515</v>
      </c>
      <c r="T3812" s="11" t="str">
        <f t="shared" si="2"/>
        <v>Tyler Burdorff</v>
      </c>
      <c r="U3812" s="51" t="s">
        <v>80</v>
      </c>
      <c r="V3812" s="51" t="s">
        <v>24273</v>
      </c>
      <c r="W3812" s="51" t="s">
        <v>24274</v>
      </c>
      <c r="X3812" s="94" t="s">
        <v>24249</v>
      </c>
      <c r="Y3812" s="56" t="s">
        <v>24275</v>
      </c>
      <c r="Z3812" s="56" t="s">
        <v>24250</v>
      </c>
      <c r="AA3812" s="51" t="s">
        <v>60</v>
      </c>
      <c r="AB3812" s="51" t="s">
        <v>60</v>
      </c>
      <c r="AC3812" s="51" t="s">
        <v>60</v>
      </c>
      <c r="AD3812" s="56" t="s">
        <v>24251</v>
      </c>
      <c r="AE3812" s="51" t="s">
        <v>24252</v>
      </c>
      <c r="AF3812" s="8" t="s">
        <v>7326</v>
      </c>
      <c r="AG3812" s="8" t="s">
        <v>7219</v>
      </c>
      <c r="AH3812" s="8" t="s">
        <v>232</v>
      </c>
      <c r="AI3812" s="8" t="s">
        <v>233</v>
      </c>
      <c r="AJ3812" s="8"/>
      <c r="AK3812" s="8"/>
      <c r="AL3812" s="8"/>
      <c r="AM3812" s="8"/>
      <c r="AN3812" s="8" t="s">
        <v>13173</v>
      </c>
      <c r="AO3812" s="8" t="s">
        <v>24253</v>
      </c>
      <c r="AP3812" s="29" t="s">
        <v>7326</v>
      </c>
      <c r="AQ3812" s="11">
        <v>6221.0</v>
      </c>
    </row>
    <row r="3813">
      <c r="A3813" s="8" t="str">
        <f t="shared" si="1"/>
        <v>Rene Cintron</v>
      </c>
      <c r="B3813" s="51" t="s">
        <v>24276</v>
      </c>
      <c r="C3813" s="51" t="s">
        <v>24226</v>
      </c>
      <c r="D3813" s="2" t="s">
        <v>7205</v>
      </c>
      <c r="E3813" s="8" t="s">
        <v>7277</v>
      </c>
      <c r="F3813" s="8" t="s">
        <v>2136</v>
      </c>
      <c r="G3813" s="51" t="s">
        <v>19294</v>
      </c>
      <c r="H3813" s="8" t="s">
        <v>24277</v>
      </c>
      <c r="I3813" s="8" t="s">
        <v>49</v>
      </c>
      <c r="J3813" s="10">
        <v>3.17</v>
      </c>
      <c r="K3813" s="8" t="s">
        <v>24278</v>
      </c>
      <c r="L3813" s="8"/>
      <c r="M3813" s="8"/>
      <c r="N3813" s="51" t="s">
        <v>24279</v>
      </c>
      <c r="O3813" s="51" t="s">
        <v>52</v>
      </c>
      <c r="P3813" s="51"/>
      <c r="Q3813" s="51"/>
      <c r="R3813" s="51" t="s">
        <v>24280</v>
      </c>
      <c r="S3813" s="51" t="s">
        <v>24281</v>
      </c>
      <c r="T3813" s="11" t="str">
        <f t="shared" si="2"/>
        <v>Rene Cintron</v>
      </c>
      <c r="U3813" s="51" t="s">
        <v>55</v>
      </c>
      <c r="V3813" s="51" t="s">
        <v>24282</v>
      </c>
      <c r="W3813" s="51" t="s">
        <v>24283</v>
      </c>
      <c r="X3813" s="51" t="s">
        <v>24284</v>
      </c>
      <c r="Y3813" s="51" t="s">
        <v>60</v>
      </c>
      <c r="Z3813" s="56" t="s">
        <v>24285</v>
      </c>
      <c r="AA3813" s="51" t="s">
        <v>60</v>
      </c>
      <c r="AB3813" s="56" t="s">
        <v>24286</v>
      </c>
      <c r="AC3813" s="51" t="s">
        <v>60</v>
      </c>
      <c r="AD3813" s="56" t="s">
        <v>24287</v>
      </c>
      <c r="AE3813" s="51"/>
      <c r="AF3813" s="8" t="s">
        <v>24288</v>
      </c>
      <c r="AG3813" s="8" t="s">
        <v>7219</v>
      </c>
      <c r="AH3813" s="8" t="s">
        <v>543</v>
      </c>
      <c r="AI3813" s="8" t="s">
        <v>66</v>
      </c>
      <c r="AJ3813" s="8"/>
      <c r="AK3813" s="8" t="s">
        <v>24289</v>
      </c>
      <c r="AL3813" s="8" t="s">
        <v>24289</v>
      </c>
      <c r="AM3813" s="8"/>
      <c r="AN3813" s="8" t="s">
        <v>24290</v>
      </c>
      <c r="AO3813" s="8" t="s">
        <v>24291</v>
      </c>
      <c r="AP3813" s="29" t="s">
        <v>24288</v>
      </c>
      <c r="AQ3813" s="11">
        <v>11320.0</v>
      </c>
    </row>
    <row r="3814">
      <c r="A3814" s="8" t="str">
        <f t="shared" si="1"/>
        <v>Christopher Mills</v>
      </c>
      <c r="B3814" s="51" t="s">
        <v>24276</v>
      </c>
      <c r="C3814" s="51" t="s">
        <v>24226</v>
      </c>
      <c r="D3814" s="2" t="s">
        <v>7205</v>
      </c>
      <c r="E3814" s="8" t="s">
        <v>7277</v>
      </c>
      <c r="F3814" s="8" t="s">
        <v>2136</v>
      </c>
      <c r="G3814" s="51" t="s">
        <v>19294</v>
      </c>
      <c r="H3814" s="8" t="s">
        <v>24277</v>
      </c>
      <c r="I3814" s="8" t="s">
        <v>49</v>
      </c>
      <c r="J3814" s="10">
        <v>3.17</v>
      </c>
      <c r="K3814" s="8" t="s">
        <v>24278</v>
      </c>
      <c r="L3814" s="8"/>
      <c r="M3814" s="8"/>
      <c r="N3814" s="51" t="s">
        <v>24292</v>
      </c>
      <c r="O3814" s="51" t="s">
        <v>52</v>
      </c>
      <c r="P3814" s="51"/>
      <c r="Q3814" s="51"/>
      <c r="R3814" s="51" t="s">
        <v>883</v>
      </c>
      <c r="S3814" s="51" t="s">
        <v>20994</v>
      </c>
      <c r="T3814" s="11" t="str">
        <f t="shared" si="2"/>
        <v>Christopher Mills</v>
      </c>
      <c r="U3814" s="51" t="s">
        <v>80</v>
      </c>
      <c r="V3814" s="51"/>
      <c r="W3814" s="51"/>
      <c r="X3814" s="51" t="s">
        <v>24284</v>
      </c>
      <c r="Y3814" s="51" t="s">
        <v>60</v>
      </c>
      <c r="Z3814" s="56" t="s">
        <v>24285</v>
      </c>
      <c r="AA3814" s="51" t="s">
        <v>60</v>
      </c>
      <c r="AB3814" s="56" t="s">
        <v>24286</v>
      </c>
      <c r="AC3814" s="51" t="s">
        <v>60</v>
      </c>
      <c r="AD3814" s="56" t="s">
        <v>24287</v>
      </c>
      <c r="AE3814" s="51"/>
      <c r="AF3814" s="8" t="s">
        <v>24288</v>
      </c>
      <c r="AG3814" s="8" t="s">
        <v>7219</v>
      </c>
      <c r="AH3814" s="8" t="s">
        <v>543</v>
      </c>
      <c r="AI3814" s="8" t="s">
        <v>66</v>
      </c>
      <c r="AJ3814" s="8"/>
      <c r="AK3814" s="8" t="s">
        <v>24289</v>
      </c>
      <c r="AL3814" s="8" t="s">
        <v>24289</v>
      </c>
      <c r="AM3814" s="8"/>
      <c r="AN3814" s="8" t="s">
        <v>24290</v>
      </c>
      <c r="AO3814" s="8" t="s">
        <v>24291</v>
      </c>
      <c r="AP3814" s="29" t="s">
        <v>24288</v>
      </c>
      <c r="AQ3814" s="11">
        <v>11320.0</v>
      </c>
    </row>
    <row r="3815">
      <c r="A3815" s="8" t="str">
        <f t="shared" si="1"/>
        <v>Megan Patterson</v>
      </c>
      <c r="B3815" s="51" t="s">
        <v>24293</v>
      </c>
      <c r="C3815" s="51" t="s">
        <v>24294</v>
      </c>
      <c r="D3815" s="2" t="s">
        <v>7205</v>
      </c>
      <c r="E3815" s="8" t="s">
        <v>1519</v>
      </c>
      <c r="F3815" s="8" t="s">
        <v>2136</v>
      </c>
      <c r="G3815" s="101" t="s">
        <v>19294</v>
      </c>
      <c r="H3815" s="8" t="s">
        <v>24295</v>
      </c>
      <c r="I3815" s="95" t="s">
        <v>49</v>
      </c>
      <c r="J3815" s="10">
        <v>3.16</v>
      </c>
      <c r="K3815" s="8" t="s">
        <v>24296</v>
      </c>
      <c r="L3815" s="8"/>
      <c r="M3815" s="8"/>
      <c r="N3815" s="51" t="s">
        <v>24297</v>
      </c>
      <c r="O3815" s="51" t="s">
        <v>52</v>
      </c>
      <c r="P3815" s="51"/>
      <c r="Q3815" s="51"/>
      <c r="R3815" s="51" t="s">
        <v>2190</v>
      </c>
      <c r="S3815" s="51" t="s">
        <v>2191</v>
      </c>
      <c r="T3815" s="11" t="str">
        <f t="shared" si="2"/>
        <v>Megan Patterson</v>
      </c>
      <c r="U3815" s="51" t="s">
        <v>55</v>
      </c>
      <c r="V3815" s="51" t="s">
        <v>24298</v>
      </c>
      <c r="W3815" s="51" t="s">
        <v>24299</v>
      </c>
      <c r="X3815" s="94" t="s">
        <v>24300</v>
      </c>
      <c r="Y3815" s="51" t="s">
        <v>60</v>
      </c>
      <c r="Z3815" s="56" t="s">
        <v>24285</v>
      </c>
      <c r="AA3815" s="51" t="s">
        <v>60</v>
      </c>
      <c r="AB3815" s="56" t="s">
        <v>24301</v>
      </c>
      <c r="AC3815" s="51" t="s">
        <v>60</v>
      </c>
      <c r="AD3815" s="51" t="s">
        <v>60</v>
      </c>
      <c r="AE3815" s="51" t="s">
        <v>24302</v>
      </c>
      <c r="AF3815" s="8" t="s">
        <v>24303</v>
      </c>
      <c r="AG3815" s="8" t="s">
        <v>7219</v>
      </c>
      <c r="AH3815" s="8" t="s">
        <v>4581</v>
      </c>
      <c r="AI3815" s="8" t="s">
        <v>233</v>
      </c>
      <c r="AJ3815" s="8"/>
      <c r="AK3815" s="8"/>
      <c r="AL3815" s="8"/>
      <c r="AM3815" s="8"/>
      <c r="AN3815" s="8" t="s">
        <v>24304</v>
      </c>
      <c r="AO3815" s="8" t="s">
        <v>24305</v>
      </c>
      <c r="AP3815" s="29" t="s">
        <v>24303</v>
      </c>
      <c r="AQ3815" s="11">
        <v>1794.0</v>
      </c>
    </row>
    <row r="3816">
      <c r="A3816" s="8" t="str">
        <f t="shared" si="1"/>
        <v>Michael Cameron</v>
      </c>
      <c r="B3816" s="51" t="s">
        <v>24293</v>
      </c>
      <c r="C3816" s="51" t="s">
        <v>24294</v>
      </c>
      <c r="D3816" s="2" t="s">
        <v>7205</v>
      </c>
      <c r="E3816" s="8" t="s">
        <v>1519</v>
      </c>
      <c r="F3816" s="8" t="s">
        <v>2136</v>
      </c>
      <c r="G3816" s="51" t="s">
        <v>19294</v>
      </c>
      <c r="H3816" s="13" t="s">
        <v>24295</v>
      </c>
      <c r="I3816" s="8" t="s">
        <v>49</v>
      </c>
      <c r="J3816" s="10">
        <v>3.16</v>
      </c>
      <c r="K3816" s="8" t="s">
        <v>24296</v>
      </c>
      <c r="L3816" s="8"/>
      <c r="M3816" s="8"/>
      <c r="N3816" s="51" t="s">
        <v>24306</v>
      </c>
      <c r="O3816" s="51" t="s">
        <v>52</v>
      </c>
      <c r="P3816" s="51"/>
      <c r="Q3816" s="51"/>
      <c r="R3816" s="51" t="s">
        <v>731</v>
      </c>
      <c r="S3816" s="51" t="s">
        <v>2773</v>
      </c>
      <c r="T3816" s="11" t="str">
        <f t="shared" si="2"/>
        <v>Michael Cameron</v>
      </c>
      <c r="U3816" s="51" t="s">
        <v>55</v>
      </c>
      <c r="V3816" s="51" t="s">
        <v>24307</v>
      </c>
      <c r="W3816" s="51" t="s">
        <v>24299</v>
      </c>
      <c r="X3816" s="94" t="s">
        <v>24300</v>
      </c>
      <c r="Y3816" s="51" t="s">
        <v>60</v>
      </c>
      <c r="Z3816" s="56" t="s">
        <v>24285</v>
      </c>
      <c r="AA3816" s="51" t="s">
        <v>60</v>
      </c>
      <c r="AB3816" s="56" t="s">
        <v>24301</v>
      </c>
      <c r="AC3816" s="51" t="s">
        <v>60</v>
      </c>
      <c r="AD3816" s="51" t="s">
        <v>60</v>
      </c>
      <c r="AE3816" s="51" t="s">
        <v>24302</v>
      </c>
      <c r="AF3816" s="8" t="s">
        <v>24303</v>
      </c>
      <c r="AG3816" s="8" t="s">
        <v>7219</v>
      </c>
      <c r="AH3816" s="8" t="s">
        <v>4581</v>
      </c>
      <c r="AI3816" s="8" t="s">
        <v>233</v>
      </c>
      <c r="AJ3816" s="8"/>
      <c r="AK3816" s="8"/>
      <c r="AL3816" s="8"/>
      <c r="AM3816" s="8"/>
      <c r="AN3816" s="8" t="s">
        <v>24304</v>
      </c>
      <c r="AO3816" s="8" t="s">
        <v>24305</v>
      </c>
      <c r="AP3816" s="29" t="s">
        <v>24303</v>
      </c>
      <c r="AQ3816" s="11">
        <v>1794.0</v>
      </c>
    </row>
    <row r="3817">
      <c r="A3817" s="8" t="str">
        <f t="shared" si="1"/>
        <v>Hugh Reid</v>
      </c>
      <c r="B3817" s="8" t="s">
        <v>24308</v>
      </c>
      <c r="C3817" s="51" t="s">
        <v>24226</v>
      </c>
      <c r="D3817" s="2" t="s">
        <v>7205</v>
      </c>
      <c r="E3817" s="8" t="s">
        <v>7277</v>
      </c>
      <c r="F3817" s="8" t="s">
        <v>2136</v>
      </c>
      <c r="G3817" s="51" t="s">
        <v>19294</v>
      </c>
      <c r="H3817" s="8" t="s">
        <v>24309</v>
      </c>
      <c r="I3817" s="8" t="s">
        <v>49</v>
      </c>
      <c r="J3817" s="10">
        <v>2.85</v>
      </c>
      <c r="K3817" s="8" t="s">
        <v>24310</v>
      </c>
      <c r="L3817" s="8"/>
      <c r="M3817" s="8"/>
      <c r="N3817" s="51" t="s">
        <v>24311</v>
      </c>
      <c r="O3817" s="57" t="s">
        <v>52</v>
      </c>
      <c r="P3817" s="51"/>
      <c r="Q3817" s="51"/>
      <c r="R3817" s="57" t="s">
        <v>24312</v>
      </c>
      <c r="S3817" s="57" t="s">
        <v>19618</v>
      </c>
      <c r="T3817" s="11" t="str">
        <f t="shared" si="2"/>
        <v>Hugh Reid</v>
      </c>
      <c r="U3817" s="57" t="s">
        <v>55</v>
      </c>
      <c r="V3817" s="57" t="s">
        <v>24313</v>
      </c>
      <c r="W3817" s="51"/>
      <c r="X3817" s="51" t="s">
        <v>24314</v>
      </c>
      <c r="Y3817" s="51" t="s">
        <v>60</v>
      </c>
      <c r="Z3817" s="51" t="s">
        <v>60</v>
      </c>
      <c r="AA3817" s="56" t="s">
        <v>24315</v>
      </c>
      <c r="AB3817" s="51" t="s">
        <v>60</v>
      </c>
      <c r="AC3817" s="51" t="s">
        <v>60</v>
      </c>
      <c r="AD3817" s="51" t="s">
        <v>60</v>
      </c>
      <c r="AE3817" s="51"/>
      <c r="AF3817" s="8" t="s">
        <v>24316</v>
      </c>
      <c r="AG3817" s="8" t="s">
        <v>7219</v>
      </c>
      <c r="AH3817" s="8" t="s">
        <v>543</v>
      </c>
      <c r="AI3817" s="8" t="s">
        <v>66</v>
      </c>
      <c r="AJ3817" s="8"/>
      <c r="AK3817" s="8"/>
      <c r="AL3817" s="8"/>
      <c r="AM3817" s="8"/>
      <c r="AN3817" s="8" t="s">
        <v>24317</v>
      </c>
      <c r="AO3817" s="8" t="s">
        <v>24318</v>
      </c>
      <c r="AP3817" s="29" t="s">
        <v>24316</v>
      </c>
      <c r="AQ3817" s="11">
        <v>6819.0</v>
      </c>
    </row>
    <row r="3818">
      <c r="A3818" s="8" t="str">
        <f t="shared" si="1"/>
        <v>Aaron Dickens</v>
      </c>
      <c r="B3818" s="8" t="s">
        <v>24308</v>
      </c>
      <c r="C3818" s="51" t="s">
        <v>24226</v>
      </c>
      <c r="D3818" s="2" t="s">
        <v>7205</v>
      </c>
      <c r="E3818" s="8" t="s">
        <v>7277</v>
      </c>
      <c r="F3818" s="8" t="s">
        <v>2136</v>
      </c>
      <c r="G3818" s="51" t="s">
        <v>19294</v>
      </c>
      <c r="H3818" s="8" t="s">
        <v>24309</v>
      </c>
      <c r="I3818" s="8" t="s">
        <v>49</v>
      </c>
      <c r="J3818" s="10">
        <v>2.85</v>
      </c>
      <c r="K3818" s="8" t="s">
        <v>24310</v>
      </c>
      <c r="L3818" s="8"/>
      <c r="M3818" s="8"/>
      <c r="N3818" s="51" t="s">
        <v>24319</v>
      </c>
      <c r="O3818" s="57" t="s">
        <v>52</v>
      </c>
      <c r="P3818" s="51"/>
      <c r="Q3818" s="51"/>
      <c r="R3818" s="57" t="s">
        <v>171</v>
      </c>
      <c r="S3818" s="57" t="s">
        <v>24320</v>
      </c>
      <c r="T3818" s="11" t="str">
        <f t="shared" si="2"/>
        <v>Aaron Dickens</v>
      </c>
      <c r="U3818" s="57" t="s">
        <v>80</v>
      </c>
      <c r="V3818" s="51"/>
      <c r="W3818" s="51"/>
      <c r="X3818" s="51" t="s">
        <v>24314</v>
      </c>
      <c r="Y3818" s="51" t="s">
        <v>60</v>
      </c>
      <c r="Z3818" s="51" t="s">
        <v>60</v>
      </c>
      <c r="AA3818" s="51" t="s">
        <v>60</v>
      </c>
      <c r="AB3818" s="51" t="s">
        <v>60</v>
      </c>
      <c r="AC3818" s="51" t="s">
        <v>60</v>
      </c>
      <c r="AD3818" s="51" t="s">
        <v>60</v>
      </c>
      <c r="AE3818" s="51"/>
      <c r="AF3818" s="8" t="s">
        <v>24316</v>
      </c>
      <c r="AG3818" s="8" t="s">
        <v>7219</v>
      </c>
      <c r="AH3818" s="8" t="s">
        <v>543</v>
      </c>
      <c r="AI3818" s="8" t="s">
        <v>66</v>
      </c>
      <c r="AJ3818" s="8"/>
      <c r="AK3818" s="8"/>
      <c r="AL3818" s="8"/>
      <c r="AM3818" s="8"/>
      <c r="AN3818" s="8" t="s">
        <v>24317</v>
      </c>
      <c r="AO3818" s="8" t="s">
        <v>24318</v>
      </c>
      <c r="AP3818" s="29" t="s">
        <v>24316</v>
      </c>
      <c r="AQ3818" s="11">
        <v>6819.0</v>
      </c>
    </row>
    <row r="3819">
      <c r="A3819" s="8" t="str">
        <f t="shared" si="1"/>
        <v>Lorne Marcus</v>
      </c>
      <c r="B3819" s="8" t="s">
        <v>5321</v>
      </c>
      <c r="C3819" s="51" t="s">
        <v>5322</v>
      </c>
      <c r="D3819" s="2" t="s">
        <v>7205</v>
      </c>
      <c r="E3819" s="8" t="s">
        <v>24321</v>
      </c>
      <c r="F3819" s="8" t="s">
        <v>2136</v>
      </c>
      <c r="G3819" s="51" t="s">
        <v>19294</v>
      </c>
      <c r="H3819" s="13" t="s">
        <v>24322</v>
      </c>
      <c r="I3819" s="8" t="s">
        <v>1330</v>
      </c>
      <c r="J3819" s="10">
        <v>3.2</v>
      </c>
      <c r="K3819" s="8" t="s">
        <v>5326</v>
      </c>
      <c r="L3819" s="8"/>
      <c r="M3819" s="8"/>
      <c r="N3819" s="51" t="s">
        <v>24323</v>
      </c>
      <c r="O3819" s="51" t="s">
        <v>52</v>
      </c>
      <c r="P3819" s="51"/>
      <c r="Q3819" s="51"/>
      <c r="R3819" s="51" t="s">
        <v>24324</v>
      </c>
      <c r="S3819" s="51" t="s">
        <v>2555</v>
      </c>
      <c r="T3819" s="11" t="str">
        <f t="shared" si="2"/>
        <v>Lorne Marcus</v>
      </c>
      <c r="U3819" s="51" t="s">
        <v>55</v>
      </c>
      <c r="V3819" s="51" t="s">
        <v>24325</v>
      </c>
      <c r="W3819" s="51" t="s">
        <v>24326</v>
      </c>
      <c r="X3819" s="51" t="s">
        <v>24327</v>
      </c>
      <c r="Y3819" s="51" t="s">
        <v>60</v>
      </c>
      <c r="Z3819" s="56" t="s">
        <v>5333</v>
      </c>
      <c r="AA3819" s="51" t="s">
        <v>60</v>
      </c>
      <c r="AB3819" s="56" t="s">
        <v>5353</v>
      </c>
      <c r="AC3819" s="51" t="s">
        <v>60</v>
      </c>
      <c r="AD3819" s="56" t="s">
        <v>5335</v>
      </c>
      <c r="AE3819" s="51" t="s">
        <v>24328</v>
      </c>
      <c r="AF3819" s="8" t="s">
        <v>24329</v>
      </c>
      <c r="AG3819" s="8" t="s">
        <v>7219</v>
      </c>
      <c r="AH3819" s="8" t="s">
        <v>232</v>
      </c>
      <c r="AI3819" s="8" t="s">
        <v>18832</v>
      </c>
      <c r="AJ3819" s="8"/>
      <c r="AK3819" s="8" t="s">
        <v>838</v>
      </c>
      <c r="AL3819" s="8" t="s">
        <v>18975</v>
      </c>
      <c r="AM3819" s="8" t="s">
        <v>2573</v>
      </c>
      <c r="AN3819" s="8" t="s">
        <v>24330</v>
      </c>
      <c r="AO3819" s="8" t="s">
        <v>24331</v>
      </c>
      <c r="AP3819" s="29" t="s">
        <v>24329</v>
      </c>
      <c r="AQ3819" s="11">
        <v>2128.0</v>
      </c>
    </row>
    <row r="3820">
      <c r="A3820" s="8" t="str">
        <f t="shared" si="1"/>
        <v>Mike Heymann</v>
      </c>
      <c r="B3820" s="51" t="s">
        <v>24332</v>
      </c>
      <c r="C3820" s="51" t="s">
        <v>24092</v>
      </c>
      <c r="D3820" s="2" t="s">
        <v>7205</v>
      </c>
      <c r="E3820" s="8" t="s">
        <v>5999</v>
      </c>
      <c r="F3820" s="8" t="s">
        <v>2136</v>
      </c>
      <c r="G3820" s="51" t="s">
        <v>19294</v>
      </c>
      <c r="H3820" s="8" t="s">
        <v>24333</v>
      </c>
      <c r="I3820" s="8" t="s">
        <v>49</v>
      </c>
      <c r="J3820" s="10">
        <v>3.4</v>
      </c>
      <c r="K3820" s="8" t="s">
        <v>24334</v>
      </c>
      <c r="L3820" s="8"/>
      <c r="M3820" s="8"/>
      <c r="N3820" s="51" t="s">
        <v>24335</v>
      </c>
      <c r="O3820" s="51" t="s">
        <v>52</v>
      </c>
      <c r="P3820" s="51"/>
      <c r="Q3820" s="51"/>
      <c r="R3820" s="51" t="s">
        <v>1237</v>
      </c>
      <c r="S3820" s="51" t="s">
        <v>24336</v>
      </c>
      <c r="T3820" s="11" t="str">
        <f t="shared" si="2"/>
        <v>Mike Heymann</v>
      </c>
      <c r="U3820" s="51" t="s">
        <v>55</v>
      </c>
      <c r="V3820" s="51" t="s">
        <v>24337</v>
      </c>
      <c r="W3820" s="51" t="s">
        <v>24338</v>
      </c>
      <c r="X3820" s="94" t="s">
        <v>24339</v>
      </c>
      <c r="Y3820" s="51" t="s">
        <v>60</v>
      </c>
      <c r="Z3820" s="56" t="s">
        <v>24340</v>
      </c>
      <c r="AA3820" s="51" t="s">
        <v>60</v>
      </c>
      <c r="AB3820" s="56" t="s">
        <v>24341</v>
      </c>
      <c r="AC3820" s="51" t="s">
        <v>60</v>
      </c>
      <c r="AD3820" s="56" t="s">
        <v>24342</v>
      </c>
      <c r="AE3820" s="51" t="s">
        <v>24343</v>
      </c>
      <c r="AF3820" s="8" t="s">
        <v>24344</v>
      </c>
      <c r="AG3820" s="8" t="s">
        <v>7219</v>
      </c>
      <c r="AH3820" s="8" t="s">
        <v>65</v>
      </c>
      <c r="AI3820" s="8" t="s">
        <v>233</v>
      </c>
      <c r="AJ3820" s="8"/>
      <c r="AK3820" s="8"/>
      <c r="AL3820" s="8"/>
      <c r="AM3820" s="8"/>
      <c r="AN3820" s="8" t="s">
        <v>24345</v>
      </c>
      <c r="AO3820" s="8" t="s">
        <v>24346</v>
      </c>
      <c r="AP3820" s="29" t="s">
        <v>24344</v>
      </c>
      <c r="AQ3820" s="11">
        <v>2159.0</v>
      </c>
    </row>
    <row r="3821">
      <c r="A3821" s="8" t="str">
        <f t="shared" si="1"/>
        <v>Kaleb Luton</v>
      </c>
      <c r="B3821" s="8" t="s">
        <v>24332</v>
      </c>
      <c r="C3821" s="51" t="s">
        <v>24092</v>
      </c>
      <c r="D3821" s="9" t="s">
        <v>7205</v>
      </c>
      <c r="E3821" s="8" t="s">
        <v>5999</v>
      </c>
      <c r="F3821" s="8" t="s">
        <v>2136</v>
      </c>
      <c r="G3821" s="8" t="s">
        <v>19294</v>
      </c>
      <c r="H3821" s="8" t="s">
        <v>24333</v>
      </c>
      <c r="I3821" s="8" t="s">
        <v>49</v>
      </c>
      <c r="J3821" s="10">
        <v>3.4</v>
      </c>
      <c r="K3821" s="8" t="s">
        <v>24334</v>
      </c>
      <c r="L3821" s="8" t="s">
        <v>86</v>
      </c>
      <c r="M3821" s="8" t="s">
        <v>86</v>
      </c>
      <c r="N3821" s="8" t="s">
        <v>24347</v>
      </c>
      <c r="O3821" s="8" t="s">
        <v>52</v>
      </c>
      <c r="P3821" s="51"/>
      <c r="Q3821" s="51"/>
      <c r="R3821" s="8" t="s">
        <v>18204</v>
      </c>
      <c r="S3821" s="8" t="s">
        <v>24348</v>
      </c>
      <c r="T3821" s="11" t="str">
        <f t="shared" si="2"/>
        <v>Kaleb Luton</v>
      </c>
      <c r="U3821" s="8" t="s">
        <v>76</v>
      </c>
      <c r="V3821" s="8" t="s">
        <v>24349</v>
      </c>
      <c r="W3821" s="8" t="s">
        <v>86</v>
      </c>
      <c r="X3821" s="8" t="s">
        <v>24350</v>
      </c>
      <c r="Y3821" s="56" t="s">
        <v>24351</v>
      </c>
      <c r="Z3821" s="51" t="s">
        <v>60</v>
      </c>
      <c r="AA3821" s="51" t="s">
        <v>60</v>
      </c>
      <c r="AB3821" s="51" t="s">
        <v>60</v>
      </c>
      <c r="AC3821" s="51" t="s">
        <v>60</v>
      </c>
      <c r="AD3821" s="56" t="s">
        <v>24342</v>
      </c>
      <c r="AE3821" s="51" t="s">
        <v>24352</v>
      </c>
      <c r="AF3821" s="8" t="s">
        <v>24344</v>
      </c>
      <c r="AG3821" s="8" t="s">
        <v>7219</v>
      </c>
      <c r="AH3821" s="8" t="s">
        <v>65</v>
      </c>
      <c r="AI3821" s="8" t="s">
        <v>18832</v>
      </c>
      <c r="AJ3821" s="8" t="s">
        <v>86</v>
      </c>
      <c r="AK3821" s="8" t="s">
        <v>86</v>
      </c>
      <c r="AL3821" s="8" t="s">
        <v>86</v>
      </c>
      <c r="AM3821" s="8" t="s">
        <v>86</v>
      </c>
      <c r="AN3821" s="8" t="s">
        <v>422</v>
      </c>
      <c r="AO3821" s="8" t="s">
        <v>24346</v>
      </c>
      <c r="AP3821" s="29" t="s">
        <v>24344</v>
      </c>
      <c r="AQ3821" s="11">
        <v>2159.0</v>
      </c>
    </row>
    <row r="3822">
      <c r="A3822" s="8" t="str">
        <f t="shared" si="1"/>
        <v>Lance Jensen</v>
      </c>
      <c r="B3822" s="8" t="s">
        <v>24332</v>
      </c>
      <c r="C3822" s="51" t="s">
        <v>24092</v>
      </c>
      <c r="D3822" s="9" t="s">
        <v>7205</v>
      </c>
      <c r="E3822" s="8" t="s">
        <v>5999</v>
      </c>
      <c r="F3822" s="8" t="s">
        <v>2136</v>
      </c>
      <c r="G3822" s="8" t="s">
        <v>19294</v>
      </c>
      <c r="H3822" s="8" t="s">
        <v>24333</v>
      </c>
      <c r="I3822" s="8" t="s">
        <v>49</v>
      </c>
      <c r="J3822" s="10">
        <v>3.4</v>
      </c>
      <c r="K3822" s="8" t="s">
        <v>24334</v>
      </c>
      <c r="L3822" s="8" t="s">
        <v>86</v>
      </c>
      <c r="M3822" s="8" t="s">
        <v>86</v>
      </c>
      <c r="N3822" s="8" t="s">
        <v>24353</v>
      </c>
      <c r="O3822" s="8" t="s">
        <v>52</v>
      </c>
      <c r="P3822" s="51"/>
      <c r="Q3822" s="51"/>
      <c r="R3822" s="8" t="s">
        <v>11936</v>
      </c>
      <c r="S3822" s="8" t="s">
        <v>14886</v>
      </c>
      <c r="T3822" s="11" t="str">
        <f t="shared" si="2"/>
        <v>Lance Jensen</v>
      </c>
      <c r="U3822" s="8" t="s">
        <v>76</v>
      </c>
      <c r="V3822" s="8" t="s">
        <v>24354</v>
      </c>
      <c r="W3822" s="8" t="s">
        <v>86</v>
      </c>
      <c r="X3822" s="8" t="s">
        <v>24350</v>
      </c>
      <c r="Y3822" s="51" t="s">
        <v>60</v>
      </c>
      <c r="Z3822" s="51" t="s">
        <v>60</v>
      </c>
      <c r="AA3822" s="51" t="s">
        <v>60</v>
      </c>
      <c r="AB3822" s="51" t="s">
        <v>60</v>
      </c>
      <c r="AC3822" s="51" t="s">
        <v>60</v>
      </c>
      <c r="AD3822" s="56" t="s">
        <v>24342</v>
      </c>
      <c r="AE3822" s="51" t="s">
        <v>24352</v>
      </c>
      <c r="AF3822" s="8" t="s">
        <v>24344</v>
      </c>
      <c r="AG3822" s="8" t="s">
        <v>7219</v>
      </c>
      <c r="AH3822" s="8" t="s">
        <v>65</v>
      </c>
      <c r="AI3822" s="8" t="s">
        <v>18832</v>
      </c>
      <c r="AJ3822" s="8" t="s">
        <v>86</v>
      </c>
      <c r="AK3822" s="8" t="s">
        <v>86</v>
      </c>
      <c r="AL3822" s="8" t="s">
        <v>86</v>
      </c>
      <c r="AM3822" s="8" t="s">
        <v>86</v>
      </c>
      <c r="AN3822" s="8" t="s">
        <v>422</v>
      </c>
      <c r="AO3822" s="8" t="s">
        <v>24346</v>
      </c>
      <c r="AP3822" s="29" t="s">
        <v>24344</v>
      </c>
      <c r="AQ3822" s="11">
        <v>2159.0</v>
      </c>
    </row>
    <row r="3823">
      <c r="A3823" s="8" t="str">
        <f t="shared" si="1"/>
        <v>James Goss</v>
      </c>
      <c r="B3823" s="51" t="s">
        <v>24332</v>
      </c>
      <c r="C3823" s="51" t="s">
        <v>24092</v>
      </c>
      <c r="D3823" s="2" t="s">
        <v>7205</v>
      </c>
      <c r="E3823" s="8" t="s">
        <v>5999</v>
      </c>
      <c r="F3823" s="8" t="s">
        <v>2136</v>
      </c>
      <c r="G3823" s="51" t="s">
        <v>19294</v>
      </c>
      <c r="H3823" s="8" t="s">
        <v>24333</v>
      </c>
      <c r="I3823" s="8" t="s">
        <v>49</v>
      </c>
      <c r="J3823" s="10">
        <v>3.4</v>
      </c>
      <c r="K3823" s="8" t="s">
        <v>24334</v>
      </c>
      <c r="L3823" s="8"/>
      <c r="M3823" s="8"/>
      <c r="N3823" s="51" t="s">
        <v>24355</v>
      </c>
      <c r="O3823" s="51" t="s">
        <v>52</v>
      </c>
      <c r="P3823" s="51"/>
      <c r="Q3823" s="51"/>
      <c r="R3823" s="51" t="s">
        <v>411</v>
      </c>
      <c r="S3823" s="51" t="s">
        <v>24356</v>
      </c>
      <c r="T3823" s="11" t="str">
        <f t="shared" si="2"/>
        <v>James Goss</v>
      </c>
      <c r="U3823" s="13" t="s">
        <v>311</v>
      </c>
      <c r="V3823" s="51" t="s">
        <v>24357</v>
      </c>
      <c r="W3823" s="51" t="s">
        <v>24358</v>
      </c>
      <c r="X3823" s="94" t="s">
        <v>24339</v>
      </c>
      <c r="Y3823" s="51" t="s">
        <v>60</v>
      </c>
      <c r="Z3823" s="56" t="s">
        <v>24340</v>
      </c>
      <c r="AA3823" s="56" t="s">
        <v>24359</v>
      </c>
      <c r="AB3823" s="56" t="s">
        <v>24341</v>
      </c>
      <c r="AC3823" s="51" t="s">
        <v>60</v>
      </c>
      <c r="AD3823" s="56" t="s">
        <v>24342</v>
      </c>
      <c r="AE3823" s="51" t="s">
        <v>24343</v>
      </c>
      <c r="AF3823" s="8" t="s">
        <v>24344</v>
      </c>
      <c r="AG3823" s="8" t="s">
        <v>7219</v>
      </c>
      <c r="AH3823" s="8" t="s">
        <v>65</v>
      </c>
      <c r="AI3823" s="8" t="s">
        <v>233</v>
      </c>
      <c r="AJ3823" s="8"/>
      <c r="AK3823" s="8"/>
      <c r="AL3823" s="8"/>
      <c r="AM3823" s="8"/>
      <c r="AN3823" s="8" t="s">
        <v>24345</v>
      </c>
      <c r="AO3823" s="8" t="s">
        <v>24346</v>
      </c>
      <c r="AP3823" s="29" t="s">
        <v>24344</v>
      </c>
      <c r="AQ3823" s="11">
        <v>2159.0</v>
      </c>
    </row>
    <row r="3824">
      <c r="A3824" s="8" t="str">
        <f t="shared" si="1"/>
        <v>Doug Schneider</v>
      </c>
      <c r="B3824" s="51" t="s">
        <v>24332</v>
      </c>
      <c r="C3824" s="51" t="s">
        <v>24092</v>
      </c>
      <c r="D3824" s="2" t="s">
        <v>7205</v>
      </c>
      <c r="E3824" s="8" t="s">
        <v>5999</v>
      </c>
      <c r="F3824" s="8" t="s">
        <v>2136</v>
      </c>
      <c r="G3824" s="51" t="s">
        <v>19294</v>
      </c>
      <c r="H3824" s="13" t="s">
        <v>24333</v>
      </c>
      <c r="I3824" s="8" t="s">
        <v>49</v>
      </c>
      <c r="J3824" s="10">
        <v>3.4</v>
      </c>
      <c r="K3824" s="8" t="s">
        <v>24334</v>
      </c>
      <c r="L3824" s="8"/>
      <c r="M3824" s="8"/>
      <c r="N3824" s="51" t="s">
        <v>24360</v>
      </c>
      <c r="O3824" s="51" t="s">
        <v>52</v>
      </c>
      <c r="P3824" s="51"/>
      <c r="Q3824" s="51"/>
      <c r="R3824" s="51" t="s">
        <v>811</v>
      </c>
      <c r="S3824" s="51" t="s">
        <v>23336</v>
      </c>
      <c r="T3824" s="11" t="str">
        <f t="shared" si="2"/>
        <v>Doug Schneider</v>
      </c>
      <c r="U3824" s="51" t="s">
        <v>160</v>
      </c>
      <c r="V3824" s="51"/>
      <c r="W3824" s="51"/>
      <c r="X3824" s="94" t="s">
        <v>24339</v>
      </c>
      <c r="Y3824" s="51" t="s">
        <v>60</v>
      </c>
      <c r="Z3824" s="56" t="s">
        <v>24340</v>
      </c>
      <c r="AA3824" s="56" t="s">
        <v>24361</v>
      </c>
      <c r="AB3824" s="51" t="s">
        <v>60</v>
      </c>
      <c r="AC3824" s="51" t="s">
        <v>60</v>
      </c>
      <c r="AD3824" s="56" t="s">
        <v>24342</v>
      </c>
      <c r="AE3824" s="51" t="s">
        <v>24343</v>
      </c>
      <c r="AF3824" s="8" t="s">
        <v>24344</v>
      </c>
      <c r="AG3824" s="8" t="s">
        <v>7219</v>
      </c>
      <c r="AH3824" s="8" t="s">
        <v>65</v>
      </c>
      <c r="AI3824" s="8" t="s">
        <v>233</v>
      </c>
      <c r="AJ3824" s="8"/>
      <c r="AK3824" s="8"/>
      <c r="AL3824" s="8"/>
      <c r="AM3824" s="8"/>
      <c r="AN3824" s="8" t="s">
        <v>24345</v>
      </c>
      <c r="AO3824" s="8" t="s">
        <v>24346</v>
      </c>
      <c r="AP3824" s="29" t="s">
        <v>24344</v>
      </c>
      <c r="AQ3824" s="11">
        <v>2159.0</v>
      </c>
    </row>
    <row r="3825">
      <c r="A3825" s="8" t="str">
        <f t="shared" si="1"/>
        <v>Alexa Wandy</v>
      </c>
      <c r="B3825" s="51" t="s">
        <v>24332</v>
      </c>
      <c r="C3825" s="51" t="s">
        <v>24092</v>
      </c>
      <c r="D3825" s="2" t="s">
        <v>7205</v>
      </c>
      <c r="E3825" s="8" t="s">
        <v>5999</v>
      </c>
      <c r="F3825" s="8" t="s">
        <v>2136</v>
      </c>
      <c r="G3825" s="51" t="s">
        <v>19294</v>
      </c>
      <c r="H3825" s="8" t="s">
        <v>24333</v>
      </c>
      <c r="I3825" s="8" t="s">
        <v>49</v>
      </c>
      <c r="J3825" s="10">
        <v>3.4</v>
      </c>
      <c r="K3825" s="8" t="s">
        <v>24334</v>
      </c>
      <c r="L3825" s="8"/>
      <c r="M3825" s="8"/>
      <c r="N3825" s="51" t="s">
        <v>24362</v>
      </c>
      <c r="O3825" s="51" t="s">
        <v>52</v>
      </c>
      <c r="P3825" s="51"/>
      <c r="Q3825" s="51"/>
      <c r="R3825" s="51" t="s">
        <v>24363</v>
      </c>
      <c r="S3825" s="51" t="s">
        <v>24364</v>
      </c>
      <c r="T3825" s="11" t="str">
        <f t="shared" si="2"/>
        <v>Alexa Wandy</v>
      </c>
      <c r="U3825" s="51" t="s">
        <v>80</v>
      </c>
      <c r="V3825" s="51" t="s">
        <v>24365</v>
      </c>
      <c r="W3825" s="51" t="s">
        <v>24366</v>
      </c>
      <c r="X3825" s="94" t="s">
        <v>24339</v>
      </c>
      <c r="Y3825" s="56" t="s">
        <v>24367</v>
      </c>
      <c r="Z3825" s="56" t="s">
        <v>24340</v>
      </c>
      <c r="AA3825" s="56" t="s">
        <v>24368</v>
      </c>
      <c r="AB3825" s="56" t="s">
        <v>24341</v>
      </c>
      <c r="AC3825" s="51" t="s">
        <v>60</v>
      </c>
      <c r="AD3825" s="56" t="s">
        <v>24342</v>
      </c>
      <c r="AE3825" s="51" t="s">
        <v>24343</v>
      </c>
      <c r="AF3825" s="8" t="s">
        <v>24344</v>
      </c>
      <c r="AG3825" s="8" t="s">
        <v>7219</v>
      </c>
      <c r="AH3825" s="8" t="s">
        <v>65</v>
      </c>
      <c r="AI3825" s="8" t="s">
        <v>233</v>
      </c>
      <c r="AJ3825" s="8"/>
      <c r="AK3825" s="8"/>
      <c r="AL3825" s="8"/>
      <c r="AM3825" s="8"/>
      <c r="AN3825" s="8" t="s">
        <v>24345</v>
      </c>
      <c r="AO3825" s="8" t="s">
        <v>24346</v>
      </c>
      <c r="AP3825" s="29" t="s">
        <v>24344</v>
      </c>
      <c r="AQ3825" s="11">
        <v>2159.0</v>
      </c>
    </row>
    <row r="3826">
      <c r="A3826" s="8" t="str">
        <f t="shared" si="1"/>
        <v>Zachary Ferrara</v>
      </c>
      <c r="B3826" s="51" t="s">
        <v>24332</v>
      </c>
      <c r="C3826" s="51" t="s">
        <v>24092</v>
      </c>
      <c r="D3826" s="2" t="s">
        <v>7205</v>
      </c>
      <c r="E3826" s="8" t="s">
        <v>5999</v>
      </c>
      <c r="F3826" s="8" t="s">
        <v>2136</v>
      </c>
      <c r="G3826" s="51" t="s">
        <v>19294</v>
      </c>
      <c r="H3826" s="8" t="s">
        <v>24333</v>
      </c>
      <c r="I3826" s="8" t="s">
        <v>49</v>
      </c>
      <c r="J3826" s="10">
        <v>3.4</v>
      </c>
      <c r="K3826" s="8" t="s">
        <v>24334</v>
      </c>
      <c r="L3826" s="8"/>
      <c r="M3826" s="8"/>
      <c r="N3826" s="51" t="s">
        <v>24369</v>
      </c>
      <c r="O3826" s="51" t="s">
        <v>52</v>
      </c>
      <c r="P3826" s="51"/>
      <c r="Q3826" s="51"/>
      <c r="R3826" s="51" t="s">
        <v>7770</v>
      </c>
      <c r="S3826" s="51" t="s">
        <v>11276</v>
      </c>
      <c r="T3826" s="11" t="str">
        <f t="shared" si="2"/>
        <v>Zachary Ferrara</v>
      </c>
      <c r="U3826" s="51" t="s">
        <v>80</v>
      </c>
      <c r="V3826" s="51" t="s">
        <v>24370</v>
      </c>
      <c r="W3826" s="51" t="s">
        <v>24358</v>
      </c>
      <c r="X3826" s="94" t="s">
        <v>24339</v>
      </c>
      <c r="Y3826" s="51" t="s">
        <v>60</v>
      </c>
      <c r="Z3826" s="56" t="s">
        <v>24340</v>
      </c>
      <c r="AA3826" s="51" t="s">
        <v>60</v>
      </c>
      <c r="AB3826" s="56" t="s">
        <v>24341</v>
      </c>
      <c r="AC3826" s="51" t="s">
        <v>60</v>
      </c>
      <c r="AD3826" s="56" t="s">
        <v>24342</v>
      </c>
      <c r="AE3826" s="51" t="s">
        <v>24343</v>
      </c>
      <c r="AF3826" s="8" t="s">
        <v>24344</v>
      </c>
      <c r="AG3826" s="8" t="s">
        <v>7219</v>
      </c>
      <c r="AH3826" s="8" t="s">
        <v>65</v>
      </c>
      <c r="AI3826" s="8" t="s">
        <v>233</v>
      </c>
      <c r="AJ3826" s="8"/>
      <c r="AK3826" s="8"/>
      <c r="AL3826" s="8"/>
      <c r="AM3826" s="8"/>
      <c r="AN3826" s="8" t="s">
        <v>24345</v>
      </c>
      <c r="AO3826" s="8" t="s">
        <v>24346</v>
      </c>
      <c r="AP3826" s="29" t="s">
        <v>24344</v>
      </c>
      <c r="AQ3826" s="11">
        <v>2159.0</v>
      </c>
    </row>
    <row r="3827">
      <c r="A3827" s="8" t="str">
        <f t="shared" si="1"/>
        <v>Cedric Williams</v>
      </c>
      <c r="B3827" s="8" t="s">
        <v>24371</v>
      </c>
      <c r="C3827" s="51" t="s">
        <v>20055</v>
      </c>
      <c r="D3827" s="2" t="s">
        <v>7205</v>
      </c>
      <c r="E3827" s="8" t="s">
        <v>7277</v>
      </c>
      <c r="F3827" s="8" t="s">
        <v>2136</v>
      </c>
      <c r="G3827" s="51" t="s">
        <v>19294</v>
      </c>
      <c r="H3827" s="8" t="s">
        <v>24372</v>
      </c>
      <c r="I3827" s="8" t="s">
        <v>49</v>
      </c>
      <c r="J3827" s="10">
        <v>3.7</v>
      </c>
      <c r="K3827" s="8" t="s">
        <v>24373</v>
      </c>
      <c r="L3827" s="8" t="s">
        <v>8453</v>
      </c>
      <c r="M3827" s="8"/>
      <c r="N3827" s="51" t="s">
        <v>24374</v>
      </c>
      <c r="O3827" s="57" t="s">
        <v>52</v>
      </c>
      <c r="P3827" s="51"/>
      <c r="Q3827" s="51"/>
      <c r="R3827" s="57" t="s">
        <v>19433</v>
      </c>
      <c r="S3827" s="57" t="s">
        <v>1878</v>
      </c>
      <c r="T3827" s="11" t="str">
        <f t="shared" si="2"/>
        <v>Cedric Williams</v>
      </c>
      <c r="U3827" s="57" t="s">
        <v>412</v>
      </c>
      <c r="V3827" s="51"/>
      <c r="W3827" s="51"/>
      <c r="X3827" s="51" t="s">
        <v>24375</v>
      </c>
      <c r="Y3827" s="51" t="s">
        <v>60</v>
      </c>
      <c r="Z3827" s="56" t="s">
        <v>24376</v>
      </c>
      <c r="AA3827" s="51" t="s">
        <v>60</v>
      </c>
      <c r="AB3827" s="51" t="s">
        <v>60</v>
      </c>
      <c r="AC3827" s="51" t="s">
        <v>60</v>
      </c>
      <c r="AD3827" s="56" t="s">
        <v>24377</v>
      </c>
      <c r="AE3827" s="51" t="s">
        <v>24378</v>
      </c>
      <c r="AF3827" s="8" t="s">
        <v>24371</v>
      </c>
      <c r="AG3827" s="8" t="s">
        <v>7219</v>
      </c>
      <c r="AH3827" s="8" t="s">
        <v>543</v>
      </c>
      <c r="AI3827" s="8" t="s">
        <v>18832</v>
      </c>
      <c r="AJ3827" s="8"/>
      <c r="AK3827" s="8" t="s">
        <v>3024</v>
      </c>
      <c r="AL3827" s="8" t="s">
        <v>24379</v>
      </c>
      <c r="AM3827" s="8" t="s">
        <v>5539</v>
      </c>
      <c r="AN3827" s="8" t="s">
        <v>24380</v>
      </c>
      <c r="AO3827" s="8" t="s">
        <v>24381</v>
      </c>
      <c r="AP3827" s="14" t="s">
        <v>24371</v>
      </c>
      <c r="AQ3827" s="11">
        <v>26135.0</v>
      </c>
    </row>
    <row r="3828">
      <c r="A3828" s="8" t="str">
        <f t="shared" si="1"/>
        <v>Tyler Deck Shipley</v>
      </c>
      <c r="B3828" s="51" t="s">
        <v>24371</v>
      </c>
      <c r="C3828" s="51" t="s">
        <v>20055</v>
      </c>
      <c r="D3828" s="2" t="s">
        <v>7205</v>
      </c>
      <c r="E3828" s="8" t="s">
        <v>7277</v>
      </c>
      <c r="F3828" s="8" t="s">
        <v>2136</v>
      </c>
      <c r="G3828" s="51" t="s">
        <v>19294</v>
      </c>
      <c r="H3828" s="13" t="s">
        <v>24372</v>
      </c>
      <c r="I3828" s="8" t="s">
        <v>49</v>
      </c>
      <c r="J3828" s="10">
        <v>3.7</v>
      </c>
      <c r="K3828" s="8" t="s">
        <v>24373</v>
      </c>
      <c r="L3828" s="8" t="s">
        <v>8453</v>
      </c>
      <c r="M3828" s="8"/>
      <c r="N3828" s="51" t="s">
        <v>24382</v>
      </c>
      <c r="O3828" s="51" t="s">
        <v>52</v>
      </c>
      <c r="P3828" s="51"/>
      <c r="Q3828" s="51"/>
      <c r="R3828" s="51" t="s">
        <v>1514</v>
      </c>
      <c r="S3828" s="51" t="s">
        <v>24383</v>
      </c>
      <c r="T3828" s="11" t="str">
        <f t="shared" si="2"/>
        <v>Tyler Deck Shipley</v>
      </c>
      <c r="U3828" s="57" t="s">
        <v>7483</v>
      </c>
      <c r="V3828" s="51" t="s">
        <v>24384</v>
      </c>
      <c r="W3828" s="57" t="s">
        <v>24385</v>
      </c>
      <c r="X3828" s="94" t="s">
        <v>24375</v>
      </c>
      <c r="Y3828" s="51" t="s">
        <v>60</v>
      </c>
      <c r="Z3828" s="56" t="s">
        <v>24376</v>
      </c>
      <c r="AA3828" s="51" t="s">
        <v>60</v>
      </c>
      <c r="AB3828" s="51" t="s">
        <v>60</v>
      </c>
      <c r="AC3828" s="51" t="s">
        <v>60</v>
      </c>
      <c r="AD3828" s="56" t="s">
        <v>24377</v>
      </c>
      <c r="AE3828" s="51" t="s">
        <v>24378</v>
      </c>
      <c r="AF3828" s="8" t="s">
        <v>24371</v>
      </c>
      <c r="AG3828" s="8" t="s">
        <v>7219</v>
      </c>
      <c r="AH3828" s="8" t="s">
        <v>543</v>
      </c>
      <c r="AI3828" s="8" t="s">
        <v>233</v>
      </c>
      <c r="AJ3828" s="8"/>
      <c r="AK3828" s="8" t="s">
        <v>3024</v>
      </c>
      <c r="AL3828" s="8" t="s">
        <v>24379</v>
      </c>
      <c r="AM3828" s="8" t="s">
        <v>5539</v>
      </c>
      <c r="AN3828" s="8" t="s">
        <v>24380</v>
      </c>
      <c r="AO3828" s="8" t="s">
        <v>24386</v>
      </c>
      <c r="AP3828" s="29" t="s">
        <v>24371</v>
      </c>
      <c r="AQ3828" s="11">
        <v>26135.0</v>
      </c>
    </row>
    <row r="3829">
      <c r="A3829" s="8" t="str">
        <f t="shared" si="1"/>
        <v>Chudi Ikpeazu</v>
      </c>
      <c r="B3829" s="8" t="s">
        <v>24371</v>
      </c>
      <c r="C3829" s="51" t="s">
        <v>20055</v>
      </c>
      <c r="D3829" s="9" t="s">
        <v>7205</v>
      </c>
      <c r="E3829" s="8" t="s">
        <v>7277</v>
      </c>
      <c r="F3829" s="8" t="s">
        <v>2136</v>
      </c>
      <c r="G3829" s="8" t="s">
        <v>19294</v>
      </c>
      <c r="H3829" s="8" t="s">
        <v>24372</v>
      </c>
      <c r="I3829" s="8" t="s">
        <v>49</v>
      </c>
      <c r="J3829" s="10">
        <v>3.7</v>
      </c>
      <c r="K3829" s="8" t="s">
        <v>24373</v>
      </c>
      <c r="L3829" s="8" t="s">
        <v>8453</v>
      </c>
      <c r="M3829" s="8"/>
      <c r="N3829" s="8" t="s">
        <v>24387</v>
      </c>
      <c r="O3829" s="13" t="s">
        <v>52</v>
      </c>
      <c r="P3829" s="51"/>
      <c r="Q3829" s="51"/>
      <c r="R3829" s="13" t="s">
        <v>24388</v>
      </c>
      <c r="S3829" s="13" t="s">
        <v>24389</v>
      </c>
      <c r="T3829" s="11" t="str">
        <f t="shared" si="2"/>
        <v>Chudi Ikpeazu</v>
      </c>
      <c r="U3829" s="13" t="s">
        <v>160</v>
      </c>
      <c r="V3829" s="8"/>
      <c r="W3829" s="8"/>
      <c r="X3829" s="8" t="s">
        <v>24375</v>
      </c>
      <c r="Y3829" s="51" t="s">
        <v>60</v>
      </c>
      <c r="Z3829" s="56" t="s">
        <v>24376</v>
      </c>
      <c r="AA3829" s="51" t="s">
        <v>60</v>
      </c>
      <c r="AB3829" s="51" t="s">
        <v>60</v>
      </c>
      <c r="AC3829" s="51" t="s">
        <v>60</v>
      </c>
      <c r="AD3829" s="56" t="s">
        <v>24377</v>
      </c>
      <c r="AE3829" s="8" t="s">
        <v>24378</v>
      </c>
      <c r="AF3829" s="8" t="s">
        <v>24371</v>
      </c>
      <c r="AG3829" s="8" t="s">
        <v>7219</v>
      </c>
      <c r="AH3829" s="8" t="s">
        <v>543</v>
      </c>
      <c r="AI3829" s="8" t="s">
        <v>18832</v>
      </c>
      <c r="AJ3829" s="8"/>
      <c r="AK3829" s="8" t="s">
        <v>3024</v>
      </c>
      <c r="AL3829" s="8" t="s">
        <v>24379</v>
      </c>
      <c r="AM3829" s="8" t="s">
        <v>5539</v>
      </c>
      <c r="AN3829" s="8" t="s">
        <v>24380</v>
      </c>
      <c r="AO3829" s="8" t="s">
        <v>24381</v>
      </c>
      <c r="AP3829" s="14" t="s">
        <v>24371</v>
      </c>
      <c r="AQ3829" s="11">
        <v>26135.0</v>
      </c>
    </row>
    <row r="3830">
      <c r="A3830" s="8" t="str">
        <f t="shared" si="1"/>
        <v>John Trautmann</v>
      </c>
      <c r="B3830" s="51" t="s">
        <v>24371</v>
      </c>
      <c r="C3830" s="51" t="s">
        <v>20055</v>
      </c>
      <c r="D3830" s="2" t="s">
        <v>7205</v>
      </c>
      <c r="E3830" s="8" t="s">
        <v>7277</v>
      </c>
      <c r="F3830" s="8" t="s">
        <v>2136</v>
      </c>
      <c r="G3830" s="51" t="s">
        <v>19294</v>
      </c>
      <c r="H3830" s="13" t="s">
        <v>24372</v>
      </c>
      <c r="I3830" s="8" t="s">
        <v>49</v>
      </c>
      <c r="J3830" s="10">
        <v>3.7</v>
      </c>
      <c r="K3830" s="8" t="s">
        <v>24373</v>
      </c>
      <c r="L3830" s="8" t="s">
        <v>8453</v>
      </c>
      <c r="M3830" s="8"/>
      <c r="N3830" s="51" t="s">
        <v>24390</v>
      </c>
      <c r="O3830" s="51" t="s">
        <v>52</v>
      </c>
      <c r="P3830" s="51"/>
      <c r="Q3830" s="51"/>
      <c r="R3830" s="51" t="s">
        <v>1997</v>
      </c>
      <c r="S3830" s="51" t="s">
        <v>24391</v>
      </c>
      <c r="T3830" s="11" t="str">
        <f t="shared" si="2"/>
        <v>John Trautmann</v>
      </c>
      <c r="U3830" s="57" t="s">
        <v>106</v>
      </c>
      <c r="V3830" s="51" t="s">
        <v>24392</v>
      </c>
      <c r="W3830" s="51"/>
      <c r="X3830" s="94" t="s">
        <v>24375</v>
      </c>
      <c r="Y3830" s="56" t="s">
        <v>24393</v>
      </c>
      <c r="Z3830" s="56" t="s">
        <v>24376</v>
      </c>
      <c r="AA3830" s="51" t="s">
        <v>60</v>
      </c>
      <c r="AB3830" s="51" t="s">
        <v>60</v>
      </c>
      <c r="AC3830" s="51" t="s">
        <v>60</v>
      </c>
      <c r="AD3830" s="56" t="s">
        <v>24377</v>
      </c>
      <c r="AE3830" s="51" t="s">
        <v>24378</v>
      </c>
      <c r="AF3830" s="8" t="s">
        <v>24371</v>
      </c>
      <c r="AG3830" s="8" t="s">
        <v>7219</v>
      </c>
      <c r="AH3830" s="8" t="s">
        <v>543</v>
      </c>
      <c r="AI3830" s="8" t="s">
        <v>233</v>
      </c>
      <c r="AJ3830" s="8"/>
      <c r="AK3830" s="8" t="s">
        <v>3024</v>
      </c>
      <c r="AL3830" s="8" t="s">
        <v>24379</v>
      </c>
      <c r="AM3830" s="8" t="s">
        <v>5539</v>
      </c>
      <c r="AN3830" s="8" t="s">
        <v>24380</v>
      </c>
      <c r="AO3830" s="8" t="s">
        <v>24386</v>
      </c>
      <c r="AP3830" s="29" t="s">
        <v>24371</v>
      </c>
      <c r="AQ3830" s="11">
        <v>26135.0</v>
      </c>
    </row>
    <row r="3831">
      <c r="A3831" s="8" t="str">
        <f t="shared" si="1"/>
        <v>Joanna Thompson</v>
      </c>
      <c r="B3831" s="51" t="s">
        <v>24371</v>
      </c>
      <c r="C3831" s="51" t="s">
        <v>20055</v>
      </c>
      <c r="D3831" s="2" t="s">
        <v>7205</v>
      </c>
      <c r="E3831" s="8" t="s">
        <v>7277</v>
      </c>
      <c r="F3831" s="8" t="s">
        <v>2136</v>
      </c>
      <c r="G3831" s="51" t="s">
        <v>19294</v>
      </c>
      <c r="H3831" s="13" t="s">
        <v>24372</v>
      </c>
      <c r="I3831" s="8" t="s">
        <v>49</v>
      </c>
      <c r="J3831" s="10">
        <v>3.7</v>
      </c>
      <c r="K3831" s="8" t="s">
        <v>24373</v>
      </c>
      <c r="L3831" s="8" t="s">
        <v>8453</v>
      </c>
      <c r="M3831" s="8"/>
      <c r="N3831" s="51" t="s">
        <v>24394</v>
      </c>
      <c r="O3831" s="51" t="s">
        <v>52</v>
      </c>
      <c r="P3831" s="51"/>
      <c r="Q3831" s="51"/>
      <c r="R3831" s="51" t="s">
        <v>1651</v>
      </c>
      <c r="S3831" s="51" t="s">
        <v>3414</v>
      </c>
      <c r="T3831" s="11" t="str">
        <f t="shared" si="2"/>
        <v>Joanna Thompson</v>
      </c>
      <c r="U3831" s="57" t="s">
        <v>106</v>
      </c>
      <c r="V3831" s="51" t="s">
        <v>24395</v>
      </c>
      <c r="W3831" s="51"/>
      <c r="X3831" s="94" t="s">
        <v>24375</v>
      </c>
      <c r="Y3831" s="56" t="s">
        <v>24396</v>
      </c>
      <c r="Z3831" s="56" t="s">
        <v>24376</v>
      </c>
      <c r="AA3831" s="51" t="s">
        <v>60</v>
      </c>
      <c r="AB3831" s="51" t="s">
        <v>60</v>
      </c>
      <c r="AC3831" s="51" t="s">
        <v>60</v>
      </c>
      <c r="AD3831" s="56" t="s">
        <v>24377</v>
      </c>
      <c r="AE3831" s="51" t="s">
        <v>24378</v>
      </c>
      <c r="AF3831" s="8" t="s">
        <v>24371</v>
      </c>
      <c r="AG3831" s="8" t="s">
        <v>7219</v>
      </c>
      <c r="AH3831" s="8" t="s">
        <v>543</v>
      </c>
      <c r="AI3831" s="8" t="s">
        <v>233</v>
      </c>
      <c r="AJ3831" s="8"/>
      <c r="AK3831" s="8" t="s">
        <v>3024</v>
      </c>
      <c r="AL3831" s="8" t="s">
        <v>24379</v>
      </c>
      <c r="AM3831" s="8" t="s">
        <v>5539</v>
      </c>
      <c r="AN3831" s="8" t="s">
        <v>24380</v>
      </c>
      <c r="AO3831" s="8" t="s">
        <v>24386</v>
      </c>
      <c r="AP3831" s="29" t="s">
        <v>24371</v>
      </c>
      <c r="AQ3831" s="11">
        <v>26135.0</v>
      </c>
    </row>
    <row r="3832">
      <c r="A3832" s="8" t="str">
        <f t="shared" si="1"/>
        <v>Grace Richardson</v>
      </c>
      <c r="B3832" s="51" t="s">
        <v>24371</v>
      </c>
      <c r="C3832" s="51" t="s">
        <v>20055</v>
      </c>
      <c r="D3832" s="2" t="s">
        <v>7205</v>
      </c>
      <c r="E3832" s="8" t="s">
        <v>7277</v>
      </c>
      <c r="F3832" s="8" t="s">
        <v>2136</v>
      </c>
      <c r="G3832" s="51" t="s">
        <v>19294</v>
      </c>
      <c r="H3832" s="8" t="s">
        <v>24372</v>
      </c>
      <c r="I3832" s="8" t="s">
        <v>49</v>
      </c>
      <c r="J3832" s="10">
        <v>3.7</v>
      </c>
      <c r="K3832" s="8" t="s">
        <v>24373</v>
      </c>
      <c r="L3832" s="8" t="s">
        <v>8453</v>
      </c>
      <c r="M3832" s="8"/>
      <c r="N3832" s="51" t="s">
        <v>24397</v>
      </c>
      <c r="O3832" s="51" t="s">
        <v>52</v>
      </c>
      <c r="P3832" s="51"/>
      <c r="Q3832" s="51"/>
      <c r="R3832" s="51" t="s">
        <v>5357</v>
      </c>
      <c r="S3832" s="51" t="s">
        <v>18742</v>
      </c>
      <c r="T3832" s="11" t="str">
        <f t="shared" si="2"/>
        <v>Grace Richardson</v>
      </c>
      <c r="U3832" s="51" t="s">
        <v>80</v>
      </c>
      <c r="V3832" s="51"/>
      <c r="W3832" s="51"/>
      <c r="X3832" s="51" t="s">
        <v>24375</v>
      </c>
      <c r="Y3832" s="51" t="s">
        <v>60</v>
      </c>
      <c r="Z3832" s="56" t="s">
        <v>24376</v>
      </c>
      <c r="AA3832" s="51" t="s">
        <v>60</v>
      </c>
      <c r="AB3832" s="51" t="s">
        <v>60</v>
      </c>
      <c r="AC3832" s="56" t="s">
        <v>24398</v>
      </c>
      <c r="AD3832" s="56" t="s">
        <v>24377</v>
      </c>
      <c r="AE3832" s="51" t="s">
        <v>24378</v>
      </c>
      <c r="AF3832" s="8" t="s">
        <v>24371</v>
      </c>
      <c r="AG3832" s="8" t="s">
        <v>7219</v>
      </c>
      <c r="AH3832" s="8" t="s">
        <v>543</v>
      </c>
      <c r="AI3832" s="8" t="s">
        <v>18832</v>
      </c>
      <c r="AJ3832" s="8"/>
      <c r="AK3832" s="8" t="s">
        <v>3024</v>
      </c>
      <c r="AL3832" s="8" t="s">
        <v>24379</v>
      </c>
      <c r="AM3832" s="8" t="s">
        <v>5539</v>
      </c>
      <c r="AN3832" s="8" t="s">
        <v>24380</v>
      </c>
      <c r="AO3832" s="8" t="s">
        <v>24386</v>
      </c>
      <c r="AP3832" s="29" t="s">
        <v>24371</v>
      </c>
      <c r="AQ3832" s="11">
        <v>26135.0</v>
      </c>
    </row>
    <row r="3833">
      <c r="A3833" s="8" t="str">
        <f t="shared" si="1"/>
        <v>Christina Sancho-Spore</v>
      </c>
      <c r="B3833" s="8" t="s">
        <v>24399</v>
      </c>
      <c r="C3833" s="51" t="s">
        <v>19588</v>
      </c>
      <c r="D3833" s="9" t="s">
        <v>7205</v>
      </c>
      <c r="E3833" s="8" t="s">
        <v>7277</v>
      </c>
      <c r="F3833" s="8" t="s">
        <v>2136</v>
      </c>
      <c r="G3833" s="8" t="s">
        <v>19294</v>
      </c>
      <c r="H3833" s="8" t="s">
        <v>24400</v>
      </c>
      <c r="I3833" s="8" t="s">
        <v>49</v>
      </c>
      <c r="J3833" s="10">
        <v>3.6</v>
      </c>
      <c r="K3833" s="8" t="s">
        <v>24401</v>
      </c>
      <c r="L3833" s="8" t="s">
        <v>86</v>
      </c>
      <c r="M3833" s="8" t="s">
        <v>86</v>
      </c>
      <c r="N3833" s="8" t="s">
        <v>24402</v>
      </c>
      <c r="O3833" s="8" t="s">
        <v>52</v>
      </c>
      <c r="P3833" s="51"/>
      <c r="Q3833" s="51"/>
      <c r="R3833" s="8" t="s">
        <v>7816</v>
      </c>
      <c r="S3833" s="8" t="s">
        <v>24403</v>
      </c>
      <c r="T3833" s="11" t="str">
        <f t="shared" si="2"/>
        <v>Christina Sancho-Spore</v>
      </c>
      <c r="U3833" s="8" t="s">
        <v>412</v>
      </c>
      <c r="V3833" s="8" t="s">
        <v>86</v>
      </c>
      <c r="W3833" s="8" t="s">
        <v>86</v>
      </c>
      <c r="X3833" s="8" t="s">
        <v>24404</v>
      </c>
      <c r="Y3833" s="51" t="s">
        <v>60</v>
      </c>
      <c r="Z3833" s="56" t="s">
        <v>24405</v>
      </c>
      <c r="AA3833" s="51" t="s">
        <v>60</v>
      </c>
      <c r="AB3833" s="51" t="s">
        <v>60</v>
      </c>
      <c r="AC3833" s="51" t="s">
        <v>60</v>
      </c>
      <c r="AD3833" s="56" t="s">
        <v>24406</v>
      </c>
      <c r="AE3833" s="51" t="s">
        <v>24407</v>
      </c>
      <c r="AF3833" s="8" t="s">
        <v>24408</v>
      </c>
      <c r="AG3833" s="8" t="s">
        <v>7219</v>
      </c>
      <c r="AH3833" s="8" t="s">
        <v>543</v>
      </c>
      <c r="AI3833" s="8" t="s">
        <v>18832</v>
      </c>
      <c r="AJ3833" s="8" t="s">
        <v>86</v>
      </c>
      <c r="AK3833" s="8" t="s">
        <v>1851</v>
      </c>
      <c r="AL3833" s="8" t="s">
        <v>4152</v>
      </c>
      <c r="AM3833" s="8" t="s">
        <v>2365</v>
      </c>
      <c r="AN3833" s="8" t="s">
        <v>422</v>
      </c>
      <c r="AO3833" s="8" t="s">
        <v>24409</v>
      </c>
      <c r="AP3833" s="29" t="s">
        <v>24408</v>
      </c>
      <c r="AQ3833" s="11">
        <v>3484.0</v>
      </c>
    </row>
    <row r="3834">
      <c r="A3834" s="8" t="str">
        <f t="shared" si="1"/>
        <v>Briana Nerud</v>
      </c>
      <c r="B3834" s="51" t="s">
        <v>24399</v>
      </c>
      <c r="C3834" s="51" t="s">
        <v>19588</v>
      </c>
      <c r="D3834" s="2" t="s">
        <v>7205</v>
      </c>
      <c r="E3834" s="8" t="s">
        <v>7277</v>
      </c>
      <c r="F3834" s="8" t="s">
        <v>2136</v>
      </c>
      <c r="G3834" s="51" t="s">
        <v>19294</v>
      </c>
      <c r="H3834" s="8" t="s">
        <v>24400</v>
      </c>
      <c r="I3834" s="8" t="s">
        <v>49</v>
      </c>
      <c r="J3834" s="10">
        <v>3.6</v>
      </c>
      <c r="K3834" s="8" t="s">
        <v>24401</v>
      </c>
      <c r="L3834" s="8"/>
      <c r="M3834" s="8"/>
      <c r="N3834" s="51" t="s">
        <v>24410</v>
      </c>
      <c r="O3834" s="51" t="s">
        <v>52</v>
      </c>
      <c r="P3834" s="51"/>
      <c r="Q3834" s="51"/>
      <c r="R3834" s="51" t="s">
        <v>24411</v>
      </c>
      <c r="S3834" s="51" t="s">
        <v>24412</v>
      </c>
      <c r="T3834" s="11" t="str">
        <f t="shared" si="2"/>
        <v>Briana Nerud</v>
      </c>
      <c r="U3834" s="51" t="s">
        <v>80</v>
      </c>
      <c r="V3834" s="51" t="s">
        <v>24413</v>
      </c>
      <c r="W3834" s="51"/>
      <c r="X3834" s="51" t="s">
        <v>24404</v>
      </c>
      <c r="Y3834" s="51" t="s">
        <v>60</v>
      </c>
      <c r="Z3834" s="56" t="s">
        <v>24405</v>
      </c>
      <c r="AA3834" s="51" t="s">
        <v>60</v>
      </c>
      <c r="AB3834" s="51" t="s">
        <v>60</v>
      </c>
      <c r="AC3834" s="51" t="s">
        <v>60</v>
      </c>
      <c r="AD3834" s="56" t="s">
        <v>24406</v>
      </c>
      <c r="AE3834" s="51" t="s">
        <v>24407</v>
      </c>
      <c r="AF3834" s="8" t="s">
        <v>24408</v>
      </c>
      <c r="AG3834" s="8" t="s">
        <v>7219</v>
      </c>
      <c r="AH3834" s="8" t="s">
        <v>543</v>
      </c>
      <c r="AI3834" s="8" t="s">
        <v>18832</v>
      </c>
      <c r="AJ3834" s="8"/>
      <c r="AK3834" s="8" t="s">
        <v>1851</v>
      </c>
      <c r="AL3834" s="8" t="s">
        <v>4152</v>
      </c>
      <c r="AM3834" s="8" t="s">
        <v>2365</v>
      </c>
      <c r="AN3834" s="8" t="s">
        <v>24414</v>
      </c>
      <c r="AO3834" s="8" t="s">
        <v>24409</v>
      </c>
      <c r="AP3834" s="29" t="s">
        <v>24408</v>
      </c>
      <c r="AQ3834" s="11">
        <v>3484.0</v>
      </c>
    </row>
    <row r="3835">
      <c r="A3835" s="8" t="str">
        <f t="shared" si="1"/>
        <v>Matthieu Ashley</v>
      </c>
      <c r="B3835" s="8" t="s">
        <v>24399</v>
      </c>
      <c r="C3835" s="51" t="s">
        <v>19588</v>
      </c>
      <c r="D3835" s="2" t="s">
        <v>7205</v>
      </c>
      <c r="E3835" s="57" t="s">
        <v>7277</v>
      </c>
      <c r="F3835" s="51" t="s">
        <v>2136</v>
      </c>
      <c r="G3835" s="51" t="s">
        <v>19294</v>
      </c>
      <c r="H3835" s="51" t="s">
        <v>24400</v>
      </c>
      <c r="I3835" s="59" t="s">
        <v>49</v>
      </c>
      <c r="J3835" s="60">
        <v>3.6</v>
      </c>
      <c r="K3835" s="51" t="s">
        <v>24401</v>
      </c>
      <c r="L3835" s="51"/>
      <c r="M3835" s="51"/>
      <c r="N3835" s="51" t="s">
        <v>24415</v>
      </c>
      <c r="O3835" s="51" t="s">
        <v>52</v>
      </c>
      <c r="P3835" s="51"/>
      <c r="Q3835" s="51"/>
      <c r="R3835" s="51" t="s">
        <v>24416</v>
      </c>
      <c r="S3835" s="51" t="s">
        <v>5711</v>
      </c>
      <c r="T3835" s="11" t="str">
        <f t="shared" si="2"/>
        <v>Matthieu Ashley</v>
      </c>
      <c r="U3835" s="51" t="s">
        <v>80</v>
      </c>
      <c r="V3835" s="51" t="s">
        <v>24417</v>
      </c>
      <c r="W3835" s="51"/>
      <c r="X3835" s="51" t="s">
        <v>24404</v>
      </c>
      <c r="Y3835" s="51" t="s">
        <v>60</v>
      </c>
      <c r="Z3835" s="56" t="s">
        <v>24405</v>
      </c>
      <c r="AA3835" s="51" t="s">
        <v>60</v>
      </c>
      <c r="AB3835" s="51" t="s">
        <v>60</v>
      </c>
      <c r="AC3835" s="56" t="s">
        <v>24418</v>
      </c>
      <c r="AD3835" s="56" t="s">
        <v>24406</v>
      </c>
      <c r="AE3835" s="51" t="s">
        <v>24407</v>
      </c>
      <c r="AF3835" s="57" t="s">
        <v>24408</v>
      </c>
      <c r="AG3835" s="57" t="s">
        <v>7219</v>
      </c>
      <c r="AH3835" s="57" t="s">
        <v>543</v>
      </c>
      <c r="AI3835" s="59" t="s">
        <v>18832</v>
      </c>
      <c r="AJ3835" s="51"/>
      <c r="AK3835" s="59" t="s">
        <v>1851</v>
      </c>
      <c r="AL3835" s="59" t="s">
        <v>4152</v>
      </c>
      <c r="AM3835" s="59" t="s">
        <v>2365</v>
      </c>
      <c r="AN3835" s="59" t="s">
        <v>24414</v>
      </c>
      <c r="AO3835" s="59" t="s">
        <v>24419</v>
      </c>
      <c r="AP3835" s="67" t="s">
        <v>24408</v>
      </c>
      <c r="AQ3835" s="68">
        <v>3484.0</v>
      </c>
    </row>
    <row r="3836">
      <c r="A3836" s="8" t="str">
        <f t="shared" si="1"/>
        <v>HC Haley has been removed. </v>
      </c>
      <c r="B3836" s="51" t="s">
        <v>24399</v>
      </c>
      <c r="C3836" s="51" t="s">
        <v>19588</v>
      </c>
      <c r="D3836" s="2" t="s">
        <v>7205</v>
      </c>
      <c r="E3836" s="8" t="s">
        <v>7277</v>
      </c>
      <c r="F3836" s="8" t="s">
        <v>2136</v>
      </c>
      <c r="G3836" s="51" t="s">
        <v>19294</v>
      </c>
      <c r="H3836" s="8" t="s">
        <v>24400</v>
      </c>
      <c r="I3836" s="8" t="s">
        <v>49</v>
      </c>
      <c r="J3836" s="10">
        <v>3.6</v>
      </c>
      <c r="K3836" s="8" t="s">
        <v>24401</v>
      </c>
      <c r="L3836" s="8"/>
      <c r="M3836" s="8"/>
      <c r="N3836" s="51" t="s">
        <v>24420</v>
      </c>
      <c r="O3836" s="51" t="s">
        <v>52</v>
      </c>
      <c r="P3836" s="51"/>
      <c r="Q3836" s="51" t="s">
        <v>2847</v>
      </c>
      <c r="R3836" s="51" t="s">
        <v>24421</v>
      </c>
      <c r="S3836" s="51"/>
      <c r="T3836" s="11" t="str">
        <f t="shared" si="2"/>
        <v>HC Haley has been removed. </v>
      </c>
      <c r="U3836" s="51"/>
      <c r="V3836" s="51"/>
      <c r="W3836" s="51"/>
      <c r="X3836" s="51" t="s">
        <v>24404</v>
      </c>
      <c r="Y3836" s="51" t="s">
        <v>60</v>
      </c>
      <c r="Z3836" s="56" t="s">
        <v>24405</v>
      </c>
      <c r="AA3836" s="51" t="s">
        <v>60</v>
      </c>
      <c r="AB3836" s="51" t="s">
        <v>60</v>
      </c>
      <c r="AC3836" s="51" t="s">
        <v>60</v>
      </c>
      <c r="AD3836" s="56" t="s">
        <v>24406</v>
      </c>
      <c r="AE3836" s="51" t="s">
        <v>24407</v>
      </c>
      <c r="AF3836" s="8" t="s">
        <v>24408</v>
      </c>
      <c r="AG3836" s="8" t="s">
        <v>7219</v>
      </c>
      <c r="AH3836" s="8" t="s">
        <v>543</v>
      </c>
      <c r="AI3836" s="8" t="s">
        <v>18832</v>
      </c>
      <c r="AJ3836" s="8"/>
      <c r="AK3836" s="8" t="s">
        <v>1851</v>
      </c>
      <c r="AL3836" s="8" t="s">
        <v>4152</v>
      </c>
      <c r="AM3836" s="8" t="s">
        <v>2365</v>
      </c>
      <c r="AN3836" s="8" t="s">
        <v>24414</v>
      </c>
      <c r="AO3836" s="8" t="s">
        <v>24409</v>
      </c>
      <c r="AP3836" s="29" t="s">
        <v>24408</v>
      </c>
      <c r="AQ3836" s="11">
        <v>3484.0</v>
      </c>
    </row>
    <row r="3837">
      <c r="A3837" s="8" t="str">
        <f t="shared" si="1"/>
        <v>Colin Tory</v>
      </c>
      <c r="B3837" s="51" t="s">
        <v>24422</v>
      </c>
      <c r="C3837" s="51" t="s">
        <v>24120</v>
      </c>
      <c r="D3837" s="2" t="s">
        <v>7205</v>
      </c>
      <c r="E3837" s="8" t="s">
        <v>285</v>
      </c>
      <c r="F3837" s="8" t="s">
        <v>2136</v>
      </c>
      <c r="G3837" s="51" t="s">
        <v>19294</v>
      </c>
      <c r="H3837" s="8" t="s">
        <v>24423</v>
      </c>
      <c r="I3837" s="8" t="s">
        <v>49</v>
      </c>
      <c r="J3837" s="10">
        <v>3.88</v>
      </c>
      <c r="K3837" s="8" t="s">
        <v>24424</v>
      </c>
      <c r="L3837" s="8" t="s">
        <v>1604</v>
      </c>
      <c r="M3837" s="8"/>
      <c r="N3837" s="51" t="s">
        <v>24425</v>
      </c>
      <c r="O3837" s="51" t="s">
        <v>52</v>
      </c>
      <c r="P3837" s="51"/>
      <c r="Q3837" s="51"/>
      <c r="R3837" s="51" t="s">
        <v>6107</v>
      </c>
      <c r="S3837" s="51" t="s">
        <v>24426</v>
      </c>
      <c r="T3837" s="11" t="str">
        <f t="shared" si="2"/>
        <v>Colin Tory</v>
      </c>
      <c r="U3837" s="51" t="s">
        <v>55</v>
      </c>
      <c r="V3837" s="51" t="s">
        <v>24427</v>
      </c>
      <c r="W3837" s="51" t="s">
        <v>24428</v>
      </c>
      <c r="X3837" s="94" t="s">
        <v>24429</v>
      </c>
      <c r="Y3837" s="51" t="s">
        <v>60</v>
      </c>
      <c r="Z3837" s="56" t="s">
        <v>24430</v>
      </c>
      <c r="AA3837" s="51" t="s">
        <v>60</v>
      </c>
      <c r="AB3837" s="56" t="s">
        <v>24431</v>
      </c>
      <c r="AC3837" s="51" t="s">
        <v>60</v>
      </c>
      <c r="AD3837" s="56" t="s">
        <v>24432</v>
      </c>
      <c r="AE3837" s="51" t="s">
        <v>24433</v>
      </c>
      <c r="AF3837" s="8" t="s">
        <v>24434</v>
      </c>
      <c r="AG3837" s="8" t="s">
        <v>7219</v>
      </c>
      <c r="AH3837" s="8" t="s">
        <v>232</v>
      </c>
      <c r="AI3837" s="8" t="s">
        <v>233</v>
      </c>
      <c r="AJ3837" s="8"/>
      <c r="AK3837" s="8" t="s">
        <v>8303</v>
      </c>
      <c r="AL3837" s="8" t="s">
        <v>6081</v>
      </c>
      <c r="AM3837" s="8" t="s">
        <v>24435</v>
      </c>
      <c r="AN3837" s="8" t="s">
        <v>24436</v>
      </c>
      <c r="AO3837" s="8" t="s">
        <v>24437</v>
      </c>
      <c r="AP3837" s="29" t="s">
        <v>24434</v>
      </c>
      <c r="AQ3837" s="11">
        <v>6265.0</v>
      </c>
    </row>
    <row r="3838">
      <c r="A3838" s="8" t="str">
        <f t="shared" si="1"/>
        <v>Allison Thayer</v>
      </c>
      <c r="B3838" s="51" t="s">
        <v>24422</v>
      </c>
      <c r="C3838" s="51" t="s">
        <v>24120</v>
      </c>
      <c r="D3838" s="2" t="s">
        <v>7205</v>
      </c>
      <c r="E3838" s="8" t="s">
        <v>285</v>
      </c>
      <c r="F3838" s="8" t="s">
        <v>2136</v>
      </c>
      <c r="G3838" s="51" t="s">
        <v>19294</v>
      </c>
      <c r="H3838" s="8" t="s">
        <v>24423</v>
      </c>
      <c r="I3838" s="8" t="s">
        <v>49</v>
      </c>
      <c r="J3838" s="10">
        <v>3.88</v>
      </c>
      <c r="K3838" s="8" t="s">
        <v>24424</v>
      </c>
      <c r="L3838" s="8" t="s">
        <v>1604</v>
      </c>
      <c r="M3838" s="8"/>
      <c r="N3838" s="51" t="s">
        <v>24438</v>
      </c>
      <c r="O3838" s="51" t="s">
        <v>52</v>
      </c>
      <c r="P3838" s="51"/>
      <c r="Q3838" s="51"/>
      <c r="R3838" s="51" t="s">
        <v>6097</v>
      </c>
      <c r="S3838" s="51" t="s">
        <v>24439</v>
      </c>
      <c r="T3838" s="11" t="str">
        <f t="shared" si="2"/>
        <v>Allison Thayer</v>
      </c>
      <c r="U3838" s="51" t="s">
        <v>21032</v>
      </c>
      <c r="V3838" s="51"/>
      <c r="W3838" s="51"/>
      <c r="X3838" s="94" t="s">
        <v>24429</v>
      </c>
      <c r="Y3838" s="51" t="s">
        <v>60</v>
      </c>
      <c r="Z3838" s="56" t="s">
        <v>24430</v>
      </c>
      <c r="AA3838" s="51" t="s">
        <v>60</v>
      </c>
      <c r="AB3838" s="56" t="s">
        <v>24431</v>
      </c>
      <c r="AC3838" s="51" t="s">
        <v>60</v>
      </c>
      <c r="AD3838" s="56" t="s">
        <v>24432</v>
      </c>
      <c r="AE3838" s="51" t="s">
        <v>24433</v>
      </c>
      <c r="AF3838" s="8" t="s">
        <v>24434</v>
      </c>
      <c r="AG3838" s="8" t="s">
        <v>7219</v>
      </c>
      <c r="AH3838" s="8" t="s">
        <v>232</v>
      </c>
      <c r="AI3838" s="8" t="s">
        <v>233</v>
      </c>
      <c r="AJ3838" s="8"/>
      <c r="AK3838" s="8" t="s">
        <v>8303</v>
      </c>
      <c r="AL3838" s="8" t="s">
        <v>6081</v>
      </c>
      <c r="AM3838" s="8" t="s">
        <v>24435</v>
      </c>
      <c r="AN3838" s="8" t="s">
        <v>24436</v>
      </c>
      <c r="AO3838" s="8" t="s">
        <v>24437</v>
      </c>
      <c r="AP3838" s="29" t="s">
        <v>24434</v>
      </c>
      <c r="AQ3838" s="11">
        <v>6265.0</v>
      </c>
    </row>
    <row r="3839">
      <c r="A3839" s="8" t="str">
        <f t="shared" si="1"/>
        <v>Rick Choppa</v>
      </c>
      <c r="B3839" s="51" t="s">
        <v>24422</v>
      </c>
      <c r="C3839" s="51" t="s">
        <v>24120</v>
      </c>
      <c r="D3839" s="2" t="s">
        <v>7205</v>
      </c>
      <c r="E3839" s="8" t="s">
        <v>285</v>
      </c>
      <c r="F3839" s="8" t="s">
        <v>2136</v>
      </c>
      <c r="G3839" s="51" t="s">
        <v>19294</v>
      </c>
      <c r="H3839" s="8" t="s">
        <v>24423</v>
      </c>
      <c r="I3839" s="8" t="s">
        <v>49</v>
      </c>
      <c r="J3839" s="10">
        <v>3.88</v>
      </c>
      <c r="K3839" s="8" t="s">
        <v>24424</v>
      </c>
      <c r="L3839" s="8" t="s">
        <v>1604</v>
      </c>
      <c r="M3839" s="8"/>
      <c r="N3839" s="51" t="s">
        <v>24440</v>
      </c>
      <c r="O3839" s="51" t="s">
        <v>52</v>
      </c>
      <c r="P3839" s="51"/>
      <c r="Q3839" s="51"/>
      <c r="R3839" s="51" t="s">
        <v>6737</v>
      </c>
      <c r="S3839" s="51" t="s">
        <v>24441</v>
      </c>
      <c r="T3839" s="11" t="str">
        <f t="shared" si="2"/>
        <v>Rick Choppa</v>
      </c>
      <c r="U3839" s="51" t="s">
        <v>24442</v>
      </c>
      <c r="V3839" s="51"/>
      <c r="W3839" s="51"/>
      <c r="X3839" s="94" t="s">
        <v>24429</v>
      </c>
      <c r="Y3839" s="51" t="s">
        <v>60</v>
      </c>
      <c r="Z3839" s="56" t="s">
        <v>24430</v>
      </c>
      <c r="AA3839" s="51" t="s">
        <v>60</v>
      </c>
      <c r="AB3839" s="56" t="s">
        <v>24431</v>
      </c>
      <c r="AC3839" s="51" t="s">
        <v>60</v>
      </c>
      <c r="AD3839" s="56" t="s">
        <v>24432</v>
      </c>
      <c r="AE3839" s="51" t="s">
        <v>24433</v>
      </c>
      <c r="AF3839" s="8" t="s">
        <v>24434</v>
      </c>
      <c r="AG3839" s="8" t="s">
        <v>7219</v>
      </c>
      <c r="AH3839" s="8" t="s">
        <v>232</v>
      </c>
      <c r="AI3839" s="8" t="s">
        <v>233</v>
      </c>
      <c r="AJ3839" s="8"/>
      <c r="AK3839" s="8" t="s">
        <v>8303</v>
      </c>
      <c r="AL3839" s="8" t="s">
        <v>6081</v>
      </c>
      <c r="AM3839" s="8" t="s">
        <v>24435</v>
      </c>
      <c r="AN3839" s="8" t="s">
        <v>24436</v>
      </c>
      <c r="AO3839" s="8" t="s">
        <v>24437</v>
      </c>
      <c r="AP3839" s="29" t="s">
        <v>24434</v>
      </c>
      <c r="AQ3839" s="11">
        <v>6265.0</v>
      </c>
    </row>
    <row r="3840">
      <c r="A3840" s="8" t="str">
        <f t="shared" si="1"/>
        <v>Warren Lutes</v>
      </c>
      <c r="B3840" s="51" t="s">
        <v>24422</v>
      </c>
      <c r="C3840" s="51" t="s">
        <v>24120</v>
      </c>
      <c r="D3840" s="2" t="s">
        <v>7205</v>
      </c>
      <c r="E3840" s="8" t="s">
        <v>285</v>
      </c>
      <c r="F3840" s="8" t="s">
        <v>2136</v>
      </c>
      <c r="G3840" s="51" t="s">
        <v>19294</v>
      </c>
      <c r="H3840" s="8" t="s">
        <v>24423</v>
      </c>
      <c r="I3840" s="8" t="s">
        <v>49</v>
      </c>
      <c r="J3840" s="10">
        <v>3.88</v>
      </c>
      <c r="K3840" s="8" t="s">
        <v>24424</v>
      </c>
      <c r="L3840" s="8" t="s">
        <v>1604</v>
      </c>
      <c r="M3840" s="8"/>
      <c r="N3840" s="51" t="s">
        <v>24443</v>
      </c>
      <c r="O3840" s="51" t="s">
        <v>52</v>
      </c>
      <c r="P3840" s="51"/>
      <c r="Q3840" s="51"/>
      <c r="R3840" s="51" t="s">
        <v>3853</v>
      </c>
      <c r="S3840" s="51" t="s">
        <v>24444</v>
      </c>
      <c r="T3840" s="11" t="str">
        <f t="shared" si="2"/>
        <v>Warren Lutes</v>
      </c>
      <c r="U3840" s="51" t="s">
        <v>5560</v>
      </c>
      <c r="V3840" s="51"/>
      <c r="W3840" s="51"/>
      <c r="X3840" s="94" t="s">
        <v>24429</v>
      </c>
      <c r="Y3840" s="51" t="s">
        <v>60</v>
      </c>
      <c r="Z3840" s="56" t="s">
        <v>24430</v>
      </c>
      <c r="AA3840" s="51" t="s">
        <v>60</v>
      </c>
      <c r="AB3840" s="56" t="s">
        <v>24431</v>
      </c>
      <c r="AC3840" s="51" t="s">
        <v>60</v>
      </c>
      <c r="AD3840" s="56" t="s">
        <v>24432</v>
      </c>
      <c r="AE3840" s="51" t="s">
        <v>24433</v>
      </c>
      <c r="AF3840" s="8" t="s">
        <v>24434</v>
      </c>
      <c r="AG3840" s="8" t="s">
        <v>7219</v>
      </c>
      <c r="AH3840" s="8" t="s">
        <v>232</v>
      </c>
      <c r="AI3840" s="8" t="s">
        <v>233</v>
      </c>
      <c r="AJ3840" s="8"/>
      <c r="AK3840" s="8" t="s">
        <v>8303</v>
      </c>
      <c r="AL3840" s="8" t="s">
        <v>6081</v>
      </c>
      <c r="AM3840" s="8" t="s">
        <v>24435</v>
      </c>
      <c r="AN3840" s="8" t="s">
        <v>24436</v>
      </c>
      <c r="AO3840" s="8" t="s">
        <v>24437</v>
      </c>
      <c r="AP3840" s="29" t="s">
        <v>24434</v>
      </c>
      <c r="AQ3840" s="11">
        <v>6265.0</v>
      </c>
    </row>
    <row r="3841">
      <c r="A3841" s="8" t="str">
        <f t="shared" si="1"/>
        <v>John Lynch</v>
      </c>
      <c r="B3841" s="51" t="s">
        <v>24422</v>
      </c>
      <c r="C3841" s="51" t="s">
        <v>24120</v>
      </c>
      <c r="D3841" s="2" t="s">
        <v>7205</v>
      </c>
      <c r="E3841" s="8" t="s">
        <v>285</v>
      </c>
      <c r="F3841" s="8" t="s">
        <v>2136</v>
      </c>
      <c r="G3841" s="51" t="s">
        <v>19294</v>
      </c>
      <c r="H3841" s="8" t="s">
        <v>24423</v>
      </c>
      <c r="I3841" s="8" t="s">
        <v>49</v>
      </c>
      <c r="J3841" s="10">
        <v>3.88</v>
      </c>
      <c r="K3841" s="8" t="s">
        <v>24424</v>
      </c>
      <c r="L3841" s="8" t="s">
        <v>1604</v>
      </c>
      <c r="M3841" s="8"/>
      <c r="N3841" s="51" t="s">
        <v>24445</v>
      </c>
      <c r="O3841" s="51" t="s">
        <v>52</v>
      </c>
      <c r="P3841" s="51"/>
      <c r="Q3841" s="51"/>
      <c r="R3841" s="51" t="s">
        <v>1997</v>
      </c>
      <c r="S3841" s="51" t="s">
        <v>12692</v>
      </c>
      <c r="T3841" s="11" t="str">
        <f t="shared" si="2"/>
        <v>John Lynch</v>
      </c>
      <c r="U3841" s="51" t="s">
        <v>106</v>
      </c>
      <c r="V3841" s="51" t="s">
        <v>24446</v>
      </c>
      <c r="W3841" s="51" t="s">
        <v>24447</v>
      </c>
      <c r="X3841" s="94" t="s">
        <v>24429</v>
      </c>
      <c r="Y3841" s="56" t="s">
        <v>24448</v>
      </c>
      <c r="Z3841" s="56" t="s">
        <v>24430</v>
      </c>
      <c r="AA3841" s="51" t="s">
        <v>60</v>
      </c>
      <c r="AB3841" s="56" t="s">
        <v>24431</v>
      </c>
      <c r="AC3841" s="51" t="s">
        <v>60</v>
      </c>
      <c r="AD3841" s="56" t="s">
        <v>24432</v>
      </c>
      <c r="AE3841" s="51" t="s">
        <v>24433</v>
      </c>
      <c r="AF3841" s="8" t="s">
        <v>24434</v>
      </c>
      <c r="AG3841" s="8" t="s">
        <v>7219</v>
      </c>
      <c r="AH3841" s="8" t="s">
        <v>232</v>
      </c>
      <c r="AI3841" s="8" t="s">
        <v>233</v>
      </c>
      <c r="AJ3841" s="8"/>
      <c r="AK3841" s="8" t="s">
        <v>8303</v>
      </c>
      <c r="AL3841" s="8" t="s">
        <v>6081</v>
      </c>
      <c r="AM3841" s="8" t="s">
        <v>24435</v>
      </c>
      <c r="AN3841" s="8" t="s">
        <v>24436</v>
      </c>
      <c r="AO3841" s="8" t="s">
        <v>24437</v>
      </c>
      <c r="AP3841" s="29" t="s">
        <v>24434</v>
      </c>
      <c r="AQ3841" s="11">
        <v>6265.0</v>
      </c>
    </row>
    <row r="3842">
      <c r="A3842" s="8" t="str">
        <f t="shared" si="1"/>
        <v>Karina Bolton</v>
      </c>
      <c r="B3842" s="51" t="s">
        <v>24422</v>
      </c>
      <c r="C3842" s="51" t="s">
        <v>24120</v>
      </c>
      <c r="D3842" s="2" t="s">
        <v>7205</v>
      </c>
      <c r="E3842" s="8" t="s">
        <v>285</v>
      </c>
      <c r="F3842" s="8" t="s">
        <v>2136</v>
      </c>
      <c r="G3842" s="51" t="s">
        <v>19294</v>
      </c>
      <c r="H3842" s="8" t="s">
        <v>24423</v>
      </c>
      <c r="I3842" s="8" t="s">
        <v>49</v>
      </c>
      <c r="J3842" s="10">
        <v>3.88</v>
      </c>
      <c r="K3842" s="8" t="s">
        <v>24424</v>
      </c>
      <c r="L3842" s="8" t="s">
        <v>1604</v>
      </c>
      <c r="M3842" s="8"/>
      <c r="N3842" s="51" t="s">
        <v>24449</v>
      </c>
      <c r="O3842" s="51" t="s">
        <v>52</v>
      </c>
      <c r="P3842" s="51"/>
      <c r="Q3842" s="51"/>
      <c r="R3842" s="51" t="s">
        <v>24450</v>
      </c>
      <c r="S3842" s="51" t="s">
        <v>24451</v>
      </c>
      <c r="T3842" s="11" t="str">
        <f t="shared" si="2"/>
        <v>Karina Bolton</v>
      </c>
      <c r="U3842" s="51" t="s">
        <v>106</v>
      </c>
      <c r="V3842" s="51"/>
      <c r="W3842" s="51"/>
      <c r="X3842" s="94" t="s">
        <v>24429</v>
      </c>
      <c r="Y3842" s="51" t="s">
        <v>60</v>
      </c>
      <c r="Z3842" s="56" t="s">
        <v>24430</v>
      </c>
      <c r="AA3842" s="51" t="s">
        <v>60</v>
      </c>
      <c r="AB3842" s="56" t="s">
        <v>24431</v>
      </c>
      <c r="AC3842" s="51" t="s">
        <v>60</v>
      </c>
      <c r="AD3842" s="56" t="s">
        <v>24432</v>
      </c>
      <c r="AE3842" s="51" t="s">
        <v>24433</v>
      </c>
      <c r="AF3842" s="8" t="s">
        <v>24434</v>
      </c>
      <c r="AG3842" s="8" t="s">
        <v>7219</v>
      </c>
      <c r="AH3842" s="8" t="s">
        <v>232</v>
      </c>
      <c r="AI3842" s="8" t="s">
        <v>233</v>
      </c>
      <c r="AJ3842" s="8"/>
      <c r="AK3842" s="8" t="s">
        <v>8303</v>
      </c>
      <c r="AL3842" s="8" t="s">
        <v>6081</v>
      </c>
      <c r="AM3842" s="8" t="s">
        <v>24435</v>
      </c>
      <c r="AN3842" s="8" t="s">
        <v>24436</v>
      </c>
      <c r="AO3842" s="8" t="s">
        <v>24437</v>
      </c>
      <c r="AP3842" s="29" t="s">
        <v>24434</v>
      </c>
      <c r="AQ3842" s="11">
        <v>6265.0</v>
      </c>
    </row>
    <row r="3843">
      <c r="A3843" s="8" t="str">
        <f t="shared" si="1"/>
        <v>Ben Fazio</v>
      </c>
      <c r="B3843" s="51" t="s">
        <v>24422</v>
      </c>
      <c r="C3843" s="51" t="s">
        <v>24120</v>
      </c>
      <c r="D3843" s="2" t="s">
        <v>7205</v>
      </c>
      <c r="E3843" s="8" t="s">
        <v>285</v>
      </c>
      <c r="F3843" s="8" t="s">
        <v>2136</v>
      </c>
      <c r="G3843" s="51" t="s">
        <v>19294</v>
      </c>
      <c r="H3843" s="8" t="s">
        <v>24423</v>
      </c>
      <c r="I3843" s="8" t="s">
        <v>49</v>
      </c>
      <c r="J3843" s="10">
        <v>3.88</v>
      </c>
      <c r="K3843" s="8" t="s">
        <v>24424</v>
      </c>
      <c r="L3843" s="8" t="s">
        <v>1604</v>
      </c>
      <c r="M3843" s="8"/>
      <c r="N3843" s="51" t="s">
        <v>24452</v>
      </c>
      <c r="O3843" s="51" t="s">
        <v>52</v>
      </c>
      <c r="P3843" s="51"/>
      <c r="Q3843" s="51"/>
      <c r="R3843" s="51" t="s">
        <v>2944</v>
      </c>
      <c r="S3843" s="51" t="s">
        <v>24453</v>
      </c>
      <c r="T3843" s="11" t="str">
        <f t="shared" si="2"/>
        <v>Ben Fazio</v>
      </c>
      <c r="U3843" s="51" t="s">
        <v>106</v>
      </c>
      <c r="V3843" s="51"/>
      <c r="W3843" s="51"/>
      <c r="X3843" s="94" t="s">
        <v>24429</v>
      </c>
      <c r="Y3843" s="51" t="s">
        <v>60</v>
      </c>
      <c r="Z3843" s="56" t="s">
        <v>24430</v>
      </c>
      <c r="AA3843" s="51" t="s">
        <v>60</v>
      </c>
      <c r="AB3843" s="56" t="s">
        <v>24431</v>
      </c>
      <c r="AC3843" s="56" t="s">
        <v>24454</v>
      </c>
      <c r="AD3843" s="56" t="s">
        <v>24432</v>
      </c>
      <c r="AE3843" s="51" t="s">
        <v>24433</v>
      </c>
      <c r="AF3843" s="8" t="s">
        <v>24434</v>
      </c>
      <c r="AG3843" s="8" t="s">
        <v>7219</v>
      </c>
      <c r="AH3843" s="8" t="s">
        <v>232</v>
      </c>
      <c r="AI3843" s="8" t="s">
        <v>233</v>
      </c>
      <c r="AJ3843" s="8"/>
      <c r="AK3843" s="8" t="s">
        <v>8303</v>
      </c>
      <c r="AL3843" s="8" t="s">
        <v>6081</v>
      </c>
      <c r="AM3843" s="8" t="s">
        <v>24435</v>
      </c>
      <c r="AN3843" s="8" t="s">
        <v>24436</v>
      </c>
      <c r="AO3843" s="8" t="s">
        <v>24437</v>
      </c>
      <c r="AP3843" s="29" t="s">
        <v>24434</v>
      </c>
      <c r="AQ3843" s="11">
        <v>6265.0</v>
      </c>
    </row>
    <row r="3844">
      <c r="A3844" s="8" t="str">
        <f t="shared" si="1"/>
        <v>AC Jessica has been removed. </v>
      </c>
      <c r="B3844" s="8" t="s">
        <v>24422</v>
      </c>
      <c r="C3844" s="51" t="s">
        <v>24120</v>
      </c>
      <c r="D3844" s="9" t="s">
        <v>7205</v>
      </c>
      <c r="E3844" s="8" t="s">
        <v>285</v>
      </c>
      <c r="F3844" s="8" t="s">
        <v>2136</v>
      </c>
      <c r="G3844" s="8" t="s">
        <v>19294</v>
      </c>
      <c r="H3844" s="8" t="s">
        <v>24423</v>
      </c>
      <c r="I3844" s="8" t="s">
        <v>49</v>
      </c>
      <c r="J3844" s="10">
        <v>3.88</v>
      </c>
      <c r="K3844" s="8" t="s">
        <v>24424</v>
      </c>
      <c r="L3844" s="8" t="s">
        <v>1604</v>
      </c>
      <c r="M3844" s="8"/>
      <c r="N3844" s="8" t="s">
        <v>24455</v>
      </c>
      <c r="O3844" s="13" t="s">
        <v>52</v>
      </c>
      <c r="P3844" s="51"/>
      <c r="Q3844" s="51" t="s">
        <v>277</v>
      </c>
      <c r="R3844" s="13" t="s">
        <v>24456</v>
      </c>
      <c r="S3844" s="8"/>
      <c r="T3844" s="11" t="str">
        <f t="shared" si="2"/>
        <v>AC Jessica has been removed. </v>
      </c>
      <c r="U3844" s="8"/>
      <c r="V3844" s="8"/>
      <c r="W3844" s="8"/>
      <c r="X3844" s="8" t="s">
        <v>24429</v>
      </c>
      <c r="Y3844" s="51" t="s">
        <v>60</v>
      </c>
      <c r="Z3844" s="56" t="s">
        <v>24430</v>
      </c>
      <c r="AA3844" s="51" t="s">
        <v>60</v>
      </c>
      <c r="AB3844" s="56" t="s">
        <v>24431</v>
      </c>
      <c r="AC3844" s="51" t="s">
        <v>60</v>
      </c>
      <c r="AD3844" s="56" t="s">
        <v>24432</v>
      </c>
      <c r="AE3844" s="8" t="s">
        <v>24433</v>
      </c>
      <c r="AF3844" s="8" t="s">
        <v>24434</v>
      </c>
      <c r="AG3844" s="8" t="s">
        <v>7219</v>
      </c>
      <c r="AH3844" s="8" t="s">
        <v>232</v>
      </c>
      <c r="AI3844" s="8" t="s">
        <v>18832</v>
      </c>
      <c r="AJ3844" s="8"/>
      <c r="AK3844" s="8" t="s">
        <v>8303</v>
      </c>
      <c r="AL3844" s="8" t="s">
        <v>6081</v>
      </c>
      <c r="AM3844" s="8" t="s">
        <v>24435</v>
      </c>
      <c r="AN3844" s="8" t="s">
        <v>24436</v>
      </c>
      <c r="AO3844" s="8" t="s">
        <v>24457</v>
      </c>
      <c r="AP3844" s="29" t="s">
        <v>24434</v>
      </c>
      <c r="AQ3844" s="11">
        <v>6265.0</v>
      </c>
    </row>
    <row r="3845">
      <c r="A3845" s="8" t="str">
        <f t="shared" si="1"/>
        <v>Ethan Maguire</v>
      </c>
      <c r="B3845" s="8" t="s">
        <v>24458</v>
      </c>
      <c r="C3845" s="51" t="s">
        <v>24120</v>
      </c>
      <c r="D3845" s="2" t="s">
        <v>7205</v>
      </c>
      <c r="E3845" s="8" t="s">
        <v>5999</v>
      </c>
      <c r="F3845" s="8" t="s">
        <v>2136</v>
      </c>
      <c r="G3845" s="51" t="s">
        <v>19294</v>
      </c>
      <c r="H3845" s="13" t="s">
        <v>24459</v>
      </c>
      <c r="I3845" s="8" t="s">
        <v>49</v>
      </c>
      <c r="J3845" s="10">
        <v>3.7</v>
      </c>
      <c r="K3845" s="8" t="s">
        <v>24460</v>
      </c>
      <c r="L3845" s="8" t="s">
        <v>7706</v>
      </c>
      <c r="M3845" s="8"/>
      <c r="N3845" s="51" t="s">
        <v>24461</v>
      </c>
      <c r="O3845" s="57" t="s">
        <v>52</v>
      </c>
      <c r="P3845" s="51"/>
      <c r="Q3845" s="51"/>
      <c r="R3845" s="57" t="s">
        <v>3839</v>
      </c>
      <c r="S3845" s="57" t="s">
        <v>6252</v>
      </c>
      <c r="T3845" s="11" t="str">
        <f t="shared" si="2"/>
        <v>Ethan Maguire</v>
      </c>
      <c r="U3845" s="51" t="s">
        <v>412</v>
      </c>
      <c r="V3845" s="51"/>
      <c r="W3845" s="57" t="s">
        <v>24462</v>
      </c>
      <c r="X3845" s="51" t="s">
        <v>24463</v>
      </c>
      <c r="Y3845" s="51" t="s">
        <v>60</v>
      </c>
      <c r="Z3845" s="56" t="s">
        <v>24464</v>
      </c>
      <c r="AA3845" s="51" t="s">
        <v>60</v>
      </c>
      <c r="AB3845" s="56" t="s">
        <v>24465</v>
      </c>
      <c r="AC3845" s="51" t="s">
        <v>60</v>
      </c>
      <c r="AD3845" s="56" t="s">
        <v>24466</v>
      </c>
      <c r="AE3845" s="51" t="s">
        <v>24467</v>
      </c>
      <c r="AF3845" s="8" t="s">
        <v>24468</v>
      </c>
      <c r="AG3845" s="8" t="s">
        <v>7219</v>
      </c>
      <c r="AH3845" s="8" t="s">
        <v>65</v>
      </c>
      <c r="AI3845" s="8" t="s">
        <v>18832</v>
      </c>
      <c r="AJ3845" s="8"/>
      <c r="AK3845" s="8" t="s">
        <v>1312</v>
      </c>
      <c r="AL3845" s="8" t="s">
        <v>2023</v>
      </c>
      <c r="AM3845" s="8" t="s">
        <v>5383</v>
      </c>
      <c r="AN3845" s="8" t="s">
        <v>24469</v>
      </c>
      <c r="AO3845" s="8" t="s">
        <v>24470</v>
      </c>
      <c r="AP3845" s="29" t="s">
        <v>24468</v>
      </c>
      <c r="AQ3845" s="11">
        <v>13384.0</v>
      </c>
    </row>
    <row r="3846">
      <c r="A3846" s="8" t="str">
        <f t="shared" si="1"/>
        <v>Nick Jones</v>
      </c>
      <c r="B3846" s="8" t="s">
        <v>24458</v>
      </c>
      <c r="C3846" s="51" t="s">
        <v>24120</v>
      </c>
      <c r="D3846" s="2" t="s">
        <v>7205</v>
      </c>
      <c r="E3846" s="8" t="s">
        <v>5999</v>
      </c>
      <c r="F3846" s="8" t="s">
        <v>2136</v>
      </c>
      <c r="G3846" s="51" t="s">
        <v>19294</v>
      </c>
      <c r="H3846" s="13" t="s">
        <v>24459</v>
      </c>
      <c r="I3846" s="8" t="s">
        <v>49</v>
      </c>
      <c r="J3846" s="10">
        <v>3.7</v>
      </c>
      <c r="K3846" s="8" t="s">
        <v>24460</v>
      </c>
      <c r="L3846" s="8" t="s">
        <v>7706</v>
      </c>
      <c r="M3846" s="8"/>
      <c r="N3846" s="51" t="s">
        <v>24471</v>
      </c>
      <c r="O3846" s="57" t="s">
        <v>52</v>
      </c>
      <c r="P3846" s="51"/>
      <c r="Q3846" s="51"/>
      <c r="R3846" s="57" t="s">
        <v>392</v>
      </c>
      <c r="S3846" s="57" t="s">
        <v>1937</v>
      </c>
      <c r="T3846" s="11" t="str">
        <f t="shared" si="2"/>
        <v>Nick Jones</v>
      </c>
      <c r="U3846" s="57" t="s">
        <v>2416</v>
      </c>
      <c r="V3846" s="51" t="s">
        <v>24472</v>
      </c>
      <c r="W3846" s="51" t="s">
        <v>24473</v>
      </c>
      <c r="X3846" s="51" t="s">
        <v>24463</v>
      </c>
      <c r="Y3846" s="51" t="s">
        <v>60</v>
      </c>
      <c r="Z3846" s="56" t="s">
        <v>24464</v>
      </c>
      <c r="AA3846" s="51" t="s">
        <v>60</v>
      </c>
      <c r="AB3846" s="56" t="s">
        <v>24465</v>
      </c>
      <c r="AC3846" s="51" t="s">
        <v>60</v>
      </c>
      <c r="AD3846" s="56" t="s">
        <v>24466</v>
      </c>
      <c r="AE3846" s="51" t="s">
        <v>24467</v>
      </c>
      <c r="AF3846" s="8" t="s">
        <v>24468</v>
      </c>
      <c r="AG3846" s="8" t="s">
        <v>7219</v>
      </c>
      <c r="AH3846" s="8" t="s">
        <v>65</v>
      </c>
      <c r="AI3846" s="8" t="s">
        <v>18832</v>
      </c>
      <c r="AJ3846" s="8"/>
      <c r="AK3846" s="8" t="s">
        <v>1312</v>
      </c>
      <c r="AL3846" s="8" t="s">
        <v>2023</v>
      </c>
      <c r="AM3846" s="8" t="s">
        <v>5383</v>
      </c>
      <c r="AN3846" s="8" t="s">
        <v>24469</v>
      </c>
      <c r="AO3846" s="8" t="s">
        <v>24470</v>
      </c>
      <c r="AP3846" s="29" t="s">
        <v>24468</v>
      </c>
      <c r="AQ3846" s="11">
        <v>13384.0</v>
      </c>
    </row>
    <row r="3847">
      <c r="A3847" s="8" t="str">
        <f t="shared" si="1"/>
        <v>David Warth</v>
      </c>
      <c r="B3847" s="51" t="s">
        <v>24458</v>
      </c>
      <c r="C3847" s="51" t="s">
        <v>24120</v>
      </c>
      <c r="D3847" s="2" t="s">
        <v>7205</v>
      </c>
      <c r="E3847" s="8" t="s">
        <v>5999</v>
      </c>
      <c r="F3847" s="8" t="s">
        <v>2136</v>
      </c>
      <c r="G3847" s="51" t="s">
        <v>19294</v>
      </c>
      <c r="H3847" s="8" t="s">
        <v>24459</v>
      </c>
      <c r="I3847" s="8" t="s">
        <v>49</v>
      </c>
      <c r="J3847" s="10">
        <v>3.7</v>
      </c>
      <c r="K3847" s="8" t="s">
        <v>24460</v>
      </c>
      <c r="L3847" s="8" t="s">
        <v>7706</v>
      </c>
      <c r="M3847" s="8"/>
      <c r="N3847" s="51" t="s">
        <v>24474</v>
      </c>
      <c r="O3847" s="51" t="s">
        <v>52</v>
      </c>
      <c r="P3847" s="51"/>
      <c r="Q3847" s="51"/>
      <c r="R3847" s="51" t="s">
        <v>289</v>
      </c>
      <c r="S3847" s="51" t="s">
        <v>24475</v>
      </c>
      <c r="T3847" s="11" t="str">
        <f t="shared" si="2"/>
        <v>David Warth</v>
      </c>
      <c r="U3847" s="51" t="s">
        <v>55</v>
      </c>
      <c r="V3847" s="51" t="s">
        <v>24476</v>
      </c>
      <c r="W3847" s="51" t="s">
        <v>24462</v>
      </c>
      <c r="X3847" s="94" t="s">
        <v>24463</v>
      </c>
      <c r="Y3847" s="51" t="s">
        <v>60</v>
      </c>
      <c r="Z3847" s="56" t="s">
        <v>24464</v>
      </c>
      <c r="AA3847" s="56" t="s">
        <v>24477</v>
      </c>
      <c r="AB3847" s="56" t="s">
        <v>24465</v>
      </c>
      <c r="AC3847" s="51" t="s">
        <v>60</v>
      </c>
      <c r="AD3847" s="51" t="s">
        <v>60</v>
      </c>
      <c r="AE3847" s="51" t="s">
        <v>24467</v>
      </c>
      <c r="AF3847" s="8" t="s">
        <v>24468</v>
      </c>
      <c r="AG3847" s="8" t="s">
        <v>7219</v>
      </c>
      <c r="AH3847" s="8" t="s">
        <v>65</v>
      </c>
      <c r="AI3847" s="8" t="s">
        <v>233</v>
      </c>
      <c r="AJ3847" s="8"/>
      <c r="AK3847" s="8" t="s">
        <v>1312</v>
      </c>
      <c r="AL3847" s="8" t="s">
        <v>2023</v>
      </c>
      <c r="AM3847" s="8" t="s">
        <v>5383</v>
      </c>
      <c r="AN3847" s="8" t="s">
        <v>24469</v>
      </c>
      <c r="AO3847" s="8" t="s">
        <v>24478</v>
      </c>
      <c r="AP3847" s="29" t="s">
        <v>24468</v>
      </c>
      <c r="AQ3847" s="11">
        <v>13384.0</v>
      </c>
    </row>
    <row r="3848">
      <c r="A3848" s="8" t="str">
        <f t="shared" si="1"/>
        <v>Kendra Bush</v>
      </c>
      <c r="B3848" s="8" t="s">
        <v>24458</v>
      </c>
      <c r="C3848" s="51" t="s">
        <v>24120</v>
      </c>
      <c r="D3848" s="2" t="s">
        <v>7205</v>
      </c>
      <c r="E3848" s="8" t="s">
        <v>5999</v>
      </c>
      <c r="F3848" s="8" t="s">
        <v>2136</v>
      </c>
      <c r="G3848" s="51" t="s">
        <v>19294</v>
      </c>
      <c r="H3848" s="13" t="s">
        <v>24459</v>
      </c>
      <c r="I3848" s="8" t="s">
        <v>49</v>
      </c>
      <c r="J3848" s="10">
        <v>3.7</v>
      </c>
      <c r="K3848" s="8" t="s">
        <v>24460</v>
      </c>
      <c r="L3848" s="8" t="s">
        <v>7706</v>
      </c>
      <c r="M3848" s="8"/>
      <c r="N3848" s="51" t="s">
        <v>24479</v>
      </c>
      <c r="O3848" s="57" t="s">
        <v>52</v>
      </c>
      <c r="P3848" s="51"/>
      <c r="Q3848" s="51"/>
      <c r="R3848" s="57" t="s">
        <v>8813</v>
      </c>
      <c r="S3848" s="57" t="s">
        <v>12981</v>
      </c>
      <c r="T3848" s="11" t="str">
        <f t="shared" si="2"/>
        <v>Kendra Bush</v>
      </c>
      <c r="U3848" s="57" t="s">
        <v>80</v>
      </c>
      <c r="V3848" s="51" t="s">
        <v>24480</v>
      </c>
      <c r="W3848" s="51" t="s">
        <v>24481</v>
      </c>
      <c r="X3848" s="51" t="s">
        <v>24463</v>
      </c>
      <c r="Y3848" s="51" t="s">
        <v>60</v>
      </c>
      <c r="Z3848" s="56" t="s">
        <v>24464</v>
      </c>
      <c r="AA3848" s="51" t="s">
        <v>60</v>
      </c>
      <c r="AB3848" s="56" t="s">
        <v>24465</v>
      </c>
      <c r="AC3848" s="51" t="s">
        <v>60</v>
      </c>
      <c r="AD3848" s="56" t="s">
        <v>24466</v>
      </c>
      <c r="AE3848" s="51" t="s">
        <v>24467</v>
      </c>
      <c r="AF3848" s="8" t="s">
        <v>24468</v>
      </c>
      <c r="AG3848" s="8" t="s">
        <v>7219</v>
      </c>
      <c r="AH3848" s="8" t="s">
        <v>65</v>
      </c>
      <c r="AI3848" s="8" t="s">
        <v>18832</v>
      </c>
      <c r="AJ3848" s="8"/>
      <c r="AK3848" s="8" t="s">
        <v>1312</v>
      </c>
      <c r="AL3848" s="8" t="s">
        <v>2023</v>
      </c>
      <c r="AM3848" s="8" t="s">
        <v>5383</v>
      </c>
      <c r="AN3848" s="8" t="s">
        <v>24469</v>
      </c>
      <c r="AO3848" s="8" t="s">
        <v>24470</v>
      </c>
      <c r="AP3848" s="29" t="s">
        <v>24468</v>
      </c>
      <c r="AQ3848" s="11">
        <v>13384.0</v>
      </c>
    </row>
    <row r="3849">
      <c r="A3849" s="8" t="str">
        <f t="shared" si="1"/>
        <v>Joe Greene</v>
      </c>
      <c r="B3849" s="8" t="s">
        <v>24458</v>
      </c>
      <c r="C3849" s="51" t="s">
        <v>24120</v>
      </c>
      <c r="D3849" s="2" t="s">
        <v>7205</v>
      </c>
      <c r="E3849" s="8" t="s">
        <v>5999</v>
      </c>
      <c r="F3849" s="8" t="s">
        <v>2136</v>
      </c>
      <c r="G3849" s="51" t="s">
        <v>19294</v>
      </c>
      <c r="H3849" s="13" t="s">
        <v>24459</v>
      </c>
      <c r="I3849" s="8" t="s">
        <v>49</v>
      </c>
      <c r="J3849" s="10">
        <v>3.7</v>
      </c>
      <c r="K3849" s="8" t="s">
        <v>24460</v>
      </c>
      <c r="L3849" s="8" t="s">
        <v>7706</v>
      </c>
      <c r="M3849" s="8"/>
      <c r="N3849" s="51" t="s">
        <v>24482</v>
      </c>
      <c r="O3849" s="57" t="s">
        <v>52</v>
      </c>
      <c r="P3849" s="51"/>
      <c r="Q3849" s="51"/>
      <c r="R3849" s="57" t="s">
        <v>1075</v>
      </c>
      <c r="S3849" s="57" t="s">
        <v>4680</v>
      </c>
      <c r="T3849" s="11" t="str">
        <f t="shared" si="2"/>
        <v>Joe Greene</v>
      </c>
      <c r="U3849" s="57" t="s">
        <v>80</v>
      </c>
      <c r="V3849" s="51"/>
      <c r="W3849" s="57" t="s">
        <v>24462</v>
      </c>
      <c r="X3849" s="51" t="s">
        <v>24463</v>
      </c>
      <c r="Y3849" s="51" t="s">
        <v>60</v>
      </c>
      <c r="Z3849" s="56" t="s">
        <v>24464</v>
      </c>
      <c r="AA3849" s="51" t="s">
        <v>60</v>
      </c>
      <c r="AB3849" s="56" t="s">
        <v>24465</v>
      </c>
      <c r="AC3849" s="51" t="s">
        <v>60</v>
      </c>
      <c r="AD3849" s="56" t="s">
        <v>24466</v>
      </c>
      <c r="AE3849" s="51" t="s">
        <v>24467</v>
      </c>
      <c r="AF3849" s="8" t="s">
        <v>24468</v>
      </c>
      <c r="AG3849" s="8" t="s">
        <v>7219</v>
      </c>
      <c r="AH3849" s="8" t="s">
        <v>65</v>
      </c>
      <c r="AI3849" s="8" t="s">
        <v>18832</v>
      </c>
      <c r="AJ3849" s="8"/>
      <c r="AK3849" s="8" t="s">
        <v>1312</v>
      </c>
      <c r="AL3849" s="8" t="s">
        <v>2023</v>
      </c>
      <c r="AM3849" s="8" t="s">
        <v>5383</v>
      </c>
      <c r="AN3849" s="8" t="s">
        <v>24469</v>
      </c>
      <c r="AO3849" s="8" t="s">
        <v>24470</v>
      </c>
      <c r="AP3849" s="29" t="s">
        <v>24468</v>
      </c>
      <c r="AQ3849" s="11">
        <v>13384.0</v>
      </c>
    </row>
    <row r="3850">
      <c r="A3850" s="8" t="str">
        <f t="shared" si="1"/>
        <v>Regan Grube</v>
      </c>
      <c r="B3850" s="51" t="s">
        <v>24483</v>
      </c>
      <c r="C3850" s="51" t="s">
        <v>24484</v>
      </c>
      <c r="D3850" s="2" t="s">
        <v>7205</v>
      </c>
      <c r="E3850" s="8" t="s">
        <v>285</v>
      </c>
      <c r="F3850" s="8" t="s">
        <v>2136</v>
      </c>
      <c r="G3850" s="51" t="s">
        <v>19294</v>
      </c>
      <c r="H3850" s="8" t="s">
        <v>24485</v>
      </c>
      <c r="I3850" s="8" t="s">
        <v>49</v>
      </c>
      <c r="J3850" s="10">
        <v>3.3</v>
      </c>
      <c r="K3850" s="8" t="s">
        <v>24486</v>
      </c>
      <c r="L3850" s="8"/>
      <c r="M3850" s="8"/>
      <c r="N3850" s="51" t="s">
        <v>24487</v>
      </c>
      <c r="O3850" s="51" t="s">
        <v>52</v>
      </c>
      <c r="P3850" s="51"/>
      <c r="Q3850" s="51"/>
      <c r="R3850" s="51" t="s">
        <v>12019</v>
      </c>
      <c r="S3850" s="51" t="s">
        <v>24488</v>
      </c>
      <c r="T3850" s="11" t="str">
        <f t="shared" si="2"/>
        <v>Regan Grube</v>
      </c>
      <c r="U3850" s="51" t="s">
        <v>55</v>
      </c>
      <c r="V3850" s="51" t="s">
        <v>24489</v>
      </c>
      <c r="W3850" s="51" t="s">
        <v>24490</v>
      </c>
      <c r="X3850" s="94" t="s">
        <v>24491</v>
      </c>
      <c r="Y3850" s="51" t="s">
        <v>60</v>
      </c>
      <c r="Z3850" s="51" t="s">
        <v>60</v>
      </c>
      <c r="AA3850" s="51" t="s">
        <v>60</v>
      </c>
      <c r="AB3850" s="51" t="s">
        <v>60</v>
      </c>
      <c r="AC3850" s="51" t="s">
        <v>60</v>
      </c>
      <c r="AD3850" s="51" t="s">
        <v>60</v>
      </c>
      <c r="AE3850" s="51" t="s">
        <v>24492</v>
      </c>
      <c r="AF3850" s="8" t="s">
        <v>24493</v>
      </c>
      <c r="AG3850" s="8" t="s">
        <v>7219</v>
      </c>
      <c r="AH3850" s="8" t="s">
        <v>232</v>
      </c>
      <c r="AI3850" s="8" t="s">
        <v>233</v>
      </c>
      <c r="AJ3850" s="8"/>
      <c r="AK3850" s="8"/>
      <c r="AL3850" s="8"/>
      <c r="AM3850" s="8"/>
      <c r="AN3850" s="8" t="s">
        <v>24494</v>
      </c>
      <c r="AO3850" s="8" t="s">
        <v>24495</v>
      </c>
      <c r="AP3850" s="29" t="s">
        <v>24493</v>
      </c>
      <c r="AQ3850" s="11">
        <v>1473.0</v>
      </c>
    </row>
    <row r="3851">
      <c r="A3851" s="8" t="str">
        <f t="shared" si="1"/>
        <v>Wenley Louis</v>
      </c>
      <c r="B3851" s="51" t="s">
        <v>24496</v>
      </c>
      <c r="C3851" s="51" t="s">
        <v>24092</v>
      </c>
      <c r="D3851" s="2" t="s">
        <v>7205</v>
      </c>
      <c r="E3851" s="8" t="s">
        <v>5999</v>
      </c>
      <c r="F3851" s="8" t="s">
        <v>2136</v>
      </c>
      <c r="G3851" s="51" t="s">
        <v>19294</v>
      </c>
      <c r="H3851" s="8" t="s">
        <v>24497</v>
      </c>
      <c r="I3851" s="8" t="s">
        <v>1330</v>
      </c>
      <c r="J3851" s="10">
        <v>3.5</v>
      </c>
      <c r="K3851" s="8" t="s">
        <v>24498</v>
      </c>
      <c r="L3851" s="8" t="s">
        <v>3687</v>
      </c>
      <c r="M3851" s="8"/>
      <c r="N3851" s="51" t="s">
        <v>24499</v>
      </c>
      <c r="O3851" s="51" t="s">
        <v>52</v>
      </c>
      <c r="P3851" s="51"/>
      <c r="Q3851" s="51"/>
      <c r="R3851" s="51" t="s">
        <v>24500</v>
      </c>
      <c r="S3851" s="51" t="s">
        <v>13327</v>
      </c>
      <c r="T3851" s="11" t="str">
        <f t="shared" si="2"/>
        <v>Wenley Louis</v>
      </c>
      <c r="U3851" s="51" t="s">
        <v>24501</v>
      </c>
      <c r="V3851" s="51" t="s">
        <v>24502</v>
      </c>
      <c r="W3851" s="51" t="s">
        <v>24503</v>
      </c>
      <c r="X3851" s="51" t="s">
        <v>24504</v>
      </c>
      <c r="Y3851" s="51" t="s">
        <v>60</v>
      </c>
      <c r="Z3851" s="56" t="s">
        <v>24505</v>
      </c>
      <c r="AA3851" s="51" t="s">
        <v>60</v>
      </c>
      <c r="AB3851" s="51" t="s">
        <v>60</v>
      </c>
      <c r="AC3851" s="51" t="s">
        <v>60</v>
      </c>
      <c r="AD3851" s="56" t="s">
        <v>24506</v>
      </c>
      <c r="AE3851" s="51" t="s">
        <v>24507</v>
      </c>
      <c r="AF3851" s="8" t="s">
        <v>24508</v>
      </c>
      <c r="AG3851" s="8" t="s">
        <v>7219</v>
      </c>
      <c r="AH3851" s="8" t="s">
        <v>65</v>
      </c>
      <c r="AI3851" s="8" t="s">
        <v>18832</v>
      </c>
      <c r="AJ3851" s="8"/>
      <c r="AK3851" s="8" t="s">
        <v>3206</v>
      </c>
      <c r="AL3851" s="8" t="s">
        <v>1341</v>
      </c>
      <c r="AM3851" s="8" t="s">
        <v>4014</v>
      </c>
      <c r="AN3851" s="8" t="s">
        <v>24509</v>
      </c>
      <c r="AO3851" s="8" t="s">
        <v>24510</v>
      </c>
      <c r="AP3851" s="29" t="s">
        <v>24508</v>
      </c>
      <c r="AQ3851" s="11">
        <v>2770.0</v>
      </c>
    </row>
    <row r="3852">
      <c r="A3852" s="8" t="str">
        <f t="shared" si="1"/>
        <v>Geoffrey Grambo</v>
      </c>
      <c r="B3852" s="51" t="s">
        <v>24496</v>
      </c>
      <c r="C3852" s="51" t="s">
        <v>24092</v>
      </c>
      <c r="D3852" s="2" t="s">
        <v>7205</v>
      </c>
      <c r="E3852" s="8" t="s">
        <v>5999</v>
      </c>
      <c r="F3852" s="8" t="s">
        <v>2136</v>
      </c>
      <c r="G3852" s="51" t="s">
        <v>19294</v>
      </c>
      <c r="H3852" s="8" t="s">
        <v>24497</v>
      </c>
      <c r="I3852" s="8" t="s">
        <v>1330</v>
      </c>
      <c r="J3852" s="10">
        <v>3.5</v>
      </c>
      <c r="K3852" s="8" t="s">
        <v>24498</v>
      </c>
      <c r="L3852" s="8" t="s">
        <v>3687</v>
      </c>
      <c r="M3852" s="8"/>
      <c r="N3852" s="51" t="s">
        <v>24511</v>
      </c>
      <c r="O3852" s="51" t="s">
        <v>52</v>
      </c>
      <c r="P3852" s="51"/>
      <c r="Q3852" s="51"/>
      <c r="R3852" s="51" t="s">
        <v>24512</v>
      </c>
      <c r="S3852" s="51" t="s">
        <v>24513</v>
      </c>
      <c r="T3852" s="11" t="str">
        <f t="shared" si="2"/>
        <v>Geoffrey Grambo</v>
      </c>
      <c r="U3852" s="51" t="s">
        <v>24514</v>
      </c>
      <c r="V3852" s="51" t="s">
        <v>24515</v>
      </c>
      <c r="W3852" s="51" t="s">
        <v>24516</v>
      </c>
      <c r="X3852" s="94" t="s">
        <v>24504</v>
      </c>
      <c r="Y3852" s="51" t="s">
        <v>60</v>
      </c>
      <c r="Z3852" s="56" t="s">
        <v>24505</v>
      </c>
      <c r="AA3852" s="51" t="s">
        <v>60</v>
      </c>
      <c r="AB3852" s="51" t="s">
        <v>60</v>
      </c>
      <c r="AC3852" s="51" t="s">
        <v>60</v>
      </c>
      <c r="AD3852" s="56" t="s">
        <v>24506</v>
      </c>
      <c r="AE3852" s="51" t="s">
        <v>24507</v>
      </c>
      <c r="AF3852" s="8" t="s">
        <v>24508</v>
      </c>
      <c r="AG3852" s="8" t="s">
        <v>7219</v>
      </c>
      <c r="AH3852" s="8" t="s">
        <v>65</v>
      </c>
      <c r="AI3852" s="8" t="s">
        <v>233</v>
      </c>
      <c r="AJ3852" s="8"/>
      <c r="AK3852" s="8" t="s">
        <v>3206</v>
      </c>
      <c r="AL3852" s="8" t="s">
        <v>1341</v>
      </c>
      <c r="AM3852" s="8" t="s">
        <v>4014</v>
      </c>
      <c r="AN3852" s="8" t="s">
        <v>24509</v>
      </c>
      <c r="AO3852" s="8" t="s">
        <v>24510</v>
      </c>
      <c r="AP3852" s="29" t="s">
        <v>24508</v>
      </c>
      <c r="AQ3852" s="11">
        <v>2770.0</v>
      </c>
    </row>
    <row r="3853">
      <c r="A3853" s="8" t="str">
        <f t="shared" si="1"/>
        <v>Chase Corcoran</v>
      </c>
      <c r="B3853" s="51" t="s">
        <v>24496</v>
      </c>
      <c r="C3853" s="51" t="s">
        <v>24092</v>
      </c>
      <c r="D3853" s="2" t="s">
        <v>7205</v>
      </c>
      <c r="E3853" s="8" t="s">
        <v>5999</v>
      </c>
      <c r="F3853" s="8" t="s">
        <v>2136</v>
      </c>
      <c r="G3853" s="51" t="s">
        <v>19294</v>
      </c>
      <c r="H3853" s="13" t="s">
        <v>24497</v>
      </c>
      <c r="I3853" s="8" t="s">
        <v>1330</v>
      </c>
      <c r="J3853" s="10">
        <v>3.5</v>
      </c>
      <c r="K3853" s="8" t="s">
        <v>24498</v>
      </c>
      <c r="L3853" s="8" t="s">
        <v>3687</v>
      </c>
      <c r="M3853" s="8"/>
      <c r="N3853" s="51" t="s">
        <v>24517</v>
      </c>
      <c r="O3853" s="51" t="s">
        <v>52</v>
      </c>
      <c r="P3853" s="51"/>
      <c r="Q3853" s="51"/>
      <c r="R3853" s="51" t="s">
        <v>3655</v>
      </c>
      <c r="S3853" s="51" t="s">
        <v>24518</v>
      </c>
      <c r="T3853" s="11" t="str">
        <f t="shared" si="2"/>
        <v>Chase Corcoran</v>
      </c>
      <c r="U3853" s="51" t="s">
        <v>160</v>
      </c>
      <c r="V3853" s="51"/>
      <c r="W3853" s="51"/>
      <c r="X3853" s="94" t="s">
        <v>24504</v>
      </c>
      <c r="Y3853" s="51" t="s">
        <v>60</v>
      </c>
      <c r="Z3853" s="56" t="s">
        <v>24505</v>
      </c>
      <c r="AA3853" s="51" t="s">
        <v>60</v>
      </c>
      <c r="AB3853" s="51" t="s">
        <v>60</v>
      </c>
      <c r="AC3853" s="51" t="s">
        <v>60</v>
      </c>
      <c r="AD3853" s="56" t="s">
        <v>24506</v>
      </c>
      <c r="AE3853" s="51" t="s">
        <v>24507</v>
      </c>
      <c r="AF3853" s="8" t="s">
        <v>24508</v>
      </c>
      <c r="AG3853" s="8" t="s">
        <v>7219</v>
      </c>
      <c r="AH3853" s="8" t="s">
        <v>65</v>
      </c>
      <c r="AI3853" s="8" t="s">
        <v>233</v>
      </c>
      <c r="AJ3853" s="8"/>
      <c r="AK3853" s="8" t="s">
        <v>3206</v>
      </c>
      <c r="AL3853" s="8" t="s">
        <v>1341</v>
      </c>
      <c r="AM3853" s="8" t="s">
        <v>4014</v>
      </c>
      <c r="AN3853" s="8" t="s">
        <v>24509</v>
      </c>
      <c r="AO3853" s="8" t="s">
        <v>24510</v>
      </c>
      <c r="AP3853" s="29" t="s">
        <v>24508</v>
      </c>
      <c r="AQ3853" s="11">
        <v>2770.0</v>
      </c>
    </row>
    <row r="3854">
      <c r="A3854" s="8" t="str">
        <f t="shared" si="1"/>
        <v>Daniel Norris</v>
      </c>
      <c r="B3854" s="51" t="s">
        <v>24496</v>
      </c>
      <c r="C3854" s="51" t="s">
        <v>24092</v>
      </c>
      <c r="D3854" s="2" t="s">
        <v>7205</v>
      </c>
      <c r="E3854" s="8" t="s">
        <v>5999</v>
      </c>
      <c r="F3854" s="8" t="s">
        <v>2136</v>
      </c>
      <c r="G3854" s="51" t="s">
        <v>19294</v>
      </c>
      <c r="H3854" s="8" t="s">
        <v>24497</v>
      </c>
      <c r="I3854" s="8" t="s">
        <v>1330</v>
      </c>
      <c r="J3854" s="10">
        <v>3.5</v>
      </c>
      <c r="K3854" s="8" t="s">
        <v>24498</v>
      </c>
      <c r="L3854" s="8" t="s">
        <v>3687</v>
      </c>
      <c r="M3854" s="8"/>
      <c r="N3854" s="51" t="s">
        <v>24519</v>
      </c>
      <c r="O3854" s="51" t="s">
        <v>52</v>
      </c>
      <c r="P3854" s="51"/>
      <c r="Q3854" s="51"/>
      <c r="R3854" s="51" t="s">
        <v>4684</v>
      </c>
      <c r="S3854" s="51" t="s">
        <v>24520</v>
      </c>
      <c r="T3854" s="11" t="str">
        <f t="shared" si="2"/>
        <v>Daniel Norris</v>
      </c>
      <c r="U3854" s="51" t="s">
        <v>674</v>
      </c>
      <c r="V3854" s="51"/>
      <c r="W3854" s="51"/>
      <c r="X3854" s="94" t="s">
        <v>24504</v>
      </c>
      <c r="Y3854" s="51" t="s">
        <v>60</v>
      </c>
      <c r="Z3854" s="56" t="s">
        <v>24505</v>
      </c>
      <c r="AA3854" s="51" t="s">
        <v>60</v>
      </c>
      <c r="AB3854" s="51" t="s">
        <v>60</v>
      </c>
      <c r="AC3854" s="51" t="s">
        <v>60</v>
      </c>
      <c r="AD3854" s="56" t="s">
        <v>24506</v>
      </c>
      <c r="AE3854" s="51" t="s">
        <v>24507</v>
      </c>
      <c r="AF3854" s="8" t="s">
        <v>24508</v>
      </c>
      <c r="AG3854" s="8" t="s">
        <v>7219</v>
      </c>
      <c r="AH3854" s="8" t="s">
        <v>65</v>
      </c>
      <c r="AI3854" s="8" t="s">
        <v>233</v>
      </c>
      <c r="AJ3854" s="8"/>
      <c r="AK3854" s="8" t="s">
        <v>3206</v>
      </c>
      <c r="AL3854" s="8" t="s">
        <v>1341</v>
      </c>
      <c r="AM3854" s="8" t="s">
        <v>4014</v>
      </c>
      <c r="AN3854" s="8" t="s">
        <v>24509</v>
      </c>
      <c r="AO3854" s="8" t="s">
        <v>24510</v>
      </c>
      <c r="AP3854" s="29" t="s">
        <v>24508</v>
      </c>
      <c r="AQ3854" s="11">
        <v>2770.0</v>
      </c>
    </row>
    <row r="3855">
      <c r="A3855" s="8" t="str">
        <f t="shared" si="1"/>
        <v>Zach Briggs</v>
      </c>
      <c r="B3855" s="8" t="s">
        <v>24496</v>
      </c>
      <c r="C3855" s="51" t="s">
        <v>24092</v>
      </c>
      <c r="D3855" s="2" t="s">
        <v>7205</v>
      </c>
      <c r="E3855" s="8" t="s">
        <v>5999</v>
      </c>
      <c r="F3855" s="8" t="s">
        <v>2136</v>
      </c>
      <c r="G3855" s="51" t="s">
        <v>19294</v>
      </c>
      <c r="H3855" s="8" t="s">
        <v>24497</v>
      </c>
      <c r="I3855" s="8" t="s">
        <v>1330</v>
      </c>
      <c r="J3855" s="10">
        <v>3.5</v>
      </c>
      <c r="K3855" s="8" t="s">
        <v>24498</v>
      </c>
      <c r="L3855" s="8" t="s">
        <v>3687</v>
      </c>
      <c r="M3855" s="8"/>
      <c r="N3855" s="51" t="s">
        <v>24521</v>
      </c>
      <c r="O3855" s="51" t="s">
        <v>52</v>
      </c>
      <c r="P3855" s="51"/>
      <c r="Q3855" s="51"/>
      <c r="R3855" s="51" t="s">
        <v>1734</v>
      </c>
      <c r="S3855" s="51" t="s">
        <v>5783</v>
      </c>
      <c r="T3855" s="11" t="str">
        <f t="shared" si="2"/>
        <v>Zach Briggs</v>
      </c>
      <c r="U3855" s="51" t="s">
        <v>386</v>
      </c>
      <c r="V3855" s="51"/>
      <c r="W3855" s="51"/>
      <c r="X3855" s="51" t="s">
        <v>24504</v>
      </c>
      <c r="Y3855" s="56" t="s">
        <v>24522</v>
      </c>
      <c r="Z3855" s="56" t="s">
        <v>24505</v>
      </c>
      <c r="AA3855" s="51" t="s">
        <v>60</v>
      </c>
      <c r="AB3855" s="51" t="s">
        <v>60</v>
      </c>
      <c r="AC3855" s="51" t="s">
        <v>60</v>
      </c>
      <c r="AD3855" s="56" t="s">
        <v>24506</v>
      </c>
      <c r="AE3855" s="51" t="s">
        <v>24507</v>
      </c>
      <c r="AF3855" s="8" t="s">
        <v>24508</v>
      </c>
      <c r="AG3855" s="8" t="s">
        <v>7219</v>
      </c>
      <c r="AH3855" s="8" t="s">
        <v>65</v>
      </c>
      <c r="AI3855" s="8" t="s">
        <v>18832</v>
      </c>
      <c r="AJ3855" s="8"/>
      <c r="AK3855" s="8" t="s">
        <v>3206</v>
      </c>
      <c r="AL3855" s="8" t="s">
        <v>1341</v>
      </c>
      <c r="AM3855" s="8" t="s">
        <v>4014</v>
      </c>
      <c r="AN3855" s="8" t="s">
        <v>24509</v>
      </c>
      <c r="AO3855" s="8" t="s">
        <v>24523</v>
      </c>
      <c r="AP3855" s="29" t="s">
        <v>24508</v>
      </c>
      <c r="AQ3855" s="11">
        <v>2770.0</v>
      </c>
    </row>
    <row r="3856">
      <c r="A3856" s="8" t="str">
        <f t="shared" si="1"/>
        <v>Peter Girardi</v>
      </c>
      <c r="B3856" s="51" t="s">
        <v>24496</v>
      </c>
      <c r="C3856" s="51" t="s">
        <v>24092</v>
      </c>
      <c r="D3856" s="2" t="s">
        <v>7205</v>
      </c>
      <c r="E3856" s="8" t="s">
        <v>5999</v>
      </c>
      <c r="F3856" s="8" t="s">
        <v>2136</v>
      </c>
      <c r="G3856" s="51" t="s">
        <v>19294</v>
      </c>
      <c r="H3856" s="8" t="s">
        <v>24497</v>
      </c>
      <c r="I3856" s="8" t="s">
        <v>1330</v>
      </c>
      <c r="J3856" s="10">
        <v>3.5</v>
      </c>
      <c r="K3856" s="8" t="s">
        <v>24498</v>
      </c>
      <c r="L3856" s="8" t="s">
        <v>3687</v>
      </c>
      <c r="M3856" s="8"/>
      <c r="N3856" s="51" t="s">
        <v>24524</v>
      </c>
      <c r="O3856" s="51" t="s">
        <v>52</v>
      </c>
      <c r="P3856" s="51"/>
      <c r="Q3856" s="51"/>
      <c r="R3856" s="51" t="s">
        <v>2283</v>
      </c>
      <c r="S3856" s="51" t="s">
        <v>24525</v>
      </c>
      <c r="T3856" s="11" t="str">
        <f t="shared" si="2"/>
        <v>Peter Girardi</v>
      </c>
      <c r="U3856" s="51" t="s">
        <v>1131</v>
      </c>
      <c r="V3856" s="51"/>
      <c r="W3856" s="51"/>
      <c r="X3856" s="94" t="s">
        <v>24504</v>
      </c>
      <c r="Y3856" s="51" t="s">
        <v>60</v>
      </c>
      <c r="Z3856" s="56" t="s">
        <v>24505</v>
      </c>
      <c r="AA3856" s="56" t="s">
        <v>24526</v>
      </c>
      <c r="AB3856" s="51" t="s">
        <v>60</v>
      </c>
      <c r="AC3856" s="51" t="s">
        <v>60</v>
      </c>
      <c r="AD3856" s="56" t="s">
        <v>24506</v>
      </c>
      <c r="AE3856" s="51" t="s">
        <v>24507</v>
      </c>
      <c r="AF3856" s="8" t="s">
        <v>24508</v>
      </c>
      <c r="AG3856" s="8" t="s">
        <v>7219</v>
      </c>
      <c r="AH3856" s="8" t="s">
        <v>65</v>
      </c>
      <c r="AI3856" s="8" t="s">
        <v>233</v>
      </c>
      <c r="AJ3856" s="8"/>
      <c r="AK3856" s="8" t="s">
        <v>3206</v>
      </c>
      <c r="AL3856" s="8" t="s">
        <v>1341</v>
      </c>
      <c r="AM3856" s="8" t="s">
        <v>4014</v>
      </c>
      <c r="AN3856" s="8" t="s">
        <v>24509</v>
      </c>
      <c r="AO3856" s="8" t="s">
        <v>24510</v>
      </c>
      <c r="AP3856" s="29" t="s">
        <v>24508</v>
      </c>
      <c r="AQ3856" s="11">
        <v>2770.0</v>
      </c>
    </row>
    <row r="3857">
      <c r="A3857" s="8" t="str">
        <f t="shared" si="1"/>
        <v>Grant Stokoe</v>
      </c>
      <c r="B3857" s="8" t="s">
        <v>24496</v>
      </c>
      <c r="C3857" s="51" t="s">
        <v>24092</v>
      </c>
      <c r="D3857" s="2" t="s">
        <v>7205</v>
      </c>
      <c r="E3857" s="13" t="s">
        <v>5999</v>
      </c>
      <c r="F3857" s="13" t="s">
        <v>2136</v>
      </c>
      <c r="G3857" s="51" t="s">
        <v>19294</v>
      </c>
      <c r="H3857" s="8" t="s">
        <v>24497</v>
      </c>
      <c r="I3857" s="8" t="s">
        <v>1330</v>
      </c>
      <c r="J3857" s="10">
        <v>3.5</v>
      </c>
      <c r="K3857" s="8" t="s">
        <v>24498</v>
      </c>
      <c r="L3857" s="8" t="s">
        <v>3687</v>
      </c>
      <c r="M3857" s="8"/>
      <c r="N3857" s="51" t="s">
        <v>24527</v>
      </c>
      <c r="O3857" s="51" t="s">
        <v>52</v>
      </c>
      <c r="P3857" s="51"/>
      <c r="Q3857" s="51"/>
      <c r="R3857" s="57" t="s">
        <v>4735</v>
      </c>
      <c r="S3857" s="57" t="s">
        <v>24528</v>
      </c>
      <c r="T3857" s="11" t="str">
        <f t="shared" si="2"/>
        <v>Grant Stokoe</v>
      </c>
      <c r="U3857" s="57" t="s">
        <v>106</v>
      </c>
      <c r="V3857" s="51" t="s">
        <v>24529</v>
      </c>
      <c r="W3857" s="51"/>
      <c r="X3857" s="51" t="s">
        <v>24504</v>
      </c>
      <c r="Y3857" s="51" t="s">
        <v>60</v>
      </c>
      <c r="Z3857" s="56" t="s">
        <v>24505</v>
      </c>
      <c r="AA3857" s="51" t="s">
        <v>60</v>
      </c>
      <c r="AB3857" s="51" t="s">
        <v>60</v>
      </c>
      <c r="AC3857" s="51" t="s">
        <v>60</v>
      </c>
      <c r="AD3857" s="56" t="s">
        <v>24506</v>
      </c>
      <c r="AE3857" s="51" t="s">
        <v>24507</v>
      </c>
      <c r="AF3857" s="13" t="s">
        <v>24508</v>
      </c>
      <c r="AG3857" s="13" t="s">
        <v>7219</v>
      </c>
      <c r="AH3857" s="8" t="s">
        <v>65</v>
      </c>
      <c r="AI3857" s="8" t="s">
        <v>18832</v>
      </c>
      <c r="AJ3857" s="8"/>
      <c r="AK3857" s="8" t="s">
        <v>3206</v>
      </c>
      <c r="AL3857" s="8" t="s">
        <v>1341</v>
      </c>
      <c r="AM3857" s="8" t="s">
        <v>4014</v>
      </c>
      <c r="AN3857" s="8" t="s">
        <v>24509</v>
      </c>
      <c r="AO3857" s="8" t="s">
        <v>24523</v>
      </c>
      <c r="AP3857" s="29" t="s">
        <v>24508</v>
      </c>
      <c r="AQ3857" s="11">
        <v>2770.0</v>
      </c>
    </row>
    <row r="3858">
      <c r="A3858" s="8" t="str">
        <f t="shared" si="1"/>
        <v>Mike Henchen</v>
      </c>
      <c r="B3858" s="51" t="s">
        <v>24496</v>
      </c>
      <c r="C3858" s="51" t="s">
        <v>24092</v>
      </c>
      <c r="D3858" s="2" t="s">
        <v>7205</v>
      </c>
      <c r="E3858" s="8" t="s">
        <v>5999</v>
      </c>
      <c r="F3858" s="8" t="s">
        <v>2136</v>
      </c>
      <c r="G3858" s="51" t="s">
        <v>19294</v>
      </c>
      <c r="H3858" s="8" t="s">
        <v>24497</v>
      </c>
      <c r="I3858" s="8" t="s">
        <v>1330</v>
      </c>
      <c r="J3858" s="10">
        <v>3.5</v>
      </c>
      <c r="K3858" s="8" t="s">
        <v>24498</v>
      </c>
      <c r="L3858" s="8" t="s">
        <v>3687</v>
      </c>
      <c r="M3858" s="8"/>
      <c r="N3858" s="51" t="s">
        <v>24530</v>
      </c>
      <c r="O3858" s="51" t="s">
        <v>52</v>
      </c>
      <c r="P3858" s="51"/>
      <c r="Q3858" s="51"/>
      <c r="R3858" s="51" t="s">
        <v>1237</v>
      </c>
      <c r="S3858" s="51" t="s">
        <v>24531</v>
      </c>
      <c r="T3858" s="11" t="str">
        <f t="shared" si="2"/>
        <v>Mike Henchen</v>
      </c>
      <c r="U3858" s="13" t="s">
        <v>106</v>
      </c>
      <c r="V3858" s="51" t="s">
        <v>24532</v>
      </c>
      <c r="W3858" s="51" t="s">
        <v>24503</v>
      </c>
      <c r="X3858" s="94" t="s">
        <v>24504</v>
      </c>
      <c r="Y3858" s="51" t="s">
        <v>60</v>
      </c>
      <c r="Z3858" s="56" t="s">
        <v>24505</v>
      </c>
      <c r="AA3858" s="56" t="s">
        <v>24533</v>
      </c>
      <c r="AB3858" s="51" t="s">
        <v>60</v>
      </c>
      <c r="AC3858" s="51" t="s">
        <v>60</v>
      </c>
      <c r="AD3858" s="56" t="s">
        <v>24506</v>
      </c>
      <c r="AE3858" s="51" t="s">
        <v>24507</v>
      </c>
      <c r="AF3858" s="8" t="s">
        <v>24508</v>
      </c>
      <c r="AG3858" s="8" t="s">
        <v>7219</v>
      </c>
      <c r="AH3858" s="8" t="s">
        <v>65</v>
      </c>
      <c r="AI3858" s="8" t="s">
        <v>233</v>
      </c>
      <c r="AJ3858" s="8"/>
      <c r="AK3858" s="8" t="s">
        <v>3206</v>
      </c>
      <c r="AL3858" s="8" t="s">
        <v>1341</v>
      </c>
      <c r="AM3858" s="8" t="s">
        <v>4014</v>
      </c>
      <c r="AN3858" s="8" t="s">
        <v>24509</v>
      </c>
      <c r="AO3858" s="8" t="s">
        <v>24510</v>
      </c>
      <c r="AP3858" s="29" t="s">
        <v>24508</v>
      </c>
      <c r="AQ3858" s="11">
        <v>2770.0</v>
      </c>
    </row>
    <row r="3859">
      <c r="A3859" s="8" t="str">
        <f t="shared" si="1"/>
        <v>Joshua Pomerleau</v>
      </c>
      <c r="B3859" s="8" t="s">
        <v>24496</v>
      </c>
      <c r="C3859" s="51" t="s">
        <v>24092</v>
      </c>
      <c r="D3859" s="2" t="s">
        <v>7205</v>
      </c>
      <c r="E3859" s="13" t="s">
        <v>5999</v>
      </c>
      <c r="F3859" s="13" t="s">
        <v>2136</v>
      </c>
      <c r="G3859" s="51" t="s">
        <v>19294</v>
      </c>
      <c r="H3859" s="8" t="s">
        <v>24497</v>
      </c>
      <c r="I3859" s="8" t="s">
        <v>1330</v>
      </c>
      <c r="J3859" s="10">
        <v>3.5</v>
      </c>
      <c r="K3859" s="8" t="s">
        <v>24498</v>
      </c>
      <c r="L3859" s="8" t="s">
        <v>3687</v>
      </c>
      <c r="M3859" s="8"/>
      <c r="N3859" s="51" t="s">
        <v>24534</v>
      </c>
      <c r="O3859" s="51" t="s">
        <v>52</v>
      </c>
      <c r="P3859" s="51"/>
      <c r="Q3859" s="51"/>
      <c r="R3859" s="57" t="s">
        <v>1029</v>
      </c>
      <c r="S3859" s="57" t="s">
        <v>24535</v>
      </c>
      <c r="T3859" s="11" t="str">
        <f t="shared" si="2"/>
        <v>Joshua Pomerleau</v>
      </c>
      <c r="U3859" s="51" t="s">
        <v>24536</v>
      </c>
      <c r="V3859" s="51" t="s">
        <v>24537</v>
      </c>
      <c r="W3859" s="51" t="s">
        <v>24538</v>
      </c>
      <c r="X3859" s="51" t="s">
        <v>24504</v>
      </c>
      <c r="Y3859" s="51" t="s">
        <v>60</v>
      </c>
      <c r="Z3859" s="56" t="s">
        <v>24505</v>
      </c>
      <c r="AA3859" s="51" t="s">
        <v>60</v>
      </c>
      <c r="AB3859" s="51" t="s">
        <v>60</v>
      </c>
      <c r="AC3859" s="51" t="s">
        <v>60</v>
      </c>
      <c r="AD3859" s="56" t="s">
        <v>24506</v>
      </c>
      <c r="AE3859" s="51" t="s">
        <v>24507</v>
      </c>
      <c r="AF3859" s="13" t="s">
        <v>24508</v>
      </c>
      <c r="AG3859" s="13" t="s">
        <v>7219</v>
      </c>
      <c r="AH3859" s="8" t="s">
        <v>65</v>
      </c>
      <c r="AI3859" s="8" t="s">
        <v>18832</v>
      </c>
      <c r="AJ3859" s="8"/>
      <c r="AK3859" s="8" t="s">
        <v>3206</v>
      </c>
      <c r="AL3859" s="8" t="s">
        <v>1341</v>
      </c>
      <c r="AM3859" s="8" t="s">
        <v>4014</v>
      </c>
      <c r="AN3859" s="8" t="s">
        <v>24509</v>
      </c>
      <c r="AO3859" s="8" t="s">
        <v>24523</v>
      </c>
      <c r="AP3859" s="29" t="s">
        <v>24508</v>
      </c>
      <c r="AQ3859" s="11">
        <v>2770.0</v>
      </c>
    </row>
    <row r="3860">
      <c r="A3860" s="8" t="str">
        <f t="shared" si="1"/>
        <v>John Newman</v>
      </c>
      <c r="B3860" s="51" t="s">
        <v>24539</v>
      </c>
      <c r="C3860" s="51" t="s">
        <v>24120</v>
      </c>
      <c r="D3860" s="2" t="s">
        <v>7205</v>
      </c>
      <c r="E3860" s="8" t="s">
        <v>16955</v>
      </c>
      <c r="F3860" s="8" t="s">
        <v>2136</v>
      </c>
      <c r="G3860" s="51" t="s">
        <v>19294</v>
      </c>
      <c r="H3860" s="8" t="s">
        <v>24540</v>
      </c>
      <c r="I3860" s="8" t="s">
        <v>49</v>
      </c>
      <c r="J3860" s="10">
        <v>3.56</v>
      </c>
      <c r="K3860" s="8" t="s">
        <v>24541</v>
      </c>
      <c r="L3860" s="8"/>
      <c r="M3860" s="8" t="s">
        <v>24542</v>
      </c>
      <c r="N3860" s="51" t="s">
        <v>24543</v>
      </c>
      <c r="O3860" s="51" t="s">
        <v>52</v>
      </c>
      <c r="P3860" s="51"/>
      <c r="Q3860" s="51"/>
      <c r="R3860" s="51" t="s">
        <v>1997</v>
      </c>
      <c r="S3860" s="51" t="s">
        <v>1695</v>
      </c>
      <c r="T3860" s="11" t="str">
        <f t="shared" si="2"/>
        <v>John Newman</v>
      </c>
      <c r="U3860" s="51" t="s">
        <v>55</v>
      </c>
      <c r="V3860" s="51" t="s">
        <v>24544</v>
      </c>
      <c r="W3860" s="51" t="s">
        <v>24545</v>
      </c>
      <c r="X3860" s="94" t="s">
        <v>24546</v>
      </c>
      <c r="Y3860" s="56" t="s">
        <v>24547</v>
      </c>
      <c r="Z3860" s="56" t="s">
        <v>24548</v>
      </c>
      <c r="AA3860" s="51" t="s">
        <v>60</v>
      </c>
      <c r="AB3860" s="56" t="s">
        <v>24549</v>
      </c>
      <c r="AC3860" s="51" t="s">
        <v>60</v>
      </c>
      <c r="AD3860" s="56" t="s">
        <v>24550</v>
      </c>
      <c r="AE3860" s="51" t="s">
        <v>24551</v>
      </c>
      <c r="AF3860" s="8" t="s">
        <v>24552</v>
      </c>
      <c r="AG3860" s="8" t="s">
        <v>7219</v>
      </c>
      <c r="AH3860" s="8" t="s">
        <v>4581</v>
      </c>
      <c r="AI3860" s="8" t="s">
        <v>233</v>
      </c>
      <c r="AJ3860" s="8"/>
      <c r="AK3860" s="8" t="s">
        <v>2389</v>
      </c>
      <c r="AL3860" s="8" t="s">
        <v>2389</v>
      </c>
      <c r="AM3860" s="8" t="s">
        <v>1416</v>
      </c>
      <c r="AN3860" s="8" t="s">
        <v>24553</v>
      </c>
      <c r="AO3860" s="8" t="s">
        <v>21986</v>
      </c>
      <c r="AP3860" s="29" t="s">
        <v>24552</v>
      </c>
      <c r="AQ3860" s="11">
        <v>2377.0</v>
      </c>
    </row>
    <row r="3861">
      <c r="A3861" s="8" t="str">
        <f t="shared" si="1"/>
        <v>Kate Howard</v>
      </c>
      <c r="B3861" s="51" t="s">
        <v>24539</v>
      </c>
      <c r="C3861" s="51" t="s">
        <v>24120</v>
      </c>
      <c r="D3861" s="2" t="s">
        <v>7205</v>
      </c>
      <c r="E3861" s="8" t="s">
        <v>16955</v>
      </c>
      <c r="F3861" s="8" t="s">
        <v>2136</v>
      </c>
      <c r="G3861" s="51" t="s">
        <v>19294</v>
      </c>
      <c r="H3861" s="8" t="s">
        <v>24540</v>
      </c>
      <c r="I3861" s="8" t="s">
        <v>49</v>
      </c>
      <c r="J3861" s="10">
        <v>3.56</v>
      </c>
      <c r="K3861" s="8" t="s">
        <v>24541</v>
      </c>
      <c r="L3861" s="8"/>
      <c r="M3861" s="8" t="s">
        <v>24542</v>
      </c>
      <c r="N3861" s="51" t="s">
        <v>24554</v>
      </c>
      <c r="O3861" s="51" t="s">
        <v>52</v>
      </c>
      <c r="P3861" s="51"/>
      <c r="Q3861" s="51"/>
      <c r="R3861" s="51" t="s">
        <v>2068</v>
      </c>
      <c r="S3861" s="51" t="s">
        <v>3227</v>
      </c>
      <c r="T3861" s="11" t="str">
        <f t="shared" si="2"/>
        <v>Kate Howard</v>
      </c>
      <c r="U3861" s="51" t="s">
        <v>55</v>
      </c>
      <c r="V3861" s="51" t="s">
        <v>24555</v>
      </c>
      <c r="W3861" s="51" t="s">
        <v>24556</v>
      </c>
      <c r="X3861" s="94" t="s">
        <v>24546</v>
      </c>
      <c r="Y3861" s="56" t="s">
        <v>24557</v>
      </c>
      <c r="Z3861" s="56" t="s">
        <v>24548</v>
      </c>
      <c r="AA3861" s="51" t="s">
        <v>60</v>
      </c>
      <c r="AB3861" s="56" t="s">
        <v>24549</v>
      </c>
      <c r="AC3861" s="56" t="s">
        <v>24558</v>
      </c>
      <c r="AD3861" s="56" t="s">
        <v>24550</v>
      </c>
      <c r="AE3861" s="51" t="s">
        <v>24551</v>
      </c>
      <c r="AF3861" s="8" t="s">
        <v>24552</v>
      </c>
      <c r="AG3861" s="8" t="s">
        <v>7219</v>
      </c>
      <c r="AH3861" s="8" t="s">
        <v>4581</v>
      </c>
      <c r="AI3861" s="8" t="s">
        <v>233</v>
      </c>
      <c r="AJ3861" s="8"/>
      <c r="AK3861" s="8" t="s">
        <v>2389</v>
      </c>
      <c r="AL3861" s="8" t="s">
        <v>2389</v>
      </c>
      <c r="AM3861" s="8" t="s">
        <v>1416</v>
      </c>
      <c r="AN3861" s="8" t="s">
        <v>24553</v>
      </c>
      <c r="AO3861" s="8" t="s">
        <v>21986</v>
      </c>
      <c r="AP3861" s="29" t="s">
        <v>24552</v>
      </c>
      <c r="AQ3861" s="11">
        <v>2377.0</v>
      </c>
    </row>
    <row r="3862">
      <c r="A3862" s="8" t="str">
        <f t="shared" si="1"/>
        <v>Erik Geier</v>
      </c>
      <c r="B3862" s="8" t="s">
        <v>24539</v>
      </c>
      <c r="C3862" s="51" t="s">
        <v>24120</v>
      </c>
      <c r="D3862" s="2" t="s">
        <v>7205</v>
      </c>
      <c r="E3862" s="8" t="s">
        <v>16955</v>
      </c>
      <c r="F3862" s="8" t="s">
        <v>2136</v>
      </c>
      <c r="G3862" s="51" t="s">
        <v>19294</v>
      </c>
      <c r="H3862" s="13" t="s">
        <v>24540</v>
      </c>
      <c r="I3862" s="8" t="s">
        <v>49</v>
      </c>
      <c r="J3862" s="10">
        <v>3.56</v>
      </c>
      <c r="K3862" s="8" t="s">
        <v>24541</v>
      </c>
      <c r="L3862" s="8"/>
      <c r="M3862" s="8" t="s">
        <v>24542</v>
      </c>
      <c r="N3862" s="51" t="s">
        <v>24559</v>
      </c>
      <c r="O3862" s="57" t="s">
        <v>52</v>
      </c>
      <c r="P3862" s="51"/>
      <c r="Q3862" s="51"/>
      <c r="R3862" s="57" t="s">
        <v>2914</v>
      </c>
      <c r="S3862" s="57" t="s">
        <v>24560</v>
      </c>
      <c r="T3862" s="11" t="str">
        <f t="shared" si="2"/>
        <v>Erik Geier</v>
      </c>
      <c r="U3862" s="51" t="s">
        <v>106</v>
      </c>
      <c r="V3862" s="51" t="s">
        <v>24561</v>
      </c>
      <c r="W3862" s="51"/>
      <c r="X3862" s="51" t="s">
        <v>24546</v>
      </c>
      <c r="Y3862" s="51" t="s">
        <v>60</v>
      </c>
      <c r="Z3862" s="56" t="s">
        <v>24548</v>
      </c>
      <c r="AA3862" s="51" t="s">
        <v>60</v>
      </c>
      <c r="AB3862" s="56" t="s">
        <v>24549</v>
      </c>
      <c r="AC3862" s="51" t="s">
        <v>60</v>
      </c>
      <c r="AD3862" s="56" t="s">
        <v>24550</v>
      </c>
      <c r="AE3862" s="51" t="s">
        <v>24551</v>
      </c>
      <c r="AF3862" s="8" t="s">
        <v>24552</v>
      </c>
      <c r="AG3862" s="8" t="s">
        <v>7219</v>
      </c>
      <c r="AH3862" s="8" t="s">
        <v>4581</v>
      </c>
      <c r="AI3862" s="8" t="s">
        <v>18832</v>
      </c>
      <c r="AJ3862" s="8"/>
      <c r="AK3862" s="8" t="s">
        <v>2389</v>
      </c>
      <c r="AL3862" s="8" t="s">
        <v>2389</v>
      </c>
      <c r="AM3862" s="8" t="s">
        <v>1416</v>
      </c>
      <c r="AN3862" s="8" t="s">
        <v>24553</v>
      </c>
      <c r="AO3862" s="8" t="s">
        <v>22005</v>
      </c>
      <c r="AP3862" s="29" t="s">
        <v>24552</v>
      </c>
      <c r="AQ3862" s="11">
        <v>2377.0</v>
      </c>
    </row>
    <row r="3863">
      <c r="A3863" s="8" t="str">
        <f t="shared" si="1"/>
        <v>Jamal Cash</v>
      </c>
      <c r="B3863" s="8" t="s">
        <v>24539</v>
      </c>
      <c r="C3863" s="51" t="s">
        <v>24120</v>
      </c>
      <c r="D3863" s="9" t="s">
        <v>7205</v>
      </c>
      <c r="E3863" s="8" t="s">
        <v>16955</v>
      </c>
      <c r="F3863" s="8" t="s">
        <v>2136</v>
      </c>
      <c r="G3863" s="8" t="s">
        <v>19294</v>
      </c>
      <c r="H3863" s="8" t="s">
        <v>24540</v>
      </c>
      <c r="I3863" s="8" t="s">
        <v>49</v>
      </c>
      <c r="J3863" s="10">
        <v>3.56</v>
      </c>
      <c r="K3863" s="8" t="s">
        <v>24541</v>
      </c>
      <c r="L3863" s="8" t="s">
        <v>86</v>
      </c>
      <c r="M3863" s="8" t="s">
        <v>24542</v>
      </c>
      <c r="N3863" s="8" t="s">
        <v>24562</v>
      </c>
      <c r="O3863" s="8" t="s">
        <v>52</v>
      </c>
      <c r="P3863" s="51"/>
      <c r="Q3863" s="51"/>
      <c r="R3863" s="8" t="s">
        <v>17698</v>
      </c>
      <c r="S3863" s="8" t="s">
        <v>24563</v>
      </c>
      <c r="T3863" s="11" t="str">
        <f t="shared" si="2"/>
        <v>Jamal Cash</v>
      </c>
      <c r="U3863" s="8" t="s">
        <v>80</v>
      </c>
      <c r="V3863" s="8" t="s">
        <v>24564</v>
      </c>
      <c r="W3863" s="8" t="s">
        <v>86</v>
      </c>
      <c r="X3863" s="8" t="s">
        <v>24546</v>
      </c>
      <c r="Y3863" s="51" t="s">
        <v>60</v>
      </c>
      <c r="Z3863" s="56" t="s">
        <v>24548</v>
      </c>
      <c r="AA3863" s="51" t="s">
        <v>60</v>
      </c>
      <c r="AB3863" s="56" t="s">
        <v>24549</v>
      </c>
      <c r="AC3863" s="51" t="s">
        <v>60</v>
      </c>
      <c r="AD3863" s="56" t="s">
        <v>24550</v>
      </c>
      <c r="AE3863" s="51" t="s">
        <v>24551</v>
      </c>
      <c r="AF3863" s="8" t="s">
        <v>24552</v>
      </c>
      <c r="AG3863" s="8" t="s">
        <v>7219</v>
      </c>
      <c r="AH3863" s="8" t="s">
        <v>4581</v>
      </c>
      <c r="AI3863" s="8" t="s">
        <v>18832</v>
      </c>
      <c r="AJ3863" s="8" t="s">
        <v>86</v>
      </c>
      <c r="AK3863" s="8" t="s">
        <v>2389</v>
      </c>
      <c r="AL3863" s="8" t="s">
        <v>2389</v>
      </c>
      <c r="AM3863" s="8" t="s">
        <v>1416</v>
      </c>
      <c r="AN3863" s="8" t="s">
        <v>2771</v>
      </c>
      <c r="AO3863" s="8" t="s">
        <v>21986</v>
      </c>
      <c r="AP3863" s="29" t="s">
        <v>24552</v>
      </c>
      <c r="AQ3863" s="11">
        <v>2377.0</v>
      </c>
    </row>
    <row r="3864">
      <c r="A3864" s="8" t="str">
        <f t="shared" si="1"/>
        <v>Nancy Putman</v>
      </c>
      <c r="B3864" s="8" t="s">
        <v>24539</v>
      </c>
      <c r="C3864" s="51" t="s">
        <v>24120</v>
      </c>
      <c r="D3864" s="2" t="s">
        <v>7205</v>
      </c>
      <c r="E3864" s="8" t="s">
        <v>16955</v>
      </c>
      <c r="F3864" s="8" t="s">
        <v>2136</v>
      </c>
      <c r="G3864" s="51" t="s">
        <v>19294</v>
      </c>
      <c r="H3864" s="13" t="s">
        <v>24540</v>
      </c>
      <c r="I3864" s="8" t="s">
        <v>49</v>
      </c>
      <c r="J3864" s="10">
        <v>3.56</v>
      </c>
      <c r="K3864" s="8" t="s">
        <v>24541</v>
      </c>
      <c r="L3864" s="8"/>
      <c r="M3864" s="8" t="s">
        <v>24542</v>
      </c>
      <c r="N3864" s="51" t="s">
        <v>24565</v>
      </c>
      <c r="O3864" s="57" t="s">
        <v>52</v>
      </c>
      <c r="P3864" s="51"/>
      <c r="Q3864" s="51"/>
      <c r="R3864" s="57" t="s">
        <v>24566</v>
      </c>
      <c r="S3864" s="57" t="s">
        <v>24567</v>
      </c>
      <c r="T3864" s="11" t="str">
        <f t="shared" si="2"/>
        <v>Nancy Putman</v>
      </c>
      <c r="U3864" s="57" t="s">
        <v>80</v>
      </c>
      <c r="V3864" s="51" t="s">
        <v>24568</v>
      </c>
      <c r="W3864" s="51"/>
      <c r="X3864" s="51" t="s">
        <v>24546</v>
      </c>
      <c r="Y3864" s="51" t="s">
        <v>60</v>
      </c>
      <c r="Z3864" s="56" t="s">
        <v>24548</v>
      </c>
      <c r="AA3864" s="51" t="s">
        <v>60</v>
      </c>
      <c r="AB3864" s="56" t="s">
        <v>24549</v>
      </c>
      <c r="AC3864" s="51" t="s">
        <v>60</v>
      </c>
      <c r="AD3864" s="56" t="s">
        <v>24550</v>
      </c>
      <c r="AE3864" s="51" t="s">
        <v>24551</v>
      </c>
      <c r="AF3864" s="8" t="s">
        <v>24552</v>
      </c>
      <c r="AG3864" s="8" t="s">
        <v>7219</v>
      </c>
      <c r="AH3864" s="8" t="s">
        <v>4581</v>
      </c>
      <c r="AI3864" s="8" t="s">
        <v>233</v>
      </c>
      <c r="AJ3864" s="8"/>
      <c r="AK3864" s="8" t="s">
        <v>2389</v>
      </c>
      <c r="AL3864" s="8" t="s">
        <v>2389</v>
      </c>
      <c r="AM3864" s="8" t="s">
        <v>1416</v>
      </c>
      <c r="AN3864" s="8" t="s">
        <v>24553</v>
      </c>
      <c r="AO3864" s="8" t="s">
        <v>21986</v>
      </c>
      <c r="AP3864" s="29" t="s">
        <v>24552</v>
      </c>
      <c r="AQ3864" s="11">
        <v>2377.0</v>
      </c>
    </row>
    <row r="3865">
      <c r="A3865" s="8" t="str">
        <f t="shared" si="1"/>
        <v>Chris Bostwick</v>
      </c>
      <c r="B3865" s="51" t="s">
        <v>24569</v>
      </c>
      <c r="C3865" s="51" t="s">
        <v>24570</v>
      </c>
      <c r="D3865" s="2" t="s">
        <v>7205</v>
      </c>
      <c r="E3865" s="8" t="s">
        <v>7206</v>
      </c>
      <c r="F3865" s="8" t="s">
        <v>2136</v>
      </c>
      <c r="G3865" s="51" t="s">
        <v>19294</v>
      </c>
      <c r="H3865" s="13" t="s">
        <v>24571</v>
      </c>
      <c r="I3865" s="8" t="s">
        <v>49</v>
      </c>
      <c r="J3865" s="10">
        <v>3.15</v>
      </c>
      <c r="K3865" s="8" t="s">
        <v>24572</v>
      </c>
      <c r="L3865" s="8"/>
      <c r="M3865" s="8"/>
      <c r="N3865" s="51" t="s">
        <v>24573</v>
      </c>
      <c r="O3865" s="51" t="s">
        <v>52</v>
      </c>
      <c r="P3865" s="51"/>
      <c r="Q3865" s="51"/>
      <c r="R3865" s="51" t="s">
        <v>791</v>
      </c>
      <c r="S3865" s="51" t="s">
        <v>24574</v>
      </c>
      <c r="T3865" s="11" t="str">
        <f t="shared" si="2"/>
        <v>Chris Bostwick</v>
      </c>
      <c r="U3865" s="13" t="s">
        <v>311</v>
      </c>
      <c r="V3865" s="51" t="s">
        <v>24575</v>
      </c>
      <c r="W3865" s="51" t="s">
        <v>24576</v>
      </c>
      <c r="X3865" s="94" t="s">
        <v>24577</v>
      </c>
      <c r="Y3865" s="51" t="s">
        <v>60</v>
      </c>
      <c r="Z3865" s="56" t="s">
        <v>24578</v>
      </c>
      <c r="AA3865" s="56" t="s">
        <v>24579</v>
      </c>
      <c r="AB3865" s="51" t="s">
        <v>60</v>
      </c>
      <c r="AC3865" s="51" t="s">
        <v>60</v>
      </c>
      <c r="AD3865" s="56" t="s">
        <v>24580</v>
      </c>
      <c r="AE3865" s="51" t="s">
        <v>24581</v>
      </c>
      <c r="AF3865" s="8" t="s">
        <v>24582</v>
      </c>
      <c r="AG3865" s="8" t="s">
        <v>7219</v>
      </c>
      <c r="AH3865" s="8" t="s">
        <v>65</v>
      </c>
      <c r="AI3865" s="8" t="s">
        <v>66</v>
      </c>
      <c r="AJ3865" s="8"/>
      <c r="AK3865" s="8" t="s">
        <v>6294</v>
      </c>
      <c r="AL3865" s="8" t="s">
        <v>195</v>
      </c>
      <c r="AM3865" s="8"/>
      <c r="AN3865" s="8" t="s">
        <v>24583</v>
      </c>
      <c r="AO3865" s="8" t="s">
        <v>22436</v>
      </c>
      <c r="AP3865" s="29" t="s">
        <v>24582</v>
      </c>
      <c r="AQ3865" s="11">
        <v>8482.0</v>
      </c>
    </row>
    <row r="3866">
      <c r="A3866" s="8" t="str">
        <f t="shared" si="1"/>
        <v>Britton Mann</v>
      </c>
      <c r="B3866" s="8" t="s">
        <v>24569</v>
      </c>
      <c r="C3866" s="51" t="s">
        <v>24570</v>
      </c>
      <c r="D3866" s="2" t="s">
        <v>7205</v>
      </c>
      <c r="E3866" s="8" t="s">
        <v>7206</v>
      </c>
      <c r="F3866" s="8" t="s">
        <v>2136</v>
      </c>
      <c r="G3866" s="51" t="s">
        <v>19294</v>
      </c>
      <c r="H3866" s="13" t="s">
        <v>24571</v>
      </c>
      <c r="I3866" s="8" t="s">
        <v>49</v>
      </c>
      <c r="J3866" s="10">
        <v>3.15</v>
      </c>
      <c r="K3866" s="8" t="s">
        <v>24572</v>
      </c>
      <c r="L3866" s="8"/>
      <c r="M3866" s="8"/>
      <c r="N3866" s="51" t="s">
        <v>24584</v>
      </c>
      <c r="O3866" s="57" t="s">
        <v>52</v>
      </c>
      <c r="P3866" s="51"/>
      <c r="Q3866" s="51"/>
      <c r="R3866" s="57" t="s">
        <v>24585</v>
      </c>
      <c r="S3866" s="57" t="s">
        <v>24586</v>
      </c>
      <c r="T3866" s="11" t="str">
        <f t="shared" si="2"/>
        <v>Britton Mann</v>
      </c>
      <c r="U3866" s="57" t="s">
        <v>160</v>
      </c>
      <c r="V3866" s="51" t="s">
        <v>24587</v>
      </c>
      <c r="W3866" s="57" t="s">
        <v>24588</v>
      </c>
      <c r="X3866" s="51" t="s">
        <v>24577</v>
      </c>
      <c r="Y3866" s="56" t="s">
        <v>24589</v>
      </c>
      <c r="Z3866" s="56" t="s">
        <v>24578</v>
      </c>
      <c r="AA3866" s="51" t="s">
        <v>60</v>
      </c>
      <c r="AB3866" s="51" t="s">
        <v>60</v>
      </c>
      <c r="AC3866" s="51" t="s">
        <v>60</v>
      </c>
      <c r="AD3866" s="51" t="s">
        <v>60</v>
      </c>
      <c r="AE3866" s="51" t="s">
        <v>24581</v>
      </c>
      <c r="AF3866" s="8" t="s">
        <v>24582</v>
      </c>
      <c r="AG3866" s="8" t="s">
        <v>7219</v>
      </c>
      <c r="AH3866" s="8" t="s">
        <v>65</v>
      </c>
      <c r="AI3866" s="8" t="s">
        <v>66</v>
      </c>
      <c r="AJ3866" s="8"/>
      <c r="AK3866" s="8" t="s">
        <v>6294</v>
      </c>
      <c r="AL3866" s="8" t="s">
        <v>195</v>
      </c>
      <c r="AM3866" s="8"/>
      <c r="AN3866" s="8" t="s">
        <v>24583</v>
      </c>
      <c r="AO3866" s="8" t="s">
        <v>22442</v>
      </c>
      <c r="AP3866" s="29" t="s">
        <v>24582</v>
      </c>
      <c r="AQ3866" s="11">
        <v>8482.0</v>
      </c>
    </row>
    <row r="3867">
      <c r="A3867" s="8" t="str">
        <f t="shared" si="1"/>
        <v>Jordan Rodriguez</v>
      </c>
      <c r="B3867" s="8" t="s">
        <v>24569</v>
      </c>
      <c r="C3867" s="51" t="s">
        <v>24570</v>
      </c>
      <c r="D3867" s="2" t="s">
        <v>7205</v>
      </c>
      <c r="E3867" s="8" t="s">
        <v>7206</v>
      </c>
      <c r="F3867" s="8" t="s">
        <v>2136</v>
      </c>
      <c r="G3867" s="51" t="s">
        <v>19294</v>
      </c>
      <c r="H3867" s="13" t="s">
        <v>24571</v>
      </c>
      <c r="I3867" s="8" t="s">
        <v>49</v>
      </c>
      <c r="J3867" s="10">
        <v>3.15</v>
      </c>
      <c r="K3867" s="8" t="s">
        <v>24572</v>
      </c>
      <c r="L3867" s="8"/>
      <c r="M3867" s="8"/>
      <c r="N3867" s="51" t="s">
        <v>24590</v>
      </c>
      <c r="O3867" s="57" t="s">
        <v>52</v>
      </c>
      <c r="P3867" s="51"/>
      <c r="Q3867" s="51"/>
      <c r="R3867" s="57" t="s">
        <v>1841</v>
      </c>
      <c r="S3867" s="57" t="s">
        <v>13072</v>
      </c>
      <c r="T3867" s="11" t="str">
        <f t="shared" si="2"/>
        <v>Jordan Rodriguez</v>
      </c>
      <c r="U3867" s="57" t="s">
        <v>80</v>
      </c>
      <c r="V3867" s="51" t="s">
        <v>24591</v>
      </c>
      <c r="W3867" s="57" t="s">
        <v>24592</v>
      </c>
      <c r="X3867" s="51" t="s">
        <v>24577</v>
      </c>
      <c r="Y3867" s="51" t="s">
        <v>60</v>
      </c>
      <c r="Z3867" s="56" t="s">
        <v>24578</v>
      </c>
      <c r="AA3867" s="51" t="s">
        <v>60</v>
      </c>
      <c r="AB3867" s="51" t="s">
        <v>60</v>
      </c>
      <c r="AC3867" s="51" t="s">
        <v>60</v>
      </c>
      <c r="AD3867" s="51" t="s">
        <v>60</v>
      </c>
      <c r="AE3867" s="51" t="s">
        <v>24581</v>
      </c>
      <c r="AF3867" s="8" t="s">
        <v>24582</v>
      </c>
      <c r="AG3867" s="8" t="s">
        <v>7219</v>
      </c>
      <c r="AH3867" s="8" t="s">
        <v>65</v>
      </c>
      <c r="AI3867" s="8" t="s">
        <v>66</v>
      </c>
      <c r="AJ3867" s="8"/>
      <c r="AK3867" s="8" t="s">
        <v>6294</v>
      </c>
      <c r="AL3867" s="8" t="s">
        <v>195</v>
      </c>
      <c r="AM3867" s="8"/>
      <c r="AN3867" s="8" t="s">
        <v>24583</v>
      </c>
      <c r="AO3867" s="8" t="s">
        <v>22442</v>
      </c>
      <c r="AP3867" s="29" t="s">
        <v>24582</v>
      </c>
      <c r="AQ3867" s="11">
        <v>8482.0</v>
      </c>
    </row>
    <row r="3868">
      <c r="A3868" s="8" t="str">
        <f t="shared" si="1"/>
        <v>Ed Jaskulski</v>
      </c>
      <c r="B3868" s="51" t="s">
        <v>24593</v>
      </c>
      <c r="C3868" s="51" t="s">
        <v>24570</v>
      </c>
      <c r="D3868" s="2" t="s">
        <v>7205</v>
      </c>
      <c r="E3868" s="8" t="s">
        <v>24594</v>
      </c>
      <c r="F3868" s="8" t="s">
        <v>2136</v>
      </c>
      <c r="G3868" s="51" t="s">
        <v>19294</v>
      </c>
      <c r="H3868" s="8" t="s">
        <v>24595</v>
      </c>
      <c r="I3868" s="8" t="s">
        <v>49</v>
      </c>
      <c r="J3868" s="10">
        <v>2.93</v>
      </c>
      <c r="K3868" s="8" t="s">
        <v>24596</v>
      </c>
      <c r="L3868" s="8"/>
      <c r="M3868" s="8"/>
      <c r="N3868" s="51" t="s">
        <v>24597</v>
      </c>
      <c r="O3868" s="51" t="s">
        <v>52</v>
      </c>
      <c r="P3868" s="51"/>
      <c r="Q3868" s="51"/>
      <c r="R3868" s="51" t="s">
        <v>3871</v>
      </c>
      <c r="S3868" s="51" t="s">
        <v>24598</v>
      </c>
      <c r="T3868" s="11" t="str">
        <f t="shared" si="2"/>
        <v>Ed Jaskulski</v>
      </c>
      <c r="U3868" s="51" t="s">
        <v>55</v>
      </c>
      <c r="V3868" s="51" t="s">
        <v>24599</v>
      </c>
      <c r="W3868" s="51" t="s">
        <v>24600</v>
      </c>
      <c r="X3868" s="94" t="s">
        <v>24601</v>
      </c>
      <c r="Y3868" s="56" t="s">
        <v>24602</v>
      </c>
      <c r="Z3868" s="56" t="s">
        <v>24603</v>
      </c>
      <c r="AA3868" s="51" t="s">
        <v>60</v>
      </c>
      <c r="AB3868" s="51" t="s">
        <v>60</v>
      </c>
      <c r="AC3868" s="51" t="s">
        <v>60</v>
      </c>
      <c r="AD3868" s="56" t="s">
        <v>24604</v>
      </c>
      <c r="AE3868" s="51" t="s">
        <v>24605</v>
      </c>
      <c r="AF3868" s="8" t="s">
        <v>24606</v>
      </c>
      <c r="AG3868" s="8" t="s">
        <v>7219</v>
      </c>
      <c r="AH3868" s="8" t="s">
        <v>4581</v>
      </c>
      <c r="AI3868" s="8" t="s">
        <v>66</v>
      </c>
      <c r="AJ3868" s="8"/>
      <c r="AK3868" s="8" t="s">
        <v>2151</v>
      </c>
      <c r="AL3868" s="8" t="s">
        <v>8115</v>
      </c>
      <c r="AM3868" s="8" t="s">
        <v>4945</v>
      </c>
      <c r="AN3868" s="8" t="s">
        <v>24607</v>
      </c>
      <c r="AO3868" s="8" t="s">
        <v>22436</v>
      </c>
      <c r="AP3868" s="29" t="s">
        <v>24606</v>
      </c>
      <c r="AQ3868" s="11">
        <v>7128.0</v>
      </c>
    </row>
    <row r="3869">
      <c r="A3869" s="8" t="str">
        <f t="shared" si="1"/>
        <v>John Davis</v>
      </c>
      <c r="B3869" s="51" t="s">
        <v>24593</v>
      </c>
      <c r="C3869" s="51" t="s">
        <v>24570</v>
      </c>
      <c r="D3869" s="2" t="s">
        <v>7205</v>
      </c>
      <c r="E3869" s="8" t="s">
        <v>24594</v>
      </c>
      <c r="F3869" s="8" t="s">
        <v>2136</v>
      </c>
      <c r="G3869" s="51" t="s">
        <v>19294</v>
      </c>
      <c r="H3869" s="8" t="s">
        <v>24595</v>
      </c>
      <c r="I3869" s="8" t="s">
        <v>49</v>
      </c>
      <c r="J3869" s="10">
        <v>2.93</v>
      </c>
      <c r="K3869" s="8" t="s">
        <v>24596</v>
      </c>
      <c r="L3869" s="8"/>
      <c r="M3869" s="8"/>
      <c r="N3869" s="51" t="s">
        <v>24608</v>
      </c>
      <c r="O3869" s="51" t="s">
        <v>52</v>
      </c>
      <c r="P3869" s="51"/>
      <c r="Q3869" s="51"/>
      <c r="R3869" s="51" t="s">
        <v>1997</v>
      </c>
      <c r="S3869" s="51" t="s">
        <v>310</v>
      </c>
      <c r="T3869" s="11" t="str">
        <f t="shared" si="2"/>
        <v>John Davis</v>
      </c>
      <c r="U3869" s="57" t="s">
        <v>2649</v>
      </c>
      <c r="V3869" s="51" t="s">
        <v>24609</v>
      </c>
      <c r="W3869" s="51" t="s">
        <v>24610</v>
      </c>
      <c r="X3869" s="94" t="s">
        <v>24601</v>
      </c>
      <c r="Y3869" s="51" t="s">
        <v>60</v>
      </c>
      <c r="Z3869" s="56" t="s">
        <v>24603</v>
      </c>
      <c r="AA3869" s="51" t="s">
        <v>60</v>
      </c>
      <c r="AB3869" s="51" t="s">
        <v>60</v>
      </c>
      <c r="AC3869" s="51" t="s">
        <v>60</v>
      </c>
      <c r="AD3869" s="56" t="s">
        <v>24604</v>
      </c>
      <c r="AE3869" s="51" t="s">
        <v>24605</v>
      </c>
      <c r="AF3869" s="8" t="s">
        <v>24606</v>
      </c>
      <c r="AG3869" s="8" t="s">
        <v>7219</v>
      </c>
      <c r="AH3869" s="8" t="s">
        <v>4581</v>
      </c>
      <c r="AI3869" s="8" t="s">
        <v>66</v>
      </c>
      <c r="AJ3869" s="8"/>
      <c r="AK3869" s="8" t="s">
        <v>2151</v>
      </c>
      <c r="AL3869" s="8" t="s">
        <v>8115</v>
      </c>
      <c r="AM3869" s="8" t="s">
        <v>4945</v>
      </c>
      <c r="AN3869" s="8" t="s">
        <v>24607</v>
      </c>
      <c r="AO3869" s="8" t="s">
        <v>22436</v>
      </c>
      <c r="AP3869" s="29" t="s">
        <v>24606</v>
      </c>
      <c r="AQ3869" s="11">
        <v>7128.0</v>
      </c>
    </row>
    <row r="3870">
      <c r="A3870" s="8" t="str">
        <f t="shared" si="1"/>
        <v>Alexander Curran</v>
      </c>
      <c r="B3870" s="8" t="s">
        <v>24593</v>
      </c>
      <c r="C3870" s="51" t="s">
        <v>24570</v>
      </c>
      <c r="D3870" s="2" t="s">
        <v>7205</v>
      </c>
      <c r="E3870" s="8" t="s">
        <v>24594</v>
      </c>
      <c r="F3870" s="8" t="s">
        <v>2136</v>
      </c>
      <c r="G3870" s="51" t="s">
        <v>19294</v>
      </c>
      <c r="H3870" s="95" t="s">
        <v>24595</v>
      </c>
      <c r="I3870" s="8" t="s">
        <v>49</v>
      </c>
      <c r="J3870" s="10">
        <v>2.93</v>
      </c>
      <c r="K3870" s="8" t="s">
        <v>24596</v>
      </c>
      <c r="L3870" s="8"/>
      <c r="M3870" s="8"/>
      <c r="N3870" s="51" t="s">
        <v>24611</v>
      </c>
      <c r="O3870" s="57" t="s">
        <v>52</v>
      </c>
      <c r="P3870" s="51"/>
      <c r="Q3870" s="51"/>
      <c r="R3870" s="57" t="s">
        <v>4994</v>
      </c>
      <c r="S3870" s="57" t="s">
        <v>1691</v>
      </c>
      <c r="T3870" s="11" t="str">
        <f t="shared" si="2"/>
        <v>Alexander Curran</v>
      </c>
      <c r="U3870" s="57" t="s">
        <v>247</v>
      </c>
      <c r="V3870" s="51" t="s">
        <v>24612</v>
      </c>
      <c r="W3870" s="51"/>
      <c r="X3870" s="51" t="s">
        <v>24601</v>
      </c>
      <c r="Y3870" s="51" t="s">
        <v>60</v>
      </c>
      <c r="Z3870" s="56" t="s">
        <v>24603</v>
      </c>
      <c r="AA3870" s="51" t="s">
        <v>60</v>
      </c>
      <c r="AB3870" s="56" t="s">
        <v>24613</v>
      </c>
      <c r="AC3870" s="51" t="s">
        <v>60</v>
      </c>
      <c r="AD3870" s="56" t="s">
        <v>24604</v>
      </c>
      <c r="AE3870" s="51" t="s">
        <v>24605</v>
      </c>
      <c r="AF3870" s="8" t="s">
        <v>24606</v>
      </c>
      <c r="AG3870" s="8" t="s">
        <v>7219</v>
      </c>
      <c r="AH3870" s="8" t="s">
        <v>4581</v>
      </c>
      <c r="AI3870" s="8" t="s">
        <v>66</v>
      </c>
      <c r="AJ3870" s="8"/>
      <c r="AK3870" s="8" t="s">
        <v>2151</v>
      </c>
      <c r="AL3870" s="8" t="s">
        <v>8115</v>
      </c>
      <c r="AM3870" s="13" t="s">
        <v>4945</v>
      </c>
      <c r="AN3870" s="8" t="s">
        <v>24607</v>
      </c>
      <c r="AO3870" s="8" t="s">
        <v>22442</v>
      </c>
      <c r="AP3870" s="14" t="s">
        <v>24606</v>
      </c>
      <c r="AQ3870" s="11">
        <v>7128.0</v>
      </c>
    </row>
    <row r="3871">
      <c r="A3871" s="8" t="str">
        <f t="shared" si="1"/>
        <v>Marty Vajen</v>
      </c>
      <c r="B3871" s="8" t="s">
        <v>24593</v>
      </c>
      <c r="C3871" s="51" t="s">
        <v>24570</v>
      </c>
      <c r="D3871" s="2" t="s">
        <v>7205</v>
      </c>
      <c r="E3871" s="8" t="s">
        <v>24594</v>
      </c>
      <c r="F3871" s="8" t="s">
        <v>2136</v>
      </c>
      <c r="G3871" s="51" t="s">
        <v>19294</v>
      </c>
      <c r="H3871" s="95" t="s">
        <v>24595</v>
      </c>
      <c r="I3871" s="8" t="s">
        <v>49</v>
      </c>
      <c r="J3871" s="10">
        <v>2.93</v>
      </c>
      <c r="K3871" s="8" t="s">
        <v>24596</v>
      </c>
      <c r="L3871" s="8"/>
      <c r="M3871" s="8"/>
      <c r="N3871" s="51" t="s">
        <v>24614</v>
      </c>
      <c r="O3871" s="57" t="s">
        <v>52</v>
      </c>
      <c r="P3871" s="51"/>
      <c r="Q3871" s="51"/>
      <c r="R3871" s="57" t="s">
        <v>24615</v>
      </c>
      <c r="S3871" s="57" t="s">
        <v>24616</v>
      </c>
      <c r="T3871" s="11" t="str">
        <f t="shared" si="2"/>
        <v>Marty Vajen</v>
      </c>
      <c r="U3871" s="57" t="s">
        <v>80</v>
      </c>
      <c r="V3871" s="51" t="s">
        <v>24617</v>
      </c>
      <c r="W3871" s="57" t="s">
        <v>24618</v>
      </c>
      <c r="X3871" s="51" t="s">
        <v>24601</v>
      </c>
      <c r="Y3871" s="51" t="s">
        <v>60</v>
      </c>
      <c r="Z3871" s="56" t="s">
        <v>24603</v>
      </c>
      <c r="AA3871" s="51" t="s">
        <v>60</v>
      </c>
      <c r="AB3871" s="56" t="s">
        <v>24613</v>
      </c>
      <c r="AC3871" s="51" t="s">
        <v>60</v>
      </c>
      <c r="AD3871" s="56" t="s">
        <v>24604</v>
      </c>
      <c r="AE3871" s="51" t="s">
        <v>24605</v>
      </c>
      <c r="AF3871" s="8" t="s">
        <v>24606</v>
      </c>
      <c r="AG3871" s="8" t="s">
        <v>7219</v>
      </c>
      <c r="AH3871" s="8" t="s">
        <v>4581</v>
      </c>
      <c r="AI3871" s="8" t="s">
        <v>66</v>
      </c>
      <c r="AJ3871" s="8"/>
      <c r="AK3871" s="8" t="s">
        <v>2151</v>
      </c>
      <c r="AL3871" s="8" t="s">
        <v>8115</v>
      </c>
      <c r="AM3871" s="8" t="s">
        <v>4945</v>
      </c>
      <c r="AN3871" s="8" t="s">
        <v>24607</v>
      </c>
      <c r="AO3871" s="8" t="s">
        <v>22442</v>
      </c>
      <c r="AP3871" s="14" t="s">
        <v>24606</v>
      </c>
      <c r="AQ3871" s="11">
        <v>7128.0</v>
      </c>
    </row>
    <row r="3872">
      <c r="A3872" s="8" t="str">
        <f t="shared" si="1"/>
        <v>Chris Wilber</v>
      </c>
      <c r="B3872" s="51" t="s">
        <v>24619</v>
      </c>
      <c r="C3872" s="51" t="s">
        <v>24570</v>
      </c>
      <c r="D3872" s="2" t="s">
        <v>7205</v>
      </c>
      <c r="E3872" s="8" t="s">
        <v>24169</v>
      </c>
      <c r="F3872" s="8" t="s">
        <v>2136</v>
      </c>
      <c r="G3872" s="51" t="s">
        <v>19294</v>
      </c>
      <c r="H3872" s="95" t="s">
        <v>24620</v>
      </c>
      <c r="I3872" s="8" t="s">
        <v>49</v>
      </c>
      <c r="J3872" s="10">
        <v>3.6</v>
      </c>
      <c r="K3872" s="8" t="s">
        <v>24621</v>
      </c>
      <c r="L3872" s="8"/>
      <c r="M3872" s="8"/>
      <c r="N3872" s="51" t="s">
        <v>24622</v>
      </c>
      <c r="O3872" s="51" t="s">
        <v>52</v>
      </c>
      <c r="P3872" s="51"/>
      <c r="Q3872" s="51"/>
      <c r="R3872" s="51" t="s">
        <v>791</v>
      </c>
      <c r="S3872" s="51" t="s">
        <v>24623</v>
      </c>
      <c r="T3872" s="11" t="str">
        <f t="shared" si="2"/>
        <v>Chris Wilber</v>
      </c>
      <c r="U3872" s="51" t="s">
        <v>24624</v>
      </c>
      <c r="V3872" s="51" t="s">
        <v>24625</v>
      </c>
      <c r="W3872" s="51" t="s">
        <v>24626</v>
      </c>
      <c r="X3872" s="94" t="s">
        <v>24627</v>
      </c>
      <c r="Y3872" s="56" t="s">
        <v>24628</v>
      </c>
      <c r="Z3872" s="56" t="s">
        <v>24629</v>
      </c>
      <c r="AA3872" s="51" t="s">
        <v>60</v>
      </c>
      <c r="AB3872" s="51" t="s">
        <v>60</v>
      </c>
      <c r="AC3872" s="51" t="s">
        <v>60</v>
      </c>
      <c r="AD3872" s="51" t="s">
        <v>60</v>
      </c>
      <c r="AE3872" s="51" t="s">
        <v>24630</v>
      </c>
      <c r="AF3872" s="8" t="s">
        <v>24631</v>
      </c>
      <c r="AG3872" s="8" t="s">
        <v>7219</v>
      </c>
      <c r="AH3872" s="8" t="s">
        <v>194</v>
      </c>
      <c r="AI3872" s="8" t="s">
        <v>66</v>
      </c>
      <c r="AJ3872" s="8"/>
      <c r="AK3872" s="8" t="s">
        <v>24632</v>
      </c>
      <c r="AL3872" s="8" t="s">
        <v>24633</v>
      </c>
      <c r="AM3872" s="8" t="s">
        <v>2152</v>
      </c>
      <c r="AN3872" s="8" t="s">
        <v>24634</v>
      </c>
      <c r="AO3872" s="8" t="s">
        <v>24635</v>
      </c>
      <c r="AP3872" s="29" t="s">
        <v>24631</v>
      </c>
      <c r="AQ3872" s="11">
        <v>5729.0</v>
      </c>
    </row>
    <row r="3873">
      <c r="A3873" s="8" t="str">
        <f t="shared" si="1"/>
        <v>Chelsea Whalen</v>
      </c>
      <c r="B3873" s="51" t="s">
        <v>24619</v>
      </c>
      <c r="C3873" s="51" t="s">
        <v>24570</v>
      </c>
      <c r="D3873" s="2" t="s">
        <v>7205</v>
      </c>
      <c r="E3873" s="8" t="s">
        <v>24169</v>
      </c>
      <c r="F3873" s="8" t="s">
        <v>2136</v>
      </c>
      <c r="G3873" s="51" t="s">
        <v>19294</v>
      </c>
      <c r="H3873" s="95" t="s">
        <v>24620</v>
      </c>
      <c r="I3873" s="8" t="s">
        <v>49</v>
      </c>
      <c r="J3873" s="10">
        <v>3.6</v>
      </c>
      <c r="K3873" s="8" t="s">
        <v>24621</v>
      </c>
      <c r="L3873" s="8"/>
      <c r="M3873" s="8"/>
      <c r="N3873" s="51" t="s">
        <v>24636</v>
      </c>
      <c r="O3873" s="51" t="s">
        <v>52</v>
      </c>
      <c r="P3873" s="51"/>
      <c r="Q3873" s="51"/>
      <c r="R3873" s="51" t="s">
        <v>7244</v>
      </c>
      <c r="S3873" s="51" t="s">
        <v>24637</v>
      </c>
      <c r="T3873" s="11" t="str">
        <f t="shared" si="2"/>
        <v>Chelsea Whalen</v>
      </c>
      <c r="U3873" s="51" t="s">
        <v>2821</v>
      </c>
      <c r="V3873" s="51" t="s">
        <v>24638</v>
      </c>
      <c r="W3873" s="51" t="s">
        <v>24639</v>
      </c>
      <c r="X3873" s="51" t="s">
        <v>24627</v>
      </c>
      <c r="Y3873" s="51" t="s">
        <v>60</v>
      </c>
      <c r="Z3873" s="56" t="s">
        <v>24629</v>
      </c>
      <c r="AA3873" s="51" t="s">
        <v>60</v>
      </c>
      <c r="AB3873" s="56" t="s">
        <v>24640</v>
      </c>
      <c r="AC3873" s="56" t="s">
        <v>24641</v>
      </c>
      <c r="AD3873" s="56" t="s">
        <v>24642</v>
      </c>
      <c r="AE3873" s="51" t="s">
        <v>24630</v>
      </c>
      <c r="AF3873" s="8" t="s">
        <v>24631</v>
      </c>
      <c r="AG3873" s="8" t="s">
        <v>7219</v>
      </c>
      <c r="AH3873" s="8" t="s">
        <v>194</v>
      </c>
      <c r="AI3873" s="8" t="s">
        <v>66</v>
      </c>
      <c r="AJ3873" s="8"/>
      <c r="AK3873" s="8" t="s">
        <v>24632</v>
      </c>
      <c r="AL3873" s="8" t="s">
        <v>24633</v>
      </c>
      <c r="AM3873" s="8" t="s">
        <v>2152</v>
      </c>
      <c r="AN3873" s="8" t="s">
        <v>24634</v>
      </c>
      <c r="AO3873" s="8" t="s">
        <v>24635</v>
      </c>
      <c r="AP3873" s="29" t="s">
        <v>24631</v>
      </c>
      <c r="AQ3873" s="11">
        <v>5729.0</v>
      </c>
    </row>
    <row r="3874">
      <c r="A3874" s="8" t="str">
        <f t="shared" si="1"/>
        <v>Kelly Vincent</v>
      </c>
      <c r="B3874" s="51" t="s">
        <v>24619</v>
      </c>
      <c r="C3874" s="51" t="s">
        <v>24570</v>
      </c>
      <c r="D3874" s="2" t="s">
        <v>7205</v>
      </c>
      <c r="E3874" s="8" t="s">
        <v>24169</v>
      </c>
      <c r="F3874" s="8" t="s">
        <v>2136</v>
      </c>
      <c r="G3874" s="51" t="s">
        <v>19294</v>
      </c>
      <c r="H3874" s="95" t="s">
        <v>24620</v>
      </c>
      <c r="I3874" s="8" t="s">
        <v>49</v>
      </c>
      <c r="J3874" s="10">
        <v>3.6</v>
      </c>
      <c r="K3874" s="8" t="s">
        <v>24621</v>
      </c>
      <c r="L3874" s="8"/>
      <c r="M3874" s="8"/>
      <c r="N3874" s="51" t="s">
        <v>24643</v>
      </c>
      <c r="O3874" s="51" t="s">
        <v>52</v>
      </c>
      <c r="P3874" s="51"/>
      <c r="Q3874" s="51"/>
      <c r="R3874" s="51" t="s">
        <v>2001</v>
      </c>
      <c r="S3874" s="51" t="s">
        <v>4120</v>
      </c>
      <c r="T3874" s="11" t="str">
        <f t="shared" si="2"/>
        <v>Kelly Vincent</v>
      </c>
      <c r="U3874" s="51" t="s">
        <v>24644</v>
      </c>
      <c r="V3874" s="51" t="s">
        <v>24645</v>
      </c>
      <c r="W3874" s="51" t="s">
        <v>24646</v>
      </c>
      <c r="X3874" s="94" t="s">
        <v>24627</v>
      </c>
      <c r="Y3874" s="51" t="s">
        <v>60</v>
      </c>
      <c r="Z3874" s="56" t="s">
        <v>24629</v>
      </c>
      <c r="AA3874" s="51" t="s">
        <v>60</v>
      </c>
      <c r="AB3874" s="51" t="s">
        <v>60</v>
      </c>
      <c r="AC3874" s="51" t="s">
        <v>60</v>
      </c>
      <c r="AD3874" s="51" t="s">
        <v>60</v>
      </c>
      <c r="AE3874" s="51" t="s">
        <v>24630</v>
      </c>
      <c r="AF3874" s="8" t="s">
        <v>24631</v>
      </c>
      <c r="AG3874" s="8" t="s">
        <v>7219</v>
      </c>
      <c r="AH3874" s="8" t="s">
        <v>194</v>
      </c>
      <c r="AI3874" s="8" t="s">
        <v>66</v>
      </c>
      <c r="AJ3874" s="8"/>
      <c r="AK3874" s="8" t="s">
        <v>24632</v>
      </c>
      <c r="AL3874" s="8" t="s">
        <v>24633</v>
      </c>
      <c r="AM3874" s="8" t="s">
        <v>2152</v>
      </c>
      <c r="AN3874" s="8" t="s">
        <v>24634</v>
      </c>
      <c r="AO3874" s="8" t="s">
        <v>24635</v>
      </c>
      <c r="AP3874" s="29" t="s">
        <v>24631</v>
      </c>
      <c r="AQ3874" s="11">
        <v>5729.0</v>
      </c>
    </row>
    <row r="3875">
      <c r="A3875" s="8" t="str">
        <f t="shared" si="1"/>
        <v>Zach Haskin</v>
      </c>
      <c r="B3875" s="51" t="s">
        <v>24647</v>
      </c>
      <c r="C3875" s="51" t="s">
        <v>21665</v>
      </c>
      <c r="D3875" s="2" t="s">
        <v>7205</v>
      </c>
      <c r="E3875" s="8" t="s">
        <v>24648</v>
      </c>
      <c r="F3875" s="8" t="s">
        <v>2136</v>
      </c>
      <c r="G3875" s="51" t="s">
        <v>19294</v>
      </c>
      <c r="H3875" s="95" t="s">
        <v>24649</v>
      </c>
      <c r="I3875" s="8" t="s">
        <v>49</v>
      </c>
      <c r="J3875" s="10">
        <v>2.75</v>
      </c>
      <c r="K3875" s="8" t="s">
        <v>24650</v>
      </c>
      <c r="L3875" s="8"/>
      <c r="M3875" s="8"/>
      <c r="N3875" s="51" t="s">
        <v>24651</v>
      </c>
      <c r="O3875" s="51" t="s">
        <v>52</v>
      </c>
      <c r="P3875" s="51"/>
      <c r="Q3875" s="51"/>
      <c r="R3875" s="51" t="s">
        <v>1734</v>
      </c>
      <c r="S3875" s="51" t="s">
        <v>24652</v>
      </c>
      <c r="T3875" s="11" t="str">
        <f t="shared" si="2"/>
        <v>Zach Haskin</v>
      </c>
      <c r="U3875" s="57" t="s">
        <v>55</v>
      </c>
      <c r="V3875" s="51" t="s">
        <v>24653</v>
      </c>
      <c r="W3875" s="51" t="s">
        <v>24654</v>
      </c>
      <c r="X3875" s="94" t="s">
        <v>24655</v>
      </c>
      <c r="Y3875" s="51" t="s">
        <v>60</v>
      </c>
      <c r="Z3875" s="56" t="s">
        <v>24656</v>
      </c>
      <c r="AA3875" s="56" t="s">
        <v>24657</v>
      </c>
      <c r="AB3875" s="51" t="s">
        <v>60</v>
      </c>
      <c r="AC3875" s="51" t="s">
        <v>60</v>
      </c>
      <c r="AD3875" s="51" t="s">
        <v>60</v>
      </c>
      <c r="AE3875" s="51" t="s">
        <v>24658</v>
      </c>
      <c r="AF3875" s="8" t="s">
        <v>24659</v>
      </c>
      <c r="AG3875" s="8" t="s">
        <v>7219</v>
      </c>
      <c r="AH3875" s="8" t="s">
        <v>4581</v>
      </c>
      <c r="AI3875" s="8" t="s">
        <v>66</v>
      </c>
      <c r="AJ3875" s="8"/>
      <c r="AK3875" s="8" t="s">
        <v>1069</v>
      </c>
      <c r="AL3875" s="8" t="s">
        <v>1217</v>
      </c>
      <c r="AM3875" s="8" t="s">
        <v>6271</v>
      </c>
      <c r="AN3875" s="8" t="s">
        <v>24660</v>
      </c>
      <c r="AO3875" s="8" t="s">
        <v>24661</v>
      </c>
      <c r="AP3875" s="29" t="s">
        <v>24659</v>
      </c>
      <c r="AQ3875" s="11">
        <v>2287.0</v>
      </c>
    </row>
    <row r="3876">
      <c r="A3876" s="8" t="str">
        <f t="shared" si="1"/>
        <v>Lavaughn Garland</v>
      </c>
      <c r="B3876" s="8" t="s">
        <v>24647</v>
      </c>
      <c r="C3876" s="51" t="s">
        <v>21665</v>
      </c>
      <c r="D3876" s="9" t="s">
        <v>7205</v>
      </c>
      <c r="E3876" s="8" t="s">
        <v>24648</v>
      </c>
      <c r="F3876" s="8" t="s">
        <v>2136</v>
      </c>
      <c r="G3876" s="8" t="s">
        <v>19294</v>
      </c>
      <c r="H3876" s="95" t="s">
        <v>24649</v>
      </c>
      <c r="I3876" s="8" t="s">
        <v>49</v>
      </c>
      <c r="J3876" s="10">
        <v>2.75</v>
      </c>
      <c r="K3876" s="8" t="s">
        <v>24650</v>
      </c>
      <c r="L3876" s="8" t="s">
        <v>86</v>
      </c>
      <c r="M3876" s="8" t="s">
        <v>86</v>
      </c>
      <c r="N3876" s="8" t="s">
        <v>24662</v>
      </c>
      <c r="O3876" s="8" t="s">
        <v>52</v>
      </c>
      <c r="P3876" s="51"/>
      <c r="Q3876" s="51"/>
      <c r="R3876" s="8" t="s">
        <v>24663</v>
      </c>
      <c r="S3876" s="8" t="s">
        <v>24664</v>
      </c>
      <c r="T3876" s="11" t="str">
        <f t="shared" si="2"/>
        <v>Lavaughn Garland</v>
      </c>
      <c r="U3876" s="8" t="s">
        <v>80</v>
      </c>
      <c r="V3876" s="8" t="s">
        <v>86</v>
      </c>
      <c r="W3876" s="8" t="s">
        <v>86</v>
      </c>
      <c r="X3876" s="8" t="s">
        <v>24655</v>
      </c>
      <c r="Y3876" s="51" t="s">
        <v>60</v>
      </c>
      <c r="Z3876" s="56" t="s">
        <v>24656</v>
      </c>
      <c r="AA3876" s="51" t="s">
        <v>60</v>
      </c>
      <c r="AB3876" s="56" t="s">
        <v>24665</v>
      </c>
      <c r="AC3876" s="51" t="s">
        <v>60</v>
      </c>
      <c r="AD3876" s="56" t="s">
        <v>24666</v>
      </c>
      <c r="AE3876" s="51" t="s">
        <v>24658</v>
      </c>
      <c r="AF3876" s="8" t="s">
        <v>24659</v>
      </c>
      <c r="AG3876" s="8" t="s">
        <v>7219</v>
      </c>
      <c r="AH3876" s="8" t="s">
        <v>4581</v>
      </c>
      <c r="AI3876" s="8" t="s">
        <v>66</v>
      </c>
      <c r="AJ3876" s="8" t="s">
        <v>86</v>
      </c>
      <c r="AK3876" s="8" t="s">
        <v>1069</v>
      </c>
      <c r="AL3876" s="8" t="s">
        <v>1217</v>
      </c>
      <c r="AM3876" s="8" t="s">
        <v>6271</v>
      </c>
      <c r="AN3876" s="8" t="s">
        <v>422</v>
      </c>
      <c r="AO3876" s="8" t="s">
        <v>24661</v>
      </c>
      <c r="AP3876" s="29" t="s">
        <v>24659</v>
      </c>
      <c r="AQ3876" s="11">
        <v>2287.0</v>
      </c>
    </row>
    <row r="3877">
      <c r="A3877" s="8" t="str">
        <f t="shared" si="1"/>
        <v>Marissa Formes-Patrick</v>
      </c>
      <c r="B3877" s="8" t="s">
        <v>24667</v>
      </c>
      <c r="C3877" s="51" t="s">
        <v>24570</v>
      </c>
      <c r="D3877" s="2" t="s">
        <v>7205</v>
      </c>
      <c r="E3877" s="51" t="s">
        <v>24668</v>
      </c>
      <c r="F3877" s="51" t="s">
        <v>2136</v>
      </c>
      <c r="G3877" s="51" t="s">
        <v>19294</v>
      </c>
      <c r="H3877" s="101" t="s">
        <v>24669</v>
      </c>
      <c r="I3877" s="59" t="s">
        <v>49</v>
      </c>
      <c r="J3877" s="60">
        <v>3.33</v>
      </c>
      <c r="K3877" s="51" t="s">
        <v>24670</v>
      </c>
      <c r="L3877" s="51"/>
      <c r="M3877" s="51"/>
      <c r="N3877" s="51" t="s">
        <v>24671</v>
      </c>
      <c r="O3877" s="51" t="s">
        <v>52</v>
      </c>
      <c r="P3877" s="51"/>
      <c r="Q3877" s="51"/>
      <c r="R3877" s="51" t="s">
        <v>11046</v>
      </c>
      <c r="S3877" s="51" t="s">
        <v>24672</v>
      </c>
      <c r="T3877" s="11" t="str">
        <f t="shared" si="2"/>
        <v>Marissa Formes-Patrick</v>
      </c>
      <c r="U3877" s="51" t="s">
        <v>486</v>
      </c>
      <c r="V3877" s="51"/>
      <c r="W3877" s="51"/>
      <c r="X3877" s="51" t="s">
        <v>24673</v>
      </c>
      <c r="Y3877" s="51" t="s">
        <v>60</v>
      </c>
      <c r="Z3877" s="56" t="s">
        <v>24674</v>
      </c>
      <c r="AA3877" s="51" t="s">
        <v>60</v>
      </c>
      <c r="AB3877" s="56" t="s">
        <v>24675</v>
      </c>
      <c r="AC3877" s="51" t="s">
        <v>60</v>
      </c>
      <c r="AD3877" s="56" t="s">
        <v>24676</v>
      </c>
      <c r="AE3877" s="51" t="s">
        <v>24677</v>
      </c>
      <c r="AF3877" s="51" t="s">
        <v>24678</v>
      </c>
      <c r="AG3877" s="51" t="s">
        <v>7219</v>
      </c>
      <c r="AH3877" s="51" t="s">
        <v>194</v>
      </c>
      <c r="AI3877" s="59" t="s">
        <v>66</v>
      </c>
      <c r="AJ3877" s="51"/>
      <c r="AK3877" s="59" t="s">
        <v>24679</v>
      </c>
      <c r="AL3877" s="59" t="s">
        <v>24679</v>
      </c>
      <c r="AM3877" s="59" t="s">
        <v>2495</v>
      </c>
      <c r="AN3877" s="59" t="s">
        <v>24680</v>
      </c>
      <c r="AO3877" s="59" t="s">
        <v>24681</v>
      </c>
      <c r="AP3877" s="29" t="s">
        <v>24678</v>
      </c>
      <c r="AQ3877" s="68">
        <v>6304.0</v>
      </c>
    </row>
    <row r="3878">
      <c r="A3878" s="8" t="str">
        <f t="shared" si="1"/>
        <v>Steve Patrick</v>
      </c>
      <c r="B3878" s="51" t="s">
        <v>24667</v>
      </c>
      <c r="C3878" s="51" t="s">
        <v>24570</v>
      </c>
      <c r="D3878" s="2" t="s">
        <v>7205</v>
      </c>
      <c r="E3878" s="8" t="s">
        <v>24668</v>
      </c>
      <c r="F3878" s="8" t="s">
        <v>2136</v>
      </c>
      <c r="G3878" s="51" t="s">
        <v>19294</v>
      </c>
      <c r="H3878" s="95" t="s">
        <v>24669</v>
      </c>
      <c r="I3878" s="8" t="s">
        <v>49</v>
      </c>
      <c r="J3878" s="10">
        <v>3.33</v>
      </c>
      <c r="K3878" s="8" t="s">
        <v>24670</v>
      </c>
      <c r="L3878" s="8"/>
      <c r="M3878" s="8"/>
      <c r="N3878" s="51" t="s">
        <v>24682</v>
      </c>
      <c r="O3878" s="51" t="s">
        <v>52</v>
      </c>
      <c r="P3878" s="51"/>
      <c r="Q3878" s="51"/>
      <c r="R3878" s="51" t="s">
        <v>2591</v>
      </c>
      <c r="S3878" s="51" t="s">
        <v>3524</v>
      </c>
      <c r="T3878" s="11" t="str">
        <f t="shared" si="2"/>
        <v>Steve Patrick</v>
      </c>
      <c r="U3878" s="51" t="s">
        <v>24683</v>
      </c>
      <c r="V3878" s="51" t="s">
        <v>24684</v>
      </c>
      <c r="W3878" s="51" t="s">
        <v>24685</v>
      </c>
      <c r="X3878" s="94" t="s">
        <v>24673</v>
      </c>
      <c r="Y3878" s="51" t="s">
        <v>60</v>
      </c>
      <c r="Z3878" s="56" t="s">
        <v>24674</v>
      </c>
      <c r="AA3878" s="56" t="s">
        <v>24686</v>
      </c>
      <c r="AB3878" s="56" t="s">
        <v>24675</v>
      </c>
      <c r="AC3878" s="51" t="s">
        <v>60</v>
      </c>
      <c r="AD3878" s="56" t="s">
        <v>24676</v>
      </c>
      <c r="AE3878" s="51" t="s">
        <v>24677</v>
      </c>
      <c r="AF3878" s="8" t="s">
        <v>24678</v>
      </c>
      <c r="AG3878" s="8" t="s">
        <v>7219</v>
      </c>
      <c r="AH3878" s="8" t="s">
        <v>194</v>
      </c>
      <c r="AI3878" s="8" t="s">
        <v>66</v>
      </c>
      <c r="AJ3878" s="8"/>
      <c r="AK3878" s="8" t="s">
        <v>24679</v>
      </c>
      <c r="AL3878" s="8" t="s">
        <v>24679</v>
      </c>
      <c r="AM3878" s="8" t="s">
        <v>2495</v>
      </c>
      <c r="AN3878" s="8" t="s">
        <v>24680</v>
      </c>
      <c r="AO3878" s="8" t="s">
        <v>24687</v>
      </c>
      <c r="AP3878" s="29" t="s">
        <v>24678</v>
      </c>
      <c r="AQ3878" s="11">
        <v>6304.0</v>
      </c>
    </row>
    <row r="3879">
      <c r="A3879" s="8" t="str">
        <f t="shared" si="1"/>
        <v>Mitch Makowski</v>
      </c>
      <c r="B3879" s="51" t="s">
        <v>24667</v>
      </c>
      <c r="C3879" s="51" t="s">
        <v>24570</v>
      </c>
      <c r="D3879" s="2" t="s">
        <v>7205</v>
      </c>
      <c r="E3879" s="8" t="s">
        <v>24668</v>
      </c>
      <c r="F3879" s="8" t="s">
        <v>2136</v>
      </c>
      <c r="G3879" s="51" t="s">
        <v>19294</v>
      </c>
      <c r="H3879" s="95" t="s">
        <v>24669</v>
      </c>
      <c r="I3879" s="8" t="s">
        <v>49</v>
      </c>
      <c r="J3879" s="10">
        <v>3.33</v>
      </c>
      <c r="K3879" s="8" t="s">
        <v>24670</v>
      </c>
      <c r="L3879" s="8"/>
      <c r="M3879" s="8"/>
      <c r="N3879" s="51" t="s">
        <v>24688</v>
      </c>
      <c r="O3879" s="51" t="s">
        <v>52</v>
      </c>
      <c r="P3879" s="51"/>
      <c r="Q3879" s="51"/>
      <c r="R3879" s="51" t="s">
        <v>1819</v>
      </c>
      <c r="S3879" s="51" t="s">
        <v>24689</v>
      </c>
      <c r="T3879" s="11" t="str">
        <f t="shared" si="2"/>
        <v>Mitch Makowski</v>
      </c>
      <c r="U3879" s="51" t="s">
        <v>160</v>
      </c>
      <c r="V3879" s="51" t="s">
        <v>24690</v>
      </c>
      <c r="W3879" s="51"/>
      <c r="X3879" s="51" t="s">
        <v>24673</v>
      </c>
      <c r="Y3879" s="51" t="s">
        <v>60</v>
      </c>
      <c r="Z3879" s="56" t="s">
        <v>24674</v>
      </c>
      <c r="AA3879" s="51" t="s">
        <v>60</v>
      </c>
      <c r="AB3879" s="56" t="s">
        <v>24675</v>
      </c>
      <c r="AC3879" s="51" t="s">
        <v>60</v>
      </c>
      <c r="AD3879" s="56" t="s">
        <v>24676</v>
      </c>
      <c r="AE3879" s="51" t="s">
        <v>24677</v>
      </c>
      <c r="AF3879" s="8" t="s">
        <v>24678</v>
      </c>
      <c r="AG3879" s="8" t="s">
        <v>7219</v>
      </c>
      <c r="AH3879" s="8" t="s">
        <v>194</v>
      </c>
      <c r="AI3879" s="8" t="s">
        <v>66</v>
      </c>
      <c r="AJ3879" s="8"/>
      <c r="AK3879" s="8" t="s">
        <v>24679</v>
      </c>
      <c r="AL3879" s="8" t="s">
        <v>24679</v>
      </c>
      <c r="AM3879" s="8" t="s">
        <v>2495</v>
      </c>
      <c r="AN3879" s="8" t="s">
        <v>24680</v>
      </c>
      <c r="AO3879" s="8" t="s">
        <v>24687</v>
      </c>
      <c r="AP3879" s="29" t="s">
        <v>24678</v>
      </c>
      <c r="AQ3879" s="11">
        <v>6304.0</v>
      </c>
    </row>
    <row r="3880">
      <c r="A3880" s="8" t="str">
        <f t="shared" si="1"/>
        <v>Maris Seabury</v>
      </c>
      <c r="B3880" s="51" t="s">
        <v>24667</v>
      </c>
      <c r="C3880" s="51" t="s">
        <v>24570</v>
      </c>
      <c r="D3880" s="2" t="s">
        <v>7205</v>
      </c>
      <c r="E3880" s="8" t="s">
        <v>24668</v>
      </c>
      <c r="F3880" s="8" t="s">
        <v>2136</v>
      </c>
      <c r="G3880" s="51" t="s">
        <v>19294</v>
      </c>
      <c r="H3880" s="95" t="s">
        <v>24669</v>
      </c>
      <c r="I3880" s="8" t="s">
        <v>49</v>
      </c>
      <c r="J3880" s="10">
        <v>3.33</v>
      </c>
      <c r="K3880" s="8" t="s">
        <v>24670</v>
      </c>
      <c r="L3880" s="8"/>
      <c r="M3880" s="8"/>
      <c r="N3880" s="51" t="s">
        <v>24691</v>
      </c>
      <c r="O3880" s="51" t="s">
        <v>52</v>
      </c>
      <c r="P3880" s="51"/>
      <c r="Q3880" s="51"/>
      <c r="R3880" s="51" t="s">
        <v>24692</v>
      </c>
      <c r="S3880" s="51" t="s">
        <v>24693</v>
      </c>
      <c r="T3880" s="11" t="str">
        <f t="shared" si="2"/>
        <v>Maris Seabury</v>
      </c>
      <c r="U3880" s="51" t="s">
        <v>503</v>
      </c>
      <c r="V3880" s="51"/>
      <c r="W3880" s="51"/>
      <c r="X3880" s="51" t="s">
        <v>24673</v>
      </c>
      <c r="Y3880" s="51" t="s">
        <v>60</v>
      </c>
      <c r="Z3880" s="56" t="s">
        <v>24674</v>
      </c>
      <c r="AA3880" s="51" t="s">
        <v>60</v>
      </c>
      <c r="AB3880" s="56" t="s">
        <v>24675</v>
      </c>
      <c r="AC3880" s="51" t="s">
        <v>60</v>
      </c>
      <c r="AD3880" s="56" t="s">
        <v>24676</v>
      </c>
      <c r="AE3880" s="51" t="s">
        <v>24677</v>
      </c>
      <c r="AF3880" s="8" t="s">
        <v>24678</v>
      </c>
      <c r="AG3880" s="8" t="s">
        <v>7219</v>
      </c>
      <c r="AH3880" s="8" t="s">
        <v>194</v>
      </c>
      <c r="AI3880" s="8" t="s">
        <v>66</v>
      </c>
      <c r="AJ3880" s="8"/>
      <c r="AK3880" s="8" t="s">
        <v>24679</v>
      </c>
      <c r="AL3880" s="8" t="s">
        <v>24679</v>
      </c>
      <c r="AM3880" s="8" t="s">
        <v>2495</v>
      </c>
      <c r="AN3880" s="8" t="s">
        <v>24680</v>
      </c>
      <c r="AO3880" s="8" t="s">
        <v>24687</v>
      </c>
      <c r="AP3880" s="29" t="s">
        <v>24678</v>
      </c>
      <c r="AQ3880" s="11">
        <v>6304.0</v>
      </c>
    </row>
    <row r="3881">
      <c r="A3881" s="8" t="str">
        <f t="shared" si="1"/>
        <v>Curtis Merrick</v>
      </c>
      <c r="B3881" s="8" t="s">
        <v>24667</v>
      </c>
      <c r="C3881" s="51" t="s">
        <v>24570</v>
      </c>
      <c r="D3881" s="2" t="s">
        <v>7205</v>
      </c>
      <c r="E3881" s="8" t="s">
        <v>24668</v>
      </c>
      <c r="F3881" s="8" t="s">
        <v>2136</v>
      </c>
      <c r="G3881" s="51" t="s">
        <v>19294</v>
      </c>
      <c r="H3881" s="95" t="s">
        <v>24669</v>
      </c>
      <c r="I3881" s="8" t="s">
        <v>49</v>
      </c>
      <c r="J3881" s="10">
        <v>3.33</v>
      </c>
      <c r="K3881" s="8" t="s">
        <v>24670</v>
      </c>
      <c r="L3881" s="8"/>
      <c r="M3881" s="8"/>
      <c r="N3881" s="51" t="s">
        <v>24694</v>
      </c>
      <c r="O3881" s="51" t="s">
        <v>52</v>
      </c>
      <c r="P3881" s="51"/>
      <c r="Q3881" s="51"/>
      <c r="R3881" s="51" t="s">
        <v>9273</v>
      </c>
      <c r="S3881" s="51" t="s">
        <v>24695</v>
      </c>
      <c r="T3881" s="11" t="str">
        <f t="shared" si="2"/>
        <v>Curtis Merrick</v>
      </c>
      <c r="U3881" s="51" t="s">
        <v>434</v>
      </c>
      <c r="V3881" s="51" t="s">
        <v>24696</v>
      </c>
      <c r="W3881" s="51"/>
      <c r="X3881" s="51" t="s">
        <v>24673</v>
      </c>
      <c r="Y3881" s="51" t="s">
        <v>60</v>
      </c>
      <c r="Z3881" s="56" t="s">
        <v>24674</v>
      </c>
      <c r="AA3881" s="51" t="s">
        <v>60</v>
      </c>
      <c r="AB3881" s="56" t="s">
        <v>24675</v>
      </c>
      <c r="AC3881" s="51" t="s">
        <v>60</v>
      </c>
      <c r="AD3881" s="56" t="s">
        <v>24676</v>
      </c>
      <c r="AE3881" s="51" t="s">
        <v>24677</v>
      </c>
      <c r="AF3881" s="8" t="s">
        <v>24678</v>
      </c>
      <c r="AG3881" s="8" t="s">
        <v>7219</v>
      </c>
      <c r="AH3881" s="8" t="s">
        <v>194</v>
      </c>
      <c r="AI3881" s="8" t="s">
        <v>66</v>
      </c>
      <c r="AJ3881" s="8"/>
      <c r="AK3881" s="8" t="s">
        <v>24679</v>
      </c>
      <c r="AL3881" s="8" t="s">
        <v>24679</v>
      </c>
      <c r="AM3881" s="8" t="s">
        <v>2495</v>
      </c>
      <c r="AN3881" s="8" t="s">
        <v>24680</v>
      </c>
      <c r="AO3881" s="8" t="s">
        <v>24681</v>
      </c>
      <c r="AP3881" s="29" t="s">
        <v>24678</v>
      </c>
      <c r="AQ3881" s="11">
        <v>6304.0</v>
      </c>
    </row>
    <row r="3882">
      <c r="A3882" s="8" t="str">
        <f t="shared" si="1"/>
        <v>Peter McGinnis</v>
      </c>
      <c r="B3882" s="51" t="s">
        <v>24667</v>
      </c>
      <c r="C3882" s="51" t="s">
        <v>24570</v>
      </c>
      <c r="D3882" s="2" t="s">
        <v>7205</v>
      </c>
      <c r="E3882" s="8" t="s">
        <v>24668</v>
      </c>
      <c r="F3882" s="8" t="s">
        <v>2136</v>
      </c>
      <c r="G3882" s="51" t="s">
        <v>19294</v>
      </c>
      <c r="H3882" s="95" t="s">
        <v>24669</v>
      </c>
      <c r="I3882" s="8" t="s">
        <v>49</v>
      </c>
      <c r="J3882" s="10">
        <v>3.33</v>
      </c>
      <c r="K3882" s="8" t="s">
        <v>24670</v>
      </c>
      <c r="L3882" s="8"/>
      <c r="M3882" s="8"/>
      <c r="N3882" s="51" t="s">
        <v>24697</v>
      </c>
      <c r="O3882" s="51" t="s">
        <v>52</v>
      </c>
      <c r="P3882" s="51"/>
      <c r="Q3882" s="51"/>
      <c r="R3882" s="51" t="s">
        <v>2283</v>
      </c>
      <c r="S3882" s="51" t="s">
        <v>24698</v>
      </c>
      <c r="T3882" s="11" t="str">
        <f t="shared" si="2"/>
        <v>Peter McGinnis</v>
      </c>
      <c r="U3882" s="51" t="s">
        <v>247</v>
      </c>
      <c r="V3882" s="51" t="s">
        <v>24699</v>
      </c>
      <c r="W3882" s="51"/>
      <c r="X3882" s="94" t="s">
        <v>24673</v>
      </c>
      <c r="Y3882" s="51" t="s">
        <v>60</v>
      </c>
      <c r="Z3882" s="56" t="s">
        <v>24674</v>
      </c>
      <c r="AA3882" s="51" t="s">
        <v>60</v>
      </c>
      <c r="AB3882" s="56" t="s">
        <v>24675</v>
      </c>
      <c r="AC3882" s="51" t="s">
        <v>60</v>
      </c>
      <c r="AD3882" s="56" t="s">
        <v>24676</v>
      </c>
      <c r="AE3882" s="51" t="s">
        <v>24677</v>
      </c>
      <c r="AF3882" s="8" t="s">
        <v>24678</v>
      </c>
      <c r="AG3882" s="8" t="s">
        <v>7219</v>
      </c>
      <c r="AH3882" s="8" t="s">
        <v>194</v>
      </c>
      <c r="AI3882" s="8" t="s">
        <v>66</v>
      </c>
      <c r="AJ3882" s="8"/>
      <c r="AK3882" s="8" t="s">
        <v>24679</v>
      </c>
      <c r="AL3882" s="8" t="s">
        <v>24679</v>
      </c>
      <c r="AM3882" s="8" t="s">
        <v>2495</v>
      </c>
      <c r="AN3882" s="8" t="s">
        <v>24680</v>
      </c>
      <c r="AO3882" s="8" t="s">
        <v>24687</v>
      </c>
      <c r="AP3882" s="29" t="s">
        <v>24678</v>
      </c>
      <c r="AQ3882" s="11">
        <v>6304.0</v>
      </c>
    </row>
    <row r="3883">
      <c r="A3883" s="8" t="str">
        <f t="shared" si="1"/>
        <v>Chad Dunham</v>
      </c>
      <c r="B3883" s="51" t="s">
        <v>24667</v>
      </c>
      <c r="C3883" s="51" t="s">
        <v>24570</v>
      </c>
      <c r="D3883" s="2" t="s">
        <v>7205</v>
      </c>
      <c r="E3883" s="8" t="s">
        <v>24668</v>
      </c>
      <c r="F3883" s="8" t="s">
        <v>2136</v>
      </c>
      <c r="G3883" s="51" t="s">
        <v>19294</v>
      </c>
      <c r="H3883" s="109" t="s">
        <v>24669</v>
      </c>
      <c r="I3883" s="8" t="s">
        <v>49</v>
      </c>
      <c r="J3883" s="10">
        <v>3.33</v>
      </c>
      <c r="K3883" s="8" t="s">
        <v>24670</v>
      </c>
      <c r="L3883" s="8"/>
      <c r="M3883" s="8"/>
      <c r="N3883" s="51" t="s">
        <v>24700</v>
      </c>
      <c r="O3883" s="51" t="s">
        <v>52</v>
      </c>
      <c r="P3883" s="51"/>
      <c r="Q3883" s="51"/>
      <c r="R3883" s="51" t="s">
        <v>8291</v>
      </c>
      <c r="S3883" s="51" t="s">
        <v>21128</v>
      </c>
      <c r="T3883" s="11" t="str">
        <f t="shared" si="2"/>
        <v>Chad Dunham</v>
      </c>
      <c r="U3883" s="57" t="s">
        <v>106</v>
      </c>
      <c r="V3883" s="13" t="s">
        <v>24701</v>
      </c>
      <c r="W3883" s="51"/>
      <c r="X3883" s="94" t="s">
        <v>24673</v>
      </c>
      <c r="Y3883" s="51" t="s">
        <v>60</v>
      </c>
      <c r="Z3883" s="56" t="s">
        <v>24674</v>
      </c>
      <c r="AA3883" s="51" t="s">
        <v>60</v>
      </c>
      <c r="AB3883" s="56" t="s">
        <v>24675</v>
      </c>
      <c r="AC3883" s="51" t="s">
        <v>60</v>
      </c>
      <c r="AD3883" s="56" t="s">
        <v>24676</v>
      </c>
      <c r="AE3883" s="51" t="s">
        <v>24677</v>
      </c>
      <c r="AF3883" s="8" t="s">
        <v>24678</v>
      </c>
      <c r="AG3883" s="8" t="s">
        <v>7219</v>
      </c>
      <c r="AH3883" s="8" t="s">
        <v>194</v>
      </c>
      <c r="AI3883" s="8" t="s">
        <v>66</v>
      </c>
      <c r="AJ3883" s="8"/>
      <c r="AK3883" s="8" t="s">
        <v>24679</v>
      </c>
      <c r="AL3883" s="8" t="s">
        <v>24679</v>
      </c>
      <c r="AM3883" s="8" t="s">
        <v>2495</v>
      </c>
      <c r="AN3883" s="8" t="s">
        <v>24680</v>
      </c>
      <c r="AO3883" s="8" t="s">
        <v>24687</v>
      </c>
      <c r="AP3883" s="29" t="s">
        <v>24678</v>
      </c>
      <c r="AQ3883" s="11">
        <v>6304.0</v>
      </c>
    </row>
    <row r="3884">
      <c r="A3884" s="8" t="str">
        <f t="shared" si="1"/>
        <v>Alex Devine</v>
      </c>
      <c r="B3884" s="8" t="s">
        <v>24702</v>
      </c>
      <c r="C3884" s="51" t="s">
        <v>21665</v>
      </c>
      <c r="D3884" s="9" t="s">
        <v>7205</v>
      </c>
      <c r="E3884" s="8" t="s">
        <v>24703</v>
      </c>
      <c r="F3884" s="8" t="s">
        <v>2136</v>
      </c>
      <c r="G3884" s="8" t="s">
        <v>19294</v>
      </c>
      <c r="H3884" s="95" t="s">
        <v>24704</v>
      </c>
      <c r="I3884" s="8" t="s">
        <v>49</v>
      </c>
      <c r="J3884" s="10">
        <v>3.15</v>
      </c>
      <c r="K3884" s="8" t="s">
        <v>24705</v>
      </c>
      <c r="L3884" s="8" t="s">
        <v>86</v>
      </c>
      <c r="M3884" s="8" t="s">
        <v>86</v>
      </c>
      <c r="N3884" s="8" t="s">
        <v>24706</v>
      </c>
      <c r="O3884" s="8" t="s">
        <v>52</v>
      </c>
      <c r="P3884" s="51"/>
      <c r="Q3884" s="51"/>
      <c r="R3884" s="8" t="s">
        <v>766</v>
      </c>
      <c r="S3884" s="8" t="s">
        <v>24707</v>
      </c>
      <c r="T3884" s="11" t="str">
        <f t="shared" si="2"/>
        <v>Alex Devine</v>
      </c>
      <c r="U3884" s="8" t="s">
        <v>55</v>
      </c>
      <c r="V3884" s="8" t="s">
        <v>24708</v>
      </c>
      <c r="W3884" s="8" t="s">
        <v>24709</v>
      </c>
      <c r="X3884" s="8" t="s">
        <v>24710</v>
      </c>
      <c r="Y3884" s="51" t="s">
        <v>60</v>
      </c>
      <c r="Z3884" s="56" t="s">
        <v>24711</v>
      </c>
      <c r="AA3884" s="51" t="s">
        <v>60</v>
      </c>
      <c r="AB3884" s="51" t="s">
        <v>60</v>
      </c>
      <c r="AC3884" s="56" t="s">
        <v>24712</v>
      </c>
      <c r="AD3884" s="56" t="s">
        <v>24713</v>
      </c>
      <c r="AE3884" s="51" t="s">
        <v>24714</v>
      </c>
      <c r="AF3884" s="8" t="s">
        <v>24715</v>
      </c>
      <c r="AG3884" s="8" t="s">
        <v>7219</v>
      </c>
      <c r="AH3884" s="8" t="s">
        <v>4581</v>
      </c>
      <c r="AI3884" s="8" t="s">
        <v>66</v>
      </c>
      <c r="AJ3884" s="8" t="s">
        <v>86</v>
      </c>
      <c r="AK3884" s="8" t="s">
        <v>86</v>
      </c>
      <c r="AL3884" s="8" t="s">
        <v>86</v>
      </c>
      <c r="AM3884" s="8" t="s">
        <v>86</v>
      </c>
      <c r="AN3884" s="8" t="s">
        <v>422</v>
      </c>
      <c r="AO3884" s="8" t="s">
        <v>24716</v>
      </c>
      <c r="AP3884" s="29" t="s">
        <v>24715</v>
      </c>
      <c r="AQ3884" s="11">
        <v>3474.0</v>
      </c>
    </row>
    <row r="3885">
      <c r="A3885" s="8" t="str">
        <f t="shared" si="1"/>
        <v>Jordan Brannan</v>
      </c>
      <c r="B3885" s="51" t="s">
        <v>24702</v>
      </c>
      <c r="C3885" s="51" t="s">
        <v>21665</v>
      </c>
      <c r="D3885" s="2" t="s">
        <v>7205</v>
      </c>
      <c r="E3885" s="8" t="s">
        <v>24703</v>
      </c>
      <c r="F3885" s="8" t="s">
        <v>2136</v>
      </c>
      <c r="G3885" s="51" t="s">
        <v>19294</v>
      </c>
      <c r="H3885" s="95" t="s">
        <v>24704</v>
      </c>
      <c r="I3885" s="8" t="s">
        <v>49</v>
      </c>
      <c r="J3885" s="10">
        <v>3.15</v>
      </c>
      <c r="K3885" s="8" t="s">
        <v>24705</v>
      </c>
      <c r="L3885" s="8"/>
      <c r="M3885" s="8"/>
      <c r="N3885" s="51" t="s">
        <v>24717</v>
      </c>
      <c r="O3885" s="51" t="s">
        <v>52</v>
      </c>
      <c r="P3885" s="51"/>
      <c r="Q3885" s="51"/>
      <c r="R3885" s="51" t="s">
        <v>1841</v>
      </c>
      <c r="S3885" s="51" t="s">
        <v>24718</v>
      </c>
      <c r="T3885" s="11" t="str">
        <f t="shared" si="2"/>
        <v>Jordan Brannan</v>
      </c>
      <c r="U3885" s="51" t="s">
        <v>106</v>
      </c>
      <c r="V3885" s="51" t="s">
        <v>24719</v>
      </c>
      <c r="W3885" s="51" t="s">
        <v>24720</v>
      </c>
      <c r="X3885" s="51" t="s">
        <v>24710</v>
      </c>
      <c r="Y3885" s="51" t="s">
        <v>60</v>
      </c>
      <c r="Z3885" s="56" t="s">
        <v>24711</v>
      </c>
      <c r="AA3885" s="51" t="s">
        <v>60</v>
      </c>
      <c r="AB3885" s="51" t="s">
        <v>60</v>
      </c>
      <c r="AC3885" s="56" t="s">
        <v>24721</v>
      </c>
      <c r="AD3885" s="56" t="s">
        <v>24713</v>
      </c>
      <c r="AE3885" s="51" t="s">
        <v>24714</v>
      </c>
      <c r="AF3885" s="8" t="s">
        <v>24715</v>
      </c>
      <c r="AG3885" s="8" t="s">
        <v>7219</v>
      </c>
      <c r="AH3885" s="8" t="s">
        <v>4581</v>
      </c>
      <c r="AI3885" s="8" t="s">
        <v>66</v>
      </c>
      <c r="AJ3885" s="8"/>
      <c r="AK3885" s="8"/>
      <c r="AL3885" s="8"/>
      <c r="AM3885" s="8"/>
      <c r="AN3885" s="8" t="s">
        <v>24722</v>
      </c>
      <c r="AO3885" s="8" t="s">
        <v>24716</v>
      </c>
      <c r="AP3885" s="29" t="s">
        <v>24715</v>
      </c>
      <c r="AQ3885" s="11">
        <v>3474.0</v>
      </c>
    </row>
    <row r="3886">
      <c r="A3886" s="8" t="str">
        <f t="shared" si="1"/>
        <v>Stan Georgiev</v>
      </c>
      <c r="B3886" s="51" t="s">
        <v>24723</v>
      </c>
      <c r="C3886" s="51" t="s">
        <v>24294</v>
      </c>
      <c r="D3886" s="2" t="s">
        <v>7205</v>
      </c>
      <c r="E3886" s="8" t="s">
        <v>24724</v>
      </c>
      <c r="F3886" s="8" t="s">
        <v>2136</v>
      </c>
      <c r="G3886" s="51" t="s">
        <v>19294</v>
      </c>
      <c r="H3886" s="95" t="s">
        <v>24725</v>
      </c>
      <c r="I3886" s="8" t="s">
        <v>49</v>
      </c>
      <c r="J3886" s="10">
        <v>3.2</v>
      </c>
      <c r="K3886" s="8" t="s">
        <v>24726</v>
      </c>
      <c r="L3886" s="8"/>
      <c r="M3886" s="8"/>
      <c r="N3886" s="51" t="s">
        <v>24727</v>
      </c>
      <c r="O3886" s="51" t="s">
        <v>52</v>
      </c>
      <c r="P3886" s="51"/>
      <c r="Q3886" s="51"/>
      <c r="R3886" s="51" t="s">
        <v>24728</v>
      </c>
      <c r="S3886" s="51" t="s">
        <v>24729</v>
      </c>
      <c r="T3886" s="11" t="str">
        <f t="shared" si="2"/>
        <v>Stan Georgiev</v>
      </c>
      <c r="U3886" s="8" t="s">
        <v>412</v>
      </c>
      <c r="V3886" s="51" t="s">
        <v>24730</v>
      </c>
      <c r="W3886" s="51"/>
      <c r="X3886" s="94" t="s">
        <v>24731</v>
      </c>
      <c r="Y3886" s="51" t="s">
        <v>60</v>
      </c>
      <c r="Z3886" s="51" t="s">
        <v>60</v>
      </c>
      <c r="AA3886" s="51" t="s">
        <v>60</v>
      </c>
      <c r="AB3886" s="51" t="s">
        <v>60</v>
      </c>
      <c r="AC3886" s="51" t="s">
        <v>60</v>
      </c>
      <c r="AD3886" s="51" t="s">
        <v>60</v>
      </c>
      <c r="AE3886" s="51" t="s">
        <v>24732</v>
      </c>
      <c r="AF3886" s="8" t="s">
        <v>24733</v>
      </c>
      <c r="AG3886" s="8" t="s">
        <v>7219</v>
      </c>
      <c r="AH3886" s="8" t="s">
        <v>4581</v>
      </c>
      <c r="AI3886" s="8" t="s">
        <v>66</v>
      </c>
      <c r="AJ3886" s="8"/>
      <c r="AK3886" s="8" t="s">
        <v>2971</v>
      </c>
      <c r="AL3886" s="8" t="s">
        <v>838</v>
      </c>
      <c r="AM3886" s="8" t="s">
        <v>4984</v>
      </c>
      <c r="AN3886" s="8" t="s">
        <v>24734</v>
      </c>
      <c r="AO3886" s="8" t="s">
        <v>24735</v>
      </c>
      <c r="AP3886" s="29" t="s">
        <v>24733</v>
      </c>
      <c r="AQ3886" s="11">
        <v>9235.0</v>
      </c>
    </row>
    <row r="3887">
      <c r="A3887" s="8" t="str">
        <f t="shared" si="1"/>
        <v>Daniela Georgieva</v>
      </c>
      <c r="B3887" s="51" t="s">
        <v>24723</v>
      </c>
      <c r="C3887" s="51" t="s">
        <v>24294</v>
      </c>
      <c r="D3887" s="2" t="s">
        <v>7205</v>
      </c>
      <c r="E3887" s="8" t="s">
        <v>24724</v>
      </c>
      <c r="F3887" s="8" t="s">
        <v>2136</v>
      </c>
      <c r="G3887" s="51" t="s">
        <v>19294</v>
      </c>
      <c r="H3887" s="95" t="s">
        <v>24725</v>
      </c>
      <c r="I3887" s="8" t="s">
        <v>49</v>
      </c>
      <c r="J3887" s="10">
        <v>3.2</v>
      </c>
      <c r="K3887" s="8" t="s">
        <v>24726</v>
      </c>
      <c r="L3887" s="8"/>
      <c r="M3887" s="8"/>
      <c r="N3887" s="51" t="s">
        <v>24736</v>
      </c>
      <c r="O3887" s="51" t="s">
        <v>52</v>
      </c>
      <c r="P3887" s="51"/>
      <c r="Q3887" s="51"/>
      <c r="R3887" s="51" t="s">
        <v>24737</v>
      </c>
      <c r="S3887" s="51" t="s">
        <v>24738</v>
      </c>
      <c r="T3887" s="11" t="str">
        <f t="shared" si="2"/>
        <v>Daniela Georgieva</v>
      </c>
      <c r="U3887" s="51" t="s">
        <v>55</v>
      </c>
      <c r="V3887" s="51" t="s">
        <v>24739</v>
      </c>
      <c r="W3887" s="51" t="s">
        <v>24740</v>
      </c>
      <c r="X3887" s="94" t="s">
        <v>24731</v>
      </c>
      <c r="Y3887" s="51" t="s">
        <v>60</v>
      </c>
      <c r="Z3887" s="51" t="s">
        <v>60</v>
      </c>
      <c r="AA3887" s="51" t="s">
        <v>60</v>
      </c>
      <c r="AB3887" s="51" t="s">
        <v>60</v>
      </c>
      <c r="AC3887" s="51" t="s">
        <v>60</v>
      </c>
      <c r="AD3887" s="51" t="s">
        <v>60</v>
      </c>
      <c r="AE3887" s="51" t="s">
        <v>24732</v>
      </c>
      <c r="AF3887" s="8" t="s">
        <v>24733</v>
      </c>
      <c r="AG3887" s="8" t="s">
        <v>7219</v>
      </c>
      <c r="AH3887" s="8" t="s">
        <v>4581</v>
      </c>
      <c r="AI3887" s="8" t="s">
        <v>66</v>
      </c>
      <c r="AJ3887" s="8"/>
      <c r="AK3887" s="8" t="s">
        <v>2971</v>
      </c>
      <c r="AL3887" s="8" t="s">
        <v>838</v>
      </c>
      <c r="AM3887" s="8" t="s">
        <v>4984</v>
      </c>
      <c r="AN3887" s="8" t="s">
        <v>24734</v>
      </c>
      <c r="AO3887" s="8" t="s">
        <v>24735</v>
      </c>
      <c r="AP3887" s="29" t="s">
        <v>24733</v>
      </c>
      <c r="AQ3887" s="11">
        <v>9235.0</v>
      </c>
    </row>
    <row r="3888">
      <c r="A3888" s="8" t="str">
        <f t="shared" si="1"/>
        <v>Alycia Haynes</v>
      </c>
      <c r="B3888" s="51" t="s">
        <v>24723</v>
      </c>
      <c r="C3888" s="51" t="s">
        <v>24294</v>
      </c>
      <c r="D3888" s="2" t="s">
        <v>7205</v>
      </c>
      <c r="E3888" s="8" t="s">
        <v>24724</v>
      </c>
      <c r="F3888" s="8" t="s">
        <v>2136</v>
      </c>
      <c r="G3888" s="51" t="s">
        <v>19294</v>
      </c>
      <c r="H3888" s="95" t="s">
        <v>24725</v>
      </c>
      <c r="I3888" s="8" t="s">
        <v>49</v>
      </c>
      <c r="J3888" s="10">
        <v>3.2</v>
      </c>
      <c r="K3888" s="8" t="s">
        <v>24726</v>
      </c>
      <c r="L3888" s="8" t="s">
        <v>86</v>
      </c>
      <c r="M3888" s="8" t="s">
        <v>86</v>
      </c>
      <c r="N3888" s="51" t="s">
        <v>24741</v>
      </c>
      <c r="O3888" s="51" t="s">
        <v>52</v>
      </c>
      <c r="P3888" s="51"/>
      <c r="Q3888" s="51"/>
      <c r="R3888" s="51" t="s">
        <v>24742</v>
      </c>
      <c r="S3888" s="51" t="s">
        <v>24743</v>
      </c>
      <c r="T3888" s="11" t="str">
        <f t="shared" si="2"/>
        <v>Alycia Haynes</v>
      </c>
      <c r="U3888" s="51" t="s">
        <v>106</v>
      </c>
      <c r="V3888" s="51" t="s">
        <v>86</v>
      </c>
      <c r="W3888" s="51" t="s">
        <v>86</v>
      </c>
      <c r="X3888" s="51" t="s">
        <v>24731</v>
      </c>
      <c r="Y3888" s="51" t="s">
        <v>60</v>
      </c>
      <c r="Z3888" s="51" t="s">
        <v>60</v>
      </c>
      <c r="AA3888" s="56" t="s">
        <v>24744</v>
      </c>
      <c r="AB3888" s="51" t="s">
        <v>60</v>
      </c>
      <c r="AC3888" s="51" t="s">
        <v>60</v>
      </c>
      <c r="AD3888" s="56" t="s">
        <v>24745</v>
      </c>
      <c r="AE3888" s="51" t="s">
        <v>24732</v>
      </c>
      <c r="AF3888" s="8" t="s">
        <v>24733</v>
      </c>
      <c r="AG3888" s="8" t="s">
        <v>7219</v>
      </c>
      <c r="AH3888" s="8" t="s">
        <v>4581</v>
      </c>
      <c r="AI3888" s="8" t="s">
        <v>66</v>
      </c>
      <c r="AJ3888" s="8" t="s">
        <v>86</v>
      </c>
      <c r="AK3888" s="8" t="s">
        <v>2971</v>
      </c>
      <c r="AL3888" s="8" t="s">
        <v>838</v>
      </c>
      <c r="AM3888" s="8" t="s">
        <v>4984</v>
      </c>
      <c r="AN3888" s="8" t="s">
        <v>24734</v>
      </c>
      <c r="AO3888" s="8" t="s">
        <v>24735</v>
      </c>
      <c r="AP3888" s="29" t="s">
        <v>24746</v>
      </c>
      <c r="AQ3888" s="11">
        <v>9235.0</v>
      </c>
    </row>
    <row r="3889">
      <c r="A3889" s="8" t="str">
        <f t="shared" si="1"/>
        <v>Joseph Stocken VI</v>
      </c>
      <c r="B3889" s="51" t="s">
        <v>24723</v>
      </c>
      <c r="C3889" s="51" t="s">
        <v>24294</v>
      </c>
      <c r="D3889" s="2" t="s">
        <v>7205</v>
      </c>
      <c r="E3889" s="8" t="s">
        <v>24724</v>
      </c>
      <c r="F3889" s="8" t="s">
        <v>2136</v>
      </c>
      <c r="G3889" s="51" t="s">
        <v>19294</v>
      </c>
      <c r="H3889" s="95" t="s">
        <v>24725</v>
      </c>
      <c r="I3889" s="8" t="s">
        <v>49</v>
      </c>
      <c r="J3889" s="10">
        <v>3.2</v>
      </c>
      <c r="K3889" s="8" t="s">
        <v>24726</v>
      </c>
      <c r="L3889" s="8"/>
      <c r="M3889" s="8"/>
      <c r="N3889" s="51" t="s">
        <v>24747</v>
      </c>
      <c r="O3889" s="51" t="s">
        <v>52</v>
      </c>
      <c r="P3889" s="51"/>
      <c r="Q3889" s="51"/>
      <c r="R3889" s="8" t="s">
        <v>4858</v>
      </c>
      <c r="S3889" s="8" t="s">
        <v>24748</v>
      </c>
      <c r="T3889" s="11" t="str">
        <f t="shared" si="2"/>
        <v>Joseph Stocken VI</v>
      </c>
      <c r="U3889" s="8" t="s">
        <v>106</v>
      </c>
      <c r="V3889" s="51"/>
      <c r="W3889" s="51"/>
      <c r="X3889" s="51" t="s">
        <v>24731</v>
      </c>
      <c r="Y3889" s="51" t="s">
        <v>60</v>
      </c>
      <c r="Z3889" s="51" t="s">
        <v>60</v>
      </c>
      <c r="AA3889" s="51" t="s">
        <v>60</v>
      </c>
      <c r="AB3889" s="51" t="s">
        <v>60</v>
      </c>
      <c r="AC3889" s="51" t="s">
        <v>60</v>
      </c>
      <c r="AD3889" s="56" t="s">
        <v>24745</v>
      </c>
      <c r="AE3889" s="51" t="s">
        <v>24732</v>
      </c>
      <c r="AF3889" s="8" t="s">
        <v>24733</v>
      </c>
      <c r="AG3889" s="8" t="s">
        <v>7219</v>
      </c>
      <c r="AH3889" s="8" t="s">
        <v>4581</v>
      </c>
      <c r="AI3889" s="8" t="s">
        <v>66</v>
      </c>
      <c r="AJ3889" s="8"/>
      <c r="AK3889" s="8" t="s">
        <v>2971</v>
      </c>
      <c r="AL3889" s="8" t="s">
        <v>838</v>
      </c>
      <c r="AM3889" s="8" t="s">
        <v>4984</v>
      </c>
      <c r="AN3889" s="8" t="s">
        <v>24734</v>
      </c>
      <c r="AO3889" s="8" t="s">
        <v>24735</v>
      </c>
      <c r="AP3889" s="29" t="s">
        <v>24746</v>
      </c>
      <c r="AQ3889" s="11">
        <v>9235.0</v>
      </c>
    </row>
    <row r="3890">
      <c r="A3890" s="8" t="str">
        <f t="shared" si="1"/>
        <v>Jim Henderson</v>
      </c>
      <c r="B3890" s="51" t="s">
        <v>24723</v>
      </c>
      <c r="C3890" s="51" t="s">
        <v>24294</v>
      </c>
      <c r="D3890" s="2" t="s">
        <v>7205</v>
      </c>
      <c r="E3890" s="8" t="s">
        <v>24724</v>
      </c>
      <c r="F3890" s="8" t="s">
        <v>2136</v>
      </c>
      <c r="G3890" s="51" t="s">
        <v>19294</v>
      </c>
      <c r="H3890" s="95" t="s">
        <v>24725</v>
      </c>
      <c r="I3890" s="8" t="s">
        <v>49</v>
      </c>
      <c r="J3890" s="10">
        <v>3.2</v>
      </c>
      <c r="K3890" s="8" t="s">
        <v>24726</v>
      </c>
      <c r="L3890" s="8" t="s">
        <v>86</v>
      </c>
      <c r="M3890" s="8" t="s">
        <v>86</v>
      </c>
      <c r="N3890" s="51" t="s">
        <v>24749</v>
      </c>
      <c r="O3890" s="51" t="s">
        <v>52</v>
      </c>
      <c r="P3890" s="51"/>
      <c r="Q3890" s="51"/>
      <c r="R3890" s="51" t="s">
        <v>756</v>
      </c>
      <c r="S3890" s="51" t="s">
        <v>4809</v>
      </c>
      <c r="T3890" s="11" t="str">
        <f t="shared" si="2"/>
        <v>Jim Henderson</v>
      </c>
      <c r="U3890" s="51" t="s">
        <v>80</v>
      </c>
      <c r="V3890" s="51" t="s">
        <v>86</v>
      </c>
      <c r="W3890" s="51" t="s">
        <v>86</v>
      </c>
      <c r="X3890" s="51" t="s">
        <v>24731</v>
      </c>
      <c r="Y3890" s="51" t="s">
        <v>60</v>
      </c>
      <c r="Z3890" s="51" t="s">
        <v>60</v>
      </c>
      <c r="AA3890" s="56" t="s">
        <v>24750</v>
      </c>
      <c r="AB3890" s="51" t="s">
        <v>60</v>
      </c>
      <c r="AC3890" s="51" t="s">
        <v>60</v>
      </c>
      <c r="AD3890" s="56" t="s">
        <v>24745</v>
      </c>
      <c r="AE3890" s="51" t="s">
        <v>24732</v>
      </c>
      <c r="AF3890" s="8" t="s">
        <v>24733</v>
      </c>
      <c r="AG3890" s="8" t="s">
        <v>7219</v>
      </c>
      <c r="AH3890" s="8" t="s">
        <v>4581</v>
      </c>
      <c r="AI3890" s="8" t="s">
        <v>66</v>
      </c>
      <c r="AJ3890" s="8" t="s">
        <v>86</v>
      </c>
      <c r="AK3890" s="8" t="s">
        <v>2971</v>
      </c>
      <c r="AL3890" s="8" t="s">
        <v>838</v>
      </c>
      <c r="AM3890" s="8" t="s">
        <v>4984</v>
      </c>
      <c r="AN3890" s="8" t="s">
        <v>24734</v>
      </c>
      <c r="AO3890" s="8" t="s">
        <v>24735</v>
      </c>
      <c r="AP3890" s="29" t="s">
        <v>24746</v>
      </c>
      <c r="AQ3890" s="11">
        <v>9235.0</v>
      </c>
    </row>
    <row r="3891">
      <c r="A3891" s="8" t="str">
        <f t="shared" si="1"/>
        <v>Caryl Senn-Griffiths</v>
      </c>
      <c r="B3891" s="51" t="s">
        <v>24723</v>
      </c>
      <c r="C3891" s="51" t="s">
        <v>24294</v>
      </c>
      <c r="D3891" s="2" t="s">
        <v>7205</v>
      </c>
      <c r="E3891" s="8" t="s">
        <v>24724</v>
      </c>
      <c r="F3891" s="8" t="s">
        <v>2136</v>
      </c>
      <c r="G3891" s="51" t="s">
        <v>19294</v>
      </c>
      <c r="H3891" s="95" t="s">
        <v>24725</v>
      </c>
      <c r="I3891" s="8" t="s">
        <v>49</v>
      </c>
      <c r="J3891" s="10">
        <v>3.2</v>
      </c>
      <c r="K3891" s="8" t="s">
        <v>24726</v>
      </c>
      <c r="L3891" s="8"/>
      <c r="M3891" s="8"/>
      <c r="N3891" s="51" t="s">
        <v>24751</v>
      </c>
      <c r="O3891" s="51" t="s">
        <v>52</v>
      </c>
      <c r="P3891" s="51"/>
      <c r="Q3891" s="51"/>
      <c r="R3891" s="51" t="s">
        <v>3094</v>
      </c>
      <c r="S3891" s="51" t="s">
        <v>24752</v>
      </c>
      <c r="T3891" s="11" t="str">
        <f t="shared" si="2"/>
        <v>Caryl Senn-Griffiths</v>
      </c>
      <c r="U3891" s="51" t="s">
        <v>80</v>
      </c>
      <c r="V3891" s="51"/>
      <c r="W3891" s="51"/>
      <c r="X3891" s="94" t="s">
        <v>24731</v>
      </c>
      <c r="Y3891" s="51" t="s">
        <v>60</v>
      </c>
      <c r="Z3891" s="51" t="s">
        <v>60</v>
      </c>
      <c r="AA3891" s="51" t="s">
        <v>60</v>
      </c>
      <c r="AB3891" s="51" t="s">
        <v>60</v>
      </c>
      <c r="AC3891" s="51" t="s">
        <v>60</v>
      </c>
      <c r="AD3891" s="51" t="s">
        <v>60</v>
      </c>
      <c r="AE3891" s="51" t="s">
        <v>24732</v>
      </c>
      <c r="AF3891" s="8" t="s">
        <v>24733</v>
      </c>
      <c r="AG3891" s="8" t="s">
        <v>7219</v>
      </c>
      <c r="AH3891" s="8" t="s">
        <v>4581</v>
      </c>
      <c r="AI3891" s="8" t="s">
        <v>66</v>
      </c>
      <c r="AJ3891" s="8"/>
      <c r="AK3891" s="8" t="s">
        <v>2971</v>
      </c>
      <c r="AL3891" s="8" t="s">
        <v>838</v>
      </c>
      <c r="AM3891" s="8" t="s">
        <v>4984</v>
      </c>
      <c r="AN3891" s="8" t="s">
        <v>24734</v>
      </c>
      <c r="AO3891" s="8" t="s">
        <v>24735</v>
      </c>
      <c r="AP3891" s="29" t="s">
        <v>24733</v>
      </c>
      <c r="AQ3891" s="11">
        <v>9235.0</v>
      </c>
    </row>
    <row r="3892">
      <c r="A3892" s="8" t="str">
        <f t="shared" si="1"/>
        <v>Tom Wilson</v>
      </c>
      <c r="B3892" s="51" t="s">
        <v>24753</v>
      </c>
      <c r="C3892" s="51" t="s">
        <v>24570</v>
      </c>
      <c r="D3892" s="2" t="s">
        <v>7205</v>
      </c>
      <c r="E3892" s="8" t="s">
        <v>24754</v>
      </c>
      <c r="F3892" s="8" t="s">
        <v>2136</v>
      </c>
      <c r="G3892" s="51" t="s">
        <v>19294</v>
      </c>
      <c r="H3892" s="95" t="s">
        <v>24755</v>
      </c>
      <c r="I3892" s="8" t="s">
        <v>49</v>
      </c>
      <c r="J3892" s="10">
        <v>3.27</v>
      </c>
      <c r="K3892" s="8" t="s">
        <v>24756</v>
      </c>
      <c r="L3892" s="8"/>
      <c r="M3892" s="8"/>
      <c r="N3892" s="51" t="s">
        <v>24757</v>
      </c>
      <c r="O3892" s="51" t="s">
        <v>52</v>
      </c>
      <c r="P3892" s="51"/>
      <c r="Q3892" s="51"/>
      <c r="R3892" s="51" t="s">
        <v>271</v>
      </c>
      <c r="S3892" s="51" t="s">
        <v>3011</v>
      </c>
      <c r="T3892" s="11" t="str">
        <f t="shared" si="2"/>
        <v>Tom Wilson</v>
      </c>
      <c r="U3892" s="51" t="s">
        <v>55</v>
      </c>
      <c r="V3892" s="51" t="s">
        <v>24758</v>
      </c>
      <c r="W3892" s="51" t="s">
        <v>24759</v>
      </c>
      <c r="X3892" s="94" t="s">
        <v>24760</v>
      </c>
      <c r="Y3892" s="51" t="s">
        <v>60</v>
      </c>
      <c r="Z3892" s="56" t="s">
        <v>24761</v>
      </c>
      <c r="AA3892" s="51" t="s">
        <v>60</v>
      </c>
      <c r="AB3892" s="56" t="s">
        <v>24762</v>
      </c>
      <c r="AC3892" s="51" t="s">
        <v>60</v>
      </c>
      <c r="AD3892" s="56" t="s">
        <v>24763</v>
      </c>
      <c r="AE3892" s="51" t="s">
        <v>24764</v>
      </c>
      <c r="AF3892" s="8" t="s">
        <v>24765</v>
      </c>
      <c r="AG3892" s="8" t="s">
        <v>7219</v>
      </c>
      <c r="AH3892" s="8" t="s">
        <v>194</v>
      </c>
      <c r="AI3892" s="8" t="s">
        <v>66</v>
      </c>
      <c r="AJ3892" s="8"/>
      <c r="AK3892" s="8" t="s">
        <v>1377</v>
      </c>
      <c r="AL3892" s="8" t="s">
        <v>3913</v>
      </c>
      <c r="AM3892" s="8" t="s">
        <v>743</v>
      </c>
      <c r="AN3892" s="8" t="s">
        <v>24766</v>
      </c>
      <c r="AO3892" s="8" t="s">
        <v>24767</v>
      </c>
      <c r="AP3892" s="29" t="s">
        <v>24765</v>
      </c>
      <c r="AQ3892" s="11">
        <v>4380.0</v>
      </c>
    </row>
    <row r="3893">
      <c r="A3893" s="8" t="str">
        <f t="shared" si="1"/>
        <v>Nick Abdo</v>
      </c>
      <c r="B3893" s="8" t="s">
        <v>24753</v>
      </c>
      <c r="C3893" s="51" t="s">
        <v>24570</v>
      </c>
      <c r="D3893" s="2" t="s">
        <v>7205</v>
      </c>
      <c r="E3893" s="8" t="s">
        <v>24754</v>
      </c>
      <c r="F3893" s="8" t="s">
        <v>2136</v>
      </c>
      <c r="G3893" s="51" t="s">
        <v>19294</v>
      </c>
      <c r="H3893" s="109" t="s">
        <v>24755</v>
      </c>
      <c r="I3893" s="8" t="s">
        <v>49</v>
      </c>
      <c r="J3893" s="10">
        <v>3.27</v>
      </c>
      <c r="K3893" s="8" t="s">
        <v>24756</v>
      </c>
      <c r="L3893" s="8"/>
      <c r="M3893" s="8"/>
      <c r="N3893" s="51" t="s">
        <v>24768</v>
      </c>
      <c r="O3893" s="57" t="s">
        <v>52</v>
      </c>
      <c r="P3893" s="51"/>
      <c r="Q3893" s="51"/>
      <c r="R3893" s="57" t="s">
        <v>392</v>
      </c>
      <c r="S3893" s="57" t="s">
        <v>24769</v>
      </c>
      <c r="T3893" s="11" t="str">
        <f t="shared" si="2"/>
        <v>Nick Abdo</v>
      </c>
      <c r="U3893" s="57" t="s">
        <v>80</v>
      </c>
      <c r="V3893" s="51" t="s">
        <v>24770</v>
      </c>
      <c r="W3893" s="51"/>
      <c r="X3893" s="51" t="s">
        <v>24760</v>
      </c>
      <c r="Y3893" s="51" t="s">
        <v>60</v>
      </c>
      <c r="Z3893" s="56" t="s">
        <v>24761</v>
      </c>
      <c r="AA3893" s="51" t="s">
        <v>60</v>
      </c>
      <c r="AB3893" s="56" t="s">
        <v>24762</v>
      </c>
      <c r="AC3893" s="51" t="s">
        <v>60</v>
      </c>
      <c r="AD3893" s="56" t="s">
        <v>24763</v>
      </c>
      <c r="AE3893" s="51" t="s">
        <v>24764</v>
      </c>
      <c r="AF3893" s="8" t="s">
        <v>24765</v>
      </c>
      <c r="AG3893" s="8" t="s">
        <v>7219</v>
      </c>
      <c r="AH3893" s="8" t="s">
        <v>194</v>
      </c>
      <c r="AI3893" s="8" t="s">
        <v>66</v>
      </c>
      <c r="AJ3893" s="8"/>
      <c r="AK3893" s="8" t="s">
        <v>1377</v>
      </c>
      <c r="AL3893" s="8" t="s">
        <v>3913</v>
      </c>
      <c r="AM3893" s="8" t="s">
        <v>743</v>
      </c>
      <c r="AN3893" s="8" t="s">
        <v>24766</v>
      </c>
      <c r="AO3893" s="8" t="s">
        <v>24771</v>
      </c>
      <c r="AP3893" s="29" t="s">
        <v>24765</v>
      </c>
      <c r="AQ3893" s="11">
        <v>4380.0</v>
      </c>
    </row>
    <row r="3894">
      <c r="A3894" s="8" t="str">
        <f t="shared" si="1"/>
        <v>Chris Popovici</v>
      </c>
      <c r="B3894" s="51" t="s">
        <v>24772</v>
      </c>
      <c r="C3894" s="51" t="s">
        <v>24570</v>
      </c>
      <c r="D3894" s="2" t="s">
        <v>7205</v>
      </c>
      <c r="E3894" s="8" t="s">
        <v>24773</v>
      </c>
      <c r="F3894" s="8" t="s">
        <v>2136</v>
      </c>
      <c r="G3894" s="51" t="s">
        <v>19294</v>
      </c>
      <c r="H3894" s="95" t="s">
        <v>24774</v>
      </c>
      <c r="I3894" s="8" t="s">
        <v>49</v>
      </c>
      <c r="J3894" s="10">
        <v>3.67</v>
      </c>
      <c r="K3894" s="8" t="s">
        <v>24775</v>
      </c>
      <c r="L3894" s="8"/>
      <c r="M3894" s="8"/>
      <c r="N3894" s="51" t="s">
        <v>24776</v>
      </c>
      <c r="O3894" s="51" t="s">
        <v>52</v>
      </c>
      <c r="P3894" s="51"/>
      <c r="Q3894" s="51"/>
      <c r="R3894" s="51" t="s">
        <v>791</v>
      </c>
      <c r="S3894" s="51" t="s">
        <v>24777</v>
      </c>
      <c r="T3894" s="11" t="str">
        <f t="shared" si="2"/>
        <v>Chris Popovici</v>
      </c>
      <c r="U3894" s="51" t="s">
        <v>55</v>
      </c>
      <c r="V3894" s="51" t="s">
        <v>24778</v>
      </c>
      <c r="W3894" s="51" t="s">
        <v>24779</v>
      </c>
      <c r="X3894" s="94" t="s">
        <v>24780</v>
      </c>
      <c r="Y3894" s="51" t="s">
        <v>60</v>
      </c>
      <c r="Z3894" s="56" t="s">
        <v>24781</v>
      </c>
      <c r="AA3894" s="56" t="s">
        <v>24782</v>
      </c>
      <c r="AB3894" s="56" t="s">
        <v>24783</v>
      </c>
      <c r="AC3894" s="51" t="s">
        <v>60</v>
      </c>
      <c r="AD3894" s="56" t="s">
        <v>24784</v>
      </c>
      <c r="AE3894" s="51" t="s">
        <v>24785</v>
      </c>
      <c r="AF3894" s="8" t="s">
        <v>24786</v>
      </c>
      <c r="AG3894" s="8" t="s">
        <v>7219</v>
      </c>
      <c r="AH3894" s="8" t="s">
        <v>4581</v>
      </c>
      <c r="AI3894" s="8" t="s">
        <v>66</v>
      </c>
      <c r="AJ3894" s="8"/>
      <c r="AK3894" s="8" t="s">
        <v>5866</v>
      </c>
      <c r="AL3894" s="8" t="s">
        <v>1851</v>
      </c>
      <c r="AM3894" s="8" t="s">
        <v>18294</v>
      </c>
      <c r="AN3894" s="8" t="s">
        <v>24787</v>
      </c>
      <c r="AO3894" s="8" t="s">
        <v>24788</v>
      </c>
      <c r="AP3894" s="29" t="s">
        <v>24786</v>
      </c>
      <c r="AQ3894" s="11">
        <v>5512.0</v>
      </c>
    </row>
    <row r="3895">
      <c r="A3895" s="8" t="str">
        <f t="shared" si="1"/>
        <v>Dan Moore</v>
      </c>
      <c r="B3895" s="51" t="s">
        <v>24772</v>
      </c>
      <c r="C3895" s="51" t="s">
        <v>24570</v>
      </c>
      <c r="D3895" s="2" t="s">
        <v>7205</v>
      </c>
      <c r="E3895" s="8" t="s">
        <v>24773</v>
      </c>
      <c r="F3895" s="8" t="s">
        <v>2136</v>
      </c>
      <c r="G3895" s="51" t="s">
        <v>19294</v>
      </c>
      <c r="H3895" s="95" t="s">
        <v>24774</v>
      </c>
      <c r="I3895" s="8" t="s">
        <v>49</v>
      </c>
      <c r="J3895" s="10">
        <v>3.67</v>
      </c>
      <c r="K3895" s="8" t="s">
        <v>24775</v>
      </c>
      <c r="L3895" s="8"/>
      <c r="M3895" s="8"/>
      <c r="N3895" s="51" t="s">
        <v>24789</v>
      </c>
      <c r="O3895" s="51" t="s">
        <v>52</v>
      </c>
      <c r="P3895" s="51"/>
      <c r="Q3895" s="51"/>
      <c r="R3895" s="51" t="s">
        <v>344</v>
      </c>
      <c r="S3895" s="51" t="s">
        <v>4451</v>
      </c>
      <c r="T3895" s="11" t="str">
        <f t="shared" si="2"/>
        <v>Dan Moore</v>
      </c>
      <c r="U3895" s="51" t="s">
        <v>106</v>
      </c>
      <c r="V3895" s="51" t="s">
        <v>24790</v>
      </c>
      <c r="W3895" s="51" t="s">
        <v>24791</v>
      </c>
      <c r="X3895" s="94" t="s">
        <v>24780</v>
      </c>
      <c r="Y3895" s="56" t="s">
        <v>24792</v>
      </c>
      <c r="Z3895" s="56" t="s">
        <v>24781</v>
      </c>
      <c r="AA3895" s="51" t="s">
        <v>60</v>
      </c>
      <c r="AB3895" s="56" t="s">
        <v>24783</v>
      </c>
      <c r="AC3895" s="51" t="s">
        <v>60</v>
      </c>
      <c r="AD3895" s="56" t="s">
        <v>24784</v>
      </c>
      <c r="AE3895" s="51" t="s">
        <v>24785</v>
      </c>
      <c r="AF3895" s="8" t="s">
        <v>24786</v>
      </c>
      <c r="AG3895" s="8" t="s">
        <v>7219</v>
      </c>
      <c r="AH3895" s="8" t="s">
        <v>4581</v>
      </c>
      <c r="AI3895" s="8" t="s">
        <v>66</v>
      </c>
      <c r="AJ3895" s="8"/>
      <c r="AK3895" s="8" t="s">
        <v>5866</v>
      </c>
      <c r="AL3895" s="8" t="s">
        <v>1851</v>
      </c>
      <c r="AM3895" s="8" t="s">
        <v>18294</v>
      </c>
      <c r="AN3895" s="8" t="s">
        <v>24787</v>
      </c>
      <c r="AO3895" s="8" t="s">
        <v>24788</v>
      </c>
      <c r="AP3895" s="29" t="s">
        <v>24786</v>
      </c>
      <c r="AQ3895" s="11">
        <v>5512.0</v>
      </c>
    </row>
    <row r="3896">
      <c r="A3896" s="8" t="str">
        <f t="shared" si="1"/>
        <v>Gwen Shepardson</v>
      </c>
      <c r="B3896" s="8" t="s">
        <v>24772</v>
      </c>
      <c r="C3896" s="51" t="s">
        <v>24570</v>
      </c>
      <c r="D3896" s="2" t="s">
        <v>7205</v>
      </c>
      <c r="E3896" s="51" t="s">
        <v>24773</v>
      </c>
      <c r="F3896" s="51" t="s">
        <v>2136</v>
      </c>
      <c r="G3896" s="51" t="s">
        <v>19294</v>
      </c>
      <c r="H3896" s="95" t="s">
        <v>24774</v>
      </c>
      <c r="I3896" s="59" t="s">
        <v>49</v>
      </c>
      <c r="J3896" s="60">
        <v>3.67</v>
      </c>
      <c r="K3896" s="51" t="s">
        <v>24775</v>
      </c>
      <c r="L3896" s="8"/>
      <c r="M3896" s="8"/>
      <c r="N3896" s="51" t="s">
        <v>24793</v>
      </c>
      <c r="O3896" s="51" t="s">
        <v>52</v>
      </c>
      <c r="P3896" s="51"/>
      <c r="Q3896" s="51"/>
      <c r="R3896" s="51" t="s">
        <v>2326</v>
      </c>
      <c r="S3896" s="51" t="s">
        <v>24794</v>
      </c>
      <c r="T3896" s="11" t="str">
        <f t="shared" si="2"/>
        <v>Gwen Shepardson</v>
      </c>
      <c r="U3896" s="51" t="s">
        <v>80</v>
      </c>
      <c r="V3896" s="51" t="s">
        <v>24795</v>
      </c>
      <c r="W3896" s="51"/>
      <c r="X3896" s="51" t="s">
        <v>24780</v>
      </c>
      <c r="Y3896" s="56" t="s">
        <v>24796</v>
      </c>
      <c r="Z3896" s="56" t="s">
        <v>24781</v>
      </c>
      <c r="AA3896" s="51" t="s">
        <v>60</v>
      </c>
      <c r="AB3896" s="56" t="s">
        <v>24783</v>
      </c>
      <c r="AC3896" s="51" t="s">
        <v>60</v>
      </c>
      <c r="AD3896" s="56" t="s">
        <v>24784</v>
      </c>
      <c r="AE3896" s="51" t="s">
        <v>24785</v>
      </c>
      <c r="AF3896" s="51" t="s">
        <v>24786</v>
      </c>
      <c r="AG3896" s="51" t="s">
        <v>7219</v>
      </c>
      <c r="AH3896" s="51" t="s">
        <v>4581</v>
      </c>
      <c r="AI3896" s="59" t="s">
        <v>66</v>
      </c>
      <c r="AJ3896" s="51"/>
      <c r="AK3896" s="59" t="s">
        <v>5866</v>
      </c>
      <c r="AL3896" s="59" t="s">
        <v>1851</v>
      </c>
      <c r="AM3896" s="59" t="s">
        <v>18294</v>
      </c>
      <c r="AN3896" s="59" t="s">
        <v>24787</v>
      </c>
      <c r="AO3896" s="59" t="s">
        <v>24797</v>
      </c>
      <c r="AP3896" s="29" t="s">
        <v>24773</v>
      </c>
      <c r="AQ3896" s="11">
        <v>5512.0</v>
      </c>
    </row>
    <row r="3897">
      <c r="A3897" s="8" t="str">
        <f t="shared" si="1"/>
        <v>Christian Johnson</v>
      </c>
      <c r="B3897" s="51" t="s">
        <v>24772</v>
      </c>
      <c r="C3897" s="51" t="s">
        <v>24570</v>
      </c>
      <c r="D3897" s="2" t="s">
        <v>7205</v>
      </c>
      <c r="E3897" s="8" t="s">
        <v>24773</v>
      </c>
      <c r="F3897" s="8" t="s">
        <v>2136</v>
      </c>
      <c r="G3897" s="51" t="s">
        <v>19294</v>
      </c>
      <c r="H3897" s="109" t="s">
        <v>24774</v>
      </c>
      <c r="I3897" s="8" t="s">
        <v>49</v>
      </c>
      <c r="J3897" s="10">
        <v>3.67</v>
      </c>
      <c r="K3897" s="8" t="s">
        <v>24775</v>
      </c>
      <c r="L3897" s="8"/>
      <c r="M3897" s="8"/>
      <c r="N3897" s="51" t="s">
        <v>24798</v>
      </c>
      <c r="O3897" s="51" t="s">
        <v>52</v>
      </c>
      <c r="P3897" s="51"/>
      <c r="Q3897" s="51"/>
      <c r="R3897" s="51" t="s">
        <v>2177</v>
      </c>
      <c r="S3897" s="51" t="s">
        <v>678</v>
      </c>
      <c r="T3897" s="11" t="str">
        <f t="shared" si="2"/>
        <v>Christian Johnson</v>
      </c>
      <c r="U3897" s="51" t="s">
        <v>80</v>
      </c>
      <c r="V3897" s="51"/>
      <c r="W3897" s="51"/>
      <c r="X3897" s="94" t="s">
        <v>24780</v>
      </c>
      <c r="Y3897" s="51" t="s">
        <v>60</v>
      </c>
      <c r="Z3897" s="56" t="s">
        <v>24781</v>
      </c>
      <c r="AA3897" s="51" t="s">
        <v>60</v>
      </c>
      <c r="AB3897" s="56" t="s">
        <v>24783</v>
      </c>
      <c r="AC3897" s="51" t="s">
        <v>60</v>
      </c>
      <c r="AD3897" s="56" t="s">
        <v>24784</v>
      </c>
      <c r="AE3897" s="51" t="s">
        <v>24785</v>
      </c>
      <c r="AF3897" s="8" t="s">
        <v>24786</v>
      </c>
      <c r="AG3897" s="8" t="s">
        <v>7219</v>
      </c>
      <c r="AH3897" s="8" t="s">
        <v>4581</v>
      </c>
      <c r="AI3897" s="8" t="s">
        <v>66</v>
      </c>
      <c r="AJ3897" s="8"/>
      <c r="AK3897" s="8" t="s">
        <v>5866</v>
      </c>
      <c r="AL3897" s="8" t="s">
        <v>1851</v>
      </c>
      <c r="AM3897" s="8" t="s">
        <v>18294</v>
      </c>
      <c r="AN3897" s="8" t="s">
        <v>24787</v>
      </c>
      <c r="AO3897" s="8" t="s">
        <v>24788</v>
      </c>
      <c r="AP3897" s="29" t="s">
        <v>24786</v>
      </c>
      <c r="AQ3897" s="11">
        <v>5512.0</v>
      </c>
    </row>
    <row r="3898">
      <c r="A3898" s="8" t="str">
        <f t="shared" si="1"/>
        <v>Juan Martinez</v>
      </c>
      <c r="B3898" s="51" t="s">
        <v>24799</v>
      </c>
      <c r="C3898" s="51" t="s">
        <v>24570</v>
      </c>
      <c r="D3898" s="2" t="s">
        <v>7205</v>
      </c>
      <c r="E3898" s="8" t="s">
        <v>24800</v>
      </c>
      <c r="F3898" s="8" t="s">
        <v>2136</v>
      </c>
      <c r="G3898" s="51" t="s">
        <v>19294</v>
      </c>
      <c r="H3898" s="109" t="s">
        <v>24801</v>
      </c>
      <c r="I3898" s="8" t="s">
        <v>49</v>
      </c>
      <c r="J3898" s="10">
        <v>3.5</v>
      </c>
      <c r="K3898" s="8" t="s">
        <v>24802</v>
      </c>
      <c r="L3898" s="8"/>
      <c r="M3898" s="8"/>
      <c r="N3898" s="51" t="s">
        <v>24803</v>
      </c>
      <c r="O3898" s="51" t="s">
        <v>52</v>
      </c>
      <c r="P3898" s="51"/>
      <c r="Q3898" s="51"/>
      <c r="R3898" s="51" t="s">
        <v>10994</v>
      </c>
      <c r="S3898" s="51" t="s">
        <v>1928</v>
      </c>
      <c r="T3898" s="11" t="str">
        <f t="shared" si="2"/>
        <v>Juan Martinez</v>
      </c>
      <c r="U3898" s="13" t="s">
        <v>55</v>
      </c>
      <c r="V3898" s="51" t="s">
        <v>24804</v>
      </c>
      <c r="W3898" s="51" t="s">
        <v>24805</v>
      </c>
      <c r="X3898" s="94" t="s">
        <v>24806</v>
      </c>
      <c r="Y3898" s="51" t="s">
        <v>60</v>
      </c>
      <c r="Z3898" s="51" t="s">
        <v>60</v>
      </c>
      <c r="AA3898" s="51" t="s">
        <v>60</v>
      </c>
      <c r="AB3898" s="56" t="s">
        <v>24807</v>
      </c>
      <c r="AC3898" s="51" t="s">
        <v>60</v>
      </c>
      <c r="AD3898" s="56" t="s">
        <v>24808</v>
      </c>
      <c r="AE3898" s="51" t="s">
        <v>24809</v>
      </c>
      <c r="AF3898" s="8" t="s">
        <v>24810</v>
      </c>
      <c r="AG3898" s="8" t="s">
        <v>7219</v>
      </c>
      <c r="AH3898" s="8" t="s">
        <v>194</v>
      </c>
      <c r="AI3898" s="8" t="s">
        <v>66</v>
      </c>
      <c r="AJ3898" s="8"/>
      <c r="AK3898" s="8" t="s">
        <v>2863</v>
      </c>
      <c r="AL3898" s="8" t="s">
        <v>7079</v>
      </c>
      <c r="AM3898" s="8" t="s">
        <v>743</v>
      </c>
      <c r="AN3898" s="8" t="s">
        <v>24811</v>
      </c>
      <c r="AO3898" s="8" t="s">
        <v>24812</v>
      </c>
      <c r="AP3898" s="29" t="s">
        <v>24810</v>
      </c>
      <c r="AQ3898" s="11">
        <v>7150.0</v>
      </c>
    </row>
    <row r="3899">
      <c r="A3899" s="8" t="str">
        <f t="shared" si="1"/>
        <v>Charlie Lester</v>
      </c>
      <c r="B3899" s="8" t="s">
        <v>24799</v>
      </c>
      <c r="C3899" s="51" t="s">
        <v>24570</v>
      </c>
      <c r="D3899" s="2" t="s">
        <v>7205</v>
      </c>
      <c r="E3899" s="8" t="s">
        <v>24800</v>
      </c>
      <c r="F3899" s="8" t="s">
        <v>2136</v>
      </c>
      <c r="G3899" s="51" t="s">
        <v>19294</v>
      </c>
      <c r="H3899" s="95" t="s">
        <v>24801</v>
      </c>
      <c r="I3899" s="8" t="s">
        <v>49</v>
      </c>
      <c r="J3899" s="10">
        <v>3.5</v>
      </c>
      <c r="K3899" s="8" t="s">
        <v>24802</v>
      </c>
      <c r="L3899" s="8"/>
      <c r="M3899" s="8"/>
      <c r="N3899" s="51" t="s">
        <v>24813</v>
      </c>
      <c r="O3899" s="57" t="s">
        <v>52</v>
      </c>
      <c r="P3899" s="51"/>
      <c r="Q3899" s="51"/>
      <c r="R3899" s="8" t="s">
        <v>1814</v>
      </c>
      <c r="S3899" s="57" t="s">
        <v>24814</v>
      </c>
      <c r="T3899" s="11" t="str">
        <f t="shared" si="2"/>
        <v>Charlie Lester</v>
      </c>
      <c r="U3899" s="51" t="s">
        <v>1726</v>
      </c>
      <c r="V3899" s="51" t="s">
        <v>24815</v>
      </c>
      <c r="W3899" s="51"/>
      <c r="X3899" s="51" t="s">
        <v>24806</v>
      </c>
      <c r="Y3899" s="51" t="s">
        <v>60</v>
      </c>
      <c r="Z3899" s="56" t="s">
        <v>24816</v>
      </c>
      <c r="AA3899" s="51" t="s">
        <v>60</v>
      </c>
      <c r="AB3899" s="56" t="s">
        <v>24817</v>
      </c>
      <c r="AC3899" s="56" t="s">
        <v>24818</v>
      </c>
      <c r="AD3899" s="56" t="s">
        <v>24808</v>
      </c>
      <c r="AE3899" s="51" t="s">
        <v>24809</v>
      </c>
      <c r="AF3899" s="8" t="s">
        <v>24810</v>
      </c>
      <c r="AG3899" s="8" t="s">
        <v>7219</v>
      </c>
      <c r="AH3899" s="8" t="s">
        <v>194</v>
      </c>
      <c r="AI3899" s="8" t="s">
        <v>66</v>
      </c>
      <c r="AJ3899" s="8"/>
      <c r="AK3899" s="8" t="s">
        <v>2863</v>
      </c>
      <c r="AL3899" s="8" t="s">
        <v>7079</v>
      </c>
      <c r="AM3899" s="8" t="s">
        <v>743</v>
      </c>
      <c r="AN3899" s="8" t="s">
        <v>24811</v>
      </c>
      <c r="AO3899" s="8" t="s">
        <v>24819</v>
      </c>
      <c r="AP3899" s="29" t="s">
        <v>24810</v>
      </c>
      <c r="AQ3899" s="11">
        <v>7150.0</v>
      </c>
    </row>
    <row r="3900">
      <c r="A3900" s="8" t="str">
        <f t="shared" si="1"/>
        <v>Andrew Krug</v>
      </c>
      <c r="B3900" s="51" t="s">
        <v>24820</v>
      </c>
      <c r="C3900" s="51" t="s">
        <v>24570</v>
      </c>
      <c r="D3900" s="2" t="s">
        <v>7205</v>
      </c>
      <c r="E3900" s="8" t="s">
        <v>24821</v>
      </c>
      <c r="F3900" s="8" t="s">
        <v>2136</v>
      </c>
      <c r="G3900" s="51" t="s">
        <v>19294</v>
      </c>
      <c r="H3900" s="95" t="s">
        <v>24822</v>
      </c>
      <c r="I3900" s="8" t="s">
        <v>49</v>
      </c>
      <c r="J3900" s="10">
        <v>3.29</v>
      </c>
      <c r="K3900" s="8" t="s">
        <v>24823</v>
      </c>
      <c r="L3900" s="8"/>
      <c r="M3900" s="8"/>
      <c r="N3900" s="51" t="s">
        <v>24824</v>
      </c>
      <c r="O3900" s="51" t="s">
        <v>52</v>
      </c>
      <c r="P3900" s="51"/>
      <c r="Q3900" s="51"/>
      <c r="R3900" s="51" t="s">
        <v>53</v>
      </c>
      <c r="S3900" s="51" t="s">
        <v>24193</v>
      </c>
      <c r="T3900" s="11" t="str">
        <f t="shared" si="2"/>
        <v>Andrew Krug</v>
      </c>
      <c r="U3900" s="51" t="s">
        <v>55</v>
      </c>
      <c r="V3900" s="51" t="s">
        <v>24825</v>
      </c>
      <c r="W3900" s="13" t="s">
        <v>24826</v>
      </c>
      <c r="X3900" s="94" t="s">
        <v>24827</v>
      </c>
      <c r="Y3900" s="56" t="s">
        <v>24828</v>
      </c>
      <c r="Z3900" s="56" t="s">
        <v>24829</v>
      </c>
      <c r="AA3900" s="56" t="s">
        <v>24830</v>
      </c>
      <c r="AB3900" s="51" t="s">
        <v>60</v>
      </c>
      <c r="AC3900" s="51" t="s">
        <v>60</v>
      </c>
      <c r="AD3900" s="56" t="s">
        <v>24831</v>
      </c>
      <c r="AE3900" s="51" t="s">
        <v>24832</v>
      </c>
      <c r="AF3900" s="8" t="s">
        <v>24833</v>
      </c>
      <c r="AG3900" s="8" t="s">
        <v>7219</v>
      </c>
      <c r="AH3900" s="8" t="s">
        <v>194</v>
      </c>
      <c r="AI3900" s="8" t="s">
        <v>66</v>
      </c>
      <c r="AJ3900" s="8"/>
      <c r="AK3900" s="8" t="s">
        <v>2114</v>
      </c>
      <c r="AL3900" s="8" t="s">
        <v>2151</v>
      </c>
      <c r="AM3900" s="8" t="s">
        <v>300</v>
      </c>
      <c r="AN3900" s="8" t="s">
        <v>24834</v>
      </c>
      <c r="AO3900" s="8" t="s">
        <v>24835</v>
      </c>
      <c r="AP3900" s="29" t="s">
        <v>24833</v>
      </c>
      <c r="AQ3900" s="11">
        <v>5215.0</v>
      </c>
    </row>
    <row r="3901">
      <c r="A3901" s="8" t="str">
        <f t="shared" si="1"/>
        <v>Nathan Petesch</v>
      </c>
      <c r="B3901" s="16" t="s">
        <v>24820</v>
      </c>
      <c r="C3901" s="51" t="s">
        <v>24570</v>
      </c>
      <c r="D3901" s="79" t="s">
        <v>7205</v>
      </c>
      <c r="E3901" s="62" t="s">
        <v>24821</v>
      </c>
      <c r="F3901" s="62" t="s">
        <v>2136</v>
      </c>
      <c r="G3901" s="72" t="s">
        <v>19294</v>
      </c>
      <c r="H3901" s="110">
        <v>196246.0</v>
      </c>
      <c r="I3901" s="83" t="s">
        <v>49</v>
      </c>
      <c r="J3901" s="60">
        <v>3.29</v>
      </c>
      <c r="K3901" s="18" t="s">
        <v>24823</v>
      </c>
      <c r="L3901" s="18"/>
      <c r="M3901" s="18"/>
      <c r="N3901" s="61" t="s">
        <v>24836</v>
      </c>
      <c r="O3901" s="51" t="s">
        <v>52</v>
      </c>
      <c r="P3901" s="61" t="s">
        <v>207</v>
      </c>
      <c r="Q3901" s="51"/>
      <c r="R3901" s="51" t="s">
        <v>3299</v>
      </c>
      <c r="S3901" s="51" t="s">
        <v>24837</v>
      </c>
      <c r="T3901" s="11" t="str">
        <f t="shared" si="2"/>
        <v>Nathan Petesch</v>
      </c>
      <c r="U3901" s="51" t="s">
        <v>311</v>
      </c>
      <c r="V3901" s="51" t="s">
        <v>24838</v>
      </c>
      <c r="W3901" s="51" t="s">
        <v>24839</v>
      </c>
      <c r="X3901" s="62" t="s">
        <v>24827</v>
      </c>
      <c r="Y3901" s="62"/>
      <c r="Z3901" s="62"/>
      <c r="AA3901" s="62"/>
      <c r="AB3901" s="62"/>
      <c r="AC3901" s="62"/>
      <c r="AD3901" s="62"/>
      <c r="AE3901" s="62" t="s">
        <v>24832</v>
      </c>
      <c r="AF3901" s="62" t="s">
        <v>24833</v>
      </c>
      <c r="AG3901" s="62" t="s">
        <v>7219</v>
      </c>
      <c r="AH3901" s="72" t="s">
        <v>194</v>
      </c>
      <c r="AI3901" s="63" t="s">
        <v>66</v>
      </c>
      <c r="AJ3901" s="77"/>
      <c r="AK3901" s="63" t="s">
        <v>2114</v>
      </c>
      <c r="AL3901" s="63" t="s">
        <v>2151</v>
      </c>
      <c r="AM3901" s="60" t="s">
        <v>300</v>
      </c>
      <c r="AN3901" s="97">
        <v>0.6424682395644283</v>
      </c>
      <c r="AO3901" s="98">
        <v>36724.0</v>
      </c>
      <c r="AP3901" s="90" t="s">
        <v>24833</v>
      </c>
      <c r="AQ3901" s="68">
        <v>5215.0</v>
      </c>
    </row>
    <row r="3902">
      <c r="A3902" s="8" t="str">
        <f t="shared" si="1"/>
        <v>Brett Willmott</v>
      </c>
      <c r="B3902" s="51" t="s">
        <v>24820</v>
      </c>
      <c r="C3902" s="51" t="s">
        <v>24570</v>
      </c>
      <c r="D3902" s="2" t="s">
        <v>7205</v>
      </c>
      <c r="E3902" s="8" t="s">
        <v>24821</v>
      </c>
      <c r="F3902" s="8" t="s">
        <v>2136</v>
      </c>
      <c r="G3902" s="51" t="s">
        <v>19294</v>
      </c>
      <c r="H3902" s="109" t="s">
        <v>24822</v>
      </c>
      <c r="I3902" s="8" t="s">
        <v>49</v>
      </c>
      <c r="J3902" s="10">
        <v>3.29</v>
      </c>
      <c r="K3902" s="8" t="s">
        <v>24823</v>
      </c>
      <c r="L3902" s="8"/>
      <c r="M3902" s="8"/>
      <c r="N3902" s="51" t="s">
        <v>24840</v>
      </c>
      <c r="O3902" s="51" t="s">
        <v>52</v>
      </c>
      <c r="P3902" s="51"/>
      <c r="Q3902" s="51"/>
      <c r="R3902" s="51" t="s">
        <v>6565</v>
      </c>
      <c r="S3902" s="51" t="s">
        <v>24841</v>
      </c>
      <c r="T3902" s="11" t="str">
        <f t="shared" si="2"/>
        <v>Brett Willmott</v>
      </c>
      <c r="U3902" s="51" t="s">
        <v>498</v>
      </c>
      <c r="V3902" s="51" t="s">
        <v>24842</v>
      </c>
      <c r="W3902" s="13" t="s">
        <v>24843</v>
      </c>
      <c r="X3902" s="94" t="s">
        <v>24827</v>
      </c>
      <c r="Y3902" s="51" t="s">
        <v>60</v>
      </c>
      <c r="Z3902" s="56" t="s">
        <v>24829</v>
      </c>
      <c r="AA3902" s="56" t="s">
        <v>24844</v>
      </c>
      <c r="AB3902" s="51" t="s">
        <v>60</v>
      </c>
      <c r="AC3902" s="56" t="s">
        <v>24845</v>
      </c>
      <c r="AD3902" s="56" t="s">
        <v>24831</v>
      </c>
      <c r="AE3902" s="51" t="s">
        <v>24832</v>
      </c>
      <c r="AF3902" s="8" t="s">
        <v>24833</v>
      </c>
      <c r="AG3902" s="8" t="s">
        <v>7219</v>
      </c>
      <c r="AH3902" s="8" t="s">
        <v>194</v>
      </c>
      <c r="AI3902" s="8" t="s">
        <v>66</v>
      </c>
      <c r="AJ3902" s="8"/>
      <c r="AK3902" s="8" t="s">
        <v>2114</v>
      </c>
      <c r="AL3902" s="8" t="s">
        <v>2151</v>
      </c>
      <c r="AM3902" s="8" t="s">
        <v>300</v>
      </c>
      <c r="AN3902" s="8" t="s">
        <v>24834</v>
      </c>
      <c r="AO3902" s="8" t="s">
        <v>24835</v>
      </c>
      <c r="AP3902" s="29" t="s">
        <v>24833</v>
      </c>
      <c r="AQ3902" s="11">
        <v>5215.0</v>
      </c>
    </row>
    <row r="3903">
      <c r="A3903" s="8" t="str">
        <f t="shared" si="1"/>
        <v>Deanna Zoch</v>
      </c>
      <c r="B3903" s="51" t="s">
        <v>24820</v>
      </c>
      <c r="C3903" s="51" t="s">
        <v>24570</v>
      </c>
      <c r="D3903" s="2" t="s">
        <v>7205</v>
      </c>
      <c r="E3903" s="51" t="s">
        <v>24821</v>
      </c>
      <c r="F3903" s="51" t="s">
        <v>2136</v>
      </c>
      <c r="G3903" s="51" t="s">
        <v>19294</v>
      </c>
      <c r="H3903" s="101" t="s">
        <v>24822</v>
      </c>
      <c r="I3903" s="51" t="s">
        <v>49</v>
      </c>
      <c r="J3903" s="66">
        <v>3.29</v>
      </c>
      <c r="K3903" s="51" t="s">
        <v>24823</v>
      </c>
      <c r="L3903" s="51" t="s">
        <v>86</v>
      </c>
      <c r="M3903" s="51" t="s">
        <v>86</v>
      </c>
      <c r="N3903" s="51" t="s">
        <v>24846</v>
      </c>
      <c r="O3903" s="51" t="s">
        <v>52</v>
      </c>
      <c r="P3903" s="51"/>
      <c r="Q3903" s="51"/>
      <c r="R3903" s="51" t="s">
        <v>3643</v>
      </c>
      <c r="S3903" s="51" t="s">
        <v>24847</v>
      </c>
      <c r="T3903" s="11" t="str">
        <f t="shared" si="2"/>
        <v>Deanna Zoch</v>
      </c>
      <c r="U3903" s="51" t="s">
        <v>80</v>
      </c>
      <c r="V3903" s="51" t="s">
        <v>86</v>
      </c>
      <c r="W3903" s="51" t="s">
        <v>86</v>
      </c>
      <c r="X3903" s="51" t="s">
        <v>24832</v>
      </c>
      <c r="Y3903" s="51" t="s">
        <v>60</v>
      </c>
      <c r="Z3903" s="56" t="s">
        <v>24829</v>
      </c>
      <c r="AA3903" s="51" t="s">
        <v>60</v>
      </c>
      <c r="AB3903" s="51" t="s">
        <v>60</v>
      </c>
      <c r="AC3903" s="51" t="s">
        <v>60</v>
      </c>
      <c r="AD3903" s="56" t="s">
        <v>24831</v>
      </c>
      <c r="AE3903" s="51" t="s">
        <v>24832</v>
      </c>
      <c r="AF3903" s="51" t="s">
        <v>24833</v>
      </c>
      <c r="AG3903" s="51" t="s">
        <v>7219</v>
      </c>
      <c r="AH3903" s="51" t="s">
        <v>194</v>
      </c>
      <c r="AI3903" s="51" t="s">
        <v>66</v>
      </c>
      <c r="AJ3903" s="51" t="s">
        <v>86</v>
      </c>
      <c r="AK3903" s="51" t="s">
        <v>2114</v>
      </c>
      <c r="AL3903" s="51" t="s">
        <v>2151</v>
      </c>
      <c r="AM3903" s="51" t="s">
        <v>300</v>
      </c>
      <c r="AN3903" s="51" t="s">
        <v>24834</v>
      </c>
      <c r="AO3903" s="51" t="s">
        <v>24835</v>
      </c>
      <c r="AP3903" s="67" t="s">
        <v>24833</v>
      </c>
      <c r="AQ3903" s="68">
        <v>5215.0</v>
      </c>
    </row>
    <row r="3904">
      <c r="A3904" s="8" t="str">
        <f t="shared" si="1"/>
        <v>Meghann Tanner</v>
      </c>
      <c r="B3904" s="51" t="s">
        <v>24848</v>
      </c>
      <c r="C3904" s="51" t="s">
        <v>24570</v>
      </c>
      <c r="D3904" s="2" t="s">
        <v>7205</v>
      </c>
      <c r="E3904" s="8" t="s">
        <v>24849</v>
      </c>
      <c r="F3904" s="8" t="s">
        <v>2136</v>
      </c>
      <c r="G3904" s="51" t="s">
        <v>19294</v>
      </c>
      <c r="H3904" s="109" t="s">
        <v>24850</v>
      </c>
      <c r="I3904" s="8" t="s">
        <v>49</v>
      </c>
      <c r="J3904" s="10">
        <v>3.29</v>
      </c>
      <c r="K3904" s="8" t="s">
        <v>24851</v>
      </c>
      <c r="L3904" s="8"/>
      <c r="M3904" s="8"/>
      <c r="N3904" s="51" t="s">
        <v>24852</v>
      </c>
      <c r="O3904" s="51" t="s">
        <v>52</v>
      </c>
      <c r="P3904" s="51"/>
      <c r="Q3904" s="51"/>
      <c r="R3904" s="51" t="s">
        <v>24853</v>
      </c>
      <c r="S3904" s="51" t="s">
        <v>484</v>
      </c>
      <c r="T3904" s="11" t="str">
        <f t="shared" si="2"/>
        <v>Meghann Tanner</v>
      </c>
      <c r="U3904" s="57" t="s">
        <v>55</v>
      </c>
      <c r="V3904" s="51" t="s">
        <v>24854</v>
      </c>
      <c r="W3904" s="57" t="s">
        <v>24855</v>
      </c>
      <c r="X3904" s="94" t="s">
        <v>24856</v>
      </c>
      <c r="Y3904" s="51" t="s">
        <v>60</v>
      </c>
      <c r="Z3904" s="51" t="s">
        <v>60</v>
      </c>
      <c r="AA3904" s="56" t="s">
        <v>24857</v>
      </c>
      <c r="AB3904" s="51" t="s">
        <v>60</v>
      </c>
      <c r="AC3904" s="51" t="s">
        <v>60</v>
      </c>
      <c r="AD3904" s="56" t="s">
        <v>24858</v>
      </c>
      <c r="AE3904" s="51" t="s">
        <v>24859</v>
      </c>
      <c r="AF3904" s="8" t="s">
        <v>24860</v>
      </c>
      <c r="AG3904" s="8" t="s">
        <v>7219</v>
      </c>
      <c r="AH3904" s="8" t="s">
        <v>194</v>
      </c>
      <c r="AI3904" s="8" t="s">
        <v>66</v>
      </c>
      <c r="AJ3904" s="8"/>
      <c r="AK3904" s="8"/>
      <c r="AL3904" s="8"/>
      <c r="AM3904" s="8"/>
      <c r="AN3904" s="8" t="s">
        <v>19333</v>
      </c>
      <c r="AO3904" s="8" t="s">
        <v>24861</v>
      </c>
      <c r="AP3904" s="29" t="s">
        <v>24860</v>
      </c>
      <c r="AQ3904" s="11">
        <v>3416.0</v>
      </c>
    </row>
    <row r="3905">
      <c r="A3905" s="8" t="str">
        <f t="shared" si="1"/>
        <v>Tony Vaccaro</v>
      </c>
      <c r="B3905" s="8" t="s">
        <v>24848</v>
      </c>
      <c r="C3905" s="51" t="s">
        <v>24570</v>
      </c>
      <c r="D3905" s="2" t="s">
        <v>7205</v>
      </c>
      <c r="E3905" s="8" t="s">
        <v>24849</v>
      </c>
      <c r="F3905" s="8" t="s">
        <v>2136</v>
      </c>
      <c r="G3905" s="51" t="s">
        <v>19294</v>
      </c>
      <c r="H3905" s="95" t="s">
        <v>24850</v>
      </c>
      <c r="I3905" s="8" t="s">
        <v>49</v>
      </c>
      <c r="J3905" s="10">
        <v>3.29</v>
      </c>
      <c r="K3905" s="8" t="s">
        <v>24851</v>
      </c>
      <c r="L3905" s="8"/>
      <c r="M3905" s="8"/>
      <c r="N3905" s="51" t="s">
        <v>24862</v>
      </c>
      <c r="O3905" s="57" t="s">
        <v>52</v>
      </c>
      <c r="P3905" s="51"/>
      <c r="Q3905" s="51"/>
      <c r="R3905" s="57" t="s">
        <v>1606</v>
      </c>
      <c r="S3905" s="57" t="s">
        <v>24863</v>
      </c>
      <c r="T3905" s="11" t="str">
        <f t="shared" si="2"/>
        <v>Tony Vaccaro</v>
      </c>
      <c r="U3905" s="57" t="s">
        <v>106</v>
      </c>
      <c r="V3905" s="51" t="s">
        <v>24864</v>
      </c>
      <c r="W3905" s="51"/>
      <c r="X3905" s="51" t="s">
        <v>24856</v>
      </c>
      <c r="Y3905" s="51" t="s">
        <v>60</v>
      </c>
      <c r="Z3905" s="51" t="s">
        <v>60</v>
      </c>
      <c r="AA3905" s="51" t="s">
        <v>60</v>
      </c>
      <c r="AB3905" s="51" t="s">
        <v>60</v>
      </c>
      <c r="AC3905" s="51" t="s">
        <v>60</v>
      </c>
      <c r="AD3905" s="56" t="s">
        <v>24858</v>
      </c>
      <c r="AE3905" s="51" t="s">
        <v>24859</v>
      </c>
      <c r="AF3905" s="8" t="s">
        <v>24860</v>
      </c>
      <c r="AG3905" s="8" t="s">
        <v>7219</v>
      </c>
      <c r="AH3905" s="8" t="s">
        <v>194</v>
      </c>
      <c r="AI3905" s="8" t="s">
        <v>66</v>
      </c>
      <c r="AJ3905" s="8"/>
      <c r="AK3905" s="8"/>
      <c r="AL3905" s="8"/>
      <c r="AM3905" s="8"/>
      <c r="AN3905" s="8" t="s">
        <v>19333</v>
      </c>
      <c r="AO3905" s="8" t="s">
        <v>24865</v>
      </c>
      <c r="AP3905" s="29" t="s">
        <v>24860</v>
      </c>
      <c r="AQ3905" s="11">
        <v>3416.0</v>
      </c>
    </row>
    <row r="3906">
      <c r="A3906" s="8" t="str">
        <f t="shared" si="1"/>
        <v>Joey Benson</v>
      </c>
      <c r="B3906" s="51" t="s">
        <v>24866</v>
      </c>
      <c r="C3906" s="51" t="s">
        <v>24226</v>
      </c>
      <c r="D3906" s="2" t="s">
        <v>7205</v>
      </c>
      <c r="E3906" s="8" t="s">
        <v>7277</v>
      </c>
      <c r="F3906" s="8" t="s">
        <v>2136</v>
      </c>
      <c r="G3906" s="51" t="s">
        <v>19294</v>
      </c>
      <c r="H3906" s="95" t="s">
        <v>24867</v>
      </c>
      <c r="I3906" s="8" t="s">
        <v>49</v>
      </c>
      <c r="J3906" s="10">
        <v>3.34</v>
      </c>
      <c r="K3906" s="8" t="s">
        <v>24868</v>
      </c>
      <c r="L3906" s="8"/>
      <c r="M3906" s="8"/>
      <c r="N3906" s="51" t="s">
        <v>24869</v>
      </c>
      <c r="O3906" s="57" t="s">
        <v>52</v>
      </c>
      <c r="P3906" s="51" t="s">
        <v>13517</v>
      </c>
      <c r="Q3906" s="51"/>
      <c r="R3906" s="51" t="s">
        <v>4231</v>
      </c>
      <c r="S3906" s="51" t="s">
        <v>11675</v>
      </c>
      <c r="T3906" s="11" t="str">
        <f t="shared" si="2"/>
        <v>Joey Benson</v>
      </c>
      <c r="U3906" s="57" t="s">
        <v>21557</v>
      </c>
      <c r="V3906" s="51" t="s">
        <v>24870</v>
      </c>
      <c r="W3906" s="51"/>
      <c r="X3906" s="51" t="s">
        <v>24871</v>
      </c>
      <c r="Y3906" s="51" t="s">
        <v>60</v>
      </c>
      <c r="Z3906" s="56" t="s">
        <v>24872</v>
      </c>
      <c r="AA3906" s="51" t="s">
        <v>60</v>
      </c>
      <c r="AB3906" s="51" t="s">
        <v>60</v>
      </c>
      <c r="AC3906" s="56" t="s">
        <v>24873</v>
      </c>
      <c r="AD3906" s="56" t="s">
        <v>24874</v>
      </c>
      <c r="AE3906" s="51" t="s">
        <v>24875</v>
      </c>
      <c r="AF3906" s="8" t="s">
        <v>24876</v>
      </c>
      <c r="AG3906" s="8" t="s">
        <v>7219</v>
      </c>
      <c r="AH3906" s="8" t="s">
        <v>543</v>
      </c>
      <c r="AI3906" s="8" t="s">
        <v>66</v>
      </c>
      <c r="AJ3906" s="8"/>
      <c r="AK3906" s="8" t="s">
        <v>3206</v>
      </c>
      <c r="AL3906" s="8" t="s">
        <v>10400</v>
      </c>
      <c r="AM3906" s="8" t="s">
        <v>355</v>
      </c>
      <c r="AN3906" s="8" t="s">
        <v>24877</v>
      </c>
      <c r="AO3906" s="8" t="s">
        <v>24878</v>
      </c>
      <c r="AP3906" s="14" t="s">
        <v>24876</v>
      </c>
      <c r="AQ3906" s="11">
        <v>13317.0</v>
      </c>
    </row>
    <row r="3907">
      <c r="A3907" s="8" t="str">
        <f t="shared" si="1"/>
        <v>Joey Benson</v>
      </c>
      <c r="B3907" s="51" t="s">
        <v>24866</v>
      </c>
      <c r="C3907" s="51" t="s">
        <v>24226</v>
      </c>
      <c r="D3907" s="2" t="s">
        <v>7205</v>
      </c>
      <c r="E3907" s="8" t="s">
        <v>7277</v>
      </c>
      <c r="F3907" s="8" t="s">
        <v>2136</v>
      </c>
      <c r="G3907" s="51" t="s">
        <v>19294</v>
      </c>
      <c r="H3907" s="95" t="s">
        <v>24867</v>
      </c>
      <c r="I3907" s="8" t="s">
        <v>49</v>
      </c>
      <c r="J3907" s="10">
        <v>3.34</v>
      </c>
      <c r="K3907" s="8" t="s">
        <v>24868</v>
      </c>
      <c r="L3907" s="8"/>
      <c r="M3907" s="8"/>
      <c r="N3907" s="51" t="s">
        <v>24869</v>
      </c>
      <c r="O3907" s="57" t="s">
        <v>52</v>
      </c>
      <c r="P3907" s="51" t="s">
        <v>13517</v>
      </c>
      <c r="Q3907" s="51"/>
      <c r="R3907" s="51" t="s">
        <v>4231</v>
      </c>
      <c r="S3907" s="51" t="s">
        <v>11675</v>
      </c>
      <c r="T3907" s="11" t="str">
        <f t="shared" si="2"/>
        <v>Joey Benson</v>
      </c>
      <c r="U3907" s="51" t="s">
        <v>55</v>
      </c>
      <c r="V3907" s="51" t="s">
        <v>24879</v>
      </c>
      <c r="W3907" s="51"/>
      <c r="X3907" s="51" t="s">
        <v>24871</v>
      </c>
      <c r="Y3907" s="51" t="s">
        <v>60</v>
      </c>
      <c r="Z3907" s="56" t="s">
        <v>24872</v>
      </c>
      <c r="AA3907" s="51" t="s">
        <v>60</v>
      </c>
      <c r="AB3907" s="51" t="s">
        <v>60</v>
      </c>
      <c r="AC3907" s="56" t="s">
        <v>24873</v>
      </c>
      <c r="AD3907" s="56" t="s">
        <v>24874</v>
      </c>
      <c r="AE3907" s="51" t="s">
        <v>24875</v>
      </c>
      <c r="AF3907" s="8" t="s">
        <v>24876</v>
      </c>
      <c r="AG3907" s="8" t="s">
        <v>7219</v>
      </c>
      <c r="AH3907" s="8" t="s">
        <v>543</v>
      </c>
      <c r="AI3907" s="8" t="s">
        <v>66</v>
      </c>
      <c r="AJ3907" s="8"/>
      <c r="AK3907" s="8" t="s">
        <v>3206</v>
      </c>
      <c r="AL3907" s="8" t="s">
        <v>10400</v>
      </c>
      <c r="AM3907" s="8" t="s">
        <v>355</v>
      </c>
      <c r="AN3907" s="8" t="s">
        <v>24877</v>
      </c>
      <c r="AO3907" s="8" t="s">
        <v>24878</v>
      </c>
      <c r="AP3907" s="14" t="s">
        <v>24876</v>
      </c>
      <c r="AQ3907" s="11">
        <v>13317.0</v>
      </c>
    </row>
    <row r="3908">
      <c r="A3908" s="8" t="str">
        <f t="shared" si="1"/>
        <v>AC Alex has been removed. </v>
      </c>
      <c r="B3908" s="8" t="s">
        <v>24866</v>
      </c>
      <c r="C3908" s="51" t="s">
        <v>24226</v>
      </c>
      <c r="D3908" s="2" t="s">
        <v>7205</v>
      </c>
      <c r="E3908" s="8" t="s">
        <v>7277</v>
      </c>
      <c r="F3908" s="8" t="s">
        <v>2136</v>
      </c>
      <c r="G3908" s="51" t="s">
        <v>19294</v>
      </c>
      <c r="H3908" s="95" t="s">
        <v>24867</v>
      </c>
      <c r="I3908" s="8" t="s">
        <v>49</v>
      </c>
      <c r="J3908" s="10">
        <v>3.34</v>
      </c>
      <c r="K3908" s="8" t="s">
        <v>24868</v>
      </c>
      <c r="L3908" s="8"/>
      <c r="M3908" s="8"/>
      <c r="N3908" s="51" t="s">
        <v>24880</v>
      </c>
      <c r="O3908" s="57" t="s">
        <v>52</v>
      </c>
      <c r="P3908" s="51"/>
      <c r="Q3908" s="51" t="s">
        <v>277</v>
      </c>
      <c r="R3908" s="57" t="s">
        <v>1138</v>
      </c>
      <c r="S3908" s="51"/>
      <c r="T3908" s="11" t="str">
        <f t="shared" si="2"/>
        <v>AC Alex has been removed. </v>
      </c>
      <c r="U3908" s="51"/>
      <c r="V3908" s="51"/>
      <c r="W3908" s="51"/>
      <c r="X3908" s="51" t="s">
        <v>24871</v>
      </c>
      <c r="Y3908" s="51" t="s">
        <v>60</v>
      </c>
      <c r="Z3908" s="56" t="s">
        <v>24872</v>
      </c>
      <c r="AA3908" s="51" t="s">
        <v>60</v>
      </c>
      <c r="AB3908" s="56" t="s">
        <v>24881</v>
      </c>
      <c r="AC3908" s="51" t="s">
        <v>60</v>
      </c>
      <c r="AD3908" s="56" t="s">
        <v>24874</v>
      </c>
      <c r="AE3908" s="51" t="s">
        <v>24875</v>
      </c>
      <c r="AF3908" s="8" t="s">
        <v>24876</v>
      </c>
      <c r="AG3908" s="8" t="s">
        <v>7219</v>
      </c>
      <c r="AH3908" s="8" t="s">
        <v>543</v>
      </c>
      <c r="AI3908" s="8" t="s">
        <v>66</v>
      </c>
      <c r="AJ3908" s="8"/>
      <c r="AK3908" s="8" t="s">
        <v>3206</v>
      </c>
      <c r="AL3908" s="8" t="s">
        <v>10400</v>
      </c>
      <c r="AM3908" s="8" t="s">
        <v>355</v>
      </c>
      <c r="AN3908" s="8" t="s">
        <v>24877</v>
      </c>
      <c r="AO3908" s="8" t="s">
        <v>24878</v>
      </c>
      <c r="AP3908" s="14" t="s">
        <v>24876</v>
      </c>
      <c r="AQ3908" s="11">
        <v>13317.0</v>
      </c>
    </row>
    <row r="3909">
      <c r="A3909" s="8" t="str">
        <f t="shared" si="1"/>
        <v>HC Greg has been removed. </v>
      </c>
      <c r="B3909" s="8" t="s">
        <v>24866</v>
      </c>
      <c r="C3909" s="51" t="s">
        <v>24226</v>
      </c>
      <c r="D3909" s="2" t="s">
        <v>7205</v>
      </c>
      <c r="E3909" s="8" t="s">
        <v>7277</v>
      </c>
      <c r="F3909" s="8" t="s">
        <v>2136</v>
      </c>
      <c r="G3909" s="51" t="s">
        <v>19294</v>
      </c>
      <c r="H3909" s="95" t="s">
        <v>24867</v>
      </c>
      <c r="I3909" s="8" t="s">
        <v>49</v>
      </c>
      <c r="J3909" s="10">
        <v>3.34</v>
      </c>
      <c r="K3909" s="8" t="s">
        <v>24868</v>
      </c>
      <c r="L3909" s="8"/>
      <c r="M3909" s="8"/>
      <c r="N3909" s="51" t="s">
        <v>24882</v>
      </c>
      <c r="O3909" s="57" t="s">
        <v>52</v>
      </c>
      <c r="P3909" s="51"/>
      <c r="Q3909" s="51" t="s">
        <v>277</v>
      </c>
      <c r="R3909" s="57" t="s">
        <v>24883</v>
      </c>
      <c r="S3909" s="51"/>
      <c r="T3909" s="11" t="str">
        <f t="shared" si="2"/>
        <v>HC Greg has been removed. </v>
      </c>
      <c r="U3909" s="51"/>
      <c r="V3909" s="51"/>
      <c r="W3909" s="51"/>
      <c r="X3909" s="51" t="s">
        <v>24871</v>
      </c>
      <c r="Y3909" s="51" t="s">
        <v>60</v>
      </c>
      <c r="Z3909" s="56" t="s">
        <v>24872</v>
      </c>
      <c r="AA3909" s="56" t="s">
        <v>24884</v>
      </c>
      <c r="AB3909" s="51" t="s">
        <v>60</v>
      </c>
      <c r="AC3909" s="51" t="s">
        <v>60</v>
      </c>
      <c r="AD3909" s="56" t="s">
        <v>24874</v>
      </c>
      <c r="AE3909" s="51" t="s">
        <v>24875</v>
      </c>
      <c r="AF3909" s="8" t="s">
        <v>24876</v>
      </c>
      <c r="AG3909" s="8" t="s">
        <v>7219</v>
      </c>
      <c r="AH3909" s="8" t="s">
        <v>543</v>
      </c>
      <c r="AI3909" s="8" t="s">
        <v>66</v>
      </c>
      <c r="AJ3909" s="8"/>
      <c r="AK3909" s="8" t="s">
        <v>3206</v>
      </c>
      <c r="AL3909" s="8" t="s">
        <v>10400</v>
      </c>
      <c r="AM3909" s="8" t="s">
        <v>355</v>
      </c>
      <c r="AN3909" s="8" t="s">
        <v>24877</v>
      </c>
      <c r="AO3909" s="8" t="s">
        <v>24878</v>
      </c>
      <c r="AP3909" s="14" t="s">
        <v>24876</v>
      </c>
      <c r="AQ3909" s="11">
        <v>13317.0</v>
      </c>
    </row>
    <row r="3910">
      <c r="A3910" s="8" t="str">
        <f t="shared" si="1"/>
        <v>HC Greg has been removed. </v>
      </c>
      <c r="B3910" s="8" t="s">
        <v>24866</v>
      </c>
      <c r="C3910" s="51" t="s">
        <v>24226</v>
      </c>
      <c r="D3910" s="2" t="s">
        <v>7205</v>
      </c>
      <c r="E3910" s="8" t="s">
        <v>7277</v>
      </c>
      <c r="F3910" s="8" t="s">
        <v>2136</v>
      </c>
      <c r="G3910" s="51" t="s">
        <v>19294</v>
      </c>
      <c r="H3910" s="95" t="s">
        <v>24867</v>
      </c>
      <c r="I3910" s="8" t="s">
        <v>49</v>
      </c>
      <c r="J3910" s="10">
        <v>3.34</v>
      </c>
      <c r="K3910" s="12" t="str">
        <f>HYPERLINK("https://www.ccny.cuny.edu/academics/areas-of-study","Link")</f>
        <v>Link</v>
      </c>
      <c r="L3910" s="8"/>
      <c r="M3910" s="8"/>
      <c r="N3910" s="51" t="s">
        <v>24882</v>
      </c>
      <c r="O3910" s="57" t="s">
        <v>52</v>
      </c>
      <c r="P3910" s="51"/>
      <c r="Q3910" s="51" t="s">
        <v>277</v>
      </c>
      <c r="R3910" s="57" t="s">
        <v>24883</v>
      </c>
      <c r="S3910" s="51"/>
      <c r="T3910" s="11" t="str">
        <f t="shared" si="2"/>
        <v>HC Greg has been removed. </v>
      </c>
      <c r="U3910" s="51"/>
      <c r="V3910" s="51"/>
      <c r="W3910" s="51"/>
      <c r="X3910" s="51" t="s">
        <v>24871</v>
      </c>
      <c r="Y3910" s="51" t="s">
        <v>60</v>
      </c>
      <c r="Z3910" s="56" t="s">
        <v>24872</v>
      </c>
      <c r="AA3910" s="56" t="s">
        <v>24884</v>
      </c>
      <c r="AB3910" s="51" t="s">
        <v>60</v>
      </c>
      <c r="AC3910" s="51" t="s">
        <v>60</v>
      </c>
      <c r="AD3910" s="56" t="s">
        <v>24874</v>
      </c>
      <c r="AE3910" s="51" t="s">
        <v>24875</v>
      </c>
      <c r="AF3910" s="8" t="s">
        <v>24876</v>
      </c>
      <c r="AG3910" s="8" t="s">
        <v>7219</v>
      </c>
      <c r="AH3910" s="8" t="s">
        <v>543</v>
      </c>
      <c r="AI3910" s="8" t="s">
        <v>66</v>
      </c>
      <c r="AJ3910" s="8"/>
      <c r="AK3910" s="8" t="s">
        <v>3206</v>
      </c>
      <c r="AL3910" s="8" t="s">
        <v>10400</v>
      </c>
      <c r="AM3910" s="8" t="s">
        <v>355</v>
      </c>
      <c r="AN3910" s="8" t="s">
        <v>24877</v>
      </c>
      <c r="AO3910" s="8" t="s">
        <v>24878</v>
      </c>
      <c r="AP3910" s="14" t="s">
        <v>24876</v>
      </c>
      <c r="AQ3910" s="11">
        <v>13317.0</v>
      </c>
    </row>
    <row r="3911">
      <c r="A3911" s="8" t="str">
        <f t="shared" si="1"/>
        <v>Chris Collier</v>
      </c>
      <c r="B3911" s="51" t="s">
        <v>24885</v>
      </c>
      <c r="C3911" s="51" t="s">
        <v>24120</v>
      </c>
      <c r="D3911" s="2" t="s">
        <v>7205</v>
      </c>
      <c r="E3911" s="8" t="s">
        <v>24886</v>
      </c>
      <c r="F3911" s="8" t="s">
        <v>2136</v>
      </c>
      <c r="G3911" s="51" t="s">
        <v>19294</v>
      </c>
      <c r="H3911" s="109" t="s">
        <v>24887</v>
      </c>
      <c r="I3911" s="8" t="s">
        <v>49</v>
      </c>
      <c r="J3911" s="10">
        <v>3.42</v>
      </c>
      <c r="K3911" s="8" t="s">
        <v>24888</v>
      </c>
      <c r="L3911" s="8"/>
      <c r="M3911" s="8" t="s">
        <v>9426</v>
      </c>
      <c r="N3911" s="51" t="s">
        <v>24889</v>
      </c>
      <c r="O3911" s="51" t="s">
        <v>52</v>
      </c>
      <c r="P3911" s="51" t="s">
        <v>490</v>
      </c>
      <c r="Q3911" s="51"/>
      <c r="R3911" s="51" t="s">
        <v>791</v>
      </c>
      <c r="S3911" s="51" t="s">
        <v>23983</v>
      </c>
      <c r="T3911" s="11" t="str">
        <f t="shared" si="2"/>
        <v>Chris Collier</v>
      </c>
      <c r="U3911" s="51" t="s">
        <v>55</v>
      </c>
      <c r="V3911" s="57" t="s">
        <v>24890</v>
      </c>
      <c r="W3911" s="51"/>
      <c r="X3911" s="94" t="s">
        <v>24891</v>
      </c>
      <c r="Y3911" s="51" t="s">
        <v>60</v>
      </c>
      <c r="Z3911" s="56" t="s">
        <v>24892</v>
      </c>
      <c r="AA3911" s="51" t="s">
        <v>60</v>
      </c>
      <c r="AB3911" s="51" t="s">
        <v>60</v>
      </c>
      <c r="AC3911" s="51" t="s">
        <v>60</v>
      </c>
      <c r="AD3911" s="56" t="s">
        <v>24893</v>
      </c>
      <c r="AE3911" s="51" t="s">
        <v>24894</v>
      </c>
      <c r="AF3911" s="8" t="s">
        <v>24895</v>
      </c>
      <c r="AG3911" s="8" t="s">
        <v>7219</v>
      </c>
      <c r="AH3911" s="8" t="s">
        <v>134</v>
      </c>
      <c r="AI3911" s="8" t="s">
        <v>233</v>
      </c>
      <c r="AJ3911" s="8"/>
      <c r="AK3911" s="8" t="s">
        <v>1617</v>
      </c>
      <c r="AL3911" s="8" t="s">
        <v>986</v>
      </c>
      <c r="AM3911" s="8" t="s">
        <v>5383</v>
      </c>
      <c r="AN3911" s="8" t="s">
        <v>24896</v>
      </c>
      <c r="AO3911" s="8" t="s">
        <v>19816</v>
      </c>
      <c r="AP3911" s="29" t="s">
        <v>24895</v>
      </c>
      <c r="AQ3911" s="11">
        <v>2203.0</v>
      </c>
    </row>
    <row r="3912">
      <c r="A3912" s="8" t="str">
        <f t="shared" si="1"/>
        <v>Stephen Foster</v>
      </c>
      <c r="B3912" s="8" t="s">
        <v>24885</v>
      </c>
      <c r="C3912" s="51" t="s">
        <v>24120</v>
      </c>
      <c r="D3912" s="2" t="s">
        <v>7205</v>
      </c>
      <c r="E3912" s="13" t="s">
        <v>24886</v>
      </c>
      <c r="F3912" s="13" t="s">
        <v>2136</v>
      </c>
      <c r="G3912" s="51" t="s">
        <v>19294</v>
      </c>
      <c r="H3912" s="95" t="s">
        <v>24887</v>
      </c>
      <c r="I3912" s="8" t="s">
        <v>49</v>
      </c>
      <c r="J3912" s="10">
        <v>3.42</v>
      </c>
      <c r="K3912" s="8" t="s">
        <v>24888</v>
      </c>
      <c r="L3912" s="8"/>
      <c r="M3912" s="8" t="s">
        <v>9426</v>
      </c>
      <c r="N3912" s="51" t="s">
        <v>24897</v>
      </c>
      <c r="O3912" s="51" t="s">
        <v>52</v>
      </c>
      <c r="P3912" s="51"/>
      <c r="Q3912" s="51"/>
      <c r="R3912" s="57" t="s">
        <v>2308</v>
      </c>
      <c r="S3912" s="57" t="s">
        <v>9517</v>
      </c>
      <c r="T3912" s="11" t="str">
        <f t="shared" si="2"/>
        <v>Stephen Foster</v>
      </c>
      <c r="U3912" s="13" t="s">
        <v>160</v>
      </c>
      <c r="V3912" s="51"/>
      <c r="W3912" s="51"/>
      <c r="X3912" s="51" t="s">
        <v>24891</v>
      </c>
      <c r="Y3912" s="51" t="s">
        <v>60</v>
      </c>
      <c r="Z3912" s="56" t="s">
        <v>24892</v>
      </c>
      <c r="AA3912" s="51" t="s">
        <v>60</v>
      </c>
      <c r="AB3912" s="56" t="s">
        <v>24898</v>
      </c>
      <c r="AC3912" s="51" t="s">
        <v>60</v>
      </c>
      <c r="AD3912" s="56" t="s">
        <v>24893</v>
      </c>
      <c r="AE3912" s="51" t="s">
        <v>24894</v>
      </c>
      <c r="AF3912" s="13" t="s">
        <v>24895</v>
      </c>
      <c r="AG3912" s="13" t="s">
        <v>7219</v>
      </c>
      <c r="AH3912" s="8" t="s">
        <v>134</v>
      </c>
      <c r="AI3912" s="8" t="s">
        <v>18832</v>
      </c>
      <c r="AJ3912" s="8"/>
      <c r="AK3912" s="8" t="s">
        <v>1617</v>
      </c>
      <c r="AL3912" s="8" t="s">
        <v>986</v>
      </c>
      <c r="AM3912" s="8" t="s">
        <v>5383</v>
      </c>
      <c r="AN3912" s="8" t="s">
        <v>24896</v>
      </c>
      <c r="AO3912" s="8" t="s">
        <v>21045</v>
      </c>
      <c r="AP3912" s="29" t="s">
        <v>24895</v>
      </c>
      <c r="AQ3912" s="11">
        <v>2203.0</v>
      </c>
    </row>
    <row r="3913">
      <c r="A3913" s="8" t="str">
        <f t="shared" si="1"/>
        <v>Malick Diomande</v>
      </c>
      <c r="B3913" s="8" t="s">
        <v>24885</v>
      </c>
      <c r="C3913" s="51" t="s">
        <v>24120</v>
      </c>
      <c r="D3913" s="9" t="s">
        <v>7205</v>
      </c>
      <c r="E3913" s="8" t="s">
        <v>24886</v>
      </c>
      <c r="F3913" s="8" t="s">
        <v>2136</v>
      </c>
      <c r="G3913" s="8" t="s">
        <v>19294</v>
      </c>
      <c r="H3913" s="95" t="s">
        <v>24887</v>
      </c>
      <c r="I3913" s="8" t="s">
        <v>49</v>
      </c>
      <c r="J3913" s="10">
        <v>3.42</v>
      </c>
      <c r="K3913" s="8" t="s">
        <v>24888</v>
      </c>
      <c r="L3913" s="8" t="s">
        <v>86</v>
      </c>
      <c r="M3913" s="8" t="s">
        <v>9426</v>
      </c>
      <c r="N3913" s="8" t="s">
        <v>24899</v>
      </c>
      <c r="O3913" s="8" t="s">
        <v>52</v>
      </c>
      <c r="P3913" s="51"/>
      <c r="Q3913" s="51"/>
      <c r="R3913" s="8" t="s">
        <v>24900</v>
      </c>
      <c r="S3913" s="8" t="s">
        <v>24901</v>
      </c>
      <c r="T3913" s="11" t="str">
        <f t="shared" si="2"/>
        <v>Malick Diomande</v>
      </c>
      <c r="U3913" s="8" t="s">
        <v>674</v>
      </c>
      <c r="V3913" s="8" t="s">
        <v>86</v>
      </c>
      <c r="W3913" s="8" t="s">
        <v>86</v>
      </c>
      <c r="X3913" s="8" t="s">
        <v>24891</v>
      </c>
      <c r="Y3913" s="51" t="s">
        <v>60</v>
      </c>
      <c r="Z3913" s="56" t="s">
        <v>24892</v>
      </c>
      <c r="AA3913" s="51" t="s">
        <v>60</v>
      </c>
      <c r="AB3913" s="56" t="s">
        <v>24902</v>
      </c>
      <c r="AC3913" s="51" t="s">
        <v>60</v>
      </c>
      <c r="AD3913" s="56" t="s">
        <v>24893</v>
      </c>
      <c r="AE3913" s="51" t="s">
        <v>24894</v>
      </c>
      <c r="AF3913" s="8" t="s">
        <v>24895</v>
      </c>
      <c r="AG3913" s="8" t="s">
        <v>7219</v>
      </c>
      <c r="AH3913" s="8" t="s">
        <v>134</v>
      </c>
      <c r="AI3913" s="8" t="s">
        <v>18832</v>
      </c>
      <c r="AJ3913" s="8" t="s">
        <v>86</v>
      </c>
      <c r="AK3913" s="8" t="s">
        <v>1617</v>
      </c>
      <c r="AL3913" s="8" t="s">
        <v>986</v>
      </c>
      <c r="AM3913" s="8" t="s">
        <v>5383</v>
      </c>
      <c r="AN3913" s="8" t="s">
        <v>2771</v>
      </c>
      <c r="AO3913" s="8" t="s">
        <v>19816</v>
      </c>
      <c r="AP3913" s="29" t="s">
        <v>24895</v>
      </c>
      <c r="AQ3913" s="11">
        <v>2203.0</v>
      </c>
    </row>
    <row r="3914">
      <c r="A3914" s="8" t="str">
        <f t="shared" si="1"/>
        <v>Heather Maffei</v>
      </c>
      <c r="B3914" s="8" t="s">
        <v>24885</v>
      </c>
      <c r="C3914" s="51" t="s">
        <v>24120</v>
      </c>
      <c r="D3914" s="2" t="s">
        <v>7205</v>
      </c>
      <c r="E3914" s="13" t="s">
        <v>24886</v>
      </c>
      <c r="F3914" s="13" t="s">
        <v>2136</v>
      </c>
      <c r="G3914" s="51" t="s">
        <v>19294</v>
      </c>
      <c r="H3914" s="95" t="s">
        <v>24887</v>
      </c>
      <c r="I3914" s="8" t="s">
        <v>49</v>
      </c>
      <c r="J3914" s="10">
        <v>3.42</v>
      </c>
      <c r="K3914" s="8" t="s">
        <v>24888</v>
      </c>
      <c r="L3914" s="8"/>
      <c r="M3914" s="8" t="s">
        <v>9426</v>
      </c>
      <c r="N3914" s="51" t="s">
        <v>24903</v>
      </c>
      <c r="O3914" s="51" t="s">
        <v>52</v>
      </c>
      <c r="P3914" s="51"/>
      <c r="Q3914" s="51"/>
      <c r="R3914" s="57" t="s">
        <v>11946</v>
      </c>
      <c r="S3914" s="57" t="s">
        <v>24904</v>
      </c>
      <c r="T3914" s="11" t="str">
        <f t="shared" si="2"/>
        <v>Heather Maffei</v>
      </c>
      <c r="U3914" s="13" t="s">
        <v>2120</v>
      </c>
      <c r="V3914" s="51"/>
      <c r="W3914" s="51"/>
      <c r="X3914" s="51" t="s">
        <v>24891</v>
      </c>
      <c r="Y3914" s="51" t="s">
        <v>60</v>
      </c>
      <c r="Z3914" s="56" t="s">
        <v>24892</v>
      </c>
      <c r="AA3914" s="51" t="s">
        <v>60</v>
      </c>
      <c r="AB3914" s="56" t="s">
        <v>24898</v>
      </c>
      <c r="AC3914" s="51" t="s">
        <v>60</v>
      </c>
      <c r="AD3914" s="56" t="s">
        <v>24893</v>
      </c>
      <c r="AE3914" s="51" t="s">
        <v>24894</v>
      </c>
      <c r="AF3914" s="13" t="s">
        <v>24895</v>
      </c>
      <c r="AG3914" s="13" t="s">
        <v>7219</v>
      </c>
      <c r="AH3914" s="8" t="s">
        <v>134</v>
      </c>
      <c r="AI3914" s="8" t="s">
        <v>18832</v>
      </c>
      <c r="AJ3914" s="8"/>
      <c r="AK3914" s="8" t="s">
        <v>1617</v>
      </c>
      <c r="AL3914" s="8" t="s">
        <v>986</v>
      </c>
      <c r="AM3914" s="8" t="s">
        <v>5383</v>
      </c>
      <c r="AN3914" s="8" t="s">
        <v>24896</v>
      </c>
      <c r="AO3914" s="8" t="s">
        <v>21045</v>
      </c>
      <c r="AP3914" s="29" t="s">
        <v>24895</v>
      </c>
      <c r="AQ3914" s="11">
        <v>2203.0</v>
      </c>
    </row>
    <row r="3915">
      <c r="A3915" s="8" t="str">
        <f t="shared" si="1"/>
        <v>Kaitlyn Kieser</v>
      </c>
      <c r="B3915" s="51" t="s">
        <v>24885</v>
      </c>
      <c r="C3915" s="51" t="s">
        <v>24120</v>
      </c>
      <c r="D3915" s="2" t="s">
        <v>7205</v>
      </c>
      <c r="E3915" s="8" t="s">
        <v>24886</v>
      </c>
      <c r="F3915" s="8" t="s">
        <v>2136</v>
      </c>
      <c r="G3915" s="51" t="s">
        <v>19294</v>
      </c>
      <c r="H3915" s="95" t="s">
        <v>24887</v>
      </c>
      <c r="I3915" s="8" t="s">
        <v>49</v>
      </c>
      <c r="J3915" s="10">
        <v>3.42</v>
      </c>
      <c r="K3915" s="8" t="s">
        <v>24888</v>
      </c>
      <c r="L3915" s="8"/>
      <c r="M3915" s="8" t="s">
        <v>9426</v>
      </c>
      <c r="N3915" s="51" t="s">
        <v>24905</v>
      </c>
      <c r="O3915" s="51" t="s">
        <v>52</v>
      </c>
      <c r="P3915" s="51"/>
      <c r="Q3915" s="51"/>
      <c r="R3915" s="51" t="s">
        <v>19921</v>
      </c>
      <c r="S3915" s="51" t="s">
        <v>24906</v>
      </c>
      <c r="T3915" s="11" t="str">
        <f t="shared" si="2"/>
        <v>Kaitlyn Kieser</v>
      </c>
      <c r="U3915" s="51" t="s">
        <v>386</v>
      </c>
      <c r="V3915" s="51" t="s">
        <v>24907</v>
      </c>
      <c r="W3915" s="51"/>
      <c r="X3915" s="94" t="s">
        <v>24891</v>
      </c>
      <c r="Y3915" s="51" t="s">
        <v>60</v>
      </c>
      <c r="Z3915" s="51" t="s">
        <v>60</v>
      </c>
      <c r="AA3915" s="51" t="s">
        <v>60</v>
      </c>
      <c r="AB3915" s="51" t="s">
        <v>60</v>
      </c>
      <c r="AC3915" s="51" t="s">
        <v>60</v>
      </c>
      <c r="AD3915" s="56" t="s">
        <v>24893</v>
      </c>
      <c r="AE3915" s="51" t="s">
        <v>24894</v>
      </c>
      <c r="AF3915" s="8" t="s">
        <v>24895</v>
      </c>
      <c r="AG3915" s="8" t="s">
        <v>7219</v>
      </c>
      <c r="AH3915" s="8" t="s">
        <v>134</v>
      </c>
      <c r="AI3915" s="8" t="s">
        <v>233</v>
      </c>
      <c r="AJ3915" s="8"/>
      <c r="AK3915" s="8" t="s">
        <v>1617</v>
      </c>
      <c r="AL3915" s="8" t="s">
        <v>986</v>
      </c>
      <c r="AM3915" s="8" t="s">
        <v>5383</v>
      </c>
      <c r="AN3915" s="8" t="s">
        <v>24896</v>
      </c>
      <c r="AO3915" s="8" t="s">
        <v>19816</v>
      </c>
      <c r="AP3915" s="29" t="s">
        <v>24895</v>
      </c>
      <c r="AQ3915" s="11">
        <v>2203.0</v>
      </c>
    </row>
    <row r="3916">
      <c r="A3916" s="8" t="str">
        <f t="shared" si="1"/>
        <v>Matthew Campbell</v>
      </c>
      <c r="B3916" s="8" t="s">
        <v>24885</v>
      </c>
      <c r="C3916" s="51" t="s">
        <v>24120</v>
      </c>
      <c r="D3916" s="2" t="s">
        <v>7205</v>
      </c>
      <c r="E3916" s="13" t="s">
        <v>24886</v>
      </c>
      <c r="F3916" s="13" t="s">
        <v>2136</v>
      </c>
      <c r="G3916" s="51" t="s">
        <v>19294</v>
      </c>
      <c r="H3916" s="8" t="s">
        <v>24887</v>
      </c>
      <c r="I3916" s="8" t="s">
        <v>49</v>
      </c>
      <c r="J3916" s="10">
        <v>3.42</v>
      </c>
      <c r="K3916" s="8" t="s">
        <v>24888</v>
      </c>
      <c r="L3916" s="8"/>
      <c r="M3916" s="8" t="s">
        <v>9426</v>
      </c>
      <c r="N3916" s="51" t="s">
        <v>24908</v>
      </c>
      <c r="O3916" s="51" t="s">
        <v>52</v>
      </c>
      <c r="P3916" s="51"/>
      <c r="Q3916" s="51"/>
      <c r="R3916" s="57" t="s">
        <v>806</v>
      </c>
      <c r="S3916" s="57" t="s">
        <v>5399</v>
      </c>
      <c r="T3916" s="11" t="str">
        <f t="shared" si="2"/>
        <v>Matthew Campbell</v>
      </c>
      <c r="U3916" s="13" t="s">
        <v>386</v>
      </c>
      <c r="V3916" s="51"/>
      <c r="W3916" s="51"/>
      <c r="X3916" s="51" t="s">
        <v>24891</v>
      </c>
      <c r="Y3916" s="51" t="s">
        <v>60</v>
      </c>
      <c r="Z3916" s="56" t="s">
        <v>24892</v>
      </c>
      <c r="AA3916" s="51" t="s">
        <v>60</v>
      </c>
      <c r="AB3916" s="56" t="s">
        <v>24898</v>
      </c>
      <c r="AC3916" s="56" t="s">
        <v>24909</v>
      </c>
      <c r="AD3916" s="56" t="s">
        <v>24893</v>
      </c>
      <c r="AE3916" s="51" t="s">
        <v>24894</v>
      </c>
      <c r="AF3916" s="13" t="s">
        <v>24895</v>
      </c>
      <c r="AG3916" s="13" t="s">
        <v>7219</v>
      </c>
      <c r="AH3916" s="8" t="s">
        <v>134</v>
      </c>
      <c r="AI3916" s="8" t="s">
        <v>18832</v>
      </c>
      <c r="AJ3916" s="8"/>
      <c r="AK3916" s="8" t="s">
        <v>1617</v>
      </c>
      <c r="AL3916" s="8" t="s">
        <v>986</v>
      </c>
      <c r="AM3916" s="8" t="s">
        <v>5383</v>
      </c>
      <c r="AN3916" s="8" t="s">
        <v>24896</v>
      </c>
      <c r="AO3916" s="8" t="s">
        <v>21045</v>
      </c>
      <c r="AP3916" s="29" t="s">
        <v>24895</v>
      </c>
      <c r="AQ3916" s="11">
        <v>2203.0</v>
      </c>
    </row>
    <row r="3917">
      <c r="A3917" s="8" t="str">
        <f t="shared" si="1"/>
        <v>HC Laura has been removed. </v>
      </c>
      <c r="B3917" s="51" t="s">
        <v>24885</v>
      </c>
      <c r="C3917" s="51" t="s">
        <v>24120</v>
      </c>
      <c r="D3917" s="2" t="s">
        <v>7205</v>
      </c>
      <c r="E3917" s="8" t="s">
        <v>24886</v>
      </c>
      <c r="F3917" s="8" t="s">
        <v>2136</v>
      </c>
      <c r="G3917" s="51" t="s">
        <v>19294</v>
      </c>
      <c r="H3917" s="8" t="s">
        <v>24887</v>
      </c>
      <c r="I3917" s="8" t="s">
        <v>49</v>
      </c>
      <c r="J3917" s="10">
        <v>3.42</v>
      </c>
      <c r="K3917" s="8" t="s">
        <v>24888</v>
      </c>
      <c r="L3917" s="8"/>
      <c r="M3917" s="8" t="s">
        <v>9426</v>
      </c>
      <c r="N3917" s="51" t="s">
        <v>24910</v>
      </c>
      <c r="O3917" s="51" t="s">
        <v>52</v>
      </c>
      <c r="P3917" s="51"/>
      <c r="Q3917" s="51" t="s">
        <v>277</v>
      </c>
      <c r="R3917" s="51" t="s">
        <v>24911</v>
      </c>
      <c r="S3917" s="51"/>
      <c r="T3917" s="11" t="str">
        <f t="shared" si="2"/>
        <v>HC Laura has been removed. </v>
      </c>
      <c r="U3917" s="51"/>
      <c r="V3917" s="51"/>
      <c r="W3917" s="51"/>
      <c r="X3917" s="94" t="s">
        <v>24912</v>
      </c>
      <c r="Y3917" s="51" t="s">
        <v>60</v>
      </c>
      <c r="Z3917" s="51" t="s">
        <v>60</v>
      </c>
      <c r="AA3917" s="51" t="s">
        <v>60</v>
      </c>
      <c r="AB3917" s="51" t="s">
        <v>60</v>
      </c>
      <c r="AC3917" s="51" t="s">
        <v>60</v>
      </c>
      <c r="AD3917" s="56" t="s">
        <v>24893</v>
      </c>
      <c r="AE3917" s="51" t="s">
        <v>24894</v>
      </c>
      <c r="AF3917" s="8" t="s">
        <v>24895</v>
      </c>
      <c r="AG3917" s="8" t="s">
        <v>7219</v>
      </c>
      <c r="AH3917" s="8" t="s">
        <v>134</v>
      </c>
      <c r="AI3917" s="8" t="s">
        <v>233</v>
      </c>
      <c r="AJ3917" s="8"/>
      <c r="AK3917" s="8" t="s">
        <v>1617</v>
      </c>
      <c r="AL3917" s="8" t="s">
        <v>986</v>
      </c>
      <c r="AM3917" s="8" t="s">
        <v>5383</v>
      </c>
      <c r="AN3917" s="8" t="s">
        <v>24896</v>
      </c>
      <c r="AO3917" s="8" t="s">
        <v>19816</v>
      </c>
      <c r="AP3917" s="29" t="s">
        <v>24895</v>
      </c>
      <c r="AQ3917" s="11">
        <v>2203.0</v>
      </c>
    </row>
    <row r="3918">
      <c r="A3918" s="8" t="str">
        <f t="shared" si="1"/>
        <v>Kayla Koelbel</v>
      </c>
      <c r="B3918" s="51" t="s">
        <v>24913</v>
      </c>
      <c r="C3918" s="51" t="s">
        <v>24294</v>
      </c>
      <c r="D3918" s="2" t="s">
        <v>7205</v>
      </c>
      <c r="E3918" s="8" t="s">
        <v>24914</v>
      </c>
      <c r="F3918" s="8" t="s">
        <v>2136</v>
      </c>
      <c r="G3918" s="51" t="s">
        <v>19294</v>
      </c>
      <c r="H3918" s="8" t="s">
        <v>24915</v>
      </c>
      <c r="I3918" s="8" t="s">
        <v>49</v>
      </c>
      <c r="J3918" s="10">
        <v>3.6</v>
      </c>
      <c r="K3918" s="8" t="s">
        <v>24916</v>
      </c>
      <c r="L3918" s="8"/>
      <c r="M3918" s="8"/>
      <c r="N3918" s="51" t="s">
        <v>24917</v>
      </c>
      <c r="O3918" s="51" t="s">
        <v>52</v>
      </c>
      <c r="P3918" s="51"/>
      <c r="Q3918" s="51"/>
      <c r="R3918" s="51" t="s">
        <v>4503</v>
      </c>
      <c r="S3918" s="51" t="s">
        <v>24918</v>
      </c>
      <c r="T3918" s="11" t="str">
        <f t="shared" si="2"/>
        <v>Kayla Koelbel</v>
      </c>
      <c r="U3918" s="51" t="s">
        <v>55</v>
      </c>
      <c r="V3918" s="51" t="s">
        <v>24919</v>
      </c>
      <c r="W3918" s="51" t="s">
        <v>24920</v>
      </c>
      <c r="X3918" s="94" t="s">
        <v>24921</v>
      </c>
      <c r="Y3918" s="51" t="s">
        <v>60</v>
      </c>
      <c r="Z3918" s="56" t="s">
        <v>24922</v>
      </c>
      <c r="AA3918" s="51" t="s">
        <v>60</v>
      </c>
      <c r="AB3918" s="51" t="s">
        <v>60</v>
      </c>
      <c r="AC3918" s="51" t="s">
        <v>60</v>
      </c>
      <c r="AD3918" s="51" t="s">
        <v>60</v>
      </c>
      <c r="AE3918" s="51" t="s">
        <v>24923</v>
      </c>
      <c r="AF3918" s="8" t="s">
        <v>24924</v>
      </c>
      <c r="AG3918" s="8" t="s">
        <v>7219</v>
      </c>
      <c r="AH3918" s="8" t="s">
        <v>4581</v>
      </c>
      <c r="AI3918" s="8" t="s">
        <v>66</v>
      </c>
      <c r="AJ3918" s="8"/>
      <c r="AK3918" s="8" t="s">
        <v>2670</v>
      </c>
      <c r="AL3918" s="8" t="s">
        <v>24925</v>
      </c>
      <c r="AM3918" s="8" t="s">
        <v>24926</v>
      </c>
      <c r="AN3918" s="8" t="s">
        <v>24927</v>
      </c>
      <c r="AO3918" s="8" t="s">
        <v>2026</v>
      </c>
      <c r="AP3918" s="29" t="s">
        <v>24924</v>
      </c>
      <c r="AQ3918" s="11">
        <v>904.0</v>
      </c>
    </row>
    <row r="3919">
      <c r="A3919" s="8" t="str">
        <f t="shared" si="1"/>
        <v>Will Razzano</v>
      </c>
      <c r="B3919" s="51" t="s">
        <v>24913</v>
      </c>
      <c r="C3919" s="51" t="s">
        <v>24294</v>
      </c>
      <c r="D3919" s="2" t="s">
        <v>7205</v>
      </c>
      <c r="E3919" s="8" t="s">
        <v>24914</v>
      </c>
      <c r="F3919" s="8" t="s">
        <v>2136</v>
      </c>
      <c r="G3919" s="51" t="s">
        <v>19294</v>
      </c>
      <c r="H3919" s="13" t="s">
        <v>24915</v>
      </c>
      <c r="I3919" s="8" t="s">
        <v>49</v>
      </c>
      <c r="J3919" s="10">
        <v>3.6</v>
      </c>
      <c r="K3919" s="8" t="s">
        <v>24916</v>
      </c>
      <c r="L3919" s="8"/>
      <c r="M3919" s="8"/>
      <c r="N3919" s="51" t="s">
        <v>24928</v>
      </c>
      <c r="O3919" s="51" t="s">
        <v>52</v>
      </c>
      <c r="P3919" s="51"/>
      <c r="Q3919" s="51"/>
      <c r="R3919" s="51" t="s">
        <v>859</v>
      </c>
      <c r="S3919" s="51" t="s">
        <v>24929</v>
      </c>
      <c r="T3919" s="11" t="str">
        <f t="shared" si="2"/>
        <v>Will Razzano</v>
      </c>
      <c r="U3919" s="51" t="s">
        <v>80</v>
      </c>
      <c r="V3919" s="8" t="s">
        <v>24930</v>
      </c>
      <c r="W3919" s="51" t="s">
        <v>24931</v>
      </c>
      <c r="X3919" s="94" t="s">
        <v>24921</v>
      </c>
      <c r="Y3919" s="51" t="s">
        <v>60</v>
      </c>
      <c r="Z3919" s="56" t="s">
        <v>24922</v>
      </c>
      <c r="AA3919" s="51" t="s">
        <v>60</v>
      </c>
      <c r="AB3919" s="51" t="s">
        <v>60</v>
      </c>
      <c r="AC3919" s="51" t="s">
        <v>60</v>
      </c>
      <c r="AD3919" s="51" t="s">
        <v>60</v>
      </c>
      <c r="AE3919" s="51" t="s">
        <v>24923</v>
      </c>
      <c r="AF3919" s="8" t="s">
        <v>24924</v>
      </c>
      <c r="AG3919" s="8" t="s">
        <v>7219</v>
      </c>
      <c r="AH3919" s="8" t="s">
        <v>4581</v>
      </c>
      <c r="AI3919" s="8" t="s">
        <v>66</v>
      </c>
      <c r="AJ3919" s="8"/>
      <c r="AK3919" s="8" t="s">
        <v>2670</v>
      </c>
      <c r="AL3919" s="8" t="s">
        <v>24925</v>
      </c>
      <c r="AM3919" s="8" t="s">
        <v>24926</v>
      </c>
      <c r="AN3919" s="8" t="s">
        <v>24927</v>
      </c>
      <c r="AO3919" s="8" t="s">
        <v>2026</v>
      </c>
      <c r="AP3919" s="29" t="s">
        <v>24924</v>
      </c>
      <c r="AQ3919" s="11">
        <v>904.0</v>
      </c>
    </row>
    <row r="3920">
      <c r="A3920" s="8" t="str">
        <f t="shared" si="1"/>
        <v>Madeline O'Connell</v>
      </c>
      <c r="B3920" s="51" t="s">
        <v>24932</v>
      </c>
      <c r="C3920" s="51" t="s">
        <v>20055</v>
      </c>
      <c r="D3920" s="2" t="s">
        <v>7205</v>
      </c>
      <c r="E3920" s="8" t="s">
        <v>5999</v>
      </c>
      <c r="F3920" s="8" t="s">
        <v>2136</v>
      </c>
      <c r="G3920" s="51" t="s">
        <v>19294</v>
      </c>
      <c r="H3920" s="8" t="s">
        <v>24933</v>
      </c>
      <c r="I3920" s="8" t="s">
        <v>1297</v>
      </c>
      <c r="J3920" s="10">
        <v>3.8</v>
      </c>
      <c r="K3920" s="8" t="s">
        <v>24934</v>
      </c>
      <c r="L3920" s="8" t="s">
        <v>3016</v>
      </c>
      <c r="M3920" s="8" t="s">
        <v>86</v>
      </c>
      <c r="N3920" s="51" t="s">
        <v>24935</v>
      </c>
      <c r="O3920" s="51" t="s">
        <v>52</v>
      </c>
      <c r="P3920" s="51"/>
      <c r="Q3920" s="51"/>
      <c r="R3920" s="51" t="s">
        <v>24936</v>
      </c>
      <c r="S3920" s="51" t="s">
        <v>22540</v>
      </c>
      <c r="T3920" s="11" t="str">
        <f t="shared" si="2"/>
        <v>Madeline O'Connell</v>
      </c>
      <c r="U3920" s="51" t="s">
        <v>412</v>
      </c>
      <c r="V3920" s="51" t="s">
        <v>86</v>
      </c>
      <c r="W3920" s="51" t="s">
        <v>86</v>
      </c>
      <c r="X3920" s="51" t="s">
        <v>24937</v>
      </c>
      <c r="Y3920" s="51" t="s">
        <v>60</v>
      </c>
      <c r="Z3920" s="56" t="s">
        <v>24938</v>
      </c>
      <c r="AA3920" s="51" t="s">
        <v>60</v>
      </c>
      <c r="AB3920" s="56" t="s">
        <v>24939</v>
      </c>
      <c r="AC3920" s="56" t="s">
        <v>24940</v>
      </c>
      <c r="AD3920" s="56" t="s">
        <v>24941</v>
      </c>
      <c r="AE3920" s="51" t="s">
        <v>19668</v>
      </c>
      <c r="AF3920" s="8" t="s">
        <v>24942</v>
      </c>
      <c r="AG3920" s="8" t="s">
        <v>7219</v>
      </c>
      <c r="AH3920" s="8" t="s">
        <v>65</v>
      </c>
      <c r="AI3920" s="8" t="s">
        <v>18832</v>
      </c>
      <c r="AJ3920" s="8" t="s">
        <v>86</v>
      </c>
      <c r="AK3920" s="8" t="s">
        <v>13143</v>
      </c>
      <c r="AL3920" s="8" t="s">
        <v>17196</v>
      </c>
      <c r="AM3920" s="8" t="s">
        <v>1264</v>
      </c>
      <c r="AN3920" s="8" t="s">
        <v>24943</v>
      </c>
      <c r="AO3920" s="8" t="s">
        <v>24944</v>
      </c>
      <c r="AP3920" s="29" t="s">
        <v>24942</v>
      </c>
      <c r="AQ3920" s="11">
        <v>6386.0</v>
      </c>
    </row>
    <row r="3921">
      <c r="A3921" s="8" t="str">
        <f t="shared" si="1"/>
        <v>Alex Opsahl</v>
      </c>
      <c r="B3921" s="51" t="s">
        <v>24932</v>
      </c>
      <c r="C3921" s="51" t="s">
        <v>20055</v>
      </c>
      <c r="D3921" s="2" t="s">
        <v>7205</v>
      </c>
      <c r="E3921" s="8" t="s">
        <v>5999</v>
      </c>
      <c r="F3921" s="8" t="s">
        <v>2136</v>
      </c>
      <c r="G3921" s="51" t="s">
        <v>19294</v>
      </c>
      <c r="H3921" s="8" t="s">
        <v>24933</v>
      </c>
      <c r="I3921" s="8" t="s">
        <v>1297</v>
      </c>
      <c r="J3921" s="10">
        <v>3.8</v>
      </c>
      <c r="K3921" s="8" t="s">
        <v>24934</v>
      </c>
      <c r="L3921" s="8" t="s">
        <v>3016</v>
      </c>
      <c r="M3921" s="8" t="s">
        <v>86</v>
      </c>
      <c r="N3921" s="51" t="s">
        <v>24945</v>
      </c>
      <c r="O3921" s="51" t="s">
        <v>52</v>
      </c>
      <c r="P3921" s="51"/>
      <c r="Q3921" s="51"/>
      <c r="R3921" s="51" t="s">
        <v>766</v>
      </c>
      <c r="S3921" s="51" t="s">
        <v>24946</v>
      </c>
      <c r="T3921" s="11" t="str">
        <f t="shared" si="2"/>
        <v>Alex Opsahl</v>
      </c>
      <c r="U3921" s="51" t="s">
        <v>412</v>
      </c>
      <c r="V3921" s="51" t="s">
        <v>86</v>
      </c>
      <c r="W3921" s="51" t="s">
        <v>86</v>
      </c>
      <c r="X3921" s="51" t="s">
        <v>24937</v>
      </c>
      <c r="Y3921" s="51" t="s">
        <v>60</v>
      </c>
      <c r="Z3921" s="56" t="s">
        <v>24938</v>
      </c>
      <c r="AA3921" s="51" t="s">
        <v>60</v>
      </c>
      <c r="AB3921" s="56" t="s">
        <v>24939</v>
      </c>
      <c r="AC3921" s="51" t="s">
        <v>60</v>
      </c>
      <c r="AD3921" s="56" t="s">
        <v>24941</v>
      </c>
      <c r="AE3921" s="51" t="s">
        <v>19668</v>
      </c>
      <c r="AF3921" s="8" t="s">
        <v>24942</v>
      </c>
      <c r="AG3921" s="8" t="s">
        <v>7219</v>
      </c>
      <c r="AH3921" s="8" t="s">
        <v>65</v>
      </c>
      <c r="AI3921" s="8" t="s">
        <v>18832</v>
      </c>
      <c r="AJ3921" s="8" t="s">
        <v>86</v>
      </c>
      <c r="AK3921" s="8" t="s">
        <v>13143</v>
      </c>
      <c r="AL3921" s="8" t="s">
        <v>17196</v>
      </c>
      <c r="AM3921" s="8" t="s">
        <v>1264</v>
      </c>
      <c r="AN3921" s="8" t="s">
        <v>24943</v>
      </c>
      <c r="AO3921" s="8" t="s">
        <v>24944</v>
      </c>
      <c r="AP3921" s="29" t="s">
        <v>24942</v>
      </c>
      <c r="AQ3921" s="11">
        <v>6386.0</v>
      </c>
    </row>
    <row r="3922">
      <c r="A3922" s="8" t="str">
        <f t="shared" si="1"/>
        <v>Sam Albert</v>
      </c>
      <c r="B3922" s="51" t="s">
        <v>24932</v>
      </c>
      <c r="C3922" s="51" t="s">
        <v>20055</v>
      </c>
      <c r="D3922" s="2" t="s">
        <v>7205</v>
      </c>
      <c r="E3922" s="8" t="s">
        <v>5999</v>
      </c>
      <c r="F3922" s="8" t="s">
        <v>2136</v>
      </c>
      <c r="G3922" s="51" t="s">
        <v>19294</v>
      </c>
      <c r="H3922" s="8" t="s">
        <v>24947</v>
      </c>
      <c r="I3922" s="8" t="s">
        <v>1297</v>
      </c>
      <c r="J3922" s="10">
        <v>3.8</v>
      </c>
      <c r="K3922" s="8" t="s">
        <v>24934</v>
      </c>
      <c r="L3922" s="8" t="s">
        <v>3016</v>
      </c>
      <c r="M3922" s="8"/>
      <c r="N3922" s="51" t="s">
        <v>24948</v>
      </c>
      <c r="O3922" s="51" t="s">
        <v>52</v>
      </c>
      <c r="P3922" s="51"/>
      <c r="Q3922" s="51"/>
      <c r="R3922" s="51" t="s">
        <v>3236</v>
      </c>
      <c r="S3922" s="51" t="s">
        <v>7097</v>
      </c>
      <c r="T3922" s="11" t="str">
        <f t="shared" si="2"/>
        <v>Sam Albert</v>
      </c>
      <c r="U3922" s="51" t="s">
        <v>149</v>
      </c>
      <c r="V3922" s="51" t="s">
        <v>24949</v>
      </c>
      <c r="W3922" s="51" t="s">
        <v>24950</v>
      </c>
      <c r="X3922" s="94" t="s">
        <v>24951</v>
      </c>
      <c r="Y3922" s="51" t="s">
        <v>60</v>
      </c>
      <c r="Z3922" s="56" t="s">
        <v>24952</v>
      </c>
      <c r="AA3922" s="51" t="s">
        <v>60</v>
      </c>
      <c r="AB3922" s="56" t="s">
        <v>24953</v>
      </c>
      <c r="AC3922" s="51" t="s">
        <v>60</v>
      </c>
      <c r="AD3922" s="51" t="s">
        <v>60</v>
      </c>
      <c r="AE3922" s="51" t="s">
        <v>24954</v>
      </c>
      <c r="AF3922" s="8" t="s">
        <v>24942</v>
      </c>
      <c r="AG3922" s="8" t="s">
        <v>7219</v>
      </c>
      <c r="AH3922" s="8" t="s">
        <v>65</v>
      </c>
      <c r="AI3922" s="8" t="s">
        <v>233</v>
      </c>
      <c r="AJ3922" s="8"/>
      <c r="AK3922" s="8" t="s">
        <v>13143</v>
      </c>
      <c r="AL3922" s="8" t="s">
        <v>17196</v>
      </c>
      <c r="AM3922" s="8" t="s">
        <v>1264</v>
      </c>
      <c r="AN3922" s="8" t="s">
        <v>24943</v>
      </c>
      <c r="AO3922" s="8" t="s">
        <v>24944</v>
      </c>
      <c r="AP3922" s="29" t="s">
        <v>24942</v>
      </c>
      <c r="AQ3922" s="11">
        <v>6386.0</v>
      </c>
    </row>
    <row r="3923">
      <c r="A3923" s="8" t="str">
        <f t="shared" si="1"/>
        <v>Jay Petsch</v>
      </c>
      <c r="B3923" s="51" t="s">
        <v>24932</v>
      </c>
      <c r="C3923" s="51" t="s">
        <v>20055</v>
      </c>
      <c r="D3923" s="2" t="s">
        <v>7205</v>
      </c>
      <c r="E3923" s="8" t="s">
        <v>5999</v>
      </c>
      <c r="F3923" s="8" t="s">
        <v>2136</v>
      </c>
      <c r="G3923" s="51" t="s">
        <v>19294</v>
      </c>
      <c r="H3923" s="8" t="s">
        <v>24947</v>
      </c>
      <c r="I3923" s="8" t="s">
        <v>1297</v>
      </c>
      <c r="J3923" s="10">
        <v>3.8</v>
      </c>
      <c r="K3923" s="8" t="s">
        <v>24934</v>
      </c>
      <c r="L3923" s="8" t="s">
        <v>3016</v>
      </c>
      <c r="M3923" s="8"/>
      <c r="N3923" s="51" t="s">
        <v>24955</v>
      </c>
      <c r="O3923" s="51" t="s">
        <v>52</v>
      </c>
      <c r="P3923" s="51"/>
      <c r="Q3923" s="51"/>
      <c r="R3923" s="51" t="s">
        <v>698</v>
      </c>
      <c r="S3923" s="51" t="s">
        <v>24956</v>
      </c>
      <c r="T3923" s="11" t="str">
        <f t="shared" si="2"/>
        <v>Jay Petsch</v>
      </c>
      <c r="U3923" s="57" t="s">
        <v>24957</v>
      </c>
      <c r="V3923" s="51" t="s">
        <v>24958</v>
      </c>
      <c r="W3923" s="51" t="s">
        <v>24959</v>
      </c>
      <c r="X3923" s="94" t="s">
        <v>24951</v>
      </c>
      <c r="Y3923" s="56" t="s">
        <v>24960</v>
      </c>
      <c r="Z3923" s="56" t="s">
        <v>24952</v>
      </c>
      <c r="AA3923" s="51" t="s">
        <v>60</v>
      </c>
      <c r="AB3923" s="56" t="s">
        <v>24953</v>
      </c>
      <c r="AC3923" s="51" t="s">
        <v>60</v>
      </c>
      <c r="AD3923" s="51" t="s">
        <v>60</v>
      </c>
      <c r="AE3923" s="51" t="s">
        <v>24954</v>
      </c>
      <c r="AF3923" s="8" t="s">
        <v>24942</v>
      </c>
      <c r="AG3923" s="8" t="s">
        <v>7219</v>
      </c>
      <c r="AH3923" s="8" t="s">
        <v>65</v>
      </c>
      <c r="AI3923" s="8" t="s">
        <v>233</v>
      </c>
      <c r="AJ3923" s="8"/>
      <c r="AK3923" s="8" t="s">
        <v>13143</v>
      </c>
      <c r="AL3923" s="8" t="s">
        <v>17196</v>
      </c>
      <c r="AM3923" s="8" t="s">
        <v>1264</v>
      </c>
      <c r="AN3923" s="8" t="s">
        <v>24943</v>
      </c>
      <c r="AO3923" s="8" t="s">
        <v>24944</v>
      </c>
      <c r="AP3923" s="29" t="s">
        <v>24942</v>
      </c>
      <c r="AQ3923" s="11">
        <v>6386.0</v>
      </c>
    </row>
    <row r="3924">
      <c r="A3924" s="8" t="str">
        <f t="shared" si="1"/>
        <v>Paul Rose</v>
      </c>
      <c r="B3924" s="51" t="s">
        <v>24932</v>
      </c>
      <c r="C3924" s="51" t="s">
        <v>20055</v>
      </c>
      <c r="D3924" s="2" t="s">
        <v>7205</v>
      </c>
      <c r="E3924" s="8" t="s">
        <v>5999</v>
      </c>
      <c r="F3924" s="8" t="s">
        <v>2136</v>
      </c>
      <c r="G3924" s="51" t="s">
        <v>19294</v>
      </c>
      <c r="H3924" s="8" t="s">
        <v>24947</v>
      </c>
      <c r="I3924" s="8" t="s">
        <v>1297</v>
      </c>
      <c r="J3924" s="10">
        <v>3.8</v>
      </c>
      <c r="K3924" s="8" t="s">
        <v>24934</v>
      </c>
      <c r="L3924" s="8" t="s">
        <v>3016</v>
      </c>
      <c r="M3924" s="8"/>
      <c r="N3924" s="51" t="s">
        <v>24961</v>
      </c>
      <c r="O3924" s="51" t="s">
        <v>52</v>
      </c>
      <c r="P3924" s="51"/>
      <c r="Q3924" s="51"/>
      <c r="R3924" s="51" t="s">
        <v>425</v>
      </c>
      <c r="S3924" s="51" t="s">
        <v>4381</v>
      </c>
      <c r="T3924" s="11" t="str">
        <f t="shared" si="2"/>
        <v>Paul Rose</v>
      </c>
      <c r="U3924" s="51" t="s">
        <v>160</v>
      </c>
      <c r="V3924" s="51" t="s">
        <v>24962</v>
      </c>
      <c r="W3924" s="51" t="s">
        <v>24963</v>
      </c>
      <c r="X3924" s="94" t="s">
        <v>24951</v>
      </c>
      <c r="Y3924" s="51" t="s">
        <v>60</v>
      </c>
      <c r="Z3924" s="56" t="s">
        <v>24952</v>
      </c>
      <c r="AA3924" s="51" t="s">
        <v>60</v>
      </c>
      <c r="AB3924" s="56" t="s">
        <v>24953</v>
      </c>
      <c r="AC3924" s="51" t="s">
        <v>60</v>
      </c>
      <c r="AD3924" s="51" t="s">
        <v>60</v>
      </c>
      <c r="AE3924" s="51" t="s">
        <v>24954</v>
      </c>
      <c r="AF3924" s="8" t="s">
        <v>24942</v>
      </c>
      <c r="AG3924" s="8" t="s">
        <v>7219</v>
      </c>
      <c r="AH3924" s="8" t="s">
        <v>65</v>
      </c>
      <c r="AI3924" s="8" t="s">
        <v>233</v>
      </c>
      <c r="AJ3924" s="8"/>
      <c r="AK3924" s="8" t="s">
        <v>13143</v>
      </c>
      <c r="AL3924" s="8" t="s">
        <v>17196</v>
      </c>
      <c r="AM3924" s="8" t="s">
        <v>1264</v>
      </c>
      <c r="AN3924" s="8" t="s">
        <v>24943</v>
      </c>
      <c r="AO3924" s="8" t="s">
        <v>24944</v>
      </c>
      <c r="AP3924" s="29" t="s">
        <v>24942</v>
      </c>
      <c r="AQ3924" s="11">
        <v>6386.0</v>
      </c>
    </row>
    <row r="3925">
      <c r="A3925" s="8" t="str">
        <f t="shared" si="1"/>
        <v>Matthew Herbert</v>
      </c>
      <c r="B3925" s="57" t="s">
        <v>24932</v>
      </c>
      <c r="C3925" s="51" t="s">
        <v>20055</v>
      </c>
      <c r="D3925" s="2" t="s">
        <v>7205</v>
      </c>
      <c r="E3925" s="8" t="s">
        <v>5999</v>
      </c>
      <c r="F3925" s="8" t="s">
        <v>2136</v>
      </c>
      <c r="G3925" s="51" t="s">
        <v>19294</v>
      </c>
      <c r="H3925" s="13" t="s">
        <v>24933</v>
      </c>
      <c r="I3925" s="8" t="s">
        <v>1297</v>
      </c>
      <c r="J3925" s="10">
        <v>3.8</v>
      </c>
      <c r="K3925" s="8" t="s">
        <v>24934</v>
      </c>
      <c r="L3925" s="8" t="s">
        <v>3016</v>
      </c>
      <c r="M3925" s="8"/>
      <c r="N3925" s="51" t="s">
        <v>24964</v>
      </c>
      <c r="O3925" s="51" t="s">
        <v>52</v>
      </c>
      <c r="P3925" s="51"/>
      <c r="Q3925" s="51"/>
      <c r="R3925" s="51" t="s">
        <v>806</v>
      </c>
      <c r="S3925" s="51" t="s">
        <v>24965</v>
      </c>
      <c r="T3925" s="11" t="str">
        <f t="shared" si="2"/>
        <v>Matthew Herbert</v>
      </c>
      <c r="U3925" s="51" t="s">
        <v>106</v>
      </c>
      <c r="V3925" s="51" t="s">
        <v>24966</v>
      </c>
      <c r="W3925" s="51" t="s">
        <v>24967</v>
      </c>
      <c r="X3925" s="51" t="s">
        <v>24937</v>
      </c>
      <c r="Y3925" s="51" t="s">
        <v>60</v>
      </c>
      <c r="Z3925" s="56" t="s">
        <v>24968</v>
      </c>
      <c r="AA3925" s="51" t="s">
        <v>60</v>
      </c>
      <c r="AB3925" s="56" t="s">
        <v>24939</v>
      </c>
      <c r="AC3925" s="51" t="s">
        <v>60</v>
      </c>
      <c r="AD3925" s="56" t="s">
        <v>24941</v>
      </c>
      <c r="AE3925" s="51" t="s">
        <v>19668</v>
      </c>
      <c r="AF3925" s="8" t="s">
        <v>24942</v>
      </c>
      <c r="AG3925" s="8" t="s">
        <v>7219</v>
      </c>
      <c r="AH3925" s="8" t="s">
        <v>65</v>
      </c>
      <c r="AI3925" s="8" t="s">
        <v>18832</v>
      </c>
      <c r="AJ3925" s="8"/>
      <c r="AK3925" s="8" t="s">
        <v>13143</v>
      </c>
      <c r="AL3925" s="8" t="s">
        <v>17196</v>
      </c>
      <c r="AM3925" s="8" t="s">
        <v>1264</v>
      </c>
      <c r="AN3925" s="8" t="s">
        <v>24943</v>
      </c>
      <c r="AO3925" s="8" t="s">
        <v>24969</v>
      </c>
      <c r="AP3925" s="29" t="s">
        <v>24942</v>
      </c>
      <c r="AQ3925" s="11">
        <v>6386.0</v>
      </c>
    </row>
    <row r="3926">
      <c r="A3926" s="8" t="str">
        <f t="shared" si="1"/>
        <v>AC Susan has been removed. </v>
      </c>
      <c r="B3926" s="51" t="s">
        <v>24932</v>
      </c>
      <c r="C3926" s="51" t="s">
        <v>20055</v>
      </c>
      <c r="D3926" s="2" t="s">
        <v>7205</v>
      </c>
      <c r="E3926" s="8" t="s">
        <v>5999</v>
      </c>
      <c r="F3926" s="8" t="s">
        <v>2136</v>
      </c>
      <c r="G3926" s="51" t="s">
        <v>19294</v>
      </c>
      <c r="H3926" s="8" t="s">
        <v>24933</v>
      </c>
      <c r="I3926" s="8" t="s">
        <v>1297</v>
      </c>
      <c r="J3926" s="10">
        <v>3.8</v>
      </c>
      <c r="K3926" s="8" t="s">
        <v>24934</v>
      </c>
      <c r="L3926" s="8" t="s">
        <v>3016</v>
      </c>
      <c r="M3926" s="8"/>
      <c r="N3926" s="51" t="s">
        <v>24970</v>
      </c>
      <c r="O3926" s="51" t="s">
        <v>52</v>
      </c>
      <c r="P3926" s="51"/>
      <c r="Q3926" s="51" t="s">
        <v>277</v>
      </c>
      <c r="R3926" s="51" t="s">
        <v>24971</v>
      </c>
      <c r="S3926" s="51"/>
      <c r="T3926" s="11" t="str">
        <f t="shared" si="2"/>
        <v>AC Susan has been removed. </v>
      </c>
      <c r="U3926" s="51"/>
      <c r="V3926" s="51"/>
      <c r="W3926" s="51"/>
      <c r="X3926" s="51" t="s">
        <v>24937</v>
      </c>
      <c r="Y3926" s="56" t="s">
        <v>24972</v>
      </c>
      <c r="Z3926" s="56" t="s">
        <v>24938</v>
      </c>
      <c r="AA3926" s="51" t="s">
        <v>60</v>
      </c>
      <c r="AB3926" s="51" t="s">
        <v>60</v>
      </c>
      <c r="AC3926" s="51" t="s">
        <v>60</v>
      </c>
      <c r="AD3926" s="56" t="s">
        <v>24941</v>
      </c>
      <c r="AE3926" s="51" t="s">
        <v>19668</v>
      </c>
      <c r="AF3926" s="8" t="s">
        <v>24942</v>
      </c>
      <c r="AG3926" s="8" t="s">
        <v>7219</v>
      </c>
      <c r="AH3926" s="8" t="s">
        <v>65</v>
      </c>
      <c r="AI3926" s="8" t="s">
        <v>18832</v>
      </c>
      <c r="AJ3926" s="8"/>
      <c r="AK3926" s="8" t="s">
        <v>13143</v>
      </c>
      <c r="AL3926" s="8" t="s">
        <v>17196</v>
      </c>
      <c r="AM3926" s="8" t="s">
        <v>1264</v>
      </c>
      <c r="AN3926" s="8" t="s">
        <v>24943</v>
      </c>
      <c r="AO3926" s="8" t="s">
        <v>24944</v>
      </c>
      <c r="AP3926" s="29" t="s">
        <v>24942</v>
      </c>
      <c r="AQ3926" s="11">
        <v>6386.0</v>
      </c>
    </row>
    <row r="3927">
      <c r="A3927" s="8" t="str">
        <f t="shared" si="1"/>
        <v>James Lemieux</v>
      </c>
      <c r="B3927" s="51" t="s">
        <v>24973</v>
      </c>
      <c r="C3927" s="51" t="s">
        <v>24092</v>
      </c>
      <c r="D3927" s="2" t="s">
        <v>7205</v>
      </c>
      <c r="E3927" s="8" t="s">
        <v>24974</v>
      </c>
      <c r="F3927" s="8" t="s">
        <v>2136</v>
      </c>
      <c r="G3927" s="51" t="s">
        <v>19294</v>
      </c>
      <c r="H3927" s="8" t="s">
        <v>24975</v>
      </c>
      <c r="I3927" s="8" t="s">
        <v>49</v>
      </c>
      <c r="J3927" s="10">
        <v>3.1</v>
      </c>
      <c r="K3927" s="8" t="s">
        <v>24976</v>
      </c>
      <c r="L3927" s="8"/>
      <c r="M3927" s="8"/>
      <c r="N3927" s="51" t="s">
        <v>24977</v>
      </c>
      <c r="O3927" s="51" t="s">
        <v>52</v>
      </c>
      <c r="P3927" s="51"/>
      <c r="Q3927" s="51"/>
      <c r="R3927" s="51" t="s">
        <v>411</v>
      </c>
      <c r="S3927" s="51" t="s">
        <v>24978</v>
      </c>
      <c r="T3927" s="11" t="str">
        <f t="shared" si="2"/>
        <v>James Lemieux</v>
      </c>
      <c r="U3927" s="51" t="s">
        <v>55</v>
      </c>
      <c r="V3927" s="51" t="s">
        <v>24979</v>
      </c>
      <c r="W3927" s="51" t="s">
        <v>24980</v>
      </c>
      <c r="X3927" s="94" t="s">
        <v>24981</v>
      </c>
      <c r="Y3927" s="56" t="s">
        <v>24982</v>
      </c>
      <c r="Z3927" s="56" t="s">
        <v>24983</v>
      </c>
      <c r="AA3927" s="51" t="s">
        <v>60</v>
      </c>
      <c r="AB3927" s="56" t="s">
        <v>24984</v>
      </c>
      <c r="AC3927" s="56" t="s">
        <v>24985</v>
      </c>
      <c r="AD3927" s="56" t="s">
        <v>24986</v>
      </c>
      <c r="AE3927" s="51" t="s">
        <v>24987</v>
      </c>
      <c r="AF3927" s="8" t="s">
        <v>24988</v>
      </c>
      <c r="AG3927" s="8" t="s">
        <v>7219</v>
      </c>
      <c r="AH3927" s="8" t="s">
        <v>134</v>
      </c>
      <c r="AI3927" s="8" t="s">
        <v>233</v>
      </c>
      <c r="AJ3927" s="8"/>
      <c r="AK3927" s="8"/>
      <c r="AL3927" s="8"/>
      <c r="AM3927" s="8"/>
      <c r="AN3927" s="8" t="s">
        <v>24989</v>
      </c>
      <c r="AO3927" s="8" t="s">
        <v>19907</v>
      </c>
      <c r="AP3927" s="29" t="s">
        <v>24988</v>
      </c>
      <c r="AQ3927" s="11">
        <v>3549.0</v>
      </c>
    </row>
    <row r="3928">
      <c r="A3928" s="8" t="str">
        <f t="shared" si="1"/>
        <v>Zach Jones</v>
      </c>
      <c r="B3928" s="51" t="s">
        <v>24973</v>
      </c>
      <c r="C3928" s="51" t="s">
        <v>24092</v>
      </c>
      <c r="D3928" s="2" t="s">
        <v>7205</v>
      </c>
      <c r="E3928" s="8" t="s">
        <v>24974</v>
      </c>
      <c r="F3928" s="8" t="s">
        <v>2136</v>
      </c>
      <c r="G3928" s="51" t="s">
        <v>19294</v>
      </c>
      <c r="H3928" s="8" t="s">
        <v>24975</v>
      </c>
      <c r="I3928" s="8" t="s">
        <v>49</v>
      </c>
      <c r="J3928" s="10">
        <v>3.1</v>
      </c>
      <c r="K3928" s="8" t="s">
        <v>24976</v>
      </c>
      <c r="L3928" s="8"/>
      <c r="M3928" s="8"/>
      <c r="N3928" s="51" t="s">
        <v>24990</v>
      </c>
      <c r="O3928" s="51" t="s">
        <v>52</v>
      </c>
      <c r="P3928" s="51"/>
      <c r="Q3928" s="51"/>
      <c r="R3928" s="51" t="s">
        <v>1734</v>
      </c>
      <c r="S3928" s="51" t="s">
        <v>1937</v>
      </c>
      <c r="T3928" s="11" t="str">
        <f t="shared" si="2"/>
        <v>Zach Jones</v>
      </c>
      <c r="U3928" s="51" t="s">
        <v>674</v>
      </c>
      <c r="V3928" s="51"/>
      <c r="W3928" s="51"/>
      <c r="X3928" s="51" t="s">
        <v>24981</v>
      </c>
      <c r="Y3928" s="51" t="s">
        <v>60</v>
      </c>
      <c r="Z3928" s="56" t="s">
        <v>24983</v>
      </c>
      <c r="AA3928" s="51" t="s">
        <v>60</v>
      </c>
      <c r="AB3928" s="56" t="s">
        <v>24984</v>
      </c>
      <c r="AC3928" s="51" t="s">
        <v>60</v>
      </c>
      <c r="AD3928" s="56" t="s">
        <v>24986</v>
      </c>
      <c r="AE3928" s="51" t="s">
        <v>24987</v>
      </c>
      <c r="AF3928" s="8" t="s">
        <v>24988</v>
      </c>
      <c r="AG3928" s="8" t="s">
        <v>7219</v>
      </c>
      <c r="AH3928" s="8" t="s">
        <v>134</v>
      </c>
      <c r="AI3928" s="8" t="s">
        <v>18832</v>
      </c>
      <c r="AJ3928" s="8"/>
      <c r="AK3928" s="8"/>
      <c r="AL3928" s="8"/>
      <c r="AM3928" s="8"/>
      <c r="AN3928" s="8" t="s">
        <v>24989</v>
      </c>
      <c r="AO3928" s="8" t="s">
        <v>19907</v>
      </c>
      <c r="AP3928" s="29" t="s">
        <v>24988</v>
      </c>
      <c r="AQ3928" s="11">
        <v>3549.0</v>
      </c>
    </row>
    <row r="3929">
      <c r="A3929" s="8" t="str">
        <f t="shared" si="1"/>
        <v>Sam Catterson</v>
      </c>
      <c r="B3929" s="51" t="s">
        <v>24973</v>
      </c>
      <c r="C3929" s="51" t="s">
        <v>24092</v>
      </c>
      <c r="D3929" s="2" t="s">
        <v>7205</v>
      </c>
      <c r="E3929" s="8" t="s">
        <v>24974</v>
      </c>
      <c r="F3929" s="8" t="s">
        <v>2136</v>
      </c>
      <c r="G3929" s="51" t="s">
        <v>19294</v>
      </c>
      <c r="H3929" s="8" t="s">
        <v>24975</v>
      </c>
      <c r="I3929" s="8" t="s">
        <v>49</v>
      </c>
      <c r="J3929" s="10">
        <v>3.1</v>
      </c>
      <c r="K3929" s="8" t="s">
        <v>24976</v>
      </c>
      <c r="L3929" s="8"/>
      <c r="M3929" s="8"/>
      <c r="N3929" s="51" t="s">
        <v>24991</v>
      </c>
      <c r="O3929" s="51" t="s">
        <v>52</v>
      </c>
      <c r="P3929" s="51"/>
      <c r="Q3929" s="51"/>
      <c r="R3929" s="51" t="s">
        <v>3236</v>
      </c>
      <c r="S3929" s="51" t="s">
        <v>24992</v>
      </c>
      <c r="T3929" s="11" t="str">
        <f t="shared" si="2"/>
        <v>Sam Catterson</v>
      </c>
      <c r="U3929" s="51" t="s">
        <v>106</v>
      </c>
      <c r="V3929" s="51" t="s">
        <v>24993</v>
      </c>
      <c r="W3929" s="51" t="s">
        <v>24994</v>
      </c>
      <c r="X3929" s="94" t="s">
        <v>24981</v>
      </c>
      <c r="Y3929" s="51" t="s">
        <v>60</v>
      </c>
      <c r="Z3929" s="56" t="s">
        <v>24983</v>
      </c>
      <c r="AA3929" s="51" t="s">
        <v>60</v>
      </c>
      <c r="AB3929" s="56" t="s">
        <v>24984</v>
      </c>
      <c r="AC3929" s="51" t="s">
        <v>60</v>
      </c>
      <c r="AD3929" s="56" t="s">
        <v>24986</v>
      </c>
      <c r="AE3929" s="51" t="s">
        <v>24987</v>
      </c>
      <c r="AF3929" s="8" t="s">
        <v>24988</v>
      </c>
      <c r="AG3929" s="8" t="s">
        <v>7219</v>
      </c>
      <c r="AH3929" s="8" t="s">
        <v>134</v>
      </c>
      <c r="AI3929" s="8" t="s">
        <v>233</v>
      </c>
      <c r="AJ3929" s="8"/>
      <c r="AK3929" s="8"/>
      <c r="AL3929" s="8"/>
      <c r="AM3929" s="8"/>
      <c r="AN3929" s="8" t="s">
        <v>24989</v>
      </c>
      <c r="AO3929" s="8" t="s">
        <v>19907</v>
      </c>
      <c r="AP3929" s="29" t="s">
        <v>24988</v>
      </c>
      <c r="AQ3929" s="11">
        <v>3549.0</v>
      </c>
    </row>
    <row r="3930">
      <c r="A3930" s="8" t="str">
        <f t="shared" si="1"/>
        <v>Tanner Burton</v>
      </c>
      <c r="B3930" s="8" t="s">
        <v>24973</v>
      </c>
      <c r="C3930" s="51" t="s">
        <v>24092</v>
      </c>
      <c r="D3930" s="2" t="s">
        <v>7205</v>
      </c>
      <c r="E3930" s="51" t="s">
        <v>24974</v>
      </c>
      <c r="F3930" s="51" t="s">
        <v>2136</v>
      </c>
      <c r="G3930" s="51" t="s">
        <v>19294</v>
      </c>
      <c r="H3930" s="51" t="s">
        <v>24975</v>
      </c>
      <c r="I3930" s="59" t="s">
        <v>49</v>
      </c>
      <c r="J3930" s="60">
        <v>3.1</v>
      </c>
      <c r="K3930" s="51" t="s">
        <v>24976</v>
      </c>
      <c r="L3930" s="51"/>
      <c r="M3930" s="51"/>
      <c r="N3930" s="51" t="s">
        <v>24995</v>
      </c>
      <c r="O3930" s="51" t="s">
        <v>52</v>
      </c>
      <c r="P3930" s="51"/>
      <c r="Q3930" s="51"/>
      <c r="R3930" s="8" t="s">
        <v>484</v>
      </c>
      <c r="S3930" s="8" t="s">
        <v>17865</v>
      </c>
      <c r="T3930" s="11" t="str">
        <f t="shared" si="2"/>
        <v>Tanner Burton</v>
      </c>
      <c r="U3930" s="51" t="s">
        <v>106</v>
      </c>
      <c r="V3930" s="51"/>
      <c r="W3930" s="8"/>
      <c r="X3930" s="51" t="s">
        <v>24981</v>
      </c>
      <c r="Y3930" s="51" t="s">
        <v>60</v>
      </c>
      <c r="Z3930" s="56" t="s">
        <v>24983</v>
      </c>
      <c r="AA3930" s="51" t="s">
        <v>60</v>
      </c>
      <c r="AB3930" s="56" t="s">
        <v>24984</v>
      </c>
      <c r="AC3930" s="56" t="s">
        <v>24996</v>
      </c>
      <c r="AD3930" s="56" t="s">
        <v>24986</v>
      </c>
      <c r="AE3930" s="51" t="s">
        <v>24987</v>
      </c>
      <c r="AF3930" s="51" t="s">
        <v>24988</v>
      </c>
      <c r="AG3930" s="51" t="s">
        <v>7219</v>
      </c>
      <c r="AH3930" s="51" t="s">
        <v>134</v>
      </c>
      <c r="AI3930" s="59" t="s">
        <v>18832</v>
      </c>
      <c r="AJ3930" s="51"/>
      <c r="AK3930" s="59"/>
      <c r="AL3930" s="59"/>
      <c r="AM3930" s="59"/>
      <c r="AN3930" s="59" t="s">
        <v>24989</v>
      </c>
      <c r="AO3930" s="59" t="s">
        <v>21069</v>
      </c>
      <c r="AP3930" s="67" t="s">
        <v>24988</v>
      </c>
      <c r="AQ3930" s="68">
        <v>3549.0</v>
      </c>
    </row>
    <row r="3931">
      <c r="A3931" s="8" t="str">
        <f t="shared" si="1"/>
        <v>Joe Pruckno</v>
      </c>
      <c r="B3931" s="51" t="s">
        <v>24973</v>
      </c>
      <c r="C3931" s="51" t="s">
        <v>24092</v>
      </c>
      <c r="D3931" s="2" t="s">
        <v>7205</v>
      </c>
      <c r="E3931" s="8" t="s">
        <v>24974</v>
      </c>
      <c r="F3931" s="8" t="s">
        <v>2136</v>
      </c>
      <c r="G3931" s="51" t="s">
        <v>19294</v>
      </c>
      <c r="H3931" s="8" t="s">
        <v>24975</v>
      </c>
      <c r="I3931" s="8" t="s">
        <v>49</v>
      </c>
      <c r="J3931" s="10">
        <v>3.1</v>
      </c>
      <c r="K3931" s="8" t="s">
        <v>24976</v>
      </c>
      <c r="L3931" s="8"/>
      <c r="M3931" s="8"/>
      <c r="N3931" s="51" t="s">
        <v>24997</v>
      </c>
      <c r="O3931" s="51" t="s">
        <v>52</v>
      </c>
      <c r="P3931" s="51"/>
      <c r="Q3931" s="51"/>
      <c r="R3931" s="51" t="s">
        <v>1075</v>
      </c>
      <c r="S3931" s="51" t="s">
        <v>24998</v>
      </c>
      <c r="T3931" s="11" t="str">
        <f t="shared" si="2"/>
        <v>Joe Pruckno</v>
      </c>
      <c r="U3931" s="51" t="s">
        <v>80</v>
      </c>
      <c r="V3931" s="51"/>
      <c r="W3931" s="51"/>
      <c r="X3931" s="94" t="s">
        <v>24981</v>
      </c>
      <c r="Y3931" s="51" t="s">
        <v>60</v>
      </c>
      <c r="Z3931" s="56" t="s">
        <v>24983</v>
      </c>
      <c r="AA3931" s="51" t="s">
        <v>60</v>
      </c>
      <c r="AB3931" s="56" t="s">
        <v>24984</v>
      </c>
      <c r="AC3931" s="51" t="s">
        <v>60</v>
      </c>
      <c r="AD3931" s="51" t="s">
        <v>60</v>
      </c>
      <c r="AE3931" s="51" t="s">
        <v>24987</v>
      </c>
      <c r="AF3931" s="8" t="s">
        <v>24988</v>
      </c>
      <c r="AG3931" s="8" t="s">
        <v>7219</v>
      </c>
      <c r="AH3931" s="8" t="s">
        <v>134</v>
      </c>
      <c r="AI3931" s="8" t="s">
        <v>233</v>
      </c>
      <c r="AJ3931" s="8"/>
      <c r="AK3931" s="8"/>
      <c r="AL3931" s="8"/>
      <c r="AM3931" s="8"/>
      <c r="AN3931" s="8" t="s">
        <v>24989</v>
      </c>
      <c r="AO3931" s="8" t="s">
        <v>19907</v>
      </c>
      <c r="AP3931" s="29" t="s">
        <v>24988</v>
      </c>
      <c r="AQ3931" s="11">
        <v>3549.0</v>
      </c>
    </row>
    <row r="3932">
      <c r="A3932" s="8" t="str">
        <f t="shared" si="1"/>
        <v>Joe Reed</v>
      </c>
      <c r="B3932" s="51" t="s">
        <v>24999</v>
      </c>
      <c r="C3932" s="51" t="s">
        <v>24120</v>
      </c>
      <c r="D3932" s="2" t="s">
        <v>7205</v>
      </c>
      <c r="E3932" s="8" t="s">
        <v>7581</v>
      </c>
      <c r="F3932" s="8" t="s">
        <v>2136</v>
      </c>
      <c r="G3932" s="51" t="s">
        <v>19294</v>
      </c>
      <c r="H3932" s="13" t="s">
        <v>25000</v>
      </c>
      <c r="I3932" s="8" t="s">
        <v>49</v>
      </c>
      <c r="J3932" s="10">
        <v>3.89</v>
      </c>
      <c r="K3932" s="8" t="s">
        <v>25001</v>
      </c>
      <c r="L3932" s="8"/>
      <c r="M3932" s="8" t="s">
        <v>7242</v>
      </c>
      <c r="N3932" s="51" t="s">
        <v>25002</v>
      </c>
      <c r="O3932" s="51" t="s">
        <v>52</v>
      </c>
      <c r="P3932" s="51"/>
      <c r="Q3932" s="51"/>
      <c r="R3932" s="51" t="s">
        <v>1075</v>
      </c>
      <c r="S3932" s="51" t="s">
        <v>3777</v>
      </c>
      <c r="T3932" s="11" t="str">
        <f t="shared" si="2"/>
        <v>Joe Reed</v>
      </c>
      <c r="U3932" s="51" t="s">
        <v>55</v>
      </c>
      <c r="V3932" s="51" t="s">
        <v>25003</v>
      </c>
      <c r="W3932" s="51" t="s">
        <v>25004</v>
      </c>
      <c r="X3932" s="94" t="s">
        <v>25005</v>
      </c>
      <c r="Y3932" s="56" t="s">
        <v>25006</v>
      </c>
      <c r="Z3932" s="56" t="s">
        <v>25007</v>
      </c>
      <c r="AA3932" s="51" t="s">
        <v>60</v>
      </c>
      <c r="AB3932" s="56" t="s">
        <v>25008</v>
      </c>
      <c r="AC3932" s="51" t="s">
        <v>60</v>
      </c>
      <c r="AD3932" s="56" t="s">
        <v>25009</v>
      </c>
      <c r="AE3932" s="51" t="s">
        <v>25010</v>
      </c>
      <c r="AF3932" s="8" t="s">
        <v>25011</v>
      </c>
      <c r="AG3932" s="8" t="s">
        <v>7219</v>
      </c>
      <c r="AH3932" s="8" t="s">
        <v>232</v>
      </c>
      <c r="AI3932" s="8" t="s">
        <v>233</v>
      </c>
      <c r="AJ3932" s="8"/>
      <c r="AK3932" s="8" t="s">
        <v>7343</v>
      </c>
      <c r="AL3932" s="8" t="s">
        <v>21063</v>
      </c>
      <c r="AM3932" s="8" t="s">
        <v>21064</v>
      </c>
      <c r="AN3932" s="8" t="s">
        <v>21065</v>
      </c>
      <c r="AO3932" s="8" t="s">
        <v>19907</v>
      </c>
      <c r="AP3932" s="29" t="s">
        <v>25011</v>
      </c>
      <c r="AQ3932" s="11">
        <v>2424.0</v>
      </c>
    </row>
    <row r="3933">
      <c r="A3933" s="8" t="str">
        <f t="shared" si="1"/>
        <v>James McCowan</v>
      </c>
      <c r="B3933" s="51" t="s">
        <v>24999</v>
      </c>
      <c r="C3933" s="51" t="s">
        <v>24120</v>
      </c>
      <c r="D3933" s="2" t="s">
        <v>7205</v>
      </c>
      <c r="E3933" s="8" t="s">
        <v>7581</v>
      </c>
      <c r="F3933" s="8" t="s">
        <v>2136</v>
      </c>
      <c r="G3933" s="51" t="s">
        <v>19294</v>
      </c>
      <c r="H3933" s="8" t="s">
        <v>25000</v>
      </c>
      <c r="I3933" s="8" t="s">
        <v>49</v>
      </c>
      <c r="J3933" s="10">
        <v>3.89</v>
      </c>
      <c r="K3933" s="8" t="s">
        <v>25001</v>
      </c>
      <c r="L3933" s="8"/>
      <c r="M3933" s="8" t="s">
        <v>7242</v>
      </c>
      <c r="N3933" s="51" t="s">
        <v>25012</v>
      </c>
      <c r="O3933" s="51" t="s">
        <v>52</v>
      </c>
      <c r="P3933" s="51"/>
      <c r="Q3933" s="51"/>
      <c r="R3933" s="51" t="s">
        <v>411</v>
      </c>
      <c r="S3933" s="51" t="s">
        <v>25013</v>
      </c>
      <c r="T3933" s="11" t="str">
        <f t="shared" si="2"/>
        <v>James McCowan</v>
      </c>
      <c r="U3933" s="51" t="s">
        <v>2649</v>
      </c>
      <c r="V3933" s="51" t="s">
        <v>25014</v>
      </c>
      <c r="W3933" s="51" t="s">
        <v>25015</v>
      </c>
      <c r="X3933" s="94" t="s">
        <v>25005</v>
      </c>
      <c r="Y3933" s="56" t="s">
        <v>25016</v>
      </c>
      <c r="Z3933" s="56" t="s">
        <v>25007</v>
      </c>
      <c r="AA3933" s="56" t="s">
        <v>25017</v>
      </c>
      <c r="AB3933" s="56" t="s">
        <v>25018</v>
      </c>
      <c r="AC3933" s="56" t="s">
        <v>25019</v>
      </c>
      <c r="AD3933" s="56" t="s">
        <v>25009</v>
      </c>
      <c r="AE3933" s="51" t="s">
        <v>25010</v>
      </c>
      <c r="AF3933" s="8" t="s">
        <v>25011</v>
      </c>
      <c r="AG3933" s="8" t="s">
        <v>7219</v>
      </c>
      <c r="AH3933" s="8" t="s">
        <v>232</v>
      </c>
      <c r="AI3933" s="8" t="s">
        <v>233</v>
      </c>
      <c r="AJ3933" s="8"/>
      <c r="AK3933" s="8" t="s">
        <v>7343</v>
      </c>
      <c r="AL3933" s="8" t="s">
        <v>21063</v>
      </c>
      <c r="AM3933" s="8" t="s">
        <v>21064</v>
      </c>
      <c r="AN3933" s="8" t="s">
        <v>21065</v>
      </c>
      <c r="AO3933" s="8" t="s">
        <v>19907</v>
      </c>
      <c r="AP3933" s="29" t="s">
        <v>25011</v>
      </c>
      <c r="AQ3933" s="11">
        <v>2424.0</v>
      </c>
    </row>
    <row r="3934">
      <c r="A3934" s="8" t="str">
        <f t="shared" si="1"/>
        <v>Lauren Bossi-Johnson</v>
      </c>
      <c r="B3934" s="51" t="s">
        <v>24999</v>
      </c>
      <c r="C3934" s="51" t="s">
        <v>24120</v>
      </c>
      <c r="D3934" s="2" t="s">
        <v>7205</v>
      </c>
      <c r="E3934" s="8" t="s">
        <v>7581</v>
      </c>
      <c r="F3934" s="8" t="s">
        <v>2136</v>
      </c>
      <c r="G3934" s="51" t="s">
        <v>19294</v>
      </c>
      <c r="H3934" s="8" t="s">
        <v>25000</v>
      </c>
      <c r="I3934" s="8" t="s">
        <v>49</v>
      </c>
      <c r="J3934" s="10">
        <v>3.89</v>
      </c>
      <c r="K3934" s="8" t="s">
        <v>25001</v>
      </c>
      <c r="L3934" s="8"/>
      <c r="M3934" s="8" t="s">
        <v>7242</v>
      </c>
      <c r="N3934" s="51" t="s">
        <v>25020</v>
      </c>
      <c r="O3934" s="51" t="s">
        <v>52</v>
      </c>
      <c r="P3934" s="51"/>
      <c r="Q3934" s="51"/>
      <c r="R3934" s="51" t="s">
        <v>1301</v>
      </c>
      <c r="S3934" s="51" t="s">
        <v>25021</v>
      </c>
      <c r="T3934" s="11" t="str">
        <f t="shared" si="2"/>
        <v>Lauren Bossi-Johnson</v>
      </c>
      <c r="U3934" s="51" t="s">
        <v>80</v>
      </c>
      <c r="V3934" s="51" t="s">
        <v>25022</v>
      </c>
      <c r="W3934" s="51"/>
      <c r="X3934" s="51" t="s">
        <v>25005</v>
      </c>
      <c r="Y3934" s="51" t="s">
        <v>60</v>
      </c>
      <c r="Z3934" s="56" t="s">
        <v>25007</v>
      </c>
      <c r="AA3934" s="51" t="s">
        <v>60</v>
      </c>
      <c r="AB3934" s="56" t="s">
        <v>25018</v>
      </c>
      <c r="AC3934" s="51" t="s">
        <v>60</v>
      </c>
      <c r="AD3934" s="56" t="s">
        <v>25009</v>
      </c>
      <c r="AE3934" s="51" t="s">
        <v>25010</v>
      </c>
      <c r="AF3934" s="8" t="s">
        <v>25011</v>
      </c>
      <c r="AG3934" s="8" t="s">
        <v>7219</v>
      </c>
      <c r="AH3934" s="8" t="s">
        <v>232</v>
      </c>
      <c r="AI3934" s="8" t="s">
        <v>18832</v>
      </c>
      <c r="AJ3934" s="8"/>
      <c r="AK3934" s="8" t="s">
        <v>7343</v>
      </c>
      <c r="AL3934" s="8" t="s">
        <v>21063</v>
      </c>
      <c r="AM3934" s="8" t="s">
        <v>21064</v>
      </c>
      <c r="AN3934" s="8" t="s">
        <v>21065</v>
      </c>
      <c r="AO3934" s="8" t="s">
        <v>19907</v>
      </c>
      <c r="AP3934" s="29" t="s">
        <v>25011</v>
      </c>
      <c r="AQ3934" s="11">
        <v>2424.0</v>
      </c>
    </row>
    <row r="3935">
      <c r="A3935" s="8" t="str">
        <f t="shared" si="1"/>
        <v>Brandon Gruver</v>
      </c>
      <c r="B3935" s="51" t="s">
        <v>24999</v>
      </c>
      <c r="C3935" s="51" t="s">
        <v>24120</v>
      </c>
      <c r="D3935" s="2" t="s">
        <v>7205</v>
      </c>
      <c r="E3935" s="8" t="s">
        <v>7581</v>
      </c>
      <c r="F3935" s="8" t="s">
        <v>2136</v>
      </c>
      <c r="G3935" s="51" t="s">
        <v>19294</v>
      </c>
      <c r="H3935" s="8" t="s">
        <v>25000</v>
      </c>
      <c r="I3935" s="8" t="s">
        <v>49</v>
      </c>
      <c r="J3935" s="10">
        <v>3.89</v>
      </c>
      <c r="K3935" s="8" t="s">
        <v>25001</v>
      </c>
      <c r="L3935" s="8"/>
      <c r="M3935" s="8" t="s">
        <v>7242</v>
      </c>
      <c r="N3935" s="51" t="s">
        <v>25023</v>
      </c>
      <c r="O3935" s="51" t="s">
        <v>52</v>
      </c>
      <c r="P3935" s="51"/>
      <c r="Q3935" s="51"/>
      <c r="R3935" s="51" t="s">
        <v>977</v>
      </c>
      <c r="S3935" s="51" t="s">
        <v>15821</v>
      </c>
      <c r="T3935" s="11" t="str">
        <f t="shared" si="2"/>
        <v>Brandon Gruver</v>
      </c>
      <c r="U3935" s="51" t="s">
        <v>80</v>
      </c>
      <c r="V3935" s="51"/>
      <c r="W3935" s="51"/>
      <c r="X3935" s="51" t="s">
        <v>25005</v>
      </c>
      <c r="Y3935" s="51" t="s">
        <v>60</v>
      </c>
      <c r="Z3935" s="56" t="s">
        <v>25007</v>
      </c>
      <c r="AA3935" s="51" t="s">
        <v>60</v>
      </c>
      <c r="AB3935" s="56" t="s">
        <v>25018</v>
      </c>
      <c r="AC3935" s="51" t="s">
        <v>60</v>
      </c>
      <c r="AD3935" s="56" t="s">
        <v>25009</v>
      </c>
      <c r="AE3935" s="51" t="s">
        <v>25010</v>
      </c>
      <c r="AF3935" s="8" t="s">
        <v>25011</v>
      </c>
      <c r="AG3935" s="8" t="s">
        <v>7219</v>
      </c>
      <c r="AH3935" s="8" t="s">
        <v>232</v>
      </c>
      <c r="AI3935" s="8" t="s">
        <v>18832</v>
      </c>
      <c r="AJ3935" s="8"/>
      <c r="AK3935" s="8" t="s">
        <v>7343</v>
      </c>
      <c r="AL3935" s="8" t="s">
        <v>21063</v>
      </c>
      <c r="AM3935" s="8" t="s">
        <v>21064</v>
      </c>
      <c r="AN3935" s="8" t="s">
        <v>21065</v>
      </c>
      <c r="AO3935" s="8" t="s">
        <v>19907</v>
      </c>
      <c r="AP3935" s="29" t="s">
        <v>25011</v>
      </c>
      <c r="AQ3935" s="11">
        <v>2424.0</v>
      </c>
    </row>
    <row r="3936">
      <c r="A3936" s="8" t="str">
        <f t="shared" si="1"/>
        <v>Kiechen Smith</v>
      </c>
      <c r="B3936" s="8" t="s">
        <v>25024</v>
      </c>
      <c r="C3936" s="51" t="s">
        <v>24226</v>
      </c>
      <c r="D3936" s="2" t="s">
        <v>7205</v>
      </c>
      <c r="E3936" s="8" t="s">
        <v>7277</v>
      </c>
      <c r="F3936" s="8" t="s">
        <v>2136</v>
      </c>
      <c r="G3936" s="51" t="s">
        <v>19294</v>
      </c>
      <c r="H3936" s="8" t="s">
        <v>25025</v>
      </c>
      <c r="I3936" s="8" t="s">
        <v>1297</v>
      </c>
      <c r="J3936" s="10">
        <v>2.5</v>
      </c>
      <c r="K3936" s="8" t="s">
        <v>25026</v>
      </c>
      <c r="L3936" s="8"/>
      <c r="M3936" s="8"/>
      <c r="N3936" s="51" t="s">
        <v>25027</v>
      </c>
      <c r="O3936" s="57" t="s">
        <v>52</v>
      </c>
      <c r="P3936" s="51"/>
      <c r="Q3936" s="51"/>
      <c r="R3936" s="57" t="s">
        <v>25028</v>
      </c>
      <c r="S3936" s="57" t="s">
        <v>941</v>
      </c>
      <c r="T3936" s="11" t="str">
        <f t="shared" si="2"/>
        <v>Kiechen Smith</v>
      </c>
      <c r="U3936" s="57" t="s">
        <v>3733</v>
      </c>
      <c r="V3936" s="51" t="s">
        <v>25029</v>
      </c>
      <c r="W3936" s="51"/>
      <c r="X3936" s="51" t="s">
        <v>25030</v>
      </c>
      <c r="Y3936" s="51" t="s">
        <v>60</v>
      </c>
      <c r="Z3936" s="56" t="s">
        <v>25031</v>
      </c>
      <c r="AA3936" s="51" t="s">
        <v>60</v>
      </c>
      <c r="AB3936" s="56" t="s">
        <v>25032</v>
      </c>
      <c r="AC3936" s="51" t="s">
        <v>60</v>
      </c>
      <c r="AD3936" s="56" t="s">
        <v>25033</v>
      </c>
      <c r="AE3936" s="51" t="s">
        <v>25034</v>
      </c>
      <c r="AF3936" s="8" t="s">
        <v>25035</v>
      </c>
      <c r="AG3936" s="8" t="s">
        <v>7219</v>
      </c>
      <c r="AH3936" s="8" t="s">
        <v>543</v>
      </c>
      <c r="AI3936" s="8" t="s">
        <v>18832</v>
      </c>
      <c r="AJ3936" s="8"/>
      <c r="AK3936" s="8"/>
      <c r="AL3936" s="8"/>
      <c r="AM3936" s="8" t="s">
        <v>25036</v>
      </c>
      <c r="AN3936" s="8" t="s">
        <v>25037</v>
      </c>
      <c r="AO3936" s="8" t="s">
        <v>25038</v>
      </c>
      <c r="AP3936" s="29" t="s">
        <v>25035</v>
      </c>
      <c r="AQ3936" s="11">
        <v>8258.0</v>
      </c>
    </row>
    <row r="3937">
      <c r="A3937" s="8" t="str">
        <f t="shared" si="1"/>
        <v>Aisha Bruce</v>
      </c>
      <c r="B3937" s="8" t="s">
        <v>25024</v>
      </c>
      <c r="C3937" s="51" t="s">
        <v>24226</v>
      </c>
      <c r="D3937" s="2" t="s">
        <v>7205</v>
      </c>
      <c r="E3937" s="8" t="s">
        <v>7277</v>
      </c>
      <c r="F3937" s="8" t="s">
        <v>2136</v>
      </c>
      <c r="G3937" s="51" t="s">
        <v>19294</v>
      </c>
      <c r="H3937" s="8" t="s">
        <v>25025</v>
      </c>
      <c r="I3937" s="8" t="s">
        <v>1297</v>
      </c>
      <c r="J3937" s="10">
        <v>2.5</v>
      </c>
      <c r="K3937" s="8" t="s">
        <v>25026</v>
      </c>
      <c r="L3937" s="8"/>
      <c r="M3937" s="8"/>
      <c r="N3937" s="51" t="s">
        <v>25039</v>
      </c>
      <c r="O3937" s="57" t="s">
        <v>52</v>
      </c>
      <c r="P3937" s="51"/>
      <c r="Q3937" s="51"/>
      <c r="R3937" s="57" t="s">
        <v>25040</v>
      </c>
      <c r="S3937" s="57" t="s">
        <v>8380</v>
      </c>
      <c r="T3937" s="11" t="str">
        <f t="shared" si="2"/>
        <v>Aisha Bruce</v>
      </c>
      <c r="U3937" s="51" t="s">
        <v>80</v>
      </c>
      <c r="V3937" s="51" t="s">
        <v>25041</v>
      </c>
      <c r="W3937" s="51"/>
      <c r="X3937" s="51" t="s">
        <v>25030</v>
      </c>
      <c r="Y3937" s="51" t="s">
        <v>60</v>
      </c>
      <c r="Z3937" s="56" t="s">
        <v>25031</v>
      </c>
      <c r="AA3937" s="51" t="s">
        <v>60</v>
      </c>
      <c r="AB3937" s="56" t="s">
        <v>25032</v>
      </c>
      <c r="AC3937" s="51" t="s">
        <v>60</v>
      </c>
      <c r="AD3937" s="56" t="s">
        <v>25033</v>
      </c>
      <c r="AE3937" s="51" t="s">
        <v>25034</v>
      </c>
      <c r="AF3937" s="8" t="s">
        <v>25035</v>
      </c>
      <c r="AG3937" s="8" t="s">
        <v>7219</v>
      </c>
      <c r="AH3937" s="8" t="s">
        <v>543</v>
      </c>
      <c r="AI3937" s="8" t="s">
        <v>18832</v>
      </c>
      <c r="AJ3937" s="8"/>
      <c r="AK3937" s="8"/>
      <c r="AL3937" s="8"/>
      <c r="AM3937" s="8" t="s">
        <v>25036</v>
      </c>
      <c r="AN3937" s="8" t="s">
        <v>25037</v>
      </c>
      <c r="AO3937" s="8" t="s">
        <v>25038</v>
      </c>
      <c r="AP3937" s="29" t="s">
        <v>25035</v>
      </c>
      <c r="AQ3937" s="11">
        <v>8258.0</v>
      </c>
    </row>
    <row r="3938">
      <c r="A3938" s="8" t="str">
        <f t="shared" si="1"/>
        <v>Josh Hall</v>
      </c>
      <c r="B3938" s="8" t="s">
        <v>25042</v>
      </c>
      <c r="C3938" s="51" t="s">
        <v>25043</v>
      </c>
      <c r="D3938" s="2" t="s">
        <v>7932</v>
      </c>
      <c r="E3938" s="8" t="s">
        <v>25044</v>
      </c>
      <c r="F3938" s="8" t="s">
        <v>46</v>
      </c>
      <c r="G3938" s="51" t="s">
        <v>19294</v>
      </c>
      <c r="H3938" s="8" t="s">
        <v>25045</v>
      </c>
      <c r="I3938" s="8" t="s">
        <v>2373</v>
      </c>
      <c r="J3938" s="10">
        <v>3.07</v>
      </c>
      <c r="K3938" s="8" t="s">
        <v>25046</v>
      </c>
      <c r="L3938" s="8"/>
      <c r="M3938" s="8"/>
      <c r="N3938" s="51" t="s">
        <v>25047</v>
      </c>
      <c r="O3938" s="57" t="s">
        <v>52</v>
      </c>
      <c r="P3938" s="51"/>
      <c r="Q3938" s="51"/>
      <c r="R3938" s="57" t="s">
        <v>268</v>
      </c>
      <c r="S3938" s="57" t="s">
        <v>1674</v>
      </c>
      <c r="T3938" s="11" t="str">
        <f t="shared" si="2"/>
        <v>Josh Hall</v>
      </c>
      <c r="U3938" s="51" t="s">
        <v>992</v>
      </c>
      <c r="V3938" s="51" t="s">
        <v>25048</v>
      </c>
      <c r="W3938" s="51" t="s">
        <v>25049</v>
      </c>
      <c r="X3938" s="51" t="s">
        <v>25050</v>
      </c>
      <c r="Y3938" s="56" t="s">
        <v>25051</v>
      </c>
      <c r="Z3938" s="56" t="s">
        <v>25052</v>
      </c>
      <c r="AA3938" s="51" t="s">
        <v>60</v>
      </c>
      <c r="AB3938" s="56" t="s">
        <v>25053</v>
      </c>
      <c r="AC3938" s="56" t="s">
        <v>25054</v>
      </c>
      <c r="AD3938" s="56" t="s">
        <v>25055</v>
      </c>
      <c r="AE3938" s="51" t="s">
        <v>25056</v>
      </c>
      <c r="AF3938" s="8" t="s">
        <v>25044</v>
      </c>
      <c r="AG3938" s="8" t="s">
        <v>7942</v>
      </c>
      <c r="AH3938" s="8" t="s">
        <v>4581</v>
      </c>
      <c r="AI3938" s="8" t="s">
        <v>18832</v>
      </c>
      <c r="AJ3938" s="8"/>
      <c r="AK3938" s="8"/>
      <c r="AL3938" s="8"/>
      <c r="AM3938" s="8"/>
      <c r="AN3938" s="8" t="s">
        <v>25057</v>
      </c>
      <c r="AO3938" s="8" t="s">
        <v>25058</v>
      </c>
      <c r="AP3938" s="14" t="s">
        <v>25044</v>
      </c>
      <c r="AQ3938" s="11">
        <v>704.0</v>
      </c>
    </row>
    <row r="3939">
      <c r="A3939" s="8" t="str">
        <f t="shared" si="1"/>
        <v>Isabell Musser</v>
      </c>
      <c r="B3939" s="8" t="s">
        <v>25042</v>
      </c>
      <c r="C3939" s="51" t="s">
        <v>25043</v>
      </c>
      <c r="D3939" s="2" t="s">
        <v>7932</v>
      </c>
      <c r="E3939" s="8" t="s">
        <v>25044</v>
      </c>
      <c r="F3939" s="8" t="s">
        <v>46</v>
      </c>
      <c r="G3939" s="51" t="s">
        <v>19294</v>
      </c>
      <c r="H3939" s="8" t="s">
        <v>25045</v>
      </c>
      <c r="I3939" s="8" t="s">
        <v>2373</v>
      </c>
      <c r="J3939" s="10">
        <v>3.07</v>
      </c>
      <c r="K3939" s="8" t="s">
        <v>25046</v>
      </c>
      <c r="L3939" s="8"/>
      <c r="M3939" s="8"/>
      <c r="N3939" s="51" t="s">
        <v>25059</v>
      </c>
      <c r="O3939" s="57" t="s">
        <v>52</v>
      </c>
      <c r="P3939" s="51"/>
      <c r="Q3939" s="51"/>
      <c r="R3939" s="57" t="s">
        <v>25060</v>
      </c>
      <c r="S3939" s="57" t="s">
        <v>25061</v>
      </c>
      <c r="T3939" s="11" t="str">
        <f t="shared" si="2"/>
        <v>Isabell Musser</v>
      </c>
      <c r="U3939" s="57" t="s">
        <v>80</v>
      </c>
      <c r="V3939" s="51" t="s">
        <v>25062</v>
      </c>
      <c r="W3939" s="51" t="s">
        <v>25063</v>
      </c>
      <c r="X3939" s="51" t="s">
        <v>25050</v>
      </c>
      <c r="Y3939" s="51" t="s">
        <v>60</v>
      </c>
      <c r="Z3939" s="56" t="s">
        <v>25064</v>
      </c>
      <c r="AA3939" s="51" t="s">
        <v>60</v>
      </c>
      <c r="AB3939" s="56" t="s">
        <v>25065</v>
      </c>
      <c r="AC3939" s="51" t="s">
        <v>60</v>
      </c>
      <c r="AD3939" s="56" t="s">
        <v>25055</v>
      </c>
      <c r="AE3939" s="51" t="s">
        <v>25056</v>
      </c>
      <c r="AF3939" s="8" t="s">
        <v>25044</v>
      </c>
      <c r="AG3939" s="8" t="s">
        <v>7942</v>
      </c>
      <c r="AH3939" s="8" t="s">
        <v>4581</v>
      </c>
      <c r="AI3939" s="8" t="s">
        <v>18832</v>
      </c>
      <c r="AJ3939" s="8"/>
      <c r="AK3939" s="8"/>
      <c r="AL3939" s="8"/>
      <c r="AM3939" s="8"/>
      <c r="AN3939" s="8" t="s">
        <v>25057</v>
      </c>
      <c r="AO3939" s="8" t="s">
        <v>25058</v>
      </c>
      <c r="AP3939" s="14" t="s">
        <v>25044</v>
      </c>
      <c r="AQ3939" s="11">
        <v>704.0</v>
      </c>
    </row>
    <row r="3940">
      <c r="A3940" s="8" t="str">
        <f t="shared" si="1"/>
        <v>Chris Scola</v>
      </c>
      <c r="B3940" s="8" t="s">
        <v>25066</v>
      </c>
      <c r="C3940" s="51" t="s">
        <v>18821</v>
      </c>
      <c r="D3940" s="9" t="s">
        <v>7932</v>
      </c>
      <c r="E3940" s="8" t="s">
        <v>8221</v>
      </c>
      <c r="F3940" s="8" t="s">
        <v>46</v>
      </c>
      <c r="G3940" s="8" t="s">
        <v>19294</v>
      </c>
      <c r="H3940" s="8" t="s">
        <v>25067</v>
      </c>
      <c r="I3940" s="8" t="s">
        <v>16957</v>
      </c>
      <c r="J3940" s="10">
        <v>3.19</v>
      </c>
      <c r="K3940" s="8" t="s">
        <v>25068</v>
      </c>
      <c r="L3940" s="8"/>
      <c r="M3940" s="8" t="s">
        <v>14264</v>
      </c>
      <c r="N3940" s="8" t="s">
        <v>25069</v>
      </c>
      <c r="O3940" s="13" t="s">
        <v>52</v>
      </c>
      <c r="P3940" s="51"/>
      <c r="Q3940" s="51"/>
      <c r="R3940" s="13" t="s">
        <v>791</v>
      </c>
      <c r="S3940" s="13" t="s">
        <v>25070</v>
      </c>
      <c r="T3940" s="11" t="str">
        <f t="shared" si="2"/>
        <v>Chris Scola</v>
      </c>
      <c r="U3940" s="13" t="s">
        <v>486</v>
      </c>
      <c r="V3940" s="8"/>
      <c r="W3940" s="8"/>
      <c r="X3940" s="8" t="s">
        <v>25071</v>
      </c>
      <c r="Y3940" s="51" t="s">
        <v>60</v>
      </c>
      <c r="Z3940" s="56" t="s">
        <v>25072</v>
      </c>
      <c r="AA3940" s="51" t="s">
        <v>60</v>
      </c>
      <c r="AB3940" s="56" t="s">
        <v>25073</v>
      </c>
      <c r="AC3940" s="51" t="s">
        <v>60</v>
      </c>
      <c r="AD3940" s="56" t="s">
        <v>25074</v>
      </c>
      <c r="AE3940" s="8" t="s">
        <v>25075</v>
      </c>
      <c r="AF3940" s="8" t="s">
        <v>25076</v>
      </c>
      <c r="AG3940" s="8" t="s">
        <v>7942</v>
      </c>
      <c r="AH3940" s="8" t="s">
        <v>65</v>
      </c>
      <c r="AI3940" s="8" t="s">
        <v>18832</v>
      </c>
      <c r="AJ3940" s="8"/>
      <c r="AK3940" s="8" t="s">
        <v>25077</v>
      </c>
      <c r="AL3940" s="8" t="s">
        <v>910</v>
      </c>
      <c r="AM3940" s="8" t="s">
        <v>9236</v>
      </c>
      <c r="AN3940" s="8" t="s">
        <v>25078</v>
      </c>
      <c r="AO3940" s="8" t="s">
        <v>25079</v>
      </c>
      <c r="AP3940" s="29" t="s">
        <v>25076</v>
      </c>
      <c r="AQ3940" s="11">
        <v>1809.0</v>
      </c>
    </row>
    <row r="3941">
      <c r="A3941" s="8" t="str">
        <f t="shared" si="1"/>
        <v>Kevin Scola</v>
      </c>
      <c r="B3941" s="8" t="s">
        <v>25066</v>
      </c>
      <c r="C3941" s="51" t="s">
        <v>18821</v>
      </c>
      <c r="D3941" s="2" t="s">
        <v>7932</v>
      </c>
      <c r="E3941" s="8" t="s">
        <v>8221</v>
      </c>
      <c r="F3941" s="8" t="s">
        <v>46</v>
      </c>
      <c r="G3941" s="51" t="s">
        <v>19294</v>
      </c>
      <c r="H3941" s="8" t="s">
        <v>25067</v>
      </c>
      <c r="I3941" s="8" t="s">
        <v>16957</v>
      </c>
      <c r="J3941" s="10">
        <v>3.19</v>
      </c>
      <c r="K3941" s="8" t="s">
        <v>25068</v>
      </c>
      <c r="L3941" s="8"/>
      <c r="M3941" s="8" t="s">
        <v>14264</v>
      </c>
      <c r="N3941" s="51" t="s">
        <v>25080</v>
      </c>
      <c r="O3941" s="57" t="s">
        <v>52</v>
      </c>
      <c r="P3941" s="51"/>
      <c r="Q3941" s="51"/>
      <c r="R3941" s="57" t="s">
        <v>208</v>
      </c>
      <c r="S3941" s="57" t="s">
        <v>25070</v>
      </c>
      <c r="T3941" s="11" t="str">
        <f t="shared" si="2"/>
        <v>Kevin Scola</v>
      </c>
      <c r="U3941" s="57" t="s">
        <v>55</v>
      </c>
      <c r="V3941" s="51" t="s">
        <v>25081</v>
      </c>
      <c r="W3941" s="51" t="s">
        <v>25082</v>
      </c>
      <c r="X3941" s="51" t="s">
        <v>25071</v>
      </c>
      <c r="Y3941" s="51" t="s">
        <v>60</v>
      </c>
      <c r="Z3941" s="51" t="s">
        <v>60</v>
      </c>
      <c r="AA3941" s="51" t="s">
        <v>60</v>
      </c>
      <c r="AB3941" s="56" t="s">
        <v>25073</v>
      </c>
      <c r="AC3941" s="51" t="s">
        <v>60</v>
      </c>
      <c r="AD3941" s="56" t="s">
        <v>25074</v>
      </c>
      <c r="AE3941" s="51" t="s">
        <v>25075</v>
      </c>
      <c r="AF3941" s="8" t="s">
        <v>25076</v>
      </c>
      <c r="AG3941" s="8" t="s">
        <v>7942</v>
      </c>
      <c r="AH3941" s="8" t="s">
        <v>65</v>
      </c>
      <c r="AI3941" s="8" t="s">
        <v>18832</v>
      </c>
      <c r="AJ3941" s="8"/>
      <c r="AK3941" s="8" t="s">
        <v>25077</v>
      </c>
      <c r="AL3941" s="8" t="s">
        <v>910</v>
      </c>
      <c r="AM3941" s="8" t="s">
        <v>9236</v>
      </c>
      <c r="AN3941" s="8" t="s">
        <v>25078</v>
      </c>
      <c r="AO3941" s="8" t="s">
        <v>25079</v>
      </c>
      <c r="AP3941" s="29" t="s">
        <v>25076</v>
      </c>
      <c r="AQ3941" s="11">
        <v>1809.0</v>
      </c>
    </row>
    <row r="3942">
      <c r="A3942" s="8" t="str">
        <f t="shared" si="1"/>
        <v>Jimmy Lamour</v>
      </c>
      <c r="B3942" s="8" t="s">
        <v>25066</v>
      </c>
      <c r="C3942" s="51" t="s">
        <v>18821</v>
      </c>
      <c r="D3942" s="9" t="s">
        <v>7932</v>
      </c>
      <c r="E3942" s="8" t="s">
        <v>8221</v>
      </c>
      <c r="F3942" s="8" t="s">
        <v>46</v>
      </c>
      <c r="G3942" s="8" t="s">
        <v>19294</v>
      </c>
      <c r="H3942" s="8" t="s">
        <v>25067</v>
      </c>
      <c r="I3942" s="8" t="s">
        <v>16957</v>
      </c>
      <c r="J3942" s="10">
        <v>3.19</v>
      </c>
      <c r="K3942" s="8" t="s">
        <v>25068</v>
      </c>
      <c r="L3942" s="8"/>
      <c r="M3942" s="8" t="s">
        <v>14264</v>
      </c>
      <c r="N3942" s="8" t="s">
        <v>25083</v>
      </c>
      <c r="O3942" s="13" t="s">
        <v>52</v>
      </c>
      <c r="P3942" s="51"/>
      <c r="Q3942" s="51"/>
      <c r="R3942" s="13" t="s">
        <v>4857</v>
      </c>
      <c r="S3942" s="13" t="s">
        <v>25084</v>
      </c>
      <c r="T3942" s="11" t="str">
        <f t="shared" si="2"/>
        <v>Jimmy Lamour</v>
      </c>
      <c r="U3942" s="13" t="s">
        <v>674</v>
      </c>
      <c r="V3942" s="8" t="s">
        <v>25085</v>
      </c>
      <c r="W3942" s="8"/>
      <c r="X3942" s="8" t="s">
        <v>25071</v>
      </c>
      <c r="Y3942" s="51" t="s">
        <v>60</v>
      </c>
      <c r="Z3942" s="56" t="s">
        <v>25072</v>
      </c>
      <c r="AA3942" s="56" t="s">
        <v>25086</v>
      </c>
      <c r="AB3942" s="56" t="s">
        <v>25073</v>
      </c>
      <c r="AC3942" s="51" t="s">
        <v>60</v>
      </c>
      <c r="AD3942" s="56" t="s">
        <v>25074</v>
      </c>
      <c r="AE3942" s="8" t="s">
        <v>25075</v>
      </c>
      <c r="AF3942" s="8" t="s">
        <v>25076</v>
      </c>
      <c r="AG3942" s="8" t="s">
        <v>7942</v>
      </c>
      <c r="AH3942" s="8" t="s">
        <v>65</v>
      </c>
      <c r="AI3942" s="8" t="s">
        <v>18832</v>
      </c>
      <c r="AJ3942" s="8"/>
      <c r="AK3942" s="8" t="s">
        <v>25077</v>
      </c>
      <c r="AL3942" s="8" t="s">
        <v>910</v>
      </c>
      <c r="AM3942" s="8" t="s">
        <v>9236</v>
      </c>
      <c r="AN3942" s="8" t="s">
        <v>25078</v>
      </c>
      <c r="AO3942" s="8" t="s">
        <v>25079</v>
      </c>
      <c r="AP3942" s="29" t="s">
        <v>25076</v>
      </c>
      <c r="AQ3942" s="11">
        <v>1809.0</v>
      </c>
    </row>
    <row r="3943">
      <c r="A3943" s="8" t="str">
        <f t="shared" si="1"/>
        <v>Ranicha Sargeant</v>
      </c>
      <c r="B3943" s="8" t="s">
        <v>25066</v>
      </c>
      <c r="C3943" s="51" t="s">
        <v>18821</v>
      </c>
      <c r="D3943" s="9" t="s">
        <v>7932</v>
      </c>
      <c r="E3943" s="8" t="s">
        <v>8221</v>
      </c>
      <c r="F3943" s="8" t="s">
        <v>46</v>
      </c>
      <c r="G3943" s="8" t="s">
        <v>19294</v>
      </c>
      <c r="H3943" s="8" t="s">
        <v>25067</v>
      </c>
      <c r="I3943" s="8" t="s">
        <v>16957</v>
      </c>
      <c r="J3943" s="10">
        <v>3.19</v>
      </c>
      <c r="K3943" s="8" t="s">
        <v>25068</v>
      </c>
      <c r="L3943" s="8"/>
      <c r="M3943" s="8" t="s">
        <v>14264</v>
      </c>
      <c r="N3943" s="8" t="s">
        <v>25087</v>
      </c>
      <c r="O3943" s="13" t="s">
        <v>52</v>
      </c>
      <c r="P3943" s="51"/>
      <c r="Q3943" s="51"/>
      <c r="R3943" s="13" t="s">
        <v>25088</v>
      </c>
      <c r="S3943" s="13" t="s">
        <v>25089</v>
      </c>
      <c r="T3943" s="11" t="str">
        <f t="shared" si="2"/>
        <v>Ranicha Sargeant</v>
      </c>
      <c r="U3943" s="13" t="s">
        <v>7310</v>
      </c>
      <c r="V3943" s="8" t="s">
        <v>25090</v>
      </c>
      <c r="W3943" s="8"/>
      <c r="X3943" s="8" t="s">
        <v>25071</v>
      </c>
      <c r="Y3943" s="51" t="s">
        <v>60</v>
      </c>
      <c r="Z3943" s="56" t="s">
        <v>25072</v>
      </c>
      <c r="AA3943" s="51" t="s">
        <v>60</v>
      </c>
      <c r="AB3943" s="56" t="s">
        <v>25073</v>
      </c>
      <c r="AC3943" s="51" t="s">
        <v>60</v>
      </c>
      <c r="AD3943" s="56" t="s">
        <v>25074</v>
      </c>
      <c r="AE3943" s="8" t="s">
        <v>25075</v>
      </c>
      <c r="AF3943" s="8" t="s">
        <v>25076</v>
      </c>
      <c r="AG3943" s="8" t="s">
        <v>7942</v>
      </c>
      <c r="AH3943" s="8" t="s">
        <v>65</v>
      </c>
      <c r="AI3943" s="8" t="s">
        <v>18832</v>
      </c>
      <c r="AJ3943" s="8"/>
      <c r="AK3943" s="8" t="s">
        <v>25077</v>
      </c>
      <c r="AL3943" s="8" t="s">
        <v>910</v>
      </c>
      <c r="AM3943" s="8" t="s">
        <v>9236</v>
      </c>
      <c r="AN3943" s="8" t="s">
        <v>25078</v>
      </c>
      <c r="AO3943" s="8" t="s">
        <v>25079</v>
      </c>
      <c r="AP3943" s="29" t="s">
        <v>25076</v>
      </c>
      <c r="AQ3943" s="11">
        <v>1809.0</v>
      </c>
    </row>
    <row r="3944">
      <c r="A3944" s="8" t="str">
        <f t="shared" si="1"/>
        <v>Brian Slater</v>
      </c>
      <c r="B3944" s="8" t="s">
        <v>25091</v>
      </c>
      <c r="C3944" s="51" t="s">
        <v>25043</v>
      </c>
      <c r="D3944" s="2" t="s">
        <v>7932</v>
      </c>
      <c r="E3944" s="8" t="s">
        <v>786</v>
      </c>
      <c r="F3944" s="8" t="s">
        <v>46</v>
      </c>
      <c r="G3944" s="51" t="s">
        <v>19294</v>
      </c>
      <c r="H3944" s="8" t="s">
        <v>25092</v>
      </c>
      <c r="I3944" s="8" t="s">
        <v>2373</v>
      </c>
      <c r="J3944" s="10">
        <v>3.28</v>
      </c>
      <c r="K3944" s="8" t="s">
        <v>25093</v>
      </c>
      <c r="L3944" s="8"/>
      <c r="M3944" s="8"/>
      <c r="N3944" s="51" t="s">
        <v>25094</v>
      </c>
      <c r="O3944" s="57" t="s">
        <v>52</v>
      </c>
      <c r="P3944" s="51"/>
      <c r="Q3944" s="51"/>
      <c r="R3944" s="57" t="s">
        <v>331</v>
      </c>
      <c r="S3944" s="57" t="s">
        <v>23504</v>
      </c>
      <c r="T3944" s="11" t="str">
        <f t="shared" si="2"/>
        <v>Brian Slater</v>
      </c>
      <c r="U3944" s="57" t="s">
        <v>55</v>
      </c>
      <c r="V3944" s="51" t="s">
        <v>25095</v>
      </c>
      <c r="W3944" s="57" t="s">
        <v>25096</v>
      </c>
      <c r="X3944" s="51" t="s">
        <v>25097</v>
      </c>
      <c r="Y3944" s="56" t="s">
        <v>25098</v>
      </c>
      <c r="Z3944" s="56" t="s">
        <v>25099</v>
      </c>
      <c r="AA3944" s="51" t="s">
        <v>60</v>
      </c>
      <c r="AB3944" s="56" t="s">
        <v>25100</v>
      </c>
      <c r="AC3944" s="56" t="s">
        <v>25101</v>
      </c>
      <c r="AD3944" s="56" t="s">
        <v>25102</v>
      </c>
      <c r="AE3944" s="51" t="s">
        <v>25103</v>
      </c>
      <c r="AF3944" s="8" t="s">
        <v>25104</v>
      </c>
      <c r="AG3944" s="8" t="s">
        <v>7942</v>
      </c>
      <c r="AH3944" s="13" t="s">
        <v>65</v>
      </c>
      <c r="AI3944" s="8" t="s">
        <v>18832</v>
      </c>
      <c r="AJ3944" s="8"/>
      <c r="AK3944" s="8" t="s">
        <v>25105</v>
      </c>
      <c r="AL3944" s="8" t="s">
        <v>910</v>
      </c>
      <c r="AM3944" s="8" t="s">
        <v>1115</v>
      </c>
      <c r="AN3944" s="8" t="s">
        <v>25106</v>
      </c>
      <c r="AO3944" s="8" t="s">
        <v>25107</v>
      </c>
      <c r="AP3944" s="52" t="s">
        <v>25104</v>
      </c>
      <c r="AQ3944" s="11">
        <v>2170.0</v>
      </c>
    </row>
    <row r="3945">
      <c r="A3945" s="8" t="str">
        <f t="shared" si="1"/>
        <v>Terry Wickham</v>
      </c>
      <c r="B3945" s="51" t="s">
        <v>25091</v>
      </c>
      <c r="C3945" s="51" t="s">
        <v>25043</v>
      </c>
      <c r="D3945" s="2" t="s">
        <v>7932</v>
      </c>
      <c r="E3945" s="8" t="s">
        <v>786</v>
      </c>
      <c r="F3945" s="8" t="s">
        <v>46</v>
      </c>
      <c r="G3945" s="51" t="s">
        <v>19294</v>
      </c>
      <c r="H3945" s="8" t="s">
        <v>25092</v>
      </c>
      <c r="I3945" s="8" t="s">
        <v>2373</v>
      </c>
      <c r="J3945" s="10">
        <v>3.28</v>
      </c>
      <c r="K3945" s="8" t="s">
        <v>25093</v>
      </c>
      <c r="L3945" s="8"/>
      <c r="M3945" s="8"/>
      <c r="N3945" s="51" t="s">
        <v>25108</v>
      </c>
      <c r="O3945" s="51" t="s">
        <v>52</v>
      </c>
      <c r="P3945" s="51"/>
      <c r="Q3945" s="51"/>
      <c r="R3945" s="51" t="s">
        <v>2433</v>
      </c>
      <c r="S3945" s="51" t="s">
        <v>25109</v>
      </c>
      <c r="T3945" s="11" t="str">
        <f t="shared" si="2"/>
        <v>Terry Wickham</v>
      </c>
      <c r="U3945" s="57" t="s">
        <v>2834</v>
      </c>
      <c r="V3945" s="51" t="s">
        <v>25110</v>
      </c>
      <c r="W3945" s="51"/>
      <c r="X3945" s="94" t="s">
        <v>25097</v>
      </c>
      <c r="Y3945" s="51" t="s">
        <v>60</v>
      </c>
      <c r="Z3945" s="51" t="s">
        <v>60</v>
      </c>
      <c r="AA3945" s="51" t="s">
        <v>60</v>
      </c>
      <c r="AB3945" s="56" t="s">
        <v>25100</v>
      </c>
      <c r="AC3945" s="51" t="s">
        <v>60</v>
      </c>
      <c r="AD3945" s="51" t="s">
        <v>60</v>
      </c>
      <c r="AE3945" s="51" t="s">
        <v>25103</v>
      </c>
      <c r="AF3945" s="8" t="s">
        <v>25104</v>
      </c>
      <c r="AG3945" s="8" t="s">
        <v>7942</v>
      </c>
      <c r="AH3945" s="8" t="s">
        <v>65</v>
      </c>
      <c r="AI3945" s="8" t="s">
        <v>233</v>
      </c>
      <c r="AJ3945" s="8"/>
      <c r="AK3945" s="8" t="s">
        <v>25105</v>
      </c>
      <c r="AL3945" s="8" t="s">
        <v>910</v>
      </c>
      <c r="AM3945" s="8" t="s">
        <v>1115</v>
      </c>
      <c r="AN3945" s="8" t="s">
        <v>25106</v>
      </c>
      <c r="AO3945" s="8" t="s">
        <v>25111</v>
      </c>
      <c r="AP3945" s="29" t="s">
        <v>25104</v>
      </c>
      <c r="AQ3945" s="11">
        <v>2170.0</v>
      </c>
    </row>
    <row r="3946">
      <c r="A3946" s="8" t="str">
        <f t="shared" si="1"/>
        <v>Jade Jordan</v>
      </c>
      <c r="B3946" s="51" t="s">
        <v>25091</v>
      </c>
      <c r="C3946" s="51" t="s">
        <v>25043</v>
      </c>
      <c r="D3946" s="2" t="s">
        <v>7932</v>
      </c>
      <c r="E3946" s="51" t="s">
        <v>786</v>
      </c>
      <c r="F3946" s="51" t="s">
        <v>46</v>
      </c>
      <c r="G3946" s="51" t="s">
        <v>19294</v>
      </c>
      <c r="H3946" s="51" t="s">
        <v>25092</v>
      </c>
      <c r="I3946" s="51" t="s">
        <v>2373</v>
      </c>
      <c r="J3946" s="66">
        <v>3.28</v>
      </c>
      <c r="K3946" s="51" t="s">
        <v>25093</v>
      </c>
      <c r="L3946" s="51" t="s">
        <v>86</v>
      </c>
      <c r="M3946" s="51" t="s">
        <v>86</v>
      </c>
      <c r="N3946" s="51" t="s">
        <v>25112</v>
      </c>
      <c r="O3946" s="51" t="s">
        <v>52</v>
      </c>
      <c r="P3946" s="51"/>
      <c r="Q3946" s="51"/>
      <c r="R3946" s="51" t="s">
        <v>25113</v>
      </c>
      <c r="S3946" s="51" t="s">
        <v>1841</v>
      </c>
      <c r="T3946" s="11" t="str">
        <f t="shared" si="2"/>
        <v>Jade Jordan</v>
      </c>
      <c r="U3946" s="51" t="s">
        <v>1125</v>
      </c>
      <c r="V3946" s="51" t="s">
        <v>86</v>
      </c>
      <c r="W3946" s="51" t="s">
        <v>86</v>
      </c>
      <c r="X3946" s="51" t="s">
        <v>25103</v>
      </c>
      <c r="Y3946" s="51" t="s">
        <v>60</v>
      </c>
      <c r="Z3946" s="56" t="s">
        <v>25114</v>
      </c>
      <c r="AA3946" s="51" t="s">
        <v>60</v>
      </c>
      <c r="AB3946" s="56" t="s">
        <v>25100</v>
      </c>
      <c r="AC3946" s="56" t="s">
        <v>25115</v>
      </c>
      <c r="AD3946" s="56" t="s">
        <v>25116</v>
      </c>
      <c r="AE3946" s="51" t="s">
        <v>25103</v>
      </c>
      <c r="AF3946" s="51" t="s">
        <v>25104</v>
      </c>
      <c r="AG3946" s="51" t="s">
        <v>7942</v>
      </c>
      <c r="AH3946" s="51" t="s">
        <v>65</v>
      </c>
      <c r="AI3946" s="51" t="s">
        <v>18832</v>
      </c>
      <c r="AJ3946" s="51" t="s">
        <v>86</v>
      </c>
      <c r="AK3946" s="51" t="s">
        <v>25105</v>
      </c>
      <c r="AL3946" s="51" t="s">
        <v>910</v>
      </c>
      <c r="AM3946" s="51" t="s">
        <v>1115</v>
      </c>
      <c r="AN3946" s="51" t="s">
        <v>25106</v>
      </c>
      <c r="AO3946" s="51" t="s">
        <v>25111</v>
      </c>
      <c r="AP3946" s="67" t="s">
        <v>25104</v>
      </c>
      <c r="AQ3946" s="68">
        <v>2170.0</v>
      </c>
    </row>
    <row r="3947">
      <c r="A3947" s="8" t="str">
        <f t="shared" si="1"/>
        <v>William Helms</v>
      </c>
      <c r="B3947" s="51" t="s">
        <v>25091</v>
      </c>
      <c r="C3947" s="51" t="s">
        <v>25043</v>
      </c>
      <c r="D3947" s="2" t="s">
        <v>7932</v>
      </c>
      <c r="E3947" s="8" t="s">
        <v>786</v>
      </c>
      <c r="F3947" s="8" t="s">
        <v>46</v>
      </c>
      <c r="G3947" s="51" t="s">
        <v>19294</v>
      </c>
      <c r="H3947" s="8" t="s">
        <v>25092</v>
      </c>
      <c r="I3947" s="8" t="s">
        <v>2373</v>
      </c>
      <c r="J3947" s="10">
        <v>3.28</v>
      </c>
      <c r="K3947" s="8" t="s">
        <v>25093</v>
      </c>
      <c r="L3947" s="8"/>
      <c r="M3947" s="8"/>
      <c r="N3947" s="51" t="s">
        <v>25117</v>
      </c>
      <c r="O3947" s="51" t="s">
        <v>52</v>
      </c>
      <c r="P3947" s="51"/>
      <c r="Q3947" s="51"/>
      <c r="R3947" s="51" t="s">
        <v>25118</v>
      </c>
      <c r="S3947" s="51" t="s">
        <v>25119</v>
      </c>
      <c r="T3947" s="11" t="str">
        <f t="shared" si="2"/>
        <v>William Helms</v>
      </c>
      <c r="U3947" s="57" t="s">
        <v>106</v>
      </c>
      <c r="V3947" s="51" t="s">
        <v>25120</v>
      </c>
      <c r="W3947" s="51" t="s">
        <v>25121</v>
      </c>
      <c r="X3947" s="94" t="s">
        <v>25097</v>
      </c>
      <c r="Y3947" s="56" t="s">
        <v>25122</v>
      </c>
      <c r="Z3947" s="51" t="s">
        <v>60</v>
      </c>
      <c r="AA3947" s="56" t="s">
        <v>25123</v>
      </c>
      <c r="AB3947" s="56" t="s">
        <v>25100</v>
      </c>
      <c r="AC3947" s="51" t="s">
        <v>60</v>
      </c>
      <c r="AD3947" s="51" t="s">
        <v>60</v>
      </c>
      <c r="AE3947" s="51" t="s">
        <v>25103</v>
      </c>
      <c r="AF3947" s="8" t="s">
        <v>25104</v>
      </c>
      <c r="AG3947" s="8" t="s">
        <v>7942</v>
      </c>
      <c r="AH3947" s="8" t="s">
        <v>65</v>
      </c>
      <c r="AI3947" s="8" t="s">
        <v>233</v>
      </c>
      <c r="AJ3947" s="8"/>
      <c r="AK3947" s="8" t="s">
        <v>25105</v>
      </c>
      <c r="AL3947" s="8" t="s">
        <v>910</v>
      </c>
      <c r="AM3947" s="8" t="s">
        <v>1115</v>
      </c>
      <c r="AN3947" s="8" t="s">
        <v>25106</v>
      </c>
      <c r="AO3947" s="8" t="s">
        <v>25111</v>
      </c>
      <c r="AP3947" s="29" t="s">
        <v>25104</v>
      </c>
      <c r="AQ3947" s="11">
        <v>2170.0</v>
      </c>
    </row>
    <row r="3948">
      <c r="A3948" s="8" t="str">
        <f t="shared" si="1"/>
        <v>Bill Dunn</v>
      </c>
      <c r="B3948" s="51" t="s">
        <v>25124</v>
      </c>
      <c r="C3948" s="51" t="s">
        <v>25043</v>
      </c>
      <c r="D3948" s="2" t="s">
        <v>7932</v>
      </c>
      <c r="E3948" s="13" t="s">
        <v>25125</v>
      </c>
      <c r="F3948" s="8" t="s">
        <v>46</v>
      </c>
      <c r="G3948" s="51" t="s">
        <v>19294</v>
      </c>
      <c r="H3948" s="8" t="s">
        <v>25126</v>
      </c>
      <c r="I3948" s="8" t="s">
        <v>2373</v>
      </c>
      <c r="J3948" s="10">
        <v>3.25</v>
      </c>
      <c r="K3948" s="8" t="s">
        <v>25127</v>
      </c>
      <c r="L3948" s="8"/>
      <c r="M3948" s="8"/>
      <c r="N3948" s="51" t="s">
        <v>25128</v>
      </c>
      <c r="O3948" s="57" t="s">
        <v>52</v>
      </c>
      <c r="P3948" s="51"/>
      <c r="Q3948" s="51"/>
      <c r="R3948" s="51" t="s">
        <v>1825</v>
      </c>
      <c r="S3948" s="51" t="s">
        <v>15335</v>
      </c>
      <c r="T3948" s="11" t="str">
        <f t="shared" si="2"/>
        <v>Bill Dunn</v>
      </c>
      <c r="U3948" s="51" t="s">
        <v>55</v>
      </c>
      <c r="V3948" s="51" t="s">
        <v>25129</v>
      </c>
      <c r="W3948" s="51" t="s">
        <v>25130</v>
      </c>
      <c r="X3948" s="94" t="s">
        <v>25131</v>
      </c>
      <c r="Y3948" s="51" t="s">
        <v>60</v>
      </c>
      <c r="Z3948" s="51" t="s">
        <v>60</v>
      </c>
      <c r="AA3948" s="51" t="s">
        <v>60</v>
      </c>
      <c r="AB3948" s="51" t="s">
        <v>60</v>
      </c>
      <c r="AC3948" s="51" t="s">
        <v>60</v>
      </c>
      <c r="AD3948" s="51" t="s">
        <v>60</v>
      </c>
      <c r="AE3948" s="51" t="s">
        <v>25132</v>
      </c>
      <c r="AF3948" s="8" t="s">
        <v>25133</v>
      </c>
      <c r="AG3948" s="8" t="s">
        <v>7942</v>
      </c>
      <c r="AH3948" s="13" t="s">
        <v>134</v>
      </c>
      <c r="AI3948" s="8" t="s">
        <v>18832</v>
      </c>
      <c r="AJ3948" s="8"/>
      <c r="AK3948" s="8" t="s">
        <v>25134</v>
      </c>
      <c r="AL3948" s="8" t="s">
        <v>8275</v>
      </c>
      <c r="AM3948" s="8" t="s">
        <v>70</v>
      </c>
      <c r="AN3948" s="8" t="s">
        <v>25135</v>
      </c>
      <c r="AO3948" s="8" t="s">
        <v>25136</v>
      </c>
      <c r="AP3948" s="29" t="s">
        <v>25133</v>
      </c>
      <c r="AQ3948" s="11">
        <v>2086.0</v>
      </c>
    </row>
    <row r="3949">
      <c r="A3949" s="8" t="str">
        <f t="shared" si="1"/>
        <v>Bob Marchinko</v>
      </c>
      <c r="B3949" s="51" t="s">
        <v>25137</v>
      </c>
      <c r="C3949" s="51" t="s">
        <v>25043</v>
      </c>
      <c r="D3949" s="9" t="s">
        <v>7932</v>
      </c>
      <c r="E3949" s="8" t="s">
        <v>25138</v>
      </c>
      <c r="F3949" s="8" t="s">
        <v>46</v>
      </c>
      <c r="G3949" s="51" t="s">
        <v>19294</v>
      </c>
      <c r="H3949" s="8" t="s">
        <v>25139</v>
      </c>
      <c r="I3949" s="8" t="s">
        <v>2373</v>
      </c>
      <c r="J3949" s="10">
        <v>3.2</v>
      </c>
      <c r="K3949" s="8" t="s">
        <v>25140</v>
      </c>
      <c r="L3949" s="8"/>
      <c r="M3949" s="8"/>
      <c r="N3949" s="13" t="s">
        <v>25141</v>
      </c>
      <c r="O3949" s="51" t="s">
        <v>52</v>
      </c>
      <c r="P3949" s="51"/>
      <c r="Q3949" s="51"/>
      <c r="R3949" s="51" t="s">
        <v>251</v>
      </c>
      <c r="S3949" s="51" t="s">
        <v>25142</v>
      </c>
      <c r="T3949" s="11" t="str">
        <f t="shared" si="2"/>
        <v>Bob Marchinko</v>
      </c>
      <c r="U3949" s="13" t="s">
        <v>55</v>
      </c>
      <c r="V3949" s="13" t="s">
        <v>25143</v>
      </c>
      <c r="W3949" s="57" t="s">
        <v>25144</v>
      </c>
      <c r="X3949" s="94" t="s">
        <v>25145</v>
      </c>
      <c r="Y3949" s="51" t="s">
        <v>25146</v>
      </c>
      <c r="Z3949" s="56" t="s">
        <v>25147</v>
      </c>
      <c r="AA3949" s="51" t="s">
        <v>60</v>
      </c>
      <c r="AB3949" s="56" t="s">
        <v>25148</v>
      </c>
      <c r="AC3949" s="51" t="s">
        <v>60</v>
      </c>
      <c r="AD3949" s="56" t="s">
        <v>25149</v>
      </c>
      <c r="AE3949" s="51" t="s">
        <v>25150</v>
      </c>
      <c r="AF3949" s="8" t="s">
        <v>25151</v>
      </c>
      <c r="AG3949" s="8" t="s">
        <v>7942</v>
      </c>
      <c r="AH3949" s="8" t="s">
        <v>4581</v>
      </c>
      <c r="AI3949" s="8" t="s">
        <v>233</v>
      </c>
      <c r="AJ3949" s="8"/>
      <c r="AK3949" s="8" t="s">
        <v>10862</v>
      </c>
      <c r="AL3949" s="8" t="s">
        <v>10154</v>
      </c>
      <c r="AM3949" s="8" t="s">
        <v>5080</v>
      </c>
      <c r="AN3949" s="8" t="s">
        <v>25152</v>
      </c>
      <c r="AO3949" s="8" t="s">
        <v>25153</v>
      </c>
      <c r="AP3949" s="29" t="s">
        <v>25151</v>
      </c>
      <c r="AQ3949" s="11">
        <v>848.0</v>
      </c>
    </row>
    <row r="3950">
      <c r="A3950" s="8" t="str">
        <f t="shared" si="1"/>
        <v>John Osborne</v>
      </c>
      <c r="B3950" s="8" t="s">
        <v>25137</v>
      </c>
      <c r="C3950" s="51" t="s">
        <v>25043</v>
      </c>
      <c r="D3950" s="2" t="s">
        <v>7932</v>
      </c>
      <c r="E3950" s="51" t="s">
        <v>25138</v>
      </c>
      <c r="F3950" s="51" t="s">
        <v>46</v>
      </c>
      <c r="G3950" s="51" t="s">
        <v>19294</v>
      </c>
      <c r="H3950" s="8" t="s">
        <v>25139</v>
      </c>
      <c r="I3950" s="59" t="s">
        <v>2373</v>
      </c>
      <c r="J3950" s="60">
        <v>3.2</v>
      </c>
      <c r="K3950" s="51" t="s">
        <v>25140</v>
      </c>
      <c r="L3950" s="8"/>
      <c r="M3950" s="8"/>
      <c r="N3950" s="51" t="s">
        <v>25154</v>
      </c>
      <c r="O3950" s="51" t="s">
        <v>52</v>
      </c>
      <c r="P3950" s="51"/>
      <c r="Q3950" s="51"/>
      <c r="R3950" s="51" t="s">
        <v>1997</v>
      </c>
      <c r="S3950" s="51" t="s">
        <v>213</v>
      </c>
      <c r="T3950" s="11" t="str">
        <f t="shared" si="2"/>
        <v>John Osborne</v>
      </c>
      <c r="U3950" s="51" t="s">
        <v>106</v>
      </c>
      <c r="V3950" s="51" t="s">
        <v>25155</v>
      </c>
      <c r="W3950" s="51"/>
      <c r="X3950" s="51" t="s">
        <v>25145</v>
      </c>
      <c r="Y3950" s="51" t="s">
        <v>60</v>
      </c>
      <c r="Z3950" s="56" t="s">
        <v>25147</v>
      </c>
      <c r="AA3950" s="51" t="s">
        <v>60</v>
      </c>
      <c r="AB3950" s="56" t="s">
        <v>25148</v>
      </c>
      <c r="AC3950" s="56" t="s">
        <v>25156</v>
      </c>
      <c r="AD3950" s="56" t="s">
        <v>25149</v>
      </c>
      <c r="AE3950" s="51" t="s">
        <v>25150</v>
      </c>
      <c r="AF3950" s="51" t="s">
        <v>25151</v>
      </c>
      <c r="AG3950" s="51" t="s">
        <v>7942</v>
      </c>
      <c r="AH3950" s="51" t="s">
        <v>4581</v>
      </c>
      <c r="AI3950" s="59" t="s">
        <v>18832</v>
      </c>
      <c r="AJ3950" s="51"/>
      <c r="AK3950" s="59" t="s">
        <v>10862</v>
      </c>
      <c r="AL3950" s="59" t="s">
        <v>10154</v>
      </c>
      <c r="AM3950" s="59" t="s">
        <v>5080</v>
      </c>
      <c r="AN3950" s="59" t="s">
        <v>25152</v>
      </c>
      <c r="AO3950" s="59" t="s">
        <v>25157</v>
      </c>
      <c r="AP3950" s="29" t="s">
        <v>25151</v>
      </c>
      <c r="AQ3950" s="11">
        <v>848.0</v>
      </c>
    </row>
    <row r="3951">
      <c r="A3951" s="8" t="str">
        <f t="shared" si="1"/>
        <v>Michael Williams</v>
      </c>
      <c r="B3951" s="16" t="s">
        <v>25158</v>
      </c>
      <c r="C3951" s="51" t="s">
        <v>25043</v>
      </c>
      <c r="D3951" s="79" t="s">
        <v>7932</v>
      </c>
      <c r="E3951" s="80" t="s">
        <v>8549</v>
      </c>
      <c r="F3951" s="62" t="s">
        <v>46</v>
      </c>
      <c r="G3951" s="72" t="s">
        <v>19294</v>
      </c>
      <c r="H3951" s="89">
        <v>199607.0</v>
      </c>
      <c r="I3951" s="83" t="s">
        <v>25159</v>
      </c>
      <c r="J3951" s="60">
        <v>3.8</v>
      </c>
      <c r="K3951" s="18" t="s">
        <v>25160</v>
      </c>
      <c r="L3951" s="18"/>
      <c r="M3951" s="18">
        <v>117.0</v>
      </c>
      <c r="N3951" s="61" t="s">
        <v>25161</v>
      </c>
      <c r="O3951" s="51" t="s">
        <v>52</v>
      </c>
      <c r="P3951" s="61" t="s">
        <v>207</v>
      </c>
      <c r="Q3951" s="8"/>
      <c r="R3951" s="51" t="s">
        <v>731</v>
      </c>
      <c r="S3951" s="51" t="s">
        <v>1878</v>
      </c>
      <c r="T3951" s="11" t="str">
        <f t="shared" si="2"/>
        <v>Michael Williams</v>
      </c>
      <c r="U3951" s="51" t="s">
        <v>6395</v>
      </c>
      <c r="V3951" s="51" t="s">
        <v>25162</v>
      </c>
      <c r="W3951" s="51" t="s">
        <v>25163</v>
      </c>
      <c r="X3951" s="62" t="s">
        <v>25164</v>
      </c>
      <c r="Y3951" s="62"/>
      <c r="Z3951" s="62"/>
      <c r="AA3951" s="62"/>
      <c r="AB3951" s="62"/>
      <c r="AC3951" s="62"/>
      <c r="AD3951" s="62"/>
      <c r="AE3951" s="62" t="s">
        <v>25165</v>
      </c>
      <c r="AF3951" s="80" t="s">
        <v>25166</v>
      </c>
      <c r="AG3951" s="80" t="s">
        <v>7942</v>
      </c>
      <c r="AH3951" s="72" t="s">
        <v>65</v>
      </c>
      <c r="AI3951" s="63" t="s">
        <v>18832</v>
      </c>
      <c r="AJ3951" s="77" t="s">
        <v>17110</v>
      </c>
      <c r="AK3951" s="63"/>
      <c r="AL3951" s="63"/>
      <c r="AM3951" s="60"/>
      <c r="AN3951" s="97">
        <v>0.902</v>
      </c>
      <c r="AO3951" s="98">
        <v>49466.0</v>
      </c>
      <c r="AP3951" s="41" t="s">
        <v>25166</v>
      </c>
      <c r="AQ3951" s="68">
        <v>931.0</v>
      </c>
    </row>
    <row r="3952">
      <c r="A3952" s="8" t="str">
        <f t="shared" si="1"/>
        <v>Christopher Stroup</v>
      </c>
      <c r="B3952" s="51" t="s">
        <v>25167</v>
      </c>
      <c r="C3952" s="51" t="s">
        <v>19588</v>
      </c>
      <c r="D3952" s="2" t="s">
        <v>7932</v>
      </c>
      <c r="E3952" s="8" t="s">
        <v>8416</v>
      </c>
      <c r="F3952" s="8" t="s">
        <v>46</v>
      </c>
      <c r="G3952" s="51" t="s">
        <v>19294</v>
      </c>
      <c r="H3952" s="8" t="s">
        <v>25168</v>
      </c>
      <c r="I3952" s="8" t="s">
        <v>49</v>
      </c>
      <c r="J3952" s="10">
        <v>3.5</v>
      </c>
      <c r="K3952" s="8" t="s">
        <v>25169</v>
      </c>
      <c r="L3952" s="8"/>
      <c r="M3952" s="8"/>
      <c r="N3952" s="51" t="s">
        <v>25170</v>
      </c>
      <c r="O3952" s="51" t="s">
        <v>52</v>
      </c>
      <c r="P3952" s="51"/>
      <c r="Q3952" s="51"/>
      <c r="R3952" s="51" t="s">
        <v>883</v>
      </c>
      <c r="S3952" s="51" t="s">
        <v>25171</v>
      </c>
      <c r="T3952" s="11" t="str">
        <f t="shared" si="2"/>
        <v>Christopher Stroup</v>
      </c>
      <c r="U3952" s="51" t="s">
        <v>55</v>
      </c>
      <c r="V3952" s="51" t="s">
        <v>25172</v>
      </c>
      <c r="W3952" s="51"/>
      <c r="X3952" s="51" t="s">
        <v>25173</v>
      </c>
      <c r="Y3952" s="51" t="s">
        <v>60</v>
      </c>
      <c r="Z3952" s="51" t="s">
        <v>60</v>
      </c>
      <c r="AA3952" s="51" t="s">
        <v>60</v>
      </c>
      <c r="AB3952" s="51" t="s">
        <v>60</v>
      </c>
      <c r="AC3952" s="51" t="s">
        <v>60</v>
      </c>
      <c r="AD3952" s="56" t="s">
        <v>25174</v>
      </c>
      <c r="AE3952" s="51" t="s">
        <v>25175</v>
      </c>
      <c r="AF3952" s="8" t="s">
        <v>25176</v>
      </c>
      <c r="AG3952" s="8" t="s">
        <v>7942</v>
      </c>
      <c r="AH3952" s="8" t="s">
        <v>352</v>
      </c>
      <c r="AI3952" s="8" t="s">
        <v>18832</v>
      </c>
      <c r="AJ3952" s="8"/>
      <c r="AK3952" s="8" t="s">
        <v>25177</v>
      </c>
      <c r="AL3952" s="8"/>
      <c r="AM3952" s="8" t="s">
        <v>657</v>
      </c>
      <c r="AN3952" s="8" t="s">
        <v>25178</v>
      </c>
      <c r="AO3952" s="8" t="s">
        <v>19907</v>
      </c>
      <c r="AP3952" s="29" t="s">
        <v>25176</v>
      </c>
      <c r="AQ3952" s="11">
        <v>625.0</v>
      </c>
    </row>
    <row r="3953">
      <c r="A3953" s="8" t="str">
        <f t="shared" si="1"/>
        <v>Joe Eby</v>
      </c>
      <c r="B3953" s="51" t="s">
        <v>25179</v>
      </c>
      <c r="C3953" s="51" t="s">
        <v>25180</v>
      </c>
      <c r="D3953" s="2" t="s">
        <v>8689</v>
      </c>
      <c r="E3953" s="8" t="s">
        <v>21433</v>
      </c>
      <c r="F3953" s="8" t="s">
        <v>3309</v>
      </c>
      <c r="G3953" s="51" t="s">
        <v>19294</v>
      </c>
      <c r="H3953" s="8" t="s">
        <v>25181</v>
      </c>
      <c r="I3953" s="8" t="s">
        <v>49</v>
      </c>
      <c r="J3953" s="10">
        <v>3.45</v>
      </c>
      <c r="K3953" s="8" t="s">
        <v>25182</v>
      </c>
      <c r="L3953" s="8"/>
      <c r="M3953" s="8"/>
      <c r="N3953" s="51" t="s">
        <v>25183</v>
      </c>
      <c r="O3953" s="51" t="s">
        <v>52</v>
      </c>
      <c r="P3953" s="51"/>
      <c r="Q3953" s="51"/>
      <c r="R3953" s="51" t="s">
        <v>1075</v>
      </c>
      <c r="S3953" s="51" t="s">
        <v>25184</v>
      </c>
      <c r="T3953" s="11" t="str">
        <f t="shared" si="2"/>
        <v>Joe Eby</v>
      </c>
      <c r="U3953" s="51" t="s">
        <v>55</v>
      </c>
      <c r="V3953" s="51" t="s">
        <v>25185</v>
      </c>
      <c r="W3953" s="51" t="s">
        <v>25186</v>
      </c>
      <c r="X3953" s="51" t="s">
        <v>25187</v>
      </c>
      <c r="Y3953" s="56" t="s">
        <v>25188</v>
      </c>
      <c r="Z3953" s="56" t="s">
        <v>25189</v>
      </c>
      <c r="AA3953" s="56" t="s">
        <v>25190</v>
      </c>
      <c r="AB3953" s="56" t="s">
        <v>25191</v>
      </c>
      <c r="AC3953" s="51" t="s">
        <v>60</v>
      </c>
      <c r="AD3953" s="56" t="s">
        <v>25192</v>
      </c>
      <c r="AE3953" s="51" t="s">
        <v>25193</v>
      </c>
      <c r="AF3953" s="8" t="s">
        <v>25194</v>
      </c>
      <c r="AG3953" s="8" t="s">
        <v>8704</v>
      </c>
      <c r="AH3953" s="8" t="s">
        <v>194</v>
      </c>
      <c r="AI3953" s="8" t="s">
        <v>233</v>
      </c>
      <c r="AJ3953" s="8"/>
      <c r="AK3953" s="8" t="s">
        <v>3700</v>
      </c>
      <c r="AL3953" s="8" t="s">
        <v>4944</v>
      </c>
      <c r="AM3953" s="8" t="s">
        <v>3189</v>
      </c>
      <c r="AN3953" s="8" t="s">
        <v>25195</v>
      </c>
      <c r="AO3953" s="8" t="s">
        <v>25196</v>
      </c>
      <c r="AP3953" s="29" t="s">
        <v>25194</v>
      </c>
      <c r="AQ3953" s="11">
        <v>3287.0</v>
      </c>
    </row>
    <row r="3954">
      <c r="A3954" s="8" t="str">
        <f t="shared" si="1"/>
        <v>Kim Gallavan</v>
      </c>
      <c r="B3954" s="51" t="s">
        <v>25179</v>
      </c>
      <c r="C3954" s="51" t="s">
        <v>25180</v>
      </c>
      <c r="D3954" s="2" t="s">
        <v>8689</v>
      </c>
      <c r="E3954" s="8" t="s">
        <v>21433</v>
      </c>
      <c r="F3954" s="8" t="s">
        <v>3309</v>
      </c>
      <c r="G3954" s="51" t="s">
        <v>19294</v>
      </c>
      <c r="H3954" s="8" t="s">
        <v>25181</v>
      </c>
      <c r="I3954" s="8" t="s">
        <v>49</v>
      </c>
      <c r="J3954" s="10">
        <v>3.45</v>
      </c>
      <c r="K3954" s="8" t="s">
        <v>25182</v>
      </c>
      <c r="L3954" s="8"/>
      <c r="M3954" s="8"/>
      <c r="N3954" s="51" t="s">
        <v>25197</v>
      </c>
      <c r="O3954" s="51" t="s">
        <v>52</v>
      </c>
      <c r="P3954" s="51"/>
      <c r="Q3954" s="51"/>
      <c r="R3954" s="51" t="s">
        <v>1743</v>
      </c>
      <c r="S3954" s="51" t="s">
        <v>25198</v>
      </c>
      <c r="T3954" s="11" t="str">
        <f t="shared" si="2"/>
        <v>Kim Gallavan</v>
      </c>
      <c r="U3954" s="51" t="s">
        <v>498</v>
      </c>
      <c r="V3954" s="51" t="s">
        <v>25199</v>
      </c>
      <c r="W3954" s="51" t="s">
        <v>25200</v>
      </c>
      <c r="X3954" s="51" t="s">
        <v>25187</v>
      </c>
      <c r="Y3954" s="56" t="s">
        <v>25201</v>
      </c>
      <c r="Z3954" s="56" t="s">
        <v>25189</v>
      </c>
      <c r="AA3954" s="51" t="s">
        <v>60</v>
      </c>
      <c r="AB3954" s="56" t="s">
        <v>25191</v>
      </c>
      <c r="AC3954" s="51" t="s">
        <v>60</v>
      </c>
      <c r="AD3954" s="56" t="s">
        <v>25192</v>
      </c>
      <c r="AE3954" s="51" t="s">
        <v>25193</v>
      </c>
      <c r="AF3954" s="8" t="s">
        <v>25194</v>
      </c>
      <c r="AG3954" s="8" t="s">
        <v>8704</v>
      </c>
      <c r="AH3954" s="8" t="s">
        <v>194</v>
      </c>
      <c r="AI3954" s="8" t="s">
        <v>18832</v>
      </c>
      <c r="AJ3954" s="8"/>
      <c r="AK3954" s="8" t="s">
        <v>3700</v>
      </c>
      <c r="AL3954" s="8" t="s">
        <v>4944</v>
      </c>
      <c r="AM3954" s="8" t="s">
        <v>3189</v>
      </c>
      <c r="AN3954" s="8" t="s">
        <v>25195</v>
      </c>
      <c r="AO3954" s="8" t="s">
        <v>25196</v>
      </c>
      <c r="AP3954" s="29" t="s">
        <v>25194</v>
      </c>
      <c r="AQ3954" s="11">
        <v>3287.0</v>
      </c>
    </row>
    <row r="3955">
      <c r="A3955" s="8" t="str">
        <f t="shared" si="1"/>
        <v>Zak Dysert</v>
      </c>
      <c r="B3955" s="51" t="s">
        <v>25179</v>
      </c>
      <c r="C3955" s="51" t="s">
        <v>25180</v>
      </c>
      <c r="D3955" s="2" t="s">
        <v>8689</v>
      </c>
      <c r="E3955" s="8" t="s">
        <v>21433</v>
      </c>
      <c r="F3955" s="8" t="s">
        <v>3309</v>
      </c>
      <c r="G3955" s="51" t="s">
        <v>19294</v>
      </c>
      <c r="H3955" s="8" t="s">
        <v>25181</v>
      </c>
      <c r="I3955" s="8" t="s">
        <v>49</v>
      </c>
      <c r="J3955" s="10">
        <v>3.45</v>
      </c>
      <c r="K3955" s="8" t="s">
        <v>25182</v>
      </c>
      <c r="L3955" s="8"/>
      <c r="M3955" s="8"/>
      <c r="N3955" s="13" t="s">
        <v>25202</v>
      </c>
      <c r="O3955" s="51" t="s">
        <v>52</v>
      </c>
      <c r="P3955" s="51"/>
      <c r="Q3955" s="51"/>
      <c r="R3955" s="51" t="s">
        <v>966</v>
      </c>
      <c r="S3955" s="51" t="s">
        <v>25203</v>
      </c>
      <c r="T3955" s="11" t="str">
        <f t="shared" si="2"/>
        <v>Zak Dysert</v>
      </c>
      <c r="U3955" s="13" t="s">
        <v>160</v>
      </c>
      <c r="V3955" s="8"/>
      <c r="W3955" s="8"/>
      <c r="X3955" s="51" t="s">
        <v>25187</v>
      </c>
      <c r="Y3955" s="51" t="s">
        <v>60</v>
      </c>
      <c r="Z3955" s="56" t="s">
        <v>25189</v>
      </c>
      <c r="AA3955" s="51" t="s">
        <v>60</v>
      </c>
      <c r="AB3955" s="56" t="s">
        <v>25191</v>
      </c>
      <c r="AC3955" s="51" t="s">
        <v>60</v>
      </c>
      <c r="AD3955" s="56" t="s">
        <v>25192</v>
      </c>
      <c r="AE3955" s="51" t="s">
        <v>25193</v>
      </c>
      <c r="AF3955" s="8" t="s">
        <v>25194</v>
      </c>
      <c r="AG3955" s="8" t="s">
        <v>8704</v>
      </c>
      <c r="AH3955" s="8" t="s">
        <v>194</v>
      </c>
      <c r="AI3955" s="8" t="s">
        <v>233</v>
      </c>
      <c r="AJ3955" s="8"/>
      <c r="AK3955" s="8" t="s">
        <v>3700</v>
      </c>
      <c r="AL3955" s="8" t="s">
        <v>4944</v>
      </c>
      <c r="AM3955" s="8" t="s">
        <v>3189</v>
      </c>
      <c r="AN3955" s="8" t="s">
        <v>25195</v>
      </c>
      <c r="AO3955" s="8" t="s">
        <v>25196</v>
      </c>
      <c r="AP3955" s="29" t="s">
        <v>25194</v>
      </c>
      <c r="AQ3955" s="11">
        <v>3287.0</v>
      </c>
    </row>
    <row r="3956">
      <c r="A3956" s="8" t="str">
        <f t="shared" si="1"/>
        <v>Todd Swisher</v>
      </c>
      <c r="B3956" s="51" t="s">
        <v>25179</v>
      </c>
      <c r="C3956" s="51" t="s">
        <v>25180</v>
      </c>
      <c r="D3956" s="2" t="s">
        <v>8689</v>
      </c>
      <c r="E3956" s="8" t="s">
        <v>21433</v>
      </c>
      <c r="F3956" s="8" t="s">
        <v>3309</v>
      </c>
      <c r="G3956" s="51" t="s">
        <v>19294</v>
      </c>
      <c r="H3956" s="8" t="s">
        <v>25181</v>
      </c>
      <c r="I3956" s="8" t="s">
        <v>49</v>
      </c>
      <c r="J3956" s="10">
        <v>3.45</v>
      </c>
      <c r="K3956" s="8" t="s">
        <v>25182</v>
      </c>
      <c r="L3956" s="8"/>
      <c r="M3956" s="8"/>
      <c r="N3956" s="51" t="s">
        <v>25204</v>
      </c>
      <c r="O3956" s="51" t="s">
        <v>52</v>
      </c>
      <c r="P3956" s="51"/>
      <c r="Q3956" s="51"/>
      <c r="R3956" s="51" t="s">
        <v>4891</v>
      </c>
      <c r="S3956" s="51" t="s">
        <v>25205</v>
      </c>
      <c r="T3956" s="11" t="str">
        <f t="shared" si="2"/>
        <v>Todd Swisher</v>
      </c>
      <c r="U3956" s="13" t="s">
        <v>1821</v>
      </c>
      <c r="V3956" s="51" t="s">
        <v>25206</v>
      </c>
      <c r="W3956" s="51" t="s">
        <v>25200</v>
      </c>
      <c r="X3956" s="51" t="s">
        <v>25187</v>
      </c>
      <c r="Y3956" s="51" t="s">
        <v>60</v>
      </c>
      <c r="Z3956" s="56" t="s">
        <v>25189</v>
      </c>
      <c r="AA3956" s="56" t="s">
        <v>25207</v>
      </c>
      <c r="AB3956" s="56" t="s">
        <v>25191</v>
      </c>
      <c r="AC3956" s="51" t="s">
        <v>60</v>
      </c>
      <c r="AD3956" s="56" t="s">
        <v>25192</v>
      </c>
      <c r="AE3956" s="51" t="s">
        <v>25193</v>
      </c>
      <c r="AF3956" s="8" t="s">
        <v>25194</v>
      </c>
      <c r="AG3956" s="8" t="s">
        <v>8704</v>
      </c>
      <c r="AH3956" s="8" t="s">
        <v>194</v>
      </c>
      <c r="AI3956" s="8" t="s">
        <v>233</v>
      </c>
      <c r="AJ3956" s="8"/>
      <c r="AK3956" s="8" t="s">
        <v>3700</v>
      </c>
      <c r="AL3956" s="8" t="s">
        <v>4944</v>
      </c>
      <c r="AM3956" s="8" t="s">
        <v>3189</v>
      </c>
      <c r="AN3956" s="8" t="s">
        <v>25195</v>
      </c>
      <c r="AO3956" s="8" t="s">
        <v>25196</v>
      </c>
      <c r="AP3956" s="29" t="s">
        <v>25194</v>
      </c>
      <c r="AQ3956" s="11">
        <v>3287.0</v>
      </c>
    </row>
    <row r="3957">
      <c r="A3957" s="8" t="str">
        <f t="shared" si="1"/>
        <v>Mike Murphy</v>
      </c>
      <c r="B3957" s="8" t="s">
        <v>25179</v>
      </c>
      <c r="C3957" s="51" t="s">
        <v>25180</v>
      </c>
      <c r="D3957" s="2" t="s">
        <v>8689</v>
      </c>
      <c r="E3957" s="13" t="s">
        <v>21433</v>
      </c>
      <c r="F3957" s="13" t="s">
        <v>3309</v>
      </c>
      <c r="G3957" s="51" t="s">
        <v>19294</v>
      </c>
      <c r="H3957" s="8" t="s">
        <v>25181</v>
      </c>
      <c r="I3957" s="8" t="s">
        <v>49</v>
      </c>
      <c r="J3957" s="10">
        <v>3.45</v>
      </c>
      <c r="K3957" s="8" t="s">
        <v>25182</v>
      </c>
      <c r="L3957" s="8"/>
      <c r="M3957" s="8"/>
      <c r="N3957" s="51" t="s">
        <v>25208</v>
      </c>
      <c r="O3957" s="51" t="s">
        <v>52</v>
      </c>
      <c r="P3957" s="51"/>
      <c r="Q3957" s="51"/>
      <c r="R3957" s="57" t="s">
        <v>1237</v>
      </c>
      <c r="S3957" s="57" t="s">
        <v>54</v>
      </c>
      <c r="T3957" s="11" t="str">
        <f t="shared" si="2"/>
        <v>Mike Murphy</v>
      </c>
      <c r="U3957" s="13" t="s">
        <v>247</v>
      </c>
      <c r="V3957" s="57" t="s">
        <v>25209</v>
      </c>
      <c r="W3957" s="57" t="s">
        <v>25200</v>
      </c>
      <c r="X3957" s="51" t="s">
        <v>25187</v>
      </c>
      <c r="Y3957" s="51" t="s">
        <v>60</v>
      </c>
      <c r="Z3957" s="56" t="s">
        <v>25189</v>
      </c>
      <c r="AA3957" s="51" t="s">
        <v>60</v>
      </c>
      <c r="AB3957" s="56" t="s">
        <v>25191</v>
      </c>
      <c r="AC3957" s="51" t="s">
        <v>60</v>
      </c>
      <c r="AD3957" s="56" t="s">
        <v>25192</v>
      </c>
      <c r="AE3957" s="51" t="s">
        <v>25193</v>
      </c>
      <c r="AF3957" s="13" t="s">
        <v>25194</v>
      </c>
      <c r="AG3957" s="13" t="s">
        <v>8704</v>
      </c>
      <c r="AH3957" s="8" t="s">
        <v>194</v>
      </c>
      <c r="AI3957" s="8" t="s">
        <v>18832</v>
      </c>
      <c r="AJ3957" s="8"/>
      <c r="AK3957" s="8" t="s">
        <v>3700</v>
      </c>
      <c r="AL3957" s="8" t="s">
        <v>4944</v>
      </c>
      <c r="AM3957" s="8" t="s">
        <v>3189</v>
      </c>
      <c r="AN3957" s="8" t="s">
        <v>25195</v>
      </c>
      <c r="AO3957" s="8" t="s">
        <v>25210</v>
      </c>
      <c r="AP3957" s="14" t="s">
        <v>25194</v>
      </c>
      <c r="AQ3957" s="11">
        <v>3287.0</v>
      </c>
    </row>
    <row r="3958">
      <c r="A3958" s="8" t="str">
        <f t="shared" si="1"/>
        <v>Matt Ludwig</v>
      </c>
      <c r="B3958" s="8" t="s">
        <v>25179</v>
      </c>
      <c r="C3958" s="51" t="s">
        <v>25180</v>
      </c>
      <c r="D3958" s="2" t="s">
        <v>8689</v>
      </c>
      <c r="E3958" s="8" t="s">
        <v>21433</v>
      </c>
      <c r="F3958" s="8" t="s">
        <v>3309</v>
      </c>
      <c r="G3958" s="51" t="s">
        <v>19294</v>
      </c>
      <c r="H3958" s="8" t="s">
        <v>25181</v>
      </c>
      <c r="I3958" s="8" t="s">
        <v>49</v>
      </c>
      <c r="J3958" s="10">
        <v>3.45</v>
      </c>
      <c r="K3958" s="8" t="s">
        <v>25182</v>
      </c>
      <c r="L3958" s="8"/>
      <c r="M3958" s="8"/>
      <c r="N3958" s="51" t="s">
        <v>25211</v>
      </c>
      <c r="O3958" s="57" t="s">
        <v>52</v>
      </c>
      <c r="P3958" s="51"/>
      <c r="Q3958" s="51"/>
      <c r="R3958" s="57" t="s">
        <v>771</v>
      </c>
      <c r="S3958" s="57" t="s">
        <v>25212</v>
      </c>
      <c r="T3958" s="11" t="str">
        <f t="shared" si="2"/>
        <v>Matt Ludwig</v>
      </c>
      <c r="U3958" s="57" t="s">
        <v>247</v>
      </c>
      <c r="V3958" s="51"/>
      <c r="W3958" s="51"/>
      <c r="X3958" s="51" t="s">
        <v>25187</v>
      </c>
      <c r="Y3958" s="51" t="s">
        <v>60</v>
      </c>
      <c r="Z3958" s="56" t="s">
        <v>25189</v>
      </c>
      <c r="AA3958" s="51" t="s">
        <v>60</v>
      </c>
      <c r="AB3958" s="56" t="s">
        <v>25191</v>
      </c>
      <c r="AC3958" s="51" t="s">
        <v>60</v>
      </c>
      <c r="AD3958" s="56" t="s">
        <v>25192</v>
      </c>
      <c r="AE3958" s="51" t="s">
        <v>25193</v>
      </c>
      <c r="AF3958" s="8" t="s">
        <v>25194</v>
      </c>
      <c r="AG3958" s="8" t="s">
        <v>8704</v>
      </c>
      <c r="AH3958" s="8" t="s">
        <v>194</v>
      </c>
      <c r="AI3958" s="8" t="s">
        <v>18832</v>
      </c>
      <c r="AJ3958" s="8"/>
      <c r="AK3958" s="8" t="s">
        <v>3700</v>
      </c>
      <c r="AL3958" s="8" t="s">
        <v>4944</v>
      </c>
      <c r="AM3958" s="8" t="s">
        <v>3189</v>
      </c>
      <c r="AN3958" s="8" t="s">
        <v>25195</v>
      </c>
      <c r="AO3958" s="8" t="s">
        <v>25210</v>
      </c>
      <c r="AP3958" s="14" t="s">
        <v>25194</v>
      </c>
      <c r="AQ3958" s="11">
        <v>3287.0</v>
      </c>
    </row>
    <row r="3959">
      <c r="A3959" s="8" t="str">
        <f t="shared" si="1"/>
        <v>Alesha Metzger</v>
      </c>
      <c r="B3959" s="51" t="s">
        <v>25179</v>
      </c>
      <c r="C3959" s="51" t="s">
        <v>25180</v>
      </c>
      <c r="D3959" s="2" t="s">
        <v>8689</v>
      </c>
      <c r="E3959" s="8" t="s">
        <v>21433</v>
      </c>
      <c r="F3959" s="8" t="s">
        <v>3309</v>
      </c>
      <c r="G3959" s="51" t="s">
        <v>19294</v>
      </c>
      <c r="H3959" s="8" t="s">
        <v>25181</v>
      </c>
      <c r="I3959" s="8" t="s">
        <v>49</v>
      </c>
      <c r="J3959" s="10">
        <v>3.45</v>
      </c>
      <c r="K3959" s="8" t="s">
        <v>25182</v>
      </c>
      <c r="L3959" s="8"/>
      <c r="M3959" s="8"/>
      <c r="N3959" s="13" t="s">
        <v>25213</v>
      </c>
      <c r="O3959" s="51" t="s">
        <v>52</v>
      </c>
      <c r="P3959" s="51"/>
      <c r="Q3959" s="51"/>
      <c r="R3959" s="51" t="s">
        <v>25214</v>
      </c>
      <c r="S3959" s="51" t="s">
        <v>25215</v>
      </c>
      <c r="T3959" s="11" t="str">
        <f t="shared" si="2"/>
        <v>Alesha Metzger</v>
      </c>
      <c r="U3959" s="13" t="s">
        <v>106</v>
      </c>
      <c r="V3959" s="8"/>
      <c r="W3959" s="8"/>
      <c r="X3959" s="51" t="s">
        <v>25187</v>
      </c>
      <c r="Y3959" s="51" t="s">
        <v>60</v>
      </c>
      <c r="Z3959" s="56" t="s">
        <v>25189</v>
      </c>
      <c r="AA3959" s="51" t="s">
        <v>60</v>
      </c>
      <c r="AB3959" s="56" t="s">
        <v>25191</v>
      </c>
      <c r="AC3959" s="51" t="s">
        <v>60</v>
      </c>
      <c r="AD3959" s="56" t="s">
        <v>25192</v>
      </c>
      <c r="AE3959" s="51" t="s">
        <v>25193</v>
      </c>
      <c r="AF3959" s="8" t="s">
        <v>25194</v>
      </c>
      <c r="AG3959" s="8" t="s">
        <v>8704</v>
      </c>
      <c r="AH3959" s="8" t="s">
        <v>194</v>
      </c>
      <c r="AI3959" s="8" t="s">
        <v>233</v>
      </c>
      <c r="AJ3959" s="8"/>
      <c r="AK3959" s="8" t="s">
        <v>3700</v>
      </c>
      <c r="AL3959" s="8" t="s">
        <v>4944</v>
      </c>
      <c r="AM3959" s="8" t="s">
        <v>3189</v>
      </c>
      <c r="AN3959" s="8" t="s">
        <v>25195</v>
      </c>
      <c r="AO3959" s="8" t="s">
        <v>25196</v>
      </c>
      <c r="AP3959" s="29" t="s">
        <v>25194</v>
      </c>
      <c r="AQ3959" s="11">
        <v>3287.0</v>
      </c>
    </row>
    <row r="3960">
      <c r="A3960" s="8" t="str">
        <f t="shared" si="1"/>
        <v>Julian Johnson-Millan</v>
      </c>
      <c r="B3960" s="51" t="s">
        <v>25179</v>
      </c>
      <c r="C3960" s="51" t="s">
        <v>25180</v>
      </c>
      <c r="D3960" s="2" t="s">
        <v>8689</v>
      </c>
      <c r="E3960" s="8" t="s">
        <v>21433</v>
      </c>
      <c r="F3960" s="8" t="s">
        <v>3309</v>
      </c>
      <c r="G3960" s="51" t="s">
        <v>19294</v>
      </c>
      <c r="H3960" s="8" t="s">
        <v>25181</v>
      </c>
      <c r="I3960" s="8" t="s">
        <v>49</v>
      </c>
      <c r="J3960" s="10">
        <v>3.45</v>
      </c>
      <c r="K3960" s="8" t="s">
        <v>25182</v>
      </c>
      <c r="L3960" s="8"/>
      <c r="M3960" s="8"/>
      <c r="N3960" s="51" t="s">
        <v>25216</v>
      </c>
      <c r="O3960" s="51" t="s">
        <v>52</v>
      </c>
      <c r="P3960" s="51"/>
      <c r="Q3960" s="51"/>
      <c r="R3960" s="51" t="s">
        <v>3818</v>
      </c>
      <c r="S3960" s="51" t="s">
        <v>25217</v>
      </c>
      <c r="T3960" s="11" t="str">
        <f t="shared" si="2"/>
        <v>Julian Johnson-Millan</v>
      </c>
      <c r="U3960" s="51" t="s">
        <v>80</v>
      </c>
      <c r="V3960" s="51" t="s">
        <v>25218</v>
      </c>
      <c r="W3960" s="51" t="s">
        <v>25219</v>
      </c>
      <c r="X3960" s="51" t="s">
        <v>25187</v>
      </c>
      <c r="Y3960" s="51" t="s">
        <v>60</v>
      </c>
      <c r="Z3960" s="56" t="s">
        <v>25189</v>
      </c>
      <c r="AA3960" s="51" t="s">
        <v>60</v>
      </c>
      <c r="AB3960" s="56" t="s">
        <v>25191</v>
      </c>
      <c r="AC3960" s="51" t="s">
        <v>60</v>
      </c>
      <c r="AD3960" s="56" t="s">
        <v>25192</v>
      </c>
      <c r="AE3960" s="51" t="s">
        <v>25193</v>
      </c>
      <c r="AF3960" s="8" t="s">
        <v>25194</v>
      </c>
      <c r="AG3960" s="8" t="s">
        <v>8704</v>
      </c>
      <c r="AH3960" s="8" t="s">
        <v>194</v>
      </c>
      <c r="AI3960" s="8" t="s">
        <v>18832</v>
      </c>
      <c r="AJ3960" s="8"/>
      <c r="AK3960" s="8" t="s">
        <v>3700</v>
      </c>
      <c r="AL3960" s="8" t="s">
        <v>4944</v>
      </c>
      <c r="AM3960" s="8" t="s">
        <v>3189</v>
      </c>
      <c r="AN3960" s="8" t="s">
        <v>25195</v>
      </c>
      <c r="AO3960" s="8" t="s">
        <v>25196</v>
      </c>
      <c r="AP3960" s="29" t="s">
        <v>25194</v>
      </c>
      <c r="AQ3960" s="11">
        <v>3287.0</v>
      </c>
    </row>
    <row r="3961">
      <c r="A3961" s="8" t="str">
        <f t="shared" si="1"/>
        <v>Chris Scott</v>
      </c>
      <c r="B3961" s="51" t="s">
        <v>25220</v>
      </c>
      <c r="C3961" s="51" t="s">
        <v>20822</v>
      </c>
      <c r="D3961" s="2" t="s">
        <v>8689</v>
      </c>
      <c r="E3961" s="8" t="s">
        <v>25221</v>
      </c>
      <c r="F3961" s="8" t="s">
        <v>3309</v>
      </c>
      <c r="G3961" s="51" t="s">
        <v>19294</v>
      </c>
      <c r="H3961" s="8" t="s">
        <v>25222</v>
      </c>
      <c r="I3961" s="8" t="s">
        <v>25223</v>
      </c>
      <c r="J3961" s="10">
        <v>3.23</v>
      </c>
      <c r="K3961" s="8" t="s">
        <v>25224</v>
      </c>
      <c r="L3961" s="8"/>
      <c r="M3961" s="8"/>
      <c r="N3961" s="51" t="s">
        <v>25225</v>
      </c>
      <c r="O3961" s="51" t="s">
        <v>52</v>
      </c>
      <c r="P3961" s="51"/>
      <c r="Q3961" s="51"/>
      <c r="R3961" s="51" t="s">
        <v>791</v>
      </c>
      <c r="S3961" s="51" t="s">
        <v>147</v>
      </c>
      <c r="T3961" s="11" t="str">
        <f t="shared" si="2"/>
        <v>Chris Scott</v>
      </c>
      <c r="U3961" s="51" t="s">
        <v>55</v>
      </c>
      <c r="V3961" s="51" t="s">
        <v>25226</v>
      </c>
      <c r="W3961" s="51" t="s">
        <v>25227</v>
      </c>
      <c r="X3961" s="51" t="s">
        <v>25228</v>
      </c>
      <c r="Y3961" s="51" t="s">
        <v>60</v>
      </c>
      <c r="Z3961" s="56" t="s">
        <v>25229</v>
      </c>
      <c r="AA3961" s="51" t="s">
        <v>60</v>
      </c>
      <c r="AB3961" s="56" t="s">
        <v>25230</v>
      </c>
      <c r="AC3961" s="51" t="s">
        <v>60</v>
      </c>
      <c r="AD3961" s="56" t="s">
        <v>25231</v>
      </c>
      <c r="AE3961" s="51" t="s">
        <v>25232</v>
      </c>
      <c r="AF3961" s="8" t="s">
        <v>25221</v>
      </c>
      <c r="AG3961" s="8" t="s">
        <v>8704</v>
      </c>
      <c r="AH3961" s="8" t="s">
        <v>4581</v>
      </c>
      <c r="AI3961" s="8" t="s">
        <v>18832</v>
      </c>
      <c r="AJ3961" s="8"/>
      <c r="AK3961" s="8"/>
      <c r="AL3961" s="8"/>
      <c r="AM3961" s="8"/>
      <c r="AN3961" s="8" t="s">
        <v>25233</v>
      </c>
      <c r="AO3961" s="8" t="s">
        <v>25234</v>
      </c>
      <c r="AP3961" s="29" t="s">
        <v>25221</v>
      </c>
      <c r="AQ3961" s="11">
        <v>865.0</v>
      </c>
    </row>
    <row r="3962">
      <c r="A3962" s="8" t="str">
        <f t="shared" si="1"/>
        <v>Connor Gulick</v>
      </c>
      <c r="B3962" s="51" t="s">
        <v>25220</v>
      </c>
      <c r="C3962" s="51" t="s">
        <v>20822</v>
      </c>
      <c r="D3962" s="2" t="s">
        <v>8689</v>
      </c>
      <c r="E3962" s="8" t="s">
        <v>25221</v>
      </c>
      <c r="F3962" s="8" t="s">
        <v>3309</v>
      </c>
      <c r="G3962" s="51" t="s">
        <v>19294</v>
      </c>
      <c r="H3962" s="8" t="s">
        <v>25222</v>
      </c>
      <c r="I3962" s="8" t="s">
        <v>25223</v>
      </c>
      <c r="J3962" s="10">
        <v>3.23</v>
      </c>
      <c r="K3962" s="8" t="s">
        <v>25224</v>
      </c>
      <c r="L3962" s="8"/>
      <c r="M3962" s="8"/>
      <c r="N3962" s="51" t="s">
        <v>25235</v>
      </c>
      <c r="O3962" s="51" t="s">
        <v>52</v>
      </c>
      <c r="P3962" s="51"/>
      <c r="Q3962" s="51"/>
      <c r="R3962" s="51" t="s">
        <v>2240</v>
      </c>
      <c r="S3962" s="51" t="s">
        <v>25236</v>
      </c>
      <c r="T3962" s="11" t="str">
        <f t="shared" si="2"/>
        <v>Connor Gulick</v>
      </c>
      <c r="U3962" s="51" t="s">
        <v>106</v>
      </c>
      <c r="V3962" s="51" t="s">
        <v>25237</v>
      </c>
      <c r="W3962" s="51" t="s">
        <v>25238</v>
      </c>
      <c r="X3962" s="94" t="s">
        <v>25228</v>
      </c>
      <c r="Y3962" s="51" t="s">
        <v>60</v>
      </c>
      <c r="Z3962" s="56" t="s">
        <v>25229</v>
      </c>
      <c r="AA3962" s="51" t="s">
        <v>60</v>
      </c>
      <c r="AB3962" s="56" t="s">
        <v>25230</v>
      </c>
      <c r="AC3962" s="51" t="s">
        <v>60</v>
      </c>
      <c r="AD3962" s="56" t="s">
        <v>25231</v>
      </c>
      <c r="AE3962" s="51" t="s">
        <v>25232</v>
      </c>
      <c r="AF3962" s="8" t="s">
        <v>25221</v>
      </c>
      <c r="AG3962" s="8" t="s">
        <v>8704</v>
      </c>
      <c r="AH3962" s="8" t="s">
        <v>4581</v>
      </c>
      <c r="AI3962" s="8" t="s">
        <v>233</v>
      </c>
      <c r="AJ3962" s="8"/>
      <c r="AK3962" s="8"/>
      <c r="AL3962" s="8"/>
      <c r="AM3962" s="8"/>
      <c r="AN3962" s="8" t="s">
        <v>25233</v>
      </c>
      <c r="AO3962" s="8" t="s">
        <v>25234</v>
      </c>
      <c r="AP3962" s="29" t="s">
        <v>25221</v>
      </c>
      <c r="AQ3962" s="11">
        <v>865.0</v>
      </c>
    </row>
    <row r="3963">
      <c r="A3963" s="8" t="str">
        <f t="shared" si="1"/>
        <v>Chadd Pierce</v>
      </c>
      <c r="B3963" s="8" t="s">
        <v>25239</v>
      </c>
      <c r="C3963" s="51" t="s">
        <v>25180</v>
      </c>
      <c r="D3963" s="9" t="s">
        <v>8689</v>
      </c>
      <c r="E3963" s="8" t="s">
        <v>8767</v>
      </c>
      <c r="F3963" s="8" t="s">
        <v>3309</v>
      </c>
      <c r="G3963" s="8" t="s">
        <v>19294</v>
      </c>
      <c r="H3963" s="8" t="s">
        <v>25240</v>
      </c>
      <c r="I3963" s="8" t="s">
        <v>16552</v>
      </c>
      <c r="J3963" s="10">
        <v>3.44</v>
      </c>
      <c r="K3963" s="8" t="s">
        <v>25241</v>
      </c>
      <c r="L3963" s="8" t="s">
        <v>86</v>
      </c>
      <c r="M3963" s="8" t="s">
        <v>86</v>
      </c>
      <c r="N3963" s="8" t="s">
        <v>25242</v>
      </c>
      <c r="O3963" s="8" t="s">
        <v>52</v>
      </c>
      <c r="P3963" s="51"/>
      <c r="Q3963" s="51"/>
      <c r="R3963" s="8" t="s">
        <v>25243</v>
      </c>
      <c r="S3963" s="8" t="s">
        <v>6026</v>
      </c>
      <c r="T3963" s="11" t="str">
        <f t="shared" si="2"/>
        <v>Chadd Pierce</v>
      </c>
      <c r="U3963" s="8" t="s">
        <v>469</v>
      </c>
      <c r="V3963" s="8" t="s">
        <v>86</v>
      </c>
      <c r="W3963" s="8" t="s">
        <v>86</v>
      </c>
      <c r="X3963" s="8" t="s">
        <v>25244</v>
      </c>
      <c r="Y3963" s="51" t="s">
        <v>60</v>
      </c>
      <c r="Z3963" s="56" t="s">
        <v>25245</v>
      </c>
      <c r="AA3963" s="51" t="s">
        <v>60</v>
      </c>
      <c r="AB3963" s="51" t="s">
        <v>60</v>
      </c>
      <c r="AC3963" s="51" t="s">
        <v>60</v>
      </c>
      <c r="AD3963" s="56" t="s">
        <v>25246</v>
      </c>
      <c r="AE3963" s="51" t="s">
        <v>25247</v>
      </c>
      <c r="AF3963" s="8" t="s">
        <v>25248</v>
      </c>
      <c r="AG3963" s="8" t="s">
        <v>8704</v>
      </c>
      <c r="AH3963" s="8" t="s">
        <v>654</v>
      </c>
      <c r="AI3963" s="8" t="s">
        <v>18832</v>
      </c>
      <c r="AJ3963" s="8" t="s">
        <v>86</v>
      </c>
      <c r="AK3963" s="8" t="s">
        <v>86</v>
      </c>
      <c r="AL3963" s="8" t="s">
        <v>86</v>
      </c>
      <c r="AM3963" s="8" t="s">
        <v>86</v>
      </c>
      <c r="AN3963" s="8" t="s">
        <v>422</v>
      </c>
      <c r="AO3963" s="8" t="s">
        <v>25249</v>
      </c>
      <c r="AP3963" s="29" t="s">
        <v>25248</v>
      </c>
      <c r="AQ3963" s="11">
        <v>2718.0</v>
      </c>
    </row>
    <row r="3964">
      <c r="A3964" s="8" t="str">
        <f t="shared" si="1"/>
        <v>Max Hoffman</v>
      </c>
      <c r="B3964" s="51" t="s">
        <v>25239</v>
      </c>
      <c r="C3964" s="51" t="s">
        <v>25180</v>
      </c>
      <c r="D3964" s="2" t="s">
        <v>8689</v>
      </c>
      <c r="E3964" s="8" t="s">
        <v>8767</v>
      </c>
      <c r="F3964" s="8" t="s">
        <v>3309</v>
      </c>
      <c r="G3964" s="51" t="s">
        <v>19294</v>
      </c>
      <c r="H3964" s="8" t="s">
        <v>25240</v>
      </c>
      <c r="I3964" s="8" t="s">
        <v>16552</v>
      </c>
      <c r="J3964" s="10">
        <v>3.44</v>
      </c>
      <c r="K3964" s="8" t="s">
        <v>25241</v>
      </c>
      <c r="L3964" s="8"/>
      <c r="M3964" s="8"/>
      <c r="N3964" s="51" t="s">
        <v>25250</v>
      </c>
      <c r="O3964" s="51" t="s">
        <v>52</v>
      </c>
      <c r="P3964" s="51"/>
      <c r="Q3964" s="51"/>
      <c r="R3964" s="8" t="s">
        <v>2288</v>
      </c>
      <c r="S3964" s="8" t="s">
        <v>17558</v>
      </c>
      <c r="T3964" s="11" t="str">
        <f t="shared" si="2"/>
        <v>Max Hoffman</v>
      </c>
      <c r="U3964" s="8" t="s">
        <v>486</v>
      </c>
      <c r="V3964" s="51"/>
      <c r="W3964" s="51"/>
      <c r="X3964" s="51" t="s">
        <v>25244</v>
      </c>
      <c r="Y3964" s="51" t="s">
        <v>60</v>
      </c>
      <c r="Z3964" s="56" t="s">
        <v>25245</v>
      </c>
      <c r="AA3964" s="51" t="s">
        <v>60</v>
      </c>
      <c r="AB3964" s="51" t="s">
        <v>60</v>
      </c>
      <c r="AC3964" s="51" t="s">
        <v>60</v>
      </c>
      <c r="AD3964" s="56" t="s">
        <v>25246</v>
      </c>
      <c r="AE3964" s="51" t="s">
        <v>25247</v>
      </c>
      <c r="AF3964" s="8" t="s">
        <v>25248</v>
      </c>
      <c r="AG3964" s="8" t="s">
        <v>8704</v>
      </c>
      <c r="AH3964" s="8" t="s">
        <v>654</v>
      </c>
      <c r="AI3964" s="8" t="s">
        <v>18832</v>
      </c>
      <c r="AJ3964" s="8"/>
      <c r="AK3964" s="8"/>
      <c r="AL3964" s="8"/>
      <c r="AM3964" s="8"/>
      <c r="AN3964" s="8" t="s">
        <v>25251</v>
      </c>
      <c r="AO3964" s="8" t="s">
        <v>25249</v>
      </c>
      <c r="AP3964" s="29" t="s">
        <v>25248</v>
      </c>
      <c r="AQ3964" s="11">
        <v>2718.0</v>
      </c>
    </row>
    <row r="3965">
      <c r="A3965" s="8" t="str">
        <f t="shared" si="1"/>
        <v>Erin Simko</v>
      </c>
      <c r="B3965" s="51" t="s">
        <v>25239</v>
      </c>
      <c r="C3965" s="51" t="s">
        <v>25180</v>
      </c>
      <c r="D3965" s="2" t="s">
        <v>8689</v>
      </c>
      <c r="E3965" s="8" t="s">
        <v>8767</v>
      </c>
      <c r="F3965" s="8" t="s">
        <v>3309</v>
      </c>
      <c r="G3965" s="51" t="s">
        <v>19294</v>
      </c>
      <c r="H3965" s="8" t="s">
        <v>25240</v>
      </c>
      <c r="I3965" s="8" t="s">
        <v>16552</v>
      </c>
      <c r="J3965" s="10">
        <v>3.44</v>
      </c>
      <c r="K3965" s="8" t="s">
        <v>25241</v>
      </c>
      <c r="L3965" s="8"/>
      <c r="M3965" s="8"/>
      <c r="N3965" s="51" t="s">
        <v>25252</v>
      </c>
      <c r="O3965" s="51" t="s">
        <v>52</v>
      </c>
      <c r="P3965" s="51"/>
      <c r="Q3965" s="51"/>
      <c r="R3965" s="8" t="s">
        <v>3595</v>
      </c>
      <c r="S3965" s="8" t="s">
        <v>25253</v>
      </c>
      <c r="T3965" s="11" t="str">
        <f t="shared" si="2"/>
        <v>Erin Simko</v>
      </c>
      <c r="U3965" s="8" t="s">
        <v>486</v>
      </c>
      <c r="V3965" s="51"/>
      <c r="W3965" s="51"/>
      <c r="X3965" s="51" t="s">
        <v>25244</v>
      </c>
      <c r="Y3965" s="51" t="s">
        <v>60</v>
      </c>
      <c r="Z3965" s="56" t="s">
        <v>25245</v>
      </c>
      <c r="AA3965" s="51" t="s">
        <v>60</v>
      </c>
      <c r="AB3965" s="51" t="s">
        <v>60</v>
      </c>
      <c r="AC3965" s="51" t="s">
        <v>60</v>
      </c>
      <c r="AD3965" s="56" t="s">
        <v>25246</v>
      </c>
      <c r="AE3965" s="51" t="s">
        <v>25247</v>
      </c>
      <c r="AF3965" s="8" t="s">
        <v>25248</v>
      </c>
      <c r="AG3965" s="8" t="s">
        <v>8704</v>
      </c>
      <c r="AH3965" s="8" t="s">
        <v>654</v>
      </c>
      <c r="AI3965" s="8" t="s">
        <v>18832</v>
      </c>
      <c r="AJ3965" s="8"/>
      <c r="AK3965" s="8"/>
      <c r="AL3965" s="8"/>
      <c r="AM3965" s="8"/>
      <c r="AN3965" s="8" t="s">
        <v>25251</v>
      </c>
      <c r="AO3965" s="8" t="s">
        <v>25249</v>
      </c>
      <c r="AP3965" s="29" t="s">
        <v>25248</v>
      </c>
      <c r="AQ3965" s="11">
        <v>2718.0</v>
      </c>
    </row>
    <row r="3966">
      <c r="A3966" s="8" t="str">
        <f t="shared" si="1"/>
        <v>Ian Kellogg</v>
      </c>
      <c r="B3966" s="51" t="s">
        <v>25239</v>
      </c>
      <c r="C3966" s="51" t="s">
        <v>25180</v>
      </c>
      <c r="D3966" s="2" t="s">
        <v>8689</v>
      </c>
      <c r="E3966" s="8" t="s">
        <v>8767</v>
      </c>
      <c r="F3966" s="8" t="s">
        <v>3309</v>
      </c>
      <c r="G3966" s="51" t="s">
        <v>19294</v>
      </c>
      <c r="H3966" s="8" t="s">
        <v>25240</v>
      </c>
      <c r="I3966" s="8" t="s">
        <v>16552</v>
      </c>
      <c r="J3966" s="10">
        <v>3.44</v>
      </c>
      <c r="K3966" s="8" t="s">
        <v>25241</v>
      </c>
      <c r="L3966" s="8"/>
      <c r="M3966" s="8"/>
      <c r="N3966" s="51" t="s">
        <v>25254</v>
      </c>
      <c r="O3966" s="51" t="s">
        <v>52</v>
      </c>
      <c r="P3966" s="51"/>
      <c r="Q3966" s="51"/>
      <c r="R3966" s="8" t="s">
        <v>8494</v>
      </c>
      <c r="S3966" s="8" t="s">
        <v>25255</v>
      </c>
      <c r="T3966" s="11" t="str">
        <f t="shared" si="2"/>
        <v>Ian Kellogg</v>
      </c>
      <c r="U3966" s="8" t="s">
        <v>311</v>
      </c>
      <c r="V3966" s="51" t="s">
        <v>25256</v>
      </c>
      <c r="W3966" s="8" t="s">
        <v>25257</v>
      </c>
      <c r="X3966" s="51" t="s">
        <v>25244</v>
      </c>
      <c r="Y3966" s="56" t="s">
        <v>25258</v>
      </c>
      <c r="Z3966" s="56" t="s">
        <v>25245</v>
      </c>
      <c r="AA3966" s="51" t="s">
        <v>60</v>
      </c>
      <c r="AB3966" s="51" t="s">
        <v>60</v>
      </c>
      <c r="AC3966" s="51" t="s">
        <v>60</v>
      </c>
      <c r="AD3966" s="56" t="s">
        <v>25246</v>
      </c>
      <c r="AE3966" s="51" t="s">
        <v>25247</v>
      </c>
      <c r="AF3966" s="8" t="s">
        <v>25248</v>
      </c>
      <c r="AG3966" s="8" t="s">
        <v>8704</v>
      </c>
      <c r="AH3966" s="8" t="s">
        <v>654</v>
      </c>
      <c r="AI3966" s="8" t="s">
        <v>18832</v>
      </c>
      <c r="AJ3966" s="8"/>
      <c r="AK3966" s="8"/>
      <c r="AL3966" s="8"/>
      <c r="AM3966" s="8"/>
      <c r="AN3966" s="8" t="s">
        <v>25251</v>
      </c>
      <c r="AO3966" s="8" t="s">
        <v>25249</v>
      </c>
      <c r="AP3966" s="29" t="s">
        <v>25248</v>
      </c>
      <c r="AQ3966" s="11">
        <v>2718.0</v>
      </c>
    </row>
    <row r="3967">
      <c r="A3967" s="8" t="str">
        <f t="shared" si="1"/>
        <v>Colby Owen</v>
      </c>
      <c r="B3967" s="8" t="s">
        <v>25239</v>
      </c>
      <c r="C3967" s="51" t="s">
        <v>25180</v>
      </c>
      <c r="D3967" s="9" t="s">
        <v>8689</v>
      </c>
      <c r="E3967" s="8" t="s">
        <v>8767</v>
      </c>
      <c r="F3967" s="8" t="s">
        <v>3309</v>
      </c>
      <c r="G3967" s="8" t="s">
        <v>19294</v>
      </c>
      <c r="H3967" s="8" t="s">
        <v>25240</v>
      </c>
      <c r="I3967" s="8" t="s">
        <v>16552</v>
      </c>
      <c r="J3967" s="10">
        <v>3.44</v>
      </c>
      <c r="K3967" s="8" t="s">
        <v>25241</v>
      </c>
      <c r="L3967" s="8" t="s">
        <v>86</v>
      </c>
      <c r="M3967" s="8" t="s">
        <v>86</v>
      </c>
      <c r="N3967" s="8" t="s">
        <v>25259</v>
      </c>
      <c r="O3967" s="8" t="s">
        <v>52</v>
      </c>
      <c r="P3967" s="51"/>
      <c r="Q3967" s="51"/>
      <c r="R3967" s="8" t="s">
        <v>21903</v>
      </c>
      <c r="S3967" s="8" t="s">
        <v>6169</v>
      </c>
      <c r="T3967" s="11" t="str">
        <f t="shared" si="2"/>
        <v>Colby Owen</v>
      </c>
      <c r="U3967" s="8" t="s">
        <v>160</v>
      </c>
      <c r="V3967" s="8" t="s">
        <v>86</v>
      </c>
      <c r="W3967" s="8" t="s">
        <v>86</v>
      </c>
      <c r="X3967" s="8" t="s">
        <v>25244</v>
      </c>
      <c r="Y3967" s="51" t="s">
        <v>60</v>
      </c>
      <c r="Z3967" s="56" t="s">
        <v>25245</v>
      </c>
      <c r="AA3967" s="51" t="s">
        <v>60</v>
      </c>
      <c r="AB3967" s="51" t="s">
        <v>60</v>
      </c>
      <c r="AC3967" s="51" t="s">
        <v>60</v>
      </c>
      <c r="AD3967" s="56" t="s">
        <v>25246</v>
      </c>
      <c r="AE3967" s="51" t="s">
        <v>25247</v>
      </c>
      <c r="AF3967" s="8" t="s">
        <v>25248</v>
      </c>
      <c r="AG3967" s="8" t="s">
        <v>8704</v>
      </c>
      <c r="AH3967" s="8" t="s">
        <v>654</v>
      </c>
      <c r="AI3967" s="8" t="s">
        <v>18832</v>
      </c>
      <c r="AJ3967" s="8" t="s">
        <v>86</v>
      </c>
      <c r="AK3967" s="8" t="s">
        <v>86</v>
      </c>
      <c r="AL3967" s="8" t="s">
        <v>86</v>
      </c>
      <c r="AM3967" s="8" t="s">
        <v>86</v>
      </c>
      <c r="AN3967" s="8" t="s">
        <v>422</v>
      </c>
      <c r="AO3967" s="8" t="s">
        <v>25249</v>
      </c>
      <c r="AP3967" s="29" t="s">
        <v>25248</v>
      </c>
      <c r="AQ3967" s="11">
        <v>2718.0</v>
      </c>
    </row>
    <row r="3968">
      <c r="A3968" s="8" t="str">
        <f t="shared" si="1"/>
        <v>Fraser Smith</v>
      </c>
      <c r="B3968" s="8" t="s">
        <v>25239</v>
      </c>
      <c r="C3968" s="51" t="s">
        <v>25180</v>
      </c>
      <c r="D3968" s="9" t="s">
        <v>8689</v>
      </c>
      <c r="E3968" s="8" t="s">
        <v>8767</v>
      </c>
      <c r="F3968" s="8" t="s">
        <v>3309</v>
      </c>
      <c r="G3968" s="8" t="s">
        <v>19294</v>
      </c>
      <c r="H3968" s="8" t="s">
        <v>25240</v>
      </c>
      <c r="I3968" s="8" t="s">
        <v>16552</v>
      </c>
      <c r="J3968" s="10">
        <v>3.44</v>
      </c>
      <c r="K3968" s="8" t="s">
        <v>25241</v>
      </c>
      <c r="L3968" s="8" t="s">
        <v>86</v>
      </c>
      <c r="M3968" s="8" t="s">
        <v>86</v>
      </c>
      <c r="N3968" s="8" t="s">
        <v>25260</v>
      </c>
      <c r="O3968" s="8" t="s">
        <v>52</v>
      </c>
      <c r="P3968" s="51"/>
      <c r="Q3968" s="51"/>
      <c r="R3968" s="8" t="s">
        <v>25261</v>
      </c>
      <c r="S3968" s="8" t="s">
        <v>941</v>
      </c>
      <c r="T3968" s="11" t="str">
        <f t="shared" si="2"/>
        <v>Fraser Smith</v>
      </c>
      <c r="U3968" s="8" t="s">
        <v>160</v>
      </c>
      <c r="V3968" s="8" t="s">
        <v>86</v>
      </c>
      <c r="W3968" s="8" t="s">
        <v>86</v>
      </c>
      <c r="X3968" s="8" t="s">
        <v>25244</v>
      </c>
      <c r="Y3968" s="56" t="s">
        <v>25262</v>
      </c>
      <c r="Z3968" s="56" t="s">
        <v>25245</v>
      </c>
      <c r="AA3968" s="51" t="s">
        <v>60</v>
      </c>
      <c r="AB3968" s="51" t="s">
        <v>60</v>
      </c>
      <c r="AC3968" s="51" t="s">
        <v>60</v>
      </c>
      <c r="AD3968" s="56" t="s">
        <v>25246</v>
      </c>
      <c r="AE3968" s="51" t="s">
        <v>25247</v>
      </c>
      <c r="AF3968" s="8" t="s">
        <v>25248</v>
      </c>
      <c r="AG3968" s="8" t="s">
        <v>8704</v>
      </c>
      <c r="AH3968" s="8" t="s">
        <v>654</v>
      </c>
      <c r="AI3968" s="8" t="s">
        <v>18832</v>
      </c>
      <c r="AJ3968" s="8" t="s">
        <v>86</v>
      </c>
      <c r="AK3968" s="8" t="s">
        <v>86</v>
      </c>
      <c r="AL3968" s="8" t="s">
        <v>86</v>
      </c>
      <c r="AM3968" s="8" t="s">
        <v>86</v>
      </c>
      <c r="AN3968" s="8" t="s">
        <v>422</v>
      </c>
      <c r="AO3968" s="8" t="s">
        <v>25249</v>
      </c>
      <c r="AP3968" s="29" t="s">
        <v>25248</v>
      </c>
      <c r="AQ3968" s="11">
        <v>2718.0</v>
      </c>
    </row>
    <row r="3969">
      <c r="A3969" s="8" t="str">
        <f t="shared" si="1"/>
        <v>Champ Page</v>
      </c>
      <c r="B3969" s="51" t="s">
        <v>25239</v>
      </c>
      <c r="C3969" s="51" t="s">
        <v>25180</v>
      </c>
      <c r="D3969" s="2" t="s">
        <v>8689</v>
      </c>
      <c r="E3969" s="8" t="s">
        <v>8767</v>
      </c>
      <c r="F3969" s="8" t="s">
        <v>3309</v>
      </c>
      <c r="G3969" s="51" t="s">
        <v>19294</v>
      </c>
      <c r="H3969" s="8" t="s">
        <v>25240</v>
      </c>
      <c r="I3969" s="8" t="s">
        <v>16552</v>
      </c>
      <c r="J3969" s="10">
        <v>3.44</v>
      </c>
      <c r="K3969" s="8" t="s">
        <v>25241</v>
      </c>
      <c r="L3969" s="8"/>
      <c r="M3969" s="8"/>
      <c r="N3969" s="51" t="s">
        <v>25263</v>
      </c>
      <c r="O3969" s="51" t="s">
        <v>52</v>
      </c>
      <c r="P3969" s="51"/>
      <c r="Q3969" s="51"/>
      <c r="R3969" s="8" t="s">
        <v>25264</v>
      </c>
      <c r="S3969" s="8" t="s">
        <v>2995</v>
      </c>
      <c r="T3969" s="11" t="str">
        <f t="shared" si="2"/>
        <v>Champ Page</v>
      </c>
      <c r="U3969" s="8" t="s">
        <v>106</v>
      </c>
      <c r="V3969" s="51" t="s">
        <v>25265</v>
      </c>
      <c r="W3969" s="8" t="s">
        <v>25266</v>
      </c>
      <c r="X3969" s="51" t="s">
        <v>25244</v>
      </c>
      <c r="Y3969" s="51" t="s">
        <v>60</v>
      </c>
      <c r="Z3969" s="56" t="s">
        <v>25245</v>
      </c>
      <c r="AA3969" s="51" t="s">
        <v>60</v>
      </c>
      <c r="AB3969" s="51" t="s">
        <v>60</v>
      </c>
      <c r="AC3969" s="51" t="s">
        <v>60</v>
      </c>
      <c r="AD3969" s="56" t="s">
        <v>25246</v>
      </c>
      <c r="AE3969" s="51" t="s">
        <v>25247</v>
      </c>
      <c r="AF3969" s="8" t="s">
        <v>25248</v>
      </c>
      <c r="AG3969" s="8" t="s">
        <v>8704</v>
      </c>
      <c r="AH3969" s="8" t="s">
        <v>654</v>
      </c>
      <c r="AI3969" s="8" t="s">
        <v>18832</v>
      </c>
      <c r="AJ3969" s="8"/>
      <c r="AK3969" s="8"/>
      <c r="AL3969" s="8"/>
      <c r="AM3969" s="8"/>
      <c r="AN3969" s="8" t="s">
        <v>25251</v>
      </c>
      <c r="AO3969" s="8" t="s">
        <v>25249</v>
      </c>
      <c r="AP3969" s="29" t="s">
        <v>25248</v>
      </c>
      <c r="AQ3969" s="11">
        <v>2718.0</v>
      </c>
    </row>
    <row r="3970">
      <c r="A3970" s="8" t="str">
        <f t="shared" si="1"/>
        <v>Juan Perez</v>
      </c>
      <c r="B3970" s="51" t="s">
        <v>25267</v>
      </c>
      <c r="C3970" s="51" t="s">
        <v>20055</v>
      </c>
      <c r="D3970" s="2" t="s">
        <v>8689</v>
      </c>
      <c r="E3970" s="8" t="s">
        <v>18436</v>
      </c>
      <c r="F3970" s="8" t="s">
        <v>3309</v>
      </c>
      <c r="G3970" s="51" t="s">
        <v>19294</v>
      </c>
      <c r="H3970" s="8" t="s">
        <v>25268</v>
      </c>
      <c r="I3970" s="8" t="s">
        <v>49</v>
      </c>
      <c r="J3970" s="10">
        <v>4.03</v>
      </c>
      <c r="K3970" s="8" t="s">
        <v>25269</v>
      </c>
      <c r="L3970" s="8" t="s">
        <v>1792</v>
      </c>
      <c r="M3970" s="8" t="s">
        <v>86</v>
      </c>
      <c r="N3970" s="51" t="s">
        <v>25270</v>
      </c>
      <c r="O3970" s="51" t="s">
        <v>52</v>
      </c>
      <c r="P3970" s="51"/>
      <c r="Q3970" s="51"/>
      <c r="R3970" s="51" t="s">
        <v>10994</v>
      </c>
      <c r="S3970" s="51" t="s">
        <v>23581</v>
      </c>
      <c r="T3970" s="11" t="str">
        <f t="shared" si="2"/>
        <v>Juan Perez</v>
      </c>
      <c r="U3970" s="51" t="s">
        <v>25271</v>
      </c>
      <c r="V3970" s="51" t="s">
        <v>86</v>
      </c>
      <c r="W3970" s="51" t="s">
        <v>86</v>
      </c>
      <c r="X3970" s="51" t="s">
        <v>25272</v>
      </c>
      <c r="Y3970" s="51" t="s">
        <v>60</v>
      </c>
      <c r="Z3970" s="56" t="s">
        <v>25273</v>
      </c>
      <c r="AA3970" s="51" t="s">
        <v>60</v>
      </c>
      <c r="AB3970" s="56" t="s">
        <v>25274</v>
      </c>
      <c r="AC3970" s="56" t="s">
        <v>24940</v>
      </c>
      <c r="AD3970" s="56" t="s">
        <v>25275</v>
      </c>
      <c r="AE3970" s="51" t="s">
        <v>25276</v>
      </c>
      <c r="AF3970" s="8" t="s">
        <v>25277</v>
      </c>
      <c r="AG3970" s="8" t="s">
        <v>8704</v>
      </c>
      <c r="AH3970" s="8" t="s">
        <v>654</v>
      </c>
      <c r="AI3970" s="8" t="s">
        <v>18832</v>
      </c>
      <c r="AJ3970" s="8" t="s">
        <v>86</v>
      </c>
      <c r="AK3970" s="8" t="s">
        <v>8460</v>
      </c>
      <c r="AL3970" s="8" t="s">
        <v>3025</v>
      </c>
      <c r="AM3970" s="8" t="s">
        <v>5539</v>
      </c>
      <c r="AN3970" s="8" t="s">
        <v>25278</v>
      </c>
      <c r="AO3970" s="8" t="s">
        <v>25279</v>
      </c>
      <c r="AP3970" s="29" t="s">
        <v>25277</v>
      </c>
      <c r="AQ3970" s="11">
        <v>5152.0</v>
      </c>
    </row>
    <row r="3971">
      <c r="A3971" s="8" t="str">
        <f t="shared" si="1"/>
        <v>Eric Schmuhl</v>
      </c>
      <c r="B3971" s="51" t="s">
        <v>25267</v>
      </c>
      <c r="C3971" s="51" t="s">
        <v>20055</v>
      </c>
      <c r="D3971" s="2" t="s">
        <v>8689</v>
      </c>
      <c r="E3971" s="8" t="s">
        <v>18436</v>
      </c>
      <c r="F3971" s="8" t="s">
        <v>3309</v>
      </c>
      <c r="G3971" s="51" t="s">
        <v>19294</v>
      </c>
      <c r="H3971" s="8" t="s">
        <v>25268</v>
      </c>
      <c r="I3971" s="8" t="s">
        <v>49</v>
      </c>
      <c r="J3971" s="10">
        <v>4.03</v>
      </c>
      <c r="K3971" s="8" t="s">
        <v>25269</v>
      </c>
      <c r="L3971" s="8" t="s">
        <v>1792</v>
      </c>
      <c r="M3971" s="8"/>
      <c r="N3971" s="51" t="s">
        <v>25280</v>
      </c>
      <c r="O3971" s="51" t="s">
        <v>52</v>
      </c>
      <c r="P3971" s="51"/>
      <c r="Q3971" s="51"/>
      <c r="R3971" s="51" t="s">
        <v>1729</v>
      </c>
      <c r="S3971" s="51" t="s">
        <v>25281</v>
      </c>
      <c r="T3971" s="11" t="str">
        <f t="shared" si="2"/>
        <v>Eric Schmuhl</v>
      </c>
      <c r="U3971" s="51" t="s">
        <v>55</v>
      </c>
      <c r="V3971" s="51" t="s">
        <v>25282</v>
      </c>
      <c r="W3971" s="51" t="s">
        <v>25283</v>
      </c>
      <c r="X3971" s="94" t="s">
        <v>25272</v>
      </c>
      <c r="Y3971" s="56" t="s">
        <v>25284</v>
      </c>
      <c r="Z3971" s="56" t="s">
        <v>25273</v>
      </c>
      <c r="AA3971" s="51" t="s">
        <v>60</v>
      </c>
      <c r="AB3971" s="56" t="s">
        <v>25274</v>
      </c>
      <c r="AC3971" s="51" t="s">
        <v>60</v>
      </c>
      <c r="AD3971" s="56" t="s">
        <v>25275</v>
      </c>
      <c r="AE3971" s="51" t="s">
        <v>25276</v>
      </c>
      <c r="AF3971" s="8" t="s">
        <v>25277</v>
      </c>
      <c r="AG3971" s="8" t="s">
        <v>8704</v>
      </c>
      <c r="AH3971" s="8" t="s">
        <v>654</v>
      </c>
      <c r="AI3971" s="8" t="s">
        <v>233</v>
      </c>
      <c r="AJ3971" s="8"/>
      <c r="AK3971" s="8" t="s">
        <v>8460</v>
      </c>
      <c r="AL3971" s="8" t="s">
        <v>3025</v>
      </c>
      <c r="AM3971" s="8" t="s">
        <v>5539</v>
      </c>
      <c r="AN3971" s="8" t="s">
        <v>25278</v>
      </c>
      <c r="AO3971" s="8" t="s">
        <v>25279</v>
      </c>
      <c r="AP3971" s="29" t="s">
        <v>25277</v>
      </c>
      <c r="AQ3971" s="11">
        <v>5152.0</v>
      </c>
    </row>
    <row r="3972">
      <c r="A3972" s="8" t="str">
        <f t="shared" si="1"/>
        <v>Rocco Mitolo</v>
      </c>
      <c r="B3972" s="51" t="s">
        <v>25267</v>
      </c>
      <c r="C3972" s="51" t="s">
        <v>20055</v>
      </c>
      <c r="D3972" s="2" t="s">
        <v>8689</v>
      </c>
      <c r="E3972" s="8" t="s">
        <v>18436</v>
      </c>
      <c r="F3972" s="8" t="s">
        <v>3309</v>
      </c>
      <c r="G3972" s="51" t="s">
        <v>19294</v>
      </c>
      <c r="H3972" s="8" t="s">
        <v>25268</v>
      </c>
      <c r="I3972" s="8" t="s">
        <v>49</v>
      </c>
      <c r="J3972" s="10">
        <v>4.03</v>
      </c>
      <c r="K3972" s="8" t="s">
        <v>25269</v>
      </c>
      <c r="L3972" s="8" t="s">
        <v>1792</v>
      </c>
      <c r="M3972" s="8"/>
      <c r="N3972" s="57" t="s">
        <v>25285</v>
      </c>
      <c r="O3972" s="51" t="s">
        <v>52</v>
      </c>
      <c r="P3972" s="51"/>
      <c r="Q3972" s="51"/>
      <c r="R3972" s="51" t="s">
        <v>25286</v>
      </c>
      <c r="S3972" s="51" t="s">
        <v>25287</v>
      </c>
      <c r="T3972" s="11" t="str">
        <f t="shared" si="2"/>
        <v>Rocco Mitolo</v>
      </c>
      <c r="U3972" s="57" t="s">
        <v>160</v>
      </c>
      <c r="V3972" s="51"/>
      <c r="W3972" s="51"/>
      <c r="X3972" s="51" t="s">
        <v>25272</v>
      </c>
      <c r="Y3972" s="51" t="s">
        <v>60</v>
      </c>
      <c r="Z3972" s="56" t="s">
        <v>25273</v>
      </c>
      <c r="AA3972" s="51" t="s">
        <v>60</v>
      </c>
      <c r="AB3972" s="56" t="s">
        <v>25274</v>
      </c>
      <c r="AC3972" s="51" t="s">
        <v>60</v>
      </c>
      <c r="AD3972" s="56" t="s">
        <v>25275</v>
      </c>
      <c r="AE3972" s="51" t="s">
        <v>25276</v>
      </c>
      <c r="AF3972" s="8" t="s">
        <v>25277</v>
      </c>
      <c r="AG3972" s="8" t="s">
        <v>8704</v>
      </c>
      <c r="AH3972" s="8" t="s">
        <v>654</v>
      </c>
      <c r="AI3972" s="8" t="s">
        <v>233</v>
      </c>
      <c r="AJ3972" s="8"/>
      <c r="AK3972" s="8" t="s">
        <v>8460</v>
      </c>
      <c r="AL3972" s="8" t="s">
        <v>3025</v>
      </c>
      <c r="AM3972" s="8" t="s">
        <v>5539</v>
      </c>
      <c r="AN3972" s="8" t="s">
        <v>25278</v>
      </c>
      <c r="AO3972" s="8" t="s">
        <v>25279</v>
      </c>
      <c r="AP3972" s="29" t="s">
        <v>25277</v>
      </c>
      <c r="AQ3972" s="11">
        <v>5152.0</v>
      </c>
    </row>
    <row r="3973">
      <c r="A3973" s="8" t="str">
        <f t="shared" si="1"/>
        <v>Olivia Cattau</v>
      </c>
      <c r="B3973" s="51" t="s">
        <v>25267</v>
      </c>
      <c r="C3973" s="51" t="s">
        <v>20055</v>
      </c>
      <c r="D3973" s="2" t="s">
        <v>8689</v>
      </c>
      <c r="E3973" s="8" t="s">
        <v>18436</v>
      </c>
      <c r="F3973" s="8" t="s">
        <v>3309</v>
      </c>
      <c r="G3973" s="51" t="s">
        <v>19294</v>
      </c>
      <c r="H3973" s="8" t="s">
        <v>25268</v>
      </c>
      <c r="I3973" s="8" t="s">
        <v>49</v>
      </c>
      <c r="J3973" s="10">
        <v>4.03</v>
      </c>
      <c r="K3973" s="8" t="s">
        <v>25269</v>
      </c>
      <c r="L3973" s="8" t="s">
        <v>1792</v>
      </c>
      <c r="M3973" s="8"/>
      <c r="N3973" s="51" t="s">
        <v>25288</v>
      </c>
      <c r="O3973" s="51" t="s">
        <v>52</v>
      </c>
      <c r="P3973" s="51"/>
      <c r="Q3973" s="51"/>
      <c r="R3973" s="51" t="s">
        <v>3373</v>
      </c>
      <c r="S3973" s="51" t="s">
        <v>25289</v>
      </c>
      <c r="T3973" s="11" t="str">
        <f t="shared" si="2"/>
        <v>Olivia Cattau</v>
      </c>
      <c r="U3973" s="51" t="s">
        <v>1680</v>
      </c>
      <c r="V3973" s="51" t="s">
        <v>25290</v>
      </c>
      <c r="W3973" s="51"/>
      <c r="X3973" s="94" t="s">
        <v>25272</v>
      </c>
      <c r="Y3973" s="56" t="s">
        <v>25291</v>
      </c>
      <c r="Z3973" s="56" t="s">
        <v>25273</v>
      </c>
      <c r="AA3973" s="51" t="s">
        <v>60</v>
      </c>
      <c r="AB3973" s="56" t="s">
        <v>25274</v>
      </c>
      <c r="AC3973" s="51" t="s">
        <v>60</v>
      </c>
      <c r="AD3973" s="56" t="s">
        <v>25275</v>
      </c>
      <c r="AE3973" s="51" t="s">
        <v>25276</v>
      </c>
      <c r="AF3973" s="8" t="s">
        <v>25277</v>
      </c>
      <c r="AG3973" s="8" t="s">
        <v>8704</v>
      </c>
      <c r="AH3973" s="8" t="s">
        <v>654</v>
      </c>
      <c r="AI3973" s="8" t="s">
        <v>233</v>
      </c>
      <c r="AJ3973" s="8"/>
      <c r="AK3973" s="8" t="s">
        <v>8460</v>
      </c>
      <c r="AL3973" s="8" t="s">
        <v>3025</v>
      </c>
      <c r="AM3973" s="8" t="s">
        <v>5539</v>
      </c>
      <c r="AN3973" s="8" t="s">
        <v>25278</v>
      </c>
      <c r="AO3973" s="8" t="s">
        <v>25279</v>
      </c>
      <c r="AP3973" s="29" t="s">
        <v>25277</v>
      </c>
      <c r="AQ3973" s="11">
        <v>5152.0</v>
      </c>
    </row>
    <row r="3974">
      <c r="A3974" s="8" t="str">
        <f t="shared" si="1"/>
        <v>Drew Linebarger</v>
      </c>
      <c r="B3974" s="51" t="s">
        <v>25267</v>
      </c>
      <c r="C3974" s="51" t="s">
        <v>20055</v>
      </c>
      <c r="D3974" s="2" t="s">
        <v>8689</v>
      </c>
      <c r="E3974" s="8" t="s">
        <v>18436</v>
      </c>
      <c r="F3974" s="8" t="s">
        <v>3309</v>
      </c>
      <c r="G3974" s="51" t="s">
        <v>19294</v>
      </c>
      <c r="H3974" s="8" t="s">
        <v>25268</v>
      </c>
      <c r="I3974" s="8" t="s">
        <v>49</v>
      </c>
      <c r="J3974" s="10">
        <v>4.03</v>
      </c>
      <c r="K3974" s="8" t="s">
        <v>25269</v>
      </c>
      <c r="L3974" s="8" t="s">
        <v>1792</v>
      </c>
      <c r="M3974" s="8"/>
      <c r="N3974" s="57" t="s">
        <v>25292</v>
      </c>
      <c r="O3974" s="51" t="s">
        <v>52</v>
      </c>
      <c r="P3974" s="51"/>
      <c r="Q3974" s="51"/>
      <c r="R3974" s="51" t="s">
        <v>1588</v>
      </c>
      <c r="S3974" s="51" t="s">
        <v>25293</v>
      </c>
      <c r="T3974" s="11" t="str">
        <f t="shared" si="2"/>
        <v>Drew Linebarger</v>
      </c>
      <c r="U3974" s="57" t="s">
        <v>2349</v>
      </c>
      <c r="V3974" s="51"/>
      <c r="W3974" s="51"/>
      <c r="X3974" s="51" t="s">
        <v>25272</v>
      </c>
      <c r="Y3974" s="51" t="s">
        <v>60</v>
      </c>
      <c r="Z3974" s="56" t="s">
        <v>25273</v>
      </c>
      <c r="AA3974" s="51" t="s">
        <v>60</v>
      </c>
      <c r="AB3974" s="56" t="s">
        <v>25274</v>
      </c>
      <c r="AC3974" s="51" t="s">
        <v>60</v>
      </c>
      <c r="AD3974" s="56" t="s">
        <v>25275</v>
      </c>
      <c r="AE3974" s="51" t="s">
        <v>25276</v>
      </c>
      <c r="AF3974" s="8" t="s">
        <v>25277</v>
      </c>
      <c r="AG3974" s="8" t="s">
        <v>8704</v>
      </c>
      <c r="AH3974" s="8" t="s">
        <v>654</v>
      </c>
      <c r="AI3974" s="8" t="s">
        <v>233</v>
      </c>
      <c r="AJ3974" s="8"/>
      <c r="AK3974" s="8" t="s">
        <v>8460</v>
      </c>
      <c r="AL3974" s="8" t="s">
        <v>3025</v>
      </c>
      <c r="AM3974" s="8" t="s">
        <v>5539</v>
      </c>
      <c r="AN3974" s="8" t="s">
        <v>25278</v>
      </c>
      <c r="AO3974" s="8" t="s">
        <v>25279</v>
      </c>
      <c r="AP3974" s="29" t="s">
        <v>25277</v>
      </c>
      <c r="AQ3974" s="11">
        <v>5152.0</v>
      </c>
    </row>
    <row r="3975">
      <c r="A3975" s="8" t="str">
        <f t="shared" si="1"/>
        <v>Kathy Nortz Yohann</v>
      </c>
      <c r="B3975" s="16" t="s">
        <v>25267</v>
      </c>
      <c r="C3975" s="51" t="s">
        <v>20055</v>
      </c>
      <c r="D3975" s="79" t="s">
        <v>8689</v>
      </c>
      <c r="E3975" s="62" t="s">
        <v>18436</v>
      </c>
      <c r="F3975" s="62" t="s">
        <v>3309</v>
      </c>
      <c r="G3975" s="51" t="s">
        <v>19294</v>
      </c>
      <c r="H3975" s="89">
        <v>201645.0</v>
      </c>
      <c r="I3975" s="59" t="s">
        <v>49</v>
      </c>
      <c r="J3975" s="60">
        <v>4.03</v>
      </c>
      <c r="K3975" s="18" t="s">
        <v>25269</v>
      </c>
      <c r="L3975" s="18">
        <v>37.0</v>
      </c>
      <c r="M3975" s="89"/>
      <c r="N3975" s="61" t="s">
        <v>25294</v>
      </c>
      <c r="O3975" s="51" t="s">
        <v>52</v>
      </c>
      <c r="P3975" s="61" t="s">
        <v>207</v>
      </c>
      <c r="Q3975" s="51"/>
      <c r="R3975" s="51" t="s">
        <v>5669</v>
      </c>
      <c r="S3975" s="51" t="s">
        <v>25295</v>
      </c>
      <c r="T3975" s="11" t="str">
        <f t="shared" si="2"/>
        <v>Kathy Nortz Yohann</v>
      </c>
      <c r="U3975" s="51" t="s">
        <v>106</v>
      </c>
      <c r="V3975" s="51" t="s">
        <v>25296</v>
      </c>
      <c r="W3975" s="51" t="s">
        <v>25297</v>
      </c>
      <c r="X3975" s="62" t="s">
        <v>25272</v>
      </c>
      <c r="Y3975" s="62"/>
      <c r="Z3975" s="62"/>
      <c r="AA3975" s="62"/>
      <c r="AB3975" s="62"/>
      <c r="AC3975" s="62"/>
      <c r="AD3975" s="62"/>
      <c r="AE3975" s="62" t="s">
        <v>25276</v>
      </c>
      <c r="AF3975" s="62" t="s">
        <v>25277</v>
      </c>
      <c r="AG3975" s="62" t="s">
        <v>8704</v>
      </c>
      <c r="AH3975" s="72" t="s">
        <v>654</v>
      </c>
      <c r="AI3975" s="63" t="s">
        <v>18832</v>
      </c>
      <c r="AJ3975" s="72"/>
      <c r="AK3975" s="63" t="s">
        <v>8460</v>
      </c>
      <c r="AL3975" s="63" t="s">
        <v>3025</v>
      </c>
      <c r="AM3975" s="60" t="s">
        <v>5539</v>
      </c>
      <c r="AN3975" s="97">
        <v>0.29642625081221574</v>
      </c>
      <c r="AO3975" s="98">
        <v>72128.0</v>
      </c>
      <c r="AP3975" s="26" t="s">
        <v>25277</v>
      </c>
      <c r="AQ3975" s="68">
        <v>5152.0</v>
      </c>
    </row>
    <row r="3976">
      <c r="A3976" s="8" t="str">
        <f t="shared" si="1"/>
        <v>AC Kathy has been removed. </v>
      </c>
      <c r="B3976" s="51" t="s">
        <v>25267</v>
      </c>
      <c r="C3976" s="51" t="s">
        <v>20055</v>
      </c>
      <c r="D3976" s="2" t="s">
        <v>8689</v>
      </c>
      <c r="E3976" s="8" t="s">
        <v>18436</v>
      </c>
      <c r="F3976" s="8" t="s">
        <v>3309</v>
      </c>
      <c r="G3976" s="51" t="s">
        <v>19294</v>
      </c>
      <c r="H3976" s="8" t="s">
        <v>25268</v>
      </c>
      <c r="I3976" s="8" t="s">
        <v>49</v>
      </c>
      <c r="J3976" s="10">
        <v>4.03</v>
      </c>
      <c r="K3976" s="8" t="s">
        <v>25269</v>
      </c>
      <c r="L3976" s="8" t="s">
        <v>1792</v>
      </c>
      <c r="M3976" s="8"/>
      <c r="N3976" s="51" t="s">
        <v>25298</v>
      </c>
      <c r="O3976" s="51" t="s">
        <v>52</v>
      </c>
      <c r="P3976" s="51"/>
      <c r="Q3976" s="51" t="s">
        <v>277</v>
      </c>
      <c r="R3976" s="51" t="s">
        <v>25299</v>
      </c>
      <c r="S3976" s="51"/>
      <c r="T3976" s="11" t="str">
        <f t="shared" si="2"/>
        <v>AC Kathy has been removed. </v>
      </c>
      <c r="U3976" s="51"/>
      <c r="V3976" s="51"/>
      <c r="W3976" s="51"/>
      <c r="X3976" s="94" t="s">
        <v>25272</v>
      </c>
      <c r="Y3976" s="51" t="s">
        <v>60</v>
      </c>
      <c r="Z3976" s="56" t="s">
        <v>25273</v>
      </c>
      <c r="AA3976" s="51" t="s">
        <v>60</v>
      </c>
      <c r="AB3976" s="56" t="s">
        <v>25274</v>
      </c>
      <c r="AC3976" s="51" t="s">
        <v>60</v>
      </c>
      <c r="AD3976" s="56" t="s">
        <v>25275</v>
      </c>
      <c r="AE3976" s="51" t="s">
        <v>25276</v>
      </c>
      <c r="AF3976" s="8" t="s">
        <v>25277</v>
      </c>
      <c r="AG3976" s="8" t="s">
        <v>8704</v>
      </c>
      <c r="AH3976" s="8" t="s">
        <v>654</v>
      </c>
      <c r="AI3976" s="8" t="s">
        <v>233</v>
      </c>
      <c r="AJ3976" s="8"/>
      <c r="AK3976" s="8" t="s">
        <v>8460</v>
      </c>
      <c r="AL3976" s="8" t="s">
        <v>3025</v>
      </c>
      <c r="AM3976" s="8" t="s">
        <v>5539</v>
      </c>
      <c r="AN3976" s="8" t="s">
        <v>25278</v>
      </c>
      <c r="AO3976" s="8" t="s">
        <v>25279</v>
      </c>
      <c r="AP3976" s="29" t="s">
        <v>25277</v>
      </c>
      <c r="AQ3976" s="11">
        <v>5152.0</v>
      </c>
    </row>
    <row r="3977">
      <c r="A3977" s="8" t="str">
        <f t="shared" si="1"/>
        <v>Isabelle Hoover</v>
      </c>
      <c r="B3977" s="51" t="s">
        <v>25300</v>
      </c>
      <c r="C3977" s="51" t="s">
        <v>20845</v>
      </c>
      <c r="D3977" s="2" t="s">
        <v>8689</v>
      </c>
      <c r="E3977" s="51" t="s">
        <v>25301</v>
      </c>
      <c r="F3977" s="51" t="s">
        <v>3309</v>
      </c>
      <c r="G3977" s="51" t="s">
        <v>19294</v>
      </c>
      <c r="H3977" s="51" t="s">
        <v>25302</v>
      </c>
      <c r="I3977" s="51" t="s">
        <v>49</v>
      </c>
      <c r="J3977" s="66">
        <v>3.66</v>
      </c>
      <c r="K3977" s="51" t="s">
        <v>25303</v>
      </c>
      <c r="L3977" s="51" t="s">
        <v>86</v>
      </c>
      <c r="M3977" s="51" t="s">
        <v>20776</v>
      </c>
      <c r="N3977" s="51" t="s">
        <v>25304</v>
      </c>
      <c r="O3977" s="51" t="s">
        <v>52</v>
      </c>
      <c r="P3977" s="51"/>
      <c r="Q3977" s="51"/>
      <c r="R3977" s="51" t="s">
        <v>25305</v>
      </c>
      <c r="S3977" s="51" t="s">
        <v>14497</v>
      </c>
      <c r="T3977" s="11" t="str">
        <f t="shared" si="2"/>
        <v>Isabelle Hoover</v>
      </c>
      <c r="U3977" s="51" t="s">
        <v>412</v>
      </c>
      <c r="V3977" s="51" t="s">
        <v>86</v>
      </c>
      <c r="W3977" s="51" t="s">
        <v>86</v>
      </c>
      <c r="X3977" s="51" t="s">
        <v>25306</v>
      </c>
      <c r="Y3977" s="51" t="s">
        <v>60</v>
      </c>
      <c r="Z3977" s="56" t="s">
        <v>25307</v>
      </c>
      <c r="AA3977" s="51" t="s">
        <v>60</v>
      </c>
      <c r="AB3977" s="56" t="s">
        <v>25308</v>
      </c>
      <c r="AC3977" s="51" t="s">
        <v>60</v>
      </c>
      <c r="AD3977" s="56" t="s">
        <v>25309</v>
      </c>
      <c r="AE3977" s="51" t="s">
        <v>25306</v>
      </c>
      <c r="AF3977" s="51" t="s">
        <v>25310</v>
      </c>
      <c r="AG3977" s="51" t="s">
        <v>8704</v>
      </c>
      <c r="AH3977" s="51" t="s">
        <v>232</v>
      </c>
      <c r="AI3977" s="51" t="s">
        <v>18832</v>
      </c>
      <c r="AJ3977" s="51" t="s">
        <v>86</v>
      </c>
      <c r="AK3977" s="51" t="s">
        <v>86</v>
      </c>
      <c r="AL3977" s="51" t="s">
        <v>86</v>
      </c>
      <c r="AM3977" s="51" t="s">
        <v>86</v>
      </c>
      <c r="AN3977" s="51" t="s">
        <v>25311</v>
      </c>
      <c r="AO3977" s="51" t="s">
        <v>25312</v>
      </c>
      <c r="AP3977" s="67" t="s">
        <v>25310</v>
      </c>
      <c r="AQ3977" s="68">
        <v>2003.0</v>
      </c>
    </row>
    <row r="3978">
      <c r="A3978" s="8" t="str">
        <f t="shared" si="1"/>
        <v>Dennis Rice</v>
      </c>
      <c r="B3978" s="51" t="s">
        <v>25300</v>
      </c>
      <c r="C3978" s="51" t="s">
        <v>20845</v>
      </c>
      <c r="D3978" s="2" t="s">
        <v>8689</v>
      </c>
      <c r="E3978" s="8" t="s">
        <v>25301</v>
      </c>
      <c r="F3978" s="8" t="s">
        <v>3309</v>
      </c>
      <c r="G3978" s="51" t="s">
        <v>19294</v>
      </c>
      <c r="H3978" s="8" t="s">
        <v>25302</v>
      </c>
      <c r="I3978" s="8" t="s">
        <v>49</v>
      </c>
      <c r="J3978" s="10">
        <v>3.66</v>
      </c>
      <c r="K3978" s="8" t="s">
        <v>25303</v>
      </c>
      <c r="L3978" s="8"/>
      <c r="M3978" s="8" t="s">
        <v>20776</v>
      </c>
      <c r="N3978" s="51" t="s">
        <v>25313</v>
      </c>
      <c r="O3978" s="51" t="s">
        <v>52</v>
      </c>
      <c r="P3978" s="51"/>
      <c r="Q3978" s="51"/>
      <c r="R3978" s="51" t="s">
        <v>3648</v>
      </c>
      <c r="S3978" s="51" t="s">
        <v>6003</v>
      </c>
      <c r="T3978" s="11" t="str">
        <f t="shared" si="2"/>
        <v>Dennis Rice</v>
      </c>
      <c r="U3978" s="51" t="s">
        <v>55</v>
      </c>
      <c r="V3978" s="51" t="s">
        <v>25314</v>
      </c>
      <c r="W3978" s="51" t="s">
        <v>25315</v>
      </c>
      <c r="X3978" s="94" t="s">
        <v>25316</v>
      </c>
      <c r="Y3978" s="51" t="s">
        <v>60</v>
      </c>
      <c r="Z3978" s="56" t="s">
        <v>25307</v>
      </c>
      <c r="AA3978" s="51" t="s">
        <v>60</v>
      </c>
      <c r="AB3978" s="56" t="s">
        <v>25308</v>
      </c>
      <c r="AC3978" s="51" t="s">
        <v>60</v>
      </c>
      <c r="AD3978" s="56" t="s">
        <v>25309</v>
      </c>
      <c r="AE3978" s="51" t="s">
        <v>25306</v>
      </c>
      <c r="AF3978" s="8" t="s">
        <v>25310</v>
      </c>
      <c r="AG3978" s="8" t="s">
        <v>8704</v>
      </c>
      <c r="AH3978" s="8" t="s">
        <v>25317</v>
      </c>
      <c r="AI3978" s="8" t="s">
        <v>233</v>
      </c>
      <c r="AJ3978" s="8"/>
      <c r="AK3978" s="8"/>
      <c r="AL3978" s="8"/>
      <c r="AM3978" s="8"/>
      <c r="AN3978" s="8" t="s">
        <v>25311</v>
      </c>
      <c r="AO3978" s="8" t="s">
        <v>25312</v>
      </c>
      <c r="AP3978" s="29" t="s">
        <v>25310</v>
      </c>
      <c r="AQ3978" s="11">
        <v>2003.0</v>
      </c>
    </row>
    <row r="3979">
      <c r="A3979" s="8" t="str">
        <f t="shared" si="1"/>
        <v>David Mackey</v>
      </c>
      <c r="B3979" s="51" t="s">
        <v>25300</v>
      </c>
      <c r="C3979" s="51" t="s">
        <v>20845</v>
      </c>
      <c r="D3979" s="2" t="s">
        <v>8689</v>
      </c>
      <c r="E3979" s="51" t="s">
        <v>25301</v>
      </c>
      <c r="F3979" s="51" t="s">
        <v>3309</v>
      </c>
      <c r="G3979" s="51" t="s">
        <v>19294</v>
      </c>
      <c r="H3979" s="51" t="s">
        <v>25302</v>
      </c>
      <c r="I3979" s="51" t="s">
        <v>49</v>
      </c>
      <c r="J3979" s="66">
        <v>3.66</v>
      </c>
      <c r="K3979" s="51" t="s">
        <v>25303</v>
      </c>
      <c r="L3979" s="51" t="s">
        <v>86</v>
      </c>
      <c r="M3979" s="51" t="s">
        <v>20776</v>
      </c>
      <c r="N3979" s="51" t="s">
        <v>25318</v>
      </c>
      <c r="O3979" s="51" t="s">
        <v>52</v>
      </c>
      <c r="P3979" s="51"/>
      <c r="Q3979" s="51"/>
      <c r="R3979" s="51" t="s">
        <v>289</v>
      </c>
      <c r="S3979" s="51" t="s">
        <v>25319</v>
      </c>
      <c r="T3979" s="11" t="str">
        <f t="shared" si="2"/>
        <v>David Mackey</v>
      </c>
      <c r="U3979" s="51" t="s">
        <v>80</v>
      </c>
      <c r="V3979" s="51" t="s">
        <v>86</v>
      </c>
      <c r="W3979" s="51" t="s">
        <v>86</v>
      </c>
      <c r="X3979" s="51" t="s">
        <v>25306</v>
      </c>
      <c r="Y3979" s="56" t="s">
        <v>25320</v>
      </c>
      <c r="Z3979" s="56" t="s">
        <v>25307</v>
      </c>
      <c r="AA3979" s="51" t="s">
        <v>60</v>
      </c>
      <c r="AB3979" s="56" t="s">
        <v>25308</v>
      </c>
      <c r="AC3979" s="51" t="s">
        <v>60</v>
      </c>
      <c r="AD3979" s="56" t="s">
        <v>25309</v>
      </c>
      <c r="AE3979" s="51" t="s">
        <v>25306</v>
      </c>
      <c r="AF3979" s="51" t="s">
        <v>25310</v>
      </c>
      <c r="AG3979" s="51" t="s">
        <v>8704</v>
      </c>
      <c r="AH3979" s="51" t="s">
        <v>232</v>
      </c>
      <c r="AI3979" s="51" t="s">
        <v>18832</v>
      </c>
      <c r="AJ3979" s="51" t="s">
        <v>86</v>
      </c>
      <c r="AK3979" s="51" t="s">
        <v>86</v>
      </c>
      <c r="AL3979" s="51" t="s">
        <v>86</v>
      </c>
      <c r="AM3979" s="51" t="s">
        <v>86</v>
      </c>
      <c r="AN3979" s="51" t="s">
        <v>25311</v>
      </c>
      <c r="AO3979" s="51" t="s">
        <v>25312</v>
      </c>
      <c r="AP3979" s="67" t="s">
        <v>25310</v>
      </c>
      <c r="AQ3979" s="68">
        <v>2003.0</v>
      </c>
    </row>
    <row r="3980">
      <c r="A3980" s="8" t="str">
        <f t="shared" si="1"/>
        <v>Brian Clymer</v>
      </c>
      <c r="B3980" s="51" t="s">
        <v>25300</v>
      </c>
      <c r="C3980" s="51" t="s">
        <v>20845</v>
      </c>
      <c r="D3980" s="2" t="s">
        <v>8689</v>
      </c>
      <c r="E3980" s="51" t="s">
        <v>25301</v>
      </c>
      <c r="F3980" s="51" t="s">
        <v>3309</v>
      </c>
      <c r="G3980" s="51" t="s">
        <v>19294</v>
      </c>
      <c r="H3980" s="51" t="s">
        <v>25302</v>
      </c>
      <c r="I3980" s="51" t="s">
        <v>49</v>
      </c>
      <c r="J3980" s="66">
        <v>3.66</v>
      </c>
      <c r="K3980" s="51" t="s">
        <v>25303</v>
      </c>
      <c r="L3980" s="51" t="s">
        <v>86</v>
      </c>
      <c r="M3980" s="51" t="s">
        <v>20776</v>
      </c>
      <c r="N3980" s="51" t="s">
        <v>25321</v>
      </c>
      <c r="O3980" s="51" t="s">
        <v>52</v>
      </c>
      <c r="P3980" s="51"/>
      <c r="Q3980" s="51"/>
      <c r="R3980" s="51" t="s">
        <v>331</v>
      </c>
      <c r="S3980" s="51" t="s">
        <v>25322</v>
      </c>
      <c r="T3980" s="11" t="str">
        <f t="shared" si="2"/>
        <v>Brian Clymer</v>
      </c>
      <c r="U3980" s="51" t="s">
        <v>80</v>
      </c>
      <c r="V3980" s="51" t="s">
        <v>25323</v>
      </c>
      <c r="W3980" s="51" t="s">
        <v>25324</v>
      </c>
      <c r="X3980" s="51" t="s">
        <v>25306</v>
      </c>
      <c r="Y3980" s="51" t="s">
        <v>60</v>
      </c>
      <c r="Z3980" s="56" t="s">
        <v>25307</v>
      </c>
      <c r="AA3980" s="56" t="s">
        <v>25325</v>
      </c>
      <c r="AB3980" s="56" t="s">
        <v>25308</v>
      </c>
      <c r="AC3980" s="51" t="s">
        <v>60</v>
      </c>
      <c r="AD3980" s="56" t="s">
        <v>25309</v>
      </c>
      <c r="AE3980" s="51" t="s">
        <v>25306</v>
      </c>
      <c r="AF3980" s="51" t="s">
        <v>25310</v>
      </c>
      <c r="AG3980" s="51" t="s">
        <v>8704</v>
      </c>
      <c r="AH3980" s="51" t="s">
        <v>232</v>
      </c>
      <c r="AI3980" s="51" t="s">
        <v>18832</v>
      </c>
      <c r="AJ3980" s="51" t="s">
        <v>86</v>
      </c>
      <c r="AK3980" s="51" t="s">
        <v>86</v>
      </c>
      <c r="AL3980" s="51" t="s">
        <v>86</v>
      </c>
      <c r="AM3980" s="51" t="s">
        <v>86</v>
      </c>
      <c r="AN3980" s="51" t="s">
        <v>25311</v>
      </c>
      <c r="AO3980" s="51" t="s">
        <v>25312</v>
      </c>
      <c r="AP3980" s="67" t="s">
        <v>25310</v>
      </c>
      <c r="AQ3980" s="68">
        <v>2003.0</v>
      </c>
    </row>
    <row r="3981">
      <c r="A3981" s="8" t="str">
        <f t="shared" si="1"/>
        <v>Ellie Jindra</v>
      </c>
      <c r="B3981" s="51" t="s">
        <v>25300</v>
      </c>
      <c r="C3981" s="51" t="s">
        <v>20845</v>
      </c>
      <c r="D3981" s="2" t="s">
        <v>8689</v>
      </c>
      <c r="E3981" s="8" t="s">
        <v>25301</v>
      </c>
      <c r="F3981" s="8" t="s">
        <v>3309</v>
      </c>
      <c r="G3981" s="51" t="s">
        <v>19294</v>
      </c>
      <c r="H3981" s="8" t="s">
        <v>25302</v>
      </c>
      <c r="I3981" s="8" t="s">
        <v>49</v>
      </c>
      <c r="J3981" s="10">
        <v>3.66</v>
      </c>
      <c r="K3981" s="8" t="s">
        <v>25303</v>
      </c>
      <c r="L3981" s="8"/>
      <c r="M3981" s="8" t="s">
        <v>20776</v>
      </c>
      <c r="N3981" s="51" t="s">
        <v>25326</v>
      </c>
      <c r="O3981" s="51" t="s">
        <v>52</v>
      </c>
      <c r="P3981" s="51"/>
      <c r="Q3981" s="51"/>
      <c r="R3981" s="51" t="s">
        <v>5437</v>
      </c>
      <c r="S3981" s="51" t="s">
        <v>25327</v>
      </c>
      <c r="T3981" s="11" t="str">
        <f t="shared" si="2"/>
        <v>Ellie Jindra</v>
      </c>
      <c r="U3981" s="51" t="s">
        <v>80</v>
      </c>
      <c r="V3981" s="51" t="s">
        <v>25328</v>
      </c>
      <c r="W3981" s="51" t="s">
        <v>25329</v>
      </c>
      <c r="X3981" s="94" t="s">
        <v>25316</v>
      </c>
      <c r="Y3981" s="51" t="s">
        <v>60</v>
      </c>
      <c r="Z3981" s="56" t="s">
        <v>25307</v>
      </c>
      <c r="AA3981" s="56" t="s">
        <v>25330</v>
      </c>
      <c r="AB3981" s="56" t="s">
        <v>25331</v>
      </c>
      <c r="AC3981" s="56" t="s">
        <v>25332</v>
      </c>
      <c r="AD3981" s="56" t="s">
        <v>25309</v>
      </c>
      <c r="AE3981" s="51" t="s">
        <v>25306</v>
      </c>
      <c r="AF3981" s="8" t="s">
        <v>25310</v>
      </c>
      <c r="AG3981" s="8" t="s">
        <v>8704</v>
      </c>
      <c r="AH3981" s="8" t="s">
        <v>232</v>
      </c>
      <c r="AI3981" s="8" t="s">
        <v>233</v>
      </c>
      <c r="AJ3981" s="8"/>
      <c r="AK3981" s="8"/>
      <c r="AL3981" s="8"/>
      <c r="AM3981" s="8"/>
      <c r="AN3981" s="8" t="s">
        <v>25311</v>
      </c>
      <c r="AO3981" s="8" t="s">
        <v>25312</v>
      </c>
      <c r="AP3981" s="29" t="s">
        <v>25310</v>
      </c>
      <c r="AQ3981" s="11">
        <v>2003.0</v>
      </c>
    </row>
    <row r="3982">
      <c r="A3982" s="8" t="str">
        <f t="shared" si="1"/>
        <v>Mark FitzPatrick</v>
      </c>
      <c r="B3982" s="51" t="s">
        <v>25333</v>
      </c>
      <c r="C3982" s="51" t="s">
        <v>20845</v>
      </c>
      <c r="D3982" s="2" t="s">
        <v>8689</v>
      </c>
      <c r="E3982" s="8" t="s">
        <v>25334</v>
      </c>
      <c r="F3982" s="8" t="s">
        <v>3309</v>
      </c>
      <c r="G3982" s="51" t="s">
        <v>19294</v>
      </c>
      <c r="H3982" s="8" t="s">
        <v>25335</v>
      </c>
      <c r="I3982" s="8" t="s">
        <v>49</v>
      </c>
      <c r="J3982" s="10">
        <v>3.7</v>
      </c>
      <c r="K3982" s="8" t="s">
        <v>25336</v>
      </c>
      <c r="L3982" s="8"/>
      <c r="M3982" s="8" t="s">
        <v>1299</v>
      </c>
      <c r="N3982" s="51" t="s">
        <v>25337</v>
      </c>
      <c r="O3982" s="51" t="s">
        <v>52</v>
      </c>
      <c r="P3982" s="51"/>
      <c r="Q3982" s="51"/>
      <c r="R3982" s="51" t="s">
        <v>3210</v>
      </c>
      <c r="S3982" s="51" t="s">
        <v>25338</v>
      </c>
      <c r="T3982" s="11" t="str">
        <f t="shared" si="2"/>
        <v>Mark FitzPatrick</v>
      </c>
      <c r="U3982" s="51" t="s">
        <v>55</v>
      </c>
      <c r="V3982" s="51" t="s">
        <v>25339</v>
      </c>
      <c r="W3982" s="51" t="s">
        <v>25340</v>
      </c>
      <c r="X3982" s="94" t="s">
        <v>25341</v>
      </c>
      <c r="Y3982" s="51" t="s">
        <v>60</v>
      </c>
      <c r="Z3982" s="56" t="s">
        <v>25342</v>
      </c>
      <c r="AA3982" s="56" t="s">
        <v>25343</v>
      </c>
      <c r="AB3982" s="56" t="s">
        <v>25344</v>
      </c>
      <c r="AC3982" s="51" t="s">
        <v>60</v>
      </c>
      <c r="AD3982" s="56" t="s">
        <v>25345</v>
      </c>
      <c r="AE3982" s="51" t="s">
        <v>25346</v>
      </c>
      <c r="AF3982" s="8" t="s">
        <v>25347</v>
      </c>
      <c r="AG3982" s="8" t="s">
        <v>8704</v>
      </c>
      <c r="AH3982" s="8" t="s">
        <v>4581</v>
      </c>
      <c r="AI3982" s="8" t="s">
        <v>233</v>
      </c>
      <c r="AJ3982" s="8"/>
      <c r="AK3982" s="8" t="s">
        <v>1312</v>
      </c>
      <c r="AL3982" s="8" t="s">
        <v>3104</v>
      </c>
      <c r="AM3982" s="8" t="s">
        <v>1416</v>
      </c>
      <c r="AN3982" s="8" t="s">
        <v>25348</v>
      </c>
      <c r="AO3982" s="8" t="s">
        <v>25349</v>
      </c>
      <c r="AP3982" s="29" t="s">
        <v>25347</v>
      </c>
      <c r="AQ3982" s="11">
        <v>2277.0</v>
      </c>
    </row>
    <row r="3983">
      <c r="A3983" s="8" t="str">
        <f t="shared" si="1"/>
        <v>Ethan Perry</v>
      </c>
      <c r="B3983" s="51" t="s">
        <v>25333</v>
      </c>
      <c r="C3983" s="51" t="s">
        <v>20845</v>
      </c>
      <c r="D3983" s="2" t="s">
        <v>8689</v>
      </c>
      <c r="E3983" s="8" t="s">
        <v>25334</v>
      </c>
      <c r="F3983" s="8" t="s">
        <v>3309</v>
      </c>
      <c r="G3983" s="51" t="s">
        <v>19294</v>
      </c>
      <c r="H3983" s="8" t="s">
        <v>25335</v>
      </c>
      <c r="I3983" s="8" t="s">
        <v>49</v>
      </c>
      <c r="J3983" s="10">
        <v>3.7</v>
      </c>
      <c r="K3983" s="8" t="s">
        <v>25336</v>
      </c>
      <c r="L3983" s="8"/>
      <c r="M3983" s="8" t="s">
        <v>1299</v>
      </c>
      <c r="N3983" s="51" t="s">
        <v>25350</v>
      </c>
      <c r="O3983" s="51" t="s">
        <v>52</v>
      </c>
      <c r="P3983" s="51"/>
      <c r="Q3983" s="51"/>
      <c r="R3983" s="51" t="s">
        <v>3839</v>
      </c>
      <c r="S3983" s="51" t="s">
        <v>2499</v>
      </c>
      <c r="T3983" s="11" t="str">
        <f t="shared" si="2"/>
        <v>Ethan Perry</v>
      </c>
      <c r="U3983" s="51" t="s">
        <v>2821</v>
      </c>
      <c r="V3983" s="51" t="s">
        <v>25351</v>
      </c>
      <c r="W3983" s="57" t="s">
        <v>25352</v>
      </c>
      <c r="X3983" s="94" t="s">
        <v>25341</v>
      </c>
      <c r="Y3983" s="51" t="s">
        <v>60</v>
      </c>
      <c r="Z3983" s="56" t="s">
        <v>25342</v>
      </c>
      <c r="AA3983" s="51" t="s">
        <v>60</v>
      </c>
      <c r="AB3983" s="56" t="s">
        <v>25344</v>
      </c>
      <c r="AC3983" s="51" t="s">
        <v>60</v>
      </c>
      <c r="AD3983" s="56" t="s">
        <v>25345</v>
      </c>
      <c r="AE3983" s="51" t="s">
        <v>25346</v>
      </c>
      <c r="AF3983" s="8" t="s">
        <v>25347</v>
      </c>
      <c r="AG3983" s="8" t="s">
        <v>8704</v>
      </c>
      <c r="AH3983" s="8" t="s">
        <v>4581</v>
      </c>
      <c r="AI3983" s="8" t="s">
        <v>233</v>
      </c>
      <c r="AJ3983" s="8"/>
      <c r="AK3983" s="8" t="s">
        <v>1312</v>
      </c>
      <c r="AL3983" s="8" t="s">
        <v>3104</v>
      </c>
      <c r="AM3983" s="8" t="s">
        <v>1416</v>
      </c>
      <c r="AN3983" s="8" t="s">
        <v>25348</v>
      </c>
      <c r="AO3983" s="8" t="s">
        <v>25349</v>
      </c>
      <c r="AP3983" s="29" t="s">
        <v>25347</v>
      </c>
      <c r="AQ3983" s="11">
        <v>2277.0</v>
      </c>
    </row>
    <row r="3984">
      <c r="A3984" s="8" t="str">
        <f t="shared" si="1"/>
        <v>Sarah Oprondek</v>
      </c>
      <c r="B3984" s="51" t="s">
        <v>25333</v>
      </c>
      <c r="C3984" s="51" t="s">
        <v>20845</v>
      </c>
      <c r="D3984" s="2" t="s">
        <v>8689</v>
      </c>
      <c r="E3984" s="8" t="s">
        <v>25334</v>
      </c>
      <c r="F3984" s="8" t="s">
        <v>3309</v>
      </c>
      <c r="G3984" s="51" t="s">
        <v>19294</v>
      </c>
      <c r="H3984" s="8" t="s">
        <v>25335</v>
      </c>
      <c r="I3984" s="8" t="s">
        <v>49</v>
      </c>
      <c r="J3984" s="10">
        <v>3.7</v>
      </c>
      <c r="K3984" s="8" t="s">
        <v>25336</v>
      </c>
      <c r="L3984" s="8"/>
      <c r="M3984" s="8" t="s">
        <v>1299</v>
      </c>
      <c r="N3984" s="51" t="s">
        <v>25353</v>
      </c>
      <c r="O3984" s="51" t="s">
        <v>52</v>
      </c>
      <c r="P3984" s="51"/>
      <c r="Q3984" s="51"/>
      <c r="R3984" s="51" t="s">
        <v>7659</v>
      </c>
      <c r="S3984" s="51" t="s">
        <v>25354</v>
      </c>
      <c r="T3984" s="11" t="str">
        <f t="shared" si="2"/>
        <v>Sarah Oprondek</v>
      </c>
      <c r="U3984" s="51" t="s">
        <v>12085</v>
      </c>
      <c r="V3984" s="51" t="s">
        <v>25355</v>
      </c>
      <c r="W3984" s="57" t="s">
        <v>25356</v>
      </c>
      <c r="X3984" s="94" t="s">
        <v>25341</v>
      </c>
      <c r="Y3984" s="56" t="s">
        <v>25357</v>
      </c>
      <c r="Z3984" s="56" t="s">
        <v>25342</v>
      </c>
      <c r="AA3984" s="51" t="s">
        <v>60</v>
      </c>
      <c r="AB3984" s="56" t="s">
        <v>25344</v>
      </c>
      <c r="AC3984" s="51" t="s">
        <v>60</v>
      </c>
      <c r="AD3984" s="56" t="s">
        <v>25345</v>
      </c>
      <c r="AE3984" s="51" t="s">
        <v>25346</v>
      </c>
      <c r="AF3984" s="8" t="s">
        <v>25347</v>
      </c>
      <c r="AG3984" s="8" t="s">
        <v>8704</v>
      </c>
      <c r="AH3984" s="8" t="s">
        <v>4581</v>
      </c>
      <c r="AI3984" s="8" t="s">
        <v>233</v>
      </c>
      <c r="AJ3984" s="8"/>
      <c r="AK3984" s="8" t="s">
        <v>1312</v>
      </c>
      <c r="AL3984" s="8" t="s">
        <v>3104</v>
      </c>
      <c r="AM3984" s="8" t="s">
        <v>1416</v>
      </c>
      <c r="AN3984" s="8" t="s">
        <v>25348</v>
      </c>
      <c r="AO3984" s="8" t="s">
        <v>25349</v>
      </c>
      <c r="AP3984" s="29" t="s">
        <v>25347</v>
      </c>
      <c r="AQ3984" s="11">
        <v>2277.0</v>
      </c>
    </row>
    <row r="3985">
      <c r="A3985" s="8" t="str">
        <f t="shared" si="1"/>
        <v>Nicholas Gray</v>
      </c>
      <c r="B3985" s="51" t="s">
        <v>25333</v>
      </c>
      <c r="C3985" s="51" t="s">
        <v>20845</v>
      </c>
      <c r="D3985" s="2" t="s">
        <v>8689</v>
      </c>
      <c r="E3985" s="8" t="s">
        <v>25334</v>
      </c>
      <c r="F3985" s="8" t="s">
        <v>3309</v>
      </c>
      <c r="G3985" s="51" t="s">
        <v>19294</v>
      </c>
      <c r="H3985" s="8" t="s">
        <v>25335</v>
      </c>
      <c r="I3985" s="8" t="s">
        <v>49</v>
      </c>
      <c r="J3985" s="10">
        <v>3.7</v>
      </c>
      <c r="K3985" s="8" t="s">
        <v>25336</v>
      </c>
      <c r="L3985" s="8"/>
      <c r="M3985" s="8" t="s">
        <v>1299</v>
      </c>
      <c r="N3985" s="13" t="s">
        <v>25358</v>
      </c>
      <c r="O3985" s="51" t="s">
        <v>52</v>
      </c>
      <c r="P3985" s="51"/>
      <c r="Q3985" s="51"/>
      <c r="R3985" s="51" t="s">
        <v>1758</v>
      </c>
      <c r="S3985" s="51" t="s">
        <v>7606</v>
      </c>
      <c r="T3985" s="11" t="str">
        <f t="shared" si="2"/>
        <v>Nicholas Gray</v>
      </c>
      <c r="U3985" s="13" t="s">
        <v>167</v>
      </c>
      <c r="V3985" s="13" t="s">
        <v>25359</v>
      </c>
      <c r="W3985" s="57" t="s">
        <v>25360</v>
      </c>
      <c r="X3985" s="94" t="s">
        <v>25341</v>
      </c>
      <c r="Y3985" s="51" t="s">
        <v>60</v>
      </c>
      <c r="Z3985" s="56" t="s">
        <v>25342</v>
      </c>
      <c r="AA3985" s="51" t="s">
        <v>60</v>
      </c>
      <c r="AB3985" s="56" t="s">
        <v>25344</v>
      </c>
      <c r="AC3985" s="51" t="s">
        <v>60</v>
      </c>
      <c r="AD3985" s="56" t="s">
        <v>25345</v>
      </c>
      <c r="AE3985" s="51" t="s">
        <v>25346</v>
      </c>
      <c r="AF3985" s="8" t="s">
        <v>25347</v>
      </c>
      <c r="AG3985" s="8" t="s">
        <v>8704</v>
      </c>
      <c r="AH3985" s="8" t="s">
        <v>4581</v>
      </c>
      <c r="AI3985" s="8" t="s">
        <v>233</v>
      </c>
      <c r="AJ3985" s="8"/>
      <c r="AK3985" s="8" t="s">
        <v>1312</v>
      </c>
      <c r="AL3985" s="8" t="s">
        <v>3104</v>
      </c>
      <c r="AM3985" s="8" t="s">
        <v>1416</v>
      </c>
      <c r="AN3985" s="8" t="s">
        <v>25348</v>
      </c>
      <c r="AO3985" s="8" t="s">
        <v>25349</v>
      </c>
      <c r="AP3985" s="29" t="s">
        <v>25347</v>
      </c>
      <c r="AQ3985" s="11">
        <v>2277.0</v>
      </c>
    </row>
    <row r="3986">
      <c r="A3986" s="8" t="str">
        <f t="shared" si="1"/>
        <v>Gene Booher</v>
      </c>
      <c r="B3986" s="51" t="s">
        <v>25333</v>
      </c>
      <c r="C3986" s="51" t="s">
        <v>20845</v>
      </c>
      <c r="D3986" s="2" t="s">
        <v>8689</v>
      </c>
      <c r="E3986" s="8" t="s">
        <v>25334</v>
      </c>
      <c r="F3986" s="8" t="s">
        <v>3309</v>
      </c>
      <c r="G3986" s="51" t="s">
        <v>19294</v>
      </c>
      <c r="H3986" s="8" t="s">
        <v>25335</v>
      </c>
      <c r="I3986" s="8" t="s">
        <v>49</v>
      </c>
      <c r="J3986" s="10">
        <v>3.7</v>
      </c>
      <c r="K3986" s="8" t="s">
        <v>25336</v>
      </c>
      <c r="L3986" s="8"/>
      <c r="M3986" s="8" t="s">
        <v>1299</v>
      </c>
      <c r="N3986" s="51" t="s">
        <v>25361</v>
      </c>
      <c r="O3986" s="51" t="s">
        <v>52</v>
      </c>
      <c r="P3986" s="51"/>
      <c r="Q3986" s="51"/>
      <c r="R3986" s="51" t="s">
        <v>18686</v>
      </c>
      <c r="S3986" s="51" t="s">
        <v>25362</v>
      </c>
      <c r="T3986" s="11" t="str">
        <f t="shared" si="2"/>
        <v>Gene Booher</v>
      </c>
      <c r="U3986" s="57" t="s">
        <v>247</v>
      </c>
      <c r="V3986" s="51" t="s">
        <v>25363</v>
      </c>
      <c r="W3986" s="51"/>
      <c r="X3986" s="94" t="s">
        <v>25341</v>
      </c>
      <c r="Y3986" s="51" t="s">
        <v>60</v>
      </c>
      <c r="Z3986" s="56" t="s">
        <v>25342</v>
      </c>
      <c r="AA3986" s="51" t="s">
        <v>60</v>
      </c>
      <c r="AB3986" s="56" t="s">
        <v>25344</v>
      </c>
      <c r="AC3986" s="51" t="s">
        <v>60</v>
      </c>
      <c r="AD3986" s="56" t="s">
        <v>25345</v>
      </c>
      <c r="AE3986" s="51" t="s">
        <v>25346</v>
      </c>
      <c r="AF3986" s="8" t="s">
        <v>25347</v>
      </c>
      <c r="AG3986" s="8" t="s">
        <v>8704</v>
      </c>
      <c r="AH3986" s="8" t="s">
        <v>4581</v>
      </c>
      <c r="AI3986" s="8" t="s">
        <v>233</v>
      </c>
      <c r="AJ3986" s="8"/>
      <c r="AK3986" s="8" t="s">
        <v>1312</v>
      </c>
      <c r="AL3986" s="8" t="s">
        <v>3104</v>
      </c>
      <c r="AM3986" s="8" t="s">
        <v>1416</v>
      </c>
      <c r="AN3986" s="8" t="s">
        <v>25348</v>
      </c>
      <c r="AO3986" s="8" t="s">
        <v>25349</v>
      </c>
      <c r="AP3986" s="29" t="s">
        <v>25347</v>
      </c>
      <c r="AQ3986" s="11">
        <v>2277.0</v>
      </c>
    </row>
    <row r="3987">
      <c r="A3987" s="8" t="str">
        <f t="shared" si="1"/>
        <v>Veronica Rocco</v>
      </c>
      <c r="B3987" s="51" t="s">
        <v>25333</v>
      </c>
      <c r="C3987" s="51" t="s">
        <v>20845</v>
      </c>
      <c r="D3987" s="2" t="s">
        <v>8689</v>
      </c>
      <c r="E3987" s="8" t="s">
        <v>25334</v>
      </c>
      <c r="F3987" s="8" t="s">
        <v>3309</v>
      </c>
      <c r="G3987" s="51" t="s">
        <v>19294</v>
      </c>
      <c r="H3987" s="8" t="s">
        <v>25335</v>
      </c>
      <c r="I3987" s="8" t="s">
        <v>49</v>
      </c>
      <c r="J3987" s="10">
        <v>3.7</v>
      </c>
      <c r="K3987" s="8" t="s">
        <v>25336</v>
      </c>
      <c r="L3987" s="8"/>
      <c r="M3987" s="8" t="s">
        <v>1299</v>
      </c>
      <c r="N3987" s="51" t="s">
        <v>25364</v>
      </c>
      <c r="O3987" s="51" t="s">
        <v>52</v>
      </c>
      <c r="P3987" s="51"/>
      <c r="Q3987" s="51"/>
      <c r="R3987" s="51" t="s">
        <v>17939</v>
      </c>
      <c r="S3987" s="51" t="s">
        <v>25286</v>
      </c>
      <c r="T3987" s="11" t="str">
        <f t="shared" si="2"/>
        <v>Veronica Rocco</v>
      </c>
      <c r="U3987" s="51" t="s">
        <v>106</v>
      </c>
      <c r="V3987" s="51" t="s">
        <v>25365</v>
      </c>
      <c r="W3987" s="51"/>
      <c r="X3987" s="51" t="s">
        <v>25341</v>
      </c>
      <c r="Y3987" s="51" t="s">
        <v>60</v>
      </c>
      <c r="Z3987" s="56" t="s">
        <v>25342</v>
      </c>
      <c r="AA3987" s="51" t="s">
        <v>60</v>
      </c>
      <c r="AB3987" s="56" t="s">
        <v>25344</v>
      </c>
      <c r="AC3987" s="56" t="s">
        <v>25366</v>
      </c>
      <c r="AD3987" s="56" t="s">
        <v>25345</v>
      </c>
      <c r="AE3987" s="51" t="s">
        <v>25346</v>
      </c>
      <c r="AF3987" s="8" t="s">
        <v>25347</v>
      </c>
      <c r="AG3987" s="8" t="s">
        <v>8704</v>
      </c>
      <c r="AH3987" s="8" t="s">
        <v>4581</v>
      </c>
      <c r="AI3987" s="8" t="s">
        <v>18832</v>
      </c>
      <c r="AJ3987" s="8"/>
      <c r="AK3987" s="8" t="s">
        <v>1312</v>
      </c>
      <c r="AL3987" s="8" t="s">
        <v>3104</v>
      </c>
      <c r="AM3987" s="8" t="s">
        <v>1416</v>
      </c>
      <c r="AN3987" s="8" t="s">
        <v>25348</v>
      </c>
      <c r="AO3987" s="8" t="s">
        <v>25349</v>
      </c>
      <c r="AP3987" s="29" t="s">
        <v>25347</v>
      </c>
      <c r="AQ3987" s="11">
        <v>2277.0</v>
      </c>
    </row>
    <row r="3988">
      <c r="A3988" s="8" t="str">
        <f t="shared" si="1"/>
        <v>James Walters</v>
      </c>
      <c r="B3988" s="51" t="s">
        <v>25367</v>
      </c>
      <c r="C3988" s="51" t="s">
        <v>25368</v>
      </c>
      <c r="D3988" s="2" t="s">
        <v>8689</v>
      </c>
      <c r="E3988" s="8" t="s">
        <v>25369</v>
      </c>
      <c r="F3988" s="8" t="s">
        <v>3309</v>
      </c>
      <c r="G3988" s="51" t="s">
        <v>19294</v>
      </c>
      <c r="H3988" s="8" t="s">
        <v>25370</v>
      </c>
      <c r="I3988" s="8" t="s">
        <v>1330</v>
      </c>
      <c r="J3988" s="10">
        <v>3.63</v>
      </c>
      <c r="K3988" s="8" t="s">
        <v>25371</v>
      </c>
      <c r="L3988" s="8" t="s">
        <v>86</v>
      </c>
      <c r="M3988" s="8" t="s">
        <v>86</v>
      </c>
      <c r="N3988" s="51" t="s">
        <v>25372</v>
      </c>
      <c r="O3988" s="51" t="s">
        <v>52</v>
      </c>
      <c r="P3988" s="51"/>
      <c r="Q3988" s="51"/>
      <c r="R3988" s="51" t="s">
        <v>411</v>
      </c>
      <c r="S3988" s="51" t="s">
        <v>25373</v>
      </c>
      <c r="T3988" s="11" t="str">
        <f t="shared" si="2"/>
        <v>James Walters</v>
      </c>
      <c r="U3988" s="51" t="s">
        <v>55</v>
      </c>
      <c r="V3988" s="51" t="s">
        <v>25374</v>
      </c>
      <c r="W3988" s="51" t="s">
        <v>25375</v>
      </c>
      <c r="X3988" s="51" t="s">
        <v>25376</v>
      </c>
      <c r="Y3988" s="51" t="s">
        <v>60</v>
      </c>
      <c r="Z3988" s="51" t="s">
        <v>60</v>
      </c>
      <c r="AA3988" s="51" t="s">
        <v>60</v>
      </c>
      <c r="AB3988" s="51" t="s">
        <v>60</v>
      </c>
      <c r="AC3988" s="51" t="s">
        <v>60</v>
      </c>
      <c r="AD3988" s="56" t="s">
        <v>25377</v>
      </c>
      <c r="AE3988" s="51" t="s">
        <v>25378</v>
      </c>
      <c r="AF3988" s="8" t="s">
        <v>25379</v>
      </c>
      <c r="AG3988" s="8" t="s">
        <v>8704</v>
      </c>
      <c r="AH3988" s="8" t="s">
        <v>194</v>
      </c>
      <c r="AI3988" s="8" t="s">
        <v>18832</v>
      </c>
      <c r="AJ3988" s="8" t="s">
        <v>86</v>
      </c>
      <c r="AK3988" s="8" t="s">
        <v>655</v>
      </c>
      <c r="AL3988" s="8" t="s">
        <v>3002</v>
      </c>
      <c r="AM3988" s="8" t="s">
        <v>4117</v>
      </c>
      <c r="AN3988" s="8" t="s">
        <v>3323</v>
      </c>
      <c r="AO3988" s="8" t="s">
        <v>25380</v>
      </c>
      <c r="AP3988" s="29" t="s">
        <v>25379</v>
      </c>
      <c r="AQ3988" s="11">
        <v>2090.0</v>
      </c>
    </row>
    <row r="3989">
      <c r="A3989" s="8" t="str">
        <f t="shared" si="1"/>
        <v>Paul Rue</v>
      </c>
      <c r="B3989" s="51" t="s">
        <v>25367</v>
      </c>
      <c r="C3989" s="51" t="s">
        <v>25368</v>
      </c>
      <c r="D3989" s="2" t="s">
        <v>8689</v>
      </c>
      <c r="E3989" s="8" t="s">
        <v>25369</v>
      </c>
      <c r="F3989" s="8" t="s">
        <v>3309</v>
      </c>
      <c r="G3989" s="51" t="s">
        <v>19294</v>
      </c>
      <c r="H3989" s="8" t="s">
        <v>25370</v>
      </c>
      <c r="I3989" s="8" t="s">
        <v>1330</v>
      </c>
      <c r="J3989" s="10">
        <v>3.63</v>
      </c>
      <c r="K3989" s="8" t="s">
        <v>25371</v>
      </c>
      <c r="L3989" s="8"/>
      <c r="M3989" s="8"/>
      <c r="N3989" s="51" t="s">
        <v>25381</v>
      </c>
      <c r="O3989" s="51" t="s">
        <v>52</v>
      </c>
      <c r="P3989" s="51"/>
      <c r="Q3989" s="51"/>
      <c r="R3989" s="51" t="s">
        <v>425</v>
      </c>
      <c r="S3989" s="51" t="s">
        <v>25382</v>
      </c>
      <c r="T3989" s="11" t="str">
        <f t="shared" si="2"/>
        <v>Paul Rue</v>
      </c>
      <c r="U3989" s="51" t="s">
        <v>160</v>
      </c>
      <c r="V3989" s="51"/>
      <c r="W3989" s="51"/>
      <c r="X3989" s="94" t="s">
        <v>25376</v>
      </c>
      <c r="Y3989" s="51" t="s">
        <v>60</v>
      </c>
      <c r="Z3989" s="51" t="s">
        <v>60</v>
      </c>
      <c r="AA3989" s="51" t="s">
        <v>60</v>
      </c>
      <c r="AB3989" s="51" t="s">
        <v>60</v>
      </c>
      <c r="AC3989" s="51" t="s">
        <v>60</v>
      </c>
      <c r="AD3989" s="56" t="s">
        <v>25377</v>
      </c>
      <c r="AE3989" s="51" t="s">
        <v>25378</v>
      </c>
      <c r="AF3989" s="8" t="s">
        <v>25379</v>
      </c>
      <c r="AG3989" s="8" t="s">
        <v>8704</v>
      </c>
      <c r="AH3989" s="8" t="s">
        <v>194</v>
      </c>
      <c r="AI3989" s="8" t="s">
        <v>233</v>
      </c>
      <c r="AJ3989" s="8"/>
      <c r="AK3989" s="8" t="s">
        <v>655</v>
      </c>
      <c r="AL3989" s="8" t="s">
        <v>3002</v>
      </c>
      <c r="AM3989" s="8" t="s">
        <v>4117</v>
      </c>
      <c r="AN3989" s="8" t="s">
        <v>3323</v>
      </c>
      <c r="AO3989" s="8" t="s">
        <v>25380</v>
      </c>
      <c r="AP3989" s="29" t="s">
        <v>25379</v>
      </c>
      <c r="AQ3989" s="11">
        <v>2090.0</v>
      </c>
    </row>
    <row r="3990">
      <c r="A3990" s="8" t="str">
        <f t="shared" si="1"/>
        <v>Jack Thornton Jr.</v>
      </c>
      <c r="B3990" s="51" t="s">
        <v>25367</v>
      </c>
      <c r="C3990" s="51" t="s">
        <v>25368</v>
      </c>
      <c r="D3990" s="2" t="s">
        <v>8689</v>
      </c>
      <c r="E3990" s="8" t="s">
        <v>25369</v>
      </c>
      <c r="F3990" s="8" t="s">
        <v>3309</v>
      </c>
      <c r="G3990" s="51" t="s">
        <v>19294</v>
      </c>
      <c r="H3990" s="8" t="s">
        <v>25370</v>
      </c>
      <c r="I3990" s="8" t="s">
        <v>1330</v>
      </c>
      <c r="J3990" s="10">
        <v>3.63</v>
      </c>
      <c r="K3990" s="8" t="s">
        <v>25371</v>
      </c>
      <c r="L3990" s="8"/>
      <c r="M3990" s="8"/>
      <c r="N3990" s="57" t="s">
        <v>25383</v>
      </c>
      <c r="O3990" s="51" t="s">
        <v>52</v>
      </c>
      <c r="P3990" s="51"/>
      <c r="Q3990" s="51"/>
      <c r="R3990" s="51" t="s">
        <v>12196</v>
      </c>
      <c r="S3990" s="51" t="s">
        <v>25384</v>
      </c>
      <c r="T3990" s="11" t="str">
        <f t="shared" si="2"/>
        <v>Jack Thornton Jr.</v>
      </c>
      <c r="U3990" s="57" t="s">
        <v>1680</v>
      </c>
      <c r="V3990" s="51"/>
      <c r="W3990" s="51"/>
      <c r="X3990" s="94" t="s">
        <v>25376</v>
      </c>
      <c r="Y3990" s="51" t="s">
        <v>60</v>
      </c>
      <c r="Z3990" s="51" t="s">
        <v>60</v>
      </c>
      <c r="AA3990" s="56" t="s">
        <v>25385</v>
      </c>
      <c r="AB3990" s="51" t="s">
        <v>60</v>
      </c>
      <c r="AC3990" s="51" t="s">
        <v>60</v>
      </c>
      <c r="AD3990" s="56" t="s">
        <v>25377</v>
      </c>
      <c r="AE3990" s="51" t="s">
        <v>25378</v>
      </c>
      <c r="AF3990" s="8" t="s">
        <v>25379</v>
      </c>
      <c r="AG3990" s="8" t="s">
        <v>8704</v>
      </c>
      <c r="AH3990" s="8" t="s">
        <v>194</v>
      </c>
      <c r="AI3990" s="8" t="s">
        <v>233</v>
      </c>
      <c r="AJ3990" s="8"/>
      <c r="AK3990" s="8" t="s">
        <v>655</v>
      </c>
      <c r="AL3990" s="8" t="s">
        <v>3002</v>
      </c>
      <c r="AM3990" s="8" t="s">
        <v>4117</v>
      </c>
      <c r="AN3990" s="8" t="s">
        <v>3323</v>
      </c>
      <c r="AO3990" s="8" t="s">
        <v>25380</v>
      </c>
      <c r="AP3990" s="29" t="s">
        <v>25379</v>
      </c>
      <c r="AQ3990" s="11">
        <v>2090.0</v>
      </c>
    </row>
    <row r="3991">
      <c r="A3991" s="8" t="str">
        <f t="shared" si="1"/>
        <v>Jack Thorton Jr.</v>
      </c>
      <c r="B3991" s="51" t="s">
        <v>25367</v>
      </c>
      <c r="C3991" s="51" t="s">
        <v>25368</v>
      </c>
      <c r="D3991" s="2" t="s">
        <v>8689</v>
      </c>
      <c r="E3991" s="8" t="s">
        <v>25369</v>
      </c>
      <c r="F3991" s="8" t="s">
        <v>3309</v>
      </c>
      <c r="G3991" s="51" t="s">
        <v>19294</v>
      </c>
      <c r="H3991" s="8" t="s">
        <v>25370</v>
      </c>
      <c r="I3991" s="8" t="s">
        <v>1330</v>
      </c>
      <c r="J3991" s="10">
        <v>3.63</v>
      </c>
      <c r="K3991" s="8" t="s">
        <v>25371</v>
      </c>
      <c r="L3991" s="8"/>
      <c r="M3991" s="8"/>
      <c r="N3991" s="51" t="s">
        <v>25386</v>
      </c>
      <c r="O3991" s="51" t="s">
        <v>52</v>
      </c>
      <c r="P3991" s="51"/>
      <c r="Q3991" s="51"/>
      <c r="R3991" s="51" t="s">
        <v>12196</v>
      </c>
      <c r="S3991" s="51" t="s">
        <v>25387</v>
      </c>
      <c r="T3991" s="11" t="str">
        <f t="shared" si="2"/>
        <v>Jack Thorton Jr.</v>
      </c>
      <c r="U3991" s="51" t="s">
        <v>1680</v>
      </c>
      <c r="V3991" s="51"/>
      <c r="W3991" s="51"/>
      <c r="X3991" s="94" t="s">
        <v>25376</v>
      </c>
      <c r="Y3991" s="51" t="s">
        <v>60</v>
      </c>
      <c r="Z3991" s="51" t="s">
        <v>60</v>
      </c>
      <c r="AA3991" s="56" t="s">
        <v>25388</v>
      </c>
      <c r="AB3991" s="51" t="s">
        <v>60</v>
      </c>
      <c r="AC3991" s="51" t="s">
        <v>60</v>
      </c>
      <c r="AD3991" s="51" t="s">
        <v>60</v>
      </c>
      <c r="AE3991" s="51" t="s">
        <v>25378</v>
      </c>
      <c r="AF3991" s="8" t="s">
        <v>25379</v>
      </c>
      <c r="AG3991" s="8" t="s">
        <v>8704</v>
      </c>
      <c r="AH3991" s="8" t="s">
        <v>194</v>
      </c>
      <c r="AI3991" s="8" t="s">
        <v>233</v>
      </c>
      <c r="AJ3991" s="8"/>
      <c r="AK3991" s="8" t="s">
        <v>655</v>
      </c>
      <c r="AL3991" s="8" t="s">
        <v>3002</v>
      </c>
      <c r="AM3991" s="8" t="s">
        <v>4117</v>
      </c>
      <c r="AN3991" s="8" t="s">
        <v>3323</v>
      </c>
      <c r="AO3991" s="8" t="s">
        <v>25380</v>
      </c>
      <c r="AP3991" s="29" t="s">
        <v>25379</v>
      </c>
      <c r="AQ3991" s="11">
        <v>2090.0</v>
      </c>
    </row>
    <row r="3992">
      <c r="A3992" s="8" t="str">
        <f t="shared" si="1"/>
        <v>Liam Galligan</v>
      </c>
      <c r="B3992" s="8" t="s">
        <v>25367</v>
      </c>
      <c r="C3992" s="51" t="s">
        <v>25368</v>
      </c>
      <c r="D3992" s="2" t="s">
        <v>8689</v>
      </c>
      <c r="E3992" s="8" t="s">
        <v>25369</v>
      </c>
      <c r="F3992" s="8" t="s">
        <v>3309</v>
      </c>
      <c r="G3992" s="51" t="s">
        <v>19294</v>
      </c>
      <c r="H3992" s="8" t="s">
        <v>25370</v>
      </c>
      <c r="I3992" s="8" t="s">
        <v>1330</v>
      </c>
      <c r="J3992" s="10">
        <v>3.63</v>
      </c>
      <c r="K3992" s="8" t="s">
        <v>25371</v>
      </c>
      <c r="L3992" s="8"/>
      <c r="M3992" s="8"/>
      <c r="N3992" s="51" t="s">
        <v>25389</v>
      </c>
      <c r="O3992" s="57" t="s">
        <v>52</v>
      </c>
      <c r="P3992" s="51"/>
      <c r="Q3992" s="51"/>
      <c r="R3992" s="57" t="s">
        <v>5558</v>
      </c>
      <c r="S3992" s="57" t="s">
        <v>25390</v>
      </c>
      <c r="T3992" s="11" t="str">
        <f t="shared" si="2"/>
        <v>Liam Galligan</v>
      </c>
      <c r="U3992" s="57" t="s">
        <v>106</v>
      </c>
      <c r="V3992" s="51" t="s">
        <v>25391</v>
      </c>
      <c r="W3992" s="57" t="s">
        <v>25392</v>
      </c>
      <c r="X3992" s="51" t="s">
        <v>25376</v>
      </c>
      <c r="Y3992" s="51" t="s">
        <v>60</v>
      </c>
      <c r="Z3992" s="51" t="s">
        <v>60</v>
      </c>
      <c r="AA3992" s="51" t="s">
        <v>60</v>
      </c>
      <c r="AB3992" s="51" t="s">
        <v>60</v>
      </c>
      <c r="AC3992" s="51" t="s">
        <v>60</v>
      </c>
      <c r="AD3992" s="56" t="s">
        <v>25377</v>
      </c>
      <c r="AE3992" s="51" t="s">
        <v>25378</v>
      </c>
      <c r="AF3992" s="8" t="s">
        <v>25379</v>
      </c>
      <c r="AG3992" s="8" t="s">
        <v>8704</v>
      </c>
      <c r="AH3992" s="8" t="s">
        <v>194</v>
      </c>
      <c r="AI3992" s="8" t="s">
        <v>18832</v>
      </c>
      <c r="AJ3992" s="8"/>
      <c r="AK3992" s="8" t="s">
        <v>655</v>
      </c>
      <c r="AL3992" s="8" t="s">
        <v>3002</v>
      </c>
      <c r="AM3992" s="8" t="s">
        <v>4117</v>
      </c>
      <c r="AN3992" s="8" t="s">
        <v>3323</v>
      </c>
      <c r="AO3992" s="8" t="s">
        <v>25393</v>
      </c>
      <c r="AP3992" s="14" t="s">
        <v>25379</v>
      </c>
      <c r="AQ3992" s="11">
        <v>2090.0</v>
      </c>
    </row>
    <row r="3993">
      <c r="A3993" s="8" t="str">
        <f t="shared" si="1"/>
        <v>Bill Cooper</v>
      </c>
      <c r="B3993" s="51" t="s">
        <v>25394</v>
      </c>
      <c r="C3993" s="51" t="s">
        <v>25180</v>
      </c>
      <c r="D3993" s="2" t="s">
        <v>8689</v>
      </c>
      <c r="E3993" s="8" t="s">
        <v>223</v>
      </c>
      <c r="F3993" s="8" t="s">
        <v>3309</v>
      </c>
      <c r="G3993" s="51" t="s">
        <v>19294</v>
      </c>
      <c r="H3993" s="8" t="s">
        <v>25395</v>
      </c>
      <c r="I3993" s="8" t="s">
        <v>20129</v>
      </c>
      <c r="J3993" s="10">
        <v>3.28</v>
      </c>
      <c r="K3993" s="8" t="s">
        <v>25396</v>
      </c>
      <c r="L3993" s="8"/>
      <c r="M3993" s="8"/>
      <c r="N3993" s="51" t="s">
        <v>25397</v>
      </c>
      <c r="O3993" s="57" t="s">
        <v>52</v>
      </c>
      <c r="P3993" s="51"/>
      <c r="Q3993" s="51"/>
      <c r="R3993" s="51" t="s">
        <v>1825</v>
      </c>
      <c r="S3993" s="51" t="s">
        <v>3670</v>
      </c>
      <c r="T3993" s="11" t="str">
        <f t="shared" si="2"/>
        <v>Bill Cooper</v>
      </c>
      <c r="U3993" s="57" t="s">
        <v>55</v>
      </c>
      <c r="V3993" s="51" t="s">
        <v>25398</v>
      </c>
      <c r="W3993" s="57" t="s">
        <v>25399</v>
      </c>
      <c r="X3993" s="51" t="s">
        <v>25400</v>
      </c>
      <c r="Y3993" s="51" t="s">
        <v>60</v>
      </c>
      <c r="Z3993" s="56" t="s">
        <v>25401</v>
      </c>
      <c r="AA3993" s="51" t="s">
        <v>60</v>
      </c>
      <c r="AB3993" s="56" t="s">
        <v>25402</v>
      </c>
      <c r="AC3993" s="51" t="s">
        <v>60</v>
      </c>
      <c r="AD3993" s="56" t="s">
        <v>25403</v>
      </c>
      <c r="AE3993" s="51" t="s">
        <v>25404</v>
      </c>
      <c r="AF3993" s="8" t="s">
        <v>25405</v>
      </c>
      <c r="AG3993" s="8" t="s">
        <v>8704</v>
      </c>
      <c r="AH3993" s="8" t="s">
        <v>194</v>
      </c>
      <c r="AI3993" s="8" t="s">
        <v>18832</v>
      </c>
      <c r="AJ3993" s="8"/>
      <c r="AK3993" s="8" t="s">
        <v>4544</v>
      </c>
      <c r="AL3993" s="8" t="s">
        <v>4544</v>
      </c>
      <c r="AM3993" s="8" t="s">
        <v>4984</v>
      </c>
      <c r="AN3993" s="8" t="s">
        <v>25406</v>
      </c>
      <c r="AO3993" s="8" t="s">
        <v>25407</v>
      </c>
      <c r="AP3993" s="29" t="s">
        <v>25405</v>
      </c>
      <c r="AQ3993" s="11">
        <v>1123.0</v>
      </c>
    </row>
    <row r="3994">
      <c r="A3994" s="8" t="str">
        <f t="shared" si="1"/>
        <v>John Jones</v>
      </c>
      <c r="B3994" s="8" t="s">
        <v>25394</v>
      </c>
      <c r="C3994" s="51" t="s">
        <v>25180</v>
      </c>
      <c r="D3994" s="2" t="s">
        <v>8689</v>
      </c>
      <c r="E3994" s="8" t="s">
        <v>223</v>
      </c>
      <c r="F3994" s="8" t="s">
        <v>3309</v>
      </c>
      <c r="G3994" s="51" t="s">
        <v>19294</v>
      </c>
      <c r="H3994" s="8" t="s">
        <v>25395</v>
      </c>
      <c r="I3994" s="8" t="s">
        <v>20129</v>
      </c>
      <c r="J3994" s="10">
        <v>3.28</v>
      </c>
      <c r="K3994" s="8" t="s">
        <v>25396</v>
      </c>
      <c r="L3994" s="8"/>
      <c r="M3994" s="8"/>
      <c r="N3994" s="51" t="s">
        <v>25408</v>
      </c>
      <c r="O3994" s="57" t="s">
        <v>52</v>
      </c>
      <c r="P3994" s="51" t="s">
        <v>490</v>
      </c>
      <c r="Q3994" s="51"/>
      <c r="R3994" s="57" t="s">
        <v>1997</v>
      </c>
      <c r="S3994" s="57" t="s">
        <v>1937</v>
      </c>
      <c r="T3994" s="11" t="str">
        <f t="shared" si="2"/>
        <v>John Jones</v>
      </c>
      <c r="U3994" s="51" t="s">
        <v>160</v>
      </c>
      <c r="V3994" s="51" t="s">
        <v>25409</v>
      </c>
      <c r="W3994" s="51"/>
      <c r="X3994" s="51" t="s">
        <v>25400</v>
      </c>
      <c r="Y3994" s="51" t="s">
        <v>60</v>
      </c>
      <c r="Z3994" s="56" t="s">
        <v>25401</v>
      </c>
      <c r="AA3994" s="51" t="s">
        <v>60</v>
      </c>
      <c r="AB3994" s="56" t="s">
        <v>25402</v>
      </c>
      <c r="AC3994" s="51" t="s">
        <v>60</v>
      </c>
      <c r="AD3994" s="56" t="s">
        <v>25403</v>
      </c>
      <c r="AE3994" s="51" t="s">
        <v>25404</v>
      </c>
      <c r="AF3994" s="8" t="s">
        <v>25405</v>
      </c>
      <c r="AG3994" s="8" t="s">
        <v>8704</v>
      </c>
      <c r="AH3994" s="8" t="s">
        <v>194</v>
      </c>
      <c r="AI3994" s="8" t="s">
        <v>18832</v>
      </c>
      <c r="AJ3994" s="8"/>
      <c r="AK3994" s="8" t="s">
        <v>4544</v>
      </c>
      <c r="AL3994" s="8" t="s">
        <v>4544</v>
      </c>
      <c r="AM3994" s="8" t="s">
        <v>4984</v>
      </c>
      <c r="AN3994" s="8" t="s">
        <v>25406</v>
      </c>
      <c r="AO3994" s="8" t="s">
        <v>25407</v>
      </c>
      <c r="AP3994" s="29" t="s">
        <v>25405</v>
      </c>
      <c r="AQ3994" s="11">
        <v>1123.0</v>
      </c>
    </row>
    <row r="3995">
      <c r="A3995" s="8" t="str">
        <f t="shared" si="1"/>
        <v>Daniel Simpson</v>
      </c>
      <c r="B3995" s="8" t="s">
        <v>25394</v>
      </c>
      <c r="C3995" s="51" t="s">
        <v>25180</v>
      </c>
      <c r="D3995" s="2" t="s">
        <v>8689</v>
      </c>
      <c r="E3995" s="8" t="s">
        <v>223</v>
      </c>
      <c r="F3995" s="8" t="s">
        <v>3309</v>
      </c>
      <c r="G3995" s="51" t="s">
        <v>19294</v>
      </c>
      <c r="H3995" s="8" t="s">
        <v>25395</v>
      </c>
      <c r="I3995" s="8" t="s">
        <v>20129</v>
      </c>
      <c r="J3995" s="10">
        <v>3.28</v>
      </c>
      <c r="K3995" s="8" t="s">
        <v>25396</v>
      </c>
      <c r="L3995" s="8"/>
      <c r="M3995" s="8"/>
      <c r="N3995" s="51" t="s">
        <v>25410</v>
      </c>
      <c r="O3995" s="57" t="s">
        <v>52</v>
      </c>
      <c r="P3995" s="51"/>
      <c r="Q3995" s="51"/>
      <c r="R3995" s="57" t="s">
        <v>4684</v>
      </c>
      <c r="S3995" s="57" t="s">
        <v>25411</v>
      </c>
      <c r="T3995" s="11" t="str">
        <f t="shared" si="2"/>
        <v>Daniel Simpson</v>
      </c>
      <c r="U3995" s="57" t="s">
        <v>106</v>
      </c>
      <c r="V3995" s="51" t="s">
        <v>25412</v>
      </c>
      <c r="W3995" s="57" t="s">
        <v>25413</v>
      </c>
      <c r="X3995" s="51" t="s">
        <v>25400</v>
      </c>
      <c r="Y3995" s="56" t="s">
        <v>25414</v>
      </c>
      <c r="Z3995" s="56" t="s">
        <v>25401</v>
      </c>
      <c r="AA3995" s="51" t="s">
        <v>60</v>
      </c>
      <c r="AB3995" s="56" t="s">
        <v>25402</v>
      </c>
      <c r="AC3995" s="51" t="s">
        <v>60</v>
      </c>
      <c r="AD3995" s="56" t="s">
        <v>25403</v>
      </c>
      <c r="AE3995" s="51" t="s">
        <v>25404</v>
      </c>
      <c r="AF3995" s="8" t="s">
        <v>25405</v>
      </c>
      <c r="AG3995" s="8" t="s">
        <v>8704</v>
      </c>
      <c r="AH3995" s="8" t="s">
        <v>194</v>
      </c>
      <c r="AI3995" s="8" t="s">
        <v>18832</v>
      </c>
      <c r="AJ3995" s="8"/>
      <c r="AK3995" s="8" t="s">
        <v>4544</v>
      </c>
      <c r="AL3995" s="8" t="s">
        <v>4544</v>
      </c>
      <c r="AM3995" s="8" t="s">
        <v>4984</v>
      </c>
      <c r="AN3995" s="8" t="s">
        <v>25406</v>
      </c>
      <c r="AO3995" s="8" t="s">
        <v>25407</v>
      </c>
      <c r="AP3995" s="29" t="s">
        <v>25405</v>
      </c>
      <c r="AQ3995" s="11">
        <v>1123.0</v>
      </c>
    </row>
    <row r="3996">
      <c r="A3996" s="8" t="str">
        <f t="shared" si="1"/>
        <v>Graduate Asst Ethan has been removed. </v>
      </c>
      <c r="B3996" s="8" t="s">
        <v>25394</v>
      </c>
      <c r="C3996" s="51" t="s">
        <v>25180</v>
      </c>
      <c r="D3996" s="2" t="s">
        <v>8689</v>
      </c>
      <c r="E3996" s="8" t="s">
        <v>223</v>
      </c>
      <c r="F3996" s="8" t="s">
        <v>3309</v>
      </c>
      <c r="G3996" s="51" t="s">
        <v>19294</v>
      </c>
      <c r="H3996" s="8" t="s">
        <v>25395</v>
      </c>
      <c r="I3996" s="8" t="s">
        <v>20129</v>
      </c>
      <c r="J3996" s="10">
        <v>3.28</v>
      </c>
      <c r="K3996" s="8" t="s">
        <v>25396</v>
      </c>
      <c r="L3996" s="8"/>
      <c r="M3996" s="8"/>
      <c r="N3996" s="51" t="s">
        <v>25415</v>
      </c>
      <c r="O3996" s="57" t="s">
        <v>52</v>
      </c>
      <c r="P3996" s="51"/>
      <c r="Q3996" s="51" t="s">
        <v>277</v>
      </c>
      <c r="R3996" s="57" t="s">
        <v>25416</v>
      </c>
      <c r="S3996" s="51"/>
      <c r="T3996" s="11" t="str">
        <f t="shared" si="2"/>
        <v>Graduate Asst Ethan has been removed. </v>
      </c>
      <c r="U3996" s="51"/>
      <c r="V3996" s="51"/>
      <c r="W3996" s="51"/>
      <c r="X3996" s="51" t="s">
        <v>25400</v>
      </c>
      <c r="Y3996" s="51" t="s">
        <v>60</v>
      </c>
      <c r="Z3996" s="56" t="s">
        <v>25401</v>
      </c>
      <c r="AA3996" s="51" t="s">
        <v>60</v>
      </c>
      <c r="AB3996" s="56" t="s">
        <v>25402</v>
      </c>
      <c r="AC3996" s="56" t="s">
        <v>25417</v>
      </c>
      <c r="AD3996" s="56" t="s">
        <v>25403</v>
      </c>
      <c r="AE3996" s="51" t="s">
        <v>25404</v>
      </c>
      <c r="AF3996" s="8" t="s">
        <v>25405</v>
      </c>
      <c r="AG3996" s="8" t="s">
        <v>8704</v>
      </c>
      <c r="AH3996" s="8" t="s">
        <v>194</v>
      </c>
      <c r="AI3996" s="8" t="s">
        <v>18832</v>
      </c>
      <c r="AJ3996" s="8"/>
      <c r="AK3996" s="8" t="s">
        <v>4544</v>
      </c>
      <c r="AL3996" s="8" t="s">
        <v>4544</v>
      </c>
      <c r="AM3996" s="8" t="s">
        <v>4984</v>
      </c>
      <c r="AN3996" s="8" t="s">
        <v>25406</v>
      </c>
      <c r="AO3996" s="8" t="s">
        <v>25407</v>
      </c>
      <c r="AP3996" s="29" t="s">
        <v>25405</v>
      </c>
      <c r="AQ3996" s="11">
        <v>1123.0</v>
      </c>
    </row>
    <row r="3997">
      <c r="A3997" s="8" t="str">
        <f t="shared" si="1"/>
        <v>Dan Graber</v>
      </c>
      <c r="B3997" s="8" t="s">
        <v>25418</v>
      </c>
      <c r="C3997" s="51" t="s">
        <v>20845</v>
      </c>
      <c r="D3997" s="2" t="s">
        <v>8689</v>
      </c>
      <c r="E3997" s="8" t="s">
        <v>25419</v>
      </c>
      <c r="F3997" s="8" t="s">
        <v>3309</v>
      </c>
      <c r="G3997" s="51" t="s">
        <v>19294</v>
      </c>
      <c r="H3997" s="8" t="s">
        <v>25420</v>
      </c>
      <c r="I3997" s="8" t="s">
        <v>49</v>
      </c>
      <c r="J3997" s="10">
        <v>3.27</v>
      </c>
      <c r="K3997" s="8" t="s">
        <v>25421</v>
      </c>
      <c r="L3997" s="8"/>
      <c r="M3997" s="8" t="s">
        <v>8419</v>
      </c>
      <c r="N3997" s="51" t="s">
        <v>25422</v>
      </c>
      <c r="O3997" s="57" t="s">
        <v>52</v>
      </c>
      <c r="P3997" s="51"/>
      <c r="Q3997" s="51"/>
      <c r="R3997" s="57" t="s">
        <v>344</v>
      </c>
      <c r="S3997" s="57" t="s">
        <v>25423</v>
      </c>
      <c r="T3997" s="11" t="str">
        <f t="shared" si="2"/>
        <v>Dan Graber</v>
      </c>
      <c r="U3997" s="51" t="s">
        <v>55</v>
      </c>
      <c r="V3997" s="57" t="s">
        <v>25424</v>
      </c>
      <c r="W3997" s="57" t="s">
        <v>25425</v>
      </c>
      <c r="X3997" s="51" t="s">
        <v>25426</v>
      </c>
      <c r="Y3997" s="51" t="s">
        <v>60</v>
      </c>
      <c r="Z3997" s="51" t="s">
        <v>60</v>
      </c>
      <c r="AA3997" s="51" t="s">
        <v>60</v>
      </c>
      <c r="AB3997" s="51" t="s">
        <v>60</v>
      </c>
      <c r="AC3997" s="51" t="s">
        <v>60</v>
      </c>
      <c r="AD3997" s="51" t="s">
        <v>60</v>
      </c>
      <c r="AE3997" s="51" t="s">
        <v>25427</v>
      </c>
      <c r="AF3997" s="8" t="s">
        <v>25419</v>
      </c>
      <c r="AG3997" s="8" t="s">
        <v>8704</v>
      </c>
      <c r="AH3997" s="8" t="s">
        <v>4581</v>
      </c>
      <c r="AI3997" s="8" t="s">
        <v>18832</v>
      </c>
      <c r="AJ3997" s="8"/>
      <c r="AK3997" s="8" t="s">
        <v>1069</v>
      </c>
      <c r="AL3997" s="8" t="s">
        <v>1070</v>
      </c>
      <c r="AM3997" s="8" t="s">
        <v>25428</v>
      </c>
      <c r="AN3997" s="8" t="s">
        <v>25429</v>
      </c>
      <c r="AO3997" s="8" t="s">
        <v>25430</v>
      </c>
      <c r="AP3997" s="29" t="s">
        <v>25419</v>
      </c>
      <c r="AQ3997" s="11">
        <v>1090.0</v>
      </c>
    </row>
    <row r="3998">
      <c r="A3998" s="8" t="str">
        <f t="shared" si="1"/>
        <v>Eddie Hines</v>
      </c>
      <c r="B3998" s="16" t="s">
        <v>25418</v>
      </c>
      <c r="C3998" s="51" t="s">
        <v>20845</v>
      </c>
      <c r="D3998" s="79" t="s">
        <v>8689</v>
      </c>
      <c r="E3998" s="62" t="s">
        <v>25419</v>
      </c>
      <c r="F3998" s="62" t="s">
        <v>3309</v>
      </c>
      <c r="G3998" s="51" t="s">
        <v>19294</v>
      </c>
      <c r="H3998" s="89">
        <v>203128.0</v>
      </c>
      <c r="I3998" s="59" t="s">
        <v>49</v>
      </c>
      <c r="J3998" s="60">
        <v>3.27</v>
      </c>
      <c r="K3998" s="18" t="s">
        <v>25421</v>
      </c>
      <c r="L3998" s="18"/>
      <c r="M3998" s="89">
        <v>141.0</v>
      </c>
      <c r="N3998" s="61" t="s">
        <v>25431</v>
      </c>
      <c r="O3998" s="51" t="s">
        <v>52</v>
      </c>
      <c r="P3998" s="61" t="s">
        <v>207</v>
      </c>
      <c r="Q3998" s="51"/>
      <c r="R3998" s="51" t="s">
        <v>14436</v>
      </c>
      <c r="S3998" s="51" t="s">
        <v>25432</v>
      </c>
      <c r="T3998" s="11" t="str">
        <f t="shared" si="2"/>
        <v>Eddie Hines</v>
      </c>
      <c r="U3998" s="51" t="s">
        <v>160</v>
      </c>
      <c r="V3998" s="51"/>
      <c r="W3998" s="51"/>
      <c r="X3998" s="62" t="s">
        <v>25433</v>
      </c>
      <c r="Y3998" s="62"/>
      <c r="Z3998" s="62"/>
      <c r="AA3998" s="62"/>
      <c r="AB3998" s="62"/>
      <c r="AC3998" s="62"/>
      <c r="AD3998" s="62"/>
      <c r="AE3998" s="62" t="s">
        <v>25434</v>
      </c>
      <c r="AF3998" s="62" t="s">
        <v>25419</v>
      </c>
      <c r="AG3998" s="62" t="s">
        <v>8704</v>
      </c>
      <c r="AH3998" s="72" t="s">
        <v>4581</v>
      </c>
      <c r="AI3998" s="63" t="s">
        <v>18832</v>
      </c>
      <c r="AJ3998" s="72"/>
      <c r="AK3998" s="63" t="s">
        <v>1069</v>
      </c>
      <c r="AL3998" s="63" t="s">
        <v>1070</v>
      </c>
      <c r="AM3998" s="60" t="s">
        <v>25428</v>
      </c>
      <c r="AN3998" s="97">
        <v>0.8975356679636836</v>
      </c>
      <c r="AO3998" s="98">
        <v>37857.0</v>
      </c>
      <c r="AP3998" s="41" t="s">
        <v>25419</v>
      </c>
      <c r="AQ3998" s="68">
        <v>1090.0</v>
      </c>
    </row>
    <row r="3999">
      <c r="A3999" s="8" t="str">
        <f t="shared" si="1"/>
        <v>Charity Nunn</v>
      </c>
      <c r="B3999" s="8" t="s">
        <v>25418</v>
      </c>
      <c r="C3999" s="51" t="s">
        <v>20845</v>
      </c>
      <c r="D3999" s="2" t="s">
        <v>8689</v>
      </c>
      <c r="E3999" s="51" t="s">
        <v>25419</v>
      </c>
      <c r="F3999" s="51" t="s">
        <v>3309</v>
      </c>
      <c r="G3999" s="51" t="s">
        <v>19294</v>
      </c>
      <c r="H3999" s="51" t="s">
        <v>25420</v>
      </c>
      <c r="I3999" s="59" t="s">
        <v>49</v>
      </c>
      <c r="J3999" s="60">
        <v>3.27</v>
      </c>
      <c r="K3999" s="51" t="s">
        <v>25421</v>
      </c>
      <c r="L3999" s="51"/>
      <c r="M3999" s="51" t="s">
        <v>8419</v>
      </c>
      <c r="N3999" s="51" t="s">
        <v>25435</v>
      </c>
      <c r="O3999" s="51" t="s">
        <v>52</v>
      </c>
      <c r="P3999" s="51"/>
      <c r="Q3999" s="51"/>
      <c r="R3999" s="51" t="s">
        <v>4707</v>
      </c>
      <c r="S3999" s="51" t="s">
        <v>25436</v>
      </c>
      <c r="T3999" s="11" t="str">
        <f t="shared" si="2"/>
        <v>Charity Nunn</v>
      </c>
      <c r="U3999" s="51" t="s">
        <v>106</v>
      </c>
      <c r="V3999" s="51" t="s">
        <v>25437</v>
      </c>
      <c r="W3999" s="51"/>
      <c r="X3999" s="51" t="s">
        <v>25433</v>
      </c>
      <c r="Y3999" s="51" t="s">
        <v>60</v>
      </c>
      <c r="Z3999" s="51" t="s">
        <v>60</v>
      </c>
      <c r="AA3999" s="51" t="s">
        <v>60</v>
      </c>
      <c r="AB3999" s="51" t="s">
        <v>60</v>
      </c>
      <c r="AC3999" s="51" t="s">
        <v>60</v>
      </c>
      <c r="AD3999" s="56" t="s">
        <v>25438</v>
      </c>
      <c r="AE3999" s="51" t="s">
        <v>25434</v>
      </c>
      <c r="AF3999" s="51" t="s">
        <v>25419</v>
      </c>
      <c r="AG3999" s="51" t="s">
        <v>8704</v>
      </c>
      <c r="AH3999" s="51" t="s">
        <v>4581</v>
      </c>
      <c r="AI3999" s="59" t="s">
        <v>18832</v>
      </c>
      <c r="AJ3999" s="51"/>
      <c r="AK3999" s="59" t="s">
        <v>1069</v>
      </c>
      <c r="AL3999" s="59" t="s">
        <v>1070</v>
      </c>
      <c r="AM3999" s="59" t="s">
        <v>25428</v>
      </c>
      <c r="AN3999" s="59" t="s">
        <v>25429</v>
      </c>
      <c r="AO3999" s="59" t="s">
        <v>25430</v>
      </c>
      <c r="AP3999" s="29" t="s">
        <v>25419</v>
      </c>
      <c r="AQ3999" s="68">
        <v>1090.0</v>
      </c>
    </row>
    <row r="4000">
      <c r="A4000" s="8" t="str">
        <f t="shared" si="1"/>
        <v>Bryce Basista</v>
      </c>
      <c r="B4000" s="51" t="s">
        <v>25439</v>
      </c>
      <c r="C4000" s="51" t="s">
        <v>20845</v>
      </c>
      <c r="D4000" s="2" t="s">
        <v>8689</v>
      </c>
      <c r="E4000" s="8" t="s">
        <v>25440</v>
      </c>
      <c r="F4000" s="8" t="s">
        <v>3309</v>
      </c>
      <c r="G4000" s="51" t="s">
        <v>19294</v>
      </c>
      <c r="H4000" s="8" t="s">
        <v>25441</v>
      </c>
      <c r="I4000" s="8" t="s">
        <v>1330</v>
      </c>
      <c r="J4000" s="10">
        <v>3.55</v>
      </c>
      <c r="K4000" s="8" t="s">
        <v>25442</v>
      </c>
      <c r="L4000" s="8"/>
      <c r="M4000" s="8"/>
      <c r="N4000" s="51" t="s">
        <v>25443</v>
      </c>
      <c r="O4000" s="51" t="s">
        <v>52</v>
      </c>
      <c r="P4000" s="51"/>
      <c r="Q4000" s="51"/>
      <c r="R4000" s="51" t="s">
        <v>18598</v>
      </c>
      <c r="S4000" s="51" t="s">
        <v>2293</v>
      </c>
      <c r="T4000" s="11" t="str">
        <f t="shared" si="2"/>
        <v>Bryce Basista</v>
      </c>
      <c r="U4000" s="51" t="s">
        <v>412</v>
      </c>
      <c r="V4000" s="51"/>
      <c r="W4000" s="51"/>
      <c r="X4000" s="94" t="s">
        <v>25444</v>
      </c>
      <c r="Y4000" s="51" t="s">
        <v>60</v>
      </c>
      <c r="Z4000" s="56" t="s">
        <v>25445</v>
      </c>
      <c r="AA4000" s="51" t="s">
        <v>60</v>
      </c>
      <c r="AB4000" s="51" t="s">
        <v>60</v>
      </c>
      <c r="AC4000" s="56" t="s">
        <v>25446</v>
      </c>
      <c r="AD4000" s="56" t="s">
        <v>25447</v>
      </c>
      <c r="AE4000" s="51" t="s">
        <v>25448</v>
      </c>
      <c r="AF4000" s="8" t="s">
        <v>25449</v>
      </c>
      <c r="AG4000" s="8" t="s">
        <v>8704</v>
      </c>
      <c r="AH4000" s="8" t="s">
        <v>194</v>
      </c>
      <c r="AI4000" s="8" t="s">
        <v>233</v>
      </c>
      <c r="AJ4000" s="8"/>
      <c r="AK4000" s="8" t="s">
        <v>2862</v>
      </c>
      <c r="AL4000" s="8" t="s">
        <v>2862</v>
      </c>
      <c r="AM4000" s="8" t="s">
        <v>3322</v>
      </c>
      <c r="AN4000" s="8" t="s">
        <v>25450</v>
      </c>
      <c r="AO4000" s="8" t="s">
        <v>25451</v>
      </c>
      <c r="AP4000" s="29" t="s">
        <v>25449</v>
      </c>
      <c r="AQ4000" s="11">
        <v>3038.0</v>
      </c>
    </row>
    <row r="4001">
      <c r="A4001" s="8" t="str">
        <f t="shared" si="1"/>
        <v>Daniel Tutskey</v>
      </c>
      <c r="B4001" s="51" t="s">
        <v>25439</v>
      </c>
      <c r="C4001" s="51" t="s">
        <v>20845</v>
      </c>
      <c r="D4001" s="2" t="s">
        <v>8689</v>
      </c>
      <c r="E4001" s="8" t="s">
        <v>25440</v>
      </c>
      <c r="F4001" s="8" t="s">
        <v>3309</v>
      </c>
      <c r="G4001" s="51" t="s">
        <v>19294</v>
      </c>
      <c r="H4001" s="8" t="s">
        <v>25441</v>
      </c>
      <c r="I4001" s="8" t="s">
        <v>1330</v>
      </c>
      <c r="J4001" s="10">
        <v>3.55</v>
      </c>
      <c r="K4001" s="8" t="s">
        <v>25442</v>
      </c>
      <c r="L4001" s="8"/>
      <c r="M4001" s="8"/>
      <c r="N4001" s="51" t="s">
        <v>25452</v>
      </c>
      <c r="O4001" s="51" t="s">
        <v>52</v>
      </c>
      <c r="P4001" s="51"/>
      <c r="Q4001" s="51"/>
      <c r="R4001" s="51" t="s">
        <v>4684</v>
      </c>
      <c r="S4001" s="51" t="s">
        <v>25453</v>
      </c>
      <c r="T4001" s="11" t="str">
        <f t="shared" si="2"/>
        <v>Daniel Tutskey</v>
      </c>
      <c r="U4001" s="8" t="s">
        <v>311</v>
      </c>
      <c r="V4001" s="51" t="s">
        <v>25454</v>
      </c>
      <c r="W4001" s="51"/>
      <c r="X4001" s="94" t="s">
        <v>25444</v>
      </c>
      <c r="Y4001" s="56" t="s">
        <v>25455</v>
      </c>
      <c r="Z4001" s="56" t="s">
        <v>25445</v>
      </c>
      <c r="AA4001" s="51" t="s">
        <v>60</v>
      </c>
      <c r="AB4001" s="51" t="s">
        <v>60</v>
      </c>
      <c r="AC4001" s="51" t="s">
        <v>60</v>
      </c>
      <c r="AD4001" s="56" t="s">
        <v>25447</v>
      </c>
      <c r="AE4001" s="51" t="s">
        <v>25448</v>
      </c>
      <c r="AF4001" s="8" t="s">
        <v>25449</v>
      </c>
      <c r="AG4001" s="8" t="s">
        <v>8704</v>
      </c>
      <c r="AH4001" s="8" t="s">
        <v>194</v>
      </c>
      <c r="AI4001" s="8" t="s">
        <v>233</v>
      </c>
      <c r="AJ4001" s="8"/>
      <c r="AK4001" s="8" t="s">
        <v>2862</v>
      </c>
      <c r="AL4001" s="8" t="s">
        <v>2862</v>
      </c>
      <c r="AM4001" s="8" t="s">
        <v>3322</v>
      </c>
      <c r="AN4001" s="8" t="s">
        <v>25450</v>
      </c>
      <c r="AO4001" s="8" t="s">
        <v>25451</v>
      </c>
      <c r="AP4001" s="29" t="s">
        <v>25449</v>
      </c>
      <c r="AQ4001" s="11">
        <v>3038.0</v>
      </c>
    </row>
    <row r="4002">
      <c r="A4002" s="8" t="str">
        <f t="shared" si="1"/>
        <v>Joe McNulty</v>
      </c>
      <c r="B4002" s="8" t="s">
        <v>25439</v>
      </c>
      <c r="C4002" s="51" t="s">
        <v>20845</v>
      </c>
      <c r="D4002" s="9" t="s">
        <v>8689</v>
      </c>
      <c r="E4002" s="8" t="s">
        <v>25440</v>
      </c>
      <c r="F4002" s="8" t="s">
        <v>3309</v>
      </c>
      <c r="G4002" s="8" t="s">
        <v>19294</v>
      </c>
      <c r="H4002" s="8" t="s">
        <v>25441</v>
      </c>
      <c r="I4002" s="8" t="s">
        <v>1330</v>
      </c>
      <c r="J4002" s="10">
        <v>3.55</v>
      </c>
      <c r="K4002" s="8" t="s">
        <v>25442</v>
      </c>
      <c r="L4002" s="8" t="s">
        <v>86</v>
      </c>
      <c r="M4002" s="8" t="s">
        <v>86</v>
      </c>
      <c r="N4002" s="8" t="s">
        <v>25456</v>
      </c>
      <c r="O4002" s="8" t="s">
        <v>52</v>
      </c>
      <c r="P4002" s="51"/>
      <c r="Q4002" s="51"/>
      <c r="R4002" s="8" t="s">
        <v>1075</v>
      </c>
      <c r="S4002" s="8" t="s">
        <v>25457</v>
      </c>
      <c r="T4002" s="11" t="str">
        <f t="shared" si="2"/>
        <v>Joe McNulty</v>
      </c>
      <c r="U4002" s="8" t="s">
        <v>160</v>
      </c>
      <c r="V4002" s="8" t="s">
        <v>25458</v>
      </c>
      <c r="W4002" s="8" t="s">
        <v>86</v>
      </c>
      <c r="X4002" s="8" t="s">
        <v>25444</v>
      </c>
      <c r="Y4002" s="56" t="s">
        <v>25459</v>
      </c>
      <c r="Z4002" s="56" t="s">
        <v>25445</v>
      </c>
      <c r="AA4002" s="51" t="s">
        <v>60</v>
      </c>
      <c r="AB4002" s="51" t="s">
        <v>60</v>
      </c>
      <c r="AC4002" s="56" t="s">
        <v>25460</v>
      </c>
      <c r="AD4002" s="56" t="s">
        <v>25447</v>
      </c>
      <c r="AE4002" s="51" t="s">
        <v>25448</v>
      </c>
      <c r="AF4002" s="8" t="s">
        <v>25449</v>
      </c>
      <c r="AG4002" s="8" t="s">
        <v>8704</v>
      </c>
      <c r="AH4002" s="8" t="s">
        <v>194</v>
      </c>
      <c r="AI4002" s="8" t="s">
        <v>18832</v>
      </c>
      <c r="AJ4002" s="8" t="s">
        <v>86</v>
      </c>
      <c r="AK4002" s="8" t="s">
        <v>2862</v>
      </c>
      <c r="AL4002" s="8" t="s">
        <v>2862</v>
      </c>
      <c r="AM4002" s="8" t="s">
        <v>3322</v>
      </c>
      <c r="AN4002" s="8" t="s">
        <v>422</v>
      </c>
      <c r="AO4002" s="8" t="s">
        <v>25451</v>
      </c>
      <c r="AP4002" s="29" t="s">
        <v>25449</v>
      </c>
      <c r="AQ4002" s="11">
        <v>3038.0</v>
      </c>
    </row>
    <row r="4003">
      <c r="A4003" s="8" t="str">
        <f t="shared" si="1"/>
        <v>Vince Minniti</v>
      </c>
      <c r="B4003" s="51" t="s">
        <v>25439</v>
      </c>
      <c r="C4003" s="51" t="s">
        <v>20845</v>
      </c>
      <c r="D4003" s="2" t="s">
        <v>8689</v>
      </c>
      <c r="E4003" s="8" t="s">
        <v>25440</v>
      </c>
      <c r="F4003" s="8" t="s">
        <v>3309</v>
      </c>
      <c r="G4003" s="51" t="s">
        <v>19294</v>
      </c>
      <c r="H4003" s="8" t="s">
        <v>25441</v>
      </c>
      <c r="I4003" s="8" t="s">
        <v>1330</v>
      </c>
      <c r="J4003" s="10">
        <v>3.55</v>
      </c>
      <c r="K4003" s="8" t="s">
        <v>25442</v>
      </c>
      <c r="L4003" s="8"/>
      <c r="M4003" s="8"/>
      <c r="N4003" s="57" t="s">
        <v>25461</v>
      </c>
      <c r="O4003" s="51" t="s">
        <v>52</v>
      </c>
      <c r="P4003" s="51"/>
      <c r="Q4003" s="51"/>
      <c r="R4003" s="51" t="s">
        <v>25462</v>
      </c>
      <c r="S4003" s="51" t="s">
        <v>25463</v>
      </c>
      <c r="T4003" s="11" t="str">
        <f t="shared" si="2"/>
        <v>Vince Minniti</v>
      </c>
      <c r="U4003" s="57" t="s">
        <v>160</v>
      </c>
      <c r="V4003" s="51" t="s">
        <v>25464</v>
      </c>
      <c r="W4003" s="57" t="s">
        <v>25465</v>
      </c>
      <c r="X4003" s="51" t="s">
        <v>25444</v>
      </c>
      <c r="Y4003" s="51" t="s">
        <v>60</v>
      </c>
      <c r="Z4003" s="56" t="s">
        <v>25445</v>
      </c>
      <c r="AA4003" s="51" t="s">
        <v>60</v>
      </c>
      <c r="AB4003" s="51" t="s">
        <v>60</v>
      </c>
      <c r="AC4003" s="51" t="s">
        <v>60</v>
      </c>
      <c r="AD4003" s="56" t="s">
        <v>25447</v>
      </c>
      <c r="AE4003" s="51" t="s">
        <v>25448</v>
      </c>
      <c r="AF4003" s="8" t="s">
        <v>25449</v>
      </c>
      <c r="AG4003" s="8" t="s">
        <v>8704</v>
      </c>
      <c r="AH4003" s="8" t="s">
        <v>194</v>
      </c>
      <c r="AI4003" s="8" t="s">
        <v>233</v>
      </c>
      <c r="AJ4003" s="8"/>
      <c r="AK4003" s="8" t="s">
        <v>2862</v>
      </c>
      <c r="AL4003" s="8" t="s">
        <v>2862</v>
      </c>
      <c r="AM4003" s="8" t="s">
        <v>3322</v>
      </c>
      <c r="AN4003" s="8" t="s">
        <v>25450</v>
      </c>
      <c r="AO4003" s="8" t="s">
        <v>25451</v>
      </c>
      <c r="AP4003" s="29" t="s">
        <v>25449</v>
      </c>
      <c r="AQ4003" s="11">
        <v>3038.0</v>
      </c>
    </row>
    <row r="4004">
      <c r="A4004" s="8" t="str">
        <f t="shared" si="1"/>
        <v>Chris Lamphier</v>
      </c>
      <c r="B4004" s="51" t="s">
        <v>25439</v>
      </c>
      <c r="C4004" s="51" t="s">
        <v>20845</v>
      </c>
      <c r="D4004" s="2" t="s">
        <v>8689</v>
      </c>
      <c r="E4004" s="8" t="s">
        <v>25440</v>
      </c>
      <c r="F4004" s="8" t="s">
        <v>3309</v>
      </c>
      <c r="G4004" s="51" t="s">
        <v>19294</v>
      </c>
      <c r="H4004" s="8" t="s">
        <v>25441</v>
      </c>
      <c r="I4004" s="8" t="s">
        <v>1330</v>
      </c>
      <c r="J4004" s="10">
        <v>3.55</v>
      </c>
      <c r="K4004" s="8" t="s">
        <v>25442</v>
      </c>
      <c r="L4004" s="8"/>
      <c r="M4004" s="8"/>
      <c r="N4004" s="51" t="s">
        <v>25466</v>
      </c>
      <c r="O4004" s="51" t="s">
        <v>52</v>
      </c>
      <c r="P4004" s="51"/>
      <c r="Q4004" s="51"/>
      <c r="R4004" s="51" t="s">
        <v>791</v>
      </c>
      <c r="S4004" s="51" t="s">
        <v>25467</v>
      </c>
      <c r="T4004" s="11" t="str">
        <f t="shared" si="2"/>
        <v>Chris Lamphier</v>
      </c>
      <c r="U4004" s="51" t="s">
        <v>247</v>
      </c>
      <c r="V4004" s="51"/>
      <c r="W4004" s="51"/>
      <c r="X4004" s="94" t="s">
        <v>25444</v>
      </c>
      <c r="Y4004" s="51" t="s">
        <v>60</v>
      </c>
      <c r="Z4004" s="56" t="s">
        <v>25445</v>
      </c>
      <c r="AA4004" s="56" t="s">
        <v>25468</v>
      </c>
      <c r="AB4004" s="51" t="s">
        <v>60</v>
      </c>
      <c r="AC4004" s="51" t="s">
        <v>60</v>
      </c>
      <c r="AD4004" s="56" t="s">
        <v>25447</v>
      </c>
      <c r="AE4004" s="51" t="s">
        <v>25448</v>
      </c>
      <c r="AF4004" s="8" t="s">
        <v>25449</v>
      </c>
      <c r="AG4004" s="8" t="s">
        <v>8704</v>
      </c>
      <c r="AH4004" s="8" t="s">
        <v>194</v>
      </c>
      <c r="AI4004" s="8" t="s">
        <v>233</v>
      </c>
      <c r="AJ4004" s="8"/>
      <c r="AK4004" s="8" t="s">
        <v>2862</v>
      </c>
      <c r="AL4004" s="8" t="s">
        <v>2862</v>
      </c>
      <c r="AM4004" s="8" t="s">
        <v>3322</v>
      </c>
      <c r="AN4004" s="8" t="s">
        <v>25450</v>
      </c>
      <c r="AO4004" s="8" t="s">
        <v>25451</v>
      </c>
      <c r="AP4004" s="29" t="s">
        <v>25449</v>
      </c>
      <c r="AQ4004" s="11">
        <v>3038.0</v>
      </c>
    </row>
    <row r="4005">
      <c r="A4005" s="8" t="str">
        <f t="shared" si="1"/>
        <v>Corey Minton</v>
      </c>
      <c r="B4005" s="8" t="s">
        <v>25439</v>
      </c>
      <c r="C4005" s="51" t="s">
        <v>20845</v>
      </c>
      <c r="D4005" s="9" t="s">
        <v>8689</v>
      </c>
      <c r="E4005" s="8" t="s">
        <v>25440</v>
      </c>
      <c r="F4005" s="8" t="s">
        <v>3309</v>
      </c>
      <c r="G4005" s="8" t="s">
        <v>19294</v>
      </c>
      <c r="H4005" s="8" t="s">
        <v>25441</v>
      </c>
      <c r="I4005" s="8" t="s">
        <v>1330</v>
      </c>
      <c r="J4005" s="10">
        <v>3.55</v>
      </c>
      <c r="K4005" s="8" t="s">
        <v>25442</v>
      </c>
      <c r="L4005" s="8" t="s">
        <v>86</v>
      </c>
      <c r="M4005" s="8" t="s">
        <v>86</v>
      </c>
      <c r="N4005" s="8" t="s">
        <v>25469</v>
      </c>
      <c r="O4005" s="8" t="s">
        <v>52</v>
      </c>
      <c r="P4005" s="51"/>
      <c r="Q4005" s="51"/>
      <c r="R4005" s="8" t="s">
        <v>7104</v>
      </c>
      <c r="S4005" s="8" t="s">
        <v>25470</v>
      </c>
      <c r="T4005" s="11" t="str">
        <f t="shared" si="2"/>
        <v>Corey Minton</v>
      </c>
      <c r="U4005" s="8" t="s">
        <v>386</v>
      </c>
      <c r="V4005" s="8" t="s">
        <v>25471</v>
      </c>
      <c r="W4005" s="8" t="s">
        <v>86</v>
      </c>
      <c r="X4005" s="8" t="s">
        <v>25444</v>
      </c>
      <c r="Y4005" s="51" t="s">
        <v>60</v>
      </c>
      <c r="Z4005" s="56" t="s">
        <v>25445</v>
      </c>
      <c r="AA4005" s="51" t="s">
        <v>60</v>
      </c>
      <c r="AB4005" s="51" t="s">
        <v>60</v>
      </c>
      <c r="AC4005" s="51" t="s">
        <v>60</v>
      </c>
      <c r="AD4005" s="56" t="s">
        <v>25447</v>
      </c>
      <c r="AE4005" s="51" t="s">
        <v>25448</v>
      </c>
      <c r="AF4005" s="8" t="s">
        <v>25449</v>
      </c>
      <c r="AG4005" s="8" t="s">
        <v>8704</v>
      </c>
      <c r="AH4005" s="8" t="s">
        <v>194</v>
      </c>
      <c r="AI4005" s="8" t="s">
        <v>18832</v>
      </c>
      <c r="AJ4005" s="8" t="s">
        <v>86</v>
      </c>
      <c r="AK4005" s="8" t="s">
        <v>2862</v>
      </c>
      <c r="AL4005" s="8" t="s">
        <v>2862</v>
      </c>
      <c r="AM4005" s="8" t="s">
        <v>3322</v>
      </c>
      <c r="AN4005" s="8" t="s">
        <v>422</v>
      </c>
      <c r="AO4005" s="8" t="s">
        <v>25451</v>
      </c>
      <c r="AP4005" s="29" t="s">
        <v>25449</v>
      </c>
      <c r="AQ4005" s="11">
        <v>3038.0</v>
      </c>
    </row>
    <row r="4006">
      <c r="A4006" s="8" t="str">
        <f t="shared" si="1"/>
        <v>Jamie Dailey</v>
      </c>
      <c r="B4006" s="8" t="s">
        <v>25439</v>
      </c>
      <c r="C4006" s="51" t="s">
        <v>20845</v>
      </c>
      <c r="D4006" s="2" t="s">
        <v>8689</v>
      </c>
      <c r="E4006" s="8" t="s">
        <v>25440</v>
      </c>
      <c r="F4006" s="8" t="s">
        <v>3309</v>
      </c>
      <c r="G4006" s="51" t="s">
        <v>19294</v>
      </c>
      <c r="H4006" s="8" t="s">
        <v>25441</v>
      </c>
      <c r="I4006" s="8" t="s">
        <v>1330</v>
      </c>
      <c r="J4006" s="10">
        <v>3.55</v>
      </c>
      <c r="K4006" s="8" t="s">
        <v>25442</v>
      </c>
      <c r="L4006" s="8"/>
      <c r="M4006" s="8"/>
      <c r="N4006" s="51" t="s">
        <v>25472</v>
      </c>
      <c r="O4006" s="57" t="s">
        <v>52</v>
      </c>
      <c r="P4006" s="51"/>
      <c r="Q4006" s="51"/>
      <c r="R4006" s="57" t="s">
        <v>5277</v>
      </c>
      <c r="S4006" s="57" t="s">
        <v>25473</v>
      </c>
      <c r="T4006" s="11" t="str">
        <f t="shared" si="2"/>
        <v>Jamie Dailey</v>
      </c>
      <c r="U4006" s="8" t="s">
        <v>106</v>
      </c>
      <c r="V4006" s="57" t="s">
        <v>25474</v>
      </c>
      <c r="W4006" s="51"/>
      <c r="X4006" s="51" t="s">
        <v>25444</v>
      </c>
      <c r="Y4006" s="51" t="s">
        <v>60</v>
      </c>
      <c r="Z4006" s="56" t="s">
        <v>25445</v>
      </c>
      <c r="AA4006" s="56" t="s">
        <v>25475</v>
      </c>
      <c r="AB4006" s="51" t="s">
        <v>60</v>
      </c>
      <c r="AC4006" s="51" t="s">
        <v>60</v>
      </c>
      <c r="AD4006" s="56" t="s">
        <v>25447</v>
      </c>
      <c r="AE4006" s="51" t="s">
        <v>25448</v>
      </c>
      <c r="AF4006" s="8" t="s">
        <v>25449</v>
      </c>
      <c r="AG4006" s="8" t="s">
        <v>8704</v>
      </c>
      <c r="AH4006" s="8" t="s">
        <v>194</v>
      </c>
      <c r="AI4006" s="8" t="s">
        <v>18832</v>
      </c>
      <c r="AJ4006" s="8"/>
      <c r="AK4006" s="8" t="s">
        <v>2862</v>
      </c>
      <c r="AL4006" s="8" t="s">
        <v>2862</v>
      </c>
      <c r="AM4006" s="8" t="s">
        <v>3322</v>
      </c>
      <c r="AN4006" s="8" t="s">
        <v>25450</v>
      </c>
      <c r="AO4006" s="8" t="s">
        <v>25476</v>
      </c>
      <c r="AP4006" s="14" t="s">
        <v>25449</v>
      </c>
      <c r="AQ4006" s="11">
        <v>3038.0</v>
      </c>
    </row>
    <row r="4007">
      <c r="A4007" s="8" t="str">
        <f t="shared" si="1"/>
        <v>Steve Fuelling</v>
      </c>
      <c r="B4007" s="51" t="s">
        <v>25439</v>
      </c>
      <c r="C4007" s="51" t="s">
        <v>20845</v>
      </c>
      <c r="D4007" s="2" t="s">
        <v>8689</v>
      </c>
      <c r="E4007" s="8" t="s">
        <v>25440</v>
      </c>
      <c r="F4007" s="8" t="s">
        <v>3309</v>
      </c>
      <c r="G4007" s="51" t="s">
        <v>19294</v>
      </c>
      <c r="H4007" s="8" t="s">
        <v>25441</v>
      </c>
      <c r="I4007" s="8" t="s">
        <v>1330</v>
      </c>
      <c r="J4007" s="10">
        <v>3.55</v>
      </c>
      <c r="K4007" s="8" t="s">
        <v>25442</v>
      </c>
      <c r="L4007" s="8"/>
      <c r="M4007" s="8"/>
      <c r="N4007" s="51" t="s">
        <v>25477</v>
      </c>
      <c r="O4007" s="51" t="s">
        <v>52</v>
      </c>
      <c r="P4007" s="51"/>
      <c r="Q4007" s="51"/>
      <c r="R4007" s="51" t="s">
        <v>2591</v>
      </c>
      <c r="S4007" s="51" t="s">
        <v>25478</v>
      </c>
      <c r="T4007" s="11" t="str">
        <f t="shared" si="2"/>
        <v>Steve Fuelling</v>
      </c>
      <c r="U4007" s="51" t="s">
        <v>106</v>
      </c>
      <c r="V4007" s="51" t="s">
        <v>25479</v>
      </c>
      <c r="W4007" s="51"/>
      <c r="X4007" s="51" t="s">
        <v>25444</v>
      </c>
      <c r="Y4007" s="56" t="s">
        <v>25480</v>
      </c>
      <c r="Z4007" s="56" t="s">
        <v>25445</v>
      </c>
      <c r="AA4007" s="51" t="s">
        <v>60</v>
      </c>
      <c r="AB4007" s="51" t="s">
        <v>60</v>
      </c>
      <c r="AC4007" s="51" t="s">
        <v>60</v>
      </c>
      <c r="AD4007" s="56" t="s">
        <v>25447</v>
      </c>
      <c r="AE4007" s="51" t="s">
        <v>25448</v>
      </c>
      <c r="AF4007" s="8" t="s">
        <v>25449</v>
      </c>
      <c r="AG4007" s="8" t="s">
        <v>8704</v>
      </c>
      <c r="AH4007" s="8" t="s">
        <v>194</v>
      </c>
      <c r="AI4007" s="8" t="s">
        <v>18832</v>
      </c>
      <c r="AJ4007" s="8"/>
      <c r="AK4007" s="8" t="s">
        <v>2862</v>
      </c>
      <c r="AL4007" s="8" t="s">
        <v>2862</v>
      </c>
      <c r="AM4007" s="8" t="s">
        <v>3322</v>
      </c>
      <c r="AN4007" s="8" t="s">
        <v>25450</v>
      </c>
      <c r="AO4007" s="8" t="s">
        <v>25451</v>
      </c>
      <c r="AP4007" s="29" t="s">
        <v>25449</v>
      </c>
      <c r="AQ4007" s="11">
        <v>3038.0</v>
      </c>
    </row>
    <row r="4008">
      <c r="A4008" s="8" t="str">
        <f t="shared" si="1"/>
        <v>Chris Kennerly</v>
      </c>
      <c r="B4008" s="8" t="s">
        <v>25481</v>
      </c>
      <c r="C4008" s="51" t="s">
        <v>20845</v>
      </c>
      <c r="D4008" s="2" t="s">
        <v>8689</v>
      </c>
      <c r="E4008" s="8" t="s">
        <v>25482</v>
      </c>
      <c r="F4008" s="8" t="s">
        <v>3309</v>
      </c>
      <c r="G4008" s="51" t="s">
        <v>19294</v>
      </c>
      <c r="H4008" s="8" t="s">
        <v>25483</v>
      </c>
      <c r="I4008" s="8" t="s">
        <v>49</v>
      </c>
      <c r="J4008" s="10">
        <v>3.9</v>
      </c>
      <c r="K4008" s="8" t="s">
        <v>25484</v>
      </c>
      <c r="L4008" s="8"/>
      <c r="M4008" s="8" t="s">
        <v>2010</v>
      </c>
      <c r="N4008" s="51" t="s">
        <v>25485</v>
      </c>
      <c r="O4008" s="57" t="s">
        <v>52</v>
      </c>
      <c r="P4008" s="51"/>
      <c r="Q4008" s="51"/>
      <c r="R4008" s="57" t="s">
        <v>791</v>
      </c>
      <c r="S4008" s="57" t="s">
        <v>25486</v>
      </c>
      <c r="T4008" s="11" t="str">
        <f t="shared" si="2"/>
        <v>Chris Kennerly</v>
      </c>
      <c r="U4008" s="13" t="s">
        <v>412</v>
      </c>
      <c r="V4008" s="51" t="s">
        <v>25487</v>
      </c>
      <c r="W4008" s="51"/>
      <c r="X4008" s="51" t="s">
        <v>25488</v>
      </c>
      <c r="Y4008" s="51" t="s">
        <v>60</v>
      </c>
      <c r="Z4008" s="56" t="s">
        <v>25489</v>
      </c>
      <c r="AA4008" s="51" t="s">
        <v>60</v>
      </c>
      <c r="AB4008" s="56" t="s">
        <v>25490</v>
      </c>
      <c r="AC4008" s="51" t="s">
        <v>60</v>
      </c>
      <c r="AD4008" s="56" t="s">
        <v>25491</v>
      </c>
      <c r="AE4008" s="51" t="s">
        <v>25492</v>
      </c>
      <c r="AF4008" s="8" t="s">
        <v>25493</v>
      </c>
      <c r="AG4008" s="8" t="s">
        <v>8704</v>
      </c>
      <c r="AH4008" s="8" t="s">
        <v>4581</v>
      </c>
      <c r="AI4008" s="8" t="s">
        <v>233</v>
      </c>
      <c r="AJ4008" s="8"/>
      <c r="AK4008" s="8" t="s">
        <v>5537</v>
      </c>
      <c r="AL4008" s="8" t="s">
        <v>2023</v>
      </c>
      <c r="AM4008" s="8" t="s">
        <v>2429</v>
      </c>
      <c r="AN4008" s="8" t="s">
        <v>25494</v>
      </c>
      <c r="AO4008" s="8" t="s">
        <v>25495</v>
      </c>
      <c r="AP4008" s="29" t="s">
        <v>25493</v>
      </c>
      <c r="AQ4008" s="11">
        <v>1708.0</v>
      </c>
    </row>
    <row r="4009">
      <c r="A4009" s="8" t="str">
        <f t="shared" si="1"/>
        <v>Julius Higginbotham</v>
      </c>
      <c r="B4009" s="51" t="s">
        <v>25481</v>
      </c>
      <c r="C4009" s="51" t="s">
        <v>20845</v>
      </c>
      <c r="D4009" s="2" t="s">
        <v>8689</v>
      </c>
      <c r="E4009" s="8" t="s">
        <v>25482</v>
      </c>
      <c r="F4009" s="8" t="s">
        <v>3309</v>
      </c>
      <c r="G4009" s="51" t="s">
        <v>19294</v>
      </c>
      <c r="H4009" s="8" t="s">
        <v>25483</v>
      </c>
      <c r="I4009" s="8" t="s">
        <v>49</v>
      </c>
      <c r="J4009" s="10">
        <v>3.9</v>
      </c>
      <c r="K4009" s="8" t="s">
        <v>25484</v>
      </c>
      <c r="L4009" s="8"/>
      <c r="M4009" s="8" t="s">
        <v>2010</v>
      </c>
      <c r="N4009" s="51" t="s">
        <v>25496</v>
      </c>
      <c r="O4009" s="51" t="s">
        <v>52</v>
      </c>
      <c r="P4009" s="51"/>
      <c r="Q4009" s="51"/>
      <c r="R4009" s="51" t="s">
        <v>25497</v>
      </c>
      <c r="S4009" s="51" t="s">
        <v>25498</v>
      </c>
      <c r="T4009" s="11" t="str">
        <f t="shared" si="2"/>
        <v>Julius Higginbotham</v>
      </c>
      <c r="U4009" s="51" t="s">
        <v>55</v>
      </c>
      <c r="V4009" s="51" t="s">
        <v>25499</v>
      </c>
      <c r="W4009" s="51" t="s">
        <v>25500</v>
      </c>
      <c r="X4009" s="94" t="s">
        <v>25488</v>
      </c>
      <c r="Y4009" s="51" t="s">
        <v>60</v>
      </c>
      <c r="Z4009" s="56" t="s">
        <v>25489</v>
      </c>
      <c r="AA4009" s="51" t="s">
        <v>60</v>
      </c>
      <c r="AB4009" s="56" t="s">
        <v>25490</v>
      </c>
      <c r="AC4009" s="51" t="s">
        <v>60</v>
      </c>
      <c r="AD4009" s="56" t="s">
        <v>25491</v>
      </c>
      <c r="AE4009" s="51" t="s">
        <v>25492</v>
      </c>
      <c r="AF4009" s="8" t="s">
        <v>25493</v>
      </c>
      <c r="AG4009" s="8" t="s">
        <v>8704</v>
      </c>
      <c r="AH4009" s="8" t="s">
        <v>4581</v>
      </c>
      <c r="AI4009" s="8" t="s">
        <v>233</v>
      </c>
      <c r="AJ4009" s="8"/>
      <c r="AK4009" s="8" t="s">
        <v>5537</v>
      </c>
      <c r="AL4009" s="8" t="s">
        <v>2023</v>
      </c>
      <c r="AM4009" s="8" t="s">
        <v>2429</v>
      </c>
      <c r="AN4009" s="8" t="s">
        <v>25494</v>
      </c>
      <c r="AO4009" s="8" t="s">
        <v>25495</v>
      </c>
      <c r="AP4009" s="29" t="s">
        <v>25493</v>
      </c>
      <c r="AQ4009" s="11">
        <v>1708.0</v>
      </c>
    </row>
    <row r="4010">
      <c r="A4010" s="8" t="str">
        <f t="shared" si="1"/>
        <v>Kirk Shellhouse</v>
      </c>
      <c r="B4010" s="51" t="s">
        <v>25481</v>
      </c>
      <c r="C4010" s="51" t="s">
        <v>20845</v>
      </c>
      <c r="D4010" s="2" t="s">
        <v>8689</v>
      </c>
      <c r="E4010" s="8" t="s">
        <v>25482</v>
      </c>
      <c r="F4010" s="8" t="s">
        <v>3309</v>
      </c>
      <c r="G4010" s="51" t="s">
        <v>19294</v>
      </c>
      <c r="H4010" s="8" t="s">
        <v>25483</v>
      </c>
      <c r="I4010" s="8" t="s">
        <v>49</v>
      </c>
      <c r="J4010" s="10">
        <v>3.9</v>
      </c>
      <c r="K4010" s="8" t="s">
        <v>25484</v>
      </c>
      <c r="L4010" s="8"/>
      <c r="M4010" s="8" t="s">
        <v>2010</v>
      </c>
      <c r="N4010" s="57" t="s">
        <v>25501</v>
      </c>
      <c r="O4010" s="51" t="s">
        <v>52</v>
      </c>
      <c r="P4010" s="51"/>
      <c r="Q4010" s="51"/>
      <c r="R4010" s="51" t="s">
        <v>967</v>
      </c>
      <c r="S4010" s="51" t="s">
        <v>25502</v>
      </c>
      <c r="T4010" s="11" t="str">
        <f t="shared" si="2"/>
        <v>Kirk Shellhouse</v>
      </c>
      <c r="U4010" s="57" t="s">
        <v>106</v>
      </c>
      <c r="V4010" s="51" t="s">
        <v>25503</v>
      </c>
      <c r="W4010" s="57" t="s">
        <v>25504</v>
      </c>
      <c r="X4010" s="51" t="s">
        <v>25488</v>
      </c>
      <c r="Y4010" s="51" t="s">
        <v>60</v>
      </c>
      <c r="Z4010" s="56" t="s">
        <v>25489</v>
      </c>
      <c r="AA4010" s="51" t="s">
        <v>60</v>
      </c>
      <c r="AB4010" s="56" t="s">
        <v>25490</v>
      </c>
      <c r="AC4010" s="51" t="s">
        <v>60</v>
      </c>
      <c r="AD4010" s="56" t="s">
        <v>25491</v>
      </c>
      <c r="AE4010" s="51" t="s">
        <v>25492</v>
      </c>
      <c r="AF4010" s="8" t="s">
        <v>25493</v>
      </c>
      <c r="AG4010" s="8" t="s">
        <v>8704</v>
      </c>
      <c r="AH4010" s="8" t="s">
        <v>4581</v>
      </c>
      <c r="AI4010" s="8" t="s">
        <v>233</v>
      </c>
      <c r="AJ4010" s="8"/>
      <c r="AK4010" s="8" t="s">
        <v>5537</v>
      </c>
      <c r="AL4010" s="8" t="s">
        <v>2023</v>
      </c>
      <c r="AM4010" s="8" t="s">
        <v>2429</v>
      </c>
      <c r="AN4010" s="8" t="s">
        <v>25494</v>
      </c>
      <c r="AO4010" s="8" t="s">
        <v>25495</v>
      </c>
      <c r="AP4010" s="29" t="s">
        <v>25493</v>
      </c>
      <c r="AQ4010" s="11">
        <v>1708.0</v>
      </c>
    </row>
    <row r="4011">
      <c r="A4011" s="8" t="str">
        <f t="shared" si="1"/>
        <v>Taryn Sharp</v>
      </c>
      <c r="B4011" s="51" t="s">
        <v>25481</v>
      </c>
      <c r="C4011" s="51" t="s">
        <v>20845</v>
      </c>
      <c r="D4011" s="2" t="s">
        <v>8689</v>
      </c>
      <c r="E4011" s="8" t="s">
        <v>25482</v>
      </c>
      <c r="F4011" s="8" t="s">
        <v>3309</v>
      </c>
      <c r="G4011" s="51" t="s">
        <v>19294</v>
      </c>
      <c r="H4011" s="8" t="s">
        <v>25483</v>
      </c>
      <c r="I4011" s="8" t="s">
        <v>49</v>
      </c>
      <c r="J4011" s="10">
        <v>3.9</v>
      </c>
      <c r="K4011" s="8" t="s">
        <v>25484</v>
      </c>
      <c r="L4011" s="8"/>
      <c r="M4011" s="8" t="s">
        <v>2010</v>
      </c>
      <c r="N4011" s="13" t="s">
        <v>25505</v>
      </c>
      <c r="O4011" s="51" t="s">
        <v>52</v>
      </c>
      <c r="P4011" s="51"/>
      <c r="Q4011" s="51"/>
      <c r="R4011" s="51" t="s">
        <v>25506</v>
      </c>
      <c r="S4011" s="51" t="s">
        <v>1093</v>
      </c>
      <c r="T4011" s="11" t="str">
        <f t="shared" si="2"/>
        <v>Taryn Sharp</v>
      </c>
      <c r="U4011" s="13" t="s">
        <v>80</v>
      </c>
      <c r="V4011" s="13" t="s">
        <v>25507</v>
      </c>
      <c r="W4011" s="13" t="s">
        <v>25508</v>
      </c>
      <c r="X4011" s="94" t="s">
        <v>25488</v>
      </c>
      <c r="Y4011" s="51" t="s">
        <v>60</v>
      </c>
      <c r="Z4011" s="56" t="s">
        <v>25489</v>
      </c>
      <c r="AA4011" s="51" t="s">
        <v>60</v>
      </c>
      <c r="AB4011" s="56" t="s">
        <v>25490</v>
      </c>
      <c r="AC4011" s="51" t="s">
        <v>60</v>
      </c>
      <c r="AD4011" s="56" t="s">
        <v>25491</v>
      </c>
      <c r="AE4011" s="51" t="s">
        <v>25492</v>
      </c>
      <c r="AF4011" s="8" t="s">
        <v>25493</v>
      </c>
      <c r="AG4011" s="8" t="s">
        <v>8704</v>
      </c>
      <c r="AH4011" s="8" t="s">
        <v>4581</v>
      </c>
      <c r="AI4011" s="8" t="s">
        <v>233</v>
      </c>
      <c r="AJ4011" s="8"/>
      <c r="AK4011" s="8" t="s">
        <v>5537</v>
      </c>
      <c r="AL4011" s="8" t="s">
        <v>2023</v>
      </c>
      <c r="AM4011" s="8" t="s">
        <v>2429</v>
      </c>
      <c r="AN4011" s="8" t="s">
        <v>25494</v>
      </c>
      <c r="AO4011" s="8" t="s">
        <v>25495</v>
      </c>
      <c r="AP4011" s="29" t="s">
        <v>25493</v>
      </c>
      <c r="AQ4011" s="11">
        <v>1708.0</v>
      </c>
    </row>
    <row r="4012">
      <c r="A4012" s="8" t="str">
        <f t="shared" si="1"/>
        <v>Eric Putnam</v>
      </c>
      <c r="B4012" s="8" t="s">
        <v>25509</v>
      </c>
      <c r="C4012" s="51" t="s">
        <v>25180</v>
      </c>
      <c r="D4012" s="2" t="s">
        <v>8689</v>
      </c>
      <c r="E4012" s="8" t="s">
        <v>25510</v>
      </c>
      <c r="F4012" s="8" t="s">
        <v>3309</v>
      </c>
      <c r="G4012" s="51" t="s">
        <v>19294</v>
      </c>
      <c r="H4012" s="8" t="s">
        <v>25511</v>
      </c>
      <c r="I4012" s="8" t="s">
        <v>49</v>
      </c>
      <c r="J4012" s="10">
        <v>3.45</v>
      </c>
      <c r="K4012" s="8" t="s">
        <v>25512</v>
      </c>
      <c r="L4012" s="8"/>
      <c r="M4012" s="8"/>
      <c r="N4012" s="51" t="s">
        <v>25513</v>
      </c>
      <c r="O4012" s="57" t="s">
        <v>52</v>
      </c>
      <c r="P4012" s="51"/>
      <c r="Q4012" s="51"/>
      <c r="R4012" s="57" t="s">
        <v>1729</v>
      </c>
      <c r="S4012" s="57" t="s">
        <v>21785</v>
      </c>
      <c r="T4012" s="11" t="str">
        <f t="shared" si="2"/>
        <v>Eric Putnam</v>
      </c>
      <c r="U4012" s="57" t="s">
        <v>55</v>
      </c>
      <c r="V4012" s="51" t="s">
        <v>25514</v>
      </c>
      <c r="W4012" s="57" t="s">
        <v>25515</v>
      </c>
      <c r="X4012" s="51" t="s">
        <v>25516</v>
      </c>
      <c r="Y4012" s="51" t="s">
        <v>60</v>
      </c>
      <c r="Z4012" s="56" t="s">
        <v>25517</v>
      </c>
      <c r="AA4012" s="51" t="s">
        <v>60</v>
      </c>
      <c r="AB4012" s="56" t="s">
        <v>25518</v>
      </c>
      <c r="AC4012" s="51" t="s">
        <v>60</v>
      </c>
      <c r="AD4012" s="51" t="s">
        <v>60</v>
      </c>
      <c r="AE4012" s="51" t="s">
        <v>25519</v>
      </c>
      <c r="AF4012" s="8" t="s">
        <v>25520</v>
      </c>
      <c r="AG4012" s="8" t="s">
        <v>8704</v>
      </c>
      <c r="AH4012" s="8" t="s">
        <v>194</v>
      </c>
      <c r="AI4012" s="8" t="s">
        <v>18832</v>
      </c>
      <c r="AJ4012" s="8"/>
      <c r="AK4012" s="8" t="s">
        <v>742</v>
      </c>
      <c r="AL4012" s="8" t="s">
        <v>7079</v>
      </c>
      <c r="AM4012" s="8" t="s">
        <v>4945</v>
      </c>
      <c r="AN4012" s="8" t="s">
        <v>25521</v>
      </c>
      <c r="AO4012" s="8" t="s">
        <v>25522</v>
      </c>
      <c r="AP4012" s="29" t="s">
        <v>25520</v>
      </c>
      <c r="AQ4012" s="11">
        <v>1144.0</v>
      </c>
    </row>
    <row r="4013">
      <c r="A4013" s="8" t="str">
        <f t="shared" si="1"/>
        <v>Addison Painter</v>
      </c>
      <c r="B4013" s="16" t="s">
        <v>25509</v>
      </c>
      <c r="C4013" s="51" t="s">
        <v>25180</v>
      </c>
      <c r="D4013" s="79" t="s">
        <v>8689</v>
      </c>
      <c r="E4013" s="72" t="s">
        <v>25510</v>
      </c>
      <c r="F4013" s="62" t="s">
        <v>3309</v>
      </c>
      <c r="G4013" s="51" t="s">
        <v>19294</v>
      </c>
      <c r="H4013" s="89">
        <v>203845.0</v>
      </c>
      <c r="I4013" s="59" t="s">
        <v>49</v>
      </c>
      <c r="J4013" s="60">
        <v>3.45</v>
      </c>
      <c r="K4013" s="18" t="s">
        <v>25512</v>
      </c>
      <c r="L4013" s="18"/>
      <c r="M4013" s="89"/>
      <c r="N4013" s="61" t="s">
        <v>25523</v>
      </c>
      <c r="O4013" s="51" t="s">
        <v>52</v>
      </c>
      <c r="P4013" s="61" t="s">
        <v>207</v>
      </c>
      <c r="Q4013" s="51"/>
      <c r="R4013" s="51" t="s">
        <v>25524</v>
      </c>
      <c r="S4013" s="51" t="s">
        <v>25525</v>
      </c>
      <c r="T4013" s="11" t="str">
        <f t="shared" si="2"/>
        <v>Addison Painter</v>
      </c>
      <c r="U4013" s="51" t="s">
        <v>106</v>
      </c>
      <c r="V4013" s="51" t="s">
        <v>25526</v>
      </c>
      <c r="W4013" s="51" t="s">
        <v>25527</v>
      </c>
      <c r="X4013" s="62" t="s">
        <v>25516</v>
      </c>
      <c r="Y4013" s="62"/>
      <c r="Z4013" s="62"/>
      <c r="AA4013" s="62"/>
      <c r="AB4013" s="62"/>
      <c r="AC4013" s="62"/>
      <c r="AD4013" s="62"/>
      <c r="AE4013" s="62" t="s">
        <v>25519</v>
      </c>
      <c r="AF4013" s="62" t="s">
        <v>25520</v>
      </c>
      <c r="AG4013" s="62" t="s">
        <v>8704</v>
      </c>
      <c r="AH4013" s="72" t="s">
        <v>194</v>
      </c>
      <c r="AI4013" s="63" t="s">
        <v>18832</v>
      </c>
      <c r="AJ4013" s="72"/>
      <c r="AK4013" s="63" t="s">
        <v>742</v>
      </c>
      <c r="AL4013" s="63" t="s">
        <v>7079</v>
      </c>
      <c r="AM4013" s="60" t="s">
        <v>4945</v>
      </c>
      <c r="AN4013" s="97">
        <v>0.7362903225806452</v>
      </c>
      <c r="AO4013" s="98">
        <v>51188.0</v>
      </c>
      <c r="AP4013" s="90" t="s">
        <v>25520</v>
      </c>
      <c r="AQ4013" s="68">
        <v>1144.0</v>
      </c>
    </row>
    <row r="4014">
      <c r="A4014" s="8" t="str">
        <f t="shared" si="1"/>
        <v>Matthew Hroma</v>
      </c>
      <c r="B4014" s="8" t="s">
        <v>25509</v>
      </c>
      <c r="C4014" s="51" t="s">
        <v>25180</v>
      </c>
      <c r="D4014" s="9" t="s">
        <v>8689</v>
      </c>
      <c r="E4014" s="8" t="s">
        <v>25510</v>
      </c>
      <c r="F4014" s="8" t="s">
        <v>3309</v>
      </c>
      <c r="G4014" s="8" t="s">
        <v>19294</v>
      </c>
      <c r="H4014" s="8" t="s">
        <v>25511</v>
      </c>
      <c r="I4014" s="8" t="s">
        <v>49</v>
      </c>
      <c r="J4014" s="10">
        <v>3.45</v>
      </c>
      <c r="K4014" s="8" t="s">
        <v>25512</v>
      </c>
      <c r="L4014" s="8" t="s">
        <v>86</v>
      </c>
      <c r="M4014" s="8" t="s">
        <v>86</v>
      </c>
      <c r="N4014" s="8" t="s">
        <v>25528</v>
      </c>
      <c r="O4014" s="8" t="s">
        <v>52</v>
      </c>
      <c r="P4014" s="51" t="s">
        <v>490</v>
      </c>
      <c r="Q4014" s="51"/>
      <c r="R4014" s="8" t="s">
        <v>806</v>
      </c>
      <c r="S4014" s="8" t="s">
        <v>25529</v>
      </c>
      <c r="T4014" s="11" t="str">
        <f t="shared" si="2"/>
        <v>Matthew Hroma</v>
      </c>
      <c r="U4014" s="51" t="s">
        <v>106</v>
      </c>
      <c r="V4014" s="8" t="s">
        <v>25530</v>
      </c>
      <c r="W4014" s="51" t="s">
        <v>25531</v>
      </c>
      <c r="X4014" s="8" t="s">
        <v>25516</v>
      </c>
      <c r="Y4014" s="51" t="s">
        <v>60</v>
      </c>
      <c r="Z4014" s="56" t="s">
        <v>25517</v>
      </c>
      <c r="AA4014" s="51" t="s">
        <v>60</v>
      </c>
      <c r="AB4014" s="56" t="s">
        <v>25518</v>
      </c>
      <c r="AC4014" s="51" t="s">
        <v>60</v>
      </c>
      <c r="AD4014" s="56" t="s">
        <v>25532</v>
      </c>
      <c r="AE4014" s="51" t="s">
        <v>25519</v>
      </c>
      <c r="AF4014" s="8" t="s">
        <v>25520</v>
      </c>
      <c r="AG4014" s="8" t="s">
        <v>8704</v>
      </c>
      <c r="AH4014" s="8" t="s">
        <v>194</v>
      </c>
      <c r="AI4014" s="8" t="s">
        <v>18832</v>
      </c>
      <c r="AJ4014" s="8" t="s">
        <v>86</v>
      </c>
      <c r="AK4014" s="8" t="s">
        <v>742</v>
      </c>
      <c r="AL4014" s="8" t="s">
        <v>7079</v>
      </c>
      <c r="AM4014" s="8" t="s">
        <v>4945</v>
      </c>
      <c r="AN4014" s="8" t="s">
        <v>422</v>
      </c>
      <c r="AO4014" s="8" t="s">
        <v>25533</v>
      </c>
      <c r="AP4014" s="29" t="s">
        <v>25520</v>
      </c>
      <c r="AQ4014" s="11">
        <v>1144.0</v>
      </c>
    </row>
    <row r="4015">
      <c r="A4015" s="8" t="str">
        <f t="shared" si="1"/>
        <v>Pat Wigal</v>
      </c>
      <c r="B4015" s="51" t="s">
        <v>25509</v>
      </c>
      <c r="C4015" s="51" t="s">
        <v>25180</v>
      </c>
      <c r="D4015" s="2" t="s">
        <v>8689</v>
      </c>
      <c r="E4015" s="8" t="s">
        <v>25510</v>
      </c>
      <c r="F4015" s="8" t="s">
        <v>3309</v>
      </c>
      <c r="G4015" s="51" t="s">
        <v>19294</v>
      </c>
      <c r="H4015" s="8" t="s">
        <v>25511</v>
      </c>
      <c r="I4015" s="8" t="s">
        <v>49</v>
      </c>
      <c r="J4015" s="10">
        <v>3.45</v>
      </c>
      <c r="K4015" s="8" t="s">
        <v>25512</v>
      </c>
      <c r="L4015" s="8"/>
      <c r="M4015" s="8"/>
      <c r="N4015" s="51" t="s">
        <v>25534</v>
      </c>
      <c r="O4015" s="51" t="s">
        <v>52</v>
      </c>
      <c r="P4015" s="51"/>
      <c r="Q4015" s="51"/>
      <c r="R4015" s="51" t="s">
        <v>158</v>
      </c>
      <c r="S4015" s="51" t="s">
        <v>25535</v>
      </c>
      <c r="T4015" s="11" t="str">
        <f t="shared" si="2"/>
        <v>Pat Wigal</v>
      </c>
      <c r="U4015" s="51" t="s">
        <v>80</v>
      </c>
      <c r="V4015" s="51" t="s">
        <v>25536</v>
      </c>
      <c r="W4015" s="51"/>
      <c r="X4015" s="94" t="s">
        <v>25516</v>
      </c>
      <c r="Y4015" s="51" t="s">
        <v>60</v>
      </c>
      <c r="Z4015" s="56" t="s">
        <v>25517</v>
      </c>
      <c r="AA4015" s="51" t="s">
        <v>60</v>
      </c>
      <c r="AB4015" s="56" t="s">
        <v>25518</v>
      </c>
      <c r="AC4015" s="51" t="s">
        <v>60</v>
      </c>
      <c r="AD4015" s="51" t="s">
        <v>60</v>
      </c>
      <c r="AE4015" s="51" t="s">
        <v>25519</v>
      </c>
      <c r="AF4015" s="8" t="s">
        <v>25520</v>
      </c>
      <c r="AG4015" s="8" t="s">
        <v>8704</v>
      </c>
      <c r="AH4015" s="8" t="s">
        <v>194</v>
      </c>
      <c r="AI4015" s="8" t="s">
        <v>233</v>
      </c>
      <c r="AJ4015" s="8"/>
      <c r="AK4015" s="8" t="s">
        <v>742</v>
      </c>
      <c r="AL4015" s="8" t="s">
        <v>7079</v>
      </c>
      <c r="AM4015" s="8" t="s">
        <v>4945</v>
      </c>
      <c r="AN4015" s="8" t="s">
        <v>25521</v>
      </c>
      <c r="AO4015" s="8" t="s">
        <v>25533</v>
      </c>
      <c r="AP4015" s="29" t="s">
        <v>25520</v>
      </c>
      <c r="AQ4015" s="11">
        <v>1144.0</v>
      </c>
    </row>
    <row r="4016">
      <c r="A4016" s="8" t="str">
        <f t="shared" si="1"/>
        <v>Adam Cokonougher</v>
      </c>
      <c r="B4016" s="51" t="s">
        <v>25537</v>
      </c>
      <c r="C4016" s="51" t="s">
        <v>20822</v>
      </c>
      <c r="D4016" s="2" t="s">
        <v>8689</v>
      </c>
      <c r="E4016" s="8" t="s">
        <v>8840</v>
      </c>
      <c r="F4016" s="8" t="s">
        <v>3309</v>
      </c>
      <c r="G4016" s="51" t="s">
        <v>19294</v>
      </c>
      <c r="H4016" s="8" t="s">
        <v>25538</v>
      </c>
      <c r="I4016" s="8" t="s">
        <v>1330</v>
      </c>
      <c r="J4016" s="10">
        <v>3.35</v>
      </c>
      <c r="K4016" s="8" t="s">
        <v>25539</v>
      </c>
      <c r="L4016" s="8"/>
      <c r="M4016" s="8"/>
      <c r="N4016" s="51" t="s">
        <v>25540</v>
      </c>
      <c r="O4016" s="51" t="s">
        <v>52</v>
      </c>
      <c r="P4016" s="51"/>
      <c r="Q4016" s="51"/>
      <c r="R4016" s="8" t="s">
        <v>513</v>
      </c>
      <c r="S4016" s="8" t="s">
        <v>25541</v>
      </c>
      <c r="T4016" s="11" t="str">
        <f t="shared" si="2"/>
        <v>Adam Cokonougher</v>
      </c>
      <c r="U4016" s="51" t="s">
        <v>25542</v>
      </c>
      <c r="V4016" s="51" t="s">
        <v>25543</v>
      </c>
      <c r="W4016" s="51" t="s">
        <v>25544</v>
      </c>
      <c r="X4016" s="51" t="s">
        <v>25545</v>
      </c>
      <c r="Y4016" s="56" t="s">
        <v>25546</v>
      </c>
      <c r="Z4016" s="56" t="s">
        <v>25547</v>
      </c>
      <c r="AA4016" s="51" t="s">
        <v>60</v>
      </c>
      <c r="AB4016" s="56" t="s">
        <v>25548</v>
      </c>
      <c r="AC4016" s="56" t="s">
        <v>25549</v>
      </c>
      <c r="AD4016" s="56" t="s">
        <v>25550</v>
      </c>
      <c r="AE4016" s="51" t="s">
        <v>24328</v>
      </c>
      <c r="AF4016" s="8" t="s">
        <v>25551</v>
      </c>
      <c r="AG4016" s="8" t="s">
        <v>8704</v>
      </c>
      <c r="AH4016" s="8" t="s">
        <v>65</v>
      </c>
      <c r="AI4016" s="8" t="s">
        <v>18832</v>
      </c>
      <c r="AJ4016" s="8"/>
      <c r="AK4016" s="8" t="s">
        <v>4545</v>
      </c>
      <c r="AL4016" s="8" t="s">
        <v>3429</v>
      </c>
      <c r="AM4016" s="8" t="s">
        <v>2573</v>
      </c>
      <c r="AN4016" s="8" t="s">
        <v>25552</v>
      </c>
      <c r="AO4016" s="8" t="s">
        <v>25553</v>
      </c>
      <c r="AP4016" s="29" t="s">
        <v>25551</v>
      </c>
      <c r="AQ4016" s="11">
        <v>1336.0</v>
      </c>
    </row>
    <row r="4017">
      <c r="A4017" s="8" t="str">
        <f t="shared" si="1"/>
        <v>Andrew Pacifico</v>
      </c>
      <c r="B4017" s="51" t="s">
        <v>25537</v>
      </c>
      <c r="C4017" s="51" t="s">
        <v>20822</v>
      </c>
      <c r="D4017" s="2" t="s">
        <v>8689</v>
      </c>
      <c r="E4017" s="8" t="s">
        <v>8840</v>
      </c>
      <c r="F4017" s="8" t="s">
        <v>3309</v>
      </c>
      <c r="G4017" s="51" t="s">
        <v>19294</v>
      </c>
      <c r="H4017" s="8" t="s">
        <v>25538</v>
      </c>
      <c r="I4017" s="8" t="s">
        <v>1330</v>
      </c>
      <c r="J4017" s="10">
        <v>3.35</v>
      </c>
      <c r="K4017" s="8" t="s">
        <v>25539</v>
      </c>
      <c r="L4017" s="8"/>
      <c r="M4017" s="8"/>
      <c r="N4017" s="51" t="s">
        <v>25554</v>
      </c>
      <c r="O4017" s="51" t="s">
        <v>52</v>
      </c>
      <c r="P4017" s="51"/>
      <c r="Q4017" s="51"/>
      <c r="R4017" s="51" t="s">
        <v>53</v>
      </c>
      <c r="S4017" s="51" t="s">
        <v>25555</v>
      </c>
      <c r="T4017" s="11" t="str">
        <f t="shared" si="2"/>
        <v>Andrew Pacifico</v>
      </c>
      <c r="U4017" s="51" t="s">
        <v>160</v>
      </c>
      <c r="V4017" s="51" t="s">
        <v>25556</v>
      </c>
      <c r="W4017" s="51"/>
      <c r="X4017" s="51" t="s">
        <v>25545</v>
      </c>
      <c r="Y4017" s="51" t="s">
        <v>60</v>
      </c>
      <c r="Z4017" s="56" t="s">
        <v>25547</v>
      </c>
      <c r="AA4017" s="51" t="s">
        <v>60</v>
      </c>
      <c r="AB4017" s="56" t="s">
        <v>25548</v>
      </c>
      <c r="AC4017" s="51" t="s">
        <v>60</v>
      </c>
      <c r="AD4017" s="56" t="s">
        <v>25550</v>
      </c>
      <c r="AE4017" s="51" t="s">
        <v>24328</v>
      </c>
      <c r="AF4017" s="8" t="s">
        <v>25551</v>
      </c>
      <c r="AG4017" s="8" t="s">
        <v>8704</v>
      </c>
      <c r="AH4017" s="8" t="s">
        <v>65</v>
      </c>
      <c r="AI4017" s="8" t="s">
        <v>18832</v>
      </c>
      <c r="AJ4017" s="8"/>
      <c r="AK4017" s="8" t="s">
        <v>4545</v>
      </c>
      <c r="AL4017" s="8" t="s">
        <v>3429</v>
      </c>
      <c r="AM4017" s="8" t="s">
        <v>2573</v>
      </c>
      <c r="AN4017" s="8" t="s">
        <v>25552</v>
      </c>
      <c r="AO4017" s="8" t="s">
        <v>25553</v>
      </c>
      <c r="AP4017" s="29" t="s">
        <v>25551</v>
      </c>
      <c r="AQ4017" s="11">
        <v>1336.0</v>
      </c>
    </row>
    <row r="4018">
      <c r="A4018" s="8" t="str">
        <f t="shared" si="1"/>
        <v>Gunner Froelicher</v>
      </c>
      <c r="B4018" s="8" t="s">
        <v>25537</v>
      </c>
      <c r="C4018" s="51" t="s">
        <v>20822</v>
      </c>
      <c r="D4018" s="9" t="s">
        <v>8689</v>
      </c>
      <c r="E4018" s="8" t="s">
        <v>8840</v>
      </c>
      <c r="F4018" s="8" t="s">
        <v>3309</v>
      </c>
      <c r="G4018" s="8" t="s">
        <v>19294</v>
      </c>
      <c r="H4018" s="8" t="s">
        <v>25538</v>
      </c>
      <c r="I4018" s="8" t="s">
        <v>1330</v>
      </c>
      <c r="J4018" s="10">
        <v>3.35</v>
      </c>
      <c r="K4018" s="8" t="s">
        <v>25539</v>
      </c>
      <c r="L4018" s="8" t="s">
        <v>86</v>
      </c>
      <c r="M4018" s="8" t="s">
        <v>86</v>
      </c>
      <c r="N4018" s="8" t="s">
        <v>25557</v>
      </c>
      <c r="O4018" s="8" t="s">
        <v>52</v>
      </c>
      <c r="P4018" s="51"/>
      <c r="Q4018" s="51"/>
      <c r="R4018" s="8" t="s">
        <v>25558</v>
      </c>
      <c r="S4018" s="8" t="s">
        <v>25559</v>
      </c>
      <c r="T4018" s="11" t="str">
        <f t="shared" si="2"/>
        <v>Gunner Froelicher</v>
      </c>
      <c r="U4018" s="51" t="s">
        <v>674</v>
      </c>
      <c r="V4018" s="8" t="s">
        <v>25560</v>
      </c>
      <c r="W4018" s="8" t="s">
        <v>86</v>
      </c>
      <c r="X4018" s="8" t="s">
        <v>25545</v>
      </c>
      <c r="Y4018" s="51" t="s">
        <v>60</v>
      </c>
      <c r="Z4018" s="56" t="s">
        <v>25547</v>
      </c>
      <c r="AA4018" s="51" t="s">
        <v>60</v>
      </c>
      <c r="AB4018" s="56" t="s">
        <v>25548</v>
      </c>
      <c r="AC4018" s="51" t="s">
        <v>60</v>
      </c>
      <c r="AD4018" s="56" t="s">
        <v>25550</v>
      </c>
      <c r="AE4018" s="51" t="s">
        <v>24328</v>
      </c>
      <c r="AF4018" s="8" t="s">
        <v>25551</v>
      </c>
      <c r="AG4018" s="8" t="s">
        <v>8704</v>
      </c>
      <c r="AH4018" s="8" t="s">
        <v>65</v>
      </c>
      <c r="AI4018" s="8" t="s">
        <v>18832</v>
      </c>
      <c r="AJ4018" s="8" t="s">
        <v>86</v>
      </c>
      <c r="AK4018" s="8" t="s">
        <v>4545</v>
      </c>
      <c r="AL4018" s="8" t="s">
        <v>3429</v>
      </c>
      <c r="AM4018" s="8" t="s">
        <v>2573</v>
      </c>
      <c r="AN4018" s="8" t="s">
        <v>422</v>
      </c>
      <c r="AO4018" s="8" t="s">
        <v>25553</v>
      </c>
      <c r="AP4018" s="29" t="s">
        <v>25551</v>
      </c>
      <c r="AQ4018" s="11">
        <v>1336.0</v>
      </c>
    </row>
    <row r="4019">
      <c r="A4019" s="8" t="str">
        <f t="shared" si="1"/>
        <v>Jeff Hill</v>
      </c>
      <c r="B4019" s="51" t="s">
        <v>25537</v>
      </c>
      <c r="C4019" s="51" t="s">
        <v>20822</v>
      </c>
      <c r="D4019" s="2" t="s">
        <v>8689</v>
      </c>
      <c r="E4019" s="8" t="s">
        <v>8840</v>
      </c>
      <c r="F4019" s="8" t="s">
        <v>3309</v>
      </c>
      <c r="G4019" s="51" t="s">
        <v>19294</v>
      </c>
      <c r="H4019" s="8" t="s">
        <v>25538</v>
      </c>
      <c r="I4019" s="8" t="s">
        <v>1330</v>
      </c>
      <c r="J4019" s="10">
        <v>3.35</v>
      </c>
      <c r="K4019" s="8" t="s">
        <v>25539</v>
      </c>
      <c r="L4019" s="8"/>
      <c r="M4019" s="8"/>
      <c r="N4019" s="51" t="s">
        <v>25561</v>
      </c>
      <c r="O4019" s="51" t="s">
        <v>52</v>
      </c>
      <c r="P4019" s="51"/>
      <c r="Q4019" s="51"/>
      <c r="R4019" s="51" t="s">
        <v>1632</v>
      </c>
      <c r="S4019" s="51" t="s">
        <v>6837</v>
      </c>
      <c r="T4019" s="11" t="str">
        <f t="shared" si="2"/>
        <v>Jeff Hill</v>
      </c>
      <c r="U4019" s="51" t="s">
        <v>674</v>
      </c>
      <c r="V4019" s="51" t="s">
        <v>25562</v>
      </c>
      <c r="W4019" s="51" t="s">
        <v>25563</v>
      </c>
      <c r="X4019" s="94" t="s">
        <v>25545</v>
      </c>
      <c r="Y4019" s="51" t="s">
        <v>60</v>
      </c>
      <c r="Z4019" s="56" t="s">
        <v>25547</v>
      </c>
      <c r="AA4019" s="51" t="s">
        <v>60</v>
      </c>
      <c r="AB4019" s="56" t="s">
        <v>25548</v>
      </c>
      <c r="AC4019" s="51" t="s">
        <v>60</v>
      </c>
      <c r="AD4019" s="56" t="s">
        <v>25550</v>
      </c>
      <c r="AE4019" s="51" t="s">
        <v>24328</v>
      </c>
      <c r="AF4019" s="8" t="s">
        <v>25551</v>
      </c>
      <c r="AG4019" s="8" t="s">
        <v>8704</v>
      </c>
      <c r="AH4019" s="8" t="s">
        <v>65</v>
      </c>
      <c r="AI4019" s="8" t="s">
        <v>233</v>
      </c>
      <c r="AJ4019" s="8"/>
      <c r="AK4019" s="8" t="s">
        <v>4545</v>
      </c>
      <c r="AL4019" s="8" t="s">
        <v>3429</v>
      </c>
      <c r="AM4019" s="8" t="s">
        <v>2573</v>
      </c>
      <c r="AN4019" s="8" t="s">
        <v>25552</v>
      </c>
      <c r="AO4019" s="8" t="s">
        <v>25553</v>
      </c>
      <c r="AP4019" s="29" t="s">
        <v>25551</v>
      </c>
      <c r="AQ4019" s="11">
        <v>1336.0</v>
      </c>
    </row>
    <row r="4020">
      <c r="A4020" s="8" t="str">
        <f t="shared" si="1"/>
        <v>Sean Cockrell</v>
      </c>
      <c r="B4020" s="8" t="s">
        <v>25537</v>
      </c>
      <c r="C4020" s="51" t="s">
        <v>20822</v>
      </c>
      <c r="D4020" s="9" t="s">
        <v>8689</v>
      </c>
      <c r="E4020" s="8" t="s">
        <v>8840</v>
      </c>
      <c r="F4020" s="8" t="s">
        <v>3309</v>
      </c>
      <c r="G4020" s="8" t="s">
        <v>19294</v>
      </c>
      <c r="H4020" s="8" t="s">
        <v>25538</v>
      </c>
      <c r="I4020" s="8" t="s">
        <v>1330</v>
      </c>
      <c r="J4020" s="10">
        <v>3.35</v>
      </c>
      <c r="K4020" s="8" t="s">
        <v>25539</v>
      </c>
      <c r="L4020" s="8" t="s">
        <v>86</v>
      </c>
      <c r="M4020" s="8" t="s">
        <v>86</v>
      </c>
      <c r="N4020" s="8" t="s">
        <v>25564</v>
      </c>
      <c r="O4020" s="8" t="s">
        <v>52</v>
      </c>
      <c r="P4020" s="51"/>
      <c r="Q4020" s="51"/>
      <c r="R4020" s="8" t="s">
        <v>940</v>
      </c>
      <c r="S4020" s="8" t="s">
        <v>25565</v>
      </c>
      <c r="T4020" s="11" t="str">
        <f t="shared" si="2"/>
        <v>Sean Cockrell</v>
      </c>
      <c r="U4020" s="8" t="s">
        <v>4060</v>
      </c>
      <c r="V4020" s="8" t="s">
        <v>25566</v>
      </c>
      <c r="W4020" s="8" t="s">
        <v>86</v>
      </c>
      <c r="X4020" s="8" t="s">
        <v>25545</v>
      </c>
      <c r="Y4020" s="56" t="s">
        <v>25567</v>
      </c>
      <c r="Z4020" s="56" t="s">
        <v>25547</v>
      </c>
      <c r="AA4020" s="51" t="s">
        <v>60</v>
      </c>
      <c r="AB4020" s="56" t="s">
        <v>25548</v>
      </c>
      <c r="AC4020" s="51" t="s">
        <v>60</v>
      </c>
      <c r="AD4020" s="56" t="s">
        <v>25550</v>
      </c>
      <c r="AE4020" s="51" t="s">
        <v>24328</v>
      </c>
      <c r="AF4020" s="8" t="s">
        <v>25551</v>
      </c>
      <c r="AG4020" s="8" t="s">
        <v>8704</v>
      </c>
      <c r="AH4020" s="8" t="s">
        <v>65</v>
      </c>
      <c r="AI4020" s="8" t="s">
        <v>18832</v>
      </c>
      <c r="AJ4020" s="8" t="s">
        <v>86</v>
      </c>
      <c r="AK4020" s="8" t="s">
        <v>4545</v>
      </c>
      <c r="AL4020" s="8" t="s">
        <v>3429</v>
      </c>
      <c r="AM4020" s="8" t="s">
        <v>2573</v>
      </c>
      <c r="AN4020" s="8" t="s">
        <v>422</v>
      </c>
      <c r="AO4020" s="8" t="s">
        <v>25553</v>
      </c>
      <c r="AP4020" s="29" t="s">
        <v>25551</v>
      </c>
      <c r="AQ4020" s="11">
        <v>1336.0</v>
      </c>
    </row>
    <row r="4021">
      <c r="A4021" s="8" t="str">
        <f t="shared" si="1"/>
        <v>Tanner Smith</v>
      </c>
      <c r="B4021" s="51" t="s">
        <v>25537</v>
      </c>
      <c r="C4021" s="51" t="s">
        <v>20822</v>
      </c>
      <c r="D4021" s="2" t="s">
        <v>8689</v>
      </c>
      <c r="E4021" s="8" t="s">
        <v>8840</v>
      </c>
      <c r="F4021" s="8" t="s">
        <v>3309</v>
      </c>
      <c r="G4021" s="51" t="s">
        <v>19294</v>
      </c>
      <c r="H4021" s="8" t="s">
        <v>25538</v>
      </c>
      <c r="I4021" s="8" t="s">
        <v>1330</v>
      </c>
      <c r="J4021" s="10">
        <v>3.35</v>
      </c>
      <c r="K4021" s="8" t="s">
        <v>25539</v>
      </c>
      <c r="L4021" s="8"/>
      <c r="M4021" s="8"/>
      <c r="N4021" s="51" t="s">
        <v>25568</v>
      </c>
      <c r="O4021" s="51" t="s">
        <v>52</v>
      </c>
      <c r="P4021" s="51"/>
      <c r="Q4021" s="51"/>
      <c r="R4021" s="51" t="s">
        <v>484</v>
      </c>
      <c r="S4021" s="51" t="s">
        <v>941</v>
      </c>
      <c r="T4021" s="11" t="str">
        <f t="shared" si="2"/>
        <v>Tanner Smith</v>
      </c>
      <c r="U4021" s="51" t="s">
        <v>386</v>
      </c>
      <c r="V4021" s="51" t="s">
        <v>25569</v>
      </c>
      <c r="W4021" s="51"/>
      <c r="X4021" s="51" t="s">
        <v>25545</v>
      </c>
      <c r="Y4021" s="51" t="s">
        <v>60</v>
      </c>
      <c r="Z4021" s="56" t="s">
        <v>25547</v>
      </c>
      <c r="AA4021" s="51" t="s">
        <v>60</v>
      </c>
      <c r="AB4021" s="56" t="s">
        <v>25548</v>
      </c>
      <c r="AC4021" s="51" t="s">
        <v>60</v>
      </c>
      <c r="AD4021" s="56" t="s">
        <v>25550</v>
      </c>
      <c r="AE4021" s="51" t="s">
        <v>24328</v>
      </c>
      <c r="AF4021" s="8" t="s">
        <v>25551</v>
      </c>
      <c r="AG4021" s="8" t="s">
        <v>8704</v>
      </c>
      <c r="AH4021" s="8" t="s">
        <v>65</v>
      </c>
      <c r="AI4021" s="8" t="s">
        <v>18832</v>
      </c>
      <c r="AJ4021" s="8"/>
      <c r="AK4021" s="8" t="s">
        <v>4545</v>
      </c>
      <c r="AL4021" s="8" t="s">
        <v>3429</v>
      </c>
      <c r="AM4021" s="8" t="s">
        <v>2573</v>
      </c>
      <c r="AN4021" s="8" t="s">
        <v>25552</v>
      </c>
      <c r="AO4021" s="8" t="s">
        <v>25553</v>
      </c>
      <c r="AP4021" s="29" t="s">
        <v>25551</v>
      </c>
      <c r="AQ4021" s="11">
        <v>1336.0</v>
      </c>
    </row>
    <row r="4022">
      <c r="A4022" s="8" t="str">
        <f t="shared" si="1"/>
        <v>Dominique Hall</v>
      </c>
      <c r="B4022" s="8" t="s">
        <v>25537</v>
      </c>
      <c r="C4022" s="51" t="s">
        <v>20822</v>
      </c>
      <c r="D4022" s="2" t="s">
        <v>8689</v>
      </c>
      <c r="E4022" s="51" t="s">
        <v>8840</v>
      </c>
      <c r="F4022" s="51" t="s">
        <v>3309</v>
      </c>
      <c r="G4022" s="51" t="s">
        <v>19294</v>
      </c>
      <c r="H4022" s="51" t="s">
        <v>25538</v>
      </c>
      <c r="I4022" s="59" t="s">
        <v>1330</v>
      </c>
      <c r="J4022" s="60">
        <v>3.35</v>
      </c>
      <c r="K4022" s="51" t="s">
        <v>25539</v>
      </c>
      <c r="L4022" s="51"/>
      <c r="M4022" s="51"/>
      <c r="N4022" s="51" t="s">
        <v>25570</v>
      </c>
      <c r="O4022" s="51" t="s">
        <v>52</v>
      </c>
      <c r="P4022" s="51"/>
      <c r="Q4022" s="51"/>
      <c r="R4022" s="51" t="s">
        <v>25571</v>
      </c>
      <c r="S4022" s="51" t="s">
        <v>1674</v>
      </c>
      <c r="T4022" s="11" t="str">
        <f t="shared" si="2"/>
        <v>Dominique Hall</v>
      </c>
      <c r="U4022" s="51" t="s">
        <v>386</v>
      </c>
      <c r="V4022" s="51"/>
      <c r="W4022" s="51"/>
      <c r="X4022" s="51" t="s">
        <v>25545</v>
      </c>
      <c r="Y4022" s="51" t="s">
        <v>60</v>
      </c>
      <c r="Z4022" s="56" t="s">
        <v>25547</v>
      </c>
      <c r="AA4022" s="51" t="s">
        <v>60</v>
      </c>
      <c r="AB4022" s="56" t="s">
        <v>25548</v>
      </c>
      <c r="AC4022" s="51" t="s">
        <v>60</v>
      </c>
      <c r="AD4022" s="56" t="s">
        <v>25550</v>
      </c>
      <c r="AE4022" s="51" t="s">
        <v>24328</v>
      </c>
      <c r="AF4022" s="51" t="s">
        <v>25551</v>
      </c>
      <c r="AG4022" s="51" t="s">
        <v>8704</v>
      </c>
      <c r="AH4022" s="51" t="s">
        <v>65</v>
      </c>
      <c r="AI4022" s="59" t="s">
        <v>18832</v>
      </c>
      <c r="AJ4022" s="51"/>
      <c r="AK4022" s="59" t="s">
        <v>4545</v>
      </c>
      <c r="AL4022" s="59" t="s">
        <v>3429</v>
      </c>
      <c r="AM4022" s="59" t="s">
        <v>2573</v>
      </c>
      <c r="AN4022" s="59" t="s">
        <v>25552</v>
      </c>
      <c r="AO4022" s="59" t="s">
        <v>25572</v>
      </c>
      <c r="AP4022" s="67" t="s">
        <v>25551</v>
      </c>
      <c r="AQ4022" s="68">
        <v>1336.0</v>
      </c>
    </row>
    <row r="4023">
      <c r="A4023" s="8" t="str">
        <f t="shared" si="1"/>
        <v>Justin Bland</v>
      </c>
      <c r="B4023" s="8" t="s">
        <v>25537</v>
      </c>
      <c r="C4023" s="51" t="s">
        <v>20822</v>
      </c>
      <c r="D4023" s="9" t="s">
        <v>8689</v>
      </c>
      <c r="E4023" s="8" t="s">
        <v>8840</v>
      </c>
      <c r="F4023" s="8" t="s">
        <v>3309</v>
      </c>
      <c r="G4023" s="8" t="s">
        <v>19294</v>
      </c>
      <c r="H4023" s="8" t="s">
        <v>25538</v>
      </c>
      <c r="I4023" s="8" t="s">
        <v>1330</v>
      </c>
      <c r="J4023" s="10">
        <v>3.35</v>
      </c>
      <c r="K4023" s="8" t="s">
        <v>25539</v>
      </c>
      <c r="L4023" s="8" t="s">
        <v>86</v>
      </c>
      <c r="M4023" s="8" t="s">
        <v>86</v>
      </c>
      <c r="N4023" s="8" t="s">
        <v>25573</v>
      </c>
      <c r="O4023" s="8" t="s">
        <v>52</v>
      </c>
      <c r="P4023" s="51"/>
      <c r="Q4023" s="51"/>
      <c r="R4023" s="8" t="s">
        <v>114</v>
      </c>
      <c r="S4023" s="8" t="s">
        <v>25574</v>
      </c>
      <c r="T4023" s="11" t="str">
        <f t="shared" si="2"/>
        <v>Justin Bland</v>
      </c>
      <c r="U4023" s="8" t="s">
        <v>106</v>
      </c>
      <c r="V4023" s="8" t="s">
        <v>25575</v>
      </c>
      <c r="W4023" s="8" t="s">
        <v>86</v>
      </c>
      <c r="X4023" s="8" t="s">
        <v>25545</v>
      </c>
      <c r="Y4023" s="51" t="s">
        <v>60</v>
      </c>
      <c r="Z4023" s="56" t="s">
        <v>25547</v>
      </c>
      <c r="AA4023" s="51" t="s">
        <v>60</v>
      </c>
      <c r="AB4023" s="56" t="s">
        <v>25548</v>
      </c>
      <c r="AC4023" s="51" t="s">
        <v>60</v>
      </c>
      <c r="AD4023" s="56" t="s">
        <v>25550</v>
      </c>
      <c r="AE4023" s="51" t="s">
        <v>24328</v>
      </c>
      <c r="AF4023" s="8" t="s">
        <v>25551</v>
      </c>
      <c r="AG4023" s="8" t="s">
        <v>8704</v>
      </c>
      <c r="AH4023" s="8" t="s">
        <v>65</v>
      </c>
      <c r="AI4023" s="8" t="s">
        <v>18832</v>
      </c>
      <c r="AJ4023" s="8" t="s">
        <v>86</v>
      </c>
      <c r="AK4023" s="8" t="s">
        <v>4545</v>
      </c>
      <c r="AL4023" s="8" t="s">
        <v>3429</v>
      </c>
      <c r="AM4023" s="8" t="s">
        <v>2573</v>
      </c>
      <c r="AN4023" s="8" t="s">
        <v>422</v>
      </c>
      <c r="AO4023" s="8" t="s">
        <v>25553</v>
      </c>
      <c r="AP4023" s="29" t="s">
        <v>25551</v>
      </c>
      <c r="AQ4023" s="11">
        <v>1336.0</v>
      </c>
    </row>
    <row r="4024">
      <c r="A4024" s="8" t="str">
        <f t="shared" si="1"/>
        <v>Matt Van Doren</v>
      </c>
      <c r="B4024" s="8" t="s">
        <v>25537</v>
      </c>
      <c r="C4024" s="51" t="s">
        <v>20822</v>
      </c>
      <c r="D4024" s="2" t="s">
        <v>8689</v>
      </c>
      <c r="E4024" s="51" t="s">
        <v>8840</v>
      </c>
      <c r="F4024" s="51" t="s">
        <v>3309</v>
      </c>
      <c r="G4024" s="51" t="s">
        <v>19294</v>
      </c>
      <c r="H4024" s="51" t="s">
        <v>25538</v>
      </c>
      <c r="I4024" s="59" t="s">
        <v>1330</v>
      </c>
      <c r="J4024" s="60">
        <v>3.35</v>
      </c>
      <c r="K4024" s="51" t="s">
        <v>25539</v>
      </c>
      <c r="L4024" s="51"/>
      <c r="M4024" s="51"/>
      <c r="N4024" s="51" t="s">
        <v>25576</v>
      </c>
      <c r="O4024" s="51" t="s">
        <v>52</v>
      </c>
      <c r="P4024" s="51"/>
      <c r="Q4024" s="51"/>
      <c r="R4024" s="51" t="s">
        <v>771</v>
      </c>
      <c r="S4024" s="51" t="s">
        <v>25577</v>
      </c>
      <c r="T4024" s="11" t="str">
        <f t="shared" si="2"/>
        <v>Matt Van Doren</v>
      </c>
      <c r="U4024" s="51" t="s">
        <v>106</v>
      </c>
      <c r="V4024" s="51"/>
      <c r="W4024" s="51"/>
      <c r="X4024" s="51" t="s">
        <v>25545</v>
      </c>
      <c r="Y4024" s="51" t="s">
        <v>60</v>
      </c>
      <c r="Z4024" s="56" t="s">
        <v>25547</v>
      </c>
      <c r="AA4024" s="51" t="s">
        <v>60</v>
      </c>
      <c r="AB4024" s="56" t="s">
        <v>25548</v>
      </c>
      <c r="AC4024" s="51" t="s">
        <v>60</v>
      </c>
      <c r="AD4024" s="56" t="s">
        <v>25550</v>
      </c>
      <c r="AE4024" s="51" t="s">
        <v>24328</v>
      </c>
      <c r="AF4024" s="51" t="s">
        <v>25551</v>
      </c>
      <c r="AG4024" s="51" t="s">
        <v>8704</v>
      </c>
      <c r="AH4024" s="51" t="s">
        <v>65</v>
      </c>
      <c r="AI4024" s="59" t="s">
        <v>18832</v>
      </c>
      <c r="AJ4024" s="51"/>
      <c r="AK4024" s="59" t="s">
        <v>4545</v>
      </c>
      <c r="AL4024" s="59" t="s">
        <v>3429</v>
      </c>
      <c r="AM4024" s="59" t="s">
        <v>2573</v>
      </c>
      <c r="AN4024" s="59" t="s">
        <v>25552</v>
      </c>
      <c r="AO4024" s="59" t="s">
        <v>25572</v>
      </c>
      <c r="AP4024" s="67" t="s">
        <v>25551</v>
      </c>
      <c r="AQ4024" s="68">
        <v>1336.0</v>
      </c>
    </row>
    <row r="4025">
      <c r="A4025" s="8" t="str">
        <f t="shared" si="1"/>
        <v>Ashley Marlatt</v>
      </c>
      <c r="B4025" s="51" t="s">
        <v>25578</v>
      </c>
      <c r="C4025" s="51" t="s">
        <v>25180</v>
      </c>
      <c r="D4025" s="2" t="s">
        <v>8689</v>
      </c>
      <c r="E4025" s="8" t="s">
        <v>25579</v>
      </c>
      <c r="F4025" s="8" t="s">
        <v>3309</v>
      </c>
      <c r="G4025" s="51" t="s">
        <v>19294</v>
      </c>
      <c r="H4025" s="8" t="s">
        <v>25580</v>
      </c>
      <c r="I4025" s="8" t="s">
        <v>8000</v>
      </c>
      <c r="J4025" s="10">
        <v>3.28</v>
      </c>
      <c r="K4025" s="8" t="s">
        <v>25581</v>
      </c>
      <c r="L4025" s="8"/>
      <c r="M4025" s="8"/>
      <c r="N4025" s="51" t="s">
        <v>25582</v>
      </c>
      <c r="O4025" s="51" t="s">
        <v>52</v>
      </c>
      <c r="P4025" s="51"/>
      <c r="Q4025" s="51"/>
      <c r="R4025" s="51" t="s">
        <v>5711</v>
      </c>
      <c r="S4025" s="51" t="s">
        <v>25583</v>
      </c>
      <c r="T4025" s="11" t="str">
        <f t="shared" si="2"/>
        <v>Ashley Marlatt</v>
      </c>
      <c r="U4025" s="51" t="s">
        <v>55</v>
      </c>
      <c r="V4025" s="51" t="s">
        <v>25584</v>
      </c>
      <c r="W4025" s="51" t="s">
        <v>25585</v>
      </c>
      <c r="X4025" s="94" t="s">
        <v>25586</v>
      </c>
      <c r="Y4025" s="51" t="s">
        <v>60</v>
      </c>
      <c r="Z4025" s="56" t="s">
        <v>25587</v>
      </c>
      <c r="AA4025" s="51" t="s">
        <v>60</v>
      </c>
      <c r="AB4025" s="56" t="s">
        <v>25588</v>
      </c>
      <c r="AC4025" s="51" t="s">
        <v>60</v>
      </c>
      <c r="AD4025" s="51" t="s">
        <v>60</v>
      </c>
      <c r="AE4025" s="51" t="s">
        <v>25589</v>
      </c>
      <c r="AF4025" s="8" t="s">
        <v>25590</v>
      </c>
      <c r="AG4025" s="8" t="s">
        <v>8704</v>
      </c>
      <c r="AH4025" s="8" t="s">
        <v>4581</v>
      </c>
      <c r="AI4025" s="8" t="s">
        <v>233</v>
      </c>
      <c r="AJ4025" s="8"/>
      <c r="AK4025" s="8"/>
      <c r="AL4025" s="8"/>
      <c r="AM4025" s="8"/>
      <c r="AN4025" s="8" t="s">
        <v>18856</v>
      </c>
      <c r="AO4025" s="8" t="s">
        <v>25591</v>
      </c>
      <c r="AP4025" s="29" t="s">
        <v>25590</v>
      </c>
      <c r="AQ4025" s="11">
        <v>1549.0</v>
      </c>
    </row>
    <row r="4026">
      <c r="A4026" s="8" t="str">
        <f t="shared" si="1"/>
        <v>Jacob Gleason</v>
      </c>
      <c r="B4026" s="51" t="s">
        <v>25578</v>
      </c>
      <c r="C4026" s="51" t="s">
        <v>25180</v>
      </c>
      <c r="D4026" s="2" t="s">
        <v>8689</v>
      </c>
      <c r="E4026" s="8" t="s">
        <v>25579</v>
      </c>
      <c r="F4026" s="8" t="s">
        <v>3309</v>
      </c>
      <c r="G4026" s="51" t="s">
        <v>19294</v>
      </c>
      <c r="H4026" s="8" t="s">
        <v>25580</v>
      </c>
      <c r="I4026" s="8" t="s">
        <v>8000</v>
      </c>
      <c r="J4026" s="10">
        <v>3.28</v>
      </c>
      <c r="K4026" s="8" t="s">
        <v>25581</v>
      </c>
      <c r="L4026" s="8"/>
      <c r="M4026" s="8"/>
      <c r="N4026" s="51" t="s">
        <v>25592</v>
      </c>
      <c r="O4026" s="51" t="s">
        <v>52</v>
      </c>
      <c r="P4026" s="51"/>
      <c r="Q4026" s="51"/>
      <c r="R4026" s="51" t="s">
        <v>1222</v>
      </c>
      <c r="S4026" s="51" t="s">
        <v>25593</v>
      </c>
      <c r="T4026" s="11" t="str">
        <f t="shared" si="2"/>
        <v>Jacob Gleason</v>
      </c>
      <c r="U4026" s="51" t="s">
        <v>149</v>
      </c>
      <c r="V4026" s="51" t="s">
        <v>25594</v>
      </c>
      <c r="W4026" s="51" t="s">
        <v>25595</v>
      </c>
      <c r="X4026" s="94" t="s">
        <v>25586</v>
      </c>
      <c r="Y4026" s="51" t="s">
        <v>60</v>
      </c>
      <c r="Z4026" s="56" t="s">
        <v>25587</v>
      </c>
      <c r="AA4026" s="51" t="s">
        <v>60</v>
      </c>
      <c r="AB4026" s="56" t="s">
        <v>25588</v>
      </c>
      <c r="AC4026" s="51" t="s">
        <v>60</v>
      </c>
      <c r="AD4026" s="51" t="s">
        <v>60</v>
      </c>
      <c r="AE4026" s="51" t="s">
        <v>25589</v>
      </c>
      <c r="AF4026" s="8" t="s">
        <v>25590</v>
      </c>
      <c r="AG4026" s="8" t="s">
        <v>8704</v>
      </c>
      <c r="AH4026" s="8" t="s">
        <v>4581</v>
      </c>
      <c r="AI4026" s="8" t="s">
        <v>233</v>
      </c>
      <c r="AJ4026" s="8"/>
      <c r="AK4026" s="8"/>
      <c r="AL4026" s="8"/>
      <c r="AM4026" s="8"/>
      <c r="AN4026" s="8" t="s">
        <v>18856</v>
      </c>
      <c r="AO4026" s="8" t="s">
        <v>25591</v>
      </c>
      <c r="AP4026" s="29" t="s">
        <v>25590</v>
      </c>
      <c r="AQ4026" s="11">
        <v>1549.0</v>
      </c>
    </row>
    <row r="4027">
      <c r="A4027" s="8" t="str">
        <f t="shared" si="1"/>
        <v>Aaron Johnston</v>
      </c>
      <c r="B4027" s="51" t="s">
        <v>25578</v>
      </c>
      <c r="C4027" s="51" t="s">
        <v>25180</v>
      </c>
      <c r="D4027" s="2" t="s">
        <v>8689</v>
      </c>
      <c r="E4027" s="8" t="s">
        <v>25579</v>
      </c>
      <c r="F4027" s="8" t="s">
        <v>3309</v>
      </c>
      <c r="G4027" s="51" t="s">
        <v>19294</v>
      </c>
      <c r="H4027" s="8" t="s">
        <v>25580</v>
      </c>
      <c r="I4027" s="8" t="s">
        <v>8000</v>
      </c>
      <c r="J4027" s="10">
        <v>3.28</v>
      </c>
      <c r="K4027" s="8" t="s">
        <v>25581</v>
      </c>
      <c r="L4027" s="8"/>
      <c r="M4027" s="8"/>
      <c r="N4027" s="51" t="s">
        <v>25596</v>
      </c>
      <c r="O4027" s="51" t="s">
        <v>52</v>
      </c>
      <c r="P4027" s="51"/>
      <c r="Q4027" s="51"/>
      <c r="R4027" s="8" t="s">
        <v>171</v>
      </c>
      <c r="S4027" s="8" t="s">
        <v>25597</v>
      </c>
      <c r="T4027" s="11" t="str">
        <f t="shared" si="2"/>
        <v>Aaron Johnston</v>
      </c>
      <c r="U4027" s="8" t="s">
        <v>80</v>
      </c>
      <c r="V4027" s="51" t="s">
        <v>25598</v>
      </c>
      <c r="W4027" s="8" t="s">
        <v>25599</v>
      </c>
      <c r="X4027" s="51" t="s">
        <v>25586</v>
      </c>
      <c r="Y4027" s="51" t="s">
        <v>60</v>
      </c>
      <c r="Z4027" s="56" t="s">
        <v>25587</v>
      </c>
      <c r="AA4027" s="51" t="s">
        <v>60</v>
      </c>
      <c r="AB4027" s="56" t="s">
        <v>25588</v>
      </c>
      <c r="AC4027" s="51" t="s">
        <v>60</v>
      </c>
      <c r="AD4027" s="56" t="s">
        <v>25600</v>
      </c>
      <c r="AE4027" s="51" t="s">
        <v>25589</v>
      </c>
      <c r="AF4027" s="8" t="s">
        <v>25590</v>
      </c>
      <c r="AG4027" s="8" t="s">
        <v>8704</v>
      </c>
      <c r="AH4027" s="8" t="s">
        <v>4581</v>
      </c>
      <c r="AI4027" s="8" t="s">
        <v>18832</v>
      </c>
      <c r="AJ4027" s="8"/>
      <c r="AK4027" s="8"/>
      <c r="AL4027" s="8"/>
      <c r="AM4027" s="8"/>
      <c r="AN4027" s="8" t="s">
        <v>18856</v>
      </c>
      <c r="AO4027" s="8" t="s">
        <v>25591</v>
      </c>
      <c r="AP4027" s="29" t="s">
        <v>25590</v>
      </c>
      <c r="AQ4027" s="11">
        <v>1549.0</v>
      </c>
    </row>
    <row r="4028">
      <c r="A4028" s="8" t="str">
        <f t="shared" si="1"/>
        <v>Tracy Fox</v>
      </c>
      <c r="B4028" s="51" t="s">
        <v>25578</v>
      </c>
      <c r="C4028" s="51" t="s">
        <v>25180</v>
      </c>
      <c r="D4028" s="2" t="s">
        <v>8689</v>
      </c>
      <c r="E4028" s="8" t="s">
        <v>25579</v>
      </c>
      <c r="F4028" s="8" t="s">
        <v>3309</v>
      </c>
      <c r="G4028" s="51" t="s">
        <v>19294</v>
      </c>
      <c r="H4028" s="8" t="s">
        <v>25580</v>
      </c>
      <c r="I4028" s="8" t="s">
        <v>8000</v>
      </c>
      <c r="J4028" s="10">
        <v>3.28</v>
      </c>
      <c r="K4028" s="8" t="s">
        <v>25581</v>
      </c>
      <c r="L4028" s="8"/>
      <c r="M4028" s="8"/>
      <c r="N4028" s="51" t="s">
        <v>25601</v>
      </c>
      <c r="O4028" s="51" t="s">
        <v>52</v>
      </c>
      <c r="P4028" s="51"/>
      <c r="Q4028" s="51"/>
      <c r="R4028" s="51" t="s">
        <v>1246</v>
      </c>
      <c r="S4028" s="51" t="s">
        <v>6554</v>
      </c>
      <c r="T4028" s="11" t="str">
        <f t="shared" si="2"/>
        <v>Tracy Fox</v>
      </c>
      <c r="U4028" s="51" t="s">
        <v>80</v>
      </c>
      <c r="V4028" s="51"/>
      <c r="W4028" s="51"/>
      <c r="X4028" s="94" t="s">
        <v>25586</v>
      </c>
      <c r="Y4028" s="51" t="s">
        <v>60</v>
      </c>
      <c r="Z4028" s="56" t="s">
        <v>25587</v>
      </c>
      <c r="AA4028" s="51" t="s">
        <v>60</v>
      </c>
      <c r="AB4028" s="56" t="s">
        <v>25588</v>
      </c>
      <c r="AC4028" s="51" t="s">
        <v>60</v>
      </c>
      <c r="AD4028" s="51" t="s">
        <v>60</v>
      </c>
      <c r="AE4028" s="51" t="s">
        <v>25589</v>
      </c>
      <c r="AF4028" s="8" t="s">
        <v>25590</v>
      </c>
      <c r="AG4028" s="8" t="s">
        <v>8704</v>
      </c>
      <c r="AH4028" s="8" t="s">
        <v>4581</v>
      </c>
      <c r="AI4028" s="8" t="s">
        <v>233</v>
      </c>
      <c r="AJ4028" s="8"/>
      <c r="AK4028" s="8"/>
      <c r="AL4028" s="8"/>
      <c r="AM4028" s="8"/>
      <c r="AN4028" s="8" t="s">
        <v>18856</v>
      </c>
      <c r="AO4028" s="8" t="s">
        <v>25591</v>
      </c>
      <c r="AP4028" s="29" t="s">
        <v>25590</v>
      </c>
      <c r="AQ4028" s="11">
        <v>1549.0</v>
      </c>
    </row>
    <row r="4029">
      <c r="A4029" s="8" t="str">
        <f t="shared" si="1"/>
        <v>AC Daniel has been removed. </v>
      </c>
      <c r="B4029" s="8" t="s">
        <v>25578</v>
      </c>
      <c r="C4029" s="51" t="s">
        <v>25180</v>
      </c>
      <c r="D4029" s="2" t="s">
        <v>8689</v>
      </c>
      <c r="E4029" s="8" t="s">
        <v>25579</v>
      </c>
      <c r="F4029" s="8" t="s">
        <v>3309</v>
      </c>
      <c r="G4029" s="51" t="s">
        <v>19294</v>
      </c>
      <c r="H4029" s="8" t="s">
        <v>25580</v>
      </c>
      <c r="I4029" s="8" t="s">
        <v>8000</v>
      </c>
      <c r="J4029" s="10">
        <v>3.28</v>
      </c>
      <c r="K4029" s="8" t="s">
        <v>25581</v>
      </c>
      <c r="L4029" s="8"/>
      <c r="M4029" s="8"/>
      <c r="N4029" s="51" t="s">
        <v>25602</v>
      </c>
      <c r="O4029" s="57" t="s">
        <v>52</v>
      </c>
      <c r="P4029" s="51"/>
      <c r="Q4029" s="51" t="s">
        <v>277</v>
      </c>
      <c r="R4029" s="57" t="s">
        <v>25603</v>
      </c>
      <c r="S4029" s="51"/>
      <c r="T4029" s="11" t="str">
        <f t="shared" si="2"/>
        <v>AC Daniel has been removed. </v>
      </c>
      <c r="U4029" s="51"/>
      <c r="V4029" s="51"/>
      <c r="W4029" s="51"/>
      <c r="X4029" s="51" t="s">
        <v>25586</v>
      </c>
      <c r="Y4029" s="51" t="s">
        <v>60</v>
      </c>
      <c r="Z4029" s="56" t="s">
        <v>25587</v>
      </c>
      <c r="AA4029" s="51" t="s">
        <v>60</v>
      </c>
      <c r="AB4029" s="56" t="s">
        <v>25588</v>
      </c>
      <c r="AC4029" s="51" t="s">
        <v>60</v>
      </c>
      <c r="AD4029" s="56" t="s">
        <v>25600</v>
      </c>
      <c r="AE4029" s="51" t="s">
        <v>25589</v>
      </c>
      <c r="AF4029" s="8" t="s">
        <v>25590</v>
      </c>
      <c r="AG4029" s="8" t="s">
        <v>8704</v>
      </c>
      <c r="AH4029" s="8" t="s">
        <v>4581</v>
      </c>
      <c r="AI4029" s="8" t="s">
        <v>18832</v>
      </c>
      <c r="AJ4029" s="8"/>
      <c r="AK4029" s="8"/>
      <c r="AL4029" s="8"/>
      <c r="AM4029" s="8"/>
      <c r="AN4029" s="8" t="s">
        <v>18856</v>
      </c>
      <c r="AO4029" s="8" t="s">
        <v>25604</v>
      </c>
      <c r="AP4029" s="29" t="s">
        <v>25590</v>
      </c>
      <c r="AQ4029" s="11">
        <v>1549.0</v>
      </c>
    </row>
    <row r="4030">
      <c r="A4030" s="8" t="str">
        <f t="shared" si="1"/>
        <v>Ben Wach</v>
      </c>
      <c r="B4030" s="51" t="s">
        <v>25605</v>
      </c>
      <c r="C4030" s="51" t="s">
        <v>20845</v>
      </c>
      <c r="D4030" s="2" t="s">
        <v>8689</v>
      </c>
      <c r="E4030" s="8" t="s">
        <v>25606</v>
      </c>
      <c r="F4030" s="8" t="s">
        <v>3309</v>
      </c>
      <c r="G4030" s="51" t="s">
        <v>19294</v>
      </c>
      <c r="H4030" s="8" t="s">
        <v>25607</v>
      </c>
      <c r="I4030" s="8" t="s">
        <v>49</v>
      </c>
      <c r="J4030" s="10">
        <v>3.58</v>
      </c>
      <c r="K4030" s="8" t="s">
        <v>25608</v>
      </c>
      <c r="L4030" s="8"/>
      <c r="M4030" s="8" t="s">
        <v>2010</v>
      </c>
      <c r="N4030" s="51" t="s">
        <v>25609</v>
      </c>
      <c r="O4030" s="51" t="s">
        <v>52</v>
      </c>
      <c r="P4030" s="51"/>
      <c r="Q4030" s="51"/>
      <c r="R4030" s="51" t="s">
        <v>2944</v>
      </c>
      <c r="S4030" s="51" t="s">
        <v>25610</v>
      </c>
      <c r="T4030" s="11" t="str">
        <f t="shared" si="2"/>
        <v>Ben Wach</v>
      </c>
      <c r="U4030" s="51" t="s">
        <v>25611</v>
      </c>
      <c r="V4030" s="51" t="s">
        <v>25612</v>
      </c>
      <c r="W4030" s="51" t="s">
        <v>25613</v>
      </c>
      <c r="X4030" s="94" t="s">
        <v>25614</v>
      </c>
      <c r="Y4030" s="56" t="s">
        <v>25615</v>
      </c>
      <c r="Z4030" s="56" t="s">
        <v>25616</v>
      </c>
      <c r="AA4030" s="51" t="s">
        <v>60</v>
      </c>
      <c r="AB4030" s="56" t="s">
        <v>25617</v>
      </c>
      <c r="AC4030" s="56" t="s">
        <v>25618</v>
      </c>
      <c r="AD4030" s="56" t="s">
        <v>25619</v>
      </c>
      <c r="AE4030" s="51" t="s">
        <v>25620</v>
      </c>
      <c r="AF4030" s="8" t="s">
        <v>25621</v>
      </c>
      <c r="AG4030" s="8" t="s">
        <v>8704</v>
      </c>
      <c r="AH4030" s="8" t="s">
        <v>4581</v>
      </c>
      <c r="AI4030" s="8" t="s">
        <v>233</v>
      </c>
      <c r="AJ4030" s="8"/>
      <c r="AK4030" s="8" t="s">
        <v>25622</v>
      </c>
      <c r="AL4030" s="8" t="s">
        <v>25623</v>
      </c>
      <c r="AM4030" s="8" t="s">
        <v>5383</v>
      </c>
      <c r="AN4030" s="8" t="s">
        <v>25624</v>
      </c>
      <c r="AO4030" s="8" t="s">
        <v>25625</v>
      </c>
      <c r="AP4030" s="29" t="s">
        <v>25621</v>
      </c>
      <c r="AQ4030" s="11">
        <v>2895.0</v>
      </c>
    </row>
    <row r="4031">
      <c r="A4031" s="8" t="str">
        <f t="shared" si="1"/>
        <v>Jillian Roberts</v>
      </c>
      <c r="B4031" s="51" t="s">
        <v>25605</v>
      </c>
      <c r="C4031" s="51" t="s">
        <v>20845</v>
      </c>
      <c r="D4031" s="2" t="s">
        <v>8689</v>
      </c>
      <c r="E4031" s="8" t="s">
        <v>25606</v>
      </c>
      <c r="F4031" s="8" t="s">
        <v>3309</v>
      </c>
      <c r="G4031" s="51" t="s">
        <v>19294</v>
      </c>
      <c r="H4031" s="8" t="s">
        <v>25607</v>
      </c>
      <c r="I4031" s="8" t="s">
        <v>49</v>
      </c>
      <c r="J4031" s="10">
        <v>3.58</v>
      </c>
      <c r="K4031" s="8" t="s">
        <v>25608</v>
      </c>
      <c r="L4031" s="8"/>
      <c r="M4031" s="8" t="s">
        <v>2010</v>
      </c>
      <c r="N4031" s="13" t="s">
        <v>25626</v>
      </c>
      <c r="O4031" s="51" t="s">
        <v>52</v>
      </c>
      <c r="P4031" s="51"/>
      <c r="Q4031" s="51"/>
      <c r="R4031" s="51" t="s">
        <v>17598</v>
      </c>
      <c r="S4031" s="51" t="s">
        <v>5902</v>
      </c>
      <c r="T4031" s="11" t="str">
        <f t="shared" si="2"/>
        <v>Jillian Roberts</v>
      </c>
      <c r="U4031" s="51" t="s">
        <v>160</v>
      </c>
      <c r="V4031" s="51" t="s">
        <v>25627</v>
      </c>
      <c r="W4031" s="51" t="s">
        <v>25628</v>
      </c>
      <c r="X4031" s="94" t="s">
        <v>25614</v>
      </c>
      <c r="Y4031" s="51" t="s">
        <v>60</v>
      </c>
      <c r="Z4031" s="56" t="s">
        <v>25616</v>
      </c>
      <c r="AA4031" s="51" t="s">
        <v>60</v>
      </c>
      <c r="AB4031" s="56" t="s">
        <v>25617</v>
      </c>
      <c r="AC4031" s="51" t="s">
        <v>60</v>
      </c>
      <c r="AD4031" s="56" t="s">
        <v>25619</v>
      </c>
      <c r="AE4031" s="51" t="s">
        <v>25620</v>
      </c>
      <c r="AF4031" s="8" t="s">
        <v>25621</v>
      </c>
      <c r="AG4031" s="8" t="s">
        <v>8704</v>
      </c>
      <c r="AH4031" s="8" t="s">
        <v>4581</v>
      </c>
      <c r="AI4031" s="8" t="s">
        <v>233</v>
      </c>
      <c r="AJ4031" s="8"/>
      <c r="AK4031" s="8" t="s">
        <v>25622</v>
      </c>
      <c r="AL4031" s="8" t="s">
        <v>25623</v>
      </c>
      <c r="AM4031" s="8" t="s">
        <v>5383</v>
      </c>
      <c r="AN4031" s="8" t="s">
        <v>25624</v>
      </c>
      <c r="AO4031" s="8" t="s">
        <v>25625</v>
      </c>
      <c r="AP4031" s="29" t="s">
        <v>25621</v>
      </c>
      <c r="AQ4031" s="11">
        <v>2895.0</v>
      </c>
    </row>
    <row r="4032">
      <c r="A4032" s="8" t="str">
        <f t="shared" si="1"/>
        <v>Eric Klopfenstein</v>
      </c>
      <c r="B4032" s="8" t="s">
        <v>25605</v>
      </c>
      <c r="C4032" s="51" t="s">
        <v>20845</v>
      </c>
      <c r="D4032" s="2" t="s">
        <v>8689</v>
      </c>
      <c r="E4032" s="8" t="s">
        <v>25606</v>
      </c>
      <c r="F4032" s="8" t="s">
        <v>3309</v>
      </c>
      <c r="G4032" s="51" t="s">
        <v>19294</v>
      </c>
      <c r="H4032" s="8" t="s">
        <v>25629</v>
      </c>
      <c r="I4032" s="8" t="s">
        <v>49</v>
      </c>
      <c r="J4032" s="10">
        <v>3.58</v>
      </c>
      <c r="K4032" s="8" t="s">
        <v>25608</v>
      </c>
      <c r="L4032" s="8"/>
      <c r="M4032" s="8" t="s">
        <v>2010</v>
      </c>
      <c r="N4032" s="51" t="s">
        <v>25630</v>
      </c>
      <c r="O4032" s="51" t="s">
        <v>52</v>
      </c>
      <c r="P4032" s="51"/>
      <c r="Q4032" s="51"/>
      <c r="R4032" s="51" t="s">
        <v>1729</v>
      </c>
      <c r="S4032" s="51" t="s">
        <v>25631</v>
      </c>
      <c r="T4032" s="11" t="str">
        <f t="shared" si="2"/>
        <v>Eric Klopfenstein</v>
      </c>
      <c r="U4032" s="51" t="s">
        <v>167</v>
      </c>
      <c r="V4032" s="51" t="s">
        <v>25632</v>
      </c>
      <c r="W4032" s="51" t="s">
        <v>25633</v>
      </c>
      <c r="X4032" s="51" t="s">
        <v>25614</v>
      </c>
      <c r="Y4032" s="51" t="s">
        <v>60</v>
      </c>
      <c r="Z4032" s="56" t="s">
        <v>25616</v>
      </c>
      <c r="AA4032" s="51" t="s">
        <v>60</v>
      </c>
      <c r="AB4032" s="56" t="s">
        <v>25617</v>
      </c>
      <c r="AC4032" s="51" t="s">
        <v>60</v>
      </c>
      <c r="AD4032" s="56" t="s">
        <v>25619</v>
      </c>
      <c r="AE4032" s="51" t="s">
        <v>25620</v>
      </c>
      <c r="AF4032" s="8" t="s">
        <v>25606</v>
      </c>
      <c r="AG4032" s="8" t="s">
        <v>8704</v>
      </c>
      <c r="AH4032" s="8" t="s">
        <v>4581</v>
      </c>
      <c r="AI4032" s="8" t="s">
        <v>18832</v>
      </c>
      <c r="AJ4032" s="8"/>
      <c r="AK4032" s="8" t="s">
        <v>25622</v>
      </c>
      <c r="AL4032" s="8" t="s">
        <v>25623</v>
      </c>
      <c r="AM4032" s="8" t="s">
        <v>5383</v>
      </c>
      <c r="AN4032" s="8" t="s">
        <v>25624</v>
      </c>
      <c r="AO4032" s="8" t="s">
        <v>25634</v>
      </c>
      <c r="AP4032" s="52" t="s">
        <v>25606</v>
      </c>
      <c r="AQ4032" s="11">
        <v>2895.0</v>
      </c>
    </row>
    <row r="4033">
      <c r="A4033" s="8" t="str">
        <f t="shared" si="1"/>
        <v>Ray Harris</v>
      </c>
      <c r="B4033" s="51" t="s">
        <v>25605</v>
      </c>
      <c r="C4033" s="51" t="s">
        <v>20845</v>
      </c>
      <c r="D4033" s="2" t="s">
        <v>8689</v>
      </c>
      <c r="E4033" s="8" t="s">
        <v>25606</v>
      </c>
      <c r="F4033" s="8" t="s">
        <v>3309</v>
      </c>
      <c r="G4033" s="51" t="s">
        <v>19294</v>
      </c>
      <c r="H4033" s="8" t="s">
        <v>25607</v>
      </c>
      <c r="I4033" s="8" t="s">
        <v>49</v>
      </c>
      <c r="J4033" s="10">
        <v>3.58</v>
      </c>
      <c r="K4033" s="8" t="s">
        <v>25608</v>
      </c>
      <c r="L4033" s="8"/>
      <c r="M4033" s="8" t="s">
        <v>2010</v>
      </c>
      <c r="N4033" s="51" t="s">
        <v>25635</v>
      </c>
      <c r="O4033" s="51" t="s">
        <v>52</v>
      </c>
      <c r="P4033" s="51"/>
      <c r="Q4033" s="51"/>
      <c r="R4033" s="51" t="s">
        <v>4243</v>
      </c>
      <c r="S4033" s="51" t="s">
        <v>1384</v>
      </c>
      <c r="T4033" s="11" t="str">
        <f t="shared" si="2"/>
        <v>Ray Harris</v>
      </c>
      <c r="U4033" s="51" t="s">
        <v>386</v>
      </c>
      <c r="V4033" s="51" t="s">
        <v>25636</v>
      </c>
      <c r="W4033" s="51" t="s">
        <v>25637</v>
      </c>
      <c r="X4033" s="94" t="s">
        <v>25614</v>
      </c>
      <c r="Y4033" s="51" t="s">
        <v>60</v>
      </c>
      <c r="Z4033" s="56" t="s">
        <v>25616</v>
      </c>
      <c r="AA4033" s="51" t="s">
        <v>60</v>
      </c>
      <c r="AB4033" s="56" t="s">
        <v>25617</v>
      </c>
      <c r="AC4033" s="51" t="s">
        <v>60</v>
      </c>
      <c r="AD4033" s="56" t="s">
        <v>25619</v>
      </c>
      <c r="AE4033" s="51" t="s">
        <v>25620</v>
      </c>
      <c r="AF4033" s="8" t="s">
        <v>25621</v>
      </c>
      <c r="AG4033" s="8" t="s">
        <v>8704</v>
      </c>
      <c r="AH4033" s="8" t="s">
        <v>4581</v>
      </c>
      <c r="AI4033" s="8" t="s">
        <v>233</v>
      </c>
      <c r="AJ4033" s="8"/>
      <c r="AK4033" s="8" t="s">
        <v>25622</v>
      </c>
      <c r="AL4033" s="8" t="s">
        <v>25623</v>
      </c>
      <c r="AM4033" s="8" t="s">
        <v>5383</v>
      </c>
      <c r="AN4033" s="8" t="s">
        <v>25624</v>
      </c>
      <c r="AO4033" s="8" t="s">
        <v>25625</v>
      </c>
      <c r="AP4033" s="29" t="s">
        <v>25621</v>
      </c>
      <c r="AQ4033" s="11">
        <v>2895.0</v>
      </c>
    </row>
    <row r="4034">
      <c r="A4034" s="8" t="str">
        <f t="shared" si="1"/>
        <v>Eric Line</v>
      </c>
      <c r="B4034" s="8" t="s">
        <v>25605</v>
      </c>
      <c r="C4034" s="51" t="s">
        <v>20845</v>
      </c>
      <c r="D4034" s="2" t="s">
        <v>8689</v>
      </c>
      <c r="E4034" s="8" t="s">
        <v>25606</v>
      </c>
      <c r="F4034" s="8" t="s">
        <v>3309</v>
      </c>
      <c r="G4034" s="51" t="s">
        <v>19294</v>
      </c>
      <c r="H4034" s="8" t="s">
        <v>25629</v>
      </c>
      <c r="I4034" s="8" t="s">
        <v>49</v>
      </c>
      <c r="J4034" s="10">
        <v>3.58</v>
      </c>
      <c r="K4034" s="8" t="s">
        <v>25608</v>
      </c>
      <c r="L4034" s="8"/>
      <c r="M4034" s="8" t="s">
        <v>2010</v>
      </c>
      <c r="N4034" s="51" t="s">
        <v>25638</v>
      </c>
      <c r="O4034" s="51" t="s">
        <v>52</v>
      </c>
      <c r="P4034" s="51"/>
      <c r="Q4034" s="51"/>
      <c r="R4034" s="51" t="s">
        <v>1729</v>
      </c>
      <c r="S4034" s="51" t="s">
        <v>25639</v>
      </c>
      <c r="T4034" s="11" t="str">
        <f t="shared" si="2"/>
        <v>Eric Line</v>
      </c>
      <c r="U4034" s="51" t="s">
        <v>106</v>
      </c>
      <c r="V4034" s="51" t="s">
        <v>25640</v>
      </c>
      <c r="W4034" s="51" t="s">
        <v>25641</v>
      </c>
      <c r="X4034" s="51" t="s">
        <v>25614</v>
      </c>
      <c r="Y4034" s="51" t="s">
        <v>60</v>
      </c>
      <c r="Z4034" s="56" t="s">
        <v>25616</v>
      </c>
      <c r="AA4034" s="51" t="s">
        <v>60</v>
      </c>
      <c r="AB4034" s="56" t="s">
        <v>25617</v>
      </c>
      <c r="AC4034" s="51" t="s">
        <v>60</v>
      </c>
      <c r="AD4034" s="56" t="s">
        <v>25619</v>
      </c>
      <c r="AE4034" s="51" t="s">
        <v>25620</v>
      </c>
      <c r="AF4034" s="8" t="s">
        <v>25606</v>
      </c>
      <c r="AG4034" s="8" t="s">
        <v>8704</v>
      </c>
      <c r="AH4034" s="8" t="s">
        <v>4581</v>
      </c>
      <c r="AI4034" s="8" t="s">
        <v>18832</v>
      </c>
      <c r="AJ4034" s="8"/>
      <c r="AK4034" s="8" t="s">
        <v>25622</v>
      </c>
      <c r="AL4034" s="8" t="s">
        <v>25623</v>
      </c>
      <c r="AM4034" s="8" t="s">
        <v>5383</v>
      </c>
      <c r="AN4034" s="8" t="s">
        <v>25624</v>
      </c>
      <c r="AO4034" s="8" t="s">
        <v>25634</v>
      </c>
      <c r="AP4034" s="52" t="s">
        <v>25606</v>
      </c>
      <c r="AQ4034" s="11">
        <v>2895.0</v>
      </c>
    </row>
    <row r="4035">
      <c r="A4035" s="8" t="str">
        <f t="shared" si="1"/>
        <v>Izzy Alexander</v>
      </c>
      <c r="B4035" s="51" t="s">
        <v>25605</v>
      </c>
      <c r="C4035" s="51" t="s">
        <v>20845</v>
      </c>
      <c r="D4035" s="2" t="s">
        <v>8689</v>
      </c>
      <c r="E4035" s="8" t="s">
        <v>25606</v>
      </c>
      <c r="F4035" s="8" t="s">
        <v>3309</v>
      </c>
      <c r="G4035" s="51" t="s">
        <v>19294</v>
      </c>
      <c r="H4035" s="8" t="s">
        <v>25607</v>
      </c>
      <c r="I4035" s="8" t="s">
        <v>49</v>
      </c>
      <c r="J4035" s="10">
        <v>3.58</v>
      </c>
      <c r="K4035" s="8" t="s">
        <v>25608</v>
      </c>
      <c r="L4035" s="8"/>
      <c r="M4035" s="8" t="s">
        <v>2010</v>
      </c>
      <c r="N4035" s="51" t="s">
        <v>25642</v>
      </c>
      <c r="O4035" s="51" t="s">
        <v>52</v>
      </c>
      <c r="P4035" s="51"/>
      <c r="Q4035" s="51"/>
      <c r="R4035" s="51" t="s">
        <v>25643</v>
      </c>
      <c r="S4035" s="51" t="s">
        <v>4994</v>
      </c>
      <c r="T4035" s="11" t="str">
        <f t="shared" si="2"/>
        <v>Izzy Alexander</v>
      </c>
      <c r="U4035" s="51" t="s">
        <v>106</v>
      </c>
      <c r="V4035" s="51" t="s">
        <v>25644</v>
      </c>
      <c r="W4035" s="51" t="s">
        <v>25645</v>
      </c>
      <c r="X4035" s="94" t="s">
        <v>25614</v>
      </c>
      <c r="Y4035" s="51" t="s">
        <v>60</v>
      </c>
      <c r="Z4035" s="56" t="s">
        <v>25616</v>
      </c>
      <c r="AA4035" s="51" t="s">
        <v>60</v>
      </c>
      <c r="AB4035" s="56" t="s">
        <v>25617</v>
      </c>
      <c r="AC4035" s="51" t="s">
        <v>60</v>
      </c>
      <c r="AD4035" s="56" t="s">
        <v>25619</v>
      </c>
      <c r="AE4035" s="51" t="s">
        <v>25620</v>
      </c>
      <c r="AF4035" s="8" t="s">
        <v>25621</v>
      </c>
      <c r="AG4035" s="8" t="s">
        <v>8704</v>
      </c>
      <c r="AH4035" s="8" t="s">
        <v>4581</v>
      </c>
      <c r="AI4035" s="8" t="s">
        <v>233</v>
      </c>
      <c r="AJ4035" s="8"/>
      <c r="AK4035" s="8" t="s">
        <v>25622</v>
      </c>
      <c r="AL4035" s="8" t="s">
        <v>25623</v>
      </c>
      <c r="AM4035" s="8" t="s">
        <v>5383</v>
      </c>
      <c r="AN4035" s="8" t="s">
        <v>25624</v>
      </c>
      <c r="AO4035" s="8" t="s">
        <v>25625</v>
      </c>
      <c r="AP4035" s="29" t="s">
        <v>25621</v>
      </c>
      <c r="AQ4035" s="11">
        <v>2895.0</v>
      </c>
    </row>
    <row r="4036">
      <c r="A4036" s="8" t="str">
        <f t="shared" si="1"/>
        <v>Tessa McVey</v>
      </c>
      <c r="B4036" s="8" t="s">
        <v>25646</v>
      </c>
      <c r="C4036" s="51" t="s">
        <v>25180</v>
      </c>
      <c r="D4036" s="2" t="s">
        <v>8689</v>
      </c>
      <c r="E4036" s="8" t="s">
        <v>17164</v>
      </c>
      <c r="F4036" s="8" t="s">
        <v>3309</v>
      </c>
      <c r="G4036" s="51" t="s">
        <v>19294</v>
      </c>
      <c r="H4036" s="8" t="s">
        <v>25647</v>
      </c>
      <c r="I4036" s="8" t="s">
        <v>2373</v>
      </c>
      <c r="J4036" s="10">
        <v>3.6</v>
      </c>
      <c r="K4036" s="8" t="s">
        <v>25648</v>
      </c>
      <c r="L4036" s="8"/>
      <c r="M4036" s="8"/>
      <c r="N4036" s="51" t="s">
        <v>25649</v>
      </c>
      <c r="O4036" s="51" t="s">
        <v>52</v>
      </c>
      <c r="P4036" s="51"/>
      <c r="Q4036" s="51"/>
      <c r="R4036" s="51" t="s">
        <v>25650</v>
      </c>
      <c r="S4036" s="51" t="s">
        <v>12646</v>
      </c>
      <c r="T4036" s="11" t="str">
        <f t="shared" si="2"/>
        <v>Tessa McVey</v>
      </c>
      <c r="U4036" s="51" t="s">
        <v>412</v>
      </c>
      <c r="V4036" s="51" t="s">
        <v>25651</v>
      </c>
      <c r="W4036" s="51" t="s">
        <v>25652</v>
      </c>
      <c r="X4036" s="51" t="s">
        <v>25653</v>
      </c>
      <c r="Y4036" s="51" t="s">
        <v>60</v>
      </c>
      <c r="Z4036" s="56" t="s">
        <v>25654</v>
      </c>
      <c r="AA4036" s="51" t="s">
        <v>60</v>
      </c>
      <c r="AB4036" s="56" t="s">
        <v>25655</v>
      </c>
      <c r="AC4036" s="51" t="s">
        <v>60</v>
      </c>
      <c r="AD4036" s="56" t="s">
        <v>25656</v>
      </c>
      <c r="AE4036" s="51"/>
      <c r="AF4036" s="8" t="s">
        <v>25657</v>
      </c>
      <c r="AG4036" s="8" t="s">
        <v>8704</v>
      </c>
      <c r="AH4036" s="8" t="s">
        <v>4581</v>
      </c>
      <c r="AI4036" s="8" t="s">
        <v>18832</v>
      </c>
      <c r="AJ4036" s="8"/>
      <c r="AK4036" s="8" t="s">
        <v>1715</v>
      </c>
      <c r="AL4036" s="8" t="s">
        <v>3509</v>
      </c>
      <c r="AM4036" s="8" t="s">
        <v>3322</v>
      </c>
      <c r="AN4036" s="8" t="s">
        <v>19781</v>
      </c>
      <c r="AO4036" s="8" t="s">
        <v>25658</v>
      </c>
      <c r="AP4036" s="29" t="s">
        <v>25657</v>
      </c>
      <c r="AQ4036" s="11">
        <v>2274.0</v>
      </c>
    </row>
    <row r="4037">
      <c r="A4037" s="8" t="str">
        <f t="shared" si="1"/>
        <v>Jason Maus</v>
      </c>
      <c r="B4037" s="51" t="s">
        <v>25646</v>
      </c>
      <c r="C4037" s="51" t="s">
        <v>25180</v>
      </c>
      <c r="D4037" s="2" t="s">
        <v>8689</v>
      </c>
      <c r="E4037" s="8" t="s">
        <v>17164</v>
      </c>
      <c r="F4037" s="8" t="s">
        <v>3309</v>
      </c>
      <c r="G4037" s="51" t="s">
        <v>19294</v>
      </c>
      <c r="H4037" s="8" t="s">
        <v>25647</v>
      </c>
      <c r="I4037" s="8" t="s">
        <v>2373</v>
      </c>
      <c r="J4037" s="10">
        <v>3.6</v>
      </c>
      <c r="K4037" s="8" t="s">
        <v>25648</v>
      </c>
      <c r="L4037" s="8"/>
      <c r="M4037" s="8"/>
      <c r="N4037" s="51" t="s">
        <v>25659</v>
      </c>
      <c r="O4037" s="51" t="s">
        <v>52</v>
      </c>
      <c r="P4037" s="51"/>
      <c r="Q4037" s="51"/>
      <c r="R4037" s="51" t="s">
        <v>1059</v>
      </c>
      <c r="S4037" s="51" t="s">
        <v>25660</v>
      </c>
      <c r="T4037" s="11" t="str">
        <f t="shared" si="2"/>
        <v>Jason Maus</v>
      </c>
      <c r="U4037" s="51" t="s">
        <v>7483</v>
      </c>
      <c r="V4037" s="51" t="s">
        <v>25661</v>
      </c>
      <c r="W4037" s="51" t="s">
        <v>25662</v>
      </c>
      <c r="X4037" s="94" t="s">
        <v>25653</v>
      </c>
      <c r="Y4037" s="56" t="s">
        <v>25663</v>
      </c>
      <c r="Z4037" s="51" t="s">
        <v>60</v>
      </c>
      <c r="AA4037" s="56" t="s">
        <v>25664</v>
      </c>
      <c r="AB4037" s="56" t="s">
        <v>25655</v>
      </c>
      <c r="AC4037" s="51" t="s">
        <v>60</v>
      </c>
      <c r="AD4037" s="56" t="s">
        <v>25656</v>
      </c>
      <c r="AE4037" s="51"/>
      <c r="AF4037" s="8" t="s">
        <v>25657</v>
      </c>
      <c r="AG4037" s="8" t="s">
        <v>8704</v>
      </c>
      <c r="AH4037" s="8" t="s">
        <v>4581</v>
      </c>
      <c r="AI4037" s="8" t="s">
        <v>233</v>
      </c>
      <c r="AJ4037" s="8"/>
      <c r="AK4037" s="8" t="s">
        <v>1715</v>
      </c>
      <c r="AL4037" s="8" t="s">
        <v>3509</v>
      </c>
      <c r="AM4037" s="8" t="s">
        <v>3322</v>
      </c>
      <c r="AN4037" s="8" t="s">
        <v>19781</v>
      </c>
      <c r="AO4037" s="8" t="s">
        <v>25665</v>
      </c>
      <c r="AP4037" s="29" t="s">
        <v>25657</v>
      </c>
      <c r="AQ4037" s="11">
        <v>2274.0</v>
      </c>
    </row>
    <row r="4038">
      <c r="A4038" s="8" t="str">
        <f t="shared" si="1"/>
        <v>Molly Amidon</v>
      </c>
      <c r="B4038" s="51" t="s">
        <v>25646</v>
      </c>
      <c r="C4038" s="51" t="s">
        <v>25180</v>
      </c>
      <c r="D4038" s="2" t="s">
        <v>8689</v>
      </c>
      <c r="E4038" s="8" t="s">
        <v>17164</v>
      </c>
      <c r="F4038" s="8" t="s">
        <v>3309</v>
      </c>
      <c r="G4038" s="51" t="s">
        <v>19294</v>
      </c>
      <c r="H4038" s="8" t="s">
        <v>25647</v>
      </c>
      <c r="I4038" s="8" t="s">
        <v>2373</v>
      </c>
      <c r="J4038" s="10">
        <v>3.6</v>
      </c>
      <c r="K4038" s="8" t="s">
        <v>25648</v>
      </c>
      <c r="L4038" s="8"/>
      <c r="M4038" s="8"/>
      <c r="N4038" s="51" t="s">
        <v>25666</v>
      </c>
      <c r="O4038" s="51" t="s">
        <v>52</v>
      </c>
      <c r="P4038" s="51"/>
      <c r="Q4038" s="51"/>
      <c r="R4038" s="51" t="s">
        <v>7430</v>
      </c>
      <c r="S4038" s="51" t="s">
        <v>25667</v>
      </c>
      <c r="T4038" s="11" t="str">
        <f t="shared" si="2"/>
        <v>Molly Amidon</v>
      </c>
      <c r="U4038" s="51" t="s">
        <v>106</v>
      </c>
      <c r="V4038" s="51" t="s">
        <v>25668</v>
      </c>
      <c r="W4038" s="51" t="s">
        <v>25669</v>
      </c>
      <c r="X4038" s="94" t="s">
        <v>25653</v>
      </c>
      <c r="Y4038" s="51" t="s">
        <v>60</v>
      </c>
      <c r="Z4038" s="51" t="s">
        <v>60</v>
      </c>
      <c r="AA4038" s="51" t="s">
        <v>60</v>
      </c>
      <c r="AB4038" s="56" t="s">
        <v>25655</v>
      </c>
      <c r="AC4038" s="51" t="s">
        <v>60</v>
      </c>
      <c r="AD4038" s="56" t="s">
        <v>25656</v>
      </c>
      <c r="AE4038" s="51"/>
      <c r="AF4038" s="8" t="s">
        <v>25657</v>
      </c>
      <c r="AG4038" s="8" t="s">
        <v>8704</v>
      </c>
      <c r="AH4038" s="8" t="s">
        <v>4581</v>
      </c>
      <c r="AI4038" s="8" t="s">
        <v>233</v>
      </c>
      <c r="AJ4038" s="8"/>
      <c r="AK4038" s="8" t="s">
        <v>1715</v>
      </c>
      <c r="AL4038" s="8" t="s">
        <v>3509</v>
      </c>
      <c r="AM4038" s="8" t="s">
        <v>3322</v>
      </c>
      <c r="AN4038" s="8" t="s">
        <v>19781</v>
      </c>
      <c r="AO4038" s="8" t="s">
        <v>25665</v>
      </c>
      <c r="AP4038" s="29" t="s">
        <v>25657</v>
      </c>
      <c r="AQ4038" s="11">
        <v>2274.0</v>
      </c>
    </row>
    <row r="4039">
      <c r="A4039" s="8" t="str">
        <f t="shared" si="1"/>
        <v>Jason Fisher</v>
      </c>
      <c r="B4039" s="51" t="s">
        <v>25646</v>
      </c>
      <c r="C4039" s="51" t="s">
        <v>25180</v>
      </c>
      <c r="D4039" s="2" t="s">
        <v>8689</v>
      </c>
      <c r="E4039" s="8" t="s">
        <v>17164</v>
      </c>
      <c r="F4039" s="8" t="s">
        <v>3309</v>
      </c>
      <c r="G4039" s="51" t="s">
        <v>19294</v>
      </c>
      <c r="H4039" s="8" t="s">
        <v>25647</v>
      </c>
      <c r="I4039" s="8" t="s">
        <v>2373</v>
      </c>
      <c r="J4039" s="10">
        <v>3.6</v>
      </c>
      <c r="K4039" s="8" t="s">
        <v>25648</v>
      </c>
      <c r="L4039" s="8"/>
      <c r="M4039" s="8"/>
      <c r="N4039" s="51" t="s">
        <v>25670</v>
      </c>
      <c r="O4039" s="51" t="s">
        <v>52</v>
      </c>
      <c r="P4039" s="51"/>
      <c r="Q4039" s="51"/>
      <c r="R4039" s="51" t="s">
        <v>1059</v>
      </c>
      <c r="S4039" s="51" t="s">
        <v>5981</v>
      </c>
      <c r="T4039" s="11" t="str">
        <f t="shared" si="2"/>
        <v>Jason Fisher</v>
      </c>
      <c r="U4039" s="51" t="s">
        <v>80</v>
      </c>
      <c r="V4039" s="51" t="s">
        <v>25671</v>
      </c>
      <c r="W4039" s="51" t="s">
        <v>25672</v>
      </c>
      <c r="X4039" s="94" t="s">
        <v>25653</v>
      </c>
      <c r="Y4039" s="51" t="s">
        <v>60</v>
      </c>
      <c r="Z4039" s="51" t="s">
        <v>60</v>
      </c>
      <c r="AA4039" s="56" t="s">
        <v>25673</v>
      </c>
      <c r="AB4039" s="56" t="s">
        <v>25655</v>
      </c>
      <c r="AC4039" s="51" t="s">
        <v>60</v>
      </c>
      <c r="AD4039" s="56" t="s">
        <v>25656</v>
      </c>
      <c r="AE4039" s="51"/>
      <c r="AF4039" s="8" t="s">
        <v>25657</v>
      </c>
      <c r="AG4039" s="8" t="s">
        <v>8704</v>
      </c>
      <c r="AH4039" s="8" t="s">
        <v>4581</v>
      </c>
      <c r="AI4039" s="8" t="s">
        <v>233</v>
      </c>
      <c r="AJ4039" s="8"/>
      <c r="AK4039" s="8" t="s">
        <v>1715</v>
      </c>
      <c r="AL4039" s="8" t="s">
        <v>3509</v>
      </c>
      <c r="AM4039" s="8" t="s">
        <v>3322</v>
      </c>
      <c r="AN4039" s="8" t="s">
        <v>19781</v>
      </c>
      <c r="AO4039" s="8" t="s">
        <v>25665</v>
      </c>
      <c r="AP4039" s="29" t="s">
        <v>25657</v>
      </c>
      <c r="AQ4039" s="11">
        <v>2274.0</v>
      </c>
    </row>
    <row r="4040">
      <c r="A4040" s="8" t="str">
        <f t="shared" si="1"/>
        <v>Will Buelsing</v>
      </c>
      <c r="B4040" s="51" t="s">
        <v>25646</v>
      </c>
      <c r="C4040" s="51" t="s">
        <v>25180</v>
      </c>
      <c r="D4040" s="2" t="s">
        <v>8689</v>
      </c>
      <c r="E4040" s="8" t="s">
        <v>17164</v>
      </c>
      <c r="F4040" s="8" t="s">
        <v>3309</v>
      </c>
      <c r="G4040" s="51" t="s">
        <v>19294</v>
      </c>
      <c r="H4040" s="8" t="s">
        <v>25647</v>
      </c>
      <c r="I4040" s="8" t="s">
        <v>2373</v>
      </c>
      <c r="J4040" s="10">
        <v>3.6</v>
      </c>
      <c r="K4040" s="8" t="s">
        <v>25648</v>
      </c>
      <c r="L4040" s="8"/>
      <c r="M4040" s="8"/>
      <c r="N4040" s="51" t="s">
        <v>25674</v>
      </c>
      <c r="O4040" s="51" t="s">
        <v>52</v>
      </c>
      <c r="P4040" s="51"/>
      <c r="Q4040" s="51"/>
      <c r="R4040" s="51" t="s">
        <v>859</v>
      </c>
      <c r="S4040" s="51" t="s">
        <v>25675</v>
      </c>
      <c r="T4040" s="11" t="str">
        <f t="shared" si="2"/>
        <v>Will Buelsing</v>
      </c>
      <c r="U4040" s="51" t="s">
        <v>80</v>
      </c>
      <c r="V4040" s="51" t="s">
        <v>25676</v>
      </c>
      <c r="W4040" s="51" t="s">
        <v>25677</v>
      </c>
      <c r="X4040" s="94" t="s">
        <v>25653</v>
      </c>
      <c r="Y4040" s="51" t="s">
        <v>60</v>
      </c>
      <c r="Z4040" s="56" t="s">
        <v>25678</v>
      </c>
      <c r="AA4040" s="51" t="s">
        <v>60</v>
      </c>
      <c r="AB4040" s="56" t="s">
        <v>25655</v>
      </c>
      <c r="AC4040" s="51" t="s">
        <v>60</v>
      </c>
      <c r="AD4040" s="56" t="s">
        <v>25656</v>
      </c>
      <c r="AE4040" s="51"/>
      <c r="AF4040" s="8" t="s">
        <v>25657</v>
      </c>
      <c r="AG4040" s="8" t="s">
        <v>8704</v>
      </c>
      <c r="AH4040" s="8" t="s">
        <v>4581</v>
      </c>
      <c r="AI4040" s="8" t="s">
        <v>233</v>
      </c>
      <c r="AJ4040" s="8"/>
      <c r="AK4040" s="8" t="s">
        <v>1715</v>
      </c>
      <c r="AL4040" s="8" t="s">
        <v>3509</v>
      </c>
      <c r="AM4040" s="8" t="s">
        <v>3322</v>
      </c>
      <c r="AN4040" s="8" t="s">
        <v>19781</v>
      </c>
      <c r="AO4040" s="8" t="s">
        <v>25665</v>
      </c>
      <c r="AP4040" s="29" t="s">
        <v>25657</v>
      </c>
      <c r="AQ4040" s="11">
        <v>2274.0</v>
      </c>
    </row>
    <row r="4041">
      <c r="A4041" s="8" t="str">
        <f t="shared" si="1"/>
        <v>Kris Boey</v>
      </c>
      <c r="B4041" s="51" t="s">
        <v>25679</v>
      </c>
      <c r="C4041" s="51" t="s">
        <v>20845</v>
      </c>
      <c r="D4041" s="2" t="s">
        <v>8689</v>
      </c>
      <c r="E4041" s="8" t="s">
        <v>2302</v>
      </c>
      <c r="F4041" s="8" t="s">
        <v>3309</v>
      </c>
      <c r="G4041" s="51" t="s">
        <v>19294</v>
      </c>
      <c r="H4041" s="8" t="s">
        <v>25680</v>
      </c>
      <c r="I4041" s="8" t="s">
        <v>2373</v>
      </c>
      <c r="J4041" s="10">
        <v>3.42</v>
      </c>
      <c r="K4041" s="8" t="s">
        <v>25681</v>
      </c>
      <c r="L4041" s="8"/>
      <c r="M4041" s="8" t="s">
        <v>20151</v>
      </c>
      <c r="N4041" s="51" t="s">
        <v>25682</v>
      </c>
      <c r="O4041" s="51" t="s">
        <v>52</v>
      </c>
      <c r="P4041" s="51"/>
      <c r="Q4041" s="51"/>
      <c r="R4041" s="51" t="s">
        <v>4710</v>
      </c>
      <c r="S4041" s="51" t="s">
        <v>25683</v>
      </c>
      <c r="T4041" s="11" t="str">
        <f t="shared" si="2"/>
        <v>Kris Boey</v>
      </c>
      <c r="U4041" s="51" t="s">
        <v>55</v>
      </c>
      <c r="V4041" s="51" t="s">
        <v>25684</v>
      </c>
      <c r="W4041" s="51" t="s">
        <v>25685</v>
      </c>
      <c r="X4041" s="94" t="s">
        <v>25686</v>
      </c>
      <c r="Y4041" s="56" t="s">
        <v>25687</v>
      </c>
      <c r="Z4041" s="56" t="s">
        <v>25688</v>
      </c>
      <c r="AA4041" s="51" t="s">
        <v>60</v>
      </c>
      <c r="AB4041" s="56" t="s">
        <v>25689</v>
      </c>
      <c r="AC4041" s="51" t="s">
        <v>60</v>
      </c>
      <c r="AD4041" s="51" t="s">
        <v>60</v>
      </c>
      <c r="AE4041" s="51" t="s">
        <v>25690</v>
      </c>
      <c r="AF4041" s="8" t="s">
        <v>25691</v>
      </c>
      <c r="AG4041" s="8" t="s">
        <v>8704</v>
      </c>
      <c r="AH4041" s="8" t="s">
        <v>232</v>
      </c>
      <c r="AI4041" s="8" t="s">
        <v>233</v>
      </c>
      <c r="AJ4041" s="8"/>
      <c r="AK4041" s="8"/>
      <c r="AL4041" s="8"/>
      <c r="AM4041" s="8"/>
      <c r="AN4041" s="8" t="s">
        <v>25692</v>
      </c>
      <c r="AO4041" s="8" t="s">
        <v>25693</v>
      </c>
      <c r="AP4041" s="29" t="s">
        <v>25691</v>
      </c>
      <c r="AQ4041" s="11">
        <v>1638.0</v>
      </c>
    </row>
    <row r="4042">
      <c r="A4042" s="8" t="str">
        <f t="shared" si="1"/>
        <v>Ben Carlson</v>
      </c>
      <c r="B4042" s="51" t="s">
        <v>25679</v>
      </c>
      <c r="C4042" s="51" t="s">
        <v>20845</v>
      </c>
      <c r="D4042" s="2" t="s">
        <v>8689</v>
      </c>
      <c r="E4042" s="8" t="s">
        <v>2302</v>
      </c>
      <c r="F4042" s="8" t="s">
        <v>3309</v>
      </c>
      <c r="G4042" s="51" t="s">
        <v>19294</v>
      </c>
      <c r="H4042" s="8" t="s">
        <v>25680</v>
      </c>
      <c r="I4042" s="8" t="s">
        <v>2373</v>
      </c>
      <c r="J4042" s="10">
        <v>3.42</v>
      </c>
      <c r="K4042" s="8" t="s">
        <v>25681</v>
      </c>
      <c r="L4042" s="8"/>
      <c r="M4042" s="8" t="s">
        <v>20151</v>
      </c>
      <c r="N4042" s="51" t="s">
        <v>25694</v>
      </c>
      <c r="O4042" s="51" t="s">
        <v>52</v>
      </c>
      <c r="P4042" s="51"/>
      <c r="Q4042" s="51"/>
      <c r="R4042" s="51" t="s">
        <v>2944</v>
      </c>
      <c r="S4042" s="51" t="s">
        <v>2075</v>
      </c>
      <c r="T4042" s="11" t="str">
        <f t="shared" si="2"/>
        <v>Ben Carlson</v>
      </c>
      <c r="U4042" s="51" t="s">
        <v>80</v>
      </c>
      <c r="V4042" s="51" t="s">
        <v>25695</v>
      </c>
      <c r="W4042" s="51" t="s">
        <v>25696</v>
      </c>
      <c r="X4042" s="94" t="s">
        <v>25686</v>
      </c>
      <c r="Y4042" s="51" t="s">
        <v>60</v>
      </c>
      <c r="Z4042" s="56" t="s">
        <v>25688</v>
      </c>
      <c r="AA4042" s="56" t="s">
        <v>25697</v>
      </c>
      <c r="AB4042" s="56" t="s">
        <v>25689</v>
      </c>
      <c r="AC4042" s="51" t="s">
        <v>60</v>
      </c>
      <c r="AD4042" s="51" t="s">
        <v>60</v>
      </c>
      <c r="AE4042" s="51" t="s">
        <v>25690</v>
      </c>
      <c r="AF4042" s="8" t="s">
        <v>25691</v>
      </c>
      <c r="AG4042" s="8" t="s">
        <v>8704</v>
      </c>
      <c r="AH4042" s="8" t="s">
        <v>232</v>
      </c>
      <c r="AI4042" s="8" t="s">
        <v>233</v>
      </c>
      <c r="AJ4042" s="8"/>
      <c r="AK4042" s="8"/>
      <c r="AL4042" s="8"/>
      <c r="AM4042" s="8"/>
      <c r="AN4042" s="8" t="s">
        <v>25692</v>
      </c>
      <c r="AO4042" s="8" t="s">
        <v>25693</v>
      </c>
      <c r="AP4042" s="29" t="s">
        <v>25691</v>
      </c>
      <c r="AQ4042" s="11">
        <v>1638.0</v>
      </c>
    </row>
    <row r="4043">
      <c r="A4043" s="8" t="str">
        <f t="shared" si="1"/>
        <v>Colin McShane</v>
      </c>
      <c r="B4043" s="51" t="s">
        <v>25679</v>
      </c>
      <c r="C4043" s="51" t="s">
        <v>20845</v>
      </c>
      <c r="D4043" s="2" t="s">
        <v>8689</v>
      </c>
      <c r="E4043" s="8" t="s">
        <v>2302</v>
      </c>
      <c r="F4043" s="8" t="s">
        <v>3309</v>
      </c>
      <c r="G4043" s="51" t="s">
        <v>19294</v>
      </c>
      <c r="H4043" s="8" t="s">
        <v>25680</v>
      </c>
      <c r="I4043" s="8" t="s">
        <v>2373</v>
      </c>
      <c r="J4043" s="10">
        <v>3.42</v>
      </c>
      <c r="K4043" s="8" t="s">
        <v>25681</v>
      </c>
      <c r="L4043" s="8"/>
      <c r="M4043" s="8" t="s">
        <v>20151</v>
      </c>
      <c r="N4043" s="51" t="s">
        <v>25698</v>
      </c>
      <c r="O4043" s="51" t="s">
        <v>52</v>
      </c>
      <c r="P4043" s="51"/>
      <c r="Q4043" s="51"/>
      <c r="R4043" s="51" t="s">
        <v>6107</v>
      </c>
      <c r="S4043" s="51" t="s">
        <v>25699</v>
      </c>
      <c r="T4043" s="11" t="str">
        <f t="shared" si="2"/>
        <v>Colin McShane</v>
      </c>
      <c r="U4043" s="57" t="s">
        <v>80</v>
      </c>
      <c r="V4043" s="57" t="s">
        <v>25700</v>
      </c>
      <c r="W4043" s="57" t="s">
        <v>25701</v>
      </c>
      <c r="X4043" s="94" t="s">
        <v>25686</v>
      </c>
      <c r="Y4043" s="51" t="s">
        <v>60</v>
      </c>
      <c r="Z4043" s="56" t="s">
        <v>25688</v>
      </c>
      <c r="AA4043" s="51" t="s">
        <v>60</v>
      </c>
      <c r="AB4043" s="56" t="s">
        <v>25689</v>
      </c>
      <c r="AC4043" s="51" t="s">
        <v>60</v>
      </c>
      <c r="AD4043" s="56" t="s">
        <v>25702</v>
      </c>
      <c r="AE4043" s="51" t="s">
        <v>25690</v>
      </c>
      <c r="AF4043" s="8" t="s">
        <v>25691</v>
      </c>
      <c r="AG4043" s="8" t="s">
        <v>8704</v>
      </c>
      <c r="AH4043" s="8" t="s">
        <v>232</v>
      </c>
      <c r="AI4043" s="8" t="s">
        <v>233</v>
      </c>
      <c r="AJ4043" s="8"/>
      <c r="AK4043" s="8"/>
      <c r="AL4043" s="8"/>
      <c r="AM4043" s="8"/>
      <c r="AN4043" s="8" t="s">
        <v>25692</v>
      </c>
      <c r="AO4043" s="8" t="s">
        <v>25693</v>
      </c>
      <c r="AP4043" s="29" t="s">
        <v>25691</v>
      </c>
      <c r="AQ4043" s="11">
        <v>1638.0</v>
      </c>
    </row>
    <row r="4044">
      <c r="A4044" s="8" t="str">
        <f t="shared" si="1"/>
        <v>Reggie Osborne</v>
      </c>
      <c r="B4044" s="51" t="s">
        <v>25679</v>
      </c>
      <c r="C4044" s="51" t="s">
        <v>20845</v>
      </c>
      <c r="D4044" s="2" t="s">
        <v>8689</v>
      </c>
      <c r="E4044" s="8" t="s">
        <v>2302</v>
      </c>
      <c r="F4044" s="8" t="s">
        <v>3309</v>
      </c>
      <c r="G4044" s="51" t="s">
        <v>19294</v>
      </c>
      <c r="H4044" s="8" t="s">
        <v>25680</v>
      </c>
      <c r="I4044" s="8" t="s">
        <v>2373</v>
      </c>
      <c r="J4044" s="10">
        <v>3.42</v>
      </c>
      <c r="K4044" s="8" t="s">
        <v>25681</v>
      </c>
      <c r="L4044" s="8"/>
      <c r="M4044" s="8" t="s">
        <v>20151</v>
      </c>
      <c r="N4044" s="51" t="s">
        <v>25703</v>
      </c>
      <c r="O4044" s="51" t="s">
        <v>52</v>
      </c>
      <c r="P4044" s="51"/>
      <c r="Q4044" s="51"/>
      <c r="R4044" s="51" t="s">
        <v>8279</v>
      </c>
      <c r="S4044" s="51" t="s">
        <v>213</v>
      </c>
      <c r="T4044" s="11" t="str">
        <f t="shared" si="2"/>
        <v>Reggie Osborne</v>
      </c>
      <c r="U4044" s="57" t="s">
        <v>80</v>
      </c>
      <c r="V4044" s="57" t="s">
        <v>25704</v>
      </c>
      <c r="W4044" s="57" t="s">
        <v>25685</v>
      </c>
      <c r="X4044" s="94" t="s">
        <v>25686</v>
      </c>
      <c r="Y4044" s="51" t="s">
        <v>60</v>
      </c>
      <c r="Z4044" s="56" t="s">
        <v>25688</v>
      </c>
      <c r="AA4044" s="51" t="s">
        <v>60</v>
      </c>
      <c r="AB4044" s="56" t="s">
        <v>25689</v>
      </c>
      <c r="AC4044" s="51" t="s">
        <v>60</v>
      </c>
      <c r="AD4044" s="56" t="s">
        <v>25702</v>
      </c>
      <c r="AE4044" s="51" t="s">
        <v>25690</v>
      </c>
      <c r="AF4044" s="8" t="s">
        <v>25691</v>
      </c>
      <c r="AG4044" s="8" t="s">
        <v>8704</v>
      </c>
      <c r="AH4044" s="8" t="s">
        <v>232</v>
      </c>
      <c r="AI4044" s="8" t="s">
        <v>233</v>
      </c>
      <c r="AJ4044" s="8"/>
      <c r="AK4044" s="8"/>
      <c r="AL4044" s="8"/>
      <c r="AM4044" s="8"/>
      <c r="AN4044" s="8" t="s">
        <v>25692</v>
      </c>
      <c r="AO4044" s="8" t="s">
        <v>25693</v>
      </c>
      <c r="AP4044" s="29" t="s">
        <v>25691</v>
      </c>
      <c r="AQ4044" s="11">
        <v>1638.0</v>
      </c>
    </row>
    <row r="4045">
      <c r="A4045" s="8" t="str">
        <f t="shared" si="1"/>
        <v>Dennis Kline</v>
      </c>
      <c r="B4045" s="51" t="s">
        <v>25679</v>
      </c>
      <c r="C4045" s="51" t="s">
        <v>20845</v>
      </c>
      <c r="D4045" s="2" t="s">
        <v>8689</v>
      </c>
      <c r="E4045" s="8" t="s">
        <v>2302</v>
      </c>
      <c r="F4045" s="8" t="s">
        <v>3309</v>
      </c>
      <c r="G4045" s="51" t="s">
        <v>19294</v>
      </c>
      <c r="H4045" s="8" t="s">
        <v>25680</v>
      </c>
      <c r="I4045" s="8" t="s">
        <v>2373</v>
      </c>
      <c r="J4045" s="10">
        <v>3.42</v>
      </c>
      <c r="K4045" s="8" t="s">
        <v>25681</v>
      </c>
      <c r="L4045" s="8"/>
      <c r="M4045" s="8" t="s">
        <v>20151</v>
      </c>
      <c r="N4045" s="51" t="s">
        <v>25705</v>
      </c>
      <c r="O4045" s="51" t="s">
        <v>52</v>
      </c>
      <c r="P4045" s="51"/>
      <c r="Q4045" s="51"/>
      <c r="R4045" s="51" t="s">
        <v>3648</v>
      </c>
      <c r="S4045" s="51" t="s">
        <v>25706</v>
      </c>
      <c r="T4045" s="11" t="str">
        <f t="shared" si="2"/>
        <v>Dennis Kline</v>
      </c>
      <c r="U4045" s="51" t="s">
        <v>80</v>
      </c>
      <c r="V4045" s="51" t="s">
        <v>25707</v>
      </c>
      <c r="W4045" s="51" t="s">
        <v>25708</v>
      </c>
      <c r="X4045" s="94" t="s">
        <v>25686</v>
      </c>
      <c r="Y4045" s="51" t="s">
        <v>60</v>
      </c>
      <c r="Z4045" s="56" t="s">
        <v>25688</v>
      </c>
      <c r="AA4045" s="56" t="s">
        <v>25709</v>
      </c>
      <c r="AB4045" s="56" t="s">
        <v>25689</v>
      </c>
      <c r="AC4045" s="56" t="s">
        <v>25710</v>
      </c>
      <c r="AD4045" s="51" t="s">
        <v>60</v>
      </c>
      <c r="AE4045" s="51" t="s">
        <v>25690</v>
      </c>
      <c r="AF4045" s="8" t="s">
        <v>25691</v>
      </c>
      <c r="AG4045" s="8" t="s">
        <v>8704</v>
      </c>
      <c r="AH4045" s="8" t="s">
        <v>232</v>
      </c>
      <c r="AI4045" s="8" t="s">
        <v>233</v>
      </c>
      <c r="AJ4045" s="8"/>
      <c r="AK4045" s="8"/>
      <c r="AL4045" s="8"/>
      <c r="AM4045" s="8"/>
      <c r="AN4045" s="8" t="s">
        <v>25692</v>
      </c>
      <c r="AO4045" s="8" t="s">
        <v>25693</v>
      </c>
      <c r="AP4045" s="29" t="s">
        <v>25691</v>
      </c>
      <c r="AQ4045" s="11">
        <v>1638.0</v>
      </c>
    </row>
    <row r="4046">
      <c r="A4046" s="8" t="str">
        <f t="shared" si="1"/>
        <v>Jim Green</v>
      </c>
      <c r="B4046" s="51" t="s">
        <v>25679</v>
      </c>
      <c r="C4046" s="51" t="s">
        <v>20845</v>
      </c>
      <c r="D4046" s="2" t="s">
        <v>8689</v>
      </c>
      <c r="E4046" s="8" t="s">
        <v>2302</v>
      </c>
      <c r="F4046" s="8" t="s">
        <v>3309</v>
      </c>
      <c r="G4046" s="51" t="s">
        <v>19294</v>
      </c>
      <c r="H4046" s="8" t="s">
        <v>25680</v>
      </c>
      <c r="I4046" s="8" t="s">
        <v>2373</v>
      </c>
      <c r="J4046" s="10">
        <v>3.42</v>
      </c>
      <c r="K4046" s="8" t="s">
        <v>25681</v>
      </c>
      <c r="L4046" s="8"/>
      <c r="M4046" s="8" t="s">
        <v>20151</v>
      </c>
      <c r="N4046" s="51" t="s">
        <v>25711</v>
      </c>
      <c r="O4046" s="51" t="s">
        <v>52</v>
      </c>
      <c r="P4046" s="51"/>
      <c r="Q4046" s="51"/>
      <c r="R4046" s="51" t="s">
        <v>756</v>
      </c>
      <c r="S4046" s="51" t="s">
        <v>3223</v>
      </c>
      <c r="T4046" s="11" t="str">
        <f t="shared" si="2"/>
        <v>Jim Green</v>
      </c>
      <c r="U4046" s="51" t="s">
        <v>80</v>
      </c>
      <c r="V4046" s="51" t="s">
        <v>25712</v>
      </c>
      <c r="W4046" s="8" t="s">
        <v>25713</v>
      </c>
      <c r="X4046" s="94" t="s">
        <v>25686</v>
      </c>
      <c r="Y4046" s="51" t="s">
        <v>60</v>
      </c>
      <c r="Z4046" s="56" t="s">
        <v>25688</v>
      </c>
      <c r="AA4046" s="51" t="s">
        <v>60</v>
      </c>
      <c r="AB4046" s="56" t="s">
        <v>25689</v>
      </c>
      <c r="AC4046" s="51" t="s">
        <v>60</v>
      </c>
      <c r="AD4046" s="51" t="s">
        <v>60</v>
      </c>
      <c r="AE4046" s="51" t="s">
        <v>25690</v>
      </c>
      <c r="AF4046" s="8" t="s">
        <v>25691</v>
      </c>
      <c r="AG4046" s="8" t="s">
        <v>8704</v>
      </c>
      <c r="AH4046" s="8" t="s">
        <v>232</v>
      </c>
      <c r="AI4046" s="8" t="s">
        <v>233</v>
      </c>
      <c r="AJ4046" s="8"/>
      <c r="AK4046" s="8"/>
      <c r="AL4046" s="8"/>
      <c r="AM4046" s="8"/>
      <c r="AN4046" s="8" t="s">
        <v>25692</v>
      </c>
      <c r="AO4046" s="8" t="s">
        <v>25693</v>
      </c>
      <c r="AP4046" s="29" t="s">
        <v>25691</v>
      </c>
      <c r="AQ4046" s="11">
        <v>1638.0</v>
      </c>
    </row>
    <row r="4047">
      <c r="A4047" s="8" t="str">
        <f t="shared" si="1"/>
        <v>Johnny LaFortune</v>
      </c>
      <c r="B4047" s="51" t="s">
        <v>25714</v>
      </c>
      <c r="C4047" s="51" t="s">
        <v>25180</v>
      </c>
      <c r="D4047" s="2" t="s">
        <v>8689</v>
      </c>
      <c r="E4047" s="8" t="s">
        <v>25715</v>
      </c>
      <c r="F4047" s="8" t="s">
        <v>3309</v>
      </c>
      <c r="G4047" s="51" t="s">
        <v>19294</v>
      </c>
      <c r="H4047" s="8" t="s">
        <v>25716</v>
      </c>
      <c r="I4047" s="8" t="s">
        <v>2373</v>
      </c>
      <c r="J4047" s="10">
        <v>3.6</v>
      </c>
      <c r="K4047" s="8" t="s">
        <v>25717</v>
      </c>
      <c r="L4047" s="8"/>
      <c r="M4047" s="8"/>
      <c r="N4047" s="51" t="s">
        <v>25718</v>
      </c>
      <c r="O4047" s="51" t="s">
        <v>52</v>
      </c>
      <c r="P4047" s="51"/>
      <c r="Q4047" s="51"/>
      <c r="R4047" s="51" t="s">
        <v>13408</v>
      </c>
      <c r="S4047" s="51" t="s">
        <v>25719</v>
      </c>
      <c r="T4047" s="11" t="str">
        <f t="shared" si="2"/>
        <v>Johnny LaFortune</v>
      </c>
      <c r="U4047" s="51" t="s">
        <v>76</v>
      </c>
      <c r="V4047" s="51"/>
      <c r="W4047" s="51"/>
      <c r="X4047" s="51" t="s">
        <v>25720</v>
      </c>
      <c r="Y4047" s="51" t="s">
        <v>60</v>
      </c>
      <c r="Z4047" s="56" t="s">
        <v>25721</v>
      </c>
      <c r="AA4047" s="51" t="s">
        <v>60</v>
      </c>
      <c r="AB4047" s="56" t="s">
        <v>25722</v>
      </c>
      <c r="AC4047" s="51" t="s">
        <v>60</v>
      </c>
      <c r="AD4047" s="56" t="s">
        <v>25723</v>
      </c>
      <c r="AE4047" s="51" t="s">
        <v>25724</v>
      </c>
      <c r="AF4047" s="8" t="s">
        <v>25725</v>
      </c>
      <c r="AG4047" s="8" t="s">
        <v>8704</v>
      </c>
      <c r="AH4047" s="8" t="s">
        <v>232</v>
      </c>
      <c r="AI4047" s="8" t="s">
        <v>18832</v>
      </c>
      <c r="AJ4047" s="8"/>
      <c r="AK4047" s="8" t="s">
        <v>25622</v>
      </c>
      <c r="AL4047" s="8" t="s">
        <v>3913</v>
      </c>
      <c r="AM4047" s="8" t="s">
        <v>421</v>
      </c>
      <c r="AN4047" s="8" t="s">
        <v>25726</v>
      </c>
      <c r="AO4047" s="8" t="s">
        <v>25727</v>
      </c>
      <c r="AP4047" s="29" t="s">
        <v>25725</v>
      </c>
      <c r="AQ4047" s="11">
        <v>2475.0</v>
      </c>
    </row>
    <row r="4048">
      <c r="A4048" s="8" t="str">
        <f t="shared" si="1"/>
        <v>Dara Ford</v>
      </c>
      <c r="B4048" s="51" t="s">
        <v>25714</v>
      </c>
      <c r="C4048" s="51" t="s">
        <v>25180</v>
      </c>
      <c r="D4048" s="2" t="s">
        <v>8689</v>
      </c>
      <c r="E4048" s="8" t="s">
        <v>25715</v>
      </c>
      <c r="F4048" s="8" t="s">
        <v>3309</v>
      </c>
      <c r="G4048" s="51" t="s">
        <v>19294</v>
      </c>
      <c r="H4048" s="8" t="s">
        <v>25716</v>
      </c>
      <c r="I4048" s="8" t="s">
        <v>2373</v>
      </c>
      <c r="J4048" s="10">
        <v>3.6</v>
      </c>
      <c r="K4048" s="8" t="s">
        <v>25717</v>
      </c>
      <c r="L4048" s="8"/>
      <c r="M4048" s="8"/>
      <c r="N4048" s="51" t="s">
        <v>25728</v>
      </c>
      <c r="O4048" s="51" t="s">
        <v>52</v>
      </c>
      <c r="P4048" s="51"/>
      <c r="Q4048" s="51"/>
      <c r="R4048" s="51" t="s">
        <v>25729</v>
      </c>
      <c r="S4048" s="51" t="s">
        <v>7747</v>
      </c>
      <c r="T4048" s="11" t="str">
        <f t="shared" si="2"/>
        <v>Dara Ford</v>
      </c>
      <c r="U4048" s="51" t="s">
        <v>2105</v>
      </c>
      <c r="V4048" s="51" t="s">
        <v>25730</v>
      </c>
      <c r="W4048" s="51" t="s">
        <v>25731</v>
      </c>
      <c r="X4048" s="94" t="s">
        <v>25720</v>
      </c>
      <c r="Y4048" s="56" t="s">
        <v>25732</v>
      </c>
      <c r="Z4048" s="56" t="s">
        <v>25721</v>
      </c>
      <c r="AA4048" s="56" t="s">
        <v>25733</v>
      </c>
      <c r="AB4048" s="56" t="s">
        <v>25722</v>
      </c>
      <c r="AC4048" s="56" t="s">
        <v>25734</v>
      </c>
      <c r="AD4048" s="51" t="s">
        <v>60</v>
      </c>
      <c r="AE4048" s="51" t="s">
        <v>25735</v>
      </c>
      <c r="AF4048" s="8" t="s">
        <v>25725</v>
      </c>
      <c r="AG4048" s="8" t="s">
        <v>8704</v>
      </c>
      <c r="AH4048" s="8" t="s">
        <v>25736</v>
      </c>
      <c r="AI4048" s="8" t="s">
        <v>233</v>
      </c>
      <c r="AJ4048" s="8"/>
      <c r="AK4048" s="8" t="s">
        <v>25622</v>
      </c>
      <c r="AL4048" s="8" t="s">
        <v>3913</v>
      </c>
      <c r="AM4048" s="8" t="s">
        <v>421</v>
      </c>
      <c r="AN4048" s="8" t="s">
        <v>25726</v>
      </c>
      <c r="AO4048" s="8" t="s">
        <v>25727</v>
      </c>
      <c r="AP4048" s="29" t="s">
        <v>25725</v>
      </c>
      <c r="AQ4048" s="11">
        <v>2475.0</v>
      </c>
    </row>
    <row r="4049">
      <c r="A4049" s="8" t="str">
        <f t="shared" si="1"/>
        <v>Josh Miller</v>
      </c>
      <c r="B4049" s="8" t="s">
        <v>25714</v>
      </c>
      <c r="C4049" s="51" t="s">
        <v>25180</v>
      </c>
      <c r="D4049" s="9" t="s">
        <v>8689</v>
      </c>
      <c r="E4049" s="8" t="s">
        <v>25715</v>
      </c>
      <c r="F4049" s="8" t="s">
        <v>3309</v>
      </c>
      <c r="G4049" s="8" t="s">
        <v>19294</v>
      </c>
      <c r="H4049" s="8" t="s">
        <v>25716</v>
      </c>
      <c r="I4049" s="8" t="s">
        <v>2373</v>
      </c>
      <c r="J4049" s="10">
        <v>3.6</v>
      </c>
      <c r="K4049" s="8" t="s">
        <v>25717</v>
      </c>
      <c r="L4049" s="8"/>
      <c r="M4049" s="8"/>
      <c r="N4049" s="8" t="s">
        <v>25737</v>
      </c>
      <c r="O4049" s="13" t="s">
        <v>52</v>
      </c>
      <c r="P4049" s="51"/>
      <c r="Q4049" s="51"/>
      <c r="R4049" s="13" t="s">
        <v>268</v>
      </c>
      <c r="S4049" s="13" t="s">
        <v>492</v>
      </c>
      <c r="T4049" s="11" t="str">
        <f t="shared" si="2"/>
        <v>Josh Miller</v>
      </c>
      <c r="U4049" s="13" t="s">
        <v>160</v>
      </c>
      <c r="V4049" s="8"/>
      <c r="W4049" s="8"/>
      <c r="X4049" s="8" t="s">
        <v>25720</v>
      </c>
      <c r="Y4049" s="51" t="s">
        <v>60</v>
      </c>
      <c r="Z4049" s="56" t="s">
        <v>25721</v>
      </c>
      <c r="AA4049" s="51" t="s">
        <v>60</v>
      </c>
      <c r="AB4049" s="56" t="s">
        <v>25722</v>
      </c>
      <c r="AC4049" s="51" t="s">
        <v>60</v>
      </c>
      <c r="AD4049" s="56" t="s">
        <v>25738</v>
      </c>
      <c r="AE4049" s="8" t="s">
        <v>25735</v>
      </c>
      <c r="AF4049" s="8" t="s">
        <v>25725</v>
      </c>
      <c r="AG4049" s="8" t="s">
        <v>8704</v>
      </c>
      <c r="AH4049" s="8" t="s">
        <v>232</v>
      </c>
      <c r="AI4049" s="8" t="s">
        <v>18832</v>
      </c>
      <c r="AJ4049" s="8"/>
      <c r="AK4049" s="8" t="s">
        <v>25622</v>
      </c>
      <c r="AL4049" s="8" t="s">
        <v>3913</v>
      </c>
      <c r="AM4049" s="8" t="s">
        <v>421</v>
      </c>
      <c r="AN4049" s="8" t="s">
        <v>25726</v>
      </c>
      <c r="AO4049" s="8" t="s">
        <v>25739</v>
      </c>
      <c r="AP4049" s="29" t="s">
        <v>25725</v>
      </c>
      <c r="AQ4049" s="11">
        <v>2475.0</v>
      </c>
    </row>
    <row r="4050">
      <c r="A4050" s="8" t="str">
        <f t="shared" si="1"/>
        <v>Abbey Kuhn</v>
      </c>
      <c r="B4050" s="8" t="s">
        <v>25714</v>
      </c>
      <c r="C4050" s="51" t="s">
        <v>25180</v>
      </c>
      <c r="D4050" s="9" t="s">
        <v>8689</v>
      </c>
      <c r="E4050" s="8" t="s">
        <v>25715</v>
      </c>
      <c r="F4050" s="8" t="s">
        <v>3309</v>
      </c>
      <c r="G4050" s="8" t="s">
        <v>19294</v>
      </c>
      <c r="H4050" s="8" t="s">
        <v>25716</v>
      </c>
      <c r="I4050" s="8" t="s">
        <v>2373</v>
      </c>
      <c r="J4050" s="10">
        <v>3.6</v>
      </c>
      <c r="K4050" s="8" t="s">
        <v>25717</v>
      </c>
      <c r="L4050" s="8" t="s">
        <v>86</v>
      </c>
      <c r="M4050" s="8" t="s">
        <v>86</v>
      </c>
      <c r="N4050" s="8" t="s">
        <v>25740</v>
      </c>
      <c r="O4050" s="8" t="s">
        <v>52</v>
      </c>
      <c r="P4050" s="51"/>
      <c r="Q4050" s="51"/>
      <c r="R4050" s="8" t="s">
        <v>25741</v>
      </c>
      <c r="S4050" s="8" t="s">
        <v>25742</v>
      </c>
      <c r="T4050" s="11" t="str">
        <f t="shared" si="2"/>
        <v>Abbey Kuhn</v>
      </c>
      <c r="U4050" s="8" t="s">
        <v>247</v>
      </c>
      <c r="V4050" s="8" t="s">
        <v>25743</v>
      </c>
      <c r="W4050" s="8" t="s">
        <v>86</v>
      </c>
      <c r="X4050" s="8" t="s">
        <v>25720</v>
      </c>
      <c r="Y4050" s="51" t="s">
        <v>60</v>
      </c>
      <c r="Z4050" s="56" t="s">
        <v>25721</v>
      </c>
      <c r="AA4050" s="51" t="s">
        <v>60</v>
      </c>
      <c r="AB4050" s="56" t="s">
        <v>25722</v>
      </c>
      <c r="AC4050" s="51" t="s">
        <v>60</v>
      </c>
      <c r="AD4050" s="56" t="s">
        <v>25723</v>
      </c>
      <c r="AE4050" s="51" t="s">
        <v>25735</v>
      </c>
      <c r="AF4050" s="8" t="s">
        <v>25725</v>
      </c>
      <c r="AG4050" s="8" t="s">
        <v>8704</v>
      </c>
      <c r="AH4050" s="8" t="s">
        <v>232</v>
      </c>
      <c r="AI4050" s="8" t="s">
        <v>18832</v>
      </c>
      <c r="AJ4050" s="8" t="s">
        <v>86</v>
      </c>
      <c r="AK4050" s="8" t="s">
        <v>25622</v>
      </c>
      <c r="AL4050" s="8" t="s">
        <v>3913</v>
      </c>
      <c r="AM4050" s="8" t="s">
        <v>421</v>
      </c>
      <c r="AN4050" s="8" t="s">
        <v>422</v>
      </c>
      <c r="AO4050" s="8" t="s">
        <v>25727</v>
      </c>
      <c r="AP4050" s="29" t="s">
        <v>25725</v>
      </c>
      <c r="AQ4050" s="11">
        <v>2475.0</v>
      </c>
    </row>
    <row r="4051">
      <c r="A4051" s="8" t="str">
        <f t="shared" si="1"/>
        <v>Matt Sutton</v>
      </c>
      <c r="B4051" s="8" t="s">
        <v>25714</v>
      </c>
      <c r="C4051" s="51" t="s">
        <v>25180</v>
      </c>
      <c r="D4051" s="2" t="s">
        <v>8689</v>
      </c>
      <c r="E4051" s="8" t="s">
        <v>25715</v>
      </c>
      <c r="F4051" s="8" t="s">
        <v>3309</v>
      </c>
      <c r="G4051" s="51" t="s">
        <v>19294</v>
      </c>
      <c r="H4051" s="8" t="s">
        <v>25716</v>
      </c>
      <c r="I4051" s="8" t="s">
        <v>2373</v>
      </c>
      <c r="J4051" s="10">
        <v>3.6</v>
      </c>
      <c r="K4051" s="8" t="s">
        <v>25717</v>
      </c>
      <c r="L4051" s="8"/>
      <c r="M4051" s="8"/>
      <c r="N4051" s="51" t="s">
        <v>25744</v>
      </c>
      <c r="O4051" s="57" t="s">
        <v>52</v>
      </c>
      <c r="P4051" s="51"/>
      <c r="Q4051" s="51"/>
      <c r="R4051" s="57" t="s">
        <v>771</v>
      </c>
      <c r="S4051" s="57" t="s">
        <v>3368</v>
      </c>
      <c r="T4051" s="11" t="str">
        <f t="shared" si="2"/>
        <v>Matt Sutton</v>
      </c>
      <c r="U4051" s="57" t="s">
        <v>106</v>
      </c>
      <c r="V4051" s="51" t="s">
        <v>25745</v>
      </c>
      <c r="W4051" s="51"/>
      <c r="X4051" s="51" t="s">
        <v>25720</v>
      </c>
      <c r="Y4051" s="56" t="s">
        <v>25746</v>
      </c>
      <c r="Z4051" s="56" t="s">
        <v>25721</v>
      </c>
      <c r="AA4051" s="51" t="s">
        <v>60</v>
      </c>
      <c r="AB4051" s="56" t="s">
        <v>25722</v>
      </c>
      <c r="AC4051" s="51" t="s">
        <v>60</v>
      </c>
      <c r="AD4051" s="56" t="s">
        <v>25723</v>
      </c>
      <c r="AE4051" s="51" t="s">
        <v>25735</v>
      </c>
      <c r="AF4051" s="8" t="s">
        <v>25725</v>
      </c>
      <c r="AG4051" s="8" t="s">
        <v>8704</v>
      </c>
      <c r="AH4051" s="8" t="s">
        <v>232</v>
      </c>
      <c r="AI4051" s="8" t="s">
        <v>18832</v>
      </c>
      <c r="AJ4051" s="8"/>
      <c r="AK4051" s="8" t="s">
        <v>25622</v>
      </c>
      <c r="AL4051" s="8" t="s">
        <v>3913</v>
      </c>
      <c r="AM4051" s="13" t="s">
        <v>421</v>
      </c>
      <c r="AN4051" s="8" t="s">
        <v>25726</v>
      </c>
      <c r="AO4051" s="8" t="s">
        <v>25739</v>
      </c>
      <c r="AP4051" s="29" t="s">
        <v>25725</v>
      </c>
      <c r="AQ4051" s="11">
        <v>2475.0</v>
      </c>
    </row>
    <row r="4052">
      <c r="A4052" s="8" t="str">
        <f t="shared" si="1"/>
        <v>Erich Keyser</v>
      </c>
      <c r="B4052" s="51" t="s">
        <v>25714</v>
      </c>
      <c r="C4052" s="51" t="s">
        <v>25180</v>
      </c>
      <c r="D4052" s="2" t="s">
        <v>8689</v>
      </c>
      <c r="E4052" s="8" t="s">
        <v>25715</v>
      </c>
      <c r="F4052" s="8" t="s">
        <v>3309</v>
      </c>
      <c r="G4052" s="51" t="s">
        <v>19294</v>
      </c>
      <c r="H4052" s="8" t="s">
        <v>25716</v>
      </c>
      <c r="I4052" s="8" t="s">
        <v>2373</v>
      </c>
      <c r="J4052" s="10">
        <v>3.6</v>
      </c>
      <c r="K4052" s="8" t="s">
        <v>25717</v>
      </c>
      <c r="L4052" s="8" t="s">
        <v>86</v>
      </c>
      <c r="M4052" s="8" t="s">
        <v>86</v>
      </c>
      <c r="N4052" s="51" t="s">
        <v>25747</v>
      </c>
      <c r="O4052" s="51" t="s">
        <v>52</v>
      </c>
      <c r="P4052" s="51"/>
      <c r="Q4052" s="51"/>
      <c r="R4052" s="51" t="s">
        <v>25748</v>
      </c>
      <c r="S4052" s="51" t="s">
        <v>25749</v>
      </c>
      <c r="T4052" s="11" t="str">
        <f t="shared" si="2"/>
        <v>Erich Keyser</v>
      </c>
      <c r="U4052" s="51" t="s">
        <v>80</v>
      </c>
      <c r="V4052" s="51" t="s">
        <v>25750</v>
      </c>
      <c r="W4052" s="51" t="s">
        <v>86</v>
      </c>
      <c r="X4052" s="51" t="s">
        <v>25720</v>
      </c>
      <c r="Y4052" s="51" t="s">
        <v>60</v>
      </c>
      <c r="Z4052" s="56" t="s">
        <v>25721</v>
      </c>
      <c r="AA4052" s="51" t="s">
        <v>60</v>
      </c>
      <c r="AB4052" s="56" t="s">
        <v>25722</v>
      </c>
      <c r="AC4052" s="51" t="s">
        <v>60</v>
      </c>
      <c r="AD4052" s="56" t="s">
        <v>25723</v>
      </c>
      <c r="AE4052" s="51" t="s">
        <v>25724</v>
      </c>
      <c r="AF4052" s="8" t="s">
        <v>25725</v>
      </c>
      <c r="AG4052" s="8" t="s">
        <v>8704</v>
      </c>
      <c r="AH4052" s="8" t="s">
        <v>232</v>
      </c>
      <c r="AI4052" s="8" t="s">
        <v>18832</v>
      </c>
      <c r="AJ4052" s="8" t="s">
        <v>86</v>
      </c>
      <c r="AK4052" s="8" t="s">
        <v>25622</v>
      </c>
      <c r="AL4052" s="8" t="s">
        <v>3913</v>
      </c>
      <c r="AM4052" s="8" t="s">
        <v>421</v>
      </c>
      <c r="AN4052" s="8" t="s">
        <v>25726</v>
      </c>
      <c r="AO4052" s="8" t="s">
        <v>25727</v>
      </c>
      <c r="AP4052" s="29" t="s">
        <v>25725</v>
      </c>
      <c r="AQ4052" s="11">
        <v>2475.0</v>
      </c>
    </row>
    <row r="4053">
      <c r="A4053" s="8" t="str">
        <f t="shared" si="1"/>
        <v>Christopher Pinnick</v>
      </c>
      <c r="B4053" s="51" t="s">
        <v>25714</v>
      </c>
      <c r="C4053" s="51" t="s">
        <v>25180</v>
      </c>
      <c r="D4053" s="2" t="s">
        <v>8689</v>
      </c>
      <c r="E4053" s="8" t="s">
        <v>25715</v>
      </c>
      <c r="F4053" s="8" t="s">
        <v>3309</v>
      </c>
      <c r="G4053" s="51" t="s">
        <v>19294</v>
      </c>
      <c r="H4053" s="8" t="s">
        <v>25716</v>
      </c>
      <c r="I4053" s="8" t="s">
        <v>2373</v>
      </c>
      <c r="J4053" s="10">
        <v>3.6</v>
      </c>
      <c r="K4053" s="8" t="s">
        <v>25717</v>
      </c>
      <c r="L4053" s="8"/>
      <c r="M4053" s="8"/>
      <c r="N4053" s="51" t="s">
        <v>25751</v>
      </c>
      <c r="O4053" s="51" t="s">
        <v>52</v>
      </c>
      <c r="P4053" s="51"/>
      <c r="Q4053" s="51"/>
      <c r="R4053" s="51" t="s">
        <v>883</v>
      </c>
      <c r="S4053" s="51" t="s">
        <v>25752</v>
      </c>
      <c r="T4053" s="11" t="str">
        <f t="shared" si="2"/>
        <v>Christopher Pinnick</v>
      </c>
      <c r="U4053" s="51" t="s">
        <v>80</v>
      </c>
      <c r="V4053" s="51"/>
      <c r="W4053" s="51"/>
      <c r="X4053" s="51" t="s">
        <v>25720</v>
      </c>
      <c r="Y4053" s="51" t="s">
        <v>60</v>
      </c>
      <c r="Z4053" s="56" t="s">
        <v>25721</v>
      </c>
      <c r="AA4053" s="51" t="s">
        <v>60</v>
      </c>
      <c r="AB4053" s="56" t="s">
        <v>25722</v>
      </c>
      <c r="AC4053" s="51" t="s">
        <v>60</v>
      </c>
      <c r="AD4053" s="56" t="s">
        <v>25723</v>
      </c>
      <c r="AE4053" s="51" t="s">
        <v>25724</v>
      </c>
      <c r="AF4053" s="8" t="s">
        <v>25725</v>
      </c>
      <c r="AG4053" s="8" t="s">
        <v>8704</v>
      </c>
      <c r="AH4053" s="8" t="s">
        <v>232</v>
      </c>
      <c r="AI4053" s="8" t="s">
        <v>18832</v>
      </c>
      <c r="AJ4053" s="8"/>
      <c r="AK4053" s="8" t="s">
        <v>25622</v>
      </c>
      <c r="AL4053" s="8" t="s">
        <v>3913</v>
      </c>
      <c r="AM4053" s="8" t="s">
        <v>421</v>
      </c>
      <c r="AN4053" s="8" t="s">
        <v>25726</v>
      </c>
      <c r="AO4053" s="8" t="s">
        <v>25727</v>
      </c>
      <c r="AP4053" s="29" t="s">
        <v>25725</v>
      </c>
      <c r="AQ4053" s="11">
        <v>2475.0</v>
      </c>
    </row>
    <row r="4054">
      <c r="A4054" s="8" t="str">
        <f t="shared" si="1"/>
        <v>Luke Valdevit</v>
      </c>
      <c r="B4054" s="51" t="s">
        <v>25714</v>
      </c>
      <c r="C4054" s="51" t="s">
        <v>25180</v>
      </c>
      <c r="D4054" s="2" t="s">
        <v>8689</v>
      </c>
      <c r="E4054" s="8" t="s">
        <v>25715</v>
      </c>
      <c r="F4054" s="8" t="s">
        <v>3309</v>
      </c>
      <c r="G4054" s="51" t="s">
        <v>19294</v>
      </c>
      <c r="H4054" s="8" t="s">
        <v>25716</v>
      </c>
      <c r="I4054" s="8" t="s">
        <v>2373</v>
      </c>
      <c r="J4054" s="10">
        <v>3.6</v>
      </c>
      <c r="K4054" s="8" t="s">
        <v>25717</v>
      </c>
      <c r="L4054" s="8"/>
      <c r="M4054" s="8"/>
      <c r="N4054" s="51" t="s">
        <v>25753</v>
      </c>
      <c r="O4054" s="51" t="s">
        <v>52</v>
      </c>
      <c r="P4054" s="51"/>
      <c r="Q4054" s="51"/>
      <c r="R4054" s="51" t="s">
        <v>2683</v>
      </c>
      <c r="S4054" s="51" t="s">
        <v>25754</v>
      </c>
      <c r="T4054" s="11" t="str">
        <f t="shared" si="2"/>
        <v>Luke Valdevit</v>
      </c>
      <c r="U4054" s="51" t="s">
        <v>80</v>
      </c>
      <c r="V4054" s="51"/>
      <c r="W4054" s="51"/>
      <c r="X4054" s="51" t="s">
        <v>25720</v>
      </c>
      <c r="Y4054" s="51" t="s">
        <v>60</v>
      </c>
      <c r="Z4054" s="56" t="s">
        <v>25721</v>
      </c>
      <c r="AA4054" s="51" t="s">
        <v>60</v>
      </c>
      <c r="AB4054" s="56" t="s">
        <v>25722</v>
      </c>
      <c r="AC4054" s="51" t="s">
        <v>60</v>
      </c>
      <c r="AD4054" s="56" t="s">
        <v>25723</v>
      </c>
      <c r="AE4054" s="51" t="s">
        <v>25724</v>
      </c>
      <c r="AF4054" s="8" t="s">
        <v>25725</v>
      </c>
      <c r="AG4054" s="8" t="s">
        <v>8704</v>
      </c>
      <c r="AH4054" s="8" t="s">
        <v>232</v>
      </c>
      <c r="AI4054" s="8" t="s">
        <v>18832</v>
      </c>
      <c r="AJ4054" s="8"/>
      <c r="AK4054" s="8" t="s">
        <v>25622</v>
      </c>
      <c r="AL4054" s="8" t="s">
        <v>3913</v>
      </c>
      <c r="AM4054" s="8" t="s">
        <v>421</v>
      </c>
      <c r="AN4054" s="8" t="s">
        <v>25726</v>
      </c>
      <c r="AO4054" s="8" t="s">
        <v>25727</v>
      </c>
      <c r="AP4054" s="29" t="s">
        <v>25725</v>
      </c>
      <c r="AQ4054" s="11">
        <v>2475.0</v>
      </c>
    </row>
    <row r="4055">
      <c r="A4055" s="8" t="str">
        <f t="shared" si="1"/>
        <v>Kevin Lucas</v>
      </c>
      <c r="B4055" s="51" t="s">
        <v>25755</v>
      </c>
      <c r="C4055" s="51" t="s">
        <v>25180</v>
      </c>
      <c r="D4055" s="2" t="s">
        <v>8689</v>
      </c>
      <c r="E4055" s="8" t="s">
        <v>25756</v>
      </c>
      <c r="F4055" s="8" t="s">
        <v>3309</v>
      </c>
      <c r="G4055" s="51" t="s">
        <v>19294</v>
      </c>
      <c r="H4055" s="8" t="s">
        <v>25757</v>
      </c>
      <c r="I4055" s="8" t="s">
        <v>49</v>
      </c>
      <c r="J4055" s="10">
        <v>2.6</v>
      </c>
      <c r="K4055" s="8" t="s">
        <v>25758</v>
      </c>
      <c r="L4055" s="8"/>
      <c r="M4055" s="8"/>
      <c r="N4055" s="51" t="s">
        <v>25759</v>
      </c>
      <c r="O4055" s="51" t="s">
        <v>52</v>
      </c>
      <c r="P4055" s="51"/>
      <c r="Q4055" s="51"/>
      <c r="R4055" s="51" t="s">
        <v>208</v>
      </c>
      <c r="S4055" s="51" t="s">
        <v>8580</v>
      </c>
      <c r="T4055" s="11" t="str">
        <f t="shared" si="2"/>
        <v>Kevin Lucas</v>
      </c>
      <c r="U4055" s="51" t="s">
        <v>55</v>
      </c>
      <c r="V4055" s="51" t="s">
        <v>25760</v>
      </c>
      <c r="W4055" s="51" t="s">
        <v>25761</v>
      </c>
      <c r="X4055" s="94" t="s">
        <v>25762</v>
      </c>
      <c r="Y4055" s="56" t="s">
        <v>25763</v>
      </c>
      <c r="Z4055" s="56" t="s">
        <v>25764</v>
      </c>
      <c r="AA4055" s="51" t="s">
        <v>60</v>
      </c>
      <c r="AB4055" s="56" t="s">
        <v>25765</v>
      </c>
      <c r="AC4055" s="51" t="s">
        <v>60</v>
      </c>
      <c r="AD4055" s="51" t="s">
        <v>60</v>
      </c>
      <c r="AE4055" s="51" t="s">
        <v>25766</v>
      </c>
      <c r="AF4055" s="8" t="s">
        <v>25767</v>
      </c>
      <c r="AG4055" s="8" t="s">
        <v>8704</v>
      </c>
      <c r="AH4055" s="8" t="s">
        <v>194</v>
      </c>
      <c r="AI4055" s="8" t="s">
        <v>233</v>
      </c>
      <c r="AJ4055" s="8"/>
      <c r="AK4055" s="8" t="s">
        <v>2971</v>
      </c>
      <c r="AL4055" s="8" t="s">
        <v>25768</v>
      </c>
      <c r="AM4055" s="8" t="s">
        <v>2152</v>
      </c>
      <c r="AN4055" s="8" t="s">
        <v>25769</v>
      </c>
      <c r="AO4055" s="8" t="s">
        <v>23453</v>
      </c>
      <c r="AP4055" s="29" t="s">
        <v>25767</v>
      </c>
      <c r="AQ4055" s="11">
        <v>2140.0</v>
      </c>
    </row>
    <row r="4056">
      <c r="A4056" s="8" t="str">
        <f t="shared" si="1"/>
        <v>Alek Erwin</v>
      </c>
      <c r="B4056" s="51" t="s">
        <v>25755</v>
      </c>
      <c r="C4056" s="51" t="s">
        <v>25180</v>
      </c>
      <c r="D4056" s="2" t="s">
        <v>8689</v>
      </c>
      <c r="E4056" s="8" t="s">
        <v>25756</v>
      </c>
      <c r="F4056" s="8" t="s">
        <v>3309</v>
      </c>
      <c r="G4056" s="51" t="s">
        <v>19294</v>
      </c>
      <c r="H4056" s="8" t="s">
        <v>25757</v>
      </c>
      <c r="I4056" s="8" t="s">
        <v>49</v>
      </c>
      <c r="J4056" s="10">
        <v>2.6</v>
      </c>
      <c r="K4056" s="8" t="s">
        <v>25758</v>
      </c>
      <c r="L4056" s="8"/>
      <c r="M4056" s="8"/>
      <c r="N4056" s="51" t="s">
        <v>25770</v>
      </c>
      <c r="O4056" s="51" t="s">
        <v>52</v>
      </c>
      <c r="P4056" s="51"/>
      <c r="Q4056" s="51"/>
      <c r="R4056" s="51" t="s">
        <v>25771</v>
      </c>
      <c r="S4056" s="51" t="s">
        <v>25772</v>
      </c>
      <c r="T4056" s="11" t="str">
        <f t="shared" si="2"/>
        <v>Alek Erwin</v>
      </c>
      <c r="U4056" s="57" t="s">
        <v>80</v>
      </c>
      <c r="V4056" s="51" t="s">
        <v>25773</v>
      </c>
      <c r="W4056" s="51" t="s">
        <v>25774</v>
      </c>
      <c r="X4056" s="94" t="s">
        <v>25762</v>
      </c>
      <c r="Y4056" s="56" t="s">
        <v>25775</v>
      </c>
      <c r="Z4056" s="56" t="s">
        <v>25764</v>
      </c>
      <c r="AA4056" s="51" t="s">
        <v>60</v>
      </c>
      <c r="AB4056" s="56" t="s">
        <v>25765</v>
      </c>
      <c r="AC4056" s="56" t="s">
        <v>25776</v>
      </c>
      <c r="AD4056" s="51" t="s">
        <v>60</v>
      </c>
      <c r="AE4056" s="51" t="s">
        <v>25766</v>
      </c>
      <c r="AF4056" s="8" t="s">
        <v>25767</v>
      </c>
      <c r="AG4056" s="8" t="s">
        <v>8704</v>
      </c>
      <c r="AH4056" s="8" t="s">
        <v>194</v>
      </c>
      <c r="AI4056" s="8" t="s">
        <v>233</v>
      </c>
      <c r="AJ4056" s="8"/>
      <c r="AK4056" s="8" t="s">
        <v>2971</v>
      </c>
      <c r="AL4056" s="8" t="s">
        <v>25768</v>
      </c>
      <c r="AM4056" s="8" t="s">
        <v>2152</v>
      </c>
      <c r="AN4056" s="8" t="s">
        <v>25769</v>
      </c>
      <c r="AO4056" s="8" t="s">
        <v>23453</v>
      </c>
      <c r="AP4056" s="29" t="s">
        <v>25767</v>
      </c>
      <c r="AQ4056" s="11">
        <v>2140.0</v>
      </c>
    </row>
    <row r="4057">
      <c r="A4057" s="8" t="str">
        <f t="shared" si="1"/>
        <v>Emily Robinson</v>
      </c>
      <c r="B4057" s="51" t="s">
        <v>25755</v>
      </c>
      <c r="C4057" s="51" t="s">
        <v>25180</v>
      </c>
      <c r="D4057" s="2" t="s">
        <v>8689</v>
      </c>
      <c r="E4057" s="8" t="s">
        <v>25756</v>
      </c>
      <c r="F4057" s="8" t="s">
        <v>3309</v>
      </c>
      <c r="G4057" s="51" t="s">
        <v>19294</v>
      </c>
      <c r="H4057" s="8" t="s">
        <v>25757</v>
      </c>
      <c r="I4057" s="8" t="s">
        <v>49</v>
      </c>
      <c r="J4057" s="10">
        <v>2.6</v>
      </c>
      <c r="K4057" s="8" t="s">
        <v>25758</v>
      </c>
      <c r="L4057" s="8"/>
      <c r="M4057" s="8"/>
      <c r="N4057" s="51" t="s">
        <v>25777</v>
      </c>
      <c r="O4057" s="51" t="s">
        <v>52</v>
      </c>
      <c r="P4057" s="51"/>
      <c r="Q4057" s="51"/>
      <c r="R4057" s="51" t="s">
        <v>256</v>
      </c>
      <c r="S4057" s="51" t="s">
        <v>3018</v>
      </c>
      <c r="T4057" s="11" t="str">
        <f t="shared" si="2"/>
        <v>Emily Robinson</v>
      </c>
      <c r="U4057" s="51" t="s">
        <v>80</v>
      </c>
      <c r="V4057" s="51" t="s">
        <v>25778</v>
      </c>
      <c r="W4057" s="51" t="s">
        <v>25779</v>
      </c>
      <c r="X4057" s="94" t="s">
        <v>25762</v>
      </c>
      <c r="Y4057" s="56" t="s">
        <v>25780</v>
      </c>
      <c r="Z4057" s="56" t="s">
        <v>25764</v>
      </c>
      <c r="AA4057" s="56" t="s">
        <v>25781</v>
      </c>
      <c r="AB4057" s="56" t="s">
        <v>25765</v>
      </c>
      <c r="AC4057" s="51" t="s">
        <v>60</v>
      </c>
      <c r="AD4057" s="51" t="s">
        <v>60</v>
      </c>
      <c r="AE4057" s="51" t="s">
        <v>25766</v>
      </c>
      <c r="AF4057" s="8" t="s">
        <v>25767</v>
      </c>
      <c r="AG4057" s="8" t="s">
        <v>8704</v>
      </c>
      <c r="AH4057" s="8" t="s">
        <v>194</v>
      </c>
      <c r="AI4057" s="8" t="s">
        <v>233</v>
      </c>
      <c r="AJ4057" s="8"/>
      <c r="AK4057" s="8" t="s">
        <v>2971</v>
      </c>
      <c r="AL4057" s="8" t="s">
        <v>25768</v>
      </c>
      <c r="AM4057" s="8" t="s">
        <v>2152</v>
      </c>
      <c r="AN4057" s="8" t="s">
        <v>25769</v>
      </c>
      <c r="AO4057" s="8" t="s">
        <v>23453</v>
      </c>
      <c r="AP4057" s="29" t="s">
        <v>25767</v>
      </c>
      <c r="AQ4057" s="11">
        <v>2140.0</v>
      </c>
    </row>
    <row r="4058">
      <c r="A4058" s="8" t="str">
        <f t="shared" si="1"/>
        <v>Fred Brickner</v>
      </c>
      <c r="B4058" s="51" t="s">
        <v>25755</v>
      </c>
      <c r="C4058" s="51" t="s">
        <v>25180</v>
      </c>
      <c r="D4058" s="2" t="s">
        <v>8689</v>
      </c>
      <c r="E4058" s="8" t="s">
        <v>25756</v>
      </c>
      <c r="F4058" s="8" t="s">
        <v>3309</v>
      </c>
      <c r="G4058" s="51" t="s">
        <v>19294</v>
      </c>
      <c r="H4058" s="8" t="s">
        <v>25757</v>
      </c>
      <c r="I4058" s="8" t="s">
        <v>49</v>
      </c>
      <c r="J4058" s="10">
        <v>2.6</v>
      </c>
      <c r="K4058" s="8" t="s">
        <v>25758</v>
      </c>
      <c r="L4058" s="8"/>
      <c r="M4058" s="8"/>
      <c r="N4058" s="51" t="s">
        <v>25782</v>
      </c>
      <c r="O4058" s="51" t="s">
        <v>52</v>
      </c>
      <c r="P4058" s="51"/>
      <c r="Q4058" s="51"/>
      <c r="R4058" s="51" t="s">
        <v>8781</v>
      </c>
      <c r="S4058" s="51" t="s">
        <v>25783</v>
      </c>
      <c r="T4058" s="11" t="str">
        <f t="shared" si="2"/>
        <v>Fred Brickner</v>
      </c>
      <c r="U4058" s="51" t="s">
        <v>80</v>
      </c>
      <c r="V4058" s="51"/>
      <c r="W4058" s="51"/>
      <c r="X4058" s="94" t="s">
        <v>25762</v>
      </c>
      <c r="Y4058" s="56" t="s">
        <v>25784</v>
      </c>
      <c r="Z4058" s="56" t="s">
        <v>25764</v>
      </c>
      <c r="AA4058" s="56" t="s">
        <v>25785</v>
      </c>
      <c r="AB4058" s="56" t="s">
        <v>25765</v>
      </c>
      <c r="AC4058" s="51" t="s">
        <v>60</v>
      </c>
      <c r="AD4058" s="51" t="s">
        <v>60</v>
      </c>
      <c r="AE4058" s="51" t="s">
        <v>25766</v>
      </c>
      <c r="AF4058" s="8" t="s">
        <v>25767</v>
      </c>
      <c r="AG4058" s="8" t="s">
        <v>8704</v>
      </c>
      <c r="AH4058" s="8" t="s">
        <v>194</v>
      </c>
      <c r="AI4058" s="8" t="s">
        <v>233</v>
      </c>
      <c r="AJ4058" s="8"/>
      <c r="AK4058" s="8" t="s">
        <v>2971</v>
      </c>
      <c r="AL4058" s="8" t="s">
        <v>25768</v>
      </c>
      <c r="AM4058" s="8" t="s">
        <v>2152</v>
      </c>
      <c r="AN4058" s="8" t="s">
        <v>25769</v>
      </c>
      <c r="AO4058" s="8" t="s">
        <v>23453</v>
      </c>
      <c r="AP4058" s="29" t="s">
        <v>25767</v>
      </c>
      <c r="AQ4058" s="11">
        <v>2140.0</v>
      </c>
    </row>
    <row r="4059">
      <c r="A4059" s="8" t="str">
        <f t="shared" si="1"/>
        <v>Kennady Gibbins</v>
      </c>
      <c r="B4059" s="8" t="s">
        <v>25755</v>
      </c>
      <c r="C4059" s="51" t="s">
        <v>25180</v>
      </c>
      <c r="D4059" s="2" t="s">
        <v>8689</v>
      </c>
      <c r="E4059" s="8" t="s">
        <v>25756</v>
      </c>
      <c r="F4059" s="8" t="s">
        <v>3309</v>
      </c>
      <c r="G4059" s="51" t="s">
        <v>19294</v>
      </c>
      <c r="H4059" s="8" t="s">
        <v>25757</v>
      </c>
      <c r="I4059" s="8" t="s">
        <v>49</v>
      </c>
      <c r="J4059" s="10">
        <v>2.6</v>
      </c>
      <c r="K4059" s="8" t="s">
        <v>25758</v>
      </c>
      <c r="L4059" s="8"/>
      <c r="M4059" s="8"/>
      <c r="N4059" s="51" t="s">
        <v>25786</v>
      </c>
      <c r="O4059" s="57" t="s">
        <v>52</v>
      </c>
      <c r="P4059" s="51"/>
      <c r="Q4059" s="51"/>
      <c r="R4059" s="57" t="s">
        <v>25787</v>
      </c>
      <c r="S4059" s="57" t="s">
        <v>25788</v>
      </c>
      <c r="T4059" s="11" t="str">
        <f t="shared" si="2"/>
        <v>Kennady Gibbins</v>
      </c>
      <c r="U4059" s="57" t="s">
        <v>80</v>
      </c>
      <c r="V4059" s="51"/>
      <c r="W4059" s="51"/>
      <c r="X4059" s="51" t="s">
        <v>25762</v>
      </c>
      <c r="Y4059" s="51" t="s">
        <v>60</v>
      </c>
      <c r="Z4059" s="56" t="s">
        <v>25764</v>
      </c>
      <c r="AA4059" s="51" t="s">
        <v>60</v>
      </c>
      <c r="AB4059" s="56" t="s">
        <v>25765</v>
      </c>
      <c r="AC4059" s="51" t="s">
        <v>60</v>
      </c>
      <c r="AD4059" s="56" t="s">
        <v>25789</v>
      </c>
      <c r="AE4059" s="51" t="s">
        <v>25766</v>
      </c>
      <c r="AF4059" s="8" t="s">
        <v>25767</v>
      </c>
      <c r="AG4059" s="8" t="s">
        <v>8704</v>
      </c>
      <c r="AH4059" s="8" t="s">
        <v>194</v>
      </c>
      <c r="AI4059" s="8" t="s">
        <v>18832</v>
      </c>
      <c r="AJ4059" s="8"/>
      <c r="AK4059" s="8" t="s">
        <v>2971</v>
      </c>
      <c r="AL4059" s="8" t="s">
        <v>25768</v>
      </c>
      <c r="AM4059" s="8" t="s">
        <v>2152</v>
      </c>
      <c r="AN4059" s="8" t="s">
        <v>25769</v>
      </c>
      <c r="AO4059" s="8" t="s">
        <v>23427</v>
      </c>
      <c r="AP4059" s="29" t="s">
        <v>25767</v>
      </c>
      <c r="AQ4059" s="11">
        <v>2140.0</v>
      </c>
    </row>
    <row r="4060">
      <c r="A4060" s="8" t="str">
        <f t="shared" si="1"/>
        <v>Sonita Harris</v>
      </c>
      <c r="B4060" s="8" t="s">
        <v>25755</v>
      </c>
      <c r="C4060" s="51" t="s">
        <v>25180</v>
      </c>
      <c r="D4060" s="2" t="s">
        <v>8689</v>
      </c>
      <c r="E4060" s="8" t="s">
        <v>25756</v>
      </c>
      <c r="F4060" s="8" t="s">
        <v>3309</v>
      </c>
      <c r="G4060" s="51" t="s">
        <v>19294</v>
      </c>
      <c r="H4060" s="8" t="s">
        <v>25757</v>
      </c>
      <c r="I4060" s="8" t="s">
        <v>49</v>
      </c>
      <c r="J4060" s="10">
        <v>2.6</v>
      </c>
      <c r="K4060" s="8" t="s">
        <v>25758</v>
      </c>
      <c r="L4060" s="8"/>
      <c r="M4060" s="8"/>
      <c r="N4060" s="51" t="s">
        <v>25790</v>
      </c>
      <c r="O4060" s="57" t="s">
        <v>52</v>
      </c>
      <c r="P4060" s="51"/>
      <c r="Q4060" s="51"/>
      <c r="R4060" s="57" t="s">
        <v>25791</v>
      </c>
      <c r="S4060" s="57" t="s">
        <v>1384</v>
      </c>
      <c r="T4060" s="11" t="str">
        <f t="shared" si="2"/>
        <v>Sonita Harris</v>
      </c>
      <c r="U4060" s="57" t="s">
        <v>80</v>
      </c>
      <c r="V4060" s="51"/>
      <c r="W4060" s="51"/>
      <c r="X4060" s="51" t="s">
        <v>25762</v>
      </c>
      <c r="Y4060" s="51" t="s">
        <v>60</v>
      </c>
      <c r="Z4060" s="56" t="s">
        <v>25764</v>
      </c>
      <c r="AA4060" s="51" t="s">
        <v>60</v>
      </c>
      <c r="AB4060" s="56" t="s">
        <v>25765</v>
      </c>
      <c r="AC4060" s="56" t="s">
        <v>25792</v>
      </c>
      <c r="AD4060" s="56" t="s">
        <v>25789</v>
      </c>
      <c r="AE4060" s="51" t="s">
        <v>25766</v>
      </c>
      <c r="AF4060" s="8" t="s">
        <v>25767</v>
      </c>
      <c r="AG4060" s="8" t="s">
        <v>8704</v>
      </c>
      <c r="AH4060" s="8" t="s">
        <v>194</v>
      </c>
      <c r="AI4060" s="8" t="s">
        <v>233</v>
      </c>
      <c r="AJ4060" s="8"/>
      <c r="AK4060" s="8" t="s">
        <v>2971</v>
      </c>
      <c r="AL4060" s="8" t="s">
        <v>25768</v>
      </c>
      <c r="AM4060" s="8" t="s">
        <v>2152</v>
      </c>
      <c r="AN4060" s="8" t="s">
        <v>25769</v>
      </c>
      <c r="AO4060" s="8" t="s">
        <v>23453</v>
      </c>
      <c r="AP4060" s="29" t="s">
        <v>25767</v>
      </c>
      <c r="AQ4060" s="11">
        <v>2140.0</v>
      </c>
    </row>
    <row r="4061">
      <c r="A4061" s="8" t="str">
        <f t="shared" si="1"/>
        <v>Andrew Milhoan</v>
      </c>
      <c r="B4061" s="8" t="s">
        <v>25755</v>
      </c>
      <c r="C4061" s="51" t="s">
        <v>25180</v>
      </c>
      <c r="D4061" s="2" t="s">
        <v>8689</v>
      </c>
      <c r="E4061" s="51" t="s">
        <v>25756</v>
      </c>
      <c r="F4061" s="51" t="s">
        <v>3309</v>
      </c>
      <c r="G4061" s="51" t="s">
        <v>19294</v>
      </c>
      <c r="H4061" s="51" t="s">
        <v>25757</v>
      </c>
      <c r="I4061" s="59" t="s">
        <v>49</v>
      </c>
      <c r="J4061" s="60">
        <v>2.6</v>
      </c>
      <c r="K4061" s="51" t="s">
        <v>25758</v>
      </c>
      <c r="L4061" s="51"/>
      <c r="M4061" s="51"/>
      <c r="N4061" s="51" t="s">
        <v>25793</v>
      </c>
      <c r="O4061" s="51" t="s">
        <v>52</v>
      </c>
      <c r="P4061" s="51"/>
      <c r="Q4061" s="51"/>
      <c r="R4061" s="51" t="s">
        <v>53</v>
      </c>
      <c r="S4061" s="51" t="s">
        <v>25794</v>
      </c>
      <c r="T4061" s="11" t="str">
        <f t="shared" si="2"/>
        <v>Andrew Milhoan</v>
      </c>
      <c r="U4061" s="51" t="s">
        <v>80</v>
      </c>
      <c r="V4061" s="51"/>
      <c r="W4061" s="51"/>
      <c r="X4061" s="51" t="s">
        <v>25762</v>
      </c>
      <c r="Y4061" s="56" t="s">
        <v>25795</v>
      </c>
      <c r="Z4061" s="56" t="s">
        <v>25764</v>
      </c>
      <c r="AA4061" s="51" t="s">
        <v>60</v>
      </c>
      <c r="AB4061" s="56" t="s">
        <v>25765</v>
      </c>
      <c r="AC4061" s="51" t="s">
        <v>60</v>
      </c>
      <c r="AD4061" s="56" t="s">
        <v>25789</v>
      </c>
      <c r="AE4061" s="51" t="s">
        <v>25766</v>
      </c>
      <c r="AF4061" s="51" t="s">
        <v>25767</v>
      </c>
      <c r="AG4061" s="51" t="s">
        <v>8704</v>
      </c>
      <c r="AH4061" s="51" t="s">
        <v>194</v>
      </c>
      <c r="AI4061" s="59" t="s">
        <v>18832</v>
      </c>
      <c r="AJ4061" s="51"/>
      <c r="AK4061" s="59" t="s">
        <v>2971</v>
      </c>
      <c r="AL4061" s="59" t="s">
        <v>25768</v>
      </c>
      <c r="AM4061" s="59" t="s">
        <v>2152</v>
      </c>
      <c r="AN4061" s="59" t="s">
        <v>25769</v>
      </c>
      <c r="AO4061" s="59" t="s">
        <v>23427</v>
      </c>
      <c r="AP4061" s="67" t="s">
        <v>25767</v>
      </c>
      <c r="AQ4061" s="68">
        <v>2140.0</v>
      </c>
    </row>
    <row r="4062">
      <c r="A4062" s="8" t="str">
        <f t="shared" si="1"/>
        <v>Abby Moore</v>
      </c>
      <c r="B4062" s="8" t="s">
        <v>25755</v>
      </c>
      <c r="C4062" s="51" t="s">
        <v>25180</v>
      </c>
      <c r="D4062" s="2" t="s">
        <v>8689</v>
      </c>
      <c r="E4062" s="51" t="s">
        <v>25756</v>
      </c>
      <c r="F4062" s="51" t="s">
        <v>3309</v>
      </c>
      <c r="G4062" s="51" t="s">
        <v>19294</v>
      </c>
      <c r="H4062" s="51" t="s">
        <v>25757</v>
      </c>
      <c r="I4062" s="59" t="s">
        <v>49</v>
      </c>
      <c r="J4062" s="60">
        <v>2.6</v>
      </c>
      <c r="K4062" s="51" t="s">
        <v>25758</v>
      </c>
      <c r="L4062" s="51"/>
      <c r="M4062" s="51"/>
      <c r="N4062" s="51" t="s">
        <v>25796</v>
      </c>
      <c r="O4062" s="51" t="s">
        <v>52</v>
      </c>
      <c r="P4062" s="51"/>
      <c r="Q4062" s="51"/>
      <c r="R4062" s="51" t="s">
        <v>5730</v>
      </c>
      <c r="S4062" s="51" t="s">
        <v>4451</v>
      </c>
      <c r="T4062" s="11" t="str">
        <f t="shared" si="2"/>
        <v>Abby Moore</v>
      </c>
      <c r="U4062" s="51" t="s">
        <v>80</v>
      </c>
      <c r="V4062" s="51"/>
      <c r="W4062" s="51"/>
      <c r="X4062" s="51" t="s">
        <v>25762</v>
      </c>
      <c r="Y4062" s="56" t="s">
        <v>25797</v>
      </c>
      <c r="Z4062" s="56" t="s">
        <v>25764</v>
      </c>
      <c r="AA4062" s="51" t="s">
        <v>60</v>
      </c>
      <c r="AB4062" s="56" t="s">
        <v>25765</v>
      </c>
      <c r="AC4062" s="56" t="s">
        <v>25798</v>
      </c>
      <c r="AD4062" s="56" t="s">
        <v>25789</v>
      </c>
      <c r="AE4062" s="51" t="s">
        <v>25766</v>
      </c>
      <c r="AF4062" s="51" t="s">
        <v>25767</v>
      </c>
      <c r="AG4062" s="51" t="s">
        <v>8704</v>
      </c>
      <c r="AH4062" s="51" t="s">
        <v>194</v>
      </c>
      <c r="AI4062" s="59" t="s">
        <v>18832</v>
      </c>
      <c r="AJ4062" s="51"/>
      <c r="AK4062" s="59" t="s">
        <v>2971</v>
      </c>
      <c r="AL4062" s="59" t="s">
        <v>25768</v>
      </c>
      <c r="AM4062" s="59" t="s">
        <v>2152</v>
      </c>
      <c r="AN4062" s="59" t="s">
        <v>25769</v>
      </c>
      <c r="AO4062" s="59" t="s">
        <v>23427</v>
      </c>
      <c r="AP4062" s="67" t="s">
        <v>25767</v>
      </c>
      <c r="AQ4062" s="68">
        <v>2140.0</v>
      </c>
    </row>
    <row r="4063">
      <c r="A4063" s="8" t="str">
        <f t="shared" si="1"/>
        <v>Sabrina Stocker</v>
      </c>
      <c r="B4063" s="51" t="s">
        <v>25755</v>
      </c>
      <c r="C4063" s="51" t="s">
        <v>25180</v>
      </c>
      <c r="D4063" s="2" t="s">
        <v>8689</v>
      </c>
      <c r="E4063" s="8" t="s">
        <v>25756</v>
      </c>
      <c r="F4063" s="8" t="s">
        <v>3309</v>
      </c>
      <c r="G4063" s="51" t="s">
        <v>19294</v>
      </c>
      <c r="H4063" s="8" t="s">
        <v>25757</v>
      </c>
      <c r="I4063" s="8" t="s">
        <v>49</v>
      </c>
      <c r="J4063" s="10">
        <v>2.6</v>
      </c>
      <c r="K4063" s="8" t="s">
        <v>25758</v>
      </c>
      <c r="L4063" s="8"/>
      <c r="M4063" s="8"/>
      <c r="N4063" s="51" t="s">
        <v>25799</v>
      </c>
      <c r="O4063" s="51" t="s">
        <v>52</v>
      </c>
      <c r="P4063" s="51"/>
      <c r="Q4063" s="51"/>
      <c r="R4063" s="51" t="s">
        <v>25800</v>
      </c>
      <c r="S4063" s="51" t="s">
        <v>25801</v>
      </c>
      <c r="T4063" s="11" t="str">
        <f t="shared" si="2"/>
        <v>Sabrina Stocker</v>
      </c>
      <c r="U4063" s="51" t="s">
        <v>80</v>
      </c>
      <c r="V4063" s="51"/>
      <c r="W4063" s="51" t="s">
        <v>25802</v>
      </c>
      <c r="X4063" s="94" t="s">
        <v>25762</v>
      </c>
      <c r="Y4063" s="51" t="s">
        <v>60</v>
      </c>
      <c r="Z4063" s="56" t="s">
        <v>25764</v>
      </c>
      <c r="AA4063" s="51" t="s">
        <v>60</v>
      </c>
      <c r="AB4063" s="56" t="s">
        <v>25765</v>
      </c>
      <c r="AC4063" s="51" t="s">
        <v>60</v>
      </c>
      <c r="AD4063" s="51" t="s">
        <v>60</v>
      </c>
      <c r="AE4063" s="51" t="s">
        <v>25766</v>
      </c>
      <c r="AF4063" s="8" t="s">
        <v>25767</v>
      </c>
      <c r="AG4063" s="8" t="s">
        <v>8704</v>
      </c>
      <c r="AH4063" s="8" t="s">
        <v>194</v>
      </c>
      <c r="AI4063" s="8" t="s">
        <v>233</v>
      </c>
      <c r="AJ4063" s="8"/>
      <c r="AK4063" s="8" t="s">
        <v>2971</v>
      </c>
      <c r="AL4063" s="8" t="s">
        <v>25768</v>
      </c>
      <c r="AM4063" s="8" t="s">
        <v>2152</v>
      </c>
      <c r="AN4063" s="8" t="s">
        <v>25769</v>
      </c>
      <c r="AO4063" s="8" t="s">
        <v>23453</v>
      </c>
      <c r="AP4063" s="29" t="s">
        <v>25767</v>
      </c>
      <c r="AQ4063" s="11">
        <v>2140.0</v>
      </c>
    </row>
    <row r="4064">
      <c r="A4064" s="8" t="str">
        <f t="shared" si="1"/>
        <v>Mike Zemrock</v>
      </c>
      <c r="B4064" s="51" t="s">
        <v>25755</v>
      </c>
      <c r="C4064" s="51" t="s">
        <v>25180</v>
      </c>
      <c r="D4064" s="2" t="s">
        <v>8689</v>
      </c>
      <c r="E4064" s="8" t="s">
        <v>25756</v>
      </c>
      <c r="F4064" s="8" t="s">
        <v>3309</v>
      </c>
      <c r="G4064" s="51" t="s">
        <v>19294</v>
      </c>
      <c r="H4064" s="8" t="s">
        <v>25757</v>
      </c>
      <c r="I4064" s="8" t="s">
        <v>49</v>
      </c>
      <c r="J4064" s="10">
        <v>2.6</v>
      </c>
      <c r="K4064" s="8" t="s">
        <v>25758</v>
      </c>
      <c r="L4064" s="8"/>
      <c r="M4064" s="8"/>
      <c r="N4064" s="51" t="s">
        <v>25803</v>
      </c>
      <c r="O4064" s="51" t="s">
        <v>52</v>
      </c>
      <c r="P4064" s="51"/>
      <c r="Q4064" s="51"/>
      <c r="R4064" s="51" t="s">
        <v>1237</v>
      </c>
      <c r="S4064" s="51" t="s">
        <v>25804</v>
      </c>
      <c r="T4064" s="11" t="str">
        <f t="shared" si="2"/>
        <v>Mike Zemrock</v>
      </c>
      <c r="U4064" s="51" t="s">
        <v>80</v>
      </c>
      <c r="V4064" s="51"/>
      <c r="W4064" s="51"/>
      <c r="X4064" s="94" t="s">
        <v>25762</v>
      </c>
      <c r="Y4064" s="51" t="s">
        <v>60</v>
      </c>
      <c r="Z4064" s="56" t="s">
        <v>25764</v>
      </c>
      <c r="AA4064" s="56" t="s">
        <v>25805</v>
      </c>
      <c r="AB4064" s="56" t="s">
        <v>25765</v>
      </c>
      <c r="AC4064" s="51" t="s">
        <v>60</v>
      </c>
      <c r="AD4064" s="51" t="s">
        <v>60</v>
      </c>
      <c r="AE4064" s="51" t="s">
        <v>25766</v>
      </c>
      <c r="AF4064" s="8" t="s">
        <v>25767</v>
      </c>
      <c r="AG4064" s="8" t="s">
        <v>8704</v>
      </c>
      <c r="AH4064" s="8" t="s">
        <v>194</v>
      </c>
      <c r="AI4064" s="8" t="s">
        <v>233</v>
      </c>
      <c r="AJ4064" s="8"/>
      <c r="AK4064" s="8" t="s">
        <v>2971</v>
      </c>
      <c r="AL4064" s="8" t="s">
        <v>25768</v>
      </c>
      <c r="AM4064" s="8" t="s">
        <v>2152</v>
      </c>
      <c r="AN4064" s="8" t="s">
        <v>25769</v>
      </c>
      <c r="AO4064" s="8" t="s">
        <v>23453</v>
      </c>
      <c r="AP4064" s="29" t="s">
        <v>25767</v>
      </c>
      <c r="AQ4064" s="11">
        <v>2140.0</v>
      </c>
    </row>
    <row r="4065">
      <c r="A4065" s="8" t="str">
        <f t="shared" si="1"/>
        <v>Alex Fee</v>
      </c>
      <c r="B4065" s="51" t="s">
        <v>25806</v>
      </c>
      <c r="C4065" s="51" t="s">
        <v>25180</v>
      </c>
      <c r="D4065" s="2" t="s">
        <v>8689</v>
      </c>
      <c r="E4065" s="8" t="s">
        <v>8396</v>
      </c>
      <c r="F4065" s="8" t="s">
        <v>3309</v>
      </c>
      <c r="G4065" s="51" t="s">
        <v>19294</v>
      </c>
      <c r="H4065" s="8" t="s">
        <v>25807</v>
      </c>
      <c r="I4065" s="8" t="s">
        <v>16957</v>
      </c>
      <c r="J4065" s="10">
        <v>3.2</v>
      </c>
      <c r="K4065" s="8" t="s">
        <v>25808</v>
      </c>
      <c r="L4065" s="8"/>
      <c r="M4065" s="8"/>
      <c r="N4065" s="51" t="s">
        <v>25809</v>
      </c>
      <c r="O4065" s="51" t="s">
        <v>52</v>
      </c>
      <c r="P4065" s="51"/>
      <c r="Q4065" s="51"/>
      <c r="R4065" s="51" t="s">
        <v>766</v>
      </c>
      <c r="S4065" s="51" t="s">
        <v>25810</v>
      </c>
      <c r="T4065" s="11" t="str">
        <f t="shared" si="2"/>
        <v>Alex Fee</v>
      </c>
      <c r="U4065" s="51" t="s">
        <v>412</v>
      </c>
      <c r="V4065" s="51"/>
      <c r="W4065" s="51"/>
      <c r="X4065" s="94" t="s">
        <v>25811</v>
      </c>
      <c r="Y4065" s="51" t="s">
        <v>60</v>
      </c>
      <c r="Z4065" s="51" t="s">
        <v>60</v>
      </c>
      <c r="AA4065" s="51" t="s">
        <v>60</v>
      </c>
      <c r="AB4065" s="56" t="s">
        <v>13895</v>
      </c>
      <c r="AC4065" s="51" t="s">
        <v>60</v>
      </c>
      <c r="AD4065" s="51" t="s">
        <v>60</v>
      </c>
      <c r="AE4065" s="51" t="s">
        <v>13888</v>
      </c>
      <c r="AF4065" s="8" t="s">
        <v>25812</v>
      </c>
      <c r="AG4065" s="8" t="s">
        <v>8704</v>
      </c>
      <c r="AH4065" s="8" t="s">
        <v>194</v>
      </c>
      <c r="AI4065" s="8" t="s">
        <v>233</v>
      </c>
      <c r="AJ4065" s="8"/>
      <c r="AK4065" s="8" t="s">
        <v>948</v>
      </c>
      <c r="AL4065" s="8" t="s">
        <v>25813</v>
      </c>
      <c r="AM4065" s="8" t="s">
        <v>197</v>
      </c>
      <c r="AN4065" s="8" t="s">
        <v>25814</v>
      </c>
      <c r="AO4065" s="8" t="s">
        <v>22657</v>
      </c>
      <c r="AP4065" s="29" t="s">
        <v>25812</v>
      </c>
      <c r="AQ4065" s="11">
        <v>1140.0</v>
      </c>
    </row>
    <row r="4066">
      <c r="A4066" s="8" t="str">
        <f t="shared" si="1"/>
        <v>Hannah Jones</v>
      </c>
      <c r="B4066" s="51" t="s">
        <v>25806</v>
      </c>
      <c r="C4066" s="51" t="s">
        <v>25180</v>
      </c>
      <c r="D4066" s="2" t="s">
        <v>8689</v>
      </c>
      <c r="E4066" s="8" t="s">
        <v>8396</v>
      </c>
      <c r="F4066" s="8" t="s">
        <v>3309</v>
      </c>
      <c r="G4066" s="51" t="s">
        <v>19294</v>
      </c>
      <c r="H4066" s="8" t="s">
        <v>25807</v>
      </c>
      <c r="I4066" s="8" t="s">
        <v>16957</v>
      </c>
      <c r="J4066" s="10">
        <v>3.2</v>
      </c>
      <c r="K4066" s="8" t="s">
        <v>25808</v>
      </c>
      <c r="L4066" s="8"/>
      <c r="M4066" s="8"/>
      <c r="N4066" s="51" t="s">
        <v>25815</v>
      </c>
      <c r="O4066" s="51" t="s">
        <v>52</v>
      </c>
      <c r="P4066" s="51"/>
      <c r="Q4066" s="51"/>
      <c r="R4066" s="51" t="s">
        <v>104</v>
      </c>
      <c r="S4066" s="51" t="s">
        <v>1937</v>
      </c>
      <c r="T4066" s="11" t="str">
        <f t="shared" si="2"/>
        <v>Hannah Jones</v>
      </c>
      <c r="U4066" s="51" t="s">
        <v>76</v>
      </c>
      <c r="V4066" s="51" t="s">
        <v>25816</v>
      </c>
      <c r="W4066" s="51"/>
      <c r="X4066" s="51" t="s">
        <v>25811</v>
      </c>
      <c r="Y4066" s="51" t="s">
        <v>60</v>
      </c>
      <c r="Z4066" s="56" t="s">
        <v>25817</v>
      </c>
      <c r="AA4066" s="51" t="s">
        <v>60</v>
      </c>
      <c r="AB4066" s="56" t="s">
        <v>13895</v>
      </c>
      <c r="AC4066" s="51" t="s">
        <v>60</v>
      </c>
      <c r="AD4066" s="56" t="s">
        <v>25818</v>
      </c>
      <c r="AE4066" s="51" t="s">
        <v>13888</v>
      </c>
      <c r="AF4066" s="8" t="s">
        <v>25812</v>
      </c>
      <c r="AG4066" s="8" t="s">
        <v>8704</v>
      </c>
      <c r="AH4066" s="8" t="s">
        <v>194</v>
      </c>
      <c r="AI4066" s="8" t="s">
        <v>18832</v>
      </c>
      <c r="AJ4066" s="8"/>
      <c r="AK4066" s="8" t="s">
        <v>948</v>
      </c>
      <c r="AL4066" s="8" t="s">
        <v>25813</v>
      </c>
      <c r="AM4066" s="8" t="s">
        <v>197</v>
      </c>
      <c r="AN4066" s="8" t="s">
        <v>25814</v>
      </c>
      <c r="AO4066" s="8" t="s">
        <v>22657</v>
      </c>
      <c r="AP4066" s="29" t="s">
        <v>25812</v>
      </c>
      <c r="AQ4066" s="11">
        <v>1140.0</v>
      </c>
    </row>
    <row r="4067">
      <c r="A4067" s="8" t="str">
        <f t="shared" si="1"/>
        <v>Josh Cyrus</v>
      </c>
      <c r="B4067" s="51" t="s">
        <v>25806</v>
      </c>
      <c r="C4067" s="51" t="s">
        <v>25180</v>
      </c>
      <c r="D4067" s="2" t="s">
        <v>8689</v>
      </c>
      <c r="E4067" s="8" t="s">
        <v>8396</v>
      </c>
      <c r="F4067" s="8" t="s">
        <v>3309</v>
      </c>
      <c r="G4067" s="51" t="s">
        <v>19294</v>
      </c>
      <c r="H4067" s="8" t="s">
        <v>25807</v>
      </c>
      <c r="I4067" s="8" t="s">
        <v>16957</v>
      </c>
      <c r="J4067" s="10">
        <v>3.2</v>
      </c>
      <c r="K4067" s="8" t="s">
        <v>25808</v>
      </c>
      <c r="L4067" s="8"/>
      <c r="M4067" s="8"/>
      <c r="N4067" s="51" t="s">
        <v>25819</v>
      </c>
      <c r="O4067" s="51" t="s">
        <v>52</v>
      </c>
      <c r="P4067" s="51"/>
      <c r="Q4067" s="51"/>
      <c r="R4067" s="51" t="s">
        <v>268</v>
      </c>
      <c r="S4067" s="51" t="s">
        <v>25820</v>
      </c>
      <c r="T4067" s="11" t="str">
        <f t="shared" si="2"/>
        <v>Josh Cyrus</v>
      </c>
      <c r="U4067" s="51" t="s">
        <v>106</v>
      </c>
      <c r="V4067" s="51" t="s">
        <v>25821</v>
      </c>
      <c r="W4067" s="51" t="s">
        <v>25822</v>
      </c>
      <c r="X4067" s="94" t="s">
        <v>25811</v>
      </c>
      <c r="Y4067" s="51" t="s">
        <v>60</v>
      </c>
      <c r="Z4067" s="56" t="s">
        <v>25817</v>
      </c>
      <c r="AA4067" s="56" t="s">
        <v>25823</v>
      </c>
      <c r="AB4067" s="56" t="s">
        <v>13895</v>
      </c>
      <c r="AC4067" s="56" t="s">
        <v>25824</v>
      </c>
      <c r="AD4067" s="56" t="s">
        <v>25818</v>
      </c>
      <c r="AE4067" s="51" t="s">
        <v>13888</v>
      </c>
      <c r="AF4067" s="8" t="s">
        <v>25812</v>
      </c>
      <c r="AG4067" s="8" t="s">
        <v>8704</v>
      </c>
      <c r="AH4067" s="8" t="s">
        <v>194</v>
      </c>
      <c r="AI4067" s="8" t="s">
        <v>233</v>
      </c>
      <c r="AJ4067" s="8"/>
      <c r="AK4067" s="8" t="s">
        <v>948</v>
      </c>
      <c r="AL4067" s="8" t="s">
        <v>25813</v>
      </c>
      <c r="AM4067" s="8" t="s">
        <v>197</v>
      </c>
      <c r="AN4067" s="8" t="s">
        <v>25814</v>
      </c>
      <c r="AO4067" s="8" t="s">
        <v>22657</v>
      </c>
      <c r="AP4067" s="29" t="s">
        <v>25812</v>
      </c>
      <c r="AQ4067" s="11">
        <v>1140.0</v>
      </c>
    </row>
    <row r="4068">
      <c r="A4068" s="8" t="str">
        <f t="shared" si="1"/>
        <v>Ron Combs</v>
      </c>
      <c r="B4068" s="51" t="s">
        <v>25806</v>
      </c>
      <c r="C4068" s="51" t="s">
        <v>25180</v>
      </c>
      <c r="D4068" s="2" t="s">
        <v>8689</v>
      </c>
      <c r="E4068" s="8" t="s">
        <v>8396</v>
      </c>
      <c r="F4068" s="8" t="s">
        <v>3309</v>
      </c>
      <c r="G4068" s="51" t="s">
        <v>19294</v>
      </c>
      <c r="H4068" s="8" t="s">
        <v>25807</v>
      </c>
      <c r="I4068" s="8" t="s">
        <v>16957</v>
      </c>
      <c r="J4068" s="10">
        <v>3.2</v>
      </c>
      <c r="K4068" s="8" t="s">
        <v>25808</v>
      </c>
      <c r="L4068" s="8"/>
      <c r="M4068" s="8"/>
      <c r="N4068" s="51" t="s">
        <v>25825</v>
      </c>
      <c r="O4068" s="51" t="s">
        <v>52</v>
      </c>
      <c r="P4068" s="51"/>
      <c r="Q4068" s="51"/>
      <c r="R4068" s="51" t="s">
        <v>467</v>
      </c>
      <c r="S4068" s="51" t="s">
        <v>3975</v>
      </c>
      <c r="T4068" s="11" t="str">
        <f t="shared" si="2"/>
        <v>Ron Combs</v>
      </c>
      <c r="U4068" s="51" t="s">
        <v>106</v>
      </c>
      <c r="V4068" s="51" t="s">
        <v>25826</v>
      </c>
      <c r="W4068" s="51" t="s">
        <v>25827</v>
      </c>
      <c r="X4068" s="94" t="s">
        <v>25811</v>
      </c>
      <c r="Y4068" s="51" t="s">
        <v>60</v>
      </c>
      <c r="Z4068" s="51" t="s">
        <v>60</v>
      </c>
      <c r="AA4068" s="56" t="s">
        <v>25828</v>
      </c>
      <c r="AB4068" s="56" t="s">
        <v>13895</v>
      </c>
      <c r="AC4068" s="51" t="s">
        <v>60</v>
      </c>
      <c r="AD4068" s="51" t="s">
        <v>60</v>
      </c>
      <c r="AE4068" s="51" t="s">
        <v>13888</v>
      </c>
      <c r="AF4068" s="8" t="s">
        <v>25812</v>
      </c>
      <c r="AG4068" s="8" t="s">
        <v>8704</v>
      </c>
      <c r="AH4068" s="8" t="s">
        <v>194</v>
      </c>
      <c r="AI4068" s="8" t="s">
        <v>233</v>
      </c>
      <c r="AJ4068" s="8"/>
      <c r="AK4068" s="8" t="s">
        <v>948</v>
      </c>
      <c r="AL4068" s="8" t="s">
        <v>25813</v>
      </c>
      <c r="AM4068" s="8" t="s">
        <v>197</v>
      </c>
      <c r="AN4068" s="8" t="s">
        <v>25814</v>
      </c>
      <c r="AO4068" s="8" t="s">
        <v>22657</v>
      </c>
      <c r="AP4068" s="29" t="s">
        <v>25812</v>
      </c>
      <c r="AQ4068" s="11">
        <v>1140.0</v>
      </c>
    </row>
    <row r="4069">
      <c r="A4069" s="8" t="str">
        <f t="shared" si="1"/>
        <v>Tristen Durr</v>
      </c>
      <c r="B4069" s="51" t="s">
        <v>25806</v>
      </c>
      <c r="C4069" s="51" t="s">
        <v>25180</v>
      </c>
      <c r="D4069" s="2" t="s">
        <v>8689</v>
      </c>
      <c r="E4069" s="8" t="s">
        <v>8396</v>
      </c>
      <c r="F4069" s="8" t="s">
        <v>3309</v>
      </c>
      <c r="G4069" s="51" t="s">
        <v>19294</v>
      </c>
      <c r="H4069" s="8" t="s">
        <v>25807</v>
      </c>
      <c r="I4069" s="8" t="s">
        <v>16957</v>
      </c>
      <c r="J4069" s="10">
        <v>3.2</v>
      </c>
      <c r="K4069" s="8" t="s">
        <v>25808</v>
      </c>
      <c r="L4069" s="8"/>
      <c r="M4069" s="8"/>
      <c r="N4069" s="51" t="s">
        <v>25829</v>
      </c>
      <c r="O4069" s="51" t="s">
        <v>52</v>
      </c>
      <c r="P4069" s="51"/>
      <c r="Q4069" s="51"/>
      <c r="R4069" s="51" t="s">
        <v>25830</v>
      </c>
      <c r="S4069" s="51" t="s">
        <v>25831</v>
      </c>
      <c r="T4069" s="11" t="str">
        <f t="shared" si="2"/>
        <v>Tristen Durr</v>
      </c>
      <c r="U4069" s="51" t="s">
        <v>106</v>
      </c>
      <c r="V4069" s="51" t="s">
        <v>25832</v>
      </c>
      <c r="W4069" s="51" t="s">
        <v>25833</v>
      </c>
      <c r="X4069" s="94" t="s">
        <v>25811</v>
      </c>
      <c r="Y4069" s="51" t="s">
        <v>60</v>
      </c>
      <c r="Z4069" s="51" t="s">
        <v>60</v>
      </c>
      <c r="AA4069" s="56" t="s">
        <v>25834</v>
      </c>
      <c r="AB4069" s="56" t="s">
        <v>13895</v>
      </c>
      <c r="AC4069" s="51" t="s">
        <v>60</v>
      </c>
      <c r="AD4069" s="51" t="s">
        <v>60</v>
      </c>
      <c r="AE4069" s="51" t="s">
        <v>13888</v>
      </c>
      <c r="AF4069" s="8" t="s">
        <v>25812</v>
      </c>
      <c r="AG4069" s="8" t="s">
        <v>8704</v>
      </c>
      <c r="AH4069" s="8" t="s">
        <v>194</v>
      </c>
      <c r="AI4069" s="8" t="s">
        <v>233</v>
      </c>
      <c r="AJ4069" s="8"/>
      <c r="AK4069" s="8" t="s">
        <v>948</v>
      </c>
      <c r="AL4069" s="8" t="s">
        <v>25813</v>
      </c>
      <c r="AM4069" s="8" t="s">
        <v>197</v>
      </c>
      <c r="AN4069" s="8" t="s">
        <v>25814</v>
      </c>
      <c r="AO4069" s="8" t="s">
        <v>22657</v>
      </c>
      <c r="AP4069" s="29" t="s">
        <v>25812</v>
      </c>
      <c r="AQ4069" s="11">
        <v>1140.0</v>
      </c>
    </row>
    <row r="4070">
      <c r="A4070" s="8" t="str">
        <f t="shared" si="1"/>
        <v>Paris Hilliard</v>
      </c>
      <c r="B4070" s="51" t="s">
        <v>25835</v>
      </c>
      <c r="C4070" s="51" t="s">
        <v>20845</v>
      </c>
      <c r="D4070" s="2" t="s">
        <v>8689</v>
      </c>
      <c r="E4070" s="8" t="s">
        <v>4585</v>
      </c>
      <c r="F4070" s="8" t="s">
        <v>3309</v>
      </c>
      <c r="G4070" s="51" t="s">
        <v>19294</v>
      </c>
      <c r="H4070" s="8" t="s">
        <v>25836</v>
      </c>
      <c r="I4070" s="8" t="s">
        <v>16552</v>
      </c>
      <c r="J4070" s="10">
        <v>3.4</v>
      </c>
      <c r="K4070" s="8" t="s">
        <v>25837</v>
      </c>
      <c r="L4070" s="8"/>
      <c r="M4070" s="8" t="s">
        <v>25838</v>
      </c>
      <c r="N4070" s="51" t="s">
        <v>25839</v>
      </c>
      <c r="O4070" s="51" t="s">
        <v>52</v>
      </c>
      <c r="P4070" s="51"/>
      <c r="Q4070" s="51"/>
      <c r="R4070" s="51" t="s">
        <v>3077</v>
      </c>
      <c r="S4070" s="51" t="s">
        <v>25840</v>
      </c>
      <c r="T4070" s="11" t="str">
        <f t="shared" si="2"/>
        <v>Paris Hilliard</v>
      </c>
      <c r="U4070" s="51" t="s">
        <v>311</v>
      </c>
      <c r="V4070" s="51" t="s">
        <v>25841</v>
      </c>
      <c r="W4070" s="51" t="s">
        <v>25842</v>
      </c>
      <c r="X4070" s="94" t="s">
        <v>25843</v>
      </c>
      <c r="Y4070" s="51" t="s">
        <v>60</v>
      </c>
      <c r="Z4070" s="56" t="s">
        <v>25844</v>
      </c>
      <c r="AA4070" s="56" t="s">
        <v>25845</v>
      </c>
      <c r="AB4070" s="56" t="s">
        <v>25846</v>
      </c>
      <c r="AC4070" s="51" t="s">
        <v>60</v>
      </c>
      <c r="AD4070" s="56" t="s">
        <v>25847</v>
      </c>
      <c r="AE4070" s="51" t="s">
        <v>25848</v>
      </c>
      <c r="AF4070" s="8" t="s">
        <v>25849</v>
      </c>
      <c r="AG4070" s="8" t="s">
        <v>8704</v>
      </c>
      <c r="AH4070" s="8" t="s">
        <v>25850</v>
      </c>
      <c r="AI4070" s="8" t="s">
        <v>233</v>
      </c>
      <c r="AJ4070" s="8"/>
      <c r="AK4070" s="8"/>
      <c r="AL4070" s="8"/>
      <c r="AM4070" s="8"/>
      <c r="AN4070" s="8" t="s">
        <v>25851</v>
      </c>
      <c r="AO4070" s="8" t="s">
        <v>22657</v>
      </c>
      <c r="AP4070" s="29" t="s">
        <v>25849</v>
      </c>
      <c r="AQ4070" s="11">
        <v>1960.0</v>
      </c>
    </row>
    <row r="4071">
      <c r="A4071" s="8" t="str">
        <f t="shared" si="1"/>
        <v>Alexia Page-Boyd</v>
      </c>
      <c r="B4071" s="8" t="s">
        <v>25835</v>
      </c>
      <c r="C4071" s="51" t="s">
        <v>20845</v>
      </c>
      <c r="D4071" s="2" t="s">
        <v>8689</v>
      </c>
      <c r="E4071" s="8" t="s">
        <v>4585</v>
      </c>
      <c r="F4071" s="8" t="s">
        <v>3309</v>
      </c>
      <c r="G4071" s="51" t="s">
        <v>19294</v>
      </c>
      <c r="H4071" s="8" t="s">
        <v>25836</v>
      </c>
      <c r="I4071" s="8" t="s">
        <v>16552</v>
      </c>
      <c r="J4071" s="10">
        <v>3.4</v>
      </c>
      <c r="K4071" s="8" t="s">
        <v>25837</v>
      </c>
      <c r="L4071" s="8"/>
      <c r="M4071" s="8" t="s">
        <v>25838</v>
      </c>
      <c r="N4071" s="51" t="s">
        <v>25852</v>
      </c>
      <c r="O4071" s="57" t="s">
        <v>52</v>
      </c>
      <c r="P4071" s="51"/>
      <c r="Q4071" s="51"/>
      <c r="R4071" s="57" t="s">
        <v>25853</v>
      </c>
      <c r="S4071" s="57" t="s">
        <v>25854</v>
      </c>
      <c r="T4071" s="11" t="str">
        <f t="shared" si="2"/>
        <v>Alexia Page-Boyd</v>
      </c>
      <c r="U4071" s="57" t="s">
        <v>160</v>
      </c>
      <c r="V4071" s="51" t="s">
        <v>25855</v>
      </c>
      <c r="W4071" s="51"/>
      <c r="X4071" s="51" t="s">
        <v>25843</v>
      </c>
      <c r="Y4071" s="51" t="s">
        <v>60</v>
      </c>
      <c r="Z4071" s="56" t="s">
        <v>25844</v>
      </c>
      <c r="AA4071" s="51" t="s">
        <v>60</v>
      </c>
      <c r="AB4071" s="56" t="s">
        <v>25846</v>
      </c>
      <c r="AC4071" s="51" t="s">
        <v>60</v>
      </c>
      <c r="AD4071" s="56" t="s">
        <v>25847</v>
      </c>
      <c r="AE4071" s="51" t="s">
        <v>25848</v>
      </c>
      <c r="AF4071" s="8" t="s">
        <v>25849</v>
      </c>
      <c r="AG4071" s="8" t="s">
        <v>8704</v>
      </c>
      <c r="AH4071" s="8" t="s">
        <v>134</v>
      </c>
      <c r="AI4071" s="8" t="s">
        <v>233</v>
      </c>
      <c r="AJ4071" s="8"/>
      <c r="AK4071" s="8"/>
      <c r="AL4071" s="8"/>
      <c r="AM4071" s="8"/>
      <c r="AN4071" s="8" t="s">
        <v>25851</v>
      </c>
      <c r="AO4071" s="8" t="s">
        <v>22657</v>
      </c>
      <c r="AP4071" s="29" t="s">
        <v>25849</v>
      </c>
      <c r="AQ4071" s="11">
        <v>1960.0</v>
      </c>
    </row>
    <row r="4072">
      <c r="A4072" s="8" t="str">
        <f t="shared" si="1"/>
        <v>Jason Scott</v>
      </c>
      <c r="B4072" s="51" t="s">
        <v>25835</v>
      </c>
      <c r="C4072" s="51" t="s">
        <v>20845</v>
      </c>
      <c r="D4072" s="2" t="s">
        <v>8689</v>
      </c>
      <c r="E4072" s="8" t="s">
        <v>4585</v>
      </c>
      <c r="F4072" s="8" t="s">
        <v>3309</v>
      </c>
      <c r="G4072" s="51" t="s">
        <v>19294</v>
      </c>
      <c r="H4072" s="8" t="s">
        <v>25836</v>
      </c>
      <c r="I4072" s="8" t="s">
        <v>16552</v>
      </c>
      <c r="J4072" s="10">
        <v>3.4</v>
      </c>
      <c r="K4072" s="8" t="s">
        <v>25837</v>
      </c>
      <c r="L4072" s="8" t="s">
        <v>86</v>
      </c>
      <c r="M4072" s="8" t="s">
        <v>25838</v>
      </c>
      <c r="N4072" s="51" t="s">
        <v>25856</v>
      </c>
      <c r="O4072" s="51" t="s">
        <v>52</v>
      </c>
      <c r="P4072" s="51"/>
      <c r="Q4072" s="51"/>
      <c r="R4072" s="51" t="s">
        <v>1059</v>
      </c>
      <c r="S4072" s="51" t="s">
        <v>147</v>
      </c>
      <c r="T4072" s="11" t="str">
        <f t="shared" si="2"/>
        <v>Jason Scott</v>
      </c>
      <c r="U4072" s="51" t="s">
        <v>247</v>
      </c>
      <c r="V4072" s="51" t="s">
        <v>86</v>
      </c>
      <c r="W4072" s="51" t="s">
        <v>86</v>
      </c>
      <c r="X4072" s="51" t="s">
        <v>25843</v>
      </c>
      <c r="Y4072" s="51" t="s">
        <v>60</v>
      </c>
      <c r="Z4072" s="56" t="s">
        <v>25844</v>
      </c>
      <c r="AA4072" s="51" t="s">
        <v>60</v>
      </c>
      <c r="AB4072" s="56" t="s">
        <v>25846</v>
      </c>
      <c r="AC4072" s="51" t="s">
        <v>60</v>
      </c>
      <c r="AD4072" s="56" t="s">
        <v>25847</v>
      </c>
      <c r="AE4072" s="51" t="s">
        <v>25848</v>
      </c>
      <c r="AF4072" s="8" t="s">
        <v>25849</v>
      </c>
      <c r="AG4072" s="8" t="s">
        <v>8704</v>
      </c>
      <c r="AH4072" s="8" t="s">
        <v>134</v>
      </c>
      <c r="AI4072" s="8" t="s">
        <v>18832</v>
      </c>
      <c r="AJ4072" s="8" t="s">
        <v>86</v>
      </c>
      <c r="AK4072" s="8" t="s">
        <v>86</v>
      </c>
      <c r="AL4072" s="8" t="s">
        <v>86</v>
      </c>
      <c r="AM4072" s="8" t="s">
        <v>86</v>
      </c>
      <c r="AN4072" s="8" t="s">
        <v>25851</v>
      </c>
      <c r="AO4072" s="8" t="s">
        <v>22657</v>
      </c>
      <c r="AP4072" s="29" t="s">
        <v>25849</v>
      </c>
      <c r="AQ4072" s="11">
        <v>1960.0</v>
      </c>
    </row>
    <row r="4073">
      <c r="A4073" s="8" t="str">
        <f t="shared" si="1"/>
        <v>Josh Lynch</v>
      </c>
      <c r="B4073" s="51" t="s">
        <v>25835</v>
      </c>
      <c r="C4073" s="51" t="s">
        <v>20845</v>
      </c>
      <c r="D4073" s="2" t="s">
        <v>8689</v>
      </c>
      <c r="E4073" s="8" t="s">
        <v>4585</v>
      </c>
      <c r="F4073" s="8" t="s">
        <v>3309</v>
      </c>
      <c r="G4073" s="51" t="s">
        <v>19294</v>
      </c>
      <c r="H4073" s="8" t="s">
        <v>25836</v>
      </c>
      <c r="I4073" s="8" t="s">
        <v>16552</v>
      </c>
      <c r="J4073" s="10">
        <v>3.4</v>
      </c>
      <c r="K4073" s="8" t="s">
        <v>25837</v>
      </c>
      <c r="L4073" s="8"/>
      <c r="M4073" s="8" t="s">
        <v>25838</v>
      </c>
      <c r="N4073" s="51" t="s">
        <v>25857</v>
      </c>
      <c r="O4073" s="51" t="s">
        <v>52</v>
      </c>
      <c r="P4073" s="51"/>
      <c r="Q4073" s="51"/>
      <c r="R4073" s="51" t="s">
        <v>268</v>
      </c>
      <c r="S4073" s="51" t="s">
        <v>12692</v>
      </c>
      <c r="T4073" s="11" t="str">
        <f t="shared" si="2"/>
        <v>Josh Lynch</v>
      </c>
      <c r="U4073" s="13" t="s">
        <v>386</v>
      </c>
      <c r="V4073" s="57" t="s">
        <v>25858</v>
      </c>
      <c r="W4073" s="51"/>
      <c r="X4073" s="94" t="s">
        <v>25843</v>
      </c>
      <c r="Y4073" s="51" t="s">
        <v>60</v>
      </c>
      <c r="Z4073" s="56" t="s">
        <v>25844</v>
      </c>
      <c r="AA4073" s="51" t="s">
        <v>60</v>
      </c>
      <c r="AB4073" s="56" t="s">
        <v>25859</v>
      </c>
      <c r="AC4073" s="51" t="s">
        <v>60</v>
      </c>
      <c r="AD4073" s="56" t="s">
        <v>25847</v>
      </c>
      <c r="AE4073" s="51" t="s">
        <v>25848</v>
      </c>
      <c r="AF4073" s="8" t="s">
        <v>25849</v>
      </c>
      <c r="AG4073" s="8" t="s">
        <v>8704</v>
      </c>
      <c r="AH4073" s="8" t="s">
        <v>134</v>
      </c>
      <c r="AI4073" s="8" t="s">
        <v>233</v>
      </c>
      <c r="AJ4073" s="8"/>
      <c r="AK4073" s="8"/>
      <c r="AL4073" s="8"/>
      <c r="AM4073" s="8"/>
      <c r="AN4073" s="8" t="s">
        <v>25851</v>
      </c>
      <c r="AO4073" s="8" t="s">
        <v>22657</v>
      </c>
      <c r="AP4073" s="29" t="s">
        <v>25849</v>
      </c>
      <c r="AQ4073" s="11">
        <v>1960.0</v>
      </c>
    </row>
    <row r="4074">
      <c r="A4074" s="8" t="str">
        <f t="shared" si="1"/>
        <v>Chris Marco</v>
      </c>
      <c r="B4074" s="8" t="s">
        <v>25835</v>
      </c>
      <c r="C4074" s="51" t="s">
        <v>20845</v>
      </c>
      <c r="D4074" s="2" t="s">
        <v>8689</v>
      </c>
      <c r="E4074" s="8" t="s">
        <v>4585</v>
      </c>
      <c r="F4074" s="8" t="s">
        <v>3309</v>
      </c>
      <c r="G4074" s="51" t="s">
        <v>19294</v>
      </c>
      <c r="H4074" s="8" t="s">
        <v>25836</v>
      </c>
      <c r="I4074" s="8" t="s">
        <v>16552</v>
      </c>
      <c r="J4074" s="10">
        <v>3.4</v>
      </c>
      <c r="K4074" s="8" t="s">
        <v>25837</v>
      </c>
      <c r="L4074" s="8"/>
      <c r="M4074" s="8" t="s">
        <v>25838</v>
      </c>
      <c r="N4074" s="51" t="s">
        <v>25860</v>
      </c>
      <c r="O4074" s="57" t="s">
        <v>52</v>
      </c>
      <c r="P4074" s="51"/>
      <c r="Q4074" s="51"/>
      <c r="R4074" s="57" t="s">
        <v>791</v>
      </c>
      <c r="S4074" s="57" t="s">
        <v>10384</v>
      </c>
      <c r="T4074" s="11" t="str">
        <f t="shared" si="2"/>
        <v>Chris Marco</v>
      </c>
      <c r="U4074" s="57" t="s">
        <v>106</v>
      </c>
      <c r="V4074" s="57" t="s">
        <v>25861</v>
      </c>
      <c r="W4074" s="51"/>
      <c r="X4074" s="51" t="s">
        <v>25843</v>
      </c>
      <c r="Y4074" s="51" t="s">
        <v>60</v>
      </c>
      <c r="Z4074" s="56" t="s">
        <v>25844</v>
      </c>
      <c r="AA4074" s="51" t="s">
        <v>60</v>
      </c>
      <c r="AB4074" s="56" t="s">
        <v>25859</v>
      </c>
      <c r="AC4074" s="51" t="s">
        <v>60</v>
      </c>
      <c r="AD4074" s="56" t="s">
        <v>25847</v>
      </c>
      <c r="AE4074" s="51" t="s">
        <v>25848</v>
      </c>
      <c r="AF4074" s="8" t="s">
        <v>25849</v>
      </c>
      <c r="AG4074" s="8" t="s">
        <v>8704</v>
      </c>
      <c r="AH4074" s="8" t="s">
        <v>134</v>
      </c>
      <c r="AI4074" s="8" t="s">
        <v>18832</v>
      </c>
      <c r="AJ4074" s="8"/>
      <c r="AK4074" s="8"/>
      <c r="AL4074" s="8"/>
      <c r="AM4074" s="8"/>
      <c r="AN4074" s="8" t="s">
        <v>25851</v>
      </c>
      <c r="AO4074" s="8" t="s">
        <v>22663</v>
      </c>
      <c r="AP4074" s="29" t="s">
        <v>25849</v>
      </c>
      <c r="AQ4074" s="11">
        <v>1960.0</v>
      </c>
    </row>
    <row r="4075">
      <c r="A4075" s="8" t="str">
        <f t="shared" si="1"/>
        <v>Devin Geiger</v>
      </c>
      <c r="B4075" s="51" t="s">
        <v>25862</v>
      </c>
      <c r="C4075" s="51" t="s">
        <v>25863</v>
      </c>
      <c r="D4075" s="2" t="s">
        <v>9226</v>
      </c>
      <c r="E4075" s="8" t="s">
        <v>25864</v>
      </c>
      <c r="F4075" s="8" t="s">
        <v>936</v>
      </c>
      <c r="G4075" s="51" t="s">
        <v>19294</v>
      </c>
      <c r="H4075" s="8" t="s">
        <v>25865</v>
      </c>
      <c r="I4075" s="8" t="s">
        <v>16957</v>
      </c>
      <c r="J4075" s="10">
        <v>3.56</v>
      </c>
      <c r="K4075" s="8" t="s">
        <v>25866</v>
      </c>
      <c r="L4075" s="8"/>
      <c r="M4075" s="8"/>
      <c r="N4075" s="51" t="s">
        <v>25867</v>
      </c>
      <c r="O4075" s="51" t="s">
        <v>52</v>
      </c>
      <c r="P4075" s="51"/>
      <c r="Q4075" s="51"/>
      <c r="R4075" s="51" t="s">
        <v>1196</v>
      </c>
      <c r="S4075" s="51" t="s">
        <v>8314</v>
      </c>
      <c r="T4075" s="11" t="str">
        <f t="shared" si="2"/>
        <v>Devin Geiger</v>
      </c>
      <c r="U4075" s="51" t="s">
        <v>412</v>
      </c>
      <c r="V4075" s="51"/>
      <c r="W4075" s="51"/>
      <c r="X4075" s="94" t="s">
        <v>25868</v>
      </c>
      <c r="Y4075" s="51" t="s">
        <v>60</v>
      </c>
      <c r="Z4075" s="56" t="s">
        <v>25869</v>
      </c>
      <c r="AA4075" s="56" t="s">
        <v>25870</v>
      </c>
      <c r="AB4075" s="51" t="s">
        <v>60</v>
      </c>
      <c r="AC4075" s="51" t="s">
        <v>60</v>
      </c>
      <c r="AD4075" s="56" t="s">
        <v>25871</v>
      </c>
      <c r="AE4075" s="51" t="s">
        <v>25872</v>
      </c>
      <c r="AF4075" s="8" t="s">
        <v>25873</v>
      </c>
      <c r="AG4075" s="8" t="s">
        <v>9235</v>
      </c>
      <c r="AH4075" s="8" t="s">
        <v>25874</v>
      </c>
      <c r="AI4075" s="8" t="s">
        <v>233</v>
      </c>
      <c r="AJ4075" s="8"/>
      <c r="AK4075" s="8" t="s">
        <v>1157</v>
      </c>
      <c r="AL4075" s="8" t="s">
        <v>3461</v>
      </c>
      <c r="AM4075" s="8" t="s">
        <v>25875</v>
      </c>
      <c r="AN4075" s="8" t="s">
        <v>25876</v>
      </c>
      <c r="AO4075" s="8" t="s">
        <v>25877</v>
      </c>
      <c r="AP4075" s="29" t="s">
        <v>25873</v>
      </c>
      <c r="AQ4075" s="11">
        <v>2707.0</v>
      </c>
    </row>
    <row r="4076">
      <c r="A4076" s="8" t="str">
        <f t="shared" si="1"/>
        <v>Ethan Kassebaum</v>
      </c>
      <c r="B4076" s="8" t="s">
        <v>25862</v>
      </c>
      <c r="C4076" s="51" t="s">
        <v>25863</v>
      </c>
      <c r="D4076" s="9" t="s">
        <v>9226</v>
      </c>
      <c r="E4076" s="8" t="s">
        <v>25864</v>
      </c>
      <c r="F4076" s="8" t="s">
        <v>936</v>
      </c>
      <c r="G4076" s="8" t="s">
        <v>19294</v>
      </c>
      <c r="H4076" s="8" t="s">
        <v>25865</v>
      </c>
      <c r="I4076" s="8" t="s">
        <v>16957</v>
      </c>
      <c r="J4076" s="10">
        <v>3.56</v>
      </c>
      <c r="K4076" s="8" t="s">
        <v>25866</v>
      </c>
      <c r="L4076" s="8"/>
      <c r="M4076" s="8"/>
      <c r="N4076" s="8" t="s">
        <v>25878</v>
      </c>
      <c r="O4076" s="13" t="s">
        <v>52</v>
      </c>
      <c r="P4076" s="51"/>
      <c r="Q4076" s="51"/>
      <c r="R4076" s="13" t="s">
        <v>3839</v>
      </c>
      <c r="S4076" s="13" t="s">
        <v>25879</v>
      </c>
      <c r="T4076" s="11" t="str">
        <f t="shared" si="2"/>
        <v>Ethan Kassebaum</v>
      </c>
      <c r="U4076" s="13" t="s">
        <v>412</v>
      </c>
      <c r="V4076" s="8"/>
      <c r="W4076" s="8"/>
      <c r="X4076" s="8" t="s">
        <v>25868</v>
      </c>
      <c r="Y4076" s="51" t="s">
        <v>60</v>
      </c>
      <c r="Z4076" s="56" t="s">
        <v>25869</v>
      </c>
      <c r="AA4076" s="56" t="s">
        <v>25880</v>
      </c>
      <c r="AB4076" s="56" t="s">
        <v>25881</v>
      </c>
      <c r="AC4076" s="51" t="s">
        <v>60</v>
      </c>
      <c r="AD4076" s="56" t="s">
        <v>25871</v>
      </c>
      <c r="AE4076" s="8" t="s">
        <v>25872</v>
      </c>
      <c r="AF4076" s="8" t="s">
        <v>25873</v>
      </c>
      <c r="AG4076" s="8" t="s">
        <v>9235</v>
      </c>
      <c r="AH4076" s="8" t="s">
        <v>194</v>
      </c>
      <c r="AI4076" s="8" t="s">
        <v>18832</v>
      </c>
      <c r="AJ4076" s="8"/>
      <c r="AK4076" s="8" t="s">
        <v>1157</v>
      </c>
      <c r="AL4076" s="8" t="s">
        <v>3461</v>
      </c>
      <c r="AM4076" s="8" t="s">
        <v>25875</v>
      </c>
      <c r="AN4076" s="8" t="s">
        <v>25876</v>
      </c>
      <c r="AO4076" s="8" t="s">
        <v>25882</v>
      </c>
      <c r="AP4076" s="29" t="s">
        <v>25873</v>
      </c>
      <c r="AQ4076" s="11">
        <v>2707.0</v>
      </c>
    </row>
    <row r="4077">
      <c r="A4077" s="8" t="str">
        <f t="shared" si="1"/>
        <v>Vince Kinney</v>
      </c>
      <c r="B4077" s="8" t="s">
        <v>25862</v>
      </c>
      <c r="C4077" s="51" t="s">
        <v>25863</v>
      </c>
      <c r="D4077" s="9" t="s">
        <v>9226</v>
      </c>
      <c r="E4077" s="8" t="s">
        <v>25864</v>
      </c>
      <c r="F4077" s="8" t="s">
        <v>936</v>
      </c>
      <c r="G4077" s="8" t="s">
        <v>19294</v>
      </c>
      <c r="H4077" s="8" t="s">
        <v>25865</v>
      </c>
      <c r="I4077" s="8" t="s">
        <v>16957</v>
      </c>
      <c r="J4077" s="10">
        <v>3.56</v>
      </c>
      <c r="K4077" s="8" t="s">
        <v>25866</v>
      </c>
      <c r="L4077" s="8"/>
      <c r="M4077" s="8"/>
      <c r="N4077" s="8" t="s">
        <v>25883</v>
      </c>
      <c r="O4077" s="13" t="s">
        <v>52</v>
      </c>
      <c r="P4077" s="51"/>
      <c r="Q4077" s="51"/>
      <c r="R4077" s="13" t="s">
        <v>25462</v>
      </c>
      <c r="S4077" s="13" t="s">
        <v>25884</v>
      </c>
      <c r="T4077" s="11" t="str">
        <f t="shared" si="2"/>
        <v>Vince Kinney</v>
      </c>
      <c r="U4077" s="13" t="s">
        <v>412</v>
      </c>
      <c r="V4077" s="8"/>
      <c r="W4077" s="8"/>
      <c r="X4077" s="8" t="s">
        <v>25868</v>
      </c>
      <c r="Y4077" s="51" t="s">
        <v>60</v>
      </c>
      <c r="Z4077" s="56" t="s">
        <v>25869</v>
      </c>
      <c r="AA4077" s="51" t="s">
        <v>60</v>
      </c>
      <c r="AB4077" s="56" t="s">
        <v>25881</v>
      </c>
      <c r="AC4077" s="51" t="s">
        <v>60</v>
      </c>
      <c r="AD4077" s="56" t="s">
        <v>25871</v>
      </c>
      <c r="AE4077" s="8" t="s">
        <v>25872</v>
      </c>
      <c r="AF4077" s="8" t="s">
        <v>25873</v>
      </c>
      <c r="AG4077" s="8" t="s">
        <v>9235</v>
      </c>
      <c r="AH4077" s="8" t="s">
        <v>194</v>
      </c>
      <c r="AI4077" s="8" t="s">
        <v>18832</v>
      </c>
      <c r="AJ4077" s="8"/>
      <c r="AK4077" s="8" t="s">
        <v>1157</v>
      </c>
      <c r="AL4077" s="8" t="s">
        <v>3461</v>
      </c>
      <c r="AM4077" s="8" t="s">
        <v>25875</v>
      </c>
      <c r="AN4077" s="8" t="s">
        <v>25876</v>
      </c>
      <c r="AO4077" s="8" t="s">
        <v>25882</v>
      </c>
      <c r="AP4077" s="29" t="s">
        <v>25873</v>
      </c>
      <c r="AQ4077" s="11">
        <v>2707.0</v>
      </c>
    </row>
    <row r="4078">
      <c r="A4078" s="8" t="str">
        <f t="shared" si="1"/>
        <v>Todd Taylor</v>
      </c>
      <c r="B4078" s="51" t="s">
        <v>25862</v>
      </c>
      <c r="C4078" s="51" t="s">
        <v>25863</v>
      </c>
      <c r="D4078" s="2" t="s">
        <v>9226</v>
      </c>
      <c r="E4078" s="8" t="s">
        <v>25864</v>
      </c>
      <c r="F4078" s="8" t="s">
        <v>936</v>
      </c>
      <c r="G4078" s="51" t="s">
        <v>19294</v>
      </c>
      <c r="H4078" s="8" t="s">
        <v>25865</v>
      </c>
      <c r="I4078" s="8" t="s">
        <v>16957</v>
      </c>
      <c r="J4078" s="10">
        <v>3.56</v>
      </c>
      <c r="K4078" s="8" t="s">
        <v>25866</v>
      </c>
      <c r="L4078" s="8"/>
      <c r="M4078" s="8"/>
      <c r="N4078" s="51" t="s">
        <v>25885</v>
      </c>
      <c r="O4078" s="51" t="s">
        <v>52</v>
      </c>
      <c r="P4078" s="51"/>
      <c r="Q4078" s="51"/>
      <c r="R4078" s="51" t="s">
        <v>4891</v>
      </c>
      <c r="S4078" s="51" t="s">
        <v>518</v>
      </c>
      <c r="T4078" s="11" t="str">
        <f t="shared" si="2"/>
        <v>Todd Taylor</v>
      </c>
      <c r="U4078" s="51" t="s">
        <v>412</v>
      </c>
      <c r="V4078" s="51"/>
      <c r="W4078" s="51"/>
      <c r="X4078" s="94" t="s">
        <v>25868</v>
      </c>
      <c r="Y4078" s="51" t="s">
        <v>60</v>
      </c>
      <c r="Z4078" s="56" t="s">
        <v>25869</v>
      </c>
      <c r="AA4078" s="51" t="s">
        <v>60</v>
      </c>
      <c r="AB4078" s="51" t="s">
        <v>60</v>
      </c>
      <c r="AC4078" s="51" t="s">
        <v>60</v>
      </c>
      <c r="AD4078" s="56" t="s">
        <v>25871</v>
      </c>
      <c r="AE4078" s="51" t="s">
        <v>25872</v>
      </c>
      <c r="AF4078" s="8" t="s">
        <v>25873</v>
      </c>
      <c r="AG4078" s="8" t="s">
        <v>9235</v>
      </c>
      <c r="AH4078" s="8" t="s">
        <v>25874</v>
      </c>
      <c r="AI4078" s="8" t="s">
        <v>233</v>
      </c>
      <c r="AJ4078" s="8"/>
      <c r="AK4078" s="8" t="s">
        <v>1157</v>
      </c>
      <c r="AL4078" s="8" t="s">
        <v>3461</v>
      </c>
      <c r="AM4078" s="8" t="s">
        <v>25875</v>
      </c>
      <c r="AN4078" s="8" t="s">
        <v>25876</v>
      </c>
      <c r="AO4078" s="8" t="s">
        <v>25877</v>
      </c>
      <c r="AP4078" s="29" t="s">
        <v>25873</v>
      </c>
      <c r="AQ4078" s="11">
        <v>2707.0</v>
      </c>
    </row>
    <row r="4079">
      <c r="A4079" s="8" t="str">
        <f t="shared" si="1"/>
        <v>John Smith</v>
      </c>
      <c r="B4079" s="51" t="s">
        <v>25862</v>
      </c>
      <c r="C4079" s="51" t="s">
        <v>25863</v>
      </c>
      <c r="D4079" s="2" t="s">
        <v>9226</v>
      </c>
      <c r="E4079" s="8" t="s">
        <v>25864</v>
      </c>
      <c r="F4079" s="8" t="s">
        <v>936</v>
      </c>
      <c r="G4079" s="51" t="s">
        <v>19294</v>
      </c>
      <c r="H4079" s="8" t="s">
        <v>25865</v>
      </c>
      <c r="I4079" s="8" t="s">
        <v>16957</v>
      </c>
      <c r="J4079" s="10">
        <v>3.56</v>
      </c>
      <c r="K4079" s="8" t="s">
        <v>25866</v>
      </c>
      <c r="L4079" s="8"/>
      <c r="M4079" s="8"/>
      <c r="N4079" s="51" t="s">
        <v>25886</v>
      </c>
      <c r="O4079" s="51" t="s">
        <v>52</v>
      </c>
      <c r="P4079" s="51"/>
      <c r="Q4079" s="51"/>
      <c r="R4079" s="51" t="s">
        <v>1997</v>
      </c>
      <c r="S4079" s="51" t="s">
        <v>941</v>
      </c>
      <c r="T4079" s="11" t="str">
        <f t="shared" si="2"/>
        <v>John Smith</v>
      </c>
      <c r="U4079" s="51" t="s">
        <v>55</v>
      </c>
      <c r="V4079" s="51" t="s">
        <v>25887</v>
      </c>
      <c r="W4079" s="51" t="s">
        <v>25888</v>
      </c>
      <c r="X4079" s="94" t="s">
        <v>25868</v>
      </c>
      <c r="Y4079" s="51" t="s">
        <v>60</v>
      </c>
      <c r="Z4079" s="56" t="s">
        <v>25869</v>
      </c>
      <c r="AA4079" s="56" t="s">
        <v>25889</v>
      </c>
      <c r="AB4079" s="51" t="s">
        <v>60</v>
      </c>
      <c r="AC4079" s="56" t="s">
        <v>25890</v>
      </c>
      <c r="AD4079" s="56" t="s">
        <v>25871</v>
      </c>
      <c r="AE4079" s="51" t="s">
        <v>25872</v>
      </c>
      <c r="AF4079" s="8" t="s">
        <v>25873</v>
      </c>
      <c r="AG4079" s="8" t="s">
        <v>9235</v>
      </c>
      <c r="AH4079" s="8" t="s">
        <v>25891</v>
      </c>
      <c r="AI4079" s="8" t="s">
        <v>233</v>
      </c>
      <c r="AJ4079" s="8"/>
      <c r="AK4079" s="8" t="s">
        <v>1157</v>
      </c>
      <c r="AL4079" s="8" t="s">
        <v>3461</v>
      </c>
      <c r="AM4079" s="8" t="s">
        <v>25875</v>
      </c>
      <c r="AN4079" s="8" t="s">
        <v>25876</v>
      </c>
      <c r="AO4079" s="8" t="s">
        <v>25877</v>
      </c>
      <c r="AP4079" s="29" t="s">
        <v>25873</v>
      </c>
      <c r="AQ4079" s="11">
        <v>2707.0</v>
      </c>
    </row>
    <row r="4080">
      <c r="A4080" s="8" t="str">
        <f t="shared" si="1"/>
        <v>Mike Wilson</v>
      </c>
      <c r="B4080" s="51" t="s">
        <v>25862</v>
      </c>
      <c r="C4080" s="51" t="s">
        <v>25863</v>
      </c>
      <c r="D4080" s="2" t="s">
        <v>9226</v>
      </c>
      <c r="E4080" s="8" t="s">
        <v>25864</v>
      </c>
      <c r="F4080" s="8" t="s">
        <v>936</v>
      </c>
      <c r="G4080" s="51" t="s">
        <v>19294</v>
      </c>
      <c r="H4080" s="8" t="s">
        <v>25865</v>
      </c>
      <c r="I4080" s="8" t="s">
        <v>16957</v>
      </c>
      <c r="J4080" s="10">
        <v>3.56</v>
      </c>
      <c r="K4080" s="8" t="s">
        <v>25866</v>
      </c>
      <c r="L4080" s="8"/>
      <c r="M4080" s="8"/>
      <c r="N4080" s="51" t="s">
        <v>25892</v>
      </c>
      <c r="O4080" s="51" t="s">
        <v>52</v>
      </c>
      <c r="P4080" s="51"/>
      <c r="Q4080" s="51"/>
      <c r="R4080" s="51" t="s">
        <v>1237</v>
      </c>
      <c r="S4080" s="51" t="s">
        <v>3011</v>
      </c>
      <c r="T4080" s="11" t="str">
        <f t="shared" si="2"/>
        <v>Mike Wilson</v>
      </c>
      <c r="U4080" s="51" t="s">
        <v>106</v>
      </c>
      <c r="V4080" s="51" t="s">
        <v>25893</v>
      </c>
      <c r="W4080" s="51" t="s">
        <v>25894</v>
      </c>
      <c r="X4080" s="94" t="s">
        <v>25868</v>
      </c>
      <c r="Y4080" s="56" t="s">
        <v>25895</v>
      </c>
      <c r="Z4080" s="56" t="s">
        <v>25869</v>
      </c>
      <c r="AA4080" s="51" t="s">
        <v>60</v>
      </c>
      <c r="AB4080" s="51" t="s">
        <v>60</v>
      </c>
      <c r="AC4080" s="51" t="s">
        <v>60</v>
      </c>
      <c r="AD4080" s="56" t="s">
        <v>25871</v>
      </c>
      <c r="AE4080" s="51" t="s">
        <v>25872</v>
      </c>
      <c r="AF4080" s="8" t="s">
        <v>25873</v>
      </c>
      <c r="AG4080" s="8" t="s">
        <v>9235</v>
      </c>
      <c r="AH4080" s="8" t="s">
        <v>25896</v>
      </c>
      <c r="AI4080" s="8" t="s">
        <v>233</v>
      </c>
      <c r="AJ4080" s="8"/>
      <c r="AK4080" s="8" t="s">
        <v>1157</v>
      </c>
      <c r="AL4080" s="8" t="s">
        <v>3461</v>
      </c>
      <c r="AM4080" s="8" t="s">
        <v>25875</v>
      </c>
      <c r="AN4080" s="8" t="s">
        <v>25876</v>
      </c>
      <c r="AO4080" s="8" t="s">
        <v>25877</v>
      </c>
      <c r="AP4080" s="29" t="s">
        <v>25873</v>
      </c>
      <c r="AQ4080" s="11">
        <v>2707.0</v>
      </c>
    </row>
    <row r="4081">
      <c r="A4081" s="8" t="str">
        <f t="shared" si="1"/>
        <v>Bryant Quinn</v>
      </c>
      <c r="B4081" s="51" t="s">
        <v>25862</v>
      </c>
      <c r="C4081" s="51" t="s">
        <v>25863</v>
      </c>
      <c r="D4081" s="2" t="s">
        <v>9226</v>
      </c>
      <c r="E4081" s="8" t="s">
        <v>25864</v>
      </c>
      <c r="F4081" s="8" t="s">
        <v>936</v>
      </c>
      <c r="G4081" s="51" t="s">
        <v>19294</v>
      </c>
      <c r="H4081" s="8" t="s">
        <v>25865</v>
      </c>
      <c r="I4081" s="8" t="s">
        <v>16957</v>
      </c>
      <c r="J4081" s="10">
        <v>3.56</v>
      </c>
      <c r="K4081" s="8" t="s">
        <v>25866</v>
      </c>
      <c r="L4081" s="8"/>
      <c r="M4081" s="8"/>
      <c r="N4081" s="51" t="s">
        <v>25897</v>
      </c>
      <c r="O4081" s="51" t="s">
        <v>52</v>
      </c>
      <c r="P4081" s="51"/>
      <c r="Q4081" s="51"/>
      <c r="R4081" s="51" t="s">
        <v>2684</v>
      </c>
      <c r="S4081" s="51" t="s">
        <v>25898</v>
      </c>
      <c r="T4081" s="11" t="str">
        <f t="shared" si="2"/>
        <v>Bryant Quinn</v>
      </c>
      <c r="U4081" s="51" t="s">
        <v>80</v>
      </c>
      <c r="V4081" s="51" t="s">
        <v>25899</v>
      </c>
      <c r="W4081" s="51"/>
      <c r="X4081" s="94" t="s">
        <v>25868</v>
      </c>
      <c r="Y4081" s="51" t="s">
        <v>60</v>
      </c>
      <c r="Z4081" s="56" t="s">
        <v>25869</v>
      </c>
      <c r="AA4081" s="56" t="s">
        <v>25900</v>
      </c>
      <c r="AB4081" s="51" t="s">
        <v>60</v>
      </c>
      <c r="AC4081" s="51" t="s">
        <v>60</v>
      </c>
      <c r="AD4081" s="56" t="s">
        <v>25871</v>
      </c>
      <c r="AE4081" s="51" t="s">
        <v>25872</v>
      </c>
      <c r="AF4081" s="8" t="s">
        <v>25873</v>
      </c>
      <c r="AG4081" s="8" t="s">
        <v>9235</v>
      </c>
      <c r="AH4081" s="8" t="s">
        <v>25901</v>
      </c>
      <c r="AI4081" s="8" t="s">
        <v>233</v>
      </c>
      <c r="AJ4081" s="8"/>
      <c r="AK4081" s="8" t="s">
        <v>1157</v>
      </c>
      <c r="AL4081" s="8" t="s">
        <v>3461</v>
      </c>
      <c r="AM4081" s="8" t="s">
        <v>25875</v>
      </c>
      <c r="AN4081" s="8" t="s">
        <v>25876</v>
      </c>
      <c r="AO4081" s="8" t="s">
        <v>25877</v>
      </c>
      <c r="AP4081" s="29" t="s">
        <v>25873</v>
      </c>
      <c r="AQ4081" s="11">
        <v>2707.0</v>
      </c>
    </row>
    <row r="4082">
      <c r="A4082" s="8" t="str">
        <f t="shared" si="1"/>
        <v>Gabe Haberly</v>
      </c>
      <c r="B4082" s="51" t="s">
        <v>25862</v>
      </c>
      <c r="C4082" s="51" t="s">
        <v>25863</v>
      </c>
      <c r="D4082" s="2" t="s">
        <v>9226</v>
      </c>
      <c r="E4082" s="8" t="s">
        <v>25864</v>
      </c>
      <c r="F4082" s="8" t="s">
        <v>936</v>
      </c>
      <c r="G4082" s="51" t="s">
        <v>19294</v>
      </c>
      <c r="H4082" s="8" t="s">
        <v>25865</v>
      </c>
      <c r="I4082" s="8" t="s">
        <v>16957</v>
      </c>
      <c r="J4082" s="10">
        <v>3.56</v>
      </c>
      <c r="K4082" s="8" t="s">
        <v>25866</v>
      </c>
      <c r="L4082" s="8"/>
      <c r="M4082" s="8"/>
      <c r="N4082" s="51" t="s">
        <v>25902</v>
      </c>
      <c r="O4082" s="51" t="s">
        <v>52</v>
      </c>
      <c r="P4082" s="51"/>
      <c r="Q4082" s="51"/>
      <c r="R4082" s="51" t="s">
        <v>20632</v>
      </c>
      <c r="S4082" s="51" t="s">
        <v>25903</v>
      </c>
      <c r="T4082" s="11" t="str">
        <f t="shared" si="2"/>
        <v>Gabe Haberly</v>
      </c>
      <c r="U4082" s="51" t="s">
        <v>80</v>
      </c>
      <c r="V4082" s="51" t="s">
        <v>25904</v>
      </c>
      <c r="W4082" s="51"/>
      <c r="X4082" s="94" t="s">
        <v>25868</v>
      </c>
      <c r="Y4082" s="51" t="s">
        <v>60</v>
      </c>
      <c r="Z4082" s="56" t="s">
        <v>25869</v>
      </c>
      <c r="AA4082" s="56" t="s">
        <v>25905</v>
      </c>
      <c r="AB4082" s="51" t="s">
        <v>60</v>
      </c>
      <c r="AC4082" s="51" t="s">
        <v>60</v>
      </c>
      <c r="AD4082" s="56" t="s">
        <v>25871</v>
      </c>
      <c r="AE4082" s="51" t="s">
        <v>25872</v>
      </c>
      <c r="AF4082" s="8" t="s">
        <v>25873</v>
      </c>
      <c r="AG4082" s="8" t="s">
        <v>9235</v>
      </c>
      <c r="AH4082" s="8" t="s">
        <v>25906</v>
      </c>
      <c r="AI4082" s="8" t="s">
        <v>233</v>
      </c>
      <c r="AJ4082" s="8"/>
      <c r="AK4082" s="8" t="s">
        <v>1157</v>
      </c>
      <c r="AL4082" s="8" t="s">
        <v>3461</v>
      </c>
      <c r="AM4082" s="8" t="s">
        <v>25875</v>
      </c>
      <c r="AN4082" s="8" t="s">
        <v>25876</v>
      </c>
      <c r="AO4082" s="8" t="s">
        <v>25877</v>
      </c>
      <c r="AP4082" s="29" t="s">
        <v>25873</v>
      </c>
      <c r="AQ4082" s="11">
        <v>2707.0</v>
      </c>
    </row>
    <row r="4083">
      <c r="A4083" s="8" t="str">
        <f t="shared" si="1"/>
        <v>Alyssa Dent</v>
      </c>
      <c r="B4083" s="8" t="s">
        <v>25862</v>
      </c>
      <c r="C4083" s="51" t="s">
        <v>25863</v>
      </c>
      <c r="D4083" s="2" t="s">
        <v>9226</v>
      </c>
      <c r="E4083" s="8" t="s">
        <v>25864</v>
      </c>
      <c r="F4083" s="8" t="s">
        <v>936</v>
      </c>
      <c r="G4083" s="51" t="s">
        <v>19294</v>
      </c>
      <c r="H4083" s="8" t="s">
        <v>25865</v>
      </c>
      <c r="I4083" s="8" t="s">
        <v>16957</v>
      </c>
      <c r="J4083" s="10">
        <v>3.56</v>
      </c>
      <c r="K4083" s="8" t="s">
        <v>25866</v>
      </c>
      <c r="L4083" s="8"/>
      <c r="M4083" s="8"/>
      <c r="N4083" s="51" t="s">
        <v>25907</v>
      </c>
      <c r="O4083" s="57" t="s">
        <v>52</v>
      </c>
      <c r="P4083" s="51"/>
      <c r="Q4083" s="51"/>
      <c r="R4083" s="57" t="s">
        <v>2920</v>
      </c>
      <c r="S4083" s="57" t="s">
        <v>25908</v>
      </c>
      <c r="T4083" s="11" t="str">
        <f t="shared" si="2"/>
        <v>Alyssa Dent</v>
      </c>
      <c r="U4083" s="57" t="s">
        <v>80</v>
      </c>
      <c r="V4083" s="51"/>
      <c r="W4083" s="51"/>
      <c r="X4083" s="51" t="s">
        <v>25868</v>
      </c>
      <c r="Y4083" s="51" t="s">
        <v>60</v>
      </c>
      <c r="Z4083" s="56" t="s">
        <v>25869</v>
      </c>
      <c r="AA4083" s="51" t="s">
        <v>60</v>
      </c>
      <c r="AB4083" s="51" t="s">
        <v>60</v>
      </c>
      <c r="AC4083" s="51" t="s">
        <v>60</v>
      </c>
      <c r="AD4083" s="56" t="s">
        <v>25871</v>
      </c>
      <c r="AE4083" s="51" t="s">
        <v>25872</v>
      </c>
      <c r="AF4083" s="8" t="s">
        <v>25873</v>
      </c>
      <c r="AG4083" s="8" t="s">
        <v>9235</v>
      </c>
      <c r="AH4083" s="8" t="s">
        <v>194</v>
      </c>
      <c r="AI4083" s="8" t="s">
        <v>18832</v>
      </c>
      <c r="AJ4083" s="8"/>
      <c r="AK4083" s="8" t="s">
        <v>1157</v>
      </c>
      <c r="AL4083" s="8" t="s">
        <v>3461</v>
      </c>
      <c r="AM4083" s="8" t="s">
        <v>25875</v>
      </c>
      <c r="AN4083" s="8" t="s">
        <v>25876</v>
      </c>
      <c r="AO4083" s="8" t="s">
        <v>25882</v>
      </c>
      <c r="AP4083" s="29" t="s">
        <v>25873</v>
      </c>
      <c r="AQ4083" s="11">
        <v>2707.0</v>
      </c>
    </row>
    <row r="4084">
      <c r="A4084" s="8" t="str">
        <f t="shared" si="1"/>
        <v>Mandy Federici</v>
      </c>
      <c r="B4084" s="51" t="s">
        <v>25862</v>
      </c>
      <c r="C4084" s="51" t="s">
        <v>25863</v>
      </c>
      <c r="D4084" s="2" t="s">
        <v>9226</v>
      </c>
      <c r="E4084" s="8" t="s">
        <v>25864</v>
      </c>
      <c r="F4084" s="8" t="s">
        <v>936</v>
      </c>
      <c r="G4084" s="51" t="s">
        <v>19294</v>
      </c>
      <c r="H4084" s="8" t="s">
        <v>25865</v>
      </c>
      <c r="I4084" s="8" t="s">
        <v>16957</v>
      </c>
      <c r="J4084" s="10">
        <v>3.56</v>
      </c>
      <c r="K4084" s="8" t="s">
        <v>25866</v>
      </c>
      <c r="L4084" s="8"/>
      <c r="M4084" s="8"/>
      <c r="N4084" s="51" t="s">
        <v>25909</v>
      </c>
      <c r="O4084" s="51" t="s">
        <v>52</v>
      </c>
      <c r="P4084" s="51"/>
      <c r="Q4084" s="51"/>
      <c r="R4084" s="51" t="s">
        <v>25910</v>
      </c>
      <c r="S4084" s="51" t="s">
        <v>25911</v>
      </c>
      <c r="T4084" s="11" t="str">
        <f t="shared" si="2"/>
        <v>Mandy Federici</v>
      </c>
      <c r="U4084" s="51" t="s">
        <v>80</v>
      </c>
      <c r="V4084" s="51"/>
      <c r="W4084" s="51"/>
      <c r="X4084" s="94" t="s">
        <v>25868</v>
      </c>
      <c r="Y4084" s="51" t="s">
        <v>60</v>
      </c>
      <c r="Z4084" s="56" t="s">
        <v>25869</v>
      </c>
      <c r="AA4084" s="51" t="s">
        <v>60</v>
      </c>
      <c r="AB4084" s="51" t="s">
        <v>60</v>
      </c>
      <c r="AC4084" s="56" t="s">
        <v>25912</v>
      </c>
      <c r="AD4084" s="56" t="s">
        <v>25871</v>
      </c>
      <c r="AE4084" s="51" t="s">
        <v>25872</v>
      </c>
      <c r="AF4084" s="8" t="s">
        <v>25873</v>
      </c>
      <c r="AG4084" s="8" t="s">
        <v>9235</v>
      </c>
      <c r="AH4084" s="8" t="s">
        <v>25896</v>
      </c>
      <c r="AI4084" s="8" t="s">
        <v>233</v>
      </c>
      <c r="AJ4084" s="8"/>
      <c r="AK4084" s="8" t="s">
        <v>1157</v>
      </c>
      <c r="AL4084" s="8" t="s">
        <v>3461</v>
      </c>
      <c r="AM4084" s="8" t="s">
        <v>25875</v>
      </c>
      <c r="AN4084" s="8" t="s">
        <v>25876</v>
      </c>
      <c r="AO4084" s="8" t="s">
        <v>25877</v>
      </c>
      <c r="AP4084" s="29" t="s">
        <v>25873</v>
      </c>
      <c r="AQ4084" s="11">
        <v>2707.0</v>
      </c>
    </row>
    <row r="4085">
      <c r="A4085" s="8" t="str">
        <f t="shared" si="1"/>
        <v>Dawn Smith</v>
      </c>
      <c r="B4085" s="51" t="s">
        <v>25862</v>
      </c>
      <c r="C4085" s="51" t="s">
        <v>25863</v>
      </c>
      <c r="D4085" s="2" t="s">
        <v>9226</v>
      </c>
      <c r="E4085" s="8" t="s">
        <v>25864</v>
      </c>
      <c r="F4085" s="8" t="s">
        <v>936</v>
      </c>
      <c r="G4085" s="51" t="s">
        <v>19294</v>
      </c>
      <c r="H4085" s="8" t="s">
        <v>25865</v>
      </c>
      <c r="I4085" s="8" t="s">
        <v>16957</v>
      </c>
      <c r="J4085" s="10">
        <v>3.56</v>
      </c>
      <c r="K4085" s="8" t="s">
        <v>25866</v>
      </c>
      <c r="L4085" s="8"/>
      <c r="M4085" s="8"/>
      <c r="N4085" s="51" t="s">
        <v>25913</v>
      </c>
      <c r="O4085" s="51" t="s">
        <v>52</v>
      </c>
      <c r="P4085" s="51"/>
      <c r="Q4085" s="51"/>
      <c r="R4085" s="51" t="s">
        <v>19790</v>
      </c>
      <c r="S4085" s="51" t="s">
        <v>941</v>
      </c>
      <c r="T4085" s="11" t="str">
        <f t="shared" si="2"/>
        <v>Dawn Smith</v>
      </c>
      <c r="U4085" s="51" t="s">
        <v>80</v>
      </c>
      <c r="V4085" s="51"/>
      <c r="W4085" s="51"/>
      <c r="X4085" s="94" t="s">
        <v>25868</v>
      </c>
      <c r="Y4085" s="51" t="s">
        <v>60</v>
      </c>
      <c r="Z4085" s="56" t="s">
        <v>25869</v>
      </c>
      <c r="AA4085" s="51" t="s">
        <v>60</v>
      </c>
      <c r="AB4085" s="51" t="s">
        <v>60</v>
      </c>
      <c r="AC4085" s="51" t="s">
        <v>60</v>
      </c>
      <c r="AD4085" s="56" t="s">
        <v>25871</v>
      </c>
      <c r="AE4085" s="51" t="s">
        <v>25872</v>
      </c>
      <c r="AF4085" s="8" t="s">
        <v>25873</v>
      </c>
      <c r="AG4085" s="8" t="s">
        <v>9235</v>
      </c>
      <c r="AH4085" s="8" t="s">
        <v>25914</v>
      </c>
      <c r="AI4085" s="8" t="s">
        <v>233</v>
      </c>
      <c r="AJ4085" s="8"/>
      <c r="AK4085" s="8" t="s">
        <v>1157</v>
      </c>
      <c r="AL4085" s="8" t="s">
        <v>3461</v>
      </c>
      <c r="AM4085" s="8" t="s">
        <v>25875</v>
      </c>
      <c r="AN4085" s="8" t="s">
        <v>25876</v>
      </c>
      <c r="AO4085" s="8" t="s">
        <v>25877</v>
      </c>
      <c r="AP4085" s="29" t="s">
        <v>25873</v>
      </c>
      <c r="AQ4085" s="11">
        <v>2707.0</v>
      </c>
    </row>
    <row r="4086">
      <c r="A4086" s="8" t="str">
        <f t="shared" si="1"/>
        <v>Chris Reed</v>
      </c>
      <c r="B4086" s="8" t="s">
        <v>25915</v>
      </c>
      <c r="C4086" s="51" t="s">
        <v>25863</v>
      </c>
      <c r="D4086" s="2" t="s">
        <v>9226</v>
      </c>
      <c r="E4086" s="8" t="s">
        <v>9227</v>
      </c>
      <c r="F4086" s="8" t="s">
        <v>936</v>
      </c>
      <c r="G4086" s="51" t="s">
        <v>19294</v>
      </c>
      <c r="H4086" s="8" t="s">
        <v>25916</v>
      </c>
      <c r="I4086" s="8" t="s">
        <v>49</v>
      </c>
      <c r="J4086" s="10">
        <v>3.93</v>
      </c>
      <c r="K4086" s="8" t="s">
        <v>25917</v>
      </c>
      <c r="L4086" s="8"/>
      <c r="M4086" s="8" t="s">
        <v>19318</v>
      </c>
      <c r="N4086" s="51" t="s">
        <v>25918</v>
      </c>
      <c r="O4086" s="57" t="s">
        <v>52</v>
      </c>
      <c r="P4086" s="51"/>
      <c r="Q4086" s="51"/>
      <c r="R4086" s="57" t="s">
        <v>791</v>
      </c>
      <c r="S4086" s="57" t="s">
        <v>3777</v>
      </c>
      <c r="T4086" s="11" t="str">
        <f t="shared" si="2"/>
        <v>Chris Reed</v>
      </c>
      <c r="U4086" s="57" t="s">
        <v>55</v>
      </c>
      <c r="V4086" s="51" t="s">
        <v>25919</v>
      </c>
      <c r="W4086" s="57" t="s">
        <v>25920</v>
      </c>
      <c r="X4086" s="51" t="s">
        <v>25921</v>
      </c>
      <c r="Y4086" s="56" t="s">
        <v>25922</v>
      </c>
      <c r="Z4086" s="56" t="s">
        <v>25923</v>
      </c>
      <c r="AA4086" s="51" t="s">
        <v>60</v>
      </c>
      <c r="AB4086" s="56" t="s">
        <v>25924</v>
      </c>
      <c r="AC4086" s="56" t="s">
        <v>25925</v>
      </c>
      <c r="AD4086" s="56" t="s">
        <v>25926</v>
      </c>
      <c r="AE4086" s="51" t="s">
        <v>25927</v>
      </c>
      <c r="AF4086" s="8" t="s">
        <v>25928</v>
      </c>
      <c r="AG4086" s="8" t="s">
        <v>9235</v>
      </c>
      <c r="AH4086" s="8" t="s">
        <v>25929</v>
      </c>
      <c r="AI4086" s="8" t="s">
        <v>18832</v>
      </c>
      <c r="AJ4086" s="8"/>
      <c r="AK4086" s="8" t="s">
        <v>25930</v>
      </c>
      <c r="AL4086" s="8" t="s">
        <v>2229</v>
      </c>
      <c r="AM4086" s="8" t="s">
        <v>2671</v>
      </c>
      <c r="AN4086" s="8" t="s">
        <v>25931</v>
      </c>
      <c r="AO4086" s="8" t="s">
        <v>25932</v>
      </c>
      <c r="AP4086" s="29" t="s">
        <v>25928</v>
      </c>
      <c r="AQ4086" s="11">
        <v>2134.0</v>
      </c>
    </row>
    <row r="4087">
      <c r="A4087" s="8" t="str">
        <f t="shared" si="1"/>
        <v>Kyle Dreibelbis</v>
      </c>
      <c r="B4087" s="8" t="s">
        <v>25915</v>
      </c>
      <c r="C4087" s="51" t="s">
        <v>25863</v>
      </c>
      <c r="D4087" s="2" t="s">
        <v>9226</v>
      </c>
      <c r="E4087" s="8" t="s">
        <v>9227</v>
      </c>
      <c r="F4087" s="8" t="s">
        <v>936</v>
      </c>
      <c r="G4087" s="51" t="s">
        <v>19294</v>
      </c>
      <c r="H4087" s="8" t="s">
        <v>25916</v>
      </c>
      <c r="I4087" s="8" t="s">
        <v>49</v>
      </c>
      <c r="J4087" s="10">
        <v>3.93</v>
      </c>
      <c r="K4087" s="8" t="s">
        <v>25917</v>
      </c>
      <c r="L4087" s="8"/>
      <c r="M4087" s="8" t="s">
        <v>19318</v>
      </c>
      <c r="N4087" s="51" t="s">
        <v>25933</v>
      </c>
      <c r="O4087" s="57" t="s">
        <v>52</v>
      </c>
      <c r="P4087" s="51"/>
      <c r="Q4087" s="51"/>
      <c r="R4087" s="57" t="s">
        <v>1275</v>
      </c>
      <c r="S4087" s="57" t="s">
        <v>25934</v>
      </c>
      <c r="T4087" s="11" t="str">
        <f t="shared" si="2"/>
        <v>Kyle Dreibelbis</v>
      </c>
      <c r="U4087" s="57" t="s">
        <v>11277</v>
      </c>
      <c r="V4087" s="51" t="s">
        <v>25935</v>
      </c>
      <c r="W4087" s="51"/>
      <c r="X4087" s="51" t="s">
        <v>25921</v>
      </c>
      <c r="Y4087" s="51" t="s">
        <v>60</v>
      </c>
      <c r="Z4087" s="56" t="s">
        <v>25923</v>
      </c>
      <c r="AA4087" s="51" t="s">
        <v>60</v>
      </c>
      <c r="AB4087" s="56" t="s">
        <v>25924</v>
      </c>
      <c r="AC4087" s="51" t="s">
        <v>60</v>
      </c>
      <c r="AD4087" s="56" t="s">
        <v>25926</v>
      </c>
      <c r="AE4087" s="51" t="s">
        <v>25927</v>
      </c>
      <c r="AF4087" s="8" t="s">
        <v>25928</v>
      </c>
      <c r="AG4087" s="8" t="s">
        <v>9235</v>
      </c>
      <c r="AH4087" s="8" t="s">
        <v>25929</v>
      </c>
      <c r="AI4087" s="8" t="s">
        <v>233</v>
      </c>
      <c r="AJ4087" s="8"/>
      <c r="AK4087" s="8" t="s">
        <v>25930</v>
      </c>
      <c r="AL4087" s="8" t="s">
        <v>2229</v>
      </c>
      <c r="AM4087" s="8" t="s">
        <v>2671</v>
      </c>
      <c r="AN4087" s="8" t="s">
        <v>25931</v>
      </c>
      <c r="AO4087" s="8" t="s">
        <v>25936</v>
      </c>
      <c r="AP4087" s="29" t="s">
        <v>25928</v>
      </c>
      <c r="AQ4087" s="11">
        <v>2134.0</v>
      </c>
    </row>
    <row r="4088">
      <c r="A4088" s="8" t="str">
        <f t="shared" si="1"/>
        <v>Kyle Dreibelbis</v>
      </c>
      <c r="B4088" s="8" t="s">
        <v>25915</v>
      </c>
      <c r="C4088" s="51" t="s">
        <v>25863</v>
      </c>
      <c r="D4088" s="2" t="s">
        <v>9226</v>
      </c>
      <c r="E4088" s="8" t="s">
        <v>9227</v>
      </c>
      <c r="F4088" s="8" t="s">
        <v>936</v>
      </c>
      <c r="G4088" s="51" t="s">
        <v>19294</v>
      </c>
      <c r="H4088" s="8" t="s">
        <v>25916</v>
      </c>
      <c r="I4088" s="8" t="s">
        <v>49</v>
      </c>
      <c r="J4088" s="10">
        <v>3.93</v>
      </c>
      <c r="K4088" s="8" t="s">
        <v>25917</v>
      </c>
      <c r="L4088" s="8"/>
      <c r="M4088" s="8" t="s">
        <v>19318</v>
      </c>
      <c r="N4088" s="51" t="s">
        <v>25937</v>
      </c>
      <c r="O4088" s="57" t="s">
        <v>52</v>
      </c>
      <c r="P4088" s="51"/>
      <c r="Q4088" s="51"/>
      <c r="R4088" s="57" t="s">
        <v>1275</v>
      </c>
      <c r="S4088" s="57" t="s">
        <v>25934</v>
      </c>
      <c r="T4088" s="11" t="str">
        <f t="shared" si="2"/>
        <v>Kyle Dreibelbis</v>
      </c>
      <c r="U4088" s="57" t="s">
        <v>106</v>
      </c>
      <c r="V4088" s="51" t="s">
        <v>25938</v>
      </c>
      <c r="W4088" s="51"/>
      <c r="X4088" s="51" t="s">
        <v>25921</v>
      </c>
      <c r="Y4088" s="51" t="s">
        <v>60</v>
      </c>
      <c r="Z4088" s="56" t="s">
        <v>25923</v>
      </c>
      <c r="AA4088" s="51" t="s">
        <v>60</v>
      </c>
      <c r="AB4088" s="56" t="s">
        <v>25924</v>
      </c>
      <c r="AC4088" s="51" t="s">
        <v>60</v>
      </c>
      <c r="AD4088" s="56" t="s">
        <v>25926</v>
      </c>
      <c r="AE4088" s="51" t="s">
        <v>25927</v>
      </c>
      <c r="AF4088" s="8" t="s">
        <v>25928</v>
      </c>
      <c r="AG4088" s="8" t="s">
        <v>9235</v>
      </c>
      <c r="AH4088" s="8" t="s">
        <v>25929</v>
      </c>
      <c r="AI4088" s="8" t="s">
        <v>233</v>
      </c>
      <c r="AJ4088" s="8"/>
      <c r="AK4088" s="8" t="s">
        <v>25930</v>
      </c>
      <c r="AL4088" s="8" t="s">
        <v>2229</v>
      </c>
      <c r="AM4088" s="8" t="s">
        <v>2671</v>
      </c>
      <c r="AN4088" s="8" t="s">
        <v>25931</v>
      </c>
      <c r="AO4088" s="8" t="s">
        <v>25936</v>
      </c>
      <c r="AP4088" s="29" t="s">
        <v>25928</v>
      </c>
      <c r="AQ4088" s="11">
        <v>2134.0</v>
      </c>
    </row>
    <row r="4089">
      <c r="A4089" s="8" t="str">
        <f t="shared" si="1"/>
        <v>Sarai Seekamp</v>
      </c>
      <c r="B4089" s="51" t="s">
        <v>25915</v>
      </c>
      <c r="C4089" s="51" t="s">
        <v>25863</v>
      </c>
      <c r="D4089" s="2" t="s">
        <v>9226</v>
      </c>
      <c r="E4089" s="8" t="s">
        <v>9227</v>
      </c>
      <c r="F4089" s="8" t="s">
        <v>936</v>
      </c>
      <c r="G4089" s="51" t="s">
        <v>19294</v>
      </c>
      <c r="H4089" s="8" t="s">
        <v>25916</v>
      </c>
      <c r="I4089" s="8" t="s">
        <v>49</v>
      </c>
      <c r="J4089" s="10">
        <v>3.93</v>
      </c>
      <c r="K4089" s="8" t="s">
        <v>25917</v>
      </c>
      <c r="L4089" s="8"/>
      <c r="M4089" s="8" t="s">
        <v>19318</v>
      </c>
      <c r="N4089" s="51" t="s">
        <v>25939</v>
      </c>
      <c r="O4089" s="51" t="s">
        <v>52</v>
      </c>
      <c r="P4089" s="51" t="s">
        <v>3944</v>
      </c>
      <c r="Q4089" s="51"/>
      <c r="R4089" s="8" t="s">
        <v>25940</v>
      </c>
      <c r="S4089" s="8" t="s">
        <v>25941</v>
      </c>
      <c r="T4089" s="11" t="str">
        <f t="shared" si="2"/>
        <v>Sarai Seekamp</v>
      </c>
      <c r="U4089" s="8" t="s">
        <v>80</v>
      </c>
      <c r="V4089" s="51" t="s">
        <v>25942</v>
      </c>
      <c r="W4089" s="51"/>
      <c r="X4089" s="51" t="s">
        <v>25921</v>
      </c>
      <c r="Y4089" s="51" t="s">
        <v>60</v>
      </c>
      <c r="Z4089" s="56" t="s">
        <v>25923</v>
      </c>
      <c r="AA4089" s="51" t="s">
        <v>60</v>
      </c>
      <c r="AB4089" s="56" t="s">
        <v>25924</v>
      </c>
      <c r="AC4089" s="51" t="s">
        <v>60</v>
      </c>
      <c r="AD4089" s="56" t="s">
        <v>25926</v>
      </c>
      <c r="AE4089" s="51" t="s">
        <v>25927</v>
      </c>
      <c r="AF4089" s="8" t="s">
        <v>25928</v>
      </c>
      <c r="AG4089" s="8" t="s">
        <v>9235</v>
      </c>
      <c r="AH4089" s="8" t="s">
        <v>25929</v>
      </c>
      <c r="AI4089" s="8" t="s">
        <v>18832</v>
      </c>
      <c r="AJ4089" s="8"/>
      <c r="AK4089" s="8" t="s">
        <v>25930</v>
      </c>
      <c r="AL4089" s="8" t="s">
        <v>2229</v>
      </c>
      <c r="AM4089" s="8" t="s">
        <v>2671</v>
      </c>
      <c r="AN4089" s="8" t="s">
        <v>25931</v>
      </c>
      <c r="AO4089" s="8" t="s">
        <v>25936</v>
      </c>
      <c r="AP4089" s="29" t="s">
        <v>25928</v>
      </c>
      <c r="AQ4089" s="11">
        <v>2134.0</v>
      </c>
    </row>
    <row r="4090">
      <c r="A4090" s="8" t="str">
        <f t="shared" si="1"/>
        <v>Adam Riddle</v>
      </c>
      <c r="B4090" s="8" t="s">
        <v>25915</v>
      </c>
      <c r="C4090" s="51" t="s">
        <v>25863</v>
      </c>
      <c r="D4090" s="2" t="s">
        <v>9226</v>
      </c>
      <c r="E4090" s="8" t="s">
        <v>9227</v>
      </c>
      <c r="F4090" s="8" t="s">
        <v>936</v>
      </c>
      <c r="G4090" s="51" t="s">
        <v>19294</v>
      </c>
      <c r="H4090" s="8" t="s">
        <v>25916</v>
      </c>
      <c r="I4090" s="8" t="s">
        <v>49</v>
      </c>
      <c r="J4090" s="10">
        <v>3.93</v>
      </c>
      <c r="K4090" s="8" t="s">
        <v>25917</v>
      </c>
      <c r="L4090" s="8"/>
      <c r="M4090" s="8" t="s">
        <v>19318</v>
      </c>
      <c r="N4090" s="51" t="s">
        <v>25943</v>
      </c>
      <c r="O4090" s="57" t="s">
        <v>52</v>
      </c>
      <c r="P4090" s="51"/>
      <c r="Q4090" s="51"/>
      <c r="R4090" s="57" t="s">
        <v>513</v>
      </c>
      <c r="S4090" s="57" t="s">
        <v>25944</v>
      </c>
      <c r="T4090" s="11" t="str">
        <f t="shared" si="2"/>
        <v>Adam Riddle</v>
      </c>
      <c r="U4090" s="57" t="s">
        <v>80</v>
      </c>
      <c r="V4090" s="51" t="s">
        <v>25945</v>
      </c>
      <c r="W4090" s="51"/>
      <c r="X4090" s="51" t="s">
        <v>25921</v>
      </c>
      <c r="Y4090" s="51" t="s">
        <v>60</v>
      </c>
      <c r="Z4090" s="56" t="s">
        <v>25923</v>
      </c>
      <c r="AA4090" s="51" t="s">
        <v>60</v>
      </c>
      <c r="AB4090" s="56" t="s">
        <v>25924</v>
      </c>
      <c r="AC4090" s="51" t="s">
        <v>60</v>
      </c>
      <c r="AD4090" s="56" t="s">
        <v>25926</v>
      </c>
      <c r="AE4090" s="51" t="s">
        <v>25927</v>
      </c>
      <c r="AF4090" s="8" t="s">
        <v>25928</v>
      </c>
      <c r="AG4090" s="8" t="s">
        <v>9235</v>
      </c>
      <c r="AH4090" s="8" t="s">
        <v>25929</v>
      </c>
      <c r="AI4090" s="8" t="s">
        <v>233</v>
      </c>
      <c r="AJ4090" s="8"/>
      <c r="AK4090" s="8" t="s">
        <v>25930</v>
      </c>
      <c r="AL4090" s="8" t="s">
        <v>2229</v>
      </c>
      <c r="AM4090" s="8" t="s">
        <v>2671</v>
      </c>
      <c r="AN4090" s="8" t="s">
        <v>25931</v>
      </c>
      <c r="AO4090" s="8" t="s">
        <v>25936</v>
      </c>
      <c r="AP4090" s="29" t="s">
        <v>25928</v>
      </c>
      <c r="AQ4090" s="11">
        <v>2134.0</v>
      </c>
    </row>
    <row r="4091">
      <c r="A4091" s="8" t="str">
        <f t="shared" si="1"/>
        <v>Jordan Latt</v>
      </c>
      <c r="B4091" s="51" t="s">
        <v>25915</v>
      </c>
      <c r="C4091" s="51" t="s">
        <v>25863</v>
      </c>
      <c r="D4091" s="2" t="s">
        <v>9226</v>
      </c>
      <c r="E4091" s="8" t="s">
        <v>9227</v>
      </c>
      <c r="F4091" s="8" t="s">
        <v>936</v>
      </c>
      <c r="G4091" s="51" t="s">
        <v>19294</v>
      </c>
      <c r="H4091" s="8" t="s">
        <v>25916</v>
      </c>
      <c r="I4091" s="8" t="s">
        <v>49</v>
      </c>
      <c r="J4091" s="10">
        <v>3.93</v>
      </c>
      <c r="K4091" s="8" t="s">
        <v>25917</v>
      </c>
      <c r="L4091" s="8"/>
      <c r="M4091" s="8" t="s">
        <v>19318</v>
      </c>
      <c r="N4091" s="51" t="s">
        <v>25946</v>
      </c>
      <c r="O4091" s="51" t="s">
        <v>52</v>
      </c>
      <c r="P4091" s="51"/>
      <c r="Q4091" s="51"/>
      <c r="R4091" s="51" t="s">
        <v>1841</v>
      </c>
      <c r="S4091" s="51" t="s">
        <v>25947</v>
      </c>
      <c r="T4091" s="11" t="str">
        <f t="shared" si="2"/>
        <v>Jordan Latt</v>
      </c>
      <c r="U4091" s="57" t="s">
        <v>80</v>
      </c>
      <c r="V4091" s="51" t="s">
        <v>25948</v>
      </c>
      <c r="W4091" s="51"/>
      <c r="X4091" s="94" t="s">
        <v>25921</v>
      </c>
      <c r="Y4091" s="51" t="s">
        <v>60</v>
      </c>
      <c r="Z4091" s="56" t="s">
        <v>25923</v>
      </c>
      <c r="AA4091" s="51" t="s">
        <v>60</v>
      </c>
      <c r="AB4091" s="56" t="s">
        <v>25924</v>
      </c>
      <c r="AC4091" s="51" t="s">
        <v>60</v>
      </c>
      <c r="AD4091" s="56" t="s">
        <v>25926</v>
      </c>
      <c r="AE4091" s="51" t="s">
        <v>25927</v>
      </c>
      <c r="AF4091" s="8" t="s">
        <v>25928</v>
      </c>
      <c r="AG4091" s="8" t="s">
        <v>9235</v>
      </c>
      <c r="AH4091" s="8" t="s">
        <v>25949</v>
      </c>
      <c r="AI4091" s="8" t="s">
        <v>233</v>
      </c>
      <c r="AJ4091" s="8"/>
      <c r="AK4091" s="8" t="s">
        <v>25930</v>
      </c>
      <c r="AL4091" s="8" t="s">
        <v>2229</v>
      </c>
      <c r="AM4091" s="8" t="s">
        <v>2671</v>
      </c>
      <c r="AN4091" s="8" t="s">
        <v>25931</v>
      </c>
      <c r="AO4091" s="8" t="s">
        <v>25936</v>
      </c>
      <c r="AP4091" s="29" t="s">
        <v>25928</v>
      </c>
      <c r="AQ4091" s="11">
        <v>2134.0</v>
      </c>
    </row>
    <row r="4092">
      <c r="A4092" s="8" t="str">
        <f t="shared" si="1"/>
        <v>Macy O'Hara</v>
      </c>
      <c r="B4092" s="8" t="s">
        <v>25915</v>
      </c>
      <c r="C4092" s="51" t="s">
        <v>25863</v>
      </c>
      <c r="D4092" s="9" t="s">
        <v>9226</v>
      </c>
      <c r="E4092" s="8" t="s">
        <v>9227</v>
      </c>
      <c r="F4092" s="8" t="s">
        <v>936</v>
      </c>
      <c r="G4092" s="8" t="s">
        <v>19294</v>
      </c>
      <c r="H4092" s="8" t="s">
        <v>25916</v>
      </c>
      <c r="I4092" s="8" t="s">
        <v>49</v>
      </c>
      <c r="J4092" s="10">
        <v>3.93</v>
      </c>
      <c r="K4092" s="8" t="s">
        <v>25917</v>
      </c>
      <c r="L4092" s="8" t="s">
        <v>86</v>
      </c>
      <c r="M4092" s="8" t="s">
        <v>19318</v>
      </c>
      <c r="N4092" s="8" t="s">
        <v>25950</v>
      </c>
      <c r="O4092" s="8" t="s">
        <v>52</v>
      </c>
      <c r="P4092" s="51"/>
      <c r="Q4092" s="51"/>
      <c r="R4092" s="8" t="s">
        <v>25951</v>
      </c>
      <c r="S4092" s="8" t="s">
        <v>17431</v>
      </c>
      <c r="T4092" s="11" t="str">
        <f t="shared" si="2"/>
        <v>Macy O'Hara</v>
      </c>
      <c r="U4092" s="8" t="s">
        <v>80</v>
      </c>
      <c r="V4092" s="8" t="s">
        <v>25952</v>
      </c>
      <c r="W4092" s="8" t="s">
        <v>86</v>
      </c>
      <c r="X4092" s="8" t="s">
        <v>25921</v>
      </c>
      <c r="Y4092" s="51" t="s">
        <v>60</v>
      </c>
      <c r="Z4092" s="56" t="s">
        <v>25923</v>
      </c>
      <c r="AA4092" s="51" t="s">
        <v>60</v>
      </c>
      <c r="AB4092" s="56" t="s">
        <v>25924</v>
      </c>
      <c r="AC4092" s="51" t="s">
        <v>60</v>
      </c>
      <c r="AD4092" s="56" t="s">
        <v>25926</v>
      </c>
      <c r="AE4092" s="51" t="s">
        <v>25927</v>
      </c>
      <c r="AF4092" s="8" t="s">
        <v>25928</v>
      </c>
      <c r="AG4092" s="8" t="s">
        <v>9235</v>
      </c>
      <c r="AH4092" s="8" t="s">
        <v>25929</v>
      </c>
      <c r="AI4092" s="8" t="s">
        <v>18832</v>
      </c>
      <c r="AJ4092" s="8" t="s">
        <v>86</v>
      </c>
      <c r="AK4092" s="8" t="s">
        <v>25930</v>
      </c>
      <c r="AL4092" s="8" t="s">
        <v>2229</v>
      </c>
      <c r="AM4092" s="8" t="s">
        <v>2671</v>
      </c>
      <c r="AN4092" s="8" t="s">
        <v>422</v>
      </c>
      <c r="AO4092" s="8" t="s">
        <v>25936</v>
      </c>
      <c r="AP4092" s="29" t="s">
        <v>25928</v>
      </c>
      <c r="AQ4092" s="11">
        <v>2134.0</v>
      </c>
    </row>
    <row r="4093">
      <c r="A4093" s="8" t="str">
        <f t="shared" si="1"/>
        <v>Maddy Hubbs</v>
      </c>
      <c r="B4093" s="8" t="s">
        <v>25915</v>
      </c>
      <c r="C4093" s="51" t="s">
        <v>25863</v>
      </c>
      <c r="D4093" s="9" t="s">
        <v>9226</v>
      </c>
      <c r="E4093" s="8" t="s">
        <v>9227</v>
      </c>
      <c r="F4093" s="8" t="s">
        <v>936</v>
      </c>
      <c r="G4093" s="8" t="s">
        <v>19294</v>
      </c>
      <c r="H4093" s="8" t="s">
        <v>25916</v>
      </c>
      <c r="I4093" s="8" t="s">
        <v>49</v>
      </c>
      <c r="J4093" s="10">
        <v>3.93</v>
      </c>
      <c r="K4093" s="8" t="s">
        <v>25917</v>
      </c>
      <c r="L4093" s="8" t="s">
        <v>86</v>
      </c>
      <c r="M4093" s="8" t="s">
        <v>19318</v>
      </c>
      <c r="N4093" s="8" t="s">
        <v>25953</v>
      </c>
      <c r="O4093" s="8" t="s">
        <v>52</v>
      </c>
      <c r="P4093" s="51"/>
      <c r="Q4093" s="51"/>
      <c r="R4093" s="8" t="s">
        <v>25954</v>
      </c>
      <c r="S4093" s="8" t="s">
        <v>25955</v>
      </c>
      <c r="T4093" s="11" t="str">
        <f t="shared" si="2"/>
        <v>Maddy Hubbs</v>
      </c>
      <c r="U4093" s="8" t="s">
        <v>80</v>
      </c>
      <c r="V4093" s="8" t="s">
        <v>25956</v>
      </c>
      <c r="W4093" s="8" t="s">
        <v>86</v>
      </c>
      <c r="X4093" s="8" t="s">
        <v>25921</v>
      </c>
      <c r="Y4093" s="51" t="s">
        <v>60</v>
      </c>
      <c r="Z4093" s="56" t="s">
        <v>25923</v>
      </c>
      <c r="AA4093" s="51" t="s">
        <v>60</v>
      </c>
      <c r="AB4093" s="56" t="s">
        <v>25924</v>
      </c>
      <c r="AC4093" s="51" t="s">
        <v>60</v>
      </c>
      <c r="AD4093" s="56" t="s">
        <v>25926</v>
      </c>
      <c r="AE4093" s="51" t="s">
        <v>25927</v>
      </c>
      <c r="AF4093" s="8" t="s">
        <v>25928</v>
      </c>
      <c r="AG4093" s="8" t="s">
        <v>9235</v>
      </c>
      <c r="AH4093" s="8" t="s">
        <v>25929</v>
      </c>
      <c r="AI4093" s="8" t="s">
        <v>18832</v>
      </c>
      <c r="AJ4093" s="8" t="s">
        <v>86</v>
      </c>
      <c r="AK4093" s="8" t="s">
        <v>25930</v>
      </c>
      <c r="AL4093" s="8" t="s">
        <v>2229</v>
      </c>
      <c r="AM4093" s="8" t="s">
        <v>2671</v>
      </c>
      <c r="AN4093" s="8" t="s">
        <v>422</v>
      </c>
      <c r="AO4093" s="8" t="s">
        <v>25936</v>
      </c>
      <c r="AP4093" s="29" t="s">
        <v>25928</v>
      </c>
      <c r="AQ4093" s="11">
        <v>2134.0</v>
      </c>
    </row>
    <row r="4094">
      <c r="A4094" s="8" t="str">
        <f t="shared" si="1"/>
        <v>Travis Olson</v>
      </c>
      <c r="B4094" s="51" t="s">
        <v>25957</v>
      </c>
      <c r="C4094" s="51" t="s">
        <v>25863</v>
      </c>
      <c r="D4094" s="2" t="s">
        <v>9226</v>
      </c>
      <c r="E4094" s="8" t="s">
        <v>25958</v>
      </c>
      <c r="F4094" s="8" t="s">
        <v>936</v>
      </c>
      <c r="G4094" s="51" t="s">
        <v>19294</v>
      </c>
      <c r="H4094" s="8" t="s">
        <v>25959</v>
      </c>
      <c r="I4094" s="8" t="s">
        <v>18305</v>
      </c>
      <c r="J4094" s="10">
        <v>3.65</v>
      </c>
      <c r="K4094" s="8" t="s">
        <v>25960</v>
      </c>
      <c r="L4094" s="8"/>
      <c r="M4094" s="8" t="s">
        <v>23086</v>
      </c>
      <c r="N4094" s="51" t="s">
        <v>25961</v>
      </c>
      <c r="O4094" s="51" t="s">
        <v>52</v>
      </c>
      <c r="P4094" s="51"/>
      <c r="Q4094" s="51"/>
      <c r="R4094" s="51" t="s">
        <v>4317</v>
      </c>
      <c r="S4094" s="51" t="s">
        <v>1533</v>
      </c>
      <c r="T4094" s="11" t="str">
        <f t="shared" si="2"/>
        <v>Travis Olson</v>
      </c>
      <c r="U4094" s="51" t="s">
        <v>2105</v>
      </c>
      <c r="V4094" s="51" t="s">
        <v>25962</v>
      </c>
      <c r="W4094" s="51" t="s">
        <v>25963</v>
      </c>
      <c r="X4094" s="94" t="s">
        <v>25964</v>
      </c>
      <c r="Y4094" s="51" t="s">
        <v>60</v>
      </c>
      <c r="Z4094" s="56" t="s">
        <v>25965</v>
      </c>
      <c r="AA4094" s="56" t="s">
        <v>25966</v>
      </c>
      <c r="AB4094" s="56" t="s">
        <v>25967</v>
      </c>
      <c r="AC4094" s="51" t="s">
        <v>60</v>
      </c>
      <c r="AD4094" s="51" t="s">
        <v>60</v>
      </c>
      <c r="AE4094" s="51" t="s">
        <v>25968</v>
      </c>
      <c r="AF4094" s="8" t="s">
        <v>25969</v>
      </c>
      <c r="AG4094" s="8" t="s">
        <v>9235</v>
      </c>
      <c r="AH4094" s="8" t="s">
        <v>25970</v>
      </c>
      <c r="AI4094" s="8" t="s">
        <v>233</v>
      </c>
      <c r="AJ4094" s="8"/>
      <c r="AK4094" s="8" t="s">
        <v>7943</v>
      </c>
      <c r="AL4094" s="8" t="s">
        <v>235</v>
      </c>
      <c r="AM4094" s="8" t="s">
        <v>421</v>
      </c>
      <c r="AN4094" s="8" t="s">
        <v>25971</v>
      </c>
      <c r="AO4094" s="8" t="s">
        <v>25972</v>
      </c>
      <c r="AP4094" s="29" t="s">
        <v>25969</v>
      </c>
      <c r="AQ4094" s="11">
        <v>1632.0</v>
      </c>
    </row>
    <row r="4095">
      <c r="A4095" s="8" t="str">
        <f t="shared" si="1"/>
        <v>Dayson Tiogangco</v>
      </c>
      <c r="B4095" s="51" t="s">
        <v>25957</v>
      </c>
      <c r="C4095" s="51" t="s">
        <v>25863</v>
      </c>
      <c r="D4095" s="2" t="s">
        <v>9226</v>
      </c>
      <c r="E4095" s="8" t="s">
        <v>25958</v>
      </c>
      <c r="F4095" s="8" t="s">
        <v>936</v>
      </c>
      <c r="G4095" s="51" t="s">
        <v>19294</v>
      </c>
      <c r="H4095" s="8" t="s">
        <v>25959</v>
      </c>
      <c r="I4095" s="8" t="s">
        <v>18305</v>
      </c>
      <c r="J4095" s="10">
        <v>3.65</v>
      </c>
      <c r="K4095" s="8" t="s">
        <v>25960</v>
      </c>
      <c r="L4095" s="8"/>
      <c r="M4095" s="8" t="s">
        <v>23086</v>
      </c>
      <c r="N4095" s="51" t="s">
        <v>25973</v>
      </c>
      <c r="O4095" s="51" t="s">
        <v>52</v>
      </c>
      <c r="P4095" s="51"/>
      <c r="Q4095" s="51"/>
      <c r="R4095" s="51" t="s">
        <v>25974</v>
      </c>
      <c r="S4095" s="51" t="s">
        <v>25975</v>
      </c>
      <c r="T4095" s="11" t="str">
        <f t="shared" si="2"/>
        <v>Dayson Tiogangco</v>
      </c>
      <c r="U4095" s="51" t="s">
        <v>80</v>
      </c>
      <c r="V4095" s="51" t="s">
        <v>25976</v>
      </c>
      <c r="W4095" s="51" t="s">
        <v>25963</v>
      </c>
      <c r="X4095" s="94" t="s">
        <v>25964</v>
      </c>
      <c r="Y4095" s="51" t="s">
        <v>60</v>
      </c>
      <c r="Z4095" s="56" t="s">
        <v>25965</v>
      </c>
      <c r="AA4095" s="56" t="s">
        <v>25977</v>
      </c>
      <c r="AB4095" s="56" t="s">
        <v>25967</v>
      </c>
      <c r="AC4095" s="51" t="s">
        <v>60</v>
      </c>
      <c r="AD4095" s="51" t="s">
        <v>60</v>
      </c>
      <c r="AE4095" s="51" t="s">
        <v>25968</v>
      </c>
      <c r="AF4095" s="8" t="s">
        <v>25969</v>
      </c>
      <c r="AG4095" s="8" t="s">
        <v>9235</v>
      </c>
      <c r="AH4095" s="8" t="s">
        <v>25978</v>
      </c>
      <c r="AI4095" s="8" t="s">
        <v>233</v>
      </c>
      <c r="AJ4095" s="8"/>
      <c r="AK4095" s="8" t="s">
        <v>7943</v>
      </c>
      <c r="AL4095" s="8" t="s">
        <v>235</v>
      </c>
      <c r="AM4095" s="8" t="s">
        <v>421</v>
      </c>
      <c r="AN4095" s="8" t="s">
        <v>25971</v>
      </c>
      <c r="AO4095" s="8" t="s">
        <v>25972</v>
      </c>
      <c r="AP4095" s="29" t="s">
        <v>25969</v>
      </c>
      <c r="AQ4095" s="11">
        <v>1632.0</v>
      </c>
    </row>
    <row r="4096">
      <c r="A4096" s="8" t="str">
        <f t="shared" si="1"/>
        <v>Megan Johnson</v>
      </c>
      <c r="B4096" s="51" t="s">
        <v>25957</v>
      </c>
      <c r="C4096" s="51" t="s">
        <v>25863</v>
      </c>
      <c r="D4096" s="2" t="s">
        <v>9226</v>
      </c>
      <c r="E4096" s="8" t="s">
        <v>25958</v>
      </c>
      <c r="F4096" s="8" t="s">
        <v>936</v>
      </c>
      <c r="G4096" s="51" t="s">
        <v>19294</v>
      </c>
      <c r="H4096" s="8" t="s">
        <v>25959</v>
      </c>
      <c r="I4096" s="8" t="s">
        <v>18305</v>
      </c>
      <c r="J4096" s="10">
        <v>3.65</v>
      </c>
      <c r="K4096" s="8" t="s">
        <v>25960</v>
      </c>
      <c r="L4096" s="8"/>
      <c r="M4096" s="8" t="s">
        <v>23086</v>
      </c>
      <c r="N4096" s="51" t="s">
        <v>25979</v>
      </c>
      <c r="O4096" s="51" t="s">
        <v>52</v>
      </c>
      <c r="P4096" s="51"/>
      <c r="Q4096" s="51"/>
      <c r="R4096" s="51" t="s">
        <v>2190</v>
      </c>
      <c r="S4096" s="51" t="s">
        <v>678</v>
      </c>
      <c r="T4096" s="11" t="str">
        <f t="shared" si="2"/>
        <v>Megan Johnson</v>
      </c>
      <c r="U4096" s="51" t="s">
        <v>80</v>
      </c>
      <c r="V4096" s="51" t="s">
        <v>25980</v>
      </c>
      <c r="W4096" s="51" t="s">
        <v>25963</v>
      </c>
      <c r="X4096" s="94" t="s">
        <v>25964</v>
      </c>
      <c r="Y4096" s="51" t="s">
        <v>60</v>
      </c>
      <c r="Z4096" s="56" t="s">
        <v>25965</v>
      </c>
      <c r="AA4096" s="51" t="s">
        <v>60</v>
      </c>
      <c r="AB4096" s="56" t="s">
        <v>25967</v>
      </c>
      <c r="AC4096" s="51" t="s">
        <v>60</v>
      </c>
      <c r="AD4096" s="51" t="s">
        <v>60</v>
      </c>
      <c r="AE4096" s="51" t="s">
        <v>25968</v>
      </c>
      <c r="AF4096" s="8" t="s">
        <v>25969</v>
      </c>
      <c r="AG4096" s="8" t="s">
        <v>9235</v>
      </c>
      <c r="AH4096" s="8" t="s">
        <v>25981</v>
      </c>
      <c r="AI4096" s="8" t="s">
        <v>233</v>
      </c>
      <c r="AJ4096" s="8"/>
      <c r="AK4096" s="8" t="s">
        <v>7943</v>
      </c>
      <c r="AL4096" s="8" t="s">
        <v>235</v>
      </c>
      <c r="AM4096" s="8" t="s">
        <v>421</v>
      </c>
      <c r="AN4096" s="8" t="s">
        <v>25971</v>
      </c>
      <c r="AO4096" s="8" t="s">
        <v>25972</v>
      </c>
      <c r="AP4096" s="29" t="s">
        <v>25969</v>
      </c>
      <c r="AQ4096" s="11">
        <v>1632.0</v>
      </c>
    </row>
    <row r="4097">
      <c r="A4097" s="8" t="str">
        <f t="shared" si="1"/>
        <v>Morgan Slonaker</v>
      </c>
      <c r="B4097" s="8" t="s">
        <v>25957</v>
      </c>
      <c r="C4097" s="51" t="s">
        <v>25863</v>
      </c>
      <c r="D4097" s="2" t="s">
        <v>9226</v>
      </c>
      <c r="E4097" s="51" t="s">
        <v>25958</v>
      </c>
      <c r="F4097" s="51" t="s">
        <v>936</v>
      </c>
      <c r="G4097" s="51" t="s">
        <v>19294</v>
      </c>
      <c r="H4097" s="51" t="s">
        <v>25959</v>
      </c>
      <c r="I4097" s="59" t="s">
        <v>18305</v>
      </c>
      <c r="J4097" s="60">
        <v>3.65</v>
      </c>
      <c r="K4097" s="51" t="s">
        <v>25960</v>
      </c>
      <c r="L4097" s="51"/>
      <c r="M4097" s="51" t="s">
        <v>23086</v>
      </c>
      <c r="N4097" s="51" t="s">
        <v>25982</v>
      </c>
      <c r="O4097" s="51" t="s">
        <v>52</v>
      </c>
      <c r="P4097" s="51"/>
      <c r="Q4097" s="51"/>
      <c r="R4097" s="8" t="s">
        <v>2196</v>
      </c>
      <c r="S4097" s="8" t="s">
        <v>25983</v>
      </c>
      <c r="T4097" s="11" t="str">
        <f t="shared" si="2"/>
        <v>Morgan Slonaker</v>
      </c>
      <c r="U4097" s="51" t="s">
        <v>80</v>
      </c>
      <c r="V4097" s="51" t="s">
        <v>25984</v>
      </c>
      <c r="W4097" s="8"/>
      <c r="X4097" s="51" t="s">
        <v>25964</v>
      </c>
      <c r="Y4097" s="51" t="s">
        <v>60</v>
      </c>
      <c r="Z4097" s="56" t="s">
        <v>25965</v>
      </c>
      <c r="AA4097" s="51" t="s">
        <v>60</v>
      </c>
      <c r="AB4097" s="56" t="s">
        <v>25967</v>
      </c>
      <c r="AC4097" s="56" t="s">
        <v>25985</v>
      </c>
      <c r="AD4097" s="56" t="s">
        <v>25986</v>
      </c>
      <c r="AE4097" s="51" t="s">
        <v>25968</v>
      </c>
      <c r="AF4097" s="51" t="s">
        <v>25969</v>
      </c>
      <c r="AG4097" s="51" t="s">
        <v>9235</v>
      </c>
      <c r="AH4097" s="51" t="s">
        <v>232</v>
      </c>
      <c r="AI4097" s="59" t="s">
        <v>18832</v>
      </c>
      <c r="AJ4097" s="51"/>
      <c r="AK4097" s="59" t="s">
        <v>7943</v>
      </c>
      <c r="AL4097" s="59" t="s">
        <v>235</v>
      </c>
      <c r="AM4097" s="59" t="s">
        <v>421</v>
      </c>
      <c r="AN4097" s="59" t="s">
        <v>25971</v>
      </c>
      <c r="AO4097" s="59" t="s">
        <v>25987</v>
      </c>
      <c r="AP4097" s="67" t="s">
        <v>25969</v>
      </c>
      <c r="AQ4097" s="68">
        <v>1632.0</v>
      </c>
    </row>
    <row r="4098">
      <c r="A4098" s="8" t="str">
        <f t="shared" si="1"/>
        <v>Tramaine Payne</v>
      </c>
      <c r="B4098" s="51" t="s">
        <v>25957</v>
      </c>
      <c r="C4098" s="51" t="s">
        <v>25863</v>
      </c>
      <c r="D4098" s="2" t="s">
        <v>9226</v>
      </c>
      <c r="E4098" s="8" t="s">
        <v>25958</v>
      </c>
      <c r="F4098" s="8" t="s">
        <v>936</v>
      </c>
      <c r="G4098" s="51" t="s">
        <v>19294</v>
      </c>
      <c r="H4098" s="8" t="s">
        <v>25959</v>
      </c>
      <c r="I4098" s="8" t="s">
        <v>18305</v>
      </c>
      <c r="J4098" s="10">
        <v>3.65</v>
      </c>
      <c r="K4098" s="8" t="s">
        <v>25960</v>
      </c>
      <c r="L4098" s="8"/>
      <c r="M4098" s="8" t="s">
        <v>23086</v>
      </c>
      <c r="N4098" s="51" t="s">
        <v>25988</v>
      </c>
      <c r="O4098" s="51" t="s">
        <v>52</v>
      </c>
      <c r="P4098" s="51"/>
      <c r="Q4098" s="51"/>
      <c r="R4098" s="51" t="s">
        <v>5753</v>
      </c>
      <c r="S4098" s="51" t="s">
        <v>14548</v>
      </c>
      <c r="T4098" s="11" t="str">
        <f t="shared" si="2"/>
        <v>Tramaine Payne</v>
      </c>
      <c r="U4098" s="51" t="s">
        <v>80</v>
      </c>
      <c r="V4098" s="51" t="s">
        <v>25989</v>
      </c>
      <c r="W4098" s="51" t="s">
        <v>25963</v>
      </c>
      <c r="X4098" s="94" t="s">
        <v>25964</v>
      </c>
      <c r="Y4098" s="51" t="s">
        <v>60</v>
      </c>
      <c r="Z4098" s="56" t="s">
        <v>25965</v>
      </c>
      <c r="AA4098" s="56" t="s">
        <v>25990</v>
      </c>
      <c r="AB4098" s="56" t="s">
        <v>25967</v>
      </c>
      <c r="AC4098" s="56" t="s">
        <v>25991</v>
      </c>
      <c r="AD4098" s="51" t="s">
        <v>60</v>
      </c>
      <c r="AE4098" s="51" t="s">
        <v>25968</v>
      </c>
      <c r="AF4098" s="8" t="s">
        <v>25969</v>
      </c>
      <c r="AG4098" s="8" t="s">
        <v>9235</v>
      </c>
      <c r="AH4098" s="8" t="s">
        <v>25992</v>
      </c>
      <c r="AI4098" s="8" t="s">
        <v>233</v>
      </c>
      <c r="AJ4098" s="8"/>
      <c r="AK4098" s="8" t="s">
        <v>7943</v>
      </c>
      <c r="AL4098" s="8" t="s">
        <v>235</v>
      </c>
      <c r="AM4098" s="8" t="s">
        <v>421</v>
      </c>
      <c r="AN4098" s="8" t="s">
        <v>25971</v>
      </c>
      <c r="AO4098" s="8" t="s">
        <v>25972</v>
      </c>
      <c r="AP4098" s="29" t="s">
        <v>25969</v>
      </c>
      <c r="AQ4098" s="11">
        <v>1632.0</v>
      </c>
    </row>
    <row r="4099">
      <c r="A4099" s="8" t="str">
        <f t="shared" si="1"/>
        <v>Phil Johnson</v>
      </c>
      <c r="B4099" s="8" t="s">
        <v>25957</v>
      </c>
      <c r="C4099" s="51" t="s">
        <v>25863</v>
      </c>
      <c r="D4099" s="2" t="s">
        <v>9226</v>
      </c>
      <c r="E4099" s="51" t="s">
        <v>25958</v>
      </c>
      <c r="F4099" s="51" t="s">
        <v>936</v>
      </c>
      <c r="G4099" s="51" t="s">
        <v>19294</v>
      </c>
      <c r="H4099" s="51" t="s">
        <v>25959</v>
      </c>
      <c r="I4099" s="59" t="s">
        <v>18305</v>
      </c>
      <c r="J4099" s="60">
        <v>3.65</v>
      </c>
      <c r="K4099" s="51" t="s">
        <v>25960</v>
      </c>
      <c r="L4099" s="51"/>
      <c r="M4099" s="51" t="s">
        <v>23086</v>
      </c>
      <c r="N4099" s="51" t="s">
        <v>25993</v>
      </c>
      <c r="O4099" s="51" t="s">
        <v>52</v>
      </c>
      <c r="P4099" s="51"/>
      <c r="Q4099" s="51"/>
      <c r="R4099" s="51" t="s">
        <v>5432</v>
      </c>
      <c r="S4099" s="51" t="s">
        <v>678</v>
      </c>
      <c r="T4099" s="11" t="str">
        <f t="shared" si="2"/>
        <v>Phil Johnson</v>
      </c>
      <c r="U4099" s="51" t="s">
        <v>80</v>
      </c>
      <c r="V4099" s="51"/>
      <c r="W4099" s="51"/>
      <c r="X4099" s="51" t="s">
        <v>25964</v>
      </c>
      <c r="Y4099" s="51" t="s">
        <v>60</v>
      </c>
      <c r="Z4099" s="56" t="s">
        <v>25965</v>
      </c>
      <c r="AA4099" s="51" t="s">
        <v>60</v>
      </c>
      <c r="AB4099" s="56" t="s">
        <v>25967</v>
      </c>
      <c r="AC4099" s="51" t="s">
        <v>60</v>
      </c>
      <c r="AD4099" s="56" t="s">
        <v>25986</v>
      </c>
      <c r="AE4099" s="51" t="s">
        <v>25968</v>
      </c>
      <c r="AF4099" s="51" t="s">
        <v>25969</v>
      </c>
      <c r="AG4099" s="51" t="s">
        <v>9235</v>
      </c>
      <c r="AH4099" s="51" t="s">
        <v>232</v>
      </c>
      <c r="AI4099" s="59" t="s">
        <v>18832</v>
      </c>
      <c r="AJ4099" s="51"/>
      <c r="AK4099" s="59" t="s">
        <v>7943</v>
      </c>
      <c r="AL4099" s="59" t="s">
        <v>235</v>
      </c>
      <c r="AM4099" s="59" t="s">
        <v>421</v>
      </c>
      <c r="AN4099" s="59" t="s">
        <v>25971</v>
      </c>
      <c r="AO4099" s="59" t="s">
        <v>25987</v>
      </c>
      <c r="AP4099" s="67" t="s">
        <v>25969</v>
      </c>
      <c r="AQ4099" s="68">
        <v>1632.0</v>
      </c>
    </row>
    <row r="4100">
      <c r="A4100" s="8" t="str">
        <f t="shared" si="1"/>
        <v>AC Mike has been removed. </v>
      </c>
      <c r="B4100" s="51" t="s">
        <v>25957</v>
      </c>
      <c r="C4100" s="51" t="s">
        <v>25863</v>
      </c>
      <c r="D4100" s="2" t="s">
        <v>9226</v>
      </c>
      <c r="E4100" s="8" t="s">
        <v>25958</v>
      </c>
      <c r="F4100" s="8" t="s">
        <v>936</v>
      </c>
      <c r="G4100" s="51" t="s">
        <v>19294</v>
      </c>
      <c r="H4100" s="8" t="s">
        <v>25959</v>
      </c>
      <c r="I4100" s="8" t="s">
        <v>18305</v>
      </c>
      <c r="J4100" s="10">
        <v>3.65</v>
      </c>
      <c r="K4100" s="8" t="s">
        <v>25960</v>
      </c>
      <c r="L4100" s="8"/>
      <c r="M4100" s="8" t="s">
        <v>23086</v>
      </c>
      <c r="N4100" s="51" t="s">
        <v>25994</v>
      </c>
      <c r="O4100" s="51" t="s">
        <v>52</v>
      </c>
      <c r="P4100" s="51"/>
      <c r="Q4100" s="51" t="s">
        <v>277</v>
      </c>
      <c r="R4100" s="51" t="s">
        <v>25995</v>
      </c>
      <c r="S4100" s="51"/>
      <c r="T4100" s="11" t="str">
        <f t="shared" si="2"/>
        <v>AC Mike has been removed. </v>
      </c>
      <c r="U4100" s="51"/>
      <c r="V4100" s="51"/>
      <c r="W4100" s="51"/>
      <c r="X4100" s="94" t="s">
        <v>25964</v>
      </c>
      <c r="Y4100" s="51" t="s">
        <v>60</v>
      </c>
      <c r="Z4100" s="56" t="s">
        <v>25965</v>
      </c>
      <c r="AA4100" s="51" t="s">
        <v>60</v>
      </c>
      <c r="AB4100" s="56" t="s">
        <v>25967</v>
      </c>
      <c r="AC4100" s="56" t="s">
        <v>25996</v>
      </c>
      <c r="AD4100" s="51" t="s">
        <v>60</v>
      </c>
      <c r="AE4100" s="51" t="s">
        <v>25968</v>
      </c>
      <c r="AF4100" s="8" t="s">
        <v>25969</v>
      </c>
      <c r="AG4100" s="8" t="s">
        <v>9235</v>
      </c>
      <c r="AH4100" s="8" t="s">
        <v>25997</v>
      </c>
      <c r="AI4100" s="8" t="s">
        <v>233</v>
      </c>
      <c r="AJ4100" s="8"/>
      <c r="AK4100" s="8" t="s">
        <v>7943</v>
      </c>
      <c r="AL4100" s="8" t="s">
        <v>235</v>
      </c>
      <c r="AM4100" s="8" t="s">
        <v>421</v>
      </c>
      <c r="AN4100" s="8" t="s">
        <v>25971</v>
      </c>
      <c r="AO4100" s="8" t="s">
        <v>25972</v>
      </c>
      <c r="AP4100" s="29" t="s">
        <v>25969</v>
      </c>
      <c r="AQ4100" s="11">
        <v>1632.0</v>
      </c>
    </row>
    <row r="4101">
      <c r="A4101" s="8" t="str">
        <f t="shared" si="1"/>
        <v>AC Kalinda has been removed. </v>
      </c>
      <c r="B4101" s="51" t="s">
        <v>25957</v>
      </c>
      <c r="C4101" s="51" t="s">
        <v>25863</v>
      </c>
      <c r="D4101" s="2" t="s">
        <v>9226</v>
      </c>
      <c r="E4101" s="8" t="s">
        <v>25958</v>
      </c>
      <c r="F4101" s="8" t="s">
        <v>936</v>
      </c>
      <c r="G4101" s="51" t="s">
        <v>19294</v>
      </c>
      <c r="H4101" s="8" t="s">
        <v>25959</v>
      </c>
      <c r="I4101" s="8" t="s">
        <v>18305</v>
      </c>
      <c r="J4101" s="10">
        <v>3.65</v>
      </c>
      <c r="K4101" s="8" t="s">
        <v>25960</v>
      </c>
      <c r="L4101" s="8"/>
      <c r="M4101" s="8" t="s">
        <v>23086</v>
      </c>
      <c r="N4101" s="51" t="s">
        <v>25998</v>
      </c>
      <c r="O4101" s="51" t="s">
        <v>52</v>
      </c>
      <c r="P4101" s="51"/>
      <c r="Q4101" s="51" t="s">
        <v>277</v>
      </c>
      <c r="R4101" s="8" t="s">
        <v>25999</v>
      </c>
      <c r="S4101" s="8"/>
      <c r="T4101" s="11" t="str">
        <f t="shared" si="2"/>
        <v>AC Kalinda has been removed. </v>
      </c>
      <c r="U4101" s="8"/>
      <c r="V4101" s="51"/>
      <c r="W4101" s="51"/>
      <c r="X4101" s="51" t="s">
        <v>25964</v>
      </c>
      <c r="Y4101" s="51" t="s">
        <v>60</v>
      </c>
      <c r="Z4101" s="56" t="s">
        <v>25965</v>
      </c>
      <c r="AA4101" s="51" t="s">
        <v>60</v>
      </c>
      <c r="AB4101" s="56" t="s">
        <v>25967</v>
      </c>
      <c r="AC4101" s="51" t="s">
        <v>60</v>
      </c>
      <c r="AD4101" s="56" t="s">
        <v>25986</v>
      </c>
      <c r="AE4101" s="51" t="s">
        <v>25968</v>
      </c>
      <c r="AF4101" s="8" t="s">
        <v>25969</v>
      </c>
      <c r="AG4101" s="8" t="s">
        <v>9235</v>
      </c>
      <c r="AH4101" s="8" t="s">
        <v>232</v>
      </c>
      <c r="AI4101" s="8" t="s">
        <v>18832</v>
      </c>
      <c r="AJ4101" s="8"/>
      <c r="AK4101" s="8" t="s">
        <v>7943</v>
      </c>
      <c r="AL4101" s="8" t="s">
        <v>235</v>
      </c>
      <c r="AM4101" s="8" t="s">
        <v>421</v>
      </c>
      <c r="AN4101" s="8" t="s">
        <v>25971</v>
      </c>
      <c r="AO4101" s="8" t="s">
        <v>25972</v>
      </c>
      <c r="AP4101" s="29" t="s">
        <v>25969</v>
      </c>
      <c r="AQ4101" s="11">
        <v>1632.0</v>
      </c>
    </row>
    <row r="4102">
      <c r="A4102" s="8" t="str">
        <f t="shared" si="1"/>
        <v>Ryan Hunter-Simms</v>
      </c>
      <c r="B4102" s="51" t="s">
        <v>26000</v>
      </c>
      <c r="C4102" s="51" t="s">
        <v>25863</v>
      </c>
      <c r="D4102" s="2" t="s">
        <v>9226</v>
      </c>
      <c r="E4102" s="8" t="s">
        <v>26001</v>
      </c>
      <c r="F4102" s="8" t="s">
        <v>936</v>
      </c>
      <c r="G4102" s="51" t="s">
        <v>19294</v>
      </c>
      <c r="H4102" s="8" t="s">
        <v>26002</v>
      </c>
      <c r="I4102" s="8" t="s">
        <v>49</v>
      </c>
      <c r="J4102" s="10">
        <v>3.63</v>
      </c>
      <c r="K4102" s="8" t="s">
        <v>26003</v>
      </c>
      <c r="L4102" s="8"/>
      <c r="M4102" s="8"/>
      <c r="N4102" s="51" t="s">
        <v>26004</v>
      </c>
      <c r="O4102" s="51" t="s">
        <v>52</v>
      </c>
      <c r="P4102" s="51"/>
      <c r="Q4102" s="51"/>
      <c r="R4102" s="51" t="s">
        <v>927</v>
      </c>
      <c r="S4102" s="51" t="s">
        <v>26005</v>
      </c>
      <c r="T4102" s="11" t="str">
        <f t="shared" si="2"/>
        <v>Ryan Hunter-Simms</v>
      </c>
      <c r="U4102" s="51" t="s">
        <v>55</v>
      </c>
      <c r="V4102" s="51" t="s">
        <v>26006</v>
      </c>
      <c r="W4102" s="51" t="s">
        <v>26007</v>
      </c>
      <c r="X4102" s="94" t="s">
        <v>26008</v>
      </c>
      <c r="Y4102" s="56" t="s">
        <v>26009</v>
      </c>
      <c r="Z4102" s="51" t="s">
        <v>60</v>
      </c>
      <c r="AA4102" s="56" t="s">
        <v>26010</v>
      </c>
      <c r="AB4102" s="51" t="s">
        <v>60</v>
      </c>
      <c r="AC4102" s="56" t="s">
        <v>26011</v>
      </c>
      <c r="AD4102" s="56" t="s">
        <v>26012</v>
      </c>
      <c r="AE4102" s="51"/>
      <c r="AF4102" s="8" t="s">
        <v>26013</v>
      </c>
      <c r="AG4102" s="8" t="s">
        <v>9235</v>
      </c>
      <c r="AH4102" s="8" t="s">
        <v>26014</v>
      </c>
      <c r="AI4102" s="8" t="s">
        <v>233</v>
      </c>
      <c r="AJ4102" s="8"/>
      <c r="AK4102" s="8" t="s">
        <v>4944</v>
      </c>
      <c r="AL4102" s="8" t="s">
        <v>7943</v>
      </c>
      <c r="AM4102" s="8" t="s">
        <v>4014</v>
      </c>
      <c r="AN4102" s="8" t="s">
        <v>26015</v>
      </c>
      <c r="AO4102" s="8" t="s">
        <v>26016</v>
      </c>
      <c r="AP4102" s="29" t="s">
        <v>26013</v>
      </c>
      <c r="AQ4102" s="11">
        <v>1930.0</v>
      </c>
    </row>
    <row r="4103">
      <c r="A4103" s="8" t="str">
        <f t="shared" si="1"/>
        <v>Emily Sproul</v>
      </c>
      <c r="B4103" s="8" t="s">
        <v>26000</v>
      </c>
      <c r="C4103" s="51" t="s">
        <v>25863</v>
      </c>
      <c r="D4103" s="2" t="s">
        <v>9226</v>
      </c>
      <c r="E4103" s="8" t="s">
        <v>26001</v>
      </c>
      <c r="F4103" s="8" t="s">
        <v>936</v>
      </c>
      <c r="G4103" s="51" t="s">
        <v>19294</v>
      </c>
      <c r="H4103" s="8" t="s">
        <v>26002</v>
      </c>
      <c r="I4103" s="8" t="s">
        <v>49</v>
      </c>
      <c r="J4103" s="10">
        <v>3.63</v>
      </c>
      <c r="K4103" s="8" t="s">
        <v>26003</v>
      </c>
      <c r="L4103" s="8"/>
      <c r="M4103" s="8"/>
      <c r="N4103" s="51" t="s">
        <v>26017</v>
      </c>
      <c r="O4103" s="57" t="s">
        <v>52</v>
      </c>
      <c r="P4103" s="51"/>
      <c r="Q4103" s="51"/>
      <c r="R4103" s="57" t="s">
        <v>256</v>
      </c>
      <c r="S4103" s="57" t="s">
        <v>26018</v>
      </c>
      <c r="T4103" s="11" t="str">
        <f t="shared" si="2"/>
        <v>Emily Sproul</v>
      </c>
      <c r="U4103" s="57" t="s">
        <v>160</v>
      </c>
      <c r="V4103" s="51"/>
      <c r="W4103" s="51"/>
      <c r="X4103" s="51" t="s">
        <v>26008</v>
      </c>
      <c r="Y4103" s="51" t="s">
        <v>60</v>
      </c>
      <c r="Z4103" s="56" t="s">
        <v>26019</v>
      </c>
      <c r="AA4103" s="51" t="s">
        <v>60</v>
      </c>
      <c r="AB4103" s="56" t="s">
        <v>26020</v>
      </c>
      <c r="AC4103" s="56" t="s">
        <v>26021</v>
      </c>
      <c r="AD4103" s="56" t="s">
        <v>26012</v>
      </c>
      <c r="AE4103" s="51"/>
      <c r="AF4103" s="8" t="s">
        <v>26013</v>
      </c>
      <c r="AG4103" s="8" t="s">
        <v>9235</v>
      </c>
      <c r="AH4103" s="8" t="s">
        <v>194</v>
      </c>
      <c r="AI4103" s="8" t="s">
        <v>233</v>
      </c>
      <c r="AJ4103" s="8"/>
      <c r="AK4103" s="8" t="s">
        <v>4944</v>
      </c>
      <c r="AL4103" s="8" t="s">
        <v>7943</v>
      </c>
      <c r="AM4103" s="8" t="s">
        <v>4014</v>
      </c>
      <c r="AN4103" s="8" t="s">
        <v>26015</v>
      </c>
      <c r="AO4103" s="8" t="s">
        <v>26016</v>
      </c>
      <c r="AP4103" s="29" t="s">
        <v>26013</v>
      </c>
      <c r="AQ4103" s="11">
        <v>1930.0</v>
      </c>
    </row>
    <row r="4104">
      <c r="A4104" s="8" t="str">
        <f t="shared" si="1"/>
        <v>Kolby Nikolaisen</v>
      </c>
      <c r="B4104" s="8" t="s">
        <v>26000</v>
      </c>
      <c r="C4104" s="51" t="s">
        <v>25863</v>
      </c>
      <c r="D4104" s="2" t="s">
        <v>9226</v>
      </c>
      <c r="E4104" s="8" t="s">
        <v>26001</v>
      </c>
      <c r="F4104" s="8" t="s">
        <v>936</v>
      </c>
      <c r="G4104" s="51" t="s">
        <v>19294</v>
      </c>
      <c r="H4104" s="8" t="s">
        <v>26002</v>
      </c>
      <c r="I4104" s="8" t="s">
        <v>49</v>
      </c>
      <c r="J4104" s="10">
        <v>3.63</v>
      </c>
      <c r="K4104" s="8" t="s">
        <v>26003</v>
      </c>
      <c r="L4104" s="8"/>
      <c r="M4104" s="8"/>
      <c r="N4104" s="51" t="s">
        <v>26022</v>
      </c>
      <c r="O4104" s="57" t="s">
        <v>52</v>
      </c>
      <c r="P4104" s="51"/>
      <c r="Q4104" s="51"/>
      <c r="R4104" s="57" t="s">
        <v>26023</v>
      </c>
      <c r="S4104" s="57" t="s">
        <v>26024</v>
      </c>
      <c r="T4104" s="11" t="str">
        <f t="shared" si="2"/>
        <v>Kolby Nikolaisen</v>
      </c>
      <c r="U4104" s="57" t="s">
        <v>247</v>
      </c>
      <c r="V4104" s="51"/>
      <c r="W4104" s="51"/>
      <c r="X4104" s="51" t="s">
        <v>26008</v>
      </c>
      <c r="Y4104" s="51" t="s">
        <v>60</v>
      </c>
      <c r="Z4104" s="56" t="s">
        <v>26019</v>
      </c>
      <c r="AA4104" s="56" t="s">
        <v>26025</v>
      </c>
      <c r="AB4104" s="56" t="s">
        <v>26020</v>
      </c>
      <c r="AC4104" s="51" t="s">
        <v>60</v>
      </c>
      <c r="AD4104" s="56" t="s">
        <v>26012</v>
      </c>
      <c r="AE4104" s="51"/>
      <c r="AF4104" s="8" t="s">
        <v>26013</v>
      </c>
      <c r="AG4104" s="8" t="s">
        <v>9235</v>
      </c>
      <c r="AH4104" s="8" t="s">
        <v>194</v>
      </c>
      <c r="AI4104" s="8" t="s">
        <v>233</v>
      </c>
      <c r="AJ4104" s="8"/>
      <c r="AK4104" s="8" t="s">
        <v>4944</v>
      </c>
      <c r="AL4104" s="8" t="s">
        <v>7943</v>
      </c>
      <c r="AM4104" s="8" t="s">
        <v>4014</v>
      </c>
      <c r="AN4104" s="8" t="s">
        <v>26015</v>
      </c>
      <c r="AO4104" s="8" t="s">
        <v>26016</v>
      </c>
      <c r="AP4104" s="29" t="s">
        <v>26013</v>
      </c>
      <c r="AQ4104" s="11">
        <v>1930.0</v>
      </c>
    </row>
    <row r="4105">
      <c r="A4105" s="8" t="str">
        <f t="shared" si="1"/>
        <v>Riley Stewart</v>
      </c>
      <c r="B4105" s="8" t="s">
        <v>26000</v>
      </c>
      <c r="C4105" s="51" t="s">
        <v>25863</v>
      </c>
      <c r="D4105" s="2" t="s">
        <v>9226</v>
      </c>
      <c r="E4105" s="8" t="s">
        <v>26001</v>
      </c>
      <c r="F4105" s="8" t="s">
        <v>936</v>
      </c>
      <c r="G4105" s="51" t="s">
        <v>19294</v>
      </c>
      <c r="H4105" s="8" t="s">
        <v>26002</v>
      </c>
      <c r="I4105" s="8" t="s">
        <v>49</v>
      </c>
      <c r="J4105" s="10">
        <v>3.63</v>
      </c>
      <c r="K4105" s="8" t="s">
        <v>26003</v>
      </c>
      <c r="L4105" s="8"/>
      <c r="M4105" s="8"/>
      <c r="N4105" s="51" t="s">
        <v>26026</v>
      </c>
      <c r="O4105" s="57" t="s">
        <v>52</v>
      </c>
      <c r="P4105" s="51"/>
      <c r="Q4105" s="51"/>
      <c r="R4105" s="57" t="s">
        <v>324</v>
      </c>
      <c r="S4105" s="57" t="s">
        <v>8491</v>
      </c>
      <c r="T4105" s="11" t="str">
        <f t="shared" si="2"/>
        <v>Riley Stewart</v>
      </c>
      <c r="U4105" s="57" t="s">
        <v>106</v>
      </c>
      <c r="V4105" s="51" t="s">
        <v>26027</v>
      </c>
      <c r="W4105" s="51" t="s">
        <v>26028</v>
      </c>
      <c r="X4105" s="51" t="s">
        <v>26008</v>
      </c>
      <c r="Y4105" s="51" t="s">
        <v>60</v>
      </c>
      <c r="Z4105" s="56" t="s">
        <v>26019</v>
      </c>
      <c r="AA4105" s="51" t="s">
        <v>60</v>
      </c>
      <c r="AB4105" s="56" t="s">
        <v>26020</v>
      </c>
      <c r="AC4105" s="51" t="s">
        <v>60</v>
      </c>
      <c r="AD4105" s="56" t="s">
        <v>26012</v>
      </c>
      <c r="AE4105" s="51"/>
      <c r="AF4105" s="8" t="s">
        <v>26013</v>
      </c>
      <c r="AG4105" s="8" t="s">
        <v>9235</v>
      </c>
      <c r="AH4105" s="8" t="s">
        <v>194</v>
      </c>
      <c r="AI4105" s="8" t="s">
        <v>18832</v>
      </c>
      <c r="AJ4105" s="8"/>
      <c r="AK4105" s="8" t="s">
        <v>4944</v>
      </c>
      <c r="AL4105" s="8" t="s">
        <v>7943</v>
      </c>
      <c r="AM4105" s="8" t="s">
        <v>4014</v>
      </c>
      <c r="AN4105" s="8" t="s">
        <v>26015</v>
      </c>
      <c r="AO4105" s="8" t="s">
        <v>26029</v>
      </c>
      <c r="AP4105" s="29" t="s">
        <v>26013</v>
      </c>
      <c r="AQ4105" s="11">
        <v>1930.0</v>
      </c>
    </row>
    <row r="4106">
      <c r="A4106" s="8" t="str">
        <f t="shared" si="1"/>
        <v>MacKenzie Beeler</v>
      </c>
      <c r="B4106" s="51" t="s">
        <v>26000</v>
      </c>
      <c r="C4106" s="51" t="s">
        <v>25863</v>
      </c>
      <c r="D4106" s="2" t="s">
        <v>9226</v>
      </c>
      <c r="E4106" s="8" t="s">
        <v>26001</v>
      </c>
      <c r="F4106" s="8" t="s">
        <v>936</v>
      </c>
      <c r="G4106" s="51" t="s">
        <v>19294</v>
      </c>
      <c r="H4106" s="8" t="s">
        <v>26002</v>
      </c>
      <c r="I4106" s="8" t="s">
        <v>49</v>
      </c>
      <c r="J4106" s="10">
        <v>3.63</v>
      </c>
      <c r="K4106" s="8" t="s">
        <v>26003</v>
      </c>
      <c r="L4106" s="8"/>
      <c r="M4106" s="8"/>
      <c r="N4106" s="51" t="s">
        <v>26030</v>
      </c>
      <c r="O4106" s="51" t="s">
        <v>52</v>
      </c>
      <c r="P4106" s="51"/>
      <c r="Q4106" s="51"/>
      <c r="R4106" s="51" t="s">
        <v>26031</v>
      </c>
      <c r="S4106" s="51" t="s">
        <v>26032</v>
      </c>
      <c r="T4106" s="11" t="str">
        <f t="shared" si="2"/>
        <v>MacKenzie Beeler</v>
      </c>
      <c r="U4106" s="51" t="s">
        <v>80</v>
      </c>
      <c r="V4106" s="51" t="s">
        <v>26033</v>
      </c>
      <c r="W4106" s="57" t="s">
        <v>26034</v>
      </c>
      <c r="X4106" s="94" t="s">
        <v>26008</v>
      </c>
      <c r="Y4106" s="51" t="s">
        <v>60</v>
      </c>
      <c r="Z4106" s="51" t="s">
        <v>60</v>
      </c>
      <c r="AA4106" s="51" t="s">
        <v>60</v>
      </c>
      <c r="AB4106" s="56" t="s">
        <v>26020</v>
      </c>
      <c r="AC4106" s="51" t="s">
        <v>60</v>
      </c>
      <c r="AD4106" s="56" t="s">
        <v>26012</v>
      </c>
      <c r="AE4106" s="51"/>
      <c r="AF4106" s="8" t="s">
        <v>26013</v>
      </c>
      <c r="AG4106" s="8" t="s">
        <v>9235</v>
      </c>
      <c r="AH4106" s="8" t="s">
        <v>194</v>
      </c>
      <c r="AI4106" s="8" t="s">
        <v>233</v>
      </c>
      <c r="AJ4106" s="8"/>
      <c r="AK4106" s="8" t="s">
        <v>4944</v>
      </c>
      <c r="AL4106" s="8" t="s">
        <v>7943</v>
      </c>
      <c r="AM4106" s="8" t="s">
        <v>4014</v>
      </c>
      <c r="AN4106" s="8" t="s">
        <v>26015</v>
      </c>
      <c r="AO4106" s="8" t="s">
        <v>26016</v>
      </c>
      <c r="AP4106" s="29" t="s">
        <v>26013</v>
      </c>
      <c r="AQ4106" s="11">
        <v>1930.0</v>
      </c>
    </row>
    <row r="4107">
      <c r="A4107" s="8" t="str">
        <f t="shared" si="1"/>
        <v>Matt McGuirk</v>
      </c>
      <c r="B4107" s="51" t="s">
        <v>26035</v>
      </c>
      <c r="C4107" s="51" t="s">
        <v>25863</v>
      </c>
      <c r="D4107" s="2" t="s">
        <v>9226</v>
      </c>
      <c r="E4107" s="8" t="s">
        <v>22528</v>
      </c>
      <c r="F4107" s="8" t="s">
        <v>936</v>
      </c>
      <c r="G4107" s="51" t="s">
        <v>19294</v>
      </c>
      <c r="H4107" s="8" t="s">
        <v>26036</v>
      </c>
      <c r="I4107" s="8" t="s">
        <v>49</v>
      </c>
      <c r="J4107" s="10">
        <v>3.93</v>
      </c>
      <c r="K4107" s="8" t="s">
        <v>26037</v>
      </c>
      <c r="L4107" s="8"/>
      <c r="M4107" s="8" t="s">
        <v>26038</v>
      </c>
      <c r="N4107" s="51" t="s">
        <v>26039</v>
      </c>
      <c r="O4107" s="51" t="s">
        <v>52</v>
      </c>
      <c r="P4107" s="51"/>
      <c r="Q4107" s="51"/>
      <c r="R4107" s="51" t="s">
        <v>771</v>
      </c>
      <c r="S4107" s="51" t="s">
        <v>26040</v>
      </c>
      <c r="T4107" s="11" t="str">
        <f t="shared" si="2"/>
        <v>Matt McGuirk</v>
      </c>
      <c r="U4107" s="51" t="s">
        <v>55</v>
      </c>
      <c r="V4107" s="51" t="s">
        <v>26041</v>
      </c>
      <c r="W4107" s="51" t="s">
        <v>26042</v>
      </c>
      <c r="X4107" s="94" t="s">
        <v>26043</v>
      </c>
      <c r="Y4107" s="51" t="s">
        <v>60</v>
      </c>
      <c r="Z4107" s="56" t="s">
        <v>26044</v>
      </c>
      <c r="AA4107" s="51" t="s">
        <v>60</v>
      </c>
      <c r="AB4107" s="56" t="s">
        <v>26045</v>
      </c>
      <c r="AC4107" s="51" t="s">
        <v>60</v>
      </c>
      <c r="AD4107" s="51" t="s">
        <v>60</v>
      </c>
      <c r="AE4107" s="51" t="s">
        <v>26046</v>
      </c>
      <c r="AF4107" s="8" t="s">
        <v>26047</v>
      </c>
      <c r="AG4107" s="8" t="s">
        <v>9235</v>
      </c>
      <c r="AH4107" s="8" t="s">
        <v>26048</v>
      </c>
      <c r="AI4107" s="8" t="s">
        <v>233</v>
      </c>
      <c r="AJ4107" s="8"/>
      <c r="AK4107" s="8"/>
      <c r="AL4107" s="8"/>
      <c r="AM4107" s="8"/>
      <c r="AN4107" s="8" t="s">
        <v>26049</v>
      </c>
      <c r="AO4107" s="8" t="s">
        <v>547</v>
      </c>
      <c r="AP4107" s="29" t="s">
        <v>26047</v>
      </c>
      <c r="AQ4107" s="11">
        <v>1997.0</v>
      </c>
    </row>
    <row r="4108">
      <c r="A4108" s="8" t="str">
        <f t="shared" si="1"/>
        <v>Soren Sorenson</v>
      </c>
      <c r="B4108" s="51" t="s">
        <v>26035</v>
      </c>
      <c r="C4108" s="51" t="s">
        <v>25863</v>
      </c>
      <c r="D4108" s="2" t="s">
        <v>9226</v>
      </c>
      <c r="E4108" s="8" t="s">
        <v>22528</v>
      </c>
      <c r="F4108" s="8" t="s">
        <v>936</v>
      </c>
      <c r="G4108" s="51" t="s">
        <v>19294</v>
      </c>
      <c r="H4108" s="8" t="s">
        <v>26036</v>
      </c>
      <c r="I4108" s="8" t="s">
        <v>49</v>
      </c>
      <c r="J4108" s="10">
        <v>3.93</v>
      </c>
      <c r="K4108" s="8" t="s">
        <v>26037</v>
      </c>
      <c r="L4108" s="8"/>
      <c r="M4108" s="8" t="s">
        <v>26038</v>
      </c>
      <c r="N4108" s="51" t="s">
        <v>26050</v>
      </c>
      <c r="O4108" s="51" t="s">
        <v>52</v>
      </c>
      <c r="P4108" s="51"/>
      <c r="Q4108" s="51"/>
      <c r="R4108" s="51" t="s">
        <v>26051</v>
      </c>
      <c r="S4108" s="51" t="s">
        <v>26052</v>
      </c>
      <c r="T4108" s="11" t="str">
        <f t="shared" si="2"/>
        <v>Soren Sorenson</v>
      </c>
      <c r="U4108" s="51" t="s">
        <v>160</v>
      </c>
      <c r="V4108" s="51"/>
      <c r="W4108" s="51"/>
      <c r="X4108" s="94" t="s">
        <v>26043</v>
      </c>
      <c r="Y4108" s="51" t="s">
        <v>60</v>
      </c>
      <c r="Z4108" s="56" t="s">
        <v>26044</v>
      </c>
      <c r="AA4108" s="56" t="s">
        <v>26053</v>
      </c>
      <c r="AB4108" s="56" t="s">
        <v>26045</v>
      </c>
      <c r="AC4108" s="51" t="s">
        <v>60</v>
      </c>
      <c r="AD4108" s="51" t="s">
        <v>60</v>
      </c>
      <c r="AE4108" s="51" t="s">
        <v>26046</v>
      </c>
      <c r="AF4108" s="8" t="s">
        <v>26047</v>
      </c>
      <c r="AG4108" s="8" t="s">
        <v>9235</v>
      </c>
      <c r="AH4108" s="8" t="s">
        <v>26054</v>
      </c>
      <c r="AI4108" s="8" t="s">
        <v>233</v>
      </c>
      <c r="AJ4108" s="8"/>
      <c r="AK4108" s="8"/>
      <c r="AL4108" s="8"/>
      <c r="AM4108" s="8"/>
      <c r="AN4108" s="8" t="s">
        <v>26049</v>
      </c>
      <c r="AO4108" s="8" t="s">
        <v>547</v>
      </c>
      <c r="AP4108" s="29" t="s">
        <v>26047</v>
      </c>
      <c r="AQ4108" s="11">
        <v>1997.0</v>
      </c>
    </row>
    <row r="4109">
      <c r="A4109" s="8" t="str">
        <f t="shared" si="1"/>
        <v>Marissa Pariseau</v>
      </c>
      <c r="B4109" s="51" t="s">
        <v>26035</v>
      </c>
      <c r="C4109" s="51" t="s">
        <v>25863</v>
      </c>
      <c r="D4109" s="2" t="s">
        <v>9226</v>
      </c>
      <c r="E4109" s="8" t="s">
        <v>22528</v>
      </c>
      <c r="F4109" s="8" t="s">
        <v>936</v>
      </c>
      <c r="G4109" s="51" t="s">
        <v>19294</v>
      </c>
      <c r="H4109" s="8" t="s">
        <v>26036</v>
      </c>
      <c r="I4109" s="8" t="s">
        <v>49</v>
      </c>
      <c r="J4109" s="10">
        <v>3.93</v>
      </c>
      <c r="K4109" s="8" t="s">
        <v>26037</v>
      </c>
      <c r="L4109" s="8"/>
      <c r="M4109" s="8" t="s">
        <v>26038</v>
      </c>
      <c r="N4109" s="51" t="s">
        <v>26055</v>
      </c>
      <c r="O4109" s="51" t="s">
        <v>52</v>
      </c>
      <c r="P4109" s="51"/>
      <c r="Q4109" s="51"/>
      <c r="R4109" s="51" t="s">
        <v>11046</v>
      </c>
      <c r="S4109" s="51" t="s">
        <v>26056</v>
      </c>
      <c r="T4109" s="11" t="str">
        <f t="shared" si="2"/>
        <v>Marissa Pariseau</v>
      </c>
      <c r="U4109" s="51" t="s">
        <v>80</v>
      </c>
      <c r="V4109" s="51" t="s">
        <v>26057</v>
      </c>
      <c r="W4109" s="51" t="s">
        <v>26058</v>
      </c>
      <c r="X4109" s="94" t="s">
        <v>26043</v>
      </c>
      <c r="Y4109" s="56" t="s">
        <v>26059</v>
      </c>
      <c r="Z4109" s="56" t="s">
        <v>26044</v>
      </c>
      <c r="AA4109" s="56" t="s">
        <v>26060</v>
      </c>
      <c r="AB4109" s="56" t="s">
        <v>26045</v>
      </c>
      <c r="AC4109" s="56" t="s">
        <v>26061</v>
      </c>
      <c r="AD4109" s="51" t="s">
        <v>60</v>
      </c>
      <c r="AE4109" s="51" t="s">
        <v>26046</v>
      </c>
      <c r="AF4109" s="8" t="s">
        <v>26047</v>
      </c>
      <c r="AG4109" s="8" t="s">
        <v>9235</v>
      </c>
      <c r="AH4109" s="8" t="s">
        <v>26062</v>
      </c>
      <c r="AI4109" s="8" t="s">
        <v>233</v>
      </c>
      <c r="AJ4109" s="8"/>
      <c r="AK4109" s="8"/>
      <c r="AL4109" s="8"/>
      <c r="AM4109" s="8"/>
      <c r="AN4109" s="8" t="s">
        <v>26049</v>
      </c>
      <c r="AO4109" s="8" t="s">
        <v>547</v>
      </c>
      <c r="AP4109" s="29" t="s">
        <v>26047</v>
      </c>
      <c r="AQ4109" s="11">
        <v>1997.0</v>
      </c>
    </row>
    <row r="4110">
      <c r="A4110" s="8" t="str">
        <f t="shared" si="1"/>
        <v>Mitchell Kruse</v>
      </c>
      <c r="B4110" s="51" t="s">
        <v>26035</v>
      </c>
      <c r="C4110" s="51" t="s">
        <v>25863</v>
      </c>
      <c r="D4110" s="2" t="s">
        <v>9226</v>
      </c>
      <c r="E4110" s="8" t="s">
        <v>22528</v>
      </c>
      <c r="F4110" s="8" t="s">
        <v>936</v>
      </c>
      <c r="G4110" s="51" t="s">
        <v>19294</v>
      </c>
      <c r="H4110" s="8" t="s">
        <v>26036</v>
      </c>
      <c r="I4110" s="8" t="s">
        <v>49</v>
      </c>
      <c r="J4110" s="10">
        <v>3.93</v>
      </c>
      <c r="K4110" s="8" t="s">
        <v>26037</v>
      </c>
      <c r="L4110" s="8"/>
      <c r="M4110" s="8" t="s">
        <v>26038</v>
      </c>
      <c r="N4110" s="51" t="s">
        <v>26063</v>
      </c>
      <c r="O4110" s="51" t="s">
        <v>52</v>
      </c>
      <c r="P4110" s="51"/>
      <c r="Q4110" s="51"/>
      <c r="R4110" s="51" t="s">
        <v>2476</v>
      </c>
      <c r="S4110" s="51" t="s">
        <v>4622</v>
      </c>
      <c r="T4110" s="11" t="str">
        <f t="shared" si="2"/>
        <v>Mitchell Kruse</v>
      </c>
      <c r="U4110" s="51" t="s">
        <v>80</v>
      </c>
      <c r="V4110" s="51" t="s">
        <v>26064</v>
      </c>
      <c r="W4110" s="51" t="s">
        <v>26065</v>
      </c>
      <c r="X4110" s="94" t="s">
        <v>26043</v>
      </c>
      <c r="Y4110" s="51" t="s">
        <v>60</v>
      </c>
      <c r="Z4110" s="56" t="s">
        <v>26044</v>
      </c>
      <c r="AA4110" s="51" t="s">
        <v>60</v>
      </c>
      <c r="AB4110" s="56" t="s">
        <v>26045</v>
      </c>
      <c r="AC4110" s="51" t="s">
        <v>60</v>
      </c>
      <c r="AD4110" s="51" t="s">
        <v>60</v>
      </c>
      <c r="AE4110" s="51" t="s">
        <v>26046</v>
      </c>
      <c r="AF4110" s="8" t="s">
        <v>26047</v>
      </c>
      <c r="AG4110" s="8" t="s">
        <v>9235</v>
      </c>
      <c r="AH4110" s="8" t="s">
        <v>65</v>
      </c>
      <c r="AI4110" s="8" t="s">
        <v>233</v>
      </c>
      <c r="AJ4110" s="8"/>
      <c r="AK4110" s="8"/>
      <c r="AL4110" s="8"/>
      <c r="AM4110" s="8"/>
      <c r="AN4110" s="8" t="s">
        <v>26049</v>
      </c>
      <c r="AO4110" s="8" t="s">
        <v>547</v>
      </c>
      <c r="AP4110" s="29" t="s">
        <v>26047</v>
      </c>
      <c r="AQ4110" s="11">
        <v>1997.0</v>
      </c>
    </row>
    <row r="4111">
      <c r="A4111" s="8" t="str">
        <f t="shared" si="1"/>
        <v>Rachael Kraske</v>
      </c>
      <c r="B4111" s="8" t="s">
        <v>26035</v>
      </c>
      <c r="C4111" s="51" t="s">
        <v>25863</v>
      </c>
      <c r="D4111" s="2" t="s">
        <v>9226</v>
      </c>
      <c r="E4111" s="8" t="s">
        <v>22528</v>
      </c>
      <c r="F4111" s="8" t="s">
        <v>936</v>
      </c>
      <c r="G4111" s="51" t="s">
        <v>19294</v>
      </c>
      <c r="H4111" s="8" t="s">
        <v>26036</v>
      </c>
      <c r="I4111" s="8" t="s">
        <v>49</v>
      </c>
      <c r="J4111" s="10">
        <v>4.0</v>
      </c>
      <c r="K4111" s="8" t="s">
        <v>26037</v>
      </c>
      <c r="L4111" s="8"/>
      <c r="M4111" s="8" t="s">
        <v>26038</v>
      </c>
      <c r="N4111" s="51" t="s">
        <v>26066</v>
      </c>
      <c r="O4111" s="57" t="s">
        <v>52</v>
      </c>
      <c r="P4111" s="51"/>
      <c r="Q4111" s="51"/>
      <c r="R4111" s="57" t="s">
        <v>3082</v>
      </c>
      <c r="S4111" s="57" t="s">
        <v>26067</v>
      </c>
      <c r="T4111" s="11" t="str">
        <f t="shared" si="2"/>
        <v>Rachael Kraske</v>
      </c>
      <c r="U4111" s="57" t="s">
        <v>80</v>
      </c>
      <c r="V4111" s="51"/>
      <c r="W4111" s="51"/>
      <c r="X4111" s="51" t="s">
        <v>26043</v>
      </c>
      <c r="Y4111" s="51" t="s">
        <v>60</v>
      </c>
      <c r="Z4111" s="56" t="s">
        <v>26044</v>
      </c>
      <c r="AA4111" s="51" t="s">
        <v>60</v>
      </c>
      <c r="AB4111" s="56" t="s">
        <v>26045</v>
      </c>
      <c r="AC4111" s="51" t="s">
        <v>60</v>
      </c>
      <c r="AD4111" s="56" t="s">
        <v>26068</v>
      </c>
      <c r="AE4111" s="51" t="s">
        <v>26046</v>
      </c>
      <c r="AF4111" s="8" t="s">
        <v>26047</v>
      </c>
      <c r="AG4111" s="8" t="s">
        <v>9235</v>
      </c>
      <c r="AH4111" s="8" t="s">
        <v>65</v>
      </c>
      <c r="AI4111" s="8" t="s">
        <v>18832</v>
      </c>
      <c r="AJ4111" s="8"/>
      <c r="AK4111" s="8"/>
      <c r="AL4111" s="8"/>
      <c r="AM4111" s="8"/>
      <c r="AN4111" s="8" t="s">
        <v>26049</v>
      </c>
      <c r="AO4111" s="8" t="s">
        <v>20796</v>
      </c>
      <c r="AP4111" s="29" t="s">
        <v>26047</v>
      </c>
      <c r="AQ4111" s="11">
        <v>1997.0</v>
      </c>
    </row>
    <row r="4112">
      <c r="A4112" s="8" t="str">
        <f t="shared" si="1"/>
        <v>Daryl Nelson</v>
      </c>
      <c r="B4112" s="51" t="s">
        <v>26069</v>
      </c>
      <c r="C4112" s="51" t="s">
        <v>21856</v>
      </c>
      <c r="D4112" s="2" t="s">
        <v>9324</v>
      </c>
      <c r="E4112" s="8" t="s">
        <v>26070</v>
      </c>
      <c r="F4112" s="8" t="s">
        <v>2304</v>
      </c>
      <c r="G4112" s="51" t="s">
        <v>19294</v>
      </c>
      <c r="H4112" s="8" t="s">
        <v>26071</v>
      </c>
      <c r="I4112" s="8" t="s">
        <v>2373</v>
      </c>
      <c r="J4112" s="10">
        <v>3.35</v>
      </c>
      <c r="K4112" s="8" t="s">
        <v>26072</v>
      </c>
      <c r="L4112" s="8"/>
      <c r="M4112" s="8"/>
      <c r="N4112" s="51" t="s">
        <v>26073</v>
      </c>
      <c r="O4112" s="51" t="s">
        <v>52</v>
      </c>
      <c r="P4112" s="51"/>
      <c r="Q4112" s="51"/>
      <c r="R4112" s="51" t="s">
        <v>26074</v>
      </c>
      <c r="S4112" s="51" t="s">
        <v>1624</v>
      </c>
      <c r="T4112" s="11" t="str">
        <f t="shared" si="2"/>
        <v>Daryl Nelson</v>
      </c>
      <c r="U4112" s="51" t="s">
        <v>55</v>
      </c>
      <c r="V4112" s="51" t="s">
        <v>26075</v>
      </c>
      <c r="W4112" s="51"/>
      <c r="X4112" s="51" t="s">
        <v>26076</v>
      </c>
      <c r="Y4112" s="51" t="s">
        <v>60</v>
      </c>
      <c r="Z4112" s="51" t="s">
        <v>60</v>
      </c>
      <c r="AA4112" s="56" t="s">
        <v>26077</v>
      </c>
      <c r="AB4112" s="51" t="s">
        <v>60</v>
      </c>
      <c r="AC4112" s="51" t="s">
        <v>60</v>
      </c>
      <c r="AD4112" s="56" t="s">
        <v>26078</v>
      </c>
      <c r="AE4112" s="51" t="s">
        <v>26079</v>
      </c>
      <c r="AF4112" s="8" t="s">
        <v>26080</v>
      </c>
      <c r="AG4112" s="8" t="s">
        <v>9336</v>
      </c>
      <c r="AH4112" s="8" t="s">
        <v>352</v>
      </c>
      <c r="AI4112" s="8" t="s">
        <v>18832</v>
      </c>
      <c r="AJ4112" s="8"/>
      <c r="AK4112" s="8"/>
      <c r="AL4112" s="8"/>
      <c r="AM4112" s="8"/>
      <c r="AN4112" s="8" t="s">
        <v>26081</v>
      </c>
      <c r="AO4112" s="8" t="s">
        <v>24081</v>
      </c>
      <c r="AP4112" s="29" t="s">
        <v>26080</v>
      </c>
      <c r="AQ4112" s="11">
        <v>2304.0</v>
      </c>
    </row>
    <row r="4113">
      <c r="A4113" s="8" t="str">
        <f t="shared" si="1"/>
        <v>John Villano</v>
      </c>
      <c r="B4113" s="8" t="s">
        <v>26069</v>
      </c>
      <c r="C4113" s="51" t="s">
        <v>21856</v>
      </c>
      <c r="D4113" s="9" t="s">
        <v>9324</v>
      </c>
      <c r="E4113" s="8" t="s">
        <v>26070</v>
      </c>
      <c r="F4113" s="8" t="s">
        <v>2304</v>
      </c>
      <c r="G4113" s="8" t="s">
        <v>19294</v>
      </c>
      <c r="H4113" s="8" t="s">
        <v>26071</v>
      </c>
      <c r="I4113" s="8" t="s">
        <v>2373</v>
      </c>
      <c r="J4113" s="10">
        <v>3.35</v>
      </c>
      <c r="K4113" s="8" t="s">
        <v>26072</v>
      </c>
      <c r="L4113" s="8" t="s">
        <v>86</v>
      </c>
      <c r="M4113" s="8" t="s">
        <v>86</v>
      </c>
      <c r="N4113" s="8" t="s">
        <v>26082</v>
      </c>
      <c r="O4113" s="8" t="s">
        <v>52</v>
      </c>
      <c r="P4113" s="51"/>
      <c r="Q4113" s="51"/>
      <c r="R4113" s="8" t="s">
        <v>1997</v>
      </c>
      <c r="S4113" s="8" t="s">
        <v>26083</v>
      </c>
      <c r="T4113" s="11" t="str">
        <f t="shared" si="2"/>
        <v>John Villano</v>
      </c>
      <c r="U4113" s="8" t="s">
        <v>80</v>
      </c>
      <c r="V4113" s="8" t="s">
        <v>86</v>
      </c>
      <c r="W4113" s="8" t="s">
        <v>86</v>
      </c>
      <c r="X4113" s="8" t="s">
        <v>26076</v>
      </c>
      <c r="Y4113" s="51" t="s">
        <v>60</v>
      </c>
      <c r="Z4113" s="56" t="s">
        <v>26084</v>
      </c>
      <c r="AA4113" s="51" t="s">
        <v>60</v>
      </c>
      <c r="AB4113" s="56" t="s">
        <v>26085</v>
      </c>
      <c r="AC4113" s="51" t="s">
        <v>60</v>
      </c>
      <c r="AD4113" s="56" t="s">
        <v>26078</v>
      </c>
      <c r="AE4113" s="51" t="s">
        <v>26079</v>
      </c>
      <c r="AF4113" s="8" t="s">
        <v>26080</v>
      </c>
      <c r="AG4113" s="8" t="s">
        <v>9336</v>
      </c>
      <c r="AH4113" s="8" t="s">
        <v>352</v>
      </c>
      <c r="AI4113" s="8" t="s">
        <v>18832</v>
      </c>
      <c r="AJ4113" s="8" t="s">
        <v>86</v>
      </c>
      <c r="AK4113" s="8" t="s">
        <v>86</v>
      </c>
      <c r="AL4113" s="8" t="s">
        <v>86</v>
      </c>
      <c r="AM4113" s="8" t="s">
        <v>86</v>
      </c>
      <c r="AN4113" s="8" t="s">
        <v>422</v>
      </c>
      <c r="AO4113" s="8" t="s">
        <v>24081</v>
      </c>
      <c r="AP4113" s="29" t="s">
        <v>26080</v>
      </c>
      <c r="AQ4113" s="11">
        <v>2304.0</v>
      </c>
    </row>
    <row r="4114">
      <c r="A4114" s="8" t="str">
        <f t="shared" si="1"/>
        <v>Marques Johnson</v>
      </c>
      <c r="B4114" s="8" t="s">
        <v>26086</v>
      </c>
      <c r="C4114" s="51" t="s">
        <v>25368</v>
      </c>
      <c r="D4114" s="2" t="s">
        <v>9324</v>
      </c>
      <c r="E4114" s="8" t="s">
        <v>26087</v>
      </c>
      <c r="F4114" s="8" t="s">
        <v>2304</v>
      </c>
      <c r="G4114" s="51" t="s">
        <v>19294</v>
      </c>
      <c r="H4114" s="8" t="s">
        <v>26088</v>
      </c>
      <c r="I4114" s="8" t="s">
        <v>2373</v>
      </c>
      <c r="J4114" s="10">
        <v>3.69</v>
      </c>
      <c r="K4114" s="8" t="s">
        <v>26089</v>
      </c>
      <c r="L4114" s="8"/>
      <c r="M4114" s="8" t="s">
        <v>26038</v>
      </c>
      <c r="N4114" s="51" t="s">
        <v>26090</v>
      </c>
      <c r="O4114" s="57" t="s">
        <v>52</v>
      </c>
      <c r="P4114" s="51"/>
      <c r="Q4114" s="51"/>
      <c r="R4114" s="57" t="s">
        <v>1104</v>
      </c>
      <c r="S4114" s="57" t="s">
        <v>678</v>
      </c>
      <c r="T4114" s="11" t="str">
        <f t="shared" si="2"/>
        <v>Marques Johnson</v>
      </c>
      <c r="U4114" s="57" t="s">
        <v>106</v>
      </c>
      <c r="V4114" s="51" t="s">
        <v>26091</v>
      </c>
      <c r="W4114" s="51"/>
      <c r="X4114" s="51" t="s">
        <v>26092</v>
      </c>
      <c r="Y4114" s="51" t="s">
        <v>60</v>
      </c>
      <c r="Z4114" s="56" t="s">
        <v>26093</v>
      </c>
      <c r="AA4114" s="51" t="s">
        <v>60</v>
      </c>
      <c r="AB4114" s="51" t="s">
        <v>60</v>
      </c>
      <c r="AC4114" s="51" t="s">
        <v>60</v>
      </c>
      <c r="AD4114" s="56" t="s">
        <v>26094</v>
      </c>
      <c r="AE4114" s="51" t="s">
        <v>26095</v>
      </c>
      <c r="AF4114" s="8" t="s">
        <v>26096</v>
      </c>
      <c r="AG4114" s="8" t="s">
        <v>9336</v>
      </c>
      <c r="AH4114" s="8" t="s">
        <v>194</v>
      </c>
      <c r="AI4114" s="8" t="s">
        <v>18832</v>
      </c>
      <c r="AJ4114" s="8"/>
      <c r="AK4114" s="8" t="s">
        <v>2229</v>
      </c>
      <c r="AL4114" s="8" t="s">
        <v>3509</v>
      </c>
      <c r="AM4114" s="8" t="s">
        <v>1852</v>
      </c>
      <c r="AN4114" s="8" t="s">
        <v>26097</v>
      </c>
      <c r="AO4114" s="8" t="s">
        <v>26098</v>
      </c>
      <c r="AP4114" s="29" t="s">
        <v>26096</v>
      </c>
      <c r="AQ4114" s="11">
        <v>1920.0</v>
      </c>
    </row>
    <row r="4115">
      <c r="A4115" s="8" t="str">
        <f t="shared" si="1"/>
        <v>Tara Gologram</v>
      </c>
      <c r="B4115" s="8" t="s">
        <v>26086</v>
      </c>
      <c r="C4115" s="51" t="s">
        <v>25368</v>
      </c>
      <c r="D4115" s="2" t="s">
        <v>9324</v>
      </c>
      <c r="E4115" s="8" t="s">
        <v>26087</v>
      </c>
      <c r="F4115" s="8" t="s">
        <v>2304</v>
      </c>
      <c r="G4115" s="51" t="s">
        <v>19294</v>
      </c>
      <c r="H4115" s="8" t="s">
        <v>26088</v>
      </c>
      <c r="I4115" s="8" t="s">
        <v>2373</v>
      </c>
      <c r="J4115" s="10">
        <v>3.69</v>
      </c>
      <c r="K4115" s="8" t="s">
        <v>26089</v>
      </c>
      <c r="L4115" s="8"/>
      <c r="M4115" s="8" t="s">
        <v>26038</v>
      </c>
      <c r="N4115" s="51" t="s">
        <v>26099</v>
      </c>
      <c r="O4115" s="57" t="s">
        <v>52</v>
      </c>
      <c r="P4115" s="51"/>
      <c r="Q4115" s="51"/>
      <c r="R4115" s="57" t="s">
        <v>4370</v>
      </c>
      <c r="S4115" s="57" t="s">
        <v>26100</v>
      </c>
      <c r="T4115" s="11" t="str">
        <f t="shared" si="2"/>
        <v>Tara Gologram</v>
      </c>
      <c r="U4115" s="57" t="s">
        <v>106</v>
      </c>
      <c r="V4115" s="51" t="s">
        <v>26101</v>
      </c>
      <c r="W4115" s="51"/>
      <c r="X4115" s="51" t="s">
        <v>26092</v>
      </c>
      <c r="Y4115" s="56" t="s">
        <v>26102</v>
      </c>
      <c r="Z4115" s="56" t="s">
        <v>26093</v>
      </c>
      <c r="AA4115" s="56" t="s">
        <v>26103</v>
      </c>
      <c r="AB4115" s="51" t="s">
        <v>60</v>
      </c>
      <c r="AC4115" s="51" t="s">
        <v>60</v>
      </c>
      <c r="AD4115" s="56" t="s">
        <v>26094</v>
      </c>
      <c r="AE4115" s="51" t="s">
        <v>26095</v>
      </c>
      <c r="AF4115" s="8" t="s">
        <v>26096</v>
      </c>
      <c r="AG4115" s="8" t="s">
        <v>9336</v>
      </c>
      <c r="AH4115" s="8" t="s">
        <v>194</v>
      </c>
      <c r="AI4115" s="8" t="s">
        <v>18832</v>
      </c>
      <c r="AJ4115" s="8"/>
      <c r="AK4115" s="8" t="s">
        <v>2229</v>
      </c>
      <c r="AL4115" s="8" t="s">
        <v>3509</v>
      </c>
      <c r="AM4115" s="8" t="s">
        <v>1852</v>
      </c>
      <c r="AN4115" s="8" t="s">
        <v>26097</v>
      </c>
      <c r="AO4115" s="8" t="s">
        <v>26098</v>
      </c>
      <c r="AP4115" s="29" t="s">
        <v>26096</v>
      </c>
      <c r="AQ4115" s="11">
        <v>1920.0</v>
      </c>
    </row>
    <row r="4116">
      <c r="A4116" s="8" t="str">
        <f t="shared" si="1"/>
        <v>Wade Floyd</v>
      </c>
      <c r="B4116" s="51" t="s">
        <v>26086</v>
      </c>
      <c r="C4116" s="51" t="s">
        <v>25368</v>
      </c>
      <c r="D4116" s="2" t="s">
        <v>9324</v>
      </c>
      <c r="E4116" s="8" t="s">
        <v>26087</v>
      </c>
      <c r="F4116" s="8" t="s">
        <v>2304</v>
      </c>
      <c r="G4116" s="51" t="s">
        <v>19294</v>
      </c>
      <c r="H4116" s="8" t="s">
        <v>26088</v>
      </c>
      <c r="I4116" s="8" t="s">
        <v>2373</v>
      </c>
      <c r="J4116" s="10">
        <v>3.69</v>
      </c>
      <c r="K4116" s="8" t="s">
        <v>26089</v>
      </c>
      <c r="L4116" s="8"/>
      <c r="M4116" s="8" t="s">
        <v>26038</v>
      </c>
      <c r="N4116" s="51" t="s">
        <v>26104</v>
      </c>
      <c r="O4116" s="51" t="s">
        <v>52</v>
      </c>
      <c r="P4116" s="51"/>
      <c r="Q4116" s="51"/>
      <c r="R4116" s="51" t="s">
        <v>11263</v>
      </c>
      <c r="S4116" s="51" t="s">
        <v>18057</v>
      </c>
      <c r="T4116" s="11" t="str">
        <f t="shared" si="2"/>
        <v>Wade Floyd</v>
      </c>
      <c r="U4116" s="57" t="s">
        <v>106</v>
      </c>
      <c r="V4116" s="51" t="s">
        <v>26105</v>
      </c>
      <c r="W4116" s="57" t="s">
        <v>26106</v>
      </c>
      <c r="X4116" s="94" t="s">
        <v>26092</v>
      </c>
      <c r="Y4116" s="51" t="s">
        <v>60</v>
      </c>
      <c r="Z4116" s="56" t="s">
        <v>26093</v>
      </c>
      <c r="AA4116" s="56" t="s">
        <v>26107</v>
      </c>
      <c r="AB4116" s="51" t="s">
        <v>60</v>
      </c>
      <c r="AC4116" s="51" t="s">
        <v>60</v>
      </c>
      <c r="AD4116" s="56" t="s">
        <v>26094</v>
      </c>
      <c r="AE4116" s="51" t="s">
        <v>26095</v>
      </c>
      <c r="AF4116" s="8" t="s">
        <v>26096</v>
      </c>
      <c r="AG4116" s="8" t="s">
        <v>9336</v>
      </c>
      <c r="AH4116" s="8" t="s">
        <v>194</v>
      </c>
      <c r="AI4116" s="8" t="s">
        <v>233</v>
      </c>
      <c r="AJ4116" s="8"/>
      <c r="AK4116" s="8" t="s">
        <v>2229</v>
      </c>
      <c r="AL4116" s="8" t="s">
        <v>3509</v>
      </c>
      <c r="AM4116" s="8" t="s">
        <v>1852</v>
      </c>
      <c r="AN4116" s="8" t="s">
        <v>26097</v>
      </c>
      <c r="AO4116" s="8" t="s">
        <v>26108</v>
      </c>
      <c r="AP4116" s="29" t="s">
        <v>26096</v>
      </c>
      <c r="AQ4116" s="11">
        <v>1920.0</v>
      </c>
    </row>
    <row r="4117">
      <c r="A4117" s="8" t="str">
        <f t="shared" si="1"/>
        <v>AC Ben has been removed. </v>
      </c>
      <c r="B4117" s="51" t="s">
        <v>26086</v>
      </c>
      <c r="C4117" s="51" t="s">
        <v>25368</v>
      </c>
      <c r="D4117" s="2" t="s">
        <v>9324</v>
      </c>
      <c r="E4117" s="8" t="s">
        <v>26087</v>
      </c>
      <c r="F4117" s="8" t="s">
        <v>2304</v>
      </c>
      <c r="G4117" s="51" t="s">
        <v>19294</v>
      </c>
      <c r="H4117" s="8" t="s">
        <v>26088</v>
      </c>
      <c r="I4117" s="8" t="s">
        <v>2373</v>
      </c>
      <c r="J4117" s="10">
        <v>3.69</v>
      </c>
      <c r="K4117" s="8" t="s">
        <v>26089</v>
      </c>
      <c r="L4117" s="8"/>
      <c r="M4117" s="8" t="s">
        <v>26038</v>
      </c>
      <c r="N4117" s="51" t="s">
        <v>26109</v>
      </c>
      <c r="O4117" s="51" t="s">
        <v>52</v>
      </c>
      <c r="P4117" s="51"/>
      <c r="Q4117" s="51" t="s">
        <v>277</v>
      </c>
      <c r="R4117" s="51" t="s">
        <v>2989</v>
      </c>
      <c r="S4117" s="51"/>
      <c r="T4117" s="11" t="str">
        <f t="shared" si="2"/>
        <v>AC Ben has been removed. </v>
      </c>
      <c r="U4117" s="51"/>
      <c r="V4117" s="51"/>
      <c r="W4117" s="51"/>
      <c r="X4117" s="94" t="s">
        <v>26092</v>
      </c>
      <c r="Y4117" s="51" t="s">
        <v>60</v>
      </c>
      <c r="Z4117" s="56" t="s">
        <v>26093</v>
      </c>
      <c r="AA4117" s="56" t="s">
        <v>26110</v>
      </c>
      <c r="AB4117" s="51" t="s">
        <v>60</v>
      </c>
      <c r="AC4117" s="51" t="s">
        <v>60</v>
      </c>
      <c r="AD4117" s="56" t="s">
        <v>26094</v>
      </c>
      <c r="AE4117" s="51" t="s">
        <v>26095</v>
      </c>
      <c r="AF4117" s="8" t="s">
        <v>26096</v>
      </c>
      <c r="AG4117" s="8" t="s">
        <v>9336</v>
      </c>
      <c r="AH4117" s="8" t="s">
        <v>26111</v>
      </c>
      <c r="AI4117" s="8" t="s">
        <v>233</v>
      </c>
      <c r="AJ4117" s="8"/>
      <c r="AK4117" s="8" t="s">
        <v>2229</v>
      </c>
      <c r="AL4117" s="8" t="s">
        <v>3509</v>
      </c>
      <c r="AM4117" s="8" t="s">
        <v>1852</v>
      </c>
      <c r="AN4117" s="8" t="s">
        <v>26097</v>
      </c>
      <c r="AO4117" s="8" t="s">
        <v>26108</v>
      </c>
      <c r="AP4117" s="29" t="s">
        <v>26096</v>
      </c>
      <c r="AQ4117" s="11">
        <v>1920.0</v>
      </c>
    </row>
    <row r="4118">
      <c r="A4118" s="8" t="str">
        <f t="shared" si="1"/>
        <v>Joe McCool</v>
      </c>
      <c r="B4118" s="51" t="s">
        <v>26112</v>
      </c>
      <c r="C4118" s="51" t="s">
        <v>21856</v>
      </c>
      <c r="D4118" s="2" t="s">
        <v>9324</v>
      </c>
      <c r="E4118" s="8" t="s">
        <v>26070</v>
      </c>
      <c r="F4118" s="8" t="s">
        <v>2304</v>
      </c>
      <c r="G4118" s="51" t="s">
        <v>19294</v>
      </c>
      <c r="H4118" s="8" t="s">
        <v>26113</v>
      </c>
      <c r="I4118" s="8" t="s">
        <v>1330</v>
      </c>
      <c r="J4118" s="10">
        <v>3.27</v>
      </c>
      <c r="K4118" s="8" t="s">
        <v>26114</v>
      </c>
      <c r="L4118" s="8"/>
      <c r="M4118" s="8"/>
      <c r="N4118" s="51" t="s">
        <v>26115</v>
      </c>
      <c r="O4118" s="51" t="s">
        <v>52</v>
      </c>
      <c r="P4118" s="51"/>
      <c r="Q4118" s="51"/>
      <c r="R4118" s="51" t="s">
        <v>1075</v>
      </c>
      <c r="S4118" s="51" t="s">
        <v>26116</v>
      </c>
      <c r="T4118" s="11" t="str">
        <f t="shared" si="2"/>
        <v>Joe McCool</v>
      </c>
      <c r="U4118" s="51" t="s">
        <v>412</v>
      </c>
      <c r="V4118" s="51" t="s">
        <v>26117</v>
      </c>
      <c r="W4118" s="51"/>
      <c r="X4118" s="94" t="s">
        <v>26118</v>
      </c>
      <c r="Y4118" s="51" t="s">
        <v>60</v>
      </c>
      <c r="Z4118" s="56" t="s">
        <v>26119</v>
      </c>
      <c r="AA4118" s="51" t="s">
        <v>60</v>
      </c>
      <c r="AB4118" s="56" t="s">
        <v>26120</v>
      </c>
      <c r="AC4118" s="51" t="s">
        <v>60</v>
      </c>
      <c r="AD4118" s="51" t="s">
        <v>60</v>
      </c>
      <c r="AE4118" s="51" t="s">
        <v>26121</v>
      </c>
      <c r="AF4118" s="8" t="s">
        <v>26122</v>
      </c>
      <c r="AG4118" s="8" t="s">
        <v>9336</v>
      </c>
      <c r="AH4118" s="8" t="s">
        <v>26123</v>
      </c>
      <c r="AI4118" s="8" t="s">
        <v>233</v>
      </c>
      <c r="AJ4118" s="8"/>
      <c r="AK4118" s="8"/>
      <c r="AL4118" s="8"/>
      <c r="AM4118" s="8"/>
      <c r="AN4118" s="8" t="s">
        <v>26124</v>
      </c>
      <c r="AO4118" s="8" t="s">
        <v>26125</v>
      </c>
      <c r="AP4118" s="29" t="s">
        <v>26122</v>
      </c>
      <c r="AQ4118" s="11">
        <v>2323.0</v>
      </c>
    </row>
    <row r="4119">
      <c r="A4119" s="8" t="str">
        <f t="shared" si="1"/>
        <v>Zachary Barker</v>
      </c>
      <c r="B4119" s="51" t="s">
        <v>26112</v>
      </c>
      <c r="C4119" s="51" t="s">
        <v>21856</v>
      </c>
      <c r="D4119" s="2" t="s">
        <v>9324</v>
      </c>
      <c r="E4119" s="8" t="s">
        <v>26070</v>
      </c>
      <c r="F4119" s="8" t="s">
        <v>2304</v>
      </c>
      <c r="G4119" s="51" t="s">
        <v>19294</v>
      </c>
      <c r="H4119" s="8" t="s">
        <v>26113</v>
      </c>
      <c r="I4119" s="8" t="s">
        <v>1330</v>
      </c>
      <c r="J4119" s="10">
        <v>3.27</v>
      </c>
      <c r="K4119" s="8" t="s">
        <v>26114</v>
      </c>
      <c r="L4119" s="8"/>
      <c r="M4119" s="8"/>
      <c r="N4119" s="51" t="s">
        <v>26126</v>
      </c>
      <c r="O4119" s="51" t="s">
        <v>52</v>
      </c>
      <c r="P4119" s="51"/>
      <c r="Q4119" s="51"/>
      <c r="R4119" s="51" t="s">
        <v>7770</v>
      </c>
      <c r="S4119" s="51" t="s">
        <v>26127</v>
      </c>
      <c r="T4119" s="11" t="str">
        <f t="shared" si="2"/>
        <v>Zachary Barker</v>
      </c>
      <c r="U4119" s="51" t="s">
        <v>412</v>
      </c>
      <c r="V4119" s="51" t="s">
        <v>26128</v>
      </c>
      <c r="W4119" s="51"/>
      <c r="X4119" s="94" t="s">
        <v>26118</v>
      </c>
      <c r="Y4119" s="51" t="s">
        <v>60</v>
      </c>
      <c r="Z4119" s="56" t="s">
        <v>26119</v>
      </c>
      <c r="AA4119" s="51" t="s">
        <v>60</v>
      </c>
      <c r="AB4119" s="56" t="s">
        <v>26120</v>
      </c>
      <c r="AC4119" s="56" t="s">
        <v>26129</v>
      </c>
      <c r="AD4119" s="51" t="s">
        <v>60</v>
      </c>
      <c r="AE4119" s="51" t="s">
        <v>26121</v>
      </c>
      <c r="AF4119" s="8" t="s">
        <v>26122</v>
      </c>
      <c r="AG4119" s="8" t="s">
        <v>9336</v>
      </c>
      <c r="AH4119" s="8" t="s">
        <v>26130</v>
      </c>
      <c r="AI4119" s="8" t="s">
        <v>233</v>
      </c>
      <c r="AJ4119" s="8"/>
      <c r="AK4119" s="8"/>
      <c r="AL4119" s="8"/>
      <c r="AM4119" s="8"/>
      <c r="AN4119" s="8" t="s">
        <v>26124</v>
      </c>
      <c r="AO4119" s="8" t="s">
        <v>26125</v>
      </c>
      <c r="AP4119" s="29" t="s">
        <v>26122</v>
      </c>
      <c r="AQ4119" s="11">
        <v>2323.0</v>
      </c>
    </row>
    <row r="4120">
      <c r="A4120" s="8" t="str">
        <f t="shared" si="1"/>
        <v>Eric Bennett</v>
      </c>
      <c r="B4120" s="51" t="s">
        <v>26112</v>
      </c>
      <c r="C4120" s="51" t="s">
        <v>21856</v>
      </c>
      <c r="D4120" s="2" t="s">
        <v>9324</v>
      </c>
      <c r="E4120" s="8" t="s">
        <v>26070</v>
      </c>
      <c r="F4120" s="8" t="s">
        <v>2304</v>
      </c>
      <c r="G4120" s="51" t="s">
        <v>19294</v>
      </c>
      <c r="H4120" s="8" t="s">
        <v>26113</v>
      </c>
      <c r="I4120" s="8" t="s">
        <v>1330</v>
      </c>
      <c r="J4120" s="10">
        <v>3.27</v>
      </c>
      <c r="K4120" s="8" t="s">
        <v>26114</v>
      </c>
      <c r="L4120" s="8"/>
      <c r="M4120" s="8"/>
      <c r="N4120" s="51" t="s">
        <v>26131</v>
      </c>
      <c r="O4120" s="51" t="s">
        <v>52</v>
      </c>
      <c r="P4120" s="51"/>
      <c r="Q4120" s="51"/>
      <c r="R4120" s="51" t="s">
        <v>1729</v>
      </c>
      <c r="S4120" s="51" t="s">
        <v>6394</v>
      </c>
      <c r="T4120" s="11" t="str">
        <f t="shared" si="2"/>
        <v>Eric Bennett</v>
      </c>
      <c r="U4120" s="51" t="s">
        <v>55</v>
      </c>
      <c r="V4120" s="51" t="s">
        <v>26132</v>
      </c>
      <c r="W4120" s="51" t="s">
        <v>26133</v>
      </c>
      <c r="X4120" s="51" t="s">
        <v>26118</v>
      </c>
      <c r="Y4120" s="51" t="s">
        <v>60</v>
      </c>
      <c r="Z4120" s="56" t="s">
        <v>26119</v>
      </c>
      <c r="AA4120" s="56" t="s">
        <v>26134</v>
      </c>
      <c r="AB4120" s="56" t="s">
        <v>26120</v>
      </c>
      <c r="AC4120" s="51" t="s">
        <v>60</v>
      </c>
      <c r="AD4120" s="56" t="s">
        <v>26135</v>
      </c>
      <c r="AE4120" s="51" t="s">
        <v>26121</v>
      </c>
      <c r="AF4120" s="8" t="s">
        <v>26122</v>
      </c>
      <c r="AG4120" s="8" t="s">
        <v>9336</v>
      </c>
      <c r="AH4120" s="8" t="s">
        <v>352</v>
      </c>
      <c r="AI4120" s="8" t="s">
        <v>18832</v>
      </c>
      <c r="AJ4120" s="8"/>
      <c r="AK4120" s="8"/>
      <c r="AL4120" s="8"/>
      <c r="AM4120" s="8"/>
      <c r="AN4120" s="8" t="s">
        <v>26124</v>
      </c>
      <c r="AO4120" s="8" t="s">
        <v>26125</v>
      </c>
      <c r="AP4120" s="29" t="s">
        <v>26122</v>
      </c>
      <c r="AQ4120" s="11">
        <v>2323.0</v>
      </c>
    </row>
    <row r="4121">
      <c r="A4121" s="8" t="str">
        <f t="shared" si="1"/>
        <v>Jocelynn Itterly</v>
      </c>
      <c r="B4121" s="8" t="s">
        <v>26112</v>
      </c>
      <c r="C4121" s="51" t="s">
        <v>21856</v>
      </c>
      <c r="D4121" s="2" t="s">
        <v>9324</v>
      </c>
      <c r="E4121" s="51" t="s">
        <v>26070</v>
      </c>
      <c r="F4121" s="51" t="s">
        <v>2304</v>
      </c>
      <c r="G4121" s="51" t="s">
        <v>19294</v>
      </c>
      <c r="H4121" s="51" t="s">
        <v>26113</v>
      </c>
      <c r="I4121" s="59" t="s">
        <v>1330</v>
      </c>
      <c r="J4121" s="60">
        <v>3.27</v>
      </c>
      <c r="K4121" s="51" t="s">
        <v>26114</v>
      </c>
      <c r="L4121" s="51"/>
      <c r="M4121" s="51"/>
      <c r="N4121" s="51" t="s">
        <v>26136</v>
      </c>
      <c r="O4121" s="51" t="s">
        <v>52</v>
      </c>
      <c r="P4121" s="51"/>
      <c r="Q4121" s="51"/>
      <c r="R4121" s="8" t="s">
        <v>26137</v>
      </c>
      <c r="S4121" s="8" t="s">
        <v>26138</v>
      </c>
      <c r="T4121" s="11" t="str">
        <f t="shared" si="2"/>
        <v>Jocelynn Itterly</v>
      </c>
      <c r="U4121" s="51" t="s">
        <v>386</v>
      </c>
      <c r="V4121" s="51" t="s">
        <v>26139</v>
      </c>
      <c r="W4121" s="8"/>
      <c r="X4121" s="51" t="s">
        <v>26118</v>
      </c>
      <c r="Y4121" s="51" t="s">
        <v>60</v>
      </c>
      <c r="Z4121" s="56" t="s">
        <v>26119</v>
      </c>
      <c r="AA4121" s="51" t="s">
        <v>60</v>
      </c>
      <c r="AB4121" s="56" t="s">
        <v>26120</v>
      </c>
      <c r="AC4121" s="51" t="s">
        <v>60</v>
      </c>
      <c r="AD4121" s="56" t="s">
        <v>26135</v>
      </c>
      <c r="AE4121" s="51" t="s">
        <v>26121</v>
      </c>
      <c r="AF4121" s="51" t="s">
        <v>26122</v>
      </c>
      <c r="AG4121" s="51" t="s">
        <v>9336</v>
      </c>
      <c r="AH4121" s="51" t="s">
        <v>352</v>
      </c>
      <c r="AI4121" s="59" t="s">
        <v>18832</v>
      </c>
      <c r="AJ4121" s="51"/>
      <c r="AK4121" s="59"/>
      <c r="AL4121" s="59"/>
      <c r="AM4121" s="59"/>
      <c r="AN4121" s="59" t="s">
        <v>26124</v>
      </c>
      <c r="AO4121" s="59" t="s">
        <v>26140</v>
      </c>
      <c r="AP4121" s="29" t="s">
        <v>26122</v>
      </c>
      <c r="AQ4121" s="68">
        <v>2323.0</v>
      </c>
    </row>
    <row r="4122">
      <c r="A4122" s="8" t="str">
        <f t="shared" si="1"/>
        <v>Kristen Blair</v>
      </c>
      <c r="B4122" s="8" t="s">
        <v>26112</v>
      </c>
      <c r="C4122" s="51" t="s">
        <v>21856</v>
      </c>
      <c r="D4122" s="2" t="s">
        <v>9324</v>
      </c>
      <c r="E4122" s="51" t="s">
        <v>26070</v>
      </c>
      <c r="F4122" s="51" t="s">
        <v>2304</v>
      </c>
      <c r="G4122" s="51" t="s">
        <v>19294</v>
      </c>
      <c r="H4122" s="51" t="s">
        <v>26113</v>
      </c>
      <c r="I4122" s="59" t="s">
        <v>1330</v>
      </c>
      <c r="J4122" s="60">
        <v>3.27</v>
      </c>
      <c r="K4122" s="51" t="s">
        <v>26114</v>
      </c>
      <c r="L4122" s="51"/>
      <c r="M4122" s="51"/>
      <c r="N4122" s="51" t="s">
        <v>26141</v>
      </c>
      <c r="O4122" s="51" t="s">
        <v>52</v>
      </c>
      <c r="P4122" s="51"/>
      <c r="Q4122" s="51"/>
      <c r="R4122" s="8" t="s">
        <v>14925</v>
      </c>
      <c r="S4122" s="8" t="s">
        <v>5843</v>
      </c>
      <c r="T4122" s="11" t="str">
        <f t="shared" si="2"/>
        <v>Kristen Blair</v>
      </c>
      <c r="U4122" s="51" t="s">
        <v>106</v>
      </c>
      <c r="V4122" s="51" t="s">
        <v>26142</v>
      </c>
      <c r="W4122" s="8"/>
      <c r="X4122" s="51" t="s">
        <v>26118</v>
      </c>
      <c r="Y4122" s="51" t="s">
        <v>60</v>
      </c>
      <c r="Z4122" s="56" t="s">
        <v>26119</v>
      </c>
      <c r="AA4122" s="56" t="s">
        <v>26143</v>
      </c>
      <c r="AB4122" s="56" t="s">
        <v>26120</v>
      </c>
      <c r="AC4122" s="51" t="s">
        <v>60</v>
      </c>
      <c r="AD4122" s="56" t="s">
        <v>26135</v>
      </c>
      <c r="AE4122" s="51" t="s">
        <v>26121</v>
      </c>
      <c r="AF4122" s="51" t="s">
        <v>26122</v>
      </c>
      <c r="AG4122" s="51" t="s">
        <v>9336</v>
      </c>
      <c r="AH4122" s="51" t="s">
        <v>352</v>
      </c>
      <c r="AI4122" s="59" t="s">
        <v>18832</v>
      </c>
      <c r="AJ4122" s="51"/>
      <c r="AK4122" s="59"/>
      <c r="AL4122" s="59"/>
      <c r="AM4122" s="59"/>
      <c r="AN4122" s="59" t="s">
        <v>26124</v>
      </c>
      <c r="AO4122" s="59" t="s">
        <v>26140</v>
      </c>
      <c r="AP4122" s="29" t="s">
        <v>26122</v>
      </c>
      <c r="AQ4122" s="68">
        <v>2323.0</v>
      </c>
    </row>
    <row r="4123">
      <c r="A4123" s="8" t="str">
        <f t="shared" si="1"/>
        <v>Tim Hartung</v>
      </c>
      <c r="B4123" s="51" t="s">
        <v>26112</v>
      </c>
      <c r="C4123" s="51" t="s">
        <v>21856</v>
      </c>
      <c r="D4123" s="2" t="s">
        <v>9324</v>
      </c>
      <c r="E4123" s="8" t="s">
        <v>26070</v>
      </c>
      <c r="F4123" s="8" t="s">
        <v>2304</v>
      </c>
      <c r="G4123" s="51" t="s">
        <v>19294</v>
      </c>
      <c r="H4123" s="8" t="s">
        <v>26113</v>
      </c>
      <c r="I4123" s="8" t="s">
        <v>1330</v>
      </c>
      <c r="J4123" s="10">
        <v>3.27</v>
      </c>
      <c r="K4123" s="8" t="s">
        <v>26114</v>
      </c>
      <c r="L4123" s="8"/>
      <c r="M4123" s="8"/>
      <c r="N4123" s="51" t="s">
        <v>26144</v>
      </c>
      <c r="O4123" s="51" t="s">
        <v>52</v>
      </c>
      <c r="P4123" s="51"/>
      <c r="Q4123" s="51"/>
      <c r="R4123" s="51" t="s">
        <v>153</v>
      </c>
      <c r="S4123" s="51" t="s">
        <v>26145</v>
      </c>
      <c r="T4123" s="11" t="str">
        <f t="shared" si="2"/>
        <v>Tim Hartung</v>
      </c>
      <c r="U4123" s="51" t="s">
        <v>106</v>
      </c>
      <c r="V4123" s="51" t="s">
        <v>26146</v>
      </c>
      <c r="W4123" s="51" t="s">
        <v>26147</v>
      </c>
      <c r="X4123" s="94" t="s">
        <v>26118</v>
      </c>
      <c r="Y4123" s="56" t="s">
        <v>26148</v>
      </c>
      <c r="Z4123" s="56" t="s">
        <v>26119</v>
      </c>
      <c r="AA4123" s="51" t="s">
        <v>60</v>
      </c>
      <c r="AB4123" s="56" t="s">
        <v>26120</v>
      </c>
      <c r="AC4123" s="51" t="s">
        <v>60</v>
      </c>
      <c r="AD4123" s="51" t="s">
        <v>60</v>
      </c>
      <c r="AE4123" s="51" t="s">
        <v>26121</v>
      </c>
      <c r="AF4123" s="8" t="s">
        <v>26122</v>
      </c>
      <c r="AG4123" s="8" t="s">
        <v>9336</v>
      </c>
      <c r="AH4123" s="8" t="s">
        <v>26149</v>
      </c>
      <c r="AI4123" s="8" t="s">
        <v>233</v>
      </c>
      <c r="AJ4123" s="8"/>
      <c r="AK4123" s="8"/>
      <c r="AL4123" s="8"/>
      <c r="AM4123" s="8"/>
      <c r="AN4123" s="8" t="s">
        <v>26124</v>
      </c>
      <c r="AO4123" s="8" t="s">
        <v>26125</v>
      </c>
      <c r="AP4123" s="29" t="s">
        <v>26122</v>
      </c>
      <c r="AQ4123" s="11">
        <v>2323.0</v>
      </c>
    </row>
    <row r="4124">
      <c r="A4124" s="8" t="str">
        <f t="shared" si="1"/>
        <v>Matthew Hart</v>
      </c>
      <c r="B4124" s="8" t="s">
        <v>26150</v>
      </c>
      <c r="C4124" s="51" t="s">
        <v>23792</v>
      </c>
      <c r="D4124" s="2" t="s">
        <v>9324</v>
      </c>
      <c r="E4124" s="51" t="s">
        <v>26151</v>
      </c>
      <c r="F4124" s="51" t="s">
        <v>2304</v>
      </c>
      <c r="G4124" s="51" t="s">
        <v>19294</v>
      </c>
      <c r="H4124" s="51" t="s">
        <v>26152</v>
      </c>
      <c r="I4124" s="59" t="s">
        <v>8000</v>
      </c>
      <c r="J4124" s="60">
        <v>3.64</v>
      </c>
      <c r="K4124" s="51" t="s">
        <v>26153</v>
      </c>
      <c r="L4124" s="51"/>
      <c r="M4124" s="51"/>
      <c r="N4124" s="51" t="s">
        <v>26154</v>
      </c>
      <c r="O4124" s="51" t="s">
        <v>52</v>
      </c>
      <c r="P4124" s="51"/>
      <c r="Q4124" s="51"/>
      <c r="R4124" s="51" t="s">
        <v>806</v>
      </c>
      <c r="S4124" s="51" t="s">
        <v>2002</v>
      </c>
      <c r="T4124" s="11" t="str">
        <f t="shared" si="2"/>
        <v>Matthew Hart</v>
      </c>
      <c r="U4124" s="51" t="s">
        <v>412</v>
      </c>
      <c r="V4124" s="57" t="s">
        <v>26155</v>
      </c>
      <c r="W4124" s="51" t="s">
        <v>26156</v>
      </c>
      <c r="X4124" s="51" t="s">
        <v>26157</v>
      </c>
      <c r="Y4124" s="51" t="s">
        <v>60</v>
      </c>
      <c r="Z4124" s="56" t="s">
        <v>26158</v>
      </c>
      <c r="AA4124" s="51" t="s">
        <v>60</v>
      </c>
      <c r="AB4124" s="56" t="s">
        <v>26159</v>
      </c>
      <c r="AC4124" s="56" t="s">
        <v>26160</v>
      </c>
      <c r="AD4124" s="56" t="s">
        <v>26161</v>
      </c>
      <c r="AE4124" s="51" t="s">
        <v>26162</v>
      </c>
      <c r="AF4124" s="51" t="s">
        <v>26163</v>
      </c>
      <c r="AG4124" s="51" t="s">
        <v>9336</v>
      </c>
      <c r="AH4124" s="51" t="s">
        <v>4581</v>
      </c>
      <c r="AI4124" s="59" t="s">
        <v>18832</v>
      </c>
      <c r="AJ4124" s="51"/>
      <c r="AK4124" s="59" t="s">
        <v>3002</v>
      </c>
      <c r="AL4124" s="59" t="s">
        <v>2863</v>
      </c>
      <c r="AM4124" s="59" t="s">
        <v>6631</v>
      </c>
      <c r="AN4124" s="59" t="s">
        <v>25814</v>
      </c>
      <c r="AO4124" s="59" t="s">
        <v>26164</v>
      </c>
      <c r="AP4124" s="29" t="s">
        <v>26163</v>
      </c>
      <c r="AQ4124" s="68">
        <v>2473.0</v>
      </c>
    </row>
    <row r="4125">
      <c r="A4125" s="8" t="str">
        <f t="shared" si="1"/>
        <v>Kirsten O'Malley</v>
      </c>
      <c r="B4125" s="8" t="s">
        <v>26150</v>
      </c>
      <c r="C4125" s="51" t="s">
        <v>23792</v>
      </c>
      <c r="D4125" s="2" t="s">
        <v>9324</v>
      </c>
      <c r="E4125" s="8" t="s">
        <v>26151</v>
      </c>
      <c r="F4125" s="8" t="s">
        <v>2304</v>
      </c>
      <c r="G4125" s="51" t="s">
        <v>19294</v>
      </c>
      <c r="H4125" s="8" t="s">
        <v>26152</v>
      </c>
      <c r="I4125" s="8" t="s">
        <v>8000</v>
      </c>
      <c r="J4125" s="10">
        <v>3.64</v>
      </c>
      <c r="K4125" s="8" t="s">
        <v>26153</v>
      </c>
      <c r="L4125" s="8"/>
      <c r="M4125" s="8"/>
      <c r="N4125" s="51" t="s">
        <v>26165</v>
      </c>
      <c r="O4125" s="57" t="s">
        <v>52</v>
      </c>
      <c r="P4125" s="51"/>
      <c r="Q4125" s="51"/>
      <c r="R4125" s="57" t="s">
        <v>12057</v>
      </c>
      <c r="S4125" s="57" t="s">
        <v>20564</v>
      </c>
      <c r="T4125" s="11" t="str">
        <f t="shared" si="2"/>
        <v>Kirsten O'Malley</v>
      </c>
      <c r="U4125" s="57" t="s">
        <v>55</v>
      </c>
      <c r="V4125" s="51" t="s">
        <v>26166</v>
      </c>
      <c r="W4125" s="57" t="s">
        <v>26156</v>
      </c>
      <c r="X4125" s="51" t="s">
        <v>26157</v>
      </c>
      <c r="Y4125" s="51" t="s">
        <v>60</v>
      </c>
      <c r="Z4125" s="56" t="s">
        <v>26167</v>
      </c>
      <c r="AA4125" s="56" t="s">
        <v>26168</v>
      </c>
      <c r="AB4125" s="56" t="s">
        <v>26159</v>
      </c>
      <c r="AC4125" s="51" t="s">
        <v>60</v>
      </c>
      <c r="AD4125" s="56" t="s">
        <v>26169</v>
      </c>
      <c r="AE4125" s="51" t="s">
        <v>26162</v>
      </c>
      <c r="AF4125" s="8" t="s">
        <v>26163</v>
      </c>
      <c r="AG4125" s="8" t="s">
        <v>9336</v>
      </c>
      <c r="AH4125" s="8" t="s">
        <v>4581</v>
      </c>
      <c r="AI4125" s="8" t="s">
        <v>18832</v>
      </c>
      <c r="AJ4125" s="8"/>
      <c r="AK4125" s="8" t="s">
        <v>3002</v>
      </c>
      <c r="AL4125" s="8" t="s">
        <v>2863</v>
      </c>
      <c r="AM4125" s="13" t="s">
        <v>6631</v>
      </c>
      <c r="AN4125" s="8" t="s">
        <v>25814</v>
      </c>
      <c r="AO4125" s="8" t="s">
        <v>26164</v>
      </c>
      <c r="AP4125" s="29" t="s">
        <v>26163</v>
      </c>
      <c r="AQ4125" s="11">
        <v>2473.0</v>
      </c>
    </row>
    <row r="4126">
      <c r="A4126" s="8" t="str">
        <f t="shared" si="1"/>
        <v>Morgan Andrews</v>
      </c>
      <c r="B4126" s="51" t="s">
        <v>26150</v>
      </c>
      <c r="C4126" s="51" t="s">
        <v>23792</v>
      </c>
      <c r="D4126" s="2" t="s">
        <v>9324</v>
      </c>
      <c r="E4126" s="8" t="s">
        <v>26151</v>
      </c>
      <c r="F4126" s="8" t="s">
        <v>2304</v>
      </c>
      <c r="G4126" s="51" t="s">
        <v>19294</v>
      </c>
      <c r="H4126" s="8" t="s">
        <v>26152</v>
      </c>
      <c r="I4126" s="8" t="s">
        <v>8000</v>
      </c>
      <c r="J4126" s="10">
        <v>3.64</v>
      </c>
      <c r="K4126" s="8" t="s">
        <v>26153</v>
      </c>
      <c r="L4126" s="8" t="s">
        <v>86</v>
      </c>
      <c r="M4126" s="8" t="s">
        <v>86</v>
      </c>
      <c r="N4126" s="51" t="s">
        <v>26170</v>
      </c>
      <c r="O4126" s="51" t="s">
        <v>52</v>
      </c>
      <c r="P4126" s="51"/>
      <c r="Q4126" s="51"/>
      <c r="R4126" s="51" t="s">
        <v>2196</v>
      </c>
      <c r="S4126" s="51" t="s">
        <v>4480</v>
      </c>
      <c r="T4126" s="11" t="str">
        <f t="shared" si="2"/>
        <v>Morgan Andrews</v>
      </c>
      <c r="U4126" s="51" t="s">
        <v>80</v>
      </c>
      <c r="V4126" s="51" t="s">
        <v>26171</v>
      </c>
      <c r="W4126" s="51" t="s">
        <v>86</v>
      </c>
      <c r="X4126" s="51" t="s">
        <v>26157</v>
      </c>
      <c r="Y4126" s="51" t="s">
        <v>60</v>
      </c>
      <c r="Z4126" s="56" t="s">
        <v>26167</v>
      </c>
      <c r="AA4126" s="51" t="s">
        <v>60</v>
      </c>
      <c r="AB4126" s="56" t="s">
        <v>26159</v>
      </c>
      <c r="AC4126" s="51" t="s">
        <v>60</v>
      </c>
      <c r="AD4126" s="56" t="s">
        <v>26169</v>
      </c>
      <c r="AE4126" s="51" t="s">
        <v>26162</v>
      </c>
      <c r="AF4126" s="8" t="s">
        <v>26163</v>
      </c>
      <c r="AG4126" s="8" t="s">
        <v>9336</v>
      </c>
      <c r="AH4126" s="8" t="s">
        <v>4581</v>
      </c>
      <c r="AI4126" s="8" t="s">
        <v>18832</v>
      </c>
      <c r="AJ4126" s="8" t="s">
        <v>86</v>
      </c>
      <c r="AK4126" s="8" t="s">
        <v>3002</v>
      </c>
      <c r="AL4126" s="8" t="s">
        <v>2863</v>
      </c>
      <c r="AM4126" s="8" t="s">
        <v>6631</v>
      </c>
      <c r="AN4126" s="8" t="s">
        <v>25814</v>
      </c>
      <c r="AO4126" s="8" t="s">
        <v>26172</v>
      </c>
      <c r="AP4126" s="29" t="s">
        <v>26163</v>
      </c>
      <c r="AQ4126" s="11">
        <v>2473.0</v>
      </c>
    </row>
    <row r="4127">
      <c r="A4127" s="8" t="str">
        <f t="shared" si="1"/>
        <v>Noah Grimm</v>
      </c>
      <c r="B4127" s="8" t="s">
        <v>26150</v>
      </c>
      <c r="C4127" s="51" t="s">
        <v>23792</v>
      </c>
      <c r="D4127" s="2" t="s">
        <v>9324</v>
      </c>
      <c r="E4127" s="8" t="s">
        <v>26151</v>
      </c>
      <c r="F4127" s="8" t="s">
        <v>2304</v>
      </c>
      <c r="G4127" s="51" t="s">
        <v>19294</v>
      </c>
      <c r="H4127" s="8" t="s">
        <v>26152</v>
      </c>
      <c r="I4127" s="8" t="s">
        <v>8000</v>
      </c>
      <c r="J4127" s="10">
        <v>3.64</v>
      </c>
      <c r="K4127" s="8" t="s">
        <v>26153</v>
      </c>
      <c r="L4127" s="8"/>
      <c r="M4127" s="8"/>
      <c r="N4127" s="51" t="s">
        <v>26173</v>
      </c>
      <c r="O4127" s="57" t="s">
        <v>52</v>
      </c>
      <c r="P4127" s="51"/>
      <c r="Q4127" s="51"/>
      <c r="R4127" s="57" t="s">
        <v>212</v>
      </c>
      <c r="S4127" s="57" t="s">
        <v>15176</v>
      </c>
      <c r="T4127" s="11" t="str">
        <f t="shared" si="2"/>
        <v>Noah Grimm</v>
      </c>
      <c r="U4127" s="57" t="s">
        <v>80</v>
      </c>
      <c r="V4127" s="51" t="s">
        <v>26174</v>
      </c>
      <c r="W4127" s="57" t="s">
        <v>26156</v>
      </c>
      <c r="X4127" s="51" t="s">
        <v>26157</v>
      </c>
      <c r="Y4127" s="51" t="s">
        <v>60</v>
      </c>
      <c r="Z4127" s="56" t="s">
        <v>26167</v>
      </c>
      <c r="AA4127" s="51" t="s">
        <v>60</v>
      </c>
      <c r="AB4127" s="56" t="s">
        <v>26159</v>
      </c>
      <c r="AC4127" s="51" t="s">
        <v>60</v>
      </c>
      <c r="AD4127" s="56" t="s">
        <v>26169</v>
      </c>
      <c r="AE4127" s="51" t="s">
        <v>26162</v>
      </c>
      <c r="AF4127" s="8" t="s">
        <v>26163</v>
      </c>
      <c r="AG4127" s="8" t="s">
        <v>9336</v>
      </c>
      <c r="AH4127" s="8" t="s">
        <v>4581</v>
      </c>
      <c r="AI4127" s="8" t="s">
        <v>18832</v>
      </c>
      <c r="AJ4127" s="8"/>
      <c r="AK4127" s="8" t="s">
        <v>3002</v>
      </c>
      <c r="AL4127" s="8" t="s">
        <v>2863</v>
      </c>
      <c r="AM4127" s="8" t="s">
        <v>6631</v>
      </c>
      <c r="AN4127" s="8" t="s">
        <v>25814</v>
      </c>
      <c r="AO4127" s="8" t="s">
        <v>26164</v>
      </c>
      <c r="AP4127" s="29" t="s">
        <v>26163</v>
      </c>
      <c r="AQ4127" s="11">
        <v>2473.0</v>
      </c>
    </row>
    <row r="4128">
      <c r="A4128" s="8" t="str">
        <f t="shared" si="1"/>
        <v>Frances Trainer</v>
      </c>
      <c r="B4128" s="8" t="s">
        <v>26150</v>
      </c>
      <c r="C4128" s="51" t="s">
        <v>23792</v>
      </c>
      <c r="D4128" s="2" t="s">
        <v>9324</v>
      </c>
      <c r="E4128" s="8" t="s">
        <v>26151</v>
      </c>
      <c r="F4128" s="8" t="s">
        <v>2304</v>
      </c>
      <c r="G4128" s="51" t="s">
        <v>19294</v>
      </c>
      <c r="H4128" s="8" t="s">
        <v>26152</v>
      </c>
      <c r="I4128" s="8" t="s">
        <v>8000</v>
      </c>
      <c r="J4128" s="10">
        <v>3.64</v>
      </c>
      <c r="K4128" s="8" t="s">
        <v>26153</v>
      </c>
      <c r="L4128" s="8"/>
      <c r="M4128" s="8"/>
      <c r="N4128" s="51" t="s">
        <v>26175</v>
      </c>
      <c r="O4128" s="57" t="s">
        <v>52</v>
      </c>
      <c r="P4128" s="51"/>
      <c r="Q4128" s="51"/>
      <c r="R4128" s="57" t="s">
        <v>26176</v>
      </c>
      <c r="S4128" s="57" t="s">
        <v>26177</v>
      </c>
      <c r="T4128" s="11" t="str">
        <f t="shared" si="2"/>
        <v>Frances Trainer</v>
      </c>
      <c r="U4128" s="57" t="s">
        <v>80</v>
      </c>
      <c r="V4128" s="51" t="s">
        <v>26178</v>
      </c>
      <c r="W4128" s="57" t="s">
        <v>26156</v>
      </c>
      <c r="X4128" s="51" t="s">
        <v>26157</v>
      </c>
      <c r="Y4128" s="51" t="s">
        <v>60</v>
      </c>
      <c r="Z4128" s="56" t="s">
        <v>26167</v>
      </c>
      <c r="AA4128" s="51" t="s">
        <v>60</v>
      </c>
      <c r="AB4128" s="56" t="s">
        <v>26159</v>
      </c>
      <c r="AC4128" s="51" t="s">
        <v>60</v>
      </c>
      <c r="AD4128" s="56" t="s">
        <v>26169</v>
      </c>
      <c r="AE4128" s="51" t="s">
        <v>26162</v>
      </c>
      <c r="AF4128" s="8" t="s">
        <v>26163</v>
      </c>
      <c r="AG4128" s="8" t="s">
        <v>9336</v>
      </c>
      <c r="AH4128" s="8" t="s">
        <v>4581</v>
      </c>
      <c r="AI4128" s="8" t="s">
        <v>18832</v>
      </c>
      <c r="AJ4128" s="8"/>
      <c r="AK4128" s="8" t="s">
        <v>3002</v>
      </c>
      <c r="AL4128" s="8" t="s">
        <v>2863</v>
      </c>
      <c r="AM4128" s="8" t="s">
        <v>6631</v>
      </c>
      <c r="AN4128" s="8" t="s">
        <v>25814</v>
      </c>
      <c r="AO4128" s="8" t="s">
        <v>26164</v>
      </c>
      <c r="AP4128" s="29" t="s">
        <v>26163</v>
      </c>
      <c r="AQ4128" s="11">
        <v>2473.0</v>
      </c>
    </row>
    <row r="4129">
      <c r="A4129" s="8" t="str">
        <f t="shared" si="1"/>
        <v>Chad Walsh</v>
      </c>
      <c r="B4129" s="51" t="s">
        <v>26179</v>
      </c>
      <c r="C4129" s="51" t="s">
        <v>24070</v>
      </c>
      <c r="D4129" s="2" t="s">
        <v>9324</v>
      </c>
      <c r="E4129" s="8" t="s">
        <v>9359</v>
      </c>
      <c r="F4129" s="8" t="s">
        <v>2304</v>
      </c>
      <c r="G4129" s="51" t="s">
        <v>19294</v>
      </c>
      <c r="H4129" s="8" t="s">
        <v>26180</v>
      </c>
      <c r="I4129" s="8" t="s">
        <v>1330</v>
      </c>
      <c r="J4129" s="10">
        <v>3.49</v>
      </c>
      <c r="K4129" s="8" t="s">
        <v>26181</v>
      </c>
      <c r="L4129" s="8"/>
      <c r="M4129" s="8"/>
      <c r="N4129" s="51" t="s">
        <v>26182</v>
      </c>
      <c r="O4129" s="51" t="s">
        <v>52</v>
      </c>
      <c r="P4129" s="51"/>
      <c r="Q4129" s="51"/>
      <c r="R4129" s="51" t="s">
        <v>8291</v>
      </c>
      <c r="S4129" s="51" t="s">
        <v>17680</v>
      </c>
      <c r="T4129" s="11" t="str">
        <f t="shared" si="2"/>
        <v>Chad Walsh</v>
      </c>
      <c r="U4129" s="51" t="s">
        <v>55</v>
      </c>
      <c r="V4129" s="51" t="s">
        <v>26183</v>
      </c>
      <c r="W4129" s="51" t="s">
        <v>26184</v>
      </c>
      <c r="X4129" s="8" t="s">
        <v>26185</v>
      </c>
      <c r="Y4129" s="51" t="s">
        <v>60</v>
      </c>
      <c r="Z4129" s="51" t="s">
        <v>60</v>
      </c>
      <c r="AA4129" s="51" t="s">
        <v>60</v>
      </c>
      <c r="AB4129" s="51" t="s">
        <v>60</v>
      </c>
      <c r="AC4129" s="56" t="s">
        <v>26186</v>
      </c>
      <c r="AD4129" s="51" t="s">
        <v>60</v>
      </c>
      <c r="AE4129" s="51" t="s">
        <v>26187</v>
      </c>
      <c r="AF4129" s="8" t="s">
        <v>26188</v>
      </c>
      <c r="AG4129" s="8" t="s">
        <v>9336</v>
      </c>
      <c r="AH4129" s="8" t="s">
        <v>654</v>
      </c>
      <c r="AI4129" s="8" t="s">
        <v>233</v>
      </c>
      <c r="AJ4129" s="8"/>
      <c r="AK4129" s="8" t="s">
        <v>838</v>
      </c>
      <c r="AL4129" s="8" t="s">
        <v>3429</v>
      </c>
      <c r="AM4129" s="8" t="s">
        <v>4984</v>
      </c>
      <c r="AN4129" s="8" t="s">
        <v>26189</v>
      </c>
      <c r="AO4129" s="8" t="s">
        <v>26190</v>
      </c>
      <c r="AP4129" s="29" t="s">
        <v>26188</v>
      </c>
      <c r="AQ4129" s="11">
        <v>1408.0</v>
      </c>
    </row>
    <row r="4130">
      <c r="A4130" s="8" t="str">
        <f t="shared" si="1"/>
        <v>Peyton Santos</v>
      </c>
      <c r="B4130" s="51" t="s">
        <v>26179</v>
      </c>
      <c r="C4130" s="51" t="s">
        <v>24070</v>
      </c>
      <c r="D4130" s="2" t="s">
        <v>9324</v>
      </c>
      <c r="E4130" s="8" t="s">
        <v>9359</v>
      </c>
      <c r="F4130" s="8" t="s">
        <v>2304</v>
      </c>
      <c r="G4130" s="51" t="s">
        <v>19294</v>
      </c>
      <c r="H4130" s="8" t="s">
        <v>26180</v>
      </c>
      <c r="I4130" s="8" t="s">
        <v>1330</v>
      </c>
      <c r="J4130" s="10">
        <v>3.49</v>
      </c>
      <c r="K4130" s="8" t="s">
        <v>26181</v>
      </c>
      <c r="L4130" s="8"/>
      <c r="M4130" s="8"/>
      <c r="N4130" s="51" t="s">
        <v>26191</v>
      </c>
      <c r="O4130" s="51" t="s">
        <v>52</v>
      </c>
      <c r="P4130" s="51"/>
      <c r="Q4130" s="51"/>
      <c r="R4130" s="51" t="s">
        <v>18132</v>
      </c>
      <c r="S4130" s="51" t="s">
        <v>1480</v>
      </c>
      <c r="T4130" s="11" t="str">
        <f t="shared" si="2"/>
        <v>Peyton Santos</v>
      </c>
      <c r="U4130" s="51" t="s">
        <v>160</v>
      </c>
      <c r="V4130" s="51" t="s">
        <v>26192</v>
      </c>
      <c r="W4130" s="51"/>
      <c r="X4130" s="8" t="s">
        <v>26185</v>
      </c>
      <c r="Y4130" s="51" t="s">
        <v>60</v>
      </c>
      <c r="Z4130" s="51" t="s">
        <v>60</v>
      </c>
      <c r="AA4130" s="51" t="s">
        <v>60</v>
      </c>
      <c r="AB4130" s="51" t="s">
        <v>60</v>
      </c>
      <c r="AC4130" s="51" t="s">
        <v>60</v>
      </c>
      <c r="AD4130" s="56" t="s">
        <v>26193</v>
      </c>
      <c r="AE4130" s="51" t="s">
        <v>26187</v>
      </c>
      <c r="AF4130" s="8" t="s">
        <v>26188</v>
      </c>
      <c r="AG4130" s="8" t="s">
        <v>9336</v>
      </c>
      <c r="AH4130" s="8" t="s">
        <v>654</v>
      </c>
      <c r="AI4130" s="8" t="s">
        <v>233</v>
      </c>
      <c r="AJ4130" s="8"/>
      <c r="AK4130" s="8" t="s">
        <v>838</v>
      </c>
      <c r="AL4130" s="8" t="s">
        <v>3429</v>
      </c>
      <c r="AM4130" s="8" t="s">
        <v>4984</v>
      </c>
      <c r="AN4130" s="8" t="s">
        <v>26189</v>
      </c>
      <c r="AO4130" s="8" t="s">
        <v>26190</v>
      </c>
      <c r="AP4130" s="29" t="s">
        <v>26188</v>
      </c>
      <c r="AQ4130" s="11">
        <v>1408.0</v>
      </c>
    </row>
    <row r="4131">
      <c r="A4131" s="8" t="str">
        <f t="shared" si="1"/>
        <v>Greg Johnston</v>
      </c>
      <c r="B4131" s="51" t="s">
        <v>26179</v>
      </c>
      <c r="C4131" s="51" t="s">
        <v>24070</v>
      </c>
      <c r="D4131" s="2" t="s">
        <v>9324</v>
      </c>
      <c r="E4131" s="8" t="s">
        <v>9359</v>
      </c>
      <c r="F4131" s="8" t="s">
        <v>2304</v>
      </c>
      <c r="G4131" s="51" t="s">
        <v>19294</v>
      </c>
      <c r="H4131" s="8" t="s">
        <v>26180</v>
      </c>
      <c r="I4131" s="8" t="s">
        <v>1330</v>
      </c>
      <c r="J4131" s="10">
        <v>3.49</v>
      </c>
      <c r="K4131" s="8" t="s">
        <v>26181</v>
      </c>
      <c r="L4131" s="8"/>
      <c r="M4131" s="8"/>
      <c r="N4131" s="51" t="s">
        <v>26194</v>
      </c>
      <c r="O4131" s="51" t="s">
        <v>52</v>
      </c>
      <c r="P4131" s="51"/>
      <c r="Q4131" s="51"/>
      <c r="R4131" s="51" t="s">
        <v>1720</v>
      </c>
      <c r="S4131" s="51" t="s">
        <v>25597</v>
      </c>
      <c r="T4131" s="11" t="str">
        <f t="shared" si="2"/>
        <v>Greg Johnston</v>
      </c>
      <c r="U4131" s="51" t="s">
        <v>386</v>
      </c>
      <c r="V4131" s="51" t="s">
        <v>26195</v>
      </c>
      <c r="W4131" s="51"/>
      <c r="X4131" s="8" t="s">
        <v>26185</v>
      </c>
      <c r="Y4131" s="51" t="s">
        <v>60</v>
      </c>
      <c r="Z4131" s="51" t="s">
        <v>60</v>
      </c>
      <c r="AA4131" s="51" t="s">
        <v>60</v>
      </c>
      <c r="AB4131" s="51" t="s">
        <v>60</v>
      </c>
      <c r="AC4131" s="51" t="s">
        <v>60</v>
      </c>
      <c r="AD4131" s="56" t="s">
        <v>26193</v>
      </c>
      <c r="AE4131" s="51" t="s">
        <v>26187</v>
      </c>
      <c r="AF4131" s="8" t="s">
        <v>26188</v>
      </c>
      <c r="AG4131" s="8" t="s">
        <v>9336</v>
      </c>
      <c r="AH4131" s="8" t="s">
        <v>654</v>
      </c>
      <c r="AI4131" s="8" t="s">
        <v>233</v>
      </c>
      <c r="AJ4131" s="8"/>
      <c r="AK4131" s="8" t="s">
        <v>838</v>
      </c>
      <c r="AL4131" s="8" t="s">
        <v>3429</v>
      </c>
      <c r="AM4131" s="8" t="s">
        <v>4984</v>
      </c>
      <c r="AN4131" s="8" t="s">
        <v>26189</v>
      </c>
      <c r="AO4131" s="8" t="s">
        <v>26190</v>
      </c>
      <c r="AP4131" s="29" t="s">
        <v>26188</v>
      </c>
      <c r="AQ4131" s="11">
        <v>1408.0</v>
      </c>
    </row>
    <row r="4132">
      <c r="A4132" s="8" t="str">
        <f t="shared" si="1"/>
        <v>Ashley Barr</v>
      </c>
      <c r="B4132" s="51" t="s">
        <v>26179</v>
      </c>
      <c r="C4132" s="51" t="s">
        <v>24070</v>
      </c>
      <c r="D4132" s="2" t="s">
        <v>9324</v>
      </c>
      <c r="E4132" s="8" t="s">
        <v>9359</v>
      </c>
      <c r="F4132" s="8" t="s">
        <v>2304</v>
      </c>
      <c r="G4132" s="51" t="s">
        <v>19294</v>
      </c>
      <c r="H4132" s="8" t="s">
        <v>26180</v>
      </c>
      <c r="I4132" s="8" t="s">
        <v>1330</v>
      </c>
      <c r="J4132" s="10">
        <v>3.49</v>
      </c>
      <c r="K4132" s="8" t="s">
        <v>26181</v>
      </c>
      <c r="L4132" s="8"/>
      <c r="M4132" s="8"/>
      <c r="N4132" s="51" t="s">
        <v>26196</v>
      </c>
      <c r="O4132" s="51" t="s">
        <v>52</v>
      </c>
      <c r="P4132" s="51"/>
      <c r="Q4132" s="51"/>
      <c r="R4132" s="51" t="s">
        <v>5711</v>
      </c>
      <c r="S4132" s="51" t="s">
        <v>26197</v>
      </c>
      <c r="T4132" s="11" t="str">
        <f t="shared" si="2"/>
        <v>Ashley Barr</v>
      </c>
      <c r="U4132" s="51" t="s">
        <v>106</v>
      </c>
      <c r="V4132" s="51" t="s">
        <v>26198</v>
      </c>
      <c r="W4132" s="51" t="s">
        <v>26199</v>
      </c>
      <c r="X4132" s="8" t="s">
        <v>26185</v>
      </c>
      <c r="Y4132" s="51" t="s">
        <v>60</v>
      </c>
      <c r="Z4132" s="51" t="s">
        <v>60</v>
      </c>
      <c r="AA4132" s="51" t="s">
        <v>60</v>
      </c>
      <c r="AB4132" s="51" t="s">
        <v>60</v>
      </c>
      <c r="AC4132" s="56" t="s">
        <v>26186</v>
      </c>
      <c r="AD4132" s="51" t="s">
        <v>60</v>
      </c>
      <c r="AE4132" s="51" t="s">
        <v>26187</v>
      </c>
      <c r="AF4132" s="8" t="s">
        <v>26188</v>
      </c>
      <c r="AG4132" s="8" t="s">
        <v>9336</v>
      </c>
      <c r="AH4132" s="8" t="s">
        <v>654</v>
      </c>
      <c r="AI4132" s="8" t="s">
        <v>233</v>
      </c>
      <c r="AJ4132" s="8"/>
      <c r="AK4132" s="8" t="s">
        <v>838</v>
      </c>
      <c r="AL4132" s="8" t="s">
        <v>3429</v>
      </c>
      <c r="AM4132" s="8" t="s">
        <v>4984</v>
      </c>
      <c r="AN4132" s="8" t="s">
        <v>26189</v>
      </c>
      <c r="AO4132" s="8" t="s">
        <v>26190</v>
      </c>
      <c r="AP4132" s="29" t="s">
        <v>26188</v>
      </c>
      <c r="AQ4132" s="11">
        <v>1408.0</v>
      </c>
    </row>
    <row r="4133">
      <c r="A4133" s="8" t="str">
        <f t="shared" si="1"/>
        <v>Gary Aldrich</v>
      </c>
      <c r="B4133" s="51" t="s">
        <v>26200</v>
      </c>
      <c r="C4133" s="51" t="s">
        <v>20055</v>
      </c>
      <c r="D4133" s="2" t="s">
        <v>9324</v>
      </c>
      <c r="E4133" s="8" t="s">
        <v>9359</v>
      </c>
      <c r="F4133" s="8" t="s">
        <v>2304</v>
      </c>
      <c r="G4133" s="51" t="s">
        <v>19294</v>
      </c>
      <c r="H4133" s="8" t="s">
        <v>26201</v>
      </c>
      <c r="I4133" s="8" t="s">
        <v>49</v>
      </c>
      <c r="J4133" s="10">
        <v>3.76</v>
      </c>
      <c r="K4133" s="8" t="s">
        <v>26202</v>
      </c>
      <c r="L4133" s="8" t="s">
        <v>12065</v>
      </c>
      <c r="M4133" s="8"/>
      <c r="N4133" s="51" t="s">
        <v>26203</v>
      </c>
      <c r="O4133" s="51" t="s">
        <v>52</v>
      </c>
      <c r="P4133" s="51"/>
      <c r="Q4133" s="51"/>
      <c r="R4133" s="51" t="s">
        <v>1081</v>
      </c>
      <c r="S4133" s="51" t="s">
        <v>26204</v>
      </c>
      <c r="T4133" s="11" t="str">
        <f t="shared" si="2"/>
        <v>Gary Aldrich</v>
      </c>
      <c r="U4133" s="51" t="s">
        <v>55</v>
      </c>
      <c r="V4133" s="51" t="s">
        <v>26205</v>
      </c>
      <c r="W4133" s="51" t="s">
        <v>26206</v>
      </c>
      <c r="X4133" s="94" t="s">
        <v>26207</v>
      </c>
      <c r="Y4133" s="51" t="s">
        <v>60</v>
      </c>
      <c r="Z4133" s="56" t="s">
        <v>26208</v>
      </c>
      <c r="AA4133" s="56" t="s">
        <v>26209</v>
      </c>
      <c r="AB4133" s="56" t="s">
        <v>26210</v>
      </c>
      <c r="AC4133" s="51" t="s">
        <v>60</v>
      </c>
      <c r="AD4133" s="56" t="s">
        <v>26211</v>
      </c>
      <c r="AE4133" s="51" t="s">
        <v>26212</v>
      </c>
      <c r="AF4133" s="8" t="s">
        <v>26213</v>
      </c>
      <c r="AG4133" s="8" t="s">
        <v>9336</v>
      </c>
      <c r="AH4133" s="8" t="s">
        <v>26214</v>
      </c>
      <c r="AI4133" s="8" t="s">
        <v>233</v>
      </c>
      <c r="AJ4133" s="8"/>
      <c r="AK4133" s="8" t="s">
        <v>24152</v>
      </c>
      <c r="AL4133" s="8" t="s">
        <v>23543</v>
      </c>
      <c r="AM4133" s="8" t="s">
        <v>597</v>
      </c>
      <c r="AN4133" s="8" t="s">
        <v>26215</v>
      </c>
      <c r="AO4133" s="8" t="s">
        <v>26216</v>
      </c>
      <c r="AP4133" s="29" t="s">
        <v>26213</v>
      </c>
      <c r="AQ4133" s="11">
        <v>6283.0</v>
      </c>
    </row>
    <row r="4134">
      <c r="A4134" s="8" t="str">
        <f t="shared" si="1"/>
        <v>Cameron Daugherty</v>
      </c>
      <c r="B4134" s="51" t="s">
        <v>26200</v>
      </c>
      <c r="C4134" s="51" t="s">
        <v>20055</v>
      </c>
      <c r="D4134" s="2" t="s">
        <v>9324</v>
      </c>
      <c r="E4134" s="8" t="s">
        <v>9359</v>
      </c>
      <c r="F4134" s="8" t="s">
        <v>2304</v>
      </c>
      <c r="G4134" s="51" t="s">
        <v>19294</v>
      </c>
      <c r="H4134" s="8" t="s">
        <v>26201</v>
      </c>
      <c r="I4134" s="8" t="s">
        <v>49</v>
      </c>
      <c r="J4134" s="10">
        <v>3.76</v>
      </c>
      <c r="K4134" s="8" t="s">
        <v>26202</v>
      </c>
      <c r="L4134" s="8" t="s">
        <v>12065</v>
      </c>
      <c r="M4134" s="8" t="s">
        <v>86</v>
      </c>
      <c r="N4134" s="51" t="s">
        <v>26217</v>
      </c>
      <c r="O4134" s="51" t="s">
        <v>52</v>
      </c>
      <c r="P4134" s="51"/>
      <c r="Q4134" s="51"/>
      <c r="R4134" s="51" t="s">
        <v>2773</v>
      </c>
      <c r="S4134" s="51" t="s">
        <v>26218</v>
      </c>
      <c r="T4134" s="11" t="str">
        <f t="shared" si="2"/>
        <v>Cameron Daugherty</v>
      </c>
      <c r="U4134" s="51" t="s">
        <v>80</v>
      </c>
      <c r="V4134" s="51" t="s">
        <v>86</v>
      </c>
      <c r="W4134" s="51" t="s">
        <v>86</v>
      </c>
      <c r="X4134" s="51" t="s">
        <v>26207</v>
      </c>
      <c r="Y4134" s="51" t="s">
        <v>60</v>
      </c>
      <c r="Z4134" s="56" t="s">
        <v>26208</v>
      </c>
      <c r="AA4134" s="51" t="s">
        <v>60</v>
      </c>
      <c r="AB4134" s="56" t="s">
        <v>26210</v>
      </c>
      <c r="AC4134" s="51" t="s">
        <v>60</v>
      </c>
      <c r="AD4134" s="56" t="s">
        <v>26211</v>
      </c>
      <c r="AE4134" s="51" t="s">
        <v>26212</v>
      </c>
      <c r="AF4134" s="8" t="s">
        <v>26213</v>
      </c>
      <c r="AG4134" s="8" t="s">
        <v>9336</v>
      </c>
      <c r="AH4134" s="8" t="s">
        <v>26219</v>
      </c>
      <c r="AI4134" s="8" t="s">
        <v>18832</v>
      </c>
      <c r="AJ4134" s="8" t="s">
        <v>86</v>
      </c>
      <c r="AK4134" s="8" t="s">
        <v>24152</v>
      </c>
      <c r="AL4134" s="8" t="s">
        <v>23543</v>
      </c>
      <c r="AM4134" s="8" t="s">
        <v>597</v>
      </c>
      <c r="AN4134" s="8" t="s">
        <v>26215</v>
      </c>
      <c r="AO4134" s="8" t="s">
        <v>26216</v>
      </c>
      <c r="AP4134" s="29" t="s">
        <v>26213</v>
      </c>
      <c r="AQ4134" s="11">
        <v>6283.0</v>
      </c>
    </row>
    <row r="4135">
      <c r="A4135" s="8" t="str">
        <f t="shared" si="1"/>
        <v>Lauren Kuntz</v>
      </c>
      <c r="B4135" s="51" t="s">
        <v>26200</v>
      </c>
      <c r="C4135" s="51" t="s">
        <v>20055</v>
      </c>
      <c r="D4135" s="2" t="s">
        <v>9324</v>
      </c>
      <c r="E4135" s="8" t="s">
        <v>9359</v>
      </c>
      <c r="F4135" s="8" t="s">
        <v>2304</v>
      </c>
      <c r="G4135" s="51" t="s">
        <v>19294</v>
      </c>
      <c r="H4135" s="8" t="s">
        <v>26201</v>
      </c>
      <c r="I4135" s="8" t="s">
        <v>49</v>
      </c>
      <c r="J4135" s="10">
        <v>3.76</v>
      </c>
      <c r="K4135" s="8" t="s">
        <v>26202</v>
      </c>
      <c r="L4135" s="8" t="s">
        <v>12065</v>
      </c>
      <c r="M4135" s="8" t="s">
        <v>86</v>
      </c>
      <c r="N4135" s="51" t="s">
        <v>26220</v>
      </c>
      <c r="O4135" s="51" t="s">
        <v>52</v>
      </c>
      <c r="P4135" s="51"/>
      <c r="Q4135" s="51"/>
      <c r="R4135" s="51" t="s">
        <v>1301</v>
      </c>
      <c r="S4135" s="51" t="s">
        <v>26221</v>
      </c>
      <c r="T4135" s="11" t="str">
        <f t="shared" si="2"/>
        <v>Lauren Kuntz</v>
      </c>
      <c r="U4135" s="51" t="s">
        <v>80</v>
      </c>
      <c r="V4135" s="51" t="s">
        <v>86</v>
      </c>
      <c r="W4135" s="51" t="s">
        <v>86</v>
      </c>
      <c r="X4135" s="51" t="s">
        <v>26207</v>
      </c>
      <c r="Y4135" s="51" t="s">
        <v>60</v>
      </c>
      <c r="Z4135" s="56" t="s">
        <v>26208</v>
      </c>
      <c r="AA4135" s="51" t="s">
        <v>60</v>
      </c>
      <c r="AB4135" s="56" t="s">
        <v>26210</v>
      </c>
      <c r="AC4135" s="51" t="s">
        <v>60</v>
      </c>
      <c r="AD4135" s="56" t="s">
        <v>26211</v>
      </c>
      <c r="AE4135" s="51" t="s">
        <v>26212</v>
      </c>
      <c r="AF4135" s="8" t="s">
        <v>26213</v>
      </c>
      <c r="AG4135" s="8" t="s">
        <v>9336</v>
      </c>
      <c r="AH4135" s="8" t="s">
        <v>26219</v>
      </c>
      <c r="AI4135" s="8" t="s">
        <v>18832</v>
      </c>
      <c r="AJ4135" s="8" t="s">
        <v>86</v>
      </c>
      <c r="AK4135" s="8" t="s">
        <v>24152</v>
      </c>
      <c r="AL4135" s="8" t="s">
        <v>23543</v>
      </c>
      <c r="AM4135" s="8" t="s">
        <v>597</v>
      </c>
      <c r="AN4135" s="8" t="s">
        <v>26215</v>
      </c>
      <c r="AO4135" s="8" t="s">
        <v>26216</v>
      </c>
      <c r="AP4135" s="29" t="s">
        <v>26213</v>
      </c>
      <c r="AQ4135" s="11">
        <v>6283.0</v>
      </c>
    </row>
    <row r="4136">
      <c r="A4136" s="8" t="str">
        <f t="shared" si="1"/>
        <v>Michele Bradley</v>
      </c>
      <c r="B4136" s="51" t="s">
        <v>26200</v>
      </c>
      <c r="C4136" s="51" t="s">
        <v>20055</v>
      </c>
      <c r="D4136" s="2" t="s">
        <v>9324</v>
      </c>
      <c r="E4136" s="8" t="s">
        <v>9359</v>
      </c>
      <c r="F4136" s="8" t="s">
        <v>2304</v>
      </c>
      <c r="G4136" s="51" t="s">
        <v>19294</v>
      </c>
      <c r="H4136" s="8" t="s">
        <v>26201</v>
      </c>
      <c r="I4136" s="8" t="s">
        <v>49</v>
      </c>
      <c r="J4136" s="10">
        <v>3.76</v>
      </c>
      <c r="K4136" s="8" t="s">
        <v>26202</v>
      </c>
      <c r="L4136" s="8" t="s">
        <v>12065</v>
      </c>
      <c r="M4136" s="8"/>
      <c r="N4136" s="51" t="s">
        <v>26222</v>
      </c>
      <c r="O4136" s="51" t="s">
        <v>52</v>
      </c>
      <c r="P4136" s="51"/>
      <c r="Q4136" s="51"/>
      <c r="R4136" s="51" t="s">
        <v>9428</v>
      </c>
      <c r="S4136" s="51" t="s">
        <v>615</v>
      </c>
      <c r="T4136" s="11" t="str">
        <f t="shared" si="2"/>
        <v>Michele Bradley</v>
      </c>
      <c r="U4136" s="51" t="s">
        <v>80</v>
      </c>
      <c r="V4136" s="51" t="s">
        <v>26223</v>
      </c>
      <c r="W4136" s="51"/>
      <c r="X4136" s="94" t="s">
        <v>26207</v>
      </c>
      <c r="Y4136" s="51" t="s">
        <v>60</v>
      </c>
      <c r="Z4136" s="56" t="s">
        <v>26208</v>
      </c>
      <c r="AA4136" s="51" t="s">
        <v>60</v>
      </c>
      <c r="AB4136" s="56" t="s">
        <v>26210</v>
      </c>
      <c r="AC4136" s="51" t="s">
        <v>60</v>
      </c>
      <c r="AD4136" s="56" t="s">
        <v>26211</v>
      </c>
      <c r="AE4136" s="51" t="s">
        <v>26212</v>
      </c>
      <c r="AF4136" s="8" t="s">
        <v>26213</v>
      </c>
      <c r="AG4136" s="8" t="s">
        <v>9336</v>
      </c>
      <c r="AH4136" s="8" t="s">
        <v>26224</v>
      </c>
      <c r="AI4136" s="8" t="s">
        <v>233</v>
      </c>
      <c r="AJ4136" s="8"/>
      <c r="AK4136" s="8" t="s">
        <v>24152</v>
      </c>
      <c r="AL4136" s="8" t="s">
        <v>23543</v>
      </c>
      <c r="AM4136" s="8" t="s">
        <v>597</v>
      </c>
      <c r="AN4136" s="8" t="s">
        <v>26215</v>
      </c>
      <c r="AO4136" s="8" t="s">
        <v>26216</v>
      </c>
      <c r="AP4136" s="29" t="s">
        <v>26213</v>
      </c>
      <c r="AQ4136" s="11">
        <v>6283.0</v>
      </c>
    </row>
    <row r="4137">
      <c r="A4137" s="8" t="str">
        <f t="shared" si="1"/>
        <v>Tim Connelly</v>
      </c>
      <c r="B4137" s="51" t="s">
        <v>26200</v>
      </c>
      <c r="C4137" s="51" t="s">
        <v>20055</v>
      </c>
      <c r="D4137" s="2" t="s">
        <v>9324</v>
      </c>
      <c r="E4137" s="8" t="s">
        <v>9359</v>
      </c>
      <c r="F4137" s="8" t="s">
        <v>2304</v>
      </c>
      <c r="G4137" s="51" t="s">
        <v>19294</v>
      </c>
      <c r="H4137" s="8" t="s">
        <v>26201</v>
      </c>
      <c r="I4137" s="8" t="s">
        <v>49</v>
      </c>
      <c r="J4137" s="10">
        <v>3.76</v>
      </c>
      <c r="K4137" s="8" t="s">
        <v>26202</v>
      </c>
      <c r="L4137" s="8" t="s">
        <v>12065</v>
      </c>
      <c r="M4137" s="8"/>
      <c r="N4137" s="51" t="s">
        <v>26225</v>
      </c>
      <c r="O4137" s="51" t="s">
        <v>52</v>
      </c>
      <c r="P4137" s="51"/>
      <c r="Q4137" s="51"/>
      <c r="R4137" s="51" t="s">
        <v>153</v>
      </c>
      <c r="S4137" s="51" t="s">
        <v>7431</v>
      </c>
      <c r="T4137" s="11" t="str">
        <f t="shared" si="2"/>
        <v>Tim Connelly</v>
      </c>
      <c r="U4137" s="51" t="s">
        <v>80</v>
      </c>
      <c r="V4137" s="51" t="s">
        <v>26226</v>
      </c>
      <c r="W4137" s="51" t="s">
        <v>26227</v>
      </c>
      <c r="X4137" s="94" t="s">
        <v>26207</v>
      </c>
      <c r="Y4137" s="51" t="s">
        <v>60</v>
      </c>
      <c r="Z4137" s="56" t="s">
        <v>26208</v>
      </c>
      <c r="AA4137" s="56" t="s">
        <v>26228</v>
      </c>
      <c r="AB4137" s="56" t="s">
        <v>26210</v>
      </c>
      <c r="AC4137" s="51" t="s">
        <v>60</v>
      </c>
      <c r="AD4137" s="56" t="s">
        <v>26211</v>
      </c>
      <c r="AE4137" s="51" t="s">
        <v>26212</v>
      </c>
      <c r="AF4137" s="8" t="s">
        <v>26213</v>
      </c>
      <c r="AG4137" s="8" t="s">
        <v>9336</v>
      </c>
      <c r="AH4137" s="8" t="s">
        <v>26229</v>
      </c>
      <c r="AI4137" s="8" t="s">
        <v>233</v>
      </c>
      <c r="AJ4137" s="8"/>
      <c r="AK4137" s="8" t="s">
        <v>24152</v>
      </c>
      <c r="AL4137" s="8" t="s">
        <v>23543</v>
      </c>
      <c r="AM4137" s="8" t="s">
        <v>597</v>
      </c>
      <c r="AN4137" s="8" t="s">
        <v>26215</v>
      </c>
      <c r="AO4137" s="8" t="s">
        <v>26216</v>
      </c>
      <c r="AP4137" s="29" t="s">
        <v>26213</v>
      </c>
      <c r="AQ4137" s="11">
        <v>6283.0</v>
      </c>
    </row>
    <row r="4138">
      <c r="A4138" s="8" t="str">
        <f t="shared" si="1"/>
        <v>Patrick Kimball</v>
      </c>
      <c r="B4138" s="8" t="s">
        <v>26200</v>
      </c>
      <c r="C4138" s="51" t="s">
        <v>20055</v>
      </c>
      <c r="D4138" s="2" t="s">
        <v>9324</v>
      </c>
      <c r="E4138" s="8" t="s">
        <v>9359</v>
      </c>
      <c r="F4138" s="8" t="s">
        <v>2304</v>
      </c>
      <c r="G4138" s="51" t="s">
        <v>19294</v>
      </c>
      <c r="H4138" s="8" t="s">
        <v>26201</v>
      </c>
      <c r="I4138" s="8" t="s">
        <v>49</v>
      </c>
      <c r="J4138" s="10">
        <v>3.76</v>
      </c>
      <c r="K4138" s="8" t="s">
        <v>26202</v>
      </c>
      <c r="L4138" s="8" t="s">
        <v>12065</v>
      </c>
      <c r="M4138" s="8"/>
      <c r="N4138" s="51" t="s">
        <v>26230</v>
      </c>
      <c r="O4138" s="57" t="s">
        <v>52</v>
      </c>
      <c r="P4138" s="51"/>
      <c r="Q4138" s="51"/>
      <c r="R4138" s="57" t="s">
        <v>3524</v>
      </c>
      <c r="S4138" s="57" t="s">
        <v>18168</v>
      </c>
      <c r="T4138" s="11" t="str">
        <f t="shared" si="2"/>
        <v>Patrick Kimball</v>
      </c>
      <c r="U4138" s="51" t="s">
        <v>80</v>
      </c>
      <c r="V4138" s="51"/>
      <c r="W4138" s="51"/>
      <c r="X4138" s="51" t="s">
        <v>26207</v>
      </c>
      <c r="Y4138" s="51" t="s">
        <v>60</v>
      </c>
      <c r="Z4138" s="56" t="s">
        <v>26208</v>
      </c>
      <c r="AA4138" s="56" t="s">
        <v>26231</v>
      </c>
      <c r="AB4138" s="56" t="s">
        <v>26232</v>
      </c>
      <c r="AC4138" s="56" t="s">
        <v>26233</v>
      </c>
      <c r="AD4138" s="56" t="s">
        <v>26211</v>
      </c>
      <c r="AE4138" s="51" t="s">
        <v>26212</v>
      </c>
      <c r="AF4138" s="8" t="s">
        <v>26213</v>
      </c>
      <c r="AG4138" s="8" t="s">
        <v>9336</v>
      </c>
      <c r="AH4138" s="8" t="s">
        <v>26219</v>
      </c>
      <c r="AI4138" s="8" t="s">
        <v>18832</v>
      </c>
      <c r="AJ4138" s="8"/>
      <c r="AK4138" s="8" t="s">
        <v>24152</v>
      </c>
      <c r="AL4138" s="8" t="s">
        <v>23543</v>
      </c>
      <c r="AM4138" s="8" t="s">
        <v>597</v>
      </c>
      <c r="AN4138" s="8" t="s">
        <v>26215</v>
      </c>
      <c r="AO4138" s="8" t="s">
        <v>26234</v>
      </c>
      <c r="AP4138" s="29" t="s">
        <v>26213</v>
      </c>
      <c r="AQ4138" s="11">
        <v>6283.0</v>
      </c>
    </row>
    <row r="4139">
      <c r="A4139" s="8" t="str">
        <f t="shared" si="1"/>
        <v>Marshall Hoebing</v>
      </c>
      <c r="B4139" s="51" t="s">
        <v>26235</v>
      </c>
      <c r="C4139" s="51" t="s">
        <v>25368</v>
      </c>
      <c r="D4139" s="2" t="s">
        <v>9324</v>
      </c>
      <c r="E4139" s="8" t="s">
        <v>9359</v>
      </c>
      <c r="F4139" s="8" t="s">
        <v>2304</v>
      </c>
      <c r="G4139" s="51" t="s">
        <v>19294</v>
      </c>
      <c r="H4139" s="8" t="s">
        <v>26236</v>
      </c>
      <c r="I4139" s="8" t="s">
        <v>49</v>
      </c>
      <c r="J4139" s="10">
        <v>3.72</v>
      </c>
      <c r="K4139" s="8" t="s">
        <v>26237</v>
      </c>
      <c r="L4139" s="8"/>
      <c r="M4139" s="8"/>
      <c r="N4139" s="51" t="s">
        <v>26238</v>
      </c>
      <c r="O4139" s="51" t="s">
        <v>52</v>
      </c>
      <c r="P4139" s="51"/>
      <c r="Q4139" s="51"/>
      <c r="R4139" s="51" t="s">
        <v>1980</v>
      </c>
      <c r="S4139" s="51" t="s">
        <v>26239</v>
      </c>
      <c r="T4139" s="11" t="str">
        <f t="shared" si="2"/>
        <v>Marshall Hoebing</v>
      </c>
      <c r="U4139" s="51" t="s">
        <v>160</v>
      </c>
      <c r="V4139" s="51" t="s">
        <v>26240</v>
      </c>
      <c r="W4139" s="51" t="s">
        <v>26241</v>
      </c>
      <c r="X4139" s="94" t="s">
        <v>26242</v>
      </c>
      <c r="Y4139" s="51" t="s">
        <v>60</v>
      </c>
      <c r="Z4139" s="51" t="s">
        <v>60</v>
      </c>
      <c r="AA4139" s="51" t="s">
        <v>60</v>
      </c>
      <c r="AB4139" s="51" t="s">
        <v>60</v>
      </c>
      <c r="AC4139" s="51" t="s">
        <v>60</v>
      </c>
      <c r="AD4139" s="56" t="s">
        <v>26243</v>
      </c>
      <c r="AE4139" s="51" t="s">
        <v>26244</v>
      </c>
      <c r="AF4139" s="8" t="s">
        <v>26245</v>
      </c>
      <c r="AG4139" s="8" t="s">
        <v>9336</v>
      </c>
      <c r="AH4139" s="8" t="s">
        <v>26246</v>
      </c>
      <c r="AI4139" s="8" t="s">
        <v>233</v>
      </c>
      <c r="AJ4139" s="8"/>
      <c r="AK4139" s="8"/>
      <c r="AL4139" s="8"/>
      <c r="AM4139" s="8"/>
      <c r="AN4139" s="8" t="s">
        <v>26247</v>
      </c>
      <c r="AO4139" s="8" t="s">
        <v>26248</v>
      </c>
      <c r="AP4139" s="29" t="s">
        <v>26245</v>
      </c>
      <c r="AQ4139" s="11">
        <v>1002.0</v>
      </c>
    </row>
    <row r="4140">
      <c r="A4140" s="8" t="str">
        <f t="shared" si="1"/>
        <v>Jake Dindak</v>
      </c>
      <c r="B4140" s="51" t="s">
        <v>26235</v>
      </c>
      <c r="C4140" s="51" t="s">
        <v>25368</v>
      </c>
      <c r="D4140" s="2" t="s">
        <v>9324</v>
      </c>
      <c r="E4140" s="8" t="s">
        <v>9359</v>
      </c>
      <c r="F4140" s="8" t="s">
        <v>2304</v>
      </c>
      <c r="G4140" s="51" t="s">
        <v>19294</v>
      </c>
      <c r="H4140" s="8" t="s">
        <v>26236</v>
      </c>
      <c r="I4140" s="8" t="s">
        <v>49</v>
      </c>
      <c r="J4140" s="10">
        <v>3.72</v>
      </c>
      <c r="K4140" s="8" t="s">
        <v>26237</v>
      </c>
      <c r="L4140" s="8"/>
      <c r="M4140" s="8"/>
      <c r="N4140" s="51" t="s">
        <v>26249</v>
      </c>
      <c r="O4140" s="51" t="s">
        <v>52</v>
      </c>
      <c r="P4140" s="51"/>
      <c r="Q4140" s="51"/>
      <c r="R4140" s="51" t="s">
        <v>3481</v>
      </c>
      <c r="S4140" s="51" t="s">
        <v>26250</v>
      </c>
      <c r="T4140" s="11" t="str">
        <f t="shared" si="2"/>
        <v>Jake Dindak</v>
      </c>
      <c r="U4140" s="51" t="s">
        <v>674</v>
      </c>
      <c r="V4140" s="51" t="s">
        <v>26251</v>
      </c>
      <c r="W4140" s="51" t="s">
        <v>26241</v>
      </c>
      <c r="X4140" s="94" t="s">
        <v>26242</v>
      </c>
      <c r="Y4140" s="51" t="s">
        <v>60</v>
      </c>
      <c r="Z4140" s="51" t="s">
        <v>60</v>
      </c>
      <c r="AA4140" s="51" t="s">
        <v>60</v>
      </c>
      <c r="AB4140" s="51" t="s">
        <v>60</v>
      </c>
      <c r="AC4140" s="51" t="s">
        <v>60</v>
      </c>
      <c r="AD4140" s="56" t="s">
        <v>26243</v>
      </c>
      <c r="AE4140" s="51" t="s">
        <v>26244</v>
      </c>
      <c r="AF4140" s="8" t="s">
        <v>26245</v>
      </c>
      <c r="AG4140" s="8" t="s">
        <v>9336</v>
      </c>
      <c r="AH4140" s="8" t="s">
        <v>654</v>
      </c>
      <c r="AI4140" s="8" t="s">
        <v>233</v>
      </c>
      <c r="AJ4140" s="8"/>
      <c r="AK4140" s="8"/>
      <c r="AL4140" s="8"/>
      <c r="AM4140" s="8"/>
      <c r="AN4140" s="8" t="s">
        <v>26247</v>
      </c>
      <c r="AO4140" s="8" t="s">
        <v>26248</v>
      </c>
      <c r="AP4140" s="29" t="s">
        <v>26245</v>
      </c>
      <c r="AQ4140" s="11">
        <v>1002.0</v>
      </c>
    </row>
    <row r="4141">
      <c r="A4141" s="8" t="str">
        <f t="shared" si="1"/>
        <v>Christian Friday</v>
      </c>
      <c r="B4141" s="8" t="s">
        <v>26235</v>
      </c>
      <c r="C4141" s="51" t="s">
        <v>25368</v>
      </c>
      <c r="D4141" s="2" t="s">
        <v>9324</v>
      </c>
      <c r="E4141" s="8" t="s">
        <v>9359</v>
      </c>
      <c r="F4141" s="8" t="s">
        <v>2304</v>
      </c>
      <c r="G4141" s="51" t="s">
        <v>19294</v>
      </c>
      <c r="H4141" s="8" t="s">
        <v>26236</v>
      </c>
      <c r="I4141" s="8" t="s">
        <v>49</v>
      </c>
      <c r="J4141" s="10">
        <v>3.72</v>
      </c>
      <c r="K4141" s="8" t="s">
        <v>26237</v>
      </c>
      <c r="L4141" s="8"/>
      <c r="M4141" s="8"/>
      <c r="N4141" s="51" t="s">
        <v>26252</v>
      </c>
      <c r="O4141" s="57" t="s">
        <v>52</v>
      </c>
      <c r="P4141" s="51"/>
      <c r="Q4141" s="51"/>
      <c r="R4141" s="57" t="s">
        <v>2177</v>
      </c>
      <c r="S4141" s="57" t="s">
        <v>26253</v>
      </c>
      <c r="T4141" s="11" t="str">
        <f t="shared" si="2"/>
        <v>Christian Friday</v>
      </c>
      <c r="U4141" s="57" t="s">
        <v>2695</v>
      </c>
      <c r="V4141" s="51" t="s">
        <v>26254</v>
      </c>
      <c r="W4141" s="57" t="s">
        <v>26241</v>
      </c>
      <c r="X4141" s="51" t="s">
        <v>26242</v>
      </c>
      <c r="Y4141" s="51" t="s">
        <v>60</v>
      </c>
      <c r="Z4141" s="51" t="s">
        <v>60</v>
      </c>
      <c r="AA4141" s="51" t="s">
        <v>60</v>
      </c>
      <c r="AB4141" s="51" t="s">
        <v>60</v>
      </c>
      <c r="AC4141" s="51" t="s">
        <v>60</v>
      </c>
      <c r="AD4141" s="56" t="s">
        <v>26243</v>
      </c>
      <c r="AE4141" s="51" t="s">
        <v>26244</v>
      </c>
      <c r="AF4141" s="8" t="s">
        <v>26245</v>
      </c>
      <c r="AG4141" s="8" t="s">
        <v>9336</v>
      </c>
      <c r="AH4141" s="8" t="s">
        <v>654</v>
      </c>
      <c r="AI4141" s="8" t="s">
        <v>233</v>
      </c>
      <c r="AJ4141" s="8"/>
      <c r="AK4141" s="8"/>
      <c r="AL4141" s="8"/>
      <c r="AM4141" s="8"/>
      <c r="AN4141" s="8" t="s">
        <v>26247</v>
      </c>
      <c r="AO4141" s="8" t="s">
        <v>26248</v>
      </c>
      <c r="AP4141" s="29" t="s">
        <v>26245</v>
      </c>
      <c r="AQ4141" s="11">
        <v>1002.0</v>
      </c>
    </row>
    <row r="4142">
      <c r="A4142" s="8" t="str">
        <f t="shared" si="1"/>
        <v>Meghan LoStracco</v>
      </c>
      <c r="B4142" s="8" t="s">
        <v>26255</v>
      </c>
      <c r="C4142" s="51" t="s">
        <v>23792</v>
      </c>
      <c r="D4142" s="2" t="s">
        <v>9324</v>
      </c>
      <c r="E4142" s="8" t="s">
        <v>26256</v>
      </c>
      <c r="F4142" s="8" t="s">
        <v>2304</v>
      </c>
      <c r="G4142" s="51" t="s">
        <v>19294</v>
      </c>
      <c r="H4142" s="8" t="s">
        <v>26257</v>
      </c>
      <c r="I4142" s="8" t="s">
        <v>49</v>
      </c>
      <c r="J4142" s="10">
        <v>3.3</v>
      </c>
      <c r="K4142" s="8" t="s">
        <v>26258</v>
      </c>
      <c r="L4142" s="8"/>
      <c r="M4142" s="8"/>
      <c r="N4142" s="51" t="s">
        <v>26259</v>
      </c>
      <c r="O4142" s="51" t="s">
        <v>52</v>
      </c>
      <c r="P4142" s="51"/>
      <c r="Q4142" s="51"/>
      <c r="R4142" s="51" t="s">
        <v>15937</v>
      </c>
      <c r="S4142" s="51" t="s">
        <v>26260</v>
      </c>
      <c r="T4142" s="11" t="str">
        <f t="shared" si="2"/>
        <v>Meghan LoStracco</v>
      </c>
      <c r="U4142" s="51" t="s">
        <v>1959</v>
      </c>
      <c r="V4142" s="51"/>
      <c r="W4142" s="51"/>
      <c r="X4142" s="51" t="s">
        <v>26261</v>
      </c>
      <c r="Y4142" s="51" t="s">
        <v>60</v>
      </c>
      <c r="Z4142" s="56" t="s">
        <v>26262</v>
      </c>
      <c r="AA4142" s="51" t="s">
        <v>60</v>
      </c>
      <c r="AB4142" s="56" t="s">
        <v>26263</v>
      </c>
      <c r="AC4142" s="51" t="s">
        <v>60</v>
      </c>
      <c r="AD4142" s="56" t="s">
        <v>26264</v>
      </c>
      <c r="AE4142" s="51" t="s">
        <v>26265</v>
      </c>
      <c r="AF4142" s="8" t="s">
        <v>26266</v>
      </c>
      <c r="AG4142" s="8" t="s">
        <v>9336</v>
      </c>
      <c r="AH4142" s="8" t="s">
        <v>4581</v>
      </c>
      <c r="AI4142" s="8" t="s">
        <v>18832</v>
      </c>
      <c r="AJ4142" s="8"/>
      <c r="AK4142" s="8" t="s">
        <v>26267</v>
      </c>
      <c r="AL4142" s="8" t="s">
        <v>910</v>
      </c>
      <c r="AM4142" s="8" t="s">
        <v>300</v>
      </c>
      <c r="AN4142" s="8" t="s">
        <v>26268</v>
      </c>
      <c r="AO4142" s="8" t="s">
        <v>26269</v>
      </c>
      <c r="AP4142" s="29" t="s">
        <v>26266</v>
      </c>
      <c r="AQ4142" s="11">
        <v>1967.0</v>
      </c>
    </row>
    <row r="4143">
      <c r="A4143" s="8" t="str">
        <f t="shared" si="1"/>
        <v>Moses Madison</v>
      </c>
      <c r="B4143" s="8" t="s">
        <v>26255</v>
      </c>
      <c r="C4143" s="51" t="s">
        <v>23792</v>
      </c>
      <c r="D4143" s="2" t="s">
        <v>9324</v>
      </c>
      <c r="E4143" s="51" t="s">
        <v>26256</v>
      </c>
      <c r="F4143" s="51" t="s">
        <v>2304</v>
      </c>
      <c r="G4143" s="51" t="s">
        <v>19294</v>
      </c>
      <c r="H4143" s="51" t="s">
        <v>26257</v>
      </c>
      <c r="I4143" s="59" t="s">
        <v>49</v>
      </c>
      <c r="J4143" s="60">
        <v>3.3</v>
      </c>
      <c r="K4143" s="51" t="s">
        <v>26258</v>
      </c>
      <c r="L4143" s="51"/>
      <c r="M4143" s="51"/>
      <c r="N4143" s="51" t="s">
        <v>26270</v>
      </c>
      <c r="O4143" s="51" t="s">
        <v>52</v>
      </c>
      <c r="P4143" s="51"/>
      <c r="Q4143" s="51"/>
      <c r="R4143" s="51" t="s">
        <v>26271</v>
      </c>
      <c r="S4143" s="51" t="s">
        <v>1400</v>
      </c>
      <c r="T4143" s="11" t="str">
        <f t="shared" si="2"/>
        <v>Moses Madison</v>
      </c>
      <c r="U4143" s="51" t="s">
        <v>2625</v>
      </c>
      <c r="V4143" s="51"/>
      <c r="W4143" s="51"/>
      <c r="X4143" s="51" t="s">
        <v>26261</v>
      </c>
      <c r="Y4143" s="51" t="s">
        <v>60</v>
      </c>
      <c r="Z4143" s="56" t="s">
        <v>2331</v>
      </c>
      <c r="AA4143" s="51" t="s">
        <v>60</v>
      </c>
      <c r="AB4143" s="56" t="s">
        <v>26272</v>
      </c>
      <c r="AC4143" s="56" t="s">
        <v>26273</v>
      </c>
      <c r="AD4143" s="56" t="s">
        <v>26264</v>
      </c>
      <c r="AE4143" s="51" t="s">
        <v>26265</v>
      </c>
      <c r="AF4143" s="51" t="s">
        <v>26266</v>
      </c>
      <c r="AG4143" s="51" t="s">
        <v>9336</v>
      </c>
      <c r="AH4143" s="51" t="s">
        <v>4581</v>
      </c>
      <c r="AI4143" s="59" t="s">
        <v>18832</v>
      </c>
      <c r="AJ4143" s="51"/>
      <c r="AK4143" s="59" t="s">
        <v>26267</v>
      </c>
      <c r="AL4143" s="59" t="s">
        <v>910</v>
      </c>
      <c r="AM4143" s="59" t="s">
        <v>300</v>
      </c>
      <c r="AN4143" s="59" t="s">
        <v>26268</v>
      </c>
      <c r="AO4143" s="59" t="s">
        <v>26269</v>
      </c>
      <c r="AP4143" s="67" t="s">
        <v>26266</v>
      </c>
      <c r="AQ4143" s="68">
        <v>1967.0</v>
      </c>
    </row>
    <row r="4144">
      <c r="A4144" s="8" t="str">
        <f t="shared" si="1"/>
        <v>Beth Wantz</v>
      </c>
      <c r="B4144" s="8" t="s">
        <v>26255</v>
      </c>
      <c r="C4144" s="51" t="s">
        <v>23792</v>
      </c>
      <c r="D4144" s="2" t="s">
        <v>9324</v>
      </c>
      <c r="E4144" s="8" t="s">
        <v>26256</v>
      </c>
      <c r="F4144" s="8" t="s">
        <v>2304</v>
      </c>
      <c r="G4144" s="51" t="s">
        <v>19294</v>
      </c>
      <c r="H4144" s="8" t="s">
        <v>26257</v>
      </c>
      <c r="I4144" s="8" t="s">
        <v>49</v>
      </c>
      <c r="J4144" s="10">
        <v>3.3</v>
      </c>
      <c r="K4144" s="8" t="s">
        <v>26258</v>
      </c>
      <c r="L4144" s="8"/>
      <c r="M4144" s="8"/>
      <c r="N4144" s="51" t="s">
        <v>26274</v>
      </c>
      <c r="O4144" s="57" t="s">
        <v>52</v>
      </c>
      <c r="P4144" s="51"/>
      <c r="Q4144" s="51"/>
      <c r="R4144" s="57" t="s">
        <v>26275</v>
      </c>
      <c r="S4144" s="57" t="s">
        <v>26276</v>
      </c>
      <c r="T4144" s="11" t="str">
        <f t="shared" si="2"/>
        <v>Beth Wantz</v>
      </c>
      <c r="U4144" s="51" t="s">
        <v>2625</v>
      </c>
      <c r="V4144" s="51"/>
      <c r="W4144" s="51"/>
      <c r="X4144" s="51" t="s">
        <v>26261</v>
      </c>
      <c r="Y4144" s="51" t="s">
        <v>60</v>
      </c>
      <c r="Z4144" s="56" t="s">
        <v>26262</v>
      </c>
      <c r="AA4144" s="51" t="s">
        <v>60</v>
      </c>
      <c r="AB4144" s="56" t="s">
        <v>26263</v>
      </c>
      <c r="AC4144" s="51" t="s">
        <v>60</v>
      </c>
      <c r="AD4144" s="56" t="s">
        <v>26264</v>
      </c>
      <c r="AE4144" s="51" t="s">
        <v>26265</v>
      </c>
      <c r="AF4144" s="8" t="s">
        <v>26266</v>
      </c>
      <c r="AG4144" s="8" t="s">
        <v>9336</v>
      </c>
      <c r="AH4144" s="8" t="s">
        <v>4581</v>
      </c>
      <c r="AI4144" s="8" t="s">
        <v>18832</v>
      </c>
      <c r="AJ4144" s="8"/>
      <c r="AK4144" s="8" t="s">
        <v>26267</v>
      </c>
      <c r="AL4144" s="8" t="s">
        <v>910</v>
      </c>
      <c r="AM4144" s="8" t="s">
        <v>300</v>
      </c>
      <c r="AN4144" s="8" t="s">
        <v>26268</v>
      </c>
      <c r="AO4144" s="8" t="s">
        <v>26269</v>
      </c>
      <c r="AP4144" s="29" t="s">
        <v>26266</v>
      </c>
      <c r="AQ4144" s="11">
        <v>1967.0</v>
      </c>
    </row>
    <row r="4145">
      <c r="A4145" s="8" t="str">
        <f t="shared" si="1"/>
        <v>Hunter Guenzel</v>
      </c>
      <c r="B4145" s="8" t="s">
        <v>26255</v>
      </c>
      <c r="C4145" s="51" t="s">
        <v>23792</v>
      </c>
      <c r="D4145" s="2" t="s">
        <v>9324</v>
      </c>
      <c r="E4145" s="8" t="s">
        <v>26256</v>
      </c>
      <c r="F4145" s="8" t="s">
        <v>2304</v>
      </c>
      <c r="G4145" s="51" t="s">
        <v>19294</v>
      </c>
      <c r="H4145" s="8" t="s">
        <v>26257</v>
      </c>
      <c r="I4145" s="8" t="s">
        <v>49</v>
      </c>
      <c r="J4145" s="10">
        <v>3.3</v>
      </c>
      <c r="K4145" s="8" t="s">
        <v>26258</v>
      </c>
      <c r="L4145" s="8"/>
      <c r="M4145" s="8"/>
      <c r="N4145" s="51" t="s">
        <v>26277</v>
      </c>
      <c r="O4145" s="57" t="s">
        <v>52</v>
      </c>
      <c r="P4145" s="51"/>
      <c r="Q4145" s="51"/>
      <c r="R4145" s="57" t="s">
        <v>2828</v>
      </c>
      <c r="S4145" s="57" t="s">
        <v>26278</v>
      </c>
      <c r="T4145" s="11" t="str">
        <f t="shared" si="2"/>
        <v>Hunter Guenzel</v>
      </c>
      <c r="U4145" s="51" t="s">
        <v>20673</v>
      </c>
      <c r="V4145" s="51"/>
      <c r="W4145" s="51"/>
      <c r="X4145" s="51" t="s">
        <v>26261</v>
      </c>
      <c r="Y4145" s="51" t="s">
        <v>60</v>
      </c>
      <c r="Z4145" s="56" t="s">
        <v>26262</v>
      </c>
      <c r="AA4145" s="51" t="s">
        <v>60</v>
      </c>
      <c r="AB4145" s="56" t="s">
        <v>26263</v>
      </c>
      <c r="AC4145" s="51" t="s">
        <v>60</v>
      </c>
      <c r="AD4145" s="56" t="s">
        <v>26264</v>
      </c>
      <c r="AE4145" s="51" t="s">
        <v>26265</v>
      </c>
      <c r="AF4145" s="8" t="s">
        <v>26266</v>
      </c>
      <c r="AG4145" s="8" t="s">
        <v>9336</v>
      </c>
      <c r="AH4145" s="8" t="s">
        <v>4581</v>
      </c>
      <c r="AI4145" s="8" t="s">
        <v>18832</v>
      </c>
      <c r="AJ4145" s="8"/>
      <c r="AK4145" s="8" t="s">
        <v>26267</v>
      </c>
      <c r="AL4145" s="8" t="s">
        <v>910</v>
      </c>
      <c r="AM4145" s="8" t="s">
        <v>300</v>
      </c>
      <c r="AN4145" s="8" t="s">
        <v>26268</v>
      </c>
      <c r="AO4145" s="8" t="s">
        <v>26269</v>
      </c>
      <c r="AP4145" s="29" t="s">
        <v>26266</v>
      </c>
      <c r="AQ4145" s="11">
        <v>1967.0</v>
      </c>
    </row>
    <row r="4146">
      <c r="A4146" s="8" t="str">
        <f t="shared" si="1"/>
        <v>Rainah Dunham</v>
      </c>
      <c r="B4146" s="8" t="s">
        <v>26255</v>
      </c>
      <c r="C4146" s="51" t="s">
        <v>23792</v>
      </c>
      <c r="D4146" s="2" t="s">
        <v>9324</v>
      </c>
      <c r="E4146" s="51" t="s">
        <v>26256</v>
      </c>
      <c r="F4146" s="51" t="s">
        <v>2304</v>
      </c>
      <c r="G4146" s="51" t="s">
        <v>19294</v>
      </c>
      <c r="H4146" s="51" t="s">
        <v>26257</v>
      </c>
      <c r="I4146" s="59" t="s">
        <v>49</v>
      </c>
      <c r="J4146" s="60">
        <v>3.3</v>
      </c>
      <c r="K4146" s="51" t="s">
        <v>26258</v>
      </c>
      <c r="L4146" s="51"/>
      <c r="M4146" s="51"/>
      <c r="N4146" s="51" t="s">
        <v>26279</v>
      </c>
      <c r="O4146" s="51" t="s">
        <v>52</v>
      </c>
      <c r="P4146" s="51"/>
      <c r="Q4146" s="51"/>
      <c r="R4146" s="51" t="s">
        <v>26280</v>
      </c>
      <c r="S4146" s="51" t="s">
        <v>21128</v>
      </c>
      <c r="T4146" s="11" t="str">
        <f t="shared" si="2"/>
        <v>Rainah Dunham</v>
      </c>
      <c r="U4146" s="51" t="s">
        <v>19869</v>
      </c>
      <c r="V4146" s="51"/>
      <c r="W4146" s="51"/>
      <c r="X4146" s="51" t="s">
        <v>26261</v>
      </c>
      <c r="Y4146" s="51" t="s">
        <v>60</v>
      </c>
      <c r="Z4146" s="56" t="s">
        <v>2331</v>
      </c>
      <c r="AA4146" s="51" t="s">
        <v>60</v>
      </c>
      <c r="AB4146" s="56" t="s">
        <v>26272</v>
      </c>
      <c r="AC4146" s="51" t="s">
        <v>60</v>
      </c>
      <c r="AD4146" s="56" t="s">
        <v>26264</v>
      </c>
      <c r="AE4146" s="51" t="s">
        <v>26265</v>
      </c>
      <c r="AF4146" s="51" t="s">
        <v>26266</v>
      </c>
      <c r="AG4146" s="51" t="s">
        <v>9336</v>
      </c>
      <c r="AH4146" s="51" t="s">
        <v>4581</v>
      </c>
      <c r="AI4146" s="59" t="s">
        <v>18832</v>
      </c>
      <c r="AJ4146" s="51"/>
      <c r="AK4146" s="59" t="s">
        <v>26267</v>
      </c>
      <c r="AL4146" s="59" t="s">
        <v>910</v>
      </c>
      <c r="AM4146" s="59" t="s">
        <v>300</v>
      </c>
      <c r="AN4146" s="59" t="s">
        <v>26268</v>
      </c>
      <c r="AO4146" s="59" t="s">
        <v>26269</v>
      </c>
      <c r="AP4146" s="67" t="s">
        <v>26266</v>
      </c>
      <c r="AQ4146" s="68">
        <v>1967.0</v>
      </c>
    </row>
    <row r="4147">
      <c r="A4147" s="8" t="str">
        <f t="shared" si="1"/>
        <v>Dylan Bennett</v>
      </c>
      <c r="B4147" s="8" t="s">
        <v>26255</v>
      </c>
      <c r="C4147" s="51" t="s">
        <v>23792</v>
      </c>
      <c r="D4147" s="2" t="s">
        <v>9324</v>
      </c>
      <c r="E4147" s="8" t="s">
        <v>26256</v>
      </c>
      <c r="F4147" s="8" t="s">
        <v>2304</v>
      </c>
      <c r="G4147" s="51" t="s">
        <v>19294</v>
      </c>
      <c r="H4147" s="8" t="s">
        <v>26257</v>
      </c>
      <c r="I4147" s="8" t="s">
        <v>49</v>
      </c>
      <c r="J4147" s="10">
        <v>3.3</v>
      </c>
      <c r="K4147" s="8" t="s">
        <v>26258</v>
      </c>
      <c r="L4147" s="8"/>
      <c r="M4147" s="8"/>
      <c r="N4147" s="51" t="s">
        <v>26281</v>
      </c>
      <c r="O4147" s="57" t="s">
        <v>52</v>
      </c>
      <c r="P4147" s="51"/>
      <c r="Q4147" s="51"/>
      <c r="R4147" s="57" t="s">
        <v>1764</v>
      </c>
      <c r="S4147" s="57" t="s">
        <v>6394</v>
      </c>
      <c r="T4147" s="11" t="str">
        <f t="shared" si="2"/>
        <v>Dylan Bennett</v>
      </c>
      <c r="U4147" s="57" t="s">
        <v>55</v>
      </c>
      <c r="V4147" s="51" t="s">
        <v>26282</v>
      </c>
      <c r="W4147" s="57" t="s">
        <v>26283</v>
      </c>
      <c r="X4147" s="51" t="s">
        <v>26261</v>
      </c>
      <c r="Y4147" s="51" t="s">
        <v>60</v>
      </c>
      <c r="Z4147" s="56" t="s">
        <v>26262</v>
      </c>
      <c r="AA4147" s="51" t="s">
        <v>60</v>
      </c>
      <c r="AB4147" s="56" t="s">
        <v>26263</v>
      </c>
      <c r="AC4147" s="51" t="s">
        <v>60</v>
      </c>
      <c r="AD4147" s="56" t="s">
        <v>26264</v>
      </c>
      <c r="AE4147" s="51" t="s">
        <v>26265</v>
      </c>
      <c r="AF4147" s="8" t="s">
        <v>26266</v>
      </c>
      <c r="AG4147" s="8" t="s">
        <v>9336</v>
      </c>
      <c r="AH4147" s="8" t="s">
        <v>4581</v>
      </c>
      <c r="AI4147" s="8" t="s">
        <v>18832</v>
      </c>
      <c r="AJ4147" s="8"/>
      <c r="AK4147" s="8" t="s">
        <v>26267</v>
      </c>
      <c r="AL4147" s="8" t="s">
        <v>910</v>
      </c>
      <c r="AM4147" s="8" t="s">
        <v>300</v>
      </c>
      <c r="AN4147" s="8" t="s">
        <v>26268</v>
      </c>
      <c r="AO4147" s="8" t="s">
        <v>26269</v>
      </c>
      <c r="AP4147" s="29" t="s">
        <v>26266</v>
      </c>
      <c r="AQ4147" s="11">
        <v>1967.0</v>
      </c>
    </row>
    <row r="4148">
      <c r="A4148" s="8" t="str">
        <f t="shared" si="1"/>
        <v>Anthony Stango</v>
      </c>
      <c r="B4148" s="8" t="s">
        <v>26255</v>
      </c>
      <c r="C4148" s="51" t="s">
        <v>23792</v>
      </c>
      <c r="D4148" s="2" t="s">
        <v>9324</v>
      </c>
      <c r="E4148" s="8" t="s">
        <v>26256</v>
      </c>
      <c r="F4148" s="8" t="s">
        <v>2304</v>
      </c>
      <c r="G4148" s="51" t="s">
        <v>19294</v>
      </c>
      <c r="H4148" s="8" t="s">
        <v>26257</v>
      </c>
      <c r="I4148" s="8" t="s">
        <v>49</v>
      </c>
      <c r="J4148" s="10">
        <v>3.3</v>
      </c>
      <c r="K4148" s="8" t="s">
        <v>26258</v>
      </c>
      <c r="L4148" s="8"/>
      <c r="M4148" s="8"/>
      <c r="N4148" s="51" t="s">
        <v>26284</v>
      </c>
      <c r="O4148" s="57" t="s">
        <v>52</v>
      </c>
      <c r="P4148" s="51"/>
      <c r="Q4148" s="51"/>
      <c r="R4148" s="57" t="s">
        <v>6978</v>
      </c>
      <c r="S4148" s="57" t="s">
        <v>26285</v>
      </c>
      <c r="T4148" s="11" t="str">
        <f t="shared" si="2"/>
        <v>Anthony Stango</v>
      </c>
      <c r="U4148" s="51" t="s">
        <v>674</v>
      </c>
      <c r="V4148" s="51"/>
      <c r="W4148" s="51"/>
      <c r="X4148" s="51" t="s">
        <v>26261</v>
      </c>
      <c r="Y4148" s="51" t="s">
        <v>60</v>
      </c>
      <c r="Z4148" s="56" t="s">
        <v>26262</v>
      </c>
      <c r="AA4148" s="51" t="s">
        <v>60</v>
      </c>
      <c r="AB4148" s="56" t="s">
        <v>26263</v>
      </c>
      <c r="AC4148" s="51" t="s">
        <v>60</v>
      </c>
      <c r="AD4148" s="56" t="s">
        <v>26264</v>
      </c>
      <c r="AE4148" s="51" t="s">
        <v>26265</v>
      </c>
      <c r="AF4148" s="8" t="s">
        <v>26266</v>
      </c>
      <c r="AG4148" s="8" t="s">
        <v>9336</v>
      </c>
      <c r="AH4148" s="8" t="s">
        <v>4581</v>
      </c>
      <c r="AI4148" s="8" t="s">
        <v>18832</v>
      </c>
      <c r="AJ4148" s="8"/>
      <c r="AK4148" s="8" t="s">
        <v>26267</v>
      </c>
      <c r="AL4148" s="8" t="s">
        <v>910</v>
      </c>
      <c r="AM4148" s="8" t="s">
        <v>300</v>
      </c>
      <c r="AN4148" s="8" t="s">
        <v>26268</v>
      </c>
      <c r="AO4148" s="8" t="s">
        <v>26269</v>
      </c>
      <c r="AP4148" s="29" t="s">
        <v>26266</v>
      </c>
      <c r="AQ4148" s="11">
        <v>1967.0</v>
      </c>
    </row>
    <row r="4149">
      <c r="A4149" s="8" t="str">
        <f t="shared" si="1"/>
        <v>Leroy Sims</v>
      </c>
      <c r="B4149" s="8" t="s">
        <v>26255</v>
      </c>
      <c r="C4149" s="51" t="s">
        <v>23792</v>
      </c>
      <c r="D4149" s="2" t="s">
        <v>9324</v>
      </c>
      <c r="E4149" s="8" t="s">
        <v>26256</v>
      </c>
      <c r="F4149" s="8" t="s">
        <v>2304</v>
      </c>
      <c r="G4149" s="51" t="s">
        <v>19294</v>
      </c>
      <c r="H4149" s="8" t="s">
        <v>26257</v>
      </c>
      <c r="I4149" s="8" t="s">
        <v>49</v>
      </c>
      <c r="J4149" s="10">
        <v>3.3</v>
      </c>
      <c r="K4149" s="8" t="s">
        <v>26258</v>
      </c>
      <c r="L4149" s="8"/>
      <c r="M4149" s="8"/>
      <c r="N4149" s="51" t="s">
        <v>26286</v>
      </c>
      <c r="O4149" s="57" t="s">
        <v>52</v>
      </c>
      <c r="P4149" s="51"/>
      <c r="Q4149" s="51"/>
      <c r="R4149" s="57" t="s">
        <v>125</v>
      </c>
      <c r="S4149" s="57" t="s">
        <v>26287</v>
      </c>
      <c r="T4149" s="11" t="str">
        <f t="shared" si="2"/>
        <v>Leroy Sims</v>
      </c>
      <c r="U4149" s="51" t="s">
        <v>2695</v>
      </c>
      <c r="V4149" s="51"/>
      <c r="W4149" s="51"/>
      <c r="X4149" s="51" t="s">
        <v>26261</v>
      </c>
      <c r="Y4149" s="51" t="s">
        <v>60</v>
      </c>
      <c r="Z4149" s="56" t="s">
        <v>26262</v>
      </c>
      <c r="AA4149" s="51" t="s">
        <v>60</v>
      </c>
      <c r="AB4149" s="56" t="s">
        <v>26263</v>
      </c>
      <c r="AC4149" s="51" t="s">
        <v>60</v>
      </c>
      <c r="AD4149" s="56" t="s">
        <v>26264</v>
      </c>
      <c r="AE4149" s="51" t="s">
        <v>26265</v>
      </c>
      <c r="AF4149" s="8" t="s">
        <v>26266</v>
      </c>
      <c r="AG4149" s="8" t="s">
        <v>9336</v>
      </c>
      <c r="AH4149" s="8" t="s">
        <v>4581</v>
      </c>
      <c r="AI4149" s="8" t="s">
        <v>18832</v>
      </c>
      <c r="AJ4149" s="8"/>
      <c r="AK4149" s="8" t="s">
        <v>26267</v>
      </c>
      <c r="AL4149" s="8" t="s">
        <v>910</v>
      </c>
      <c r="AM4149" s="8" t="s">
        <v>300</v>
      </c>
      <c r="AN4149" s="8" t="s">
        <v>26268</v>
      </c>
      <c r="AO4149" s="8" t="s">
        <v>26269</v>
      </c>
      <c r="AP4149" s="29" t="s">
        <v>26266</v>
      </c>
      <c r="AQ4149" s="11">
        <v>1967.0</v>
      </c>
    </row>
    <row r="4150">
      <c r="A4150" s="8" t="str">
        <f t="shared" si="1"/>
        <v>Tyler Barrett</v>
      </c>
      <c r="B4150" s="8" t="s">
        <v>26255</v>
      </c>
      <c r="C4150" s="51" t="s">
        <v>23792</v>
      </c>
      <c r="D4150" s="2" t="s">
        <v>9324</v>
      </c>
      <c r="E4150" s="8" t="s">
        <v>26256</v>
      </c>
      <c r="F4150" s="8" t="s">
        <v>2304</v>
      </c>
      <c r="G4150" s="51" t="s">
        <v>19294</v>
      </c>
      <c r="H4150" s="8" t="s">
        <v>26257</v>
      </c>
      <c r="I4150" s="8" t="s">
        <v>49</v>
      </c>
      <c r="J4150" s="10">
        <v>3.3</v>
      </c>
      <c r="K4150" s="8" t="s">
        <v>26258</v>
      </c>
      <c r="L4150" s="8"/>
      <c r="M4150" s="8"/>
      <c r="N4150" s="51" t="s">
        <v>26288</v>
      </c>
      <c r="O4150" s="51" t="s">
        <v>52</v>
      </c>
      <c r="P4150" s="51"/>
      <c r="Q4150" s="51"/>
      <c r="R4150" s="51" t="s">
        <v>1514</v>
      </c>
      <c r="S4150" s="51" t="s">
        <v>12011</v>
      </c>
      <c r="T4150" s="11" t="str">
        <f t="shared" si="2"/>
        <v>Tyler Barrett</v>
      </c>
      <c r="U4150" s="51" t="s">
        <v>106</v>
      </c>
      <c r="V4150" s="51" t="s">
        <v>26289</v>
      </c>
      <c r="W4150" s="51"/>
      <c r="X4150" s="51" t="s">
        <v>26261</v>
      </c>
      <c r="Y4150" s="51" t="s">
        <v>60</v>
      </c>
      <c r="Z4150" s="56" t="s">
        <v>26262</v>
      </c>
      <c r="AA4150" s="51" t="s">
        <v>60</v>
      </c>
      <c r="AB4150" s="56" t="s">
        <v>26263</v>
      </c>
      <c r="AC4150" s="56" t="s">
        <v>26290</v>
      </c>
      <c r="AD4150" s="56" t="s">
        <v>26264</v>
      </c>
      <c r="AE4150" s="51" t="s">
        <v>26265</v>
      </c>
      <c r="AF4150" s="8" t="s">
        <v>26266</v>
      </c>
      <c r="AG4150" s="8" t="s">
        <v>9336</v>
      </c>
      <c r="AH4150" s="8" t="s">
        <v>4581</v>
      </c>
      <c r="AI4150" s="8" t="s">
        <v>18832</v>
      </c>
      <c r="AJ4150" s="8"/>
      <c r="AK4150" s="8" t="s">
        <v>26267</v>
      </c>
      <c r="AL4150" s="8" t="s">
        <v>910</v>
      </c>
      <c r="AM4150" s="8" t="s">
        <v>300</v>
      </c>
      <c r="AN4150" s="8" t="s">
        <v>26268</v>
      </c>
      <c r="AO4150" s="8" t="s">
        <v>26269</v>
      </c>
      <c r="AP4150" s="29" t="s">
        <v>26266</v>
      </c>
      <c r="AQ4150" s="11">
        <v>1967.0</v>
      </c>
    </row>
    <row r="4151">
      <c r="A4151" s="8" t="str">
        <f t="shared" si="1"/>
        <v>Al Weiner</v>
      </c>
      <c r="B4151" s="51" t="s">
        <v>26291</v>
      </c>
      <c r="C4151" s="51" t="s">
        <v>23792</v>
      </c>
      <c r="D4151" s="2" t="s">
        <v>9324</v>
      </c>
      <c r="E4151" s="8" t="s">
        <v>26292</v>
      </c>
      <c r="F4151" s="8" t="s">
        <v>2304</v>
      </c>
      <c r="G4151" s="51" t="s">
        <v>19294</v>
      </c>
      <c r="H4151" s="8" t="s">
        <v>26293</v>
      </c>
      <c r="I4151" s="8" t="s">
        <v>1330</v>
      </c>
      <c r="J4151" s="10">
        <v>3.26</v>
      </c>
      <c r="K4151" s="8" t="s">
        <v>26294</v>
      </c>
      <c r="L4151" s="8"/>
      <c r="M4151" s="8"/>
      <c r="N4151" s="51" t="s">
        <v>26295</v>
      </c>
      <c r="O4151" s="51" t="s">
        <v>52</v>
      </c>
      <c r="P4151" s="51"/>
      <c r="Q4151" s="51"/>
      <c r="R4151" s="51" t="s">
        <v>19035</v>
      </c>
      <c r="S4151" s="51" t="s">
        <v>26296</v>
      </c>
      <c r="T4151" s="11" t="str">
        <f t="shared" si="2"/>
        <v>Al Weiner</v>
      </c>
      <c r="U4151" s="51" t="s">
        <v>55</v>
      </c>
      <c r="V4151" s="51" t="s">
        <v>26297</v>
      </c>
      <c r="W4151" s="51" t="s">
        <v>26298</v>
      </c>
      <c r="X4151" s="94" t="s">
        <v>26299</v>
      </c>
      <c r="Y4151" s="51" t="s">
        <v>60</v>
      </c>
      <c r="Z4151" s="56" t="s">
        <v>26300</v>
      </c>
      <c r="AA4151" s="51" t="s">
        <v>60</v>
      </c>
      <c r="AB4151" s="51" t="s">
        <v>60</v>
      </c>
      <c r="AC4151" s="51" t="s">
        <v>60</v>
      </c>
      <c r="AD4151" s="56" t="s">
        <v>26301</v>
      </c>
      <c r="AE4151" s="51" t="s">
        <v>26302</v>
      </c>
      <c r="AF4151" s="8" t="s">
        <v>26303</v>
      </c>
      <c r="AG4151" s="8" t="s">
        <v>9336</v>
      </c>
      <c r="AH4151" s="8" t="s">
        <v>4581</v>
      </c>
      <c r="AI4151" s="8" t="s">
        <v>233</v>
      </c>
      <c r="AJ4151" s="8"/>
      <c r="AK4151" s="8" t="s">
        <v>1378</v>
      </c>
      <c r="AL4151" s="8" t="s">
        <v>1377</v>
      </c>
      <c r="AM4151" s="8" t="s">
        <v>3322</v>
      </c>
      <c r="AN4151" s="8" t="s">
        <v>26304</v>
      </c>
      <c r="AO4151" s="8" t="s">
        <v>26305</v>
      </c>
      <c r="AP4151" s="29" t="s">
        <v>26303</v>
      </c>
      <c r="AQ4151" s="11">
        <v>2388.0</v>
      </c>
    </row>
    <row r="4152">
      <c r="A4152" s="8" t="str">
        <f t="shared" si="1"/>
        <v>Ryan James</v>
      </c>
      <c r="B4152" s="51" t="s">
        <v>26291</v>
      </c>
      <c r="C4152" s="51" t="s">
        <v>23792</v>
      </c>
      <c r="D4152" s="2" t="s">
        <v>9324</v>
      </c>
      <c r="E4152" s="8" t="s">
        <v>26292</v>
      </c>
      <c r="F4152" s="8" t="s">
        <v>2304</v>
      </c>
      <c r="G4152" s="51" t="s">
        <v>19294</v>
      </c>
      <c r="H4152" s="8" t="s">
        <v>26293</v>
      </c>
      <c r="I4152" s="8" t="s">
        <v>1330</v>
      </c>
      <c r="J4152" s="10">
        <v>3.26</v>
      </c>
      <c r="K4152" s="8" t="s">
        <v>26294</v>
      </c>
      <c r="L4152" s="8"/>
      <c r="M4152" s="8"/>
      <c r="N4152" s="51" t="s">
        <v>26306</v>
      </c>
      <c r="O4152" s="51" t="s">
        <v>52</v>
      </c>
      <c r="P4152" s="51"/>
      <c r="Q4152" s="51"/>
      <c r="R4152" s="51" t="s">
        <v>927</v>
      </c>
      <c r="S4152" s="51" t="s">
        <v>411</v>
      </c>
      <c r="T4152" s="11" t="str">
        <f t="shared" si="2"/>
        <v>Ryan James</v>
      </c>
      <c r="U4152" s="51" t="s">
        <v>76</v>
      </c>
      <c r="V4152" s="51" t="s">
        <v>26307</v>
      </c>
      <c r="W4152" s="51"/>
      <c r="X4152" s="51" t="s">
        <v>26299</v>
      </c>
      <c r="Y4152" s="56" t="s">
        <v>26308</v>
      </c>
      <c r="Z4152" s="56" t="s">
        <v>26300</v>
      </c>
      <c r="AA4152" s="51" t="s">
        <v>60</v>
      </c>
      <c r="AB4152" s="51" t="s">
        <v>60</v>
      </c>
      <c r="AC4152" s="51" t="s">
        <v>60</v>
      </c>
      <c r="AD4152" s="56" t="s">
        <v>26301</v>
      </c>
      <c r="AE4152" s="51" t="s">
        <v>26302</v>
      </c>
      <c r="AF4152" s="8" t="s">
        <v>26303</v>
      </c>
      <c r="AG4152" s="8" t="s">
        <v>9336</v>
      </c>
      <c r="AH4152" s="8" t="s">
        <v>4581</v>
      </c>
      <c r="AI4152" s="8" t="s">
        <v>18832</v>
      </c>
      <c r="AJ4152" s="8"/>
      <c r="AK4152" s="8" t="s">
        <v>1378</v>
      </c>
      <c r="AL4152" s="8" t="s">
        <v>1377</v>
      </c>
      <c r="AM4152" s="8" t="s">
        <v>3322</v>
      </c>
      <c r="AN4152" s="8" t="s">
        <v>26304</v>
      </c>
      <c r="AO4152" s="8" t="s">
        <v>26305</v>
      </c>
      <c r="AP4152" s="29" t="s">
        <v>26303</v>
      </c>
      <c r="AQ4152" s="11">
        <v>2388.0</v>
      </c>
    </row>
    <row r="4153">
      <c r="A4153" s="8" t="str">
        <f t="shared" si="1"/>
        <v>Mariusz Wittbrodt</v>
      </c>
      <c r="B4153" s="51" t="s">
        <v>26291</v>
      </c>
      <c r="C4153" s="51" t="s">
        <v>23792</v>
      </c>
      <c r="D4153" s="2" t="s">
        <v>9324</v>
      </c>
      <c r="E4153" s="8" t="s">
        <v>26292</v>
      </c>
      <c r="F4153" s="8" t="s">
        <v>2304</v>
      </c>
      <c r="G4153" s="51" t="s">
        <v>19294</v>
      </c>
      <c r="H4153" s="8" t="s">
        <v>26293</v>
      </c>
      <c r="I4153" s="8" t="s">
        <v>1330</v>
      </c>
      <c r="J4153" s="10">
        <v>3.26</v>
      </c>
      <c r="K4153" s="8" t="s">
        <v>26294</v>
      </c>
      <c r="L4153" s="8"/>
      <c r="M4153" s="8"/>
      <c r="N4153" s="51" t="s">
        <v>26309</v>
      </c>
      <c r="O4153" s="51" t="s">
        <v>52</v>
      </c>
      <c r="P4153" s="51"/>
      <c r="Q4153" s="51"/>
      <c r="R4153" s="51" t="s">
        <v>26310</v>
      </c>
      <c r="S4153" s="51" t="s">
        <v>26311</v>
      </c>
      <c r="T4153" s="11" t="str">
        <f t="shared" si="2"/>
        <v>Mariusz Wittbrodt</v>
      </c>
      <c r="U4153" s="51" t="s">
        <v>160</v>
      </c>
      <c r="V4153" s="51"/>
      <c r="W4153" s="51"/>
      <c r="X4153" s="94" t="s">
        <v>26299</v>
      </c>
      <c r="Y4153" s="51" t="s">
        <v>60</v>
      </c>
      <c r="Z4153" s="56" t="s">
        <v>26300</v>
      </c>
      <c r="AA4153" s="51" t="s">
        <v>60</v>
      </c>
      <c r="AB4153" s="51" t="s">
        <v>60</v>
      </c>
      <c r="AC4153" s="51" t="s">
        <v>60</v>
      </c>
      <c r="AD4153" s="56" t="s">
        <v>26301</v>
      </c>
      <c r="AE4153" s="51" t="s">
        <v>26302</v>
      </c>
      <c r="AF4153" s="8" t="s">
        <v>26303</v>
      </c>
      <c r="AG4153" s="8" t="s">
        <v>9336</v>
      </c>
      <c r="AH4153" s="8" t="s">
        <v>4581</v>
      </c>
      <c r="AI4153" s="8" t="s">
        <v>233</v>
      </c>
      <c r="AJ4153" s="8"/>
      <c r="AK4153" s="8" t="s">
        <v>1378</v>
      </c>
      <c r="AL4153" s="8" t="s">
        <v>1377</v>
      </c>
      <c r="AM4153" s="8" t="s">
        <v>3322</v>
      </c>
      <c r="AN4153" s="8" t="s">
        <v>26304</v>
      </c>
      <c r="AO4153" s="8" t="s">
        <v>26305</v>
      </c>
      <c r="AP4153" s="29" t="s">
        <v>26303</v>
      </c>
      <c r="AQ4153" s="11">
        <v>2388.0</v>
      </c>
    </row>
    <row r="4154">
      <c r="A4154" s="8" t="str">
        <f t="shared" si="1"/>
        <v>Kyle McHugh</v>
      </c>
      <c r="B4154" s="51" t="s">
        <v>26291</v>
      </c>
      <c r="C4154" s="51" t="s">
        <v>23792</v>
      </c>
      <c r="D4154" s="2" t="s">
        <v>9324</v>
      </c>
      <c r="E4154" s="8" t="s">
        <v>26292</v>
      </c>
      <c r="F4154" s="8" t="s">
        <v>2304</v>
      </c>
      <c r="G4154" s="51" t="s">
        <v>19294</v>
      </c>
      <c r="H4154" s="8" t="s">
        <v>26293</v>
      </c>
      <c r="I4154" s="8" t="s">
        <v>1330</v>
      </c>
      <c r="J4154" s="10">
        <v>3.26</v>
      </c>
      <c r="K4154" s="8" t="s">
        <v>26294</v>
      </c>
      <c r="L4154" s="8"/>
      <c r="M4154" s="8"/>
      <c r="N4154" s="51" t="s">
        <v>26312</v>
      </c>
      <c r="O4154" s="51" t="s">
        <v>52</v>
      </c>
      <c r="P4154" s="51"/>
      <c r="Q4154" s="51"/>
      <c r="R4154" s="51" t="s">
        <v>1275</v>
      </c>
      <c r="S4154" s="51" t="s">
        <v>26313</v>
      </c>
      <c r="T4154" s="11" t="str">
        <f t="shared" si="2"/>
        <v>Kyle McHugh</v>
      </c>
      <c r="U4154" s="51" t="s">
        <v>503</v>
      </c>
      <c r="V4154" s="51" t="s">
        <v>26314</v>
      </c>
      <c r="W4154" s="51"/>
      <c r="X4154" s="94" t="s">
        <v>26299</v>
      </c>
      <c r="Y4154" s="51" t="s">
        <v>60</v>
      </c>
      <c r="Z4154" s="56" t="s">
        <v>26300</v>
      </c>
      <c r="AA4154" s="51" t="s">
        <v>60</v>
      </c>
      <c r="AB4154" s="51" t="s">
        <v>60</v>
      </c>
      <c r="AC4154" s="51" t="s">
        <v>60</v>
      </c>
      <c r="AD4154" s="56" t="s">
        <v>26301</v>
      </c>
      <c r="AE4154" s="51" t="s">
        <v>26302</v>
      </c>
      <c r="AF4154" s="8" t="s">
        <v>26303</v>
      </c>
      <c r="AG4154" s="8" t="s">
        <v>9336</v>
      </c>
      <c r="AH4154" s="8" t="s">
        <v>4581</v>
      </c>
      <c r="AI4154" s="8" t="s">
        <v>233</v>
      </c>
      <c r="AJ4154" s="8"/>
      <c r="AK4154" s="8" t="s">
        <v>1378</v>
      </c>
      <c r="AL4154" s="8" t="s">
        <v>1377</v>
      </c>
      <c r="AM4154" s="8" t="s">
        <v>3322</v>
      </c>
      <c r="AN4154" s="8" t="s">
        <v>26304</v>
      </c>
      <c r="AO4154" s="8" t="s">
        <v>26305</v>
      </c>
      <c r="AP4154" s="29" t="s">
        <v>26303</v>
      </c>
      <c r="AQ4154" s="11">
        <v>2388.0</v>
      </c>
    </row>
    <row r="4155">
      <c r="A4155" s="8" t="str">
        <f t="shared" si="1"/>
        <v>Ginger Lemon</v>
      </c>
      <c r="B4155" s="51" t="s">
        <v>26291</v>
      </c>
      <c r="C4155" s="51" t="s">
        <v>23792</v>
      </c>
      <c r="D4155" s="2" t="s">
        <v>9324</v>
      </c>
      <c r="E4155" s="8" t="s">
        <v>26292</v>
      </c>
      <c r="F4155" s="8" t="s">
        <v>2304</v>
      </c>
      <c r="G4155" s="51" t="s">
        <v>19294</v>
      </c>
      <c r="H4155" s="8" t="s">
        <v>26293</v>
      </c>
      <c r="I4155" s="8" t="s">
        <v>1330</v>
      </c>
      <c r="J4155" s="10">
        <v>3.26</v>
      </c>
      <c r="K4155" s="8" t="s">
        <v>26294</v>
      </c>
      <c r="L4155" s="8"/>
      <c r="M4155" s="8"/>
      <c r="N4155" s="51" t="s">
        <v>26315</v>
      </c>
      <c r="O4155" s="57" t="s">
        <v>52</v>
      </c>
      <c r="P4155" s="51"/>
      <c r="Q4155" s="51"/>
      <c r="R4155" s="51" t="s">
        <v>26316</v>
      </c>
      <c r="S4155" s="51" t="s">
        <v>26317</v>
      </c>
      <c r="T4155" s="11" t="str">
        <f t="shared" si="2"/>
        <v>Ginger Lemon</v>
      </c>
      <c r="U4155" s="57" t="s">
        <v>247</v>
      </c>
      <c r="V4155" s="51"/>
      <c r="W4155" s="51"/>
      <c r="X4155" s="51" t="s">
        <v>26299</v>
      </c>
      <c r="Y4155" s="51" t="s">
        <v>60</v>
      </c>
      <c r="Z4155" s="56" t="s">
        <v>26300</v>
      </c>
      <c r="AA4155" s="51" t="s">
        <v>60</v>
      </c>
      <c r="AB4155" s="51" t="s">
        <v>60</v>
      </c>
      <c r="AC4155" s="51" t="s">
        <v>60</v>
      </c>
      <c r="AD4155" s="56" t="s">
        <v>26301</v>
      </c>
      <c r="AE4155" s="51" t="s">
        <v>26302</v>
      </c>
      <c r="AF4155" s="8" t="s">
        <v>26303</v>
      </c>
      <c r="AG4155" s="8" t="s">
        <v>9336</v>
      </c>
      <c r="AH4155" s="8" t="s">
        <v>4581</v>
      </c>
      <c r="AI4155" s="8" t="s">
        <v>18832</v>
      </c>
      <c r="AJ4155" s="8"/>
      <c r="AK4155" s="8" t="s">
        <v>1378</v>
      </c>
      <c r="AL4155" s="8" t="s">
        <v>1377</v>
      </c>
      <c r="AM4155" s="8" t="s">
        <v>3322</v>
      </c>
      <c r="AN4155" s="8" t="s">
        <v>26304</v>
      </c>
      <c r="AO4155" s="8" t="s">
        <v>26318</v>
      </c>
      <c r="AP4155" s="29" t="s">
        <v>26303</v>
      </c>
      <c r="AQ4155" s="11">
        <v>2388.0</v>
      </c>
    </row>
    <row r="4156">
      <c r="A4156" s="8" t="str">
        <f t="shared" si="1"/>
        <v>Fallon Heddings</v>
      </c>
      <c r="B4156" s="51" t="s">
        <v>26291</v>
      </c>
      <c r="C4156" s="51" t="s">
        <v>23792</v>
      </c>
      <c r="D4156" s="2" t="s">
        <v>9324</v>
      </c>
      <c r="E4156" s="8" t="s">
        <v>26292</v>
      </c>
      <c r="F4156" s="8" t="s">
        <v>2304</v>
      </c>
      <c r="G4156" s="51" t="s">
        <v>19294</v>
      </c>
      <c r="H4156" s="8" t="s">
        <v>26293</v>
      </c>
      <c r="I4156" s="8" t="s">
        <v>1330</v>
      </c>
      <c r="J4156" s="10">
        <v>3.26</v>
      </c>
      <c r="K4156" s="8" t="s">
        <v>26294</v>
      </c>
      <c r="L4156" s="8"/>
      <c r="M4156" s="8"/>
      <c r="N4156" s="51" t="s">
        <v>26319</v>
      </c>
      <c r="O4156" s="51" t="s">
        <v>52</v>
      </c>
      <c r="P4156" s="51"/>
      <c r="Q4156" s="51"/>
      <c r="R4156" s="51" t="s">
        <v>26320</v>
      </c>
      <c r="S4156" s="51" t="s">
        <v>26321</v>
      </c>
      <c r="T4156" s="11" t="str">
        <f t="shared" si="2"/>
        <v>Fallon Heddings</v>
      </c>
      <c r="U4156" s="51" t="s">
        <v>386</v>
      </c>
      <c r="V4156" s="51" t="s">
        <v>26322</v>
      </c>
      <c r="W4156" s="51"/>
      <c r="X4156" s="94" t="s">
        <v>26299</v>
      </c>
      <c r="Y4156" s="51" t="s">
        <v>60</v>
      </c>
      <c r="Z4156" s="56" t="s">
        <v>26300</v>
      </c>
      <c r="AA4156" s="51" t="s">
        <v>60</v>
      </c>
      <c r="AB4156" s="51" t="s">
        <v>60</v>
      </c>
      <c r="AC4156" s="51" t="s">
        <v>60</v>
      </c>
      <c r="AD4156" s="56" t="s">
        <v>26301</v>
      </c>
      <c r="AE4156" s="51" t="s">
        <v>26302</v>
      </c>
      <c r="AF4156" s="8" t="s">
        <v>26303</v>
      </c>
      <c r="AG4156" s="8" t="s">
        <v>9336</v>
      </c>
      <c r="AH4156" s="8" t="s">
        <v>4581</v>
      </c>
      <c r="AI4156" s="8" t="s">
        <v>233</v>
      </c>
      <c r="AJ4156" s="8"/>
      <c r="AK4156" s="8" t="s">
        <v>1378</v>
      </c>
      <c r="AL4156" s="8" t="s">
        <v>1377</v>
      </c>
      <c r="AM4156" s="8" t="s">
        <v>3322</v>
      </c>
      <c r="AN4156" s="8" t="s">
        <v>26304</v>
      </c>
      <c r="AO4156" s="8" t="s">
        <v>26305</v>
      </c>
      <c r="AP4156" s="29" t="s">
        <v>26303</v>
      </c>
      <c r="AQ4156" s="11">
        <v>2388.0</v>
      </c>
    </row>
    <row r="4157">
      <c r="A4157" s="8" t="str">
        <f t="shared" si="1"/>
        <v>Scott Karwacki</v>
      </c>
      <c r="B4157" s="51" t="s">
        <v>26291</v>
      </c>
      <c r="C4157" s="51" t="s">
        <v>23792</v>
      </c>
      <c r="D4157" s="2" t="s">
        <v>9324</v>
      </c>
      <c r="E4157" s="8" t="s">
        <v>26292</v>
      </c>
      <c r="F4157" s="8" t="s">
        <v>2304</v>
      </c>
      <c r="G4157" s="51" t="s">
        <v>19294</v>
      </c>
      <c r="H4157" s="8" t="s">
        <v>26293</v>
      </c>
      <c r="I4157" s="8" t="s">
        <v>1330</v>
      </c>
      <c r="J4157" s="10">
        <v>3.26</v>
      </c>
      <c r="K4157" s="8" t="s">
        <v>26294</v>
      </c>
      <c r="L4157" s="8"/>
      <c r="M4157" s="8"/>
      <c r="N4157" s="51" t="s">
        <v>26323</v>
      </c>
      <c r="O4157" s="51" t="s">
        <v>52</v>
      </c>
      <c r="P4157" s="51"/>
      <c r="Q4157" s="51"/>
      <c r="R4157" s="51" t="s">
        <v>147</v>
      </c>
      <c r="S4157" s="51" t="s">
        <v>26324</v>
      </c>
      <c r="T4157" s="11" t="str">
        <f t="shared" si="2"/>
        <v>Scott Karwacki</v>
      </c>
      <c r="U4157" s="51" t="s">
        <v>106</v>
      </c>
      <c r="V4157" s="51"/>
      <c r="W4157" s="51"/>
      <c r="X4157" s="94" t="s">
        <v>26299</v>
      </c>
      <c r="Y4157" s="51" t="s">
        <v>60</v>
      </c>
      <c r="Z4157" s="56" t="s">
        <v>26300</v>
      </c>
      <c r="AA4157" s="51" t="s">
        <v>60</v>
      </c>
      <c r="AB4157" s="51" t="s">
        <v>60</v>
      </c>
      <c r="AC4157" s="51" t="s">
        <v>60</v>
      </c>
      <c r="AD4157" s="56" t="s">
        <v>26301</v>
      </c>
      <c r="AE4157" s="51" t="s">
        <v>26302</v>
      </c>
      <c r="AF4157" s="8" t="s">
        <v>26303</v>
      </c>
      <c r="AG4157" s="8" t="s">
        <v>9336</v>
      </c>
      <c r="AH4157" s="8" t="s">
        <v>4581</v>
      </c>
      <c r="AI4157" s="8" t="s">
        <v>233</v>
      </c>
      <c r="AJ4157" s="8"/>
      <c r="AK4157" s="8" t="s">
        <v>1378</v>
      </c>
      <c r="AL4157" s="8" t="s">
        <v>1377</v>
      </c>
      <c r="AM4157" s="8" t="s">
        <v>3322</v>
      </c>
      <c r="AN4157" s="8" t="s">
        <v>26304</v>
      </c>
      <c r="AO4157" s="8" t="s">
        <v>26305</v>
      </c>
      <c r="AP4157" s="29" t="s">
        <v>26303</v>
      </c>
      <c r="AQ4157" s="11">
        <v>2388.0</v>
      </c>
    </row>
    <row r="4158">
      <c r="A4158" s="8" t="str">
        <f t="shared" si="1"/>
        <v>Eric Bologa</v>
      </c>
      <c r="B4158" s="8" t="s">
        <v>26325</v>
      </c>
      <c r="C4158" s="51" t="s">
        <v>21887</v>
      </c>
      <c r="D4158" s="2" t="s">
        <v>9324</v>
      </c>
      <c r="E4158" s="8" t="s">
        <v>26326</v>
      </c>
      <c r="F4158" s="8" t="s">
        <v>2304</v>
      </c>
      <c r="G4158" s="51" t="s">
        <v>19294</v>
      </c>
      <c r="H4158" s="8" t="s">
        <v>26327</v>
      </c>
      <c r="I4158" s="8" t="s">
        <v>49</v>
      </c>
      <c r="J4158" s="10">
        <v>3.78</v>
      </c>
      <c r="K4158" s="8" t="s">
        <v>26328</v>
      </c>
      <c r="L4158" s="8"/>
      <c r="M4158" s="8" t="s">
        <v>26329</v>
      </c>
      <c r="N4158" s="51" t="s">
        <v>26330</v>
      </c>
      <c r="O4158" s="57" t="s">
        <v>52</v>
      </c>
      <c r="P4158" s="51"/>
      <c r="Q4158" s="51"/>
      <c r="R4158" s="57" t="s">
        <v>1729</v>
      </c>
      <c r="S4158" s="57" t="s">
        <v>26331</v>
      </c>
      <c r="T4158" s="11" t="str">
        <f t="shared" si="2"/>
        <v>Eric Bologa</v>
      </c>
      <c r="U4158" s="51" t="s">
        <v>55</v>
      </c>
      <c r="V4158" s="57" t="s">
        <v>26332</v>
      </c>
      <c r="W4158" s="13" t="s">
        <v>26333</v>
      </c>
      <c r="X4158" s="51" t="s">
        <v>26334</v>
      </c>
      <c r="Y4158" s="51" t="s">
        <v>60</v>
      </c>
      <c r="Z4158" s="56" t="s">
        <v>26335</v>
      </c>
      <c r="AA4158" s="51" t="s">
        <v>60</v>
      </c>
      <c r="AB4158" s="56" t="s">
        <v>26336</v>
      </c>
      <c r="AC4158" s="51" t="s">
        <v>60</v>
      </c>
      <c r="AD4158" s="56" t="s">
        <v>26337</v>
      </c>
      <c r="AE4158" s="51" t="s">
        <v>26338</v>
      </c>
      <c r="AF4158" s="8" t="s">
        <v>26339</v>
      </c>
      <c r="AG4158" s="8" t="s">
        <v>9336</v>
      </c>
      <c r="AH4158" s="8" t="s">
        <v>194</v>
      </c>
      <c r="AI4158" s="8" t="s">
        <v>18832</v>
      </c>
      <c r="AJ4158" s="8"/>
      <c r="AK4158" s="8"/>
      <c r="AL4158" s="8"/>
      <c r="AM4158" s="8"/>
      <c r="AN4158" s="8" t="s">
        <v>26340</v>
      </c>
      <c r="AO4158" s="8" t="s">
        <v>26341</v>
      </c>
      <c r="AP4158" s="29" t="s">
        <v>26339</v>
      </c>
      <c r="AQ4158" s="11">
        <v>2420.0</v>
      </c>
    </row>
    <row r="4159">
      <c r="A4159" s="8" t="str">
        <f t="shared" si="1"/>
        <v>Josh Herbster</v>
      </c>
      <c r="B4159" s="51" t="s">
        <v>26325</v>
      </c>
      <c r="C4159" s="51" t="s">
        <v>21887</v>
      </c>
      <c r="D4159" s="2" t="s">
        <v>9324</v>
      </c>
      <c r="E4159" s="8" t="s">
        <v>26326</v>
      </c>
      <c r="F4159" s="8" t="s">
        <v>2304</v>
      </c>
      <c r="G4159" s="51" t="s">
        <v>19294</v>
      </c>
      <c r="H4159" s="8" t="s">
        <v>26327</v>
      </c>
      <c r="I4159" s="8" t="s">
        <v>49</v>
      </c>
      <c r="J4159" s="10">
        <v>3.78</v>
      </c>
      <c r="K4159" s="8" t="s">
        <v>26328</v>
      </c>
      <c r="L4159" s="8"/>
      <c r="M4159" s="8" t="s">
        <v>26329</v>
      </c>
      <c r="N4159" s="51" t="s">
        <v>26342</v>
      </c>
      <c r="O4159" s="51" t="s">
        <v>52</v>
      </c>
      <c r="P4159" s="51"/>
      <c r="Q4159" s="51"/>
      <c r="R4159" s="51" t="s">
        <v>268</v>
      </c>
      <c r="S4159" s="51" t="s">
        <v>7969</v>
      </c>
      <c r="T4159" s="11" t="str">
        <f t="shared" si="2"/>
        <v>Josh Herbster</v>
      </c>
      <c r="U4159" s="51" t="s">
        <v>160</v>
      </c>
      <c r="V4159" s="51"/>
      <c r="W4159" s="51"/>
      <c r="X4159" s="51" t="s">
        <v>26334</v>
      </c>
      <c r="Y4159" s="51" t="s">
        <v>60</v>
      </c>
      <c r="Z4159" s="56" t="s">
        <v>26335</v>
      </c>
      <c r="AA4159" s="51" t="s">
        <v>60</v>
      </c>
      <c r="AB4159" s="56" t="s">
        <v>26336</v>
      </c>
      <c r="AC4159" s="51" t="s">
        <v>60</v>
      </c>
      <c r="AD4159" s="56" t="s">
        <v>26337</v>
      </c>
      <c r="AE4159" s="51" t="s">
        <v>26338</v>
      </c>
      <c r="AF4159" s="8" t="s">
        <v>26339</v>
      </c>
      <c r="AG4159" s="8" t="s">
        <v>9336</v>
      </c>
      <c r="AH4159" s="8" t="s">
        <v>194</v>
      </c>
      <c r="AI4159" s="8" t="s">
        <v>18832</v>
      </c>
      <c r="AJ4159" s="8"/>
      <c r="AK4159" s="8"/>
      <c r="AL4159" s="8"/>
      <c r="AM4159" s="8"/>
      <c r="AN4159" s="8" t="s">
        <v>26340</v>
      </c>
      <c r="AO4159" s="8" t="s">
        <v>26343</v>
      </c>
      <c r="AP4159" s="29" t="s">
        <v>26339</v>
      </c>
      <c r="AQ4159" s="11">
        <v>2420.0</v>
      </c>
    </row>
    <row r="4160">
      <c r="A4160" s="8" t="str">
        <f t="shared" si="1"/>
        <v>Sarah Leahy</v>
      </c>
      <c r="B4160" s="8" t="s">
        <v>26325</v>
      </c>
      <c r="C4160" s="51" t="s">
        <v>21887</v>
      </c>
      <c r="D4160" s="9" t="s">
        <v>9324</v>
      </c>
      <c r="E4160" s="8" t="s">
        <v>26326</v>
      </c>
      <c r="F4160" s="8" t="s">
        <v>2304</v>
      </c>
      <c r="G4160" s="8" t="s">
        <v>19294</v>
      </c>
      <c r="H4160" s="8" t="s">
        <v>26327</v>
      </c>
      <c r="I4160" s="8" t="s">
        <v>49</v>
      </c>
      <c r="J4160" s="10">
        <v>3.78</v>
      </c>
      <c r="K4160" s="8" t="s">
        <v>26328</v>
      </c>
      <c r="L4160" s="8"/>
      <c r="M4160" s="8" t="s">
        <v>26329</v>
      </c>
      <c r="N4160" s="8" t="s">
        <v>26344</v>
      </c>
      <c r="O4160" s="13" t="s">
        <v>52</v>
      </c>
      <c r="P4160" s="51"/>
      <c r="Q4160" s="51"/>
      <c r="R4160" s="13" t="s">
        <v>7659</v>
      </c>
      <c r="S4160" s="13" t="s">
        <v>26345</v>
      </c>
      <c r="T4160" s="11" t="str">
        <f t="shared" si="2"/>
        <v>Sarah Leahy</v>
      </c>
      <c r="U4160" s="13" t="s">
        <v>160</v>
      </c>
      <c r="V4160" s="8"/>
      <c r="W4160" s="8"/>
      <c r="X4160" s="8" t="s">
        <v>26334</v>
      </c>
      <c r="Y4160" s="51" t="s">
        <v>60</v>
      </c>
      <c r="Z4160" s="56" t="s">
        <v>26335</v>
      </c>
      <c r="AA4160" s="51" t="s">
        <v>60</v>
      </c>
      <c r="AB4160" s="56" t="s">
        <v>26336</v>
      </c>
      <c r="AC4160" s="51" t="s">
        <v>60</v>
      </c>
      <c r="AD4160" s="56" t="s">
        <v>26337</v>
      </c>
      <c r="AE4160" s="8" t="s">
        <v>26338</v>
      </c>
      <c r="AF4160" s="8" t="s">
        <v>26339</v>
      </c>
      <c r="AG4160" s="8" t="s">
        <v>9336</v>
      </c>
      <c r="AH4160" s="8" t="s">
        <v>194</v>
      </c>
      <c r="AI4160" s="8" t="s">
        <v>18832</v>
      </c>
      <c r="AJ4160" s="8"/>
      <c r="AK4160" s="8"/>
      <c r="AL4160" s="8"/>
      <c r="AM4160" s="8"/>
      <c r="AN4160" s="8" t="s">
        <v>26340</v>
      </c>
      <c r="AO4160" s="8" t="s">
        <v>26341</v>
      </c>
      <c r="AP4160" s="29" t="s">
        <v>26339</v>
      </c>
      <c r="AQ4160" s="11">
        <v>2420.0</v>
      </c>
    </row>
    <row r="4161">
      <c r="A4161" s="8" t="str">
        <f t="shared" si="1"/>
        <v>Luke Sternick</v>
      </c>
      <c r="B4161" s="8" t="s">
        <v>26325</v>
      </c>
      <c r="C4161" s="51" t="s">
        <v>21887</v>
      </c>
      <c r="D4161" s="9" t="s">
        <v>9324</v>
      </c>
      <c r="E4161" s="8" t="s">
        <v>26326</v>
      </c>
      <c r="F4161" s="8" t="s">
        <v>2304</v>
      </c>
      <c r="G4161" s="8" t="s">
        <v>19294</v>
      </c>
      <c r="H4161" s="8" t="s">
        <v>26327</v>
      </c>
      <c r="I4161" s="8" t="s">
        <v>49</v>
      </c>
      <c r="J4161" s="10">
        <v>3.78</v>
      </c>
      <c r="K4161" s="8" t="s">
        <v>26328</v>
      </c>
      <c r="L4161" s="8"/>
      <c r="M4161" s="8" t="s">
        <v>26329</v>
      </c>
      <c r="N4161" s="8" t="s">
        <v>26346</v>
      </c>
      <c r="O4161" s="13" t="s">
        <v>52</v>
      </c>
      <c r="P4161" s="51"/>
      <c r="Q4161" s="51"/>
      <c r="R4161" s="13" t="s">
        <v>2683</v>
      </c>
      <c r="S4161" s="13" t="s">
        <v>26347</v>
      </c>
      <c r="T4161" s="11" t="str">
        <f t="shared" si="2"/>
        <v>Luke Sternick</v>
      </c>
      <c r="U4161" s="13" t="s">
        <v>674</v>
      </c>
      <c r="V4161" s="8"/>
      <c r="W4161" s="8"/>
      <c r="X4161" s="8" t="s">
        <v>26334</v>
      </c>
      <c r="Y4161" s="51" t="s">
        <v>60</v>
      </c>
      <c r="Z4161" s="56" t="s">
        <v>26335</v>
      </c>
      <c r="AA4161" s="51" t="s">
        <v>60</v>
      </c>
      <c r="AB4161" s="56" t="s">
        <v>26336</v>
      </c>
      <c r="AC4161" s="51" t="s">
        <v>60</v>
      </c>
      <c r="AD4161" s="56" t="s">
        <v>26337</v>
      </c>
      <c r="AE4161" s="8" t="s">
        <v>26338</v>
      </c>
      <c r="AF4161" s="8" t="s">
        <v>26339</v>
      </c>
      <c r="AG4161" s="8" t="s">
        <v>9336</v>
      </c>
      <c r="AH4161" s="8" t="s">
        <v>194</v>
      </c>
      <c r="AI4161" s="8" t="s">
        <v>18832</v>
      </c>
      <c r="AJ4161" s="8"/>
      <c r="AK4161" s="8"/>
      <c r="AL4161" s="8"/>
      <c r="AM4161" s="8"/>
      <c r="AN4161" s="8" t="s">
        <v>26340</v>
      </c>
      <c r="AO4161" s="8" t="s">
        <v>26341</v>
      </c>
      <c r="AP4161" s="29" t="s">
        <v>26339</v>
      </c>
      <c r="AQ4161" s="11">
        <v>2420.0</v>
      </c>
    </row>
    <row r="4162">
      <c r="A4162" s="8" t="str">
        <f t="shared" si="1"/>
        <v>Ben Chambers</v>
      </c>
      <c r="B4162" s="8" t="s">
        <v>26325</v>
      </c>
      <c r="C4162" s="51" t="s">
        <v>21887</v>
      </c>
      <c r="D4162" s="9" t="s">
        <v>9324</v>
      </c>
      <c r="E4162" s="8" t="s">
        <v>26326</v>
      </c>
      <c r="F4162" s="8" t="s">
        <v>2304</v>
      </c>
      <c r="G4162" s="8" t="s">
        <v>19294</v>
      </c>
      <c r="H4162" s="8" t="s">
        <v>26327</v>
      </c>
      <c r="I4162" s="8" t="s">
        <v>49</v>
      </c>
      <c r="J4162" s="10">
        <v>3.78</v>
      </c>
      <c r="K4162" s="8" t="s">
        <v>26328</v>
      </c>
      <c r="L4162" s="8"/>
      <c r="M4162" s="8" t="s">
        <v>26329</v>
      </c>
      <c r="N4162" s="8" t="s">
        <v>26348</v>
      </c>
      <c r="O4162" s="13" t="s">
        <v>52</v>
      </c>
      <c r="P4162" s="51"/>
      <c r="Q4162" s="51"/>
      <c r="R4162" s="13" t="s">
        <v>2944</v>
      </c>
      <c r="S4162" s="13" t="s">
        <v>7767</v>
      </c>
      <c r="T4162" s="11" t="str">
        <f t="shared" si="2"/>
        <v>Ben Chambers</v>
      </c>
      <c r="U4162" s="13" t="s">
        <v>247</v>
      </c>
      <c r="V4162" s="8"/>
      <c r="W4162" s="8"/>
      <c r="X4162" s="8" t="s">
        <v>26334</v>
      </c>
      <c r="Y4162" s="51" t="s">
        <v>60</v>
      </c>
      <c r="Z4162" s="56" t="s">
        <v>26335</v>
      </c>
      <c r="AA4162" s="51" t="s">
        <v>60</v>
      </c>
      <c r="AB4162" s="56" t="s">
        <v>26336</v>
      </c>
      <c r="AC4162" s="51" t="s">
        <v>60</v>
      </c>
      <c r="AD4162" s="56" t="s">
        <v>26337</v>
      </c>
      <c r="AE4162" s="8" t="s">
        <v>26338</v>
      </c>
      <c r="AF4162" s="8" t="s">
        <v>26339</v>
      </c>
      <c r="AG4162" s="8" t="s">
        <v>9336</v>
      </c>
      <c r="AH4162" s="8" t="s">
        <v>194</v>
      </c>
      <c r="AI4162" s="8" t="s">
        <v>18832</v>
      </c>
      <c r="AJ4162" s="8"/>
      <c r="AK4162" s="8"/>
      <c r="AL4162" s="8"/>
      <c r="AM4162" s="8"/>
      <c r="AN4162" s="8" t="s">
        <v>26340</v>
      </c>
      <c r="AO4162" s="8" t="s">
        <v>26341</v>
      </c>
      <c r="AP4162" s="29" t="s">
        <v>26339</v>
      </c>
      <c r="AQ4162" s="11">
        <v>2420.0</v>
      </c>
    </row>
    <row r="4163">
      <c r="A4163" s="8" t="str">
        <f t="shared" si="1"/>
        <v>Mike Scanish</v>
      </c>
      <c r="B4163" s="51" t="s">
        <v>26325</v>
      </c>
      <c r="C4163" s="51" t="s">
        <v>21887</v>
      </c>
      <c r="D4163" s="2" t="s">
        <v>9324</v>
      </c>
      <c r="E4163" s="8" t="s">
        <v>26326</v>
      </c>
      <c r="F4163" s="8" t="s">
        <v>2304</v>
      </c>
      <c r="G4163" s="51" t="s">
        <v>19294</v>
      </c>
      <c r="H4163" s="8" t="s">
        <v>26327</v>
      </c>
      <c r="I4163" s="8" t="s">
        <v>49</v>
      </c>
      <c r="J4163" s="10">
        <v>3.78</v>
      </c>
      <c r="K4163" s="8" t="s">
        <v>26328</v>
      </c>
      <c r="L4163" s="8"/>
      <c r="M4163" s="8" t="s">
        <v>26329</v>
      </c>
      <c r="N4163" s="13" t="s">
        <v>26349</v>
      </c>
      <c r="O4163" s="51" t="s">
        <v>52</v>
      </c>
      <c r="P4163" s="51"/>
      <c r="Q4163" s="51"/>
      <c r="R4163" s="51" t="s">
        <v>1237</v>
      </c>
      <c r="S4163" s="51" t="s">
        <v>26350</v>
      </c>
      <c r="T4163" s="11" t="str">
        <f t="shared" si="2"/>
        <v>Mike Scanish</v>
      </c>
      <c r="U4163" s="51" t="s">
        <v>386</v>
      </c>
      <c r="V4163" s="51"/>
      <c r="W4163" s="51"/>
      <c r="X4163" s="94" t="s">
        <v>26334</v>
      </c>
      <c r="Y4163" s="51" t="s">
        <v>60</v>
      </c>
      <c r="Z4163" s="56" t="s">
        <v>26335</v>
      </c>
      <c r="AA4163" s="51" t="s">
        <v>60</v>
      </c>
      <c r="AB4163" s="56" t="s">
        <v>26336</v>
      </c>
      <c r="AC4163" s="51" t="s">
        <v>60</v>
      </c>
      <c r="AD4163" s="56" t="s">
        <v>26337</v>
      </c>
      <c r="AE4163" s="51" t="s">
        <v>26338</v>
      </c>
      <c r="AF4163" s="8" t="s">
        <v>26339</v>
      </c>
      <c r="AG4163" s="8" t="s">
        <v>9336</v>
      </c>
      <c r="AH4163" s="8" t="s">
        <v>26351</v>
      </c>
      <c r="AI4163" s="8" t="s">
        <v>233</v>
      </c>
      <c r="AJ4163" s="8"/>
      <c r="AK4163" s="8"/>
      <c r="AL4163" s="8"/>
      <c r="AM4163" s="8"/>
      <c r="AN4163" s="8" t="s">
        <v>26340</v>
      </c>
      <c r="AO4163" s="8" t="s">
        <v>26343</v>
      </c>
      <c r="AP4163" s="29" t="s">
        <v>26339</v>
      </c>
      <c r="AQ4163" s="11">
        <v>2420.0</v>
      </c>
    </row>
    <row r="4164">
      <c r="A4164" s="8" t="str">
        <f t="shared" si="1"/>
        <v>Don Nichter</v>
      </c>
      <c r="B4164" s="51" t="s">
        <v>26325</v>
      </c>
      <c r="C4164" s="51" t="s">
        <v>21887</v>
      </c>
      <c r="D4164" s="2" t="s">
        <v>9324</v>
      </c>
      <c r="E4164" s="8" t="s">
        <v>26326</v>
      </c>
      <c r="F4164" s="8" t="s">
        <v>2304</v>
      </c>
      <c r="G4164" s="51" t="s">
        <v>19294</v>
      </c>
      <c r="H4164" s="8" t="s">
        <v>26327</v>
      </c>
      <c r="I4164" s="8" t="s">
        <v>49</v>
      </c>
      <c r="J4164" s="10">
        <v>3.78</v>
      </c>
      <c r="K4164" s="8" t="s">
        <v>26328</v>
      </c>
      <c r="L4164" s="8"/>
      <c r="M4164" s="8" t="s">
        <v>26329</v>
      </c>
      <c r="N4164" s="51" t="s">
        <v>26352</v>
      </c>
      <c r="O4164" s="51" t="s">
        <v>52</v>
      </c>
      <c r="P4164" s="51"/>
      <c r="Q4164" s="51"/>
      <c r="R4164" s="51" t="s">
        <v>3121</v>
      </c>
      <c r="S4164" s="51" t="s">
        <v>26353</v>
      </c>
      <c r="T4164" s="11" t="str">
        <f t="shared" si="2"/>
        <v>Don Nichter</v>
      </c>
      <c r="U4164" s="13" t="s">
        <v>106</v>
      </c>
      <c r="V4164" s="51" t="s">
        <v>26354</v>
      </c>
      <c r="W4164" s="51" t="s">
        <v>26355</v>
      </c>
      <c r="X4164" s="94" t="s">
        <v>26334</v>
      </c>
      <c r="Y4164" s="56" t="s">
        <v>26356</v>
      </c>
      <c r="Z4164" s="56" t="s">
        <v>26335</v>
      </c>
      <c r="AA4164" s="56" t="s">
        <v>26357</v>
      </c>
      <c r="AB4164" s="56" t="s">
        <v>26336</v>
      </c>
      <c r="AC4164" s="51" t="s">
        <v>60</v>
      </c>
      <c r="AD4164" s="56" t="s">
        <v>26337</v>
      </c>
      <c r="AE4164" s="51" t="s">
        <v>26338</v>
      </c>
      <c r="AF4164" s="8" t="s">
        <v>26339</v>
      </c>
      <c r="AG4164" s="8" t="s">
        <v>9336</v>
      </c>
      <c r="AH4164" s="8" t="s">
        <v>26358</v>
      </c>
      <c r="AI4164" s="8" t="s">
        <v>233</v>
      </c>
      <c r="AJ4164" s="8"/>
      <c r="AK4164" s="8"/>
      <c r="AL4164" s="8"/>
      <c r="AM4164" s="8"/>
      <c r="AN4164" s="8" t="s">
        <v>26340</v>
      </c>
      <c r="AO4164" s="8" t="s">
        <v>26343</v>
      </c>
      <c r="AP4164" s="29" t="s">
        <v>26339</v>
      </c>
      <c r="AQ4164" s="11">
        <v>2420.0</v>
      </c>
    </row>
    <row r="4165">
      <c r="A4165" s="8" t="str">
        <f t="shared" si="1"/>
        <v>Volunteer AC Adam has been removed. </v>
      </c>
      <c r="B4165" s="51" t="s">
        <v>26325</v>
      </c>
      <c r="C4165" s="51" t="s">
        <v>21887</v>
      </c>
      <c r="D4165" s="2" t="s">
        <v>9324</v>
      </c>
      <c r="E4165" s="51" t="s">
        <v>26326</v>
      </c>
      <c r="F4165" s="51" t="s">
        <v>2304</v>
      </c>
      <c r="G4165" s="51" t="s">
        <v>19294</v>
      </c>
      <c r="H4165" s="51" t="s">
        <v>26327</v>
      </c>
      <c r="I4165" s="51" t="s">
        <v>49</v>
      </c>
      <c r="J4165" s="66">
        <v>3.78</v>
      </c>
      <c r="K4165" s="51" t="s">
        <v>26328</v>
      </c>
      <c r="L4165" s="51" t="s">
        <v>86</v>
      </c>
      <c r="M4165" s="51" t="s">
        <v>26329</v>
      </c>
      <c r="N4165" s="51" t="s">
        <v>26359</v>
      </c>
      <c r="O4165" s="51" t="s">
        <v>52</v>
      </c>
      <c r="P4165" s="51"/>
      <c r="Q4165" s="51" t="s">
        <v>277</v>
      </c>
      <c r="R4165" s="51" t="s">
        <v>26360</v>
      </c>
      <c r="S4165" s="51"/>
      <c r="T4165" s="11" t="str">
        <f t="shared" si="2"/>
        <v>Volunteer AC Adam has been removed. </v>
      </c>
      <c r="U4165" s="51"/>
      <c r="V4165" s="51"/>
      <c r="W4165" s="51"/>
      <c r="X4165" s="51" t="s">
        <v>26338</v>
      </c>
      <c r="Y4165" s="56" t="s">
        <v>26361</v>
      </c>
      <c r="Z4165" s="56" t="s">
        <v>26335</v>
      </c>
      <c r="AA4165" s="56" t="s">
        <v>26362</v>
      </c>
      <c r="AB4165" s="56" t="s">
        <v>26336</v>
      </c>
      <c r="AC4165" s="51" t="s">
        <v>60</v>
      </c>
      <c r="AD4165" s="56" t="s">
        <v>26337</v>
      </c>
      <c r="AE4165" s="51" t="s">
        <v>26338</v>
      </c>
      <c r="AF4165" s="51" t="s">
        <v>26339</v>
      </c>
      <c r="AG4165" s="51" t="s">
        <v>9336</v>
      </c>
      <c r="AH4165" s="51" t="s">
        <v>194</v>
      </c>
      <c r="AI4165" s="51" t="s">
        <v>18832</v>
      </c>
      <c r="AJ4165" s="51" t="s">
        <v>86</v>
      </c>
      <c r="AK4165" s="51" t="s">
        <v>86</v>
      </c>
      <c r="AL4165" s="51" t="s">
        <v>86</v>
      </c>
      <c r="AM4165" s="51" t="s">
        <v>86</v>
      </c>
      <c r="AN4165" s="51" t="s">
        <v>26340</v>
      </c>
      <c r="AO4165" s="51" t="s">
        <v>26343</v>
      </c>
      <c r="AP4165" s="67" t="s">
        <v>26339</v>
      </c>
      <c r="AQ4165" s="68">
        <v>2420.0</v>
      </c>
    </row>
    <row r="4166">
      <c r="A4166" s="8" t="str">
        <f t="shared" si="1"/>
        <v>Will Fisher</v>
      </c>
      <c r="B4166" s="8" t="s">
        <v>26363</v>
      </c>
      <c r="C4166" s="51" t="s">
        <v>21856</v>
      </c>
      <c r="D4166" s="2" t="s">
        <v>9324</v>
      </c>
      <c r="E4166" s="51" t="s">
        <v>26364</v>
      </c>
      <c r="F4166" s="51" t="s">
        <v>2304</v>
      </c>
      <c r="G4166" s="51" t="s">
        <v>19294</v>
      </c>
      <c r="H4166" s="51" t="s">
        <v>26365</v>
      </c>
      <c r="I4166" s="59" t="s">
        <v>18305</v>
      </c>
      <c r="J4166" s="60">
        <v>3.47</v>
      </c>
      <c r="K4166" s="51" t="s">
        <v>26366</v>
      </c>
      <c r="L4166" s="51"/>
      <c r="M4166" s="51"/>
      <c r="N4166" s="51" t="s">
        <v>26367</v>
      </c>
      <c r="O4166" s="51" t="s">
        <v>52</v>
      </c>
      <c r="P4166" s="51"/>
      <c r="Q4166" s="51"/>
      <c r="R4166" s="51" t="s">
        <v>859</v>
      </c>
      <c r="S4166" s="51" t="s">
        <v>5981</v>
      </c>
      <c r="T4166" s="11" t="str">
        <f t="shared" si="2"/>
        <v>Will Fisher</v>
      </c>
      <c r="U4166" s="51" t="s">
        <v>1959</v>
      </c>
      <c r="V4166" s="51"/>
      <c r="W4166" s="51"/>
      <c r="X4166" s="51" t="s">
        <v>26368</v>
      </c>
      <c r="Y4166" s="51" t="s">
        <v>60</v>
      </c>
      <c r="Z4166" s="51" t="s">
        <v>60</v>
      </c>
      <c r="AA4166" s="51" t="s">
        <v>60</v>
      </c>
      <c r="AB4166" s="51" t="s">
        <v>60</v>
      </c>
      <c r="AC4166" s="51" t="s">
        <v>60</v>
      </c>
      <c r="AD4166" s="56" t="s">
        <v>26369</v>
      </c>
      <c r="AE4166" s="51" t="s">
        <v>19779</v>
      </c>
      <c r="AF4166" s="51" t="s">
        <v>26370</v>
      </c>
      <c r="AG4166" s="51" t="s">
        <v>9336</v>
      </c>
      <c r="AH4166" s="51" t="s">
        <v>4581</v>
      </c>
      <c r="AI4166" s="59" t="s">
        <v>18832</v>
      </c>
      <c r="AJ4166" s="51"/>
      <c r="AK4166" s="59" t="s">
        <v>2863</v>
      </c>
      <c r="AL4166" s="59" t="s">
        <v>741</v>
      </c>
      <c r="AM4166" s="59" t="s">
        <v>2573</v>
      </c>
      <c r="AN4166" s="59" t="s">
        <v>26371</v>
      </c>
      <c r="AO4166" s="59" t="s">
        <v>26372</v>
      </c>
      <c r="AP4166" s="29" t="s">
        <v>26370</v>
      </c>
      <c r="AQ4166" s="68">
        <v>2082.0</v>
      </c>
    </row>
    <row r="4167">
      <c r="A4167" s="8" t="str">
        <f t="shared" si="1"/>
        <v>McKenna Loughney</v>
      </c>
      <c r="B4167" s="8" t="s">
        <v>26363</v>
      </c>
      <c r="C4167" s="51" t="s">
        <v>21856</v>
      </c>
      <c r="D4167" s="2" t="s">
        <v>9324</v>
      </c>
      <c r="E4167" s="51" t="s">
        <v>26364</v>
      </c>
      <c r="F4167" s="51" t="s">
        <v>2304</v>
      </c>
      <c r="G4167" s="51" t="s">
        <v>19294</v>
      </c>
      <c r="H4167" s="51" t="s">
        <v>26365</v>
      </c>
      <c r="I4167" s="59" t="s">
        <v>18305</v>
      </c>
      <c r="J4167" s="60">
        <v>3.47</v>
      </c>
      <c r="K4167" s="51" t="s">
        <v>26366</v>
      </c>
      <c r="L4167" s="51"/>
      <c r="M4167" s="51"/>
      <c r="N4167" s="51" t="s">
        <v>26373</v>
      </c>
      <c r="O4167" s="51" t="s">
        <v>52</v>
      </c>
      <c r="P4167" s="51"/>
      <c r="Q4167" s="51"/>
      <c r="R4167" s="51" t="s">
        <v>26374</v>
      </c>
      <c r="S4167" s="51" t="s">
        <v>26375</v>
      </c>
      <c r="T4167" s="11" t="str">
        <f t="shared" si="2"/>
        <v>McKenna Loughney</v>
      </c>
      <c r="U4167" s="51" t="s">
        <v>1959</v>
      </c>
      <c r="V4167" s="51"/>
      <c r="W4167" s="51"/>
      <c r="X4167" s="51" t="s">
        <v>26368</v>
      </c>
      <c r="Y4167" s="51" t="s">
        <v>60</v>
      </c>
      <c r="Z4167" s="51" t="s">
        <v>60</v>
      </c>
      <c r="AA4167" s="51" t="s">
        <v>60</v>
      </c>
      <c r="AB4167" s="51" t="s">
        <v>60</v>
      </c>
      <c r="AC4167" s="51" t="s">
        <v>60</v>
      </c>
      <c r="AD4167" s="56" t="s">
        <v>26369</v>
      </c>
      <c r="AE4167" s="51" t="s">
        <v>19779</v>
      </c>
      <c r="AF4167" s="51" t="s">
        <v>26370</v>
      </c>
      <c r="AG4167" s="51" t="s">
        <v>9336</v>
      </c>
      <c r="AH4167" s="51" t="s">
        <v>4581</v>
      </c>
      <c r="AI4167" s="59" t="s">
        <v>18832</v>
      </c>
      <c r="AJ4167" s="51"/>
      <c r="AK4167" s="59" t="s">
        <v>2863</v>
      </c>
      <c r="AL4167" s="59" t="s">
        <v>741</v>
      </c>
      <c r="AM4167" s="59" t="s">
        <v>2573</v>
      </c>
      <c r="AN4167" s="59" t="s">
        <v>26371</v>
      </c>
      <c r="AO4167" s="59" t="s">
        <v>26372</v>
      </c>
      <c r="AP4167" s="29" t="s">
        <v>26370</v>
      </c>
      <c r="AQ4167" s="68">
        <v>2082.0</v>
      </c>
    </row>
    <row r="4168">
      <c r="A4168" s="8" t="str">
        <f t="shared" si="1"/>
        <v>Taylor Bynum-Bain</v>
      </c>
      <c r="B4168" s="8" t="s">
        <v>26363</v>
      </c>
      <c r="C4168" s="51" t="s">
        <v>21856</v>
      </c>
      <c r="D4168" s="2" t="s">
        <v>9324</v>
      </c>
      <c r="E4168" s="51" t="s">
        <v>26364</v>
      </c>
      <c r="F4168" s="51" t="s">
        <v>2304</v>
      </c>
      <c r="G4168" s="51" t="s">
        <v>19294</v>
      </c>
      <c r="H4168" s="51" t="s">
        <v>26365</v>
      </c>
      <c r="I4168" s="59" t="s">
        <v>18305</v>
      </c>
      <c r="J4168" s="60">
        <v>3.47</v>
      </c>
      <c r="K4168" s="51" t="s">
        <v>26366</v>
      </c>
      <c r="L4168" s="51"/>
      <c r="M4168" s="51"/>
      <c r="N4168" s="51" t="s">
        <v>26376</v>
      </c>
      <c r="O4168" s="51" t="s">
        <v>52</v>
      </c>
      <c r="P4168" s="51"/>
      <c r="Q4168" s="51"/>
      <c r="R4168" s="51" t="s">
        <v>518</v>
      </c>
      <c r="S4168" s="51" t="s">
        <v>26377</v>
      </c>
      <c r="T4168" s="11" t="str">
        <f t="shared" si="2"/>
        <v>Taylor Bynum-Bain</v>
      </c>
      <c r="U4168" s="51" t="s">
        <v>19869</v>
      </c>
      <c r="V4168" s="51"/>
      <c r="W4168" s="51"/>
      <c r="X4168" s="51" t="s">
        <v>26368</v>
      </c>
      <c r="Y4168" s="51" t="s">
        <v>60</v>
      </c>
      <c r="Z4168" s="51" t="s">
        <v>60</v>
      </c>
      <c r="AA4168" s="51" t="s">
        <v>60</v>
      </c>
      <c r="AB4168" s="51" t="s">
        <v>60</v>
      </c>
      <c r="AC4168" s="56" t="s">
        <v>26378</v>
      </c>
      <c r="AD4168" s="56" t="s">
        <v>26369</v>
      </c>
      <c r="AE4168" s="51" t="s">
        <v>19779</v>
      </c>
      <c r="AF4168" s="51" t="s">
        <v>26370</v>
      </c>
      <c r="AG4168" s="51" t="s">
        <v>9336</v>
      </c>
      <c r="AH4168" s="51" t="s">
        <v>4581</v>
      </c>
      <c r="AI4168" s="59" t="s">
        <v>18832</v>
      </c>
      <c r="AJ4168" s="51"/>
      <c r="AK4168" s="59" t="s">
        <v>2863</v>
      </c>
      <c r="AL4168" s="59" t="s">
        <v>741</v>
      </c>
      <c r="AM4168" s="59" t="s">
        <v>2573</v>
      </c>
      <c r="AN4168" s="59" t="s">
        <v>26371</v>
      </c>
      <c r="AO4168" s="59" t="s">
        <v>26372</v>
      </c>
      <c r="AP4168" s="29" t="s">
        <v>26370</v>
      </c>
      <c r="AQ4168" s="68">
        <v>2082.0</v>
      </c>
    </row>
    <row r="4169">
      <c r="A4169" s="8" t="str">
        <f t="shared" si="1"/>
        <v>Megan McCulloch</v>
      </c>
      <c r="B4169" s="8" t="s">
        <v>26363</v>
      </c>
      <c r="C4169" s="51" t="s">
        <v>21856</v>
      </c>
      <c r="D4169" s="2" t="s">
        <v>9324</v>
      </c>
      <c r="E4169" s="51" t="s">
        <v>26364</v>
      </c>
      <c r="F4169" s="51" t="s">
        <v>2304</v>
      </c>
      <c r="G4169" s="51" t="s">
        <v>19294</v>
      </c>
      <c r="H4169" s="51" t="s">
        <v>26365</v>
      </c>
      <c r="I4169" s="59" t="s">
        <v>18305</v>
      </c>
      <c r="J4169" s="60">
        <v>3.47</v>
      </c>
      <c r="K4169" s="51" t="s">
        <v>26366</v>
      </c>
      <c r="L4169" s="51"/>
      <c r="M4169" s="51"/>
      <c r="N4169" s="51" t="s">
        <v>26379</v>
      </c>
      <c r="O4169" s="51" t="s">
        <v>52</v>
      </c>
      <c r="P4169" s="51"/>
      <c r="Q4169" s="51"/>
      <c r="R4169" s="51" t="s">
        <v>2190</v>
      </c>
      <c r="S4169" s="51" t="s">
        <v>26380</v>
      </c>
      <c r="T4169" s="11" t="str">
        <f t="shared" si="2"/>
        <v>Megan McCulloch</v>
      </c>
      <c r="U4169" s="51" t="s">
        <v>486</v>
      </c>
      <c r="V4169" s="51"/>
      <c r="W4169" s="51"/>
      <c r="X4169" s="51" t="s">
        <v>26368</v>
      </c>
      <c r="Y4169" s="51" t="s">
        <v>60</v>
      </c>
      <c r="Z4169" s="51" t="s">
        <v>60</v>
      </c>
      <c r="AA4169" s="51" t="s">
        <v>60</v>
      </c>
      <c r="AB4169" s="51" t="s">
        <v>60</v>
      </c>
      <c r="AC4169" s="51" t="s">
        <v>60</v>
      </c>
      <c r="AD4169" s="56" t="s">
        <v>26369</v>
      </c>
      <c r="AE4169" s="51" t="s">
        <v>19779</v>
      </c>
      <c r="AF4169" s="51" t="s">
        <v>26370</v>
      </c>
      <c r="AG4169" s="51" t="s">
        <v>9336</v>
      </c>
      <c r="AH4169" s="51" t="s">
        <v>4581</v>
      </c>
      <c r="AI4169" s="59" t="s">
        <v>18832</v>
      </c>
      <c r="AJ4169" s="51"/>
      <c r="AK4169" s="59" t="s">
        <v>2863</v>
      </c>
      <c r="AL4169" s="59" t="s">
        <v>741</v>
      </c>
      <c r="AM4169" s="59" t="s">
        <v>2573</v>
      </c>
      <c r="AN4169" s="59" t="s">
        <v>26371</v>
      </c>
      <c r="AO4169" s="59" t="s">
        <v>26372</v>
      </c>
      <c r="AP4169" s="29" t="s">
        <v>26370</v>
      </c>
      <c r="AQ4169" s="68">
        <v>2082.0</v>
      </c>
    </row>
    <row r="4170">
      <c r="A4170" s="8" t="str">
        <f t="shared" si="1"/>
        <v>Will Mills</v>
      </c>
      <c r="B4170" s="51" t="s">
        <v>26363</v>
      </c>
      <c r="C4170" s="51" t="s">
        <v>21856</v>
      </c>
      <c r="D4170" s="2" t="s">
        <v>9324</v>
      </c>
      <c r="E4170" s="8" t="s">
        <v>26364</v>
      </c>
      <c r="F4170" s="8" t="s">
        <v>2304</v>
      </c>
      <c r="G4170" s="51" t="s">
        <v>19294</v>
      </c>
      <c r="H4170" s="8" t="s">
        <v>26365</v>
      </c>
      <c r="I4170" s="8" t="s">
        <v>18305</v>
      </c>
      <c r="J4170" s="10">
        <v>3.47</v>
      </c>
      <c r="K4170" s="8" t="s">
        <v>26366</v>
      </c>
      <c r="L4170" s="8"/>
      <c r="M4170" s="8"/>
      <c r="N4170" s="51" t="s">
        <v>26381</v>
      </c>
      <c r="O4170" s="51" t="s">
        <v>52</v>
      </c>
      <c r="P4170" s="51"/>
      <c r="Q4170" s="51"/>
      <c r="R4170" s="51" t="s">
        <v>859</v>
      </c>
      <c r="S4170" s="51" t="s">
        <v>20994</v>
      </c>
      <c r="T4170" s="11" t="str">
        <f t="shared" si="2"/>
        <v>Will Mills</v>
      </c>
      <c r="U4170" s="51" t="s">
        <v>311</v>
      </c>
      <c r="V4170" s="51" t="s">
        <v>26382</v>
      </c>
      <c r="W4170" s="51" t="s">
        <v>26383</v>
      </c>
      <c r="X4170" s="94" t="s">
        <v>26368</v>
      </c>
      <c r="Y4170" s="56" t="s">
        <v>26384</v>
      </c>
      <c r="Z4170" s="56" t="s">
        <v>26385</v>
      </c>
      <c r="AA4170" s="51" t="s">
        <v>60</v>
      </c>
      <c r="AB4170" s="51" t="s">
        <v>60</v>
      </c>
      <c r="AC4170" s="51" t="s">
        <v>60</v>
      </c>
      <c r="AD4170" s="56" t="s">
        <v>26386</v>
      </c>
      <c r="AE4170" s="51" t="s">
        <v>19779</v>
      </c>
      <c r="AF4170" s="8" t="s">
        <v>26370</v>
      </c>
      <c r="AG4170" s="8" t="s">
        <v>9336</v>
      </c>
      <c r="AH4170" s="8" t="s">
        <v>4581</v>
      </c>
      <c r="AI4170" s="8" t="s">
        <v>233</v>
      </c>
      <c r="AJ4170" s="8"/>
      <c r="AK4170" s="8" t="s">
        <v>2863</v>
      </c>
      <c r="AL4170" s="8" t="s">
        <v>741</v>
      </c>
      <c r="AM4170" s="8" t="s">
        <v>2573</v>
      </c>
      <c r="AN4170" s="8" t="s">
        <v>26371</v>
      </c>
      <c r="AO4170" s="8" t="s">
        <v>26387</v>
      </c>
      <c r="AP4170" s="29" t="s">
        <v>26370</v>
      </c>
      <c r="AQ4170" s="11">
        <v>2082.0</v>
      </c>
    </row>
    <row r="4171">
      <c r="A4171" s="8" t="str">
        <f t="shared" si="1"/>
        <v>Ryan Miller</v>
      </c>
      <c r="B4171" s="8" t="s">
        <v>26363</v>
      </c>
      <c r="C4171" s="51" t="s">
        <v>21856</v>
      </c>
      <c r="D4171" s="2" t="s">
        <v>9324</v>
      </c>
      <c r="E4171" s="13" t="s">
        <v>26364</v>
      </c>
      <c r="F4171" s="8" t="s">
        <v>2304</v>
      </c>
      <c r="G4171" s="51" t="s">
        <v>19294</v>
      </c>
      <c r="H4171" s="8" t="s">
        <v>26365</v>
      </c>
      <c r="I4171" s="8" t="s">
        <v>18305</v>
      </c>
      <c r="J4171" s="10">
        <v>3.47</v>
      </c>
      <c r="K4171" s="8" t="s">
        <v>26366</v>
      </c>
      <c r="L4171" s="8"/>
      <c r="M4171" s="8"/>
      <c r="N4171" s="51" t="s">
        <v>26388</v>
      </c>
      <c r="O4171" s="51" t="s">
        <v>52</v>
      </c>
      <c r="P4171" s="51"/>
      <c r="Q4171" s="51"/>
      <c r="R4171" s="57" t="s">
        <v>927</v>
      </c>
      <c r="S4171" s="57" t="s">
        <v>492</v>
      </c>
      <c r="T4171" s="11" t="str">
        <f t="shared" si="2"/>
        <v>Ryan Miller</v>
      </c>
      <c r="U4171" s="51" t="s">
        <v>160</v>
      </c>
      <c r="V4171" s="51" t="s">
        <v>26389</v>
      </c>
      <c r="W4171" s="51"/>
      <c r="X4171" s="51" t="s">
        <v>26368</v>
      </c>
      <c r="Y4171" s="51" t="s">
        <v>60</v>
      </c>
      <c r="Z4171" s="56" t="s">
        <v>26385</v>
      </c>
      <c r="AA4171" s="51" t="s">
        <v>60</v>
      </c>
      <c r="AB4171" s="51" t="s">
        <v>60</v>
      </c>
      <c r="AC4171" s="56" t="s">
        <v>26390</v>
      </c>
      <c r="AD4171" s="56" t="s">
        <v>26386</v>
      </c>
      <c r="AE4171" s="51" t="s">
        <v>19779</v>
      </c>
      <c r="AF4171" s="13" t="s">
        <v>26370</v>
      </c>
      <c r="AG4171" s="13" t="s">
        <v>9336</v>
      </c>
      <c r="AH4171" s="8" t="s">
        <v>4581</v>
      </c>
      <c r="AI4171" s="8" t="s">
        <v>18832</v>
      </c>
      <c r="AJ4171" s="8"/>
      <c r="AK4171" s="8" t="s">
        <v>2863</v>
      </c>
      <c r="AL4171" s="8" t="s">
        <v>741</v>
      </c>
      <c r="AM4171" s="13" t="s">
        <v>2573</v>
      </c>
      <c r="AN4171" s="8" t="s">
        <v>26371</v>
      </c>
      <c r="AO4171" s="8" t="s">
        <v>26372</v>
      </c>
      <c r="AP4171" s="29" t="s">
        <v>26370</v>
      </c>
      <c r="AQ4171" s="11">
        <v>2082.0</v>
      </c>
    </row>
    <row r="4172">
      <c r="A4172" s="8" t="str">
        <f t="shared" si="1"/>
        <v>Kevin Mills</v>
      </c>
      <c r="B4172" s="51" t="s">
        <v>26363</v>
      </c>
      <c r="C4172" s="51" t="s">
        <v>21856</v>
      </c>
      <c r="D4172" s="2" t="s">
        <v>9324</v>
      </c>
      <c r="E4172" s="8" t="s">
        <v>26364</v>
      </c>
      <c r="F4172" s="8" t="s">
        <v>2304</v>
      </c>
      <c r="G4172" s="51" t="s">
        <v>19294</v>
      </c>
      <c r="H4172" s="8" t="s">
        <v>26365</v>
      </c>
      <c r="I4172" s="8" t="s">
        <v>18305</v>
      </c>
      <c r="J4172" s="10">
        <v>3.47</v>
      </c>
      <c r="K4172" s="8" t="s">
        <v>26366</v>
      </c>
      <c r="L4172" s="8"/>
      <c r="M4172" s="8"/>
      <c r="N4172" s="51" t="s">
        <v>26391</v>
      </c>
      <c r="O4172" s="51" t="s">
        <v>52</v>
      </c>
      <c r="P4172" s="51"/>
      <c r="Q4172" s="51"/>
      <c r="R4172" s="51" t="s">
        <v>208</v>
      </c>
      <c r="S4172" s="51" t="s">
        <v>20994</v>
      </c>
      <c r="T4172" s="11" t="str">
        <f t="shared" si="2"/>
        <v>Kevin Mills</v>
      </c>
      <c r="U4172" s="51" t="s">
        <v>1125</v>
      </c>
      <c r="V4172" s="51"/>
      <c r="W4172" s="51"/>
      <c r="X4172" s="51" t="s">
        <v>26368</v>
      </c>
      <c r="Y4172" s="51" t="s">
        <v>60</v>
      </c>
      <c r="Z4172" s="56" t="s">
        <v>26385</v>
      </c>
      <c r="AA4172" s="51" t="s">
        <v>60</v>
      </c>
      <c r="AB4172" s="56" t="s">
        <v>26392</v>
      </c>
      <c r="AC4172" s="51" t="s">
        <v>60</v>
      </c>
      <c r="AD4172" s="56" t="s">
        <v>26386</v>
      </c>
      <c r="AE4172" s="51" t="s">
        <v>19779</v>
      </c>
      <c r="AF4172" s="8" t="s">
        <v>26370</v>
      </c>
      <c r="AG4172" s="8" t="s">
        <v>9336</v>
      </c>
      <c r="AH4172" s="8" t="s">
        <v>4581</v>
      </c>
      <c r="AI4172" s="8" t="s">
        <v>18832</v>
      </c>
      <c r="AJ4172" s="8"/>
      <c r="AK4172" s="8" t="s">
        <v>2863</v>
      </c>
      <c r="AL4172" s="8" t="s">
        <v>741</v>
      </c>
      <c r="AM4172" s="8" t="s">
        <v>2573</v>
      </c>
      <c r="AN4172" s="8" t="s">
        <v>26371</v>
      </c>
      <c r="AO4172" s="8" t="s">
        <v>26387</v>
      </c>
      <c r="AP4172" s="29" t="s">
        <v>26370</v>
      </c>
      <c r="AQ4172" s="11">
        <v>2082.0</v>
      </c>
    </row>
    <row r="4173">
      <c r="A4173" s="8" t="str">
        <f t="shared" si="1"/>
        <v>Cammi Winston</v>
      </c>
      <c r="B4173" s="8" t="s">
        <v>26363</v>
      </c>
      <c r="C4173" s="51" t="s">
        <v>21856</v>
      </c>
      <c r="D4173" s="2" t="s">
        <v>9324</v>
      </c>
      <c r="E4173" s="51" t="s">
        <v>26364</v>
      </c>
      <c r="F4173" s="51" t="s">
        <v>2304</v>
      </c>
      <c r="G4173" s="51" t="s">
        <v>19294</v>
      </c>
      <c r="H4173" s="51" t="s">
        <v>26365</v>
      </c>
      <c r="I4173" s="59" t="s">
        <v>18305</v>
      </c>
      <c r="J4173" s="60">
        <v>3.47</v>
      </c>
      <c r="K4173" s="51" t="s">
        <v>26366</v>
      </c>
      <c r="L4173" s="51"/>
      <c r="M4173" s="51"/>
      <c r="N4173" s="51" t="s">
        <v>26393</v>
      </c>
      <c r="O4173" s="51" t="s">
        <v>52</v>
      </c>
      <c r="P4173" s="51"/>
      <c r="Q4173" s="51"/>
      <c r="R4173" s="51" t="s">
        <v>26394</v>
      </c>
      <c r="S4173" s="51" t="s">
        <v>26395</v>
      </c>
      <c r="T4173" s="11" t="str">
        <f t="shared" si="2"/>
        <v>Cammi Winston</v>
      </c>
      <c r="U4173" s="51" t="s">
        <v>2695</v>
      </c>
      <c r="V4173" s="51"/>
      <c r="W4173" s="51"/>
      <c r="X4173" s="51" t="s">
        <v>26368</v>
      </c>
      <c r="Y4173" s="51" t="s">
        <v>60</v>
      </c>
      <c r="Z4173" s="51" t="s">
        <v>60</v>
      </c>
      <c r="AA4173" s="51" t="s">
        <v>60</v>
      </c>
      <c r="AB4173" s="51" t="s">
        <v>60</v>
      </c>
      <c r="AC4173" s="51" t="s">
        <v>60</v>
      </c>
      <c r="AD4173" s="56" t="s">
        <v>26369</v>
      </c>
      <c r="AE4173" s="51" t="s">
        <v>19779</v>
      </c>
      <c r="AF4173" s="51" t="s">
        <v>26370</v>
      </c>
      <c r="AG4173" s="51" t="s">
        <v>9336</v>
      </c>
      <c r="AH4173" s="51" t="s">
        <v>4581</v>
      </c>
      <c r="AI4173" s="59" t="s">
        <v>18832</v>
      </c>
      <c r="AJ4173" s="51"/>
      <c r="AK4173" s="59" t="s">
        <v>2863</v>
      </c>
      <c r="AL4173" s="59" t="s">
        <v>741</v>
      </c>
      <c r="AM4173" s="59" t="s">
        <v>2573</v>
      </c>
      <c r="AN4173" s="59" t="s">
        <v>26371</v>
      </c>
      <c r="AO4173" s="59" t="s">
        <v>26372</v>
      </c>
      <c r="AP4173" s="29" t="s">
        <v>26370</v>
      </c>
      <c r="AQ4173" s="68">
        <v>2082.0</v>
      </c>
    </row>
    <row r="4174">
      <c r="A4174" s="8" t="str">
        <f t="shared" si="1"/>
        <v>Kiehl Smith</v>
      </c>
      <c r="B4174" s="51" t="s">
        <v>26363</v>
      </c>
      <c r="C4174" s="51" t="s">
        <v>21856</v>
      </c>
      <c r="D4174" s="2" t="s">
        <v>9324</v>
      </c>
      <c r="E4174" s="8" t="s">
        <v>26364</v>
      </c>
      <c r="F4174" s="8" t="s">
        <v>2304</v>
      </c>
      <c r="G4174" s="51" t="s">
        <v>19294</v>
      </c>
      <c r="H4174" s="8" t="s">
        <v>26365</v>
      </c>
      <c r="I4174" s="8" t="s">
        <v>18305</v>
      </c>
      <c r="J4174" s="10">
        <v>3.47</v>
      </c>
      <c r="K4174" s="8" t="s">
        <v>26366</v>
      </c>
      <c r="L4174" s="8"/>
      <c r="M4174" s="8"/>
      <c r="N4174" s="51" t="s">
        <v>26396</v>
      </c>
      <c r="O4174" s="51" t="s">
        <v>52</v>
      </c>
      <c r="P4174" s="51"/>
      <c r="Q4174" s="51"/>
      <c r="R4174" s="51" t="s">
        <v>26397</v>
      </c>
      <c r="S4174" s="51" t="s">
        <v>941</v>
      </c>
      <c r="T4174" s="11" t="str">
        <f t="shared" si="2"/>
        <v>Kiehl Smith</v>
      </c>
      <c r="U4174" s="51" t="s">
        <v>106</v>
      </c>
      <c r="V4174" s="51" t="s">
        <v>26398</v>
      </c>
      <c r="W4174" s="51" t="s">
        <v>26399</v>
      </c>
      <c r="X4174" s="94" t="s">
        <v>26368</v>
      </c>
      <c r="Y4174" s="56" t="s">
        <v>26400</v>
      </c>
      <c r="Z4174" s="56" t="s">
        <v>26385</v>
      </c>
      <c r="AA4174" s="56" t="s">
        <v>26401</v>
      </c>
      <c r="AB4174" s="51" t="s">
        <v>60</v>
      </c>
      <c r="AC4174" s="51" t="s">
        <v>60</v>
      </c>
      <c r="AD4174" s="56" t="s">
        <v>26386</v>
      </c>
      <c r="AE4174" s="51" t="s">
        <v>19779</v>
      </c>
      <c r="AF4174" s="8" t="s">
        <v>26370</v>
      </c>
      <c r="AG4174" s="8" t="s">
        <v>9336</v>
      </c>
      <c r="AH4174" s="8" t="s">
        <v>4581</v>
      </c>
      <c r="AI4174" s="8" t="s">
        <v>233</v>
      </c>
      <c r="AJ4174" s="8"/>
      <c r="AK4174" s="8" t="s">
        <v>2863</v>
      </c>
      <c r="AL4174" s="8" t="s">
        <v>741</v>
      </c>
      <c r="AM4174" s="8" t="s">
        <v>2573</v>
      </c>
      <c r="AN4174" s="8" t="s">
        <v>26371</v>
      </c>
      <c r="AO4174" s="8" t="s">
        <v>26387</v>
      </c>
      <c r="AP4174" s="29" t="s">
        <v>26370</v>
      </c>
      <c r="AQ4174" s="11">
        <v>2082.0</v>
      </c>
    </row>
    <row r="4175">
      <c r="A4175" s="8" t="str">
        <f t="shared" si="1"/>
        <v>Josh Goldberg</v>
      </c>
      <c r="B4175" s="8" t="s">
        <v>26363</v>
      </c>
      <c r="C4175" s="51" t="s">
        <v>21856</v>
      </c>
      <c r="D4175" s="2" t="s">
        <v>9324</v>
      </c>
      <c r="E4175" s="51" t="s">
        <v>26364</v>
      </c>
      <c r="F4175" s="51" t="s">
        <v>2304</v>
      </c>
      <c r="G4175" s="51" t="s">
        <v>19294</v>
      </c>
      <c r="H4175" s="51" t="s">
        <v>26365</v>
      </c>
      <c r="I4175" s="59" t="s">
        <v>18305</v>
      </c>
      <c r="J4175" s="60">
        <v>3.47</v>
      </c>
      <c r="K4175" s="51" t="s">
        <v>26366</v>
      </c>
      <c r="L4175" s="51"/>
      <c r="M4175" s="51"/>
      <c r="N4175" s="51" t="s">
        <v>26402</v>
      </c>
      <c r="O4175" s="51" t="s">
        <v>52</v>
      </c>
      <c r="P4175" s="51"/>
      <c r="Q4175" s="51"/>
      <c r="R4175" s="51" t="s">
        <v>268</v>
      </c>
      <c r="S4175" s="51" t="s">
        <v>26403</v>
      </c>
      <c r="T4175" s="11" t="str">
        <f t="shared" si="2"/>
        <v>Josh Goldberg</v>
      </c>
      <c r="U4175" s="51" t="s">
        <v>106</v>
      </c>
      <c r="V4175" s="51"/>
      <c r="W4175" s="51"/>
      <c r="X4175" s="51" t="s">
        <v>26368</v>
      </c>
      <c r="Y4175" s="51" t="s">
        <v>60</v>
      </c>
      <c r="Z4175" s="51" t="s">
        <v>60</v>
      </c>
      <c r="AA4175" s="51" t="s">
        <v>60</v>
      </c>
      <c r="AB4175" s="51" t="s">
        <v>60</v>
      </c>
      <c r="AC4175" s="56" t="s">
        <v>26404</v>
      </c>
      <c r="AD4175" s="56" t="s">
        <v>26369</v>
      </c>
      <c r="AE4175" s="51" t="s">
        <v>19779</v>
      </c>
      <c r="AF4175" s="51" t="s">
        <v>26370</v>
      </c>
      <c r="AG4175" s="51" t="s">
        <v>9336</v>
      </c>
      <c r="AH4175" s="51" t="s">
        <v>4581</v>
      </c>
      <c r="AI4175" s="59" t="s">
        <v>18832</v>
      </c>
      <c r="AJ4175" s="51"/>
      <c r="AK4175" s="59" t="s">
        <v>2863</v>
      </c>
      <c r="AL4175" s="59" t="s">
        <v>741</v>
      </c>
      <c r="AM4175" s="59" t="s">
        <v>2573</v>
      </c>
      <c r="AN4175" s="59" t="s">
        <v>26371</v>
      </c>
      <c r="AO4175" s="59" t="s">
        <v>26372</v>
      </c>
      <c r="AP4175" s="29" t="s">
        <v>26370</v>
      </c>
      <c r="AQ4175" s="68">
        <v>2082.0</v>
      </c>
    </row>
    <row r="4176">
      <c r="A4176" s="8" t="str">
        <f t="shared" si="1"/>
        <v>Brian Falk</v>
      </c>
      <c r="B4176" s="51" t="s">
        <v>26405</v>
      </c>
      <c r="C4176" s="51" t="s">
        <v>19955</v>
      </c>
      <c r="D4176" s="2" t="s">
        <v>9324</v>
      </c>
      <c r="E4176" s="8" t="s">
        <v>26406</v>
      </c>
      <c r="F4176" s="8" t="s">
        <v>2304</v>
      </c>
      <c r="G4176" s="51" t="s">
        <v>19294</v>
      </c>
      <c r="H4176" s="8" t="s">
        <v>26407</v>
      </c>
      <c r="I4176" s="8" t="s">
        <v>49</v>
      </c>
      <c r="J4176" s="10">
        <v>3.44</v>
      </c>
      <c r="K4176" s="8" t="s">
        <v>26408</v>
      </c>
      <c r="L4176" s="8"/>
      <c r="M4176" s="8" t="s">
        <v>23086</v>
      </c>
      <c r="N4176" s="51" t="s">
        <v>26409</v>
      </c>
      <c r="O4176" s="51" t="s">
        <v>52</v>
      </c>
      <c r="P4176" s="51"/>
      <c r="Q4176" s="51"/>
      <c r="R4176" s="51" t="s">
        <v>331</v>
      </c>
      <c r="S4176" s="51" t="s">
        <v>26410</v>
      </c>
      <c r="T4176" s="11" t="str">
        <f t="shared" si="2"/>
        <v>Brian Falk</v>
      </c>
      <c r="U4176" s="51" t="s">
        <v>55</v>
      </c>
      <c r="V4176" s="51" t="s">
        <v>26411</v>
      </c>
      <c r="W4176" s="51" t="s">
        <v>26412</v>
      </c>
      <c r="X4176" s="94" t="s">
        <v>26413</v>
      </c>
      <c r="Y4176" s="51" t="s">
        <v>60</v>
      </c>
      <c r="Z4176" s="56" t="s">
        <v>26414</v>
      </c>
      <c r="AA4176" s="51" t="s">
        <v>60</v>
      </c>
      <c r="AB4176" s="56" t="s">
        <v>26415</v>
      </c>
      <c r="AC4176" s="51" t="s">
        <v>60</v>
      </c>
      <c r="AD4176" s="56" t="s">
        <v>26416</v>
      </c>
      <c r="AE4176" s="51" t="s">
        <v>26417</v>
      </c>
      <c r="AF4176" s="8" t="s">
        <v>26418</v>
      </c>
      <c r="AG4176" s="8" t="s">
        <v>9336</v>
      </c>
      <c r="AH4176" s="8" t="s">
        <v>26014</v>
      </c>
      <c r="AI4176" s="8" t="s">
        <v>233</v>
      </c>
      <c r="AJ4176" s="8"/>
      <c r="AK4176" s="8" t="s">
        <v>234</v>
      </c>
      <c r="AL4176" s="8" t="s">
        <v>234</v>
      </c>
      <c r="AM4176" s="8" t="s">
        <v>743</v>
      </c>
      <c r="AN4176" s="8" t="s">
        <v>26419</v>
      </c>
      <c r="AO4176" s="8" t="s">
        <v>26420</v>
      </c>
      <c r="AP4176" s="29" t="s">
        <v>26418</v>
      </c>
      <c r="AQ4176" s="11">
        <v>1737.0</v>
      </c>
    </row>
    <row r="4177">
      <c r="A4177" s="8" t="str">
        <f t="shared" si="1"/>
        <v>Robert Carmo</v>
      </c>
      <c r="B4177" s="51" t="s">
        <v>26405</v>
      </c>
      <c r="C4177" s="51" t="s">
        <v>19955</v>
      </c>
      <c r="D4177" s="2" t="s">
        <v>9324</v>
      </c>
      <c r="E4177" s="8" t="s">
        <v>26406</v>
      </c>
      <c r="F4177" s="8" t="s">
        <v>2304</v>
      </c>
      <c r="G4177" s="51" t="s">
        <v>19294</v>
      </c>
      <c r="H4177" s="8" t="s">
        <v>26407</v>
      </c>
      <c r="I4177" s="8" t="s">
        <v>49</v>
      </c>
      <c r="J4177" s="10">
        <v>3.44</v>
      </c>
      <c r="K4177" s="8" t="s">
        <v>26408</v>
      </c>
      <c r="L4177" s="8"/>
      <c r="M4177" s="8" t="s">
        <v>23086</v>
      </c>
      <c r="N4177" s="51" t="s">
        <v>26421</v>
      </c>
      <c r="O4177" s="51" t="s">
        <v>52</v>
      </c>
      <c r="P4177" s="51"/>
      <c r="Q4177" s="51"/>
      <c r="R4177" s="51" t="s">
        <v>2577</v>
      </c>
      <c r="S4177" s="51" t="s">
        <v>26422</v>
      </c>
      <c r="T4177" s="11" t="str">
        <f t="shared" si="2"/>
        <v>Robert Carmo</v>
      </c>
      <c r="U4177" s="51" t="s">
        <v>498</v>
      </c>
      <c r="V4177" s="51" t="s">
        <v>26423</v>
      </c>
      <c r="W4177" s="51"/>
      <c r="X4177" s="94" t="s">
        <v>26413</v>
      </c>
      <c r="Y4177" s="56" t="s">
        <v>26424</v>
      </c>
      <c r="Z4177" s="56" t="s">
        <v>26414</v>
      </c>
      <c r="AA4177" s="51" t="s">
        <v>60</v>
      </c>
      <c r="AB4177" s="56" t="s">
        <v>26415</v>
      </c>
      <c r="AC4177" s="51" t="s">
        <v>60</v>
      </c>
      <c r="AD4177" s="56" t="s">
        <v>26416</v>
      </c>
      <c r="AE4177" s="51" t="s">
        <v>26417</v>
      </c>
      <c r="AF4177" s="8" t="s">
        <v>26418</v>
      </c>
      <c r="AG4177" s="8" t="s">
        <v>9336</v>
      </c>
      <c r="AH4177" s="8" t="s">
        <v>194</v>
      </c>
      <c r="AI4177" s="8" t="s">
        <v>233</v>
      </c>
      <c r="AJ4177" s="8"/>
      <c r="AK4177" s="8" t="s">
        <v>234</v>
      </c>
      <c r="AL4177" s="8" t="s">
        <v>234</v>
      </c>
      <c r="AM4177" s="8" t="s">
        <v>743</v>
      </c>
      <c r="AN4177" s="8" t="s">
        <v>26419</v>
      </c>
      <c r="AO4177" s="8" t="s">
        <v>26420</v>
      </c>
      <c r="AP4177" s="29" t="s">
        <v>26418</v>
      </c>
      <c r="AQ4177" s="11">
        <v>1737.0</v>
      </c>
    </row>
    <row r="4178">
      <c r="A4178" s="8" t="str">
        <f t="shared" si="1"/>
        <v>Stefanie Cassel</v>
      </c>
      <c r="B4178" s="51" t="s">
        <v>26405</v>
      </c>
      <c r="C4178" s="51" t="s">
        <v>19955</v>
      </c>
      <c r="D4178" s="2" t="s">
        <v>9324</v>
      </c>
      <c r="E4178" s="8" t="s">
        <v>26406</v>
      </c>
      <c r="F4178" s="8" t="s">
        <v>2304</v>
      </c>
      <c r="G4178" s="51" t="s">
        <v>19294</v>
      </c>
      <c r="H4178" s="8" t="s">
        <v>26407</v>
      </c>
      <c r="I4178" s="8" t="s">
        <v>49</v>
      </c>
      <c r="J4178" s="10">
        <v>3.44</v>
      </c>
      <c r="K4178" s="8" t="s">
        <v>26408</v>
      </c>
      <c r="L4178" s="8"/>
      <c r="M4178" s="8" t="s">
        <v>23086</v>
      </c>
      <c r="N4178" s="51" t="s">
        <v>26425</v>
      </c>
      <c r="O4178" s="51" t="s">
        <v>52</v>
      </c>
      <c r="P4178" s="51"/>
      <c r="Q4178" s="51"/>
      <c r="R4178" s="51" t="s">
        <v>4971</v>
      </c>
      <c r="S4178" s="51" t="s">
        <v>26426</v>
      </c>
      <c r="T4178" s="11" t="str">
        <f t="shared" si="2"/>
        <v>Stefanie Cassel</v>
      </c>
      <c r="U4178" s="51" t="s">
        <v>106</v>
      </c>
      <c r="V4178" s="51" t="s">
        <v>26427</v>
      </c>
      <c r="W4178" s="51"/>
      <c r="X4178" s="51" t="s">
        <v>26413</v>
      </c>
      <c r="Y4178" s="51" t="s">
        <v>60</v>
      </c>
      <c r="Z4178" s="56" t="s">
        <v>26414</v>
      </c>
      <c r="AA4178" s="51" t="s">
        <v>60</v>
      </c>
      <c r="AB4178" s="56" t="s">
        <v>26415</v>
      </c>
      <c r="AC4178" s="51" t="s">
        <v>60</v>
      </c>
      <c r="AD4178" s="56" t="s">
        <v>26416</v>
      </c>
      <c r="AE4178" s="51" t="s">
        <v>26417</v>
      </c>
      <c r="AF4178" s="8" t="s">
        <v>26418</v>
      </c>
      <c r="AG4178" s="8" t="s">
        <v>9336</v>
      </c>
      <c r="AH4178" s="8" t="s">
        <v>194</v>
      </c>
      <c r="AI4178" s="8" t="s">
        <v>18832</v>
      </c>
      <c r="AJ4178" s="8"/>
      <c r="AK4178" s="8" t="s">
        <v>234</v>
      </c>
      <c r="AL4178" s="8" t="s">
        <v>234</v>
      </c>
      <c r="AM4178" s="8" t="s">
        <v>743</v>
      </c>
      <c r="AN4178" s="8" t="s">
        <v>26419</v>
      </c>
      <c r="AO4178" s="8" t="s">
        <v>26420</v>
      </c>
      <c r="AP4178" s="29" t="s">
        <v>26418</v>
      </c>
      <c r="AQ4178" s="11">
        <v>1737.0</v>
      </c>
    </row>
    <row r="4179">
      <c r="A4179" s="8" t="str">
        <f t="shared" si="1"/>
        <v>Larry Nawa</v>
      </c>
      <c r="B4179" s="51" t="s">
        <v>26405</v>
      </c>
      <c r="C4179" s="51" t="s">
        <v>19955</v>
      </c>
      <c r="D4179" s="2" t="s">
        <v>9324</v>
      </c>
      <c r="E4179" s="8" t="s">
        <v>26406</v>
      </c>
      <c r="F4179" s="8" t="s">
        <v>2304</v>
      </c>
      <c r="G4179" s="51" t="s">
        <v>19294</v>
      </c>
      <c r="H4179" s="8" t="s">
        <v>26407</v>
      </c>
      <c r="I4179" s="8" t="s">
        <v>49</v>
      </c>
      <c r="J4179" s="10">
        <v>3.44</v>
      </c>
      <c r="K4179" s="8" t="s">
        <v>26408</v>
      </c>
      <c r="L4179" s="8"/>
      <c r="M4179" s="8" t="s">
        <v>23086</v>
      </c>
      <c r="N4179" s="51" t="s">
        <v>26428</v>
      </c>
      <c r="O4179" s="51" t="s">
        <v>52</v>
      </c>
      <c r="P4179" s="51"/>
      <c r="Q4179" s="51"/>
      <c r="R4179" s="51" t="s">
        <v>6017</v>
      </c>
      <c r="S4179" s="51" t="s">
        <v>26429</v>
      </c>
      <c r="T4179" s="11" t="str">
        <f t="shared" si="2"/>
        <v>Larry Nawa</v>
      </c>
      <c r="U4179" s="51" t="s">
        <v>80</v>
      </c>
      <c r="V4179" s="51" t="s">
        <v>26430</v>
      </c>
      <c r="W4179" s="51"/>
      <c r="X4179" s="94" t="s">
        <v>26413</v>
      </c>
      <c r="Y4179" s="51" t="s">
        <v>60</v>
      </c>
      <c r="Z4179" s="56" t="s">
        <v>26414</v>
      </c>
      <c r="AA4179" s="51" t="s">
        <v>60</v>
      </c>
      <c r="AB4179" s="56" t="s">
        <v>26415</v>
      </c>
      <c r="AC4179" s="51" t="s">
        <v>60</v>
      </c>
      <c r="AD4179" s="56" t="s">
        <v>26416</v>
      </c>
      <c r="AE4179" s="51" t="s">
        <v>26417</v>
      </c>
      <c r="AF4179" s="8" t="s">
        <v>26418</v>
      </c>
      <c r="AG4179" s="8" t="s">
        <v>9336</v>
      </c>
      <c r="AH4179" s="8" t="s">
        <v>26431</v>
      </c>
      <c r="AI4179" s="8" t="s">
        <v>233</v>
      </c>
      <c r="AJ4179" s="8"/>
      <c r="AK4179" s="8" t="s">
        <v>234</v>
      </c>
      <c r="AL4179" s="8" t="s">
        <v>234</v>
      </c>
      <c r="AM4179" s="8" t="s">
        <v>743</v>
      </c>
      <c r="AN4179" s="8" t="s">
        <v>26419</v>
      </c>
      <c r="AO4179" s="8" t="s">
        <v>26420</v>
      </c>
      <c r="AP4179" s="29" t="s">
        <v>26418</v>
      </c>
      <c r="AQ4179" s="11">
        <v>1737.0</v>
      </c>
    </row>
    <row r="4180">
      <c r="A4180" s="8" t="str">
        <f t="shared" si="1"/>
        <v>Karly Deam</v>
      </c>
      <c r="B4180" s="8" t="s">
        <v>26405</v>
      </c>
      <c r="C4180" s="51" t="s">
        <v>19955</v>
      </c>
      <c r="D4180" s="2" t="s">
        <v>9324</v>
      </c>
      <c r="E4180" s="8" t="s">
        <v>26406</v>
      </c>
      <c r="F4180" s="8" t="s">
        <v>2304</v>
      </c>
      <c r="G4180" s="51" t="s">
        <v>19294</v>
      </c>
      <c r="H4180" s="8" t="s">
        <v>26407</v>
      </c>
      <c r="I4180" s="8" t="s">
        <v>49</v>
      </c>
      <c r="J4180" s="10">
        <v>3.44</v>
      </c>
      <c r="K4180" s="8" t="s">
        <v>26408</v>
      </c>
      <c r="L4180" s="8"/>
      <c r="M4180" s="8" t="s">
        <v>23086</v>
      </c>
      <c r="N4180" s="51" t="s">
        <v>26432</v>
      </c>
      <c r="O4180" s="57" t="s">
        <v>52</v>
      </c>
      <c r="P4180" s="51"/>
      <c r="Q4180" s="51"/>
      <c r="R4180" s="57" t="s">
        <v>15369</v>
      </c>
      <c r="S4180" s="57" t="s">
        <v>26433</v>
      </c>
      <c r="T4180" s="11" t="str">
        <f t="shared" si="2"/>
        <v>Karly Deam</v>
      </c>
      <c r="U4180" s="57" t="s">
        <v>80</v>
      </c>
      <c r="V4180" s="51"/>
      <c r="W4180" s="51"/>
      <c r="X4180" s="51" t="s">
        <v>26413</v>
      </c>
      <c r="Y4180" s="51" t="s">
        <v>60</v>
      </c>
      <c r="Z4180" s="56" t="s">
        <v>26414</v>
      </c>
      <c r="AA4180" s="51" t="s">
        <v>60</v>
      </c>
      <c r="AB4180" s="56" t="s">
        <v>26415</v>
      </c>
      <c r="AC4180" s="51" t="s">
        <v>60</v>
      </c>
      <c r="AD4180" s="56" t="s">
        <v>26416</v>
      </c>
      <c r="AE4180" s="51" t="s">
        <v>26417</v>
      </c>
      <c r="AF4180" s="8" t="s">
        <v>26418</v>
      </c>
      <c r="AG4180" s="8" t="s">
        <v>9336</v>
      </c>
      <c r="AH4180" s="8" t="s">
        <v>194</v>
      </c>
      <c r="AI4180" s="8" t="s">
        <v>18832</v>
      </c>
      <c r="AJ4180" s="8"/>
      <c r="AK4180" s="8" t="s">
        <v>234</v>
      </c>
      <c r="AL4180" s="8" t="s">
        <v>234</v>
      </c>
      <c r="AM4180" s="8" t="s">
        <v>743</v>
      </c>
      <c r="AN4180" s="8" t="s">
        <v>26419</v>
      </c>
      <c r="AO4180" s="8" t="s">
        <v>26434</v>
      </c>
      <c r="AP4180" s="29" t="s">
        <v>26418</v>
      </c>
      <c r="AQ4180" s="11">
        <v>1737.0</v>
      </c>
    </row>
    <row r="4181">
      <c r="A4181" s="8" t="str">
        <f t="shared" si="1"/>
        <v>Paul Wagner</v>
      </c>
      <c r="B4181" s="51" t="s">
        <v>26435</v>
      </c>
      <c r="C4181" s="51" t="s">
        <v>21887</v>
      </c>
      <c r="D4181" s="2" t="s">
        <v>9324</v>
      </c>
      <c r="E4181" s="8" t="s">
        <v>3549</v>
      </c>
      <c r="F4181" s="8" t="s">
        <v>2304</v>
      </c>
      <c r="G4181" s="51" t="s">
        <v>19294</v>
      </c>
      <c r="H4181" s="8" t="s">
        <v>26436</v>
      </c>
      <c r="I4181" s="8" t="s">
        <v>49</v>
      </c>
      <c r="J4181" s="10">
        <v>3.81</v>
      </c>
      <c r="K4181" s="8" t="s">
        <v>26437</v>
      </c>
      <c r="L4181" s="8"/>
      <c r="M4181" s="8" t="s">
        <v>26438</v>
      </c>
      <c r="N4181" s="51" t="s">
        <v>26439</v>
      </c>
      <c r="O4181" s="51" t="s">
        <v>52</v>
      </c>
      <c r="P4181" s="51"/>
      <c r="Q4181" s="51"/>
      <c r="R4181" s="51" t="s">
        <v>425</v>
      </c>
      <c r="S4181" s="51" t="s">
        <v>7911</v>
      </c>
      <c r="T4181" s="11" t="str">
        <f t="shared" si="2"/>
        <v>Paul Wagner</v>
      </c>
      <c r="U4181" s="57" t="s">
        <v>11525</v>
      </c>
      <c r="V4181" s="51" t="s">
        <v>26440</v>
      </c>
      <c r="W4181" s="51"/>
      <c r="X4181" s="94" t="s">
        <v>26441</v>
      </c>
      <c r="Y4181" s="51" t="s">
        <v>60</v>
      </c>
      <c r="Z4181" s="56" t="s">
        <v>26442</v>
      </c>
      <c r="AA4181" s="51" t="s">
        <v>60</v>
      </c>
      <c r="AB4181" s="56" t="s">
        <v>26443</v>
      </c>
      <c r="AC4181" s="56" t="s">
        <v>26444</v>
      </c>
      <c r="AD4181" s="51" t="s">
        <v>60</v>
      </c>
      <c r="AE4181" s="51" t="s">
        <v>26445</v>
      </c>
      <c r="AF4181" s="8" t="s">
        <v>26446</v>
      </c>
      <c r="AG4181" s="8" t="s">
        <v>9336</v>
      </c>
      <c r="AH4181" s="8" t="s">
        <v>26447</v>
      </c>
      <c r="AI4181" s="8" t="s">
        <v>233</v>
      </c>
      <c r="AJ4181" s="8"/>
      <c r="AK4181" s="8"/>
      <c r="AL4181" s="8"/>
      <c r="AM4181" s="8"/>
      <c r="AN4181" s="8" t="s">
        <v>26448</v>
      </c>
      <c r="AO4181" s="8" t="s">
        <v>26449</v>
      </c>
      <c r="AP4181" s="29" t="s">
        <v>26446</v>
      </c>
      <c r="AQ4181" s="11">
        <v>2255.0</v>
      </c>
    </row>
    <row r="4182">
      <c r="A4182" s="8" t="str">
        <f t="shared" si="1"/>
        <v>Carl Schnabel</v>
      </c>
      <c r="B4182" s="51" t="s">
        <v>26435</v>
      </c>
      <c r="C4182" s="51" t="s">
        <v>21887</v>
      </c>
      <c r="D4182" s="2" t="s">
        <v>9324</v>
      </c>
      <c r="E4182" s="8" t="s">
        <v>3549</v>
      </c>
      <c r="F4182" s="8" t="s">
        <v>2304</v>
      </c>
      <c r="G4182" s="51" t="s">
        <v>19294</v>
      </c>
      <c r="H4182" s="8" t="s">
        <v>26436</v>
      </c>
      <c r="I4182" s="8" t="s">
        <v>49</v>
      </c>
      <c r="J4182" s="10">
        <v>3.81</v>
      </c>
      <c r="K4182" s="8" t="s">
        <v>26437</v>
      </c>
      <c r="L4182" s="8"/>
      <c r="M4182" s="8" t="s">
        <v>26438</v>
      </c>
      <c r="N4182" s="51" t="s">
        <v>26450</v>
      </c>
      <c r="O4182" s="51" t="s">
        <v>52</v>
      </c>
      <c r="P4182" s="51"/>
      <c r="Q4182" s="51"/>
      <c r="R4182" s="51" t="s">
        <v>1268</v>
      </c>
      <c r="S4182" s="51" t="s">
        <v>26451</v>
      </c>
      <c r="T4182" s="11" t="str">
        <f t="shared" si="2"/>
        <v>Carl Schnabel</v>
      </c>
      <c r="U4182" s="51" t="s">
        <v>55</v>
      </c>
      <c r="V4182" s="51" t="s">
        <v>26452</v>
      </c>
      <c r="W4182" s="51" t="s">
        <v>26453</v>
      </c>
      <c r="X4182" s="94" t="s">
        <v>26441</v>
      </c>
      <c r="Y4182" s="51" t="s">
        <v>60</v>
      </c>
      <c r="Z4182" s="56" t="s">
        <v>26442</v>
      </c>
      <c r="AA4182" s="51" t="s">
        <v>60</v>
      </c>
      <c r="AB4182" s="56" t="s">
        <v>26443</v>
      </c>
      <c r="AC4182" s="51" t="s">
        <v>60</v>
      </c>
      <c r="AD4182" s="51" t="s">
        <v>60</v>
      </c>
      <c r="AE4182" s="51" t="s">
        <v>26445</v>
      </c>
      <c r="AF4182" s="8" t="s">
        <v>26446</v>
      </c>
      <c r="AG4182" s="8" t="s">
        <v>9336</v>
      </c>
      <c r="AH4182" s="8" t="s">
        <v>26454</v>
      </c>
      <c r="AI4182" s="8" t="s">
        <v>233</v>
      </c>
      <c r="AJ4182" s="8"/>
      <c r="AK4182" s="8"/>
      <c r="AL4182" s="8"/>
      <c r="AM4182" s="8"/>
      <c r="AN4182" s="8" t="s">
        <v>26448</v>
      </c>
      <c r="AO4182" s="8" t="s">
        <v>26449</v>
      </c>
      <c r="AP4182" s="29" t="s">
        <v>26446</v>
      </c>
      <c r="AQ4182" s="11">
        <v>2255.0</v>
      </c>
    </row>
    <row r="4183">
      <c r="A4183" s="8" t="str">
        <f t="shared" si="1"/>
        <v>Kwame Smith</v>
      </c>
      <c r="B4183" s="8" t="s">
        <v>26435</v>
      </c>
      <c r="C4183" s="51" t="s">
        <v>21887</v>
      </c>
      <c r="D4183" s="2" t="s">
        <v>9324</v>
      </c>
      <c r="E4183" s="51" t="s">
        <v>3549</v>
      </c>
      <c r="F4183" s="51" t="s">
        <v>2304</v>
      </c>
      <c r="G4183" s="51" t="s">
        <v>19294</v>
      </c>
      <c r="H4183" s="51" t="s">
        <v>26436</v>
      </c>
      <c r="I4183" s="59" t="s">
        <v>49</v>
      </c>
      <c r="J4183" s="60">
        <v>3.81</v>
      </c>
      <c r="K4183" s="51" t="s">
        <v>26437</v>
      </c>
      <c r="L4183" s="51"/>
      <c r="M4183" s="51" t="s">
        <v>26438</v>
      </c>
      <c r="N4183" s="51" t="s">
        <v>26455</v>
      </c>
      <c r="O4183" s="51" t="s">
        <v>52</v>
      </c>
      <c r="P4183" s="51"/>
      <c r="Q4183" s="51"/>
      <c r="R4183" s="51" t="s">
        <v>26456</v>
      </c>
      <c r="S4183" s="51" t="s">
        <v>941</v>
      </c>
      <c r="T4183" s="11" t="str">
        <f t="shared" si="2"/>
        <v>Kwame Smith</v>
      </c>
      <c r="U4183" s="51" t="s">
        <v>2834</v>
      </c>
      <c r="V4183" s="51"/>
      <c r="W4183" s="51"/>
      <c r="X4183" s="51" t="s">
        <v>26441</v>
      </c>
      <c r="Y4183" s="56" t="s">
        <v>26457</v>
      </c>
      <c r="Z4183" s="56" t="s">
        <v>26442</v>
      </c>
      <c r="AA4183" s="51" t="s">
        <v>60</v>
      </c>
      <c r="AB4183" s="56" t="s">
        <v>26443</v>
      </c>
      <c r="AC4183" s="51" t="s">
        <v>60</v>
      </c>
      <c r="AD4183" s="56" t="s">
        <v>26458</v>
      </c>
      <c r="AE4183" s="51" t="s">
        <v>26445</v>
      </c>
      <c r="AF4183" s="51" t="s">
        <v>26446</v>
      </c>
      <c r="AG4183" s="51" t="s">
        <v>9336</v>
      </c>
      <c r="AH4183" s="51" t="s">
        <v>232</v>
      </c>
      <c r="AI4183" s="59" t="s">
        <v>18832</v>
      </c>
      <c r="AJ4183" s="51"/>
      <c r="AK4183" s="59"/>
      <c r="AL4183" s="59"/>
      <c r="AM4183" s="59"/>
      <c r="AN4183" s="59" t="s">
        <v>26448</v>
      </c>
      <c r="AO4183" s="59" t="s">
        <v>26459</v>
      </c>
      <c r="AP4183" s="67" t="s">
        <v>26446</v>
      </c>
      <c r="AQ4183" s="68">
        <v>2255.0</v>
      </c>
    </row>
    <row r="4184">
      <c r="A4184" s="8" t="str">
        <f t="shared" si="1"/>
        <v>John Stoudt</v>
      </c>
      <c r="B4184" s="51" t="s">
        <v>26435</v>
      </c>
      <c r="C4184" s="51" t="s">
        <v>21887</v>
      </c>
      <c r="D4184" s="2" t="s">
        <v>9324</v>
      </c>
      <c r="E4184" s="8" t="s">
        <v>3549</v>
      </c>
      <c r="F4184" s="8" t="s">
        <v>2304</v>
      </c>
      <c r="G4184" s="51" t="s">
        <v>19294</v>
      </c>
      <c r="H4184" s="8" t="s">
        <v>26436</v>
      </c>
      <c r="I4184" s="8" t="s">
        <v>49</v>
      </c>
      <c r="J4184" s="10">
        <v>3.81</v>
      </c>
      <c r="K4184" s="8" t="s">
        <v>26437</v>
      </c>
      <c r="L4184" s="8"/>
      <c r="M4184" s="8" t="s">
        <v>26438</v>
      </c>
      <c r="N4184" s="51" t="s">
        <v>26460</v>
      </c>
      <c r="O4184" s="51" t="s">
        <v>52</v>
      </c>
      <c r="P4184" s="51"/>
      <c r="Q4184" s="51"/>
      <c r="R4184" s="51" t="s">
        <v>1997</v>
      </c>
      <c r="S4184" s="51" t="s">
        <v>26461</v>
      </c>
      <c r="T4184" s="11" t="str">
        <f t="shared" si="2"/>
        <v>John Stoudt</v>
      </c>
      <c r="U4184" s="51" t="s">
        <v>106</v>
      </c>
      <c r="V4184" s="51" t="s">
        <v>26462</v>
      </c>
      <c r="W4184" s="51" t="s">
        <v>26453</v>
      </c>
      <c r="X4184" s="94" t="s">
        <v>26441</v>
      </c>
      <c r="Y4184" s="51" t="s">
        <v>60</v>
      </c>
      <c r="Z4184" s="56" t="s">
        <v>26442</v>
      </c>
      <c r="AA4184" s="51" t="s">
        <v>60</v>
      </c>
      <c r="AB4184" s="56" t="s">
        <v>26443</v>
      </c>
      <c r="AC4184" s="51" t="s">
        <v>60</v>
      </c>
      <c r="AD4184" s="51" t="s">
        <v>60</v>
      </c>
      <c r="AE4184" s="51" t="s">
        <v>26445</v>
      </c>
      <c r="AF4184" s="8" t="s">
        <v>26446</v>
      </c>
      <c r="AG4184" s="8" t="s">
        <v>9336</v>
      </c>
      <c r="AH4184" s="8" t="s">
        <v>26463</v>
      </c>
      <c r="AI4184" s="8" t="s">
        <v>233</v>
      </c>
      <c r="AJ4184" s="8"/>
      <c r="AK4184" s="8"/>
      <c r="AL4184" s="8"/>
      <c r="AM4184" s="8"/>
      <c r="AN4184" s="8" t="s">
        <v>26448</v>
      </c>
      <c r="AO4184" s="8" t="s">
        <v>26449</v>
      </c>
      <c r="AP4184" s="29" t="s">
        <v>26446</v>
      </c>
      <c r="AQ4184" s="11">
        <v>2255.0</v>
      </c>
    </row>
    <row r="4185">
      <c r="A4185" s="8" t="str">
        <f t="shared" si="1"/>
        <v>Chris Goodling</v>
      </c>
      <c r="B4185" s="51" t="s">
        <v>26435</v>
      </c>
      <c r="C4185" s="51" t="s">
        <v>21887</v>
      </c>
      <c r="D4185" s="2" t="s">
        <v>9324</v>
      </c>
      <c r="E4185" s="8" t="s">
        <v>3549</v>
      </c>
      <c r="F4185" s="8" t="s">
        <v>2304</v>
      </c>
      <c r="G4185" s="51" t="s">
        <v>19294</v>
      </c>
      <c r="H4185" s="8" t="s">
        <v>26436</v>
      </c>
      <c r="I4185" s="8" t="s">
        <v>49</v>
      </c>
      <c r="J4185" s="10">
        <v>3.81</v>
      </c>
      <c r="K4185" s="8" t="s">
        <v>26437</v>
      </c>
      <c r="L4185" s="8"/>
      <c r="M4185" s="8" t="s">
        <v>26438</v>
      </c>
      <c r="N4185" s="51" t="s">
        <v>26464</v>
      </c>
      <c r="O4185" s="51" t="s">
        <v>52</v>
      </c>
      <c r="P4185" s="51"/>
      <c r="Q4185" s="51"/>
      <c r="R4185" s="51" t="s">
        <v>791</v>
      </c>
      <c r="S4185" s="51" t="s">
        <v>26465</v>
      </c>
      <c r="T4185" s="11" t="str">
        <f t="shared" si="2"/>
        <v>Chris Goodling</v>
      </c>
      <c r="U4185" s="51" t="s">
        <v>26466</v>
      </c>
      <c r="V4185" s="51" t="s">
        <v>26467</v>
      </c>
      <c r="W4185" s="51"/>
      <c r="X4185" s="94" t="s">
        <v>26441</v>
      </c>
      <c r="Y4185" s="51" t="s">
        <v>60</v>
      </c>
      <c r="Z4185" s="56" t="s">
        <v>26442</v>
      </c>
      <c r="AA4185" s="51" t="s">
        <v>60</v>
      </c>
      <c r="AB4185" s="56" t="s">
        <v>26443</v>
      </c>
      <c r="AC4185" s="51" t="s">
        <v>60</v>
      </c>
      <c r="AD4185" s="51" t="s">
        <v>60</v>
      </c>
      <c r="AE4185" s="51" t="s">
        <v>26445</v>
      </c>
      <c r="AF4185" s="8" t="s">
        <v>26446</v>
      </c>
      <c r="AG4185" s="8" t="s">
        <v>9336</v>
      </c>
      <c r="AH4185" s="8" t="s">
        <v>26468</v>
      </c>
      <c r="AI4185" s="8" t="s">
        <v>233</v>
      </c>
      <c r="AJ4185" s="8"/>
      <c r="AK4185" s="8"/>
      <c r="AL4185" s="8"/>
      <c r="AM4185" s="8"/>
      <c r="AN4185" s="8" t="s">
        <v>26448</v>
      </c>
      <c r="AO4185" s="8" t="s">
        <v>26449</v>
      </c>
      <c r="AP4185" s="29" t="s">
        <v>26446</v>
      </c>
      <c r="AQ4185" s="11">
        <v>2255.0</v>
      </c>
    </row>
    <row r="4186">
      <c r="A4186" s="8" t="str">
        <f t="shared" si="1"/>
        <v>Phil Thompson</v>
      </c>
      <c r="B4186" s="51" t="s">
        <v>26469</v>
      </c>
      <c r="C4186" s="51" t="s">
        <v>25368</v>
      </c>
      <c r="D4186" s="2" t="s">
        <v>9324</v>
      </c>
      <c r="E4186" s="8" t="s">
        <v>26470</v>
      </c>
      <c r="F4186" s="8" t="s">
        <v>2304</v>
      </c>
      <c r="G4186" s="51" t="s">
        <v>19294</v>
      </c>
      <c r="H4186" s="8" t="s">
        <v>26471</v>
      </c>
      <c r="I4186" s="8" t="s">
        <v>18016</v>
      </c>
      <c r="J4186" s="10">
        <v>3.59</v>
      </c>
      <c r="K4186" s="8" t="s">
        <v>26472</v>
      </c>
      <c r="L4186" s="8"/>
      <c r="M4186" s="8"/>
      <c r="N4186" s="51" t="s">
        <v>26473</v>
      </c>
      <c r="O4186" s="51" t="s">
        <v>52</v>
      </c>
      <c r="P4186" s="51"/>
      <c r="Q4186" s="51"/>
      <c r="R4186" s="51" t="s">
        <v>5432</v>
      </c>
      <c r="S4186" s="51" t="s">
        <v>3414</v>
      </c>
      <c r="T4186" s="11" t="str">
        <f t="shared" si="2"/>
        <v>Phil Thompson</v>
      </c>
      <c r="U4186" s="8" t="s">
        <v>311</v>
      </c>
      <c r="V4186" s="51" t="s">
        <v>26474</v>
      </c>
      <c r="W4186" s="51" t="s">
        <v>26475</v>
      </c>
      <c r="X4186" s="94" t="s">
        <v>26476</v>
      </c>
      <c r="Y4186" s="51" t="s">
        <v>60</v>
      </c>
      <c r="Z4186" s="56" t="s">
        <v>26477</v>
      </c>
      <c r="AA4186" s="51" t="s">
        <v>60</v>
      </c>
      <c r="AB4186" s="51" t="s">
        <v>60</v>
      </c>
      <c r="AC4186" s="51" t="s">
        <v>60</v>
      </c>
      <c r="AD4186" s="51" t="s">
        <v>60</v>
      </c>
      <c r="AE4186" s="51" t="s">
        <v>26478</v>
      </c>
      <c r="AF4186" s="8" t="s">
        <v>26479</v>
      </c>
      <c r="AG4186" s="8" t="s">
        <v>9336</v>
      </c>
      <c r="AH4186" s="8" t="s">
        <v>4581</v>
      </c>
      <c r="AI4186" s="8" t="s">
        <v>233</v>
      </c>
      <c r="AJ4186" s="8"/>
      <c r="AK4186" s="8"/>
      <c r="AL4186" s="8"/>
      <c r="AM4186" s="8"/>
      <c r="AN4186" s="8" t="s">
        <v>26480</v>
      </c>
      <c r="AO4186" s="8" t="s">
        <v>26481</v>
      </c>
      <c r="AP4186" s="29" t="s">
        <v>26479</v>
      </c>
      <c r="AQ4186" s="11">
        <v>1461.0</v>
      </c>
    </row>
    <row r="4187">
      <c r="A4187" s="8" t="str">
        <f t="shared" si="1"/>
        <v>Brent Leber</v>
      </c>
      <c r="B4187" s="8" t="s">
        <v>26469</v>
      </c>
      <c r="C4187" s="51" t="s">
        <v>25368</v>
      </c>
      <c r="D4187" s="2" t="s">
        <v>9324</v>
      </c>
      <c r="E4187" s="13" t="s">
        <v>26470</v>
      </c>
      <c r="F4187" s="8" t="s">
        <v>2304</v>
      </c>
      <c r="G4187" s="51" t="s">
        <v>19294</v>
      </c>
      <c r="H4187" s="8" t="s">
        <v>26471</v>
      </c>
      <c r="I4187" s="8" t="s">
        <v>18016</v>
      </c>
      <c r="J4187" s="10">
        <v>3.59</v>
      </c>
      <c r="K4187" s="8" t="s">
        <v>26472</v>
      </c>
      <c r="L4187" s="8"/>
      <c r="M4187" s="8"/>
      <c r="N4187" s="51" t="s">
        <v>26482</v>
      </c>
      <c r="O4187" s="51" t="s">
        <v>52</v>
      </c>
      <c r="P4187" s="51"/>
      <c r="Q4187" s="51"/>
      <c r="R4187" s="57" t="s">
        <v>9568</v>
      </c>
      <c r="S4187" s="57" t="s">
        <v>26483</v>
      </c>
      <c r="T4187" s="11" t="str">
        <f t="shared" si="2"/>
        <v>Brent Leber</v>
      </c>
      <c r="U4187" s="13" t="s">
        <v>106</v>
      </c>
      <c r="V4187" s="51" t="s">
        <v>26484</v>
      </c>
      <c r="W4187" s="13" t="s">
        <v>26485</v>
      </c>
      <c r="X4187" s="51" t="s">
        <v>26476</v>
      </c>
      <c r="Y4187" s="51" t="s">
        <v>60</v>
      </c>
      <c r="Z4187" s="56" t="s">
        <v>26477</v>
      </c>
      <c r="AA4187" s="51" t="s">
        <v>60</v>
      </c>
      <c r="AB4187" s="56" t="s">
        <v>26486</v>
      </c>
      <c r="AC4187" s="51" t="s">
        <v>60</v>
      </c>
      <c r="AD4187" s="56" t="s">
        <v>26487</v>
      </c>
      <c r="AE4187" s="51" t="s">
        <v>26478</v>
      </c>
      <c r="AF4187" s="13" t="s">
        <v>26479</v>
      </c>
      <c r="AG4187" s="13" t="s">
        <v>9336</v>
      </c>
      <c r="AH4187" s="8" t="s">
        <v>4581</v>
      </c>
      <c r="AI4187" s="8" t="s">
        <v>18832</v>
      </c>
      <c r="AJ4187" s="8"/>
      <c r="AK4187" s="8"/>
      <c r="AL4187" s="8"/>
      <c r="AM4187" s="8"/>
      <c r="AN4187" s="8" t="s">
        <v>26480</v>
      </c>
      <c r="AO4187" s="8" t="s">
        <v>26488</v>
      </c>
      <c r="AP4187" s="29" t="s">
        <v>26479</v>
      </c>
      <c r="AQ4187" s="11">
        <v>1461.0</v>
      </c>
    </row>
    <row r="4188">
      <c r="A4188" s="8" t="str">
        <f t="shared" si="1"/>
        <v>Henry Kennedy</v>
      </c>
      <c r="B4188" s="51" t="s">
        <v>26469</v>
      </c>
      <c r="C4188" s="51" t="s">
        <v>25368</v>
      </c>
      <c r="D4188" s="2" t="s">
        <v>9324</v>
      </c>
      <c r="E4188" s="8" t="s">
        <v>26470</v>
      </c>
      <c r="F4188" s="8" t="s">
        <v>2304</v>
      </c>
      <c r="G4188" s="51" t="s">
        <v>19294</v>
      </c>
      <c r="H4188" s="8" t="s">
        <v>26471</v>
      </c>
      <c r="I4188" s="8" t="s">
        <v>18016</v>
      </c>
      <c r="J4188" s="10">
        <v>3.59</v>
      </c>
      <c r="K4188" s="8" t="s">
        <v>26472</v>
      </c>
      <c r="L4188" s="8"/>
      <c r="M4188" s="8"/>
      <c r="N4188" s="51" t="s">
        <v>26489</v>
      </c>
      <c r="O4188" s="51" t="s">
        <v>52</v>
      </c>
      <c r="P4188" s="51"/>
      <c r="Q4188" s="51"/>
      <c r="R4188" s="51" t="s">
        <v>2338</v>
      </c>
      <c r="S4188" s="51" t="s">
        <v>747</v>
      </c>
      <c r="T4188" s="11" t="str">
        <f t="shared" si="2"/>
        <v>Henry Kennedy</v>
      </c>
      <c r="U4188" s="57" t="s">
        <v>80</v>
      </c>
      <c r="V4188" s="51" t="s">
        <v>26490</v>
      </c>
      <c r="W4188" s="51" t="s">
        <v>26491</v>
      </c>
      <c r="X4188" s="94" t="s">
        <v>26476</v>
      </c>
      <c r="Y4188" s="56" t="s">
        <v>26492</v>
      </c>
      <c r="Z4188" s="56" t="s">
        <v>26477</v>
      </c>
      <c r="AA4188" s="51" t="s">
        <v>60</v>
      </c>
      <c r="AB4188" s="51" t="s">
        <v>60</v>
      </c>
      <c r="AC4188" s="56" t="s">
        <v>26493</v>
      </c>
      <c r="AD4188" s="51" t="s">
        <v>60</v>
      </c>
      <c r="AE4188" s="51" t="s">
        <v>26478</v>
      </c>
      <c r="AF4188" s="8" t="s">
        <v>26479</v>
      </c>
      <c r="AG4188" s="8" t="s">
        <v>9336</v>
      </c>
      <c r="AH4188" s="8" t="s">
        <v>4581</v>
      </c>
      <c r="AI4188" s="8" t="s">
        <v>233</v>
      </c>
      <c r="AJ4188" s="8"/>
      <c r="AK4188" s="8"/>
      <c r="AL4188" s="8"/>
      <c r="AM4188" s="8"/>
      <c r="AN4188" s="8" t="s">
        <v>26480</v>
      </c>
      <c r="AO4188" s="8" t="s">
        <v>26481</v>
      </c>
      <c r="AP4188" s="29" t="s">
        <v>26479</v>
      </c>
      <c r="AQ4188" s="11">
        <v>1461.0</v>
      </c>
    </row>
    <row r="4189">
      <c r="A4189" s="8" t="str">
        <f t="shared" si="1"/>
        <v>Amanda Kerno</v>
      </c>
      <c r="B4189" s="51" t="s">
        <v>26494</v>
      </c>
      <c r="C4189" s="51" t="s">
        <v>21887</v>
      </c>
      <c r="D4189" s="2" t="s">
        <v>9324</v>
      </c>
      <c r="E4189" s="8" t="s">
        <v>26495</v>
      </c>
      <c r="F4189" s="8" t="s">
        <v>2304</v>
      </c>
      <c r="G4189" s="51" t="s">
        <v>19294</v>
      </c>
      <c r="H4189" s="8" t="s">
        <v>26496</v>
      </c>
      <c r="I4189" s="8" t="s">
        <v>49</v>
      </c>
      <c r="J4189" s="10">
        <v>3.4</v>
      </c>
      <c r="K4189" s="8" t="s">
        <v>26497</v>
      </c>
      <c r="L4189" s="8"/>
      <c r="M4189" s="8" t="s">
        <v>1299</v>
      </c>
      <c r="N4189" s="51" t="s">
        <v>26498</v>
      </c>
      <c r="O4189" s="51" t="s">
        <v>52</v>
      </c>
      <c r="P4189" s="51"/>
      <c r="Q4189" s="51"/>
      <c r="R4189" s="51" t="s">
        <v>2160</v>
      </c>
      <c r="S4189" s="51" t="s">
        <v>26499</v>
      </c>
      <c r="T4189" s="11" t="str">
        <f t="shared" si="2"/>
        <v>Amanda Kerno</v>
      </c>
      <c r="U4189" s="51" t="s">
        <v>1031</v>
      </c>
      <c r="V4189" s="51" t="s">
        <v>26500</v>
      </c>
      <c r="W4189" s="51" t="s">
        <v>26501</v>
      </c>
      <c r="X4189" s="94" t="s">
        <v>26502</v>
      </c>
      <c r="Y4189" s="51" t="s">
        <v>60</v>
      </c>
      <c r="Z4189" s="51" t="s">
        <v>60</v>
      </c>
      <c r="AA4189" s="56" t="s">
        <v>26503</v>
      </c>
      <c r="AB4189" s="56" t="s">
        <v>26504</v>
      </c>
      <c r="AC4189" s="56" t="s">
        <v>26505</v>
      </c>
      <c r="AD4189" s="56" t="s">
        <v>26506</v>
      </c>
      <c r="AE4189" s="51" t="s">
        <v>26507</v>
      </c>
      <c r="AF4189" s="8" t="s">
        <v>26495</v>
      </c>
      <c r="AG4189" s="8" t="s">
        <v>9336</v>
      </c>
      <c r="AH4189" s="8" t="s">
        <v>4581</v>
      </c>
      <c r="AI4189" s="8" t="s">
        <v>233</v>
      </c>
      <c r="AJ4189" s="8"/>
      <c r="AK4189" s="8"/>
      <c r="AL4189" s="8"/>
      <c r="AM4189" s="8"/>
      <c r="AN4189" s="8" t="s">
        <v>26508</v>
      </c>
      <c r="AO4189" s="8" t="s">
        <v>26509</v>
      </c>
      <c r="AP4189" s="29" t="s">
        <v>26495</v>
      </c>
      <c r="AQ4189" s="11">
        <v>2394.0</v>
      </c>
    </row>
    <row r="4190">
      <c r="A4190" s="8" t="str">
        <f t="shared" si="1"/>
        <v>Bryson Hartzler</v>
      </c>
      <c r="B4190" s="51" t="s">
        <v>26494</v>
      </c>
      <c r="C4190" s="51" t="s">
        <v>21887</v>
      </c>
      <c r="D4190" s="2" t="s">
        <v>9324</v>
      </c>
      <c r="E4190" s="8" t="s">
        <v>26495</v>
      </c>
      <c r="F4190" s="8" t="s">
        <v>2304</v>
      </c>
      <c r="G4190" s="51" t="s">
        <v>19294</v>
      </c>
      <c r="H4190" s="8" t="s">
        <v>26496</v>
      </c>
      <c r="I4190" s="8" t="s">
        <v>49</v>
      </c>
      <c r="J4190" s="10">
        <v>3.4</v>
      </c>
      <c r="K4190" s="8" t="s">
        <v>26497</v>
      </c>
      <c r="L4190" s="8"/>
      <c r="M4190" s="8" t="s">
        <v>1299</v>
      </c>
      <c r="N4190" s="51" t="s">
        <v>26510</v>
      </c>
      <c r="O4190" s="51" t="s">
        <v>52</v>
      </c>
      <c r="P4190" s="51"/>
      <c r="Q4190" s="51"/>
      <c r="R4190" s="51" t="s">
        <v>21352</v>
      </c>
      <c r="S4190" s="51" t="s">
        <v>26511</v>
      </c>
      <c r="T4190" s="11" t="str">
        <f t="shared" si="2"/>
        <v>Bryson Hartzler</v>
      </c>
      <c r="U4190" s="51" t="s">
        <v>55</v>
      </c>
      <c r="V4190" s="51" t="s">
        <v>26512</v>
      </c>
      <c r="W4190" s="51" t="s">
        <v>26513</v>
      </c>
      <c r="X4190" s="94" t="s">
        <v>26502</v>
      </c>
      <c r="Y4190" s="51" t="s">
        <v>60</v>
      </c>
      <c r="Z4190" s="51" t="s">
        <v>60</v>
      </c>
      <c r="AA4190" s="51" t="s">
        <v>60</v>
      </c>
      <c r="AB4190" s="56" t="s">
        <v>26504</v>
      </c>
      <c r="AC4190" s="51" t="s">
        <v>60</v>
      </c>
      <c r="AD4190" s="56" t="s">
        <v>26506</v>
      </c>
      <c r="AE4190" s="51" t="s">
        <v>26507</v>
      </c>
      <c r="AF4190" s="8" t="s">
        <v>26495</v>
      </c>
      <c r="AG4190" s="8" t="s">
        <v>9336</v>
      </c>
      <c r="AH4190" s="8" t="s">
        <v>4581</v>
      </c>
      <c r="AI4190" s="8" t="s">
        <v>233</v>
      </c>
      <c r="AJ4190" s="8"/>
      <c r="AK4190" s="8"/>
      <c r="AL4190" s="8"/>
      <c r="AM4190" s="8"/>
      <c r="AN4190" s="8" t="s">
        <v>26508</v>
      </c>
      <c r="AO4190" s="8" t="s">
        <v>26509</v>
      </c>
      <c r="AP4190" s="29" t="s">
        <v>26495</v>
      </c>
      <c r="AQ4190" s="11">
        <v>2394.0</v>
      </c>
    </row>
    <row r="4191">
      <c r="A4191" s="8" t="str">
        <f t="shared" si="1"/>
        <v>Mackenzie Ballivian</v>
      </c>
      <c r="B4191" s="8" t="s">
        <v>26494</v>
      </c>
      <c r="C4191" s="51" t="s">
        <v>21887</v>
      </c>
      <c r="D4191" s="9" t="s">
        <v>9324</v>
      </c>
      <c r="E4191" s="8" t="s">
        <v>26495</v>
      </c>
      <c r="F4191" s="8" t="s">
        <v>2304</v>
      </c>
      <c r="G4191" s="8" t="s">
        <v>19294</v>
      </c>
      <c r="H4191" s="8" t="s">
        <v>26496</v>
      </c>
      <c r="I4191" s="8" t="s">
        <v>49</v>
      </c>
      <c r="J4191" s="10">
        <v>3.4</v>
      </c>
      <c r="K4191" s="8" t="s">
        <v>26497</v>
      </c>
      <c r="L4191" s="8" t="s">
        <v>86</v>
      </c>
      <c r="M4191" s="8" t="s">
        <v>1299</v>
      </c>
      <c r="N4191" s="8" t="s">
        <v>26514</v>
      </c>
      <c r="O4191" s="8" t="s">
        <v>52</v>
      </c>
      <c r="P4191" s="51" t="s">
        <v>16514</v>
      </c>
      <c r="Q4191" s="51"/>
      <c r="R4191" s="8" t="s">
        <v>693</v>
      </c>
      <c r="S4191" s="51" t="s">
        <v>26515</v>
      </c>
      <c r="T4191" s="11" t="str">
        <f t="shared" si="2"/>
        <v>Mackenzie Ballivian</v>
      </c>
      <c r="U4191" s="8" t="s">
        <v>160</v>
      </c>
      <c r="V4191" s="8" t="s">
        <v>86</v>
      </c>
      <c r="W4191" s="8" t="s">
        <v>86</v>
      </c>
      <c r="X4191" s="8" t="s">
        <v>26502</v>
      </c>
      <c r="Y4191" s="51" t="s">
        <v>60</v>
      </c>
      <c r="Z4191" s="51" t="s">
        <v>60</v>
      </c>
      <c r="AA4191" s="51" t="s">
        <v>60</v>
      </c>
      <c r="AB4191" s="56" t="s">
        <v>26504</v>
      </c>
      <c r="AC4191" s="51" t="s">
        <v>60</v>
      </c>
      <c r="AD4191" s="56" t="s">
        <v>26506</v>
      </c>
      <c r="AE4191" s="51" t="s">
        <v>26507</v>
      </c>
      <c r="AF4191" s="8" t="s">
        <v>26495</v>
      </c>
      <c r="AG4191" s="8" t="s">
        <v>9336</v>
      </c>
      <c r="AH4191" s="8" t="s">
        <v>4581</v>
      </c>
      <c r="AI4191" s="8" t="s">
        <v>18832</v>
      </c>
      <c r="AJ4191" s="8" t="s">
        <v>86</v>
      </c>
      <c r="AK4191" s="8" t="s">
        <v>86</v>
      </c>
      <c r="AL4191" s="8" t="s">
        <v>86</v>
      </c>
      <c r="AM4191" s="8" t="s">
        <v>86</v>
      </c>
      <c r="AN4191" s="8" t="s">
        <v>2771</v>
      </c>
      <c r="AO4191" s="8" t="s">
        <v>26509</v>
      </c>
      <c r="AP4191" s="29" t="s">
        <v>26495</v>
      </c>
      <c r="AQ4191" s="11">
        <v>2394.0</v>
      </c>
    </row>
    <row r="4192">
      <c r="A4192" s="8" t="str">
        <f t="shared" si="1"/>
        <v>Mike Shannon</v>
      </c>
      <c r="B4192" s="8" t="s">
        <v>26494</v>
      </c>
      <c r="C4192" s="51" t="s">
        <v>21887</v>
      </c>
      <c r="D4192" s="2" t="s">
        <v>9324</v>
      </c>
      <c r="E4192" s="8" t="s">
        <v>26495</v>
      </c>
      <c r="F4192" s="8" t="s">
        <v>2304</v>
      </c>
      <c r="G4192" s="51" t="s">
        <v>19294</v>
      </c>
      <c r="H4192" s="8" t="s">
        <v>26496</v>
      </c>
      <c r="I4192" s="8" t="s">
        <v>49</v>
      </c>
      <c r="J4192" s="10">
        <v>3.4</v>
      </c>
      <c r="K4192" s="8" t="s">
        <v>26497</v>
      </c>
      <c r="L4192" s="8"/>
      <c r="M4192" s="8" t="s">
        <v>1299</v>
      </c>
      <c r="N4192" s="51" t="s">
        <v>26516</v>
      </c>
      <c r="O4192" s="57" t="s">
        <v>52</v>
      </c>
      <c r="P4192" s="51"/>
      <c r="Q4192" s="51"/>
      <c r="R4192" s="57" t="s">
        <v>1237</v>
      </c>
      <c r="S4192" s="57" t="s">
        <v>501</v>
      </c>
      <c r="T4192" s="11" t="str">
        <f t="shared" si="2"/>
        <v>Mike Shannon</v>
      </c>
      <c r="U4192" s="57" t="s">
        <v>247</v>
      </c>
      <c r="V4192" s="51" t="s">
        <v>26517</v>
      </c>
      <c r="W4192" s="51"/>
      <c r="X4192" s="51" t="s">
        <v>26502</v>
      </c>
      <c r="Y4192" s="56" t="s">
        <v>26518</v>
      </c>
      <c r="Z4192" s="51" t="s">
        <v>60</v>
      </c>
      <c r="AA4192" s="51" t="s">
        <v>60</v>
      </c>
      <c r="AB4192" s="56" t="s">
        <v>26504</v>
      </c>
      <c r="AC4192" s="51" t="s">
        <v>60</v>
      </c>
      <c r="AD4192" s="56" t="s">
        <v>26506</v>
      </c>
      <c r="AE4192" s="51" t="s">
        <v>26507</v>
      </c>
      <c r="AF4192" s="8" t="s">
        <v>26495</v>
      </c>
      <c r="AG4192" s="8" t="s">
        <v>9336</v>
      </c>
      <c r="AH4192" s="8" t="s">
        <v>4581</v>
      </c>
      <c r="AI4192" s="8" t="s">
        <v>18832</v>
      </c>
      <c r="AJ4192" s="8"/>
      <c r="AK4192" s="8"/>
      <c r="AL4192" s="8"/>
      <c r="AM4192" s="8"/>
      <c r="AN4192" s="8" t="s">
        <v>26508</v>
      </c>
      <c r="AO4192" s="8" t="s">
        <v>26519</v>
      </c>
      <c r="AP4192" s="29" t="s">
        <v>26495</v>
      </c>
      <c r="AQ4192" s="11">
        <v>2394.0</v>
      </c>
    </row>
    <row r="4193">
      <c r="A4193" s="8" t="str">
        <f t="shared" si="1"/>
        <v>Sonja Withrow</v>
      </c>
      <c r="B4193" s="8" t="s">
        <v>26494</v>
      </c>
      <c r="C4193" s="51" t="s">
        <v>21887</v>
      </c>
      <c r="D4193" s="9" t="s">
        <v>9324</v>
      </c>
      <c r="E4193" s="8" t="s">
        <v>26495</v>
      </c>
      <c r="F4193" s="8" t="s">
        <v>2304</v>
      </c>
      <c r="G4193" s="8" t="s">
        <v>19294</v>
      </c>
      <c r="H4193" s="8" t="s">
        <v>26496</v>
      </c>
      <c r="I4193" s="8" t="s">
        <v>49</v>
      </c>
      <c r="J4193" s="10">
        <v>3.4</v>
      </c>
      <c r="K4193" s="8" t="s">
        <v>26497</v>
      </c>
      <c r="L4193" s="8" t="s">
        <v>86</v>
      </c>
      <c r="M4193" s="8" t="s">
        <v>1299</v>
      </c>
      <c r="N4193" s="8" t="s">
        <v>26520</v>
      </c>
      <c r="O4193" s="8" t="s">
        <v>52</v>
      </c>
      <c r="P4193" s="51"/>
      <c r="Q4193" s="51"/>
      <c r="R4193" s="8" t="s">
        <v>2615</v>
      </c>
      <c r="S4193" s="8" t="s">
        <v>13736</v>
      </c>
      <c r="T4193" s="11" t="str">
        <f t="shared" si="2"/>
        <v>Sonja Withrow</v>
      </c>
      <c r="U4193" s="8" t="s">
        <v>2695</v>
      </c>
      <c r="V4193" s="8" t="s">
        <v>26521</v>
      </c>
      <c r="W4193" s="8" t="s">
        <v>86</v>
      </c>
      <c r="X4193" s="8" t="s">
        <v>26502</v>
      </c>
      <c r="Y4193" s="51" t="s">
        <v>60</v>
      </c>
      <c r="Z4193" s="51" t="s">
        <v>60</v>
      </c>
      <c r="AA4193" s="51" t="s">
        <v>60</v>
      </c>
      <c r="AB4193" s="56" t="s">
        <v>26504</v>
      </c>
      <c r="AC4193" s="51" t="s">
        <v>60</v>
      </c>
      <c r="AD4193" s="56" t="s">
        <v>26506</v>
      </c>
      <c r="AE4193" s="51" t="s">
        <v>26507</v>
      </c>
      <c r="AF4193" s="8" t="s">
        <v>26495</v>
      </c>
      <c r="AG4193" s="8" t="s">
        <v>9336</v>
      </c>
      <c r="AH4193" s="8" t="s">
        <v>4581</v>
      </c>
      <c r="AI4193" s="8" t="s">
        <v>18832</v>
      </c>
      <c r="AJ4193" s="8" t="s">
        <v>86</v>
      </c>
      <c r="AK4193" s="8" t="s">
        <v>86</v>
      </c>
      <c r="AL4193" s="8" t="s">
        <v>86</v>
      </c>
      <c r="AM4193" s="8" t="s">
        <v>86</v>
      </c>
      <c r="AN4193" s="8" t="s">
        <v>2771</v>
      </c>
      <c r="AO4193" s="8" t="s">
        <v>26509</v>
      </c>
      <c r="AP4193" s="29" t="s">
        <v>26495</v>
      </c>
      <c r="AQ4193" s="11">
        <v>2394.0</v>
      </c>
    </row>
    <row r="4194">
      <c r="A4194" s="8" t="str">
        <f t="shared" si="1"/>
        <v>Kirby Scott</v>
      </c>
      <c r="B4194" s="8" t="s">
        <v>26494</v>
      </c>
      <c r="C4194" s="51" t="s">
        <v>21887</v>
      </c>
      <c r="D4194" s="2" t="s">
        <v>9324</v>
      </c>
      <c r="E4194" s="8" t="s">
        <v>26495</v>
      </c>
      <c r="F4194" s="8" t="s">
        <v>2304</v>
      </c>
      <c r="G4194" s="51" t="s">
        <v>19294</v>
      </c>
      <c r="H4194" s="8" t="s">
        <v>26496</v>
      </c>
      <c r="I4194" s="8" t="s">
        <v>49</v>
      </c>
      <c r="J4194" s="10">
        <v>3.4</v>
      </c>
      <c r="K4194" s="8" t="s">
        <v>26497</v>
      </c>
      <c r="L4194" s="8"/>
      <c r="M4194" s="8" t="s">
        <v>1299</v>
      </c>
      <c r="N4194" s="51" t="s">
        <v>26522</v>
      </c>
      <c r="O4194" s="57" t="s">
        <v>52</v>
      </c>
      <c r="P4194" s="51"/>
      <c r="Q4194" s="51"/>
      <c r="R4194" s="57" t="s">
        <v>16710</v>
      </c>
      <c r="S4194" s="57" t="s">
        <v>147</v>
      </c>
      <c r="T4194" s="11" t="str">
        <f t="shared" si="2"/>
        <v>Kirby Scott</v>
      </c>
      <c r="U4194" s="57" t="s">
        <v>80</v>
      </c>
      <c r="V4194" s="51"/>
      <c r="W4194" s="51"/>
      <c r="X4194" s="51" t="s">
        <v>26502</v>
      </c>
      <c r="Y4194" s="51" t="s">
        <v>60</v>
      </c>
      <c r="Z4194" s="51" t="s">
        <v>60</v>
      </c>
      <c r="AA4194" s="56" t="s">
        <v>26523</v>
      </c>
      <c r="AB4194" s="56" t="s">
        <v>26504</v>
      </c>
      <c r="AC4194" s="51" t="s">
        <v>60</v>
      </c>
      <c r="AD4194" s="56" t="s">
        <v>26506</v>
      </c>
      <c r="AE4194" s="51" t="s">
        <v>26507</v>
      </c>
      <c r="AF4194" s="8" t="s">
        <v>26495</v>
      </c>
      <c r="AG4194" s="8" t="s">
        <v>9336</v>
      </c>
      <c r="AH4194" s="8" t="s">
        <v>4581</v>
      </c>
      <c r="AI4194" s="8" t="s">
        <v>18832</v>
      </c>
      <c r="AJ4194" s="8"/>
      <c r="AK4194" s="8"/>
      <c r="AL4194" s="8"/>
      <c r="AM4194" s="8"/>
      <c r="AN4194" s="8" t="s">
        <v>26508</v>
      </c>
      <c r="AO4194" s="8" t="s">
        <v>26519</v>
      </c>
      <c r="AP4194" s="29" t="s">
        <v>26495</v>
      </c>
      <c r="AQ4194" s="11">
        <v>2394.0</v>
      </c>
    </row>
    <row r="4195">
      <c r="A4195" s="8" t="str">
        <f t="shared" si="1"/>
        <v>AC Ashley has been removed. </v>
      </c>
      <c r="B4195" s="8" t="s">
        <v>26494</v>
      </c>
      <c r="C4195" s="51" t="s">
        <v>21887</v>
      </c>
      <c r="D4195" s="2" t="s">
        <v>9324</v>
      </c>
      <c r="E4195" s="8" t="s">
        <v>26495</v>
      </c>
      <c r="F4195" s="8" t="s">
        <v>2304</v>
      </c>
      <c r="G4195" s="51" t="s">
        <v>19294</v>
      </c>
      <c r="H4195" s="8" t="s">
        <v>26496</v>
      </c>
      <c r="I4195" s="8" t="s">
        <v>49</v>
      </c>
      <c r="J4195" s="10">
        <v>3.4</v>
      </c>
      <c r="K4195" s="8" t="s">
        <v>26497</v>
      </c>
      <c r="L4195" s="8"/>
      <c r="M4195" s="8" t="s">
        <v>1299</v>
      </c>
      <c r="N4195" s="51" t="s">
        <v>26524</v>
      </c>
      <c r="O4195" s="57" t="s">
        <v>52</v>
      </c>
      <c r="P4195" s="51"/>
      <c r="Q4195" s="51" t="s">
        <v>277</v>
      </c>
      <c r="R4195" s="57" t="s">
        <v>26525</v>
      </c>
      <c r="S4195" s="51"/>
      <c r="T4195" s="11" t="str">
        <f t="shared" si="2"/>
        <v>AC Ashley has been removed. </v>
      </c>
      <c r="U4195" s="51"/>
      <c r="V4195" s="51"/>
      <c r="W4195" s="51"/>
      <c r="X4195" s="51" t="s">
        <v>26502</v>
      </c>
      <c r="Y4195" s="51" t="s">
        <v>60</v>
      </c>
      <c r="Z4195" s="51" t="s">
        <v>60</v>
      </c>
      <c r="AA4195" s="51" t="s">
        <v>60</v>
      </c>
      <c r="AB4195" s="56" t="s">
        <v>26504</v>
      </c>
      <c r="AC4195" s="51" t="s">
        <v>60</v>
      </c>
      <c r="AD4195" s="56" t="s">
        <v>26506</v>
      </c>
      <c r="AE4195" s="51" t="s">
        <v>26507</v>
      </c>
      <c r="AF4195" s="8" t="s">
        <v>26495</v>
      </c>
      <c r="AG4195" s="8" t="s">
        <v>9336</v>
      </c>
      <c r="AH4195" s="8" t="s">
        <v>4581</v>
      </c>
      <c r="AI4195" s="8" t="s">
        <v>233</v>
      </c>
      <c r="AJ4195" s="8"/>
      <c r="AK4195" s="8"/>
      <c r="AL4195" s="8"/>
      <c r="AM4195" s="8"/>
      <c r="AN4195" s="8" t="s">
        <v>26508</v>
      </c>
      <c r="AO4195" s="8" t="s">
        <v>26509</v>
      </c>
      <c r="AP4195" s="29" t="s">
        <v>26495</v>
      </c>
      <c r="AQ4195" s="11">
        <v>2394.0</v>
      </c>
    </row>
    <row r="4196">
      <c r="A4196" s="8" t="str">
        <f t="shared" si="1"/>
        <v>Jessica Cooper</v>
      </c>
      <c r="B4196" s="8" t="s">
        <v>26526</v>
      </c>
      <c r="C4196" s="51" t="s">
        <v>25368</v>
      </c>
      <c r="D4196" s="2" t="s">
        <v>9324</v>
      </c>
      <c r="E4196" s="8" t="s">
        <v>26527</v>
      </c>
      <c r="F4196" s="8" t="s">
        <v>2304</v>
      </c>
      <c r="G4196" s="51" t="s">
        <v>19294</v>
      </c>
      <c r="H4196" s="8" t="s">
        <v>26528</v>
      </c>
      <c r="I4196" s="8" t="s">
        <v>12910</v>
      </c>
      <c r="J4196" s="10">
        <v>3.68</v>
      </c>
      <c r="K4196" s="8" t="s">
        <v>26529</v>
      </c>
      <c r="L4196" s="8"/>
      <c r="M4196" s="8" t="s">
        <v>26530</v>
      </c>
      <c r="N4196" s="51" t="s">
        <v>26531</v>
      </c>
      <c r="O4196" s="57" t="s">
        <v>52</v>
      </c>
      <c r="P4196" s="51"/>
      <c r="Q4196" s="51"/>
      <c r="R4196" s="57" t="s">
        <v>2511</v>
      </c>
      <c r="S4196" s="57" t="s">
        <v>3670</v>
      </c>
      <c r="T4196" s="11" t="str">
        <f t="shared" si="2"/>
        <v>Jessica Cooper</v>
      </c>
      <c r="U4196" s="57" t="s">
        <v>3873</v>
      </c>
      <c r="V4196" s="51" t="s">
        <v>26532</v>
      </c>
      <c r="W4196" s="57" t="s">
        <v>26533</v>
      </c>
      <c r="X4196" s="51" t="s">
        <v>26534</v>
      </c>
      <c r="Y4196" s="51" t="s">
        <v>60</v>
      </c>
      <c r="Z4196" s="56" t="s">
        <v>26535</v>
      </c>
      <c r="AA4196" s="51" t="s">
        <v>60</v>
      </c>
      <c r="AB4196" s="56" t="s">
        <v>26536</v>
      </c>
      <c r="AC4196" s="51" t="s">
        <v>60</v>
      </c>
      <c r="AD4196" s="56" t="s">
        <v>26537</v>
      </c>
      <c r="AE4196" s="51" t="s">
        <v>26538</v>
      </c>
      <c r="AF4196" s="8" t="s">
        <v>26527</v>
      </c>
      <c r="AG4196" s="8" t="s">
        <v>9336</v>
      </c>
      <c r="AH4196" s="8" t="s">
        <v>4581</v>
      </c>
      <c r="AI4196" s="8" t="s">
        <v>18832</v>
      </c>
      <c r="AJ4196" s="8"/>
      <c r="AK4196" s="8" t="s">
        <v>26539</v>
      </c>
      <c r="AL4196" s="8" t="s">
        <v>26540</v>
      </c>
      <c r="AM4196" s="13" t="s">
        <v>1852</v>
      </c>
      <c r="AN4196" s="8" t="s">
        <v>26541</v>
      </c>
      <c r="AO4196" s="8" t="s">
        <v>26542</v>
      </c>
      <c r="AP4196" s="29" t="s">
        <v>26527</v>
      </c>
      <c r="AQ4196" s="11">
        <v>2336.0</v>
      </c>
    </row>
    <row r="4197">
      <c r="A4197" s="8" t="str">
        <f t="shared" si="1"/>
        <v>Paul Collier</v>
      </c>
      <c r="B4197" s="51" t="s">
        <v>26526</v>
      </c>
      <c r="C4197" s="51" t="s">
        <v>25368</v>
      </c>
      <c r="D4197" s="2" t="s">
        <v>9324</v>
      </c>
      <c r="E4197" s="8" t="s">
        <v>26527</v>
      </c>
      <c r="F4197" s="8" t="s">
        <v>2304</v>
      </c>
      <c r="G4197" s="51" t="s">
        <v>19294</v>
      </c>
      <c r="H4197" s="8" t="s">
        <v>26528</v>
      </c>
      <c r="I4197" s="8" t="s">
        <v>12910</v>
      </c>
      <c r="J4197" s="10">
        <v>3.68</v>
      </c>
      <c r="K4197" s="8" t="s">
        <v>26529</v>
      </c>
      <c r="L4197" s="8"/>
      <c r="M4197" s="8" t="s">
        <v>26530</v>
      </c>
      <c r="N4197" s="51" t="s">
        <v>26543</v>
      </c>
      <c r="O4197" s="51" t="s">
        <v>52</v>
      </c>
      <c r="P4197" s="51"/>
      <c r="Q4197" s="51"/>
      <c r="R4197" s="8" t="s">
        <v>425</v>
      </c>
      <c r="S4197" s="8" t="s">
        <v>23983</v>
      </c>
      <c r="T4197" s="11" t="str">
        <f t="shared" si="2"/>
        <v>Paul Collier</v>
      </c>
      <c r="U4197" s="8" t="s">
        <v>106</v>
      </c>
      <c r="V4197" s="51" t="s">
        <v>26544</v>
      </c>
      <c r="W4197" s="51"/>
      <c r="X4197" s="51" t="s">
        <v>26534</v>
      </c>
      <c r="Y4197" s="51" t="s">
        <v>60</v>
      </c>
      <c r="Z4197" s="56" t="s">
        <v>26535</v>
      </c>
      <c r="AA4197" s="51" t="s">
        <v>60</v>
      </c>
      <c r="AB4197" s="56" t="s">
        <v>26536</v>
      </c>
      <c r="AC4197" s="51" t="s">
        <v>60</v>
      </c>
      <c r="AD4197" s="56" t="s">
        <v>26537</v>
      </c>
      <c r="AE4197" s="51" t="s">
        <v>26538</v>
      </c>
      <c r="AF4197" s="8" t="s">
        <v>26527</v>
      </c>
      <c r="AG4197" s="8" t="s">
        <v>9336</v>
      </c>
      <c r="AH4197" s="8" t="s">
        <v>4581</v>
      </c>
      <c r="AI4197" s="8" t="s">
        <v>18832</v>
      </c>
      <c r="AJ4197" s="8"/>
      <c r="AK4197" s="8" t="s">
        <v>26539</v>
      </c>
      <c r="AL4197" s="8" t="s">
        <v>26540</v>
      </c>
      <c r="AM4197" s="8" t="s">
        <v>1852</v>
      </c>
      <c r="AN4197" s="8" t="s">
        <v>26541</v>
      </c>
      <c r="AO4197" s="8" t="s">
        <v>26545</v>
      </c>
      <c r="AP4197" s="29" t="s">
        <v>26527</v>
      </c>
      <c r="AQ4197" s="11">
        <v>2336.0</v>
      </c>
    </row>
    <row r="4198">
      <c r="A4198" s="8" t="str">
        <f t="shared" si="1"/>
        <v>Branden Soubik</v>
      </c>
      <c r="B4198" s="8" t="s">
        <v>26546</v>
      </c>
      <c r="C4198" s="51" t="s">
        <v>23752</v>
      </c>
      <c r="D4198" s="111" t="s">
        <v>9324</v>
      </c>
      <c r="E4198" s="62" t="s">
        <v>26547</v>
      </c>
      <c r="F4198" s="72" t="s">
        <v>2304</v>
      </c>
      <c r="G4198" s="51" t="s">
        <v>19294</v>
      </c>
      <c r="H4198" s="89">
        <v>212832.0</v>
      </c>
      <c r="I4198" s="63" t="s">
        <v>1330</v>
      </c>
      <c r="J4198" s="60">
        <v>3.22</v>
      </c>
      <c r="K4198" s="18" t="s">
        <v>26548</v>
      </c>
      <c r="L4198" s="18"/>
      <c r="M4198" s="18"/>
      <c r="N4198" s="61" t="s">
        <v>26549</v>
      </c>
      <c r="O4198" s="51" t="s">
        <v>52</v>
      </c>
      <c r="P4198" s="61" t="s">
        <v>207</v>
      </c>
      <c r="Q4198" s="62"/>
      <c r="R4198" s="51" t="s">
        <v>12946</v>
      </c>
      <c r="S4198" s="51" t="s">
        <v>26550</v>
      </c>
      <c r="T4198" s="11" t="str">
        <f t="shared" si="2"/>
        <v>Branden Soubik</v>
      </c>
      <c r="U4198" s="51" t="s">
        <v>55</v>
      </c>
      <c r="V4198" s="51" t="s">
        <v>26551</v>
      </c>
      <c r="W4198" s="51" t="s">
        <v>26552</v>
      </c>
      <c r="X4198" s="62" t="s">
        <v>26553</v>
      </c>
      <c r="Y4198" s="62"/>
      <c r="Z4198" s="62"/>
      <c r="AA4198" s="62"/>
      <c r="AB4198" s="62"/>
      <c r="AC4198" s="62"/>
      <c r="AD4198" s="62"/>
      <c r="AE4198" s="62" t="s">
        <v>26554</v>
      </c>
      <c r="AF4198" s="62" t="s">
        <v>26555</v>
      </c>
      <c r="AG4198" s="62" t="s">
        <v>9336</v>
      </c>
      <c r="AH4198" s="72" t="s">
        <v>4581</v>
      </c>
      <c r="AI4198" s="63" t="s">
        <v>18832</v>
      </c>
      <c r="AJ4198" s="72"/>
      <c r="AK4198" s="63" t="s">
        <v>948</v>
      </c>
      <c r="AL4198" s="63" t="s">
        <v>910</v>
      </c>
      <c r="AM4198" s="60" t="s">
        <v>17510</v>
      </c>
      <c r="AN4198" s="97">
        <v>0.8893617021276595</v>
      </c>
      <c r="AO4198" s="98">
        <v>52720.0</v>
      </c>
      <c r="AP4198" s="90" t="s">
        <v>26555</v>
      </c>
      <c r="AQ4198" s="68">
        <v>2035.0</v>
      </c>
    </row>
    <row r="4199">
      <c r="A4199" s="8" t="str">
        <f t="shared" si="1"/>
        <v>Joe Dyas</v>
      </c>
      <c r="B4199" s="8" t="s">
        <v>26546</v>
      </c>
      <c r="C4199" s="51" t="s">
        <v>23752</v>
      </c>
      <c r="D4199" s="2" t="s">
        <v>9324</v>
      </c>
      <c r="E4199" s="8" t="s">
        <v>26547</v>
      </c>
      <c r="F4199" s="8" t="s">
        <v>2304</v>
      </c>
      <c r="G4199" s="51" t="s">
        <v>19294</v>
      </c>
      <c r="H4199" s="8" t="s">
        <v>26556</v>
      </c>
      <c r="I4199" s="8" t="s">
        <v>1330</v>
      </c>
      <c r="J4199" s="10">
        <v>3.22</v>
      </c>
      <c r="K4199" s="8" t="s">
        <v>26548</v>
      </c>
      <c r="L4199" s="8"/>
      <c r="M4199" s="8"/>
      <c r="N4199" s="51" t="s">
        <v>26557</v>
      </c>
      <c r="O4199" s="57" t="s">
        <v>52</v>
      </c>
      <c r="P4199" s="51" t="s">
        <v>490</v>
      </c>
      <c r="Q4199" s="51"/>
      <c r="R4199" s="57" t="s">
        <v>1075</v>
      </c>
      <c r="S4199" s="57" t="s">
        <v>26558</v>
      </c>
      <c r="T4199" s="11" t="str">
        <f t="shared" si="2"/>
        <v>Joe Dyas</v>
      </c>
      <c r="U4199" s="51" t="s">
        <v>106</v>
      </c>
      <c r="V4199" s="51" t="s">
        <v>26559</v>
      </c>
      <c r="W4199" s="57" t="s">
        <v>26560</v>
      </c>
      <c r="X4199" s="51" t="s">
        <v>26553</v>
      </c>
      <c r="Y4199" s="51" t="s">
        <v>60</v>
      </c>
      <c r="Z4199" s="56" t="s">
        <v>26561</v>
      </c>
      <c r="AA4199" s="51" t="s">
        <v>60</v>
      </c>
      <c r="AB4199" s="51" t="s">
        <v>60</v>
      </c>
      <c r="AC4199" s="51" t="s">
        <v>60</v>
      </c>
      <c r="AD4199" s="56" t="s">
        <v>26562</v>
      </c>
      <c r="AE4199" s="51" t="s">
        <v>26554</v>
      </c>
      <c r="AF4199" s="8" t="s">
        <v>26555</v>
      </c>
      <c r="AG4199" s="8" t="s">
        <v>9336</v>
      </c>
      <c r="AH4199" s="8" t="s">
        <v>4581</v>
      </c>
      <c r="AI4199" s="8" t="s">
        <v>18832</v>
      </c>
      <c r="AJ4199" s="8"/>
      <c r="AK4199" s="8" t="s">
        <v>948</v>
      </c>
      <c r="AL4199" s="8" t="s">
        <v>910</v>
      </c>
      <c r="AM4199" s="8" t="s">
        <v>17510</v>
      </c>
      <c r="AN4199" s="8" t="s">
        <v>26563</v>
      </c>
      <c r="AO4199" s="8" t="s">
        <v>26564</v>
      </c>
      <c r="AP4199" s="29" t="s">
        <v>26555</v>
      </c>
      <c r="AQ4199" s="11">
        <v>2035.0</v>
      </c>
    </row>
    <row r="4200">
      <c r="A4200" s="8" t="str">
        <f t="shared" si="1"/>
        <v>Doug Smith</v>
      </c>
      <c r="B4200" s="8" t="s">
        <v>26546</v>
      </c>
      <c r="C4200" s="51" t="s">
        <v>23752</v>
      </c>
      <c r="D4200" s="2" t="s">
        <v>9324</v>
      </c>
      <c r="E4200" s="8" t="s">
        <v>26547</v>
      </c>
      <c r="F4200" s="8" t="s">
        <v>2304</v>
      </c>
      <c r="G4200" s="51" t="s">
        <v>19294</v>
      </c>
      <c r="H4200" s="8" t="s">
        <v>26556</v>
      </c>
      <c r="I4200" s="8" t="s">
        <v>1330</v>
      </c>
      <c r="J4200" s="10">
        <v>3.22</v>
      </c>
      <c r="K4200" s="8" t="s">
        <v>26548</v>
      </c>
      <c r="L4200" s="8"/>
      <c r="M4200" s="8"/>
      <c r="N4200" s="51" t="s">
        <v>26565</v>
      </c>
      <c r="O4200" s="57" t="s">
        <v>52</v>
      </c>
      <c r="P4200" s="51"/>
      <c r="Q4200" s="51"/>
      <c r="R4200" s="57" t="s">
        <v>811</v>
      </c>
      <c r="S4200" s="57" t="s">
        <v>941</v>
      </c>
      <c r="T4200" s="11" t="str">
        <f t="shared" si="2"/>
        <v>Doug Smith</v>
      </c>
      <c r="U4200" s="51" t="s">
        <v>80</v>
      </c>
      <c r="V4200" s="51"/>
      <c r="W4200" s="51"/>
      <c r="X4200" s="51" t="s">
        <v>26553</v>
      </c>
      <c r="Y4200" s="51" t="s">
        <v>60</v>
      </c>
      <c r="Z4200" s="51" t="s">
        <v>60</v>
      </c>
      <c r="AA4200" s="51" t="s">
        <v>60</v>
      </c>
      <c r="AB4200" s="51" t="s">
        <v>60</v>
      </c>
      <c r="AC4200" s="51" t="s">
        <v>60</v>
      </c>
      <c r="AD4200" s="56" t="s">
        <v>26566</v>
      </c>
      <c r="AE4200" s="51" t="s">
        <v>26554</v>
      </c>
      <c r="AF4200" s="8" t="s">
        <v>26555</v>
      </c>
      <c r="AG4200" s="8" t="s">
        <v>9336</v>
      </c>
      <c r="AH4200" s="8" t="s">
        <v>4581</v>
      </c>
      <c r="AI4200" s="8" t="s">
        <v>18832</v>
      </c>
      <c r="AJ4200" s="8"/>
      <c r="AK4200" s="8" t="s">
        <v>948</v>
      </c>
      <c r="AL4200" s="8" t="s">
        <v>910</v>
      </c>
      <c r="AM4200" s="8" t="s">
        <v>17510</v>
      </c>
      <c r="AN4200" s="8" t="s">
        <v>26563</v>
      </c>
      <c r="AO4200" s="8" t="s">
        <v>26564</v>
      </c>
      <c r="AP4200" s="29" t="s">
        <v>26555</v>
      </c>
      <c r="AQ4200" s="11">
        <v>2035.0</v>
      </c>
    </row>
    <row r="4201">
      <c r="A4201" s="8" t="str">
        <f t="shared" si="1"/>
        <v>AC Catie has been removed. </v>
      </c>
      <c r="B4201" s="8" t="s">
        <v>26546</v>
      </c>
      <c r="C4201" s="51" t="s">
        <v>23752</v>
      </c>
      <c r="D4201" s="2" t="s">
        <v>9324</v>
      </c>
      <c r="E4201" s="8" t="s">
        <v>26547</v>
      </c>
      <c r="F4201" s="8" t="s">
        <v>2304</v>
      </c>
      <c r="G4201" s="51" t="s">
        <v>19294</v>
      </c>
      <c r="H4201" s="8" t="s">
        <v>26556</v>
      </c>
      <c r="I4201" s="8" t="s">
        <v>1330</v>
      </c>
      <c r="J4201" s="10">
        <v>3.22</v>
      </c>
      <c r="K4201" s="8" t="s">
        <v>26548</v>
      </c>
      <c r="L4201" s="8"/>
      <c r="M4201" s="8"/>
      <c r="N4201" s="51" t="s">
        <v>26567</v>
      </c>
      <c r="O4201" s="57" t="s">
        <v>52</v>
      </c>
      <c r="P4201" s="51"/>
      <c r="Q4201" s="51" t="s">
        <v>277</v>
      </c>
      <c r="R4201" s="57" t="s">
        <v>26568</v>
      </c>
      <c r="S4201" s="51"/>
      <c r="T4201" s="11" t="str">
        <f t="shared" si="2"/>
        <v>AC Catie has been removed. </v>
      </c>
      <c r="U4201" s="51"/>
      <c r="V4201" s="51"/>
      <c r="W4201" s="51"/>
      <c r="X4201" s="51" t="s">
        <v>26553</v>
      </c>
      <c r="Y4201" s="51" t="s">
        <v>60</v>
      </c>
      <c r="Z4201" s="51" t="s">
        <v>60</v>
      </c>
      <c r="AA4201" s="56" t="s">
        <v>26569</v>
      </c>
      <c r="AB4201" s="51" t="s">
        <v>60</v>
      </c>
      <c r="AC4201" s="56" t="s">
        <v>26570</v>
      </c>
      <c r="AD4201" s="51" t="s">
        <v>60</v>
      </c>
      <c r="AE4201" s="51" t="s">
        <v>26554</v>
      </c>
      <c r="AF4201" s="8" t="s">
        <v>26555</v>
      </c>
      <c r="AG4201" s="8" t="s">
        <v>9336</v>
      </c>
      <c r="AH4201" s="8" t="s">
        <v>4581</v>
      </c>
      <c r="AI4201" s="8" t="s">
        <v>18832</v>
      </c>
      <c r="AJ4201" s="8"/>
      <c r="AK4201" s="8" t="s">
        <v>948</v>
      </c>
      <c r="AL4201" s="8" t="s">
        <v>910</v>
      </c>
      <c r="AM4201" s="8" t="s">
        <v>17510</v>
      </c>
      <c r="AN4201" s="8" t="s">
        <v>26563</v>
      </c>
      <c r="AO4201" s="8" t="s">
        <v>26564</v>
      </c>
      <c r="AP4201" s="29" t="s">
        <v>26555</v>
      </c>
      <c r="AQ4201" s="11">
        <v>2035.0</v>
      </c>
    </row>
    <row r="4202">
      <c r="A4202" s="8" t="str">
        <f t="shared" si="1"/>
        <v>Tom Donnelly</v>
      </c>
      <c r="B4202" s="8" t="s">
        <v>26571</v>
      </c>
      <c r="C4202" s="51" t="s">
        <v>21887</v>
      </c>
      <c r="D4202" s="2" t="s">
        <v>9324</v>
      </c>
      <c r="E4202" s="8" t="s">
        <v>26572</v>
      </c>
      <c r="F4202" s="8" t="s">
        <v>2304</v>
      </c>
      <c r="G4202" s="51" t="s">
        <v>19294</v>
      </c>
      <c r="H4202" s="8" t="s">
        <v>26573</v>
      </c>
      <c r="I4202" s="8" t="s">
        <v>49</v>
      </c>
      <c r="J4202" s="10">
        <v>4.02</v>
      </c>
      <c r="K4202" s="8" t="s">
        <v>26574</v>
      </c>
      <c r="L4202" s="8"/>
      <c r="M4202" s="8" t="s">
        <v>4025</v>
      </c>
      <c r="N4202" s="51" t="s">
        <v>26575</v>
      </c>
      <c r="O4202" s="57" t="s">
        <v>52</v>
      </c>
      <c r="P4202" s="51"/>
      <c r="Q4202" s="51"/>
      <c r="R4202" s="57" t="s">
        <v>271</v>
      </c>
      <c r="S4202" s="57" t="s">
        <v>26576</v>
      </c>
      <c r="T4202" s="11" t="str">
        <f t="shared" si="2"/>
        <v>Tom Donnelly</v>
      </c>
      <c r="U4202" s="57" t="s">
        <v>412</v>
      </c>
      <c r="V4202" s="51"/>
      <c r="W4202" s="51"/>
      <c r="X4202" s="51" t="s">
        <v>26577</v>
      </c>
      <c r="Y4202" s="51" t="s">
        <v>60</v>
      </c>
      <c r="Z4202" s="56" t="s">
        <v>26578</v>
      </c>
      <c r="AA4202" s="51" t="s">
        <v>60</v>
      </c>
      <c r="AB4202" s="51" t="s">
        <v>60</v>
      </c>
      <c r="AC4202" s="51" t="s">
        <v>60</v>
      </c>
      <c r="AD4202" s="51" t="s">
        <v>60</v>
      </c>
      <c r="AE4202" s="51" t="s">
        <v>26579</v>
      </c>
      <c r="AF4202" s="8" t="s">
        <v>26572</v>
      </c>
      <c r="AG4202" s="8" t="s">
        <v>9336</v>
      </c>
      <c r="AH4202" s="8" t="s">
        <v>232</v>
      </c>
      <c r="AI4202" s="8" t="s">
        <v>18832</v>
      </c>
      <c r="AJ4202" s="8"/>
      <c r="AK4202" s="8" t="s">
        <v>9714</v>
      </c>
      <c r="AL4202" s="8" t="s">
        <v>5115</v>
      </c>
      <c r="AM4202" s="8" t="s">
        <v>4040</v>
      </c>
      <c r="AN4202" s="8" t="s">
        <v>26580</v>
      </c>
      <c r="AO4202" s="8" t="s">
        <v>26581</v>
      </c>
      <c r="AP4202" s="29" t="s">
        <v>26572</v>
      </c>
      <c r="AQ4202" s="11">
        <v>1268.0</v>
      </c>
    </row>
    <row r="4203">
      <c r="A4203" s="8" t="str">
        <f t="shared" si="1"/>
        <v>Matt Katz</v>
      </c>
      <c r="B4203" s="8" t="s">
        <v>26571</v>
      </c>
      <c r="C4203" s="51" t="s">
        <v>21887</v>
      </c>
      <c r="D4203" s="2" t="s">
        <v>9324</v>
      </c>
      <c r="E4203" s="8" t="s">
        <v>26572</v>
      </c>
      <c r="F4203" s="8" t="s">
        <v>2304</v>
      </c>
      <c r="G4203" s="51" t="s">
        <v>19294</v>
      </c>
      <c r="H4203" s="8" t="s">
        <v>26573</v>
      </c>
      <c r="I4203" s="8" t="s">
        <v>49</v>
      </c>
      <c r="J4203" s="10">
        <v>4.02</v>
      </c>
      <c r="K4203" s="8" t="s">
        <v>26574</v>
      </c>
      <c r="L4203" s="8"/>
      <c r="M4203" s="8" t="s">
        <v>4025</v>
      </c>
      <c r="N4203" s="51" t="s">
        <v>26582</v>
      </c>
      <c r="O4203" s="57" t="s">
        <v>52</v>
      </c>
      <c r="P4203" s="51"/>
      <c r="Q4203" s="51"/>
      <c r="R4203" s="57" t="s">
        <v>771</v>
      </c>
      <c r="S4203" s="57" t="s">
        <v>26583</v>
      </c>
      <c r="T4203" s="11" t="str">
        <f t="shared" si="2"/>
        <v>Matt Katz</v>
      </c>
      <c r="U4203" s="57" t="s">
        <v>412</v>
      </c>
      <c r="V4203" s="51"/>
      <c r="W4203" s="51"/>
      <c r="X4203" s="51" t="s">
        <v>26577</v>
      </c>
      <c r="Y4203" s="51" t="s">
        <v>60</v>
      </c>
      <c r="Z4203" s="56" t="s">
        <v>26578</v>
      </c>
      <c r="AA4203" s="51" t="s">
        <v>60</v>
      </c>
      <c r="AB4203" s="51" t="s">
        <v>60</v>
      </c>
      <c r="AC4203" s="51" t="s">
        <v>60</v>
      </c>
      <c r="AD4203" s="51" t="s">
        <v>60</v>
      </c>
      <c r="AE4203" s="51" t="s">
        <v>26579</v>
      </c>
      <c r="AF4203" s="8" t="s">
        <v>26572</v>
      </c>
      <c r="AG4203" s="8" t="s">
        <v>9336</v>
      </c>
      <c r="AH4203" s="8" t="s">
        <v>232</v>
      </c>
      <c r="AI4203" s="8" t="s">
        <v>18832</v>
      </c>
      <c r="AJ4203" s="8"/>
      <c r="AK4203" s="8" t="s">
        <v>9714</v>
      </c>
      <c r="AL4203" s="8" t="s">
        <v>5115</v>
      </c>
      <c r="AM4203" s="8" t="s">
        <v>4040</v>
      </c>
      <c r="AN4203" s="8" t="s">
        <v>26580</v>
      </c>
      <c r="AO4203" s="8" t="s">
        <v>26581</v>
      </c>
      <c r="AP4203" s="29" t="s">
        <v>26572</v>
      </c>
      <c r="AQ4203" s="11">
        <v>1268.0</v>
      </c>
    </row>
    <row r="4204">
      <c r="A4204" s="8" t="str">
        <f t="shared" si="1"/>
        <v>Matt Cohen</v>
      </c>
      <c r="B4204" s="51" t="s">
        <v>26571</v>
      </c>
      <c r="C4204" s="51" t="s">
        <v>21887</v>
      </c>
      <c r="D4204" s="2" t="s">
        <v>9324</v>
      </c>
      <c r="E4204" s="8" t="s">
        <v>26572</v>
      </c>
      <c r="F4204" s="8" t="s">
        <v>2304</v>
      </c>
      <c r="G4204" s="51" t="s">
        <v>19294</v>
      </c>
      <c r="H4204" s="8" t="s">
        <v>26573</v>
      </c>
      <c r="I4204" s="8" t="s">
        <v>49</v>
      </c>
      <c r="J4204" s="10">
        <v>4.02</v>
      </c>
      <c r="K4204" s="8" t="s">
        <v>26574</v>
      </c>
      <c r="L4204" s="8"/>
      <c r="M4204" s="8" t="s">
        <v>4025</v>
      </c>
      <c r="N4204" s="51" t="s">
        <v>26584</v>
      </c>
      <c r="O4204" s="51" t="s">
        <v>52</v>
      </c>
      <c r="P4204" s="51"/>
      <c r="Q4204" s="51"/>
      <c r="R4204" s="51" t="s">
        <v>771</v>
      </c>
      <c r="S4204" s="51" t="s">
        <v>26585</v>
      </c>
      <c r="T4204" s="11" t="str">
        <f t="shared" si="2"/>
        <v>Matt Cohen</v>
      </c>
      <c r="U4204" s="57" t="s">
        <v>55</v>
      </c>
      <c r="V4204" s="57" t="s">
        <v>26586</v>
      </c>
      <c r="W4204" s="57" t="s">
        <v>26587</v>
      </c>
      <c r="X4204" s="94" t="s">
        <v>26577</v>
      </c>
      <c r="Y4204" s="51" t="s">
        <v>60</v>
      </c>
      <c r="Z4204" s="56" t="s">
        <v>26578</v>
      </c>
      <c r="AA4204" s="51" t="s">
        <v>60</v>
      </c>
      <c r="AB4204" s="51" t="s">
        <v>60</v>
      </c>
      <c r="AC4204" s="51" t="s">
        <v>60</v>
      </c>
      <c r="AD4204" s="51" t="s">
        <v>60</v>
      </c>
      <c r="AE4204" s="51" t="s">
        <v>26579</v>
      </c>
      <c r="AF4204" s="8" t="s">
        <v>26572</v>
      </c>
      <c r="AG4204" s="8" t="s">
        <v>9336</v>
      </c>
      <c r="AH4204" s="8" t="s">
        <v>232</v>
      </c>
      <c r="AI4204" s="8" t="s">
        <v>233</v>
      </c>
      <c r="AJ4204" s="8"/>
      <c r="AK4204" s="8" t="s">
        <v>9714</v>
      </c>
      <c r="AL4204" s="8" t="s">
        <v>5115</v>
      </c>
      <c r="AM4204" s="8" t="s">
        <v>4040</v>
      </c>
      <c r="AN4204" s="8" t="s">
        <v>26580</v>
      </c>
      <c r="AO4204" s="8" t="s">
        <v>26588</v>
      </c>
      <c r="AP4204" s="29" t="s">
        <v>26572</v>
      </c>
      <c r="AQ4204" s="11">
        <v>1268.0</v>
      </c>
    </row>
    <row r="4205">
      <c r="A4205" s="8" t="str">
        <f t="shared" si="1"/>
        <v>Divonne Franklin</v>
      </c>
      <c r="B4205" s="8" t="s">
        <v>26571</v>
      </c>
      <c r="C4205" s="51" t="s">
        <v>21887</v>
      </c>
      <c r="D4205" s="2" t="s">
        <v>9324</v>
      </c>
      <c r="E4205" s="8" t="s">
        <v>26572</v>
      </c>
      <c r="F4205" s="8" t="s">
        <v>2304</v>
      </c>
      <c r="G4205" s="51" t="s">
        <v>19294</v>
      </c>
      <c r="H4205" s="8" t="s">
        <v>26573</v>
      </c>
      <c r="I4205" s="8" t="s">
        <v>49</v>
      </c>
      <c r="J4205" s="10">
        <v>4.02</v>
      </c>
      <c r="K4205" s="8" t="s">
        <v>26574</v>
      </c>
      <c r="L4205" s="8"/>
      <c r="M4205" s="8" t="s">
        <v>4025</v>
      </c>
      <c r="N4205" s="51" t="s">
        <v>26589</v>
      </c>
      <c r="O4205" s="57" t="s">
        <v>52</v>
      </c>
      <c r="P4205" s="51"/>
      <c r="Q4205" s="51"/>
      <c r="R4205" s="57" t="s">
        <v>26590</v>
      </c>
      <c r="S4205" s="57" t="s">
        <v>2507</v>
      </c>
      <c r="T4205" s="11" t="str">
        <f t="shared" si="2"/>
        <v>Divonne Franklin</v>
      </c>
      <c r="U4205" s="57" t="s">
        <v>80</v>
      </c>
      <c r="V4205" s="51"/>
      <c r="W4205" s="51"/>
      <c r="X4205" s="51" t="s">
        <v>26577</v>
      </c>
      <c r="Y4205" s="51" t="s">
        <v>60</v>
      </c>
      <c r="Z4205" s="56" t="s">
        <v>26578</v>
      </c>
      <c r="AA4205" s="51" t="s">
        <v>60</v>
      </c>
      <c r="AB4205" s="51" t="s">
        <v>60</v>
      </c>
      <c r="AC4205" s="51" t="s">
        <v>60</v>
      </c>
      <c r="AD4205" s="51" t="s">
        <v>60</v>
      </c>
      <c r="AE4205" s="51" t="s">
        <v>26579</v>
      </c>
      <c r="AF4205" s="8" t="s">
        <v>26572</v>
      </c>
      <c r="AG4205" s="8" t="s">
        <v>9336</v>
      </c>
      <c r="AH4205" s="8" t="s">
        <v>232</v>
      </c>
      <c r="AI4205" s="8" t="s">
        <v>18832</v>
      </c>
      <c r="AJ4205" s="8"/>
      <c r="AK4205" s="8" t="s">
        <v>9714</v>
      </c>
      <c r="AL4205" s="8" t="s">
        <v>5115</v>
      </c>
      <c r="AM4205" s="8" t="s">
        <v>4040</v>
      </c>
      <c r="AN4205" s="8" t="s">
        <v>26580</v>
      </c>
      <c r="AO4205" s="8" t="s">
        <v>26581</v>
      </c>
      <c r="AP4205" s="29" t="s">
        <v>26572</v>
      </c>
      <c r="AQ4205" s="11">
        <v>1268.0</v>
      </c>
    </row>
    <row r="4206">
      <c r="A4206" s="8" t="str">
        <f t="shared" si="1"/>
        <v>AC Rob has been removed. </v>
      </c>
      <c r="B4206" s="51" t="s">
        <v>26571</v>
      </c>
      <c r="C4206" s="51" t="s">
        <v>21887</v>
      </c>
      <c r="D4206" s="2" t="s">
        <v>9324</v>
      </c>
      <c r="E4206" s="8" t="s">
        <v>26572</v>
      </c>
      <c r="F4206" s="8" t="s">
        <v>2304</v>
      </c>
      <c r="G4206" s="51" t="s">
        <v>19294</v>
      </c>
      <c r="H4206" s="8" t="s">
        <v>26573</v>
      </c>
      <c r="I4206" s="8" t="s">
        <v>49</v>
      </c>
      <c r="J4206" s="10">
        <v>4.02</v>
      </c>
      <c r="K4206" s="8" t="s">
        <v>26574</v>
      </c>
      <c r="L4206" s="8"/>
      <c r="M4206" s="8" t="s">
        <v>4025</v>
      </c>
      <c r="N4206" s="51" t="s">
        <v>26591</v>
      </c>
      <c r="O4206" s="51" t="s">
        <v>52</v>
      </c>
      <c r="P4206" s="51"/>
      <c r="Q4206" s="51" t="s">
        <v>277</v>
      </c>
      <c r="R4206" s="51" t="s">
        <v>11990</v>
      </c>
      <c r="S4206" s="51"/>
      <c r="T4206" s="11" t="str">
        <f t="shared" si="2"/>
        <v>AC Rob has been removed. </v>
      </c>
      <c r="U4206" s="51"/>
      <c r="V4206" s="51"/>
      <c r="W4206" s="51"/>
      <c r="X4206" s="94" t="s">
        <v>26577</v>
      </c>
      <c r="Y4206" s="51" t="s">
        <v>60</v>
      </c>
      <c r="Z4206" s="56" t="s">
        <v>26578</v>
      </c>
      <c r="AA4206" s="51" t="s">
        <v>60</v>
      </c>
      <c r="AB4206" s="51" t="s">
        <v>60</v>
      </c>
      <c r="AC4206" s="51" t="s">
        <v>60</v>
      </c>
      <c r="AD4206" s="51" t="s">
        <v>60</v>
      </c>
      <c r="AE4206" s="51" t="s">
        <v>26579</v>
      </c>
      <c r="AF4206" s="8" t="s">
        <v>26572</v>
      </c>
      <c r="AG4206" s="8" t="s">
        <v>9336</v>
      </c>
      <c r="AH4206" s="8" t="s">
        <v>232</v>
      </c>
      <c r="AI4206" s="8" t="s">
        <v>233</v>
      </c>
      <c r="AJ4206" s="8"/>
      <c r="AK4206" s="8" t="s">
        <v>9714</v>
      </c>
      <c r="AL4206" s="8" t="s">
        <v>5115</v>
      </c>
      <c r="AM4206" s="8" t="s">
        <v>4040</v>
      </c>
      <c r="AN4206" s="8" t="s">
        <v>26580</v>
      </c>
      <c r="AO4206" s="8" t="s">
        <v>26588</v>
      </c>
      <c r="AP4206" s="29" t="s">
        <v>26572</v>
      </c>
      <c r="AQ4206" s="11">
        <v>1268.0</v>
      </c>
    </row>
    <row r="4207">
      <c r="A4207" s="8" t="str">
        <f t="shared" si="1"/>
        <v>Matthew Murray</v>
      </c>
      <c r="B4207" s="51" t="s">
        <v>26592</v>
      </c>
      <c r="C4207" s="51" t="s">
        <v>23752</v>
      </c>
      <c r="D4207" s="2" t="s">
        <v>9324</v>
      </c>
      <c r="E4207" s="8" t="s">
        <v>26593</v>
      </c>
      <c r="F4207" s="8" t="s">
        <v>2304</v>
      </c>
      <c r="G4207" s="51" t="s">
        <v>19294</v>
      </c>
      <c r="H4207" s="8" t="s">
        <v>26594</v>
      </c>
      <c r="I4207" s="8" t="s">
        <v>1330</v>
      </c>
      <c r="J4207" s="10">
        <v>3.27</v>
      </c>
      <c r="K4207" s="8" t="s">
        <v>26595</v>
      </c>
      <c r="L4207" s="8" t="s">
        <v>4739</v>
      </c>
      <c r="M4207" s="8"/>
      <c r="N4207" s="51" t="s">
        <v>26596</v>
      </c>
      <c r="O4207" s="51" t="s">
        <v>52</v>
      </c>
      <c r="P4207" s="51"/>
      <c r="Q4207" s="51"/>
      <c r="R4207" s="51" t="s">
        <v>806</v>
      </c>
      <c r="S4207" s="51" t="s">
        <v>3525</v>
      </c>
      <c r="T4207" s="11" t="str">
        <f t="shared" si="2"/>
        <v>Matthew Murray</v>
      </c>
      <c r="U4207" s="51" t="s">
        <v>55</v>
      </c>
      <c r="V4207" s="51" t="s">
        <v>26597</v>
      </c>
      <c r="W4207" s="51" t="s">
        <v>26598</v>
      </c>
      <c r="X4207" s="51" t="s">
        <v>26599</v>
      </c>
      <c r="Y4207" s="51" t="s">
        <v>60</v>
      </c>
      <c r="Z4207" s="56" t="s">
        <v>26600</v>
      </c>
      <c r="AA4207" s="51" t="s">
        <v>60</v>
      </c>
      <c r="AB4207" s="51" t="s">
        <v>60</v>
      </c>
      <c r="AC4207" s="56" t="s">
        <v>26601</v>
      </c>
      <c r="AD4207" s="56" t="s">
        <v>26602</v>
      </c>
      <c r="AE4207" s="51" t="s">
        <v>23946</v>
      </c>
      <c r="AF4207" s="8" t="s">
        <v>26593</v>
      </c>
      <c r="AG4207" s="8" t="s">
        <v>9336</v>
      </c>
      <c r="AH4207" s="8" t="s">
        <v>4581</v>
      </c>
      <c r="AI4207" s="8" t="s">
        <v>18832</v>
      </c>
      <c r="AJ4207" s="8"/>
      <c r="AK4207" s="8" t="s">
        <v>3913</v>
      </c>
      <c r="AL4207" s="8" t="s">
        <v>2971</v>
      </c>
      <c r="AM4207" s="8" t="s">
        <v>1264</v>
      </c>
      <c r="AN4207" s="8" t="s">
        <v>26603</v>
      </c>
      <c r="AO4207" s="8" t="s">
        <v>26604</v>
      </c>
      <c r="AP4207" s="29" t="s">
        <v>26593</v>
      </c>
      <c r="AQ4207" s="11">
        <v>1555.0</v>
      </c>
    </row>
    <row r="4208">
      <c r="A4208" s="8" t="str">
        <f t="shared" si="1"/>
        <v>Christian Stamm</v>
      </c>
      <c r="B4208" s="8" t="s">
        <v>26592</v>
      </c>
      <c r="C4208" s="51" t="s">
        <v>23752</v>
      </c>
      <c r="D4208" s="2" t="s">
        <v>9324</v>
      </c>
      <c r="E4208" s="51" t="s">
        <v>26593</v>
      </c>
      <c r="F4208" s="51" t="s">
        <v>2304</v>
      </c>
      <c r="G4208" s="51" t="s">
        <v>19294</v>
      </c>
      <c r="H4208" s="51" t="s">
        <v>26594</v>
      </c>
      <c r="I4208" s="59" t="s">
        <v>1330</v>
      </c>
      <c r="J4208" s="60">
        <v>3.27</v>
      </c>
      <c r="K4208" s="51" t="s">
        <v>26595</v>
      </c>
      <c r="L4208" s="51" t="s">
        <v>4739</v>
      </c>
      <c r="M4208" s="51"/>
      <c r="N4208" s="51" t="s">
        <v>26605</v>
      </c>
      <c r="O4208" s="51" t="s">
        <v>52</v>
      </c>
      <c r="P4208" s="51"/>
      <c r="Q4208" s="51"/>
      <c r="R4208" s="8" t="s">
        <v>2177</v>
      </c>
      <c r="S4208" s="8" t="s">
        <v>26606</v>
      </c>
      <c r="T4208" s="11" t="str">
        <f t="shared" si="2"/>
        <v>Christian Stamm</v>
      </c>
      <c r="U4208" s="51" t="s">
        <v>1680</v>
      </c>
      <c r="V4208" s="51" t="s">
        <v>26607</v>
      </c>
      <c r="W4208" s="8"/>
      <c r="X4208" s="51" t="s">
        <v>26599</v>
      </c>
      <c r="Y4208" s="51" t="s">
        <v>60</v>
      </c>
      <c r="Z4208" s="56" t="s">
        <v>26600</v>
      </c>
      <c r="AA4208" s="51" t="s">
        <v>60</v>
      </c>
      <c r="AB4208" s="51" t="s">
        <v>60</v>
      </c>
      <c r="AC4208" s="51" t="s">
        <v>60</v>
      </c>
      <c r="AD4208" s="56" t="s">
        <v>26602</v>
      </c>
      <c r="AE4208" s="51" t="s">
        <v>23946</v>
      </c>
      <c r="AF4208" s="51" t="s">
        <v>26593</v>
      </c>
      <c r="AG4208" s="51" t="s">
        <v>9336</v>
      </c>
      <c r="AH4208" s="51" t="s">
        <v>4581</v>
      </c>
      <c r="AI4208" s="59" t="s">
        <v>18832</v>
      </c>
      <c r="AJ4208" s="51"/>
      <c r="AK4208" s="59" t="s">
        <v>3913</v>
      </c>
      <c r="AL4208" s="59" t="s">
        <v>2971</v>
      </c>
      <c r="AM4208" s="59" t="s">
        <v>1264</v>
      </c>
      <c r="AN4208" s="59" t="s">
        <v>26603</v>
      </c>
      <c r="AO4208" s="59" t="s">
        <v>26608</v>
      </c>
      <c r="AP4208" s="67" t="s">
        <v>26593</v>
      </c>
      <c r="AQ4208" s="68">
        <v>1555.0</v>
      </c>
    </row>
    <row r="4209">
      <c r="A4209" s="8" t="str">
        <f t="shared" si="1"/>
        <v>Patrick Emolo</v>
      </c>
      <c r="B4209" s="8" t="s">
        <v>26592</v>
      </c>
      <c r="C4209" s="51" t="s">
        <v>23752</v>
      </c>
      <c r="D4209" s="2" t="s">
        <v>9324</v>
      </c>
      <c r="E4209" s="51" t="s">
        <v>26593</v>
      </c>
      <c r="F4209" s="51" t="s">
        <v>2304</v>
      </c>
      <c r="G4209" s="51" t="s">
        <v>19294</v>
      </c>
      <c r="H4209" s="51" t="s">
        <v>26594</v>
      </c>
      <c r="I4209" s="59" t="s">
        <v>1330</v>
      </c>
      <c r="J4209" s="60">
        <v>3.27</v>
      </c>
      <c r="K4209" s="51" t="s">
        <v>26595</v>
      </c>
      <c r="L4209" s="51" t="s">
        <v>4739</v>
      </c>
      <c r="M4209" s="51"/>
      <c r="N4209" s="51" t="s">
        <v>26609</v>
      </c>
      <c r="O4209" s="51" t="s">
        <v>52</v>
      </c>
      <c r="P4209" s="51"/>
      <c r="Q4209" s="51"/>
      <c r="R4209" s="51" t="s">
        <v>3524</v>
      </c>
      <c r="S4209" s="51" t="s">
        <v>26610</v>
      </c>
      <c r="T4209" s="11" t="str">
        <f t="shared" si="2"/>
        <v>Patrick Emolo</v>
      </c>
      <c r="U4209" s="51" t="s">
        <v>247</v>
      </c>
      <c r="V4209" s="51"/>
      <c r="W4209" s="51"/>
      <c r="X4209" s="51" t="s">
        <v>26599</v>
      </c>
      <c r="Y4209" s="51" t="s">
        <v>60</v>
      </c>
      <c r="Z4209" s="56" t="s">
        <v>26600</v>
      </c>
      <c r="AA4209" s="51" t="s">
        <v>60</v>
      </c>
      <c r="AB4209" s="51" t="s">
        <v>60</v>
      </c>
      <c r="AC4209" s="51" t="s">
        <v>60</v>
      </c>
      <c r="AD4209" s="56" t="s">
        <v>26602</v>
      </c>
      <c r="AE4209" s="51" t="s">
        <v>23946</v>
      </c>
      <c r="AF4209" s="51" t="s">
        <v>26593</v>
      </c>
      <c r="AG4209" s="51" t="s">
        <v>9336</v>
      </c>
      <c r="AH4209" s="51" t="s">
        <v>4581</v>
      </c>
      <c r="AI4209" s="59" t="s">
        <v>18832</v>
      </c>
      <c r="AJ4209" s="51"/>
      <c r="AK4209" s="59" t="s">
        <v>3913</v>
      </c>
      <c r="AL4209" s="59" t="s">
        <v>2971</v>
      </c>
      <c r="AM4209" s="59" t="s">
        <v>1264</v>
      </c>
      <c r="AN4209" s="59" t="s">
        <v>26603</v>
      </c>
      <c r="AO4209" s="59" t="s">
        <v>26608</v>
      </c>
      <c r="AP4209" s="67" t="s">
        <v>26593</v>
      </c>
      <c r="AQ4209" s="68">
        <v>1555.0</v>
      </c>
    </row>
    <row r="4210">
      <c r="A4210" s="8" t="str">
        <f t="shared" si="1"/>
        <v>David Smith</v>
      </c>
      <c r="B4210" s="8" t="s">
        <v>26592</v>
      </c>
      <c r="C4210" s="51" t="s">
        <v>23752</v>
      </c>
      <c r="D4210" s="9" t="s">
        <v>9324</v>
      </c>
      <c r="E4210" s="8" t="s">
        <v>26593</v>
      </c>
      <c r="F4210" s="8" t="s">
        <v>2304</v>
      </c>
      <c r="G4210" s="8" t="s">
        <v>19294</v>
      </c>
      <c r="H4210" s="8" t="s">
        <v>26594</v>
      </c>
      <c r="I4210" s="8" t="s">
        <v>1330</v>
      </c>
      <c r="J4210" s="10">
        <v>3.27</v>
      </c>
      <c r="K4210" s="8" t="s">
        <v>26595</v>
      </c>
      <c r="L4210" s="8" t="s">
        <v>4739</v>
      </c>
      <c r="M4210" s="8" t="s">
        <v>86</v>
      </c>
      <c r="N4210" s="8" t="s">
        <v>26611</v>
      </c>
      <c r="O4210" s="8" t="s">
        <v>52</v>
      </c>
      <c r="P4210" s="51"/>
      <c r="Q4210" s="51"/>
      <c r="R4210" s="8" t="s">
        <v>289</v>
      </c>
      <c r="S4210" s="8" t="s">
        <v>941</v>
      </c>
      <c r="T4210" s="11" t="str">
        <f t="shared" si="2"/>
        <v>David Smith</v>
      </c>
      <c r="U4210" s="8" t="s">
        <v>106</v>
      </c>
      <c r="V4210" s="57" t="s">
        <v>26612</v>
      </c>
      <c r="W4210" s="8" t="s">
        <v>86</v>
      </c>
      <c r="X4210" s="8" t="s">
        <v>26599</v>
      </c>
      <c r="Y4210" s="51" t="s">
        <v>60</v>
      </c>
      <c r="Z4210" s="56" t="s">
        <v>26600</v>
      </c>
      <c r="AA4210" s="56" t="s">
        <v>26613</v>
      </c>
      <c r="AB4210" s="51" t="s">
        <v>60</v>
      </c>
      <c r="AC4210" s="56" t="s">
        <v>26614</v>
      </c>
      <c r="AD4210" s="56" t="s">
        <v>26602</v>
      </c>
      <c r="AE4210" s="51" t="s">
        <v>23946</v>
      </c>
      <c r="AF4210" s="8" t="s">
        <v>26593</v>
      </c>
      <c r="AG4210" s="8" t="s">
        <v>9336</v>
      </c>
      <c r="AH4210" s="8" t="s">
        <v>4581</v>
      </c>
      <c r="AI4210" s="8" t="s">
        <v>18832</v>
      </c>
      <c r="AJ4210" s="8" t="s">
        <v>86</v>
      </c>
      <c r="AK4210" s="8" t="s">
        <v>3913</v>
      </c>
      <c r="AL4210" s="8" t="s">
        <v>2971</v>
      </c>
      <c r="AM4210" s="8" t="s">
        <v>1264</v>
      </c>
      <c r="AN4210" s="8" t="s">
        <v>422</v>
      </c>
      <c r="AO4210" s="8" t="s">
        <v>26604</v>
      </c>
      <c r="AP4210" s="29" t="s">
        <v>26593</v>
      </c>
      <c r="AQ4210" s="11">
        <v>1555.0</v>
      </c>
    </row>
    <row r="4211">
      <c r="A4211" s="8" t="str">
        <f t="shared" si="1"/>
        <v>Jake Kaylor</v>
      </c>
      <c r="B4211" s="8" t="s">
        <v>26615</v>
      </c>
      <c r="C4211" s="51" t="s">
        <v>19955</v>
      </c>
      <c r="D4211" s="9" t="s">
        <v>9324</v>
      </c>
      <c r="E4211" s="8" t="s">
        <v>19305</v>
      </c>
      <c r="F4211" s="8" t="s">
        <v>2304</v>
      </c>
      <c r="G4211" s="8" t="s">
        <v>19294</v>
      </c>
      <c r="H4211" s="8" t="s">
        <v>26616</v>
      </c>
      <c r="I4211" s="8" t="s">
        <v>49</v>
      </c>
      <c r="J4211" s="10">
        <v>3.71</v>
      </c>
      <c r="K4211" s="8" t="s">
        <v>26617</v>
      </c>
      <c r="L4211" s="8"/>
      <c r="M4211" s="8" t="s">
        <v>15977</v>
      </c>
      <c r="N4211" s="8" t="s">
        <v>26618</v>
      </c>
      <c r="O4211" s="13" t="s">
        <v>52</v>
      </c>
      <c r="P4211" s="51"/>
      <c r="Q4211" s="51"/>
      <c r="R4211" s="13" t="s">
        <v>3481</v>
      </c>
      <c r="S4211" s="13" t="s">
        <v>26619</v>
      </c>
      <c r="T4211" s="11" t="str">
        <f t="shared" si="2"/>
        <v>Jake Kaylor</v>
      </c>
      <c r="U4211" s="8" t="s">
        <v>55</v>
      </c>
      <c r="V4211" s="13" t="s">
        <v>26620</v>
      </c>
      <c r="W4211" s="13" t="s">
        <v>26621</v>
      </c>
      <c r="X4211" s="8" t="s">
        <v>26622</v>
      </c>
      <c r="Y4211" s="51" t="s">
        <v>60</v>
      </c>
      <c r="Z4211" s="56" t="s">
        <v>26623</v>
      </c>
      <c r="AA4211" s="51" t="s">
        <v>60</v>
      </c>
      <c r="AB4211" s="56" t="s">
        <v>26624</v>
      </c>
      <c r="AC4211" s="56" t="s">
        <v>26625</v>
      </c>
      <c r="AD4211" s="56" t="s">
        <v>26626</v>
      </c>
      <c r="AE4211" s="8" t="s">
        <v>26627</v>
      </c>
      <c r="AF4211" s="8" t="s">
        <v>26628</v>
      </c>
      <c r="AG4211" s="8" t="s">
        <v>9336</v>
      </c>
      <c r="AH4211" s="8" t="s">
        <v>4581</v>
      </c>
      <c r="AI4211" s="8" t="s">
        <v>18832</v>
      </c>
      <c r="AJ4211" s="8"/>
      <c r="AK4211" s="8"/>
      <c r="AL4211" s="8"/>
      <c r="AM4211" s="8"/>
      <c r="AN4211" s="8" t="s">
        <v>26629</v>
      </c>
      <c r="AO4211" s="8" t="s">
        <v>26630</v>
      </c>
      <c r="AP4211" s="29" t="s">
        <v>26628</v>
      </c>
      <c r="AQ4211" s="11">
        <v>1568.0</v>
      </c>
    </row>
    <row r="4212">
      <c r="A4212" s="8" t="str">
        <f t="shared" si="1"/>
        <v>Barrett Walters</v>
      </c>
      <c r="B4212" s="8" t="s">
        <v>26615</v>
      </c>
      <c r="C4212" s="51" t="s">
        <v>19955</v>
      </c>
      <c r="D4212" s="2" t="s">
        <v>9324</v>
      </c>
      <c r="E4212" s="51" t="s">
        <v>19305</v>
      </c>
      <c r="F4212" s="51" t="s">
        <v>2304</v>
      </c>
      <c r="G4212" s="51" t="s">
        <v>19294</v>
      </c>
      <c r="H4212" s="51" t="s">
        <v>26616</v>
      </c>
      <c r="I4212" s="59" t="s">
        <v>49</v>
      </c>
      <c r="J4212" s="60">
        <v>3.71</v>
      </c>
      <c r="K4212" s="51" t="s">
        <v>26617</v>
      </c>
      <c r="L4212" s="51"/>
      <c r="M4212" s="51" t="s">
        <v>15977</v>
      </c>
      <c r="N4212" s="51" t="s">
        <v>26631</v>
      </c>
      <c r="O4212" s="51" t="s">
        <v>52</v>
      </c>
      <c r="P4212" s="51"/>
      <c r="Q4212" s="51"/>
      <c r="R4212" s="8" t="s">
        <v>12011</v>
      </c>
      <c r="S4212" s="8" t="s">
        <v>25373</v>
      </c>
      <c r="T4212" s="11" t="str">
        <f t="shared" si="2"/>
        <v>Barrett Walters</v>
      </c>
      <c r="U4212" s="51" t="s">
        <v>160</v>
      </c>
      <c r="V4212" s="51"/>
      <c r="W4212" s="8"/>
      <c r="X4212" s="51" t="s">
        <v>26622</v>
      </c>
      <c r="Y4212" s="51" t="s">
        <v>60</v>
      </c>
      <c r="Z4212" s="56" t="s">
        <v>26623</v>
      </c>
      <c r="AA4212" s="51" t="s">
        <v>60</v>
      </c>
      <c r="AB4212" s="56" t="s">
        <v>26624</v>
      </c>
      <c r="AC4212" s="51" t="s">
        <v>60</v>
      </c>
      <c r="AD4212" s="56" t="s">
        <v>26626</v>
      </c>
      <c r="AE4212" s="51" t="s">
        <v>26627</v>
      </c>
      <c r="AF4212" s="51" t="s">
        <v>26628</v>
      </c>
      <c r="AG4212" s="51" t="s">
        <v>9336</v>
      </c>
      <c r="AH4212" s="51" t="s">
        <v>4581</v>
      </c>
      <c r="AI4212" s="59" t="s">
        <v>18832</v>
      </c>
      <c r="AJ4212" s="51"/>
      <c r="AK4212" s="59"/>
      <c r="AL4212" s="59"/>
      <c r="AM4212" s="59"/>
      <c r="AN4212" s="59" t="s">
        <v>26629</v>
      </c>
      <c r="AO4212" s="59" t="s">
        <v>26630</v>
      </c>
      <c r="AP4212" s="67" t="s">
        <v>26628</v>
      </c>
      <c r="AQ4212" s="68">
        <v>1568.0</v>
      </c>
    </row>
    <row r="4213">
      <c r="A4213" s="8" t="str">
        <f t="shared" si="1"/>
        <v>Stu Todd-Middleditch</v>
      </c>
      <c r="B4213" s="8" t="s">
        <v>26615</v>
      </c>
      <c r="C4213" s="51" t="s">
        <v>19955</v>
      </c>
      <c r="D4213" s="2" t="s">
        <v>9324</v>
      </c>
      <c r="E4213" s="8" t="s">
        <v>19305</v>
      </c>
      <c r="F4213" s="8" t="s">
        <v>2304</v>
      </c>
      <c r="G4213" s="51" t="s">
        <v>19294</v>
      </c>
      <c r="H4213" s="8" t="s">
        <v>26616</v>
      </c>
      <c r="I4213" s="8" t="s">
        <v>49</v>
      </c>
      <c r="J4213" s="10">
        <v>3.71</v>
      </c>
      <c r="K4213" s="8" t="s">
        <v>26617</v>
      </c>
      <c r="L4213" s="8"/>
      <c r="M4213" s="8" t="s">
        <v>15977</v>
      </c>
      <c r="N4213" s="51" t="s">
        <v>26632</v>
      </c>
      <c r="O4213" s="57" t="s">
        <v>52</v>
      </c>
      <c r="P4213" s="51"/>
      <c r="Q4213" s="51"/>
      <c r="R4213" s="57" t="s">
        <v>26633</v>
      </c>
      <c r="S4213" s="57" t="s">
        <v>26634</v>
      </c>
      <c r="T4213" s="11" t="str">
        <f t="shared" si="2"/>
        <v>Stu Todd-Middleditch</v>
      </c>
      <c r="U4213" s="13" t="s">
        <v>106</v>
      </c>
      <c r="V4213" s="51" t="s">
        <v>26635</v>
      </c>
      <c r="W4213" s="57" t="s">
        <v>26636</v>
      </c>
      <c r="X4213" s="51" t="s">
        <v>26622</v>
      </c>
      <c r="Y4213" s="51" t="s">
        <v>60</v>
      </c>
      <c r="Z4213" s="56" t="s">
        <v>26623</v>
      </c>
      <c r="AA4213" s="51" t="s">
        <v>60</v>
      </c>
      <c r="AB4213" s="56" t="s">
        <v>26624</v>
      </c>
      <c r="AC4213" s="51" t="s">
        <v>60</v>
      </c>
      <c r="AD4213" s="51" t="s">
        <v>60</v>
      </c>
      <c r="AE4213" s="51" t="s">
        <v>26627</v>
      </c>
      <c r="AF4213" s="8" t="s">
        <v>26628</v>
      </c>
      <c r="AG4213" s="8" t="s">
        <v>9336</v>
      </c>
      <c r="AH4213" s="8" t="s">
        <v>4581</v>
      </c>
      <c r="AI4213" s="8" t="s">
        <v>233</v>
      </c>
      <c r="AJ4213" s="8"/>
      <c r="AK4213" s="8"/>
      <c r="AL4213" s="8"/>
      <c r="AM4213" s="8"/>
      <c r="AN4213" s="8" t="s">
        <v>26629</v>
      </c>
      <c r="AO4213" s="8" t="s">
        <v>26637</v>
      </c>
      <c r="AP4213" s="29" t="s">
        <v>26628</v>
      </c>
      <c r="AQ4213" s="11">
        <v>1568.0</v>
      </c>
    </row>
    <row r="4214">
      <c r="A4214" s="8" t="str">
        <f t="shared" si="1"/>
        <v>Allison Anusauskas</v>
      </c>
      <c r="B4214" s="8" t="s">
        <v>26638</v>
      </c>
      <c r="C4214" s="51" t="s">
        <v>19986</v>
      </c>
      <c r="D4214" s="67" t="s">
        <v>9324</v>
      </c>
      <c r="E4214" s="51" t="s">
        <v>26639</v>
      </c>
      <c r="F4214" s="51" t="s">
        <v>2304</v>
      </c>
      <c r="G4214" s="51" t="s">
        <v>19294</v>
      </c>
      <c r="H4214" s="51" t="s">
        <v>26640</v>
      </c>
      <c r="I4214" s="59" t="s">
        <v>49</v>
      </c>
      <c r="J4214" s="60">
        <v>2.98</v>
      </c>
      <c r="K4214" s="51" t="s">
        <v>26641</v>
      </c>
      <c r="L4214" s="51"/>
      <c r="M4214" s="51"/>
      <c r="N4214" s="51" t="s">
        <v>26642</v>
      </c>
      <c r="O4214" s="51" t="s">
        <v>52</v>
      </c>
      <c r="P4214" s="51"/>
      <c r="Q4214" s="8"/>
      <c r="R4214" s="51" t="s">
        <v>6097</v>
      </c>
      <c r="S4214" s="51" t="s">
        <v>16723</v>
      </c>
      <c r="T4214" s="11" t="str">
        <f t="shared" si="2"/>
        <v>Allison Anusauskas</v>
      </c>
      <c r="U4214" s="51" t="s">
        <v>55</v>
      </c>
      <c r="V4214" s="51" t="s">
        <v>26643</v>
      </c>
      <c r="W4214" s="51" t="s">
        <v>26644</v>
      </c>
      <c r="X4214" s="51" t="s">
        <v>26645</v>
      </c>
      <c r="Y4214" s="51" t="s">
        <v>60</v>
      </c>
      <c r="Z4214" s="56" t="s">
        <v>26646</v>
      </c>
      <c r="AA4214" s="51" t="s">
        <v>60</v>
      </c>
      <c r="AB4214" s="56" t="s">
        <v>26647</v>
      </c>
      <c r="AC4214" s="51" t="s">
        <v>60</v>
      </c>
      <c r="AD4214" s="56" t="s">
        <v>26648</v>
      </c>
      <c r="AE4214" s="51" t="s">
        <v>26649</v>
      </c>
      <c r="AF4214" s="51" t="s">
        <v>26650</v>
      </c>
      <c r="AG4214" s="51" t="s">
        <v>9336</v>
      </c>
      <c r="AH4214" s="51" t="s">
        <v>4581</v>
      </c>
      <c r="AI4214" s="59" t="s">
        <v>18832</v>
      </c>
      <c r="AJ4214" s="51"/>
      <c r="AK4214" s="59" t="s">
        <v>17178</v>
      </c>
      <c r="AL4214" s="59" t="s">
        <v>26651</v>
      </c>
      <c r="AM4214" s="59" t="s">
        <v>421</v>
      </c>
      <c r="AN4214" s="59" t="s">
        <v>26652</v>
      </c>
      <c r="AO4214" s="59" t="s">
        <v>26653</v>
      </c>
      <c r="AP4214" s="29" t="s">
        <v>26650</v>
      </c>
      <c r="AQ4214" s="68">
        <v>1410.0</v>
      </c>
    </row>
    <row r="4215">
      <c r="A4215" s="8" t="str">
        <f t="shared" si="1"/>
        <v>Dave Levandoski</v>
      </c>
      <c r="B4215" s="51" t="s">
        <v>26654</v>
      </c>
      <c r="C4215" s="51" t="s">
        <v>23792</v>
      </c>
      <c r="D4215" s="2" t="s">
        <v>9324</v>
      </c>
      <c r="E4215" s="8" t="s">
        <v>26655</v>
      </c>
      <c r="F4215" s="8" t="s">
        <v>2304</v>
      </c>
      <c r="G4215" s="51" t="s">
        <v>19294</v>
      </c>
      <c r="H4215" s="8" t="s">
        <v>26656</v>
      </c>
      <c r="I4215" s="8" t="s">
        <v>10346</v>
      </c>
      <c r="J4215" s="10">
        <v>3.77</v>
      </c>
      <c r="K4215" s="8" t="s">
        <v>26657</v>
      </c>
      <c r="L4215" s="8"/>
      <c r="M4215" s="8"/>
      <c r="N4215" s="51" t="s">
        <v>26658</v>
      </c>
      <c r="O4215" s="51" t="s">
        <v>52</v>
      </c>
      <c r="P4215" s="51"/>
      <c r="Q4215" s="51"/>
      <c r="R4215" s="51" t="s">
        <v>3381</v>
      </c>
      <c r="S4215" s="51" t="s">
        <v>26659</v>
      </c>
      <c r="T4215" s="11" t="str">
        <f t="shared" si="2"/>
        <v>Dave Levandoski</v>
      </c>
      <c r="U4215" s="51" t="s">
        <v>412</v>
      </c>
      <c r="V4215" s="51" t="s">
        <v>26660</v>
      </c>
      <c r="W4215" s="51"/>
      <c r="X4215" s="94" t="s">
        <v>26661</v>
      </c>
      <c r="Y4215" s="51" t="s">
        <v>60</v>
      </c>
      <c r="Z4215" s="56" t="s">
        <v>26662</v>
      </c>
      <c r="AA4215" s="51" t="s">
        <v>60</v>
      </c>
      <c r="AB4215" s="56" t="s">
        <v>26663</v>
      </c>
      <c r="AC4215" s="51" t="s">
        <v>60</v>
      </c>
      <c r="AD4215" s="51" t="s">
        <v>60</v>
      </c>
      <c r="AE4215" s="51" t="s">
        <v>26664</v>
      </c>
      <c r="AF4215" s="8" t="s">
        <v>26665</v>
      </c>
      <c r="AG4215" s="8" t="s">
        <v>9336</v>
      </c>
      <c r="AH4215" s="8" t="s">
        <v>232</v>
      </c>
      <c r="AI4215" s="8" t="s">
        <v>233</v>
      </c>
      <c r="AJ4215" s="8"/>
      <c r="AK4215" s="8" t="s">
        <v>26666</v>
      </c>
      <c r="AL4215" s="8" t="s">
        <v>8160</v>
      </c>
      <c r="AM4215" s="8" t="s">
        <v>26667</v>
      </c>
      <c r="AN4215" s="8" t="s">
        <v>16695</v>
      </c>
      <c r="AO4215" s="8" t="s">
        <v>26668</v>
      </c>
      <c r="AP4215" s="29" t="s">
        <v>26665</v>
      </c>
      <c r="AQ4215" s="11">
        <v>2082.0</v>
      </c>
    </row>
    <row r="4216">
      <c r="A4216" s="8" t="str">
        <f t="shared" si="1"/>
        <v>Mike KOLINOVSKY</v>
      </c>
      <c r="B4216" s="51" t="s">
        <v>26654</v>
      </c>
      <c r="C4216" s="51" t="s">
        <v>23792</v>
      </c>
      <c r="D4216" s="2" t="s">
        <v>9324</v>
      </c>
      <c r="E4216" s="8" t="s">
        <v>26655</v>
      </c>
      <c r="F4216" s="8" t="s">
        <v>2304</v>
      </c>
      <c r="G4216" s="51" t="s">
        <v>19294</v>
      </c>
      <c r="H4216" s="8" t="s">
        <v>26656</v>
      </c>
      <c r="I4216" s="8" t="s">
        <v>10346</v>
      </c>
      <c r="J4216" s="10">
        <v>3.77</v>
      </c>
      <c r="K4216" s="8" t="s">
        <v>26657</v>
      </c>
      <c r="L4216" s="8"/>
      <c r="M4216" s="8"/>
      <c r="N4216" s="51" t="s">
        <v>26669</v>
      </c>
      <c r="O4216" s="51" t="s">
        <v>52</v>
      </c>
      <c r="P4216" s="51"/>
      <c r="Q4216" s="51"/>
      <c r="R4216" s="51" t="s">
        <v>1237</v>
      </c>
      <c r="S4216" s="51" t="s">
        <v>26670</v>
      </c>
      <c r="T4216" s="11" t="str">
        <f t="shared" si="2"/>
        <v>Mike KOLINOVSKY</v>
      </c>
      <c r="U4216" s="51" t="s">
        <v>55</v>
      </c>
      <c r="V4216" s="51" t="s">
        <v>26671</v>
      </c>
      <c r="W4216" s="51" t="s">
        <v>26672</v>
      </c>
      <c r="X4216" s="94" t="s">
        <v>26661</v>
      </c>
      <c r="Y4216" s="51" t="s">
        <v>60</v>
      </c>
      <c r="Z4216" s="56" t="s">
        <v>26662</v>
      </c>
      <c r="AA4216" s="56" t="s">
        <v>26673</v>
      </c>
      <c r="AB4216" s="56" t="s">
        <v>26663</v>
      </c>
      <c r="AC4216" s="51" t="s">
        <v>60</v>
      </c>
      <c r="AD4216" s="51" t="s">
        <v>60</v>
      </c>
      <c r="AE4216" s="51" t="s">
        <v>26664</v>
      </c>
      <c r="AF4216" s="8" t="s">
        <v>26665</v>
      </c>
      <c r="AG4216" s="8" t="s">
        <v>9336</v>
      </c>
      <c r="AH4216" s="8" t="s">
        <v>26674</v>
      </c>
      <c r="AI4216" s="8" t="s">
        <v>233</v>
      </c>
      <c r="AJ4216" s="8"/>
      <c r="AK4216" s="8" t="s">
        <v>26666</v>
      </c>
      <c r="AL4216" s="8" t="s">
        <v>8160</v>
      </c>
      <c r="AM4216" s="8" t="s">
        <v>26667</v>
      </c>
      <c r="AN4216" s="8" t="s">
        <v>16695</v>
      </c>
      <c r="AO4216" s="8" t="s">
        <v>26668</v>
      </c>
      <c r="AP4216" s="29" t="s">
        <v>26665</v>
      </c>
      <c r="AQ4216" s="11">
        <v>2082.0</v>
      </c>
    </row>
    <row r="4217">
      <c r="A4217" s="8" t="str">
        <f t="shared" si="1"/>
        <v>Taylor Runo</v>
      </c>
      <c r="B4217" s="8" t="s">
        <v>26654</v>
      </c>
      <c r="C4217" s="51" t="s">
        <v>23792</v>
      </c>
      <c r="D4217" s="2" t="s">
        <v>9324</v>
      </c>
      <c r="E4217" s="8" t="s">
        <v>26655</v>
      </c>
      <c r="F4217" s="8" t="s">
        <v>2304</v>
      </c>
      <c r="G4217" s="51" t="s">
        <v>19294</v>
      </c>
      <c r="H4217" s="8" t="s">
        <v>26656</v>
      </c>
      <c r="I4217" s="8" t="s">
        <v>10346</v>
      </c>
      <c r="J4217" s="10">
        <v>3.77</v>
      </c>
      <c r="K4217" s="8" t="s">
        <v>26657</v>
      </c>
      <c r="L4217" s="8"/>
      <c r="M4217" s="8"/>
      <c r="N4217" s="51" t="s">
        <v>26675</v>
      </c>
      <c r="O4217" s="57" t="s">
        <v>52</v>
      </c>
      <c r="P4217" s="51"/>
      <c r="Q4217" s="51"/>
      <c r="R4217" s="57" t="s">
        <v>518</v>
      </c>
      <c r="S4217" s="57" t="s">
        <v>26676</v>
      </c>
      <c r="T4217" s="11" t="str">
        <f t="shared" si="2"/>
        <v>Taylor Runo</v>
      </c>
      <c r="U4217" s="57" t="s">
        <v>160</v>
      </c>
      <c r="V4217" s="51" t="s">
        <v>26677</v>
      </c>
      <c r="W4217" s="51"/>
      <c r="X4217" s="51" t="s">
        <v>26661</v>
      </c>
      <c r="Y4217" s="51" t="s">
        <v>60</v>
      </c>
      <c r="Z4217" s="56" t="s">
        <v>26662</v>
      </c>
      <c r="AA4217" s="51" t="s">
        <v>60</v>
      </c>
      <c r="AB4217" s="56" t="s">
        <v>26663</v>
      </c>
      <c r="AC4217" s="51" t="s">
        <v>60</v>
      </c>
      <c r="AD4217" s="56" t="s">
        <v>26678</v>
      </c>
      <c r="AE4217" s="51" t="s">
        <v>26664</v>
      </c>
      <c r="AF4217" s="8" t="s">
        <v>26665</v>
      </c>
      <c r="AG4217" s="8" t="s">
        <v>9336</v>
      </c>
      <c r="AH4217" s="8" t="s">
        <v>26679</v>
      </c>
      <c r="AI4217" s="8" t="s">
        <v>18832</v>
      </c>
      <c r="AJ4217" s="8"/>
      <c r="AK4217" s="8" t="s">
        <v>26666</v>
      </c>
      <c r="AL4217" s="8" t="s">
        <v>8160</v>
      </c>
      <c r="AM4217" s="8" t="s">
        <v>26667</v>
      </c>
      <c r="AN4217" s="8" t="s">
        <v>16695</v>
      </c>
      <c r="AO4217" s="8" t="s">
        <v>26680</v>
      </c>
      <c r="AP4217" s="29" t="s">
        <v>26665</v>
      </c>
      <c r="AQ4217" s="11">
        <v>2082.0</v>
      </c>
    </row>
    <row r="4218">
      <c r="A4218" s="8" t="str">
        <f t="shared" si="1"/>
        <v>Jill Korgeski</v>
      </c>
      <c r="B4218" s="8" t="s">
        <v>26654</v>
      </c>
      <c r="C4218" s="51" t="s">
        <v>23792</v>
      </c>
      <c r="D4218" s="2" t="s">
        <v>9324</v>
      </c>
      <c r="E4218" s="51" t="s">
        <v>26655</v>
      </c>
      <c r="F4218" s="51" t="s">
        <v>2304</v>
      </c>
      <c r="G4218" s="51" t="s">
        <v>19294</v>
      </c>
      <c r="H4218" s="51" t="s">
        <v>26656</v>
      </c>
      <c r="I4218" s="59" t="s">
        <v>10346</v>
      </c>
      <c r="J4218" s="60">
        <v>3.77</v>
      </c>
      <c r="K4218" s="51" t="s">
        <v>26657</v>
      </c>
      <c r="L4218" s="51"/>
      <c r="M4218" s="51"/>
      <c r="N4218" s="51" t="s">
        <v>26681</v>
      </c>
      <c r="O4218" s="51" t="s">
        <v>52</v>
      </c>
      <c r="P4218" s="51"/>
      <c r="Q4218" s="51"/>
      <c r="R4218" s="51" t="s">
        <v>11730</v>
      </c>
      <c r="S4218" s="51" t="s">
        <v>26682</v>
      </c>
      <c r="T4218" s="11" t="str">
        <f t="shared" si="2"/>
        <v>Jill Korgeski</v>
      </c>
      <c r="U4218" s="51" t="s">
        <v>160</v>
      </c>
      <c r="V4218" s="51"/>
      <c r="W4218" s="51"/>
      <c r="X4218" s="51" t="s">
        <v>26661</v>
      </c>
      <c r="Y4218" s="51" t="s">
        <v>60</v>
      </c>
      <c r="Z4218" s="56" t="s">
        <v>26662</v>
      </c>
      <c r="AA4218" s="51" t="s">
        <v>60</v>
      </c>
      <c r="AB4218" s="56" t="s">
        <v>26663</v>
      </c>
      <c r="AC4218" s="51" t="s">
        <v>60</v>
      </c>
      <c r="AD4218" s="56" t="s">
        <v>26683</v>
      </c>
      <c r="AE4218" s="51" t="s">
        <v>26664</v>
      </c>
      <c r="AF4218" s="51" t="s">
        <v>26665</v>
      </c>
      <c r="AG4218" s="51" t="s">
        <v>9336</v>
      </c>
      <c r="AH4218" s="51" t="s">
        <v>26679</v>
      </c>
      <c r="AI4218" s="59" t="s">
        <v>18832</v>
      </c>
      <c r="AJ4218" s="51"/>
      <c r="AK4218" s="59" t="s">
        <v>26666</v>
      </c>
      <c r="AL4218" s="59" t="s">
        <v>8160</v>
      </c>
      <c r="AM4218" s="59" t="s">
        <v>26667</v>
      </c>
      <c r="AN4218" s="59" t="s">
        <v>16695</v>
      </c>
      <c r="AO4218" s="59" t="s">
        <v>26680</v>
      </c>
      <c r="AP4218" s="67" t="s">
        <v>26665</v>
      </c>
      <c r="AQ4218" s="68">
        <v>2082.0</v>
      </c>
    </row>
    <row r="4219">
      <c r="A4219" s="8" t="str">
        <f t="shared" si="1"/>
        <v>Abby Norwillo</v>
      </c>
      <c r="B4219" s="8" t="s">
        <v>26654</v>
      </c>
      <c r="C4219" s="51" t="s">
        <v>23792</v>
      </c>
      <c r="D4219" s="2" t="s">
        <v>9324</v>
      </c>
      <c r="E4219" s="8" t="s">
        <v>26655</v>
      </c>
      <c r="F4219" s="8" t="s">
        <v>2304</v>
      </c>
      <c r="G4219" s="51" t="s">
        <v>19294</v>
      </c>
      <c r="H4219" s="8" t="s">
        <v>26656</v>
      </c>
      <c r="I4219" s="8" t="s">
        <v>10346</v>
      </c>
      <c r="J4219" s="10">
        <v>3.77</v>
      </c>
      <c r="K4219" s="8" t="s">
        <v>26657</v>
      </c>
      <c r="L4219" s="8"/>
      <c r="M4219" s="8"/>
      <c r="N4219" s="51" t="s">
        <v>26684</v>
      </c>
      <c r="O4219" s="57" t="s">
        <v>52</v>
      </c>
      <c r="P4219" s="51"/>
      <c r="Q4219" s="51"/>
      <c r="R4219" s="57" t="s">
        <v>5730</v>
      </c>
      <c r="S4219" s="57" t="s">
        <v>26685</v>
      </c>
      <c r="T4219" s="11" t="str">
        <f t="shared" si="2"/>
        <v>Abby Norwillo</v>
      </c>
      <c r="U4219" s="57" t="s">
        <v>247</v>
      </c>
      <c r="V4219" s="51" t="s">
        <v>26686</v>
      </c>
      <c r="W4219" s="51"/>
      <c r="X4219" s="51" t="s">
        <v>26661</v>
      </c>
      <c r="Y4219" s="51" t="s">
        <v>60</v>
      </c>
      <c r="Z4219" s="56" t="s">
        <v>26662</v>
      </c>
      <c r="AA4219" s="51" t="s">
        <v>60</v>
      </c>
      <c r="AB4219" s="56" t="s">
        <v>26663</v>
      </c>
      <c r="AC4219" s="51" t="s">
        <v>60</v>
      </c>
      <c r="AD4219" s="56" t="s">
        <v>26678</v>
      </c>
      <c r="AE4219" s="51" t="s">
        <v>26664</v>
      </c>
      <c r="AF4219" s="8" t="s">
        <v>26665</v>
      </c>
      <c r="AG4219" s="8" t="s">
        <v>9336</v>
      </c>
      <c r="AH4219" s="8" t="s">
        <v>26679</v>
      </c>
      <c r="AI4219" s="8" t="s">
        <v>18832</v>
      </c>
      <c r="AJ4219" s="8"/>
      <c r="AK4219" s="8" t="s">
        <v>26666</v>
      </c>
      <c r="AL4219" s="8" t="s">
        <v>8160</v>
      </c>
      <c r="AM4219" s="8" t="s">
        <v>26667</v>
      </c>
      <c r="AN4219" s="8" t="s">
        <v>16695</v>
      </c>
      <c r="AO4219" s="8" t="s">
        <v>26680</v>
      </c>
      <c r="AP4219" s="29" t="s">
        <v>26665</v>
      </c>
      <c r="AQ4219" s="11">
        <v>2082.0</v>
      </c>
    </row>
    <row r="4220">
      <c r="A4220" s="8" t="str">
        <f t="shared" si="1"/>
        <v>Matthew Nelson</v>
      </c>
      <c r="B4220" s="8" t="s">
        <v>26654</v>
      </c>
      <c r="C4220" s="51" t="s">
        <v>23792</v>
      </c>
      <c r="D4220" s="2" t="s">
        <v>9324</v>
      </c>
      <c r="E4220" s="8" t="s">
        <v>26655</v>
      </c>
      <c r="F4220" s="8" t="s">
        <v>2304</v>
      </c>
      <c r="G4220" s="51" t="s">
        <v>19294</v>
      </c>
      <c r="H4220" s="8" t="s">
        <v>26656</v>
      </c>
      <c r="I4220" s="8" t="s">
        <v>10346</v>
      </c>
      <c r="J4220" s="10">
        <v>3.77</v>
      </c>
      <c r="K4220" s="8" t="s">
        <v>26657</v>
      </c>
      <c r="L4220" s="8"/>
      <c r="M4220" s="8"/>
      <c r="N4220" s="51" t="s">
        <v>26687</v>
      </c>
      <c r="O4220" s="57" t="s">
        <v>52</v>
      </c>
      <c r="P4220" s="51"/>
      <c r="Q4220" s="51"/>
      <c r="R4220" s="57" t="s">
        <v>806</v>
      </c>
      <c r="S4220" s="57" t="s">
        <v>1624</v>
      </c>
      <c r="T4220" s="11" t="str">
        <f t="shared" si="2"/>
        <v>Matthew Nelson</v>
      </c>
      <c r="U4220" s="57" t="s">
        <v>386</v>
      </c>
      <c r="V4220" s="51" t="s">
        <v>26688</v>
      </c>
      <c r="W4220" s="51"/>
      <c r="X4220" s="51" t="s">
        <v>26661</v>
      </c>
      <c r="Y4220" s="51" t="s">
        <v>60</v>
      </c>
      <c r="Z4220" s="56" t="s">
        <v>26662</v>
      </c>
      <c r="AA4220" s="51" t="s">
        <v>60</v>
      </c>
      <c r="AB4220" s="56" t="s">
        <v>26663</v>
      </c>
      <c r="AC4220" s="51" t="s">
        <v>60</v>
      </c>
      <c r="AD4220" s="56" t="s">
        <v>26678</v>
      </c>
      <c r="AE4220" s="51" t="s">
        <v>26664</v>
      </c>
      <c r="AF4220" s="8" t="s">
        <v>26665</v>
      </c>
      <c r="AG4220" s="8" t="s">
        <v>9336</v>
      </c>
      <c r="AH4220" s="8" t="s">
        <v>26679</v>
      </c>
      <c r="AI4220" s="8" t="s">
        <v>18832</v>
      </c>
      <c r="AJ4220" s="8"/>
      <c r="AK4220" s="8" t="s">
        <v>26666</v>
      </c>
      <c r="AL4220" s="8" t="s">
        <v>8160</v>
      </c>
      <c r="AM4220" s="8" t="s">
        <v>26667</v>
      </c>
      <c r="AN4220" s="8" t="s">
        <v>16695</v>
      </c>
      <c r="AO4220" s="8" t="s">
        <v>26680</v>
      </c>
      <c r="AP4220" s="29" t="s">
        <v>26665</v>
      </c>
      <c r="AQ4220" s="11">
        <v>2082.0</v>
      </c>
    </row>
    <row r="4221">
      <c r="A4221" s="8" t="str">
        <f t="shared" si="1"/>
        <v>Megan Borton</v>
      </c>
      <c r="B4221" s="51" t="s">
        <v>26654</v>
      </c>
      <c r="C4221" s="51" t="s">
        <v>23792</v>
      </c>
      <c r="D4221" s="2" t="s">
        <v>9324</v>
      </c>
      <c r="E4221" s="8" t="s">
        <v>26655</v>
      </c>
      <c r="F4221" s="8" t="s">
        <v>2304</v>
      </c>
      <c r="G4221" s="51" t="s">
        <v>19294</v>
      </c>
      <c r="H4221" s="8" t="s">
        <v>26656</v>
      </c>
      <c r="I4221" s="8" t="s">
        <v>10346</v>
      </c>
      <c r="J4221" s="10">
        <v>3.77</v>
      </c>
      <c r="K4221" s="8" t="s">
        <v>26657</v>
      </c>
      <c r="L4221" s="8"/>
      <c r="M4221" s="8"/>
      <c r="N4221" s="51" t="s">
        <v>26689</v>
      </c>
      <c r="O4221" s="51" t="s">
        <v>52</v>
      </c>
      <c r="P4221" s="51"/>
      <c r="Q4221" s="51"/>
      <c r="R4221" s="51" t="s">
        <v>2190</v>
      </c>
      <c r="S4221" s="51" t="s">
        <v>26690</v>
      </c>
      <c r="T4221" s="11" t="str">
        <f t="shared" si="2"/>
        <v>Megan Borton</v>
      </c>
      <c r="U4221" s="51" t="s">
        <v>106</v>
      </c>
      <c r="V4221" s="51" t="s">
        <v>26691</v>
      </c>
      <c r="W4221" s="51"/>
      <c r="X4221" s="51" t="s">
        <v>26661</v>
      </c>
      <c r="Y4221" s="51" t="s">
        <v>60</v>
      </c>
      <c r="Z4221" s="56" t="s">
        <v>26662</v>
      </c>
      <c r="AA4221" s="51" t="s">
        <v>60</v>
      </c>
      <c r="AB4221" s="56" t="s">
        <v>26663</v>
      </c>
      <c r="AC4221" s="51" t="s">
        <v>60</v>
      </c>
      <c r="AD4221" s="51" t="s">
        <v>60</v>
      </c>
      <c r="AE4221" s="51" t="s">
        <v>26664</v>
      </c>
      <c r="AF4221" s="8" t="s">
        <v>26665</v>
      </c>
      <c r="AG4221" s="8" t="s">
        <v>9336</v>
      </c>
      <c r="AH4221" s="8" t="s">
        <v>26679</v>
      </c>
      <c r="AI4221" s="8" t="s">
        <v>18832</v>
      </c>
      <c r="AJ4221" s="8"/>
      <c r="AK4221" s="8" t="s">
        <v>26666</v>
      </c>
      <c r="AL4221" s="8" t="s">
        <v>8160</v>
      </c>
      <c r="AM4221" s="8" t="s">
        <v>26667</v>
      </c>
      <c r="AN4221" s="8" t="s">
        <v>16695</v>
      </c>
      <c r="AO4221" s="8" t="s">
        <v>26668</v>
      </c>
      <c r="AP4221" s="29" t="s">
        <v>26665</v>
      </c>
      <c r="AQ4221" s="11">
        <v>2082.0</v>
      </c>
    </row>
    <row r="4222">
      <c r="A4222" s="8" t="str">
        <f t="shared" si="1"/>
        <v>Kevin Walters</v>
      </c>
      <c r="B4222" s="8" t="s">
        <v>26654</v>
      </c>
      <c r="C4222" s="51" t="s">
        <v>23792</v>
      </c>
      <c r="D4222" s="2" t="s">
        <v>9324</v>
      </c>
      <c r="E4222" s="51" t="s">
        <v>26655</v>
      </c>
      <c r="F4222" s="51" t="s">
        <v>2304</v>
      </c>
      <c r="G4222" s="51" t="s">
        <v>19294</v>
      </c>
      <c r="H4222" s="51" t="s">
        <v>26656</v>
      </c>
      <c r="I4222" s="59" t="s">
        <v>10346</v>
      </c>
      <c r="J4222" s="60">
        <v>3.77</v>
      </c>
      <c r="K4222" s="51" t="s">
        <v>26657</v>
      </c>
      <c r="L4222" s="51"/>
      <c r="M4222" s="51"/>
      <c r="N4222" s="51" t="s">
        <v>26692</v>
      </c>
      <c r="O4222" s="51" t="s">
        <v>52</v>
      </c>
      <c r="P4222" s="51"/>
      <c r="Q4222" s="51"/>
      <c r="R4222" s="51" t="s">
        <v>208</v>
      </c>
      <c r="S4222" s="51" t="s">
        <v>25373</v>
      </c>
      <c r="T4222" s="11" t="str">
        <f t="shared" si="2"/>
        <v>Kevin Walters</v>
      </c>
      <c r="U4222" s="51" t="s">
        <v>80</v>
      </c>
      <c r="V4222" s="51"/>
      <c r="W4222" s="51"/>
      <c r="X4222" s="51" t="s">
        <v>26661</v>
      </c>
      <c r="Y4222" s="51" t="s">
        <v>60</v>
      </c>
      <c r="Z4222" s="56" t="s">
        <v>26662</v>
      </c>
      <c r="AA4222" s="51" t="s">
        <v>60</v>
      </c>
      <c r="AB4222" s="56" t="s">
        <v>26663</v>
      </c>
      <c r="AC4222" s="51" t="s">
        <v>60</v>
      </c>
      <c r="AD4222" s="56" t="s">
        <v>26683</v>
      </c>
      <c r="AE4222" s="51" t="s">
        <v>26664</v>
      </c>
      <c r="AF4222" s="51" t="s">
        <v>26665</v>
      </c>
      <c r="AG4222" s="51" t="s">
        <v>9336</v>
      </c>
      <c r="AH4222" s="51" t="s">
        <v>26679</v>
      </c>
      <c r="AI4222" s="59" t="s">
        <v>18832</v>
      </c>
      <c r="AJ4222" s="51"/>
      <c r="AK4222" s="59" t="s">
        <v>26666</v>
      </c>
      <c r="AL4222" s="59" t="s">
        <v>8160</v>
      </c>
      <c r="AM4222" s="59" t="s">
        <v>26667</v>
      </c>
      <c r="AN4222" s="59" t="s">
        <v>16695</v>
      </c>
      <c r="AO4222" s="59" t="s">
        <v>26680</v>
      </c>
      <c r="AP4222" s="67" t="s">
        <v>26665</v>
      </c>
      <c r="AQ4222" s="68">
        <v>2082.0</v>
      </c>
    </row>
    <row r="4223">
      <c r="A4223" s="8" t="str">
        <f t="shared" si="1"/>
        <v>Melissa Baughman</v>
      </c>
      <c r="B4223" s="51" t="s">
        <v>26693</v>
      </c>
      <c r="C4223" s="51" t="s">
        <v>19986</v>
      </c>
      <c r="D4223" s="2" t="s">
        <v>9324</v>
      </c>
      <c r="E4223" s="8" t="s">
        <v>3549</v>
      </c>
      <c r="F4223" s="8" t="s">
        <v>2304</v>
      </c>
      <c r="G4223" s="51" t="s">
        <v>19294</v>
      </c>
      <c r="H4223" s="8" t="s">
        <v>26694</v>
      </c>
      <c r="I4223" s="8" t="s">
        <v>49</v>
      </c>
      <c r="J4223" s="10">
        <v>3.1</v>
      </c>
      <c r="K4223" s="8" t="s">
        <v>26695</v>
      </c>
      <c r="L4223" s="8"/>
      <c r="M4223" s="8"/>
      <c r="N4223" s="51" t="s">
        <v>26696</v>
      </c>
      <c r="O4223" s="51" t="s">
        <v>52</v>
      </c>
      <c r="P4223" s="51"/>
      <c r="Q4223" s="51"/>
      <c r="R4223" s="51" t="s">
        <v>14916</v>
      </c>
      <c r="S4223" s="51" t="s">
        <v>26697</v>
      </c>
      <c r="T4223" s="11" t="str">
        <f t="shared" si="2"/>
        <v>Melissa Baughman</v>
      </c>
      <c r="U4223" s="51" t="s">
        <v>311</v>
      </c>
      <c r="V4223" s="51" t="s">
        <v>26698</v>
      </c>
      <c r="W4223" s="51" t="s">
        <v>26699</v>
      </c>
      <c r="X4223" s="94" t="s">
        <v>26700</v>
      </c>
      <c r="Y4223" s="51" t="s">
        <v>60</v>
      </c>
      <c r="Z4223" s="51" t="s">
        <v>60</v>
      </c>
      <c r="AA4223" s="51" t="s">
        <v>60</v>
      </c>
      <c r="AB4223" s="51" t="s">
        <v>60</v>
      </c>
      <c r="AC4223" s="51" t="s">
        <v>60</v>
      </c>
      <c r="AD4223" s="51" t="s">
        <v>60</v>
      </c>
      <c r="AE4223" s="51" t="s">
        <v>26701</v>
      </c>
      <c r="AF4223" s="8" t="s">
        <v>26702</v>
      </c>
      <c r="AG4223" s="8" t="s">
        <v>9336</v>
      </c>
      <c r="AH4223" s="8" t="s">
        <v>134</v>
      </c>
      <c r="AI4223" s="8" t="s">
        <v>233</v>
      </c>
      <c r="AJ4223" s="8"/>
      <c r="AK4223" s="8" t="s">
        <v>9124</v>
      </c>
      <c r="AL4223" s="8" t="s">
        <v>2151</v>
      </c>
      <c r="AM4223" s="8" t="s">
        <v>26703</v>
      </c>
      <c r="AN4223" s="8" t="s">
        <v>26704</v>
      </c>
      <c r="AO4223" s="8" t="s">
        <v>26705</v>
      </c>
      <c r="AP4223" s="29" t="s">
        <v>26702</v>
      </c>
      <c r="AQ4223" s="11">
        <v>1472.0</v>
      </c>
    </row>
    <row r="4224">
      <c r="A4224" s="8" t="str">
        <f t="shared" si="1"/>
        <v>Jon Bird</v>
      </c>
      <c r="B4224" s="51" t="s">
        <v>26693</v>
      </c>
      <c r="C4224" s="51" t="s">
        <v>19986</v>
      </c>
      <c r="D4224" s="2" t="s">
        <v>9324</v>
      </c>
      <c r="E4224" s="8" t="s">
        <v>3549</v>
      </c>
      <c r="F4224" s="8" t="s">
        <v>2304</v>
      </c>
      <c r="G4224" s="51" t="s">
        <v>19294</v>
      </c>
      <c r="H4224" s="8" t="s">
        <v>26694</v>
      </c>
      <c r="I4224" s="8" t="s">
        <v>49</v>
      </c>
      <c r="J4224" s="10">
        <v>3.1</v>
      </c>
      <c r="K4224" s="8" t="s">
        <v>26695</v>
      </c>
      <c r="L4224" s="8"/>
      <c r="M4224" s="8"/>
      <c r="N4224" s="51" t="s">
        <v>26706</v>
      </c>
      <c r="O4224" s="51" t="s">
        <v>52</v>
      </c>
      <c r="P4224" s="51"/>
      <c r="Q4224" s="51"/>
      <c r="R4224" s="51" t="s">
        <v>5605</v>
      </c>
      <c r="S4224" s="51" t="s">
        <v>26707</v>
      </c>
      <c r="T4224" s="11" t="str">
        <f t="shared" si="2"/>
        <v>Jon Bird</v>
      </c>
      <c r="U4224" s="51" t="s">
        <v>160</v>
      </c>
      <c r="V4224" s="51"/>
      <c r="W4224" s="51" t="s">
        <v>26708</v>
      </c>
      <c r="X4224" s="94" t="s">
        <v>26700</v>
      </c>
      <c r="Y4224" s="56" t="s">
        <v>26709</v>
      </c>
      <c r="Z4224" s="51" t="s">
        <v>60</v>
      </c>
      <c r="AA4224" s="51" t="s">
        <v>60</v>
      </c>
      <c r="AB4224" s="51" t="s">
        <v>60</v>
      </c>
      <c r="AC4224" s="51" t="s">
        <v>60</v>
      </c>
      <c r="AD4224" s="51" t="s">
        <v>60</v>
      </c>
      <c r="AE4224" s="51" t="s">
        <v>26701</v>
      </c>
      <c r="AF4224" s="8" t="s">
        <v>26702</v>
      </c>
      <c r="AG4224" s="8" t="s">
        <v>9336</v>
      </c>
      <c r="AH4224" s="8" t="s">
        <v>26710</v>
      </c>
      <c r="AI4224" s="8" t="s">
        <v>233</v>
      </c>
      <c r="AJ4224" s="8"/>
      <c r="AK4224" s="8" t="s">
        <v>9124</v>
      </c>
      <c r="AL4224" s="8" t="s">
        <v>2151</v>
      </c>
      <c r="AM4224" s="8" t="s">
        <v>26703</v>
      </c>
      <c r="AN4224" s="8" t="s">
        <v>26704</v>
      </c>
      <c r="AO4224" s="8" t="s">
        <v>26705</v>
      </c>
      <c r="AP4224" s="29" t="s">
        <v>26702</v>
      </c>
      <c r="AQ4224" s="11">
        <v>1472.0</v>
      </c>
    </row>
    <row r="4225">
      <c r="A4225" s="8" t="str">
        <f t="shared" si="1"/>
        <v>Noelle Daudt</v>
      </c>
      <c r="B4225" s="8" t="s">
        <v>26693</v>
      </c>
      <c r="C4225" s="51" t="s">
        <v>19986</v>
      </c>
      <c r="D4225" s="67" t="s">
        <v>9324</v>
      </c>
      <c r="E4225" s="51" t="s">
        <v>3549</v>
      </c>
      <c r="F4225" s="51" t="s">
        <v>2304</v>
      </c>
      <c r="G4225" s="51" t="s">
        <v>19294</v>
      </c>
      <c r="H4225" s="51" t="s">
        <v>26694</v>
      </c>
      <c r="I4225" s="59" t="s">
        <v>49</v>
      </c>
      <c r="J4225" s="60">
        <v>3.1</v>
      </c>
      <c r="K4225" s="51" t="s">
        <v>26695</v>
      </c>
      <c r="L4225" s="51"/>
      <c r="M4225" s="51"/>
      <c r="N4225" s="51" t="s">
        <v>26711</v>
      </c>
      <c r="O4225" s="51" t="s">
        <v>52</v>
      </c>
      <c r="P4225" s="51"/>
      <c r="Q4225" s="51"/>
      <c r="R4225" s="51" t="s">
        <v>26712</v>
      </c>
      <c r="S4225" s="51" t="s">
        <v>26713</v>
      </c>
      <c r="T4225" s="11" t="str">
        <f t="shared" si="2"/>
        <v>Noelle Daudt</v>
      </c>
      <c r="U4225" s="51" t="s">
        <v>247</v>
      </c>
      <c r="V4225" s="51"/>
      <c r="W4225" s="51"/>
      <c r="X4225" s="51" t="s">
        <v>26700</v>
      </c>
      <c r="Y4225" s="51" t="s">
        <v>60</v>
      </c>
      <c r="Z4225" s="56" t="s">
        <v>26714</v>
      </c>
      <c r="AA4225" s="51" t="s">
        <v>60</v>
      </c>
      <c r="AB4225" s="51" t="s">
        <v>60</v>
      </c>
      <c r="AC4225" s="51" t="s">
        <v>60</v>
      </c>
      <c r="AD4225" s="56" t="s">
        <v>26715</v>
      </c>
      <c r="AE4225" s="51" t="s">
        <v>26701</v>
      </c>
      <c r="AF4225" s="51" t="s">
        <v>26702</v>
      </c>
      <c r="AG4225" s="51" t="s">
        <v>9336</v>
      </c>
      <c r="AH4225" s="51" t="s">
        <v>134</v>
      </c>
      <c r="AI4225" s="59" t="s">
        <v>18832</v>
      </c>
      <c r="AJ4225" s="51"/>
      <c r="AK4225" s="59" t="s">
        <v>9124</v>
      </c>
      <c r="AL4225" s="59" t="s">
        <v>2151</v>
      </c>
      <c r="AM4225" s="59" t="s">
        <v>26703</v>
      </c>
      <c r="AN4225" s="59" t="s">
        <v>26704</v>
      </c>
      <c r="AO4225" s="59" t="s">
        <v>26716</v>
      </c>
      <c r="AP4225" s="29" t="s">
        <v>26702</v>
      </c>
      <c r="AQ4225" s="68">
        <v>1472.0</v>
      </c>
    </row>
    <row r="4226">
      <c r="A4226" s="8" t="str">
        <f t="shared" si="1"/>
        <v>Isabelle Warren</v>
      </c>
      <c r="B4226" s="8" t="s">
        <v>26693</v>
      </c>
      <c r="C4226" s="51" t="s">
        <v>19986</v>
      </c>
      <c r="D4226" s="67" t="s">
        <v>9324</v>
      </c>
      <c r="E4226" s="51" t="s">
        <v>3549</v>
      </c>
      <c r="F4226" s="51" t="s">
        <v>2304</v>
      </c>
      <c r="G4226" s="51" t="s">
        <v>19294</v>
      </c>
      <c r="H4226" s="51" t="s">
        <v>26694</v>
      </c>
      <c r="I4226" s="59" t="s">
        <v>49</v>
      </c>
      <c r="J4226" s="60">
        <v>3.1</v>
      </c>
      <c r="K4226" s="51" t="s">
        <v>26695</v>
      </c>
      <c r="L4226" s="51"/>
      <c r="M4226" s="51"/>
      <c r="N4226" s="51" t="s">
        <v>26717</v>
      </c>
      <c r="O4226" s="51" t="s">
        <v>52</v>
      </c>
      <c r="P4226" s="51"/>
      <c r="Q4226" s="51"/>
      <c r="R4226" s="51" t="s">
        <v>25305</v>
      </c>
      <c r="S4226" s="51" t="s">
        <v>3853</v>
      </c>
      <c r="T4226" s="11" t="str">
        <f t="shared" si="2"/>
        <v>Isabelle Warren</v>
      </c>
      <c r="U4226" s="51" t="s">
        <v>13416</v>
      </c>
      <c r="V4226" s="51"/>
      <c r="W4226" s="51"/>
      <c r="X4226" s="51" t="s">
        <v>26700</v>
      </c>
      <c r="Y4226" s="51" t="s">
        <v>60</v>
      </c>
      <c r="Z4226" s="56" t="s">
        <v>26714</v>
      </c>
      <c r="AA4226" s="51" t="s">
        <v>60</v>
      </c>
      <c r="AB4226" s="51" t="s">
        <v>60</v>
      </c>
      <c r="AC4226" s="51" t="s">
        <v>60</v>
      </c>
      <c r="AD4226" s="56" t="s">
        <v>26715</v>
      </c>
      <c r="AE4226" s="51" t="s">
        <v>26701</v>
      </c>
      <c r="AF4226" s="51" t="s">
        <v>26702</v>
      </c>
      <c r="AG4226" s="51" t="s">
        <v>9336</v>
      </c>
      <c r="AH4226" s="51" t="s">
        <v>134</v>
      </c>
      <c r="AI4226" s="59" t="s">
        <v>18832</v>
      </c>
      <c r="AJ4226" s="51"/>
      <c r="AK4226" s="59" t="s">
        <v>9124</v>
      </c>
      <c r="AL4226" s="59" t="s">
        <v>2151</v>
      </c>
      <c r="AM4226" s="59" t="s">
        <v>26703</v>
      </c>
      <c r="AN4226" s="59" t="s">
        <v>26704</v>
      </c>
      <c r="AO4226" s="59" t="s">
        <v>26716</v>
      </c>
      <c r="AP4226" s="29" t="s">
        <v>26702</v>
      </c>
      <c r="AQ4226" s="68">
        <v>1472.0</v>
      </c>
    </row>
    <row r="4227">
      <c r="A4227" s="8" t="str">
        <f t="shared" si="1"/>
        <v>Phil Horning</v>
      </c>
      <c r="B4227" s="8" t="s">
        <v>26693</v>
      </c>
      <c r="C4227" s="51" t="s">
        <v>19986</v>
      </c>
      <c r="D4227" s="67" t="s">
        <v>9324</v>
      </c>
      <c r="E4227" s="51" t="s">
        <v>3549</v>
      </c>
      <c r="F4227" s="51" t="s">
        <v>2304</v>
      </c>
      <c r="G4227" s="51" t="s">
        <v>19294</v>
      </c>
      <c r="H4227" s="51" t="s">
        <v>26694</v>
      </c>
      <c r="I4227" s="59" t="s">
        <v>49</v>
      </c>
      <c r="J4227" s="60">
        <v>3.1</v>
      </c>
      <c r="K4227" s="51" t="s">
        <v>26695</v>
      </c>
      <c r="L4227" s="51"/>
      <c r="M4227" s="51"/>
      <c r="N4227" s="51" t="s">
        <v>26718</v>
      </c>
      <c r="O4227" s="51" t="s">
        <v>52</v>
      </c>
      <c r="P4227" s="51"/>
      <c r="Q4227" s="51"/>
      <c r="R4227" s="51" t="s">
        <v>5432</v>
      </c>
      <c r="S4227" s="51" t="s">
        <v>26719</v>
      </c>
      <c r="T4227" s="11" t="str">
        <f t="shared" si="2"/>
        <v>Phil Horning</v>
      </c>
      <c r="U4227" s="51" t="s">
        <v>689</v>
      </c>
      <c r="V4227" s="51"/>
      <c r="W4227" s="51"/>
      <c r="X4227" s="51" t="s">
        <v>26700</v>
      </c>
      <c r="Y4227" s="51" t="s">
        <v>60</v>
      </c>
      <c r="Z4227" s="56" t="s">
        <v>26714</v>
      </c>
      <c r="AA4227" s="51" t="s">
        <v>60</v>
      </c>
      <c r="AB4227" s="51" t="s">
        <v>60</v>
      </c>
      <c r="AC4227" s="51" t="s">
        <v>60</v>
      </c>
      <c r="AD4227" s="56" t="s">
        <v>26715</v>
      </c>
      <c r="AE4227" s="51" t="s">
        <v>26701</v>
      </c>
      <c r="AF4227" s="51" t="s">
        <v>26702</v>
      </c>
      <c r="AG4227" s="51" t="s">
        <v>9336</v>
      </c>
      <c r="AH4227" s="51" t="s">
        <v>134</v>
      </c>
      <c r="AI4227" s="59" t="s">
        <v>18832</v>
      </c>
      <c r="AJ4227" s="51"/>
      <c r="AK4227" s="59" t="s">
        <v>9124</v>
      </c>
      <c r="AL4227" s="59" t="s">
        <v>2151</v>
      </c>
      <c r="AM4227" s="59" t="s">
        <v>26703</v>
      </c>
      <c r="AN4227" s="59" t="s">
        <v>26704</v>
      </c>
      <c r="AO4227" s="59" t="s">
        <v>26716</v>
      </c>
      <c r="AP4227" s="29" t="s">
        <v>26702</v>
      </c>
      <c r="AQ4227" s="68">
        <v>1472.0</v>
      </c>
    </row>
    <row r="4228">
      <c r="A4228" s="8" t="str">
        <f t="shared" si="1"/>
        <v>Silas Eckenroad</v>
      </c>
      <c r="B4228" s="8" t="s">
        <v>26693</v>
      </c>
      <c r="C4228" s="51" t="s">
        <v>19986</v>
      </c>
      <c r="D4228" s="67" t="s">
        <v>9324</v>
      </c>
      <c r="E4228" s="51" t="s">
        <v>3549</v>
      </c>
      <c r="F4228" s="51" t="s">
        <v>2304</v>
      </c>
      <c r="G4228" s="51" t="s">
        <v>19294</v>
      </c>
      <c r="H4228" s="51" t="s">
        <v>26694</v>
      </c>
      <c r="I4228" s="59" t="s">
        <v>49</v>
      </c>
      <c r="J4228" s="60">
        <v>3.1</v>
      </c>
      <c r="K4228" s="51" t="s">
        <v>26695</v>
      </c>
      <c r="L4228" s="51"/>
      <c r="M4228" s="51"/>
      <c r="N4228" s="51" t="s">
        <v>26720</v>
      </c>
      <c r="O4228" s="51" t="s">
        <v>52</v>
      </c>
      <c r="P4228" s="51"/>
      <c r="Q4228" s="51"/>
      <c r="R4228" s="51" t="s">
        <v>14970</v>
      </c>
      <c r="S4228" s="51" t="s">
        <v>26721</v>
      </c>
      <c r="T4228" s="11" t="str">
        <f t="shared" si="2"/>
        <v>Silas Eckenroad</v>
      </c>
      <c r="U4228" s="51" t="s">
        <v>106</v>
      </c>
      <c r="V4228" s="51"/>
      <c r="W4228" s="51"/>
      <c r="X4228" s="51" t="s">
        <v>26700</v>
      </c>
      <c r="Y4228" s="51" t="s">
        <v>60</v>
      </c>
      <c r="Z4228" s="56" t="s">
        <v>26714</v>
      </c>
      <c r="AA4228" s="51" t="s">
        <v>60</v>
      </c>
      <c r="AB4228" s="51" t="s">
        <v>60</v>
      </c>
      <c r="AC4228" s="51" t="s">
        <v>60</v>
      </c>
      <c r="AD4228" s="56" t="s">
        <v>26715</v>
      </c>
      <c r="AE4228" s="51" t="s">
        <v>26701</v>
      </c>
      <c r="AF4228" s="51" t="s">
        <v>26702</v>
      </c>
      <c r="AG4228" s="51" t="s">
        <v>9336</v>
      </c>
      <c r="AH4228" s="51" t="s">
        <v>134</v>
      </c>
      <c r="AI4228" s="59" t="s">
        <v>18832</v>
      </c>
      <c r="AJ4228" s="51"/>
      <c r="AK4228" s="59" t="s">
        <v>9124</v>
      </c>
      <c r="AL4228" s="59" t="s">
        <v>2151</v>
      </c>
      <c r="AM4228" s="59" t="s">
        <v>26703</v>
      </c>
      <c r="AN4228" s="59" t="s">
        <v>26704</v>
      </c>
      <c r="AO4228" s="59" t="s">
        <v>26716</v>
      </c>
      <c r="AP4228" s="29" t="s">
        <v>26702</v>
      </c>
      <c r="AQ4228" s="68">
        <v>1472.0</v>
      </c>
    </row>
    <row r="4229">
      <c r="A4229" s="8" t="str">
        <f t="shared" si="1"/>
        <v>Dave Sanfilippo</v>
      </c>
      <c r="B4229" s="8" t="s">
        <v>26722</v>
      </c>
      <c r="C4229" s="51" t="s">
        <v>21856</v>
      </c>
      <c r="D4229" s="2" t="s">
        <v>9324</v>
      </c>
      <c r="E4229" s="8" t="s">
        <v>26723</v>
      </c>
      <c r="F4229" s="8" t="s">
        <v>2304</v>
      </c>
      <c r="G4229" s="51" t="s">
        <v>19294</v>
      </c>
      <c r="H4229" s="8" t="s">
        <v>26724</v>
      </c>
      <c r="I4229" s="8" t="s">
        <v>2373</v>
      </c>
      <c r="J4229" s="10">
        <v>3.7</v>
      </c>
      <c r="K4229" s="8" t="s">
        <v>26725</v>
      </c>
      <c r="L4229" s="8"/>
      <c r="M4229" s="8"/>
      <c r="N4229" s="51" t="s">
        <v>26726</v>
      </c>
      <c r="O4229" s="57" t="s">
        <v>52</v>
      </c>
      <c r="P4229" s="51"/>
      <c r="Q4229" s="51"/>
      <c r="R4229" s="57" t="s">
        <v>3381</v>
      </c>
      <c r="S4229" s="57" t="s">
        <v>26727</v>
      </c>
      <c r="T4229" s="11" t="str">
        <f t="shared" si="2"/>
        <v>Dave Sanfilippo</v>
      </c>
      <c r="U4229" s="57" t="s">
        <v>1959</v>
      </c>
      <c r="V4229" s="51"/>
      <c r="W4229" s="51"/>
      <c r="X4229" s="51" t="s">
        <v>26728</v>
      </c>
      <c r="Y4229" s="51" t="s">
        <v>60</v>
      </c>
      <c r="Z4229" s="56" t="s">
        <v>26729</v>
      </c>
      <c r="AA4229" s="51" t="s">
        <v>60</v>
      </c>
      <c r="AB4229" s="56" t="s">
        <v>26730</v>
      </c>
      <c r="AC4229" s="51" t="s">
        <v>60</v>
      </c>
      <c r="AD4229" s="56" t="s">
        <v>26731</v>
      </c>
      <c r="AE4229" s="51" t="s">
        <v>26732</v>
      </c>
      <c r="AF4229" s="8" t="s">
        <v>26733</v>
      </c>
      <c r="AG4229" s="8" t="s">
        <v>9336</v>
      </c>
      <c r="AH4229" s="8" t="s">
        <v>4581</v>
      </c>
      <c r="AI4229" s="8" t="s">
        <v>18832</v>
      </c>
      <c r="AJ4229" s="8"/>
      <c r="AK4229" s="8" t="s">
        <v>1341</v>
      </c>
      <c r="AL4229" s="8" t="s">
        <v>2862</v>
      </c>
      <c r="AM4229" s="8" t="s">
        <v>421</v>
      </c>
      <c r="AN4229" s="8" t="s">
        <v>26734</v>
      </c>
      <c r="AO4229" s="8" t="s">
        <v>26735</v>
      </c>
      <c r="AP4229" s="29" t="s">
        <v>26733</v>
      </c>
      <c r="AQ4229" s="11">
        <v>1712.0</v>
      </c>
    </row>
    <row r="4230">
      <c r="A4230" s="8" t="str">
        <f t="shared" si="1"/>
        <v>Josh Otto</v>
      </c>
      <c r="B4230" s="51" t="s">
        <v>26722</v>
      </c>
      <c r="C4230" s="51" t="s">
        <v>21856</v>
      </c>
      <c r="D4230" s="2" t="s">
        <v>9324</v>
      </c>
      <c r="E4230" s="51" t="s">
        <v>26723</v>
      </c>
      <c r="F4230" s="51" t="s">
        <v>2304</v>
      </c>
      <c r="G4230" s="51" t="s">
        <v>19294</v>
      </c>
      <c r="H4230" s="51" t="s">
        <v>26724</v>
      </c>
      <c r="I4230" s="51" t="s">
        <v>2373</v>
      </c>
      <c r="J4230" s="66">
        <v>3.7</v>
      </c>
      <c r="K4230" s="51" t="s">
        <v>26725</v>
      </c>
      <c r="L4230" s="51" t="s">
        <v>86</v>
      </c>
      <c r="M4230" s="51" t="s">
        <v>86</v>
      </c>
      <c r="N4230" s="51" t="s">
        <v>26736</v>
      </c>
      <c r="O4230" s="51" t="s">
        <v>52</v>
      </c>
      <c r="P4230" s="51"/>
      <c r="Q4230" s="51"/>
      <c r="R4230" s="51" t="s">
        <v>268</v>
      </c>
      <c r="S4230" s="51" t="s">
        <v>26737</v>
      </c>
      <c r="T4230" s="11" t="str">
        <f t="shared" si="2"/>
        <v>Josh Otto</v>
      </c>
      <c r="U4230" s="51" t="s">
        <v>19869</v>
      </c>
      <c r="V4230" s="51" t="s">
        <v>86</v>
      </c>
      <c r="W4230" s="51" t="s">
        <v>86</v>
      </c>
      <c r="X4230" s="51" t="s">
        <v>26732</v>
      </c>
      <c r="Y4230" s="56" t="s">
        <v>26738</v>
      </c>
      <c r="Z4230" s="51" t="s">
        <v>60</v>
      </c>
      <c r="AA4230" s="56" t="s">
        <v>26739</v>
      </c>
      <c r="AB4230" s="56" t="s">
        <v>26740</v>
      </c>
      <c r="AC4230" s="56" t="s">
        <v>26741</v>
      </c>
      <c r="AD4230" s="56" t="s">
        <v>26731</v>
      </c>
      <c r="AE4230" s="51" t="s">
        <v>26732</v>
      </c>
      <c r="AF4230" s="51" t="s">
        <v>26733</v>
      </c>
      <c r="AG4230" s="51" t="s">
        <v>9336</v>
      </c>
      <c r="AH4230" s="51" t="s">
        <v>4581</v>
      </c>
      <c r="AI4230" s="51" t="s">
        <v>18832</v>
      </c>
      <c r="AJ4230" s="51" t="s">
        <v>86</v>
      </c>
      <c r="AK4230" s="51" t="s">
        <v>1341</v>
      </c>
      <c r="AL4230" s="51" t="s">
        <v>2862</v>
      </c>
      <c r="AM4230" s="51" t="s">
        <v>421</v>
      </c>
      <c r="AN4230" s="51" t="s">
        <v>26734</v>
      </c>
      <c r="AO4230" s="51" t="s">
        <v>24291</v>
      </c>
      <c r="AP4230" s="67" t="s">
        <v>26733</v>
      </c>
      <c r="AQ4230" s="68">
        <v>1712.0</v>
      </c>
    </row>
    <row r="4231">
      <c r="A4231" s="8" t="str">
        <f t="shared" si="1"/>
        <v>Melissa Byler</v>
      </c>
      <c r="B4231" s="51" t="s">
        <v>26722</v>
      </c>
      <c r="C4231" s="51" t="s">
        <v>21856</v>
      </c>
      <c r="D4231" s="2" t="s">
        <v>9324</v>
      </c>
      <c r="E4231" s="8" t="s">
        <v>26723</v>
      </c>
      <c r="F4231" s="8" t="s">
        <v>2304</v>
      </c>
      <c r="G4231" s="51" t="s">
        <v>19294</v>
      </c>
      <c r="H4231" s="8" t="s">
        <v>26724</v>
      </c>
      <c r="I4231" s="8" t="s">
        <v>2373</v>
      </c>
      <c r="J4231" s="10">
        <v>3.7</v>
      </c>
      <c r="K4231" s="8" t="s">
        <v>26725</v>
      </c>
      <c r="L4231" s="8"/>
      <c r="M4231" s="8"/>
      <c r="N4231" s="51" t="s">
        <v>26742</v>
      </c>
      <c r="O4231" s="51" t="s">
        <v>52</v>
      </c>
      <c r="P4231" s="51"/>
      <c r="Q4231" s="51"/>
      <c r="R4231" s="51" t="s">
        <v>14916</v>
      </c>
      <c r="S4231" s="51" t="s">
        <v>26743</v>
      </c>
      <c r="T4231" s="11" t="str">
        <f t="shared" si="2"/>
        <v>Melissa Byler</v>
      </c>
      <c r="U4231" s="51" t="s">
        <v>55</v>
      </c>
      <c r="V4231" s="51" t="s">
        <v>26744</v>
      </c>
      <c r="W4231" s="51" t="s">
        <v>26745</v>
      </c>
      <c r="X4231" s="94" t="s">
        <v>26728</v>
      </c>
      <c r="Y4231" s="51" t="s">
        <v>60</v>
      </c>
      <c r="Z4231" s="51" t="s">
        <v>60</v>
      </c>
      <c r="AA4231" s="51" t="s">
        <v>60</v>
      </c>
      <c r="AB4231" s="56" t="s">
        <v>26740</v>
      </c>
      <c r="AC4231" s="51" t="s">
        <v>60</v>
      </c>
      <c r="AD4231" s="51" t="s">
        <v>60</v>
      </c>
      <c r="AE4231" s="51" t="s">
        <v>26732</v>
      </c>
      <c r="AF4231" s="8" t="s">
        <v>26733</v>
      </c>
      <c r="AG4231" s="8" t="s">
        <v>9336</v>
      </c>
      <c r="AH4231" s="8" t="s">
        <v>4581</v>
      </c>
      <c r="AI4231" s="8" t="s">
        <v>233</v>
      </c>
      <c r="AJ4231" s="8"/>
      <c r="AK4231" s="8" t="s">
        <v>1341</v>
      </c>
      <c r="AL4231" s="8" t="s">
        <v>2862</v>
      </c>
      <c r="AM4231" s="8" t="s">
        <v>421</v>
      </c>
      <c r="AN4231" s="8" t="s">
        <v>26734</v>
      </c>
      <c r="AO4231" s="8" t="s">
        <v>24291</v>
      </c>
      <c r="AP4231" s="29" t="s">
        <v>26733</v>
      </c>
      <c r="AQ4231" s="11">
        <v>1712.0</v>
      </c>
    </row>
    <row r="4232">
      <c r="A4232" s="8" t="str">
        <f t="shared" si="1"/>
        <v>Sam Pence</v>
      </c>
      <c r="B4232" s="8" t="s">
        <v>26722</v>
      </c>
      <c r="C4232" s="51" t="s">
        <v>21856</v>
      </c>
      <c r="D4232" s="2" t="s">
        <v>9324</v>
      </c>
      <c r="E4232" s="8" t="s">
        <v>26723</v>
      </c>
      <c r="F4232" s="8" t="s">
        <v>2304</v>
      </c>
      <c r="G4232" s="51" t="s">
        <v>19294</v>
      </c>
      <c r="H4232" s="8" t="s">
        <v>26724</v>
      </c>
      <c r="I4232" s="8" t="s">
        <v>2373</v>
      </c>
      <c r="J4232" s="10">
        <v>3.7</v>
      </c>
      <c r="K4232" s="8" t="s">
        <v>26725</v>
      </c>
      <c r="L4232" s="8"/>
      <c r="M4232" s="8"/>
      <c r="N4232" s="51" t="s">
        <v>26746</v>
      </c>
      <c r="O4232" s="57" t="s">
        <v>52</v>
      </c>
      <c r="P4232" s="51"/>
      <c r="Q4232" s="51"/>
      <c r="R4232" s="57" t="s">
        <v>3236</v>
      </c>
      <c r="S4232" s="57" t="s">
        <v>14487</v>
      </c>
      <c r="T4232" s="11" t="str">
        <f t="shared" si="2"/>
        <v>Sam Pence</v>
      </c>
      <c r="U4232" s="57" t="s">
        <v>247</v>
      </c>
      <c r="V4232" s="51"/>
      <c r="W4232" s="51"/>
      <c r="X4232" s="51" t="s">
        <v>26728</v>
      </c>
      <c r="Y4232" s="51" t="s">
        <v>60</v>
      </c>
      <c r="Z4232" s="56" t="s">
        <v>26729</v>
      </c>
      <c r="AA4232" s="51" t="s">
        <v>60</v>
      </c>
      <c r="AB4232" s="56" t="s">
        <v>26730</v>
      </c>
      <c r="AC4232" s="56" t="s">
        <v>26731</v>
      </c>
      <c r="AD4232" s="51" t="s">
        <v>60</v>
      </c>
      <c r="AE4232" s="51" t="s">
        <v>26732</v>
      </c>
      <c r="AF4232" s="8" t="s">
        <v>26733</v>
      </c>
      <c r="AG4232" s="8" t="s">
        <v>9336</v>
      </c>
      <c r="AH4232" s="8" t="s">
        <v>4581</v>
      </c>
      <c r="AI4232" s="8" t="s">
        <v>18832</v>
      </c>
      <c r="AJ4232" s="8"/>
      <c r="AK4232" s="8" t="s">
        <v>1341</v>
      </c>
      <c r="AL4232" s="8" t="s">
        <v>2862</v>
      </c>
      <c r="AM4232" s="8" t="s">
        <v>421</v>
      </c>
      <c r="AN4232" s="8" t="s">
        <v>26734</v>
      </c>
      <c r="AO4232" s="8" t="s">
        <v>26735</v>
      </c>
      <c r="AP4232" s="29" t="s">
        <v>26733</v>
      </c>
      <c r="AQ4232" s="11">
        <v>1712.0</v>
      </c>
    </row>
    <row r="4233">
      <c r="A4233" s="8" t="str">
        <f t="shared" si="1"/>
        <v>Frank Gilbert</v>
      </c>
      <c r="B4233" s="51" t="s">
        <v>26722</v>
      </c>
      <c r="C4233" s="51" t="s">
        <v>21856</v>
      </c>
      <c r="D4233" s="2" t="s">
        <v>9324</v>
      </c>
      <c r="E4233" s="8" t="s">
        <v>26723</v>
      </c>
      <c r="F4233" s="8" t="s">
        <v>2304</v>
      </c>
      <c r="G4233" s="51" t="s">
        <v>19294</v>
      </c>
      <c r="H4233" s="8" t="s">
        <v>26724</v>
      </c>
      <c r="I4233" s="8" t="s">
        <v>2373</v>
      </c>
      <c r="J4233" s="10">
        <v>3.7</v>
      </c>
      <c r="K4233" s="8" t="s">
        <v>26725</v>
      </c>
      <c r="L4233" s="8"/>
      <c r="M4233" s="8"/>
      <c r="N4233" s="51" t="s">
        <v>26747</v>
      </c>
      <c r="O4233" s="51" t="s">
        <v>52</v>
      </c>
      <c r="P4233" s="51"/>
      <c r="Q4233" s="51"/>
      <c r="R4233" s="51" t="s">
        <v>16484</v>
      </c>
      <c r="S4233" s="51" t="s">
        <v>26748</v>
      </c>
      <c r="T4233" s="11" t="str">
        <f t="shared" si="2"/>
        <v>Frank Gilbert</v>
      </c>
      <c r="U4233" s="57" t="s">
        <v>26749</v>
      </c>
      <c r="V4233" s="51"/>
      <c r="W4233" s="51"/>
      <c r="X4233" s="94" t="s">
        <v>26728</v>
      </c>
      <c r="Y4233" s="51" t="s">
        <v>60</v>
      </c>
      <c r="Z4233" s="51" t="s">
        <v>60</v>
      </c>
      <c r="AA4233" s="51" t="s">
        <v>60</v>
      </c>
      <c r="AB4233" s="56" t="s">
        <v>26740</v>
      </c>
      <c r="AC4233" s="51" t="s">
        <v>60</v>
      </c>
      <c r="AD4233" s="51" t="s">
        <v>60</v>
      </c>
      <c r="AE4233" s="51" t="s">
        <v>26732</v>
      </c>
      <c r="AF4233" s="8" t="s">
        <v>26733</v>
      </c>
      <c r="AG4233" s="8" t="s">
        <v>9336</v>
      </c>
      <c r="AH4233" s="8" t="s">
        <v>4581</v>
      </c>
      <c r="AI4233" s="8" t="s">
        <v>233</v>
      </c>
      <c r="AJ4233" s="8"/>
      <c r="AK4233" s="8" t="s">
        <v>1341</v>
      </c>
      <c r="AL4233" s="8" t="s">
        <v>2862</v>
      </c>
      <c r="AM4233" s="8" t="s">
        <v>421</v>
      </c>
      <c r="AN4233" s="8" t="s">
        <v>26734</v>
      </c>
      <c r="AO4233" s="8" t="s">
        <v>24291</v>
      </c>
      <c r="AP4233" s="29" t="s">
        <v>26733</v>
      </c>
      <c r="AQ4233" s="11">
        <v>1712.0</v>
      </c>
    </row>
    <row r="4234">
      <c r="A4234" s="8" t="str">
        <f t="shared" si="1"/>
        <v>James O'Brien</v>
      </c>
      <c r="B4234" s="51" t="s">
        <v>26722</v>
      </c>
      <c r="C4234" s="51" t="s">
        <v>21856</v>
      </c>
      <c r="D4234" s="2" t="s">
        <v>9324</v>
      </c>
      <c r="E4234" s="8" t="s">
        <v>26723</v>
      </c>
      <c r="F4234" s="8" t="s">
        <v>2304</v>
      </c>
      <c r="G4234" s="51" t="s">
        <v>19294</v>
      </c>
      <c r="H4234" s="8" t="s">
        <v>26724</v>
      </c>
      <c r="I4234" s="8" t="s">
        <v>2373</v>
      </c>
      <c r="J4234" s="10">
        <v>3.7</v>
      </c>
      <c r="K4234" s="8" t="s">
        <v>26725</v>
      </c>
      <c r="L4234" s="8"/>
      <c r="M4234" s="8"/>
      <c r="N4234" s="51" t="s">
        <v>26750</v>
      </c>
      <c r="O4234" s="51" t="s">
        <v>52</v>
      </c>
      <c r="P4234" s="51"/>
      <c r="Q4234" s="51"/>
      <c r="R4234" s="51" t="s">
        <v>411</v>
      </c>
      <c r="S4234" s="51" t="s">
        <v>6243</v>
      </c>
      <c r="T4234" s="11" t="str">
        <f t="shared" si="2"/>
        <v>James O'Brien</v>
      </c>
      <c r="U4234" s="51" t="s">
        <v>106</v>
      </c>
      <c r="V4234" s="51" t="s">
        <v>26751</v>
      </c>
      <c r="W4234" s="51" t="s">
        <v>26752</v>
      </c>
      <c r="X4234" s="94" t="s">
        <v>26728</v>
      </c>
      <c r="Y4234" s="51" t="s">
        <v>60</v>
      </c>
      <c r="Z4234" s="51" t="s">
        <v>60</v>
      </c>
      <c r="AA4234" s="51" t="s">
        <v>60</v>
      </c>
      <c r="AB4234" s="56" t="s">
        <v>26740</v>
      </c>
      <c r="AC4234" s="51" t="s">
        <v>60</v>
      </c>
      <c r="AD4234" s="51" t="s">
        <v>60</v>
      </c>
      <c r="AE4234" s="51" t="s">
        <v>26732</v>
      </c>
      <c r="AF4234" s="8" t="s">
        <v>26733</v>
      </c>
      <c r="AG4234" s="8" t="s">
        <v>9336</v>
      </c>
      <c r="AH4234" s="8" t="s">
        <v>4581</v>
      </c>
      <c r="AI4234" s="8" t="s">
        <v>233</v>
      </c>
      <c r="AJ4234" s="8"/>
      <c r="AK4234" s="8" t="s">
        <v>1341</v>
      </c>
      <c r="AL4234" s="8" t="s">
        <v>2862</v>
      </c>
      <c r="AM4234" s="8" t="s">
        <v>421</v>
      </c>
      <c r="AN4234" s="8" t="s">
        <v>26734</v>
      </c>
      <c r="AO4234" s="8" t="s">
        <v>24291</v>
      </c>
      <c r="AP4234" s="29" t="s">
        <v>26733</v>
      </c>
      <c r="AQ4234" s="11">
        <v>1712.0</v>
      </c>
    </row>
    <row r="4235">
      <c r="A4235" s="8" t="str">
        <f t="shared" si="1"/>
        <v>Cameron Stinchfield</v>
      </c>
      <c r="B4235" s="51" t="s">
        <v>26753</v>
      </c>
      <c r="C4235" s="51" t="s">
        <v>23752</v>
      </c>
      <c r="D4235" s="2" t="s">
        <v>9324</v>
      </c>
      <c r="E4235" s="8" t="s">
        <v>26754</v>
      </c>
      <c r="F4235" s="8" t="s">
        <v>2304</v>
      </c>
      <c r="G4235" s="51" t="s">
        <v>19294</v>
      </c>
      <c r="H4235" s="8" t="s">
        <v>26755</v>
      </c>
      <c r="I4235" s="8" t="s">
        <v>1330</v>
      </c>
      <c r="J4235" s="10">
        <v>3.42</v>
      </c>
      <c r="K4235" s="8" t="s">
        <v>26756</v>
      </c>
      <c r="L4235" s="8"/>
      <c r="M4235" s="8"/>
      <c r="N4235" s="51" t="s">
        <v>26757</v>
      </c>
      <c r="O4235" s="51" t="s">
        <v>52</v>
      </c>
      <c r="P4235" s="51"/>
      <c r="Q4235" s="51"/>
      <c r="R4235" s="51" t="s">
        <v>2773</v>
      </c>
      <c r="S4235" s="51" t="s">
        <v>26758</v>
      </c>
      <c r="T4235" s="11" t="str">
        <f t="shared" si="2"/>
        <v>Cameron Stinchfield</v>
      </c>
      <c r="U4235" s="51" t="s">
        <v>55</v>
      </c>
      <c r="V4235" s="51" t="s">
        <v>26759</v>
      </c>
      <c r="W4235" s="51" t="s">
        <v>26760</v>
      </c>
      <c r="X4235" s="51" t="s">
        <v>26761</v>
      </c>
      <c r="Y4235" s="51" t="s">
        <v>60</v>
      </c>
      <c r="Z4235" s="56" t="s">
        <v>26762</v>
      </c>
      <c r="AA4235" s="51" t="s">
        <v>60</v>
      </c>
      <c r="AB4235" s="51" t="s">
        <v>60</v>
      </c>
      <c r="AC4235" s="51" t="s">
        <v>60</v>
      </c>
      <c r="AD4235" s="56" t="s">
        <v>26763</v>
      </c>
      <c r="AE4235" s="51" t="s">
        <v>26764</v>
      </c>
      <c r="AF4235" s="8" t="s">
        <v>26765</v>
      </c>
      <c r="AG4235" s="8" t="s">
        <v>9336</v>
      </c>
      <c r="AH4235" s="8" t="s">
        <v>352</v>
      </c>
      <c r="AI4235" s="8" t="s">
        <v>18832</v>
      </c>
      <c r="AJ4235" s="8"/>
      <c r="AK4235" s="8" t="s">
        <v>2863</v>
      </c>
      <c r="AL4235" s="8" t="s">
        <v>2151</v>
      </c>
      <c r="AM4235" s="8" t="s">
        <v>2495</v>
      </c>
      <c r="AN4235" s="8" t="s">
        <v>26766</v>
      </c>
      <c r="AO4235" s="8" t="s">
        <v>26767</v>
      </c>
      <c r="AP4235" s="29" t="s">
        <v>26765</v>
      </c>
      <c r="AQ4235" s="11">
        <v>1931.0</v>
      </c>
    </row>
    <row r="4236">
      <c r="A4236" s="8" t="str">
        <f t="shared" si="1"/>
        <v>Barry Morgan</v>
      </c>
      <c r="B4236" s="8" t="s">
        <v>26753</v>
      </c>
      <c r="C4236" s="51" t="s">
        <v>23752</v>
      </c>
      <c r="D4236" s="9" t="s">
        <v>9324</v>
      </c>
      <c r="E4236" s="8" t="s">
        <v>26754</v>
      </c>
      <c r="F4236" s="8" t="s">
        <v>2304</v>
      </c>
      <c r="G4236" s="8" t="s">
        <v>19294</v>
      </c>
      <c r="H4236" s="8" t="s">
        <v>26755</v>
      </c>
      <c r="I4236" s="8" t="s">
        <v>1330</v>
      </c>
      <c r="J4236" s="10">
        <v>3.42</v>
      </c>
      <c r="K4236" s="8" t="s">
        <v>26756</v>
      </c>
      <c r="L4236" s="8"/>
      <c r="M4236" s="8"/>
      <c r="N4236" s="8" t="s">
        <v>26768</v>
      </c>
      <c r="O4236" s="13" t="s">
        <v>52</v>
      </c>
      <c r="P4236" s="51"/>
      <c r="Q4236" s="51"/>
      <c r="R4236" s="13" t="s">
        <v>6948</v>
      </c>
      <c r="S4236" s="13" t="s">
        <v>2196</v>
      </c>
      <c r="T4236" s="11" t="str">
        <f t="shared" si="2"/>
        <v>Barry Morgan</v>
      </c>
      <c r="U4236" s="13" t="s">
        <v>26769</v>
      </c>
      <c r="V4236" s="51" t="s">
        <v>26770</v>
      </c>
      <c r="W4236" s="13" t="s">
        <v>26771</v>
      </c>
      <c r="X4236" s="8" t="s">
        <v>26761</v>
      </c>
      <c r="Y4236" s="51" t="s">
        <v>60</v>
      </c>
      <c r="Z4236" s="56" t="s">
        <v>26762</v>
      </c>
      <c r="AA4236" s="51" t="s">
        <v>60</v>
      </c>
      <c r="AB4236" s="51" t="s">
        <v>60</v>
      </c>
      <c r="AC4236" s="51" t="s">
        <v>60</v>
      </c>
      <c r="AD4236" s="56" t="s">
        <v>26763</v>
      </c>
      <c r="AE4236" s="8" t="s">
        <v>26764</v>
      </c>
      <c r="AF4236" s="8" t="s">
        <v>26765</v>
      </c>
      <c r="AG4236" s="8" t="s">
        <v>9336</v>
      </c>
      <c r="AH4236" s="8" t="s">
        <v>352</v>
      </c>
      <c r="AI4236" s="8" t="s">
        <v>18832</v>
      </c>
      <c r="AJ4236" s="8"/>
      <c r="AK4236" s="8" t="s">
        <v>2863</v>
      </c>
      <c r="AL4236" s="8" t="s">
        <v>2151</v>
      </c>
      <c r="AM4236" s="8" t="s">
        <v>2495</v>
      </c>
      <c r="AN4236" s="8" t="s">
        <v>26766</v>
      </c>
      <c r="AO4236" s="8" t="s">
        <v>26772</v>
      </c>
      <c r="AP4236" s="29" t="s">
        <v>26765</v>
      </c>
      <c r="AQ4236" s="11">
        <v>1931.0</v>
      </c>
    </row>
    <row r="4237">
      <c r="A4237" s="8" t="str">
        <f t="shared" si="1"/>
        <v>Barry Morgan</v>
      </c>
      <c r="B4237" s="8" t="s">
        <v>26753</v>
      </c>
      <c r="C4237" s="51" t="s">
        <v>23752</v>
      </c>
      <c r="D4237" s="9" t="s">
        <v>9324</v>
      </c>
      <c r="E4237" s="8" t="s">
        <v>26754</v>
      </c>
      <c r="F4237" s="8" t="s">
        <v>2304</v>
      </c>
      <c r="G4237" s="8" t="s">
        <v>19294</v>
      </c>
      <c r="H4237" s="8" t="s">
        <v>26755</v>
      </c>
      <c r="I4237" s="8" t="s">
        <v>1330</v>
      </c>
      <c r="J4237" s="10">
        <v>3.42</v>
      </c>
      <c r="K4237" s="8" t="s">
        <v>26756</v>
      </c>
      <c r="L4237" s="8"/>
      <c r="M4237" s="8"/>
      <c r="N4237" s="8" t="s">
        <v>26773</v>
      </c>
      <c r="O4237" s="13" t="s">
        <v>52</v>
      </c>
      <c r="P4237" s="51"/>
      <c r="Q4237" s="51"/>
      <c r="R4237" s="13" t="s">
        <v>6948</v>
      </c>
      <c r="S4237" s="13" t="s">
        <v>2196</v>
      </c>
      <c r="T4237" s="11" t="str">
        <f t="shared" si="2"/>
        <v>Barry Morgan</v>
      </c>
      <c r="U4237" s="13" t="s">
        <v>674</v>
      </c>
      <c r="V4237" s="8" t="s">
        <v>26774</v>
      </c>
      <c r="W4237" s="13" t="s">
        <v>26771</v>
      </c>
      <c r="X4237" s="8" t="s">
        <v>26761</v>
      </c>
      <c r="Y4237" s="51" t="s">
        <v>60</v>
      </c>
      <c r="Z4237" s="56" t="s">
        <v>26762</v>
      </c>
      <c r="AA4237" s="51" t="s">
        <v>60</v>
      </c>
      <c r="AB4237" s="51" t="s">
        <v>60</v>
      </c>
      <c r="AC4237" s="51" t="s">
        <v>60</v>
      </c>
      <c r="AD4237" s="56" t="s">
        <v>26763</v>
      </c>
      <c r="AE4237" s="8" t="s">
        <v>26764</v>
      </c>
      <c r="AF4237" s="8" t="s">
        <v>26765</v>
      </c>
      <c r="AG4237" s="8" t="s">
        <v>9336</v>
      </c>
      <c r="AH4237" s="8" t="s">
        <v>352</v>
      </c>
      <c r="AI4237" s="8" t="s">
        <v>18832</v>
      </c>
      <c r="AJ4237" s="8"/>
      <c r="AK4237" s="8" t="s">
        <v>2863</v>
      </c>
      <c r="AL4237" s="8" t="s">
        <v>2151</v>
      </c>
      <c r="AM4237" s="8" t="s">
        <v>2495</v>
      </c>
      <c r="AN4237" s="8" t="s">
        <v>26766</v>
      </c>
      <c r="AO4237" s="8" t="s">
        <v>26772</v>
      </c>
      <c r="AP4237" s="29" t="s">
        <v>26765</v>
      </c>
      <c r="AQ4237" s="11">
        <v>1931.0</v>
      </c>
    </row>
    <row r="4238">
      <c r="A4238" s="8" t="str">
        <f t="shared" si="1"/>
        <v>Kevin Borrelli</v>
      </c>
      <c r="B4238" s="51" t="s">
        <v>26753</v>
      </c>
      <c r="C4238" s="51" t="s">
        <v>23752</v>
      </c>
      <c r="D4238" s="2" t="s">
        <v>9324</v>
      </c>
      <c r="E4238" s="8" t="s">
        <v>26754</v>
      </c>
      <c r="F4238" s="8" t="s">
        <v>2304</v>
      </c>
      <c r="G4238" s="51" t="s">
        <v>19294</v>
      </c>
      <c r="H4238" s="8" t="s">
        <v>26755</v>
      </c>
      <c r="I4238" s="8" t="s">
        <v>1330</v>
      </c>
      <c r="J4238" s="10">
        <v>3.42</v>
      </c>
      <c r="K4238" s="8" t="s">
        <v>26756</v>
      </c>
      <c r="L4238" s="8"/>
      <c r="M4238" s="8"/>
      <c r="N4238" s="51" t="s">
        <v>26775</v>
      </c>
      <c r="O4238" s="51" t="s">
        <v>52</v>
      </c>
      <c r="P4238" s="51"/>
      <c r="Q4238" s="51"/>
      <c r="R4238" s="51" t="s">
        <v>208</v>
      </c>
      <c r="S4238" s="51" t="s">
        <v>26776</v>
      </c>
      <c r="T4238" s="11" t="str">
        <f t="shared" si="2"/>
        <v>Kevin Borrelli</v>
      </c>
      <c r="U4238" s="51" t="s">
        <v>11277</v>
      </c>
      <c r="V4238" s="51" t="s">
        <v>26777</v>
      </c>
      <c r="W4238" s="51" t="s">
        <v>26771</v>
      </c>
      <c r="X4238" s="94" t="s">
        <v>26761</v>
      </c>
      <c r="Y4238" s="51" t="s">
        <v>60</v>
      </c>
      <c r="Z4238" s="56" t="s">
        <v>26762</v>
      </c>
      <c r="AA4238" s="51" t="s">
        <v>60</v>
      </c>
      <c r="AB4238" s="51" t="s">
        <v>60</v>
      </c>
      <c r="AC4238" s="51" t="s">
        <v>60</v>
      </c>
      <c r="AD4238" s="56" t="s">
        <v>26763</v>
      </c>
      <c r="AE4238" s="51" t="s">
        <v>26764</v>
      </c>
      <c r="AF4238" s="8" t="s">
        <v>26765</v>
      </c>
      <c r="AG4238" s="8" t="s">
        <v>9336</v>
      </c>
      <c r="AH4238" s="8" t="s">
        <v>26778</v>
      </c>
      <c r="AI4238" s="8" t="s">
        <v>233</v>
      </c>
      <c r="AJ4238" s="8"/>
      <c r="AK4238" s="8" t="s">
        <v>2863</v>
      </c>
      <c r="AL4238" s="8" t="s">
        <v>2151</v>
      </c>
      <c r="AM4238" s="8" t="s">
        <v>2495</v>
      </c>
      <c r="AN4238" s="8" t="s">
        <v>26766</v>
      </c>
      <c r="AO4238" s="8" t="s">
        <v>26767</v>
      </c>
      <c r="AP4238" s="29" t="s">
        <v>26765</v>
      </c>
      <c r="AQ4238" s="11">
        <v>1931.0</v>
      </c>
    </row>
    <row r="4239">
      <c r="A4239" s="8" t="str">
        <f t="shared" si="1"/>
        <v>Kevin Borrelli</v>
      </c>
      <c r="B4239" s="51" t="s">
        <v>26753</v>
      </c>
      <c r="C4239" s="51" t="s">
        <v>23752</v>
      </c>
      <c r="D4239" s="2" t="s">
        <v>9324</v>
      </c>
      <c r="E4239" s="8" t="s">
        <v>26754</v>
      </c>
      <c r="F4239" s="8" t="s">
        <v>2304</v>
      </c>
      <c r="G4239" s="51" t="s">
        <v>19294</v>
      </c>
      <c r="H4239" s="8" t="s">
        <v>26755</v>
      </c>
      <c r="I4239" s="8" t="s">
        <v>1330</v>
      </c>
      <c r="J4239" s="10">
        <v>3.42</v>
      </c>
      <c r="K4239" s="8" t="s">
        <v>26756</v>
      </c>
      <c r="L4239" s="8"/>
      <c r="M4239" s="8"/>
      <c r="N4239" s="51" t="s">
        <v>26775</v>
      </c>
      <c r="O4239" s="51" t="s">
        <v>52</v>
      </c>
      <c r="P4239" s="51"/>
      <c r="Q4239" s="51"/>
      <c r="R4239" s="51" t="s">
        <v>208</v>
      </c>
      <c r="S4239" s="51" t="s">
        <v>26776</v>
      </c>
      <c r="T4239" s="11" t="str">
        <f t="shared" si="2"/>
        <v>Kevin Borrelli</v>
      </c>
      <c r="U4239" s="51" t="s">
        <v>106</v>
      </c>
      <c r="V4239" s="51" t="s">
        <v>26779</v>
      </c>
      <c r="W4239" s="51" t="s">
        <v>26771</v>
      </c>
      <c r="X4239" s="94" t="s">
        <v>26761</v>
      </c>
      <c r="Y4239" s="51" t="s">
        <v>60</v>
      </c>
      <c r="Z4239" s="56" t="s">
        <v>26762</v>
      </c>
      <c r="AA4239" s="51" t="s">
        <v>60</v>
      </c>
      <c r="AB4239" s="51" t="s">
        <v>60</v>
      </c>
      <c r="AC4239" s="51" t="s">
        <v>60</v>
      </c>
      <c r="AD4239" s="56" t="s">
        <v>26763</v>
      </c>
      <c r="AE4239" s="51" t="s">
        <v>26764</v>
      </c>
      <c r="AF4239" s="8" t="s">
        <v>26765</v>
      </c>
      <c r="AG4239" s="8" t="s">
        <v>9336</v>
      </c>
      <c r="AH4239" s="8" t="s">
        <v>26778</v>
      </c>
      <c r="AI4239" s="8" t="s">
        <v>233</v>
      </c>
      <c r="AJ4239" s="8"/>
      <c r="AK4239" s="8" t="s">
        <v>2863</v>
      </c>
      <c r="AL4239" s="8" t="s">
        <v>2151</v>
      </c>
      <c r="AM4239" s="8" t="s">
        <v>2495</v>
      </c>
      <c r="AN4239" s="8" t="s">
        <v>26766</v>
      </c>
      <c r="AO4239" s="8" t="s">
        <v>26767</v>
      </c>
      <c r="AP4239" s="29" t="s">
        <v>26765</v>
      </c>
      <c r="AQ4239" s="11">
        <v>1931.0</v>
      </c>
    </row>
    <row r="4240">
      <c r="A4240" s="8" t="str">
        <f t="shared" si="1"/>
        <v>Dale Fogelsanger</v>
      </c>
      <c r="B4240" s="51" t="s">
        <v>26780</v>
      </c>
      <c r="C4240" s="51" t="s">
        <v>21856</v>
      </c>
      <c r="D4240" s="2" t="s">
        <v>9324</v>
      </c>
      <c r="E4240" s="8" t="s">
        <v>26781</v>
      </c>
      <c r="F4240" s="8" t="s">
        <v>2304</v>
      </c>
      <c r="G4240" s="51" t="s">
        <v>19294</v>
      </c>
      <c r="H4240" s="8" t="s">
        <v>26782</v>
      </c>
      <c r="I4240" s="8" t="s">
        <v>10346</v>
      </c>
      <c r="J4240" s="10">
        <v>3.77</v>
      </c>
      <c r="K4240" s="8" t="s">
        <v>26783</v>
      </c>
      <c r="L4240" s="8"/>
      <c r="M4240" s="8"/>
      <c r="N4240" s="51" t="s">
        <v>26784</v>
      </c>
      <c r="O4240" s="51" t="s">
        <v>52</v>
      </c>
      <c r="P4240" s="51"/>
      <c r="Q4240" s="51"/>
      <c r="R4240" s="51" t="s">
        <v>17251</v>
      </c>
      <c r="S4240" s="51" t="s">
        <v>26785</v>
      </c>
      <c r="T4240" s="11" t="str">
        <f t="shared" si="2"/>
        <v>Dale Fogelsanger</v>
      </c>
      <c r="U4240" s="51" t="s">
        <v>55</v>
      </c>
      <c r="V4240" s="51" t="s">
        <v>26786</v>
      </c>
      <c r="W4240" s="51" t="s">
        <v>26787</v>
      </c>
      <c r="X4240" s="94" t="s">
        <v>26788</v>
      </c>
      <c r="Y4240" s="51" t="s">
        <v>60</v>
      </c>
      <c r="Z4240" s="56" t="s">
        <v>26789</v>
      </c>
      <c r="AA4240" s="51" t="s">
        <v>60</v>
      </c>
      <c r="AB4240" s="51" t="s">
        <v>60</v>
      </c>
      <c r="AC4240" s="51" t="s">
        <v>60</v>
      </c>
      <c r="AD4240" s="51" t="s">
        <v>60</v>
      </c>
      <c r="AE4240" s="51" t="s">
        <v>26790</v>
      </c>
      <c r="AF4240" s="8" t="s">
        <v>26791</v>
      </c>
      <c r="AG4240" s="8" t="s">
        <v>9336</v>
      </c>
      <c r="AH4240" s="8" t="s">
        <v>4581</v>
      </c>
      <c r="AI4240" s="8" t="s">
        <v>233</v>
      </c>
      <c r="AJ4240" s="8"/>
      <c r="AK4240" s="8" t="s">
        <v>655</v>
      </c>
      <c r="AL4240" s="8" t="s">
        <v>10400</v>
      </c>
      <c r="AM4240" s="8" t="s">
        <v>236</v>
      </c>
      <c r="AN4240" s="8" t="s">
        <v>26792</v>
      </c>
      <c r="AO4240" s="8" t="s">
        <v>26793</v>
      </c>
      <c r="AP4240" s="29" t="s">
        <v>26791</v>
      </c>
      <c r="AQ4240" s="11">
        <v>2788.0</v>
      </c>
    </row>
    <row r="4241">
      <c r="A4241" s="8" t="str">
        <f t="shared" si="1"/>
        <v>Kirsten Rasinske</v>
      </c>
      <c r="B4241" s="51" t="s">
        <v>26780</v>
      </c>
      <c r="C4241" s="51" t="s">
        <v>21856</v>
      </c>
      <c r="D4241" s="2" t="s">
        <v>9324</v>
      </c>
      <c r="E4241" s="8" t="s">
        <v>26781</v>
      </c>
      <c r="F4241" s="8" t="s">
        <v>2304</v>
      </c>
      <c r="G4241" s="51" t="s">
        <v>19294</v>
      </c>
      <c r="H4241" s="8" t="s">
        <v>26782</v>
      </c>
      <c r="I4241" s="8" t="s">
        <v>10346</v>
      </c>
      <c r="J4241" s="10">
        <v>3.77</v>
      </c>
      <c r="K4241" s="8" t="s">
        <v>26783</v>
      </c>
      <c r="L4241" s="8"/>
      <c r="M4241" s="8"/>
      <c r="N4241" s="51" t="s">
        <v>26794</v>
      </c>
      <c r="O4241" s="51" t="s">
        <v>52</v>
      </c>
      <c r="P4241" s="51"/>
      <c r="Q4241" s="51"/>
      <c r="R4241" s="51" t="s">
        <v>12057</v>
      </c>
      <c r="S4241" s="51" t="s">
        <v>26795</v>
      </c>
      <c r="T4241" s="11" t="str">
        <f t="shared" si="2"/>
        <v>Kirsten Rasinske</v>
      </c>
      <c r="U4241" s="51" t="s">
        <v>76</v>
      </c>
      <c r="V4241" s="51" t="s">
        <v>26796</v>
      </c>
      <c r="W4241" s="51"/>
      <c r="X4241" s="51" t="s">
        <v>26788</v>
      </c>
      <c r="Y4241" s="51" t="s">
        <v>60</v>
      </c>
      <c r="Z4241" s="56" t="s">
        <v>26789</v>
      </c>
      <c r="AA4241" s="51" t="s">
        <v>60</v>
      </c>
      <c r="AB4241" s="51" t="s">
        <v>60</v>
      </c>
      <c r="AC4241" s="51" t="s">
        <v>60</v>
      </c>
      <c r="AD4241" s="56" t="s">
        <v>26797</v>
      </c>
      <c r="AE4241" s="51" t="s">
        <v>26790</v>
      </c>
      <c r="AF4241" s="8" t="s">
        <v>26791</v>
      </c>
      <c r="AG4241" s="8" t="s">
        <v>9336</v>
      </c>
      <c r="AH4241" s="8" t="s">
        <v>4581</v>
      </c>
      <c r="AI4241" s="8" t="s">
        <v>18832</v>
      </c>
      <c r="AJ4241" s="8"/>
      <c r="AK4241" s="8" t="s">
        <v>655</v>
      </c>
      <c r="AL4241" s="8" t="s">
        <v>10400</v>
      </c>
      <c r="AM4241" s="8" t="s">
        <v>236</v>
      </c>
      <c r="AN4241" s="8" t="s">
        <v>26792</v>
      </c>
      <c r="AO4241" s="8" t="s">
        <v>26793</v>
      </c>
      <c r="AP4241" s="29" t="s">
        <v>26791</v>
      </c>
      <c r="AQ4241" s="11">
        <v>2788.0</v>
      </c>
    </row>
    <row r="4242">
      <c r="A4242" s="8" t="str">
        <f t="shared" si="1"/>
        <v>Dick Ocker</v>
      </c>
      <c r="B4242" s="51" t="s">
        <v>26780</v>
      </c>
      <c r="C4242" s="51" t="s">
        <v>21856</v>
      </c>
      <c r="D4242" s="2" t="s">
        <v>9324</v>
      </c>
      <c r="E4242" s="8" t="s">
        <v>26781</v>
      </c>
      <c r="F4242" s="8" t="s">
        <v>2304</v>
      </c>
      <c r="G4242" s="51" t="s">
        <v>19294</v>
      </c>
      <c r="H4242" s="8" t="s">
        <v>26782</v>
      </c>
      <c r="I4242" s="8" t="s">
        <v>10346</v>
      </c>
      <c r="J4242" s="10">
        <v>3.77</v>
      </c>
      <c r="K4242" s="8" t="s">
        <v>26783</v>
      </c>
      <c r="L4242" s="8"/>
      <c r="M4242" s="8"/>
      <c r="N4242" s="51" t="s">
        <v>26798</v>
      </c>
      <c r="O4242" s="51" t="s">
        <v>52</v>
      </c>
      <c r="P4242" s="51"/>
      <c r="Q4242" s="51"/>
      <c r="R4242" s="51" t="s">
        <v>26799</v>
      </c>
      <c r="S4242" s="51" t="s">
        <v>26800</v>
      </c>
      <c r="T4242" s="11" t="str">
        <f t="shared" si="2"/>
        <v>Dick Ocker</v>
      </c>
      <c r="U4242" s="51" t="s">
        <v>674</v>
      </c>
      <c r="V4242" s="51"/>
      <c r="W4242" s="51"/>
      <c r="X4242" s="94" t="s">
        <v>26788</v>
      </c>
      <c r="Y4242" s="51" t="s">
        <v>60</v>
      </c>
      <c r="Z4242" s="56" t="s">
        <v>26789</v>
      </c>
      <c r="AA4242" s="51" t="s">
        <v>60</v>
      </c>
      <c r="AB4242" s="51" t="s">
        <v>60</v>
      </c>
      <c r="AC4242" s="51" t="s">
        <v>60</v>
      </c>
      <c r="AD4242" s="51" t="s">
        <v>60</v>
      </c>
      <c r="AE4242" s="51" t="s">
        <v>26790</v>
      </c>
      <c r="AF4242" s="8" t="s">
        <v>26791</v>
      </c>
      <c r="AG4242" s="8" t="s">
        <v>9336</v>
      </c>
      <c r="AH4242" s="8" t="s">
        <v>4581</v>
      </c>
      <c r="AI4242" s="8" t="s">
        <v>233</v>
      </c>
      <c r="AJ4242" s="8"/>
      <c r="AK4242" s="8" t="s">
        <v>655</v>
      </c>
      <c r="AL4242" s="8" t="s">
        <v>10400</v>
      </c>
      <c r="AM4242" s="8" t="s">
        <v>236</v>
      </c>
      <c r="AN4242" s="8" t="s">
        <v>26792</v>
      </c>
      <c r="AO4242" s="8" t="s">
        <v>26793</v>
      </c>
      <c r="AP4242" s="29" t="s">
        <v>26791</v>
      </c>
      <c r="AQ4242" s="11">
        <v>2788.0</v>
      </c>
    </row>
    <row r="4243">
      <c r="A4243" s="8" t="str">
        <f t="shared" si="1"/>
        <v>Kristen Arnold</v>
      </c>
      <c r="B4243" s="51" t="s">
        <v>26780</v>
      </c>
      <c r="C4243" s="51" t="s">
        <v>21856</v>
      </c>
      <c r="D4243" s="2" t="s">
        <v>9324</v>
      </c>
      <c r="E4243" s="8" t="s">
        <v>26781</v>
      </c>
      <c r="F4243" s="8" t="s">
        <v>2304</v>
      </c>
      <c r="G4243" s="51" t="s">
        <v>19294</v>
      </c>
      <c r="H4243" s="8" t="s">
        <v>26782</v>
      </c>
      <c r="I4243" s="8" t="s">
        <v>10346</v>
      </c>
      <c r="J4243" s="10">
        <v>3.77</v>
      </c>
      <c r="K4243" s="8" t="s">
        <v>26783</v>
      </c>
      <c r="L4243" s="8"/>
      <c r="M4243" s="8"/>
      <c r="N4243" s="51" t="s">
        <v>26801</v>
      </c>
      <c r="O4243" s="51" t="s">
        <v>52</v>
      </c>
      <c r="P4243" s="51"/>
      <c r="Q4243" s="51"/>
      <c r="R4243" s="51" t="s">
        <v>14925</v>
      </c>
      <c r="S4243" s="51" t="s">
        <v>26802</v>
      </c>
      <c r="T4243" s="11" t="str">
        <f t="shared" si="2"/>
        <v>Kristen Arnold</v>
      </c>
      <c r="U4243" s="51" t="s">
        <v>2695</v>
      </c>
      <c r="V4243" s="51" t="s">
        <v>26803</v>
      </c>
      <c r="W4243" s="51"/>
      <c r="X4243" s="94" t="s">
        <v>26788</v>
      </c>
      <c r="Y4243" s="51" t="s">
        <v>60</v>
      </c>
      <c r="Z4243" s="56" t="s">
        <v>26789</v>
      </c>
      <c r="AA4243" s="51" t="s">
        <v>60</v>
      </c>
      <c r="AB4243" s="51" t="s">
        <v>60</v>
      </c>
      <c r="AC4243" s="51" t="s">
        <v>60</v>
      </c>
      <c r="AD4243" s="51" t="s">
        <v>60</v>
      </c>
      <c r="AE4243" s="51" t="s">
        <v>26790</v>
      </c>
      <c r="AF4243" s="8" t="s">
        <v>26791</v>
      </c>
      <c r="AG4243" s="8" t="s">
        <v>9336</v>
      </c>
      <c r="AH4243" s="8" t="s">
        <v>4581</v>
      </c>
      <c r="AI4243" s="8" t="s">
        <v>233</v>
      </c>
      <c r="AJ4243" s="8"/>
      <c r="AK4243" s="8" t="s">
        <v>655</v>
      </c>
      <c r="AL4243" s="8" t="s">
        <v>10400</v>
      </c>
      <c r="AM4243" s="8" t="s">
        <v>236</v>
      </c>
      <c r="AN4243" s="8" t="s">
        <v>26792</v>
      </c>
      <c r="AO4243" s="8" t="s">
        <v>26793</v>
      </c>
      <c r="AP4243" s="29" t="s">
        <v>26791</v>
      </c>
      <c r="AQ4243" s="11">
        <v>2788.0</v>
      </c>
    </row>
    <row r="4244">
      <c r="A4244" s="8" t="str">
        <f t="shared" si="1"/>
        <v>Bill Barko</v>
      </c>
      <c r="B4244" s="51" t="s">
        <v>26780</v>
      </c>
      <c r="C4244" s="51" t="s">
        <v>21856</v>
      </c>
      <c r="D4244" s="2" t="s">
        <v>9324</v>
      </c>
      <c r="E4244" s="8" t="s">
        <v>26781</v>
      </c>
      <c r="F4244" s="8" t="s">
        <v>2304</v>
      </c>
      <c r="G4244" s="51" t="s">
        <v>19294</v>
      </c>
      <c r="H4244" s="8" t="s">
        <v>26782</v>
      </c>
      <c r="I4244" s="8" t="s">
        <v>10346</v>
      </c>
      <c r="J4244" s="10">
        <v>3.77</v>
      </c>
      <c r="K4244" s="8" t="s">
        <v>26783</v>
      </c>
      <c r="L4244" s="8"/>
      <c r="M4244" s="8"/>
      <c r="N4244" s="51" t="s">
        <v>26804</v>
      </c>
      <c r="O4244" s="51" t="s">
        <v>52</v>
      </c>
      <c r="P4244" s="51"/>
      <c r="Q4244" s="51"/>
      <c r="R4244" s="51" t="s">
        <v>1825</v>
      </c>
      <c r="S4244" s="51" t="s">
        <v>26805</v>
      </c>
      <c r="T4244" s="11" t="str">
        <f t="shared" si="2"/>
        <v>Bill Barko</v>
      </c>
      <c r="U4244" s="51" t="s">
        <v>2695</v>
      </c>
      <c r="V4244" s="51" t="s">
        <v>26806</v>
      </c>
      <c r="W4244" s="51" t="s">
        <v>26787</v>
      </c>
      <c r="X4244" s="94" t="s">
        <v>26788</v>
      </c>
      <c r="Y4244" s="51" t="s">
        <v>60</v>
      </c>
      <c r="Z4244" s="56" t="s">
        <v>26789</v>
      </c>
      <c r="AA4244" s="56" t="s">
        <v>26807</v>
      </c>
      <c r="AB4244" s="51" t="s">
        <v>60</v>
      </c>
      <c r="AC4244" s="51" t="s">
        <v>60</v>
      </c>
      <c r="AD4244" s="51" t="s">
        <v>60</v>
      </c>
      <c r="AE4244" s="51" t="s">
        <v>26790</v>
      </c>
      <c r="AF4244" s="8" t="s">
        <v>26791</v>
      </c>
      <c r="AG4244" s="8" t="s">
        <v>9336</v>
      </c>
      <c r="AH4244" s="8" t="s">
        <v>4581</v>
      </c>
      <c r="AI4244" s="8" t="s">
        <v>233</v>
      </c>
      <c r="AJ4244" s="8"/>
      <c r="AK4244" s="8" t="s">
        <v>655</v>
      </c>
      <c r="AL4244" s="8" t="s">
        <v>10400</v>
      </c>
      <c r="AM4244" s="8" t="s">
        <v>236</v>
      </c>
      <c r="AN4244" s="8" t="s">
        <v>26792</v>
      </c>
      <c r="AO4244" s="8" t="s">
        <v>26793</v>
      </c>
      <c r="AP4244" s="29" t="s">
        <v>26791</v>
      </c>
      <c r="AQ4244" s="11">
        <v>2788.0</v>
      </c>
    </row>
    <row r="4245">
      <c r="A4245" s="8" t="str">
        <f t="shared" si="1"/>
        <v>Dane Cornelius</v>
      </c>
      <c r="B4245" s="51" t="s">
        <v>26780</v>
      </c>
      <c r="C4245" s="51" t="s">
        <v>21856</v>
      </c>
      <c r="D4245" s="2" t="s">
        <v>9324</v>
      </c>
      <c r="E4245" s="8" t="s">
        <v>26781</v>
      </c>
      <c r="F4245" s="8" t="s">
        <v>2304</v>
      </c>
      <c r="G4245" s="51" t="s">
        <v>19294</v>
      </c>
      <c r="H4245" s="8" t="s">
        <v>26782</v>
      </c>
      <c r="I4245" s="8" t="s">
        <v>10346</v>
      </c>
      <c r="J4245" s="10">
        <v>3.77</v>
      </c>
      <c r="K4245" s="8" t="s">
        <v>26783</v>
      </c>
      <c r="L4245" s="8"/>
      <c r="M4245" s="8"/>
      <c r="N4245" s="51" t="s">
        <v>26808</v>
      </c>
      <c r="O4245" s="51" t="s">
        <v>52</v>
      </c>
      <c r="P4245" s="51"/>
      <c r="Q4245" s="51"/>
      <c r="R4245" s="51" t="s">
        <v>15879</v>
      </c>
      <c r="S4245" s="51" t="s">
        <v>26809</v>
      </c>
      <c r="T4245" s="11" t="str">
        <f t="shared" si="2"/>
        <v>Dane Cornelius</v>
      </c>
      <c r="U4245" s="51" t="s">
        <v>80</v>
      </c>
      <c r="V4245" s="51" t="s">
        <v>26810</v>
      </c>
      <c r="W4245" s="51"/>
      <c r="X4245" s="94" t="s">
        <v>26788</v>
      </c>
      <c r="Y4245" s="51" t="s">
        <v>60</v>
      </c>
      <c r="Z4245" s="56" t="s">
        <v>26789</v>
      </c>
      <c r="AA4245" s="51" t="s">
        <v>60</v>
      </c>
      <c r="AB4245" s="51" t="s">
        <v>60</v>
      </c>
      <c r="AC4245" s="51" t="s">
        <v>60</v>
      </c>
      <c r="AD4245" s="51" t="s">
        <v>60</v>
      </c>
      <c r="AE4245" s="51" t="s">
        <v>26790</v>
      </c>
      <c r="AF4245" s="8" t="s">
        <v>26791</v>
      </c>
      <c r="AG4245" s="8" t="s">
        <v>9336</v>
      </c>
      <c r="AH4245" s="8" t="s">
        <v>4581</v>
      </c>
      <c r="AI4245" s="8" t="s">
        <v>233</v>
      </c>
      <c r="AJ4245" s="8"/>
      <c r="AK4245" s="8" t="s">
        <v>655</v>
      </c>
      <c r="AL4245" s="8" t="s">
        <v>10400</v>
      </c>
      <c r="AM4245" s="8" t="s">
        <v>236</v>
      </c>
      <c r="AN4245" s="8" t="s">
        <v>26792</v>
      </c>
      <c r="AO4245" s="8" t="s">
        <v>26793</v>
      </c>
      <c r="AP4245" s="29" t="s">
        <v>26791</v>
      </c>
      <c r="AQ4245" s="11">
        <v>2788.0</v>
      </c>
    </row>
    <row r="4246">
      <c r="A4246" s="8" t="str">
        <f t="shared" si="1"/>
        <v>Emily Cornelius</v>
      </c>
      <c r="B4246" s="51" t="s">
        <v>26780</v>
      </c>
      <c r="C4246" s="51" t="s">
        <v>21856</v>
      </c>
      <c r="D4246" s="2" t="s">
        <v>9324</v>
      </c>
      <c r="E4246" s="8" t="s">
        <v>26781</v>
      </c>
      <c r="F4246" s="8" t="s">
        <v>2304</v>
      </c>
      <c r="G4246" s="51" t="s">
        <v>19294</v>
      </c>
      <c r="H4246" s="8" t="s">
        <v>26782</v>
      </c>
      <c r="I4246" s="8" t="s">
        <v>10346</v>
      </c>
      <c r="J4246" s="10">
        <v>3.77</v>
      </c>
      <c r="K4246" s="8" t="s">
        <v>26783</v>
      </c>
      <c r="L4246" s="8"/>
      <c r="M4246" s="8"/>
      <c r="N4246" s="51" t="s">
        <v>26811</v>
      </c>
      <c r="O4246" s="51" t="s">
        <v>52</v>
      </c>
      <c r="P4246" s="51"/>
      <c r="Q4246" s="51"/>
      <c r="R4246" s="51" t="s">
        <v>256</v>
      </c>
      <c r="S4246" s="51" t="s">
        <v>26809</v>
      </c>
      <c r="T4246" s="11" t="str">
        <f t="shared" si="2"/>
        <v>Emily Cornelius</v>
      </c>
      <c r="U4246" s="51" t="s">
        <v>80</v>
      </c>
      <c r="V4246" s="51" t="s">
        <v>26812</v>
      </c>
      <c r="W4246" s="51"/>
      <c r="X4246" s="94" t="s">
        <v>26788</v>
      </c>
      <c r="Y4246" s="56" t="s">
        <v>26813</v>
      </c>
      <c r="Z4246" s="56" t="s">
        <v>26789</v>
      </c>
      <c r="AA4246" s="51" t="s">
        <v>60</v>
      </c>
      <c r="AB4246" s="51" t="s">
        <v>60</v>
      </c>
      <c r="AC4246" s="51" t="s">
        <v>60</v>
      </c>
      <c r="AD4246" s="51" t="s">
        <v>60</v>
      </c>
      <c r="AE4246" s="51" t="s">
        <v>26790</v>
      </c>
      <c r="AF4246" s="8" t="s">
        <v>26791</v>
      </c>
      <c r="AG4246" s="8" t="s">
        <v>9336</v>
      </c>
      <c r="AH4246" s="8" t="s">
        <v>4581</v>
      </c>
      <c r="AI4246" s="8" t="s">
        <v>233</v>
      </c>
      <c r="AJ4246" s="8"/>
      <c r="AK4246" s="8" t="s">
        <v>655</v>
      </c>
      <c r="AL4246" s="8" t="s">
        <v>10400</v>
      </c>
      <c r="AM4246" s="8" t="s">
        <v>236</v>
      </c>
      <c r="AN4246" s="8" t="s">
        <v>26792</v>
      </c>
      <c r="AO4246" s="8" t="s">
        <v>26793</v>
      </c>
      <c r="AP4246" s="29" t="s">
        <v>26791</v>
      </c>
      <c r="AQ4246" s="11">
        <v>2788.0</v>
      </c>
    </row>
    <row r="4247">
      <c r="A4247" s="8" t="str">
        <f t="shared" si="1"/>
        <v>Ryan Speer</v>
      </c>
      <c r="B4247" s="8" t="s">
        <v>26780</v>
      </c>
      <c r="C4247" s="51" t="s">
        <v>21856</v>
      </c>
      <c r="D4247" s="2" t="s">
        <v>9324</v>
      </c>
      <c r="E4247" s="13" t="s">
        <v>26781</v>
      </c>
      <c r="F4247" s="8" t="s">
        <v>2304</v>
      </c>
      <c r="G4247" s="51" t="s">
        <v>19294</v>
      </c>
      <c r="H4247" s="8" t="s">
        <v>26782</v>
      </c>
      <c r="I4247" s="8" t="s">
        <v>10346</v>
      </c>
      <c r="J4247" s="10">
        <v>3.77</v>
      </c>
      <c r="K4247" s="8" t="s">
        <v>26783</v>
      </c>
      <c r="L4247" s="8"/>
      <c r="M4247" s="8"/>
      <c r="N4247" s="51" t="s">
        <v>26814</v>
      </c>
      <c r="O4247" s="51" t="s">
        <v>52</v>
      </c>
      <c r="P4247" s="51"/>
      <c r="Q4247" s="51"/>
      <c r="R4247" s="57" t="s">
        <v>927</v>
      </c>
      <c r="S4247" s="57" t="s">
        <v>26815</v>
      </c>
      <c r="T4247" s="11" t="str">
        <f t="shared" si="2"/>
        <v>Ryan Speer</v>
      </c>
      <c r="U4247" s="8" t="s">
        <v>80</v>
      </c>
      <c r="V4247" s="51" t="s">
        <v>26816</v>
      </c>
      <c r="W4247" s="57" t="s">
        <v>26817</v>
      </c>
      <c r="X4247" s="51" t="s">
        <v>26788</v>
      </c>
      <c r="Y4247" s="51" t="s">
        <v>60</v>
      </c>
      <c r="Z4247" s="56" t="s">
        <v>26789</v>
      </c>
      <c r="AA4247" s="51" t="s">
        <v>60</v>
      </c>
      <c r="AB4247" s="51" t="s">
        <v>60</v>
      </c>
      <c r="AC4247" s="51" t="s">
        <v>60</v>
      </c>
      <c r="AD4247" s="51" t="s">
        <v>60</v>
      </c>
      <c r="AE4247" s="51" t="s">
        <v>26790</v>
      </c>
      <c r="AF4247" s="13" t="s">
        <v>26791</v>
      </c>
      <c r="AG4247" s="13" t="s">
        <v>9336</v>
      </c>
      <c r="AH4247" s="8" t="s">
        <v>4581</v>
      </c>
      <c r="AI4247" s="8" t="s">
        <v>18832</v>
      </c>
      <c r="AJ4247" s="8"/>
      <c r="AK4247" s="8" t="s">
        <v>655</v>
      </c>
      <c r="AL4247" s="8" t="s">
        <v>10400</v>
      </c>
      <c r="AM4247" s="8" t="s">
        <v>236</v>
      </c>
      <c r="AN4247" s="8" t="s">
        <v>26792</v>
      </c>
      <c r="AO4247" s="8" t="s">
        <v>26818</v>
      </c>
      <c r="AP4247" s="29" t="s">
        <v>26791</v>
      </c>
      <c r="AQ4247" s="11">
        <v>2788.0</v>
      </c>
    </row>
    <row r="4248">
      <c r="A4248" s="8" t="str">
        <f t="shared" si="1"/>
        <v>McKenna Welshans</v>
      </c>
      <c r="B4248" s="51" t="s">
        <v>26780</v>
      </c>
      <c r="C4248" s="51" t="s">
        <v>21856</v>
      </c>
      <c r="D4248" s="2" t="s">
        <v>9324</v>
      </c>
      <c r="E4248" s="8" t="s">
        <v>26781</v>
      </c>
      <c r="F4248" s="8" t="s">
        <v>2304</v>
      </c>
      <c r="G4248" s="51" t="s">
        <v>19294</v>
      </c>
      <c r="H4248" s="8" t="s">
        <v>26782</v>
      </c>
      <c r="I4248" s="8" t="s">
        <v>10346</v>
      </c>
      <c r="J4248" s="10">
        <v>3.77</v>
      </c>
      <c r="K4248" s="8" t="s">
        <v>26783</v>
      </c>
      <c r="L4248" s="8"/>
      <c r="M4248" s="8"/>
      <c r="N4248" s="51" t="s">
        <v>26819</v>
      </c>
      <c r="O4248" s="51" t="s">
        <v>52</v>
      </c>
      <c r="P4248" s="51"/>
      <c r="Q4248" s="51"/>
      <c r="R4248" s="51" t="s">
        <v>26374</v>
      </c>
      <c r="S4248" s="51" t="s">
        <v>26820</v>
      </c>
      <c r="T4248" s="11" t="str">
        <f t="shared" si="2"/>
        <v>McKenna Welshans</v>
      </c>
      <c r="U4248" s="51" t="s">
        <v>80</v>
      </c>
      <c r="V4248" s="51"/>
      <c r="W4248" s="51"/>
      <c r="X4248" s="94" t="s">
        <v>26788</v>
      </c>
      <c r="Y4248" s="51" t="s">
        <v>60</v>
      </c>
      <c r="Z4248" s="56" t="s">
        <v>26789</v>
      </c>
      <c r="AA4248" s="56" t="s">
        <v>26821</v>
      </c>
      <c r="AB4248" s="51" t="s">
        <v>60</v>
      </c>
      <c r="AC4248" s="51" t="s">
        <v>60</v>
      </c>
      <c r="AD4248" s="51" t="s">
        <v>60</v>
      </c>
      <c r="AE4248" s="51" t="s">
        <v>26790</v>
      </c>
      <c r="AF4248" s="8" t="s">
        <v>26791</v>
      </c>
      <c r="AG4248" s="8" t="s">
        <v>9336</v>
      </c>
      <c r="AH4248" s="8" t="s">
        <v>4581</v>
      </c>
      <c r="AI4248" s="8" t="s">
        <v>233</v>
      </c>
      <c r="AJ4248" s="8"/>
      <c r="AK4248" s="8" t="s">
        <v>655</v>
      </c>
      <c r="AL4248" s="8" t="s">
        <v>10400</v>
      </c>
      <c r="AM4248" s="8" t="s">
        <v>236</v>
      </c>
      <c r="AN4248" s="8" t="s">
        <v>26792</v>
      </c>
      <c r="AO4248" s="8" t="s">
        <v>26793</v>
      </c>
      <c r="AP4248" s="29" t="s">
        <v>26791</v>
      </c>
      <c r="AQ4248" s="11">
        <v>2788.0</v>
      </c>
    </row>
    <row r="4249">
      <c r="A4249" s="8" t="str">
        <f t="shared" si="1"/>
        <v>Chris Wadas</v>
      </c>
      <c r="B4249" s="51" t="s">
        <v>26822</v>
      </c>
      <c r="C4249" s="51" t="s">
        <v>23792</v>
      </c>
      <c r="D4249" s="2" t="s">
        <v>9324</v>
      </c>
      <c r="E4249" s="8" t="s">
        <v>10884</v>
      </c>
      <c r="F4249" s="8" t="s">
        <v>2304</v>
      </c>
      <c r="G4249" s="51" t="s">
        <v>19294</v>
      </c>
      <c r="H4249" s="8" t="s">
        <v>26823</v>
      </c>
      <c r="I4249" s="8" t="s">
        <v>1330</v>
      </c>
      <c r="J4249" s="10">
        <v>3.33</v>
      </c>
      <c r="K4249" s="8" t="s">
        <v>26824</v>
      </c>
      <c r="L4249" s="8"/>
      <c r="M4249" s="8"/>
      <c r="N4249" s="51" t="s">
        <v>26825</v>
      </c>
      <c r="O4249" s="51" t="s">
        <v>52</v>
      </c>
      <c r="P4249" s="51"/>
      <c r="Q4249" s="51"/>
      <c r="R4249" s="51" t="s">
        <v>791</v>
      </c>
      <c r="S4249" s="51" t="s">
        <v>26826</v>
      </c>
      <c r="T4249" s="11" t="str">
        <f t="shared" si="2"/>
        <v>Chris Wadas</v>
      </c>
      <c r="U4249" s="51" t="s">
        <v>55</v>
      </c>
      <c r="V4249" s="51" t="s">
        <v>26827</v>
      </c>
      <c r="W4249" s="51" t="s">
        <v>26828</v>
      </c>
      <c r="X4249" s="94" t="s">
        <v>26829</v>
      </c>
      <c r="Y4249" s="51" t="s">
        <v>60</v>
      </c>
      <c r="Z4249" s="56" t="s">
        <v>26830</v>
      </c>
      <c r="AA4249" s="51" t="s">
        <v>60</v>
      </c>
      <c r="AB4249" s="51" t="s">
        <v>60</v>
      </c>
      <c r="AC4249" s="51" t="s">
        <v>60</v>
      </c>
      <c r="AD4249" s="51" t="s">
        <v>60</v>
      </c>
      <c r="AE4249" s="51" t="s">
        <v>26831</v>
      </c>
      <c r="AF4249" s="8" t="s">
        <v>26832</v>
      </c>
      <c r="AG4249" s="8" t="s">
        <v>9336</v>
      </c>
      <c r="AH4249" s="8" t="s">
        <v>4581</v>
      </c>
      <c r="AI4249" s="8" t="s">
        <v>233</v>
      </c>
      <c r="AJ4249" s="8"/>
      <c r="AK4249" s="8"/>
      <c r="AL4249" s="8"/>
      <c r="AM4249" s="8"/>
      <c r="AN4249" s="8" t="s">
        <v>26833</v>
      </c>
      <c r="AO4249" s="8" t="s">
        <v>26834</v>
      </c>
      <c r="AP4249" s="29" t="s">
        <v>26832</v>
      </c>
      <c r="AQ4249" s="11">
        <v>2195.0</v>
      </c>
    </row>
    <row r="4250">
      <c r="A4250" s="8" t="str">
        <f t="shared" si="1"/>
        <v>Andrew Nelson</v>
      </c>
      <c r="B4250" s="51" t="s">
        <v>26822</v>
      </c>
      <c r="C4250" s="51" t="s">
        <v>23792</v>
      </c>
      <c r="D4250" s="2" t="s">
        <v>9324</v>
      </c>
      <c r="E4250" s="8" t="s">
        <v>10884</v>
      </c>
      <c r="F4250" s="8" t="s">
        <v>2304</v>
      </c>
      <c r="G4250" s="51" t="s">
        <v>19294</v>
      </c>
      <c r="H4250" s="8" t="s">
        <v>26823</v>
      </c>
      <c r="I4250" s="8" t="s">
        <v>1330</v>
      </c>
      <c r="J4250" s="10">
        <v>3.33</v>
      </c>
      <c r="K4250" s="8" t="s">
        <v>26824</v>
      </c>
      <c r="L4250" s="8"/>
      <c r="M4250" s="8"/>
      <c r="N4250" s="51" t="s">
        <v>26835</v>
      </c>
      <c r="O4250" s="51" t="s">
        <v>52</v>
      </c>
      <c r="P4250" s="51"/>
      <c r="Q4250" s="51"/>
      <c r="R4250" s="51" t="s">
        <v>53</v>
      </c>
      <c r="S4250" s="51" t="s">
        <v>1624</v>
      </c>
      <c r="T4250" s="11" t="str">
        <f t="shared" si="2"/>
        <v>Andrew Nelson</v>
      </c>
      <c r="U4250" s="57" t="s">
        <v>80</v>
      </c>
      <c r="V4250" s="51" t="s">
        <v>26836</v>
      </c>
      <c r="W4250" s="51" t="s">
        <v>26837</v>
      </c>
      <c r="X4250" s="94" t="s">
        <v>26829</v>
      </c>
      <c r="Y4250" s="56" t="s">
        <v>26838</v>
      </c>
      <c r="Z4250" s="56" t="s">
        <v>26830</v>
      </c>
      <c r="AA4250" s="51" t="s">
        <v>60</v>
      </c>
      <c r="AB4250" s="51" t="s">
        <v>60</v>
      </c>
      <c r="AC4250" s="51" t="s">
        <v>60</v>
      </c>
      <c r="AD4250" s="51" t="s">
        <v>60</v>
      </c>
      <c r="AE4250" s="51" t="s">
        <v>26831</v>
      </c>
      <c r="AF4250" s="8" t="s">
        <v>26832</v>
      </c>
      <c r="AG4250" s="8" t="s">
        <v>9336</v>
      </c>
      <c r="AH4250" s="8" t="s">
        <v>4581</v>
      </c>
      <c r="AI4250" s="8" t="s">
        <v>233</v>
      </c>
      <c r="AJ4250" s="8"/>
      <c r="AK4250" s="8"/>
      <c r="AL4250" s="8"/>
      <c r="AM4250" s="8"/>
      <c r="AN4250" s="8" t="s">
        <v>26833</v>
      </c>
      <c r="AO4250" s="8" t="s">
        <v>26834</v>
      </c>
      <c r="AP4250" s="29" t="s">
        <v>26832</v>
      </c>
      <c r="AQ4250" s="11">
        <v>2195.0</v>
      </c>
    </row>
    <row r="4251">
      <c r="A4251" s="8" t="str">
        <f t="shared" si="1"/>
        <v>Dylan Lattuga</v>
      </c>
      <c r="B4251" s="51" t="s">
        <v>26822</v>
      </c>
      <c r="C4251" s="51" t="s">
        <v>23792</v>
      </c>
      <c r="D4251" s="2" t="s">
        <v>9324</v>
      </c>
      <c r="E4251" s="8" t="s">
        <v>10884</v>
      </c>
      <c r="F4251" s="8" t="s">
        <v>2304</v>
      </c>
      <c r="G4251" s="51" t="s">
        <v>19294</v>
      </c>
      <c r="H4251" s="8" t="s">
        <v>26823</v>
      </c>
      <c r="I4251" s="8" t="s">
        <v>1330</v>
      </c>
      <c r="J4251" s="10">
        <v>3.33</v>
      </c>
      <c r="K4251" s="8" t="s">
        <v>26824</v>
      </c>
      <c r="L4251" s="8"/>
      <c r="M4251" s="8"/>
      <c r="N4251" s="51" t="s">
        <v>26839</v>
      </c>
      <c r="O4251" s="51" t="s">
        <v>52</v>
      </c>
      <c r="P4251" s="51"/>
      <c r="Q4251" s="51"/>
      <c r="R4251" s="8" t="s">
        <v>1764</v>
      </c>
      <c r="S4251" s="8" t="s">
        <v>26840</v>
      </c>
      <c r="T4251" s="11" t="str">
        <f t="shared" si="2"/>
        <v>Dylan Lattuga</v>
      </c>
      <c r="U4251" s="8" t="s">
        <v>80</v>
      </c>
      <c r="V4251" s="51" t="s">
        <v>26841</v>
      </c>
      <c r="W4251" s="51"/>
      <c r="X4251" s="51" t="s">
        <v>26829</v>
      </c>
      <c r="Y4251" s="56" t="s">
        <v>26842</v>
      </c>
      <c r="Z4251" s="56" t="s">
        <v>26830</v>
      </c>
      <c r="AA4251" s="51" t="s">
        <v>60</v>
      </c>
      <c r="AB4251" s="51" t="s">
        <v>60</v>
      </c>
      <c r="AC4251" s="51" t="s">
        <v>60</v>
      </c>
      <c r="AD4251" s="56" t="s">
        <v>26843</v>
      </c>
      <c r="AE4251" s="51" t="s">
        <v>26831</v>
      </c>
      <c r="AF4251" s="8" t="s">
        <v>26832</v>
      </c>
      <c r="AG4251" s="8" t="s">
        <v>9336</v>
      </c>
      <c r="AH4251" s="8" t="s">
        <v>4581</v>
      </c>
      <c r="AI4251" s="8" t="s">
        <v>18832</v>
      </c>
      <c r="AJ4251" s="8"/>
      <c r="AK4251" s="8"/>
      <c r="AL4251" s="8"/>
      <c r="AM4251" s="8"/>
      <c r="AN4251" s="8" t="s">
        <v>26833</v>
      </c>
      <c r="AO4251" s="8" t="s">
        <v>26834</v>
      </c>
      <c r="AP4251" s="29" t="s">
        <v>26832</v>
      </c>
      <c r="AQ4251" s="11">
        <v>2195.0</v>
      </c>
    </row>
    <row r="4252">
      <c r="A4252" s="8" t="str">
        <f t="shared" si="1"/>
        <v>Carl Daubert</v>
      </c>
      <c r="B4252" s="51" t="s">
        <v>26822</v>
      </c>
      <c r="C4252" s="51" t="s">
        <v>23792</v>
      </c>
      <c r="D4252" s="2" t="s">
        <v>9324</v>
      </c>
      <c r="E4252" s="8" t="s">
        <v>10884</v>
      </c>
      <c r="F4252" s="8" t="s">
        <v>2304</v>
      </c>
      <c r="G4252" s="51" t="s">
        <v>19294</v>
      </c>
      <c r="H4252" s="8" t="s">
        <v>26823</v>
      </c>
      <c r="I4252" s="8" t="s">
        <v>1330</v>
      </c>
      <c r="J4252" s="10">
        <v>3.33</v>
      </c>
      <c r="K4252" s="8" t="s">
        <v>26824</v>
      </c>
      <c r="L4252" s="8"/>
      <c r="M4252" s="8"/>
      <c r="N4252" s="51" t="s">
        <v>26844</v>
      </c>
      <c r="O4252" s="51" t="s">
        <v>52</v>
      </c>
      <c r="P4252" s="51"/>
      <c r="Q4252" s="51"/>
      <c r="R4252" s="51" t="s">
        <v>1268</v>
      </c>
      <c r="S4252" s="51" t="s">
        <v>26845</v>
      </c>
      <c r="T4252" s="11" t="str">
        <f t="shared" si="2"/>
        <v>Carl Daubert</v>
      </c>
      <c r="U4252" s="51" t="s">
        <v>80</v>
      </c>
      <c r="V4252" s="51"/>
      <c r="W4252" s="51"/>
      <c r="X4252" s="94" t="s">
        <v>26829</v>
      </c>
      <c r="Y4252" s="56" t="s">
        <v>26846</v>
      </c>
      <c r="Z4252" s="56" t="s">
        <v>26830</v>
      </c>
      <c r="AA4252" s="51" t="s">
        <v>60</v>
      </c>
      <c r="AB4252" s="51" t="s">
        <v>60</v>
      </c>
      <c r="AC4252" s="51" t="s">
        <v>60</v>
      </c>
      <c r="AD4252" s="51" t="s">
        <v>60</v>
      </c>
      <c r="AE4252" s="51" t="s">
        <v>26831</v>
      </c>
      <c r="AF4252" s="8" t="s">
        <v>26832</v>
      </c>
      <c r="AG4252" s="8" t="s">
        <v>9336</v>
      </c>
      <c r="AH4252" s="8" t="s">
        <v>4581</v>
      </c>
      <c r="AI4252" s="8" t="s">
        <v>233</v>
      </c>
      <c r="AJ4252" s="8"/>
      <c r="AK4252" s="8"/>
      <c r="AL4252" s="8"/>
      <c r="AM4252" s="8"/>
      <c r="AN4252" s="8" t="s">
        <v>26833</v>
      </c>
      <c r="AO4252" s="8" t="s">
        <v>26834</v>
      </c>
      <c r="AP4252" s="29" t="s">
        <v>26832</v>
      </c>
      <c r="AQ4252" s="11">
        <v>2195.0</v>
      </c>
    </row>
    <row r="4253">
      <c r="A4253" s="8" t="str">
        <f t="shared" si="1"/>
        <v>Mike Kinney</v>
      </c>
      <c r="B4253" s="51" t="s">
        <v>26822</v>
      </c>
      <c r="C4253" s="51" t="s">
        <v>23792</v>
      </c>
      <c r="D4253" s="2" t="s">
        <v>9324</v>
      </c>
      <c r="E4253" s="8" t="s">
        <v>10884</v>
      </c>
      <c r="F4253" s="8" t="s">
        <v>2304</v>
      </c>
      <c r="G4253" s="51" t="s">
        <v>19294</v>
      </c>
      <c r="H4253" s="8" t="s">
        <v>26823</v>
      </c>
      <c r="I4253" s="8" t="s">
        <v>1330</v>
      </c>
      <c r="J4253" s="10">
        <v>3.33</v>
      </c>
      <c r="K4253" s="8" t="s">
        <v>26824</v>
      </c>
      <c r="L4253" s="8"/>
      <c r="M4253" s="8"/>
      <c r="N4253" s="51" t="s">
        <v>26847</v>
      </c>
      <c r="O4253" s="51" t="s">
        <v>52</v>
      </c>
      <c r="P4253" s="51"/>
      <c r="Q4253" s="51"/>
      <c r="R4253" s="51" t="s">
        <v>1237</v>
      </c>
      <c r="S4253" s="51" t="s">
        <v>25884</v>
      </c>
      <c r="T4253" s="11" t="str">
        <f t="shared" si="2"/>
        <v>Mike Kinney</v>
      </c>
      <c r="U4253" s="51" t="s">
        <v>80</v>
      </c>
      <c r="V4253" s="51"/>
      <c r="W4253" s="51"/>
      <c r="X4253" s="94" t="s">
        <v>26829</v>
      </c>
      <c r="Y4253" s="51" t="s">
        <v>60</v>
      </c>
      <c r="Z4253" s="56" t="s">
        <v>26830</v>
      </c>
      <c r="AA4253" s="56" t="s">
        <v>26848</v>
      </c>
      <c r="AB4253" s="51" t="s">
        <v>60</v>
      </c>
      <c r="AC4253" s="51" t="s">
        <v>60</v>
      </c>
      <c r="AD4253" s="51" t="s">
        <v>60</v>
      </c>
      <c r="AE4253" s="51" t="s">
        <v>26831</v>
      </c>
      <c r="AF4253" s="8" t="s">
        <v>26832</v>
      </c>
      <c r="AG4253" s="8" t="s">
        <v>9336</v>
      </c>
      <c r="AH4253" s="8" t="s">
        <v>4581</v>
      </c>
      <c r="AI4253" s="8" t="s">
        <v>233</v>
      </c>
      <c r="AJ4253" s="8"/>
      <c r="AK4253" s="8"/>
      <c r="AL4253" s="8"/>
      <c r="AM4253" s="8"/>
      <c r="AN4253" s="8" t="s">
        <v>26833</v>
      </c>
      <c r="AO4253" s="8" t="s">
        <v>26834</v>
      </c>
      <c r="AP4253" s="29" t="s">
        <v>26832</v>
      </c>
      <c r="AQ4253" s="11">
        <v>2195.0</v>
      </c>
    </row>
    <row r="4254">
      <c r="A4254" s="8" t="str">
        <f t="shared" si="1"/>
        <v>Kyle Suponcic</v>
      </c>
      <c r="B4254" s="51" t="s">
        <v>26822</v>
      </c>
      <c r="C4254" s="51" t="s">
        <v>23792</v>
      </c>
      <c r="D4254" s="2" t="s">
        <v>9324</v>
      </c>
      <c r="E4254" s="8" t="s">
        <v>10884</v>
      </c>
      <c r="F4254" s="8" t="s">
        <v>2304</v>
      </c>
      <c r="G4254" s="51" t="s">
        <v>19294</v>
      </c>
      <c r="H4254" s="8" t="s">
        <v>26823</v>
      </c>
      <c r="I4254" s="8" t="s">
        <v>1330</v>
      </c>
      <c r="J4254" s="10">
        <v>3.33</v>
      </c>
      <c r="K4254" s="8" t="s">
        <v>26824</v>
      </c>
      <c r="L4254" s="8"/>
      <c r="M4254" s="8"/>
      <c r="N4254" s="51" t="s">
        <v>26849</v>
      </c>
      <c r="O4254" s="51" t="s">
        <v>52</v>
      </c>
      <c r="P4254" s="51"/>
      <c r="Q4254" s="51"/>
      <c r="R4254" s="51" t="s">
        <v>1275</v>
      </c>
      <c r="S4254" s="51" t="s">
        <v>26850</v>
      </c>
      <c r="T4254" s="11" t="str">
        <f t="shared" si="2"/>
        <v>Kyle Suponcic</v>
      </c>
      <c r="U4254" s="51" t="s">
        <v>80</v>
      </c>
      <c r="V4254" s="51"/>
      <c r="W4254" s="51"/>
      <c r="X4254" s="94" t="s">
        <v>26829</v>
      </c>
      <c r="Y4254" s="51" t="s">
        <v>60</v>
      </c>
      <c r="Z4254" s="56" t="s">
        <v>26830</v>
      </c>
      <c r="AA4254" s="51" t="s">
        <v>60</v>
      </c>
      <c r="AB4254" s="51" t="s">
        <v>60</v>
      </c>
      <c r="AC4254" s="51" t="s">
        <v>60</v>
      </c>
      <c r="AD4254" s="51" t="s">
        <v>60</v>
      </c>
      <c r="AE4254" s="51" t="s">
        <v>26831</v>
      </c>
      <c r="AF4254" s="8" t="s">
        <v>26832</v>
      </c>
      <c r="AG4254" s="8" t="s">
        <v>9336</v>
      </c>
      <c r="AH4254" s="8" t="s">
        <v>4581</v>
      </c>
      <c r="AI4254" s="8" t="s">
        <v>233</v>
      </c>
      <c r="AJ4254" s="8"/>
      <c r="AK4254" s="8"/>
      <c r="AL4254" s="8"/>
      <c r="AM4254" s="8"/>
      <c r="AN4254" s="8" t="s">
        <v>26833</v>
      </c>
      <c r="AO4254" s="8" t="s">
        <v>26834</v>
      </c>
      <c r="AP4254" s="29" t="s">
        <v>26832</v>
      </c>
      <c r="AQ4254" s="11">
        <v>2195.0</v>
      </c>
    </row>
    <row r="4255">
      <c r="A4255" s="8" t="str">
        <f t="shared" si="1"/>
        <v>Jesse Baumann</v>
      </c>
      <c r="B4255" s="51" t="s">
        <v>26851</v>
      </c>
      <c r="C4255" s="51" t="s">
        <v>19955</v>
      </c>
      <c r="D4255" s="2" t="s">
        <v>9324</v>
      </c>
      <c r="E4255" s="8" t="s">
        <v>9446</v>
      </c>
      <c r="F4255" s="8" t="s">
        <v>2304</v>
      </c>
      <c r="G4255" s="51" t="s">
        <v>19294</v>
      </c>
      <c r="H4255" s="8" t="s">
        <v>26852</v>
      </c>
      <c r="I4255" s="8" t="s">
        <v>25159</v>
      </c>
      <c r="J4255" s="10">
        <v>3.62</v>
      </c>
      <c r="K4255" s="8" t="s">
        <v>26853</v>
      </c>
      <c r="L4255" s="8"/>
      <c r="M4255" s="8" t="s">
        <v>4739</v>
      </c>
      <c r="N4255" s="51" t="s">
        <v>26854</v>
      </c>
      <c r="O4255" s="51" t="s">
        <v>52</v>
      </c>
      <c r="P4255" s="51"/>
      <c r="Q4255" s="51"/>
      <c r="R4255" s="51" t="s">
        <v>761</v>
      </c>
      <c r="S4255" s="51" t="s">
        <v>26855</v>
      </c>
      <c r="T4255" s="11" t="str">
        <f t="shared" si="2"/>
        <v>Jesse Baumann</v>
      </c>
      <c r="U4255" s="51" t="s">
        <v>2105</v>
      </c>
      <c r="V4255" s="51" t="s">
        <v>26856</v>
      </c>
      <c r="W4255" s="51" t="s">
        <v>26857</v>
      </c>
      <c r="X4255" s="94" t="s">
        <v>26858</v>
      </c>
      <c r="Y4255" s="51" t="s">
        <v>60</v>
      </c>
      <c r="Z4255" s="56" t="s">
        <v>26859</v>
      </c>
      <c r="AA4255" s="51" t="s">
        <v>60</v>
      </c>
      <c r="AB4255" s="56" t="s">
        <v>26860</v>
      </c>
      <c r="AC4255" s="51" t="s">
        <v>60</v>
      </c>
      <c r="AD4255" s="56" t="s">
        <v>26861</v>
      </c>
      <c r="AE4255" s="51" t="s">
        <v>26862</v>
      </c>
      <c r="AF4255" s="8" t="s">
        <v>26863</v>
      </c>
      <c r="AG4255" s="8" t="s">
        <v>9336</v>
      </c>
      <c r="AH4255" s="8" t="s">
        <v>352</v>
      </c>
      <c r="AI4255" s="8" t="s">
        <v>233</v>
      </c>
      <c r="AJ4255" s="8"/>
      <c r="AK4255" s="8"/>
      <c r="AL4255" s="8"/>
      <c r="AM4255" s="8"/>
      <c r="AN4255" s="8" t="s">
        <v>26864</v>
      </c>
      <c r="AO4255" s="8" t="s">
        <v>26865</v>
      </c>
      <c r="AP4255" s="29" t="s">
        <v>26863</v>
      </c>
      <c r="AQ4255" s="11">
        <v>1984.0</v>
      </c>
    </row>
    <row r="4256">
      <c r="A4256" s="8" t="str">
        <f t="shared" si="1"/>
        <v>Jonathan D'Ottavio</v>
      </c>
      <c r="B4256" s="51" t="s">
        <v>26851</v>
      </c>
      <c r="C4256" s="51" t="s">
        <v>19955</v>
      </c>
      <c r="D4256" s="2" t="s">
        <v>9324</v>
      </c>
      <c r="E4256" s="8" t="s">
        <v>9446</v>
      </c>
      <c r="F4256" s="8" t="s">
        <v>2304</v>
      </c>
      <c r="G4256" s="51" t="s">
        <v>19294</v>
      </c>
      <c r="H4256" s="8" t="s">
        <v>26852</v>
      </c>
      <c r="I4256" s="8" t="s">
        <v>25159</v>
      </c>
      <c r="J4256" s="10">
        <v>3.62</v>
      </c>
      <c r="K4256" s="8" t="s">
        <v>26853</v>
      </c>
      <c r="L4256" s="8"/>
      <c r="M4256" s="8" t="s">
        <v>4739</v>
      </c>
      <c r="N4256" s="51" t="s">
        <v>26866</v>
      </c>
      <c r="O4256" s="51" t="s">
        <v>52</v>
      </c>
      <c r="P4256" s="51"/>
      <c r="Q4256" s="51"/>
      <c r="R4256" s="51" t="s">
        <v>109</v>
      </c>
      <c r="S4256" s="51" t="s">
        <v>26867</v>
      </c>
      <c r="T4256" s="11" t="str">
        <f t="shared" si="2"/>
        <v>Jonathan D'Ottavio</v>
      </c>
      <c r="U4256" s="51" t="s">
        <v>160</v>
      </c>
      <c r="V4256" s="51" t="s">
        <v>26868</v>
      </c>
      <c r="W4256" s="51" t="s">
        <v>26869</v>
      </c>
      <c r="X4256" s="94" t="s">
        <v>26858</v>
      </c>
      <c r="Y4256" s="56" t="s">
        <v>26870</v>
      </c>
      <c r="Z4256" s="56" t="s">
        <v>26859</v>
      </c>
      <c r="AA4256" s="56" t="s">
        <v>26871</v>
      </c>
      <c r="AB4256" s="56" t="s">
        <v>26860</v>
      </c>
      <c r="AC4256" s="56" t="s">
        <v>26872</v>
      </c>
      <c r="AD4256" s="56" t="s">
        <v>26861</v>
      </c>
      <c r="AE4256" s="51" t="s">
        <v>26862</v>
      </c>
      <c r="AF4256" s="8" t="s">
        <v>26863</v>
      </c>
      <c r="AG4256" s="8" t="s">
        <v>9336</v>
      </c>
      <c r="AH4256" s="8" t="s">
        <v>352</v>
      </c>
      <c r="AI4256" s="8" t="s">
        <v>233</v>
      </c>
      <c r="AJ4256" s="8"/>
      <c r="AK4256" s="8"/>
      <c r="AL4256" s="8"/>
      <c r="AM4256" s="8"/>
      <c r="AN4256" s="8" t="s">
        <v>26864</v>
      </c>
      <c r="AO4256" s="8" t="s">
        <v>26865</v>
      </c>
      <c r="AP4256" s="29" t="s">
        <v>26863</v>
      </c>
      <c r="AQ4256" s="11">
        <v>1984.0</v>
      </c>
    </row>
    <row r="4257">
      <c r="A4257" s="8" t="str">
        <f t="shared" si="1"/>
        <v>Ryan Harper</v>
      </c>
      <c r="B4257" s="51" t="s">
        <v>26851</v>
      </c>
      <c r="C4257" s="51" t="s">
        <v>19955</v>
      </c>
      <c r="D4257" s="2" t="s">
        <v>9324</v>
      </c>
      <c r="E4257" s="8" t="s">
        <v>9446</v>
      </c>
      <c r="F4257" s="8" t="s">
        <v>2304</v>
      </c>
      <c r="G4257" s="51" t="s">
        <v>19294</v>
      </c>
      <c r="H4257" s="8" t="s">
        <v>26852</v>
      </c>
      <c r="I4257" s="8" t="s">
        <v>25159</v>
      </c>
      <c r="J4257" s="10">
        <v>3.62</v>
      </c>
      <c r="K4257" s="8" t="s">
        <v>26853</v>
      </c>
      <c r="L4257" s="8"/>
      <c r="M4257" s="8" t="s">
        <v>4739</v>
      </c>
      <c r="N4257" s="57" t="s">
        <v>26873</v>
      </c>
      <c r="O4257" s="51" t="s">
        <v>52</v>
      </c>
      <c r="P4257" s="51"/>
      <c r="Q4257" s="51"/>
      <c r="R4257" s="51" t="s">
        <v>927</v>
      </c>
      <c r="S4257" s="51" t="s">
        <v>26874</v>
      </c>
      <c r="T4257" s="11" t="str">
        <f t="shared" si="2"/>
        <v>Ryan Harper</v>
      </c>
      <c r="U4257" s="57" t="s">
        <v>160</v>
      </c>
      <c r="V4257" s="51" t="s">
        <v>26875</v>
      </c>
      <c r="W4257" s="57" t="s">
        <v>26857</v>
      </c>
      <c r="X4257" s="94" t="s">
        <v>26858</v>
      </c>
      <c r="Y4257" s="51" t="s">
        <v>60</v>
      </c>
      <c r="Z4257" s="56" t="s">
        <v>26859</v>
      </c>
      <c r="AA4257" s="51" t="s">
        <v>60</v>
      </c>
      <c r="AB4257" s="56" t="s">
        <v>26860</v>
      </c>
      <c r="AC4257" s="51" t="s">
        <v>60</v>
      </c>
      <c r="AD4257" s="56" t="s">
        <v>26861</v>
      </c>
      <c r="AE4257" s="51" t="s">
        <v>26862</v>
      </c>
      <c r="AF4257" s="8" t="s">
        <v>26863</v>
      </c>
      <c r="AG4257" s="8" t="s">
        <v>9336</v>
      </c>
      <c r="AH4257" s="8" t="s">
        <v>352</v>
      </c>
      <c r="AI4257" s="8" t="s">
        <v>233</v>
      </c>
      <c r="AJ4257" s="8"/>
      <c r="AK4257" s="8"/>
      <c r="AL4257" s="8"/>
      <c r="AM4257" s="8"/>
      <c r="AN4257" s="8" t="s">
        <v>26864</v>
      </c>
      <c r="AO4257" s="8" t="s">
        <v>26865</v>
      </c>
      <c r="AP4257" s="29" t="s">
        <v>26863</v>
      </c>
      <c r="AQ4257" s="11">
        <v>1984.0</v>
      </c>
    </row>
    <row r="4258">
      <c r="A4258" s="8" t="str">
        <f t="shared" si="1"/>
        <v>Sean McFarland</v>
      </c>
      <c r="B4258" s="8" t="s">
        <v>26851</v>
      </c>
      <c r="C4258" s="51" t="s">
        <v>19955</v>
      </c>
      <c r="D4258" s="2" t="s">
        <v>9324</v>
      </c>
      <c r="E4258" s="13" t="s">
        <v>9446</v>
      </c>
      <c r="F4258" s="13" t="s">
        <v>2304</v>
      </c>
      <c r="G4258" s="57" t="s">
        <v>19294</v>
      </c>
      <c r="H4258" s="8" t="s">
        <v>26852</v>
      </c>
      <c r="I4258" s="13" t="s">
        <v>25159</v>
      </c>
      <c r="J4258" s="10">
        <v>4.0</v>
      </c>
      <c r="K4258" s="8" t="s">
        <v>26853</v>
      </c>
      <c r="L4258" s="8"/>
      <c r="M4258" s="8" t="s">
        <v>4739</v>
      </c>
      <c r="N4258" s="51" t="s">
        <v>26876</v>
      </c>
      <c r="O4258" s="51" t="s">
        <v>52</v>
      </c>
      <c r="P4258" s="51"/>
      <c r="Q4258" s="51"/>
      <c r="R4258" s="57" t="s">
        <v>940</v>
      </c>
      <c r="S4258" s="57" t="s">
        <v>26877</v>
      </c>
      <c r="T4258" s="11" t="str">
        <f t="shared" si="2"/>
        <v>Sean McFarland</v>
      </c>
      <c r="U4258" s="13" t="s">
        <v>674</v>
      </c>
      <c r="V4258" s="57" t="s">
        <v>26878</v>
      </c>
      <c r="W4258" s="51"/>
      <c r="X4258" s="51" t="s">
        <v>26858</v>
      </c>
      <c r="Y4258" s="51" t="s">
        <v>60</v>
      </c>
      <c r="Z4258" s="56" t="s">
        <v>26859</v>
      </c>
      <c r="AA4258" s="56" t="s">
        <v>26879</v>
      </c>
      <c r="AB4258" s="56" t="s">
        <v>26860</v>
      </c>
      <c r="AC4258" s="51" t="s">
        <v>60</v>
      </c>
      <c r="AD4258" s="56" t="s">
        <v>26861</v>
      </c>
      <c r="AE4258" s="51" t="s">
        <v>26862</v>
      </c>
      <c r="AF4258" s="13" t="s">
        <v>26863</v>
      </c>
      <c r="AG4258" s="13" t="s">
        <v>9336</v>
      </c>
      <c r="AH4258" s="13" t="s">
        <v>352</v>
      </c>
      <c r="AI4258" s="13" t="s">
        <v>18832</v>
      </c>
      <c r="AJ4258" s="8"/>
      <c r="AK4258" s="8"/>
      <c r="AL4258" s="8"/>
      <c r="AM4258" s="8"/>
      <c r="AN4258" s="8" t="s">
        <v>26864</v>
      </c>
      <c r="AO4258" s="8" t="s">
        <v>26880</v>
      </c>
      <c r="AP4258" s="52" t="s">
        <v>26863</v>
      </c>
      <c r="AQ4258" s="11">
        <v>1984.0</v>
      </c>
    </row>
    <row r="4259">
      <c r="A4259" s="8" t="str">
        <f t="shared" si="1"/>
        <v>Beth Ann Davies</v>
      </c>
      <c r="B4259" s="51" t="s">
        <v>26851</v>
      </c>
      <c r="C4259" s="51" t="s">
        <v>19955</v>
      </c>
      <c r="D4259" s="2" t="s">
        <v>9324</v>
      </c>
      <c r="E4259" s="8" t="s">
        <v>9446</v>
      </c>
      <c r="F4259" s="8" t="s">
        <v>2304</v>
      </c>
      <c r="G4259" s="51" t="s">
        <v>19294</v>
      </c>
      <c r="H4259" s="8" t="s">
        <v>26852</v>
      </c>
      <c r="I4259" s="8" t="s">
        <v>25159</v>
      </c>
      <c r="J4259" s="10">
        <v>3.62</v>
      </c>
      <c r="K4259" s="8" t="s">
        <v>26853</v>
      </c>
      <c r="L4259" s="8"/>
      <c r="M4259" s="8" t="s">
        <v>4739</v>
      </c>
      <c r="N4259" s="51" t="s">
        <v>26881</v>
      </c>
      <c r="O4259" s="51" t="s">
        <v>52</v>
      </c>
      <c r="P4259" s="51"/>
      <c r="Q4259" s="51"/>
      <c r="R4259" s="51" t="s">
        <v>26882</v>
      </c>
      <c r="S4259" s="51" t="s">
        <v>26883</v>
      </c>
      <c r="T4259" s="11" t="str">
        <f t="shared" si="2"/>
        <v>Beth Ann Davies</v>
      </c>
      <c r="U4259" s="51" t="s">
        <v>247</v>
      </c>
      <c r="V4259" s="51" t="s">
        <v>26884</v>
      </c>
      <c r="W4259" s="51" t="s">
        <v>26857</v>
      </c>
      <c r="X4259" s="94" t="s">
        <v>26858</v>
      </c>
      <c r="Y4259" s="51" t="s">
        <v>60</v>
      </c>
      <c r="Z4259" s="56" t="s">
        <v>26859</v>
      </c>
      <c r="AA4259" s="51" t="s">
        <v>60</v>
      </c>
      <c r="AB4259" s="56" t="s">
        <v>26860</v>
      </c>
      <c r="AC4259" s="51" t="s">
        <v>60</v>
      </c>
      <c r="AD4259" s="56" t="s">
        <v>26861</v>
      </c>
      <c r="AE4259" s="51" t="s">
        <v>26862</v>
      </c>
      <c r="AF4259" s="8" t="s">
        <v>26863</v>
      </c>
      <c r="AG4259" s="8" t="s">
        <v>9336</v>
      </c>
      <c r="AH4259" s="8" t="s">
        <v>352</v>
      </c>
      <c r="AI4259" s="8" t="s">
        <v>233</v>
      </c>
      <c r="AJ4259" s="8"/>
      <c r="AK4259" s="8"/>
      <c r="AL4259" s="8"/>
      <c r="AM4259" s="8"/>
      <c r="AN4259" s="8" t="s">
        <v>26864</v>
      </c>
      <c r="AO4259" s="8" t="s">
        <v>26865</v>
      </c>
      <c r="AP4259" s="29" t="s">
        <v>26863</v>
      </c>
      <c r="AQ4259" s="11">
        <v>1984.0</v>
      </c>
    </row>
    <row r="4260">
      <c r="A4260" s="8" t="str">
        <f t="shared" si="1"/>
        <v>Molly Sear</v>
      </c>
      <c r="B4260" s="8" t="s">
        <v>26851</v>
      </c>
      <c r="C4260" s="51" t="s">
        <v>19955</v>
      </c>
      <c r="D4260" s="2" t="s">
        <v>9324</v>
      </c>
      <c r="E4260" s="8" t="s">
        <v>9446</v>
      </c>
      <c r="F4260" s="8" t="s">
        <v>2304</v>
      </c>
      <c r="G4260" s="51" t="s">
        <v>19294</v>
      </c>
      <c r="H4260" s="8" t="s">
        <v>26852</v>
      </c>
      <c r="I4260" s="8" t="s">
        <v>25159</v>
      </c>
      <c r="J4260" s="10">
        <v>4.0</v>
      </c>
      <c r="K4260" s="8" t="s">
        <v>26853</v>
      </c>
      <c r="L4260" s="8"/>
      <c r="M4260" s="8" t="s">
        <v>4739</v>
      </c>
      <c r="N4260" s="51" t="s">
        <v>26885</v>
      </c>
      <c r="O4260" s="57" t="s">
        <v>52</v>
      </c>
      <c r="P4260" s="51"/>
      <c r="Q4260" s="51"/>
      <c r="R4260" s="57" t="s">
        <v>7430</v>
      </c>
      <c r="S4260" s="57" t="s">
        <v>26886</v>
      </c>
      <c r="T4260" s="11" t="str">
        <f t="shared" si="2"/>
        <v>Molly Sear</v>
      </c>
      <c r="U4260" s="51" t="s">
        <v>386</v>
      </c>
      <c r="V4260" s="51" t="s">
        <v>26887</v>
      </c>
      <c r="W4260" s="57" t="s">
        <v>26888</v>
      </c>
      <c r="X4260" s="51" t="s">
        <v>26858</v>
      </c>
      <c r="Y4260" s="51" t="s">
        <v>60</v>
      </c>
      <c r="Z4260" s="56" t="s">
        <v>26859</v>
      </c>
      <c r="AA4260" s="51" t="s">
        <v>60</v>
      </c>
      <c r="AB4260" s="56" t="s">
        <v>26860</v>
      </c>
      <c r="AC4260" s="51" t="s">
        <v>60</v>
      </c>
      <c r="AD4260" s="56" t="s">
        <v>26861</v>
      </c>
      <c r="AE4260" s="51" t="s">
        <v>26862</v>
      </c>
      <c r="AF4260" s="8" t="s">
        <v>26863</v>
      </c>
      <c r="AG4260" s="8" t="s">
        <v>9336</v>
      </c>
      <c r="AH4260" s="8" t="s">
        <v>352</v>
      </c>
      <c r="AI4260" s="8" t="s">
        <v>18832</v>
      </c>
      <c r="AJ4260" s="8"/>
      <c r="AK4260" s="8"/>
      <c r="AL4260" s="8"/>
      <c r="AM4260" s="8"/>
      <c r="AN4260" s="8" t="s">
        <v>26864</v>
      </c>
      <c r="AO4260" s="8" t="s">
        <v>26880</v>
      </c>
      <c r="AP4260" s="29" t="s">
        <v>26863</v>
      </c>
      <c r="AQ4260" s="11">
        <v>1984.0</v>
      </c>
    </row>
    <row r="4261">
      <c r="A4261" s="8" t="str">
        <f t="shared" si="1"/>
        <v>David Scheck</v>
      </c>
      <c r="B4261" s="8" t="s">
        <v>26851</v>
      </c>
      <c r="C4261" s="51" t="s">
        <v>19955</v>
      </c>
      <c r="D4261" s="2" t="s">
        <v>9324</v>
      </c>
      <c r="E4261" s="51" t="s">
        <v>9446</v>
      </c>
      <c r="F4261" s="51" t="s">
        <v>2304</v>
      </c>
      <c r="G4261" s="51" t="s">
        <v>19294</v>
      </c>
      <c r="H4261" s="51" t="s">
        <v>26852</v>
      </c>
      <c r="I4261" s="59" t="s">
        <v>25159</v>
      </c>
      <c r="J4261" s="60">
        <v>4.0</v>
      </c>
      <c r="K4261" s="51" t="s">
        <v>26853</v>
      </c>
      <c r="L4261" s="51"/>
      <c r="M4261" s="51" t="s">
        <v>4739</v>
      </c>
      <c r="N4261" s="51" t="s">
        <v>26889</v>
      </c>
      <c r="O4261" s="51" t="s">
        <v>52</v>
      </c>
      <c r="P4261" s="51"/>
      <c r="Q4261" s="51"/>
      <c r="R4261" s="51" t="s">
        <v>289</v>
      </c>
      <c r="S4261" s="51" t="s">
        <v>26890</v>
      </c>
      <c r="T4261" s="11" t="str">
        <f t="shared" si="2"/>
        <v>David Scheck</v>
      </c>
      <c r="U4261" s="51" t="s">
        <v>2695</v>
      </c>
      <c r="V4261" s="51"/>
      <c r="W4261" s="51"/>
      <c r="X4261" s="51" t="s">
        <v>26858</v>
      </c>
      <c r="Y4261" s="51" t="s">
        <v>60</v>
      </c>
      <c r="Z4261" s="56" t="s">
        <v>26859</v>
      </c>
      <c r="AA4261" s="51" t="s">
        <v>60</v>
      </c>
      <c r="AB4261" s="56" t="s">
        <v>26860</v>
      </c>
      <c r="AC4261" s="51" t="s">
        <v>60</v>
      </c>
      <c r="AD4261" s="56" t="s">
        <v>26861</v>
      </c>
      <c r="AE4261" s="51" t="s">
        <v>26862</v>
      </c>
      <c r="AF4261" s="51" t="s">
        <v>26863</v>
      </c>
      <c r="AG4261" s="51" t="s">
        <v>9336</v>
      </c>
      <c r="AH4261" s="51" t="s">
        <v>352</v>
      </c>
      <c r="AI4261" s="59" t="s">
        <v>18832</v>
      </c>
      <c r="AJ4261" s="51"/>
      <c r="AK4261" s="59"/>
      <c r="AL4261" s="59"/>
      <c r="AM4261" s="59"/>
      <c r="AN4261" s="59" t="s">
        <v>26864</v>
      </c>
      <c r="AO4261" s="59" t="s">
        <v>26880</v>
      </c>
      <c r="AP4261" s="67" t="s">
        <v>26863</v>
      </c>
      <c r="AQ4261" s="68">
        <v>1984.0</v>
      </c>
    </row>
    <row r="4262">
      <c r="A4262" s="8" t="str">
        <f t="shared" si="1"/>
        <v>AC Peter has been removed. </v>
      </c>
      <c r="B4262" s="51" t="s">
        <v>26851</v>
      </c>
      <c r="C4262" s="51" t="s">
        <v>19955</v>
      </c>
      <c r="D4262" s="2" t="s">
        <v>9324</v>
      </c>
      <c r="E4262" s="8" t="s">
        <v>9446</v>
      </c>
      <c r="F4262" s="8" t="s">
        <v>2304</v>
      </c>
      <c r="G4262" s="51" t="s">
        <v>19294</v>
      </c>
      <c r="H4262" s="8" t="s">
        <v>26852</v>
      </c>
      <c r="I4262" s="8" t="s">
        <v>25159</v>
      </c>
      <c r="J4262" s="10">
        <v>3.62</v>
      </c>
      <c r="K4262" s="8" t="s">
        <v>26853</v>
      </c>
      <c r="L4262" s="8"/>
      <c r="M4262" s="8" t="s">
        <v>4739</v>
      </c>
      <c r="N4262" s="51" t="s">
        <v>26891</v>
      </c>
      <c r="O4262" s="51" t="s">
        <v>52</v>
      </c>
      <c r="P4262" s="51"/>
      <c r="Q4262" s="51" t="s">
        <v>277</v>
      </c>
      <c r="R4262" s="51" t="s">
        <v>26892</v>
      </c>
      <c r="S4262" s="51"/>
      <c r="T4262" s="11" t="str">
        <f t="shared" si="2"/>
        <v>AC Peter has been removed. </v>
      </c>
      <c r="U4262" s="51"/>
      <c r="V4262" s="51"/>
      <c r="W4262" s="51"/>
      <c r="X4262" s="51" t="s">
        <v>26858</v>
      </c>
      <c r="Y4262" s="51" t="s">
        <v>60</v>
      </c>
      <c r="Z4262" s="56" t="s">
        <v>26859</v>
      </c>
      <c r="AA4262" s="51" t="s">
        <v>60</v>
      </c>
      <c r="AB4262" s="56" t="s">
        <v>26860</v>
      </c>
      <c r="AC4262" s="51" t="s">
        <v>60</v>
      </c>
      <c r="AD4262" s="56" t="s">
        <v>26861</v>
      </c>
      <c r="AE4262" s="51" t="s">
        <v>26862</v>
      </c>
      <c r="AF4262" s="8" t="s">
        <v>26863</v>
      </c>
      <c r="AG4262" s="8" t="s">
        <v>9336</v>
      </c>
      <c r="AH4262" s="8" t="s">
        <v>352</v>
      </c>
      <c r="AI4262" s="8" t="s">
        <v>18832</v>
      </c>
      <c r="AJ4262" s="8"/>
      <c r="AK4262" s="8"/>
      <c r="AL4262" s="8"/>
      <c r="AM4262" s="8"/>
      <c r="AN4262" s="8" t="s">
        <v>26864</v>
      </c>
      <c r="AO4262" s="8" t="s">
        <v>26865</v>
      </c>
      <c r="AP4262" s="29" t="s">
        <v>26863</v>
      </c>
      <c r="AQ4262" s="11">
        <v>1984.0</v>
      </c>
    </row>
    <row r="4263">
      <c r="A4263" s="8" t="str">
        <f t="shared" si="1"/>
        <v>Amy Filanowski</v>
      </c>
      <c r="B4263" s="51" t="s">
        <v>26893</v>
      </c>
      <c r="C4263" s="51" t="s">
        <v>21887</v>
      </c>
      <c r="D4263" s="2" t="s">
        <v>9324</v>
      </c>
      <c r="E4263" s="8" t="s">
        <v>26894</v>
      </c>
      <c r="F4263" s="8" t="s">
        <v>2304</v>
      </c>
      <c r="G4263" s="51" t="s">
        <v>19294</v>
      </c>
      <c r="H4263" s="8" t="s">
        <v>26895</v>
      </c>
      <c r="I4263" s="8" t="s">
        <v>16552</v>
      </c>
      <c r="J4263" s="10">
        <v>3.31</v>
      </c>
      <c r="K4263" s="8" t="s">
        <v>26896</v>
      </c>
      <c r="L4263" s="8"/>
      <c r="M4263" s="8" t="s">
        <v>10204</v>
      </c>
      <c r="N4263" s="51" t="s">
        <v>26897</v>
      </c>
      <c r="O4263" s="51" t="s">
        <v>52</v>
      </c>
      <c r="P4263" s="51"/>
      <c r="Q4263" s="51"/>
      <c r="R4263" s="51" t="s">
        <v>2813</v>
      </c>
      <c r="S4263" s="51" t="s">
        <v>26898</v>
      </c>
      <c r="T4263" s="11" t="str">
        <f t="shared" si="2"/>
        <v>Amy Filanowski</v>
      </c>
      <c r="U4263" s="51" t="s">
        <v>55</v>
      </c>
      <c r="V4263" s="51" t="s">
        <v>26899</v>
      </c>
      <c r="W4263" s="51" t="s">
        <v>26900</v>
      </c>
      <c r="X4263" s="94" t="s">
        <v>26901</v>
      </c>
      <c r="Y4263" s="51" t="s">
        <v>60</v>
      </c>
      <c r="Z4263" s="56" t="s">
        <v>26902</v>
      </c>
      <c r="AA4263" s="51" t="s">
        <v>60</v>
      </c>
      <c r="AB4263" s="51" t="s">
        <v>60</v>
      </c>
      <c r="AC4263" s="51" t="s">
        <v>60</v>
      </c>
      <c r="AD4263" s="56" t="s">
        <v>26903</v>
      </c>
      <c r="AE4263" s="51" t="s">
        <v>26904</v>
      </c>
      <c r="AF4263" s="8" t="s">
        <v>26905</v>
      </c>
      <c r="AG4263" s="8" t="s">
        <v>9336</v>
      </c>
      <c r="AH4263" s="8" t="s">
        <v>352</v>
      </c>
      <c r="AI4263" s="8" t="s">
        <v>233</v>
      </c>
      <c r="AJ4263" s="8"/>
      <c r="AK4263" s="8" t="s">
        <v>1617</v>
      </c>
      <c r="AL4263" s="8" t="s">
        <v>136</v>
      </c>
      <c r="AM4263" s="8" t="s">
        <v>1314</v>
      </c>
      <c r="AN4263" s="8" t="s">
        <v>26906</v>
      </c>
      <c r="AO4263" s="8" t="s">
        <v>26907</v>
      </c>
      <c r="AP4263" s="29" t="s">
        <v>26905</v>
      </c>
      <c r="AQ4263" s="11">
        <v>2408.0</v>
      </c>
    </row>
    <row r="4264">
      <c r="A4264" s="8" t="str">
        <f t="shared" si="1"/>
        <v>Shane Mastro</v>
      </c>
      <c r="B4264" s="51" t="s">
        <v>26893</v>
      </c>
      <c r="C4264" s="51" t="s">
        <v>21887</v>
      </c>
      <c r="D4264" s="2" t="s">
        <v>9324</v>
      </c>
      <c r="E4264" s="51" t="s">
        <v>26894</v>
      </c>
      <c r="F4264" s="51" t="s">
        <v>2304</v>
      </c>
      <c r="G4264" s="51" t="s">
        <v>19294</v>
      </c>
      <c r="H4264" s="51" t="s">
        <v>26895</v>
      </c>
      <c r="I4264" s="51" t="s">
        <v>16552</v>
      </c>
      <c r="J4264" s="66">
        <v>3.31</v>
      </c>
      <c r="K4264" s="51" t="s">
        <v>26896</v>
      </c>
      <c r="L4264" s="51" t="s">
        <v>86</v>
      </c>
      <c r="M4264" s="51" t="s">
        <v>10204</v>
      </c>
      <c r="N4264" s="51" t="s">
        <v>26908</v>
      </c>
      <c r="O4264" s="51" t="s">
        <v>52</v>
      </c>
      <c r="P4264" s="51"/>
      <c r="Q4264" s="51"/>
      <c r="R4264" s="51" t="s">
        <v>20993</v>
      </c>
      <c r="S4264" s="51" t="s">
        <v>26909</v>
      </c>
      <c r="T4264" s="11" t="str">
        <f t="shared" si="2"/>
        <v>Shane Mastro</v>
      </c>
      <c r="U4264" s="51" t="s">
        <v>160</v>
      </c>
      <c r="V4264" s="51" t="s">
        <v>86</v>
      </c>
      <c r="W4264" s="51" t="s">
        <v>86</v>
      </c>
      <c r="X4264" s="51" t="s">
        <v>26904</v>
      </c>
      <c r="Y4264" s="51" t="s">
        <v>60</v>
      </c>
      <c r="Z4264" s="56" t="s">
        <v>26902</v>
      </c>
      <c r="AA4264" s="51" t="s">
        <v>60</v>
      </c>
      <c r="AB4264" s="51" t="s">
        <v>60</v>
      </c>
      <c r="AC4264" s="51" t="s">
        <v>60</v>
      </c>
      <c r="AD4264" s="56" t="s">
        <v>26903</v>
      </c>
      <c r="AE4264" s="51" t="s">
        <v>26904</v>
      </c>
      <c r="AF4264" s="51" t="s">
        <v>26905</v>
      </c>
      <c r="AG4264" s="51" t="s">
        <v>9336</v>
      </c>
      <c r="AH4264" s="51" t="s">
        <v>352</v>
      </c>
      <c r="AI4264" s="51" t="s">
        <v>233</v>
      </c>
      <c r="AJ4264" s="51" t="s">
        <v>86</v>
      </c>
      <c r="AK4264" s="51" t="s">
        <v>4151</v>
      </c>
      <c r="AL4264" s="51" t="s">
        <v>1851</v>
      </c>
      <c r="AM4264" s="51" t="s">
        <v>26910</v>
      </c>
      <c r="AN4264" s="51" t="s">
        <v>26911</v>
      </c>
      <c r="AO4264" s="51" t="s">
        <v>26912</v>
      </c>
      <c r="AP4264" s="67" t="s">
        <v>26905</v>
      </c>
      <c r="AQ4264" s="68">
        <v>2408.0</v>
      </c>
    </row>
    <row r="4265">
      <c r="A4265" s="8" t="str">
        <f t="shared" si="1"/>
        <v>Jarred Ford</v>
      </c>
      <c r="B4265" s="51" t="s">
        <v>26893</v>
      </c>
      <c r="C4265" s="51" t="s">
        <v>21887</v>
      </c>
      <c r="D4265" s="2" t="s">
        <v>9324</v>
      </c>
      <c r="E4265" s="8" t="s">
        <v>26894</v>
      </c>
      <c r="F4265" s="8" t="s">
        <v>2304</v>
      </c>
      <c r="G4265" s="51" t="s">
        <v>19294</v>
      </c>
      <c r="H4265" s="8" t="s">
        <v>26895</v>
      </c>
      <c r="I4265" s="8" t="s">
        <v>16552</v>
      </c>
      <c r="J4265" s="10">
        <v>3.31</v>
      </c>
      <c r="K4265" s="8" t="s">
        <v>26896</v>
      </c>
      <c r="L4265" s="8"/>
      <c r="M4265" s="8" t="s">
        <v>10204</v>
      </c>
      <c r="N4265" s="51" t="s">
        <v>26913</v>
      </c>
      <c r="O4265" s="57" t="s">
        <v>52</v>
      </c>
      <c r="P4265" s="51"/>
      <c r="Q4265" s="51"/>
      <c r="R4265" s="57" t="s">
        <v>601</v>
      </c>
      <c r="S4265" s="57" t="s">
        <v>7747</v>
      </c>
      <c r="T4265" s="11" t="str">
        <f t="shared" si="2"/>
        <v>Jarred Ford</v>
      </c>
      <c r="U4265" s="57" t="s">
        <v>247</v>
      </c>
      <c r="V4265" s="51"/>
      <c r="W4265" s="51"/>
      <c r="X4265" s="51" t="s">
        <v>26901</v>
      </c>
      <c r="Y4265" s="51" t="s">
        <v>60</v>
      </c>
      <c r="Z4265" s="56" t="s">
        <v>26902</v>
      </c>
      <c r="AA4265" s="51" t="s">
        <v>60</v>
      </c>
      <c r="AB4265" s="51" t="s">
        <v>60</v>
      </c>
      <c r="AC4265" s="51" t="s">
        <v>60</v>
      </c>
      <c r="AD4265" s="56" t="s">
        <v>26903</v>
      </c>
      <c r="AE4265" s="51" t="s">
        <v>26904</v>
      </c>
      <c r="AF4265" s="8" t="s">
        <v>26905</v>
      </c>
      <c r="AG4265" s="8" t="s">
        <v>9336</v>
      </c>
      <c r="AH4265" s="8" t="s">
        <v>352</v>
      </c>
      <c r="AI4265" s="8" t="s">
        <v>233</v>
      </c>
      <c r="AJ4265" s="8"/>
      <c r="AK4265" s="8" t="s">
        <v>4151</v>
      </c>
      <c r="AL4265" s="8" t="s">
        <v>1851</v>
      </c>
      <c r="AM4265" s="8" t="s">
        <v>26910</v>
      </c>
      <c r="AN4265" s="8" t="s">
        <v>26911</v>
      </c>
      <c r="AO4265" s="8" t="s">
        <v>26914</v>
      </c>
      <c r="AP4265" s="29" t="s">
        <v>26905</v>
      </c>
      <c r="AQ4265" s="11">
        <v>2408.0</v>
      </c>
    </row>
    <row r="4266">
      <c r="A4266" s="8" t="str">
        <f t="shared" si="1"/>
        <v>AC Lily has been removed. </v>
      </c>
      <c r="B4266" s="51" t="s">
        <v>26893</v>
      </c>
      <c r="C4266" s="51" t="s">
        <v>21887</v>
      </c>
      <c r="D4266" s="2" t="s">
        <v>9324</v>
      </c>
      <c r="E4266" s="8" t="s">
        <v>26894</v>
      </c>
      <c r="F4266" s="8" t="s">
        <v>2304</v>
      </c>
      <c r="G4266" s="51" t="s">
        <v>19294</v>
      </c>
      <c r="H4266" s="8" t="s">
        <v>26895</v>
      </c>
      <c r="I4266" s="8" t="s">
        <v>16552</v>
      </c>
      <c r="J4266" s="10">
        <v>3.31</v>
      </c>
      <c r="K4266" s="8" t="s">
        <v>26896</v>
      </c>
      <c r="L4266" s="8"/>
      <c r="M4266" s="8" t="s">
        <v>10204</v>
      </c>
      <c r="N4266" s="51" t="s">
        <v>26915</v>
      </c>
      <c r="O4266" s="57" t="s">
        <v>52</v>
      </c>
      <c r="P4266" s="51"/>
      <c r="Q4266" s="51" t="s">
        <v>277</v>
      </c>
      <c r="R4266" s="57" t="s">
        <v>26916</v>
      </c>
      <c r="S4266" s="51"/>
      <c r="T4266" s="11" t="str">
        <f t="shared" si="2"/>
        <v>AC Lily has been removed. </v>
      </c>
      <c r="U4266" s="51"/>
      <c r="V4266" s="51"/>
      <c r="W4266" s="51"/>
      <c r="X4266" s="51" t="s">
        <v>26901</v>
      </c>
      <c r="Y4266" s="51" t="s">
        <v>60</v>
      </c>
      <c r="Z4266" s="56" t="s">
        <v>26902</v>
      </c>
      <c r="AA4266" s="51" t="s">
        <v>60</v>
      </c>
      <c r="AB4266" s="51" t="s">
        <v>60</v>
      </c>
      <c r="AC4266" s="51" t="s">
        <v>60</v>
      </c>
      <c r="AD4266" s="56" t="s">
        <v>26903</v>
      </c>
      <c r="AE4266" s="51" t="s">
        <v>26904</v>
      </c>
      <c r="AF4266" s="8" t="s">
        <v>26905</v>
      </c>
      <c r="AG4266" s="8" t="s">
        <v>9336</v>
      </c>
      <c r="AH4266" s="8" t="s">
        <v>352</v>
      </c>
      <c r="AI4266" s="8" t="s">
        <v>233</v>
      </c>
      <c r="AJ4266" s="8"/>
      <c r="AK4266" s="8" t="s">
        <v>4151</v>
      </c>
      <c r="AL4266" s="8" t="s">
        <v>1851</v>
      </c>
      <c r="AM4266" s="8" t="s">
        <v>26910</v>
      </c>
      <c r="AN4266" s="8" t="s">
        <v>26911</v>
      </c>
      <c r="AO4266" s="8" t="s">
        <v>26914</v>
      </c>
      <c r="AP4266" s="29" t="s">
        <v>26905</v>
      </c>
      <c r="AQ4266" s="11">
        <v>2408.0</v>
      </c>
    </row>
    <row r="4267">
      <c r="A4267" s="8" t="str">
        <f t="shared" si="1"/>
        <v>Chris Simpson</v>
      </c>
      <c r="B4267" s="51" t="s">
        <v>26917</v>
      </c>
      <c r="C4267" s="51" t="s">
        <v>23752</v>
      </c>
      <c r="D4267" s="2" t="s">
        <v>9324</v>
      </c>
      <c r="E4267" s="8" t="s">
        <v>26918</v>
      </c>
      <c r="F4267" s="8" t="s">
        <v>2304</v>
      </c>
      <c r="G4267" s="51" t="s">
        <v>19294</v>
      </c>
      <c r="H4267" s="8" t="s">
        <v>26919</v>
      </c>
      <c r="I4267" s="8" t="s">
        <v>1330</v>
      </c>
      <c r="J4267" s="10">
        <v>3.1</v>
      </c>
      <c r="K4267" s="8" t="s">
        <v>26920</v>
      </c>
      <c r="L4267" s="8"/>
      <c r="M4267" s="8"/>
      <c r="N4267" s="51" t="s">
        <v>26921</v>
      </c>
      <c r="O4267" s="51" t="s">
        <v>52</v>
      </c>
      <c r="P4267" s="51"/>
      <c r="Q4267" s="51"/>
      <c r="R4267" s="51" t="s">
        <v>791</v>
      </c>
      <c r="S4267" s="51" t="s">
        <v>25411</v>
      </c>
      <c r="T4267" s="11" t="str">
        <f t="shared" si="2"/>
        <v>Chris Simpson</v>
      </c>
      <c r="U4267" s="51" t="s">
        <v>55</v>
      </c>
      <c r="V4267" s="51" t="s">
        <v>26922</v>
      </c>
      <c r="W4267" s="51" t="s">
        <v>26923</v>
      </c>
      <c r="X4267" s="94" t="s">
        <v>26924</v>
      </c>
      <c r="Y4267" s="51" t="s">
        <v>60</v>
      </c>
      <c r="Z4267" s="56" t="s">
        <v>26925</v>
      </c>
      <c r="AA4267" s="56" t="s">
        <v>26926</v>
      </c>
      <c r="AB4267" s="51" t="s">
        <v>60</v>
      </c>
      <c r="AC4267" s="51" t="s">
        <v>60</v>
      </c>
      <c r="AD4267" s="51" t="s">
        <v>60</v>
      </c>
      <c r="AE4267" s="51" t="s">
        <v>26927</v>
      </c>
      <c r="AF4267" s="8" t="s">
        <v>26928</v>
      </c>
      <c r="AG4267" s="8" t="s">
        <v>9336</v>
      </c>
      <c r="AH4267" s="8" t="s">
        <v>26929</v>
      </c>
      <c r="AI4267" s="8" t="s">
        <v>233</v>
      </c>
      <c r="AJ4267" s="8"/>
      <c r="AK4267" s="8" t="s">
        <v>10154</v>
      </c>
      <c r="AL4267" s="8" t="s">
        <v>6294</v>
      </c>
      <c r="AM4267" s="8" t="s">
        <v>1071</v>
      </c>
      <c r="AN4267" s="8" t="s">
        <v>26930</v>
      </c>
      <c r="AO4267" s="8" t="s">
        <v>26931</v>
      </c>
      <c r="AP4267" s="29" t="s">
        <v>26928</v>
      </c>
      <c r="AQ4267" s="11">
        <v>2278.0</v>
      </c>
    </row>
    <row r="4268">
      <c r="A4268" s="8" t="str">
        <f t="shared" si="1"/>
        <v>Ryan Carter</v>
      </c>
      <c r="B4268" s="8" t="s">
        <v>26917</v>
      </c>
      <c r="C4268" s="51" t="s">
        <v>23752</v>
      </c>
      <c r="D4268" s="2" t="s">
        <v>9324</v>
      </c>
      <c r="E4268" s="51" t="s">
        <v>26918</v>
      </c>
      <c r="F4268" s="51" t="s">
        <v>2304</v>
      </c>
      <c r="G4268" s="51" t="s">
        <v>19294</v>
      </c>
      <c r="H4268" s="51" t="s">
        <v>26919</v>
      </c>
      <c r="I4268" s="59" t="s">
        <v>1330</v>
      </c>
      <c r="J4268" s="60">
        <v>3.1</v>
      </c>
      <c r="K4268" s="51" t="s">
        <v>26920</v>
      </c>
      <c r="L4268" s="51"/>
      <c r="M4268" s="51"/>
      <c r="N4268" s="51" t="s">
        <v>26932</v>
      </c>
      <c r="O4268" s="51" t="s">
        <v>52</v>
      </c>
      <c r="P4268" s="51"/>
      <c r="Q4268" s="51"/>
      <c r="R4268" s="8" t="s">
        <v>927</v>
      </c>
      <c r="S4268" s="8" t="s">
        <v>9244</v>
      </c>
      <c r="T4268" s="11" t="str">
        <f t="shared" si="2"/>
        <v>Ryan Carter</v>
      </c>
      <c r="U4268" s="51" t="s">
        <v>80</v>
      </c>
      <c r="V4268" s="51" t="s">
        <v>26933</v>
      </c>
      <c r="W4268" s="8"/>
      <c r="X4268" s="51" t="s">
        <v>26924</v>
      </c>
      <c r="Y4268" s="51" t="s">
        <v>60</v>
      </c>
      <c r="Z4268" s="56" t="s">
        <v>26925</v>
      </c>
      <c r="AA4268" s="56" t="s">
        <v>26934</v>
      </c>
      <c r="AB4268" s="51" t="s">
        <v>60</v>
      </c>
      <c r="AC4268" s="51" t="s">
        <v>60</v>
      </c>
      <c r="AD4268" s="51" t="s">
        <v>60</v>
      </c>
      <c r="AE4268" s="51" t="s">
        <v>26927</v>
      </c>
      <c r="AF4268" s="51" t="s">
        <v>26928</v>
      </c>
      <c r="AG4268" s="51" t="s">
        <v>9336</v>
      </c>
      <c r="AH4268" s="51" t="s">
        <v>26935</v>
      </c>
      <c r="AI4268" s="59" t="s">
        <v>18832</v>
      </c>
      <c r="AJ4268" s="51"/>
      <c r="AK4268" s="59" t="s">
        <v>10154</v>
      </c>
      <c r="AL4268" s="59" t="s">
        <v>6294</v>
      </c>
      <c r="AM4268" s="59" t="s">
        <v>1071</v>
      </c>
      <c r="AN4268" s="59" t="s">
        <v>26930</v>
      </c>
      <c r="AO4268" s="59" t="s">
        <v>26936</v>
      </c>
      <c r="AP4268" s="14" t="s">
        <v>26928</v>
      </c>
      <c r="AQ4268" s="68">
        <v>2278.0</v>
      </c>
    </row>
    <row r="4269">
      <c r="A4269" s="8" t="str">
        <f t="shared" si="1"/>
        <v>Lorielle LaForest</v>
      </c>
      <c r="B4269" s="8" t="s">
        <v>26917</v>
      </c>
      <c r="C4269" s="51" t="s">
        <v>23752</v>
      </c>
      <c r="D4269" s="2" t="s">
        <v>9324</v>
      </c>
      <c r="E4269" s="8" t="s">
        <v>26918</v>
      </c>
      <c r="F4269" s="8" t="s">
        <v>2304</v>
      </c>
      <c r="G4269" s="51" t="s">
        <v>19294</v>
      </c>
      <c r="H4269" s="8" t="s">
        <v>26919</v>
      </c>
      <c r="I4269" s="8" t="s">
        <v>1330</v>
      </c>
      <c r="J4269" s="10">
        <v>3.1</v>
      </c>
      <c r="K4269" s="8" t="s">
        <v>26920</v>
      </c>
      <c r="L4269" s="8"/>
      <c r="M4269" s="8"/>
      <c r="N4269" s="51" t="s">
        <v>26937</v>
      </c>
      <c r="O4269" s="57" t="s">
        <v>52</v>
      </c>
      <c r="P4269" s="51"/>
      <c r="Q4269" s="51"/>
      <c r="R4269" s="57" t="s">
        <v>26938</v>
      </c>
      <c r="S4269" s="8" t="s">
        <v>26939</v>
      </c>
      <c r="T4269" s="11" t="str">
        <f t="shared" si="2"/>
        <v>Lorielle LaForest</v>
      </c>
      <c r="U4269" s="57" t="s">
        <v>80</v>
      </c>
      <c r="V4269" s="51"/>
      <c r="W4269" s="51"/>
      <c r="X4269" s="51" t="s">
        <v>26924</v>
      </c>
      <c r="Y4269" s="51" t="s">
        <v>60</v>
      </c>
      <c r="Z4269" s="56" t="s">
        <v>26925</v>
      </c>
      <c r="AA4269" s="51" t="s">
        <v>60</v>
      </c>
      <c r="AB4269" s="51" t="s">
        <v>60</v>
      </c>
      <c r="AC4269" s="51" t="s">
        <v>60</v>
      </c>
      <c r="AD4269" s="51" t="s">
        <v>60</v>
      </c>
      <c r="AE4269" s="51" t="s">
        <v>26927</v>
      </c>
      <c r="AF4269" s="8" t="s">
        <v>26928</v>
      </c>
      <c r="AG4269" s="8" t="s">
        <v>9336</v>
      </c>
      <c r="AH4269" s="8" t="s">
        <v>26935</v>
      </c>
      <c r="AI4269" s="8" t="s">
        <v>18832</v>
      </c>
      <c r="AJ4269" s="8"/>
      <c r="AK4269" s="8" t="s">
        <v>10154</v>
      </c>
      <c r="AL4269" s="8" t="s">
        <v>6294</v>
      </c>
      <c r="AM4269" s="8" t="s">
        <v>1071</v>
      </c>
      <c r="AN4269" s="8" t="s">
        <v>26930</v>
      </c>
      <c r="AO4269" s="8" t="s">
        <v>26936</v>
      </c>
      <c r="AP4269" s="14" t="s">
        <v>26928</v>
      </c>
      <c r="AQ4269" s="11">
        <v>2278.0</v>
      </c>
    </row>
    <row r="4270">
      <c r="A4270" s="8" t="str">
        <f t="shared" si="1"/>
        <v>Warren Harvey</v>
      </c>
      <c r="B4270" s="8" t="s">
        <v>26940</v>
      </c>
      <c r="C4270" s="51" t="s">
        <v>19986</v>
      </c>
      <c r="D4270" s="2" t="s">
        <v>9324</v>
      </c>
      <c r="E4270" s="8" t="s">
        <v>26941</v>
      </c>
      <c r="F4270" s="8" t="s">
        <v>2304</v>
      </c>
      <c r="G4270" s="51" t="s">
        <v>19294</v>
      </c>
      <c r="H4270" s="8" t="s">
        <v>26942</v>
      </c>
      <c r="I4270" s="8" t="s">
        <v>49</v>
      </c>
      <c r="J4270" s="10">
        <v>3.17</v>
      </c>
      <c r="K4270" s="8" t="s">
        <v>26943</v>
      </c>
      <c r="L4270" s="8"/>
      <c r="M4270" s="8"/>
      <c r="N4270" s="51" t="s">
        <v>26944</v>
      </c>
      <c r="O4270" s="57" t="s">
        <v>52</v>
      </c>
      <c r="P4270" s="51"/>
      <c r="Q4270" s="51"/>
      <c r="R4270" s="57" t="s">
        <v>3853</v>
      </c>
      <c r="S4270" s="57" t="s">
        <v>3819</v>
      </c>
      <c r="T4270" s="11" t="str">
        <f t="shared" si="2"/>
        <v>Warren Harvey</v>
      </c>
      <c r="U4270" s="57" t="s">
        <v>55</v>
      </c>
      <c r="V4270" s="51" t="s">
        <v>26945</v>
      </c>
      <c r="W4270" s="51"/>
      <c r="X4270" s="51" t="s">
        <v>26946</v>
      </c>
      <c r="Y4270" s="51" t="s">
        <v>60</v>
      </c>
      <c r="Z4270" s="51" t="s">
        <v>60</v>
      </c>
      <c r="AA4270" s="56" t="s">
        <v>26947</v>
      </c>
      <c r="AB4270" s="51" t="s">
        <v>60</v>
      </c>
      <c r="AC4270" s="51" t="s">
        <v>60</v>
      </c>
      <c r="AD4270" s="56" t="s">
        <v>5441</v>
      </c>
      <c r="AE4270" s="51" t="s">
        <v>26948</v>
      </c>
      <c r="AF4270" s="8" t="s">
        <v>26949</v>
      </c>
      <c r="AG4270" s="8" t="s">
        <v>9336</v>
      </c>
      <c r="AH4270" s="8" t="s">
        <v>134</v>
      </c>
      <c r="AI4270" s="8" t="s">
        <v>66</v>
      </c>
      <c r="AJ4270" s="8"/>
      <c r="AK4270" s="8"/>
      <c r="AL4270" s="8"/>
      <c r="AM4270" s="8"/>
      <c r="AN4270" s="8" t="s">
        <v>14776</v>
      </c>
      <c r="AO4270" s="8" t="s">
        <v>26950</v>
      </c>
      <c r="AP4270" s="29" t="s">
        <v>26949</v>
      </c>
      <c r="AQ4270" s="11">
        <v>3950.0</v>
      </c>
    </row>
    <row r="4271">
      <c r="A4271" s="8" t="str">
        <f t="shared" si="1"/>
        <v>Becky MacInnes</v>
      </c>
      <c r="B4271" s="8" t="s">
        <v>26940</v>
      </c>
      <c r="C4271" s="51" t="s">
        <v>19986</v>
      </c>
      <c r="D4271" s="2" t="s">
        <v>9324</v>
      </c>
      <c r="E4271" s="8" t="s">
        <v>26941</v>
      </c>
      <c r="F4271" s="8" t="s">
        <v>2304</v>
      </c>
      <c r="G4271" s="51" t="s">
        <v>19294</v>
      </c>
      <c r="H4271" s="8" t="s">
        <v>26942</v>
      </c>
      <c r="I4271" s="8" t="s">
        <v>49</v>
      </c>
      <c r="J4271" s="10">
        <v>3.17</v>
      </c>
      <c r="K4271" s="8" t="s">
        <v>26943</v>
      </c>
      <c r="L4271" s="8"/>
      <c r="M4271" s="8"/>
      <c r="N4271" s="51" t="s">
        <v>26951</v>
      </c>
      <c r="O4271" s="57" t="s">
        <v>52</v>
      </c>
      <c r="P4271" s="51"/>
      <c r="Q4271" s="51"/>
      <c r="R4271" s="57" t="s">
        <v>3036</v>
      </c>
      <c r="S4271" s="57" t="s">
        <v>26952</v>
      </c>
      <c r="T4271" s="11" t="str">
        <f t="shared" si="2"/>
        <v>Becky MacInnes</v>
      </c>
      <c r="U4271" s="57" t="s">
        <v>160</v>
      </c>
      <c r="V4271" s="51"/>
      <c r="W4271" s="51"/>
      <c r="X4271" s="51" t="s">
        <v>26946</v>
      </c>
      <c r="Y4271" s="51" t="s">
        <v>60</v>
      </c>
      <c r="Z4271" s="56" t="s">
        <v>9514</v>
      </c>
      <c r="AA4271" s="51" t="s">
        <v>60</v>
      </c>
      <c r="AB4271" s="56" t="s">
        <v>5440</v>
      </c>
      <c r="AC4271" s="51" t="s">
        <v>60</v>
      </c>
      <c r="AD4271" s="56" t="s">
        <v>5441</v>
      </c>
      <c r="AE4271" s="51" t="s">
        <v>26948</v>
      </c>
      <c r="AF4271" s="8" t="s">
        <v>26949</v>
      </c>
      <c r="AG4271" s="8" t="s">
        <v>9336</v>
      </c>
      <c r="AH4271" s="8" t="s">
        <v>134</v>
      </c>
      <c r="AI4271" s="8" t="s">
        <v>66</v>
      </c>
      <c r="AJ4271" s="8"/>
      <c r="AK4271" s="8"/>
      <c r="AL4271" s="8"/>
      <c r="AM4271" s="8"/>
      <c r="AN4271" s="8" t="s">
        <v>14776</v>
      </c>
      <c r="AO4271" s="8" t="s">
        <v>26950</v>
      </c>
      <c r="AP4271" s="29" t="s">
        <v>26949</v>
      </c>
      <c r="AQ4271" s="11">
        <v>3950.0</v>
      </c>
    </row>
    <row r="4272">
      <c r="A4272" s="8" t="str">
        <f t="shared" si="1"/>
        <v>Mike Patterson</v>
      </c>
      <c r="B4272" s="8" t="s">
        <v>26940</v>
      </c>
      <c r="C4272" s="51" t="s">
        <v>19986</v>
      </c>
      <c r="D4272" s="2" t="s">
        <v>9324</v>
      </c>
      <c r="E4272" s="8" t="s">
        <v>26941</v>
      </c>
      <c r="F4272" s="8" t="s">
        <v>2304</v>
      </c>
      <c r="G4272" s="51" t="s">
        <v>19294</v>
      </c>
      <c r="H4272" s="8" t="s">
        <v>26942</v>
      </c>
      <c r="I4272" s="8" t="s">
        <v>49</v>
      </c>
      <c r="J4272" s="10">
        <v>3.17</v>
      </c>
      <c r="K4272" s="8" t="s">
        <v>26943</v>
      </c>
      <c r="L4272" s="8"/>
      <c r="M4272" s="8"/>
      <c r="N4272" s="51" t="s">
        <v>26953</v>
      </c>
      <c r="O4272" s="57" t="s">
        <v>52</v>
      </c>
      <c r="P4272" s="51"/>
      <c r="Q4272" s="51"/>
      <c r="R4272" s="57" t="s">
        <v>1237</v>
      </c>
      <c r="S4272" s="57" t="s">
        <v>2191</v>
      </c>
      <c r="T4272" s="11" t="str">
        <f t="shared" si="2"/>
        <v>Mike Patterson</v>
      </c>
      <c r="U4272" s="57" t="s">
        <v>106</v>
      </c>
      <c r="V4272" s="51" t="s">
        <v>26954</v>
      </c>
      <c r="W4272" s="51"/>
      <c r="X4272" s="51" t="s">
        <v>26946</v>
      </c>
      <c r="Y4272" s="51" t="s">
        <v>60</v>
      </c>
      <c r="Z4272" s="56" t="s">
        <v>9514</v>
      </c>
      <c r="AA4272" s="51" t="s">
        <v>60</v>
      </c>
      <c r="AB4272" s="56" t="s">
        <v>5440</v>
      </c>
      <c r="AC4272" s="51" t="s">
        <v>60</v>
      </c>
      <c r="AD4272" s="56" t="s">
        <v>5441</v>
      </c>
      <c r="AE4272" s="51" t="s">
        <v>26948</v>
      </c>
      <c r="AF4272" s="8" t="s">
        <v>26949</v>
      </c>
      <c r="AG4272" s="8" t="s">
        <v>9336</v>
      </c>
      <c r="AH4272" s="8" t="s">
        <v>134</v>
      </c>
      <c r="AI4272" s="8" t="s">
        <v>66</v>
      </c>
      <c r="AJ4272" s="8"/>
      <c r="AK4272" s="8"/>
      <c r="AL4272" s="8"/>
      <c r="AM4272" s="8"/>
      <c r="AN4272" s="8" t="s">
        <v>14776</v>
      </c>
      <c r="AO4272" s="8" t="s">
        <v>26950</v>
      </c>
      <c r="AP4272" s="29" t="s">
        <v>26949</v>
      </c>
      <c r="AQ4272" s="11">
        <v>3950.0</v>
      </c>
    </row>
    <row r="4273">
      <c r="A4273" s="8" t="str">
        <f t="shared" si="1"/>
        <v>Greg Cooper</v>
      </c>
      <c r="B4273" s="51" t="s">
        <v>26955</v>
      </c>
      <c r="C4273" s="51" t="s">
        <v>24070</v>
      </c>
      <c r="D4273" s="2" t="s">
        <v>9324</v>
      </c>
      <c r="E4273" s="8" t="s">
        <v>9485</v>
      </c>
      <c r="F4273" s="8" t="s">
        <v>2304</v>
      </c>
      <c r="G4273" s="51" t="s">
        <v>19294</v>
      </c>
      <c r="H4273" s="8" t="s">
        <v>26956</v>
      </c>
      <c r="I4273" s="8" t="s">
        <v>49</v>
      </c>
      <c r="J4273" s="10">
        <v>3.28</v>
      </c>
      <c r="K4273" s="8" t="s">
        <v>26957</v>
      </c>
      <c r="L4273" s="8"/>
      <c r="M4273" s="8"/>
      <c r="N4273" s="51" t="s">
        <v>26958</v>
      </c>
      <c r="O4273" s="51" t="s">
        <v>52</v>
      </c>
      <c r="P4273" s="51"/>
      <c r="Q4273" s="51"/>
      <c r="R4273" s="51" t="s">
        <v>1720</v>
      </c>
      <c r="S4273" s="51" t="s">
        <v>3670</v>
      </c>
      <c r="T4273" s="11" t="str">
        <f t="shared" si="2"/>
        <v>Greg Cooper</v>
      </c>
      <c r="U4273" s="51" t="s">
        <v>55</v>
      </c>
      <c r="V4273" s="51" t="s">
        <v>26959</v>
      </c>
      <c r="W4273" s="51" t="s">
        <v>26960</v>
      </c>
      <c r="X4273" s="94" t="s">
        <v>26961</v>
      </c>
      <c r="Y4273" s="51" t="s">
        <v>60</v>
      </c>
      <c r="Z4273" s="56" t="s">
        <v>26962</v>
      </c>
      <c r="AA4273" s="51" t="s">
        <v>60</v>
      </c>
      <c r="AB4273" s="51" t="s">
        <v>60</v>
      </c>
      <c r="AC4273" s="51" t="s">
        <v>60</v>
      </c>
      <c r="AD4273" s="51" t="s">
        <v>60</v>
      </c>
      <c r="AE4273" s="51" t="s">
        <v>26963</v>
      </c>
      <c r="AF4273" s="8" t="s">
        <v>26964</v>
      </c>
      <c r="AG4273" s="8" t="s">
        <v>9336</v>
      </c>
      <c r="AH4273" s="8" t="s">
        <v>352</v>
      </c>
      <c r="AI4273" s="8" t="s">
        <v>66</v>
      </c>
      <c r="AJ4273" s="8"/>
      <c r="AK4273" s="8"/>
      <c r="AL4273" s="8"/>
      <c r="AM4273" s="8"/>
      <c r="AN4273" s="8" t="s">
        <v>26965</v>
      </c>
      <c r="AO4273" s="8" t="s">
        <v>26950</v>
      </c>
      <c r="AP4273" s="29" t="s">
        <v>26964</v>
      </c>
      <c r="AQ4273" s="11">
        <v>4420.0</v>
      </c>
    </row>
    <row r="4274">
      <c r="A4274" s="8" t="str">
        <f t="shared" si="1"/>
        <v>Kevin Gardner</v>
      </c>
      <c r="B4274" s="51" t="s">
        <v>26955</v>
      </c>
      <c r="C4274" s="51" t="s">
        <v>24070</v>
      </c>
      <c r="D4274" s="2" t="s">
        <v>9324</v>
      </c>
      <c r="E4274" s="8" t="s">
        <v>9485</v>
      </c>
      <c r="F4274" s="8" t="s">
        <v>2304</v>
      </c>
      <c r="G4274" s="51" t="s">
        <v>19294</v>
      </c>
      <c r="H4274" s="8" t="s">
        <v>26956</v>
      </c>
      <c r="I4274" s="8" t="s">
        <v>49</v>
      </c>
      <c r="J4274" s="10">
        <v>3.28</v>
      </c>
      <c r="K4274" s="8" t="s">
        <v>26957</v>
      </c>
      <c r="L4274" s="8"/>
      <c r="M4274" s="8"/>
      <c r="N4274" s="51" t="s">
        <v>26966</v>
      </c>
      <c r="O4274" s="51" t="s">
        <v>52</v>
      </c>
      <c r="P4274" s="51"/>
      <c r="Q4274" s="51"/>
      <c r="R4274" s="51" t="s">
        <v>208</v>
      </c>
      <c r="S4274" s="51" t="s">
        <v>11882</v>
      </c>
      <c r="T4274" s="11" t="str">
        <f t="shared" si="2"/>
        <v>Kevin Gardner</v>
      </c>
      <c r="U4274" s="51" t="s">
        <v>689</v>
      </c>
      <c r="V4274" s="51"/>
      <c r="W4274" s="51"/>
      <c r="X4274" s="94" t="s">
        <v>26961</v>
      </c>
      <c r="Y4274" s="51" t="s">
        <v>60</v>
      </c>
      <c r="Z4274" s="56" t="s">
        <v>26962</v>
      </c>
      <c r="AA4274" s="51" t="s">
        <v>60</v>
      </c>
      <c r="AB4274" s="51" t="s">
        <v>60</v>
      </c>
      <c r="AC4274" s="51" t="s">
        <v>60</v>
      </c>
      <c r="AD4274" s="51" t="s">
        <v>60</v>
      </c>
      <c r="AE4274" s="51" t="s">
        <v>26963</v>
      </c>
      <c r="AF4274" s="8" t="s">
        <v>26964</v>
      </c>
      <c r="AG4274" s="8" t="s">
        <v>9336</v>
      </c>
      <c r="AH4274" s="8" t="s">
        <v>352</v>
      </c>
      <c r="AI4274" s="8" t="s">
        <v>66</v>
      </c>
      <c r="AJ4274" s="8"/>
      <c r="AK4274" s="8"/>
      <c r="AL4274" s="8"/>
      <c r="AM4274" s="8"/>
      <c r="AN4274" s="8" t="s">
        <v>26965</v>
      </c>
      <c r="AO4274" s="8" t="s">
        <v>26950</v>
      </c>
      <c r="AP4274" s="29" t="s">
        <v>26964</v>
      </c>
      <c r="AQ4274" s="11">
        <v>4420.0</v>
      </c>
    </row>
    <row r="4275">
      <c r="A4275" s="8" t="str">
        <f t="shared" si="1"/>
        <v>Morgan Radel</v>
      </c>
      <c r="B4275" s="8" t="s">
        <v>26955</v>
      </c>
      <c r="C4275" s="51" t="s">
        <v>24070</v>
      </c>
      <c r="D4275" s="2" t="s">
        <v>9324</v>
      </c>
      <c r="E4275" s="13" t="s">
        <v>9485</v>
      </c>
      <c r="F4275" s="8" t="s">
        <v>2304</v>
      </c>
      <c r="G4275" s="51" t="s">
        <v>19294</v>
      </c>
      <c r="H4275" s="8" t="s">
        <v>26956</v>
      </c>
      <c r="I4275" s="8" t="s">
        <v>49</v>
      </c>
      <c r="J4275" s="10">
        <v>3.28</v>
      </c>
      <c r="K4275" s="8" t="s">
        <v>26957</v>
      </c>
      <c r="L4275" s="8"/>
      <c r="M4275" s="8"/>
      <c r="N4275" s="51" t="s">
        <v>26967</v>
      </c>
      <c r="O4275" s="51" t="s">
        <v>52</v>
      </c>
      <c r="P4275" s="51"/>
      <c r="Q4275" s="51"/>
      <c r="R4275" s="57" t="s">
        <v>2196</v>
      </c>
      <c r="S4275" s="57" t="s">
        <v>26968</v>
      </c>
      <c r="T4275" s="11" t="str">
        <f t="shared" si="2"/>
        <v>Morgan Radel</v>
      </c>
      <c r="U4275" s="8" t="s">
        <v>80</v>
      </c>
      <c r="V4275" s="57" t="s">
        <v>26969</v>
      </c>
      <c r="W4275" s="57" t="s">
        <v>26970</v>
      </c>
      <c r="X4275" s="51" t="s">
        <v>26961</v>
      </c>
      <c r="Y4275" s="51" t="s">
        <v>60</v>
      </c>
      <c r="Z4275" s="56" t="s">
        <v>26962</v>
      </c>
      <c r="AA4275" s="56" t="s">
        <v>26971</v>
      </c>
      <c r="AB4275" s="51" t="s">
        <v>60</v>
      </c>
      <c r="AC4275" s="56" t="s">
        <v>26972</v>
      </c>
      <c r="AD4275" s="56" t="s">
        <v>26973</v>
      </c>
      <c r="AE4275" s="51" t="s">
        <v>26963</v>
      </c>
      <c r="AF4275" s="13" t="s">
        <v>26964</v>
      </c>
      <c r="AG4275" s="13" t="s">
        <v>9336</v>
      </c>
      <c r="AH4275" s="8" t="s">
        <v>352</v>
      </c>
      <c r="AI4275" s="8" t="s">
        <v>66</v>
      </c>
      <c r="AJ4275" s="8"/>
      <c r="AK4275" s="8"/>
      <c r="AL4275" s="8"/>
      <c r="AM4275" s="8"/>
      <c r="AN4275" s="8" t="s">
        <v>26965</v>
      </c>
      <c r="AO4275" s="8" t="s">
        <v>26950</v>
      </c>
      <c r="AP4275" s="29" t="s">
        <v>26964</v>
      </c>
      <c r="AQ4275" s="11">
        <v>4420.0</v>
      </c>
    </row>
    <row r="4276">
      <c r="A4276" s="8" t="str">
        <f t="shared" si="1"/>
        <v>Luis Cruz</v>
      </c>
      <c r="B4276" s="51" t="s">
        <v>26974</v>
      </c>
      <c r="C4276" s="51" t="s">
        <v>19986</v>
      </c>
      <c r="D4276" s="2" t="s">
        <v>9324</v>
      </c>
      <c r="E4276" s="8" t="s">
        <v>19895</v>
      </c>
      <c r="F4276" s="8" t="s">
        <v>2304</v>
      </c>
      <c r="G4276" s="51" t="s">
        <v>19294</v>
      </c>
      <c r="H4276" s="8" t="s">
        <v>26975</v>
      </c>
      <c r="I4276" s="8" t="s">
        <v>49</v>
      </c>
      <c r="J4276" s="10">
        <v>3.2</v>
      </c>
      <c r="K4276" s="8" t="s">
        <v>26976</v>
      </c>
      <c r="L4276" s="8"/>
      <c r="M4276" s="8"/>
      <c r="N4276" s="51" t="s">
        <v>26977</v>
      </c>
      <c r="O4276" s="51" t="s">
        <v>52</v>
      </c>
      <c r="P4276" s="51"/>
      <c r="Q4276" s="51"/>
      <c r="R4276" s="8" t="s">
        <v>21957</v>
      </c>
      <c r="S4276" s="8" t="s">
        <v>12947</v>
      </c>
      <c r="T4276" s="11" t="str">
        <f t="shared" si="2"/>
        <v>Luis Cruz</v>
      </c>
      <c r="U4276" s="51" t="s">
        <v>412</v>
      </c>
      <c r="V4276" s="51" t="s">
        <v>26978</v>
      </c>
      <c r="W4276" s="51"/>
      <c r="X4276" s="51" t="s">
        <v>26979</v>
      </c>
      <c r="Y4276" s="51" t="s">
        <v>60</v>
      </c>
      <c r="Z4276" s="56" t="s">
        <v>26980</v>
      </c>
      <c r="AA4276" s="51" t="s">
        <v>60</v>
      </c>
      <c r="AB4276" s="56" t="s">
        <v>26981</v>
      </c>
      <c r="AC4276" s="51" t="s">
        <v>60</v>
      </c>
      <c r="AD4276" s="56" t="s">
        <v>26982</v>
      </c>
      <c r="AE4276" s="51" t="s">
        <v>26983</v>
      </c>
      <c r="AF4276" s="8" t="s">
        <v>26984</v>
      </c>
      <c r="AG4276" s="8" t="s">
        <v>9336</v>
      </c>
      <c r="AH4276" s="8" t="s">
        <v>4581</v>
      </c>
      <c r="AI4276" s="8" t="s">
        <v>66</v>
      </c>
      <c r="AJ4276" s="8"/>
      <c r="AK4276" s="8"/>
      <c r="AL4276" s="8"/>
      <c r="AM4276" s="8"/>
      <c r="AN4276" s="8" t="s">
        <v>26985</v>
      </c>
      <c r="AO4276" s="8" t="s">
        <v>26950</v>
      </c>
      <c r="AP4276" s="29" t="s">
        <v>26984</v>
      </c>
      <c r="AQ4276" s="11">
        <v>4200.0</v>
      </c>
    </row>
    <row r="4277">
      <c r="A4277" s="8" t="str">
        <f t="shared" si="1"/>
        <v>Ryan Hart</v>
      </c>
      <c r="B4277" s="51" t="s">
        <v>26974</v>
      </c>
      <c r="C4277" s="51" t="s">
        <v>19986</v>
      </c>
      <c r="D4277" s="2" t="s">
        <v>9324</v>
      </c>
      <c r="E4277" s="8" t="s">
        <v>19895</v>
      </c>
      <c r="F4277" s="8" t="s">
        <v>2304</v>
      </c>
      <c r="G4277" s="51" t="s">
        <v>19294</v>
      </c>
      <c r="H4277" s="8" t="s">
        <v>26975</v>
      </c>
      <c r="I4277" s="8" t="s">
        <v>49</v>
      </c>
      <c r="J4277" s="10">
        <v>3.2</v>
      </c>
      <c r="K4277" s="8" t="s">
        <v>26976</v>
      </c>
      <c r="L4277" s="8"/>
      <c r="M4277" s="8"/>
      <c r="N4277" s="51" t="s">
        <v>26986</v>
      </c>
      <c r="O4277" s="51" t="s">
        <v>52</v>
      </c>
      <c r="P4277" s="51"/>
      <c r="Q4277" s="51"/>
      <c r="R4277" s="51" t="s">
        <v>927</v>
      </c>
      <c r="S4277" s="51" t="s">
        <v>2002</v>
      </c>
      <c r="T4277" s="11" t="str">
        <f t="shared" si="2"/>
        <v>Ryan Hart</v>
      </c>
      <c r="U4277" s="51" t="s">
        <v>55</v>
      </c>
      <c r="V4277" s="57" t="s">
        <v>26987</v>
      </c>
      <c r="W4277" s="51"/>
      <c r="X4277" s="94" t="s">
        <v>26979</v>
      </c>
      <c r="Y4277" s="51" t="s">
        <v>60</v>
      </c>
      <c r="Z4277" s="56" t="s">
        <v>26980</v>
      </c>
      <c r="AA4277" s="51" t="s">
        <v>60</v>
      </c>
      <c r="AB4277" s="56" t="s">
        <v>26981</v>
      </c>
      <c r="AC4277" s="51" t="s">
        <v>60</v>
      </c>
      <c r="AD4277" s="56" t="s">
        <v>26982</v>
      </c>
      <c r="AE4277" s="51" t="s">
        <v>26983</v>
      </c>
      <c r="AF4277" s="8" t="s">
        <v>26984</v>
      </c>
      <c r="AG4277" s="8" t="s">
        <v>9336</v>
      </c>
      <c r="AH4277" s="8" t="s">
        <v>4581</v>
      </c>
      <c r="AI4277" s="8" t="s">
        <v>66</v>
      </c>
      <c r="AJ4277" s="8"/>
      <c r="AK4277" s="8"/>
      <c r="AL4277" s="8"/>
      <c r="AM4277" s="8"/>
      <c r="AN4277" s="8" t="s">
        <v>26985</v>
      </c>
      <c r="AO4277" s="8" t="s">
        <v>26950</v>
      </c>
      <c r="AP4277" s="29" t="s">
        <v>26984</v>
      </c>
      <c r="AQ4277" s="11">
        <v>4200.0</v>
      </c>
    </row>
    <row r="4278">
      <c r="A4278" s="8" t="str">
        <f t="shared" si="1"/>
        <v>Xavier Brown</v>
      </c>
      <c r="B4278" s="51" t="s">
        <v>26974</v>
      </c>
      <c r="C4278" s="51" t="s">
        <v>19986</v>
      </c>
      <c r="D4278" s="2" t="s">
        <v>9324</v>
      </c>
      <c r="E4278" s="8" t="s">
        <v>19895</v>
      </c>
      <c r="F4278" s="8" t="s">
        <v>2304</v>
      </c>
      <c r="G4278" s="51" t="s">
        <v>19294</v>
      </c>
      <c r="H4278" s="8" t="s">
        <v>26975</v>
      </c>
      <c r="I4278" s="8" t="s">
        <v>49</v>
      </c>
      <c r="J4278" s="10">
        <v>3.2</v>
      </c>
      <c r="K4278" s="8" t="s">
        <v>26976</v>
      </c>
      <c r="L4278" s="8"/>
      <c r="M4278" s="8"/>
      <c r="N4278" s="51" t="s">
        <v>26988</v>
      </c>
      <c r="O4278" s="51" t="s">
        <v>52</v>
      </c>
      <c r="P4278" s="51"/>
      <c r="Q4278" s="51"/>
      <c r="R4278" s="51" t="s">
        <v>10499</v>
      </c>
      <c r="S4278" s="51" t="s">
        <v>485</v>
      </c>
      <c r="T4278" s="11" t="str">
        <f t="shared" si="2"/>
        <v>Xavier Brown</v>
      </c>
      <c r="U4278" s="51" t="s">
        <v>434</v>
      </c>
      <c r="V4278" s="51" t="s">
        <v>26989</v>
      </c>
      <c r="W4278" s="51"/>
      <c r="X4278" s="94" t="s">
        <v>26979</v>
      </c>
      <c r="Y4278" s="56" t="s">
        <v>26990</v>
      </c>
      <c r="Z4278" s="56" t="s">
        <v>26980</v>
      </c>
      <c r="AA4278" s="51" t="s">
        <v>60</v>
      </c>
      <c r="AB4278" s="56" t="s">
        <v>26981</v>
      </c>
      <c r="AC4278" s="51" t="s">
        <v>60</v>
      </c>
      <c r="AD4278" s="56" t="s">
        <v>26982</v>
      </c>
      <c r="AE4278" s="51" t="s">
        <v>26983</v>
      </c>
      <c r="AF4278" s="8" t="s">
        <v>26984</v>
      </c>
      <c r="AG4278" s="8" t="s">
        <v>9336</v>
      </c>
      <c r="AH4278" s="8" t="s">
        <v>4581</v>
      </c>
      <c r="AI4278" s="8" t="s">
        <v>66</v>
      </c>
      <c r="AJ4278" s="8"/>
      <c r="AK4278" s="8"/>
      <c r="AL4278" s="8"/>
      <c r="AM4278" s="8"/>
      <c r="AN4278" s="8" t="s">
        <v>26985</v>
      </c>
      <c r="AO4278" s="8" t="s">
        <v>26950</v>
      </c>
      <c r="AP4278" s="29" t="s">
        <v>26984</v>
      </c>
      <c r="AQ4278" s="11">
        <v>4200.0</v>
      </c>
    </row>
    <row r="4279">
      <c r="A4279" s="8" t="str">
        <f t="shared" si="1"/>
        <v>Adam Mathias</v>
      </c>
      <c r="B4279" s="8" t="s">
        <v>26974</v>
      </c>
      <c r="C4279" s="51" t="s">
        <v>19986</v>
      </c>
      <c r="D4279" s="2" t="s">
        <v>9324</v>
      </c>
      <c r="E4279" s="51" t="s">
        <v>19895</v>
      </c>
      <c r="F4279" s="51" t="s">
        <v>2304</v>
      </c>
      <c r="G4279" s="51" t="s">
        <v>19294</v>
      </c>
      <c r="H4279" s="51" t="s">
        <v>26975</v>
      </c>
      <c r="I4279" s="59" t="s">
        <v>49</v>
      </c>
      <c r="J4279" s="60">
        <v>3.2</v>
      </c>
      <c r="K4279" s="51" t="s">
        <v>26976</v>
      </c>
      <c r="L4279" s="51"/>
      <c r="M4279" s="51"/>
      <c r="N4279" s="51" t="s">
        <v>26991</v>
      </c>
      <c r="O4279" s="51" t="s">
        <v>52</v>
      </c>
      <c r="P4279" s="51"/>
      <c r="Q4279" s="51"/>
      <c r="R4279" s="51" t="s">
        <v>513</v>
      </c>
      <c r="S4279" s="51" t="s">
        <v>26992</v>
      </c>
      <c r="T4279" s="11" t="str">
        <f t="shared" si="2"/>
        <v>Adam Mathias</v>
      </c>
      <c r="U4279" s="51" t="s">
        <v>26993</v>
      </c>
      <c r="V4279" s="51" t="s">
        <v>26994</v>
      </c>
      <c r="W4279" s="51"/>
      <c r="X4279" s="51" t="s">
        <v>26979</v>
      </c>
      <c r="Y4279" s="51" t="s">
        <v>60</v>
      </c>
      <c r="Z4279" s="56" t="s">
        <v>26980</v>
      </c>
      <c r="AA4279" s="56" t="s">
        <v>26995</v>
      </c>
      <c r="AB4279" s="56" t="s">
        <v>26981</v>
      </c>
      <c r="AC4279" s="51" t="s">
        <v>60</v>
      </c>
      <c r="AD4279" s="56" t="s">
        <v>26982</v>
      </c>
      <c r="AE4279" s="51" t="s">
        <v>26983</v>
      </c>
      <c r="AF4279" s="51" t="s">
        <v>26984</v>
      </c>
      <c r="AG4279" s="51" t="s">
        <v>9336</v>
      </c>
      <c r="AH4279" s="51" t="s">
        <v>4581</v>
      </c>
      <c r="AI4279" s="59" t="s">
        <v>66</v>
      </c>
      <c r="AJ4279" s="51"/>
      <c r="AK4279" s="59"/>
      <c r="AL4279" s="59"/>
      <c r="AM4279" s="59"/>
      <c r="AN4279" s="59" t="s">
        <v>26985</v>
      </c>
      <c r="AO4279" s="59" t="s">
        <v>26950</v>
      </c>
      <c r="AP4279" s="67" t="s">
        <v>26984</v>
      </c>
      <c r="AQ4279" s="68">
        <v>4200.0</v>
      </c>
    </row>
    <row r="4280">
      <c r="A4280" s="8" t="str">
        <f t="shared" si="1"/>
        <v>Brianne Robinson</v>
      </c>
      <c r="B4280" s="8" t="s">
        <v>26974</v>
      </c>
      <c r="C4280" s="51" t="s">
        <v>19986</v>
      </c>
      <c r="D4280" s="2" t="s">
        <v>9324</v>
      </c>
      <c r="E4280" s="51" t="s">
        <v>19895</v>
      </c>
      <c r="F4280" s="51" t="s">
        <v>2304</v>
      </c>
      <c r="G4280" s="51" t="s">
        <v>19294</v>
      </c>
      <c r="H4280" s="51" t="s">
        <v>26975</v>
      </c>
      <c r="I4280" s="59" t="s">
        <v>49</v>
      </c>
      <c r="J4280" s="60">
        <v>3.2</v>
      </c>
      <c r="K4280" s="51" t="s">
        <v>26976</v>
      </c>
      <c r="L4280" s="51"/>
      <c r="M4280" s="51"/>
      <c r="N4280" s="51" t="s">
        <v>26996</v>
      </c>
      <c r="O4280" s="51" t="s">
        <v>52</v>
      </c>
      <c r="P4280" s="51"/>
      <c r="Q4280" s="51"/>
      <c r="R4280" s="51" t="s">
        <v>26997</v>
      </c>
      <c r="S4280" s="51" t="s">
        <v>3018</v>
      </c>
      <c r="T4280" s="11" t="str">
        <f t="shared" si="2"/>
        <v>Brianne Robinson</v>
      </c>
      <c r="U4280" s="51" t="s">
        <v>5560</v>
      </c>
      <c r="V4280" s="51" t="s">
        <v>26998</v>
      </c>
      <c r="W4280" s="51"/>
      <c r="X4280" s="51" t="s">
        <v>26979</v>
      </c>
      <c r="Y4280" s="51" t="s">
        <v>60</v>
      </c>
      <c r="Z4280" s="56" t="s">
        <v>26980</v>
      </c>
      <c r="AA4280" s="51" t="s">
        <v>60</v>
      </c>
      <c r="AB4280" s="56" t="s">
        <v>26981</v>
      </c>
      <c r="AC4280" s="51" t="s">
        <v>60</v>
      </c>
      <c r="AD4280" s="56" t="s">
        <v>26982</v>
      </c>
      <c r="AE4280" s="51" t="s">
        <v>26983</v>
      </c>
      <c r="AF4280" s="51" t="s">
        <v>26984</v>
      </c>
      <c r="AG4280" s="51" t="s">
        <v>9336</v>
      </c>
      <c r="AH4280" s="51" t="s">
        <v>4581</v>
      </c>
      <c r="AI4280" s="59" t="s">
        <v>66</v>
      </c>
      <c r="AJ4280" s="51"/>
      <c r="AK4280" s="59"/>
      <c r="AL4280" s="59"/>
      <c r="AM4280" s="59"/>
      <c r="AN4280" s="59" t="s">
        <v>26985</v>
      </c>
      <c r="AO4280" s="59" t="s">
        <v>26950</v>
      </c>
      <c r="AP4280" s="67" t="s">
        <v>26984</v>
      </c>
      <c r="AQ4280" s="68">
        <v>4200.0</v>
      </c>
    </row>
    <row r="4281">
      <c r="A4281" s="8" t="str">
        <f t="shared" si="1"/>
        <v>HC Cardwell has been removed. </v>
      </c>
      <c r="B4281" s="51" t="s">
        <v>26999</v>
      </c>
      <c r="C4281" s="51" t="s">
        <v>19986</v>
      </c>
      <c r="D4281" s="2" t="s">
        <v>9324</v>
      </c>
      <c r="E4281" s="8" t="s">
        <v>27000</v>
      </c>
      <c r="F4281" s="8" t="s">
        <v>2304</v>
      </c>
      <c r="G4281" s="51" t="s">
        <v>19294</v>
      </c>
      <c r="H4281" s="8" t="s">
        <v>27001</v>
      </c>
      <c r="I4281" s="8" t="s">
        <v>1330</v>
      </c>
      <c r="J4281" s="10">
        <v>3.05</v>
      </c>
      <c r="K4281" s="8" t="s">
        <v>27002</v>
      </c>
      <c r="L4281" s="8"/>
      <c r="M4281" s="8"/>
      <c r="N4281" s="51" t="s">
        <v>27003</v>
      </c>
      <c r="O4281" s="51" t="s">
        <v>52</v>
      </c>
      <c r="P4281" s="51"/>
      <c r="Q4281" s="51" t="s">
        <v>277</v>
      </c>
      <c r="R4281" s="8" t="s">
        <v>27004</v>
      </c>
      <c r="S4281" s="8"/>
      <c r="T4281" s="11" t="str">
        <f t="shared" si="2"/>
        <v>HC Cardwell has been removed. </v>
      </c>
      <c r="U4281" s="8"/>
      <c r="V4281" s="51"/>
      <c r="W4281" s="51"/>
      <c r="X4281" s="51" t="s">
        <v>27005</v>
      </c>
      <c r="Y4281" s="51" t="s">
        <v>60</v>
      </c>
      <c r="Z4281" s="56" t="s">
        <v>27006</v>
      </c>
      <c r="AA4281" s="51" t="s">
        <v>60</v>
      </c>
      <c r="AB4281" s="56" t="s">
        <v>27007</v>
      </c>
      <c r="AC4281" s="51" t="s">
        <v>60</v>
      </c>
      <c r="AD4281" s="56" t="s">
        <v>27008</v>
      </c>
      <c r="AE4281" s="51" t="s">
        <v>27009</v>
      </c>
      <c r="AF4281" s="8" t="s">
        <v>27010</v>
      </c>
      <c r="AG4281" s="8" t="s">
        <v>9336</v>
      </c>
      <c r="AH4281" s="8" t="s">
        <v>4581</v>
      </c>
      <c r="AI4281" s="8" t="s">
        <v>18832</v>
      </c>
      <c r="AJ4281" s="8"/>
      <c r="AK4281" s="8" t="s">
        <v>4631</v>
      </c>
      <c r="AL4281" s="8" t="s">
        <v>27011</v>
      </c>
      <c r="AM4281" s="8" t="s">
        <v>27012</v>
      </c>
      <c r="AN4281" s="8" t="s">
        <v>27013</v>
      </c>
      <c r="AO4281" s="8" t="s">
        <v>23906</v>
      </c>
      <c r="AP4281" s="29" t="s">
        <v>27010</v>
      </c>
      <c r="AQ4281" s="11">
        <v>646.0</v>
      </c>
    </row>
    <row r="4282">
      <c r="A4282" s="8" t="str">
        <f t="shared" si="1"/>
        <v>Douglas Hoover</v>
      </c>
      <c r="B4282" s="51" t="s">
        <v>27014</v>
      </c>
      <c r="C4282" s="51" t="s">
        <v>25368</v>
      </c>
      <c r="D4282" s="2" t="s">
        <v>9324</v>
      </c>
      <c r="E4282" s="8" t="s">
        <v>27015</v>
      </c>
      <c r="F4282" s="8" t="s">
        <v>2304</v>
      </c>
      <c r="G4282" s="51" t="s">
        <v>19294</v>
      </c>
      <c r="H4282" s="8" t="s">
        <v>27016</v>
      </c>
      <c r="I4282" s="8" t="s">
        <v>1330</v>
      </c>
      <c r="J4282" s="10">
        <v>3.48</v>
      </c>
      <c r="K4282" s="8" t="s">
        <v>27017</v>
      </c>
      <c r="L4282" s="8" t="s">
        <v>86</v>
      </c>
      <c r="M4282" s="8" t="s">
        <v>86</v>
      </c>
      <c r="N4282" s="51" t="s">
        <v>27018</v>
      </c>
      <c r="O4282" s="51" t="s">
        <v>52</v>
      </c>
      <c r="P4282" s="51"/>
      <c r="Q4282" s="51"/>
      <c r="R4282" s="51" t="s">
        <v>13687</v>
      </c>
      <c r="S4282" s="51" t="s">
        <v>14497</v>
      </c>
      <c r="T4282" s="11" t="str">
        <f t="shared" si="2"/>
        <v>Douglas Hoover</v>
      </c>
      <c r="U4282" s="51" t="s">
        <v>55</v>
      </c>
      <c r="V4282" s="51" t="s">
        <v>27019</v>
      </c>
      <c r="W4282" s="51" t="s">
        <v>27020</v>
      </c>
      <c r="X4282" s="51" t="s">
        <v>27021</v>
      </c>
      <c r="Y4282" s="56" t="s">
        <v>27022</v>
      </c>
      <c r="Z4282" s="56" t="s">
        <v>27023</v>
      </c>
      <c r="AA4282" s="51" t="s">
        <v>60</v>
      </c>
      <c r="AB4282" s="56" t="s">
        <v>27024</v>
      </c>
      <c r="AC4282" s="51" t="s">
        <v>60</v>
      </c>
      <c r="AD4282" s="56" t="s">
        <v>27025</v>
      </c>
      <c r="AE4282" s="51"/>
      <c r="AF4282" s="8" t="s">
        <v>27026</v>
      </c>
      <c r="AG4282" s="8" t="s">
        <v>9336</v>
      </c>
      <c r="AH4282" s="8" t="s">
        <v>4581</v>
      </c>
      <c r="AI4282" s="8" t="s">
        <v>233</v>
      </c>
      <c r="AJ4282" s="8" t="s">
        <v>86</v>
      </c>
      <c r="AK4282" s="13" t="s">
        <v>1157</v>
      </c>
      <c r="AL4282" s="13" t="s">
        <v>3913</v>
      </c>
      <c r="AM4282" s="8" t="s">
        <v>2495</v>
      </c>
      <c r="AN4282" s="8" t="s">
        <v>27027</v>
      </c>
      <c r="AO4282" s="13" t="s">
        <v>27028</v>
      </c>
      <c r="AP4282" s="29" t="s">
        <v>27026</v>
      </c>
      <c r="AQ4282" s="11">
        <v>2120.0</v>
      </c>
    </row>
    <row r="4283">
      <c r="A4283" s="8" t="str">
        <f t="shared" si="1"/>
        <v>Brandon McCray</v>
      </c>
      <c r="B4283" s="51" t="s">
        <v>27014</v>
      </c>
      <c r="C4283" s="51" t="s">
        <v>25368</v>
      </c>
      <c r="D4283" s="2" t="s">
        <v>9324</v>
      </c>
      <c r="E4283" s="8" t="s">
        <v>27015</v>
      </c>
      <c r="F4283" s="8" t="s">
        <v>2304</v>
      </c>
      <c r="G4283" s="51" t="s">
        <v>19294</v>
      </c>
      <c r="H4283" s="8" t="s">
        <v>27016</v>
      </c>
      <c r="I4283" s="8" t="s">
        <v>1330</v>
      </c>
      <c r="J4283" s="10">
        <v>3.48</v>
      </c>
      <c r="K4283" s="8" t="s">
        <v>27017</v>
      </c>
      <c r="L4283" s="8" t="s">
        <v>86</v>
      </c>
      <c r="M4283" s="8" t="s">
        <v>86</v>
      </c>
      <c r="N4283" s="51" t="s">
        <v>27029</v>
      </c>
      <c r="O4283" s="51" t="s">
        <v>52</v>
      </c>
      <c r="P4283" s="51"/>
      <c r="Q4283" s="51"/>
      <c r="R4283" s="51" t="s">
        <v>977</v>
      </c>
      <c r="S4283" s="51" t="s">
        <v>27030</v>
      </c>
      <c r="T4283" s="11" t="str">
        <f t="shared" si="2"/>
        <v>Brandon McCray</v>
      </c>
      <c r="U4283" s="57" t="s">
        <v>80</v>
      </c>
      <c r="V4283" s="51" t="s">
        <v>27031</v>
      </c>
      <c r="W4283" s="51" t="s">
        <v>27032</v>
      </c>
      <c r="X4283" s="51" t="s">
        <v>27021</v>
      </c>
      <c r="Y4283" s="51" t="s">
        <v>60</v>
      </c>
      <c r="Z4283" s="56" t="s">
        <v>27023</v>
      </c>
      <c r="AA4283" s="51" t="s">
        <v>60</v>
      </c>
      <c r="AB4283" s="56" t="s">
        <v>27024</v>
      </c>
      <c r="AC4283" s="56" t="s">
        <v>27033</v>
      </c>
      <c r="AD4283" s="56" t="s">
        <v>27025</v>
      </c>
      <c r="AE4283" s="51"/>
      <c r="AF4283" s="8" t="s">
        <v>27026</v>
      </c>
      <c r="AG4283" s="8" t="s">
        <v>9336</v>
      </c>
      <c r="AH4283" s="8" t="s">
        <v>4581</v>
      </c>
      <c r="AI4283" s="8" t="s">
        <v>233</v>
      </c>
      <c r="AJ4283" s="8" t="s">
        <v>86</v>
      </c>
      <c r="AK4283" s="13" t="s">
        <v>1157</v>
      </c>
      <c r="AL4283" s="13" t="s">
        <v>3913</v>
      </c>
      <c r="AM4283" s="8" t="s">
        <v>2495</v>
      </c>
      <c r="AN4283" s="8" t="s">
        <v>27027</v>
      </c>
      <c r="AO4283" s="13" t="s">
        <v>27028</v>
      </c>
      <c r="AP4283" s="29" t="s">
        <v>27026</v>
      </c>
      <c r="AQ4283" s="11">
        <v>2120.0</v>
      </c>
    </row>
    <row r="4284">
      <c r="A4284" s="8" t="str">
        <f t="shared" si="1"/>
        <v>Chris Frederick</v>
      </c>
      <c r="B4284" s="51" t="s">
        <v>27014</v>
      </c>
      <c r="C4284" s="51" t="s">
        <v>25368</v>
      </c>
      <c r="D4284" s="2" t="s">
        <v>9324</v>
      </c>
      <c r="E4284" s="8" t="s">
        <v>27015</v>
      </c>
      <c r="F4284" s="8" t="s">
        <v>2304</v>
      </c>
      <c r="G4284" s="51" t="s">
        <v>19294</v>
      </c>
      <c r="H4284" s="8" t="s">
        <v>27016</v>
      </c>
      <c r="I4284" s="8" t="s">
        <v>1330</v>
      </c>
      <c r="J4284" s="10">
        <v>3.48</v>
      </c>
      <c r="K4284" s="8" t="s">
        <v>27017</v>
      </c>
      <c r="L4284" s="8" t="s">
        <v>86</v>
      </c>
      <c r="M4284" s="8" t="s">
        <v>86</v>
      </c>
      <c r="N4284" s="51" t="s">
        <v>27034</v>
      </c>
      <c r="O4284" s="51" t="s">
        <v>52</v>
      </c>
      <c r="P4284" s="51"/>
      <c r="Q4284" s="51"/>
      <c r="R4284" s="51" t="s">
        <v>791</v>
      </c>
      <c r="S4284" s="51" t="s">
        <v>21857</v>
      </c>
      <c r="T4284" s="11" t="str">
        <f t="shared" si="2"/>
        <v>Chris Frederick</v>
      </c>
      <c r="U4284" s="8" t="s">
        <v>80</v>
      </c>
      <c r="V4284" s="51" t="s">
        <v>27035</v>
      </c>
      <c r="W4284" s="51" t="s">
        <v>27036</v>
      </c>
      <c r="X4284" s="51" t="s">
        <v>27021</v>
      </c>
      <c r="Y4284" s="56" t="s">
        <v>27037</v>
      </c>
      <c r="Z4284" s="56" t="s">
        <v>27023</v>
      </c>
      <c r="AA4284" s="51" t="s">
        <v>60</v>
      </c>
      <c r="AB4284" s="56" t="s">
        <v>27024</v>
      </c>
      <c r="AC4284" s="51" t="s">
        <v>60</v>
      </c>
      <c r="AD4284" s="56" t="s">
        <v>27025</v>
      </c>
      <c r="AE4284" s="51"/>
      <c r="AF4284" s="8" t="s">
        <v>27026</v>
      </c>
      <c r="AG4284" s="8" t="s">
        <v>9336</v>
      </c>
      <c r="AH4284" s="8" t="s">
        <v>4581</v>
      </c>
      <c r="AI4284" s="8" t="s">
        <v>233</v>
      </c>
      <c r="AJ4284" s="8" t="s">
        <v>86</v>
      </c>
      <c r="AK4284" s="13" t="s">
        <v>1157</v>
      </c>
      <c r="AL4284" s="13" t="s">
        <v>3913</v>
      </c>
      <c r="AM4284" s="8" t="s">
        <v>2495</v>
      </c>
      <c r="AN4284" s="8" t="s">
        <v>27027</v>
      </c>
      <c r="AO4284" s="13" t="s">
        <v>27028</v>
      </c>
      <c r="AP4284" s="29" t="s">
        <v>27026</v>
      </c>
      <c r="AQ4284" s="11">
        <v>2120.0</v>
      </c>
    </row>
    <row r="4285">
      <c r="A4285" s="8" t="str">
        <f t="shared" si="1"/>
        <v>DJ Horton</v>
      </c>
      <c r="B4285" s="51" t="s">
        <v>27014</v>
      </c>
      <c r="C4285" s="51" t="s">
        <v>25368</v>
      </c>
      <c r="D4285" s="2" t="s">
        <v>9324</v>
      </c>
      <c r="E4285" s="8" t="s">
        <v>27015</v>
      </c>
      <c r="F4285" s="8" t="s">
        <v>2304</v>
      </c>
      <c r="G4285" s="51" t="s">
        <v>19294</v>
      </c>
      <c r="H4285" s="8" t="s">
        <v>27016</v>
      </c>
      <c r="I4285" s="8" t="s">
        <v>1330</v>
      </c>
      <c r="J4285" s="10">
        <v>3.48</v>
      </c>
      <c r="K4285" s="8" t="s">
        <v>27017</v>
      </c>
      <c r="L4285" s="8"/>
      <c r="M4285" s="8"/>
      <c r="N4285" s="51" t="s">
        <v>27038</v>
      </c>
      <c r="O4285" s="51" t="s">
        <v>52</v>
      </c>
      <c r="P4285" s="51"/>
      <c r="Q4285" s="51"/>
      <c r="R4285" s="51" t="s">
        <v>628</v>
      </c>
      <c r="S4285" s="51" t="s">
        <v>27039</v>
      </c>
      <c r="T4285" s="11" t="str">
        <f t="shared" si="2"/>
        <v>DJ Horton</v>
      </c>
      <c r="U4285" s="51" t="s">
        <v>80</v>
      </c>
      <c r="V4285" s="51" t="s">
        <v>27040</v>
      </c>
      <c r="W4285" s="51" t="s">
        <v>27041</v>
      </c>
      <c r="X4285" s="51" t="s">
        <v>27021</v>
      </c>
      <c r="Y4285" s="51" t="s">
        <v>60</v>
      </c>
      <c r="Z4285" s="56" t="s">
        <v>27023</v>
      </c>
      <c r="AA4285" s="51" t="s">
        <v>60</v>
      </c>
      <c r="AB4285" s="56" t="s">
        <v>27024</v>
      </c>
      <c r="AC4285" s="51" t="s">
        <v>60</v>
      </c>
      <c r="AD4285" s="56" t="s">
        <v>27025</v>
      </c>
      <c r="AE4285" s="51"/>
      <c r="AF4285" s="8" t="s">
        <v>27026</v>
      </c>
      <c r="AG4285" s="8" t="s">
        <v>9336</v>
      </c>
      <c r="AH4285" s="8" t="s">
        <v>4581</v>
      </c>
      <c r="AI4285" s="8" t="s">
        <v>233</v>
      </c>
      <c r="AJ4285" s="8"/>
      <c r="AK4285" s="13" t="s">
        <v>1157</v>
      </c>
      <c r="AL4285" s="13" t="s">
        <v>3913</v>
      </c>
      <c r="AM4285" s="8" t="s">
        <v>2495</v>
      </c>
      <c r="AN4285" s="8" t="s">
        <v>27027</v>
      </c>
      <c r="AO4285" s="13" t="s">
        <v>27028</v>
      </c>
      <c r="AP4285" s="29" t="s">
        <v>27026</v>
      </c>
      <c r="AQ4285" s="11">
        <v>2120.0</v>
      </c>
    </row>
    <row r="4286">
      <c r="A4286" s="8" t="str">
        <f t="shared" si="1"/>
        <v>Jacob Schulte</v>
      </c>
      <c r="B4286" s="51" t="s">
        <v>27014</v>
      </c>
      <c r="C4286" s="51" t="s">
        <v>25368</v>
      </c>
      <c r="D4286" s="2" t="s">
        <v>9324</v>
      </c>
      <c r="E4286" s="8" t="s">
        <v>27015</v>
      </c>
      <c r="F4286" s="8" t="s">
        <v>2304</v>
      </c>
      <c r="G4286" s="51" t="s">
        <v>19294</v>
      </c>
      <c r="H4286" s="8" t="s">
        <v>27016</v>
      </c>
      <c r="I4286" s="8" t="s">
        <v>1330</v>
      </c>
      <c r="J4286" s="10">
        <v>3.48</v>
      </c>
      <c r="K4286" s="8" t="s">
        <v>27017</v>
      </c>
      <c r="L4286" s="8"/>
      <c r="M4286" s="8"/>
      <c r="N4286" s="51" t="s">
        <v>27042</v>
      </c>
      <c r="O4286" s="51" t="s">
        <v>52</v>
      </c>
      <c r="P4286" s="51"/>
      <c r="Q4286" s="51"/>
      <c r="R4286" s="8" t="s">
        <v>1222</v>
      </c>
      <c r="S4286" s="8" t="s">
        <v>27043</v>
      </c>
      <c r="T4286" s="11" t="str">
        <f t="shared" si="2"/>
        <v>Jacob Schulte</v>
      </c>
      <c r="U4286" s="8" t="s">
        <v>80</v>
      </c>
      <c r="V4286" s="51" t="s">
        <v>27044</v>
      </c>
      <c r="W4286" s="51"/>
      <c r="X4286" s="51" t="s">
        <v>27021</v>
      </c>
      <c r="Y4286" s="51" t="s">
        <v>60</v>
      </c>
      <c r="Z4286" s="56" t="s">
        <v>27023</v>
      </c>
      <c r="AA4286" s="51" t="s">
        <v>60</v>
      </c>
      <c r="AB4286" s="56" t="s">
        <v>27024</v>
      </c>
      <c r="AC4286" s="51" t="s">
        <v>60</v>
      </c>
      <c r="AD4286" s="56" t="s">
        <v>27025</v>
      </c>
      <c r="AE4286" s="51"/>
      <c r="AF4286" s="8" t="s">
        <v>27026</v>
      </c>
      <c r="AG4286" s="8" t="s">
        <v>9336</v>
      </c>
      <c r="AH4286" s="8" t="s">
        <v>4581</v>
      </c>
      <c r="AI4286" s="8" t="s">
        <v>233</v>
      </c>
      <c r="AJ4286" s="8"/>
      <c r="AK4286" s="8" t="s">
        <v>1157</v>
      </c>
      <c r="AL4286" s="8" t="s">
        <v>3913</v>
      </c>
      <c r="AM4286" s="8" t="s">
        <v>2495</v>
      </c>
      <c r="AN4286" s="8" t="s">
        <v>27027</v>
      </c>
      <c r="AO4286" s="8" t="s">
        <v>27028</v>
      </c>
      <c r="AP4286" s="29" t="s">
        <v>27026</v>
      </c>
      <c r="AQ4286" s="11">
        <v>2120.0</v>
      </c>
    </row>
    <row r="4287">
      <c r="A4287" s="8" t="str">
        <f t="shared" si="1"/>
        <v>Kevin Wanichko</v>
      </c>
      <c r="B4287" s="51" t="s">
        <v>27045</v>
      </c>
      <c r="C4287" s="51" t="s">
        <v>25368</v>
      </c>
      <c r="D4287" s="2" t="s">
        <v>9324</v>
      </c>
      <c r="E4287" s="8" t="s">
        <v>27046</v>
      </c>
      <c r="F4287" s="8" t="s">
        <v>2304</v>
      </c>
      <c r="G4287" s="51" t="s">
        <v>19294</v>
      </c>
      <c r="H4287" s="8" t="s">
        <v>27047</v>
      </c>
      <c r="I4287" s="8" t="s">
        <v>1330</v>
      </c>
      <c r="J4287" s="10">
        <v>3.56</v>
      </c>
      <c r="K4287" s="8" t="s">
        <v>27048</v>
      </c>
      <c r="L4287" s="8"/>
      <c r="M4287" s="8" t="s">
        <v>15771</v>
      </c>
      <c r="N4287" s="51" t="s">
        <v>27049</v>
      </c>
      <c r="O4287" s="51" t="s">
        <v>52</v>
      </c>
      <c r="P4287" s="51"/>
      <c r="Q4287" s="51"/>
      <c r="R4287" s="51" t="s">
        <v>208</v>
      </c>
      <c r="S4287" s="51" t="s">
        <v>27050</v>
      </c>
      <c r="T4287" s="11" t="str">
        <f t="shared" si="2"/>
        <v>Kevin Wanichko</v>
      </c>
      <c r="U4287" s="51" t="s">
        <v>55</v>
      </c>
      <c r="V4287" s="51" t="s">
        <v>27051</v>
      </c>
      <c r="W4287" s="51" t="s">
        <v>27052</v>
      </c>
      <c r="X4287" s="94" t="s">
        <v>27053</v>
      </c>
      <c r="Y4287" s="56" t="s">
        <v>27054</v>
      </c>
      <c r="Z4287" s="56" t="s">
        <v>27055</v>
      </c>
      <c r="AA4287" s="56" t="s">
        <v>27056</v>
      </c>
      <c r="AB4287" s="51" t="s">
        <v>60</v>
      </c>
      <c r="AC4287" s="51" t="s">
        <v>60</v>
      </c>
      <c r="AD4287" s="51" t="s">
        <v>60</v>
      </c>
      <c r="AE4287" s="51" t="s">
        <v>27057</v>
      </c>
      <c r="AF4287" s="8" t="s">
        <v>27058</v>
      </c>
      <c r="AG4287" s="8" t="s">
        <v>9336</v>
      </c>
      <c r="AH4287" s="8" t="s">
        <v>4581</v>
      </c>
      <c r="AI4287" s="8" t="s">
        <v>233</v>
      </c>
      <c r="AJ4287" s="8"/>
      <c r="AK4287" s="8" t="s">
        <v>4631</v>
      </c>
      <c r="AL4287" s="8" t="s">
        <v>4544</v>
      </c>
      <c r="AM4287" s="8" t="s">
        <v>743</v>
      </c>
      <c r="AN4287" s="8" t="s">
        <v>27059</v>
      </c>
      <c r="AO4287" s="8" t="s">
        <v>27060</v>
      </c>
      <c r="AP4287" s="29" t="s">
        <v>27058</v>
      </c>
      <c r="AQ4287" s="11">
        <v>1646.0</v>
      </c>
    </row>
    <row r="4288">
      <c r="A4288" s="8" t="str">
        <f t="shared" si="1"/>
        <v>Alex Parker</v>
      </c>
      <c r="B4288" s="51" t="s">
        <v>27045</v>
      </c>
      <c r="C4288" s="51" t="s">
        <v>25368</v>
      </c>
      <c r="D4288" s="2" t="s">
        <v>9324</v>
      </c>
      <c r="E4288" s="8" t="s">
        <v>27046</v>
      </c>
      <c r="F4288" s="8" t="s">
        <v>2304</v>
      </c>
      <c r="G4288" s="51" t="s">
        <v>19294</v>
      </c>
      <c r="H4288" s="8" t="s">
        <v>27047</v>
      </c>
      <c r="I4288" s="8" t="s">
        <v>1330</v>
      </c>
      <c r="J4288" s="10">
        <v>3.56</v>
      </c>
      <c r="K4288" s="8" t="s">
        <v>27048</v>
      </c>
      <c r="L4288" s="8"/>
      <c r="M4288" s="8" t="s">
        <v>15771</v>
      </c>
      <c r="N4288" s="13" t="s">
        <v>27061</v>
      </c>
      <c r="O4288" s="51" t="s">
        <v>52</v>
      </c>
      <c r="P4288" s="51"/>
      <c r="Q4288" s="51"/>
      <c r="R4288" s="51" t="s">
        <v>766</v>
      </c>
      <c r="S4288" s="51" t="s">
        <v>455</v>
      </c>
      <c r="T4288" s="11" t="str">
        <f t="shared" si="2"/>
        <v>Alex Parker</v>
      </c>
      <c r="U4288" s="51" t="s">
        <v>106</v>
      </c>
      <c r="V4288" s="13" t="s">
        <v>27062</v>
      </c>
      <c r="W4288" s="13" t="s">
        <v>27052</v>
      </c>
      <c r="X4288" s="94" t="s">
        <v>27053</v>
      </c>
      <c r="Y4288" s="51" t="s">
        <v>60</v>
      </c>
      <c r="Z4288" s="56" t="s">
        <v>27055</v>
      </c>
      <c r="AA4288" s="51" t="s">
        <v>60</v>
      </c>
      <c r="AB4288" s="51" t="s">
        <v>60</v>
      </c>
      <c r="AC4288" s="51" t="s">
        <v>60</v>
      </c>
      <c r="AD4288" s="56" t="s">
        <v>27063</v>
      </c>
      <c r="AE4288" s="51" t="s">
        <v>27057</v>
      </c>
      <c r="AF4288" s="8" t="s">
        <v>27058</v>
      </c>
      <c r="AG4288" s="8" t="s">
        <v>9336</v>
      </c>
      <c r="AH4288" s="8" t="s">
        <v>4581</v>
      </c>
      <c r="AI4288" s="8" t="s">
        <v>233</v>
      </c>
      <c r="AJ4288" s="8"/>
      <c r="AK4288" s="8" t="s">
        <v>4631</v>
      </c>
      <c r="AL4288" s="8" t="s">
        <v>4544</v>
      </c>
      <c r="AM4288" s="8" t="s">
        <v>743</v>
      </c>
      <c r="AN4288" s="8" t="s">
        <v>27059</v>
      </c>
      <c r="AO4288" s="8" t="s">
        <v>27060</v>
      </c>
      <c r="AP4288" s="29" t="s">
        <v>27058</v>
      </c>
      <c r="AQ4288" s="11">
        <v>1646.0</v>
      </c>
    </row>
    <row r="4289">
      <c r="A4289" s="8" t="str">
        <f t="shared" si="1"/>
        <v>Genie Wanichko</v>
      </c>
      <c r="B4289" s="51" t="s">
        <v>27045</v>
      </c>
      <c r="C4289" s="51" t="s">
        <v>25368</v>
      </c>
      <c r="D4289" s="2" t="s">
        <v>9324</v>
      </c>
      <c r="E4289" s="8" t="s">
        <v>27046</v>
      </c>
      <c r="F4289" s="8" t="s">
        <v>2304</v>
      </c>
      <c r="G4289" s="51" t="s">
        <v>19294</v>
      </c>
      <c r="H4289" s="8" t="s">
        <v>27047</v>
      </c>
      <c r="I4289" s="8" t="s">
        <v>1330</v>
      </c>
      <c r="J4289" s="10">
        <v>3.56</v>
      </c>
      <c r="K4289" s="8" t="s">
        <v>27048</v>
      </c>
      <c r="L4289" s="8"/>
      <c r="M4289" s="8" t="s">
        <v>15771</v>
      </c>
      <c r="N4289" s="13" t="s">
        <v>27064</v>
      </c>
      <c r="O4289" s="51" t="s">
        <v>52</v>
      </c>
      <c r="P4289" s="51"/>
      <c r="Q4289" s="51"/>
      <c r="R4289" s="51" t="s">
        <v>27065</v>
      </c>
      <c r="S4289" s="51" t="s">
        <v>27050</v>
      </c>
      <c r="T4289" s="11" t="str">
        <f t="shared" si="2"/>
        <v>Genie Wanichko</v>
      </c>
      <c r="U4289" s="13" t="s">
        <v>106</v>
      </c>
      <c r="V4289" s="51" t="s">
        <v>27066</v>
      </c>
      <c r="W4289" s="13" t="s">
        <v>27052</v>
      </c>
      <c r="X4289" s="94" t="s">
        <v>27053</v>
      </c>
      <c r="Y4289" s="51" t="s">
        <v>60</v>
      </c>
      <c r="Z4289" s="56" t="s">
        <v>27055</v>
      </c>
      <c r="AA4289" s="51" t="s">
        <v>60</v>
      </c>
      <c r="AB4289" s="51" t="s">
        <v>60</v>
      </c>
      <c r="AC4289" s="51" t="s">
        <v>60</v>
      </c>
      <c r="AD4289" s="56" t="s">
        <v>27063</v>
      </c>
      <c r="AE4289" s="51" t="s">
        <v>27057</v>
      </c>
      <c r="AF4289" s="8" t="s">
        <v>27058</v>
      </c>
      <c r="AG4289" s="8" t="s">
        <v>9336</v>
      </c>
      <c r="AH4289" s="8" t="s">
        <v>4581</v>
      </c>
      <c r="AI4289" s="8" t="s">
        <v>233</v>
      </c>
      <c r="AJ4289" s="8"/>
      <c r="AK4289" s="8" t="s">
        <v>4631</v>
      </c>
      <c r="AL4289" s="8" t="s">
        <v>4544</v>
      </c>
      <c r="AM4289" s="8" t="s">
        <v>743</v>
      </c>
      <c r="AN4289" s="8" t="s">
        <v>27059</v>
      </c>
      <c r="AO4289" s="8" t="s">
        <v>27060</v>
      </c>
      <c r="AP4289" s="29" t="s">
        <v>27058</v>
      </c>
      <c r="AQ4289" s="11">
        <v>1646.0</v>
      </c>
    </row>
    <row r="4290">
      <c r="A4290" s="8" t="str">
        <f t="shared" si="1"/>
        <v>Collin Wilson</v>
      </c>
      <c r="B4290" s="51" t="s">
        <v>27045</v>
      </c>
      <c r="C4290" s="51" t="s">
        <v>25368</v>
      </c>
      <c r="D4290" s="2" t="s">
        <v>9324</v>
      </c>
      <c r="E4290" s="8" t="s">
        <v>27046</v>
      </c>
      <c r="F4290" s="8" t="s">
        <v>2304</v>
      </c>
      <c r="G4290" s="51" t="s">
        <v>19294</v>
      </c>
      <c r="H4290" s="8" t="s">
        <v>27047</v>
      </c>
      <c r="I4290" s="8" t="s">
        <v>1330</v>
      </c>
      <c r="J4290" s="10">
        <v>3.56</v>
      </c>
      <c r="K4290" s="8" t="s">
        <v>27048</v>
      </c>
      <c r="L4290" s="8"/>
      <c r="M4290" s="8" t="s">
        <v>15771</v>
      </c>
      <c r="N4290" s="51" t="s">
        <v>27067</v>
      </c>
      <c r="O4290" s="51" t="s">
        <v>52</v>
      </c>
      <c r="P4290" s="51"/>
      <c r="Q4290" s="51"/>
      <c r="R4290" s="51" t="s">
        <v>8194</v>
      </c>
      <c r="S4290" s="51" t="s">
        <v>3011</v>
      </c>
      <c r="T4290" s="11" t="str">
        <f t="shared" si="2"/>
        <v>Collin Wilson</v>
      </c>
      <c r="U4290" s="51" t="s">
        <v>106</v>
      </c>
      <c r="V4290" s="51"/>
      <c r="W4290" s="51"/>
      <c r="X4290" s="51" t="s">
        <v>27053</v>
      </c>
      <c r="Y4290" s="56" t="s">
        <v>27068</v>
      </c>
      <c r="Z4290" s="56" t="s">
        <v>27055</v>
      </c>
      <c r="AA4290" s="51" t="s">
        <v>60</v>
      </c>
      <c r="AB4290" s="51" t="s">
        <v>60</v>
      </c>
      <c r="AC4290" s="51" t="s">
        <v>60</v>
      </c>
      <c r="AD4290" s="56" t="s">
        <v>27063</v>
      </c>
      <c r="AE4290" s="51" t="s">
        <v>27057</v>
      </c>
      <c r="AF4290" s="8" t="s">
        <v>27058</v>
      </c>
      <c r="AG4290" s="8" t="s">
        <v>9336</v>
      </c>
      <c r="AH4290" s="8" t="s">
        <v>4581</v>
      </c>
      <c r="AI4290" s="8" t="s">
        <v>18832</v>
      </c>
      <c r="AJ4290" s="8"/>
      <c r="AK4290" s="8" t="s">
        <v>4631</v>
      </c>
      <c r="AL4290" s="8" t="s">
        <v>4544</v>
      </c>
      <c r="AM4290" s="8" t="s">
        <v>743</v>
      </c>
      <c r="AN4290" s="8" t="s">
        <v>27059</v>
      </c>
      <c r="AO4290" s="8" t="s">
        <v>27060</v>
      </c>
      <c r="AP4290" s="29" t="s">
        <v>27058</v>
      </c>
      <c r="AQ4290" s="11">
        <v>1646.0</v>
      </c>
    </row>
    <row r="4291">
      <c r="A4291" s="8" t="str">
        <f t="shared" si="1"/>
        <v>Ethan Senecal</v>
      </c>
      <c r="B4291" s="51" t="s">
        <v>27069</v>
      </c>
      <c r="C4291" s="51" t="s">
        <v>19955</v>
      </c>
      <c r="D4291" s="2" t="s">
        <v>9324</v>
      </c>
      <c r="E4291" s="8" t="s">
        <v>27070</v>
      </c>
      <c r="F4291" s="8" t="s">
        <v>2304</v>
      </c>
      <c r="G4291" s="51" t="s">
        <v>19294</v>
      </c>
      <c r="H4291" s="8" t="s">
        <v>27071</v>
      </c>
      <c r="I4291" s="8" t="s">
        <v>16552</v>
      </c>
      <c r="J4291" s="10">
        <v>3.49</v>
      </c>
      <c r="K4291" s="8" t="s">
        <v>27072</v>
      </c>
      <c r="L4291" s="8"/>
      <c r="M4291" s="8" t="s">
        <v>8419</v>
      </c>
      <c r="N4291" s="51" t="s">
        <v>27073</v>
      </c>
      <c r="O4291" s="51" t="s">
        <v>52</v>
      </c>
      <c r="P4291" s="51"/>
      <c r="Q4291" s="51"/>
      <c r="R4291" s="51" t="s">
        <v>3839</v>
      </c>
      <c r="S4291" s="51" t="s">
        <v>27074</v>
      </c>
      <c r="T4291" s="11" t="str">
        <f t="shared" si="2"/>
        <v>Ethan Senecal</v>
      </c>
      <c r="U4291" s="51" t="s">
        <v>2105</v>
      </c>
      <c r="V4291" s="51" t="s">
        <v>27075</v>
      </c>
      <c r="W4291" s="51" t="s">
        <v>27076</v>
      </c>
      <c r="X4291" s="94" t="s">
        <v>27077</v>
      </c>
      <c r="Y4291" s="56" t="s">
        <v>27078</v>
      </c>
      <c r="Z4291" s="56" t="s">
        <v>27079</v>
      </c>
      <c r="AA4291" s="51" t="s">
        <v>60</v>
      </c>
      <c r="AB4291" s="56" t="s">
        <v>27080</v>
      </c>
      <c r="AC4291" s="51" t="s">
        <v>60</v>
      </c>
      <c r="AD4291" s="56" t="s">
        <v>27081</v>
      </c>
      <c r="AE4291" s="51" t="s">
        <v>27082</v>
      </c>
      <c r="AF4291" s="8" t="s">
        <v>27083</v>
      </c>
      <c r="AG4291" s="8" t="s">
        <v>9336</v>
      </c>
      <c r="AH4291" s="8" t="s">
        <v>4581</v>
      </c>
      <c r="AI4291" s="8" t="s">
        <v>233</v>
      </c>
      <c r="AJ4291" s="8"/>
      <c r="AK4291" s="8"/>
      <c r="AL4291" s="8"/>
      <c r="AM4291" s="8"/>
      <c r="AN4291" s="8" t="s">
        <v>27084</v>
      </c>
      <c r="AO4291" s="8" t="s">
        <v>27085</v>
      </c>
      <c r="AP4291" s="29" t="s">
        <v>27083</v>
      </c>
      <c r="AQ4291" s="11">
        <v>2195.0</v>
      </c>
    </row>
    <row r="4292">
      <c r="A4292" s="8" t="str">
        <f t="shared" si="1"/>
        <v>Ryan Weir</v>
      </c>
      <c r="B4292" s="51" t="s">
        <v>27069</v>
      </c>
      <c r="C4292" s="51" t="s">
        <v>19955</v>
      </c>
      <c r="D4292" s="2" t="s">
        <v>9324</v>
      </c>
      <c r="E4292" s="8" t="s">
        <v>27070</v>
      </c>
      <c r="F4292" s="8" t="s">
        <v>2304</v>
      </c>
      <c r="G4292" s="51" t="s">
        <v>19294</v>
      </c>
      <c r="H4292" s="8" t="s">
        <v>27071</v>
      </c>
      <c r="I4292" s="8" t="s">
        <v>16552</v>
      </c>
      <c r="J4292" s="10">
        <v>3.49</v>
      </c>
      <c r="K4292" s="8" t="s">
        <v>27072</v>
      </c>
      <c r="L4292" s="8"/>
      <c r="M4292" s="8" t="s">
        <v>8419</v>
      </c>
      <c r="N4292" s="51" t="s">
        <v>27086</v>
      </c>
      <c r="O4292" s="51" t="s">
        <v>52</v>
      </c>
      <c r="P4292" s="51"/>
      <c r="Q4292" s="51"/>
      <c r="R4292" s="51" t="s">
        <v>927</v>
      </c>
      <c r="S4292" s="51" t="s">
        <v>2434</v>
      </c>
      <c r="T4292" s="11" t="str">
        <f t="shared" si="2"/>
        <v>Ryan Weir</v>
      </c>
      <c r="U4292" s="51" t="s">
        <v>167</v>
      </c>
      <c r="V4292" s="51" t="s">
        <v>27087</v>
      </c>
      <c r="W4292" s="51"/>
      <c r="X4292" s="94" t="s">
        <v>27077</v>
      </c>
      <c r="Y4292" s="51" t="s">
        <v>60</v>
      </c>
      <c r="Z4292" s="56" t="s">
        <v>27079</v>
      </c>
      <c r="AA4292" s="56" t="s">
        <v>27088</v>
      </c>
      <c r="AB4292" s="56" t="s">
        <v>27080</v>
      </c>
      <c r="AC4292" s="51" t="s">
        <v>60</v>
      </c>
      <c r="AD4292" s="56" t="s">
        <v>27081</v>
      </c>
      <c r="AE4292" s="51" t="s">
        <v>27082</v>
      </c>
      <c r="AF4292" s="8" t="s">
        <v>27083</v>
      </c>
      <c r="AG4292" s="8" t="s">
        <v>9336</v>
      </c>
      <c r="AH4292" s="8" t="s">
        <v>4581</v>
      </c>
      <c r="AI4292" s="8" t="s">
        <v>233</v>
      </c>
      <c r="AJ4292" s="8"/>
      <c r="AK4292" s="8"/>
      <c r="AL4292" s="8"/>
      <c r="AM4292" s="8"/>
      <c r="AN4292" s="8" t="s">
        <v>27084</v>
      </c>
      <c r="AO4292" s="8" t="s">
        <v>27085</v>
      </c>
      <c r="AP4292" s="29" t="s">
        <v>27083</v>
      </c>
      <c r="AQ4292" s="11">
        <v>2195.0</v>
      </c>
    </row>
    <row r="4293">
      <c r="A4293" s="8" t="str">
        <f t="shared" si="1"/>
        <v>Keefer Goodspeed</v>
      </c>
      <c r="B4293" s="8" t="s">
        <v>27069</v>
      </c>
      <c r="C4293" s="51" t="s">
        <v>19955</v>
      </c>
      <c r="D4293" s="2" t="s">
        <v>9324</v>
      </c>
      <c r="E4293" s="13" t="s">
        <v>27070</v>
      </c>
      <c r="F4293" s="8" t="s">
        <v>2304</v>
      </c>
      <c r="G4293" s="51" t="s">
        <v>19294</v>
      </c>
      <c r="H4293" s="8" t="s">
        <v>27071</v>
      </c>
      <c r="I4293" s="8" t="s">
        <v>16552</v>
      </c>
      <c r="J4293" s="10">
        <v>3.49</v>
      </c>
      <c r="K4293" s="8" t="s">
        <v>27072</v>
      </c>
      <c r="L4293" s="8"/>
      <c r="M4293" s="8" t="s">
        <v>8419</v>
      </c>
      <c r="N4293" s="51" t="s">
        <v>27089</v>
      </c>
      <c r="O4293" s="51" t="s">
        <v>52</v>
      </c>
      <c r="P4293" s="51"/>
      <c r="Q4293" s="51"/>
      <c r="R4293" s="57" t="s">
        <v>27090</v>
      </c>
      <c r="S4293" s="57" t="s">
        <v>27091</v>
      </c>
      <c r="T4293" s="11" t="str">
        <f t="shared" si="2"/>
        <v>Keefer Goodspeed</v>
      </c>
      <c r="U4293" s="13" t="s">
        <v>247</v>
      </c>
      <c r="V4293" s="51" t="s">
        <v>27092</v>
      </c>
      <c r="W4293" s="51"/>
      <c r="X4293" s="51" t="s">
        <v>27077</v>
      </c>
      <c r="Y4293" s="51" t="s">
        <v>60</v>
      </c>
      <c r="Z4293" s="56" t="s">
        <v>27079</v>
      </c>
      <c r="AA4293" s="51" t="s">
        <v>60</v>
      </c>
      <c r="AB4293" s="56" t="s">
        <v>27080</v>
      </c>
      <c r="AC4293" s="51" t="s">
        <v>60</v>
      </c>
      <c r="AD4293" s="56" t="s">
        <v>27081</v>
      </c>
      <c r="AE4293" s="51" t="s">
        <v>27082</v>
      </c>
      <c r="AF4293" s="13" t="s">
        <v>27083</v>
      </c>
      <c r="AG4293" s="13" t="s">
        <v>9336</v>
      </c>
      <c r="AH4293" s="8" t="s">
        <v>4581</v>
      </c>
      <c r="AI4293" s="8" t="s">
        <v>18832</v>
      </c>
      <c r="AJ4293" s="8"/>
      <c r="AK4293" s="8"/>
      <c r="AL4293" s="8"/>
      <c r="AM4293" s="8"/>
      <c r="AN4293" s="8" t="s">
        <v>27084</v>
      </c>
      <c r="AO4293" s="8" t="s">
        <v>27093</v>
      </c>
      <c r="AP4293" s="29" t="s">
        <v>27083</v>
      </c>
      <c r="AQ4293" s="11">
        <v>2195.0</v>
      </c>
    </row>
    <row r="4294">
      <c r="A4294" s="8" t="str">
        <f t="shared" si="1"/>
        <v>Jeremiah Clinchoc</v>
      </c>
      <c r="B4294" s="51" t="s">
        <v>27069</v>
      </c>
      <c r="C4294" s="51" t="s">
        <v>19955</v>
      </c>
      <c r="D4294" s="2" t="s">
        <v>9324</v>
      </c>
      <c r="E4294" s="8" t="s">
        <v>27070</v>
      </c>
      <c r="F4294" s="8" t="s">
        <v>2304</v>
      </c>
      <c r="G4294" s="51" t="s">
        <v>19294</v>
      </c>
      <c r="H4294" s="8" t="s">
        <v>27071</v>
      </c>
      <c r="I4294" s="8" t="s">
        <v>16552</v>
      </c>
      <c r="J4294" s="10">
        <v>3.49</v>
      </c>
      <c r="K4294" s="8" t="s">
        <v>27072</v>
      </c>
      <c r="L4294" s="8"/>
      <c r="M4294" s="8" t="s">
        <v>8419</v>
      </c>
      <c r="N4294" s="51" t="s">
        <v>27094</v>
      </c>
      <c r="O4294" s="51" t="s">
        <v>52</v>
      </c>
      <c r="P4294" s="51"/>
      <c r="Q4294" s="51"/>
      <c r="R4294" s="51" t="s">
        <v>18460</v>
      </c>
      <c r="S4294" s="51" t="s">
        <v>27095</v>
      </c>
      <c r="T4294" s="11" t="str">
        <f t="shared" si="2"/>
        <v>Jeremiah Clinchoc</v>
      </c>
      <c r="U4294" s="51" t="s">
        <v>106</v>
      </c>
      <c r="V4294" s="51" t="s">
        <v>27096</v>
      </c>
      <c r="W4294" s="51" t="s">
        <v>27097</v>
      </c>
      <c r="X4294" s="94" t="s">
        <v>27077</v>
      </c>
      <c r="Y4294" s="56" t="s">
        <v>27098</v>
      </c>
      <c r="Z4294" s="56" t="s">
        <v>27079</v>
      </c>
      <c r="AA4294" s="56" t="s">
        <v>27099</v>
      </c>
      <c r="AB4294" s="56" t="s">
        <v>27080</v>
      </c>
      <c r="AC4294" s="51" t="s">
        <v>60</v>
      </c>
      <c r="AD4294" s="56" t="s">
        <v>27081</v>
      </c>
      <c r="AE4294" s="51" t="s">
        <v>27082</v>
      </c>
      <c r="AF4294" s="8" t="s">
        <v>27083</v>
      </c>
      <c r="AG4294" s="8" t="s">
        <v>9336</v>
      </c>
      <c r="AH4294" s="8" t="s">
        <v>4581</v>
      </c>
      <c r="AI4294" s="8" t="s">
        <v>233</v>
      </c>
      <c r="AJ4294" s="8"/>
      <c r="AK4294" s="8"/>
      <c r="AL4294" s="8"/>
      <c r="AM4294" s="8"/>
      <c r="AN4294" s="8" t="s">
        <v>27084</v>
      </c>
      <c r="AO4294" s="8" t="s">
        <v>27085</v>
      </c>
      <c r="AP4294" s="29" t="s">
        <v>27083</v>
      </c>
      <c r="AQ4294" s="11">
        <v>2195.0</v>
      </c>
    </row>
    <row r="4295">
      <c r="A4295" s="8" t="str">
        <f t="shared" si="1"/>
        <v>Ryan McGuire</v>
      </c>
      <c r="B4295" s="51" t="s">
        <v>27069</v>
      </c>
      <c r="C4295" s="51" t="s">
        <v>19955</v>
      </c>
      <c r="D4295" s="2" t="s">
        <v>9324</v>
      </c>
      <c r="E4295" s="8" t="s">
        <v>27070</v>
      </c>
      <c r="F4295" s="8" t="s">
        <v>2304</v>
      </c>
      <c r="G4295" s="51" t="s">
        <v>19294</v>
      </c>
      <c r="H4295" s="8" t="s">
        <v>27071</v>
      </c>
      <c r="I4295" s="8" t="s">
        <v>16552</v>
      </c>
      <c r="J4295" s="10">
        <v>3.49</v>
      </c>
      <c r="K4295" s="8" t="s">
        <v>27072</v>
      </c>
      <c r="L4295" s="8"/>
      <c r="M4295" s="8" t="s">
        <v>8419</v>
      </c>
      <c r="N4295" s="51" t="s">
        <v>27100</v>
      </c>
      <c r="O4295" s="51" t="s">
        <v>52</v>
      </c>
      <c r="P4295" s="51"/>
      <c r="Q4295" s="51"/>
      <c r="R4295" s="51" t="s">
        <v>927</v>
      </c>
      <c r="S4295" s="51" t="s">
        <v>6093</v>
      </c>
      <c r="T4295" s="11" t="str">
        <f t="shared" si="2"/>
        <v>Ryan McGuire</v>
      </c>
      <c r="U4295" s="51" t="s">
        <v>106</v>
      </c>
      <c r="V4295" s="51" t="s">
        <v>27101</v>
      </c>
      <c r="W4295" s="51"/>
      <c r="X4295" s="94" t="s">
        <v>27077</v>
      </c>
      <c r="Y4295" s="51" t="s">
        <v>60</v>
      </c>
      <c r="Z4295" s="56" t="s">
        <v>27079</v>
      </c>
      <c r="AA4295" s="51" t="s">
        <v>60</v>
      </c>
      <c r="AB4295" s="56" t="s">
        <v>27080</v>
      </c>
      <c r="AC4295" s="51" t="s">
        <v>60</v>
      </c>
      <c r="AD4295" s="56" t="s">
        <v>27081</v>
      </c>
      <c r="AE4295" s="51" t="s">
        <v>27082</v>
      </c>
      <c r="AF4295" s="8" t="s">
        <v>27083</v>
      </c>
      <c r="AG4295" s="8" t="s">
        <v>9336</v>
      </c>
      <c r="AH4295" s="8" t="s">
        <v>4581</v>
      </c>
      <c r="AI4295" s="8" t="s">
        <v>233</v>
      </c>
      <c r="AJ4295" s="8"/>
      <c r="AK4295" s="8"/>
      <c r="AL4295" s="8"/>
      <c r="AM4295" s="8"/>
      <c r="AN4295" s="8" t="s">
        <v>27084</v>
      </c>
      <c r="AO4295" s="8" t="s">
        <v>27085</v>
      </c>
      <c r="AP4295" s="29" t="s">
        <v>27083</v>
      </c>
      <c r="AQ4295" s="11">
        <v>2195.0</v>
      </c>
    </row>
    <row r="4296">
      <c r="A4296" s="8" t="str">
        <f t="shared" si="1"/>
        <v>Justin Showstead</v>
      </c>
      <c r="B4296" s="51" t="s">
        <v>27069</v>
      </c>
      <c r="C4296" s="51" t="s">
        <v>19955</v>
      </c>
      <c r="D4296" s="2" t="s">
        <v>9324</v>
      </c>
      <c r="E4296" s="8" t="s">
        <v>27070</v>
      </c>
      <c r="F4296" s="8" t="s">
        <v>2304</v>
      </c>
      <c r="G4296" s="51" t="s">
        <v>19294</v>
      </c>
      <c r="H4296" s="8" t="s">
        <v>27071</v>
      </c>
      <c r="I4296" s="8" t="s">
        <v>16552</v>
      </c>
      <c r="J4296" s="10">
        <v>3.49</v>
      </c>
      <c r="K4296" s="8" t="s">
        <v>27072</v>
      </c>
      <c r="L4296" s="8"/>
      <c r="M4296" s="8" t="s">
        <v>8419</v>
      </c>
      <c r="N4296" s="51" t="s">
        <v>27102</v>
      </c>
      <c r="O4296" s="51" t="s">
        <v>52</v>
      </c>
      <c r="P4296" s="51"/>
      <c r="Q4296" s="51"/>
      <c r="R4296" s="51" t="s">
        <v>114</v>
      </c>
      <c r="S4296" s="51" t="s">
        <v>27103</v>
      </c>
      <c r="T4296" s="11" t="str">
        <f t="shared" si="2"/>
        <v>Justin Showstead</v>
      </c>
      <c r="U4296" s="51" t="s">
        <v>80</v>
      </c>
      <c r="V4296" s="51" t="s">
        <v>27104</v>
      </c>
      <c r="W4296" s="51" t="s">
        <v>27105</v>
      </c>
      <c r="X4296" s="51" t="s">
        <v>27077</v>
      </c>
      <c r="Y4296" s="51" t="s">
        <v>60</v>
      </c>
      <c r="Z4296" s="56" t="s">
        <v>27079</v>
      </c>
      <c r="AA4296" s="51" t="s">
        <v>60</v>
      </c>
      <c r="AB4296" s="56" t="s">
        <v>27080</v>
      </c>
      <c r="AC4296" s="51" t="s">
        <v>60</v>
      </c>
      <c r="AD4296" s="56" t="s">
        <v>27081</v>
      </c>
      <c r="AE4296" s="51" t="s">
        <v>27082</v>
      </c>
      <c r="AF4296" s="8" t="s">
        <v>27083</v>
      </c>
      <c r="AG4296" s="8" t="s">
        <v>9336</v>
      </c>
      <c r="AH4296" s="8" t="s">
        <v>4581</v>
      </c>
      <c r="AI4296" s="8" t="s">
        <v>18832</v>
      </c>
      <c r="AJ4296" s="8"/>
      <c r="AK4296" s="8"/>
      <c r="AL4296" s="8"/>
      <c r="AM4296" s="8"/>
      <c r="AN4296" s="8" t="s">
        <v>27084</v>
      </c>
      <c r="AO4296" s="8" t="s">
        <v>27085</v>
      </c>
      <c r="AP4296" s="29" t="s">
        <v>27083</v>
      </c>
      <c r="AQ4296" s="11">
        <v>2195.0</v>
      </c>
    </row>
    <row r="4297">
      <c r="A4297" s="8" t="str">
        <f t="shared" si="1"/>
        <v>Peter Carroll</v>
      </c>
      <c r="B4297" s="51" t="s">
        <v>27106</v>
      </c>
      <c r="C4297" s="51" t="s">
        <v>21887</v>
      </c>
      <c r="D4297" s="2" t="s">
        <v>9324</v>
      </c>
      <c r="E4297" s="8" t="s">
        <v>27107</v>
      </c>
      <c r="F4297" s="8" t="s">
        <v>2304</v>
      </c>
      <c r="G4297" s="51" t="s">
        <v>19294</v>
      </c>
      <c r="H4297" s="8" t="s">
        <v>27108</v>
      </c>
      <c r="I4297" s="8" t="s">
        <v>49</v>
      </c>
      <c r="J4297" s="10">
        <v>4.04</v>
      </c>
      <c r="K4297" s="8" t="s">
        <v>27109</v>
      </c>
      <c r="L4297" s="8"/>
      <c r="M4297" s="8" t="s">
        <v>2261</v>
      </c>
      <c r="N4297" s="51" t="s">
        <v>27110</v>
      </c>
      <c r="O4297" s="51" t="s">
        <v>52</v>
      </c>
      <c r="P4297" s="51"/>
      <c r="Q4297" s="51"/>
      <c r="R4297" s="51" t="s">
        <v>2283</v>
      </c>
      <c r="S4297" s="51" t="s">
        <v>6867</v>
      </c>
      <c r="T4297" s="11" t="str">
        <f t="shared" si="2"/>
        <v>Peter Carroll</v>
      </c>
      <c r="U4297" s="51" t="s">
        <v>55</v>
      </c>
      <c r="V4297" s="51" t="s">
        <v>27111</v>
      </c>
      <c r="W4297" s="51" t="s">
        <v>27112</v>
      </c>
      <c r="X4297" s="94" t="s">
        <v>27113</v>
      </c>
      <c r="Y4297" s="51" t="s">
        <v>60</v>
      </c>
      <c r="Z4297" s="56" t="s">
        <v>27114</v>
      </c>
      <c r="AA4297" s="56" t="s">
        <v>27115</v>
      </c>
      <c r="AB4297" s="56" t="s">
        <v>27116</v>
      </c>
      <c r="AC4297" s="51" t="s">
        <v>60</v>
      </c>
      <c r="AD4297" s="56" t="s">
        <v>27117</v>
      </c>
      <c r="AE4297" s="51" t="s">
        <v>27118</v>
      </c>
      <c r="AF4297" s="8" t="s">
        <v>27107</v>
      </c>
      <c r="AG4297" s="8" t="s">
        <v>9336</v>
      </c>
      <c r="AH4297" s="8" t="s">
        <v>4581</v>
      </c>
      <c r="AI4297" s="8" t="s">
        <v>233</v>
      </c>
      <c r="AJ4297" s="8"/>
      <c r="AK4297" s="8" t="s">
        <v>5762</v>
      </c>
      <c r="AL4297" s="8" t="s">
        <v>27119</v>
      </c>
      <c r="AM4297" s="8" t="s">
        <v>5539</v>
      </c>
      <c r="AN4297" s="8" t="s">
        <v>27120</v>
      </c>
      <c r="AO4297" s="8" t="s">
        <v>27085</v>
      </c>
      <c r="AP4297" s="29" t="s">
        <v>27107</v>
      </c>
      <c r="AQ4297" s="11">
        <v>1543.0</v>
      </c>
    </row>
    <row r="4298">
      <c r="A4298" s="8" t="str">
        <f t="shared" si="1"/>
        <v>Lauren Lucci</v>
      </c>
      <c r="B4298" s="51" t="s">
        <v>27106</v>
      </c>
      <c r="C4298" s="51" t="s">
        <v>21887</v>
      </c>
      <c r="D4298" s="2" t="s">
        <v>9324</v>
      </c>
      <c r="E4298" s="8" t="s">
        <v>27107</v>
      </c>
      <c r="F4298" s="8" t="s">
        <v>2304</v>
      </c>
      <c r="G4298" s="51" t="s">
        <v>19294</v>
      </c>
      <c r="H4298" s="8" t="s">
        <v>27108</v>
      </c>
      <c r="I4298" s="8" t="s">
        <v>49</v>
      </c>
      <c r="J4298" s="10">
        <v>4.04</v>
      </c>
      <c r="K4298" s="8" t="s">
        <v>27109</v>
      </c>
      <c r="L4298" s="8"/>
      <c r="M4298" s="8" t="s">
        <v>2261</v>
      </c>
      <c r="N4298" s="51" t="s">
        <v>27121</v>
      </c>
      <c r="O4298" s="51" t="s">
        <v>52</v>
      </c>
      <c r="P4298" s="51"/>
      <c r="Q4298" s="51"/>
      <c r="R4298" s="51" t="s">
        <v>1301</v>
      </c>
      <c r="S4298" s="51" t="s">
        <v>27122</v>
      </c>
      <c r="T4298" s="11" t="str">
        <f t="shared" si="2"/>
        <v>Lauren Lucci</v>
      </c>
      <c r="U4298" s="51" t="s">
        <v>2649</v>
      </c>
      <c r="V4298" s="51" t="s">
        <v>27123</v>
      </c>
      <c r="W4298" s="51"/>
      <c r="X4298" s="94" t="s">
        <v>27113</v>
      </c>
      <c r="Y4298" s="51" t="s">
        <v>60</v>
      </c>
      <c r="Z4298" s="56" t="s">
        <v>27114</v>
      </c>
      <c r="AA4298" s="51" t="s">
        <v>60</v>
      </c>
      <c r="AB4298" s="56" t="s">
        <v>27116</v>
      </c>
      <c r="AC4298" s="51" t="s">
        <v>60</v>
      </c>
      <c r="AD4298" s="56" t="s">
        <v>27117</v>
      </c>
      <c r="AE4298" s="51" t="s">
        <v>27118</v>
      </c>
      <c r="AF4298" s="8" t="s">
        <v>27107</v>
      </c>
      <c r="AG4298" s="8" t="s">
        <v>9336</v>
      </c>
      <c r="AH4298" s="8" t="s">
        <v>4581</v>
      </c>
      <c r="AI4298" s="8" t="s">
        <v>233</v>
      </c>
      <c r="AJ4298" s="8"/>
      <c r="AK4298" s="8" t="s">
        <v>5762</v>
      </c>
      <c r="AL4298" s="8" t="s">
        <v>27119</v>
      </c>
      <c r="AM4298" s="8" t="s">
        <v>5539</v>
      </c>
      <c r="AN4298" s="8" t="s">
        <v>27120</v>
      </c>
      <c r="AO4298" s="8" t="s">
        <v>27085</v>
      </c>
      <c r="AP4298" s="29" t="s">
        <v>27107</v>
      </c>
      <c r="AQ4298" s="11">
        <v>1543.0</v>
      </c>
    </row>
    <row r="4299">
      <c r="A4299" s="8" t="str">
        <f t="shared" si="1"/>
        <v>John Noon</v>
      </c>
      <c r="B4299" s="51" t="s">
        <v>27106</v>
      </c>
      <c r="C4299" s="51" t="s">
        <v>21887</v>
      </c>
      <c r="D4299" s="2" t="s">
        <v>9324</v>
      </c>
      <c r="E4299" s="8" t="s">
        <v>27107</v>
      </c>
      <c r="F4299" s="8" t="s">
        <v>2304</v>
      </c>
      <c r="G4299" s="51" t="s">
        <v>19294</v>
      </c>
      <c r="H4299" s="8" t="s">
        <v>27108</v>
      </c>
      <c r="I4299" s="8" t="s">
        <v>49</v>
      </c>
      <c r="J4299" s="10">
        <v>4.04</v>
      </c>
      <c r="K4299" s="8" t="s">
        <v>27109</v>
      </c>
      <c r="L4299" s="8"/>
      <c r="M4299" s="8" t="s">
        <v>2261</v>
      </c>
      <c r="N4299" s="51" t="s">
        <v>27124</v>
      </c>
      <c r="O4299" s="51" t="s">
        <v>52</v>
      </c>
      <c r="P4299" s="51"/>
      <c r="Q4299" s="51"/>
      <c r="R4299" s="51" t="s">
        <v>1997</v>
      </c>
      <c r="S4299" s="51" t="s">
        <v>27125</v>
      </c>
      <c r="T4299" s="11" t="str">
        <f t="shared" si="2"/>
        <v>John Noon</v>
      </c>
      <c r="U4299" s="51" t="s">
        <v>106</v>
      </c>
      <c r="V4299" s="51" t="s">
        <v>27126</v>
      </c>
      <c r="W4299" s="51"/>
      <c r="X4299" s="94" t="s">
        <v>27113</v>
      </c>
      <c r="Y4299" s="51" t="s">
        <v>60</v>
      </c>
      <c r="Z4299" s="56" t="s">
        <v>27114</v>
      </c>
      <c r="AA4299" s="51" t="s">
        <v>60</v>
      </c>
      <c r="AB4299" s="56" t="s">
        <v>27116</v>
      </c>
      <c r="AC4299" s="51" t="s">
        <v>60</v>
      </c>
      <c r="AD4299" s="56" t="s">
        <v>27117</v>
      </c>
      <c r="AE4299" s="51" t="s">
        <v>27118</v>
      </c>
      <c r="AF4299" s="8" t="s">
        <v>27107</v>
      </c>
      <c r="AG4299" s="8" t="s">
        <v>9336</v>
      </c>
      <c r="AH4299" s="8" t="s">
        <v>4581</v>
      </c>
      <c r="AI4299" s="8" t="s">
        <v>233</v>
      </c>
      <c r="AJ4299" s="8"/>
      <c r="AK4299" s="8" t="s">
        <v>5762</v>
      </c>
      <c r="AL4299" s="8" t="s">
        <v>27119</v>
      </c>
      <c r="AM4299" s="8" t="s">
        <v>5539</v>
      </c>
      <c r="AN4299" s="8" t="s">
        <v>27120</v>
      </c>
      <c r="AO4299" s="8" t="s">
        <v>27085</v>
      </c>
      <c r="AP4299" s="29" t="s">
        <v>27107</v>
      </c>
      <c r="AQ4299" s="11">
        <v>1543.0</v>
      </c>
    </row>
    <row r="4300">
      <c r="A4300" s="8" t="str">
        <f t="shared" si="1"/>
        <v>Karl Gutwein-Guenther</v>
      </c>
      <c r="B4300" s="51" t="s">
        <v>27106</v>
      </c>
      <c r="C4300" s="51" t="s">
        <v>21887</v>
      </c>
      <c r="D4300" s="2" t="s">
        <v>9324</v>
      </c>
      <c r="E4300" s="8" t="s">
        <v>27107</v>
      </c>
      <c r="F4300" s="8" t="s">
        <v>2304</v>
      </c>
      <c r="G4300" s="51" t="s">
        <v>19294</v>
      </c>
      <c r="H4300" s="8" t="s">
        <v>27108</v>
      </c>
      <c r="I4300" s="8" t="s">
        <v>49</v>
      </c>
      <c r="J4300" s="10">
        <v>4.04</v>
      </c>
      <c r="K4300" s="8" t="s">
        <v>27109</v>
      </c>
      <c r="L4300" s="8"/>
      <c r="M4300" s="8" t="s">
        <v>2261</v>
      </c>
      <c r="N4300" s="51" t="s">
        <v>27127</v>
      </c>
      <c r="O4300" s="51" t="s">
        <v>52</v>
      </c>
      <c r="P4300" s="51"/>
      <c r="Q4300" s="51"/>
      <c r="R4300" s="51" t="s">
        <v>1911</v>
      </c>
      <c r="S4300" s="51" t="s">
        <v>27128</v>
      </c>
      <c r="T4300" s="11" t="str">
        <f t="shared" si="2"/>
        <v>Karl Gutwein-Guenther</v>
      </c>
      <c r="U4300" s="51" t="s">
        <v>80</v>
      </c>
      <c r="V4300" s="51"/>
      <c r="W4300" s="51"/>
      <c r="X4300" s="94" t="s">
        <v>27113</v>
      </c>
      <c r="Y4300" s="51" t="s">
        <v>60</v>
      </c>
      <c r="Z4300" s="56" t="s">
        <v>27114</v>
      </c>
      <c r="AA4300" s="51" t="s">
        <v>60</v>
      </c>
      <c r="AB4300" s="56" t="s">
        <v>27116</v>
      </c>
      <c r="AC4300" s="51" t="s">
        <v>60</v>
      </c>
      <c r="AD4300" s="56" t="s">
        <v>27117</v>
      </c>
      <c r="AE4300" s="51" t="s">
        <v>27118</v>
      </c>
      <c r="AF4300" s="8" t="s">
        <v>27107</v>
      </c>
      <c r="AG4300" s="8" t="s">
        <v>9336</v>
      </c>
      <c r="AH4300" s="8" t="s">
        <v>4581</v>
      </c>
      <c r="AI4300" s="8" t="s">
        <v>233</v>
      </c>
      <c r="AJ4300" s="8"/>
      <c r="AK4300" s="8" t="s">
        <v>5762</v>
      </c>
      <c r="AL4300" s="8" t="s">
        <v>27119</v>
      </c>
      <c r="AM4300" s="8" t="s">
        <v>5539</v>
      </c>
      <c r="AN4300" s="8" t="s">
        <v>27120</v>
      </c>
      <c r="AO4300" s="8" t="s">
        <v>27085</v>
      </c>
      <c r="AP4300" s="29" t="s">
        <v>27107</v>
      </c>
      <c r="AQ4300" s="11">
        <v>1543.0</v>
      </c>
    </row>
    <row r="4301">
      <c r="A4301" s="8" t="str">
        <f t="shared" si="1"/>
        <v>Jessi Juarez</v>
      </c>
      <c r="B4301" s="16" t="s">
        <v>27129</v>
      </c>
      <c r="C4301" s="51" t="s">
        <v>25368</v>
      </c>
      <c r="D4301" s="79" t="s">
        <v>9324</v>
      </c>
      <c r="E4301" s="62" t="s">
        <v>8101</v>
      </c>
      <c r="F4301" s="72" t="s">
        <v>2304</v>
      </c>
      <c r="G4301" s="51" t="s">
        <v>19294</v>
      </c>
      <c r="H4301" s="89">
        <v>216357.0</v>
      </c>
      <c r="I4301" s="63" t="s">
        <v>16552</v>
      </c>
      <c r="J4301" s="60">
        <v>3.1</v>
      </c>
      <c r="K4301" s="18" t="s">
        <v>27130</v>
      </c>
      <c r="L4301" s="18"/>
      <c r="M4301" s="89"/>
      <c r="N4301" s="61" t="s">
        <v>27131</v>
      </c>
      <c r="O4301" s="51" t="s">
        <v>52</v>
      </c>
      <c r="P4301" s="61" t="s">
        <v>207</v>
      </c>
      <c r="Q4301" s="51"/>
      <c r="R4301" s="51" t="s">
        <v>27132</v>
      </c>
      <c r="S4301" s="51" t="s">
        <v>27133</v>
      </c>
      <c r="T4301" s="11" t="str">
        <f t="shared" si="2"/>
        <v>Jessi Juarez</v>
      </c>
      <c r="U4301" s="51" t="s">
        <v>311</v>
      </c>
      <c r="V4301" s="51" t="s">
        <v>27134</v>
      </c>
      <c r="W4301" s="51"/>
      <c r="X4301" s="62" t="s">
        <v>27135</v>
      </c>
      <c r="Y4301" s="62"/>
      <c r="Z4301" s="62"/>
      <c r="AA4301" s="62"/>
      <c r="AB4301" s="62"/>
      <c r="AC4301" s="62"/>
      <c r="AD4301" s="62"/>
      <c r="AE4301" s="62" t="s">
        <v>27136</v>
      </c>
      <c r="AF4301" s="62" t="s">
        <v>8152</v>
      </c>
      <c r="AG4301" s="62" t="s">
        <v>9336</v>
      </c>
      <c r="AH4301" s="72" t="s">
        <v>4581</v>
      </c>
      <c r="AI4301" s="63" t="s">
        <v>18832</v>
      </c>
      <c r="AJ4301" s="72"/>
      <c r="AK4301" s="63" t="s">
        <v>18044</v>
      </c>
      <c r="AL4301" s="63" t="s">
        <v>18044</v>
      </c>
      <c r="AM4301" s="60" t="s">
        <v>2322</v>
      </c>
      <c r="AN4301" s="97">
        <v>0.818880351262349</v>
      </c>
      <c r="AO4301" s="98">
        <v>47445.0</v>
      </c>
      <c r="AP4301" s="41" t="s">
        <v>8152</v>
      </c>
      <c r="AQ4301" s="68">
        <v>894.0</v>
      </c>
    </row>
    <row r="4302">
      <c r="A4302" s="8" t="str">
        <f t="shared" si="1"/>
        <v>Brandon Litz</v>
      </c>
      <c r="B4302" s="16" t="s">
        <v>27129</v>
      </c>
      <c r="C4302" s="51" t="s">
        <v>25368</v>
      </c>
      <c r="D4302" s="79" t="s">
        <v>9324</v>
      </c>
      <c r="E4302" s="62" t="s">
        <v>8101</v>
      </c>
      <c r="F4302" s="72" t="s">
        <v>2304</v>
      </c>
      <c r="G4302" s="51" t="s">
        <v>19294</v>
      </c>
      <c r="H4302" s="89">
        <v>216357.0</v>
      </c>
      <c r="I4302" s="63" t="s">
        <v>16552</v>
      </c>
      <c r="J4302" s="60">
        <v>3.1</v>
      </c>
      <c r="K4302" s="18" t="s">
        <v>27130</v>
      </c>
      <c r="L4302" s="18"/>
      <c r="M4302" s="89"/>
      <c r="N4302" s="61" t="s">
        <v>27137</v>
      </c>
      <c r="O4302" s="51" t="s">
        <v>52</v>
      </c>
      <c r="P4302" s="61" t="s">
        <v>207</v>
      </c>
      <c r="Q4302" s="51"/>
      <c r="R4302" s="51" t="s">
        <v>977</v>
      </c>
      <c r="S4302" s="51" t="s">
        <v>27138</v>
      </c>
      <c r="T4302" s="11" t="str">
        <f t="shared" si="2"/>
        <v>Brandon Litz</v>
      </c>
      <c r="U4302" s="51" t="s">
        <v>27139</v>
      </c>
      <c r="V4302" s="51" t="s">
        <v>27140</v>
      </c>
      <c r="W4302" s="51"/>
      <c r="X4302" s="62" t="s">
        <v>27135</v>
      </c>
      <c r="Y4302" s="62"/>
      <c r="Z4302" s="62"/>
      <c r="AA4302" s="62"/>
      <c r="AB4302" s="62"/>
      <c r="AC4302" s="62"/>
      <c r="AD4302" s="62"/>
      <c r="AE4302" s="62" t="s">
        <v>27136</v>
      </c>
      <c r="AF4302" s="62" t="s">
        <v>8152</v>
      </c>
      <c r="AG4302" s="62" t="s">
        <v>9336</v>
      </c>
      <c r="AH4302" s="72" t="s">
        <v>4581</v>
      </c>
      <c r="AI4302" s="63" t="s">
        <v>18832</v>
      </c>
      <c r="AJ4302" s="72"/>
      <c r="AK4302" s="63" t="s">
        <v>18044</v>
      </c>
      <c r="AL4302" s="63" t="s">
        <v>18044</v>
      </c>
      <c r="AM4302" s="60" t="s">
        <v>2322</v>
      </c>
      <c r="AN4302" s="97">
        <v>0.818880351262349</v>
      </c>
      <c r="AO4302" s="98">
        <v>47445.0</v>
      </c>
      <c r="AP4302" s="41" t="s">
        <v>8152</v>
      </c>
      <c r="AQ4302" s="68">
        <v>894.0</v>
      </c>
    </row>
    <row r="4303">
      <c r="A4303" s="8" t="str">
        <f t="shared" si="1"/>
        <v>Interim HC Isaac has been removed. </v>
      </c>
      <c r="B4303" s="8" t="s">
        <v>27129</v>
      </c>
      <c r="C4303" s="51" t="s">
        <v>25368</v>
      </c>
      <c r="D4303" s="2" t="s">
        <v>9324</v>
      </c>
      <c r="E4303" s="51" t="s">
        <v>8101</v>
      </c>
      <c r="F4303" s="51" t="s">
        <v>2304</v>
      </c>
      <c r="G4303" s="51" t="s">
        <v>19294</v>
      </c>
      <c r="H4303" s="51" t="s">
        <v>27141</v>
      </c>
      <c r="I4303" s="59" t="s">
        <v>16552</v>
      </c>
      <c r="J4303" s="60">
        <v>3.1</v>
      </c>
      <c r="K4303" s="51" t="s">
        <v>27130</v>
      </c>
      <c r="L4303" s="51"/>
      <c r="M4303" s="51"/>
      <c r="N4303" s="51" t="s">
        <v>27142</v>
      </c>
      <c r="O4303" s="51" t="s">
        <v>52</v>
      </c>
      <c r="P4303" s="51"/>
      <c r="Q4303" s="51" t="s">
        <v>277</v>
      </c>
      <c r="R4303" s="51" t="s">
        <v>27143</v>
      </c>
      <c r="S4303" s="51"/>
      <c r="T4303" s="11" t="str">
        <f t="shared" si="2"/>
        <v>Interim HC Isaac has been removed. </v>
      </c>
      <c r="U4303" s="51"/>
      <c r="V4303" s="51"/>
      <c r="W4303" s="51"/>
      <c r="X4303" s="51" t="s">
        <v>27135</v>
      </c>
      <c r="Y4303" s="51" t="s">
        <v>60</v>
      </c>
      <c r="Z4303" s="56" t="s">
        <v>27144</v>
      </c>
      <c r="AA4303" s="51" t="s">
        <v>60</v>
      </c>
      <c r="AB4303" s="51" t="s">
        <v>60</v>
      </c>
      <c r="AC4303" s="51" t="s">
        <v>60</v>
      </c>
      <c r="AD4303" s="56" t="s">
        <v>27145</v>
      </c>
      <c r="AE4303" s="51" t="s">
        <v>27136</v>
      </c>
      <c r="AF4303" s="51" t="s">
        <v>8152</v>
      </c>
      <c r="AG4303" s="51" t="s">
        <v>9336</v>
      </c>
      <c r="AH4303" s="51" t="s">
        <v>4581</v>
      </c>
      <c r="AI4303" s="59" t="s">
        <v>18832</v>
      </c>
      <c r="AJ4303" s="51"/>
      <c r="AK4303" s="59" t="s">
        <v>18044</v>
      </c>
      <c r="AL4303" s="59" t="s">
        <v>18044</v>
      </c>
      <c r="AM4303" s="59" t="s">
        <v>2322</v>
      </c>
      <c r="AN4303" s="59" t="s">
        <v>27146</v>
      </c>
      <c r="AO4303" s="59" t="s">
        <v>21045</v>
      </c>
      <c r="AP4303" s="29" t="s">
        <v>8152</v>
      </c>
      <c r="AQ4303" s="68">
        <v>894.0</v>
      </c>
    </row>
    <row r="4304">
      <c r="A4304" s="8" t="str">
        <f t="shared" si="1"/>
        <v>Jon Cutright</v>
      </c>
      <c r="B4304" s="8" t="s">
        <v>27147</v>
      </c>
      <c r="C4304" s="51" t="s">
        <v>19955</v>
      </c>
      <c r="D4304" s="2" t="s">
        <v>9324</v>
      </c>
      <c r="E4304" s="13" t="s">
        <v>26754</v>
      </c>
      <c r="F4304" s="8" t="s">
        <v>2304</v>
      </c>
      <c r="G4304" s="51" t="s">
        <v>19294</v>
      </c>
      <c r="H4304" s="8" t="s">
        <v>27148</v>
      </c>
      <c r="I4304" s="8" t="s">
        <v>1330</v>
      </c>
      <c r="J4304" s="10">
        <v>3.49</v>
      </c>
      <c r="K4304" s="8" t="s">
        <v>27149</v>
      </c>
      <c r="L4304" s="8"/>
      <c r="M4304" s="8"/>
      <c r="N4304" s="51" t="s">
        <v>27150</v>
      </c>
      <c r="O4304" s="51" t="s">
        <v>52</v>
      </c>
      <c r="P4304" s="51"/>
      <c r="Q4304" s="51"/>
      <c r="R4304" s="57" t="s">
        <v>5605</v>
      </c>
      <c r="S4304" s="57" t="s">
        <v>27151</v>
      </c>
      <c r="T4304" s="11" t="str">
        <f t="shared" si="2"/>
        <v>Jon Cutright</v>
      </c>
      <c r="U4304" s="8" t="s">
        <v>55</v>
      </c>
      <c r="V4304" s="51" t="s">
        <v>27152</v>
      </c>
      <c r="W4304" s="57" t="s">
        <v>27153</v>
      </c>
      <c r="X4304" s="51" t="s">
        <v>27154</v>
      </c>
      <c r="Y4304" s="51" t="s">
        <v>60</v>
      </c>
      <c r="Z4304" s="56" t="s">
        <v>27155</v>
      </c>
      <c r="AA4304" s="51" t="s">
        <v>60</v>
      </c>
      <c r="AB4304" s="56" t="s">
        <v>27156</v>
      </c>
      <c r="AC4304" s="51" t="s">
        <v>60</v>
      </c>
      <c r="AD4304" s="56" t="s">
        <v>27157</v>
      </c>
      <c r="AE4304" s="51" t="s">
        <v>27158</v>
      </c>
      <c r="AF4304" s="13" t="s">
        <v>26754</v>
      </c>
      <c r="AG4304" s="13" t="s">
        <v>9336</v>
      </c>
      <c r="AH4304" s="8" t="s">
        <v>352</v>
      </c>
      <c r="AI4304" s="8" t="s">
        <v>18832</v>
      </c>
      <c r="AJ4304" s="8"/>
      <c r="AK4304" s="8" t="s">
        <v>7795</v>
      </c>
      <c r="AL4304" s="8" t="s">
        <v>234</v>
      </c>
      <c r="AM4304" s="8" t="s">
        <v>3057</v>
      </c>
      <c r="AN4304" s="8" t="s">
        <v>27159</v>
      </c>
      <c r="AO4304" s="8" t="s">
        <v>19687</v>
      </c>
      <c r="AP4304" s="29" t="s">
        <v>26754</v>
      </c>
      <c r="AQ4304" s="11">
        <v>3867.0</v>
      </c>
    </row>
    <row r="4305">
      <c r="A4305" s="8" t="str">
        <f t="shared" si="1"/>
        <v>Mickey Van Gieson </v>
      </c>
      <c r="B4305" s="51" t="s">
        <v>27147</v>
      </c>
      <c r="C4305" s="51" t="s">
        <v>19955</v>
      </c>
      <c r="D4305" s="2" t="s">
        <v>9324</v>
      </c>
      <c r="E4305" s="8" t="s">
        <v>26754</v>
      </c>
      <c r="F4305" s="8" t="s">
        <v>2304</v>
      </c>
      <c r="G4305" s="51" t="s">
        <v>19294</v>
      </c>
      <c r="H4305" s="8" t="s">
        <v>27148</v>
      </c>
      <c r="I4305" s="8" t="s">
        <v>1330</v>
      </c>
      <c r="J4305" s="10">
        <v>3.49</v>
      </c>
      <c r="K4305" s="8" t="s">
        <v>27149</v>
      </c>
      <c r="L4305" s="8"/>
      <c r="M4305" s="8"/>
      <c r="N4305" s="51" t="s">
        <v>27160</v>
      </c>
      <c r="O4305" s="51" t="s">
        <v>52</v>
      </c>
      <c r="P4305" s="51"/>
      <c r="Q4305" s="51"/>
      <c r="R4305" s="51" t="s">
        <v>10046</v>
      </c>
      <c r="S4305" s="51" t="s">
        <v>27161</v>
      </c>
      <c r="T4305" s="11" t="str">
        <f t="shared" si="2"/>
        <v>Mickey Van Gieson </v>
      </c>
      <c r="U4305" s="51" t="s">
        <v>674</v>
      </c>
      <c r="V4305" s="51"/>
      <c r="W4305" s="51"/>
      <c r="X4305" s="94" t="s">
        <v>27154</v>
      </c>
      <c r="Y4305" s="51" t="s">
        <v>60</v>
      </c>
      <c r="Z4305" s="56" t="s">
        <v>27155</v>
      </c>
      <c r="AA4305" s="51" t="s">
        <v>60</v>
      </c>
      <c r="AB4305" s="56" t="s">
        <v>27162</v>
      </c>
      <c r="AC4305" s="51" t="s">
        <v>60</v>
      </c>
      <c r="AD4305" s="51" t="s">
        <v>60</v>
      </c>
      <c r="AE4305" s="51" t="s">
        <v>27158</v>
      </c>
      <c r="AF4305" s="8" t="s">
        <v>26754</v>
      </c>
      <c r="AG4305" s="8" t="s">
        <v>9336</v>
      </c>
      <c r="AH4305" s="8" t="s">
        <v>352</v>
      </c>
      <c r="AI4305" s="8" t="s">
        <v>233</v>
      </c>
      <c r="AJ4305" s="8"/>
      <c r="AK4305" s="8" t="s">
        <v>7795</v>
      </c>
      <c r="AL4305" s="8" t="s">
        <v>234</v>
      </c>
      <c r="AM4305" s="8" t="s">
        <v>3057</v>
      </c>
      <c r="AN4305" s="8" t="s">
        <v>27159</v>
      </c>
      <c r="AO4305" s="8" t="s">
        <v>19690</v>
      </c>
      <c r="AP4305" s="29" t="s">
        <v>26754</v>
      </c>
      <c r="AQ4305" s="11">
        <v>3867.0</v>
      </c>
    </row>
    <row r="4306">
      <c r="A4306" s="8" t="str">
        <f t="shared" si="1"/>
        <v>Maddy Harding</v>
      </c>
      <c r="B4306" s="51" t="s">
        <v>27147</v>
      </c>
      <c r="C4306" s="51" t="s">
        <v>19955</v>
      </c>
      <c r="D4306" s="2" t="s">
        <v>9324</v>
      </c>
      <c r="E4306" s="8" t="s">
        <v>26754</v>
      </c>
      <c r="F4306" s="8" t="s">
        <v>2304</v>
      </c>
      <c r="G4306" s="51" t="s">
        <v>19294</v>
      </c>
      <c r="H4306" s="8" t="s">
        <v>27148</v>
      </c>
      <c r="I4306" s="8" t="s">
        <v>1330</v>
      </c>
      <c r="J4306" s="10">
        <v>3.49</v>
      </c>
      <c r="K4306" s="8" t="s">
        <v>27149</v>
      </c>
      <c r="L4306" s="8"/>
      <c r="M4306" s="8"/>
      <c r="N4306" s="51" t="s">
        <v>27163</v>
      </c>
      <c r="O4306" s="51" t="s">
        <v>52</v>
      </c>
      <c r="P4306" s="51"/>
      <c r="Q4306" s="51"/>
      <c r="R4306" s="51" t="s">
        <v>25954</v>
      </c>
      <c r="S4306" s="51" t="s">
        <v>27164</v>
      </c>
      <c r="T4306" s="11" t="str">
        <f t="shared" si="2"/>
        <v>Maddy Harding</v>
      </c>
      <c r="U4306" s="51" t="s">
        <v>386</v>
      </c>
      <c r="V4306" s="51"/>
      <c r="W4306" s="51"/>
      <c r="X4306" s="94" t="s">
        <v>27154</v>
      </c>
      <c r="Y4306" s="51" t="s">
        <v>60</v>
      </c>
      <c r="Z4306" s="56" t="s">
        <v>27155</v>
      </c>
      <c r="AA4306" s="51" t="s">
        <v>60</v>
      </c>
      <c r="AB4306" s="56" t="s">
        <v>27162</v>
      </c>
      <c r="AC4306" s="51" t="s">
        <v>60</v>
      </c>
      <c r="AD4306" s="51" t="s">
        <v>60</v>
      </c>
      <c r="AE4306" s="51" t="s">
        <v>27158</v>
      </c>
      <c r="AF4306" s="8" t="s">
        <v>26754</v>
      </c>
      <c r="AG4306" s="8" t="s">
        <v>9336</v>
      </c>
      <c r="AH4306" s="8" t="s">
        <v>352</v>
      </c>
      <c r="AI4306" s="8" t="s">
        <v>233</v>
      </c>
      <c r="AJ4306" s="8"/>
      <c r="AK4306" s="8" t="s">
        <v>7795</v>
      </c>
      <c r="AL4306" s="8" t="s">
        <v>234</v>
      </c>
      <c r="AM4306" s="8" t="s">
        <v>3057</v>
      </c>
      <c r="AN4306" s="8" t="s">
        <v>27159</v>
      </c>
      <c r="AO4306" s="8" t="s">
        <v>19690</v>
      </c>
      <c r="AP4306" s="29" t="s">
        <v>26754</v>
      </c>
      <c r="AQ4306" s="11">
        <v>3867.0</v>
      </c>
    </row>
    <row r="4307">
      <c r="A4307" s="8" t="str">
        <f t="shared" si="1"/>
        <v>Joe Bennett</v>
      </c>
      <c r="B4307" s="8" t="s">
        <v>27147</v>
      </c>
      <c r="C4307" s="51" t="s">
        <v>19955</v>
      </c>
      <c r="D4307" s="2" t="s">
        <v>9324</v>
      </c>
      <c r="E4307" s="51" t="s">
        <v>26754</v>
      </c>
      <c r="F4307" s="51" t="s">
        <v>2304</v>
      </c>
      <c r="G4307" s="51" t="s">
        <v>19294</v>
      </c>
      <c r="H4307" s="51" t="s">
        <v>27148</v>
      </c>
      <c r="I4307" s="59" t="s">
        <v>1330</v>
      </c>
      <c r="J4307" s="60">
        <v>3.49</v>
      </c>
      <c r="K4307" s="51" t="s">
        <v>27149</v>
      </c>
      <c r="L4307" s="51"/>
      <c r="M4307" s="51"/>
      <c r="N4307" s="51" t="s">
        <v>27165</v>
      </c>
      <c r="O4307" s="51" t="s">
        <v>52</v>
      </c>
      <c r="P4307" s="51"/>
      <c r="Q4307" s="51"/>
      <c r="R4307" s="8" t="s">
        <v>1075</v>
      </c>
      <c r="S4307" s="8" t="s">
        <v>6394</v>
      </c>
      <c r="T4307" s="11" t="str">
        <f t="shared" si="2"/>
        <v>Joe Bennett</v>
      </c>
      <c r="U4307" s="51" t="s">
        <v>2695</v>
      </c>
      <c r="V4307" s="51"/>
      <c r="W4307" s="8"/>
      <c r="X4307" s="51" t="s">
        <v>27154</v>
      </c>
      <c r="Y4307" s="51" t="s">
        <v>60</v>
      </c>
      <c r="Z4307" s="56" t="s">
        <v>27155</v>
      </c>
      <c r="AA4307" s="51" t="s">
        <v>60</v>
      </c>
      <c r="AB4307" s="56" t="s">
        <v>27162</v>
      </c>
      <c r="AC4307" s="51" t="s">
        <v>60</v>
      </c>
      <c r="AD4307" s="56" t="s">
        <v>27157</v>
      </c>
      <c r="AE4307" s="51" t="s">
        <v>27158</v>
      </c>
      <c r="AF4307" s="51" t="s">
        <v>26754</v>
      </c>
      <c r="AG4307" s="51" t="s">
        <v>9336</v>
      </c>
      <c r="AH4307" s="51" t="s">
        <v>352</v>
      </c>
      <c r="AI4307" s="59" t="s">
        <v>18832</v>
      </c>
      <c r="AJ4307" s="51"/>
      <c r="AK4307" s="59" t="s">
        <v>7795</v>
      </c>
      <c r="AL4307" s="59" t="s">
        <v>234</v>
      </c>
      <c r="AM4307" s="59" t="s">
        <v>3057</v>
      </c>
      <c r="AN4307" s="59" t="s">
        <v>27159</v>
      </c>
      <c r="AO4307" s="59" t="s">
        <v>19687</v>
      </c>
      <c r="AP4307" s="67" t="s">
        <v>26754</v>
      </c>
      <c r="AQ4307" s="68">
        <v>3867.0</v>
      </c>
    </row>
    <row r="4308">
      <c r="A4308" s="8" t="str">
        <f t="shared" si="1"/>
        <v>Bill Burke</v>
      </c>
      <c r="B4308" s="51" t="s">
        <v>27147</v>
      </c>
      <c r="C4308" s="51" t="s">
        <v>19955</v>
      </c>
      <c r="D4308" s="2" t="s">
        <v>9324</v>
      </c>
      <c r="E4308" s="8" t="s">
        <v>26754</v>
      </c>
      <c r="F4308" s="8" t="s">
        <v>2304</v>
      </c>
      <c r="G4308" s="51" t="s">
        <v>19294</v>
      </c>
      <c r="H4308" s="8" t="s">
        <v>27148</v>
      </c>
      <c r="I4308" s="8" t="s">
        <v>1330</v>
      </c>
      <c r="J4308" s="10">
        <v>3.49</v>
      </c>
      <c r="K4308" s="8" t="s">
        <v>27149</v>
      </c>
      <c r="L4308" s="8"/>
      <c r="M4308" s="8"/>
      <c r="N4308" s="51" t="s">
        <v>27166</v>
      </c>
      <c r="O4308" s="51" t="s">
        <v>52</v>
      </c>
      <c r="P4308" s="51"/>
      <c r="Q4308" s="51"/>
      <c r="R4308" s="51" t="s">
        <v>1825</v>
      </c>
      <c r="S4308" s="51" t="s">
        <v>2086</v>
      </c>
      <c r="T4308" s="11" t="str">
        <f t="shared" si="2"/>
        <v>Bill Burke</v>
      </c>
      <c r="U4308" s="51" t="s">
        <v>106</v>
      </c>
      <c r="V4308" s="51" t="s">
        <v>27167</v>
      </c>
      <c r="W4308" s="51" t="s">
        <v>27168</v>
      </c>
      <c r="X4308" s="94" t="s">
        <v>27154</v>
      </c>
      <c r="Y4308" s="51" t="s">
        <v>60</v>
      </c>
      <c r="Z4308" s="56" t="s">
        <v>27155</v>
      </c>
      <c r="AA4308" s="51" t="s">
        <v>60</v>
      </c>
      <c r="AB4308" s="51" t="s">
        <v>60</v>
      </c>
      <c r="AC4308" s="51" t="s">
        <v>60</v>
      </c>
      <c r="AD4308" s="51" t="s">
        <v>60</v>
      </c>
      <c r="AE4308" s="51" t="s">
        <v>27158</v>
      </c>
      <c r="AF4308" s="8" t="s">
        <v>26754</v>
      </c>
      <c r="AG4308" s="8" t="s">
        <v>9336</v>
      </c>
      <c r="AH4308" s="8" t="s">
        <v>352</v>
      </c>
      <c r="AI4308" s="8" t="s">
        <v>233</v>
      </c>
      <c r="AJ4308" s="8"/>
      <c r="AK4308" s="8" t="s">
        <v>7795</v>
      </c>
      <c r="AL4308" s="8" t="s">
        <v>234</v>
      </c>
      <c r="AM4308" s="8" t="s">
        <v>3057</v>
      </c>
      <c r="AN4308" s="8" t="s">
        <v>27159</v>
      </c>
      <c r="AO4308" s="8" t="s">
        <v>19690</v>
      </c>
      <c r="AP4308" s="29" t="s">
        <v>26754</v>
      </c>
      <c r="AQ4308" s="11">
        <v>3867.0</v>
      </c>
    </row>
    <row r="4309">
      <c r="A4309" s="8" t="str">
        <f t="shared" si="1"/>
        <v>Kevin Clark</v>
      </c>
      <c r="B4309" s="51" t="s">
        <v>27169</v>
      </c>
      <c r="C4309" s="51" t="s">
        <v>21887</v>
      </c>
      <c r="D4309" s="2" t="s">
        <v>9324</v>
      </c>
      <c r="E4309" s="8" t="s">
        <v>23313</v>
      </c>
      <c r="F4309" s="8" t="s">
        <v>2304</v>
      </c>
      <c r="G4309" s="51" t="s">
        <v>19294</v>
      </c>
      <c r="H4309" s="8" t="s">
        <v>27170</v>
      </c>
      <c r="I4309" s="8" t="s">
        <v>49</v>
      </c>
      <c r="J4309" s="10">
        <v>3.21</v>
      </c>
      <c r="K4309" s="8" t="s">
        <v>27171</v>
      </c>
      <c r="L4309" s="8"/>
      <c r="M4309" s="8" t="s">
        <v>27172</v>
      </c>
      <c r="N4309" s="51" t="s">
        <v>27173</v>
      </c>
      <c r="O4309" s="51" t="s">
        <v>52</v>
      </c>
      <c r="P4309" s="51" t="s">
        <v>490</v>
      </c>
      <c r="Q4309" s="51"/>
      <c r="R4309" s="51" t="s">
        <v>208</v>
      </c>
      <c r="S4309" s="51" t="s">
        <v>622</v>
      </c>
      <c r="T4309" s="11" t="str">
        <f t="shared" si="2"/>
        <v>Kevin Clark</v>
      </c>
      <c r="U4309" s="51" t="s">
        <v>27174</v>
      </c>
      <c r="V4309" s="51" t="s">
        <v>27175</v>
      </c>
      <c r="W4309" s="51"/>
      <c r="X4309" s="94" t="s">
        <v>27176</v>
      </c>
      <c r="Y4309" s="51" t="s">
        <v>60</v>
      </c>
      <c r="Z4309" s="56" t="s">
        <v>27177</v>
      </c>
      <c r="AA4309" s="51" t="s">
        <v>60</v>
      </c>
      <c r="AB4309" s="56" t="s">
        <v>27178</v>
      </c>
      <c r="AC4309" s="51" t="s">
        <v>60</v>
      </c>
      <c r="AD4309" s="56" t="s">
        <v>27179</v>
      </c>
      <c r="AE4309" s="51" t="s">
        <v>27180</v>
      </c>
      <c r="AF4309" s="8" t="s">
        <v>27181</v>
      </c>
      <c r="AG4309" s="8" t="s">
        <v>9336</v>
      </c>
      <c r="AH4309" s="8" t="s">
        <v>4581</v>
      </c>
      <c r="AI4309" s="8" t="s">
        <v>233</v>
      </c>
      <c r="AJ4309" s="8"/>
      <c r="AK4309" s="8" t="s">
        <v>5480</v>
      </c>
      <c r="AL4309" s="8" t="s">
        <v>1851</v>
      </c>
      <c r="AM4309" s="8" t="s">
        <v>2365</v>
      </c>
      <c r="AN4309" s="8" t="s">
        <v>27182</v>
      </c>
      <c r="AO4309" s="8" t="s">
        <v>19907</v>
      </c>
      <c r="AP4309" s="29" t="s">
        <v>27181</v>
      </c>
      <c r="AQ4309" s="11">
        <v>1556.0</v>
      </c>
    </row>
    <row r="4310">
      <c r="A4310" s="8" t="str">
        <f t="shared" si="1"/>
        <v>Gabe Puleo</v>
      </c>
      <c r="B4310" s="51" t="s">
        <v>27169</v>
      </c>
      <c r="C4310" s="51" t="s">
        <v>21887</v>
      </c>
      <c r="D4310" s="2" t="s">
        <v>9324</v>
      </c>
      <c r="E4310" s="8" t="s">
        <v>23313</v>
      </c>
      <c r="F4310" s="8" t="s">
        <v>2304</v>
      </c>
      <c r="G4310" s="51" t="s">
        <v>19294</v>
      </c>
      <c r="H4310" s="8" t="s">
        <v>27170</v>
      </c>
      <c r="I4310" s="8" t="s">
        <v>49</v>
      </c>
      <c r="J4310" s="10">
        <v>3.21</v>
      </c>
      <c r="K4310" s="8" t="s">
        <v>27171</v>
      </c>
      <c r="L4310" s="8"/>
      <c r="M4310" s="8" t="s">
        <v>27172</v>
      </c>
      <c r="N4310" s="51" t="s">
        <v>27183</v>
      </c>
      <c r="O4310" s="51" t="s">
        <v>52</v>
      </c>
      <c r="P4310" s="51" t="s">
        <v>490</v>
      </c>
      <c r="Q4310" s="51"/>
      <c r="R4310" s="8" t="s">
        <v>20632</v>
      </c>
      <c r="S4310" s="8" t="s">
        <v>27184</v>
      </c>
      <c r="T4310" s="11" t="str">
        <f t="shared" si="2"/>
        <v>Gabe Puleo</v>
      </c>
      <c r="U4310" s="51" t="s">
        <v>7518</v>
      </c>
      <c r="V4310" s="51"/>
      <c r="W4310" s="51"/>
      <c r="X4310" s="51" t="s">
        <v>27176</v>
      </c>
      <c r="Y4310" s="51" t="s">
        <v>60</v>
      </c>
      <c r="Z4310" s="56" t="s">
        <v>27177</v>
      </c>
      <c r="AA4310" s="51" t="s">
        <v>60</v>
      </c>
      <c r="AB4310" s="56" t="s">
        <v>27178</v>
      </c>
      <c r="AC4310" s="51" t="s">
        <v>60</v>
      </c>
      <c r="AD4310" s="56" t="s">
        <v>27179</v>
      </c>
      <c r="AE4310" s="51" t="s">
        <v>27180</v>
      </c>
      <c r="AF4310" s="8" t="s">
        <v>27181</v>
      </c>
      <c r="AG4310" s="8" t="s">
        <v>9336</v>
      </c>
      <c r="AH4310" s="8" t="s">
        <v>4581</v>
      </c>
      <c r="AI4310" s="8" t="s">
        <v>18832</v>
      </c>
      <c r="AJ4310" s="8"/>
      <c r="AK4310" s="8" t="s">
        <v>5480</v>
      </c>
      <c r="AL4310" s="8" t="s">
        <v>1851</v>
      </c>
      <c r="AM4310" s="8" t="s">
        <v>2365</v>
      </c>
      <c r="AN4310" s="8" t="s">
        <v>27182</v>
      </c>
      <c r="AO4310" s="8" t="s">
        <v>19907</v>
      </c>
      <c r="AP4310" s="29" t="s">
        <v>27181</v>
      </c>
      <c r="AQ4310" s="11">
        <v>1556.0</v>
      </c>
    </row>
    <row r="4311">
      <c r="A4311" s="8" t="str">
        <f t="shared" si="1"/>
        <v>Tyler Melius</v>
      </c>
      <c r="B4311" s="51" t="s">
        <v>27169</v>
      </c>
      <c r="C4311" s="51" t="s">
        <v>21887</v>
      </c>
      <c r="D4311" s="2" t="s">
        <v>9324</v>
      </c>
      <c r="E4311" s="8" t="s">
        <v>23313</v>
      </c>
      <c r="F4311" s="8" t="s">
        <v>2304</v>
      </c>
      <c r="G4311" s="51" t="s">
        <v>19294</v>
      </c>
      <c r="H4311" s="8" t="s">
        <v>27170</v>
      </c>
      <c r="I4311" s="8" t="s">
        <v>49</v>
      </c>
      <c r="J4311" s="10">
        <v>3.21</v>
      </c>
      <c r="K4311" s="8" t="s">
        <v>27171</v>
      </c>
      <c r="L4311" s="8"/>
      <c r="M4311" s="8" t="s">
        <v>27172</v>
      </c>
      <c r="N4311" s="51" t="s">
        <v>27185</v>
      </c>
      <c r="O4311" s="51" t="s">
        <v>52</v>
      </c>
      <c r="P4311" s="51" t="s">
        <v>490</v>
      </c>
      <c r="Q4311" s="51"/>
      <c r="R4311" s="51" t="s">
        <v>1514</v>
      </c>
      <c r="S4311" s="51" t="s">
        <v>27186</v>
      </c>
      <c r="T4311" s="11" t="str">
        <f t="shared" si="2"/>
        <v>Tyler Melius</v>
      </c>
      <c r="U4311" s="51" t="s">
        <v>7518</v>
      </c>
      <c r="V4311" s="51" t="s">
        <v>27187</v>
      </c>
      <c r="W4311" s="51"/>
      <c r="X4311" s="94" t="s">
        <v>27176</v>
      </c>
      <c r="Y4311" s="51" t="s">
        <v>60</v>
      </c>
      <c r="Z4311" s="56" t="s">
        <v>27177</v>
      </c>
      <c r="AA4311" s="51" t="s">
        <v>60</v>
      </c>
      <c r="AB4311" s="56" t="s">
        <v>27178</v>
      </c>
      <c r="AC4311" s="51" t="s">
        <v>60</v>
      </c>
      <c r="AD4311" s="56" t="s">
        <v>27179</v>
      </c>
      <c r="AE4311" s="51" t="s">
        <v>27180</v>
      </c>
      <c r="AF4311" s="8" t="s">
        <v>27181</v>
      </c>
      <c r="AG4311" s="8" t="s">
        <v>9336</v>
      </c>
      <c r="AH4311" s="8" t="s">
        <v>4581</v>
      </c>
      <c r="AI4311" s="8" t="s">
        <v>233</v>
      </c>
      <c r="AJ4311" s="8"/>
      <c r="AK4311" s="8" t="s">
        <v>5480</v>
      </c>
      <c r="AL4311" s="8" t="s">
        <v>1851</v>
      </c>
      <c r="AM4311" s="8" t="s">
        <v>2365</v>
      </c>
      <c r="AN4311" s="8" t="s">
        <v>27182</v>
      </c>
      <c r="AO4311" s="8" t="s">
        <v>19907</v>
      </c>
      <c r="AP4311" s="29" t="s">
        <v>27181</v>
      </c>
      <c r="AQ4311" s="11">
        <v>1556.0</v>
      </c>
    </row>
    <row r="4312">
      <c r="A4312" s="8" t="str">
        <f t="shared" si="1"/>
        <v>Travis Lambert</v>
      </c>
      <c r="B4312" s="51" t="s">
        <v>27169</v>
      </c>
      <c r="C4312" s="51" t="s">
        <v>21887</v>
      </c>
      <c r="D4312" s="2" t="s">
        <v>9324</v>
      </c>
      <c r="E4312" s="8" t="s">
        <v>23313</v>
      </c>
      <c r="F4312" s="8" t="s">
        <v>2304</v>
      </c>
      <c r="G4312" s="51" t="s">
        <v>19294</v>
      </c>
      <c r="H4312" s="8" t="s">
        <v>27170</v>
      </c>
      <c r="I4312" s="8" t="s">
        <v>49</v>
      </c>
      <c r="J4312" s="10">
        <v>3.21</v>
      </c>
      <c r="K4312" s="8" t="s">
        <v>27171</v>
      </c>
      <c r="L4312" s="8"/>
      <c r="M4312" s="8" t="s">
        <v>27172</v>
      </c>
      <c r="N4312" s="51" t="s">
        <v>27188</v>
      </c>
      <c r="O4312" s="51" t="s">
        <v>52</v>
      </c>
      <c r="P4312" s="51" t="s">
        <v>13517</v>
      </c>
      <c r="Q4312" s="51"/>
      <c r="R4312" s="8" t="s">
        <v>4317</v>
      </c>
      <c r="S4312" s="8" t="s">
        <v>3638</v>
      </c>
      <c r="T4312" s="11" t="str">
        <f t="shared" si="2"/>
        <v>Travis Lambert</v>
      </c>
      <c r="U4312" s="51" t="s">
        <v>7518</v>
      </c>
      <c r="V4312" s="51" t="s">
        <v>27189</v>
      </c>
      <c r="W4312" s="51"/>
      <c r="X4312" s="51" t="s">
        <v>27176</v>
      </c>
      <c r="Y4312" s="51" t="s">
        <v>60</v>
      </c>
      <c r="Z4312" s="56" t="s">
        <v>27177</v>
      </c>
      <c r="AA4312" s="51" t="s">
        <v>60</v>
      </c>
      <c r="AB4312" s="56" t="s">
        <v>27178</v>
      </c>
      <c r="AC4312" s="51" t="s">
        <v>60</v>
      </c>
      <c r="AD4312" s="56" t="s">
        <v>27179</v>
      </c>
      <c r="AE4312" s="51" t="s">
        <v>27180</v>
      </c>
      <c r="AF4312" s="8" t="s">
        <v>27181</v>
      </c>
      <c r="AG4312" s="8" t="s">
        <v>9336</v>
      </c>
      <c r="AH4312" s="8" t="s">
        <v>4581</v>
      </c>
      <c r="AI4312" s="8" t="s">
        <v>18832</v>
      </c>
      <c r="AJ4312" s="8"/>
      <c r="AK4312" s="8" t="s">
        <v>5480</v>
      </c>
      <c r="AL4312" s="8" t="s">
        <v>1851</v>
      </c>
      <c r="AM4312" s="8" t="s">
        <v>2365</v>
      </c>
      <c r="AN4312" s="8" t="s">
        <v>27182</v>
      </c>
      <c r="AO4312" s="8" t="s">
        <v>19907</v>
      </c>
      <c r="AP4312" s="29" t="s">
        <v>27181</v>
      </c>
      <c r="AQ4312" s="11">
        <v>1556.0</v>
      </c>
    </row>
    <row r="4313">
      <c r="A4313" s="8" t="str">
        <f t="shared" si="1"/>
        <v>Holly Sullivan</v>
      </c>
      <c r="B4313" s="51" t="s">
        <v>27169</v>
      </c>
      <c r="C4313" s="51" t="s">
        <v>21887</v>
      </c>
      <c r="D4313" s="2" t="s">
        <v>9324</v>
      </c>
      <c r="E4313" s="8" t="s">
        <v>23313</v>
      </c>
      <c r="F4313" s="8" t="s">
        <v>2304</v>
      </c>
      <c r="G4313" s="51" t="s">
        <v>19294</v>
      </c>
      <c r="H4313" s="8" t="s">
        <v>27170</v>
      </c>
      <c r="I4313" s="8" t="s">
        <v>49</v>
      </c>
      <c r="J4313" s="10">
        <v>3.21</v>
      </c>
      <c r="K4313" s="8" t="s">
        <v>27171</v>
      </c>
      <c r="L4313" s="8"/>
      <c r="M4313" s="8" t="s">
        <v>27172</v>
      </c>
      <c r="N4313" s="51" t="s">
        <v>27190</v>
      </c>
      <c r="O4313" s="51" t="s">
        <v>52</v>
      </c>
      <c r="P4313" s="51" t="s">
        <v>490</v>
      </c>
      <c r="Q4313" s="51"/>
      <c r="R4313" s="51" t="s">
        <v>5984</v>
      </c>
      <c r="S4313" s="51" t="s">
        <v>2245</v>
      </c>
      <c r="T4313" s="11" t="str">
        <f t="shared" si="2"/>
        <v>Holly Sullivan</v>
      </c>
      <c r="U4313" s="51" t="s">
        <v>14197</v>
      </c>
      <c r="V4313" s="51"/>
      <c r="W4313" s="51"/>
      <c r="X4313" s="94" t="s">
        <v>27176</v>
      </c>
      <c r="Y4313" s="51" t="s">
        <v>60</v>
      </c>
      <c r="Z4313" s="56" t="s">
        <v>27177</v>
      </c>
      <c r="AA4313" s="51" t="s">
        <v>60</v>
      </c>
      <c r="AB4313" s="56" t="s">
        <v>27178</v>
      </c>
      <c r="AC4313" s="51" t="s">
        <v>60</v>
      </c>
      <c r="AD4313" s="56" t="s">
        <v>27179</v>
      </c>
      <c r="AE4313" s="51" t="s">
        <v>27180</v>
      </c>
      <c r="AF4313" s="8" t="s">
        <v>27181</v>
      </c>
      <c r="AG4313" s="8" t="s">
        <v>9336</v>
      </c>
      <c r="AH4313" s="8" t="s">
        <v>4581</v>
      </c>
      <c r="AI4313" s="8" t="s">
        <v>233</v>
      </c>
      <c r="AJ4313" s="8"/>
      <c r="AK4313" s="8" t="s">
        <v>5480</v>
      </c>
      <c r="AL4313" s="8" t="s">
        <v>1851</v>
      </c>
      <c r="AM4313" s="8" t="s">
        <v>2365</v>
      </c>
      <c r="AN4313" s="8" t="s">
        <v>27182</v>
      </c>
      <c r="AO4313" s="8" t="s">
        <v>19907</v>
      </c>
      <c r="AP4313" s="29" t="s">
        <v>27181</v>
      </c>
      <c r="AQ4313" s="11">
        <v>1556.0</v>
      </c>
    </row>
    <row r="4314">
      <c r="A4314" s="8" t="str">
        <f t="shared" si="1"/>
        <v>Gerry Shatzer</v>
      </c>
      <c r="B4314" s="51" t="s">
        <v>27169</v>
      </c>
      <c r="C4314" s="51" t="s">
        <v>21887</v>
      </c>
      <c r="D4314" s="2" t="s">
        <v>9324</v>
      </c>
      <c r="E4314" s="8" t="s">
        <v>23313</v>
      </c>
      <c r="F4314" s="8" t="s">
        <v>2304</v>
      </c>
      <c r="G4314" s="51" t="s">
        <v>19294</v>
      </c>
      <c r="H4314" s="8" t="s">
        <v>27170</v>
      </c>
      <c r="I4314" s="8" t="s">
        <v>49</v>
      </c>
      <c r="J4314" s="10">
        <v>3.21</v>
      </c>
      <c r="K4314" s="8" t="s">
        <v>27171</v>
      </c>
      <c r="L4314" s="8"/>
      <c r="M4314" s="8" t="s">
        <v>27172</v>
      </c>
      <c r="N4314" s="51" t="s">
        <v>27191</v>
      </c>
      <c r="O4314" s="51" t="s">
        <v>52</v>
      </c>
      <c r="P4314" s="51" t="s">
        <v>490</v>
      </c>
      <c r="Q4314" s="51"/>
      <c r="R4314" s="51" t="s">
        <v>27192</v>
      </c>
      <c r="S4314" s="51" t="s">
        <v>27193</v>
      </c>
      <c r="T4314" s="11" t="str">
        <f t="shared" si="2"/>
        <v>Gerry Shatzer</v>
      </c>
      <c r="U4314" s="51" t="s">
        <v>20673</v>
      </c>
      <c r="V4314" s="51"/>
      <c r="W4314" s="51"/>
      <c r="X4314" s="94" t="s">
        <v>27176</v>
      </c>
      <c r="Y4314" s="51" t="s">
        <v>60</v>
      </c>
      <c r="Z4314" s="56" t="s">
        <v>27177</v>
      </c>
      <c r="AA4314" s="51" t="s">
        <v>60</v>
      </c>
      <c r="AB4314" s="56" t="s">
        <v>27178</v>
      </c>
      <c r="AC4314" s="51" t="s">
        <v>60</v>
      </c>
      <c r="AD4314" s="56" t="s">
        <v>27179</v>
      </c>
      <c r="AE4314" s="51" t="s">
        <v>27180</v>
      </c>
      <c r="AF4314" s="8" t="s">
        <v>27181</v>
      </c>
      <c r="AG4314" s="8" t="s">
        <v>9336</v>
      </c>
      <c r="AH4314" s="8" t="s">
        <v>4581</v>
      </c>
      <c r="AI4314" s="8" t="s">
        <v>233</v>
      </c>
      <c r="AJ4314" s="8"/>
      <c r="AK4314" s="8" t="s">
        <v>5480</v>
      </c>
      <c r="AL4314" s="8" t="s">
        <v>1851</v>
      </c>
      <c r="AM4314" s="8" t="s">
        <v>2365</v>
      </c>
      <c r="AN4314" s="8" t="s">
        <v>27182</v>
      </c>
      <c r="AO4314" s="8" t="s">
        <v>19907</v>
      </c>
      <c r="AP4314" s="29" t="s">
        <v>27181</v>
      </c>
      <c r="AQ4314" s="11">
        <v>1556.0</v>
      </c>
    </row>
    <row r="4315">
      <c r="A4315" s="8" t="str">
        <f t="shared" si="1"/>
        <v>Evan Giannetti</v>
      </c>
      <c r="B4315" s="51" t="s">
        <v>27169</v>
      </c>
      <c r="C4315" s="51" t="s">
        <v>21887</v>
      </c>
      <c r="D4315" s="2" t="s">
        <v>9324</v>
      </c>
      <c r="E4315" s="8" t="s">
        <v>23313</v>
      </c>
      <c r="F4315" s="8" t="s">
        <v>2304</v>
      </c>
      <c r="G4315" s="51" t="s">
        <v>19294</v>
      </c>
      <c r="H4315" s="8" t="s">
        <v>27170</v>
      </c>
      <c r="I4315" s="8" t="s">
        <v>49</v>
      </c>
      <c r="J4315" s="10">
        <v>3.21</v>
      </c>
      <c r="K4315" s="8" t="s">
        <v>27171</v>
      </c>
      <c r="L4315" s="8"/>
      <c r="M4315" s="8" t="s">
        <v>27172</v>
      </c>
      <c r="N4315" s="51" t="s">
        <v>27194</v>
      </c>
      <c r="O4315" s="51" t="s">
        <v>52</v>
      </c>
      <c r="P4315" s="51"/>
      <c r="Q4315" s="51"/>
      <c r="R4315" s="51" t="s">
        <v>5924</v>
      </c>
      <c r="S4315" s="51" t="s">
        <v>27195</v>
      </c>
      <c r="T4315" s="11" t="str">
        <f t="shared" si="2"/>
        <v>Evan Giannetti</v>
      </c>
      <c r="U4315" s="51" t="s">
        <v>20673</v>
      </c>
      <c r="V4315" s="51"/>
      <c r="W4315" s="51"/>
      <c r="X4315" s="94" t="s">
        <v>27176</v>
      </c>
      <c r="Y4315" s="51" t="s">
        <v>60</v>
      </c>
      <c r="Z4315" s="56" t="s">
        <v>27177</v>
      </c>
      <c r="AA4315" s="51" t="s">
        <v>60</v>
      </c>
      <c r="AB4315" s="56" t="s">
        <v>27178</v>
      </c>
      <c r="AC4315" s="51" t="s">
        <v>60</v>
      </c>
      <c r="AD4315" s="56" t="s">
        <v>27179</v>
      </c>
      <c r="AE4315" s="51" t="s">
        <v>27180</v>
      </c>
      <c r="AF4315" s="8" t="s">
        <v>27181</v>
      </c>
      <c r="AG4315" s="8" t="s">
        <v>9336</v>
      </c>
      <c r="AH4315" s="8" t="s">
        <v>4581</v>
      </c>
      <c r="AI4315" s="8" t="s">
        <v>233</v>
      </c>
      <c r="AJ4315" s="8"/>
      <c r="AK4315" s="8" t="s">
        <v>5480</v>
      </c>
      <c r="AL4315" s="8" t="s">
        <v>1851</v>
      </c>
      <c r="AM4315" s="8" t="s">
        <v>2365</v>
      </c>
      <c r="AN4315" s="8" t="s">
        <v>27182</v>
      </c>
      <c r="AO4315" s="8" t="s">
        <v>19907</v>
      </c>
      <c r="AP4315" s="29" t="s">
        <v>27181</v>
      </c>
      <c r="AQ4315" s="11">
        <v>1556.0</v>
      </c>
    </row>
    <row r="4316">
      <c r="A4316" s="8" t="str">
        <f t="shared" si="1"/>
        <v>Casey Green</v>
      </c>
      <c r="B4316" s="51" t="s">
        <v>27169</v>
      </c>
      <c r="C4316" s="51" t="s">
        <v>21887</v>
      </c>
      <c r="D4316" s="2" t="s">
        <v>9324</v>
      </c>
      <c r="E4316" s="8" t="s">
        <v>23313</v>
      </c>
      <c r="F4316" s="8" t="s">
        <v>2304</v>
      </c>
      <c r="G4316" s="51" t="s">
        <v>19294</v>
      </c>
      <c r="H4316" s="8" t="s">
        <v>27170</v>
      </c>
      <c r="I4316" s="8" t="s">
        <v>49</v>
      </c>
      <c r="J4316" s="10">
        <v>3.21</v>
      </c>
      <c r="K4316" s="8" t="s">
        <v>27171</v>
      </c>
      <c r="L4316" s="8"/>
      <c r="M4316" s="8" t="s">
        <v>27172</v>
      </c>
      <c r="N4316" s="51" t="s">
        <v>27196</v>
      </c>
      <c r="O4316" s="51" t="s">
        <v>52</v>
      </c>
      <c r="P4316" s="51" t="s">
        <v>490</v>
      </c>
      <c r="Q4316" s="51"/>
      <c r="R4316" s="51" t="s">
        <v>1641</v>
      </c>
      <c r="S4316" s="51" t="s">
        <v>3223</v>
      </c>
      <c r="T4316" s="11" t="str">
        <f t="shared" si="2"/>
        <v>Casey Green</v>
      </c>
      <c r="U4316" s="51" t="s">
        <v>27197</v>
      </c>
      <c r="V4316" s="51" t="s">
        <v>27198</v>
      </c>
      <c r="W4316" s="51"/>
      <c r="X4316" s="51" t="s">
        <v>27176</v>
      </c>
      <c r="Y4316" s="56" t="s">
        <v>27199</v>
      </c>
      <c r="Z4316" s="56" t="s">
        <v>27177</v>
      </c>
      <c r="AA4316" s="51" t="s">
        <v>60</v>
      </c>
      <c r="AB4316" s="56" t="s">
        <v>27178</v>
      </c>
      <c r="AC4316" s="56" t="s">
        <v>27200</v>
      </c>
      <c r="AD4316" s="56" t="s">
        <v>27179</v>
      </c>
      <c r="AE4316" s="51" t="s">
        <v>27180</v>
      </c>
      <c r="AF4316" s="8" t="s">
        <v>27181</v>
      </c>
      <c r="AG4316" s="8" t="s">
        <v>9336</v>
      </c>
      <c r="AH4316" s="8" t="s">
        <v>4581</v>
      </c>
      <c r="AI4316" s="8" t="s">
        <v>18832</v>
      </c>
      <c r="AJ4316" s="8"/>
      <c r="AK4316" s="8" t="s">
        <v>5480</v>
      </c>
      <c r="AL4316" s="8" t="s">
        <v>1851</v>
      </c>
      <c r="AM4316" s="8" t="s">
        <v>2365</v>
      </c>
      <c r="AN4316" s="8" t="s">
        <v>27182</v>
      </c>
      <c r="AO4316" s="8" t="s">
        <v>19907</v>
      </c>
      <c r="AP4316" s="29" t="s">
        <v>27181</v>
      </c>
      <c r="AQ4316" s="11">
        <v>1556.0</v>
      </c>
    </row>
    <row r="4317">
      <c r="A4317" s="8" t="str">
        <f t="shared" si="1"/>
        <v>Derek Nelson</v>
      </c>
      <c r="B4317" s="16" t="s">
        <v>27169</v>
      </c>
      <c r="C4317" s="51" t="s">
        <v>21887</v>
      </c>
      <c r="D4317" s="79" t="s">
        <v>9324</v>
      </c>
      <c r="E4317" s="62" t="s">
        <v>23313</v>
      </c>
      <c r="F4317" s="72" t="s">
        <v>2304</v>
      </c>
      <c r="G4317" s="51" t="s">
        <v>19294</v>
      </c>
      <c r="H4317" s="89">
        <v>216524.0</v>
      </c>
      <c r="I4317" s="59" t="s">
        <v>49</v>
      </c>
      <c r="J4317" s="60">
        <v>3.21</v>
      </c>
      <c r="K4317" s="18" t="s">
        <v>27171</v>
      </c>
      <c r="L4317" s="18"/>
      <c r="M4317" s="89">
        <v>93.0</v>
      </c>
      <c r="N4317" s="61" t="s">
        <v>27201</v>
      </c>
      <c r="O4317" s="51" t="s">
        <v>52</v>
      </c>
      <c r="P4317" s="61" t="s">
        <v>207</v>
      </c>
      <c r="Q4317" s="51"/>
      <c r="R4317" s="51" t="s">
        <v>365</v>
      </c>
      <c r="S4317" s="51" t="s">
        <v>1624</v>
      </c>
      <c r="T4317" s="11" t="str">
        <f t="shared" si="2"/>
        <v>Derek Nelson</v>
      </c>
      <c r="U4317" s="51" t="s">
        <v>27202</v>
      </c>
      <c r="V4317" s="51" t="s">
        <v>27203</v>
      </c>
      <c r="W4317" s="51"/>
      <c r="X4317" s="62" t="s">
        <v>27176</v>
      </c>
      <c r="Y4317" s="62"/>
      <c r="Z4317" s="62"/>
      <c r="AA4317" s="62"/>
      <c r="AB4317" s="62"/>
      <c r="AC4317" s="62"/>
      <c r="AD4317" s="62"/>
      <c r="AE4317" s="62" t="s">
        <v>27180</v>
      </c>
      <c r="AF4317" s="62" t="s">
        <v>27181</v>
      </c>
      <c r="AG4317" s="62" t="s">
        <v>9336</v>
      </c>
      <c r="AH4317" s="72" t="s">
        <v>4581</v>
      </c>
      <c r="AI4317" s="63" t="s">
        <v>18832</v>
      </c>
      <c r="AJ4317" s="72"/>
      <c r="AK4317" s="63" t="s">
        <v>5480</v>
      </c>
      <c r="AL4317" s="63" t="s">
        <v>1851</v>
      </c>
      <c r="AM4317" s="60" t="s">
        <v>2365</v>
      </c>
      <c r="AN4317" s="97">
        <v>0.7656415694591728</v>
      </c>
      <c r="AO4317" s="98">
        <v>27987.0</v>
      </c>
      <c r="AP4317" s="90" t="s">
        <v>27181</v>
      </c>
      <c r="AQ4317" s="68">
        <v>1556.0</v>
      </c>
    </row>
    <row r="4318">
      <c r="A4318" s="8" t="str">
        <f t="shared" si="1"/>
        <v>Alex Palescando</v>
      </c>
      <c r="B4318" s="51" t="s">
        <v>27169</v>
      </c>
      <c r="C4318" s="51" t="s">
        <v>21887</v>
      </c>
      <c r="D4318" s="2" t="s">
        <v>9324</v>
      </c>
      <c r="E4318" s="8" t="s">
        <v>23313</v>
      </c>
      <c r="F4318" s="8" t="s">
        <v>2304</v>
      </c>
      <c r="G4318" s="51" t="s">
        <v>19294</v>
      </c>
      <c r="H4318" s="8" t="s">
        <v>27170</v>
      </c>
      <c r="I4318" s="8" t="s">
        <v>49</v>
      </c>
      <c r="J4318" s="10">
        <v>3.21</v>
      </c>
      <c r="K4318" s="8" t="s">
        <v>27171</v>
      </c>
      <c r="L4318" s="8"/>
      <c r="M4318" s="8" t="s">
        <v>27172</v>
      </c>
      <c r="N4318" s="51" t="s">
        <v>27204</v>
      </c>
      <c r="O4318" s="51" t="s">
        <v>52</v>
      </c>
      <c r="P4318" s="51" t="s">
        <v>3944</v>
      </c>
      <c r="Q4318" s="51"/>
      <c r="R4318" s="8" t="s">
        <v>766</v>
      </c>
      <c r="S4318" s="8" t="s">
        <v>27205</v>
      </c>
      <c r="T4318" s="11" t="str">
        <f t="shared" si="2"/>
        <v>Alex Palescando</v>
      </c>
      <c r="U4318" s="8" t="s">
        <v>160</v>
      </c>
      <c r="V4318" s="51" t="s">
        <v>27206</v>
      </c>
      <c r="W4318" s="51"/>
      <c r="X4318" s="51" t="s">
        <v>27176</v>
      </c>
      <c r="Y4318" s="51" t="s">
        <v>60</v>
      </c>
      <c r="Z4318" s="56" t="s">
        <v>27177</v>
      </c>
      <c r="AA4318" s="51" t="s">
        <v>60</v>
      </c>
      <c r="AB4318" s="56" t="s">
        <v>27178</v>
      </c>
      <c r="AC4318" s="51" t="s">
        <v>60</v>
      </c>
      <c r="AD4318" s="56" t="s">
        <v>27179</v>
      </c>
      <c r="AE4318" s="51" t="s">
        <v>27180</v>
      </c>
      <c r="AF4318" s="8" t="s">
        <v>27181</v>
      </c>
      <c r="AG4318" s="8" t="s">
        <v>9336</v>
      </c>
      <c r="AH4318" s="8" t="s">
        <v>4581</v>
      </c>
      <c r="AI4318" s="8" t="s">
        <v>18832</v>
      </c>
      <c r="AJ4318" s="8"/>
      <c r="AK4318" s="8" t="s">
        <v>5480</v>
      </c>
      <c r="AL4318" s="8" t="s">
        <v>1851</v>
      </c>
      <c r="AM4318" s="8" t="s">
        <v>2365</v>
      </c>
      <c r="AN4318" s="8" t="s">
        <v>27182</v>
      </c>
      <c r="AO4318" s="8" t="s">
        <v>19907</v>
      </c>
      <c r="AP4318" s="29" t="s">
        <v>27181</v>
      </c>
      <c r="AQ4318" s="11">
        <v>1556.0</v>
      </c>
    </row>
    <row r="4319">
      <c r="A4319" s="8" t="str">
        <f t="shared" si="1"/>
        <v>Collins Gichana</v>
      </c>
      <c r="B4319" s="16" t="s">
        <v>27169</v>
      </c>
      <c r="C4319" s="51" t="s">
        <v>21887</v>
      </c>
      <c r="D4319" s="79" t="s">
        <v>9324</v>
      </c>
      <c r="E4319" s="62" t="s">
        <v>23313</v>
      </c>
      <c r="F4319" s="72" t="s">
        <v>2304</v>
      </c>
      <c r="G4319" s="51" t="s">
        <v>19294</v>
      </c>
      <c r="H4319" s="89">
        <v>216524.0</v>
      </c>
      <c r="I4319" s="59" t="s">
        <v>49</v>
      </c>
      <c r="J4319" s="60">
        <v>3.21</v>
      </c>
      <c r="K4319" s="18" t="s">
        <v>27171</v>
      </c>
      <c r="L4319" s="18"/>
      <c r="M4319" s="89">
        <v>93.0</v>
      </c>
      <c r="N4319" s="61" t="s">
        <v>27207</v>
      </c>
      <c r="O4319" s="51" t="s">
        <v>52</v>
      </c>
      <c r="P4319" s="61" t="s">
        <v>207</v>
      </c>
      <c r="Q4319" s="51"/>
      <c r="R4319" s="51" t="s">
        <v>252</v>
      </c>
      <c r="S4319" s="51" t="s">
        <v>27208</v>
      </c>
      <c r="T4319" s="11" t="str">
        <f t="shared" si="2"/>
        <v>Collins Gichana</v>
      </c>
      <c r="U4319" s="51" t="s">
        <v>674</v>
      </c>
      <c r="V4319" s="51" t="s">
        <v>27209</v>
      </c>
      <c r="W4319" s="51"/>
      <c r="X4319" s="62" t="s">
        <v>27176</v>
      </c>
      <c r="Y4319" s="62"/>
      <c r="Z4319" s="62"/>
      <c r="AA4319" s="62"/>
      <c r="AB4319" s="62"/>
      <c r="AC4319" s="62"/>
      <c r="AD4319" s="62"/>
      <c r="AE4319" s="62" t="s">
        <v>27180</v>
      </c>
      <c r="AF4319" s="62" t="s">
        <v>27181</v>
      </c>
      <c r="AG4319" s="62" t="s">
        <v>9336</v>
      </c>
      <c r="AH4319" s="72" t="s">
        <v>4581</v>
      </c>
      <c r="AI4319" s="63" t="s">
        <v>18832</v>
      </c>
      <c r="AJ4319" s="72"/>
      <c r="AK4319" s="63" t="s">
        <v>5480</v>
      </c>
      <c r="AL4319" s="63" t="s">
        <v>1851</v>
      </c>
      <c r="AM4319" s="60" t="s">
        <v>2365</v>
      </c>
      <c r="AN4319" s="97">
        <v>0.7656415694591728</v>
      </c>
      <c r="AO4319" s="98">
        <v>27987.0</v>
      </c>
      <c r="AP4319" s="90" t="s">
        <v>27181</v>
      </c>
      <c r="AQ4319" s="68">
        <v>1556.0</v>
      </c>
    </row>
    <row r="4320">
      <c r="A4320" s="8" t="str">
        <f t="shared" si="1"/>
        <v>Doug Mason</v>
      </c>
      <c r="B4320" s="51" t="s">
        <v>27169</v>
      </c>
      <c r="C4320" s="51" t="s">
        <v>21887</v>
      </c>
      <c r="D4320" s="2" t="s">
        <v>9324</v>
      </c>
      <c r="E4320" s="8" t="s">
        <v>23313</v>
      </c>
      <c r="F4320" s="8" t="s">
        <v>2304</v>
      </c>
      <c r="G4320" s="51" t="s">
        <v>19294</v>
      </c>
      <c r="H4320" s="8" t="s">
        <v>27170</v>
      </c>
      <c r="I4320" s="8" t="s">
        <v>49</v>
      </c>
      <c r="J4320" s="10">
        <v>3.21</v>
      </c>
      <c r="K4320" s="8" t="s">
        <v>27171</v>
      </c>
      <c r="L4320" s="8"/>
      <c r="M4320" s="8" t="s">
        <v>27172</v>
      </c>
      <c r="N4320" s="51" t="s">
        <v>27210</v>
      </c>
      <c r="O4320" s="51" t="s">
        <v>52</v>
      </c>
      <c r="P4320" s="51" t="s">
        <v>13517</v>
      </c>
      <c r="Q4320" s="51"/>
      <c r="R4320" s="8" t="s">
        <v>811</v>
      </c>
      <c r="S4320" s="8" t="s">
        <v>9101</v>
      </c>
      <c r="T4320" s="11" t="str">
        <f t="shared" si="2"/>
        <v>Doug Mason</v>
      </c>
      <c r="U4320" s="51" t="s">
        <v>3033</v>
      </c>
      <c r="V4320" s="51" t="s">
        <v>27211</v>
      </c>
      <c r="W4320" s="51"/>
      <c r="X4320" s="51" t="s">
        <v>27176</v>
      </c>
      <c r="Y4320" s="51" t="s">
        <v>60</v>
      </c>
      <c r="Z4320" s="56" t="s">
        <v>27177</v>
      </c>
      <c r="AA4320" s="51" t="s">
        <v>60</v>
      </c>
      <c r="AB4320" s="56" t="s">
        <v>27178</v>
      </c>
      <c r="AC4320" s="56" t="s">
        <v>27212</v>
      </c>
      <c r="AD4320" s="56" t="s">
        <v>27179</v>
      </c>
      <c r="AE4320" s="51" t="s">
        <v>27180</v>
      </c>
      <c r="AF4320" s="8" t="s">
        <v>27181</v>
      </c>
      <c r="AG4320" s="8" t="s">
        <v>9336</v>
      </c>
      <c r="AH4320" s="8" t="s">
        <v>4581</v>
      </c>
      <c r="AI4320" s="8" t="s">
        <v>18832</v>
      </c>
      <c r="AJ4320" s="8"/>
      <c r="AK4320" s="8" t="s">
        <v>5480</v>
      </c>
      <c r="AL4320" s="8" t="s">
        <v>1851</v>
      </c>
      <c r="AM4320" s="8" t="s">
        <v>2365</v>
      </c>
      <c r="AN4320" s="8" t="s">
        <v>27182</v>
      </c>
      <c r="AO4320" s="8" t="s">
        <v>19907</v>
      </c>
      <c r="AP4320" s="29" t="s">
        <v>27181</v>
      </c>
      <c r="AQ4320" s="11">
        <v>1556.0</v>
      </c>
    </row>
    <row r="4321">
      <c r="A4321" s="8" t="str">
        <f t="shared" si="1"/>
        <v>Nickie Annelli</v>
      </c>
      <c r="B4321" s="51" t="s">
        <v>27169</v>
      </c>
      <c r="C4321" s="51" t="s">
        <v>21887</v>
      </c>
      <c r="D4321" s="2" t="s">
        <v>9324</v>
      </c>
      <c r="E4321" s="8" t="s">
        <v>23313</v>
      </c>
      <c r="F4321" s="8" t="s">
        <v>2304</v>
      </c>
      <c r="G4321" s="51" t="s">
        <v>19294</v>
      </c>
      <c r="H4321" s="8" t="s">
        <v>27170</v>
      </c>
      <c r="I4321" s="8" t="s">
        <v>49</v>
      </c>
      <c r="J4321" s="10">
        <v>3.21</v>
      </c>
      <c r="K4321" s="8" t="s">
        <v>27171</v>
      </c>
      <c r="L4321" s="8"/>
      <c r="M4321" s="8" t="s">
        <v>27172</v>
      </c>
      <c r="N4321" s="51" t="s">
        <v>27213</v>
      </c>
      <c r="O4321" s="51" t="s">
        <v>52</v>
      </c>
      <c r="P4321" s="51" t="s">
        <v>27214</v>
      </c>
      <c r="Q4321" s="51"/>
      <c r="R4321" s="51" t="s">
        <v>27215</v>
      </c>
      <c r="S4321" s="8" t="s">
        <v>27216</v>
      </c>
      <c r="T4321" s="11" t="str">
        <f t="shared" si="2"/>
        <v>Nickie Annelli</v>
      </c>
      <c r="U4321" s="51" t="s">
        <v>13424</v>
      </c>
      <c r="V4321" s="51" t="s">
        <v>27217</v>
      </c>
      <c r="W4321" s="51"/>
      <c r="X4321" s="51" t="s">
        <v>27176</v>
      </c>
      <c r="Y4321" s="51" t="s">
        <v>60</v>
      </c>
      <c r="Z4321" s="56" t="s">
        <v>27177</v>
      </c>
      <c r="AA4321" s="51" t="s">
        <v>60</v>
      </c>
      <c r="AB4321" s="56" t="s">
        <v>27178</v>
      </c>
      <c r="AC4321" s="51" t="s">
        <v>60</v>
      </c>
      <c r="AD4321" s="56" t="s">
        <v>27179</v>
      </c>
      <c r="AE4321" s="51" t="s">
        <v>27180</v>
      </c>
      <c r="AF4321" s="8" t="s">
        <v>27181</v>
      </c>
      <c r="AG4321" s="8" t="s">
        <v>9336</v>
      </c>
      <c r="AH4321" s="8" t="s">
        <v>4581</v>
      </c>
      <c r="AI4321" s="8" t="s">
        <v>18832</v>
      </c>
      <c r="AJ4321" s="8"/>
      <c r="AK4321" s="8" t="s">
        <v>5480</v>
      </c>
      <c r="AL4321" s="8" t="s">
        <v>1851</v>
      </c>
      <c r="AM4321" s="8" t="s">
        <v>2365</v>
      </c>
      <c r="AN4321" s="8" t="s">
        <v>27182</v>
      </c>
      <c r="AO4321" s="8" t="s">
        <v>19907</v>
      </c>
      <c r="AP4321" s="29" t="s">
        <v>27181</v>
      </c>
      <c r="AQ4321" s="11">
        <v>1556.0</v>
      </c>
    </row>
    <row r="4322">
      <c r="A4322" s="8" t="str">
        <f t="shared" si="1"/>
        <v>HC Carl has been removed. </v>
      </c>
      <c r="B4322" s="51" t="s">
        <v>27169</v>
      </c>
      <c r="C4322" s="51" t="s">
        <v>21887</v>
      </c>
      <c r="D4322" s="2" t="s">
        <v>9324</v>
      </c>
      <c r="E4322" s="8" t="s">
        <v>23313</v>
      </c>
      <c r="F4322" s="8" t="s">
        <v>2304</v>
      </c>
      <c r="G4322" s="51" t="s">
        <v>19294</v>
      </c>
      <c r="H4322" s="8" t="s">
        <v>27170</v>
      </c>
      <c r="I4322" s="8" t="s">
        <v>49</v>
      </c>
      <c r="J4322" s="10">
        <v>3.21</v>
      </c>
      <c r="K4322" s="8" t="s">
        <v>27171</v>
      </c>
      <c r="L4322" s="8"/>
      <c r="M4322" s="8" t="s">
        <v>27172</v>
      </c>
      <c r="N4322" s="51" t="s">
        <v>27218</v>
      </c>
      <c r="O4322" s="51" t="s">
        <v>52</v>
      </c>
      <c r="P4322" s="51"/>
      <c r="Q4322" s="51" t="s">
        <v>277</v>
      </c>
      <c r="R4322" s="51" t="s">
        <v>27219</v>
      </c>
      <c r="S4322" s="51"/>
      <c r="T4322" s="11" t="str">
        <f t="shared" si="2"/>
        <v>HC Carl has been removed. </v>
      </c>
      <c r="U4322" s="51"/>
      <c r="V4322" s="51"/>
      <c r="W4322" s="51"/>
      <c r="X4322" s="94" t="s">
        <v>27176</v>
      </c>
      <c r="Y4322" s="56" t="s">
        <v>27220</v>
      </c>
      <c r="Z4322" s="56" t="s">
        <v>27177</v>
      </c>
      <c r="AA4322" s="51" t="s">
        <v>60</v>
      </c>
      <c r="AB4322" s="56" t="s">
        <v>27178</v>
      </c>
      <c r="AC4322" s="51" t="s">
        <v>60</v>
      </c>
      <c r="AD4322" s="56" t="s">
        <v>27179</v>
      </c>
      <c r="AE4322" s="51" t="s">
        <v>27180</v>
      </c>
      <c r="AF4322" s="8" t="s">
        <v>27181</v>
      </c>
      <c r="AG4322" s="8" t="s">
        <v>9336</v>
      </c>
      <c r="AH4322" s="8" t="s">
        <v>4581</v>
      </c>
      <c r="AI4322" s="8" t="s">
        <v>233</v>
      </c>
      <c r="AJ4322" s="8"/>
      <c r="AK4322" s="8" t="s">
        <v>5480</v>
      </c>
      <c r="AL4322" s="8" t="s">
        <v>1851</v>
      </c>
      <c r="AM4322" s="8" t="s">
        <v>2365</v>
      </c>
      <c r="AN4322" s="8" t="s">
        <v>27182</v>
      </c>
      <c r="AO4322" s="8" t="s">
        <v>19907</v>
      </c>
      <c r="AP4322" s="29" t="s">
        <v>27181</v>
      </c>
      <c r="AQ4322" s="11">
        <v>1556.0</v>
      </c>
    </row>
    <row r="4323">
      <c r="A4323" s="8" t="str">
        <f t="shared" si="1"/>
        <v>AC Jenn has been removed. </v>
      </c>
      <c r="B4323" s="51" t="s">
        <v>27169</v>
      </c>
      <c r="C4323" s="51" t="s">
        <v>21887</v>
      </c>
      <c r="D4323" s="2" t="s">
        <v>9324</v>
      </c>
      <c r="E4323" s="8" t="s">
        <v>23313</v>
      </c>
      <c r="F4323" s="8" t="s">
        <v>2304</v>
      </c>
      <c r="G4323" s="51" t="s">
        <v>19294</v>
      </c>
      <c r="H4323" s="8" t="s">
        <v>27170</v>
      </c>
      <c r="I4323" s="8" t="s">
        <v>49</v>
      </c>
      <c r="J4323" s="10">
        <v>3.21</v>
      </c>
      <c r="K4323" s="8" t="s">
        <v>27171</v>
      </c>
      <c r="L4323" s="8"/>
      <c r="M4323" s="8" t="s">
        <v>27172</v>
      </c>
      <c r="N4323" s="51" t="s">
        <v>27221</v>
      </c>
      <c r="O4323" s="51" t="s">
        <v>52</v>
      </c>
      <c r="P4323" s="51"/>
      <c r="Q4323" s="51" t="s">
        <v>277</v>
      </c>
      <c r="R4323" s="8" t="s">
        <v>27222</v>
      </c>
      <c r="S4323" s="8"/>
      <c r="T4323" s="11" t="str">
        <f t="shared" si="2"/>
        <v>AC Jenn has been removed. </v>
      </c>
      <c r="U4323" s="8"/>
      <c r="V4323" s="51"/>
      <c r="W4323" s="51"/>
      <c r="X4323" s="51" t="s">
        <v>27176</v>
      </c>
      <c r="Y4323" s="51" t="s">
        <v>60</v>
      </c>
      <c r="Z4323" s="56" t="s">
        <v>27177</v>
      </c>
      <c r="AA4323" s="51" t="s">
        <v>60</v>
      </c>
      <c r="AB4323" s="56" t="s">
        <v>27178</v>
      </c>
      <c r="AC4323" s="51" t="s">
        <v>60</v>
      </c>
      <c r="AD4323" s="56" t="s">
        <v>27179</v>
      </c>
      <c r="AE4323" s="51" t="s">
        <v>27180</v>
      </c>
      <c r="AF4323" s="8" t="s">
        <v>27181</v>
      </c>
      <c r="AG4323" s="8" t="s">
        <v>9336</v>
      </c>
      <c r="AH4323" s="8" t="s">
        <v>4581</v>
      </c>
      <c r="AI4323" s="8" t="s">
        <v>18832</v>
      </c>
      <c r="AJ4323" s="8"/>
      <c r="AK4323" s="8" t="s">
        <v>5480</v>
      </c>
      <c r="AL4323" s="8" t="s">
        <v>1851</v>
      </c>
      <c r="AM4323" s="8" t="s">
        <v>2365</v>
      </c>
      <c r="AN4323" s="8" t="s">
        <v>27182</v>
      </c>
      <c r="AO4323" s="8" t="s">
        <v>19907</v>
      </c>
      <c r="AP4323" s="29" t="s">
        <v>27181</v>
      </c>
      <c r="AQ4323" s="11">
        <v>1556.0</v>
      </c>
    </row>
    <row r="4324">
      <c r="A4324" s="8" t="str">
        <f t="shared" si="1"/>
        <v>Volunteer AC Geoff has been removed. </v>
      </c>
      <c r="B4324" s="8" t="s">
        <v>27169</v>
      </c>
      <c r="C4324" s="51" t="s">
        <v>21887</v>
      </c>
      <c r="D4324" s="2" t="s">
        <v>9324</v>
      </c>
      <c r="E4324" s="13" t="s">
        <v>23313</v>
      </c>
      <c r="F4324" s="8" t="s">
        <v>2304</v>
      </c>
      <c r="G4324" s="51" t="s">
        <v>19294</v>
      </c>
      <c r="H4324" s="8" t="s">
        <v>27170</v>
      </c>
      <c r="I4324" s="8" t="s">
        <v>49</v>
      </c>
      <c r="J4324" s="10">
        <v>3.21</v>
      </c>
      <c r="K4324" s="8" t="s">
        <v>27171</v>
      </c>
      <c r="L4324" s="8"/>
      <c r="M4324" s="8" t="s">
        <v>27172</v>
      </c>
      <c r="N4324" s="51" t="s">
        <v>27223</v>
      </c>
      <c r="O4324" s="51" t="s">
        <v>52</v>
      </c>
      <c r="P4324" s="51"/>
      <c r="Q4324" s="51" t="s">
        <v>277</v>
      </c>
      <c r="R4324" s="57" t="s">
        <v>27224</v>
      </c>
      <c r="S4324" s="51"/>
      <c r="T4324" s="11" t="str">
        <f t="shared" si="2"/>
        <v>Volunteer AC Geoff has been removed. </v>
      </c>
      <c r="U4324" s="8"/>
      <c r="V4324" s="51"/>
      <c r="W4324" s="51"/>
      <c r="X4324" s="51" t="s">
        <v>27176</v>
      </c>
      <c r="Y4324" s="51" t="s">
        <v>60</v>
      </c>
      <c r="Z4324" s="56" t="s">
        <v>27177</v>
      </c>
      <c r="AA4324" s="51" t="s">
        <v>60</v>
      </c>
      <c r="AB4324" s="56" t="s">
        <v>27178</v>
      </c>
      <c r="AC4324" s="51" t="s">
        <v>60</v>
      </c>
      <c r="AD4324" s="56" t="s">
        <v>27179</v>
      </c>
      <c r="AE4324" s="51" t="s">
        <v>27180</v>
      </c>
      <c r="AF4324" s="13" t="s">
        <v>27181</v>
      </c>
      <c r="AG4324" s="13" t="s">
        <v>9336</v>
      </c>
      <c r="AH4324" s="8" t="s">
        <v>4581</v>
      </c>
      <c r="AI4324" s="8" t="s">
        <v>18832</v>
      </c>
      <c r="AJ4324" s="8"/>
      <c r="AK4324" s="8" t="s">
        <v>5480</v>
      </c>
      <c r="AL4324" s="8" t="s">
        <v>1851</v>
      </c>
      <c r="AM4324" s="8" t="s">
        <v>2365</v>
      </c>
      <c r="AN4324" s="8" t="s">
        <v>27182</v>
      </c>
      <c r="AO4324" s="8" t="s">
        <v>21069</v>
      </c>
      <c r="AP4324" s="29" t="s">
        <v>27181</v>
      </c>
      <c r="AQ4324" s="11">
        <v>1556.0</v>
      </c>
    </row>
    <row r="4325">
      <c r="A4325" s="8" t="str">
        <f t="shared" si="1"/>
        <v>Shaylyn Gower</v>
      </c>
      <c r="B4325" s="51" t="s">
        <v>27225</v>
      </c>
      <c r="C4325" s="51" t="s">
        <v>25368</v>
      </c>
      <c r="D4325" s="2" t="s">
        <v>9324</v>
      </c>
      <c r="E4325" s="8" t="s">
        <v>10817</v>
      </c>
      <c r="F4325" s="8" t="s">
        <v>2304</v>
      </c>
      <c r="G4325" s="51" t="s">
        <v>19294</v>
      </c>
      <c r="H4325" s="8" t="s">
        <v>27226</v>
      </c>
      <c r="I4325" s="8" t="s">
        <v>49</v>
      </c>
      <c r="J4325" s="10">
        <v>3.66</v>
      </c>
      <c r="K4325" s="8" t="s">
        <v>27227</v>
      </c>
      <c r="L4325" s="8"/>
      <c r="M4325" s="8" t="s">
        <v>15977</v>
      </c>
      <c r="N4325" s="51" t="s">
        <v>27228</v>
      </c>
      <c r="O4325" s="51" t="s">
        <v>52</v>
      </c>
      <c r="P4325" s="51"/>
      <c r="Q4325" s="51"/>
      <c r="R4325" s="51" t="s">
        <v>27229</v>
      </c>
      <c r="S4325" s="51" t="s">
        <v>27230</v>
      </c>
      <c r="T4325" s="11" t="str">
        <f t="shared" si="2"/>
        <v>Shaylyn Gower</v>
      </c>
      <c r="U4325" s="51" t="s">
        <v>2625</v>
      </c>
      <c r="V4325" s="51" t="s">
        <v>27231</v>
      </c>
      <c r="W4325" s="51"/>
      <c r="X4325" s="94" t="s">
        <v>27232</v>
      </c>
      <c r="Y4325" s="51" t="s">
        <v>60</v>
      </c>
      <c r="Z4325" s="56" t="s">
        <v>17813</v>
      </c>
      <c r="AA4325" s="51" t="s">
        <v>60</v>
      </c>
      <c r="AB4325" s="51" t="s">
        <v>60</v>
      </c>
      <c r="AC4325" s="51" t="s">
        <v>60</v>
      </c>
      <c r="AD4325" s="56" t="s">
        <v>27233</v>
      </c>
      <c r="AE4325" s="51" t="s">
        <v>27234</v>
      </c>
      <c r="AF4325" s="8" t="s">
        <v>27235</v>
      </c>
      <c r="AG4325" s="8" t="s">
        <v>9336</v>
      </c>
      <c r="AH4325" s="8" t="s">
        <v>194</v>
      </c>
      <c r="AI4325" s="8" t="s">
        <v>233</v>
      </c>
      <c r="AJ4325" s="8"/>
      <c r="AK4325" s="8"/>
      <c r="AL4325" s="8"/>
      <c r="AM4325" s="8"/>
      <c r="AN4325" s="8" t="s">
        <v>27236</v>
      </c>
      <c r="AO4325" s="8" t="s">
        <v>19907</v>
      </c>
      <c r="AP4325" s="29" t="s">
        <v>27235</v>
      </c>
      <c r="AQ4325" s="11">
        <v>1396.0</v>
      </c>
    </row>
    <row r="4326">
      <c r="A4326" s="8" t="str">
        <f t="shared" si="1"/>
        <v>Andy Upton</v>
      </c>
      <c r="B4326" s="8" t="s">
        <v>27225</v>
      </c>
      <c r="C4326" s="51" t="s">
        <v>25368</v>
      </c>
      <c r="D4326" s="2" t="s">
        <v>9324</v>
      </c>
      <c r="E4326" s="8" t="s">
        <v>10817</v>
      </c>
      <c r="F4326" s="8" t="s">
        <v>2304</v>
      </c>
      <c r="G4326" s="51" t="s">
        <v>19294</v>
      </c>
      <c r="H4326" s="8" t="s">
        <v>27226</v>
      </c>
      <c r="I4326" s="8" t="s">
        <v>49</v>
      </c>
      <c r="J4326" s="10">
        <v>3.66</v>
      </c>
      <c r="K4326" s="8" t="s">
        <v>27227</v>
      </c>
      <c r="L4326" s="8"/>
      <c r="M4326" s="8" t="s">
        <v>15977</v>
      </c>
      <c r="N4326" s="51" t="s">
        <v>27237</v>
      </c>
      <c r="O4326" s="57" t="s">
        <v>52</v>
      </c>
      <c r="P4326" s="51"/>
      <c r="Q4326" s="51"/>
      <c r="R4326" s="57" t="s">
        <v>4559</v>
      </c>
      <c r="S4326" s="57" t="s">
        <v>27238</v>
      </c>
      <c r="T4326" s="11" t="str">
        <f t="shared" si="2"/>
        <v>Andy Upton</v>
      </c>
      <c r="U4326" s="57" t="s">
        <v>55</v>
      </c>
      <c r="V4326" s="57" t="s">
        <v>27239</v>
      </c>
      <c r="W4326" s="57" t="s">
        <v>27240</v>
      </c>
      <c r="X4326" s="51" t="s">
        <v>27232</v>
      </c>
      <c r="Y4326" s="56" t="s">
        <v>27241</v>
      </c>
      <c r="Z4326" s="56" t="s">
        <v>17813</v>
      </c>
      <c r="AA4326" s="51" t="s">
        <v>60</v>
      </c>
      <c r="AB4326" s="51" t="s">
        <v>60</v>
      </c>
      <c r="AC4326" s="51" t="s">
        <v>60</v>
      </c>
      <c r="AD4326" s="56" t="s">
        <v>27233</v>
      </c>
      <c r="AE4326" s="51" t="s">
        <v>27234</v>
      </c>
      <c r="AF4326" s="8" t="s">
        <v>27235</v>
      </c>
      <c r="AG4326" s="8" t="s">
        <v>9336</v>
      </c>
      <c r="AH4326" s="8" t="s">
        <v>194</v>
      </c>
      <c r="AI4326" s="8" t="s">
        <v>18832</v>
      </c>
      <c r="AJ4326" s="8"/>
      <c r="AK4326" s="8"/>
      <c r="AL4326" s="8"/>
      <c r="AM4326" s="8"/>
      <c r="AN4326" s="8" t="s">
        <v>27236</v>
      </c>
      <c r="AO4326" s="8" t="s">
        <v>21069</v>
      </c>
      <c r="AP4326" s="29" t="s">
        <v>27235</v>
      </c>
      <c r="AQ4326" s="11">
        <v>1396.0</v>
      </c>
    </row>
    <row r="4327">
      <c r="A4327" s="8" t="str">
        <f t="shared" si="1"/>
        <v>Jordan Simpson</v>
      </c>
      <c r="B4327" s="51" t="s">
        <v>27225</v>
      </c>
      <c r="C4327" s="51" t="s">
        <v>25368</v>
      </c>
      <c r="D4327" s="2" t="s">
        <v>9324</v>
      </c>
      <c r="E4327" s="8" t="s">
        <v>10817</v>
      </c>
      <c r="F4327" s="8" t="s">
        <v>2304</v>
      </c>
      <c r="G4327" s="51" t="s">
        <v>19294</v>
      </c>
      <c r="H4327" s="8" t="s">
        <v>27226</v>
      </c>
      <c r="I4327" s="8" t="s">
        <v>49</v>
      </c>
      <c r="J4327" s="10">
        <v>3.66</v>
      </c>
      <c r="K4327" s="8" t="s">
        <v>27227</v>
      </c>
      <c r="L4327" s="8"/>
      <c r="M4327" s="8" t="s">
        <v>15977</v>
      </c>
      <c r="N4327" s="51" t="s">
        <v>27242</v>
      </c>
      <c r="O4327" s="51" t="s">
        <v>52</v>
      </c>
      <c r="P4327" s="51"/>
      <c r="Q4327" s="51"/>
      <c r="R4327" s="51" t="s">
        <v>1841</v>
      </c>
      <c r="S4327" s="51" t="s">
        <v>25411</v>
      </c>
      <c r="T4327" s="11" t="str">
        <f t="shared" si="2"/>
        <v>Jordan Simpson</v>
      </c>
      <c r="U4327" s="51" t="s">
        <v>106</v>
      </c>
      <c r="V4327" s="51" t="s">
        <v>27243</v>
      </c>
      <c r="W4327" s="51"/>
      <c r="X4327" s="94" t="s">
        <v>27232</v>
      </c>
      <c r="Y4327" s="51" t="s">
        <v>60</v>
      </c>
      <c r="Z4327" s="56" t="s">
        <v>17813</v>
      </c>
      <c r="AA4327" s="51" t="s">
        <v>60</v>
      </c>
      <c r="AB4327" s="51" t="s">
        <v>60</v>
      </c>
      <c r="AC4327" s="51" t="s">
        <v>60</v>
      </c>
      <c r="AD4327" s="56" t="s">
        <v>27233</v>
      </c>
      <c r="AE4327" s="51" t="s">
        <v>27234</v>
      </c>
      <c r="AF4327" s="8" t="s">
        <v>27235</v>
      </c>
      <c r="AG4327" s="8" t="s">
        <v>9336</v>
      </c>
      <c r="AH4327" s="8" t="s">
        <v>194</v>
      </c>
      <c r="AI4327" s="8" t="s">
        <v>233</v>
      </c>
      <c r="AJ4327" s="8"/>
      <c r="AK4327" s="8"/>
      <c r="AL4327" s="8"/>
      <c r="AM4327" s="8"/>
      <c r="AN4327" s="8" t="s">
        <v>27236</v>
      </c>
      <c r="AO4327" s="8" t="s">
        <v>19907</v>
      </c>
      <c r="AP4327" s="29" t="s">
        <v>27235</v>
      </c>
      <c r="AQ4327" s="11">
        <v>1396.0</v>
      </c>
    </row>
    <row r="4328">
      <c r="A4328" s="8" t="str">
        <f t="shared" si="1"/>
        <v>Umar Moore</v>
      </c>
      <c r="B4328" s="51" t="s">
        <v>27225</v>
      </c>
      <c r="C4328" s="51" t="s">
        <v>25368</v>
      </c>
      <c r="D4328" s="2" t="s">
        <v>9324</v>
      </c>
      <c r="E4328" s="51" t="s">
        <v>10817</v>
      </c>
      <c r="F4328" s="51" t="s">
        <v>2304</v>
      </c>
      <c r="G4328" s="51" t="s">
        <v>19294</v>
      </c>
      <c r="H4328" s="51" t="s">
        <v>27226</v>
      </c>
      <c r="I4328" s="51" t="s">
        <v>49</v>
      </c>
      <c r="J4328" s="66">
        <v>3.66</v>
      </c>
      <c r="K4328" s="51" t="s">
        <v>27227</v>
      </c>
      <c r="L4328" s="51" t="s">
        <v>86</v>
      </c>
      <c r="M4328" s="51" t="s">
        <v>15977</v>
      </c>
      <c r="N4328" s="51" t="s">
        <v>27244</v>
      </c>
      <c r="O4328" s="51" t="s">
        <v>52</v>
      </c>
      <c r="P4328" s="51"/>
      <c r="Q4328" s="51"/>
      <c r="R4328" s="51" t="s">
        <v>27245</v>
      </c>
      <c r="S4328" s="51" t="s">
        <v>4451</v>
      </c>
      <c r="T4328" s="11" t="str">
        <f t="shared" si="2"/>
        <v>Umar Moore</v>
      </c>
      <c r="U4328" s="51" t="s">
        <v>80</v>
      </c>
      <c r="V4328" s="51" t="s">
        <v>86</v>
      </c>
      <c r="W4328" s="51" t="s">
        <v>86</v>
      </c>
      <c r="X4328" s="51" t="s">
        <v>27234</v>
      </c>
      <c r="Y4328" s="51" t="s">
        <v>60</v>
      </c>
      <c r="Z4328" s="56" t="s">
        <v>17813</v>
      </c>
      <c r="AA4328" s="51" t="s">
        <v>60</v>
      </c>
      <c r="AB4328" s="51" t="s">
        <v>60</v>
      </c>
      <c r="AC4328" s="51" t="s">
        <v>60</v>
      </c>
      <c r="AD4328" s="56" t="s">
        <v>27233</v>
      </c>
      <c r="AE4328" s="51" t="s">
        <v>27234</v>
      </c>
      <c r="AF4328" s="51" t="s">
        <v>27235</v>
      </c>
      <c r="AG4328" s="51" t="s">
        <v>9336</v>
      </c>
      <c r="AH4328" s="51" t="s">
        <v>194</v>
      </c>
      <c r="AI4328" s="51" t="s">
        <v>18832</v>
      </c>
      <c r="AJ4328" s="51" t="s">
        <v>86</v>
      </c>
      <c r="AK4328" s="51" t="s">
        <v>86</v>
      </c>
      <c r="AL4328" s="51" t="s">
        <v>86</v>
      </c>
      <c r="AM4328" s="51" t="s">
        <v>86</v>
      </c>
      <c r="AN4328" s="51" t="s">
        <v>27236</v>
      </c>
      <c r="AO4328" s="51" t="s">
        <v>19907</v>
      </c>
      <c r="AP4328" s="67" t="s">
        <v>27235</v>
      </c>
      <c r="AQ4328" s="68">
        <v>1396.0</v>
      </c>
    </row>
    <row r="4329">
      <c r="A4329" s="8" t="str">
        <f t="shared" si="1"/>
        <v>Katie Allison</v>
      </c>
      <c r="B4329" s="51" t="s">
        <v>27246</v>
      </c>
      <c r="C4329" s="51" t="s">
        <v>25368</v>
      </c>
      <c r="D4329" s="2" t="s">
        <v>9324</v>
      </c>
      <c r="E4329" s="8" t="s">
        <v>27247</v>
      </c>
      <c r="F4329" s="8" t="s">
        <v>2304</v>
      </c>
      <c r="G4329" s="51" t="s">
        <v>19294</v>
      </c>
      <c r="H4329" s="8" t="s">
        <v>27248</v>
      </c>
      <c r="I4329" s="8" t="s">
        <v>8000</v>
      </c>
      <c r="J4329" s="10">
        <v>3.52</v>
      </c>
      <c r="K4329" s="8" t="s">
        <v>27249</v>
      </c>
      <c r="L4329" s="8"/>
      <c r="M4329" s="8"/>
      <c r="N4329" s="51" t="s">
        <v>27250</v>
      </c>
      <c r="O4329" s="51" t="s">
        <v>52</v>
      </c>
      <c r="P4329" s="51"/>
      <c r="Q4329" s="51"/>
      <c r="R4329" s="51" t="s">
        <v>11790</v>
      </c>
      <c r="S4329" s="51" t="s">
        <v>6097</v>
      </c>
      <c r="T4329" s="11" t="str">
        <f t="shared" si="2"/>
        <v>Katie Allison</v>
      </c>
      <c r="U4329" s="51" t="s">
        <v>412</v>
      </c>
      <c r="V4329" s="51"/>
      <c r="W4329" s="51"/>
      <c r="X4329" s="94" t="s">
        <v>27251</v>
      </c>
      <c r="Y4329" s="56" t="s">
        <v>27252</v>
      </c>
      <c r="Z4329" s="56" t="s">
        <v>27253</v>
      </c>
      <c r="AA4329" s="51" t="s">
        <v>60</v>
      </c>
      <c r="AB4329" s="56" t="s">
        <v>27254</v>
      </c>
      <c r="AC4329" s="51" t="s">
        <v>60</v>
      </c>
      <c r="AD4329" s="56" t="s">
        <v>27255</v>
      </c>
      <c r="AE4329" s="51" t="s">
        <v>27256</v>
      </c>
      <c r="AF4329" s="8" t="s">
        <v>27247</v>
      </c>
      <c r="AG4329" s="8" t="s">
        <v>9336</v>
      </c>
      <c r="AH4329" s="8" t="s">
        <v>4581</v>
      </c>
      <c r="AI4329" s="8" t="s">
        <v>233</v>
      </c>
      <c r="AJ4329" s="8"/>
      <c r="AK4329" s="8" t="s">
        <v>2114</v>
      </c>
      <c r="AL4329" s="8" t="s">
        <v>2151</v>
      </c>
      <c r="AM4329" s="8" t="s">
        <v>4984</v>
      </c>
      <c r="AN4329" s="8" t="s">
        <v>27257</v>
      </c>
      <c r="AO4329" s="8" t="s">
        <v>19907</v>
      </c>
      <c r="AP4329" s="29" t="s">
        <v>27247</v>
      </c>
      <c r="AQ4329" s="11">
        <v>1400.0</v>
      </c>
    </row>
    <row r="4330">
      <c r="A4330" s="8" t="str">
        <f t="shared" si="1"/>
        <v>Emily Hager</v>
      </c>
      <c r="B4330" s="51" t="s">
        <v>27246</v>
      </c>
      <c r="C4330" s="51" t="s">
        <v>25368</v>
      </c>
      <c r="D4330" s="2" t="s">
        <v>9324</v>
      </c>
      <c r="E4330" s="8" t="s">
        <v>27247</v>
      </c>
      <c r="F4330" s="8" t="s">
        <v>2304</v>
      </c>
      <c r="G4330" s="51" t="s">
        <v>19294</v>
      </c>
      <c r="H4330" s="8" t="s">
        <v>27248</v>
      </c>
      <c r="I4330" s="8" t="s">
        <v>8000</v>
      </c>
      <c r="J4330" s="10">
        <v>3.52</v>
      </c>
      <c r="K4330" s="8" t="s">
        <v>27249</v>
      </c>
      <c r="L4330" s="8"/>
      <c r="M4330" s="8"/>
      <c r="N4330" s="51" t="s">
        <v>27258</v>
      </c>
      <c r="O4330" s="51" t="s">
        <v>52</v>
      </c>
      <c r="P4330" s="51"/>
      <c r="Q4330" s="51"/>
      <c r="R4330" s="51" t="s">
        <v>256</v>
      </c>
      <c r="S4330" s="51" t="s">
        <v>24216</v>
      </c>
      <c r="T4330" s="11" t="str">
        <f t="shared" si="2"/>
        <v>Emily Hager</v>
      </c>
      <c r="U4330" s="51" t="s">
        <v>412</v>
      </c>
      <c r="V4330" s="51"/>
      <c r="W4330" s="51"/>
      <c r="X4330" s="94" t="s">
        <v>27251</v>
      </c>
      <c r="Y4330" s="51" t="s">
        <v>60</v>
      </c>
      <c r="Z4330" s="56" t="s">
        <v>27253</v>
      </c>
      <c r="AA4330" s="51" t="s">
        <v>60</v>
      </c>
      <c r="AB4330" s="56" t="s">
        <v>27254</v>
      </c>
      <c r="AC4330" s="51" t="s">
        <v>60</v>
      </c>
      <c r="AD4330" s="56" t="s">
        <v>27255</v>
      </c>
      <c r="AE4330" s="51" t="s">
        <v>27256</v>
      </c>
      <c r="AF4330" s="8" t="s">
        <v>27247</v>
      </c>
      <c r="AG4330" s="8" t="s">
        <v>9336</v>
      </c>
      <c r="AH4330" s="8" t="s">
        <v>4581</v>
      </c>
      <c r="AI4330" s="8" t="s">
        <v>233</v>
      </c>
      <c r="AJ4330" s="8"/>
      <c r="AK4330" s="8" t="s">
        <v>2114</v>
      </c>
      <c r="AL4330" s="8" t="s">
        <v>2151</v>
      </c>
      <c r="AM4330" s="8" t="s">
        <v>4984</v>
      </c>
      <c r="AN4330" s="8" t="s">
        <v>27257</v>
      </c>
      <c r="AO4330" s="8" t="s">
        <v>19907</v>
      </c>
      <c r="AP4330" s="29" t="s">
        <v>27247</v>
      </c>
      <c r="AQ4330" s="11">
        <v>1400.0</v>
      </c>
    </row>
    <row r="4331">
      <c r="A4331" s="8" t="str">
        <f t="shared" si="1"/>
        <v>Mike Trax</v>
      </c>
      <c r="B4331" s="51" t="s">
        <v>27246</v>
      </c>
      <c r="C4331" s="51" t="s">
        <v>25368</v>
      </c>
      <c r="D4331" s="2" t="s">
        <v>9324</v>
      </c>
      <c r="E4331" s="8" t="s">
        <v>27247</v>
      </c>
      <c r="F4331" s="8" t="s">
        <v>2304</v>
      </c>
      <c r="G4331" s="51" t="s">
        <v>19294</v>
      </c>
      <c r="H4331" s="8" t="s">
        <v>27248</v>
      </c>
      <c r="I4331" s="8" t="s">
        <v>8000</v>
      </c>
      <c r="J4331" s="10">
        <v>3.52</v>
      </c>
      <c r="K4331" s="8" t="s">
        <v>27249</v>
      </c>
      <c r="L4331" s="8"/>
      <c r="M4331" s="8"/>
      <c r="N4331" s="51" t="s">
        <v>27259</v>
      </c>
      <c r="O4331" s="51" t="s">
        <v>52</v>
      </c>
      <c r="P4331" s="51"/>
      <c r="Q4331" s="51"/>
      <c r="R4331" s="51" t="s">
        <v>1237</v>
      </c>
      <c r="S4331" s="51" t="s">
        <v>19174</v>
      </c>
      <c r="T4331" s="11" t="str">
        <f t="shared" si="2"/>
        <v>Mike Trax</v>
      </c>
      <c r="U4331" s="51" t="s">
        <v>412</v>
      </c>
      <c r="V4331" s="51"/>
      <c r="W4331" s="51"/>
      <c r="X4331" s="51" t="s">
        <v>27251</v>
      </c>
      <c r="Y4331" s="51" t="s">
        <v>60</v>
      </c>
      <c r="Z4331" s="56" t="s">
        <v>27253</v>
      </c>
      <c r="AA4331" s="51" t="s">
        <v>60</v>
      </c>
      <c r="AB4331" s="56" t="s">
        <v>27254</v>
      </c>
      <c r="AC4331" s="51" t="s">
        <v>60</v>
      </c>
      <c r="AD4331" s="56" t="s">
        <v>27255</v>
      </c>
      <c r="AE4331" s="51" t="s">
        <v>27256</v>
      </c>
      <c r="AF4331" s="8" t="s">
        <v>27247</v>
      </c>
      <c r="AG4331" s="8" t="s">
        <v>9336</v>
      </c>
      <c r="AH4331" s="8" t="s">
        <v>4581</v>
      </c>
      <c r="AI4331" s="8" t="s">
        <v>18832</v>
      </c>
      <c r="AJ4331" s="8"/>
      <c r="AK4331" s="8" t="s">
        <v>2114</v>
      </c>
      <c r="AL4331" s="8" t="s">
        <v>2151</v>
      </c>
      <c r="AM4331" s="8" t="s">
        <v>4984</v>
      </c>
      <c r="AN4331" s="8" t="s">
        <v>27257</v>
      </c>
      <c r="AO4331" s="8" t="s">
        <v>19907</v>
      </c>
      <c r="AP4331" s="29" t="s">
        <v>27247</v>
      </c>
      <c r="AQ4331" s="11">
        <v>1400.0</v>
      </c>
    </row>
    <row r="4332">
      <c r="A4332" s="8" t="str">
        <f t="shared" si="1"/>
        <v>Aubrey Wingeart-Durgin</v>
      </c>
      <c r="B4332" s="51" t="s">
        <v>27246</v>
      </c>
      <c r="C4332" s="51" t="s">
        <v>25368</v>
      </c>
      <c r="D4332" s="2" t="s">
        <v>9324</v>
      </c>
      <c r="E4332" s="8" t="s">
        <v>27247</v>
      </c>
      <c r="F4332" s="8" t="s">
        <v>2304</v>
      </c>
      <c r="G4332" s="51" t="s">
        <v>19294</v>
      </c>
      <c r="H4332" s="8" t="s">
        <v>27248</v>
      </c>
      <c r="I4332" s="8" t="s">
        <v>8000</v>
      </c>
      <c r="J4332" s="10">
        <v>3.52</v>
      </c>
      <c r="K4332" s="8" t="s">
        <v>27249</v>
      </c>
      <c r="L4332" s="8"/>
      <c r="M4332" s="8"/>
      <c r="N4332" s="51" t="s">
        <v>27260</v>
      </c>
      <c r="O4332" s="51" t="s">
        <v>52</v>
      </c>
      <c r="P4332" s="51"/>
      <c r="Q4332" s="51"/>
      <c r="R4332" s="51" t="s">
        <v>27261</v>
      </c>
      <c r="S4332" s="51" t="s">
        <v>27262</v>
      </c>
      <c r="T4332" s="11" t="str">
        <f t="shared" si="2"/>
        <v>Aubrey Wingeart-Durgin</v>
      </c>
      <c r="U4332" s="51" t="s">
        <v>412</v>
      </c>
      <c r="V4332" s="51"/>
      <c r="W4332" s="51"/>
      <c r="X4332" s="51" t="s">
        <v>27251</v>
      </c>
      <c r="Y4332" s="51" t="s">
        <v>60</v>
      </c>
      <c r="Z4332" s="56" t="s">
        <v>27253</v>
      </c>
      <c r="AA4332" s="51" t="s">
        <v>60</v>
      </c>
      <c r="AB4332" s="56" t="s">
        <v>27254</v>
      </c>
      <c r="AC4332" s="51" t="s">
        <v>60</v>
      </c>
      <c r="AD4332" s="56" t="s">
        <v>27255</v>
      </c>
      <c r="AE4332" s="51" t="s">
        <v>27256</v>
      </c>
      <c r="AF4332" s="8" t="s">
        <v>27247</v>
      </c>
      <c r="AG4332" s="8" t="s">
        <v>9336</v>
      </c>
      <c r="AH4332" s="8" t="s">
        <v>4581</v>
      </c>
      <c r="AI4332" s="8" t="s">
        <v>18832</v>
      </c>
      <c r="AJ4332" s="8"/>
      <c r="AK4332" s="8" t="s">
        <v>2114</v>
      </c>
      <c r="AL4332" s="8" t="s">
        <v>2151</v>
      </c>
      <c r="AM4332" s="8" t="s">
        <v>4984</v>
      </c>
      <c r="AN4332" s="8" t="s">
        <v>27257</v>
      </c>
      <c r="AO4332" s="8" t="s">
        <v>19907</v>
      </c>
      <c r="AP4332" s="29" t="s">
        <v>27247</v>
      </c>
      <c r="AQ4332" s="11">
        <v>1400.0</v>
      </c>
    </row>
    <row r="4333">
      <c r="A4333" s="8" t="str">
        <f t="shared" si="1"/>
        <v>Chris Hardie</v>
      </c>
      <c r="B4333" s="51" t="s">
        <v>27246</v>
      </c>
      <c r="C4333" s="51" t="s">
        <v>25368</v>
      </c>
      <c r="D4333" s="2" t="s">
        <v>9324</v>
      </c>
      <c r="E4333" s="8" t="s">
        <v>27247</v>
      </c>
      <c r="F4333" s="8" t="s">
        <v>2304</v>
      </c>
      <c r="G4333" s="51" t="s">
        <v>19294</v>
      </c>
      <c r="H4333" s="8" t="s">
        <v>27248</v>
      </c>
      <c r="I4333" s="8" t="s">
        <v>8000</v>
      </c>
      <c r="J4333" s="10">
        <v>3.52</v>
      </c>
      <c r="K4333" s="8" t="s">
        <v>27249</v>
      </c>
      <c r="L4333" s="8"/>
      <c r="M4333" s="8"/>
      <c r="N4333" s="51" t="s">
        <v>27263</v>
      </c>
      <c r="O4333" s="51" t="s">
        <v>52</v>
      </c>
      <c r="P4333" s="51"/>
      <c r="Q4333" s="51"/>
      <c r="R4333" s="51" t="s">
        <v>791</v>
      </c>
      <c r="S4333" s="51" t="s">
        <v>27264</v>
      </c>
      <c r="T4333" s="11" t="str">
        <f t="shared" si="2"/>
        <v>Chris Hardie</v>
      </c>
      <c r="U4333" s="51" t="s">
        <v>2105</v>
      </c>
      <c r="V4333" s="51" t="s">
        <v>27265</v>
      </c>
      <c r="W4333" s="51" t="s">
        <v>27266</v>
      </c>
      <c r="X4333" s="94" t="s">
        <v>27251</v>
      </c>
      <c r="Y4333" s="56" t="s">
        <v>27267</v>
      </c>
      <c r="Z4333" s="56" t="s">
        <v>27253</v>
      </c>
      <c r="AA4333" s="56" t="s">
        <v>27268</v>
      </c>
      <c r="AB4333" s="56" t="s">
        <v>27254</v>
      </c>
      <c r="AC4333" s="56" t="s">
        <v>27269</v>
      </c>
      <c r="AD4333" s="56" t="s">
        <v>27255</v>
      </c>
      <c r="AE4333" s="51" t="s">
        <v>27256</v>
      </c>
      <c r="AF4333" s="8" t="s">
        <v>27247</v>
      </c>
      <c r="AG4333" s="8" t="s">
        <v>9336</v>
      </c>
      <c r="AH4333" s="8" t="s">
        <v>4581</v>
      </c>
      <c r="AI4333" s="8" t="s">
        <v>233</v>
      </c>
      <c r="AJ4333" s="8"/>
      <c r="AK4333" s="8" t="s">
        <v>2114</v>
      </c>
      <c r="AL4333" s="8" t="s">
        <v>2151</v>
      </c>
      <c r="AM4333" s="8" t="s">
        <v>4984</v>
      </c>
      <c r="AN4333" s="8" t="s">
        <v>27257</v>
      </c>
      <c r="AO4333" s="8" t="s">
        <v>19907</v>
      </c>
      <c r="AP4333" s="29" t="s">
        <v>27247</v>
      </c>
      <c r="AQ4333" s="11">
        <v>1400.0</v>
      </c>
    </row>
    <row r="4334">
      <c r="A4334" s="8" t="str">
        <f t="shared" si="1"/>
        <v>Laurel Rush</v>
      </c>
      <c r="B4334" s="51" t="s">
        <v>27246</v>
      </c>
      <c r="C4334" s="51" t="s">
        <v>25368</v>
      </c>
      <c r="D4334" s="2" t="s">
        <v>9324</v>
      </c>
      <c r="E4334" s="8" t="s">
        <v>27247</v>
      </c>
      <c r="F4334" s="8" t="s">
        <v>2304</v>
      </c>
      <c r="G4334" s="51" t="s">
        <v>19294</v>
      </c>
      <c r="H4334" s="8" t="s">
        <v>27248</v>
      </c>
      <c r="I4334" s="8" t="s">
        <v>8000</v>
      </c>
      <c r="J4334" s="10">
        <v>3.52</v>
      </c>
      <c r="K4334" s="8" t="s">
        <v>27249</v>
      </c>
      <c r="L4334" s="8"/>
      <c r="M4334" s="8"/>
      <c r="N4334" s="51" t="s">
        <v>27270</v>
      </c>
      <c r="O4334" s="51" t="s">
        <v>52</v>
      </c>
      <c r="P4334" s="51"/>
      <c r="Q4334" s="51"/>
      <c r="R4334" s="51" t="s">
        <v>18590</v>
      </c>
      <c r="S4334" s="51" t="s">
        <v>27271</v>
      </c>
      <c r="T4334" s="11" t="str">
        <f t="shared" si="2"/>
        <v>Laurel Rush</v>
      </c>
      <c r="U4334" s="51" t="s">
        <v>80</v>
      </c>
      <c r="V4334" s="51" t="s">
        <v>27272</v>
      </c>
      <c r="W4334" s="51"/>
      <c r="X4334" s="94" t="s">
        <v>27251</v>
      </c>
      <c r="Y4334" s="51" t="s">
        <v>60</v>
      </c>
      <c r="Z4334" s="56" t="s">
        <v>27253</v>
      </c>
      <c r="AA4334" s="56" t="s">
        <v>27273</v>
      </c>
      <c r="AB4334" s="56" t="s">
        <v>27254</v>
      </c>
      <c r="AC4334" s="51" t="s">
        <v>60</v>
      </c>
      <c r="AD4334" s="56" t="s">
        <v>27255</v>
      </c>
      <c r="AE4334" s="51" t="s">
        <v>27256</v>
      </c>
      <c r="AF4334" s="8" t="s">
        <v>27247</v>
      </c>
      <c r="AG4334" s="8" t="s">
        <v>9336</v>
      </c>
      <c r="AH4334" s="8" t="s">
        <v>4581</v>
      </c>
      <c r="AI4334" s="8" t="s">
        <v>233</v>
      </c>
      <c r="AJ4334" s="8"/>
      <c r="AK4334" s="8" t="s">
        <v>2114</v>
      </c>
      <c r="AL4334" s="8" t="s">
        <v>2151</v>
      </c>
      <c r="AM4334" s="8" t="s">
        <v>4984</v>
      </c>
      <c r="AN4334" s="8" t="s">
        <v>27257</v>
      </c>
      <c r="AO4334" s="8" t="s">
        <v>19907</v>
      </c>
      <c r="AP4334" s="29" t="s">
        <v>27247</v>
      </c>
      <c r="AQ4334" s="11">
        <v>1400.0</v>
      </c>
    </row>
    <row r="4335">
      <c r="A4335" s="8" t="str">
        <f t="shared" si="1"/>
        <v>Megan Sowers</v>
      </c>
      <c r="B4335" s="51" t="s">
        <v>27246</v>
      </c>
      <c r="C4335" s="51" t="s">
        <v>25368</v>
      </c>
      <c r="D4335" s="2" t="s">
        <v>9324</v>
      </c>
      <c r="E4335" s="8" t="s">
        <v>27247</v>
      </c>
      <c r="F4335" s="8" t="s">
        <v>2304</v>
      </c>
      <c r="G4335" s="51" t="s">
        <v>19294</v>
      </c>
      <c r="H4335" s="8" t="s">
        <v>27274</v>
      </c>
      <c r="I4335" s="8" t="s">
        <v>8000</v>
      </c>
      <c r="J4335" s="10">
        <v>3.52</v>
      </c>
      <c r="K4335" s="8" t="s">
        <v>27249</v>
      </c>
      <c r="L4335" s="8"/>
      <c r="M4335" s="8"/>
      <c r="N4335" s="51" t="s">
        <v>27275</v>
      </c>
      <c r="O4335" s="51" t="s">
        <v>52</v>
      </c>
      <c r="P4335" s="51"/>
      <c r="Q4335" s="51"/>
      <c r="R4335" s="51" t="s">
        <v>2190</v>
      </c>
      <c r="S4335" s="51" t="s">
        <v>27276</v>
      </c>
      <c r="T4335" s="11" t="str">
        <f t="shared" si="2"/>
        <v>Megan Sowers</v>
      </c>
      <c r="U4335" s="51" t="s">
        <v>80</v>
      </c>
      <c r="V4335" s="51" t="s">
        <v>27277</v>
      </c>
      <c r="W4335" s="51"/>
      <c r="X4335" s="94" t="s">
        <v>27251</v>
      </c>
      <c r="Y4335" s="51" t="s">
        <v>60</v>
      </c>
      <c r="Z4335" s="56" t="s">
        <v>27253</v>
      </c>
      <c r="AA4335" s="51" t="s">
        <v>60</v>
      </c>
      <c r="AB4335" s="56" t="s">
        <v>27254</v>
      </c>
      <c r="AC4335" s="56" t="s">
        <v>27278</v>
      </c>
      <c r="AD4335" s="56" t="s">
        <v>27255</v>
      </c>
      <c r="AE4335" s="51" t="s">
        <v>27256</v>
      </c>
      <c r="AF4335" s="8" t="s">
        <v>27247</v>
      </c>
      <c r="AG4335" s="8" t="s">
        <v>9336</v>
      </c>
      <c r="AH4335" s="8" t="s">
        <v>4581</v>
      </c>
      <c r="AI4335" s="8" t="s">
        <v>233</v>
      </c>
      <c r="AJ4335" s="8"/>
      <c r="AK4335" s="8" t="s">
        <v>2114</v>
      </c>
      <c r="AL4335" s="8" t="s">
        <v>2151</v>
      </c>
      <c r="AM4335" s="8" t="s">
        <v>4984</v>
      </c>
      <c r="AN4335" s="8" t="s">
        <v>27257</v>
      </c>
      <c r="AO4335" s="8" t="s">
        <v>19907</v>
      </c>
      <c r="AP4335" s="29" t="s">
        <v>27247</v>
      </c>
      <c r="AQ4335" s="11">
        <v>1400.0</v>
      </c>
    </row>
    <row r="4336">
      <c r="A4336" s="8" t="str">
        <f t="shared" si="1"/>
        <v>Bill Lubich</v>
      </c>
      <c r="B4336" s="51" t="s">
        <v>27246</v>
      </c>
      <c r="C4336" s="51" t="s">
        <v>25368</v>
      </c>
      <c r="D4336" s="2" t="s">
        <v>9324</v>
      </c>
      <c r="E4336" s="8" t="s">
        <v>27247</v>
      </c>
      <c r="F4336" s="8" t="s">
        <v>2304</v>
      </c>
      <c r="G4336" s="51" t="s">
        <v>19294</v>
      </c>
      <c r="H4336" s="8" t="s">
        <v>27248</v>
      </c>
      <c r="I4336" s="8" t="s">
        <v>8000</v>
      </c>
      <c r="J4336" s="10">
        <v>3.52</v>
      </c>
      <c r="K4336" s="8" t="s">
        <v>27249</v>
      </c>
      <c r="L4336" s="8"/>
      <c r="M4336" s="8"/>
      <c r="N4336" s="51" t="s">
        <v>27279</v>
      </c>
      <c r="O4336" s="51" t="s">
        <v>52</v>
      </c>
      <c r="P4336" s="51"/>
      <c r="Q4336" s="51"/>
      <c r="R4336" s="51" t="s">
        <v>1825</v>
      </c>
      <c r="S4336" s="51" t="s">
        <v>27280</v>
      </c>
      <c r="T4336" s="11" t="str">
        <f t="shared" si="2"/>
        <v>Bill Lubich</v>
      </c>
      <c r="U4336" s="51" t="s">
        <v>80</v>
      </c>
      <c r="V4336" s="51" t="s">
        <v>27281</v>
      </c>
      <c r="W4336" s="51" t="s">
        <v>27266</v>
      </c>
      <c r="X4336" s="94" t="s">
        <v>27251</v>
      </c>
      <c r="Y4336" s="51" t="s">
        <v>60</v>
      </c>
      <c r="Z4336" s="56" t="s">
        <v>27253</v>
      </c>
      <c r="AA4336" s="51" t="s">
        <v>60</v>
      </c>
      <c r="AB4336" s="56" t="s">
        <v>27254</v>
      </c>
      <c r="AC4336" s="51" t="s">
        <v>60</v>
      </c>
      <c r="AD4336" s="56" t="s">
        <v>27255</v>
      </c>
      <c r="AE4336" s="51" t="s">
        <v>27256</v>
      </c>
      <c r="AF4336" s="8" t="s">
        <v>27247</v>
      </c>
      <c r="AG4336" s="8" t="s">
        <v>9336</v>
      </c>
      <c r="AH4336" s="8" t="s">
        <v>4581</v>
      </c>
      <c r="AI4336" s="8" t="s">
        <v>233</v>
      </c>
      <c r="AJ4336" s="8"/>
      <c r="AK4336" s="8" t="s">
        <v>2114</v>
      </c>
      <c r="AL4336" s="8" t="s">
        <v>2151</v>
      </c>
      <c r="AM4336" s="8" t="s">
        <v>4984</v>
      </c>
      <c r="AN4336" s="8" t="s">
        <v>27257</v>
      </c>
      <c r="AO4336" s="8" t="s">
        <v>19907</v>
      </c>
      <c r="AP4336" s="29" t="s">
        <v>27247</v>
      </c>
      <c r="AQ4336" s="11">
        <v>1400.0</v>
      </c>
    </row>
    <row r="4337">
      <c r="A4337" s="8" t="str">
        <f t="shared" si="1"/>
        <v>Kevin Thacker</v>
      </c>
      <c r="B4337" s="51" t="s">
        <v>27246</v>
      </c>
      <c r="C4337" s="51" t="s">
        <v>25368</v>
      </c>
      <c r="D4337" s="2" t="s">
        <v>9324</v>
      </c>
      <c r="E4337" s="8" t="s">
        <v>27247</v>
      </c>
      <c r="F4337" s="8" t="s">
        <v>2304</v>
      </c>
      <c r="G4337" s="51" t="s">
        <v>19294</v>
      </c>
      <c r="H4337" s="8" t="s">
        <v>27248</v>
      </c>
      <c r="I4337" s="8" t="s">
        <v>8000</v>
      </c>
      <c r="J4337" s="10">
        <v>3.52</v>
      </c>
      <c r="K4337" s="8" t="s">
        <v>27249</v>
      </c>
      <c r="L4337" s="8"/>
      <c r="M4337" s="8"/>
      <c r="N4337" s="51" t="s">
        <v>27282</v>
      </c>
      <c r="O4337" s="51" t="s">
        <v>52</v>
      </c>
      <c r="P4337" s="51"/>
      <c r="Q4337" s="51"/>
      <c r="R4337" s="51" t="s">
        <v>208</v>
      </c>
      <c r="S4337" s="51" t="s">
        <v>27283</v>
      </c>
      <c r="T4337" s="11" t="str">
        <f t="shared" si="2"/>
        <v>Kevin Thacker</v>
      </c>
      <c r="U4337" s="8" t="s">
        <v>80</v>
      </c>
      <c r="V4337" s="51"/>
      <c r="W4337" s="51"/>
      <c r="X4337" s="51" t="s">
        <v>27251</v>
      </c>
      <c r="Y4337" s="51" t="s">
        <v>60</v>
      </c>
      <c r="Z4337" s="56" t="s">
        <v>27253</v>
      </c>
      <c r="AA4337" s="56" t="s">
        <v>27284</v>
      </c>
      <c r="AB4337" s="56" t="s">
        <v>27254</v>
      </c>
      <c r="AC4337" s="56" t="s">
        <v>27285</v>
      </c>
      <c r="AD4337" s="56" t="s">
        <v>27255</v>
      </c>
      <c r="AE4337" s="51" t="s">
        <v>27256</v>
      </c>
      <c r="AF4337" s="8" t="s">
        <v>27247</v>
      </c>
      <c r="AG4337" s="8" t="s">
        <v>9336</v>
      </c>
      <c r="AH4337" s="8" t="s">
        <v>4581</v>
      </c>
      <c r="AI4337" s="8" t="s">
        <v>18832</v>
      </c>
      <c r="AJ4337" s="8"/>
      <c r="AK4337" s="8" t="s">
        <v>2114</v>
      </c>
      <c r="AL4337" s="8" t="s">
        <v>2151</v>
      </c>
      <c r="AM4337" s="8" t="s">
        <v>4984</v>
      </c>
      <c r="AN4337" s="8" t="s">
        <v>27257</v>
      </c>
      <c r="AO4337" s="8" t="s">
        <v>19907</v>
      </c>
      <c r="AP4337" s="29" t="s">
        <v>27247</v>
      </c>
      <c r="AQ4337" s="11">
        <v>1400.0</v>
      </c>
    </row>
    <row r="4338">
      <c r="A4338" s="8" t="str">
        <f t="shared" si="1"/>
        <v>Emma Williams</v>
      </c>
      <c r="B4338" s="51" t="s">
        <v>27246</v>
      </c>
      <c r="C4338" s="51" t="s">
        <v>25368</v>
      </c>
      <c r="D4338" s="2" t="s">
        <v>9324</v>
      </c>
      <c r="E4338" s="8" t="s">
        <v>27247</v>
      </c>
      <c r="F4338" s="8" t="s">
        <v>2304</v>
      </c>
      <c r="G4338" s="51" t="s">
        <v>19294</v>
      </c>
      <c r="H4338" s="8" t="s">
        <v>27248</v>
      </c>
      <c r="I4338" s="8" t="s">
        <v>8000</v>
      </c>
      <c r="J4338" s="10">
        <v>3.52</v>
      </c>
      <c r="K4338" s="8" t="s">
        <v>27249</v>
      </c>
      <c r="L4338" s="8"/>
      <c r="M4338" s="8"/>
      <c r="N4338" s="51" t="s">
        <v>27286</v>
      </c>
      <c r="O4338" s="51" t="s">
        <v>52</v>
      </c>
      <c r="P4338" s="51"/>
      <c r="Q4338" s="51"/>
      <c r="R4338" s="51" t="s">
        <v>1593</v>
      </c>
      <c r="S4338" s="51" t="s">
        <v>1878</v>
      </c>
      <c r="T4338" s="11" t="str">
        <f t="shared" si="2"/>
        <v>Emma Williams</v>
      </c>
      <c r="U4338" s="51" t="s">
        <v>80</v>
      </c>
      <c r="V4338" s="51"/>
      <c r="W4338" s="51"/>
      <c r="X4338" s="51" t="s">
        <v>27251</v>
      </c>
      <c r="Y4338" s="51" t="s">
        <v>60</v>
      </c>
      <c r="Z4338" s="56" t="s">
        <v>27253</v>
      </c>
      <c r="AA4338" s="51" t="s">
        <v>60</v>
      </c>
      <c r="AB4338" s="56" t="s">
        <v>27254</v>
      </c>
      <c r="AC4338" s="51" t="s">
        <v>60</v>
      </c>
      <c r="AD4338" s="56" t="s">
        <v>27255</v>
      </c>
      <c r="AE4338" s="51" t="s">
        <v>27256</v>
      </c>
      <c r="AF4338" s="8" t="s">
        <v>27247</v>
      </c>
      <c r="AG4338" s="8" t="s">
        <v>9336</v>
      </c>
      <c r="AH4338" s="8" t="s">
        <v>4581</v>
      </c>
      <c r="AI4338" s="8" t="s">
        <v>18832</v>
      </c>
      <c r="AJ4338" s="8"/>
      <c r="AK4338" s="8" t="s">
        <v>2114</v>
      </c>
      <c r="AL4338" s="8" t="s">
        <v>2151</v>
      </c>
      <c r="AM4338" s="8" t="s">
        <v>4984</v>
      </c>
      <c r="AN4338" s="8" t="s">
        <v>27257</v>
      </c>
      <c r="AO4338" s="8" t="s">
        <v>19907</v>
      </c>
      <c r="AP4338" s="29" t="s">
        <v>27247</v>
      </c>
      <c r="AQ4338" s="11">
        <v>1400.0</v>
      </c>
    </row>
    <row r="4339">
      <c r="A4339" s="8" t="str">
        <f t="shared" si="1"/>
        <v>Tim McNeil</v>
      </c>
      <c r="B4339" s="51" t="s">
        <v>27287</v>
      </c>
      <c r="C4339" s="51" t="s">
        <v>25368</v>
      </c>
      <c r="D4339" s="2" t="s">
        <v>9324</v>
      </c>
      <c r="E4339" s="8" t="s">
        <v>27288</v>
      </c>
      <c r="F4339" s="8" t="s">
        <v>2304</v>
      </c>
      <c r="G4339" s="51" t="s">
        <v>19294</v>
      </c>
      <c r="H4339" s="8" t="s">
        <v>27289</v>
      </c>
      <c r="I4339" s="8" t="s">
        <v>8000</v>
      </c>
      <c r="J4339" s="10">
        <v>3.53</v>
      </c>
      <c r="K4339" s="8" t="s">
        <v>27290</v>
      </c>
      <c r="L4339" s="8"/>
      <c r="M4339" s="8" t="s">
        <v>19695</v>
      </c>
      <c r="N4339" s="51" t="s">
        <v>27291</v>
      </c>
      <c r="O4339" s="51" t="s">
        <v>52</v>
      </c>
      <c r="P4339" s="51"/>
      <c r="Q4339" s="51"/>
      <c r="R4339" s="51" t="s">
        <v>153</v>
      </c>
      <c r="S4339" s="51" t="s">
        <v>27292</v>
      </c>
      <c r="T4339" s="11" t="str">
        <f t="shared" si="2"/>
        <v>Tim McNeil</v>
      </c>
      <c r="U4339" s="51" t="s">
        <v>55</v>
      </c>
      <c r="V4339" s="51" t="s">
        <v>27293</v>
      </c>
      <c r="W4339" s="51" t="s">
        <v>27294</v>
      </c>
      <c r="X4339" s="94" t="s">
        <v>27295</v>
      </c>
      <c r="Y4339" s="51" t="s">
        <v>60</v>
      </c>
      <c r="Z4339" s="51" t="s">
        <v>60</v>
      </c>
      <c r="AA4339" s="56" t="s">
        <v>27296</v>
      </c>
      <c r="AB4339" s="56" t="s">
        <v>27297</v>
      </c>
      <c r="AC4339" s="51" t="s">
        <v>60</v>
      </c>
      <c r="AD4339" s="56" t="s">
        <v>18784</v>
      </c>
      <c r="AE4339" s="51" t="s">
        <v>27298</v>
      </c>
      <c r="AF4339" s="8" t="s">
        <v>27299</v>
      </c>
      <c r="AG4339" s="8" t="s">
        <v>9336</v>
      </c>
      <c r="AH4339" s="8" t="s">
        <v>4581</v>
      </c>
      <c r="AI4339" s="8" t="s">
        <v>233</v>
      </c>
      <c r="AJ4339" s="8"/>
      <c r="AK4339" s="8"/>
      <c r="AL4339" s="8"/>
      <c r="AM4339" s="8"/>
      <c r="AN4339" s="8" t="s">
        <v>27300</v>
      </c>
      <c r="AO4339" s="8" t="s">
        <v>547</v>
      </c>
      <c r="AP4339" s="29" t="s">
        <v>27299</v>
      </c>
      <c r="AQ4339" s="11">
        <v>1174.0</v>
      </c>
    </row>
    <row r="4340">
      <c r="A4340" s="8" t="str">
        <f t="shared" si="1"/>
        <v>Megan Parker</v>
      </c>
      <c r="B4340" s="8" t="s">
        <v>27287</v>
      </c>
      <c r="C4340" s="51" t="s">
        <v>25368</v>
      </c>
      <c r="D4340" s="2" t="s">
        <v>9324</v>
      </c>
      <c r="E4340" s="8" t="s">
        <v>27288</v>
      </c>
      <c r="F4340" s="8" t="s">
        <v>2304</v>
      </c>
      <c r="G4340" s="51" t="s">
        <v>19294</v>
      </c>
      <c r="H4340" s="8" t="s">
        <v>27289</v>
      </c>
      <c r="I4340" s="8" t="s">
        <v>8000</v>
      </c>
      <c r="J4340" s="10">
        <v>3.53</v>
      </c>
      <c r="K4340" s="8" t="s">
        <v>27290</v>
      </c>
      <c r="L4340" s="8"/>
      <c r="M4340" s="8" t="s">
        <v>19695</v>
      </c>
      <c r="N4340" s="51" t="s">
        <v>27301</v>
      </c>
      <c r="O4340" s="57" t="s">
        <v>52</v>
      </c>
      <c r="P4340" s="51"/>
      <c r="Q4340" s="51"/>
      <c r="R4340" s="57" t="s">
        <v>2190</v>
      </c>
      <c r="S4340" s="57" t="s">
        <v>455</v>
      </c>
      <c r="T4340" s="11" t="str">
        <f t="shared" si="2"/>
        <v>Megan Parker</v>
      </c>
      <c r="U4340" s="57" t="s">
        <v>160</v>
      </c>
      <c r="V4340" s="51" t="s">
        <v>27302</v>
      </c>
      <c r="W4340" s="51"/>
      <c r="X4340" s="51" t="s">
        <v>27295</v>
      </c>
      <c r="Y4340" s="51" t="s">
        <v>60</v>
      </c>
      <c r="Z4340" s="51" t="s">
        <v>60</v>
      </c>
      <c r="AA4340" s="51" t="s">
        <v>60</v>
      </c>
      <c r="AB4340" s="56" t="s">
        <v>27297</v>
      </c>
      <c r="AC4340" s="51" t="s">
        <v>60</v>
      </c>
      <c r="AD4340" s="56" t="s">
        <v>18784</v>
      </c>
      <c r="AE4340" s="51" t="s">
        <v>27298</v>
      </c>
      <c r="AF4340" s="8" t="s">
        <v>27299</v>
      </c>
      <c r="AG4340" s="8" t="s">
        <v>9336</v>
      </c>
      <c r="AH4340" s="8" t="s">
        <v>4581</v>
      </c>
      <c r="AI4340" s="8" t="s">
        <v>18832</v>
      </c>
      <c r="AJ4340" s="8"/>
      <c r="AK4340" s="8"/>
      <c r="AL4340" s="8"/>
      <c r="AM4340" s="8"/>
      <c r="AN4340" s="8" t="s">
        <v>27300</v>
      </c>
      <c r="AO4340" s="8" t="s">
        <v>20796</v>
      </c>
      <c r="AP4340" s="29" t="s">
        <v>27299</v>
      </c>
      <c r="AQ4340" s="11">
        <v>1174.0</v>
      </c>
    </row>
    <row r="4341">
      <c r="A4341" s="8" t="str">
        <f t="shared" si="1"/>
        <v>Bradi Rhoades</v>
      </c>
      <c r="B4341" s="51" t="s">
        <v>27287</v>
      </c>
      <c r="C4341" s="51" t="s">
        <v>25368</v>
      </c>
      <c r="D4341" s="2" t="s">
        <v>9324</v>
      </c>
      <c r="E4341" s="8" t="s">
        <v>27288</v>
      </c>
      <c r="F4341" s="8" t="s">
        <v>2304</v>
      </c>
      <c r="G4341" s="51" t="s">
        <v>19294</v>
      </c>
      <c r="H4341" s="8" t="s">
        <v>27289</v>
      </c>
      <c r="I4341" s="8" t="s">
        <v>8000</v>
      </c>
      <c r="J4341" s="10">
        <v>3.53</v>
      </c>
      <c r="K4341" s="8" t="s">
        <v>27290</v>
      </c>
      <c r="L4341" s="8"/>
      <c r="M4341" s="8" t="s">
        <v>19695</v>
      </c>
      <c r="N4341" s="51" t="s">
        <v>27303</v>
      </c>
      <c r="O4341" s="51" t="s">
        <v>52</v>
      </c>
      <c r="P4341" s="51"/>
      <c r="Q4341" s="51"/>
      <c r="R4341" s="51" t="s">
        <v>27304</v>
      </c>
      <c r="S4341" s="51" t="s">
        <v>27305</v>
      </c>
      <c r="T4341" s="11" t="str">
        <f t="shared" si="2"/>
        <v>Bradi Rhoades</v>
      </c>
      <c r="U4341" s="51" t="s">
        <v>247</v>
      </c>
      <c r="V4341" s="51" t="s">
        <v>27306</v>
      </c>
      <c r="W4341" s="51" t="s">
        <v>27307</v>
      </c>
      <c r="X4341" s="94" t="s">
        <v>27295</v>
      </c>
      <c r="Y4341" s="51" t="s">
        <v>60</v>
      </c>
      <c r="Z4341" s="51" t="s">
        <v>60</v>
      </c>
      <c r="AA4341" s="56" t="s">
        <v>27308</v>
      </c>
      <c r="AB4341" s="56" t="s">
        <v>27297</v>
      </c>
      <c r="AC4341" s="51" t="s">
        <v>60</v>
      </c>
      <c r="AD4341" s="56" t="s">
        <v>18784</v>
      </c>
      <c r="AE4341" s="51" t="s">
        <v>27298</v>
      </c>
      <c r="AF4341" s="8" t="s">
        <v>27299</v>
      </c>
      <c r="AG4341" s="8" t="s">
        <v>9336</v>
      </c>
      <c r="AH4341" s="8" t="s">
        <v>4581</v>
      </c>
      <c r="AI4341" s="8" t="s">
        <v>233</v>
      </c>
      <c r="AJ4341" s="8"/>
      <c r="AK4341" s="8"/>
      <c r="AL4341" s="8"/>
      <c r="AM4341" s="8"/>
      <c r="AN4341" s="8" t="s">
        <v>27300</v>
      </c>
      <c r="AO4341" s="8" t="s">
        <v>547</v>
      </c>
      <c r="AP4341" s="29" t="s">
        <v>27299</v>
      </c>
      <c r="AQ4341" s="11">
        <v>1174.0</v>
      </c>
    </row>
    <row r="4342">
      <c r="A4342" s="8" t="str">
        <f t="shared" si="1"/>
        <v>Jenny Krueger</v>
      </c>
      <c r="B4342" s="51" t="s">
        <v>27287</v>
      </c>
      <c r="C4342" s="51" t="s">
        <v>25368</v>
      </c>
      <c r="D4342" s="2" t="s">
        <v>9324</v>
      </c>
      <c r="E4342" s="8" t="s">
        <v>27288</v>
      </c>
      <c r="F4342" s="8" t="s">
        <v>2304</v>
      </c>
      <c r="G4342" s="51" t="s">
        <v>19294</v>
      </c>
      <c r="H4342" s="8" t="s">
        <v>27289</v>
      </c>
      <c r="I4342" s="8" t="s">
        <v>8000</v>
      </c>
      <c r="J4342" s="10">
        <v>3.53</v>
      </c>
      <c r="K4342" s="8" t="s">
        <v>27290</v>
      </c>
      <c r="L4342" s="8"/>
      <c r="M4342" s="8" t="s">
        <v>19695</v>
      </c>
      <c r="N4342" s="51" t="s">
        <v>27309</v>
      </c>
      <c r="O4342" s="51" t="s">
        <v>52</v>
      </c>
      <c r="P4342" s="51"/>
      <c r="Q4342" s="51"/>
      <c r="R4342" s="51" t="s">
        <v>27310</v>
      </c>
      <c r="S4342" s="51" t="s">
        <v>27311</v>
      </c>
      <c r="T4342" s="11" t="str">
        <f t="shared" si="2"/>
        <v>Jenny Krueger</v>
      </c>
      <c r="U4342" s="51" t="s">
        <v>80</v>
      </c>
      <c r="V4342" s="51" t="s">
        <v>27312</v>
      </c>
      <c r="W4342" s="51"/>
      <c r="X4342" s="51" t="s">
        <v>27295</v>
      </c>
      <c r="Y4342" s="51" t="s">
        <v>60</v>
      </c>
      <c r="Z4342" s="56" t="s">
        <v>18783</v>
      </c>
      <c r="AA4342" s="51" t="s">
        <v>60</v>
      </c>
      <c r="AB4342" s="56" t="s">
        <v>27297</v>
      </c>
      <c r="AC4342" s="51" t="s">
        <v>60</v>
      </c>
      <c r="AD4342" s="56" t="s">
        <v>18784</v>
      </c>
      <c r="AE4342" s="51" t="s">
        <v>27298</v>
      </c>
      <c r="AF4342" s="8" t="s">
        <v>27299</v>
      </c>
      <c r="AG4342" s="8" t="s">
        <v>9336</v>
      </c>
      <c r="AH4342" s="8" t="s">
        <v>4581</v>
      </c>
      <c r="AI4342" s="8" t="s">
        <v>18832</v>
      </c>
      <c r="AJ4342" s="8"/>
      <c r="AK4342" s="8"/>
      <c r="AL4342" s="8"/>
      <c r="AM4342" s="8"/>
      <c r="AN4342" s="8" t="s">
        <v>27300</v>
      </c>
      <c r="AO4342" s="8" t="s">
        <v>547</v>
      </c>
      <c r="AP4342" s="29" t="s">
        <v>27299</v>
      </c>
      <c r="AQ4342" s="11">
        <v>1174.0</v>
      </c>
    </row>
    <row r="4343">
      <c r="A4343" s="8" t="str">
        <f t="shared" si="1"/>
        <v>Emma Rudolph</v>
      </c>
      <c r="B4343" s="51" t="s">
        <v>27287</v>
      </c>
      <c r="C4343" s="51" t="s">
        <v>25368</v>
      </c>
      <c r="D4343" s="2" t="s">
        <v>9324</v>
      </c>
      <c r="E4343" s="8" t="s">
        <v>27288</v>
      </c>
      <c r="F4343" s="8" t="s">
        <v>2304</v>
      </c>
      <c r="G4343" s="51" t="s">
        <v>19294</v>
      </c>
      <c r="H4343" s="8" t="s">
        <v>27289</v>
      </c>
      <c r="I4343" s="8" t="s">
        <v>8000</v>
      </c>
      <c r="J4343" s="10">
        <v>3.53</v>
      </c>
      <c r="K4343" s="8" t="s">
        <v>27290</v>
      </c>
      <c r="L4343" s="8"/>
      <c r="M4343" s="8" t="s">
        <v>19695</v>
      </c>
      <c r="N4343" s="51" t="s">
        <v>27313</v>
      </c>
      <c r="O4343" s="51" t="s">
        <v>52</v>
      </c>
      <c r="P4343" s="51"/>
      <c r="Q4343" s="51"/>
      <c r="R4343" s="51" t="s">
        <v>1593</v>
      </c>
      <c r="S4343" s="51" t="s">
        <v>27314</v>
      </c>
      <c r="T4343" s="11" t="str">
        <f t="shared" si="2"/>
        <v>Emma Rudolph</v>
      </c>
      <c r="U4343" s="51" t="s">
        <v>80</v>
      </c>
      <c r="V4343" s="51" t="s">
        <v>27315</v>
      </c>
      <c r="W4343" s="51"/>
      <c r="X4343" s="51" t="s">
        <v>27295</v>
      </c>
      <c r="Y4343" s="56" t="s">
        <v>27316</v>
      </c>
      <c r="Z4343" s="56" t="s">
        <v>18783</v>
      </c>
      <c r="AA4343" s="56" t="s">
        <v>27317</v>
      </c>
      <c r="AB4343" s="56" t="s">
        <v>27297</v>
      </c>
      <c r="AC4343" s="56" t="s">
        <v>27318</v>
      </c>
      <c r="AD4343" s="56" t="s">
        <v>18784</v>
      </c>
      <c r="AE4343" s="51" t="s">
        <v>27298</v>
      </c>
      <c r="AF4343" s="8" t="s">
        <v>27299</v>
      </c>
      <c r="AG4343" s="8" t="s">
        <v>9336</v>
      </c>
      <c r="AH4343" s="8" t="s">
        <v>4581</v>
      </c>
      <c r="AI4343" s="8" t="s">
        <v>18832</v>
      </c>
      <c r="AJ4343" s="8"/>
      <c r="AK4343" s="8"/>
      <c r="AL4343" s="8"/>
      <c r="AM4343" s="8"/>
      <c r="AN4343" s="8" t="s">
        <v>27300</v>
      </c>
      <c r="AO4343" s="8" t="s">
        <v>547</v>
      </c>
      <c r="AP4343" s="29" t="s">
        <v>27299</v>
      </c>
      <c r="AQ4343" s="11">
        <v>1174.0</v>
      </c>
    </row>
    <row r="4344">
      <c r="A4344" s="8" t="str">
        <f t="shared" si="1"/>
        <v>Amon Sams</v>
      </c>
      <c r="B4344" s="51" t="s">
        <v>27287</v>
      </c>
      <c r="C4344" s="51" t="s">
        <v>25368</v>
      </c>
      <c r="D4344" s="2" t="s">
        <v>9324</v>
      </c>
      <c r="E4344" s="8" t="s">
        <v>27288</v>
      </c>
      <c r="F4344" s="8" t="s">
        <v>2304</v>
      </c>
      <c r="G4344" s="51" t="s">
        <v>19294</v>
      </c>
      <c r="H4344" s="8" t="s">
        <v>27289</v>
      </c>
      <c r="I4344" s="8" t="s">
        <v>8000</v>
      </c>
      <c r="J4344" s="10">
        <v>3.53</v>
      </c>
      <c r="K4344" s="8" t="s">
        <v>27290</v>
      </c>
      <c r="L4344" s="8"/>
      <c r="M4344" s="8" t="s">
        <v>19695</v>
      </c>
      <c r="N4344" s="51" t="s">
        <v>27319</v>
      </c>
      <c r="O4344" s="51" t="s">
        <v>52</v>
      </c>
      <c r="P4344" s="51"/>
      <c r="Q4344" s="51"/>
      <c r="R4344" s="51" t="s">
        <v>27320</v>
      </c>
      <c r="S4344" s="51" t="s">
        <v>27321</v>
      </c>
      <c r="T4344" s="11" t="str">
        <f t="shared" si="2"/>
        <v>Amon Sams</v>
      </c>
      <c r="U4344" s="51" t="s">
        <v>80</v>
      </c>
      <c r="V4344" s="51" t="s">
        <v>27322</v>
      </c>
      <c r="W4344" s="51"/>
      <c r="X4344" s="51" t="s">
        <v>27295</v>
      </c>
      <c r="Y4344" s="51" t="s">
        <v>60</v>
      </c>
      <c r="Z4344" s="56" t="s">
        <v>18783</v>
      </c>
      <c r="AA4344" s="51" t="s">
        <v>60</v>
      </c>
      <c r="AB4344" s="56" t="s">
        <v>27297</v>
      </c>
      <c r="AC4344" s="56" t="s">
        <v>27323</v>
      </c>
      <c r="AD4344" s="56" t="s">
        <v>18784</v>
      </c>
      <c r="AE4344" s="51" t="s">
        <v>27298</v>
      </c>
      <c r="AF4344" s="8" t="s">
        <v>27299</v>
      </c>
      <c r="AG4344" s="8" t="s">
        <v>9336</v>
      </c>
      <c r="AH4344" s="8" t="s">
        <v>4581</v>
      </c>
      <c r="AI4344" s="8" t="s">
        <v>18832</v>
      </c>
      <c r="AJ4344" s="8"/>
      <c r="AK4344" s="8"/>
      <c r="AL4344" s="8"/>
      <c r="AM4344" s="8"/>
      <c r="AN4344" s="8" t="s">
        <v>27300</v>
      </c>
      <c r="AO4344" s="8" t="s">
        <v>547</v>
      </c>
      <c r="AP4344" s="29" t="s">
        <v>27299</v>
      </c>
      <c r="AQ4344" s="11">
        <v>1174.0</v>
      </c>
    </row>
    <row r="4345">
      <c r="A4345" s="8" t="str">
        <f t="shared" si="1"/>
        <v>Vince Touey</v>
      </c>
      <c r="B4345" s="51" t="s">
        <v>27324</v>
      </c>
      <c r="C4345" s="51" t="s">
        <v>21856</v>
      </c>
      <c r="D4345" s="2" t="s">
        <v>9324</v>
      </c>
      <c r="E4345" s="8" t="s">
        <v>27325</v>
      </c>
      <c r="F4345" s="8" t="s">
        <v>2304</v>
      </c>
      <c r="G4345" s="51" t="s">
        <v>19294</v>
      </c>
      <c r="H4345" s="8" t="s">
        <v>27326</v>
      </c>
      <c r="I4345" s="8" t="s">
        <v>49</v>
      </c>
      <c r="J4345" s="10">
        <v>3.52</v>
      </c>
      <c r="K4345" s="8" t="s">
        <v>27327</v>
      </c>
      <c r="L4345" s="8" t="s">
        <v>3903</v>
      </c>
      <c r="M4345" s="8"/>
      <c r="N4345" s="51" t="s">
        <v>27328</v>
      </c>
      <c r="O4345" s="51" t="s">
        <v>52</v>
      </c>
      <c r="P4345" s="51"/>
      <c r="Q4345" s="51"/>
      <c r="R4345" s="51" t="s">
        <v>25462</v>
      </c>
      <c r="S4345" s="51" t="s">
        <v>27329</v>
      </c>
      <c r="T4345" s="11" t="str">
        <f t="shared" si="2"/>
        <v>Vince Touey</v>
      </c>
      <c r="U4345" s="51" t="s">
        <v>55</v>
      </c>
      <c r="V4345" s="51" t="s">
        <v>27330</v>
      </c>
      <c r="W4345" s="51" t="s">
        <v>27331</v>
      </c>
      <c r="X4345" s="94" t="s">
        <v>27332</v>
      </c>
      <c r="Y4345" s="51" t="s">
        <v>60</v>
      </c>
      <c r="Z4345" s="51" t="s">
        <v>60</v>
      </c>
      <c r="AA4345" s="51" t="s">
        <v>60</v>
      </c>
      <c r="AB4345" s="51" t="s">
        <v>60</v>
      </c>
      <c r="AC4345" s="51" t="s">
        <v>60</v>
      </c>
      <c r="AD4345" s="51" t="s">
        <v>60</v>
      </c>
      <c r="AE4345" s="51"/>
      <c r="AF4345" s="8" t="s">
        <v>27333</v>
      </c>
      <c r="AG4345" s="8" t="s">
        <v>9336</v>
      </c>
      <c r="AH4345" s="8" t="s">
        <v>232</v>
      </c>
      <c r="AI4345" s="8" t="s">
        <v>233</v>
      </c>
      <c r="AJ4345" s="8"/>
      <c r="AK4345" s="8" t="s">
        <v>27334</v>
      </c>
      <c r="AL4345" s="8" t="s">
        <v>3206</v>
      </c>
      <c r="AM4345" s="8" t="s">
        <v>743</v>
      </c>
      <c r="AN4345" s="8" t="s">
        <v>25931</v>
      </c>
      <c r="AO4345" s="8" t="s">
        <v>547</v>
      </c>
      <c r="AP4345" s="29" t="s">
        <v>27333</v>
      </c>
      <c r="AQ4345" s="11">
        <v>3597.0</v>
      </c>
    </row>
    <row r="4346">
      <c r="A4346" s="8" t="str">
        <f t="shared" si="1"/>
        <v>Tyler Williams</v>
      </c>
      <c r="B4346" s="51" t="s">
        <v>27324</v>
      </c>
      <c r="C4346" s="51" t="s">
        <v>21856</v>
      </c>
      <c r="D4346" s="2" t="s">
        <v>9324</v>
      </c>
      <c r="E4346" s="8" t="s">
        <v>27325</v>
      </c>
      <c r="F4346" s="8" t="s">
        <v>2304</v>
      </c>
      <c r="G4346" s="51" t="s">
        <v>19294</v>
      </c>
      <c r="H4346" s="8" t="s">
        <v>27326</v>
      </c>
      <c r="I4346" s="8" t="s">
        <v>49</v>
      </c>
      <c r="J4346" s="10">
        <v>3.52</v>
      </c>
      <c r="K4346" s="8" t="s">
        <v>27327</v>
      </c>
      <c r="L4346" s="8" t="s">
        <v>3903</v>
      </c>
      <c r="M4346" s="8"/>
      <c r="N4346" s="51" t="s">
        <v>27335</v>
      </c>
      <c r="O4346" s="51" t="s">
        <v>52</v>
      </c>
      <c r="P4346" s="51"/>
      <c r="Q4346" s="51"/>
      <c r="R4346" s="51" t="s">
        <v>1514</v>
      </c>
      <c r="S4346" s="51" t="s">
        <v>1878</v>
      </c>
      <c r="T4346" s="11" t="str">
        <f t="shared" si="2"/>
        <v>Tyler Williams</v>
      </c>
      <c r="U4346" s="51" t="s">
        <v>160</v>
      </c>
      <c r="V4346" s="51"/>
      <c r="W4346" s="51"/>
      <c r="X4346" s="94" t="s">
        <v>27332</v>
      </c>
      <c r="Y4346" s="51" t="s">
        <v>60</v>
      </c>
      <c r="Z4346" s="51" t="s">
        <v>60</v>
      </c>
      <c r="AA4346" s="51" t="s">
        <v>60</v>
      </c>
      <c r="AB4346" s="51" t="s">
        <v>60</v>
      </c>
      <c r="AC4346" s="51" t="s">
        <v>60</v>
      </c>
      <c r="AD4346" s="51" t="s">
        <v>60</v>
      </c>
      <c r="AE4346" s="51"/>
      <c r="AF4346" s="8" t="s">
        <v>27333</v>
      </c>
      <c r="AG4346" s="8" t="s">
        <v>9336</v>
      </c>
      <c r="AH4346" s="8" t="s">
        <v>232</v>
      </c>
      <c r="AI4346" s="8" t="s">
        <v>233</v>
      </c>
      <c r="AJ4346" s="8"/>
      <c r="AK4346" s="8" t="s">
        <v>27334</v>
      </c>
      <c r="AL4346" s="8" t="s">
        <v>3206</v>
      </c>
      <c r="AM4346" s="8" t="s">
        <v>743</v>
      </c>
      <c r="AN4346" s="8" t="s">
        <v>25931</v>
      </c>
      <c r="AO4346" s="8" t="s">
        <v>547</v>
      </c>
      <c r="AP4346" s="29" t="s">
        <v>27333</v>
      </c>
      <c r="AQ4346" s="11">
        <v>3597.0</v>
      </c>
    </row>
    <row r="4347">
      <c r="A4347" s="8" t="str">
        <f t="shared" si="1"/>
        <v>Andrew Crosby</v>
      </c>
      <c r="B4347" s="8" t="s">
        <v>27324</v>
      </c>
      <c r="C4347" s="51" t="s">
        <v>21856</v>
      </c>
      <c r="D4347" s="2" t="s">
        <v>9324</v>
      </c>
      <c r="E4347" s="8" t="s">
        <v>27325</v>
      </c>
      <c r="F4347" s="8" t="s">
        <v>2304</v>
      </c>
      <c r="G4347" s="51" t="s">
        <v>19294</v>
      </c>
      <c r="H4347" s="8" t="s">
        <v>27326</v>
      </c>
      <c r="I4347" s="8" t="s">
        <v>49</v>
      </c>
      <c r="J4347" s="10">
        <v>3.52</v>
      </c>
      <c r="K4347" s="8" t="s">
        <v>27327</v>
      </c>
      <c r="L4347" s="8" t="s">
        <v>3903</v>
      </c>
      <c r="M4347" s="8"/>
      <c r="N4347" s="51" t="s">
        <v>27336</v>
      </c>
      <c r="O4347" s="57" t="s">
        <v>52</v>
      </c>
      <c r="P4347" s="51"/>
      <c r="Q4347" s="51"/>
      <c r="R4347" s="57" t="s">
        <v>53</v>
      </c>
      <c r="S4347" s="57" t="s">
        <v>27337</v>
      </c>
      <c r="T4347" s="11" t="str">
        <f t="shared" si="2"/>
        <v>Andrew Crosby</v>
      </c>
      <c r="U4347" s="8" t="s">
        <v>167</v>
      </c>
      <c r="V4347" s="51"/>
      <c r="W4347" s="51"/>
      <c r="X4347" s="51" t="s">
        <v>27332</v>
      </c>
      <c r="Y4347" s="51" t="s">
        <v>60</v>
      </c>
      <c r="Z4347" s="51" t="s">
        <v>60</v>
      </c>
      <c r="AA4347" s="56" t="s">
        <v>27338</v>
      </c>
      <c r="AB4347" s="51" t="s">
        <v>60</v>
      </c>
      <c r="AC4347" s="51" t="s">
        <v>60</v>
      </c>
      <c r="AD4347" s="56" t="s">
        <v>27339</v>
      </c>
      <c r="AE4347" s="51"/>
      <c r="AF4347" s="8" t="s">
        <v>27333</v>
      </c>
      <c r="AG4347" s="8" t="s">
        <v>9336</v>
      </c>
      <c r="AH4347" s="8" t="s">
        <v>232</v>
      </c>
      <c r="AI4347" s="8" t="s">
        <v>18832</v>
      </c>
      <c r="AJ4347" s="8"/>
      <c r="AK4347" s="8" t="s">
        <v>27334</v>
      </c>
      <c r="AL4347" s="8" t="s">
        <v>3206</v>
      </c>
      <c r="AM4347" s="13" t="s">
        <v>743</v>
      </c>
      <c r="AN4347" s="8" t="s">
        <v>25931</v>
      </c>
      <c r="AO4347" s="8" t="s">
        <v>20796</v>
      </c>
      <c r="AP4347" s="29" t="s">
        <v>27333</v>
      </c>
      <c r="AQ4347" s="11">
        <v>3597.0</v>
      </c>
    </row>
    <row r="4348">
      <c r="A4348" s="8" t="str">
        <f t="shared" si="1"/>
        <v>Chuck Butz</v>
      </c>
      <c r="B4348" s="51" t="s">
        <v>27324</v>
      </c>
      <c r="C4348" s="51" t="s">
        <v>21856</v>
      </c>
      <c r="D4348" s="2" t="s">
        <v>9324</v>
      </c>
      <c r="E4348" s="8" t="s">
        <v>27325</v>
      </c>
      <c r="F4348" s="8" t="s">
        <v>2304</v>
      </c>
      <c r="G4348" s="51" t="s">
        <v>19294</v>
      </c>
      <c r="H4348" s="8" t="s">
        <v>27326</v>
      </c>
      <c r="I4348" s="8" t="s">
        <v>49</v>
      </c>
      <c r="J4348" s="10">
        <v>3.52</v>
      </c>
      <c r="K4348" s="8" t="s">
        <v>27327</v>
      </c>
      <c r="L4348" s="8" t="s">
        <v>3903</v>
      </c>
      <c r="M4348" s="8"/>
      <c r="N4348" s="51" t="s">
        <v>27340</v>
      </c>
      <c r="O4348" s="51" t="s">
        <v>52</v>
      </c>
      <c r="P4348" s="51"/>
      <c r="Q4348" s="51"/>
      <c r="R4348" s="51" t="s">
        <v>20838</v>
      </c>
      <c r="S4348" s="51" t="s">
        <v>27341</v>
      </c>
      <c r="T4348" s="11" t="str">
        <f t="shared" si="2"/>
        <v>Chuck Butz</v>
      </c>
      <c r="U4348" s="51" t="s">
        <v>1131</v>
      </c>
      <c r="V4348" s="51"/>
      <c r="W4348" s="51"/>
      <c r="X4348" s="94" t="s">
        <v>27332</v>
      </c>
      <c r="Y4348" s="51" t="s">
        <v>60</v>
      </c>
      <c r="Z4348" s="51" t="s">
        <v>60</v>
      </c>
      <c r="AA4348" s="51" t="s">
        <v>60</v>
      </c>
      <c r="AB4348" s="51" t="s">
        <v>60</v>
      </c>
      <c r="AC4348" s="51" t="s">
        <v>60</v>
      </c>
      <c r="AD4348" s="51" t="s">
        <v>60</v>
      </c>
      <c r="AE4348" s="51"/>
      <c r="AF4348" s="8" t="s">
        <v>27333</v>
      </c>
      <c r="AG4348" s="8" t="s">
        <v>9336</v>
      </c>
      <c r="AH4348" s="8" t="s">
        <v>232</v>
      </c>
      <c r="AI4348" s="8" t="s">
        <v>233</v>
      </c>
      <c r="AJ4348" s="8"/>
      <c r="AK4348" s="8" t="s">
        <v>27334</v>
      </c>
      <c r="AL4348" s="8" t="s">
        <v>3206</v>
      </c>
      <c r="AM4348" s="8" t="s">
        <v>743</v>
      </c>
      <c r="AN4348" s="8" t="s">
        <v>25931</v>
      </c>
      <c r="AO4348" s="8" t="s">
        <v>547</v>
      </c>
      <c r="AP4348" s="29" t="s">
        <v>27333</v>
      </c>
      <c r="AQ4348" s="11">
        <v>3597.0</v>
      </c>
    </row>
    <row r="4349">
      <c r="A4349" s="8" t="str">
        <f t="shared" si="1"/>
        <v>Dylan Caputo</v>
      </c>
      <c r="B4349" s="8" t="s">
        <v>27324</v>
      </c>
      <c r="C4349" s="51" t="s">
        <v>21856</v>
      </c>
      <c r="D4349" s="2" t="s">
        <v>9324</v>
      </c>
      <c r="E4349" s="8" t="s">
        <v>27325</v>
      </c>
      <c r="F4349" s="8" t="s">
        <v>2304</v>
      </c>
      <c r="G4349" s="51" t="s">
        <v>19294</v>
      </c>
      <c r="H4349" s="8" t="s">
        <v>27326</v>
      </c>
      <c r="I4349" s="8" t="s">
        <v>49</v>
      </c>
      <c r="J4349" s="10">
        <v>3.52</v>
      </c>
      <c r="K4349" s="8" t="s">
        <v>27327</v>
      </c>
      <c r="L4349" s="8" t="s">
        <v>3903</v>
      </c>
      <c r="M4349" s="8"/>
      <c r="N4349" s="51" t="s">
        <v>27342</v>
      </c>
      <c r="O4349" s="57" t="s">
        <v>52</v>
      </c>
      <c r="P4349" s="51"/>
      <c r="Q4349" s="51"/>
      <c r="R4349" s="57" t="s">
        <v>1764</v>
      </c>
      <c r="S4349" s="57" t="s">
        <v>27343</v>
      </c>
      <c r="T4349" s="11" t="str">
        <f t="shared" si="2"/>
        <v>Dylan Caputo</v>
      </c>
      <c r="U4349" s="57" t="s">
        <v>2349</v>
      </c>
      <c r="V4349" s="51"/>
      <c r="W4349" s="51"/>
      <c r="X4349" s="51" t="s">
        <v>27332</v>
      </c>
      <c r="Y4349" s="51" t="s">
        <v>60</v>
      </c>
      <c r="Z4349" s="51" t="s">
        <v>60</v>
      </c>
      <c r="AA4349" s="56" t="s">
        <v>27344</v>
      </c>
      <c r="AB4349" s="51" t="s">
        <v>60</v>
      </c>
      <c r="AC4349" s="51" t="s">
        <v>60</v>
      </c>
      <c r="AD4349" s="56" t="s">
        <v>27339</v>
      </c>
      <c r="AE4349" s="51"/>
      <c r="AF4349" s="8" t="s">
        <v>27333</v>
      </c>
      <c r="AG4349" s="8" t="s">
        <v>9336</v>
      </c>
      <c r="AH4349" s="8" t="s">
        <v>232</v>
      </c>
      <c r="AI4349" s="8" t="s">
        <v>18832</v>
      </c>
      <c r="AJ4349" s="8"/>
      <c r="AK4349" s="8" t="s">
        <v>27334</v>
      </c>
      <c r="AL4349" s="8" t="s">
        <v>3206</v>
      </c>
      <c r="AM4349" s="13" t="s">
        <v>743</v>
      </c>
      <c r="AN4349" s="8" t="s">
        <v>25931</v>
      </c>
      <c r="AO4349" s="8" t="s">
        <v>20796</v>
      </c>
      <c r="AP4349" s="29" t="s">
        <v>27333</v>
      </c>
      <c r="AQ4349" s="11">
        <v>3597.0</v>
      </c>
    </row>
    <row r="4350">
      <c r="A4350" s="8" t="str">
        <f t="shared" si="1"/>
        <v>Ryan Rastatter</v>
      </c>
      <c r="B4350" s="8" t="s">
        <v>27324</v>
      </c>
      <c r="C4350" s="51" t="s">
        <v>21856</v>
      </c>
      <c r="D4350" s="2" t="s">
        <v>9324</v>
      </c>
      <c r="E4350" s="8" t="s">
        <v>27325</v>
      </c>
      <c r="F4350" s="8" t="s">
        <v>2304</v>
      </c>
      <c r="G4350" s="51" t="s">
        <v>19294</v>
      </c>
      <c r="H4350" s="8" t="s">
        <v>27326</v>
      </c>
      <c r="I4350" s="8" t="s">
        <v>49</v>
      </c>
      <c r="J4350" s="10">
        <v>3.52</v>
      </c>
      <c r="K4350" s="8" t="s">
        <v>27327</v>
      </c>
      <c r="L4350" s="8" t="s">
        <v>3903</v>
      </c>
      <c r="M4350" s="8"/>
      <c r="N4350" s="51" t="s">
        <v>27345</v>
      </c>
      <c r="O4350" s="57" t="s">
        <v>52</v>
      </c>
      <c r="P4350" s="51"/>
      <c r="Q4350" s="51"/>
      <c r="R4350" s="57" t="s">
        <v>927</v>
      </c>
      <c r="S4350" s="57" t="s">
        <v>27346</v>
      </c>
      <c r="T4350" s="11" t="str">
        <f t="shared" si="2"/>
        <v>Ryan Rastatter</v>
      </c>
      <c r="U4350" s="51" t="s">
        <v>106</v>
      </c>
      <c r="V4350" s="51" t="s">
        <v>27347</v>
      </c>
      <c r="W4350" s="51"/>
      <c r="X4350" s="51" t="s">
        <v>27332</v>
      </c>
      <c r="Y4350" s="51" t="s">
        <v>60</v>
      </c>
      <c r="Z4350" s="51" t="s">
        <v>60</v>
      </c>
      <c r="AA4350" s="51" t="s">
        <v>60</v>
      </c>
      <c r="AB4350" s="51" t="s">
        <v>60</v>
      </c>
      <c r="AC4350" s="56" t="s">
        <v>27348</v>
      </c>
      <c r="AD4350" s="56" t="s">
        <v>27339</v>
      </c>
      <c r="AE4350" s="51"/>
      <c r="AF4350" s="8" t="s">
        <v>27333</v>
      </c>
      <c r="AG4350" s="8" t="s">
        <v>9336</v>
      </c>
      <c r="AH4350" s="8" t="s">
        <v>232</v>
      </c>
      <c r="AI4350" s="8" t="s">
        <v>18832</v>
      </c>
      <c r="AJ4350" s="8"/>
      <c r="AK4350" s="8" t="s">
        <v>27334</v>
      </c>
      <c r="AL4350" s="8" t="s">
        <v>3206</v>
      </c>
      <c r="AM4350" s="13" t="s">
        <v>743</v>
      </c>
      <c r="AN4350" s="8" t="s">
        <v>25931</v>
      </c>
      <c r="AO4350" s="8" t="s">
        <v>20796</v>
      </c>
      <c r="AP4350" s="29" t="s">
        <v>27333</v>
      </c>
      <c r="AQ4350" s="11">
        <v>3597.0</v>
      </c>
    </row>
    <row r="4351">
      <c r="A4351" s="8" t="str">
        <f t="shared" si="1"/>
        <v>Stephen LoBianco</v>
      </c>
      <c r="B4351" s="51" t="s">
        <v>27349</v>
      </c>
      <c r="C4351" s="51" t="s">
        <v>21856</v>
      </c>
      <c r="D4351" s="2" t="s">
        <v>9324</v>
      </c>
      <c r="E4351" s="8" t="s">
        <v>27350</v>
      </c>
      <c r="F4351" s="8" t="s">
        <v>2304</v>
      </c>
      <c r="G4351" s="51" t="s">
        <v>19294</v>
      </c>
      <c r="H4351" s="8" t="s">
        <v>27351</v>
      </c>
      <c r="I4351" s="8" t="s">
        <v>49</v>
      </c>
      <c r="J4351" s="10">
        <v>3.52</v>
      </c>
      <c r="K4351" s="8" t="s">
        <v>27352</v>
      </c>
      <c r="L4351" s="8"/>
      <c r="M4351" s="8"/>
      <c r="N4351" s="51" t="s">
        <v>27353</v>
      </c>
      <c r="O4351" s="51" t="s">
        <v>52</v>
      </c>
      <c r="P4351" s="51"/>
      <c r="Q4351" s="51"/>
      <c r="R4351" s="51" t="s">
        <v>2308</v>
      </c>
      <c r="S4351" s="51" t="s">
        <v>27354</v>
      </c>
      <c r="T4351" s="11" t="str">
        <f t="shared" si="2"/>
        <v>Stephen LoBianco</v>
      </c>
      <c r="U4351" s="51" t="s">
        <v>55</v>
      </c>
      <c r="V4351" s="51" t="s">
        <v>27355</v>
      </c>
      <c r="W4351" s="51" t="s">
        <v>27356</v>
      </c>
      <c r="X4351" s="94" t="s">
        <v>27357</v>
      </c>
      <c r="Y4351" s="51" t="s">
        <v>60</v>
      </c>
      <c r="Z4351" s="56" t="s">
        <v>25031</v>
      </c>
      <c r="AA4351" s="51" t="s">
        <v>60</v>
      </c>
      <c r="AB4351" s="51" t="s">
        <v>60</v>
      </c>
      <c r="AC4351" s="51" t="s">
        <v>60</v>
      </c>
      <c r="AD4351" s="51" t="s">
        <v>60</v>
      </c>
      <c r="AE4351" s="51" t="s">
        <v>27358</v>
      </c>
      <c r="AF4351" s="8" t="s">
        <v>27359</v>
      </c>
      <c r="AG4351" s="8" t="s">
        <v>9336</v>
      </c>
      <c r="AH4351" s="8" t="s">
        <v>232</v>
      </c>
      <c r="AI4351" s="8" t="s">
        <v>233</v>
      </c>
      <c r="AJ4351" s="8"/>
      <c r="AK4351" s="8"/>
      <c r="AL4351" s="8"/>
      <c r="AM4351" s="8" t="s">
        <v>1379</v>
      </c>
      <c r="AN4351" s="8" t="s">
        <v>14484</v>
      </c>
      <c r="AO4351" s="8" t="s">
        <v>27360</v>
      </c>
      <c r="AP4351" s="29" t="s">
        <v>27359</v>
      </c>
      <c r="AQ4351" s="11">
        <v>4288.0</v>
      </c>
    </row>
    <row r="4352">
      <c r="A4352" s="8" t="str">
        <f t="shared" si="1"/>
        <v>Tony Nelo</v>
      </c>
      <c r="B4352" s="8" t="s">
        <v>27349</v>
      </c>
      <c r="C4352" s="51" t="s">
        <v>21856</v>
      </c>
      <c r="D4352" s="2" t="s">
        <v>9324</v>
      </c>
      <c r="E4352" s="8" t="s">
        <v>27350</v>
      </c>
      <c r="F4352" s="8" t="s">
        <v>2304</v>
      </c>
      <c r="G4352" s="51" t="s">
        <v>19294</v>
      </c>
      <c r="H4352" s="8" t="s">
        <v>27351</v>
      </c>
      <c r="I4352" s="8" t="s">
        <v>49</v>
      </c>
      <c r="J4352" s="10">
        <v>3.52</v>
      </c>
      <c r="K4352" s="8" t="s">
        <v>27352</v>
      </c>
      <c r="L4352" s="8"/>
      <c r="M4352" s="8"/>
      <c r="N4352" s="51" t="s">
        <v>27361</v>
      </c>
      <c r="O4352" s="57" t="s">
        <v>52</v>
      </c>
      <c r="P4352" s="51"/>
      <c r="Q4352" s="51"/>
      <c r="R4352" s="57" t="s">
        <v>1606</v>
      </c>
      <c r="S4352" s="57" t="s">
        <v>27362</v>
      </c>
      <c r="T4352" s="11" t="str">
        <f t="shared" si="2"/>
        <v>Tony Nelo</v>
      </c>
      <c r="U4352" s="57" t="s">
        <v>160</v>
      </c>
      <c r="V4352" s="51"/>
      <c r="W4352" s="51"/>
      <c r="X4352" s="51" t="s">
        <v>27357</v>
      </c>
      <c r="Y4352" s="51" t="s">
        <v>60</v>
      </c>
      <c r="Z4352" s="56" t="s">
        <v>25031</v>
      </c>
      <c r="AA4352" s="56" t="s">
        <v>27363</v>
      </c>
      <c r="AB4352" s="51" t="s">
        <v>60</v>
      </c>
      <c r="AC4352" s="56" t="s">
        <v>27364</v>
      </c>
      <c r="AD4352" s="56" t="s">
        <v>25033</v>
      </c>
      <c r="AE4352" s="51" t="s">
        <v>27358</v>
      </c>
      <c r="AF4352" s="8" t="s">
        <v>27359</v>
      </c>
      <c r="AG4352" s="8" t="s">
        <v>9336</v>
      </c>
      <c r="AH4352" s="8" t="s">
        <v>232</v>
      </c>
      <c r="AI4352" s="8" t="s">
        <v>18832</v>
      </c>
      <c r="AJ4352" s="8"/>
      <c r="AK4352" s="8"/>
      <c r="AL4352" s="8"/>
      <c r="AM4352" s="13" t="s">
        <v>1379</v>
      </c>
      <c r="AN4352" s="8" t="s">
        <v>14484</v>
      </c>
      <c r="AO4352" s="8" t="s">
        <v>27365</v>
      </c>
      <c r="AP4352" s="29" t="s">
        <v>27359</v>
      </c>
      <c r="AQ4352" s="11">
        <v>4288.0</v>
      </c>
    </row>
    <row r="4353">
      <c r="A4353" s="8" t="str">
        <f t="shared" si="1"/>
        <v>Cheyenne Brown</v>
      </c>
      <c r="B4353" s="51" t="s">
        <v>27349</v>
      </c>
      <c r="C4353" s="51" t="s">
        <v>21856</v>
      </c>
      <c r="D4353" s="2" t="s">
        <v>9324</v>
      </c>
      <c r="E4353" s="8" t="s">
        <v>27350</v>
      </c>
      <c r="F4353" s="8" t="s">
        <v>2304</v>
      </c>
      <c r="G4353" s="51" t="s">
        <v>19294</v>
      </c>
      <c r="H4353" s="8" t="s">
        <v>27351</v>
      </c>
      <c r="I4353" s="8" t="s">
        <v>49</v>
      </c>
      <c r="J4353" s="10">
        <v>3.52</v>
      </c>
      <c r="K4353" s="8" t="s">
        <v>27352</v>
      </c>
      <c r="L4353" s="8"/>
      <c r="M4353" s="8"/>
      <c r="N4353" s="51" t="s">
        <v>27366</v>
      </c>
      <c r="O4353" s="51" t="s">
        <v>52</v>
      </c>
      <c r="P4353" s="51"/>
      <c r="Q4353" s="51"/>
      <c r="R4353" s="51" t="s">
        <v>3673</v>
      </c>
      <c r="S4353" s="51" t="s">
        <v>485</v>
      </c>
      <c r="T4353" s="11" t="str">
        <f t="shared" si="2"/>
        <v>Cheyenne Brown</v>
      </c>
      <c r="U4353" s="51" t="s">
        <v>80</v>
      </c>
      <c r="V4353" s="51" t="s">
        <v>27367</v>
      </c>
      <c r="W4353" s="51"/>
      <c r="X4353" s="94" t="s">
        <v>27357</v>
      </c>
      <c r="Y4353" s="51" t="s">
        <v>60</v>
      </c>
      <c r="Z4353" s="56" t="s">
        <v>25031</v>
      </c>
      <c r="AA4353" s="51" t="s">
        <v>60</v>
      </c>
      <c r="AB4353" s="51" t="s">
        <v>60</v>
      </c>
      <c r="AC4353" s="51" t="s">
        <v>60</v>
      </c>
      <c r="AD4353" s="51" t="s">
        <v>60</v>
      </c>
      <c r="AE4353" s="51" t="s">
        <v>27358</v>
      </c>
      <c r="AF4353" s="8" t="s">
        <v>27359</v>
      </c>
      <c r="AG4353" s="8" t="s">
        <v>9336</v>
      </c>
      <c r="AH4353" s="8" t="s">
        <v>232</v>
      </c>
      <c r="AI4353" s="8" t="s">
        <v>233</v>
      </c>
      <c r="AJ4353" s="8"/>
      <c r="AK4353" s="8"/>
      <c r="AL4353" s="8"/>
      <c r="AM4353" s="8" t="s">
        <v>1379</v>
      </c>
      <c r="AN4353" s="8" t="s">
        <v>14484</v>
      </c>
      <c r="AO4353" s="8" t="s">
        <v>27360</v>
      </c>
      <c r="AP4353" s="29" t="s">
        <v>27359</v>
      </c>
      <c r="AQ4353" s="11">
        <v>4288.0</v>
      </c>
    </row>
    <row r="4354">
      <c r="A4354" s="8" t="str">
        <f t="shared" si="1"/>
        <v>Tim Rudd</v>
      </c>
      <c r="B4354" s="51" t="s">
        <v>27368</v>
      </c>
      <c r="C4354" s="51" t="s">
        <v>19771</v>
      </c>
      <c r="D4354" s="2" t="s">
        <v>9737</v>
      </c>
      <c r="E4354" s="8" t="s">
        <v>9738</v>
      </c>
      <c r="F4354" s="8" t="s">
        <v>2136</v>
      </c>
      <c r="G4354" s="51" t="s">
        <v>19294</v>
      </c>
      <c r="H4354" s="8" t="s">
        <v>27369</v>
      </c>
      <c r="I4354" s="8" t="s">
        <v>49</v>
      </c>
      <c r="J4354" s="10">
        <v>3.11</v>
      </c>
      <c r="K4354" s="8" t="s">
        <v>27370</v>
      </c>
      <c r="L4354" s="8"/>
      <c r="M4354" s="8"/>
      <c r="N4354" s="51" t="s">
        <v>27371</v>
      </c>
      <c r="O4354" s="51" t="s">
        <v>52</v>
      </c>
      <c r="P4354" s="51"/>
      <c r="Q4354" s="51"/>
      <c r="R4354" s="51" t="s">
        <v>153</v>
      </c>
      <c r="S4354" s="51" t="s">
        <v>27372</v>
      </c>
      <c r="T4354" s="11" t="str">
        <f t="shared" si="2"/>
        <v>Tim Rudd</v>
      </c>
      <c r="U4354" s="51" t="s">
        <v>27373</v>
      </c>
      <c r="V4354" s="51" t="s">
        <v>27374</v>
      </c>
      <c r="W4354" s="51" t="s">
        <v>27375</v>
      </c>
      <c r="X4354" s="94" t="s">
        <v>27376</v>
      </c>
      <c r="Y4354" s="51" t="s">
        <v>60</v>
      </c>
      <c r="Z4354" s="56" t="s">
        <v>9854</v>
      </c>
      <c r="AA4354" s="51" t="s">
        <v>60</v>
      </c>
      <c r="AB4354" s="51" t="s">
        <v>60</v>
      </c>
      <c r="AC4354" s="51" t="s">
        <v>60</v>
      </c>
      <c r="AD4354" s="51" t="s">
        <v>60</v>
      </c>
      <c r="AE4354" s="51"/>
      <c r="AF4354" s="8" t="s">
        <v>27368</v>
      </c>
      <c r="AG4354" s="8" t="s">
        <v>9751</v>
      </c>
      <c r="AH4354" s="8" t="s">
        <v>65</v>
      </c>
      <c r="AI4354" s="8" t="s">
        <v>66</v>
      </c>
      <c r="AJ4354" s="8"/>
      <c r="AK4354" s="8" t="s">
        <v>1069</v>
      </c>
      <c r="AL4354" s="8" t="s">
        <v>196</v>
      </c>
      <c r="AM4354" s="8" t="s">
        <v>300</v>
      </c>
      <c r="AN4354" s="8" t="s">
        <v>27377</v>
      </c>
      <c r="AO4354" s="8" t="s">
        <v>24437</v>
      </c>
      <c r="AP4354" s="29" t="s">
        <v>27368</v>
      </c>
      <c r="AQ4354" s="11">
        <v>7398.0</v>
      </c>
    </row>
    <row r="4355">
      <c r="A4355" s="8" t="str">
        <f t="shared" si="1"/>
        <v>Autumn Wosencroft</v>
      </c>
      <c r="B4355" s="51" t="s">
        <v>27368</v>
      </c>
      <c r="C4355" s="51" t="s">
        <v>19771</v>
      </c>
      <c r="D4355" s="2" t="s">
        <v>9737</v>
      </c>
      <c r="E4355" s="8" t="s">
        <v>9738</v>
      </c>
      <c r="F4355" s="8" t="s">
        <v>2136</v>
      </c>
      <c r="G4355" s="51" t="s">
        <v>19294</v>
      </c>
      <c r="H4355" s="8" t="s">
        <v>27369</v>
      </c>
      <c r="I4355" s="8" t="s">
        <v>49</v>
      </c>
      <c r="J4355" s="10">
        <v>3.11</v>
      </c>
      <c r="K4355" s="8" t="s">
        <v>27370</v>
      </c>
      <c r="L4355" s="8"/>
      <c r="M4355" s="8"/>
      <c r="N4355" s="51" t="s">
        <v>27378</v>
      </c>
      <c r="O4355" s="51" t="s">
        <v>52</v>
      </c>
      <c r="P4355" s="51"/>
      <c r="Q4355" s="51"/>
      <c r="R4355" s="51" t="s">
        <v>27379</v>
      </c>
      <c r="S4355" s="51" t="s">
        <v>27380</v>
      </c>
      <c r="T4355" s="11" t="str">
        <f t="shared" si="2"/>
        <v>Autumn Wosencroft</v>
      </c>
      <c r="U4355" s="13" t="s">
        <v>498</v>
      </c>
      <c r="V4355" s="51" t="s">
        <v>27381</v>
      </c>
      <c r="W4355" s="51" t="s">
        <v>27375</v>
      </c>
      <c r="X4355" s="94" t="s">
        <v>27376</v>
      </c>
      <c r="Y4355" s="51" t="s">
        <v>60</v>
      </c>
      <c r="Z4355" s="56" t="s">
        <v>9854</v>
      </c>
      <c r="AA4355" s="51" t="s">
        <v>60</v>
      </c>
      <c r="AB4355" s="51" t="s">
        <v>60</v>
      </c>
      <c r="AC4355" s="51" t="s">
        <v>60</v>
      </c>
      <c r="AD4355" s="51" t="s">
        <v>60</v>
      </c>
      <c r="AE4355" s="51"/>
      <c r="AF4355" s="8" t="s">
        <v>27368</v>
      </c>
      <c r="AG4355" s="8" t="s">
        <v>9751</v>
      </c>
      <c r="AH4355" s="8" t="s">
        <v>65</v>
      </c>
      <c r="AI4355" s="8" t="s">
        <v>66</v>
      </c>
      <c r="AJ4355" s="8"/>
      <c r="AK4355" s="8" t="s">
        <v>1069</v>
      </c>
      <c r="AL4355" s="8" t="s">
        <v>196</v>
      </c>
      <c r="AM4355" s="8" t="s">
        <v>300</v>
      </c>
      <c r="AN4355" s="8" t="s">
        <v>27377</v>
      </c>
      <c r="AO4355" s="8" t="s">
        <v>24437</v>
      </c>
      <c r="AP4355" s="29" t="s">
        <v>27368</v>
      </c>
      <c r="AQ4355" s="11">
        <v>7398.0</v>
      </c>
    </row>
    <row r="4356">
      <c r="A4356" s="8" t="str">
        <f t="shared" si="1"/>
        <v>Destinee Barrette</v>
      </c>
      <c r="B4356" s="8" t="s">
        <v>27368</v>
      </c>
      <c r="C4356" s="51" t="s">
        <v>19771</v>
      </c>
      <c r="D4356" s="9" t="s">
        <v>9737</v>
      </c>
      <c r="E4356" s="13" t="s">
        <v>9738</v>
      </c>
      <c r="F4356" s="13" t="s">
        <v>2136</v>
      </c>
      <c r="G4356" s="8" t="s">
        <v>19294</v>
      </c>
      <c r="H4356" s="8" t="s">
        <v>27369</v>
      </c>
      <c r="I4356" s="8" t="s">
        <v>49</v>
      </c>
      <c r="J4356" s="10">
        <v>3.11</v>
      </c>
      <c r="K4356" s="8" t="s">
        <v>27370</v>
      </c>
      <c r="L4356" s="8"/>
      <c r="M4356" s="8"/>
      <c r="N4356" s="8" t="s">
        <v>27382</v>
      </c>
      <c r="O4356" s="13" t="s">
        <v>52</v>
      </c>
      <c r="P4356" s="51"/>
      <c r="Q4356" s="51"/>
      <c r="R4356" s="13" t="s">
        <v>5057</v>
      </c>
      <c r="S4356" s="13" t="s">
        <v>27383</v>
      </c>
      <c r="T4356" s="11" t="str">
        <f t="shared" si="2"/>
        <v>Destinee Barrette</v>
      </c>
      <c r="U4356" s="8" t="s">
        <v>80</v>
      </c>
      <c r="V4356" s="8" t="s">
        <v>27384</v>
      </c>
      <c r="W4356" s="13" t="s">
        <v>27375</v>
      </c>
      <c r="X4356" s="8" t="s">
        <v>27376</v>
      </c>
      <c r="Y4356" s="51" t="s">
        <v>60</v>
      </c>
      <c r="Z4356" s="56" t="s">
        <v>9854</v>
      </c>
      <c r="AA4356" s="51" t="s">
        <v>60</v>
      </c>
      <c r="AB4356" s="56" t="s">
        <v>27385</v>
      </c>
      <c r="AC4356" s="51" t="s">
        <v>60</v>
      </c>
      <c r="AD4356" s="51" t="s">
        <v>60</v>
      </c>
      <c r="AE4356" s="8"/>
      <c r="AF4356" s="13" t="s">
        <v>27368</v>
      </c>
      <c r="AG4356" s="13" t="s">
        <v>9751</v>
      </c>
      <c r="AH4356" s="8" t="s">
        <v>65</v>
      </c>
      <c r="AI4356" s="8" t="s">
        <v>66</v>
      </c>
      <c r="AJ4356" s="8"/>
      <c r="AK4356" s="8" t="s">
        <v>1069</v>
      </c>
      <c r="AL4356" s="8" t="s">
        <v>196</v>
      </c>
      <c r="AM4356" s="8" t="s">
        <v>300</v>
      </c>
      <c r="AN4356" s="8" t="s">
        <v>27377</v>
      </c>
      <c r="AO4356" s="8" t="s">
        <v>24457</v>
      </c>
      <c r="AP4356" s="29" t="s">
        <v>27368</v>
      </c>
      <c r="AQ4356" s="11">
        <v>7398.0</v>
      </c>
    </row>
    <row r="4357">
      <c r="A4357" s="8" t="str">
        <f t="shared" si="1"/>
        <v>Matthew Russom</v>
      </c>
      <c r="B4357" s="51" t="s">
        <v>27368</v>
      </c>
      <c r="C4357" s="51" t="s">
        <v>19771</v>
      </c>
      <c r="D4357" s="2" t="s">
        <v>9737</v>
      </c>
      <c r="E4357" s="8" t="s">
        <v>9738</v>
      </c>
      <c r="F4357" s="8" t="s">
        <v>2136</v>
      </c>
      <c r="G4357" s="51" t="s">
        <v>19294</v>
      </c>
      <c r="H4357" s="13" t="s">
        <v>27369</v>
      </c>
      <c r="I4357" s="8" t="s">
        <v>49</v>
      </c>
      <c r="J4357" s="10">
        <v>3.11</v>
      </c>
      <c r="K4357" s="8" t="s">
        <v>27370</v>
      </c>
      <c r="L4357" s="8"/>
      <c r="M4357" s="8"/>
      <c r="N4357" s="51" t="s">
        <v>27386</v>
      </c>
      <c r="O4357" s="51" t="s">
        <v>52</v>
      </c>
      <c r="P4357" s="51"/>
      <c r="Q4357" s="51"/>
      <c r="R4357" s="51" t="s">
        <v>806</v>
      </c>
      <c r="S4357" s="51" t="s">
        <v>27387</v>
      </c>
      <c r="T4357" s="11" t="str">
        <f t="shared" si="2"/>
        <v>Matthew Russom</v>
      </c>
      <c r="U4357" s="57" t="s">
        <v>80</v>
      </c>
      <c r="V4357" s="57" t="s">
        <v>27388</v>
      </c>
      <c r="W4357" s="57" t="s">
        <v>27375</v>
      </c>
      <c r="X4357" s="94" t="s">
        <v>27376</v>
      </c>
      <c r="Y4357" s="51" t="s">
        <v>60</v>
      </c>
      <c r="Z4357" s="56" t="s">
        <v>9854</v>
      </c>
      <c r="AA4357" s="51" t="s">
        <v>60</v>
      </c>
      <c r="AB4357" s="51" t="s">
        <v>60</v>
      </c>
      <c r="AC4357" s="51" t="s">
        <v>60</v>
      </c>
      <c r="AD4357" s="56" t="s">
        <v>9856</v>
      </c>
      <c r="AE4357" s="51"/>
      <c r="AF4357" s="8" t="s">
        <v>27368</v>
      </c>
      <c r="AG4357" s="8" t="s">
        <v>9751</v>
      </c>
      <c r="AH4357" s="8" t="s">
        <v>65</v>
      </c>
      <c r="AI4357" s="8" t="s">
        <v>66</v>
      </c>
      <c r="AJ4357" s="8"/>
      <c r="AK4357" s="8" t="s">
        <v>1069</v>
      </c>
      <c r="AL4357" s="8" t="s">
        <v>196</v>
      </c>
      <c r="AM4357" s="8" t="s">
        <v>300</v>
      </c>
      <c r="AN4357" s="8" t="s">
        <v>27377</v>
      </c>
      <c r="AO4357" s="8" t="s">
        <v>24437</v>
      </c>
      <c r="AP4357" s="29" t="s">
        <v>27368</v>
      </c>
      <c r="AQ4357" s="11">
        <v>7398.0</v>
      </c>
    </row>
    <row r="4358">
      <c r="A4358" s="8" t="str">
        <f t="shared" si="1"/>
        <v>Eben Kiesow</v>
      </c>
      <c r="B4358" s="8" t="s">
        <v>27389</v>
      </c>
      <c r="C4358" s="51" t="s">
        <v>19864</v>
      </c>
      <c r="D4358" s="2" t="s">
        <v>9737</v>
      </c>
      <c r="E4358" s="8" t="s">
        <v>18390</v>
      </c>
      <c r="F4358" s="8" t="s">
        <v>2136</v>
      </c>
      <c r="G4358" s="51" t="s">
        <v>19294</v>
      </c>
      <c r="H4358" s="13" t="s">
        <v>27390</v>
      </c>
      <c r="I4358" s="8" t="s">
        <v>49</v>
      </c>
      <c r="J4358" s="10">
        <v>3.34</v>
      </c>
      <c r="K4358" s="8" t="s">
        <v>27391</v>
      </c>
      <c r="L4358" s="8"/>
      <c r="M4358" s="8"/>
      <c r="N4358" s="51" t="s">
        <v>27392</v>
      </c>
      <c r="O4358" s="57" t="s">
        <v>52</v>
      </c>
      <c r="P4358" s="51"/>
      <c r="Q4358" s="51"/>
      <c r="R4358" s="57" t="s">
        <v>27393</v>
      </c>
      <c r="S4358" s="57" t="s">
        <v>27394</v>
      </c>
      <c r="T4358" s="11" t="str">
        <f t="shared" si="2"/>
        <v>Eben Kiesow</v>
      </c>
      <c r="U4358" s="57" t="s">
        <v>412</v>
      </c>
      <c r="V4358" s="51"/>
      <c r="W4358" s="51"/>
      <c r="X4358" s="51" t="s">
        <v>27395</v>
      </c>
      <c r="Y4358" s="51" t="s">
        <v>60</v>
      </c>
      <c r="Z4358" s="56" t="s">
        <v>27396</v>
      </c>
      <c r="AA4358" s="51" t="s">
        <v>60</v>
      </c>
      <c r="AB4358" s="51" t="s">
        <v>60</v>
      </c>
      <c r="AC4358" s="51" t="s">
        <v>60</v>
      </c>
      <c r="AD4358" s="51" t="s">
        <v>60</v>
      </c>
      <c r="AE4358" s="51" t="s">
        <v>27397</v>
      </c>
      <c r="AF4358" s="8" t="s">
        <v>27398</v>
      </c>
      <c r="AG4358" s="8" t="s">
        <v>9751</v>
      </c>
      <c r="AH4358" s="8" t="s">
        <v>194</v>
      </c>
      <c r="AI4358" s="8" t="s">
        <v>18832</v>
      </c>
      <c r="AJ4358" s="8"/>
      <c r="AK4358" s="8"/>
      <c r="AL4358" s="8"/>
      <c r="AM4358" s="8"/>
      <c r="AN4358" s="8" t="s">
        <v>27399</v>
      </c>
      <c r="AO4358" s="8" t="s">
        <v>27400</v>
      </c>
      <c r="AP4358" s="29" t="s">
        <v>27398</v>
      </c>
      <c r="AQ4358" s="11">
        <v>4902.0</v>
      </c>
    </row>
    <row r="4359">
      <c r="A4359" s="8" t="str">
        <f t="shared" si="1"/>
        <v>Mo Logan</v>
      </c>
      <c r="B4359" s="51" t="s">
        <v>27389</v>
      </c>
      <c r="C4359" s="51" t="s">
        <v>19864</v>
      </c>
      <c r="D4359" s="2" t="s">
        <v>9737</v>
      </c>
      <c r="E4359" s="8" t="s">
        <v>18390</v>
      </c>
      <c r="F4359" s="8" t="s">
        <v>2136</v>
      </c>
      <c r="G4359" s="51" t="s">
        <v>19294</v>
      </c>
      <c r="H4359" s="8" t="s">
        <v>27390</v>
      </c>
      <c r="I4359" s="8" t="s">
        <v>49</v>
      </c>
      <c r="J4359" s="10">
        <v>3.34</v>
      </c>
      <c r="K4359" s="8" t="s">
        <v>27391</v>
      </c>
      <c r="L4359" s="8"/>
      <c r="M4359" s="8"/>
      <c r="N4359" s="51" t="s">
        <v>27401</v>
      </c>
      <c r="O4359" s="51" t="s">
        <v>52</v>
      </c>
      <c r="P4359" s="51"/>
      <c r="Q4359" s="51"/>
      <c r="R4359" s="57" t="s">
        <v>27402</v>
      </c>
      <c r="S4359" s="51" t="s">
        <v>3718</v>
      </c>
      <c r="T4359" s="11" t="str">
        <f t="shared" si="2"/>
        <v>Mo Logan</v>
      </c>
      <c r="U4359" s="51" t="s">
        <v>106</v>
      </c>
      <c r="V4359" s="51" t="s">
        <v>27403</v>
      </c>
      <c r="W4359" s="51"/>
      <c r="X4359" s="94" t="s">
        <v>27395</v>
      </c>
      <c r="Y4359" s="51" t="s">
        <v>60</v>
      </c>
      <c r="Z4359" s="56" t="s">
        <v>27396</v>
      </c>
      <c r="AA4359" s="51" t="s">
        <v>60</v>
      </c>
      <c r="AB4359" s="51" t="s">
        <v>60</v>
      </c>
      <c r="AC4359" s="51" t="s">
        <v>60</v>
      </c>
      <c r="AD4359" s="51" t="s">
        <v>60</v>
      </c>
      <c r="AE4359" s="51" t="s">
        <v>27397</v>
      </c>
      <c r="AF4359" s="8" t="s">
        <v>27398</v>
      </c>
      <c r="AG4359" s="8" t="s">
        <v>9751</v>
      </c>
      <c r="AH4359" s="8" t="s">
        <v>194</v>
      </c>
      <c r="AI4359" s="8" t="s">
        <v>233</v>
      </c>
      <c r="AJ4359" s="8"/>
      <c r="AK4359" s="8"/>
      <c r="AL4359" s="8"/>
      <c r="AM4359" s="8"/>
      <c r="AN4359" s="8" t="s">
        <v>27399</v>
      </c>
      <c r="AO4359" s="8" t="s">
        <v>27404</v>
      </c>
      <c r="AP4359" s="29" t="s">
        <v>27398</v>
      </c>
      <c r="AQ4359" s="11">
        <v>4902.0</v>
      </c>
    </row>
    <row r="4360">
      <c r="A4360" s="8" t="str">
        <f t="shared" si="1"/>
        <v>Sean Livingston</v>
      </c>
      <c r="B4360" s="51" t="s">
        <v>27389</v>
      </c>
      <c r="C4360" s="51" t="s">
        <v>19864</v>
      </c>
      <c r="D4360" s="2" t="s">
        <v>9737</v>
      </c>
      <c r="E4360" s="8" t="s">
        <v>18390</v>
      </c>
      <c r="F4360" s="8" t="s">
        <v>2136</v>
      </c>
      <c r="G4360" s="51" t="s">
        <v>19294</v>
      </c>
      <c r="H4360" s="8" t="s">
        <v>27390</v>
      </c>
      <c r="I4360" s="8" t="s">
        <v>49</v>
      </c>
      <c r="J4360" s="10">
        <v>3.34</v>
      </c>
      <c r="K4360" s="8" t="s">
        <v>27391</v>
      </c>
      <c r="L4360" s="8"/>
      <c r="M4360" s="8"/>
      <c r="N4360" s="51" t="s">
        <v>27405</v>
      </c>
      <c r="O4360" s="51" t="s">
        <v>52</v>
      </c>
      <c r="P4360" s="51"/>
      <c r="Q4360" s="51"/>
      <c r="R4360" s="51" t="s">
        <v>940</v>
      </c>
      <c r="S4360" s="51" t="s">
        <v>12723</v>
      </c>
      <c r="T4360" s="11" t="str">
        <f t="shared" si="2"/>
        <v>Sean Livingston</v>
      </c>
      <c r="U4360" s="51" t="s">
        <v>106</v>
      </c>
      <c r="V4360" s="51" t="s">
        <v>27406</v>
      </c>
      <c r="W4360" s="51" t="s">
        <v>27407</v>
      </c>
      <c r="X4360" s="94" t="s">
        <v>27395</v>
      </c>
      <c r="Y4360" s="51" t="s">
        <v>60</v>
      </c>
      <c r="Z4360" s="56" t="s">
        <v>27396</v>
      </c>
      <c r="AA4360" s="51" t="s">
        <v>60</v>
      </c>
      <c r="AB4360" s="51" t="s">
        <v>60</v>
      </c>
      <c r="AC4360" s="51" t="s">
        <v>60</v>
      </c>
      <c r="AD4360" s="51" t="s">
        <v>60</v>
      </c>
      <c r="AE4360" s="51" t="s">
        <v>27397</v>
      </c>
      <c r="AF4360" s="8" t="s">
        <v>27398</v>
      </c>
      <c r="AG4360" s="8" t="s">
        <v>9751</v>
      </c>
      <c r="AH4360" s="8" t="s">
        <v>194</v>
      </c>
      <c r="AI4360" s="8" t="s">
        <v>233</v>
      </c>
      <c r="AJ4360" s="8"/>
      <c r="AK4360" s="8"/>
      <c r="AL4360" s="8"/>
      <c r="AM4360" s="8"/>
      <c r="AN4360" s="8" t="s">
        <v>27399</v>
      </c>
      <c r="AO4360" s="8" t="s">
        <v>27404</v>
      </c>
      <c r="AP4360" s="29" t="s">
        <v>27398</v>
      </c>
      <c r="AQ4360" s="11">
        <v>4902.0</v>
      </c>
    </row>
    <row r="4361">
      <c r="A4361" s="8" t="str">
        <f t="shared" si="1"/>
        <v>David McArdle</v>
      </c>
      <c r="B4361" s="8" t="s">
        <v>27389</v>
      </c>
      <c r="C4361" s="51" t="s">
        <v>19864</v>
      </c>
      <c r="D4361" s="2" t="s">
        <v>9737</v>
      </c>
      <c r="E4361" s="8" t="s">
        <v>18390</v>
      </c>
      <c r="F4361" s="8" t="s">
        <v>2136</v>
      </c>
      <c r="G4361" s="51" t="s">
        <v>19294</v>
      </c>
      <c r="H4361" s="13" t="s">
        <v>27390</v>
      </c>
      <c r="I4361" s="8" t="s">
        <v>49</v>
      </c>
      <c r="J4361" s="10">
        <v>3.34</v>
      </c>
      <c r="K4361" s="8" t="s">
        <v>27391</v>
      </c>
      <c r="L4361" s="8"/>
      <c r="M4361" s="8"/>
      <c r="N4361" s="51" t="s">
        <v>27408</v>
      </c>
      <c r="O4361" s="57" t="s">
        <v>52</v>
      </c>
      <c r="P4361" s="51"/>
      <c r="Q4361" s="51"/>
      <c r="R4361" s="57" t="s">
        <v>289</v>
      </c>
      <c r="S4361" s="57" t="s">
        <v>27409</v>
      </c>
      <c r="T4361" s="11" t="str">
        <f t="shared" si="2"/>
        <v>David McArdle</v>
      </c>
      <c r="U4361" s="57" t="s">
        <v>80</v>
      </c>
      <c r="V4361" s="51"/>
      <c r="W4361" s="51"/>
      <c r="X4361" s="51" t="s">
        <v>27395</v>
      </c>
      <c r="Y4361" s="51" t="s">
        <v>60</v>
      </c>
      <c r="Z4361" s="56" t="s">
        <v>27396</v>
      </c>
      <c r="AA4361" s="51" t="s">
        <v>60</v>
      </c>
      <c r="AB4361" s="51" t="s">
        <v>60</v>
      </c>
      <c r="AC4361" s="51" t="s">
        <v>60</v>
      </c>
      <c r="AD4361" s="51" t="s">
        <v>60</v>
      </c>
      <c r="AE4361" s="51" t="s">
        <v>27397</v>
      </c>
      <c r="AF4361" s="8" t="s">
        <v>27398</v>
      </c>
      <c r="AG4361" s="8" t="s">
        <v>9751</v>
      </c>
      <c r="AH4361" s="8" t="s">
        <v>194</v>
      </c>
      <c r="AI4361" s="8" t="s">
        <v>233</v>
      </c>
      <c r="AJ4361" s="8"/>
      <c r="AK4361" s="8"/>
      <c r="AL4361" s="8"/>
      <c r="AM4361" s="8"/>
      <c r="AN4361" s="8" t="s">
        <v>27399</v>
      </c>
      <c r="AO4361" s="8" t="s">
        <v>27404</v>
      </c>
      <c r="AP4361" s="29" t="s">
        <v>27398</v>
      </c>
      <c r="AQ4361" s="11">
        <v>4902.0</v>
      </c>
    </row>
    <row r="4362">
      <c r="A4362" s="8" t="str">
        <f t="shared" si="1"/>
        <v>Steven Nostro</v>
      </c>
      <c r="B4362" s="8" t="s">
        <v>27389</v>
      </c>
      <c r="C4362" s="51" t="s">
        <v>19864</v>
      </c>
      <c r="D4362" s="2" t="s">
        <v>9737</v>
      </c>
      <c r="E4362" s="51" t="s">
        <v>18390</v>
      </c>
      <c r="F4362" s="51" t="s">
        <v>2136</v>
      </c>
      <c r="G4362" s="51" t="s">
        <v>19294</v>
      </c>
      <c r="H4362" s="57" t="s">
        <v>27390</v>
      </c>
      <c r="I4362" s="59" t="s">
        <v>49</v>
      </c>
      <c r="J4362" s="60">
        <v>3.34</v>
      </c>
      <c r="K4362" s="51" t="s">
        <v>27391</v>
      </c>
      <c r="L4362" s="51"/>
      <c r="M4362" s="51"/>
      <c r="N4362" s="51" t="s">
        <v>27410</v>
      </c>
      <c r="O4362" s="51" t="s">
        <v>52</v>
      </c>
      <c r="P4362" s="51"/>
      <c r="Q4362" s="51"/>
      <c r="R4362" s="8" t="s">
        <v>1191</v>
      </c>
      <c r="S4362" s="8" t="s">
        <v>27411</v>
      </c>
      <c r="T4362" s="11" t="str">
        <f t="shared" si="2"/>
        <v>Steven Nostro</v>
      </c>
      <c r="U4362" s="51" t="s">
        <v>80</v>
      </c>
      <c r="V4362" s="51"/>
      <c r="W4362" s="8"/>
      <c r="X4362" s="51" t="s">
        <v>27395</v>
      </c>
      <c r="Y4362" s="51" t="s">
        <v>60</v>
      </c>
      <c r="Z4362" s="56" t="s">
        <v>27396</v>
      </c>
      <c r="AA4362" s="56" t="s">
        <v>27412</v>
      </c>
      <c r="AB4362" s="51" t="s">
        <v>60</v>
      </c>
      <c r="AC4362" s="51" t="s">
        <v>60</v>
      </c>
      <c r="AD4362" s="56" t="s">
        <v>27413</v>
      </c>
      <c r="AE4362" s="51" t="s">
        <v>27397</v>
      </c>
      <c r="AF4362" s="51" t="s">
        <v>27398</v>
      </c>
      <c r="AG4362" s="51" t="s">
        <v>9751</v>
      </c>
      <c r="AH4362" s="51" t="s">
        <v>194</v>
      </c>
      <c r="AI4362" s="59" t="s">
        <v>18832</v>
      </c>
      <c r="AJ4362" s="51"/>
      <c r="AK4362" s="59"/>
      <c r="AL4362" s="59"/>
      <c r="AM4362" s="59"/>
      <c r="AN4362" s="59" t="s">
        <v>27399</v>
      </c>
      <c r="AO4362" s="59" t="s">
        <v>27400</v>
      </c>
      <c r="AP4362" s="67" t="s">
        <v>27398</v>
      </c>
      <c r="AQ4362" s="68">
        <v>4902.0</v>
      </c>
    </row>
    <row r="4363">
      <c r="A4363" s="8" t="str">
        <f t="shared" si="1"/>
        <v>Ken Roach</v>
      </c>
      <c r="B4363" s="51" t="s">
        <v>27414</v>
      </c>
      <c r="C4363" s="51" t="s">
        <v>27415</v>
      </c>
      <c r="D4363" s="2" t="s">
        <v>9870</v>
      </c>
      <c r="E4363" s="8" t="s">
        <v>8101</v>
      </c>
      <c r="F4363" s="8" t="s">
        <v>46</v>
      </c>
      <c r="G4363" s="51" t="s">
        <v>19294</v>
      </c>
      <c r="H4363" s="8" t="s">
        <v>27416</v>
      </c>
      <c r="I4363" s="8" t="s">
        <v>27417</v>
      </c>
      <c r="J4363" s="10">
        <v>3.2</v>
      </c>
      <c r="K4363" s="8" t="s">
        <v>27418</v>
      </c>
      <c r="L4363" s="8"/>
      <c r="M4363" s="8"/>
      <c r="N4363" s="51" t="s">
        <v>27419</v>
      </c>
      <c r="O4363" s="51" t="s">
        <v>52</v>
      </c>
      <c r="P4363" s="51"/>
      <c r="Q4363" s="51"/>
      <c r="R4363" s="51" t="s">
        <v>165</v>
      </c>
      <c r="S4363" s="51" t="s">
        <v>27420</v>
      </c>
      <c r="T4363" s="11" t="str">
        <f t="shared" si="2"/>
        <v>Ken Roach</v>
      </c>
      <c r="U4363" s="51" t="s">
        <v>55</v>
      </c>
      <c r="V4363" s="51" t="s">
        <v>27421</v>
      </c>
      <c r="W4363" s="51"/>
      <c r="X4363" s="94" t="s">
        <v>27422</v>
      </c>
      <c r="Y4363" s="51" t="s">
        <v>60</v>
      </c>
      <c r="Z4363" s="56" t="s">
        <v>27423</v>
      </c>
      <c r="AA4363" s="51" t="s">
        <v>60</v>
      </c>
      <c r="AB4363" s="51" t="s">
        <v>60</v>
      </c>
      <c r="AC4363" s="51" t="s">
        <v>60</v>
      </c>
      <c r="AD4363" s="56" t="s">
        <v>27424</v>
      </c>
      <c r="AE4363" s="51" t="s">
        <v>27425</v>
      </c>
      <c r="AF4363" s="8" t="s">
        <v>27426</v>
      </c>
      <c r="AG4363" s="8" t="s">
        <v>9883</v>
      </c>
      <c r="AH4363" s="8" t="s">
        <v>134</v>
      </c>
      <c r="AI4363" s="8" t="s">
        <v>233</v>
      </c>
      <c r="AJ4363" s="8"/>
      <c r="AK4363" s="8"/>
      <c r="AL4363" s="8"/>
      <c r="AM4363" s="8"/>
      <c r="AN4363" s="8" t="s">
        <v>27427</v>
      </c>
      <c r="AO4363" s="8" t="s">
        <v>27428</v>
      </c>
      <c r="AP4363" s="29" t="s">
        <v>27426</v>
      </c>
      <c r="AQ4363" s="11">
        <v>2639.0</v>
      </c>
    </row>
    <row r="4364">
      <c r="A4364" s="8" t="str">
        <f t="shared" si="1"/>
        <v>Ron Carson</v>
      </c>
      <c r="B4364" s="51" t="s">
        <v>27414</v>
      </c>
      <c r="C4364" s="51" t="s">
        <v>27415</v>
      </c>
      <c r="D4364" s="2" t="s">
        <v>9870</v>
      </c>
      <c r="E4364" s="51" t="s">
        <v>8101</v>
      </c>
      <c r="F4364" s="51" t="s">
        <v>46</v>
      </c>
      <c r="G4364" s="51" t="s">
        <v>19294</v>
      </c>
      <c r="H4364" s="51" t="s">
        <v>27416</v>
      </c>
      <c r="I4364" s="51" t="s">
        <v>27417</v>
      </c>
      <c r="J4364" s="66">
        <v>3.2</v>
      </c>
      <c r="K4364" s="51" t="s">
        <v>27418</v>
      </c>
      <c r="L4364" s="51" t="s">
        <v>86</v>
      </c>
      <c r="M4364" s="51" t="s">
        <v>86</v>
      </c>
      <c r="N4364" s="51" t="s">
        <v>27429</v>
      </c>
      <c r="O4364" s="51" t="s">
        <v>52</v>
      </c>
      <c r="P4364" s="51"/>
      <c r="Q4364" s="51"/>
      <c r="R4364" s="51" t="s">
        <v>467</v>
      </c>
      <c r="S4364" s="51" t="s">
        <v>10144</v>
      </c>
      <c r="T4364" s="11" t="str">
        <f t="shared" si="2"/>
        <v>Ron Carson</v>
      </c>
      <c r="U4364" s="51" t="s">
        <v>160</v>
      </c>
      <c r="V4364" s="51" t="s">
        <v>86</v>
      </c>
      <c r="W4364" s="51" t="s">
        <v>86</v>
      </c>
      <c r="X4364" s="51" t="s">
        <v>27425</v>
      </c>
      <c r="Y4364" s="51" t="s">
        <v>60</v>
      </c>
      <c r="Z4364" s="51" t="s">
        <v>60</v>
      </c>
      <c r="AA4364" s="56" t="s">
        <v>27430</v>
      </c>
      <c r="AB4364" s="51" t="s">
        <v>60</v>
      </c>
      <c r="AC4364" s="51" t="s">
        <v>60</v>
      </c>
      <c r="AD4364" s="56" t="s">
        <v>27431</v>
      </c>
      <c r="AE4364" s="51" t="s">
        <v>27425</v>
      </c>
      <c r="AF4364" s="51" t="s">
        <v>27426</v>
      </c>
      <c r="AG4364" s="51" t="s">
        <v>9883</v>
      </c>
      <c r="AH4364" s="51" t="s">
        <v>134</v>
      </c>
      <c r="AI4364" s="51" t="s">
        <v>18832</v>
      </c>
      <c r="AJ4364" s="51" t="s">
        <v>86</v>
      </c>
      <c r="AK4364" s="51" t="s">
        <v>86</v>
      </c>
      <c r="AL4364" s="51" t="s">
        <v>86</v>
      </c>
      <c r="AM4364" s="51" t="s">
        <v>86</v>
      </c>
      <c r="AN4364" s="51" t="s">
        <v>27427</v>
      </c>
      <c r="AO4364" s="51" t="s">
        <v>27428</v>
      </c>
      <c r="AP4364" s="67" t="s">
        <v>27426</v>
      </c>
      <c r="AQ4364" s="68">
        <v>2639.0</v>
      </c>
    </row>
    <row r="4365">
      <c r="A4365" s="8" t="str">
        <f t="shared" si="1"/>
        <v>Kunle Lawson</v>
      </c>
      <c r="B4365" s="51" t="s">
        <v>27432</v>
      </c>
      <c r="C4365" s="51" t="s">
        <v>19293</v>
      </c>
      <c r="D4365" s="2" t="s">
        <v>10308</v>
      </c>
      <c r="E4365" s="8" t="s">
        <v>15585</v>
      </c>
      <c r="F4365" s="8" t="s">
        <v>46</v>
      </c>
      <c r="G4365" s="51" t="s">
        <v>19294</v>
      </c>
      <c r="H4365" s="8" t="s">
        <v>27433</v>
      </c>
      <c r="I4365" s="8" t="s">
        <v>8000</v>
      </c>
      <c r="J4365" s="10">
        <v>3.46</v>
      </c>
      <c r="K4365" s="8" t="s">
        <v>27434</v>
      </c>
      <c r="L4365" s="8"/>
      <c r="M4365" s="8"/>
      <c r="N4365" s="51" t="s">
        <v>27435</v>
      </c>
      <c r="O4365" s="51" t="s">
        <v>52</v>
      </c>
      <c r="P4365" s="51"/>
      <c r="Q4365" s="51"/>
      <c r="R4365" s="51" t="s">
        <v>27436</v>
      </c>
      <c r="S4365" s="51" t="s">
        <v>14735</v>
      </c>
      <c r="T4365" s="11" t="str">
        <f t="shared" si="2"/>
        <v>Kunle Lawson</v>
      </c>
      <c r="U4365" s="51" t="s">
        <v>2105</v>
      </c>
      <c r="V4365" s="51" t="s">
        <v>27437</v>
      </c>
      <c r="W4365" s="51" t="s">
        <v>27438</v>
      </c>
      <c r="X4365" s="94" t="s">
        <v>27439</v>
      </c>
      <c r="Y4365" s="51" t="s">
        <v>60</v>
      </c>
      <c r="Z4365" s="56" t="s">
        <v>15472</v>
      </c>
      <c r="AA4365" s="51" t="s">
        <v>60</v>
      </c>
      <c r="AB4365" s="51" t="s">
        <v>60</v>
      </c>
      <c r="AC4365" s="51" t="s">
        <v>60</v>
      </c>
      <c r="AD4365" s="56" t="s">
        <v>27440</v>
      </c>
      <c r="AE4365" s="51" t="s">
        <v>27441</v>
      </c>
      <c r="AF4365" s="8" t="s">
        <v>27442</v>
      </c>
      <c r="AG4365" s="8" t="s">
        <v>10321</v>
      </c>
      <c r="AH4365" s="8" t="s">
        <v>232</v>
      </c>
      <c r="AI4365" s="8" t="s">
        <v>233</v>
      </c>
      <c r="AJ4365" s="8"/>
      <c r="AK4365" s="8" t="s">
        <v>15477</v>
      </c>
      <c r="AL4365" s="8" t="s">
        <v>14325</v>
      </c>
      <c r="AM4365" s="8" t="s">
        <v>6631</v>
      </c>
      <c r="AN4365" s="8" t="s">
        <v>10612</v>
      </c>
      <c r="AO4365" s="8" t="s">
        <v>15478</v>
      </c>
      <c r="AP4365" s="29" t="s">
        <v>27442</v>
      </c>
      <c r="AQ4365" s="11">
        <v>1196.0</v>
      </c>
    </row>
    <row r="4366">
      <c r="A4366" s="8" t="str">
        <f t="shared" si="1"/>
        <v>Kaitlyn Carringer-Adams</v>
      </c>
      <c r="B4366" s="8" t="s">
        <v>27432</v>
      </c>
      <c r="C4366" s="51" t="s">
        <v>19293</v>
      </c>
      <c r="D4366" s="2" t="s">
        <v>10308</v>
      </c>
      <c r="E4366" s="8" t="s">
        <v>15585</v>
      </c>
      <c r="F4366" s="8" t="s">
        <v>46</v>
      </c>
      <c r="G4366" s="51" t="s">
        <v>19294</v>
      </c>
      <c r="H4366" s="8" t="s">
        <v>27433</v>
      </c>
      <c r="I4366" s="8" t="s">
        <v>8000</v>
      </c>
      <c r="J4366" s="10">
        <v>3.46</v>
      </c>
      <c r="K4366" s="8" t="s">
        <v>27434</v>
      </c>
      <c r="L4366" s="8"/>
      <c r="M4366" s="8"/>
      <c r="N4366" s="51" t="s">
        <v>27443</v>
      </c>
      <c r="O4366" s="57" t="s">
        <v>52</v>
      </c>
      <c r="P4366" s="51"/>
      <c r="Q4366" s="51"/>
      <c r="R4366" s="57" t="s">
        <v>19921</v>
      </c>
      <c r="S4366" s="57" t="s">
        <v>27444</v>
      </c>
      <c r="T4366" s="11" t="str">
        <f t="shared" si="2"/>
        <v>Kaitlyn Carringer-Adams</v>
      </c>
      <c r="U4366" s="13" t="s">
        <v>106</v>
      </c>
      <c r="V4366" s="51" t="s">
        <v>27445</v>
      </c>
      <c r="W4366" s="51"/>
      <c r="X4366" s="51" t="s">
        <v>27439</v>
      </c>
      <c r="Y4366" s="51" t="s">
        <v>60</v>
      </c>
      <c r="Z4366" s="56" t="s">
        <v>27446</v>
      </c>
      <c r="AA4366" s="56" t="s">
        <v>27447</v>
      </c>
      <c r="AB4366" s="51" t="s">
        <v>60</v>
      </c>
      <c r="AC4366" s="51" t="s">
        <v>60</v>
      </c>
      <c r="AD4366" s="56" t="s">
        <v>27440</v>
      </c>
      <c r="AE4366" s="51" t="s">
        <v>27441</v>
      </c>
      <c r="AF4366" s="8" t="s">
        <v>27442</v>
      </c>
      <c r="AG4366" s="8" t="s">
        <v>10321</v>
      </c>
      <c r="AH4366" s="8" t="s">
        <v>232</v>
      </c>
      <c r="AI4366" s="8" t="s">
        <v>18832</v>
      </c>
      <c r="AJ4366" s="8"/>
      <c r="AK4366" s="8" t="s">
        <v>15477</v>
      </c>
      <c r="AL4366" s="8" t="s">
        <v>14325</v>
      </c>
      <c r="AM4366" s="13" t="s">
        <v>6631</v>
      </c>
      <c r="AN4366" s="8" t="s">
        <v>10612</v>
      </c>
      <c r="AO4366" s="8" t="s">
        <v>15487</v>
      </c>
      <c r="AP4366" s="29" t="s">
        <v>27442</v>
      </c>
      <c r="AQ4366" s="11">
        <v>1196.0</v>
      </c>
    </row>
    <row r="4367">
      <c r="A4367" s="8" t="str">
        <f t="shared" si="1"/>
        <v>Hunter Miniard</v>
      </c>
      <c r="B4367" s="51" t="s">
        <v>27432</v>
      </c>
      <c r="C4367" s="51" t="s">
        <v>19293</v>
      </c>
      <c r="D4367" s="2" t="s">
        <v>10308</v>
      </c>
      <c r="E4367" s="8" t="s">
        <v>15585</v>
      </c>
      <c r="F4367" s="8" t="s">
        <v>46</v>
      </c>
      <c r="G4367" s="51" t="s">
        <v>19294</v>
      </c>
      <c r="H4367" s="8" t="s">
        <v>27433</v>
      </c>
      <c r="I4367" s="8" t="s">
        <v>8000</v>
      </c>
      <c r="J4367" s="10">
        <v>3.46</v>
      </c>
      <c r="K4367" s="8" t="s">
        <v>27434</v>
      </c>
      <c r="L4367" s="8"/>
      <c r="M4367" s="8"/>
      <c r="N4367" s="13" t="s">
        <v>27448</v>
      </c>
      <c r="O4367" s="51" t="s">
        <v>52</v>
      </c>
      <c r="P4367" s="51"/>
      <c r="Q4367" s="51"/>
      <c r="R4367" s="51" t="s">
        <v>2828</v>
      </c>
      <c r="S4367" s="51" t="s">
        <v>27449</v>
      </c>
      <c r="T4367" s="11" t="str">
        <f t="shared" si="2"/>
        <v>Hunter Miniard</v>
      </c>
      <c r="U4367" s="13" t="s">
        <v>80</v>
      </c>
      <c r="V4367" s="13" t="s">
        <v>27450</v>
      </c>
      <c r="W4367" s="57" t="s">
        <v>27451</v>
      </c>
      <c r="X4367" s="94" t="s">
        <v>27439</v>
      </c>
      <c r="Y4367" s="51" t="s">
        <v>60</v>
      </c>
      <c r="Z4367" s="51" t="s">
        <v>60</v>
      </c>
      <c r="AA4367" s="51" t="s">
        <v>60</v>
      </c>
      <c r="AB4367" s="51" t="s">
        <v>60</v>
      </c>
      <c r="AC4367" s="56" t="s">
        <v>27452</v>
      </c>
      <c r="AD4367" s="56" t="s">
        <v>27440</v>
      </c>
      <c r="AE4367" s="51" t="s">
        <v>27441</v>
      </c>
      <c r="AF4367" s="8" t="s">
        <v>27442</v>
      </c>
      <c r="AG4367" s="8" t="s">
        <v>10321</v>
      </c>
      <c r="AH4367" s="8" t="s">
        <v>232</v>
      </c>
      <c r="AI4367" s="8" t="s">
        <v>233</v>
      </c>
      <c r="AJ4367" s="8"/>
      <c r="AK4367" s="8" t="s">
        <v>15477</v>
      </c>
      <c r="AL4367" s="8" t="s">
        <v>14325</v>
      </c>
      <c r="AM4367" s="8" t="s">
        <v>6631</v>
      </c>
      <c r="AN4367" s="8" t="s">
        <v>10612</v>
      </c>
      <c r="AO4367" s="8" t="s">
        <v>15478</v>
      </c>
      <c r="AP4367" s="29" t="s">
        <v>27442</v>
      </c>
      <c r="AQ4367" s="11">
        <v>1196.0</v>
      </c>
    </row>
    <row r="4368">
      <c r="A4368" s="8" t="str">
        <f t="shared" si="1"/>
        <v>Marcus Harris</v>
      </c>
      <c r="B4368" s="51" t="s">
        <v>27453</v>
      </c>
      <c r="C4368" s="51" t="s">
        <v>19315</v>
      </c>
      <c r="D4368" s="2" t="s">
        <v>10308</v>
      </c>
      <c r="E4368" s="8" t="s">
        <v>10479</v>
      </c>
      <c r="F4368" s="8" t="s">
        <v>46</v>
      </c>
      <c r="G4368" s="51" t="s">
        <v>19294</v>
      </c>
      <c r="H4368" s="8" t="s">
        <v>27454</v>
      </c>
      <c r="I4368" s="8" t="s">
        <v>8000</v>
      </c>
      <c r="J4368" s="10">
        <v>3.87</v>
      </c>
      <c r="K4368" s="8" t="s">
        <v>27455</v>
      </c>
      <c r="L4368" s="8"/>
      <c r="M4368" s="8" t="s">
        <v>26329</v>
      </c>
      <c r="N4368" s="51" t="s">
        <v>27456</v>
      </c>
      <c r="O4368" s="51" t="s">
        <v>52</v>
      </c>
      <c r="P4368" s="51" t="s">
        <v>490</v>
      </c>
      <c r="Q4368" s="51"/>
      <c r="R4368" s="51" t="s">
        <v>2555</v>
      </c>
      <c r="S4368" s="51" t="s">
        <v>1384</v>
      </c>
      <c r="T4368" s="11" t="str">
        <f t="shared" si="2"/>
        <v>Marcus Harris</v>
      </c>
      <c r="U4368" s="51" t="s">
        <v>55</v>
      </c>
      <c r="V4368" s="51" t="s">
        <v>27457</v>
      </c>
      <c r="W4368" s="51" t="s">
        <v>27458</v>
      </c>
      <c r="X4368" s="94" t="s">
        <v>27459</v>
      </c>
      <c r="Y4368" s="51" t="s">
        <v>60</v>
      </c>
      <c r="Z4368" s="56" t="s">
        <v>27460</v>
      </c>
      <c r="AA4368" s="56" t="s">
        <v>27461</v>
      </c>
      <c r="AB4368" s="56" t="s">
        <v>27462</v>
      </c>
      <c r="AC4368" s="51" t="s">
        <v>60</v>
      </c>
      <c r="AD4368" s="56" t="s">
        <v>27463</v>
      </c>
      <c r="AE4368" s="51" t="s">
        <v>27464</v>
      </c>
      <c r="AF4368" s="8" t="s">
        <v>27465</v>
      </c>
      <c r="AG4368" s="8" t="s">
        <v>10321</v>
      </c>
      <c r="AH4368" s="8" t="s">
        <v>654</v>
      </c>
      <c r="AI4368" s="8" t="s">
        <v>233</v>
      </c>
      <c r="AJ4368" s="8"/>
      <c r="AK4368" s="8" t="s">
        <v>8303</v>
      </c>
      <c r="AL4368" s="8" t="s">
        <v>1617</v>
      </c>
      <c r="AM4368" s="8" t="s">
        <v>2231</v>
      </c>
      <c r="AN4368" s="8" t="s">
        <v>27466</v>
      </c>
      <c r="AO4368" s="8" t="s">
        <v>27467</v>
      </c>
      <c r="AP4368" s="29" t="s">
        <v>27465</v>
      </c>
      <c r="AQ4368" s="11">
        <v>1999.0</v>
      </c>
    </row>
    <row r="4369">
      <c r="A4369" s="8" t="str">
        <f t="shared" si="1"/>
        <v>Robert Shankman</v>
      </c>
      <c r="B4369" s="51" t="s">
        <v>27453</v>
      </c>
      <c r="C4369" s="51" t="s">
        <v>19315</v>
      </c>
      <c r="D4369" s="2" t="s">
        <v>10308</v>
      </c>
      <c r="E4369" s="8" t="s">
        <v>10479</v>
      </c>
      <c r="F4369" s="8" t="s">
        <v>46</v>
      </c>
      <c r="G4369" s="51" t="s">
        <v>19294</v>
      </c>
      <c r="H4369" s="8" t="s">
        <v>27454</v>
      </c>
      <c r="I4369" s="8" t="s">
        <v>8000</v>
      </c>
      <c r="J4369" s="10">
        <v>3.87</v>
      </c>
      <c r="K4369" s="8" t="s">
        <v>27455</v>
      </c>
      <c r="L4369" s="8"/>
      <c r="M4369" s="8" t="s">
        <v>26329</v>
      </c>
      <c r="N4369" s="51" t="s">
        <v>27468</v>
      </c>
      <c r="O4369" s="51" t="s">
        <v>52</v>
      </c>
      <c r="P4369" s="51" t="s">
        <v>490</v>
      </c>
      <c r="Q4369" s="51"/>
      <c r="R4369" s="51" t="s">
        <v>2577</v>
      </c>
      <c r="S4369" s="51" t="s">
        <v>27469</v>
      </c>
      <c r="T4369" s="11" t="str">
        <f t="shared" si="2"/>
        <v>Robert Shankman</v>
      </c>
      <c r="U4369" s="51" t="s">
        <v>106</v>
      </c>
      <c r="V4369" s="51" t="s">
        <v>27470</v>
      </c>
      <c r="W4369" s="51" t="s">
        <v>27471</v>
      </c>
      <c r="X4369" s="94" t="s">
        <v>27459</v>
      </c>
      <c r="Y4369" s="56" t="s">
        <v>27472</v>
      </c>
      <c r="Z4369" s="56" t="s">
        <v>27460</v>
      </c>
      <c r="AA4369" s="51" t="s">
        <v>60</v>
      </c>
      <c r="AB4369" s="56" t="s">
        <v>27462</v>
      </c>
      <c r="AC4369" s="51" t="s">
        <v>60</v>
      </c>
      <c r="AD4369" s="56" t="s">
        <v>27463</v>
      </c>
      <c r="AE4369" s="51" t="s">
        <v>27464</v>
      </c>
      <c r="AF4369" s="8" t="s">
        <v>27465</v>
      </c>
      <c r="AG4369" s="8" t="s">
        <v>10321</v>
      </c>
      <c r="AH4369" s="8" t="s">
        <v>654</v>
      </c>
      <c r="AI4369" s="8" t="s">
        <v>233</v>
      </c>
      <c r="AJ4369" s="8"/>
      <c r="AK4369" s="8" t="s">
        <v>8303</v>
      </c>
      <c r="AL4369" s="8" t="s">
        <v>1617</v>
      </c>
      <c r="AM4369" s="8" t="s">
        <v>2231</v>
      </c>
      <c r="AN4369" s="8" t="s">
        <v>27466</v>
      </c>
      <c r="AO4369" s="8" t="s">
        <v>27467</v>
      </c>
      <c r="AP4369" s="29" t="s">
        <v>27465</v>
      </c>
      <c r="AQ4369" s="11">
        <v>1999.0</v>
      </c>
    </row>
    <row r="4370">
      <c r="A4370" s="8" t="str">
        <f t="shared" si="1"/>
        <v>Toler Freyaldenhoven</v>
      </c>
      <c r="B4370" s="51" t="s">
        <v>27453</v>
      </c>
      <c r="C4370" s="51" t="s">
        <v>19315</v>
      </c>
      <c r="D4370" s="2" t="s">
        <v>10308</v>
      </c>
      <c r="E4370" s="8" t="s">
        <v>10479</v>
      </c>
      <c r="F4370" s="8" t="s">
        <v>46</v>
      </c>
      <c r="G4370" s="51" t="s">
        <v>19294</v>
      </c>
      <c r="H4370" s="8" t="s">
        <v>27454</v>
      </c>
      <c r="I4370" s="8" t="s">
        <v>8000</v>
      </c>
      <c r="J4370" s="10">
        <v>3.87</v>
      </c>
      <c r="K4370" s="8" t="s">
        <v>27455</v>
      </c>
      <c r="L4370" s="8"/>
      <c r="M4370" s="8" t="s">
        <v>26329</v>
      </c>
      <c r="N4370" s="51" t="s">
        <v>27473</v>
      </c>
      <c r="O4370" s="51" t="s">
        <v>52</v>
      </c>
      <c r="P4370" s="51"/>
      <c r="Q4370" s="51"/>
      <c r="R4370" s="51" t="s">
        <v>27474</v>
      </c>
      <c r="S4370" s="51" t="s">
        <v>27475</v>
      </c>
      <c r="T4370" s="11" t="str">
        <f t="shared" si="2"/>
        <v>Toler Freyaldenhoven</v>
      </c>
      <c r="U4370" s="51" t="s">
        <v>106</v>
      </c>
      <c r="V4370" s="51" t="s">
        <v>27476</v>
      </c>
      <c r="W4370" s="51" t="s">
        <v>27477</v>
      </c>
      <c r="X4370" s="51" t="s">
        <v>27459</v>
      </c>
      <c r="Y4370" s="51" t="s">
        <v>60</v>
      </c>
      <c r="Z4370" s="56" t="s">
        <v>27460</v>
      </c>
      <c r="AA4370" s="51" t="s">
        <v>60</v>
      </c>
      <c r="AB4370" s="56" t="s">
        <v>27462</v>
      </c>
      <c r="AC4370" s="51" t="s">
        <v>60</v>
      </c>
      <c r="AD4370" s="56" t="s">
        <v>27463</v>
      </c>
      <c r="AE4370" s="51" t="s">
        <v>27464</v>
      </c>
      <c r="AF4370" s="8" t="s">
        <v>27465</v>
      </c>
      <c r="AG4370" s="8" t="s">
        <v>10321</v>
      </c>
      <c r="AH4370" s="8" t="s">
        <v>654</v>
      </c>
      <c r="AI4370" s="8" t="s">
        <v>18832</v>
      </c>
      <c r="AJ4370" s="8"/>
      <c r="AK4370" s="8" t="s">
        <v>8303</v>
      </c>
      <c r="AL4370" s="8" t="s">
        <v>1617</v>
      </c>
      <c r="AM4370" s="8" t="s">
        <v>2231</v>
      </c>
      <c r="AN4370" s="8" t="s">
        <v>27466</v>
      </c>
      <c r="AO4370" s="8" t="s">
        <v>27467</v>
      </c>
      <c r="AP4370" s="29" t="s">
        <v>27465</v>
      </c>
      <c r="AQ4370" s="11">
        <v>1999.0</v>
      </c>
    </row>
    <row r="4371">
      <c r="A4371" s="8" t="str">
        <f t="shared" si="1"/>
        <v>Michael Curcio</v>
      </c>
      <c r="B4371" s="8" t="s">
        <v>27478</v>
      </c>
      <c r="C4371" s="51" t="s">
        <v>19315</v>
      </c>
      <c r="D4371" s="2" t="s">
        <v>10308</v>
      </c>
      <c r="E4371" s="8" t="s">
        <v>27479</v>
      </c>
      <c r="F4371" s="8" t="s">
        <v>46</v>
      </c>
      <c r="G4371" s="51" t="s">
        <v>19294</v>
      </c>
      <c r="H4371" s="8" t="s">
        <v>27480</v>
      </c>
      <c r="I4371" s="8" t="s">
        <v>16627</v>
      </c>
      <c r="J4371" s="10">
        <v>3.69</v>
      </c>
      <c r="K4371" s="8" t="s">
        <v>27481</v>
      </c>
      <c r="L4371" s="8"/>
      <c r="M4371" s="8" t="s">
        <v>27482</v>
      </c>
      <c r="N4371" s="51" t="s">
        <v>27483</v>
      </c>
      <c r="O4371" s="57" t="s">
        <v>52</v>
      </c>
      <c r="P4371" s="51"/>
      <c r="Q4371" s="51"/>
      <c r="R4371" s="57" t="s">
        <v>731</v>
      </c>
      <c r="S4371" s="57" t="s">
        <v>9429</v>
      </c>
      <c r="T4371" s="11" t="str">
        <f t="shared" si="2"/>
        <v>Michael Curcio</v>
      </c>
      <c r="U4371" s="57" t="s">
        <v>55</v>
      </c>
      <c r="V4371" s="51" t="s">
        <v>27484</v>
      </c>
      <c r="W4371" s="13" t="s">
        <v>27485</v>
      </c>
      <c r="X4371" s="51" t="s">
        <v>27486</v>
      </c>
      <c r="Y4371" s="51" t="s">
        <v>60</v>
      </c>
      <c r="Z4371" s="56" t="s">
        <v>27487</v>
      </c>
      <c r="AA4371" s="51" t="s">
        <v>60</v>
      </c>
      <c r="AB4371" s="56" t="s">
        <v>27488</v>
      </c>
      <c r="AC4371" s="51" t="s">
        <v>60</v>
      </c>
      <c r="AD4371" s="56" t="s">
        <v>27489</v>
      </c>
      <c r="AE4371" s="51" t="s">
        <v>27490</v>
      </c>
      <c r="AF4371" s="8" t="s">
        <v>27491</v>
      </c>
      <c r="AG4371" s="8" t="s">
        <v>10321</v>
      </c>
      <c r="AH4371" s="8" t="s">
        <v>4581</v>
      </c>
      <c r="AI4371" s="8" t="s">
        <v>18832</v>
      </c>
      <c r="AJ4371" s="8"/>
      <c r="AK4371" s="8" t="s">
        <v>2670</v>
      </c>
      <c r="AL4371" s="8" t="s">
        <v>3509</v>
      </c>
      <c r="AM4371" s="13" t="s">
        <v>2365</v>
      </c>
      <c r="AN4371" s="8" t="s">
        <v>27492</v>
      </c>
      <c r="AO4371" s="8" t="s">
        <v>27493</v>
      </c>
      <c r="AP4371" s="29" t="s">
        <v>27491</v>
      </c>
      <c r="AQ4371" s="11">
        <v>1731.0</v>
      </c>
    </row>
    <row r="4372">
      <c r="A4372" s="8" t="str">
        <f t="shared" si="1"/>
        <v>Joe Dombrowski</v>
      </c>
      <c r="B4372" s="8" t="s">
        <v>27478</v>
      </c>
      <c r="C4372" s="51" t="s">
        <v>19315</v>
      </c>
      <c r="D4372" s="2" t="s">
        <v>10308</v>
      </c>
      <c r="E4372" s="8" t="s">
        <v>27479</v>
      </c>
      <c r="F4372" s="8" t="s">
        <v>46</v>
      </c>
      <c r="G4372" s="51" t="s">
        <v>19294</v>
      </c>
      <c r="H4372" s="8" t="s">
        <v>27480</v>
      </c>
      <c r="I4372" s="8" t="s">
        <v>16627</v>
      </c>
      <c r="J4372" s="10">
        <v>3.69</v>
      </c>
      <c r="K4372" s="8" t="s">
        <v>27481</v>
      </c>
      <c r="L4372" s="8"/>
      <c r="M4372" s="8" t="s">
        <v>27482</v>
      </c>
      <c r="N4372" s="51" t="s">
        <v>27494</v>
      </c>
      <c r="O4372" s="57" t="s">
        <v>52</v>
      </c>
      <c r="P4372" s="51"/>
      <c r="Q4372" s="51"/>
      <c r="R4372" s="57" t="s">
        <v>1075</v>
      </c>
      <c r="S4372" s="57" t="s">
        <v>27495</v>
      </c>
      <c r="T4372" s="11" t="str">
        <f t="shared" si="2"/>
        <v>Joe Dombrowski</v>
      </c>
      <c r="U4372" s="57" t="s">
        <v>160</v>
      </c>
      <c r="V4372" s="51"/>
      <c r="W4372" s="57" t="s">
        <v>27496</v>
      </c>
      <c r="X4372" s="51" t="s">
        <v>27486</v>
      </c>
      <c r="Y4372" s="51" t="s">
        <v>60</v>
      </c>
      <c r="Z4372" s="56" t="s">
        <v>27497</v>
      </c>
      <c r="AA4372" s="51" t="s">
        <v>60</v>
      </c>
      <c r="AB4372" s="56" t="s">
        <v>27488</v>
      </c>
      <c r="AC4372" s="51" t="s">
        <v>60</v>
      </c>
      <c r="AD4372" s="56" t="s">
        <v>27489</v>
      </c>
      <c r="AE4372" s="51" t="s">
        <v>27490</v>
      </c>
      <c r="AF4372" s="8" t="s">
        <v>27491</v>
      </c>
      <c r="AG4372" s="8" t="s">
        <v>10321</v>
      </c>
      <c r="AH4372" s="8" t="s">
        <v>4581</v>
      </c>
      <c r="AI4372" s="8" t="s">
        <v>233</v>
      </c>
      <c r="AJ4372" s="8"/>
      <c r="AK4372" s="8" t="s">
        <v>2670</v>
      </c>
      <c r="AL4372" s="8" t="s">
        <v>3509</v>
      </c>
      <c r="AM4372" s="13" t="s">
        <v>2365</v>
      </c>
      <c r="AN4372" s="8" t="s">
        <v>27492</v>
      </c>
      <c r="AO4372" s="8" t="s">
        <v>27498</v>
      </c>
      <c r="AP4372" s="29" t="s">
        <v>27491</v>
      </c>
      <c r="AQ4372" s="11">
        <v>1731.0</v>
      </c>
    </row>
    <row r="4373">
      <c r="A4373" s="8" t="str">
        <f t="shared" si="1"/>
        <v>Ben Yocum</v>
      </c>
      <c r="B4373" s="8" t="s">
        <v>27478</v>
      </c>
      <c r="C4373" s="51" t="s">
        <v>19315</v>
      </c>
      <c r="D4373" s="2" t="s">
        <v>10308</v>
      </c>
      <c r="E4373" s="13" t="s">
        <v>27479</v>
      </c>
      <c r="F4373" s="13" t="s">
        <v>46</v>
      </c>
      <c r="G4373" s="51" t="s">
        <v>19294</v>
      </c>
      <c r="H4373" s="8" t="s">
        <v>27480</v>
      </c>
      <c r="I4373" s="8" t="s">
        <v>16627</v>
      </c>
      <c r="J4373" s="10">
        <v>3.69</v>
      </c>
      <c r="K4373" s="8" t="s">
        <v>27481</v>
      </c>
      <c r="L4373" s="8"/>
      <c r="M4373" s="8" t="s">
        <v>27482</v>
      </c>
      <c r="N4373" s="51" t="s">
        <v>27499</v>
      </c>
      <c r="O4373" s="51" t="s">
        <v>52</v>
      </c>
      <c r="P4373" s="51"/>
      <c r="Q4373" s="51"/>
      <c r="R4373" s="57" t="s">
        <v>2944</v>
      </c>
      <c r="S4373" s="57" t="s">
        <v>27500</v>
      </c>
      <c r="T4373" s="11" t="str">
        <f t="shared" si="2"/>
        <v>Ben Yocum</v>
      </c>
      <c r="U4373" s="8" t="s">
        <v>106</v>
      </c>
      <c r="V4373" s="51" t="s">
        <v>27501</v>
      </c>
      <c r="W4373" s="13" t="s">
        <v>27502</v>
      </c>
      <c r="X4373" s="51" t="s">
        <v>27486</v>
      </c>
      <c r="Y4373" s="51" t="s">
        <v>60</v>
      </c>
      <c r="Z4373" s="56" t="s">
        <v>27487</v>
      </c>
      <c r="AA4373" s="51" t="s">
        <v>60</v>
      </c>
      <c r="AB4373" s="56" t="s">
        <v>27488</v>
      </c>
      <c r="AC4373" s="51" t="s">
        <v>60</v>
      </c>
      <c r="AD4373" s="56" t="s">
        <v>27489</v>
      </c>
      <c r="AE4373" s="51" t="s">
        <v>27490</v>
      </c>
      <c r="AF4373" s="13" t="s">
        <v>27491</v>
      </c>
      <c r="AG4373" s="13" t="s">
        <v>10321</v>
      </c>
      <c r="AH4373" s="8" t="s">
        <v>4581</v>
      </c>
      <c r="AI4373" s="8" t="s">
        <v>18832</v>
      </c>
      <c r="AJ4373" s="8"/>
      <c r="AK4373" s="8" t="s">
        <v>2670</v>
      </c>
      <c r="AL4373" s="8" t="s">
        <v>3509</v>
      </c>
      <c r="AM4373" s="13" t="s">
        <v>2365</v>
      </c>
      <c r="AN4373" s="8" t="s">
        <v>27492</v>
      </c>
      <c r="AO4373" s="8" t="s">
        <v>27493</v>
      </c>
      <c r="AP4373" s="29" t="s">
        <v>27491</v>
      </c>
      <c r="AQ4373" s="11">
        <v>1731.0</v>
      </c>
    </row>
    <row r="4374">
      <c r="A4374" s="8" t="str">
        <f t="shared" si="1"/>
        <v>Bill Gautier</v>
      </c>
      <c r="B4374" s="8" t="s">
        <v>27478</v>
      </c>
      <c r="C4374" s="51" t="s">
        <v>19315</v>
      </c>
      <c r="D4374" s="2" t="s">
        <v>10308</v>
      </c>
      <c r="E4374" s="8" t="s">
        <v>27479</v>
      </c>
      <c r="F4374" s="8" t="s">
        <v>46</v>
      </c>
      <c r="G4374" s="51" t="s">
        <v>19294</v>
      </c>
      <c r="H4374" s="8" t="s">
        <v>27480</v>
      </c>
      <c r="I4374" s="8" t="s">
        <v>16627</v>
      </c>
      <c r="J4374" s="10">
        <v>3.69</v>
      </c>
      <c r="K4374" s="8" t="s">
        <v>27481</v>
      </c>
      <c r="L4374" s="8"/>
      <c r="M4374" s="8" t="s">
        <v>27482</v>
      </c>
      <c r="N4374" s="51" t="s">
        <v>27503</v>
      </c>
      <c r="O4374" s="57" t="s">
        <v>52</v>
      </c>
      <c r="P4374" s="51"/>
      <c r="Q4374" s="51"/>
      <c r="R4374" s="57" t="s">
        <v>1825</v>
      </c>
      <c r="S4374" s="57" t="s">
        <v>27504</v>
      </c>
      <c r="T4374" s="11" t="str">
        <f t="shared" si="2"/>
        <v>Bill Gautier</v>
      </c>
      <c r="U4374" s="8" t="s">
        <v>106</v>
      </c>
      <c r="V4374" s="51"/>
      <c r="W4374" s="51"/>
      <c r="X4374" s="51" t="s">
        <v>27486</v>
      </c>
      <c r="Y4374" s="51" t="s">
        <v>60</v>
      </c>
      <c r="Z4374" s="56" t="s">
        <v>27487</v>
      </c>
      <c r="AA4374" s="51" t="s">
        <v>60</v>
      </c>
      <c r="AB4374" s="56" t="s">
        <v>27488</v>
      </c>
      <c r="AC4374" s="51" t="s">
        <v>60</v>
      </c>
      <c r="AD4374" s="56" t="s">
        <v>27489</v>
      </c>
      <c r="AE4374" s="51" t="s">
        <v>27490</v>
      </c>
      <c r="AF4374" s="8" t="s">
        <v>27491</v>
      </c>
      <c r="AG4374" s="8" t="s">
        <v>10321</v>
      </c>
      <c r="AH4374" s="8" t="s">
        <v>4581</v>
      </c>
      <c r="AI4374" s="8" t="s">
        <v>18832</v>
      </c>
      <c r="AJ4374" s="8"/>
      <c r="AK4374" s="8" t="s">
        <v>2670</v>
      </c>
      <c r="AL4374" s="8" t="s">
        <v>3509</v>
      </c>
      <c r="AM4374" s="8" t="s">
        <v>2365</v>
      </c>
      <c r="AN4374" s="8" t="s">
        <v>27492</v>
      </c>
      <c r="AO4374" s="8" t="s">
        <v>27493</v>
      </c>
      <c r="AP4374" s="29" t="s">
        <v>27491</v>
      </c>
      <c r="AQ4374" s="11">
        <v>1731.0</v>
      </c>
    </row>
    <row r="4375">
      <c r="A4375" s="8" t="str">
        <f t="shared" si="1"/>
        <v>Paul Sherrill</v>
      </c>
      <c r="B4375" s="51" t="s">
        <v>27505</v>
      </c>
      <c r="C4375" s="51" t="s">
        <v>27506</v>
      </c>
      <c r="D4375" s="2" t="s">
        <v>10600</v>
      </c>
      <c r="E4375" s="8" t="s">
        <v>1765</v>
      </c>
      <c r="F4375" s="8" t="s">
        <v>462</v>
      </c>
      <c r="G4375" s="51" t="s">
        <v>19294</v>
      </c>
      <c r="H4375" s="8" t="s">
        <v>27507</v>
      </c>
      <c r="I4375" s="8" t="s">
        <v>13219</v>
      </c>
      <c r="J4375" s="10">
        <v>3.3</v>
      </c>
      <c r="K4375" s="8" t="s">
        <v>27508</v>
      </c>
      <c r="L4375" s="8"/>
      <c r="M4375" s="8"/>
      <c r="N4375" s="51" t="s">
        <v>27509</v>
      </c>
      <c r="O4375" s="51" t="s">
        <v>52</v>
      </c>
      <c r="P4375" s="51"/>
      <c r="Q4375" s="51"/>
      <c r="R4375" s="8" t="s">
        <v>425</v>
      </c>
      <c r="S4375" s="8" t="s">
        <v>27510</v>
      </c>
      <c r="T4375" s="11" t="str">
        <f t="shared" si="2"/>
        <v>Paul Sherrill</v>
      </c>
      <c r="U4375" s="8" t="s">
        <v>486</v>
      </c>
      <c r="V4375" s="51"/>
      <c r="W4375" s="51"/>
      <c r="X4375" s="51" t="s">
        <v>27511</v>
      </c>
      <c r="Y4375" s="51" t="s">
        <v>60</v>
      </c>
      <c r="Z4375" s="56" t="s">
        <v>27512</v>
      </c>
      <c r="AA4375" s="51" t="s">
        <v>60</v>
      </c>
      <c r="AB4375" s="51" t="s">
        <v>60</v>
      </c>
      <c r="AC4375" s="51" t="s">
        <v>60</v>
      </c>
      <c r="AD4375" s="56" t="s">
        <v>27513</v>
      </c>
      <c r="AE4375" s="51" t="s">
        <v>27514</v>
      </c>
      <c r="AF4375" s="8" t="s">
        <v>27515</v>
      </c>
      <c r="AG4375" s="8" t="s">
        <v>10611</v>
      </c>
      <c r="AH4375" s="8" t="s">
        <v>654</v>
      </c>
      <c r="AI4375" s="8" t="s">
        <v>18832</v>
      </c>
      <c r="AJ4375" s="8"/>
      <c r="AK4375" s="8" t="s">
        <v>3288</v>
      </c>
      <c r="AL4375" s="8" t="s">
        <v>2151</v>
      </c>
      <c r="AM4375" s="8" t="s">
        <v>4984</v>
      </c>
      <c r="AN4375" s="8" t="s">
        <v>27516</v>
      </c>
      <c r="AO4375" s="8" t="s">
        <v>27517</v>
      </c>
      <c r="AP4375" s="29" t="s">
        <v>27515</v>
      </c>
      <c r="AQ4375" s="11">
        <v>1779.0</v>
      </c>
    </row>
    <row r="4376">
      <c r="A4376" s="8" t="str">
        <f t="shared" si="1"/>
        <v>Dave Sherrill</v>
      </c>
      <c r="B4376" s="8" t="s">
        <v>27505</v>
      </c>
      <c r="C4376" s="51" t="s">
        <v>27506</v>
      </c>
      <c r="D4376" s="2" t="s">
        <v>10600</v>
      </c>
      <c r="E4376" s="8" t="s">
        <v>1765</v>
      </c>
      <c r="F4376" s="8" t="s">
        <v>462</v>
      </c>
      <c r="G4376" s="51" t="s">
        <v>19294</v>
      </c>
      <c r="H4376" s="8" t="s">
        <v>27507</v>
      </c>
      <c r="I4376" s="8" t="s">
        <v>13219</v>
      </c>
      <c r="J4376" s="10">
        <v>3.3</v>
      </c>
      <c r="K4376" s="8" t="s">
        <v>27508</v>
      </c>
      <c r="L4376" s="8"/>
      <c r="M4376" s="8"/>
      <c r="N4376" s="51" t="s">
        <v>27518</v>
      </c>
      <c r="O4376" s="57" t="s">
        <v>52</v>
      </c>
      <c r="P4376" s="51"/>
      <c r="Q4376" s="51"/>
      <c r="R4376" s="57" t="s">
        <v>3381</v>
      </c>
      <c r="S4376" s="57" t="s">
        <v>27510</v>
      </c>
      <c r="T4376" s="11" t="str">
        <f t="shared" si="2"/>
        <v>Dave Sherrill</v>
      </c>
      <c r="U4376" s="51" t="s">
        <v>55</v>
      </c>
      <c r="V4376" s="51" t="s">
        <v>27519</v>
      </c>
      <c r="W4376" s="51"/>
      <c r="X4376" s="51" t="s">
        <v>27511</v>
      </c>
      <c r="Y4376" s="51" t="s">
        <v>60</v>
      </c>
      <c r="Z4376" s="56" t="s">
        <v>27512</v>
      </c>
      <c r="AA4376" s="51" t="s">
        <v>60</v>
      </c>
      <c r="AB4376" s="51" t="s">
        <v>60</v>
      </c>
      <c r="AC4376" s="51" t="s">
        <v>60</v>
      </c>
      <c r="AD4376" s="51" t="s">
        <v>60</v>
      </c>
      <c r="AE4376" s="51" t="s">
        <v>27514</v>
      </c>
      <c r="AF4376" s="8" t="s">
        <v>27515</v>
      </c>
      <c r="AG4376" s="8" t="s">
        <v>10611</v>
      </c>
      <c r="AH4376" s="8" t="s">
        <v>654</v>
      </c>
      <c r="AI4376" s="8" t="s">
        <v>18832</v>
      </c>
      <c r="AJ4376" s="8"/>
      <c r="AK4376" s="8" t="s">
        <v>3288</v>
      </c>
      <c r="AL4376" s="8" t="s">
        <v>2151</v>
      </c>
      <c r="AM4376" s="8" t="s">
        <v>4984</v>
      </c>
      <c r="AN4376" s="8" t="s">
        <v>27516</v>
      </c>
      <c r="AO4376" s="8" t="s">
        <v>27520</v>
      </c>
      <c r="AP4376" s="14" t="s">
        <v>27515</v>
      </c>
      <c r="AQ4376" s="11">
        <v>1779.0</v>
      </c>
    </row>
    <row r="4377">
      <c r="A4377" s="8" t="str">
        <f t="shared" si="1"/>
        <v>Jason Zahn</v>
      </c>
      <c r="B4377" s="8" t="s">
        <v>27505</v>
      </c>
      <c r="C4377" s="51" t="s">
        <v>27506</v>
      </c>
      <c r="D4377" s="2" t="s">
        <v>10600</v>
      </c>
      <c r="E4377" s="8" t="s">
        <v>1765</v>
      </c>
      <c r="F4377" s="8" t="s">
        <v>462</v>
      </c>
      <c r="G4377" s="51" t="s">
        <v>19294</v>
      </c>
      <c r="H4377" s="8" t="s">
        <v>27507</v>
      </c>
      <c r="I4377" s="8" t="s">
        <v>13219</v>
      </c>
      <c r="J4377" s="10">
        <v>3.3</v>
      </c>
      <c r="K4377" s="8" t="s">
        <v>27508</v>
      </c>
      <c r="L4377" s="8"/>
      <c r="M4377" s="8"/>
      <c r="N4377" s="51" t="s">
        <v>27521</v>
      </c>
      <c r="O4377" s="57" t="s">
        <v>52</v>
      </c>
      <c r="P4377" s="51"/>
      <c r="Q4377" s="51"/>
      <c r="R4377" s="57" t="s">
        <v>1059</v>
      </c>
      <c r="S4377" s="57" t="s">
        <v>27522</v>
      </c>
      <c r="T4377" s="11" t="str">
        <f t="shared" si="2"/>
        <v>Jason Zahn</v>
      </c>
      <c r="U4377" s="57" t="s">
        <v>160</v>
      </c>
      <c r="V4377" s="51"/>
      <c r="W4377" s="51"/>
      <c r="X4377" s="51" t="s">
        <v>27511</v>
      </c>
      <c r="Y4377" s="51" t="s">
        <v>60</v>
      </c>
      <c r="Z4377" s="56" t="s">
        <v>27512</v>
      </c>
      <c r="AA4377" s="51" t="s">
        <v>60</v>
      </c>
      <c r="AB4377" s="51" t="s">
        <v>60</v>
      </c>
      <c r="AC4377" s="51" t="s">
        <v>60</v>
      </c>
      <c r="AD4377" s="51" t="s">
        <v>60</v>
      </c>
      <c r="AE4377" s="51" t="s">
        <v>27514</v>
      </c>
      <c r="AF4377" s="8" t="s">
        <v>27515</v>
      </c>
      <c r="AG4377" s="8" t="s">
        <v>10611</v>
      </c>
      <c r="AH4377" s="8" t="s">
        <v>654</v>
      </c>
      <c r="AI4377" s="8" t="s">
        <v>18832</v>
      </c>
      <c r="AJ4377" s="8"/>
      <c r="AK4377" s="8" t="s">
        <v>3288</v>
      </c>
      <c r="AL4377" s="8" t="s">
        <v>2151</v>
      </c>
      <c r="AM4377" s="8" t="s">
        <v>4984</v>
      </c>
      <c r="AN4377" s="8" t="s">
        <v>27516</v>
      </c>
      <c r="AO4377" s="8" t="s">
        <v>27520</v>
      </c>
      <c r="AP4377" s="14" t="s">
        <v>27515</v>
      </c>
      <c r="AQ4377" s="11">
        <v>1779.0</v>
      </c>
    </row>
    <row r="4378">
      <c r="A4378" s="8" t="str">
        <f t="shared" si="1"/>
        <v>Michael Tinsley</v>
      </c>
      <c r="B4378" s="8" t="s">
        <v>27505</v>
      </c>
      <c r="C4378" s="51" t="s">
        <v>27506</v>
      </c>
      <c r="D4378" s="2" t="s">
        <v>10600</v>
      </c>
      <c r="E4378" s="8" t="s">
        <v>1765</v>
      </c>
      <c r="F4378" s="8" t="s">
        <v>462</v>
      </c>
      <c r="G4378" s="51" t="s">
        <v>19294</v>
      </c>
      <c r="H4378" s="8" t="s">
        <v>27507</v>
      </c>
      <c r="I4378" s="8" t="s">
        <v>13219</v>
      </c>
      <c r="J4378" s="10">
        <v>3.3</v>
      </c>
      <c r="K4378" s="8" t="s">
        <v>27508</v>
      </c>
      <c r="L4378" s="8"/>
      <c r="M4378" s="8"/>
      <c r="N4378" s="51" t="s">
        <v>27523</v>
      </c>
      <c r="O4378" s="57" t="s">
        <v>52</v>
      </c>
      <c r="P4378" s="51"/>
      <c r="Q4378" s="51"/>
      <c r="R4378" s="57" t="s">
        <v>731</v>
      </c>
      <c r="S4378" s="57" t="s">
        <v>27524</v>
      </c>
      <c r="T4378" s="11" t="str">
        <f t="shared" si="2"/>
        <v>Michael Tinsley</v>
      </c>
      <c r="U4378" s="8" t="s">
        <v>167</v>
      </c>
      <c r="V4378" s="51" t="s">
        <v>27525</v>
      </c>
      <c r="W4378" s="51"/>
      <c r="X4378" s="51" t="s">
        <v>27511</v>
      </c>
      <c r="Y4378" s="51" t="s">
        <v>60</v>
      </c>
      <c r="Z4378" s="56" t="s">
        <v>27512</v>
      </c>
      <c r="AA4378" s="51" t="s">
        <v>60</v>
      </c>
      <c r="AB4378" s="51" t="s">
        <v>60</v>
      </c>
      <c r="AC4378" s="51" t="s">
        <v>60</v>
      </c>
      <c r="AD4378" s="51" t="s">
        <v>60</v>
      </c>
      <c r="AE4378" s="51" t="s">
        <v>27514</v>
      </c>
      <c r="AF4378" s="8" t="s">
        <v>27515</v>
      </c>
      <c r="AG4378" s="8" t="s">
        <v>10611</v>
      </c>
      <c r="AH4378" s="8" t="s">
        <v>654</v>
      </c>
      <c r="AI4378" s="8" t="s">
        <v>18832</v>
      </c>
      <c r="AJ4378" s="8"/>
      <c r="AK4378" s="8" t="s">
        <v>3288</v>
      </c>
      <c r="AL4378" s="8" t="s">
        <v>2151</v>
      </c>
      <c r="AM4378" s="8" t="s">
        <v>4984</v>
      </c>
      <c r="AN4378" s="8" t="s">
        <v>27516</v>
      </c>
      <c r="AO4378" s="8" t="s">
        <v>27520</v>
      </c>
      <c r="AP4378" s="14" t="s">
        <v>27515</v>
      </c>
      <c r="AQ4378" s="11">
        <v>1779.0</v>
      </c>
    </row>
    <row r="4379">
      <c r="A4379" s="8" t="str">
        <f t="shared" si="1"/>
        <v>Graduate Asst Russell has been removed. </v>
      </c>
      <c r="B4379" s="51" t="s">
        <v>27505</v>
      </c>
      <c r="C4379" s="51" t="s">
        <v>27506</v>
      </c>
      <c r="D4379" s="2" t="s">
        <v>10600</v>
      </c>
      <c r="E4379" s="8" t="s">
        <v>1765</v>
      </c>
      <c r="F4379" s="8" t="s">
        <v>462</v>
      </c>
      <c r="G4379" s="51" t="s">
        <v>19294</v>
      </c>
      <c r="H4379" s="8" t="s">
        <v>27507</v>
      </c>
      <c r="I4379" s="8" t="s">
        <v>13219</v>
      </c>
      <c r="J4379" s="10">
        <v>3.3</v>
      </c>
      <c r="K4379" s="8" t="s">
        <v>27508</v>
      </c>
      <c r="L4379" s="8"/>
      <c r="M4379" s="8"/>
      <c r="N4379" s="51" t="s">
        <v>27526</v>
      </c>
      <c r="O4379" s="57" t="s">
        <v>52</v>
      </c>
      <c r="P4379" s="51"/>
      <c r="Q4379" s="51" t="s">
        <v>277</v>
      </c>
      <c r="R4379" s="51" t="s">
        <v>27527</v>
      </c>
      <c r="S4379" s="51"/>
      <c r="T4379" s="11" t="str">
        <f t="shared" si="2"/>
        <v>Graduate Asst Russell has been removed. </v>
      </c>
      <c r="U4379" s="51"/>
      <c r="V4379" s="51"/>
      <c r="W4379" s="51"/>
      <c r="X4379" s="51" t="s">
        <v>27511</v>
      </c>
      <c r="Y4379" s="51" t="s">
        <v>60</v>
      </c>
      <c r="Z4379" s="56" t="s">
        <v>27512</v>
      </c>
      <c r="AA4379" s="51" t="s">
        <v>60</v>
      </c>
      <c r="AB4379" s="51" t="s">
        <v>60</v>
      </c>
      <c r="AC4379" s="51" t="s">
        <v>60</v>
      </c>
      <c r="AD4379" s="51" t="s">
        <v>60</v>
      </c>
      <c r="AE4379" s="51" t="s">
        <v>27514</v>
      </c>
      <c r="AF4379" s="8" t="s">
        <v>27515</v>
      </c>
      <c r="AG4379" s="8" t="s">
        <v>10611</v>
      </c>
      <c r="AH4379" s="8" t="s">
        <v>654</v>
      </c>
      <c r="AI4379" s="8" t="s">
        <v>18832</v>
      </c>
      <c r="AJ4379" s="8"/>
      <c r="AK4379" s="8" t="s">
        <v>3288</v>
      </c>
      <c r="AL4379" s="8" t="s">
        <v>2151</v>
      </c>
      <c r="AM4379" s="8" t="s">
        <v>4984</v>
      </c>
      <c r="AN4379" s="8" t="s">
        <v>27516</v>
      </c>
      <c r="AO4379" s="8" t="s">
        <v>27520</v>
      </c>
      <c r="AP4379" s="14" t="s">
        <v>27515</v>
      </c>
      <c r="AQ4379" s="11">
        <v>1779.0</v>
      </c>
    </row>
    <row r="4380">
      <c r="A4380" s="8" t="str">
        <f t="shared" si="1"/>
        <v>Natalie Bach-Prather</v>
      </c>
      <c r="B4380" s="51" t="s">
        <v>27528</v>
      </c>
      <c r="C4380" s="51" t="s">
        <v>27506</v>
      </c>
      <c r="D4380" s="2" t="s">
        <v>10600</v>
      </c>
      <c r="E4380" s="8" t="s">
        <v>1980</v>
      </c>
      <c r="F4380" s="8" t="s">
        <v>462</v>
      </c>
      <c r="G4380" s="51" t="s">
        <v>19294</v>
      </c>
      <c r="H4380" s="8" t="s">
        <v>27529</v>
      </c>
      <c r="I4380" s="8" t="s">
        <v>219</v>
      </c>
      <c r="J4380" s="10">
        <v>3.38</v>
      </c>
      <c r="K4380" s="8" t="s">
        <v>27530</v>
      </c>
      <c r="L4380" s="8"/>
      <c r="M4380" s="8"/>
      <c r="N4380" s="51" t="s">
        <v>27531</v>
      </c>
      <c r="O4380" s="51" t="s">
        <v>52</v>
      </c>
      <c r="P4380" s="51"/>
      <c r="Q4380" s="51"/>
      <c r="R4380" s="8" t="s">
        <v>5948</v>
      </c>
      <c r="S4380" s="8" t="s">
        <v>27532</v>
      </c>
      <c r="T4380" s="11" t="str">
        <f t="shared" si="2"/>
        <v>Natalie Bach-Prather</v>
      </c>
      <c r="U4380" s="8" t="s">
        <v>55</v>
      </c>
      <c r="V4380" s="51" t="s">
        <v>27533</v>
      </c>
      <c r="W4380" s="8" t="s">
        <v>27534</v>
      </c>
      <c r="X4380" s="51" t="s">
        <v>27535</v>
      </c>
      <c r="Y4380" s="51" t="s">
        <v>60</v>
      </c>
      <c r="Z4380" s="56" t="s">
        <v>27536</v>
      </c>
      <c r="AA4380" s="51" t="s">
        <v>60</v>
      </c>
      <c r="AB4380" s="56" t="s">
        <v>27537</v>
      </c>
      <c r="AC4380" s="51" t="s">
        <v>60</v>
      </c>
      <c r="AD4380" s="56" t="s">
        <v>27538</v>
      </c>
      <c r="AE4380" s="51" t="s">
        <v>27539</v>
      </c>
      <c r="AF4380" s="8" t="s">
        <v>27540</v>
      </c>
      <c r="AG4380" s="8" t="s">
        <v>10611</v>
      </c>
      <c r="AH4380" s="8" t="s">
        <v>194</v>
      </c>
      <c r="AI4380" s="8" t="s">
        <v>18832</v>
      </c>
      <c r="AJ4380" s="8"/>
      <c r="AK4380" s="8"/>
      <c r="AL4380" s="8"/>
      <c r="AM4380" s="8"/>
      <c r="AN4380" s="8" t="s">
        <v>27541</v>
      </c>
      <c r="AO4380" s="8" t="s">
        <v>19788</v>
      </c>
      <c r="AP4380" s="29" t="s">
        <v>27540</v>
      </c>
      <c r="AQ4380" s="11">
        <v>1339.0</v>
      </c>
    </row>
    <row r="4381">
      <c r="A4381" s="8" t="str">
        <f t="shared" si="1"/>
        <v>Andrae Gibson</v>
      </c>
      <c r="B4381" s="16" t="s">
        <v>27528</v>
      </c>
      <c r="C4381" s="51" t="s">
        <v>27506</v>
      </c>
      <c r="D4381" s="79" t="s">
        <v>10600</v>
      </c>
      <c r="E4381" s="62" t="s">
        <v>1980</v>
      </c>
      <c r="F4381" s="72" t="s">
        <v>462</v>
      </c>
      <c r="G4381" s="51" t="s">
        <v>19294</v>
      </c>
      <c r="H4381" s="89">
        <v>224527.0</v>
      </c>
      <c r="I4381" s="63" t="s">
        <v>219</v>
      </c>
      <c r="J4381" s="60">
        <v>3.38</v>
      </c>
      <c r="K4381" s="18" t="s">
        <v>27530</v>
      </c>
      <c r="L4381" s="18"/>
      <c r="M4381" s="18"/>
      <c r="N4381" s="61" t="s">
        <v>27542</v>
      </c>
      <c r="O4381" s="51" t="s">
        <v>52</v>
      </c>
      <c r="P4381" s="61" t="s">
        <v>207</v>
      </c>
      <c r="Q4381" s="51"/>
      <c r="R4381" s="51" t="s">
        <v>27543</v>
      </c>
      <c r="S4381" s="51" t="s">
        <v>6465</v>
      </c>
      <c r="T4381" s="11" t="str">
        <f t="shared" si="2"/>
        <v>Andrae Gibson</v>
      </c>
      <c r="U4381" s="51" t="s">
        <v>76</v>
      </c>
      <c r="V4381" s="51"/>
      <c r="W4381" s="51"/>
      <c r="X4381" s="62" t="s">
        <v>27535</v>
      </c>
      <c r="Y4381" s="62"/>
      <c r="Z4381" s="62"/>
      <c r="AA4381" s="62"/>
      <c r="AB4381" s="62"/>
      <c r="AC4381" s="62"/>
      <c r="AD4381" s="62"/>
      <c r="AE4381" s="62" t="s">
        <v>27539</v>
      </c>
      <c r="AF4381" s="62" t="s">
        <v>27540</v>
      </c>
      <c r="AG4381" s="62" t="s">
        <v>10611</v>
      </c>
      <c r="AH4381" s="72" t="s">
        <v>194</v>
      </c>
      <c r="AI4381" s="63" t="s">
        <v>18832</v>
      </c>
      <c r="AJ4381" s="77"/>
      <c r="AK4381" s="63"/>
      <c r="AL4381" s="63"/>
      <c r="AM4381" s="60"/>
      <c r="AN4381" s="97">
        <v>0.9076479076479076</v>
      </c>
      <c r="AO4381" s="98">
        <v>40664.0</v>
      </c>
      <c r="AP4381" s="47" t="s">
        <v>27540</v>
      </c>
      <c r="AQ4381" s="68">
        <v>1339.0</v>
      </c>
    </row>
    <row r="4382">
      <c r="A4382" s="8" t="str">
        <f t="shared" si="1"/>
        <v>Caster Brandon</v>
      </c>
      <c r="B4382" s="51" t="s">
        <v>27528</v>
      </c>
      <c r="C4382" s="51" t="s">
        <v>27506</v>
      </c>
      <c r="D4382" s="2" t="s">
        <v>10600</v>
      </c>
      <c r="E4382" s="51" t="s">
        <v>1980</v>
      </c>
      <c r="F4382" s="51" t="s">
        <v>462</v>
      </c>
      <c r="G4382" s="51" t="s">
        <v>19294</v>
      </c>
      <c r="H4382" s="51" t="s">
        <v>27529</v>
      </c>
      <c r="I4382" s="51" t="s">
        <v>219</v>
      </c>
      <c r="J4382" s="66">
        <v>3.38</v>
      </c>
      <c r="K4382" s="51" t="s">
        <v>27530</v>
      </c>
      <c r="L4382" s="51" t="s">
        <v>86</v>
      </c>
      <c r="M4382" s="51" t="s">
        <v>86</v>
      </c>
      <c r="N4382" s="51" t="s">
        <v>27544</v>
      </c>
      <c r="O4382" s="51" t="s">
        <v>52</v>
      </c>
      <c r="P4382" s="51" t="s">
        <v>490</v>
      </c>
      <c r="Q4382" s="51"/>
      <c r="R4382" s="51" t="s">
        <v>27545</v>
      </c>
      <c r="S4382" s="51" t="s">
        <v>977</v>
      </c>
      <c r="T4382" s="11" t="str">
        <f t="shared" si="2"/>
        <v>Caster Brandon</v>
      </c>
      <c r="U4382" s="51" t="s">
        <v>106</v>
      </c>
      <c r="V4382" s="51" t="s">
        <v>86</v>
      </c>
      <c r="W4382" s="51" t="s">
        <v>86</v>
      </c>
      <c r="X4382" s="51" t="s">
        <v>27539</v>
      </c>
      <c r="Y4382" s="51" t="s">
        <v>60</v>
      </c>
      <c r="Z4382" s="56" t="s">
        <v>27536</v>
      </c>
      <c r="AA4382" s="51" t="s">
        <v>60</v>
      </c>
      <c r="AB4382" s="56" t="s">
        <v>27537</v>
      </c>
      <c r="AC4382" s="51" t="s">
        <v>60</v>
      </c>
      <c r="AD4382" s="56" t="s">
        <v>27538</v>
      </c>
      <c r="AE4382" s="51" t="s">
        <v>27539</v>
      </c>
      <c r="AF4382" s="51" t="s">
        <v>27540</v>
      </c>
      <c r="AG4382" s="51" t="s">
        <v>10611</v>
      </c>
      <c r="AH4382" s="51" t="s">
        <v>194</v>
      </c>
      <c r="AI4382" s="51" t="s">
        <v>18832</v>
      </c>
      <c r="AJ4382" s="51" t="s">
        <v>86</v>
      </c>
      <c r="AK4382" s="51" t="s">
        <v>86</v>
      </c>
      <c r="AL4382" s="51" t="s">
        <v>86</v>
      </c>
      <c r="AM4382" s="51" t="s">
        <v>86</v>
      </c>
      <c r="AN4382" s="51" t="s">
        <v>27541</v>
      </c>
      <c r="AO4382" s="51" t="s">
        <v>19788</v>
      </c>
      <c r="AP4382" s="67" t="s">
        <v>27540</v>
      </c>
      <c r="AQ4382" s="68">
        <v>1339.0</v>
      </c>
    </row>
    <row r="4383">
      <c r="A4383" s="8" t="str">
        <f t="shared" si="1"/>
        <v>Isaac Hamilton</v>
      </c>
      <c r="B4383" s="51" t="s">
        <v>27546</v>
      </c>
      <c r="C4383" s="51" t="s">
        <v>27506</v>
      </c>
      <c r="D4383" s="2" t="s">
        <v>10600</v>
      </c>
      <c r="E4383" s="8" t="s">
        <v>10601</v>
      </c>
      <c r="F4383" s="8" t="s">
        <v>462</v>
      </c>
      <c r="G4383" s="51" t="s">
        <v>19294</v>
      </c>
      <c r="H4383" s="8" t="s">
        <v>27547</v>
      </c>
      <c r="I4383" s="8" t="s">
        <v>219</v>
      </c>
      <c r="J4383" s="10">
        <v>3.63</v>
      </c>
      <c r="K4383" s="8" t="s">
        <v>27548</v>
      </c>
      <c r="L4383" s="8"/>
      <c r="M4383" s="8"/>
      <c r="N4383" s="51" t="s">
        <v>27549</v>
      </c>
      <c r="O4383" s="51" t="s">
        <v>52</v>
      </c>
      <c r="P4383" s="51"/>
      <c r="Q4383" s="51"/>
      <c r="R4383" s="51" t="s">
        <v>1946</v>
      </c>
      <c r="S4383" s="51" t="s">
        <v>7239</v>
      </c>
      <c r="T4383" s="11" t="str">
        <f t="shared" si="2"/>
        <v>Isaac Hamilton</v>
      </c>
      <c r="U4383" s="51" t="s">
        <v>55</v>
      </c>
      <c r="V4383" s="51" t="s">
        <v>27550</v>
      </c>
      <c r="W4383" s="51" t="s">
        <v>27551</v>
      </c>
      <c r="X4383" s="94" t="s">
        <v>27552</v>
      </c>
      <c r="Y4383" s="56" t="s">
        <v>27553</v>
      </c>
      <c r="Z4383" s="56" t="s">
        <v>27554</v>
      </c>
      <c r="AA4383" s="51" t="s">
        <v>60</v>
      </c>
      <c r="AB4383" s="51" t="s">
        <v>60</v>
      </c>
      <c r="AC4383" s="51" t="s">
        <v>60</v>
      </c>
      <c r="AD4383" s="51" t="s">
        <v>60</v>
      </c>
      <c r="AE4383" s="51" t="s">
        <v>27555</v>
      </c>
      <c r="AF4383" s="8" t="s">
        <v>27556</v>
      </c>
      <c r="AG4383" s="8" t="s">
        <v>10611</v>
      </c>
      <c r="AH4383" s="8" t="s">
        <v>352</v>
      </c>
      <c r="AI4383" s="8" t="s">
        <v>233</v>
      </c>
      <c r="AJ4383" s="8"/>
      <c r="AK4383" s="8" t="s">
        <v>420</v>
      </c>
      <c r="AL4383" s="8" t="s">
        <v>948</v>
      </c>
      <c r="AM4383" s="8" t="s">
        <v>197</v>
      </c>
      <c r="AN4383" s="8" t="s">
        <v>7614</v>
      </c>
      <c r="AO4383" s="8" t="s">
        <v>27557</v>
      </c>
      <c r="AP4383" s="29" t="s">
        <v>27556</v>
      </c>
      <c r="AQ4383" s="11">
        <v>1708.0</v>
      </c>
    </row>
    <row r="4384">
      <c r="A4384" s="8" t="str">
        <f t="shared" si="1"/>
        <v>Sydney Tencate</v>
      </c>
      <c r="B4384" s="51" t="s">
        <v>27546</v>
      </c>
      <c r="C4384" s="51" t="s">
        <v>27506</v>
      </c>
      <c r="D4384" s="2" t="s">
        <v>10600</v>
      </c>
      <c r="E4384" s="8" t="s">
        <v>10601</v>
      </c>
      <c r="F4384" s="8" t="s">
        <v>462</v>
      </c>
      <c r="G4384" s="51" t="s">
        <v>19294</v>
      </c>
      <c r="H4384" s="13" t="s">
        <v>27547</v>
      </c>
      <c r="I4384" s="8" t="s">
        <v>219</v>
      </c>
      <c r="J4384" s="10">
        <v>3.63</v>
      </c>
      <c r="K4384" s="8" t="s">
        <v>27548</v>
      </c>
      <c r="L4384" s="8"/>
      <c r="M4384" s="8"/>
      <c r="N4384" s="51" t="s">
        <v>27558</v>
      </c>
      <c r="O4384" s="51" t="s">
        <v>52</v>
      </c>
      <c r="P4384" s="51"/>
      <c r="Q4384" s="51"/>
      <c r="R4384" s="51" t="s">
        <v>27559</v>
      </c>
      <c r="S4384" s="51" t="s">
        <v>27560</v>
      </c>
      <c r="T4384" s="11" t="str">
        <f t="shared" si="2"/>
        <v>Sydney Tencate</v>
      </c>
      <c r="U4384" s="51" t="s">
        <v>106</v>
      </c>
      <c r="V4384" s="51" t="s">
        <v>27561</v>
      </c>
      <c r="W4384" s="51" t="s">
        <v>27562</v>
      </c>
      <c r="X4384" s="94" t="s">
        <v>27552</v>
      </c>
      <c r="Y4384" s="51" t="s">
        <v>60</v>
      </c>
      <c r="Z4384" s="56" t="s">
        <v>27554</v>
      </c>
      <c r="AA4384" s="56" t="s">
        <v>27563</v>
      </c>
      <c r="AB4384" s="51" t="s">
        <v>60</v>
      </c>
      <c r="AC4384" s="51" t="s">
        <v>60</v>
      </c>
      <c r="AD4384" s="51" t="s">
        <v>60</v>
      </c>
      <c r="AE4384" s="51" t="s">
        <v>27555</v>
      </c>
      <c r="AF4384" s="8" t="s">
        <v>27556</v>
      </c>
      <c r="AG4384" s="8" t="s">
        <v>10611</v>
      </c>
      <c r="AH4384" s="8" t="s">
        <v>352</v>
      </c>
      <c r="AI4384" s="8" t="s">
        <v>233</v>
      </c>
      <c r="AJ4384" s="8"/>
      <c r="AK4384" s="8" t="s">
        <v>420</v>
      </c>
      <c r="AL4384" s="8" t="s">
        <v>948</v>
      </c>
      <c r="AM4384" s="8" t="s">
        <v>197</v>
      </c>
      <c r="AN4384" s="8" t="s">
        <v>7614</v>
      </c>
      <c r="AO4384" s="8" t="s">
        <v>27557</v>
      </c>
      <c r="AP4384" s="29" t="s">
        <v>27556</v>
      </c>
      <c r="AQ4384" s="11">
        <v>1708.0</v>
      </c>
    </row>
    <row r="4385">
      <c r="A4385" s="8" t="str">
        <f t="shared" si="1"/>
        <v>Joshua Hunter</v>
      </c>
      <c r="B4385" s="8" t="s">
        <v>27546</v>
      </c>
      <c r="C4385" s="51" t="s">
        <v>27506</v>
      </c>
      <c r="D4385" s="2" t="s">
        <v>10600</v>
      </c>
      <c r="E4385" s="51" t="s">
        <v>10601</v>
      </c>
      <c r="F4385" s="51" t="s">
        <v>462</v>
      </c>
      <c r="G4385" s="51" t="s">
        <v>19294</v>
      </c>
      <c r="H4385" s="51" t="s">
        <v>27547</v>
      </c>
      <c r="I4385" s="59" t="s">
        <v>219</v>
      </c>
      <c r="J4385" s="60">
        <v>3.63</v>
      </c>
      <c r="K4385" s="51" t="s">
        <v>27548</v>
      </c>
      <c r="L4385" s="51"/>
      <c r="M4385" s="51"/>
      <c r="N4385" s="51" t="s">
        <v>27564</v>
      </c>
      <c r="O4385" s="51" t="s">
        <v>52</v>
      </c>
      <c r="P4385" s="51"/>
      <c r="Q4385" s="51"/>
      <c r="R4385" s="51" t="s">
        <v>1029</v>
      </c>
      <c r="S4385" s="51" t="s">
        <v>2828</v>
      </c>
      <c r="T4385" s="11" t="str">
        <f t="shared" si="2"/>
        <v>Joshua Hunter</v>
      </c>
      <c r="U4385" s="51" t="s">
        <v>80</v>
      </c>
      <c r="V4385" s="51" t="s">
        <v>27565</v>
      </c>
      <c r="W4385" s="51"/>
      <c r="X4385" s="51" t="s">
        <v>27552</v>
      </c>
      <c r="Y4385" s="51" t="s">
        <v>60</v>
      </c>
      <c r="Z4385" s="56" t="s">
        <v>27554</v>
      </c>
      <c r="AA4385" s="51" t="s">
        <v>60</v>
      </c>
      <c r="AB4385" s="56" t="s">
        <v>27566</v>
      </c>
      <c r="AC4385" s="51" t="s">
        <v>60</v>
      </c>
      <c r="AD4385" s="56" t="s">
        <v>27567</v>
      </c>
      <c r="AE4385" s="51" t="s">
        <v>27555</v>
      </c>
      <c r="AF4385" s="51" t="s">
        <v>27556</v>
      </c>
      <c r="AG4385" s="51" t="s">
        <v>10611</v>
      </c>
      <c r="AH4385" s="51" t="s">
        <v>352</v>
      </c>
      <c r="AI4385" s="59" t="s">
        <v>18832</v>
      </c>
      <c r="AJ4385" s="51"/>
      <c r="AK4385" s="59" t="s">
        <v>420</v>
      </c>
      <c r="AL4385" s="59" t="s">
        <v>948</v>
      </c>
      <c r="AM4385" s="59" t="s">
        <v>197</v>
      </c>
      <c r="AN4385" s="59" t="s">
        <v>7614</v>
      </c>
      <c r="AO4385" s="59" t="s">
        <v>27568</v>
      </c>
      <c r="AP4385" s="67" t="s">
        <v>27556</v>
      </c>
      <c r="AQ4385" s="68">
        <v>1708.0</v>
      </c>
    </row>
    <row r="4386">
      <c r="A4386" s="8" t="str">
        <f t="shared" si="1"/>
        <v>Dillon May</v>
      </c>
      <c r="B4386" s="8" t="s">
        <v>27569</v>
      </c>
      <c r="C4386" s="51" t="s">
        <v>19710</v>
      </c>
      <c r="D4386" s="2" t="s">
        <v>10600</v>
      </c>
      <c r="E4386" s="13" t="s">
        <v>27570</v>
      </c>
      <c r="F4386" s="8" t="s">
        <v>462</v>
      </c>
      <c r="G4386" s="51" t="s">
        <v>19294</v>
      </c>
      <c r="H4386" s="13" t="s">
        <v>27571</v>
      </c>
      <c r="I4386" s="8" t="s">
        <v>10346</v>
      </c>
      <c r="J4386" s="10">
        <v>3.64</v>
      </c>
      <c r="K4386" s="8" t="s">
        <v>27572</v>
      </c>
      <c r="L4386" s="8"/>
      <c r="M4386" s="8"/>
      <c r="N4386" s="51" t="s">
        <v>27573</v>
      </c>
      <c r="O4386" s="57" t="s">
        <v>52</v>
      </c>
      <c r="P4386" s="51"/>
      <c r="Q4386" s="51"/>
      <c r="R4386" s="57" t="s">
        <v>3632</v>
      </c>
      <c r="S4386" s="57" t="s">
        <v>6135</v>
      </c>
      <c r="T4386" s="11" t="str">
        <f t="shared" si="2"/>
        <v>Dillon May</v>
      </c>
      <c r="U4386" s="57" t="s">
        <v>311</v>
      </c>
      <c r="V4386" s="51" t="s">
        <v>27574</v>
      </c>
      <c r="W4386" s="51"/>
      <c r="X4386" s="51" t="s">
        <v>27575</v>
      </c>
      <c r="Y4386" s="51" t="s">
        <v>60</v>
      </c>
      <c r="Z4386" s="56" t="s">
        <v>27576</v>
      </c>
      <c r="AA4386" s="51" t="s">
        <v>60</v>
      </c>
      <c r="AB4386" s="51" t="s">
        <v>60</v>
      </c>
      <c r="AC4386" s="51" t="s">
        <v>60</v>
      </c>
      <c r="AD4386" s="56" t="s">
        <v>27577</v>
      </c>
      <c r="AE4386" s="51" t="s">
        <v>27578</v>
      </c>
      <c r="AF4386" s="13" t="s">
        <v>27579</v>
      </c>
      <c r="AG4386" s="13" t="s">
        <v>10611</v>
      </c>
      <c r="AH4386" s="8" t="s">
        <v>352</v>
      </c>
      <c r="AI4386" s="8" t="s">
        <v>18832</v>
      </c>
      <c r="AJ4386" s="8"/>
      <c r="AK4386" s="8" t="s">
        <v>4151</v>
      </c>
      <c r="AL4386" s="8" t="s">
        <v>479</v>
      </c>
      <c r="AM4386" s="8" t="s">
        <v>4117</v>
      </c>
      <c r="AN4386" s="8" t="s">
        <v>27580</v>
      </c>
      <c r="AO4386" s="8" t="s">
        <v>27581</v>
      </c>
      <c r="AP4386" s="29" t="s">
        <v>27579</v>
      </c>
      <c r="AQ4386" s="11">
        <v>2253.0</v>
      </c>
    </row>
    <row r="4387">
      <c r="A4387" s="8" t="str">
        <f t="shared" si="1"/>
        <v>Kevin Gideon</v>
      </c>
      <c r="B4387" s="51" t="s">
        <v>27569</v>
      </c>
      <c r="C4387" s="51" t="s">
        <v>19710</v>
      </c>
      <c r="D4387" s="2" t="s">
        <v>10600</v>
      </c>
      <c r="E4387" s="13" t="s">
        <v>27570</v>
      </c>
      <c r="F4387" s="8" t="s">
        <v>462</v>
      </c>
      <c r="G4387" s="51" t="s">
        <v>19294</v>
      </c>
      <c r="H4387" s="13" t="s">
        <v>27571</v>
      </c>
      <c r="I4387" s="8" t="s">
        <v>10346</v>
      </c>
      <c r="J4387" s="10">
        <v>3.64</v>
      </c>
      <c r="K4387" s="8" t="s">
        <v>27572</v>
      </c>
      <c r="L4387" s="8"/>
      <c r="M4387" s="8"/>
      <c r="N4387" s="51" t="s">
        <v>27582</v>
      </c>
      <c r="O4387" s="51" t="s">
        <v>52</v>
      </c>
      <c r="P4387" s="51"/>
      <c r="Q4387" s="51"/>
      <c r="R4387" s="51" t="s">
        <v>208</v>
      </c>
      <c r="S4387" s="51" t="s">
        <v>27583</v>
      </c>
      <c r="T4387" s="11" t="str">
        <f t="shared" si="2"/>
        <v>Kevin Gideon</v>
      </c>
      <c r="U4387" s="51" t="s">
        <v>106</v>
      </c>
      <c r="V4387" s="51" t="s">
        <v>27584</v>
      </c>
      <c r="W4387" s="57" t="s">
        <v>27585</v>
      </c>
      <c r="X4387" s="94" t="s">
        <v>27575</v>
      </c>
      <c r="Y4387" s="56" t="s">
        <v>27586</v>
      </c>
      <c r="Z4387" s="56" t="s">
        <v>27576</v>
      </c>
      <c r="AA4387" s="51" t="s">
        <v>60</v>
      </c>
      <c r="AB4387" s="51" t="s">
        <v>60</v>
      </c>
      <c r="AC4387" s="56" t="s">
        <v>27587</v>
      </c>
      <c r="AD4387" s="56" t="s">
        <v>27577</v>
      </c>
      <c r="AE4387" s="51" t="s">
        <v>27578</v>
      </c>
      <c r="AF4387" s="13" t="s">
        <v>27579</v>
      </c>
      <c r="AG4387" s="13" t="s">
        <v>10611</v>
      </c>
      <c r="AH4387" s="8" t="s">
        <v>352</v>
      </c>
      <c r="AI4387" s="8" t="s">
        <v>233</v>
      </c>
      <c r="AJ4387" s="8"/>
      <c r="AK4387" s="8" t="s">
        <v>4151</v>
      </c>
      <c r="AL4387" s="8" t="s">
        <v>479</v>
      </c>
      <c r="AM4387" s="8" t="s">
        <v>4117</v>
      </c>
      <c r="AN4387" s="8" t="s">
        <v>27580</v>
      </c>
      <c r="AO4387" s="8" t="s">
        <v>27588</v>
      </c>
      <c r="AP4387" s="52" t="s">
        <v>27579</v>
      </c>
      <c r="AQ4387" s="11">
        <v>2253.0</v>
      </c>
    </row>
    <row r="4388">
      <c r="A4388" s="8" t="str">
        <f t="shared" si="1"/>
        <v>James Cain</v>
      </c>
      <c r="B4388" s="16" t="s">
        <v>27569</v>
      </c>
      <c r="C4388" s="51" t="s">
        <v>19710</v>
      </c>
      <c r="D4388" s="79" t="s">
        <v>10600</v>
      </c>
      <c r="E4388" s="80" t="s">
        <v>27570</v>
      </c>
      <c r="F4388" s="72" t="s">
        <v>462</v>
      </c>
      <c r="G4388" s="51" t="s">
        <v>19294</v>
      </c>
      <c r="H4388" s="102">
        <v>226231.0</v>
      </c>
      <c r="I4388" s="63" t="s">
        <v>10346</v>
      </c>
      <c r="J4388" s="60">
        <v>3.64</v>
      </c>
      <c r="K4388" s="18" t="s">
        <v>27572</v>
      </c>
      <c r="L4388" s="18"/>
      <c r="M4388" s="18"/>
      <c r="N4388" s="61" t="s">
        <v>27589</v>
      </c>
      <c r="O4388" s="51" t="s">
        <v>52</v>
      </c>
      <c r="P4388" s="61" t="s">
        <v>207</v>
      </c>
      <c r="Q4388" s="61"/>
      <c r="R4388" s="51" t="s">
        <v>411</v>
      </c>
      <c r="S4388" s="51" t="s">
        <v>12662</v>
      </c>
      <c r="T4388" s="11" t="str">
        <f t="shared" si="2"/>
        <v>James Cain</v>
      </c>
      <c r="U4388" s="51" t="s">
        <v>80</v>
      </c>
      <c r="V4388" s="51" t="s">
        <v>27590</v>
      </c>
      <c r="W4388" s="51"/>
      <c r="X4388" s="62" t="s">
        <v>27575</v>
      </c>
      <c r="Y4388" s="62"/>
      <c r="Z4388" s="62"/>
      <c r="AA4388" s="62"/>
      <c r="AB4388" s="62"/>
      <c r="AC4388" s="62"/>
      <c r="AD4388" s="62"/>
      <c r="AE4388" s="62" t="s">
        <v>27578</v>
      </c>
      <c r="AF4388" s="80" t="s">
        <v>27579</v>
      </c>
      <c r="AG4388" s="80" t="s">
        <v>10611</v>
      </c>
      <c r="AH4388" s="72" t="s">
        <v>352</v>
      </c>
      <c r="AI4388" s="63" t="s">
        <v>18832</v>
      </c>
      <c r="AJ4388" s="73"/>
      <c r="AK4388" s="63" t="s">
        <v>4151</v>
      </c>
      <c r="AL4388" s="63" t="s">
        <v>479</v>
      </c>
      <c r="AM4388" s="60" t="s">
        <v>4117</v>
      </c>
      <c r="AN4388" s="97">
        <v>0.6314516129032258</v>
      </c>
      <c r="AO4388" s="98">
        <v>46886.0</v>
      </c>
      <c r="AP4388" s="90" t="s">
        <v>27579</v>
      </c>
      <c r="AQ4388" s="68">
        <v>2253.0</v>
      </c>
    </row>
    <row r="4389">
      <c r="A4389" s="8" t="str">
        <f t="shared" si="1"/>
        <v>Andrew Trosen</v>
      </c>
      <c r="B4389" s="51" t="s">
        <v>27569</v>
      </c>
      <c r="C4389" s="51" t="s">
        <v>19710</v>
      </c>
      <c r="D4389" s="2" t="s">
        <v>10600</v>
      </c>
      <c r="E4389" s="51" t="s">
        <v>27570</v>
      </c>
      <c r="F4389" s="51" t="s">
        <v>462</v>
      </c>
      <c r="G4389" s="51" t="s">
        <v>19294</v>
      </c>
      <c r="H4389" s="51" t="s">
        <v>27571</v>
      </c>
      <c r="I4389" s="51" t="s">
        <v>10346</v>
      </c>
      <c r="J4389" s="66">
        <v>3.64</v>
      </c>
      <c r="K4389" s="51" t="s">
        <v>27572</v>
      </c>
      <c r="L4389" s="51" t="s">
        <v>86</v>
      </c>
      <c r="M4389" s="51" t="s">
        <v>86</v>
      </c>
      <c r="N4389" s="51" t="s">
        <v>27591</v>
      </c>
      <c r="O4389" s="51" t="s">
        <v>52</v>
      </c>
      <c r="P4389" s="51"/>
      <c r="Q4389" s="51"/>
      <c r="R4389" s="51" t="s">
        <v>53</v>
      </c>
      <c r="S4389" s="51" t="s">
        <v>27592</v>
      </c>
      <c r="T4389" s="11" t="str">
        <f t="shared" si="2"/>
        <v>Andrew Trosen</v>
      </c>
      <c r="U4389" s="51" t="s">
        <v>80</v>
      </c>
      <c r="V4389" s="51" t="s">
        <v>86</v>
      </c>
      <c r="W4389" s="51" t="s">
        <v>86</v>
      </c>
      <c r="X4389" s="51" t="s">
        <v>27578</v>
      </c>
      <c r="Y4389" s="51" t="s">
        <v>60</v>
      </c>
      <c r="Z4389" s="56" t="s">
        <v>27576</v>
      </c>
      <c r="AA4389" s="51" t="s">
        <v>60</v>
      </c>
      <c r="AB4389" s="56" t="s">
        <v>27593</v>
      </c>
      <c r="AC4389" s="51" t="s">
        <v>60</v>
      </c>
      <c r="AD4389" s="56" t="s">
        <v>27577</v>
      </c>
      <c r="AE4389" s="51" t="s">
        <v>27578</v>
      </c>
      <c r="AF4389" s="51" t="s">
        <v>27579</v>
      </c>
      <c r="AG4389" s="51" t="s">
        <v>10611</v>
      </c>
      <c r="AH4389" s="51" t="s">
        <v>352</v>
      </c>
      <c r="AI4389" s="51" t="s">
        <v>18832</v>
      </c>
      <c r="AJ4389" s="51" t="s">
        <v>86</v>
      </c>
      <c r="AK4389" s="51" t="s">
        <v>4151</v>
      </c>
      <c r="AL4389" s="51" t="s">
        <v>479</v>
      </c>
      <c r="AM4389" s="51" t="s">
        <v>4117</v>
      </c>
      <c r="AN4389" s="51" t="s">
        <v>27580</v>
      </c>
      <c r="AO4389" s="51" t="s">
        <v>27588</v>
      </c>
      <c r="AP4389" s="67" t="s">
        <v>27579</v>
      </c>
      <c r="AQ4389" s="68">
        <v>2253.0</v>
      </c>
    </row>
    <row r="4390">
      <c r="A4390" s="8" t="str">
        <f t="shared" si="1"/>
        <v>Whitney Grubb</v>
      </c>
      <c r="B4390" s="8" t="s">
        <v>27569</v>
      </c>
      <c r="C4390" s="51" t="s">
        <v>19710</v>
      </c>
      <c r="D4390" s="2" t="s">
        <v>10600</v>
      </c>
      <c r="E4390" s="57" t="s">
        <v>27570</v>
      </c>
      <c r="F4390" s="51" t="s">
        <v>462</v>
      </c>
      <c r="G4390" s="51" t="s">
        <v>19294</v>
      </c>
      <c r="H4390" s="57" t="s">
        <v>27571</v>
      </c>
      <c r="I4390" s="59" t="s">
        <v>10346</v>
      </c>
      <c r="J4390" s="60">
        <v>3.64</v>
      </c>
      <c r="K4390" s="51" t="s">
        <v>27572</v>
      </c>
      <c r="L4390" s="51"/>
      <c r="M4390" s="51"/>
      <c r="N4390" s="51" t="s">
        <v>27594</v>
      </c>
      <c r="O4390" s="51" t="s">
        <v>52</v>
      </c>
      <c r="P4390" s="51"/>
      <c r="Q4390" s="51"/>
      <c r="R4390" s="51" t="s">
        <v>7952</v>
      </c>
      <c r="S4390" s="51" t="s">
        <v>27595</v>
      </c>
      <c r="T4390" s="11" t="str">
        <f t="shared" si="2"/>
        <v>Whitney Grubb</v>
      </c>
      <c r="U4390" s="51" t="s">
        <v>80</v>
      </c>
      <c r="V4390" s="51" t="s">
        <v>27596</v>
      </c>
      <c r="W4390" s="51" t="s">
        <v>27597</v>
      </c>
      <c r="X4390" s="51" t="s">
        <v>27575</v>
      </c>
      <c r="Y4390" s="51" t="s">
        <v>60</v>
      </c>
      <c r="Z4390" s="56" t="s">
        <v>27598</v>
      </c>
      <c r="AA4390" s="51" t="s">
        <v>60</v>
      </c>
      <c r="AB4390" s="51" t="s">
        <v>60</v>
      </c>
      <c r="AC4390" s="56" t="s">
        <v>27599</v>
      </c>
      <c r="AD4390" s="56" t="s">
        <v>27577</v>
      </c>
      <c r="AE4390" s="51" t="s">
        <v>27578</v>
      </c>
      <c r="AF4390" s="57" t="s">
        <v>27579</v>
      </c>
      <c r="AG4390" s="57" t="s">
        <v>10611</v>
      </c>
      <c r="AH4390" s="51" t="s">
        <v>352</v>
      </c>
      <c r="AI4390" s="59" t="s">
        <v>18832</v>
      </c>
      <c r="AJ4390" s="51"/>
      <c r="AK4390" s="59" t="s">
        <v>4151</v>
      </c>
      <c r="AL4390" s="59" t="s">
        <v>479</v>
      </c>
      <c r="AM4390" s="59" t="s">
        <v>4117</v>
      </c>
      <c r="AN4390" s="59" t="s">
        <v>27580</v>
      </c>
      <c r="AO4390" s="59" t="s">
        <v>27581</v>
      </c>
      <c r="AP4390" s="67" t="s">
        <v>27579</v>
      </c>
      <c r="AQ4390" s="68">
        <v>2253.0</v>
      </c>
    </row>
    <row r="4391">
      <c r="A4391" s="8" t="str">
        <f t="shared" si="1"/>
        <v>Hannah May</v>
      </c>
      <c r="B4391" s="51" t="s">
        <v>27569</v>
      </c>
      <c r="C4391" s="51" t="s">
        <v>19710</v>
      </c>
      <c r="D4391" s="2" t="s">
        <v>10600</v>
      </c>
      <c r="E4391" s="8" t="s">
        <v>27570</v>
      </c>
      <c r="F4391" s="8" t="s">
        <v>462</v>
      </c>
      <c r="G4391" s="51" t="s">
        <v>19294</v>
      </c>
      <c r="H4391" s="8" t="s">
        <v>27571</v>
      </c>
      <c r="I4391" s="8" t="s">
        <v>10346</v>
      </c>
      <c r="J4391" s="10">
        <v>3.64</v>
      </c>
      <c r="K4391" s="8" t="s">
        <v>27572</v>
      </c>
      <c r="L4391" s="8"/>
      <c r="M4391" s="8"/>
      <c r="N4391" s="51" t="s">
        <v>27600</v>
      </c>
      <c r="O4391" s="51" t="s">
        <v>52</v>
      </c>
      <c r="P4391" s="51"/>
      <c r="Q4391" s="51"/>
      <c r="R4391" s="51" t="s">
        <v>104</v>
      </c>
      <c r="S4391" s="51" t="s">
        <v>6135</v>
      </c>
      <c r="T4391" s="11" t="str">
        <f t="shared" si="2"/>
        <v>Hannah May</v>
      </c>
      <c r="U4391" s="51" t="s">
        <v>80</v>
      </c>
      <c r="V4391" s="51"/>
      <c r="W4391" s="51"/>
      <c r="X4391" s="51" t="s">
        <v>27575</v>
      </c>
      <c r="Y4391" s="51" t="s">
        <v>60</v>
      </c>
      <c r="Z4391" s="56" t="s">
        <v>27576</v>
      </c>
      <c r="AA4391" s="51" t="s">
        <v>60</v>
      </c>
      <c r="AB4391" s="56" t="s">
        <v>27593</v>
      </c>
      <c r="AC4391" s="51" t="s">
        <v>60</v>
      </c>
      <c r="AD4391" s="56" t="s">
        <v>27577</v>
      </c>
      <c r="AE4391" s="51" t="s">
        <v>27578</v>
      </c>
      <c r="AF4391" s="8" t="s">
        <v>27579</v>
      </c>
      <c r="AG4391" s="8" t="s">
        <v>10611</v>
      </c>
      <c r="AH4391" s="8" t="s">
        <v>352</v>
      </c>
      <c r="AI4391" s="8" t="s">
        <v>18832</v>
      </c>
      <c r="AJ4391" s="8"/>
      <c r="AK4391" s="8" t="s">
        <v>4151</v>
      </c>
      <c r="AL4391" s="8" t="s">
        <v>479</v>
      </c>
      <c r="AM4391" s="8" t="s">
        <v>4117</v>
      </c>
      <c r="AN4391" s="8" t="s">
        <v>27580</v>
      </c>
      <c r="AO4391" s="8" t="s">
        <v>27588</v>
      </c>
      <c r="AP4391" s="29" t="s">
        <v>27579</v>
      </c>
      <c r="AQ4391" s="11">
        <v>2253.0</v>
      </c>
    </row>
    <row r="4392">
      <c r="A4392" s="8" t="str">
        <f t="shared" si="1"/>
        <v>Michael McCarroll</v>
      </c>
      <c r="B4392" s="51" t="s">
        <v>27601</v>
      </c>
      <c r="C4392" s="51" t="s">
        <v>27506</v>
      </c>
      <c r="D4392" s="2" t="s">
        <v>10600</v>
      </c>
      <c r="E4392" s="8" t="s">
        <v>10601</v>
      </c>
      <c r="F4392" s="8" t="s">
        <v>462</v>
      </c>
      <c r="G4392" s="51" t="s">
        <v>19294</v>
      </c>
      <c r="H4392" s="13" t="s">
        <v>27602</v>
      </c>
      <c r="I4392" s="8" t="s">
        <v>2373</v>
      </c>
      <c r="J4392" s="10">
        <v>3.5</v>
      </c>
      <c r="K4392" s="8" t="s">
        <v>27603</v>
      </c>
      <c r="L4392" s="8"/>
      <c r="M4392" s="8"/>
      <c r="N4392" s="51" t="s">
        <v>27604</v>
      </c>
      <c r="O4392" s="51" t="s">
        <v>52</v>
      </c>
      <c r="P4392" s="51"/>
      <c r="Q4392" s="51"/>
      <c r="R4392" s="51" t="s">
        <v>731</v>
      </c>
      <c r="S4392" s="51" t="s">
        <v>27605</v>
      </c>
      <c r="T4392" s="11" t="str">
        <f t="shared" si="2"/>
        <v>Michael McCarroll</v>
      </c>
      <c r="U4392" s="51" t="s">
        <v>27606</v>
      </c>
      <c r="V4392" s="51" t="s">
        <v>27607</v>
      </c>
      <c r="W4392" s="51"/>
      <c r="X4392" s="94" t="s">
        <v>27608</v>
      </c>
      <c r="Y4392" s="56" t="s">
        <v>27609</v>
      </c>
      <c r="Z4392" s="56" t="s">
        <v>27610</v>
      </c>
      <c r="AA4392" s="56" t="s">
        <v>27611</v>
      </c>
      <c r="AB4392" s="56" t="s">
        <v>27612</v>
      </c>
      <c r="AC4392" s="56" t="s">
        <v>27613</v>
      </c>
      <c r="AD4392" s="51" t="s">
        <v>60</v>
      </c>
      <c r="AE4392" s="51" t="s">
        <v>27614</v>
      </c>
      <c r="AF4392" s="8" t="s">
        <v>27615</v>
      </c>
      <c r="AG4392" s="8" t="s">
        <v>10611</v>
      </c>
      <c r="AH4392" s="8" t="s">
        <v>352</v>
      </c>
      <c r="AI4392" s="8" t="s">
        <v>233</v>
      </c>
      <c r="AJ4392" s="8"/>
      <c r="AK4392" s="8" t="s">
        <v>4545</v>
      </c>
      <c r="AL4392" s="8" t="s">
        <v>11976</v>
      </c>
      <c r="AM4392" s="8" t="s">
        <v>26703</v>
      </c>
      <c r="AN4392" s="8" t="s">
        <v>27616</v>
      </c>
      <c r="AO4392" s="8" t="s">
        <v>27617</v>
      </c>
      <c r="AP4392" s="29" t="s">
        <v>27615</v>
      </c>
      <c r="AQ4392" s="11">
        <v>1073.0</v>
      </c>
    </row>
    <row r="4393">
      <c r="A4393" s="8" t="str">
        <f t="shared" si="1"/>
        <v>Cody Knight</v>
      </c>
      <c r="B4393" s="51" t="s">
        <v>27601</v>
      </c>
      <c r="C4393" s="51" t="s">
        <v>27506</v>
      </c>
      <c r="D4393" s="2" t="s">
        <v>10600</v>
      </c>
      <c r="E4393" s="8" t="s">
        <v>10601</v>
      </c>
      <c r="F4393" s="8" t="s">
        <v>462</v>
      </c>
      <c r="G4393" s="51" t="s">
        <v>19294</v>
      </c>
      <c r="H4393" s="8" t="s">
        <v>27602</v>
      </c>
      <c r="I4393" s="8" t="s">
        <v>2373</v>
      </c>
      <c r="J4393" s="10">
        <v>3.5</v>
      </c>
      <c r="K4393" s="8" t="s">
        <v>27603</v>
      </c>
      <c r="L4393" s="8"/>
      <c r="M4393" s="8"/>
      <c r="N4393" s="51" t="s">
        <v>27618</v>
      </c>
      <c r="O4393" s="51" t="s">
        <v>52</v>
      </c>
      <c r="P4393" s="51"/>
      <c r="Q4393" s="51"/>
      <c r="R4393" s="51" t="s">
        <v>3331</v>
      </c>
      <c r="S4393" s="51" t="s">
        <v>8368</v>
      </c>
      <c r="T4393" s="11" t="str">
        <f t="shared" si="2"/>
        <v>Cody Knight</v>
      </c>
      <c r="U4393" s="51" t="s">
        <v>55</v>
      </c>
      <c r="V4393" s="51" t="s">
        <v>27619</v>
      </c>
      <c r="W4393" s="51" t="s">
        <v>27620</v>
      </c>
      <c r="X4393" s="94" t="s">
        <v>27608</v>
      </c>
      <c r="Y4393" s="56" t="s">
        <v>27621</v>
      </c>
      <c r="Z4393" s="56" t="s">
        <v>27610</v>
      </c>
      <c r="AA4393" s="56" t="s">
        <v>27622</v>
      </c>
      <c r="AB4393" s="56" t="s">
        <v>27623</v>
      </c>
      <c r="AC4393" s="51" t="s">
        <v>60</v>
      </c>
      <c r="AD4393" s="51" t="s">
        <v>60</v>
      </c>
      <c r="AE4393" s="51" t="s">
        <v>27614</v>
      </c>
      <c r="AF4393" s="8" t="s">
        <v>27615</v>
      </c>
      <c r="AG4393" s="8" t="s">
        <v>10611</v>
      </c>
      <c r="AH4393" s="8" t="s">
        <v>352</v>
      </c>
      <c r="AI4393" s="8" t="s">
        <v>233</v>
      </c>
      <c r="AJ4393" s="8"/>
      <c r="AK4393" s="8" t="s">
        <v>4545</v>
      </c>
      <c r="AL4393" s="8" t="s">
        <v>11976</v>
      </c>
      <c r="AM4393" s="8" t="s">
        <v>26703</v>
      </c>
      <c r="AN4393" s="8" t="s">
        <v>27616</v>
      </c>
      <c r="AO4393" s="8" t="s">
        <v>27617</v>
      </c>
      <c r="AP4393" s="29" t="s">
        <v>27615</v>
      </c>
      <c r="AQ4393" s="11">
        <v>1073.0</v>
      </c>
    </row>
    <row r="4394">
      <c r="A4394" s="8" t="str">
        <f t="shared" si="1"/>
        <v>Johnny Washington</v>
      </c>
      <c r="B4394" s="51" t="s">
        <v>27624</v>
      </c>
      <c r="C4394" s="51" t="s">
        <v>19710</v>
      </c>
      <c r="D4394" s="2" t="s">
        <v>10600</v>
      </c>
      <c r="E4394" s="8" t="s">
        <v>27625</v>
      </c>
      <c r="F4394" s="8" t="s">
        <v>462</v>
      </c>
      <c r="G4394" s="51" t="s">
        <v>19294</v>
      </c>
      <c r="H4394" s="8" t="s">
        <v>27626</v>
      </c>
      <c r="I4394" s="8" t="s">
        <v>2373</v>
      </c>
      <c r="J4394" s="10">
        <v>3.54</v>
      </c>
      <c r="K4394" s="8" t="s">
        <v>27627</v>
      </c>
      <c r="L4394" s="8"/>
      <c r="M4394" s="8" t="s">
        <v>13433</v>
      </c>
      <c r="N4394" s="51" t="s">
        <v>27628</v>
      </c>
      <c r="O4394" s="51" t="s">
        <v>52</v>
      </c>
      <c r="P4394" s="51"/>
      <c r="Q4394" s="51"/>
      <c r="R4394" s="51" t="s">
        <v>13408</v>
      </c>
      <c r="S4394" s="51" t="s">
        <v>10817</v>
      </c>
      <c r="T4394" s="11" t="str">
        <f t="shared" si="2"/>
        <v>Johnny Washington</v>
      </c>
      <c r="U4394" s="57" t="s">
        <v>27629</v>
      </c>
      <c r="V4394" s="51"/>
      <c r="W4394" s="51"/>
      <c r="X4394" s="51" t="s">
        <v>27630</v>
      </c>
      <c r="Y4394" s="51" t="s">
        <v>60</v>
      </c>
      <c r="Z4394" s="56" t="s">
        <v>27631</v>
      </c>
      <c r="AA4394" s="51" t="s">
        <v>60</v>
      </c>
      <c r="AB4394" s="56" t="s">
        <v>27632</v>
      </c>
      <c r="AC4394" s="51" t="s">
        <v>60</v>
      </c>
      <c r="AD4394" s="56" t="s">
        <v>27633</v>
      </c>
      <c r="AE4394" s="51" t="s">
        <v>27634</v>
      </c>
      <c r="AF4394" s="8" t="s">
        <v>27635</v>
      </c>
      <c r="AG4394" s="8" t="s">
        <v>10611</v>
      </c>
      <c r="AH4394" s="8" t="s">
        <v>134</v>
      </c>
      <c r="AI4394" s="8" t="s">
        <v>233</v>
      </c>
      <c r="AJ4394" s="8"/>
      <c r="AK4394" s="8" t="s">
        <v>1851</v>
      </c>
      <c r="AL4394" s="8" t="s">
        <v>234</v>
      </c>
      <c r="AM4394" s="8" t="s">
        <v>236</v>
      </c>
      <c r="AN4394" s="8" t="s">
        <v>27636</v>
      </c>
      <c r="AO4394" s="8" t="s">
        <v>27637</v>
      </c>
      <c r="AP4394" s="29" t="s">
        <v>27635</v>
      </c>
      <c r="AQ4394" s="11">
        <v>1489.0</v>
      </c>
    </row>
    <row r="4395">
      <c r="A4395" s="8" t="str">
        <f t="shared" si="1"/>
        <v>Edward O'Neal</v>
      </c>
      <c r="B4395" s="51" t="s">
        <v>27624</v>
      </c>
      <c r="C4395" s="51" t="s">
        <v>19710</v>
      </c>
      <c r="D4395" s="2" t="s">
        <v>10600</v>
      </c>
      <c r="E4395" s="8" t="s">
        <v>27625</v>
      </c>
      <c r="F4395" s="8" t="s">
        <v>462</v>
      </c>
      <c r="G4395" s="51" t="s">
        <v>19294</v>
      </c>
      <c r="H4395" s="8" t="s">
        <v>27626</v>
      </c>
      <c r="I4395" s="8" t="s">
        <v>2373</v>
      </c>
      <c r="J4395" s="10">
        <v>3.54</v>
      </c>
      <c r="K4395" s="8" t="s">
        <v>27627</v>
      </c>
      <c r="L4395" s="8"/>
      <c r="M4395" s="8" t="s">
        <v>13433</v>
      </c>
      <c r="N4395" s="51" t="s">
        <v>27638</v>
      </c>
      <c r="O4395" s="51" t="s">
        <v>52</v>
      </c>
      <c r="P4395" s="51"/>
      <c r="Q4395" s="51"/>
      <c r="R4395" s="51" t="s">
        <v>19981</v>
      </c>
      <c r="S4395" s="51" t="s">
        <v>27639</v>
      </c>
      <c r="T4395" s="11" t="str">
        <f t="shared" si="2"/>
        <v>Edward O'Neal</v>
      </c>
      <c r="U4395" s="57" t="s">
        <v>2625</v>
      </c>
      <c r="V4395" s="51"/>
      <c r="W4395" s="51"/>
      <c r="X4395" s="51" t="s">
        <v>27630</v>
      </c>
      <c r="Y4395" s="51" t="s">
        <v>60</v>
      </c>
      <c r="Z4395" s="56" t="s">
        <v>27631</v>
      </c>
      <c r="AA4395" s="51" t="s">
        <v>60</v>
      </c>
      <c r="AB4395" s="56" t="s">
        <v>27632</v>
      </c>
      <c r="AC4395" s="51" t="s">
        <v>60</v>
      </c>
      <c r="AD4395" s="56" t="s">
        <v>27633</v>
      </c>
      <c r="AE4395" s="51" t="s">
        <v>27634</v>
      </c>
      <c r="AF4395" s="8" t="s">
        <v>27635</v>
      </c>
      <c r="AG4395" s="8" t="s">
        <v>10611</v>
      </c>
      <c r="AH4395" s="8" t="s">
        <v>134</v>
      </c>
      <c r="AI4395" s="8" t="s">
        <v>233</v>
      </c>
      <c r="AJ4395" s="8"/>
      <c r="AK4395" s="8" t="s">
        <v>1851</v>
      </c>
      <c r="AL4395" s="8" t="s">
        <v>234</v>
      </c>
      <c r="AM4395" s="8" t="s">
        <v>236</v>
      </c>
      <c r="AN4395" s="8" t="s">
        <v>27636</v>
      </c>
      <c r="AO4395" s="8" t="s">
        <v>27637</v>
      </c>
      <c r="AP4395" s="29" t="s">
        <v>27635</v>
      </c>
      <c r="AQ4395" s="11">
        <v>1489.0</v>
      </c>
    </row>
    <row r="4396">
      <c r="A4396" s="8" t="str">
        <f t="shared" si="1"/>
        <v>Daniel Tuttle</v>
      </c>
      <c r="B4396" s="51" t="s">
        <v>27624</v>
      </c>
      <c r="C4396" s="51" t="s">
        <v>19710</v>
      </c>
      <c r="D4396" s="2" t="s">
        <v>10600</v>
      </c>
      <c r="E4396" s="8" t="s">
        <v>27625</v>
      </c>
      <c r="F4396" s="8" t="s">
        <v>462</v>
      </c>
      <c r="G4396" s="51" t="s">
        <v>19294</v>
      </c>
      <c r="H4396" s="13" t="s">
        <v>27626</v>
      </c>
      <c r="I4396" s="8" t="s">
        <v>2373</v>
      </c>
      <c r="J4396" s="10">
        <v>3.54</v>
      </c>
      <c r="K4396" s="8" t="s">
        <v>27627</v>
      </c>
      <c r="L4396" s="8"/>
      <c r="M4396" s="8" t="s">
        <v>13433</v>
      </c>
      <c r="N4396" s="51" t="s">
        <v>27640</v>
      </c>
      <c r="O4396" s="51" t="s">
        <v>52</v>
      </c>
      <c r="P4396" s="51"/>
      <c r="Q4396" s="51"/>
      <c r="R4396" s="51" t="s">
        <v>4684</v>
      </c>
      <c r="S4396" s="51" t="s">
        <v>571</v>
      </c>
      <c r="T4396" s="11" t="str">
        <f t="shared" si="2"/>
        <v>Daniel Tuttle</v>
      </c>
      <c r="U4396" s="57" t="s">
        <v>27641</v>
      </c>
      <c r="V4396" s="51"/>
      <c r="W4396" s="51"/>
      <c r="X4396" s="51" t="s">
        <v>27630</v>
      </c>
      <c r="Y4396" s="51" t="s">
        <v>60</v>
      </c>
      <c r="Z4396" s="56" t="s">
        <v>27631</v>
      </c>
      <c r="AA4396" s="51" t="s">
        <v>60</v>
      </c>
      <c r="AB4396" s="56" t="s">
        <v>27632</v>
      </c>
      <c r="AC4396" s="51" t="s">
        <v>60</v>
      </c>
      <c r="AD4396" s="56" t="s">
        <v>27633</v>
      </c>
      <c r="AE4396" s="51" t="s">
        <v>27634</v>
      </c>
      <c r="AF4396" s="8" t="s">
        <v>27635</v>
      </c>
      <c r="AG4396" s="8" t="s">
        <v>10611</v>
      </c>
      <c r="AH4396" s="8" t="s">
        <v>134</v>
      </c>
      <c r="AI4396" s="8" t="s">
        <v>233</v>
      </c>
      <c r="AJ4396" s="8"/>
      <c r="AK4396" s="8" t="s">
        <v>1851</v>
      </c>
      <c r="AL4396" s="8" t="s">
        <v>234</v>
      </c>
      <c r="AM4396" s="8" t="s">
        <v>236</v>
      </c>
      <c r="AN4396" s="8" t="s">
        <v>27636</v>
      </c>
      <c r="AO4396" s="8" t="s">
        <v>27637</v>
      </c>
      <c r="AP4396" s="29" t="s">
        <v>27635</v>
      </c>
      <c r="AQ4396" s="11">
        <v>1489.0</v>
      </c>
    </row>
    <row r="4397">
      <c r="A4397" s="8" t="str">
        <f t="shared" si="1"/>
        <v>Scott Weber</v>
      </c>
      <c r="B4397" s="8" t="s">
        <v>27624</v>
      </c>
      <c r="C4397" s="51" t="s">
        <v>19710</v>
      </c>
      <c r="D4397" s="2" t="s">
        <v>10600</v>
      </c>
      <c r="E4397" s="8" t="s">
        <v>27625</v>
      </c>
      <c r="F4397" s="8" t="s">
        <v>462</v>
      </c>
      <c r="G4397" s="51" t="s">
        <v>19294</v>
      </c>
      <c r="H4397" s="8" t="s">
        <v>27626</v>
      </c>
      <c r="I4397" s="8" t="s">
        <v>2373</v>
      </c>
      <c r="J4397" s="10">
        <v>3.54</v>
      </c>
      <c r="K4397" s="8" t="s">
        <v>27627</v>
      </c>
      <c r="L4397" s="8"/>
      <c r="M4397" s="8" t="s">
        <v>13433</v>
      </c>
      <c r="N4397" s="51" t="s">
        <v>27642</v>
      </c>
      <c r="O4397" s="57" t="s">
        <v>52</v>
      </c>
      <c r="P4397" s="51"/>
      <c r="Q4397" s="51"/>
      <c r="R4397" s="51" t="s">
        <v>147</v>
      </c>
      <c r="S4397" s="51" t="s">
        <v>15122</v>
      </c>
      <c r="T4397" s="11" t="str">
        <f t="shared" si="2"/>
        <v>Scott Weber</v>
      </c>
      <c r="U4397" s="57" t="s">
        <v>5429</v>
      </c>
      <c r="V4397" s="51"/>
      <c r="W4397" s="51"/>
      <c r="X4397" s="51" t="s">
        <v>27630</v>
      </c>
      <c r="Y4397" s="51" t="s">
        <v>60</v>
      </c>
      <c r="Z4397" s="56" t="s">
        <v>27631</v>
      </c>
      <c r="AA4397" s="51" t="s">
        <v>60</v>
      </c>
      <c r="AB4397" s="56" t="s">
        <v>27632</v>
      </c>
      <c r="AC4397" s="51" t="s">
        <v>60</v>
      </c>
      <c r="AD4397" s="56" t="s">
        <v>27633</v>
      </c>
      <c r="AE4397" s="51" t="s">
        <v>27634</v>
      </c>
      <c r="AF4397" s="8" t="s">
        <v>27635</v>
      </c>
      <c r="AG4397" s="8" t="s">
        <v>10611</v>
      </c>
      <c r="AH4397" s="8" t="s">
        <v>134</v>
      </c>
      <c r="AI4397" s="8" t="s">
        <v>18832</v>
      </c>
      <c r="AJ4397" s="8"/>
      <c r="AK4397" s="8" t="s">
        <v>1851</v>
      </c>
      <c r="AL4397" s="8" t="s">
        <v>234</v>
      </c>
      <c r="AM4397" s="8" t="s">
        <v>236</v>
      </c>
      <c r="AN4397" s="8" t="s">
        <v>27636</v>
      </c>
      <c r="AO4397" s="8" t="s">
        <v>27643</v>
      </c>
      <c r="AP4397" s="29" t="s">
        <v>27635</v>
      </c>
      <c r="AQ4397" s="11">
        <v>1489.0</v>
      </c>
    </row>
    <row r="4398">
      <c r="A4398" s="8" t="str">
        <f t="shared" si="1"/>
        <v>Kenneth Eboh</v>
      </c>
      <c r="B4398" s="51" t="s">
        <v>27624</v>
      </c>
      <c r="C4398" s="51" t="s">
        <v>19710</v>
      </c>
      <c r="D4398" s="2" t="s">
        <v>10600</v>
      </c>
      <c r="E4398" s="8" t="s">
        <v>27625</v>
      </c>
      <c r="F4398" s="8" t="s">
        <v>462</v>
      </c>
      <c r="G4398" s="51" t="s">
        <v>19294</v>
      </c>
      <c r="H4398" s="8" t="s">
        <v>27626</v>
      </c>
      <c r="I4398" s="8" t="s">
        <v>2373</v>
      </c>
      <c r="J4398" s="10">
        <v>3.54</v>
      </c>
      <c r="K4398" s="8" t="s">
        <v>27627</v>
      </c>
      <c r="L4398" s="8"/>
      <c r="M4398" s="8" t="s">
        <v>13433</v>
      </c>
      <c r="N4398" s="51" t="s">
        <v>27644</v>
      </c>
      <c r="O4398" s="51" t="s">
        <v>52</v>
      </c>
      <c r="P4398" s="51"/>
      <c r="Q4398" s="51"/>
      <c r="R4398" s="51" t="s">
        <v>11997</v>
      </c>
      <c r="S4398" s="51" t="s">
        <v>27645</v>
      </c>
      <c r="T4398" s="11" t="str">
        <f t="shared" si="2"/>
        <v>Kenneth Eboh</v>
      </c>
      <c r="U4398" s="57" t="s">
        <v>55</v>
      </c>
      <c r="V4398" s="51" t="s">
        <v>27646</v>
      </c>
      <c r="W4398" s="51" t="s">
        <v>27647</v>
      </c>
      <c r="X4398" s="51" t="s">
        <v>27630</v>
      </c>
      <c r="Y4398" s="56" t="s">
        <v>27648</v>
      </c>
      <c r="Z4398" s="56" t="s">
        <v>27631</v>
      </c>
      <c r="AA4398" s="51" t="s">
        <v>60</v>
      </c>
      <c r="AB4398" s="56" t="s">
        <v>27632</v>
      </c>
      <c r="AC4398" s="51" t="s">
        <v>60</v>
      </c>
      <c r="AD4398" s="56" t="s">
        <v>27633</v>
      </c>
      <c r="AE4398" s="51" t="s">
        <v>27634</v>
      </c>
      <c r="AF4398" s="8" t="s">
        <v>27635</v>
      </c>
      <c r="AG4398" s="8" t="s">
        <v>10611</v>
      </c>
      <c r="AH4398" s="8" t="s">
        <v>134</v>
      </c>
      <c r="AI4398" s="8" t="s">
        <v>233</v>
      </c>
      <c r="AJ4398" s="8"/>
      <c r="AK4398" s="8" t="s">
        <v>1851</v>
      </c>
      <c r="AL4398" s="8" t="s">
        <v>234</v>
      </c>
      <c r="AM4398" s="8" t="s">
        <v>236</v>
      </c>
      <c r="AN4398" s="8" t="s">
        <v>27636</v>
      </c>
      <c r="AO4398" s="8" t="s">
        <v>27637</v>
      </c>
      <c r="AP4398" s="29" t="s">
        <v>27635</v>
      </c>
      <c r="AQ4398" s="11">
        <v>1489.0</v>
      </c>
    </row>
    <row r="4399">
      <c r="A4399" s="8" t="str">
        <f t="shared" si="1"/>
        <v>Joe Sponsel</v>
      </c>
      <c r="B4399" s="8" t="s">
        <v>27624</v>
      </c>
      <c r="C4399" s="51" t="s">
        <v>19710</v>
      </c>
      <c r="D4399" s="9" t="s">
        <v>10600</v>
      </c>
      <c r="E4399" s="8" t="s">
        <v>27625</v>
      </c>
      <c r="F4399" s="8" t="s">
        <v>462</v>
      </c>
      <c r="G4399" s="8" t="s">
        <v>19294</v>
      </c>
      <c r="H4399" s="8" t="s">
        <v>27626</v>
      </c>
      <c r="I4399" s="8" t="s">
        <v>2373</v>
      </c>
      <c r="J4399" s="10">
        <v>3.54</v>
      </c>
      <c r="K4399" s="8" t="s">
        <v>27627</v>
      </c>
      <c r="L4399" s="8"/>
      <c r="M4399" s="8" t="s">
        <v>13433</v>
      </c>
      <c r="N4399" s="8" t="s">
        <v>27649</v>
      </c>
      <c r="O4399" s="13" t="s">
        <v>52</v>
      </c>
      <c r="P4399" s="51"/>
      <c r="Q4399" s="51"/>
      <c r="R4399" s="13" t="s">
        <v>1075</v>
      </c>
      <c r="S4399" s="13" t="s">
        <v>27650</v>
      </c>
      <c r="T4399" s="11" t="str">
        <f t="shared" si="2"/>
        <v>Joe Sponsel</v>
      </c>
      <c r="U4399" s="13" t="s">
        <v>106</v>
      </c>
      <c r="V4399" s="13" t="s">
        <v>27651</v>
      </c>
      <c r="W4399" s="13" t="s">
        <v>27652</v>
      </c>
      <c r="X4399" s="51" t="s">
        <v>27630</v>
      </c>
      <c r="Y4399" s="51" t="s">
        <v>60</v>
      </c>
      <c r="Z4399" s="56" t="s">
        <v>27631</v>
      </c>
      <c r="AA4399" s="56" t="s">
        <v>27653</v>
      </c>
      <c r="AB4399" s="56" t="s">
        <v>27632</v>
      </c>
      <c r="AC4399" s="51" t="s">
        <v>60</v>
      </c>
      <c r="AD4399" s="56" t="s">
        <v>27633</v>
      </c>
      <c r="AE4399" s="51" t="s">
        <v>27634</v>
      </c>
      <c r="AF4399" s="8" t="s">
        <v>27635</v>
      </c>
      <c r="AG4399" s="8" t="s">
        <v>10611</v>
      </c>
      <c r="AH4399" s="8" t="s">
        <v>134</v>
      </c>
      <c r="AI4399" s="8" t="s">
        <v>18832</v>
      </c>
      <c r="AJ4399" s="8"/>
      <c r="AK4399" s="8" t="s">
        <v>1851</v>
      </c>
      <c r="AL4399" s="8" t="s">
        <v>234</v>
      </c>
      <c r="AM4399" s="8" t="s">
        <v>236</v>
      </c>
      <c r="AN4399" s="8" t="s">
        <v>27636</v>
      </c>
      <c r="AO4399" s="8" t="s">
        <v>27643</v>
      </c>
      <c r="AP4399" s="29" t="s">
        <v>27635</v>
      </c>
      <c r="AQ4399" s="11">
        <v>1489.0</v>
      </c>
    </row>
    <row r="4400">
      <c r="A4400" s="8" t="str">
        <f t="shared" si="1"/>
        <v>Weston Geiger</v>
      </c>
      <c r="B4400" s="51" t="s">
        <v>27654</v>
      </c>
      <c r="C4400" s="51" t="s">
        <v>19710</v>
      </c>
      <c r="D4400" s="2" t="s">
        <v>10600</v>
      </c>
      <c r="E4400" s="8" t="s">
        <v>27655</v>
      </c>
      <c r="F4400" s="8" t="s">
        <v>462</v>
      </c>
      <c r="G4400" s="51" t="s">
        <v>19294</v>
      </c>
      <c r="H4400" s="8" t="s">
        <v>27656</v>
      </c>
      <c r="I4400" s="8" t="s">
        <v>27657</v>
      </c>
      <c r="J4400" s="10">
        <v>3.32</v>
      </c>
      <c r="K4400" s="8" t="s">
        <v>27658</v>
      </c>
      <c r="L4400" s="8" t="s">
        <v>86</v>
      </c>
      <c r="M4400" s="8" t="s">
        <v>86</v>
      </c>
      <c r="N4400" s="51" t="s">
        <v>27659</v>
      </c>
      <c r="O4400" s="51" t="s">
        <v>52</v>
      </c>
      <c r="P4400" s="51"/>
      <c r="Q4400" s="51"/>
      <c r="R4400" s="51" t="s">
        <v>9674</v>
      </c>
      <c r="S4400" s="51" t="s">
        <v>8314</v>
      </c>
      <c r="T4400" s="11" t="str">
        <f t="shared" si="2"/>
        <v>Weston Geiger</v>
      </c>
      <c r="U4400" s="51" t="s">
        <v>1959</v>
      </c>
      <c r="V4400" s="51" t="s">
        <v>86</v>
      </c>
      <c r="W4400" s="51" t="s">
        <v>86</v>
      </c>
      <c r="X4400" s="51" t="s">
        <v>27660</v>
      </c>
      <c r="Y4400" s="51" t="s">
        <v>60</v>
      </c>
      <c r="Z4400" s="56" t="s">
        <v>27661</v>
      </c>
      <c r="AA4400" s="51" t="s">
        <v>60</v>
      </c>
      <c r="AB4400" s="51" t="s">
        <v>60</v>
      </c>
      <c r="AC4400" s="51" t="s">
        <v>60</v>
      </c>
      <c r="AD4400" s="56" t="s">
        <v>27662</v>
      </c>
      <c r="AE4400" s="51" t="s">
        <v>27663</v>
      </c>
      <c r="AF4400" s="8" t="s">
        <v>27664</v>
      </c>
      <c r="AG4400" s="8" t="s">
        <v>10611</v>
      </c>
      <c r="AH4400" s="8" t="s">
        <v>232</v>
      </c>
      <c r="AI4400" s="8" t="s">
        <v>18832</v>
      </c>
      <c r="AJ4400" s="8" t="s">
        <v>86</v>
      </c>
      <c r="AK4400" s="8" t="s">
        <v>7079</v>
      </c>
      <c r="AL4400" s="8" t="s">
        <v>8115</v>
      </c>
      <c r="AM4400" s="8" t="s">
        <v>4984</v>
      </c>
      <c r="AN4400" s="8" t="s">
        <v>27665</v>
      </c>
      <c r="AO4400" s="8" t="s">
        <v>27666</v>
      </c>
      <c r="AP4400" s="29" t="s">
        <v>27664</v>
      </c>
      <c r="AQ4400" s="11">
        <v>1279.0</v>
      </c>
    </row>
    <row r="4401">
      <c r="A4401" s="8" t="str">
        <f t="shared" si="1"/>
        <v>Ron McCown</v>
      </c>
      <c r="B4401" s="8" t="s">
        <v>27654</v>
      </c>
      <c r="C4401" s="51" t="s">
        <v>19710</v>
      </c>
      <c r="D4401" s="2" t="s">
        <v>10600</v>
      </c>
      <c r="E4401" s="8" t="s">
        <v>27655</v>
      </c>
      <c r="F4401" s="8" t="s">
        <v>462</v>
      </c>
      <c r="G4401" s="51" t="s">
        <v>19294</v>
      </c>
      <c r="H4401" s="8" t="s">
        <v>27656</v>
      </c>
      <c r="I4401" s="8" t="s">
        <v>27657</v>
      </c>
      <c r="J4401" s="10">
        <v>3.32</v>
      </c>
      <c r="K4401" s="8" t="s">
        <v>27658</v>
      </c>
      <c r="L4401" s="8"/>
      <c r="M4401" s="8"/>
      <c r="N4401" s="51" t="s">
        <v>27667</v>
      </c>
      <c r="O4401" s="57" t="s">
        <v>52</v>
      </c>
      <c r="P4401" s="51"/>
      <c r="Q4401" s="51"/>
      <c r="R4401" s="57" t="s">
        <v>467</v>
      </c>
      <c r="S4401" s="57" t="s">
        <v>16314</v>
      </c>
      <c r="T4401" s="11" t="str">
        <f t="shared" si="2"/>
        <v>Ron McCown</v>
      </c>
      <c r="U4401" s="57" t="s">
        <v>55</v>
      </c>
      <c r="V4401" s="51" t="s">
        <v>27668</v>
      </c>
      <c r="W4401" s="57" t="s">
        <v>27669</v>
      </c>
      <c r="X4401" s="51" t="s">
        <v>27660</v>
      </c>
      <c r="Y4401" s="51" t="s">
        <v>60</v>
      </c>
      <c r="Z4401" s="56" t="s">
        <v>27661</v>
      </c>
      <c r="AA4401" s="56" t="s">
        <v>27670</v>
      </c>
      <c r="AB4401" s="51" t="s">
        <v>60</v>
      </c>
      <c r="AC4401" s="51" t="s">
        <v>60</v>
      </c>
      <c r="AD4401" s="56" t="s">
        <v>27662</v>
      </c>
      <c r="AE4401" s="51" t="s">
        <v>27663</v>
      </c>
      <c r="AF4401" s="8" t="s">
        <v>27664</v>
      </c>
      <c r="AG4401" s="8" t="s">
        <v>10611</v>
      </c>
      <c r="AH4401" s="8" t="s">
        <v>232</v>
      </c>
      <c r="AI4401" s="8" t="s">
        <v>18832</v>
      </c>
      <c r="AJ4401" s="8"/>
      <c r="AK4401" s="8" t="s">
        <v>7079</v>
      </c>
      <c r="AL4401" s="8" t="s">
        <v>8115</v>
      </c>
      <c r="AM4401" s="8" t="s">
        <v>4984</v>
      </c>
      <c r="AN4401" s="8" t="s">
        <v>27665</v>
      </c>
      <c r="AO4401" s="8" t="s">
        <v>27671</v>
      </c>
      <c r="AP4401" s="29" t="s">
        <v>27664</v>
      </c>
      <c r="AQ4401" s="11">
        <v>1279.0</v>
      </c>
    </row>
    <row r="4402">
      <c r="A4402" s="8" t="str">
        <f t="shared" si="1"/>
        <v>Michael Brousseau</v>
      </c>
      <c r="B4402" s="8" t="s">
        <v>27654</v>
      </c>
      <c r="C4402" s="51" t="s">
        <v>19710</v>
      </c>
      <c r="D4402" s="2" t="s">
        <v>10600</v>
      </c>
      <c r="E4402" s="13" t="s">
        <v>27655</v>
      </c>
      <c r="F4402" s="8" t="s">
        <v>462</v>
      </c>
      <c r="G4402" s="51" t="s">
        <v>19294</v>
      </c>
      <c r="H4402" s="8" t="s">
        <v>27656</v>
      </c>
      <c r="I4402" s="8" t="s">
        <v>27657</v>
      </c>
      <c r="J4402" s="10">
        <v>3.32</v>
      </c>
      <c r="K4402" s="8" t="s">
        <v>27658</v>
      </c>
      <c r="L4402" s="8"/>
      <c r="M4402" s="8"/>
      <c r="N4402" s="51" t="s">
        <v>27672</v>
      </c>
      <c r="O4402" s="51" t="s">
        <v>52</v>
      </c>
      <c r="P4402" s="51"/>
      <c r="Q4402" s="51"/>
      <c r="R4402" s="57" t="s">
        <v>731</v>
      </c>
      <c r="S4402" s="57" t="s">
        <v>27673</v>
      </c>
      <c r="T4402" s="11" t="str">
        <f t="shared" si="2"/>
        <v>Michael Brousseau</v>
      </c>
      <c r="U4402" s="8" t="s">
        <v>160</v>
      </c>
      <c r="V4402" s="57" t="s">
        <v>27674</v>
      </c>
      <c r="W4402" s="57" t="s">
        <v>27675</v>
      </c>
      <c r="X4402" s="51" t="s">
        <v>27660</v>
      </c>
      <c r="Y4402" s="51" t="s">
        <v>60</v>
      </c>
      <c r="Z4402" s="56" t="s">
        <v>27661</v>
      </c>
      <c r="AA4402" s="51" t="s">
        <v>60</v>
      </c>
      <c r="AB4402" s="51" t="s">
        <v>60</v>
      </c>
      <c r="AC4402" s="51" t="s">
        <v>60</v>
      </c>
      <c r="AD4402" s="56" t="s">
        <v>27662</v>
      </c>
      <c r="AE4402" s="51" t="s">
        <v>27663</v>
      </c>
      <c r="AF4402" s="13" t="s">
        <v>27664</v>
      </c>
      <c r="AG4402" s="13" t="s">
        <v>10611</v>
      </c>
      <c r="AH4402" s="8" t="s">
        <v>232</v>
      </c>
      <c r="AI4402" s="8" t="s">
        <v>18832</v>
      </c>
      <c r="AJ4402" s="8"/>
      <c r="AK4402" s="8" t="s">
        <v>7079</v>
      </c>
      <c r="AL4402" s="8" t="s">
        <v>8115</v>
      </c>
      <c r="AM4402" s="8" t="s">
        <v>4984</v>
      </c>
      <c r="AN4402" s="8" t="s">
        <v>27665</v>
      </c>
      <c r="AO4402" s="8" t="s">
        <v>27671</v>
      </c>
      <c r="AP4402" s="29" t="s">
        <v>27664</v>
      </c>
      <c r="AQ4402" s="11">
        <v>1279.0</v>
      </c>
    </row>
    <row r="4403">
      <c r="A4403" s="8" t="str">
        <f t="shared" si="1"/>
        <v>Bri Ratliff</v>
      </c>
      <c r="B4403" s="8" t="s">
        <v>27654</v>
      </c>
      <c r="C4403" s="51" t="s">
        <v>19710</v>
      </c>
      <c r="D4403" s="2" t="s">
        <v>10600</v>
      </c>
      <c r="E4403" s="8" t="s">
        <v>27655</v>
      </c>
      <c r="F4403" s="8" t="s">
        <v>462</v>
      </c>
      <c r="G4403" s="51" t="s">
        <v>19294</v>
      </c>
      <c r="H4403" s="8" t="s">
        <v>27656</v>
      </c>
      <c r="I4403" s="8" t="s">
        <v>27657</v>
      </c>
      <c r="J4403" s="10">
        <v>3.32</v>
      </c>
      <c r="K4403" s="8" t="s">
        <v>27658</v>
      </c>
      <c r="L4403" s="8"/>
      <c r="M4403" s="8"/>
      <c r="N4403" s="51" t="s">
        <v>27676</v>
      </c>
      <c r="O4403" s="57" t="s">
        <v>52</v>
      </c>
      <c r="P4403" s="51"/>
      <c r="Q4403" s="51"/>
      <c r="R4403" s="57" t="s">
        <v>27677</v>
      </c>
      <c r="S4403" s="57" t="s">
        <v>27678</v>
      </c>
      <c r="T4403" s="11" t="str">
        <f t="shared" si="2"/>
        <v>Bri Ratliff</v>
      </c>
      <c r="U4403" s="57" t="s">
        <v>106</v>
      </c>
      <c r="V4403" s="51" t="s">
        <v>27679</v>
      </c>
      <c r="W4403" s="57" t="s">
        <v>27675</v>
      </c>
      <c r="X4403" s="51" t="s">
        <v>27660</v>
      </c>
      <c r="Y4403" s="56" t="s">
        <v>27680</v>
      </c>
      <c r="Z4403" s="56" t="s">
        <v>27661</v>
      </c>
      <c r="AA4403" s="51" t="s">
        <v>60</v>
      </c>
      <c r="AB4403" s="51" t="s">
        <v>60</v>
      </c>
      <c r="AC4403" s="51" t="s">
        <v>60</v>
      </c>
      <c r="AD4403" s="56" t="s">
        <v>27662</v>
      </c>
      <c r="AE4403" s="51" t="s">
        <v>27663</v>
      </c>
      <c r="AF4403" s="8" t="s">
        <v>27664</v>
      </c>
      <c r="AG4403" s="8" t="s">
        <v>10611</v>
      </c>
      <c r="AH4403" s="8" t="s">
        <v>232</v>
      </c>
      <c r="AI4403" s="8" t="s">
        <v>18832</v>
      </c>
      <c r="AJ4403" s="8"/>
      <c r="AK4403" s="8" t="s">
        <v>7079</v>
      </c>
      <c r="AL4403" s="8" t="s">
        <v>8115</v>
      </c>
      <c r="AM4403" s="8" t="s">
        <v>4984</v>
      </c>
      <c r="AN4403" s="8" t="s">
        <v>27665</v>
      </c>
      <c r="AO4403" s="8" t="s">
        <v>27671</v>
      </c>
      <c r="AP4403" s="29" t="s">
        <v>27664</v>
      </c>
      <c r="AQ4403" s="11">
        <v>1279.0</v>
      </c>
    </row>
    <row r="4404">
      <c r="A4404" s="8" t="str">
        <f t="shared" si="1"/>
        <v>Ray Medrano</v>
      </c>
      <c r="B4404" s="8" t="s">
        <v>27654</v>
      </c>
      <c r="C4404" s="51" t="s">
        <v>19710</v>
      </c>
      <c r="D4404" s="2" t="s">
        <v>10600</v>
      </c>
      <c r="E4404" s="8" t="s">
        <v>27655</v>
      </c>
      <c r="F4404" s="8" t="s">
        <v>462</v>
      </c>
      <c r="G4404" s="51" t="s">
        <v>19294</v>
      </c>
      <c r="H4404" s="8" t="s">
        <v>27656</v>
      </c>
      <c r="I4404" s="8" t="s">
        <v>27657</v>
      </c>
      <c r="J4404" s="10">
        <v>3.32</v>
      </c>
      <c r="K4404" s="8" t="s">
        <v>27658</v>
      </c>
      <c r="L4404" s="8"/>
      <c r="M4404" s="8"/>
      <c r="N4404" s="51" t="s">
        <v>27681</v>
      </c>
      <c r="O4404" s="57" t="s">
        <v>52</v>
      </c>
      <c r="P4404" s="51"/>
      <c r="Q4404" s="51"/>
      <c r="R4404" s="57" t="s">
        <v>4243</v>
      </c>
      <c r="S4404" s="57" t="s">
        <v>8938</v>
      </c>
      <c r="T4404" s="11" t="str">
        <f t="shared" si="2"/>
        <v>Ray Medrano</v>
      </c>
      <c r="U4404" s="57" t="s">
        <v>80</v>
      </c>
      <c r="V4404" s="51" t="s">
        <v>27682</v>
      </c>
      <c r="W4404" s="57" t="s">
        <v>27675</v>
      </c>
      <c r="X4404" s="51" t="s">
        <v>27660</v>
      </c>
      <c r="Y4404" s="51" t="s">
        <v>60</v>
      </c>
      <c r="Z4404" s="56" t="s">
        <v>27661</v>
      </c>
      <c r="AA4404" s="51" t="s">
        <v>60</v>
      </c>
      <c r="AB4404" s="51" t="s">
        <v>60</v>
      </c>
      <c r="AC4404" s="51" t="s">
        <v>60</v>
      </c>
      <c r="AD4404" s="56" t="s">
        <v>27662</v>
      </c>
      <c r="AE4404" s="51" t="s">
        <v>27663</v>
      </c>
      <c r="AF4404" s="8" t="s">
        <v>27664</v>
      </c>
      <c r="AG4404" s="8" t="s">
        <v>10611</v>
      </c>
      <c r="AH4404" s="8" t="s">
        <v>232</v>
      </c>
      <c r="AI4404" s="8" t="s">
        <v>18832</v>
      </c>
      <c r="AJ4404" s="8"/>
      <c r="AK4404" s="8" t="s">
        <v>7079</v>
      </c>
      <c r="AL4404" s="8" t="s">
        <v>8115</v>
      </c>
      <c r="AM4404" s="8" t="s">
        <v>4984</v>
      </c>
      <c r="AN4404" s="8" t="s">
        <v>27665</v>
      </c>
      <c r="AO4404" s="8" t="s">
        <v>27671</v>
      </c>
      <c r="AP4404" s="29" t="s">
        <v>27664</v>
      </c>
      <c r="AQ4404" s="11">
        <v>1279.0</v>
      </c>
    </row>
    <row r="4405">
      <c r="A4405" s="8" t="str">
        <f t="shared" si="1"/>
        <v>Marcus Whitehead</v>
      </c>
      <c r="B4405" s="51" t="s">
        <v>27683</v>
      </c>
      <c r="C4405" s="51" t="s">
        <v>19710</v>
      </c>
      <c r="D4405" s="2" t="s">
        <v>10600</v>
      </c>
      <c r="E4405" s="8" t="s">
        <v>11488</v>
      </c>
      <c r="F4405" s="8" t="s">
        <v>462</v>
      </c>
      <c r="G4405" s="51" t="s">
        <v>19294</v>
      </c>
      <c r="H4405" s="8" t="s">
        <v>27684</v>
      </c>
      <c r="I4405" s="8" t="s">
        <v>8000</v>
      </c>
      <c r="J4405" s="10">
        <v>3.56</v>
      </c>
      <c r="K4405" s="8" t="s">
        <v>27685</v>
      </c>
      <c r="L4405" s="8"/>
      <c r="M4405" s="8"/>
      <c r="N4405" s="51" t="s">
        <v>27686</v>
      </c>
      <c r="O4405" s="51" t="s">
        <v>52</v>
      </c>
      <c r="P4405" s="51"/>
      <c r="Q4405" s="51"/>
      <c r="R4405" s="51" t="s">
        <v>2555</v>
      </c>
      <c r="S4405" s="51" t="s">
        <v>27687</v>
      </c>
      <c r="T4405" s="11" t="str">
        <f t="shared" si="2"/>
        <v>Marcus Whitehead</v>
      </c>
      <c r="U4405" s="51" t="s">
        <v>55</v>
      </c>
      <c r="V4405" s="51" t="s">
        <v>27688</v>
      </c>
      <c r="W4405" s="51" t="s">
        <v>27689</v>
      </c>
      <c r="X4405" s="94" t="s">
        <v>27690</v>
      </c>
      <c r="Y4405" s="56" t="s">
        <v>27691</v>
      </c>
      <c r="Z4405" s="56" t="s">
        <v>27692</v>
      </c>
      <c r="AA4405" s="51" t="s">
        <v>60</v>
      </c>
      <c r="AB4405" s="56" t="s">
        <v>27693</v>
      </c>
      <c r="AC4405" s="51" t="s">
        <v>60</v>
      </c>
      <c r="AD4405" s="56" t="s">
        <v>27694</v>
      </c>
      <c r="AE4405" s="51" t="s">
        <v>27690</v>
      </c>
      <c r="AF4405" s="8" t="s">
        <v>27695</v>
      </c>
      <c r="AG4405" s="8" t="s">
        <v>10611</v>
      </c>
      <c r="AH4405" s="8" t="s">
        <v>543</v>
      </c>
      <c r="AI4405" s="8" t="s">
        <v>233</v>
      </c>
      <c r="AJ4405" s="8"/>
      <c r="AK4405" s="8" t="s">
        <v>2388</v>
      </c>
      <c r="AL4405" s="8" t="s">
        <v>1752</v>
      </c>
      <c r="AM4405" s="8" t="s">
        <v>1416</v>
      </c>
      <c r="AN4405" s="8" t="s">
        <v>27696</v>
      </c>
      <c r="AO4405" s="8" t="s">
        <v>19816</v>
      </c>
      <c r="AP4405" s="29" t="s">
        <v>27695</v>
      </c>
      <c r="AQ4405" s="11">
        <v>2298.0</v>
      </c>
    </row>
    <row r="4406">
      <c r="A4406" s="8" t="str">
        <f t="shared" si="1"/>
        <v>Tanner Trigg</v>
      </c>
      <c r="B4406" s="51" t="s">
        <v>27683</v>
      </c>
      <c r="C4406" s="51" t="s">
        <v>19710</v>
      </c>
      <c r="D4406" s="2" t="s">
        <v>10600</v>
      </c>
      <c r="E4406" s="51" t="s">
        <v>11488</v>
      </c>
      <c r="F4406" s="51" t="s">
        <v>462</v>
      </c>
      <c r="G4406" s="51" t="s">
        <v>19294</v>
      </c>
      <c r="H4406" s="51" t="s">
        <v>27684</v>
      </c>
      <c r="I4406" s="51" t="s">
        <v>8000</v>
      </c>
      <c r="J4406" s="66">
        <v>3.56</v>
      </c>
      <c r="K4406" s="51" t="s">
        <v>27685</v>
      </c>
      <c r="L4406" s="51" t="s">
        <v>86</v>
      </c>
      <c r="M4406" s="51" t="s">
        <v>86</v>
      </c>
      <c r="N4406" s="51" t="s">
        <v>27697</v>
      </c>
      <c r="O4406" s="51" t="s">
        <v>52</v>
      </c>
      <c r="P4406" s="51"/>
      <c r="Q4406" s="51"/>
      <c r="R4406" s="51" t="s">
        <v>484</v>
      </c>
      <c r="S4406" s="51" t="s">
        <v>27698</v>
      </c>
      <c r="T4406" s="11" t="str">
        <f t="shared" si="2"/>
        <v>Tanner Trigg</v>
      </c>
      <c r="U4406" s="51" t="s">
        <v>160</v>
      </c>
      <c r="V4406" s="51" t="s">
        <v>86</v>
      </c>
      <c r="W4406" s="51" t="s">
        <v>86</v>
      </c>
      <c r="X4406" s="51" t="s">
        <v>27690</v>
      </c>
      <c r="Y4406" s="51" t="s">
        <v>60</v>
      </c>
      <c r="Z4406" s="56" t="s">
        <v>27692</v>
      </c>
      <c r="AA4406" s="51" t="s">
        <v>60</v>
      </c>
      <c r="AB4406" s="56" t="s">
        <v>27693</v>
      </c>
      <c r="AC4406" s="56" t="s">
        <v>27699</v>
      </c>
      <c r="AD4406" s="56" t="s">
        <v>27694</v>
      </c>
      <c r="AE4406" s="51" t="s">
        <v>27690</v>
      </c>
      <c r="AF4406" s="51" t="s">
        <v>27695</v>
      </c>
      <c r="AG4406" s="51" t="s">
        <v>10611</v>
      </c>
      <c r="AH4406" s="51" t="s">
        <v>543</v>
      </c>
      <c r="AI4406" s="51" t="s">
        <v>18832</v>
      </c>
      <c r="AJ4406" s="51" t="s">
        <v>86</v>
      </c>
      <c r="AK4406" s="51" t="s">
        <v>2388</v>
      </c>
      <c r="AL4406" s="51" t="s">
        <v>1752</v>
      </c>
      <c r="AM4406" s="51" t="s">
        <v>1416</v>
      </c>
      <c r="AN4406" s="51" t="s">
        <v>27696</v>
      </c>
      <c r="AO4406" s="51" t="s">
        <v>19816</v>
      </c>
      <c r="AP4406" s="67" t="s">
        <v>27695</v>
      </c>
      <c r="AQ4406" s="68">
        <v>2298.0</v>
      </c>
    </row>
    <row r="4407">
      <c r="A4407" s="8" t="str">
        <f t="shared" si="1"/>
        <v>Emily Daum</v>
      </c>
      <c r="B4407" s="51" t="s">
        <v>27683</v>
      </c>
      <c r="C4407" s="51" t="s">
        <v>19710</v>
      </c>
      <c r="D4407" s="2" t="s">
        <v>10600</v>
      </c>
      <c r="E4407" s="8" t="s">
        <v>11488</v>
      </c>
      <c r="F4407" s="8" t="s">
        <v>462</v>
      </c>
      <c r="G4407" s="51" t="s">
        <v>19294</v>
      </c>
      <c r="H4407" s="8" t="s">
        <v>27684</v>
      </c>
      <c r="I4407" s="8" t="s">
        <v>8000</v>
      </c>
      <c r="J4407" s="10">
        <v>3.56</v>
      </c>
      <c r="K4407" s="8" t="s">
        <v>27685</v>
      </c>
      <c r="L4407" s="8"/>
      <c r="M4407" s="8"/>
      <c r="N4407" s="51" t="s">
        <v>27700</v>
      </c>
      <c r="O4407" s="51" t="s">
        <v>52</v>
      </c>
      <c r="P4407" s="51"/>
      <c r="Q4407" s="51"/>
      <c r="R4407" s="51" t="s">
        <v>256</v>
      </c>
      <c r="S4407" s="51" t="s">
        <v>20274</v>
      </c>
      <c r="T4407" s="11" t="str">
        <f t="shared" si="2"/>
        <v>Emily Daum</v>
      </c>
      <c r="U4407" s="51" t="s">
        <v>106</v>
      </c>
      <c r="V4407" s="51" t="s">
        <v>27701</v>
      </c>
      <c r="W4407" s="51" t="s">
        <v>27702</v>
      </c>
      <c r="X4407" s="94" t="s">
        <v>27690</v>
      </c>
      <c r="Y4407" s="56" t="s">
        <v>27703</v>
      </c>
      <c r="Z4407" s="56" t="s">
        <v>27692</v>
      </c>
      <c r="AA4407" s="56" t="s">
        <v>27704</v>
      </c>
      <c r="AB4407" s="56" t="s">
        <v>27693</v>
      </c>
      <c r="AC4407" s="56" t="s">
        <v>27705</v>
      </c>
      <c r="AD4407" s="56" t="s">
        <v>27694</v>
      </c>
      <c r="AE4407" s="51" t="s">
        <v>27690</v>
      </c>
      <c r="AF4407" s="8" t="s">
        <v>27695</v>
      </c>
      <c r="AG4407" s="8" t="s">
        <v>10611</v>
      </c>
      <c r="AH4407" s="8" t="s">
        <v>543</v>
      </c>
      <c r="AI4407" s="8" t="s">
        <v>233</v>
      </c>
      <c r="AJ4407" s="8"/>
      <c r="AK4407" s="8" t="s">
        <v>2388</v>
      </c>
      <c r="AL4407" s="8" t="s">
        <v>1752</v>
      </c>
      <c r="AM4407" s="8" t="s">
        <v>1416</v>
      </c>
      <c r="AN4407" s="8" t="s">
        <v>27696</v>
      </c>
      <c r="AO4407" s="8" t="s">
        <v>19816</v>
      </c>
      <c r="AP4407" s="29" t="s">
        <v>27695</v>
      </c>
      <c r="AQ4407" s="11">
        <v>2298.0</v>
      </c>
    </row>
    <row r="4408">
      <c r="A4408" s="8" t="str">
        <f t="shared" si="1"/>
        <v>Lauren Loeffler</v>
      </c>
      <c r="B4408" s="51" t="s">
        <v>27683</v>
      </c>
      <c r="C4408" s="51" t="s">
        <v>19710</v>
      </c>
      <c r="D4408" s="2" t="s">
        <v>10600</v>
      </c>
      <c r="E4408" s="8" t="s">
        <v>11488</v>
      </c>
      <c r="F4408" s="8" t="s">
        <v>462</v>
      </c>
      <c r="G4408" s="51" t="s">
        <v>19294</v>
      </c>
      <c r="H4408" s="8" t="s">
        <v>27684</v>
      </c>
      <c r="I4408" s="8" t="s">
        <v>8000</v>
      </c>
      <c r="J4408" s="10">
        <v>3.56</v>
      </c>
      <c r="K4408" s="8" t="s">
        <v>27685</v>
      </c>
      <c r="L4408" s="8"/>
      <c r="M4408" s="8"/>
      <c r="N4408" s="51" t="s">
        <v>27706</v>
      </c>
      <c r="O4408" s="51" t="s">
        <v>52</v>
      </c>
      <c r="P4408" s="51"/>
      <c r="Q4408" s="51"/>
      <c r="R4408" s="51" t="s">
        <v>1301</v>
      </c>
      <c r="S4408" s="51" t="s">
        <v>27707</v>
      </c>
      <c r="T4408" s="11" t="str">
        <f t="shared" si="2"/>
        <v>Lauren Loeffler</v>
      </c>
      <c r="U4408" s="51" t="s">
        <v>106</v>
      </c>
      <c r="V4408" s="51" t="s">
        <v>27708</v>
      </c>
      <c r="W4408" s="51" t="s">
        <v>27709</v>
      </c>
      <c r="X4408" s="94" t="s">
        <v>27690</v>
      </c>
      <c r="Y4408" s="56" t="s">
        <v>27710</v>
      </c>
      <c r="Z4408" s="56" t="s">
        <v>27692</v>
      </c>
      <c r="AA4408" s="51" t="s">
        <v>60</v>
      </c>
      <c r="AB4408" s="56" t="s">
        <v>27693</v>
      </c>
      <c r="AC4408" s="51" t="s">
        <v>60</v>
      </c>
      <c r="AD4408" s="56" t="s">
        <v>27694</v>
      </c>
      <c r="AE4408" s="51" t="s">
        <v>27690</v>
      </c>
      <c r="AF4408" s="8" t="s">
        <v>27695</v>
      </c>
      <c r="AG4408" s="8" t="s">
        <v>10611</v>
      </c>
      <c r="AH4408" s="8" t="s">
        <v>543</v>
      </c>
      <c r="AI4408" s="8" t="s">
        <v>233</v>
      </c>
      <c r="AJ4408" s="8"/>
      <c r="AK4408" s="8" t="s">
        <v>2388</v>
      </c>
      <c r="AL4408" s="8" t="s">
        <v>1752</v>
      </c>
      <c r="AM4408" s="8" t="s">
        <v>1416</v>
      </c>
      <c r="AN4408" s="8" t="s">
        <v>27696</v>
      </c>
      <c r="AO4408" s="8" t="s">
        <v>19816</v>
      </c>
      <c r="AP4408" s="29" t="s">
        <v>27695</v>
      </c>
      <c r="AQ4408" s="11">
        <v>2298.0</v>
      </c>
    </row>
    <row r="4409">
      <c r="A4409" s="8" t="str">
        <f t="shared" si="1"/>
        <v>Thomas Dimitri</v>
      </c>
      <c r="B4409" s="51" t="s">
        <v>27683</v>
      </c>
      <c r="C4409" s="51" t="s">
        <v>19710</v>
      </c>
      <c r="D4409" s="2" t="s">
        <v>10600</v>
      </c>
      <c r="E4409" s="8" t="s">
        <v>11488</v>
      </c>
      <c r="F4409" s="8" t="s">
        <v>462</v>
      </c>
      <c r="G4409" s="51" t="s">
        <v>19294</v>
      </c>
      <c r="H4409" s="8" t="s">
        <v>27684</v>
      </c>
      <c r="I4409" s="8" t="s">
        <v>8000</v>
      </c>
      <c r="J4409" s="10">
        <v>3.56</v>
      </c>
      <c r="K4409" s="8" t="s">
        <v>27685</v>
      </c>
      <c r="L4409" s="8"/>
      <c r="M4409" s="8"/>
      <c r="N4409" s="51" t="s">
        <v>27711</v>
      </c>
      <c r="O4409" s="51" t="s">
        <v>52</v>
      </c>
      <c r="P4409" s="51"/>
      <c r="Q4409" s="51"/>
      <c r="R4409" s="51" t="s">
        <v>1458</v>
      </c>
      <c r="S4409" s="51" t="s">
        <v>27712</v>
      </c>
      <c r="T4409" s="11" t="str">
        <f t="shared" si="2"/>
        <v>Thomas Dimitri</v>
      </c>
      <c r="U4409" s="51" t="s">
        <v>80</v>
      </c>
      <c r="V4409" s="51" t="s">
        <v>27713</v>
      </c>
      <c r="W4409" s="51" t="s">
        <v>27714</v>
      </c>
      <c r="X4409" s="94" t="s">
        <v>27690</v>
      </c>
      <c r="Y4409" s="51" t="s">
        <v>60</v>
      </c>
      <c r="Z4409" s="56" t="s">
        <v>27692</v>
      </c>
      <c r="AA4409" s="51" t="s">
        <v>60</v>
      </c>
      <c r="AB4409" s="56" t="s">
        <v>27693</v>
      </c>
      <c r="AC4409" s="51" t="s">
        <v>60</v>
      </c>
      <c r="AD4409" s="56" t="s">
        <v>27694</v>
      </c>
      <c r="AE4409" s="51" t="s">
        <v>27690</v>
      </c>
      <c r="AF4409" s="8" t="s">
        <v>27695</v>
      </c>
      <c r="AG4409" s="8" t="s">
        <v>10611</v>
      </c>
      <c r="AH4409" s="8" t="s">
        <v>543</v>
      </c>
      <c r="AI4409" s="8" t="s">
        <v>233</v>
      </c>
      <c r="AJ4409" s="8"/>
      <c r="AK4409" s="8" t="s">
        <v>2388</v>
      </c>
      <c r="AL4409" s="8" t="s">
        <v>1752</v>
      </c>
      <c r="AM4409" s="8" t="s">
        <v>1416</v>
      </c>
      <c r="AN4409" s="8" t="s">
        <v>27696</v>
      </c>
      <c r="AO4409" s="8" t="s">
        <v>19816</v>
      </c>
      <c r="AP4409" s="29" t="s">
        <v>27695</v>
      </c>
      <c r="AQ4409" s="11">
        <v>2298.0</v>
      </c>
    </row>
    <row r="4410">
      <c r="A4410" s="8" t="str">
        <f t="shared" si="1"/>
        <v>Corey Wildman</v>
      </c>
      <c r="B4410" s="51" t="s">
        <v>27683</v>
      </c>
      <c r="C4410" s="51" t="s">
        <v>19710</v>
      </c>
      <c r="D4410" s="2" t="s">
        <v>10600</v>
      </c>
      <c r="E4410" s="8" t="s">
        <v>11488</v>
      </c>
      <c r="F4410" s="8" t="s">
        <v>462</v>
      </c>
      <c r="G4410" s="51" t="s">
        <v>19294</v>
      </c>
      <c r="H4410" s="8" t="s">
        <v>27684</v>
      </c>
      <c r="I4410" s="8" t="s">
        <v>8000</v>
      </c>
      <c r="J4410" s="10">
        <v>3.56</v>
      </c>
      <c r="K4410" s="8" t="s">
        <v>27685</v>
      </c>
      <c r="L4410" s="8"/>
      <c r="M4410" s="8"/>
      <c r="N4410" s="51" t="s">
        <v>27715</v>
      </c>
      <c r="O4410" s="51" t="s">
        <v>52</v>
      </c>
      <c r="P4410" s="51"/>
      <c r="Q4410" s="51"/>
      <c r="R4410" s="51" t="s">
        <v>7104</v>
      </c>
      <c r="S4410" s="51" t="s">
        <v>27716</v>
      </c>
      <c r="T4410" s="11" t="str">
        <f t="shared" si="2"/>
        <v>Corey Wildman</v>
      </c>
      <c r="U4410" s="51" t="s">
        <v>80</v>
      </c>
      <c r="V4410" s="51"/>
      <c r="W4410" s="51"/>
      <c r="X4410" s="94" t="s">
        <v>27690</v>
      </c>
      <c r="Y4410" s="51" t="s">
        <v>60</v>
      </c>
      <c r="Z4410" s="56" t="s">
        <v>27692</v>
      </c>
      <c r="AA4410" s="51" t="s">
        <v>60</v>
      </c>
      <c r="AB4410" s="56" t="s">
        <v>27693</v>
      </c>
      <c r="AC4410" s="51" t="s">
        <v>60</v>
      </c>
      <c r="AD4410" s="56" t="s">
        <v>27694</v>
      </c>
      <c r="AE4410" s="51" t="s">
        <v>27690</v>
      </c>
      <c r="AF4410" s="8" t="s">
        <v>27695</v>
      </c>
      <c r="AG4410" s="8" t="s">
        <v>10611</v>
      </c>
      <c r="AH4410" s="8" t="s">
        <v>543</v>
      </c>
      <c r="AI4410" s="8" t="s">
        <v>233</v>
      </c>
      <c r="AJ4410" s="8"/>
      <c r="AK4410" s="8" t="s">
        <v>2388</v>
      </c>
      <c r="AL4410" s="8" t="s">
        <v>1752</v>
      </c>
      <c r="AM4410" s="8" t="s">
        <v>1416</v>
      </c>
      <c r="AN4410" s="8" t="s">
        <v>27696</v>
      </c>
      <c r="AO4410" s="8" t="s">
        <v>19816</v>
      </c>
      <c r="AP4410" s="29" t="s">
        <v>27695</v>
      </c>
      <c r="AQ4410" s="11">
        <v>2298.0</v>
      </c>
    </row>
    <row r="4411">
      <c r="A4411" s="8" t="str">
        <f t="shared" si="1"/>
        <v>Todd Wildman</v>
      </c>
      <c r="B4411" s="51" t="s">
        <v>27683</v>
      </c>
      <c r="C4411" s="51" t="s">
        <v>19710</v>
      </c>
      <c r="D4411" s="2" t="s">
        <v>10600</v>
      </c>
      <c r="E4411" s="8" t="s">
        <v>11488</v>
      </c>
      <c r="F4411" s="8" t="s">
        <v>462</v>
      </c>
      <c r="G4411" s="51" t="s">
        <v>19294</v>
      </c>
      <c r="H4411" s="8" t="s">
        <v>27684</v>
      </c>
      <c r="I4411" s="8" t="s">
        <v>8000</v>
      </c>
      <c r="J4411" s="10">
        <v>3.56</v>
      </c>
      <c r="K4411" s="8" t="s">
        <v>27685</v>
      </c>
      <c r="L4411" s="8"/>
      <c r="M4411" s="8"/>
      <c r="N4411" s="51" t="s">
        <v>27717</v>
      </c>
      <c r="O4411" s="51" t="s">
        <v>52</v>
      </c>
      <c r="P4411" s="51"/>
      <c r="Q4411" s="51"/>
      <c r="R4411" s="51" t="s">
        <v>4891</v>
      </c>
      <c r="S4411" s="51" t="s">
        <v>27716</v>
      </c>
      <c r="T4411" s="11" t="str">
        <f t="shared" si="2"/>
        <v>Todd Wildman</v>
      </c>
      <c r="U4411" s="51" t="s">
        <v>80</v>
      </c>
      <c r="V4411" s="51"/>
      <c r="W4411" s="51"/>
      <c r="X4411" s="94" t="s">
        <v>27690</v>
      </c>
      <c r="Y4411" s="51" t="s">
        <v>60</v>
      </c>
      <c r="Z4411" s="56" t="s">
        <v>27692</v>
      </c>
      <c r="AA4411" s="56" t="s">
        <v>27718</v>
      </c>
      <c r="AB4411" s="56" t="s">
        <v>27693</v>
      </c>
      <c r="AC4411" s="51" t="s">
        <v>60</v>
      </c>
      <c r="AD4411" s="56" t="s">
        <v>27694</v>
      </c>
      <c r="AE4411" s="51" t="s">
        <v>27690</v>
      </c>
      <c r="AF4411" s="8" t="s">
        <v>27695</v>
      </c>
      <c r="AG4411" s="8" t="s">
        <v>10611</v>
      </c>
      <c r="AH4411" s="8" t="s">
        <v>543</v>
      </c>
      <c r="AI4411" s="8" t="s">
        <v>233</v>
      </c>
      <c r="AJ4411" s="8"/>
      <c r="AK4411" s="8" t="s">
        <v>2388</v>
      </c>
      <c r="AL4411" s="8" t="s">
        <v>1752</v>
      </c>
      <c r="AM4411" s="8" t="s">
        <v>1416</v>
      </c>
      <c r="AN4411" s="8" t="s">
        <v>27696</v>
      </c>
      <c r="AO4411" s="8" t="s">
        <v>19816</v>
      </c>
      <c r="AP4411" s="29" t="s">
        <v>27695</v>
      </c>
      <c r="AQ4411" s="11">
        <v>2298.0</v>
      </c>
    </row>
    <row r="4412">
      <c r="A4412" s="8" t="str">
        <f t="shared" si="1"/>
        <v>Blair Casey</v>
      </c>
      <c r="B4412" s="8" t="s">
        <v>27719</v>
      </c>
      <c r="C4412" s="51" t="s">
        <v>19710</v>
      </c>
      <c r="D4412" s="2" t="s">
        <v>10600</v>
      </c>
      <c r="E4412" s="51" t="s">
        <v>13623</v>
      </c>
      <c r="F4412" s="51" t="s">
        <v>462</v>
      </c>
      <c r="G4412" s="51" t="s">
        <v>19294</v>
      </c>
      <c r="H4412" s="51" t="s">
        <v>27720</v>
      </c>
      <c r="I4412" s="59" t="s">
        <v>1330</v>
      </c>
      <c r="J4412" s="60">
        <v>3.82</v>
      </c>
      <c r="K4412" s="51" t="s">
        <v>27721</v>
      </c>
      <c r="L4412" s="51"/>
      <c r="M4412" s="51"/>
      <c r="N4412" s="51" t="s">
        <v>27722</v>
      </c>
      <c r="O4412" s="51" t="s">
        <v>52</v>
      </c>
      <c r="P4412" s="51"/>
      <c r="Q4412" s="51"/>
      <c r="R4412" s="51" t="s">
        <v>5843</v>
      </c>
      <c r="S4412" s="51" t="s">
        <v>1641</v>
      </c>
      <c r="T4412" s="11" t="str">
        <f t="shared" si="2"/>
        <v>Blair Casey</v>
      </c>
      <c r="U4412" s="51" t="s">
        <v>412</v>
      </c>
      <c r="V4412" s="51"/>
      <c r="W4412" s="51"/>
      <c r="X4412" s="51" t="s">
        <v>27723</v>
      </c>
      <c r="Y4412" s="56" t="s">
        <v>27724</v>
      </c>
      <c r="Z4412" s="56" t="s">
        <v>27725</v>
      </c>
      <c r="AA4412" s="51" t="s">
        <v>60</v>
      </c>
      <c r="AB4412" s="51" t="s">
        <v>60</v>
      </c>
      <c r="AC4412" s="51" t="s">
        <v>60</v>
      </c>
      <c r="AD4412" s="56" t="s">
        <v>27726</v>
      </c>
      <c r="AE4412" s="51" t="s">
        <v>27727</v>
      </c>
      <c r="AF4412" s="51" t="s">
        <v>10884</v>
      </c>
      <c r="AG4412" s="51" t="s">
        <v>10611</v>
      </c>
      <c r="AH4412" s="51" t="s">
        <v>65</v>
      </c>
      <c r="AI4412" s="59" t="s">
        <v>18832</v>
      </c>
      <c r="AJ4412" s="51"/>
      <c r="AK4412" s="59" t="s">
        <v>6525</v>
      </c>
      <c r="AL4412" s="59" t="s">
        <v>655</v>
      </c>
      <c r="AM4412" s="59" t="s">
        <v>4153</v>
      </c>
      <c r="AN4412" s="59" t="s">
        <v>27728</v>
      </c>
      <c r="AO4412" s="59" t="s">
        <v>19640</v>
      </c>
      <c r="AP4412" s="67" t="s">
        <v>10884</v>
      </c>
      <c r="AQ4412" s="68">
        <v>1342.0</v>
      </c>
    </row>
    <row r="4413">
      <c r="A4413" s="8" t="str">
        <f t="shared" si="1"/>
        <v>Anna Dougherty</v>
      </c>
      <c r="B4413" s="51" t="s">
        <v>27719</v>
      </c>
      <c r="C4413" s="51" t="s">
        <v>19710</v>
      </c>
      <c r="D4413" s="2" t="s">
        <v>10600</v>
      </c>
      <c r="E4413" s="8" t="s">
        <v>13623</v>
      </c>
      <c r="F4413" s="8" t="s">
        <v>462</v>
      </c>
      <c r="G4413" s="51" t="s">
        <v>19294</v>
      </c>
      <c r="H4413" s="8" t="s">
        <v>27720</v>
      </c>
      <c r="I4413" s="8" t="s">
        <v>1330</v>
      </c>
      <c r="J4413" s="10">
        <v>3.82</v>
      </c>
      <c r="K4413" s="8" t="s">
        <v>27721</v>
      </c>
      <c r="L4413" s="8"/>
      <c r="M4413" s="8"/>
      <c r="N4413" s="51" t="s">
        <v>27729</v>
      </c>
      <c r="O4413" s="51" t="s">
        <v>52</v>
      </c>
      <c r="P4413" s="51"/>
      <c r="Q4413" s="51"/>
      <c r="R4413" s="8" t="s">
        <v>1518</v>
      </c>
      <c r="S4413" s="8" t="s">
        <v>27730</v>
      </c>
      <c r="T4413" s="11" t="str">
        <f t="shared" si="2"/>
        <v>Anna Dougherty</v>
      </c>
      <c r="U4413" s="8" t="s">
        <v>412</v>
      </c>
      <c r="V4413" s="51"/>
      <c r="W4413" s="51"/>
      <c r="X4413" s="51" t="s">
        <v>27723</v>
      </c>
      <c r="Y4413" s="51" t="s">
        <v>60</v>
      </c>
      <c r="Z4413" s="56" t="s">
        <v>27725</v>
      </c>
      <c r="AA4413" s="56" t="s">
        <v>27731</v>
      </c>
      <c r="AB4413" s="51" t="s">
        <v>60</v>
      </c>
      <c r="AC4413" s="51" t="s">
        <v>60</v>
      </c>
      <c r="AD4413" s="56" t="s">
        <v>27726</v>
      </c>
      <c r="AE4413" s="51" t="s">
        <v>27727</v>
      </c>
      <c r="AF4413" s="8" t="s">
        <v>10884</v>
      </c>
      <c r="AG4413" s="8" t="s">
        <v>10611</v>
      </c>
      <c r="AH4413" s="8" t="s">
        <v>65</v>
      </c>
      <c r="AI4413" s="8" t="s">
        <v>18832</v>
      </c>
      <c r="AJ4413" s="8"/>
      <c r="AK4413" s="8" t="s">
        <v>6525</v>
      </c>
      <c r="AL4413" s="8" t="s">
        <v>655</v>
      </c>
      <c r="AM4413" s="8" t="s">
        <v>4153</v>
      </c>
      <c r="AN4413" s="8" t="s">
        <v>27728</v>
      </c>
      <c r="AO4413" s="8" t="s">
        <v>19604</v>
      </c>
      <c r="AP4413" s="29" t="s">
        <v>10884</v>
      </c>
      <c r="AQ4413" s="11">
        <v>1342.0</v>
      </c>
    </row>
    <row r="4414">
      <c r="A4414" s="8" t="str">
        <f t="shared" si="1"/>
        <v>Nick Schneigert</v>
      </c>
      <c r="B4414" s="51" t="s">
        <v>27719</v>
      </c>
      <c r="C4414" s="51" t="s">
        <v>19710</v>
      </c>
      <c r="D4414" s="2" t="s">
        <v>10600</v>
      </c>
      <c r="E4414" s="8" t="s">
        <v>13623</v>
      </c>
      <c r="F4414" s="8" t="s">
        <v>462</v>
      </c>
      <c r="G4414" s="51" t="s">
        <v>19294</v>
      </c>
      <c r="H4414" s="8" t="s">
        <v>27720</v>
      </c>
      <c r="I4414" s="8" t="s">
        <v>1330</v>
      </c>
      <c r="J4414" s="10">
        <v>3.82</v>
      </c>
      <c r="K4414" s="8" t="s">
        <v>27721</v>
      </c>
      <c r="L4414" s="8"/>
      <c r="M4414" s="8"/>
      <c r="N4414" s="51" t="s">
        <v>27732</v>
      </c>
      <c r="O4414" s="51" t="s">
        <v>52</v>
      </c>
      <c r="P4414" s="51"/>
      <c r="Q4414" s="51"/>
      <c r="R4414" s="51" t="s">
        <v>392</v>
      </c>
      <c r="S4414" s="51" t="s">
        <v>27733</v>
      </c>
      <c r="T4414" s="11" t="str">
        <f t="shared" si="2"/>
        <v>Nick Schneigert</v>
      </c>
      <c r="U4414" s="51" t="s">
        <v>55</v>
      </c>
      <c r="V4414" s="51" t="s">
        <v>27734</v>
      </c>
      <c r="W4414" s="51" t="s">
        <v>27735</v>
      </c>
      <c r="X4414" s="94" t="s">
        <v>27723</v>
      </c>
      <c r="Y4414" s="51" t="s">
        <v>60</v>
      </c>
      <c r="Z4414" s="56" t="s">
        <v>27725</v>
      </c>
      <c r="AA4414" s="51" t="s">
        <v>60</v>
      </c>
      <c r="AB4414" s="51" t="s">
        <v>60</v>
      </c>
      <c r="AC4414" s="51" t="s">
        <v>60</v>
      </c>
      <c r="AD4414" s="51" t="s">
        <v>60</v>
      </c>
      <c r="AE4414" s="51" t="s">
        <v>27727</v>
      </c>
      <c r="AF4414" s="8" t="s">
        <v>10884</v>
      </c>
      <c r="AG4414" s="8" t="s">
        <v>10611</v>
      </c>
      <c r="AH4414" s="8" t="s">
        <v>65</v>
      </c>
      <c r="AI4414" s="8" t="s">
        <v>233</v>
      </c>
      <c r="AJ4414" s="8"/>
      <c r="AK4414" s="8" t="s">
        <v>6525</v>
      </c>
      <c r="AL4414" s="8" t="s">
        <v>655</v>
      </c>
      <c r="AM4414" s="8" t="s">
        <v>4153</v>
      </c>
      <c r="AN4414" s="8" t="s">
        <v>27728</v>
      </c>
      <c r="AO4414" s="8" t="s">
        <v>19604</v>
      </c>
      <c r="AP4414" s="29" t="s">
        <v>10884</v>
      </c>
      <c r="AQ4414" s="11">
        <v>1342.0</v>
      </c>
    </row>
    <row r="4415">
      <c r="A4415" s="8" t="str">
        <f t="shared" si="1"/>
        <v>Jarrick Wright</v>
      </c>
      <c r="B4415" s="51" t="s">
        <v>27736</v>
      </c>
      <c r="C4415" s="51" t="s">
        <v>19710</v>
      </c>
      <c r="D4415" s="2" t="s">
        <v>10600</v>
      </c>
      <c r="E4415" s="8" t="s">
        <v>4867</v>
      </c>
      <c r="F4415" s="8" t="s">
        <v>462</v>
      </c>
      <c r="G4415" s="51" t="s">
        <v>19294</v>
      </c>
      <c r="H4415" s="8" t="s">
        <v>27737</v>
      </c>
      <c r="I4415" s="8" t="s">
        <v>1330</v>
      </c>
      <c r="J4415" s="10">
        <v>3.61</v>
      </c>
      <c r="K4415" s="8" t="s">
        <v>27738</v>
      </c>
      <c r="L4415" s="8"/>
      <c r="M4415" s="8"/>
      <c r="N4415" s="51" t="s">
        <v>27739</v>
      </c>
      <c r="O4415" s="51" t="s">
        <v>52</v>
      </c>
      <c r="P4415" s="51"/>
      <c r="Q4415" s="51"/>
      <c r="R4415" s="51" t="s">
        <v>27740</v>
      </c>
      <c r="S4415" s="51" t="s">
        <v>2934</v>
      </c>
      <c r="T4415" s="11" t="str">
        <f t="shared" si="2"/>
        <v>Jarrick Wright</v>
      </c>
      <c r="U4415" s="57" t="s">
        <v>55</v>
      </c>
      <c r="V4415" s="51" t="s">
        <v>27741</v>
      </c>
      <c r="W4415" s="51" t="s">
        <v>27742</v>
      </c>
      <c r="X4415" s="94" t="s">
        <v>27743</v>
      </c>
      <c r="Y4415" s="56" t="s">
        <v>27744</v>
      </c>
      <c r="Z4415" s="51" t="s">
        <v>60</v>
      </c>
      <c r="AA4415" s="56" t="s">
        <v>27745</v>
      </c>
      <c r="AB4415" s="56" t="s">
        <v>6212</v>
      </c>
      <c r="AC4415" s="51" t="s">
        <v>60</v>
      </c>
      <c r="AD4415" s="56" t="s">
        <v>6213</v>
      </c>
      <c r="AE4415" s="51" t="s">
        <v>27746</v>
      </c>
      <c r="AF4415" s="8" t="s">
        <v>27747</v>
      </c>
      <c r="AG4415" s="8" t="s">
        <v>10611</v>
      </c>
      <c r="AH4415" s="8" t="s">
        <v>543</v>
      </c>
      <c r="AI4415" s="8" t="s">
        <v>233</v>
      </c>
      <c r="AJ4415" s="8"/>
      <c r="AK4415" s="8"/>
      <c r="AL4415" s="8"/>
      <c r="AM4415" s="8"/>
      <c r="AN4415" s="8" t="s">
        <v>27748</v>
      </c>
      <c r="AO4415" s="8" t="s">
        <v>21810</v>
      </c>
      <c r="AP4415" s="29" t="s">
        <v>27747</v>
      </c>
      <c r="AQ4415" s="11">
        <v>2752.0</v>
      </c>
    </row>
    <row r="4416">
      <c r="A4416" s="8" t="str">
        <f t="shared" si="1"/>
        <v>Kendra Chambers</v>
      </c>
      <c r="B4416" s="51" t="s">
        <v>27736</v>
      </c>
      <c r="C4416" s="51" t="s">
        <v>19710</v>
      </c>
      <c r="D4416" s="2" t="s">
        <v>10600</v>
      </c>
      <c r="E4416" s="8" t="s">
        <v>4867</v>
      </c>
      <c r="F4416" s="8" t="s">
        <v>462</v>
      </c>
      <c r="G4416" s="51" t="s">
        <v>19294</v>
      </c>
      <c r="H4416" s="8" t="s">
        <v>27737</v>
      </c>
      <c r="I4416" s="8" t="s">
        <v>1330</v>
      </c>
      <c r="J4416" s="10">
        <v>3.61</v>
      </c>
      <c r="K4416" s="8" t="s">
        <v>27738</v>
      </c>
      <c r="L4416" s="8"/>
      <c r="M4416" s="8"/>
      <c r="N4416" s="51" t="s">
        <v>27749</v>
      </c>
      <c r="O4416" s="51" t="s">
        <v>52</v>
      </c>
      <c r="P4416" s="51"/>
      <c r="Q4416" s="51"/>
      <c r="R4416" s="8" t="s">
        <v>8813</v>
      </c>
      <c r="S4416" s="8" t="s">
        <v>7767</v>
      </c>
      <c r="T4416" s="11" t="str">
        <f t="shared" si="2"/>
        <v>Kendra Chambers</v>
      </c>
      <c r="U4416" s="8" t="s">
        <v>80</v>
      </c>
      <c r="V4416" s="51"/>
      <c r="W4416" s="51"/>
      <c r="X4416" s="51" t="s">
        <v>27743</v>
      </c>
      <c r="Y4416" s="56" t="s">
        <v>27750</v>
      </c>
      <c r="Z4416" s="56" t="s">
        <v>27751</v>
      </c>
      <c r="AA4416" s="51" t="s">
        <v>60</v>
      </c>
      <c r="AB4416" s="56" t="s">
        <v>6212</v>
      </c>
      <c r="AC4416" s="51" t="s">
        <v>60</v>
      </c>
      <c r="AD4416" s="56" t="s">
        <v>6213</v>
      </c>
      <c r="AE4416" s="51" t="s">
        <v>27746</v>
      </c>
      <c r="AF4416" s="8" t="s">
        <v>27747</v>
      </c>
      <c r="AG4416" s="8" t="s">
        <v>10611</v>
      </c>
      <c r="AH4416" s="8" t="s">
        <v>543</v>
      </c>
      <c r="AI4416" s="8" t="s">
        <v>18832</v>
      </c>
      <c r="AJ4416" s="8"/>
      <c r="AK4416" s="8"/>
      <c r="AL4416" s="8"/>
      <c r="AM4416" s="8"/>
      <c r="AN4416" s="8" t="s">
        <v>27748</v>
      </c>
      <c r="AO4416" s="8" t="s">
        <v>21810</v>
      </c>
      <c r="AP4416" s="29" t="s">
        <v>27747</v>
      </c>
      <c r="AQ4416" s="11">
        <v>2752.0</v>
      </c>
    </row>
    <row r="4417">
      <c r="A4417" s="8" t="str">
        <f t="shared" si="1"/>
        <v>Ian Sawtelle</v>
      </c>
      <c r="B4417" s="51" t="s">
        <v>27752</v>
      </c>
      <c r="C4417" s="51" t="s">
        <v>19771</v>
      </c>
      <c r="D4417" s="2" t="s">
        <v>11776</v>
      </c>
      <c r="E4417" s="8" t="s">
        <v>27753</v>
      </c>
      <c r="F4417" s="8" t="s">
        <v>2136</v>
      </c>
      <c r="G4417" s="51" t="s">
        <v>19294</v>
      </c>
      <c r="H4417" s="13" t="s">
        <v>27754</v>
      </c>
      <c r="I4417" s="8" t="s">
        <v>49</v>
      </c>
      <c r="J4417" s="10">
        <v>3.0</v>
      </c>
      <c r="K4417" s="8" t="s">
        <v>27755</v>
      </c>
      <c r="L4417" s="8"/>
      <c r="M4417" s="8"/>
      <c r="N4417" s="51" t="s">
        <v>27756</v>
      </c>
      <c r="O4417" s="51" t="s">
        <v>52</v>
      </c>
      <c r="P4417" s="51"/>
      <c r="Q4417" s="51"/>
      <c r="R4417" s="51" t="s">
        <v>8494</v>
      </c>
      <c r="S4417" s="51" t="s">
        <v>27757</v>
      </c>
      <c r="T4417" s="11" t="str">
        <f t="shared" si="2"/>
        <v>Ian Sawtelle</v>
      </c>
      <c r="U4417" s="8" t="s">
        <v>55</v>
      </c>
      <c r="V4417" s="51" t="s">
        <v>27758</v>
      </c>
      <c r="W4417" s="57" t="s">
        <v>27759</v>
      </c>
      <c r="X4417" s="94" t="s">
        <v>27760</v>
      </c>
      <c r="Y4417" s="51" t="s">
        <v>60</v>
      </c>
      <c r="Z4417" s="56" t="s">
        <v>27761</v>
      </c>
      <c r="AA4417" s="51" t="s">
        <v>60</v>
      </c>
      <c r="AB4417" s="56" t="s">
        <v>27762</v>
      </c>
      <c r="AC4417" s="51" t="s">
        <v>60</v>
      </c>
      <c r="AD4417" s="56" t="s">
        <v>27763</v>
      </c>
      <c r="AE4417" s="51" t="s">
        <v>27764</v>
      </c>
      <c r="AF4417" s="8" t="s">
        <v>27753</v>
      </c>
      <c r="AG4417" s="8" t="s">
        <v>11786</v>
      </c>
      <c r="AH4417" s="8" t="s">
        <v>4581</v>
      </c>
      <c r="AI4417" s="8" t="s">
        <v>66</v>
      </c>
      <c r="AJ4417" s="8"/>
      <c r="AK4417" s="8" t="s">
        <v>4545</v>
      </c>
      <c r="AL4417" s="8" t="s">
        <v>10773</v>
      </c>
      <c r="AM4417" s="8" t="s">
        <v>1218</v>
      </c>
      <c r="AN4417" s="8" t="s">
        <v>27765</v>
      </c>
      <c r="AO4417" s="8" t="s">
        <v>25279</v>
      </c>
      <c r="AP4417" s="29" t="s">
        <v>27753</v>
      </c>
      <c r="AQ4417" s="11">
        <v>1969.0</v>
      </c>
    </row>
    <row r="4418">
      <c r="A4418" s="8" t="str">
        <f t="shared" si="1"/>
        <v>Mike Audette</v>
      </c>
      <c r="B4418" s="51" t="s">
        <v>27752</v>
      </c>
      <c r="C4418" s="51" t="s">
        <v>19771</v>
      </c>
      <c r="D4418" s="2" t="s">
        <v>11776</v>
      </c>
      <c r="E4418" s="8" t="s">
        <v>27753</v>
      </c>
      <c r="F4418" s="8" t="s">
        <v>2136</v>
      </c>
      <c r="G4418" s="51" t="s">
        <v>19294</v>
      </c>
      <c r="H4418" s="8" t="s">
        <v>27754</v>
      </c>
      <c r="I4418" s="8" t="s">
        <v>49</v>
      </c>
      <c r="J4418" s="10">
        <v>3.0</v>
      </c>
      <c r="K4418" s="8" t="s">
        <v>27755</v>
      </c>
      <c r="L4418" s="8"/>
      <c r="M4418" s="8"/>
      <c r="N4418" s="51" t="s">
        <v>27766</v>
      </c>
      <c r="O4418" s="51" t="s">
        <v>52</v>
      </c>
      <c r="P4418" s="51"/>
      <c r="Q4418" s="51"/>
      <c r="R4418" s="51" t="s">
        <v>1237</v>
      </c>
      <c r="S4418" s="51" t="s">
        <v>27767</v>
      </c>
      <c r="T4418" s="11" t="str">
        <f t="shared" si="2"/>
        <v>Mike Audette</v>
      </c>
      <c r="U4418" s="51" t="s">
        <v>55</v>
      </c>
      <c r="V4418" s="51" t="s">
        <v>27768</v>
      </c>
      <c r="W4418" s="57" t="s">
        <v>27769</v>
      </c>
      <c r="X4418" s="94" t="s">
        <v>27760</v>
      </c>
      <c r="Y4418" s="51" t="s">
        <v>60</v>
      </c>
      <c r="Z4418" s="56" t="s">
        <v>27761</v>
      </c>
      <c r="AA4418" s="51" t="s">
        <v>60</v>
      </c>
      <c r="AB4418" s="56" t="s">
        <v>27762</v>
      </c>
      <c r="AC4418" s="51" t="s">
        <v>60</v>
      </c>
      <c r="AD4418" s="56" t="s">
        <v>27763</v>
      </c>
      <c r="AE4418" s="51" t="s">
        <v>27764</v>
      </c>
      <c r="AF4418" s="8" t="s">
        <v>27753</v>
      </c>
      <c r="AG4418" s="8" t="s">
        <v>11786</v>
      </c>
      <c r="AH4418" s="8" t="s">
        <v>4581</v>
      </c>
      <c r="AI4418" s="8" t="s">
        <v>66</v>
      </c>
      <c r="AJ4418" s="8"/>
      <c r="AK4418" s="8" t="s">
        <v>4545</v>
      </c>
      <c r="AL4418" s="8" t="s">
        <v>10773</v>
      </c>
      <c r="AM4418" s="8" t="s">
        <v>1218</v>
      </c>
      <c r="AN4418" s="8" t="s">
        <v>27765</v>
      </c>
      <c r="AO4418" s="8" t="s">
        <v>25279</v>
      </c>
      <c r="AP4418" s="29" t="s">
        <v>27753</v>
      </c>
      <c r="AQ4418" s="11">
        <v>1969.0</v>
      </c>
    </row>
    <row r="4419">
      <c r="A4419" s="8" t="str">
        <f t="shared" si="1"/>
        <v>Caleb Lisai</v>
      </c>
      <c r="B4419" s="8" t="s">
        <v>27752</v>
      </c>
      <c r="C4419" s="51" t="s">
        <v>19771</v>
      </c>
      <c r="D4419" s="2" t="s">
        <v>11776</v>
      </c>
      <c r="E4419" s="51" t="s">
        <v>27753</v>
      </c>
      <c r="F4419" s="51" t="s">
        <v>2136</v>
      </c>
      <c r="G4419" s="51" t="s">
        <v>19294</v>
      </c>
      <c r="H4419" s="51" t="s">
        <v>27754</v>
      </c>
      <c r="I4419" s="59" t="s">
        <v>49</v>
      </c>
      <c r="J4419" s="60">
        <v>3.0</v>
      </c>
      <c r="K4419" s="51" t="s">
        <v>27755</v>
      </c>
      <c r="L4419" s="51"/>
      <c r="M4419" s="51"/>
      <c r="N4419" s="51" t="s">
        <v>27770</v>
      </c>
      <c r="O4419" s="51" t="s">
        <v>52</v>
      </c>
      <c r="P4419" s="51"/>
      <c r="Q4419" s="51"/>
      <c r="R4419" s="51" t="s">
        <v>7799</v>
      </c>
      <c r="S4419" s="51" t="s">
        <v>27771</v>
      </c>
      <c r="T4419" s="11" t="str">
        <f t="shared" si="2"/>
        <v>Caleb Lisai</v>
      </c>
      <c r="U4419" s="51" t="s">
        <v>167</v>
      </c>
      <c r="V4419" s="51"/>
      <c r="W4419" s="51"/>
      <c r="X4419" s="51" t="s">
        <v>27760</v>
      </c>
      <c r="Y4419" s="51" t="s">
        <v>60</v>
      </c>
      <c r="Z4419" s="56" t="s">
        <v>27761</v>
      </c>
      <c r="AA4419" s="56" t="s">
        <v>27772</v>
      </c>
      <c r="AB4419" s="56" t="s">
        <v>27762</v>
      </c>
      <c r="AC4419" s="51" t="s">
        <v>60</v>
      </c>
      <c r="AD4419" s="56" t="s">
        <v>27763</v>
      </c>
      <c r="AE4419" s="51" t="s">
        <v>27764</v>
      </c>
      <c r="AF4419" s="51" t="s">
        <v>27753</v>
      </c>
      <c r="AG4419" s="51" t="s">
        <v>11786</v>
      </c>
      <c r="AH4419" s="51" t="s">
        <v>4581</v>
      </c>
      <c r="AI4419" s="59" t="s">
        <v>66</v>
      </c>
      <c r="AJ4419" s="51"/>
      <c r="AK4419" s="59" t="s">
        <v>4545</v>
      </c>
      <c r="AL4419" s="59" t="s">
        <v>10773</v>
      </c>
      <c r="AM4419" s="59" t="s">
        <v>1218</v>
      </c>
      <c r="AN4419" s="59" t="s">
        <v>27765</v>
      </c>
      <c r="AO4419" s="59" t="s">
        <v>27773</v>
      </c>
      <c r="AP4419" s="29" t="s">
        <v>27753</v>
      </c>
      <c r="AQ4419" s="68">
        <v>1969.0</v>
      </c>
    </row>
    <row r="4420">
      <c r="A4420" s="8" t="str">
        <f t="shared" si="1"/>
        <v>Danielle Solomon</v>
      </c>
      <c r="B4420" s="8" t="s">
        <v>27752</v>
      </c>
      <c r="C4420" s="51" t="s">
        <v>19771</v>
      </c>
      <c r="D4420" s="2" t="s">
        <v>11776</v>
      </c>
      <c r="E4420" s="51" t="s">
        <v>27753</v>
      </c>
      <c r="F4420" s="51" t="s">
        <v>2136</v>
      </c>
      <c r="G4420" s="51" t="s">
        <v>19294</v>
      </c>
      <c r="H4420" s="51" t="s">
        <v>27754</v>
      </c>
      <c r="I4420" s="59" t="s">
        <v>49</v>
      </c>
      <c r="J4420" s="60">
        <v>3.0</v>
      </c>
      <c r="K4420" s="51" t="s">
        <v>27755</v>
      </c>
      <c r="L4420" s="51"/>
      <c r="M4420" s="51"/>
      <c r="N4420" s="51" t="s">
        <v>27774</v>
      </c>
      <c r="O4420" s="51" t="s">
        <v>52</v>
      </c>
      <c r="P4420" s="51"/>
      <c r="Q4420" s="51"/>
      <c r="R4420" s="51" t="s">
        <v>5443</v>
      </c>
      <c r="S4420" s="51" t="s">
        <v>6906</v>
      </c>
      <c r="T4420" s="11" t="str">
        <f t="shared" si="2"/>
        <v>Danielle Solomon</v>
      </c>
      <c r="U4420" s="51" t="s">
        <v>6832</v>
      </c>
      <c r="V4420" s="51"/>
      <c r="W4420" s="51"/>
      <c r="X4420" s="51" t="s">
        <v>27760</v>
      </c>
      <c r="Y4420" s="51" t="s">
        <v>60</v>
      </c>
      <c r="Z4420" s="56" t="s">
        <v>27761</v>
      </c>
      <c r="AA4420" s="51" t="s">
        <v>60</v>
      </c>
      <c r="AB4420" s="56" t="s">
        <v>27762</v>
      </c>
      <c r="AC4420" s="51" t="s">
        <v>60</v>
      </c>
      <c r="AD4420" s="56" t="s">
        <v>27763</v>
      </c>
      <c r="AE4420" s="51" t="s">
        <v>27764</v>
      </c>
      <c r="AF4420" s="51" t="s">
        <v>27753</v>
      </c>
      <c r="AG4420" s="51" t="s">
        <v>11786</v>
      </c>
      <c r="AH4420" s="51" t="s">
        <v>4581</v>
      </c>
      <c r="AI4420" s="59" t="s">
        <v>66</v>
      </c>
      <c r="AJ4420" s="51"/>
      <c r="AK4420" s="59" t="s">
        <v>4545</v>
      </c>
      <c r="AL4420" s="59" t="s">
        <v>10773</v>
      </c>
      <c r="AM4420" s="59" t="s">
        <v>1218</v>
      </c>
      <c r="AN4420" s="59" t="s">
        <v>27765</v>
      </c>
      <c r="AO4420" s="59" t="s">
        <v>27773</v>
      </c>
      <c r="AP4420" s="29" t="s">
        <v>27753</v>
      </c>
      <c r="AQ4420" s="68">
        <v>1969.0</v>
      </c>
    </row>
    <row r="4421">
      <c r="A4421" s="8" t="str">
        <f t="shared" si="1"/>
        <v>Martin Beatty</v>
      </c>
      <c r="B4421" s="51" t="s">
        <v>27775</v>
      </c>
      <c r="C4421" s="51" t="s">
        <v>19745</v>
      </c>
      <c r="D4421" s="2" t="s">
        <v>11776</v>
      </c>
      <c r="E4421" s="8" t="s">
        <v>27776</v>
      </c>
      <c r="F4421" s="8" t="s">
        <v>2136</v>
      </c>
      <c r="G4421" s="51" t="s">
        <v>19294</v>
      </c>
      <c r="H4421" s="8" t="s">
        <v>27777</v>
      </c>
      <c r="I4421" s="8" t="s">
        <v>49</v>
      </c>
      <c r="J4421" s="10">
        <v>3.95</v>
      </c>
      <c r="K4421" s="8" t="s">
        <v>27778</v>
      </c>
      <c r="L4421" s="8"/>
      <c r="M4421" s="8" t="s">
        <v>19565</v>
      </c>
      <c r="N4421" s="51" t="s">
        <v>27779</v>
      </c>
      <c r="O4421" s="51" t="s">
        <v>52</v>
      </c>
      <c r="P4421" s="51"/>
      <c r="Q4421" s="51"/>
      <c r="R4421" s="51" t="s">
        <v>922</v>
      </c>
      <c r="S4421" s="51" t="s">
        <v>27780</v>
      </c>
      <c r="T4421" s="11" t="str">
        <f t="shared" si="2"/>
        <v>Martin Beatty</v>
      </c>
      <c r="U4421" s="51" t="s">
        <v>55</v>
      </c>
      <c r="V4421" s="51" t="s">
        <v>27781</v>
      </c>
      <c r="W4421" s="51" t="s">
        <v>27782</v>
      </c>
      <c r="X4421" s="94" t="s">
        <v>27783</v>
      </c>
      <c r="Y4421" s="51" t="s">
        <v>60</v>
      </c>
      <c r="Z4421" s="51" t="s">
        <v>60</v>
      </c>
      <c r="AA4421" s="51" t="s">
        <v>60</v>
      </c>
      <c r="AB4421" s="56" t="s">
        <v>27784</v>
      </c>
      <c r="AC4421" s="51" t="s">
        <v>60</v>
      </c>
      <c r="AD4421" s="56" t="s">
        <v>27785</v>
      </c>
      <c r="AE4421" s="51" t="s">
        <v>27786</v>
      </c>
      <c r="AF4421" s="8" t="s">
        <v>27787</v>
      </c>
      <c r="AG4421" s="8" t="s">
        <v>11786</v>
      </c>
      <c r="AH4421" s="8" t="s">
        <v>4581</v>
      </c>
      <c r="AI4421" s="8" t="s">
        <v>233</v>
      </c>
      <c r="AJ4421" s="8"/>
      <c r="AK4421" s="8" t="s">
        <v>9714</v>
      </c>
      <c r="AL4421" s="8" t="s">
        <v>5538</v>
      </c>
      <c r="AM4421" s="8" t="s">
        <v>5539</v>
      </c>
      <c r="AN4421" s="8" t="s">
        <v>27788</v>
      </c>
      <c r="AO4421" s="8" t="s">
        <v>27789</v>
      </c>
      <c r="AP4421" s="29" t="s">
        <v>27787</v>
      </c>
      <c r="AQ4421" s="11">
        <v>2523.0</v>
      </c>
    </row>
    <row r="4422">
      <c r="A4422" s="8" t="str">
        <f t="shared" si="1"/>
        <v>Bruce Ingersoll</v>
      </c>
      <c r="B4422" s="51" t="s">
        <v>27775</v>
      </c>
      <c r="C4422" s="51" t="s">
        <v>19745</v>
      </c>
      <c r="D4422" s="2" t="s">
        <v>11776</v>
      </c>
      <c r="E4422" s="8" t="s">
        <v>27776</v>
      </c>
      <c r="F4422" s="8" t="s">
        <v>2136</v>
      </c>
      <c r="G4422" s="51" t="s">
        <v>19294</v>
      </c>
      <c r="H4422" s="8" t="s">
        <v>27777</v>
      </c>
      <c r="I4422" s="8" t="s">
        <v>49</v>
      </c>
      <c r="J4422" s="10">
        <v>3.95</v>
      </c>
      <c r="K4422" s="8" t="s">
        <v>27778</v>
      </c>
      <c r="L4422" s="8"/>
      <c r="M4422" s="8" t="s">
        <v>19565</v>
      </c>
      <c r="N4422" s="51" t="s">
        <v>27790</v>
      </c>
      <c r="O4422" s="51" t="s">
        <v>52</v>
      </c>
      <c r="P4422" s="51"/>
      <c r="Q4422" s="51"/>
      <c r="R4422" s="51" t="s">
        <v>8380</v>
      </c>
      <c r="S4422" s="51" t="s">
        <v>27791</v>
      </c>
      <c r="T4422" s="11" t="str">
        <f t="shared" si="2"/>
        <v>Bruce Ingersoll</v>
      </c>
      <c r="U4422" s="51" t="s">
        <v>106</v>
      </c>
      <c r="V4422" s="51" t="s">
        <v>27792</v>
      </c>
      <c r="W4422" s="51" t="s">
        <v>27793</v>
      </c>
      <c r="X4422" s="94" t="s">
        <v>27783</v>
      </c>
      <c r="Y4422" s="51" t="s">
        <v>60</v>
      </c>
      <c r="Z4422" s="51" t="s">
        <v>60</v>
      </c>
      <c r="AA4422" s="56" t="s">
        <v>27794</v>
      </c>
      <c r="AB4422" s="56" t="s">
        <v>27784</v>
      </c>
      <c r="AC4422" s="51" t="s">
        <v>60</v>
      </c>
      <c r="AD4422" s="56" t="s">
        <v>27785</v>
      </c>
      <c r="AE4422" s="51" t="s">
        <v>27786</v>
      </c>
      <c r="AF4422" s="8" t="s">
        <v>27787</v>
      </c>
      <c r="AG4422" s="8" t="s">
        <v>11786</v>
      </c>
      <c r="AH4422" s="8" t="s">
        <v>4581</v>
      </c>
      <c r="AI4422" s="8" t="s">
        <v>233</v>
      </c>
      <c r="AJ4422" s="8"/>
      <c r="AK4422" s="8" t="s">
        <v>9714</v>
      </c>
      <c r="AL4422" s="8" t="s">
        <v>5538</v>
      </c>
      <c r="AM4422" s="8" t="s">
        <v>5539</v>
      </c>
      <c r="AN4422" s="8" t="s">
        <v>27788</v>
      </c>
      <c r="AO4422" s="8" t="s">
        <v>27789</v>
      </c>
      <c r="AP4422" s="29" t="s">
        <v>27787</v>
      </c>
      <c r="AQ4422" s="11">
        <v>2523.0</v>
      </c>
    </row>
    <row r="4423">
      <c r="A4423" s="8" t="str">
        <f t="shared" si="1"/>
        <v>Kevin Chu</v>
      </c>
      <c r="B4423" s="51" t="s">
        <v>27775</v>
      </c>
      <c r="C4423" s="51" t="s">
        <v>19745</v>
      </c>
      <c r="D4423" s="2" t="s">
        <v>11776</v>
      </c>
      <c r="E4423" s="8" t="s">
        <v>27776</v>
      </c>
      <c r="F4423" s="8" t="s">
        <v>2136</v>
      </c>
      <c r="G4423" s="51" t="s">
        <v>19294</v>
      </c>
      <c r="H4423" s="8" t="s">
        <v>27777</v>
      </c>
      <c r="I4423" s="8" t="s">
        <v>49</v>
      </c>
      <c r="J4423" s="10">
        <v>3.95</v>
      </c>
      <c r="K4423" s="8" t="s">
        <v>27778</v>
      </c>
      <c r="L4423" s="8"/>
      <c r="M4423" s="8" t="s">
        <v>19565</v>
      </c>
      <c r="N4423" s="57" t="s">
        <v>27795</v>
      </c>
      <c r="O4423" s="51" t="s">
        <v>52</v>
      </c>
      <c r="P4423" s="51"/>
      <c r="Q4423" s="51"/>
      <c r="R4423" s="51" t="s">
        <v>208</v>
      </c>
      <c r="S4423" s="51" t="s">
        <v>27796</v>
      </c>
      <c r="T4423" s="11" t="str">
        <f t="shared" si="2"/>
        <v>Kevin Chu</v>
      </c>
      <c r="U4423" s="57" t="s">
        <v>80</v>
      </c>
      <c r="V4423" s="51" t="s">
        <v>27797</v>
      </c>
      <c r="W4423" s="51"/>
      <c r="X4423" s="51" t="s">
        <v>27783</v>
      </c>
      <c r="Y4423" s="51" t="s">
        <v>60</v>
      </c>
      <c r="Z4423" s="51" t="s">
        <v>60</v>
      </c>
      <c r="AA4423" s="51" t="s">
        <v>60</v>
      </c>
      <c r="AB4423" s="56" t="s">
        <v>27784</v>
      </c>
      <c r="AC4423" s="51" t="s">
        <v>60</v>
      </c>
      <c r="AD4423" s="56" t="s">
        <v>27785</v>
      </c>
      <c r="AE4423" s="51" t="s">
        <v>27786</v>
      </c>
      <c r="AF4423" s="8" t="s">
        <v>27787</v>
      </c>
      <c r="AG4423" s="8" t="s">
        <v>11786</v>
      </c>
      <c r="AH4423" s="8" t="s">
        <v>4581</v>
      </c>
      <c r="AI4423" s="8" t="s">
        <v>233</v>
      </c>
      <c r="AJ4423" s="8"/>
      <c r="AK4423" s="8" t="s">
        <v>9714</v>
      </c>
      <c r="AL4423" s="8" t="s">
        <v>5538</v>
      </c>
      <c r="AM4423" s="8" t="s">
        <v>5539</v>
      </c>
      <c r="AN4423" s="8" t="s">
        <v>27788</v>
      </c>
      <c r="AO4423" s="8" t="s">
        <v>27789</v>
      </c>
      <c r="AP4423" s="29" t="s">
        <v>27787</v>
      </c>
      <c r="AQ4423" s="11">
        <v>2523.0</v>
      </c>
    </row>
    <row r="4424">
      <c r="A4424" s="8" t="str">
        <f t="shared" si="1"/>
        <v>Nicole Wilkerson</v>
      </c>
      <c r="B4424" s="51" t="s">
        <v>27775</v>
      </c>
      <c r="C4424" s="51" t="s">
        <v>19745</v>
      </c>
      <c r="D4424" s="2" t="s">
        <v>11776</v>
      </c>
      <c r="E4424" s="8" t="s">
        <v>27776</v>
      </c>
      <c r="F4424" s="8" t="s">
        <v>2136</v>
      </c>
      <c r="G4424" s="51" t="s">
        <v>19294</v>
      </c>
      <c r="H4424" s="8" t="s">
        <v>27777</v>
      </c>
      <c r="I4424" s="8" t="s">
        <v>49</v>
      </c>
      <c r="J4424" s="10">
        <v>3.95</v>
      </c>
      <c r="K4424" s="8" t="s">
        <v>27778</v>
      </c>
      <c r="L4424" s="8"/>
      <c r="M4424" s="8" t="s">
        <v>19565</v>
      </c>
      <c r="N4424" s="51" t="s">
        <v>27798</v>
      </c>
      <c r="O4424" s="51" t="s">
        <v>52</v>
      </c>
      <c r="P4424" s="51"/>
      <c r="Q4424" s="51"/>
      <c r="R4424" s="51" t="s">
        <v>1538</v>
      </c>
      <c r="S4424" s="51" t="s">
        <v>20529</v>
      </c>
      <c r="T4424" s="11" t="str">
        <f t="shared" si="2"/>
        <v>Nicole Wilkerson</v>
      </c>
      <c r="U4424" s="51" t="s">
        <v>80</v>
      </c>
      <c r="V4424" s="51" t="s">
        <v>27799</v>
      </c>
      <c r="W4424" s="51" t="s">
        <v>27800</v>
      </c>
      <c r="X4424" s="94" t="s">
        <v>27783</v>
      </c>
      <c r="Y4424" s="51" t="s">
        <v>60</v>
      </c>
      <c r="Z4424" s="51" t="s">
        <v>60</v>
      </c>
      <c r="AA4424" s="51" t="s">
        <v>60</v>
      </c>
      <c r="AB4424" s="56" t="s">
        <v>27784</v>
      </c>
      <c r="AC4424" s="51" t="s">
        <v>60</v>
      </c>
      <c r="AD4424" s="56" t="s">
        <v>27785</v>
      </c>
      <c r="AE4424" s="51" t="s">
        <v>27786</v>
      </c>
      <c r="AF4424" s="8" t="s">
        <v>27787</v>
      </c>
      <c r="AG4424" s="8" t="s">
        <v>11786</v>
      </c>
      <c r="AH4424" s="8" t="s">
        <v>4581</v>
      </c>
      <c r="AI4424" s="8" t="s">
        <v>233</v>
      </c>
      <c r="AJ4424" s="8"/>
      <c r="AK4424" s="8" t="s">
        <v>9714</v>
      </c>
      <c r="AL4424" s="8" t="s">
        <v>5538</v>
      </c>
      <c r="AM4424" s="8" t="s">
        <v>5539</v>
      </c>
      <c r="AN4424" s="8" t="s">
        <v>27788</v>
      </c>
      <c r="AO4424" s="8" t="s">
        <v>27789</v>
      </c>
      <c r="AP4424" s="29" t="s">
        <v>27787</v>
      </c>
      <c r="AQ4424" s="11">
        <v>2523.0</v>
      </c>
    </row>
    <row r="4425">
      <c r="A4425" s="8" t="str">
        <f t="shared" si="1"/>
        <v>Peter Kim</v>
      </c>
      <c r="B4425" s="51" t="s">
        <v>27775</v>
      </c>
      <c r="C4425" s="51" t="s">
        <v>19745</v>
      </c>
      <c r="D4425" s="2" t="s">
        <v>11776</v>
      </c>
      <c r="E4425" s="8" t="s">
        <v>27776</v>
      </c>
      <c r="F4425" s="8" t="s">
        <v>2136</v>
      </c>
      <c r="G4425" s="51" t="s">
        <v>19294</v>
      </c>
      <c r="H4425" s="8" t="s">
        <v>27777</v>
      </c>
      <c r="I4425" s="8" t="s">
        <v>49</v>
      </c>
      <c r="J4425" s="10">
        <v>3.95</v>
      </c>
      <c r="K4425" s="8" t="s">
        <v>27778</v>
      </c>
      <c r="L4425" s="8"/>
      <c r="M4425" s="8" t="s">
        <v>19565</v>
      </c>
      <c r="N4425" s="51" t="s">
        <v>27801</v>
      </c>
      <c r="O4425" s="51" t="s">
        <v>52</v>
      </c>
      <c r="P4425" s="51"/>
      <c r="Q4425" s="51"/>
      <c r="R4425" s="51" t="s">
        <v>2283</v>
      </c>
      <c r="S4425" s="51" t="s">
        <v>1743</v>
      </c>
      <c r="T4425" s="11" t="str">
        <f t="shared" si="2"/>
        <v>Peter Kim</v>
      </c>
      <c r="U4425" s="51" t="s">
        <v>80</v>
      </c>
      <c r="V4425" s="51" t="s">
        <v>27802</v>
      </c>
      <c r="W4425" s="51" t="s">
        <v>27803</v>
      </c>
      <c r="X4425" s="94" t="s">
        <v>27783</v>
      </c>
      <c r="Y4425" s="51" t="s">
        <v>60</v>
      </c>
      <c r="Z4425" s="51" t="s">
        <v>60</v>
      </c>
      <c r="AA4425" s="51" t="s">
        <v>60</v>
      </c>
      <c r="AB4425" s="56" t="s">
        <v>27784</v>
      </c>
      <c r="AC4425" s="51" t="s">
        <v>60</v>
      </c>
      <c r="AD4425" s="56" t="s">
        <v>27785</v>
      </c>
      <c r="AE4425" s="51" t="s">
        <v>27786</v>
      </c>
      <c r="AF4425" s="8" t="s">
        <v>27787</v>
      </c>
      <c r="AG4425" s="8" t="s">
        <v>11786</v>
      </c>
      <c r="AH4425" s="8" t="s">
        <v>4581</v>
      </c>
      <c r="AI4425" s="8" t="s">
        <v>233</v>
      </c>
      <c r="AJ4425" s="8"/>
      <c r="AK4425" s="8" t="s">
        <v>9714</v>
      </c>
      <c r="AL4425" s="8" t="s">
        <v>5538</v>
      </c>
      <c r="AM4425" s="8" t="s">
        <v>5539</v>
      </c>
      <c r="AN4425" s="8" t="s">
        <v>27788</v>
      </c>
      <c r="AO4425" s="8" t="s">
        <v>27789</v>
      </c>
      <c r="AP4425" s="29" t="s">
        <v>27787</v>
      </c>
      <c r="AQ4425" s="11">
        <v>2523.0</v>
      </c>
    </row>
    <row r="4426">
      <c r="A4426" s="8" t="str">
        <f t="shared" si="1"/>
        <v>Jason McCallum</v>
      </c>
      <c r="B4426" s="51" t="s">
        <v>27775</v>
      </c>
      <c r="C4426" s="51" t="s">
        <v>19745</v>
      </c>
      <c r="D4426" s="2" t="s">
        <v>11776</v>
      </c>
      <c r="E4426" s="8" t="s">
        <v>27776</v>
      </c>
      <c r="F4426" s="8" t="s">
        <v>2136</v>
      </c>
      <c r="G4426" s="51" t="s">
        <v>19294</v>
      </c>
      <c r="H4426" s="8" t="s">
        <v>27777</v>
      </c>
      <c r="I4426" s="8" t="s">
        <v>49</v>
      </c>
      <c r="J4426" s="10">
        <v>3.95</v>
      </c>
      <c r="K4426" s="8" t="s">
        <v>27778</v>
      </c>
      <c r="L4426" s="8"/>
      <c r="M4426" s="8" t="s">
        <v>19565</v>
      </c>
      <c r="N4426" s="51" t="s">
        <v>27804</v>
      </c>
      <c r="O4426" s="51" t="s">
        <v>52</v>
      </c>
      <c r="P4426" s="51"/>
      <c r="Q4426" s="51"/>
      <c r="R4426" s="51" t="s">
        <v>1059</v>
      </c>
      <c r="S4426" s="51" t="s">
        <v>27805</v>
      </c>
      <c r="T4426" s="11" t="str">
        <f t="shared" si="2"/>
        <v>Jason McCallum</v>
      </c>
      <c r="U4426" s="51" t="s">
        <v>80</v>
      </c>
      <c r="V4426" s="51"/>
      <c r="W4426" s="51" t="s">
        <v>27782</v>
      </c>
      <c r="X4426" s="94" t="s">
        <v>27783</v>
      </c>
      <c r="Y4426" s="51" t="s">
        <v>60</v>
      </c>
      <c r="Z4426" s="51" t="s">
        <v>60</v>
      </c>
      <c r="AA4426" s="51" t="s">
        <v>60</v>
      </c>
      <c r="AB4426" s="56" t="s">
        <v>27784</v>
      </c>
      <c r="AC4426" s="51" t="s">
        <v>60</v>
      </c>
      <c r="AD4426" s="56" t="s">
        <v>27785</v>
      </c>
      <c r="AE4426" s="51" t="s">
        <v>27786</v>
      </c>
      <c r="AF4426" s="8" t="s">
        <v>27787</v>
      </c>
      <c r="AG4426" s="8" t="s">
        <v>11786</v>
      </c>
      <c r="AH4426" s="8" t="s">
        <v>4581</v>
      </c>
      <c r="AI4426" s="8" t="s">
        <v>233</v>
      </c>
      <c r="AJ4426" s="8"/>
      <c r="AK4426" s="8" t="s">
        <v>9714</v>
      </c>
      <c r="AL4426" s="8" t="s">
        <v>5538</v>
      </c>
      <c r="AM4426" s="8" t="s">
        <v>5539</v>
      </c>
      <c r="AN4426" s="8" t="s">
        <v>27788</v>
      </c>
      <c r="AO4426" s="8" t="s">
        <v>27789</v>
      </c>
      <c r="AP4426" s="29" t="s">
        <v>27787</v>
      </c>
      <c r="AQ4426" s="11">
        <v>2523.0</v>
      </c>
    </row>
    <row r="4427">
      <c r="A4427" s="8" t="str">
        <f t="shared" si="1"/>
        <v>Jake Rigoli</v>
      </c>
      <c r="B4427" s="8" t="s">
        <v>27775</v>
      </c>
      <c r="C4427" s="51" t="s">
        <v>19745</v>
      </c>
      <c r="D4427" s="9" t="s">
        <v>11776</v>
      </c>
      <c r="E4427" s="8" t="s">
        <v>27776</v>
      </c>
      <c r="F4427" s="8" t="s">
        <v>2136</v>
      </c>
      <c r="G4427" s="8" t="s">
        <v>19294</v>
      </c>
      <c r="H4427" s="8" t="s">
        <v>27777</v>
      </c>
      <c r="I4427" s="8" t="s">
        <v>49</v>
      </c>
      <c r="J4427" s="10">
        <v>3.95</v>
      </c>
      <c r="K4427" s="8" t="s">
        <v>27778</v>
      </c>
      <c r="L4427" s="8"/>
      <c r="M4427" s="8" t="s">
        <v>19565</v>
      </c>
      <c r="N4427" s="8" t="s">
        <v>27806</v>
      </c>
      <c r="O4427" s="13" t="s">
        <v>52</v>
      </c>
      <c r="P4427" s="51"/>
      <c r="Q4427" s="51"/>
      <c r="R4427" s="13" t="s">
        <v>3481</v>
      </c>
      <c r="S4427" s="13" t="s">
        <v>27807</v>
      </c>
      <c r="T4427" s="11" t="str">
        <f t="shared" si="2"/>
        <v>Jake Rigoli</v>
      </c>
      <c r="U4427" s="8" t="s">
        <v>80</v>
      </c>
      <c r="V4427" s="8"/>
      <c r="W4427" s="8"/>
      <c r="X4427" s="8" t="s">
        <v>27783</v>
      </c>
      <c r="Y4427" s="51" t="s">
        <v>60</v>
      </c>
      <c r="Z4427" s="51" t="s">
        <v>60</v>
      </c>
      <c r="AA4427" s="51" t="s">
        <v>60</v>
      </c>
      <c r="AB4427" s="56" t="s">
        <v>27784</v>
      </c>
      <c r="AC4427" s="51" t="s">
        <v>60</v>
      </c>
      <c r="AD4427" s="56" t="s">
        <v>27785</v>
      </c>
      <c r="AE4427" s="8" t="s">
        <v>27786</v>
      </c>
      <c r="AF4427" s="8" t="s">
        <v>27787</v>
      </c>
      <c r="AG4427" s="8" t="s">
        <v>11786</v>
      </c>
      <c r="AH4427" s="8" t="s">
        <v>4581</v>
      </c>
      <c r="AI4427" s="8" t="s">
        <v>18832</v>
      </c>
      <c r="AJ4427" s="8"/>
      <c r="AK4427" s="8" t="s">
        <v>9714</v>
      </c>
      <c r="AL4427" s="8" t="s">
        <v>5538</v>
      </c>
      <c r="AM4427" s="8" t="s">
        <v>5539</v>
      </c>
      <c r="AN4427" s="8" t="s">
        <v>27788</v>
      </c>
      <c r="AO4427" s="8" t="s">
        <v>27808</v>
      </c>
      <c r="AP4427" s="29" t="s">
        <v>27787</v>
      </c>
      <c r="AQ4427" s="11">
        <v>2523.0</v>
      </c>
    </row>
    <row r="4428">
      <c r="A4428" s="8" t="str">
        <f t="shared" si="1"/>
        <v>AC Max has been removed. </v>
      </c>
      <c r="B4428" s="8" t="s">
        <v>27775</v>
      </c>
      <c r="C4428" s="51" t="s">
        <v>19745</v>
      </c>
      <c r="D4428" s="9" t="s">
        <v>11776</v>
      </c>
      <c r="E4428" s="8" t="s">
        <v>27776</v>
      </c>
      <c r="F4428" s="8" t="s">
        <v>2136</v>
      </c>
      <c r="G4428" s="8" t="s">
        <v>19294</v>
      </c>
      <c r="H4428" s="8" t="s">
        <v>27777</v>
      </c>
      <c r="I4428" s="8" t="s">
        <v>49</v>
      </c>
      <c r="J4428" s="10">
        <v>3.95</v>
      </c>
      <c r="K4428" s="8" t="s">
        <v>27778</v>
      </c>
      <c r="L4428" s="8"/>
      <c r="M4428" s="8" t="s">
        <v>19565</v>
      </c>
      <c r="N4428" s="8" t="s">
        <v>27809</v>
      </c>
      <c r="O4428" s="13" t="s">
        <v>52</v>
      </c>
      <c r="P4428" s="51"/>
      <c r="Q4428" s="51" t="s">
        <v>277</v>
      </c>
      <c r="R4428" s="13" t="s">
        <v>27810</v>
      </c>
      <c r="S4428" s="8"/>
      <c r="T4428" s="11" t="str">
        <f t="shared" si="2"/>
        <v>AC Max has been removed. </v>
      </c>
      <c r="U4428" s="8"/>
      <c r="V4428" s="8"/>
      <c r="W4428" s="8"/>
      <c r="X4428" s="8" t="s">
        <v>27783</v>
      </c>
      <c r="Y4428" s="51" t="s">
        <v>60</v>
      </c>
      <c r="Z4428" s="51" t="s">
        <v>60</v>
      </c>
      <c r="AA4428" s="51" t="s">
        <v>60</v>
      </c>
      <c r="AB4428" s="56" t="s">
        <v>27784</v>
      </c>
      <c r="AC4428" s="51" t="s">
        <v>60</v>
      </c>
      <c r="AD4428" s="56" t="s">
        <v>27785</v>
      </c>
      <c r="AE4428" s="8" t="s">
        <v>27786</v>
      </c>
      <c r="AF4428" s="8" t="s">
        <v>27787</v>
      </c>
      <c r="AG4428" s="8" t="s">
        <v>11786</v>
      </c>
      <c r="AH4428" s="8" t="s">
        <v>4581</v>
      </c>
      <c r="AI4428" s="8" t="s">
        <v>18832</v>
      </c>
      <c r="AJ4428" s="8"/>
      <c r="AK4428" s="8" t="s">
        <v>9714</v>
      </c>
      <c r="AL4428" s="8" t="s">
        <v>5538</v>
      </c>
      <c r="AM4428" s="8" t="s">
        <v>5539</v>
      </c>
      <c r="AN4428" s="8" t="s">
        <v>27788</v>
      </c>
      <c r="AO4428" s="8" t="s">
        <v>27808</v>
      </c>
      <c r="AP4428" s="29" t="s">
        <v>27787</v>
      </c>
      <c r="AQ4428" s="11">
        <v>2523.0</v>
      </c>
    </row>
    <row r="4429">
      <c r="A4429" s="8" t="str">
        <f t="shared" si="1"/>
        <v>Annika Seuschek</v>
      </c>
      <c r="B4429" s="8" t="s">
        <v>27811</v>
      </c>
      <c r="C4429" s="51" t="s">
        <v>18821</v>
      </c>
      <c r="D4429" s="2" t="s">
        <v>11803</v>
      </c>
      <c r="E4429" s="8" t="s">
        <v>21472</v>
      </c>
      <c r="F4429" s="8" t="s">
        <v>2304</v>
      </c>
      <c r="G4429" s="51" t="s">
        <v>19294</v>
      </c>
      <c r="H4429" s="8" t="s">
        <v>27812</v>
      </c>
      <c r="I4429" s="8" t="s">
        <v>219</v>
      </c>
      <c r="J4429" s="10">
        <v>3.17</v>
      </c>
      <c r="K4429" s="8" t="s">
        <v>27813</v>
      </c>
      <c r="L4429" s="8"/>
      <c r="M4429" s="8"/>
      <c r="N4429" s="51" t="s">
        <v>27814</v>
      </c>
      <c r="O4429" s="51" t="s">
        <v>52</v>
      </c>
      <c r="P4429" s="51"/>
      <c r="Q4429" s="51"/>
      <c r="R4429" s="51" t="s">
        <v>27815</v>
      </c>
      <c r="S4429" s="51" t="s">
        <v>27816</v>
      </c>
      <c r="T4429" s="11" t="str">
        <f t="shared" si="2"/>
        <v>Annika Seuschek</v>
      </c>
      <c r="U4429" s="51" t="s">
        <v>311</v>
      </c>
      <c r="V4429" s="51" t="s">
        <v>27817</v>
      </c>
      <c r="W4429" s="51" t="s">
        <v>27818</v>
      </c>
      <c r="X4429" s="51" t="s">
        <v>27819</v>
      </c>
      <c r="Y4429" s="51" t="s">
        <v>60</v>
      </c>
      <c r="Z4429" s="56" t="s">
        <v>27820</v>
      </c>
      <c r="AA4429" s="51" t="s">
        <v>60</v>
      </c>
      <c r="AB4429" s="51" t="s">
        <v>60</v>
      </c>
      <c r="AC4429" s="51" t="s">
        <v>60</v>
      </c>
      <c r="AD4429" s="56" t="s">
        <v>27821</v>
      </c>
      <c r="AE4429" s="51" t="s">
        <v>27822</v>
      </c>
      <c r="AF4429" s="8" t="s">
        <v>27823</v>
      </c>
      <c r="AG4429" s="8" t="s">
        <v>11819</v>
      </c>
      <c r="AH4429" s="8" t="s">
        <v>232</v>
      </c>
      <c r="AI4429" s="8" t="s">
        <v>18832</v>
      </c>
      <c r="AJ4429" s="8"/>
      <c r="AK4429" s="8" t="s">
        <v>27824</v>
      </c>
      <c r="AL4429" s="8" t="s">
        <v>6294</v>
      </c>
      <c r="AM4429" s="8" t="s">
        <v>18045</v>
      </c>
      <c r="AN4429" s="8" t="s">
        <v>27825</v>
      </c>
      <c r="AO4429" s="8" t="s">
        <v>27826</v>
      </c>
      <c r="AP4429" s="29" t="s">
        <v>27823</v>
      </c>
      <c r="AQ4429" s="11">
        <v>859.0</v>
      </c>
    </row>
    <row r="4430">
      <c r="A4430" s="8" t="str">
        <f t="shared" si="1"/>
        <v>Charles Robertson Jr.</v>
      </c>
      <c r="B4430" s="51" t="s">
        <v>27811</v>
      </c>
      <c r="C4430" s="51" t="s">
        <v>18821</v>
      </c>
      <c r="D4430" s="2" t="s">
        <v>11803</v>
      </c>
      <c r="E4430" s="51" t="s">
        <v>21472</v>
      </c>
      <c r="F4430" s="51" t="s">
        <v>2304</v>
      </c>
      <c r="G4430" s="51" t="s">
        <v>19294</v>
      </c>
      <c r="H4430" s="51" t="s">
        <v>27812</v>
      </c>
      <c r="I4430" s="51" t="s">
        <v>219</v>
      </c>
      <c r="J4430" s="66">
        <v>3.17</v>
      </c>
      <c r="K4430" s="51" t="s">
        <v>27813</v>
      </c>
      <c r="L4430" s="51" t="s">
        <v>86</v>
      </c>
      <c r="M4430" s="51" t="s">
        <v>86</v>
      </c>
      <c r="N4430" s="51" t="s">
        <v>27827</v>
      </c>
      <c r="O4430" s="51" t="s">
        <v>52</v>
      </c>
      <c r="P4430" s="51"/>
      <c r="Q4430" s="51"/>
      <c r="R4430" s="51" t="s">
        <v>1366</v>
      </c>
      <c r="S4430" s="51" t="s">
        <v>27828</v>
      </c>
      <c r="T4430" s="11" t="str">
        <f t="shared" si="2"/>
        <v>Charles Robertson Jr.</v>
      </c>
      <c r="U4430" s="51" t="s">
        <v>80</v>
      </c>
      <c r="V4430" s="51" t="s">
        <v>27829</v>
      </c>
      <c r="W4430" s="51" t="s">
        <v>86</v>
      </c>
      <c r="X4430" s="51" t="s">
        <v>27822</v>
      </c>
      <c r="Y4430" s="51" t="s">
        <v>60</v>
      </c>
      <c r="Z4430" s="56" t="s">
        <v>27820</v>
      </c>
      <c r="AA4430" s="51" t="s">
        <v>60</v>
      </c>
      <c r="AB4430" s="51" t="s">
        <v>60</v>
      </c>
      <c r="AC4430" s="51" t="s">
        <v>60</v>
      </c>
      <c r="AD4430" s="56" t="s">
        <v>27821</v>
      </c>
      <c r="AE4430" s="51" t="s">
        <v>27822</v>
      </c>
      <c r="AF4430" s="51" t="s">
        <v>27823</v>
      </c>
      <c r="AG4430" s="51" t="s">
        <v>11819</v>
      </c>
      <c r="AH4430" s="51" t="s">
        <v>232</v>
      </c>
      <c r="AI4430" s="51" t="s">
        <v>18832</v>
      </c>
      <c r="AJ4430" s="51" t="s">
        <v>86</v>
      </c>
      <c r="AK4430" s="51" t="s">
        <v>27824</v>
      </c>
      <c r="AL4430" s="51" t="s">
        <v>6294</v>
      </c>
      <c r="AM4430" s="51" t="s">
        <v>18045</v>
      </c>
      <c r="AN4430" s="51" t="s">
        <v>27825</v>
      </c>
      <c r="AO4430" s="51" t="s">
        <v>27830</v>
      </c>
      <c r="AP4430" s="67" t="s">
        <v>27823</v>
      </c>
      <c r="AQ4430" s="68">
        <v>859.0</v>
      </c>
    </row>
    <row r="4431">
      <c r="A4431" s="8" t="str">
        <f t="shared" si="1"/>
        <v>Bob Nachtigall</v>
      </c>
      <c r="B4431" s="51" t="s">
        <v>27831</v>
      </c>
      <c r="C4431" s="51" t="s">
        <v>18821</v>
      </c>
      <c r="D4431" s="2" t="s">
        <v>11803</v>
      </c>
      <c r="E4431" s="8" t="s">
        <v>22133</v>
      </c>
      <c r="F4431" s="8" t="s">
        <v>2304</v>
      </c>
      <c r="G4431" s="51" t="s">
        <v>19294</v>
      </c>
      <c r="H4431" s="8" t="s">
        <v>27832</v>
      </c>
      <c r="I4431" s="8" t="s">
        <v>20951</v>
      </c>
      <c r="J4431" s="10">
        <v>3.53</v>
      </c>
      <c r="K4431" s="8" t="s">
        <v>27833</v>
      </c>
      <c r="L4431" s="8"/>
      <c r="M4431" s="8"/>
      <c r="N4431" s="57" t="s">
        <v>27834</v>
      </c>
      <c r="O4431" s="51" t="s">
        <v>52</v>
      </c>
      <c r="P4431" s="51"/>
      <c r="Q4431" s="51"/>
      <c r="R4431" s="51" t="s">
        <v>251</v>
      </c>
      <c r="S4431" s="51" t="s">
        <v>27835</v>
      </c>
      <c r="T4431" s="11" t="str">
        <f t="shared" si="2"/>
        <v>Bob Nachtigall</v>
      </c>
      <c r="U4431" s="57" t="s">
        <v>469</v>
      </c>
      <c r="V4431" s="51"/>
      <c r="W4431" s="51"/>
      <c r="X4431" s="51" t="s">
        <v>27836</v>
      </c>
      <c r="Y4431" s="51" t="s">
        <v>60</v>
      </c>
      <c r="Z4431" s="56" t="s">
        <v>27837</v>
      </c>
      <c r="AA4431" s="51" t="s">
        <v>60</v>
      </c>
      <c r="AB4431" s="56" t="s">
        <v>27838</v>
      </c>
      <c r="AC4431" s="51" t="s">
        <v>60</v>
      </c>
      <c r="AD4431" s="56" t="s">
        <v>27839</v>
      </c>
      <c r="AE4431" s="51" t="s">
        <v>27840</v>
      </c>
      <c r="AF4431" s="8" t="s">
        <v>27841</v>
      </c>
      <c r="AG4431" s="13" t="s">
        <v>11819</v>
      </c>
      <c r="AH4431" s="8" t="s">
        <v>4581</v>
      </c>
      <c r="AI4431" s="8" t="s">
        <v>233</v>
      </c>
      <c r="AJ4431" s="8"/>
      <c r="AK4431" s="8" t="s">
        <v>2114</v>
      </c>
      <c r="AL4431" s="8" t="s">
        <v>2151</v>
      </c>
      <c r="AM4431" s="8" t="s">
        <v>27842</v>
      </c>
      <c r="AN4431" s="8" t="s">
        <v>14835</v>
      </c>
      <c r="AO4431" s="8" t="s">
        <v>22147</v>
      </c>
      <c r="AP4431" s="29" t="s">
        <v>27841</v>
      </c>
      <c r="AQ4431" s="11">
        <v>1882.0</v>
      </c>
    </row>
    <row r="4432">
      <c r="A4432" s="8" t="str">
        <f t="shared" si="1"/>
        <v>Denver Davis</v>
      </c>
      <c r="B4432" s="51" t="s">
        <v>27831</v>
      </c>
      <c r="C4432" s="51" t="s">
        <v>18821</v>
      </c>
      <c r="D4432" s="2" t="s">
        <v>11803</v>
      </c>
      <c r="E4432" s="8" t="s">
        <v>22133</v>
      </c>
      <c r="F4432" s="8" t="s">
        <v>2304</v>
      </c>
      <c r="G4432" s="51" t="s">
        <v>19294</v>
      </c>
      <c r="H4432" s="8" t="s">
        <v>27832</v>
      </c>
      <c r="I4432" s="8" t="s">
        <v>20951</v>
      </c>
      <c r="J4432" s="10">
        <v>3.53</v>
      </c>
      <c r="K4432" s="8" t="s">
        <v>27833</v>
      </c>
      <c r="L4432" s="8"/>
      <c r="M4432" s="8"/>
      <c r="N4432" s="51" t="s">
        <v>27843</v>
      </c>
      <c r="O4432" s="51" t="s">
        <v>52</v>
      </c>
      <c r="P4432" s="51"/>
      <c r="Q4432" s="51"/>
      <c r="R4432" s="51" t="s">
        <v>13658</v>
      </c>
      <c r="S4432" s="51" t="s">
        <v>310</v>
      </c>
      <c r="T4432" s="11" t="str">
        <f t="shared" si="2"/>
        <v>Denver Davis</v>
      </c>
      <c r="U4432" s="51" t="s">
        <v>27844</v>
      </c>
      <c r="V4432" s="51" t="s">
        <v>27845</v>
      </c>
      <c r="W4432" s="51" t="s">
        <v>27846</v>
      </c>
      <c r="X4432" s="94" t="s">
        <v>27836</v>
      </c>
      <c r="Y4432" s="51" t="s">
        <v>60</v>
      </c>
      <c r="Z4432" s="56" t="s">
        <v>27837</v>
      </c>
      <c r="AA4432" s="51" t="s">
        <v>60</v>
      </c>
      <c r="AB4432" s="56" t="s">
        <v>27838</v>
      </c>
      <c r="AC4432" s="51" t="s">
        <v>60</v>
      </c>
      <c r="AD4432" s="56" t="s">
        <v>27839</v>
      </c>
      <c r="AE4432" s="51" t="s">
        <v>27847</v>
      </c>
      <c r="AF4432" s="8" t="s">
        <v>27841</v>
      </c>
      <c r="AG4432" s="13" t="s">
        <v>11819</v>
      </c>
      <c r="AH4432" s="8" t="s">
        <v>4581</v>
      </c>
      <c r="AI4432" s="8" t="s">
        <v>233</v>
      </c>
      <c r="AJ4432" s="8"/>
      <c r="AK4432" s="8" t="s">
        <v>2114</v>
      </c>
      <c r="AL4432" s="8" t="s">
        <v>2151</v>
      </c>
      <c r="AM4432" s="8" t="s">
        <v>27842</v>
      </c>
      <c r="AN4432" s="8" t="s">
        <v>14835</v>
      </c>
      <c r="AO4432" s="8" t="s">
        <v>22147</v>
      </c>
      <c r="AP4432" s="29" t="s">
        <v>27841</v>
      </c>
      <c r="AQ4432" s="11">
        <v>1882.0</v>
      </c>
    </row>
    <row r="4433">
      <c r="A4433" s="8" t="str">
        <f t="shared" si="1"/>
        <v>Joseph Brunner</v>
      </c>
      <c r="B4433" s="51" t="s">
        <v>27831</v>
      </c>
      <c r="C4433" s="51" t="s">
        <v>18821</v>
      </c>
      <c r="D4433" s="2" t="s">
        <v>11803</v>
      </c>
      <c r="E4433" s="8" t="s">
        <v>22133</v>
      </c>
      <c r="F4433" s="8" t="s">
        <v>2304</v>
      </c>
      <c r="G4433" s="51" t="s">
        <v>19294</v>
      </c>
      <c r="H4433" s="13" t="s">
        <v>27832</v>
      </c>
      <c r="I4433" s="8" t="s">
        <v>20951</v>
      </c>
      <c r="J4433" s="10">
        <v>3.53</v>
      </c>
      <c r="K4433" s="8" t="s">
        <v>27833</v>
      </c>
      <c r="L4433" s="8"/>
      <c r="M4433" s="8"/>
      <c r="N4433" s="51" t="s">
        <v>27848</v>
      </c>
      <c r="O4433" s="51" t="s">
        <v>52</v>
      </c>
      <c r="P4433" s="51"/>
      <c r="Q4433" s="51"/>
      <c r="R4433" s="51" t="s">
        <v>4858</v>
      </c>
      <c r="S4433" s="51" t="s">
        <v>27849</v>
      </c>
      <c r="T4433" s="11" t="str">
        <f t="shared" si="2"/>
        <v>Joseph Brunner</v>
      </c>
      <c r="U4433" s="51" t="s">
        <v>160</v>
      </c>
      <c r="V4433" s="51" t="s">
        <v>27850</v>
      </c>
      <c r="W4433" s="51" t="s">
        <v>27851</v>
      </c>
      <c r="X4433" s="94" t="s">
        <v>27836</v>
      </c>
      <c r="Y4433" s="51" t="s">
        <v>60</v>
      </c>
      <c r="Z4433" s="56" t="s">
        <v>27837</v>
      </c>
      <c r="AA4433" s="51" t="s">
        <v>60</v>
      </c>
      <c r="AB4433" s="56" t="s">
        <v>27838</v>
      </c>
      <c r="AC4433" s="56" t="s">
        <v>27852</v>
      </c>
      <c r="AD4433" s="56" t="s">
        <v>27839</v>
      </c>
      <c r="AE4433" s="51" t="s">
        <v>27847</v>
      </c>
      <c r="AF4433" s="8" t="s">
        <v>27841</v>
      </c>
      <c r="AG4433" s="13" t="s">
        <v>11819</v>
      </c>
      <c r="AH4433" s="8" t="s">
        <v>4581</v>
      </c>
      <c r="AI4433" s="8" t="s">
        <v>233</v>
      </c>
      <c r="AJ4433" s="8"/>
      <c r="AK4433" s="8" t="s">
        <v>2114</v>
      </c>
      <c r="AL4433" s="8" t="s">
        <v>2151</v>
      </c>
      <c r="AM4433" s="8" t="s">
        <v>27842</v>
      </c>
      <c r="AN4433" s="8" t="s">
        <v>14835</v>
      </c>
      <c r="AO4433" s="8" t="s">
        <v>22147</v>
      </c>
      <c r="AP4433" s="29" t="s">
        <v>27841</v>
      </c>
      <c r="AQ4433" s="11">
        <v>1882.0</v>
      </c>
    </row>
    <row r="4434">
      <c r="A4434" s="8" t="str">
        <f t="shared" si="1"/>
        <v>Lance Harden</v>
      </c>
      <c r="B4434" s="8" t="s">
        <v>27831</v>
      </c>
      <c r="C4434" s="51" t="s">
        <v>18821</v>
      </c>
      <c r="D4434" s="9" t="s">
        <v>11803</v>
      </c>
      <c r="E4434" s="8" t="s">
        <v>22133</v>
      </c>
      <c r="F4434" s="8" t="s">
        <v>2304</v>
      </c>
      <c r="G4434" s="8" t="s">
        <v>19294</v>
      </c>
      <c r="H4434" s="8" t="s">
        <v>27832</v>
      </c>
      <c r="I4434" s="8" t="s">
        <v>20951</v>
      </c>
      <c r="J4434" s="10">
        <v>3.53</v>
      </c>
      <c r="K4434" s="8" t="s">
        <v>27833</v>
      </c>
      <c r="L4434" s="8"/>
      <c r="M4434" s="8"/>
      <c r="N4434" s="8" t="s">
        <v>27853</v>
      </c>
      <c r="O4434" s="13" t="s">
        <v>52</v>
      </c>
      <c r="P4434" s="51"/>
      <c r="Q4434" s="51"/>
      <c r="R4434" s="13" t="s">
        <v>11936</v>
      </c>
      <c r="S4434" s="13" t="s">
        <v>16066</v>
      </c>
      <c r="T4434" s="11" t="str">
        <f t="shared" si="2"/>
        <v>Lance Harden</v>
      </c>
      <c r="U4434" s="13" t="s">
        <v>106</v>
      </c>
      <c r="V4434" s="8" t="s">
        <v>27854</v>
      </c>
      <c r="W4434" s="13" t="s">
        <v>27855</v>
      </c>
      <c r="X4434" s="8" t="s">
        <v>27836</v>
      </c>
      <c r="Y4434" s="51" t="s">
        <v>60</v>
      </c>
      <c r="Z4434" s="56" t="s">
        <v>27837</v>
      </c>
      <c r="AA4434" s="51" t="s">
        <v>60</v>
      </c>
      <c r="AB4434" s="56" t="s">
        <v>27838</v>
      </c>
      <c r="AC4434" s="51" t="s">
        <v>60</v>
      </c>
      <c r="AD4434" s="56" t="s">
        <v>27839</v>
      </c>
      <c r="AE4434" s="8" t="s">
        <v>27840</v>
      </c>
      <c r="AF4434" s="8" t="s">
        <v>27841</v>
      </c>
      <c r="AG4434" s="8" t="s">
        <v>11819</v>
      </c>
      <c r="AH4434" s="8" t="s">
        <v>4581</v>
      </c>
      <c r="AI4434" s="8" t="s">
        <v>18832</v>
      </c>
      <c r="AJ4434" s="8"/>
      <c r="AK4434" s="8" t="s">
        <v>2114</v>
      </c>
      <c r="AL4434" s="8" t="s">
        <v>2151</v>
      </c>
      <c r="AM4434" s="8" t="s">
        <v>27842</v>
      </c>
      <c r="AN4434" s="8" t="s">
        <v>14835</v>
      </c>
      <c r="AO4434" s="8" t="s">
        <v>22151</v>
      </c>
      <c r="AP4434" s="29" t="s">
        <v>27841</v>
      </c>
      <c r="AQ4434" s="11">
        <v>1882.0</v>
      </c>
    </row>
    <row r="4435">
      <c r="A4435" s="8" t="str">
        <f t="shared" si="1"/>
        <v>Daulton Teaford</v>
      </c>
      <c r="B4435" s="8" t="s">
        <v>27856</v>
      </c>
      <c r="C4435" s="51" t="s">
        <v>19588</v>
      </c>
      <c r="D4435" s="2" t="s">
        <v>11803</v>
      </c>
      <c r="E4435" s="8" t="s">
        <v>27857</v>
      </c>
      <c r="F4435" s="8" t="s">
        <v>2304</v>
      </c>
      <c r="G4435" s="51" t="s">
        <v>19294</v>
      </c>
      <c r="H4435" s="8" t="s">
        <v>27858</v>
      </c>
      <c r="I4435" s="8" t="s">
        <v>49</v>
      </c>
      <c r="J4435" s="10">
        <v>3.79</v>
      </c>
      <c r="K4435" s="8" t="s">
        <v>27859</v>
      </c>
      <c r="L4435" s="8"/>
      <c r="M4435" s="8"/>
      <c r="N4435" s="51" t="s">
        <v>27860</v>
      </c>
      <c r="O4435" s="57" t="s">
        <v>52</v>
      </c>
      <c r="P4435" s="51"/>
      <c r="Q4435" s="51"/>
      <c r="R4435" s="57" t="s">
        <v>27861</v>
      </c>
      <c r="S4435" s="57" t="s">
        <v>27862</v>
      </c>
      <c r="T4435" s="11" t="str">
        <f t="shared" si="2"/>
        <v>Daulton Teaford</v>
      </c>
      <c r="U4435" s="57" t="s">
        <v>27202</v>
      </c>
      <c r="V4435" s="51"/>
      <c r="W4435" s="51"/>
      <c r="X4435" s="51" t="s">
        <v>27863</v>
      </c>
      <c r="Y4435" s="51" t="s">
        <v>60</v>
      </c>
      <c r="Z4435" s="56" t="s">
        <v>27864</v>
      </c>
      <c r="AA4435" s="56" t="s">
        <v>27865</v>
      </c>
      <c r="AB4435" s="56" t="s">
        <v>27866</v>
      </c>
      <c r="AC4435" s="51" t="s">
        <v>60</v>
      </c>
      <c r="AD4435" s="56" t="s">
        <v>27867</v>
      </c>
      <c r="AE4435" s="51" t="s">
        <v>27868</v>
      </c>
      <c r="AF4435" s="8" t="s">
        <v>27869</v>
      </c>
      <c r="AG4435" s="8" t="s">
        <v>11819</v>
      </c>
      <c r="AH4435" s="8" t="s">
        <v>65</v>
      </c>
      <c r="AI4435" s="8" t="s">
        <v>66</v>
      </c>
      <c r="AJ4435" s="8"/>
      <c r="AK4435" s="8"/>
      <c r="AL4435" s="8"/>
      <c r="AM4435" s="8"/>
      <c r="AN4435" s="8" t="s">
        <v>27870</v>
      </c>
      <c r="AO4435" s="8" t="s">
        <v>27871</v>
      </c>
      <c r="AP4435" s="14" t="s">
        <v>27869</v>
      </c>
      <c r="AQ4435" s="11">
        <v>4930.0</v>
      </c>
    </row>
    <row r="4436">
      <c r="A4436" s="8" t="str">
        <f t="shared" si="1"/>
        <v>Tyler Wingard</v>
      </c>
      <c r="B4436" s="51" t="s">
        <v>27856</v>
      </c>
      <c r="C4436" s="51" t="s">
        <v>19588</v>
      </c>
      <c r="D4436" s="2" t="s">
        <v>11803</v>
      </c>
      <c r="E4436" s="8" t="s">
        <v>27857</v>
      </c>
      <c r="F4436" s="8" t="s">
        <v>2304</v>
      </c>
      <c r="G4436" s="51" t="s">
        <v>19294</v>
      </c>
      <c r="H4436" s="8" t="s">
        <v>27858</v>
      </c>
      <c r="I4436" s="8" t="s">
        <v>49</v>
      </c>
      <c r="J4436" s="10">
        <v>3.79</v>
      </c>
      <c r="K4436" s="8" t="s">
        <v>27859</v>
      </c>
      <c r="L4436" s="8"/>
      <c r="M4436" s="8"/>
      <c r="N4436" s="51" t="s">
        <v>27872</v>
      </c>
      <c r="O4436" s="51" t="s">
        <v>52</v>
      </c>
      <c r="P4436" s="51"/>
      <c r="Q4436" s="51"/>
      <c r="R4436" s="51" t="s">
        <v>1514</v>
      </c>
      <c r="S4436" s="51" t="s">
        <v>27873</v>
      </c>
      <c r="T4436" s="11" t="str">
        <f t="shared" si="2"/>
        <v>Tyler Wingard</v>
      </c>
      <c r="U4436" s="57" t="s">
        <v>27874</v>
      </c>
      <c r="V4436" s="51" t="s">
        <v>27875</v>
      </c>
      <c r="W4436" s="51" t="s">
        <v>27876</v>
      </c>
      <c r="X4436" s="94" t="s">
        <v>27863</v>
      </c>
      <c r="Y4436" s="51" t="s">
        <v>60</v>
      </c>
      <c r="Z4436" s="56" t="s">
        <v>27864</v>
      </c>
      <c r="AA4436" s="51" t="s">
        <v>60</v>
      </c>
      <c r="AB4436" s="56" t="s">
        <v>27866</v>
      </c>
      <c r="AC4436" s="51" t="s">
        <v>60</v>
      </c>
      <c r="AD4436" s="51" t="s">
        <v>60</v>
      </c>
      <c r="AE4436" s="51" t="s">
        <v>27868</v>
      </c>
      <c r="AF4436" s="8" t="s">
        <v>27869</v>
      </c>
      <c r="AG4436" s="13" t="s">
        <v>11819</v>
      </c>
      <c r="AH4436" s="8" t="s">
        <v>65</v>
      </c>
      <c r="AI4436" s="8" t="s">
        <v>66</v>
      </c>
      <c r="AJ4436" s="8"/>
      <c r="AK4436" s="8"/>
      <c r="AL4436" s="8"/>
      <c r="AM4436" s="8"/>
      <c r="AN4436" s="8" t="s">
        <v>27870</v>
      </c>
      <c r="AO4436" s="8" t="s">
        <v>26248</v>
      </c>
      <c r="AP4436" s="29" t="s">
        <v>27869</v>
      </c>
      <c r="AQ4436" s="11">
        <v>4930.0</v>
      </c>
    </row>
    <row r="4437">
      <c r="A4437" s="8" t="str">
        <f t="shared" si="1"/>
        <v>Taylor Frenia</v>
      </c>
      <c r="B4437" s="51" t="s">
        <v>27856</v>
      </c>
      <c r="C4437" s="51" t="s">
        <v>19588</v>
      </c>
      <c r="D4437" s="2" t="s">
        <v>11803</v>
      </c>
      <c r="E4437" s="8" t="s">
        <v>27857</v>
      </c>
      <c r="F4437" s="8" t="s">
        <v>2304</v>
      </c>
      <c r="G4437" s="51" t="s">
        <v>19294</v>
      </c>
      <c r="H4437" s="8" t="s">
        <v>27858</v>
      </c>
      <c r="I4437" s="8" t="s">
        <v>49</v>
      </c>
      <c r="J4437" s="10">
        <v>3.79</v>
      </c>
      <c r="K4437" s="8" t="s">
        <v>27859</v>
      </c>
      <c r="L4437" s="8"/>
      <c r="M4437" s="8"/>
      <c r="N4437" s="51" t="s">
        <v>27877</v>
      </c>
      <c r="O4437" s="51" t="s">
        <v>52</v>
      </c>
      <c r="P4437" s="51"/>
      <c r="Q4437" s="51"/>
      <c r="R4437" s="51" t="s">
        <v>518</v>
      </c>
      <c r="S4437" s="51" t="s">
        <v>27878</v>
      </c>
      <c r="T4437" s="11" t="str">
        <f t="shared" si="2"/>
        <v>Taylor Frenia</v>
      </c>
      <c r="U4437" s="51" t="s">
        <v>160</v>
      </c>
      <c r="V4437" s="51" t="s">
        <v>27879</v>
      </c>
      <c r="W4437" s="51" t="s">
        <v>27880</v>
      </c>
      <c r="X4437" s="94" t="s">
        <v>27863</v>
      </c>
      <c r="Y4437" s="51" t="s">
        <v>60</v>
      </c>
      <c r="Z4437" s="56" t="s">
        <v>27864</v>
      </c>
      <c r="AA4437" s="51" t="s">
        <v>60</v>
      </c>
      <c r="AB4437" s="56" t="s">
        <v>27866</v>
      </c>
      <c r="AC4437" s="51" t="s">
        <v>60</v>
      </c>
      <c r="AD4437" s="51" t="s">
        <v>60</v>
      </c>
      <c r="AE4437" s="51" t="s">
        <v>27868</v>
      </c>
      <c r="AF4437" s="8" t="s">
        <v>27869</v>
      </c>
      <c r="AG4437" s="13" t="s">
        <v>11819</v>
      </c>
      <c r="AH4437" s="8" t="s">
        <v>65</v>
      </c>
      <c r="AI4437" s="8" t="s">
        <v>66</v>
      </c>
      <c r="AJ4437" s="8"/>
      <c r="AK4437" s="8"/>
      <c r="AL4437" s="8"/>
      <c r="AM4437" s="8"/>
      <c r="AN4437" s="8" t="s">
        <v>27870</v>
      </c>
      <c r="AO4437" s="8" t="s">
        <v>26248</v>
      </c>
      <c r="AP4437" s="29" t="s">
        <v>27869</v>
      </c>
      <c r="AQ4437" s="11">
        <v>4930.0</v>
      </c>
    </row>
    <row r="4438">
      <c r="A4438" s="8" t="str">
        <f t="shared" si="1"/>
        <v>Jessica Hasenecz</v>
      </c>
      <c r="B4438" s="51" t="s">
        <v>27856</v>
      </c>
      <c r="C4438" s="51" t="s">
        <v>19588</v>
      </c>
      <c r="D4438" s="2" t="s">
        <v>11803</v>
      </c>
      <c r="E4438" s="8" t="s">
        <v>27857</v>
      </c>
      <c r="F4438" s="8" t="s">
        <v>2304</v>
      </c>
      <c r="G4438" s="51" t="s">
        <v>19294</v>
      </c>
      <c r="H4438" s="8" t="s">
        <v>27858</v>
      </c>
      <c r="I4438" s="8" t="s">
        <v>49</v>
      </c>
      <c r="J4438" s="10">
        <v>3.79</v>
      </c>
      <c r="K4438" s="8" t="s">
        <v>27859</v>
      </c>
      <c r="L4438" s="8"/>
      <c r="M4438" s="8"/>
      <c r="N4438" s="13" t="s">
        <v>27881</v>
      </c>
      <c r="O4438" s="51" t="s">
        <v>52</v>
      </c>
      <c r="P4438" s="51"/>
      <c r="Q4438" s="51"/>
      <c r="R4438" s="51" t="s">
        <v>2511</v>
      </c>
      <c r="S4438" s="51" t="s">
        <v>27882</v>
      </c>
      <c r="T4438" s="11" t="str">
        <f t="shared" si="2"/>
        <v>Jessica Hasenecz</v>
      </c>
      <c r="U4438" s="13" t="s">
        <v>247</v>
      </c>
      <c r="V4438" s="8"/>
      <c r="W4438" s="8"/>
      <c r="X4438" s="94" t="s">
        <v>27863</v>
      </c>
      <c r="Y4438" s="51" t="s">
        <v>60</v>
      </c>
      <c r="Z4438" s="56" t="s">
        <v>27864</v>
      </c>
      <c r="AA4438" s="51" t="s">
        <v>60</v>
      </c>
      <c r="AB4438" s="56" t="s">
        <v>27866</v>
      </c>
      <c r="AC4438" s="51" t="s">
        <v>60</v>
      </c>
      <c r="AD4438" s="56" t="s">
        <v>27867</v>
      </c>
      <c r="AE4438" s="51" t="s">
        <v>27868</v>
      </c>
      <c r="AF4438" s="13" t="s">
        <v>27869</v>
      </c>
      <c r="AG4438" s="13" t="s">
        <v>11819</v>
      </c>
      <c r="AH4438" s="8" t="s">
        <v>65</v>
      </c>
      <c r="AI4438" s="8" t="s">
        <v>66</v>
      </c>
      <c r="AJ4438" s="8"/>
      <c r="AK4438" s="8"/>
      <c r="AL4438" s="8"/>
      <c r="AM4438" s="8"/>
      <c r="AN4438" s="8" t="s">
        <v>27870</v>
      </c>
      <c r="AO4438" s="8" t="s">
        <v>26248</v>
      </c>
      <c r="AP4438" s="52" t="s">
        <v>27869</v>
      </c>
      <c r="AQ4438" s="11">
        <v>4930.0</v>
      </c>
    </row>
    <row r="4439">
      <c r="A4439" s="8" t="str">
        <f t="shared" si="1"/>
        <v>Michael Hanks</v>
      </c>
      <c r="B4439" s="51" t="s">
        <v>27856</v>
      </c>
      <c r="C4439" s="51" t="s">
        <v>19588</v>
      </c>
      <c r="D4439" s="2" t="s">
        <v>11803</v>
      </c>
      <c r="E4439" s="8" t="s">
        <v>27857</v>
      </c>
      <c r="F4439" s="8" t="s">
        <v>2304</v>
      </c>
      <c r="G4439" s="51" t="s">
        <v>19294</v>
      </c>
      <c r="H4439" s="8" t="s">
        <v>27858</v>
      </c>
      <c r="I4439" s="8" t="s">
        <v>49</v>
      </c>
      <c r="J4439" s="10">
        <v>3.79</v>
      </c>
      <c r="K4439" s="8" t="s">
        <v>27859</v>
      </c>
      <c r="L4439" s="8"/>
      <c r="M4439" s="8"/>
      <c r="N4439" s="51" t="s">
        <v>27883</v>
      </c>
      <c r="O4439" s="51" t="s">
        <v>52</v>
      </c>
      <c r="P4439" s="51"/>
      <c r="Q4439" s="51"/>
      <c r="R4439" s="51" t="s">
        <v>731</v>
      </c>
      <c r="S4439" s="51" t="s">
        <v>27884</v>
      </c>
      <c r="T4439" s="11" t="str">
        <f t="shared" si="2"/>
        <v>Michael Hanks</v>
      </c>
      <c r="U4439" s="51" t="s">
        <v>386</v>
      </c>
      <c r="V4439" s="51" t="s">
        <v>27885</v>
      </c>
      <c r="W4439" s="51"/>
      <c r="X4439" s="94" t="s">
        <v>27863</v>
      </c>
      <c r="Y4439" s="51" t="s">
        <v>60</v>
      </c>
      <c r="Z4439" s="56" t="s">
        <v>27864</v>
      </c>
      <c r="AA4439" s="56" t="s">
        <v>27886</v>
      </c>
      <c r="AB4439" s="56" t="s">
        <v>27866</v>
      </c>
      <c r="AC4439" s="51" t="s">
        <v>60</v>
      </c>
      <c r="AD4439" s="51" t="s">
        <v>60</v>
      </c>
      <c r="AE4439" s="51" t="s">
        <v>27868</v>
      </c>
      <c r="AF4439" s="8" t="s">
        <v>27869</v>
      </c>
      <c r="AG4439" s="13" t="s">
        <v>11819</v>
      </c>
      <c r="AH4439" s="8" t="s">
        <v>65</v>
      </c>
      <c r="AI4439" s="8" t="s">
        <v>66</v>
      </c>
      <c r="AJ4439" s="8"/>
      <c r="AK4439" s="8"/>
      <c r="AL4439" s="8"/>
      <c r="AM4439" s="8"/>
      <c r="AN4439" s="8" t="s">
        <v>27870</v>
      </c>
      <c r="AO4439" s="8" t="s">
        <v>26248</v>
      </c>
      <c r="AP4439" s="29" t="s">
        <v>27869</v>
      </c>
      <c r="AQ4439" s="11">
        <v>4930.0</v>
      </c>
    </row>
    <row r="4440">
      <c r="A4440" s="8" t="str">
        <f t="shared" si="1"/>
        <v>Abby Dors</v>
      </c>
      <c r="B4440" s="8" t="s">
        <v>27856</v>
      </c>
      <c r="C4440" s="51" t="s">
        <v>19588</v>
      </c>
      <c r="D4440" s="2" t="s">
        <v>11803</v>
      </c>
      <c r="E4440" s="8" t="s">
        <v>27857</v>
      </c>
      <c r="F4440" s="8" t="s">
        <v>2304</v>
      </c>
      <c r="G4440" s="51" t="s">
        <v>19294</v>
      </c>
      <c r="H4440" s="8" t="s">
        <v>27858</v>
      </c>
      <c r="I4440" s="8" t="s">
        <v>49</v>
      </c>
      <c r="J4440" s="10">
        <v>3.79</v>
      </c>
      <c r="K4440" s="8" t="s">
        <v>27859</v>
      </c>
      <c r="L4440" s="8"/>
      <c r="M4440" s="8"/>
      <c r="N4440" s="51" t="s">
        <v>27887</v>
      </c>
      <c r="O4440" s="57" t="s">
        <v>52</v>
      </c>
      <c r="P4440" s="51"/>
      <c r="Q4440" s="51"/>
      <c r="R4440" s="57" t="s">
        <v>5730</v>
      </c>
      <c r="S4440" s="57" t="s">
        <v>27888</v>
      </c>
      <c r="T4440" s="11" t="str">
        <f t="shared" si="2"/>
        <v>Abby Dors</v>
      </c>
      <c r="U4440" s="57" t="s">
        <v>106</v>
      </c>
      <c r="V4440" s="51"/>
      <c r="W4440" s="51"/>
      <c r="X4440" s="51" t="s">
        <v>27863</v>
      </c>
      <c r="Y4440" s="51" t="s">
        <v>60</v>
      </c>
      <c r="Z4440" s="56" t="s">
        <v>27864</v>
      </c>
      <c r="AA4440" s="51" t="s">
        <v>60</v>
      </c>
      <c r="AB4440" s="56" t="s">
        <v>27866</v>
      </c>
      <c r="AC4440" s="51" t="s">
        <v>60</v>
      </c>
      <c r="AD4440" s="56" t="s">
        <v>27867</v>
      </c>
      <c r="AE4440" s="51" t="s">
        <v>27868</v>
      </c>
      <c r="AF4440" s="8" t="s">
        <v>27869</v>
      </c>
      <c r="AG4440" s="8" t="s">
        <v>11819</v>
      </c>
      <c r="AH4440" s="8" t="s">
        <v>65</v>
      </c>
      <c r="AI4440" s="8" t="s">
        <v>66</v>
      </c>
      <c r="AJ4440" s="8"/>
      <c r="AK4440" s="8"/>
      <c r="AL4440" s="8"/>
      <c r="AM4440" s="8"/>
      <c r="AN4440" s="8" t="s">
        <v>27870</v>
      </c>
      <c r="AO4440" s="8" t="s">
        <v>27871</v>
      </c>
      <c r="AP4440" s="14" t="s">
        <v>27869</v>
      </c>
      <c r="AQ4440" s="11">
        <v>4930.0</v>
      </c>
    </row>
    <row r="4441">
      <c r="A4441" s="8" t="str">
        <f t="shared" si="1"/>
        <v>Ian Dors</v>
      </c>
      <c r="B4441" s="8" t="s">
        <v>27856</v>
      </c>
      <c r="C4441" s="51" t="s">
        <v>19588</v>
      </c>
      <c r="D4441" s="2" t="s">
        <v>11803</v>
      </c>
      <c r="E4441" s="8" t="s">
        <v>27857</v>
      </c>
      <c r="F4441" s="8" t="s">
        <v>2304</v>
      </c>
      <c r="G4441" s="51" t="s">
        <v>19294</v>
      </c>
      <c r="H4441" s="8" t="s">
        <v>27858</v>
      </c>
      <c r="I4441" s="8" t="s">
        <v>49</v>
      </c>
      <c r="J4441" s="10">
        <v>3.79</v>
      </c>
      <c r="K4441" s="8" t="s">
        <v>27859</v>
      </c>
      <c r="L4441" s="8"/>
      <c r="M4441" s="8"/>
      <c r="N4441" s="51" t="s">
        <v>27889</v>
      </c>
      <c r="O4441" s="57" t="s">
        <v>52</v>
      </c>
      <c r="P4441" s="51"/>
      <c r="Q4441" s="51"/>
      <c r="R4441" s="57" t="s">
        <v>8494</v>
      </c>
      <c r="S4441" s="57" t="s">
        <v>27888</v>
      </c>
      <c r="T4441" s="11" t="str">
        <f t="shared" si="2"/>
        <v>Ian Dors</v>
      </c>
      <c r="U4441" s="57" t="s">
        <v>106</v>
      </c>
      <c r="V4441" s="51"/>
      <c r="W4441" s="51"/>
      <c r="X4441" s="51" t="s">
        <v>27863</v>
      </c>
      <c r="Y4441" s="56" t="s">
        <v>27890</v>
      </c>
      <c r="Z4441" s="56" t="s">
        <v>27864</v>
      </c>
      <c r="AA4441" s="51" t="s">
        <v>60</v>
      </c>
      <c r="AB4441" s="56" t="s">
        <v>27866</v>
      </c>
      <c r="AC4441" s="51" t="s">
        <v>60</v>
      </c>
      <c r="AD4441" s="56" t="s">
        <v>27867</v>
      </c>
      <c r="AE4441" s="51" t="s">
        <v>27868</v>
      </c>
      <c r="AF4441" s="8" t="s">
        <v>27869</v>
      </c>
      <c r="AG4441" s="8" t="s">
        <v>11819</v>
      </c>
      <c r="AH4441" s="8" t="s">
        <v>65</v>
      </c>
      <c r="AI4441" s="8" t="s">
        <v>66</v>
      </c>
      <c r="AJ4441" s="8"/>
      <c r="AK4441" s="8"/>
      <c r="AL4441" s="8"/>
      <c r="AM4441" s="8"/>
      <c r="AN4441" s="8" t="s">
        <v>27870</v>
      </c>
      <c r="AO4441" s="8" t="s">
        <v>27871</v>
      </c>
      <c r="AP4441" s="14" t="s">
        <v>27869</v>
      </c>
      <c r="AQ4441" s="11">
        <v>4930.0</v>
      </c>
    </row>
    <row r="4442">
      <c r="A4442" s="8" t="str">
        <f t="shared" si="1"/>
        <v>Kyle Dickinson</v>
      </c>
      <c r="B4442" s="51" t="s">
        <v>27891</v>
      </c>
      <c r="C4442" s="51" t="s">
        <v>18821</v>
      </c>
      <c r="D4442" s="2" t="s">
        <v>11803</v>
      </c>
      <c r="E4442" s="8" t="s">
        <v>27892</v>
      </c>
      <c r="F4442" s="8" t="s">
        <v>2304</v>
      </c>
      <c r="G4442" s="51" t="s">
        <v>19294</v>
      </c>
      <c r="H4442" s="8" t="s">
        <v>27893</v>
      </c>
      <c r="I4442" s="8" t="s">
        <v>27894</v>
      </c>
      <c r="J4442" s="10">
        <v>3.56</v>
      </c>
      <c r="K4442" s="8" t="s">
        <v>27895</v>
      </c>
      <c r="L4442" s="8"/>
      <c r="M4442" s="8"/>
      <c r="N4442" s="51" t="s">
        <v>27896</v>
      </c>
      <c r="O4442" s="51" t="s">
        <v>52</v>
      </c>
      <c r="P4442" s="51" t="s">
        <v>959</v>
      </c>
      <c r="Q4442" s="51"/>
      <c r="R4442" s="51" t="s">
        <v>1275</v>
      </c>
      <c r="S4442" s="51" t="s">
        <v>2941</v>
      </c>
      <c r="T4442" s="11" t="str">
        <f t="shared" si="2"/>
        <v>Kyle Dickinson</v>
      </c>
      <c r="U4442" s="51" t="s">
        <v>55</v>
      </c>
      <c r="V4442" s="51" t="s">
        <v>27897</v>
      </c>
      <c r="W4442" s="51" t="s">
        <v>27898</v>
      </c>
      <c r="X4442" s="94" t="s">
        <v>27899</v>
      </c>
      <c r="Y4442" s="51" t="s">
        <v>60</v>
      </c>
      <c r="Z4442" s="56" t="s">
        <v>27900</v>
      </c>
      <c r="AA4442" s="51" t="s">
        <v>60</v>
      </c>
      <c r="AB4442" s="56" t="s">
        <v>27901</v>
      </c>
      <c r="AC4442" s="51" t="s">
        <v>60</v>
      </c>
      <c r="AD4442" s="51" t="s">
        <v>60</v>
      </c>
      <c r="AE4442" s="51" t="s">
        <v>27902</v>
      </c>
      <c r="AF4442" s="8" t="s">
        <v>27903</v>
      </c>
      <c r="AG4442" s="13" t="s">
        <v>11819</v>
      </c>
      <c r="AH4442" s="8" t="s">
        <v>134</v>
      </c>
      <c r="AI4442" s="8" t="s">
        <v>233</v>
      </c>
      <c r="AJ4442" s="8"/>
      <c r="AK4442" s="8"/>
      <c r="AL4442" s="8"/>
      <c r="AM4442" s="8"/>
      <c r="AN4442" s="8" t="s">
        <v>27904</v>
      </c>
      <c r="AO4442" s="8" t="s">
        <v>27905</v>
      </c>
      <c r="AP4442" s="29" t="s">
        <v>27903</v>
      </c>
      <c r="AQ4442" s="11">
        <v>1259.0</v>
      </c>
    </row>
    <row r="4443">
      <c r="A4443" s="8" t="str">
        <f t="shared" si="1"/>
        <v>Bob Hepler</v>
      </c>
      <c r="B4443" s="51" t="s">
        <v>27891</v>
      </c>
      <c r="C4443" s="51" t="s">
        <v>18821</v>
      </c>
      <c r="D4443" s="2" t="s">
        <v>11803</v>
      </c>
      <c r="E4443" s="8" t="s">
        <v>27892</v>
      </c>
      <c r="F4443" s="8" t="s">
        <v>2304</v>
      </c>
      <c r="G4443" s="51" t="s">
        <v>19294</v>
      </c>
      <c r="H4443" s="8" t="s">
        <v>27893</v>
      </c>
      <c r="I4443" s="8" t="s">
        <v>27894</v>
      </c>
      <c r="J4443" s="10">
        <v>3.56</v>
      </c>
      <c r="K4443" s="8" t="s">
        <v>27895</v>
      </c>
      <c r="L4443" s="8"/>
      <c r="M4443" s="8"/>
      <c r="N4443" s="51" t="s">
        <v>27906</v>
      </c>
      <c r="O4443" s="51" t="s">
        <v>52</v>
      </c>
      <c r="P4443" s="51"/>
      <c r="Q4443" s="51"/>
      <c r="R4443" s="51" t="s">
        <v>251</v>
      </c>
      <c r="S4443" s="51" t="s">
        <v>27907</v>
      </c>
      <c r="T4443" s="11" t="str">
        <f t="shared" si="2"/>
        <v>Bob Hepler</v>
      </c>
      <c r="U4443" s="8" t="s">
        <v>992</v>
      </c>
      <c r="V4443" s="51" t="s">
        <v>27908</v>
      </c>
      <c r="W4443" s="51" t="s">
        <v>27909</v>
      </c>
      <c r="X4443" s="94" t="s">
        <v>27899</v>
      </c>
      <c r="Y4443" s="51" t="s">
        <v>60</v>
      </c>
      <c r="Z4443" s="56" t="s">
        <v>27900</v>
      </c>
      <c r="AA4443" s="51" t="s">
        <v>60</v>
      </c>
      <c r="AB4443" s="56" t="s">
        <v>27901</v>
      </c>
      <c r="AC4443" s="51" t="s">
        <v>60</v>
      </c>
      <c r="AD4443" s="51" t="s">
        <v>60</v>
      </c>
      <c r="AE4443" s="51" t="s">
        <v>27902</v>
      </c>
      <c r="AF4443" s="8" t="s">
        <v>27903</v>
      </c>
      <c r="AG4443" s="13" t="s">
        <v>11819</v>
      </c>
      <c r="AH4443" s="8" t="s">
        <v>134</v>
      </c>
      <c r="AI4443" s="8" t="s">
        <v>233</v>
      </c>
      <c r="AJ4443" s="8"/>
      <c r="AK4443" s="8"/>
      <c r="AL4443" s="8"/>
      <c r="AM4443" s="8"/>
      <c r="AN4443" s="8" t="s">
        <v>27904</v>
      </c>
      <c r="AO4443" s="8" t="s">
        <v>27905</v>
      </c>
      <c r="AP4443" s="29" t="s">
        <v>27903</v>
      </c>
      <c r="AQ4443" s="11">
        <v>1259.0</v>
      </c>
    </row>
    <row r="4444">
      <c r="A4444" s="8" t="str">
        <f t="shared" si="1"/>
        <v>Ray Ray Taylor</v>
      </c>
      <c r="B4444" s="16" t="s">
        <v>27891</v>
      </c>
      <c r="C4444" s="51" t="s">
        <v>18821</v>
      </c>
      <c r="D4444" s="79" t="s">
        <v>11803</v>
      </c>
      <c r="E4444" s="72" t="s">
        <v>27892</v>
      </c>
      <c r="F4444" s="72" t="s">
        <v>2304</v>
      </c>
      <c r="G4444" s="51" t="s">
        <v>19294</v>
      </c>
      <c r="H4444" s="89">
        <v>232043.0</v>
      </c>
      <c r="I4444" s="63" t="s">
        <v>27894</v>
      </c>
      <c r="J4444" s="60">
        <v>3.56</v>
      </c>
      <c r="K4444" s="18" t="s">
        <v>27895</v>
      </c>
      <c r="L4444" s="18"/>
      <c r="M4444" s="18"/>
      <c r="N4444" s="61" t="s">
        <v>27910</v>
      </c>
      <c r="O4444" s="51" t="s">
        <v>52</v>
      </c>
      <c r="P4444" s="61" t="s">
        <v>207</v>
      </c>
      <c r="Q4444" s="51"/>
      <c r="R4444" s="51" t="s">
        <v>27911</v>
      </c>
      <c r="S4444" s="51" t="s">
        <v>518</v>
      </c>
      <c r="T4444" s="11" t="str">
        <f t="shared" si="2"/>
        <v>Ray Ray Taylor</v>
      </c>
      <c r="U4444" s="51" t="s">
        <v>2834</v>
      </c>
      <c r="V4444" s="51"/>
      <c r="W4444" s="51"/>
      <c r="X4444" s="62" t="s">
        <v>27899</v>
      </c>
      <c r="Y4444" s="62"/>
      <c r="Z4444" s="62"/>
      <c r="AA4444" s="62"/>
      <c r="AB4444" s="62"/>
      <c r="AC4444" s="62"/>
      <c r="AD4444" s="62"/>
      <c r="AE4444" s="62" t="s">
        <v>27912</v>
      </c>
      <c r="AF4444" s="62" t="s">
        <v>27903</v>
      </c>
      <c r="AG4444" s="62" t="s">
        <v>11819</v>
      </c>
      <c r="AH4444" s="72" t="s">
        <v>134</v>
      </c>
      <c r="AI4444" s="63" t="s">
        <v>18832</v>
      </c>
      <c r="AJ4444" s="77"/>
      <c r="AK4444" s="63"/>
      <c r="AL4444" s="63"/>
      <c r="AM4444" s="60"/>
      <c r="AN4444" s="97">
        <v>0.952</v>
      </c>
      <c r="AO4444" s="98">
        <v>55500.0</v>
      </c>
      <c r="AP4444" s="90" t="s">
        <v>27903</v>
      </c>
      <c r="AQ4444" s="68">
        <v>1259.0</v>
      </c>
    </row>
    <row r="4445">
      <c r="A4445" s="8" t="str">
        <f t="shared" si="1"/>
        <v>Brendan Apgar</v>
      </c>
      <c r="B4445" s="16" t="s">
        <v>27891</v>
      </c>
      <c r="C4445" s="51" t="s">
        <v>18821</v>
      </c>
      <c r="D4445" s="79" t="s">
        <v>11803</v>
      </c>
      <c r="E4445" s="72" t="s">
        <v>27892</v>
      </c>
      <c r="F4445" s="72" t="s">
        <v>2304</v>
      </c>
      <c r="G4445" s="51" t="s">
        <v>19294</v>
      </c>
      <c r="H4445" s="89">
        <v>232043.0</v>
      </c>
      <c r="I4445" s="63" t="s">
        <v>27894</v>
      </c>
      <c r="J4445" s="60">
        <v>3.56</v>
      </c>
      <c r="K4445" s="18" t="s">
        <v>27895</v>
      </c>
      <c r="L4445" s="18"/>
      <c r="M4445" s="18"/>
      <c r="N4445" s="61" t="s">
        <v>27913</v>
      </c>
      <c r="O4445" s="51" t="s">
        <v>52</v>
      </c>
      <c r="P4445" s="61" t="s">
        <v>207</v>
      </c>
      <c r="Q4445" s="51"/>
      <c r="R4445" s="51" t="s">
        <v>8856</v>
      </c>
      <c r="S4445" s="51" t="s">
        <v>27914</v>
      </c>
      <c r="T4445" s="11" t="str">
        <f t="shared" si="2"/>
        <v>Brendan Apgar</v>
      </c>
      <c r="U4445" s="51" t="s">
        <v>386</v>
      </c>
      <c r="V4445" s="51"/>
      <c r="W4445" s="51"/>
      <c r="X4445" s="62" t="s">
        <v>27899</v>
      </c>
      <c r="Y4445" s="62"/>
      <c r="Z4445" s="62"/>
      <c r="AA4445" s="62"/>
      <c r="AB4445" s="62"/>
      <c r="AC4445" s="62"/>
      <c r="AD4445" s="62"/>
      <c r="AE4445" s="62" t="s">
        <v>27912</v>
      </c>
      <c r="AF4445" s="62" t="s">
        <v>27903</v>
      </c>
      <c r="AG4445" s="62" t="s">
        <v>11819</v>
      </c>
      <c r="AH4445" s="72" t="s">
        <v>134</v>
      </c>
      <c r="AI4445" s="63" t="s">
        <v>18832</v>
      </c>
      <c r="AJ4445" s="77"/>
      <c r="AK4445" s="63"/>
      <c r="AL4445" s="63"/>
      <c r="AM4445" s="60"/>
      <c r="AN4445" s="97">
        <v>0.952</v>
      </c>
      <c r="AO4445" s="98">
        <v>55500.0</v>
      </c>
      <c r="AP4445" s="90" t="s">
        <v>27903</v>
      </c>
      <c r="AQ4445" s="68">
        <v>1259.0</v>
      </c>
    </row>
    <row r="4446">
      <c r="A4446" s="8" t="str">
        <f t="shared" si="1"/>
        <v>Jared Deaton</v>
      </c>
      <c r="B4446" s="8" t="s">
        <v>27915</v>
      </c>
      <c r="C4446" s="51" t="s">
        <v>18821</v>
      </c>
      <c r="D4446" s="2" t="s">
        <v>11803</v>
      </c>
      <c r="E4446" s="51" t="s">
        <v>27916</v>
      </c>
      <c r="F4446" s="51" t="s">
        <v>2304</v>
      </c>
      <c r="G4446" s="51" t="s">
        <v>19294</v>
      </c>
      <c r="H4446" s="57" t="s">
        <v>27917</v>
      </c>
      <c r="I4446" s="59" t="s">
        <v>49</v>
      </c>
      <c r="J4446" s="60">
        <v>3.44</v>
      </c>
      <c r="K4446" s="51" t="s">
        <v>27918</v>
      </c>
      <c r="L4446" s="51"/>
      <c r="M4446" s="51" t="s">
        <v>13433</v>
      </c>
      <c r="N4446" s="51" t="s">
        <v>27919</v>
      </c>
      <c r="O4446" s="51" t="s">
        <v>52</v>
      </c>
      <c r="P4446" s="51" t="s">
        <v>959</v>
      </c>
      <c r="Q4446" s="51"/>
      <c r="R4446" s="51" t="s">
        <v>4058</v>
      </c>
      <c r="S4446" s="51" t="s">
        <v>20027</v>
      </c>
      <c r="T4446" s="11" t="str">
        <f t="shared" si="2"/>
        <v>Jared Deaton</v>
      </c>
      <c r="U4446" s="51" t="s">
        <v>106</v>
      </c>
      <c r="V4446" s="51" t="s">
        <v>27920</v>
      </c>
      <c r="W4446" s="51" t="s">
        <v>27921</v>
      </c>
      <c r="X4446" s="51" t="s">
        <v>27922</v>
      </c>
      <c r="Y4446" s="56" t="s">
        <v>27923</v>
      </c>
      <c r="Z4446" s="51" t="s">
        <v>60</v>
      </c>
      <c r="AA4446" s="51" t="s">
        <v>60</v>
      </c>
      <c r="AB4446" s="51" t="s">
        <v>60</v>
      </c>
      <c r="AC4446" s="51" t="s">
        <v>60</v>
      </c>
      <c r="AD4446" s="56" t="s">
        <v>27924</v>
      </c>
      <c r="AE4446" s="51"/>
      <c r="AF4446" s="51" t="s">
        <v>27925</v>
      </c>
      <c r="AG4446" s="51" t="s">
        <v>11819</v>
      </c>
      <c r="AH4446" s="51" t="s">
        <v>4581</v>
      </c>
      <c r="AI4446" s="59" t="s">
        <v>18832</v>
      </c>
      <c r="AJ4446" s="51"/>
      <c r="AK4446" s="59" t="s">
        <v>4944</v>
      </c>
      <c r="AL4446" s="59" t="s">
        <v>235</v>
      </c>
      <c r="AM4446" s="59" t="s">
        <v>6631</v>
      </c>
      <c r="AN4446" s="59" t="s">
        <v>27926</v>
      </c>
      <c r="AO4446" s="59" t="s">
        <v>27927</v>
      </c>
      <c r="AP4446" s="67" t="s">
        <v>27925</v>
      </c>
      <c r="AQ4446" s="68">
        <v>1027.0</v>
      </c>
    </row>
    <row r="4447">
      <c r="A4447" s="8" t="str">
        <f t="shared" si="1"/>
        <v>HC Matt has been removed. </v>
      </c>
      <c r="B4447" s="51" t="s">
        <v>27915</v>
      </c>
      <c r="C4447" s="51" t="s">
        <v>18821</v>
      </c>
      <c r="D4447" s="2" t="s">
        <v>11803</v>
      </c>
      <c r="E4447" s="8" t="s">
        <v>27916</v>
      </c>
      <c r="F4447" s="8" t="s">
        <v>2304</v>
      </c>
      <c r="G4447" s="51" t="s">
        <v>19294</v>
      </c>
      <c r="H4447" s="8" t="s">
        <v>27917</v>
      </c>
      <c r="I4447" s="8" t="s">
        <v>49</v>
      </c>
      <c r="J4447" s="10">
        <v>3.44</v>
      </c>
      <c r="K4447" s="8" t="s">
        <v>27918</v>
      </c>
      <c r="L4447" s="8"/>
      <c r="M4447" s="8" t="s">
        <v>13433</v>
      </c>
      <c r="N4447" s="51" t="s">
        <v>27928</v>
      </c>
      <c r="O4447" s="51" t="s">
        <v>52</v>
      </c>
      <c r="P4447" s="51"/>
      <c r="Q4447" s="51" t="s">
        <v>277</v>
      </c>
      <c r="R4447" s="51" t="s">
        <v>27929</v>
      </c>
      <c r="S4447" s="51"/>
      <c r="T4447" s="11" t="str">
        <f t="shared" si="2"/>
        <v>HC Matt has been removed. </v>
      </c>
      <c r="U4447" s="51"/>
      <c r="V4447" s="51"/>
      <c r="W4447" s="51"/>
      <c r="X4447" s="94" t="s">
        <v>27922</v>
      </c>
      <c r="Y4447" s="51" t="s">
        <v>60</v>
      </c>
      <c r="Z4447" s="51" t="s">
        <v>60</v>
      </c>
      <c r="AA4447" s="51" t="s">
        <v>60</v>
      </c>
      <c r="AB4447" s="51" t="s">
        <v>60</v>
      </c>
      <c r="AC4447" s="51" t="s">
        <v>60</v>
      </c>
      <c r="AD4447" s="51" t="s">
        <v>60</v>
      </c>
      <c r="AE4447" s="51"/>
      <c r="AF4447" s="8" t="s">
        <v>27925</v>
      </c>
      <c r="AG4447" s="13" t="s">
        <v>11819</v>
      </c>
      <c r="AH4447" s="8" t="s">
        <v>4581</v>
      </c>
      <c r="AI4447" s="8" t="s">
        <v>233</v>
      </c>
      <c r="AJ4447" s="8"/>
      <c r="AK4447" s="8" t="s">
        <v>4944</v>
      </c>
      <c r="AL4447" s="8" t="s">
        <v>235</v>
      </c>
      <c r="AM4447" s="8" t="s">
        <v>6631</v>
      </c>
      <c r="AN4447" s="8" t="s">
        <v>27926</v>
      </c>
      <c r="AO4447" s="8" t="s">
        <v>27930</v>
      </c>
      <c r="AP4447" s="29" t="s">
        <v>27925</v>
      </c>
      <c r="AQ4447" s="11">
        <v>1027.0</v>
      </c>
    </row>
    <row r="4448">
      <c r="A4448" s="8" t="str">
        <f t="shared" si="1"/>
        <v>Rob VanCleve</v>
      </c>
      <c r="B4448" s="8" t="s">
        <v>27931</v>
      </c>
      <c r="C4448" s="51" t="s">
        <v>25043</v>
      </c>
      <c r="D4448" s="2" t="s">
        <v>11803</v>
      </c>
      <c r="E4448" s="8" t="s">
        <v>27932</v>
      </c>
      <c r="F4448" s="8" t="s">
        <v>2304</v>
      </c>
      <c r="G4448" s="51" t="s">
        <v>19294</v>
      </c>
      <c r="H4448" s="8" t="s">
        <v>27933</v>
      </c>
      <c r="I4448" s="8" t="s">
        <v>8000</v>
      </c>
      <c r="J4448" s="10">
        <v>3.51</v>
      </c>
      <c r="K4448" s="8" t="s">
        <v>27934</v>
      </c>
      <c r="L4448" s="8"/>
      <c r="M4448" s="8"/>
      <c r="N4448" s="51" t="s">
        <v>27935</v>
      </c>
      <c r="O4448" s="57" t="s">
        <v>52</v>
      </c>
      <c r="P4448" s="51"/>
      <c r="Q4448" s="51"/>
      <c r="R4448" s="51" t="s">
        <v>817</v>
      </c>
      <c r="S4448" s="51" t="s">
        <v>27936</v>
      </c>
      <c r="T4448" s="11" t="str">
        <f t="shared" si="2"/>
        <v>Rob VanCleve</v>
      </c>
      <c r="U4448" s="57" t="s">
        <v>55</v>
      </c>
      <c r="V4448" s="51" t="s">
        <v>27937</v>
      </c>
      <c r="W4448" s="51"/>
      <c r="X4448" s="51" t="s">
        <v>27938</v>
      </c>
      <c r="Y4448" s="51" t="s">
        <v>60</v>
      </c>
      <c r="Z4448" s="51" t="s">
        <v>60</v>
      </c>
      <c r="AA4448" s="51" t="s">
        <v>60</v>
      </c>
      <c r="AB4448" s="51" t="s">
        <v>60</v>
      </c>
      <c r="AC4448" s="51" t="s">
        <v>60</v>
      </c>
      <c r="AD4448" s="56" t="s">
        <v>27939</v>
      </c>
      <c r="AE4448" s="51" t="s">
        <v>27940</v>
      </c>
      <c r="AF4448" s="8" t="s">
        <v>27941</v>
      </c>
      <c r="AG4448" s="8" t="s">
        <v>11819</v>
      </c>
      <c r="AH4448" s="8" t="s">
        <v>194</v>
      </c>
      <c r="AI4448" s="8" t="s">
        <v>18832</v>
      </c>
      <c r="AJ4448" s="8"/>
      <c r="AK4448" s="8" t="s">
        <v>420</v>
      </c>
      <c r="AL4448" s="8" t="s">
        <v>299</v>
      </c>
      <c r="AM4448" s="8" t="s">
        <v>197</v>
      </c>
      <c r="AN4448" s="8" t="s">
        <v>27942</v>
      </c>
      <c r="AO4448" s="8" t="s">
        <v>27943</v>
      </c>
      <c r="AP4448" s="14" t="s">
        <v>27941</v>
      </c>
      <c r="AQ4448" s="11">
        <v>1310.0</v>
      </c>
    </row>
    <row r="4449">
      <c r="A4449" s="8" t="str">
        <f t="shared" si="1"/>
        <v>Quinland Musgrove</v>
      </c>
      <c r="B4449" s="51" t="s">
        <v>27931</v>
      </c>
      <c r="C4449" s="51" t="s">
        <v>25043</v>
      </c>
      <c r="D4449" s="2" t="s">
        <v>11803</v>
      </c>
      <c r="E4449" s="8" t="s">
        <v>27932</v>
      </c>
      <c r="F4449" s="8" t="s">
        <v>2304</v>
      </c>
      <c r="G4449" s="51" t="s">
        <v>19294</v>
      </c>
      <c r="H4449" s="8" t="s">
        <v>27933</v>
      </c>
      <c r="I4449" s="8" t="s">
        <v>8000</v>
      </c>
      <c r="J4449" s="10">
        <v>3.51</v>
      </c>
      <c r="K4449" s="8" t="s">
        <v>27934</v>
      </c>
      <c r="L4449" s="8"/>
      <c r="M4449" s="8"/>
      <c r="N4449" s="51" t="s">
        <v>27944</v>
      </c>
      <c r="O4449" s="51" t="s">
        <v>52</v>
      </c>
      <c r="P4449" s="51"/>
      <c r="Q4449" s="51"/>
      <c r="R4449" s="51" t="s">
        <v>27945</v>
      </c>
      <c r="S4449" s="51" t="s">
        <v>27946</v>
      </c>
      <c r="T4449" s="11" t="str">
        <f t="shared" si="2"/>
        <v>Quinland Musgrove</v>
      </c>
      <c r="U4449" s="51" t="s">
        <v>80</v>
      </c>
      <c r="V4449" s="51"/>
      <c r="W4449" s="51"/>
      <c r="X4449" s="51" t="s">
        <v>27938</v>
      </c>
      <c r="Y4449" s="51" t="s">
        <v>60</v>
      </c>
      <c r="Z4449" s="51" t="s">
        <v>60</v>
      </c>
      <c r="AA4449" s="51" t="s">
        <v>60</v>
      </c>
      <c r="AB4449" s="51" t="s">
        <v>60</v>
      </c>
      <c r="AC4449" s="51" t="s">
        <v>60</v>
      </c>
      <c r="AD4449" s="56" t="s">
        <v>27939</v>
      </c>
      <c r="AE4449" s="51" t="s">
        <v>27940</v>
      </c>
      <c r="AF4449" s="8" t="s">
        <v>27941</v>
      </c>
      <c r="AG4449" s="8" t="s">
        <v>11819</v>
      </c>
      <c r="AH4449" s="8" t="s">
        <v>194</v>
      </c>
      <c r="AI4449" s="8" t="s">
        <v>18832</v>
      </c>
      <c r="AJ4449" s="8"/>
      <c r="AK4449" s="8" t="s">
        <v>420</v>
      </c>
      <c r="AL4449" s="8" t="s">
        <v>299</v>
      </c>
      <c r="AM4449" s="8" t="s">
        <v>197</v>
      </c>
      <c r="AN4449" s="8" t="s">
        <v>27942</v>
      </c>
      <c r="AO4449" s="8" t="s">
        <v>27947</v>
      </c>
      <c r="AP4449" s="29" t="s">
        <v>27941</v>
      </c>
      <c r="AQ4449" s="11">
        <v>1310.0</v>
      </c>
    </row>
    <row r="4450">
      <c r="A4450" s="8" t="str">
        <f t="shared" si="1"/>
        <v>Kameron Blanding</v>
      </c>
      <c r="B4450" s="51" t="s">
        <v>27948</v>
      </c>
      <c r="C4450" s="51" t="s">
        <v>23752</v>
      </c>
      <c r="D4450" s="2" t="s">
        <v>11803</v>
      </c>
      <c r="E4450" s="8" t="s">
        <v>11320</v>
      </c>
      <c r="F4450" s="8" t="s">
        <v>2304</v>
      </c>
      <c r="G4450" s="51" t="s">
        <v>19294</v>
      </c>
      <c r="H4450" s="8" t="s">
        <v>27949</v>
      </c>
      <c r="I4450" s="8" t="s">
        <v>1330</v>
      </c>
      <c r="J4450" s="10">
        <v>3.24</v>
      </c>
      <c r="K4450" s="8" t="s">
        <v>27950</v>
      </c>
      <c r="L4450" s="8"/>
      <c r="M4450" s="8"/>
      <c r="N4450" s="51" t="s">
        <v>27951</v>
      </c>
      <c r="O4450" s="51" t="s">
        <v>52</v>
      </c>
      <c r="P4450" s="51"/>
      <c r="Q4450" s="51"/>
      <c r="R4450" s="51" t="s">
        <v>27952</v>
      </c>
      <c r="S4450" s="51" t="s">
        <v>27953</v>
      </c>
      <c r="T4450" s="11" t="str">
        <f t="shared" si="2"/>
        <v>Kameron Blanding</v>
      </c>
      <c r="U4450" s="51" t="s">
        <v>55</v>
      </c>
      <c r="V4450" s="51" t="s">
        <v>27954</v>
      </c>
      <c r="W4450" s="51"/>
      <c r="X4450" s="51" t="s">
        <v>27955</v>
      </c>
      <c r="Y4450" s="51" t="s">
        <v>60</v>
      </c>
      <c r="Z4450" s="56" t="s">
        <v>27956</v>
      </c>
      <c r="AA4450" s="51" t="s">
        <v>60</v>
      </c>
      <c r="AB4450" s="51" t="s">
        <v>60</v>
      </c>
      <c r="AC4450" s="56" t="s">
        <v>27957</v>
      </c>
      <c r="AD4450" s="56" t="s">
        <v>27958</v>
      </c>
      <c r="AE4450" s="51" t="s">
        <v>27959</v>
      </c>
      <c r="AF4450" s="8" t="s">
        <v>27960</v>
      </c>
      <c r="AG4450" s="8" t="s">
        <v>11819</v>
      </c>
      <c r="AH4450" s="8" t="s">
        <v>65</v>
      </c>
      <c r="AI4450" s="8" t="s">
        <v>18832</v>
      </c>
      <c r="AJ4450" s="8"/>
      <c r="AK4450" s="8" t="s">
        <v>3288</v>
      </c>
      <c r="AL4450" s="8" t="s">
        <v>948</v>
      </c>
      <c r="AM4450" s="8" t="s">
        <v>6631</v>
      </c>
      <c r="AN4450" s="8" t="s">
        <v>27961</v>
      </c>
      <c r="AO4450" s="8" t="s">
        <v>27962</v>
      </c>
      <c r="AP4450" s="29" t="s">
        <v>27960</v>
      </c>
      <c r="AQ4450" s="11">
        <v>2323.0</v>
      </c>
    </row>
    <row r="4451">
      <c r="A4451" s="8" t="str">
        <f t="shared" si="1"/>
        <v>Kahil Easy</v>
      </c>
      <c r="B4451" s="8" t="s">
        <v>27948</v>
      </c>
      <c r="C4451" s="51" t="s">
        <v>23752</v>
      </c>
      <c r="D4451" s="2" t="s">
        <v>11803</v>
      </c>
      <c r="E4451" s="51" t="s">
        <v>11320</v>
      </c>
      <c r="F4451" s="51" t="s">
        <v>2304</v>
      </c>
      <c r="G4451" s="51" t="s">
        <v>19294</v>
      </c>
      <c r="H4451" s="51" t="s">
        <v>27949</v>
      </c>
      <c r="I4451" s="59" t="s">
        <v>1330</v>
      </c>
      <c r="J4451" s="60">
        <v>3.24</v>
      </c>
      <c r="K4451" s="51" t="s">
        <v>27950</v>
      </c>
      <c r="L4451" s="51"/>
      <c r="M4451" s="51"/>
      <c r="N4451" s="51" t="s">
        <v>27963</v>
      </c>
      <c r="O4451" s="51" t="s">
        <v>52</v>
      </c>
      <c r="P4451" s="51"/>
      <c r="Q4451" s="51"/>
      <c r="R4451" s="8" t="s">
        <v>27964</v>
      </c>
      <c r="S4451" s="8" t="s">
        <v>27965</v>
      </c>
      <c r="T4451" s="11" t="str">
        <f t="shared" si="2"/>
        <v>Kahil Easy</v>
      </c>
      <c r="U4451" s="51" t="s">
        <v>2907</v>
      </c>
      <c r="V4451" s="51" t="s">
        <v>27966</v>
      </c>
      <c r="W4451" s="8" t="s">
        <v>27967</v>
      </c>
      <c r="X4451" s="51" t="s">
        <v>27955</v>
      </c>
      <c r="Y4451" s="51" t="s">
        <v>60</v>
      </c>
      <c r="Z4451" s="56" t="s">
        <v>27956</v>
      </c>
      <c r="AA4451" s="51" t="s">
        <v>60</v>
      </c>
      <c r="AB4451" s="51" t="s">
        <v>60</v>
      </c>
      <c r="AC4451" s="51" t="s">
        <v>60</v>
      </c>
      <c r="AD4451" s="56" t="s">
        <v>27958</v>
      </c>
      <c r="AE4451" s="51" t="s">
        <v>27959</v>
      </c>
      <c r="AF4451" s="51" t="s">
        <v>27960</v>
      </c>
      <c r="AG4451" s="51" t="s">
        <v>11819</v>
      </c>
      <c r="AH4451" s="51" t="s">
        <v>65</v>
      </c>
      <c r="AI4451" s="59" t="s">
        <v>18832</v>
      </c>
      <c r="AJ4451" s="51"/>
      <c r="AK4451" s="59" t="s">
        <v>3288</v>
      </c>
      <c r="AL4451" s="59" t="s">
        <v>948</v>
      </c>
      <c r="AM4451" s="59" t="s">
        <v>6631</v>
      </c>
      <c r="AN4451" s="59" t="s">
        <v>27961</v>
      </c>
      <c r="AO4451" s="59" t="s">
        <v>27968</v>
      </c>
      <c r="AP4451" s="67" t="s">
        <v>27960</v>
      </c>
      <c r="AQ4451" s="68">
        <v>2323.0</v>
      </c>
    </row>
    <row r="4452">
      <c r="A4452" s="8" t="str">
        <f t="shared" si="1"/>
        <v>Max McNeill</v>
      </c>
      <c r="B4452" s="51" t="s">
        <v>27948</v>
      </c>
      <c r="C4452" s="51" t="s">
        <v>23752</v>
      </c>
      <c r="D4452" s="2" t="s">
        <v>11803</v>
      </c>
      <c r="E4452" s="8" t="s">
        <v>11320</v>
      </c>
      <c r="F4452" s="8" t="s">
        <v>2304</v>
      </c>
      <c r="G4452" s="51" t="s">
        <v>19294</v>
      </c>
      <c r="H4452" s="13" t="s">
        <v>27949</v>
      </c>
      <c r="I4452" s="8" t="s">
        <v>1330</v>
      </c>
      <c r="J4452" s="10">
        <v>3.24</v>
      </c>
      <c r="K4452" s="8" t="s">
        <v>27950</v>
      </c>
      <c r="L4452" s="8"/>
      <c r="M4452" s="8"/>
      <c r="N4452" s="51" t="s">
        <v>27969</v>
      </c>
      <c r="O4452" s="51" t="s">
        <v>52</v>
      </c>
      <c r="P4452" s="51"/>
      <c r="Q4452" s="51"/>
      <c r="R4452" s="51" t="s">
        <v>2288</v>
      </c>
      <c r="S4452" s="51" t="s">
        <v>27970</v>
      </c>
      <c r="T4452" s="11" t="str">
        <f t="shared" si="2"/>
        <v>Max McNeill</v>
      </c>
      <c r="U4452" s="51" t="s">
        <v>106</v>
      </c>
      <c r="V4452" s="51" t="s">
        <v>27971</v>
      </c>
      <c r="W4452" s="51" t="s">
        <v>27967</v>
      </c>
      <c r="X4452" s="94" t="s">
        <v>27955</v>
      </c>
      <c r="Y4452" s="51" t="s">
        <v>60</v>
      </c>
      <c r="Z4452" s="56" t="s">
        <v>27956</v>
      </c>
      <c r="AA4452" s="51" t="s">
        <v>60</v>
      </c>
      <c r="AB4452" s="51" t="s">
        <v>60</v>
      </c>
      <c r="AC4452" s="56" t="s">
        <v>27972</v>
      </c>
      <c r="AD4452" s="56" t="s">
        <v>27958</v>
      </c>
      <c r="AE4452" s="51" t="s">
        <v>27959</v>
      </c>
      <c r="AF4452" s="8" t="s">
        <v>27960</v>
      </c>
      <c r="AG4452" s="13" t="s">
        <v>11819</v>
      </c>
      <c r="AH4452" s="8" t="s">
        <v>65</v>
      </c>
      <c r="AI4452" s="8" t="s">
        <v>233</v>
      </c>
      <c r="AJ4452" s="8"/>
      <c r="AK4452" s="8" t="s">
        <v>3288</v>
      </c>
      <c r="AL4452" s="8" t="s">
        <v>948</v>
      </c>
      <c r="AM4452" s="8" t="s">
        <v>6631</v>
      </c>
      <c r="AN4452" s="8" t="s">
        <v>27961</v>
      </c>
      <c r="AO4452" s="8" t="s">
        <v>27962</v>
      </c>
      <c r="AP4452" s="29" t="s">
        <v>27960</v>
      </c>
      <c r="AQ4452" s="11">
        <v>2323.0</v>
      </c>
    </row>
    <row r="4453">
      <c r="A4453" s="8" t="str">
        <f t="shared" si="1"/>
        <v>Ryan Davis</v>
      </c>
      <c r="B4453" s="51" t="s">
        <v>27973</v>
      </c>
      <c r="C4453" s="51" t="s">
        <v>18821</v>
      </c>
      <c r="D4453" s="2" t="s">
        <v>11803</v>
      </c>
      <c r="E4453" s="8" t="s">
        <v>11917</v>
      </c>
      <c r="F4453" s="8" t="s">
        <v>2304</v>
      </c>
      <c r="G4453" s="51" t="s">
        <v>19294</v>
      </c>
      <c r="H4453" s="8" t="s">
        <v>27974</v>
      </c>
      <c r="I4453" s="8" t="s">
        <v>49</v>
      </c>
      <c r="J4453" s="10">
        <v>3.53</v>
      </c>
      <c r="K4453" s="8" t="s">
        <v>27975</v>
      </c>
      <c r="L4453" s="8"/>
      <c r="M4453" s="8"/>
      <c r="N4453" s="51" t="s">
        <v>27976</v>
      </c>
      <c r="O4453" s="51" t="s">
        <v>52</v>
      </c>
      <c r="P4453" s="51"/>
      <c r="Q4453" s="51"/>
      <c r="R4453" s="51" t="s">
        <v>927</v>
      </c>
      <c r="S4453" s="51" t="s">
        <v>310</v>
      </c>
      <c r="T4453" s="11" t="str">
        <f t="shared" si="2"/>
        <v>Ryan Davis</v>
      </c>
      <c r="U4453" s="51" t="s">
        <v>55</v>
      </c>
      <c r="V4453" s="51" t="s">
        <v>27977</v>
      </c>
      <c r="W4453" s="13" t="s">
        <v>27978</v>
      </c>
      <c r="X4453" s="94" t="s">
        <v>27979</v>
      </c>
      <c r="Y4453" s="51" t="s">
        <v>60</v>
      </c>
      <c r="Z4453" s="51" t="s">
        <v>60</v>
      </c>
      <c r="AA4453" s="51" t="s">
        <v>60</v>
      </c>
      <c r="AB4453" s="56" t="s">
        <v>27980</v>
      </c>
      <c r="AC4453" s="51" t="s">
        <v>60</v>
      </c>
      <c r="AD4453" s="51" t="s">
        <v>60</v>
      </c>
      <c r="AE4453" s="51" t="s">
        <v>27981</v>
      </c>
      <c r="AF4453" s="8" t="s">
        <v>27982</v>
      </c>
      <c r="AG4453" s="13" t="s">
        <v>11819</v>
      </c>
      <c r="AH4453" s="8" t="s">
        <v>352</v>
      </c>
      <c r="AI4453" s="8" t="s">
        <v>233</v>
      </c>
      <c r="AJ4453" s="8"/>
      <c r="AK4453" s="8" t="s">
        <v>4631</v>
      </c>
      <c r="AL4453" s="8" t="s">
        <v>10773</v>
      </c>
      <c r="AM4453" s="8" t="s">
        <v>197</v>
      </c>
      <c r="AN4453" s="8" t="s">
        <v>27983</v>
      </c>
      <c r="AO4453" s="8" t="s">
        <v>27984</v>
      </c>
      <c r="AP4453" s="29" t="s">
        <v>27982</v>
      </c>
      <c r="AQ4453" s="11">
        <v>663.0</v>
      </c>
    </row>
    <row r="4454">
      <c r="A4454" s="8" t="str">
        <f t="shared" si="1"/>
        <v>Warren Barrett</v>
      </c>
      <c r="B4454" s="51" t="s">
        <v>27973</v>
      </c>
      <c r="C4454" s="51" t="s">
        <v>18821</v>
      </c>
      <c r="D4454" s="2" t="s">
        <v>11803</v>
      </c>
      <c r="E4454" s="8" t="s">
        <v>11917</v>
      </c>
      <c r="F4454" s="8" t="s">
        <v>2304</v>
      </c>
      <c r="G4454" s="51" t="s">
        <v>19294</v>
      </c>
      <c r="H4454" s="8" t="s">
        <v>27974</v>
      </c>
      <c r="I4454" s="8" t="s">
        <v>49</v>
      </c>
      <c r="J4454" s="10">
        <v>3.53</v>
      </c>
      <c r="K4454" s="8" t="s">
        <v>27975</v>
      </c>
      <c r="L4454" s="8" t="s">
        <v>86</v>
      </c>
      <c r="M4454" s="8" t="s">
        <v>86</v>
      </c>
      <c r="N4454" s="51" t="s">
        <v>27985</v>
      </c>
      <c r="O4454" s="51" t="s">
        <v>52</v>
      </c>
      <c r="P4454" s="51"/>
      <c r="Q4454" s="51"/>
      <c r="R4454" s="51" t="s">
        <v>3853</v>
      </c>
      <c r="S4454" s="51" t="s">
        <v>12011</v>
      </c>
      <c r="T4454" s="11" t="str">
        <f t="shared" si="2"/>
        <v>Warren Barrett</v>
      </c>
      <c r="U4454" s="51" t="s">
        <v>160</v>
      </c>
      <c r="V4454" s="51" t="s">
        <v>86</v>
      </c>
      <c r="W4454" s="51" t="s">
        <v>86</v>
      </c>
      <c r="X4454" s="51" t="s">
        <v>27979</v>
      </c>
      <c r="Y4454" s="51" t="s">
        <v>60</v>
      </c>
      <c r="Z4454" s="51" t="s">
        <v>60</v>
      </c>
      <c r="AA4454" s="51" t="s">
        <v>60</v>
      </c>
      <c r="AB4454" s="56" t="s">
        <v>27980</v>
      </c>
      <c r="AC4454" s="51" t="s">
        <v>60</v>
      </c>
      <c r="AD4454" s="56" t="s">
        <v>27986</v>
      </c>
      <c r="AE4454" s="51" t="s">
        <v>27981</v>
      </c>
      <c r="AF4454" s="8" t="s">
        <v>27982</v>
      </c>
      <c r="AG4454" s="8" t="s">
        <v>11819</v>
      </c>
      <c r="AH4454" s="8" t="s">
        <v>352</v>
      </c>
      <c r="AI4454" s="8" t="s">
        <v>18832</v>
      </c>
      <c r="AJ4454" s="8" t="s">
        <v>86</v>
      </c>
      <c r="AK4454" s="8" t="s">
        <v>4631</v>
      </c>
      <c r="AL4454" s="8" t="s">
        <v>10773</v>
      </c>
      <c r="AM4454" s="8" t="s">
        <v>197</v>
      </c>
      <c r="AN4454" s="8" t="s">
        <v>27983</v>
      </c>
      <c r="AO4454" s="8" t="s">
        <v>27984</v>
      </c>
      <c r="AP4454" s="29" t="s">
        <v>27982</v>
      </c>
      <c r="AQ4454" s="11">
        <v>663.0</v>
      </c>
    </row>
    <row r="4455">
      <c r="A4455" s="8" t="str">
        <f t="shared" si="1"/>
        <v>Brad Smalley</v>
      </c>
      <c r="B4455" s="8" t="s">
        <v>27973</v>
      </c>
      <c r="C4455" s="51" t="s">
        <v>18821</v>
      </c>
      <c r="D4455" s="2" t="s">
        <v>11803</v>
      </c>
      <c r="E4455" s="8" t="s">
        <v>11917</v>
      </c>
      <c r="F4455" s="8" t="s">
        <v>2304</v>
      </c>
      <c r="G4455" s="51" t="s">
        <v>19294</v>
      </c>
      <c r="H4455" s="8" t="s">
        <v>27974</v>
      </c>
      <c r="I4455" s="8" t="s">
        <v>49</v>
      </c>
      <c r="J4455" s="10">
        <v>3.53</v>
      </c>
      <c r="K4455" s="8" t="s">
        <v>27975</v>
      </c>
      <c r="L4455" s="8"/>
      <c r="M4455" s="8"/>
      <c r="N4455" s="51" t="s">
        <v>27987</v>
      </c>
      <c r="O4455" s="57" t="s">
        <v>52</v>
      </c>
      <c r="P4455" s="51"/>
      <c r="Q4455" s="51"/>
      <c r="R4455" s="57" t="s">
        <v>1013</v>
      </c>
      <c r="S4455" s="57" t="s">
        <v>7262</v>
      </c>
      <c r="T4455" s="11" t="str">
        <f t="shared" si="2"/>
        <v>Brad Smalley</v>
      </c>
      <c r="U4455" s="57" t="s">
        <v>386</v>
      </c>
      <c r="V4455" s="51"/>
      <c r="W4455" s="51"/>
      <c r="X4455" s="51" t="s">
        <v>27979</v>
      </c>
      <c r="Y4455" s="51" t="s">
        <v>60</v>
      </c>
      <c r="Z4455" s="51" t="s">
        <v>60</v>
      </c>
      <c r="AA4455" s="51" t="s">
        <v>60</v>
      </c>
      <c r="AB4455" s="56" t="s">
        <v>27988</v>
      </c>
      <c r="AC4455" s="51" t="s">
        <v>60</v>
      </c>
      <c r="AD4455" s="51" t="s">
        <v>60</v>
      </c>
      <c r="AE4455" s="51" t="s">
        <v>27981</v>
      </c>
      <c r="AF4455" s="8" t="s">
        <v>27982</v>
      </c>
      <c r="AG4455" s="8" t="s">
        <v>11819</v>
      </c>
      <c r="AH4455" s="8" t="s">
        <v>352</v>
      </c>
      <c r="AI4455" s="8" t="s">
        <v>18832</v>
      </c>
      <c r="AJ4455" s="8"/>
      <c r="AK4455" s="8" t="s">
        <v>4631</v>
      </c>
      <c r="AL4455" s="8" t="s">
        <v>10773</v>
      </c>
      <c r="AM4455" s="8" t="s">
        <v>197</v>
      </c>
      <c r="AN4455" s="8" t="s">
        <v>27983</v>
      </c>
      <c r="AO4455" s="8" t="s">
        <v>27989</v>
      </c>
      <c r="AP4455" s="29" t="s">
        <v>27982</v>
      </c>
      <c r="AQ4455" s="11">
        <v>663.0</v>
      </c>
    </row>
    <row r="4456">
      <c r="A4456" s="8" t="str">
        <f t="shared" si="1"/>
        <v>Alex Dye</v>
      </c>
      <c r="B4456" s="51" t="s">
        <v>27973</v>
      </c>
      <c r="C4456" s="51" t="s">
        <v>18821</v>
      </c>
      <c r="D4456" s="2" t="s">
        <v>11803</v>
      </c>
      <c r="E4456" s="8" t="s">
        <v>11917</v>
      </c>
      <c r="F4456" s="8" t="s">
        <v>2304</v>
      </c>
      <c r="G4456" s="51" t="s">
        <v>19294</v>
      </c>
      <c r="H4456" s="13" t="s">
        <v>27974</v>
      </c>
      <c r="I4456" s="8" t="s">
        <v>49</v>
      </c>
      <c r="J4456" s="10">
        <v>3.53</v>
      </c>
      <c r="K4456" s="8" t="s">
        <v>27975</v>
      </c>
      <c r="L4456" s="8"/>
      <c r="M4456" s="8"/>
      <c r="N4456" s="51" t="s">
        <v>27990</v>
      </c>
      <c r="O4456" s="51" t="s">
        <v>52</v>
      </c>
      <c r="P4456" s="51"/>
      <c r="Q4456" s="51"/>
      <c r="R4456" s="51" t="s">
        <v>766</v>
      </c>
      <c r="S4456" s="51" t="s">
        <v>27991</v>
      </c>
      <c r="T4456" s="11" t="str">
        <f t="shared" si="2"/>
        <v>Alex Dye</v>
      </c>
      <c r="U4456" s="51" t="s">
        <v>106</v>
      </c>
      <c r="V4456" s="51"/>
      <c r="W4456" s="51"/>
      <c r="X4456" s="94" t="s">
        <v>27979</v>
      </c>
      <c r="Y4456" s="56" t="s">
        <v>27992</v>
      </c>
      <c r="Z4456" s="51" t="s">
        <v>60</v>
      </c>
      <c r="AA4456" s="51" t="s">
        <v>60</v>
      </c>
      <c r="AB4456" s="56" t="s">
        <v>27980</v>
      </c>
      <c r="AC4456" s="56" t="s">
        <v>27993</v>
      </c>
      <c r="AD4456" s="56" t="s">
        <v>27986</v>
      </c>
      <c r="AE4456" s="51" t="s">
        <v>27981</v>
      </c>
      <c r="AF4456" s="8" t="s">
        <v>27982</v>
      </c>
      <c r="AG4456" s="13" t="s">
        <v>11819</v>
      </c>
      <c r="AH4456" s="8" t="s">
        <v>352</v>
      </c>
      <c r="AI4456" s="8" t="s">
        <v>233</v>
      </c>
      <c r="AJ4456" s="8"/>
      <c r="AK4456" s="8" t="s">
        <v>4631</v>
      </c>
      <c r="AL4456" s="8" t="s">
        <v>10773</v>
      </c>
      <c r="AM4456" s="8" t="s">
        <v>197</v>
      </c>
      <c r="AN4456" s="8" t="s">
        <v>27983</v>
      </c>
      <c r="AO4456" s="8" t="s">
        <v>27984</v>
      </c>
      <c r="AP4456" s="29" t="s">
        <v>27982</v>
      </c>
      <c r="AQ4456" s="11">
        <v>663.0</v>
      </c>
    </row>
    <row r="4457">
      <c r="A4457" s="8" t="str">
        <f t="shared" si="1"/>
        <v>Derek Workman</v>
      </c>
      <c r="B4457" s="51" t="s">
        <v>27994</v>
      </c>
      <c r="C4457" s="51" t="s">
        <v>18821</v>
      </c>
      <c r="D4457" s="2" t="s">
        <v>11803</v>
      </c>
      <c r="E4457" s="8" t="s">
        <v>22528</v>
      </c>
      <c r="F4457" s="8" t="s">
        <v>2304</v>
      </c>
      <c r="G4457" s="51" t="s">
        <v>19294</v>
      </c>
      <c r="H4457" s="8" t="s">
        <v>27995</v>
      </c>
      <c r="I4457" s="8" t="s">
        <v>16552</v>
      </c>
      <c r="J4457" s="10">
        <v>3.53</v>
      </c>
      <c r="K4457" s="8" t="s">
        <v>27996</v>
      </c>
      <c r="L4457" s="8"/>
      <c r="M4457" s="8" t="s">
        <v>27997</v>
      </c>
      <c r="N4457" s="51" t="s">
        <v>27998</v>
      </c>
      <c r="O4457" s="51" t="s">
        <v>52</v>
      </c>
      <c r="P4457" s="51"/>
      <c r="Q4457" s="51"/>
      <c r="R4457" s="51" t="s">
        <v>365</v>
      </c>
      <c r="S4457" s="51" t="s">
        <v>27999</v>
      </c>
      <c r="T4457" s="11" t="str">
        <f t="shared" si="2"/>
        <v>Derek Workman</v>
      </c>
      <c r="U4457" s="51" t="s">
        <v>992</v>
      </c>
      <c r="V4457" s="57" t="s">
        <v>28000</v>
      </c>
      <c r="W4457" s="57" t="s">
        <v>28001</v>
      </c>
      <c r="X4457" s="94" t="s">
        <v>28002</v>
      </c>
      <c r="Y4457" s="56" t="s">
        <v>28003</v>
      </c>
      <c r="Z4457" s="56" t="s">
        <v>28004</v>
      </c>
      <c r="AA4457" s="51" t="s">
        <v>60</v>
      </c>
      <c r="AB4457" s="56" t="s">
        <v>28005</v>
      </c>
      <c r="AC4457" s="51" t="s">
        <v>60</v>
      </c>
      <c r="AD4457" s="56" t="s">
        <v>28006</v>
      </c>
      <c r="AE4457" s="51" t="s">
        <v>28007</v>
      </c>
      <c r="AF4457" s="8" t="s">
        <v>28008</v>
      </c>
      <c r="AG4457" s="13" t="s">
        <v>11819</v>
      </c>
      <c r="AH4457" s="8" t="s">
        <v>232</v>
      </c>
      <c r="AI4457" s="8" t="s">
        <v>233</v>
      </c>
      <c r="AJ4457" s="8"/>
      <c r="AK4457" s="8" t="s">
        <v>2862</v>
      </c>
      <c r="AL4457" s="8" t="s">
        <v>3461</v>
      </c>
      <c r="AM4457" s="8" t="s">
        <v>480</v>
      </c>
      <c r="AN4457" s="8" t="s">
        <v>16417</v>
      </c>
      <c r="AO4457" s="8" t="s">
        <v>28009</v>
      </c>
      <c r="AP4457" s="29" t="s">
        <v>28008</v>
      </c>
      <c r="AQ4457" s="11">
        <v>1984.0</v>
      </c>
    </row>
    <row r="4458">
      <c r="A4458" s="8" t="str">
        <f t="shared" si="1"/>
        <v>Drew Olverson</v>
      </c>
      <c r="B4458" s="51" t="s">
        <v>27994</v>
      </c>
      <c r="C4458" s="51" t="s">
        <v>18821</v>
      </c>
      <c r="D4458" s="2" t="s">
        <v>11803</v>
      </c>
      <c r="E4458" s="8" t="s">
        <v>22528</v>
      </c>
      <c r="F4458" s="8" t="s">
        <v>2304</v>
      </c>
      <c r="G4458" s="51" t="s">
        <v>19294</v>
      </c>
      <c r="H4458" s="8" t="s">
        <v>27995</v>
      </c>
      <c r="I4458" s="8" t="s">
        <v>16552</v>
      </c>
      <c r="J4458" s="10">
        <v>3.53</v>
      </c>
      <c r="K4458" s="8" t="s">
        <v>27996</v>
      </c>
      <c r="L4458" s="8"/>
      <c r="M4458" s="8" t="s">
        <v>27997</v>
      </c>
      <c r="N4458" s="51" t="s">
        <v>28010</v>
      </c>
      <c r="O4458" s="51" t="s">
        <v>52</v>
      </c>
      <c r="P4458" s="51"/>
      <c r="Q4458" s="51"/>
      <c r="R4458" s="8" t="s">
        <v>1588</v>
      </c>
      <c r="S4458" s="8" t="s">
        <v>28011</v>
      </c>
      <c r="T4458" s="11" t="str">
        <f t="shared" si="2"/>
        <v>Drew Olverson</v>
      </c>
      <c r="U4458" s="51" t="s">
        <v>160</v>
      </c>
      <c r="V4458" s="51" t="s">
        <v>28012</v>
      </c>
      <c r="W4458" s="51" t="s">
        <v>28013</v>
      </c>
      <c r="X4458" s="51" t="s">
        <v>28002</v>
      </c>
      <c r="Y4458" s="51" t="s">
        <v>60</v>
      </c>
      <c r="Z4458" s="56" t="s">
        <v>28004</v>
      </c>
      <c r="AA4458" s="51" t="s">
        <v>60</v>
      </c>
      <c r="AB4458" s="56" t="s">
        <v>28005</v>
      </c>
      <c r="AC4458" s="51" t="s">
        <v>60</v>
      </c>
      <c r="AD4458" s="56" t="s">
        <v>28006</v>
      </c>
      <c r="AE4458" s="51" t="s">
        <v>28007</v>
      </c>
      <c r="AF4458" s="8" t="s">
        <v>28008</v>
      </c>
      <c r="AG4458" s="8" t="s">
        <v>11819</v>
      </c>
      <c r="AH4458" s="8" t="s">
        <v>232</v>
      </c>
      <c r="AI4458" s="8" t="s">
        <v>18832</v>
      </c>
      <c r="AJ4458" s="8"/>
      <c r="AK4458" s="8" t="s">
        <v>2862</v>
      </c>
      <c r="AL4458" s="8" t="s">
        <v>3461</v>
      </c>
      <c r="AM4458" s="8" t="s">
        <v>480</v>
      </c>
      <c r="AN4458" s="8" t="s">
        <v>16417</v>
      </c>
      <c r="AO4458" s="8" t="s">
        <v>28009</v>
      </c>
      <c r="AP4458" s="29" t="s">
        <v>28008</v>
      </c>
      <c r="AQ4458" s="11">
        <v>1984.0</v>
      </c>
    </row>
    <row r="4459">
      <c r="A4459" s="8" t="str">
        <f t="shared" si="1"/>
        <v>Javon Graham</v>
      </c>
      <c r="B4459" s="8" t="s">
        <v>27994</v>
      </c>
      <c r="C4459" s="51" t="s">
        <v>18821</v>
      </c>
      <c r="D4459" s="2" t="s">
        <v>11803</v>
      </c>
      <c r="E4459" s="8" t="s">
        <v>22528</v>
      </c>
      <c r="F4459" s="8" t="s">
        <v>2304</v>
      </c>
      <c r="G4459" s="51" t="s">
        <v>19294</v>
      </c>
      <c r="H4459" s="8" t="s">
        <v>27995</v>
      </c>
      <c r="I4459" s="8" t="s">
        <v>16552</v>
      </c>
      <c r="J4459" s="10">
        <v>3.53</v>
      </c>
      <c r="K4459" s="8" t="s">
        <v>27996</v>
      </c>
      <c r="L4459" s="8"/>
      <c r="M4459" s="8" t="s">
        <v>27997</v>
      </c>
      <c r="N4459" s="51" t="s">
        <v>28014</v>
      </c>
      <c r="O4459" s="51" t="s">
        <v>52</v>
      </c>
      <c r="P4459" s="51"/>
      <c r="Q4459" s="51"/>
      <c r="R4459" s="57" t="s">
        <v>28015</v>
      </c>
      <c r="S4459" s="57" t="s">
        <v>2377</v>
      </c>
      <c r="T4459" s="11" t="str">
        <f t="shared" si="2"/>
        <v>Javon Graham</v>
      </c>
      <c r="U4459" s="8" t="s">
        <v>167</v>
      </c>
      <c r="V4459" s="51" t="s">
        <v>28016</v>
      </c>
      <c r="W4459" s="51" t="s">
        <v>28001</v>
      </c>
      <c r="X4459" s="51" t="s">
        <v>28002</v>
      </c>
      <c r="Y4459" s="51" t="s">
        <v>60</v>
      </c>
      <c r="Z4459" s="56" t="s">
        <v>28004</v>
      </c>
      <c r="AA4459" s="51" t="s">
        <v>60</v>
      </c>
      <c r="AB4459" s="56" t="s">
        <v>28005</v>
      </c>
      <c r="AC4459" s="51" t="s">
        <v>60</v>
      </c>
      <c r="AD4459" s="56" t="s">
        <v>28006</v>
      </c>
      <c r="AE4459" s="51" t="s">
        <v>28007</v>
      </c>
      <c r="AF4459" s="13" t="s">
        <v>28008</v>
      </c>
      <c r="AG4459" s="13" t="s">
        <v>11819</v>
      </c>
      <c r="AH4459" s="8" t="s">
        <v>232</v>
      </c>
      <c r="AI4459" s="8" t="s">
        <v>18832</v>
      </c>
      <c r="AJ4459" s="8"/>
      <c r="AK4459" s="8" t="s">
        <v>2862</v>
      </c>
      <c r="AL4459" s="8" t="s">
        <v>3461</v>
      </c>
      <c r="AM4459" s="8" t="s">
        <v>480</v>
      </c>
      <c r="AN4459" s="8" t="s">
        <v>16417</v>
      </c>
      <c r="AO4459" s="8" t="s">
        <v>28017</v>
      </c>
      <c r="AP4459" s="29" t="s">
        <v>28008</v>
      </c>
      <c r="AQ4459" s="11">
        <v>1984.0</v>
      </c>
    </row>
    <row r="4460">
      <c r="A4460" s="8" t="str">
        <f t="shared" si="1"/>
        <v>Finn Pincus</v>
      </c>
      <c r="B4460" s="8" t="s">
        <v>27994</v>
      </c>
      <c r="C4460" s="51" t="s">
        <v>18821</v>
      </c>
      <c r="D4460" s="2" t="s">
        <v>11803</v>
      </c>
      <c r="E4460" s="8" t="s">
        <v>22528</v>
      </c>
      <c r="F4460" s="8" t="s">
        <v>2304</v>
      </c>
      <c r="G4460" s="51" t="s">
        <v>19294</v>
      </c>
      <c r="H4460" s="8" t="s">
        <v>27995</v>
      </c>
      <c r="I4460" s="8" t="s">
        <v>16552</v>
      </c>
      <c r="J4460" s="10">
        <v>3.53</v>
      </c>
      <c r="K4460" s="8" t="s">
        <v>27996</v>
      </c>
      <c r="L4460" s="8"/>
      <c r="M4460" s="8" t="s">
        <v>27997</v>
      </c>
      <c r="N4460" s="51" t="s">
        <v>28018</v>
      </c>
      <c r="O4460" s="51" t="s">
        <v>52</v>
      </c>
      <c r="P4460" s="51"/>
      <c r="Q4460" s="51"/>
      <c r="R4460" s="57" t="s">
        <v>5351</v>
      </c>
      <c r="S4460" s="57" t="s">
        <v>28019</v>
      </c>
      <c r="T4460" s="11" t="str">
        <f t="shared" si="2"/>
        <v>Finn Pincus</v>
      </c>
      <c r="U4460" s="13" t="s">
        <v>106</v>
      </c>
      <c r="V4460" s="51" t="s">
        <v>28020</v>
      </c>
      <c r="W4460" s="51"/>
      <c r="X4460" s="51" t="s">
        <v>28002</v>
      </c>
      <c r="Y4460" s="51" t="s">
        <v>60</v>
      </c>
      <c r="Z4460" s="56" t="s">
        <v>28004</v>
      </c>
      <c r="AA4460" s="51" t="s">
        <v>60</v>
      </c>
      <c r="AB4460" s="56" t="s">
        <v>28005</v>
      </c>
      <c r="AC4460" s="51" t="s">
        <v>60</v>
      </c>
      <c r="AD4460" s="56" t="s">
        <v>28006</v>
      </c>
      <c r="AE4460" s="51" t="s">
        <v>28007</v>
      </c>
      <c r="AF4460" s="13" t="s">
        <v>28008</v>
      </c>
      <c r="AG4460" s="13" t="s">
        <v>11819</v>
      </c>
      <c r="AH4460" s="8" t="s">
        <v>232</v>
      </c>
      <c r="AI4460" s="8" t="s">
        <v>18832</v>
      </c>
      <c r="AJ4460" s="8"/>
      <c r="AK4460" s="8" t="s">
        <v>2862</v>
      </c>
      <c r="AL4460" s="8" t="s">
        <v>3461</v>
      </c>
      <c r="AM4460" s="8" t="s">
        <v>480</v>
      </c>
      <c r="AN4460" s="8" t="s">
        <v>16417</v>
      </c>
      <c r="AO4460" s="8" t="s">
        <v>28017</v>
      </c>
      <c r="AP4460" s="29" t="s">
        <v>28008</v>
      </c>
      <c r="AQ4460" s="11">
        <v>1984.0</v>
      </c>
    </row>
    <row r="4461">
      <c r="A4461" s="8" t="str">
        <f t="shared" si="1"/>
        <v>Allie Dunleavy</v>
      </c>
      <c r="B4461" s="51" t="s">
        <v>27994</v>
      </c>
      <c r="C4461" s="51" t="s">
        <v>18821</v>
      </c>
      <c r="D4461" s="2" t="s">
        <v>11803</v>
      </c>
      <c r="E4461" s="8" t="s">
        <v>22528</v>
      </c>
      <c r="F4461" s="8" t="s">
        <v>2304</v>
      </c>
      <c r="G4461" s="51" t="s">
        <v>19294</v>
      </c>
      <c r="H4461" s="8" t="s">
        <v>27995</v>
      </c>
      <c r="I4461" s="8" t="s">
        <v>16552</v>
      </c>
      <c r="J4461" s="10">
        <v>3.53</v>
      </c>
      <c r="K4461" s="8" t="s">
        <v>27996</v>
      </c>
      <c r="L4461" s="8"/>
      <c r="M4461" s="8" t="s">
        <v>27997</v>
      </c>
      <c r="N4461" s="51" t="s">
        <v>28021</v>
      </c>
      <c r="O4461" s="51" t="s">
        <v>52</v>
      </c>
      <c r="P4461" s="51"/>
      <c r="Q4461" s="51"/>
      <c r="R4461" s="8" t="s">
        <v>14097</v>
      </c>
      <c r="S4461" s="8" t="s">
        <v>28022</v>
      </c>
      <c r="T4461" s="11" t="str">
        <f t="shared" si="2"/>
        <v>Allie Dunleavy</v>
      </c>
      <c r="U4461" s="8" t="s">
        <v>106</v>
      </c>
      <c r="V4461" s="51"/>
      <c r="W4461" s="51"/>
      <c r="X4461" s="51" t="s">
        <v>28002</v>
      </c>
      <c r="Y4461" s="51" t="s">
        <v>60</v>
      </c>
      <c r="Z4461" s="56" t="s">
        <v>28004</v>
      </c>
      <c r="AA4461" s="51" t="s">
        <v>60</v>
      </c>
      <c r="AB4461" s="56" t="s">
        <v>28005</v>
      </c>
      <c r="AC4461" s="51" t="s">
        <v>60</v>
      </c>
      <c r="AD4461" s="56" t="s">
        <v>28006</v>
      </c>
      <c r="AE4461" s="51" t="s">
        <v>28007</v>
      </c>
      <c r="AF4461" s="8" t="s">
        <v>28008</v>
      </c>
      <c r="AG4461" s="8" t="s">
        <v>11819</v>
      </c>
      <c r="AH4461" s="8" t="s">
        <v>232</v>
      </c>
      <c r="AI4461" s="8" t="s">
        <v>18832</v>
      </c>
      <c r="AJ4461" s="8"/>
      <c r="AK4461" s="8" t="s">
        <v>2862</v>
      </c>
      <c r="AL4461" s="8" t="s">
        <v>3461</v>
      </c>
      <c r="AM4461" s="8" t="s">
        <v>480</v>
      </c>
      <c r="AN4461" s="8" t="s">
        <v>16417</v>
      </c>
      <c r="AO4461" s="8" t="s">
        <v>28009</v>
      </c>
      <c r="AP4461" s="29" t="s">
        <v>28008</v>
      </c>
      <c r="AQ4461" s="11">
        <v>1984.0</v>
      </c>
    </row>
    <row r="4462">
      <c r="A4462" s="8" t="str">
        <f t="shared" si="1"/>
        <v>AC Erin has been removed. </v>
      </c>
      <c r="B4462" s="51" t="s">
        <v>27994</v>
      </c>
      <c r="C4462" s="51" t="s">
        <v>18821</v>
      </c>
      <c r="D4462" s="2" t="s">
        <v>11803</v>
      </c>
      <c r="E4462" s="8" t="s">
        <v>22528</v>
      </c>
      <c r="F4462" s="8" t="s">
        <v>2304</v>
      </c>
      <c r="G4462" s="51" t="s">
        <v>19294</v>
      </c>
      <c r="H4462" s="8" t="s">
        <v>27995</v>
      </c>
      <c r="I4462" s="8" t="s">
        <v>16552</v>
      </c>
      <c r="J4462" s="10">
        <v>3.53</v>
      </c>
      <c r="K4462" s="8" t="s">
        <v>27996</v>
      </c>
      <c r="L4462" s="8"/>
      <c r="M4462" s="8" t="s">
        <v>27997</v>
      </c>
      <c r="N4462" s="51" t="s">
        <v>28023</v>
      </c>
      <c r="O4462" s="51" t="s">
        <v>52</v>
      </c>
      <c r="P4462" s="51"/>
      <c r="Q4462" s="51" t="s">
        <v>277</v>
      </c>
      <c r="R4462" s="51" t="s">
        <v>28024</v>
      </c>
      <c r="S4462" s="51"/>
      <c r="T4462" s="11" t="str">
        <f t="shared" si="2"/>
        <v>AC Erin has been removed. </v>
      </c>
      <c r="U4462" s="8"/>
      <c r="V4462" s="51"/>
      <c r="W4462" s="51"/>
      <c r="X4462" s="94" t="s">
        <v>28002</v>
      </c>
      <c r="Y4462" s="51" t="s">
        <v>60</v>
      </c>
      <c r="Z4462" s="56" t="s">
        <v>28004</v>
      </c>
      <c r="AA4462" s="51" t="s">
        <v>60</v>
      </c>
      <c r="AB4462" s="56" t="s">
        <v>28005</v>
      </c>
      <c r="AC4462" s="51" t="s">
        <v>60</v>
      </c>
      <c r="AD4462" s="56" t="s">
        <v>28006</v>
      </c>
      <c r="AE4462" s="51" t="s">
        <v>28007</v>
      </c>
      <c r="AF4462" s="8" t="s">
        <v>28008</v>
      </c>
      <c r="AG4462" s="13" t="s">
        <v>11819</v>
      </c>
      <c r="AH4462" s="8" t="s">
        <v>232</v>
      </c>
      <c r="AI4462" s="8" t="s">
        <v>233</v>
      </c>
      <c r="AJ4462" s="8"/>
      <c r="AK4462" s="8" t="s">
        <v>2862</v>
      </c>
      <c r="AL4462" s="8" t="s">
        <v>3461</v>
      </c>
      <c r="AM4462" s="8" t="s">
        <v>480</v>
      </c>
      <c r="AN4462" s="8" t="s">
        <v>16417</v>
      </c>
      <c r="AO4462" s="8" t="s">
        <v>28009</v>
      </c>
      <c r="AP4462" s="29" t="s">
        <v>28008</v>
      </c>
      <c r="AQ4462" s="11">
        <v>1984.0</v>
      </c>
    </row>
    <row r="4463">
      <c r="A4463" s="8" t="str">
        <f t="shared" si="1"/>
        <v>Andy Marrocco</v>
      </c>
      <c r="B4463" s="51" t="s">
        <v>28025</v>
      </c>
      <c r="C4463" s="51" t="s">
        <v>18821</v>
      </c>
      <c r="D4463" s="2" t="s">
        <v>11803</v>
      </c>
      <c r="E4463" s="8" t="s">
        <v>28026</v>
      </c>
      <c r="F4463" s="8" t="s">
        <v>2304</v>
      </c>
      <c r="G4463" s="51" t="s">
        <v>19294</v>
      </c>
      <c r="H4463" s="8" t="s">
        <v>28027</v>
      </c>
      <c r="I4463" s="8" t="s">
        <v>2373</v>
      </c>
      <c r="J4463" s="10">
        <v>3.42</v>
      </c>
      <c r="K4463" s="8" t="s">
        <v>28028</v>
      </c>
      <c r="L4463" s="8" t="s">
        <v>1057</v>
      </c>
      <c r="M4463" s="8"/>
      <c r="N4463" s="51" t="s">
        <v>28029</v>
      </c>
      <c r="O4463" s="51" t="s">
        <v>52</v>
      </c>
      <c r="P4463" s="51"/>
      <c r="Q4463" s="51"/>
      <c r="R4463" s="51" t="s">
        <v>4559</v>
      </c>
      <c r="S4463" s="51" t="s">
        <v>28030</v>
      </c>
      <c r="T4463" s="11" t="str">
        <f t="shared" si="2"/>
        <v>Andy Marrocco</v>
      </c>
      <c r="U4463" s="51" t="s">
        <v>55</v>
      </c>
      <c r="V4463" s="51" t="s">
        <v>28031</v>
      </c>
      <c r="W4463" s="51" t="s">
        <v>28032</v>
      </c>
      <c r="X4463" s="94" t="s">
        <v>28033</v>
      </c>
      <c r="Y4463" s="56" t="s">
        <v>28034</v>
      </c>
      <c r="Z4463" s="56" t="s">
        <v>28035</v>
      </c>
      <c r="AA4463" s="51" t="s">
        <v>60</v>
      </c>
      <c r="AB4463" s="56" t="s">
        <v>28036</v>
      </c>
      <c r="AC4463" s="51" t="s">
        <v>60</v>
      </c>
      <c r="AD4463" s="51" t="s">
        <v>60</v>
      </c>
      <c r="AE4463" s="51" t="s">
        <v>28037</v>
      </c>
      <c r="AF4463" s="8" t="s">
        <v>28038</v>
      </c>
      <c r="AG4463" s="13" t="s">
        <v>11819</v>
      </c>
      <c r="AH4463" s="8" t="s">
        <v>232</v>
      </c>
      <c r="AI4463" s="8" t="s">
        <v>233</v>
      </c>
      <c r="AJ4463" s="8"/>
      <c r="AK4463" s="8" t="s">
        <v>1378</v>
      </c>
      <c r="AL4463" s="8" t="s">
        <v>3913</v>
      </c>
      <c r="AM4463" s="8" t="s">
        <v>1379</v>
      </c>
      <c r="AN4463" s="8" t="s">
        <v>14254</v>
      </c>
      <c r="AO4463" s="8" t="s">
        <v>28039</v>
      </c>
      <c r="AP4463" s="29" t="s">
        <v>28038</v>
      </c>
      <c r="AQ4463" s="11">
        <v>2099.0</v>
      </c>
    </row>
    <row r="4464">
      <c r="A4464" s="8" t="str">
        <f t="shared" si="1"/>
        <v>Tucker Kindig</v>
      </c>
      <c r="B4464" s="51" t="s">
        <v>28025</v>
      </c>
      <c r="C4464" s="51" t="s">
        <v>18821</v>
      </c>
      <c r="D4464" s="2" t="s">
        <v>11803</v>
      </c>
      <c r="E4464" s="8" t="s">
        <v>28026</v>
      </c>
      <c r="F4464" s="8" t="s">
        <v>2304</v>
      </c>
      <c r="G4464" s="51" t="s">
        <v>19294</v>
      </c>
      <c r="H4464" s="8" t="s">
        <v>28027</v>
      </c>
      <c r="I4464" s="8" t="s">
        <v>2373</v>
      </c>
      <c r="J4464" s="10">
        <v>3.42</v>
      </c>
      <c r="K4464" s="8" t="s">
        <v>28028</v>
      </c>
      <c r="L4464" s="8" t="s">
        <v>1057</v>
      </c>
      <c r="M4464" s="8" t="s">
        <v>86</v>
      </c>
      <c r="N4464" s="51" t="s">
        <v>28040</v>
      </c>
      <c r="O4464" s="51" t="s">
        <v>52</v>
      </c>
      <c r="P4464" s="51"/>
      <c r="Q4464" s="51"/>
      <c r="R4464" s="51" t="s">
        <v>12234</v>
      </c>
      <c r="S4464" s="51" t="s">
        <v>28041</v>
      </c>
      <c r="T4464" s="11" t="str">
        <f t="shared" si="2"/>
        <v>Tucker Kindig</v>
      </c>
      <c r="U4464" s="51" t="s">
        <v>80</v>
      </c>
      <c r="V4464" s="51" t="s">
        <v>86</v>
      </c>
      <c r="W4464" s="51" t="s">
        <v>86</v>
      </c>
      <c r="X4464" s="51" t="s">
        <v>28033</v>
      </c>
      <c r="Y4464" s="51" t="s">
        <v>60</v>
      </c>
      <c r="Z4464" s="56" t="s">
        <v>28035</v>
      </c>
      <c r="AA4464" s="51" t="s">
        <v>60</v>
      </c>
      <c r="AB4464" s="56" t="s">
        <v>28036</v>
      </c>
      <c r="AC4464" s="51" t="s">
        <v>60</v>
      </c>
      <c r="AD4464" s="56" t="s">
        <v>28042</v>
      </c>
      <c r="AE4464" s="51" t="s">
        <v>28037</v>
      </c>
      <c r="AF4464" s="8" t="s">
        <v>28038</v>
      </c>
      <c r="AG4464" s="8" t="s">
        <v>11819</v>
      </c>
      <c r="AH4464" s="8" t="s">
        <v>232</v>
      </c>
      <c r="AI4464" s="8" t="s">
        <v>18832</v>
      </c>
      <c r="AJ4464" s="8" t="s">
        <v>86</v>
      </c>
      <c r="AK4464" s="8" t="s">
        <v>1378</v>
      </c>
      <c r="AL4464" s="8" t="s">
        <v>3913</v>
      </c>
      <c r="AM4464" s="8" t="s">
        <v>1379</v>
      </c>
      <c r="AN4464" s="8" t="s">
        <v>14254</v>
      </c>
      <c r="AO4464" s="8" t="s">
        <v>28039</v>
      </c>
      <c r="AP4464" s="29" t="s">
        <v>28038</v>
      </c>
      <c r="AQ4464" s="11">
        <v>2099.0</v>
      </c>
    </row>
    <row r="4465">
      <c r="A4465" s="8" t="str">
        <f t="shared" si="1"/>
        <v>Miles Moore</v>
      </c>
      <c r="B4465" s="51" t="s">
        <v>28025</v>
      </c>
      <c r="C4465" s="51" t="s">
        <v>18821</v>
      </c>
      <c r="D4465" s="2" t="s">
        <v>11803</v>
      </c>
      <c r="E4465" s="8" t="s">
        <v>28026</v>
      </c>
      <c r="F4465" s="8" t="s">
        <v>2304</v>
      </c>
      <c r="G4465" s="51" t="s">
        <v>19294</v>
      </c>
      <c r="H4465" s="8" t="s">
        <v>28027</v>
      </c>
      <c r="I4465" s="8" t="s">
        <v>2373</v>
      </c>
      <c r="J4465" s="10">
        <v>3.42</v>
      </c>
      <c r="K4465" s="8" t="s">
        <v>28028</v>
      </c>
      <c r="L4465" s="8" t="s">
        <v>1057</v>
      </c>
      <c r="M4465" s="8" t="s">
        <v>86</v>
      </c>
      <c r="N4465" s="51" t="s">
        <v>28043</v>
      </c>
      <c r="O4465" s="51" t="s">
        <v>52</v>
      </c>
      <c r="P4465" s="51"/>
      <c r="Q4465" s="51"/>
      <c r="R4465" s="51" t="s">
        <v>10286</v>
      </c>
      <c r="S4465" s="51" t="s">
        <v>4451</v>
      </c>
      <c r="T4465" s="11" t="str">
        <f t="shared" si="2"/>
        <v>Miles Moore</v>
      </c>
      <c r="U4465" s="51" t="s">
        <v>80</v>
      </c>
      <c r="V4465" s="51" t="s">
        <v>86</v>
      </c>
      <c r="W4465" s="51" t="s">
        <v>86</v>
      </c>
      <c r="X4465" s="51" t="s">
        <v>28033</v>
      </c>
      <c r="Y4465" s="51" t="s">
        <v>60</v>
      </c>
      <c r="Z4465" s="56" t="s">
        <v>28035</v>
      </c>
      <c r="AA4465" s="56" t="s">
        <v>28044</v>
      </c>
      <c r="AB4465" s="56" t="s">
        <v>28036</v>
      </c>
      <c r="AC4465" s="51" t="s">
        <v>60</v>
      </c>
      <c r="AD4465" s="56" t="s">
        <v>28042</v>
      </c>
      <c r="AE4465" s="51" t="s">
        <v>28037</v>
      </c>
      <c r="AF4465" s="8" t="s">
        <v>28038</v>
      </c>
      <c r="AG4465" s="8" t="s">
        <v>11819</v>
      </c>
      <c r="AH4465" s="8" t="s">
        <v>232</v>
      </c>
      <c r="AI4465" s="8" t="s">
        <v>18832</v>
      </c>
      <c r="AJ4465" s="8" t="s">
        <v>86</v>
      </c>
      <c r="AK4465" s="8" t="s">
        <v>1378</v>
      </c>
      <c r="AL4465" s="8" t="s">
        <v>3913</v>
      </c>
      <c r="AM4465" s="8" t="s">
        <v>1379</v>
      </c>
      <c r="AN4465" s="8" t="s">
        <v>14254</v>
      </c>
      <c r="AO4465" s="8" t="s">
        <v>28039</v>
      </c>
      <c r="AP4465" s="29" t="s">
        <v>28038</v>
      </c>
      <c r="AQ4465" s="11">
        <v>2099.0</v>
      </c>
    </row>
    <row r="4466">
      <c r="A4466" s="8" t="str">
        <f t="shared" si="1"/>
        <v>Sam Martin</v>
      </c>
      <c r="B4466" s="51" t="s">
        <v>28025</v>
      </c>
      <c r="C4466" s="51" t="s">
        <v>18821</v>
      </c>
      <c r="D4466" s="2" t="s">
        <v>11803</v>
      </c>
      <c r="E4466" s="8" t="s">
        <v>28026</v>
      </c>
      <c r="F4466" s="8" t="s">
        <v>2304</v>
      </c>
      <c r="G4466" s="51" t="s">
        <v>19294</v>
      </c>
      <c r="H4466" s="8" t="s">
        <v>28027</v>
      </c>
      <c r="I4466" s="8" t="s">
        <v>2373</v>
      </c>
      <c r="J4466" s="10">
        <v>3.42</v>
      </c>
      <c r="K4466" s="8" t="s">
        <v>28028</v>
      </c>
      <c r="L4466" s="8" t="s">
        <v>1057</v>
      </c>
      <c r="M4466" s="8"/>
      <c r="N4466" s="51" t="s">
        <v>28045</v>
      </c>
      <c r="O4466" s="51" t="s">
        <v>52</v>
      </c>
      <c r="P4466" s="51"/>
      <c r="Q4466" s="51"/>
      <c r="R4466" s="8" t="s">
        <v>3236</v>
      </c>
      <c r="S4466" s="8" t="s">
        <v>922</v>
      </c>
      <c r="T4466" s="11" t="str">
        <f t="shared" si="2"/>
        <v>Sam Martin</v>
      </c>
      <c r="U4466" s="8" t="s">
        <v>80</v>
      </c>
      <c r="V4466" s="51" t="s">
        <v>28046</v>
      </c>
      <c r="W4466" s="8" t="s">
        <v>28047</v>
      </c>
      <c r="X4466" s="51" t="s">
        <v>28033</v>
      </c>
      <c r="Y4466" s="51" t="s">
        <v>60</v>
      </c>
      <c r="Z4466" s="56" t="s">
        <v>28035</v>
      </c>
      <c r="AA4466" s="51" t="s">
        <v>60</v>
      </c>
      <c r="AB4466" s="56" t="s">
        <v>28036</v>
      </c>
      <c r="AC4466" s="51" t="s">
        <v>60</v>
      </c>
      <c r="AD4466" s="56" t="s">
        <v>28042</v>
      </c>
      <c r="AE4466" s="51" t="s">
        <v>28037</v>
      </c>
      <c r="AF4466" s="8" t="s">
        <v>28038</v>
      </c>
      <c r="AG4466" s="8" t="s">
        <v>11819</v>
      </c>
      <c r="AH4466" s="8" t="s">
        <v>232</v>
      </c>
      <c r="AI4466" s="8" t="s">
        <v>18832</v>
      </c>
      <c r="AJ4466" s="8"/>
      <c r="AK4466" s="8" t="s">
        <v>1378</v>
      </c>
      <c r="AL4466" s="8" t="s">
        <v>3913</v>
      </c>
      <c r="AM4466" s="8" t="s">
        <v>1379</v>
      </c>
      <c r="AN4466" s="8" t="s">
        <v>14254</v>
      </c>
      <c r="AO4466" s="8" t="s">
        <v>28039</v>
      </c>
      <c r="AP4466" s="29" t="s">
        <v>28038</v>
      </c>
      <c r="AQ4466" s="11">
        <v>2099.0</v>
      </c>
    </row>
    <row r="4467">
      <c r="A4467" s="8" t="str">
        <f t="shared" si="1"/>
        <v>Emily Miller</v>
      </c>
      <c r="B4467" s="51" t="s">
        <v>28025</v>
      </c>
      <c r="C4467" s="51" t="s">
        <v>18821</v>
      </c>
      <c r="D4467" s="2" t="s">
        <v>11803</v>
      </c>
      <c r="E4467" s="8" t="s">
        <v>28026</v>
      </c>
      <c r="F4467" s="8" t="s">
        <v>2304</v>
      </c>
      <c r="G4467" s="51" t="s">
        <v>19294</v>
      </c>
      <c r="H4467" s="8" t="s">
        <v>28027</v>
      </c>
      <c r="I4467" s="8" t="s">
        <v>2373</v>
      </c>
      <c r="J4467" s="10">
        <v>3.42</v>
      </c>
      <c r="K4467" s="8" t="s">
        <v>28028</v>
      </c>
      <c r="L4467" s="8" t="s">
        <v>1057</v>
      </c>
      <c r="M4467" s="8"/>
      <c r="N4467" s="13" t="s">
        <v>28048</v>
      </c>
      <c r="O4467" s="51" t="s">
        <v>52</v>
      </c>
      <c r="P4467" s="51"/>
      <c r="Q4467" s="51"/>
      <c r="R4467" s="51" t="s">
        <v>256</v>
      </c>
      <c r="S4467" s="51" t="s">
        <v>492</v>
      </c>
      <c r="T4467" s="11" t="str">
        <f t="shared" si="2"/>
        <v>Emily Miller</v>
      </c>
      <c r="U4467" s="13" t="s">
        <v>80</v>
      </c>
      <c r="V4467" s="8"/>
      <c r="W4467" s="8"/>
      <c r="X4467" s="94" t="s">
        <v>28033</v>
      </c>
      <c r="Y4467" s="51" t="s">
        <v>60</v>
      </c>
      <c r="Z4467" s="56" t="s">
        <v>28035</v>
      </c>
      <c r="AA4467" s="51" t="s">
        <v>60</v>
      </c>
      <c r="AB4467" s="56" t="s">
        <v>28036</v>
      </c>
      <c r="AC4467" s="51" t="s">
        <v>60</v>
      </c>
      <c r="AD4467" s="56" t="s">
        <v>28042</v>
      </c>
      <c r="AE4467" s="51" t="s">
        <v>28037</v>
      </c>
      <c r="AF4467" s="13" t="s">
        <v>28038</v>
      </c>
      <c r="AG4467" s="13" t="s">
        <v>11819</v>
      </c>
      <c r="AH4467" s="8" t="s">
        <v>232</v>
      </c>
      <c r="AI4467" s="8" t="s">
        <v>233</v>
      </c>
      <c r="AJ4467" s="8"/>
      <c r="AK4467" s="8" t="s">
        <v>1378</v>
      </c>
      <c r="AL4467" s="8" t="s">
        <v>3913</v>
      </c>
      <c r="AM4467" s="8" t="s">
        <v>1379</v>
      </c>
      <c r="AN4467" s="8" t="s">
        <v>14254</v>
      </c>
      <c r="AO4467" s="8" t="s">
        <v>28039</v>
      </c>
      <c r="AP4467" s="52" t="s">
        <v>28038</v>
      </c>
      <c r="AQ4467" s="11">
        <v>2099.0</v>
      </c>
    </row>
    <row r="4468">
      <c r="A4468" s="8" t="str">
        <f t="shared" si="1"/>
        <v>Kyle Chandler</v>
      </c>
      <c r="B4468" s="51" t="s">
        <v>28049</v>
      </c>
      <c r="C4468" s="51" t="s">
        <v>25043</v>
      </c>
      <c r="D4468" s="2" t="s">
        <v>11803</v>
      </c>
      <c r="E4468" s="8" t="s">
        <v>21097</v>
      </c>
      <c r="F4468" s="8" t="s">
        <v>2304</v>
      </c>
      <c r="G4468" s="51" t="s">
        <v>19294</v>
      </c>
      <c r="H4468" s="8" t="s">
        <v>28050</v>
      </c>
      <c r="I4468" s="8" t="s">
        <v>49</v>
      </c>
      <c r="J4468" s="10">
        <v>3.19</v>
      </c>
      <c r="K4468" s="8" t="s">
        <v>28051</v>
      </c>
      <c r="L4468" s="8"/>
      <c r="M4468" s="8"/>
      <c r="N4468" s="51" t="s">
        <v>28052</v>
      </c>
      <c r="O4468" s="51" t="s">
        <v>52</v>
      </c>
      <c r="P4468" s="51"/>
      <c r="Q4468" s="51"/>
      <c r="R4468" s="51" t="s">
        <v>1275</v>
      </c>
      <c r="S4468" s="51" t="s">
        <v>12321</v>
      </c>
      <c r="T4468" s="11" t="str">
        <f t="shared" si="2"/>
        <v>Kyle Chandler</v>
      </c>
      <c r="U4468" s="51" t="s">
        <v>311</v>
      </c>
      <c r="V4468" s="51" t="s">
        <v>28053</v>
      </c>
      <c r="W4468" s="51" t="s">
        <v>28054</v>
      </c>
      <c r="X4468" s="94" t="s">
        <v>28055</v>
      </c>
      <c r="Y4468" s="56" t="s">
        <v>28056</v>
      </c>
      <c r="Z4468" s="51" t="s">
        <v>60</v>
      </c>
      <c r="AA4468" s="51" t="s">
        <v>60</v>
      </c>
      <c r="AB4468" s="51" t="s">
        <v>60</v>
      </c>
      <c r="AC4468" s="51" t="s">
        <v>60</v>
      </c>
      <c r="AD4468" s="51" t="s">
        <v>60</v>
      </c>
      <c r="AE4468" s="51" t="s">
        <v>28057</v>
      </c>
      <c r="AF4468" s="8" t="s">
        <v>28058</v>
      </c>
      <c r="AG4468" s="13" t="s">
        <v>11819</v>
      </c>
      <c r="AH4468" s="8" t="s">
        <v>4581</v>
      </c>
      <c r="AI4468" s="8" t="s">
        <v>233</v>
      </c>
      <c r="AJ4468" s="8"/>
      <c r="AK4468" s="8" t="s">
        <v>28059</v>
      </c>
      <c r="AL4468" s="8" t="s">
        <v>28060</v>
      </c>
      <c r="AM4468" s="8" t="s">
        <v>3189</v>
      </c>
      <c r="AN4468" s="8" t="s">
        <v>28061</v>
      </c>
      <c r="AO4468" s="8" t="s">
        <v>28062</v>
      </c>
      <c r="AP4468" s="29" t="s">
        <v>28058</v>
      </c>
      <c r="AQ4468" s="11">
        <v>800.0</v>
      </c>
    </row>
    <row r="4469">
      <c r="A4469" s="8" t="str">
        <f t="shared" si="1"/>
        <v>Derek Blasko</v>
      </c>
      <c r="B4469" s="8" t="s">
        <v>28049</v>
      </c>
      <c r="C4469" s="51" t="s">
        <v>25043</v>
      </c>
      <c r="D4469" s="9" t="s">
        <v>11803</v>
      </c>
      <c r="E4469" s="8" t="s">
        <v>21097</v>
      </c>
      <c r="F4469" s="8" t="s">
        <v>2304</v>
      </c>
      <c r="G4469" s="8" t="s">
        <v>19294</v>
      </c>
      <c r="H4469" s="8" t="s">
        <v>28050</v>
      </c>
      <c r="I4469" s="8" t="s">
        <v>49</v>
      </c>
      <c r="J4469" s="10">
        <v>3.19</v>
      </c>
      <c r="K4469" s="8" t="s">
        <v>28051</v>
      </c>
      <c r="L4469" s="8" t="s">
        <v>86</v>
      </c>
      <c r="M4469" s="8" t="s">
        <v>86</v>
      </c>
      <c r="N4469" s="8" t="s">
        <v>28063</v>
      </c>
      <c r="O4469" s="8" t="s">
        <v>52</v>
      </c>
      <c r="P4469" s="51"/>
      <c r="Q4469" s="51"/>
      <c r="R4469" s="8" t="s">
        <v>365</v>
      </c>
      <c r="S4469" s="8" t="s">
        <v>28064</v>
      </c>
      <c r="T4469" s="11" t="str">
        <f t="shared" si="2"/>
        <v>Derek Blasko</v>
      </c>
      <c r="U4469" s="8" t="s">
        <v>160</v>
      </c>
      <c r="V4469" s="8" t="s">
        <v>28065</v>
      </c>
      <c r="W4469" s="8" t="s">
        <v>86</v>
      </c>
      <c r="X4469" s="8" t="s">
        <v>28055</v>
      </c>
      <c r="Y4469" s="51" t="s">
        <v>60</v>
      </c>
      <c r="Z4469" s="51" t="s">
        <v>60</v>
      </c>
      <c r="AA4469" s="51" t="s">
        <v>60</v>
      </c>
      <c r="AB4469" s="51" t="s">
        <v>60</v>
      </c>
      <c r="AC4469" s="51" t="s">
        <v>60</v>
      </c>
      <c r="AD4469" s="56" t="s">
        <v>28066</v>
      </c>
      <c r="AE4469" s="51" t="s">
        <v>28057</v>
      </c>
      <c r="AF4469" s="8" t="s">
        <v>28058</v>
      </c>
      <c r="AG4469" s="8" t="s">
        <v>11819</v>
      </c>
      <c r="AH4469" s="8" t="s">
        <v>4581</v>
      </c>
      <c r="AI4469" s="8" t="s">
        <v>18832</v>
      </c>
      <c r="AJ4469" s="8" t="s">
        <v>86</v>
      </c>
      <c r="AK4469" s="8" t="s">
        <v>28059</v>
      </c>
      <c r="AL4469" s="8" t="s">
        <v>28060</v>
      </c>
      <c r="AM4469" s="8" t="s">
        <v>3189</v>
      </c>
      <c r="AN4469" s="8" t="s">
        <v>422</v>
      </c>
      <c r="AO4469" s="8" t="s">
        <v>28062</v>
      </c>
      <c r="AP4469" s="29" t="s">
        <v>28058</v>
      </c>
      <c r="AQ4469" s="11">
        <v>800.0</v>
      </c>
    </row>
    <row r="4470">
      <c r="A4470" s="8" t="str">
        <f t="shared" si="1"/>
        <v>MJ Nelson</v>
      </c>
      <c r="B4470" s="51" t="s">
        <v>28049</v>
      </c>
      <c r="C4470" s="51" t="s">
        <v>25043</v>
      </c>
      <c r="D4470" s="2" t="s">
        <v>11803</v>
      </c>
      <c r="E4470" s="8" t="s">
        <v>21097</v>
      </c>
      <c r="F4470" s="8" t="s">
        <v>2304</v>
      </c>
      <c r="G4470" s="51" t="s">
        <v>19294</v>
      </c>
      <c r="H4470" s="8" t="s">
        <v>28050</v>
      </c>
      <c r="I4470" s="8" t="s">
        <v>49</v>
      </c>
      <c r="J4470" s="10">
        <v>3.19</v>
      </c>
      <c r="K4470" s="8" t="s">
        <v>28051</v>
      </c>
      <c r="L4470" s="8"/>
      <c r="M4470" s="8"/>
      <c r="N4470" s="51" t="s">
        <v>28067</v>
      </c>
      <c r="O4470" s="51" t="s">
        <v>52</v>
      </c>
      <c r="P4470" s="51"/>
      <c r="Q4470" s="51"/>
      <c r="R4470" s="51" t="s">
        <v>28068</v>
      </c>
      <c r="S4470" s="51" t="s">
        <v>1624</v>
      </c>
      <c r="T4470" s="11" t="str">
        <f t="shared" si="2"/>
        <v>MJ Nelson</v>
      </c>
      <c r="U4470" s="51" t="s">
        <v>28069</v>
      </c>
      <c r="V4470" s="51" t="s">
        <v>28070</v>
      </c>
      <c r="W4470" s="57" t="s">
        <v>28071</v>
      </c>
      <c r="X4470" s="94" t="s">
        <v>28055</v>
      </c>
      <c r="Y4470" s="56" t="s">
        <v>28072</v>
      </c>
      <c r="Z4470" s="51" t="s">
        <v>60</v>
      </c>
      <c r="AA4470" s="51" t="s">
        <v>60</v>
      </c>
      <c r="AB4470" s="51" t="s">
        <v>60</v>
      </c>
      <c r="AC4470" s="56" t="s">
        <v>28073</v>
      </c>
      <c r="AD4470" s="51" t="s">
        <v>60</v>
      </c>
      <c r="AE4470" s="51" t="s">
        <v>28057</v>
      </c>
      <c r="AF4470" s="8" t="s">
        <v>28058</v>
      </c>
      <c r="AG4470" s="13" t="s">
        <v>11819</v>
      </c>
      <c r="AH4470" s="8" t="s">
        <v>4581</v>
      </c>
      <c r="AI4470" s="8" t="s">
        <v>233</v>
      </c>
      <c r="AJ4470" s="8"/>
      <c r="AK4470" s="8" t="s">
        <v>28059</v>
      </c>
      <c r="AL4470" s="8" t="s">
        <v>28060</v>
      </c>
      <c r="AM4470" s="8" t="s">
        <v>3189</v>
      </c>
      <c r="AN4470" s="8" t="s">
        <v>28061</v>
      </c>
      <c r="AO4470" s="8" t="s">
        <v>28062</v>
      </c>
      <c r="AP4470" s="29" t="s">
        <v>28058</v>
      </c>
      <c r="AQ4470" s="11">
        <v>800.0</v>
      </c>
    </row>
    <row r="4471">
      <c r="A4471" s="8" t="str">
        <f t="shared" si="1"/>
        <v>Jeramie Murray</v>
      </c>
      <c r="B4471" s="51" t="s">
        <v>28049</v>
      </c>
      <c r="C4471" s="51" t="s">
        <v>25043</v>
      </c>
      <c r="D4471" s="2" t="s">
        <v>11803</v>
      </c>
      <c r="E4471" s="8" t="s">
        <v>21097</v>
      </c>
      <c r="F4471" s="8" t="s">
        <v>2304</v>
      </c>
      <c r="G4471" s="51" t="s">
        <v>19294</v>
      </c>
      <c r="H4471" s="8" t="s">
        <v>28050</v>
      </c>
      <c r="I4471" s="8" t="s">
        <v>49</v>
      </c>
      <c r="J4471" s="10">
        <v>3.19</v>
      </c>
      <c r="K4471" s="8" t="s">
        <v>28051</v>
      </c>
      <c r="L4471" s="8"/>
      <c r="M4471" s="8"/>
      <c r="N4471" s="13" t="s">
        <v>28074</v>
      </c>
      <c r="O4471" s="51" t="s">
        <v>52</v>
      </c>
      <c r="P4471" s="51"/>
      <c r="Q4471" s="51"/>
      <c r="R4471" s="51" t="s">
        <v>28075</v>
      </c>
      <c r="S4471" s="51" t="s">
        <v>3525</v>
      </c>
      <c r="T4471" s="11" t="str">
        <f t="shared" si="2"/>
        <v>Jeramie Murray</v>
      </c>
      <c r="U4471" s="57" t="s">
        <v>503</v>
      </c>
      <c r="V4471" s="51" t="s">
        <v>28076</v>
      </c>
      <c r="W4471" s="51" t="s">
        <v>28077</v>
      </c>
      <c r="X4471" s="94" t="s">
        <v>28055</v>
      </c>
      <c r="Y4471" s="51" t="s">
        <v>60</v>
      </c>
      <c r="Z4471" s="51" t="s">
        <v>60</v>
      </c>
      <c r="AA4471" s="51" t="s">
        <v>60</v>
      </c>
      <c r="AB4471" s="51" t="s">
        <v>60</v>
      </c>
      <c r="AC4471" s="51" t="s">
        <v>60</v>
      </c>
      <c r="AD4471" s="56" t="s">
        <v>28066</v>
      </c>
      <c r="AE4471" s="51" t="s">
        <v>28057</v>
      </c>
      <c r="AF4471" s="8" t="s">
        <v>28058</v>
      </c>
      <c r="AG4471" s="13" t="s">
        <v>11819</v>
      </c>
      <c r="AH4471" s="8" t="s">
        <v>4581</v>
      </c>
      <c r="AI4471" s="8" t="s">
        <v>233</v>
      </c>
      <c r="AJ4471" s="8"/>
      <c r="AK4471" s="8" t="s">
        <v>28059</v>
      </c>
      <c r="AL4471" s="8" t="s">
        <v>28060</v>
      </c>
      <c r="AM4471" s="8" t="s">
        <v>3189</v>
      </c>
      <c r="AN4471" s="8" t="s">
        <v>28061</v>
      </c>
      <c r="AO4471" s="8" t="s">
        <v>28062</v>
      </c>
      <c r="AP4471" s="29" t="s">
        <v>28058</v>
      </c>
      <c r="AQ4471" s="11">
        <v>800.0</v>
      </c>
    </row>
    <row r="4472">
      <c r="A4472" s="8" t="str">
        <f t="shared" si="1"/>
        <v>Lance Carter</v>
      </c>
      <c r="B4472" s="16" t="s">
        <v>28049</v>
      </c>
      <c r="C4472" s="51" t="s">
        <v>25043</v>
      </c>
      <c r="D4472" s="79" t="s">
        <v>11803</v>
      </c>
      <c r="E4472" s="72" t="s">
        <v>21097</v>
      </c>
      <c r="F4472" s="72" t="s">
        <v>2304</v>
      </c>
      <c r="G4472" s="51" t="s">
        <v>19294</v>
      </c>
      <c r="H4472" s="89">
        <v>233611.0</v>
      </c>
      <c r="I4472" s="63" t="s">
        <v>49</v>
      </c>
      <c r="J4472" s="60">
        <v>3.19</v>
      </c>
      <c r="K4472" s="18" t="s">
        <v>28051</v>
      </c>
      <c r="L4472" s="18"/>
      <c r="M4472" s="18"/>
      <c r="N4472" s="61" t="s">
        <v>28078</v>
      </c>
      <c r="O4472" s="51" t="s">
        <v>52</v>
      </c>
      <c r="P4472" s="61" t="s">
        <v>207</v>
      </c>
      <c r="Q4472" s="51"/>
      <c r="R4472" s="51" t="s">
        <v>11936</v>
      </c>
      <c r="S4472" s="51" t="s">
        <v>9244</v>
      </c>
      <c r="T4472" s="11" t="str">
        <f t="shared" si="2"/>
        <v>Lance Carter</v>
      </c>
      <c r="U4472" s="51" t="s">
        <v>6832</v>
      </c>
      <c r="V4472" s="51" t="s">
        <v>28079</v>
      </c>
      <c r="W4472" s="51"/>
      <c r="X4472" s="62" t="s">
        <v>28055</v>
      </c>
      <c r="Y4472" s="62"/>
      <c r="Z4472" s="62"/>
      <c r="AA4472" s="62"/>
      <c r="AB4472" s="62"/>
      <c r="AC4472" s="62"/>
      <c r="AD4472" s="62"/>
      <c r="AE4472" s="62" t="s">
        <v>28057</v>
      </c>
      <c r="AF4472" s="62" t="s">
        <v>28058</v>
      </c>
      <c r="AG4472" s="62" t="s">
        <v>11819</v>
      </c>
      <c r="AH4472" s="72" t="s">
        <v>4581</v>
      </c>
      <c r="AI4472" s="63" t="s">
        <v>18832</v>
      </c>
      <c r="AJ4472" s="77"/>
      <c r="AK4472" s="63" t="s">
        <v>28059</v>
      </c>
      <c r="AL4472" s="63" t="s">
        <v>28060</v>
      </c>
      <c r="AM4472" s="60" t="s">
        <v>3189</v>
      </c>
      <c r="AN4472" s="97">
        <v>0.9899328859060402</v>
      </c>
      <c r="AO4472" s="98">
        <v>31470.0</v>
      </c>
      <c r="AP4472" s="90" t="s">
        <v>28058</v>
      </c>
      <c r="AQ4472" s="68">
        <v>800.0</v>
      </c>
    </row>
    <row r="4473">
      <c r="A4473" s="8" t="str">
        <f t="shared" si="1"/>
        <v>Jamie Chandler</v>
      </c>
      <c r="B4473" s="51" t="s">
        <v>28049</v>
      </c>
      <c r="C4473" s="51" t="s">
        <v>25043</v>
      </c>
      <c r="D4473" s="2" t="s">
        <v>11803</v>
      </c>
      <c r="E4473" s="8" t="s">
        <v>21097</v>
      </c>
      <c r="F4473" s="8" t="s">
        <v>2304</v>
      </c>
      <c r="G4473" s="51" t="s">
        <v>19294</v>
      </c>
      <c r="H4473" s="8" t="s">
        <v>28050</v>
      </c>
      <c r="I4473" s="8" t="s">
        <v>49</v>
      </c>
      <c r="J4473" s="10">
        <v>3.19</v>
      </c>
      <c r="K4473" s="8" t="s">
        <v>28051</v>
      </c>
      <c r="L4473" s="8"/>
      <c r="M4473" s="8"/>
      <c r="N4473" s="51" t="s">
        <v>28080</v>
      </c>
      <c r="O4473" s="51" t="s">
        <v>52</v>
      </c>
      <c r="P4473" s="51"/>
      <c r="Q4473" s="51"/>
      <c r="R4473" s="51" t="s">
        <v>5277</v>
      </c>
      <c r="S4473" s="51" t="s">
        <v>12321</v>
      </c>
      <c r="T4473" s="11" t="str">
        <f t="shared" si="2"/>
        <v>Jamie Chandler</v>
      </c>
      <c r="U4473" s="57" t="s">
        <v>80</v>
      </c>
      <c r="V4473" s="51" t="s">
        <v>28081</v>
      </c>
      <c r="W4473" s="51" t="s">
        <v>28082</v>
      </c>
      <c r="X4473" s="94" t="s">
        <v>28055</v>
      </c>
      <c r="Y4473" s="51" t="s">
        <v>60</v>
      </c>
      <c r="Z4473" s="51" t="s">
        <v>60</v>
      </c>
      <c r="AA4473" s="51" t="s">
        <v>60</v>
      </c>
      <c r="AB4473" s="51" t="s">
        <v>60</v>
      </c>
      <c r="AC4473" s="51" t="s">
        <v>60</v>
      </c>
      <c r="AD4473" s="51" t="s">
        <v>60</v>
      </c>
      <c r="AE4473" s="51" t="s">
        <v>28057</v>
      </c>
      <c r="AF4473" s="8" t="s">
        <v>28058</v>
      </c>
      <c r="AG4473" s="13" t="s">
        <v>11819</v>
      </c>
      <c r="AH4473" s="8" t="s">
        <v>4581</v>
      </c>
      <c r="AI4473" s="8" t="s">
        <v>233</v>
      </c>
      <c r="AJ4473" s="8"/>
      <c r="AK4473" s="8" t="s">
        <v>28059</v>
      </c>
      <c r="AL4473" s="8" t="s">
        <v>28060</v>
      </c>
      <c r="AM4473" s="8" t="s">
        <v>3189</v>
      </c>
      <c r="AN4473" s="8" t="s">
        <v>28061</v>
      </c>
      <c r="AO4473" s="8" t="s">
        <v>28062</v>
      </c>
      <c r="AP4473" s="29" t="s">
        <v>28058</v>
      </c>
      <c r="AQ4473" s="11">
        <v>800.0</v>
      </c>
    </row>
    <row r="4474">
      <c r="A4474" s="8" t="str">
        <f t="shared" si="1"/>
        <v>Joanna Friesen</v>
      </c>
      <c r="B4474" s="8" t="s">
        <v>28083</v>
      </c>
      <c r="C4474" s="51" t="s">
        <v>18821</v>
      </c>
      <c r="D4474" s="2" t="s">
        <v>11803</v>
      </c>
      <c r="E4474" s="8" t="s">
        <v>28084</v>
      </c>
      <c r="F4474" s="13" t="s">
        <v>2304</v>
      </c>
      <c r="G4474" s="51" t="s">
        <v>19294</v>
      </c>
      <c r="H4474" s="8" t="s">
        <v>28085</v>
      </c>
      <c r="I4474" s="8" t="s">
        <v>49</v>
      </c>
      <c r="J4474" s="10">
        <v>3.5</v>
      </c>
      <c r="K4474" s="8" t="s">
        <v>28086</v>
      </c>
      <c r="L4474" s="8"/>
      <c r="M4474" s="8" t="s">
        <v>7623</v>
      </c>
      <c r="N4474" s="51" t="s">
        <v>28087</v>
      </c>
      <c r="O4474" s="57" t="s">
        <v>52</v>
      </c>
      <c r="P4474" s="51"/>
      <c r="Q4474" s="51"/>
      <c r="R4474" s="57" t="s">
        <v>1651</v>
      </c>
      <c r="S4474" s="57" t="s">
        <v>28088</v>
      </c>
      <c r="T4474" s="11" t="str">
        <f t="shared" si="2"/>
        <v>Joanna Friesen</v>
      </c>
      <c r="U4474" s="57" t="s">
        <v>55</v>
      </c>
      <c r="V4474" s="51" t="s">
        <v>28089</v>
      </c>
      <c r="W4474" s="57" t="s">
        <v>28090</v>
      </c>
      <c r="X4474" s="51" t="s">
        <v>28091</v>
      </c>
      <c r="Y4474" s="51" t="s">
        <v>60</v>
      </c>
      <c r="Z4474" s="51" t="s">
        <v>60</v>
      </c>
      <c r="AA4474" s="51" t="s">
        <v>60</v>
      </c>
      <c r="AB4474" s="56" t="s">
        <v>28092</v>
      </c>
      <c r="AC4474" s="51" t="s">
        <v>60</v>
      </c>
      <c r="AD4474" s="51" t="s">
        <v>60</v>
      </c>
      <c r="AE4474" s="51" t="s">
        <v>28093</v>
      </c>
      <c r="AF4474" s="8" t="s">
        <v>28084</v>
      </c>
      <c r="AG4474" s="8" t="s">
        <v>11819</v>
      </c>
      <c r="AH4474" s="8" t="s">
        <v>4581</v>
      </c>
      <c r="AI4474" s="8" t="s">
        <v>18832</v>
      </c>
      <c r="AJ4474" s="8" t="s">
        <v>17110</v>
      </c>
      <c r="AK4474" s="8" t="s">
        <v>2862</v>
      </c>
      <c r="AL4474" s="8" t="s">
        <v>14468</v>
      </c>
      <c r="AM4474" s="8" t="s">
        <v>4945</v>
      </c>
      <c r="AN4474" s="8" t="s">
        <v>4609</v>
      </c>
      <c r="AO4474" s="8" t="s">
        <v>27093</v>
      </c>
      <c r="AP4474" s="29" t="s">
        <v>28084</v>
      </c>
      <c r="AQ4474" s="11">
        <v>365.0</v>
      </c>
    </row>
    <row r="4475">
      <c r="A4475" s="8" t="str">
        <f t="shared" si="1"/>
        <v>Vuronika Barnes</v>
      </c>
      <c r="B4475" s="8" t="s">
        <v>28094</v>
      </c>
      <c r="C4475" s="51" t="s">
        <v>18821</v>
      </c>
      <c r="D4475" s="2" t="s">
        <v>11803</v>
      </c>
      <c r="E4475" s="51" t="s">
        <v>11917</v>
      </c>
      <c r="F4475" s="51" t="s">
        <v>2304</v>
      </c>
      <c r="G4475" s="51" t="s">
        <v>19294</v>
      </c>
      <c r="H4475" s="51" t="s">
        <v>28095</v>
      </c>
      <c r="I4475" s="59" t="s">
        <v>11052</v>
      </c>
      <c r="J4475" s="60">
        <v>3.5</v>
      </c>
      <c r="K4475" s="51" t="s">
        <v>28096</v>
      </c>
      <c r="L4475" s="51"/>
      <c r="M4475" s="51"/>
      <c r="N4475" s="51" t="s">
        <v>28097</v>
      </c>
      <c r="O4475" s="51" t="s">
        <v>52</v>
      </c>
      <c r="P4475" s="51"/>
      <c r="Q4475" s="51"/>
      <c r="R4475" s="8" t="s">
        <v>28098</v>
      </c>
      <c r="S4475" s="8" t="s">
        <v>3946</v>
      </c>
      <c r="T4475" s="11" t="str">
        <f t="shared" si="2"/>
        <v>Vuronika Barnes</v>
      </c>
      <c r="U4475" s="51" t="s">
        <v>412</v>
      </c>
      <c r="V4475" s="51"/>
      <c r="W4475" s="8"/>
      <c r="X4475" s="51" t="s">
        <v>28099</v>
      </c>
      <c r="Y4475" s="51" t="s">
        <v>60</v>
      </c>
      <c r="Z4475" s="56" t="s">
        <v>28100</v>
      </c>
      <c r="AA4475" s="51" t="s">
        <v>60</v>
      </c>
      <c r="AB4475" s="56" t="s">
        <v>28101</v>
      </c>
      <c r="AC4475" s="51" t="s">
        <v>60</v>
      </c>
      <c r="AD4475" s="56" t="s">
        <v>28102</v>
      </c>
      <c r="AE4475" s="51" t="s">
        <v>28103</v>
      </c>
      <c r="AF4475" s="51" t="s">
        <v>11917</v>
      </c>
      <c r="AG4475" s="51" t="s">
        <v>11819</v>
      </c>
      <c r="AH4475" s="51" t="s">
        <v>352</v>
      </c>
      <c r="AI4475" s="59" t="s">
        <v>18832</v>
      </c>
      <c r="AJ4475" s="51"/>
      <c r="AK4475" s="59"/>
      <c r="AL4475" s="59"/>
      <c r="AM4475" s="59"/>
      <c r="AN4475" s="59" t="s">
        <v>28104</v>
      </c>
      <c r="AO4475" s="59" t="s">
        <v>19640</v>
      </c>
      <c r="AP4475" s="67" t="s">
        <v>11917</v>
      </c>
      <c r="AQ4475" s="68">
        <v>2079.0</v>
      </c>
    </row>
    <row r="4476">
      <c r="A4476" s="8" t="str">
        <f t="shared" si="1"/>
        <v>Tanner Smith</v>
      </c>
      <c r="B4476" s="51" t="s">
        <v>28094</v>
      </c>
      <c r="C4476" s="51" t="s">
        <v>18821</v>
      </c>
      <c r="D4476" s="2" t="s">
        <v>11803</v>
      </c>
      <c r="E4476" s="8" t="s">
        <v>11917</v>
      </c>
      <c r="F4476" s="8" t="s">
        <v>2304</v>
      </c>
      <c r="G4476" s="51" t="s">
        <v>19294</v>
      </c>
      <c r="H4476" s="8" t="s">
        <v>28095</v>
      </c>
      <c r="I4476" s="8" t="s">
        <v>11052</v>
      </c>
      <c r="J4476" s="10">
        <v>3.5</v>
      </c>
      <c r="K4476" s="8" t="s">
        <v>28096</v>
      </c>
      <c r="L4476" s="8"/>
      <c r="M4476" s="8"/>
      <c r="N4476" s="51" t="s">
        <v>28105</v>
      </c>
      <c r="O4476" s="51" t="s">
        <v>52</v>
      </c>
      <c r="P4476" s="51"/>
      <c r="Q4476" s="51"/>
      <c r="R4476" s="8" t="s">
        <v>484</v>
      </c>
      <c r="S4476" s="8" t="s">
        <v>941</v>
      </c>
      <c r="T4476" s="11" t="str">
        <f t="shared" si="2"/>
        <v>Tanner Smith</v>
      </c>
      <c r="U4476" s="8" t="s">
        <v>20341</v>
      </c>
      <c r="V4476" s="51"/>
      <c r="W4476" s="51"/>
      <c r="X4476" s="51" t="s">
        <v>28099</v>
      </c>
      <c r="Y4476" s="56" t="s">
        <v>28106</v>
      </c>
      <c r="Z4476" s="56" t="s">
        <v>28100</v>
      </c>
      <c r="AA4476" s="51" t="s">
        <v>60</v>
      </c>
      <c r="AB4476" s="56" t="s">
        <v>28101</v>
      </c>
      <c r="AC4476" s="51" t="s">
        <v>60</v>
      </c>
      <c r="AD4476" s="56" t="s">
        <v>28102</v>
      </c>
      <c r="AE4476" s="51" t="s">
        <v>28103</v>
      </c>
      <c r="AF4476" s="8" t="s">
        <v>11917</v>
      </c>
      <c r="AG4476" s="8" t="s">
        <v>11819</v>
      </c>
      <c r="AH4476" s="8" t="s">
        <v>352</v>
      </c>
      <c r="AI4476" s="8" t="s">
        <v>18832</v>
      </c>
      <c r="AJ4476" s="8"/>
      <c r="AK4476" s="8"/>
      <c r="AL4476" s="8"/>
      <c r="AM4476" s="8"/>
      <c r="AN4476" s="8" t="s">
        <v>28104</v>
      </c>
      <c r="AO4476" s="8" t="s">
        <v>19604</v>
      </c>
      <c r="AP4476" s="29" t="s">
        <v>11917</v>
      </c>
      <c r="AQ4476" s="11">
        <v>2079.0</v>
      </c>
    </row>
    <row r="4477">
      <c r="A4477" s="8" t="str">
        <f t="shared" si="1"/>
        <v>Mario Wilson</v>
      </c>
      <c r="B4477" s="16" t="s">
        <v>28094</v>
      </c>
      <c r="C4477" s="51" t="s">
        <v>18821</v>
      </c>
      <c r="D4477" s="79" t="s">
        <v>11803</v>
      </c>
      <c r="E4477" s="72" t="s">
        <v>11917</v>
      </c>
      <c r="F4477" s="72" t="s">
        <v>2304</v>
      </c>
      <c r="G4477" s="51" t="s">
        <v>19294</v>
      </c>
      <c r="H4477" s="89">
        <v>232609.0</v>
      </c>
      <c r="I4477" s="63" t="s">
        <v>11052</v>
      </c>
      <c r="J4477" s="60">
        <v>3.5</v>
      </c>
      <c r="K4477" s="18" t="s">
        <v>28096</v>
      </c>
      <c r="L4477" s="18"/>
      <c r="M4477" s="18"/>
      <c r="N4477" s="61" t="s">
        <v>28107</v>
      </c>
      <c r="O4477" s="51" t="s">
        <v>52</v>
      </c>
      <c r="P4477" s="61" t="s">
        <v>207</v>
      </c>
      <c r="Q4477" s="51"/>
      <c r="R4477" s="51" t="s">
        <v>11003</v>
      </c>
      <c r="S4477" s="51" t="s">
        <v>3011</v>
      </c>
      <c r="T4477" s="11" t="str">
        <f t="shared" si="2"/>
        <v>Mario Wilson</v>
      </c>
      <c r="U4477" s="51" t="s">
        <v>311</v>
      </c>
      <c r="V4477" s="51" t="s">
        <v>28108</v>
      </c>
      <c r="W4477" s="51"/>
      <c r="X4477" s="62" t="s">
        <v>28099</v>
      </c>
      <c r="Y4477" s="62"/>
      <c r="Z4477" s="62"/>
      <c r="AA4477" s="62"/>
      <c r="AB4477" s="62"/>
      <c r="AC4477" s="62"/>
      <c r="AD4477" s="62"/>
      <c r="AE4477" s="62" t="s">
        <v>28103</v>
      </c>
      <c r="AF4477" s="62" t="s">
        <v>11917</v>
      </c>
      <c r="AG4477" s="62" t="s">
        <v>11819</v>
      </c>
      <c r="AH4477" s="72" t="s">
        <v>352</v>
      </c>
      <c r="AI4477" s="63" t="s">
        <v>18832</v>
      </c>
      <c r="AJ4477" s="77"/>
      <c r="AK4477" s="63"/>
      <c r="AL4477" s="63"/>
      <c r="AM4477" s="60"/>
      <c r="AN4477" s="97">
        <v>0.9632132132132132</v>
      </c>
      <c r="AO4477" s="98">
        <v>68891.0</v>
      </c>
      <c r="AP4477" s="90" t="s">
        <v>11917</v>
      </c>
      <c r="AQ4477" s="68">
        <v>2079.0</v>
      </c>
    </row>
    <row r="4478">
      <c r="A4478" s="8" t="str">
        <f t="shared" si="1"/>
        <v>Sam Llaneza</v>
      </c>
      <c r="B4478" s="16" t="s">
        <v>28094</v>
      </c>
      <c r="C4478" s="51" t="s">
        <v>18821</v>
      </c>
      <c r="D4478" s="79" t="s">
        <v>11803</v>
      </c>
      <c r="E4478" s="72" t="s">
        <v>11917</v>
      </c>
      <c r="F4478" s="72" t="s">
        <v>2304</v>
      </c>
      <c r="G4478" s="51" t="s">
        <v>19294</v>
      </c>
      <c r="H4478" s="89">
        <v>232609.0</v>
      </c>
      <c r="I4478" s="63" t="s">
        <v>11052</v>
      </c>
      <c r="J4478" s="60">
        <v>3.5</v>
      </c>
      <c r="K4478" s="18" t="s">
        <v>28096</v>
      </c>
      <c r="L4478" s="18"/>
      <c r="M4478" s="18"/>
      <c r="N4478" s="61" t="s">
        <v>28109</v>
      </c>
      <c r="O4478" s="51" t="s">
        <v>52</v>
      </c>
      <c r="P4478" s="61" t="s">
        <v>207</v>
      </c>
      <c r="Q4478" s="51"/>
      <c r="R4478" s="51" t="s">
        <v>3236</v>
      </c>
      <c r="S4478" s="51" t="s">
        <v>28110</v>
      </c>
      <c r="T4478" s="11" t="str">
        <f t="shared" si="2"/>
        <v>Sam Llaneza</v>
      </c>
      <c r="U4478" s="51" t="s">
        <v>106</v>
      </c>
      <c r="V4478" s="51" t="s">
        <v>28111</v>
      </c>
      <c r="W4478" s="51"/>
      <c r="X4478" s="62" t="s">
        <v>28099</v>
      </c>
      <c r="Y4478" s="62"/>
      <c r="Z4478" s="62"/>
      <c r="AA4478" s="62"/>
      <c r="AB4478" s="62"/>
      <c r="AC4478" s="62"/>
      <c r="AD4478" s="62"/>
      <c r="AE4478" s="62" t="s">
        <v>28103</v>
      </c>
      <c r="AF4478" s="62" t="s">
        <v>11917</v>
      </c>
      <c r="AG4478" s="62" t="s">
        <v>11819</v>
      </c>
      <c r="AH4478" s="72" t="s">
        <v>352</v>
      </c>
      <c r="AI4478" s="63" t="s">
        <v>18832</v>
      </c>
      <c r="AJ4478" s="77"/>
      <c r="AK4478" s="63"/>
      <c r="AL4478" s="63"/>
      <c r="AM4478" s="60"/>
      <c r="AN4478" s="97">
        <v>0.9632132132132132</v>
      </c>
      <c r="AO4478" s="98">
        <v>68891.0</v>
      </c>
      <c r="AP4478" s="90" t="s">
        <v>11917</v>
      </c>
      <c r="AQ4478" s="68">
        <v>2079.0</v>
      </c>
    </row>
    <row r="4479">
      <c r="A4479" s="8" t="str">
        <f t="shared" si="1"/>
        <v>Chris Stovall</v>
      </c>
      <c r="B4479" s="51" t="s">
        <v>28094</v>
      </c>
      <c r="C4479" s="51" t="s">
        <v>18821</v>
      </c>
      <c r="D4479" s="2" t="s">
        <v>11803</v>
      </c>
      <c r="E4479" s="8" t="s">
        <v>11917</v>
      </c>
      <c r="F4479" s="8" t="s">
        <v>2304</v>
      </c>
      <c r="G4479" s="51" t="s">
        <v>19294</v>
      </c>
      <c r="H4479" s="8" t="s">
        <v>28095</v>
      </c>
      <c r="I4479" s="8" t="s">
        <v>11052</v>
      </c>
      <c r="J4479" s="10">
        <v>3.5</v>
      </c>
      <c r="K4479" s="8" t="s">
        <v>28096</v>
      </c>
      <c r="L4479" s="8"/>
      <c r="M4479" s="8"/>
      <c r="N4479" s="51" t="s">
        <v>28112</v>
      </c>
      <c r="O4479" s="51" t="s">
        <v>52</v>
      </c>
      <c r="P4479" s="51"/>
      <c r="Q4479" s="51"/>
      <c r="R4479" s="8" t="s">
        <v>791</v>
      </c>
      <c r="S4479" s="8" t="s">
        <v>28113</v>
      </c>
      <c r="T4479" s="11" t="str">
        <f t="shared" si="2"/>
        <v>Chris Stovall</v>
      </c>
      <c r="U4479" s="8" t="s">
        <v>80</v>
      </c>
      <c r="V4479" s="51" t="s">
        <v>28114</v>
      </c>
      <c r="W4479" s="51"/>
      <c r="X4479" s="51" t="s">
        <v>28099</v>
      </c>
      <c r="Y4479" s="51" t="s">
        <v>60</v>
      </c>
      <c r="Z4479" s="56" t="s">
        <v>28100</v>
      </c>
      <c r="AA4479" s="56" t="s">
        <v>28115</v>
      </c>
      <c r="AB4479" s="56" t="s">
        <v>28101</v>
      </c>
      <c r="AC4479" s="51" t="s">
        <v>60</v>
      </c>
      <c r="AD4479" s="56" t="s">
        <v>28102</v>
      </c>
      <c r="AE4479" s="51" t="s">
        <v>28103</v>
      </c>
      <c r="AF4479" s="8" t="s">
        <v>11917</v>
      </c>
      <c r="AG4479" s="8" t="s">
        <v>11819</v>
      </c>
      <c r="AH4479" s="8" t="s">
        <v>352</v>
      </c>
      <c r="AI4479" s="8" t="s">
        <v>18832</v>
      </c>
      <c r="AJ4479" s="8"/>
      <c r="AK4479" s="8"/>
      <c r="AL4479" s="8"/>
      <c r="AM4479" s="8"/>
      <c r="AN4479" s="8" t="s">
        <v>28104</v>
      </c>
      <c r="AO4479" s="8" t="s">
        <v>19604</v>
      </c>
      <c r="AP4479" s="29" t="s">
        <v>11917</v>
      </c>
      <c r="AQ4479" s="11">
        <v>2079.0</v>
      </c>
    </row>
    <row r="4480">
      <c r="A4480" s="8" t="str">
        <f t="shared" si="1"/>
        <v>Cami Stovall</v>
      </c>
      <c r="B4480" s="51" t="s">
        <v>28094</v>
      </c>
      <c r="C4480" s="51" t="s">
        <v>18821</v>
      </c>
      <c r="D4480" s="2" t="s">
        <v>11803</v>
      </c>
      <c r="E4480" s="8" t="s">
        <v>11917</v>
      </c>
      <c r="F4480" s="8" t="s">
        <v>2304</v>
      </c>
      <c r="G4480" s="51" t="s">
        <v>19294</v>
      </c>
      <c r="H4480" s="8" t="s">
        <v>28095</v>
      </c>
      <c r="I4480" s="8" t="s">
        <v>11052</v>
      </c>
      <c r="J4480" s="10">
        <v>3.5</v>
      </c>
      <c r="K4480" s="8" t="s">
        <v>28096</v>
      </c>
      <c r="L4480" s="8"/>
      <c r="M4480" s="8"/>
      <c r="N4480" s="51" t="s">
        <v>28116</v>
      </c>
      <c r="O4480" s="51" t="s">
        <v>52</v>
      </c>
      <c r="P4480" s="51"/>
      <c r="Q4480" s="51"/>
      <c r="R4480" s="8" t="s">
        <v>28117</v>
      </c>
      <c r="S4480" s="8" t="s">
        <v>28113</v>
      </c>
      <c r="T4480" s="11" t="str">
        <f t="shared" si="2"/>
        <v>Cami Stovall</v>
      </c>
      <c r="U4480" s="8" t="s">
        <v>80</v>
      </c>
      <c r="V4480" s="51" t="s">
        <v>28118</v>
      </c>
      <c r="W4480" s="51"/>
      <c r="X4480" s="51" t="s">
        <v>28099</v>
      </c>
      <c r="Y4480" s="51" t="s">
        <v>60</v>
      </c>
      <c r="Z4480" s="56" t="s">
        <v>28100</v>
      </c>
      <c r="AA4480" s="51" t="s">
        <v>60</v>
      </c>
      <c r="AB4480" s="56" t="s">
        <v>28101</v>
      </c>
      <c r="AC4480" s="56" t="s">
        <v>28119</v>
      </c>
      <c r="AD4480" s="56" t="s">
        <v>28102</v>
      </c>
      <c r="AE4480" s="51" t="s">
        <v>28103</v>
      </c>
      <c r="AF4480" s="8" t="s">
        <v>11917</v>
      </c>
      <c r="AG4480" s="8" t="s">
        <v>11819</v>
      </c>
      <c r="AH4480" s="8" t="s">
        <v>352</v>
      </c>
      <c r="AI4480" s="8" t="s">
        <v>18832</v>
      </c>
      <c r="AJ4480" s="8"/>
      <c r="AK4480" s="8"/>
      <c r="AL4480" s="8"/>
      <c r="AM4480" s="8"/>
      <c r="AN4480" s="8" t="s">
        <v>28104</v>
      </c>
      <c r="AO4480" s="8" t="s">
        <v>19604</v>
      </c>
      <c r="AP4480" s="29" t="s">
        <v>11917</v>
      </c>
      <c r="AQ4480" s="11">
        <v>2079.0</v>
      </c>
    </row>
    <row r="4481">
      <c r="A4481" s="8" t="str">
        <f t="shared" si="1"/>
        <v>Isaiah Brothers</v>
      </c>
      <c r="B4481" s="8" t="s">
        <v>28094</v>
      </c>
      <c r="C4481" s="51" t="s">
        <v>18821</v>
      </c>
      <c r="D4481" s="2" t="s">
        <v>11803</v>
      </c>
      <c r="E4481" s="8" t="s">
        <v>11917</v>
      </c>
      <c r="F4481" s="8" t="s">
        <v>2304</v>
      </c>
      <c r="G4481" s="51" t="s">
        <v>19294</v>
      </c>
      <c r="H4481" s="8" t="s">
        <v>28095</v>
      </c>
      <c r="I4481" s="8" t="s">
        <v>11052</v>
      </c>
      <c r="J4481" s="10">
        <v>3.5</v>
      </c>
      <c r="K4481" s="8" t="s">
        <v>28096</v>
      </c>
      <c r="L4481" s="8"/>
      <c r="M4481" s="8"/>
      <c r="N4481" s="51" t="s">
        <v>28120</v>
      </c>
      <c r="O4481" s="57" t="s">
        <v>52</v>
      </c>
      <c r="P4481" s="51"/>
      <c r="Q4481" s="51"/>
      <c r="R4481" s="51" t="s">
        <v>9650</v>
      </c>
      <c r="S4481" s="51" t="s">
        <v>28121</v>
      </c>
      <c r="T4481" s="11" t="str">
        <f t="shared" si="2"/>
        <v>Isaiah Brothers</v>
      </c>
      <c r="U4481" s="51" t="s">
        <v>80</v>
      </c>
      <c r="V4481" s="51"/>
      <c r="W4481" s="51"/>
      <c r="X4481" s="51" t="s">
        <v>28099</v>
      </c>
      <c r="Y4481" s="51" t="s">
        <v>60</v>
      </c>
      <c r="Z4481" s="56" t="s">
        <v>28100</v>
      </c>
      <c r="AA4481" s="56" t="s">
        <v>28122</v>
      </c>
      <c r="AB4481" s="56" t="s">
        <v>28101</v>
      </c>
      <c r="AC4481" s="51" t="s">
        <v>60</v>
      </c>
      <c r="AD4481" s="56" t="s">
        <v>28102</v>
      </c>
      <c r="AE4481" s="51" t="s">
        <v>28103</v>
      </c>
      <c r="AF4481" s="8" t="s">
        <v>11917</v>
      </c>
      <c r="AG4481" s="8" t="s">
        <v>11819</v>
      </c>
      <c r="AH4481" s="8" t="s">
        <v>352</v>
      </c>
      <c r="AI4481" s="8" t="s">
        <v>18832</v>
      </c>
      <c r="AJ4481" s="8"/>
      <c r="AK4481" s="8"/>
      <c r="AL4481" s="8"/>
      <c r="AM4481" s="8"/>
      <c r="AN4481" s="8" t="s">
        <v>28104</v>
      </c>
      <c r="AO4481" s="8" t="s">
        <v>19640</v>
      </c>
      <c r="AP4481" s="29" t="s">
        <v>11917</v>
      </c>
      <c r="AQ4481" s="11">
        <v>2079.0</v>
      </c>
    </row>
    <row r="4482">
      <c r="A4482" s="8" t="str">
        <f t="shared" si="1"/>
        <v>HC Jake has been removed. </v>
      </c>
      <c r="B4482" s="51" t="s">
        <v>28094</v>
      </c>
      <c r="C4482" s="51" t="s">
        <v>18821</v>
      </c>
      <c r="D4482" s="2" t="s">
        <v>11803</v>
      </c>
      <c r="E4482" s="8" t="s">
        <v>11917</v>
      </c>
      <c r="F4482" s="8" t="s">
        <v>2304</v>
      </c>
      <c r="G4482" s="51" t="s">
        <v>19294</v>
      </c>
      <c r="H4482" s="8" t="s">
        <v>28095</v>
      </c>
      <c r="I4482" s="8" t="s">
        <v>11052</v>
      </c>
      <c r="J4482" s="10">
        <v>3.5</v>
      </c>
      <c r="K4482" s="8" t="s">
        <v>28096</v>
      </c>
      <c r="L4482" s="8"/>
      <c r="M4482" s="8"/>
      <c r="N4482" s="51" t="s">
        <v>28123</v>
      </c>
      <c r="O4482" s="51" t="s">
        <v>52</v>
      </c>
      <c r="P4482" s="51"/>
      <c r="Q4482" s="51" t="s">
        <v>277</v>
      </c>
      <c r="R4482" s="51" t="s">
        <v>28124</v>
      </c>
      <c r="S4482" s="51"/>
      <c r="T4482" s="11" t="str">
        <f t="shared" si="2"/>
        <v>HC Jake has been removed. </v>
      </c>
      <c r="U4482" s="51"/>
      <c r="V4482" s="51"/>
      <c r="W4482" s="51"/>
      <c r="X4482" s="94" t="s">
        <v>28099</v>
      </c>
      <c r="Y4482" s="51" t="s">
        <v>60</v>
      </c>
      <c r="Z4482" s="56" t="s">
        <v>28100</v>
      </c>
      <c r="AA4482" s="51" t="s">
        <v>60</v>
      </c>
      <c r="AB4482" s="56" t="s">
        <v>28101</v>
      </c>
      <c r="AC4482" s="51" t="s">
        <v>60</v>
      </c>
      <c r="AD4482" s="56" t="s">
        <v>28102</v>
      </c>
      <c r="AE4482" s="51" t="s">
        <v>28103</v>
      </c>
      <c r="AF4482" s="8" t="s">
        <v>11917</v>
      </c>
      <c r="AG4482" s="13" t="s">
        <v>11819</v>
      </c>
      <c r="AH4482" s="8" t="s">
        <v>352</v>
      </c>
      <c r="AI4482" s="8" t="s">
        <v>233</v>
      </c>
      <c r="AJ4482" s="8"/>
      <c r="AK4482" s="8"/>
      <c r="AL4482" s="8"/>
      <c r="AM4482" s="8"/>
      <c r="AN4482" s="8" t="s">
        <v>28104</v>
      </c>
      <c r="AO4482" s="8" t="s">
        <v>19604</v>
      </c>
      <c r="AP4482" s="29" t="s">
        <v>11917</v>
      </c>
      <c r="AQ4482" s="11">
        <v>2079.0</v>
      </c>
    </row>
    <row r="4483">
      <c r="A4483" s="8" t="str">
        <f t="shared" si="1"/>
        <v>Director of Cross Country/Track Jim has been removed. </v>
      </c>
      <c r="B4483" s="51" t="s">
        <v>28094</v>
      </c>
      <c r="C4483" s="51" t="s">
        <v>18821</v>
      </c>
      <c r="D4483" s="2" t="s">
        <v>11803</v>
      </c>
      <c r="E4483" s="8" t="s">
        <v>11917</v>
      </c>
      <c r="F4483" s="8" t="s">
        <v>2304</v>
      </c>
      <c r="G4483" s="51" t="s">
        <v>19294</v>
      </c>
      <c r="H4483" s="8" t="s">
        <v>28095</v>
      </c>
      <c r="I4483" s="8" t="s">
        <v>11052</v>
      </c>
      <c r="J4483" s="10">
        <v>3.5</v>
      </c>
      <c r="K4483" s="8" t="s">
        <v>28096</v>
      </c>
      <c r="L4483" s="8"/>
      <c r="M4483" s="8"/>
      <c r="N4483" s="51" t="s">
        <v>28125</v>
      </c>
      <c r="O4483" s="51" t="s">
        <v>52</v>
      </c>
      <c r="P4483" s="51"/>
      <c r="Q4483" s="51" t="s">
        <v>277</v>
      </c>
      <c r="R4483" s="51" t="s">
        <v>28126</v>
      </c>
      <c r="S4483" s="51"/>
      <c r="T4483" s="11" t="str">
        <f t="shared" si="2"/>
        <v>Director of Cross Country/Track Jim has been removed. </v>
      </c>
      <c r="U4483" s="51"/>
      <c r="V4483" s="51"/>
      <c r="W4483" s="51"/>
      <c r="X4483" s="94" t="s">
        <v>28099</v>
      </c>
      <c r="Y4483" s="51" t="s">
        <v>60</v>
      </c>
      <c r="Z4483" s="56" t="s">
        <v>28100</v>
      </c>
      <c r="AA4483" s="51" t="s">
        <v>60</v>
      </c>
      <c r="AB4483" s="56" t="s">
        <v>28101</v>
      </c>
      <c r="AC4483" s="51" t="s">
        <v>60</v>
      </c>
      <c r="AD4483" s="56" t="s">
        <v>28102</v>
      </c>
      <c r="AE4483" s="51" t="s">
        <v>28103</v>
      </c>
      <c r="AF4483" s="8" t="s">
        <v>11917</v>
      </c>
      <c r="AG4483" s="13" t="s">
        <v>11819</v>
      </c>
      <c r="AH4483" s="8" t="s">
        <v>352</v>
      </c>
      <c r="AI4483" s="8" t="s">
        <v>233</v>
      </c>
      <c r="AJ4483" s="8"/>
      <c r="AK4483" s="8"/>
      <c r="AL4483" s="8"/>
      <c r="AM4483" s="8"/>
      <c r="AN4483" s="8" t="s">
        <v>28104</v>
      </c>
      <c r="AO4483" s="8" t="s">
        <v>19604</v>
      </c>
      <c r="AP4483" s="29" t="s">
        <v>11917</v>
      </c>
      <c r="AQ4483" s="11">
        <v>2079.0</v>
      </c>
    </row>
    <row r="4484">
      <c r="A4484" s="8" t="str">
        <f t="shared" si="1"/>
        <v>AC Olivia has been removed. </v>
      </c>
      <c r="B4484" s="8" t="s">
        <v>28094</v>
      </c>
      <c r="C4484" s="51" t="s">
        <v>18821</v>
      </c>
      <c r="D4484" s="2" t="s">
        <v>11803</v>
      </c>
      <c r="E4484" s="8" t="s">
        <v>11917</v>
      </c>
      <c r="F4484" s="8" t="s">
        <v>2304</v>
      </c>
      <c r="G4484" s="51" t="s">
        <v>19294</v>
      </c>
      <c r="H4484" s="8" t="s">
        <v>28095</v>
      </c>
      <c r="I4484" s="8" t="s">
        <v>11052</v>
      </c>
      <c r="J4484" s="10">
        <v>3.5</v>
      </c>
      <c r="K4484" s="8" t="s">
        <v>28096</v>
      </c>
      <c r="L4484" s="8"/>
      <c r="M4484" s="8"/>
      <c r="N4484" s="51" t="s">
        <v>28127</v>
      </c>
      <c r="O4484" s="57" t="s">
        <v>52</v>
      </c>
      <c r="P4484" s="51"/>
      <c r="Q4484" s="51" t="s">
        <v>277</v>
      </c>
      <c r="R4484" s="51" t="s">
        <v>28128</v>
      </c>
      <c r="S4484" s="51"/>
      <c r="T4484" s="11" t="str">
        <f t="shared" si="2"/>
        <v>AC Olivia has been removed. </v>
      </c>
      <c r="U4484" s="51"/>
      <c r="V4484" s="51"/>
      <c r="W4484" s="51"/>
      <c r="X4484" s="51" t="s">
        <v>28099</v>
      </c>
      <c r="Y4484" s="56" t="s">
        <v>28129</v>
      </c>
      <c r="Z4484" s="56" t="s">
        <v>28100</v>
      </c>
      <c r="AA4484" s="51" t="s">
        <v>60</v>
      </c>
      <c r="AB4484" s="56" t="s">
        <v>28101</v>
      </c>
      <c r="AC4484" s="51" t="s">
        <v>60</v>
      </c>
      <c r="AD4484" s="56" t="s">
        <v>28102</v>
      </c>
      <c r="AE4484" s="51" t="s">
        <v>28103</v>
      </c>
      <c r="AF4484" s="8" t="s">
        <v>11917</v>
      </c>
      <c r="AG4484" s="8" t="s">
        <v>11819</v>
      </c>
      <c r="AH4484" s="8" t="s">
        <v>352</v>
      </c>
      <c r="AI4484" s="8" t="s">
        <v>18832</v>
      </c>
      <c r="AJ4484" s="8"/>
      <c r="AK4484" s="8"/>
      <c r="AL4484" s="8"/>
      <c r="AM4484" s="8"/>
      <c r="AN4484" s="8" t="s">
        <v>28104</v>
      </c>
      <c r="AO4484" s="8" t="s">
        <v>19640</v>
      </c>
      <c r="AP4484" s="29" t="s">
        <v>11917</v>
      </c>
      <c r="AQ4484" s="11">
        <v>2079.0</v>
      </c>
    </row>
    <row r="4485">
      <c r="A4485" s="8" t="str">
        <f t="shared" si="1"/>
        <v>Asia Hart</v>
      </c>
      <c r="B4485" s="51" t="s">
        <v>28130</v>
      </c>
      <c r="C4485" s="51" t="s">
        <v>19588</v>
      </c>
      <c r="D4485" s="2" t="s">
        <v>11803</v>
      </c>
      <c r="E4485" s="8" t="s">
        <v>28131</v>
      </c>
      <c r="F4485" s="8" t="s">
        <v>2304</v>
      </c>
      <c r="G4485" s="51" t="s">
        <v>19294</v>
      </c>
      <c r="H4485" s="8" t="s">
        <v>28132</v>
      </c>
      <c r="I4485" s="8" t="s">
        <v>49</v>
      </c>
      <c r="J4485" s="10">
        <v>3.59</v>
      </c>
      <c r="K4485" s="8" t="s">
        <v>28133</v>
      </c>
      <c r="L4485" s="8"/>
      <c r="M4485" s="8"/>
      <c r="N4485" s="51" t="s">
        <v>28134</v>
      </c>
      <c r="O4485" s="51" t="s">
        <v>52</v>
      </c>
      <c r="P4485" s="51"/>
      <c r="Q4485" s="51"/>
      <c r="R4485" s="51" t="s">
        <v>28135</v>
      </c>
      <c r="S4485" s="51" t="s">
        <v>2002</v>
      </c>
      <c r="T4485" s="11" t="str">
        <f t="shared" si="2"/>
        <v>Asia Hart</v>
      </c>
      <c r="U4485" s="51" t="s">
        <v>55</v>
      </c>
      <c r="V4485" s="51" t="s">
        <v>28136</v>
      </c>
      <c r="W4485" s="51" t="s">
        <v>28137</v>
      </c>
      <c r="X4485" s="94" t="s">
        <v>28138</v>
      </c>
      <c r="Y4485" s="51" t="s">
        <v>60</v>
      </c>
      <c r="Z4485" s="56" t="s">
        <v>28139</v>
      </c>
      <c r="AA4485" s="51" t="s">
        <v>60</v>
      </c>
      <c r="AB4485" s="56" t="s">
        <v>28140</v>
      </c>
      <c r="AC4485" s="51" t="s">
        <v>60</v>
      </c>
      <c r="AD4485" s="56" t="s">
        <v>28141</v>
      </c>
      <c r="AE4485" s="51" t="s">
        <v>28142</v>
      </c>
      <c r="AF4485" s="13" t="s">
        <v>28143</v>
      </c>
      <c r="AG4485" s="13" t="s">
        <v>11819</v>
      </c>
      <c r="AH4485" s="8" t="s">
        <v>232</v>
      </c>
      <c r="AI4485" s="8" t="s">
        <v>66</v>
      </c>
      <c r="AJ4485" s="8"/>
      <c r="AK4485" s="8" t="s">
        <v>4151</v>
      </c>
      <c r="AL4485" s="8" t="s">
        <v>7943</v>
      </c>
      <c r="AM4485" s="8" t="s">
        <v>4153</v>
      </c>
      <c r="AN4485" s="8" t="s">
        <v>21841</v>
      </c>
      <c r="AO4485" s="8" t="s">
        <v>28144</v>
      </c>
      <c r="AP4485" s="52" t="s">
        <v>28143</v>
      </c>
      <c r="AQ4485" s="11">
        <v>4357.0</v>
      </c>
    </row>
    <row r="4486">
      <c r="A4486" s="8" t="str">
        <f t="shared" si="1"/>
        <v>Anthony Wallace</v>
      </c>
      <c r="B4486" s="51" t="s">
        <v>28130</v>
      </c>
      <c r="C4486" s="51" t="s">
        <v>19588</v>
      </c>
      <c r="D4486" s="2" t="s">
        <v>11803</v>
      </c>
      <c r="E4486" s="8" t="s">
        <v>28131</v>
      </c>
      <c r="F4486" s="8" t="s">
        <v>2304</v>
      </c>
      <c r="G4486" s="51" t="s">
        <v>19294</v>
      </c>
      <c r="H4486" s="8" t="s">
        <v>28132</v>
      </c>
      <c r="I4486" s="8" t="s">
        <v>49</v>
      </c>
      <c r="J4486" s="10">
        <v>3.59</v>
      </c>
      <c r="K4486" s="8" t="s">
        <v>28133</v>
      </c>
      <c r="L4486" s="8"/>
      <c r="M4486" s="8"/>
      <c r="N4486" s="51" t="s">
        <v>28145</v>
      </c>
      <c r="O4486" s="51" t="s">
        <v>52</v>
      </c>
      <c r="P4486" s="51"/>
      <c r="Q4486" s="51"/>
      <c r="R4486" s="51" t="s">
        <v>6978</v>
      </c>
      <c r="S4486" s="51" t="s">
        <v>7228</v>
      </c>
      <c r="T4486" s="11" t="str">
        <f t="shared" si="2"/>
        <v>Anthony Wallace</v>
      </c>
      <c r="U4486" s="51" t="s">
        <v>80</v>
      </c>
      <c r="V4486" s="51" t="s">
        <v>28146</v>
      </c>
      <c r="W4486" s="51" t="s">
        <v>28137</v>
      </c>
      <c r="X4486" s="51" t="s">
        <v>28138</v>
      </c>
      <c r="Y4486" s="51" t="s">
        <v>60</v>
      </c>
      <c r="Z4486" s="56" t="s">
        <v>28139</v>
      </c>
      <c r="AA4486" s="51" t="s">
        <v>60</v>
      </c>
      <c r="AB4486" s="56" t="s">
        <v>28140</v>
      </c>
      <c r="AC4486" s="51" t="s">
        <v>60</v>
      </c>
      <c r="AD4486" s="56" t="s">
        <v>28141</v>
      </c>
      <c r="AE4486" s="51" t="s">
        <v>28142</v>
      </c>
      <c r="AF4486" s="8" t="s">
        <v>28143</v>
      </c>
      <c r="AG4486" s="8" t="s">
        <v>11819</v>
      </c>
      <c r="AH4486" s="8" t="s">
        <v>232</v>
      </c>
      <c r="AI4486" s="8" t="s">
        <v>66</v>
      </c>
      <c r="AJ4486" s="8"/>
      <c r="AK4486" s="8" t="s">
        <v>4151</v>
      </c>
      <c r="AL4486" s="8" t="s">
        <v>7943</v>
      </c>
      <c r="AM4486" s="8" t="s">
        <v>4153</v>
      </c>
      <c r="AN4486" s="8" t="s">
        <v>21841</v>
      </c>
      <c r="AO4486" s="8" t="s">
        <v>28144</v>
      </c>
      <c r="AP4486" s="29" t="s">
        <v>28143</v>
      </c>
      <c r="AQ4486" s="11">
        <v>4357.0</v>
      </c>
    </row>
    <row r="4487">
      <c r="A4487" s="8" t="str">
        <f t="shared" si="1"/>
        <v>Dave Davis</v>
      </c>
      <c r="B4487" s="51" t="s">
        <v>28130</v>
      </c>
      <c r="C4487" s="51" t="s">
        <v>19588</v>
      </c>
      <c r="D4487" s="2" t="s">
        <v>11803</v>
      </c>
      <c r="E4487" s="8" t="s">
        <v>28131</v>
      </c>
      <c r="F4487" s="8" t="s">
        <v>2304</v>
      </c>
      <c r="G4487" s="51" t="s">
        <v>19294</v>
      </c>
      <c r="H4487" s="8" t="s">
        <v>28132</v>
      </c>
      <c r="I4487" s="8" t="s">
        <v>49</v>
      </c>
      <c r="J4487" s="10">
        <v>3.59</v>
      </c>
      <c r="K4487" s="8" t="s">
        <v>28133</v>
      </c>
      <c r="L4487" s="8"/>
      <c r="M4487" s="8"/>
      <c r="N4487" s="51" t="s">
        <v>28147</v>
      </c>
      <c r="O4487" s="51" t="s">
        <v>52</v>
      </c>
      <c r="P4487" s="51"/>
      <c r="Q4487" s="51"/>
      <c r="R4487" s="51" t="s">
        <v>3381</v>
      </c>
      <c r="S4487" s="51" t="s">
        <v>310</v>
      </c>
      <c r="T4487" s="11" t="str">
        <f t="shared" si="2"/>
        <v>Dave Davis</v>
      </c>
      <c r="U4487" s="51" t="s">
        <v>80</v>
      </c>
      <c r="V4487" s="51"/>
      <c r="W4487" s="51"/>
      <c r="X4487" s="51" t="s">
        <v>28138</v>
      </c>
      <c r="Y4487" s="51" t="s">
        <v>60</v>
      </c>
      <c r="Z4487" s="56" t="s">
        <v>28139</v>
      </c>
      <c r="AA4487" s="51" t="s">
        <v>60</v>
      </c>
      <c r="AB4487" s="56" t="s">
        <v>28140</v>
      </c>
      <c r="AC4487" s="51" t="s">
        <v>60</v>
      </c>
      <c r="AD4487" s="56" t="s">
        <v>28141</v>
      </c>
      <c r="AE4487" s="51" t="s">
        <v>28142</v>
      </c>
      <c r="AF4487" s="8" t="s">
        <v>28143</v>
      </c>
      <c r="AG4487" s="8" t="s">
        <v>11819</v>
      </c>
      <c r="AH4487" s="8" t="s">
        <v>232</v>
      </c>
      <c r="AI4487" s="8" t="s">
        <v>66</v>
      </c>
      <c r="AJ4487" s="8"/>
      <c r="AK4487" s="8" t="s">
        <v>4151</v>
      </c>
      <c r="AL4487" s="8" t="s">
        <v>7943</v>
      </c>
      <c r="AM4487" s="8" t="s">
        <v>4153</v>
      </c>
      <c r="AN4487" s="8" t="s">
        <v>21841</v>
      </c>
      <c r="AO4487" s="8" t="s">
        <v>28144</v>
      </c>
      <c r="AP4487" s="29" t="s">
        <v>28143</v>
      </c>
      <c r="AQ4487" s="11">
        <v>4357.0</v>
      </c>
    </row>
    <row r="4488">
      <c r="A4488" s="8" t="str">
        <f t="shared" si="1"/>
        <v>Kara Rolen</v>
      </c>
      <c r="B4488" s="51" t="s">
        <v>28130</v>
      </c>
      <c r="C4488" s="51" t="s">
        <v>19588</v>
      </c>
      <c r="D4488" s="2" t="s">
        <v>11803</v>
      </c>
      <c r="E4488" s="8" t="s">
        <v>28131</v>
      </c>
      <c r="F4488" s="8" t="s">
        <v>2304</v>
      </c>
      <c r="G4488" s="51" t="s">
        <v>19294</v>
      </c>
      <c r="H4488" s="8" t="s">
        <v>28132</v>
      </c>
      <c r="I4488" s="8" t="s">
        <v>49</v>
      </c>
      <c r="J4488" s="10">
        <v>3.59</v>
      </c>
      <c r="K4488" s="8" t="s">
        <v>28133</v>
      </c>
      <c r="L4488" s="8"/>
      <c r="M4488" s="8"/>
      <c r="N4488" s="51" t="s">
        <v>28148</v>
      </c>
      <c r="O4488" s="51" t="s">
        <v>52</v>
      </c>
      <c r="P4488" s="51"/>
      <c r="Q4488" s="51"/>
      <c r="R4488" s="51" t="s">
        <v>9548</v>
      </c>
      <c r="S4488" s="51" t="s">
        <v>28149</v>
      </c>
      <c r="T4488" s="11" t="str">
        <f t="shared" si="2"/>
        <v>Kara Rolen</v>
      </c>
      <c r="U4488" s="51" t="s">
        <v>80</v>
      </c>
      <c r="V4488" s="51"/>
      <c r="W4488" s="51"/>
      <c r="X4488" s="51" t="s">
        <v>28138</v>
      </c>
      <c r="Y4488" s="51" t="s">
        <v>60</v>
      </c>
      <c r="Z4488" s="56" t="s">
        <v>28139</v>
      </c>
      <c r="AA4488" s="51" t="s">
        <v>60</v>
      </c>
      <c r="AB4488" s="56" t="s">
        <v>28140</v>
      </c>
      <c r="AC4488" s="51" t="s">
        <v>60</v>
      </c>
      <c r="AD4488" s="56" t="s">
        <v>28141</v>
      </c>
      <c r="AE4488" s="51" t="s">
        <v>28142</v>
      </c>
      <c r="AF4488" s="8" t="s">
        <v>28143</v>
      </c>
      <c r="AG4488" s="8" t="s">
        <v>11819</v>
      </c>
      <c r="AH4488" s="8" t="s">
        <v>232</v>
      </c>
      <c r="AI4488" s="8" t="s">
        <v>66</v>
      </c>
      <c r="AJ4488" s="8"/>
      <c r="AK4488" s="8" t="s">
        <v>4151</v>
      </c>
      <c r="AL4488" s="8" t="s">
        <v>7943</v>
      </c>
      <c r="AM4488" s="8" t="s">
        <v>4153</v>
      </c>
      <c r="AN4488" s="8" t="s">
        <v>21841</v>
      </c>
      <c r="AO4488" s="8" t="s">
        <v>28144</v>
      </c>
      <c r="AP4488" s="29" t="s">
        <v>28143</v>
      </c>
      <c r="AQ4488" s="11">
        <v>4357.0</v>
      </c>
    </row>
    <row r="4489">
      <c r="A4489" s="8" t="str">
        <f t="shared" si="1"/>
        <v>Bill Stearns</v>
      </c>
      <c r="B4489" s="51" t="s">
        <v>28130</v>
      </c>
      <c r="C4489" s="51" t="s">
        <v>19588</v>
      </c>
      <c r="D4489" s="2" t="s">
        <v>11803</v>
      </c>
      <c r="E4489" s="8" t="s">
        <v>28131</v>
      </c>
      <c r="F4489" s="8" t="s">
        <v>2304</v>
      </c>
      <c r="G4489" s="51" t="s">
        <v>19294</v>
      </c>
      <c r="H4489" s="8" t="s">
        <v>28132</v>
      </c>
      <c r="I4489" s="8" t="s">
        <v>49</v>
      </c>
      <c r="J4489" s="10">
        <v>3.59</v>
      </c>
      <c r="K4489" s="8" t="s">
        <v>28133</v>
      </c>
      <c r="L4489" s="8"/>
      <c r="M4489" s="8"/>
      <c r="N4489" s="51" t="s">
        <v>28150</v>
      </c>
      <c r="O4489" s="51" t="s">
        <v>52</v>
      </c>
      <c r="P4489" s="51"/>
      <c r="Q4489" s="51"/>
      <c r="R4489" s="51" t="s">
        <v>1825</v>
      </c>
      <c r="S4489" s="51" t="s">
        <v>28151</v>
      </c>
      <c r="T4489" s="11" t="str">
        <f t="shared" si="2"/>
        <v>Bill Stearns</v>
      </c>
      <c r="U4489" s="51" t="s">
        <v>80</v>
      </c>
      <c r="V4489" s="51"/>
      <c r="W4489" s="51"/>
      <c r="X4489" s="51" t="s">
        <v>28138</v>
      </c>
      <c r="Y4489" s="51" t="s">
        <v>60</v>
      </c>
      <c r="Z4489" s="56" t="s">
        <v>28139</v>
      </c>
      <c r="AA4489" s="51" t="s">
        <v>60</v>
      </c>
      <c r="AB4489" s="56" t="s">
        <v>28140</v>
      </c>
      <c r="AC4489" s="51" t="s">
        <v>60</v>
      </c>
      <c r="AD4489" s="56" t="s">
        <v>28141</v>
      </c>
      <c r="AE4489" s="51" t="s">
        <v>28142</v>
      </c>
      <c r="AF4489" s="8" t="s">
        <v>28143</v>
      </c>
      <c r="AG4489" s="8" t="s">
        <v>11819</v>
      </c>
      <c r="AH4489" s="8" t="s">
        <v>232</v>
      </c>
      <c r="AI4489" s="8" t="s">
        <v>66</v>
      </c>
      <c r="AJ4489" s="8"/>
      <c r="AK4489" s="8" t="s">
        <v>4151</v>
      </c>
      <c r="AL4489" s="8" t="s">
        <v>7943</v>
      </c>
      <c r="AM4489" s="8" t="s">
        <v>4153</v>
      </c>
      <c r="AN4489" s="8" t="s">
        <v>21841</v>
      </c>
      <c r="AO4489" s="8" t="s">
        <v>28144</v>
      </c>
      <c r="AP4489" s="29" t="s">
        <v>28143</v>
      </c>
      <c r="AQ4489" s="11">
        <v>4357.0</v>
      </c>
    </row>
    <row r="4490">
      <c r="A4490" s="8" t="str">
        <f t="shared" si="1"/>
        <v>BT Pham</v>
      </c>
      <c r="B4490" s="8" t="s">
        <v>28152</v>
      </c>
      <c r="C4490" s="51" t="s">
        <v>18821</v>
      </c>
      <c r="D4490" s="2" t="s">
        <v>11803</v>
      </c>
      <c r="E4490" s="51" t="s">
        <v>28153</v>
      </c>
      <c r="F4490" s="51" t="s">
        <v>2304</v>
      </c>
      <c r="G4490" s="51" t="s">
        <v>19294</v>
      </c>
      <c r="H4490" s="51" t="s">
        <v>28154</v>
      </c>
      <c r="I4490" s="59" t="s">
        <v>2373</v>
      </c>
      <c r="J4490" s="60">
        <v>3.21</v>
      </c>
      <c r="K4490" s="51" t="s">
        <v>28155</v>
      </c>
      <c r="L4490" s="51"/>
      <c r="M4490" s="51"/>
      <c r="N4490" s="51" t="s">
        <v>28156</v>
      </c>
      <c r="O4490" s="51" t="s">
        <v>52</v>
      </c>
      <c r="P4490" s="51"/>
      <c r="Q4490" s="51"/>
      <c r="R4490" s="51" t="s">
        <v>28157</v>
      </c>
      <c r="S4490" s="51" t="s">
        <v>28158</v>
      </c>
      <c r="T4490" s="11" t="str">
        <f t="shared" si="2"/>
        <v>BT Pham</v>
      </c>
      <c r="U4490" s="51" t="s">
        <v>311</v>
      </c>
      <c r="V4490" s="51" t="s">
        <v>28159</v>
      </c>
      <c r="W4490" s="51" t="s">
        <v>28160</v>
      </c>
      <c r="X4490" s="51" t="s">
        <v>28161</v>
      </c>
      <c r="Y4490" s="51" t="s">
        <v>60</v>
      </c>
      <c r="Z4490" s="56" t="s">
        <v>28162</v>
      </c>
      <c r="AA4490" s="51" t="s">
        <v>60</v>
      </c>
      <c r="AB4490" s="56" t="s">
        <v>28163</v>
      </c>
      <c r="AC4490" s="51" t="s">
        <v>60</v>
      </c>
      <c r="AD4490" s="56" t="s">
        <v>28164</v>
      </c>
      <c r="AE4490" s="51" t="s">
        <v>28165</v>
      </c>
      <c r="AF4490" s="51" t="s">
        <v>28166</v>
      </c>
      <c r="AG4490" s="51" t="s">
        <v>11819</v>
      </c>
      <c r="AH4490" s="51" t="s">
        <v>654</v>
      </c>
      <c r="AI4490" s="59" t="s">
        <v>18832</v>
      </c>
      <c r="AJ4490" s="51"/>
      <c r="AK4490" s="59" t="s">
        <v>2113</v>
      </c>
      <c r="AL4490" s="59" t="s">
        <v>4545</v>
      </c>
      <c r="AM4490" s="59" t="s">
        <v>22251</v>
      </c>
      <c r="AN4490" s="59" t="s">
        <v>28167</v>
      </c>
      <c r="AO4490" s="59" t="s">
        <v>21069</v>
      </c>
      <c r="AP4490" s="67" t="s">
        <v>28166</v>
      </c>
      <c r="AQ4490" s="68">
        <v>1374.0</v>
      </c>
    </row>
    <row r="4491">
      <c r="A4491" s="8" t="str">
        <f t="shared" si="1"/>
        <v>K'Vonte Scott</v>
      </c>
      <c r="B4491" s="51" t="s">
        <v>28152</v>
      </c>
      <c r="C4491" s="51" t="s">
        <v>18821</v>
      </c>
      <c r="D4491" s="2" t="s">
        <v>11803</v>
      </c>
      <c r="E4491" s="8" t="s">
        <v>28153</v>
      </c>
      <c r="F4491" s="8" t="s">
        <v>2304</v>
      </c>
      <c r="G4491" s="51" t="s">
        <v>19294</v>
      </c>
      <c r="H4491" s="8" t="s">
        <v>28154</v>
      </c>
      <c r="I4491" s="8" t="s">
        <v>2373</v>
      </c>
      <c r="J4491" s="10">
        <v>3.21</v>
      </c>
      <c r="K4491" s="8" t="s">
        <v>28155</v>
      </c>
      <c r="L4491" s="8"/>
      <c r="M4491" s="8"/>
      <c r="N4491" s="51" t="s">
        <v>28168</v>
      </c>
      <c r="O4491" s="51" t="s">
        <v>52</v>
      </c>
      <c r="P4491" s="51"/>
      <c r="Q4491" s="51"/>
      <c r="R4491" s="51" t="s">
        <v>28169</v>
      </c>
      <c r="S4491" s="51" t="s">
        <v>147</v>
      </c>
      <c r="T4491" s="11" t="str">
        <f t="shared" si="2"/>
        <v>K'Vonte Scott</v>
      </c>
      <c r="U4491" s="57" t="s">
        <v>28170</v>
      </c>
      <c r="V4491" s="51" t="s">
        <v>28171</v>
      </c>
      <c r="W4491" s="51"/>
      <c r="X4491" s="94" t="s">
        <v>28161</v>
      </c>
      <c r="Y4491" s="51" t="s">
        <v>60</v>
      </c>
      <c r="Z4491" s="56" t="s">
        <v>28172</v>
      </c>
      <c r="AA4491" s="51" t="s">
        <v>60</v>
      </c>
      <c r="AB4491" s="56" t="s">
        <v>28173</v>
      </c>
      <c r="AC4491" s="51" t="s">
        <v>60</v>
      </c>
      <c r="AD4491" s="56" t="s">
        <v>19912</v>
      </c>
      <c r="AE4491" s="51" t="s">
        <v>28165</v>
      </c>
      <c r="AF4491" s="8" t="s">
        <v>28166</v>
      </c>
      <c r="AG4491" s="13" t="s">
        <v>11819</v>
      </c>
      <c r="AH4491" s="8" t="s">
        <v>654</v>
      </c>
      <c r="AI4491" s="8" t="s">
        <v>233</v>
      </c>
      <c r="AJ4491" s="8"/>
      <c r="AK4491" s="8" t="s">
        <v>2113</v>
      </c>
      <c r="AL4491" s="8" t="s">
        <v>4545</v>
      </c>
      <c r="AM4491" s="8" t="s">
        <v>22251</v>
      </c>
      <c r="AN4491" s="8" t="s">
        <v>28167</v>
      </c>
      <c r="AO4491" s="8" t="s">
        <v>19907</v>
      </c>
      <c r="AP4491" s="29" t="s">
        <v>28166</v>
      </c>
      <c r="AQ4491" s="11">
        <v>1374.0</v>
      </c>
    </row>
    <row r="4492">
      <c r="A4492" s="8" t="str">
        <f t="shared" si="1"/>
        <v>Richmond Letterio</v>
      </c>
      <c r="B4492" s="51" t="s">
        <v>28152</v>
      </c>
      <c r="C4492" s="51" t="s">
        <v>18821</v>
      </c>
      <c r="D4492" s="2" t="s">
        <v>11803</v>
      </c>
      <c r="E4492" s="8" t="s">
        <v>28153</v>
      </c>
      <c r="F4492" s="8" t="s">
        <v>2304</v>
      </c>
      <c r="G4492" s="51" t="s">
        <v>19294</v>
      </c>
      <c r="H4492" s="8" t="s">
        <v>28154</v>
      </c>
      <c r="I4492" s="8" t="s">
        <v>2373</v>
      </c>
      <c r="J4492" s="10">
        <v>3.21</v>
      </c>
      <c r="K4492" s="8" t="s">
        <v>28155</v>
      </c>
      <c r="L4492" s="8"/>
      <c r="M4492" s="8"/>
      <c r="N4492" s="51" t="s">
        <v>28174</v>
      </c>
      <c r="O4492" s="51" t="s">
        <v>52</v>
      </c>
      <c r="P4492" s="51"/>
      <c r="Q4492" s="51"/>
      <c r="R4492" s="51" t="s">
        <v>4382</v>
      </c>
      <c r="S4492" s="51" t="s">
        <v>28175</v>
      </c>
      <c r="T4492" s="11" t="str">
        <f t="shared" si="2"/>
        <v>Richmond Letterio</v>
      </c>
      <c r="U4492" s="51" t="s">
        <v>386</v>
      </c>
      <c r="V4492" s="51" t="s">
        <v>28176</v>
      </c>
      <c r="W4492" s="51"/>
      <c r="X4492" s="94" t="s">
        <v>28161</v>
      </c>
      <c r="Y4492" s="56" t="s">
        <v>28177</v>
      </c>
      <c r="Z4492" s="51" t="s">
        <v>60</v>
      </c>
      <c r="AA4492" s="51" t="s">
        <v>60</v>
      </c>
      <c r="AB4492" s="56" t="s">
        <v>28173</v>
      </c>
      <c r="AC4492" s="51" t="s">
        <v>60</v>
      </c>
      <c r="AD4492" s="56" t="s">
        <v>19912</v>
      </c>
      <c r="AE4492" s="51" t="s">
        <v>28165</v>
      </c>
      <c r="AF4492" s="8" t="s">
        <v>28166</v>
      </c>
      <c r="AG4492" s="13" t="s">
        <v>11819</v>
      </c>
      <c r="AH4492" s="8" t="s">
        <v>654</v>
      </c>
      <c r="AI4492" s="8" t="s">
        <v>233</v>
      </c>
      <c r="AJ4492" s="8"/>
      <c r="AK4492" s="8" t="s">
        <v>2113</v>
      </c>
      <c r="AL4492" s="8" t="s">
        <v>4545</v>
      </c>
      <c r="AM4492" s="8" t="s">
        <v>22251</v>
      </c>
      <c r="AN4492" s="8" t="s">
        <v>28167</v>
      </c>
      <c r="AO4492" s="8" t="s">
        <v>19907</v>
      </c>
      <c r="AP4492" s="29" t="s">
        <v>28166</v>
      </c>
      <c r="AQ4492" s="11">
        <v>1374.0</v>
      </c>
    </row>
    <row r="4493">
      <c r="A4493" s="8" t="str">
        <f t="shared" si="1"/>
        <v>Brandon Uhl</v>
      </c>
      <c r="B4493" s="51" t="s">
        <v>28178</v>
      </c>
      <c r="C4493" s="51" t="s">
        <v>18821</v>
      </c>
      <c r="D4493" s="2" t="s">
        <v>11803</v>
      </c>
      <c r="E4493" s="8" t="s">
        <v>4652</v>
      </c>
      <c r="F4493" s="8" t="s">
        <v>2304</v>
      </c>
      <c r="G4493" s="51" t="s">
        <v>19294</v>
      </c>
      <c r="H4493" s="8" t="s">
        <v>28179</v>
      </c>
      <c r="I4493" s="8" t="s">
        <v>49</v>
      </c>
      <c r="J4493" s="10">
        <v>3.96</v>
      </c>
      <c r="K4493" s="8" t="s">
        <v>28180</v>
      </c>
      <c r="L4493" s="8"/>
      <c r="M4493" s="8" t="s">
        <v>8002</v>
      </c>
      <c r="N4493" s="51" t="s">
        <v>28181</v>
      </c>
      <c r="O4493" s="51" t="s">
        <v>52</v>
      </c>
      <c r="P4493" s="51"/>
      <c r="Q4493" s="51"/>
      <c r="R4493" s="51" t="s">
        <v>977</v>
      </c>
      <c r="S4493" s="51" t="s">
        <v>28182</v>
      </c>
      <c r="T4493" s="11" t="str">
        <f t="shared" si="2"/>
        <v>Brandon Uhl</v>
      </c>
      <c r="U4493" s="51" t="s">
        <v>2740</v>
      </c>
      <c r="V4493" s="51" t="s">
        <v>28183</v>
      </c>
      <c r="W4493" s="51" t="s">
        <v>28184</v>
      </c>
      <c r="X4493" s="94" t="s">
        <v>28185</v>
      </c>
      <c r="Y4493" s="51" t="s">
        <v>60</v>
      </c>
      <c r="Z4493" s="56" t="s">
        <v>28186</v>
      </c>
      <c r="AA4493" s="51" t="s">
        <v>60</v>
      </c>
      <c r="AB4493" s="51" t="s">
        <v>60</v>
      </c>
      <c r="AC4493" s="51" t="s">
        <v>60</v>
      </c>
      <c r="AD4493" s="56" t="s">
        <v>28187</v>
      </c>
      <c r="AE4493" s="51" t="s">
        <v>28188</v>
      </c>
      <c r="AF4493" s="8" t="s">
        <v>28189</v>
      </c>
      <c r="AG4493" s="13" t="s">
        <v>11819</v>
      </c>
      <c r="AH4493" s="8" t="s">
        <v>4581</v>
      </c>
      <c r="AI4493" s="8" t="s">
        <v>233</v>
      </c>
      <c r="AJ4493" s="8"/>
      <c r="AK4493" s="8" t="s">
        <v>3024</v>
      </c>
      <c r="AL4493" s="8" t="s">
        <v>28190</v>
      </c>
      <c r="AM4493" s="8" t="s">
        <v>21064</v>
      </c>
      <c r="AN4493" s="8" t="s">
        <v>28191</v>
      </c>
      <c r="AO4493" s="8" t="s">
        <v>19907</v>
      </c>
      <c r="AP4493" s="29" t="s">
        <v>28189</v>
      </c>
      <c r="AQ4493" s="11">
        <v>1830.0</v>
      </c>
    </row>
    <row r="4494">
      <c r="A4494" s="8" t="str">
        <f t="shared" si="1"/>
        <v>Brandon Spalding</v>
      </c>
      <c r="B4494" s="51" t="s">
        <v>28178</v>
      </c>
      <c r="C4494" s="51" t="s">
        <v>18821</v>
      </c>
      <c r="D4494" s="2" t="s">
        <v>11803</v>
      </c>
      <c r="E4494" s="8" t="s">
        <v>4652</v>
      </c>
      <c r="F4494" s="8" t="s">
        <v>2304</v>
      </c>
      <c r="G4494" s="51" t="s">
        <v>19294</v>
      </c>
      <c r="H4494" s="8" t="s">
        <v>28179</v>
      </c>
      <c r="I4494" s="8" t="s">
        <v>49</v>
      </c>
      <c r="J4494" s="10">
        <v>3.96</v>
      </c>
      <c r="K4494" s="8" t="s">
        <v>28180</v>
      </c>
      <c r="L4494" s="8"/>
      <c r="M4494" s="8" t="s">
        <v>8002</v>
      </c>
      <c r="N4494" s="51" t="s">
        <v>28192</v>
      </c>
      <c r="O4494" s="51" t="s">
        <v>52</v>
      </c>
      <c r="P4494" s="51"/>
      <c r="Q4494" s="51"/>
      <c r="R4494" s="51" t="s">
        <v>977</v>
      </c>
      <c r="S4494" s="51" t="s">
        <v>21521</v>
      </c>
      <c r="T4494" s="11" t="str">
        <f t="shared" si="2"/>
        <v>Brandon Spalding</v>
      </c>
      <c r="U4494" s="8" t="s">
        <v>55</v>
      </c>
      <c r="V4494" s="51" t="s">
        <v>28193</v>
      </c>
      <c r="W4494" s="51" t="s">
        <v>28194</v>
      </c>
      <c r="X4494" s="94" t="s">
        <v>28185</v>
      </c>
      <c r="Y4494" s="51" t="s">
        <v>60</v>
      </c>
      <c r="Z4494" s="56" t="s">
        <v>28186</v>
      </c>
      <c r="AA4494" s="51" t="s">
        <v>60</v>
      </c>
      <c r="AB4494" s="51" t="s">
        <v>60</v>
      </c>
      <c r="AC4494" s="51" t="s">
        <v>60</v>
      </c>
      <c r="AD4494" s="56" t="s">
        <v>28187</v>
      </c>
      <c r="AE4494" s="51" t="s">
        <v>28188</v>
      </c>
      <c r="AF4494" s="8" t="s">
        <v>28189</v>
      </c>
      <c r="AG4494" s="13" t="s">
        <v>11819</v>
      </c>
      <c r="AH4494" s="8" t="s">
        <v>4581</v>
      </c>
      <c r="AI4494" s="8" t="s">
        <v>233</v>
      </c>
      <c r="AJ4494" s="8"/>
      <c r="AK4494" s="8" t="s">
        <v>3024</v>
      </c>
      <c r="AL4494" s="8" t="s">
        <v>28190</v>
      </c>
      <c r="AM4494" s="8" t="s">
        <v>21064</v>
      </c>
      <c r="AN4494" s="8" t="s">
        <v>28191</v>
      </c>
      <c r="AO4494" s="8" t="s">
        <v>19907</v>
      </c>
      <c r="AP4494" s="29" t="s">
        <v>28189</v>
      </c>
      <c r="AQ4494" s="11">
        <v>1830.0</v>
      </c>
    </row>
    <row r="4495">
      <c r="A4495" s="8" t="str">
        <f t="shared" si="1"/>
        <v>Aron Gibson</v>
      </c>
      <c r="B4495" s="51" t="s">
        <v>28178</v>
      </c>
      <c r="C4495" s="51" t="s">
        <v>18821</v>
      </c>
      <c r="D4495" s="2" t="s">
        <v>11803</v>
      </c>
      <c r="E4495" s="8" t="s">
        <v>4652</v>
      </c>
      <c r="F4495" s="8" t="s">
        <v>2304</v>
      </c>
      <c r="G4495" s="51" t="s">
        <v>19294</v>
      </c>
      <c r="H4495" s="8" t="s">
        <v>28179</v>
      </c>
      <c r="I4495" s="8" t="s">
        <v>49</v>
      </c>
      <c r="J4495" s="10">
        <v>3.96</v>
      </c>
      <c r="K4495" s="8" t="s">
        <v>28180</v>
      </c>
      <c r="L4495" s="8"/>
      <c r="M4495" s="8" t="s">
        <v>8002</v>
      </c>
      <c r="N4495" s="51" t="s">
        <v>28195</v>
      </c>
      <c r="O4495" s="51" t="s">
        <v>52</v>
      </c>
      <c r="P4495" s="51"/>
      <c r="Q4495" s="51"/>
      <c r="R4495" s="51" t="s">
        <v>28196</v>
      </c>
      <c r="S4495" s="51" t="s">
        <v>6465</v>
      </c>
      <c r="T4495" s="11" t="str">
        <f t="shared" si="2"/>
        <v>Aron Gibson</v>
      </c>
      <c r="U4495" s="51" t="s">
        <v>160</v>
      </c>
      <c r="V4495" s="51" t="s">
        <v>28197</v>
      </c>
      <c r="W4495" s="51" t="s">
        <v>28198</v>
      </c>
      <c r="X4495" s="94" t="s">
        <v>28185</v>
      </c>
      <c r="Y4495" s="56" t="s">
        <v>28199</v>
      </c>
      <c r="Z4495" s="56" t="s">
        <v>28186</v>
      </c>
      <c r="AA4495" s="51" t="s">
        <v>60</v>
      </c>
      <c r="AB4495" s="51" t="s">
        <v>60</v>
      </c>
      <c r="AC4495" s="51" t="s">
        <v>60</v>
      </c>
      <c r="AD4495" s="56" t="s">
        <v>28187</v>
      </c>
      <c r="AE4495" s="51" t="s">
        <v>28188</v>
      </c>
      <c r="AF4495" s="8" t="s">
        <v>28189</v>
      </c>
      <c r="AG4495" s="13" t="s">
        <v>11819</v>
      </c>
      <c r="AH4495" s="8" t="s">
        <v>4581</v>
      </c>
      <c r="AI4495" s="8" t="s">
        <v>233</v>
      </c>
      <c r="AJ4495" s="8"/>
      <c r="AK4495" s="8" t="s">
        <v>3024</v>
      </c>
      <c r="AL4495" s="8" t="s">
        <v>28190</v>
      </c>
      <c r="AM4495" s="8" t="s">
        <v>21064</v>
      </c>
      <c r="AN4495" s="8" t="s">
        <v>28191</v>
      </c>
      <c r="AO4495" s="8" t="s">
        <v>19907</v>
      </c>
      <c r="AP4495" s="29" t="s">
        <v>28189</v>
      </c>
      <c r="AQ4495" s="11">
        <v>1830.0</v>
      </c>
    </row>
    <row r="4496">
      <c r="A4496" s="8" t="str">
        <f t="shared" si="1"/>
        <v>Sarah Hollen</v>
      </c>
      <c r="B4496" s="8" t="s">
        <v>28178</v>
      </c>
      <c r="C4496" s="51" t="s">
        <v>18821</v>
      </c>
      <c r="D4496" s="2" t="s">
        <v>11803</v>
      </c>
      <c r="E4496" s="8" t="s">
        <v>4652</v>
      </c>
      <c r="F4496" s="8" t="s">
        <v>2304</v>
      </c>
      <c r="G4496" s="51" t="s">
        <v>19294</v>
      </c>
      <c r="H4496" s="8" t="s">
        <v>28179</v>
      </c>
      <c r="I4496" s="8" t="s">
        <v>49</v>
      </c>
      <c r="J4496" s="10">
        <v>3.96</v>
      </c>
      <c r="K4496" s="8" t="s">
        <v>28180</v>
      </c>
      <c r="L4496" s="8"/>
      <c r="M4496" s="8" t="s">
        <v>8002</v>
      </c>
      <c r="N4496" s="51" t="s">
        <v>28200</v>
      </c>
      <c r="O4496" s="51" t="s">
        <v>52</v>
      </c>
      <c r="P4496" s="51"/>
      <c r="Q4496" s="51"/>
      <c r="R4496" s="51" t="s">
        <v>7659</v>
      </c>
      <c r="S4496" s="51" t="s">
        <v>28201</v>
      </c>
      <c r="T4496" s="11" t="str">
        <f t="shared" si="2"/>
        <v>Sarah Hollen</v>
      </c>
      <c r="U4496" s="51" t="s">
        <v>106</v>
      </c>
      <c r="V4496" s="51" t="s">
        <v>28202</v>
      </c>
      <c r="W4496" s="51" t="s">
        <v>28203</v>
      </c>
      <c r="X4496" s="51" t="s">
        <v>28185</v>
      </c>
      <c r="Y4496" s="51" t="s">
        <v>60</v>
      </c>
      <c r="Z4496" s="56" t="s">
        <v>28186</v>
      </c>
      <c r="AA4496" s="51" t="s">
        <v>60</v>
      </c>
      <c r="AB4496" s="51" t="s">
        <v>60</v>
      </c>
      <c r="AC4496" s="51" t="s">
        <v>60</v>
      </c>
      <c r="AD4496" s="56" t="s">
        <v>28187</v>
      </c>
      <c r="AE4496" s="51" t="s">
        <v>28188</v>
      </c>
      <c r="AF4496" s="8" t="s">
        <v>28189</v>
      </c>
      <c r="AG4496" s="8" t="s">
        <v>11819</v>
      </c>
      <c r="AH4496" s="8" t="s">
        <v>4581</v>
      </c>
      <c r="AI4496" s="8" t="s">
        <v>18832</v>
      </c>
      <c r="AJ4496" s="8"/>
      <c r="AK4496" s="8" t="s">
        <v>3024</v>
      </c>
      <c r="AL4496" s="8" t="s">
        <v>28190</v>
      </c>
      <c r="AM4496" s="8" t="s">
        <v>21064</v>
      </c>
      <c r="AN4496" s="8" t="s">
        <v>28191</v>
      </c>
      <c r="AO4496" s="8" t="s">
        <v>21069</v>
      </c>
      <c r="AP4496" s="14" t="s">
        <v>28189</v>
      </c>
      <c r="AQ4496" s="11">
        <v>1830.0</v>
      </c>
    </row>
    <row r="4497">
      <c r="A4497" s="8" t="str">
        <f t="shared" si="1"/>
        <v>Tabitha Messineo-Solomon</v>
      </c>
      <c r="B4497" s="8" t="s">
        <v>28204</v>
      </c>
      <c r="C4497" s="51" t="s">
        <v>25863</v>
      </c>
      <c r="D4497" s="2" t="s">
        <v>10817</v>
      </c>
      <c r="E4497" s="8" t="s">
        <v>28205</v>
      </c>
      <c r="F4497" s="13" t="s">
        <v>936</v>
      </c>
      <c r="G4497" s="51" t="s">
        <v>19294</v>
      </c>
      <c r="H4497" s="8" t="s">
        <v>28206</v>
      </c>
      <c r="I4497" s="8" t="s">
        <v>16552</v>
      </c>
      <c r="J4497" s="10">
        <v>3.68</v>
      </c>
      <c r="K4497" s="8" t="s">
        <v>28207</v>
      </c>
      <c r="L4497" s="8"/>
      <c r="M4497" s="8"/>
      <c r="N4497" s="51" t="s">
        <v>28208</v>
      </c>
      <c r="O4497" s="51" t="s">
        <v>52</v>
      </c>
      <c r="P4497" s="51"/>
      <c r="Q4497" s="51"/>
      <c r="R4497" s="57" t="s">
        <v>17786</v>
      </c>
      <c r="S4497" s="57" t="s">
        <v>28209</v>
      </c>
      <c r="T4497" s="11" t="str">
        <f t="shared" si="2"/>
        <v>Tabitha Messineo-Solomon</v>
      </c>
      <c r="U4497" s="13" t="s">
        <v>28210</v>
      </c>
      <c r="V4497" s="51"/>
      <c r="W4497" s="51"/>
      <c r="X4497" s="51" t="s">
        <v>28211</v>
      </c>
      <c r="Y4497" s="51" t="s">
        <v>60</v>
      </c>
      <c r="Z4497" s="56" t="s">
        <v>28212</v>
      </c>
      <c r="AA4497" s="51" t="s">
        <v>60</v>
      </c>
      <c r="AB4497" s="56" t="s">
        <v>28213</v>
      </c>
      <c r="AC4497" s="51" t="s">
        <v>60</v>
      </c>
      <c r="AD4497" s="56" t="s">
        <v>28214</v>
      </c>
      <c r="AE4497" s="51" t="s">
        <v>28215</v>
      </c>
      <c r="AF4497" s="13" t="s">
        <v>28216</v>
      </c>
      <c r="AG4497" s="13" t="s">
        <v>12245</v>
      </c>
      <c r="AH4497" s="8" t="s">
        <v>65</v>
      </c>
      <c r="AI4497" s="8" t="s">
        <v>18832</v>
      </c>
      <c r="AJ4497" s="8"/>
      <c r="AK4497" s="8"/>
      <c r="AL4497" s="8"/>
      <c r="AM4497" s="8"/>
      <c r="AN4497" s="8" t="s">
        <v>28217</v>
      </c>
      <c r="AO4497" s="8" t="s">
        <v>28218</v>
      </c>
      <c r="AP4497" s="14" t="s">
        <v>28216</v>
      </c>
      <c r="AQ4497" s="11">
        <v>2781.0</v>
      </c>
    </row>
    <row r="4498">
      <c r="A4498" s="8" t="str">
        <f t="shared" si="1"/>
        <v>Trey Henderson</v>
      </c>
      <c r="B4498" s="51" t="s">
        <v>28204</v>
      </c>
      <c r="C4498" s="51" t="s">
        <v>25863</v>
      </c>
      <c r="D4498" s="2" t="s">
        <v>10817</v>
      </c>
      <c r="E4498" s="8" t="s">
        <v>28205</v>
      </c>
      <c r="F4498" s="8" t="s">
        <v>936</v>
      </c>
      <c r="G4498" s="51" t="s">
        <v>19294</v>
      </c>
      <c r="H4498" s="8" t="s">
        <v>28206</v>
      </c>
      <c r="I4498" s="8" t="s">
        <v>16552</v>
      </c>
      <c r="J4498" s="10">
        <v>3.68</v>
      </c>
      <c r="K4498" s="8" t="s">
        <v>28207</v>
      </c>
      <c r="L4498" s="8"/>
      <c r="M4498" s="8"/>
      <c r="N4498" s="51" t="s">
        <v>28219</v>
      </c>
      <c r="O4498" s="51" t="s">
        <v>52</v>
      </c>
      <c r="P4498" s="51"/>
      <c r="Q4498" s="51"/>
      <c r="R4498" s="51" t="s">
        <v>4302</v>
      </c>
      <c r="S4498" s="51" t="s">
        <v>4809</v>
      </c>
      <c r="T4498" s="11" t="str">
        <f t="shared" si="2"/>
        <v>Trey Henderson</v>
      </c>
      <c r="U4498" s="13" t="s">
        <v>427</v>
      </c>
      <c r="V4498" s="51" t="s">
        <v>28220</v>
      </c>
      <c r="W4498" s="51" t="s">
        <v>28221</v>
      </c>
      <c r="X4498" s="94" t="s">
        <v>28211</v>
      </c>
      <c r="Y4498" s="56" t="s">
        <v>28222</v>
      </c>
      <c r="Z4498" s="56" t="s">
        <v>28212</v>
      </c>
      <c r="AA4498" s="51" t="s">
        <v>60</v>
      </c>
      <c r="AB4498" s="56" t="s">
        <v>28213</v>
      </c>
      <c r="AC4498" s="56" t="s">
        <v>28223</v>
      </c>
      <c r="AD4498" s="51" t="s">
        <v>60</v>
      </c>
      <c r="AE4498" s="51" t="s">
        <v>28215</v>
      </c>
      <c r="AF4498" s="8" t="s">
        <v>28216</v>
      </c>
      <c r="AG4498" s="8" t="s">
        <v>12245</v>
      </c>
      <c r="AH4498" s="8" t="s">
        <v>65</v>
      </c>
      <c r="AI4498" s="8" t="s">
        <v>233</v>
      </c>
      <c r="AJ4498" s="8"/>
      <c r="AK4498" s="8"/>
      <c r="AL4498" s="8"/>
      <c r="AM4498" s="8"/>
      <c r="AN4498" s="8" t="s">
        <v>28217</v>
      </c>
      <c r="AO4498" s="8" t="s">
        <v>22169</v>
      </c>
      <c r="AP4498" s="29" t="s">
        <v>28216</v>
      </c>
      <c r="AQ4498" s="11">
        <v>2781.0</v>
      </c>
    </row>
    <row r="4499">
      <c r="A4499" s="8" t="str">
        <f t="shared" si="1"/>
        <v>Marqui Makupson</v>
      </c>
      <c r="B4499" s="51" t="s">
        <v>28204</v>
      </c>
      <c r="C4499" s="51" t="s">
        <v>25863</v>
      </c>
      <c r="D4499" s="2" t="s">
        <v>10817</v>
      </c>
      <c r="E4499" s="8" t="s">
        <v>28205</v>
      </c>
      <c r="F4499" s="8" t="s">
        <v>936</v>
      </c>
      <c r="G4499" s="51" t="s">
        <v>19294</v>
      </c>
      <c r="H4499" s="8" t="s">
        <v>28206</v>
      </c>
      <c r="I4499" s="8" t="s">
        <v>16552</v>
      </c>
      <c r="J4499" s="10">
        <v>3.68</v>
      </c>
      <c r="K4499" s="8" t="s">
        <v>28207</v>
      </c>
      <c r="L4499" s="8"/>
      <c r="M4499" s="8"/>
      <c r="N4499" s="51" t="s">
        <v>28224</v>
      </c>
      <c r="O4499" s="51" t="s">
        <v>52</v>
      </c>
      <c r="P4499" s="51"/>
      <c r="Q4499" s="51"/>
      <c r="R4499" s="51" t="s">
        <v>28225</v>
      </c>
      <c r="S4499" s="51" t="s">
        <v>28226</v>
      </c>
      <c r="T4499" s="11" t="str">
        <f t="shared" si="2"/>
        <v>Marqui Makupson</v>
      </c>
      <c r="U4499" s="13" t="s">
        <v>167</v>
      </c>
      <c r="V4499" s="51"/>
      <c r="W4499" s="51"/>
      <c r="X4499" s="94" t="s">
        <v>28211</v>
      </c>
      <c r="Y4499" s="51" t="s">
        <v>60</v>
      </c>
      <c r="Z4499" s="56" t="s">
        <v>28212</v>
      </c>
      <c r="AA4499" s="51" t="s">
        <v>60</v>
      </c>
      <c r="AB4499" s="56" t="s">
        <v>28213</v>
      </c>
      <c r="AC4499" s="51" t="s">
        <v>60</v>
      </c>
      <c r="AD4499" s="51" t="s">
        <v>60</v>
      </c>
      <c r="AE4499" s="51" t="s">
        <v>28215</v>
      </c>
      <c r="AF4499" s="8" t="s">
        <v>28216</v>
      </c>
      <c r="AG4499" s="8" t="s">
        <v>12245</v>
      </c>
      <c r="AH4499" s="8" t="s">
        <v>65</v>
      </c>
      <c r="AI4499" s="8" t="s">
        <v>233</v>
      </c>
      <c r="AJ4499" s="8"/>
      <c r="AK4499" s="8"/>
      <c r="AL4499" s="8"/>
      <c r="AM4499" s="8"/>
      <c r="AN4499" s="8" t="s">
        <v>28217</v>
      </c>
      <c r="AO4499" s="8" t="s">
        <v>22169</v>
      </c>
      <c r="AP4499" s="29" t="s">
        <v>28216</v>
      </c>
      <c r="AQ4499" s="11">
        <v>2781.0</v>
      </c>
    </row>
    <row r="4500">
      <c r="A4500" s="8" t="str">
        <f t="shared" si="1"/>
        <v>Pat Licari</v>
      </c>
      <c r="B4500" s="51" t="s">
        <v>28204</v>
      </c>
      <c r="C4500" s="51" t="s">
        <v>25863</v>
      </c>
      <c r="D4500" s="2" t="s">
        <v>10817</v>
      </c>
      <c r="E4500" s="8" t="s">
        <v>28205</v>
      </c>
      <c r="F4500" s="8" t="s">
        <v>936</v>
      </c>
      <c r="G4500" s="51" t="s">
        <v>19294</v>
      </c>
      <c r="H4500" s="8" t="s">
        <v>28206</v>
      </c>
      <c r="I4500" s="8" t="s">
        <v>16552</v>
      </c>
      <c r="J4500" s="10">
        <v>3.68</v>
      </c>
      <c r="K4500" s="8" t="s">
        <v>28207</v>
      </c>
      <c r="L4500" s="8"/>
      <c r="M4500" s="8"/>
      <c r="N4500" s="51" t="s">
        <v>28227</v>
      </c>
      <c r="O4500" s="51" t="s">
        <v>52</v>
      </c>
      <c r="P4500" s="51"/>
      <c r="Q4500" s="51"/>
      <c r="R4500" s="51" t="s">
        <v>158</v>
      </c>
      <c r="S4500" s="51" t="s">
        <v>28228</v>
      </c>
      <c r="T4500" s="11" t="str">
        <f t="shared" si="2"/>
        <v>Pat Licari</v>
      </c>
      <c r="U4500" s="13" t="s">
        <v>28229</v>
      </c>
      <c r="V4500" s="51"/>
      <c r="W4500" s="51"/>
      <c r="X4500" s="94" t="s">
        <v>28211</v>
      </c>
      <c r="Y4500" s="51" t="s">
        <v>60</v>
      </c>
      <c r="Z4500" s="56" t="s">
        <v>28212</v>
      </c>
      <c r="AA4500" s="51" t="s">
        <v>60</v>
      </c>
      <c r="AB4500" s="56" t="s">
        <v>28213</v>
      </c>
      <c r="AC4500" s="51" t="s">
        <v>60</v>
      </c>
      <c r="AD4500" s="51" t="s">
        <v>60</v>
      </c>
      <c r="AE4500" s="51" t="s">
        <v>28215</v>
      </c>
      <c r="AF4500" s="8" t="s">
        <v>28216</v>
      </c>
      <c r="AG4500" s="8" t="s">
        <v>12245</v>
      </c>
      <c r="AH4500" s="8" t="s">
        <v>65</v>
      </c>
      <c r="AI4500" s="8" t="s">
        <v>233</v>
      </c>
      <c r="AJ4500" s="8"/>
      <c r="AK4500" s="8"/>
      <c r="AL4500" s="8"/>
      <c r="AM4500" s="8"/>
      <c r="AN4500" s="8" t="s">
        <v>28217</v>
      </c>
      <c r="AO4500" s="8" t="s">
        <v>22169</v>
      </c>
      <c r="AP4500" s="29" t="s">
        <v>28216</v>
      </c>
      <c r="AQ4500" s="11">
        <v>2781.0</v>
      </c>
    </row>
    <row r="4501">
      <c r="A4501" s="8" t="str">
        <f t="shared" si="1"/>
        <v>Jacob Wahlenmaier</v>
      </c>
      <c r="B4501" s="51" t="s">
        <v>28204</v>
      </c>
      <c r="C4501" s="51" t="s">
        <v>25863</v>
      </c>
      <c r="D4501" s="2" t="s">
        <v>10817</v>
      </c>
      <c r="E4501" s="8" t="s">
        <v>28205</v>
      </c>
      <c r="F4501" s="8" t="s">
        <v>936</v>
      </c>
      <c r="G4501" s="51" t="s">
        <v>19294</v>
      </c>
      <c r="H4501" s="8" t="s">
        <v>28206</v>
      </c>
      <c r="I4501" s="8" t="s">
        <v>16552</v>
      </c>
      <c r="J4501" s="10">
        <v>3.68</v>
      </c>
      <c r="K4501" s="8" t="s">
        <v>28207</v>
      </c>
      <c r="L4501" s="8"/>
      <c r="M4501" s="8"/>
      <c r="N4501" s="51" t="s">
        <v>28230</v>
      </c>
      <c r="O4501" s="51" t="s">
        <v>52</v>
      </c>
      <c r="P4501" s="51"/>
      <c r="Q4501" s="51"/>
      <c r="R4501" s="51" t="s">
        <v>1222</v>
      </c>
      <c r="S4501" s="51" t="s">
        <v>28231</v>
      </c>
      <c r="T4501" s="11" t="str">
        <f t="shared" si="2"/>
        <v>Jacob Wahlenmaier</v>
      </c>
      <c r="U4501" s="51" t="s">
        <v>106</v>
      </c>
      <c r="V4501" s="51" t="s">
        <v>28232</v>
      </c>
      <c r="W4501" s="51"/>
      <c r="X4501" s="94" t="s">
        <v>28211</v>
      </c>
      <c r="Y4501" s="51" t="s">
        <v>60</v>
      </c>
      <c r="Z4501" s="56" t="s">
        <v>28212</v>
      </c>
      <c r="AA4501" s="51" t="s">
        <v>60</v>
      </c>
      <c r="AB4501" s="56" t="s">
        <v>28213</v>
      </c>
      <c r="AC4501" s="51" t="s">
        <v>60</v>
      </c>
      <c r="AD4501" s="51" t="s">
        <v>60</v>
      </c>
      <c r="AE4501" s="51" t="s">
        <v>28215</v>
      </c>
      <c r="AF4501" s="8" t="s">
        <v>28216</v>
      </c>
      <c r="AG4501" s="8" t="s">
        <v>12245</v>
      </c>
      <c r="AH4501" s="8" t="s">
        <v>65</v>
      </c>
      <c r="AI4501" s="8" t="s">
        <v>233</v>
      </c>
      <c r="AJ4501" s="8"/>
      <c r="AK4501" s="8"/>
      <c r="AL4501" s="8"/>
      <c r="AM4501" s="8"/>
      <c r="AN4501" s="8" t="s">
        <v>28217</v>
      </c>
      <c r="AO4501" s="8" t="s">
        <v>22169</v>
      </c>
      <c r="AP4501" s="29" t="s">
        <v>28216</v>
      </c>
      <c r="AQ4501" s="11">
        <v>2781.0</v>
      </c>
    </row>
    <row r="4502">
      <c r="A4502" s="8" t="str">
        <f t="shared" si="1"/>
        <v>Lisa Kushiyama</v>
      </c>
      <c r="B4502" s="51" t="s">
        <v>28233</v>
      </c>
      <c r="C4502" s="51" t="s">
        <v>25863</v>
      </c>
      <c r="D4502" s="2" t="s">
        <v>10817</v>
      </c>
      <c r="E4502" s="8" t="s">
        <v>28205</v>
      </c>
      <c r="F4502" s="8" t="s">
        <v>936</v>
      </c>
      <c r="G4502" s="51" t="s">
        <v>19294</v>
      </c>
      <c r="H4502" s="8" t="s">
        <v>28234</v>
      </c>
      <c r="I4502" s="8" t="s">
        <v>49</v>
      </c>
      <c r="J4502" s="10">
        <v>3.55</v>
      </c>
      <c r="K4502" s="8" t="s">
        <v>28235</v>
      </c>
      <c r="L4502" s="8"/>
      <c r="M4502" s="8" t="s">
        <v>9657</v>
      </c>
      <c r="N4502" s="51" t="s">
        <v>28236</v>
      </c>
      <c r="O4502" s="51" t="s">
        <v>52</v>
      </c>
      <c r="P4502" s="51"/>
      <c r="Q4502" s="51"/>
      <c r="R4502" s="51" t="s">
        <v>5955</v>
      </c>
      <c r="S4502" s="51" t="s">
        <v>28237</v>
      </c>
      <c r="T4502" s="11" t="str">
        <f t="shared" si="2"/>
        <v>Lisa Kushiyama</v>
      </c>
      <c r="U4502" s="51" t="s">
        <v>55</v>
      </c>
      <c r="V4502" s="51" t="s">
        <v>28238</v>
      </c>
      <c r="W4502" s="51"/>
      <c r="X4502" s="94" t="s">
        <v>28239</v>
      </c>
      <c r="Y4502" s="51" t="s">
        <v>60</v>
      </c>
      <c r="Z4502" s="56" t="s">
        <v>28240</v>
      </c>
      <c r="AA4502" s="51" t="s">
        <v>60</v>
      </c>
      <c r="AB4502" s="51" t="s">
        <v>60</v>
      </c>
      <c r="AC4502" s="51" t="s">
        <v>60</v>
      </c>
      <c r="AD4502" s="51" t="s">
        <v>60</v>
      </c>
      <c r="AE4502" s="51" t="s">
        <v>28241</v>
      </c>
      <c r="AF4502" s="8" t="s">
        <v>28242</v>
      </c>
      <c r="AG4502" s="8" t="s">
        <v>12245</v>
      </c>
      <c r="AH4502" s="8" t="s">
        <v>65</v>
      </c>
      <c r="AI4502" s="8" t="s">
        <v>233</v>
      </c>
      <c r="AJ4502" s="8"/>
      <c r="AK4502" s="8"/>
      <c r="AL4502" s="8"/>
      <c r="AM4502" s="8"/>
      <c r="AN4502" s="8" t="s">
        <v>28243</v>
      </c>
      <c r="AO4502" s="8" t="s">
        <v>28244</v>
      </c>
      <c r="AP4502" s="29" t="s">
        <v>28242</v>
      </c>
      <c r="AQ4502" s="11">
        <v>2508.0</v>
      </c>
    </row>
    <row r="4503">
      <c r="A4503" s="8" t="str">
        <f t="shared" si="1"/>
        <v>Aidan Minamiji</v>
      </c>
      <c r="B4503" s="8" t="s">
        <v>28233</v>
      </c>
      <c r="C4503" s="51" t="s">
        <v>25863</v>
      </c>
      <c r="D4503" s="2" t="s">
        <v>10817</v>
      </c>
      <c r="E4503" s="51" t="s">
        <v>28205</v>
      </c>
      <c r="F4503" s="51" t="s">
        <v>936</v>
      </c>
      <c r="G4503" s="51" t="s">
        <v>19294</v>
      </c>
      <c r="H4503" s="51" t="s">
        <v>28234</v>
      </c>
      <c r="I4503" s="59" t="s">
        <v>49</v>
      </c>
      <c r="J4503" s="60">
        <v>3.55</v>
      </c>
      <c r="K4503" s="51" t="s">
        <v>28235</v>
      </c>
      <c r="L4503" s="51"/>
      <c r="M4503" s="51" t="s">
        <v>9657</v>
      </c>
      <c r="N4503" s="51" t="s">
        <v>28245</v>
      </c>
      <c r="O4503" s="51" t="s">
        <v>52</v>
      </c>
      <c r="P4503" s="51"/>
      <c r="Q4503" s="51"/>
      <c r="R4503" s="8" t="s">
        <v>9215</v>
      </c>
      <c r="S4503" s="8" t="s">
        <v>28246</v>
      </c>
      <c r="T4503" s="11" t="str">
        <f t="shared" si="2"/>
        <v>Aidan Minamiji</v>
      </c>
      <c r="U4503" s="51" t="s">
        <v>160</v>
      </c>
      <c r="V4503" s="51"/>
      <c r="W4503" s="8"/>
      <c r="X4503" s="51" t="s">
        <v>28239</v>
      </c>
      <c r="Y4503" s="51" t="s">
        <v>60</v>
      </c>
      <c r="Z4503" s="56" t="s">
        <v>28240</v>
      </c>
      <c r="AA4503" s="51" t="s">
        <v>60</v>
      </c>
      <c r="AB4503" s="51" t="s">
        <v>60</v>
      </c>
      <c r="AC4503" s="51" t="s">
        <v>60</v>
      </c>
      <c r="AD4503" s="56" t="s">
        <v>28247</v>
      </c>
      <c r="AE4503" s="51" t="s">
        <v>28241</v>
      </c>
      <c r="AF4503" s="51" t="s">
        <v>28242</v>
      </c>
      <c r="AG4503" s="51" t="s">
        <v>12245</v>
      </c>
      <c r="AH4503" s="51" t="s">
        <v>65</v>
      </c>
      <c r="AI4503" s="59" t="s">
        <v>18832</v>
      </c>
      <c r="AJ4503" s="51"/>
      <c r="AK4503" s="59"/>
      <c r="AL4503" s="59"/>
      <c r="AM4503" s="59"/>
      <c r="AN4503" s="59" t="s">
        <v>28243</v>
      </c>
      <c r="AO4503" s="59" t="s">
        <v>28248</v>
      </c>
      <c r="AP4503" s="14" t="s">
        <v>28242</v>
      </c>
      <c r="AQ4503" s="68">
        <v>2508.0</v>
      </c>
    </row>
    <row r="4504">
      <c r="A4504" s="8" t="str">
        <f t="shared" si="1"/>
        <v>Tevon Stephens-Brown</v>
      </c>
      <c r="B4504" s="51" t="s">
        <v>28233</v>
      </c>
      <c r="C4504" s="51" t="s">
        <v>25863</v>
      </c>
      <c r="D4504" s="2" t="s">
        <v>10817</v>
      </c>
      <c r="E4504" s="8" t="s">
        <v>28205</v>
      </c>
      <c r="F4504" s="8" t="s">
        <v>936</v>
      </c>
      <c r="G4504" s="51" t="s">
        <v>19294</v>
      </c>
      <c r="H4504" s="13" t="s">
        <v>28234</v>
      </c>
      <c r="I4504" s="8" t="s">
        <v>49</v>
      </c>
      <c r="J4504" s="10">
        <v>3.55</v>
      </c>
      <c r="K4504" s="8" t="s">
        <v>28235</v>
      </c>
      <c r="L4504" s="8"/>
      <c r="M4504" s="8" t="s">
        <v>9657</v>
      </c>
      <c r="N4504" s="51" t="s">
        <v>28249</v>
      </c>
      <c r="O4504" s="51" t="s">
        <v>52</v>
      </c>
      <c r="P4504" s="51"/>
      <c r="Q4504" s="51"/>
      <c r="R4504" s="51" t="s">
        <v>28250</v>
      </c>
      <c r="S4504" s="51" t="s">
        <v>28251</v>
      </c>
      <c r="T4504" s="11" t="str">
        <f t="shared" si="2"/>
        <v>Tevon Stephens-Brown</v>
      </c>
      <c r="U4504" s="51" t="s">
        <v>160</v>
      </c>
      <c r="V4504" s="51"/>
      <c r="W4504" s="51"/>
      <c r="X4504" s="94" t="s">
        <v>28239</v>
      </c>
      <c r="Y4504" s="51" t="s">
        <v>60</v>
      </c>
      <c r="Z4504" s="56" t="s">
        <v>28240</v>
      </c>
      <c r="AA4504" s="51" t="s">
        <v>60</v>
      </c>
      <c r="AB4504" s="51" t="s">
        <v>60</v>
      </c>
      <c r="AC4504" s="51" t="s">
        <v>60</v>
      </c>
      <c r="AD4504" s="51" t="s">
        <v>60</v>
      </c>
      <c r="AE4504" s="51" t="s">
        <v>28241</v>
      </c>
      <c r="AF4504" s="8" t="s">
        <v>28242</v>
      </c>
      <c r="AG4504" s="8" t="s">
        <v>12245</v>
      </c>
      <c r="AH4504" s="8" t="s">
        <v>65</v>
      </c>
      <c r="AI4504" s="8" t="s">
        <v>233</v>
      </c>
      <c r="AJ4504" s="8"/>
      <c r="AK4504" s="8"/>
      <c r="AL4504" s="8"/>
      <c r="AM4504" s="8"/>
      <c r="AN4504" s="8" t="s">
        <v>28243</v>
      </c>
      <c r="AO4504" s="8" t="s">
        <v>28244</v>
      </c>
      <c r="AP4504" s="29" t="s">
        <v>28242</v>
      </c>
      <c r="AQ4504" s="11">
        <v>2508.0</v>
      </c>
    </row>
    <row r="4505">
      <c r="A4505" s="8" t="str">
        <f t="shared" si="1"/>
        <v>Mark Shields</v>
      </c>
      <c r="B4505" s="8" t="s">
        <v>28233</v>
      </c>
      <c r="C4505" s="51" t="s">
        <v>25863</v>
      </c>
      <c r="D4505" s="2" t="s">
        <v>10817</v>
      </c>
      <c r="E4505" s="51" t="s">
        <v>28205</v>
      </c>
      <c r="F4505" s="51" t="s">
        <v>936</v>
      </c>
      <c r="G4505" s="51" t="s">
        <v>19294</v>
      </c>
      <c r="H4505" s="51" t="s">
        <v>28234</v>
      </c>
      <c r="I4505" s="59" t="s">
        <v>49</v>
      </c>
      <c r="J4505" s="60">
        <v>3.55</v>
      </c>
      <c r="K4505" s="51" t="s">
        <v>28235</v>
      </c>
      <c r="L4505" s="51"/>
      <c r="M4505" s="51" t="s">
        <v>9657</v>
      </c>
      <c r="N4505" s="51" t="s">
        <v>28252</v>
      </c>
      <c r="O4505" s="51" t="s">
        <v>52</v>
      </c>
      <c r="P4505" s="51"/>
      <c r="Q4505" s="51"/>
      <c r="R4505" s="8" t="s">
        <v>3210</v>
      </c>
      <c r="S4505" s="8" t="s">
        <v>28253</v>
      </c>
      <c r="T4505" s="11" t="str">
        <f t="shared" si="2"/>
        <v>Mark Shields</v>
      </c>
      <c r="U4505" s="51" t="s">
        <v>167</v>
      </c>
      <c r="V4505" s="51"/>
      <c r="W4505" s="8"/>
      <c r="X4505" s="51" t="s">
        <v>28239</v>
      </c>
      <c r="Y4505" s="51" t="s">
        <v>60</v>
      </c>
      <c r="Z4505" s="56" t="s">
        <v>28240</v>
      </c>
      <c r="AA4505" s="51" t="s">
        <v>60</v>
      </c>
      <c r="AB4505" s="51" t="s">
        <v>60</v>
      </c>
      <c r="AC4505" s="51" t="s">
        <v>60</v>
      </c>
      <c r="AD4505" s="56" t="s">
        <v>28247</v>
      </c>
      <c r="AE4505" s="51" t="s">
        <v>28241</v>
      </c>
      <c r="AF4505" s="51" t="s">
        <v>28242</v>
      </c>
      <c r="AG4505" s="51" t="s">
        <v>12245</v>
      </c>
      <c r="AH4505" s="51" t="s">
        <v>65</v>
      </c>
      <c r="AI4505" s="59" t="s">
        <v>18832</v>
      </c>
      <c r="AJ4505" s="51"/>
      <c r="AK4505" s="59"/>
      <c r="AL4505" s="59"/>
      <c r="AM4505" s="59"/>
      <c r="AN4505" s="59" t="s">
        <v>28243</v>
      </c>
      <c r="AO4505" s="59" t="s">
        <v>28248</v>
      </c>
      <c r="AP4505" s="14" t="s">
        <v>28242</v>
      </c>
      <c r="AQ4505" s="68">
        <v>2508.0</v>
      </c>
    </row>
    <row r="4506">
      <c r="A4506" s="8" t="str">
        <f t="shared" si="1"/>
        <v>Randy Moon</v>
      </c>
      <c r="B4506" s="51" t="s">
        <v>28233</v>
      </c>
      <c r="C4506" s="51" t="s">
        <v>25863</v>
      </c>
      <c r="D4506" s="2" t="s">
        <v>10817</v>
      </c>
      <c r="E4506" s="8" t="s">
        <v>28205</v>
      </c>
      <c r="F4506" s="8" t="s">
        <v>936</v>
      </c>
      <c r="G4506" s="51" t="s">
        <v>19294</v>
      </c>
      <c r="H4506" s="8" t="s">
        <v>28234</v>
      </c>
      <c r="I4506" s="8" t="s">
        <v>49</v>
      </c>
      <c r="J4506" s="10">
        <v>3.55</v>
      </c>
      <c r="K4506" s="8" t="s">
        <v>28235</v>
      </c>
      <c r="L4506" s="8"/>
      <c r="M4506" s="8" t="s">
        <v>9657</v>
      </c>
      <c r="N4506" s="51" t="s">
        <v>28254</v>
      </c>
      <c r="O4506" s="51" t="s">
        <v>52</v>
      </c>
      <c r="P4506" s="51"/>
      <c r="Q4506" s="51"/>
      <c r="R4506" s="51" t="s">
        <v>1784</v>
      </c>
      <c r="S4506" s="51" t="s">
        <v>28255</v>
      </c>
      <c r="T4506" s="11" t="str">
        <f t="shared" si="2"/>
        <v>Randy Moon</v>
      </c>
      <c r="U4506" s="57" t="s">
        <v>28256</v>
      </c>
      <c r="V4506" s="51" t="s">
        <v>28257</v>
      </c>
      <c r="W4506" s="51"/>
      <c r="X4506" s="94" t="s">
        <v>28239</v>
      </c>
      <c r="Y4506" s="51" t="s">
        <v>60</v>
      </c>
      <c r="Z4506" s="56" t="s">
        <v>28240</v>
      </c>
      <c r="AA4506" s="51" t="s">
        <v>60</v>
      </c>
      <c r="AB4506" s="51" t="s">
        <v>60</v>
      </c>
      <c r="AC4506" s="51" t="s">
        <v>60</v>
      </c>
      <c r="AD4506" s="51" t="s">
        <v>60</v>
      </c>
      <c r="AE4506" s="51" t="s">
        <v>28241</v>
      </c>
      <c r="AF4506" s="8" t="s">
        <v>28242</v>
      </c>
      <c r="AG4506" s="8" t="s">
        <v>12245</v>
      </c>
      <c r="AH4506" s="8" t="s">
        <v>65</v>
      </c>
      <c r="AI4506" s="8" t="s">
        <v>233</v>
      </c>
      <c r="AJ4506" s="8"/>
      <c r="AK4506" s="8"/>
      <c r="AL4506" s="8"/>
      <c r="AM4506" s="8"/>
      <c r="AN4506" s="8" t="s">
        <v>28243</v>
      </c>
      <c r="AO4506" s="8" t="s">
        <v>28244</v>
      </c>
      <c r="AP4506" s="29" t="s">
        <v>28242</v>
      </c>
      <c r="AQ4506" s="11">
        <v>2508.0</v>
      </c>
    </row>
    <row r="4507">
      <c r="A4507" s="8" t="str">
        <f t="shared" si="1"/>
        <v>Andrea Boitano Donovan</v>
      </c>
      <c r="B4507" s="51" t="s">
        <v>28233</v>
      </c>
      <c r="C4507" s="51" t="s">
        <v>25863</v>
      </c>
      <c r="D4507" s="2" t="s">
        <v>10817</v>
      </c>
      <c r="E4507" s="8" t="s">
        <v>28205</v>
      </c>
      <c r="F4507" s="8" t="s">
        <v>936</v>
      </c>
      <c r="G4507" s="51" t="s">
        <v>19294</v>
      </c>
      <c r="H4507" s="8" t="s">
        <v>28234</v>
      </c>
      <c r="I4507" s="8" t="s">
        <v>49</v>
      </c>
      <c r="J4507" s="10">
        <v>3.55</v>
      </c>
      <c r="K4507" s="8" t="s">
        <v>28235</v>
      </c>
      <c r="L4507" s="8"/>
      <c r="M4507" s="8" t="s">
        <v>9657</v>
      </c>
      <c r="N4507" s="51" t="s">
        <v>28258</v>
      </c>
      <c r="O4507" s="51" t="s">
        <v>52</v>
      </c>
      <c r="P4507" s="51"/>
      <c r="Q4507" s="51"/>
      <c r="R4507" s="51" t="s">
        <v>12432</v>
      </c>
      <c r="S4507" s="51" t="s">
        <v>28259</v>
      </c>
      <c r="T4507" s="11" t="str">
        <f t="shared" si="2"/>
        <v>Andrea Boitano Donovan</v>
      </c>
      <c r="U4507" s="51" t="s">
        <v>106</v>
      </c>
      <c r="V4507" s="51"/>
      <c r="W4507" s="51"/>
      <c r="X4507" s="94" t="s">
        <v>28239</v>
      </c>
      <c r="Y4507" s="51" t="s">
        <v>60</v>
      </c>
      <c r="Z4507" s="56" t="s">
        <v>28240</v>
      </c>
      <c r="AA4507" s="51" t="s">
        <v>60</v>
      </c>
      <c r="AB4507" s="51" t="s">
        <v>60</v>
      </c>
      <c r="AC4507" s="51" t="s">
        <v>60</v>
      </c>
      <c r="AD4507" s="51" t="s">
        <v>60</v>
      </c>
      <c r="AE4507" s="51" t="s">
        <v>28241</v>
      </c>
      <c r="AF4507" s="8" t="s">
        <v>28242</v>
      </c>
      <c r="AG4507" s="8" t="s">
        <v>12245</v>
      </c>
      <c r="AH4507" s="8" t="s">
        <v>65</v>
      </c>
      <c r="AI4507" s="8" t="s">
        <v>233</v>
      </c>
      <c r="AJ4507" s="8"/>
      <c r="AK4507" s="8"/>
      <c r="AL4507" s="8"/>
      <c r="AM4507" s="8"/>
      <c r="AN4507" s="8" t="s">
        <v>28243</v>
      </c>
      <c r="AO4507" s="8" t="s">
        <v>28244</v>
      </c>
      <c r="AP4507" s="29" t="s">
        <v>28242</v>
      </c>
      <c r="AQ4507" s="11">
        <v>2508.0</v>
      </c>
    </row>
    <row r="4508">
      <c r="A4508" s="8" t="str">
        <f t="shared" si="1"/>
        <v>Sam Ring</v>
      </c>
      <c r="B4508" s="51" t="s">
        <v>28233</v>
      </c>
      <c r="C4508" s="51" t="s">
        <v>25863</v>
      </c>
      <c r="D4508" s="2" t="s">
        <v>10817</v>
      </c>
      <c r="E4508" s="8" t="s">
        <v>28205</v>
      </c>
      <c r="F4508" s="8" t="s">
        <v>936</v>
      </c>
      <c r="G4508" s="51" t="s">
        <v>19294</v>
      </c>
      <c r="H4508" s="8" t="s">
        <v>28234</v>
      </c>
      <c r="I4508" s="8" t="s">
        <v>49</v>
      </c>
      <c r="J4508" s="10">
        <v>3.55</v>
      </c>
      <c r="K4508" s="8" t="s">
        <v>28235</v>
      </c>
      <c r="L4508" s="8"/>
      <c r="M4508" s="8" t="s">
        <v>9657</v>
      </c>
      <c r="N4508" s="51" t="s">
        <v>28260</v>
      </c>
      <c r="O4508" s="51" t="s">
        <v>52</v>
      </c>
      <c r="P4508" s="51"/>
      <c r="Q4508" s="51"/>
      <c r="R4508" s="51" t="s">
        <v>3236</v>
      </c>
      <c r="S4508" s="51" t="s">
        <v>28261</v>
      </c>
      <c r="T4508" s="11" t="str">
        <f t="shared" si="2"/>
        <v>Sam Ring</v>
      </c>
      <c r="U4508" s="51" t="s">
        <v>106</v>
      </c>
      <c r="V4508" s="51"/>
      <c r="W4508" s="51"/>
      <c r="X4508" s="94" t="s">
        <v>28239</v>
      </c>
      <c r="Y4508" s="51" t="s">
        <v>60</v>
      </c>
      <c r="Z4508" s="56" t="s">
        <v>28240</v>
      </c>
      <c r="AA4508" s="51" t="s">
        <v>60</v>
      </c>
      <c r="AB4508" s="51" t="s">
        <v>60</v>
      </c>
      <c r="AC4508" s="51" t="s">
        <v>60</v>
      </c>
      <c r="AD4508" s="51" t="s">
        <v>60</v>
      </c>
      <c r="AE4508" s="51" t="s">
        <v>28241</v>
      </c>
      <c r="AF4508" s="8" t="s">
        <v>28242</v>
      </c>
      <c r="AG4508" s="8" t="s">
        <v>12245</v>
      </c>
      <c r="AH4508" s="8" t="s">
        <v>65</v>
      </c>
      <c r="AI4508" s="8" t="s">
        <v>233</v>
      </c>
      <c r="AJ4508" s="8"/>
      <c r="AK4508" s="8"/>
      <c r="AL4508" s="8"/>
      <c r="AM4508" s="8"/>
      <c r="AN4508" s="8" t="s">
        <v>28243</v>
      </c>
      <c r="AO4508" s="8" t="s">
        <v>28244</v>
      </c>
      <c r="AP4508" s="29" t="s">
        <v>28242</v>
      </c>
      <c r="AQ4508" s="11">
        <v>2508.0</v>
      </c>
    </row>
    <row r="4509">
      <c r="A4509" s="8" t="str">
        <f t="shared" si="1"/>
        <v>Scott Shields</v>
      </c>
      <c r="B4509" s="51" t="s">
        <v>28262</v>
      </c>
      <c r="C4509" s="51" t="s">
        <v>25863</v>
      </c>
      <c r="D4509" s="2" t="s">
        <v>10817</v>
      </c>
      <c r="E4509" s="8" t="s">
        <v>28263</v>
      </c>
      <c r="F4509" s="8" t="s">
        <v>936</v>
      </c>
      <c r="G4509" s="51" t="s">
        <v>19294</v>
      </c>
      <c r="H4509" s="8" t="s">
        <v>28264</v>
      </c>
      <c r="I4509" s="8" t="s">
        <v>49</v>
      </c>
      <c r="J4509" s="10">
        <v>3.69</v>
      </c>
      <c r="K4509" s="8" t="s">
        <v>28265</v>
      </c>
      <c r="L4509" s="8"/>
      <c r="M4509" s="8" t="s">
        <v>27482</v>
      </c>
      <c r="N4509" s="51" t="s">
        <v>28266</v>
      </c>
      <c r="O4509" s="51" t="s">
        <v>52</v>
      </c>
      <c r="P4509" s="51"/>
      <c r="Q4509" s="51"/>
      <c r="R4509" s="51" t="s">
        <v>147</v>
      </c>
      <c r="S4509" s="51" t="s">
        <v>28253</v>
      </c>
      <c r="T4509" s="11" t="str">
        <f t="shared" si="2"/>
        <v>Scott Shields</v>
      </c>
      <c r="U4509" s="51" t="s">
        <v>7483</v>
      </c>
      <c r="V4509" s="51" t="s">
        <v>28267</v>
      </c>
      <c r="W4509" s="51" t="s">
        <v>28268</v>
      </c>
      <c r="X4509" s="94" t="s">
        <v>28269</v>
      </c>
      <c r="Y4509" s="56" t="s">
        <v>28270</v>
      </c>
      <c r="Z4509" s="56" t="s">
        <v>28271</v>
      </c>
      <c r="AA4509" s="51" t="s">
        <v>60</v>
      </c>
      <c r="AB4509" s="51" t="s">
        <v>60</v>
      </c>
      <c r="AC4509" s="51" t="s">
        <v>60</v>
      </c>
      <c r="AD4509" s="56" t="s">
        <v>28272</v>
      </c>
      <c r="AE4509" s="51" t="s">
        <v>28273</v>
      </c>
      <c r="AF4509" s="8" t="s">
        <v>28274</v>
      </c>
      <c r="AG4509" s="8" t="s">
        <v>12245</v>
      </c>
      <c r="AH4509" s="8" t="s">
        <v>232</v>
      </c>
      <c r="AI4509" s="8" t="s">
        <v>233</v>
      </c>
      <c r="AJ4509" s="8"/>
      <c r="AK4509" s="8" t="s">
        <v>1752</v>
      </c>
      <c r="AL4509" s="8" t="s">
        <v>986</v>
      </c>
      <c r="AM4509" s="8" t="s">
        <v>2024</v>
      </c>
      <c r="AN4509" s="8" t="s">
        <v>28275</v>
      </c>
      <c r="AO4509" s="8" t="s">
        <v>547</v>
      </c>
      <c r="AP4509" s="29" t="s">
        <v>28274</v>
      </c>
      <c r="AQ4509" s="11">
        <v>1493.0</v>
      </c>
    </row>
    <row r="4510">
      <c r="A4510" s="8" t="str">
        <f t="shared" si="1"/>
        <v>Neal Christopherson</v>
      </c>
      <c r="B4510" s="51" t="s">
        <v>28262</v>
      </c>
      <c r="C4510" s="51" t="s">
        <v>25863</v>
      </c>
      <c r="D4510" s="2" t="s">
        <v>10817</v>
      </c>
      <c r="E4510" s="8" t="s">
        <v>28263</v>
      </c>
      <c r="F4510" s="8" t="s">
        <v>936</v>
      </c>
      <c r="G4510" s="51" t="s">
        <v>19294</v>
      </c>
      <c r="H4510" s="8" t="s">
        <v>28264</v>
      </c>
      <c r="I4510" s="8" t="s">
        <v>49</v>
      </c>
      <c r="J4510" s="10">
        <v>3.69</v>
      </c>
      <c r="K4510" s="8" t="s">
        <v>28265</v>
      </c>
      <c r="L4510" s="8"/>
      <c r="M4510" s="8" t="s">
        <v>27482</v>
      </c>
      <c r="N4510" s="51" t="s">
        <v>28276</v>
      </c>
      <c r="O4510" s="51" t="s">
        <v>52</v>
      </c>
      <c r="P4510" s="51"/>
      <c r="Q4510" s="51"/>
      <c r="R4510" s="51" t="s">
        <v>4073</v>
      </c>
      <c r="S4510" s="51" t="s">
        <v>28277</v>
      </c>
      <c r="T4510" s="11" t="str">
        <f t="shared" si="2"/>
        <v>Neal Christopherson</v>
      </c>
      <c r="U4510" s="51" t="s">
        <v>106</v>
      </c>
      <c r="V4510" s="51" t="s">
        <v>28278</v>
      </c>
      <c r="W4510" s="51" t="s">
        <v>28268</v>
      </c>
      <c r="X4510" s="94" t="s">
        <v>28269</v>
      </c>
      <c r="Y4510" s="51" t="s">
        <v>60</v>
      </c>
      <c r="Z4510" s="56" t="s">
        <v>28271</v>
      </c>
      <c r="AA4510" s="51" t="s">
        <v>60</v>
      </c>
      <c r="AB4510" s="51" t="s">
        <v>60</v>
      </c>
      <c r="AC4510" s="51" t="s">
        <v>60</v>
      </c>
      <c r="AD4510" s="56" t="s">
        <v>28272</v>
      </c>
      <c r="AE4510" s="51" t="s">
        <v>28273</v>
      </c>
      <c r="AF4510" s="8" t="s">
        <v>28274</v>
      </c>
      <c r="AG4510" s="8" t="s">
        <v>12245</v>
      </c>
      <c r="AH4510" s="8" t="s">
        <v>232</v>
      </c>
      <c r="AI4510" s="8" t="s">
        <v>233</v>
      </c>
      <c r="AJ4510" s="8"/>
      <c r="AK4510" s="8" t="s">
        <v>1752</v>
      </c>
      <c r="AL4510" s="8" t="s">
        <v>986</v>
      </c>
      <c r="AM4510" s="8" t="s">
        <v>2024</v>
      </c>
      <c r="AN4510" s="8" t="s">
        <v>28275</v>
      </c>
      <c r="AO4510" s="8" t="s">
        <v>547</v>
      </c>
      <c r="AP4510" s="29" t="s">
        <v>28274</v>
      </c>
      <c r="AQ4510" s="11">
        <v>1493.0</v>
      </c>
    </row>
    <row r="4511">
      <c r="A4511" s="8" t="str">
        <f t="shared" si="1"/>
        <v>Becca Lastoskie</v>
      </c>
      <c r="B4511" s="51" t="s">
        <v>28262</v>
      </c>
      <c r="C4511" s="51" t="s">
        <v>25863</v>
      </c>
      <c r="D4511" s="2" t="s">
        <v>10817</v>
      </c>
      <c r="E4511" s="8" t="s">
        <v>28263</v>
      </c>
      <c r="F4511" s="8" t="s">
        <v>936</v>
      </c>
      <c r="G4511" s="51" t="s">
        <v>19294</v>
      </c>
      <c r="H4511" s="13" t="s">
        <v>28264</v>
      </c>
      <c r="I4511" s="8" t="s">
        <v>49</v>
      </c>
      <c r="J4511" s="10">
        <v>3.69</v>
      </c>
      <c r="K4511" s="8" t="s">
        <v>28265</v>
      </c>
      <c r="L4511" s="8"/>
      <c r="M4511" s="8" t="s">
        <v>27482</v>
      </c>
      <c r="N4511" s="51" t="s">
        <v>28279</v>
      </c>
      <c r="O4511" s="51" t="s">
        <v>52</v>
      </c>
      <c r="P4511" s="51"/>
      <c r="Q4511" s="51"/>
      <c r="R4511" s="51" t="s">
        <v>638</v>
      </c>
      <c r="S4511" s="51" t="s">
        <v>28280</v>
      </c>
      <c r="T4511" s="11" t="str">
        <f t="shared" si="2"/>
        <v>Becca Lastoskie</v>
      </c>
      <c r="U4511" s="51" t="s">
        <v>106</v>
      </c>
      <c r="V4511" s="57" t="s">
        <v>28281</v>
      </c>
      <c r="W4511" s="57" t="s">
        <v>28268</v>
      </c>
      <c r="X4511" s="94" t="s">
        <v>28269</v>
      </c>
      <c r="Y4511" s="51" t="s">
        <v>60</v>
      </c>
      <c r="Z4511" s="56" t="s">
        <v>28271</v>
      </c>
      <c r="AA4511" s="51" t="s">
        <v>60</v>
      </c>
      <c r="AB4511" s="51" t="s">
        <v>60</v>
      </c>
      <c r="AC4511" s="51" t="s">
        <v>60</v>
      </c>
      <c r="AD4511" s="56" t="s">
        <v>28272</v>
      </c>
      <c r="AE4511" s="51" t="s">
        <v>28273</v>
      </c>
      <c r="AF4511" s="8" t="s">
        <v>28274</v>
      </c>
      <c r="AG4511" s="8" t="s">
        <v>12245</v>
      </c>
      <c r="AH4511" s="8" t="s">
        <v>232</v>
      </c>
      <c r="AI4511" s="8" t="s">
        <v>233</v>
      </c>
      <c r="AJ4511" s="8"/>
      <c r="AK4511" s="8" t="s">
        <v>1752</v>
      </c>
      <c r="AL4511" s="8" t="s">
        <v>986</v>
      </c>
      <c r="AM4511" s="8" t="s">
        <v>2024</v>
      </c>
      <c r="AN4511" s="8" t="s">
        <v>28275</v>
      </c>
      <c r="AO4511" s="8" t="s">
        <v>547</v>
      </c>
      <c r="AP4511" s="29" t="s">
        <v>28274</v>
      </c>
      <c r="AQ4511" s="11">
        <v>1493.0</v>
      </c>
    </row>
    <row r="4512">
      <c r="A4512" s="8" t="str">
        <f t="shared" si="1"/>
        <v>Toby Schwarz</v>
      </c>
      <c r="B4512" s="51" t="s">
        <v>28282</v>
      </c>
      <c r="C4512" s="51" t="s">
        <v>25863</v>
      </c>
      <c r="D4512" s="2" t="s">
        <v>10817</v>
      </c>
      <c r="E4512" s="8" t="s">
        <v>12273</v>
      </c>
      <c r="F4512" s="8" t="s">
        <v>936</v>
      </c>
      <c r="G4512" s="51" t="s">
        <v>19294</v>
      </c>
      <c r="H4512" s="8" t="s">
        <v>28283</v>
      </c>
      <c r="I4512" s="8" t="s">
        <v>28284</v>
      </c>
      <c r="J4512" s="10">
        <v>3.76</v>
      </c>
      <c r="K4512" s="8" t="s">
        <v>28285</v>
      </c>
      <c r="L4512" s="8"/>
      <c r="M4512" s="8"/>
      <c r="N4512" s="51" t="s">
        <v>28286</v>
      </c>
      <c r="O4512" s="51" t="s">
        <v>52</v>
      </c>
      <c r="P4512" s="51"/>
      <c r="Q4512" s="51"/>
      <c r="R4512" s="51" t="s">
        <v>12350</v>
      </c>
      <c r="S4512" s="51" t="s">
        <v>28287</v>
      </c>
      <c r="T4512" s="11" t="str">
        <f t="shared" si="2"/>
        <v>Toby Schwarz</v>
      </c>
      <c r="U4512" s="51" t="s">
        <v>55</v>
      </c>
      <c r="V4512" s="51" t="s">
        <v>28288</v>
      </c>
      <c r="W4512" s="51" t="s">
        <v>28289</v>
      </c>
      <c r="X4512" s="94" t="s">
        <v>28290</v>
      </c>
      <c r="Y4512" s="51" t="s">
        <v>60</v>
      </c>
      <c r="Z4512" s="56" t="s">
        <v>28291</v>
      </c>
      <c r="AA4512" s="51" t="s">
        <v>60</v>
      </c>
      <c r="AB4512" s="56" t="s">
        <v>28292</v>
      </c>
      <c r="AC4512" s="51" t="s">
        <v>60</v>
      </c>
      <c r="AD4512" s="51" t="s">
        <v>60</v>
      </c>
      <c r="AE4512" s="51" t="s">
        <v>28293</v>
      </c>
      <c r="AF4512" s="8" t="s">
        <v>28294</v>
      </c>
      <c r="AG4512" s="8" t="s">
        <v>12245</v>
      </c>
      <c r="AH4512" s="8" t="s">
        <v>65</v>
      </c>
      <c r="AI4512" s="8" t="s">
        <v>233</v>
      </c>
      <c r="AJ4512" s="8"/>
      <c r="AK4512" s="8" t="s">
        <v>3700</v>
      </c>
      <c r="AL4512" s="8" t="s">
        <v>2862</v>
      </c>
      <c r="AM4512" s="8" t="s">
        <v>480</v>
      </c>
      <c r="AN4512" s="8" t="s">
        <v>28295</v>
      </c>
      <c r="AO4512" s="8" t="s">
        <v>547</v>
      </c>
      <c r="AP4512" s="29" t="s">
        <v>28294</v>
      </c>
      <c r="AQ4512" s="11">
        <v>2297.0</v>
      </c>
    </row>
    <row r="4513">
      <c r="A4513" s="8" t="str">
        <f t="shared" si="1"/>
        <v>Brandon Howell</v>
      </c>
      <c r="B4513" s="51" t="s">
        <v>28282</v>
      </c>
      <c r="C4513" s="51" t="s">
        <v>25863</v>
      </c>
      <c r="D4513" s="2" t="s">
        <v>10817</v>
      </c>
      <c r="E4513" s="8" t="s">
        <v>12273</v>
      </c>
      <c r="F4513" s="8" t="s">
        <v>936</v>
      </c>
      <c r="G4513" s="51" t="s">
        <v>19294</v>
      </c>
      <c r="H4513" s="8" t="s">
        <v>28283</v>
      </c>
      <c r="I4513" s="8" t="s">
        <v>28284</v>
      </c>
      <c r="J4513" s="10">
        <v>3.76</v>
      </c>
      <c r="K4513" s="8" t="s">
        <v>28285</v>
      </c>
      <c r="L4513" s="8"/>
      <c r="M4513" s="8"/>
      <c r="N4513" s="51" t="s">
        <v>28296</v>
      </c>
      <c r="O4513" s="51" t="s">
        <v>52</v>
      </c>
      <c r="P4513" s="51"/>
      <c r="Q4513" s="51"/>
      <c r="R4513" s="51" t="s">
        <v>977</v>
      </c>
      <c r="S4513" s="51" t="s">
        <v>28297</v>
      </c>
      <c r="T4513" s="11" t="str">
        <f t="shared" si="2"/>
        <v>Brandon Howell</v>
      </c>
      <c r="U4513" s="57" t="s">
        <v>28298</v>
      </c>
      <c r="V4513" s="51" t="s">
        <v>28299</v>
      </c>
      <c r="W4513" s="57" t="s">
        <v>28300</v>
      </c>
      <c r="X4513" s="94" t="s">
        <v>28290</v>
      </c>
      <c r="Y4513" s="51" t="s">
        <v>60</v>
      </c>
      <c r="Z4513" s="56" t="s">
        <v>28291</v>
      </c>
      <c r="AA4513" s="51" t="s">
        <v>60</v>
      </c>
      <c r="AB4513" s="56" t="s">
        <v>28292</v>
      </c>
      <c r="AC4513" s="51" t="s">
        <v>60</v>
      </c>
      <c r="AD4513" s="51" t="s">
        <v>60</v>
      </c>
      <c r="AE4513" s="51" t="s">
        <v>28293</v>
      </c>
      <c r="AF4513" s="8" t="s">
        <v>28294</v>
      </c>
      <c r="AG4513" s="8" t="s">
        <v>12245</v>
      </c>
      <c r="AH4513" s="8" t="s">
        <v>65</v>
      </c>
      <c r="AI4513" s="8" t="s">
        <v>233</v>
      </c>
      <c r="AJ4513" s="8"/>
      <c r="AK4513" s="8" t="s">
        <v>3700</v>
      </c>
      <c r="AL4513" s="8" t="s">
        <v>2862</v>
      </c>
      <c r="AM4513" s="8" t="s">
        <v>480</v>
      </c>
      <c r="AN4513" s="8" t="s">
        <v>28295</v>
      </c>
      <c r="AO4513" s="8" t="s">
        <v>547</v>
      </c>
      <c r="AP4513" s="29" t="s">
        <v>28294</v>
      </c>
      <c r="AQ4513" s="11">
        <v>2297.0</v>
      </c>
    </row>
    <row r="4514">
      <c r="A4514" s="8" t="str">
        <f t="shared" si="1"/>
        <v>Jeff Rahn</v>
      </c>
      <c r="B4514" s="51" t="s">
        <v>28282</v>
      </c>
      <c r="C4514" s="51" t="s">
        <v>25863</v>
      </c>
      <c r="D4514" s="2" t="s">
        <v>10817</v>
      </c>
      <c r="E4514" s="8" t="s">
        <v>12273</v>
      </c>
      <c r="F4514" s="8" t="s">
        <v>936</v>
      </c>
      <c r="G4514" s="51" t="s">
        <v>19294</v>
      </c>
      <c r="H4514" s="8" t="s">
        <v>28283</v>
      </c>
      <c r="I4514" s="8" t="s">
        <v>28284</v>
      </c>
      <c r="J4514" s="10">
        <v>3.76</v>
      </c>
      <c r="K4514" s="8" t="s">
        <v>28285</v>
      </c>
      <c r="L4514" s="8"/>
      <c r="M4514" s="8"/>
      <c r="N4514" s="51" t="s">
        <v>28301</v>
      </c>
      <c r="O4514" s="51" t="s">
        <v>52</v>
      </c>
      <c r="P4514" s="51"/>
      <c r="Q4514" s="51"/>
      <c r="R4514" s="51" t="s">
        <v>1632</v>
      </c>
      <c r="S4514" s="51" t="s">
        <v>1476</v>
      </c>
      <c r="T4514" s="11" t="str">
        <f t="shared" si="2"/>
        <v>Jeff Rahn</v>
      </c>
      <c r="U4514" s="51" t="s">
        <v>28302</v>
      </c>
      <c r="V4514" s="51"/>
      <c r="W4514" s="51"/>
      <c r="X4514" s="94" t="s">
        <v>28290</v>
      </c>
      <c r="Y4514" s="51" t="s">
        <v>60</v>
      </c>
      <c r="Z4514" s="56" t="s">
        <v>28291</v>
      </c>
      <c r="AA4514" s="51" t="s">
        <v>60</v>
      </c>
      <c r="AB4514" s="56" t="s">
        <v>28292</v>
      </c>
      <c r="AC4514" s="51" t="s">
        <v>60</v>
      </c>
      <c r="AD4514" s="51" t="s">
        <v>60</v>
      </c>
      <c r="AE4514" s="51" t="s">
        <v>28293</v>
      </c>
      <c r="AF4514" s="8" t="s">
        <v>28294</v>
      </c>
      <c r="AG4514" s="8" t="s">
        <v>12245</v>
      </c>
      <c r="AH4514" s="8" t="s">
        <v>65</v>
      </c>
      <c r="AI4514" s="8" t="s">
        <v>233</v>
      </c>
      <c r="AJ4514" s="8"/>
      <c r="AK4514" s="8" t="s">
        <v>3700</v>
      </c>
      <c r="AL4514" s="8" t="s">
        <v>2862</v>
      </c>
      <c r="AM4514" s="8" t="s">
        <v>480</v>
      </c>
      <c r="AN4514" s="8" t="s">
        <v>28295</v>
      </c>
      <c r="AO4514" s="8" t="s">
        <v>547</v>
      </c>
      <c r="AP4514" s="29" t="s">
        <v>28294</v>
      </c>
      <c r="AQ4514" s="11">
        <v>2297.0</v>
      </c>
    </row>
    <row r="4515">
      <c r="A4515" s="8" t="str">
        <f t="shared" si="1"/>
        <v>Lucas McGill</v>
      </c>
      <c r="B4515" s="51" t="s">
        <v>28282</v>
      </c>
      <c r="C4515" s="51" t="s">
        <v>25863</v>
      </c>
      <c r="D4515" s="2" t="s">
        <v>10817</v>
      </c>
      <c r="E4515" s="8" t="s">
        <v>12273</v>
      </c>
      <c r="F4515" s="8" t="s">
        <v>936</v>
      </c>
      <c r="G4515" s="51" t="s">
        <v>19294</v>
      </c>
      <c r="H4515" s="8" t="s">
        <v>28283</v>
      </c>
      <c r="I4515" s="8" t="s">
        <v>28284</v>
      </c>
      <c r="J4515" s="10">
        <v>3.76</v>
      </c>
      <c r="K4515" s="8" t="s">
        <v>28285</v>
      </c>
      <c r="L4515" s="8"/>
      <c r="M4515" s="8"/>
      <c r="N4515" s="51" t="s">
        <v>28303</v>
      </c>
      <c r="O4515" s="51" t="s">
        <v>52</v>
      </c>
      <c r="P4515" s="51"/>
      <c r="Q4515" s="51"/>
      <c r="R4515" s="51" t="s">
        <v>8580</v>
      </c>
      <c r="S4515" s="51" t="s">
        <v>28304</v>
      </c>
      <c r="T4515" s="11" t="str">
        <f t="shared" si="2"/>
        <v>Lucas McGill</v>
      </c>
      <c r="U4515" s="51" t="s">
        <v>155</v>
      </c>
      <c r="V4515" s="51"/>
      <c r="W4515" s="51"/>
      <c r="X4515" s="51" t="s">
        <v>28290</v>
      </c>
      <c r="Y4515" s="51" t="s">
        <v>60</v>
      </c>
      <c r="Z4515" s="56" t="s">
        <v>28291</v>
      </c>
      <c r="AA4515" s="51" t="s">
        <v>60</v>
      </c>
      <c r="AB4515" s="56" t="s">
        <v>28292</v>
      </c>
      <c r="AC4515" s="51" t="s">
        <v>60</v>
      </c>
      <c r="AD4515" s="56" t="s">
        <v>28305</v>
      </c>
      <c r="AE4515" s="51" t="s">
        <v>28293</v>
      </c>
      <c r="AF4515" s="8" t="s">
        <v>28294</v>
      </c>
      <c r="AG4515" s="8" t="s">
        <v>12245</v>
      </c>
      <c r="AH4515" s="8" t="s">
        <v>65</v>
      </c>
      <c r="AI4515" s="8" t="s">
        <v>18832</v>
      </c>
      <c r="AJ4515" s="8"/>
      <c r="AK4515" s="8" t="s">
        <v>3700</v>
      </c>
      <c r="AL4515" s="8" t="s">
        <v>2862</v>
      </c>
      <c r="AM4515" s="8" t="s">
        <v>480</v>
      </c>
      <c r="AN4515" s="8" t="s">
        <v>28295</v>
      </c>
      <c r="AO4515" s="8" t="s">
        <v>547</v>
      </c>
      <c r="AP4515" s="29" t="s">
        <v>28294</v>
      </c>
      <c r="AQ4515" s="11">
        <v>2297.0</v>
      </c>
    </row>
    <row r="4516">
      <c r="A4516" s="8" t="str">
        <f t="shared" si="1"/>
        <v>Kolton Carlson</v>
      </c>
      <c r="B4516" s="8" t="s">
        <v>28282</v>
      </c>
      <c r="C4516" s="51" t="s">
        <v>25863</v>
      </c>
      <c r="D4516" s="2" t="s">
        <v>10817</v>
      </c>
      <c r="E4516" s="8" t="s">
        <v>12273</v>
      </c>
      <c r="F4516" s="8" t="s">
        <v>936</v>
      </c>
      <c r="G4516" s="51" t="s">
        <v>19294</v>
      </c>
      <c r="H4516" s="8" t="s">
        <v>28283</v>
      </c>
      <c r="I4516" s="8" t="s">
        <v>28284</v>
      </c>
      <c r="J4516" s="10">
        <v>3.76</v>
      </c>
      <c r="K4516" s="8" t="s">
        <v>28285</v>
      </c>
      <c r="L4516" s="8"/>
      <c r="M4516" s="8"/>
      <c r="N4516" s="51" t="s">
        <v>28306</v>
      </c>
      <c r="O4516" s="57" t="s">
        <v>52</v>
      </c>
      <c r="P4516" s="51"/>
      <c r="Q4516" s="51"/>
      <c r="R4516" s="57" t="s">
        <v>28307</v>
      </c>
      <c r="S4516" s="57" t="s">
        <v>2075</v>
      </c>
      <c r="T4516" s="11" t="str">
        <f t="shared" si="2"/>
        <v>Kolton Carlson</v>
      </c>
      <c r="U4516" s="51" t="s">
        <v>28308</v>
      </c>
      <c r="V4516" s="51"/>
      <c r="W4516" s="51"/>
      <c r="X4516" s="51" t="s">
        <v>28290</v>
      </c>
      <c r="Y4516" s="51" t="s">
        <v>60</v>
      </c>
      <c r="Z4516" s="56" t="s">
        <v>28291</v>
      </c>
      <c r="AA4516" s="51" t="s">
        <v>60</v>
      </c>
      <c r="AB4516" s="56" t="s">
        <v>28292</v>
      </c>
      <c r="AC4516" s="51" t="s">
        <v>60</v>
      </c>
      <c r="AD4516" s="56" t="s">
        <v>28305</v>
      </c>
      <c r="AE4516" s="51" t="s">
        <v>28293</v>
      </c>
      <c r="AF4516" s="8" t="s">
        <v>28294</v>
      </c>
      <c r="AG4516" s="8" t="s">
        <v>12245</v>
      </c>
      <c r="AH4516" s="8" t="s">
        <v>65</v>
      </c>
      <c r="AI4516" s="8" t="s">
        <v>233</v>
      </c>
      <c r="AJ4516" s="8"/>
      <c r="AK4516" s="8" t="s">
        <v>3700</v>
      </c>
      <c r="AL4516" s="8" t="s">
        <v>2862</v>
      </c>
      <c r="AM4516" s="8" t="s">
        <v>480</v>
      </c>
      <c r="AN4516" s="8" t="s">
        <v>28295</v>
      </c>
      <c r="AO4516" s="8" t="s">
        <v>547</v>
      </c>
      <c r="AP4516" s="29" t="s">
        <v>28294</v>
      </c>
      <c r="AQ4516" s="11">
        <v>2297.0</v>
      </c>
    </row>
    <row r="4517">
      <c r="A4517" s="8" t="str">
        <f t="shared" si="1"/>
        <v>Carter Comito</v>
      </c>
      <c r="B4517" s="8" t="s">
        <v>28282</v>
      </c>
      <c r="C4517" s="51" t="s">
        <v>25863</v>
      </c>
      <c r="D4517" s="2" t="s">
        <v>10817</v>
      </c>
      <c r="E4517" s="8" t="s">
        <v>12273</v>
      </c>
      <c r="F4517" s="8" t="s">
        <v>936</v>
      </c>
      <c r="G4517" s="51" t="s">
        <v>19294</v>
      </c>
      <c r="H4517" s="8" t="s">
        <v>28283</v>
      </c>
      <c r="I4517" s="8" t="s">
        <v>28284</v>
      </c>
      <c r="J4517" s="10">
        <v>3.76</v>
      </c>
      <c r="K4517" s="8" t="s">
        <v>28285</v>
      </c>
      <c r="L4517" s="8"/>
      <c r="M4517" s="8"/>
      <c r="N4517" s="51" t="s">
        <v>28309</v>
      </c>
      <c r="O4517" s="57" t="s">
        <v>52</v>
      </c>
      <c r="P4517" s="51"/>
      <c r="Q4517" s="51"/>
      <c r="R4517" s="57" t="s">
        <v>9244</v>
      </c>
      <c r="S4517" s="57" t="s">
        <v>28310</v>
      </c>
      <c r="T4517" s="11" t="str">
        <f t="shared" si="2"/>
        <v>Carter Comito</v>
      </c>
      <c r="U4517" s="51" t="s">
        <v>28311</v>
      </c>
      <c r="V4517" s="51"/>
      <c r="W4517" s="51"/>
      <c r="X4517" s="51" t="s">
        <v>28290</v>
      </c>
      <c r="Y4517" s="51" t="s">
        <v>60</v>
      </c>
      <c r="Z4517" s="56" t="s">
        <v>28291</v>
      </c>
      <c r="AA4517" s="51" t="s">
        <v>60</v>
      </c>
      <c r="AB4517" s="56" t="s">
        <v>28292</v>
      </c>
      <c r="AC4517" s="51" t="s">
        <v>60</v>
      </c>
      <c r="AD4517" s="56" t="s">
        <v>28305</v>
      </c>
      <c r="AE4517" s="51" t="s">
        <v>28293</v>
      </c>
      <c r="AF4517" s="8" t="s">
        <v>28294</v>
      </c>
      <c r="AG4517" s="8" t="s">
        <v>12245</v>
      </c>
      <c r="AH4517" s="8" t="s">
        <v>65</v>
      </c>
      <c r="AI4517" s="8" t="s">
        <v>18832</v>
      </c>
      <c r="AJ4517" s="8"/>
      <c r="AK4517" s="8" t="s">
        <v>3700</v>
      </c>
      <c r="AL4517" s="8" t="s">
        <v>2862</v>
      </c>
      <c r="AM4517" s="8" t="s">
        <v>480</v>
      </c>
      <c r="AN4517" s="8" t="s">
        <v>28295</v>
      </c>
      <c r="AO4517" s="8" t="s">
        <v>20796</v>
      </c>
      <c r="AP4517" s="29" t="s">
        <v>28294</v>
      </c>
      <c r="AQ4517" s="11">
        <v>2297.0</v>
      </c>
    </row>
    <row r="4518">
      <c r="A4518" s="8" t="str">
        <f t="shared" si="1"/>
        <v>Mike Fleming</v>
      </c>
      <c r="B4518" s="51" t="s">
        <v>28282</v>
      </c>
      <c r="C4518" s="51" t="s">
        <v>25863</v>
      </c>
      <c r="D4518" s="2" t="s">
        <v>10817</v>
      </c>
      <c r="E4518" s="8" t="s">
        <v>12273</v>
      </c>
      <c r="F4518" s="8" t="s">
        <v>936</v>
      </c>
      <c r="G4518" s="51" t="s">
        <v>19294</v>
      </c>
      <c r="H4518" s="13" t="s">
        <v>28283</v>
      </c>
      <c r="I4518" s="8" t="s">
        <v>28284</v>
      </c>
      <c r="J4518" s="10">
        <v>3.76</v>
      </c>
      <c r="K4518" s="8" t="s">
        <v>28285</v>
      </c>
      <c r="L4518" s="8"/>
      <c r="M4518" s="8"/>
      <c r="N4518" s="51" t="s">
        <v>28312</v>
      </c>
      <c r="O4518" s="51" t="s">
        <v>52</v>
      </c>
      <c r="P4518" s="51"/>
      <c r="Q4518" s="51"/>
      <c r="R4518" s="51" t="s">
        <v>1237</v>
      </c>
      <c r="S4518" s="51" t="s">
        <v>15019</v>
      </c>
      <c r="T4518" s="11" t="str">
        <f t="shared" si="2"/>
        <v>Mike Fleming</v>
      </c>
      <c r="U4518" s="57" t="s">
        <v>247</v>
      </c>
      <c r="V4518" s="51" t="s">
        <v>28313</v>
      </c>
      <c r="W4518" s="51"/>
      <c r="X4518" s="94" t="s">
        <v>28290</v>
      </c>
      <c r="Y4518" s="51" t="s">
        <v>60</v>
      </c>
      <c r="Z4518" s="56" t="s">
        <v>28291</v>
      </c>
      <c r="AA4518" s="51" t="s">
        <v>60</v>
      </c>
      <c r="AB4518" s="56" t="s">
        <v>28292</v>
      </c>
      <c r="AC4518" s="51" t="s">
        <v>60</v>
      </c>
      <c r="AD4518" s="56" t="s">
        <v>28305</v>
      </c>
      <c r="AE4518" s="51" t="s">
        <v>28293</v>
      </c>
      <c r="AF4518" s="8" t="s">
        <v>28294</v>
      </c>
      <c r="AG4518" s="8" t="s">
        <v>12245</v>
      </c>
      <c r="AH4518" s="8" t="s">
        <v>65</v>
      </c>
      <c r="AI4518" s="8" t="s">
        <v>233</v>
      </c>
      <c r="AJ4518" s="8"/>
      <c r="AK4518" s="8" t="s">
        <v>3700</v>
      </c>
      <c r="AL4518" s="8" t="s">
        <v>2862</v>
      </c>
      <c r="AM4518" s="8" t="s">
        <v>480</v>
      </c>
      <c r="AN4518" s="8" t="s">
        <v>28295</v>
      </c>
      <c r="AO4518" s="8" t="s">
        <v>547</v>
      </c>
      <c r="AP4518" s="29" t="s">
        <v>28294</v>
      </c>
      <c r="AQ4518" s="11">
        <v>2297.0</v>
      </c>
    </row>
    <row r="4519">
      <c r="A4519" s="8" t="str">
        <f t="shared" si="1"/>
        <v>Drew Jordan</v>
      </c>
      <c r="B4519" s="51" t="s">
        <v>28282</v>
      </c>
      <c r="C4519" s="51" t="s">
        <v>25863</v>
      </c>
      <c r="D4519" s="2" t="s">
        <v>10817</v>
      </c>
      <c r="E4519" s="8" t="s">
        <v>12273</v>
      </c>
      <c r="F4519" s="8" t="s">
        <v>936</v>
      </c>
      <c r="G4519" s="51" t="s">
        <v>19294</v>
      </c>
      <c r="H4519" s="8" t="s">
        <v>28283</v>
      </c>
      <c r="I4519" s="8" t="s">
        <v>28284</v>
      </c>
      <c r="J4519" s="10">
        <v>3.76</v>
      </c>
      <c r="K4519" s="8" t="s">
        <v>28285</v>
      </c>
      <c r="L4519" s="8"/>
      <c r="M4519" s="8"/>
      <c r="N4519" s="51" t="s">
        <v>28314</v>
      </c>
      <c r="O4519" s="51" t="s">
        <v>52</v>
      </c>
      <c r="P4519" s="51"/>
      <c r="Q4519" s="51"/>
      <c r="R4519" s="51" t="s">
        <v>1588</v>
      </c>
      <c r="S4519" s="51" t="s">
        <v>1841</v>
      </c>
      <c r="T4519" s="11" t="str">
        <f t="shared" si="2"/>
        <v>Drew Jordan</v>
      </c>
      <c r="U4519" s="57" t="s">
        <v>106</v>
      </c>
      <c r="V4519" s="51"/>
      <c r="W4519" s="51"/>
      <c r="X4519" s="94" t="s">
        <v>28290</v>
      </c>
      <c r="Y4519" s="51" t="s">
        <v>60</v>
      </c>
      <c r="Z4519" s="56" t="s">
        <v>28291</v>
      </c>
      <c r="AA4519" s="51" t="s">
        <v>60</v>
      </c>
      <c r="AB4519" s="56" t="s">
        <v>28292</v>
      </c>
      <c r="AC4519" s="51" t="s">
        <v>60</v>
      </c>
      <c r="AD4519" s="51" t="s">
        <v>60</v>
      </c>
      <c r="AE4519" s="51" t="s">
        <v>28293</v>
      </c>
      <c r="AF4519" s="8" t="s">
        <v>28294</v>
      </c>
      <c r="AG4519" s="8" t="s">
        <v>12245</v>
      </c>
      <c r="AH4519" s="8" t="s">
        <v>65</v>
      </c>
      <c r="AI4519" s="8" t="s">
        <v>233</v>
      </c>
      <c r="AJ4519" s="8"/>
      <c r="AK4519" s="8" t="s">
        <v>3700</v>
      </c>
      <c r="AL4519" s="8" t="s">
        <v>2862</v>
      </c>
      <c r="AM4519" s="8" t="s">
        <v>480</v>
      </c>
      <c r="AN4519" s="8" t="s">
        <v>28295</v>
      </c>
      <c r="AO4519" s="8" t="s">
        <v>547</v>
      </c>
      <c r="AP4519" s="29" t="s">
        <v>28294</v>
      </c>
      <c r="AQ4519" s="11">
        <v>2297.0</v>
      </c>
    </row>
    <row r="4520">
      <c r="A4520" s="8" t="str">
        <f t="shared" si="1"/>
        <v>Jordan Johnson</v>
      </c>
      <c r="B4520" s="8" t="s">
        <v>28315</v>
      </c>
      <c r="C4520" s="51" t="s">
        <v>25368</v>
      </c>
      <c r="D4520" s="2" t="s">
        <v>12414</v>
      </c>
      <c r="E4520" s="8" t="s">
        <v>17279</v>
      </c>
      <c r="F4520" s="8" t="s">
        <v>2304</v>
      </c>
      <c r="G4520" s="51" t="s">
        <v>19294</v>
      </c>
      <c r="H4520" s="8" t="s">
        <v>28316</v>
      </c>
      <c r="I4520" s="8" t="s">
        <v>11052</v>
      </c>
      <c r="J4520" s="10">
        <v>2.85</v>
      </c>
      <c r="K4520" s="8" t="s">
        <v>28317</v>
      </c>
      <c r="L4520" s="8"/>
      <c r="M4520" s="8"/>
      <c r="N4520" s="51" t="s">
        <v>28318</v>
      </c>
      <c r="O4520" s="57" t="s">
        <v>52</v>
      </c>
      <c r="P4520" s="51"/>
      <c r="Q4520" s="51"/>
      <c r="R4520" s="57" t="s">
        <v>1841</v>
      </c>
      <c r="S4520" s="57" t="s">
        <v>678</v>
      </c>
      <c r="T4520" s="11" t="str">
        <f t="shared" si="2"/>
        <v>Jordan Johnson</v>
      </c>
      <c r="U4520" s="57" t="s">
        <v>55</v>
      </c>
      <c r="V4520" s="57" t="s">
        <v>28319</v>
      </c>
      <c r="W4520" s="51"/>
      <c r="X4520" s="51" t="s">
        <v>28320</v>
      </c>
      <c r="Y4520" s="51" t="s">
        <v>60</v>
      </c>
      <c r="Z4520" s="56" t="s">
        <v>28321</v>
      </c>
      <c r="AA4520" s="51" t="s">
        <v>60</v>
      </c>
      <c r="AB4520" s="56" t="s">
        <v>28322</v>
      </c>
      <c r="AC4520" s="51" t="s">
        <v>60</v>
      </c>
      <c r="AD4520" s="51" t="s">
        <v>60</v>
      </c>
      <c r="AE4520" s="51" t="s">
        <v>28323</v>
      </c>
      <c r="AF4520" s="13" t="s">
        <v>28324</v>
      </c>
      <c r="AG4520" s="13" t="s">
        <v>12427</v>
      </c>
      <c r="AH4520" s="8" t="s">
        <v>4581</v>
      </c>
      <c r="AI4520" s="8" t="s">
        <v>18832</v>
      </c>
      <c r="AJ4520" s="8"/>
      <c r="AK4520" s="8" t="s">
        <v>19023</v>
      </c>
      <c r="AL4520" s="8" t="s">
        <v>196</v>
      </c>
      <c r="AM4520" s="8" t="s">
        <v>1218</v>
      </c>
      <c r="AN4520" s="8" t="s">
        <v>23701</v>
      </c>
      <c r="AO4520" s="8" t="s">
        <v>28325</v>
      </c>
      <c r="AP4520" s="29" t="s">
        <v>28324</v>
      </c>
      <c r="AQ4520" s="11">
        <v>645.0</v>
      </c>
    </row>
    <row r="4521">
      <c r="A4521" s="8" t="str">
        <f t="shared" si="1"/>
        <v>Tim Tindal</v>
      </c>
      <c r="B4521" s="8" t="s">
        <v>28315</v>
      </c>
      <c r="C4521" s="51" t="s">
        <v>25368</v>
      </c>
      <c r="D4521" s="2" t="s">
        <v>12414</v>
      </c>
      <c r="E4521" s="8" t="s">
        <v>17279</v>
      </c>
      <c r="F4521" s="8" t="s">
        <v>2304</v>
      </c>
      <c r="G4521" s="51" t="s">
        <v>19294</v>
      </c>
      <c r="H4521" s="8" t="s">
        <v>28316</v>
      </c>
      <c r="I4521" s="8" t="s">
        <v>11052</v>
      </c>
      <c r="J4521" s="10">
        <v>2.85</v>
      </c>
      <c r="K4521" s="8" t="s">
        <v>28317</v>
      </c>
      <c r="L4521" s="8"/>
      <c r="M4521" s="8"/>
      <c r="N4521" s="51"/>
      <c r="O4521" s="57" t="s">
        <v>52</v>
      </c>
      <c r="P4521" s="51"/>
      <c r="Q4521" s="51"/>
      <c r="R4521" s="57" t="s">
        <v>153</v>
      </c>
      <c r="S4521" s="57" t="s">
        <v>28326</v>
      </c>
      <c r="T4521" s="11" t="str">
        <f t="shared" si="2"/>
        <v>Tim Tindal</v>
      </c>
      <c r="U4521" s="57" t="s">
        <v>76</v>
      </c>
      <c r="V4521" s="51"/>
      <c r="W4521" s="51"/>
      <c r="X4521" s="51" t="s">
        <v>28320</v>
      </c>
      <c r="Y4521" s="51"/>
      <c r="Z4521" s="51"/>
      <c r="AA4521" s="51"/>
      <c r="AB4521" s="51"/>
      <c r="AC4521" s="51"/>
      <c r="AD4521" s="51"/>
      <c r="AE4521" s="51" t="s">
        <v>28323</v>
      </c>
      <c r="AF4521" s="13" t="s">
        <v>28324</v>
      </c>
      <c r="AG4521" s="13" t="s">
        <v>12427</v>
      </c>
      <c r="AH4521" s="8" t="s">
        <v>4581</v>
      </c>
      <c r="AI4521" s="8" t="s">
        <v>18832</v>
      </c>
      <c r="AJ4521" s="8"/>
      <c r="AK4521" s="8" t="s">
        <v>19023</v>
      </c>
      <c r="AL4521" s="8" t="s">
        <v>196</v>
      </c>
      <c r="AM4521" s="8" t="s">
        <v>1218</v>
      </c>
      <c r="AN4521" s="8" t="s">
        <v>23701</v>
      </c>
      <c r="AO4521" s="8" t="s">
        <v>28325</v>
      </c>
      <c r="AP4521" s="29" t="s">
        <v>28324</v>
      </c>
      <c r="AQ4521" s="11">
        <v>645.0</v>
      </c>
    </row>
    <row r="4522">
      <c r="A4522" s="8" t="str">
        <f t="shared" si="1"/>
        <v>Zavien Cottonham</v>
      </c>
      <c r="B4522" s="8" t="s">
        <v>28315</v>
      </c>
      <c r="C4522" s="51" t="s">
        <v>25368</v>
      </c>
      <c r="D4522" s="2" t="s">
        <v>12414</v>
      </c>
      <c r="E4522" s="51" t="s">
        <v>17279</v>
      </c>
      <c r="F4522" s="51" t="s">
        <v>2304</v>
      </c>
      <c r="G4522" s="51" t="s">
        <v>19294</v>
      </c>
      <c r="H4522" s="51" t="s">
        <v>28316</v>
      </c>
      <c r="I4522" s="59" t="s">
        <v>11052</v>
      </c>
      <c r="J4522" s="60">
        <v>2.85</v>
      </c>
      <c r="K4522" s="51" t="s">
        <v>28317</v>
      </c>
      <c r="L4522" s="51"/>
      <c r="M4522" s="51"/>
      <c r="N4522" s="51"/>
      <c r="O4522" s="51" t="s">
        <v>52</v>
      </c>
      <c r="P4522" s="51"/>
      <c r="Q4522" s="51"/>
      <c r="R4522" s="8" t="s">
        <v>28327</v>
      </c>
      <c r="S4522" s="8" t="s">
        <v>28328</v>
      </c>
      <c r="T4522" s="11" t="str">
        <f t="shared" si="2"/>
        <v>Zavien Cottonham</v>
      </c>
      <c r="U4522" s="57" t="s">
        <v>76</v>
      </c>
      <c r="V4522" s="51"/>
      <c r="W4522" s="8"/>
      <c r="X4522" s="51" t="s">
        <v>28320</v>
      </c>
      <c r="Y4522" s="51"/>
      <c r="Z4522" s="51"/>
      <c r="AA4522" s="51"/>
      <c r="AB4522" s="51"/>
      <c r="AC4522" s="51"/>
      <c r="AD4522" s="51"/>
      <c r="AE4522" s="51" t="s">
        <v>28323</v>
      </c>
      <c r="AF4522" s="51" t="s">
        <v>28324</v>
      </c>
      <c r="AG4522" s="51" t="s">
        <v>12427</v>
      </c>
      <c r="AH4522" s="51" t="s">
        <v>4581</v>
      </c>
      <c r="AI4522" s="59" t="s">
        <v>18832</v>
      </c>
      <c r="AJ4522" s="51"/>
      <c r="AK4522" s="59" t="s">
        <v>19023</v>
      </c>
      <c r="AL4522" s="59" t="s">
        <v>196</v>
      </c>
      <c r="AM4522" s="59" t="s">
        <v>1218</v>
      </c>
      <c r="AN4522" s="59" t="s">
        <v>23701</v>
      </c>
      <c r="AO4522" s="59" t="s">
        <v>28325</v>
      </c>
      <c r="AP4522" s="29" t="s">
        <v>28324</v>
      </c>
      <c r="AQ4522" s="68">
        <v>645.0</v>
      </c>
    </row>
    <row r="4523">
      <c r="A4523" s="8" t="str">
        <f t="shared" si="1"/>
        <v>Anna Zills</v>
      </c>
      <c r="B4523" s="8" t="s">
        <v>28315</v>
      </c>
      <c r="C4523" s="51" t="s">
        <v>25368</v>
      </c>
      <c r="D4523" s="2" t="s">
        <v>12414</v>
      </c>
      <c r="E4523" s="51" t="s">
        <v>17279</v>
      </c>
      <c r="F4523" s="51" t="s">
        <v>2304</v>
      </c>
      <c r="G4523" s="51" t="s">
        <v>19294</v>
      </c>
      <c r="H4523" s="51" t="s">
        <v>28316</v>
      </c>
      <c r="I4523" s="59" t="s">
        <v>11052</v>
      </c>
      <c r="J4523" s="60">
        <v>2.85</v>
      </c>
      <c r="K4523" s="51" t="s">
        <v>28317</v>
      </c>
      <c r="L4523" s="51"/>
      <c r="M4523" s="51"/>
      <c r="N4523" s="51" t="s">
        <v>28329</v>
      </c>
      <c r="O4523" s="51" t="s">
        <v>52</v>
      </c>
      <c r="P4523" s="51"/>
      <c r="Q4523" s="51"/>
      <c r="R4523" s="8" t="s">
        <v>1518</v>
      </c>
      <c r="S4523" s="8" t="s">
        <v>28330</v>
      </c>
      <c r="T4523" s="11" t="str">
        <f t="shared" si="2"/>
        <v>Anna Zills</v>
      </c>
      <c r="U4523" s="51" t="s">
        <v>80</v>
      </c>
      <c r="V4523" s="51" t="s">
        <v>28331</v>
      </c>
      <c r="W4523" s="8"/>
      <c r="X4523" s="51" t="s">
        <v>28320</v>
      </c>
      <c r="Y4523" s="51" t="s">
        <v>60</v>
      </c>
      <c r="Z4523" s="56" t="s">
        <v>28321</v>
      </c>
      <c r="AA4523" s="56" t="s">
        <v>28332</v>
      </c>
      <c r="AB4523" s="56" t="s">
        <v>28322</v>
      </c>
      <c r="AC4523" s="51" t="s">
        <v>60</v>
      </c>
      <c r="AD4523" s="56" t="s">
        <v>28333</v>
      </c>
      <c r="AE4523" s="51" t="s">
        <v>28323</v>
      </c>
      <c r="AF4523" s="51" t="s">
        <v>28324</v>
      </c>
      <c r="AG4523" s="51" t="s">
        <v>12427</v>
      </c>
      <c r="AH4523" s="51" t="s">
        <v>4581</v>
      </c>
      <c r="AI4523" s="59" t="s">
        <v>18832</v>
      </c>
      <c r="AJ4523" s="51"/>
      <c r="AK4523" s="59" t="s">
        <v>19023</v>
      </c>
      <c r="AL4523" s="59" t="s">
        <v>196</v>
      </c>
      <c r="AM4523" s="59" t="s">
        <v>1218</v>
      </c>
      <c r="AN4523" s="59" t="s">
        <v>23701</v>
      </c>
      <c r="AO4523" s="59" t="s">
        <v>28325</v>
      </c>
      <c r="AP4523" s="29" t="s">
        <v>28324</v>
      </c>
      <c r="AQ4523" s="68">
        <v>645.0</v>
      </c>
    </row>
    <row r="4524">
      <c r="A4524" s="8" t="str">
        <f t="shared" si="1"/>
        <v>Andrew Weiss</v>
      </c>
      <c r="B4524" s="8" t="s">
        <v>28315</v>
      </c>
      <c r="C4524" s="51" t="s">
        <v>25368</v>
      </c>
      <c r="D4524" s="2" t="s">
        <v>12414</v>
      </c>
      <c r="E4524" s="8" t="s">
        <v>17279</v>
      </c>
      <c r="F4524" s="8" t="s">
        <v>2304</v>
      </c>
      <c r="G4524" s="51" t="s">
        <v>19294</v>
      </c>
      <c r="H4524" s="8" t="s">
        <v>28316</v>
      </c>
      <c r="I4524" s="8" t="s">
        <v>11052</v>
      </c>
      <c r="J4524" s="10">
        <v>2.85</v>
      </c>
      <c r="K4524" s="8" t="s">
        <v>28317</v>
      </c>
      <c r="L4524" s="8"/>
      <c r="M4524" s="8"/>
      <c r="N4524" s="51"/>
      <c r="O4524" s="57" t="s">
        <v>52</v>
      </c>
      <c r="P4524" s="51"/>
      <c r="Q4524" s="51"/>
      <c r="R4524" s="57" t="s">
        <v>53</v>
      </c>
      <c r="S4524" s="57" t="s">
        <v>4162</v>
      </c>
      <c r="T4524" s="11" t="str">
        <f t="shared" si="2"/>
        <v>Andrew Weiss</v>
      </c>
      <c r="U4524" s="57" t="s">
        <v>80</v>
      </c>
      <c r="V4524" s="51"/>
      <c r="W4524" s="51"/>
      <c r="X4524" s="51" t="s">
        <v>28320</v>
      </c>
      <c r="Y4524" s="51"/>
      <c r="Z4524" s="51"/>
      <c r="AA4524" s="51"/>
      <c r="AB4524" s="51"/>
      <c r="AC4524" s="51"/>
      <c r="AD4524" s="51"/>
      <c r="AE4524" s="51" t="s">
        <v>28323</v>
      </c>
      <c r="AF4524" s="13" t="s">
        <v>28324</v>
      </c>
      <c r="AG4524" s="13" t="s">
        <v>12427</v>
      </c>
      <c r="AH4524" s="8" t="s">
        <v>4581</v>
      </c>
      <c r="AI4524" s="8" t="s">
        <v>18832</v>
      </c>
      <c r="AJ4524" s="8"/>
      <c r="AK4524" s="8" t="s">
        <v>19023</v>
      </c>
      <c r="AL4524" s="8" t="s">
        <v>196</v>
      </c>
      <c r="AM4524" s="8" t="s">
        <v>1218</v>
      </c>
      <c r="AN4524" s="8" t="s">
        <v>23701</v>
      </c>
      <c r="AO4524" s="8" t="s">
        <v>28325</v>
      </c>
      <c r="AP4524" s="29" t="s">
        <v>28324</v>
      </c>
      <c r="AQ4524" s="11">
        <v>645.0</v>
      </c>
    </row>
    <row r="4525">
      <c r="A4525" s="8" t="str">
        <f t="shared" si="1"/>
        <v>Brian Bliese</v>
      </c>
      <c r="B4525" s="51" t="s">
        <v>28334</v>
      </c>
      <c r="C4525" s="51" t="s">
        <v>20402</v>
      </c>
      <c r="D4525" s="2" t="s">
        <v>12461</v>
      </c>
      <c r="E4525" s="8" t="s">
        <v>28335</v>
      </c>
      <c r="F4525" s="8" t="s">
        <v>3309</v>
      </c>
      <c r="G4525" s="51" t="s">
        <v>19294</v>
      </c>
      <c r="H4525" s="8" t="s">
        <v>28336</v>
      </c>
      <c r="I4525" s="8" t="s">
        <v>49</v>
      </c>
      <c r="J4525" s="10">
        <v>3.32</v>
      </c>
      <c r="K4525" s="8" t="s">
        <v>28337</v>
      </c>
      <c r="L4525" s="8"/>
      <c r="M4525" s="8" t="s">
        <v>19318</v>
      </c>
      <c r="N4525" s="51" t="s">
        <v>28338</v>
      </c>
      <c r="O4525" s="51" t="s">
        <v>52</v>
      </c>
      <c r="P4525" s="51"/>
      <c r="Q4525" s="51"/>
      <c r="R4525" s="51" t="s">
        <v>331</v>
      </c>
      <c r="S4525" s="51" t="s">
        <v>28339</v>
      </c>
      <c r="T4525" s="11" t="str">
        <f t="shared" si="2"/>
        <v>Brian Bliese</v>
      </c>
      <c r="U4525" s="51" t="s">
        <v>55</v>
      </c>
      <c r="V4525" s="51" t="s">
        <v>28340</v>
      </c>
      <c r="W4525" s="51" t="s">
        <v>28341</v>
      </c>
      <c r="X4525" s="94" t="s">
        <v>28342</v>
      </c>
      <c r="Y4525" s="51" t="s">
        <v>60</v>
      </c>
      <c r="Z4525" s="51" t="s">
        <v>60</v>
      </c>
      <c r="AA4525" s="51" t="s">
        <v>60</v>
      </c>
      <c r="AB4525" s="56" t="s">
        <v>28343</v>
      </c>
      <c r="AC4525" s="51" t="s">
        <v>60</v>
      </c>
      <c r="AD4525" s="56" t="s">
        <v>28344</v>
      </c>
      <c r="AE4525" s="51" t="s">
        <v>28345</v>
      </c>
      <c r="AF4525" s="8" t="s">
        <v>28346</v>
      </c>
      <c r="AG4525" s="8" t="s">
        <v>12476</v>
      </c>
      <c r="AH4525" s="8" t="s">
        <v>232</v>
      </c>
      <c r="AI4525" s="8" t="s">
        <v>233</v>
      </c>
      <c r="AJ4525" s="8"/>
      <c r="AK4525" s="8"/>
      <c r="AL4525" s="8"/>
      <c r="AM4525" s="8"/>
      <c r="AN4525" s="8" t="s">
        <v>28347</v>
      </c>
      <c r="AO4525" s="8" t="s">
        <v>28348</v>
      </c>
      <c r="AP4525" s="29" t="s">
        <v>28346</v>
      </c>
      <c r="AQ4525" s="11">
        <v>1394.0</v>
      </c>
    </row>
    <row r="4526">
      <c r="A4526" s="8" t="str">
        <f t="shared" si="1"/>
        <v>Connor McClelland</v>
      </c>
      <c r="B4526" s="51" t="s">
        <v>28334</v>
      </c>
      <c r="C4526" s="51" t="s">
        <v>20402</v>
      </c>
      <c r="D4526" s="2" t="s">
        <v>12461</v>
      </c>
      <c r="E4526" s="8" t="s">
        <v>28335</v>
      </c>
      <c r="F4526" s="8" t="s">
        <v>3309</v>
      </c>
      <c r="G4526" s="51" t="s">
        <v>19294</v>
      </c>
      <c r="H4526" s="8" t="s">
        <v>28336</v>
      </c>
      <c r="I4526" s="8" t="s">
        <v>49</v>
      </c>
      <c r="J4526" s="10">
        <v>3.32</v>
      </c>
      <c r="K4526" s="8" t="s">
        <v>28337</v>
      </c>
      <c r="L4526" s="8"/>
      <c r="M4526" s="8" t="s">
        <v>19318</v>
      </c>
      <c r="N4526" s="51" t="s">
        <v>28349</v>
      </c>
      <c r="O4526" s="51" t="s">
        <v>52</v>
      </c>
      <c r="P4526" s="51"/>
      <c r="Q4526" s="51"/>
      <c r="R4526" s="51" t="s">
        <v>2240</v>
      </c>
      <c r="S4526" s="51" t="s">
        <v>28350</v>
      </c>
      <c r="T4526" s="11" t="str">
        <f t="shared" si="2"/>
        <v>Connor McClelland</v>
      </c>
      <c r="U4526" s="51" t="s">
        <v>160</v>
      </c>
      <c r="V4526" s="51"/>
      <c r="W4526" s="51"/>
      <c r="X4526" s="51" t="s">
        <v>28342</v>
      </c>
      <c r="Y4526" s="56" t="s">
        <v>28351</v>
      </c>
      <c r="Z4526" s="51" t="s">
        <v>60</v>
      </c>
      <c r="AA4526" s="51" t="s">
        <v>60</v>
      </c>
      <c r="AB4526" s="56" t="s">
        <v>28343</v>
      </c>
      <c r="AC4526" s="51" t="s">
        <v>60</v>
      </c>
      <c r="AD4526" s="56" t="s">
        <v>28344</v>
      </c>
      <c r="AE4526" s="51" t="s">
        <v>28345</v>
      </c>
      <c r="AF4526" s="8" t="s">
        <v>28346</v>
      </c>
      <c r="AG4526" s="8" t="s">
        <v>12476</v>
      </c>
      <c r="AH4526" s="8" t="s">
        <v>232</v>
      </c>
      <c r="AI4526" s="8" t="s">
        <v>18832</v>
      </c>
      <c r="AJ4526" s="8"/>
      <c r="AK4526" s="8"/>
      <c r="AL4526" s="8"/>
      <c r="AM4526" s="8"/>
      <c r="AN4526" s="8" t="s">
        <v>28347</v>
      </c>
      <c r="AO4526" s="8" t="s">
        <v>28348</v>
      </c>
      <c r="AP4526" s="29" t="s">
        <v>28346</v>
      </c>
      <c r="AQ4526" s="11">
        <v>1394.0</v>
      </c>
    </row>
    <row r="4527">
      <c r="A4527" s="8" t="str">
        <f t="shared" si="1"/>
        <v>Michael Stonehocker</v>
      </c>
      <c r="B4527" s="51" t="s">
        <v>28334</v>
      </c>
      <c r="C4527" s="51" t="s">
        <v>20402</v>
      </c>
      <c r="D4527" s="2" t="s">
        <v>12461</v>
      </c>
      <c r="E4527" s="8" t="s">
        <v>28335</v>
      </c>
      <c r="F4527" s="8" t="s">
        <v>3309</v>
      </c>
      <c r="G4527" s="51" t="s">
        <v>19294</v>
      </c>
      <c r="H4527" s="8" t="s">
        <v>28336</v>
      </c>
      <c r="I4527" s="8" t="s">
        <v>49</v>
      </c>
      <c r="J4527" s="10">
        <v>3.32</v>
      </c>
      <c r="K4527" s="8" t="s">
        <v>28337</v>
      </c>
      <c r="L4527" s="8"/>
      <c r="M4527" s="8" t="s">
        <v>19318</v>
      </c>
      <c r="N4527" s="51" t="s">
        <v>28352</v>
      </c>
      <c r="O4527" s="51" t="s">
        <v>52</v>
      </c>
      <c r="P4527" s="51"/>
      <c r="Q4527" s="51"/>
      <c r="R4527" s="51" t="s">
        <v>731</v>
      </c>
      <c r="S4527" s="51" t="s">
        <v>28353</v>
      </c>
      <c r="T4527" s="11" t="str">
        <f t="shared" si="2"/>
        <v>Michael Stonehocker</v>
      </c>
      <c r="U4527" s="51" t="s">
        <v>80</v>
      </c>
      <c r="V4527" s="51" t="s">
        <v>28354</v>
      </c>
      <c r="W4527" s="51"/>
      <c r="X4527" s="94" t="s">
        <v>28342</v>
      </c>
      <c r="Y4527" s="51" t="s">
        <v>60</v>
      </c>
      <c r="Z4527" s="51" t="s">
        <v>60</v>
      </c>
      <c r="AA4527" s="56" t="s">
        <v>28355</v>
      </c>
      <c r="AB4527" s="56" t="s">
        <v>28343</v>
      </c>
      <c r="AC4527" s="51" t="s">
        <v>60</v>
      </c>
      <c r="AD4527" s="56" t="s">
        <v>28344</v>
      </c>
      <c r="AE4527" s="51" t="s">
        <v>28345</v>
      </c>
      <c r="AF4527" s="8" t="s">
        <v>28346</v>
      </c>
      <c r="AG4527" s="8" t="s">
        <v>12476</v>
      </c>
      <c r="AH4527" s="8" t="s">
        <v>232</v>
      </c>
      <c r="AI4527" s="8" t="s">
        <v>233</v>
      </c>
      <c r="AJ4527" s="8"/>
      <c r="AK4527" s="8"/>
      <c r="AL4527" s="8"/>
      <c r="AM4527" s="8"/>
      <c r="AN4527" s="8" t="s">
        <v>28347</v>
      </c>
      <c r="AO4527" s="8" t="s">
        <v>28348</v>
      </c>
      <c r="AP4527" s="29" t="s">
        <v>28346</v>
      </c>
      <c r="AQ4527" s="11">
        <v>1394.0</v>
      </c>
    </row>
    <row r="4528">
      <c r="A4528" s="8" t="str">
        <f t="shared" si="1"/>
        <v>Buck Hessenberger</v>
      </c>
      <c r="B4528" s="51" t="s">
        <v>28334</v>
      </c>
      <c r="C4528" s="51" t="s">
        <v>20402</v>
      </c>
      <c r="D4528" s="2" t="s">
        <v>12461</v>
      </c>
      <c r="E4528" s="8" t="s">
        <v>28335</v>
      </c>
      <c r="F4528" s="8" t="s">
        <v>3309</v>
      </c>
      <c r="G4528" s="51" t="s">
        <v>19294</v>
      </c>
      <c r="H4528" s="8" t="s">
        <v>28336</v>
      </c>
      <c r="I4528" s="8" t="s">
        <v>49</v>
      </c>
      <c r="J4528" s="10">
        <v>3.32</v>
      </c>
      <c r="K4528" s="8" t="s">
        <v>28337</v>
      </c>
      <c r="L4528" s="8"/>
      <c r="M4528" s="8" t="s">
        <v>19318</v>
      </c>
      <c r="N4528" s="51" t="s">
        <v>28356</v>
      </c>
      <c r="O4528" s="51" t="s">
        <v>52</v>
      </c>
      <c r="P4528" s="51"/>
      <c r="Q4528" s="51"/>
      <c r="R4528" s="51" t="s">
        <v>28357</v>
      </c>
      <c r="S4528" s="51" t="s">
        <v>28358</v>
      </c>
      <c r="T4528" s="11" t="str">
        <f t="shared" si="2"/>
        <v>Buck Hessenberger</v>
      </c>
      <c r="U4528" s="51" t="s">
        <v>80</v>
      </c>
      <c r="V4528" s="51"/>
      <c r="W4528" s="51"/>
      <c r="X4528" s="94" t="s">
        <v>28342</v>
      </c>
      <c r="Y4528" s="51" t="s">
        <v>60</v>
      </c>
      <c r="Z4528" s="51" t="s">
        <v>60</v>
      </c>
      <c r="AA4528" s="51" t="s">
        <v>60</v>
      </c>
      <c r="AB4528" s="56" t="s">
        <v>28343</v>
      </c>
      <c r="AC4528" s="51" t="s">
        <v>60</v>
      </c>
      <c r="AD4528" s="56" t="s">
        <v>28344</v>
      </c>
      <c r="AE4528" s="51" t="s">
        <v>28345</v>
      </c>
      <c r="AF4528" s="8" t="s">
        <v>28346</v>
      </c>
      <c r="AG4528" s="8" t="s">
        <v>12476</v>
      </c>
      <c r="AH4528" s="8" t="s">
        <v>232</v>
      </c>
      <c r="AI4528" s="8" t="s">
        <v>233</v>
      </c>
      <c r="AJ4528" s="8"/>
      <c r="AK4528" s="8"/>
      <c r="AL4528" s="8"/>
      <c r="AM4528" s="8"/>
      <c r="AN4528" s="8" t="s">
        <v>28347</v>
      </c>
      <c r="AO4528" s="8" t="s">
        <v>28348</v>
      </c>
      <c r="AP4528" s="29" t="s">
        <v>28346</v>
      </c>
      <c r="AQ4528" s="11">
        <v>1394.0</v>
      </c>
    </row>
    <row r="4529">
      <c r="A4529" s="8" t="str">
        <f t="shared" si="1"/>
        <v>Matthew Kahl</v>
      </c>
      <c r="B4529" s="51" t="s">
        <v>28334</v>
      </c>
      <c r="C4529" s="51" t="s">
        <v>20402</v>
      </c>
      <c r="D4529" s="2" t="s">
        <v>12461</v>
      </c>
      <c r="E4529" s="8" t="s">
        <v>28335</v>
      </c>
      <c r="F4529" s="8" t="s">
        <v>3309</v>
      </c>
      <c r="G4529" s="51" t="s">
        <v>19294</v>
      </c>
      <c r="H4529" s="8" t="s">
        <v>28336</v>
      </c>
      <c r="I4529" s="8" t="s">
        <v>49</v>
      </c>
      <c r="J4529" s="10">
        <v>3.32</v>
      </c>
      <c r="K4529" s="8" t="s">
        <v>28337</v>
      </c>
      <c r="L4529" s="8"/>
      <c r="M4529" s="8" t="s">
        <v>19318</v>
      </c>
      <c r="N4529" s="51" t="s">
        <v>28359</v>
      </c>
      <c r="O4529" s="51" t="s">
        <v>52</v>
      </c>
      <c r="P4529" s="51"/>
      <c r="Q4529" s="51"/>
      <c r="R4529" s="51" t="s">
        <v>806</v>
      </c>
      <c r="S4529" s="51" t="s">
        <v>28360</v>
      </c>
      <c r="T4529" s="11" t="str">
        <f t="shared" si="2"/>
        <v>Matthew Kahl</v>
      </c>
      <c r="U4529" s="51" t="s">
        <v>80</v>
      </c>
      <c r="V4529" s="51"/>
      <c r="W4529" s="51"/>
      <c r="X4529" s="94" t="s">
        <v>28342</v>
      </c>
      <c r="Y4529" s="51" t="s">
        <v>60</v>
      </c>
      <c r="Z4529" s="51" t="s">
        <v>60</v>
      </c>
      <c r="AA4529" s="51" t="s">
        <v>60</v>
      </c>
      <c r="AB4529" s="56" t="s">
        <v>28343</v>
      </c>
      <c r="AC4529" s="51" t="s">
        <v>60</v>
      </c>
      <c r="AD4529" s="56" t="s">
        <v>28344</v>
      </c>
      <c r="AE4529" s="51" t="s">
        <v>28345</v>
      </c>
      <c r="AF4529" s="8" t="s">
        <v>28346</v>
      </c>
      <c r="AG4529" s="8" t="s">
        <v>12476</v>
      </c>
      <c r="AH4529" s="8" t="s">
        <v>232</v>
      </c>
      <c r="AI4529" s="8" t="s">
        <v>233</v>
      </c>
      <c r="AJ4529" s="8"/>
      <c r="AK4529" s="8"/>
      <c r="AL4529" s="8"/>
      <c r="AM4529" s="8"/>
      <c r="AN4529" s="8" t="s">
        <v>28347</v>
      </c>
      <c r="AO4529" s="8" t="s">
        <v>28348</v>
      </c>
      <c r="AP4529" s="29" t="s">
        <v>28346</v>
      </c>
      <c r="AQ4529" s="11">
        <v>1394.0</v>
      </c>
    </row>
    <row r="4530">
      <c r="A4530" s="8" t="str">
        <f t="shared" si="1"/>
        <v>Josh Hurlebaus</v>
      </c>
      <c r="B4530" s="51" t="s">
        <v>28361</v>
      </c>
      <c r="C4530" s="51" t="s">
        <v>20147</v>
      </c>
      <c r="D4530" s="2" t="s">
        <v>12461</v>
      </c>
      <c r="E4530" s="8" t="s">
        <v>28362</v>
      </c>
      <c r="F4530" s="8" t="s">
        <v>3309</v>
      </c>
      <c r="G4530" s="51" t="s">
        <v>19294</v>
      </c>
      <c r="H4530" s="8" t="s">
        <v>28363</v>
      </c>
      <c r="I4530" s="8" t="s">
        <v>8000</v>
      </c>
      <c r="J4530" s="10">
        <v>3.3</v>
      </c>
      <c r="K4530" s="8" t="s">
        <v>28364</v>
      </c>
      <c r="L4530" s="8"/>
      <c r="M4530" s="8"/>
      <c r="N4530" s="51" t="s">
        <v>28365</v>
      </c>
      <c r="O4530" s="51" t="s">
        <v>52</v>
      </c>
      <c r="P4530" s="51"/>
      <c r="Q4530" s="51"/>
      <c r="R4530" s="51" t="s">
        <v>268</v>
      </c>
      <c r="S4530" s="51" t="s">
        <v>28366</v>
      </c>
      <c r="T4530" s="11" t="str">
        <f t="shared" si="2"/>
        <v>Josh Hurlebaus</v>
      </c>
      <c r="U4530" s="51" t="s">
        <v>55</v>
      </c>
      <c r="V4530" s="51" t="s">
        <v>28367</v>
      </c>
      <c r="W4530" s="8" t="s">
        <v>28368</v>
      </c>
      <c r="X4530" s="51" t="s">
        <v>28369</v>
      </c>
      <c r="Y4530" s="51" t="s">
        <v>60</v>
      </c>
      <c r="Z4530" s="56" t="s">
        <v>28370</v>
      </c>
      <c r="AA4530" s="51" t="s">
        <v>60</v>
      </c>
      <c r="AB4530" s="56" t="s">
        <v>28371</v>
      </c>
      <c r="AC4530" s="51" t="s">
        <v>60</v>
      </c>
      <c r="AD4530" s="56" t="s">
        <v>28372</v>
      </c>
      <c r="AE4530" s="51" t="s">
        <v>28373</v>
      </c>
      <c r="AF4530" s="8" t="s">
        <v>28374</v>
      </c>
      <c r="AG4530" s="8" t="s">
        <v>12476</v>
      </c>
      <c r="AH4530" s="8" t="s">
        <v>134</v>
      </c>
      <c r="AI4530" s="8" t="s">
        <v>18832</v>
      </c>
      <c r="AJ4530" s="8"/>
      <c r="AK4530" s="8" t="s">
        <v>7943</v>
      </c>
      <c r="AL4530" s="8" t="s">
        <v>28375</v>
      </c>
      <c r="AM4530" s="8" t="s">
        <v>2611</v>
      </c>
      <c r="AN4530" s="8" t="s">
        <v>28376</v>
      </c>
      <c r="AO4530" s="8" t="s">
        <v>28377</v>
      </c>
      <c r="AP4530" s="29" t="s">
        <v>28374</v>
      </c>
      <c r="AQ4530" s="11">
        <v>3001.0</v>
      </c>
    </row>
    <row r="4531">
      <c r="A4531" s="8" t="str">
        <f t="shared" si="1"/>
        <v>RJ Bosshart</v>
      </c>
      <c r="B4531" s="51" t="s">
        <v>28361</v>
      </c>
      <c r="C4531" s="51" t="s">
        <v>20147</v>
      </c>
      <c r="D4531" s="2" t="s">
        <v>12461</v>
      </c>
      <c r="E4531" s="51" t="s">
        <v>28362</v>
      </c>
      <c r="F4531" s="51" t="s">
        <v>3309</v>
      </c>
      <c r="G4531" s="51" t="s">
        <v>19294</v>
      </c>
      <c r="H4531" s="51" t="s">
        <v>28363</v>
      </c>
      <c r="I4531" s="51" t="s">
        <v>8000</v>
      </c>
      <c r="J4531" s="66">
        <v>3.3</v>
      </c>
      <c r="K4531" s="51" t="s">
        <v>28364</v>
      </c>
      <c r="L4531" s="51" t="s">
        <v>86</v>
      </c>
      <c r="M4531" s="51" t="s">
        <v>86</v>
      </c>
      <c r="N4531" s="51" t="s">
        <v>28378</v>
      </c>
      <c r="O4531" s="51" t="s">
        <v>52</v>
      </c>
      <c r="P4531" s="51"/>
      <c r="Q4531" s="51"/>
      <c r="R4531" s="51" t="s">
        <v>28379</v>
      </c>
      <c r="S4531" s="51" t="s">
        <v>28380</v>
      </c>
      <c r="T4531" s="11" t="str">
        <f t="shared" si="2"/>
        <v>RJ Bosshart</v>
      </c>
      <c r="U4531" s="51" t="s">
        <v>76</v>
      </c>
      <c r="V4531" s="51" t="s">
        <v>86</v>
      </c>
      <c r="W4531" s="51" t="s">
        <v>86</v>
      </c>
      <c r="X4531" s="51" t="s">
        <v>28381</v>
      </c>
      <c r="Y4531" s="51" t="s">
        <v>60</v>
      </c>
      <c r="Z4531" s="56" t="s">
        <v>28370</v>
      </c>
      <c r="AA4531" s="51" t="s">
        <v>60</v>
      </c>
      <c r="AB4531" s="56" t="s">
        <v>28371</v>
      </c>
      <c r="AC4531" s="51" t="s">
        <v>60</v>
      </c>
      <c r="AD4531" s="56" t="s">
        <v>28372</v>
      </c>
      <c r="AE4531" s="51" t="s">
        <v>28373</v>
      </c>
      <c r="AF4531" s="51" t="s">
        <v>28374</v>
      </c>
      <c r="AG4531" s="51" t="s">
        <v>12476</v>
      </c>
      <c r="AH4531" s="51" t="s">
        <v>134</v>
      </c>
      <c r="AI4531" s="51" t="s">
        <v>18832</v>
      </c>
      <c r="AJ4531" s="51" t="s">
        <v>86</v>
      </c>
      <c r="AK4531" s="51" t="s">
        <v>7943</v>
      </c>
      <c r="AL4531" s="51" t="s">
        <v>28375</v>
      </c>
      <c r="AM4531" s="51" t="s">
        <v>2611</v>
      </c>
      <c r="AN4531" s="51" t="s">
        <v>28376</v>
      </c>
      <c r="AO4531" s="51" t="s">
        <v>28377</v>
      </c>
      <c r="AP4531" s="67" t="s">
        <v>28374</v>
      </c>
      <c r="AQ4531" s="68">
        <v>3001.0</v>
      </c>
    </row>
    <row r="4532">
      <c r="A4532" s="8" t="str">
        <f t="shared" si="1"/>
        <v>Charles Johnson</v>
      </c>
      <c r="B4532" s="51" t="s">
        <v>28361</v>
      </c>
      <c r="C4532" s="51" t="s">
        <v>20147</v>
      </c>
      <c r="D4532" s="2" t="s">
        <v>12461</v>
      </c>
      <c r="E4532" s="51" t="s">
        <v>28362</v>
      </c>
      <c r="F4532" s="51" t="s">
        <v>3309</v>
      </c>
      <c r="G4532" s="51" t="s">
        <v>19294</v>
      </c>
      <c r="H4532" s="51" t="s">
        <v>28363</v>
      </c>
      <c r="I4532" s="51" t="s">
        <v>8000</v>
      </c>
      <c r="J4532" s="66">
        <v>3.3</v>
      </c>
      <c r="K4532" s="51" t="s">
        <v>28364</v>
      </c>
      <c r="L4532" s="51" t="s">
        <v>86</v>
      </c>
      <c r="M4532" s="51" t="s">
        <v>86</v>
      </c>
      <c r="N4532" s="51" t="s">
        <v>28382</v>
      </c>
      <c r="O4532" s="51" t="s">
        <v>52</v>
      </c>
      <c r="P4532" s="51"/>
      <c r="Q4532" s="51"/>
      <c r="R4532" s="51" t="s">
        <v>1366</v>
      </c>
      <c r="S4532" s="51" t="s">
        <v>678</v>
      </c>
      <c r="T4532" s="11" t="str">
        <f t="shared" si="2"/>
        <v>Charles Johnson</v>
      </c>
      <c r="U4532" s="51" t="s">
        <v>160</v>
      </c>
      <c r="V4532" s="51" t="s">
        <v>86</v>
      </c>
      <c r="W4532" s="51" t="s">
        <v>86</v>
      </c>
      <c r="X4532" s="51" t="s">
        <v>28381</v>
      </c>
      <c r="Y4532" s="51" t="s">
        <v>60</v>
      </c>
      <c r="Z4532" s="56" t="s">
        <v>28370</v>
      </c>
      <c r="AA4532" s="51" t="s">
        <v>60</v>
      </c>
      <c r="AB4532" s="56" t="s">
        <v>28371</v>
      </c>
      <c r="AC4532" s="56" t="s">
        <v>28383</v>
      </c>
      <c r="AD4532" s="56" t="s">
        <v>28372</v>
      </c>
      <c r="AE4532" s="51" t="s">
        <v>28373</v>
      </c>
      <c r="AF4532" s="51" t="s">
        <v>28374</v>
      </c>
      <c r="AG4532" s="51" t="s">
        <v>12476</v>
      </c>
      <c r="AH4532" s="51" t="s">
        <v>134</v>
      </c>
      <c r="AI4532" s="51" t="s">
        <v>18832</v>
      </c>
      <c r="AJ4532" s="51" t="s">
        <v>86</v>
      </c>
      <c r="AK4532" s="51" t="s">
        <v>7943</v>
      </c>
      <c r="AL4532" s="51" t="s">
        <v>28375</v>
      </c>
      <c r="AM4532" s="51" t="s">
        <v>2611</v>
      </c>
      <c r="AN4532" s="51" t="s">
        <v>28376</v>
      </c>
      <c r="AO4532" s="51" t="s">
        <v>28377</v>
      </c>
      <c r="AP4532" s="67" t="s">
        <v>28374</v>
      </c>
      <c r="AQ4532" s="68">
        <v>3001.0</v>
      </c>
    </row>
    <row r="4533">
      <c r="A4533" s="8" t="str">
        <f t="shared" si="1"/>
        <v>Lindsey Thomas</v>
      </c>
      <c r="B4533" s="8" t="s">
        <v>28361</v>
      </c>
      <c r="C4533" s="51" t="s">
        <v>20147</v>
      </c>
      <c r="D4533" s="2" t="s">
        <v>12461</v>
      </c>
      <c r="E4533" s="8" t="s">
        <v>28362</v>
      </c>
      <c r="F4533" s="8" t="s">
        <v>3309</v>
      </c>
      <c r="G4533" s="51" t="s">
        <v>19294</v>
      </c>
      <c r="H4533" s="8" t="s">
        <v>28363</v>
      </c>
      <c r="I4533" s="8" t="s">
        <v>8000</v>
      </c>
      <c r="J4533" s="10">
        <v>3.3</v>
      </c>
      <c r="K4533" s="8" t="s">
        <v>28364</v>
      </c>
      <c r="L4533" s="8"/>
      <c r="M4533" s="8"/>
      <c r="N4533" s="51" t="s">
        <v>28384</v>
      </c>
      <c r="O4533" s="57" t="s">
        <v>52</v>
      </c>
      <c r="P4533" s="51"/>
      <c r="Q4533" s="51"/>
      <c r="R4533" s="57" t="s">
        <v>6699</v>
      </c>
      <c r="S4533" s="57" t="s">
        <v>1458</v>
      </c>
      <c r="T4533" s="11" t="str">
        <f t="shared" si="2"/>
        <v>Lindsey Thomas</v>
      </c>
      <c r="U4533" s="57" t="s">
        <v>160</v>
      </c>
      <c r="V4533" s="51"/>
      <c r="W4533" s="51"/>
      <c r="X4533" s="51" t="s">
        <v>28369</v>
      </c>
      <c r="Y4533" s="51" t="s">
        <v>60</v>
      </c>
      <c r="Z4533" s="56" t="s">
        <v>28370</v>
      </c>
      <c r="AA4533" s="51" t="s">
        <v>60</v>
      </c>
      <c r="AB4533" s="56" t="s">
        <v>28371</v>
      </c>
      <c r="AC4533" s="51" t="s">
        <v>60</v>
      </c>
      <c r="AD4533" s="56" t="s">
        <v>28372</v>
      </c>
      <c r="AE4533" s="51" t="s">
        <v>28373</v>
      </c>
      <c r="AF4533" s="8" t="s">
        <v>28374</v>
      </c>
      <c r="AG4533" s="8" t="s">
        <v>12476</v>
      </c>
      <c r="AH4533" s="8" t="s">
        <v>134</v>
      </c>
      <c r="AI4533" s="8" t="s">
        <v>18832</v>
      </c>
      <c r="AJ4533" s="8"/>
      <c r="AK4533" s="8" t="s">
        <v>7943</v>
      </c>
      <c r="AL4533" s="8" t="s">
        <v>28375</v>
      </c>
      <c r="AM4533" s="8" t="s">
        <v>2611</v>
      </c>
      <c r="AN4533" s="8" t="s">
        <v>28376</v>
      </c>
      <c r="AO4533" s="8" t="s">
        <v>28385</v>
      </c>
      <c r="AP4533" s="29" t="s">
        <v>28374</v>
      </c>
      <c r="AQ4533" s="11">
        <v>3001.0</v>
      </c>
    </row>
    <row r="4534">
      <c r="A4534" s="8" t="str">
        <f t="shared" si="1"/>
        <v>Danielle Carrigan</v>
      </c>
      <c r="B4534" s="51" t="s">
        <v>28361</v>
      </c>
      <c r="C4534" s="51" t="s">
        <v>20147</v>
      </c>
      <c r="D4534" s="2" t="s">
        <v>12461</v>
      </c>
      <c r="E4534" s="8" t="s">
        <v>28362</v>
      </c>
      <c r="F4534" s="8" t="s">
        <v>3309</v>
      </c>
      <c r="G4534" s="51" t="s">
        <v>19294</v>
      </c>
      <c r="H4534" s="8" t="s">
        <v>28363</v>
      </c>
      <c r="I4534" s="8" t="s">
        <v>8000</v>
      </c>
      <c r="J4534" s="10">
        <v>3.3</v>
      </c>
      <c r="K4534" s="8" t="s">
        <v>28364</v>
      </c>
      <c r="L4534" s="8"/>
      <c r="M4534" s="8"/>
      <c r="N4534" s="51" t="s">
        <v>28386</v>
      </c>
      <c r="O4534" s="51" t="s">
        <v>52</v>
      </c>
      <c r="P4534" s="51"/>
      <c r="Q4534" s="51"/>
      <c r="R4534" s="51" t="s">
        <v>5443</v>
      </c>
      <c r="S4534" s="51" t="s">
        <v>28387</v>
      </c>
      <c r="T4534" s="11" t="str">
        <f t="shared" si="2"/>
        <v>Danielle Carrigan</v>
      </c>
      <c r="U4534" s="57" t="s">
        <v>247</v>
      </c>
      <c r="V4534" s="51" t="s">
        <v>28388</v>
      </c>
      <c r="W4534" s="51"/>
      <c r="X4534" s="94" t="s">
        <v>28369</v>
      </c>
      <c r="Y4534" s="51" t="s">
        <v>60</v>
      </c>
      <c r="Z4534" s="56" t="s">
        <v>28370</v>
      </c>
      <c r="AA4534" s="51" t="s">
        <v>60</v>
      </c>
      <c r="AB4534" s="56" t="s">
        <v>28371</v>
      </c>
      <c r="AC4534" s="51" t="s">
        <v>60</v>
      </c>
      <c r="AD4534" s="56" t="s">
        <v>28372</v>
      </c>
      <c r="AE4534" s="51" t="s">
        <v>28373</v>
      </c>
      <c r="AF4534" s="8" t="s">
        <v>28374</v>
      </c>
      <c r="AG4534" s="8" t="s">
        <v>12476</v>
      </c>
      <c r="AH4534" s="8" t="s">
        <v>134</v>
      </c>
      <c r="AI4534" s="8" t="s">
        <v>233</v>
      </c>
      <c r="AJ4534" s="8"/>
      <c r="AK4534" s="8" t="s">
        <v>7943</v>
      </c>
      <c r="AL4534" s="8" t="s">
        <v>28375</v>
      </c>
      <c r="AM4534" s="8" t="s">
        <v>2611</v>
      </c>
      <c r="AN4534" s="8" t="s">
        <v>28376</v>
      </c>
      <c r="AO4534" s="8" t="s">
        <v>28377</v>
      </c>
      <c r="AP4534" s="29" t="s">
        <v>28374</v>
      </c>
      <c r="AQ4534" s="11">
        <v>3001.0</v>
      </c>
    </row>
    <row r="4535">
      <c r="A4535" s="8" t="str">
        <f t="shared" si="1"/>
        <v>Rob Bennett</v>
      </c>
      <c r="B4535" s="51" t="s">
        <v>28361</v>
      </c>
      <c r="C4535" s="51" t="s">
        <v>20147</v>
      </c>
      <c r="D4535" s="2" t="s">
        <v>12461</v>
      </c>
      <c r="E4535" s="8" t="s">
        <v>28362</v>
      </c>
      <c r="F4535" s="8" t="s">
        <v>3309</v>
      </c>
      <c r="G4535" s="51" t="s">
        <v>19294</v>
      </c>
      <c r="H4535" s="8" t="s">
        <v>28363</v>
      </c>
      <c r="I4535" s="8" t="s">
        <v>8000</v>
      </c>
      <c r="J4535" s="10">
        <v>3.3</v>
      </c>
      <c r="K4535" s="8" t="s">
        <v>28364</v>
      </c>
      <c r="L4535" s="8"/>
      <c r="M4535" s="8"/>
      <c r="N4535" s="51" t="s">
        <v>28389</v>
      </c>
      <c r="O4535" s="51" t="s">
        <v>52</v>
      </c>
      <c r="P4535" s="51"/>
      <c r="Q4535" s="51"/>
      <c r="R4535" s="51" t="s">
        <v>817</v>
      </c>
      <c r="S4535" s="51" t="s">
        <v>6394</v>
      </c>
      <c r="T4535" s="11" t="str">
        <f t="shared" si="2"/>
        <v>Rob Bennett</v>
      </c>
      <c r="U4535" s="51" t="s">
        <v>17871</v>
      </c>
      <c r="V4535" s="51"/>
      <c r="W4535" s="51"/>
      <c r="X4535" s="94" t="s">
        <v>28369</v>
      </c>
      <c r="Y4535" s="51" t="s">
        <v>60</v>
      </c>
      <c r="Z4535" s="56" t="s">
        <v>28370</v>
      </c>
      <c r="AA4535" s="51" t="s">
        <v>60</v>
      </c>
      <c r="AB4535" s="56" t="s">
        <v>28371</v>
      </c>
      <c r="AC4535" s="51" t="s">
        <v>60</v>
      </c>
      <c r="AD4535" s="56" t="s">
        <v>28372</v>
      </c>
      <c r="AE4535" s="51" t="s">
        <v>28373</v>
      </c>
      <c r="AF4535" s="8" t="s">
        <v>28374</v>
      </c>
      <c r="AG4535" s="8" t="s">
        <v>12476</v>
      </c>
      <c r="AH4535" s="8" t="s">
        <v>134</v>
      </c>
      <c r="AI4535" s="8" t="s">
        <v>233</v>
      </c>
      <c r="AJ4535" s="8"/>
      <c r="AK4535" s="8" t="s">
        <v>7943</v>
      </c>
      <c r="AL4535" s="8" t="s">
        <v>28375</v>
      </c>
      <c r="AM4535" s="8" t="s">
        <v>2611</v>
      </c>
      <c r="AN4535" s="8" t="s">
        <v>28376</v>
      </c>
      <c r="AO4535" s="8" t="s">
        <v>28377</v>
      </c>
      <c r="AP4535" s="29" t="s">
        <v>28374</v>
      </c>
      <c r="AQ4535" s="11">
        <v>3001.0</v>
      </c>
    </row>
    <row r="4536">
      <c r="A4536" s="8" t="str">
        <f t="shared" si="1"/>
        <v>Jessica Schaich</v>
      </c>
      <c r="B4536" s="51" t="s">
        <v>28361</v>
      </c>
      <c r="C4536" s="51" t="s">
        <v>20147</v>
      </c>
      <c r="D4536" s="2" t="s">
        <v>12461</v>
      </c>
      <c r="E4536" s="8" t="s">
        <v>28362</v>
      </c>
      <c r="F4536" s="8" t="s">
        <v>3309</v>
      </c>
      <c r="G4536" s="51" t="s">
        <v>19294</v>
      </c>
      <c r="H4536" s="8" t="s">
        <v>28363</v>
      </c>
      <c r="I4536" s="8" t="s">
        <v>8000</v>
      </c>
      <c r="J4536" s="10">
        <v>3.3</v>
      </c>
      <c r="K4536" s="8" t="s">
        <v>28364</v>
      </c>
      <c r="L4536" s="8"/>
      <c r="M4536" s="8"/>
      <c r="N4536" s="51" t="s">
        <v>28390</v>
      </c>
      <c r="O4536" s="51" t="s">
        <v>52</v>
      </c>
      <c r="P4536" s="51"/>
      <c r="Q4536" s="51"/>
      <c r="R4536" s="51" t="s">
        <v>2511</v>
      </c>
      <c r="S4536" s="51" t="s">
        <v>28391</v>
      </c>
      <c r="T4536" s="11" t="str">
        <f t="shared" si="2"/>
        <v>Jessica Schaich</v>
      </c>
      <c r="U4536" s="51" t="s">
        <v>106</v>
      </c>
      <c r="V4536" s="51" t="s">
        <v>28392</v>
      </c>
      <c r="W4536" s="51"/>
      <c r="X4536" s="94" t="s">
        <v>28369</v>
      </c>
      <c r="Y4536" s="51" t="s">
        <v>60</v>
      </c>
      <c r="Z4536" s="56" t="s">
        <v>28370</v>
      </c>
      <c r="AA4536" s="51" t="s">
        <v>60</v>
      </c>
      <c r="AB4536" s="56" t="s">
        <v>28371</v>
      </c>
      <c r="AC4536" s="51" t="s">
        <v>60</v>
      </c>
      <c r="AD4536" s="56" t="s">
        <v>28372</v>
      </c>
      <c r="AE4536" s="51" t="s">
        <v>28373</v>
      </c>
      <c r="AF4536" s="8" t="s">
        <v>28374</v>
      </c>
      <c r="AG4536" s="8" t="s">
        <v>12476</v>
      </c>
      <c r="AH4536" s="8" t="s">
        <v>134</v>
      </c>
      <c r="AI4536" s="8" t="s">
        <v>233</v>
      </c>
      <c r="AJ4536" s="8"/>
      <c r="AK4536" s="8" t="s">
        <v>7943</v>
      </c>
      <c r="AL4536" s="8" t="s">
        <v>28375</v>
      </c>
      <c r="AM4536" s="8" t="s">
        <v>2611</v>
      </c>
      <c r="AN4536" s="8" t="s">
        <v>28376</v>
      </c>
      <c r="AO4536" s="8" t="s">
        <v>28377</v>
      </c>
      <c r="AP4536" s="29" t="s">
        <v>28374</v>
      </c>
      <c r="AQ4536" s="11">
        <v>3001.0</v>
      </c>
    </row>
    <row r="4537">
      <c r="A4537" s="8" t="str">
        <f t="shared" si="1"/>
        <v>Shawn Thielitz</v>
      </c>
      <c r="B4537" s="51" t="s">
        <v>28361</v>
      </c>
      <c r="C4537" s="51" t="s">
        <v>20147</v>
      </c>
      <c r="D4537" s="2" t="s">
        <v>12461</v>
      </c>
      <c r="E4537" s="8" t="s">
        <v>28362</v>
      </c>
      <c r="F4537" s="8" t="s">
        <v>3309</v>
      </c>
      <c r="G4537" s="51" t="s">
        <v>19294</v>
      </c>
      <c r="H4537" s="8" t="s">
        <v>28363</v>
      </c>
      <c r="I4537" s="8" t="s">
        <v>8000</v>
      </c>
      <c r="J4537" s="10">
        <v>3.3</v>
      </c>
      <c r="K4537" s="8" t="s">
        <v>28364</v>
      </c>
      <c r="L4537" s="8"/>
      <c r="M4537" s="8"/>
      <c r="N4537" s="51" t="s">
        <v>28393</v>
      </c>
      <c r="O4537" s="51" t="s">
        <v>52</v>
      </c>
      <c r="P4537" s="51"/>
      <c r="Q4537" s="51"/>
      <c r="R4537" s="51" t="s">
        <v>5644</v>
      </c>
      <c r="S4537" s="51" t="s">
        <v>28394</v>
      </c>
      <c r="T4537" s="11" t="str">
        <f t="shared" si="2"/>
        <v>Shawn Thielitz</v>
      </c>
      <c r="U4537" s="57" t="s">
        <v>106</v>
      </c>
      <c r="V4537" s="51" t="s">
        <v>28395</v>
      </c>
      <c r="W4537" s="51" t="s">
        <v>28396</v>
      </c>
      <c r="X4537" s="94" t="s">
        <v>28369</v>
      </c>
      <c r="Y4537" s="56" t="s">
        <v>28397</v>
      </c>
      <c r="Z4537" s="56" t="s">
        <v>28370</v>
      </c>
      <c r="AA4537" s="51" t="s">
        <v>60</v>
      </c>
      <c r="AB4537" s="56" t="s">
        <v>28371</v>
      </c>
      <c r="AC4537" s="51" t="s">
        <v>60</v>
      </c>
      <c r="AD4537" s="56" t="s">
        <v>28372</v>
      </c>
      <c r="AE4537" s="51" t="s">
        <v>28373</v>
      </c>
      <c r="AF4537" s="8" t="s">
        <v>28374</v>
      </c>
      <c r="AG4537" s="8" t="s">
        <v>12476</v>
      </c>
      <c r="AH4537" s="8" t="s">
        <v>134</v>
      </c>
      <c r="AI4537" s="8" t="s">
        <v>233</v>
      </c>
      <c r="AJ4537" s="8"/>
      <c r="AK4537" s="8" t="s">
        <v>7943</v>
      </c>
      <c r="AL4537" s="8" t="s">
        <v>28375</v>
      </c>
      <c r="AM4537" s="8" t="s">
        <v>2611</v>
      </c>
      <c r="AN4537" s="8" t="s">
        <v>28376</v>
      </c>
      <c r="AO4537" s="8" t="s">
        <v>28377</v>
      </c>
      <c r="AP4537" s="29" t="s">
        <v>28374</v>
      </c>
      <c r="AQ4537" s="11">
        <v>3001.0</v>
      </c>
    </row>
    <row r="4538">
      <c r="A4538" s="8" t="str">
        <f t="shared" si="1"/>
        <v>Taylor Wilch</v>
      </c>
      <c r="B4538" s="51" t="s">
        <v>28361</v>
      </c>
      <c r="C4538" s="51" t="s">
        <v>20147</v>
      </c>
      <c r="D4538" s="2" t="s">
        <v>12461</v>
      </c>
      <c r="E4538" s="8" t="s">
        <v>28362</v>
      </c>
      <c r="F4538" s="8" t="s">
        <v>3309</v>
      </c>
      <c r="G4538" s="51" t="s">
        <v>19294</v>
      </c>
      <c r="H4538" s="8" t="s">
        <v>28363</v>
      </c>
      <c r="I4538" s="8" t="s">
        <v>8000</v>
      </c>
      <c r="J4538" s="10">
        <v>3.3</v>
      </c>
      <c r="K4538" s="8" t="s">
        <v>28364</v>
      </c>
      <c r="L4538" s="8"/>
      <c r="M4538" s="8"/>
      <c r="N4538" s="51" t="s">
        <v>28398</v>
      </c>
      <c r="O4538" s="51" t="s">
        <v>52</v>
      </c>
      <c r="P4538" s="51"/>
      <c r="Q4538" s="51"/>
      <c r="R4538" s="51" t="s">
        <v>518</v>
      </c>
      <c r="S4538" s="51" t="s">
        <v>28399</v>
      </c>
      <c r="T4538" s="11" t="str">
        <f t="shared" si="2"/>
        <v>Taylor Wilch</v>
      </c>
      <c r="U4538" s="51" t="s">
        <v>80</v>
      </c>
      <c r="V4538" s="51" t="s">
        <v>28400</v>
      </c>
      <c r="W4538" s="51"/>
      <c r="X4538" s="94" t="s">
        <v>28369</v>
      </c>
      <c r="Y4538" s="51" t="s">
        <v>60</v>
      </c>
      <c r="Z4538" s="56" t="s">
        <v>28370</v>
      </c>
      <c r="AA4538" s="51" t="s">
        <v>60</v>
      </c>
      <c r="AB4538" s="56" t="s">
        <v>28371</v>
      </c>
      <c r="AC4538" s="51" t="s">
        <v>60</v>
      </c>
      <c r="AD4538" s="56" t="s">
        <v>28372</v>
      </c>
      <c r="AE4538" s="51" t="s">
        <v>28373</v>
      </c>
      <c r="AF4538" s="8" t="s">
        <v>28374</v>
      </c>
      <c r="AG4538" s="8" t="s">
        <v>12476</v>
      </c>
      <c r="AH4538" s="8" t="s">
        <v>134</v>
      </c>
      <c r="AI4538" s="8" t="s">
        <v>233</v>
      </c>
      <c r="AJ4538" s="8"/>
      <c r="AK4538" s="8" t="s">
        <v>7943</v>
      </c>
      <c r="AL4538" s="8" t="s">
        <v>28375</v>
      </c>
      <c r="AM4538" s="8" t="s">
        <v>2611</v>
      </c>
      <c r="AN4538" s="8" t="s">
        <v>28376</v>
      </c>
      <c r="AO4538" s="8" t="s">
        <v>28377</v>
      </c>
      <c r="AP4538" s="29" t="s">
        <v>28374</v>
      </c>
      <c r="AQ4538" s="11">
        <v>3001.0</v>
      </c>
    </row>
    <row r="4539">
      <c r="A4539" s="8" t="str">
        <f t="shared" si="1"/>
        <v>Jessica Laurin</v>
      </c>
      <c r="B4539" s="51" t="s">
        <v>28361</v>
      </c>
      <c r="C4539" s="51" t="s">
        <v>20147</v>
      </c>
      <c r="D4539" s="2" t="s">
        <v>12461</v>
      </c>
      <c r="E4539" s="8" t="s">
        <v>28362</v>
      </c>
      <c r="F4539" s="8" t="s">
        <v>3309</v>
      </c>
      <c r="G4539" s="51" t="s">
        <v>19294</v>
      </c>
      <c r="H4539" s="8" t="s">
        <v>28363</v>
      </c>
      <c r="I4539" s="8" t="s">
        <v>8000</v>
      </c>
      <c r="J4539" s="10">
        <v>3.3</v>
      </c>
      <c r="K4539" s="8" t="s">
        <v>28364</v>
      </c>
      <c r="L4539" s="8"/>
      <c r="M4539" s="8"/>
      <c r="N4539" s="51" t="s">
        <v>28401</v>
      </c>
      <c r="O4539" s="51" t="s">
        <v>52</v>
      </c>
      <c r="P4539" s="51"/>
      <c r="Q4539" s="51"/>
      <c r="R4539" s="51" t="s">
        <v>2511</v>
      </c>
      <c r="S4539" s="51" t="s">
        <v>28402</v>
      </c>
      <c r="T4539" s="11" t="str">
        <f t="shared" si="2"/>
        <v>Jessica Laurin</v>
      </c>
      <c r="U4539" s="51" t="s">
        <v>80</v>
      </c>
      <c r="V4539" s="51"/>
      <c r="W4539" s="51"/>
      <c r="X4539" s="94" t="s">
        <v>28369</v>
      </c>
      <c r="Y4539" s="51" t="s">
        <v>60</v>
      </c>
      <c r="Z4539" s="56" t="s">
        <v>28370</v>
      </c>
      <c r="AA4539" s="51" t="s">
        <v>60</v>
      </c>
      <c r="AB4539" s="56" t="s">
        <v>28371</v>
      </c>
      <c r="AC4539" s="51" t="s">
        <v>60</v>
      </c>
      <c r="AD4539" s="56" t="s">
        <v>28372</v>
      </c>
      <c r="AE4539" s="51" t="s">
        <v>28373</v>
      </c>
      <c r="AF4539" s="8" t="s">
        <v>28374</v>
      </c>
      <c r="AG4539" s="8" t="s">
        <v>12476</v>
      </c>
      <c r="AH4539" s="8" t="s">
        <v>134</v>
      </c>
      <c r="AI4539" s="8" t="s">
        <v>233</v>
      </c>
      <c r="AJ4539" s="8"/>
      <c r="AK4539" s="8" t="s">
        <v>7943</v>
      </c>
      <c r="AL4539" s="8" t="s">
        <v>28375</v>
      </c>
      <c r="AM4539" s="8" t="s">
        <v>2611</v>
      </c>
      <c r="AN4539" s="8" t="s">
        <v>28376</v>
      </c>
      <c r="AO4539" s="8" t="s">
        <v>28377</v>
      </c>
      <c r="AP4539" s="29" t="s">
        <v>28374</v>
      </c>
      <c r="AQ4539" s="11">
        <v>3001.0</v>
      </c>
    </row>
    <row r="4540">
      <c r="A4540" s="8" t="str">
        <f t="shared" si="1"/>
        <v>Paul Tuskowski</v>
      </c>
      <c r="B4540" s="51" t="s">
        <v>28403</v>
      </c>
      <c r="C4540" s="51" t="s">
        <v>20147</v>
      </c>
      <c r="D4540" s="2" t="s">
        <v>12461</v>
      </c>
      <c r="E4540" s="8" t="s">
        <v>19247</v>
      </c>
      <c r="F4540" s="8" t="s">
        <v>3309</v>
      </c>
      <c r="G4540" s="51" t="s">
        <v>19294</v>
      </c>
      <c r="H4540" s="8" t="s">
        <v>28404</v>
      </c>
      <c r="I4540" s="8" t="s">
        <v>16552</v>
      </c>
      <c r="J4540" s="10">
        <v>3.27</v>
      </c>
      <c r="K4540" s="8" t="s">
        <v>28405</v>
      </c>
      <c r="L4540" s="8"/>
      <c r="M4540" s="8" t="s">
        <v>28406</v>
      </c>
      <c r="N4540" s="51" t="s">
        <v>28407</v>
      </c>
      <c r="O4540" s="51" t="s">
        <v>52</v>
      </c>
      <c r="P4540" s="51"/>
      <c r="Q4540" s="51"/>
      <c r="R4540" s="51" t="s">
        <v>425</v>
      </c>
      <c r="S4540" s="51" t="s">
        <v>28408</v>
      </c>
      <c r="T4540" s="11" t="str">
        <f t="shared" si="2"/>
        <v>Paul Tuskowski</v>
      </c>
      <c r="U4540" s="51" t="s">
        <v>412</v>
      </c>
      <c r="V4540" s="51"/>
      <c r="W4540" s="51"/>
      <c r="X4540" s="94" t="s">
        <v>28409</v>
      </c>
      <c r="Y4540" s="51" t="s">
        <v>60</v>
      </c>
      <c r="Z4540" s="56" t="s">
        <v>28410</v>
      </c>
      <c r="AA4540" s="51" t="s">
        <v>60</v>
      </c>
      <c r="AB4540" s="56" t="s">
        <v>28411</v>
      </c>
      <c r="AC4540" s="51" t="s">
        <v>60</v>
      </c>
      <c r="AD4540" s="56" t="s">
        <v>28412</v>
      </c>
      <c r="AE4540" s="51" t="s">
        <v>28413</v>
      </c>
      <c r="AF4540" s="8" t="s">
        <v>28414</v>
      </c>
      <c r="AG4540" s="8" t="s">
        <v>12476</v>
      </c>
      <c r="AH4540" s="8" t="s">
        <v>352</v>
      </c>
      <c r="AI4540" s="8" t="s">
        <v>233</v>
      </c>
      <c r="AJ4540" s="8"/>
      <c r="AK4540" s="8" t="s">
        <v>1377</v>
      </c>
      <c r="AL4540" s="8" t="s">
        <v>3287</v>
      </c>
      <c r="AM4540" s="8" t="s">
        <v>421</v>
      </c>
      <c r="AN4540" s="8" t="s">
        <v>25078</v>
      </c>
      <c r="AO4540" s="8" t="s">
        <v>28415</v>
      </c>
      <c r="AP4540" s="29" t="s">
        <v>28414</v>
      </c>
      <c r="AQ4540" s="11">
        <v>2818.0</v>
      </c>
    </row>
    <row r="4541">
      <c r="A4541" s="8" t="str">
        <f t="shared" si="1"/>
        <v>Josh Henry</v>
      </c>
      <c r="B4541" s="51" t="s">
        <v>28403</v>
      </c>
      <c r="C4541" s="51" t="s">
        <v>20147</v>
      </c>
      <c r="D4541" s="2" t="s">
        <v>12461</v>
      </c>
      <c r="E4541" s="8" t="s">
        <v>19247</v>
      </c>
      <c r="F4541" s="8" t="s">
        <v>3309</v>
      </c>
      <c r="G4541" s="51" t="s">
        <v>19294</v>
      </c>
      <c r="H4541" s="8" t="s">
        <v>28404</v>
      </c>
      <c r="I4541" s="8" t="s">
        <v>16552</v>
      </c>
      <c r="J4541" s="10">
        <v>3.27</v>
      </c>
      <c r="K4541" s="8" t="s">
        <v>28405</v>
      </c>
      <c r="L4541" s="8"/>
      <c r="M4541" s="8" t="s">
        <v>28406</v>
      </c>
      <c r="N4541" s="51" t="s">
        <v>28416</v>
      </c>
      <c r="O4541" s="51" t="s">
        <v>52</v>
      </c>
      <c r="P4541" s="51"/>
      <c r="Q4541" s="51"/>
      <c r="R4541" s="51" t="s">
        <v>268</v>
      </c>
      <c r="S4541" s="51" t="s">
        <v>2338</v>
      </c>
      <c r="T4541" s="11" t="str">
        <f t="shared" si="2"/>
        <v>Josh Henry</v>
      </c>
      <c r="U4541" s="51" t="s">
        <v>55</v>
      </c>
      <c r="V4541" s="51" t="s">
        <v>28417</v>
      </c>
      <c r="W4541" s="51" t="s">
        <v>28418</v>
      </c>
      <c r="X4541" s="94" t="s">
        <v>28409</v>
      </c>
      <c r="Y4541" s="51" t="s">
        <v>60</v>
      </c>
      <c r="Z4541" s="56" t="s">
        <v>28410</v>
      </c>
      <c r="AA4541" s="51" t="s">
        <v>60</v>
      </c>
      <c r="AB4541" s="56" t="s">
        <v>28411</v>
      </c>
      <c r="AC4541" s="51" t="s">
        <v>60</v>
      </c>
      <c r="AD4541" s="56" t="s">
        <v>28412</v>
      </c>
      <c r="AE4541" s="51" t="s">
        <v>28413</v>
      </c>
      <c r="AF4541" s="8" t="s">
        <v>28414</v>
      </c>
      <c r="AG4541" s="8" t="s">
        <v>12476</v>
      </c>
      <c r="AH4541" s="8" t="s">
        <v>352</v>
      </c>
      <c r="AI4541" s="8" t="s">
        <v>233</v>
      </c>
      <c r="AJ4541" s="8"/>
      <c r="AK4541" s="8" t="s">
        <v>1377</v>
      </c>
      <c r="AL4541" s="8" t="s">
        <v>3287</v>
      </c>
      <c r="AM4541" s="8" t="s">
        <v>421</v>
      </c>
      <c r="AN4541" s="8" t="s">
        <v>25078</v>
      </c>
      <c r="AO4541" s="8" t="s">
        <v>28415</v>
      </c>
      <c r="AP4541" s="29" t="s">
        <v>28414</v>
      </c>
      <c r="AQ4541" s="11">
        <v>2818.0</v>
      </c>
    </row>
    <row r="4542">
      <c r="A4542" s="8" t="str">
        <f t="shared" si="1"/>
        <v>Cale Brown</v>
      </c>
      <c r="B4542" s="51" t="s">
        <v>28403</v>
      </c>
      <c r="C4542" s="51" t="s">
        <v>20147</v>
      </c>
      <c r="D4542" s="2" t="s">
        <v>12461</v>
      </c>
      <c r="E4542" s="8" t="s">
        <v>19247</v>
      </c>
      <c r="F4542" s="8" t="s">
        <v>3309</v>
      </c>
      <c r="G4542" s="51" t="s">
        <v>19294</v>
      </c>
      <c r="H4542" s="8" t="s">
        <v>28404</v>
      </c>
      <c r="I4542" s="8" t="s">
        <v>16552</v>
      </c>
      <c r="J4542" s="10">
        <v>3.27</v>
      </c>
      <c r="K4542" s="8" t="s">
        <v>28405</v>
      </c>
      <c r="L4542" s="8"/>
      <c r="M4542" s="8" t="s">
        <v>28406</v>
      </c>
      <c r="N4542" s="51" t="s">
        <v>28419</v>
      </c>
      <c r="O4542" s="51" t="s">
        <v>52</v>
      </c>
      <c r="P4542" s="51"/>
      <c r="Q4542" s="51"/>
      <c r="R4542" s="51" t="s">
        <v>3046</v>
      </c>
      <c r="S4542" s="51" t="s">
        <v>485</v>
      </c>
      <c r="T4542" s="11" t="str">
        <f t="shared" si="2"/>
        <v>Cale Brown</v>
      </c>
      <c r="U4542" s="51" t="s">
        <v>80</v>
      </c>
      <c r="V4542" s="51" t="s">
        <v>28420</v>
      </c>
      <c r="W4542" s="51" t="s">
        <v>28421</v>
      </c>
      <c r="X4542" s="94" t="s">
        <v>28409</v>
      </c>
      <c r="Y4542" s="51" t="s">
        <v>60</v>
      </c>
      <c r="Z4542" s="56" t="s">
        <v>28410</v>
      </c>
      <c r="AA4542" s="51" t="s">
        <v>60</v>
      </c>
      <c r="AB4542" s="56" t="s">
        <v>28411</v>
      </c>
      <c r="AC4542" s="51" t="s">
        <v>60</v>
      </c>
      <c r="AD4542" s="56" t="s">
        <v>28412</v>
      </c>
      <c r="AE4542" s="51" t="s">
        <v>28413</v>
      </c>
      <c r="AF4542" s="8" t="s">
        <v>28414</v>
      </c>
      <c r="AG4542" s="8" t="s">
        <v>12476</v>
      </c>
      <c r="AH4542" s="8" t="s">
        <v>352</v>
      </c>
      <c r="AI4542" s="8" t="s">
        <v>233</v>
      </c>
      <c r="AJ4542" s="8"/>
      <c r="AK4542" s="8" t="s">
        <v>1377</v>
      </c>
      <c r="AL4542" s="8" t="s">
        <v>3287</v>
      </c>
      <c r="AM4542" s="8" t="s">
        <v>421</v>
      </c>
      <c r="AN4542" s="8" t="s">
        <v>25078</v>
      </c>
      <c r="AO4542" s="8" t="s">
        <v>28415</v>
      </c>
      <c r="AP4542" s="29" t="s">
        <v>28414</v>
      </c>
      <c r="AQ4542" s="11">
        <v>2818.0</v>
      </c>
    </row>
    <row r="4543">
      <c r="A4543" s="8" t="str">
        <f t="shared" si="1"/>
        <v>Greg Raimondi</v>
      </c>
      <c r="B4543" s="51" t="s">
        <v>28403</v>
      </c>
      <c r="C4543" s="51" t="s">
        <v>20147</v>
      </c>
      <c r="D4543" s="2" t="s">
        <v>12461</v>
      </c>
      <c r="E4543" s="8" t="s">
        <v>19247</v>
      </c>
      <c r="F4543" s="8" t="s">
        <v>3309</v>
      </c>
      <c r="G4543" s="51" t="s">
        <v>19294</v>
      </c>
      <c r="H4543" s="8" t="s">
        <v>28404</v>
      </c>
      <c r="I4543" s="8" t="s">
        <v>16552</v>
      </c>
      <c r="J4543" s="10">
        <v>3.27</v>
      </c>
      <c r="K4543" s="8" t="s">
        <v>28405</v>
      </c>
      <c r="L4543" s="8"/>
      <c r="M4543" s="8" t="s">
        <v>28406</v>
      </c>
      <c r="N4543" s="51" t="s">
        <v>28422</v>
      </c>
      <c r="O4543" s="51" t="s">
        <v>52</v>
      </c>
      <c r="P4543" s="51"/>
      <c r="Q4543" s="51"/>
      <c r="R4543" s="51" t="s">
        <v>1720</v>
      </c>
      <c r="S4543" s="51" t="s">
        <v>28423</v>
      </c>
      <c r="T4543" s="11" t="str">
        <f t="shared" si="2"/>
        <v>Greg Raimondi</v>
      </c>
      <c r="U4543" s="51" t="s">
        <v>80</v>
      </c>
      <c r="V4543" s="51" t="s">
        <v>28424</v>
      </c>
      <c r="W4543" s="51" t="s">
        <v>28425</v>
      </c>
      <c r="X4543" s="94" t="s">
        <v>28409</v>
      </c>
      <c r="Y4543" s="51" t="s">
        <v>60</v>
      </c>
      <c r="Z4543" s="56" t="s">
        <v>28410</v>
      </c>
      <c r="AA4543" s="51" t="s">
        <v>60</v>
      </c>
      <c r="AB4543" s="56" t="s">
        <v>28411</v>
      </c>
      <c r="AC4543" s="51" t="s">
        <v>60</v>
      </c>
      <c r="AD4543" s="56" t="s">
        <v>28412</v>
      </c>
      <c r="AE4543" s="51" t="s">
        <v>28413</v>
      </c>
      <c r="AF4543" s="8" t="s">
        <v>28414</v>
      </c>
      <c r="AG4543" s="8" t="s">
        <v>12476</v>
      </c>
      <c r="AH4543" s="8" t="s">
        <v>352</v>
      </c>
      <c r="AI4543" s="8" t="s">
        <v>233</v>
      </c>
      <c r="AJ4543" s="8"/>
      <c r="AK4543" s="8" t="s">
        <v>1377</v>
      </c>
      <c r="AL4543" s="8" t="s">
        <v>3287</v>
      </c>
      <c r="AM4543" s="8" t="s">
        <v>421</v>
      </c>
      <c r="AN4543" s="8" t="s">
        <v>25078</v>
      </c>
      <c r="AO4543" s="8" t="s">
        <v>28415</v>
      </c>
      <c r="AP4543" s="29" t="s">
        <v>28414</v>
      </c>
      <c r="AQ4543" s="11">
        <v>2818.0</v>
      </c>
    </row>
    <row r="4544">
      <c r="A4544" s="8" t="str">
        <f t="shared" si="1"/>
        <v>John Anderson</v>
      </c>
      <c r="B4544" s="51" t="s">
        <v>28403</v>
      </c>
      <c r="C4544" s="51" t="s">
        <v>20147</v>
      </c>
      <c r="D4544" s="2" t="s">
        <v>12461</v>
      </c>
      <c r="E4544" s="8" t="s">
        <v>19247</v>
      </c>
      <c r="F4544" s="8" t="s">
        <v>3309</v>
      </c>
      <c r="G4544" s="51" t="s">
        <v>19294</v>
      </c>
      <c r="H4544" s="8" t="s">
        <v>28404</v>
      </c>
      <c r="I4544" s="8" t="s">
        <v>16552</v>
      </c>
      <c r="J4544" s="10">
        <v>3.27</v>
      </c>
      <c r="K4544" s="8" t="s">
        <v>28405</v>
      </c>
      <c r="L4544" s="8"/>
      <c r="M4544" s="8" t="s">
        <v>28406</v>
      </c>
      <c r="N4544" s="51" t="s">
        <v>28426</v>
      </c>
      <c r="O4544" s="51" t="s">
        <v>52</v>
      </c>
      <c r="P4544" s="51"/>
      <c r="Q4544" s="51"/>
      <c r="R4544" s="51" t="s">
        <v>1997</v>
      </c>
      <c r="S4544" s="51" t="s">
        <v>115</v>
      </c>
      <c r="T4544" s="11" t="str">
        <f t="shared" si="2"/>
        <v>John Anderson</v>
      </c>
      <c r="U4544" s="51" t="s">
        <v>80</v>
      </c>
      <c r="V4544" s="51"/>
      <c r="W4544" s="51"/>
      <c r="X4544" s="94" t="s">
        <v>28409</v>
      </c>
      <c r="Y4544" s="56" t="s">
        <v>28427</v>
      </c>
      <c r="Z4544" s="56" t="s">
        <v>28410</v>
      </c>
      <c r="AA4544" s="51" t="s">
        <v>60</v>
      </c>
      <c r="AB4544" s="56" t="s">
        <v>28411</v>
      </c>
      <c r="AC4544" s="51" t="s">
        <v>60</v>
      </c>
      <c r="AD4544" s="56" t="s">
        <v>28412</v>
      </c>
      <c r="AE4544" s="51" t="s">
        <v>28413</v>
      </c>
      <c r="AF4544" s="8" t="s">
        <v>28414</v>
      </c>
      <c r="AG4544" s="8" t="s">
        <v>12476</v>
      </c>
      <c r="AH4544" s="8" t="s">
        <v>352</v>
      </c>
      <c r="AI4544" s="8" t="s">
        <v>233</v>
      </c>
      <c r="AJ4544" s="8"/>
      <c r="AK4544" s="8" t="s">
        <v>1377</v>
      </c>
      <c r="AL4544" s="8" t="s">
        <v>3287</v>
      </c>
      <c r="AM4544" s="8" t="s">
        <v>421</v>
      </c>
      <c r="AN4544" s="8" t="s">
        <v>25078</v>
      </c>
      <c r="AO4544" s="8" t="s">
        <v>28415</v>
      </c>
      <c r="AP4544" s="29" t="s">
        <v>28414</v>
      </c>
      <c r="AQ4544" s="11">
        <v>2818.0</v>
      </c>
    </row>
    <row r="4545">
      <c r="A4545" s="8" t="str">
        <f t="shared" si="1"/>
        <v>Buzzy Brown</v>
      </c>
      <c r="B4545" s="51" t="s">
        <v>28403</v>
      </c>
      <c r="C4545" s="51" t="s">
        <v>20147</v>
      </c>
      <c r="D4545" s="2" t="s">
        <v>12461</v>
      </c>
      <c r="E4545" s="8" t="s">
        <v>19247</v>
      </c>
      <c r="F4545" s="8" t="s">
        <v>3309</v>
      </c>
      <c r="G4545" s="51" t="s">
        <v>19294</v>
      </c>
      <c r="H4545" s="8" t="s">
        <v>28404</v>
      </c>
      <c r="I4545" s="8" t="s">
        <v>16552</v>
      </c>
      <c r="J4545" s="10">
        <v>3.27</v>
      </c>
      <c r="K4545" s="8" t="s">
        <v>28405</v>
      </c>
      <c r="L4545" s="8"/>
      <c r="M4545" s="8" t="s">
        <v>28406</v>
      </c>
      <c r="N4545" s="51" t="s">
        <v>28428</v>
      </c>
      <c r="O4545" s="51" t="s">
        <v>52</v>
      </c>
      <c r="P4545" s="51"/>
      <c r="Q4545" s="51"/>
      <c r="R4545" s="51" t="s">
        <v>28429</v>
      </c>
      <c r="S4545" s="51" t="s">
        <v>485</v>
      </c>
      <c r="T4545" s="11" t="str">
        <f t="shared" si="2"/>
        <v>Buzzy Brown</v>
      </c>
      <c r="U4545" s="51" t="s">
        <v>80</v>
      </c>
      <c r="V4545" s="51"/>
      <c r="W4545" s="51"/>
      <c r="X4545" s="94" t="s">
        <v>28409</v>
      </c>
      <c r="Y4545" s="51" t="s">
        <v>60</v>
      </c>
      <c r="Z4545" s="56" t="s">
        <v>28410</v>
      </c>
      <c r="AA4545" s="51" t="s">
        <v>60</v>
      </c>
      <c r="AB4545" s="56" t="s">
        <v>28411</v>
      </c>
      <c r="AC4545" s="51" t="s">
        <v>60</v>
      </c>
      <c r="AD4545" s="56" t="s">
        <v>28412</v>
      </c>
      <c r="AE4545" s="51" t="s">
        <v>28413</v>
      </c>
      <c r="AF4545" s="13" t="s">
        <v>28414</v>
      </c>
      <c r="AG4545" s="13" t="s">
        <v>12476</v>
      </c>
      <c r="AH4545" s="8" t="s">
        <v>352</v>
      </c>
      <c r="AI4545" s="8" t="s">
        <v>233</v>
      </c>
      <c r="AJ4545" s="8"/>
      <c r="AK4545" s="8" t="s">
        <v>1377</v>
      </c>
      <c r="AL4545" s="8" t="s">
        <v>3287</v>
      </c>
      <c r="AM4545" s="8" t="s">
        <v>421</v>
      </c>
      <c r="AN4545" s="8" t="s">
        <v>25078</v>
      </c>
      <c r="AO4545" s="8" t="s">
        <v>28415</v>
      </c>
      <c r="AP4545" s="52" t="s">
        <v>28414</v>
      </c>
      <c r="AQ4545" s="11">
        <v>2818.0</v>
      </c>
    </row>
    <row r="4546">
      <c r="A4546" s="8" t="str">
        <f t="shared" si="1"/>
        <v>Dani Brown</v>
      </c>
      <c r="B4546" s="51" t="s">
        <v>28403</v>
      </c>
      <c r="C4546" s="51" t="s">
        <v>20147</v>
      </c>
      <c r="D4546" s="2" t="s">
        <v>12461</v>
      </c>
      <c r="E4546" s="8" t="s">
        <v>19247</v>
      </c>
      <c r="F4546" s="8" t="s">
        <v>3309</v>
      </c>
      <c r="G4546" s="51" t="s">
        <v>19294</v>
      </c>
      <c r="H4546" s="8" t="s">
        <v>28404</v>
      </c>
      <c r="I4546" s="8" t="s">
        <v>16552</v>
      </c>
      <c r="J4546" s="10">
        <v>3.27</v>
      </c>
      <c r="K4546" s="8" t="s">
        <v>28405</v>
      </c>
      <c r="L4546" s="8"/>
      <c r="M4546" s="8" t="s">
        <v>28406</v>
      </c>
      <c r="N4546" s="51" t="s">
        <v>28430</v>
      </c>
      <c r="O4546" s="51" t="s">
        <v>52</v>
      </c>
      <c r="P4546" s="51"/>
      <c r="Q4546" s="51"/>
      <c r="R4546" s="51" t="s">
        <v>28431</v>
      </c>
      <c r="S4546" s="51" t="s">
        <v>485</v>
      </c>
      <c r="T4546" s="11" t="str">
        <f t="shared" si="2"/>
        <v>Dani Brown</v>
      </c>
      <c r="U4546" s="51" t="s">
        <v>80</v>
      </c>
      <c r="V4546" s="51"/>
      <c r="W4546" s="51"/>
      <c r="X4546" s="94" t="s">
        <v>28409</v>
      </c>
      <c r="Y4546" s="51" t="s">
        <v>60</v>
      </c>
      <c r="Z4546" s="56" t="s">
        <v>28410</v>
      </c>
      <c r="AA4546" s="51" t="s">
        <v>60</v>
      </c>
      <c r="AB4546" s="56" t="s">
        <v>28411</v>
      </c>
      <c r="AC4546" s="51" t="s">
        <v>60</v>
      </c>
      <c r="AD4546" s="56" t="s">
        <v>28412</v>
      </c>
      <c r="AE4546" s="51" t="s">
        <v>28413</v>
      </c>
      <c r="AF4546" s="13" t="s">
        <v>28414</v>
      </c>
      <c r="AG4546" s="13" t="s">
        <v>12476</v>
      </c>
      <c r="AH4546" s="8" t="s">
        <v>352</v>
      </c>
      <c r="AI4546" s="8" t="s">
        <v>233</v>
      </c>
      <c r="AJ4546" s="8"/>
      <c r="AK4546" s="8" t="s">
        <v>1377</v>
      </c>
      <c r="AL4546" s="8" t="s">
        <v>3287</v>
      </c>
      <c r="AM4546" s="8" t="s">
        <v>421</v>
      </c>
      <c r="AN4546" s="8" t="s">
        <v>25078</v>
      </c>
      <c r="AO4546" s="8" t="s">
        <v>28415</v>
      </c>
      <c r="AP4546" s="52" t="s">
        <v>28414</v>
      </c>
      <c r="AQ4546" s="11">
        <v>2818.0</v>
      </c>
    </row>
    <row r="4547">
      <c r="A4547" s="8" t="str">
        <f t="shared" si="1"/>
        <v>Michael Schantek</v>
      </c>
      <c r="B4547" s="51" t="s">
        <v>28403</v>
      </c>
      <c r="C4547" s="51" t="s">
        <v>20147</v>
      </c>
      <c r="D4547" s="2" t="s">
        <v>12461</v>
      </c>
      <c r="E4547" s="8" t="s">
        <v>19247</v>
      </c>
      <c r="F4547" s="8" t="s">
        <v>3309</v>
      </c>
      <c r="G4547" s="51" t="s">
        <v>19294</v>
      </c>
      <c r="H4547" s="8" t="s">
        <v>28404</v>
      </c>
      <c r="I4547" s="8" t="s">
        <v>16552</v>
      </c>
      <c r="J4547" s="10">
        <v>3.27</v>
      </c>
      <c r="K4547" s="8" t="s">
        <v>28405</v>
      </c>
      <c r="L4547" s="8"/>
      <c r="M4547" s="8" t="s">
        <v>28406</v>
      </c>
      <c r="N4547" s="51" t="s">
        <v>28432</v>
      </c>
      <c r="O4547" s="51" t="s">
        <v>52</v>
      </c>
      <c r="P4547" s="51"/>
      <c r="Q4547" s="51"/>
      <c r="R4547" s="51" t="s">
        <v>731</v>
      </c>
      <c r="S4547" s="51" t="s">
        <v>28433</v>
      </c>
      <c r="T4547" s="11" t="str">
        <f t="shared" si="2"/>
        <v>Michael Schantek</v>
      </c>
      <c r="U4547" s="51" t="s">
        <v>80</v>
      </c>
      <c r="V4547" s="51"/>
      <c r="W4547" s="51"/>
      <c r="X4547" s="94" t="s">
        <v>28409</v>
      </c>
      <c r="Y4547" s="56" t="s">
        <v>28434</v>
      </c>
      <c r="Z4547" s="56" t="s">
        <v>28410</v>
      </c>
      <c r="AA4547" s="51" t="s">
        <v>60</v>
      </c>
      <c r="AB4547" s="56" t="s">
        <v>28411</v>
      </c>
      <c r="AC4547" s="51" t="s">
        <v>60</v>
      </c>
      <c r="AD4547" s="56" t="s">
        <v>28412</v>
      </c>
      <c r="AE4547" s="51" t="s">
        <v>28413</v>
      </c>
      <c r="AF4547" s="8" t="s">
        <v>28414</v>
      </c>
      <c r="AG4547" s="8" t="s">
        <v>12476</v>
      </c>
      <c r="AH4547" s="8" t="s">
        <v>352</v>
      </c>
      <c r="AI4547" s="8" t="s">
        <v>233</v>
      </c>
      <c r="AJ4547" s="8"/>
      <c r="AK4547" s="8" t="s">
        <v>1377</v>
      </c>
      <c r="AL4547" s="8" t="s">
        <v>3287</v>
      </c>
      <c r="AM4547" s="8" t="s">
        <v>421</v>
      </c>
      <c r="AN4547" s="8" t="s">
        <v>25078</v>
      </c>
      <c r="AO4547" s="8" t="s">
        <v>28415</v>
      </c>
      <c r="AP4547" s="29" t="s">
        <v>28414</v>
      </c>
      <c r="AQ4547" s="11">
        <v>2818.0</v>
      </c>
    </row>
    <row r="4548">
      <c r="A4548" s="8" t="str">
        <f t="shared" si="1"/>
        <v>Chas Walton</v>
      </c>
      <c r="B4548" s="8" t="s">
        <v>28403</v>
      </c>
      <c r="C4548" s="51" t="s">
        <v>20147</v>
      </c>
      <c r="D4548" s="2" t="s">
        <v>12461</v>
      </c>
      <c r="E4548" s="51" t="s">
        <v>19247</v>
      </c>
      <c r="F4548" s="51" t="s">
        <v>3309</v>
      </c>
      <c r="G4548" s="51" t="s">
        <v>19294</v>
      </c>
      <c r="H4548" s="51" t="s">
        <v>28404</v>
      </c>
      <c r="I4548" s="59" t="s">
        <v>16552</v>
      </c>
      <c r="J4548" s="60">
        <v>3.27</v>
      </c>
      <c r="K4548" s="51" t="s">
        <v>28405</v>
      </c>
      <c r="L4548" s="51"/>
      <c r="M4548" s="51" t="s">
        <v>28406</v>
      </c>
      <c r="N4548" s="51" t="s">
        <v>28435</v>
      </c>
      <c r="O4548" s="51" t="s">
        <v>52</v>
      </c>
      <c r="P4548" s="51"/>
      <c r="Q4548" s="51"/>
      <c r="R4548" s="8" t="s">
        <v>12760</v>
      </c>
      <c r="S4548" s="8" t="s">
        <v>28436</v>
      </c>
      <c r="T4548" s="11" t="str">
        <f t="shared" si="2"/>
        <v>Chas Walton</v>
      </c>
      <c r="U4548" s="51" t="s">
        <v>80</v>
      </c>
      <c r="V4548" s="51"/>
      <c r="W4548" s="8"/>
      <c r="X4548" s="51" t="s">
        <v>28409</v>
      </c>
      <c r="Y4548" s="51" t="s">
        <v>60</v>
      </c>
      <c r="Z4548" s="56" t="s">
        <v>28410</v>
      </c>
      <c r="AA4548" s="51" t="s">
        <v>60</v>
      </c>
      <c r="AB4548" s="56" t="s">
        <v>28411</v>
      </c>
      <c r="AC4548" s="51" t="s">
        <v>60</v>
      </c>
      <c r="AD4548" s="56" t="s">
        <v>28412</v>
      </c>
      <c r="AE4548" s="51" t="s">
        <v>28413</v>
      </c>
      <c r="AF4548" s="51" t="s">
        <v>28414</v>
      </c>
      <c r="AG4548" s="51" t="s">
        <v>12476</v>
      </c>
      <c r="AH4548" s="51" t="s">
        <v>352</v>
      </c>
      <c r="AI4548" s="59" t="s">
        <v>18832</v>
      </c>
      <c r="AJ4548" s="51"/>
      <c r="AK4548" s="59" t="s">
        <v>1377</v>
      </c>
      <c r="AL4548" s="59" t="s">
        <v>3287</v>
      </c>
      <c r="AM4548" s="59" t="s">
        <v>421</v>
      </c>
      <c r="AN4548" s="59" t="s">
        <v>25078</v>
      </c>
      <c r="AO4548" s="59" t="s">
        <v>28437</v>
      </c>
      <c r="AP4548" s="29" t="s">
        <v>28414</v>
      </c>
      <c r="AQ4548" s="68">
        <v>2818.0</v>
      </c>
    </row>
    <row r="4549">
      <c r="A4549" s="8" t="str">
        <f t="shared" si="1"/>
        <v>Russ De Lap</v>
      </c>
      <c r="B4549" s="51" t="s">
        <v>28438</v>
      </c>
      <c r="C4549" s="51" t="s">
        <v>20198</v>
      </c>
      <c r="D4549" s="2" t="s">
        <v>12461</v>
      </c>
      <c r="E4549" s="8" t="s">
        <v>28439</v>
      </c>
      <c r="F4549" s="8" t="s">
        <v>3309</v>
      </c>
      <c r="G4549" s="51" t="s">
        <v>19294</v>
      </c>
      <c r="H4549" s="8" t="s">
        <v>28440</v>
      </c>
      <c r="I4549" s="8" t="s">
        <v>13219</v>
      </c>
      <c r="J4549" s="10">
        <v>3.48</v>
      </c>
      <c r="K4549" s="8" t="s">
        <v>28441</v>
      </c>
      <c r="L4549" s="8"/>
      <c r="M4549" s="8"/>
      <c r="N4549" s="51" t="s">
        <v>28442</v>
      </c>
      <c r="O4549" s="51" t="s">
        <v>52</v>
      </c>
      <c r="P4549" s="51"/>
      <c r="Q4549" s="51"/>
      <c r="R4549" s="51" t="s">
        <v>8733</v>
      </c>
      <c r="S4549" s="51" t="s">
        <v>28443</v>
      </c>
      <c r="T4549" s="11" t="str">
        <f t="shared" si="2"/>
        <v>Russ De Lap</v>
      </c>
      <c r="U4549" s="51" t="s">
        <v>55</v>
      </c>
      <c r="V4549" s="51" t="s">
        <v>28444</v>
      </c>
      <c r="W4549" s="51" t="s">
        <v>28445</v>
      </c>
      <c r="X4549" s="94" t="s">
        <v>28446</v>
      </c>
      <c r="Y4549" s="51" t="s">
        <v>60</v>
      </c>
      <c r="Z4549" s="56" t="s">
        <v>28447</v>
      </c>
      <c r="AA4549" s="56" t="s">
        <v>28448</v>
      </c>
      <c r="AB4549" s="56" t="s">
        <v>28449</v>
      </c>
      <c r="AC4549" s="51" t="s">
        <v>60</v>
      </c>
      <c r="AD4549" s="56" t="s">
        <v>28450</v>
      </c>
      <c r="AE4549" s="51" t="s">
        <v>28451</v>
      </c>
      <c r="AF4549" s="8" t="s">
        <v>28452</v>
      </c>
      <c r="AG4549" s="8" t="s">
        <v>12476</v>
      </c>
      <c r="AH4549" s="8" t="s">
        <v>194</v>
      </c>
      <c r="AI4549" s="8" t="s">
        <v>233</v>
      </c>
      <c r="AJ4549" s="8"/>
      <c r="AK4549" s="8"/>
      <c r="AL4549" s="8"/>
      <c r="AM4549" s="8" t="s">
        <v>743</v>
      </c>
      <c r="AN4549" s="8" t="s">
        <v>28453</v>
      </c>
      <c r="AO4549" s="8" t="s">
        <v>28454</v>
      </c>
      <c r="AP4549" s="29" t="s">
        <v>28452</v>
      </c>
      <c r="AQ4549" s="11">
        <v>3830.0</v>
      </c>
    </row>
    <row r="4550">
      <c r="A4550" s="8" t="str">
        <f t="shared" si="1"/>
        <v>Philip Senn</v>
      </c>
      <c r="B4550" s="51" t="s">
        <v>28438</v>
      </c>
      <c r="C4550" s="51" t="s">
        <v>20198</v>
      </c>
      <c r="D4550" s="2" t="s">
        <v>12461</v>
      </c>
      <c r="E4550" s="8" t="s">
        <v>28439</v>
      </c>
      <c r="F4550" s="8" t="s">
        <v>3309</v>
      </c>
      <c r="G4550" s="51" t="s">
        <v>19294</v>
      </c>
      <c r="H4550" s="8" t="s">
        <v>28440</v>
      </c>
      <c r="I4550" s="8" t="s">
        <v>13219</v>
      </c>
      <c r="J4550" s="10">
        <v>3.48</v>
      </c>
      <c r="K4550" s="8" t="s">
        <v>28441</v>
      </c>
      <c r="L4550" s="8"/>
      <c r="M4550" s="8"/>
      <c r="N4550" s="51" t="s">
        <v>28455</v>
      </c>
      <c r="O4550" s="51" t="s">
        <v>52</v>
      </c>
      <c r="P4550" s="51" t="s">
        <v>959</v>
      </c>
      <c r="Q4550" s="51"/>
      <c r="R4550" s="51" t="s">
        <v>21390</v>
      </c>
      <c r="S4550" s="51" t="s">
        <v>28456</v>
      </c>
      <c r="T4550" s="11" t="str">
        <f t="shared" si="2"/>
        <v>Philip Senn</v>
      </c>
      <c r="U4550" s="51" t="s">
        <v>2649</v>
      </c>
      <c r="V4550" s="51" t="s">
        <v>28457</v>
      </c>
      <c r="W4550" s="51" t="s">
        <v>28458</v>
      </c>
      <c r="X4550" s="51" t="s">
        <v>28446</v>
      </c>
      <c r="Y4550" s="51" t="s">
        <v>60</v>
      </c>
      <c r="Z4550" s="56" t="s">
        <v>28447</v>
      </c>
      <c r="AA4550" s="51" t="s">
        <v>60</v>
      </c>
      <c r="AB4550" s="56" t="s">
        <v>28449</v>
      </c>
      <c r="AC4550" s="51" t="s">
        <v>60</v>
      </c>
      <c r="AD4550" s="56" t="s">
        <v>28450</v>
      </c>
      <c r="AE4550" s="51" t="s">
        <v>28451</v>
      </c>
      <c r="AF4550" s="8" t="s">
        <v>28452</v>
      </c>
      <c r="AG4550" s="8" t="s">
        <v>12476</v>
      </c>
      <c r="AH4550" s="8" t="s">
        <v>194</v>
      </c>
      <c r="AI4550" s="8" t="s">
        <v>18832</v>
      </c>
      <c r="AJ4550" s="8"/>
      <c r="AK4550" s="8"/>
      <c r="AL4550" s="8"/>
      <c r="AM4550" s="8" t="s">
        <v>743</v>
      </c>
      <c r="AN4550" s="8" t="s">
        <v>28453</v>
      </c>
      <c r="AO4550" s="8" t="s">
        <v>28454</v>
      </c>
      <c r="AP4550" s="29" t="s">
        <v>28452</v>
      </c>
      <c r="AQ4550" s="11">
        <v>3830.0</v>
      </c>
    </row>
    <row r="4551">
      <c r="A4551" s="8" t="str">
        <f t="shared" si="1"/>
        <v>Jenna Heimark</v>
      </c>
      <c r="B4551" s="8" t="s">
        <v>28438</v>
      </c>
      <c r="C4551" s="51" t="s">
        <v>20198</v>
      </c>
      <c r="D4551" s="2" t="s">
        <v>12461</v>
      </c>
      <c r="E4551" s="8" t="s">
        <v>28439</v>
      </c>
      <c r="F4551" s="8" t="s">
        <v>3309</v>
      </c>
      <c r="G4551" s="51" t="s">
        <v>19294</v>
      </c>
      <c r="H4551" s="8" t="s">
        <v>28440</v>
      </c>
      <c r="I4551" s="8" t="s">
        <v>13219</v>
      </c>
      <c r="J4551" s="10">
        <v>3.48</v>
      </c>
      <c r="K4551" s="8" t="s">
        <v>28441</v>
      </c>
      <c r="L4551" s="8"/>
      <c r="M4551" s="8"/>
      <c r="N4551" s="51" t="s">
        <v>28459</v>
      </c>
      <c r="O4551" s="57" t="s">
        <v>52</v>
      </c>
      <c r="P4551" s="51"/>
      <c r="Q4551" s="51"/>
      <c r="R4551" s="57" t="s">
        <v>7201</v>
      </c>
      <c r="S4551" s="57" t="s">
        <v>28460</v>
      </c>
      <c r="T4551" s="11" t="str">
        <f t="shared" si="2"/>
        <v>Jenna Heimark</v>
      </c>
      <c r="U4551" s="57" t="s">
        <v>80</v>
      </c>
      <c r="V4551" s="51" t="s">
        <v>28461</v>
      </c>
      <c r="W4551" s="57" t="s">
        <v>28462</v>
      </c>
      <c r="X4551" s="51" t="s">
        <v>28446</v>
      </c>
      <c r="Y4551" s="51" t="s">
        <v>60</v>
      </c>
      <c r="Z4551" s="56" t="s">
        <v>28447</v>
      </c>
      <c r="AA4551" s="51" t="s">
        <v>60</v>
      </c>
      <c r="AB4551" s="56" t="s">
        <v>28449</v>
      </c>
      <c r="AC4551" s="51" t="s">
        <v>60</v>
      </c>
      <c r="AD4551" s="56" t="s">
        <v>28450</v>
      </c>
      <c r="AE4551" s="51" t="s">
        <v>28451</v>
      </c>
      <c r="AF4551" s="8" t="s">
        <v>28452</v>
      </c>
      <c r="AG4551" s="8" t="s">
        <v>12476</v>
      </c>
      <c r="AH4551" s="8" t="s">
        <v>194</v>
      </c>
      <c r="AI4551" s="8" t="s">
        <v>18832</v>
      </c>
      <c r="AJ4551" s="8"/>
      <c r="AK4551" s="8"/>
      <c r="AL4551" s="8"/>
      <c r="AM4551" s="13" t="s">
        <v>743</v>
      </c>
      <c r="AN4551" s="8" t="s">
        <v>28453</v>
      </c>
      <c r="AO4551" s="8" t="s">
        <v>28463</v>
      </c>
      <c r="AP4551" s="14" t="s">
        <v>28452</v>
      </c>
      <c r="AQ4551" s="11">
        <v>3830.0</v>
      </c>
    </row>
    <row r="4552">
      <c r="A4552" s="8" t="str">
        <f t="shared" si="1"/>
        <v>Andrew Swetlik</v>
      </c>
      <c r="B4552" s="51" t="s">
        <v>28464</v>
      </c>
      <c r="C4552" s="51" t="s">
        <v>20198</v>
      </c>
      <c r="D4552" s="2" t="s">
        <v>12461</v>
      </c>
      <c r="E4552" s="8" t="s">
        <v>1400</v>
      </c>
      <c r="F4552" s="8" t="s">
        <v>3309</v>
      </c>
      <c r="G4552" s="51" t="s">
        <v>19294</v>
      </c>
      <c r="H4552" s="8" t="s">
        <v>28465</v>
      </c>
      <c r="I4552" s="8" t="s">
        <v>1330</v>
      </c>
      <c r="J4552" s="10">
        <v>3.4</v>
      </c>
      <c r="K4552" s="8" t="s">
        <v>28466</v>
      </c>
      <c r="L4552" s="8" t="s">
        <v>5235</v>
      </c>
      <c r="M4552" s="8"/>
      <c r="N4552" s="51" t="s">
        <v>28467</v>
      </c>
      <c r="O4552" s="51" t="s">
        <v>52</v>
      </c>
      <c r="P4552" s="51"/>
      <c r="Q4552" s="51"/>
      <c r="R4552" s="51" t="s">
        <v>53</v>
      </c>
      <c r="S4552" s="51" t="s">
        <v>28468</v>
      </c>
      <c r="T4552" s="11" t="str">
        <f t="shared" si="2"/>
        <v>Andrew Swetlik</v>
      </c>
      <c r="U4552" s="51" t="s">
        <v>80</v>
      </c>
      <c r="V4552" s="51" t="s">
        <v>28469</v>
      </c>
      <c r="W4552" s="51" t="s">
        <v>28470</v>
      </c>
      <c r="X4552" s="94" t="s">
        <v>28471</v>
      </c>
      <c r="Y4552" s="51" t="s">
        <v>60</v>
      </c>
      <c r="Z4552" s="56" t="s">
        <v>28472</v>
      </c>
      <c r="AA4552" s="51" t="s">
        <v>60</v>
      </c>
      <c r="AB4552" s="56" t="s">
        <v>28473</v>
      </c>
      <c r="AC4552" s="51" t="s">
        <v>60</v>
      </c>
      <c r="AD4552" s="51" t="s">
        <v>60</v>
      </c>
      <c r="AE4552" s="51" t="s">
        <v>28474</v>
      </c>
      <c r="AF4552" s="8" t="s">
        <v>28475</v>
      </c>
      <c r="AG4552" s="8" t="s">
        <v>12476</v>
      </c>
      <c r="AH4552" s="8" t="s">
        <v>65</v>
      </c>
      <c r="AI4552" s="8" t="s">
        <v>233</v>
      </c>
      <c r="AJ4552" s="8"/>
      <c r="AK4552" s="8"/>
      <c r="AL4552" s="8"/>
      <c r="AM4552" s="8"/>
      <c r="AN4552" s="8" t="s">
        <v>28476</v>
      </c>
      <c r="AO4552" s="8" t="s">
        <v>28477</v>
      </c>
      <c r="AP4552" s="29" t="s">
        <v>28475</v>
      </c>
      <c r="AQ4552" s="11">
        <v>1661.0</v>
      </c>
    </row>
    <row r="4553">
      <c r="A4553" s="8" t="str">
        <f t="shared" si="1"/>
        <v>Sawyer Smith</v>
      </c>
      <c r="B4553" s="51" t="s">
        <v>28464</v>
      </c>
      <c r="C4553" s="51" t="s">
        <v>20198</v>
      </c>
      <c r="D4553" s="2" t="s">
        <v>12461</v>
      </c>
      <c r="E4553" s="8" t="s">
        <v>1400</v>
      </c>
      <c r="F4553" s="8" t="s">
        <v>3309</v>
      </c>
      <c r="G4553" s="51" t="s">
        <v>19294</v>
      </c>
      <c r="H4553" s="8" t="s">
        <v>28465</v>
      </c>
      <c r="I4553" s="8" t="s">
        <v>1330</v>
      </c>
      <c r="J4553" s="10">
        <v>3.4</v>
      </c>
      <c r="K4553" s="8" t="s">
        <v>28466</v>
      </c>
      <c r="L4553" s="8" t="s">
        <v>5235</v>
      </c>
      <c r="M4553" s="8"/>
      <c r="N4553" s="51" t="s">
        <v>28478</v>
      </c>
      <c r="O4553" s="51" t="s">
        <v>52</v>
      </c>
      <c r="P4553" s="51"/>
      <c r="Q4553" s="51"/>
      <c r="R4553" s="51" t="s">
        <v>17168</v>
      </c>
      <c r="S4553" s="51" t="s">
        <v>941</v>
      </c>
      <c r="T4553" s="11" t="str">
        <f t="shared" si="2"/>
        <v>Sawyer Smith</v>
      </c>
      <c r="U4553" s="51" t="s">
        <v>80</v>
      </c>
      <c r="V4553" s="51" t="s">
        <v>28479</v>
      </c>
      <c r="W4553" s="51"/>
      <c r="X4553" s="94" t="s">
        <v>28471</v>
      </c>
      <c r="Y4553" s="51" t="s">
        <v>60</v>
      </c>
      <c r="Z4553" s="56" t="s">
        <v>28472</v>
      </c>
      <c r="AA4553" s="51" t="s">
        <v>60</v>
      </c>
      <c r="AB4553" s="56" t="s">
        <v>28473</v>
      </c>
      <c r="AC4553" s="51" t="s">
        <v>60</v>
      </c>
      <c r="AD4553" s="51" t="s">
        <v>60</v>
      </c>
      <c r="AE4553" s="51" t="s">
        <v>28474</v>
      </c>
      <c r="AF4553" s="8" t="s">
        <v>28475</v>
      </c>
      <c r="AG4553" s="8" t="s">
        <v>12476</v>
      </c>
      <c r="AH4553" s="8" t="s">
        <v>65</v>
      </c>
      <c r="AI4553" s="8" t="s">
        <v>233</v>
      </c>
      <c r="AJ4553" s="8"/>
      <c r="AK4553" s="8"/>
      <c r="AL4553" s="8"/>
      <c r="AM4553" s="8"/>
      <c r="AN4553" s="8" t="s">
        <v>28476</v>
      </c>
      <c r="AO4553" s="8" t="s">
        <v>28477</v>
      </c>
      <c r="AP4553" s="29" t="s">
        <v>28475</v>
      </c>
      <c r="AQ4553" s="11">
        <v>1661.0</v>
      </c>
    </row>
    <row r="4554">
      <c r="A4554" s="8" t="str">
        <f t="shared" si="1"/>
        <v>Pete Barth</v>
      </c>
      <c r="B4554" s="51" t="s">
        <v>28480</v>
      </c>
      <c r="C4554" s="51" t="s">
        <v>20198</v>
      </c>
      <c r="D4554" s="2" t="s">
        <v>12461</v>
      </c>
      <c r="E4554" s="8" t="s">
        <v>23721</v>
      </c>
      <c r="F4554" s="8" t="s">
        <v>3309</v>
      </c>
      <c r="G4554" s="51" t="s">
        <v>19294</v>
      </c>
      <c r="H4554" s="8" t="s">
        <v>28481</v>
      </c>
      <c r="I4554" s="8" t="s">
        <v>20129</v>
      </c>
      <c r="J4554" s="10">
        <v>3.0</v>
      </c>
      <c r="K4554" s="8" t="s">
        <v>28482</v>
      </c>
      <c r="L4554" s="8"/>
      <c r="M4554" s="8"/>
      <c r="N4554" s="51" t="s">
        <v>28483</v>
      </c>
      <c r="O4554" s="51" t="s">
        <v>52</v>
      </c>
      <c r="P4554" s="51"/>
      <c r="Q4554" s="51"/>
      <c r="R4554" s="51" t="s">
        <v>5528</v>
      </c>
      <c r="S4554" s="51" t="s">
        <v>28484</v>
      </c>
      <c r="T4554" s="11" t="str">
        <f t="shared" si="2"/>
        <v>Pete Barth</v>
      </c>
      <c r="U4554" s="51" t="s">
        <v>55</v>
      </c>
      <c r="V4554" s="51" t="s">
        <v>28485</v>
      </c>
      <c r="W4554" s="51" t="s">
        <v>28486</v>
      </c>
      <c r="X4554" s="94" t="s">
        <v>28487</v>
      </c>
      <c r="Y4554" s="51" t="s">
        <v>60</v>
      </c>
      <c r="Z4554" s="51" t="s">
        <v>60</v>
      </c>
      <c r="AA4554" s="51" t="s">
        <v>60</v>
      </c>
      <c r="AB4554" s="51" t="s">
        <v>60</v>
      </c>
      <c r="AC4554" s="51" t="s">
        <v>60</v>
      </c>
      <c r="AD4554" s="51" t="s">
        <v>60</v>
      </c>
      <c r="AE4554" s="51" t="s">
        <v>28488</v>
      </c>
      <c r="AF4554" s="8" t="s">
        <v>28489</v>
      </c>
      <c r="AG4554" s="8" t="s">
        <v>12476</v>
      </c>
      <c r="AH4554" s="8" t="s">
        <v>4581</v>
      </c>
      <c r="AI4554" s="8" t="s">
        <v>233</v>
      </c>
      <c r="AJ4554" s="8"/>
      <c r="AK4554" s="8"/>
      <c r="AL4554" s="8"/>
      <c r="AM4554" s="8"/>
      <c r="AN4554" s="8" t="s">
        <v>28490</v>
      </c>
      <c r="AO4554" s="8" t="s">
        <v>28491</v>
      </c>
      <c r="AP4554" s="29" t="s">
        <v>28489</v>
      </c>
      <c r="AQ4554" s="11">
        <v>2537.0</v>
      </c>
    </row>
    <row r="4555">
      <c r="A4555" s="8" t="str">
        <f t="shared" si="1"/>
        <v>Elizabeth Krug</v>
      </c>
      <c r="B4555" s="51" t="s">
        <v>28492</v>
      </c>
      <c r="C4555" s="51" t="s">
        <v>20402</v>
      </c>
      <c r="D4555" s="2" t="s">
        <v>12461</v>
      </c>
      <c r="E4555" s="8" t="s">
        <v>28493</v>
      </c>
      <c r="F4555" s="8" t="s">
        <v>3309</v>
      </c>
      <c r="G4555" s="51" t="s">
        <v>19294</v>
      </c>
      <c r="H4555" s="8" t="s">
        <v>28494</v>
      </c>
      <c r="I4555" s="8" t="s">
        <v>49</v>
      </c>
      <c r="J4555" s="10">
        <v>3.66</v>
      </c>
      <c r="K4555" s="8" t="s">
        <v>28495</v>
      </c>
      <c r="L4555" s="8" t="s">
        <v>86</v>
      </c>
      <c r="M4555" s="8" t="s">
        <v>24542</v>
      </c>
      <c r="N4555" s="51" t="s">
        <v>28496</v>
      </c>
      <c r="O4555" s="51" t="s">
        <v>52</v>
      </c>
      <c r="P4555" s="51"/>
      <c r="Q4555" s="51"/>
      <c r="R4555" s="51" t="s">
        <v>7625</v>
      </c>
      <c r="S4555" s="51" t="s">
        <v>24193</v>
      </c>
      <c r="T4555" s="11" t="str">
        <f t="shared" si="2"/>
        <v>Elizabeth Krug</v>
      </c>
      <c r="U4555" s="51" t="s">
        <v>55</v>
      </c>
      <c r="V4555" s="51" t="s">
        <v>28497</v>
      </c>
      <c r="W4555" s="51" t="s">
        <v>86</v>
      </c>
      <c r="X4555" s="51" t="s">
        <v>28498</v>
      </c>
      <c r="Y4555" s="51" t="s">
        <v>60</v>
      </c>
      <c r="Z4555" s="56" t="s">
        <v>28499</v>
      </c>
      <c r="AA4555" s="51" t="s">
        <v>60</v>
      </c>
      <c r="AB4555" s="56" t="s">
        <v>28500</v>
      </c>
      <c r="AC4555" s="51" t="s">
        <v>60</v>
      </c>
      <c r="AD4555" s="56" t="s">
        <v>28501</v>
      </c>
      <c r="AE4555" s="51" t="s">
        <v>28502</v>
      </c>
      <c r="AF4555" s="8" t="s">
        <v>28503</v>
      </c>
      <c r="AG4555" s="8" t="s">
        <v>12476</v>
      </c>
      <c r="AH4555" s="8" t="s">
        <v>134</v>
      </c>
      <c r="AI4555" s="8" t="s">
        <v>18832</v>
      </c>
      <c r="AJ4555" s="8" t="s">
        <v>86</v>
      </c>
      <c r="AK4555" s="8" t="s">
        <v>2022</v>
      </c>
      <c r="AL4555" s="8" t="s">
        <v>2230</v>
      </c>
      <c r="AM4555" s="8" t="s">
        <v>987</v>
      </c>
      <c r="AN4555" s="8" t="s">
        <v>28504</v>
      </c>
      <c r="AO4555" s="8" t="s">
        <v>28505</v>
      </c>
      <c r="AP4555" s="29" t="s">
        <v>28503</v>
      </c>
      <c r="AQ4555" s="11">
        <v>1528.0</v>
      </c>
    </row>
    <row r="4556">
      <c r="A4556" s="8" t="str">
        <f t="shared" si="1"/>
        <v>Jason Fast</v>
      </c>
      <c r="B4556" s="51" t="s">
        <v>28492</v>
      </c>
      <c r="C4556" s="51" t="s">
        <v>20402</v>
      </c>
      <c r="D4556" s="2" t="s">
        <v>12461</v>
      </c>
      <c r="E4556" s="8" t="s">
        <v>28493</v>
      </c>
      <c r="F4556" s="8" t="s">
        <v>3309</v>
      </c>
      <c r="G4556" s="51" t="s">
        <v>19294</v>
      </c>
      <c r="H4556" s="8" t="s">
        <v>28494</v>
      </c>
      <c r="I4556" s="8" t="s">
        <v>49</v>
      </c>
      <c r="J4556" s="10">
        <v>3.66</v>
      </c>
      <c r="K4556" s="8" t="s">
        <v>28495</v>
      </c>
      <c r="L4556" s="8"/>
      <c r="M4556" s="8" t="s">
        <v>24542</v>
      </c>
      <c r="N4556" s="51" t="s">
        <v>28506</v>
      </c>
      <c r="O4556" s="51" t="s">
        <v>52</v>
      </c>
      <c r="P4556" s="51"/>
      <c r="Q4556" s="51"/>
      <c r="R4556" s="51" t="s">
        <v>1059</v>
      </c>
      <c r="S4556" s="51" t="s">
        <v>28507</v>
      </c>
      <c r="T4556" s="11" t="str">
        <f t="shared" si="2"/>
        <v>Jason Fast</v>
      </c>
      <c r="U4556" s="51" t="s">
        <v>55</v>
      </c>
      <c r="V4556" s="51" t="s">
        <v>28508</v>
      </c>
      <c r="W4556" s="51" t="s">
        <v>28509</v>
      </c>
      <c r="X4556" s="94" t="s">
        <v>28498</v>
      </c>
      <c r="Y4556" s="56" t="s">
        <v>28510</v>
      </c>
      <c r="Z4556" s="56" t="s">
        <v>28499</v>
      </c>
      <c r="AA4556" s="56" t="s">
        <v>28511</v>
      </c>
      <c r="AB4556" s="56" t="s">
        <v>28500</v>
      </c>
      <c r="AC4556" s="51" t="s">
        <v>60</v>
      </c>
      <c r="AD4556" s="56" t="s">
        <v>28501</v>
      </c>
      <c r="AE4556" s="51" t="s">
        <v>28502</v>
      </c>
      <c r="AF4556" s="8" t="s">
        <v>28503</v>
      </c>
      <c r="AG4556" s="8" t="s">
        <v>12476</v>
      </c>
      <c r="AH4556" s="8" t="s">
        <v>134</v>
      </c>
      <c r="AI4556" s="8" t="s">
        <v>233</v>
      </c>
      <c r="AJ4556" s="8"/>
      <c r="AK4556" s="8" t="s">
        <v>2022</v>
      </c>
      <c r="AL4556" s="8" t="s">
        <v>2230</v>
      </c>
      <c r="AM4556" s="8" t="s">
        <v>987</v>
      </c>
      <c r="AN4556" s="8" t="s">
        <v>28504</v>
      </c>
      <c r="AO4556" s="8" t="s">
        <v>28505</v>
      </c>
      <c r="AP4556" s="29" t="s">
        <v>28503</v>
      </c>
      <c r="AQ4556" s="11">
        <v>1528.0</v>
      </c>
    </row>
    <row r="4557">
      <c r="A4557" s="8" t="str">
        <f t="shared" si="1"/>
        <v>Abby Martin</v>
      </c>
      <c r="B4557" s="51" t="s">
        <v>28492</v>
      </c>
      <c r="C4557" s="51" t="s">
        <v>20402</v>
      </c>
      <c r="D4557" s="2" t="s">
        <v>12461</v>
      </c>
      <c r="E4557" s="8" t="s">
        <v>28493</v>
      </c>
      <c r="F4557" s="8" t="s">
        <v>3309</v>
      </c>
      <c r="G4557" s="51" t="s">
        <v>19294</v>
      </c>
      <c r="H4557" s="8" t="s">
        <v>28494</v>
      </c>
      <c r="I4557" s="8" t="s">
        <v>49</v>
      </c>
      <c r="J4557" s="10">
        <v>3.66</v>
      </c>
      <c r="K4557" s="8" t="s">
        <v>28495</v>
      </c>
      <c r="L4557" s="8"/>
      <c r="M4557" s="8" t="s">
        <v>24542</v>
      </c>
      <c r="N4557" s="51" t="s">
        <v>28512</v>
      </c>
      <c r="O4557" s="51" t="s">
        <v>52</v>
      </c>
      <c r="P4557" s="51"/>
      <c r="Q4557" s="51"/>
      <c r="R4557" s="51" t="s">
        <v>5730</v>
      </c>
      <c r="S4557" s="51" t="s">
        <v>922</v>
      </c>
      <c r="T4557" s="11" t="str">
        <f t="shared" si="2"/>
        <v>Abby Martin</v>
      </c>
      <c r="U4557" s="51" t="s">
        <v>160</v>
      </c>
      <c r="V4557" s="51" t="s">
        <v>28513</v>
      </c>
      <c r="W4557" s="51"/>
      <c r="X4557" s="94" t="s">
        <v>28498</v>
      </c>
      <c r="Y4557" s="51" t="s">
        <v>60</v>
      </c>
      <c r="Z4557" s="56" t="s">
        <v>28499</v>
      </c>
      <c r="AA4557" s="51" t="s">
        <v>60</v>
      </c>
      <c r="AB4557" s="56" t="s">
        <v>28500</v>
      </c>
      <c r="AC4557" s="51" t="s">
        <v>60</v>
      </c>
      <c r="AD4557" s="56" t="s">
        <v>28501</v>
      </c>
      <c r="AE4557" s="51" t="s">
        <v>28502</v>
      </c>
      <c r="AF4557" s="8" t="s">
        <v>28503</v>
      </c>
      <c r="AG4557" s="8" t="s">
        <v>12476</v>
      </c>
      <c r="AH4557" s="8" t="s">
        <v>134</v>
      </c>
      <c r="AI4557" s="8" t="s">
        <v>233</v>
      </c>
      <c r="AJ4557" s="8"/>
      <c r="AK4557" s="8" t="s">
        <v>2022</v>
      </c>
      <c r="AL4557" s="8" t="s">
        <v>2230</v>
      </c>
      <c r="AM4557" s="8" t="s">
        <v>987</v>
      </c>
      <c r="AN4557" s="8" t="s">
        <v>28504</v>
      </c>
      <c r="AO4557" s="8" t="s">
        <v>28505</v>
      </c>
      <c r="AP4557" s="29" t="s">
        <v>28503</v>
      </c>
      <c r="AQ4557" s="11">
        <v>1528.0</v>
      </c>
    </row>
    <row r="4558">
      <c r="A4558" s="8" t="str">
        <f t="shared" si="1"/>
        <v>Shawn Hauser</v>
      </c>
      <c r="B4558" s="8" t="s">
        <v>28492</v>
      </c>
      <c r="C4558" s="51" t="s">
        <v>20402</v>
      </c>
      <c r="D4558" s="2" t="s">
        <v>12461</v>
      </c>
      <c r="E4558" s="51" t="s">
        <v>28493</v>
      </c>
      <c r="F4558" s="51" t="s">
        <v>3309</v>
      </c>
      <c r="G4558" s="51" t="s">
        <v>19294</v>
      </c>
      <c r="H4558" s="51" t="s">
        <v>28494</v>
      </c>
      <c r="I4558" s="59" t="s">
        <v>49</v>
      </c>
      <c r="J4558" s="60">
        <v>3.66</v>
      </c>
      <c r="K4558" s="51" t="s">
        <v>28495</v>
      </c>
      <c r="L4558" s="51"/>
      <c r="M4558" s="51" t="s">
        <v>24542</v>
      </c>
      <c r="N4558" s="51" t="s">
        <v>28514</v>
      </c>
      <c r="O4558" s="51" t="s">
        <v>52</v>
      </c>
      <c r="P4558" s="51"/>
      <c r="Q4558" s="51"/>
      <c r="R4558" s="8" t="s">
        <v>5644</v>
      </c>
      <c r="S4558" s="8" t="s">
        <v>28515</v>
      </c>
      <c r="T4558" s="11" t="str">
        <f t="shared" si="2"/>
        <v>Shawn Hauser</v>
      </c>
      <c r="U4558" s="51" t="s">
        <v>247</v>
      </c>
      <c r="V4558" s="51"/>
      <c r="W4558" s="8"/>
      <c r="X4558" s="51" t="s">
        <v>28498</v>
      </c>
      <c r="Y4558" s="51" t="s">
        <v>60</v>
      </c>
      <c r="Z4558" s="56" t="s">
        <v>28499</v>
      </c>
      <c r="AA4558" s="51" t="s">
        <v>60</v>
      </c>
      <c r="AB4558" s="56" t="s">
        <v>28500</v>
      </c>
      <c r="AC4558" s="51" t="s">
        <v>60</v>
      </c>
      <c r="AD4558" s="56" t="s">
        <v>28501</v>
      </c>
      <c r="AE4558" s="51" t="s">
        <v>28502</v>
      </c>
      <c r="AF4558" s="51" t="s">
        <v>28503</v>
      </c>
      <c r="AG4558" s="51" t="s">
        <v>12476</v>
      </c>
      <c r="AH4558" s="51" t="s">
        <v>134</v>
      </c>
      <c r="AI4558" s="59" t="s">
        <v>18832</v>
      </c>
      <c r="AJ4558" s="51"/>
      <c r="AK4558" s="59" t="s">
        <v>2022</v>
      </c>
      <c r="AL4558" s="59" t="s">
        <v>2230</v>
      </c>
      <c r="AM4558" s="59" t="s">
        <v>987</v>
      </c>
      <c r="AN4558" s="59" t="s">
        <v>28504</v>
      </c>
      <c r="AO4558" s="59" t="s">
        <v>28516</v>
      </c>
      <c r="AP4558" s="29" t="s">
        <v>28503</v>
      </c>
      <c r="AQ4558" s="68">
        <v>1528.0</v>
      </c>
    </row>
    <row r="4559">
      <c r="A4559" s="8" t="str">
        <f t="shared" si="1"/>
        <v>Shelby Baldwin</v>
      </c>
      <c r="B4559" s="51" t="s">
        <v>28492</v>
      </c>
      <c r="C4559" s="51" t="s">
        <v>20402</v>
      </c>
      <c r="D4559" s="2" t="s">
        <v>12461</v>
      </c>
      <c r="E4559" s="8" t="s">
        <v>28493</v>
      </c>
      <c r="F4559" s="8" t="s">
        <v>3309</v>
      </c>
      <c r="G4559" s="51" t="s">
        <v>19294</v>
      </c>
      <c r="H4559" s="8" t="s">
        <v>28494</v>
      </c>
      <c r="I4559" s="8" t="s">
        <v>49</v>
      </c>
      <c r="J4559" s="10">
        <v>3.66</v>
      </c>
      <c r="K4559" s="8" t="s">
        <v>28495</v>
      </c>
      <c r="L4559" s="8"/>
      <c r="M4559" s="8" t="s">
        <v>28517</v>
      </c>
      <c r="N4559" s="51" t="s">
        <v>28518</v>
      </c>
      <c r="O4559" s="51" t="s">
        <v>52</v>
      </c>
      <c r="P4559" s="51"/>
      <c r="Q4559" s="51"/>
      <c r="R4559" s="51" t="s">
        <v>9569</v>
      </c>
      <c r="S4559" s="51" t="s">
        <v>3666</v>
      </c>
      <c r="T4559" s="11" t="str">
        <f t="shared" si="2"/>
        <v>Shelby Baldwin</v>
      </c>
      <c r="U4559" s="51" t="s">
        <v>24090</v>
      </c>
      <c r="V4559" s="51" t="s">
        <v>28519</v>
      </c>
      <c r="W4559" s="51" t="s">
        <v>28520</v>
      </c>
      <c r="X4559" s="94" t="s">
        <v>28498</v>
      </c>
      <c r="Y4559" s="56" t="s">
        <v>28521</v>
      </c>
      <c r="Z4559" s="56" t="s">
        <v>28499</v>
      </c>
      <c r="AA4559" s="56" t="s">
        <v>28522</v>
      </c>
      <c r="AB4559" s="56" t="s">
        <v>28500</v>
      </c>
      <c r="AC4559" s="51" t="s">
        <v>60</v>
      </c>
      <c r="AD4559" s="56" t="s">
        <v>28501</v>
      </c>
      <c r="AE4559" s="51" t="s">
        <v>28502</v>
      </c>
      <c r="AF4559" s="8" t="s">
        <v>28503</v>
      </c>
      <c r="AG4559" s="8" t="s">
        <v>12476</v>
      </c>
      <c r="AH4559" s="8" t="s">
        <v>134</v>
      </c>
      <c r="AI4559" s="8" t="s">
        <v>233</v>
      </c>
      <c r="AJ4559" s="8"/>
      <c r="AK4559" s="8" t="s">
        <v>2022</v>
      </c>
      <c r="AL4559" s="8" t="s">
        <v>2230</v>
      </c>
      <c r="AM4559" s="8" t="s">
        <v>987</v>
      </c>
      <c r="AN4559" s="8" t="s">
        <v>28504</v>
      </c>
      <c r="AO4559" s="8" t="s">
        <v>28505</v>
      </c>
      <c r="AP4559" s="29" t="s">
        <v>28503</v>
      </c>
      <c r="AQ4559" s="11">
        <v>1528.0</v>
      </c>
    </row>
    <row r="4560">
      <c r="A4560" s="8" t="str">
        <f t="shared" si="1"/>
        <v>Robby Cicciarelli</v>
      </c>
      <c r="B4560" s="51" t="s">
        <v>28492</v>
      </c>
      <c r="C4560" s="51" t="s">
        <v>20402</v>
      </c>
      <c r="D4560" s="2" t="s">
        <v>12461</v>
      </c>
      <c r="E4560" s="51" t="s">
        <v>28493</v>
      </c>
      <c r="F4560" s="51" t="s">
        <v>3309</v>
      </c>
      <c r="G4560" s="51" t="s">
        <v>19294</v>
      </c>
      <c r="H4560" s="51" t="s">
        <v>28494</v>
      </c>
      <c r="I4560" s="51" t="s">
        <v>49</v>
      </c>
      <c r="J4560" s="66">
        <v>3.66</v>
      </c>
      <c r="K4560" s="51" t="s">
        <v>28495</v>
      </c>
      <c r="L4560" s="51" t="s">
        <v>86</v>
      </c>
      <c r="M4560" s="51" t="s">
        <v>24542</v>
      </c>
      <c r="N4560" s="51" t="s">
        <v>28523</v>
      </c>
      <c r="O4560" s="51" t="s">
        <v>52</v>
      </c>
      <c r="P4560" s="51"/>
      <c r="Q4560" s="51"/>
      <c r="R4560" s="51" t="s">
        <v>3764</v>
      </c>
      <c r="S4560" s="51" t="s">
        <v>28524</v>
      </c>
      <c r="T4560" s="11" t="str">
        <f t="shared" si="2"/>
        <v>Robby Cicciarelli</v>
      </c>
      <c r="U4560" s="51" t="s">
        <v>28525</v>
      </c>
      <c r="V4560" s="51" t="s">
        <v>28526</v>
      </c>
      <c r="W4560" s="51" t="s">
        <v>86</v>
      </c>
      <c r="X4560" s="51" t="s">
        <v>28502</v>
      </c>
      <c r="Y4560" s="51" t="s">
        <v>60</v>
      </c>
      <c r="Z4560" s="56" t="s">
        <v>28499</v>
      </c>
      <c r="AA4560" s="51" t="s">
        <v>60</v>
      </c>
      <c r="AB4560" s="56" t="s">
        <v>28500</v>
      </c>
      <c r="AC4560" s="51" t="s">
        <v>60</v>
      </c>
      <c r="AD4560" s="56" t="s">
        <v>28501</v>
      </c>
      <c r="AE4560" s="51" t="s">
        <v>28502</v>
      </c>
      <c r="AF4560" s="51" t="s">
        <v>28503</v>
      </c>
      <c r="AG4560" s="51" t="s">
        <v>12476</v>
      </c>
      <c r="AH4560" s="51" t="s">
        <v>134</v>
      </c>
      <c r="AI4560" s="51" t="s">
        <v>18832</v>
      </c>
      <c r="AJ4560" s="51" t="s">
        <v>86</v>
      </c>
      <c r="AK4560" s="51" t="s">
        <v>2022</v>
      </c>
      <c r="AL4560" s="51" t="s">
        <v>2230</v>
      </c>
      <c r="AM4560" s="51" t="s">
        <v>987</v>
      </c>
      <c r="AN4560" s="51" t="s">
        <v>28504</v>
      </c>
      <c r="AO4560" s="51" t="s">
        <v>28505</v>
      </c>
      <c r="AP4560" s="67" t="s">
        <v>28503</v>
      </c>
      <c r="AQ4560" s="68">
        <v>1528.0</v>
      </c>
    </row>
    <row r="4561">
      <c r="A4561" s="8" t="str">
        <f t="shared" si="1"/>
        <v>Bill Massoels</v>
      </c>
      <c r="B4561" s="51" t="s">
        <v>28527</v>
      </c>
      <c r="C4561" s="51" t="s">
        <v>20198</v>
      </c>
      <c r="D4561" s="2" t="s">
        <v>12461</v>
      </c>
      <c r="E4561" s="8" t="s">
        <v>12462</v>
      </c>
      <c r="F4561" s="8" t="s">
        <v>3309</v>
      </c>
      <c r="G4561" s="51" t="s">
        <v>19294</v>
      </c>
      <c r="H4561" s="8" t="s">
        <v>28528</v>
      </c>
      <c r="I4561" s="8" t="s">
        <v>49</v>
      </c>
      <c r="J4561" s="10">
        <v>3.62</v>
      </c>
      <c r="K4561" s="8" t="s">
        <v>28529</v>
      </c>
      <c r="L4561" s="8"/>
      <c r="M4561" s="8"/>
      <c r="N4561" s="51" t="s">
        <v>28530</v>
      </c>
      <c r="O4561" s="51" t="s">
        <v>52</v>
      </c>
      <c r="P4561" s="51" t="s">
        <v>490</v>
      </c>
      <c r="Q4561" s="51"/>
      <c r="R4561" s="51" t="s">
        <v>1825</v>
      </c>
      <c r="S4561" s="51" t="s">
        <v>28531</v>
      </c>
      <c r="T4561" s="11" t="str">
        <f t="shared" si="2"/>
        <v>Bill Massoels</v>
      </c>
      <c r="U4561" s="51" t="s">
        <v>55</v>
      </c>
      <c r="V4561" s="51" t="s">
        <v>28532</v>
      </c>
      <c r="W4561" s="51" t="s">
        <v>28533</v>
      </c>
      <c r="X4561" s="94" t="s">
        <v>28534</v>
      </c>
      <c r="Y4561" s="56" t="s">
        <v>28535</v>
      </c>
      <c r="Z4561" s="51" t="s">
        <v>60</v>
      </c>
      <c r="AA4561" s="51" t="s">
        <v>60</v>
      </c>
      <c r="AB4561" s="51" t="s">
        <v>60</v>
      </c>
      <c r="AC4561" s="51" t="s">
        <v>60</v>
      </c>
      <c r="AD4561" s="51" t="s">
        <v>60</v>
      </c>
      <c r="AE4561" s="51" t="s">
        <v>28536</v>
      </c>
      <c r="AF4561" s="8" t="s">
        <v>28527</v>
      </c>
      <c r="AG4561" s="8" t="s">
        <v>12476</v>
      </c>
      <c r="AH4561" s="8" t="s">
        <v>654</v>
      </c>
      <c r="AI4561" s="8" t="s">
        <v>233</v>
      </c>
      <c r="AJ4561" s="8"/>
      <c r="AK4561" s="8" t="s">
        <v>5480</v>
      </c>
      <c r="AL4561" s="8" t="s">
        <v>2022</v>
      </c>
      <c r="AM4561" s="8" t="s">
        <v>2365</v>
      </c>
      <c r="AN4561" s="8" t="s">
        <v>28537</v>
      </c>
      <c r="AO4561" s="8" t="s">
        <v>28538</v>
      </c>
      <c r="AP4561" s="29" t="s">
        <v>28527</v>
      </c>
      <c r="AQ4561" s="11">
        <v>2642.0</v>
      </c>
    </row>
    <row r="4562">
      <c r="A4562" s="8" t="str">
        <f t="shared" si="1"/>
        <v>Hayden Heun</v>
      </c>
      <c r="B4562" s="8" t="s">
        <v>28527</v>
      </c>
      <c r="C4562" s="51" t="s">
        <v>20198</v>
      </c>
      <c r="D4562" s="2" t="s">
        <v>12461</v>
      </c>
      <c r="E4562" s="8" t="s">
        <v>12462</v>
      </c>
      <c r="F4562" s="8" t="s">
        <v>3309</v>
      </c>
      <c r="G4562" s="51" t="s">
        <v>19294</v>
      </c>
      <c r="H4562" s="8" t="s">
        <v>28528</v>
      </c>
      <c r="I4562" s="8" t="s">
        <v>49</v>
      </c>
      <c r="J4562" s="10">
        <v>3.62</v>
      </c>
      <c r="K4562" s="8" t="s">
        <v>28529</v>
      </c>
      <c r="L4562" s="8"/>
      <c r="M4562" s="8"/>
      <c r="N4562" s="51" t="s">
        <v>28539</v>
      </c>
      <c r="O4562" s="57" t="s">
        <v>52</v>
      </c>
      <c r="P4562" s="51"/>
      <c r="Q4562" s="51"/>
      <c r="R4562" s="57" t="s">
        <v>28540</v>
      </c>
      <c r="S4562" s="57" t="s">
        <v>28541</v>
      </c>
      <c r="T4562" s="11" t="str">
        <f t="shared" si="2"/>
        <v>Hayden Heun</v>
      </c>
      <c r="U4562" s="57" t="s">
        <v>160</v>
      </c>
      <c r="V4562" s="51"/>
      <c r="W4562" s="51"/>
      <c r="X4562" s="51" t="s">
        <v>28534</v>
      </c>
      <c r="Y4562" s="51" t="s">
        <v>60</v>
      </c>
      <c r="Z4562" s="56" t="s">
        <v>28542</v>
      </c>
      <c r="AA4562" s="51" t="s">
        <v>60</v>
      </c>
      <c r="AB4562" s="51" t="s">
        <v>60</v>
      </c>
      <c r="AC4562" s="51" t="s">
        <v>60</v>
      </c>
      <c r="AD4562" s="56" t="s">
        <v>28543</v>
      </c>
      <c r="AE4562" s="51" t="s">
        <v>28536</v>
      </c>
      <c r="AF4562" s="8" t="s">
        <v>28527</v>
      </c>
      <c r="AG4562" s="8" t="s">
        <v>12476</v>
      </c>
      <c r="AH4562" s="8" t="s">
        <v>654</v>
      </c>
      <c r="AI4562" s="8" t="s">
        <v>18832</v>
      </c>
      <c r="AJ4562" s="8"/>
      <c r="AK4562" s="8" t="s">
        <v>5480</v>
      </c>
      <c r="AL4562" s="8" t="s">
        <v>2022</v>
      </c>
      <c r="AM4562" s="8" t="s">
        <v>2365</v>
      </c>
      <c r="AN4562" s="8" t="s">
        <v>28537</v>
      </c>
      <c r="AO4562" s="8" t="s">
        <v>28544</v>
      </c>
      <c r="AP4562" s="29" t="s">
        <v>28527</v>
      </c>
      <c r="AQ4562" s="11">
        <v>2642.0</v>
      </c>
    </row>
    <row r="4563">
      <c r="A4563" s="8" t="str">
        <f t="shared" si="1"/>
        <v>Jack O'Sullivan</v>
      </c>
      <c r="B4563" s="51" t="s">
        <v>28527</v>
      </c>
      <c r="C4563" s="51" t="s">
        <v>20198</v>
      </c>
      <c r="D4563" s="2" t="s">
        <v>12461</v>
      </c>
      <c r="E4563" s="8" t="s">
        <v>12462</v>
      </c>
      <c r="F4563" s="8" t="s">
        <v>3309</v>
      </c>
      <c r="G4563" s="51" t="s">
        <v>19294</v>
      </c>
      <c r="H4563" s="13" t="s">
        <v>28528</v>
      </c>
      <c r="I4563" s="8" t="s">
        <v>49</v>
      </c>
      <c r="J4563" s="10">
        <v>3.62</v>
      </c>
      <c r="K4563" s="8" t="s">
        <v>28529</v>
      </c>
      <c r="L4563" s="8"/>
      <c r="M4563" s="8"/>
      <c r="N4563" s="51" t="s">
        <v>28545</v>
      </c>
      <c r="O4563" s="51" t="s">
        <v>52</v>
      </c>
      <c r="P4563" s="51"/>
      <c r="Q4563" s="51"/>
      <c r="R4563" s="51" t="s">
        <v>12196</v>
      </c>
      <c r="S4563" s="51" t="s">
        <v>9705</v>
      </c>
      <c r="T4563" s="11" t="str">
        <f t="shared" si="2"/>
        <v>Jack O'Sullivan</v>
      </c>
      <c r="U4563" s="57" t="s">
        <v>247</v>
      </c>
      <c r="V4563" s="51"/>
      <c r="W4563" s="51"/>
      <c r="X4563" s="94" t="s">
        <v>28534</v>
      </c>
      <c r="Y4563" s="51" t="s">
        <v>60</v>
      </c>
      <c r="Z4563" s="56" t="s">
        <v>28542</v>
      </c>
      <c r="AA4563" s="51" t="s">
        <v>60</v>
      </c>
      <c r="AB4563" s="51" t="s">
        <v>60</v>
      </c>
      <c r="AC4563" s="51" t="s">
        <v>60</v>
      </c>
      <c r="AD4563" s="56" t="s">
        <v>28543</v>
      </c>
      <c r="AE4563" s="51" t="s">
        <v>28536</v>
      </c>
      <c r="AF4563" s="8" t="s">
        <v>28527</v>
      </c>
      <c r="AG4563" s="8" t="s">
        <v>12476</v>
      </c>
      <c r="AH4563" s="8" t="s">
        <v>654</v>
      </c>
      <c r="AI4563" s="8" t="s">
        <v>233</v>
      </c>
      <c r="AJ4563" s="8"/>
      <c r="AK4563" s="8" t="s">
        <v>5480</v>
      </c>
      <c r="AL4563" s="8" t="s">
        <v>2022</v>
      </c>
      <c r="AM4563" s="8" t="s">
        <v>2365</v>
      </c>
      <c r="AN4563" s="8" t="s">
        <v>28537</v>
      </c>
      <c r="AO4563" s="8" t="s">
        <v>28538</v>
      </c>
      <c r="AP4563" s="29" t="s">
        <v>28527</v>
      </c>
      <c r="AQ4563" s="11">
        <v>2642.0</v>
      </c>
    </row>
    <row r="4564">
      <c r="A4564" s="8" t="str">
        <f t="shared" si="1"/>
        <v>Jerica Kotarak</v>
      </c>
      <c r="B4564" s="51" t="s">
        <v>28527</v>
      </c>
      <c r="C4564" s="51" t="s">
        <v>20198</v>
      </c>
      <c r="D4564" s="2" t="s">
        <v>12461</v>
      </c>
      <c r="E4564" s="8" t="s">
        <v>12462</v>
      </c>
      <c r="F4564" s="8" t="s">
        <v>3309</v>
      </c>
      <c r="G4564" s="51" t="s">
        <v>19294</v>
      </c>
      <c r="H4564" s="13" t="s">
        <v>28528</v>
      </c>
      <c r="I4564" s="8" t="s">
        <v>49</v>
      </c>
      <c r="J4564" s="10">
        <v>3.62</v>
      </c>
      <c r="K4564" s="8" t="s">
        <v>28529</v>
      </c>
      <c r="L4564" s="8"/>
      <c r="M4564" s="8"/>
      <c r="N4564" s="51" t="s">
        <v>28546</v>
      </c>
      <c r="O4564" s="51" t="s">
        <v>52</v>
      </c>
      <c r="P4564" s="51"/>
      <c r="Q4564" s="51"/>
      <c r="R4564" s="51" t="s">
        <v>28547</v>
      </c>
      <c r="S4564" s="51" t="s">
        <v>28548</v>
      </c>
      <c r="T4564" s="11" t="str">
        <f t="shared" si="2"/>
        <v>Jerica Kotarak</v>
      </c>
      <c r="U4564" s="57" t="s">
        <v>2349</v>
      </c>
      <c r="V4564" s="51"/>
      <c r="W4564" s="51"/>
      <c r="X4564" s="94" t="s">
        <v>28534</v>
      </c>
      <c r="Y4564" s="56" t="s">
        <v>28549</v>
      </c>
      <c r="Z4564" s="56" t="s">
        <v>28542</v>
      </c>
      <c r="AA4564" s="51" t="s">
        <v>60</v>
      </c>
      <c r="AB4564" s="51" t="s">
        <v>60</v>
      </c>
      <c r="AC4564" s="51" t="s">
        <v>60</v>
      </c>
      <c r="AD4564" s="56" t="s">
        <v>28543</v>
      </c>
      <c r="AE4564" s="51" t="s">
        <v>28536</v>
      </c>
      <c r="AF4564" s="8" t="s">
        <v>28527</v>
      </c>
      <c r="AG4564" s="8" t="s">
        <v>12476</v>
      </c>
      <c r="AH4564" s="8" t="s">
        <v>654</v>
      </c>
      <c r="AI4564" s="8" t="s">
        <v>233</v>
      </c>
      <c r="AJ4564" s="8"/>
      <c r="AK4564" s="8" t="s">
        <v>5480</v>
      </c>
      <c r="AL4564" s="8" t="s">
        <v>2022</v>
      </c>
      <c r="AM4564" s="8" t="s">
        <v>2365</v>
      </c>
      <c r="AN4564" s="8" t="s">
        <v>28537</v>
      </c>
      <c r="AO4564" s="8" t="s">
        <v>28538</v>
      </c>
      <c r="AP4564" s="29" t="s">
        <v>28527</v>
      </c>
      <c r="AQ4564" s="11">
        <v>2642.0</v>
      </c>
    </row>
    <row r="4565">
      <c r="A4565" s="8" t="str">
        <f t="shared" si="1"/>
        <v>Andy Maye</v>
      </c>
      <c r="B4565" s="8" t="s">
        <v>28527</v>
      </c>
      <c r="C4565" s="51" t="s">
        <v>20198</v>
      </c>
      <c r="D4565" s="2" t="s">
        <v>12461</v>
      </c>
      <c r="E4565" s="8" t="s">
        <v>12462</v>
      </c>
      <c r="F4565" s="8" t="s">
        <v>3309</v>
      </c>
      <c r="G4565" s="51" t="s">
        <v>19294</v>
      </c>
      <c r="H4565" s="8" t="s">
        <v>28528</v>
      </c>
      <c r="I4565" s="8" t="s">
        <v>49</v>
      </c>
      <c r="J4565" s="10">
        <v>3.62</v>
      </c>
      <c r="K4565" s="8" t="s">
        <v>28529</v>
      </c>
      <c r="L4565" s="8"/>
      <c r="M4565" s="8"/>
      <c r="N4565" s="51" t="s">
        <v>28550</v>
      </c>
      <c r="O4565" s="57" t="s">
        <v>52</v>
      </c>
      <c r="P4565" s="51"/>
      <c r="Q4565" s="51"/>
      <c r="R4565" s="57" t="s">
        <v>4559</v>
      </c>
      <c r="S4565" s="57" t="s">
        <v>28551</v>
      </c>
      <c r="T4565" s="11" t="str">
        <f t="shared" si="2"/>
        <v>Andy Maye</v>
      </c>
      <c r="U4565" s="57" t="s">
        <v>689</v>
      </c>
      <c r="V4565" s="51"/>
      <c r="W4565" s="51"/>
      <c r="X4565" s="51" t="s">
        <v>28534</v>
      </c>
      <c r="Y4565" s="56" t="s">
        <v>28552</v>
      </c>
      <c r="Z4565" s="56" t="s">
        <v>28542</v>
      </c>
      <c r="AA4565" s="51" t="s">
        <v>60</v>
      </c>
      <c r="AB4565" s="51" t="s">
        <v>60</v>
      </c>
      <c r="AC4565" s="56" t="s">
        <v>28553</v>
      </c>
      <c r="AD4565" s="56" t="s">
        <v>28543</v>
      </c>
      <c r="AE4565" s="51" t="s">
        <v>28536</v>
      </c>
      <c r="AF4565" s="8" t="s">
        <v>28527</v>
      </c>
      <c r="AG4565" s="8" t="s">
        <v>12476</v>
      </c>
      <c r="AH4565" s="8" t="s">
        <v>654</v>
      </c>
      <c r="AI4565" s="8" t="s">
        <v>18832</v>
      </c>
      <c r="AJ4565" s="8"/>
      <c r="AK4565" s="8" t="s">
        <v>5480</v>
      </c>
      <c r="AL4565" s="8" t="s">
        <v>2022</v>
      </c>
      <c r="AM4565" s="8" t="s">
        <v>2365</v>
      </c>
      <c r="AN4565" s="8" t="s">
        <v>28537</v>
      </c>
      <c r="AO4565" s="8" t="s">
        <v>28544</v>
      </c>
      <c r="AP4565" s="29" t="s">
        <v>28527</v>
      </c>
      <c r="AQ4565" s="11">
        <v>2642.0</v>
      </c>
    </row>
    <row r="4566">
      <c r="A4566" s="8" t="str">
        <f t="shared" si="1"/>
        <v>Bob Wood</v>
      </c>
      <c r="B4566" s="51" t="s">
        <v>28554</v>
      </c>
      <c r="C4566" s="51" t="s">
        <v>20402</v>
      </c>
      <c r="D4566" s="2" t="s">
        <v>12461</v>
      </c>
      <c r="E4566" s="8" t="s">
        <v>28555</v>
      </c>
      <c r="F4566" s="8" t="s">
        <v>3309</v>
      </c>
      <c r="G4566" s="51" t="s">
        <v>19294</v>
      </c>
      <c r="H4566" s="8" t="s">
        <v>28556</v>
      </c>
      <c r="I4566" s="8" t="s">
        <v>49</v>
      </c>
      <c r="J4566" s="10">
        <v>3.4</v>
      </c>
      <c r="K4566" s="8" t="s">
        <v>28557</v>
      </c>
      <c r="L4566" s="8"/>
      <c r="M4566" s="8" t="s">
        <v>23086</v>
      </c>
      <c r="N4566" s="51" t="s">
        <v>28558</v>
      </c>
      <c r="O4566" s="51" t="s">
        <v>52</v>
      </c>
      <c r="P4566" s="51"/>
      <c r="Q4566" s="51"/>
      <c r="R4566" s="51" t="s">
        <v>251</v>
      </c>
      <c r="S4566" s="51" t="s">
        <v>1947</v>
      </c>
      <c r="T4566" s="11" t="str">
        <f t="shared" si="2"/>
        <v>Bob Wood</v>
      </c>
      <c r="U4566" s="51" t="s">
        <v>2105</v>
      </c>
      <c r="V4566" s="51" t="s">
        <v>28559</v>
      </c>
      <c r="W4566" s="51" t="s">
        <v>28560</v>
      </c>
      <c r="X4566" s="94" t="s">
        <v>28561</v>
      </c>
      <c r="Y4566" s="56" t="s">
        <v>28562</v>
      </c>
      <c r="Z4566" s="56" t="s">
        <v>28563</v>
      </c>
      <c r="AA4566" s="51" t="s">
        <v>60</v>
      </c>
      <c r="AB4566" s="56" t="s">
        <v>28564</v>
      </c>
      <c r="AC4566" s="51" t="s">
        <v>60</v>
      </c>
      <c r="AD4566" s="51" t="s">
        <v>60</v>
      </c>
      <c r="AE4566" s="51" t="s">
        <v>28565</v>
      </c>
      <c r="AF4566" s="8" t="s">
        <v>28555</v>
      </c>
      <c r="AG4566" s="8" t="s">
        <v>12476</v>
      </c>
      <c r="AH4566" s="8" t="s">
        <v>4581</v>
      </c>
      <c r="AI4566" s="8" t="s">
        <v>233</v>
      </c>
      <c r="AJ4566" s="8"/>
      <c r="AK4566" s="8" t="s">
        <v>4544</v>
      </c>
      <c r="AL4566" s="8" t="s">
        <v>2151</v>
      </c>
      <c r="AM4566" s="8" t="s">
        <v>300</v>
      </c>
      <c r="AN4566" s="8" t="s">
        <v>28566</v>
      </c>
      <c r="AO4566" s="8" t="s">
        <v>28567</v>
      </c>
      <c r="AP4566" s="29" t="s">
        <v>28555</v>
      </c>
      <c r="AQ4566" s="11">
        <v>793.0</v>
      </c>
    </row>
    <row r="4567">
      <c r="A4567" s="8" t="str">
        <f t="shared" si="1"/>
        <v>Maggie Martin</v>
      </c>
      <c r="B4567" s="51" t="s">
        <v>28554</v>
      </c>
      <c r="C4567" s="51" t="s">
        <v>20402</v>
      </c>
      <c r="D4567" s="2" t="s">
        <v>12461</v>
      </c>
      <c r="E4567" s="8" t="s">
        <v>28555</v>
      </c>
      <c r="F4567" s="8" t="s">
        <v>3309</v>
      </c>
      <c r="G4567" s="51" t="s">
        <v>19294</v>
      </c>
      <c r="H4567" s="13" t="s">
        <v>28556</v>
      </c>
      <c r="I4567" s="8" t="s">
        <v>49</v>
      </c>
      <c r="J4567" s="10">
        <v>3.4</v>
      </c>
      <c r="K4567" s="8" t="s">
        <v>28557</v>
      </c>
      <c r="L4567" s="8"/>
      <c r="M4567" s="8" t="s">
        <v>23086</v>
      </c>
      <c r="N4567" s="51" t="s">
        <v>28568</v>
      </c>
      <c r="O4567" s="51" t="s">
        <v>52</v>
      </c>
      <c r="P4567" s="51"/>
      <c r="Q4567" s="51"/>
      <c r="R4567" s="51" t="s">
        <v>6721</v>
      </c>
      <c r="S4567" s="51" t="s">
        <v>922</v>
      </c>
      <c r="T4567" s="11" t="str">
        <f t="shared" si="2"/>
        <v>Maggie Martin</v>
      </c>
      <c r="U4567" s="51" t="s">
        <v>160</v>
      </c>
      <c r="V4567" s="51"/>
      <c r="W4567" s="51"/>
      <c r="X4567" s="94" t="s">
        <v>28561</v>
      </c>
      <c r="Y4567" s="51" t="s">
        <v>60</v>
      </c>
      <c r="Z4567" s="56" t="s">
        <v>28563</v>
      </c>
      <c r="AA4567" s="51" t="s">
        <v>60</v>
      </c>
      <c r="AB4567" s="56" t="s">
        <v>28569</v>
      </c>
      <c r="AC4567" s="51" t="s">
        <v>60</v>
      </c>
      <c r="AD4567" s="51" t="s">
        <v>60</v>
      </c>
      <c r="AE4567" s="51" t="s">
        <v>28565</v>
      </c>
      <c r="AF4567" s="8" t="s">
        <v>28555</v>
      </c>
      <c r="AG4567" s="8" t="s">
        <v>12476</v>
      </c>
      <c r="AH4567" s="8" t="s">
        <v>4581</v>
      </c>
      <c r="AI4567" s="8" t="s">
        <v>233</v>
      </c>
      <c r="AJ4567" s="8"/>
      <c r="AK4567" s="8" t="s">
        <v>4544</v>
      </c>
      <c r="AL4567" s="8" t="s">
        <v>2151</v>
      </c>
      <c r="AM4567" s="8" t="s">
        <v>300</v>
      </c>
      <c r="AN4567" s="8" t="s">
        <v>28566</v>
      </c>
      <c r="AO4567" s="8" t="s">
        <v>28567</v>
      </c>
      <c r="AP4567" s="29" t="s">
        <v>28555</v>
      </c>
      <c r="AQ4567" s="11">
        <v>793.0</v>
      </c>
    </row>
    <row r="4568">
      <c r="A4568" s="8" t="str">
        <f t="shared" si="1"/>
        <v>Sara Bradley</v>
      </c>
      <c r="B4568" s="51" t="s">
        <v>28554</v>
      </c>
      <c r="C4568" s="51" t="s">
        <v>20402</v>
      </c>
      <c r="D4568" s="2" t="s">
        <v>12461</v>
      </c>
      <c r="E4568" s="8" t="s">
        <v>28555</v>
      </c>
      <c r="F4568" s="8" t="s">
        <v>3309</v>
      </c>
      <c r="G4568" s="51" t="s">
        <v>19294</v>
      </c>
      <c r="H4568" s="8" t="s">
        <v>28556</v>
      </c>
      <c r="I4568" s="8" t="s">
        <v>49</v>
      </c>
      <c r="J4568" s="10">
        <v>3.4</v>
      </c>
      <c r="K4568" s="8" t="s">
        <v>28557</v>
      </c>
      <c r="L4568" s="8"/>
      <c r="M4568" s="8" t="s">
        <v>23086</v>
      </c>
      <c r="N4568" s="51" t="s">
        <v>28570</v>
      </c>
      <c r="O4568" s="51" t="s">
        <v>52</v>
      </c>
      <c r="P4568" s="51"/>
      <c r="Q4568" s="51"/>
      <c r="R4568" s="51" t="s">
        <v>5601</v>
      </c>
      <c r="S4568" s="51" t="s">
        <v>615</v>
      </c>
      <c r="T4568" s="11" t="str">
        <f t="shared" si="2"/>
        <v>Sara Bradley</v>
      </c>
      <c r="U4568" s="51" t="s">
        <v>674</v>
      </c>
      <c r="V4568" s="51"/>
      <c r="W4568" s="51"/>
      <c r="X4568" s="94" t="s">
        <v>28561</v>
      </c>
      <c r="Y4568" s="51" t="s">
        <v>60</v>
      </c>
      <c r="Z4568" s="56" t="s">
        <v>28563</v>
      </c>
      <c r="AA4568" s="51" t="s">
        <v>60</v>
      </c>
      <c r="AB4568" s="56" t="s">
        <v>28564</v>
      </c>
      <c r="AC4568" s="51" t="s">
        <v>60</v>
      </c>
      <c r="AD4568" s="51" t="s">
        <v>60</v>
      </c>
      <c r="AE4568" s="51" t="s">
        <v>28565</v>
      </c>
      <c r="AF4568" s="8" t="s">
        <v>28555</v>
      </c>
      <c r="AG4568" s="8" t="s">
        <v>12476</v>
      </c>
      <c r="AH4568" s="8" t="s">
        <v>4581</v>
      </c>
      <c r="AI4568" s="8" t="s">
        <v>233</v>
      </c>
      <c r="AJ4568" s="8"/>
      <c r="AK4568" s="8" t="s">
        <v>4544</v>
      </c>
      <c r="AL4568" s="8" t="s">
        <v>2151</v>
      </c>
      <c r="AM4568" s="8" t="s">
        <v>300</v>
      </c>
      <c r="AN4568" s="8" t="s">
        <v>28566</v>
      </c>
      <c r="AO4568" s="8" t="s">
        <v>28567</v>
      </c>
      <c r="AP4568" s="29" t="s">
        <v>28555</v>
      </c>
      <c r="AQ4568" s="11">
        <v>793.0</v>
      </c>
    </row>
    <row r="4569">
      <c r="A4569" s="8" t="str">
        <f t="shared" si="1"/>
        <v>Jayson Duffy</v>
      </c>
      <c r="B4569" s="51" t="s">
        <v>28554</v>
      </c>
      <c r="C4569" s="51" t="s">
        <v>20402</v>
      </c>
      <c r="D4569" s="2" t="s">
        <v>12461</v>
      </c>
      <c r="E4569" s="8" t="s">
        <v>28555</v>
      </c>
      <c r="F4569" s="8" t="s">
        <v>3309</v>
      </c>
      <c r="G4569" s="51" t="s">
        <v>19294</v>
      </c>
      <c r="H4569" s="8" t="s">
        <v>28556</v>
      </c>
      <c r="I4569" s="8" t="s">
        <v>49</v>
      </c>
      <c r="J4569" s="10">
        <v>3.4</v>
      </c>
      <c r="K4569" s="8" t="s">
        <v>28557</v>
      </c>
      <c r="L4569" s="8"/>
      <c r="M4569" s="8" t="s">
        <v>23086</v>
      </c>
      <c r="N4569" s="51" t="s">
        <v>28571</v>
      </c>
      <c r="O4569" s="51" t="s">
        <v>52</v>
      </c>
      <c r="P4569" s="51"/>
      <c r="Q4569" s="51"/>
      <c r="R4569" s="51" t="s">
        <v>16589</v>
      </c>
      <c r="S4569" s="51" t="s">
        <v>5554</v>
      </c>
      <c r="T4569" s="11" t="str">
        <f t="shared" si="2"/>
        <v>Jayson Duffy</v>
      </c>
      <c r="U4569" s="51" t="s">
        <v>247</v>
      </c>
      <c r="V4569" s="51"/>
      <c r="W4569" s="51"/>
      <c r="X4569" s="94" t="s">
        <v>28561</v>
      </c>
      <c r="Y4569" s="51" t="s">
        <v>60</v>
      </c>
      <c r="Z4569" s="56" t="s">
        <v>28563</v>
      </c>
      <c r="AA4569" s="51" t="s">
        <v>60</v>
      </c>
      <c r="AB4569" s="56" t="s">
        <v>28564</v>
      </c>
      <c r="AC4569" s="51" t="s">
        <v>60</v>
      </c>
      <c r="AD4569" s="51" t="s">
        <v>60</v>
      </c>
      <c r="AE4569" s="51" t="s">
        <v>28565</v>
      </c>
      <c r="AF4569" s="8" t="s">
        <v>28555</v>
      </c>
      <c r="AG4569" s="8" t="s">
        <v>12476</v>
      </c>
      <c r="AH4569" s="8" t="s">
        <v>4581</v>
      </c>
      <c r="AI4569" s="8" t="s">
        <v>233</v>
      </c>
      <c r="AJ4569" s="8"/>
      <c r="AK4569" s="8" t="s">
        <v>4544</v>
      </c>
      <c r="AL4569" s="8" t="s">
        <v>2151</v>
      </c>
      <c r="AM4569" s="8" t="s">
        <v>300</v>
      </c>
      <c r="AN4569" s="8" t="s">
        <v>28566</v>
      </c>
      <c r="AO4569" s="8" t="s">
        <v>28567</v>
      </c>
      <c r="AP4569" s="29" t="s">
        <v>28555</v>
      </c>
      <c r="AQ4569" s="11">
        <v>793.0</v>
      </c>
    </row>
    <row r="4570">
      <c r="A4570" s="8" t="str">
        <f t="shared" si="1"/>
        <v>Robert Duley</v>
      </c>
      <c r="B4570" s="51" t="s">
        <v>28554</v>
      </c>
      <c r="C4570" s="51" t="s">
        <v>20402</v>
      </c>
      <c r="D4570" s="2" t="s">
        <v>12461</v>
      </c>
      <c r="E4570" s="8" t="s">
        <v>28555</v>
      </c>
      <c r="F4570" s="8" t="s">
        <v>3309</v>
      </c>
      <c r="G4570" s="51" t="s">
        <v>19294</v>
      </c>
      <c r="H4570" s="8" t="s">
        <v>28556</v>
      </c>
      <c r="I4570" s="8" t="s">
        <v>49</v>
      </c>
      <c r="J4570" s="10">
        <v>3.4</v>
      </c>
      <c r="K4570" s="8" t="s">
        <v>28557</v>
      </c>
      <c r="L4570" s="8"/>
      <c r="M4570" s="8" t="s">
        <v>23086</v>
      </c>
      <c r="N4570" s="51" t="s">
        <v>28572</v>
      </c>
      <c r="O4570" s="51" t="s">
        <v>52</v>
      </c>
      <c r="P4570" s="51"/>
      <c r="Q4570" s="51"/>
      <c r="R4570" s="8" t="s">
        <v>2577</v>
      </c>
      <c r="S4570" s="8" t="s">
        <v>28573</v>
      </c>
      <c r="T4570" s="11" t="str">
        <f t="shared" si="2"/>
        <v>Robert Duley</v>
      </c>
      <c r="U4570" s="8" t="s">
        <v>4060</v>
      </c>
      <c r="V4570" s="51" t="s">
        <v>28574</v>
      </c>
      <c r="W4570" s="51"/>
      <c r="X4570" s="51" t="s">
        <v>28561</v>
      </c>
      <c r="Y4570" s="51" t="s">
        <v>60</v>
      </c>
      <c r="Z4570" s="56" t="s">
        <v>28563</v>
      </c>
      <c r="AA4570" s="51" t="s">
        <v>60</v>
      </c>
      <c r="AB4570" s="56" t="s">
        <v>28564</v>
      </c>
      <c r="AC4570" s="51" t="s">
        <v>60</v>
      </c>
      <c r="AD4570" s="56" t="s">
        <v>28575</v>
      </c>
      <c r="AE4570" s="51" t="s">
        <v>28565</v>
      </c>
      <c r="AF4570" s="8" t="s">
        <v>28555</v>
      </c>
      <c r="AG4570" s="8" t="s">
        <v>12476</v>
      </c>
      <c r="AH4570" s="8" t="s">
        <v>4581</v>
      </c>
      <c r="AI4570" s="8" t="s">
        <v>18832</v>
      </c>
      <c r="AJ4570" s="8"/>
      <c r="AK4570" s="8" t="s">
        <v>4544</v>
      </c>
      <c r="AL4570" s="8" t="s">
        <v>2151</v>
      </c>
      <c r="AM4570" s="8" t="s">
        <v>300</v>
      </c>
      <c r="AN4570" s="8" t="s">
        <v>28566</v>
      </c>
      <c r="AO4570" s="8" t="s">
        <v>28567</v>
      </c>
      <c r="AP4570" s="29" t="s">
        <v>28555</v>
      </c>
      <c r="AQ4570" s="11">
        <v>793.0</v>
      </c>
    </row>
    <row r="4571">
      <c r="A4571" s="8" t="str">
        <f t="shared" si="1"/>
        <v>Drew Hoffman</v>
      </c>
      <c r="B4571" s="8" t="s">
        <v>28554</v>
      </c>
      <c r="C4571" s="51" t="s">
        <v>20402</v>
      </c>
      <c r="D4571" s="2" t="s">
        <v>12461</v>
      </c>
      <c r="E4571" s="8" t="s">
        <v>28555</v>
      </c>
      <c r="F4571" s="8" t="s">
        <v>3309</v>
      </c>
      <c r="G4571" s="51" t="s">
        <v>19294</v>
      </c>
      <c r="H4571" s="8" t="s">
        <v>28556</v>
      </c>
      <c r="I4571" s="8" t="s">
        <v>49</v>
      </c>
      <c r="J4571" s="10">
        <v>3.4</v>
      </c>
      <c r="K4571" s="8" t="s">
        <v>28557</v>
      </c>
      <c r="L4571" s="8"/>
      <c r="M4571" s="8" t="s">
        <v>23086</v>
      </c>
      <c r="N4571" s="51" t="s">
        <v>28576</v>
      </c>
      <c r="O4571" s="57" t="s">
        <v>52</v>
      </c>
      <c r="P4571" s="51"/>
      <c r="Q4571" s="51"/>
      <c r="R4571" s="57" t="s">
        <v>1588</v>
      </c>
      <c r="S4571" s="57" t="s">
        <v>17558</v>
      </c>
      <c r="T4571" s="11" t="str">
        <f t="shared" si="2"/>
        <v>Drew Hoffman</v>
      </c>
      <c r="U4571" s="57" t="s">
        <v>106</v>
      </c>
      <c r="V4571" s="51" t="s">
        <v>28577</v>
      </c>
      <c r="W4571" s="8" t="s">
        <v>28578</v>
      </c>
      <c r="X4571" s="51" t="s">
        <v>28561</v>
      </c>
      <c r="Y4571" s="51" t="s">
        <v>60</v>
      </c>
      <c r="Z4571" s="56" t="s">
        <v>28563</v>
      </c>
      <c r="AA4571" s="51" t="s">
        <v>60</v>
      </c>
      <c r="AB4571" s="56" t="s">
        <v>28569</v>
      </c>
      <c r="AC4571" s="56" t="s">
        <v>28579</v>
      </c>
      <c r="AD4571" s="56" t="s">
        <v>28580</v>
      </c>
      <c r="AE4571" s="51" t="s">
        <v>28565</v>
      </c>
      <c r="AF4571" s="8" t="s">
        <v>28555</v>
      </c>
      <c r="AG4571" s="8" t="s">
        <v>12476</v>
      </c>
      <c r="AH4571" s="8" t="s">
        <v>4581</v>
      </c>
      <c r="AI4571" s="8" t="s">
        <v>18832</v>
      </c>
      <c r="AJ4571" s="8"/>
      <c r="AK4571" s="8" t="s">
        <v>4544</v>
      </c>
      <c r="AL4571" s="8" t="s">
        <v>2151</v>
      </c>
      <c r="AM4571" s="8" t="s">
        <v>300</v>
      </c>
      <c r="AN4571" s="8" t="s">
        <v>28566</v>
      </c>
      <c r="AO4571" s="8" t="s">
        <v>28581</v>
      </c>
      <c r="AP4571" s="29" t="s">
        <v>28555</v>
      </c>
      <c r="AQ4571" s="11">
        <v>793.0</v>
      </c>
    </row>
    <row r="4572">
      <c r="A4572" s="8" t="str">
        <f t="shared" si="1"/>
        <v>Ben Fisher</v>
      </c>
      <c r="B4572" s="8" t="s">
        <v>28554</v>
      </c>
      <c r="C4572" s="51" t="s">
        <v>20402</v>
      </c>
      <c r="D4572" s="2" t="s">
        <v>12461</v>
      </c>
      <c r="E4572" s="51" t="s">
        <v>28555</v>
      </c>
      <c r="F4572" s="51" t="s">
        <v>3309</v>
      </c>
      <c r="G4572" s="51" t="s">
        <v>19294</v>
      </c>
      <c r="H4572" s="51" t="s">
        <v>28556</v>
      </c>
      <c r="I4572" s="59" t="s">
        <v>49</v>
      </c>
      <c r="J4572" s="60">
        <v>3.4</v>
      </c>
      <c r="K4572" s="51" t="s">
        <v>28557</v>
      </c>
      <c r="L4572" s="51"/>
      <c r="M4572" s="51" t="s">
        <v>23086</v>
      </c>
      <c r="N4572" s="51" t="s">
        <v>28582</v>
      </c>
      <c r="O4572" s="51" t="s">
        <v>52</v>
      </c>
      <c r="P4572" s="51"/>
      <c r="Q4572" s="51"/>
      <c r="R4572" s="51" t="s">
        <v>2944</v>
      </c>
      <c r="S4572" s="51" t="s">
        <v>5981</v>
      </c>
      <c r="T4572" s="11" t="str">
        <f t="shared" si="2"/>
        <v>Ben Fisher</v>
      </c>
      <c r="U4572" s="51" t="s">
        <v>80</v>
      </c>
      <c r="V4572" s="51" t="s">
        <v>28583</v>
      </c>
      <c r="W4572" s="51"/>
      <c r="X4572" s="51" t="s">
        <v>28561</v>
      </c>
      <c r="Y4572" s="56" t="s">
        <v>28584</v>
      </c>
      <c r="Z4572" s="51" t="s">
        <v>60</v>
      </c>
      <c r="AA4572" s="56" t="s">
        <v>28585</v>
      </c>
      <c r="AB4572" s="56" t="s">
        <v>28564</v>
      </c>
      <c r="AC4572" s="56" t="s">
        <v>28586</v>
      </c>
      <c r="AD4572" s="56" t="s">
        <v>28575</v>
      </c>
      <c r="AE4572" s="51" t="s">
        <v>28565</v>
      </c>
      <c r="AF4572" s="51" t="s">
        <v>28555</v>
      </c>
      <c r="AG4572" s="51" t="s">
        <v>12476</v>
      </c>
      <c r="AH4572" s="51" t="s">
        <v>4581</v>
      </c>
      <c r="AI4572" s="59" t="s">
        <v>18832</v>
      </c>
      <c r="AJ4572" s="51"/>
      <c r="AK4572" s="59" t="s">
        <v>4544</v>
      </c>
      <c r="AL4572" s="59" t="s">
        <v>2151</v>
      </c>
      <c r="AM4572" s="59" t="s">
        <v>300</v>
      </c>
      <c r="AN4572" s="59" t="s">
        <v>28566</v>
      </c>
      <c r="AO4572" s="59" t="s">
        <v>28581</v>
      </c>
      <c r="AP4572" s="67" t="s">
        <v>28555</v>
      </c>
      <c r="AQ4572" s="68">
        <v>793.0</v>
      </c>
    </row>
    <row r="4573">
      <c r="A4573" s="8" t="str">
        <f t="shared" si="1"/>
        <v>Jaclyn Rutkowski</v>
      </c>
      <c r="B4573" s="8" t="s">
        <v>28554</v>
      </c>
      <c r="C4573" s="51" t="s">
        <v>20402</v>
      </c>
      <c r="D4573" s="2" t="s">
        <v>12461</v>
      </c>
      <c r="E4573" s="8" t="s">
        <v>28555</v>
      </c>
      <c r="F4573" s="8" t="s">
        <v>3309</v>
      </c>
      <c r="G4573" s="51" t="s">
        <v>19294</v>
      </c>
      <c r="H4573" s="8" t="s">
        <v>28556</v>
      </c>
      <c r="I4573" s="8" t="s">
        <v>49</v>
      </c>
      <c r="J4573" s="10">
        <v>3.4</v>
      </c>
      <c r="K4573" s="8" t="s">
        <v>28557</v>
      </c>
      <c r="L4573" s="8"/>
      <c r="M4573" s="8" t="s">
        <v>23086</v>
      </c>
      <c r="N4573" s="51" t="s">
        <v>28587</v>
      </c>
      <c r="O4573" s="57" t="s">
        <v>52</v>
      </c>
      <c r="P4573" s="51"/>
      <c r="Q4573" s="51"/>
      <c r="R4573" s="57" t="s">
        <v>7227</v>
      </c>
      <c r="S4573" s="57" t="s">
        <v>28588</v>
      </c>
      <c r="T4573" s="11" t="str">
        <f t="shared" si="2"/>
        <v>Jaclyn Rutkowski</v>
      </c>
      <c r="U4573" s="57" t="s">
        <v>80</v>
      </c>
      <c r="V4573" s="51"/>
      <c r="W4573" s="51"/>
      <c r="X4573" s="51" t="s">
        <v>28561</v>
      </c>
      <c r="Y4573" s="51" t="s">
        <v>60</v>
      </c>
      <c r="Z4573" s="56" t="s">
        <v>28563</v>
      </c>
      <c r="AA4573" s="51" t="s">
        <v>60</v>
      </c>
      <c r="AB4573" s="56" t="s">
        <v>28564</v>
      </c>
      <c r="AC4573" s="51" t="s">
        <v>60</v>
      </c>
      <c r="AD4573" s="56" t="s">
        <v>28575</v>
      </c>
      <c r="AE4573" s="51" t="s">
        <v>28565</v>
      </c>
      <c r="AF4573" s="8" t="s">
        <v>28555</v>
      </c>
      <c r="AG4573" s="8" t="s">
        <v>12476</v>
      </c>
      <c r="AH4573" s="8" t="s">
        <v>4581</v>
      </c>
      <c r="AI4573" s="8" t="s">
        <v>18832</v>
      </c>
      <c r="AJ4573" s="8"/>
      <c r="AK4573" s="8" t="s">
        <v>4544</v>
      </c>
      <c r="AL4573" s="8" t="s">
        <v>2151</v>
      </c>
      <c r="AM4573" s="8" t="s">
        <v>300</v>
      </c>
      <c r="AN4573" s="8" t="s">
        <v>28566</v>
      </c>
      <c r="AO4573" s="8" t="s">
        <v>28581</v>
      </c>
      <c r="AP4573" s="29" t="s">
        <v>28555</v>
      </c>
      <c r="AQ4573" s="11">
        <v>793.0</v>
      </c>
    </row>
    <row r="4574">
      <c r="A4574" s="8" t="str">
        <f t="shared" si="1"/>
        <v>Don Augustine</v>
      </c>
      <c r="B4574" s="51" t="s">
        <v>28589</v>
      </c>
      <c r="C4574" s="51" t="s">
        <v>20198</v>
      </c>
      <c r="D4574" s="2" t="s">
        <v>12461</v>
      </c>
      <c r="E4574" s="8" t="s">
        <v>28590</v>
      </c>
      <c r="F4574" s="8" t="s">
        <v>3309</v>
      </c>
      <c r="G4574" s="51" t="s">
        <v>19294</v>
      </c>
      <c r="H4574" s="8" t="s">
        <v>28591</v>
      </c>
      <c r="I4574" s="8" t="s">
        <v>1330</v>
      </c>
      <c r="J4574" s="10">
        <v>3.52</v>
      </c>
      <c r="K4574" s="8" t="s">
        <v>28592</v>
      </c>
      <c r="L4574" s="8"/>
      <c r="M4574" s="8" t="s">
        <v>7623</v>
      </c>
      <c r="N4574" s="51" t="s">
        <v>28593</v>
      </c>
      <c r="O4574" s="51" t="s">
        <v>52</v>
      </c>
      <c r="P4574" s="51"/>
      <c r="Q4574" s="51"/>
      <c r="R4574" s="51" t="s">
        <v>3121</v>
      </c>
      <c r="S4574" s="51" t="s">
        <v>13983</v>
      </c>
      <c r="T4574" s="11" t="str">
        <f t="shared" si="2"/>
        <v>Don Augustine</v>
      </c>
      <c r="U4574" s="57" t="s">
        <v>650</v>
      </c>
      <c r="V4574" s="51" t="s">
        <v>28594</v>
      </c>
      <c r="W4574" s="51" t="s">
        <v>28595</v>
      </c>
      <c r="X4574" s="94" t="s">
        <v>28596</v>
      </c>
      <c r="Y4574" s="51" t="s">
        <v>60</v>
      </c>
      <c r="Z4574" s="56" t="s">
        <v>28597</v>
      </c>
      <c r="AA4574" s="51" t="s">
        <v>60</v>
      </c>
      <c r="AB4574" s="56" t="s">
        <v>28598</v>
      </c>
      <c r="AC4574" s="51" t="s">
        <v>60</v>
      </c>
      <c r="AD4574" s="51" t="s">
        <v>60</v>
      </c>
      <c r="AE4574" s="51" t="s">
        <v>28599</v>
      </c>
      <c r="AF4574" s="8" t="s">
        <v>28600</v>
      </c>
      <c r="AG4574" s="8" t="s">
        <v>12476</v>
      </c>
      <c r="AH4574" s="8" t="s">
        <v>194</v>
      </c>
      <c r="AI4574" s="8" t="s">
        <v>233</v>
      </c>
      <c r="AJ4574" s="8"/>
      <c r="AK4574" s="8" t="s">
        <v>1377</v>
      </c>
      <c r="AL4574" s="8" t="s">
        <v>3206</v>
      </c>
      <c r="AM4574" s="8" t="s">
        <v>3322</v>
      </c>
      <c r="AN4574" s="8" t="s">
        <v>28601</v>
      </c>
      <c r="AO4574" s="8" t="s">
        <v>28602</v>
      </c>
      <c r="AP4574" s="29" t="s">
        <v>28600</v>
      </c>
      <c r="AQ4574" s="11">
        <v>2102.0</v>
      </c>
    </row>
    <row r="4575">
      <c r="A4575" s="8" t="str">
        <f t="shared" si="1"/>
        <v>Lydia Ulrich</v>
      </c>
      <c r="B4575" s="8" t="s">
        <v>28589</v>
      </c>
      <c r="C4575" s="51" t="s">
        <v>20198</v>
      </c>
      <c r="D4575" s="2" t="s">
        <v>12461</v>
      </c>
      <c r="E4575" s="51" t="s">
        <v>28590</v>
      </c>
      <c r="F4575" s="51" t="s">
        <v>3309</v>
      </c>
      <c r="G4575" s="51" t="s">
        <v>19294</v>
      </c>
      <c r="H4575" s="51" t="s">
        <v>28591</v>
      </c>
      <c r="I4575" s="59" t="s">
        <v>1330</v>
      </c>
      <c r="J4575" s="60">
        <v>3.52</v>
      </c>
      <c r="K4575" s="51" t="s">
        <v>28592</v>
      </c>
      <c r="L4575" s="51"/>
      <c r="M4575" s="51" t="s">
        <v>7623</v>
      </c>
      <c r="N4575" s="51" t="s">
        <v>28603</v>
      </c>
      <c r="O4575" s="51" t="s">
        <v>52</v>
      </c>
      <c r="P4575" s="51"/>
      <c r="Q4575" s="51"/>
      <c r="R4575" s="51" t="s">
        <v>6040</v>
      </c>
      <c r="S4575" s="51" t="s">
        <v>13594</v>
      </c>
      <c r="T4575" s="11" t="str">
        <f t="shared" si="2"/>
        <v>Lydia Ulrich</v>
      </c>
      <c r="U4575" s="51" t="s">
        <v>498</v>
      </c>
      <c r="V4575" s="51" t="s">
        <v>28604</v>
      </c>
      <c r="W4575" s="51" t="s">
        <v>28605</v>
      </c>
      <c r="X4575" s="51" t="s">
        <v>28596</v>
      </c>
      <c r="Y4575" s="51" t="s">
        <v>60</v>
      </c>
      <c r="Z4575" s="51" t="s">
        <v>60</v>
      </c>
      <c r="AA4575" s="51" t="s">
        <v>60</v>
      </c>
      <c r="AB4575" s="56" t="s">
        <v>28598</v>
      </c>
      <c r="AC4575" s="56" t="s">
        <v>28606</v>
      </c>
      <c r="AD4575" s="56" t="s">
        <v>28607</v>
      </c>
      <c r="AE4575" s="51" t="s">
        <v>28599</v>
      </c>
      <c r="AF4575" s="51" t="s">
        <v>28600</v>
      </c>
      <c r="AG4575" s="51" t="s">
        <v>12476</v>
      </c>
      <c r="AH4575" s="51" t="s">
        <v>194</v>
      </c>
      <c r="AI4575" s="59" t="s">
        <v>18832</v>
      </c>
      <c r="AJ4575" s="51"/>
      <c r="AK4575" s="59" t="s">
        <v>1377</v>
      </c>
      <c r="AL4575" s="59" t="s">
        <v>3206</v>
      </c>
      <c r="AM4575" s="59" t="s">
        <v>3322</v>
      </c>
      <c r="AN4575" s="59" t="s">
        <v>28601</v>
      </c>
      <c r="AO4575" s="59" t="s">
        <v>28608</v>
      </c>
      <c r="AP4575" s="67" t="s">
        <v>28600</v>
      </c>
      <c r="AQ4575" s="68">
        <v>2102.0</v>
      </c>
    </row>
    <row r="4576">
      <c r="A4576" s="8" t="str">
        <f t="shared" si="1"/>
        <v>Hannah Kruse</v>
      </c>
      <c r="B4576" s="51" t="s">
        <v>28589</v>
      </c>
      <c r="C4576" s="51" t="s">
        <v>20198</v>
      </c>
      <c r="D4576" s="2" t="s">
        <v>12461</v>
      </c>
      <c r="E4576" s="8" t="s">
        <v>28590</v>
      </c>
      <c r="F4576" s="8" t="s">
        <v>3309</v>
      </c>
      <c r="G4576" s="51" t="s">
        <v>19294</v>
      </c>
      <c r="H4576" s="8" t="s">
        <v>28591</v>
      </c>
      <c r="I4576" s="8" t="s">
        <v>1330</v>
      </c>
      <c r="J4576" s="10">
        <v>3.52</v>
      </c>
      <c r="K4576" s="8" t="s">
        <v>28592</v>
      </c>
      <c r="L4576" s="8"/>
      <c r="M4576" s="8" t="s">
        <v>7623</v>
      </c>
      <c r="N4576" s="51" t="s">
        <v>28609</v>
      </c>
      <c r="O4576" s="51" t="s">
        <v>52</v>
      </c>
      <c r="P4576" s="51"/>
      <c r="Q4576" s="51"/>
      <c r="R4576" s="51" t="s">
        <v>104</v>
      </c>
      <c r="S4576" s="51" t="s">
        <v>4622</v>
      </c>
      <c r="T4576" s="11" t="str">
        <f t="shared" si="2"/>
        <v>Hannah Kruse</v>
      </c>
      <c r="U4576" s="51" t="s">
        <v>160</v>
      </c>
      <c r="V4576" s="51" t="s">
        <v>28610</v>
      </c>
      <c r="W4576" s="51" t="s">
        <v>28611</v>
      </c>
      <c r="X4576" s="94" t="s">
        <v>28596</v>
      </c>
      <c r="Y4576" s="56" t="s">
        <v>28612</v>
      </c>
      <c r="Z4576" s="56" t="s">
        <v>28597</v>
      </c>
      <c r="AA4576" s="51" t="s">
        <v>60</v>
      </c>
      <c r="AB4576" s="56" t="s">
        <v>28598</v>
      </c>
      <c r="AC4576" s="51" t="s">
        <v>60</v>
      </c>
      <c r="AD4576" s="51" t="s">
        <v>60</v>
      </c>
      <c r="AE4576" s="51" t="s">
        <v>28599</v>
      </c>
      <c r="AF4576" s="8" t="s">
        <v>28600</v>
      </c>
      <c r="AG4576" s="8" t="s">
        <v>12476</v>
      </c>
      <c r="AH4576" s="8" t="s">
        <v>194</v>
      </c>
      <c r="AI4576" s="8" t="s">
        <v>233</v>
      </c>
      <c r="AJ4576" s="8"/>
      <c r="AK4576" s="8" t="s">
        <v>1377</v>
      </c>
      <c r="AL4576" s="8" t="s">
        <v>3206</v>
      </c>
      <c r="AM4576" s="8" t="s">
        <v>3322</v>
      </c>
      <c r="AN4576" s="8" t="s">
        <v>28601</v>
      </c>
      <c r="AO4576" s="8" t="s">
        <v>28602</v>
      </c>
      <c r="AP4576" s="29" t="s">
        <v>28600</v>
      </c>
      <c r="AQ4576" s="11">
        <v>2102.0</v>
      </c>
    </row>
    <row r="4577">
      <c r="A4577" s="8" t="str">
        <f t="shared" si="1"/>
        <v>Kelsey Marsh</v>
      </c>
      <c r="B4577" s="51" t="s">
        <v>28589</v>
      </c>
      <c r="C4577" s="51" t="s">
        <v>20198</v>
      </c>
      <c r="D4577" s="2" t="s">
        <v>12461</v>
      </c>
      <c r="E4577" s="8" t="s">
        <v>28590</v>
      </c>
      <c r="F4577" s="8" t="s">
        <v>3309</v>
      </c>
      <c r="G4577" s="51" t="s">
        <v>19294</v>
      </c>
      <c r="H4577" s="8" t="s">
        <v>28591</v>
      </c>
      <c r="I4577" s="8" t="s">
        <v>1330</v>
      </c>
      <c r="J4577" s="10">
        <v>3.52</v>
      </c>
      <c r="K4577" s="8" t="s">
        <v>28592</v>
      </c>
      <c r="L4577" s="8"/>
      <c r="M4577" s="8" t="s">
        <v>7623</v>
      </c>
      <c r="N4577" s="51" t="s">
        <v>28613</v>
      </c>
      <c r="O4577" s="51" t="s">
        <v>52</v>
      </c>
      <c r="P4577" s="51"/>
      <c r="Q4577" s="51"/>
      <c r="R4577" s="51" t="s">
        <v>3218</v>
      </c>
      <c r="S4577" s="51" t="s">
        <v>8094</v>
      </c>
      <c r="T4577" s="11" t="str">
        <f t="shared" si="2"/>
        <v>Kelsey Marsh</v>
      </c>
      <c r="U4577" s="51" t="s">
        <v>160</v>
      </c>
      <c r="V4577" s="51" t="s">
        <v>28614</v>
      </c>
      <c r="W4577" s="51"/>
      <c r="X4577" s="94" t="s">
        <v>28596</v>
      </c>
      <c r="Y4577" s="56" t="s">
        <v>28615</v>
      </c>
      <c r="Z4577" s="56" t="s">
        <v>28597</v>
      </c>
      <c r="AA4577" s="51" t="s">
        <v>60</v>
      </c>
      <c r="AB4577" s="56" t="s">
        <v>28598</v>
      </c>
      <c r="AC4577" s="51" t="s">
        <v>60</v>
      </c>
      <c r="AD4577" s="51" t="s">
        <v>60</v>
      </c>
      <c r="AE4577" s="51" t="s">
        <v>28599</v>
      </c>
      <c r="AF4577" s="8" t="s">
        <v>28600</v>
      </c>
      <c r="AG4577" s="8" t="s">
        <v>12476</v>
      </c>
      <c r="AH4577" s="8" t="s">
        <v>194</v>
      </c>
      <c r="AI4577" s="8" t="s">
        <v>233</v>
      </c>
      <c r="AJ4577" s="8"/>
      <c r="AK4577" s="8" t="s">
        <v>1377</v>
      </c>
      <c r="AL4577" s="8" t="s">
        <v>3206</v>
      </c>
      <c r="AM4577" s="8" t="s">
        <v>3322</v>
      </c>
      <c r="AN4577" s="8" t="s">
        <v>28601</v>
      </c>
      <c r="AO4577" s="8" t="s">
        <v>28602</v>
      </c>
      <c r="AP4577" s="29" t="s">
        <v>28600</v>
      </c>
      <c r="AQ4577" s="11">
        <v>2102.0</v>
      </c>
    </row>
    <row r="4578">
      <c r="A4578" s="8" t="str">
        <f t="shared" si="1"/>
        <v>Peter Delzer</v>
      </c>
      <c r="B4578" s="51" t="s">
        <v>28589</v>
      </c>
      <c r="C4578" s="51" t="s">
        <v>20198</v>
      </c>
      <c r="D4578" s="2" t="s">
        <v>12461</v>
      </c>
      <c r="E4578" s="8" t="s">
        <v>28590</v>
      </c>
      <c r="F4578" s="8" t="s">
        <v>3309</v>
      </c>
      <c r="G4578" s="51" t="s">
        <v>19294</v>
      </c>
      <c r="H4578" s="8" t="s">
        <v>28591</v>
      </c>
      <c r="I4578" s="8" t="s">
        <v>1330</v>
      </c>
      <c r="J4578" s="10">
        <v>3.52</v>
      </c>
      <c r="K4578" s="8" t="s">
        <v>28592</v>
      </c>
      <c r="L4578" s="8"/>
      <c r="M4578" s="8" t="s">
        <v>7623</v>
      </c>
      <c r="N4578" s="51" t="s">
        <v>28616</v>
      </c>
      <c r="O4578" s="51" t="s">
        <v>52</v>
      </c>
      <c r="P4578" s="51"/>
      <c r="Q4578" s="51"/>
      <c r="R4578" s="51" t="s">
        <v>2283</v>
      </c>
      <c r="S4578" s="51" t="s">
        <v>28617</v>
      </c>
      <c r="T4578" s="11" t="str">
        <f t="shared" si="2"/>
        <v>Peter Delzer</v>
      </c>
      <c r="U4578" s="51" t="s">
        <v>160</v>
      </c>
      <c r="V4578" s="51"/>
      <c r="W4578" s="51"/>
      <c r="X4578" s="51" t="s">
        <v>28596</v>
      </c>
      <c r="Y4578" s="51" t="s">
        <v>60</v>
      </c>
      <c r="Z4578" s="56" t="s">
        <v>28597</v>
      </c>
      <c r="AA4578" s="51" t="s">
        <v>60</v>
      </c>
      <c r="AB4578" s="56" t="s">
        <v>28598</v>
      </c>
      <c r="AC4578" s="51" t="s">
        <v>60</v>
      </c>
      <c r="AD4578" s="56" t="s">
        <v>28607</v>
      </c>
      <c r="AE4578" s="51" t="s">
        <v>28599</v>
      </c>
      <c r="AF4578" s="8" t="s">
        <v>28600</v>
      </c>
      <c r="AG4578" s="8" t="s">
        <v>12476</v>
      </c>
      <c r="AH4578" s="8" t="s">
        <v>194</v>
      </c>
      <c r="AI4578" s="8" t="s">
        <v>18832</v>
      </c>
      <c r="AJ4578" s="8"/>
      <c r="AK4578" s="8" t="s">
        <v>1377</v>
      </c>
      <c r="AL4578" s="8" t="s">
        <v>3206</v>
      </c>
      <c r="AM4578" s="8" t="s">
        <v>3322</v>
      </c>
      <c r="AN4578" s="8" t="s">
        <v>28601</v>
      </c>
      <c r="AO4578" s="8" t="s">
        <v>28602</v>
      </c>
      <c r="AP4578" s="29" t="s">
        <v>28600</v>
      </c>
      <c r="AQ4578" s="11">
        <v>2102.0</v>
      </c>
    </row>
    <row r="4579">
      <c r="A4579" s="8" t="str">
        <f t="shared" si="1"/>
        <v>Liz LeCaptain</v>
      </c>
      <c r="B4579" s="51" t="s">
        <v>28589</v>
      </c>
      <c r="C4579" s="51" t="s">
        <v>20198</v>
      </c>
      <c r="D4579" s="2" t="s">
        <v>12461</v>
      </c>
      <c r="E4579" s="8" t="s">
        <v>28590</v>
      </c>
      <c r="F4579" s="8" t="s">
        <v>3309</v>
      </c>
      <c r="G4579" s="51" t="s">
        <v>19294</v>
      </c>
      <c r="H4579" s="8" t="s">
        <v>28591</v>
      </c>
      <c r="I4579" s="8" t="s">
        <v>1330</v>
      </c>
      <c r="J4579" s="10">
        <v>3.52</v>
      </c>
      <c r="K4579" s="8" t="s">
        <v>28592</v>
      </c>
      <c r="L4579" s="8"/>
      <c r="M4579" s="8" t="s">
        <v>7623</v>
      </c>
      <c r="N4579" s="51" t="s">
        <v>28618</v>
      </c>
      <c r="O4579" s="51" t="s">
        <v>52</v>
      </c>
      <c r="P4579" s="51"/>
      <c r="Q4579" s="51"/>
      <c r="R4579" s="51" t="s">
        <v>22710</v>
      </c>
      <c r="S4579" s="51" t="s">
        <v>28619</v>
      </c>
      <c r="T4579" s="11" t="str">
        <f t="shared" si="2"/>
        <v>Liz LeCaptain</v>
      </c>
      <c r="U4579" s="51" t="s">
        <v>2834</v>
      </c>
      <c r="V4579" s="51"/>
      <c r="W4579" s="51"/>
      <c r="X4579" s="94" t="s">
        <v>28596</v>
      </c>
      <c r="Y4579" s="51" t="s">
        <v>60</v>
      </c>
      <c r="Z4579" s="56" t="s">
        <v>28597</v>
      </c>
      <c r="AA4579" s="51" t="s">
        <v>60</v>
      </c>
      <c r="AB4579" s="56" t="s">
        <v>28598</v>
      </c>
      <c r="AC4579" s="51" t="s">
        <v>60</v>
      </c>
      <c r="AD4579" s="51" t="s">
        <v>60</v>
      </c>
      <c r="AE4579" s="51" t="s">
        <v>28599</v>
      </c>
      <c r="AF4579" s="8" t="s">
        <v>28600</v>
      </c>
      <c r="AG4579" s="8" t="s">
        <v>12476</v>
      </c>
      <c r="AH4579" s="8" t="s">
        <v>194</v>
      </c>
      <c r="AI4579" s="8" t="s">
        <v>233</v>
      </c>
      <c r="AJ4579" s="8"/>
      <c r="AK4579" s="8" t="s">
        <v>1377</v>
      </c>
      <c r="AL4579" s="8" t="s">
        <v>3206</v>
      </c>
      <c r="AM4579" s="8" t="s">
        <v>3322</v>
      </c>
      <c r="AN4579" s="8" t="s">
        <v>28601</v>
      </c>
      <c r="AO4579" s="8" t="s">
        <v>28602</v>
      </c>
      <c r="AP4579" s="29" t="s">
        <v>28600</v>
      </c>
      <c r="AQ4579" s="11">
        <v>2102.0</v>
      </c>
    </row>
    <row r="4580">
      <c r="A4580" s="8" t="str">
        <f t="shared" si="1"/>
        <v>Patrick Georgia</v>
      </c>
      <c r="B4580" s="51" t="s">
        <v>28589</v>
      </c>
      <c r="C4580" s="51" t="s">
        <v>20198</v>
      </c>
      <c r="D4580" s="2" t="s">
        <v>12461</v>
      </c>
      <c r="E4580" s="8" t="s">
        <v>28590</v>
      </c>
      <c r="F4580" s="8" t="s">
        <v>3309</v>
      </c>
      <c r="G4580" s="51" t="s">
        <v>19294</v>
      </c>
      <c r="H4580" s="8" t="s">
        <v>28591</v>
      </c>
      <c r="I4580" s="8" t="s">
        <v>1330</v>
      </c>
      <c r="J4580" s="10">
        <v>3.52</v>
      </c>
      <c r="K4580" s="8" t="s">
        <v>28592</v>
      </c>
      <c r="L4580" s="8"/>
      <c r="M4580" s="8" t="s">
        <v>7623</v>
      </c>
      <c r="N4580" s="51" t="s">
        <v>28620</v>
      </c>
      <c r="O4580" s="51" t="s">
        <v>52</v>
      </c>
      <c r="P4580" s="51"/>
      <c r="Q4580" s="51"/>
      <c r="R4580" s="51" t="s">
        <v>3524</v>
      </c>
      <c r="S4580" s="51" t="s">
        <v>2957</v>
      </c>
      <c r="T4580" s="11" t="str">
        <f t="shared" si="2"/>
        <v>Patrick Georgia</v>
      </c>
      <c r="U4580" s="51" t="s">
        <v>247</v>
      </c>
      <c r="V4580" s="51" t="s">
        <v>28621</v>
      </c>
      <c r="W4580" s="51" t="s">
        <v>28622</v>
      </c>
      <c r="X4580" s="94" t="s">
        <v>28596</v>
      </c>
      <c r="Y4580" s="51" t="s">
        <v>60</v>
      </c>
      <c r="Z4580" s="56" t="s">
        <v>28597</v>
      </c>
      <c r="AA4580" s="51" t="s">
        <v>60</v>
      </c>
      <c r="AB4580" s="56" t="s">
        <v>28598</v>
      </c>
      <c r="AC4580" s="51" t="s">
        <v>60</v>
      </c>
      <c r="AD4580" s="51" t="s">
        <v>60</v>
      </c>
      <c r="AE4580" s="51" t="s">
        <v>28599</v>
      </c>
      <c r="AF4580" s="8" t="s">
        <v>28600</v>
      </c>
      <c r="AG4580" s="8" t="s">
        <v>12476</v>
      </c>
      <c r="AH4580" s="8" t="s">
        <v>194</v>
      </c>
      <c r="AI4580" s="8" t="s">
        <v>233</v>
      </c>
      <c r="AJ4580" s="8"/>
      <c r="AK4580" s="8" t="s">
        <v>1377</v>
      </c>
      <c r="AL4580" s="8" t="s">
        <v>3206</v>
      </c>
      <c r="AM4580" s="8" t="s">
        <v>3322</v>
      </c>
      <c r="AN4580" s="8" t="s">
        <v>28601</v>
      </c>
      <c r="AO4580" s="8" t="s">
        <v>28602</v>
      </c>
      <c r="AP4580" s="29" t="s">
        <v>28600</v>
      </c>
      <c r="AQ4580" s="11">
        <v>2102.0</v>
      </c>
    </row>
    <row r="4581">
      <c r="A4581" s="8" t="str">
        <f t="shared" si="1"/>
        <v>Taylor Pasterski</v>
      </c>
      <c r="B4581" s="51" t="s">
        <v>28589</v>
      </c>
      <c r="C4581" s="51" t="s">
        <v>20198</v>
      </c>
      <c r="D4581" s="2" t="s">
        <v>12461</v>
      </c>
      <c r="E4581" s="8" t="s">
        <v>28590</v>
      </c>
      <c r="F4581" s="8" t="s">
        <v>3309</v>
      </c>
      <c r="G4581" s="51" t="s">
        <v>19294</v>
      </c>
      <c r="H4581" s="8" t="s">
        <v>28591</v>
      </c>
      <c r="I4581" s="8" t="s">
        <v>1330</v>
      </c>
      <c r="J4581" s="10">
        <v>3.52</v>
      </c>
      <c r="K4581" s="8" t="s">
        <v>28592</v>
      </c>
      <c r="L4581" s="8"/>
      <c r="M4581" s="8" t="s">
        <v>7623</v>
      </c>
      <c r="N4581" s="51" t="s">
        <v>28623</v>
      </c>
      <c r="O4581" s="51" t="s">
        <v>52</v>
      </c>
      <c r="P4581" s="51"/>
      <c r="Q4581" s="51"/>
      <c r="R4581" s="51" t="s">
        <v>518</v>
      </c>
      <c r="S4581" s="51" t="s">
        <v>28624</v>
      </c>
      <c r="T4581" s="11" t="str">
        <f t="shared" si="2"/>
        <v>Taylor Pasterski</v>
      </c>
      <c r="U4581" s="51" t="s">
        <v>247</v>
      </c>
      <c r="V4581" s="51" t="s">
        <v>28625</v>
      </c>
      <c r="W4581" s="51" t="s">
        <v>28626</v>
      </c>
      <c r="X4581" s="94" t="s">
        <v>28596</v>
      </c>
      <c r="Y4581" s="51" t="s">
        <v>60</v>
      </c>
      <c r="Z4581" s="56" t="s">
        <v>28597</v>
      </c>
      <c r="AA4581" s="56" t="s">
        <v>28627</v>
      </c>
      <c r="AB4581" s="56" t="s">
        <v>28598</v>
      </c>
      <c r="AC4581" s="51" t="s">
        <v>60</v>
      </c>
      <c r="AD4581" s="51" t="s">
        <v>60</v>
      </c>
      <c r="AE4581" s="51" t="s">
        <v>28599</v>
      </c>
      <c r="AF4581" s="8" t="s">
        <v>28600</v>
      </c>
      <c r="AG4581" s="8" t="s">
        <v>12476</v>
      </c>
      <c r="AH4581" s="8" t="s">
        <v>194</v>
      </c>
      <c r="AI4581" s="8" t="s">
        <v>233</v>
      </c>
      <c r="AJ4581" s="8"/>
      <c r="AK4581" s="8" t="s">
        <v>1377</v>
      </c>
      <c r="AL4581" s="8" t="s">
        <v>3206</v>
      </c>
      <c r="AM4581" s="8" t="s">
        <v>3322</v>
      </c>
      <c r="AN4581" s="8" t="s">
        <v>28601</v>
      </c>
      <c r="AO4581" s="8" t="s">
        <v>28602</v>
      </c>
      <c r="AP4581" s="29" t="s">
        <v>28600</v>
      </c>
      <c r="AQ4581" s="11">
        <v>2102.0</v>
      </c>
    </row>
    <row r="4582">
      <c r="A4582" s="8" t="str">
        <f t="shared" si="1"/>
        <v>Rob Draxler</v>
      </c>
      <c r="B4582" s="51" t="s">
        <v>28589</v>
      </c>
      <c r="C4582" s="51" t="s">
        <v>20198</v>
      </c>
      <c r="D4582" s="2" t="s">
        <v>12461</v>
      </c>
      <c r="E4582" s="8" t="s">
        <v>28590</v>
      </c>
      <c r="F4582" s="8" t="s">
        <v>3309</v>
      </c>
      <c r="G4582" s="51" t="s">
        <v>19294</v>
      </c>
      <c r="H4582" s="8" t="s">
        <v>28591</v>
      </c>
      <c r="I4582" s="8" t="s">
        <v>1330</v>
      </c>
      <c r="J4582" s="10">
        <v>3.52</v>
      </c>
      <c r="K4582" s="8" t="s">
        <v>28592</v>
      </c>
      <c r="L4582" s="8"/>
      <c r="M4582" s="8" t="s">
        <v>7623</v>
      </c>
      <c r="N4582" s="51" t="s">
        <v>28628</v>
      </c>
      <c r="O4582" s="51" t="s">
        <v>52</v>
      </c>
      <c r="P4582" s="51"/>
      <c r="Q4582" s="51"/>
      <c r="R4582" s="51" t="s">
        <v>817</v>
      </c>
      <c r="S4582" s="51" t="s">
        <v>28629</v>
      </c>
      <c r="T4582" s="11" t="str">
        <f t="shared" si="2"/>
        <v>Rob Draxler</v>
      </c>
      <c r="U4582" s="51" t="s">
        <v>247</v>
      </c>
      <c r="V4582" s="51"/>
      <c r="W4582" s="51" t="s">
        <v>28630</v>
      </c>
      <c r="X4582" s="94" t="s">
        <v>28596</v>
      </c>
      <c r="Y4582" s="51" t="s">
        <v>60</v>
      </c>
      <c r="Z4582" s="56" t="s">
        <v>28597</v>
      </c>
      <c r="AA4582" s="51" t="s">
        <v>60</v>
      </c>
      <c r="AB4582" s="56" t="s">
        <v>28598</v>
      </c>
      <c r="AC4582" s="51" t="s">
        <v>60</v>
      </c>
      <c r="AD4582" s="51" t="s">
        <v>60</v>
      </c>
      <c r="AE4582" s="51" t="s">
        <v>28599</v>
      </c>
      <c r="AF4582" s="8" t="s">
        <v>28600</v>
      </c>
      <c r="AG4582" s="8" t="s">
        <v>12476</v>
      </c>
      <c r="AH4582" s="8" t="s">
        <v>194</v>
      </c>
      <c r="AI4582" s="8" t="s">
        <v>233</v>
      </c>
      <c r="AJ4582" s="8"/>
      <c r="AK4582" s="8" t="s">
        <v>1377</v>
      </c>
      <c r="AL4582" s="8" t="s">
        <v>3206</v>
      </c>
      <c r="AM4582" s="8" t="s">
        <v>3322</v>
      </c>
      <c r="AN4582" s="8" t="s">
        <v>28601</v>
      </c>
      <c r="AO4582" s="8" t="s">
        <v>28602</v>
      </c>
      <c r="AP4582" s="29" t="s">
        <v>28600</v>
      </c>
      <c r="AQ4582" s="11">
        <v>2102.0</v>
      </c>
    </row>
    <row r="4583">
      <c r="A4583" s="8" t="str">
        <f t="shared" si="1"/>
        <v>Colin McKean</v>
      </c>
      <c r="B4583" s="51" t="s">
        <v>28589</v>
      </c>
      <c r="C4583" s="51" t="s">
        <v>20198</v>
      </c>
      <c r="D4583" s="2" t="s">
        <v>12461</v>
      </c>
      <c r="E4583" s="8" t="s">
        <v>28590</v>
      </c>
      <c r="F4583" s="8" t="s">
        <v>3309</v>
      </c>
      <c r="G4583" s="51" t="s">
        <v>19294</v>
      </c>
      <c r="H4583" s="8" t="s">
        <v>28591</v>
      </c>
      <c r="I4583" s="8" t="s">
        <v>1330</v>
      </c>
      <c r="J4583" s="10">
        <v>3.52</v>
      </c>
      <c r="K4583" s="8" t="s">
        <v>28592</v>
      </c>
      <c r="L4583" s="8"/>
      <c r="M4583" s="8" t="s">
        <v>7623</v>
      </c>
      <c r="N4583" s="51" t="s">
        <v>28631</v>
      </c>
      <c r="O4583" s="51" t="s">
        <v>52</v>
      </c>
      <c r="P4583" s="51"/>
      <c r="Q4583" s="51"/>
      <c r="R4583" s="51" t="s">
        <v>6107</v>
      </c>
      <c r="S4583" s="51" t="s">
        <v>28632</v>
      </c>
      <c r="T4583" s="11" t="str">
        <f t="shared" si="2"/>
        <v>Colin McKean</v>
      </c>
      <c r="U4583" s="51" t="s">
        <v>4060</v>
      </c>
      <c r="V4583" s="51" t="s">
        <v>28633</v>
      </c>
      <c r="W4583" s="51"/>
      <c r="X4583" s="94" t="s">
        <v>28596</v>
      </c>
      <c r="Y4583" s="56" t="s">
        <v>28634</v>
      </c>
      <c r="Z4583" s="56" t="s">
        <v>28597</v>
      </c>
      <c r="AA4583" s="51" t="s">
        <v>60</v>
      </c>
      <c r="AB4583" s="56" t="s">
        <v>28598</v>
      </c>
      <c r="AC4583" s="51" t="s">
        <v>60</v>
      </c>
      <c r="AD4583" s="51" t="s">
        <v>60</v>
      </c>
      <c r="AE4583" s="51" t="s">
        <v>28599</v>
      </c>
      <c r="AF4583" s="8" t="s">
        <v>28600</v>
      </c>
      <c r="AG4583" s="8" t="s">
        <v>12476</v>
      </c>
      <c r="AH4583" s="8" t="s">
        <v>194</v>
      </c>
      <c r="AI4583" s="8" t="s">
        <v>233</v>
      </c>
      <c r="AJ4583" s="8"/>
      <c r="AK4583" s="8" t="s">
        <v>1377</v>
      </c>
      <c r="AL4583" s="8" t="s">
        <v>3206</v>
      </c>
      <c r="AM4583" s="8" t="s">
        <v>3322</v>
      </c>
      <c r="AN4583" s="8" t="s">
        <v>28601</v>
      </c>
      <c r="AO4583" s="8" t="s">
        <v>28602</v>
      </c>
      <c r="AP4583" s="29" t="s">
        <v>28600</v>
      </c>
      <c r="AQ4583" s="11">
        <v>2102.0</v>
      </c>
    </row>
    <row r="4584">
      <c r="A4584" s="8" t="str">
        <f t="shared" si="1"/>
        <v>Corey Bins</v>
      </c>
      <c r="B4584" s="8" t="s">
        <v>28589</v>
      </c>
      <c r="C4584" s="51" t="s">
        <v>20198</v>
      </c>
      <c r="D4584" s="2" t="s">
        <v>12461</v>
      </c>
      <c r="E4584" s="8" t="s">
        <v>28590</v>
      </c>
      <c r="F4584" s="8" t="s">
        <v>3309</v>
      </c>
      <c r="G4584" s="51" t="s">
        <v>19294</v>
      </c>
      <c r="H4584" s="8" t="s">
        <v>28591</v>
      </c>
      <c r="I4584" s="8" t="s">
        <v>1330</v>
      </c>
      <c r="J4584" s="10">
        <v>3.52</v>
      </c>
      <c r="K4584" s="8" t="s">
        <v>28592</v>
      </c>
      <c r="L4584" s="8"/>
      <c r="M4584" s="8" t="s">
        <v>7623</v>
      </c>
      <c r="N4584" s="51" t="s">
        <v>28635</v>
      </c>
      <c r="O4584" s="57" t="s">
        <v>52</v>
      </c>
      <c r="P4584" s="51"/>
      <c r="Q4584" s="51"/>
      <c r="R4584" s="57" t="s">
        <v>7104</v>
      </c>
      <c r="S4584" s="57" t="s">
        <v>28636</v>
      </c>
      <c r="T4584" s="11" t="str">
        <f t="shared" si="2"/>
        <v>Corey Bins</v>
      </c>
      <c r="U4584" s="57" t="s">
        <v>106</v>
      </c>
      <c r="V4584" s="51" t="s">
        <v>28637</v>
      </c>
      <c r="W4584" s="57" t="s">
        <v>28638</v>
      </c>
      <c r="X4584" s="51" t="s">
        <v>28596</v>
      </c>
      <c r="Y4584" s="51" t="s">
        <v>60</v>
      </c>
      <c r="Z4584" s="56" t="s">
        <v>28597</v>
      </c>
      <c r="AA4584" s="51" t="s">
        <v>60</v>
      </c>
      <c r="AB4584" s="56" t="s">
        <v>28598</v>
      </c>
      <c r="AC4584" s="51" t="s">
        <v>60</v>
      </c>
      <c r="AD4584" s="56" t="s">
        <v>28607</v>
      </c>
      <c r="AE4584" s="51" t="s">
        <v>28599</v>
      </c>
      <c r="AF4584" s="8" t="s">
        <v>28600</v>
      </c>
      <c r="AG4584" s="8" t="s">
        <v>12476</v>
      </c>
      <c r="AH4584" s="8" t="s">
        <v>194</v>
      </c>
      <c r="AI4584" s="8" t="s">
        <v>18832</v>
      </c>
      <c r="AJ4584" s="8"/>
      <c r="AK4584" s="8" t="s">
        <v>1377</v>
      </c>
      <c r="AL4584" s="8" t="s">
        <v>3206</v>
      </c>
      <c r="AM4584" s="8" t="s">
        <v>3322</v>
      </c>
      <c r="AN4584" s="8" t="s">
        <v>28601</v>
      </c>
      <c r="AO4584" s="8" t="s">
        <v>28608</v>
      </c>
      <c r="AP4584" s="29" t="s">
        <v>28600</v>
      </c>
      <c r="AQ4584" s="11">
        <v>2102.0</v>
      </c>
    </row>
    <row r="4585">
      <c r="A4585" s="8" t="str">
        <f t="shared" si="1"/>
        <v>Sydney Pini</v>
      </c>
      <c r="B4585" s="8" t="s">
        <v>28589</v>
      </c>
      <c r="C4585" s="51" t="s">
        <v>20198</v>
      </c>
      <c r="D4585" s="9" t="s">
        <v>12461</v>
      </c>
      <c r="E4585" s="8" t="s">
        <v>28590</v>
      </c>
      <c r="F4585" s="8" t="s">
        <v>3309</v>
      </c>
      <c r="G4585" s="8" t="s">
        <v>19294</v>
      </c>
      <c r="H4585" s="8" t="s">
        <v>28591</v>
      </c>
      <c r="I4585" s="8" t="s">
        <v>1330</v>
      </c>
      <c r="J4585" s="10">
        <v>3.52</v>
      </c>
      <c r="K4585" s="8" t="s">
        <v>28592</v>
      </c>
      <c r="L4585" s="8" t="s">
        <v>86</v>
      </c>
      <c r="M4585" s="8" t="s">
        <v>7623</v>
      </c>
      <c r="N4585" s="8" t="s">
        <v>28639</v>
      </c>
      <c r="O4585" s="8" t="s">
        <v>52</v>
      </c>
      <c r="P4585" s="51"/>
      <c r="Q4585" s="51"/>
      <c r="R4585" s="8" t="s">
        <v>27559</v>
      </c>
      <c r="S4585" s="8" t="s">
        <v>28640</v>
      </c>
      <c r="T4585" s="11" t="str">
        <f t="shared" si="2"/>
        <v>Sydney Pini</v>
      </c>
      <c r="U4585" s="8" t="s">
        <v>80</v>
      </c>
      <c r="V4585" s="8" t="s">
        <v>86</v>
      </c>
      <c r="W4585" s="8" t="s">
        <v>86</v>
      </c>
      <c r="X4585" s="8" t="s">
        <v>28596</v>
      </c>
      <c r="Y4585" s="51" t="s">
        <v>60</v>
      </c>
      <c r="Z4585" s="56" t="s">
        <v>28597</v>
      </c>
      <c r="AA4585" s="51" t="s">
        <v>60</v>
      </c>
      <c r="AB4585" s="56" t="s">
        <v>28598</v>
      </c>
      <c r="AC4585" s="51" t="s">
        <v>60</v>
      </c>
      <c r="AD4585" s="56" t="s">
        <v>28607</v>
      </c>
      <c r="AE4585" s="51" t="s">
        <v>28599</v>
      </c>
      <c r="AF4585" s="8" t="s">
        <v>28600</v>
      </c>
      <c r="AG4585" s="8" t="s">
        <v>12476</v>
      </c>
      <c r="AH4585" s="8" t="s">
        <v>194</v>
      </c>
      <c r="AI4585" s="8" t="s">
        <v>18832</v>
      </c>
      <c r="AJ4585" s="8" t="s">
        <v>86</v>
      </c>
      <c r="AK4585" s="8" t="s">
        <v>1377</v>
      </c>
      <c r="AL4585" s="8" t="s">
        <v>3206</v>
      </c>
      <c r="AM4585" s="8" t="s">
        <v>3322</v>
      </c>
      <c r="AN4585" s="8" t="s">
        <v>422</v>
      </c>
      <c r="AO4585" s="8" t="s">
        <v>28602</v>
      </c>
      <c r="AP4585" s="29" t="s">
        <v>28600</v>
      </c>
      <c r="AQ4585" s="11">
        <v>2102.0</v>
      </c>
    </row>
    <row r="4586">
      <c r="A4586" s="8" t="str">
        <f t="shared" si="1"/>
        <v>Taylor Kassube</v>
      </c>
      <c r="B4586" s="8" t="s">
        <v>28589</v>
      </c>
      <c r="C4586" s="51" t="s">
        <v>20198</v>
      </c>
      <c r="D4586" s="9" t="s">
        <v>12461</v>
      </c>
      <c r="E4586" s="8" t="s">
        <v>28590</v>
      </c>
      <c r="F4586" s="8" t="s">
        <v>3309</v>
      </c>
      <c r="G4586" s="8" t="s">
        <v>19294</v>
      </c>
      <c r="H4586" s="8" t="s">
        <v>28591</v>
      </c>
      <c r="I4586" s="8" t="s">
        <v>1330</v>
      </c>
      <c r="J4586" s="10">
        <v>3.52</v>
      </c>
      <c r="K4586" s="8" t="s">
        <v>28592</v>
      </c>
      <c r="L4586" s="8"/>
      <c r="M4586" s="8" t="s">
        <v>7623</v>
      </c>
      <c r="N4586" s="8" t="s">
        <v>28641</v>
      </c>
      <c r="O4586" s="13" t="s">
        <v>52</v>
      </c>
      <c r="P4586" s="51"/>
      <c r="Q4586" s="51"/>
      <c r="R4586" s="13" t="s">
        <v>518</v>
      </c>
      <c r="S4586" s="13" t="s">
        <v>28642</v>
      </c>
      <c r="T4586" s="11" t="str">
        <f t="shared" si="2"/>
        <v>Taylor Kassube</v>
      </c>
      <c r="U4586" s="13" t="s">
        <v>80</v>
      </c>
      <c r="V4586" s="8"/>
      <c r="W4586" s="8"/>
      <c r="X4586" s="8" t="s">
        <v>28596</v>
      </c>
      <c r="Y4586" s="51" t="s">
        <v>60</v>
      </c>
      <c r="Z4586" s="56" t="s">
        <v>28597</v>
      </c>
      <c r="AA4586" s="51" t="s">
        <v>60</v>
      </c>
      <c r="AB4586" s="56" t="s">
        <v>28598</v>
      </c>
      <c r="AC4586" s="51" t="s">
        <v>60</v>
      </c>
      <c r="AD4586" s="56" t="s">
        <v>28607</v>
      </c>
      <c r="AE4586" s="51" t="s">
        <v>28599</v>
      </c>
      <c r="AF4586" s="8" t="s">
        <v>28600</v>
      </c>
      <c r="AG4586" s="8" t="s">
        <v>12476</v>
      </c>
      <c r="AH4586" s="8" t="s">
        <v>194</v>
      </c>
      <c r="AI4586" s="8" t="s">
        <v>18832</v>
      </c>
      <c r="AJ4586" s="8"/>
      <c r="AK4586" s="8" t="s">
        <v>1377</v>
      </c>
      <c r="AL4586" s="8" t="s">
        <v>3206</v>
      </c>
      <c r="AM4586" s="8" t="s">
        <v>3322</v>
      </c>
      <c r="AN4586" s="8" t="s">
        <v>28601</v>
      </c>
      <c r="AO4586" s="8" t="s">
        <v>28608</v>
      </c>
      <c r="AP4586" s="29" t="s">
        <v>28600</v>
      </c>
      <c r="AQ4586" s="11">
        <v>2102.0</v>
      </c>
    </row>
    <row r="4587">
      <c r="A4587" s="8" t="str">
        <f t="shared" si="1"/>
        <v>Noah Kleiman</v>
      </c>
      <c r="B4587" s="8" t="s">
        <v>28589</v>
      </c>
      <c r="C4587" s="51" t="s">
        <v>20198</v>
      </c>
      <c r="D4587" s="9" t="s">
        <v>12461</v>
      </c>
      <c r="E4587" s="8" t="s">
        <v>28590</v>
      </c>
      <c r="F4587" s="8" t="s">
        <v>3309</v>
      </c>
      <c r="G4587" s="8" t="s">
        <v>19294</v>
      </c>
      <c r="H4587" s="8" t="s">
        <v>28591</v>
      </c>
      <c r="I4587" s="8" t="s">
        <v>1330</v>
      </c>
      <c r="J4587" s="10">
        <v>3.52</v>
      </c>
      <c r="K4587" s="8" t="s">
        <v>28592</v>
      </c>
      <c r="L4587" s="8"/>
      <c r="M4587" s="8" t="s">
        <v>7623</v>
      </c>
      <c r="N4587" s="8" t="s">
        <v>28643</v>
      </c>
      <c r="O4587" s="13" t="s">
        <v>52</v>
      </c>
      <c r="P4587" s="51"/>
      <c r="Q4587" s="51"/>
      <c r="R4587" s="13" t="s">
        <v>212</v>
      </c>
      <c r="S4587" s="13" t="s">
        <v>28644</v>
      </c>
      <c r="T4587" s="11" t="str">
        <f t="shared" si="2"/>
        <v>Noah Kleiman</v>
      </c>
      <c r="U4587" s="13" t="s">
        <v>80</v>
      </c>
      <c r="V4587" s="8"/>
      <c r="W4587" s="8"/>
      <c r="X4587" s="8" t="s">
        <v>28596</v>
      </c>
      <c r="Y4587" s="56" t="s">
        <v>28645</v>
      </c>
      <c r="Z4587" s="56" t="s">
        <v>28597</v>
      </c>
      <c r="AA4587" s="51" t="s">
        <v>60</v>
      </c>
      <c r="AB4587" s="56" t="s">
        <v>28598</v>
      </c>
      <c r="AC4587" s="51" t="s">
        <v>60</v>
      </c>
      <c r="AD4587" s="56" t="s">
        <v>28607</v>
      </c>
      <c r="AE4587" s="51" t="s">
        <v>28599</v>
      </c>
      <c r="AF4587" s="8" t="s">
        <v>28600</v>
      </c>
      <c r="AG4587" s="8" t="s">
        <v>12476</v>
      </c>
      <c r="AH4587" s="8" t="s">
        <v>194</v>
      </c>
      <c r="AI4587" s="8" t="s">
        <v>18832</v>
      </c>
      <c r="AJ4587" s="8"/>
      <c r="AK4587" s="8" t="s">
        <v>1377</v>
      </c>
      <c r="AL4587" s="8" t="s">
        <v>3206</v>
      </c>
      <c r="AM4587" s="8" t="s">
        <v>3322</v>
      </c>
      <c r="AN4587" s="8" t="s">
        <v>28601</v>
      </c>
      <c r="AO4587" s="8" t="s">
        <v>28608</v>
      </c>
      <c r="AP4587" s="29" t="s">
        <v>28600</v>
      </c>
      <c r="AQ4587" s="11">
        <v>2102.0</v>
      </c>
    </row>
    <row r="4588">
      <c r="A4588" s="8" t="str">
        <f t="shared" si="1"/>
        <v>Maddie Lebrun</v>
      </c>
      <c r="B4588" s="8" t="s">
        <v>28589</v>
      </c>
      <c r="C4588" s="51" t="s">
        <v>20198</v>
      </c>
      <c r="D4588" s="9" t="s">
        <v>12461</v>
      </c>
      <c r="E4588" s="8" t="s">
        <v>28590</v>
      </c>
      <c r="F4588" s="8" t="s">
        <v>3309</v>
      </c>
      <c r="G4588" s="8" t="s">
        <v>19294</v>
      </c>
      <c r="H4588" s="8" t="s">
        <v>28591</v>
      </c>
      <c r="I4588" s="8" t="s">
        <v>1330</v>
      </c>
      <c r="J4588" s="10">
        <v>3.52</v>
      </c>
      <c r="K4588" s="8" t="s">
        <v>28592</v>
      </c>
      <c r="L4588" s="8"/>
      <c r="M4588" s="8" t="s">
        <v>7623</v>
      </c>
      <c r="N4588" s="8" t="s">
        <v>28646</v>
      </c>
      <c r="O4588" s="13" t="s">
        <v>52</v>
      </c>
      <c r="P4588" s="51"/>
      <c r="Q4588" s="51"/>
      <c r="R4588" s="13" t="s">
        <v>10304</v>
      </c>
      <c r="S4588" s="13" t="s">
        <v>28647</v>
      </c>
      <c r="T4588" s="11" t="str">
        <f t="shared" si="2"/>
        <v>Maddie Lebrun</v>
      </c>
      <c r="U4588" s="13" t="s">
        <v>80</v>
      </c>
      <c r="V4588" s="8"/>
      <c r="W4588" s="8"/>
      <c r="X4588" s="8" t="s">
        <v>28596</v>
      </c>
      <c r="Y4588" s="51" t="s">
        <v>60</v>
      </c>
      <c r="Z4588" s="56" t="s">
        <v>28597</v>
      </c>
      <c r="AA4588" s="51" t="s">
        <v>60</v>
      </c>
      <c r="AB4588" s="56" t="s">
        <v>28598</v>
      </c>
      <c r="AC4588" s="51" t="s">
        <v>60</v>
      </c>
      <c r="AD4588" s="56" t="s">
        <v>28607</v>
      </c>
      <c r="AE4588" s="51" t="s">
        <v>28599</v>
      </c>
      <c r="AF4588" s="8" t="s">
        <v>28600</v>
      </c>
      <c r="AG4588" s="8" t="s">
        <v>12476</v>
      </c>
      <c r="AH4588" s="8" t="s">
        <v>194</v>
      </c>
      <c r="AI4588" s="8" t="s">
        <v>18832</v>
      </c>
      <c r="AJ4588" s="8"/>
      <c r="AK4588" s="8" t="s">
        <v>1377</v>
      </c>
      <c r="AL4588" s="8" t="s">
        <v>3206</v>
      </c>
      <c r="AM4588" s="8" t="s">
        <v>3322</v>
      </c>
      <c r="AN4588" s="8" t="s">
        <v>28601</v>
      </c>
      <c r="AO4588" s="8" t="s">
        <v>28608</v>
      </c>
      <c r="AP4588" s="29" t="s">
        <v>28600</v>
      </c>
      <c r="AQ4588" s="11">
        <v>2102.0</v>
      </c>
    </row>
    <row r="4589">
      <c r="A4589" s="8" t="str">
        <f t="shared" si="1"/>
        <v>Robert Tetzlaff</v>
      </c>
      <c r="B4589" s="8" t="s">
        <v>28589</v>
      </c>
      <c r="C4589" s="51" t="s">
        <v>20198</v>
      </c>
      <c r="D4589" s="9" t="s">
        <v>12461</v>
      </c>
      <c r="E4589" s="8" t="s">
        <v>28590</v>
      </c>
      <c r="F4589" s="8" t="s">
        <v>3309</v>
      </c>
      <c r="G4589" s="8" t="s">
        <v>19294</v>
      </c>
      <c r="H4589" s="8" t="s">
        <v>28591</v>
      </c>
      <c r="I4589" s="8" t="s">
        <v>1330</v>
      </c>
      <c r="J4589" s="10">
        <v>3.52</v>
      </c>
      <c r="K4589" s="8" t="s">
        <v>28592</v>
      </c>
      <c r="L4589" s="8"/>
      <c r="M4589" s="8" t="s">
        <v>7623</v>
      </c>
      <c r="N4589" s="8" t="s">
        <v>28648</v>
      </c>
      <c r="O4589" s="13" t="s">
        <v>52</v>
      </c>
      <c r="P4589" s="51"/>
      <c r="Q4589" s="51"/>
      <c r="R4589" s="13" t="s">
        <v>2577</v>
      </c>
      <c r="S4589" s="13" t="s">
        <v>28649</v>
      </c>
      <c r="T4589" s="11" t="str">
        <f t="shared" si="2"/>
        <v>Robert Tetzlaff</v>
      </c>
      <c r="U4589" s="13" t="s">
        <v>80</v>
      </c>
      <c r="V4589" s="8"/>
      <c r="W4589" s="8"/>
      <c r="X4589" s="8" t="s">
        <v>28596</v>
      </c>
      <c r="Y4589" s="51" t="s">
        <v>60</v>
      </c>
      <c r="Z4589" s="56" t="s">
        <v>28597</v>
      </c>
      <c r="AA4589" s="51" t="s">
        <v>60</v>
      </c>
      <c r="AB4589" s="56" t="s">
        <v>28598</v>
      </c>
      <c r="AC4589" s="51" t="s">
        <v>60</v>
      </c>
      <c r="AD4589" s="56" t="s">
        <v>28607</v>
      </c>
      <c r="AE4589" s="51" t="s">
        <v>28599</v>
      </c>
      <c r="AF4589" s="8" t="s">
        <v>28600</v>
      </c>
      <c r="AG4589" s="8" t="s">
        <v>12476</v>
      </c>
      <c r="AH4589" s="8" t="s">
        <v>194</v>
      </c>
      <c r="AI4589" s="8" t="s">
        <v>18832</v>
      </c>
      <c r="AJ4589" s="8"/>
      <c r="AK4589" s="8" t="s">
        <v>1377</v>
      </c>
      <c r="AL4589" s="8" t="s">
        <v>3206</v>
      </c>
      <c r="AM4589" s="8" t="s">
        <v>3322</v>
      </c>
      <c r="AN4589" s="8" t="s">
        <v>28601</v>
      </c>
      <c r="AO4589" s="8" t="s">
        <v>28608</v>
      </c>
      <c r="AP4589" s="29" t="s">
        <v>28600</v>
      </c>
      <c r="AQ4589" s="11">
        <v>2102.0</v>
      </c>
    </row>
    <row r="4590">
      <c r="A4590" s="8" t="str">
        <f t="shared" si="1"/>
        <v>Andrej Poljanec</v>
      </c>
      <c r="B4590" s="51" t="s">
        <v>28650</v>
      </c>
      <c r="C4590" s="51" t="s">
        <v>28651</v>
      </c>
      <c r="D4590" s="2" t="s">
        <v>12461</v>
      </c>
      <c r="E4590" s="8" t="s">
        <v>28652</v>
      </c>
      <c r="F4590" s="8" t="s">
        <v>3309</v>
      </c>
      <c r="G4590" s="51" t="s">
        <v>19294</v>
      </c>
      <c r="H4590" s="8" t="s">
        <v>28653</v>
      </c>
      <c r="I4590" s="8" t="s">
        <v>49</v>
      </c>
      <c r="J4590" s="10">
        <v>3.6</v>
      </c>
      <c r="K4590" s="8" t="s">
        <v>28654</v>
      </c>
      <c r="L4590" s="8"/>
      <c r="M4590" s="8"/>
      <c r="N4590" s="51" t="s">
        <v>28655</v>
      </c>
      <c r="O4590" s="51" t="s">
        <v>52</v>
      </c>
      <c r="P4590" s="51"/>
      <c r="Q4590" s="51"/>
      <c r="R4590" s="51" t="s">
        <v>28656</v>
      </c>
      <c r="S4590" s="51" t="s">
        <v>28657</v>
      </c>
      <c r="T4590" s="11" t="str">
        <f t="shared" si="2"/>
        <v>Andrej Poljanec</v>
      </c>
      <c r="U4590" s="51" t="s">
        <v>469</v>
      </c>
      <c r="V4590" s="51"/>
      <c r="W4590" s="51"/>
      <c r="X4590" s="94" t="s">
        <v>28658</v>
      </c>
      <c r="Y4590" s="51" t="s">
        <v>60</v>
      </c>
      <c r="Z4590" s="56" t="s">
        <v>28659</v>
      </c>
      <c r="AA4590" s="51" t="s">
        <v>60</v>
      </c>
      <c r="AB4590" s="51" t="s">
        <v>60</v>
      </c>
      <c r="AC4590" s="51" t="s">
        <v>60</v>
      </c>
      <c r="AD4590" s="51" t="s">
        <v>60</v>
      </c>
      <c r="AE4590" s="51" t="s">
        <v>28660</v>
      </c>
      <c r="AF4590" s="8" t="s">
        <v>28661</v>
      </c>
      <c r="AG4590" s="8" t="s">
        <v>12476</v>
      </c>
      <c r="AH4590" s="8" t="s">
        <v>134</v>
      </c>
      <c r="AI4590" s="8" t="s">
        <v>66</v>
      </c>
      <c r="AJ4590" s="8"/>
      <c r="AK4590" s="8"/>
      <c r="AL4590" s="8"/>
      <c r="AM4590" s="8" t="s">
        <v>2611</v>
      </c>
      <c r="AN4590" s="8" t="s">
        <v>28662</v>
      </c>
      <c r="AO4590" s="8" t="s">
        <v>28663</v>
      </c>
      <c r="AP4590" s="29" t="s">
        <v>28661</v>
      </c>
      <c r="AQ4590" s="11">
        <v>10085.0</v>
      </c>
    </row>
    <row r="4591">
      <c r="A4591" s="8" t="str">
        <f t="shared" si="1"/>
        <v>Chip Schneider</v>
      </c>
      <c r="B4591" s="51" t="s">
        <v>28650</v>
      </c>
      <c r="C4591" s="51" t="s">
        <v>28651</v>
      </c>
      <c r="D4591" s="2" t="s">
        <v>12461</v>
      </c>
      <c r="E4591" s="8" t="s">
        <v>28652</v>
      </c>
      <c r="F4591" s="8" t="s">
        <v>3309</v>
      </c>
      <c r="G4591" s="51" t="s">
        <v>19294</v>
      </c>
      <c r="H4591" s="8" t="s">
        <v>28653</v>
      </c>
      <c r="I4591" s="8" t="s">
        <v>49</v>
      </c>
      <c r="J4591" s="10">
        <v>3.6</v>
      </c>
      <c r="K4591" s="8" t="s">
        <v>28654</v>
      </c>
      <c r="L4591" s="8"/>
      <c r="M4591" s="8"/>
      <c r="N4591" s="51" t="s">
        <v>28664</v>
      </c>
      <c r="O4591" s="51" t="s">
        <v>52</v>
      </c>
      <c r="P4591" s="51"/>
      <c r="Q4591" s="51"/>
      <c r="R4591" s="51" t="s">
        <v>28665</v>
      </c>
      <c r="S4591" s="51" t="s">
        <v>23336</v>
      </c>
      <c r="T4591" s="11" t="str">
        <f t="shared" si="2"/>
        <v>Chip Schneider</v>
      </c>
      <c r="U4591" s="51" t="s">
        <v>28666</v>
      </c>
      <c r="V4591" s="51" t="s">
        <v>28667</v>
      </c>
      <c r="W4591" s="51" t="s">
        <v>28668</v>
      </c>
      <c r="X4591" s="94" t="s">
        <v>28658</v>
      </c>
      <c r="Y4591" s="51" t="s">
        <v>60</v>
      </c>
      <c r="Z4591" s="56" t="s">
        <v>28659</v>
      </c>
      <c r="AA4591" s="51" t="s">
        <v>60</v>
      </c>
      <c r="AB4591" s="51" t="s">
        <v>60</v>
      </c>
      <c r="AC4591" s="51" t="s">
        <v>60</v>
      </c>
      <c r="AD4591" s="51" t="s">
        <v>60</v>
      </c>
      <c r="AE4591" s="51" t="s">
        <v>28660</v>
      </c>
      <c r="AF4591" s="8" t="s">
        <v>28661</v>
      </c>
      <c r="AG4591" s="8" t="s">
        <v>12476</v>
      </c>
      <c r="AH4591" s="8" t="s">
        <v>134</v>
      </c>
      <c r="AI4591" s="8" t="s">
        <v>66</v>
      </c>
      <c r="AJ4591" s="8"/>
      <c r="AK4591" s="8"/>
      <c r="AL4591" s="8"/>
      <c r="AM4591" s="8" t="s">
        <v>2611</v>
      </c>
      <c r="AN4591" s="8" t="s">
        <v>28662</v>
      </c>
      <c r="AO4591" s="8" t="s">
        <v>28663</v>
      </c>
      <c r="AP4591" s="29" t="s">
        <v>28661</v>
      </c>
      <c r="AQ4591" s="11">
        <v>10085.0</v>
      </c>
    </row>
    <row r="4592">
      <c r="A4592" s="8" t="str">
        <f t="shared" si="1"/>
        <v>Paul Conlin</v>
      </c>
      <c r="B4592" s="51" t="s">
        <v>28650</v>
      </c>
      <c r="C4592" s="51" t="s">
        <v>28651</v>
      </c>
      <c r="D4592" s="2" t="s">
        <v>12461</v>
      </c>
      <c r="E4592" s="8" t="s">
        <v>28652</v>
      </c>
      <c r="F4592" s="8" t="s">
        <v>3309</v>
      </c>
      <c r="G4592" s="51" t="s">
        <v>19294</v>
      </c>
      <c r="H4592" s="8" t="s">
        <v>28653</v>
      </c>
      <c r="I4592" s="8" t="s">
        <v>49</v>
      </c>
      <c r="J4592" s="10">
        <v>3.6</v>
      </c>
      <c r="K4592" s="8" t="s">
        <v>28654</v>
      </c>
      <c r="L4592" s="8"/>
      <c r="M4592" s="8"/>
      <c r="N4592" s="51" t="s">
        <v>28669</v>
      </c>
      <c r="O4592" s="51" t="s">
        <v>52</v>
      </c>
      <c r="P4592" s="51"/>
      <c r="Q4592" s="51"/>
      <c r="R4592" s="51" t="s">
        <v>425</v>
      </c>
      <c r="S4592" s="51" t="s">
        <v>28670</v>
      </c>
      <c r="T4592" s="11" t="str">
        <f t="shared" si="2"/>
        <v>Paul Conlin</v>
      </c>
      <c r="U4592" s="51" t="s">
        <v>160</v>
      </c>
      <c r="V4592" s="51" t="s">
        <v>28671</v>
      </c>
      <c r="W4592" s="51"/>
      <c r="X4592" s="94" t="s">
        <v>28658</v>
      </c>
      <c r="Y4592" s="51" t="s">
        <v>60</v>
      </c>
      <c r="Z4592" s="56" t="s">
        <v>28659</v>
      </c>
      <c r="AA4592" s="51" t="s">
        <v>60</v>
      </c>
      <c r="AB4592" s="51" t="s">
        <v>60</v>
      </c>
      <c r="AC4592" s="51" t="s">
        <v>60</v>
      </c>
      <c r="AD4592" s="51" t="s">
        <v>60</v>
      </c>
      <c r="AE4592" s="51" t="s">
        <v>28660</v>
      </c>
      <c r="AF4592" s="8" t="s">
        <v>28661</v>
      </c>
      <c r="AG4592" s="8" t="s">
        <v>12476</v>
      </c>
      <c r="AH4592" s="8" t="s">
        <v>134</v>
      </c>
      <c r="AI4592" s="8" t="s">
        <v>66</v>
      </c>
      <c r="AJ4592" s="8"/>
      <c r="AK4592" s="8"/>
      <c r="AL4592" s="8"/>
      <c r="AM4592" s="8" t="s">
        <v>2611</v>
      </c>
      <c r="AN4592" s="8" t="s">
        <v>28662</v>
      </c>
      <c r="AO4592" s="8" t="s">
        <v>28663</v>
      </c>
      <c r="AP4592" s="29" t="s">
        <v>28661</v>
      </c>
      <c r="AQ4592" s="11">
        <v>10085.0</v>
      </c>
    </row>
    <row r="4593">
      <c r="A4593" s="8" t="str">
        <f t="shared" si="1"/>
        <v>Roger Steen</v>
      </c>
      <c r="B4593" s="51" t="s">
        <v>28650</v>
      </c>
      <c r="C4593" s="51" t="s">
        <v>28651</v>
      </c>
      <c r="D4593" s="2" t="s">
        <v>12461</v>
      </c>
      <c r="E4593" s="8" t="s">
        <v>28652</v>
      </c>
      <c r="F4593" s="8" t="s">
        <v>3309</v>
      </c>
      <c r="G4593" s="51" t="s">
        <v>19294</v>
      </c>
      <c r="H4593" s="8" t="s">
        <v>28653</v>
      </c>
      <c r="I4593" s="8" t="s">
        <v>49</v>
      </c>
      <c r="J4593" s="10">
        <v>3.6</v>
      </c>
      <c r="K4593" s="8" t="s">
        <v>28654</v>
      </c>
      <c r="L4593" s="8"/>
      <c r="M4593" s="8"/>
      <c r="N4593" s="51" t="s">
        <v>28672</v>
      </c>
      <c r="O4593" s="51" t="s">
        <v>52</v>
      </c>
      <c r="P4593" s="51"/>
      <c r="Q4593" s="51"/>
      <c r="R4593" s="51" t="s">
        <v>5366</v>
      </c>
      <c r="S4593" s="51" t="s">
        <v>28673</v>
      </c>
      <c r="T4593" s="11" t="str">
        <f t="shared" si="2"/>
        <v>Roger Steen</v>
      </c>
      <c r="U4593" s="51" t="s">
        <v>160</v>
      </c>
      <c r="V4593" s="51" t="s">
        <v>28674</v>
      </c>
      <c r="W4593" s="51"/>
      <c r="X4593" s="94" t="s">
        <v>28658</v>
      </c>
      <c r="Y4593" s="51" t="s">
        <v>60</v>
      </c>
      <c r="Z4593" s="56" t="s">
        <v>28659</v>
      </c>
      <c r="AA4593" s="56" t="s">
        <v>28675</v>
      </c>
      <c r="AB4593" s="51" t="s">
        <v>60</v>
      </c>
      <c r="AC4593" s="51" t="s">
        <v>60</v>
      </c>
      <c r="AD4593" s="51" t="s">
        <v>60</v>
      </c>
      <c r="AE4593" s="51" t="s">
        <v>28660</v>
      </c>
      <c r="AF4593" s="8" t="s">
        <v>28661</v>
      </c>
      <c r="AG4593" s="8" t="s">
        <v>12476</v>
      </c>
      <c r="AH4593" s="8" t="s">
        <v>134</v>
      </c>
      <c r="AI4593" s="8" t="s">
        <v>66</v>
      </c>
      <c r="AJ4593" s="8"/>
      <c r="AK4593" s="8"/>
      <c r="AL4593" s="8"/>
      <c r="AM4593" s="8" t="s">
        <v>2611</v>
      </c>
      <c r="AN4593" s="8" t="s">
        <v>28662</v>
      </c>
      <c r="AO4593" s="8" t="s">
        <v>28663</v>
      </c>
      <c r="AP4593" s="29" t="s">
        <v>28661</v>
      </c>
      <c r="AQ4593" s="11">
        <v>10085.0</v>
      </c>
    </row>
    <row r="4594">
      <c r="A4594" s="8" t="str">
        <f t="shared" si="1"/>
        <v>Curtis Jensen</v>
      </c>
      <c r="B4594" s="51" t="s">
        <v>28650</v>
      </c>
      <c r="C4594" s="51" t="s">
        <v>28651</v>
      </c>
      <c r="D4594" s="2" t="s">
        <v>12461</v>
      </c>
      <c r="E4594" s="8" t="s">
        <v>28652</v>
      </c>
      <c r="F4594" s="8" t="s">
        <v>3309</v>
      </c>
      <c r="G4594" s="51" t="s">
        <v>19294</v>
      </c>
      <c r="H4594" s="8" t="s">
        <v>28653</v>
      </c>
      <c r="I4594" s="8" t="s">
        <v>49</v>
      </c>
      <c r="J4594" s="10">
        <v>3.6</v>
      </c>
      <c r="K4594" s="8" t="s">
        <v>28654</v>
      </c>
      <c r="L4594" s="8"/>
      <c r="M4594" s="8"/>
      <c r="N4594" s="51" t="s">
        <v>28676</v>
      </c>
      <c r="O4594" s="51" t="s">
        <v>52</v>
      </c>
      <c r="P4594" s="51"/>
      <c r="Q4594" s="51"/>
      <c r="R4594" s="51" t="s">
        <v>9273</v>
      </c>
      <c r="S4594" s="51" t="s">
        <v>14886</v>
      </c>
      <c r="T4594" s="11" t="str">
        <f t="shared" si="2"/>
        <v>Curtis Jensen</v>
      </c>
      <c r="U4594" s="51" t="s">
        <v>160</v>
      </c>
      <c r="V4594" s="51"/>
      <c r="W4594" s="51"/>
      <c r="X4594" s="94" t="s">
        <v>28658</v>
      </c>
      <c r="Y4594" s="51" t="s">
        <v>60</v>
      </c>
      <c r="Z4594" s="56" t="s">
        <v>28659</v>
      </c>
      <c r="AA4594" s="51" t="s">
        <v>60</v>
      </c>
      <c r="AB4594" s="51" t="s">
        <v>60</v>
      </c>
      <c r="AC4594" s="51" t="s">
        <v>60</v>
      </c>
      <c r="AD4594" s="51" t="s">
        <v>60</v>
      </c>
      <c r="AE4594" s="51" t="s">
        <v>28660</v>
      </c>
      <c r="AF4594" s="8" t="s">
        <v>28661</v>
      </c>
      <c r="AG4594" s="8" t="s">
        <v>12476</v>
      </c>
      <c r="AH4594" s="8" t="s">
        <v>134</v>
      </c>
      <c r="AI4594" s="8" t="s">
        <v>66</v>
      </c>
      <c r="AJ4594" s="8"/>
      <c r="AK4594" s="8"/>
      <c r="AL4594" s="8"/>
      <c r="AM4594" s="8" t="s">
        <v>2611</v>
      </c>
      <c r="AN4594" s="8" t="s">
        <v>28662</v>
      </c>
      <c r="AO4594" s="8" t="s">
        <v>28663</v>
      </c>
      <c r="AP4594" s="29" t="s">
        <v>28661</v>
      </c>
      <c r="AQ4594" s="11">
        <v>10085.0</v>
      </c>
    </row>
    <row r="4595">
      <c r="A4595" s="8" t="str">
        <f t="shared" si="1"/>
        <v>Seth Hoyer</v>
      </c>
      <c r="B4595" s="51" t="s">
        <v>28650</v>
      </c>
      <c r="C4595" s="51" t="s">
        <v>28651</v>
      </c>
      <c r="D4595" s="2" t="s">
        <v>12461</v>
      </c>
      <c r="E4595" s="8" t="s">
        <v>28652</v>
      </c>
      <c r="F4595" s="8" t="s">
        <v>3309</v>
      </c>
      <c r="G4595" s="51" t="s">
        <v>19294</v>
      </c>
      <c r="H4595" s="8" t="s">
        <v>28653</v>
      </c>
      <c r="I4595" s="8" t="s">
        <v>49</v>
      </c>
      <c r="J4595" s="10">
        <v>3.6</v>
      </c>
      <c r="K4595" s="8" t="s">
        <v>28654</v>
      </c>
      <c r="L4595" s="8"/>
      <c r="M4595" s="8"/>
      <c r="N4595" s="51" t="s">
        <v>28677</v>
      </c>
      <c r="O4595" s="51" t="s">
        <v>52</v>
      </c>
      <c r="P4595" s="51"/>
      <c r="Q4595" s="51"/>
      <c r="R4595" s="51" t="s">
        <v>4958</v>
      </c>
      <c r="S4595" s="51" t="s">
        <v>28678</v>
      </c>
      <c r="T4595" s="11" t="str">
        <f t="shared" si="2"/>
        <v>Seth Hoyer</v>
      </c>
      <c r="U4595" s="51" t="s">
        <v>674</v>
      </c>
      <c r="V4595" s="51" t="s">
        <v>28679</v>
      </c>
      <c r="W4595" s="51"/>
      <c r="X4595" s="94" t="s">
        <v>28658</v>
      </c>
      <c r="Y4595" s="51" t="s">
        <v>60</v>
      </c>
      <c r="Z4595" s="56" t="s">
        <v>28659</v>
      </c>
      <c r="AA4595" s="51" t="s">
        <v>60</v>
      </c>
      <c r="AB4595" s="51" t="s">
        <v>60</v>
      </c>
      <c r="AC4595" s="51" t="s">
        <v>60</v>
      </c>
      <c r="AD4595" s="51" t="s">
        <v>60</v>
      </c>
      <c r="AE4595" s="51" t="s">
        <v>28660</v>
      </c>
      <c r="AF4595" s="8" t="s">
        <v>28661</v>
      </c>
      <c r="AG4595" s="8" t="s">
        <v>12476</v>
      </c>
      <c r="AH4595" s="8" t="s">
        <v>134</v>
      </c>
      <c r="AI4595" s="8" t="s">
        <v>66</v>
      </c>
      <c r="AJ4595" s="8"/>
      <c r="AK4595" s="8"/>
      <c r="AL4595" s="8"/>
      <c r="AM4595" s="8" t="s">
        <v>2611</v>
      </c>
      <c r="AN4595" s="8" t="s">
        <v>28662</v>
      </c>
      <c r="AO4595" s="8" t="s">
        <v>28663</v>
      </c>
      <c r="AP4595" s="29" t="s">
        <v>28661</v>
      </c>
      <c r="AQ4595" s="11">
        <v>10085.0</v>
      </c>
    </row>
    <row r="4596">
      <c r="A4596" s="8" t="str">
        <f t="shared" si="1"/>
        <v>Braden Cousineau</v>
      </c>
      <c r="B4596" s="51" t="s">
        <v>28650</v>
      </c>
      <c r="C4596" s="51" t="s">
        <v>28651</v>
      </c>
      <c r="D4596" s="2" t="s">
        <v>12461</v>
      </c>
      <c r="E4596" s="8" t="s">
        <v>28652</v>
      </c>
      <c r="F4596" s="8" t="s">
        <v>3309</v>
      </c>
      <c r="G4596" s="51" t="s">
        <v>19294</v>
      </c>
      <c r="H4596" s="8" t="s">
        <v>28653</v>
      </c>
      <c r="I4596" s="8" t="s">
        <v>49</v>
      </c>
      <c r="J4596" s="10">
        <v>3.6</v>
      </c>
      <c r="K4596" s="8" t="s">
        <v>28654</v>
      </c>
      <c r="L4596" s="8"/>
      <c r="M4596" s="8"/>
      <c r="N4596" s="51" t="s">
        <v>28680</v>
      </c>
      <c r="O4596" s="51" t="s">
        <v>52</v>
      </c>
      <c r="P4596" s="51"/>
      <c r="Q4596" s="51"/>
      <c r="R4596" s="51" t="s">
        <v>11833</v>
      </c>
      <c r="S4596" s="51" t="s">
        <v>28681</v>
      </c>
      <c r="T4596" s="11" t="str">
        <f t="shared" si="2"/>
        <v>Braden Cousineau</v>
      </c>
      <c r="U4596" s="51" t="s">
        <v>247</v>
      </c>
      <c r="V4596" s="51"/>
      <c r="W4596" s="51"/>
      <c r="X4596" s="94" t="s">
        <v>28658</v>
      </c>
      <c r="Y4596" s="51" t="s">
        <v>60</v>
      </c>
      <c r="Z4596" s="56" t="s">
        <v>28659</v>
      </c>
      <c r="AA4596" s="51" t="s">
        <v>60</v>
      </c>
      <c r="AB4596" s="51" t="s">
        <v>60</v>
      </c>
      <c r="AC4596" s="51" t="s">
        <v>60</v>
      </c>
      <c r="AD4596" s="51" t="s">
        <v>60</v>
      </c>
      <c r="AE4596" s="51" t="s">
        <v>28660</v>
      </c>
      <c r="AF4596" s="8" t="s">
        <v>28661</v>
      </c>
      <c r="AG4596" s="8" t="s">
        <v>12476</v>
      </c>
      <c r="AH4596" s="8" t="s">
        <v>134</v>
      </c>
      <c r="AI4596" s="8" t="s">
        <v>66</v>
      </c>
      <c r="AJ4596" s="8"/>
      <c r="AK4596" s="8"/>
      <c r="AL4596" s="8"/>
      <c r="AM4596" s="8" t="s">
        <v>2611</v>
      </c>
      <c r="AN4596" s="8" t="s">
        <v>28662</v>
      </c>
      <c r="AO4596" s="8" t="s">
        <v>28663</v>
      </c>
      <c r="AP4596" s="29" t="s">
        <v>28661</v>
      </c>
      <c r="AQ4596" s="11">
        <v>10085.0</v>
      </c>
    </row>
    <row r="4597">
      <c r="A4597" s="8" t="str">
        <f t="shared" si="1"/>
        <v>Abrahm Schroedl</v>
      </c>
      <c r="B4597" s="8" t="s">
        <v>28650</v>
      </c>
      <c r="C4597" s="51" t="s">
        <v>28651</v>
      </c>
      <c r="D4597" s="2" t="s">
        <v>12461</v>
      </c>
      <c r="E4597" s="8" t="s">
        <v>28652</v>
      </c>
      <c r="F4597" s="8" t="s">
        <v>3309</v>
      </c>
      <c r="G4597" s="51" t="s">
        <v>19294</v>
      </c>
      <c r="H4597" s="8" t="s">
        <v>28682</v>
      </c>
      <c r="I4597" s="8" t="s">
        <v>49</v>
      </c>
      <c r="J4597" s="10">
        <v>3.6</v>
      </c>
      <c r="K4597" s="8" t="s">
        <v>28654</v>
      </c>
      <c r="L4597" s="8"/>
      <c r="M4597" s="8"/>
      <c r="N4597" s="51" t="s">
        <v>28683</v>
      </c>
      <c r="O4597" s="57" t="s">
        <v>52</v>
      </c>
      <c r="P4597" s="51"/>
      <c r="Q4597" s="51"/>
      <c r="R4597" s="57" t="s">
        <v>28684</v>
      </c>
      <c r="S4597" s="57" t="s">
        <v>28685</v>
      </c>
      <c r="T4597" s="11" t="str">
        <f t="shared" si="2"/>
        <v>Abrahm Schroedl</v>
      </c>
      <c r="U4597" s="57" t="s">
        <v>2120</v>
      </c>
      <c r="V4597" s="51"/>
      <c r="W4597" s="51"/>
      <c r="X4597" s="51" t="s">
        <v>28658</v>
      </c>
      <c r="Y4597" s="51" t="s">
        <v>60</v>
      </c>
      <c r="Z4597" s="56" t="s">
        <v>28659</v>
      </c>
      <c r="AA4597" s="51" t="s">
        <v>60</v>
      </c>
      <c r="AB4597" s="51" t="s">
        <v>60</v>
      </c>
      <c r="AC4597" s="51" t="s">
        <v>60</v>
      </c>
      <c r="AD4597" s="56" t="s">
        <v>28686</v>
      </c>
      <c r="AE4597" s="51" t="s">
        <v>28660</v>
      </c>
      <c r="AF4597" s="8" t="s">
        <v>28661</v>
      </c>
      <c r="AG4597" s="8" t="s">
        <v>12476</v>
      </c>
      <c r="AH4597" s="8" t="s">
        <v>134</v>
      </c>
      <c r="AI4597" s="8" t="s">
        <v>66</v>
      </c>
      <c r="AJ4597" s="8"/>
      <c r="AK4597" s="8"/>
      <c r="AL4597" s="8"/>
      <c r="AM4597" s="8" t="s">
        <v>2611</v>
      </c>
      <c r="AN4597" s="8" t="s">
        <v>28662</v>
      </c>
      <c r="AO4597" s="8" t="s">
        <v>28687</v>
      </c>
      <c r="AP4597" s="29" t="s">
        <v>28661</v>
      </c>
      <c r="AQ4597" s="11">
        <v>10085.0</v>
      </c>
    </row>
    <row r="4598">
      <c r="A4598" s="8" t="str">
        <f t="shared" si="1"/>
        <v>Casey Chadwick</v>
      </c>
      <c r="B4598" s="8" t="s">
        <v>28650</v>
      </c>
      <c r="C4598" s="51" t="s">
        <v>28651</v>
      </c>
      <c r="D4598" s="2" t="s">
        <v>12461</v>
      </c>
      <c r="E4598" s="8" t="s">
        <v>28652</v>
      </c>
      <c r="F4598" s="8" t="s">
        <v>3309</v>
      </c>
      <c r="G4598" s="51" t="s">
        <v>19294</v>
      </c>
      <c r="H4598" s="8" t="s">
        <v>28682</v>
      </c>
      <c r="I4598" s="8" t="s">
        <v>49</v>
      </c>
      <c r="J4598" s="10">
        <v>3.6</v>
      </c>
      <c r="K4598" s="8" t="s">
        <v>28654</v>
      </c>
      <c r="L4598" s="8"/>
      <c r="M4598" s="8"/>
      <c r="N4598" s="51" t="s">
        <v>28688</v>
      </c>
      <c r="O4598" s="57" t="s">
        <v>52</v>
      </c>
      <c r="P4598" s="51"/>
      <c r="Q4598" s="51"/>
      <c r="R4598" s="57" t="s">
        <v>1641</v>
      </c>
      <c r="S4598" s="57" t="s">
        <v>23823</v>
      </c>
      <c r="T4598" s="11" t="str">
        <f t="shared" si="2"/>
        <v>Casey Chadwick</v>
      </c>
      <c r="U4598" s="57" t="s">
        <v>24040</v>
      </c>
      <c r="V4598" s="51"/>
      <c r="W4598" s="51"/>
      <c r="X4598" s="51" t="s">
        <v>28658</v>
      </c>
      <c r="Y4598" s="51" t="s">
        <v>60</v>
      </c>
      <c r="Z4598" s="56" t="s">
        <v>28659</v>
      </c>
      <c r="AA4598" s="51" t="s">
        <v>60</v>
      </c>
      <c r="AB4598" s="51" t="s">
        <v>60</v>
      </c>
      <c r="AC4598" s="56" t="s">
        <v>28689</v>
      </c>
      <c r="AD4598" s="56" t="s">
        <v>28686</v>
      </c>
      <c r="AE4598" s="51" t="s">
        <v>28660</v>
      </c>
      <c r="AF4598" s="8" t="s">
        <v>28661</v>
      </c>
      <c r="AG4598" s="8" t="s">
        <v>12476</v>
      </c>
      <c r="AH4598" s="8" t="s">
        <v>134</v>
      </c>
      <c r="AI4598" s="8" t="s">
        <v>66</v>
      </c>
      <c r="AJ4598" s="8"/>
      <c r="AK4598" s="8"/>
      <c r="AL4598" s="8"/>
      <c r="AM4598" s="8" t="s">
        <v>2611</v>
      </c>
      <c r="AN4598" s="8" t="s">
        <v>28662</v>
      </c>
      <c r="AO4598" s="8" t="s">
        <v>28687</v>
      </c>
      <c r="AP4598" s="29" t="s">
        <v>28661</v>
      </c>
      <c r="AQ4598" s="11">
        <v>10085.0</v>
      </c>
    </row>
    <row r="4599">
      <c r="A4599" s="8" t="str">
        <f t="shared" si="1"/>
        <v>Will LaJeunesse</v>
      </c>
      <c r="B4599" s="51" t="s">
        <v>28650</v>
      </c>
      <c r="C4599" s="51" t="s">
        <v>28651</v>
      </c>
      <c r="D4599" s="2" t="s">
        <v>12461</v>
      </c>
      <c r="E4599" s="8" t="s">
        <v>28652</v>
      </c>
      <c r="F4599" s="8" t="s">
        <v>3309</v>
      </c>
      <c r="G4599" s="51" t="s">
        <v>19294</v>
      </c>
      <c r="H4599" s="8" t="s">
        <v>28653</v>
      </c>
      <c r="I4599" s="8" t="s">
        <v>49</v>
      </c>
      <c r="J4599" s="10">
        <v>3.6</v>
      </c>
      <c r="K4599" s="8" t="s">
        <v>28654</v>
      </c>
      <c r="L4599" s="8"/>
      <c r="M4599" s="8"/>
      <c r="N4599" s="51" t="s">
        <v>28690</v>
      </c>
      <c r="O4599" s="51" t="s">
        <v>52</v>
      </c>
      <c r="P4599" s="51"/>
      <c r="Q4599" s="51"/>
      <c r="R4599" s="51" t="s">
        <v>859</v>
      </c>
      <c r="S4599" s="51" t="s">
        <v>28691</v>
      </c>
      <c r="T4599" s="11" t="str">
        <f t="shared" si="2"/>
        <v>Will LaJeunesse</v>
      </c>
      <c r="U4599" s="51" t="s">
        <v>5064</v>
      </c>
      <c r="V4599" s="51" t="s">
        <v>28692</v>
      </c>
      <c r="W4599" s="51"/>
      <c r="X4599" s="94" t="s">
        <v>28658</v>
      </c>
      <c r="Y4599" s="51" t="s">
        <v>60</v>
      </c>
      <c r="Z4599" s="56" t="s">
        <v>28659</v>
      </c>
      <c r="AA4599" s="51" t="s">
        <v>60</v>
      </c>
      <c r="AB4599" s="51" t="s">
        <v>60</v>
      </c>
      <c r="AC4599" s="51" t="s">
        <v>60</v>
      </c>
      <c r="AD4599" s="51" t="s">
        <v>60</v>
      </c>
      <c r="AE4599" s="51" t="s">
        <v>28660</v>
      </c>
      <c r="AF4599" s="8" t="s">
        <v>28661</v>
      </c>
      <c r="AG4599" s="8" t="s">
        <v>12476</v>
      </c>
      <c r="AH4599" s="8" t="s">
        <v>134</v>
      </c>
      <c r="AI4599" s="8" t="s">
        <v>66</v>
      </c>
      <c r="AJ4599" s="8"/>
      <c r="AK4599" s="8"/>
      <c r="AL4599" s="8"/>
      <c r="AM4599" s="8" t="s">
        <v>2611</v>
      </c>
      <c r="AN4599" s="8" t="s">
        <v>28662</v>
      </c>
      <c r="AO4599" s="8" t="s">
        <v>28663</v>
      </c>
      <c r="AP4599" s="29" t="s">
        <v>28661</v>
      </c>
      <c r="AQ4599" s="11">
        <v>10085.0</v>
      </c>
    </row>
    <row r="4600">
      <c r="A4600" s="8" t="str">
        <f t="shared" si="1"/>
        <v>Cody Prince</v>
      </c>
      <c r="B4600" s="51" t="s">
        <v>28650</v>
      </c>
      <c r="C4600" s="51" t="s">
        <v>28651</v>
      </c>
      <c r="D4600" s="2" t="s">
        <v>12461</v>
      </c>
      <c r="E4600" s="8" t="s">
        <v>28652</v>
      </c>
      <c r="F4600" s="8" t="s">
        <v>3309</v>
      </c>
      <c r="G4600" s="51" t="s">
        <v>19294</v>
      </c>
      <c r="H4600" s="8" t="s">
        <v>28653</v>
      </c>
      <c r="I4600" s="8" t="s">
        <v>49</v>
      </c>
      <c r="J4600" s="10">
        <v>3.6</v>
      </c>
      <c r="K4600" s="8" t="s">
        <v>28654</v>
      </c>
      <c r="L4600" s="8"/>
      <c r="M4600" s="8"/>
      <c r="N4600" s="51" t="s">
        <v>28693</v>
      </c>
      <c r="O4600" s="51" t="s">
        <v>52</v>
      </c>
      <c r="P4600" s="51"/>
      <c r="Q4600" s="51"/>
      <c r="R4600" s="51" t="s">
        <v>3331</v>
      </c>
      <c r="S4600" s="51" t="s">
        <v>7452</v>
      </c>
      <c r="T4600" s="11" t="str">
        <f t="shared" si="2"/>
        <v>Cody Prince</v>
      </c>
      <c r="U4600" s="51" t="s">
        <v>5064</v>
      </c>
      <c r="V4600" s="51"/>
      <c r="W4600" s="51"/>
      <c r="X4600" s="94" t="s">
        <v>28658</v>
      </c>
      <c r="Y4600" s="51" t="s">
        <v>60</v>
      </c>
      <c r="Z4600" s="56" t="s">
        <v>28659</v>
      </c>
      <c r="AA4600" s="51" t="s">
        <v>60</v>
      </c>
      <c r="AB4600" s="51" t="s">
        <v>60</v>
      </c>
      <c r="AC4600" s="51" t="s">
        <v>60</v>
      </c>
      <c r="AD4600" s="51" t="s">
        <v>60</v>
      </c>
      <c r="AE4600" s="51" t="s">
        <v>28660</v>
      </c>
      <c r="AF4600" s="8" t="s">
        <v>28661</v>
      </c>
      <c r="AG4600" s="8" t="s">
        <v>12476</v>
      </c>
      <c r="AH4600" s="8" t="s">
        <v>134</v>
      </c>
      <c r="AI4600" s="8" t="s">
        <v>66</v>
      </c>
      <c r="AJ4600" s="8"/>
      <c r="AK4600" s="8"/>
      <c r="AL4600" s="8"/>
      <c r="AM4600" s="8" t="s">
        <v>2611</v>
      </c>
      <c r="AN4600" s="8" t="s">
        <v>28662</v>
      </c>
      <c r="AO4600" s="8" t="s">
        <v>28663</v>
      </c>
      <c r="AP4600" s="29" t="s">
        <v>28661</v>
      </c>
      <c r="AQ4600" s="11">
        <v>10085.0</v>
      </c>
    </row>
    <row r="4601">
      <c r="A4601" s="8" t="str">
        <f t="shared" si="1"/>
        <v>Shawn McMahon</v>
      </c>
      <c r="B4601" s="51" t="s">
        <v>28650</v>
      </c>
      <c r="C4601" s="51" t="s">
        <v>28651</v>
      </c>
      <c r="D4601" s="2" t="s">
        <v>12461</v>
      </c>
      <c r="E4601" s="8" t="s">
        <v>28652</v>
      </c>
      <c r="F4601" s="8" t="s">
        <v>3309</v>
      </c>
      <c r="G4601" s="51" t="s">
        <v>19294</v>
      </c>
      <c r="H4601" s="8" t="s">
        <v>28653</v>
      </c>
      <c r="I4601" s="8" t="s">
        <v>49</v>
      </c>
      <c r="J4601" s="10">
        <v>3.6</v>
      </c>
      <c r="K4601" s="8" t="s">
        <v>28654</v>
      </c>
      <c r="L4601" s="8"/>
      <c r="M4601" s="8"/>
      <c r="N4601" s="51" t="s">
        <v>28694</v>
      </c>
      <c r="O4601" s="51" t="s">
        <v>52</v>
      </c>
      <c r="P4601" s="51"/>
      <c r="Q4601" s="51"/>
      <c r="R4601" s="51" t="s">
        <v>5644</v>
      </c>
      <c r="S4601" s="51" t="s">
        <v>10032</v>
      </c>
      <c r="T4601" s="11" t="str">
        <f t="shared" si="2"/>
        <v>Shawn McMahon</v>
      </c>
      <c r="U4601" s="51" t="s">
        <v>28695</v>
      </c>
      <c r="V4601" s="51" t="s">
        <v>28696</v>
      </c>
      <c r="W4601" s="51"/>
      <c r="X4601" s="94" t="s">
        <v>28658</v>
      </c>
      <c r="Y4601" s="51" t="s">
        <v>60</v>
      </c>
      <c r="Z4601" s="56" t="s">
        <v>28659</v>
      </c>
      <c r="AA4601" s="51" t="s">
        <v>60</v>
      </c>
      <c r="AB4601" s="51" t="s">
        <v>60</v>
      </c>
      <c r="AC4601" s="51" t="s">
        <v>60</v>
      </c>
      <c r="AD4601" s="51" t="s">
        <v>60</v>
      </c>
      <c r="AE4601" s="51" t="s">
        <v>28660</v>
      </c>
      <c r="AF4601" s="8" t="s">
        <v>28661</v>
      </c>
      <c r="AG4601" s="8" t="s">
        <v>12476</v>
      </c>
      <c r="AH4601" s="8" t="s">
        <v>134</v>
      </c>
      <c r="AI4601" s="8" t="s">
        <v>66</v>
      </c>
      <c r="AJ4601" s="8"/>
      <c r="AK4601" s="8"/>
      <c r="AL4601" s="8"/>
      <c r="AM4601" s="8" t="s">
        <v>2611</v>
      </c>
      <c r="AN4601" s="8" t="s">
        <v>28662</v>
      </c>
      <c r="AO4601" s="8" t="s">
        <v>28663</v>
      </c>
      <c r="AP4601" s="29" t="s">
        <v>28661</v>
      </c>
      <c r="AQ4601" s="11">
        <v>10085.0</v>
      </c>
    </row>
    <row r="4602">
      <c r="A4602" s="8" t="str">
        <f t="shared" si="1"/>
        <v>Cory White</v>
      </c>
      <c r="B4602" s="51" t="s">
        <v>28650</v>
      </c>
      <c r="C4602" s="51" t="s">
        <v>28651</v>
      </c>
      <c r="D4602" s="2" t="s">
        <v>12461</v>
      </c>
      <c r="E4602" s="8" t="s">
        <v>28652</v>
      </c>
      <c r="F4602" s="8" t="s">
        <v>3309</v>
      </c>
      <c r="G4602" s="51" t="s">
        <v>19294</v>
      </c>
      <c r="H4602" s="8" t="s">
        <v>28653</v>
      </c>
      <c r="I4602" s="8" t="s">
        <v>49</v>
      </c>
      <c r="J4602" s="10">
        <v>3.6</v>
      </c>
      <c r="K4602" s="8" t="s">
        <v>28654</v>
      </c>
      <c r="L4602" s="8"/>
      <c r="M4602" s="8"/>
      <c r="N4602" s="51" t="s">
        <v>28697</v>
      </c>
      <c r="O4602" s="51" t="s">
        <v>52</v>
      </c>
      <c r="P4602" s="51"/>
      <c r="Q4602" s="51"/>
      <c r="R4602" s="51" t="s">
        <v>1168</v>
      </c>
      <c r="S4602" s="51" t="s">
        <v>105</v>
      </c>
      <c r="T4602" s="11" t="str">
        <f t="shared" si="2"/>
        <v>Cory White</v>
      </c>
      <c r="U4602" s="51" t="s">
        <v>689</v>
      </c>
      <c r="V4602" s="51" t="s">
        <v>28698</v>
      </c>
      <c r="W4602" s="51"/>
      <c r="X4602" s="94" t="s">
        <v>28658</v>
      </c>
      <c r="Y4602" s="51" t="s">
        <v>60</v>
      </c>
      <c r="Z4602" s="56" t="s">
        <v>28659</v>
      </c>
      <c r="AA4602" s="56" t="s">
        <v>28699</v>
      </c>
      <c r="AB4602" s="51" t="s">
        <v>60</v>
      </c>
      <c r="AC4602" s="51" t="s">
        <v>60</v>
      </c>
      <c r="AD4602" s="51" t="s">
        <v>60</v>
      </c>
      <c r="AE4602" s="51" t="s">
        <v>28660</v>
      </c>
      <c r="AF4602" s="8" t="s">
        <v>28661</v>
      </c>
      <c r="AG4602" s="8" t="s">
        <v>12476</v>
      </c>
      <c r="AH4602" s="8" t="s">
        <v>134</v>
      </c>
      <c r="AI4602" s="8" t="s">
        <v>66</v>
      </c>
      <c r="AJ4602" s="8"/>
      <c r="AK4602" s="8"/>
      <c r="AL4602" s="8"/>
      <c r="AM4602" s="8" t="s">
        <v>2611</v>
      </c>
      <c r="AN4602" s="8" t="s">
        <v>28662</v>
      </c>
      <c r="AO4602" s="8" t="s">
        <v>28663</v>
      </c>
      <c r="AP4602" s="29" t="s">
        <v>28661</v>
      </c>
      <c r="AQ4602" s="11">
        <v>10085.0</v>
      </c>
    </row>
    <row r="4603">
      <c r="A4603" s="8" t="str">
        <f t="shared" si="1"/>
        <v>Marcie Schwamberger</v>
      </c>
      <c r="B4603" s="51" t="s">
        <v>28650</v>
      </c>
      <c r="C4603" s="51" t="s">
        <v>28651</v>
      </c>
      <c r="D4603" s="2" t="s">
        <v>12461</v>
      </c>
      <c r="E4603" s="8" t="s">
        <v>28652</v>
      </c>
      <c r="F4603" s="8" t="s">
        <v>3309</v>
      </c>
      <c r="G4603" s="51" t="s">
        <v>19294</v>
      </c>
      <c r="H4603" s="8" t="s">
        <v>28653</v>
      </c>
      <c r="I4603" s="8" t="s">
        <v>49</v>
      </c>
      <c r="J4603" s="10">
        <v>3.6</v>
      </c>
      <c r="K4603" s="8" t="s">
        <v>28654</v>
      </c>
      <c r="L4603" s="8"/>
      <c r="M4603" s="8"/>
      <c r="N4603" s="51" t="s">
        <v>28700</v>
      </c>
      <c r="O4603" s="51" t="s">
        <v>52</v>
      </c>
      <c r="P4603" s="51"/>
      <c r="Q4603" s="51"/>
      <c r="R4603" s="51" t="s">
        <v>28701</v>
      </c>
      <c r="S4603" s="51" t="s">
        <v>28702</v>
      </c>
      <c r="T4603" s="11" t="str">
        <f t="shared" si="2"/>
        <v>Marcie Schwamberger</v>
      </c>
      <c r="U4603" s="51" t="s">
        <v>106</v>
      </c>
      <c r="V4603" s="51" t="s">
        <v>28703</v>
      </c>
      <c r="W4603" s="51"/>
      <c r="X4603" s="94" t="s">
        <v>28658</v>
      </c>
      <c r="Y4603" s="51" t="s">
        <v>60</v>
      </c>
      <c r="Z4603" s="56" t="s">
        <v>28659</v>
      </c>
      <c r="AA4603" s="51" t="s">
        <v>60</v>
      </c>
      <c r="AB4603" s="51" t="s">
        <v>60</v>
      </c>
      <c r="AC4603" s="51" t="s">
        <v>60</v>
      </c>
      <c r="AD4603" s="51" t="s">
        <v>60</v>
      </c>
      <c r="AE4603" s="51" t="s">
        <v>28660</v>
      </c>
      <c r="AF4603" s="8" t="s">
        <v>28661</v>
      </c>
      <c r="AG4603" s="8" t="s">
        <v>12476</v>
      </c>
      <c r="AH4603" s="8" t="s">
        <v>134</v>
      </c>
      <c r="AI4603" s="8" t="s">
        <v>66</v>
      </c>
      <c r="AJ4603" s="8"/>
      <c r="AK4603" s="8"/>
      <c r="AL4603" s="8"/>
      <c r="AM4603" s="8" t="s">
        <v>2611</v>
      </c>
      <c r="AN4603" s="8" t="s">
        <v>28662</v>
      </c>
      <c r="AO4603" s="8" t="s">
        <v>28663</v>
      </c>
      <c r="AP4603" s="29" t="s">
        <v>28661</v>
      </c>
      <c r="AQ4603" s="11">
        <v>10085.0</v>
      </c>
    </row>
    <row r="4604">
      <c r="A4604" s="8" t="str">
        <f t="shared" si="1"/>
        <v>Dan Schwamberger</v>
      </c>
      <c r="B4604" s="51" t="s">
        <v>28650</v>
      </c>
      <c r="C4604" s="51" t="s">
        <v>28651</v>
      </c>
      <c r="D4604" s="2" t="s">
        <v>12461</v>
      </c>
      <c r="E4604" s="8" t="s">
        <v>28652</v>
      </c>
      <c r="F4604" s="8" t="s">
        <v>3309</v>
      </c>
      <c r="G4604" s="51" t="s">
        <v>19294</v>
      </c>
      <c r="H4604" s="8" t="s">
        <v>28653</v>
      </c>
      <c r="I4604" s="8" t="s">
        <v>49</v>
      </c>
      <c r="J4604" s="10">
        <v>3.6</v>
      </c>
      <c r="K4604" s="8" t="s">
        <v>28654</v>
      </c>
      <c r="L4604" s="8"/>
      <c r="M4604" s="8"/>
      <c r="N4604" s="51" t="s">
        <v>28704</v>
      </c>
      <c r="O4604" s="51" t="s">
        <v>52</v>
      </c>
      <c r="P4604" s="51"/>
      <c r="Q4604" s="51"/>
      <c r="R4604" s="51" t="s">
        <v>344</v>
      </c>
      <c r="S4604" s="51" t="s">
        <v>28702</v>
      </c>
      <c r="T4604" s="11" t="str">
        <f t="shared" si="2"/>
        <v>Dan Schwamberger</v>
      </c>
      <c r="U4604" s="51" t="s">
        <v>106</v>
      </c>
      <c r="V4604" s="51" t="s">
        <v>28705</v>
      </c>
      <c r="W4604" s="51" t="s">
        <v>28706</v>
      </c>
      <c r="X4604" s="94" t="s">
        <v>28658</v>
      </c>
      <c r="Y4604" s="56" t="s">
        <v>28707</v>
      </c>
      <c r="Z4604" s="56" t="s">
        <v>28659</v>
      </c>
      <c r="AA4604" s="51" t="s">
        <v>60</v>
      </c>
      <c r="AB4604" s="51" t="s">
        <v>60</v>
      </c>
      <c r="AC4604" s="51" t="s">
        <v>60</v>
      </c>
      <c r="AD4604" s="51" t="s">
        <v>60</v>
      </c>
      <c r="AE4604" s="51" t="s">
        <v>28660</v>
      </c>
      <c r="AF4604" s="8" t="s">
        <v>28661</v>
      </c>
      <c r="AG4604" s="8" t="s">
        <v>12476</v>
      </c>
      <c r="AH4604" s="8" t="s">
        <v>134</v>
      </c>
      <c r="AI4604" s="8" t="s">
        <v>66</v>
      </c>
      <c r="AJ4604" s="8"/>
      <c r="AK4604" s="8"/>
      <c r="AL4604" s="8"/>
      <c r="AM4604" s="8" t="s">
        <v>2611</v>
      </c>
      <c r="AN4604" s="8" t="s">
        <v>28662</v>
      </c>
      <c r="AO4604" s="8" t="s">
        <v>28663</v>
      </c>
      <c r="AP4604" s="29" t="s">
        <v>28661</v>
      </c>
      <c r="AQ4604" s="11">
        <v>10085.0</v>
      </c>
    </row>
    <row r="4605">
      <c r="A4605" s="8" t="str">
        <f t="shared" si="1"/>
        <v>Scott Whirry</v>
      </c>
      <c r="B4605" s="8" t="s">
        <v>28650</v>
      </c>
      <c r="C4605" s="51" t="s">
        <v>28651</v>
      </c>
      <c r="D4605" s="9" t="s">
        <v>12461</v>
      </c>
      <c r="E4605" s="8" t="s">
        <v>28652</v>
      </c>
      <c r="F4605" s="8" t="s">
        <v>3309</v>
      </c>
      <c r="G4605" s="8" t="s">
        <v>19294</v>
      </c>
      <c r="H4605" s="8" t="s">
        <v>28653</v>
      </c>
      <c r="I4605" s="8" t="s">
        <v>49</v>
      </c>
      <c r="J4605" s="10">
        <v>3.6</v>
      </c>
      <c r="K4605" s="8" t="s">
        <v>28654</v>
      </c>
      <c r="L4605" s="8" t="s">
        <v>86</v>
      </c>
      <c r="M4605" s="8" t="s">
        <v>86</v>
      </c>
      <c r="N4605" s="8" t="s">
        <v>28708</v>
      </c>
      <c r="O4605" s="8" t="s">
        <v>52</v>
      </c>
      <c r="P4605" s="51"/>
      <c r="Q4605" s="51"/>
      <c r="R4605" s="8" t="s">
        <v>147</v>
      </c>
      <c r="S4605" s="8" t="s">
        <v>28709</v>
      </c>
      <c r="T4605" s="11" t="str">
        <f t="shared" si="2"/>
        <v>Scott Whirry</v>
      </c>
      <c r="U4605" s="8" t="s">
        <v>80</v>
      </c>
      <c r="V4605" s="8" t="s">
        <v>86</v>
      </c>
      <c r="W4605" s="8" t="s">
        <v>86</v>
      </c>
      <c r="X4605" s="8" t="s">
        <v>28658</v>
      </c>
      <c r="Y4605" s="51" t="s">
        <v>60</v>
      </c>
      <c r="Z4605" s="56" t="s">
        <v>28659</v>
      </c>
      <c r="AA4605" s="51" t="s">
        <v>60</v>
      </c>
      <c r="AB4605" s="51" t="s">
        <v>60</v>
      </c>
      <c r="AC4605" s="51" t="s">
        <v>60</v>
      </c>
      <c r="AD4605" s="56" t="s">
        <v>28686</v>
      </c>
      <c r="AE4605" s="51" t="s">
        <v>28660</v>
      </c>
      <c r="AF4605" s="8" t="s">
        <v>28661</v>
      </c>
      <c r="AG4605" s="8" t="s">
        <v>12476</v>
      </c>
      <c r="AH4605" s="8" t="s">
        <v>134</v>
      </c>
      <c r="AI4605" s="8" t="s">
        <v>66</v>
      </c>
      <c r="AJ4605" s="8" t="s">
        <v>86</v>
      </c>
      <c r="AK4605" s="8" t="s">
        <v>86</v>
      </c>
      <c r="AL4605" s="8" t="s">
        <v>86</v>
      </c>
      <c r="AM4605" s="8" t="s">
        <v>2611</v>
      </c>
      <c r="AN4605" s="8" t="s">
        <v>422</v>
      </c>
      <c r="AO4605" s="8" t="s">
        <v>28663</v>
      </c>
      <c r="AP4605" s="29" t="s">
        <v>28661</v>
      </c>
      <c r="AQ4605" s="11">
        <v>10085.0</v>
      </c>
    </row>
    <row r="4606">
      <c r="A4606" s="8" t="str">
        <f t="shared" si="1"/>
        <v>Connor Dolan</v>
      </c>
      <c r="B4606" s="8" t="s">
        <v>28650</v>
      </c>
      <c r="C4606" s="51" t="s">
        <v>28651</v>
      </c>
      <c r="D4606" s="2" t="s">
        <v>12461</v>
      </c>
      <c r="E4606" s="8" t="s">
        <v>28652</v>
      </c>
      <c r="F4606" s="8" t="s">
        <v>3309</v>
      </c>
      <c r="G4606" s="51" t="s">
        <v>19294</v>
      </c>
      <c r="H4606" s="8" t="s">
        <v>28682</v>
      </c>
      <c r="I4606" s="8" t="s">
        <v>49</v>
      </c>
      <c r="J4606" s="10">
        <v>3.6</v>
      </c>
      <c r="K4606" s="8" t="s">
        <v>28654</v>
      </c>
      <c r="L4606" s="8"/>
      <c r="M4606" s="8"/>
      <c r="N4606" s="51" t="s">
        <v>28710</v>
      </c>
      <c r="O4606" s="51" t="s">
        <v>52</v>
      </c>
      <c r="P4606" s="51"/>
      <c r="Q4606" s="51"/>
      <c r="R4606" s="51" t="s">
        <v>2240</v>
      </c>
      <c r="S4606" s="51" t="s">
        <v>9621</v>
      </c>
      <c r="T4606" s="11" t="str">
        <f t="shared" si="2"/>
        <v>Connor Dolan</v>
      </c>
      <c r="U4606" s="57" t="s">
        <v>80</v>
      </c>
      <c r="V4606" s="51" t="s">
        <v>28711</v>
      </c>
      <c r="W4606" s="51"/>
      <c r="X4606" s="51" t="s">
        <v>28658</v>
      </c>
      <c r="Y4606" s="51" t="s">
        <v>60</v>
      </c>
      <c r="Z4606" s="56" t="s">
        <v>28659</v>
      </c>
      <c r="AA4606" s="51" t="s">
        <v>60</v>
      </c>
      <c r="AB4606" s="51" t="s">
        <v>60</v>
      </c>
      <c r="AC4606" s="56" t="s">
        <v>28712</v>
      </c>
      <c r="AD4606" s="56" t="s">
        <v>28686</v>
      </c>
      <c r="AE4606" s="51" t="s">
        <v>28660</v>
      </c>
      <c r="AF4606" s="8" t="s">
        <v>28661</v>
      </c>
      <c r="AG4606" s="8" t="s">
        <v>12476</v>
      </c>
      <c r="AH4606" s="8" t="s">
        <v>134</v>
      </c>
      <c r="AI4606" s="8" t="s">
        <v>66</v>
      </c>
      <c r="AJ4606" s="8"/>
      <c r="AK4606" s="8"/>
      <c r="AL4606" s="8"/>
      <c r="AM4606" s="8" t="s">
        <v>2611</v>
      </c>
      <c r="AN4606" s="8" t="s">
        <v>28662</v>
      </c>
      <c r="AO4606" s="8" t="s">
        <v>28687</v>
      </c>
      <c r="AP4606" s="29" t="s">
        <v>28661</v>
      </c>
      <c r="AQ4606" s="11">
        <v>10085.0</v>
      </c>
    </row>
    <row r="4607">
      <c r="A4607" s="8" t="str">
        <f t="shared" si="1"/>
        <v>Josh Buchholtz</v>
      </c>
      <c r="B4607" s="51" t="s">
        <v>28713</v>
      </c>
      <c r="C4607" s="51" t="s">
        <v>28651</v>
      </c>
      <c r="D4607" s="2" t="s">
        <v>12461</v>
      </c>
      <c r="E4607" s="8" t="s">
        <v>28714</v>
      </c>
      <c r="F4607" s="8" t="s">
        <v>3309</v>
      </c>
      <c r="G4607" s="51" t="s">
        <v>19294</v>
      </c>
      <c r="H4607" s="8" t="s">
        <v>28715</v>
      </c>
      <c r="I4607" s="8" t="s">
        <v>49</v>
      </c>
      <c r="J4607" s="10">
        <v>3.44</v>
      </c>
      <c r="K4607" s="8" t="s">
        <v>28716</v>
      </c>
      <c r="L4607" s="8"/>
      <c r="M4607" s="8"/>
      <c r="N4607" s="51" t="s">
        <v>28717</v>
      </c>
      <c r="O4607" s="51" t="s">
        <v>52</v>
      </c>
      <c r="P4607" s="51"/>
      <c r="Q4607" s="51"/>
      <c r="R4607" s="51" t="s">
        <v>268</v>
      </c>
      <c r="S4607" s="51" t="s">
        <v>28718</v>
      </c>
      <c r="T4607" s="11" t="str">
        <f t="shared" si="2"/>
        <v>Josh Buchholtz</v>
      </c>
      <c r="U4607" s="51" t="s">
        <v>55</v>
      </c>
      <c r="V4607" s="51" t="s">
        <v>28719</v>
      </c>
      <c r="W4607" s="51" t="s">
        <v>28720</v>
      </c>
      <c r="X4607" s="94" t="s">
        <v>28721</v>
      </c>
      <c r="Y4607" s="56" t="s">
        <v>28722</v>
      </c>
      <c r="Z4607" s="56" t="s">
        <v>28723</v>
      </c>
      <c r="AA4607" s="51" t="s">
        <v>60</v>
      </c>
      <c r="AB4607" s="51" t="s">
        <v>60</v>
      </c>
      <c r="AC4607" s="51" t="s">
        <v>60</v>
      </c>
      <c r="AD4607" s="56" t="s">
        <v>28724</v>
      </c>
      <c r="AE4607" s="51" t="s">
        <v>28725</v>
      </c>
      <c r="AF4607" s="8" t="s">
        <v>28726</v>
      </c>
      <c r="AG4607" s="8" t="s">
        <v>12476</v>
      </c>
      <c r="AH4607" s="8" t="s">
        <v>134</v>
      </c>
      <c r="AI4607" s="8" t="s">
        <v>66</v>
      </c>
      <c r="AJ4607" s="8"/>
      <c r="AK4607" s="8"/>
      <c r="AL4607" s="8"/>
      <c r="AM4607" s="8" t="s">
        <v>2495</v>
      </c>
      <c r="AN4607" s="8" t="s">
        <v>28727</v>
      </c>
      <c r="AO4607" s="8" t="s">
        <v>28728</v>
      </c>
      <c r="AP4607" s="29" t="s">
        <v>28726</v>
      </c>
      <c r="AQ4607" s="11">
        <v>9751.0</v>
      </c>
    </row>
    <row r="4608">
      <c r="A4608" s="8" t="str">
        <f t="shared" si="1"/>
        <v>Matt Gordy</v>
      </c>
      <c r="B4608" s="51" t="s">
        <v>28713</v>
      </c>
      <c r="C4608" s="51" t="s">
        <v>28651</v>
      </c>
      <c r="D4608" s="2" t="s">
        <v>12461</v>
      </c>
      <c r="E4608" s="8" t="s">
        <v>28714</v>
      </c>
      <c r="F4608" s="8" t="s">
        <v>3309</v>
      </c>
      <c r="G4608" s="51" t="s">
        <v>19294</v>
      </c>
      <c r="H4608" s="8" t="s">
        <v>28715</v>
      </c>
      <c r="I4608" s="8" t="s">
        <v>49</v>
      </c>
      <c r="J4608" s="10">
        <v>3.44</v>
      </c>
      <c r="K4608" s="8" t="s">
        <v>28716</v>
      </c>
      <c r="L4608" s="8"/>
      <c r="M4608" s="8"/>
      <c r="N4608" s="51" t="s">
        <v>28729</v>
      </c>
      <c r="O4608" s="51" t="s">
        <v>52</v>
      </c>
      <c r="P4608" s="51"/>
      <c r="Q4608" s="51"/>
      <c r="R4608" s="51" t="s">
        <v>771</v>
      </c>
      <c r="S4608" s="51" t="s">
        <v>28730</v>
      </c>
      <c r="T4608" s="11" t="str">
        <f t="shared" si="2"/>
        <v>Matt Gordy</v>
      </c>
      <c r="U4608" s="51" t="s">
        <v>674</v>
      </c>
      <c r="V4608" s="51" t="s">
        <v>28731</v>
      </c>
      <c r="W4608" s="51"/>
      <c r="X4608" s="94" t="s">
        <v>28721</v>
      </c>
      <c r="Y4608" s="51" t="s">
        <v>60</v>
      </c>
      <c r="Z4608" s="56" t="s">
        <v>28723</v>
      </c>
      <c r="AA4608" s="51" t="s">
        <v>60</v>
      </c>
      <c r="AB4608" s="51" t="s">
        <v>60</v>
      </c>
      <c r="AC4608" s="51" t="s">
        <v>60</v>
      </c>
      <c r="AD4608" s="56" t="s">
        <v>28724</v>
      </c>
      <c r="AE4608" s="51" t="s">
        <v>28725</v>
      </c>
      <c r="AF4608" s="8" t="s">
        <v>28726</v>
      </c>
      <c r="AG4608" s="8" t="s">
        <v>12476</v>
      </c>
      <c r="AH4608" s="8" t="s">
        <v>134</v>
      </c>
      <c r="AI4608" s="8" t="s">
        <v>66</v>
      </c>
      <c r="AJ4608" s="8"/>
      <c r="AK4608" s="8"/>
      <c r="AL4608" s="8"/>
      <c r="AM4608" s="8" t="s">
        <v>2495</v>
      </c>
      <c r="AN4608" s="8" t="s">
        <v>28727</v>
      </c>
      <c r="AO4608" s="8" t="s">
        <v>28728</v>
      </c>
      <c r="AP4608" s="29" t="s">
        <v>28726</v>
      </c>
      <c r="AQ4608" s="11">
        <v>9751.0</v>
      </c>
    </row>
    <row r="4609">
      <c r="A4609" s="8" t="str">
        <f t="shared" si="1"/>
        <v>Doug Geiwitz</v>
      </c>
      <c r="B4609" s="51" t="s">
        <v>28713</v>
      </c>
      <c r="C4609" s="51" t="s">
        <v>28651</v>
      </c>
      <c r="D4609" s="2" t="s">
        <v>12461</v>
      </c>
      <c r="E4609" s="8" t="s">
        <v>28714</v>
      </c>
      <c r="F4609" s="8" t="s">
        <v>3309</v>
      </c>
      <c r="G4609" s="51" t="s">
        <v>19294</v>
      </c>
      <c r="H4609" s="8" t="s">
        <v>28715</v>
      </c>
      <c r="I4609" s="8" t="s">
        <v>49</v>
      </c>
      <c r="J4609" s="10">
        <v>3.44</v>
      </c>
      <c r="K4609" s="8" t="s">
        <v>28716</v>
      </c>
      <c r="L4609" s="8"/>
      <c r="M4609" s="8"/>
      <c r="N4609" s="51" t="s">
        <v>28732</v>
      </c>
      <c r="O4609" s="51" t="s">
        <v>52</v>
      </c>
      <c r="P4609" s="51"/>
      <c r="Q4609" s="51"/>
      <c r="R4609" s="51" t="s">
        <v>811</v>
      </c>
      <c r="S4609" s="51" t="s">
        <v>28733</v>
      </c>
      <c r="T4609" s="11" t="str">
        <f t="shared" si="2"/>
        <v>Doug Geiwitz</v>
      </c>
      <c r="U4609" s="51" t="s">
        <v>247</v>
      </c>
      <c r="V4609" s="51" t="s">
        <v>28734</v>
      </c>
      <c r="W4609" s="51"/>
      <c r="X4609" s="94" t="s">
        <v>28721</v>
      </c>
      <c r="Y4609" s="51" t="s">
        <v>60</v>
      </c>
      <c r="Z4609" s="56" t="s">
        <v>28723</v>
      </c>
      <c r="AA4609" s="56" t="s">
        <v>28735</v>
      </c>
      <c r="AB4609" s="51" t="s">
        <v>60</v>
      </c>
      <c r="AC4609" s="51" t="s">
        <v>60</v>
      </c>
      <c r="AD4609" s="56" t="s">
        <v>28724</v>
      </c>
      <c r="AE4609" s="51" t="s">
        <v>28725</v>
      </c>
      <c r="AF4609" s="8" t="s">
        <v>28726</v>
      </c>
      <c r="AG4609" s="8" t="s">
        <v>12476</v>
      </c>
      <c r="AH4609" s="8" t="s">
        <v>134</v>
      </c>
      <c r="AI4609" s="8" t="s">
        <v>66</v>
      </c>
      <c r="AJ4609" s="8"/>
      <c r="AK4609" s="8"/>
      <c r="AL4609" s="8"/>
      <c r="AM4609" s="8" t="s">
        <v>2495</v>
      </c>
      <c r="AN4609" s="8" t="s">
        <v>28727</v>
      </c>
      <c r="AO4609" s="8" t="s">
        <v>28728</v>
      </c>
      <c r="AP4609" s="29" t="s">
        <v>28726</v>
      </c>
      <c r="AQ4609" s="11">
        <v>9751.0</v>
      </c>
    </row>
    <row r="4610">
      <c r="A4610" s="8" t="str">
        <f t="shared" si="1"/>
        <v>Tommy Knoche</v>
      </c>
      <c r="B4610" s="8" t="s">
        <v>28713</v>
      </c>
      <c r="C4610" s="51" t="s">
        <v>28651</v>
      </c>
      <c r="D4610" s="2" t="s">
        <v>12461</v>
      </c>
      <c r="E4610" s="8" t="s">
        <v>28714</v>
      </c>
      <c r="F4610" s="8" t="s">
        <v>3309</v>
      </c>
      <c r="G4610" s="51" t="s">
        <v>19294</v>
      </c>
      <c r="H4610" s="8" t="s">
        <v>28715</v>
      </c>
      <c r="I4610" s="8" t="s">
        <v>49</v>
      </c>
      <c r="J4610" s="10">
        <v>3.44</v>
      </c>
      <c r="K4610" s="8" t="s">
        <v>28716</v>
      </c>
      <c r="L4610" s="8"/>
      <c r="M4610" s="8"/>
      <c r="N4610" s="51" t="s">
        <v>28736</v>
      </c>
      <c r="O4610" s="57" t="s">
        <v>52</v>
      </c>
      <c r="P4610" s="51"/>
      <c r="Q4610" s="51"/>
      <c r="R4610" s="57" t="s">
        <v>5157</v>
      </c>
      <c r="S4610" s="57" t="s">
        <v>28737</v>
      </c>
      <c r="T4610" s="11" t="str">
        <f t="shared" si="2"/>
        <v>Tommy Knoche</v>
      </c>
      <c r="U4610" s="57" t="s">
        <v>247</v>
      </c>
      <c r="V4610" s="51" t="s">
        <v>28738</v>
      </c>
      <c r="W4610" s="51"/>
      <c r="X4610" s="51" t="s">
        <v>28721</v>
      </c>
      <c r="Y4610" s="51" t="s">
        <v>60</v>
      </c>
      <c r="Z4610" s="56" t="s">
        <v>28723</v>
      </c>
      <c r="AA4610" s="51" t="s">
        <v>60</v>
      </c>
      <c r="AB4610" s="56" t="s">
        <v>28739</v>
      </c>
      <c r="AC4610" s="51" t="s">
        <v>60</v>
      </c>
      <c r="AD4610" s="56" t="s">
        <v>28724</v>
      </c>
      <c r="AE4610" s="51" t="s">
        <v>28725</v>
      </c>
      <c r="AF4610" s="8" t="s">
        <v>28726</v>
      </c>
      <c r="AG4610" s="8" t="s">
        <v>12476</v>
      </c>
      <c r="AH4610" s="8" t="s">
        <v>134</v>
      </c>
      <c r="AI4610" s="8" t="s">
        <v>66</v>
      </c>
      <c r="AJ4610" s="8"/>
      <c r="AK4610" s="8"/>
      <c r="AL4610" s="8"/>
      <c r="AM4610" s="8" t="s">
        <v>2495</v>
      </c>
      <c r="AN4610" s="8" t="s">
        <v>28727</v>
      </c>
      <c r="AO4610" s="8" t="s">
        <v>28728</v>
      </c>
      <c r="AP4610" s="29" t="s">
        <v>28726</v>
      </c>
      <c r="AQ4610" s="11">
        <v>9751.0</v>
      </c>
    </row>
    <row r="4611">
      <c r="A4611" s="8" t="str">
        <f t="shared" si="1"/>
        <v>Garrett Carlson</v>
      </c>
      <c r="B4611" s="51" t="s">
        <v>28713</v>
      </c>
      <c r="C4611" s="51" t="s">
        <v>28651</v>
      </c>
      <c r="D4611" s="2" t="s">
        <v>12461</v>
      </c>
      <c r="E4611" s="8" t="s">
        <v>28714</v>
      </c>
      <c r="F4611" s="8" t="s">
        <v>3309</v>
      </c>
      <c r="G4611" s="51" t="s">
        <v>19294</v>
      </c>
      <c r="H4611" s="8" t="s">
        <v>28715</v>
      </c>
      <c r="I4611" s="8" t="s">
        <v>49</v>
      </c>
      <c r="J4611" s="10">
        <v>3.44</v>
      </c>
      <c r="K4611" s="8" t="s">
        <v>28716</v>
      </c>
      <c r="L4611" s="8"/>
      <c r="M4611" s="8"/>
      <c r="N4611" s="51" t="s">
        <v>28740</v>
      </c>
      <c r="O4611" s="51" t="s">
        <v>52</v>
      </c>
      <c r="P4611" s="51"/>
      <c r="Q4611" s="51"/>
      <c r="R4611" s="51" t="s">
        <v>12939</v>
      </c>
      <c r="S4611" s="51" t="s">
        <v>2075</v>
      </c>
      <c r="T4611" s="11" t="str">
        <f t="shared" si="2"/>
        <v>Garrett Carlson</v>
      </c>
      <c r="U4611" s="51" t="s">
        <v>1583</v>
      </c>
      <c r="V4611" s="51" t="s">
        <v>28741</v>
      </c>
      <c r="W4611" s="51"/>
      <c r="X4611" s="94" t="s">
        <v>28721</v>
      </c>
      <c r="Y4611" s="51" t="s">
        <v>60</v>
      </c>
      <c r="Z4611" s="56" t="s">
        <v>28723</v>
      </c>
      <c r="AA4611" s="56" t="s">
        <v>28742</v>
      </c>
      <c r="AB4611" s="51" t="s">
        <v>60</v>
      </c>
      <c r="AC4611" s="51" t="s">
        <v>60</v>
      </c>
      <c r="AD4611" s="56" t="s">
        <v>28724</v>
      </c>
      <c r="AE4611" s="51" t="s">
        <v>28725</v>
      </c>
      <c r="AF4611" s="8" t="s">
        <v>28726</v>
      </c>
      <c r="AG4611" s="8" t="s">
        <v>12476</v>
      </c>
      <c r="AH4611" s="8" t="s">
        <v>134</v>
      </c>
      <c r="AI4611" s="8" t="s">
        <v>66</v>
      </c>
      <c r="AJ4611" s="8"/>
      <c r="AK4611" s="8"/>
      <c r="AL4611" s="8"/>
      <c r="AM4611" s="8" t="s">
        <v>2495</v>
      </c>
      <c r="AN4611" s="8" t="s">
        <v>28727</v>
      </c>
      <c r="AO4611" s="8" t="s">
        <v>28728</v>
      </c>
      <c r="AP4611" s="29" t="s">
        <v>28726</v>
      </c>
      <c r="AQ4611" s="11">
        <v>9751.0</v>
      </c>
    </row>
    <row r="4612">
      <c r="A4612" s="8" t="str">
        <f t="shared" si="1"/>
        <v>Gunnar Block</v>
      </c>
      <c r="B4612" s="8" t="s">
        <v>28713</v>
      </c>
      <c r="C4612" s="51" t="s">
        <v>28651</v>
      </c>
      <c r="D4612" s="2" t="s">
        <v>12461</v>
      </c>
      <c r="E4612" s="8" t="s">
        <v>28714</v>
      </c>
      <c r="F4612" s="8" t="s">
        <v>3309</v>
      </c>
      <c r="G4612" s="51" t="s">
        <v>19294</v>
      </c>
      <c r="H4612" s="8" t="s">
        <v>28715</v>
      </c>
      <c r="I4612" s="8" t="s">
        <v>49</v>
      </c>
      <c r="J4612" s="10">
        <v>3.44</v>
      </c>
      <c r="K4612" s="8" t="s">
        <v>28716</v>
      </c>
      <c r="L4612" s="8"/>
      <c r="M4612" s="8"/>
      <c r="N4612" s="51" t="s">
        <v>28743</v>
      </c>
      <c r="O4612" s="57" t="s">
        <v>52</v>
      </c>
      <c r="P4612" s="51"/>
      <c r="Q4612" s="51"/>
      <c r="R4612" s="57" t="s">
        <v>28744</v>
      </c>
      <c r="S4612" s="57" t="s">
        <v>28745</v>
      </c>
      <c r="T4612" s="11" t="str">
        <f t="shared" si="2"/>
        <v>Gunnar Block</v>
      </c>
      <c r="U4612" s="57" t="s">
        <v>2120</v>
      </c>
      <c r="V4612" s="51" t="s">
        <v>28746</v>
      </c>
      <c r="W4612" s="51"/>
      <c r="X4612" s="51" t="s">
        <v>28721</v>
      </c>
      <c r="Y4612" s="51" t="s">
        <v>60</v>
      </c>
      <c r="Z4612" s="56" t="s">
        <v>28723</v>
      </c>
      <c r="AA4612" s="56" t="s">
        <v>28747</v>
      </c>
      <c r="AB4612" s="56" t="s">
        <v>28739</v>
      </c>
      <c r="AC4612" s="51" t="s">
        <v>60</v>
      </c>
      <c r="AD4612" s="56" t="s">
        <v>28724</v>
      </c>
      <c r="AE4612" s="51" t="s">
        <v>28725</v>
      </c>
      <c r="AF4612" s="8" t="s">
        <v>28726</v>
      </c>
      <c r="AG4612" s="8" t="s">
        <v>12476</v>
      </c>
      <c r="AH4612" s="8" t="s">
        <v>134</v>
      </c>
      <c r="AI4612" s="8" t="s">
        <v>66</v>
      </c>
      <c r="AJ4612" s="8"/>
      <c r="AK4612" s="8"/>
      <c r="AL4612" s="8"/>
      <c r="AM4612" s="8" t="s">
        <v>2495</v>
      </c>
      <c r="AN4612" s="8" t="s">
        <v>28727</v>
      </c>
      <c r="AO4612" s="8" t="s">
        <v>28728</v>
      </c>
      <c r="AP4612" s="29" t="s">
        <v>28726</v>
      </c>
      <c r="AQ4612" s="11">
        <v>9751.0</v>
      </c>
    </row>
    <row r="4613">
      <c r="A4613" s="8" t="str">
        <f t="shared" si="1"/>
        <v>Jakob Tordsen</v>
      </c>
      <c r="B4613" s="51" t="s">
        <v>28713</v>
      </c>
      <c r="C4613" s="51" t="s">
        <v>28651</v>
      </c>
      <c r="D4613" s="2" t="s">
        <v>12461</v>
      </c>
      <c r="E4613" s="8" t="s">
        <v>28714</v>
      </c>
      <c r="F4613" s="8" t="s">
        <v>3309</v>
      </c>
      <c r="G4613" s="51" t="s">
        <v>19294</v>
      </c>
      <c r="H4613" s="8" t="s">
        <v>28715</v>
      </c>
      <c r="I4613" s="8" t="s">
        <v>49</v>
      </c>
      <c r="J4613" s="10">
        <v>3.44</v>
      </c>
      <c r="K4613" s="8" t="s">
        <v>28716</v>
      </c>
      <c r="L4613" s="8"/>
      <c r="M4613" s="8"/>
      <c r="N4613" s="51" t="s">
        <v>28748</v>
      </c>
      <c r="O4613" s="51" t="s">
        <v>52</v>
      </c>
      <c r="P4613" s="51"/>
      <c r="Q4613" s="51"/>
      <c r="R4613" s="51" t="s">
        <v>11474</v>
      </c>
      <c r="S4613" s="51" t="s">
        <v>28749</v>
      </c>
      <c r="T4613" s="11" t="str">
        <f t="shared" si="2"/>
        <v>Jakob Tordsen</v>
      </c>
      <c r="U4613" s="51" t="s">
        <v>2120</v>
      </c>
      <c r="V4613" s="51" t="s">
        <v>28750</v>
      </c>
      <c r="W4613" s="51"/>
      <c r="X4613" s="51" t="s">
        <v>28721</v>
      </c>
      <c r="Y4613" s="51" t="s">
        <v>60</v>
      </c>
      <c r="Z4613" s="56" t="s">
        <v>28723</v>
      </c>
      <c r="AA4613" s="51" t="s">
        <v>60</v>
      </c>
      <c r="AB4613" s="56" t="s">
        <v>28739</v>
      </c>
      <c r="AC4613" s="51" t="s">
        <v>60</v>
      </c>
      <c r="AD4613" s="56" t="s">
        <v>28724</v>
      </c>
      <c r="AE4613" s="51" t="s">
        <v>28725</v>
      </c>
      <c r="AF4613" s="8" t="s">
        <v>28726</v>
      </c>
      <c r="AG4613" s="8" t="s">
        <v>12476</v>
      </c>
      <c r="AH4613" s="8" t="s">
        <v>134</v>
      </c>
      <c r="AI4613" s="8" t="s">
        <v>66</v>
      </c>
      <c r="AJ4613" s="8"/>
      <c r="AK4613" s="8"/>
      <c r="AL4613" s="8"/>
      <c r="AM4613" s="8" t="s">
        <v>2495</v>
      </c>
      <c r="AN4613" s="8" t="s">
        <v>28727</v>
      </c>
      <c r="AO4613" s="8" t="s">
        <v>28728</v>
      </c>
      <c r="AP4613" s="29" t="s">
        <v>28726</v>
      </c>
      <c r="AQ4613" s="11">
        <v>9751.0</v>
      </c>
    </row>
    <row r="4614">
      <c r="A4614" s="8" t="str">
        <f t="shared" si="1"/>
        <v>Nick Kohl</v>
      </c>
      <c r="B4614" s="51" t="s">
        <v>28713</v>
      </c>
      <c r="C4614" s="51" t="s">
        <v>28651</v>
      </c>
      <c r="D4614" s="2" t="s">
        <v>12461</v>
      </c>
      <c r="E4614" s="8" t="s">
        <v>28714</v>
      </c>
      <c r="F4614" s="8" t="s">
        <v>3309</v>
      </c>
      <c r="G4614" s="51" t="s">
        <v>19294</v>
      </c>
      <c r="H4614" s="8" t="s">
        <v>28715</v>
      </c>
      <c r="I4614" s="8" t="s">
        <v>49</v>
      </c>
      <c r="J4614" s="10">
        <v>3.44</v>
      </c>
      <c r="K4614" s="8" t="s">
        <v>28716</v>
      </c>
      <c r="L4614" s="8"/>
      <c r="M4614" s="8"/>
      <c r="N4614" s="51" t="s">
        <v>28751</v>
      </c>
      <c r="O4614" s="51" t="s">
        <v>52</v>
      </c>
      <c r="P4614" s="51"/>
      <c r="Q4614" s="51"/>
      <c r="R4614" s="51" t="s">
        <v>392</v>
      </c>
      <c r="S4614" s="51" t="s">
        <v>28752</v>
      </c>
      <c r="T4614" s="11" t="str">
        <f t="shared" si="2"/>
        <v>Nick Kohl</v>
      </c>
      <c r="U4614" s="51" t="s">
        <v>386</v>
      </c>
      <c r="V4614" s="51" t="s">
        <v>28753</v>
      </c>
      <c r="W4614" s="8" t="s">
        <v>28754</v>
      </c>
      <c r="X4614" s="51" t="s">
        <v>28721</v>
      </c>
      <c r="Y4614" s="51" t="s">
        <v>60</v>
      </c>
      <c r="Z4614" s="56" t="s">
        <v>28723</v>
      </c>
      <c r="AA4614" s="51" t="s">
        <v>60</v>
      </c>
      <c r="AB4614" s="56" t="s">
        <v>28739</v>
      </c>
      <c r="AC4614" s="51" t="s">
        <v>60</v>
      </c>
      <c r="AD4614" s="56" t="s">
        <v>28724</v>
      </c>
      <c r="AE4614" s="51" t="s">
        <v>28725</v>
      </c>
      <c r="AF4614" s="8" t="s">
        <v>28726</v>
      </c>
      <c r="AG4614" s="8" t="s">
        <v>12476</v>
      </c>
      <c r="AH4614" s="8" t="s">
        <v>134</v>
      </c>
      <c r="AI4614" s="8" t="s">
        <v>66</v>
      </c>
      <c r="AJ4614" s="8"/>
      <c r="AK4614" s="8"/>
      <c r="AL4614" s="8"/>
      <c r="AM4614" s="8" t="s">
        <v>2495</v>
      </c>
      <c r="AN4614" s="8" t="s">
        <v>28727</v>
      </c>
      <c r="AO4614" s="8" t="s">
        <v>28728</v>
      </c>
      <c r="AP4614" s="29" t="s">
        <v>28726</v>
      </c>
      <c r="AQ4614" s="11">
        <v>9751.0</v>
      </c>
    </row>
    <row r="4615">
      <c r="A4615" s="8" t="str">
        <f t="shared" si="1"/>
        <v>AC Nathan has been removed. </v>
      </c>
      <c r="B4615" s="51" t="s">
        <v>28713</v>
      </c>
      <c r="C4615" s="51" t="s">
        <v>28651</v>
      </c>
      <c r="D4615" s="2" t="s">
        <v>12461</v>
      </c>
      <c r="E4615" s="8" t="s">
        <v>28714</v>
      </c>
      <c r="F4615" s="8" t="s">
        <v>3309</v>
      </c>
      <c r="G4615" s="51" t="s">
        <v>19294</v>
      </c>
      <c r="H4615" s="8" t="s">
        <v>28715</v>
      </c>
      <c r="I4615" s="8" t="s">
        <v>49</v>
      </c>
      <c r="J4615" s="10">
        <v>3.44</v>
      </c>
      <c r="K4615" s="8" t="s">
        <v>28716</v>
      </c>
      <c r="L4615" s="8"/>
      <c r="M4615" s="8"/>
      <c r="N4615" s="51" t="s">
        <v>28755</v>
      </c>
      <c r="O4615" s="51" t="s">
        <v>52</v>
      </c>
      <c r="P4615" s="51"/>
      <c r="Q4615" s="51" t="s">
        <v>277</v>
      </c>
      <c r="R4615" s="51" t="s">
        <v>28756</v>
      </c>
      <c r="S4615" s="51"/>
      <c r="T4615" s="11" t="str">
        <f t="shared" si="2"/>
        <v>AC Nathan has been removed. </v>
      </c>
      <c r="U4615" s="51"/>
      <c r="V4615" s="51"/>
      <c r="W4615" s="51"/>
      <c r="X4615" s="94" t="s">
        <v>28721</v>
      </c>
      <c r="Y4615" s="51" t="s">
        <v>60</v>
      </c>
      <c r="Z4615" s="56" t="s">
        <v>28723</v>
      </c>
      <c r="AA4615" s="51" t="s">
        <v>60</v>
      </c>
      <c r="AB4615" s="51" t="s">
        <v>60</v>
      </c>
      <c r="AC4615" s="51" t="s">
        <v>60</v>
      </c>
      <c r="AD4615" s="56" t="s">
        <v>28724</v>
      </c>
      <c r="AE4615" s="51" t="s">
        <v>28725</v>
      </c>
      <c r="AF4615" s="8" t="s">
        <v>28726</v>
      </c>
      <c r="AG4615" s="8" t="s">
        <v>12476</v>
      </c>
      <c r="AH4615" s="8" t="s">
        <v>134</v>
      </c>
      <c r="AI4615" s="8" t="s">
        <v>66</v>
      </c>
      <c r="AJ4615" s="8"/>
      <c r="AK4615" s="8"/>
      <c r="AL4615" s="8"/>
      <c r="AM4615" s="8" t="s">
        <v>2495</v>
      </c>
      <c r="AN4615" s="8" t="s">
        <v>28727</v>
      </c>
      <c r="AO4615" s="8" t="s">
        <v>28728</v>
      </c>
      <c r="AP4615" s="29" t="s">
        <v>28726</v>
      </c>
      <c r="AQ4615" s="11">
        <v>9751.0</v>
      </c>
    </row>
    <row r="4616">
      <c r="A4616" s="8" t="str">
        <f t="shared" si="1"/>
        <v>Justin Kinseth</v>
      </c>
      <c r="B4616" s="51" t="s">
        <v>28757</v>
      </c>
      <c r="C4616" s="51" t="s">
        <v>28651</v>
      </c>
      <c r="D4616" s="2" t="s">
        <v>12461</v>
      </c>
      <c r="E4616" s="8" t="s">
        <v>28758</v>
      </c>
      <c r="F4616" s="8" t="s">
        <v>3309</v>
      </c>
      <c r="G4616" s="51" t="s">
        <v>19294</v>
      </c>
      <c r="H4616" s="8" t="s">
        <v>28759</v>
      </c>
      <c r="I4616" s="8" t="s">
        <v>49</v>
      </c>
      <c r="J4616" s="10">
        <v>3.3</v>
      </c>
      <c r="K4616" s="8" t="s">
        <v>28760</v>
      </c>
      <c r="L4616" s="8"/>
      <c r="M4616" s="8"/>
      <c r="N4616" s="51" t="s">
        <v>28761</v>
      </c>
      <c r="O4616" s="51" t="s">
        <v>52</v>
      </c>
      <c r="P4616" s="51"/>
      <c r="Q4616" s="51"/>
      <c r="R4616" s="51" t="s">
        <v>114</v>
      </c>
      <c r="S4616" s="51" t="s">
        <v>28762</v>
      </c>
      <c r="T4616" s="11" t="str">
        <f t="shared" si="2"/>
        <v>Justin Kinseth</v>
      </c>
      <c r="U4616" s="51" t="s">
        <v>55</v>
      </c>
      <c r="V4616" s="51" t="s">
        <v>28763</v>
      </c>
      <c r="W4616" s="51" t="s">
        <v>28764</v>
      </c>
      <c r="X4616" s="94" t="s">
        <v>28765</v>
      </c>
      <c r="Y4616" s="56" t="s">
        <v>28766</v>
      </c>
      <c r="Z4616" s="56" t="s">
        <v>28767</v>
      </c>
      <c r="AA4616" s="56" t="s">
        <v>28768</v>
      </c>
      <c r="AB4616" s="56" t="s">
        <v>28769</v>
      </c>
      <c r="AC4616" s="51" t="s">
        <v>60</v>
      </c>
      <c r="AD4616" s="56" t="s">
        <v>28770</v>
      </c>
      <c r="AE4616" s="51" t="s">
        <v>28771</v>
      </c>
      <c r="AF4616" s="8" t="s">
        <v>28772</v>
      </c>
      <c r="AG4616" s="8" t="s">
        <v>12476</v>
      </c>
      <c r="AH4616" s="8" t="s">
        <v>134</v>
      </c>
      <c r="AI4616" s="8" t="s">
        <v>66</v>
      </c>
      <c r="AJ4616" s="8"/>
      <c r="AK4616" s="8"/>
      <c r="AL4616" s="8"/>
      <c r="AM4616" s="8" t="s">
        <v>4984</v>
      </c>
      <c r="AN4616" s="8" t="s">
        <v>28773</v>
      </c>
      <c r="AO4616" s="8" t="s">
        <v>28774</v>
      </c>
      <c r="AP4616" s="29" t="s">
        <v>28772</v>
      </c>
      <c r="AQ4616" s="11">
        <v>12484.0</v>
      </c>
    </row>
    <row r="4617">
      <c r="A4617" s="8" t="str">
        <f t="shared" si="1"/>
        <v>Eamon McKenna</v>
      </c>
      <c r="B4617" s="51" t="s">
        <v>28757</v>
      </c>
      <c r="C4617" s="51" t="s">
        <v>28651</v>
      </c>
      <c r="D4617" s="2" t="s">
        <v>12461</v>
      </c>
      <c r="E4617" s="8" t="s">
        <v>28758</v>
      </c>
      <c r="F4617" s="8" t="s">
        <v>3309</v>
      </c>
      <c r="G4617" s="51" t="s">
        <v>19294</v>
      </c>
      <c r="H4617" s="8" t="s">
        <v>28759</v>
      </c>
      <c r="I4617" s="8" t="s">
        <v>49</v>
      </c>
      <c r="J4617" s="10">
        <v>3.3</v>
      </c>
      <c r="K4617" s="8" t="s">
        <v>28760</v>
      </c>
      <c r="L4617" s="8"/>
      <c r="M4617" s="8"/>
      <c r="N4617" s="51" t="s">
        <v>28775</v>
      </c>
      <c r="O4617" s="51" t="s">
        <v>52</v>
      </c>
      <c r="P4617" s="51"/>
      <c r="Q4617" s="51"/>
      <c r="R4617" s="51" t="s">
        <v>28776</v>
      </c>
      <c r="S4617" s="51" t="s">
        <v>26374</v>
      </c>
      <c r="T4617" s="11" t="str">
        <f t="shared" si="2"/>
        <v>Eamon McKenna</v>
      </c>
      <c r="U4617" s="51" t="s">
        <v>106</v>
      </c>
      <c r="V4617" s="51" t="s">
        <v>28777</v>
      </c>
      <c r="W4617" s="51" t="s">
        <v>28778</v>
      </c>
      <c r="X4617" s="94" t="s">
        <v>28765</v>
      </c>
      <c r="Y4617" s="51" t="s">
        <v>60</v>
      </c>
      <c r="Z4617" s="56" t="s">
        <v>28767</v>
      </c>
      <c r="AA4617" s="51" t="s">
        <v>60</v>
      </c>
      <c r="AB4617" s="56" t="s">
        <v>28769</v>
      </c>
      <c r="AC4617" s="51" t="s">
        <v>60</v>
      </c>
      <c r="AD4617" s="56" t="s">
        <v>28770</v>
      </c>
      <c r="AE4617" s="51" t="s">
        <v>28771</v>
      </c>
      <c r="AF4617" s="8" t="s">
        <v>28772</v>
      </c>
      <c r="AG4617" s="8" t="s">
        <v>12476</v>
      </c>
      <c r="AH4617" s="8" t="s">
        <v>134</v>
      </c>
      <c r="AI4617" s="8" t="s">
        <v>66</v>
      </c>
      <c r="AJ4617" s="8"/>
      <c r="AK4617" s="8"/>
      <c r="AL4617" s="8"/>
      <c r="AM4617" s="8" t="s">
        <v>4984</v>
      </c>
      <c r="AN4617" s="8" t="s">
        <v>28773</v>
      </c>
      <c r="AO4617" s="8" t="s">
        <v>28774</v>
      </c>
      <c r="AP4617" s="29" t="s">
        <v>28772</v>
      </c>
      <c r="AQ4617" s="11">
        <v>12484.0</v>
      </c>
    </row>
    <row r="4618">
      <c r="A4618" s="8" t="str">
        <f t="shared" si="1"/>
        <v>Jared Benson</v>
      </c>
      <c r="B4618" s="51" t="s">
        <v>28757</v>
      </c>
      <c r="C4618" s="51" t="s">
        <v>28651</v>
      </c>
      <c r="D4618" s="2" t="s">
        <v>12461</v>
      </c>
      <c r="E4618" s="8" t="s">
        <v>28758</v>
      </c>
      <c r="F4618" s="8" t="s">
        <v>3309</v>
      </c>
      <c r="G4618" s="51" t="s">
        <v>19294</v>
      </c>
      <c r="H4618" s="13" t="s">
        <v>28759</v>
      </c>
      <c r="I4618" s="8" t="s">
        <v>49</v>
      </c>
      <c r="J4618" s="10">
        <v>3.3</v>
      </c>
      <c r="K4618" s="8" t="s">
        <v>28760</v>
      </c>
      <c r="L4618" s="8"/>
      <c r="M4618" s="8"/>
      <c r="N4618" s="57" t="s">
        <v>28779</v>
      </c>
      <c r="O4618" s="51" t="s">
        <v>52</v>
      </c>
      <c r="P4618" s="51"/>
      <c r="Q4618" s="51"/>
      <c r="R4618" s="51" t="s">
        <v>4058</v>
      </c>
      <c r="S4618" s="51" t="s">
        <v>11675</v>
      </c>
      <c r="T4618" s="11" t="str">
        <f t="shared" si="2"/>
        <v>Jared Benson</v>
      </c>
      <c r="U4618" s="57" t="s">
        <v>80</v>
      </c>
      <c r="V4618" s="57" t="s">
        <v>28780</v>
      </c>
      <c r="W4618" s="51"/>
      <c r="X4618" s="94" t="s">
        <v>28765</v>
      </c>
      <c r="Y4618" s="56" t="s">
        <v>28781</v>
      </c>
      <c r="Z4618" s="56" t="s">
        <v>28767</v>
      </c>
      <c r="AA4618" s="51" t="s">
        <v>60</v>
      </c>
      <c r="AB4618" s="56" t="s">
        <v>28769</v>
      </c>
      <c r="AC4618" s="51" t="s">
        <v>60</v>
      </c>
      <c r="AD4618" s="56" t="s">
        <v>28770</v>
      </c>
      <c r="AE4618" s="51" t="s">
        <v>28771</v>
      </c>
      <c r="AF4618" s="8" t="s">
        <v>28772</v>
      </c>
      <c r="AG4618" s="13" t="s">
        <v>12476</v>
      </c>
      <c r="AH4618" s="8" t="s">
        <v>134</v>
      </c>
      <c r="AI4618" s="8" t="s">
        <v>66</v>
      </c>
      <c r="AJ4618" s="8"/>
      <c r="AK4618" s="8"/>
      <c r="AL4618" s="8"/>
      <c r="AM4618" s="8" t="s">
        <v>4984</v>
      </c>
      <c r="AN4618" s="8" t="s">
        <v>28773</v>
      </c>
      <c r="AO4618" s="8" t="s">
        <v>28774</v>
      </c>
      <c r="AP4618" s="29" t="s">
        <v>28772</v>
      </c>
      <c r="AQ4618" s="11">
        <v>12484.0</v>
      </c>
    </row>
    <row r="4619">
      <c r="A4619" s="8" t="str">
        <f t="shared" si="1"/>
        <v>Brittany Gibson</v>
      </c>
      <c r="B4619" s="51" t="s">
        <v>28757</v>
      </c>
      <c r="C4619" s="51" t="s">
        <v>28651</v>
      </c>
      <c r="D4619" s="2" t="s">
        <v>12461</v>
      </c>
      <c r="E4619" s="8" t="s">
        <v>28758</v>
      </c>
      <c r="F4619" s="8" t="s">
        <v>3309</v>
      </c>
      <c r="G4619" s="51" t="s">
        <v>19294</v>
      </c>
      <c r="H4619" s="13" t="s">
        <v>28759</v>
      </c>
      <c r="I4619" s="8" t="s">
        <v>49</v>
      </c>
      <c r="J4619" s="10">
        <v>3.3</v>
      </c>
      <c r="K4619" s="8" t="s">
        <v>28760</v>
      </c>
      <c r="L4619" s="8"/>
      <c r="M4619" s="8"/>
      <c r="N4619" s="57" t="s">
        <v>28782</v>
      </c>
      <c r="O4619" s="51" t="s">
        <v>52</v>
      </c>
      <c r="P4619" s="51"/>
      <c r="Q4619" s="51"/>
      <c r="R4619" s="51" t="s">
        <v>245</v>
      </c>
      <c r="S4619" s="51" t="s">
        <v>6465</v>
      </c>
      <c r="T4619" s="11" t="str">
        <f t="shared" si="2"/>
        <v>Brittany Gibson</v>
      </c>
      <c r="U4619" s="57" t="s">
        <v>80</v>
      </c>
      <c r="V4619" s="51" t="s">
        <v>28783</v>
      </c>
      <c r="W4619" s="57" t="s">
        <v>28784</v>
      </c>
      <c r="X4619" s="94" t="s">
        <v>28765</v>
      </c>
      <c r="Y4619" s="51" t="s">
        <v>60</v>
      </c>
      <c r="Z4619" s="56" t="s">
        <v>28767</v>
      </c>
      <c r="AA4619" s="51" t="s">
        <v>60</v>
      </c>
      <c r="AB4619" s="56" t="s">
        <v>28769</v>
      </c>
      <c r="AC4619" s="51" t="s">
        <v>60</v>
      </c>
      <c r="AD4619" s="56" t="s">
        <v>28770</v>
      </c>
      <c r="AE4619" s="51" t="s">
        <v>28771</v>
      </c>
      <c r="AF4619" s="8" t="s">
        <v>28772</v>
      </c>
      <c r="AG4619" s="13" t="s">
        <v>12476</v>
      </c>
      <c r="AH4619" s="8" t="s">
        <v>134</v>
      </c>
      <c r="AI4619" s="8" t="s">
        <v>66</v>
      </c>
      <c r="AJ4619" s="8"/>
      <c r="AK4619" s="8"/>
      <c r="AL4619" s="8"/>
      <c r="AM4619" s="8" t="s">
        <v>4984</v>
      </c>
      <c r="AN4619" s="8" t="s">
        <v>28773</v>
      </c>
      <c r="AO4619" s="8" t="s">
        <v>28774</v>
      </c>
      <c r="AP4619" s="29" t="s">
        <v>28772</v>
      </c>
      <c r="AQ4619" s="11">
        <v>12484.0</v>
      </c>
    </row>
    <row r="4620">
      <c r="A4620" s="8" t="str">
        <f t="shared" si="1"/>
        <v>Sylviann Momont</v>
      </c>
      <c r="B4620" s="51" t="s">
        <v>28757</v>
      </c>
      <c r="C4620" s="51" t="s">
        <v>28651</v>
      </c>
      <c r="D4620" s="2" t="s">
        <v>12461</v>
      </c>
      <c r="E4620" s="8" t="s">
        <v>28758</v>
      </c>
      <c r="F4620" s="8" t="s">
        <v>3309</v>
      </c>
      <c r="G4620" s="51" t="s">
        <v>19294</v>
      </c>
      <c r="H4620" s="13" t="s">
        <v>28759</v>
      </c>
      <c r="I4620" s="8" t="s">
        <v>49</v>
      </c>
      <c r="J4620" s="10">
        <v>3.3</v>
      </c>
      <c r="K4620" s="8" t="s">
        <v>28760</v>
      </c>
      <c r="L4620" s="8"/>
      <c r="M4620" s="8"/>
      <c r="N4620" s="51" t="s">
        <v>28785</v>
      </c>
      <c r="O4620" s="51" t="s">
        <v>52</v>
      </c>
      <c r="P4620" s="51"/>
      <c r="Q4620" s="51"/>
      <c r="R4620" s="51" t="s">
        <v>28786</v>
      </c>
      <c r="S4620" s="51" t="s">
        <v>28787</v>
      </c>
      <c r="T4620" s="11" t="str">
        <f t="shared" si="2"/>
        <v>Sylviann Momont</v>
      </c>
      <c r="U4620" s="57" t="s">
        <v>80</v>
      </c>
      <c r="V4620" s="57" t="s">
        <v>28788</v>
      </c>
      <c r="W4620" s="57" t="s">
        <v>28789</v>
      </c>
      <c r="X4620" s="94" t="s">
        <v>28765</v>
      </c>
      <c r="Y4620" s="51" t="s">
        <v>60</v>
      </c>
      <c r="Z4620" s="56" t="s">
        <v>28767</v>
      </c>
      <c r="AA4620" s="51" t="s">
        <v>60</v>
      </c>
      <c r="AB4620" s="56" t="s">
        <v>28769</v>
      </c>
      <c r="AC4620" s="56" t="s">
        <v>28790</v>
      </c>
      <c r="AD4620" s="56" t="s">
        <v>28770</v>
      </c>
      <c r="AE4620" s="51" t="s">
        <v>28771</v>
      </c>
      <c r="AF4620" s="8" t="s">
        <v>28772</v>
      </c>
      <c r="AG4620" s="8" t="s">
        <v>12476</v>
      </c>
      <c r="AH4620" s="8" t="s">
        <v>134</v>
      </c>
      <c r="AI4620" s="8" t="s">
        <v>66</v>
      </c>
      <c r="AJ4620" s="8"/>
      <c r="AK4620" s="8"/>
      <c r="AL4620" s="8"/>
      <c r="AM4620" s="8" t="s">
        <v>4984</v>
      </c>
      <c r="AN4620" s="8" t="s">
        <v>28773</v>
      </c>
      <c r="AO4620" s="8" t="s">
        <v>28774</v>
      </c>
      <c r="AP4620" s="29" t="s">
        <v>28772</v>
      </c>
      <c r="AQ4620" s="11">
        <v>12484.0</v>
      </c>
    </row>
    <row r="4621">
      <c r="A4621" s="8" t="str">
        <f t="shared" si="1"/>
        <v>Brittany Van Damme</v>
      </c>
      <c r="B4621" s="51" t="s">
        <v>28757</v>
      </c>
      <c r="C4621" s="51" t="s">
        <v>28651</v>
      </c>
      <c r="D4621" s="2" t="s">
        <v>12461</v>
      </c>
      <c r="E4621" s="8" t="s">
        <v>28758</v>
      </c>
      <c r="F4621" s="8" t="s">
        <v>3309</v>
      </c>
      <c r="G4621" s="51" t="s">
        <v>19294</v>
      </c>
      <c r="H4621" s="13" t="s">
        <v>28759</v>
      </c>
      <c r="I4621" s="8" t="s">
        <v>49</v>
      </c>
      <c r="J4621" s="10">
        <v>3.3</v>
      </c>
      <c r="K4621" s="8" t="s">
        <v>28760</v>
      </c>
      <c r="L4621" s="8"/>
      <c r="M4621" s="8"/>
      <c r="N4621" s="51" t="s">
        <v>28791</v>
      </c>
      <c r="O4621" s="51" t="s">
        <v>52</v>
      </c>
      <c r="P4621" s="51"/>
      <c r="Q4621" s="51"/>
      <c r="R4621" s="51" t="s">
        <v>245</v>
      </c>
      <c r="S4621" s="51" t="s">
        <v>28792</v>
      </c>
      <c r="T4621" s="11" t="str">
        <f t="shared" si="2"/>
        <v>Brittany Van Damme</v>
      </c>
      <c r="U4621" s="51" t="s">
        <v>80</v>
      </c>
      <c r="V4621" s="51" t="s">
        <v>28793</v>
      </c>
      <c r="W4621" s="51" t="s">
        <v>28789</v>
      </c>
      <c r="X4621" s="94" t="s">
        <v>28765</v>
      </c>
      <c r="Y4621" s="56" t="s">
        <v>28794</v>
      </c>
      <c r="Z4621" s="56" t="s">
        <v>28767</v>
      </c>
      <c r="AA4621" s="51" t="s">
        <v>60</v>
      </c>
      <c r="AB4621" s="56" t="s">
        <v>28769</v>
      </c>
      <c r="AC4621" s="51" t="s">
        <v>60</v>
      </c>
      <c r="AD4621" s="56" t="s">
        <v>28770</v>
      </c>
      <c r="AE4621" s="51" t="s">
        <v>28771</v>
      </c>
      <c r="AF4621" s="8" t="s">
        <v>28772</v>
      </c>
      <c r="AG4621" s="8" t="s">
        <v>12476</v>
      </c>
      <c r="AH4621" s="8" t="s">
        <v>134</v>
      </c>
      <c r="AI4621" s="8" t="s">
        <v>66</v>
      </c>
      <c r="AJ4621" s="8"/>
      <c r="AK4621" s="8"/>
      <c r="AL4621" s="8"/>
      <c r="AM4621" s="8" t="s">
        <v>4984</v>
      </c>
      <c r="AN4621" s="8" t="s">
        <v>28773</v>
      </c>
      <c r="AO4621" s="8" t="s">
        <v>28774</v>
      </c>
      <c r="AP4621" s="29" t="s">
        <v>28772</v>
      </c>
      <c r="AQ4621" s="11">
        <v>12484.0</v>
      </c>
    </row>
    <row r="4622">
      <c r="A4622" s="8" t="str">
        <f t="shared" si="1"/>
        <v>Al Tapplin</v>
      </c>
      <c r="B4622" s="51" t="s">
        <v>28757</v>
      </c>
      <c r="C4622" s="51" t="s">
        <v>28651</v>
      </c>
      <c r="D4622" s="2" t="s">
        <v>12461</v>
      </c>
      <c r="E4622" s="8" t="s">
        <v>28758</v>
      </c>
      <c r="F4622" s="8" t="s">
        <v>3309</v>
      </c>
      <c r="G4622" s="51" t="s">
        <v>19294</v>
      </c>
      <c r="H4622" s="13" t="s">
        <v>28759</v>
      </c>
      <c r="I4622" s="8" t="s">
        <v>49</v>
      </c>
      <c r="J4622" s="10">
        <v>3.3</v>
      </c>
      <c r="K4622" s="8" t="s">
        <v>28760</v>
      </c>
      <c r="L4622" s="8"/>
      <c r="M4622" s="8"/>
      <c r="N4622" s="57" t="s">
        <v>28795</v>
      </c>
      <c r="O4622" s="51" t="s">
        <v>52</v>
      </c>
      <c r="P4622" s="51"/>
      <c r="Q4622" s="51"/>
      <c r="R4622" s="51" t="s">
        <v>19035</v>
      </c>
      <c r="S4622" s="51" t="s">
        <v>28796</v>
      </c>
      <c r="T4622" s="11" t="str">
        <f t="shared" si="2"/>
        <v>Al Tapplin</v>
      </c>
      <c r="U4622" s="57" t="s">
        <v>80</v>
      </c>
      <c r="V4622" s="57" t="s">
        <v>28797</v>
      </c>
      <c r="W4622" s="51" t="s">
        <v>28764</v>
      </c>
      <c r="X4622" s="94" t="s">
        <v>28765</v>
      </c>
      <c r="Y4622" s="51" t="s">
        <v>60</v>
      </c>
      <c r="Z4622" s="56" t="s">
        <v>28767</v>
      </c>
      <c r="AA4622" s="51" t="s">
        <v>60</v>
      </c>
      <c r="AB4622" s="56" t="s">
        <v>28769</v>
      </c>
      <c r="AC4622" s="51" t="s">
        <v>60</v>
      </c>
      <c r="AD4622" s="56" t="s">
        <v>28770</v>
      </c>
      <c r="AE4622" s="51" t="s">
        <v>28771</v>
      </c>
      <c r="AF4622" s="8" t="s">
        <v>28772</v>
      </c>
      <c r="AG4622" s="8" t="s">
        <v>12476</v>
      </c>
      <c r="AH4622" s="8" t="s">
        <v>134</v>
      </c>
      <c r="AI4622" s="8" t="s">
        <v>66</v>
      </c>
      <c r="AJ4622" s="8"/>
      <c r="AK4622" s="8"/>
      <c r="AL4622" s="8"/>
      <c r="AM4622" s="8" t="s">
        <v>4984</v>
      </c>
      <c r="AN4622" s="8" t="s">
        <v>28773</v>
      </c>
      <c r="AO4622" s="8" t="s">
        <v>28774</v>
      </c>
      <c r="AP4622" s="29" t="s">
        <v>28772</v>
      </c>
      <c r="AQ4622" s="11">
        <v>12484.0</v>
      </c>
    </row>
    <row r="4623">
      <c r="A4623" s="8" t="str">
        <f t="shared" si="1"/>
        <v>Kyle Van Damme</v>
      </c>
      <c r="B4623" s="51" t="s">
        <v>28757</v>
      </c>
      <c r="C4623" s="51" t="s">
        <v>28651</v>
      </c>
      <c r="D4623" s="2" t="s">
        <v>12461</v>
      </c>
      <c r="E4623" s="8" t="s">
        <v>28758</v>
      </c>
      <c r="F4623" s="8" t="s">
        <v>3309</v>
      </c>
      <c r="G4623" s="51" t="s">
        <v>19294</v>
      </c>
      <c r="H4623" s="13" t="s">
        <v>28759</v>
      </c>
      <c r="I4623" s="8" t="s">
        <v>49</v>
      </c>
      <c r="J4623" s="10">
        <v>3.3</v>
      </c>
      <c r="K4623" s="8" t="s">
        <v>28760</v>
      </c>
      <c r="L4623" s="8"/>
      <c r="M4623" s="8"/>
      <c r="N4623" s="57" t="s">
        <v>28798</v>
      </c>
      <c r="O4623" s="51" t="s">
        <v>52</v>
      </c>
      <c r="P4623" s="51"/>
      <c r="Q4623" s="51"/>
      <c r="R4623" s="51" t="s">
        <v>1275</v>
      </c>
      <c r="S4623" s="51" t="s">
        <v>28792</v>
      </c>
      <c r="T4623" s="11" t="str">
        <f t="shared" si="2"/>
        <v>Kyle Van Damme</v>
      </c>
      <c r="U4623" s="57" t="s">
        <v>80</v>
      </c>
      <c r="V4623" s="57" t="s">
        <v>28799</v>
      </c>
      <c r="W4623" s="51" t="s">
        <v>28764</v>
      </c>
      <c r="X4623" s="94" t="s">
        <v>28765</v>
      </c>
      <c r="Y4623" s="56" t="s">
        <v>28800</v>
      </c>
      <c r="Z4623" s="56" t="s">
        <v>28767</v>
      </c>
      <c r="AA4623" s="56" t="s">
        <v>28801</v>
      </c>
      <c r="AB4623" s="56" t="s">
        <v>28769</v>
      </c>
      <c r="AC4623" s="51" t="s">
        <v>60</v>
      </c>
      <c r="AD4623" s="56" t="s">
        <v>28770</v>
      </c>
      <c r="AE4623" s="51" t="s">
        <v>28771</v>
      </c>
      <c r="AF4623" s="8" t="s">
        <v>28772</v>
      </c>
      <c r="AG4623" s="8" t="s">
        <v>12476</v>
      </c>
      <c r="AH4623" s="8" t="s">
        <v>134</v>
      </c>
      <c r="AI4623" s="8" t="s">
        <v>66</v>
      </c>
      <c r="AJ4623" s="8"/>
      <c r="AK4623" s="8"/>
      <c r="AL4623" s="8"/>
      <c r="AM4623" s="8" t="s">
        <v>4984</v>
      </c>
      <c r="AN4623" s="8" t="s">
        <v>28773</v>
      </c>
      <c r="AO4623" s="8" t="s">
        <v>28774</v>
      </c>
      <c r="AP4623" s="29" t="s">
        <v>28772</v>
      </c>
      <c r="AQ4623" s="11">
        <v>12484.0</v>
      </c>
    </row>
    <row r="4624">
      <c r="A4624" s="8" t="str">
        <f t="shared" si="1"/>
        <v>Andres Young</v>
      </c>
      <c r="B4624" s="51" t="s">
        <v>28802</v>
      </c>
      <c r="C4624" s="51" t="s">
        <v>28651</v>
      </c>
      <c r="D4624" s="2" t="s">
        <v>12461</v>
      </c>
      <c r="E4624" s="8" t="s">
        <v>28803</v>
      </c>
      <c r="F4624" s="8" t="s">
        <v>3309</v>
      </c>
      <c r="G4624" s="51" t="s">
        <v>19294</v>
      </c>
      <c r="H4624" s="8" t="s">
        <v>28804</v>
      </c>
      <c r="I4624" s="8" t="s">
        <v>49</v>
      </c>
      <c r="J4624" s="10">
        <v>3.42</v>
      </c>
      <c r="K4624" s="8" t="s">
        <v>28805</v>
      </c>
      <c r="L4624" s="8"/>
      <c r="M4624" s="8"/>
      <c r="N4624" s="51" t="s">
        <v>28806</v>
      </c>
      <c r="O4624" s="51" t="s">
        <v>52</v>
      </c>
      <c r="P4624" s="51"/>
      <c r="Q4624" s="51"/>
      <c r="R4624" s="51" t="s">
        <v>4959</v>
      </c>
      <c r="S4624" s="51" t="s">
        <v>2820</v>
      </c>
      <c r="T4624" s="11" t="str">
        <f t="shared" si="2"/>
        <v>Andres Young</v>
      </c>
      <c r="U4624" s="13" t="s">
        <v>28807</v>
      </c>
      <c r="V4624" s="51" t="s">
        <v>28808</v>
      </c>
      <c r="W4624" s="51" t="s">
        <v>28809</v>
      </c>
      <c r="X4624" s="94" t="s">
        <v>28810</v>
      </c>
      <c r="Y4624" s="56" t="s">
        <v>28811</v>
      </c>
      <c r="Z4624" s="56" t="s">
        <v>28812</v>
      </c>
      <c r="AA4624" s="51" t="s">
        <v>60</v>
      </c>
      <c r="AB4624" s="56" t="s">
        <v>28813</v>
      </c>
      <c r="AC4624" s="51" t="s">
        <v>60</v>
      </c>
      <c r="AD4624" s="51" t="s">
        <v>60</v>
      </c>
      <c r="AE4624" s="51" t="s">
        <v>28814</v>
      </c>
      <c r="AF4624" s="8" t="s">
        <v>28815</v>
      </c>
      <c r="AG4624" s="8" t="s">
        <v>12476</v>
      </c>
      <c r="AH4624" s="8" t="s">
        <v>194</v>
      </c>
      <c r="AI4624" s="8" t="s">
        <v>66</v>
      </c>
      <c r="AJ4624" s="8"/>
      <c r="AK4624" s="8"/>
      <c r="AL4624" s="8"/>
      <c r="AM4624" s="8" t="s">
        <v>743</v>
      </c>
      <c r="AN4624" s="8" t="s">
        <v>28816</v>
      </c>
      <c r="AO4624" s="8" t="s">
        <v>28817</v>
      </c>
      <c r="AP4624" s="29" t="s">
        <v>28815</v>
      </c>
      <c r="AQ4624" s="11">
        <v>7861.0</v>
      </c>
    </row>
    <row r="4625">
      <c r="A4625" s="8" t="str">
        <f t="shared" si="1"/>
        <v>Lexus Lovan</v>
      </c>
      <c r="B4625" s="51" t="s">
        <v>28802</v>
      </c>
      <c r="C4625" s="51" t="s">
        <v>28651</v>
      </c>
      <c r="D4625" s="2" t="s">
        <v>12461</v>
      </c>
      <c r="E4625" s="8" t="s">
        <v>28803</v>
      </c>
      <c r="F4625" s="8" t="s">
        <v>3309</v>
      </c>
      <c r="G4625" s="51" t="s">
        <v>19294</v>
      </c>
      <c r="H4625" s="13" t="s">
        <v>28804</v>
      </c>
      <c r="I4625" s="8" t="s">
        <v>49</v>
      </c>
      <c r="J4625" s="10">
        <v>3.42</v>
      </c>
      <c r="K4625" s="8" t="s">
        <v>28805</v>
      </c>
      <c r="L4625" s="8"/>
      <c r="M4625" s="8"/>
      <c r="N4625" s="51" t="s">
        <v>28818</v>
      </c>
      <c r="O4625" s="51" t="s">
        <v>52</v>
      </c>
      <c r="P4625" s="51"/>
      <c r="Q4625" s="51"/>
      <c r="R4625" s="51" t="s">
        <v>28819</v>
      </c>
      <c r="S4625" s="51" t="s">
        <v>28820</v>
      </c>
      <c r="T4625" s="11" t="str">
        <f t="shared" si="2"/>
        <v>Lexus Lovan</v>
      </c>
      <c r="U4625" s="51" t="s">
        <v>1879</v>
      </c>
      <c r="V4625" s="51" t="s">
        <v>28821</v>
      </c>
      <c r="W4625" s="51" t="s">
        <v>28822</v>
      </c>
      <c r="X4625" s="94" t="s">
        <v>28810</v>
      </c>
      <c r="Y4625" s="51" t="s">
        <v>60</v>
      </c>
      <c r="Z4625" s="56" t="s">
        <v>28812</v>
      </c>
      <c r="AA4625" s="51" t="s">
        <v>60</v>
      </c>
      <c r="AB4625" s="56" t="s">
        <v>28813</v>
      </c>
      <c r="AC4625" s="56" t="s">
        <v>28823</v>
      </c>
      <c r="AD4625" s="56" t="s">
        <v>12110</v>
      </c>
      <c r="AE4625" s="51" t="s">
        <v>28814</v>
      </c>
      <c r="AF4625" s="13" t="s">
        <v>28815</v>
      </c>
      <c r="AG4625" s="13" t="s">
        <v>12476</v>
      </c>
      <c r="AH4625" s="8" t="s">
        <v>194</v>
      </c>
      <c r="AI4625" s="8" t="s">
        <v>66</v>
      </c>
      <c r="AJ4625" s="8"/>
      <c r="AK4625" s="8"/>
      <c r="AL4625" s="8"/>
      <c r="AM4625" s="8" t="s">
        <v>743</v>
      </c>
      <c r="AN4625" s="8" t="s">
        <v>28816</v>
      </c>
      <c r="AO4625" s="8" t="s">
        <v>28817</v>
      </c>
      <c r="AP4625" s="52" t="s">
        <v>28815</v>
      </c>
      <c r="AQ4625" s="11">
        <v>7861.0</v>
      </c>
    </row>
    <row r="4626">
      <c r="A4626" s="8" t="str">
        <f t="shared" si="1"/>
        <v>Chris Rotzenberg</v>
      </c>
      <c r="B4626" s="51" t="s">
        <v>28802</v>
      </c>
      <c r="C4626" s="51" t="s">
        <v>28651</v>
      </c>
      <c r="D4626" s="2" t="s">
        <v>12461</v>
      </c>
      <c r="E4626" s="8" t="s">
        <v>28803</v>
      </c>
      <c r="F4626" s="8" t="s">
        <v>3309</v>
      </c>
      <c r="G4626" s="51" t="s">
        <v>19294</v>
      </c>
      <c r="H4626" s="8" t="s">
        <v>28804</v>
      </c>
      <c r="I4626" s="8" t="s">
        <v>49</v>
      </c>
      <c r="J4626" s="10">
        <v>3.42</v>
      </c>
      <c r="K4626" s="8" t="s">
        <v>28805</v>
      </c>
      <c r="L4626" s="8"/>
      <c r="M4626" s="8"/>
      <c r="N4626" s="51" t="s">
        <v>28824</v>
      </c>
      <c r="O4626" s="51" t="s">
        <v>52</v>
      </c>
      <c r="P4626" s="51" t="s">
        <v>490</v>
      </c>
      <c r="Q4626" s="51"/>
      <c r="R4626" s="51" t="s">
        <v>791</v>
      </c>
      <c r="S4626" s="51" t="s">
        <v>28825</v>
      </c>
      <c r="T4626" s="11" t="str">
        <f t="shared" si="2"/>
        <v>Chris Rotzenberg</v>
      </c>
      <c r="U4626" s="57" t="s">
        <v>55</v>
      </c>
      <c r="V4626" s="51" t="s">
        <v>28826</v>
      </c>
      <c r="W4626" s="51" t="s">
        <v>28827</v>
      </c>
      <c r="X4626" s="94" t="s">
        <v>28810</v>
      </c>
      <c r="Y4626" s="51" t="s">
        <v>60</v>
      </c>
      <c r="Z4626" s="56" t="s">
        <v>28812</v>
      </c>
      <c r="AA4626" s="56" t="s">
        <v>28828</v>
      </c>
      <c r="AB4626" s="56" t="s">
        <v>28813</v>
      </c>
      <c r="AC4626" s="51" t="s">
        <v>60</v>
      </c>
      <c r="AD4626" s="51" t="s">
        <v>60</v>
      </c>
      <c r="AE4626" s="51" t="s">
        <v>28814</v>
      </c>
      <c r="AF4626" s="8" t="s">
        <v>28815</v>
      </c>
      <c r="AG4626" s="8" t="s">
        <v>12476</v>
      </c>
      <c r="AH4626" s="8" t="s">
        <v>194</v>
      </c>
      <c r="AI4626" s="8" t="s">
        <v>66</v>
      </c>
      <c r="AJ4626" s="8"/>
      <c r="AK4626" s="8"/>
      <c r="AL4626" s="8"/>
      <c r="AM4626" s="8" t="s">
        <v>743</v>
      </c>
      <c r="AN4626" s="8" t="s">
        <v>28816</v>
      </c>
      <c r="AO4626" s="8" t="s">
        <v>28817</v>
      </c>
      <c r="AP4626" s="29" t="s">
        <v>28815</v>
      </c>
      <c r="AQ4626" s="11">
        <v>7861.0</v>
      </c>
    </row>
    <row r="4627">
      <c r="A4627" s="8" t="str">
        <f t="shared" si="1"/>
        <v>Dave Kamps</v>
      </c>
      <c r="B4627" s="51" t="s">
        <v>28802</v>
      </c>
      <c r="C4627" s="51" t="s">
        <v>28651</v>
      </c>
      <c r="D4627" s="2" t="s">
        <v>12461</v>
      </c>
      <c r="E4627" s="8" t="s">
        <v>28803</v>
      </c>
      <c r="F4627" s="8" t="s">
        <v>3309</v>
      </c>
      <c r="G4627" s="51" t="s">
        <v>19294</v>
      </c>
      <c r="H4627" s="8" t="s">
        <v>28804</v>
      </c>
      <c r="I4627" s="8" t="s">
        <v>49</v>
      </c>
      <c r="J4627" s="10">
        <v>3.42</v>
      </c>
      <c r="K4627" s="8" t="s">
        <v>28805</v>
      </c>
      <c r="L4627" s="8"/>
      <c r="M4627" s="8"/>
      <c r="N4627" s="51" t="s">
        <v>28829</v>
      </c>
      <c r="O4627" s="51" t="s">
        <v>52</v>
      </c>
      <c r="P4627" s="51"/>
      <c r="Q4627" s="51"/>
      <c r="R4627" s="51" t="s">
        <v>3381</v>
      </c>
      <c r="S4627" s="51" t="s">
        <v>28830</v>
      </c>
      <c r="T4627" s="11" t="str">
        <f t="shared" si="2"/>
        <v>Dave Kamps</v>
      </c>
      <c r="U4627" s="51" t="s">
        <v>160</v>
      </c>
      <c r="V4627" s="51"/>
      <c r="W4627" s="51"/>
      <c r="X4627" s="94" t="s">
        <v>28810</v>
      </c>
      <c r="Y4627" s="51" t="s">
        <v>60</v>
      </c>
      <c r="Z4627" s="56" t="s">
        <v>28812</v>
      </c>
      <c r="AA4627" s="51" t="s">
        <v>60</v>
      </c>
      <c r="AB4627" s="56" t="s">
        <v>28813</v>
      </c>
      <c r="AC4627" s="51" t="s">
        <v>60</v>
      </c>
      <c r="AD4627" s="51" t="s">
        <v>60</v>
      </c>
      <c r="AE4627" s="51" t="s">
        <v>28814</v>
      </c>
      <c r="AF4627" s="8" t="s">
        <v>28815</v>
      </c>
      <c r="AG4627" s="8" t="s">
        <v>12476</v>
      </c>
      <c r="AH4627" s="8" t="s">
        <v>194</v>
      </c>
      <c r="AI4627" s="8" t="s">
        <v>66</v>
      </c>
      <c r="AJ4627" s="8"/>
      <c r="AK4627" s="8"/>
      <c r="AL4627" s="8"/>
      <c r="AM4627" s="8" t="s">
        <v>743</v>
      </c>
      <c r="AN4627" s="8" t="s">
        <v>28816</v>
      </c>
      <c r="AO4627" s="8" t="s">
        <v>28817</v>
      </c>
      <c r="AP4627" s="29" t="s">
        <v>28815</v>
      </c>
      <c r="AQ4627" s="11">
        <v>7861.0</v>
      </c>
    </row>
    <row r="4628">
      <c r="A4628" s="8" t="str">
        <f t="shared" si="1"/>
        <v>Armando Payan</v>
      </c>
      <c r="B4628" s="51" t="s">
        <v>28802</v>
      </c>
      <c r="C4628" s="51" t="s">
        <v>28651</v>
      </c>
      <c r="D4628" s="2" t="s">
        <v>12461</v>
      </c>
      <c r="E4628" s="8" t="s">
        <v>28803</v>
      </c>
      <c r="F4628" s="8" t="s">
        <v>3309</v>
      </c>
      <c r="G4628" s="51" t="s">
        <v>19294</v>
      </c>
      <c r="H4628" s="8" t="s">
        <v>28804</v>
      </c>
      <c r="I4628" s="8" t="s">
        <v>49</v>
      </c>
      <c r="J4628" s="10">
        <v>3.42</v>
      </c>
      <c r="K4628" s="8" t="s">
        <v>28805</v>
      </c>
      <c r="L4628" s="8"/>
      <c r="M4628" s="8"/>
      <c r="N4628" s="13" t="s">
        <v>28831</v>
      </c>
      <c r="O4628" s="51" t="s">
        <v>52</v>
      </c>
      <c r="P4628" s="51"/>
      <c r="Q4628" s="51"/>
      <c r="R4628" s="51" t="s">
        <v>28832</v>
      </c>
      <c r="S4628" s="51" t="s">
        <v>28833</v>
      </c>
      <c r="T4628" s="11" t="str">
        <f t="shared" si="2"/>
        <v>Armando Payan</v>
      </c>
      <c r="U4628" s="13" t="s">
        <v>674</v>
      </c>
      <c r="V4628" s="13" t="s">
        <v>28834</v>
      </c>
      <c r="W4628" s="8"/>
      <c r="X4628" s="94" t="s">
        <v>28810</v>
      </c>
      <c r="Y4628" s="51" t="s">
        <v>60</v>
      </c>
      <c r="Z4628" s="56" t="s">
        <v>28812</v>
      </c>
      <c r="AA4628" s="51" t="s">
        <v>60</v>
      </c>
      <c r="AB4628" s="56" t="s">
        <v>28813</v>
      </c>
      <c r="AC4628" s="51" t="s">
        <v>60</v>
      </c>
      <c r="AD4628" s="56" t="s">
        <v>12110</v>
      </c>
      <c r="AE4628" s="51" t="s">
        <v>28814</v>
      </c>
      <c r="AF4628" s="13" t="s">
        <v>28815</v>
      </c>
      <c r="AG4628" s="13" t="s">
        <v>12476</v>
      </c>
      <c r="AH4628" s="8" t="s">
        <v>194</v>
      </c>
      <c r="AI4628" s="8" t="s">
        <v>66</v>
      </c>
      <c r="AJ4628" s="8"/>
      <c r="AK4628" s="8"/>
      <c r="AL4628" s="8"/>
      <c r="AM4628" s="8" t="s">
        <v>743</v>
      </c>
      <c r="AN4628" s="8" t="s">
        <v>28816</v>
      </c>
      <c r="AO4628" s="8" t="s">
        <v>28817</v>
      </c>
      <c r="AP4628" s="52" t="s">
        <v>28815</v>
      </c>
      <c r="AQ4628" s="11">
        <v>7861.0</v>
      </c>
    </row>
    <row r="4629">
      <c r="A4629" s="8" t="str">
        <f t="shared" si="1"/>
        <v>Rich Schneider</v>
      </c>
      <c r="B4629" s="51" t="s">
        <v>28802</v>
      </c>
      <c r="C4629" s="51" t="s">
        <v>28651</v>
      </c>
      <c r="D4629" s="2" t="s">
        <v>12461</v>
      </c>
      <c r="E4629" s="8" t="s">
        <v>28803</v>
      </c>
      <c r="F4629" s="8" t="s">
        <v>3309</v>
      </c>
      <c r="G4629" s="51" t="s">
        <v>19294</v>
      </c>
      <c r="H4629" s="8" t="s">
        <v>28804</v>
      </c>
      <c r="I4629" s="8" t="s">
        <v>49</v>
      </c>
      <c r="J4629" s="10">
        <v>3.42</v>
      </c>
      <c r="K4629" s="8" t="s">
        <v>28805</v>
      </c>
      <c r="L4629" s="8"/>
      <c r="M4629" s="8"/>
      <c r="N4629" s="51" t="s">
        <v>28835</v>
      </c>
      <c r="O4629" s="51" t="s">
        <v>52</v>
      </c>
      <c r="P4629" s="51"/>
      <c r="Q4629" s="51"/>
      <c r="R4629" s="51" t="s">
        <v>1871</v>
      </c>
      <c r="S4629" s="51" t="s">
        <v>23336</v>
      </c>
      <c r="T4629" s="11" t="str">
        <f t="shared" si="2"/>
        <v>Rich Schneider</v>
      </c>
      <c r="U4629" s="51" t="s">
        <v>28695</v>
      </c>
      <c r="V4629" s="51"/>
      <c r="W4629" s="51"/>
      <c r="X4629" s="94" t="s">
        <v>28810</v>
      </c>
      <c r="Y4629" s="51" t="s">
        <v>60</v>
      </c>
      <c r="Z4629" s="56" t="s">
        <v>28812</v>
      </c>
      <c r="AA4629" s="51" t="s">
        <v>60</v>
      </c>
      <c r="AB4629" s="56" t="s">
        <v>28813</v>
      </c>
      <c r="AC4629" s="51" t="s">
        <v>60</v>
      </c>
      <c r="AD4629" s="51" t="s">
        <v>60</v>
      </c>
      <c r="AE4629" s="51" t="s">
        <v>28814</v>
      </c>
      <c r="AF4629" s="8" t="s">
        <v>28815</v>
      </c>
      <c r="AG4629" s="8" t="s">
        <v>12476</v>
      </c>
      <c r="AH4629" s="8" t="s">
        <v>194</v>
      </c>
      <c r="AI4629" s="8" t="s">
        <v>66</v>
      </c>
      <c r="AJ4629" s="8"/>
      <c r="AK4629" s="8"/>
      <c r="AL4629" s="8"/>
      <c r="AM4629" s="8" t="s">
        <v>743</v>
      </c>
      <c r="AN4629" s="8" t="s">
        <v>28816</v>
      </c>
      <c r="AO4629" s="8" t="s">
        <v>28817</v>
      </c>
      <c r="AP4629" s="29" t="s">
        <v>28815</v>
      </c>
      <c r="AQ4629" s="11">
        <v>7861.0</v>
      </c>
    </row>
    <row r="4630">
      <c r="A4630" s="8" t="str">
        <f t="shared" si="1"/>
        <v>Steve Fromader</v>
      </c>
      <c r="B4630" s="51" t="s">
        <v>28802</v>
      </c>
      <c r="C4630" s="51" t="s">
        <v>28651</v>
      </c>
      <c r="D4630" s="2" t="s">
        <v>12461</v>
      </c>
      <c r="E4630" s="8" t="s">
        <v>28803</v>
      </c>
      <c r="F4630" s="8" t="s">
        <v>3309</v>
      </c>
      <c r="G4630" s="51" t="s">
        <v>19294</v>
      </c>
      <c r="H4630" s="8" t="s">
        <v>28804</v>
      </c>
      <c r="I4630" s="8" t="s">
        <v>49</v>
      </c>
      <c r="J4630" s="10">
        <v>3.42</v>
      </c>
      <c r="K4630" s="8" t="s">
        <v>28805</v>
      </c>
      <c r="L4630" s="8"/>
      <c r="M4630" s="8"/>
      <c r="N4630" s="51" t="s">
        <v>28836</v>
      </c>
      <c r="O4630" s="51" t="s">
        <v>52</v>
      </c>
      <c r="P4630" s="51"/>
      <c r="Q4630" s="51"/>
      <c r="R4630" s="51" t="s">
        <v>2591</v>
      </c>
      <c r="S4630" s="51" t="s">
        <v>28837</v>
      </c>
      <c r="T4630" s="11" t="str">
        <f t="shared" si="2"/>
        <v>Steve Fromader</v>
      </c>
      <c r="U4630" s="51" t="s">
        <v>3827</v>
      </c>
      <c r="V4630" s="51" t="s">
        <v>28838</v>
      </c>
      <c r="W4630" s="51"/>
      <c r="X4630" s="94" t="s">
        <v>28810</v>
      </c>
      <c r="Y4630" s="51" t="s">
        <v>60</v>
      </c>
      <c r="Z4630" s="56" t="s">
        <v>28812</v>
      </c>
      <c r="AA4630" s="51" t="s">
        <v>60</v>
      </c>
      <c r="AB4630" s="56" t="s">
        <v>28813</v>
      </c>
      <c r="AC4630" s="51" t="s">
        <v>60</v>
      </c>
      <c r="AD4630" s="51" t="s">
        <v>60</v>
      </c>
      <c r="AE4630" s="51" t="s">
        <v>28814</v>
      </c>
      <c r="AF4630" s="8" t="s">
        <v>28815</v>
      </c>
      <c r="AG4630" s="8" t="s">
        <v>12476</v>
      </c>
      <c r="AH4630" s="8" t="s">
        <v>194</v>
      </c>
      <c r="AI4630" s="8" t="s">
        <v>66</v>
      </c>
      <c r="AJ4630" s="8"/>
      <c r="AK4630" s="8"/>
      <c r="AL4630" s="8"/>
      <c r="AM4630" s="8" t="s">
        <v>743</v>
      </c>
      <c r="AN4630" s="8" t="s">
        <v>28816</v>
      </c>
      <c r="AO4630" s="8" t="s">
        <v>28817</v>
      </c>
      <c r="AP4630" s="29" t="s">
        <v>28815</v>
      </c>
      <c r="AQ4630" s="11">
        <v>7861.0</v>
      </c>
    </row>
    <row r="4631">
      <c r="A4631" s="8" t="str">
        <f t="shared" si="1"/>
        <v>James Akita</v>
      </c>
      <c r="B4631" s="8" t="s">
        <v>28802</v>
      </c>
      <c r="C4631" s="51" t="s">
        <v>28651</v>
      </c>
      <c r="D4631" s="2" t="s">
        <v>12461</v>
      </c>
      <c r="E4631" s="8" t="s">
        <v>28803</v>
      </c>
      <c r="F4631" s="8" t="s">
        <v>3309</v>
      </c>
      <c r="G4631" s="51" t="s">
        <v>19294</v>
      </c>
      <c r="H4631" s="8" t="s">
        <v>28804</v>
      </c>
      <c r="I4631" s="8" t="s">
        <v>49</v>
      </c>
      <c r="J4631" s="10">
        <v>3.42</v>
      </c>
      <c r="K4631" s="8" t="s">
        <v>28805</v>
      </c>
      <c r="L4631" s="8"/>
      <c r="M4631" s="8"/>
      <c r="N4631" s="51" t="s">
        <v>28839</v>
      </c>
      <c r="O4631" s="57" t="s">
        <v>52</v>
      </c>
      <c r="P4631" s="51"/>
      <c r="Q4631" s="51"/>
      <c r="R4631" s="57" t="s">
        <v>411</v>
      </c>
      <c r="S4631" s="57" t="s">
        <v>28840</v>
      </c>
      <c r="T4631" s="11" t="str">
        <f t="shared" si="2"/>
        <v>James Akita</v>
      </c>
      <c r="U4631" s="57" t="s">
        <v>106</v>
      </c>
      <c r="V4631" s="51" t="s">
        <v>28841</v>
      </c>
      <c r="W4631" s="57" t="s">
        <v>28842</v>
      </c>
      <c r="X4631" s="51" t="s">
        <v>28810</v>
      </c>
      <c r="Y4631" s="51" t="s">
        <v>60</v>
      </c>
      <c r="Z4631" s="56" t="s">
        <v>28812</v>
      </c>
      <c r="AA4631" s="51" t="s">
        <v>60</v>
      </c>
      <c r="AB4631" s="56" t="s">
        <v>28813</v>
      </c>
      <c r="AC4631" s="51" t="s">
        <v>60</v>
      </c>
      <c r="AD4631" s="51" t="s">
        <v>60</v>
      </c>
      <c r="AE4631" s="51" t="s">
        <v>28814</v>
      </c>
      <c r="AF4631" s="8" t="s">
        <v>28815</v>
      </c>
      <c r="AG4631" s="8" t="s">
        <v>12476</v>
      </c>
      <c r="AH4631" s="8" t="s">
        <v>194</v>
      </c>
      <c r="AI4631" s="8" t="s">
        <v>66</v>
      </c>
      <c r="AJ4631" s="8"/>
      <c r="AK4631" s="8"/>
      <c r="AL4631" s="8"/>
      <c r="AM4631" s="8" t="s">
        <v>743</v>
      </c>
      <c r="AN4631" s="8" t="s">
        <v>28816</v>
      </c>
      <c r="AO4631" s="8" t="s">
        <v>28843</v>
      </c>
      <c r="AP4631" s="14" t="s">
        <v>28815</v>
      </c>
      <c r="AQ4631" s="11">
        <v>7861.0</v>
      </c>
    </row>
    <row r="4632">
      <c r="A4632" s="8" t="str">
        <f t="shared" si="1"/>
        <v>Graduate Asst Julianne has been removed. </v>
      </c>
      <c r="B4632" s="51" t="s">
        <v>28802</v>
      </c>
      <c r="C4632" s="51" t="s">
        <v>28651</v>
      </c>
      <c r="D4632" s="2" t="s">
        <v>12461</v>
      </c>
      <c r="E4632" s="8" t="s">
        <v>28803</v>
      </c>
      <c r="F4632" s="8" t="s">
        <v>3309</v>
      </c>
      <c r="G4632" s="51" t="s">
        <v>19294</v>
      </c>
      <c r="H4632" s="8" t="s">
        <v>28804</v>
      </c>
      <c r="I4632" s="8" t="s">
        <v>49</v>
      </c>
      <c r="J4632" s="10">
        <v>3.42</v>
      </c>
      <c r="K4632" s="8" t="s">
        <v>28805</v>
      </c>
      <c r="L4632" s="8"/>
      <c r="M4632" s="8"/>
      <c r="N4632" s="51" t="s">
        <v>28844</v>
      </c>
      <c r="O4632" s="51" t="s">
        <v>52</v>
      </c>
      <c r="P4632" s="51"/>
      <c r="Q4632" s="51" t="s">
        <v>277</v>
      </c>
      <c r="R4632" s="51" t="s">
        <v>28845</v>
      </c>
      <c r="S4632" s="51"/>
      <c r="T4632" s="11" t="str">
        <f t="shared" si="2"/>
        <v>Graduate Asst Julianne has been removed. </v>
      </c>
      <c r="U4632" s="51"/>
      <c r="V4632" s="51"/>
      <c r="W4632" s="51"/>
      <c r="X4632" s="51" t="s">
        <v>28810</v>
      </c>
      <c r="Y4632" s="51" t="s">
        <v>60</v>
      </c>
      <c r="Z4632" s="56" t="s">
        <v>28812</v>
      </c>
      <c r="AA4632" s="51" t="s">
        <v>60</v>
      </c>
      <c r="AB4632" s="56" t="s">
        <v>28813</v>
      </c>
      <c r="AC4632" s="56" t="s">
        <v>28846</v>
      </c>
      <c r="AD4632" s="56" t="s">
        <v>12110</v>
      </c>
      <c r="AE4632" s="51" t="s">
        <v>28814</v>
      </c>
      <c r="AF4632" s="8" t="s">
        <v>28815</v>
      </c>
      <c r="AG4632" s="8" t="s">
        <v>12476</v>
      </c>
      <c r="AH4632" s="8" t="s">
        <v>194</v>
      </c>
      <c r="AI4632" s="8" t="s">
        <v>66</v>
      </c>
      <c r="AJ4632" s="8"/>
      <c r="AK4632" s="8"/>
      <c r="AL4632" s="8"/>
      <c r="AM4632" s="8" t="s">
        <v>743</v>
      </c>
      <c r="AN4632" s="8" t="s">
        <v>28816</v>
      </c>
      <c r="AO4632" s="8" t="s">
        <v>28817</v>
      </c>
      <c r="AP4632" s="29" t="s">
        <v>28815</v>
      </c>
      <c r="AQ4632" s="11">
        <v>7861.0</v>
      </c>
    </row>
    <row r="4633">
      <c r="A4633" s="8" t="str">
        <f t="shared" si="1"/>
        <v>Andy Eggerth</v>
      </c>
      <c r="B4633" s="51" t="s">
        <v>28847</v>
      </c>
      <c r="C4633" s="51" t="s">
        <v>28651</v>
      </c>
      <c r="D4633" s="2" t="s">
        <v>12461</v>
      </c>
      <c r="E4633" s="8" t="s">
        <v>28848</v>
      </c>
      <c r="F4633" s="8" t="s">
        <v>3309</v>
      </c>
      <c r="G4633" s="51" t="s">
        <v>19294</v>
      </c>
      <c r="H4633" s="13" t="s">
        <v>28849</v>
      </c>
      <c r="I4633" s="8" t="s">
        <v>49</v>
      </c>
      <c r="J4633" s="10">
        <v>3.32</v>
      </c>
      <c r="K4633" s="8" t="s">
        <v>28850</v>
      </c>
      <c r="L4633" s="8"/>
      <c r="M4633" s="8"/>
      <c r="N4633" s="51" t="s">
        <v>28851</v>
      </c>
      <c r="O4633" s="51" t="s">
        <v>52</v>
      </c>
      <c r="P4633" s="51"/>
      <c r="Q4633" s="51"/>
      <c r="R4633" s="51" t="s">
        <v>4559</v>
      </c>
      <c r="S4633" s="51" t="s">
        <v>5130</v>
      </c>
      <c r="T4633" s="11" t="str">
        <f t="shared" si="2"/>
        <v>Andy Eggerth</v>
      </c>
      <c r="U4633" s="51" t="s">
        <v>2105</v>
      </c>
      <c r="V4633" s="51" t="s">
        <v>28852</v>
      </c>
      <c r="W4633" s="51" t="s">
        <v>28853</v>
      </c>
      <c r="X4633" s="94" t="s">
        <v>28854</v>
      </c>
      <c r="Y4633" s="51" t="s">
        <v>60</v>
      </c>
      <c r="Z4633" s="51" t="s">
        <v>60</v>
      </c>
      <c r="AA4633" s="51" t="s">
        <v>60</v>
      </c>
      <c r="AB4633" s="51" t="s">
        <v>60</v>
      </c>
      <c r="AC4633" s="51" t="s">
        <v>60</v>
      </c>
      <c r="AD4633" s="51" t="s">
        <v>60</v>
      </c>
      <c r="AE4633" s="51" t="s">
        <v>28855</v>
      </c>
      <c r="AF4633" s="8" t="s">
        <v>28856</v>
      </c>
      <c r="AG4633" s="8" t="s">
        <v>12476</v>
      </c>
      <c r="AH4633" s="8" t="s">
        <v>194</v>
      </c>
      <c r="AI4633" s="8" t="s">
        <v>66</v>
      </c>
      <c r="AJ4633" s="8"/>
      <c r="AK4633" s="8"/>
      <c r="AL4633" s="8"/>
      <c r="AM4633" s="8" t="s">
        <v>2152</v>
      </c>
      <c r="AN4633" s="8" t="s">
        <v>28857</v>
      </c>
      <c r="AO4633" s="8" t="s">
        <v>28858</v>
      </c>
      <c r="AP4633" s="29" t="s">
        <v>28856</v>
      </c>
      <c r="AQ4633" s="11">
        <v>5494.0</v>
      </c>
    </row>
    <row r="4634">
      <c r="A4634" s="8" t="str">
        <f t="shared" si="1"/>
        <v>Brandt Berguis</v>
      </c>
      <c r="B4634" s="51" t="s">
        <v>28847</v>
      </c>
      <c r="C4634" s="51" t="s">
        <v>28651</v>
      </c>
      <c r="D4634" s="2" t="s">
        <v>12461</v>
      </c>
      <c r="E4634" s="8" t="s">
        <v>28848</v>
      </c>
      <c r="F4634" s="8" t="s">
        <v>3309</v>
      </c>
      <c r="G4634" s="51" t="s">
        <v>19294</v>
      </c>
      <c r="H4634" s="13" t="s">
        <v>28849</v>
      </c>
      <c r="I4634" s="8" t="s">
        <v>49</v>
      </c>
      <c r="J4634" s="10">
        <v>3.32</v>
      </c>
      <c r="K4634" s="8" t="s">
        <v>28850</v>
      </c>
      <c r="L4634" s="8"/>
      <c r="M4634" s="8"/>
      <c r="N4634" s="51" t="s">
        <v>28859</v>
      </c>
      <c r="O4634" s="51" t="s">
        <v>52</v>
      </c>
      <c r="P4634" s="51"/>
      <c r="Q4634" s="51"/>
      <c r="R4634" s="51" t="s">
        <v>21041</v>
      </c>
      <c r="S4634" s="51" t="s">
        <v>28860</v>
      </c>
      <c r="T4634" s="11" t="str">
        <f t="shared" si="2"/>
        <v>Brandt Berguis</v>
      </c>
      <c r="U4634" s="51" t="s">
        <v>160</v>
      </c>
      <c r="V4634" s="51" t="s">
        <v>28861</v>
      </c>
      <c r="W4634" s="51"/>
      <c r="X4634" s="94" t="s">
        <v>28854</v>
      </c>
      <c r="Y4634" s="51" t="s">
        <v>60</v>
      </c>
      <c r="Z4634" s="56" t="s">
        <v>28862</v>
      </c>
      <c r="AA4634" s="51" t="s">
        <v>60</v>
      </c>
      <c r="AB4634" s="56" t="s">
        <v>28863</v>
      </c>
      <c r="AC4634" s="51" t="s">
        <v>60</v>
      </c>
      <c r="AD4634" s="51" t="s">
        <v>60</v>
      </c>
      <c r="AE4634" s="51" t="s">
        <v>28855</v>
      </c>
      <c r="AF4634" s="8" t="s">
        <v>28856</v>
      </c>
      <c r="AG4634" s="8" t="s">
        <v>12476</v>
      </c>
      <c r="AH4634" s="8" t="s">
        <v>194</v>
      </c>
      <c r="AI4634" s="8" t="s">
        <v>66</v>
      </c>
      <c r="AJ4634" s="8"/>
      <c r="AK4634" s="8"/>
      <c r="AL4634" s="8"/>
      <c r="AM4634" s="8" t="s">
        <v>2152</v>
      </c>
      <c r="AN4634" s="8" t="s">
        <v>28857</v>
      </c>
      <c r="AO4634" s="8" t="s">
        <v>28858</v>
      </c>
      <c r="AP4634" s="29" t="s">
        <v>28856</v>
      </c>
      <c r="AQ4634" s="11">
        <v>5494.0</v>
      </c>
    </row>
    <row r="4635">
      <c r="A4635" s="8" t="str">
        <f t="shared" si="1"/>
        <v>Gerry Uchytil</v>
      </c>
      <c r="B4635" s="51" t="s">
        <v>28847</v>
      </c>
      <c r="C4635" s="51" t="s">
        <v>28651</v>
      </c>
      <c r="D4635" s="2" t="s">
        <v>12461</v>
      </c>
      <c r="E4635" s="8" t="s">
        <v>28848</v>
      </c>
      <c r="F4635" s="8" t="s">
        <v>3309</v>
      </c>
      <c r="G4635" s="51" t="s">
        <v>19294</v>
      </c>
      <c r="H4635" s="8" t="s">
        <v>28849</v>
      </c>
      <c r="I4635" s="8" t="s">
        <v>49</v>
      </c>
      <c r="J4635" s="10">
        <v>3.32</v>
      </c>
      <c r="K4635" s="8" t="s">
        <v>28850</v>
      </c>
      <c r="L4635" s="8"/>
      <c r="M4635" s="8"/>
      <c r="N4635" s="51" t="s">
        <v>28864</v>
      </c>
      <c r="O4635" s="51" t="s">
        <v>52</v>
      </c>
      <c r="P4635" s="51"/>
      <c r="Q4635" s="51"/>
      <c r="R4635" s="51" t="s">
        <v>27192</v>
      </c>
      <c r="S4635" s="51" t="s">
        <v>28865</v>
      </c>
      <c r="T4635" s="11" t="str">
        <f t="shared" si="2"/>
        <v>Gerry Uchytil</v>
      </c>
      <c r="U4635" s="51" t="s">
        <v>247</v>
      </c>
      <c r="V4635" s="51"/>
      <c r="W4635" s="51"/>
      <c r="X4635" s="94" t="s">
        <v>28854</v>
      </c>
      <c r="Y4635" s="51" t="s">
        <v>60</v>
      </c>
      <c r="Z4635" s="56" t="s">
        <v>28862</v>
      </c>
      <c r="AA4635" s="51" t="s">
        <v>60</v>
      </c>
      <c r="AB4635" s="56" t="s">
        <v>28863</v>
      </c>
      <c r="AC4635" s="51" t="s">
        <v>60</v>
      </c>
      <c r="AD4635" s="51" t="s">
        <v>60</v>
      </c>
      <c r="AE4635" s="51" t="s">
        <v>28855</v>
      </c>
      <c r="AF4635" s="8" t="s">
        <v>28856</v>
      </c>
      <c r="AG4635" s="8" t="s">
        <v>12476</v>
      </c>
      <c r="AH4635" s="8" t="s">
        <v>194</v>
      </c>
      <c r="AI4635" s="8" t="s">
        <v>66</v>
      </c>
      <c r="AJ4635" s="8"/>
      <c r="AK4635" s="8"/>
      <c r="AL4635" s="8"/>
      <c r="AM4635" s="8" t="s">
        <v>2152</v>
      </c>
      <c r="AN4635" s="8" t="s">
        <v>28857</v>
      </c>
      <c r="AO4635" s="8" t="s">
        <v>28858</v>
      </c>
      <c r="AP4635" s="29" t="s">
        <v>28856</v>
      </c>
      <c r="AQ4635" s="11">
        <v>5494.0</v>
      </c>
    </row>
    <row r="4636">
      <c r="A4636" s="8" t="str">
        <f t="shared" si="1"/>
        <v>Meaghan Koski</v>
      </c>
      <c r="B4636" s="51" t="s">
        <v>28847</v>
      </c>
      <c r="C4636" s="51" t="s">
        <v>28651</v>
      </c>
      <c r="D4636" s="2" t="s">
        <v>12461</v>
      </c>
      <c r="E4636" s="8" t="s">
        <v>28848</v>
      </c>
      <c r="F4636" s="8" t="s">
        <v>3309</v>
      </c>
      <c r="G4636" s="51" t="s">
        <v>19294</v>
      </c>
      <c r="H4636" s="13" t="s">
        <v>28849</v>
      </c>
      <c r="I4636" s="8" t="s">
        <v>49</v>
      </c>
      <c r="J4636" s="10">
        <v>3.32</v>
      </c>
      <c r="K4636" s="8" t="s">
        <v>28850</v>
      </c>
      <c r="L4636" s="8"/>
      <c r="M4636" s="8"/>
      <c r="N4636" s="51" t="s">
        <v>28866</v>
      </c>
      <c r="O4636" s="51" t="s">
        <v>52</v>
      </c>
      <c r="P4636" s="51"/>
      <c r="Q4636" s="51"/>
      <c r="R4636" s="51" t="s">
        <v>28867</v>
      </c>
      <c r="S4636" s="51" t="s">
        <v>28868</v>
      </c>
      <c r="T4636" s="11" t="str">
        <f t="shared" si="2"/>
        <v>Meaghan Koski</v>
      </c>
      <c r="U4636" s="51" t="s">
        <v>106</v>
      </c>
      <c r="V4636" s="51" t="s">
        <v>28869</v>
      </c>
      <c r="W4636" s="8" t="s">
        <v>28870</v>
      </c>
      <c r="X4636" s="94" t="s">
        <v>28854</v>
      </c>
      <c r="Y4636" s="51" t="s">
        <v>60</v>
      </c>
      <c r="Z4636" s="56" t="s">
        <v>28862</v>
      </c>
      <c r="AA4636" s="51" t="s">
        <v>60</v>
      </c>
      <c r="AB4636" s="56" t="s">
        <v>28863</v>
      </c>
      <c r="AC4636" s="51" t="s">
        <v>60</v>
      </c>
      <c r="AD4636" s="56" t="s">
        <v>28871</v>
      </c>
      <c r="AE4636" s="51" t="s">
        <v>28855</v>
      </c>
      <c r="AF4636" s="8" t="s">
        <v>28856</v>
      </c>
      <c r="AG4636" s="8" t="s">
        <v>12476</v>
      </c>
      <c r="AH4636" s="8" t="s">
        <v>194</v>
      </c>
      <c r="AI4636" s="8" t="s">
        <v>66</v>
      </c>
      <c r="AJ4636" s="8"/>
      <c r="AK4636" s="8"/>
      <c r="AL4636" s="8"/>
      <c r="AM4636" s="8" t="s">
        <v>2152</v>
      </c>
      <c r="AN4636" s="8" t="s">
        <v>28857</v>
      </c>
      <c r="AO4636" s="8" t="s">
        <v>28858</v>
      </c>
      <c r="AP4636" s="29" t="s">
        <v>28856</v>
      </c>
      <c r="AQ4636" s="11">
        <v>5494.0</v>
      </c>
    </row>
    <row r="4637">
      <c r="A4637" s="8" t="str">
        <f t="shared" si="1"/>
        <v>Jordan Gray Eggerth</v>
      </c>
      <c r="B4637" s="51" t="s">
        <v>28847</v>
      </c>
      <c r="C4637" s="51" t="s">
        <v>28651</v>
      </c>
      <c r="D4637" s="2" t="s">
        <v>12461</v>
      </c>
      <c r="E4637" s="8" t="s">
        <v>28848</v>
      </c>
      <c r="F4637" s="8" t="s">
        <v>3309</v>
      </c>
      <c r="G4637" s="51" t="s">
        <v>19294</v>
      </c>
      <c r="H4637" s="13" t="s">
        <v>28849</v>
      </c>
      <c r="I4637" s="8" t="s">
        <v>49</v>
      </c>
      <c r="J4637" s="10">
        <v>3.32</v>
      </c>
      <c r="K4637" s="8" t="s">
        <v>28850</v>
      </c>
      <c r="L4637" s="8"/>
      <c r="M4637" s="8"/>
      <c r="N4637" s="51" t="s">
        <v>28872</v>
      </c>
      <c r="O4637" s="51" t="s">
        <v>52</v>
      </c>
      <c r="P4637" s="51"/>
      <c r="Q4637" s="51"/>
      <c r="R4637" s="51" t="s">
        <v>1841</v>
      </c>
      <c r="S4637" s="51" t="s">
        <v>28873</v>
      </c>
      <c r="T4637" s="11" t="str">
        <f t="shared" si="2"/>
        <v>Jordan Gray Eggerth</v>
      </c>
      <c r="U4637" s="51" t="s">
        <v>80</v>
      </c>
      <c r="V4637" s="51" t="s">
        <v>28874</v>
      </c>
      <c r="W4637" s="51"/>
      <c r="X4637" s="94" t="s">
        <v>28854</v>
      </c>
      <c r="Y4637" s="51" t="s">
        <v>60</v>
      </c>
      <c r="Z4637" s="56" t="s">
        <v>28862</v>
      </c>
      <c r="AA4637" s="51" t="s">
        <v>60</v>
      </c>
      <c r="AB4637" s="56" t="s">
        <v>28863</v>
      </c>
      <c r="AC4637" s="51" t="s">
        <v>60</v>
      </c>
      <c r="AD4637" s="51" t="s">
        <v>60</v>
      </c>
      <c r="AE4637" s="51" t="s">
        <v>28855</v>
      </c>
      <c r="AF4637" s="8" t="s">
        <v>28856</v>
      </c>
      <c r="AG4637" s="8" t="s">
        <v>12476</v>
      </c>
      <c r="AH4637" s="8" t="s">
        <v>194</v>
      </c>
      <c r="AI4637" s="8" t="s">
        <v>66</v>
      </c>
      <c r="AJ4637" s="8"/>
      <c r="AK4637" s="8"/>
      <c r="AL4637" s="8"/>
      <c r="AM4637" s="8" t="s">
        <v>2152</v>
      </c>
      <c r="AN4637" s="8" t="s">
        <v>28857</v>
      </c>
      <c r="AO4637" s="8" t="s">
        <v>28858</v>
      </c>
      <c r="AP4637" s="29" t="s">
        <v>28856</v>
      </c>
      <c r="AQ4637" s="11">
        <v>5494.0</v>
      </c>
    </row>
    <row r="4638">
      <c r="A4638" s="8" t="str">
        <f t="shared" si="1"/>
        <v>Klara Berghuis</v>
      </c>
      <c r="B4638" s="8" t="s">
        <v>28847</v>
      </c>
      <c r="C4638" s="51" t="s">
        <v>28651</v>
      </c>
      <c r="D4638" s="2" t="s">
        <v>12461</v>
      </c>
      <c r="E4638" s="8" t="s">
        <v>28848</v>
      </c>
      <c r="F4638" s="8" t="s">
        <v>3309</v>
      </c>
      <c r="G4638" s="51" t="s">
        <v>19294</v>
      </c>
      <c r="H4638" s="8" t="s">
        <v>28849</v>
      </c>
      <c r="I4638" s="8" t="s">
        <v>49</v>
      </c>
      <c r="J4638" s="10">
        <v>3.32</v>
      </c>
      <c r="K4638" s="8" t="s">
        <v>28850</v>
      </c>
      <c r="L4638" s="8"/>
      <c r="M4638" s="8"/>
      <c r="N4638" s="51" t="s">
        <v>28875</v>
      </c>
      <c r="O4638" s="57" t="s">
        <v>52</v>
      </c>
      <c r="P4638" s="51"/>
      <c r="Q4638" s="51"/>
      <c r="R4638" s="57" t="s">
        <v>28876</v>
      </c>
      <c r="S4638" s="57" t="s">
        <v>28877</v>
      </c>
      <c r="T4638" s="11" t="str">
        <f t="shared" si="2"/>
        <v>Klara Berghuis</v>
      </c>
      <c r="U4638" s="57" t="s">
        <v>80</v>
      </c>
      <c r="V4638" s="51" t="s">
        <v>28878</v>
      </c>
      <c r="W4638" s="51"/>
      <c r="X4638" s="51" t="s">
        <v>28854</v>
      </c>
      <c r="Y4638" s="51" t="s">
        <v>60</v>
      </c>
      <c r="Z4638" s="56" t="s">
        <v>28862</v>
      </c>
      <c r="AA4638" s="51" t="s">
        <v>60</v>
      </c>
      <c r="AB4638" s="56" t="s">
        <v>28863</v>
      </c>
      <c r="AC4638" s="51" t="s">
        <v>60</v>
      </c>
      <c r="AD4638" s="56" t="s">
        <v>28871</v>
      </c>
      <c r="AE4638" s="51" t="s">
        <v>28855</v>
      </c>
      <c r="AF4638" s="8" t="s">
        <v>28856</v>
      </c>
      <c r="AG4638" s="8" t="s">
        <v>12476</v>
      </c>
      <c r="AH4638" s="8" t="s">
        <v>194</v>
      </c>
      <c r="AI4638" s="8" t="s">
        <v>66</v>
      </c>
      <c r="AJ4638" s="8"/>
      <c r="AK4638" s="8"/>
      <c r="AL4638" s="8"/>
      <c r="AM4638" s="8" t="s">
        <v>2152</v>
      </c>
      <c r="AN4638" s="8" t="s">
        <v>28857</v>
      </c>
      <c r="AO4638" s="8" t="s">
        <v>28879</v>
      </c>
      <c r="AP4638" s="29" t="s">
        <v>28856</v>
      </c>
      <c r="AQ4638" s="11">
        <v>5494.0</v>
      </c>
    </row>
    <row r="4639">
      <c r="A4639" s="8" t="str">
        <f t="shared" si="1"/>
        <v>Craig Penney</v>
      </c>
      <c r="B4639" s="51" t="s">
        <v>28880</v>
      </c>
      <c r="C4639" s="51" t="s">
        <v>28651</v>
      </c>
      <c r="D4639" s="2" t="s">
        <v>12461</v>
      </c>
      <c r="E4639" s="8" t="s">
        <v>28881</v>
      </c>
      <c r="F4639" s="8" t="s">
        <v>3309</v>
      </c>
      <c r="G4639" s="51" t="s">
        <v>19294</v>
      </c>
      <c r="H4639" s="8" t="s">
        <v>28882</v>
      </c>
      <c r="I4639" s="8" t="s">
        <v>49</v>
      </c>
      <c r="J4639" s="10">
        <v>3.18</v>
      </c>
      <c r="K4639" s="8" t="s">
        <v>28883</v>
      </c>
      <c r="L4639" s="8"/>
      <c r="M4639" s="8"/>
      <c r="N4639" s="51" t="s">
        <v>28884</v>
      </c>
      <c r="O4639" s="51" t="s">
        <v>52</v>
      </c>
      <c r="P4639" s="51"/>
      <c r="Q4639" s="51"/>
      <c r="R4639" s="51" t="s">
        <v>2940</v>
      </c>
      <c r="S4639" s="51" t="s">
        <v>28885</v>
      </c>
      <c r="T4639" s="11" t="str">
        <f t="shared" si="2"/>
        <v>Craig Penney</v>
      </c>
      <c r="U4639" s="51" t="s">
        <v>28886</v>
      </c>
      <c r="V4639" s="51"/>
      <c r="W4639" s="51"/>
      <c r="X4639" s="94" t="s">
        <v>28887</v>
      </c>
      <c r="Y4639" s="51" t="s">
        <v>60</v>
      </c>
      <c r="Z4639" s="56" t="s">
        <v>28888</v>
      </c>
      <c r="AA4639" s="51" t="s">
        <v>60</v>
      </c>
      <c r="AB4639" s="56" t="s">
        <v>28889</v>
      </c>
      <c r="AC4639" s="51" t="s">
        <v>60</v>
      </c>
      <c r="AD4639" s="56" t="s">
        <v>28890</v>
      </c>
      <c r="AE4639" s="51" t="s">
        <v>28891</v>
      </c>
      <c r="AF4639" s="8" t="s">
        <v>28892</v>
      </c>
      <c r="AG4639" s="8" t="s">
        <v>12476</v>
      </c>
      <c r="AH4639" s="8" t="s">
        <v>232</v>
      </c>
      <c r="AI4639" s="8" t="s">
        <v>66</v>
      </c>
      <c r="AJ4639" s="8"/>
      <c r="AK4639" s="8"/>
      <c r="AL4639" s="8"/>
      <c r="AM4639" s="8" t="s">
        <v>4984</v>
      </c>
      <c r="AN4639" s="8" t="s">
        <v>28893</v>
      </c>
      <c r="AO4639" s="8" t="s">
        <v>28894</v>
      </c>
      <c r="AP4639" s="29" t="s">
        <v>28892</v>
      </c>
      <c r="AQ4639" s="11">
        <v>8297.0</v>
      </c>
    </row>
    <row r="4640">
      <c r="A4640" s="8" t="str">
        <f t="shared" si="1"/>
        <v>Brett Witt</v>
      </c>
      <c r="B4640" s="51" t="s">
        <v>28880</v>
      </c>
      <c r="C4640" s="51" t="s">
        <v>28651</v>
      </c>
      <c r="D4640" s="2" t="s">
        <v>12461</v>
      </c>
      <c r="E4640" s="8" t="s">
        <v>28881</v>
      </c>
      <c r="F4640" s="8" t="s">
        <v>3309</v>
      </c>
      <c r="G4640" s="51" t="s">
        <v>19294</v>
      </c>
      <c r="H4640" s="8" t="s">
        <v>28882</v>
      </c>
      <c r="I4640" s="8" t="s">
        <v>49</v>
      </c>
      <c r="J4640" s="10">
        <v>3.18</v>
      </c>
      <c r="K4640" s="8" t="s">
        <v>28883</v>
      </c>
      <c r="L4640" s="8"/>
      <c r="M4640" s="8"/>
      <c r="N4640" s="51" t="s">
        <v>28895</v>
      </c>
      <c r="O4640" s="51" t="s">
        <v>52</v>
      </c>
      <c r="P4640" s="51"/>
      <c r="Q4640" s="51"/>
      <c r="R4640" s="51" t="s">
        <v>6565</v>
      </c>
      <c r="S4640" s="51" t="s">
        <v>28896</v>
      </c>
      <c r="T4640" s="11" t="str">
        <f t="shared" si="2"/>
        <v>Brett Witt</v>
      </c>
      <c r="U4640" s="51" t="s">
        <v>7483</v>
      </c>
      <c r="V4640" s="51" t="s">
        <v>28897</v>
      </c>
      <c r="W4640" s="51"/>
      <c r="X4640" s="94" t="s">
        <v>28887</v>
      </c>
      <c r="Y4640" s="51" t="s">
        <v>60</v>
      </c>
      <c r="Z4640" s="56" t="s">
        <v>28888</v>
      </c>
      <c r="AA4640" s="51" t="s">
        <v>60</v>
      </c>
      <c r="AB4640" s="56" t="s">
        <v>28889</v>
      </c>
      <c r="AC4640" s="51" t="s">
        <v>60</v>
      </c>
      <c r="AD4640" s="56" t="s">
        <v>28890</v>
      </c>
      <c r="AE4640" s="51" t="s">
        <v>28891</v>
      </c>
      <c r="AF4640" s="8" t="s">
        <v>28892</v>
      </c>
      <c r="AG4640" s="8" t="s">
        <v>12476</v>
      </c>
      <c r="AH4640" s="8" t="s">
        <v>232</v>
      </c>
      <c r="AI4640" s="8" t="s">
        <v>66</v>
      </c>
      <c r="AJ4640" s="8"/>
      <c r="AK4640" s="8"/>
      <c r="AL4640" s="8"/>
      <c r="AM4640" s="8" t="s">
        <v>4984</v>
      </c>
      <c r="AN4640" s="8" t="s">
        <v>28893</v>
      </c>
      <c r="AO4640" s="8" t="s">
        <v>28894</v>
      </c>
      <c r="AP4640" s="29" t="s">
        <v>28892</v>
      </c>
      <c r="AQ4640" s="11">
        <v>8297.0</v>
      </c>
    </row>
    <row r="4641">
      <c r="A4641" s="8" t="str">
        <f t="shared" si="1"/>
        <v>Rick Witt</v>
      </c>
      <c r="B4641" s="51" t="s">
        <v>28880</v>
      </c>
      <c r="C4641" s="51" t="s">
        <v>28651</v>
      </c>
      <c r="D4641" s="2" t="s">
        <v>12461</v>
      </c>
      <c r="E4641" s="8" t="s">
        <v>28881</v>
      </c>
      <c r="F4641" s="8" t="s">
        <v>3309</v>
      </c>
      <c r="G4641" s="51" t="s">
        <v>19294</v>
      </c>
      <c r="H4641" s="8" t="s">
        <v>28882</v>
      </c>
      <c r="I4641" s="8" t="s">
        <v>49</v>
      </c>
      <c r="J4641" s="10">
        <v>3.18</v>
      </c>
      <c r="K4641" s="8" t="s">
        <v>28883</v>
      </c>
      <c r="L4641" s="8"/>
      <c r="M4641" s="8"/>
      <c r="N4641" s="51" t="s">
        <v>28898</v>
      </c>
      <c r="O4641" s="51" t="s">
        <v>52</v>
      </c>
      <c r="P4641" s="51"/>
      <c r="Q4641" s="51"/>
      <c r="R4641" s="51" t="s">
        <v>6737</v>
      </c>
      <c r="S4641" s="51" t="s">
        <v>28896</v>
      </c>
      <c r="T4641" s="11" t="str">
        <f t="shared" si="2"/>
        <v>Rick Witt</v>
      </c>
      <c r="U4641" s="57" t="s">
        <v>3873</v>
      </c>
      <c r="V4641" s="51" t="s">
        <v>28899</v>
      </c>
      <c r="W4641" s="57" t="s">
        <v>28900</v>
      </c>
      <c r="X4641" s="94" t="s">
        <v>28887</v>
      </c>
      <c r="Y4641" s="51" t="s">
        <v>60</v>
      </c>
      <c r="Z4641" s="56" t="s">
        <v>28888</v>
      </c>
      <c r="AA4641" s="56" t="s">
        <v>28901</v>
      </c>
      <c r="AB4641" s="56" t="s">
        <v>28889</v>
      </c>
      <c r="AC4641" s="51" t="s">
        <v>60</v>
      </c>
      <c r="AD4641" s="56" t="s">
        <v>28890</v>
      </c>
      <c r="AE4641" s="51" t="s">
        <v>28891</v>
      </c>
      <c r="AF4641" s="8" t="s">
        <v>28892</v>
      </c>
      <c r="AG4641" s="8" t="s">
        <v>12476</v>
      </c>
      <c r="AH4641" s="8" t="s">
        <v>232</v>
      </c>
      <c r="AI4641" s="8" t="s">
        <v>66</v>
      </c>
      <c r="AJ4641" s="8"/>
      <c r="AK4641" s="8"/>
      <c r="AL4641" s="8"/>
      <c r="AM4641" s="8" t="s">
        <v>4984</v>
      </c>
      <c r="AN4641" s="8" t="s">
        <v>28893</v>
      </c>
      <c r="AO4641" s="8" t="s">
        <v>28894</v>
      </c>
      <c r="AP4641" s="29" t="s">
        <v>28892</v>
      </c>
      <c r="AQ4641" s="11">
        <v>8297.0</v>
      </c>
    </row>
    <row r="4642">
      <c r="A4642" s="8" t="str">
        <f t="shared" si="1"/>
        <v>Matt Sonnenberg</v>
      </c>
      <c r="B4642" s="51" t="s">
        <v>28880</v>
      </c>
      <c r="C4642" s="51" t="s">
        <v>28651</v>
      </c>
      <c r="D4642" s="2" t="s">
        <v>12461</v>
      </c>
      <c r="E4642" s="8" t="s">
        <v>28881</v>
      </c>
      <c r="F4642" s="8" t="s">
        <v>3309</v>
      </c>
      <c r="G4642" s="51" t="s">
        <v>19294</v>
      </c>
      <c r="H4642" s="8" t="s">
        <v>28882</v>
      </c>
      <c r="I4642" s="8" t="s">
        <v>49</v>
      </c>
      <c r="J4642" s="10">
        <v>3.18</v>
      </c>
      <c r="K4642" s="8" t="s">
        <v>28883</v>
      </c>
      <c r="L4642" s="8"/>
      <c r="M4642" s="8"/>
      <c r="N4642" s="51" t="s">
        <v>28902</v>
      </c>
      <c r="O4642" s="51" t="s">
        <v>52</v>
      </c>
      <c r="P4642" s="51"/>
      <c r="Q4642" s="51"/>
      <c r="R4642" s="51" t="s">
        <v>771</v>
      </c>
      <c r="S4642" s="51" t="s">
        <v>28903</v>
      </c>
      <c r="T4642" s="11" t="str">
        <f t="shared" si="2"/>
        <v>Matt Sonnenberg</v>
      </c>
      <c r="U4642" s="51" t="s">
        <v>160</v>
      </c>
      <c r="V4642" s="51"/>
      <c r="W4642" s="51"/>
      <c r="X4642" s="94" t="s">
        <v>28887</v>
      </c>
      <c r="Y4642" s="56" t="s">
        <v>28904</v>
      </c>
      <c r="Z4642" s="56" t="s">
        <v>28888</v>
      </c>
      <c r="AA4642" s="51" t="s">
        <v>60</v>
      </c>
      <c r="AB4642" s="56" t="s">
        <v>28889</v>
      </c>
      <c r="AC4642" s="51" t="s">
        <v>60</v>
      </c>
      <c r="AD4642" s="56" t="s">
        <v>28890</v>
      </c>
      <c r="AE4642" s="51" t="s">
        <v>28891</v>
      </c>
      <c r="AF4642" s="8" t="s">
        <v>28892</v>
      </c>
      <c r="AG4642" s="8" t="s">
        <v>12476</v>
      </c>
      <c r="AH4642" s="8" t="s">
        <v>232</v>
      </c>
      <c r="AI4642" s="8" t="s">
        <v>66</v>
      </c>
      <c r="AJ4642" s="8"/>
      <c r="AK4642" s="8"/>
      <c r="AL4642" s="8"/>
      <c r="AM4642" s="8" t="s">
        <v>4984</v>
      </c>
      <c r="AN4642" s="8" t="s">
        <v>28893</v>
      </c>
      <c r="AO4642" s="8" t="s">
        <v>28894</v>
      </c>
      <c r="AP4642" s="29" t="s">
        <v>28892</v>
      </c>
      <c r="AQ4642" s="11">
        <v>8297.0</v>
      </c>
    </row>
    <row r="4643">
      <c r="A4643" s="8" t="str">
        <f t="shared" si="1"/>
        <v>Cade Ellenbecker</v>
      </c>
      <c r="B4643" s="8" t="s">
        <v>28880</v>
      </c>
      <c r="C4643" s="51" t="s">
        <v>28651</v>
      </c>
      <c r="D4643" s="9" t="s">
        <v>12461</v>
      </c>
      <c r="E4643" s="8" t="s">
        <v>28881</v>
      </c>
      <c r="F4643" s="8" t="s">
        <v>3309</v>
      </c>
      <c r="G4643" s="8" t="s">
        <v>19294</v>
      </c>
      <c r="H4643" s="8" t="s">
        <v>28882</v>
      </c>
      <c r="I4643" s="8" t="s">
        <v>49</v>
      </c>
      <c r="J4643" s="10">
        <v>3.18</v>
      </c>
      <c r="K4643" s="8" t="s">
        <v>28883</v>
      </c>
      <c r="L4643" s="8"/>
      <c r="M4643" s="8"/>
      <c r="N4643" s="8" t="s">
        <v>28905</v>
      </c>
      <c r="O4643" s="13" t="s">
        <v>52</v>
      </c>
      <c r="P4643" s="51"/>
      <c r="Q4643" s="51"/>
      <c r="R4643" s="13" t="s">
        <v>1289</v>
      </c>
      <c r="S4643" s="13" t="s">
        <v>28906</v>
      </c>
      <c r="T4643" s="11" t="str">
        <f t="shared" si="2"/>
        <v>Cade Ellenbecker</v>
      </c>
      <c r="U4643" s="13" t="s">
        <v>247</v>
      </c>
      <c r="V4643" s="8" t="s">
        <v>28907</v>
      </c>
      <c r="W4643" s="8"/>
      <c r="X4643" s="8" t="s">
        <v>28887</v>
      </c>
      <c r="Y4643" s="51" t="s">
        <v>60</v>
      </c>
      <c r="Z4643" s="56" t="s">
        <v>28888</v>
      </c>
      <c r="AA4643" s="51" t="s">
        <v>60</v>
      </c>
      <c r="AB4643" s="56" t="s">
        <v>28889</v>
      </c>
      <c r="AC4643" s="51" t="s">
        <v>60</v>
      </c>
      <c r="AD4643" s="56" t="s">
        <v>28890</v>
      </c>
      <c r="AE4643" s="8" t="s">
        <v>28891</v>
      </c>
      <c r="AF4643" s="8" t="s">
        <v>28892</v>
      </c>
      <c r="AG4643" s="8" t="s">
        <v>12476</v>
      </c>
      <c r="AH4643" s="8" t="s">
        <v>232</v>
      </c>
      <c r="AI4643" s="8" t="s">
        <v>66</v>
      </c>
      <c r="AJ4643" s="8"/>
      <c r="AK4643" s="8"/>
      <c r="AL4643" s="8"/>
      <c r="AM4643" s="8" t="s">
        <v>4984</v>
      </c>
      <c r="AN4643" s="8" t="s">
        <v>28893</v>
      </c>
      <c r="AO4643" s="8" t="s">
        <v>28908</v>
      </c>
      <c r="AP4643" s="14" t="s">
        <v>28892</v>
      </c>
      <c r="AQ4643" s="11">
        <v>8297.0</v>
      </c>
    </row>
    <row r="4644">
      <c r="A4644" s="8" t="str">
        <f t="shared" si="1"/>
        <v>Bryce Bierman</v>
      </c>
      <c r="B4644" s="8" t="s">
        <v>28880</v>
      </c>
      <c r="C4644" s="51" t="s">
        <v>28651</v>
      </c>
      <c r="D4644" s="9" t="s">
        <v>12461</v>
      </c>
      <c r="E4644" s="8" t="s">
        <v>28881</v>
      </c>
      <c r="F4644" s="8" t="s">
        <v>3309</v>
      </c>
      <c r="G4644" s="8" t="s">
        <v>19294</v>
      </c>
      <c r="H4644" s="8" t="s">
        <v>28882</v>
      </c>
      <c r="I4644" s="8" t="s">
        <v>49</v>
      </c>
      <c r="J4644" s="10">
        <v>3.18</v>
      </c>
      <c r="K4644" s="8" t="s">
        <v>28883</v>
      </c>
      <c r="L4644" s="8"/>
      <c r="M4644" s="8"/>
      <c r="N4644" s="8" t="s">
        <v>28909</v>
      </c>
      <c r="O4644" s="13" t="s">
        <v>52</v>
      </c>
      <c r="P4644" s="51"/>
      <c r="Q4644" s="51"/>
      <c r="R4644" s="13" t="s">
        <v>18598</v>
      </c>
      <c r="S4644" s="13" t="s">
        <v>28910</v>
      </c>
      <c r="T4644" s="11" t="str">
        <f t="shared" si="2"/>
        <v>Bryce Bierman</v>
      </c>
      <c r="U4644" s="13" t="s">
        <v>689</v>
      </c>
      <c r="V4644" s="8" t="s">
        <v>28911</v>
      </c>
      <c r="W4644" s="8"/>
      <c r="X4644" s="8" t="s">
        <v>28887</v>
      </c>
      <c r="Y4644" s="51" t="s">
        <v>60</v>
      </c>
      <c r="Z4644" s="56" t="s">
        <v>28888</v>
      </c>
      <c r="AA4644" s="51" t="s">
        <v>60</v>
      </c>
      <c r="AB4644" s="56" t="s">
        <v>28889</v>
      </c>
      <c r="AC4644" s="51" t="s">
        <v>60</v>
      </c>
      <c r="AD4644" s="56" t="s">
        <v>28890</v>
      </c>
      <c r="AE4644" s="8" t="s">
        <v>28891</v>
      </c>
      <c r="AF4644" s="8" t="s">
        <v>28892</v>
      </c>
      <c r="AG4644" s="8" t="s">
        <v>12476</v>
      </c>
      <c r="AH4644" s="8" t="s">
        <v>232</v>
      </c>
      <c r="AI4644" s="8" t="s">
        <v>66</v>
      </c>
      <c r="AJ4644" s="8"/>
      <c r="AK4644" s="8"/>
      <c r="AL4644" s="8"/>
      <c r="AM4644" s="8" t="s">
        <v>4984</v>
      </c>
      <c r="AN4644" s="8" t="s">
        <v>28893</v>
      </c>
      <c r="AO4644" s="8" t="s">
        <v>28908</v>
      </c>
      <c r="AP4644" s="14" t="s">
        <v>28892</v>
      </c>
      <c r="AQ4644" s="11">
        <v>8297.0</v>
      </c>
    </row>
    <row r="4645">
      <c r="A4645" s="8" t="str">
        <f t="shared" si="1"/>
        <v>Aaron Wickman</v>
      </c>
      <c r="B4645" s="8" t="s">
        <v>28880</v>
      </c>
      <c r="C4645" s="51" t="s">
        <v>28651</v>
      </c>
      <c r="D4645" s="2" t="s">
        <v>12461</v>
      </c>
      <c r="E4645" s="8" t="s">
        <v>28881</v>
      </c>
      <c r="F4645" s="8" t="s">
        <v>3309</v>
      </c>
      <c r="G4645" s="51" t="s">
        <v>19294</v>
      </c>
      <c r="H4645" s="8" t="s">
        <v>28882</v>
      </c>
      <c r="I4645" s="8" t="s">
        <v>49</v>
      </c>
      <c r="J4645" s="10">
        <v>3.18</v>
      </c>
      <c r="K4645" s="8" t="s">
        <v>28883</v>
      </c>
      <c r="L4645" s="8"/>
      <c r="M4645" s="8"/>
      <c r="N4645" s="51" t="s">
        <v>28912</v>
      </c>
      <c r="O4645" s="57" t="s">
        <v>52</v>
      </c>
      <c r="P4645" s="51"/>
      <c r="Q4645" s="51"/>
      <c r="R4645" s="57" t="s">
        <v>171</v>
      </c>
      <c r="S4645" s="57" t="s">
        <v>28913</v>
      </c>
      <c r="T4645" s="11" t="str">
        <f t="shared" si="2"/>
        <v>Aaron Wickman</v>
      </c>
      <c r="U4645" s="57" t="s">
        <v>80</v>
      </c>
      <c r="V4645" s="51" t="s">
        <v>28914</v>
      </c>
      <c r="W4645" s="51"/>
      <c r="X4645" s="51" t="s">
        <v>28887</v>
      </c>
      <c r="Y4645" s="51" t="s">
        <v>60</v>
      </c>
      <c r="Z4645" s="56" t="s">
        <v>28888</v>
      </c>
      <c r="AA4645" s="51" t="s">
        <v>60</v>
      </c>
      <c r="AB4645" s="56" t="s">
        <v>28889</v>
      </c>
      <c r="AC4645" s="51" t="s">
        <v>60</v>
      </c>
      <c r="AD4645" s="56" t="s">
        <v>28890</v>
      </c>
      <c r="AE4645" s="51" t="s">
        <v>28891</v>
      </c>
      <c r="AF4645" s="8" t="s">
        <v>28892</v>
      </c>
      <c r="AG4645" s="8" t="s">
        <v>12476</v>
      </c>
      <c r="AH4645" s="8" t="s">
        <v>232</v>
      </c>
      <c r="AI4645" s="8" t="s">
        <v>66</v>
      </c>
      <c r="AJ4645" s="8"/>
      <c r="AK4645" s="8"/>
      <c r="AL4645" s="8"/>
      <c r="AM4645" s="8" t="s">
        <v>4984</v>
      </c>
      <c r="AN4645" s="8" t="s">
        <v>28893</v>
      </c>
      <c r="AO4645" s="8" t="s">
        <v>28894</v>
      </c>
      <c r="AP4645" s="29" t="s">
        <v>28892</v>
      </c>
      <c r="AQ4645" s="11">
        <v>8297.0</v>
      </c>
    </row>
    <row r="4646">
      <c r="A4646" s="8" t="str">
        <f t="shared" si="1"/>
        <v>Riley Nichols</v>
      </c>
      <c r="B4646" s="8" t="s">
        <v>28880</v>
      </c>
      <c r="C4646" s="51" t="s">
        <v>28651</v>
      </c>
      <c r="D4646" s="2" t="s">
        <v>12461</v>
      </c>
      <c r="E4646" s="8" t="s">
        <v>28881</v>
      </c>
      <c r="F4646" s="8" t="s">
        <v>3309</v>
      </c>
      <c r="G4646" s="51" t="s">
        <v>19294</v>
      </c>
      <c r="H4646" s="8" t="s">
        <v>28882</v>
      </c>
      <c r="I4646" s="8" t="s">
        <v>49</v>
      </c>
      <c r="J4646" s="10">
        <v>3.18</v>
      </c>
      <c r="K4646" s="8" t="s">
        <v>28883</v>
      </c>
      <c r="L4646" s="8"/>
      <c r="M4646" s="8"/>
      <c r="N4646" s="51" t="s">
        <v>28915</v>
      </c>
      <c r="O4646" s="57" t="s">
        <v>52</v>
      </c>
      <c r="P4646" s="51"/>
      <c r="Q4646" s="51"/>
      <c r="R4646" s="57" t="s">
        <v>324</v>
      </c>
      <c r="S4646" s="57" t="s">
        <v>19731</v>
      </c>
      <c r="T4646" s="11" t="str">
        <f t="shared" si="2"/>
        <v>Riley Nichols</v>
      </c>
      <c r="U4646" s="57" t="s">
        <v>80</v>
      </c>
      <c r="V4646" s="51" t="s">
        <v>28916</v>
      </c>
      <c r="W4646" s="51"/>
      <c r="X4646" s="51" t="s">
        <v>28887</v>
      </c>
      <c r="Y4646" s="51" t="s">
        <v>60</v>
      </c>
      <c r="Z4646" s="56" t="s">
        <v>28888</v>
      </c>
      <c r="AA4646" s="51" t="s">
        <v>60</v>
      </c>
      <c r="AB4646" s="56" t="s">
        <v>28889</v>
      </c>
      <c r="AC4646" s="51" t="s">
        <v>60</v>
      </c>
      <c r="AD4646" s="56" t="s">
        <v>28890</v>
      </c>
      <c r="AE4646" s="51" t="s">
        <v>28891</v>
      </c>
      <c r="AF4646" s="8" t="s">
        <v>28892</v>
      </c>
      <c r="AG4646" s="8" t="s">
        <v>12476</v>
      </c>
      <c r="AH4646" s="8" t="s">
        <v>232</v>
      </c>
      <c r="AI4646" s="8" t="s">
        <v>66</v>
      </c>
      <c r="AJ4646" s="8"/>
      <c r="AK4646" s="8"/>
      <c r="AL4646" s="8"/>
      <c r="AM4646" s="8" t="s">
        <v>4984</v>
      </c>
      <c r="AN4646" s="8" t="s">
        <v>28893</v>
      </c>
      <c r="AO4646" s="8" t="s">
        <v>28908</v>
      </c>
      <c r="AP4646" s="14" t="s">
        <v>28892</v>
      </c>
      <c r="AQ4646" s="11">
        <v>8297.0</v>
      </c>
    </row>
    <row r="4647">
      <c r="A4647" s="8" t="str">
        <f t="shared" si="1"/>
        <v>Kyle Steiner</v>
      </c>
      <c r="B4647" s="51" t="s">
        <v>28917</v>
      </c>
      <c r="C4647" s="51" t="s">
        <v>28651</v>
      </c>
      <c r="D4647" s="2" t="s">
        <v>12461</v>
      </c>
      <c r="E4647" s="8" t="s">
        <v>28918</v>
      </c>
      <c r="F4647" s="8" t="s">
        <v>3309</v>
      </c>
      <c r="G4647" s="51" t="s">
        <v>19294</v>
      </c>
      <c r="H4647" s="8" t="s">
        <v>28919</v>
      </c>
      <c r="I4647" s="8" t="s">
        <v>49</v>
      </c>
      <c r="J4647" s="10">
        <v>3.2</v>
      </c>
      <c r="K4647" s="8" t="s">
        <v>28920</v>
      </c>
      <c r="L4647" s="8"/>
      <c r="M4647" s="8"/>
      <c r="N4647" s="51" t="s">
        <v>28921</v>
      </c>
      <c r="O4647" s="51" t="s">
        <v>52</v>
      </c>
      <c r="P4647" s="51"/>
      <c r="Q4647" s="51"/>
      <c r="R4647" s="51" t="s">
        <v>1275</v>
      </c>
      <c r="S4647" s="51" t="s">
        <v>28922</v>
      </c>
      <c r="T4647" s="11" t="str">
        <f t="shared" si="2"/>
        <v>Kyle Steiner</v>
      </c>
      <c r="U4647" s="51" t="s">
        <v>28923</v>
      </c>
      <c r="V4647" s="51" t="s">
        <v>28924</v>
      </c>
      <c r="W4647" s="51" t="s">
        <v>28925</v>
      </c>
      <c r="X4647" s="94" t="s">
        <v>28926</v>
      </c>
      <c r="Y4647" s="51" t="s">
        <v>60</v>
      </c>
      <c r="Z4647" s="56" t="s">
        <v>28927</v>
      </c>
      <c r="AA4647" s="51" t="s">
        <v>60</v>
      </c>
      <c r="AB4647" s="56" t="s">
        <v>28928</v>
      </c>
      <c r="AC4647" s="51" t="s">
        <v>60</v>
      </c>
      <c r="AD4647" s="51" t="s">
        <v>60</v>
      </c>
      <c r="AE4647" s="51" t="s">
        <v>28929</v>
      </c>
      <c r="AF4647" s="8" t="s">
        <v>28930</v>
      </c>
      <c r="AG4647" s="8" t="s">
        <v>12476</v>
      </c>
      <c r="AH4647" s="8" t="s">
        <v>194</v>
      </c>
      <c r="AI4647" s="8" t="s">
        <v>66</v>
      </c>
      <c r="AJ4647" s="8"/>
      <c r="AK4647" s="8"/>
      <c r="AL4647" s="8"/>
      <c r="AM4647" s="8" t="s">
        <v>4945</v>
      </c>
      <c r="AN4647" s="8" t="s">
        <v>28931</v>
      </c>
      <c r="AO4647" s="8" t="s">
        <v>28932</v>
      </c>
      <c r="AP4647" s="29" t="s">
        <v>28930</v>
      </c>
      <c r="AQ4647" s="11">
        <v>8412.0</v>
      </c>
    </row>
    <row r="4648">
      <c r="A4648" s="8" t="str">
        <f t="shared" si="1"/>
        <v>Jessica Devine</v>
      </c>
      <c r="B4648" s="51" t="s">
        <v>28917</v>
      </c>
      <c r="C4648" s="51" t="s">
        <v>28651</v>
      </c>
      <c r="D4648" s="2" t="s">
        <v>12461</v>
      </c>
      <c r="E4648" s="8" t="s">
        <v>28918</v>
      </c>
      <c r="F4648" s="8" t="s">
        <v>3309</v>
      </c>
      <c r="G4648" s="51" t="s">
        <v>19294</v>
      </c>
      <c r="H4648" s="8" t="s">
        <v>28919</v>
      </c>
      <c r="I4648" s="8" t="s">
        <v>49</v>
      </c>
      <c r="J4648" s="10">
        <v>3.2</v>
      </c>
      <c r="K4648" s="8" t="s">
        <v>28920</v>
      </c>
      <c r="L4648" s="8"/>
      <c r="M4648" s="8"/>
      <c r="N4648" s="51" t="s">
        <v>28933</v>
      </c>
      <c r="O4648" s="51" t="s">
        <v>52</v>
      </c>
      <c r="P4648" s="51"/>
      <c r="Q4648" s="51"/>
      <c r="R4648" s="51" t="s">
        <v>2511</v>
      </c>
      <c r="S4648" s="51" t="s">
        <v>24707</v>
      </c>
      <c r="T4648" s="11" t="str">
        <f t="shared" si="2"/>
        <v>Jessica Devine</v>
      </c>
      <c r="U4648" s="51" t="s">
        <v>28934</v>
      </c>
      <c r="V4648" s="51" t="s">
        <v>28935</v>
      </c>
      <c r="W4648" s="51" t="s">
        <v>28936</v>
      </c>
      <c r="X4648" s="94" t="s">
        <v>28926</v>
      </c>
      <c r="Y4648" s="56" t="s">
        <v>28937</v>
      </c>
      <c r="Z4648" s="56" t="s">
        <v>28927</v>
      </c>
      <c r="AA4648" s="56" t="s">
        <v>28938</v>
      </c>
      <c r="AB4648" s="56" t="s">
        <v>28928</v>
      </c>
      <c r="AC4648" s="51" t="s">
        <v>60</v>
      </c>
      <c r="AD4648" s="51" t="s">
        <v>60</v>
      </c>
      <c r="AE4648" s="51" t="s">
        <v>28929</v>
      </c>
      <c r="AF4648" s="8" t="s">
        <v>28930</v>
      </c>
      <c r="AG4648" s="8" t="s">
        <v>12476</v>
      </c>
      <c r="AH4648" s="8" t="s">
        <v>194</v>
      </c>
      <c r="AI4648" s="8" t="s">
        <v>66</v>
      </c>
      <c r="AJ4648" s="8"/>
      <c r="AK4648" s="8"/>
      <c r="AL4648" s="8"/>
      <c r="AM4648" s="8" t="s">
        <v>4945</v>
      </c>
      <c r="AN4648" s="8" t="s">
        <v>28931</v>
      </c>
      <c r="AO4648" s="8" t="s">
        <v>28932</v>
      </c>
      <c r="AP4648" s="29" t="s">
        <v>28930</v>
      </c>
      <c r="AQ4648" s="11">
        <v>8412.0</v>
      </c>
    </row>
    <row r="4649">
      <c r="A4649" s="8" t="str">
        <f t="shared" si="1"/>
        <v>Patrick Keyes</v>
      </c>
      <c r="B4649" s="51" t="s">
        <v>28917</v>
      </c>
      <c r="C4649" s="51" t="s">
        <v>28651</v>
      </c>
      <c r="D4649" s="2" t="s">
        <v>12461</v>
      </c>
      <c r="E4649" s="8" t="s">
        <v>28918</v>
      </c>
      <c r="F4649" s="8" t="s">
        <v>3309</v>
      </c>
      <c r="G4649" s="51" t="s">
        <v>19294</v>
      </c>
      <c r="H4649" s="13" t="s">
        <v>28919</v>
      </c>
      <c r="I4649" s="8" t="s">
        <v>49</v>
      </c>
      <c r="J4649" s="10">
        <v>3.2</v>
      </c>
      <c r="K4649" s="8" t="s">
        <v>28920</v>
      </c>
      <c r="L4649" s="8"/>
      <c r="M4649" s="8"/>
      <c r="N4649" s="51" t="s">
        <v>28939</v>
      </c>
      <c r="O4649" s="51" t="s">
        <v>52</v>
      </c>
      <c r="P4649" s="51"/>
      <c r="Q4649" s="51"/>
      <c r="R4649" s="51" t="s">
        <v>3524</v>
      </c>
      <c r="S4649" s="51" t="s">
        <v>28940</v>
      </c>
      <c r="T4649" s="11" t="str">
        <f t="shared" si="2"/>
        <v>Patrick Keyes</v>
      </c>
      <c r="U4649" s="51" t="s">
        <v>1726</v>
      </c>
      <c r="V4649" s="51" t="s">
        <v>28941</v>
      </c>
      <c r="W4649" s="51" t="s">
        <v>28942</v>
      </c>
      <c r="X4649" s="94" t="s">
        <v>28926</v>
      </c>
      <c r="Y4649" s="51" t="s">
        <v>60</v>
      </c>
      <c r="Z4649" s="51" t="s">
        <v>60</v>
      </c>
      <c r="AA4649" s="51" t="s">
        <v>60</v>
      </c>
      <c r="AB4649" s="51" t="s">
        <v>60</v>
      </c>
      <c r="AC4649" s="51" t="s">
        <v>60</v>
      </c>
      <c r="AD4649" s="51" t="s">
        <v>60</v>
      </c>
      <c r="AE4649" s="51" t="s">
        <v>28929</v>
      </c>
      <c r="AF4649" s="8" t="s">
        <v>28930</v>
      </c>
      <c r="AG4649" s="8" t="s">
        <v>12476</v>
      </c>
      <c r="AH4649" s="8" t="s">
        <v>194</v>
      </c>
      <c r="AI4649" s="8" t="s">
        <v>66</v>
      </c>
      <c r="AJ4649" s="8"/>
      <c r="AK4649" s="8"/>
      <c r="AL4649" s="8"/>
      <c r="AM4649" s="8" t="s">
        <v>4945</v>
      </c>
      <c r="AN4649" s="8" t="s">
        <v>28931</v>
      </c>
      <c r="AO4649" s="8" t="s">
        <v>28932</v>
      </c>
      <c r="AP4649" s="29" t="s">
        <v>28930</v>
      </c>
      <c r="AQ4649" s="11">
        <v>8412.0</v>
      </c>
    </row>
    <row r="4650">
      <c r="A4650" s="8" t="str">
        <f t="shared" si="1"/>
        <v>Matt Schauf</v>
      </c>
      <c r="B4650" s="51" t="s">
        <v>28917</v>
      </c>
      <c r="C4650" s="51" t="s">
        <v>28651</v>
      </c>
      <c r="D4650" s="2" t="s">
        <v>12461</v>
      </c>
      <c r="E4650" s="8" t="s">
        <v>28918</v>
      </c>
      <c r="F4650" s="8" t="s">
        <v>3309</v>
      </c>
      <c r="G4650" s="51" t="s">
        <v>19294</v>
      </c>
      <c r="H4650" s="8" t="s">
        <v>28919</v>
      </c>
      <c r="I4650" s="8" t="s">
        <v>49</v>
      </c>
      <c r="J4650" s="10">
        <v>3.2</v>
      </c>
      <c r="K4650" s="8" t="s">
        <v>28920</v>
      </c>
      <c r="L4650" s="8"/>
      <c r="M4650" s="8"/>
      <c r="N4650" s="51" t="s">
        <v>28943</v>
      </c>
      <c r="O4650" s="51" t="s">
        <v>52</v>
      </c>
      <c r="P4650" s="51"/>
      <c r="Q4650" s="51"/>
      <c r="R4650" s="51" t="s">
        <v>771</v>
      </c>
      <c r="S4650" s="51" t="s">
        <v>28944</v>
      </c>
      <c r="T4650" s="11" t="str">
        <f t="shared" si="2"/>
        <v>Matt Schauf</v>
      </c>
      <c r="U4650" s="51" t="s">
        <v>2035</v>
      </c>
      <c r="V4650" s="51" t="s">
        <v>28945</v>
      </c>
      <c r="W4650" s="51" t="s">
        <v>28946</v>
      </c>
      <c r="X4650" s="94" t="s">
        <v>28926</v>
      </c>
      <c r="Y4650" s="51" t="s">
        <v>60</v>
      </c>
      <c r="Z4650" s="56" t="s">
        <v>28927</v>
      </c>
      <c r="AA4650" s="51" t="s">
        <v>60</v>
      </c>
      <c r="AB4650" s="56" t="s">
        <v>28928</v>
      </c>
      <c r="AC4650" s="51" t="s">
        <v>60</v>
      </c>
      <c r="AD4650" s="51" t="s">
        <v>60</v>
      </c>
      <c r="AE4650" s="51" t="s">
        <v>28929</v>
      </c>
      <c r="AF4650" s="8" t="s">
        <v>28930</v>
      </c>
      <c r="AG4650" s="8" t="s">
        <v>12476</v>
      </c>
      <c r="AH4650" s="8" t="s">
        <v>194</v>
      </c>
      <c r="AI4650" s="8" t="s">
        <v>66</v>
      </c>
      <c r="AJ4650" s="8"/>
      <c r="AK4650" s="8"/>
      <c r="AL4650" s="8"/>
      <c r="AM4650" s="8" t="s">
        <v>4945</v>
      </c>
      <c r="AN4650" s="8" t="s">
        <v>28931</v>
      </c>
      <c r="AO4650" s="8" t="s">
        <v>28932</v>
      </c>
      <c r="AP4650" s="29" t="s">
        <v>28930</v>
      </c>
      <c r="AQ4650" s="11">
        <v>8412.0</v>
      </c>
    </row>
    <row r="4651">
      <c r="A4651" s="8" t="str">
        <f t="shared" si="1"/>
        <v>Erin Kasper</v>
      </c>
      <c r="B4651" s="51" t="s">
        <v>28917</v>
      </c>
      <c r="C4651" s="51" t="s">
        <v>28651</v>
      </c>
      <c r="D4651" s="2" t="s">
        <v>12461</v>
      </c>
      <c r="E4651" s="8" t="s">
        <v>28918</v>
      </c>
      <c r="F4651" s="8" t="s">
        <v>3309</v>
      </c>
      <c r="G4651" s="51" t="s">
        <v>19294</v>
      </c>
      <c r="H4651" s="8" t="s">
        <v>28919</v>
      </c>
      <c r="I4651" s="8" t="s">
        <v>49</v>
      </c>
      <c r="J4651" s="10">
        <v>3.2</v>
      </c>
      <c r="K4651" s="8" t="s">
        <v>28920</v>
      </c>
      <c r="L4651" s="8"/>
      <c r="M4651" s="8"/>
      <c r="N4651" s="51" t="s">
        <v>28947</v>
      </c>
      <c r="O4651" s="51" t="s">
        <v>52</v>
      </c>
      <c r="P4651" s="51"/>
      <c r="Q4651" s="51"/>
      <c r="R4651" s="51" t="s">
        <v>3595</v>
      </c>
      <c r="S4651" s="51" t="s">
        <v>23406</v>
      </c>
      <c r="T4651" s="11" t="str">
        <f t="shared" si="2"/>
        <v>Erin Kasper</v>
      </c>
      <c r="U4651" s="51" t="s">
        <v>386</v>
      </c>
      <c r="V4651" s="51" t="s">
        <v>28948</v>
      </c>
      <c r="W4651" s="51" t="s">
        <v>28949</v>
      </c>
      <c r="X4651" s="51" t="s">
        <v>28926</v>
      </c>
      <c r="Y4651" s="51" t="s">
        <v>60</v>
      </c>
      <c r="Z4651" s="56" t="s">
        <v>28927</v>
      </c>
      <c r="AA4651" s="51" t="s">
        <v>60</v>
      </c>
      <c r="AB4651" s="56" t="s">
        <v>28928</v>
      </c>
      <c r="AC4651" s="51" t="s">
        <v>60</v>
      </c>
      <c r="AD4651" s="56" t="s">
        <v>28950</v>
      </c>
      <c r="AE4651" s="51" t="s">
        <v>28929</v>
      </c>
      <c r="AF4651" s="8" t="s">
        <v>28930</v>
      </c>
      <c r="AG4651" s="8" t="s">
        <v>12476</v>
      </c>
      <c r="AH4651" s="8" t="s">
        <v>194</v>
      </c>
      <c r="AI4651" s="8" t="s">
        <v>66</v>
      </c>
      <c r="AJ4651" s="8"/>
      <c r="AK4651" s="8"/>
      <c r="AL4651" s="8"/>
      <c r="AM4651" s="8" t="s">
        <v>4945</v>
      </c>
      <c r="AN4651" s="8" t="s">
        <v>28931</v>
      </c>
      <c r="AO4651" s="8" t="s">
        <v>28932</v>
      </c>
      <c r="AP4651" s="29" t="s">
        <v>28930</v>
      </c>
      <c r="AQ4651" s="11">
        <v>8412.0</v>
      </c>
    </row>
    <row r="4652">
      <c r="A4652" s="8" t="str">
        <f t="shared" si="1"/>
        <v>Scott Arntson</v>
      </c>
      <c r="B4652" s="8" t="s">
        <v>28951</v>
      </c>
      <c r="C4652" s="51" t="s">
        <v>22994</v>
      </c>
      <c r="D4652" s="2" t="s">
        <v>12461</v>
      </c>
      <c r="E4652" s="51" t="s">
        <v>28952</v>
      </c>
      <c r="F4652" s="51" t="s">
        <v>3309</v>
      </c>
      <c r="G4652" s="51" t="s">
        <v>19294</v>
      </c>
      <c r="H4652" s="51" t="s">
        <v>28953</v>
      </c>
      <c r="I4652" s="59" t="s">
        <v>49</v>
      </c>
      <c r="J4652" s="60">
        <v>3.14</v>
      </c>
      <c r="K4652" s="51" t="s">
        <v>28954</v>
      </c>
      <c r="L4652" s="51"/>
      <c r="M4652" s="51"/>
      <c r="N4652" s="51" t="s">
        <v>28955</v>
      </c>
      <c r="O4652" s="51" t="s">
        <v>52</v>
      </c>
      <c r="P4652" s="51"/>
      <c r="Q4652" s="51"/>
      <c r="R4652" s="8" t="s">
        <v>147</v>
      </c>
      <c r="S4652" s="8" t="s">
        <v>28956</v>
      </c>
      <c r="T4652" s="11" t="str">
        <f t="shared" si="2"/>
        <v>Scott Arntson</v>
      </c>
      <c r="U4652" s="51" t="s">
        <v>412</v>
      </c>
      <c r="V4652" s="51"/>
      <c r="W4652" s="8" t="s">
        <v>28957</v>
      </c>
      <c r="X4652" s="51" t="s">
        <v>28958</v>
      </c>
      <c r="Y4652" s="51" t="s">
        <v>60</v>
      </c>
      <c r="Z4652" s="56" t="s">
        <v>28959</v>
      </c>
      <c r="AA4652" s="51" t="s">
        <v>60</v>
      </c>
      <c r="AB4652" s="56" t="s">
        <v>28960</v>
      </c>
      <c r="AC4652" s="51" t="s">
        <v>60</v>
      </c>
      <c r="AD4652" s="56" t="s">
        <v>28961</v>
      </c>
      <c r="AE4652" s="51" t="s">
        <v>28962</v>
      </c>
      <c r="AF4652" s="51" t="s">
        <v>28963</v>
      </c>
      <c r="AG4652" s="51" t="s">
        <v>12476</v>
      </c>
      <c r="AH4652" s="51" t="s">
        <v>232</v>
      </c>
      <c r="AI4652" s="59" t="s">
        <v>66</v>
      </c>
      <c r="AJ4652" s="51"/>
      <c r="AK4652" s="59"/>
      <c r="AL4652" s="59"/>
      <c r="AM4652" s="59" t="s">
        <v>197</v>
      </c>
      <c r="AN4652" s="59" t="s">
        <v>28964</v>
      </c>
      <c r="AO4652" s="59" t="s">
        <v>28965</v>
      </c>
      <c r="AP4652" s="14" t="s">
        <v>28963</v>
      </c>
      <c r="AQ4652" s="68">
        <v>2367.0</v>
      </c>
    </row>
    <row r="4653">
      <c r="A4653" s="8" t="str">
        <f t="shared" si="1"/>
        <v>Nate Johnson</v>
      </c>
      <c r="B4653" s="8" t="s">
        <v>28951</v>
      </c>
      <c r="C4653" s="51" t="s">
        <v>22994</v>
      </c>
      <c r="D4653" s="2" t="s">
        <v>12461</v>
      </c>
      <c r="E4653" s="8" t="s">
        <v>28952</v>
      </c>
      <c r="F4653" s="8" t="s">
        <v>3309</v>
      </c>
      <c r="G4653" s="51" t="s">
        <v>19294</v>
      </c>
      <c r="H4653" s="8" t="s">
        <v>28953</v>
      </c>
      <c r="I4653" s="8" t="s">
        <v>49</v>
      </c>
      <c r="J4653" s="10">
        <v>3.14</v>
      </c>
      <c r="K4653" s="8" t="s">
        <v>28954</v>
      </c>
      <c r="L4653" s="8"/>
      <c r="M4653" s="8"/>
      <c r="N4653" s="51" t="s">
        <v>28966</v>
      </c>
      <c r="O4653" s="57" t="s">
        <v>52</v>
      </c>
      <c r="P4653" s="51"/>
      <c r="Q4653" s="51"/>
      <c r="R4653" s="57" t="s">
        <v>1707</v>
      </c>
      <c r="S4653" s="57" t="s">
        <v>678</v>
      </c>
      <c r="T4653" s="11" t="str">
        <f t="shared" si="2"/>
        <v>Nate Johnson</v>
      </c>
      <c r="U4653" s="57" t="s">
        <v>412</v>
      </c>
      <c r="V4653" s="51"/>
      <c r="W4653" s="51"/>
      <c r="X4653" s="51" t="s">
        <v>28958</v>
      </c>
      <c r="Y4653" s="51" t="s">
        <v>60</v>
      </c>
      <c r="Z4653" s="56" t="s">
        <v>28959</v>
      </c>
      <c r="AA4653" s="56" t="s">
        <v>28967</v>
      </c>
      <c r="AB4653" s="56" t="s">
        <v>28960</v>
      </c>
      <c r="AC4653" s="56" t="s">
        <v>28968</v>
      </c>
      <c r="AD4653" s="56" t="s">
        <v>28961</v>
      </c>
      <c r="AE4653" s="51" t="s">
        <v>28962</v>
      </c>
      <c r="AF4653" s="8" t="s">
        <v>28963</v>
      </c>
      <c r="AG4653" s="8" t="s">
        <v>12476</v>
      </c>
      <c r="AH4653" s="8" t="s">
        <v>232</v>
      </c>
      <c r="AI4653" s="8" t="s">
        <v>66</v>
      </c>
      <c r="AJ4653" s="8"/>
      <c r="AK4653" s="8"/>
      <c r="AL4653" s="8"/>
      <c r="AM4653" s="8" t="s">
        <v>197</v>
      </c>
      <c r="AN4653" s="8" t="s">
        <v>28964</v>
      </c>
      <c r="AO4653" s="8" t="s">
        <v>28965</v>
      </c>
      <c r="AP4653" s="14" t="s">
        <v>28963</v>
      </c>
      <c r="AQ4653" s="11">
        <v>2367.0</v>
      </c>
    </row>
    <row r="4654">
      <c r="A4654" s="8" t="str">
        <f t="shared" si="1"/>
        <v>Glen Drexler</v>
      </c>
      <c r="B4654" s="51" t="s">
        <v>28951</v>
      </c>
      <c r="C4654" s="51" t="s">
        <v>22994</v>
      </c>
      <c r="D4654" s="2" t="s">
        <v>12461</v>
      </c>
      <c r="E4654" s="8" t="s">
        <v>28952</v>
      </c>
      <c r="F4654" s="8" t="s">
        <v>3309</v>
      </c>
      <c r="G4654" s="51" t="s">
        <v>19294</v>
      </c>
      <c r="H4654" s="8" t="s">
        <v>28953</v>
      </c>
      <c r="I4654" s="8" t="s">
        <v>49</v>
      </c>
      <c r="J4654" s="10">
        <v>3.14</v>
      </c>
      <c r="K4654" s="8" t="s">
        <v>28954</v>
      </c>
      <c r="L4654" s="8"/>
      <c r="M4654" s="8"/>
      <c r="N4654" s="51" t="s">
        <v>28969</v>
      </c>
      <c r="O4654" s="51" t="s">
        <v>52</v>
      </c>
      <c r="P4654" s="51"/>
      <c r="Q4654" s="51"/>
      <c r="R4654" s="51" t="s">
        <v>28970</v>
      </c>
      <c r="S4654" s="51" t="s">
        <v>28971</v>
      </c>
      <c r="T4654" s="11" t="str">
        <f t="shared" si="2"/>
        <v>Glen Drexler</v>
      </c>
      <c r="U4654" s="51" t="s">
        <v>55</v>
      </c>
      <c r="V4654" s="51" t="s">
        <v>28972</v>
      </c>
      <c r="W4654" s="51" t="s">
        <v>28957</v>
      </c>
      <c r="X4654" s="94" t="s">
        <v>28958</v>
      </c>
      <c r="Y4654" s="51" t="s">
        <v>60</v>
      </c>
      <c r="Z4654" s="51" t="s">
        <v>60</v>
      </c>
      <c r="AA4654" s="51" t="s">
        <v>60</v>
      </c>
      <c r="AB4654" s="56" t="s">
        <v>28960</v>
      </c>
      <c r="AC4654" s="51" t="s">
        <v>60</v>
      </c>
      <c r="AD4654" s="51" t="s">
        <v>60</v>
      </c>
      <c r="AE4654" s="51" t="s">
        <v>28962</v>
      </c>
      <c r="AF4654" s="8" t="s">
        <v>28963</v>
      </c>
      <c r="AG4654" s="8" t="s">
        <v>12476</v>
      </c>
      <c r="AH4654" s="8" t="s">
        <v>232</v>
      </c>
      <c r="AI4654" s="8" t="s">
        <v>66</v>
      </c>
      <c r="AJ4654" s="8"/>
      <c r="AK4654" s="8"/>
      <c r="AL4654" s="8"/>
      <c r="AM4654" s="8" t="s">
        <v>197</v>
      </c>
      <c r="AN4654" s="8" t="s">
        <v>28964</v>
      </c>
      <c r="AO4654" s="8" t="s">
        <v>28973</v>
      </c>
      <c r="AP4654" s="29" t="s">
        <v>28963</v>
      </c>
      <c r="AQ4654" s="11">
        <v>2367.0</v>
      </c>
    </row>
    <row r="4655">
      <c r="A4655" s="8" t="str">
        <f t="shared" si="1"/>
        <v>Nicole Koski</v>
      </c>
      <c r="B4655" s="8" t="s">
        <v>28951</v>
      </c>
      <c r="C4655" s="51" t="s">
        <v>22994</v>
      </c>
      <c r="D4655" s="2" t="s">
        <v>12461</v>
      </c>
      <c r="E4655" s="8" t="s">
        <v>28952</v>
      </c>
      <c r="F4655" s="8" t="s">
        <v>3309</v>
      </c>
      <c r="G4655" s="51" t="s">
        <v>19294</v>
      </c>
      <c r="H4655" s="8" t="s">
        <v>28953</v>
      </c>
      <c r="I4655" s="8" t="s">
        <v>49</v>
      </c>
      <c r="J4655" s="10">
        <v>3.14</v>
      </c>
      <c r="K4655" s="8" t="s">
        <v>28954</v>
      </c>
      <c r="L4655" s="8"/>
      <c r="M4655" s="8"/>
      <c r="N4655" s="51" t="s">
        <v>28974</v>
      </c>
      <c r="O4655" s="57" t="s">
        <v>52</v>
      </c>
      <c r="P4655" s="51"/>
      <c r="Q4655" s="51"/>
      <c r="R4655" s="57" t="s">
        <v>1538</v>
      </c>
      <c r="S4655" s="57" t="s">
        <v>28868</v>
      </c>
      <c r="T4655" s="11" t="str">
        <f t="shared" si="2"/>
        <v>Nicole Koski</v>
      </c>
      <c r="U4655" s="57" t="s">
        <v>106</v>
      </c>
      <c r="V4655" s="51" t="s">
        <v>28975</v>
      </c>
      <c r="W4655" s="57" t="s">
        <v>28957</v>
      </c>
      <c r="X4655" s="51" t="s">
        <v>28958</v>
      </c>
      <c r="Y4655" s="51" t="s">
        <v>60</v>
      </c>
      <c r="Z4655" s="56" t="s">
        <v>28959</v>
      </c>
      <c r="AA4655" s="51" t="s">
        <v>60</v>
      </c>
      <c r="AB4655" s="56" t="s">
        <v>28960</v>
      </c>
      <c r="AC4655" s="51" t="s">
        <v>60</v>
      </c>
      <c r="AD4655" s="56" t="s">
        <v>28961</v>
      </c>
      <c r="AE4655" s="51" t="s">
        <v>28962</v>
      </c>
      <c r="AF4655" s="8" t="s">
        <v>28963</v>
      </c>
      <c r="AG4655" s="8" t="s">
        <v>12476</v>
      </c>
      <c r="AH4655" s="8" t="s">
        <v>232</v>
      </c>
      <c r="AI4655" s="8" t="s">
        <v>66</v>
      </c>
      <c r="AJ4655" s="8"/>
      <c r="AK4655" s="8"/>
      <c r="AL4655" s="8"/>
      <c r="AM4655" s="8" t="s">
        <v>197</v>
      </c>
      <c r="AN4655" s="8" t="s">
        <v>28964</v>
      </c>
      <c r="AO4655" s="8" t="s">
        <v>28965</v>
      </c>
      <c r="AP4655" s="14" t="s">
        <v>28963</v>
      </c>
      <c r="AQ4655" s="11">
        <v>2367.0</v>
      </c>
    </row>
    <row r="4656">
      <c r="A4656" s="8" t="str">
        <f t="shared" si="1"/>
        <v>Tyler Finger</v>
      </c>
      <c r="B4656" s="51" t="s">
        <v>28951</v>
      </c>
      <c r="C4656" s="51" t="s">
        <v>22994</v>
      </c>
      <c r="D4656" s="2" t="s">
        <v>12461</v>
      </c>
      <c r="E4656" s="8" t="s">
        <v>28952</v>
      </c>
      <c r="F4656" s="8" t="s">
        <v>3309</v>
      </c>
      <c r="G4656" s="51" t="s">
        <v>19294</v>
      </c>
      <c r="H4656" s="8" t="s">
        <v>28953</v>
      </c>
      <c r="I4656" s="8" t="s">
        <v>49</v>
      </c>
      <c r="J4656" s="10">
        <v>3.14</v>
      </c>
      <c r="K4656" s="8" t="s">
        <v>28954</v>
      </c>
      <c r="L4656" s="8"/>
      <c r="M4656" s="8"/>
      <c r="N4656" s="57" t="s">
        <v>28976</v>
      </c>
      <c r="O4656" s="51" t="s">
        <v>52</v>
      </c>
      <c r="P4656" s="51"/>
      <c r="Q4656" s="51"/>
      <c r="R4656" s="51" t="s">
        <v>1514</v>
      </c>
      <c r="S4656" s="51" t="s">
        <v>28977</v>
      </c>
      <c r="T4656" s="11" t="str">
        <f t="shared" si="2"/>
        <v>Tyler Finger</v>
      </c>
      <c r="U4656" s="51" t="s">
        <v>106</v>
      </c>
      <c r="V4656" s="51" t="s">
        <v>28978</v>
      </c>
      <c r="W4656" s="51" t="s">
        <v>28957</v>
      </c>
      <c r="X4656" s="51" t="s">
        <v>28958</v>
      </c>
      <c r="Y4656" s="51" t="s">
        <v>60</v>
      </c>
      <c r="Z4656" s="56" t="s">
        <v>28959</v>
      </c>
      <c r="AA4656" s="51" t="s">
        <v>60</v>
      </c>
      <c r="AB4656" s="56" t="s">
        <v>28960</v>
      </c>
      <c r="AC4656" s="51" t="s">
        <v>60</v>
      </c>
      <c r="AD4656" s="56" t="s">
        <v>28961</v>
      </c>
      <c r="AE4656" s="51" t="s">
        <v>28962</v>
      </c>
      <c r="AF4656" s="8" t="s">
        <v>28963</v>
      </c>
      <c r="AG4656" s="8" t="s">
        <v>12476</v>
      </c>
      <c r="AH4656" s="8" t="s">
        <v>232</v>
      </c>
      <c r="AI4656" s="8" t="s">
        <v>66</v>
      </c>
      <c r="AJ4656" s="8"/>
      <c r="AK4656" s="8"/>
      <c r="AL4656" s="8"/>
      <c r="AM4656" s="8" t="s">
        <v>197</v>
      </c>
      <c r="AN4656" s="8" t="s">
        <v>28964</v>
      </c>
      <c r="AO4656" s="8" t="s">
        <v>28973</v>
      </c>
      <c r="AP4656" s="29" t="s">
        <v>28963</v>
      </c>
      <c r="AQ4656" s="11">
        <v>2367.0</v>
      </c>
    </row>
    <row r="4657">
      <c r="A4657" s="8" t="str">
        <f t="shared" si="1"/>
        <v>Tom Sederquist</v>
      </c>
      <c r="B4657" s="51" t="s">
        <v>28951</v>
      </c>
      <c r="C4657" s="51" t="s">
        <v>22994</v>
      </c>
      <c r="D4657" s="2" t="s">
        <v>12461</v>
      </c>
      <c r="E4657" s="8" t="s">
        <v>28952</v>
      </c>
      <c r="F4657" s="8" t="s">
        <v>3309</v>
      </c>
      <c r="G4657" s="51" t="s">
        <v>19294</v>
      </c>
      <c r="H4657" s="8" t="s">
        <v>28953</v>
      </c>
      <c r="I4657" s="8" t="s">
        <v>49</v>
      </c>
      <c r="J4657" s="10">
        <v>3.14</v>
      </c>
      <c r="K4657" s="8" t="s">
        <v>28954</v>
      </c>
      <c r="L4657" s="8"/>
      <c r="M4657" s="8"/>
      <c r="N4657" s="51" t="s">
        <v>28979</v>
      </c>
      <c r="O4657" s="51" t="s">
        <v>52</v>
      </c>
      <c r="P4657" s="51"/>
      <c r="Q4657" s="51"/>
      <c r="R4657" s="51" t="s">
        <v>271</v>
      </c>
      <c r="S4657" s="51" t="s">
        <v>28980</v>
      </c>
      <c r="T4657" s="11" t="str">
        <f t="shared" si="2"/>
        <v>Tom Sederquist</v>
      </c>
      <c r="U4657" s="51" t="s">
        <v>106</v>
      </c>
      <c r="V4657" s="51" t="s">
        <v>28981</v>
      </c>
      <c r="W4657" s="57" t="s">
        <v>28957</v>
      </c>
      <c r="X4657" s="94" t="s">
        <v>28958</v>
      </c>
      <c r="Y4657" s="51" t="s">
        <v>60</v>
      </c>
      <c r="Z4657" s="51" t="s">
        <v>60</v>
      </c>
      <c r="AA4657" s="56" t="s">
        <v>28982</v>
      </c>
      <c r="AB4657" s="56" t="s">
        <v>28960</v>
      </c>
      <c r="AC4657" s="51" t="s">
        <v>60</v>
      </c>
      <c r="AD4657" s="51" t="s">
        <v>60</v>
      </c>
      <c r="AE4657" s="51" t="s">
        <v>28962</v>
      </c>
      <c r="AF4657" s="8" t="s">
        <v>28963</v>
      </c>
      <c r="AG4657" s="8" t="s">
        <v>12476</v>
      </c>
      <c r="AH4657" s="8" t="s">
        <v>232</v>
      </c>
      <c r="AI4657" s="8" t="s">
        <v>66</v>
      </c>
      <c r="AJ4657" s="8"/>
      <c r="AK4657" s="8"/>
      <c r="AL4657" s="8"/>
      <c r="AM4657" s="8" t="s">
        <v>197</v>
      </c>
      <c r="AN4657" s="8" t="s">
        <v>28964</v>
      </c>
      <c r="AO4657" s="8" t="s">
        <v>28973</v>
      </c>
      <c r="AP4657" s="29" t="s">
        <v>28963</v>
      </c>
      <c r="AQ4657" s="11">
        <v>2367.0</v>
      </c>
    </row>
    <row r="4658">
      <c r="A4658" s="8" t="str">
        <f t="shared" si="1"/>
        <v>Anthony Willette</v>
      </c>
      <c r="B4658" s="51" t="s">
        <v>28951</v>
      </c>
      <c r="C4658" s="51" t="s">
        <v>22994</v>
      </c>
      <c r="D4658" s="2" t="s">
        <v>12461</v>
      </c>
      <c r="E4658" s="8" t="s">
        <v>28952</v>
      </c>
      <c r="F4658" s="8" t="s">
        <v>3309</v>
      </c>
      <c r="G4658" s="51" t="s">
        <v>19294</v>
      </c>
      <c r="H4658" s="13" t="s">
        <v>28953</v>
      </c>
      <c r="I4658" s="8" t="s">
        <v>49</v>
      </c>
      <c r="J4658" s="10">
        <v>3.14</v>
      </c>
      <c r="K4658" s="8" t="s">
        <v>28954</v>
      </c>
      <c r="L4658" s="8"/>
      <c r="M4658" s="8"/>
      <c r="N4658" s="51" t="s">
        <v>28983</v>
      </c>
      <c r="O4658" s="51" t="s">
        <v>52</v>
      </c>
      <c r="P4658" s="51"/>
      <c r="Q4658" s="51"/>
      <c r="R4658" s="51" t="s">
        <v>6978</v>
      </c>
      <c r="S4658" s="51" t="s">
        <v>28984</v>
      </c>
      <c r="T4658" s="11" t="str">
        <f t="shared" si="2"/>
        <v>Anthony Willette</v>
      </c>
      <c r="U4658" s="57" t="s">
        <v>80</v>
      </c>
      <c r="V4658" s="51" t="s">
        <v>28985</v>
      </c>
      <c r="W4658" s="57" t="s">
        <v>28986</v>
      </c>
      <c r="X4658" s="94" t="s">
        <v>28958</v>
      </c>
      <c r="Y4658" s="51" t="s">
        <v>60</v>
      </c>
      <c r="Z4658" s="56" t="s">
        <v>28959</v>
      </c>
      <c r="AA4658" s="51" t="s">
        <v>60</v>
      </c>
      <c r="AB4658" s="56" t="s">
        <v>28960</v>
      </c>
      <c r="AC4658" s="51" t="s">
        <v>60</v>
      </c>
      <c r="AD4658" s="56" t="s">
        <v>28961</v>
      </c>
      <c r="AE4658" s="51" t="s">
        <v>28962</v>
      </c>
      <c r="AF4658" s="13" t="s">
        <v>28963</v>
      </c>
      <c r="AG4658" s="13" t="s">
        <v>12476</v>
      </c>
      <c r="AH4658" s="8" t="s">
        <v>232</v>
      </c>
      <c r="AI4658" s="8" t="s">
        <v>66</v>
      </c>
      <c r="AJ4658" s="8"/>
      <c r="AK4658" s="8"/>
      <c r="AL4658" s="8"/>
      <c r="AM4658" s="8" t="s">
        <v>197</v>
      </c>
      <c r="AN4658" s="8" t="s">
        <v>28964</v>
      </c>
      <c r="AO4658" s="8" t="s">
        <v>28973</v>
      </c>
      <c r="AP4658" s="52" t="s">
        <v>28963</v>
      </c>
      <c r="AQ4658" s="11">
        <v>2367.0</v>
      </c>
    </row>
    <row r="4659">
      <c r="A4659" s="8" t="str">
        <f t="shared" si="1"/>
        <v>Brian Hakanson</v>
      </c>
      <c r="B4659" s="51" t="s">
        <v>28951</v>
      </c>
      <c r="C4659" s="51" t="s">
        <v>22994</v>
      </c>
      <c r="D4659" s="2" t="s">
        <v>12461</v>
      </c>
      <c r="E4659" s="8" t="s">
        <v>28952</v>
      </c>
      <c r="F4659" s="8" t="s">
        <v>3309</v>
      </c>
      <c r="G4659" s="51" t="s">
        <v>19294</v>
      </c>
      <c r="H4659" s="13" t="s">
        <v>28953</v>
      </c>
      <c r="I4659" s="8" t="s">
        <v>49</v>
      </c>
      <c r="J4659" s="10">
        <v>3.14</v>
      </c>
      <c r="K4659" s="8" t="s">
        <v>28954</v>
      </c>
      <c r="L4659" s="8"/>
      <c r="M4659" s="8"/>
      <c r="N4659" s="51" t="s">
        <v>28987</v>
      </c>
      <c r="O4659" s="51" t="s">
        <v>52</v>
      </c>
      <c r="P4659" s="51"/>
      <c r="Q4659" s="51"/>
      <c r="R4659" s="51" t="s">
        <v>331</v>
      </c>
      <c r="S4659" s="51" t="s">
        <v>28988</v>
      </c>
      <c r="T4659" s="11" t="str">
        <f t="shared" si="2"/>
        <v>Brian Hakanson</v>
      </c>
      <c r="U4659" s="57" t="s">
        <v>80</v>
      </c>
      <c r="V4659" s="57" t="s">
        <v>28989</v>
      </c>
      <c r="W4659" s="57" t="s">
        <v>28957</v>
      </c>
      <c r="X4659" s="94" t="s">
        <v>28958</v>
      </c>
      <c r="Y4659" s="51" t="s">
        <v>60</v>
      </c>
      <c r="Z4659" s="56" t="s">
        <v>28959</v>
      </c>
      <c r="AA4659" s="51" t="s">
        <v>60</v>
      </c>
      <c r="AB4659" s="56" t="s">
        <v>28960</v>
      </c>
      <c r="AC4659" s="51" t="s">
        <v>60</v>
      </c>
      <c r="AD4659" s="56" t="s">
        <v>28961</v>
      </c>
      <c r="AE4659" s="51" t="s">
        <v>28962</v>
      </c>
      <c r="AF4659" s="8" t="s">
        <v>28963</v>
      </c>
      <c r="AG4659" s="8" t="s">
        <v>12476</v>
      </c>
      <c r="AH4659" s="8" t="s">
        <v>232</v>
      </c>
      <c r="AI4659" s="8" t="s">
        <v>66</v>
      </c>
      <c r="AJ4659" s="8"/>
      <c r="AK4659" s="8"/>
      <c r="AL4659" s="8"/>
      <c r="AM4659" s="8" t="s">
        <v>197</v>
      </c>
      <c r="AN4659" s="8" t="s">
        <v>28964</v>
      </c>
      <c r="AO4659" s="8" t="s">
        <v>28973</v>
      </c>
      <c r="AP4659" s="29" t="s">
        <v>28963</v>
      </c>
      <c r="AQ4659" s="11">
        <v>2367.0</v>
      </c>
    </row>
    <row r="4660">
      <c r="A4660" s="8" t="str">
        <f t="shared" si="1"/>
        <v>Nick Donahue</v>
      </c>
      <c r="B4660" s="51" t="s">
        <v>28951</v>
      </c>
      <c r="C4660" s="51" t="s">
        <v>22994</v>
      </c>
      <c r="D4660" s="2" t="s">
        <v>12461</v>
      </c>
      <c r="E4660" s="8" t="s">
        <v>28952</v>
      </c>
      <c r="F4660" s="8" t="s">
        <v>3309</v>
      </c>
      <c r="G4660" s="51" t="s">
        <v>19294</v>
      </c>
      <c r="H4660" s="8" t="s">
        <v>28953</v>
      </c>
      <c r="I4660" s="8" t="s">
        <v>49</v>
      </c>
      <c r="J4660" s="10">
        <v>3.14</v>
      </c>
      <c r="K4660" s="8" t="s">
        <v>28954</v>
      </c>
      <c r="L4660" s="8"/>
      <c r="M4660" s="8"/>
      <c r="N4660" s="51" t="s">
        <v>28990</v>
      </c>
      <c r="O4660" s="51" t="s">
        <v>52</v>
      </c>
      <c r="P4660" s="51"/>
      <c r="Q4660" s="51"/>
      <c r="R4660" s="51" t="s">
        <v>392</v>
      </c>
      <c r="S4660" s="51" t="s">
        <v>4132</v>
      </c>
      <c r="T4660" s="11" t="str">
        <f t="shared" si="2"/>
        <v>Nick Donahue</v>
      </c>
      <c r="U4660" s="51" t="s">
        <v>80</v>
      </c>
      <c r="V4660" s="51" t="s">
        <v>28991</v>
      </c>
      <c r="W4660" s="51" t="s">
        <v>28992</v>
      </c>
      <c r="X4660" s="94" t="s">
        <v>28958</v>
      </c>
      <c r="Y4660" s="56" t="s">
        <v>28993</v>
      </c>
      <c r="Z4660" s="51" t="s">
        <v>60</v>
      </c>
      <c r="AA4660" s="56" t="s">
        <v>28994</v>
      </c>
      <c r="AB4660" s="56" t="s">
        <v>28960</v>
      </c>
      <c r="AC4660" s="51" t="s">
        <v>60</v>
      </c>
      <c r="AD4660" s="51" t="s">
        <v>60</v>
      </c>
      <c r="AE4660" s="51" t="s">
        <v>28962</v>
      </c>
      <c r="AF4660" s="8" t="s">
        <v>28963</v>
      </c>
      <c r="AG4660" s="8" t="s">
        <v>12476</v>
      </c>
      <c r="AH4660" s="8" t="s">
        <v>232</v>
      </c>
      <c r="AI4660" s="8" t="s">
        <v>66</v>
      </c>
      <c r="AJ4660" s="8"/>
      <c r="AK4660" s="8"/>
      <c r="AL4660" s="8"/>
      <c r="AM4660" s="8" t="s">
        <v>197</v>
      </c>
      <c r="AN4660" s="8" t="s">
        <v>28964</v>
      </c>
      <c r="AO4660" s="8" t="s">
        <v>28973</v>
      </c>
      <c r="AP4660" s="29" t="s">
        <v>28963</v>
      </c>
      <c r="AQ4660" s="11">
        <v>2367.0</v>
      </c>
    </row>
    <row r="4661">
      <c r="A4661" s="8" t="str">
        <f t="shared" si="1"/>
        <v>Mike Johnson</v>
      </c>
      <c r="B4661" s="51" t="s">
        <v>28995</v>
      </c>
      <c r="C4661" s="51" t="s">
        <v>28651</v>
      </c>
      <c r="D4661" s="2" t="s">
        <v>12461</v>
      </c>
      <c r="E4661" s="8" t="s">
        <v>28996</v>
      </c>
      <c r="F4661" s="8" t="s">
        <v>3309</v>
      </c>
      <c r="G4661" s="51" t="s">
        <v>19294</v>
      </c>
      <c r="H4661" s="8" t="s">
        <v>28997</v>
      </c>
      <c r="I4661" s="8" t="s">
        <v>49</v>
      </c>
      <c r="J4661" s="10">
        <v>3.26</v>
      </c>
      <c r="K4661" s="8" t="s">
        <v>28998</v>
      </c>
      <c r="L4661" s="8"/>
      <c r="M4661" s="8"/>
      <c r="N4661" s="51" t="s">
        <v>28999</v>
      </c>
      <c r="O4661" s="51" t="s">
        <v>52</v>
      </c>
      <c r="P4661" s="51"/>
      <c r="Q4661" s="51"/>
      <c r="R4661" s="51" t="s">
        <v>1237</v>
      </c>
      <c r="S4661" s="51" t="s">
        <v>678</v>
      </c>
      <c r="T4661" s="11" t="str">
        <f t="shared" si="2"/>
        <v>Mike Johnson</v>
      </c>
      <c r="U4661" s="57" t="s">
        <v>29000</v>
      </c>
      <c r="V4661" s="51" t="s">
        <v>29001</v>
      </c>
      <c r="W4661" s="51" t="s">
        <v>29002</v>
      </c>
      <c r="X4661" s="94" t="s">
        <v>29003</v>
      </c>
      <c r="Y4661" s="56" t="s">
        <v>29004</v>
      </c>
      <c r="Z4661" s="56" t="s">
        <v>29005</v>
      </c>
      <c r="AA4661" s="51" t="s">
        <v>60</v>
      </c>
      <c r="AB4661" s="56" t="s">
        <v>29006</v>
      </c>
      <c r="AC4661" s="51" t="s">
        <v>60</v>
      </c>
      <c r="AD4661" s="51" t="s">
        <v>60</v>
      </c>
      <c r="AE4661" s="51" t="s">
        <v>29007</v>
      </c>
      <c r="AF4661" s="8" t="s">
        <v>29008</v>
      </c>
      <c r="AG4661" s="8" t="s">
        <v>12476</v>
      </c>
      <c r="AH4661" s="8" t="s">
        <v>194</v>
      </c>
      <c r="AI4661" s="8" t="s">
        <v>66</v>
      </c>
      <c r="AJ4661" s="8"/>
      <c r="AK4661" s="8"/>
      <c r="AL4661" s="8"/>
      <c r="AM4661" s="8" t="s">
        <v>4984</v>
      </c>
      <c r="AN4661" s="8" t="s">
        <v>29009</v>
      </c>
      <c r="AO4661" s="8" t="s">
        <v>19907</v>
      </c>
      <c r="AP4661" s="29" t="s">
        <v>29008</v>
      </c>
      <c r="AQ4661" s="11">
        <v>11409.0</v>
      </c>
    </row>
    <row r="4662">
      <c r="A4662" s="8" t="str">
        <f t="shared" si="1"/>
        <v>Olivia Zinanni</v>
      </c>
      <c r="B4662" s="8" t="s">
        <v>28995</v>
      </c>
      <c r="C4662" s="51" t="s">
        <v>28651</v>
      </c>
      <c r="D4662" s="2" t="s">
        <v>12461</v>
      </c>
      <c r="E4662" s="51" t="s">
        <v>28996</v>
      </c>
      <c r="F4662" s="51" t="s">
        <v>3309</v>
      </c>
      <c r="G4662" s="51" t="s">
        <v>19294</v>
      </c>
      <c r="H4662" s="51" t="s">
        <v>28997</v>
      </c>
      <c r="I4662" s="59" t="s">
        <v>49</v>
      </c>
      <c r="J4662" s="60">
        <v>3.26</v>
      </c>
      <c r="K4662" s="51" t="s">
        <v>28998</v>
      </c>
      <c r="L4662" s="51"/>
      <c r="M4662" s="51"/>
      <c r="N4662" s="51" t="s">
        <v>29010</v>
      </c>
      <c r="O4662" s="51" t="s">
        <v>52</v>
      </c>
      <c r="P4662" s="51"/>
      <c r="Q4662" s="51"/>
      <c r="R4662" s="51" t="s">
        <v>3373</v>
      </c>
      <c r="S4662" s="51" t="s">
        <v>29011</v>
      </c>
      <c r="T4662" s="11" t="str">
        <f t="shared" si="2"/>
        <v>Olivia Zinanni</v>
      </c>
      <c r="U4662" s="51" t="s">
        <v>149</v>
      </c>
      <c r="V4662" s="51"/>
      <c r="W4662" s="51"/>
      <c r="X4662" s="51" t="s">
        <v>29003</v>
      </c>
      <c r="Y4662" s="51" t="s">
        <v>60</v>
      </c>
      <c r="Z4662" s="51" t="s">
        <v>60</v>
      </c>
      <c r="AA4662" s="51" t="s">
        <v>60</v>
      </c>
      <c r="AB4662" s="56" t="s">
        <v>29006</v>
      </c>
      <c r="AC4662" s="56" t="s">
        <v>29012</v>
      </c>
      <c r="AD4662" s="56" t="s">
        <v>29013</v>
      </c>
      <c r="AE4662" s="51" t="s">
        <v>29007</v>
      </c>
      <c r="AF4662" s="51" t="s">
        <v>29008</v>
      </c>
      <c r="AG4662" s="51" t="s">
        <v>12476</v>
      </c>
      <c r="AH4662" s="51" t="s">
        <v>194</v>
      </c>
      <c r="AI4662" s="59" t="s">
        <v>66</v>
      </c>
      <c r="AJ4662" s="51"/>
      <c r="AK4662" s="59"/>
      <c r="AL4662" s="59"/>
      <c r="AM4662" s="59" t="s">
        <v>4984</v>
      </c>
      <c r="AN4662" s="59" t="s">
        <v>29009</v>
      </c>
      <c r="AO4662" s="59" t="s">
        <v>21069</v>
      </c>
      <c r="AP4662" s="14" t="s">
        <v>29008</v>
      </c>
      <c r="AQ4662" s="68">
        <v>11409.0</v>
      </c>
    </row>
    <row r="4663">
      <c r="A4663" s="8" t="str">
        <f t="shared" si="1"/>
        <v>Trevor Roznowski</v>
      </c>
      <c r="B4663" s="51" t="s">
        <v>28995</v>
      </c>
      <c r="C4663" s="51" t="s">
        <v>28651</v>
      </c>
      <c r="D4663" s="2" t="s">
        <v>12461</v>
      </c>
      <c r="E4663" s="8" t="s">
        <v>28996</v>
      </c>
      <c r="F4663" s="8" t="s">
        <v>3309</v>
      </c>
      <c r="G4663" s="51" t="s">
        <v>19294</v>
      </c>
      <c r="H4663" s="8" t="s">
        <v>28997</v>
      </c>
      <c r="I4663" s="8" t="s">
        <v>49</v>
      </c>
      <c r="J4663" s="10">
        <v>3.26</v>
      </c>
      <c r="K4663" s="8" t="s">
        <v>28998</v>
      </c>
      <c r="L4663" s="8"/>
      <c r="M4663" s="8"/>
      <c r="N4663" s="51" t="s">
        <v>29014</v>
      </c>
      <c r="O4663" s="51" t="s">
        <v>52</v>
      </c>
      <c r="P4663" s="51"/>
      <c r="Q4663" s="51"/>
      <c r="R4663" s="51" t="s">
        <v>3823</v>
      </c>
      <c r="S4663" s="51" t="s">
        <v>29015</v>
      </c>
      <c r="T4663" s="11" t="str">
        <f t="shared" si="2"/>
        <v>Trevor Roznowski</v>
      </c>
      <c r="U4663" s="51" t="s">
        <v>160</v>
      </c>
      <c r="V4663" s="51" t="s">
        <v>29016</v>
      </c>
      <c r="W4663" s="8" t="s">
        <v>29017</v>
      </c>
      <c r="X4663" s="51" t="s">
        <v>29003</v>
      </c>
      <c r="Y4663" s="51" t="s">
        <v>60</v>
      </c>
      <c r="Z4663" s="56" t="s">
        <v>29005</v>
      </c>
      <c r="AA4663" s="56" t="s">
        <v>29018</v>
      </c>
      <c r="AB4663" s="56" t="s">
        <v>29006</v>
      </c>
      <c r="AC4663" s="56" t="s">
        <v>29019</v>
      </c>
      <c r="AD4663" s="56" t="s">
        <v>29020</v>
      </c>
      <c r="AE4663" s="51" t="s">
        <v>29007</v>
      </c>
      <c r="AF4663" s="8" t="s">
        <v>29008</v>
      </c>
      <c r="AG4663" s="8" t="s">
        <v>12476</v>
      </c>
      <c r="AH4663" s="8" t="s">
        <v>194</v>
      </c>
      <c r="AI4663" s="8" t="s">
        <v>66</v>
      </c>
      <c r="AJ4663" s="8"/>
      <c r="AK4663" s="8"/>
      <c r="AL4663" s="8"/>
      <c r="AM4663" s="8" t="s">
        <v>4984</v>
      </c>
      <c r="AN4663" s="8" t="s">
        <v>29009</v>
      </c>
      <c r="AO4663" s="8" t="s">
        <v>19907</v>
      </c>
      <c r="AP4663" s="29" t="s">
        <v>29008</v>
      </c>
      <c r="AQ4663" s="11">
        <v>11409.0</v>
      </c>
    </row>
    <row r="4664">
      <c r="A4664" s="8" t="str">
        <f t="shared" si="1"/>
        <v>Josh Ireland</v>
      </c>
      <c r="B4664" s="51" t="s">
        <v>28995</v>
      </c>
      <c r="C4664" s="51" t="s">
        <v>28651</v>
      </c>
      <c r="D4664" s="2" t="s">
        <v>12461</v>
      </c>
      <c r="E4664" s="8" t="s">
        <v>28996</v>
      </c>
      <c r="F4664" s="8" t="s">
        <v>3309</v>
      </c>
      <c r="G4664" s="51" t="s">
        <v>19294</v>
      </c>
      <c r="H4664" s="8" t="s">
        <v>28997</v>
      </c>
      <c r="I4664" s="8" t="s">
        <v>49</v>
      </c>
      <c r="J4664" s="10">
        <v>3.26</v>
      </c>
      <c r="K4664" s="8" t="s">
        <v>28998</v>
      </c>
      <c r="L4664" s="8"/>
      <c r="M4664" s="8"/>
      <c r="N4664" s="51" t="s">
        <v>29021</v>
      </c>
      <c r="O4664" s="51" t="s">
        <v>52</v>
      </c>
      <c r="P4664" s="51"/>
      <c r="Q4664" s="51"/>
      <c r="R4664" s="51" t="s">
        <v>268</v>
      </c>
      <c r="S4664" s="51" t="s">
        <v>7281</v>
      </c>
      <c r="T4664" s="11" t="str">
        <f t="shared" si="2"/>
        <v>Josh Ireland</v>
      </c>
      <c r="U4664" s="51" t="s">
        <v>674</v>
      </c>
      <c r="V4664" s="51" t="s">
        <v>29022</v>
      </c>
      <c r="W4664" s="51" t="s">
        <v>29023</v>
      </c>
      <c r="X4664" s="94" t="s">
        <v>29003</v>
      </c>
      <c r="Y4664" s="56" t="s">
        <v>29024</v>
      </c>
      <c r="Z4664" s="56" t="s">
        <v>29005</v>
      </c>
      <c r="AA4664" s="51" t="s">
        <v>60</v>
      </c>
      <c r="AB4664" s="56" t="s">
        <v>29006</v>
      </c>
      <c r="AC4664" s="51" t="s">
        <v>60</v>
      </c>
      <c r="AD4664" s="51" t="s">
        <v>60</v>
      </c>
      <c r="AE4664" s="51" t="s">
        <v>29007</v>
      </c>
      <c r="AF4664" s="8" t="s">
        <v>29008</v>
      </c>
      <c r="AG4664" s="8" t="s">
        <v>12476</v>
      </c>
      <c r="AH4664" s="8" t="s">
        <v>194</v>
      </c>
      <c r="AI4664" s="8" t="s">
        <v>66</v>
      </c>
      <c r="AJ4664" s="8"/>
      <c r="AK4664" s="8"/>
      <c r="AL4664" s="8"/>
      <c r="AM4664" s="8" t="s">
        <v>4984</v>
      </c>
      <c r="AN4664" s="8" t="s">
        <v>29009</v>
      </c>
      <c r="AO4664" s="8" t="s">
        <v>19907</v>
      </c>
      <c r="AP4664" s="29" t="s">
        <v>29008</v>
      </c>
      <c r="AQ4664" s="11">
        <v>11409.0</v>
      </c>
    </row>
    <row r="4665">
      <c r="A4665" s="8" t="str">
        <f t="shared" si="1"/>
        <v>Nathan Wells</v>
      </c>
      <c r="B4665" s="51" t="s">
        <v>28995</v>
      </c>
      <c r="C4665" s="51" t="s">
        <v>28651</v>
      </c>
      <c r="D4665" s="2" t="s">
        <v>12461</v>
      </c>
      <c r="E4665" s="8" t="s">
        <v>28996</v>
      </c>
      <c r="F4665" s="8" t="s">
        <v>3309</v>
      </c>
      <c r="G4665" s="51" t="s">
        <v>19294</v>
      </c>
      <c r="H4665" s="8" t="s">
        <v>28997</v>
      </c>
      <c r="I4665" s="8" t="s">
        <v>49</v>
      </c>
      <c r="J4665" s="10">
        <v>3.26</v>
      </c>
      <c r="K4665" s="8" t="s">
        <v>28998</v>
      </c>
      <c r="L4665" s="8"/>
      <c r="M4665" s="8"/>
      <c r="N4665" s="51" t="s">
        <v>29025</v>
      </c>
      <c r="O4665" s="51" t="s">
        <v>52</v>
      </c>
      <c r="P4665" s="51"/>
      <c r="Q4665" s="51"/>
      <c r="R4665" s="51" t="s">
        <v>3299</v>
      </c>
      <c r="S4665" s="51" t="s">
        <v>2871</v>
      </c>
      <c r="T4665" s="11" t="str">
        <f t="shared" si="2"/>
        <v>Nathan Wells</v>
      </c>
      <c r="U4665" s="51" t="s">
        <v>247</v>
      </c>
      <c r="V4665" s="51" t="s">
        <v>29026</v>
      </c>
      <c r="W4665" s="51" t="s">
        <v>29027</v>
      </c>
      <c r="X4665" s="94" t="s">
        <v>29003</v>
      </c>
      <c r="Y4665" s="51" t="s">
        <v>60</v>
      </c>
      <c r="Z4665" s="56" t="s">
        <v>29005</v>
      </c>
      <c r="AA4665" s="51" t="s">
        <v>60</v>
      </c>
      <c r="AB4665" s="56" t="s">
        <v>29006</v>
      </c>
      <c r="AC4665" s="51" t="s">
        <v>60</v>
      </c>
      <c r="AD4665" s="51" t="s">
        <v>60</v>
      </c>
      <c r="AE4665" s="51" t="s">
        <v>29007</v>
      </c>
      <c r="AF4665" s="8" t="s">
        <v>29008</v>
      </c>
      <c r="AG4665" s="8" t="s">
        <v>12476</v>
      </c>
      <c r="AH4665" s="8" t="s">
        <v>194</v>
      </c>
      <c r="AI4665" s="8" t="s">
        <v>66</v>
      </c>
      <c r="AJ4665" s="8"/>
      <c r="AK4665" s="8"/>
      <c r="AL4665" s="8"/>
      <c r="AM4665" s="8" t="s">
        <v>4984</v>
      </c>
      <c r="AN4665" s="8" t="s">
        <v>29009</v>
      </c>
      <c r="AO4665" s="8" t="s">
        <v>19907</v>
      </c>
      <c r="AP4665" s="29" t="s">
        <v>29008</v>
      </c>
      <c r="AQ4665" s="11">
        <v>11409.0</v>
      </c>
    </row>
    <row r="4666">
      <c r="A4666" s="8" t="str">
        <f t="shared" si="1"/>
        <v>Abigail Missiaen</v>
      </c>
      <c r="B4666" s="51" t="s">
        <v>28995</v>
      </c>
      <c r="C4666" s="51" t="s">
        <v>28651</v>
      </c>
      <c r="D4666" s="2" t="s">
        <v>12461</v>
      </c>
      <c r="E4666" s="8" t="s">
        <v>28996</v>
      </c>
      <c r="F4666" s="8" t="s">
        <v>3309</v>
      </c>
      <c r="G4666" s="51" t="s">
        <v>19294</v>
      </c>
      <c r="H4666" s="13" t="s">
        <v>28997</v>
      </c>
      <c r="I4666" s="8" t="s">
        <v>49</v>
      </c>
      <c r="J4666" s="10">
        <v>3.26</v>
      </c>
      <c r="K4666" s="8" t="s">
        <v>28998</v>
      </c>
      <c r="L4666" s="8"/>
      <c r="M4666" s="8"/>
      <c r="N4666" s="51" t="s">
        <v>29028</v>
      </c>
      <c r="O4666" s="51" t="s">
        <v>52</v>
      </c>
      <c r="P4666" s="51"/>
      <c r="Q4666" s="51"/>
      <c r="R4666" s="51" t="s">
        <v>12488</v>
      </c>
      <c r="S4666" s="51" t="s">
        <v>29029</v>
      </c>
      <c r="T4666" s="11" t="str">
        <f t="shared" si="2"/>
        <v>Abigail Missiaen</v>
      </c>
      <c r="U4666" s="8" t="s">
        <v>29030</v>
      </c>
      <c r="V4666" s="51" t="s">
        <v>29031</v>
      </c>
      <c r="W4666" s="8" t="s">
        <v>29032</v>
      </c>
      <c r="X4666" s="94" t="s">
        <v>29003</v>
      </c>
      <c r="Y4666" s="51" t="s">
        <v>60</v>
      </c>
      <c r="Z4666" s="56" t="s">
        <v>29005</v>
      </c>
      <c r="AA4666" s="51" t="s">
        <v>60</v>
      </c>
      <c r="AB4666" s="56" t="s">
        <v>29006</v>
      </c>
      <c r="AC4666" s="51" t="s">
        <v>60</v>
      </c>
      <c r="AD4666" s="56" t="s">
        <v>29013</v>
      </c>
      <c r="AE4666" s="51" t="s">
        <v>29007</v>
      </c>
      <c r="AF4666" s="13" t="s">
        <v>29008</v>
      </c>
      <c r="AG4666" s="13" t="s">
        <v>12476</v>
      </c>
      <c r="AH4666" s="8" t="s">
        <v>194</v>
      </c>
      <c r="AI4666" s="8" t="s">
        <v>66</v>
      </c>
      <c r="AJ4666" s="8"/>
      <c r="AK4666" s="8"/>
      <c r="AL4666" s="8"/>
      <c r="AM4666" s="8" t="s">
        <v>4984</v>
      </c>
      <c r="AN4666" s="8" t="s">
        <v>29009</v>
      </c>
      <c r="AO4666" s="8" t="s">
        <v>19907</v>
      </c>
      <c r="AP4666" s="52" t="s">
        <v>29008</v>
      </c>
      <c r="AQ4666" s="11">
        <v>11409.0</v>
      </c>
    </row>
    <row r="4667">
      <c r="A4667" s="8" t="str">
        <f t="shared" si="1"/>
        <v>Cody Helgeson</v>
      </c>
      <c r="B4667" s="51" t="s">
        <v>28995</v>
      </c>
      <c r="C4667" s="51" t="s">
        <v>28651</v>
      </c>
      <c r="D4667" s="2" t="s">
        <v>12461</v>
      </c>
      <c r="E4667" s="8" t="s">
        <v>28996</v>
      </c>
      <c r="F4667" s="8" t="s">
        <v>3309</v>
      </c>
      <c r="G4667" s="51" t="s">
        <v>19294</v>
      </c>
      <c r="H4667" s="8" t="s">
        <v>28997</v>
      </c>
      <c r="I4667" s="8" t="s">
        <v>49</v>
      </c>
      <c r="J4667" s="10">
        <v>3.26</v>
      </c>
      <c r="K4667" s="8" t="s">
        <v>28998</v>
      </c>
      <c r="L4667" s="8"/>
      <c r="M4667" s="8"/>
      <c r="N4667" s="51" t="s">
        <v>29033</v>
      </c>
      <c r="O4667" s="51" t="s">
        <v>52</v>
      </c>
      <c r="P4667" s="51"/>
      <c r="Q4667" s="51"/>
      <c r="R4667" s="51" t="s">
        <v>3331</v>
      </c>
      <c r="S4667" s="51" t="s">
        <v>29034</v>
      </c>
      <c r="T4667" s="11" t="str">
        <f t="shared" si="2"/>
        <v>Cody Helgeson</v>
      </c>
      <c r="U4667" s="51" t="s">
        <v>3827</v>
      </c>
      <c r="V4667" s="51" t="s">
        <v>29035</v>
      </c>
      <c r="W4667" s="51" t="s">
        <v>29036</v>
      </c>
      <c r="X4667" s="94" t="s">
        <v>29003</v>
      </c>
      <c r="Y4667" s="51" t="s">
        <v>60</v>
      </c>
      <c r="Z4667" s="56" t="s">
        <v>29005</v>
      </c>
      <c r="AA4667" s="56" t="s">
        <v>29037</v>
      </c>
      <c r="AB4667" s="56" t="s">
        <v>29006</v>
      </c>
      <c r="AC4667" s="51" t="s">
        <v>60</v>
      </c>
      <c r="AD4667" s="51" t="s">
        <v>60</v>
      </c>
      <c r="AE4667" s="51" t="s">
        <v>29007</v>
      </c>
      <c r="AF4667" s="8" t="s">
        <v>29008</v>
      </c>
      <c r="AG4667" s="8" t="s">
        <v>12476</v>
      </c>
      <c r="AH4667" s="8" t="s">
        <v>194</v>
      </c>
      <c r="AI4667" s="8" t="s">
        <v>66</v>
      </c>
      <c r="AJ4667" s="8"/>
      <c r="AK4667" s="8"/>
      <c r="AL4667" s="8"/>
      <c r="AM4667" s="8" t="s">
        <v>4984</v>
      </c>
      <c r="AN4667" s="8" t="s">
        <v>29009</v>
      </c>
      <c r="AO4667" s="8" t="s">
        <v>19907</v>
      </c>
      <c r="AP4667" s="29" t="s">
        <v>29008</v>
      </c>
      <c r="AQ4667" s="11">
        <v>11409.0</v>
      </c>
    </row>
    <row r="4668">
      <c r="A4668" s="8" t="str">
        <f t="shared" si="1"/>
        <v>Jeff Miller</v>
      </c>
      <c r="B4668" s="51" t="s">
        <v>28995</v>
      </c>
      <c r="C4668" s="51" t="s">
        <v>28651</v>
      </c>
      <c r="D4668" s="2" t="s">
        <v>12461</v>
      </c>
      <c r="E4668" s="8" t="s">
        <v>28996</v>
      </c>
      <c r="F4668" s="8" t="s">
        <v>3309</v>
      </c>
      <c r="G4668" s="51" t="s">
        <v>19294</v>
      </c>
      <c r="H4668" s="8" t="s">
        <v>28997</v>
      </c>
      <c r="I4668" s="8" t="s">
        <v>49</v>
      </c>
      <c r="J4668" s="10">
        <v>3.26</v>
      </c>
      <c r="K4668" s="8" t="s">
        <v>28998</v>
      </c>
      <c r="L4668" s="8"/>
      <c r="M4668" s="8"/>
      <c r="N4668" s="51" t="s">
        <v>29038</v>
      </c>
      <c r="O4668" s="51" t="s">
        <v>52</v>
      </c>
      <c r="P4668" s="51"/>
      <c r="Q4668" s="51"/>
      <c r="R4668" s="51" t="s">
        <v>1632</v>
      </c>
      <c r="S4668" s="51" t="s">
        <v>492</v>
      </c>
      <c r="T4668" s="11" t="str">
        <f t="shared" si="2"/>
        <v>Jeff Miller</v>
      </c>
      <c r="U4668" s="57" t="s">
        <v>106</v>
      </c>
      <c r="V4668" s="51" t="s">
        <v>29039</v>
      </c>
      <c r="W4668" s="51" t="s">
        <v>29040</v>
      </c>
      <c r="X4668" s="94" t="s">
        <v>29003</v>
      </c>
      <c r="Y4668" s="51" t="s">
        <v>60</v>
      </c>
      <c r="Z4668" s="56" t="s">
        <v>29005</v>
      </c>
      <c r="AA4668" s="51" t="s">
        <v>60</v>
      </c>
      <c r="AB4668" s="56" t="s">
        <v>29006</v>
      </c>
      <c r="AC4668" s="56" t="s">
        <v>29041</v>
      </c>
      <c r="AD4668" s="51" t="s">
        <v>60</v>
      </c>
      <c r="AE4668" s="51" t="s">
        <v>29007</v>
      </c>
      <c r="AF4668" s="8" t="s">
        <v>29008</v>
      </c>
      <c r="AG4668" s="8" t="s">
        <v>12476</v>
      </c>
      <c r="AH4668" s="8" t="s">
        <v>194</v>
      </c>
      <c r="AI4668" s="8" t="s">
        <v>66</v>
      </c>
      <c r="AJ4668" s="8"/>
      <c r="AK4668" s="8"/>
      <c r="AL4668" s="8"/>
      <c r="AM4668" s="8" t="s">
        <v>4984</v>
      </c>
      <c r="AN4668" s="8" t="s">
        <v>29009</v>
      </c>
      <c r="AO4668" s="8" t="s">
        <v>19907</v>
      </c>
      <c r="AP4668" s="29" t="s">
        <v>29008</v>
      </c>
      <c r="AQ4668" s="11">
        <v>11409.0</v>
      </c>
    </row>
    <row r="4669">
      <c r="A4669" s="8" t="str">
        <f t="shared" si="1"/>
        <v>Ken Woodall</v>
      </c>
      <c r="B4669" s="51" t="s">
        <v>29042</v>
      </c>
      <c r="C4669" s="51" t="s">
        <v>20198</v>
      </c>
      <c r="D4669" s="2" t="s">
        <v>12461</v>
      </c>
      <c r="E4669" s="8" t="s">
        <v>12462</v>
      </c>
      <c r="F4669" s="8" t="s">
        <v>3309</v>
      </c>
      <c r="G4669" s="51" t="s">
        <v>19294</v>
      </c>
      <c r="H4669" s="8" t="s">
        <v>29043</v>
      </c>
      <c r="I4669" s="8" t="s">
        <v>23254</v>
      </c>
      <c r="J4669" s="10">
        <v>3.42</v>
      </c>
      <c r="K4669" s="8" t="s">
        <v>29044</v>
      </c>
      <c r="L4669" s="8"/>
      <c r="M4669" s="8"/>
      <c r="N4669" s="51" t="s">
        <v>29045</v>
      </c>
      <c r="O4669" s="51" t="s">
        <v>52</v>
      </c>
      <c r="P4669" s="51"/>
      <c r="Q4669" s="51"/>
      <c r="R4669" s="51" t="s">
        <v>165</v>
      </c>
      <c r="S4669" s="51" t="s">
        <v>29046</v>
      </c>
      <c r="T4669" s="11" t="str">
        <f t="shared" si="2"/>
        <v>Ken Woodall</v>
      </c>
      <c r="U4669" s="57" t="s">
        <v>55</v>
      </c>
      <c r="V4669" s="57" t="s">
        <v>29047</v>
      </c>
      <c r="W4669" s="57" t="s">
        <v>29048</v>
      </c>
      <c r="X4669" s="94" t="s">
        <v>29049</v>
      </c>
      <c r="Y4669" s="51" t="s">
        <v>60</v>
      </c>
      <c r="Z4669" s="56" t="s">
        <v>29050</v>
      </c>
      <c r="AA4669" s="51" t="s">
        <v>60</v>
      </c>
      <c r="AB4669" s="56" t="s">
        <v>29051</v>
      </c>
      <c r="AC4669" s="51" t="s">
        <v>60</v>
      </c>
      <c r="AD4669" s="56" t="s">
        <v>29052</v>
      </c>
      <c r="AE4669" s="51" t="s">
        <v>29053</v>
      </c>
      <c r="AF4669" s="8" t="s">
        <v>29054</v>
      </c>
      <c r="AG4669" s="8" t="s">
        <v>12476</v>
      </c>
      <c r="AH4669" s="8" t="s">
        <v>654</v>
      </c>
      <c r="AI4669" s="8" t="s">
        <v>233</v>
      </c>
      <c r="AJ4669" s="8"/>
      <c r="AK4669" s="8" t="s">
        <v>2114</v>
      </c>
      <c r="AL4669" s="8" t="s">
        <v>3913</v>
      </c>
      <c r="AM4669" s="8" t="s">
        <v>3189</v>
      </c>
      <c r="AN4669" s="8" t="s">
        <v>29055</v>
      </c>
      <c r="AO4669" s="8" t="s">
        <v>22657</v>
      </c>
      <c r="AP4669" s="29" t="s">
        <v>29054</v>
      </c>
      <c r="AQ4669" s="11">
        <v>1070.0</v>
      </c>
    </row>
    <row r="4670">
      <c r="A4670" s="8" t="str">
        <f t="shared" si="1"/>
        <v>Vinny Brim</v>
      </c>
      <c r="B4670" s="51" t="s">
        <v>29042</v>
      </c>
      <c r="C4670" s="51" t="s">
        <v>20198</v>
      </c>
      <c r="D4670" s="2" t="s">
        <v>12461</v>
      </c>
      <c r="E4670" s="51" t="s">
        <v>12462</v>
      </c>
      <c r="F4670" s="51" t="s">
        <v>3309</v>
      </c>
      <c r="G4670" s="51" t="s">
        <v>19294</v>
      </c>
      <c r="H4670" s="51" t="s">
        <v>29043</v>
      </c>
      <c r="I4670" s="51" t="s">
        <v>23254</v>
      </c>
      <c r="J4670" s="66">
        <v>3.42</v>
      </c>
      <c r="K4670" s="51" t="s">
        <v>29044</v>
      </c>
      <c r="L4670" s="51" t="s">
        <v>86</v>
      </c>
      <c r="M4670" s="51" t="s">
        <v>86</v>
      </c>
      <c r="N4670" s="51" t="s">
        <v>29056</v>
      </c>
      <c r="O4670" s="51" t="s">
        <v>52</v>
      </c>
      <c r="P4670" s="51"/>
      <c r="Q4670" s="51"/>
      <c r="R4670" s="51" t="s">
        <v>29057</v>
      </c>
      <c r="S4670" s="51" t="s">
        <v>29058</v>
      </c>
      <c r="T4670" s="11" t="str">
        <f t="shared" si="2"/>
        <v>Vinny Brim</v>
      </c>
      <c r="U4670" s="51" t="s">
        <v>160</v>
      </c>
      <c r="V4670" s="51" t="s">
        <v>86</v>
      </c>
      <c r="W4670" s="51" t="s">
        <v>86</v>
      </c>
      <c r="X4670" s="51" t="s">
        <v>29053</v>
      </c>
      <c r="Y4670" s="51" t="s">
        <v>60</v>
      </c>
      <c r="Z4670" s="56" t="s">
        <v>29050</v>
      </c>
      <c r="AA4670" s="51" t="s">
        <v>60</v>
      </c>
      <c r="AB4670" s="56" t="s">
        <v>29051</v>
      </c>
      <c r="AC4670" s="56" t="s">
        <v>29059</v>
      </c>
      <c r="AD4670" s="56" t="s">
        <v>29052</v>
      </c>
      <c r="AE4670" s="51" t="s">
        <v>29053</v>
      </c>
      <c r="AF4670" s="51" t="s">
        <v>29054</v>
      </c>
      <c r="AG4670" s="51" t="s">
        <v>12476</v>
      </c>
      <c r="AH4670" s="51" t="s">
        <v>654</v>
      </c>
      <c r="AI4670" s="51" t="s">
        <v>18832</v>
      </c>
      <c r="AJ4670" s="51" t="s">
        <v>86</v>
      </c>
      <c r="AK4670" s="51" t="s">
        <v>2114</v>
      </c>
      <c r="AL4670" s="51" t="s">
        <v>3913</v>
      </c>
      <c r="AM4670" s="51" t="s">
        <v>3189</v>
      </c>
      <c r="AN4670" s="51" t="s">
        <v>29055</v>
      </c>
      <c r="AO4670" s="51" t="s">
        <v>22657</v>
      </c>
      <c r="AP4670" s="67" t="s">
        <v>29054</v>
      </c>
      <c r="AQ4670" s="68">
        <v>1070.0</v>
      </c>
    </row>
    <row r="4671">
      <c r="A4671" s="8" t="str">
        <f t="shared" si="1"/>
        <v>Tyler Schmitz</v>
      </c>
      <c r="B4671" s="51" t="s">
        <v>29042</v>
      </c>
      <c r="C4671" s="51" t="s">
        <v>20198</v>
      </c>
      <c r="D4671" s="2" t="s">
        <v>12461</v>
      </c>
      <c r="E4671" s="51" t="s">
        <v>12462</v>
      </c>
      <c r="F4671" s="51" t="s">
        <v>3309</v>
      </c>
      <c r="G4671" s="51" t="s">
        <v>19294</v>
      </c>
      <c r="H4671" s="51" t="s">
        <v>29043</v>
      </c>
      <c r="I4671" s="51" t="s">
        <v>23254</v>
      </c>
      <c r="J4671" s="66">
        <v>3.42</v>
      </c>
      <c r="K4671" s="51" t="s">
        <v>29044</v>
      </c>
      <c r="L4671" s="51" t="s">
        <v>86</v>
      </c>
      <c r="M4671" s="51" t="s">
        <v>86</v>
      </c>
      <c r="N4671" s="51" t="s">
        <v>29060</v>
      </c>
      <c r="O4671" s="51" t="s">
        <v>52</v>
      </c>
      <c r="P4671" s="51"/>
      <c r="Q4671" s="51"/>
      <c r="R4671" s="51" t="s">
        <v>1514</v>
      </c>
      <c r="S4671" s="51" t="s">
        <v>29061</v>
      </c>
      <c r="T4671" s="11" t="str">
        <f t="shared" si="2"/>
        <v>Tyler Schmitz</v>
      </c>
      <c r="U4671" s="51" t="s">
        <v>160</v>
      </c>
      <c r="V4671" s="51" t="s">
        <v>86</v>
      </c>
      <c r="W4671" s="51" t="s">
        <v>86</v>
      </c>
      <c r="X4671" s="51" t="s">
        <v>29053</v>
      </c>
      <c r="Y4671" s="51" t="s">
        <v>60</v>
      </c>
      <c r="Z4671" s="56" t="s">
        <v>29050</v>
      </c>
      <c r="AA4671" s="51" t="s">
        <v>60</v>
      </c>
      <c r="AB4671" s="56" t="s">
        <v>29051</v>
      </c>
      <c r="AC4671" s="51" t="s">
        <v>60</v>
      </c>
      <c r="AD4671" s="56" t="s">
        <v>29052</v>
      </c>
      <c r="AE4671" s="51" t="s">
        <v>29053</v>
      </c>
      <c r="AF4671" s="51" t="s">
        <v>29054</v>
      </c>
      <c r="AG4671" s="51" t="s">
        <v>12476</v>
      </c>
      <c r="AH4671" s="51" t="s">
        <v>654</v>
      </c>
      <c r="AI4671" s="51" t="s">
        <v>18832</v>
      </c>
      <c r="AJ4671" s="51" t="s">
        <v>86</v>
      </c>
      <c r="AK4671" s="51" t="s">
        <v>2114</v>
      </c>
      <c r="AL4671" s="51" t="s">
        <v>3913</v>
      </c>
      <c r="AM4671" s="51" t="s">
        <v>3189</v>
      </c>
      <c r="AN4671" s="51" t="s">
        <v>29055</v>
      </c>
      <c r="AO4671" s="51" t="s">
        <v>22657</v>
      </c>
      <c r="AP4671" s="67" t="s">
        <v>29054</v>
      </c>
      <c r="AQ4671" s="68">
        <v>1070.0</v>
      </c>
    </row>
    <row r="4672">
      <c r="A4672" s="8" t="str">
        <f t="shared" si="1"/>
        <v>Carlito Johnson</v>
      </c>
      <c r="B4672" s="51" t="s">
        <v>29042</v>
      </c>
      <c r="C4672" s="51" t="s">
        <v>20198</v>
      </c>
      <c r="D4672" s="2" t="s">
        <v>12461</v>
      </c>
      <c r="E4672" s="51" t="s">
        <v>12462</v>
      </c>
      <c r="F4672" s="51" t="s">
        <v>3309</v>
      </c>
      <c r="G4672" s="51" t="s">
        <v>19294</v>
      </c>
      <c r="H4672" s="51" t="s">
        <v>29043</v>
      </c>
      <c r="I4672" s="51" t="s">
        <v>23254</v>
      </c>
      <c r="J4672" s="66">
        <v>3.42</v>
      </c>
      <c r="K4672" s="51" t="s">
        <v>29044</v>
      </c>
      <c r="L4672" s="51" t="s">
        <v>86</v>
      </c>
      <c r="M4672" s="51" t="s">
        <v>86</v>
      </c>
      <c r="N4672" s="51" t="s">
        <v>29062</v>
      </c>
      <c r="O4672" s="51" t="s">
        <v>52</v>
      </c>
      <c r="P4672" s="51"/>
      <c r="Q4672" s="51"/>
      <c r="R4672" s="51" t="s">
        <v>29063</v>
      </c>
      <c r="S4672" s="51" t="s">
        <v>678</v>
      </c>
      <c r="T4672" s="11" t="str">
        <f t="shared" si="2"/>
        <v>Carlito Johnson</v>
      </c>
      <c r="U4672" s="51" t="s">
        <v>2695</v>
      </c>
      <c r="V4672" s="51" t="s">
        <v>86</v>
      </c>
      <c r="W4672" s="51" t="s">
        <v>86</v>
      </c>
      <c r="X4672" s="51" t="s">
        <v>29053</v>
      </c>
      <c r="Y4672" s="51" t="s">
        <v>60</v>
      </c>
      <c r="Z4672" s="56" t="s">
        <v>29050</v>
      </c>
      <c r="AA4672" s="51" t="s">
        <v>60</v>
      </c>
      <c r="AB4672" s="56" t="s">
        <v>29051</v>
      </c>
      <c r="AC4672" s="51" t="s">
        <v>60</v>
      </c>
      <c r="AD4672" s="56" t="s">
        <v>29052</v>
      </c>
      <c r="AE4672" s="51" t="s">
        <v>29053</v>
      </c>
      <c r="AF4672" s="51" t="s">
        <v>29054</v>
      </c>
      <c r="AG4672" s="51" t="s">
        <v>12476</v>
      </c>
      <c r="AH4672" s="51" t="s">
        <v>654</v>
      </c>
      <c r="AI4672" s="51" t="s">
        <v>18832</v>
      </c>
      <c r="AJ4672" s="51" t="s">
        <v>86</v>
      </c>
      <c r="AK4672" s="51" t="s">
        <v>2114</v>
      </c>
      <c r="AL4672" s="51" t="s">
        <v>3913</v>
      </c>
      <c r="AM4672" s="51" t="s">
        <v>3189</v>
      </c>
      <c r="AN4672" s="51" t="s">
        <v>29055</v>
      </c>
      <c r="AO4672" s="51" t="s">
        <v>22657</v>
      </c>
      <c r="AP4672" s="67" t="s">
        <v>29054</v>
      </c>
      <c r="AQ4672" s="68">
        <v>1070.0</v>
      </c>
    </row>
    <row r="4673">
      <c r="A4673" s="8" t="str">
        <f t="shared" si="1"/>
        <v>Cameron Ausen</v>
      </c>
      <c r="B4673" s="16" t="s">
        <v>29042</v>
      </c>
      <c r="C4673" s="51" t="s">
        <v>20198</v>
      </c>
      <c r="D4673" s="79" t="s">
        <v>12461</v>
      </c>
      <c r="E4673" s="72" t="s">
        <v>12462</v>
      </c>
      <c r="F4673" s="62" t="s">
        <v>3309</v>
      </c>
      <c r="G4673" s="51" t="s">
        <v>19294</v>
      </c>
      <c r="H4673" s="89">
        <v>240338.0</v>
      </c>
      <c r="I4673" s="63" t="s">
        <v>23254</v>
      </c>
      <c r="J4673" s="60">
        <v>3.42</v>
      </c>
      <c r="K4673" s="18" t="s">
        <v>29044</v>
      </c>
      <c r="L4673" s="18"/>
      <c r="M4673" s="18"/>
      <c r="N4673" s="61" t="s">
        <v>29064</v>
      </c>
      <c r="O4673" s="51" t="s">
        <v>52</v>
      </c>
      <c r="P4673" s="61" t="s">
        <v>207</v>
      </c>
      <c r="Q4673" s="51"/>
      <c r="R4673" s="51" t="s">
        <v>2773</v>
      </c>
      <c r="S4673" s="51" t="s">
        <v>29065</v>
      </c>
      <c r="T4673" s="11" t="str">
        <f t="shared" si="2"/>
        <v>Cameron Ausen</v>
      </c>
      <c r="U4673" s="51" t="s">
        <v>106</v>
      </c>
      <c r="V4673" s="51" t="s">
        <v>29066</v>
      </c>
      <c r="W4673" s="51"/>
      <c r="X4673" s="62" t="s">
        <v>29049</v>
      </c>
      <c r="Y4673" s="62"/>
      <c r="Z4673" s="62"/>
      <c r="AA4673" s="62"/>
      <c r="AB4673" s="62"/>
      <c r="AC4673" s="62"/>
      <c r="AD4673" s="62"/>
      <c r="AE4673" s="62" t="s">
        <v>29053</v>
      </c>
      <c r="AF4673" s="62" t="s">
        <v>29054</v>
      </c>
      <c r="AG4673" s="62" t="s">
        <v>12476</v>
      </c>
      <c r="AH4673" s="72" t="s">
        <v>654</v>
      </c>
      <c r="AI4673" s="63" t="s">
        <v>18832</v>
      </c>
      <c r="AJ4673" s="77"/>
      <c r="AK4673" s="63" t="s">
        <v>2114</v>
      </c>
      <c r="AL4673" s="63" t="s">
        <v>3913</v>
      </c>
      <c r="AM4673" s="60" t="s">
        <v>3189</v>
      </c>
      <c r="AN4673" s="97">
        <v>0.9644859813084112</v>
      </c>
      <c r="AO4673" s="98">
        <v>39892.0</v>
      </c>
      <c r="AP4673" s="41" t="s">
        <v>29054</v>
      </c>
      <c r="AQ4673" s="68">
        <v>1070.0</v>
      </c>
    </row>
    <row r="4674">
      <c r="A4674" s="8" t="str">
        <f t="shared" si="1"/>
        <v>Allison Endsley</v>
      </c>
      <c r="B4674" s="8" t="s">
        <v>29042</v>
      </c>
      <c r="C4674" s="51" t="s">
        <v>20198</v>
      </c>
      <c r="D4674" s="2" t="s">
        <v>12461</v>
      </c>
      <c r="E4674" s="8" t="s">
        <v>12462</v>
      </c>
      <c r="F4674" s="8" t="s">
        <v>3309</v>
      </c>
      <c r="G4674" s="51" t="s">
        <v>19294</v>
      </c>
      <c r="H4674" s="8" t="s">
        <v>29043</v>
      </c>
      <c r="I4674" s="8" t="s">
        <v>23254</v>
      </c>
      <c r="J4674" s="10">
        <v>3.42</v>
      </c>
      <c r="K4674" s="8" t="s">
        <v>29044</v>
      </c>
      <c r="L4674" s="8"/>
      <c r="M4674" s="8"/>
      <c r="N4674" s="51" t="s">
        <v>29067</v>
      </c>
      <c r="O4674" s="57" t="s">
        <v>52</v>
      </c>
      <c r="P4674" s="51"/>
      <c r="Q4674" s="51"/>
      <c r="R4674" s="57" t="s">
        <v>6097</v>
      </c>
      <c r="S4674" s="57" t="s">
        <v>29068</v>
      </c>
      <c r="T4674" s="11" t="str">
        <f t="shared" si="2"/>
        <v>Allison Endsley</v>
      </c>
      <c r="U4674" s="57" t="s">
        <v>106</v>
      </c>
      <c r="V4674" s="51" t="s">
        <v>29069</v>
      </c>
      <c r="W4674" s="51" t="s">
        <v>29070</v>
      </c>
      <c r="X4674" s="51" t="s">
        <v>29049</v>
      </c>
      <c r="Y4674" s="51" t="s">
        <v>60</v>
      </c>
      <c r="Z4674" s="56" t="s">
        <v>29050</v>
      </c>
      <c r="AA4674" s="51" t="s">
        <v>60</v>
      </c>
      <c r="AB4674" s="56" t="s">
        <v>29051</v>
      </c>
      <c r="AC4674" s="51" t="s">
        <v>60</v>
      </c>
      <c r="AD4674" s="56" t="s">
        <v>29052</v>
      </c>
      <c r="AE4674" s="51" t="s">
        <v>29053</v>
      </c>
      <c r="AF4674" s="8" t="s">
        <v>29054</v>
      </c>
      <c r="AG4674" s="8" t="s">
        <v>12476</v>
      </c>
      <c r="AH4674" s="8" t="s">
        <v>654</v>
      </c>
      <c r="AI4674" s="8" t="s">
        <v>18832</v>
      </c>
      <c r="AJ4674" s="8"/>
      <c r="AK4674" s="8" t="s">
        <v>2114</v>
      </c>
      <c r="AL4674" s="8" t="s">
        <v>3913</v>
      </c>
      <c r="AM4674" s="8" t="s">
        <v>3189</v>
      </c>
      <c r="AN4674" s="8" t="s">
        <v>29055</v>
      </c>
      <c r="AO4674" s="8" t="s">
        <v>22663</v>
      </c>
      <c r="AP4674" s="29" t="s">
        <v>29054</v>
      </c>
      <c r="AQ4674" s="11">
        <v>1070.0</v>
      </c>
    </row>
    <row r="4675">
      <c r="A4675" s="8" t="str">
        <f t="shared" si="1"/>
        <v>Emily Herried</v>
      </c>
      <c r="B4675" s="51" t="s">
        <v>29042</v>
      </c>
      <c r="C4675" s="51" t="s">
        <v>20198</v>
      </c>
      <c r="D4675" s="2" t="s">
        <v>12461</v>
      </c>
      <c r="E4675" s="51" t="s">
        <v>12462</v>
      </c>
      <c r="F4675" s="51" t="s">
        <v>3309</v>
      </c>
      <c r="G4675" s="51" t="s">
        <v>19294</v>
      </c>
      <c r="H4675" s="51" t="s">
        <v>29043</v>
      </c>
      <c r="I4675" s="51" t="s">
        <v>23254</v>
      </c>
      <c r="J4675" s="66">
        <v>3.42</v>
      </c>
      <c r="K4675" s="51" t="s">
        <v>29044</v>
      </c>
      <c r="L4675" s="51" t="s">
        <v>86</v>
      </c>
      <c r="M4675" s="51" t="s">
        <v>86</v>
      </c>
      <c r="N4675" s="51" t="s">
        <v>29071</v>
      </c>
      <c r="O4675" s="51" t="s">
        <v>52</v>
      </c>
      <c r="P4675" s="51"/>
      <c r="Q4675" s="51"/>
      <c r="R4675" s="51" t="s">
        <v>256</v>
      </c>
      <c r="S4675" s="51" t="s">
        <v>29072</v>
      </c>
      <c r="T4675" s="11" t="str">
        <f t="shared" si="2"/>
        <v>Emily Herried</v>
      </c>
      <c r="U4675" s="51" t="s">
        <v>106</v>
      </c>
      <c r="V4675" s="51" t="s">
        <v>29073</v>
      </c>
      <c r="W4675" s="51" t="s">
        <v>86</v>
      </c>
      <c r="X4675" s="51" t="s">
        <v>29053</v>
      </c>
      <c r="Y4675" s="51" t="s">
        <v>60</v>
      </c>
      <c r="Z4675" s="56" t="s">
        <v>29050</v>
      </c>
      <c r="AA4675" s="51" t="s">
        <v>60</v>
      </c>
      <c r="AB4675" s="56" t="s">
        <v>29051</v>
      </c>
      <c r="AC4675" s="51" t="s">
        <v>60</v>
      </c>
      <c r="AD4675" s="56" t="s">
        <v>29052</v>
      </c>
      <c r="AE4675" s="51" t="s">
        <v>29053</v>
      </c>
      <c r="AF4675" s="51" t="s">
        <v>29054</v>
      </c>
      <c r="AG4675" s="51" t="s">
        <v>12476</v>
      </c>
      <c r="AH4675" s="51" t="s">
        <v>654</v>
      </c>
      <c r="AI4675" s="51" t="s">
        <v>18832</v>
      </c>
      <c r="AJ4675" s="51" t="s">
        <v>86</v>
      </c>
      <c r="AK4675" s="51" t="s">
        <v>2114</v>
      </c>
      <c r="AL4675" s="51" t="s">
        <v>3913</v>
      </c>
      <c r="AM4675" s="51" t="s">
        <v>3189</v>
      </c>
      <c r="AN4675" s="51" t="s">
        <v>29055</v>
      </c>
      <c r="AO4675" s="51" t="s">
        <v>22657</v>
      </c>
      <c r="AP4675" s="67" t="s">
        <v>29054</v>
      </c>
      <c r="AQ4675" s="68">
        <v>1070.0</v>
      </c>
    </row>
    <row r="4676">
      <c r="A4676" s="8" t="str">
        <f t="shared" si="1"/>
        <v>Steve Travis</v>
      </c>
      <c r="B4676" s="51" t="s">
        <v>29042</v>
      </c>
      <c r="C4676" s="51" t="s">
        <v>20198</v>
      </c>
      <c r="D4676" s="2" t="s">
        <v>12461</v>
      </c>
      <c r="E4676" s="8" t="s">
        <v>12462</v>
      </c>
      <c r="F4676" s="8" t="s">
        <v>3309</v>
      </c>
      <c r="G4676" s="51" t="s">
        <v>19294</v>
      </c>
      <c r="H4676" s="8" t="s">
        <v>29043</v>
      </c>
      <c r="I4676" s="8" t="s">
        <v>23254</v>
      </c>
      <c r="J4676" s="10">
        <v>3.42</v>
      </c>
      <c r="K4676" s="8" t="s">
        <v>29044</v>
      </c>
      <c r="L4676" s="8"/>
      <c r="M4676" s="8"/>
      <c r="N4676" s="51" t="s">
        <v>29074</v>
      </c>
      <c r="O4676" s="51" t="s">
        <v>52</v>
      </c>
      <c r="P4676" s="51"/>
      <c r="Q4676" s="51"/>
      <c r="R4676" s="51" t="s">
        <v>2591</v>
      </c>
      <c r="S4676" s="51" t="s">
        <v>4317</v>
      </c>
      <c r="T4676" s="11" t="str">
        <f t="shared" si="2"/>
        <v>Steve Travis</v>
      </c>
      <c r="U4676" s="51" t="s">
        <v>106</v>
      </c>
      <c r="V4676" s="51" t="s">
        <v>29075</v>
      </c>
      <c r="W4676" s="51" t="s">
        <v>29076</v>
      </c>
      <c r="X4676" s="94" t="s">
        <v>29049</v>
      </c>
      <c r="Y4676" s="51" t="s">
        <v>60</v>
      </c>
      <c r="Z4676" s="56" t="s">
        <v>29050</v>
      </c>
      <c r="AA4676" s="51" t="s">
        <v>60</v>
      </c>
      <c r="AB4676" s="56" t="s">
        <v>29051</v>
      </c>
      <c r="AC4676" s="51" t="s">
        <v>60</v>
      </c>
      <c r="AD4676" s="51" t="s">
        <v>60</v>
      </c>
      <c r="AE4676" s="51" t="s">
        <v>29053</v>
      </c>
      <c r="AF4676" s="8" t="s">
        <v>29054</v>
      </c>
      <c r="AG4676" s="8" t="s">
        <v>12476</v>
      </c>
      <c r="AH4676" s="8" t="s">
        <v>654</v>
      </c>
      <c r="AI4676" s="8" t="s">
        <v>233</v>
      </c>
      <c r="AJ4676" s="8"/>
      <c r="AK4676" s="8" t="s">
        <v>2114</v>
      </c>
      <c r="AL4676" s="8" t="s">
        <v>3913</v>
      </c>
      <c r="AM4676" s="8" t="s">
        <v>3189</v>
      </c>
      <c r="AN4676" s="8" t="s">
        <v>29055</v>
      </c>
      <c r="AO4676" s="8" t="s">
        <v>22657</v>
      </c>
      <c r="AP4676" s="29" t="s">
        <v>29054</v>
      </c>
      <c r="AQ4676" s="11">
        <v>1070.0</v>
      </c>
    </row>
    <row r="4677">
      <c r="A4677" s="8" t="str">
        <f t="shared" si="1"/>
        <v>AC Rylee has been removed. </v>
      </c>
      <c r="B4677" s="8" t="s">
        <v>29042</v>
      </c>
      <c r="C4677" s="51" t="s">
        <v>20198</v>
      </c>
      <c r="D4677" s="2" t="s">
        <v>12461</v>
      </c>
      <c r="E4677" s="8" t="s">
        <v>12462</v>
      </c>
      <c r="F4677" s="8" t="s">
        <v>3309</v>
      </c>
      <c r="G4677" s="51" t="s">
        <v>19294</v>
      </c>
      <c r="H4677" s="8" t="s">
        <v>29043</v>
      </c>
      <c r="I4677" s="8" t="s">
        <v>23254</v>
      </c>
      <c r="J4677" s="10">
        <v>3.42</v>
      </c>
      <c r="K4677" s="8" t="s">
        <v>29044</v>
      </c>
      <c r="L4677" s="8"/>
      <c r="M4677" s="8"/>
      <c r="N4677" s="51" t="s">
        <v>29077</v>
      </c>
      <c r="O4677" s="51" t="s">
        <v>52</v>
      </c>
      <c r="P4677" s="51"/>
      <c r="Q4677" s="51" t="s">
        <v>277</v>
      </c>
      <c r="R4677" s="57" t="s">
        <v>29078</v>
      </c>
      <c r="S4677" s="51"/>
      <c r="T4677" s="11" t="str">
        <f t="shared" si="2"/>
        <v>AC Rylee has been removed. </v>
      </c>
      <c r="U4677" s="51"/>
      <c r="V4677" s="51"/>
      <c r="W4677" s="51"/>
      <c r="X4677" s="94" t="s">
        <v>29049</v>
      </c>
      <c r="Y4677" s="51" t="s">
        <v>60</v>
      </c>
      <c r="Z4677" s="56" t="s">
        <v>29050</v>
      </c>
      <c r="AA4677" s="51" t="s">
        <v>60</v>
      </c>
      <c r="AB4677" s="56" t="s">
        <v>29051</v>
      </c>
      <c r="AC4677" s="51" t="s">
        <v>60</v>
      </c>
      <c r="AD4677" s="51" t="s">
        <v>60</v>
      </c>
      <c r="AE4677" s="51" t="s">
        <v>29053</v>
      </c>
      <c r="AF4677" s="8" t="s">
        <v>29054</v>
      </c>
      <c r="AG4677" s="8" t="s">
        <v>12476</v>
      </c>
      <c r="AH4677" s="8" t="s">
        <v>654</v>
      </c>
      <c r="AI4677" s="8" t="s">
        <v>233</v>
      </c>
      <c r="AJ4677" s="8"/>
      <c r="AK4677" s="8" t="s">
        <v>2114</v>
      </c>
      <c r="AL4677" s="8" t="s">
        <v>3913</v>
      </c>
      <c r="AM4677" s="8" t="s">
        <v>3189</v>
      </c>
      <c r="AN4677" s="8" t="s">
        <v>29055</v>
      </c>
      <c r="AO4677" s="8" t="s">
        <v>22657</v>
      </c>
      <c r="AP4677" s="29" t="s">
        <v>29054</v>
      </c>
      <c r="AQ4677" s="11">
        <v>1070.0</v>
      </c>
    </row>
    <row r="4678">
      <c r="A4678" s="8" t="str">
        <f t="shared" si="1"/>
        <v>Chad Balentine</v>
      </c>
      <c r="B4678" s="51" t="s">
        <v>29079</v>
      </c>
      <c r="C4678" s="8" t="s">
        <v>29080</v>
      </c>
      <c r="D4678" s="9" t="s">
        <v>44</v>
      </c>
      <c r="E4678" s="8" t="s">
        <v>29081</v>
      </c>
      <c r="F4678" s="8" t="s">
        <v>46</v>
      </c>
      <c r="G4678" s="51" t="s">
        <v>10164</v>
      </c>
      <c r="H4678" s="51" t="s">
        <v>29082</v>
      </c>
      <c r="I4678" s="8" t="s">
        <v>16514</v>
      </c>
      <c r="J4678" s="10" t="s">
        <v>29083</v>
      </c>
      <c r="K4678" s="51" t="s">
        <v>29084</v>
      </c>
      <c r="L4678" s="51" t="s">
        <v>86</v>
      </c>
      <c r="M4678" s="51"/>
      <c r="N4678" s="51" t="s">
        <v>29085</v>
      </c>
      <c r="O4678" s="51" t="s">
        <v>52</v>
      </c>
      <c r="P4678" s="51"/>
      <c r="Q4678" s="51"/>
      <c r="R4678" s="51" t="s">
        <v>8291</v>
      </c>
      <c r="S4678" s="51" t="s">
        <v>29086</v>
      </c>
      <c r="T4678" s="11" t="str">
        <f t="shared" si="2"/>
        <v>Chad Balentine</v>
      </c>
      <c r="U4678" s="51" t="s">
        <v>55</v>
      </c>
      <c r="V4678" s="51" t="s">
        <v>29087</v>
      </c>
      <c r="W4678" s="51" t="s">
        <v>29088</v>
      </c>
      <c r="X4678" s="51"/>
      <c r="Y4678" s="51" t="s">
        <v>60</v>
      </c>
      <c r="Z4678" s="56" t="s">
        <v>29089</v>
      </c>
      <c r="AA4678" s="51" t="s">
        <v>60</v>
      </c>
      <c r="AB4678" s="56" t="s">
        <v>29090</v>
      </c>
      <c r="AC4678" s="51" t="s">
        <v>60</v>
      </c>
      <c r="AD4678" s="56" t="s">
        <v>29091</v>
      </c>
      <c r="AE4678" s="51" t="s">
        <v>29092</v>
      </c>
      <c r="AF4678" s="8" t="s">
        <v>29093</v>
      </c>
      <c r="AG4678" s="8" t="s">
        <v>64</v>
      </c>
      <c r="AH4678" s="8" t="s">
        <v>4581</v>
      </c>
      <c r="AI4678" s="8" t="s">
        <v>66</v>
      </c>
      <c r="AJ4678" s="8" t="s">
        <v>29094</v>
      </c>
      <c r="AK4678" s="8" t="s">
        <v>4631</v>
      </c>
      <c r="AL4678" s="8" t="s">
        <v>1377</v>
      </c>
      <c r="AM4678" s="8" t="s">
        <v>1379</v>
      </c>
      <c r="AN4678" s="8" t="s">
        <v>49</v>
      </c>
      <c r="AO4678" s="8" t="s">
        <v>29095</v>
      </c>
      <c r="AP4678" s="51" t="s">
        <v>29093</v>
      </c>
      <c r="AQ4678" s="68">
        <v>425.0</v>
      </c>
    </row>
    <row r="4679">
      <c r="A4679" s="8" t="str">
        <f t="shared" si="1"/>
        <v>Micha Reed</v>
      </c>
      <c r="B4679" s="51" t="s">
        <v>29079</v>
      </c>
      <c r="C4679" s="8" t="s">
        <v>29080</v>
      </c>
      <c r="D4679" s="9" t="s">
        <v>44</v>
      </c>
      <c r="E4679" s="8" t="s">
        <v>29081</v>
      </c>
      <c r="F4679" s="8" t="s">
        <v>46</v>
      </c>
      <c r="G4679" s="51" t="s">
        <v>10164</v>
      </c>
      <c r="H4679" s="8" t="s">
        <v>29082</v>
      </c>
      <c r="I4679" s="8" t="s">
        <v>16514</v>
      </c>
      <c r="J4679" s="10" t="s">
        <v>29083</v>
      </c>
      <c r="K4679" s="51" t="s">
        <v>29084</v>
      </c>
      <c r="L4679" s="8"/>
      <c r="M4679" s="8"/>
      <c r="N4679" s="8" t="s">
        <v>29096</v>
      </c>
      <c r="O4679" s="51" t="s">
        <v>52</v>
      </c>
      <c r="P4679" s="51"/>
      <c r="Q4679" s="51"/>
      <c r="R4679" s="51" t="s">
        <v>29097</v>
      </c>
      <c r="S4679" s="51" t="s">
        <v>3777</v>
      </c>
      <c r="T4679" s="11" t="str">
        <f t="shared" si="2"/>
        <v>Micha Reed</v>
      </c>
      <c r="U4679" s="51" t="s">
        <v>106</v>
      </c>
      <c r="V4679" s="51"/>
      <c r="W4679" s="51"/>
      <c r="X4679" s="51"/>
      <c r="Y4679" s="51" t="s">
        <v>60</v>
      </c>
      <c r="Z4679" s="56" t="s">
        <v>29089</v>
      </c>
      <c r="AA4679" s="51" t="s">
        <v>60</v>
      </c>
      <c r="AB4679" s="56" t="s">
        <v>29090</v>
      </c>
      <c r="AC4679" s="51" t="s">
        <v>60</v>
      </c>
      <c r="AD4679" s="56" t="s">
        <v>29091</v>
      </c>
      <c r="AE4679" s="51" t="s">
        <v>29092</v>
      </c>
      <c r="AF4679" s="8" t="s">
        <v>29093</v>
      </c>
      <c r="AG4679" s="8" t="s">
        <v>64</v>
      </c>
      <c r="AH4679" s="8" t="s">
        <v>4581</v>
      </c>
      <c r="AI4679" s="8" t="s">
        <v>66</v>
      </c>
      <c r="AJ4679" s="8" t="s">
        <v>29094</v>
      </c>
      <c r="AK4679" s="8" t="s">
        <v>4631</v>
      </c>
      <c r="AL4679" s="8" t="s">
        <v>1377</v>
      </c>
      <c r="AM4679" s="8" t="s">
        <v>1379</v>
      </c>
      <c r="AN4679" s="8" t="s">
        <v>49</v>
      </c>
      <c r="AO4679" s="8" t="s">
        <v>29095</v>
      </c>
      <c r="AP4679" s="51" t="s">
        <v>29093</v>
      </c>
      <c r="AQ4679" s="11">
        <v>425.0</v>
      </c>
    </row>
    <row r="4680">
      <c r="A4680" s="8" t="str">
        <f t="shared" si="1"/>
        <v>Andrew Wood</v>
      </c>
      <c r="B4680" s="51" t="s">
        <v>29098</v>
      </c>
      <c r="C4680" s="8" t="s">
        <v>29099</v>
      </c>
      <c r="D4680" s="9" t="s">
        <v>460</v>
      </c>
      <c r="E4680" s="8" t="s">
        <v>29100</v>
      </c>
      <c r="F4680" s="8" t="s">
        <v>462</v>
      </c>
      <c r="G4680" s="8" t="s">
        <v>10164</v>
      </c>
      <c r="H4680" s="8" t="s">
        <v>29101</v>
      </c>
      <c r="I4680" s="8" t="s">
        <v>49</v>
      </c>
      <c r="J4680" s="10" t="s">
        <v>49</v>
      </c>
      <c r="K4680" s="51" t="s">
        <v>29102</v>
      </c>
      <c r="L4680" s="8"/>
      <c r="M4680" s="8"/>
      <c r="N4680" s="8" t="s">
        <v>29103</v>
      </c>
      <c r="O4680" s="8" t="s">
        <v>52</v>
      </c>
      <c r="P4680" s="51"/>
      <c r="Q4680" s="51"/>
      <c r="R4680" s="51" t="s">
        <v>53</v>
      </c>
      <c r="S4680" s="51" t="s">
        <v>1947</v>
      </c>
      <c r="T4680" s="11" t="str">
        <f t="shared" si="2"/>
        <v>Andrew Wood</v>
      </c>
      <c r="U4680" s="51" t="s">
        <v>55</v>
      </c>
      <c r="V4680" s="51" t="s">
        <v>29104</v>
      </c>
      <c r="W4680" s="51" t="s">
        <v>29105</v>
      </c>
      <c r="X4680" s="8"/>
      <c r="Y4680" s="51" t="s">
        <v>60</v>
      </c>
      <c r="Z4680" s="56" t="s">
        <v>29106</v>
      </c>
      <c r="AA4680" s="51" t="s">
        <v>60</v>
      </c>
      <c r="AB4680" s="56" t="s">
        <v>29107</v>
      </c>
      <c r="AC4680" s="51" t="s">
        <v>60</v>
      </c>
      <c r="AD4680" s="56" t="s">
        <v>668</v>
      </c>
      <c r="AE4680" s="8"/>
      <c r="AF4680" s="8" t="s">
        <v>29108</v>
      </c>
      <c r="AG4680" s="8" t="s">
        <v>477</v>
      </c>
      <c r="AH4680" s="8" t="s">
        <v>194</v>
      </c>
      <c r="AI4680" s="8" t="s">
        <v>66</v>
      </c>
      <c r="AJ4680" s="8" t="s">
        <v>29094</v>
      </c>
      <c r="AK4680" s="8" t="s">
        <v>49</v>
      </c>
      <c r="AL4680" s="8" t="s">
        <v>49</v>
      </c>
      <c r="AM4680" s="8" t="s">
        <v>49</v>
      </c>
      <c r="AN4680" s="8" t="s">
        <v>49</v>
      </c>
      <c r="AO4680" s="8" t="s">
        <v>29109</v>
      </c>
      <c r="AP4680" s="51" t="s">
        <v>29108</v>
      </c>
      <c r="AQ4680" s="11">
        <v>5585.0</v>
      </c>
    </row>
    <row r="4681">
      <c r="A4681" s="8" t="str">
        <f t="shared" si="1"/>
        <v>Marty Honea</v>
      </c>
      <c r="B4681" s="51" t="s">
        <v>29098</v>
      </c>
      <c r="C4681" s="8" t="s">
        <v>29099</v>
      </c>
      <c r="D4681" s="9" t="s">
        <v>460</v>
      </c>
      <c r="E4681" s="8" t="s">
        <v>29100</v>
      </c>
      <c r="F4681" s="8" t="s">
        <v>462</v>
      </c>
      <c r="G4681" s="8" t="s">
        <v>10164</v>
      </c>
      <c r="H4681" s="8" t="s">
        <v>29101</v>
      </c>
      <c r="I4681" s="8" t="s">
        <v>49</v>
      </c>
      <c r="J4681" s="10" t="s">
        <v>49</v>
      </c>
      <c r="K4681" s="51" t="s">
        <v>29102</v>
      </c>
      <c r="L4681" s="8"/>
      <c r="M4681" s="8"/>
      <c r="N4681" s="8" t="s">
        <v>29110</v>
      </c>
      <c r="O4681" s="8" t="s">
        <v>52</v>
      </c>
      <c r="P4681" s="51"/>
      <c r="Q4681" s="51"/>
      <c r="R4681" s="51" t="s">
        <v>24615</v>
      </c>
      <c r="S4681" s="51" t="s">
        <v>29111</v>
      </c>
      <c r="T4681" s="11" t="str">
        <f t="shared" si="2"/>
        <v>Marty Honea</v>
      </c>
      <c r="U4681" s="51" t="s">
        <v>80</v>
      </c>
      <c r="V4681" s="51" t="s">
        <v>29112</v>
      </c>
      <c r="W4681" s="51" t="s">
        <v>29113</v>
      </c>
      <c r="X4681" s="8"/>
      <c r="Y4681" s="51" t="s">
        <v>60</v>
      </c>
      <c r="Z4681" s="56" t="s">
        <v>29106</v>
      </c>
      <c r="AA4681" s="51" t="s">
        <v>60</v>
      </c>
      <c r="AB4681" s="56" t="s">
        <v>29107</v>
      </c>
      <c r="AC4681" s="51" t="s">
        <v>60</v>
      </c>
      <c r="AD4681" s="56" t="s">
        <v>668</v>
      </c>
      <c r="AE4681" s="8"/>
      <c r="AF4681" s="8" t="s">
        <v>29108</v>
      </c>
      <c r="AG4681" s="8" t="s">
        <v>477</v>
      </c>
      <c r="AH4681" s="8" t="s">
        <v>194</v>
      </c>
      <c r="AI4681" s="8" t="s">
        <v>66</v>
      </c>
      <c r="AJ4681" s="8" t="s">
        <v>29094</v>
      </c>
      <c r="AK4681" s="8" t="s">
        <v>49</v>
      </c>
      <c r="AL4681" s="8" t="s">
        <v>49</v>
      </c>
      <c r="AM4681" s="8" t="s">
        <v>49</v>
      </c>
      <c r="AN4681" s="8" t="s">
        <v>49</v>
      </c>
      <c r="AO4681" s="8" t="s">
        <v>29109</v>
      </c>
      <c r="AP4681" s="51" t="s">
        <v>29108</v>
      </c>
      <c r="AQ4681" s="11">
        <v>5585.0</v>
      </c>
    </row>
    <row r="4682">
      <c r="A4682" s="8" t="str">
        <f t="shared" si="1"/>
        <v>Brad Fields</v>
      </c>
      <c r="B4682" s="51" t="s">
        <v>29114</v>
      </c>
      <c r="C4682" s="8" t="s">
        <v>29099</v>
      </c>
      <c r="D4682" s="9" t="s">
        <v>460</v>
      </c>
      <c r="E4682" s="8" t="s">
        <v>29115</v>
      </c>
      <c r="F4682" s="8" t="s">
        <v>462</v>
      </c>
      <c r="G4682" s="8" t="s">
        <v>10164</v>
      </c>
      <c r="H4682" s="13" t="s">
        <v>29116</v>
      </c>
      <c r="I4682" s="8" t="s">
        <v>49</v>
      </c>
      <c r="J4682" s="10" t="s">
        <v>49</v>
      </c>
      <c r="K4682" s="51" t="s">
        <v>29117</v>
      </c>
      <c r="L4682" s="8"/>
      <c r="M4682" s="8"/>
      <c r="N4682" s="8" t="s">
        <v>29118</v>
      </c>
      <c r="O4682" s="8" t="s">
        <v>52</v>
      </c>
      <c r="P4682" s="51"/>
      <c r="Q4682" s="51"/>
      <c r="R4682" s="51" t="s">
        <v>1013</v>
      </c>
      <c r="S4682" s="51" t="s">
        <v>29119</v>
      </c>
      <c r="T4682" s="11" t="str">
        <f t="shared" si="2"/>
        <v>Brad Fields</v>
      </c>
      <c r="U4682" s="51" t="s">
        <v>55</v>
      </c>
      <c r="V4682" s="51" t="s">
        <v>29120</v>
      </c>
      <c r="W4682" s="51" t="s">
        <v>29121</v>
      </c>
      <c r="X4682" s="8"/>
      <c r="Y4682" s="8" t="s">
        <v>60</v>
      </c>
      <c r="Z4682" s="12" t="s">
        <v>29122</v>
      </c>
      <c r="AA4682" s="8" t="s">
        <v>60</v>
      </c>
      <c r="AB4682" s="8" t="s">
        <v>60</v>
      </c>
      <c r="AC4682" s="8" t="s">
        <v>60</v>
      </c>
      <c r="AD4682" s="8" t="s">
        <v>60</v>
      </c>
      <c r="AE4682" s="8" t="s">
        <v>29123</v>
      </c>
      <c r="AF4682" s="8" t="s">
        <v>29124</v>
      </c>
      <c r="AG4682" s="8" t="s">
        <v>477</v>
      </c>
      <c r="AH4682" s="8" t="s">
        <v>65</v>
      </c>
      <c r="AI4682" s="8" t="s">
        <v>66</v>
      </c>
      <c r="AJ4682" s="8" t="s">
        <v>29094</v>
      </c>
      <c r="AK4682" s="8" t="s">
        <v>49</v>
      </c>
      <c r="AL4682" s="8" t="s">
        <v>49</v>
      </c>
      <c r="AM4682" s="8" t="s">
        <v>49</v>
      </c>
      <c r="AN4682" s="8" t="s">
        <v>49</v>
      </c>
      <c r="AO4682" s="8" t="s">
        <v>29125</v>
      </c>
      <c r="AP4682" s="51" t="s">
        <v>29124</v>
      </c>
      <c r="AQ4682" s="11">
        <v>19000.0</v>
      </c>
    </row>
    <row r="4683">
      <c r="A4683" s="8" t="str">
        <f t="shared" si="1"/>
        <v>Daniel Pescador</v>
      </c>
      <c r="B4683" s="51" t="s">
        <v>29126</v>
      </c>
      <c r="C4683" s="8" t="s">
        <v>29099</v>
      </c>
      <c r="D4683" s="9" t="s">
        <v>460</v>
      </c>
      <c r="E4683" s="8" t="s">
        <v>29127</v>
      </c>
      <c r="F4683" s="8" t="s">
        <v>462</v>
      </c>
      <c r="G4683" s="8" t="s">
        <v>10164</v>
      </c>
      <c r="H4683" s="8" t="s">
        <v>29128</v>
      </c>
      <c r="I4683" s="8" t="s">
        <v>49</v>
      </c>
      <c r="J4683" s="10" t="s">
        <v>49</v>
      </c>
      <c r="K4683" s="51" t="s">
        <v>29129</v>
      </c>
      <c r="L4683" s="8"/>
      <c r="M4683" s="8"/>
      <c r="N4683" s="8" t="s">
        <v>29130</v>
      </c>
      <c r="O4683" s="8" t="s">
        <v>52</v>
      </c>
      <c r="P4683" s="51"/>
      <c r="Q4683" s="51"/>
      <c r="R4683" s="51" t="s">
        <v>4684</v>
      </c>
      <c r="S4683" s="51" t="s">
        <v>29131</v>
      </c>
      <c r="T4683" s="11" t="str">
        <f t="shared" si="2"/>
        <v>Daniel Pescador</v>
      </c>
      <c r="U4683" s="51" t="s">
        <v>3733</v>
      </c>
      <c r="V4683" s="51" t="s">
        <v>29132</v>
      </c>
      <c r="W4683" s="51" t="s">
        <v>29133</v>
      </c>
      <c r="X4683" s="8"/>
      <c r="Y4683" s="8" t="s">
        <v>60</v>
      </c>
      <c r="Z4683" s="8" t="s">
        <v>60</v>
      </c>
      <c r="AA4683" s="12" t="s">
        <v>29134</v>
      </c>
      <c r="AB4683" s="8" t="s">
        <v>60</v>
      </c>
      <c r="AC4683" s="8" t="s">
        <v>60</v>
      </c>
      <c r="AD4683" s="8" t="s">
        <v>60</v>
      </c>
      <c r="AE4683" s="8" t="s">
        <v>29135</v>
      </c>
      <c r="AF4683" s="8" t="s">
        <v>29136</v>
      </c>
      <c r="AG4683" s="8" t="s">
        <v>477</v>
      </c>
      <c r="AH4683" s="8" t="s">
        <v>654</v>
      </c>
      <c r="AI4683" s="8" t="s">
        <v>66</v>
      </c>
      <c r="AJ4683" s="8" t="s">
        <v>29094</v>
      </c>
      <c r="AK4683" s="8" t="s">
        <v>49</v>
      </c>
      <c r="AL4683" s="8" t="s">
        <v>49</v>
      </c>
      <c r="AM4683" s="8" t="s">
        <v>49</v>
      </c>
      <c r="AN4683" s="8" t="s">
        <v>49</v>
      </c>
      <c r="AO4683" s="8" t="s">
        <v>29137</v>
      </c>
      <c r="AP4683" s="51" t="s">
        <v>29136</v>
      </c>
      <c r="AQ4683" s="11">
        <v>20508.0</v>
      </c>
    </row>
    <row r="4684">
      <c r="A4684" s="8" t="str">
        <f t="shared" si="1"/>
        <v>Paul Spencer Peterson</v>
      </c>
      <c r="B4684" s="51" t="s">
        <v>29126</v>
      </c>
      <c r="C4684" s="8" t="s">
        <v>29099</v>
      </c>
      <c r="D4684" s="9" t="s">
        <v>460</v>
      </c>
      <c r="E4684" s="8" t="s">
        <v>29127</v>
      </c>
      <c r="F4684" s="13" t="s">
        <v>462</v>
      </c>
      <c r="G4684" s="8" t="s">
        <v>10164</v>
      </c>
      <c r="H4684" s="8" t="s">
        <v>29128</v>
      </c>
      <c r="I4684" s="8" t="s">
        <v>49</v>
      </c>
      <c r="J4684" s="10" t="s">
        <v>11705</v>
      </c>
      <c r="K4684" s="51" t="s">
        <v>29129</v>
      </c>
      <c r="L4684" s="8"/>
      <c r="M4684" s="8"/>
      <c r="N4684" s="8" t="s">
        <v>29138</v>
      </c>
      <c r="O4684" s="8" t="s">
        <v>52</v>
      </c>
      <c r="P4684" s="51"/>
      <c r="Q4684" s="51"/>
      <c r="R4684" s="51" t="s">
        <v>425</v>
      </c>
      <c r="S4684" s="51" t="s">
        <v>29139</v>
      </c>
      <c r="T4684" s="11" t="str">
        <f t="shared" si="2"/>
        <v>Paul Spencer Peterson</v>
      </c>
      <c r="U4684" s="51" t="s">
        <v>7483</v>
      </c>
      <c r="V4684" s="51" t="s">
        <v>29140</v>
      </c>
      <c r="W4684" s="51" t="s">
        <v>29141</v>
      </c>
      <c r="X4684" s="8"/>
      <c r="Y4684" s="8" t="s">
        <v>60</v>
      </c>
      <c r="Z4684" s="12" t="s">
        <v>29142</v>
      </c>
      <c r="AA4684" s="8" t="s">
        <v>60</v>
      </c>
      <c r="AB4684" s="8" t="s">
        <v>60</v>
      </c>
      <c r="AC4684" s="8" t="s">
        <v>60</v>
      </c>
      <c r="AD4684" s="8" t="s">
        <v>60</v>
      </c>
      <c r="AE4684" s="8" t="s">
        <v>29135</v>
      </c>
      <c r="AF4684" s="8" t="s">
        <v>29136</v>
      </c>
      <c r="AG4684" s="8" t="s">
        <v>477</v>
      </c>
      <c r="AH4684" s="13" t="s">
        <v>654</v>
      </c>
      <c r="AI4684" s="8" t="s">
        <v>66</v>
      </c>
      <c r="AJ4684" s="8" t="s">
        <v>29094</v>
      </c>
      <c r="AK4684" s="8" t="s">
        <v>11705</v>
      </c>
      <c r="AL4684" s="8" t="s">
        <v>11705</v>
      </c>
      <c r="AM4684" s="8" t="s">
        <v>11705</v>
      </c>
      <c r="AN4684" s="8" t="s">
        <v>49</v>
      </c>
      <c r="AO4684" s="8" t="s">
        <v>29137</v>
      </c>
      <c r="AP4684" s="51" t="s">
        <v>29136</v>
      </c>
      <c r="AQ4684" s="11">
        <v>20508.0</v>
      </c>
    </row>
    <row r="4685">
      <c r="A4685" s="8" t="str">
        <f t="shared" si="1"/>
        <v>Nathan Estes</v>
      </c>
      <c r="B4685" s="51" t="s">
        <v>29126</v>
      </c>
      <c r="C4685" s="8" t="s">
        <v>29099</v>
      </c>
      <c r="D4685" s="9" t="s">
        <v>460</v>
      </c>
      <c r="E4685" s="8" t="s">
        <v>29127</v>
      </c>
      <c r="F4685" s="8" t="s">
        <v>462</v>
      </c>
      <c r="G4685" s="51" t="s">
        <v>10164</v>
      </c>
      <c r="H4685" s="8" t="s">
        <v>29128</v>
      </c>
      <c r="I4685" s="8" t="s">
        <v>16514</v>
      </c>
      <c r="J4685" s="10" t="s">
        <v>11705</v>
      </c>
      <c r="K4685" s="51" t="s">
        <v>29143</v>
      </c>
      <c r="L4685" s="8"/>
      <c r="M4685" s="8"/>
      <c r="N4685" s="51" t="s">
        <v>29144</v>
      </c>
      <c r="O4685" s="51" t="s">
        <v>52</v>
      </c>
      <c r="P4685" s="51"/>
      <c r="Q4685" s="51"/>
      <c r="R4685" s="51" t="s">
        <v>3299</v>
      </c>
      <c r="S4685" s="51" t="s">
        <v>29145</v>
      </c>
      <c r="T4685" s="11" t="str">
        <f t="shared" si="2"/>
        <v>Nathan Estes</v>
      </c>
      <c r="U4685" s="51" t="s">
        <v>29146</v>
      </c>
      <c r="V4685" s="51" t="s">
        <v>29147</v>
      </c>
      <c r="W4685" s="51"/>
      <c r="X4685" s="51"/>
      <c r="Y4685" s="51" t="s">
        <v>60</v>
      </c>
      <c r="Z4685" s="56" t="s">
        <v>29142</v>
      </c>
      <c r="AA4685" s="51" t="s">
        <v>60</v>
      </c>
      <c r="AB4685" s="51" t="s">
        <v>60</v>
      </c>
      <c r="AC4685" s="56" t="s">
        <v>29148</v>
      </c>
      <c r="AD4685" s="51" t="s">
        <v>60</v>
      </c>
      <c r="AE4685" s="51" t="s">
        <v>29135</v>
      </c>
      <c r="AF4685" s="8" t="s">
        <v>29136</v>
      </c>
      <c r="AG4685" s="8" t="s">
        <v>477</v>
      </c>
      <c r="AH4685" s="8" t="s">
        <v>654</v>
      </c>
      <c r="AI4685" s="8" t="s">
        <v>66</v>
      </c>
      <c r="AJ4685" s="8" t="s">
        <v>29094</v>
      </c>
      <c r="AK4685" s="8" t="s">
        <v>11705</v>
      </c>
      <c r="AL4685" s="8" t="s">
        <v>11705</v>
      </c>
      <c r="AM4685" s="8" t="s">
        <v>11705</v>
      </c>
      <c r="AN4685" s="8" t="s">
        <v>49</v>
      </c>
      <c r="AO4685" s="8" t="s">
        <v>29137</v>
      </c>
      <c r="AP4685" s="51" t="s">
        <v>29136</v>
      </c>
      <c r="AQ4685" s="11">
        <v>20508.0</v>
      </c>
    </row>
    <row r="4686">
      <c r="A4686" s="8" t="str">
        <f t="shared" si="1"/>
        <v>Nathan Estes</v>
      </c>
      <c r="B4686" s="51" t="s">
        <v>29126</v>
      </c>
      <c r="C4686" s="8" t="s">
        <v>29099</v>
      </c>
      <c r="D4686" s="9" t="s">
        <v>460</v>
      </c>
      <c r="E4686" s="8" t="s">
        <v>29127</v>
      </c>
      <c r="F4686" s="8" t="s">
        <v>462</v>
      </c>
      <c r="G4686" s="51" t="s">
        <v>10164</v>
      </c>
      <c r="H4686" s="8" t="s">
        <v>29128</v>
      </c>
      <c r="I4686" s="8" t="s">
        <v>16514</v>
      </c>
      <c r="J4686" s="10" t="s">
        <v>11705</v>
      </c>
      <c r="K4686" s="51" t="s">
        <v>29129</v>
      </c>
      <c r="L4686" s="8"/>
      <c r="M4686" s="8"/>
      <c r="N4686" s="51" t="s">
        <v>29144</v>
      </c>
      <c r="O4686" s="51" t="s">
        <v>52</v>
      </c>
      <c r="P4686" s="51"/>
      <c r="Q4686" s="51"/>
      <c r="R4686" s="51" t="s">
        <v>3299</v>
      </c>
      <c r="S4686" s="51" t="s">
        <v>29145</v>
      </c>
      <c r="T4686" s="11" t="str">
        <f t="shared" si="2"/>
        <v>Nathan Estes</v>
      </c>
      <c r="U4686" s="51" t="s">
        <v>160</v>
      </c>
      <c r="V4686" s="51" t="s">
        <v>29149</v>
      </c>
      <c r="W4686" s="51"/>
      <c r="X4686" s="51"/>
      <c r="Y4686" s="51" t="s">
        <v>60</v>
      </c>
      <c r="Z4686" s="56" t="s">
        <v>29142</v>
      </c>
      <c r="AA4686" s="51" t="s">
        <v>60</v>
      </c>
      <c r="AB4686" s="51" t="s">
        <v>60</v>
      </c>
      <c r="AC4686" s="56" t="s">
        <v>29148</v>
      </c>
      <c r="AD4686" s="51" t="s">
        <v>60</v>
      </c>
      <c r="AE4686" s="51" t="s">
        <v>29135</v>
      </c>
      <c r="AF4686" s="8" t="s">
        <v>29136</v>
      </c>
      <c r="AG4686" s="8" t="s">
        <v>477</v>
      </c>
      <c r="AH4686" s="8" t="s">
        <v>654</v>
      </c>
      <c r="AI4686" s="8" t="s">
        <v>66</v>
      </c>
      <c r="AJ4686" s="8" t="s">
        <v>29094</v>
      </c>
      <c r="AK4686" s="8" t="s">
        <v>11705</v>
      </c>
      <c r="AL4686" s="8" t="s">
        <v>11705</v>
      </c>
      <c r="AM4686" s="8" t="s">
        <v>11705</v>
      </c>
      <c r="AN4686" s="8" t="s">
        <v>49</v>
      </c>
      <c r="AO4686" s="8" t="s">
        <v>29137</v>
      </c>
      <c r="AP4686" s="51" t="s">
        <v>29136</v>
      </c>
      <c r="AQ4686" s="11">
        <v>20508.0</v>
      </c>
    </row>
    <row r="4687">
      <c r="A4687" s="8" t="str">
        <f t="shared" si="1"/>
        <v>James McSwain</v>
      </c>
      <c r="B4687" s="51" t="s">
        <v>29126</v>
      </c>
      <c r="C4687" s="8" t="s">
        <v>29099</v>
      </c>
      <c r="D4687" s="9" t="s">
        <v>460</v>
      </c>
      <c r="E4687" s="8" t="s">
        <v>29127</v>
      </c>
      <c r="F4687" s="8" t="s">
        <v>462</v>
      </c>
      <c r="G4687" s="51" t="s">
        <v>10164</v>
      </c>
      <c r="H4687" s="8" t="s">
        <v>29128</v>
      </c>
      <c r="I4687" s="8" t="s">
        <v>16514</v>
      </c>
      <c r="J4687" s="10" t="s">
        <v>11705</v>
      </c>
      <c r="K4687" s="51" t="s">
        <v>29129</v>
      </c>
      <c r="L4687" s="8" t="s">
        <v>86</v>
      </c>
      <c r="M4687" s="8" t="s">
        <v>86</v>
      </c>
      <c r="N4687" s="51" t="s">
        <v>29150</v>
      </c>
      <c r="O4687" s="51" t="s">
        <v>52</v>
      </c>
      <c r="P4687" s="51"/>
      <c r="Q4687" s="51"/>
      <c r="R4687" s="51" t="s">
        <v>411</v>
      </c>
      <c r="S4687" s="51" t="s">
        <v>29151</v>
      </c>
      <c r="T4687" s="11" t="str">
        <f t="shared" si="2"/>
        <v>James McSwain</v>
      </c>
      <c r="U4687" s="51" t="s">
        <v>1726</v>
      </c>
      <c r="V4687" s="51" t="s">
        <v>29152</v>
      </c>
      <c r="W4687" s="51" t="s">
        <v>86</v>
      </c>
      <c r="X4687" s="51"/>
      <c r="Y4687" s="51" t="s">
        <v>60</v>
      </c>
      <c r="Z4687" s="56" t="s">
        <v>29142</v>
      </c>
      <c r="AA4687" s="51" t="s">
        <v>60</v>
      </c>
      <c r="AB4687" s="51" t="s">
        <v>60</v>
      </c>
      <c r="AC4687" s="56" t="s">
        <v>29153</v>
      </c>
      <c r="AD4687" s="51" t="s">
        <v>60</v>
      </c>
      <c r="AE4687" s="51" t="s">
        <v>29135</v>
      </c>
      <c r="AF4687" s="8" t="s">
        <v>29136</v>
      </c>
      <c r="AG4687" s="8" t="s">
        <v>477</v>
      </c>
      <c r="AH4687" s="8" t="s">
        <v>654</v>
      </c>
      <c r="AI4687" s="8" t="s">
        <v>66</v>
      </c>
      <c r="AJ4687" s="8" t="s">
        <v>29094</v>
      </c>
      <c r="AK4687" s="8" t="s">
        <v>11705</v>
      </c>
      <c r="AL4687" s="8" t="s">
        <v>11705</v>
      </c>
      <c r="AM4687" s="8" t="s">
        <v>11705</v>
      </c>
      <c r="AN4687" s="8" t="s">
        <v>49</v>
      </c>
      <c r="AO4687" s="8" t="s">
        <v>29137</v>
      </c>
      <c r="AP4687" s="51" t="s">
        <v>29136</v>
      </c>
      <c r="AQ4687" s="11">
        <v>20508.0</v>
      </c>
    </row>
    <row r="4688">
      <c r="A4688" s="8" t="str">
        <f t="shared" si="1"/>
        <v>Jacob Flores</v>
      </c>
      <c r="B4688" s="51" t="s">
        <v>29126</v>
      </c>
      <c r="C4688" s="8" t="s">
        <v>29099</v>
      </c>
      <c r="D4688" s="9" t="s">
        <v>460</v>
      </c>
      <c r="E4688" s="8" t="s">
        <v>29127</v>
      </c>
      <c r="F4688" s="8" t="s">
        <v>462</v>
      </c>
      <c r="G4688" s="51" t="s">
        <v>10164</v>
      </c>
      <c r="H4688" s="8" t="s">
        <v>29128</v>
      </c>
      <c r="I4688" s="8" t="s">
        <v>16514</v>
      </c>
      <c r="J4688" s="10" t="s">
        <v>11705</v>
      </c>
      <c r="K4688" s="51" t="s">
        <v>29129</v>
      </c>
      <c r="L4688" s="8"/>
      <c r="M4688" s="8"/>
      <c r="N4688" s="51" t="s">
        <v>29154</v>
      </c>
      <c r="O4688" s="51" t="s">
        <v>52</v>
      </c>
      <c r="P4688" s="51"/>
      <c r="Q4688" s="51"/>
      <c r="R4688" s="51" t="s">
        <v>1222</v>
      </c>
      <c r="S4688" s="51" t="s">
        <v>20333</v>
      </c>
      <c r="T4688" s="11" t="str">
        <f t="shared" si="2"/>
        <v>Jacob Flores</v>
      </c>
      <c r="U4688" s="51" t="s">
        <v>247</v>
      </c>
      <c r="V4688" s="51" t="s">
        <v>29155</v>
      </c>
      <c r="W4688" s="51" t="s">
        <v>29156</v>
      </c>
      <c r="X4688" s="51"/>
      <c r="Y4688" s="56" t="s">
        <v>29157</v>
      </c>
      <c r="Z4688" s="56" t="s">
        <v>29142</v>
      </c>
      <c r="AA4688" s="51" t="s">
        <v>60</v>
      </c>
      <c r="AB4688" s="51" t="s">
        <v>60</v>
      </c>
      <c r="AC4688" s="51" t="s">
        <v>60</v>
      </c>
      <c r="AD4688" s="51" t="s">
        <v>60</v>
      </c>
      <c r="AE4688" s="51" t="s">
        <v>29135</v>
      </c>
      <c r="AF4688" s="8" t="s">
        <v>29136</v>
      </c>
      <c r="AG4688" s="8" t="s">
        <v>477</v>
      </c>
      <c r="AH4688" s="8" t="s">
        <v>654</v>
      </c>
      <c r="AI4688" s="8" t="s">
        <v>66</v>
      </c>
      <c r="AJ4688" s="8" t="s">
        <v>29094</v>
      </c>
      <c r="AK4688" s="8" t="s">
        <v>11705</v>
      </c>
      <c r="AL4688" s="8" t="s">
        <v>11705</v>
      </c>
      <c r="AM4688" s="8" t="s">
        <v>11705</v>
      </c>
      <c r="AN4688" s="8" t="s">
        <v>49</v>
      </c>
      <c r="AO4688" s="8" t="s">
        <v>29137</v>
      </c>
      <c r="AP4688" s="51" t="s">
        <v>29136</v>
      </c>
      <c r="AQ4688" s="11">
        <v>20508.0</v>
      </c>
    </row>
    <row r="4689">
      <c r="A4689" s="8" t="str">
        <f t="shared" si="1"/>
        <v>Aaliyah Cook</v>
      </c>
      <c r="B4689" s="51" t="s">
        <v>29126</v>
      </c>
      <c r="C4689" s="8" t="s">
        <v>29099</v>
      </c>
      <c r="D4689" s="9" t="s">
        <v>460</v>
      </c>
      <c r="E4689" s="8" t="s">
        <v>29127</v>
      </c>
      <c r="F4689" s="8" t="s">
        <v>462</v>
      </c>
      <c r="G4689" s="8" t="s">
        <v>10164</v>
      </c>
      <c r="H4689" s="8" t="s">
        <v>29128</v>
      </c>
      <c r="I4689" s="8" t="s">
        <v>49</v>
      </c>
      <c r="J4689" s="10" t="s">
        <v>49</v>
      </c>
      <c r="K4689" s="51" t="s">
        <v>29129</v>
      </c>
      <c r="L4689" s="8"/>
      <c r="M4689" s="8"/>
      <c r="N4689" s="8" t="s">
        <v>29158</v>
      </c>
      <c r="O4689" s="8" t="s">
        <v>52</v>
      </c>
      <c r="P4689" s="51"/>
      <c r="Q4689" s="51"/>
      <c r="R4689" s="51" t="s">
        <v>10671</v>
      </c>
      <c r="S4689" s="51" t="s">
        <v>5386</v>
      </c>
      <c r="T4689" s="11" t="str">
        <f t="shared" si="2"/>
        <v>Aaliyah Cook</v>
      </c>
      <c r="U4689" s="51" t="s">
        <v>386</v>
      </c>
      <c r="V4689" s="51" t="s">
        <v>29159</v>
      </c>
      <c r="W4689" s="51" t="s">
        <v>29160</v>
      </c>
      <c r="X4689" s="8"/>
      <c r="Y4689" s="8" t="s">
        <v>60</v>
      </c>
      <c r="Z4689" s="8" t="s">
        <v>60</v>
      </c>
      <c r="AA4689" s="8" t="s">
        <v>60</v>
      </c>
      <c r="AB4689" s="8" t="s">
        <v>60</v>
      </c>
      <c r="AC4689" s="8" t="s">
        <v>60</v>
      </c>
      <c r="AD4689" s="8" t="s">
        <v>60</v>
      </c>
      <c r="AE4689" s="8" t="s">
        <v>29135</v>
      </c>
      <c r="AF4689" s="8" t="s">
        <v>29136</v>
      </c>
      <c r="AG4689" s="8" t="s">
        <v>477</v>
      </c>
      <c r="AH4689" s="8" t="s">
        <v>654</v>
      </c>
      <c r="AI4689" s="8" t="s">
        <v>66</v>
      </c>
      <c r="AJ4689" s="8" t="s">
        <v>29094</v>
      </c>
      <c r="AK4689" s="8" t="s">
        <v>49</v>
      </c>
      <c r="AL4689" s="8" t="s">
        <v>49</v>
      </c>
      <c r="AM4689" s="8" t="s">
        <v>49</v>
      </c>
      <c r="AN4689" s="8" t="s">
        <v>49</v>
      </c>
      <c r="AO4689" s="8" t="s">
        <v>29137</v>
      </c>
      <c r="AP4689" s="51" t="s">
        <v>29136</v>
      </c>
      <c r="AQ4689" s="11">
        <v>20508.0</v>
      </c>
    </row>
    <row r="4690">
      <c r="A4690" s="8" t="str">
        <f t="shared" si="1"/>
        <v>Sammy Jo Evans</v>
      </c>
      <c r="B4690" s="51" t="s">
        <v>29126</v>
      </c>
      <c r="C4690" s="8" t="s">
        <v>29099</v>
      </c>
      <c r="D4690" s="9" t="s">
        <v>460</v>
      </c>
      <c r="E4690" s="8" t="s">
        <v>29127</v>
      </c>
      <c r="F4690" s="8" t="s">
        <v>462</v>
      </c>
      <c r="G4690" s="51" t="s">
        <v>10164</v>
      </c>
      <c r="H4690" s="8" t="s">
        <v>29128</v>
      </c>
      <c r="I4690" s="8" t="s">
        <v>16514</v>
      </c>
      <c r="J4690" s="10" t="s">
        <v>11705</v>
      </c>
      <c r="K4690" s="51" t="s">
        <v>29129</v>
      </c>
      <c r="L4690" s="8" t="s">
        <v>86</v>
      </c>
      <c r="M4690" s="8" t="s">
        <v>86</v>
      </c>
      <c r="N4690" s="51" t="s">
        <v>29161</v>
      </c>
      <c r="O4690" s="51" t="s">
        <v>52</v>
      </c>
      <c r="P4690" s="51"/>
      <c r="Q4690" s="51"/>
      <c r="R4690" s="51" t="s">
        <v>29162</v>
      </c>
      <c r="S4690" s="51" t="s">
        <v>519</v>
      </c>
      <c r="T4690" s="11" t="str">
        <f t="shared" si="2"/>
        <v>Sammy Jo Evans</v>
      </c>
      <c r="U4690" s="51" t="s">
        <v>386</v>
      </c>
      <c r="V4690" s="51" t="s">
        <v>29163</v>
      </c>
      <c r="W4690" s="51" t="s">
        <v>86</v>
      </c>
      <c r="X4690" s="51"/>
      <c r="Y4690" s="51" t="s">
        <v>60</v>
      </c>
      <c r="Z4690" s="56" t="s">
        <v>29142</v>
      </c>
      <c r="AA4690" s="51" t="s">
        <v>60</v>
      </c>
      <c r="AB4690" s="51" t="s">
        <v>60</v>
      </c>
      <c r="AC4690" s="51" t="s">
        <v>60</v>
      </c>
      <c r="AD4690" s="51" t="s">
        <v>60</v>
      </c>
      <c r="AE4690" s="51" t="s">
        <v>29135</v>
      </c>
      <c r="AF4690" s="8" t="s">
        <v>29136</v>
      </c>
      <c r="AG4690" s="8" t="s">
        <v>477</v>
      </c>
      <c r="AH4690" s="8" t="s">
        <v>654</v>
      </c>
      <c r="AI4690" s="8" t="s">
        <v>66</v>
      </c>
      <c r="AJ4690" s="8" t="s">
        <v>29094</v>
      </c>
      <c r="AK4690" s="8" t="s">
        <v>11705</v>
      </c>
      <c r="AL4690" s="8" t="s">
        <v>11705</v>
      </c>
      <c r="AM4690" s="8" t="s">
        <v>11705</v>
      </c>
      <c r="AN4690" s="8" t="s">
        <v>49</v>
      </c>
      <c r="AO4690" s="8" t="s">
        <v>29137</v>
      </c>
      <c r="AP4690" s="51" t="s">
        <v>29136</v>
      </c>
      <c r="AQ4690" s="11">
        <v>20508.0</v>
      </c>
    </row>
    <row r="4691">
      <c r="A4691" s="8" t="str">
        <f t="shared" si="1"/>
        <v>Quin Fredette</v>
      </c>
      <c r="B4691" s="61" t="s">
        <v>29126</v>
      </c>
      <c r="C4691" s="51" t="s">
        <v>29099</v>
      </c>
      <c r="D4691" s="69" t="s">
        <v>460</v>
      </c>
      <c r="E4691" s="21" t="s">
        <v>29127</v>
      </c>
      <c r="F4691" s="16" t="s">
        <v>462</v>
      </c>
      <c r="G4691" s="72" t="s">
        <v>10164</v>
      </c>
      <c r="H4691" s="70">
        <v>105154.0</v>
      </c>
      <c r="I4691" s="16" t="s">
        <v>16514</v>
      </c>
      <c r="J4691" s="10" t="s">
        <v>11705</v>
      </c>
      <c r="K4691" s="18" t="s">
        <v>29129</v>
      </c>
      <c r="L4691" s="18"/>
      <c r="M4691" s="18"/>
      <c r="N4691" s="61" t="s">
        <v>29164</v>
      </c>
      <c r="O4691" s="51" t="s">
        <v>52</v>
      </c>
      <c r="P4691" s="61" t="s">
        <v>207</v>
      </c>
      <c r="Q4691" s="61"/>
      <c r="R4691" s="51" t="s">
        <v>29165</v>
      </c>
      <c r="S4691" s="51" t="s">
        <v>29166</v>
      </c>
      <c r="T4691" s="11" t="str">
        <f t="shared" si="2"/>
        <v>Quin Fredette</v>
      </c>
      <c r="U4691" s="51" t="s">
        <v>106</v>
      </c>
      <c r="V4691" s="51" t="s">
        <v>29167</v>
      </c>
      <c r="W4691" s="51"/>
      <c r="X4691" s="84"/>
      <c r="Y4691" s="84"/>
      <c r="Z4691" s="62"/>
      <c r="AA4691" s="62"/>
      <c r="AB4691" s="62"/>
      <c r="AC4691" s="62"/>
      <c r="AD4691" s="62"/>
      <c r="AE4691" s="62" t="s">
        <v>29135</v>
      </c>
      <c r="AF4691" s="21" t="s">
        <v>29136</v>
      </c>
      <c r="AG4691" s="21" t="s">
        <v>477</v>
      </c>
      <c r="AH4691" s="16" t="s">
        <v>654</v>
      </c>
      <c r="AI4691" s="24" t="s">
        <v>66</v>
      </c>
      <c r="AJ4691" s="22" t="s">
        <v>29094</v>
      </c>
      <c r="AK4691" s="36" t="s">
        <v>11705</v>
      </c>
      <c r="AL4691" s="36" t="s">
        <v>11705</v>
      </c>
      <c r="AM4691" s="22" t="s">
        <v>11705</v>
      </c>
      <c r="AN4691" s="40" t="s">
        <v>49</v>
      </c>
      <c r="AO4691" s="112">
        <v>7854.0</v>
      </c>
      <c r="AP4691" s="18" t="s">
        <v>29136</v>
      </c>
      <c r="AQ4691" s="74">
        <v>20508.0</v>
      </c>
    </row>
    <row r="4692">
      <c r="A4692" s="8" t="str">
        <f t="shared" si="1"/>
        <v>Mitchell Briggs</v>
      </c>
      <c r="B4692" s="51" t="s">
        <v>29126</v>
      </c>
      <c r="C4692" s="8" t="s">
        <v>29099</v>
      </c>
      <c r="D4692" s="9" t="s">
        <v>460</v>
      </c>
      <c r="E4692" s="8" t="s">
        <v>29127</v>
      </c>
      <c r="F4692" s="8" t="s">
        <v>462</v>
      </c>
      <c r="G4692" s="51" t="s">
        <v>10164</v>
      </c>
      <c r="H4692" s="8" t="s">
        <v>29128</v>
      </c>
      <c r="I4692" s="8" t="s">
        <v>16514</v>
      </c>
      <c r="J4692" s="10" t="s">
        <v>11705</v>
      </c>
      <c r="K4692" s="51" t="s">
        <v>29129</v>
      </c>
      <c r="L4692" s="8"/>
      <c r="M4692" s="8"/>
      <c r="N4692" s="51" t="s">
        <v>29168</v>
      </c>
      <c r="O4692" s="57" t="s">
        <v>52</v>
      </c>
      <c r="P4692" s="51" t="s">
        <v>13517</v>
      </c>
      <c r="Q4692" s="51"/>
      <c r="R4692" s="51" t="s">
        <v>2476</v>
      </c>
      <c r="S4692" s="51" t="s">
        <v>5783</v>
      </c>
      <c r="T4692" s="11" t="str">
        <f t="shared" si="2"/>
        <v>Mitchell Briggs</v>
      </c>
      <c r="U4692" s="51" t="s">
        <v>106</v>
      </c>
      <c r="V4692" s="51" t="s">
        <v>29169</v>
      </c>
      <c r="W4692" s="51"/>
      <c r="X4692" s="51"/>
      <c r="Y4692" s="51" t="s">
        <v>60</v>
      </c>
      <c r="Z4692" s="56" t="s">
        <v>29142</v>
      </c>
      <c r="AA4692" s="51" t="s">
        <v>60</v>
      </c>
      <c r="AB4692" s="51" t="s">
        <v>60</v>
      </c>
      <c r="AC4692" s="51" t="s">
        <v>60</v>
      </c>
      <c r="AD4692" s="51" t="s">
        <v>60</v>
      </c>
      <c r="AE4692" s="51" t="s">
        <v>29135</v>
      </c>
      <c r="AF4692" s="8" t="s">
        <v>29136</v>
      </c>
      <c r="AG4692" s="8" t="s">
        <v>477</v>
      </c>
      <c r="AH4692" s="8" t="s">
        <v>654</v>
      </c>
      <c r="AI4692" s="8" t="s">
        <v>66</v>
      </c>
      <c r="AJ4692" s="8" t="s">
        <v>29094</v>
      </c>
      <c r="AK4692" s="8" t="s">
        <v>11705</v>
      </c>
      <c r="AL4692" s="8" t="s">
        <v>11705</v>
      </c>
      <c r="AM4692" s="8" t="s">
        <v>11705</v>
      </c>
      <c r="AN4692" s="8" t="s">
        <v>49</v>
      </c>
      <c r="AO4692" s="8" t="s">
        <v>29137</v>
      </c>
      <c r="AP4692" s="51" t="s">
        <v>29136</v>
      </c>
      <c r="AQ4692" s="11">
        <v>20508.0</v>
      </c>
    </row>
    <row r="4693">
      <c r="A4693" s="8" t="str">
        <f t="shared" si="1"/>
        <v>Spencer Peterson</v>
      </c>
      <c r="B4693" s="51" t="s">
        <v>29126</v>
      </c>
      <c r="C4693" s="8" t="s">
        <v>29099</v>
      </c>
      <c r="D4693" s="9" t="s">
        <v>460</v>
      </c>
      <c r="E4693" s="8" t="s">
        <v>29127</v>
      </c>
      <c r="F4693" s="8" t="s">
        <v>462</v>
      </c>
      <c r="G4693" s="8" t="s">
        <v>10164</v>
      </c>
      <c r="H4693" s="8" t="s">
        <v>29128</v>
      </c>
      <c r="I4693" s="8" t="s">
        <v>49</v>
      </c>
      <c r="J4693" s="10" t="s">
        <v>49</v>
      </c>
      <c r="K4693" s="51" t="s">
        <v>29129</v>
      </c>
      <c r="L4693" s="8"/>
      <c r="M4693" s="8"/>
      <c r="N4693" s="8" t="s">
        <v>29170</v>
      </c>
      <c r="O4693" s="8" t="s">
        <v>52</v>
      </c>
      <c r="P4693" s="51"/>
      <c r="Q4693" s="51"/>
      <c r="R4693" s="51" t="s">
        <v>1247</v>
      </c>
      <c r="S4693" s="51" t="s">
        <v>1276</v>
      </c>
      <c r="T4693" s="11" t="str">
        <f t="shared" si="2"/>
        <v>Spencer Peterson</v>
      </c>
      <c r="U4693" s="51" t="s">
        <v>106</v>
      </c>
      <c r="V4693" s="51" t="s">
        <v>29140</v>
      </c>
      <c r="W4693" s="51" t="s">
        <v>29141</v>
      </c>
      <c r="X4693" s="8"/>
      <c r="Y4693" s="8" t="s">
        <v>60</v>
      </c>
      <c r="Z4693" s="12" t="s">
        <v>29142</v>
      </c>
      <c r="AA4693" s="12" t="s">
        <v>29171</v>
      </c>
      <c r="AB4693" s="8" t="s">
        <v>60</v>
      </c>
      <c r="AC4693" s="8" t="s">
        <v>60</v>
      </c>
      <c r="AD4693" s="8" t="s">
        <v>60</v>
      </c>
      <c r="AE4693" s="8" t="s">
        <v>29135</v>
      </c>
      <c r="AF4693" s="8" t="s">
        <v>29136</v>
      </c>
      <c r="AG4693" s="8" t="s">
        <v>477</v>
      </c>
      <c r="AH4693" s="8" t="s">
        <v>654</v>
      </c>
      <c r="AI4693" s="8" t="s">
        <v>66</v>
      </c>
      <c r="AJ4693" s="8" t="s">
        <v>29094</v>
      </c>
      <c r="AK4693" s="8" t="s">
        <v>49</v>
      </c>
      <c r="AL4693" s="8" t="s">
        <v>49</v>
      </c>
      <c r="AM4693" s="8" t="s">
        <v>49</v>
      </c>
      <c r="AN4693" s="8" t="s">
        <v>49</v>
      </c>
      <c r="AO4693" s="8" t="s">
        <v>29137</v>
      </c>
      <c r="AP4693" s="51" t="s">
        <v>29136</v>
      </c>
      <c r="AQ4693" s="11">
        <v>20508.0</v>
      </c>
    </row>
    <row r="4694">
      <c r="A4694" s="8" t="str">
        <f t="shared" si="1"/>
        <v>David Barney</v>
      </c>
      <c r="B4694" s="51" t="s">
        <v>29172</v>
      </c>
      <c r="C4694" s="8" t="s">
        <v>29099</v>
      </c>
      <c r="D4694" s="9" t="s">
        <v>460</v>
      </c>
      <c r="E4694" s="8" t="s">
        <v>530</v>
      </c>
      <c r="F4694" s="8" t="s">
        <v>462</v>
      </c>
      <c r="G4694" s="8" t="s">
        <v>10164</v>
      </c>
      <c r="H4694" s="8" t="s">
        <v>29173</v>
      </c>
      <c r="I4694" s="8" t="s">
        <v>49</v>
      </c>
      <c r="J4694" s="10" t="s">
        <v>49</v>
      </c>
      <c r="K4694" s="51" t="s">
        <v>29174</v>
      </c>
      <c r="L4694" s="8"/>
      <c r="M4694" s="8"/>
      <c r="N4694" s="8" t="s">
        <v>29175</v>
      </c>
      <c r="O4694" s="8" t="s">
        <v>52</v>
      </c>
      <c r="P4694" s="51"/>
      <c r="Q4694" s="51"/>
      <c r="R4694" s="51" t="s">
        <v>289</v>
      </c>
      <c r="S4694" s="51" t="s">
        <v>21223</v>
      </c>
      <c r="T4694" s="11" t="str">
        <f t="shared" si="2"/>
        <v>David Barney</v>
      </c>
      <c r="U4694" s="51" t="s">
        <v>55</v>
      </c>
      <c r="V4694" s="51" t="s">
        <v>29176</v>
      </c>
      <c r="W4694" s="51" t="s">
        <v>29177</v>
      </c>
      <c r="X4694" s="8"/>
      <c r="Y4694" s="8" t="s">
        <v>60</v>
      </c>
      <c r="Z4694" s="8" t="s">
        <v>60</v>
      </c>
      <c r="AA4694" s="8" t="s">
        <v>60</v>
      </c>
      <c r="AB4694" s="8" t="s">
        <v>60</v>
      </c>
      <c r="AC4694" s="8" t="s">
        <v>60</v>
      </c>
      <c r="AD4694" s="8" t="s">
        <v>60</v>
      </c>
      <c r="AE4694" s="8" t="s">
        <v>29178</v>
      </c>
      <c r="AF4694" s="8" t="s">
        <v>29179</v>
      </c>
      <c r="AG4694" s="8" t="s">
        <v>477</v>
      </c>
      <c r="AH4694" s="8" t="s">
        <v>543</v>
      </c>
      <c r="AI4694" s="8" t="s">
        <v>66</v>
      </c>
      <c r="AJ4694" s="8" t="s">
        <v>29094</v>
      </c>
      <c r="AK4694" s="8" t="s">
        <v>49</v>
      </c>
      <c r="AL4694" s="8" t="s">
        <v>49</v>
      </c>
      <c r="AM4694" s="8" t="s">
        <v>49</v>
      </c>
      <c r="AN4694" s="8" t="s">
        <v>49</v>
      </c>
      <c r="AO4694" s="8" t="s">
        <v>29137</v>
      </c>
      <c r="AP4694" s="51" t="s">
        <v>29179</v>
      </c>
      <c r="AQ4694" s="11">
        <v>8115.0</v>
      </c>
    </row>
    <row r="4695">
      <c r="A4695" s="8" t="str">
        <f t="shared" si="1"/>
        <v>Jim Lothrop</v>
      </c>
      <c r="B4695" s="51" t="s">
        <v>29172</v>
      </c>
      <c r="C4695" s="8" t="s">
        <v>29099</v>
      </c>
      <c r="D4695" s="9" t="s">
        <v>460</v>
      </c>
      <c r="E4695" s="8" t="s">
        <v>530</v>
      </c>
      <c r="F4695" s="8" t="s">
        <v>462</v>
      </c>
      <c r="G4695" s="8" t="s">
        <v>10164</v>
      </c>
      <c r="H4695" s="13" t="s">
        <v>29173</v>
      </c>
      <c r="I4695" s="8" t="s">
        <v>49</v>
      </c>
      <c r="J4695" s="10" t="s">
        <v>49</v>
      </c>
      <c r="K4695" s="51" t="s">
        <v>29174</v>
      </c>
      <c r="L4695" s="8"/>
      <c r="M4695" s="8"/>
      <c r="N4695" s="8" t="s">
        <v>29180</v>
      </c>
      <c r="O4695" s="8" t="s">
        <v>52</v>
      </c>
      <c r="P4695" s="51"/>
      <c r="Q4695" s="51"/>
      <c r="R4695" s="51" t="s">
        <v>756</v>
      </c>
      <c r="S4695" s="51" t="s">
        <v>29181</v>
      </c>
      <c r="T4695" s="11" t="str">
        <f t="shared" si="2"/>
        <v>Jim Lothrop</v>
      </c>
      <c r="U4695" s="51" t="s">
        <v>160</v>
      </c>
      <c r="V4695" s="51" t="s">
        <v>29182</v>
      </c>
      <c r="W4695" s="51" t="s">
        <v>29177</v>
      </c>
      <c r="X4695" s="8"/>
      <c r="Y4695" s="8" t="s">
        <v>60</v>
      </c>
      <c r="Z4695" s="8" t="s">
        <v>60</v>
      </c>
      <c r="AA4695" s="12" t="s">
        <v>29183</v>
      </c>
      <c r="AB4695" s="8" t="s">
        <v>60</v>
      </c>
      <c r="AC4695" s="8" t="s">
        <v>60</v>
      </c>
      <c r="AD4695" s="8" t="s">
        <v>60</v>
      </c>
      <c r="AE4695" s="8" t="s">
        <v>29178</v>
      </c>
      <c r="AF4695" s="8" t="s">
        <v>29179</v>
      </c>
      <c r="AG4695" s="8" t="s">
        <v>477</v>
      </c>
      <c r="AH4695" s="8" t="s">
        <v>543</v>
      </c>
      <c r="AI4695" s="8" t="s">
        <v>66</v>
      </c>
      <c r="AJ4695" s="8" t="s">
        <v>29094</v>
      </c>
      <c r="AK4695" s="8" t="s">
        <v>49</v>
      </c>
      <c r="AL4695" s="8" t="s">
        <v>49</v>
      </c>
      <c r="AM4695" s="8" t="s">
        <v>49</v>
      </c>
      <c r="AN4695" s="8" t="s">
        <v>49</v>
      </c>
      <c r="AO4695" s="8" t="s">
        <v>29137</v>
      </c>
      <c r="AP4695" s="51" t="s">
        <v>29179</v>
      </c>
      <c r="AQ4695" s="11">
        <v>8115.0</v>
      </c>
    </row>
    <row r="4696">
      <c r="A4696" s="8" t="str">
        <f t="shared" si="1"/>
        <v>Joel Banfield</v>
      </c>
      <c r="B4696" s="51" t="s">
        <v>29172</v>
      </c>
      <c r="C4696" s="8" t="s">
        <v>29099</v>
      </c>
      <c r="D4696" s="9" t="s">
        <v>460</v>
      </c>
      <c r="E4696" s="13" t="s">
        <v>530</v>
      </c>
      <c r="F4696" s="8" t="s">
        <v>462</v>
      </c>
      <c r="G4696" s="8" t="s">
        <v>10164</v>
      </c>
      <c r="H4696" s="8" t="s">
        <v>29173</v>
      </c>
      <c r="I4696" s="8" t="s">
        <v>49</v>
      </c>
      <c r="J4696" s="10" t="s">
        <v>11705</v>
      </c>
      <c r="K4696" s="51" t="s">
        <v>29174</v>
      </c>
      <c r="L4696" s="8"/>
      <c r="M4696" s="8"/>
      <c r="N4696" s="8" t="s">
        <v>29184</v>
      </c>
      <c r="O4696" s="8" t="s">
        <v>52</v>
      </c>
      <c r="P4696" s="51"/>
      <c r="Q4696" s="51"/>
      <c r="R4696" s="51" t="s">
        <v>8433</v>
      </c>
      <c r="S4696" s="51" t="s">
        <v>29185</v>
      </c>
      <c r="T4696" s="11" t="str">
        <f t="shared" si="2"/>
        <v>Joel Banfield</v>
      </c>
      <c r="U4696" s="51" t="s">
        <v>674</v>
      </c>
      <c r="V4696" s="51" t="s">
        <v>29186</v>
      </c>
      <c r="W4696" s="51" t="s">
        <v>29177</v>
      </c>
      <c r="X4696" s="8"/>
      <c r="Y4696" s="8" t="s">
        <v>60</v>
      </c>
      <c r="Z4696" s="12" t="s">
        <v>29187</v>
      </c>
      <c r="AA4696" s="8" t="s">
        <v>60</v>
      </c>
      <c r="AB4696" s="8" t="s">
        <v>60</v>
      </c>
      <c r="AC4696" s="12" t="s">
        <v>29188</v>
      </c>
      <c r="AD4696" s="12" t="s">
        <v>29189</v>
      </c>
      <c r="AE4696" s="8" t="s">
        <v>29178</v>
      </c>
      <c r="AF4696" s="13" t="s">
        <v>29179</v>
      </c>
      <c r="AG4696" s="9" t="s">
        <v>477</v>
      </c>
      <c r="AH4696" s="8" t="s">
        <v>543</v>
      </c>
      <c r="AI4696" s="8" t="s">
        <v>66</v>
      </c>
      <c r="AJ4696" s="8" t="s">
        <v>29094</v>
      </c>
      <c r="AK4696" s="8" t="s">
        <v>11705</v>
      </c>
      <c r="AL4696" s="8" t="s">
        <v>11705</v>
      </c>
      <c r="AM4696" s="8" t="s">
        <v>11705</v>
      </c>
      <c r="AN4696" s="8" t="s">
        <v>11705</v>
      </c>
      <c r="AO4696" s="8" t="s">
        <v>29137</v>
      </c>
      <c r="AP4696" s="51" t="s">
        <v>29179</v>
      </c>
      <c r="AQ4696" s="11">
        <v>8115.0</v>
      </c>
    </row>
    <row r="4697">
      <c r="A4697" s="8" t="str">
        <f t="shared" si="1"/>
        <v>Eric Ellefson</v>
      </c>
      <c r="B4697" s="51" t="s">
        <v>29172</v>
      </c>
      <c r="C4697" s="8" t="s">
        <v>29099</v>
      </c>
      <c r="D4697" s="9" t="s">
        <v>460</v>
      </c>
      <c r="E4697" s="8" t="s">
        <v>530</v>
      </c>
      <c r="F4697" s="8" t="s">
        <v>462</v>
      </c>
      <c r="G4697" s="51" t="s">
        <v>10164</v>
      </c>
      <c r="H4697" s="8" t="s">
        <v>29173</v>
      </c>
      <c r="I4697" s="8" t="s">
        <v>16514</v>
      </c>
      <c r="J4697" s="10" t="s">
        <v>49</v>
      </c>
      <c r="K4697" s="51" t="s">
        <v>29174</v>
      </c>
      <c r="L4697" s="8"/>
      <c r="M4697" s="8"/>
      <c r="N4697" s="8" t="s">
        <v>29190</v>
      </c>
      <c r="O4697" s="51" t="s">
        <v>52</v>
      </c>
      <c r="P4697" s="51"/>
      <c r="Q4697" s="51"/>
      <c r="R4697" s="51" t="s">
        <v>1729</v>
      </c>
      <c r="S4697" s="51" t="s">
        <v>29191</v>
      </c>
      <c r="T4697" s="11" t="str">
        <f t="shared" si="2"/>
        <v>Eric Ellefson</v>
      </c>
      <c r="U4697" s="51" t="s">
        <v>247</v>
      </c>
      <c r="V4697" s="51" t="s">
        <v>29192</v>
      </c>
      <c r="W4697" s="51" t="s">
        <v>29177</v>
      </c>
      <c r="X4697" s="51"/>
      <c r="Y4697" s="51" t="s">
        <v>60</v>
      </c>
      <c r="Z4697" s="56" t="s">
        <v>29142</v>
      </c>
      <c r="AA4697" s="51" t="s">
        <v>60</v>
      </c>
      <c r="AB4697" s="51" t="s">
        <v>60</v>
      </c>
      <c r="AC4697" s="51" t="s">
        <v>60</v>
      </c>
      <c r="AD4697" s="56" t="s">
        <v>29189</v>
      </c>
      <c r="AE4697" s="51" t="s">
        <v>29178</v>
      </c>
      <c r="AF4697" s="8" t="s">
        <v>29179</v>
      </c>
      <c r="AG4697" s="8" t="s">
        <v>477</v>
      </c>
      <c r="AH4697" s="8" t="s">
        <v>543</v>
      </c>
      <c r="AI4697" s="8" t="s">
        <v>66</v>
      </c>
      <c r="AJ4697" s="8" t="s">
        <v>29094</v>
      </c>
      <c r="AK4697" s="8" t="s">
        <v>49</v>
      </c>
      <c r="AL4697" s="8" t="s">
        <v>49</v>
      </c>
      <c r="AM4697" s="8" t="s">
        <v>49</v>
      </c>
      <c r="AN4697" s="8" t="s">
        <v>49</v>
      </c>
      <c r="AO4697" s="8" t="s">
        <v>29137</v>
      </c>
      <c r="AP4697" s="51" t="s">
        <v>29179</v>
      </c>
      <c r="AQ4697" s="11">
        <v>8115.0</v>
      </c>
    </row>
    <row r="4698">
      <c r="A4698" s="8" t="str">
        <f t="shared" si="1"/>
        <v>Quinten Bankston</v>
      </c>
      <c r="B4698" s="51" t="s">
        <v>29172</v>
      </c>
      <c r="C4698" s="8" t="s">
        <v>29099</v>
      </c>
      <c r="D4698" s="9" t="s">
        <v>460</v>
      </c>
      <c r="E4698" s="13" t="s">
        <v>530</v>
      </c>
      <c r="F4698" s="8" t="s">
        <v>462</v>
      </c>
      <c r="G4698" s="8" t="s">
        <v>10164</v>
      </c>
      <c r="H4698" s="8" t="s">
        <v>29173</v>
      </c>
      <c r="I4698" s="8" t="s">
        <v>49</v>
      </c>
      <c r="J4698" s="10" t="s">
        <v>11705</v>
      </c>
      <c r="K4698" s="51" t="s">
        <v>29174</v>
      </c>
      <c r="L4698" s="8"/>
      <c r="M4698" s="8"/>
      <c r="N4698" s="8" t="s">
        <v>29193</v>
      </c>
      <c r="O4698" s="8" t="s">
        <v>52</v>
      </c>
      <c r="P4698" s="51"/>
      <c r="Q4698" s="51"/>
      <c r="R4698" s="51" t="s">
        <v>29194</v>
      </c>
      <c r="S4698" s="51" t="s">
        <v>29195</v>
      </c>
      <c r="T4698" s="11" t="str">
        <f t="shared" si="2"/>
        <v>Quinten Bankston</v>
      </c>
      <c r="U4698" s="51" t="s">
        <v>29196</v>
      </c>
      <c r="V4698" s="51" t="s">
        <v>29197</v>
      </c>
      <c r="W4698" s="51" t="s">
        <v>29177</v>
      </c>
      <c r="X4698" s="8"/>
      <c r="Y4698" s="8" t="s">
        <v>60</v>
      </c>
      <c r="Z4698" s="12" t="s">
        <v>29187</v>
      </c>
      <c r="AA4698" s="8" t="s">
        <v>60</v>
      </c>
      <c r="AB4698" s="8" t="s">
        <v>60</v>
      </c>
      <c r="AC4698" s="8" t="s">
        <v>60</v>
      </c>
      <c r="AD4698" s="12" t="s">
        <v>29189</v>
      </c>
      <c r="AE4698" s="8" t="s">
        <v>29178</v>
      </c>
      <c r="AF4698" s="13" t="s">
        <v>29179</v>
      </c>
      <c r="AG4698" s="9" t="s">
        <v>477</v>
      </c>
      <c r="AH4698" s="8" t="s">
        <v>543</v>
      </c>
      <c r="AI4698" s="8" t="s">
        <v>66</v>
      </c>
      <c r="AJ4698" s="8" t="s">
        <v>29094</v>
      </c>
      <c r="AK4698" s="8" t="s">
        <v>11705</v>
      </c>
      <c r="AL4698" s="8" t="s">
        <v>11705</v>
      </c>
      <c r="AM4698" s="8" t="s">
        <v>11705</v>
      </c>
      <c r="AN4698" s="8" t="s">
        <v>11705</v>
      </c>
      <c r="AO4698" s="8" t="s">
        <v>29137</v>
      </c>
      <c r="AP4698" s="51" t="s">
        <v>29179</v>
      </c>
      <c r="AQ4698" s="11">
        <v>8115.0</v>
      </c>
    </row>
    <row r="4699">
      <c r="A4699" s="8" t="str">
        <f t="shared" si="1"/>
        <v>Grant Parham</v>
      </c>
      <c r="B4699" s="51" t="s">
        <v>29198</v>
      </c>
      <c r="C4699" s="8" t="s">
        <v>29099</v>
      </c>
      <c r="D4699" s="9" t="s">
        <v>460</v>
      </c>
      <c r="E4699" s="8" t="s">
        <v>530</v>
      </c>
      <c r="F4699" s="8" t="s">
        <v>462</v>
      </c>
      <c r="G4699" s="8" t="s">
        <v>29199</v>
      </c>
      <c r="H4699" s="8" t="s">
        <v>29200</v>
      </c>
      <c r="I4699" s="8" t="s">
        <v>16514</v>
      </c>
      <c r="J4699" s="10" t="s">
        <v>11705</v>
      </c>
      <c r="K4699" s="51" t="s">
        <v>29201</v>
      </c>
      <c r="L4699" s="8"/>
      <c r="M4699" s="8"/>
      <c r="N4699" s="8" t="s">
        <v>29202</v>
      </c>
      <c r="O4699" s="8" t="s">
        <v>52</v>
      </c>
      <c r="P4699" s="51"/>
      <c r="Q4699" s="51"/>
      <c r="R4699" s="51" t="s">
        <v>4735</v>
      </c>
      <c r="S4699" s="51" t="s">
        <v>29203</v>
      </c>
      <c r="T4699" s="11" t="str">
        <f t="shared" si="2"/>
        <v>Grant Parham</v>
      </c>
      <c r="U4699" s="51" t="s">
        <v>3733</v>
      </c>
      <c r="V4699" s="51" t="s">
        <v>29204</v>
      </c>
      <c r="W4699" s="51"/>
      <c r="X4699" s="8"/>
      <c r="Y4699" s="51" t="s">
        <v>60</v>
      </c>
      <c r="Z4699" s="51" t="s">
        <v>60</v>
      </c>
      <c r="AA4699" s="51" t="s">
        <v>60</v>
      </c>
      <c r="AB4699" s="56" t="s">
        <v>29205</v>
      </c>
      <c r="AC4699" s="51" t="s">
        <v>60</v>
      </c>
      <c r="AD4699" s="56" t="s">
        <v>29206</v>
      </c>
      <c r="AE4699" s="8" t="s">
        <v>29207</v>
      </c>
      <c r="AF4699" s="8" t="s">
        <v>530</v>
      </c>
      <c r="AG4699" s="8" t="s">
        <v>477</v>
      </c>
      <c r="AH4699" s="8" t="s">
        <v>543</v>
      </c>
      <c r="AI4699" s="8" t="s">
        <v>66</v>
      </c>
      <c r="AJ4699" s="8" t="s">
        <v>29094</v>
      </c>
      <c r="AK4699" s="8" t="s">
        <v>11705</v>
      </c>
      <c r="AL4699" s="8" t="s">
        <v>11705</v>
      </c>
      <c r="AM4699" s="8" t="s">
        <v>11705</v>
      </c>
      <c r="AN4699" s="8" t="s">
        <v>49</v>
      </c>
      <c r="AO4699" s="8" t="s">
        <v>29137</v>
      </c>
      <c r="AP4699" s="51" t="s">
        <v>530</v>
      </c>
      <c r="AQ4699" s="11">
        <v>11508.0</v>
      </c>
    </row>
    <row r="4700">
      <c r="A4700" s="8" t="str">
        <f t="shared" si="1"/>
        <v>Chad Harrison</v>
      </c>
      <c r="B4700" s="51" t="s">
        <v>29208</v>
      </c>
      <c r="C4700" s="8" t="s">
        <v>29099</v>
      </c>
      <c r="D4700" s="9" t="s">
        <v>460</v>
      </c>
      <c r="E4700" s="8" t="s">
        <v>646</v>
      </c>
      <c r="F4700" s="8" t="s">
        <v>462</v>
      </c>
      <c r="G4700" s="8" t="s">
        <v>10164</v>
      </c>
      <c r="H4700" s="8" t="s">
        <v>29209</v>
      </c>
      <c r="I4700" s="8" t="s">
        <v>49</v>
      </c>
      <c r="J4700" s="10" t="s">
        <v>49</v>
      </c>
      <c r="K4700" s="51" t="s">
        <v>29210</v>
      </c>
      <c r="L4700" s="8"/>
      <c r="M4700" s="8"/>
      <c r="N4700" s="8" t="s">
        <v>29211</v>
      </c>
      <c r="O4700" s="8" t="s">
        <v>52</v>
      </c>
      <c r="P4700" s="51" t="s">
        <v>490</v>
      </c>
      <c r="Q4700" s="51"/>
      <c r="R4700" s="51" t="s">
        <v>8291</v>
      </c>
      <c r="S4700" s="51" t="s">
        <v>1526</v>
      </c>
      <c r="T4700" s="11" t="str">
        <f t="shared" si="2"/>
        <v>Chad Harrison</v>
      </c>
      <c r="U4700" s="51" t="s">
        <v>29212</v>
      </c>
      <c r="V4700" s="51" t="s">
        <v>29213</v>
      </c>
      <c r="W4700" s="51" t="s">
        <v>29214</v>
      </c>
      <c r="X4700" s="8"/>
      <c r="Y4700" s="8" t="s">
        <v>60</v>
      </c>
      <c r="Z4700" s="12" t="s">
        <v>29215</v>
      </c>
      <c r="AA4700" s="8" t="s">
        <v>60</v>
      </c>
      <c r="AB4700" s="8" t="s">
        <v>60</v>
      </c>
      <c r="AC4700" s="8" t="s">
        <v>60</v>
      </c>
      <c r="AD4700" s="8" t="s">
        <v>60</v>
      </c>
      <c r="AE4700" s="8" t="s">
        <v>29216</v>
      </c>
      <c r="AF4700" s="8" t="s">
        <v>29217</v>
      </c>
      <c r="AG4700" s="8" t="s">
        <v>477</v>
      </c>
      <c r="AH4700" s="8" t="s">
        <v>654</v>
      </c>
      <c r="AI4700" s="8" t="s">
        <v>66</v>
      </c>
      <c r="AJ4700" s="8" t="s">
        <v>29094</v>
      </c>
      <c r="AK4700" s="8" t="s">
        <v>49</v>
      </c>
      <c r="AL4700" s="8" t="s">
        <v>49</v>
      </c>
      <c r="AM4700" s="8" t="s">
        <v>49</v>
      </c>
      <c r="AN4700" s="8" t="s">
        <v>49</v>
      </c>
      <c r="AO4700" s="8" t="s">
        <v>29218</v>
      </c>
      <c r="AP4700" s="51" t="s">
        <v>29217</v>
      </c>
      <c r="AQ4700" s="11">
        <v>24956.0</v>
      </c>
    </row>
    <row r="4701">
      <c r="A4701" s="8" t="str">
        <f t="shared" si="1"/>
        <v>Collin Dylla</v>
      </c>
      <c r="B4701" s="51" t="s">
        <v>29208</v>
      </c>
      <c r="C4701" s="8" t="s">
        <v>29099</v>
      </c>
      <c r="D4701" s="9" t="s">
        <v>460</v>
      </c>
      <c r="E4701" s="8" t="s">
        <v>646</v>
      </c>
      <c r="F4701" s="8" t="s">
        <v>462</v>
      </c>
      <c r="G4701" s="51" t="s">
        <v>10164</v>
      </c>
      <c r="H4701" s="8" t="s">
        <v>29209</v>
      </c>
      <c r="I4701" s="8" t="s">
        <v>16514</v>
      </c>
      <c r="J4701" s="10" t="s">
        <v>49</v>
      </c>
      <c r="K4701" s="51" t="s">
        <v>29210</v>
      </c>
      <c r="L4701" s="8"/>
      <c r="M4701" s="8"/>
      <c r="N4701" s="51" t="s">
        <v>29219</v>
      </c>
      <c r="O4701" s="51" t="s">
        <v>52</v>
      </c>
      <c r="P4701" s="51"/>
      <c r="Q4701" s="51"/>
      <c r="R4701" s="51" t="s">
        <v>8194</v>
      </c>
      <c r="S4701" s="51" t="s">
        <v>29220</v>
      </c>
      <c r="T4701" s="11" t="str">
        <f t="shared" si="2"/>
        <v>Collin Dylla</v>
      </c>
      <c r="U4701" s="51" t="s">
        <v>160</v>
      </c>
      <c r="V4701" s="51" t="s">
        <v>29221</v>
      </c>
      <c r="W4701" s="51" t="s">
        <v>29222</v>
      </c>
      <c r="X4701" s="51"/>
      <c r="Y4701" s="51" t="s">
        <v>60</v>
      </c>
      <c r="Z4701" s="51" t="s">
        <v>60</v>
      </c>
      <c r="AA4701" s="51" t="s">
        <v>60</v>
      </c>
      <c r="AB4701" s="51" t="s">
        <v>60</v>
      </c>
      <c r="AC4701" s="51" t="s">
        <v>60</v>
      </c>
      <c r="AD4701" s="56" t="s">
        <v>29223</v>
      </c>
      <c r="AE4701" s="51" t="s">
        <v>29216</v>
      </c>
      <c r="AF4701" s="8" t="s">
        <v>29217</v>
      </c>
      <c r="AG4701" s="8" t="s">
        <v>477</v>
      </c>
      <c r="AH4701" s="8" t="s">
        <v>654</v>
      </c>
      <c r="AI4701" s="8" t="s">
        <v>66</v>
      </c>
      <c r="AJ4701" s="8" t="s">
        <v>29094</v>
      </c>
      <c r="AK4701" s="8" t="s">
        <v>49</v>
      </c>
      <c r="AL4701" s="8" t="s">
        <v>49</v>
      </c>
      <c r="AM4701" s="8" t="s">
        <v>49</v>
      </c>
      <c r="AN4701" s="8" t="s">
        <v>49</v>
      </c>
      <c r="AO4701" s="8" t="s">
        <v>29218</v>
      </c>
      <c r="AP4701" s="51" t="s">
        <v>29217</v>
      </c>
      <c r="AQ4701" s="11">
        <v>24956.0</v>
      </c>
    </row>
    <row r="4702">
      <c r="A4702" s="8" t="str">
        <f t="shared" si="1"/>
        <v>Dave Teso</v>
      </c>
      <c r="B4702" s="51" t="s">
        <v>29208</v>
      </c>
      <c r="C4702" s="8" t="s">
        <v>29099</v>
      </c>
      <c r="D4702" s="9" t="s">
        <v>460</v>
      </c>
      <c r="E4702" s="8" t="s">
        <v>646</v>
      </c>
      <c r="F4702" s="8" t="s">
        <v>462</v>
      </c>
      <c r="G4702" s="8" t="s">
        <v>10164</v>
      </c>
      <c r="H4702" s="13" t="s">
        <v>29209</v>
      </c>
      <c r="I4702" s="8" t="s">
        <v>49</v>
      </c>
      <c r="J4702" s="10" t="s">
        <v>49</v>
      </c>
      <c r="K4702" s="51" t="s">
        <v>29210</v>
      </c>
      <c r="L4702" s="8"/>
      <c r="M4702" s="8"/>
      <c r="N4702" s="8" t="s">
        <v>29224</v>
      </c>
      <c r="O4702" s="8" t="s">
        <v>52</v>
      </c>
      <c r="P4702" s="51"/>
      <c r="Q4702" s="51"/>
      <c r="R4702" s="51" t="s">
        <v>3381</v>
      </c>
      <c r="S4702" s="51" t="s">
        <v>29225</v>
      </c>
      <c r="T4702" s="11" t="str">
        <f t="shared" si="2"/>
        <v>Dave Teso</v>
      </c>
      <c r="U4702" s="51" t="s">
        <v>160</v>
      </c>
      <c r="V4702" s="51" t="s">
        <v>29226</v>
      </c>
      <c r="W4702" s="51"/>
      <c r="X4702" s="8"/>
      <c r="Y4702" s="8" t="s">
        <v>60</v>
      </c>
      <c r="Z4702" s="8" t="s">
        <v>60</v>
      </c>
      <c r="AA4702" s="8" t="s">
        <v>60</v>
      </c>
      <c r="AB4702" s="8" t="s">
        <v>60</v>
      </c>
      <c r="AC4702" s="8" t="s">
        <v>60</v>
      </c>
      <c r="AD4702" s="8" t="s">
        <v>60</v>
      </c>
      <c r="AE4702" s="8" t="s">
        <v>29216</v>
      </c>
      <c r="AF4702" s="8" t="s">
        <v>29217</v>
      </c>
      <c r="AG4702" s="8" t="s">
        <v>477</v>
      </c>
      <c r="AH4702" s="8" t="s">
        <v>654</v>
      </c>
      <c r="AI4702" s="8" t="s">
        <v>66</v>
      </c>
      <c r="AJ4702" s="8" t="s">
        <v>29094</v>
      </c>
      <c r="AK4702" s="8" t="s">
        <v>49</v>
      </c>
      <c r="AL4702" s="8" t="s">
        <v>49</v>
      </c>
      <c r="AM4702" s="8" t="s">
        <v>49</v>
      </c>
      <c r="AN4702" s="8" t="s">
        <v>49</v>
      </c>
      <c r="AO4702" s="8" t="s">
        <v>29218</v>
      </c>
      <c r="AP4702" s="51" t="s">
        <v>29217</v>
      </c>
      <c r="AQ4702" s="11">
        <v>24956.0</v>
      </c>
    </row>
    <row r="4703">
      <c r="A4703" s="8" t="str">
        <f t="shared" si="1"/>
        <v>Zion Harvey</v>
      </c>
      <c r="B4703" s="51" t="s">
        <v>29208</v>
      </c>
      <c r="C4703" s="8" t="s">
        <v>29099</v>
      </c>
      <c r="D4703" s="9" t="s">
        <v>460</v>
      </c>
      <c r="E4703" s="8" t="s">
        <v>646</v>
      </c>
      <c r="F4703" s="8" t="s">
        <v>462</v>
      </c>
      <c r="G4703" s="51" t="s">
        <v>10164</v>
      </c>
      <c r="H4703" s="8" t="s">
        <v>29209</v>
      </c>
      <c r="I4703" s="8" t="s">
        <v>16514</v>
      </c>
      <c r="J4703" s="10" t="s">
        <v>49</v>
      </c>
      <c r="K4703" s="51" t="s">
        <v>29210</v>
      </c>
      <c r="L4703" s="8"/>
      <c r="M4703" s="8"/>
      <c r="N4703" s="51" t="s">
        <v>29227</v>
      </c>
      <c r="O4703" s="51" t="s">
        <v>52</v>
      </c>
      <c r="P4703" s="51"/>
      <c r="Q4703" s="51"/>
      <c r="R4703" s="51" t="s">
        <v>29228</v>
      </c>
      <c r="S4703" s="51" t="s">
        <v>3819</v>
      </c>
      <c r="T4703" s="11" t="str">
        <f t="shared" si="2"/>
        <v>Zion Harvey</v>
      </c>
      <c r="U4703" s="51" t="s">
        <v>674</v>
      </c>
      <c r="V4703" s="51"/>
      <c r="W4703" s="51" t="s">
        <v>29229</v>
      </c>
      <c r="X4703" s="51"/>
      <c r="Y4703" s="51" t="s">
        <v>60</v>
      </c>
      <c r="Z4703" s="51" t="s">
        <v>60</v>
      </c>
      <c r="AA4703" s="51" t="s">
        <v>60</v>
      </c>
      <c r="AB4703" s="51" t="s">
        <v>60</v>
      </c>
      <c r="AC4703" s="56" t="s">
        <v>29230</v>
      </c>
      <c r="AD4703" s="56" t="s">
        <v>29223</v>
      </c>
      <c r="AE4703" s="51" t="s">
        <v>29216</v>
      </c>
      <c r="AF4703" s="8" t="s">
        <v>29217</v>
      </c>
      <c r="AG4703" s="8" t="s">
        <v>477</v>
      </c>
      <c r="AH4703" s="8" t="s">
        <v>654</v>
      </c>
      <c r="AI4703" s="8" t="s">
        <v>66</v>
      </c>
      <c r="AJ4703" s="8" t="s">
        <v>29094</v>
      </c>
      <c r="AK4703" s="8" t="s">
        <v>49</v>
      </c>
      <c r="AL4703" s="8" t="s">
        <v>49</v>
      </c>
      <c r="AM4703" s="8" t="s">
        <v>49</v>
      </c>
      <c r="AN4703" s="8" t="s">
        <v>49</v>
      </c>
      <c r="AO4703" s="8" t="s">
        <v>29218</v>
      </c>
      <c r="AP4703" s="51" t="s">
        <v>29217</v>
      </c>
      <c r="AQ4703" s="11">
        <v>24956.0</v>
      </c>
    </row>
    <row r="4704">
      <c r="A4704" s="8" t="str">
        <f t="shared" si="1"/>
        <v>Joe Delgado</v>
      </c>
      <c r="B4704" s="51" t="s">
        <v>29208</v>
      </c>
      <c r="C4704" s="51" t="s">
        <v>29099</v>
      </c>
      <c r="D4704" s="2" t="s">
        <v>460</v>
      </c>
      <c r="E4704" s="8" t="s">
        <v>646</v>
      </c>
      <c r="F4704" s="8" t="s">
        <v>462</v>
      </c>
      <c r="G4704" s="51" t="s">
        <v>10164</v>
      </c>
      <c r="H4704" s="51" t="s">
        <v>29209</v>
      </c>
      <c r="I4704" s="8" t="s">
        <v>16514</v>
      </c>
      <c r="J4704" s="10" t="s">
        <v>49</v>
      </c>
      <c r="K4704" s="51" t="s">
        <v>29210</v>
      </c>
      <c r="L4704" s="51"/>
      <c r="M4704" s="51"/>
      <c r="N4704" s="8" t="s">
        <v>29231</v>
      </c>
      <c r="O4704" s="51" t="s">
        <v>52</v>
      </c>
      <c r="P4704" s="51"/>
      <c r="Q4704" s="51"/>
      <c r="R4704" s="51" t="s">
        <v>1075</v>
      </c>
      <c r="S4704" s="51" t="s">
        <v>5791</v>
      </c>
      <c r="T4704" s="11" t="str">
        <f t="shared" si="2"/>
        <v>Joe Delgado</v>
      </c>
      <c r="U4704" s="51" t="s">
        <v>106</v>
      </c>
      <c r="V4704" s="51"/>
      <c r="W4704" s="51"/>
      <c r="X4704" s="51"/>
      <c r="Y4704" s="51" t="s">
        <v>60</v>
      </c>
      <c r="Z4704" s="51" t="s">
        <v>60</v>
      </c>
      <c r="AA4704" s="51" t="s">
        <v>60</v>
      </c>
      <c r="AB4704" s="56" t="s">
        <v>29232</v>
      </c>
      <c r="AC4704" s="56" t="s">
        <v>29233</v>
      </c>
      <c r="AD4704" s="56" t="s">
        <v>29223</v>
      </c>
      <c r="AE4704" s="51" t="s">
        <v>29216</v>
      </c>
      <c r="AF4704" s="8" t="s">
        <v>29217</v>
      </c>
      <c r="AG4704" s="8" t="s">
        <v>477</v>
      </c>
      <c r="AH4704" s="8" t="s">
        <v>654</v>
      </c>
      <c r="AI4704" s="8" t="s">
        <v>66</v>
      </c>
      <c r="AJ4704" s="8" t="s">
        <v>29094</v>
      </c>
      <c r="AK4704" s="8" t="s">
        <v>49</v>
      </c>
      <c r="AL4704" s="8" t="s">
        <v>49</v>
      </c>
      <c r="AM4704" s="8" t="s">
        <v>49</v>
      </c>
      <c r="AN4704" s="8" t="s">
        <v>49</v>
      </c>
      <c r="AO4704" s="8" t="s">
        <v>29218</v>
      </c>
      <c r="AP4704" s="51" t="s">
        <v>29217</v>
      </c>
      <c r="AQ4704" s="68">
        <v>24956.0</v>
      </c>
    </row>
    <row r="4705">
      <c r="A4705" s="8" t="str">
        <f t="shared" si="1"/>
        <v>Phil McClurg</v>
      </c>
      <c r="B4705" s="51" t="s">
        <v>29208</v>
      </c>
      <c r="C4705" s="8" t="s">
        <v>29099</v>
      </c>
      <c r="D4705" s="9" t="s">
        <v>460</v>
      </c>
      <c r="E4705" s="8" t="s">
        <v>646</v>
      </c>
      <c r="F4705" s="8" t="s">
        <v>462</v>
      </c>
      <c r="G4705" s="8" t="s">
        <v>10164</v>
      </c>
      <c r="H4705" s="8" t="s">
        <v>29209</v>
      </c>
      <c r="I4705" s="8" t="s">
        <v>49</v>
      </c>
      <c r="J4705" s="10" t="s">
        <v>49</v>
      </c>
      <c r="K4705" s="51" t="s">
        <v>29210</v>
      </c>
      <c r="L4705" s="8"/>
      <c r="M4705" s="8"/>
      <c r="N4705" s="8" t="s">
        <v>29234</v>
      </c>
      <c r="O4705" s="8" t="s">
        <v>52</v>
      </c>
      <c r="P4705" s="51"/>
      <c r="Q4705" s="51"/>
      <c r="R4705" s="51" t="s">
        <v>5432</v>
      </c>
      <c r="S4705" s="51" t="s">
        <v>29235</v>
      </c>
      <c r="T4705" s="11" t="str">
        <f t="shared" si="2"/>
        <v>Phil McClurg</v>
      </c>
      <c r="U4705" s="51" t="s">
        <v>106</v>
      </c>
      <c r="V4705" s="51"/>
      <c r="W4705" s="51"/>
      <c r="X4705" s="8"/>
      <c r="Y4705" s="8" t="s">
        <v>60</v>
      </c>
      <c r="Z4705" s="12" t="s">
        <v>29215</v>
      </c>
      <c r="AA4705" s="8" t="s">
        <v>60</v>
      </c>
      <c r="AB4705" s="8" t="s">
        <v>60</v>
      </c>
      <c r="AC4705" s="8" t="s">
        <v>60</v>
      </c>
      <c r="AD4705" s="8" t="s">
        <v>60</v>
      </c>
      <c r="AE4705" s="8" t="s">
        <v>29216</v>
      </c>
      <c r="AF4705" s="8" t="s">
        <v>29217</v>
      </c>
      <c r="AG4705" s="8" t="s">
        <v>477</v>
      </c>
      <c r="AH4705" s="8" t="s">
        <v>654</v>
      </c>
      <c r="AI4705" s="8" t="s">
        <v>66</v>
      </c>
      <c r="AJ4705" s="8" t="s">
        <v>29094</v>
      </c>
      <c r="AK4705" s="8" t="s">
        <v>49</v>
      </c>
      <c r="AL4705" s="8" t="s">
        <v>49</v>
      </c>
      <c r="AM4705" s="8" t="s">
        <v>49</v>
      </c>
      <c r="AN4705" s="8" t="s">
        <v>49</v>
      </c>
      <c r="AO4705" s="8" t="s">
        <v>29218</v>
      </c>
      <c r="AP4705" s="51" t="s">
        <v>29217</v>
      </c>
      <c r="AQ4705" s="11">
        <v>24956.0</v>
      </c>
    </row>
    <row r="4706">
      <c r="A4706" s="8" t="str">
        <f t="shared" si="1"/>
        <v>Samantha Shores</v>
      </c>
      <c r="B4706" s="51" t="s">
        <v>29236</v>
      </c>
      <c r="C4706" s="8" t="s">
        <v>29237</v>
      </c>
      <c r="D4706" s="9" t="s">
        <v>726</v>
      </c>
      <c r="E4706" s="8" t="s">
        <v>29238</v>
      </c>
      <c r="F4706" s="8" t="s">
        <v>462</v>
      </c>
      <c r="G4706" s="8" t="s">
        <v>10164</v>
      </c>
      <c r="H4706" s="8" t="s">
        <v>29239</v>
      </c>
      <c r="I4706" s="8" t="s">
        <v>49</v>
      </c>
      <c r="J4706" s="10" t="s">
        <v>49</v>
      </c>
      <c r="K4706" s="51" t="s">
        <v>29240</v>
      </c>
      <c r="L4706" s="8"/>
      <c r="M4706" s="8"/>
      <c r="N4706" s="8" t="s">
        <v>29241</v>
      </c>
      <c r="O4706" s="8" t="s">
        <v>52</v>
      </c>
      <c r="P4706" s="51"/>
      <c r="Q4706" s="51"/>
      <c r="R4706" s="51" t="s">
        <v>2414</v>
      </c>
      <c r="S4706" s="51" t="s">
        <v>29242</v>
      </c>
      <c r="T4706" s="11" t="str">
        <f t="shared" si="2"/>
        <v>Samantha Shores</v>
      </c>
      <c r="U4706" s="51" t="s">
        <v>55</v>
      </c>
      <c r="V4706" s="51" t="s">
        <v>29243</v>
      </c>
      <c r="W4706" s="51" t="s">
        <v>29244</v>
      </c>
      <c r="X4706" s="8"/>
      <c r="Y4706" s="8" t="s">
        <v>60</v>
      </c>
      <c r="Z4706" s="8" t="s">
        <v>60</v>
      </c>
      <c r="AA4706" s="8" t="s">
        <v>60</v>
      </c>
      <c r="AB4706" s="8" t="s">
        <v>60</v>
      </c>
      <c r="AC4706" s="8" t="s">
        <v>60</v>
      </c>
      <c r="AD4706" s="8" t="s">
        <v>60</v>
      </c>
      <c r="AE4706" s="8"/>
      <c r="AF4706" s="8" t="s">
        <v>29245</v>
      </c>
      <c r="AG4706" s="8" t="s">
        <v>740</v>
      </c>
      <c r="AH4706" s="8" t="s">
        <v>4581</v>
      </c>
      <c r="AI4706" s="8" t="s">
        <v>66</v>
      </c>
      <c r="AJ4706" s="8" t="s">
        <v>29094</v>
      </c>
      <c r="AK4706" s="8" t="s">
        <v>49</v>
      </c>
      <c r="AL4706" s="8" t="s">
        <v>49</v>
      </c>
      <c r="AM4706" s="8" t="s">
        <v>49</v>
      </c>
      <c r="AN4706" s="8" t="s">
        <v>49</v>
      </c>
      <c r="AO4706" s="8" t="s">
        <v>29246</v>
      </c>
      <c r="AP4706" s="51" t="s">
        <v>29247</v>
      </c>
      <c r="AQ4706" s="11">
        <v>814.0</v>
      </c>
    </row>
    <row r="4707">
      <c r="A4707" s="8" t="str">
        <f t="shared" si="1"/>
        <v>Kenna Wolter</v>
      </c>
      <c r="B4707" s="51" t="s">
        <v>29248</v>
      </c>
      <c r="C4707" s="8" t="s">
        <v>29249</v>
      </c>
      <c r="D4707" s="9" t="s">
        <v>934</v>
      </c>
      <c r="E4707" s="8" t="s">
        <v>29250</v>
      </c>
      <c r="F4707" s="8" t="s">
        <v>936</v>
      </c>
      <c r="G4707" s="8" t="s">
        <v>29251</v>
      </c>
      <c r="H4707" s="8" t="s">
        <v>29252</v>
      </c>
      <c r="I4707" s="8" t="s">
        <v>49</v>
      </c>
      <c r="J4707" s="10" t="s">
        <v>49</v>
      </c>
      <c r="K4707" s="51" t="s">
        <v>29253</v>
      </c>
      <c r="L4707" s="8"/>
      <c r="M4707" s="8"/>
      <c r="N4707" s="8" t="s">
        <v>29254</v>
      </c>
      <c r="O4707" s="8" t="s">
        <v>52</v>
      </c>
      <c r="P4707" s="51"/>
      <c r="Q4707" s="51"/>
      <c r="R4707" s="51" t="s">
        <v>29255</v>
      </c>
      <c r="S4707" s="51" t="s">
        <v>29256</v>
      </c>
      <c r="T4707" s="11" t="str">
        <f t="shared" si="2"/>
        <v>Kenna Wolter</v>
      </c>
      <c r="U4707" s="51" t="s">
        <v>55</v>
      </c>
      <c r="V4707" s="51" t="s">
        <v>29257</v>
      </c>
      <c r="W4707" s="51"/>
      <c r="X4707" s="8"/>
      <c r="Y4707" s="8" t="s">
        <v>60</v>
      </c>
      <c r="Z4707" s="8" t="s">
        <v>60</v>
      </c>
      <c r="AA4707" s="8" t="s">
        <v>60</v>
      </c>
      <c r="AB4707" s="8" t="s">
        <v>60</v>
      </c>
      <c r="AC4707" s="8" t="s">
        <v>60</v>
      </c>
      <c r="AD4707" s="8" t="s">
        <v>60</v>
      </c>
      <c r="AE4707" s="8" t="s">
        <v>29258</v>
      </c>
      <c r="AF4707" s="8" t="s">
        <v>29259</v>
      </c>
      <c r="AG4707" s="8" t="s">
        <v>947</v>
      </c>
      <c r="AH4707" s="8" t="s">
        <v>352</v>
      </c>
      <c r="AI4707" s="8" t="s">
        <v>66</v>
      </c>
      <c r="AJ4707" s="8" t="s">
        <v>29094</v>
      </c>
      <c r="AK4707" s="8" t="s">
        <v>49</v>
      </c>
      <c r="AL4707" s="8" t="s">
        <v>49</v>
      </c>
      <c r="AM4707" s="8" t="s">
        <v>49</v>
      </c>
      <c r="AN4707" s="8" t="s">
        <v>49</v>
      </c>
      <c r="AO4707" s="8" t="s">
        <v>29260</v>
      </c>
      <c r="AP4707" s="51" t="s">
        <v>29259</v>
      </c>
      <c r="AQ4707" s="11">
        <v>12012.0</v>
      </c>
    </row>
    <row r="4708">
      <c r="A4708" s="8" t="str">
        <f t="shared" si="1"/>
        <v>Hannah Barca</v>
      </c>
      <c r="B4708" s="51" t="s">
        <v>29248</v>
      </c>
      <c r="C4708" s="8" t="s">
        <v>29249</v>
      </c>
      <c r="D4708" s="9" t="s">
        <v>934</v>
      </c>
      <c r="E4708" s="8" t="s">
        <v>29250</v>
      </c>
      <c r="F4708" s="8" t="s">
        <v>936</v>
      </c>
      <c r="G4708" s="51" t="s">
        <v>29251</v>
      </c>
      <c r="H4708" s="8" t="s">
        <v>29252</v>
      </c>
      <c r="I4708" s="8" t="s">
        <v>16514</v>
      </c>
      <c r="J4708" s="10" t="s">
        <v>49</v>
      </c>
      <c r="K4708" s="51" t="s">
        <v>29253</v>
      </c>
      <c r="L4708" s="8"/>
      <c r="M4708" s="8"/>
      <c r="N4708" s="51" t="s">
        <v>29261</v>
      </c>
      <c r="O4708" s="57" t="s">
        <v>52</v>
      </c>
      <c r="P4708" s="51"/>
      <c r="Q4708" s="51"/>
      <c r="R4708" s="51" t="s">
        <v>104</v>
      </c>
      <c r="S4708" s="51" t="s">
        <v>29262</v>
      </c>
      <c r="T4708" s="11" t="str">
        <f t="shared" si="2"/>
        <v>Hannah Barca</v>
      </c>
      <c r="U4708" s="51" t="s">
        <v>160</v>
      </c>
      <c r="V4708" s="51"/>
      <c r="W4708" s="51"/>
      <c r="X4708" s="51"/>
      <c r="Y4708" s="51" t="s">
        <v>60</v>
      </c>
      <c r="Z4708" s="51" t="s">
        <v>60</v>
      </c>
      <c r="AA4708" s="51" t="s">
        <v>60</v>
      </c>
      <c r="AB4708" s="51" t="s">
        <v>60</v>
      </c>
      <c r="AC4708" s="51" t="s">
        <v>60</v>
      </c>
      <c r="AD4708" s="56" t="s">
        <v>29263</v>
      </c>
      <c r="AE4708" s="51" t="s">
        <v>29258</v>
      </c>
      <c r="AF4708" s="8" t="s">
        <v>29259</v>
      </c>
      <c r="AG4708" s="8" t="s">
        <v>947</v>
      </c>
      <c r="AH4708" s="8" t="s">
        <v>352</v>
      </c>
      <c r="AI4708" s="8" t="s">
        <v>66</v>
      </c>
      <c r="AJ4708" s="8" t="s">
        <v>29094</v>
      </c>
      <c r="AK4708" s="8" t="s">
        <v>49</v>
      </c>
      <c r="AL4708" s="8" t="s">
        <v>49</v>
      </c>
      <c r="AM4708" s="8" t="s">
        <v>49</v>
      </c>
      <c r="AN4708" s="8" t="s">
        <v>49</v>
      </c>
      <c r="AO4708" s="8" t="s">
        <v>29260</v>
      </c>
      <c r="AP4708" s="51" t="s">
        <v>29259</v>
      </c>
      <c r="AQ4708" s="11">
        <v>12012.0</v>
      </c>
    </row>
    <row r="4709">
      <c r="A4709" s="8" t="str">
        <f t="shared" si="1"/>
        <v>Cesar Ruiz</v>
      </c>
      <c r="B4709" s="51" t="s">
        <v>29248</v>
      </c>
      <c r="C4709" s="8" t="s">
        <v>29249</v>
      </c>
      <c r="D4709" s="9" t="s">
        <v>934</v>
      </c>
      <c r="E4709" s="8" t="s">
        <v>29250</v>
      </c>
      <c r="F4709" s="8" t="s">
        <v>936</v>
      </c>
      <c r="G4709" s="51" t="s">
        <v>29251</v>
      </c>
      <c r="H4709" s="8" t="s">
        <v>29252</v>
      </c>
      <c r="I4709" s="8" t="s">
        <v>16514</v>
      </c>
      <c r="J4709" s="10" t="s">
        <v>49</v>
      </c>
      <c r="K4709" s="51" t="s">
        <v>29253</v>
      </c>
      <c r="L4709" s="8"/>
      <c r="M4709" s="8"/>
      <c r="N4709" s="8" t="s">
        <v>29264</v>
      </c>
      <c r="O4709" s="51" t="s">
        <v>52</v>
      </c>
      <c r="P4709" s="51"/>
      <c r="Q4709" s="51"/>
      <c r="R4709" s="51" t="s">
        <v>29265</v>
      </c>
      <c r="S4709" s="51" t="s">
        <v>29266</v>
      </c>
      <c r="T4709" s="11" t="str">
        <f t="shared" si="2"/>
        <v>Cesar Ruiz</v>
      </c>
      <c r="U4709" s="51" t="s">
        <v>29267</v>
      </c>
      <c r="V4709" s="51"/>
      <c r="W4709" s="51"/>
      <c r="X4709" s="51"/>
      <c r="Y4709" s="51" t="s">
        <v>60</v>
      </c>
      <c r="Z4709" s="51" t="s">
        <v>60</v>
      </c>
      <c r="AA4709" s="51" t="s">
        <v>60</v>
      </c>
      <c r="AB4709" s="51" t="s">
        <v>60</v>
      </c>
      <c r="AC4709" s="51" t="s">
        <v>60</v>
      </c>
      <c r="AD4709" s="56" t="s">
        <v>29263</v>
      </c>
      <c r="AE4709" s="51" t="s">
        <v>29258</v>
      </c>
      <c r="AF4709" s="8" t="s">
        <v>29259</v>
      </c>
      <c r="AG4709" s="8" t="s">
        <v>947</v>
      </c>
      <c r="AH4709" s="8" t="s">
        <v>352</v>
      </c>
      <c r="AI4709" s="8" t="s">
        <v>66</v>
      </c>
      <c r="AJ4709" s="8" t="s">
        <v>29094</v>
      </c>
      <c r="AK4709" s="8" t="s">
        <v>49</v>
      </c>
      <c r="AL4709" s="8" t="s">
        <v>49</v>
      </c>
      <c r="AM4709" s="8" t="s">
        <v>49</v>
      </c>
      <c r="AN4709" s="8" t="s">
        <v>49</v>
      </c>
      <c r="AO4709" s="8" t="s">
        <v>29260</v>
      </c>
      <c r="AP4709" s="51" t="s">
        <v>29259</v>
      </c>
      <c r="AQ4709" s="11">
        <v>12012.0</v>
      </c>
    </row>
    <row r="4710">
      <c r="A4710" s="8" t="str">
        <f t="shared" si="1"/>
        <v>Letarian Brandon</v>
      </c>
      <c r="B4710" s="51" t="s">
        <v>29248</v>
      </c>
      <c r="C4710" s="8" t="s">
        <v>29249</v>
      </c>
      <c r="D4710" s="9" t="s">
        <v>934</v>
      </c>
      <c r="E4710" s="8" t="s">
        <v>29250</v>
      </c>
      <c r="F4710" s="8" t="s">
        <v>936</v>
      </c>
      <c r="G4710" s="51" t="s">
        <v>29251</v>
      </c>
      <c r="H4710" s="8" t="s">
        <v>29252</v>
      </c>
      <c r="I4710" s="8" t="s">
        <v>16514</v>
      </c>
      <c r="J4710" s="10" t="s">
        <v>49</v>
      </c>
      <c r="K4710" s="51" t="s">
        <v>29253</v>
      </c>
      <c r="L4710" s="8"/>
      <c r="M4710" s="8"/>
      <c r="N4710" s="8" t="s">
        <v>29268</v>
      </c>
      <c r="O4710" s="51" t="s">
        <v>52</v>
      </c>
      <c r="P4710" s="51"/>
      <c r="Q4710" s="51"/>
      <c r="R4710" s="51" t="s">
        <v>29269</v>
      </c>
      <c r="S4710" s="51" t="s">
        <v>977</v>
      </c>
      <c r="T4710" s="11" t="str">
        <f t="shared" si="2"/>
        <v>Letarian Brandon</v>
      </c>
      <c r="U4710" s="51" t="s">
        <v>674</v>
      </c>
      <c r="V4710" s="51"/>
      <c r="W4710" s="51"/>
      <c r="X4710" s="51"/>
      <c r="Y4710" s="51" t="s">
        <v>60</v>
      </c>
      <c r="Z4710" s="51" t="s">
        <v>60</v>
      </c>
      <c r="AA4710" s="51" t="s">
        <v>60</v>
      </c>
      <c r="AB4710" s="51" t="s">
        <v>60</v>
      </c>
      <c r="AC4710" s="51" t="s">
        <v>60</v>
      </c>
      <c r="AD4710" s="56" t="s">
        <v>29263</v>
      </c>
      <c r="AE4710" s="51" t="s">
        <v>29258</v>
      </c>
      <c r="AF4710" s="8" t="s">
        <v>29259</v>
      </c>
      <c r="AG4710" s="8" t="s">
        <v>947</v>
      </c>
      <c r="AH4710" s="8" t="s">
        <v>352</v>
      </c>
      <c r="AI4710" s="8" t="s">
        <v>66</v>
      </c>
      <c r="AJ4710" s="8" t="s">
        <v>29094</v>
      </c>
      <c r="AK4710" s="8" t="s">
        <v>49</v>
      </c>
      <c r="AL4710" s="8" t="s">
        <v>49</v>
      </c>
      <c r="AM4710" s="8" t="s">
        <v>49</v>
      </c>
      <c r="AN4710" s="8" t="s">
        <v>49</v>
      </c>
      <c r="AO4710" s="8" t="s">
        <v>29260</v>
      </c>
      <c r="AP4710" s="51" t="s">
        <v>29259</v>
      </c>
      <c r="AQ4710" s="11">
        <v>12012.0</v>
      </c>
    </row>
    <row r="4711">
      <c r="A4711" s="8" t="str">
        <f t="shared" si="1"/>
        <v>Steven Youngblood</v>
      </c>
      <c r="B4711" s="51" t="s">
        <v>29248</v>
      </c>
      <c r="C4711" s="8" t="s">
        <v>29249</v>
      </c>
      <c r="D4711" s="38" t="s">
        <v>934</v>
      </c>
      <c r="E4711" s="8" t="s">
        <v>29250</v>
      </c>
      <c r="F4711" s="8" t="s">
        <v>936</v>
      </c>
      <c r="G4711" s="8" t="s">
        <v>29251</v>
      </c>
      <c r="H4711" s="8" t="s">
        <v>29252</v>
      </c>
      <c r="I4711" s="13" t="s">
        <v>16514</v>
      </c>
      <c r="J4711" s="10" t="s">
        <v>49</v>
      </c>
      <c r="K4711" s="51" t="s">
        <v>29253</v>
      </c>
      <c r="L4711" s="8"/>
      <c r="M4711" s="8"/>
      <c r="N4711" s="8" t="s">
        <v>29270</v>
      </c>
      <c r="O4711" s="8" t="s">
        <v>52</v>
      </c>
      <c r="P4711" s="51"/>
      <c r="Q4711" s="51"/>
      <c r="R4711" s="51" t="s">
        <v>1191</v>
      </c>
      <c r="S4711" s="51" t="s">
        <v>29271</v>
      </c>
      <c r="T4711" s="11" t="str">
        <f t="shared" si="2"/>
        <v>Steven Youngblood</v>
      </c>
      <c r="U4711" s="51" t="s">
        <v>80</v>
      </c>
      <c r="V4711" s="51" t="s">
        <v>29272</v>
      </c>
      <c r="W4711" s="51"/>
      <c r="X4711" s="8"/>
      <c r="Y4711" s="8" t="s">
        <v>60</v>
      </c>
      <c r="Z4711" s="8" t="s">
        <v>60</v>
      </c>
      <c r="AA4711" s="8" t="s">
        <v>60</v>
      </c>
      <c r="AB4711" s="8" t="s">
        <v>60</v>
      </c>
      <c r="AC4711" s="12" t="s">
        <v>29273</v>
      </c>
      <c r="AD4711" s="8" t="s">
        <v>60</v>
      </c>
      <c r="AE4711" s="8" t="s">
        <v>29258</v>
      </c>
      <c r="AF4711" s="8" t="s">
        <v>29259</v>
      </c>
      <c r="AG4711" s="8" t="s">
        <v>947</v>
      </c>
      <c r="AH4711" s="13" t="s">
        <v>352</v>
      </c>
      <c r="AI4711" s="13" t="s">
        <v>66</v>
      </c>
      <c r="AJ4711" s="13" t="s">
        <v>29094</v>
      </c>
      <c r="AK4711" s="8" t="s">
        <v>49</v>
      </c>
      <c r="AL4711" s="8" t="s">
        <v>49</v>
      </c>
      <c r="AM4711" s="8" t="s">
        <v>49</v>
      </c>
      <c r="AN4711" s="8" t="s">
        <v>49</v>
      </c>
      <c r="AO4711" s="8" t="s">
        <v>29260</v>
      </c>
      <c r="AP4711" s="51" t="s">
        <v>29259</v>
      </c>
      <c r="AQ4711" s="11">
        <v>12012.0</v>
      </c>
    </row>
    <row r="4712">
      <c r="A4712" s="8" t="str">
        <f t="shared" si="1"/>
        <v>Matthew Airola</v>
      </c>
      <c r="B4712" s="51" t="s">
        <v>29274</v>
      </c>
      <c r="C4712" s="8" t="s">
        <v>29249</v>
      </c>
      <c r="D4712" s="9" t="s">
        <v>934</v>
      </c>
      <c r="E4712" s="8" t="s">
        <v>1249</v>
      </c>
      <c r="F4712" s="8" t="s">
        <v>936</v>
      </c>
      <c r="G4712" s="51" t="s">
        <v>29251</v>
      </c>
      <c r="H4712" s="8" t="s">
        <v>29275</v>
      </c>
      <c r="I4712" s="8" t="s">
        <v>16514</v>
      </c>
      <c r="J4712" s="10" t="s">
        <v>49</v>
      </c>
      <c r="K4712" s="51" t="s">
        <v>29276</v>
      </c>
      <c r="L4712" s="8"/>
      <c r="M4712" s="8"/>
      <c r="N4712" s="8" t="s">
        <v>29277</v>
      </c>
      <c r="O4712" s="51" t="s">
        <v>52</v>
      </c>
      <c r="P4712" s="51"/>
      <c r="Q4712" s="51"/>
      <c r="R4712" s="51" t="s">
        <v>806</v>
      </c>
      <c r="S4712" s="51" t="s">
        <v>29278</v>
      </c>
      <c r="T4712" s="11" t="str">
        <f t="shared" si="2"/>
        <v>Matthew Airola</v>
      </c>
      <c r="U4712" s="51" t="s">
        <v>55</v>
      </c>
      <c r="V4712" s="51" t="s">
        <v>29279</v>
      </c>
      <c r="W4712" s="51" t="s">
        <v>29280</v>
      </c>
      <c r="X4712" s="51"/>
      <c r="Y4712" s="51" t="s">
        <v>60</v>
      </c>
      <c r="Z4712" s="51" t="s">
        <v>60</v>
      </c>
      <c r="AA4712" s="51" t="s">
        <v>60</v>
      </c>
      <c r="AB4712" s="51" t="s">
        <v>60</v>
      </c>
      <c r="AC4712" s="51" t="s">
        <v>60</v>
      </c>
      <c r="AD4712" s="56" t="s">
        <v>29281</v>
      </c>
      <c r="AE4712" s="51" t="s">
        <v>29282</v>
      </c>
      <c r="AF4712" s="8" t="s">
        <v>29283</v>
      </c>
      <c r="AG4712" s="8" t="s">
        <v>947</v>
      </c>
      <c r="AH4712" s="8" t="s">
        <v>654</v>
      </c>
      <c r="AI4712" s="8" t="s">
        <v>66</v>
      </c>
      <c r="AJ4712" s="8" t="s">
        <v>29094</v>
      </c>
      <c r="AK4712" s="8" t="s">
        <v>49</v>
      </c>
      <c r="AL4712" s="8" t="s">
        <v>49</v>
      </c>
      <c r="AM4712" s="8" t="s">
        <v>49</v>
      </c>
      <c r="AN4712" s="8" t="s">
        <v>49</v>
      </c>
      <c r="AO4712" s="8" t="s">
        <v>29284</v>
      </c>
      <c r="AP4712" s="51" t="s">
        <v>29283</v>
      </c>
      <c r="AQ4712" s="11">
        <v>30519.0</v>
      </c>
    </row>
    <row r="4713">
      <c r="A4713" s="8" t="str">
        <f t="shared" si="1"/>
        <v>Jackie Nasca</v>
      </c>
      <c r="B4713" s="51" t="s">
        <v>29274</v>
      </c>
      <c r="C4713" s="8" t="s">
        <v>29249</v>
      </c>
      <c r="D4713" s="38" t="s">
        <v>934</v>
      </c>
      <c r="E4713" s="8" t="s">
        <v>1249</v>
      </c>
      <c r="F4713" s="8" t="s">
        <v>936</v>
      </c>
      <c r="G4713" s="8" t="s">
        <v>29251</v>
      </c>
      <c r="H4713" s="8" t="s">
        <v>29275</v>
      </c>
      <c r="I4713" s="13" t="s">
        <v>16514</v>
      </c>
      <c r="J4713" s="10" t="s">
        <v>49</v>
      </c>
      <c r="K4713" s="51" t="s">
        <v>29276</v>
      </c>
      <c r="L4713" s="8"/>
      <c r="M4713" s="8"/>
      <c r="N4713" s="8" t="s">
        <v>29285</v>
      </c>
      <c r="O4713" s="13" t="s">
        <v>52</v>
      </c>
      <c r="P4713" s="51"/>
      <c r="Q4713" s="51"/>
      <c r="R4713" s="51" t="s">
        <v>8319</v>
      </c>
      <c r="S4713" s="51" t="s">
        <v>29286</v>
      </c>
      <c r="T4713" s="11" t="str">
        <f t="shared" si="2"/>
        <v>Jackie Nasca</v>
      </c>
      <c r="U4713" s="51" t="s">
        <v>160</v>
      </c>
      <c r="V4713" s="51"/>
      <c r="W4713" s="51"/>
      <c r="X4713" s="8"/>
      <c r="Y4713" s="8" t="s">
        <v>60</v>
      </c>
      <c r="Z4713" s="8" t="s">
        <v>60</v>
      </c>
      <c r="AA4713" s="8" t="s">
        <v>60</v>
      </c>
      <c r="AB4713" s="8" t="s">
        <v>60</v>
      </c>
      <c r="AC4713" s="8" t="s">
        <v>60</v>
      </c>
      <c r="AD4713" s="8" t="s">
        <v>60</v>
      </c>
      <c r="AE4713" s="8" t="s">
        <v>29282</v>
      </c>
      <c r="AF4713" s="8" t="s">
        <v>29283</v>
      </c>
      <c r="AG4713" s="8" t="s">
        <v>947</v>
      </c>
      <c r="AH4713" s="13" t="s">
        <v>654</v>
      </c>
      <c r="AI4713" s="8" t="s">
        <v>66</v>
      </c>
      <c r="AJ4713" s="13" t="s">
        <v>29094</v>
      </c>
      <c r="AK4713" s="8" t="s">
        <v>49</v>
      </c>
      <c r="AL4713" s="8" t="s">
        <v>49</v>
      </c>
      <c r="AM4713" s="8" t="s">
        <v>49</v>
      </c>
      <c r="AN4713" s="8" t="s">
        <v>49</v>
      </c>
      <c r="AO4713" s="8" t="s">
        <v>29284</v>
      </c>
      <c r="AP4713" s="51" t="s">
        <v>29283</v>
      </c>
      <c r="AQ4713" s="11">
        <v>30519.0</v>
      </c>
    </row>
    <row r="4714">
      <c r="A4714" s="8" t="str">
        <f t="shared" si="1"/>
        <v>Justin Wyatt</v>
      </c>
      <c r="B4714" s="51" t="s">
        <v>29287</v>
      </c>
      <c r="C4714" s="51" t="s">
        <v>29249</v>
      </c>
      <c r="D4714" s="2" t="s">
        <v>934</v>
      </c>
      <c r="E4714" s="8" t="s">
        <v>3549</v>
      </c>
      <c r="F4714" s="8" t="s">
        <v>936</v>
      </c>
      <c r="G4714" s="51" t="s">
        <v>29251</v>
      </c>
      <c r="H4714" s="51" t="s">
        <v>29288</v>
      </c>
      <c r="I4714" s="8" t="s">
        <v>16514</v>
      </c>
      <c r="J4714" s="10" t="s">
        <v>11705</v>
      </c>
      <c r="K4714" s="51" t="s">
        <v>29289</v>
      </c>
      <c r="L4714" s="51"/>
      <c r="M4714" s="51"/>
      <c r="N4714" s="8" t="s">
        <v>29290</v>
      </c>
      <c r="O4714" s="51" t="s">
        <v>52</v>
      </c>
      <c r="P4714" s="51"/>
      <c r="Q4714" s="51"/>
      <c r="R4714" s="51" t="s">
        <v>114</v>
      </c>
      <c r="S4714" s="51" t="s">
        <v>4741</v>
      </c>
      <c r="T4714" s="11" t="str">
        <f t="shared" si="2"/>
        <v>Justin Wyatt</v>
      </c>
      <c r="U4714" s="51" t="s">
        <v>55</v>
      </c>
      <c r="V4714" s="51" t="s">
        <v>29291</v>
      </c>
      <c r="W4714" s="51" t="s">
        <v>29292</v>
      </c>
      <c r="X4714" s="51"/>
      <c r="Y4714" s="51" t="s">
        <v>60</v>
      </c>
      <c r="Z4714" s="51" t="s">
        <v>60</v>
      </c>
      <c r="AA4714" s="51" t="s">
        <v>60</v>
      </c>
      <c r="AB4714" s="56" t="s">
        <v>29293</v>
      </c>
      <c r="AC4714" s="56" t="s">
        <v>29294</v>
      </c>
      <c r="AD4714" s="56" t="s">
        <v>29295</v>
      </c>
      <c r="AE4714" s="51" t="s">
        <v>29296</v>
      </c>
      <c r="AF4714" s="8" t="s">
        <v>29287</v>
      </c>
      <c r="AG4714" s="8" t="s">
        <v>947</v>
      </c>
      <c r="AH4714" s="8" t="s">
        <v>65</v>
      </c>
      <c r="AI4714" s="8" t="s">
        <v>66</v>
      </c>
      <c r="AJ4714" s="13" t="s">
        <v>29094</v>
      </c>
      <c r="AK4714" s="8" t="s">
        <v>11705</v>
      </c>
      <c r="AL4714" s="8" t="s">
        <v>11705</v>
      </c>
      <c r="AM4714" s="8" t="s">
        <v>11705</v>
      </c>
      <c r="AN4714" s="8" t="s">
        <v>49</v>
      </c>
      <c r="AO4714" s="8" t="s">
        <v>29297</v>
      </c>
      <c r="AP4714" s="51" t="s">
        <v>29287</v>
      </c>
      <c r="AQ4714" s="68">
        <v>14105.0</v>
      </c>
    </row>
    <row r="4715">
      <c r="A4715" s="8" t="str">
        <f t="shared" si="1"/>
        <v>Konrad Dahl</v>
      </c>
      <c r="B4715" s="51" t="s">
        <v>29298</v>
      </c>
      <c r="C4715" s="8" t="s">
        <v>29249</v>
      </c>
      <c r="D4715" s="9" t="s">
        <v>934</v>
      </c>
      <c r="E4715" s="8" t="s">
        <v>1025</v>
      </c>
      <c r="F4715" s="8" t="s">
        <v>936</v>
      </c>
      <c r="G4715" s="51" t="s">
        <v>29251</v>
      </c>
      <c r="H4715" s="8" t="s">
        <v>29299</v>
      </c>
      <c r="I4715" s="8" t="s">
        <v>16514</v>
      </c>
      <c r="J4715" s="10" t="s">
        <v>11705</v>
      </c>
      <c r="K4715" s="51" t="s">
        <v>29300</v>
      </c>
      <c r="L4715" s="8"/>
      <c r="M4715" s="8"/>
      <c r="N4715" s="51" t="s">
        <v>29301</v>
      </c>
      <c r="O4715" s="51" t="s">
        <v>52</v>
      </c>
      <c r="P4715" s="51"/>
      <c r="Q4715" s="51"/>
      <c r="R4715" s="51" t="s">
        <v>29302</v>
      </c>
      <c r="S4715" s="51" t="s">
        <v>29303</v>
      </c>
      <c r="T4715" s="11" t="str">
        <f t="shared" si="2"/>
        <v>Konrad Dahl</v>
      </c>
      <c r="U4715" s="51" t="s">
        <v>3733</v>
      </c>
      <c r="V4715" s="51" t="s">
        <v>29304</v>
      </c>
      <c r="W4715" s="51"/>
      <c r="X4715" s="51"/>
      <c r="Y4715" s="51" t="s">
        <v>60</v>
      </c>
      <c r="Z4715" s="51" t="s">
        <v>60</v>
      </c>
      <c r="AA4715" s="56" t="s">
        <v>29305</v>
      </c>
      <c r="AB4715" s="51" t="s">
        <v>60</v>
      </c>
      <c r="AC4715" s="56" t="s">
        <v>29306</v>
      </c>
      <c r="AD4715" s="51" t="s">
        <v>60</v>
      </c>
      <c r="AE4715" s="51" t="s">
        <v>29307</v>
      </c>
      <c r="AF4715" s="8" t="s">
        <v>29308</v>
      </c>
      <c r="AG4715" s="8" t="s">
        <v>947</v>
      </c>
      <c r="AH4715" s="8" t="s">
        <v>654</v>
      </c>
      <c r="AI4715" s="8" t="s">
        <v>66</v>
      </c>
      <c r="AJ4715" s="8" t="s">
        <v>29094</v>
      </c>
      <c r="AK4715" s="8" t="s">
        <v>11705</v>
      </c>
      <c r="AL4715" s="8" t="s">
        <v>11705</v>
      </c>
      <c r="AM4715" s="8" t="s">
        <v>11705</v>
      </c>
      <c r="AN4715" s="8" t="s">
        <v>49</v>
      </c>
      <c r="AO4715" s="8" t="s">
        <v>29309</v>
      </c>
      <c r="AP4715" s="51" t="s">
        <v>29308</v>
      </c>
      <c r="AQ4715" s="11">
        <v>22710.0</v>
      </c>
    </row>
    <row r="4716">
      <c r="A4716" s="8" t="str">
        <f t="shared" si="1"/>
        <v>Cesar Mireles</v>
      </c>
      <c r="B4716" s="51" t="s">
        <v>29298</v>
      </c>
      <c r="C4716" s="8" t="s">
        <v>29249</v>
      </c>
      <c r="D4716" s="9" t="s">
        <v>934</v>
      </c>
      <c r="E4716" s="8" t="s">
        <v>1025</v>
      </c>
      <c r="F4716" s="8" t="s">
        <v>936</v>
      </c>
      <c r="G4716" s="51" t="s">
        <v>29251</v>
      </c>
      <c r="H4716" s="13" t="s">
        <v>29299</v>
      </c>
      <c r="I4716" s="8" t="s">
        <v>16514</v>
      </c>
      <c r="J4716" s="10" t="s">
        <v>11705</v>
      </c>
      <c r="K4716" s="51" t="s">
        <v>29300</v>
      </c>
      <c r="L4716" s="8"/>
      <c r="M4716" s="8"/>
      <c r="N4716" s="8" t="s">
        <v>29310</v>
      </c>
      <c r="O4716" s="57" t="s">
        <v>52</v>
      </c>
      <c r="P4716" s="51"/>
      <c r="Q4716" s="51"/>
      <c r="R4716" s="51" t="s">
        <v>29265</v>
      </c>
      <c r="S4716" s="51" t="s">
        <v>29311</v>
      </c>
      <c r="T4716" s="11" t="str">
        <f t="shared" si="2"/>
        <v>Cesar Mireles</v>
      </c>
      <c r="U4716" s="51" t="s">
        <v>106</v>
      </c>
      <c r="V4716" s="51" t="s">
        <v>29312</v>
      </c>
      <c r="W4716" s="51"/>
      <c r="X4716" s="51"/>
      <c r="Y4716" s="51" t="s">
        <v>60</v>
      </c>
      <c r="Z4716" s="56" t="s">
        <v>29313</v>
      </c>
      <c r="AA4716" s="51" t="s">
        <v>60</v>
      </c>
      <c r="AB4716" s="51" t="s">
        <v>60</v>
      </c>
      <c r="AC4716" s="51" t="s">
        <v>60</v>
      </c>
      <c r="AD4716" s="51" t="s">
        <v>60</v>
      </c>
      <c r="AE4716" s="51" t="s">
        <v>29307</v>
      </c>
      <c r="AF4716" s="8" t="s">
        <v>29308</v>
      </c>
      <c r="AG4716" s="8" t="s">
        <v>947</v>
      </c>
      <c r="AH4716" s="8" t="s">
        <v>654</v>
      </c>
      <c r="AI4716" s="8" t="s">
        <v>66</v>
      </c>
      <c r="AJ4716" s="8" t="s">
        <v>29094</v>
      </c>
      <c r="AK4716" s="8" t="s">
        <v>11705</v>
      </c>
      <c r="AL4716" s="8" t="s">
        <v>11705</v>
      </c>
      <c r="AM4716" s="8" t="s">
        <v>11705</v>
      </c>
      <c r="AN4716" s="8" t="s">
        <v>49</v>
      </c>
      <c r="AO4716" s="8" t="s">
        <v>29309</v>
      </c>
      <c r="AP4716" s="51" t="s">
        <v>29308</v>
      </c>
      <c r="AQ4716" s="11">
        <v>22710.0</v>
      </c>
    </row>
    <row r="4717">
      <c r="A4717" s="8" t="str">
        <f t="shared" si="1"/>
        <v>Jon Hays</v>
      </c>
      <c r="B4717" s="51" t="s">
        <v>29314</v>
      </c>
      <c r="C4717" s="8" t="s">
        <v>29249</v>
      </c>
      <c r="D4717" s="9" t="s">
        <v>934</v>
      </c>
      <c r="E4717" s="8" t="s">
        <v>29315</v>
      </c>
      <c r="F4717" s="8" t="s">
        <v>936</v>
      </c>
      <c r="G4717" s="8" t="s">
        <v>29251</v>
      </c>
      <c r="H4717" s="8" t="s">
        <v>29316</v>
      </c>
      <c r="I4717" s="8" t="s">
        <v>49</v>
      </c>
      <c r="J4717" s="10" t="s">
        <v>49</v>
      </c>
      <c r="K4717" s="51" t="s">
        <v>29317</v>
      </c>
      <c r="L4717" s="8"/>
      <c r="M4717" s="8"/>
      <c r="N4717" s="8" t="s">
        <v>29318</v>
      </c>
      <c r="O4717" s="8" t="s">
        <v>52</v>
      </c>
      <c r="P4717" s="51"/>
      <c r="Q4717" s="51"/>
      <c r="R4717" s="51" t="s">
        <v>5605</v>
      </c>
      <c r="S4717" s="51" t="s">
        <v>4400</v>
      </c>
      <c r="T4717" s="11" t="str">
        <f t="shared" si="2"/>
        <v>Jon Hays</v>
      </c>
      <c r="U4717" s="51" t="s">
        <v>55</v>
      </c>
      <c r="V4717" s="51" t="s">
        <v>29319</v>
      </c>
      <c r="W4717" s="51" t="s">
        <v>29320</v>
      </c>
      <c r="X4717" s="8"/>
      <c r="Y4717" s="12" t="s">
        <v>29321</v>
      </c>
      <c r="Z4717" s="8" t="s">
        <v>60</v>
      </c>
      <c r="AA4717" s="8" t="s">
        <v>60</v>
      </c>
      <c r="AB4717" s="12" t="s">
        <v>29322</v>
      </c>
      <c r="AC4717" s="8" t="s">
        <v>60</v>
      </c>
      <c r="AD4717" s="8" t="s">
        <v>60</v>
      </c>
      <c r="AE4717" s="8" t="s">
        <v>29323</v>
      </c>
      <c r="AF4717" s="8" t="s">
        <v>29324</v>
      </c>
      <c r="AG4717" s="8" t="s">
        <v>947</v>
      </c>
      <c r="AH4717" s="8" t="s">
        <v>194</v>
      </c>
      <c r="AI4717" s="8" t="s">
        <v>66</v>
      </c>
      <c r="AJ4717" s="8" t="s">
        <v>29094</v>
      </c>
      <c r="AK4717" s="8" t="s">
        <v>49</v>
      </c>
      <c r="AL4717" s="8" t="s">
        <v>49</v>
      </c>
      <c r="AM4717" s="8" t="s">
        <v>49</v>
      </c>
      <c r="AN4717" s="8" t="s">
        <v>49</v>
      </c>
      <c r="AO4717" s="8" t="s">
        <v>29325</v>
      </c>
      <c r="AP4717" s="51" t="s">
        <v>29324</v>
      </c>
      <c r="AQ4717" s="11">
        <v>11300.0</v>
      </c>
    </row>
    <row r="4718">
      <c r="A4718" s="8" t="str">
        <f t="shared" si="1"/>
        <v>Sara Filter</v>
      </c>
      <c r="B4718" s="51" t="s">
        <v>29314</v>
      </c>
      <c r="C4718" s="8" t="s">
        <v>29249</v>
      </c>
      <c r="D4718" s="9" t="s">
        <v>934</v>
      </c>
      <c r="E4718" s="8" t="s">
        <v>29315</v>
      </c>
      <c r="F4718" s="8" t="s">
        <v>936</v>
      </c>
      <c r="G4718" s="51" t="s">
        <v>29251</v>
      </c>
      <c r="H4718" s="8" t="s">
        <v>29316</v>
      </c>
      <c r="I4718" s="8" t="s">
        <v>16514</v>
      </c>
      <c r="J4718" s="10" t="s">
        <v>49</v>
      </c>
      <c r="K4718" s="51" t="s">
        <v>29317</v>
      </c>
      <c r="L4718" s="8"/>
      <c r="M4718" s="8"/>
      <c r="N4718" s="51" t="s">
        <v>29326</v>
      </c>
      <c r="O4718" s="57" t="s">
        <v>52</v>
      </c>
      <c r="P4718" s="51"/>
      <c r="Q4718" s="51"/>
      <c r="R4718" s="51" t="s">
        <v>5601</v>
      </c>
      <c r="S4718" s="51" t="s">
        <v>29327</v>
      </c>
      <c r="T4718" s="11" t="str">
        <f t="shared" si="2"/>
        <v>Sara Filter</v>
      </c>
      <c r="U4718" s="51" t="s">
        <v>160</v>
      </c>
      <c r="V4718" s="51"/>
      <c r="W4718" s="51"/>
      <c r="X4718" s="51"/>
      <c r="Y4718" s="51" t="s">
        <v>60</v>
      </c>
      <c r="Z4718" s="51" t="s">
        <v>60</v>
      </c>
      <c r="AA4718" s="51" t="s">
        <v>60</v>
      </c>
      <c r="AB4718" s="56" t="s">
        <v>29322</v>
      </c>
      <c r="AC4718" s="51" t="s">
        <v>60</v>
      </c>
      <c r="AD4718" s="56" t="s">
        <v>29328</v>
      </c>
      <c r="AE4718" s="51" t="s">
        <v>29323</v>
      </c>
      <c r="AF4718" s="8" t="s">
        <v>29324</v>
      </c>
      <c r="AG4718" s="8" t="s">
        <v>947</v>
      </c>
      <c r="AH4718" s="8" t="s">
        <v>194</v>
      </c>
      <c r="AI4718" s="8" t="s">
        <v>66</v>
      </c>
      <c r="AJ4718" s="8" t="s">
        <v>29094</v>
      </c>
      <c r="AK4718" s="8" t="s">
        <v>49</v>
      </c>
      <c r="AL4718" s="8" t="s">
        <v>49</v>
      </c>
      <c r="AM4718" s="8" t="s">
        <v>49</v>
      </c>
      <c r="AN4718" s="8" t="s">
        <v>49</v>
      </c>
      <c r="AO4718" s="8" t="s">
        <v>29325</v>
      </c>
      <c r="AP4718" s="51" t="s">
        <v>29324</v>
      </c>
      <c r="AQ4718" s="11">
        <v>11300.0</v>
      </c>
    </row>
    <row r="4719">
      <c r="A4719" s="8" t="str">
        <f t="shared" si="1"/>
        <v>Matt Phipps</v>
      </c>
      <c r="B4719" s="51" t="s">
        <v>29314</v>
      </c>
      <c r="C4719" s="8" t="s">
        <v>29249</v>
      </c>
      <c r="D4719" s="9" t="s">
        <v>934</v>
      </c>
      <c r="E4719" s="8" t="s">
        <v>29315</v>
      </c>
      <c r="F4719" s="8" t="s">
        <v>936</v>
      </c>
      <c r="G4719" s="51" t="s">
        <v>29251</v>
      </c>
      <c r="H4719" s="8" t="s">
        <v>29316</v>
      </c>
      <c r="I4719" s="8" t="s">
        <v>16514</v>
      </c>
      <c r="J4719" s="10" t="s">
        <v>49</v>
      </c>
      <c r="K4719" s="51" t="s">
        <v>29317</v>
      </c>
      <c r="L4719" s="8"/>
      <c r="M4719" s="8"/>
      <c r="N4719" s="51" t="s">
        <v>29329</v>
      </c>
      <c r="O4719" s="57" t="s">
        <v>52</v>
      </c>
      <c r="P4719" s="51"/>
      <c r="Q4719" s="51"/>
      <c r="R4719" s="51" t="s">
        <v>771</v>
      </c>
      <c r="S4719" s="51" t="s">
        <v>7357</v>
      </c>
      <c r="T4719" s="11" t="str">
        <f t="shared" si="2"/>
        <v>Matt Phipps</v>
      </c>
      <c r="U4719" s="51" t="s">
        <v>386</v>
      </c>
      <c r="V4719" s="51" t="s">
        <v>29330</v>
      </c>
      <c r="W4719" s="51"/>
      <c r="X4719" s="51"/>
      <c r="Y4719" s="56" t="s">
        <v>29331</v>
      </c>
      <c r="Z4719" s="51" t="s">
        <v>60</v>
      </c>
      <c r="AA4719" s="51" t="s">
        <v>60</v>
      </c>
      <c r="AB4719" s="56" t="s">
        <v>29322</v>
      </c>
      <c r="AC4719" s="51" t="s">
        <v>60</v>
      </c>
      <c r="AD4719" s="56" t="s">
        <v>29328</v>
      </c>
      <c r="AE4719" s="51" t="s">
        <v>29323</v>
      </c>
      <c r="AF4719" s="8" t="s">
        <v>29324</v>
      </c>
      <c r="AG4719" s="8" t="s">
        <v>947</v>
      </c>
      <c r="AH4719" s="8" t="s">
        <v>194</v>
      </c>
      <c r="AI4719" s="8" t="s">
        <v>66</v>
      </c>
      <c r="AJ4719" s="8" t="s">
        <v>29094</v>
      </c>
      <c r="AK4719" s="8" t="s">
        <v>49</v>
      </c>
      <c r="AL4719" s="8" t="s">
        <v>49</v>
      </c>
      <c r="AM4719" s="8" t="s">
        <v>49</v>
      </c>
      <c r="AN4719" s="8" t="s">
        <v>49</v>
      </c>
      <c r="AO4719" s="8" t="s">
        <v>29325</v>
      </c>
      <c r="AP4719" s="51" t="s">
        <v>29324</v>
      </c>
      <c r="AQ4719" s="11">
        <v>11300.0</v>
      </c>
    </row>
    <row r="4720">
      <c r="A4720" s="8" t="str">
        <f t="shared" si="1"/>
        <v>Mark Chavez</v>
      </c>
      <c r="B4720" s="51" t="s">
        <v>29314</v>
      </c>
      <c r="C4720" s="8" t="s">
        <v>29249</v>
      </c>
      <c r="D4720" s="9" t="s">
        <v>934</v>
      </c>
      <c r="E4720" s="8" t="s">
        <v>29315</v>
      </c>
      <c r="F4720" s="8" t="s">
        <v>936</v>
      </c>
      <c r="G4720" s="8" t="s">
        <v>29251</v>
      </c>
      <c r="H4720" s="8" t="s">
        <v>29316</v>
      </c>
      <c r="I4720" s="8" t="s">
        <v>49</v>
      </c>
      <c r="J4720" s="10" t="s">
        <v>49</v>
      </c>
      <c r="K4720" s="51" t="s">
        <v>29317</v>
      </c>
      <c r="L4720" s="8"/>
      <c r="M4720" s="8"/>
      <c r="N4720" s="8" t="s">
        <v>29332</v>
      </c>
      <c r="O4720" s="8" t="s">
        <v>52</v>
      </c>
      <c r="P4720" s="51"/>
      <c r="Q4720" s="51"/>
      <c r="R4720" s="51" t="s">
        <v>3210</v>
      </c>
      <c r="S4720" s="51" t="s">
        <v>29333</v>
      </c>
      <c r="T4720" s="11" t="str">
        <f t="shared" si="2"/>
        <v>Mark Chavez</v>
      </c>
      <c r="U4720" s="51" t="s">
        <v>106</v>
      </c>
      <c r="V4720" s="51" t="s">
        <v>29334</v>
      </c>
      <c r="W4720" s="51" t="s">
        <v>29335</v>
      </c>
      <c r="X4720" s="8"/>
      <c r="Y4720" s="8" t="s">
        <v>60</v>
      </c>
      <c r="Z4720" s="8" t="s">
        <v>60</v>
      </c>
      <c r="AA4720" s="8" t="s">
        <v>60</v>
      </c>
      <c r="AB4720" s="12" t="s">
        <v>29322</v>
      </c>
      <c r="AC4720" s="8" t="s">
        <v>60</v>
      </c>
      <c r="AD4720" s="8" t="s">
        <v>60</v>
      </c>
      <c r="AE4720" s="8" t="s">
        <v>29323</v>
      </c>
      <c r="AF4720" s="8" t="s">
        <v>29324</v>
      </c>
      <c r="AG4720" s="8" t="s">
        <v>947</v>
      </c>
      <c r="AH4720" s="8" t="s">
        <v>194</v>
      </c>
      <c r="AI4720" s="8" t="s">
        <v>66</v>
      </c>
      <c r="AJ4720" s="8" t="s">
        <v>29094</v>
      </c>
      <c r="AK4720" s="8" t="s">
        <v>49</v>
      </c>
      <c r="AL4720" s="8" t="s">
        <v>49</v>
      </c>
      <c r="AM4720" s="8" t="s">
        <v>49</v>
      </c>
      <c r="AN4720" s="8" t="s">
        <v>49</v>
      </c>
      <c r="AO4720" s="8" t="s">
        <v>29325</v>
      </c>
      <c r="AP4720" s="51" t="s">
        <v>29324</v>
      </c>
      <c r="AQ4720" s="11">
        <v>11300.0</v>
      </c>
    </row>
    <row r="4721">
      <c r="A4721" s="8" t="str">
        <f t="shared" si="1"/>
        <v>Christopher Richardson</v>
      </c>
      <c r="B4721" s="51" t="s">
        <v>29336</v>
      </c>
      <c r="C4721" s="8" t="s">
        <v>29249</v>
      </c>
      <c r="D4721" s="9" t="s">
        <v>934</v>
      </c>
      <c r="E4721" s="8" t="s">
        <v>29337</v>
      </c>
      <c r="F4721" s="8" t="s">
        <v>936</v>
      </c>
      <c r="G4721" s="8" t="s">
        <v>29251</v>
      </c>
      <c r="H4721" s="8" t="s">
        <v>29338</v>
      </c>
      <c r="I4721" s="8" t="s">
        <v>49</v>
      </c>
      <c r="J4721" s="10" t="s">
        <v>49</v>
      </c>
      <c r="K4721" s="51" t="s">
        <v>29339</v>
      </c>
      <c r="L4721" s="8"/>
      <c r="M4721" s="8"/>
      <c r="N4721" s="8" t="s">
        <v>29340</v>
      </c>
      <c r="O4721" s="8" t="s">
        <v>52</v>
      </c>
      <c r="P4721" s="51"/>
      <c r="Q4721" s="51"/>
      <c r="R4721" s="51" t="s">
        <v>883</v>
      </c>
      <c r="S4721" s="51" t="s">
        <v>18742</v>
      </c>
      <c r="T4721" s="11" t="str">
        <f t="shared" si="2"/>
        <v>Christopher Richardson</v>
      </c>
      <c r="U4721" s="51" t="s">
        <v>55</v>
      </c>
      <c r="V4721" s="51" t="s">
        <v>29341</v>
      </c>
      <c r="W4721" s="51" t="s">
        <v>29342</v>
      </c>
      <c r="X4721" s="8"/>
      <c r="Y4721" s="8" t="s">
        <v>60</v>
      </c>
      <c r="Z4721" s="12" t="s">
        <v>29343</v>
      </c>
      <c r="AA4721" s="8" t="s">
        <v>60</v>
      </c>
      <c r="AB4721" s="8" t="s">
        <v>60</v>
      </c>
      <c r="AC4721" s="12" t="s">
        <v>29344</v>
      </c>
      <c r="AD4721" s="12" t="s">
        <v>29345</v>
      </c>
      <c r="AE4721" s="8" t="s">
        <v>29346</v>
      </c>
      <c r="AF4721" s="8" t="s">
        <v>29347</v>
      </c>
      <c r="AG4721" s="8" t="s">
        <v>947</v>
      </c>
      <c r="AH4721" s="8" t="s">
        <v>352</v>
      </c>
      <c r="AI4721" s="8" t="s">
        <v>66</v>
      </c>
      <c r="AJ4721" s="8" t="s">
        <v>29094</v>
      </c>
      <c r="AK4721" s="8" t="s">
        <v>49</v>
      </c>
      <c r="AL4721" s="8" t="s">
        <v>49</v>
      </c>
      <c r="AM4721" s="8" t="s">
        <v>49</v>
      </c>
      <c r="AN4721" s="8" t="s">
        <v>49</v>
      </c>
      <c r="AO4721" s="8" t="s">
        <v>29348</v>
      </c>
      <c r="AP4721" s="51" t="s">
        <v>29347</v>
      </c>
      <c r="AQ4721" s="11">
        <v>20979.0</v>
      </c>
    </row>
    <row r="4722">
      <c r="A4722" s="8" t="str">
        <f t="shared" si="1"/>
        <v>Morris Jones</v>
      </c>
      <c r="B4722" s="51" t="s">
        <v>29336</v>
      </c>
      <c r="C4722" s="8" t="s">
        <v>29249</v>
      </c>
      <c r="D4722" s="9" t="s">
        <v>934</v>
      </c>
      <c r="E4722" s="8" t="s">
        <v>29337</v>
      </c>
      <c r="F4722" s="8" t="s">
        <v>936</v>
      </c>
      <c r="G4722" s="8" t="s">
        <v>29251</v>
      </c>
      <c r="H4722" s="8" t="s">
        <v>29338</v>
      </c>
      <c r="I4722" s="8" t="s">
        <v>49</v>
      </c>
      <c r="J4722" s="10" t="s">
        <v>49</v>
      </c>
      <c r="K4722" s="51" t="s">
        <v>29339</v>
      </c>
      <c r="L4722" s="8"/>
      <c r="M4722" s="8"/>
      <c r="N4722" s="8" t="s">
        <v>29349</v>
      </c>
      <c r="O4722" s="8" t="s">
        <v>52</v>
      </c>
      <c r="P4722" s="51"/>
      <c r="Q4722" s="51"/>
      <c r="R4722" s="51" t="s">
        <v>12951</v>
      </c>
      <c r="S4722" s="51" t="s">
        <v>1937</v>
      </c>
      <c r="T4722" s="11" t="str">
        <f t="shared" si="2"/>
        <v>Morris Jones</v>
      </c>
      <c r="U4722" s="51" t="s">
        <v>674</v>
      </c>
      <c r="V4722" s="51"/>
      <c r="W4722" s="51"/>
      <c r="X4722" s="8"/>
      <c r="Y4722" s="8" t="s">
        <v>60</v>
      </c>
      <c r="Z4722" s="12" t="s">
        <v>29343</v>
      </c>
      <c r="AA4722" s="8" t="s">
        <v>60</v>
      </c>
      <c r="AB4722" s="8" t="s">
        <v>60</v>
      </c>
      <c r="AC4722" s="8" t="s">
        <v>60</v>
      </c>
      <c r="AD4722" s="12" t="s">
        <v>29345</v>
      </c>
      <c r="AE4722" s="8" t="s">
        <v>29346</v>
      </c>
      <c r="AF4722" s="8" t="s">
        <v>29347</v>
      </c>
      <c r="AG4722" s="8" t="s">
        <v>947</v>
      </c>
      <c r="AH4722" s="8" t="s">
        <v>352</v>
      </c>
      <c r="AI4722" s="8" t="s">
        <v>66</v>
      </c>
      <c r="AJ4722" s="8" t="s">
        <v>29094</v>
      </c>
      <c r="AK4722" s="8" t="s">
        <v>49</v>
      </c>
      <c r="AL4722" s="8" t="s">
        <v>49</v>
      </c>
      <c r="AM4722" s="8" t="s">
        <v>49</v>
      </c>
      <c r="AN4722" s="8" t="s">
        <v>49</v>
      </c>
      <c r="AO4722" s="8" t="s">
        <v>29348</v>
      </c>
      <c r="AP4722" s="51" t="s">
        <v>29347</v>
      </c>
      <c r="AQ4722" s="11">
        <v>20979.0</v>
      </c>
    </row>
    <row r="4723">
      <c r="A4723" s="8" t="str">
        <f t="shared" si="1"/>
        <v>Chucky Hampton</v>
      </c>
      <c r="B4723" s="51" t="s">
        <v>29336</v>
      </c>
      <c r="C4723" s="8" t="s">
        <v>29249</v>
      </c>
      <c r="D4723" s="9" t="s">
        <v>934</v>
      </c>
      <c r="E4723" s="8" t="s">
        <v>29337</v>
      </c>
      <c r="F4723" s="8" t="s">
        <v>936</v>
      </c>
      <c r="G4723" s="8" t="s">
        <v>29251</v>
      </c>
      <c r="H4723" s="8" t="s">
        <v>29338</v>
      </c>
      <c r="I4723" s="8" t="s">
        <v>49</v>
      </c>
      <c r="J4723" s="10" t="s">
        <v>49</v>
      </c>
      <c r="K4723" s="51" t="s">
        <v>29339</v>
      </c>
      <c r="L4723" s="8"/>
      <c r="M4723" s="8"/>
      <c r="N4723" s="8" t="s">
        <v>29350</v>
      </c>
      <c r="O4723" s="8" t="s">
        <v>52</v>
      </c>
      <c r="P4723" s="51"/>
      <c r="Q4723" s="51"/>
      <c r="R4723" s="51" t="s">
        <v>29351</v>
      </c>
      <c r="S4723" s="51" t="s">
        <v>11889</v>
      </c>
      <c r="T4723" s="11" t="str">
        <f t="shared" si="2"/>
        <v>Chucky Hampton</v>
      </c>
      <c r="U4723" s="51" t="s">
        <v>386</v>
      </c>
      <c r="V4723" s="51"/>
      <c r="W4723" s="51"/>
      <c r="X4723" s="8"/>
      <c r="Y4723" s="8" t="s">
        <v>60</v>
      </c>
      <c r="Z4723" s="12" t="s">
        <v>29343</v>
      </c>
      <c r="AA4723" s="12" t="s">
        <v>29352</v>
      </c>
      <c r="AB4723" s="8" t="s">
        <v>60</v>
      </c>
      <c r="AC4723" s="8" t="s">
        <v>60</v>
      </c>
      <c r="AD4723" s="12" t="s">
        <v>29345</v>
      </c>
      <c r="AE4723" s="8" t="s">
        <v>29346</v>
      </c>
      <c r="AF4723" s="8" t="s">
        <v>29347</v>
      </c>
      <c r="AG4723" s="8" t="s">
        <v>947</v>
      </c>
      <c r="AH4723" s="8" t="s">
        <v>352</v>
      </c>
      <c r="AI4723" s="8" t="s">
        <v>66</v>
      </c>
      <c r="AJ4723" s="8" t="s">
        <v>29094</v>
      </c>
      <c r="AK4723" s="8" t="s">
        <v>49</v>
      </c>
      <c r="AL4723" s="8" t="s">
        <v>49</v>
      </c>
      <c r="AM4723" s="8" t="s">
        <v>49</v>
      </c>
      <c r="AN4723" s="8" t="s">
        <v>49</v>
      </c>
      <c r="AO4723" s="8" t="s">
        <v>29348</v>
      </c>
      <c r="AP4723" s="51" t="s">
        <v>29347</v>
      </c>
      <c r="AQ4723" s="11">
        <v>20979.0</v>
      </c>
    </row>
    <row r="4724">
      <c r="A4724" s="8" t="str">
        <f t="shared" si="1"/>
        <v>Les Berman</v>
      </c>
      <c r="B4724" s="51" t="s">
        <v>29336</v>
      </c>
      <c r="C4724" s="8" t="s">
        <v>29249</v>
      </c>
      <c r="D4724" s="9" t="s">
        <v>934</v>
      </c>
      <c r="E4724" s="8" t="s">
        <v>29337</v>
      </c>
      <c r="F4724" s="8" t="s">
        <v>936</v>
      </c>
      <c r="G4724" s="51" t="s">
        <v>29251</v>
      </c>
      <c r="H4724" s="8" t="s">
        <v>29338</v>
      </c>
      <c r="I4724" s="8" t="s">
        <v>16514</v>
      </c>
      <c r="J4724" s="10" t="s">
        <v>49</v>
      </c>
      <c r="K4724" s="51" t="s">
        <v>29339</v>
      </c>
      <c r="L4724" s="8"/>
      <c r="M4724" s="8"/>
      <c r="N4724" s="8" t="s">
        <v>29353</v>
      </c>
      <c r="O4724" s="57" t="s">
        <v>52</v>
      </c>
      <c r="P4724" s="51"/>
      <c r="Q4724" s="51"/>
      <c r="R4724" s="51" t="s">
        <v>1001</v>
      </c>
      <c r="S4724" s="51" t="s">
        <v>29354</v>
      </c>
      <c r="T4724" s="11" t="str">
        <f t="shared" si="2"/>
        <v>Les Berman</v>
      </c>
      <c r="U4724" s="51" t="s">
        <v>2695</v>
      </c>
      <c r="V4724" s="51"/>
      <c r="W4724" s="51"/>
      <c r="X4724" s="51"/>
      <c r="Y4724" s="51" t="s">
        <v>60</v>
      </c>
      <c r="Z4724" s="56" t="s">
        <v>29355</v>
      </c>
      <c r="AA4724" s="51" t="s">
        <v>60</v>
      </c>
      <c r="AB4724" s="51" t="s">
        <v>60</v>
      </c>
      <c r="AC4724" s="51" t="s">
        <v>60</v>
      </c>
      <c r="AD4724" s="56" t="s">
        <v>29345</v>
      </c>
      <c r="AE4724" s="51" t="s">
        <v>29346</v>
      </c>
      <c r="AF4724" s="8" t="s">
        <v>29347</v>
      </c>
      <c r="AG4724" s="8" t="s">
        <v>947</v>
      </c>
      <c r="AH4724" s="8" t="s">
        <v>352</v>
      </c>
      <c r="AI4724" s="8" t="s">
        <v>66</v>
      </c>
      <c r="AJ4724" s="8" t="s">
        <v>29094</v>
      </c>
      <c r="AK4724" s="8" t="s">
        <v>49</v>
      </c>
      <c r="AL4724" s="8" t="s">
        <v>49</v>
      </c>
      <c r="AM4724" s="8" t="s">
        <v>49</v>
      </c>
      <c r="AN4724" s="8" t="s">
        <v>49</v>
      </c>
      <c r="AO4724" s="8" t="s">
        <v>29348</v>
      </c>
      <c r="AP4724" s="51" t="s">
        <v>29347</v>
      </c>
      <c r="AQ4724" s="11">
        <v>20979.0</v>
      </c>
    </row>
    <row r="4725">
      <c r="A4725" s="8" t="str">
        <f t="shared" si="1"/>
        <v>Bryan Ramos</v>
      </c>
      <c r="B4725" s="51" t="s">
        <v>29336</v>
      </c>
      <c r="C4725" s="8" t="s">
        <v>29249</v>
      </c>
      <c r="D4725" s="9" t="s">
        <v>934</v>
      </c>
      <c r="E4725" s="8" t="s">
        <v>29337</v>
      </c>
      <c r="F4725" s="8" t="s">
        <v>936</v>
      </c>
      <c r="G4725" s="8" t="s">
        <v>29251</v>
      </c>
      <c r="H4725" s="8" t="s">
        <v>29338</v>
      </c>
      <c r="I4725" s="8" t="s">
        <v>49</v>
      </c>
      <c r="J4725" s="10" t="s">
        <v>49</v>
      </c>
      <c r="K4725" s="51" t="s">
        <v>29339</v>
      </c>
      <c r="L4725" s="8"/>
      <c r="M4725" s="8"/>
      <c r="N4725" s="8" t="s">
        <v>29356</v>
      </c>
      <c r="O4725" s="8" t="s">
        <v>52</v>
      </c>
      <c r="P4725" s="51"/>
      <c r="Q4725" s="51"/>
      <c r="R4725" s="51" t="s">
        <v>2169</v>
      </c>
      <c r="S4725" s="51" t="s">
        <v>3575</v>
      </c>
      <c r="T4725" s="11" t="str">
        <f t="shared" si="2"/>
        <v>Bryan Ramos</v>
      </c>
      <c r="U4725" s="51" t="s">
        <v>106</v>
      </c>
      <c r="V4725" s="51"/>
      <c r="W4725" s="51"/>
      <c r="X4725" s="8"/>
      <c r="Y4725" s="8" t="s">
        <v>60</v>
      </c>
      <c r="Z4725" s="12" t="s">
        <v>29343</v>
      </c>
      <c r="AA4725" s="8" t="s">
        <v>60</v>
      </c>
      <c r="AB4725" s="8" t="s">
        <v>60</v>
      </c>
      <c r="AC4725" s="12" t="s">
        <v>29357</v>
      </c>
      <c r="AD4725" s="12" t="s">
        <v>29345</v>
      </c>
      <c r="AE4725" s="8" t="s">
        <v>29346</v>
      </c>
      <c r="AF4725" s="8" t="s">
        <v>29347</v>
      </c>
      <c r="AG4725" s="8" t="s">
        <v>947</v>
      </c>
      <c r="AH4725" s="8" t="s">
        <v>352</v>
      </c>
      <c r="AI4725" s="8" t="s">
        <v>66</v>
      </c>
      <c r="AJ4725" s="8" t="s">
        <v>29094</v>
      </c>
      <c r="AK4725" s="8" t="s">
        <v>49</v>
      </c>
      <c r="AL4725" s="8" t="s">
        <v>49</v>
      </c>
      <c r="AM4725" s="8" t="s">
        <v>49</v>
      </c>
      <c r="AN4725" s="8" t="s">
        <v>49</v>
      </c>
      <c r="AO4725" s="8" t="s">
        <v>29348</v>
      </c>
      <c r="AP4725" s="51" t="s">
        <v>29347</v>
      </c>
      <c r="AQ4725" s="11">
        <v>20979.0</v>
      </c>
    </row>
    <row r="4726">
      <c r="A4726" s="8" t="str">
        <f t="shared" si="1"/>
        <v>Clarence Rhone</v>
      </c>
      <c r="B4726" s="51" t="s">
        <v>29336</v>
      </c>
      <c r="C4726" s="8" t="s">
        <v>29249</v>
      </c>
      <c r="D4726" s="9" t="s">
        <v>934</v>
      </c>
      <c r="E4726" s="8" t="s">
        <v>29337</v>
      </c>
      <c r="F4726" s="8" t="s">
        <v>936</v>
      </c>
      <c r="G4726" s="8" t="s">
        <v>29251</v>
      </c>
      <c r="H4726" s="8" t="s">
        <v>29338</v>
      </c>
      <c r="I4726" s="8" t="s">
        <v>49</v>
      </c>
      <c r="J4726" s="10" t="s">
        <v>49</v>
      </c>
      <c r="K4726" s="51" t="s">
        <v>29339</v>
      </c>
      <c r="L4726" s="8"/>
      <c r="M4726" s="8"/>
      <c r="N4726" s="8" t="s">
        <v>29358</v>
      </c>
      <c r="O4726" s="8" t="s">
        <v>52</v>
      </c>
      <c r="P4726" s="51"/>
      <c r="Q4726" s="51"/>
      <c r="R4726" s="51" t="s">
        <v>29359</v>
      </c>
      <c r="S4726" s="51" t="s">
        <v>24187</v>
      </c>
      <c r="T4726" s="11" t="str">
        <f t="shared" si="2"/>
        <v>Clarence Rhone</v>
      </c>
      <c r="U4726" s="51" t="s">
        <v>106</v>
      </c>
      <c r="V4726" s="51"/>
      <c r="W4726" s="51"/>
      <c r="X4726" s="8"/>
      <c r="Y4726" s="8" t="s">
        <v>60</v>
      </c>
      <c r="Z4726" s="12" t="s">
        <v>29343</v>
      </c>
      <c r="AA4726" s="8" t="s">
        <v>60</v>
      </c>
      <c r="AB4726" s="8" t="s">
        <v>60</v>
      </c>
      <c r="AC4726" s="8" t="s">
        <v>60</v>
      </c>
      <c r="AD4726" s="12" t="s">
        <v>29345</v>
      </c>
      <c r="AE4726" s="8" t="s">
        <v>29346</v>
      </c>
      <c r="AF4726" s="8" t="s">
        <v>29347</v>
      </c>
      <c r="AG4726" s="8" t="s">
        <v>947</v>
      </c>
      <c r="AH4726" s="8" t="s">
        <v>352</v>
      </c>
      <c r="AI4726" s="8" t="s">
        <v>66</v>
      </c>
      <c r="AJ4726" s="8" t="s">
        <v>29094</v>
      </c>
      <c r="AK4726" s="8" t="s">
        <v>49</v>
      </c>
      <c r="AL4726" s="8" t="s">
        <v>49</v>
      </c>
      <c r="AM4726" s="8" t="s">
        <v>49</v>
      </c>
      <c r="AN4726" s="8" t="s">
        <v>49</v>
      </c>
      <c r="AO4726" s="8" t="s">
        <v>29348</v>
      </c>
      <c r="AP4726" s="51" t="s">
        <v>29347</v>
      </c>
      <c r="AQ4726" s="11">
        <v>20979.0</v>
      </c>
    </row>
    <row r="4727">
      <c r="A4727" s="8" t="str">
        <f t="shared" si="1"/>
        <v>Lilian Ebanks</v>
      </c>
      <c r="B4727" s="51" t="s">
        <v>29336</v>
      </c>
      <c r="C4727" s="8" t="s">
        <v>29249</v>
      </c>
      <c r="D4727" s="9" t="s">
        <v>934</v>
      </c>
      <c r="E4727" s="8" t="s">
        <v>29337</v>
      </c>
      <c r="F4727" s="8" t="s">
        <v>936</v>
      </c>
      <c r="G4727" s="8" t="s">
        <v>29251</v>
      </c>
      <c r="H4727" s="8" t="s">
        <v>29338</v>
      </c>
      <c r="I4727" s="8" t="s">
        <v>16514</v>
      </c>
      <c r="J4727" s="10" t="s">
        <v>49</v>
      </c>
      <c r="K4727" s="51" t="s">
        <v>29339</v>
      </c>
      <c r="L4727" s="8"/>
      <c r="M4727" s="8"/>
      <c r="N4727" s="8" t="s">
        <v>29360</v>
      </c>
      <c r="O4727" s="13" t="s">
        <v>52</v>
      </c>
      <c r="P4727" s="51"/>
      <c r="Q4727" s="51"/>
      <c r="R4727" s="51" t="s">
        <v>29361</v>
      </c>
      <c r="S4727" s="51" t="s">
        <v>29362</v>
      </c>
      <c r="T4727" s="11" t="str">
        <f t="shared" si="2"/>
        <v>Lilian Ebanks</v>
      </c>
      <c r="U4727" s="51" t="s">
        <v>80</v>
      </c>
      <c r="V4727" s="51"/>
      <c r="W4727" s="51"/>
      <c r="X4727" s="8"/>
      <c r="Y4727" s="8" t="s">
        <v>60</v>
      </c>
      <c r="Z4727" s="8" t="s">
        <v>60</v>
      </c>
      <c r="AA4727" s="8" t="s">
        <v>60</v>
      </c>
      <c r="AB4727" s="8" t="s">
        <v>60</v>
      </c>
      <c r="AC4727" s="8" t="s">
        <v>60</v>
      </c>
      <c r="AD4727" s="12" t="s">
        <v>29345</v>
      </c>
      <c r="AE4727" s="8" t="s">
        <v>29346</v>
      </c>
      <c r="AF4727" s="8" t="s">
        <v>29347</v>
      </c>
      <c r="AG4727" s="8" t="s">
        <v>947</v>
      </c>
      <c r="AH4727" s="8" t="s">
        <v>352</v>
      </c>
      <c r="AI4727" s="8" t="s">
        <v>66</v>
      </c>
      <c r="AJ4727" s="8" t="s">
        <v>29094</v>
      </c>
      <c r="AK4727" s="8" t="s">
        <v>49</v>
      </c>
      <c r="AL4727" s="8" t="s">
        <v>49</v>
      </c>
      <c r="AM4727" s="8" t="s">
        <v>49</v>
      </c>
      <c r="AN4727" s="8" t="s">
        <v>49</v>
      </c>
      <c r="AO4727" s="8" t="s">
        <v>29348</v>
      </c>
      <c r="AP4727" s="51" t="s">
        <v>29347</v>
      </c>
      <c r="AQ4727" s="11">
        <v>20979.0</v>
      </c>
    </row>
    <row r="4728">
      <c r="A4728" s="8" t="str">
        <f t="shared" si="1"/>
        <v>Eugene Leduc</v>
      </c>
      <c r="B4728" s="51" t="s">
        <v>29336</v>
      </c>
      <c r="C4728" s="8" t="s">
        <v>29249</v>
      </c>
      <c r="D4728" s="9" t="s">
        <v>934</v>
      </c>
      <c r="E4728" s="8" t="s">
        <v>29337</v>
      </c>
      <c r="F4728" s="8" t="s">
        <v>936</v>
      </c>
      <c r="G4728" s="51" t="s">
        <v>29251</v>
      </c>
      <c r="H4728" s="8" t="s">
        <v>29338</v>
      </c>
      <c r="I4728" s="8" t="s">
        <v>16514</v>
      </c>
      <c r="J4728" s="10" t="s">
        <v>49</v>
      </c>
      <c r="K4728" s="51" t="s">
        <v>29339</v>
      </c>
      <c r="L4728" s="8"/>
      <c r="M4728" s="8"/>
      <c r="N4728" s="8" t="s">
        <v>29363</v>
      </c>
      <c r="O4728" s="57" t="s">
        <v>52</v>
      </c>
      <c r="P4728" s="51"/>
      <c r="Q4728" s="51"/>
      <c r="R4728" s="51" t="s">
        <v>2118</v>
      </c>
      <c r="S4728" s="51" t="s">
        <v>29364</v>
      </c>
      <c r="T4728" s="11" t="str">
        <f t="shared" si="2"/>
        <v>Eugene Leduc</v>
      </c>
      <c r="U4728" s="51" t="s">
        <v>80</v>
      </c>
      <c r="V4728" s="51"/>
      <c r="W4728" s="51"/>
      <c r="X4728" s="51"/>
      <c r="Y4728" s="51" t="s">
        <v>60</v>
      </c>
      <c r="Z4728" s="56" t="s">
        <v>29355</v>
      </c>
      <c r="AA4728" s="51" t="s">
        <v>60</v>
      </c>
      <c r="AB4728" s="51" t="s">
        <v>60</v>
      </c>
      <c r="AC4728" s="51" t="s">
        <v>60</v>
      </c>
      <c r="AD4728" s="56" t="s">
        <v>29345</v>
      </c>
      <c r="AE4728" s="51" t="s">
        <v>29346</v>
      </c>
      <c r="AF4728" s="8" t="s">
        <v>29347</v>
      </c>
      <c r="AG4728" s="8" t="s">
        <v>947</v>
      </c>
      <c r="AH4728" s="8" t="s">
        <v>352</v>
      </c>
      <c r="AI4728" s="8" t="s">
        <v>66</v>
      </c>
      <c r="AJ4728" s="8" t="s">
        <v>29094</v>
      </c>
      <c r="AK4728" s="8" t="s">
        <v>49</v>
      </c>
      <c r="AL4728" s="8" t="s">
        <v>49</v>
      </c>
      <c r="AM4728" s="8" t="s">
        <v>49</v>
      </c>
      <c r="AN4728" s="8" t="s">
        <v>49</v>
      </c>
      <c r="AO4728" s="8" t="s">
        <v>29348</v>
      </c>
      <c r="AP4728" s="51" t="s">
        <v>29347</v>
      </c>
      <c r="AQ4728" s="11">
        <v>20979.0</v>
      </c>
    </row>
    <row r="4729">
      <c r="A4729" s="8" t="str">
        <f t="shared" si="1"/>
        <v>Sharaud Moore</v>
      </c>
      <c r="B4729" s="51" t="s">
        <v>29336</v>
      </c>
      <c r="C4729" s="8" t="s">
        <v>29249</v>
      </c>
      <c r="D4729" s="9" t="s">
        <v>934</v>
      </c>
      <c r="E4729" s="8" t="s">
        <v>29337</v>
      </c>
      <c r="F4729" s="8" t="s">
        <v>936</v>
      </c>
      <c r="G4729" s="51" t="s">
        <v>29251</v>
      </c>
      <c r="H4729" s="8" t="s">
        <v>29338</v>
      </c>
      <c r="I4729" s="8" t="s">
        <v>16514</v>
      </c>
      <c r="J4729" s="10" t="s">
        <v>49</v>
      </c>
      <c r="K4729" s="51" t="s">
        <v>29339</v>
      </c>
      <c r="L4729" s="8"/>
      <c r="M4729" s="8"/>
      <c r="N4729" s="8" t="s">
        <v>29365</v>
      </c>
      <c r="O4729" s="57" t="s">
        <v>52</v>
      </c>
      <c r="P4729" s="51"/>
      <c r="Q4729" s="51"/>
      <c r="R4729" s="51" t="s">
        <v>29366</v>
      </c>
      <c r="S4729" s="51" t="s">
        <v>4451</v>
      </c>
      <c r="T4729" s="11" t="str">
        <f t="shared" si="2"/>
        <v>Sharaud Moore</v>
      </c>
      <c r="U4729" s="51" t="s">
        <v>80</v>
      </c>
      <c r="V4729" s="51"/>
      <c r="W4729" s="51"/>
      <c r="X4729" s="51"/>
      <c r="Y4729" s="51" t="s">
        <v>60</v>
      </c>
      <c r="Z4729" s="56" t="s">
        <v>29355</v>
      </c>
      <c r="AA4729" s="51" t="s">
        <v>60</v>
      </c>
      <c r="AB4729" s="51" t="s">
        <v>60</v>
      </c>
      <c r="AC4729" s="51" t="s">
        <v>60</v>
      </c>
      <c r="AD4729" s="56" t="s">
        <v>29345</v>
      </c>
      <c r="AE4729" s="51" t="s">
        <v>29346</v>
      </c>
      <c r="AF4729" s="8" t="s">
        <v>29347</v>
      </c>
      <c r="AG4729" s="8" t="s">
        <v>947</v>
      </c>
      <c r="AH4729" s="8" t="s">
        <v>352</v>
      </c>
      <c r="AI4729" s="8" t="s">
        <v>66</v>
      </c>
      <c r="AJ4729" s="8" t="s">
        <v>29094</v>
      </c>
      <c r="AK4729" s="8" t="s">
        <v>49</v>
      </c>
      <c r="AL4729" s="8" t="s">
        <v>49</v>
      </c>
      <c r="AM4729" s="8" t="s">
        <v>49</v>
      </c>
      <c r="AN4729" s="8" t="s">
        <v>49</v>
      </c>
      <c r="AO4729" s="8" t="s">
        <v>29348</v>
      </c>
      <c r="AP4729" s="51" t="s">
        <v>29347</v>
      </c>
      <c r="AQ4729" s="11">
        <v>20979.0</v>
      </c>
    </row>
    <row r="4730">
      <c r="A4730" s="8" t="str">
        <f t="shared" si="1"/>
        <v>Jake Ostgaard</v>
      </c>
      <c r="B4730" s="51" t="s">
        <v>29336</v>
      </c>
      <c r="C4730" s="8" t="s">
        <v>29249</v>
      </c>
      <c r="D4730" s="9" t="s">
        <v>934</v>
      </c>
      <c r="E4730" s="8" t="s">
        <v>29337</v>
      </c>
      <c r="F4730" s="8" t="s">
        <v>936</v>
      </c>
      <c r="G4730" s="8" t="s">
        <v>29251</v>
      </c>
      <c r="H4730" s="8" t="s">
        <v>29338</v>
      </c>
      <c r="I4730" s="8" t="s">
        <v>49</v>
      </c>
      <c r="J4730" s="10" t="s">
        <v>49</v>
      </c>
      <c r="K4730" s="51" t="s">
        <v>29339</v>
      </c>
      <c r="L4730" s="8"/>
      <c r="M4730" s="8"/>
      <c r="N4730" s="8" t="s">
        <v>29367</v>
      </c>
      <c r="O4730" s="8" t="s">
        <v>52</v>
      </c>
      <c r="P4730" s="51"/>
      <c r="Q4730" s="51"/>
      <c r="R4730" s="51" t="s">
        <v>3481</v>
      </c>
      <c r="S4730" s="51" t="s">
        <v>29368</v>
      </c>
      <c r="T4730" s="11" t="str">
        <f t="shared" si="2"/>
        <v>Jake Ostgaard</v>
      </c>
      <c r="U4730" s="51" t="s">
        <v>80</v>
      </c>
      <c r="V4730" s="51"/>
      <c r="W4730" s="51"/>
      <c r="X4730" s="8"/>
      <c r="Y4730" s="8" t="s">
        <v>60</v>
      </c>
      <c r="Z4730" s="12" t="s">
        <v>29343</v>
      </c>
      <c r="AA4730" s="8" t="s">
        <v>60</v>
      </c>
      <c r="AB4730" s="8" t="s">
        <v>60</v>
      </c>
      <c r="AC4730" s="8" t="s">
        <v>60</v>
      </c>
      <c r="AD4730" s="12" t="s">
        <v>29345</v>
      </c>
      <c r="AE4730" s="8" t="s">
        <v>29346</v>
      </c>
      <c r="AF4730" s="8" t="s">
        <v>29347</v>
      </c>
      <c r="AG4730" s="8" t="s">
        <v>947</v>
      </c>
      <c r="AH4730" s="8" t="s">
        <v>352</v>
      </c>
      <c r="AI4730" s="8" t="s">
        <v>66</v>
      </c>
      <c r="AJ4730" s="8" t="s">
        <v>29094</v>
      </c>
      <c r="AK4730" s="8" t="s">
        <v>49</v>
      </c>
      <c r="AL4730" s="8" t="s">
        <v>49</v>
      </c>
      <c r="AM4730" s="8" t="s">
        <v>49</v>
      </c>
      <c r="AN4730" s="8" t="s">
        <v>49</v>
      </c>
      <c r="AO4730" s="8" t="s">
        <v>29348</v>
      </c>
      <c r="AP4730" s="51" t="s">
        <v>29347</v>
      </c>
      <c r="AQ4730" s="11">
        <v>20979.0</v>
      </c>
    </row>
    <row r="4731">
      <c r="A4731" s="8" t="str">
        <f t="shared" si="1"/>
        <v>Kent Pagel</v>
      </c>
      <c r="B4731" s="51" t="s">
        <v>29336</v>
      </c>
      <c r="C4731" s="8" t="s">
        <v>29249</v>
      </c>
      <c r="D4731" s="9" t="s">
        <v>934</v>
      </c>
      <c r="E4731" s="8" t="s">
        <v>29337</v>
      </c>
      <c r="F4731" s="8" t="s">
        <v>936</v>
      </c>
      <c r="G4731" s="51" t="s">
        <v>29251</v>
      </c>
      <c r="H4731" s="8" t="s">
        <v>29338</v>
      </c>
      <c r="I4731" s="8" t="s">
        <v>16514</v>
      </c>
      <c r="J4731" s="10" t="s">
        <v>49</v>
      </c>
      <c r="K4731" s="51" t="s">
        <v>29339</v>
      </c>
      <c r="L4731" s="8"/>
      <c r="M4731" s="8"/>
      <c r="N4731" s="8" t="s">
        <v>29369</v>
      </c>
      <c r="O4731" s="57" t="s">
        <v>52</v>
      </c>
      <c r="P4731" s="51"/>
      <c r="Q4731" s="51"/>
      <c r="R4731" s="51" t="s">
        <v>8690</v>
      </c>
      <c r="S4731" s="51" t="s">
        <v>29370</v>
      </c>
      <c r="T4731" s="11" t="str">
        <f t="shared" si="2"/>
        <v>Kent Pagel</v>
      </c>
      <c r="U4731" s="51" t="s">
        <v>80</v>
      </c>
      <c r="V4731" s="51"/>
      <c r="W4731" s="51"/>
      <c r="X4731" s="51"/>
      <c r="Y4731" s="51" t="s">
        <v>60</v>
      </c>
      <c r="Z4731" s="56" t="s">
        <v>29355</v>
      </c>
      <c r="AA4731" s="51" t="s">
        <v>60</v>
      </c>
      <c r="AB4731" s="51" t="s">
        <v>60</v>
      </c>
      <c r="AC4731" s="51" t="s">
        <v>60</v>
      </c>
      <c r="AD4731" s="56" t="s">
        <v>29345</v>
      </c>
      <c r="AE4731" s="51" t="s">
        <v>29346</v>
      </c>
      <c r="AF4731" s="8" t="s">
        <v>29347</v>
      </c>
      <c r="AG4731" s="8" t="s">
        <v>947</v>
      </c>
      <c r="AH4731" s="8" t="s">
        <v>352</v>
      </c>
      <c r="AI4731" s="8" t="s">
        <v>66</v>
      </c>
      <c r="AJ4731" s="8" t="s">
        <v>29094</v>
      </c>
      <c r="AK4731" s="8" t="s">
        <v>49</v>
      </c>
      <c r="AL4731" s="8" t="s">
        <v>49</v>
      </c>
      <c r="AM4731" s="8" t="s">
        <v>49</v>
      </c>
      <c r="AN4731" s="8" t="s">
        <v>49</v>
      </c>
      <c r="AO4731" s="8" t="s">
        <v>29348</v>
      </c>
      <c r="AP4731" s="51" t="s">
        <v>29347</v>
      </c>
      <c r="AQ4731" s="11">
        <v>20979.0</v>
      </c>
    </row>
    <row r="4732">
      <c r="A4732" s="8" t="str">
        <f t="shared" si="1"/>
        <v>Miflin Jones</v>
      </c>
      <c r="B4732" s="51" t="s">
        <v>29371</v>
      </c>
      <c r="C4732" s="8" t="s">
        <v>29249</v>
      </c>
      <c r="D4732" s="9" t="s">
        <v>934</v>
      </c>
      <c r="E4732" s="8" t="s">
        <v>13109</v>
      </c>
      <c r="F4732" s="8" t="s">
        <v>936</v>
      </c>
      <c r="G4732" s="51" t="s">
        <v>29251</v>
      </c>
      <c r="H4732" s="8" t="s">
        <v>29372</v>
      </c>
      <c r="I4732" s="8" t="s">
        <v>16514</v>
      </c>
      <c r="J4732" s="10" t="s">
        <v>49</v>
      </c>
      <c r="K4732" s="51" t="s">
        <v>29373</v>
      </c>
      <c r="L4732" s="8"/>
      <c r="M4732" s="8"/>
      <c r="N4732" s="51" t="s">
        <v>29374</v>
      </c>
      <c r="O4732" s="51" t="s">
        <v>52</v>
      </c>
      <c r="P4732" s="51"/>
      <c r="Q4732" s="51"/>
      <c r="R4732" s="51" t="s">
        <v>29375</v>
      </c>
      <c r="S4732" s="51" t="s">
        <v>1937</v>
      </c>
      <c r="T4732" s="11" t="str">
        <f t="shared" si="2"/>
        <v>Miflin Jones</v>
      </c>
      <c r="U4732" s="51" t="s">
        <v>55</v>
      </c>
      <c r="V4732" s="51" t="s">
        <v>29376</v>
      </c>
      <c r="W4732" s="51"/>
      <c r="X4732" s="51"/>
      <c r="Y4732" s="51" t="s">
        <v>60</v>
      </c>
      <c r="Z4732" s="56" t="s">
        <v>29377</v>
      </c>
      <c r="AA4732" s="51" t="s">
        <v>60</v>
      </c>
      <c r="AB4732" s="56" t="s">
        <v>29378</v>
      </c>
      <c r="AC4732" s="51" t="s">
        <v>60</v>
      </c>
      <c r="AD4732" s="56" t="s">
        <v>29379</v>
      </c>
      <c r="AE4732" s="51" t="s">
        <v>29380</v>
      </c>
      <c r="AF4732" s="8" t="s">
        <v>22688</v>
      </c>
      <c r="AG4732" s="8" t="s">
        <v>947</v>
      </c>
      <c r="AH4732" s="8" t="s">
        <v>65</v>
      </c>
      <c r="AI4732" s="8" t="s">
        <v>66</v>
      </c>
      <c r="AJ4732" s="8" t="s">
        <v>29094</v>
      </c>
      <c r="AK4732" s="8" t="s">
        <v>49</v>
      </c>
      <c r="AL4732" s="8" t="s">
        <v>49</v>
      </c>
      <c r="AM4732" s="8" t="s">
        <v>49</v>
      </c>
      <c r="AN4732" s="8" t="s">
        <v>49</v>
      </c>
      <c r="AO4732" s="8" t="s">
        <v>29381</v>
      </c>
      <c r="AP4732" s="51" t="s">
        <v>22688</v>
      </c>
      <c r="AQ4732" s="11">
        <v>13742.0</v>
      </c>
    </row>
    <row r="4733">
      <c r="A4733" s="8" t="str">
        <f t="shared" si="1"/>
        <v>Jerry Craft</v>
      </c>
      <c r="B4733" s="51" t="s">
        <v>29371</v>
      </c>
      <c r="C4733" s="8" t="s">
        <v>29249</v>
      </c>
      <c r="D4733" s="9" t="s">
        <v>934</v>
      </c>
      <c r="E4733" s="8" t="s">
        <v>13109</v>
      </c>
      <c r="F4733" s="8" t="s">
        <v>936</v>
      </c>
      <c r="G4733" s="8" t="s">
        <v>29251</v>
      </c>
      <c r="H4733" s="8" t="s">
        <v>29372</v>
      </c>
      <c r="I4733" s="8" t="s">
        <v>16514</v>
      </c>
      <c r="J4733" s="10" t="s">
        <v>49</v>
      </c>
      <c r="K4733" s="51" t="s">
        <v>29373</v>
      </c>
      <c r="L4733" s="8"/>
      <c r="M4733" s="8"/>
      <c r="N4733" s="8" t="s">
        <v>29382</v>
      </c>
      <c r="O4733" s="13" t="s">
        <v>52</v>
      </c>
      <c r="P4733" s="51"/>
      <c r="Q4733" s="51"/>
      <c r="R4733" s="51" t="s">
        <v>9262</v>
      </c>
      <c r="S4733" s="51" t="s">
        <v>29383</v>
      </c>
      <c r="T4733" s="11" t="str">
        <f t="shared" si="2"/>
        <v>Jerry Craft</v>
      </c>
      <c r="U4733" s="51" t="s">
        <v>498</v>
      </c>
      <c r="V4733" s="51"/>
      <c r="W4733" s="51"/>
      <c r="X4733" s="8"/>
      <c r="Y4733" s="8" t="s">
        <v>60</v>
      </c>
      <c r="Z4733" s="8" t="s">
        <v>60</v>
      </c>
      <c r="AA4733" s="8" t="s">
        <v>60</v>
      </c>
      <c r="AB4733" s="12" t="s">
        <v>29378</v>
      </c>
      <c r="AC4733" s="8" t="s">
        <v>60</v>
      </c>
      <c r="AD4733" s="12" t="s">
        <v>29379</v>
      </c>
      <c r="AE4733" s="8" t="s">
        <v>29380</v>
      </c>
      <c r="AF4733" s="8" t="s">
        <v>22688</v>
      </c>
      <c r="AG4733" s="8" t="s">
        <v>947</v>
      </c>
      <c r="AH4733" s="8" t="s">
        <v>65</v>
      </c>
      <c r="AI4733" s="8" t="s">
        <v>66</v>
      </c>
      <c r="AJ4733" s="8" t="s">
        <v>29094</v>
      </c>
      <c r="AK4733" s="8" t="s">
        <v>49</v>
      </c>
      <c r="AL4733" s="8" t="s">
        <v>49</v>
      </c>
      <c r="AM4733" s="8" t="s">
        <v>49</v>
      </c>
      <c r="AN4733" s="8" t="s">
        <v>49</v>
      </c>
      <c r="AO4733" s="8" t="s">
        <v>29381</v>
      </c>
      <c r="AP4733" s="51" t="s">
        <v>22688</v>
      </c>
      <c r="AQ4733" s="11">
        <v>13742.0</v>
      </c>
    </row>
    <row r="4734">
      <c r="A4734" s="8" t="str">
        <f t="shared" si="1"/>
        <v>Evangela Dixon</v>
      </c>
      <c r="B4734" s="51" t="s">
        <v>29371</v>
      </c>
      <c r="C4734" s="8" t="s">
        <v>29249</v>
      </c>
      <c r="D4734" s="9" t="s">
        <v>934</v>
      </c>
      <c r="E4734" s="8" t="s">
        <v>13109</v>
      </c>
      <c r="F4734" s="8" t="s">
        <v>936</v>
      </c>
      <c r="G4734" s="8" t="s">
        <v>29251</v>
      </c>
      <c r="H4734" s="8" t="s">
        <v>29372</v>
      </c>
      <c r="I4734" s="8" t="s">
        <v>16514</v>
      </c>
      <c r="J4734" s="10" t="s">
        <v>49</v>
      </c>
      <c r="K4734" s="51" t="s">
        <v>29373</v>
      </c>
      <c r="L4734" s="8"/>
      <c r="M4734" s="8"/>
      <c r="N4734" s="8" t="s">
        <v>29384</v>
      </c>
      <c r="O4734" s="13" t="s">
        <v>52</v>
      </c>
      <c r="P4734" s="51"/>
      <c r="Q4734" s="51"/>
      <c r="R4734" s="51" t="s">
        <v>29385</v>
      </c>
      <c r="S4734" s="51" t="s">
        <v>4571</v>
      </c>
      <c r="T4734" s="11" t="str">
        <f t="shared" si="2"/>
        <v>Evangela Dixon</v>
      </c>
      <c r="U4734" s="51" t="s">
        <v>80</v>
      </c>
      <c r="V4734" s="51"/>
      <c r="W4734" s="51"/>
      <c r="X4734" s="8"/>
      <c r="Y4734" s="8" t="s">
        <v>60</v>
      </c>
      <c r="Z4734" s="8" t="s">
        <v>60</v>
      </c>
      <c r="AA4734" s="8" t="s">
        <v>60</v>
      </c>
      <c r="AB4734" s="12" t="s">
        <v>29378</v>
      </c>
      <c r="AC4734" s="8" t="s">
        <v>60</v>
      </c>
      <c r="AD4734" s="12" t="s">
        <v>29379</v>
      </c>
      <c r="AE4734" s="8" t="s">
        <v>29380</v>
      </c>
      <c r="AF4734" s="8" t="s">
        <v>22688</v>
      </c>
      <c r="AG4734" s="8" t="s">
        <v>947</v>
      </c>
      <c r="AH4734" s="8" t="s">
        <v>65</v>
      </c>
      <c r="AI4734" s="8" t="s">
        <v>66</v>
      </c>
      <c r="AJ4734" s="8" t="s">
        <v>29094</v>
      </c>
      <c r="AK4734" s="8" t="s">
        <v>49</v>
      </c>
      <c r="AL4734" s="8" t="s">
        <v>49</v>
      </c>
      <c r="AM4734" s="8" t="s">
        <v>49</v>
      </c>
      <c r="AN4734" s="8" t="s">
        <v>49</v>
      </c>
      <c r="AO4734" s="8" t="s">
        <v>29381</v>
      </c>
      <c r="AP4734" s="51" t="s">
        <v>22688</v>
      </c>
      <c r="AQ4734" s="11">
        <v>13742.0</v>
      </c>
    </row>
    <row r="4735">
      <c r="A4735" s="8" t="str">
        <f t="shared" si="1"/>
        <v>Gracielita Bastidas</v>
      </c>
      <c r="B4735" s="51" t="s">
        <v>29386</v>
      </c>
      <c r="C4735" s="8" t="s">
        <v>29249</v>
      </c>
      <c r="D4735" s="9" t="s">
        <v>934</v>
      </c>
      <c r="E4735" s="8" t="s">
        <v>1054</v>
      </c>
      <c r="F4735" s="8" t="s">
        <v>936</v>
      </c>
      <c r="G4735" s="8" t="s">
        <v>29251</v>
      </c>
      <c r="H4735" s="13" t="s">
        <v>29387</v>
      </c>
      <c r="I4735" s="8" t="s">
        <v>49</v>
      </c>
      <c r="J4735" s="10" t="s">
        <v>11705</v>
      </c>
      <c r="K4735" s="51" t="s">
        <v>29388</v>
      </c>
      <c r="L4735" s="8"/>
      <c r="M4735" s="8"/>
      <c r="N4735" s="8" t="s">
        <v>29389</v>
      </c>
      <c r="O4735" s="8" t="s">
        <v>52</v>
      </c>
      <c r="P4735" s="51"/>
      <c r="Q4735" s="51"/>
      <c r="R4735" s="51" t="s">
        <v>29390</v>
      </c>
      <c r="S4735" s="51" t="s">
        <v>29391</v>
      </c>
      <c r="T4735" s="11" t="str">
        <f t="shared" si="2"/>
        <v>Gracielita Bastidas</v>
      </c>
      <c r="U4735" s="51" t="s">
        <v>80</v>
      </c>
      <c r="V4735" s="51"/>
      <c r="W4735" s="51"/>
      <c r="X4735" s="8"/>
      <c r="Y4735" s="8" t="s">
        <v>60</v>
      </c>
      <c r="Z4735" s="12" t="s">
        <v>29392</v>
      </c>
      <c r="AA4735" s="8" t="s">
        <v>60</v>
      </c>
      <c r="AB4735" s="8" t="s">
        <v>60</v>
      </c>
      <c r="AC4735" s="8" t="s">
        <v>60</v>
      </c>
      <c r="AD4735" s="8" t="s">
        <v>60</v>
      </c>
      <c r="AE4735" s="8"/>
      <c r="AF4735" s="8" t="s">
        <v>29393</v>
      </c>
      <c r="AG4735" s="8" t="s">
        <v>947</v>
      </c>
      <c r="AH4735" s="8" t="s">
        <v>654</v>
      </c>
      <c r="AI4735" s="8" t="s">
        <v>66</v>
      </c>
      <c r="AJ4735" s="8" t="s">
        <v>29094</v>
      </c>
      <c r="AK4735" s="8" t="s">
        <v>11705</v>
      </c>
      <c r="AL4735" s="8" t="s">
        <v>11705</v>
      </c>
      <c r="AM4735" s="8" t="s">
        <v>11705</v>
      </c>
      <c r="AN4735" s="8" t="s">
        <v>11705</v>
      </c>
      <c r="AO4735" s="8" t="s">
        <v>29394</v>
      </c>
      <c r="AP4735" s="51" t="s">
        <v>29393</v>
      </c>
      <c r="AQ4735" s="11">
        <v>6684.0</v>
      </c>
    </row>
    <row r="4736">
      <c r="A4736" s="8" t="str">
        <f t="shared" si="1"/>
        <v>Brent Cotteng</v>
      </c>
      <c r="B4736" s="51" t="s">
        <v>29395</v>
      </c>
      <c r="C4736" s="8" t="s">
        <v>29249</v>
      </c>
      <c r="D4736" s="9" t="s">
        <v>934</v>
      </c>
      <c r="E4736" s="8" t="s">
        <v>29396</v>
      </c>
      <c r="F4736" s="8" t="s">
        <v>936</v>
      </c>
      <c r="G4736" s="8" t="s">
        <v>29251</v>
      </c>
      <c r="H4736" s="8" t="s">
        <v>29397</v>
      </c>
      <c r="I4736" s="8" t="s">
        <v>49</v>
      </c>
      <c r="J4736" s="10" t="s">
        <v>49</v>
      </c>
      <c r="K4736" s="51" t="s">
        <v>29398</v>
      </c>
      <c r="L4736" s="8"/>
      <c r="M4736" s="8"/>
      <c r="N4736" s="8" t="s">
        <v>29399</v>
      </c>
      <c r="O4736" s="8" t="s">
        <v>52</v>
      </c>
      <c r="P4736" s="51"/>
      <c r="Q4736" s="51"/>
      <c r="R4736" s="51" t="s">
        <v>9568</v>
      </c>
      <c r="S4736" s="51" t="s">
        <v>29400</v>
      </c>
      <c r="T4736" s="11" t="str">
        <f t="shared" si="2"/>
        <v>Brent Cotteng</v>
      </c>
      <c r="U4736" s="51" t="s">
        <v>412</v>
      </c>
      <c r="V4736" s="51"/>
      <c r="W4736" s="51"/>
      <c r="X4736" s="8"/>
      <c r="Y4736" s="8" t="s">
        <v>60</v>
      </c>
      <c r="Z4736" s="8" t="s">
        <v>60</v>
      </c>
      <c r="AA4736" s="8" t="s">
        <v>60</v>
      </c>
      <c r="AB4736" s="8" t="s">
        <v>60</v>
      </c>
      <c r="AC4736" s="8" t="s">
        <v>60</v>
      </c>
      <c r="AD4736" s="12" t="s">
        <v>29401</v>
      </c>
      <c r="AE4736" s="8" t="s">
        <v>29402</v>
      </c>
      <c r="AF4736" s="8" t="s">
        <v>29396</v>
      </c>
      <c r="AG4736" s="8" t="s">
        <v>947</v>
      </c>
      <c r="AH4736" s="8" t="s">
        <v>352</v>
      </c>
      <c r="AI4736" s="8" t="s">
        <v>66</v>
      </c>
      <c r="AJ4736" s="8" t="s">
        <v>29094</v>
      </c>
      <c r="AK4736" s="8" t="s">
        <v>49</v>
      </c>
      <c r="AL4736" s="8" t="s">
        <v>49</v>
      </c>
      <c r="AM4736" s="8" t="s">
        <v>49</v>
      </c>
      <c r="AN4736" s="8" t="s">
        <v>49</v>
      </c>
      <c r="AO4736" s="8" t="s">
        <v>29403</v>
      </c>
      <c r="AP4736" s="51" t="s">
        <v>29396</v>
      </c>
      <c r="AQ4736" s="11">
        <v>9048.0</v>
      </c>
    </row>
    <row r="4737">
      <c r="A4737" s="8" t="str">
        <f t="shared" si="1"/>
        <v>Kajari Burns</v>
      </c>
      <c r="B4737" s="51" t="s">
        <v>29395</v>
      </c>
      <c r="C4737" s="8" t="s">
        <v>29249</v>
      </c>
      <c r="D4737" s="9" t="s">
        <v>934</v>
      </c>
      <c r="E4737" s="8" t="s">
        <v>29396</v>
      </c>
      <c r="F4737" s="8" t="s">
        <v>936</v>
      </c>
      <c r="G4737" s="8" t="s">
        <v>29251</v>
      </c>
      <c r="H4737" s="8" t="s">
        <v>29397</v>
      </c>
      <c r="I4737" s="8" t="s">
        <v>49</v>
      </c>
      <c r="J4737" s="10" t="s">
        <v>49</v>
      </c>
      <c r="K4737" s="51" t="s">
        <v>29398</v>
      </c>
      <c r="L4737" s="8"/>
      <c r="M4737" s="8"/>
      <c r="N4737" s="8" t="s">
        <v>29404</v>
      </c>
      <c r="O4737" s="8" t="s">
        <v>52</v>
      </c>
      <c r="P4737" s="51"/>
      <c r="Q4737" s="51"/>
      <c r="R4737" s="51" t="s">
        <v>29405</v>
      </c>
      <c r="S4737" s="51" t="s">
        <v>3765</v>
      </c>
      <c r="T4737" s="11" t="str">
        <f t="shared" si="2"/>
        <v>Kajari Burns</v>
      </c>
      <c r="U4737" s="51" t="s">
        <v>55</v>
      </c>
      <c r="V4737" s="51" t="s">
        <v>29406</v>
      </c>
      <c r="W4737" s="51" t="s">
        <v>29407</v>
      </c>
      <c r="X4737" s="8"/>
      <c r="Y4737" s="8" t="s">
        <v>60</v>
      </c>
      <c r="Z4737" s="8" t="s">
        <v>60</v>
      </c>
      <c r="AA4737" s="8" t="s">
        <v>60</v>
      </c>
      <c r="AB4737" s="8" t="s">
        <v>60</v>
      </c>
      <c r="AC4737" s="12" t="s">
        <v>29408</v>
      </c>
      <c r="AD4737" s="8" t="s">
        <v>60</v>
      </c>
      <c r="AE4737" s="8" t="s">
        <v>29402</v>
      </c>
      <c r="AF4737" s="8" t="s">
        <v>29396</v>
      </c>
      <c r="AG4737" s="8" t="s">
        <v>947</v>
      </c>
      <c r="AH4737" s="8" t="s">
        <v>352</v>
      </c>
      <c r="AI4737" s="8" t="s">
        <v>66</v>
      </c>
      <c r="AJ4737" s="8" t="s">
        <v>29094</v>
      </c>
      <c r="AK4737" s="8" t="s">
        <v>49</v>
      </c>
      <c r="AL4737" s="8" t="s">
        <v>49</v>
      </c>
      <c r="AM4737" s="8" t="s">
        <v>49</v>
      </c>
      <c r="AN4737" s="8" t="s">
        <v>49</v>
      </c>
      <c r="AO4737" s="8" t="s">
        <v>29403</v>
      </c>
      <c r="AP4737" s="51" t="s">
        <v>29396</v>
      </c>
      <c r="AQ4737" s="11">
        <v>9048.0</v>
      </c>
    </row>
    <row r="4738">
      <c r="A4738" s="8" t="str">
        <f t="shared" si="1"/>
        <v>Chris Kirtman</v>
      </c>
      <c r="B4738" s="51" t="s">
        <v>29395</v>
      </c>
      <c r="C4738" s="8" t="s">
        <v>29249</v>
      </c>
      <c r="D4738" s="9" t="s">
        <v>934</v>
      </c>
      <c r="E4738" s="8" t="s">
        <v>29396</v>
      </c>
      <c r="F4738" s="8" t="s">
        <v>936</v>
      </c>
      <c r="G4738" s="51" t="s">
        <v>29251</v>
      </c>
      <c r="H4738" s="8" t="s">
        <v>29397</v>
      </c>
      <c r="I4738" s="8" t="s">
        <v>16514</v>
      </c>
      <c r="J4738" s="10" t="s">
        <v>49</v>
      </c>
      <c r="K4738" s="51" t="s">
        <v>29398</v>
      </c>
      <c r="L4738" s="8"/>
      <c r="M4738" s="8"/>
      <c r="N4738" s="51" t="s">
        <v>29409</v>
      </c>
      <c r="O4738" s="57" t="s">
        <v>52</v>
      </c>
      <c r="P4738" s="51"/>
      <c r="Q4738" s="51"/>
      <c r="R4738" s="51" t="s">
        <v>791</v>
      </c>
      <c r="S4738" s="51" t="s">
        <v>29410</v>
      </c>
      <c r="T4738" s="11" t="str">
        <f t="shared" si="2"/>
        <v>Chris Kirtman</v>
      </c>
      <c r="U4738" s="51" t="s">
        <v>1726</v>
      </c>
      <c r="V4738" s="51"/>
      <c r="W4738" s="51"/>
      <c r="X4738" s="51"/>
      <c r="Y4738" s="51" t="s">
        <v>60</v>
      </c>
      <c r="Z4738" s="51" t="s">
        <v>60</v>
      </c>
      <c r="AA4738" s="51" t="s">
        <v>60</v>
      </c>
      <c r="AB4738" s="51" t="s">
        <v>60</v>
      </c>
      <c r="AC4738" s="51" t="s">
        <v>60</v>
      </c>
      <c r="AD4738" s="56" t="s">
        <v>29401</v>
      </c>
      <c r="AE4738" s="51" t="s">
        <v>29402</v>
      </c>
      <c r="AF4738" s="8" t="s">
        <v>29396</v>
      </c>
      <c r="AG4738" s="8" t="s">
        <v>947</v>
      </c>
      <c r="AH4738" s="8" t="s">
        <v>352</v>
      </c>
      <c r="AI4738" s="8" t="s">
        <v>66</v>
      </c>
      <c r="AJ4738" s="8" t="s">
        <v>29094</v>
      </c>
      <c r="AK4738" s="8" t="s">
        <v>49</v>
      </c>
      <c r="AL4738" s="8" t="s">
        <v>49</v>
      </c>
      <c r="AM4738" s="8" t="s">
        <v>49</v>
      </c>
      <c r="AN4738" s="8" t="s">
        <v>49</v>
      </c>
      <c r="AO4738" s="8" t="s">
        <v>29403</v>
      </c>
      <c r="AP4738" s="51" t="s">
        <v>29396</v>
      </c>
      <c r="AQ4738" s="11">
        <v>9048.0</v>
      </c>
    </row>
    <row r="4739">
      <c r="A4739" s="8" t="str">
        <f t="shared" si="1"/>
        <v>Jason Smith</v>
      </c>
      <c r="B4739" s="51" t="s">
        <v>29395</v>
      </c>
      <c r="C4739" s="8" t="s">
        <v>29249</v>
      </c>
      <c r="D4739" s="9" t="s">
        <v>934</v>
      </c>
      <c r="E4739" s="8" t="s">
        <v>29396</v>
      </c>
      <c r="F4739" s="8" t="s">
        <v>936</v>
      </c>
      <c r="G4739" s="51" t="s">
        <v>29251</v>
      </c>
      <c r="H4739" s="8" t="s">
        <v>29397</v>
      </c>
      <c r="I4739" s="8" t="s">
        <v>16514</v>
      </c>
      <c r="J4739" s="10" t="s">
        <v>49</v>
      </c>
      <c r="K4739" s="51" t="s">
        <v>29398</v>
      </c>
      <c r="L4739" s="8"/>
      <c r="M4739" s="8"/>
      <c r="N4739" s="51" t="s">
        <v>29411</v>
      </c>
      <c r="O4739" s="57" t="s">
        <v>52</v>
      </c>
      <c r="P4739" s="51"/>
      <c r="Q4739" s="51"/>
      <c r="R4739" s="51" t="s">
        <v>1059</v>
      </c>
      <c r="S4739" s="51" t="s">
        <v>941</v>
      </c>
      <c r="T4739" s="11" t="str">
        <f t="shared" si="2"/>
        <v>Jason Smith</v>
      </c>
      <c r="U4739" s="51" t="s">
        <v>2834</v>
      </c>
      <c r="V4739" s="51"/>
      <c r="W4739" s="51"/>
      <c r="X4739" s="51"/>
      <c r="Y4739" s="51" t="s">
        <v>60</v>
      </c>
      <c r="Z4739" s="51" t="s">
        <v>60</v>
      </c>
      <c r="AA4739" s="51" t="s">
        <v>60</v>
      </c>
      <c r="AB4739" s="51" t="s">
        <v>60</v>
      </c>
      <c r="AC4739" s="51" t="s">
        <v>60</v>
      </c>
      <c r="AD4739" s="56" t="s">
        <v>29401</v>
      </c>
      <c r="AE4739" s="51" t="s">
        <v>29402</v>
      </c>
      <c r="AF4739" s="8" t="s">
        <v>29396</v>
      </c>
      <c r="AG4739" s="8" t="s">
        <v>947</v>
      </c>
      <c r="AH4739" s="8" t="s">
        <v>352</v>
      </c>
      <c r="AI4739" s="8" t="s">
        <v>66</v>
      </c>
      <c r="AJ4739" s="8" t="s">
        <v>29094</v>
      </c>
      <c r="AK4739" s="8" t="s">
        <v>49</v>
      </c>
      <c r="AL4739" s="8" t="s">
        <v>49</v>
      </c>
      <c r="AM4739" s="8" t="s">
        <v>49</v>
      </c>
      <c r="AN4739" s="8" t="s">
        <v>49</v>
      </c>
      <c r="AO4739" s="8" t="s">
        <v>29403</v>
      </c>
      <c r="AP4739" s="51" t="s">
        <v>29396</v>
      </c>
      <c r="AQ4739" s="11">
        <v>9048.0</v>
      </c>
    </row>
    <row r="4740">
      <c r="A4740" s="8" t="str">
        <f t="shared" si="1"/>
        <v>Brett Cottong</v>
      </c>
      <c r="B4740" s="51" t="s">
        <v>29395</v>
      </c>
      <c r="C4740" s="8" t="s">
        <v>29249</v>
      </c>
      <c r="D4740" s="9" t="s">
        <v>934</v>
      </c>
      <c r="E4740" s="8" t="s">
        <v>29396</v>
      </c>
      <c r="F4740" s="8" t="s">
        <v>936</v>
      </c>
      <c r="G4740" s="51" t="s">
        <v>29251</v>
      </c>
      <c r="H4740" s="8" t="s">
        <v>29397</v>
      </c>
      <c r="I4740" s="8" t="s">
        <v>16514</v>
      </c>
      <c r="J4740" s="10" t="s">
        <v>49</v>
      </c>
      <c r="K4740" s="51" t="s">
        <v>29398</v>
      </c>
      <c r="L4740" s="8"/>
      <c r="M4740" s="8"/>
      <c r="N4740" s="51" t="s">
        <v>29412</v>
      </c>
      <c r="O4740" s="57" t="s">
        <v>52</v>
      </c>
      <c r="P4740" s="51"/>
      <c r="Q4740" s="51"/>
      <c r="R4740" s="51" t="s">
        <v>6565</v>
      </c>
      <c r="S4740" s="51" t="s">
        <v>29413</v>
      </c>
      <c r="T4740" s="11" t="str">
        <f t="shared" si="2"/>
        <v>Brett Cottong</v>
      </c>
      <c r="U4740" s="51" t="s">
        <v>247</v>
      </c>
      <c r="V4740" s="51"/>
      <c r="W4740" s="51"/>
      <c r="X4740" s="51"/>
      <c r="Y4740" s="51" t="s">
        <v>60</v>
      </c>
      <c r="Z4740" s="51" t="s">
        <v>60</v>
      </c>
      <c r="AA4740" s="51" t="s">
        <v>60</v>
      </c>
      <c r="AB4740" s="51" t="s">
        <v>60</v>
      </c>
      <c r="AC4740" s="51" t="s">
        <v>60</v>
      </c>
      <c r="AD4740" s="56" t="s">
        <v>29401</v>
      </c>
      <c r="AE4740" s="51" t="s">
        <v>29402</v>
      </c>
      <c r="AF4740" s="8" t="s">
        <v>29396</v>
      </c>
      <c r="AG4740" s="8" t="s">
        <v>947</v>
      </c>
      <c r="AH4740" s="8" t="s">
        <v>352</v>
      </c>
      <c r="AI4740" s="8" t="s">
        <v>66</v>
      </c>
      <c r="AJ4740" s="8" t="s">
        <v>29094</v>
      </c>
      <c r="AK4740" s="8" t="s">
        <v>49</v>
      </c>
      <c r="AL4740" s="8" t="s">
        <v>49</v>
      </c>
      <c r="AM4740" s="8" t="s">
        <v>49</v>
      </c>
      <c r="AN4740" s="8" t="s">
        <v>49</v>
      </c>
      <c r="AO4740" s="8" t="s">
        <v>29403</v>
      </c>
      <c r="AP4740" s="51" t="s">
        <v>29396</v>
      </c>
      <c r="AQ4740" s="11">
        <v>9048.0</v>
      </c>
    </row>
    <row r="4741">
      <c r="A4741" s="8" t="str">
        <f t="shared" si="1"/>
        <v>Yashvee Patel</v>
      </c>
      <c r="B4741" s="51" t="s">
        <v>29395</v>
      </c>
      <c r="C4741" s="8" t="s">
        <v>29249</v>
      </c>
      <c r="D4741" s="9" t="s">
        <v>934</v>
      </c>
      <c r="E4741" s="8" t="s">
        <v>29396</v>
      </c>
      <c r="F4741" s="8" t="s">
        <v>936</v>
      </c>
      <c r="G4741" s="8" t="s">
        <v>29251</v>
      </c>
      <c r="H4741" s="8" t="s">
        <v>29397</v>
      </c>
      <c r="I4741" s="8" t="s">
        <v>49</v>
      </c>
      <c r="J4741" s="10" t="s">
        <v>49</v>
      </c>
      <c r="K4741" s="51" t="s">
        <v>29398</v>
      </c>
      <c r="L4741" s="8"/>
      <c r="M4741" s="8"/>
      <c r="N4741" s="8" t="s">
        <v>29414</v>
      </c>
      <c r="O4741" s="8" t="s">
        <v>52</v>
      </c>
      <c r="P4741" s="51"/>
      <c r="Q4741" s="51"/>
      <c r="R4741" s="51" t="s">
        <v>29415</v>
      </c>
      <c r="S4741" s="51" t="s">
        <v>29416</v>
      </c>
      <c r="T4741" s="11" t="str">
        <f t="shared" si="2"/>
        <v>Yashvee Patel</v>
      </c>
      <c r="U4741" s="51" t="s">
        <v>386</v>
      </c>
      <c r="V4741" s="51"/>
      <c r="W4741" s="51"/>
      <c r="X4741" s="8"/>
      <c r="Y4741" s="8" t="s">
        <v>60</v>
      </c>
      <c r="Z4741" s="8" t="s">
        <v>60</v>
      </c>
      <c r="AA4741" s="8" t="s">
        <v>60</v>
      </c>
      <c r="AB4741" s="8" t="s">
        <v>60</v>
      </c>
      <c r="AC4741" s="8" t="s">
        <v>60</v>
      </c>
      <c r="AD4741" s="12" t="s">
        <v>29401</v>
      </c>
      <c r="AE4741" s="8" t="s">
        <v>29402</v>
      </c>
      <c r="AF4741" s="8" t="s">
        <v>29396</v>
      </c>
      <c r="AG4741" s="8" t="s">
        <v>947</v>
      </c>
      <c r="AH4741" s="8" t="s">
        <v>352</v>
      </c>
      <c r="AI4741" s="8" t="s">
        <v>66</v>
      </c>
      <c r="AJ4741" s="8" t="s">
        <v>29094</v>
      </c>
      <c r="AK4741" s="8" t="s">
        <v>49</v>
      </c>
      <c r="AL4741" s="8" t="s">
        <v>49</v>
      </c>
      <c r="AM4741" s="8" t="s">
        <v>49</v>
      </c>
      <c r="AN4741" s="8" t="s">
        <v>49</v>
      </c>
      <c r="AO4741" s="8" t="s">
        <v>29403</v>
      </c>
      <c r="AP4741" s="51" t="s">
        <v>29396</v>
      </c>
      <c r="AQ4741" s="11">
        <v>9048.0</v>
      </c>
    </row>
    <row r="4742">
      <c r="A4742" s="8" t="str">
        <f t="shared" si="1"/>
        <v>Liam Kilbridge</v>
      </c>
      <c r="B4742" s="51" t="s">
        <v>29395</v>
      </c>
      <c r="C4742" s="8" t="s">
        <v>29249</v>
      </c>
      <c r="D4742" s="9" t="s">
        <v>934</v>
      </c>
      <c r="E4742" s="8" t="s">
        <v>29396</v>
      </c>
      <c r="F4742" s="8" t="s">
        <v>936</v>
      </c>
      <c r="G4742" s="51" t="s">
        <v>29251</v>
      </c>
      <c r="H4742" s="51" t="s">
        <v>29397</v>
      </c>
      <c r="I4742" s="8" t="s">
        <v>16514</v>
      </c>
      <c r="J4742" s="10" t="s">
        <v>49</v>
      </c>
      <c r="K4742" s="51" t="s">
        <v>29398</v>
      </c>
      <c r="L4742" s="51"/>
      <c r="M4742" s="51"/>
      <c r="N4742" s="51" t="s">
        <v>29417</v>
      </c>
      <c r="O4742" s="51" t="s">
        <v>52</v>
      </c>
      <c r="P4742" s="51"/>
      <c r="Q4742" s="51"/>
      <c r="R4742" s="51" t="s">
        <v>5558</v>
      </c>
      <c r="S4742" s="51" t="s">
        <v>29418</v>
      </c>
      <c r="T4742" s="11" t="str">
        <f t="shared" si="2"/>
        <v>Liam Kilbridge</v>
      </c>
      <c r="U4742" s="51" t="s">
        <v>80</v>
      </c>
      <c r="V4742" s="51"/>
      <c r="W4742" s="51"/>
      <c r="X4742" s="51"/>
      <c r="Y4742" s="51" t="s">
        <v>60</v>
      </c>
      <c r="Z4742" s="51" t="s">
        <v>60</v>
      </c>
      <c r="AA4742" s="51" t="s">
        <v>60</v>
      </c>
      <c r="AB4742" s="51" t="s">
        <v>60</v>
      </c>
      <c r="AC4742" s="51" t="s">
        <v>60</v>
      </c>
      <c r="AD4742" s="56" t="s">
        <v>29401</v>
      </c>
      <c r="AE4742" s="51" t="s">
        <v>29402</v>
      </c>
      <c r="AF4742" s="8" t="s">
        <v>29396</v>
      </c>
      <c r="AG4742" s="8" t="s">
        <v>947</v>
      </c>
      <c r="AH4742" s="8" t="s">
        <v>352</v>
      </c>
      <c r="AI4742" s="8" t="s">
        <v>66</v>
      </c>
      <c r="AJ4742" s="8" t="s">
        <v>29094</v>
      </c>
      <c r="AK4742" s="8" t="s">
        <v>49</v>
      </c>
      <c r="AL4742" s="8" t="s">
        <v>49</v>
      </c>
      <c r="AM4742" s="8" t="s">
        <v>49</v>
      </c>
      <c r="AN4742" s="8" t="s">
        <v>49</v>
      </c>
      <c r="AO4742" s="8" t="s">
        <v>29403</v>
      </c>
      <c r="AP4742" s="51" t="s">
        <v>29396</v>
      </c>
      <c r="AQ4742" s="68">
        <v>9048.0</v>
      </c>
    </row>
    <row r="4743">
      <c r="A4743" s="8" t="str">
        <f t="shared" si="1"/>
        <v>Mike Lewis</v>
      </c>
      <c r="B4743" s="51" t="s">
        <v>29395</v>
      </c>
      <c r="C4743" s="8" t="s">
        <v>29249</v>
      </c>
      <c r="D4743" s="9" t="s">
        <v>934</v>
      </c>
      <c r="E4743" s="8" t="s">
        <v>29396</v>
      </c>
      <c r="F4743" s="8" t="s">
        <v>936</v>
      </c>
      <c r="G4743" s="8" t="s">
        <v>29251</v>
      </c>
      <c r="H4743" s="8" t="s">
        <v>29397</v>
      </c>
      <c r="I4743" s="8" t="s">
        <v>49</v>
      </c>
      <c r="J4743" s="10" t="s">
        <v>49</v>
      </c>
      <c r="K4743" s="51" t="s">
        <v>29398</v>
      </c>
      <c r="L4743" s="8"/>
      <c r="M4743" s="8"/>
      <c r="N4743" s="8" t="s">
        <v>29419</v>
      </c>
      <c r="O4743" s="8" t="s">
        <v>52</v>
      </c>
      <c r="P4743" s="51"/>
      <c r="Q4743" s="51"/>
      <c r="R4743" s="51" t="s">
        <v>1237</v>
      </c>
      <c r="S4743" s="51" t="s">
        <v>5728</v>
      </c>
      <c r="T4743" s="11" t="str">
        <f t="shared" si="2"/>
        <v>Mike Lewis</v>
      </c>
      <c r="U4743" s="51" t="s">
        <v>80</v>
      </c>
      <c r="V4743" s="51"/>
      <c r="W4743" s="51"/>
      <c r="X4743" s="8"/>
      <c r="Y4743" s="8" t="s">
        <v>60</v>
      </c>
      <c r="Z4743" s="8" t="s">
        <v>60</v>
      </c>
      <c r="AA4743" s="8" t="s">
        <v>60</v>
      </c>
      <c r="AB4743" s="8" t="s">
        <v>60</v>
      </c>
      <c r="AC4743" s="8" t="s">
        <v>60</v>
      </c>
      <c r="AD4743" s="12" t="s">
        <v>29401</v>
      </c>
      <c r="AE4743" s="8" t="s">
        <v>29402</v>
      </c>
      <c r="AF4743" s="8" t="s">
        <v>29396</v>
      </c>
      <c r="AG4743" s="8" t="s">
        <v>947</v>
      </c>
      <c r="AH4743" s="8" t="s">
        <v>352</v>
      </c>
      <c r="AI4743" s="8" t="s">
        <v>66</v>
      </c>
      <c r="AJ4743" s="8" t="s">
        <v>29094</v>
      </c>
      <c r="AK4743" s="8" t="s">
        <v>49</v>
      </c>
      <c r="AL4743" s="8" t="s">
        <v>49</v>
      </c>
      <c r="AM4743" s="8" t="s">
        <v>49</v>
      </c>
      <c r="AN4743" s="8" t="s">
        <v>49</v>
      </c>
      <c r="AO4743" s="8" t="s">
        <v>29403</v>
      </c>
      <c r="AP4743" s="51" t="s">
        <v>29396</v>
      </c>
      <c r="AQ4743" s="11">
        <v>9048.0</v>
      </c>
    </row>
    <row r="4744">
      <c r="A4744" s="8" t="str">
        <f t="shared" si="1"/>
        <v>Nathan Mata</v>
      </c>
      <c r="B4744" s="51" t="s">
        <v>29395</v>
      </c>
      <c r="C4744" s="8" t="s">
        <v>29249</v>
      </c>
      <c r="D4744" s="9" t="s">
        <v>934</v>
      </c>
      <c r="E4744" s="8" t="s">
        <v>29396</v>
      </c>
      <c r="F4744" s="8" t="s">
        <v>936</v>
      </c>
      <c r="G4744" s="51" t="s">
        <v>29251</v>
      </c>
      <c r="H4744" s="51" t="s">
        <v>29397</v>
      </c>
      <c r="I4744" s="8" t="s">
        <v>16514</v>
      </c>
      <c r="J4744" s="10" t="s">
        <v>49</v>
      </c>
      <c r="K4744" s="51" t="s">
        <v>29398</v>
      </c>
      <c r="L4744" s="51"/>
      <c r="M4744" s="51"/>
      <c r="N4744" s="51" t="s">
        <v>29420</v>
      </c>
      <c r="O4744" s="51" t="s">
        <v>52</v>
      </c>
      <c r="P4744" s="51"/>
      <c r="Q4744" s="51"/>
      <c r="R4744" s="51" t="s">
        <v>3299</v>
      </c>
      <c r="S4744" s="51" t="s">
        <v>29421</v>
      </c>
      <c r="T4744" s="11" t="str">
        <f t="shared" si="2"/>
        <v>Nathan Mata</v>
      </c>
      <c r="U4744" s="51" t="s">
        <v>80</v>
      </c>
      <c r="V4744" s="51"/>
      <c r="W4744" s="51"/>
      <c r="X4744" s="51"/>
      <c r="Y4744" s="51" t="s">
        <v>60</v>
      </c>
      <c r="Z4744" s="51" t="s">
        <v>60</v>
      </c>
      <c r="AA4744" s="51" t="s">
        <v>60</v>
      </c>
      <c r="AB4744" s="51" t="s">
        <v>60</v>
      </c>
      <c r="AC4744" s="51" t="s">
        <v>60</v>
      </c>
      <c r="AD4744" s="56" t="s">
        <v>29401</v>
      </c>
      <c r="AE4744" s="51" t="s">
        <v>29402</v>
      </c>
      <c r="AF4744" s="8" t="s">
        <v>29396</v>
      </c>
      <c r="AG4744" s="8" t="s">
        <v>947</v>
      </c>
      <c r="AH4744" s="8" t="s">
        <v>352</v>
      </c>
      <c r="AI4744" s="8" t="s">
        <v>66</v>
      </c>
      <c r="AJ4744" s="8" t="s">
        <v>29094</v>
      </c>
      <c r="AK4744" s="8" t="s">
        <v>49</v>
      </c>
      <c r="AL4744" s="8" t="s">
        <v>49</v>
      </c>
      <c r="AM4744" s="8" t="s">
        <v>49</v>
      </c>
      <c r="AN4744" s="8" t="s">
        <v>49</v>
      </c>
      <c r="AO4744" s="8" t="s">
        <v>29403</v>
      </c>
      <c r="AP4744" s="51" t="s">
        <v>29396</v>
      </c>
      <c r="AQ4744" s="68">
        <v>9048.0</v>
      </c>
    </row>
    <row r="4745">
      <c r="A4745" s="8" t="str">
        <f t="shared" si="1"/>
        <v>Lindie Kane</v>
      </c>
      <c r="B4745" s="51" t="s">
        <v>29422</v>
      </c>
      <c r="C4745" s="8" t="s">
        <v>29249</v>
      </c>
      <c r="D4745" s="9" t="s">
        <v>934</v>
      </c>
      <c r="E4745" s="8" t="s">
        <v>29423</v>
      </c>
      <c r="F4745" s="8" t="s">
        <v>936</v>
      </c>
      <c r="G4745" s="8" t="s">
        <v>29251</v>
      </c>
      <c r="H4745" s="8" t="s">
        <v>29424</v>
      </c>
      <c r="I4745" s="8" t="s">
        <v>49</v>
      </c>
      <c r="J4745" s="10" t="s">
        <v>49</v>
      </c>
      <c r="K4745" s="51" t="s">
        <v>29425</v>
      </c>
      <c r="L4745" s="8"/>
      <c r="M4745" s="8"/>
      <c r="N4745" s="8" t="s">
        <v>29426</v>
      </c>
      <c r="O4745" s="8" t="s">
        <v>52</v>
      </c>
      <c r="P4745" s="51"/>
      <c r="Q4745" s="51"/>
      <c r="R4745" s="51" t="s">
        <v>29427</v>
      </c>
      <c r="S4745" s="51" t="s">
        <v>2659</v>
      </c>
      <c r="T4745" s="11" t="str">
        <f t="shared" si="2"/>
        <v>Lindie Kane</v>
      </c>
      <c r="U4745" s="51" t="s">
        <v>55</v>
      </c>
      <c r="V4745" s="51" t="s">
        <v>29428</v>
      </c>
      <c r="W4745" s="51" t="s">
        <v>29429</v>
      </c>
      <c r="X4745" s="8"/>
      <c r="Y4745" s="8" t="s">
        <v>60</v>
      </c>
      <c r="Z4745" s="12" t="s">
        <v>29430</v>
      </c>
      <c r="AA4745" s="8" t="s">
        <v>60</v>
      </c>
      <c r="AB4745" s="8" t="s">
        <v>60</v>
      </c>
      <c r="AC4745" s="8" t="s">
        <v>60</v>
      </c>
      <c r="AD4745" s="8" t="s">
        <v>60</v>
      </c>
      <c r="AE4745" s="8"/>
      <c r="AF4745" s="8" t="s">
        <v>29431</v>
      </c>
      <c r="AG4745" s="8" t="s">
        <v>947</v>
      </c>
      <c r="AH4745" s="8" t="s">
        <v>65</v>
      </c>
      <c r="AI4745" s="8" t="s">
        <v>66</v>
      </c>
      <c r="AJ4745" s="8" t="s">
        <v>29094</v>
      </c>
      <c r="AK4745" s="8" t="s">
        <v>49</v>
      </c>
      <c r="AL4745" s="8" t="s">
        <v>49</v>
      </c>
      <c r="AM4745" s="8" t="s">
        <v>49</v>
      </c>
      <c r="AN4745" s="8" t="s">
        <v>49</v>
      </c>
      <c r="AO4745" s="8" t="s">
        <v>29432</v>
      </c>
      <c r="AP4745" s="51" t="s">
        <v>29431</v>
      </c>
      <c r="AQ4745" s="11">
        <v>19966.0</v>
      </c>
    </row>
    <row r="4746">
      <c r="A4746" s="8" t="str">
        <f t="shared" si="1"/>
        <v>Alex DeKok</v>
      </c>
      <c r="B4746" s="51" t="s">
        <v>29422</v>
      </c>
      <c r="C4746" s="8" t="s">
        <v>29249</v>
      </c>
      <c r="D4746" s="9" t="s">
        <v>934</v>
      </c>
      <c r="E4746" s="8" t="s">
        <v>29423</v>
      </c>
      <c r="F4746" s="8" t="s">
        <v>936</v>
      </c>
      <c r="G4746" s="8" t="s">
        <v>29251</v>
      </c>
      <c r="H4746" s="8" t="s">
        <v>29424</v>
      </c>
      <c r="I4746" s="8" t="s">
        <v>16514</v>
      </c>
      <c r="J4746" s="10" t="s">
        <v>49</v>
      </c>
      <c r="K4746" s="51" t="s">
        <v>29425</v>
      </c>
      <c r="L4746" s="8"/>
      <c r="M4746" s="8"/>
      <c r="N4746" s="8" t="s">
        <v>29433</v>
      </c>
      <c r="O4746" s="13" t="s">
        <v>52</v>
      </c>
      <c r="P4746" s="51"/>
      <c r="Q4746" s="51"/>
      <c r="R4746" s="51" t="s">
        <v>766</v>
      </c>
      <c r="S4746" s="51" t="s">
        <v>29434</v>
      </c>
      <c r="T4746" s="11" t="str">
        <f t="shared" si="2"/>
        <v>Alex DeKok</v>
      </c>
      <c r="U4746" s="51" t="s">
        <v>160</v>
      </c>
      <c r="V4746" s="51"/>
      <c r="W4746" s="51"/>
      <c r="X4746" s="8"/>
      <c r="Y4746" s="8" t="s">
        <v>60</v>
      </c>
      <c r="Z4746" s="12" t="s">
        <v>29430</v>
      </c>
      <c r="AA4746" s="8" t="s">
        <v>60</v>
      </c>
      <c r="AB4746" s="8" t="s">
        <v>60</v>
      </c>
      <c r="AC4746" s="8" t="s">
        <v>60</v>
      </c>
      <c r="AD4746" s="8" t="s">
        <v>60</v>
      </c>
      <c r="AE4746" s="8"/>
      <c r="AF4746" s="8" t="s">
        <v>29431</v>
      </c>
      <c r="AG4746" s="8" t="s">
        <v>947</v>
      </c>
      <c r="AH4746" s="8" t="s">
        <v>65</v>
      </c>
      <c r="AI4746" s="8" t="s">
        <v>66</v>
      </c>
      <c r="AJ4746" s="8" t="s">
        <v>29094</v>
      </c>
      <c r="AK4746" s="8" t="s">
        <v>49</v>
      </c>
      <c r="AL4746" s="8" t="s">
        <v>49</v>
      </c>
      <c r="AM4746" s="8" t="s">
        <v>49</v>
      </c>
      <c r="AN4746" s="8" t="s">
        <v>49</v>
      </c>
      <c r="AO4746" s="8" t="s">
        <v>29432</v>
      </c>
      <c r="AP4746" s="51" t="s">
        <v>29431</v>
      </c>
      <c r="AQ4746" s="11">
        <v>19966.0</v>
      </c>
    </row>
    <row r="4747">
      <c r="A4747" s="8" t="str">
        <f t="shared" si="1"/>
        <v>Denean Hill</v>
      </c>
      <c r="B4747" s="51" t="s">
        <v>29422</v>
      </c>
      <c r="C4747" s="8" t="s">
        <v>29249</v>
      </c>
      <c r="D4747" s="9" t="s">
        <v>934</v>
      </c>
      <c r="E4747" s="8" t="s">
        <v>29423</v>
      </c>
      <c r="F4747" s="8" t="s">
        <v>936</v>
      </c>
      <c r="G4747" s="8" t="s">
        <v>29251</v>
      </c>
      <c r="H4747" s="8" t="s">
        <v>29424</v>
      </c>
      <c r="I4747" s="8" t="s">
        <v>49</v>
      </c>
      <c r="J4747" s="10" t="s">
        <v>49</v>
      </c>
      <c r="K4747" s="51" t="s">
        <v>29425</v>
      </c>
      <c r="L4747" s="8"/>
      <c r="M4747" s="8"/>
      <c r="N4747" s="8" t="s">
        <v>29435</v>
      </c>
      <c r="O4747" s="8" t="s">
        <v>52</v>
      </c>
      <c r="P4747" s="51"/>
      <c r="Q4747" s="51"/>
      <c r="R4747" s="51" t="s">
        <v>29436</v>
      </c>
      <c r="S4747" s="51" t="s">
        <v>6837</v>
      </c>
      <c r="T4747" s="11" t="str">
        <f t="shared" si="2"/>
        <v>Denean Hill</v>
      </c>
      <c r="U4747" s="51" t="s">
        <v>503</v>
      </c>
      <c r="V4747" s="51" t="s">
        <v>29437</v>
      </c>
      <c r="W4747" s="51"/>
      <c r="X4747" s="8"/>
      <c r="Y4747" s="8" t="s">
        <v>60</v>
      </c>
      <c r="Z4747" s="12" t="s">
        <v>29430</v>
      </c>
      <c r="AA4747" s="8" t="s">
        <v>60</v>
      </c>
      <c r="AB4747" s="8" t="s">
        <v>60</v>
      </c>
      <c r="AC4747" s="8" t="s">
        <v>60</v>
      </c>
      <c r="AD4747" s="8" t="s">
        <v>60</v>
      </c>
      <c r="AE4747" s="8"/>
      <c r="AF4747" s="8" t="s">
        <v>29431</v>
      </c>
      <c r="AG4747" s="8" t="s">
        <v>947</v>
      </c>
      <c r="AH4747" s="8" t="s">
        <v>65</v>
      </c>
      <c r="AI4747" s="8" t="s">
        <v>66</v>
      </c>
      <c r="AJ4747" s="8" t="s">
        <v>29094</v>
      </c>
      <c r="AK4747" s="8" t="s">
        <v>49</v>
      </c>
      <c r="AL4747" s="8" t="s">
        <v>49</v>
      </c>
      <c r="AM4747" s="8" t="s">
        <v>49</v>
      </c>
      <c r="AN4747" s="8" t="s">
        <v>49</v>
      </c>
      <c r="AO4747" s="8" t="s">
        <v>29432</v>
      </c>
      <c r="AP4747" s="51" t="s">
        <v>29431</v>
      </c>
      <c r="AQ4747" s="11">
        <v>19966.0</v>
      </c>
    </row>
    <row r="4748">
      <c r="A4748" s="8" t="str">
        <f t="shared" si="1"/>
        <v>Luie Bernal</v>
      </c>
      <c r="B4748" s="51" t="s">
        <v>29422</v>
      </c>
      <c r="C4748" s="8" t="s">
        <v>29249</v>
      </c>
      <c r="D4748" s="9" t="s">
        <v>934</v>
      </c>
      <c r="E4748" s="8" t="s">
        <v>29423</v>
      </c>
      <c r="F4748" s="8" t="s">
        <v>936</v>
      </c>
      <c r="G4748" s="8" t="s">
        <v>29251</v>
      </c>
      <c r="H4748" s="8" t="s">
        <v>29424</v>
      </c>
      <c r="I4748" s="8" t="s">
        <v>49</v>
      </c>
      <c r="J4748" s="10" t="s">
        <v>49</v>
      </c>
      <c r="K4748" s="51" t="s">
        <v>29425</v>
      </c>
      <c r="L4748" s="8"/>
      <c r="M4748" s="8"/>
      <c r="N4748" s="8" t="s">
        <v>29438</v>
      </c>
      <c r="O4748" s="8" t="s">
        <v>52</v>
      </c>
      <c r="P4748" s="51"/>
      <c r="Q4748" s="51"/>
      <c r="R4748" s="51" t="s">
        <v>29439</v>
      </c>
      <c r="S4748" s="51" t="s">
        <v>29440</v>
      </c>
      <c r="T4748" s="11" t="str">
        <f t="shared" si="2"/>
        <v>Luie Bernal</v>
      </c>
      <c r="U4748" s="51" t="s">
        <v>247</v>
      </c>
      <c r="V4748" s="51"/>
      <c r="W4748" s="51"/>
      <c r="X4748" s="8"/>
      <c r="Y4748" s="8" t="s">
        <v>60</v>
      </c>
      <c r="Z4748" s="12" t="s">
        <v>29430</v>
      </c>
      <c r="AA4748" s="8" t="s">
        <v>60</v>
      </c>
      <c r="AB4748" s="8" t="s">
        <v>60</v>
      </c>
      <c r="AC4748" s="8" t="s">
        <v>60</v>
      </c>
      <c r="AD4748" s="8" t="s">
        <v>60</v>
      </c>
      <c r="AE4748" s="8"/>
      <c r="AF4748" s="8" t="s">
        <v>29431</v>
      </c>
      <c r="AG4748" s="8" t="s">
        <v>947</v>
      </c>
      <c r="AH4748" s="8" t="s">
        <v>65</v>
      </c>
      <c r="AI4748" s="8" t="s">
        <v>66</v>
      </c>
      <c r="AJ4748" s="8" t="s">
        <v>29094</v>
      </c>
      <c r="AK4748" s="8" t="s">
        <v>49</v>
      </c>
      <c r="AL4748" s="8" t="s">
        <v>49</v>
      </c>
      <c r="AM4748" s="8" t="s">
        <v>49</v>
      </c>
      <c r="AN4748" s="8" t="s">
        <v>49</v>
      </c>
      <c r="AO4748" s="8" t="s">
        <v>29432</v>
      </c>
      <c r="AP4748" s="51" t="s">
        <v>29431</v>
      </c>
      <c r="AQ4748" s="11">
        <v>19966.0</v>
      </c>
    </row>
    <row r="4749">
      <c r="A4749" s="8" t="str">
        <f t="shared" si="1"/>
        <v>Terry Johnson</v>
      </c>
      <c r="B4749" s="51" t="s">
        <v>29422</v>
      </c>
      <c r="C4749" s="8" t="s">
        <v>29249</v>
      </c>
      <c r="D4749" s="2" t="s">
        <v>934</v>
      </c>
      <c r="E4749" s="8" t="s">
        <v>29423</v>
      </c>
      <c r="F4749" s="8" t="s">
        <v>936</v>
      </c>
      <c r="G4749" s="51" t="s">
        <v>29251</v>
      </c>
      <c r="H4749" s="51" t="s">
        <v>29424</v>
      </c>
      <c r="I4749" s="8" t="s">
        <v>16514</v>
      </c>
      <c r="J4749" s="10" t="s">
        <v>49</v>
      </c>
      <c r="K4749" s="51" t="s">
        <v>29425</v>
      </c>
      <c r="L4749" s="51"/>
      <c r="M4749" s="51"/>
      <c r="N4749" s="8" t="s">
        <v>29441</v>
      </c>
      <c r="O4749" s="51" t="s">
        <v>52</v>
      </c>
      <c r="P4749" s="51"/>
      <c r="Q4749" s="51"/>
      <c r="R4749" s="51" t="s">
        <v>2433</v>
      </c>
      <c r="S4749" s="51" t="s">
        <v>678</v>
      </c>
      <c r="T4749" s="11" t="str">
        <f t="shared" si="2"/>
        <v>Terry Johnson</v>
      </c>
      <c r="U4749" s="51" t="s">
        <v>3033</v>
      </c>
      <c r="V4749" s="51"/>
      <c r="W4749" s="51"/>
      <c r="X4749" s="51"/>
      <c r="Y4749" s="51" t="s">
        <v>60</v>
      </c>
      <c r="Z4749" s="56" t="s">
        <v>29430</v>
      </c>
      <c r="AA4749" s="51" t="s">
        <v>60</v>
      </c>
      <c r="AB4749" s="51" t="s">
        <v>60</v>
      </c>
      <c r="AC4749" s="51" t="s">
        <v>60</v>
      </c>
      <c r="AD4749" s="51" t="s">
        <v>60</v>
      </c>
      <c r="AE4749" s="51"/>
      <c r="AF4749" s="8" t="s">
        <v>29431</v>
      </c>
      <c r="AG4749" s="8" t="s">
        <v>947</v>
      </c>
      <c r="AH4749" s="8" t="s">
        <v>65</v>
      </c>
      <c r="AI4749" s="8" t="s">
        <v>66</v>
      </c>
      <c r="AJ4749" s="8" t="s">
        <v>29094</v>
      </c>
      <c r="AK4749" s="8" t="s">
        <v>49</v>
      </c>
      <c r="AL4749" s="8" t="s">
        <v>49</v>
      </c>
      <c r="AM4749" s="8" t="s">
        <v>49</v>
      </c>
      <c r="AN4749" s="8" t="s">
        <v>49</v>
      </c>
      <c r="AO4749" s="8" t="s">
        <v>29432</v>
      </c>
      <c r="AP4749" s="51" t="s">
        <v>29431</v>
      </c>
      <c r="AQ4749" s="68">
        <v>19966.0</v>
      </c>
    </row>
    <row r="4750">
      <c r="A4750" s="8" t="str">
        <f t="shared" si="1"/>
        <v>Alredo Coronado</v>
      </c>
      <c r="B4750" s="51" t="s">
        <v>29422</v>
      </c>
      <c r="C4750" s="8" t="s">
        <v>29249</v>
      </c>
      <c r="D4750" s="9" t="s">
        <v>934</v>
      </c>
      <c r="E4750" s="8" t="s">
        <v>29423</v>
      </c>
      <c r="F4750" s="8" t="s">
        <v>936</v>
      </c>
      <c r="G4750" s="8" t="s">
        <v>29251</v>
      </c>
      <c r="H4750" s="8" t="s">
        <v>29424</v>
      </c>
      <c r="I4750" s="8" t="s">
        <v>16514</v>
      </c>
      <c r="J4750" s="10" t="s">
        <v>49</v>
      </c>
      <c r="K4750" s="51" t="s">
        <v>29425</v>
      </c>
      <c r="L4750" s="8"/>
      <c r="M4750" s="8"/>
      <c r="N4750" s="8" t="s">
        <v>29442</v>
      </c>
      <c r="O4750" s="13" t="s">
        <v>52</v>
      </c>
      <c r="P4750" s="51"/>
      <c r="Q4750" s="51"/>
      <c r="R4750" s="51" t="s">
        <v>29443</v>
      </c>
      <c r="S4750" s="51" t="s">
        <v>29444</v>
      </c>
      <c r="T4750" s="11" t="str">
        <f t="shared" si="2"/>
        <v>Alredo Coronado</v>
      </c>
      <c r="U4750" s="51" t="s">
        <v>106</v>
      </c>
      <c r="V4750" s="51"/>
      <c r="W4750" s="51"/>
      <c r="X4750" s="8"/>
      <c r="Y4750" s="8" t="s">
        <v>60</v>
      </c>
      <c r="Z4750" s="12" t="s">
        <v>29430</v>
      </c>
      <c r="AA4750" s="8" t="s">
        <v>60</v>
      </c>
      <c r="AB4750" s="8" t="s">
        <v>60</v>
      </c>
      <c r="AC4750" s="8" t="s">
        <v>60</v>
      </c>
      <c r="AD4750" s="8" t="s">
        <v>60</v>
      </c>
      <c r="AE4750" s="8"/>
      <c r="AF4750" s="8" t="s">
        <v>29431</v>
      </c>
      <c r="AG4750" s="8" t="s">
        <v>947</v>
      </c>
      <c r="AH4750" s="8" t="s">
        <v>65</v>
      </c>
      <c r="AI4750" s="8" t="s">
        <v>66</v>
      </c>
      <c r="AJ4750" s="8" t="s">
        <v>29094</v>
      </c>
      <c r="AK4750" s="8" t="s">
        <v>49</v>
      </c>
      <c r="AL4750" s="8" t="s">
        <v>49</v>
      </c>
      <c r="AM4750" s="8" t="s">
        <v>49</v>
      </c>
      <c r="AN4750" s="8" t="s">
        <v>49</v>
      </c>
      <c r="AO4750" s="8" t="s">
        <v>29432</v>
      </c>
      <c r="AP4750" s="51" t="s">
        <v>29431</v>
      </c>
      <c r="AQ4750" s="11">
        <v>19966.0</v>
      </c>
    </row>
    <row r="4751">
      <c r="A4751" s="8" t="str">
        <f t="shared" si="1"/>
        <v>Seth Oseransky</v>
      </c>
      <c r="B4751" s="51" t="s">
        <v>29422</v>
      </c>
      <c r="C4751" s="8" t="s">
        <v>29249</v>
      </c>
      <c r="D4751" s="9" t="s">
        <v>934</v>
      </c>
      <c r="E4751" s="8" t="s">
        <v>29423</v>
      </c>
      <c r="F4751" s="8" t="s">
        <v>936</v>
      </c>
      <c r="G4751" s="8" t="s">
        <v>29251</v>
      </c>
      <c r="H4751" s="8" t="s">
        <v>29424</v>
      </c>
      <c r="I4751" s="8" t="s">
        <v>16514</v>
      </c>
      <c r="J4751" s="10" t="s">
        <v>49</v>
      </c>
      <c r="K4751" s="51" t="s">
        <v>29425</v>
      </c>
      <c r="L4751" s="8"/>
      <c r="M4751" s="8"/>
      <c r="N4751" s="8" t="s">
        <v>29445</v>
      </c>
      <c r="O4751" s="13" t="s">
        <v>52</v>
      </c>
      <c r="P4751" s="51"/>
      <c r="Q4751" s="51"/>
      <c r="R4751" s="51" t="s">
        <v>4958</v>
      </c>
      <c r="S4751" s="51" t="s">
        <v>29446</v>
      </c>
      <c r="T4751" s="11" t="str">
        <f t="shared" si="2"/>
        <v>Seth Oseransky</v>
      </c>
      <c r="U4751" s="51" t="s">
        <v>80</v>
      </c>
      <c r="V4751" s="51" t="s">
        <v>29447</v>
      </c>
      <c r="W4751" s="51"/>
      <c r="X4751" s="8"/>
      <c r="Y4751" s="12" t="s">
        <v>29448</v>
      </c>
      <c r="Z4751" s="12" t="s">
        <v>29430</v>
      </c>
      <c r="AA4751" s="8" t="s">
        <v>60</v>
      </c>
      <c r="AB4751" s="8" t="s">
        <v>60</v>
      </c>
      <c r="AC4751" s="8" t="s">
        <v>60</v>
      </c>
      <c r="AD4751" s="8" t="s">
        <v>60</v>
      </c>
      <c r="AE4751" s="8"/>
      <c r="AF4751" s="8" t="s">
        <v>29431</v>
      </c>
      <c r="AG4751" s="8" t="s">
        <v>947</v>
      </c>
      <c r="AH4751" s="8" t="s">
        <v>65</v>
      </c>
      <c r="AI4751" s="8" t="s">
        <v>66</v>
      </c>
      <c r="AJ4751" s="8" t="s">
        <v>29094</v>
      </c>
      <c r="AK4751" s="8" t="s">
        <v>49</v>
      </c>
      <c r="AL4751" s="8" t="s">
        <v>49</v>
      </c>
      <c r="AM4751" s="8" t="s">
        <v>49</v>
      </c>
      <c r="AN4751" s="8" t="s">
        <v>49</v>
      </c>
      <c r="AO4751" s="8" t="s">
        <v>29432</v>
      </c>
      <c r="AP4751" s="51" t="s">
        <v>29431</v>
      </c>
      <c r="AQ4751" s="11">
        <v>19966.0</v>
      </c>
    </row>
    <row r="4752">
      <c r="A4752" s="8" t="str">
        <f t="shared" si="1"/>
        <v>Reed Elmore</v>
      </c>
      <c r="B4752" s="51" t="s">
        <v>29449</v>
      </c>
      <c r="C4752" s="8" t="s">
        <v>29249</v>
      </c>
      <c r="D4752" s="9" t="s">
        <v>934</v>
      </c>
      <c r="E4752" s="8" t="s">
        <v>29450</v>
      </c>
      <c r="F4752" s="8" t="s">
        <v>936</v>
      </c>
      <c r="G4752" s="8" t="s">
        <v>29251</v>
      </c>
      <c r="H4752" s="13" t="s">
        <v>29451</v>
      </c>
      <c r="I4752" s="8" t="s">
        <v>49</v>
      </c>
      <c r="J4752" s="10" t="s">
        <v>11705</v>
      </c>
      <c r="K4752" s="51" t="s">
        <v>29452</v>
      </c>
      <c r="L4752" s="8"/>
      <c r="M4752" s="8"/>
      <c r="N4752" s="8" t="s">
        <v>29453</v>
      </c>
      <c r="O4752" s="8" t="s">
        <v>52</v>
      </c>
      <c r="P4752" s="51"/>
      <c r="Q4752" s="51"/>
      <c r="R4752" s="51" t="s">
        <v>3777</v>
      </c>
      <c r="S4752" s="51" t="s">
        <v>29454</v>
      </c>
      <c r="T4752" s="11" t="str">
        <f t="shared" si="2"/>
        <v>Reed Elmore</v>
      </c>
      <c r="U4752" s="51" t="s">
        <v>21557</v>
      </c>
      <c r="V4752" s="51" t="s">
        <v>29455</v>
      </c>
      <c r="W4752" s="51" t="s">
        <v>29456</v>
      </c>
      <c r="X4752" s="8"/>
      <c r="Y4752" s="8" t="s">
        <v>60</v>
      </c>
      <c r="Z4752" s="12" t="s">
        <v>29457</v>
      </c>
      <c r="AA4752" s="12" t="s">
        <v>29458</v>
      </c>
      <c r="AB4752" s="12" t="s">
        <v>29459</v>
      </c>
      <c r="AC4752" s="8" t="s">
        <v>60</v>
      </c>
      <c r="AD4752" s="8" t="s">
        <v>60</v>
      </c>
      <c r="AE4752" s="8" t="s">
        <v>29460</v>
      </c>
      <c r="AF4752" s="8" t="s">
        <v>29461</v>
      </c>
      <c r="AG4752" s="8" t="s">
        <v>947</v>
      </c>
      <c r="AH4752" s="8" t="s">
        <v>232</v>
      </c>
      <c r="AI4752" s="8" t="s">
        <v>66</v>
      </c>
      <c r="AJ4752" s="8" t="s">
        <v>29094</v>
      </c>
      <c r="AK4752" s="8" t="s">
        <v>11705</v>
      </c>
      <c r="AL4752" s="8" t="s">
        <v>11705</v>
      </c>
      <c r="AM4752" s="8" t="s">
        <v>11705</v>
      </c>
      <c r="AN4752" s="8" t="s">
        <v>11705</v>
      </c>
      <c r="AO4752" s="8" t="s">
        <v>29462</v>
      </c>
      <c r="AP4752" s="51" t="s">
        <v>29461</v>
      </c>
      <c r="AQ4752" s="11">
        <v>4804.0</v>
      </c>
    </row>
    <row r="4753">
      <c r="A4753" s="8" t="str">
        <f t="shared" si="1"/>
        <v>Reed Elmore</v>
      </c>
      <c r="B4753" s="51" t="s">
        <v>29449</v>
      </c>
      <c r="C4753" s="8" t="s">
        <v>29249</v>
      </c>
      <c r="D4753" s="9" t="s">
        <v>934</v>
      </c>
      <c r="E4753" s="8" t="s">
        <v>29450</v>
      </c>
      <c r="F4753" s="8" t="s">
        <v>936</v>
      </c>
      <c r="G4753" s="8" t="s">
        <v>29251</v>
      </c>
      <c r="H4753" s="8" t="s">
        <v>29451</v>
      </c>
      <c r="I4753" s="8" t="s">
        <v>49</v>
      </c>
      <c r="J4753" s="10" t="s">
        <v>49</v>
      </c>
      <c r="K4753" s="51" t="s">
        <v>29452</v>
      </c>
      <c r="L4753" s="8"/>
      <c r="M4753" s="8"/>
      <c r="N4753" s="8" t="s">
        <v>29453</v>
      </c>
      <c r="O4753" s="8" t="s">
        <v>52</v>
      </c>
      <c r="P4753" s="51"/>
      <c r="Q4753" s="51"/>
      <c r="R4753" s="51" t="s">
        <v>3777</v>
      </c>
      <c r="S4753" s="51" t="s">
        <v>29454</v>
      </c>
      <c r="T4753" s="11" t="str">
        <f t="shared" si="2"/>
        <v>Reed Elmore</v>
      </c>
      <c r="U4753" s="51" t="s">
        <v>55</v>
      </c>
      <c r="V4753" s="51" t="s">
        <v>29463</v>
      </c>
      <c r="W4753" s="51" t="s">
        <v>29456</v>
      </c>
      <c r="X4753" s="8"/>
      <c r="Y4753" s="8" t="s">
        <v>60</v>
      </c>
      <c r="Z4753" s="12" t="s">
        <v>29457</v>
      </c>
      <c r="AA4753" s="12" t="s">
        <v>29458</v>
      </c>
      <c r="AB4753" s="12" t="s">
        <v>29459</v>
      </c>
      <c r="AC4753" s="8" t="s">
        <v>60</v>
      </c>
      <c r="AD4753" s="8" t="s">
        <v>60</v>
      </c>
      <c r="AE4753" s="8" t="s">
        <v>29460</v>
      </c>
      <c r="AF4753" s="8" t="s">
        <v>29461</v>
      </c>
      <c r="AG4753" s="8" t="s">
        <v>947</v>
      </c>
      <c r="AH4753" s="8" t="s">
        <v>232</v>
      </c>
      <c r="AI4753" s="8" t="s">
        <v>66</v>
      </c>
      <c r="AJ4753" s="8" t="s">
        <v>29094</v>
      </c>
      <c r="AK4753" s="8" t="s">
        <v>49</v>
      </c>
      <c r="AL4753" s="8" t="s">
        <v>49</v>
      </c>
      <c r="AM4753" s="8" t="s">
        <v>49</v>
      </c>
      <c r="AN4753" s="8" t="s">
        <v>49</v>
      </c>
      <c r="AO4753" s="8" t="s">
        <v>29462</v>
      </c>
      <c r="AP4753" s="51" t="s">
        <v>29461</v>
      </c>
      <c r="AQ4753" s="11">
        <v>4804.0</v>
      </c>
    </row>
    <row r="4754">
      <c r="A4754" s="8" t="str">
        <f t="shared" si="1"/>
        <v>Kenny Jackson</v>
      </c>
      <c r="B4754" s="51" t="s">
        <v>29464</v>
      </c>
      <c r="C4754" s="8" t="s">
        <v>29249</v>
      </c>
      <c r="D4754" s="9" t="s">
        <v>934</v>
      </c>
      <c r="E4754" s="8" t="s">
        <v>29465</v>
      </c>
      <c r="F4754" s="8" t="s">
        <v>936</v>
      </c>
      <c r="G4754" s="8" t="s">
        <v>29251</v>
      </c>
      <c r="H4754" s="8" t="s">
        <v>29466</v>
      </c>
      <c r="I4754" s="8" t="s">
        <v>49</v>
      </c>
      <c r="J4754" s="10" t="s">
        <v>49</v>
      </c>
      <c r="K4754" s="51" t="s">
        <v>29467</v>
      </c>
      <c r="L4754" s="8"/>
      <c r="M4754" s="8"/>
      <c r="N4754" s="8" t="s">
        <v>29468</v>
      </c>
      <c r="O4754" s="8" t="s">
        <v>52</v>
      </c>
      <c r="P4754" s="51"/>
      <c r="Q4754" s="51"/>
      <c r="R4754" s="51" t="s">
        <v>1253</v>
      </c>
      <c r="S4754" s="51" t="s">
        <v>2521</v>
      </c>
      <c r="T4754" s="11" t="str">
        <f t="shared" si="2"/>
        <v>Kenny Jackson</v>
      </c>
      <c r="U4754" s="51" t="s">
        <v>55</v>
      </c>
      <c r="V4754" s="51" t="s">
        <v>29469</v>
      </c>
      <c r="W4754" s="51" t="s">
        <v>29470</v>
      </c>
      <c r="X4754" s="8"/>
      <c r="Y4754" s="8" t="s">
        <v>60</v>
      </c>
      <c r="Z4754" s="8" t="s">
        <v>60</v>
      </c>
      <c r="AA4754" s="8" t="s">
        <v>60</v>
      </c>
      <c r="AB4754" s="8" t="s">
        <v>60</v>
      </c>
      <c r="AC4754" s="8" t="s">
        <v>60</v>
      </c>
      <c r="AD4754" s="8" t="s">
        <v>60</v>
      </c>
      <c r="AE4754" s="8" t="s">
        <v>29471</v>
      </c>
      <c r="AF4754" s="8" t="s">
        <v>29472</v>
      </c>
      <c r="AG4754" s="8" t="s">
        <v>947</v>
      </c>
      <c r="AH4754" s="8" t="s">
        <v>352</v>
      </c>
      <c r="AI4754" s="8" t="s">
        <v>66</v>
      </c>
      <c r="AJ4754" s="8" t="s">
        <v>29094</v>
      </c>
      <c r="AK4754" s="8" t="s">
        <v>49</v>
      </c>
      <c r="AL4754" s="8" t="s">
        <v>49</v>
      </c>
      <c r="AM4754" s="8" t="s">
        <v>49</v>
      </c>
      <c r="AN4754" s="8" t="s">
        <v>49</v>
      </c>
      <c r="AO4754" s="8" t="s">
        <v>29473</v>
      </c>
      <c r="AP4754" s="51" t="s">
        <v>29472</v>
      </c>
      <c r="AQ4754" s="11">
        <v>11959.0</v>
      </c>
    </row>
    <row r="4755">
      <c r="A4755" s="8" t="str">
        <f t="shared" si="1"/>
        <v>Deja Stevens</v>
      </c>
      <c r="B4755" s="51" t="s">
        <v>29464</v>
      </c>
      <c r="C4755" s="8" t="s">
        <v>29249</v>
      </c>
      <c r="D4755" s="2" t="s">
        <v>934</v>
      </c>
      <c r="E4755" s="8" t="s">
        <v>29465</v>
      </c>
      <c r="F4755" s="8" t="s">
        <v>936</v>
      </c>
      <c r="G4755" s="51" t="s">
        <v>29251</v>
      </c>
      <c r="H4755" s="51" t="s">
        <v>29466</v>
      </c>
      <c r="I4755" s="8" t="s">
        <v>16514</v>
      </c>
      <c r="J4755" s="10" t="s">
        <v>11705</v>
      </c>
      <c r="K4755" s="51" t="s">
        <v>29467</v>
      </c>
      <c r="L4755" s="51"/>
      <c r="M4755" s="51"/>
      <c r="N4755" s="51" t="s">
        <v>29474</v>
      </c>
      <c r="O4755" s="51" t="s">
        <v>52</v>
      </c>
      <c r="P4755" s="51"/>
      <c r="Q4755" s="51"/>
      <c r="R4755" s="51" t="s">
        <v>29475</v>
      </c>
      <c r="S4755" s="51" t="s">
        <v>3561</v>
      </c>
      <c r="T4755" s="11" t="str">
        <f t="shared" si="2"/>
        <v>Deja Stevens</v>
      </c>
      <c r="U4755" s="51" t="s">
        <v>29476</v>
      </c>
      <c r="V4755" s="51"/>
      <c r="W4755" s="51"/>
      <c r="X4755" s="51"/>
      <c r="Y4755" s="51" t="s">
        <v>60</v>
      </c>
      <c r="Z4755" s="51" t="s">
        <v>60</v>
      </c>
      <c r="AA4755" s="51" t="s">
        <v>60</v>
      </c>
      <c r="AB4755" s="51" t="s">
        <v>60</v>
      </c>
      <c r="AC4755" s="51" t="s">
        <v>60</v>
      </c>
      <c r="AD4755" s="56" t="s">
        <v>29477</v>
      </c>
      <c r="AE4755" s="51" t="s">
        <v>29471</v>
      </c>
      <c r="AF4755" s="8" t="s">
        <v>29472</v>
      </c>
      <c r="AG4755" s="8" t="s">
        <v>947</v>
      </c>
      <c r="AH4755" s="8" t="s">
        <v>352</v>
      </c>
      <c r="AI4755" s="8" t="s">
        <v>66</v>
      </c>
      <c r="AJ4755" s="8" t="s">
        <v>29094</v>
      </c>
      <c r="AK4755" s="8" t="s">
        <v>11705</v>
      </c>
      <c r="AL4755" s="8" t="s">
        <v>11705</v>
      </c>
      <c r="AM4755" s="8" t="s">
        <v>11705</v>
      </c>
      <c r="AN4755" s="8" t="s">
        <v>49</v>
      </c>
      <c r="AO4755" s="8" t="s">
        <v>29473</v>
      </c>
      <c r="AP4755" s="51" t="s">
        <v>29472</v>
      </c>
      <c r="AQ4755" s="68">
        <v>11959.0</v>
      </c>
    </row>
    <row r="4756">
      <c r="A4756" s="8" t="str">
        <f t="shared" si="1"/>
        <v>Daniel Martinez</v>
      </c>
      <c r="B4756" s="51" t="s">
        <v>29464</v>
      </c>
      <c r="C4756" s="8" t="s">
        <v>29249</v>
      </c>
      <c r="D4756" s="2" t="s">
        <v>934</v>
      </c>
      <c r="E4756" s="8" t="s">
        <v>29465</v>
      </c>
      <c r="F4756" s="8" t="s">
        <v>936</v>
      </c>
      <c r="G4756" s="51" t="s">
        <v>29251</v>
      </c>
      <c r="H4756" s="51" t="s">
        <v>29466</v>
      </c>
      <c r="I4756" s="8" t="s">
        <v>16514</v>
      </c>
      <c r="J4756" s="10" t="s">
        <v>11705</v>
      </c>
      <c r="K4756" s="51" t="s">
        <v>29467</v>
      </c>
      <c r="L4756" s="51"/>
      <c r="M4756" s="51"/>
      <c r="N4756" s="51" t="s">
        <v>29478</v>
      </c>
      <c r="O4756" s="51" t="s">
        <v>52</v>
      </c>
      <c r="P4756" s="51"/>
      <c r="Q4756" s="51"/>
      <c r="R4756" s="51" t="s">
        <v>4684</v>
      </c>
      <c r="S4756" s="51" t="s">
        <v>1928</v>
      </c>
      <c r="T4756" s="11" t="str">
        <f t="shared" si="2"/>
        <v>Daniel Martinez</v>
      </c>
      <c r="U4756" s="51" t="s">
        <v>29479</v>
      </c>
      <c r="V4756" s="51"/>
      <c r="W4756" s="51"/>
      <c r="X4756" s="51"/>
      <c r="Y4756" s="51" t="s">
        <v>60</v>
      </c>
      <c r="Z4756" s="51" t="s">
        <v>60</v>
      </c>
      <c r="AA4756" s="51" t="s">
        <v>60</v>
      </c>
      <c r="AB4756" s="51" t="s">
        <v>60</v>
      </c>
      <c r="AC4756" s="51" t="s">
        <v>60</v>
      </c>
      <c r="AD4756" s="56" t="s">
        <v>29477</v>
      </c>
      <c r="AE4756" s="51" t="s">
        <v>29471</v>
      </c>
      <c r="AF4756" s="8" t="s">
        <v>29472</v>
      </c>
      <c r="AG4756" s="8" t="s">
        <v>947</v>
      </c>
      <c r="AH4756" s="8" t="s">
        <v>352</v>
      </c>
      <c r="AI4756" s="8" t="s">
        <v>66</v>
      </c>
      <c r="AJ4756" s="8" t="s">
        <v>29094</v>
      </c>
      <c r="AK4756" s="8" t="s">
        <v>11705</v>
      </c>
      <c r="AL4756" s="8" t="s">
        <v>11705</v>
      </c>
      <c r="AM4756" s="8" t="s">
        <v>11705</v>
      </c>
      <c r="AN4756" s="8" t="s">
        <v>49</v>
      </c>
      <c r="AO4756" s="8" t="s">
        <v>29473</v>
      </c>
      <c r="AP4756" s="51" t="s">
        <v>29472</v>
      </c>
      <c r="AQ4756" s="68">
        <v>11959.0</v>
      </c>
    </row>
    <row r="4757">
      <c r="A4757" s="8" t="str">
        <f t="shared" si="1"/>
        <v>Will Hobbs</v>
      </c>
      <c r="B4757" s="51" t="s">
        <v>29464</v>
      </c>
      <c r="C4757" s="8" t="s">
        <v>29249</v>
      </c>
      <c r="D4757" s="9" t="s">
        <v>934</v>
      </c>
      <c r="E4757" s="8" t="s">
        <v>29465</v>
      </c>
      <c r="F4757" s="8" t="s">
        <v>936</v>
      </c>
      <c r="G4757" s="8" t="s">
        <v>29251</v>
      </c>
      <c r="H4757" s="8" t="s">
        <v>29466</v>
      </c>
      <c r="I4757" s="8" t="s">
        <v>49</v>
      </c>
      <c r="J4757" s="10" t="s">
        <v>49</v>
      </c>
      <c r="K4757" s="51" t="s">
        <v>29467</v>
      </c>
      <c r="L4757" s="8"/>
      <c r="M4757" s="8"/>
      <c r="N4757" s="8" t="s">
        <v>29480</v>
      </c>
      <c r="O4757" s="8" t="s">
        <v>52</v>
      </c>
      <c r="P4757" s="51"/>
      <c r="Q4757" s="51"/>
      <c r="R4757" s="51" t="s">
        <v>859</v>
      </c>
      <c r="S4757" s="51" t="s">
        <v>29481</v>
      </c>
      <c r="T4757" s="11" t="str">
        <f t="shared" si="2"/>
        <v>Will Hobbs</v>
      </c>
      <c r="U4757" s="51" t="s">
        <v>1858</v>
      </c>
      <c r="V4757" s="51"/>
      <c r="W4757" s="51"/>
      <c r="X4757" s="8"/>
      <c r="Y4757" s="8" t="s">
        <v>60</v>
      </c>
      <c r="Z4757" s="8" t="s">
        <v>60</v>
      </c>
      <c r="AA4757" s="12" t="s">
        <v>29482</v>
      </c>
      <c r="AB4757" s="8" t="s">
        <v>60</v>
      </c>
      <c r="AC4757" s="8" t="s">
        <v>60</v>
      </c>
      <c r="AD4757" s="8" t="s">
        <v>60</v>
      </c>
      <c r="AE4757" s="8" t="s">
        <v>29471</v>
      </c>
      <c r="AF4757" s="8" t="s">
        <v>29472</v>
      </c>
      <c r="AG4757" s="8" t="s">
        <v>947</v>
      </c>
      <c r="AH4757" s="8" t="s">
        <v>352</v>
      </c>
      <c r="AI4757" s="8" t="s">
        <v>66</v>
      </c>
      <c r="AJ4757" s="8" t="s">
        <v>29094</v>
      </c>
      <c r="AK4757" s="8" t="s">
        <v>49</v>
      </c>
      <c r="AL4757" s="8" t="s">
        <v>49</v>
      </c>
      <c r="AM4757" s="8" t="s">
        <v>49</v>
      </c>
      <c r="AN4757" s="8" t="s">
        <v>49</v>
      </c>
      <c r="AO4757" s="8" t="s">
        <v>29473</v>
      </c>
      <c r="AP4757" s="51" t="s">
        <v>29472</v>
      </c>
      <c r="AQ4757" s="11">
        <v>11959.0</v>
      </c>
    </row>
    <row r="4758">
      <c r="A4758" s="8" t="str">
        <f t="shared" si="1"/>
        <v>Cole Sprauge</v>
      </c>
      <c r="B4758" s="51" t="s">
        <v>29464</v>
      </c>
      <c r="C4758" s="8" t="s">
        <v>29249</v>
      </c>
      <c r="D4758" s="9" t="s">
        <v>934</v>
      </c>
      <c r="E4758" s="8" t="s">
        <v>29465</v>
      </c>
      <c r="F4758" s="8" t="s">
        <v>936</v>
      </c>
      <c r="G4758" s="8" t="s">
        <v>29251</v>
      </c>
      <c r="H4758" s="8" t="s">
        <v>29466</v>
      </c>
      <c r="I4758" s="8" t="s">
        <v>49</v>
      </c>
      <c r="J4758" s="10" t="s">
        <v>49</v>
      </c>
      <c r="K4758" s="51" t="s">
        <v>29467</v>
      </c>
      <c r="L4758" s="8"/>
      <c r="M4758" s="8"/>
      <c r="N4758" s="8" t="s">
        <v>29483</v>
      </c>
      <c r="O4758" s="8" t="s">
        <v>52</v>
      </c>
      <c r="P4758" s="51"/>
      <c r="Q4758" s="51"/>
      <c r="R4758" s="51" t="s">
        <v>2028</v>
      </c>
      <c r="S4758" s="51" t="s">
        <v>29484</v>
      </c>
      <c r="T4758" s="11" t="str">
        <f t="shared" si="2"/>
        <v>Cole Sprauge</v>
      </c>
      <c r="U4758" s="51" t="s">
        <v>160</v>
      </c>
      <c r="V4758" s="51"/>
      <c r="W4758" s="51"/>
      <c r="X4758" s="8"/>
      <c r="Y4758" s="8" t="s">
        <v>60</v>
      </c>
      <c r="Z4758" s="8" t="s">
        <v>60</v>
      </c>
      <c r="AA4758" s="8" t="s">
        <v>60</v>
      </c>
      <c r="AB4758" s="8" t="s">
        <v>60</v>
      </c>
      <c r="AC4758" s="8" t="s">
        <v>60</v>
      </c>
      <c r="AD4758" s="8" t="s">
        <v>60</v>
      </c>
      <c r="AE4758" s="8" t="s">
        <v>29471</v>
      </c>
      <c r="AF4758" s="8" t="s">
        <v>29472</v>
      </c>
      <c r="AG4758" s="8" t="s">
        <v>947</v>
      </c>
      <c r="AH4758" s="8" t="s">
        <v>352</v>
      </c>
      <c r="AI4758" s="8" t="s">
        <v>66</v>
      </c>
      <c r="AJ4758" s="8" t="s">
        <v>29094</v>
      </c>
      <c r="AK4758" s="8" t="s">
        <v>49</v>
      </c>
      <c r="AL4758" s="8" t="s">
        <v>49</v>
      </c>
      <c r="AM4758" s="8" t="s">
        <v>49</v>
      </c>
      <c r="AN4758" s="8" t="s">
        <v>49</v>
      </c>
      <c r="AO4758" s="8" t="s">
        <v>29473</v>
      </c>
      <c r="AP4758" s="51" t="s">
        <v>29472</v>
      </c>
      <c r="AQ4758" s="11">
        <v>11959.0</v>
      </c>
    </row>
    <row r="4759">
      <c r="A4759" s="8" t="str">
        <f t="shared" si="1"/>
        <v>Bob Fraley</v>
      </c>
      <c r="B4759" s="51" t="s">
        <v>29464</v>
      </c>
      <c r="C4759" s="8" t="s">
        <v>29249</v>
      </c>
      <c r="D4759" s="9" t="s">
        <v>934</v>
      </c>
      <c r="E4759" s="8" t="s">
        <v>29465</v>
      </c>
      <c r="F4759" s="8" t="s">
        <v>936</v>
      </c>
      <c r="G4759" s="8" t="s">
        <v>29251</v>
      </c>
      <c r="H4759" s="8" t="s">
        <v>29466</v>
      </c>
      <c r="I4759" s="8" t="s">
        <v>49</v>
      </c>
      <c r="J4759" s="10" t="s">
        <v>49</v>
      </c>
      <c r="K4759" s="51" t="s">
        <v>29467</v>
      </c>
      <c r="L4759" s="8"/>
      <c r="M4759" s="8"/>
      <c r="N4759" s="8" t="s">
        <v>29485</v>
      </c>
      <c r="O4759" s="8" t="s">
        <v>52</v>
      </c>
      <c r="P4759" s="51"/>
      <c r="Q4759" s="51"/>
      <c r="R4759" s="51" t="s">
        <v>251</v>
      </c>
      <c r="S4759" s="51" t="s">
        <v>6684</v>
      </c>
      <c r="T4759" s="11" t="str">
        <f t="shared" si="2"/>
        <v>Bob Fraley</v>
      </c>
      <c r="U4759" s="51" t="s">
        <v>247</v>
      </c>
      <c r="V4759" s="51"/>
      <c r="W4759" s="51"/>
      <c r="X4759" s="8"/>
      <c r="Y4759" s="8" t="s">
        <v>60</v>
      </c>
      <c r="Z4759" s="8" t="s">
        <v>60</v>
      </c>
      <c r="AA4759" s="8" t="s">
        <v>60</v>
      </c>
      <c r="AB4759" s="8" t="s">
        <v>60</v>
      </c>
      <c r="AC4759" s="8" t="s">
        <v>60</v>
      </c>
      <c r="AD4759" s="8" t="s">
        <v>60</v>
      </c>
      <c r="AE4759" s="8" t="s">
        <v>29471</v>
      </c>
      <c r="AF4759" s="8" t="s">
        <v>29472</v>
      </c>
      <c r="AG4759" s="8" t="s">
        <v>947</v>
      </c>
      <c r="AH4759" s="8" t="s">
        <v>352</v>
      </c>
      <c r="AI4759" s="8" t="s">
        <v>66</v>
      </c>
      <c r="AJ4759" s="8" t="s">
        <v>29094</v>
      </c>
      <c r="AK4759" s="8" t="s">
        <v>49</v>
      </c>
      <c r="AL4759" s="8" t="s">
        <v>49</v>
      </c>
      <c r="AM4759" s="8" t="s">
        <v>49</v>
      </c>
      <c r="AN4759" s="8" t="s">
        <v>49</v>
      </c>
      <c r="AO4759" s="8" t="s">
        <v>29473</v>
      </c>
      <c r="AP4759" s="51" t="s">
        <v>29472</v>
      </c>
      <c r="AQ4759" s="11">
        <v>11959.0</v>
      </c>
    </row>
    <row r="4760">
      <c r="A4760" s="8" t="str">
        <f t="shared" si="1"/>
        <v>Elisa Gill</v>
      </c>
      <c r="B4760" s="51" t="s">
        <v>29464</v>
      </c>
      <c r="C4760" s="8" t="s">
        <v>29249</v>
      </c>
      <c r="D4760" s="9" t="s">
        <v>934</v>
      </c>
      <c r="E4760" s="8" t="s">
        <v>29465</v>
      </c>
      <c r="F4760" s="8" t="s">
        <v>936</v>
      </c>
      <c r="G4760" s="8" t="s">
        <v>29251</v>
      </c>
      <c r="H4760" s="8" t="s">
        <v>29466</v>
      </c>
      <c r="I4760" s="8" t="s">
        <v>49</v>
      </c>
      <c r="J4760" s="10" t="s">
        <v>49</v>
      </c>
      <c r="K4760" s="51" t="s">
        <v>29467</v>
      </c>
      <c r="L4760" s="8"/>
      <c r="M4760" s="8"/>
      <c r="N4760" s="8" t="s">
        <v>29486</v>
      </c>
      <c r="O4760" s="8" t="s">
        <v>52</v>
      </c>
      <c r="P4760" s="51"/>
      <c r="Q4760" s="51"/>
      <c r="R4760" s="51" t="s">
        <v>29487</v>
      </c>
      <c r="S4760" s="51" t="s">
        <v>29488</v>
      </c>
      <c r="T4760" s="11" t="str">
        <f t="shared" si="2"/>
        <v>Elisa Gill</v>
      </c>
      <c r="U4760" s="51" t="s">
        <v>4060</v>
      </c>
      <c r="V4760" s="51"/>
      <c r="W4760" s="51"/>
      <c r="X4760" s="8"/>
      <c r="Y4760" s="8" t="s">
        <v>60</v>
      </c>
      <c r="Z4760" s="8" t="s">
        <v>60</v>
      </c>
      <c r="AA4760" s="8" t="s">
        <v>60</v>
      </c>
      <c r="AB4760" s="8" t="s">
        <v>60</v>
      </c>
      <c r="AC4760" s="8" t="s">
        <v>60</v>
      </c>
      <c r="AD4760" s="8" t="s">
        <v>60</v>
      </c>
      <c r="AE4760" s="8" t="s">
        <v>29471</v>
      </c>
      <c r="AF4760" s="8" t="s">
        <v>29472</v>
      </c>
      <c r="AG4760" s="8" t="s">
        <v>947</v>
      </c>
      <c r="AH4760" s="8" t="s">
        <v>352</v>
      </c>
      <c r="AI4760" s="8" t="s">
        <v>66</v>
      </c>
      <c r="AJ4760" s="8" t="s">
        <v>29094</v>
      </c>
      <c r="AK4760" s="8" t="s">
        <v>49</v>
      </c>
      <c r="AL4760" s="8" t="s">
        <v>49</v>
      </c>
      <c r="AM4760" s="8" t="s">
        <v>49</v>
      </c>
      <c r="AN4760" s="8" t="s">
        <v>49</v>
      </c>
      <c r="AO4760" s="8" t="s">
        <v>29473</v>
      </c>
      <c r="AP4760" s="51" t="s">
        <v>29472</v>
      </c>
      <c r="AQ4760" s="11">
        <v>11959.0</v>
      </c>
    </row>
    <row r="4761">
      <c r="A4761" s="8" t="str">
        <f t="shared" si="1"/>
        <v>Bruce Lyons</v>
      </c>
      <c r="B4761" s="51" t="s">
        <v>29464</v>
      </c>
      <c r="C4761" s="8" t="s">
        <v>29249</v>
      </c>
      <c r="D4761" s="9" t="s">
        <v>934</v>
      </c>
      <c r="E4761" s="8" t="s">
        <v>29465</v>
      </c>
      <c r="F4761" s="8" t="s">
        <v>936</v>
      </c>
      <c r="G4761" s="8" t="s">
        <v>29251</v>
      </c>
      <c r="H4761" s="8" t="s">
        <v>29466</v>
      </c>
      <c r="I4761" s="8" t="s">
        <v>49</v>
      </c>
      <c r="J4761" s="10" t="s">
        <v>49</v>
      </c>
      <c r="K4761" s="51" t="s">
        <v>29467</v>
      </c>
      <c r="L4761" s="8"/>
      <c r="M4761" s="8"/>
      <c r="N4761" s="8" t="s">
        <v>29489</v>
      </c>
      <c r="O4761" s="8" t="s">
        <v>52</v>
      </c>
      <c r="P4761" s="51"/>
      <c r="Q4761" s="51"/>
      <c r="R4761" s="51" t="s">
        <v>8380</v>
      </c>
      <c r="S4761" s="51" t="s">
        <v>3488</v>
      </c>
      <c r="T4761" s="11" t="str">
        <f t="shared" si="2"/>
        <v>Bruce Lyons</v>
      </c>
      <c r="U4761" s="51" t="s">
        <v>386</v>
      </c>
      <c r="V4761" s="51"/>
      <c r="W4761" s="51"/>
      <c r="X4761" s="8"/>
      <c r="Y4761" s="8" t="s">
        <v>60</v>
      </c>
      <c r="Z4761" s="8" t="s">
        <v>60</v>
      </c>
      <c r="AA4761" s="8" t="s">
        <v>60</v>
      </c>
      <c r="AB4761" s="8" t="s">
        <v>60</v>
      </c>
      <c r="AC4761" s="8" t="s">
        <v>60</v>
      </c>
      <c r="AD4761" s="8" t="s">
        <v>60</v>
      </c>
      <c r="AE4761" s="8" t="s">
        <v>29471</v>
      </c>
      <c r="AF4761" s="8" t="s">
        <v>29472</v>
      </c>
      <c r="AG4761" s="8" t="s">
        <v>947</v>
      </c>
      <c r="AH4761" s="8" t="s">
        <v>352</v>
      </c>
      <c r="AI4761" s="8" t="s">
        <v>66</v>
      </c>
      <c r="AJ4761" s="8" t="s">
        <v>29094</v>
      </c>
      <c r="AK4761" s="8" t="s">
        <v>49</v>
      </c>
      <c r="AL4761" s="8" t="s">
        <v>49</v>
      </c>
      <c r="AM4761" s="8" t="s">
        <v>49</v>
      </c>
      <c r="AN4761" s="8" t="s">
        <v>49</v>
      </c>
      <c r="AO4761" s="8" t="s">
        <v>29473</v>
      </c>
      <c r="AP4761" s="51" t="s">
        <v>29472</v>
      </c>
      <c r="AQ4761" s="11">
        <v>11959.0</v>
      </c>
    </row>
    <row r="4762">
      <c r="A4762" s="8" t="str">
        <f t="shared" si="1"/>
        <v>Brent Miller</v>
      </c>
      <c r="B4762" s="51" t="s">
        <v>29464</v>
      </c>
      <c r="C4762" s="8" t="s">
        <v>29249</v>
      </c>
      <c r="D4762" s="9" t="s">
        <v>934</v>
      </c>
      <c r="E4762" s="8" t="s">
        <v>29465</v>
      </c>
      <c r="F4762" s="8" t="s">
        <v>936</v>
      </c>
      <c r="G4762" s="8" t="s">
        <v>29251</v>
      </c>
      <c r="H4762" s="8" t="s">
        <v>29466</v>
      </c>
      <c r="I4762" s="8" t="s">
        <v>49</v>
      </c>
      <c r="J4762" s="10" t="s">
        <v>49</v>
      </c>
      <c r="K4762" s="51" t="s">
        <v>29467</v>
      </c>
      <c r="L4762" s="8"/>
      <c r="M4762" s="8"/>
      <c r="N4762" s="8" t="s">
        <v>29490</v>
      </c>
      <c r="O4762" s="8" t="s">
        <v>52</v>
      </c>
      <c r="P4762" s="51"/>
      <c r="Q4762" s="51"/>
      <c r="R4762" s="51" t="s">
        <v>9568</v>
      </c>
      <c r="S4762" s="51" t="s">
        <v>492</v>
      </c>
      <c r="T4762" s="11" t="str">
        <f t="shared" si="2"/>
        <v>Brent Miller</v>
      </c>
      <c r="U4762" s="51" t="s">
        <v>689</v>
      </c>
      <c r="V4762" s="51"/>
      <c r="W4762" s="51"/>
      <c r="X4762" s="8"/>
      <c r="Y4762" s="8" t="s">
        <v>60</v>
      </c>
      <c r="Z4762" s="8" t="s">
        <v>60</v>
      </c>
      <c r="AA4762" s="8" t="s">
        <v>60</v>
      </c>
      <c r="AB4762" s="8" t="s">
        <v>60</v>
      </c>
      <c r="AC4762" s="8" t="s">
        <v>60</v>
      </c>
      <c r="AD4762" s="8" t="s">
        <v>60</v>
      </c>
      <c r="AE4762" s="8" t="s">
        <v>29471</v>
      </c>
      <c r="AF4762" s="8" t="s">
        <v>29472</v>
      </c>
      <c r="AG4762" s="8" t="s">
        <v>947</v>
      </c>
      <c r="AH4762" s="8" t="s">
        <v>352</v>
      </c>
      <c r="AI4762" s="8" t="s">
        <v>66</v>
      </c>
      <c r="AJ4762" s="8" t="s">
        <v>29094</v>
      </c>
      <c r="AK4762" s="8" t="s">
        <v>49</v>
      </c>
      <c r="AL4762" s="8" t="s">
        <v>49</v>
      </c>
      <c r="AM4762" s="8" t="s">
        <v>49</v>
      </c>
      <c r="AN4762" s="8" t="s">
        <v>49</v>
      </c>
      <c r="AO4762" s="8" t="s">
        <v>29473</v>
      </c>
      <c r="AP4762" s="51" t="s">
        <v>29472</v>
      </c>
      <c r="AQ4762" s="11">
        <v>11959.0</v>
      </c>
    </row>
    <row r="4763">
      <c r="A4763" s="8" t="str">
        <f t="shared" si="1"/>
        <v>Arianna Perry</v>
      </c>
      <c r="B4763" s="51" t="s">
        <v>29464</v>
      </c>
      <c r="C4763" s="8" t="s">
        <v>29249</v>
      </c>
      <c r="D4763" s="9" t="s">
        <v>934</v>
      </c>
      <c r="E4763" s="8" t="s">
        <v>29465</v>
      </c>
      <c r="F4763" s="8" t="s">
        <v>936</v>
      </c>
      <c r="G4763" s="8" t="s">
        <v>29251</v>
      </c>
      <c r="H4763" s="8" t="s">
        <v>29466</v>
      </c>
      <c r="I4763" s="8" t="s">
        <v>16514</v>
      </c>
      <c r="J4763" s="10" t="s">
        <v>11705</v>
      </c>
      <c r="K4763" s="51" t="s">
        <v>29467</v>
      </c>
      <c r="L4763" s="8" t="s">
        <v>86</v>
      </c>
      <c r="M4763" s="8" t="s">
        <v>86</v>
      </c>
      <c r="N4763" s="8" t="s">
        <v>29491</v>
      </c>
      <c r="O4763" s="8" t="s">
        <v>52</v>
      </c>
      <c r="P4763" s="51"/>
      <c r="Q4763" s="51"/>
      <c r="R4763" s="51" t="s">
        <v>16804</v>
      </c>
      <c r="S4763" s="51" t="s">
        <v>2499</v>
      </c>
      <c r="T4763" s="11" t="str">
        <f t="shared" si="2"/>
        <v>Arianna Perry</v>
      </c>
      <c r="U4763" s="51" t="s">
        <v>106</v>
      </c>
      <c r="V4763" s="51" t="s">
        <v>29492</v>
      </c>
      <c r="W4763" s="51" t="s">
        <v>86</v>
      </c>
      <c r="X4763" s="8"/>
      <c r="Y4763" s="51" t="s">
        <v>60</v>
      </c>
      <c r="Z4763" s="56" t="s">
        <v>29493</v>
      </c>
      <c r="AA4763" s="51" t="s">
        <v>60</v>
      </c>
      <c r="AB4763" s="51" t="s">
        <v>60</v>
      </c>
      <c r="AC4763" s="51" t="s">
        <v>60</v>
      </c>
      <c r="AD4763" s="56" t="s">
        <v>29477</v>
      </c>
      <c r="AE4763" s="8" t="s">
        <v>29471</v>
      </c>
      <c r="AF4763" s="8" t="s">
        <v>29472</v>
      </c>
      <c r="AG4763" s="8" t="s">
        <v>947</v>
      </c>
      <c r="AH4763" s="8" t="s">
        <v>352</v>
      </c>
      <c r="AI4763" s="8" t="s">
        <v>66</v>
      </c>
      <c r="AJ4763" s="8" t="s">
        <v>29094</v>
      </c>
      <c r="AK4763" s="8" t="s">
        <v>11705</v>
      </c>
      <c r="AL4763" s="8" t="s">
        <v>11705</v>
      </c>
      <c r="AM4763" s="8" t="s">
        <v>11705</v>
      </c>
      <c r="AN4763" s="8" t="s">
        <v>49</v>
      </c>
      <c r="AO4763" s="8" t="s">
        <v>29473</v>
      </c>
      <c r="AP4763" s="51" t="s">
        <v>29472</v>
      </c>
      <c r="AQ4763" s="11">
        <v>11959.0</v>
      </c>
    </row>
    <row r="4764">
      <c r="A4764" s="8" t="str">
        <f t="shared" si="1"/>
        <v>Arianna Perry</v>
      </c>
      <c r="B4764" s="51" t="s">
        <v>29464</v>
      </c>
      <c r="C4764" s="8" t="s">
        <v>29249</v>
      </c>
      <c r="D4764" s="9" t="s">
        <v>934</v>
      </c>
      <c r="E4764" s="8" t="s">
        <v>29465</v>
      </c>
      <c r="F4764" s="8" t="s">
        <v>936</v>
      </c>
      <c r="G4764" s="51" t="s">
        <v>29251</v>
      </c>
      <c r="H4764" s="51" t="s">
        <v>29466</v>
      </c>
      <c r="I4764" s="8" t="s">
        <v>16514</v>
      </c>
      <c r="J4764" s="10" t="s">
        <v>11705</v>
      </c>
      <c r="K4764" s="51" t="s">
        <v>29467</v>
      </c>
      <c r="L4764" s="51" t="s">
        <v>86</v>
      </c>
      <c r="M4764" s="51"/>
      <c r="N4764" s="51" t="s">
        <v>29494</v>
      </c>
      <c r="O4764" s="51" t="s">
        <v>52</v>
      </c>
      <c r="P4764" s="51"/>
      <c r="Q4764" s="51"/>
      <c r="R4764" s="51" t="s">
        <v>16804</v>
      </c>
      <c r="S4764" s="51" t="s">
        <v>2499</v>
      </c>
      <c r="T4764" s="11" t="str">
        <f t="shared" si="2"/>
        <v>Arianna Perry</v>
      </c>
      <c r="U4764" s="51" t="s">
        <v>106</v>
      </c>
      <c r="V4764" s="51" t="s">
        <v>29492</v>
      </c>
      <c r="W4764" s="51" t="s">
        <v>86</v>
      </c>
      <c r="X4764" s="51"/>
      <c r="Y4764" s="51" t="s">
        <v>60</v>
      </c>
      <c r="Z4764" s="51" t="s">
        <v>60</v>
      </c>
      <c r="AA4764" s="51" t="s">
        <v>60</v>
      </c>
      <c r="AB4764" s="51" t="s">
        <v>60</v>
      </c>
      <c r="AC4764" s="51" t="s">
        <v>60</v>
      </c>
      <c r="AD4764" s="56" t="s">
        <v>29477</v>
      </c>
      <c r="AE4764" s="51" t="s">
        <v>29471</v>
      </c>
      <c r="AF4764" s="8" t="s">
        <v>29472</v>
      </c>
      <c r="AG4764" s="8" t="s">
        <v>947</v>
      </c>
      <c r="AH4764" s="8" t="s">
        <v>352</v>
      </c>
      <c r="AI4764" s="8" t="s">
        <v>66</v>
      </c>
      <c r="AJ4764" s="8" t="s">
        <v>29094</v>
      </c>
      <c r="AK4764" s="8" t="s">
        <v>11705</v>
      </c>
      <c r="AL4764" s="8" t="s">
        <v>11705</v>
      </c>
      <c r="AM4764" s="8" t="s">
        <v>11705</v>
      </c>
      <c r="AN4764" s="8" t="s">
        <v>49</v>
      </c>
      <c r="AO4764" s="8" t="s">
        <v>29473</v>
      </c>
      <c r="AP4764" s="51" t="s">
        <v>29472</v>
      </c>
      <c r="AQ4764" s="68">
        <v>11959.0</v>
      </c>
    </row>
    <row r="4765">
      <c r="A4765" s="8" t="str">
        <f t="shared" si="1"/>
        <v>Tim Frisbie</v>
      </c>
      <c r="B4765" s="51" t="s">
        <v>29495</v>
      </c>
      <c r="C4765" s="8" t="s">
        <v>29249</v>
      </c>
      <c r="D4765" s="9" t="s">
        <v>934</v>
      </c>
      <c r="E4765" s="8" t="s">
        <v>29496</v>
      </c>
      <c r="F4765" s="8" t="s">
        <v>936</v>
      </c>
      <c r="G4765" s="51" t="s">
        <v>29251</v>
      </c>
      <c r="H4765" s="51" t="s">
        <v>29497</v>
      </c>
      <c r="I4765" s="8" t="s">
        <v>16514</v>
      </c>
      <c r="J4765" s="10" t="s">
        <v>49</v>
      </c>
      <c r="K4765" s="51" t="s">
        <v>29498</v>
      </c>
      <c r="L4765" s="51" t="s">
        <v>86</v>
      </c>
      <c r="M4765" s="51"/>
      <c r="N4765" s="51" t="s">
        <v>29499</v>
      </c>
      <c r="O4765" s="51" t="s">
        <v>52</v>
      </c>
      <c r="P4765" s="51"/>
      <c r="Q4765" s="51"/>
      <c r="R4765" s="51" t="s">
        <v>153</v>
      </c>
      <c r="S4765" s="51" t="s">
        <v>29500</v>
      </c>
      <c r="T4765" s="11" t="str">
        <f t="shared" si="2"/>
        <v>Tim Frisbie</v>
      </c>
      <c r="U4765" s="51" t="s">
        <v>55</v>
      </c>
      <c r="V4765" s="51" t="s">
        <v>29501</v>
      </c>
      <c r="W4765" s="51" t="s">
        <v>29502</v>
      </c>
      <c r="X4765" s="51"/>
      <c r="Y4765" s="51" t="s">
        <v>60</v>
      </c>
      <c r="Z4765" s="51" t="s">
        <v>60</v>
      </c>
      <c r="AA4765" s="51" t="s">
        <v>60</v>
      </c>
      <c r="AB4765" s="51" t="s">
        <v>60</v>
      </c>
      <c r="AC4765" s="51" t="s">
        <v>60</v>
      </c>
      <c r="AD4765" s="51" t="s">
        <v>60</v>
      </c>
      <c r="AE4765" s="51" t="s">
        <v>29503</v>
      </c>
      <c r="AF4765" s="8" t="s">
        <v>29504</v>
      </c>
      <c r="AG4765" s="8" t="s">
        <v>947</v>
      </c>
      <c r="AH4765" s="8" t="s">
        <v>4581</v>
      </c>
      <c r="AI4765" s="8" t="s">
        <v>66</v>
      </c>
      <c r="AJ4765" s="8" t="s">
        <v>29094</v>
      </c>
      <c r="AK4765" s="8" t="s">
        <v>49</v>
      </c>
      <c r="AL4765" s="8" t="s">
        <v>49</v>
      </c>
      <c r="AM4765" s="8" t="s">
        <v>49</v>
      </c>
      <c r="AN4765" s="8" t="s">
        <v>49</v>
      </c>
      <c r="AO4765" s="8" t="s">
        <v>29505</v>
      </c>
      <c r="AP4765" s="51" t="s">
        <v>29504</v>
      </c>
      <c r="AQ4765" s="68">
        <v>2316.0</v>
      </c>
    </row>
    <row r="4766">
      <c r="A4766" s="8" t="str">
        <f t="shared" si="1"/>
        <v>Steve Pyles</v>
      </c>
      <c r="B4766" s="51" t="s">
        <v>29495</v>
      </c>
      <c r="C4766" s="8" t="s">
        <v>29249</v>
      </c>
      <c r="D4766" s="9" t="s">
        <v>934</v>
      </c>
      <c r="E4766" s="8" t="s">
        <v>29496</v>
      </c>
      <c r="F4766" s="8" t="s">
        <v>936</v>
      </c>
      <c r="G4766" s="51" t="s">
        <v>29251</v>
      </c>
      <c r="H4766" s="51" t="s">
        <v>29506</v>
      </c>
      <c r="I4766" s="8" t="s">
        <v>16514</v>
      </c>
      <c r="J4766" s="10" t="s">
        <v>49</v>
      </c>
      <c r="K4766" s="51" t="s">
        <v>29498</v>
      </c>
      <c r="L4766" s="51"/>
      <c r="M4766" s="51"/>
      <c r="N4766" s="51" t="s">
        <v>29507</v>
      </c>
      <c r="O4766" s="51" t="s">
        <v>52</v>
      </c>
      <c r="P4766" s="51"/>
      <c r="Q4766" s="51"/>
      <c r="R4766" s="51" t="s">
        <v>2591</v>
      </c>
      <c r="S4766" s="51" t="s">
        <v>19066</v>
      </c>
      <c r="T4766" s="11" t="str">
        <f t="shared" si="2"/>
        <v>Steve Pyles</v>
      </c>
      <c r="U4766" s="51" t="s">
        <v>80</v>
      </c>
      <c r="V4766" s="51"/>
      <c r="W4766" s="51"/>
      <c r="X4766" s="51"/>
      <c r="Y4766" s="51" t="s">
        <v>60</v>
      </c>
      <c r="Z4766" s="51" t="s">
        <v>60</v>
      </c>
      <c r="AA4766" s="51" t="s">
        <v>60</v>
      </c>
      <c r="AB4766" s="51" t="s">
        <v>60</v>
      </c>
      <c r="AC4766" s="51" t="s">
        <v>60</v>
      </c>
      <c r="AD4766" s="51" t="s">
        <v>60</v>
      </c>
      <c r="AE4766" s="51" t="s">
        <v>29503</v>
      </c>
      <c r="AF4766" s="8" t="s">
        <v>29504</v>
      </c>
      <c r="AG4766" s="8" t="s">
        <v>947</v>
      </c>
      <c r="AH4766" s="8" t="s">
        <v>4581</v>
      </c>
      <c r="AI4766" s="8" t="s">
        <v>66</v>
      </c>
      <c r="AJ4766" s="8" t="s">
        <v>29094</v>
      </c>
      <c r="AK4766" s="8" t="s">
        <v>49</v>
      </c>
      <c r="AL4766" s="8" t="s">
        <v>49</v>
      </c>
      <c r="AM4766" s="8" t="s">
        <v>49</v>
      </c>
      <c r="AN4766" s="8" t="s">
        <v>49</v>
      </c>
      <c r="AO4766" s="8" t="s">
        <v>29505</v>
      </c>
      <c r="AP4766" s="51" t="s">
        <v>29504</v>
      </c>
      <c r="AQ4766" s="68">
        <v>2316.0</v>
      </c>
    </row>
    <row r="4767">
      <c r="A4767" s="8" t="str">
        <f t="shared" si="1"/>
        <v>David Austin</v>
      </c>
      <c r="B4767" s="51" t="s">
        <v>29508</v>
      </c>
      <c r="C4767" s="8" t="s">
        <v>29249</v>
      </c>
      <c r="D4767" s="9" t="s">
        <v>934</v>
      </c>
      <c r="E4767" s="8" t="s">
        <v>29509</v>
      </c>
      <c r="F4767" s="8" t="s">
        <v>936</v>
      </c>
      <c r="G4767" s="8" t="s">
        <v>29251</v>
      </c>
      <c r="H4767" s="8" t="s">
        <v>29510</v>
      </c>
      <c r="I4767" s="8" t="s">
        <v>49</v>
      </c>
      <c r="J4767" s="10" t="s">
        <v>49</v>
      </c>
      <c r="K4767" s="51" t="s">
        <v>29511</v>
      </c>
      <c r="L4767" s="8"/>
      <c r="M4767" s="8"/>
      <c r="N4767" s="8" t="s">
        <v>29512</v>
      </c>
      <c r="O4767" s="8" t="s">
        <v>52</v>
      </c>
      <c r="P4767" s="51"/>
      <c r="Q4767" s="51"/>
      <c r="R4767" s="51" t="s">
        <v>289</v>
      </c>
      <c r="S4767" s="51" t="s">
        <v>1765</v>
      </c>
      <c r="T4767" s="11" t="str">
        <f t="shared" si="2"/>
        <v>David Austin</v>
      </c>
      <c r="U4767" s="51" t="s">
        <v>55</v>
      </c>
      <c r="V4767" s="51" t="s">
        <v>29513</v>
      </c>
      <c r="W4767" s="51" t="s">
        <v>29514</v>
      </c>
      <c r="X4767" s="8"/>
      <c r="Y4767" s="8" t="s">
        <v>60</v>
      </c>
      <c r="Z4767" s="8" t="s">
        <v>60</v>
      </c>
      <c r="AA4767" s="8" t="s">
        <v>60</v>
      </c>
      <c r="AB4767" s="8" t="s">
        <v>60</v>
      </c>
      <c r="AC4767" s="8" t="s">
        <v>60</v>
      </c>
      <c r="AD4767" s="8" t="s">
        <v>60</v>
      </c>
      <c r="AE4767" s="8" t="s">
        <v>29515</v>
      </c>
      <c r="AF4767" s="8" t="s">
        <v>29509</v>
      </c>
      <c r="AG4767" s="8" t="s">
        <v>947</v>
      </c>
      <c r="AH4767" s="8" t="s">
        <v>352</v>
      </c>
      <c r="AI4767" s="8" t="s">
        <v>66</v>
      </c>
      <c r="AJ4767" s="8" t="s">
        <v>29094</v>
      </c>
      <c r="AK4767" s="8" t="s">
        <v>49</v>
      </c>
      <c r="AL4767" s="8" t="s">
        <v>49</v>
      </c>
      <c r="AM4767" s="8" t="s">
        <v>49</v>
      </c>
      <c r="AN4767" s="8" t="s">
        <v>49</v>
      </c>
      <c r="AO4767" s="8" t="s">
        <v>29516</v>
      </c>
      <c r="AP4767" s="51" t="s">
        <v>29509</v>
      </c>
      <c r="AQ4767" s="11">
        <v>7492.0</v>
      </c>
    </row>
    <row r="4768">
      <c r="A4768" s="8" t="str">
        <f t="shared" si="1"/>
        <v>LaTrice Queen</v>
      </c>
      <c r="B4768" s="51" t="s">
        <v>29508</v>
      </c>
      <c r="C4768" s="8" t="s">
        <v>29249</v>
      </c>
      <c r="D4768" s="9" t="s">
        <v>934</v>
      </c>
      <c r="E4768" s="8" t="s">
        <v>29509</v>
      </c>
      <c r="F4768" s="8" t="s">
        <v>936</v>
      </c>
      <c r="G4768" s="8" t="s">
        <v>29251</v>
      </c>
      <c r="H4768" s="8" t="s">
        <v>29510</v>
      </c>
      <c r="I4768" s="8" t="s">
        <v>49</v>
      </c>
      <c r="J4768" s="10" t="s">
        <v>49</v>
      </c>
      <c r="K4768" s="51" t="s">
        <v>29511</v>
      </c>
      <c r="L4768" s="8"/>
      <c r="M4768" s="8"/>
      <c r="N4768" s="8" t="s">
        <v>29517</v>
      </c>
      <c r="O4768" s="8" t="s">
        <v>52</v>
      </c>
      <c r="P4768" s="51"/>
      <c r="Q4768" s="51"/>
      <c r="R4768" s="51" t="s">
        <v>29518</v>
      </c>
      <c r="S4768" s="51" t="s">
        <v>12874</v>
      </c>
      <c r="T4768" s="11" t="str">
        <f t="shared" si="2"/>
        <v>LaTrice Queen</v>
      </c>
      <c r="U4768" s="51" t="s">
        <v>80</v>
      </c>
      <c r="V4768" s="51"/>
      <c r="W4768" s="51"/>
      <c r="X4768" s="8"/>
      <c r="Y4768" s="8" t="s">
        <v>60</v>
      </c>
      <c r="Z4768" s="8" t="s">
        <v>60</v>
      </c>
      <c r="AA4768" s="8" t="s">
        <v>60</v>
      </c>
      <c r="AB4768" s="8" t="s">
        <v>60</v>
      </c>
      <c r="AC4768" s="8" t="s">
        <v>60</v>
      </c>
      <c r="AD4768" s="8" t="s">
        <v>60</v>
      </c>
      <c r="AE4768" s="8" t="s">
        <v>29515</v>
      </c>
      <c r="AF4768" s="8" t="s">
        <v>29509</v>
      </c>
      <c r="AG4768" s="8" t="s">
        <v>947</v>
      </c>
      <c r="AH4768" s="8" t="s">
        <v>352</v>
      </c>
      <c r="AI4768" s="8" t="s">
        <v>66</v>
      </c>
      <c r="AJ4768" s="8" t="s">
        <v>29094</v>
      </c>
      <c r="AK4768" s="8" t="s">
        <v>49</v>
      </c>
      <c r="AL4768" s="8" t="s">
        <v>49</v>
      </c>
      <c r="AM4768" s="8" t="s">
        <v>49</v>
      </c>
      <c r="AN4768" s="8" t="s">
        <v>49</v>
      </c>
      <c r="AO4768" s="8" t="s">
        <v>29516</v>
      </c>
      <c r="AP4768" s="51" t="s">
        <v>29509</v>
      </c>
      <c r="AQ4768" s="11">
        <v>7492.0</v>
      </c>
    </row>
    <row r="4769">
      <c r="A4769" s="8" t="str">
        <f t="shared" si="1"/>
        <v>Sherron Rhetta</v>
      </c>
      <c r="B4769" s="51" t="s">
        <v>29508</v>
      </c>
      <c r="C4769" s="8" t="s">
        <v>29249</v>
      </c>
      <c r="D4769" s="9" t="s">
        <v>934</v>
      </c>
      <c r="E4769" s="8" t="s">
        <v>29509</v>
      </c>
      <c r="F4769" s="8" t="s">
        <v>936</v>
      </c>
      <c r="G4769" s="8" t="s">
        <v>29251</v>
      </c>
      <c r="H4769" s="8" t="s">
        <v>29510</v>
      </c>
      <c r="I4769" s="8" t="s">
        <v>49</v>
      </c>
      <c r="J4769" s="10" t="s">
        <v>49</v>
      </c>
      <c r="K4769" s="51" t="s">
        <v>29511</v>
      </c>
      <c r="L4769" s="8"/>
      <c r="M4769" s="8"/>
      <c r="N4769" s="8" t="s">
        <v>29519</v>
      </c>
      <c r="O4769" s="8" t="s">
        <v>52</v>
      </c>
      <c r="P4769" s="51"/>
      <c r="Q4769" s="51"/>
      <c r="R4769" s="51" t="s">
        <v>29520</v>
      </c>
      <c r="S4769" s="51" t="s">
        <v>29521</v>
      </c>
      <c r="T4769" s="11" t="str">
        <f t="shared" si="2"/>
        <v>Sherron Rhetta</v>
      </c>
      <c r="U4769" s="51" t="s">
        <v>80</v>
      </c>
      <c r="V4769" s="51"/>
      <c r="W4769" s="51"/>
      <c r="X4769" s="8"/>
      <c r="Y4769" s="8" t="s">
        <v>60</v>
      </c>
      <c r="Z4769" s="8" t="s">
        <v>60</v>
      </c>
      <c r="AA4769" s="8" t="s">
        <v>60</v>
      </c>
      <c r="AB4769" s="8" t="s">
        <v>60</v>
      </c>
      <c r="AC4769" s="8" t="s">
        <v>60</v>
      </c>
      <c r="AD4769" s="8" t="s">
        <v>60</v>
      </c>
      <c r="AE4769" s="8" t="s">
        <v>29515</v>
      </c>
      <c r="AF4769" s="8" t="s">
        <v>29509</v>
      </c>
      <c r="AG4769" s="8" t="s">
        <v>947</v>
      </c>
      <c r="AH4769" s="8" t="s">
        <v>352</v>
      </c>
      <c r="AI4769" s="8" t="s">
        <v>66</v>
      </c>
      <c r="AJ4769" s="8" t="s">
        <v>29094</v>
      </c>
      <c r="AK4769" s="8" t="s">
        <v>49</v>
      </c>
      <c r="AL4769" s="8" t="s">
        <v>49</v>
      </c>
      <c r="AM4769" s="8" t="s">
        <v>49</v>
      </c>
      <c r="AN4769" s="8" t="s">
        <v>49</v>
      </c>
      <c r="AO4769" s="8" t="s">
        <v>29516</v>
      </c>
      <c r="AP4769" s="51" t="s">
        <v>29509</v>
      </c>
      <c r="AQ4769" s="11">
        <v>7492.0</v>
      </c>
    </row>
    <row r="4770">
      <c r="A4770" s="8" t="str">
        <f t="shared" si="1"/>
        <v>Robert Neely</v>
      </c>
      <c r="B4770" s="51" t="s">
        <v>29522</v>
      </c>
      <c r="C4770" s="8" t="s">
        <v>29249</v>
      </c>
      <c r="D4770" s="9" t="s">
        <v>934</v>
      </c>
      <c r="E4770" s="8" t="s">
        <v>973</v>
      </c>
      <c r="F4770" s="8" t="s">
        <v>936</v>
      </c>
      <c r="G4770" s="8" t="s">
        <v>29251</v>
      </c>
      <c r="H4770" s="8" t="s">
        <v>29523</v>
      </c>
      <c r="I4770" s="8" t="s">
        <v>49</v>
      </c>
      <c r="J4770" s="10" t="s">
        <v>49</v>
      </c>
      <c r="K4770" s="51" t="s">
        <v>29524</v>
      </c>
      <c r="L4770" s="8"/>
      <c r="M4770" s="8"/>
      <c r="N4770" s="8" t="s">
        <v>29525</v>
      </c>
      <c r="O4770" s="8" t="s">
        <v>52</v>
      </c>
      <c r="P4770" s="51"/>
      <c r="Q4770" s="51"/>
      <c r="R4770" s="51" t="s">
        <v>2577</v>
      </c>
      <c r="S4770" s="51" t="s">
        <v>17923</v>
      </c>
      <c r="T4770" s="11" t="str">
        <f t="shared" si="2"/>
        <v>Robert Neely</v>
      </c>
      <c r="U4770" s="51" t="s">
        <v>55</v>
      </c>
      <c r="V4770" s="51"/>
      <c r="W4770" s="51"/>
      <c r="X4770" s="8"/>
      <c r="Y4770" s="8" t="s">
        <v>60</v>
      </c>
      <c r="Z4770" s="8" t="s">
        <v>60</v>
      </c>
      <c r="AA4770" s="8" t="s">
        <v>60</v>
      </c>
      <c r="AB4770" s="12" t="s">
        <v>29526</v>
      </c>
      <c r="AC4770" s="8" t="s">
        <v>60</v>
      </c>
      <c r="AD4770" s="8" t="s">
        <v>60</v>
      </c>
      <c r="AE4770" s="8" t="s">
        <v>29527</v>
      </c>
      <c r="AF4770" s="8" t="s">
        <v>29528</v>
      </c>
      <c r="AG4770" s="8" t="s">
        <v>947</v>
      </c>
      <c r="AH4770" s="8" t="s">
        <v>232</v>
      </c>
      <c r="AI4770" s="8" t="s">
        <v>66</v>
      </c>
      <c r="AJ4770" s="8" t="s">
        <v>29094</v>
      </c>
      <c r="AK4770" s="8" t="s">
        <v>49</v>
      </c>
      <c r="AL4770" s="8" t="s">
        <v>49</v>
      </c>
      <c r="AM4770" s="8" t="s">
        <v>49</v>
      </c>
      <c r="AN4770" s="8" t="s">
        <v>49</v>
      </c>
      <c r="AO4770" s="8" t="s">
        <v>29529</v>
      </c>
      <c r="AP4770" s="51" t="s">
        <v>29528</v>
      </c>
      <c r="AQ4770" s="11">
        <v>10232.0</v>
      </c>
    </row>
    <row r="4771">
      <c r="A4771" s="8" t="str">
        <f t="shared" si="1"/>
        <v>Kenneth King</v>
      </c>
      <c r="B4771" s="51" t="s">
        <v>29522</v>
      </c>
      <c r="C4771" s="8" t="s">
        <v>29249</v>
      </c>
      <c r="D4771" s="9" t="s">
        <v>934</v>
      </c>
      <c r="E4771" s="8" t="s">
        <v>973</v>
      </c>
      <c r="F4771" s="8" t="s">
        <v>936</v>
      </c>
      <c r="G4771" s="8" t="s">
        <v>29251</v>
      </c>
      <c r="H4771" s="8" t="s">
        <v>29523</v>
      </c>
      <c r="I4771" s="8" t="s">
        <v>49</v>
      </c>
      <c r="J4771" s="10" t="s">
        <v>49</v>
      </c>
      <c r="K4771" s="51" t="s">
        <v>29524</v>
      </c>
      <c r="L4771" s="8"/>
      <c r="M4771" s="8"/>
      <c r="N4771" s="8" t="s">
        <v>29530</v>
      </c>
      <c r="O4771" s="8" t="s">
        <v>52</v>
      </c>
      <c r="P4771" s="51"/>
      <c r="Q4771" s="51"/>
      <c r="R4771" s="51" t="s">
        <v>11997</v>
      </c>
      <c r="S4771" s="51" t="s">
        <v>5358</v>
      </c>
      <c r="T4771" s="11" t="str">
        <f t="shared" si="2"/>
        <v>Kenneth King</v>
      </c>
      <c r="U4771" s="51" t="s">
        <v>22204</v>
      </c>
      <c r="V4771" s="51"/>
      <c r="W4771" s="51"/>
      <c r="X4771" s="8"/>
      <c r="Y4771" s="8" t="s">
        <v>60</v>
      </c>
      <c r="Z4771" s="8" t="s">
        <v>60</v>
      </c>
      <c r="AA4771" s="8" t="s">
        <v>60</v>
      </c>
      <c r="AB4771" s="12" t="s">
        <v>29531</v>
      </c>
      <c r="AC4771" s="8" t="s">
        <v>60</v>
      </c>
      <c r="AD4771" s="8" t="s">
        <v>60</v>
      </c>
      <c r="AE4771" s="8" t="s">
        <v>29527</v>
      </c>
      <c r="AF4771" s="8" t="s">
        <v>29528</v>
      </c>
      <c r="AG4771" s="8" t="s">
        <v>947</v>
      </c>
      <c r="AH4771" s="8" t="s">
        <v>232</v>
      </c>
      <c r="AI4771" s="8" t="s">
        <v>66</v>
      </c>
      <c r="AJ4771" s="8" t="s">
        <v>29094</v>
      </c>
      <c r="AK4771" s="8" t="s">
        <v>49</v>
      </c>
      <c r="AL4771" s="8" t="s">
        <v>49</v>
      </c>
      <c r="AM4771" s="8" t="s">
        <v>49</v>
      </c>
      <c r="AN4771" s="8" t="s">
        <v>49</v>
      </c>
      <c r="AO4771" s="8" t="s">
        <v>29529</v>
      </c>
      <c r="AP4771" s="51" t="s">
        <v>29528</v>
      </c>
      <c r="AQ4771" s="11">
        <v>10232.0</v>
      </c>
    </row>
    <row r="4772">
      <c r="A4772" s="8" t="str">
        <f t="shared" si="1"/>
        <v>Mike Kinter</v>
      </c>
      <c r="B4772" s="51" t="s">
        <v>29522</v>
      </c>
      <c r="C4772" s="8" t="s">
        <v>29249</v>
      </c>
      <c r="D4772" s="9" t="s">
        <v>934</v>
      </c>
      <c r="E4772" s="8" t="s">
        <v>973</v>
      </c>
      <c r="F4772" s="8" t="s">
        <v>936</v>
      </c>
      <c r="G4772" s="8" t="s">
        <v>29251</v>
      </c>
      <c r="H4772" s="8" t="s">
        <v>29523</v>
      </c>
      <c r="I4772" s="8" t="s">
        <v>49</v>
      </c>
      <c r="J4772" s="10" t="s">
        <v>49</v>
      </c>
      <c r="K4772" s="51" t="s">
        <v>29524</v>
      </c>
      <c r="L4772" s="8"/>
      <c r="M4772" s="8"/>
      <c r="N4772" s="8" t="s">
        <v>29532</v>
      </c>
      <c r="O4772" s="8" t="s">
        <v>52</v>
      </c>
      <c r="P4772" s="51"/>
      <c r="Q4772" s="51"/>
      <c r="R4772" s="51" t="s">
        <v>1237</v>
      </c>
      <c r="S4772" s="51" t="s">
        <v>29533</v>
      </c>
      <c r="T4772" s="11" t="str">
        <f t="shared" si="2"/>
        <v>Mike Kinter</v>
      </c>
      <c r="U4772" s="51" t="s">
        <v>106</v>
      </c>
      <c r="V4772" s="51" t="s">
        <v>29534</v>
      </c>
      <c r="W4772" s="51"/>
      <c r="X4772" s="8"/>
      <c r="Y4772" s="8" t="s">
        <v>60</v>
      </c>
      <c r="Z4772" s="8" t="s">
        <v>60</v>
      </c>
      <c r="AA4772" s="8" t="s">
        <v>60</v>
      </c>
      <c r="AB4772" s="12" t="s">
        <v>29531</v>
      </c>
      <c r="AC4772" s="8" t="s">
        <v>60</v>
      </c>
      <c r="AD4772" s="8" t="s">
        <v>60</v>
      </c>
      <c r="AE4772" s="8" t="s">
        <v>29527</v>
      </c>
      <c r="AF4772" s="8" t="s">
        <v>29528</v>
      </c>
      <c r="AG4772" s="8" t="s">
        <v>947</v>
      </c>
      <c r="AH4772" s="8" t="s">
        <v>232</v>
      </c>
      <c r="AI4772" s="8" t="s">
        <v>66</v>
      </c>
      <c r="AJ4772" s="8" t="s">
        <v>29094</v>
      </c>
      <c r="AK4772" s="8" t="s">
        <v>49</v>
      </c>
      <c r="AL4772" s="8" t="s">
        <v>49</v>
      </c>
      <c r="AM4772" s="8" t="s">
        <v>49</v>
      </c>
      <c r="AN4772" s="8" t="s">
        <v>49</v>
      </c>
      <c r="AO4772" s="8" t="s">
        <v>29529</v>
      </c>
      <c r="AP4772" s="51" t="s">
        <v>29528</v>
      </c>
      <c r="AQ4772" s="11">
        <v>10232.0</v>
      </c>
    </row>
    <row r="4773">
      <c r="A4773" s="8" t="str">
        <f t="shared" si="1"/>
        <v>Steven Lepe</v>
      </c>
      <c r="B4773" s="51" t="s">
        <v>29535</v>
      </c>
      <c r="C4773" s="8" t="s">
        <v>29249</v>
      </c>
      <c r="D4773" s="9" t="s">
        <v>934</v>
      </c>
      <c r="E4773" s="8" t="s">
        <v>29536</v>
      </c>
      <c r="F4773" s="8" t="s">
        <v>936</v>
      </c>
      <c r="G4773" s="8" t="s">
        <v>29251</v>
      </c>
      <c r="H4773" s="8" t="s">
        <v>29537</v>
      </c>
      <c r="I4773" s="13" t="s">
        <v>16514</v>
      </c>
      <c r="J4773" s="75" t="s">
        <v>49</v>
      </c>
      <c r="K4773" s="51" t="s">
        <v>29538</v>
      </c>
      <c r="L4773" s="8"/>
      <c r="M4773" s="8"/>
      <c r="N4773" s="8" t="s">
        <v>29539</v>
      </c>
      <c r="O4773" s="8" t="s">
        <v>52</v>
      </c>
      <c r="P4773" s="51"/>
      <c r="Q4773" s="51"/>
      <c r="R4773" s="51" t="s">
        <v>1191</v>
      </c>
      <c r="S4773" s="51" t="s">
        <v>29540</v>
      </c>
      <c r="T4773" s="11" t="str">
        <f t="shared" si="2"/>
        <v>Steven Lepe</v>
      </c>
      <c r="U4773" s="51" t="s">
        <v>412</v>
      </c>
      <c r="V4773" s="51"/>
      <c r="W4773" s="51"/>
      <c r="X4773" s="8"/>
      <c r="Y4773" s="8" t="s">
        <v>60</v>
      </c>
      <c r="Z4773" s="12" t="s">
        <v>29541</v>
      </c>
      <c r="AA4773" s="8" t="s">
        <v>60</v>
      </c>
      <c r="AB4773" s="12" t="s">
        <v>29542</v>
      </c>
      <c r="AC4773" s="8" t="s">
        <v>60</v>
      </c>
      <c r="AD4773" s="12" t="s">
        <v>29543</v>
      </c>
      <c r="AE4773" s="8" t="s">
        <v>29544</v>
      </c>
      <c r="AF4773" s="8" t="s">
        <v>29545</v>
      </c>
      <c r="AG4773" s="8" t="s">
        <v>947</v>
      </c>
      <c r="AH4773" s="8" t="s">
        <v>352</v>
      </c>
      <c r="AI4773" s="8" t="s">
        <v>66</v>
      </c>
      <c r="AJ4773" s="13" t="s">
        <v>29094</v>
      </c>
      <c r="AK4773" s="13" t="s">
        <v>49</v>
      </c>
      <c r="AL4773" s="13" t="s">
        <v>49</v>
      </c>
      <c r="AM4773" s="13" t="s">
        <v>49</v>
      </c>
      <c r="AN4773" s="8" t="s">
        <v>49</v>
      </c>
      <c r="AO4773" s="8" t="s">
        <v>29546</v>
      </c>
      <c r="AP4773" s="51" t="s">
        <v>29545</v>
      </c>
      <c r="AQ4773" s="11">
        <v>9738.0</v>
      </c>
    </row>
    <row r="4774">
      <c r="A4774" s="8" t="str">
        <f t="shared" si="1"/>
        <v>Chris Benard</v>
      </c>
      <c r="B4774" s="51" t="s">
        <v>29535</v>
      </c>
      <c r="C4774" s="8" t="s">
        <v>29249</v>
      </c>
      <c r="D4774" s="9" t="s">
        <v>934</v>
      </c>
      <c r="E4774" s="8" t="s">
        <v>29536</v>
      </c>
      <c r="F4774" s="8" t="s">
        <v>936</v>
      </c>
      <c r="G4774" s="51" t="s">
        <v>29251</v>
      </c>
      <c r="H4774" s="8" t="s">
        <v>29537</v>
      </c>
      <c r="I4774" s="8" t="s">
        <v>16514</v>
      </c>
      <c r="J4774" s="10" t="s">
        <v>49</v>
      </c>
      <c r="K4774" s="51" t="s">
        <v>29538</v>
      </c>
      <c r="L4774" s="8" t="s">
        <v>86</v>
      </c>
      <c r="M4774" s="8" t="s">
        <v>86</v>
      </c>
      <c r="N4774" s="51" t="s">
        <v>29547</v>
      </c>
      <c r="O4774" s="51" t="s">
        <v>52</v>
      </c>
      <c r="P4774" s="51"/>
      <c r="Q4774" s="51"/>
      <c r="R4774" s="51" t="s">
        <v>791</v>
      </c>
      <c r="S4774" s="51" t="s">
        <v>29548</v>
      </c>
      <c r="T4774" s="11" t="str">
        <f t="shared" si="2"/>
        <v>Chris Benard</v>
      </c>
      <c r="U4774" s="51" t="s">
        <v>55</v>
      </c>
      <c r="V4774" s="51" t="s">
        <v>29549</v>
      </c>
      <c r="W4774" s="51" t="s">
        <v>86</v>
      </c>
      <c r="X4774" s="51"/>
      <c r="Y4774" s="51" t="s">
        <v>60</v>
      </c>
      <c r="Z4774" s="56" t="s">
        <v>29541</v>
      </c>
      <c r="AA4774" s="51" t="s">
        <v>60</v>
      </c>
      <c r="AB4774" s="56" t="s">
        <v>29542</v>
      </c>
      <c r="AC4774" s="56" t="s">
        <v>29550</v>
      </c>
      <c r="AD4774" s="56" t="s">
        <v>29543</v>
      </c>
      <c r="AE4774" s="51" t="s">
        <v>29544</v>
      </c>
      <c r="AF4774" s="8" t="s">
        <v>29545</v>
      </c>
      <c r="AG4774" s="8" t="s">
        <v>947</v>
      </c>
      <c r="AH4774" s="8" t="s">
        <v>352</v>
      </c>
      <c r="AI4774" s="8" t="s">
        <v>66</v>
      </c>
      <c r="AJ4774" s="8" t="s">
        <v>29094</v>
      </c>
      <c r="AK4774" s="8" t="s">
        <v>49</v>
      </c>
      <c r="AL4774" s="8" t="s">
        <v>49</v>
      </c>
      <c r="AM4774" s="8" t="s">
        <v>49</v>
      </c>
      <c r="AN4774" s="8" t="s">
        <v>49</v>
      </c>
      <c r="AO4774" s="8" t="s">
        <v>29546</v>
      </c>
      <c r="AP4774" s="51" t="s">
        <v>29545</v>
      </c>
      <c r="AQ4774" s="11">
        <v>9738.0</v>
      </c>
    </row>
    <row r="4775">
      <c r="A4775" s="8" t="str">
        <f t="shared" si="1"/>
        <v>Tim Seaman</v>
      </c>
      <c r="B4775" s="51" t="s">
        <v>29535</v>
      </c>
      <c r="C4775" s="8" t="s">
        <v>29249</v>
      </c>
      <c r="D4775" s="9" t="s">
        <v>934</v>
      </c>
      <c r="E4775" s="8" t="s">
        <v>29536</v>
      </c>
      <c r="F4775" s="8" t="s">
        <v>936</v>
      </c>
      <c r="G4775" s="51" t="s">
        <v>29251</v>
      </c>
      <c r="H4775" s="8" t="s">
        <v>29537</v>
      </c>
      <c r="I4775" s="8" t="s">
        <v>16514</v>
      </c>
      <c r="J4775" s="10" t="s">
        <v>49</v>
      </c>
      <c r="K4775" s="51" t="s">
        <v>29538</v>
      </c>
      <c r="L4775" s="8"/>
      <c r="M4775" s="8"/>
      <c r="N4775" s="51" t="s">
        <v>29551</v>
      </c>
      <c r="O4775" s="51" t="s">
        <v>52</v>
      </c>
      <c r="P4775" s="51"/>
      <c r="Q4775" s="51"/>
      <c r="R4775" s="51" t="s">
        <v>153</v>
      </c>
      <c r="S4775" s="51" t="s">
        <v>29552</v>
      </c>
      <c r="T4775" s="11" t="str">
        <f t="shared" si="2"/>
        <v>Tim Seaman</v>
      </c>
      <c r="U4775" s="51" t="s">
        <v>55</v>
      </c>
      <c r="V4775" s="51" t="s">
        <v>29553</v>
      </c>
      <c r="W4775" s="51" t="s">
        <v>29554</v>
      </c>
      <c r="X4775" s="51"/>
      <c r="Y4775" s="56" t="s">
        <v>29555</v>
      </c>
      <c r="Z4775" s="56" t="s">
        <v>29541</v>
      </c>
      <c r="AA4775" s="51" t="s">
        <v>60</v>
      </c>
      <c r="AB4775" s="56" t="s">
        <v>29542</v>
      </c>
      <c r="AC4775" s="51" t="s">
        <v>60</v>
      </c>
      <c r="AD4775" s="56" t="s">
        <v>29543</v>
      </c>
      <c r="AE4775" s="51" t="s">
        <v>29544</v>
      </c>
      <c r="AF4775" s="8" t="s">
        <v>29545</v>
      </c>
      <c r="AG4775" s="8" t="s">
        <v>947</v>
      </c>
      <c r="AH4775" s="8" t="s">
        <v>352</v>
      </c>
      <c r="AI4775" s="8" t="s">
        <v>66</v>
      </c>
      <c r="AJ4775" s="8" t="s">
        <v>29094</v>
      </c>
      <c r="AK4775" s="8" t="s">
        <v>49</v>
      </c>
      <c r="AL4775" s="8" t="s">
        <v>49</v>
      </c>
      <c r="AM4775" s="8" t="s">
        <v>49</v>
      </c>
      <c r="AN4775" s="8" t="s">
        <v>49</v>
      </c>
      <c r="AO4775" s="8" t="s">
        <v>29546</v>
      </c>
      <c r="AP4775" s="51" t="s">
        <v>29545</v>
      </c>
      <c r="AQ4775" s="11">
        <v>9738.0</v>
      </c>
    </row>
    <row r="4776">
      <c r="A4776" s="8" t="str">
        <f t="shared" si="1"/>
        <v>Laulauga Tausaga</v>
      </c>
      <c r="B4776" s="51" t="s">
        <v>29535</v>
      </c>
      <c r="C4776" s="8" t="s">
        <v>29249</v>
      </c>
      <c r="D4776" s="9" t="s">
        <v>934</v>
      </c>
      <c r="E4776" s="8" t="s">
        <v>29536</v>
      </c>
      <c r="F4776" s="8" t="s">
        <v>936</v>
      </c>
      <c r="G4776" s="51" t="s">
        <v>29251</v>
      </c>
      <c r="H4776" s="8" t="s">
        <v>29537</v>
      </c>
      <c r="I4776" s="8" t="s">
        <v>16514</v>
      </c>
      <c r="J4776" s="10" t="s">
        <v>49</v>
      </c>
      <c r="K4776" s="51" t="s">
        <v>29538</v>
      </c>
      <c r="L4776" s="8"/>
      <c r="M4776" s="8"/>
      <c r="N4776" s="8" t="s">
        <v>29556</v>
      </c>
      <c r="O4776" s="51" t="s">
        <v>52</v>
      </c>
      <c r="P4776" s="51"/>
      <c r="Q4776" s="51"/>
      <c r="R4776" s="51" t="s">
        <v>29557</v>
      </c>
      <c r="S4776" s="51" t="s">
        <v>29558</v>
      </c>
      <c r="T4776" s="11" t="str">
        <f t="shared" si="2"/>
        <v>Laulauga Tausaga</v>
      </c>
      <c r="U4776" s="51" t="s">
        <v>160</v>
      </c>
      <c r="V4776" s="51"/>
      <c r="W4776" s="51"/>
      <c r="X4776" s="51"/>
      <c r="Y4776" s="51" t="s">
        <v>60</v>
      </c>
      <c r="Z4776" s="56" t="s">
        <v>29541</v>
      </c>
      <c r="AA4776" s="51" t="s">
        <v>60</v>
      </c>
      <c r="AB4776" s="56" t="s">
        <v>29542</v>
      </c>
      <c r="AC4776" s="51" t="s">
        <v>60</v>
      </c>
      <c r="AD4776" s="56" t="s">
        <v>29543</v>
      </c>
      <c r="AE4776" s="51" t="s">
        <v>29544</v>
      </c>
      <c r="AF4776" s="8" t="s">
        <v>29545</v>
      </c>
      <c r="AG4776" s="8" t="s">
        <v>947</v>
      </c>
      <c r="AH4776" s="8" t="s">
        <v>352</v>
      </c>
      <c r="AI4776" s="8" t="s">
        <v>66</v>
      </c>
      <c r="AJ4776" s="8" t="s">
        <v>29094</v>
      </c>
      <c r="AK4776" s="8" t="s">
        <v>49</v>
      </c>
      <c r="AL4776" s="8" t="s">
        <v>49</v>
      </c>
      <c r="AM4776" s="8" t="s">
        <v>49</v>
      </c>
      <c r="AN4776" s="8" t="s">
        <v>49</v>
      </c>
      <c r="AO4776" s="8" t="s">
        <v>29546</v>
      </c>
      <c r="AP4776" s="51" t="s">
        <v>29545</v>
      </c>
      <c r="AQ4776" s="11">
        <v>9738.0</v>
      </c>
    </row>
    <row r="4777">
      <c r="A4777" s="8" t="str">
        <f t="shared" si="1"/>
        <v>Rolland Slade</v>
      </c>
      <c r="B4777" s="51" t="s">
        <v>29535</v>
      </c>
      <c r="C4777" s="8" t="s">
        <v>29249</v>
      </c>
      <c r="D4777" s="9" t="s">
        <v>934</v>
      </c>
      <c r="E4777" s="8" t="s">
        <v>29536</v>
      </c>
      <c r="F4777" s="8" t="s">
        <v>936</v>
      </c>
      <c r="G4777" s="51" t="s">
        <v>29251</v>
      </c>
      <c r="H4777" s="8" t="s">
        <v>29537</v>
      </c>
      <c r="I4777" s="8" t="s">
        <v>16514</v>
      </c>
      <c r="J4777" s="10" t="s">
        <v>49</v>
      </c>
      <c r="K4777" s="51" t="s">
        <v>29538</v>
      </c>
      <c r="L4777" s="8"/>
      <c r="M4777" s="8"/>
      <c r="N4777" s="8" t="s">
        <v>29559</v>
      </c>
      <c r="O4777" s="51" t="s">
        <v>52</v>
      </c>
      <c r="P4777" s="51"/>
      <c r="Q4777" s="51"/>
      <c r="R4777" s="51" t="s">
        <v>29560</v>
      </c>
      <c r="S4777" s="51" t="s">
        <v>29561</v>
      </c>
      <c r="T4777" s="11" t="str">
        <f t="shared" si="2"/>
        <v>Rolland Slade</v>
      </c>
      <c r="U4777" s="51" t="s">
        <v>674</v>
      </c>
      <c r="V4777" s="51"/>
      <c r="W4777" s="51"/>
      <c r="X4777" s="51"/>
      <c r="Y4777" s="51" t="s">
        <v>60</v>
      </c>
      <c r="Z4777" s="56" t="s">
        <v>29541</v>
      </c>
      <c r="AA4777" s="56" t="s">
        <v>29562</v>
      </c>
      <c r="AB4777" s="56" t="s">
        <v>29542</v>
      </c>
      <c r="AC4777" s="51" t="s">
        <v>60</v>
      </c>
      <c r="AD4777" s="56" t="s">
        <v>29543</v>
      </c>
      <c r="AE4777" s="51" t="s">
        <v>29544</v>
      </c>
      <c r="AF4777" s="8" t="s">
        <v>29545</v>
      </c>
      <c r="AG4777" s="8" t="s">
        <v>947</v>
      </c>
      <c r="AH4777" s="8" t="s">
        <v>352</v>
      </c>
      <c r="AI4777" s="8" t="s">
        <v>66</v>
      </c>
      <c r="AJ4777" s="8" t="s">
        <v>29094</v>
      </c>
      <c r="AK4777" s="8" t="s">
        <v>49</v>
      </c>
      <c r="AL4777" s="8" t="s">
        <v>49</v>
      </c>
      <c r="AM4777" s="8" t="s">
        <v>49</v>
      </c>
      <c r="AN4777" s="8" t="s">
        <v>49</v>
      </c>
      <c r="AO4777" s="8" t="s">
        <v>29546</v>
      </c>
      <c r="AP4777" s="51" t="s">
        <v>29545</v>
      </c>
      <c r="AQ4777" s="11">
        <v>9738.0</v>
      </c>
    </row>
    <row r="4778">
      <c r="A4778" s="8" t="str">
        <f t="shared" si="1"/>
        <v>Thom Hunt</v>
      </c>
      <c r="B4778" s="51" t="s">
        <v>29535</v>
      </c>
      <c r="C4778" s="8" t="s">
        <v>29249</v>
      </c>
      <c r="D4778" s="9" t="s">
        <v>934</v>
      </c>
      <c r="E4778" s="8" t="s">
        <v>29536</v>
      </c>
      <c r="F4778" s="8" t="s">
        <v>936</v>
      </c>
      <c r="G4778" s="8" t="s">
        <v>29251</v>
      </c>
      <c r="H4778" s="8" t="s">
        <v>29537</v>
      </c>
      <c r="I4778" s="8" t="s">
        <v>49</v>
      </c>
      <c r="J4778" s="75" t="s">
        <v>49</v>
      </c>
      <c r="K4778" s="51" t="s">
        <v>29538</v>
      </c>
      <c r="L4778" s="8"/>
      <c r="M4778" s="8"/>
      <c r="N4778" s="8" t="s">
        <v>29563</v>
      </c>
      <c r="O4778" s="8" t="s">
        <v>52</v>
      </c>
      <c r="P4778" s="51"/>
      <c r="Q4778" s="51"/>
      <c r="R4778" s="51" t="s">
        <v>29564</v>
      </c>
      <c r="S4778" s="51" t="s">
        <v>9755</v>
      </c>
      <c r="T4778" s="11" t="str">
        <f t="shared" si="2"/>
        <v>Thom Hunt</v>
      </c>
      <c r="U4778" s="51" t="s">
        <v>9994</v>
      </c>
      <c r="V4778" s="51" t="s">
        <v>29565</v>
      </c>
      <c r="W4778" s="51" t="s">
        <v>29566</v>
      </c>
      <c r="X4778" s="8"/>
      <c r="Y4778" s="8" t="s">
        <v>60</v>
      </c>
      <c r="Z4778" s="12" t="s">
        <v>29541</v>
      </c>
      <c r="AA4778" s="12" t="s">
        <v>29567</v>
      </c>
      <c r="AB4778" s="12" t="s">
        <v>29542</v>
      </c>
      <c r="AC4778" s="12" t="s">
        <v>29568</v>
      </c>
      <c r="AD4778" s="12" t="s">
        <v>29543</v>
      </c>
      <c r="AE4778" s="8" t="s">
        <v>29544</v>
      </c>
      <c r="AF4778" s="8" t="s">
        <v>29545</v>
      </c>
      <c r="AG4778" s="8" t="s">
        <v>947</v>
      </c>
      <c r="AH4778" s="8" t="s">
        <v>352</v>
      </c>
      <c r="AI4778" s="8" t="s">
        <v>66</v>
      </c>
      <c r="AJ4778" s="13" t="s">
        <v>29094</v>
      </c>
      <c r="AK4778" s="13" t="s">
        <v>49</v>
      </c>
      <c r="AL4778" s="13" t="s">
        <v>49</v>
      </c>
      <c r="AM4778" s="13" t="s">
        <v>49</v>
      </c>
      <c r="AN4778" s="8" t="s">
        <v>49</v>
      </c>
      <c r="AO4778" s="8" t="s">
        <v>29546</v>
      </c>
      <c r="AP4778" s="51" t="s">
        <v>29545</v>
      </c>
      <c r="AQ4778" s="11">
        <v>9738.0</v>
      </c>
    </row>
    <row r="4779">
      <c r="A4779" s="8" t="str">
        <f t="shared" si="1"/>
        <v>Thomas Rusnak</v>
      </c>
      <c r="B4779" s="51" t="s">
        <v>29535</v>
      </c>
      <c r="C4779" s="8" t="s">
        <v>29249</v>
      </c>
      <c r="D4779" s="9" t="s">
        <v>934</v>
      </c>
      <c r="E4779" s="8" t="s">
        <v>29536</v>
      </c>
      <c r="F4779" s="8" t="s">
        <v>936</v>
      </c>
      <c r="G4779" s="8" t="s">
        <v>29251</v>
      </c>
      <c r="H4779" s="8" t="s">
        <v>29537</v>
      </c>
      <c r="I4779" s="13" t="s">
        <v>16514</v>
      </c>
      <c r="J4779" s="75" t="s">
        <v>49</v>
      </c>
      <c r="K4779" s="51" t="s">
        <v>29538</v>
      </c>
      <c r="L4779" s="8"/>
      <c r="M4779" s="8"/>
      <c r="N4779" s="8" t="s">
        <v>29569</v>
      </c>
      <c r="O4779" s="13" t="s">
        <v>52</v>
      </c>
      <c r="P4779" s="51"/>
      <c r="Q4779" s="51"/>
      <c r="R4779" s="51" t="s">
        <v>1458</v>
      </c>
      <c r="S4779" s="51" t="s">
        <v>12371</v>
      </c>
      <c r="T4779" s="11" t="str">
        <f t="shared" si="2"/>
        <v>Thomas Rusnak</v>
      </c>
      <c r="U4779" s="51" t="s">
        <v>247</v>
      </c>
      <c r="V4779" s="51"/>
      <c r="W4779" s="51"/>
      <c r="X4779" s="8"/>
      <c r="Y4779" s="8" t="s">
        <v>60</v>
      </c>
      <c r="Z4779" s="12" t="s">
        <v>29541</v>
      </c>
      <c r="AA4779" s="8" t="s">
        <v>60</v>
      </c>
      <c r="AB4779" s="12" t="s">
        <v>29542</v>
      </c>
      <c r="AC4779" s="8" t="s">
        <v>60</v>
      </c>
      <c r="AD4779" s="12" t="s">
        <v>29543</v>
      </c>
      <c r="AE4779" s="8" t="s">
        <v>29544</v>
      </c>
      <c r="AF4779" s="8" t="s">
        <v>29545</v>
      </c>
      <c r="AG4779" s="8" t="s">
        <v>947</v>
      </c>
      <c r="AH4779" s="8" t="s">
        <v>352</v>
      </c>
      <c r="AI4779" s="8" t="s">
        <v>66</v>
      </c>
      <c r="AJ4779" s="13" t="s">
        <v>29094</v>
      </c>
      <c r="AK4779" s="13" t="s">
        <v>49</v>
      </c>
      <c r="AL4779" s="13" t="s">
        <v>49</v>
      </c>
      <c r="AM4779" s="13" t="s">
        <v>49</v>
      </c>
      <c r="AN4779" s="8" t="s">
        <v>49</v>
      </c>
      <c r="AO4779" s="8" t="s">
        <v>29546</v>
      </c>
      <c r="AP4779" s="51" t="s">
        <v>29545</v>
      </c>
      <c r="AQ4779" s="11">
        <v>9738.0</v>
      </c>
    </row>
    <row r="4780">
      <c r="A4780" s="8" t="str">
        <f t="shared" si="1"/>
        <v>Thom Hunt</v>
      </c>
      <c r="B4780" s="51" t="s">
        <v>29535</v>
      </c>
      <c r="C4780" s="8" t="s">
        <v>29249</v>
      </c>
      <c r="D4780" s="9" t="s">
        <v>934</v>
      </c>
      <c r="E4780" s="8" t="s">
        <v>29536</v>
      </c>
      <c r="F4780" s="8" t="s">
        <v>936</v>
      </c>
      <c r="G4780" s="8" t="s">
        <v>29251</v>
      </c>
      <c r="H4780" s="8" t="s">
        <v>29537</v>
      </c>
      <c r="I4780" s="8" t="s">
        <v>49</v>
      </c>
      <c r="J4780" s="75" t="s">
        <v>49</v>
      </c>
      <c r="K4780" s="51" t="s">
        <v>29538</v>
      </c>
      <c r="L4780" s="8"/>
      <c r="M4780" s="8"/>
      <c r="N4780" s="8" t="s">
        <v>29570</v>
      </c>
      <c r="O4780" s="8" t="s">
        <v>52</v>
      </c>
      <c r="P4780" s="51"/>
      <c r="Q4780" s="51"/>
      <c r="R4780" s="51" t="s">
        <v>29564</v>
      </c>
      <c r="S4780" s="51" t="s">
        <v>9755</v>
      </c>
      <c r="T4780" s="11" t="str">
        <f t="shared" si="2"/>
        <v>Thom Hunt</v>
      </c>
      <c r="U4780" s="51" t="s">
        <v>80</v>
      </c>
      <c r="V4780" s="51" t="s">
        <v>29571</v>
      </c>
      <c r="W4780" s="51" t="s">
        <v>29566</v>
      </c>
      <c r="X4780" s="8"/>
      <c r="Y4780" s="8" t="s">
        <v>60</v>
      </c>
      <c r="Z4780" s="12" t="s">
        <v>29541</v>
      </c>
      <c r="AA4780" s="8" t="s">
        <v>60</v>
      </c>
      <c r="AB4780" s="12" t="s">
        <v>29542</v>
      </c>
      <c r="AC4780" s="8" t="s">
        <v>60</v>
      </c>
      <c r="AD4780" s="12" t="s">
        <v>29543</v>
      </c>
      <c r="AE4780" s="8" t="s">
        <v>29544</v>
      </c>
      <c r="AF4780" s="8" t="s">
        <v>29545</v>
      </c>
      <c r="AG4780" s="8" t="s">
        <v>947</v>
      </c>
      <c r="AH4780" s="8" t="s">
        <v>352</v>
      </c>
      <c r="AI4780" s="8" t="s">
        <v>66</v>
      </c>
      <c r="AJ4780" s="13" t="s">
        <v>29094</v>
      </c>
      <c r="AK4780" s="13" t="s">
        <v>49</v>
      </c>
      <c r="AL4780" s="13" t="s">
        <v>49</v>
      </c>
      <c r="AM4780" s="13" t="s">
        <v>49</v>
      </c>
      <c r="AN4780" s="8" t="s">
        <v>49</v>
      </c>
      <c r="AO4780" s="8" t="s">
        <v>29546</v>
      </c>
      <c r="AP4780" s="51" t="s">
        <v>29545</v>
      </c>
      <c r="AQ4780" s="11">
        <v>9738.0</v>
      </c>
    </row>
    <row r="4781">
      <c r="A4781" s="8" t="str">
        <f t="shared" si="1"/>
        <v>Andy Ponce de Leon</v>
      </c>
      <c r="B4781" s="51" t="s">
        <v>29572</v>
      </c>
      <c r="C4781" s="51" t="s">
        <v>29249</v>
      </c>
      <c r="D4781" s="2" t="s">
        <v>934</v>
      </c>
      <c r="E4781" s="21" t="s">
        <v>29573</v>
      </c>
      <c r="F4781" s="16" t="s">
        <v>936</v>
      </c>
      <c r="G4781" s="72" t="s">
        <v>29251</v>
      </c>
      <c r="H4781" s="70">
        <v>113333.0</v>
      </c>
      <c r="I4781" s="22" t="s">
        <v>16514</v>
      </c>
      <c r="J4781" s="10" t="s">
        <v>49</v>
      </c>
      <c r="K4781" s="18" t="s">
        <v>29574</v>
      </c>
      <c r="L4781" s="18"/>
      <c r="M4781" s="18"/>
      <c r="N4781" s="61" t="s">
        <v>29575</v>
      </c>
      <c r="O4781" s="51" t="s">
        <v>52</v>
      </c>
      <c r="P4781" s="61" t="s">
        <v>207</v>
      </c>
      <c r="Q4781" s="51"/>
      <c r="R4781" s="51" t="s">
        <v>4559</v>
      </c>
      <c r="S4781" s="51" t="s">
        <v>29576</v>
      </c>
      <c r="T4781" s="11" t="str">
        <f t="shared" si="2"/>
        <v>Andy Ponce de Leon</v>
      </c>
      <c r="U4781" s="51" t="s">
        <v>55</v>
      </c>
      <c r="V4781" s="51" t="s">
        <v>29577</v>
      </c>
      <c r="W4781" s="51"/>
      <c r="X4781" s="62"/>
      <c r="Y4781" s="62"/>
      <c r="Z4781" s="62"/>
      <c r="AA4781" s="62"/>
      <c r="AB4781" s="62"/>
      <c r="AC4781" s="62"/>
      <c r="AD4781" s="62"/>
      <c r="AE4781" s="62" t="s">
        <v>29578</v>
      </c>
      <c r="AF4781" s="21" t="s">
        <v>29579</v>
      </c>
      <c r="AG4781" s="21" t="s">
        <v>947</v>
      </c>
      <c r="AH4781" s="16" t="s">
        <v>134</v>
      </c>
      <c r="AI4781" s="22" t="s">
        <v>66</v>
      </c>
      <c r="AJ4781" s="8" t="s">
        <v>29094</v>
      </c>
      <c r="AK4781" s="10" t="s">
        <v>49</v>
      </c>
      <c r="AL4781" s="22" t="s">
        <v>49</v>
      </c>
      <c r="AM4781" s="22" t="s">
        <v>49</v>
      </c>
      <c r="AN4781" s="40" t="s">
        <v>49</v>
      </c>
      <c r="AO4781" s="112">
        <v>10246.0</v>
      </c>
      <c r="AP4781" s="18" t="s">
        <v>29579</v>
      </c>
      <c r="AQ4781" s="74">
        <v>21716.0</v>
      </c>
    </row>
    <row r="4782">
      <c r="A4782" s="8" t="str">
        <f t="shared" si="1"/>
        <v>Wade Tsang</v>
      </c>
      <c r="B4782" s="51" t="s">
        <v>29572</v>
      </c>
      <c r="C4782" s="8" t="s">
        <v>29249</v>
      </c>
      <c r="D4782" s="9" t="s">
        <v>934</v>
      </c>
      <c r="E4782" s="8" t="s">
        <v>29573</v>
      </c>
      <c r="F4782" s="8" t="s">
        <v>936</v>
      </c>
      <c r="G4782" s="51" t="s">
        <v>29251</v>
      </c>
      <c r="H4782" s="8" t="s">
        <v>29580</v>
      </c>
      <c r="I4782" s="8" t="s">
        <v>16514</v>
      </c>
      <c r="J4782" s="10" t="s">
        <v>49</v>
      </c>
      <c r="K4782" s="51" t="s">
        <v>29574</v>
      </c>
      <c r="L4782" s="8"/>
      <c r="M4782" s="8"/>
      <c r="N4782" s="8" t="s">
        <v>29581</v>
      </c>
      <c r="O4782" s="57" t="s">
        <v>52</v>
      </c>
      <c r="P4782" s="51"/>
      <c r="Q4782" s="51"/>
      <c r="R4782" s="51" t="s">
        <v>11263</v>
      </c>
      <c r="S4782" s="51" t="s">
        <v>29582</v>
      </c>
      <c r="T4782" s="11" t="str">
        <f t="shared" si="2"/>
        <v>Wade Tsang</v>
      </c>
      <c r="U4782" s="51" t="s">
        <v>80</v>
      </c>
      <c r="V4782" s="51"/>
      <c r="W4782" s="51"/>
      <c r="X4782" s="51"/>
      <c r="Y4782" s="51" t="s">
        <v>60</v>
      </c>
      <c r="Z4782" s="51" t="s">
        <v>60</v>
      </c>
      <c r="AA4782" s="51" t="s">
        <v>60</v>
      </c>
      <c r="AB4782" s="51" t="s">
        <v>60</v>
      </c>
      <c r="AC4782" s="51" t="s">
        <v>60</v>
      </c>
      <c r="AD4782" s="51" t="s">
        <v>60</v>
      </c>
      <c r="AE4782" s="51" t="s">
        <v>29578</v>
      </c>
      <c r="AF4782" s="8" t="s">
        <v>29579</v>
      </c>
      <c r="AG4782" s="8" t="s">
        <v>947</v>
      </c>
      <c r="AH4782" s="8" t="s">
        <v>134</v>
      </c>
      <c r="AI4782" s="8" t="s">
        <v>66</v>
      </c>
      <c r="AJ4782" s="8" t="s">
        <v>29094</v>
      </c>
      <c r="AK4782" s="8" t="s">
        <v>49</v>
      </c>
      <c r="AL4782" s="8" t="s">
        <v>49</v>
      </c>
      <c r="AM4782" s="8" t="s">
        <v>49</v>
      </c>
      <c r="AN4782" s="8" t="s">
        <v>49</v>
      </c>
      <c r="AO4782" s="8" t="s">
        <v>29583</v>
      </c>
      <c r="AP4782" s="51" t="s">
        <v>29579</v>
      </c>
      <c r="AQ4782" s="11">
        <v>21716.0</v>
      </c>
    </row>
    <row r="4783">
      <c r="A4783" s="8" t="str">
        <f t="shared" si="1"/>
        <v>AC Jerry has been removed. </v>
      </c>
      <c r="B4783" s="51" t="s">
        <v>29572</v>
      </c>
      <c r="C4783" s="8" t="s">
        <v>29249</v>
      </c>
      <c r="D4783" s="9" t="s">
        <v>934</v>
      </c>
      <c r="E4783" s="8" t="s">
        <v>29573</v>
      </c>
      <c r="F4783" s="8" t="s">
        <v>936</v>
      </c>
      <c r="G4783" s="51" t="s">
        <v>29251</v>
      </c>
      <c r="H4783" s="8" t="s">
        <v>29580</v>
      </c>
      <c r="I4783" s="8" t="s">
        <v>16514</v>
      </c>
      <c r="J4783" s="10" t="s">
        <v>49</v>
      </c>
      <c r="K4783" s="51" t="s">
        <v>29574</v>
      </c>
      <c r="L4783" s="8"/>
      <c r="M4783" s="8"/>
      <c r="N4783" s="8" t="s">
        <v>29584</v>
      </c>
      <c r="O4783" s="57" t="s">
        <v>52</v>
      </c>
      <c r="P4783" s="51"/>
      <c r="Q4783" s="51" t="s">
        <v>277</v>
      </c>
      <c r="R4783" s="51" t="s">
        <v>29585</v>
      </c>
      <c r="S4783" s="51"/>
      <c r="T4783" s="11" t="str">
        <f t="shared" si="2"/>
        <v>AC Jerry has been removed. </v>
      </c>
      <c r="U4783" s="51"/>
      <c r="V4783" s="51"/>
      <c r="W4783" s="51"/>
      <c r="X4783" s="51"/>
      <c r="Y4783" s="51" t="s">
        <v>60</v>
      </c>
      <c r="Z4783" s="51" t="s">
        <v>60</v>
      </c>
      <c r="AA4783" s="51" t="s">
        <v>60</v>
      </c>
      <c r="AB4783" s="51" t="s">
        <v>60</v>
      </c>
      <c r="AC4783" s="51" t="s">
        <v>60</v>
      </c>
      <c r="AD4783" s="51" t="s">
        <v>60</v>
      </c>
      <c r="AE4783" s="51" t="s">
        <v>29578</v>
      </c>
      <c r="AF4783" s="8" t="s">
        <v>29579</v>
      </c>
      <c r="AG4783" s="8" t="s">
        <v>947</v>
      </c>
      <c r="AH4783" s="8" t="s">
        <v>134</v>
      </c>
      <c r="AI4783" s="8" t="s">
        <v>66</v>
      </c>
      <c r="AJ4783" s="8" t="s">
        <v>29094</v>
      </c>
      <c r="AK4783" s="8" t="s">
        <v>49</v>
      </c>
      <c r="AL4783" s="8" t="s">
        <v>49</v>
      </c>
      <c r="AM4783" s="8" t="s">
        <v>49</v>
      </c>
      <c r="AN4783" s="8" t="s">
        <v>49</v>
      </c>
      <c r="AO4783" s="8" t="s">
        <v>29583</v>
      </c>
      <c r="AP4783" s="51" t="s">
        <v>29579</v>
      </c>
      <c r="AQ4783" s="11">
        <v>21716.0</v>
      </c>
    </row>
    <row r="4784">
      <c r="A4784" s="8" t="str">
        <f t="shared" si="1"/>
        <v>Interim HC Sean has been removed. </v>
      </c>
      <c r="B4784" s="51" t="s">
        <v>29572</v>
      </c>
      <c r="C4784" s="8" t="s">
        <v>29249</v>
      </c>
      <c r="D4784" s="9" t="s">
        <v>934</v>
      </c>
      <c r="E4784" s="8" t="s">
        <v>29573</v>
      </c>
      <c r="F4784" s="8" t="s">
        <v>936</v>
      </c>
      <c r="G4784" s="51" t="s">
        <v>29251</v>
      </c>
      <c r="H4784" s="8" t="s">
        <v>29580</v>
      </c>
      <c r="I4784" s="8" t="s">
        <v>16514</v>
      </c>
      <c r="J4784" s="10" t="s">
        <v>49</v>
      </c>
      <c r="K4784" s="51" t="s">
        <v>29574</v>
      </c>
      <c r="L4784" s="8"/>
      <c r="M4784" s="8"/>
      <c r="N4784" s="8" t="s">
        <v>29586</v>
      </c>
      <c r="O4784" s="57" t="s">
        <v>52</v>
      </c>
      <c r="P4784" s="51"/>
      <c r="Q4784" s="51" t="s">
        <v>277</v>
      </c>
      <c r="R4784" s="51" t="s">
        <v>29587</v>
      </c>
      <c r="S4784" s="51"/>
      <c r="T4784" s="11" t="str">
        <f t="shared" si="2"/>
        <v>Interim HC Sean has been removed. </v>
      </c>
      <c r="U4784" s="51"/>
      <c r="V4784" s="51"/>
      <c r="W4784" s="51"/>
      <c r="X4784" s="51"/>
      <c r="Y4784" s="51" t="s">
        <v>60</v>
      </c>
      <c r="Z4784" s="51" t="s">
        <v>60</v>
      </c>
      <c r="AA4784" s="51" t="s">
        <v>60</v>
      </c>
      <c r="AB4784" s="51" t="s">
        <v>60</v>
      </c>
      <c r="AC4784" s="56" t="s">
        <v>29588</v>
      </c>
      <c r="AD4784" s="51" t="s">
        <v>60</v>
      </c>
      <c r="AE4784" s="51" t="s">
        <v>29578</v>
      </c>
      <c r="AF4784" s="8" t="s">
        <v>29579</v>
      </c>
      <c r="AG4784" s="8" t="s">
        <v>947</v>
      </c>
      <c r="AH4784" s="8" t="s">
        <v>134</v>
      </c>
      <c r="AI4784" s="8" t="s">
        <v>66</v>
      </c>
      <c r="AJ4784" s="8" t="s">
        <v>29094</v>
      </c>
      <c r="AK4784" s="8" t="s">
        <v>49</v>
      </c>
      <c r="AL4784" s="8" t="s">
        <v>49</v>
      </c>
      <c r="AM4784" s="8" t="s">
        <v>49</v>
      </c>
      <c r="AN4784" s="8" t="s">
        <v>49</v>
      </c>
      <c r="AO4784" s="8" t="s">
        <v>29583</v>
      </c>
      <c r="AP4784" s="51" t="s">
        <v>29579</v>
      </c>
      <c r="AQ4784" s="11">
        <v>21716.0</v>
      </c>
    </row>
    <row r="4785">
      <c r="A4785" s="8" t="str">
        <f t="shared" si="1"/>
        <v>AC Kevin has been removed. </v>
      </c>
      <c r="B4785" s="51" t="s">
        <v>29572</v>
      </c>
      <c r="C4785" s="8" t="s">
        <v>29249</v>
      </c>
      <c r="D4785" s="9" t="s">
        <v>934</v>
      </c>
      <c r="E4785" s="8" t="s">
        <v>29573</v>
      </c>
      <c r="F4785" s="8" t="s">
        <v>936</v>
      </c>
      <c r="G4785" s="51" t="s">
        <v>29251</v>
      </c>
      <c r="H4785" s="8" t="s">
        <v>29580</v>
      </c>
      <c r="I4785" s="8" t="s">
        <v>16514</v>
      </c>
      <c r="J4785" s="10" t="s">
        <v>49</v>
      </c>
      <c r="K4785" s="51" t="s">
        <v>29574</v>
      </c>
      <c r="L4785" s="8"/>
      <c r="M4785" s="8"/>
      <c r="N4785" s="8" t="s">
        <v>29589</v>
      </c>
      <c r="O4785" s="57" t="s">
        <v>52</v>
      </c>
      <c r="P4785" s="51"/>
      <c r="Q4785" s="51" t="s">
        <v>277</v>
      </c>
      <c r="R4785" s="51" t="s">
        <v>29590</v>
      </c>
      <c r="S4785" s="51"/>
      <c r="T4785" s="11" t="str">
        <f t="shared" si="2"/>
        <v>AC Kevin has been removed. </v>
      </c>
      <c r="U4785" s="51"/>
      <c r="V4785" s="51"/>
      <c r="W4785" s="51"/>
      <c r="X4785" s="51"/>
      <c r="Y4785" s="51" t="s">
        <v>60</v>
      </c>
      <c r="Z4785" s="51" t="s">
        <v>60</v>
      </c>
      <c r="AA4785" s="51" t="s">
        <v>60</v>
      </c>
      <c r="AB4785" s="51" t="s">
        <v>60</v>
      </c>
      <c r="AC4785" s="51" t="s">
        <v>60</v>
      </c>
      <c r="AD4785" s="51" t="s">
        <v>60</v>
      </c>
      <c r="AE4785" s="51" t="s">
        <v>29578</v>
      </c>
      <c r="AF4785" s="8" t="s">
        <v>29579</v>
      </c>
      <c r="AG4785" s="8" t="s">
        <v>947</v>
      </c>
      <c r="AH4785" s="8" t="s">
        <v>134</v>
      </c>
      <c r="AI4785" s="8" t="s">
        <v>66</v>
      </c>
      <c r="AJ4785" s="8" t="s">
        <v>29094</v>
      </c>
      <c r="AK4785" s="8" t="s">
        <v>49</v>
      </c>
      <c r="AL4785" s="8" t="s">
        <v>49</v>
      </c>
      <c r="AM4785" s="8" t="s">
        <v>49</v>
      </c>
      <c r="AN4785" s="8" t="s">
        <v>49</v>
      </c>
      <c r="AO4785" s="8" t="s">
        <v>29583</v>
      </c>
      <c r="AP4785" s="51" t="s">
        <v>29579</v>
      </c>
      <c r="AQ4785" s="11">
        <v>21716.0</v>
      </c>
    </row>
    <row r="4786">
      <c r="A4786" s="8" t="str">
        <f t="shared" si="1"/>
        <v>AC Alyx has been removed. </v>
      </c>
      <c r="B4786" s="51" t="s">
        <v>29572</v>
      </c>
      <c r="C4786" s="8" t="s">
        <v>29249</v>
      </c>
      <c r="D4786" s="9" t="s">
        <v>934</v>
      </c>
      <c r="E4786" s="8" t="s">
        <v>29573</v>
      </c>
      <c r="F4786" s="8" t="s">
        <v>936</v>
      </c>
      <c r="G4786" s="51" t="s">
        <v>29251</v>
      </c>
      <c r="H4786" s="8" t="s">
        <v>29580</v>
      </c>
      <c r="I4786" s="8" t="s">
        <v>16514</v>
      </c>
      <c r="J4786" s="10" t="s">
        <v>49</v>
      </c>
      <c r="K4786" s="51" t="s">
        <v>29574</v>
      </c>
      <c r="L4786" s="8"/>
      <c r="M4786" s="8"/>
      <c r="N4786" s="8" t="s">
        <v>29591</v>
      </c>
      <c r="O4786" s="57" t="s">
        <v>52</v>
      </c>
      <c r="P4786" s="51"/>
      <c r="Q4786" s="51" t="s">
        <v>277</v>
      </c>
      <c r="R4786" s="51" t="s">
        <v>29592</v>
      </c>
      <c r="S4786" s="51"/>
      <c r="T4786" s="11" t="str">
        <f t="shared" si="2"/>
        <v>AC Alyx has been removed. </v>
      </c>
      <c r="U4786" s="51"/>
      <c r="V4786" s="51"/>
      <c r="W4786" s="51"/>
      <c r="X4786" s="51"/>
      <c r="Y4786" s="51" t="s">
        <v>60</v>
      </c>
      <c r="Z4786" s="51" t="s">
        <v>60</v>
      </c>
      <c r="AA4786" s="56" t="s">
        <v>29593</v>
      </c>
      <c r="AB4786" s="51" t="s">
        <v>60</v>
      </c>
      <c r="AC4786" s="51" t="s">
        <v>60</v>
      </c>
      <c r="AD4786" s="51" t="s">
        <v>60</v>
      </c>
      <c r="AE4786" s="51" t="s">
        <v>29578</v>
      </c>
      <c r="AF4786" s="8" t="s">
        <v>29579</v>
      </c>
      <c r="AG4786" s="8" t="s">
        <v>947</v>
      </c>
      <c r="AH4786" s="8" t="s">
        <v>134</v>
      </c>
      <c r="AI4786" s="8" t="s">
        <v>66</v>
      </c>
      <c r="AJ4786" s="8" t="s">
        <v>29094</v>
      </c>
      <c r="AK4786" s="8" t="s">
        <v>49</v>
      </c>
      <c r="AL4786" s="8" t="s">
        <v>49</v>
      </c>
      <c r="AM4786" s="8" t="s">
        <v>49</v>
      </c>
      <c r="AN4786" s="8" t="s">
        <v>49</v>
      </c>
      <c r="AO4786" s="8" t="s">
        <v>29583</v>
      </c>
      <c r="AP4786" s="51" t="s">
        <v>29579</v>
      </c>
      <c r="AQ4786" s="11">
        <v>21716.0</v>
      </c>
    </row>
    <row r="4787">
      <c r="A4787" s="8" t="str">
        <f t="shared" si="1"/>
        <v>AC Gabe has been removed. </v>
      </c>
      <c r="B4787" s="51" t="s">
        <v>29572</v>
      </c>
      <c r="C4787" s="8" t="s">
        <v>29249</v>
      </c>
      <c r="D4787" s="9" t="s">
        <v>934</v>
      </c>
      <c r="E4787" s="8" t="s">
        <v>29573</v>
      </c>
      <c r="F4787" s="8" t="s">
        <v>936</v>
      </c>
      <c r="G4787" s="51" t="s">
        <v>29251</v>
      </c>
      <c r="H4787" s="8" t="s">
        <v>29580</v>
      </c>
      <c r="I4787" s="8" t="s">
        <v>16514</v>
      </c>
      <c r="J4787" s="10" t="s">
        <v>49</v>
      </c>
      <c r="K4787" s="51" t="s">
        <v>29574</v>
      </c>
      <c r="L4787" s="8"/>
      <c r="M4787" s="8"/>
      <c r="N4787" s="8" t="s">
        <v>29594</v>
      </c>
      <c r="O4787" s="57" t="s">
        <v>52</v>
      </c>
      <c r="P4787" s="51"/>
      <c r="Q4787" s="51" t="s">
        <v>277</v>
      </c>
      <c r="R4787" s="51" t="s">
        <v>29595</v>
      </c>
      <c r="S4787" s="51"/>
      <c r="T4787" s="11" t="str">
        <f t="shared" si="2"/>
        <v>AC Gabe has been removed. </v>
      </c>
      <c r="U4787" s="51"/>
      <c r="V4787" s="51"/>
      <c r="W4787" s="51"/>
      <c r="X4787" s="51"/>
      <c r="Y4787" s="51" t="s">
        <v>60</v>
      </c>
      <c r="Z4787" s="51" t="s">
        <v>60</v>
      </c>
      <c r="AA4787" s="51" t="s">
        <v>60</v>
      </c>
      <c r="AB4787" s="51" t="s">
        <v>60</v>
      </c>
      <c r="AC4787" s="51" t="s">
        <v>60</v>
      </c>
      <c r="AD4787" s="51" t="s">
        <v>60</v>
      </c>
      <c r="AE4787" s="51" t="s">
        <v>29578</v>
      </c>
      <c r="AF4787" s="8" t="s">
        <v>29579</v>
      </c>
      <c r="AG4787" s="8" t="s">
        <v>947</v>
      </c>
      <c r="AH4787" s="8" t="s">
        <v>134</v>
      </c>
      <c r="AI4787" s="8" t="s">
        <v>66</v>
      </c>
      <c r="AJ4787" s="8" t="s">
        <v>29094</v>
      </c>
      <c r="AK4787" s="8" t="s">
        <v>49</v>
      </c>
      <c r="AL4787" s="8" t="s">
        <v>49</v>
      </c>
      <c r="AM4787" s="8" t="s">
        <v>49</v>
      </c>
      <c r="AN4787" s="8" t="s">
        <v>49</v>
      </c>
      <c r="AO4787" s="8" t="s">
        <v>29583</v>
      </c>
      <c r="AP4787" s="51" t="s">
        <v>29579</v>
      </c>
      <c r="AQ4787" s="11">
        <v>21716.0</v>
      </c>
    </row>
    <row r="4788">
      <c r="A4788" s="8" t="str">
        <f t="shared" si="1"/>
        <v>Meia Tezeno</v>
      </c>
      <c r="B4788" s="51" t="s">
        <v>29596</v>
      </c>
      <c r="C4788" s="8" t="s">
        <v>29249</v>
      </c>
      <c r="D4788" s="9" t="s">
        <v>934</v>
      </c>
      <c r="E4788" s="8" t="s">
        <v>29597</v>
      </c>
      <c r="F4788" s="8" t="s">
        <v>936</v>
      </c>
      <c r="G4788" s="8" t="s">
        <v>29251</v>
      </c>
      <c r="H4788" s="8" t="s">
        <v>29598</v>
      </c>
      <c r="I4788" s="8" t="s">
        <v>49</v>
      </c>
      <c r="J4788" s="10" t="s">
        <v>49</v>
      </c>
      <c r="K4788" s="51" t="s">
        <v>29599</v>
      </c>
      <c r="L4788" s="8"/>
      <c r="M4788" s="8"/>
      <c r="N4788" s="8" t="s">
        <v>29600</v>
      </c>
      <c r="O4788" s="8" t="s">
        <v>52</v>
      </c>
      <c r="P4788" s="51"/>
      <c r="Q4788" s="51"/>
      <c r="R4788" s="51" t="s">
        <v>29601</v>
      </c>
      <c r="S4788" s="51" t="s">
        <v>29602</v>
      </c>
      <c r="T4788" s="11" t="str">
        <f t="shared" si="2"/>
        <v>Meia Tezeno</v>
      </c>
      <c r="U4788" s="51" t="s">
        <v>55</v>
      </c>
      <c r="V4788" s="51" t="s">
        <v>29603</v>
      </c>
      <c r="W4788" s="51"/>
      <c r="X4788" s="8"/>
      <c r="Y4788" s="8" t="s">
        <v>60</v>
      </c>
      <c r="Z4788" s="12" t="s">
        <v>29604</v>
      </c>
      <c r="AA4788" s="8" t="s">
        <v>60</v>
      </c>
      <c r="AB4788" s="8" t="s">
        <v>60</v>
      </c>
      <c r="AC4788" s="8" t="s">
        <v>60</v>
      </c>
      <c r="AD4788" s="8" t="s">
        <v>60</v>
      </c>
      <c r="AE4788" s="8" t="s">
        <v>29605</v>
      </c>
      <c r="AF4788" s="8" t="s">
        <v>29606</v>
      </c>
      <c r="AG4788" s="8" t="s">
        <v>947</v>
      </c>
      <c r="AH4788" s="8" t="s">
        <v>232</v>
      </c>
      <c r="AI4788" s="8" t="s">
        <v>66</v>
      </c>
      <c r="AJ4788" s="8" t="s">
        <v>29094</v>
      </c>
      <c r="AK4788" s="8" t="s">
        <v>49</v>
      </c>
      <c r="AL4788" s="8" t="s">
        <v>49</v>
      </c>
      <c r="AM4788" s="8" t="s">
        <v>49</v>
      </c>
      <c r="AN4788" s="8" t="s">
        <v>49</v>
      </c>
      <c r="AO4788" s="8" t="s">
        <v>29607</v>
      </c>
      <c r="AP4788" s="51" t="s">
        <v>29606</v>
      </c>
      <c r="AQ4788" s="11">
        <v>19419.0</v>
      </c>
    </row>
    <row r="4789">
      <c r="A4789" s="8" t="str">
        <f t="shared" si="1"/>
        <v>Milton Browne</v>
      </c>
      <c r="B4789" s="51" t="s">
        <v>29608</v>
      </c>
      <c r="C4789" s="8" t="s">
        <v>29249</v>
      </c>
      <c r="D4789" s="9" t="s">
        <v>934</v>
      </c>
      <c r="E4789" s="8" t="s">
        <v>29609</v>
      </c>
      <c r="F4789" s="8" t="s">
        <v>936</v>
      </c>
      <c r="G4789" s="8" t="s">
        <v>29251</v>
      </c>
      <c r="H4789" s="8" t="s">
        <v>29610</v>
      </c>
      <c r="I4789" s="8" t="s">
        <v>49</v>
      </c>
      <c r="J4789" s="10" t="s">
        <v>49</v>
      </c>
      <c r="K4789" s="51" t="s">
        <v>29611</v>
      </c>
      <c r="L4789" s="8"/>
      <c r="M4789" s="8"/>
      <c r="N4789" s="8" t="s">
        <v>29612</v>
      </c>
      <c r="O4789" s="8" t="s">
        <v>52</v>
      </c>
      <c r="P4789" s="51"/>
      <c r="Q4789" s="51"/>
      <c r="R4789" s="51" t="s">
        <v>496</v>
      </c>
      <c r="S4789" s="51" t="s">
        <v>1708</v>
      </c>
      <c r="T4789" s="11" t="str">
        <f t="shared" si="2"/>
        <v>Milton Browne</v>
      </c>
      <c r="U4789" s="51" t="s">
        <v>21557</v>
      </c>
      <c r="V4789" s="51" t="s">
        <v>29613</v>
      </c>
      <c r="W4789" s="51" t="s">
        <v>29614</v>
      </c>
      <c r="X4789" s="8"/>
      <c r="Y4789" s="8" t="s">
        <v>60</v>
      </c>
      <c r="Z4789" s="8" t="s">
        <v>60</v>
      </c>
      <c r="AA4789" s="12" t="s">
        <v>29615</v>
      </c>
      <c r="AB4789" s="8" t="s">
        <v>60</v>
      </c>
      <c r="AC4789" s="8" t="s">
        <v>60</v>
      </c>
      <c r="AD4789" s="8" t="s">
        <v>60</v>
      </c>
      <c r="AE4789" s="8" t="s">
        <v>29616</v>
      </c>
      <c r="AF4789" s="8" t="s">
        <v>29617</v>
      </c>
      <c r="AG4789" s="8" t="s">
        <v>947</v>
      </c>
      <c r="AH4789" s="8" t="s">
        <v>134</v>
      </c>
      <c r="AI4789" s="8" t="s">
        <v>66</v>
      </c>
      <c r="AJ4789" s="8" t="s">
        <v>29094</v>
      </c>
      <c r="AK4789" s="8" t="s">
        <v>49</v>
      </c>
      <c r="AL4789" s="8" t="s">
        <v>49</v>
      </c>
      <c r="AM4789" s="8" t="s">
        <v>49</v>
      </c>
      <c r="AN4789" s="8" t="s">
        <v>49</v>
      </c>
      <c r="AO4789" s="8" t="s">
        <v>29618</v>
      </c>
      <c r="AP4789" s="51" t="s">
        <v>29617</v>
      </c>
      <c r="AQ4789" s="11">
        <v>36970.0</v>
      </c>
    </row>
    <row r="4790">
      <c r="A4790" s="8" t="str">
        <f t="shared" si="1"/>
        <v>Milton Browne</v>
      </c>
      <c r="B4790" s="51" t="s">
        <v>29608</v>
      </c>
      <c r="C4790" s="8" t="s">
        <v>29249</v>
      </c>
      <c r="D4790" s="9" t="s">
        <v>934</v>
      </c>
      <c r="E4790" s="8" t="s">
        <v>29609</v>
      </c>
      <c r="F4790" s="8" t="s">
        <v>936</v>
      </c>
      <c r="G4790" s="8" t="s">
        <v>29251</v>
      </c>
      <c r="H4790" s="8" t="s">
        <v>29610</v>
      </c>
      <c r="I4790" s="8" t="s">
        <v>49</v>
      </c>
      <c r="J4790" s="10" t="s">
        <v>49</v>
      </c>
      <c r="K4790" s="51" t="s">
        <v>29611</v>
      </c>
      <c r="L4790" s="8"/>
      <c r="M4790" s="8"/>
      <c r="N4790" s="8" t="s">
        <v>29612</v>
      </c>
      <c r="O4790" s="8" t="s">
        <v>52</v>
      </c>
      <c r="P4790" s="51"/>
      <c r="Q4790" s="51"/>
      <c r="R4790" s="51" t="s">
        <v>496</v>
      </c>
      <c r="S4790" s="51" t="s">
        <v>1708</v>
      </c>
      <c r="T4790" s="11" t="str">
        <f t="shared" si="2"/>
        <v>Milton Browne</v>
      </c>
      <c r="U4790" s="51" t="s">
        <v>55</v>
      </c>
      <c r="V4790" s="51" t="s">
        <v>29619</v>
      </c>
      <c r="W4790" s="51" t="s">
        <v>29614</v>
      </c>
      <c r="X4790" s="8"/>
      <c r="Y4790" s="8" t="s">
        <v>60</v>
      </c>
      <c r="Z4790" s="8" t="s">
        <v>60</v>
      </c>
      <c r="AA4790" s="12" t="s">
        <v>29615</v>
      </c>
      <c r="AB4790" s="8" t="s">
        <v>60</v>
      </c>
      <c r="AC4790" s="8" t="s">
        <v>60</v>
      </c>
      <c r="AD4790" s="8" t="s">
        <v>60</v>
      </c>
      <c r="AE4790" s="8" t="s">
        <v>29616</v>
      </c>
      <c r="AF4790" s="8" t="s">
        <v>29617</v>
      </c>
      <c r="AG4790" s="8" t="s">
        <v>947</v>
      </c>
      <c r="AH4790" s="8" t="s">
        <v>134</v>
      </c>
      <c r="AI4790" s="8" t="s">
        <v>66</v>
      </c>
      <c r="AJ4790" s="8" t="s">
        <v>29094</v>
      </c>
      <c r="AK4790" s="8" t="s">
        <v>49</v>
      </c>
      <c r="AL4790" s="8" t="s">
        <v>49</v>
      </c>
      <c r="AM4790" s="8" t="s">
        <v>49</v>
      </c>
      <c r="AN4790" s="8" t="s">
        <v>49</v>
      </c>
      <c r="AO4790" s="8" t="s">
        <v>29618</v>
      </c>
      <c r="AP4790" s="51" t="s">
        <v>29617</v>
      </c>
      <c r="AQ4790" s="11">
        <v>36970.0</v>
      </c>
    </row>
    <row r="4791">
      <c r="A4791" s="8" t="str">
        <f t="shared" si="1"/>
        <v>Angela Browne</v>
      </c>
      <c r="B4791" s="51" t="s">
        <v>29608</v>
      </c>
      <c r="C4791" s="8" t="s">
        <v>29249</v>
      </c>
      <c r="D4791" s="9" t="s">
        <v>934</v>
      </c>
      <c r="E4791" s="8" t="s">
        <v>29609</v>
      </c>
      <c r="F4791" s="8" t="s">
        <v>936</v>
      </c>
      <c r="G4791" s="8" t="s">
        <v>29251</v>
      </c>
      <c r="H4791" s="8" t="s">
        <v>29610</v>
      </c>
      <c r="I4791" s="8" t="s">
        <v>49</v>
      </c>
      <c r="J4791" s="10" t="s">
        <v>49</v>
      </c>
      <c r="K4791" s="51" t="s">
        <v>29611</v>
      </c>
      <c r="L4791" s="8"/>
      <c r="M4791" s="8"/>
      <c r="N4791" s="8" t="s">
        <v>29620</v>
      </c>
      <c r="O4791" s="8" t="s">
        <v>52</v>
      </c>
      <c r="P4791" s="51"/>
      <c r="Q4791" s="51"/>
      <c r="R4791" s="51" t="s">
        <v>3786</v>
      </c>
      <c r="S4791" s="51" t="s">
        <v>1708</v>
      </c>
      <c r="T4791" s="11" t="str">
        <f t="shared" si="2"/>
        <v>Angela Browne</v>
      </c>
      <c r="U4791" s="51" t="s">
        <v>80</v>
      </c>
      <c r="V4791" s="51"/>
      <c r="W4791" s="51"/>
      <c r="X4791" s="8"/>
      <c r="Y4791" s="8" t="s">
        <v>60</v>
      </c>
      <c r="Z4791" s="8" t="s">
        <v>60</v>
      </c>
      <c r="AA4791" s="8" t="s">
        <v>60</v>
      </c>
      <c r="AB4791" s="8" t="s">
        <v>60</v>
      </c>
      <c r="AC4791" s="8" t="s">
        <v>60</v>
      </c>
      <c r="AD4791" s="8" t="s">
        <v>60</v>
      </c>
      <c r="AE4791" s="8" t="s">
        <v>29616</v>
      </c>
      <c r="AF4791" s="8" t="s">
        <v>29617</v>
      </c>
      <c r="AG4791" s="8" t="s">
        <v>947</v>
      </c>
      <c r="AH4791" s="8" t="s">
        <v>134</v>
      </c>
      <c r="AI4791" s="8" t="s">
        <v>66</v>
      </c>
      <c r="AJ4791" s="8" t="s">
        <v>29094</v>
      </c>
      <c r="AK4791" s="8" t="s">
        <v>49</v>
      </c>
      <c r="AL4791" s="8" t="s">
        <v>49</v>
      </c>
      <c r="AM4791" s="8" t="s">
        <v>49</v>
      </c>
      <c r="AN4791" s="8" t="s">
        <v>49</v>
      </c>
      <c r="AO4791" s="8" t="s">
        <v>29618</v>
      </c>
      <c r="AP4791" s="51" t="s">
        <v>29617</v>
      </c>
      <c r="AQ4791" s="11">
        <v>36970.0</v>
      </c>
    </row>
    <row r="4792">
      <c r="A4792" s="8" t="str">
        <f t="shared" si="1"/>
        <v>Diamond Tabron</v>
      </c>
      <c r="B4792" s="51" t="s">
        <v>29608</v>
      </c>
      <c r="C4792" s="8" t="s">
        <v>29249</v>
      </c>
      <c r="D4792" s="9" t="s">
        <v>934</v>
      </c>
      <c r="E4792" s="8" t="s">
        <v>29609</v>
      </c>
      <c r="F4792" s="8" t="s">
        <v>936</v>
      </c>
      <c r="G4792" s="51" t="s">
        <v>29251</v>
      </c>
      <c r="H4792" s="8" t="s">
        <v>29610</v>
      </c>
      <c r="I4792" s="8" t="s">
        <v>16514</v>
      </c>
      <c r="J4792" s="10" t="s">
        <v>49</v>
      </c>
      <c r="K4792" s="51" t="s">
        <v>29611</v>
      </c>
      <c r="L4792" s="8"/>
      <c r="M4792" s="8"/>
      <c r="N4792" s="8" t="s">
        <v>29621</v>
      </c>
      <c r="O4792" s="57" t="s">
        <v>52</v>
      </c>
      <c r="P4792" s="51"/>
      <c r="Q4792" s="51"/>
      <c r="R4792" s="51" t="s">
        <v>29622</v>
      </c>
      <c r="S4792" s="51" t="s">
        <v>29623</v>
      </c>
      <c r="T4792" s="11" t="str">
        <f t="shared" si="2"/>
        <v>Diamond Tabron</v>
      </c>
      <c r="U4792" s="51" t="s">
        <v>80</v>
      </c>
      <c r="V4792" s="51"/>
      <c r="W4792" s="51"/>
      <c r="X4792" s="51"/>
      <c r="Y4792" s="51" t="s">
        <v>60</v>
      </c>
      <c r="Z4792" s="51" t="s">
        <v>60</v>
      </c>
      <c r="AA4792" s="51" t="s">
        <v>60</v>
      </c>
      <c r="AB4792" s="51" t="s">
        <v>60</v>
      </c>
      <c r="AC4792" s="51" t="s">
        <v>60</v>
      </c>
      <c r="AD4792" s="56" t="s">
        <v>29624</v>
      </c>
      <c r="AE4792" s="51" t="s">
        <v>29616</v>
      </c>
      <c r="AF4792" s="8" t="s">
        <v>29617</v>
      </c>
      <c r="AG4792" s="8" t="s">
        <v>947</v>
      </c>
      <c r="AH4792" s="8" t="s">
        <v>134</v>
      </c>
      <c r="AI4792" s="8" t="s">
        <v>66</v>
      </c>
      <c r="AJ4792" s="8" t="s">
        <v>29094</v>
      </c>
      <c r="AK4792" s="8" t="s">
        <v>49</v>
      </c>
      <c r="AL4792" s="8" t="s">
        <v>49</v>
      </c>
      <c r="AM4792" s="8" t="s">
        <v>49</v>
      </c>
      <c r="AN4792" s="8" t="s">
        <v>49</v>
      </c>
      <c r="AO4792" s="8" t="s">
        <v>29618</v>
      </c>
      <c r="AP4792" s="51" t="s">
        <v>29617</v>
      </c>
      <c r="AQ4792" s="11">
        <v>36970.0</v>
      </c>
    </row>
    <row r="4793">
      <c r="A4793" s="8" t="str">
        <f t="shared" si="1"/>
        <v>Christopher Williams</v>
      </c>
      <c r="B4793" s="51" t="s">
        <v>29608</v>
      </c>
      <c r="C4793" s="8" t="s">
        <v>29249</v>
      </c>
      <c r="D4793" s="9" t="s">
        <v>934</v>
      </c>
      <c r="E4793" s="8" t="s">
        <v>29609</v>
      </c>
      <c r="F4793" s="8" t="s">
        <v>936</v>
      </c>
      <c r="G4793" s="8" t="s">
        <v>29251</v>
      </c>
      <c r="H4793" s="8" t="s">
        <v>29610</v>
      </c>
      <c r="I4793" s="8" t="s">
        <v>49</v>
      </c>
      <c r="J4793" s="10" t="s">
        <v>49</v>
      </c>
      <c r="K4793" s="51" t="s">
        <v>29611</v>
      </c>
      <c r="L4793" s="8"/>
      <c r="M4793" s="8"/>
      <c r="N4793" s="8" t="s">
        <v>29625</v>
      </c>
      <c r="O4793" s="8" t="s">
        <v>52</v>
      </c>
      <c r="P4793" s="51"/>
      <c r="Q4793" s="51"/>
      <c r="R4793" s="51" t="s">
        <v>883</v>
      </c>
      <c r="S4793" s="51" t="s">
        <v>1878</v>
      </c>
      <c r="T4793" s="11" t="str">
        <f t="shared" si="2"/>
        <v>Christopher Williams</v>
      </c>
      <c r="U4793" s="51" t="s">
        <v>80</v>
      </c>
      <c r="V4793" s="51"/>
      <c r="W4793" s="51"/>
      <c r="X4793" s="8"/>
      <c r="Y4793" s="12" t="s">
        <v>29626</v>
      </c>
      <c r="Z4793" s="8" t="s">
        <v>60</v>
      </c>
      <c r="AA4793" s="12" t="s">
        <v>29627</v>
      </c>
      <c r="AB4793" s="8" t="s">
        <v>60</v>
      </c>
      <c r="AC4793" s="8" t="s">
        <v>60</v>
      </c>
      <c r="AD4793" s="8" t="s">
        <v>60</v>
      </c>
      <c r="AE4793" s="8" t="s">
        <v>29616</v>
      </c>
      <c r="AF4793" s="8" t="s">
        <v>29617</v>
      </c>
      <c r="AG4793" s="8" t="s">
        <v>947</v>
      </c>
      <c r="AH4793" s="8" t="s">
        <v>134</v>
      </c>
      <c r="AI4793" s="8" t="s">
        <v>66</v>
      </c>
      <c r="AJ4793" s="8" t="s">
        <v>29094</v>
      </c>
      <c r="AK4793" s="8" t="s">
        <v>49</v>
      </c>
      <c r="AL4793" s="8" t="s">
        <v>49</v>
      </c>
      <c r="AM4793" s="8" t="s">
        <v>49</v>
      </c>
      <c r="AN4793" s="8" t="s">
        <v>49</v>
      </c>
      <c r="AO4793" s="8" t="s">
        <v>29618</v>
      </c>
      <c r="AP4793" s="51" t="s">
        <v>29617</v>
      </c>
      <c r="AQ4793" s="11">
        <v>36970.0</v>
      </c>
    </row>
    <row r="4794">
      <c r="A4794" s="8" t="str">
        <f t="shared" si="1"/>
        <v>Kevin Hughley</v>
      </c>
      <c r="B4794" s="51" t="s">
        <v>29628</v>
      </c>
      <c r="C4794" s="8" t="s">
        <v>29249</v>
      </c>
      <c r="D4794" s="9" t="s">
        <v>934</v>
      </c>
      <c r="E4794" s="8" t="s">
        <v>29629</v>
      </c>
      <c r="F4794" s="8" t="s">
        <v>936</v>
      </c>
      <c r="G4794" s="51" t="s">
        <v>29251</v>
      </c>
      <c r="H4794" s="51" t="s">
        <v>29630</v>
      </c>
      <c r="I4794" s="8" t="s">
        <v>16514</v>
      </c>
      <c r="J4794" s="10" t="s">
        <v>49</v>
      </c>
      <c r="K4794" s="51" t="s">
        <v>29631</v>
      </c>
      <c r="L4794" s="51"/>
      <c r="M4794" s="51"/>
      <c r="N4794" s="51" t="s">
        <v>29632</v>
      </c>
      <c r="O4794" s="51" t="s">
        <v>52</v>
      </c>
      <c r="P4794" s="51"/>
      <c r="Q4794" s="51"/>
      <c r="R4794" s="51" t="s">
        <v>208</v>
      </c>
      <c r="S4794" s="51" t="s">
        <v>29633</v>
      </c>
      <c r="T4794" s="11" t="str">
        <f t="shared" si="2"/>
        <v>Kevin Hughley</v>
      </c>
      <c r="U4794" s="51" t="s">
        <v>55</v>
      </c>
      <c r="V4794" s="51" t="s">
        <v>29634</v>
      </c>
      <c r="W4794" s="51" t="s">
        <v>29635</v>
      </c>
      <c r="X4794" s="51"/>
      <c r="Y4794" s="51" t="s">
        <v>60</v>
      </c>
      <c r="Z4794" s="51" t="s">
        <v>60</v>
      </c>
      <c r="AA4794" s="51" t="s">
        <v>60</v>
      </c>
      <c r="AB4794" s="51" t="s">
        <v>60</v>
      </c>
      <c r="AC4794" s="51" t="s">
        <v>60</v>
      </c>
      <c r="AD4794" s="56" t="s">
        <v>29636</v>
      </c>
      <c r="AE4794" s="51" t="s">
        <v>29637</v>
      </c>
      <c r="AF4794" s="8" t="s">
        <v>29638</v>
      </c>
      <c r="AG4794" s="8" t="s">
        <v>947</v>
      </c>
      <c r="AH4794" s="8" t="s">
        <v>352</v>
      </c>
      <c r="AI4794" s="8" t="s">
        <v>66</v>
      </c>
      <c r="AJ4794" s="8" t="s">
        <v>29094</v>
      </c>
      <c r="AK4794" s="8" t="s">
        <v>49</v>
      </c>
      <c r="AL4794" s="8" t="s">
        <v>49</v>
      </c>
      <c r="AM4794" s="8" t="s">
        <v>49</v>
      </c>
      <c r="AN4794" s="8" t="s">
        <v>49</v>
      </c>
      <c r="AO4794" s="8" t="s">
        <v>29639</v>
      </c>
      <c r="AP4794" s="51" t="s">
        <v>29638</v>
      </c>
      <c r="AQ4794" s="68">
        <v>24033.0</v>
      </c>
    </row>
    <row r="4795">
      <c r="A4795" s="8" t="str">
        <f t="shared" si="1"/>
        <v>Michael Grissett</v>
      </c>
      <c r="B4795" s="51" t="s">
        <v>29628</v>
      </c>
      <c r="C4795" s="8" t="s">
        <v>29249</v>
      </c>
      <c r="D4795" s="9" t="s">
        <v>934</v>
      </c>
      <c r="E4795" s="8" t="s">
        <v>29629</v>
      </c>
      <c r="F4795" s="8" t="s">
        <v>936</v>
      </c>
      <c r="G4795" s="8" t="s">
        <v>29251</v>
      </c>
      <c r="H4795" s="8" t="s">
        <v>29630</v>
      </c>
      <c r="I4795" s="8" t="s">
        <v>49</v>
      </c>
      <c r="J4795" s="10" t="s">
        <v>49</v>
      </c>
      <c r="K4795" s="51" t="s">
        <v>29631</v>
      </c>
      <c r="L4795" s="8"/>
      <c r="M4795" s="8"/>
      <c r="N4795" s="8" t="s">
        <v>29640</v>
      </c>
      <c r="O4795" s="8" t="s">
        <v>52</v>
      </c>
      <c r="P4795" s="51"/>
      <c r="Q4795" s="51"/>
      <c r="R4795" s="51" t="s">
        <v>731</v>
      </c>
      <c r="S4795" s="51" t="s">
        <v>29641</v>
      </c>
      <c r="T4795" s="11" t="str">
        <f t="shared" si="2"/>
        <v>Michael Grissett</v>
      </c>
      <c r="U4795" s="51" t="s">
        <v>80</v>
      </c>
      <c r="V4795" s="51"/>
      <c r="W4795" s="51"/>
      <c r="X4795" s="8"/>
      <c r="Y4795" s="8" t="s">
        <v>60</v>
      </c>
      <c r="Z4795" s="8" t="s">
        <v>60</v>
      </c>
      <c r="AA4795" s="8" t="s">
        <v>60</v>
      </c>
      <c r="AB4795" s="8" t="s">
        <v>60</v>
      </c>
      <c r="AC4795" s="8" t="s">
        <v>60</v>
      </c>
      <c r="AD4795" s="8" t="s">
        <v>60</v>
      </c>
      <c r="AE4795" s="8" t="s">
        <v>29637</v>
      </c>
      <c r="AF4795" s="8" t="s">
        <v>29638</v>
      </c>
      <c r="AG4795" s="8" t="s">
        <v>947</v>
      </c>
      <c r="AH4795" s="8" t="s">
        <v>352</v>
      </c>
      <c r="AI4795" s="8" t="s">
        <v>66</v>
      </c>
      <c r="AJ4795" s="8" t="s">
        <v>29094</v>
      </c>
      <c r="AK4795" s="8" t="s">
        <v>49</v>
      </c>
      <c r="AL4795" s="8" t="s">
        <v>49</v>
      </c>
      <c r="AM4795" s="8" t="s">
        <v>49</v>
      </c>
      <c r="AN4795" s="8" t="s">
        <v>49</v>
      </c>
      <c r="AO4795" s="8" t="s">
        <v>29639</v>
      </c>
      <c r="AP4795" s="51" t="s">
        <v>29638</v>
      </c>
      <c r="AQ4795" s="11">
        <v>24033.0</v>
      </c>
    </row>
    <row r="4796">
      <c r="A4796" s="8" t="str">
        <f t="shared" si="1"/>
        <v>Darryl Guerin</v>
      </c>
      <c r="B4796" s="51" t="s">
        <v>29628</v>
      </c>
      <c r="C4796" s="8" t="s">
        <v>29249</v>
      </c>
      <c r="D4796" s="9" t="s">
        <v>934</v>
      </c>
      <c r="E4796" s="8" t="s">
        <v>29629</v>
      </c>
      <c r="F4796" s="8" t="s">
        <v>936</v>
      </c>
      <c r="G4796" s="51" t="s">
        <v>29251</v>
      </c>
      <c r="H4796" s="51" t="s">
        <v>29630</v>
      </c>
      <c r="I4796" s="8" t="s">
        <v>16514</v>
      </c>
      <c r="J4796" s="10" t="s">
        <v>49</v>
      </c>
      <c r="K4796" s="51" t="s">
        <v>29631</v>
      </c>
      <c r="L4796" s="51"/>
      <c r="M4796" s="51"/>
      <c r="N4796" s="51" t="s">
        <v>29642</v>
      </c>
      <c r="O4796" s="51" t="s">
        <v>52</v>
      </c>
      <c r="P4796" s="51"/>
      <c r="Q4796" s="51"/>
      <c r="R4796" s="51" t="s">
        <v>2252</v>
      </c>
      <c r="S4796" s="51" t="s">
        <v>29643</v>
      </c>
      <c r="T4796" s="11" t="str">
        <f t="shared" si="2"/>
        <v>Darryl Guerin</v>
      </c>
      <c r="U4796" s="51" t="s">
        <v>80</v>
      </c>
      <c r="V4796" s="51"/>
      <c r="W4796" s="51"/>
      <c r="X4796" s="51"/>
      <c r="Y4796" s="51" t="s">
        <v>60</v>
      </c>
      <c r="Z4796" s="51" t="s">
        <v>60</v>
      </c>
      <c r="AA4796" s="51" t="s">
        <v>60</v>
      </c>
      <c r="AB4796" s="51" t="s">
        <v>60</v>
      </c>
      <c r="AC4796" s="51" t="s">
        <v>60</v>
      </c>
      <c r="AD4796" s="56" t="s">
        <v>29636</v>
      </c>
      <c r="AE4796" s="51" t="s">
        <v>29637</v>
      </c>
      <c r="AF4796" s="8" t="s">
        <v>29638</v>
      </c>
      <c r="AG4796" s="8" t="s">
        <v>947</v>
      </c>
      <c r="AH4796" s="8" t="s">
        <v>352</v>
      </c>
      <c r="AI4796" s="8" t="s">
        <v>66</v>
      </c>
      <c r="AJ4796" s="8" t="s">
        <v>29094</v>
      </c>
      <c r="AK4796" s="8" t="s">
        <v>49</v>
      </c>
      <c r="AL4796" s="8" t="s">
        <v>49</v>
      </c>
      <c r="AM4796" s="8" t="s">
        <v>49</v>
      </c>
      <c r="AN4796" s="8" t="s">
        <v>49</v>
      </c>
      <c r="AO4796" s="8" t="s">
        <v>29639</v>
      </c>
      <c r="AP4796" s="51" t="s">
        <v>29638</v>
      </c>
      <c r="AQ4796" s="68">
        <v>24033.0</v>
      </c>
    </row>
    <row r="4797">
      <c r="A4797" s="8" t="str">
        <f t="shared" si="1"/>
        <v>John Hall</v>
      </c>
      <c r="B4797" s="51" t="s">
        <v>29628</v>
      </c>
      <c r="C4797" s="8" t="s">
        <v>29249</v>
      </c>
      <c r="D4797" s="9" t="s">
        <v>934</v>
      </c>
      <c r="E4797" s="8" t="s">
        <v>29629</v>
      </c>
      <c r="F4797" s="8" t="s">
        <v>936</v>
      </c>
      <c r="G4797" s="51" t="s">
        <v>29251</v>
      </c>
      <c r="H4797" s="51" t="s">
        <v>29630</v>
      </c>
      <c r="I4797" s="8" t="s">
        <v>16514</v>
      </c>
      <c r="J4797" s="10" t="s">
        <v>49</v>
      </c>
      <c r="K4797" s="51" t="s">
        <v>29631</v>
      </c>
      <c r="L4797" s="51"/>
      <c r="M4797" s="51"/>
      <c r="N4797" s="51" t="s">
        <v>29644</v>
      </c>
      <c r="O4797" s="51" t="s">
        <v>52</v>
      </c>
      <c r="P4797" s="51"/>
      <c r="Q4797" s="51"/>
      <c r="R4797" s="51" t="s">
        <v>1997</v>
      </c>
      <c r="S4797" s="51" t="s">
        <v>1674</v>
      </c>
      <c r="T4797" s="11" t="str">
        <f t="shared" si="2"/>
        <v>John Hall</v>
      </c>
      <c r="U4797" s="51" t="s">
        <v>80</v>
      </c>
      <c r="V4797" s="51"/>
      <c r="W4797" s="51"/>
      <c r="X4797" s="51"/>
      <c r="Y4797" s="51" t="s">
        <v>60</v>
      </c>
      <c r="Z4797" s="51" t="s">
        <v>60</v>
      </c>
      <c r="AA4797" s="51" t="s">
        <v>60</v>
      </c>
      <c r="AB4797" s="51" t="s">
        <v>60</v>
      </c>
      <c r="AC4797" s="56" t="s">
        <v>29645</v>
      </c>
      <c r="AD4797" s="56" t="s">
        <v>29636</v>
      </c>
      <c r="AE4797" s="51" t="s">
        <v>29637</v>
      </c>
      <c r="AF4797" s="8" t="s">
        <v>29638</v>
      </c>
      <c r="AG4797" s="8" t="s">
        <v>947</v>
      </c>
      <c r="AH4797" s="8" t="s">
        <v>352</v>
      </c>
      <c r="AI4797" s="8" t="s">
        <v>66</v>
      </c>
      <c r="AJ4797" s="8" t="s">
        <v>29094</v>
      </c>
      <c r="AK4797" s="8" t="s">
        <v>49</v>
      </c>
      <c r="AL4797" s="8" t="s">
        <v>49</v>
      </c>
      <c r="AM4797" s="8" t="s">
        <v>49</v>
      </c>
      <c r="AN4797" s="8" t="s">
        <v>49</v>
      </c>
      <c r="AO4797" s="8" t="s">
        <v>29639</v>
      </c>
      <c r="AP4797" s="51" t="s">
        <v>29638</v>
      </c>
      <c r="AQ4797" s="68">
        <v>24033.0</v>
      </c>
    </row>
    <row r="4798">
      <c r="A4798" s="8" t="str">
        <f t="shared" si="1"/>
        <v>Richard Perkins</v>
      </c>
      <c r="B4798" s="51" t="s">
        <v>29628</v>
      </c>
      <c r="C4798" s="8" t="s">
        <v>29249</v>
      </c>
      <c r="D4798" s="9" t="s">
        <v>934</v>
      </c>
      <c r="E4798" s="8" t="s">
        <v>29629</v>
      </c>
      <c r="F4798" s="8" t="s">
        <v>936</v>
      </c>
      <c r="G4798" s="51" t="s">
        <v>29251</v>
      </c>
      <c r="H4798" s="51" t="s">
        <v>29630</v>
      </c>
      <c r="I4798" s="8" t="s">
        <v>16514</v>
      </c>
      <c r="J4798" s="10" t="s">
        <v>49</v>
      </c>
      <c r="K4798" s="51" t="s">
        <v>29631</v>
      </c>
      <c r="L4798" s="51"/>
      <c r="M4798" s="51"/>
      <c r="N4798" s="51" t="s">
        <v>29646</v>
      </c>
      <c r="O4798" s="51" t="s">
        <v>52</v>
      </c>
      <c r="P4798" s="51"/>
      <c r="Q4798" s="51"/>
      <c r="R4798" s="51" t="s">
        <v>921</v>
      </c>
      <c r="S4798" s="51" t="s">
        <v>1633</v>
      </c>
      <c r="T4798" s="11" t="str">
        <f t="shared" si="2"/>
        <v>Richard Perkins</v>
      </c>
      <c r="U4798" s="51" t="s">
        <v>80</v>
      </c>
      <c r="V4798" s="51"/>
      <c r="W4798" s="51"/>
      <c r="X4798" s="51"/>
      <c r="Y4798" s="56" t="s">
        <v>29647</v>
      </c>
      <c r="Z4798" s="51" t="s">
        <v>60</v>
      </c>
      <c r="AA4798" s="56" t="s">
        <v>29648</v>
      </c>
      <c r="AB4798" s="51" t="s">
        <v>60</v>
      </c>
      <c r="AC4798" s="51" t="s">
        <v>60</v>
      </c>
      <c r="AD4798" s="56" t="s">
        <v>29636</v>
      </c>
      <c r="AE4798" s="51" t="s">
        <v>29637</v>
      </c>
      <c r="AF4798" s="8" t="s">
        <v>29638</v>
      </c>
      <c r="AG4798" s="8" t="s">
        <v>947</v>
      </c>
      <c r="AH4798" s="8" t="s">
        <v>352</v>
      </c>
      <c r="AI4798" s="8" t="s">
        <v>66</v>
      </c>
      <c r="AJ4798" s="8" t="s">
        <v>29094</v>
      </c>
      <c r="AK4798" s="8" t="s">
        <v>49</v>
      </c>
      <c r="AL4798" s="8" t="s">
        <v>49</v>
      </c>
      <c r="AM4798" s="8" t="s">
        <v>49</v>
      </c>
      <c r="AN4798" s="8" t="s">
        <v>49</v>
      </c>
      <c r="AO4798" s="8" t="s">
        <v>29639</v>
      </c>
      <c r="AP4798" s="51" t="s">
        <v>29638</v>
      </c>
      <c r="AQ4798" s="68">
        <v>24033.0</v>
      </c>
    </row>
    <row r="4799">
      <c r="A4799" s="8" t="str">
        <f t="shared" si="1"/>
        <v>Lafayette Madden</v>
      </c>
      <c r="B4799" s="51" t="s">
        <v>29649</v>
      </c>
      <c r="C4799" s="8" t="s">
        <v>29249</v>
      </c>
      <c r="D4799" s="9" t="s">
        <v>934</v>
      </c>
      <c r="E4799" s="8" t="s">
        <v>1054</v>
      </c>
      <c r="F4799" s="8" t="s">
        <v>936</v>
      </c>
      <c r="G4799" s="51" t="s">
        <v>29251</v>
      </c>
      <c r="H4799" s="8" t="s">
        <v>29650</v>
      </c>
      <c r="I4799" s="8" t="s">
        <v>16514</v>
      </c>
      <c r="J4799" s="10" t="s">
        <v>11705</v>
      </c>
      <c r="K4799" s="51" t="s">
        <v>29651</v>
      </c>
      <c r="L4799" s="8"/>
      <c r="M4799" s="8"/>
      <c r="N4799" s="8" t="s">
        <v>29652</v>
      </c>
      <c r="O4799" s="57" t="s">
        <v>52</v>
      </c>
      <c r="P4799" s="51"/>
      <c r="Q4799" s="51"/>
      <c r="R4799" s="51" t="s">
        <v>5141</v>
      </c>
      <c r="S4799" s="51" t="s">
        <v>24053</v>
      </c>
      <c r="T4799" s="11" t="str">
        <f t="shared" si="2"/>
        <v>Lafayette Madden</v>
      </c>
      <c r="U4799" s="51" t="s">
        <v>412</v>
      </c>
      <c r="V4799" s="51"/>
      <c r="W4799" s="51"/>
      <c r="X4799" s="51"/>
      <c r="Y4799" s="51" t="s">
        <v>60</v>
      </c>
      <c r="Z4799" s="51" t="s">
        <v>60</v>
      </c>
      <c r="AA4799" s="51" t="s">
        <v>60</v>
      </c>
      <c r="AB4799" s="51" t="s">
        <v>60</v>
      </c>
      <c r="AC4799" s="51" t="s">
        <v>60</v>
      </c>
      <c r="AD4799" s="56" t="s">
        <v>29653</v>
      </c>
      <c r="AE4799" s="51" t="s">
        <v>29654</v>
      </c>
      <c r="AF4799" s="8" t="s">
        <v>29655</v>
      </c>
      <c r="AG4799" s="8" t="s">
        <v>947</v>
      </c>
      <c r="AH4799" s="8" t="s">
        <v>654</v>
      </c>
      <c r="AI4799" s="8" t="s">
        <v>66</v>
      </c>
      <c r="AJ4799" s="8" t="s">
        <v>29094</v>
      </c>
      <c r="AK4799" s="8" t="s">
        <v>11705</v>
      </c>
      <c r="AL4799" s="8" t="s">
        <v>11705</v>
      </c>
      <c r="AM4799" s="8" t="s">
        <v>11705</v>
      </c>
      <c r="AN4799" s="8" t="s">
        <v>49</v>
      </c>
      <c r="AO4799" s="8" t="s">
        <v>29656</v>
      </c>
      <c r="AP4799" s="51" t="s">
        <v>29655</v>
      </c>
      <c r="AQ4799" s="11">
        <v>22925.0</v>
      </c>
    </row>
    <row r="4800">
      <c r="A4800" s="8" t="str">
        <f t="shared" si="1"/>
        <v>Harshdeep Singh</v>
      </c>
      <c r="B4800" s="51" t="s">
        <v>29649</v>
      </c>
      <c r="C4800" s="8" t="s">
        <v>29249</v>
      </c>
      <c r="D4800" s="9" t="s">
        <v>934</v>
      </c>
      <c r="E4800" s="8" t="s">
        <v>1054</v>
      </c>
      <c r="F4800" s="8" t="s">
        <v>936</v>
      </c>
      <c r="G4800" s="51" t="s">
        <v>29251</v>
      </c>
      <c r="H4800" s="8" t="s">
        <v>29650</v>
      </c>
      <c r="I4800" s="8" t="s">
        <v>16514</v>
      </c>
      <c r="J4800" s="10" t="s">
        <v>11705</v>
      </c>
      <c r="K4800" s="51" t="s">
        <v>29651</v>
      </c>
      <c r="L4800" s="8"/>
      <c r="M4800" s="8"/>
      <c r="N4800" s="8" t="s">
        <v>29657</v>
      </c>
      <c r="O4800" s="57" t="s">
        <v>52</v>
      </c>
      <c r="P4800" s="51"/>
      <c r="Q4800" s="51"/>
      <c r="R4800" s="51" t="s">
        <v>29658</v>
      </c>
      <c r="S4800" s="51" t="s">
        <v>29659</v>
      </c>
      <c r="T4800" s="11" t="str">
        <f t="shared" si="2"/>
        <v>Harshdeep Singh</v>
      </c>
      <c r="U4800" s="51" t="s">
        <v>412</v>
      </c>
      <c r="V4800" s="51"/>
      <c r="W4800" s="51"/>
      <c r="X4800" s="51"/>
      <c r="Y4800" s="51" t="s">
        <v>60</v>
      </c>
      <c r="Z4800" s="51" t="s">
        <v>60</v>
      </c>
      <c r="AA4800" s="51" t="s">
        <v>60</v>
      </c>
      <c r="AB4800" s="51" t="s">
        <v>60</v>
      </c>
      <c r="AC4800" s="51" t="s">
        <v>60</v>
      </c>
      <c r="AD4800" s="56" t="s">
        <v>29653</v>
      </c>
      <c r="AE4800" s="51" t="s">
        <v>29654</v>
      </c>
      <c r="AF4800" s="8" t="s">
        <v>29655</v>
      </c>
      <c r="AG4800" s="8" t="s">
        <v>947</v>
      </c>
      <c r="AH4800" s="8" t="s">
        <v>654</v>
      </c>
      <c r="AI4800" s="8" t="s">
        <v>66</v>
      </c>
      <c r="AJ4800" s="8" t="s">
        <v>29094</v>
      </c>
      <c r="AK4800" s="8" t="s">
        <v>11705</v>
      </c>
      <c r="AL4800" s="8" t="s">
        <v>11705</v>
      </c>
      <c r="AM4800" s="8" t="s">
        <v>11705</v>
      </c>
      <c r="AN4800" s="8" t="s">
        <v>49</v>
      </c>
      <c r="AO4800" s="8" t="s">
        <v>29656</v>
      </c>
      <c r="AP4800" s="51" t="s">
        <v>29655</v>
      </c>
      <c r="AQ4800" s="11">
        <v>22925.0</v>
      </c>
    </row>
    <row r="4801">
      <c r="A4801" s="8" t="str">
        <f t="shared" si="1"/>
        <v>Jesus Reyes</v>
      </c>
      <c r="B4801" s="51" t="s">
        <v>29649</v>
      </c>
      <c r="C4801" s="8" t="s">
        <v>29249</v>
      </c>
      <c r="D4801" s="9" t="s">
        <v>934</v>
      </c>
      <c r="E4801" s="8" t="s">
        <v>1054</v>
      </c>
      <c r="F4801" s="8" t="s">
        <v>936</v>
      </c>
      <c r="G4801" s="8" t="s">
        <v>29251</v>
      </c>
      <c r="H4801" s="8" t="s">
        <v>29650</v>
      </c>
      <c r="I4801" s="8" t="s">
        <v>49</v>
      </c>
      <c r="J4801" s="10" t="s">
        <v>49</v>
      </c>
      <c r="K4801" s="51" t="s">
        <v>29651</v>
      </c>
      <c r="L4801" s="8"/>
      <c r="M4801" s="8"/>
      <c r="N4801" s="8" t="s">
        <v>29660</v>
      </c>
      <c r="O4801" s="8" t="s">
        <v>52</v>
      </c>
      <c r="P4801" s="51"/>
      <c r="Q4801" s="51"/>
      <c r="R4801" s="51" t="s">
        <v>29661</v>
      </c>
      <c r="S4801" s="51" t="s">
        <v>19634</v>
      </c>
      <c r="T4801" s="11" t="str">
        <f t="shared" si="2"/>
        <v>Jesus Reyes</v>
      </c>
      <c r="U4801" s="51" t="s">
        <v>55</v>
      </c>
      <c r="V4801" s="51" t="s">
        <v>29662</v>
      </c>
      <c r="W4801" s="51" t="s">
        <v>29663</v>
      </c>
      <c r="X4801" s="8"/>
      <c r="Y4801" s="8" t="s">
        <v>60</v>
      </c>
      <c r="Z4801" s="8" t="s">
        <v>60</v>
      </c>
      <c r="AA4801" s="12" t="s">
        <v>29664</v>
      </c>
      <c r="AB4801" s="8" t="s">
        <v>60</v>
      </c>
      <c r="AC4801" s="8" t="s">
        <v>60</v>
      </c>
      <c r="AD4801" s="12" t="s">
        <v>29665</v>
      </c>
      <c r="AE4801" s="8" t="s">
        <v>29654</v>
      </c>
      <c r="AF4801" s="8" t="s">
        <v>29655</v>
      </c>
      <c r="AG4801" s="8" t="s">
        <v>947</v>
      </c>
      <c r="AH4801" s="8" t="s">
        <v>654</v>
      </c>
      <c r="AI4801" s="8" t="s">
        <v>66</v>
      </c>
      <c r="AJ4801" s="8" t="s">
        <v>29094</v>
      </c>
      <c r="AK4801" s="8" t="s">
        <v>49</v>
      </c>
      <c r="AL4801" s="8" t="s">
        <v>49</v>
      </c>
      <c r="AM4801" s="8" t="s">
        <v>49</v>
      </c>
      <c r="AN4801" s="8" t="s">
        <v>49</v>
      </c>
      <c r="AO4801" s="8" t="s">
        <v>29656</v>
      </c>
      <c r="AP4801" s="51" t="s">
        <v>29655</v>
      </c>
      <c r="AQ4801" s="11">
        <v>22925.0</v>
      </c>
    </row>
    <row r="4802">
      <c r="A4802" s="8" t="str">
        <f t="shared" si="1"/>
        <v>Jesse White</v>
      </c>
      <c r="B4802" s="51" t="s">
        <v>29649</v>
      </c>
      <c r="C4802" s="8" t="s">
        <v>29249</v>
      </c>
      <c r="D4802" s="9" t="s">
        <v>934</v>
      </c>
      <c r="E4802" s="8" t="s">
        <v>1054</v>
      </c>
      <c r="F4802" s="8" t="s">
        <v>936</v>
      </c>
      <c r="G4802" s="51" t="s">
        <v>29251</v>
      </c>
      <c r="H4802" s="8" t="s">
        <v>29650</v>
      </c>
      <c r="I4802" s="8" t="s">
        <v>16514</v>
      </c>
      <c r="J4802" s="10" t="s">
        <v>11705</v>
      </c>
      <c r="K4802" s="51" t="s">
        <v>29651</v>
      </c>
      <c r="L4802" s="8"/>
      <c r="M4802" s="8"/>
      <c r="N4802" s="51" t="s">
        <v>29666</v>
      </c>
      <c r="O4802" s="57" t="s">
        <v>52</v>
      </c>
      <c r="P4802" s="51"/>
      <c r="Q4802" s="51"/>
      <c r="R4802" s="51" t="s">
        <v>761</v>
      </c>
      <c r="S4802" s="51" t="s">
        <v>105</v>
      </c>
      <c r="T4802" s="11" t="str">
        <f t="shared" si="2"/>
        <v>Jesse White</v>
      </c>
      <c r="U4802" s="51" t="s">
        <v>29667</v>
      </c>
      <c r="V4802" s="51" t="s">
        <v>29668</v>
      </c>
      <c r="W4802" s="51" t="s">
        <v>29669</v>
      </c>
      <c r="X4802" s="51"/>
      <c r="Y4802" s="51" t="s">
        <v>60</v>
      </c>
      <c r="Z4802" s="51" t="s">
        <v>60</v>
      </c>
      <c r="AA4802" s="51" t="s">
        <v>60</v>
      </c>
      <c r="AB4802" s="51" t="s">
        <v>60</v>
      </c>
      <c r="AC4802" s="56" t="s">
        <v>29670</v>
      </c>
      <c r="AD4802" s="51" t="s">
        <v>60</v>
      </c>
      <c r="AE4802" s="51" t="s">
        <v>29654</v>
      </c>
      <c r="AF4802" s="8" t="s">
        <v>29655</v>
      </c>
      <c r="AG4802" s="8" t="s">
        <v>947</v>
      </c>
      <c r="AH4802" s="8" t="s">
        <v>654</v>
      </c>
      <c r="AI4802" s="8" t="s">
        <v>66</v>
      </c>
      <c r="AJ4802" s="8" t="s">
        <v>29094</v>
      </c>
      <c r="AK4802" s="8" t="s">
        <v>11705</v>
      </c>
      <c r="AL4802" s="8" t="s">
        <v>11705</v>
      </c>
      <c r="AM4802" s="8" t="s">
        <v>11705</v>
      </c>
      <c r="AN4802" s="8" t="s">
        <v>49</v>
      </c>
      <c r="AO4802" s="8" t="s">
        <v>29656</v>
      </c>
      <c r="AP4802" s="51" t="s">
        <v>29655</v>
      </c>
      <c r="AQ4802" s="11">
        <v>22925.0</v>
      </c>
    </row>
    <row r="4803">
      <c r="A4803" s="8" t="str">
        <f t="shared" si="1"/>
        <v>Casey Ballinger</v>
      </c>
      <c r="B4803" s="51" t="s">
        <v>29649</v>
      </c>
      <c r="C4803" s="8" t="s">
        <v>29249</v>
      </c>
      <c r="D4803" s="9" t="s">
        <v>934</v>
      </c>
      <c r="E4803" s="8" t="s">
        <v>1054</v>
      </c>
      <c r="F4803" s="8" t="s">
        <v>936</v>
      </c>
      <c r="G4803" s="8" t="s">
        <v>29251</v>
      </c>
      <c r="H4803" s="8" t="s">
        <v>29650</v>
      </c>
      <c r="I4803" s="8" t="s">
        <v>49</v>
      </c>
      <c r="J4803" s="10" t="s">
        <v>49</v>
      </c>
      <c r="K4803" s="51" t="s">
        <v>29651</v>
      </c>
      <c r="L4803" s="8"/>
      <c r="M4803" s="8"/>
      <c r="N4803" s="8" t="s">
        <v>29671</v>
      </c>
      <c r="O4803" s="8" t="s">
        <v>52</v>
      </c>
      <c r="P4803" s="51"/>
      <c r="Q4803" s="51"/>
      <c r="R4803" s="51" t="s">
        <v>1641</v>
      </c>
      <c r="S4803" s="51" t="s">
        <v>13207</v>
      </c>
      <c r="T4803" s="11" t="str">
        <f t="shared" si="2"/>
        <v>Casey Ballinger</v>
      </c>
      <c r="U4803" s="51" t="s">
        <v>160</v>
      </c>
      <c r="V4803" s="51" t="s">
        <v>29672</v>
      </c>
      <c r="W4803" s="51" t="s">
        <v>29673</v>
      </c>
      <c r="X4803" s="8"/>
      <c r="Y4803" s="8" t="s">
        <v>60</v>
      </c>
      <c r="Z4803" s="8" t="s">
        <v>60</v>
      </c>
      <c r="AA4803" s="12" t="s">
        <v>29674</v>
      </c>
      <c r="AB4803" s="8" t="s">
        <v>60</v>
      </c>
      <c r="AC4803" s="12" t="s">
        <v>29675</v>
      </c>
      <c r="AD4803" s="12" t="s">
        <v>29665</v>
      </c>
      <c r="AE4803" s="8" t="s">
        <v>29654</v>
      </c>
      <c r="AF4803" s="8" t="s">
        <v>29655</v>
      </c>
      <c r="AG4803" s="8" t="s">
        <v>947</v>
      </c>
      <c r="AH4803" s="8" t="s">
        <v>654</v>
      </c>
      <c r="AI4803" s="8" t="s">
        <v>66</v>
      </c>
      <c r="AJ4803" s="8" t="s">
        <v>29094</v>
      </c>
      <c r="AK4803" s="8" t="s">
        <v>49</v>
      </c>
      <c r="AL4803" s="8" t="s">
        <v>49</v>
      </c>
      <c r="AM4803" s="8" t="s">
        <v>49</v>
      </c>
      <c r="AN4803" s="8" t="s">
        <v>49</v>
      </c>
      <c r="AO4803" s="8" t="s">
        <v>29656</v>
      </c>
      <c r="AP4803" s="51" t="s">
        <v>29655</v>
      </c>
      <c r="AQ4803" s="11">
        <v>22925.0</v>
      </c>
    </row>
    <row r="4804">
      <c r="A4804" s="8" t="str">
        <f t="shared" si="1"/>
        <v>DeAngelo Hudson</v>
      </c>
      <c r="B4804" s="51" t="s">
        <v>29649</v>
      </c>
      <c r="C4804" s="8" t="s">
        <v>29249</v>
      </c>
      <c r="D4804" s="9" t="s">
        <v>934</v>
      </c>
      <c r="E4804" s="8" t="s">
        <v>1054</v>
      </c>
      <c r="F4804" s="8" t="s">
        <v>936</v>
      </c>
      <c r="G4804" s="51" t="s">
        <v>29251</v>
      </c>
      <c r="H4804" s="8" t="s">
        <v>29650</v>
      </c>
      <c r="I4804" s="8" t="s">
        <v>16514</v>
      </c>
      <c r="J4804" s="10" t="s">
        <v>11705</v>
      </c>
      <c r="K4804" s="51" t="s">
        <v>29651</v>
      </c>
      <c r="L4804" s="8"/>
      <c r="M4804" s="8"/>
      <c r="N4804" s="8" t="s">
        <v>29676</v>
      </c>
      <c r="O4804" s="57" t="s">
        <v>52</v>
      </c>
      <c r="P4804" s="51"/>
      <c r="Q4804" s="51"/>
      <c r="R4804" s="51" t="s">
        <v>29677</v>
      </c>
      <c r="S4804" s="51" t="s">
        <v>20124</v>
      </c>
      <c r="T4804" s="11" t="str">
        <f t="shared" si="2"/>
        <v>DeAngelo Hudson</v>
      </c>
      <c r="U4804" s="51" t="s">
        <v>386</v>
      </c>
      <c r="V4804" s="51"/>
      <c r="W4804" s="51"/>
      <c r="X4804" s="51"/>
      <c r="Y4804" s="51" t="s">
        <v>60</v>
      </c>
      <c r="Z4804" s="51" t="s">
        <v>60</v>
      </c>
      <c r="AA4804" s="51" t="s">
        <v>60</v>
      </c>
      <c r="AB4804" s="51" t="s">
        <v>60</v>
      </c>
      <c r="AC4804" s="51" t="s">
        <v>60</v>
      </c>
      <c r="AD4804" s="56" t="s">
        <v>29653</v>
      </c>
      <c r="AE4804" s="51" t="s">
        <v>29654</v>
      </c>
      <c r="AF4804" s="8" t="s">
        <v>29655</v>
      </c>
      <c r="AG4804" s="8" t="s">
        <v>947</v>
      </c>
      <c r="AH4804" s="8" t="s">
        <v>654</v>
      </c>
      <c r="AI4804" s="8" t="s">
        <v>66</v>
      </c>
      <c r="AJ4804" s="8" t="s">
        <v>29094</v>
      </c>
      <c r="AK4804" s="8" t="s">
        <v>11705</v>
      </c>
      <c r="AL4804" s="8" t="s">
        <v>11705</v>
      </c>
      <c r="AM4804" s="8" t="s">
        <v>11705</v>
      </c>
      <c r="AN4804" s="8" t="s">
        <v>49</v>
      </c>
      <c r="AO4804" s="8" t="s">
        <v>29656</v>
      </c>
      <c r="AP4804" s="51" t="s">
        <v>29655</v>
      </c>
      <c r="AQ4804" s="11">
        <v>22925.0</v>
      </c>
    </row>
    <row r="4805">
      <c r="A4805" s="8" t="str">
        <f t="shared" si="1"/>
        <v>Brandi Jenkins</v>
      </c>
      <c r="B4805" s="51" t="s">
        <v>29649</v>
      </c>
      <c r="C4805" s="8" t="s">
        <v>29249</v>
      </c>
      <c r="D4805" s="9" t="s">
        <v>934</v>
      </c>
      <c r="E4805" s="8" t="s">
        <v>1054</v>
      </c>
      <c r="F4805" s="8" t="s">
        <v>936</v>
      </c>
      <c r="G4805" s="8" t="s">
        <v>29251</v>
      </c>
      <c r="H4805" s="8" t="s">
        <v>29650</v>
      </c>
      <c r="I4805" s="8" t="s">
        <v>49</v>
      </c>
      <c r="J4805" s="10" t="s">
        <v>49</v>
      </c>
      <c r="K4805" s="51" t="s">
        <v>29651</v>
      </c>
      <c r="L4805" s="8"/>
      <c r="M4805" s="8"/>
      <c r="N4805" s="8" t="s">
        <v>29678</v>
      </c>
      <c r="O4805" s="8" t="s">
        <v>52</v>
      </c>
      <c r="P4805" s="51"/>
      <c r="Q4805" s="51"/>
      <c r="R4805" s="51" t="s">
        <v>850</v>
      </c>
      <c r="S4805" s="51" t="s">
        <v>2915</v>
      </c>
      <c r="T4805" s="11" t="str">
        <f t="shared" si="2"/>
        <v>Brandi Jenkins</v>
      </c>
      <c r="U4805" s="51" t="s">
        <v>2695</v>
      </c>
      <c r="V4805" s="51" t="s">
        <v>29679</v>
      </c>
      <c r="W4805" s="51" t="s">
        <v>29680</v>
      </c>
      <c r="X4805" s="8"/>
      <c r="Y4805" s="8" t="s">
        <v>60</v>
      </c>
      <c r="Z4805" s="8" t="s">
        <v>60</v>
      </c>
      <c r="AA4805" s="8" t="s">
        <v>60</v>
      </c>
      <c r="AB4805" s="8" t="s">
        <v>60</v>
      </c>
      <c r="AC4805" s="8" t="s">
        <v>60</v>
      </c>
      <c r="AD4805" s="12" t="s">
        <v>29665</v>
      </c>
      <c r="AE4805" s="8" t="s">
        <v>29654</v>
      </c>
      <c r="AF4805" s="8" t="s">
        <v>29655</v>
      </c>
      <c r="AG4805" s="8" t="s">
        <v>947</v>
      </c>
      <c r="AH4805" s="8" t="s">
        <v>654</v>
      </c>
      <c r="AI4805" s="8" t="s">
        <v>66</v>
      </c>
      <c r="AJ4805" s="8" t="s">
        <v>29094</v>
      </c>
      <c r="AK4805" s="8" t="s">
        <v>49</v>
      </c>
      <c r="AL4805" s="8" t="s">
        <v>49</v>
      </c>
      <c r="AM4805" s="8" t="s">
        <v>49</v>
      </c>
      <c r="AN4805" s="8" t="s">
        <v>49</v>
      </c>
      <c r="AO4805" s="8" t="s">
        <v>29656</v>
      </c>
      <c r="AP4805" s="51" t="s">
        <v>29655</v>
      </c>
      <c r="AQ4805" s="11">
        <v>22925.0</v>
      </c>
    </row>
    <row r="4806">
      <c r="A4806" s="8" t="str">
        <f t="shared" si="1"/>
        <v>Ramiro Calderon</v>
      </c>
      <c r="B4806" s="51" t="s">
        <v>29649</v>
      </c>
      <c r="C4806" s="8" t="s">
        <v>29249</v>
      </c>
      <c r="D4806" s="9" t="s">
        <v>934</v>
      </c>
      <c r="E4806" s="8" t="s">
        <v>1054</v>
      </c>
      <c r="F4806" s="8" t="s">
        <v>936</v>
      </c>
      <c r="G4806" s="51" t="s">
        <v>29251</v>
      </c>
      <c r="H4806" s="8" t="s">
        <v>29650</v>
      </c>
      <c r="I4806" s="8" t="s">
        <v>16514</v>
      </c>
      <c r="J4806" s="10" t="s">
        <v>11705</v>
      </c>
      <c r="K4806" s="51" t="s">
        <v>29651</v>
      </c>
      <c r="L4806" s="8"/>
      <c r="M4806" s="8"/>
      <c r="N4806" s="51" t="s">
        <v>29681</v>
      </c>
      <c r="O4806" s="57" t="s">
        <v>52</v>
      </c>
      <c r="P4806" s="51"/>
      <c r="Q4806" s="51"/>
      <c r="R4806" s="51" t="s">
        <v>29682</v>
      </c>
      <c r="S4806" s="51" t="s">
        <v>29683</v>
      </c>
      <c r="T4806" s="11" t="str">
        <f t="shared" si="2"/>
        <v>Ramiro Calderon</v>
      </c>
      <c r="U4806" s="51" t="s">
        <v>106</v>
      </c>
      <c r="V4806" s="51"/>
      <c r="W4806" s="51"/>
      <c r="X4806" s="51"/>
      <c r="Y4806" s="51" t="s">
        <v>60</v>
      </c>
      <c r="Z4806" s="51" t="s">
        <v>60</v>
      </c>
      <c r="AA4806" s="51" t="s">
        <v>60</v>
      </c>
      <c r="AB4806" s="51" t="s">
        <v>60</v>
      </c>
      <c r="AC4806" s="56" t="s">
        <v>29670</v>
      </c>
      <c r="AD4806" s="51" t="s">
        <v>60</v>
      </c>
      <c r="AE4806" s="51" t="s">
        <v>29654</v>
      </c>
      <c r="AF4806" s="8" t="s">
        <v>29655</v>
      </c>
      <c r="AG4806" s="8" t="s">
        <v>947</v>
      </c>
      <c r="AH4806" s="8" t="s">
        <v>654</v>
      </c>
      <c r="AI4806" s="8" t="s">
        <v>66</v>
      </c>
      <c r="AJ4806" s="8" t="s">
        <v>29094</v>
      </c>
      <c r="AK4806" s="8" t="s">
        <v>11705</v>
      </c>
      <c r="AL4806" s="8" t="s">
        <v>11705</v>
      </c>
      <c r="AM4806" s="8" t="s">
        <v>11705</v>
      </c>
      <c r="AN4806" s="8" t="s">
        <v>49</v>
      </c>
      <c r="AO4806" s="8" t="s">
        <v>29656</v>
      </c>
      <c r="AP4806" s="51" t="s">
        <v>29655</v>
      </c>
      <c r="AQ4806" s="11">
        <v>22925.0</v>
      </c>
    </row>
    <row r="4807">
      <c r="A4807" s="8" t="str">
        <f t="shared" si="1"/>
        <v>Sean Sheil</v>
      </c>
      <c r="B4807" s="51" t="s">
        <v>29684</v>
      </c>
      <c r="C4807" s="8" t="s">
        <v>29249</v>
      </c>
      <c r="D4807" s="9" t="s">
        <v>934</v>
      </c>
      <c r="E4807" s="8" t="s">
        <v>1099</v>
      </c>
      <c r="F4807" s="8" t="s">
        <v>936</v>
      </c>
      <c r="G4807" s="8" t="s">
        <v>29251</v>
      </c>
      <c r="H4807" s="8" t="s">
        <v>29685</v>
      </c>
      <c r="I4807" s="8" t="s">
        <v>49</v>
      </c>
      <c r="J4807" s="10" t="s">
        <v>49</v>
      </c>
      <c r="K4807" s="51" t="s">
        <v>29686</v>
      </c>
      <c r="L4807" s="8"/>
      <c r="M4807" s="8"/>
      <c r="N4807" s="8" t="s">
        <v>29687</v>
      </c>
      <c r="O4807" s="8" t="s">
        <v>52</v>
      </c>
      <c r="P4807" s="51"/>
      <c r="Q4807" s="51"/>
      <c r="R4807" s="51" t="s">
        <v>940</v>
      </c>
      <c r="S4807" s="51" t="s">
        <v>29688</v>
      </c>
      <c r="T4807" s="11" t="str">
        <f t="shared" si="2"/>
        <v>Sean Sheil</v>
      </c>
      <c r="U4807" s="51" t="s">
        <v>55</v>
      </c>
      <c r="V4807" s="51" t="s">
        <v>29689</v>
      </c>
      <c r="W4807" s="51" t="s">
        <v>29690</v>
      </c>
      <c r="X4807" s="8"/>
      <c r="Y4807" s="8" t="s">
        <v>60</v>
      </c>
      <c r="Z4807" s="8" t="s">
        <v>60</v>
      </c>
      <c r="AA4807" s="8" t="s">
        <v>60</v>
      </c>
      <c r="AB4807" s="8" t="s">
        <v>60</v>
      </c>
      <c r="AC4807" s="8" t="s">
        <v>60</v>
      </c>
      <c r="AD4807" s="8" t="s">
        <v>60</v>
      </c>
      <c r="AE4807" s="8" t="s">
        <v>29691</v>
      </c>
      <c r="AF4807" s="8" t="s">
        <v>1099</v>
      </c>
      <c r="AG4807" s="8" t="s">
        <v>947</v>
      </c>
      <c r="AH4807" s="8" t="s">
        <v>352</v>
      </c>
      <c r="AI4807" s="8" t="s">
        <v>66</v>
      </c>
      <c r="AJ4807" s="8" t="s">
        <v>29094</v>
      </c>
      <c r="AK4807" s="8" t="s">
        <v>49</v>
      </c>
      <c r="AL4807" s="8" t="s">
        <v>49</v>
      </c>
      <c r="AM4807" s="8" t="s">
        <v>49</v>
      </c>
      <c r="AN4807" s="8" t="s">
        <v>49</v>
      </c>
      <c r="AO4807" s="8" t="s">
        <v>29692</v>
      </c>
      <c r="AP4807" s="51" t="s">
        <v>1099</v>
      </c>
      <c r="AQ4807" s="11">
        <v>24073.0</v>
      </c>
    </row>
    <row r="4808">
      <c r="A4808" s="8" t="str">
        <f t="shared" si="1"/>
        <v>Daniel Stokes</v>
      </c>
      <c r="B4808" s="51" t="s">
        <v>29684</v>
      </c>
      <c r="C4808" s="8" t="s">
        <v>29249</v>
      </c>
      <c r="D4808" s="9" t="s">
        <v>934</v>
      </c>
      <c r="E4808" s="8" t="s">
        <v>1099</v>
      </c>
      <c r="F4808" s="8" t="s">
        <v>936</v>
      </c>
      <c r="G4808" s="51" t="s">
        <v>29251</v>
      </c>
      <c r="H4808" s="8" t="s">
        <v>29685</v>
      </c>
      <c r="I4808" s="8" t="s">
        <v>16514</v>
      </c>
      <c r="J4808" s="10" t="s">
        <v>49</v>
      </c>
      <c r="K4808" s="51" t="s">
        <v>29686</v>
      </c>
      <c r="L4808" s="8"/>
      <c r="M4808" s="8"/>
      <c r="N4808" s="51" t="s">
        <v>29693</v>
      </c>
      <c r="O4808" s="57" t="s">
        <v>52</v>
      </c>
      <c r="P4808" s="51"/>
      <c r="Q4808" s="51"/>
      <c r="R4808" s="51" t="s">
        <v>4684</v>
      </c>
      <c r="S4808" s="51" t="s">
        <v>29694</v>
      </c>
      <c r="T4808" s="11" t="str">
        <f t="shared" si="2"/>
        <v>Daniel Stokes</v>
      </c>
      <c r="U4808" s="51" t="s">
        <v>167</v>
      </c>
      <c r="V4808" s="51"/>
      <c r="W4808" s="51" t="s">
        <v>29690</v>
      </c>
      <c r="X4808" s="51"/>
      <c r="Y4808" s="51" t="s">
        <v>60</v>
      </c>
      <c r="Z4808" s="56" t="s">
        <v>1110</v>
      </c>
      <c r="AA4808" s="51" t="s">
        <v>60</v>
      </c>
      <c r="AB4808" s="56" t="s">
        <v>29695</v>
      </c>
      <c r="AC4808" s="56" t="s">
        <v>29696</v>
      </c>
      <c r="AD4808" s="51" t="s">
        <v>60</v>
      </c>
      <c r="AE4808" s="51" t="s">
        <v>29691</v>
      </c>
      <c r="AF4808" s="8" t="s">
        <v>1099</v>
      </c>
      <c r="AG4808" s="8" t="s">
        <v>947</v>
      </c>
      <c r="AH4808" s="8" t="s">
        <v>352</v>
      </c>
      <c r="AI4808" s="8" t="s">
        <v>66</v>
      </c>
      <c r="AJ4808" s="8" t="s">
        <v>29094</v>
      </c>
      <c r="AK4808" s="8" t="s">
        <v>49</v>
      </c>
      <c r="AL4808" s="8" t="s">
        <v>49</v>
      </c>
      <c r="AM4808" s="8" t="s">
        <v>49</v>
      </c>
      <c r="AN4808" s="8" t="s">
        <v>49</v>
      </c>
      <c r="AO4808" s="8" t="s">
        <v>29692</v>
      </c>
      <c r="AP4808" s="51" t="s">
        <v>1099</v>
      </c>
      <c r="AQ4808" s="11">
        <v>24073.0</v>
      </c>
    </row>
    <row r="4809">
      <c r="A4809" s="8" t="str">
        <f t="shared" si="1"/>
        <v>Anthony Applequist</v>
      </c>
      <c r="B4809" s="51" t="s">
        <v>29684</v>
      </c>
      <c r="C4809" s="8" t="s">
        <v>29249</v>
      </c>
      <c r="D4809" s="9" t="s">
        <v>934</v>
      </c>
      <c r="E4809" s="8" t="s">
        <v>1099</v>
      </c>
      <c r="F4809" s="8" t="s">
        <v>936</v>
      </c>
      <c r="G4809" s="51" t="s">
        <v>29251</v>
      </c>
      <c r="H4809" s="8" t="s">
        <v>29685</v>
      </c>
      <c r="I4809" s="8" t="s">
        <v>16514</v>
      </c>
      <c r="J4809" s="10" t="s">
        <v>49</v>
      </c>
      <c r="K4809" s="51" t="s">
        <v>29686</v>
      </c>
      <c r="L4809" s="8"/>
      <c r="M4809" s="8"/>
      <c r="N4809" s="51" t="s">
        <v>29697</v>
      </c>
      <c r="O4809" s="57" t="s">
        <v>52</v>
      </c>
      <c r="P4809" s="51"/>
      <c r="Q4809" s="51"/>
      <c r="R4809" s="51" t="s">
        <v>6978</v>
      </c>
      <c r="S4809" s="51" t="s">
        <v>29698</v>
      </c>
      <c r="T4809" s="11" t="str">
        <f t="shared" si="2"/>
        <v>Anthony Applequist</v>
      </c>
      <c r="U4809" s="51" t="s">
        <v>386</v>
      </c>
      <c r="V4809" s="51"/>
      <c r="W4809" s="51" t="s">
        <v>29690</v>
      </c>
      <c r="X4809" s="51"/>
      <c r="Y4809" s="51" t="s">
        <v>60</v>
      </c>
      <c r="Z4809" s="56" t="s">
        <v>1110</v>
      </c>
      <c r="AA4809" s="51" t="s">
        <v>60</v>
      </c>
      <c r="AB4809" s="56" t="s">
        <v>29695</v>
      </c>
      <c r="AC4809" s="56" t="s">
        <v>29696</v>
      </c>
      <c r="AD4809" s="51" t="s">
        <v>60</v>
      </c>
      <c r="AE4809" s="51" t="s">
        <v>29691</v>
      </c>
      <c r="AF4809" s="8" t="s">
        <v>1099</v>
      </c>
      <c r="AG4809" s="8" t="s">
        <v>947</v>
      </c>
      <c r="AH4809" s="8" t="s">
        <v>352</v>
      </c>
      <c r="AI4809" s="8" t="s">
        <v>66</v>
      </c>
      <c r="AJ4809" s="8" t="s">
        <v>29094</v>
      </c>
      <c r="AK4809" s="8" t="s">
        <v>49</v>
      </c>
      <c r="AL4809" s="8" t="s">
        <v>49</v>
      </c>
      <c r="AM4809" s="8" t="s">
        <v>49</v>
      </c>
      <c r="AN4809" s="8" t="s">
        <v>49</v>
      </c>
      <c r="AO4809" s="8" t="s">
        <v>29692</v>
      </c>
      <c r="AP4809" s="51" t="s">
        <v>1099</v>
      </c>
      <c r="AQ4809" s="11">
        <v>24073.0</v>
      </c>
    </row>
    <row r="4810">
      <c r="A4810" s="8" t="str">
        <f t="shared" si="1"/>
        <v>Vince Van Horne</v>
      </c>
      <c r="B4810" s="51" t="s">
        <v>29699</v>
      </c>
      <c r="C4810" s="8" t="s">
        <v>29249</v>
      </c>
      <c r="D4810" s="9" t="s">
        <v>934</v>
      </c>
      <c r="E4810" s="8" t="s">
        <v>29115</v>
      </c>
      <c r="F4810" s="8" t="s">
        <v>936</v>
      </c>
      <c r="G4810" s="51" t="s">
        <v>29251</v>
      </c>
      <c r="H4810" s="51" t="s">
        <v>29700</v>
      </c>
      <c r="I4810" s="8" t="s">
        <v>16514</v>
      </c>
      <c r="J4810" s="10" t="s">
        <v>11705</v>
      </c>
      <c r="K4810" s="51" t="s">
        <v>29701</v>
      </c>
      <c r="L4810" s="51"/>
      <c r="M4810" s="51"/>
      <c r="N4810" s="51" t="s">
        <v>29702</v>
      </c>
      <c r="O4810" s="51" t="s">
        <v>52</v>
      </c>
      <c r="P4810" s="51"/>
      <c r="Q4810" s="51"/>
      <c r="R4810" s="51" t="s">
        <v>25462</v>
      </c>
      <c r="S4810" s="51" t="s">
        <v>29703</v>
      </c>
      <c r="T4810" s="11" t="str">
        <f t="shared" si="2"/>
        <v>Vince Van Horne</v>
      </c>
      <c r="U4810" s="51" t="s">
        <v>3733</v>
      </c>
      <c r="V4810" s="51" t="s">
        <v>29704</v>
      </c>
      <c r="W4810" s="51" t="s">
        <v>29705</v>
      </c>
      <c r="X4810" s="51"/>
      <c r="Y4810" s="51" t="s">
        <v>60</v>
      </c>
      <c r="Z4810" s="51" t="s">
        <v>60</v>
      </c>
      <c r="AA4810" s="56" t="s">
        <v>29706</v>
      </c>
      <c r="AB4810" s="51" t="s">
        <v>60</v>
      </c>
      <c r="AC4810" s="51" t="s">
        <v>60</v>
      </c>
      <c r="AD4810" s="56" t="s">
        <v>29707</v>
      </c>
      <c r="AE4810" s="51" t="s">
        <v>29708</v>
      </c>
      <c r="AF4810" s="8" t="s">
        <v>29709</v>
      </c>
      <c r="AG4810" s="8" t="s">
        <v>947</v>
      </c>
      <c r="AH4810" s="8" t="s">
        <v>65</v>
      </c>
      <c r="AI4810" s="8" t="s">
        <v>66</v>
      </c>
      <c r="AJ4810" s="8" t="s">
        <v>29094</v>
      </c>
      <c r="AK4810" s="8" t="s">
        <v>11705</v>
      </c>
      <c r="AL4810" s="8" t="s">
        <v>11705</v>
      </c>
      <c r="AM4810" s="8" t="s">
        <v>11705</v>
      </c>
      <c r="AN4810" s="8" t="s">
        <v>49</v>
      </c>
      <c r="AO4810" s="8" t="s">
        <v>29137</v>
      </c>
      <c r="AP4810" s="51" t="s">
        <v>29709</v>
      </c>
      <c r="AQ4810" s="68">
        <v>15178.0</v>
      </c>
    </row>
    <row r="4811">
      <c r="A4811" s="8" t="str">
        <f t="shared" si="1"/>
        <v>Rahsaan Harrison</v>
      </c>
      <c r="B4811" s="51" t="s">
        <v>29699</v>
      </c>
      <c r="C4811" s="8" t="s">
        <v>29249</v>
      </c>
      <c r="D4811" s="9" t="s">
        <v>934</v>
      </c>
      <c r="E4811" s="8" t="s">
        <v>29115</v>
      </c>
      <c r="F4811" s="8" t="s">
        <v>936</v>
      </c>
      <c r="G4811" s="51" t="s">
        <v>29251</v>
      </c>
      <c r="H4811" s="51" t="s">
        <v>29700</v>
      </c>
      <c r="I4811" s="8" t="s">
        <v>16514</v>
      </c>
      <c r="J4811" s="10" t="s">
        <v>11705</v>
      </c>
      <c r="K4811" s="51" t="s">
        <v>29701</v>
      </c>
      <c r="L4811" s="51"/>
      <c r="M4811" s="51"/>
      <c r="N4811" s="51" t="s">
        <v>29710</v>
      </c>
      <c r="O4811" s="51" t="s">
        <v>52</v>
      </c>
      <c r="P4811" s="51"/>
      <c r="Q4811" s="51"/>
      <c r="R4811" s="51" t="s">
        <v>29711</v>
      </c>
      <c r="S4811" s="51" t="s">
        <v>1526</v>
      </c>
      <c r="T4811" s="11" t="str">
        <f t="shared" si="2"/>
        <v>Rahsaan Harrison</v>
      </c>
      <c r="U4811" s="51" t="s">
        <v>80</v>
      </c>
      <c r="V4811" s="51" t="s">
        <v>29712</v>
      </c>
      <c r="W4811" s="51" t="s">
        <v>29713</v>
      </c>
      <c r="X4811" s="51"/>
      <c r="Y4811" s="51" t="s">
        <v>60</v>
      </c>
      <c r="Z4811" s="51" t="s">
        <v>60</v>
      </c>
      <c r="AA4811" s="51" t="s">
        <v>60</v>
      </c>
      <c r="AB4811" s="51" t="s">
        <v>60</v>
      </c>
      <c r="AC4811" s="51" t="s">
        <v>60</v>
      </c>
      <c r="AD4811" s="56" t="s">
        <v>29707</v>
      </c>
      <c r="AE4811" s="51" t="s">
        <v>29708</v>
      </c>
      <c r="AF4811" s="8" t="s">
        <v>29709</v>
      </c>
      <c r="AG4811" s="8" t="s">
        <v>947</v>
      </c>
      <c r="AH4811" s="8" t="s">
        <v>65</v>
      </c>
      <c r="AI4811" s="8" t="s">
        <v>66</v>
      </c>
      <c r="AJ4811" s="8" t="s">
        <v>29094</v>
      </c>
      <c r="AK4811" s="8" t="s">
        <v>11705</v>
      </c>
      <c r="AL4811" s="8" t="s">
        <v>11705</v>
      </c>
      <c r="AM4811" s="8" t="s">
        <v>11705</v>
      </c>
      <c r="AN4811" s="8" t="s">
        <v>49</v>
      </c>
      <c r="AO4811" s="8" t="s">
        <v>29137</v>
      </c>
      <c r="AP4811" s="51" t="s">
        <v>29709</v>
      </c>
      <c r="AQ4811" s="68">
        <v>15178.0</v>
      </c>
    </row>
    <row r="4812">
      <c r="A4812" s="8" t="str">
        <f t="shared" si="1"/>
        <v>Tim Gutierrez</v>
      </c>
      <c r="B4812" s="51" t="s">
        <v>29699</v>
      </c>
      <c r="C4812" s="8" t="s">
        <v>29249</v>
      </c>
      <c r="D4812" s="9" t="s">
        <v>934</v>
      </c>
      <c r="E4812" s="8" t="s">
        <v>29115</v>
      </c>
      <c r="F4812" s="8" t="s">
        <v>936</v>
      </c>
      <c r="G4812" s="51" t="s">
        <v>29251</v>
      </c>
      <c r="H4812" s="51" t="s">
        <v>29700</v>
      </c>
      <c r="I4812" s="8" t="s">
        <v>16514</v>
      </c>
      <c r="J4812" s="10" t="s">
        <v>11705</v>
      </c>
      <c r="K4812" s="51" t="s">
        <v>29701</v>
      </c>
      <c r="L4812" s="51"/>
      <c r="M4812" s="51"/>
      <c r="N4812" s="51" t="s">
        <v>29714</v>
      </c>
      <c r="O4812" s="51" t="s">
        <v>52</v>
      </c>
      <c r="P4812" s="51"/>
      <c r="Q4812" s="51"/>
      <c r="R4812" s="51" t="s">
        <v>153</v>
      </c>
      <c r="S4812" s="51" t="s">
        <v>1161</v>
      </c>
      <c r="T4812" s="11" t="str">
        <f t="shared" si="2"/>
        <v>Tim Gutierrez</v>
      </c>
      <c r="U4812" s="51" t="s">
        <v>80</v>
      </c>
      <c r="V4812" s="51" t="s">
        <v>29715</v>
      </c>
      <c r="W4812" s="51" t="s">
        <v>29716</v>
      </c>
      <c r="X4812" s="51"/>
      <c r="Y4812" s="51" t="s">
        <v>60</v>
      </c>
      <c r="Z4812" s="51" t="s">
        <v>60</v>
      </c>
      <c r="AA4812" s="51" t="s">
        <v>60</v>
      </c>
      <c r="AB4812" s="51" t="s">
        <v>60</v>
      </c>
      <c r="AC4812" s="56" t="s">
        <v>29717</v>
      </c>
      <c r="AD4812" s="56" t="s">
        <v>29707</v>
      </c>
      <c r="AE4812" s="51" t="s">
        <v>29708</v>
      </c>
      <c r="AF4812" s="8" t="s">
        <v>29709</v>
      </c>
      <c r="AG4812" s="8" t="s">
        <v>947</v>
      </c>
      <c r="AH4812" s="8" t="s">
        <v>65</v>
      </c>
      <c r="AI4812" s="8" t="s">
        <v>66</v>
      </c>
      <c r="AJ4812" s="8" t="s">
        <v>29094</v>
      </c>
      <c r="AK4812" s="8" t="s">
        <v>11705</v>
      </c>
      <c r="AL4812" s="8" t="s">
        <v>11705</v>
      </c>
      <c r="AM4812" s="8" t="s">
        <v>11705</v>
      </c>
      <c r="AN4812" s="8" t="s">
        <v>49</v>
      </c>
      <c r="AO4812" s="8" t="s">
        <v>29137</v>
      </c>
      <c r="AP4812" s="51" t="s">
        <v>29709</v>
      </c>
      <c r="AQ4812" s="68">
        <v>15178.0</v>
      </c>
    </row>
    <row r="4813">
      <c r="A4813" s="8" t="str">
        <f t="shared" si="1"/>
        <v>Monique Henderson</v>
      </c>
      <c r="B4813" s="51" t="s">
        <v>29718</v>
      </c>
      <c r="C4813" s="8" t="s">
        <v>29249</v>
      </c>
      <c r="D4813" s="9" t="s">
        <v>934</v>
      </c>
      <c r="E4813" s="8" t="s">
        <v>29719</v>
      </c>
      <c r="F4813" s="8" t="s">
        <v>936</v>
      </c>
      <c r="G4813" s="8" t="s">
        <v>29251</v>
      </c>
      <c r="H4813" s="8" t="s">
        <v>29720</v>
      </c>
      <c r="I4813" s="8" t="s">
        <v>49</v>
      </c>
      <c r="J4813" s="10" t="s">
        <v>49</v>
      </c>
      <c r="K4813" s="51" t="s">
        <v>29721</v>
      </c>
      <c r="L4813" s="8"/>
      <c r="M4813" s="8"/>
      <c r="N4813" s="8" t="s">
        <v>29722</v>
      </c>
      <c r="O4813" s="8" t="s">
        <v>52</v>
      </c>
      <c r="P4813" s="51"/>
      <c r="Q4813" s="51"/>
      <c r="R4813" s="51" t="s">
        <v>29723</v>
      </c>
      <c r="S4813" s="51" t="s">
        <v>4809</v>
      </c>
      <c r="T4813" s="11" t="str">
        <f t="shared" si="2"/>
        <v>Monique Henderson</v>
      </c>
      <c r="U4813" s="51" t="s">
        <v>55</v>
      </c>
      <c r="V4813" s="51" t="s">
        <v>29724</v>
      </c>
      <c r="W4813" s="51" t="s">
        <v>29725</v>
      </c>
      <c r="X4813" s="8"/>
      <c r="Y4813" s="8" t="s">
        <v>60</v>
      </c>
      <c r="Z4813" s="8" t="s">
        <v>60</v>
      </c>
      <c r="AA4813" s="8" t="s">
        <v>60</v>
      </c>
      <c r="AB4813" s="8" t="s">
        <v>60</v>
      </c>
      <c r="AC4813" s="8" t="s">
        <v>60</v>
      </c>
      <c r="AD4813" s="8" t="s">
        <v>60</v>
      </c>
      <c r="AE4813" s="8" t="s">
        <v>29726</v>
      </c>
      <c r="AF4813" s="8" t="s">
        <v>29727</v>
      </c>
      <c r="AG4813" s="8" t="s">
        <v>947</v>
      </c>
      <c r="AH4813" s="8" t="s">
        <v>65</v>
      </c>
      <c r="AI4813" s="8" t="s">
        <v>66</v>
      </c>
      <c r="AJ4813" s="8" t="s">
        <v>29094</v>
      </c>
      <c r="AK4813" s="8" t="s">
        <v>49</v>
      </c>
      <c r="AL4813" s="8" t="s">
        <v>49</v>
      </c>
      <c r="AM4813" s="8" t="s">
        <v>49</v>
      </c>
      <c r="AN4813" s="8" t="s">
        <v>49</v>
      </c>
      <c r="AO4813" s="8" t="s">
        <v>29728</v>
      </c>
      <c r="AP4813" s="51" t="s">
        <v>29727</v>
      </c>
      <c r="AQ4813" s="11">
        <v>11857.0</v>
      </c>
    </row>
    <row r="4814">
      <c r="A4814" s="8" t="str">
        <f t="shared" si="1"/>
        <v>Maryn Ciarelli</v>
      </c>
      <c r="B4814" s="51" t="s">
        <v>29718</v>
      </c>
      <c r="C4814" s="8" t="s">
        <v>29249</v>
      </c>
      <c r="D4814" s="9" t="s">
        <v>934</v>
      </c>
      <c r="E4814" s="8" t="s">
        <v>29719</v>
      </c>
      <c r="F4814" s="8" t="s">
        <v>936</v>
      </c>
      <c r="G4814" s="8" t="s">
        <v>29251</v>
      </c>
      <c r="H4814" s="8" t="s">
        <v>29720</v>
      </c>
      <c r="I4814" s="8" t="s">
        <v>49</v>
      </c>
      <c r="J4814" s="10" t="s">
        <v>49</v>
      </c>
      <c r="K4814" s="51" t="s">
        <v>29721</v>
      </c>
      <c r="L4814" s="8"/>
      <c r="M4814" s="8"/>
      <c r="N4814" s="8" t="s">
        <v>29729</v>
      </c>
      <c r="O4814" s="8" t="s">
        <v>52</v>
      </c>
      <c r="P4814" s="51"/>
      <c r="Q4814" s="51"/>
      <c r="R4814" s="51" t="s">
        <v>29730</v>
      </c>
      <c r="S4814" s="51" t="s">
        <v>1607</v>
      </c>
      <c r="T4814" s="11" t="str">
        <f t="shared" si="2"/>
        <v>Maryn Ciarelli</v>
      </c>
      <c r="U4814" s="51" t="s">
        <v>160</v>
      </c>
      <c r="V4814" s="51"/>
      <c r="W4814" s="51"/>
      <c r="X4814" s="8"/>
      <c r="Y4814" s="8" t="s">
        <v>60</v>
      </c>
      <c r="Z4814" s="8" t="s">
        <v>60</v>
      </c>
      <c r="AA4814" s="12" t="s">
        <v>29731</v>
      </c>
      <c r="AB4814" s="8" t="s">
        <v>60</v>
      </c>
      <c r="AC4814" s="8" t="s">
        <v>60</v>
      </c>
      <c r="AD4814" s="8" t="s">
        <v>60</v>
      </c>
      <c r="AE4814" s="8" t="s">
        <v>29726</v>
      </c>
      <c r="AF4814" s="8" t="s">
        <v>29727</v>
      </c>
      <c r="AG4814" s="8" t="s">
        <v>947</v>
      </c>
      <c r="AH4814" s="8" t="s">
        <v>65</v>
      </c>
      <c r="AI4814" s="8" t="s">
        <v>66</v>
      </c>
      <c r="AJ4814" s="8" t="s">
        <v>29094</v>
      </c>
      <c r="AK4814" s="8" t="s">
        <v>49</v>
      </c>
      <c r="AL4814" s="8" t="s">
        <v>49</v>
      </c>
      <c r="AM4814" s="8" t="s">
        <v>49</v>
      </c>
      <c r="AN4814" s="8" t="s">
        <v>49</v>
      </c>
      <c r="AO4814" s="8" t="s">
        <v>29728</v>
      </c>
      <c r="AP4814" s="51" t="s">
        <v>29727</v>
      </c>
      <c r="AQ4814" s="11">
        <v>11857.0</v>
      </c>
    </row>
    <row r="4815">
      <c r="A4815" s="8" t="str">
        <f t="shared" si="1"/>
        <v>Nam Do</v>
      </c>
      <c r="B4815" s="51" t="s">
        <v>29718</v>
      </c>
      <c r="C4815" s="8" t="s">
        <v>29249</v>
      </c>
      <c r="D4815" s="9" t="s">
        <v>934</v>
      </c>
      <c r="E4815" s="8" t="s">
        <v>29719</v>
      </c>
      <c r="F4815" s="8" t="s">
        <v>936</v>
      </c>
      <c r="G4815" s="51" t="s">
        <v>29251</v>
      </c>
      <c r="H4815" s="51" t="s">
        <v>29720</v>
      </c>
      <c r="I4815" s="8" t="s">
        <v>16514</v>
      </c>
      <c r="J4815" s="10" t="s">
        <v>49</v>
      </c>
      <c r="K4815" s="51" t="s">
        <v>29721</v>
      </c>
      <c r="L4815" s="51" t="s">
        <v>86</v>
      </c>
      <c r="M4815" s="51"/>
      <c r="N4815" s="51" t="s">
        <v>29732</v>
      </c>
      <c r="O4815" s="51" t="s">
        <v>52</v>
      </c>
      <c r="P4815" s="51"/>
      <c r="Q4815" s="51"/>
      <c r="R4815" s="51" t="s">
        <v>29733</v>
      </c>
      <c r="S4815" s="51" t="s">
        <v>29734</v>
      </c>
      <c r="T4815" s="11" t="str">
        <f t="shared" si="2"/>
        <v>Nam Do</v>
      </c>
      <c r="U4815" s="51" t="s">
        <v>247</v>
      </c>
      <c r="V4815" s="51" t="s">
        <v>86</v>
      </c>
      <c r="W4815" s="51" t="s">
        <v>86</v>
      </c>
      <c r="X4815" s="51"/>
      <c r="Y4815" s="51" t="s">
        <v>60</v>
      </c>
      <c r="Z4815" s="51" t="s">
        <v>60</v>
      </c>
      <c r="AA4815" s="51" t="s">
        <v>60</v>
      </c>
      <c r="AB4815" s="51" t="s">
        <v>60</v>
      </c>
      <c r="AC4815" s="51" t="s">
        <v>60</v>
      </c>
      <c r="AD4815" s="56" t="s">
        <v>29735</v>
      </c>
      <c r="AE4815" s="51" t="s">
        <v>29726</v>
      </c>
      <c r="AF4815" s="8" t="s">
        <v>29727</v>
      </c>
      <c r="AG4815" s="8" t="s">
        <v>947</v>
      </c>
      <c r="AH4815" s="8" t="s">
        <v>65</v>
      </c>
      <c r="AI4815" s="8" t="s">
        <v>66</v>
      </c>
      <c r="AJ4815" s="8" t="s">
        <v>29094</v>
      </c>
      <c r="AK4815" s="8" t="s">
        <v>49</v>
      </c>
      <c r="AL4815" s="8" t="s">
        <v>49</v>
      </c>
      <c r="AM4815" s="8" t="s">
        <v>49</v>
      </c>
      <c r="AN4815" s="8" t="s">
        <v>49</v>
      </c>
      <c r="AO4815" s="8" t="s">
        <v>29728</v>
      </c>
      <c r="AP4815" s="51" t="s">
        <v>29727</v>
      </c>
      <c r="AQ4815" s="68">
        <v>11857.0</v>
      </c>
    </row>
    <row r="4816">
      <c r="A4816" s="8" t="str">
        <f t="shared" si="1"/>
        <v>Tyrus Minter</v>
      </c>
      <c r="B4816" s="51" t="s">
        <v>29718</v>
      </c>
      <c r="C4816" s="8" t="s">
        <v>29249</v>
      </c>
      <c r="D4816" s="9" t="s">
        <v>934</v>
      </c>
      <c r="E4816" s="8" t="s">
        <v>29719</v>
      </c>
      <c r="F4816" s="8" t="s">
        <v>936</v>
      </c>
      <c r="G4816" s="51" t="s">
        <v>29251</v>
      </c>
      <c r="H4816" s="51" t="s">
        <v>29720</v>
      </c>
      <c r="I4816" s="8" t="s">
        <v>16514</v>
      </c>
      <c r="J4816" s="10" t="s">
        <v>49</v>
      </c>
      <c r="K4816" s="51" t="s">
        <v>29721</v>
      </c>
      <c r="L4816" s="51" t="s">
        <v>86</v>
      </c>
      <c r="M4816" s="51"/>
      <c r="N4816" s="51" t="s">
        <v>29736</v>
      </c>
      <c r="O4816" s="51" t="s">
        <v>52</v>
      </c>
      <c r="P4816" s="51"/>
      <c r="Q4816" s="51"/>
      <c r="R4816" s="51" t="s">
        <v>29737</v>
      </c>
      <c r="S4816" s="51" t="s">
        <v>29738</v>
      </c>
      <c r="T4816" s="11" t="str">
        <f t="shared" si="2"/>
        <v>Tyrus Minter</v>
      </c>
      <c r="U4816" s="51" t="s">
        <v>106</v>
      </c>
      <c r="V4816" s="51" t="s">
        <v>86</v>
      </c>
      <c r="W4816" s="51" t="s">
        <v>86</v>
      </c>
      <c r="X4816" s="51"/>
      <c r="Y4816" s="51" t="s">
        <v>60</v>
      </c>
      <c r="Z4816" s="51" t="s">
        <v>60</v>
      </c>
      <c r="AA4816" s="51" t="s">
        <v>60</v>
      </c>
      <c r="AB4816" s="51" t="s">
        <v>60</v>
      </c>
      <c r="AC4816" s="51" t="s">
        <v>60</v>
      </c>
      <c r="AD4816" s="56" t="s">
        <v>29735</v>
      </c>
      <c r="AE4816" s="51" t="s">
        <v>29726</v>
      </c>
      <c r="AF4816" s="8" t="s">
        <v>29727</v>
      </c>
      <c r="AG4816" s="8" t="s">
        <v>947</v>
      </c>
      <c r="AH4816" s="8" t="s">
        <v>65</v>
      </c>
      <c r="AI4816" s="8" t="s">
        <v>66</v>
      </c>
      <c r="AJ4816" s="8" t="s">
        <v>29094</v>
      </c>
      <c r="AK4816" s="8" t="s">
        <v>49</v>
      </c>
      <c r="AL4816" s="8" t="s">
        <v>49</v>
      </c>
      <c r="AM4816" s="8" t="s">
        <v>49</v>
      </c>
      <c r="AN4816" s="8" t="s">
        <v>49</v>
      </c>
      <c r="AO4816" s="8" t="s">
        <v>29728</v>
      </c>
      <c r="AP4816" s="51" t="s">
        <v>29727</v>
      </c>
      <c r="AQ4816" s="68">
        <v>11857.0</v>
      </c>
    </row>
    <row r="4817">
      <c r="A4817" s="8" t="str">
        <f t="shared" si="1"/>
        <v>Christopher Zepeda</v>
      </c>
      <c r="B4817" s="51" t="s">
        <v>29739</v>
      </c>
      <c r="C4817" s="8" t="s">
        <v>29249</v>
      </c>
      <c r="D4817" s="9" t="s">
        <v>934</v>
      </c>
      <c r="E4817" s="8" t="s">
        <v>29740</v>
      </c>
      <c r="F4817" s="8" t="s">
        <v>936</v>
      </c>
      <c r="G4817" s="8" t="s">
        <v>29251</v>
      </c>
      <c r="H4817" s="8" t="s">
        <v>29741</v>
      </c>
      <c r="I4817" s="8" t="s">
        <v>49</v>
      </c>
      <c r="J4817" s="10" t="s">
        <v>49</v>
      </c>
      <c r="K4817" s="51" t="s">
        <v>29742</v>
      </c>
      <c r="L4817" s="8"/>
      <c r="M4817" s="8"/>
      <c r="N4817" s="8" t="s">
        <v>29743</v>
      </c>
      <c r="O4817" s="8" t="s">
        <v>52</v>
      </c>
      <c r="P4817" s="51"/>
      <c r="Q4817" s="51"/>
      <c r="R4817" s="51" t="s">
        <v>883</v>
      </c>
      <c r="S4817" s="51" t="s">
        <v>29744</v>
      </c>
      <c r="T4817" s="11" t="str">
        <f t="shared" si="2"/>
        <v>Christopher Zepeda</v>
      </c>
      <c r="U4817" s="51" t="s">
        <v>55</v>
      </c>
      <c r="V4817" s="51" t="s">
        <v>29745</v>
      </c>
      <c r="W4817" s="51" t="s">
        <v>29746</v>
      </c>
      <c r="X4817" s="8"/>
      <c r="Y4817" s="12" t="s">
        <v>29747</v>
      </c>
      <c r="Z4817" s="12" t="s">
        <v>29748</v>
      </c>
      <c r="AA4817" s="12" t="s">
        <v>29749</v>
      </c>
      <c r="AB4817" s="12" t="s">
        <v>29750</v>
      </c>
      <c r="AC4817" s="12" t="s">
        <v>29751</v>
      </c>
      <c r="AD4817" s="8" t="s">
        <v>60</v>
      </c>
      <c r="AE4817" s="8" t="s">
        <v>29752</v>
      </c>
      <c r="AF4817" s="8" t="s">
        <v>29753</v>
      </c>
      <c r="AG4817" s="8" t="s">
        <v>947</v>
      </c>
      <c r="AH4817" s="8" t="s">
        <v>65</v>
      </c>
      <c r="AI4817" s="8" t="s">
        <v>66</v>
      </c>
      <c r="AJ4817" s="8" t="s">
        <v>29094</v>
      </c>
      <c r="AK4817" s="8" t="s">
        <v>49</v>
      </c>
      <c r="AL4817" s="8" t="s">
        <v>49</v>
      </c>
      <c r="AM4817" s="8" t="s">
        <v>49</v>
      </c>
      <c r="AN4817" s="8" t="s">
        <v>49</v>
      </c>
      <c r="AO4817" s="8" t="s">
        <v>29754</v>
      </c>
      <c r="AP4817" s="51" t="s">
        <v>29753</v>
      </c>
      <c r="AQ4817" s="11">
        <v>12328.0</v>
      </c>
    </row>
    <row r="4818">
      <c r="A4818" s="8" t="str">
        <f t="shared" si="1"/>
        <v>Frankie Martinez</v>
      </c>
      <c r="B4818" s="51" t="s">
        <v>29739</v>
      </c>
      <c r="C4818" s="8" t="s">
        <v>29249</v>
      </c>
      <c r="D4818" s="9" t="s">
        <v>934</v>
      </c>
      <c r="E4818" s="8" t="s">
        <v>29740</v>
      </c>
      <c r="F4818" s="8" t="s">
        <v>936</v>
      </c>
      <c r="G4818" s="8" t="s">
        <v>29251</v>
      </c>
      <c r="H4818" s="8" t="s">
        <v>29741</v>
      </c>
      <c r="I4818" s="8" t="s">
        <v>49</v>
      </c>
      <c r="J4818" s="10" t="s">
        <v>49</v>
      </c>
      <c r="K4818" s="51" t="s">
        <v>29742</v>
      </c>
      <c r="L4818" s="8"/>
      <c r="M4818" s="8"/>
      <c r="N4818" s="8" t="s">
        <v>29755</v>
      </c>
      <c r="O4818" s="8" t="s">
        <v>52</v>
      </c>
      <c r="P4818" s="51"/>
      <c r="Q4818" s="51"/>
      <c r="R4818" s="51" t="s">
        <v>15351</v>
      </c>
      <c r="S4818" s="51" t="s">
        <v>1928</v>
      </c>
      <c r="T4818" s="11" t="str">
        <f t="shared" si="2"/>
        <v>Frankie Martinez</v>
      </c>
      <c r="U4818" s="51" t="s">
        <v>160</v>
      </c>
      <c r="V4818" s="51" t="s">
        <v>29756</v>
      </c>
      <c r="W4818" s="51" t="s">
        <v>29746</v>
      </c>
      <c r="X4818" s="8"/>
      <c r="Y4818" s="8" t="s">
        <v>60</v>
      </c>
      <c r="Z4818" s="12" t="s">
        <v>29748</v>
      </c>
      <c r="AA4818" s="12" t="s">
        <v>29757</v>
      </c>
      <c r="AB4818" s="12" t="s">
        <v>29750</v>
      </c>
      <c r="AC4818" s="8" t="s">
        <v>60</v>
      </c>
      <c r="AD4818" s="8" t="s">
        <v>60</v>
      </c>
      <c r="AE4818" s="8" t="s">
        <v>29752</v>
      </c>
      <c r="AF4818" s="8" t="s">
        <v>29753</v>
      </c>
      <c r="AG4818" s="8" t="s">
        <v>947</v>
      </c>
      <c r="AH4818" s="8" t="s">
        <v>65</v>
      </c>
      <c r="AI4818" s="8" t="s">
        <v>66</v>
      </c>
      <c r="AJ4818" s="8" t="s">
        <v>29094</v>
      </c>
      <c r="AK4818" s="8" t="s">
        <v>49</v>
      </c>
      <c r="AL4818" s="8" t="s">
        <v>49</v>
      </c>
      <c r="AM4818" s="8" t="s">
        <v>49</v>
      </c>
      <c r="AN4818" s="8" t="s">
        <v>49</v>
      </c>
      <c r="AO4818" s="8" t="s">
        <v>29754</v>
      </c>
      <c r="AP4818" s="51" t="s">
        <v>29753</v>
      </c>
      <c r="AQ4818" s="11">
        <v>12328.0</v>
      </c>
    </row>
    <row r="4819">
      <c r="A4819" s="8" t="str">
        <f t="shared" si="1"/>
        <v>Wendell Sells</v>
      </c>
      <c r="B4819" s="51" t="s">
        <v>29739</v>
      </c>
      <c r="C4819" s="8" t="s">
        <v>29249</v>
      </c>
      <c r="D4819" s="9" t="s">
        <v>934</v>
      </c>
      <c r="E4819" s="8" t="s">
        <v>29740</v>
      </c>
      <c r="F4819" s="8" t="s">
        <v>936</v>
      </c>
      <c r="G4819" s="8" t="s">
        <v>29251</v>
      </c>
      <c r="H4819" s="8" t="s">
        <v>29741</v>
      </c>
      <c r="I4819" s="8" t="s">
        <v>49</v>
      </c>
      <c r="J4819" s="10" t="s">
        <v>49</v>
      </c>
      <c r="K4819" s="51" t="s">
        <v>29742</v>
      </c>
      <c r="L4819" s="8"/>
      <c r="M4819" s="8"/>
      <c r="N4819" s="8" t="s">
        <v>29758</v>
      </c>
      <c r="O4819" s="8" t="s">
        <v>52</v>
      </c>
      <c r="P4819" s="51"/>
      <c r="Q4819" s="51"/>
      <c r="R4819" s="51" t="s">
        <v>29759</v>
      </c>
      <c r="S4819" s="51" t="s">
        <v>29760</v>
      </c>
      <c r="T4819" s="11" t="str">
        <f t="shared" si="2"/>
        <v>Wendell Sells</v>
      </c>
      <c r="U4819" s="51" t="s">
        <v>1726</v>
      </c>
      <c r="V4819" s="51" t="s">
        <v>29761</v>
      </c>
      <c r="W4819" s="51" t="s">
        <v>29746</v>
      </c>
      <c r="X4819" s="8"/>
      <c r="Y4819" s="8" t="s">
        <v>60</v>
      </c>
      <c r="Z4819" s="12" t="s">
        <v>29748</v>
      </c>
      <c r="AA4819" s="8" t="s">
        <v>60</v>
      </c>
      <c r="AB4819" s="12" t="s">
        <v>29750</v>
      </c>
      <c r="AC4819" s="8" t="s">
        <v>60</v>
      </c>
      <c r="AD4819" s="8" t="s">
        <v>60</v>
      </c>
      <c r="AE4819" s="8" t="s">
        <v>29752</v>
      </c>
      <c r="AF4819" s="8" t="s">
        <v>29753</v>
      </c>
      <c r="AG4819" s="8" t="s">
        <v>947</v>
      </c>
      <c r="AH4819" s="8" t="s">
        <v>65</v>
      </c>
      <c r="AI4819" s="8" t="s">
        <v>66</v>
      </c>
      <c r="AJ4819" s="8" t="s">
        <v>29094</v>
      </c>
      <c r="AK4819" s="8" t="s">
        <v>49</v>
      </c>
      <c r="AL4819" s="8" t="s">
        <v>49</v>
      </c>
      <c r="AM4819" s="8" t="s">
        <v>49</v>
      </c>
      <c r="AN4819" s="8" t="s">
        <v>49</v>
      </c>
      <c r="AO4819" s="8" t="s">
        <v>29754</v>
      </c>
      <c r="AP4819" s="51" t="s">
        <v>29753</v>
      </c>
      <c r="AQ4819" s="11">
        <v>12328.0</v>
      </c>
    </row>
    <row r="4820">
      <c r="A4820" s="8" t="str">
        <f t="shared" si="1"/>
        <v>Jesus Santos</v>
      </c>
      <c r="B4820" s="51" t="s">
        <v>29739</v>
      </c>
      <c r="C4820" s="8" t="s">
        <v>29249</v>
      </c>
      <c r="D4820" s="9" t="s">
        <v>934</v>
      </c>
      <c r="E4820" s="8" t="s">
        <v>29740</v>
      </c>
      <c r="F4820" s="8" t="s">
        <v>936</v>
      </c>
      <c r="G4820" s="8" t="s">
        <v>29251</v>
      </c>
      <c r="H4820" s="8" t="s">
        <v>29741</v>
      </c>
      <c r="I4820" s="8" t="s">
        <v>49</v>
      </c>
      <c r="J4820" s="10" t="s">
        <v>49</v>
      </c>
      <c r="K4820" s="51" t="s">
        <v>29742</v>
      </c>
      <c r="L4820" s="8"/>
      <c r="M4820" s="8"/>
      <c r="N4820" s="8" t="s">
        <v>29762</v>
      </c>
      <c r="O4820" s="8" t="s">
        <v>52</v>
      </c>
      <c r="P4820" s="51"/>
      <c r="Q4820" s="51"/>
      <c r="R4820" s="51" t="s">
        <v>29661</v>
      </c>
      <c r="S4820" s="51" t="s">
        <v>1480</v>
      </c>
      <c r="T4820" s="11" t="str">
        <f t="shared" si="2"/>
        <v>Jesus Santos</v>
      </c>
      <c r="U4820" s="51" t="s">
        <v>247</v>
      </c>
      <c r="V4820" s="51" t="s">
        <v>29763</v>
      </c>
      <c r="W4820" s="51" t="s">
        <v>29746</v>
      </c>
      <c r="X4820" s="8"/>
      <c r="Y4820" s="8" t="s">
        <v>60</v>
      </c>
      <c r="Z4820" s="12" t="s">
        <v>29748</v>
      </c>
      <c r="AA4820" s="8" t="s">
        <v>60</v>
      </c>
      <c r="AB4820" s="12" t="s">
        <v>29750</v>
      </c>
      <c r="AC4820" s="8" t="s">
        <v>60</v>
      </c>
      <c r="AD4820" s="8" t="s">
        <v>60</v>
      </c>
      <c r="AE4820" s="8" t="s">
        <v>29752</v>
      </c>
      <c r="AF4820" s="8" t="s">
        <v>29753</v>
      </c>
      <c r="AG4820" s="8" t="s">
        <v>947</v>
      </c>
      <c r="AH4820" s="8" t="s">
        <v>65</v>
      </c>
      <c r="AI4820" s="8" t="s">
        <v>66</v>
      </c>
      <c r="AJ4820" s="8" t="s">
        <v>29094</v>
      </c>
      <c r="AK4820" s="8" t="s">
        <v>49</v>
      </c>
      <c r="AL4820" s="8" t="s">
        <v>49</v>
      </c>
      <c r="AM4820" s="8" t="s">
        <v>49</v>
      </c>
      <c r="AN4820" s="8" t="s">
        <v>49</v>
      </c>
      <c r="AO4820" s="8" t="s">
        <v>29754</v>
      </c>
      <c r="AP4820" s="51" t="s">
        <v>29753</v>
      </c>
      <c r="AQ4820" s="11">
        <v>12328.0</v>
      </c>
    </row>
    <row r="4821">
      <c r="A4821" s="8" t="str">
        <f t="shared" si="1"/>
        <v>Norman Napolitano</v>
      </c>
      <c r="B4821" s="51" t="s">
        <v>29739</v>
      </c>
      <c r="C4821" s="8" t="s">
        <v>29249</v>
      </c>
      <c r="D4821" s="9" t="s">
        <v>934</v>
      </c>
      <c r="E4821" s="8" t="s">
        <v>29740</v>
      </c>
      <c r="F4821" s="8" t="s">
        <v>936</v>
      </c>
      <c r="G4821" s="8" t="s">
        <v>29251</v>
      </c>
      <c r="H4821" s="8" t="s">
        <v>29741</v>
      </c>
      <c r="I4821" s="8" t="s">
        <v>49</v>
      </c>
      <c r="J4821" s="10" t="s">
        <v>49</v>
      </c>
      <c r="K4821" s="51" t="s">
        <v>29742</v>
      </c>
      <c r="L4821" s="8"/>
      <c r="M4821" s="8"/>
      <c r="N4821" s="8" t="s">
        <v>29764</v>
      </c>
      <c r="O4821" s="8" t="s">
        <v>52</v>
      </c>
      <c r="P4821" s="51"/>
      <c r="Q4821" s="51"/>
      <c r="R4821" s="51" t="s">
        <v>8593</v>
      </c>
      <c r="S4821" s="51" t="s">
        <v>5837</v>
      </c>
      <c r="T4821" s="11" t="str">
        <f t="shared" si="2"/>
        <v>Norman Napolitano</v>
      </c>
      <c r="U4821" s="51" t="s">
        <v>378</v>
      </c>
      <c r="V4821" s="51"/>
      <c r="W4821" s="51"/>
      <c r="X4821" s="8"/>
      <c r="Y4821" s="8" t="s">
        <v>60</v>
      </c>
      <c r="Z4821" s="12" t="s">
        <v>29748</v>
      </c>
      <c r="AA4821" s="8" t="s">
        <v>60</v>
      </c>
      <c r="AB4821" s="12" t="s">
        <v>29750</v>
      </c>
      <c r="AC4821" s="8" t="s">
        <v>60</v>
      </c>
      <c r="AD4821" s="8" t="s">
        <v>60</v>
      </c>
      <c r="AE4821" s="8" t="s">
        <v>29752</v>
      </c>
      <c r="AF4821" s="8" t="s">
        <v>29753</v>
      </c>
      <c r="AG4821" s="8" t="s">
        <v>947</v>
      </c>
      <c r="AH4821" s="8" t="s">
        <v>65</v>
      </c>
      <c r="AI4821" s="8" t="s">
        <v>66</v>
      </c>
      <c r="AJ4821" s="8" t="s">
        <v>29094</v>
      </c>
      <c r="AK4821" s="8" t="s">
        <v>49</v>
      </c>
      <c r="AL4821" s="8" t="s">
        <v>49</v>
      </c>
      <c r="AM4821" s="8" t="s">
        <v>49</v>
      </c>
      <c r="AN4821" s="8" t="s">
        <v>49</v>
      </c>
      <c r="AO4821" s="8" t="s">
        <v>29754</v>
      </c>
      <c r="AP4821" s="51" t="s">
        <v>29753</v>
      </c>
      <c r="AQ4821" s="11">
        <v>12328.0</v>
      </c>
    </row>
    <row r="4822">
      <c r="A4822" s="8" t="str">
        <f t="shared" si="1"/>
        <v>Andrew Asuncion</v>
      </c>
      <c r="B4822" s="51" t="s">
        <v>29739</v>
      </c>
      <c r="C4822" s="8" t="s">
        <v>29249</v>
      </c>
      <c r="D4822" s="9" t="s">
        <v>934</v>
      </c>
      <c r="E4822" s="8" t="s">
        <v>29740</v>
      </c>
      <c r="F4822" s="8" t="s">
        <v>936</v>
      </c>
      <c r="G4822" s="8" t="s">
        <v>29251</v>
      </c>
      <c r="H4822" s="8" t="s">
        <v>29741</v>
      </c>
      <c r="I4822" s="8" t="s">
        <v>49</v>
      </c>
      <c r="J4822" s="10" t="s">
        <v>49</v>
      </c>
      <c r="K4822" s="51" t="s">
        <v>29742</v>
      </c>
      <c r="L4822" s="8"/>
      <c r="M4822" s="8"/>
      <c r="N4822" s="8" t="s">
        <v>29765</v>
      </c>
      <c r="O4822" s="8" t="s">
        <v>52</v>
      </c>
      <c r="P4822" s="51"/>
      <c r="Q4822" s="51"/>
      <c r="R4822" s="51" t="s">
        <v>53</v>
      </c>
      <c r="S4822" s="51" t="s">
        <v>29766</v>
      </c>
      <c r="T4822" s="11" t="str">
        <f t="shared" si="2"/>
        <v>Andrew Asuncion</v>
      </c>
      <c r="U4822" s="51" t="s">
        <v>386</v>
      </c>
      <c r="V4822" s="51" t="s">
        <v>29767</v>
      </c>
      <c r="W4822" s="51" t="s">
        <v>29746</v>
      </c>
      <c r="X4822" s="8"/>
      <c r="Y4822" s="8" t="s">
        <v>60</v>
      </c>
      <c r="Z4822" s="12" t="s">
        <v>29748</v>
      </c>
      <c r="AA4822" s="12" t="s">
        <v>29768</v>
      </c>
      <c r="AB4822" s="12" t="s">
        <v>29750</v>
      </c>
      <c r="AC4822" s="8" t="s">
        <v>60</v>
      </c>
      <c r="AD4822" s="8" t="s">
        <v>60</v>
      </c>
      <c r="AE4822" s="8" t="s">
        <v>29752</v>
      </c>
      <c r="AF4822" s="8" t="s">
        <v>29753</v>
      </c>
      <c r="AG4822" s="8" t="s">
        <v>947</v>
      </c>
      <c r="AH4822" s="8" t="s">
        <v>65</v>
      </c>
      <c r="AI4822" s="8" t="s">
        <v>66</v>
      </c>
      <c r="AJ4822" s="8" t="s">
        <v>29094</v>
      </c>
      <c r="AK4822" s="8" t="s">
        <v>49</v>
      </c>
      <c r="AL4822" s="8" t="s">
        <v>49</v>
      </c>
      <c r="AM4822" s="8" t="s">
        <v>49</v>
      </c>
      <c r="AN4822" s="8" t="s">
        <v>49</v>
      </c>
      <c r="AO4822" s="8" t="s">
        <v>29754</v>
      </c>
      <c r="AP4822" s="51" t="s">
        <v>29753</v>
      </c>
      <c r="AQ4822" s="11">
        <v>12328.0</v>
      </c>
    </row>
    <row r="4823">
      <c r="A4823" s="8" t="str">
        <f t="shared" si="1"/>
        <v>Larry Manzano</v>
      </c>
      <c r="B4823" s="51" t="s">
        <v>29739</v>
      </c>
      <c r="C4823" s="8" t="s">
        <v>29249</v>
      </c>
      <c r="D4823" s="9" t="s">
        <v>934</v>
      </c>
      <c r="E4823" s="8" t="s">
        <v>29740</v>
      </c>
      <c r="F4823" s="8" t="s">
        <v>936</v>
      </c>
      <c r="G4823" s="8" t="s">
        <v>29251</v>
      </c>
      <c r="H4823" s="8" t="s">
        <v>29741</v>
      </c>
      <c r="I4823" s="8" t="s">
        <v>49</v>
      </c>
      <c r="J4823" s="10" t="s">
        <v>49</v>
      </c>
      <c r="K4823" s="51" t="s">
        <v>29742</v>
      </c>
      <c r="L4823" s="8"/>
      <c r="M4823" s="8"/>
      <c r="N4823" s="8" t="s">
        <v>29769</v>
      </c>
      <c r="O4823" s="8" t="s">
        <v>52</v>
      </c>
      <c r="P4823" s="51"/>
      <c r="Q4823" s="51"/>
      <c r="R4823" s="51" t="s">
        <v>6017</v>
      </c>
      <c r="S4823" s="51" t="s">
        <v>29770</v>
      </c>
      <c r="T4823" s="11" t="str">
        <f t="shared" si="2"/>
        <v>Larry Manzano</v>
      </c>
      <c r="U4823" s="51" t="s">
        <v>2695</v>
      </c>
      <c r="V4823" s="51" t="s">
        <v>29771</v>
      </c>
      <c r="W4823" s="51" t="s">
        <v>29746</v>
      </c>
      <c r="X4823" s="8"/>
      <c r="Y4823" s="8" t="s">
        <v>60</v>
      </c>
      <c r="Z4823" s="12" t="s">
        <v>29748</v>
      </c>
      <c r="AA4823" s="8" t="s">
        <v>60</v>
      </c>
      <c r="AB4823" s="12" t="s">
        <v>29750</v>
      </c>
      <c r="AC4823" s="8" t="s">
        <v>60</v>
      </c>
      <c r="AD4823" s="8" t="s">
        <v>60</v>
      </c>
      <c r="AE4823" s="8" t="s">
        <v>29752</v>
      </c>
      <c r="AF4823" s="8" t="s">
        <v>29753</v>
      </c>
      <c r="AG4823" s="8" t="s">
        <v>947</v>
      </c>
      <c r="AH4823" s="8" t="s">
        <v>65</v>
      </c>
      <c r="AI4823" s="8" t="s">
        <v>66</v>
      </c>
      <c r="AJ4823" s="8" t="s">
        <v>29094</v>
      </c>
      <c r="AK4823" s="8" t="s">
        <v>49</v>
      </c>
      <c r="AL4823" s="8" t="s">
        <v>49</v>
      </c>
      <c r="AM4823" s="8" t="s">
        <v>49</v>
      </c>
      <c r="AN4823" s="8" t="s">
        <v>49</v>
      </c>
      <c r="AO4823" s="8" t="s">
        <v>29754</v>
      </c>
      <c r="AP4823" s="51" t="s">
        <v>29753</v>
      </c>
      <c r="AQ4823" s="11">
        <v>12328.0</v>
      </c>
    </row>
    <row r="4824">
      <c r="A4824" s="8" t="str">
        <f t="shared" si="1"/>
        <v>Oliver Shabram</v>
      </c>
      <c r="B4824" s="51" t="s">
        <v>29739</v>
      </c>
      <c r="C4824" s="8" t="s">
        <v>29249</v>
      </c>
      <c r="D4824" s="9" t="s">
        <v>934</v>
      </c>
      <c r="E4824" s="8" t="s">
        <v>29740</v>
      </c>
      <c r="F4824" s="8" t="s">
        <v>936</v>
      </c>
      <c r="G4824" s="8" t="s">
        <v>29251</v>
      </c>
      <c r="H4824" s="8" t="s">
        <v>29741</v>
      </c>
      <c r="I4824" s="8" t="s">
        <v>49</v>
      </c>
      <c r="J4824" s="10" t="s">
        <v>49</v>
      </c>
      <c r="K4824" s="51" t="s">
        <v>29742</v>
      </c>
      <c r="L4824" s="8"/>
      <c r="M4824" s="8"/>
      <c r="N4824" s="8" t="s">
        <v>29772</v>
      </c>
      <c r="O4824" s="8" t="s">
        <v>52</v>
      </c>
      <c r="P4824" s="51"/>
      <c r="Q4824" s="51"/>
      <c r="R4824" s="51" t="s">
        <v>2484</v>
      </c>
      <c r="S4824" s="51" t="s">
        <v>29773</v>
      </c>
      <c r="T4824" s="11" t="str">
        <f t="shared" si="2"/>
        <v>Oliver Shabram</v>
      </c>
      <c r="U4824" s="51" t="s">
        <v>11312</v>
      </c>
      <c r="V4824" s="51"/>
      <c r="W4824" s="51"/>
      <c r="X4824" s="8"/>
      <c r="Y4824" s="8" t="s">
        <v>60</v>
      </c>
      <c r="Z4824" s="12" t="s">
        <v>29748</v>
      </c>
      <c r="AA4824" s="8" t="s">
        <v>60</v>
      </c>
      <c r="AB4824" s="12" t="s">
        <v>29750</v>
      </c>
      <c r="AC4824" s="8" t="s">
        <v>60</v>
      </c>
      <c r="AD4824" s="8" t="s">
        <v>60</v>
      </c>
      <c r="AE4824" s="8" t="s">
        <v>29752</v>
      </c>
      <c r="AF4824" s="8" t="s">
        <v>29753</v>
      </c>
      <c r="AG4824" s="8" t="s">
        <v>947</v>
      </c>
      <c r="AH4824" s="8" t="s">
        <v>65</v>
      </c>
      <c r="AI4824" s="8" t="s">
        <v>66</v>
      </c>
      <c r="AJ4824" s="8" t="s">
        <v>29094</v>
      </c>
      <c r="AK4824" s="8" t="s">
        <v>49</v>
      </c>
      <c r="AL4824" s="8" t="s">
        <v>49</v>
      </c>
      <c r="AM4824" s="8" t="s">
        <v>49</v>
      </c>
      <c r="AN4824" s="8" t="s">
        <v>49</v>
      </c>
      <c r="AO4824" s="8" t="s">
        <v>29754</v>
      </c>
      <c r="AP4824" s="51" t="s">
        <v>29753</v>
      </c>
      <c r="AQ4824" s="11">
        <v>12328.0</v>
      </c>
    </row>
    <row r="4825">
      <c r="A4825" s="8" t="str">
        <f t="shared" si="1"/>
        <v>Rachel Shimabukuro</v>
      </c>
      <c r="B4825" s="51" t="s">
        <v>29739</v>
      </c>
      <c r="C4825" s="8" t="s">
        <v>29249</v>
      </c>
      <c r="D4825" s="9" t="s">
        <v>934</v>
      </c>
      <c r="E4825" s="8" t="s">
        <v>29740</v>
      </c>
      <c r="F4825" s="8" t="s">
        <v>936</v>
      </c>
      <c r="G4825" s="8" t="s">
        <v>29251</v>
      </c>
      <c r="H4825" s="8" t="s">
        <v>29741</v>
      </c>
      <c r="I4825" s="8" t="s">
        <v>49</v>
      </c>
      <c r="J4825" s="10" t="s">
        <v>49</v>
      </c>
      <c r="K4825" s="51" t="s">
        <v>29742</v>
      </c>
      <c r="L4825" s="8"/>
      <c r="M4825" s="8"/>
      <c r="N4825" s="8" t="s">
        <v>29774</v>
      </c>
      <c r="O4825" s="8" t="s">
        <v>52</v>
      </c>
      <c r="P4825" s="51"/>
      <c r="Q4825" s="51"/>
      <c r="R4825" s="51" t="s">
        <v>3845</v>
      </c>
      <c r="S4825" s="51" t="s">
        <v>29775</v>
      </c>
      <c r="T4825" s="11" t="str">
        <f t="shared" si="2"/>
        <v>Rachel Shimabukuro</v>
      </c>
      <c r="U4825" s="51" t="s">
        <v>106</v>
      </c>
      <c r="V4825" s="51" t="s">
        <v>29776</v>
      </c>
      <c r="W4825" s="51" t="s">
        <v>29746</v>
      </c>
      <c r="X4825" s="8"/>
      <c r="Y4825" s="8" t="s">
        <v>60</v>
      </c>
      <c r="Z4825" s="12" t="s">
        <v>29748</v>
      </c>
      <c r="AA4825" s="8" t="s">
        <v>60</v>
      </c>
      <c r="AB4825" s="12" t="s">
        <v>29750</v>
      </c>
      <c r="AC4825" s="8" t="s">
        <v>60</v>
      </c>
      <c r="AD4825" s="8" t="s">
        <v>60</v>
      </c>
      <c r="AE4825" s="8" t="s">
        <v>29752</v>
      </c>
      <c r="AF4825" s="8" t="s">
        <v>29753</v>
      </c>
      <c r="AG4825" s="8" t="s">
        <v>947</v>
      </c>
      <c r="AH4825" s="8" t="s">
        <v>65</v>
      </c>
      <c r="AI4825" s="8" t="s">
        <v>66</v>
      </c>
      <c r="AJ4825" s="8" t="s">
        <v>29094</v>
      </c>
      <c r="AK4825" s="8" t="s">
        <v>49</v>
      </c>
      <c r="AL4825" s="8" t="s">
        <v>49</v>
      </c>
      <c r="AM4825" s="8" t="s">
        <v>49</v>
      </c>
      <c r="AN4825" s="8" t="s">
        <v>49</v>
      </c>
      <c r="AO4825" s="8" t="s">
        <v>29754</v>
      </c>
      <c r="AP4825" s="51" t="s">
        <v>29753</v>
      </c>
      <c r="AQ4825" s="11">
        <v>12328.0</v>
      </c>
    </row>
    <row r="4826">
      <c r="A4826" s="8" t="str">
        <f t="shared" si="1"/>
        <v>Brandi Hobson</v>
      </c>
      <c r="B4826" s="51" t="s">
        <v>29739</v>
      </c>
      <c r="C4826" s="8" t="s">
        <v>29249</v>
      </c>
      <c r="D4826" s="9" t="s">
        <v>934</v>
      </c>
      <c r="E4826" s="8" t="s">
        <v>29740</v>
      </c>
      <c r="F4826" s="8" t="s">
        <v>936</v>
      </c>
      <c r="G4826" s="8" t="s">
        <v>29251</v>
      </c>
      <c r="H4826" s="8" t="s">
        <v>29741</v>
      </c>
      <c r="I4826" s="8" t="s">
        <v>49</v>
      </c>
      <c r="J4826" s="10" t="s">
        <v>49</v>
      </c>
      <c r="K4826" s="51" t="s">
        <v>29742</v>
      </c>
      <c r="L4826" s="8"/>
      <c r="M4826" s="8"/>
      <c r="N4826" s="8" t="s">
        <v>29777</v>
      </c>
      <c r="O4826" s="8" t="s">
        <v>52</v>
      </c>
      <c r="P4826" s="51"/>
      <c r="Q4826" s="51"/>
      <c r="R4826" s="51" t="s">
        <v>850</v>
      </c>
      <c r="S4826" s="51" t="s">
        <v>29778</v>
      </c>
      <c r="T4826" s="11" t="str">
        <f t="shared" si="2"/>
        <v>Brandi Hobson</v>
      </c>
      <c r="U4826" s="51" t="s">
        <v>106</v>
      </c>
      <c r="V4826" s="51"/>
      <c r="W4826" s="51"/>
      <c r="X4826" s="8"/>
      <c r="Y4826" s="8" t="s">
        <v>60</v>
      </c>
      <c r="Z4826" s="12" t="s">
        <v>29748</v>
      </c>
      <c r="AA4826" s="12" t="s">
        <v>29779</v>
      </c>
      <c r="AB4826" s="12" t="s">
        <v>29750</v>
      </c>
      <c r="AC4826" s="8" t="s">
        <v>60</v>
      </c>
      <c r="AD4826" s="8" t="s">
        <v>60</v>
      </c>
      <c r="AE4826" s="8" t="s">
        <v>29752</v>
      </c>
      <c r="AF4826" s="8" t="s">
        <v>29753</v>
      </c>
      <c r="AG4826" s="8" t="s">
        <v>947</v>
      </c>
      <c r="AH4826" s="8" t="s">
        <v>65</v>
      </c>
      <c r="AI4826" s="8" t="s">
        <v>66</v>
      </c>
      <c r="AJ4826" s="8" t="s">
        <v>29094</v>
      </c>
      <c r="AK4826" s="8" t="s">
        <v>49</v>
      </c>
      <c r="AL4826" s="8" t="s">
        <v>49</v>
      </c>
      <c r="AM4826" s="8" t="s">
        <v>49</v>
      </c>
      <c r="AN4826" s="8" t="s">
        <v>49</v>
      </c>
      <c r="AO4826" s="8" t="s">
        <v>29754</v>
      </c>
      <c r="AP4826" s="51" t="s">
        <v>29753</v>
      </c>
      <c r="AQ4826" s="11">
        <v>12328.0</v>
      </c>
    </row>
    <row r="4827">
      <c r="A4827" s="8" t="str">
        <f t="shared" si="1"/>
        <v>Conor Wells</v>
      </c>
      <c r="B4827" s="61" t="s">
        <v>29780</v>
      </c>
      <c r="C4827" s="51" t="s">
        <v>29249</v>
      </c>
      <c r="D4827" s="69" t="s">
        <v>934</v>
      </c>
      <c r="E4827" s="35" t="s">
        <v>29781</v>
      </c>
      <c r="F4827" s="16" t="s">
        <v>936</v>
      </c>
      <c r="G4827" s="72" t="s">
        <v>29251</v>
      </c>
      <c r="H4827" s="82">
        <v>117195.0</v>
      </c>
      <c r="I4827" s="35" t="s">
        <v>16514</v>
      </c>
      <c r="J4827" s="10" t="s">
        <v>49</v>
      </c>
      <c r="K4827" s="18" t="s">
        <v>29782</v>
      </c>
      <c r="L4827" s="40"/>
      <c r="M4827" s="40"/>
      <c r="N4827" s="61" t="s">
        <v>29783</v>
      </c>
      <c r="O4827" s="51" t="s">
        <v>52</v>
      </c>
      <c r="P4827" s="61" t="s">
        <v>207</v>
      </c>
      <c r="Q4827" s="61"/>
      <c r="R4827" s="51" t="s">
        <v>22761</v>
      </c>
      <c r="S4827" s="51" t="s">
        <v>2871</v>
      </c>
      <c r="T4827" s="11" t="str">
        <f t="shared" si="2"/>
        <v>Conor Wells</v>
      </c>
      <c r="U4827" s="51" t="s">
        <v>55</v>
      </c>
      <c r="V4827" s="51" t="s">
        <v>29784</v>
      </c>
      <c r="W4827" s="51" t="s">
        <v>29785</v>
      </c>
      <c r="X4827" s="84"/>
      <c r="Y4827" s="84"/>
      <c r="Z4827" s="61"/>
      <c r="AA4827" s="61"/>
      <c r="AB4827" s="61"/>
      <c r="AC4827" s="61"/>
      <c r="AD4827" s="61"/>
      <c r="AE4827" s="62" t="s">
        <v>29786</v>
      </c>
      <c r="AF4827" s="35" t="s">
        <v>29787</v>
      </c>
      <c r="AG4827" s="35" t="s">
        <v>947</v>
      </c>
      <c r="AH4827" s="35" t="s">
        <v>194</v>
      </c>
      <c r="AI4827" s="36" t="s">
        <v>66</v>
      </c>
      <c r="AJ4827" s="36" t="s">
        <v>29094</v>
      </c>
      <c r="AK4827" s="10" t="s">
        <v>49</v>
      </c>
      <c r="AL4827" s="22" t="s">
        <v>49</v>
      </c>
      <c r="AM4827" s="22" t="s">
        <v>49</v>
      </c>
      <c r="AN4827" s="40" t="s">
        <v>49</v>
      </c>
      <c r="AO4827" s="112">
        <v>24075.0</v>
      </c>
      <c r="AP4827" s="113" t="s">
        <v>29787</v>
      </c>
      <c r="AQ4827" s="32">
        <v>2052.0</v>
      </c>
    </row>
    <row r="4828">
      <c r="A4828" s="8" t="str">
        <f t="shared" si="1"/>
        <v>Matt Airola</v>
      </c>
      <c r="B4828" s="51" t="s">
        <v>29780</v>
      </c>
      <c r="C4828" s="8" t="s">
        <v>29249</v>
      </c>
      <c r="D4828" s="9" t="s">
        <v>934</v>
      </c>
      <c r="E4828" s="8" t="s">
        <v>29781</v>
      </c>
      <c r="F4828" s="8" t="s">
        <v>936</v>
      </c>
      <c r="G4828" s="8" t="s">
        <v>29251</v>
      </c>
      <c r="H4828" s="8" t="s">
        <v>29788</v>
      </c>
      <c r="I4828" s="8" t="s">
        <v>49</v>
      </c>
      <c r="J4828" s="10" t="s">
        <v>49</v>
      </c>
      <c r="K4828" s="51" t="s">
        <v>29782</v>
      </c>
      <c r="L4828" s="8"/>
      <c r="M4828" s="8"/>
      <c r="N4828" s="8" t="s">
        <v>29789</v>
      </c>
      <c r="O4828" s="8" t="s">
        <v>52</v>
      </c>
      <c r="P4828" s="51"/>
      <c r="Q4828" s="51"/>
      <c r="R4828" s="51" t="s">
        <v>771</v>
      </c>
      <c r="S4828" s="51" t="s">
        <v>29278</v>
      </c>
      <c r="T4828" s="11" t="str">
        <f t="shared" si="2"/>
        <v>Matt Airola</v>
      </c>
      <c r="U4828" s="51" t="s">
        <v>55</v>
      </c>
      <c r="V4828" s="51" t="s">
        <v>29790</v>
      </c>
      <c r="W4828" s="51"/>
      <c r="X4828" s="8"/>
      <c r="Y4828" s="8" t="s">
        <v>60</v>
      </c>
      <c r="Z4828" s="8" t="s">
        <v>60</v>
      </c>
      <c r="AA4828" s="8" t="s">
        <v>60</v>
      </c>
      <c r="AB4828" s="8" t="s">
        <v>60</v>
      </c>
      <c r="AC4828" s="8" t="s">
        <v>60</v>
      </c>
      <c r="AD4828" s="8" t="s">
        <v>60</v>
      </c>
      <c r="AE4828" s="8" t="s">
        <v>29786</v>
      </c>
      <c r="AF4828" s="8" t="s">
        <v>29787</v>
      </c>
      <c r="AG4828" s="8" t="s">
        <v>947</v>
      </c>
      <c r="AH4828" s="8" t="s">
        <v>194</v>
      </c>
      <c r="AI4828" s="8" t="s">
        <v>66</v>
      </c>
      <c r="AJ4828" s="8" t="s">
        <v>29094</v>
      </c>
      <c r="AK4828" s="8" t="s">
        <v>49</v>
      </c>
      <c r="AL4828" s="8" t="s">
        <v>49</v>
      </c>
      <c r="AM4828" s="8" t="s">
        <v>49</v>
      </c>
      <c r="AN4828" s="8" t="s">
        <v>49</v>
      </c>
      <c r="AO4828" s="8" t="s">
        <v>29791</v>
      </c>
      <c r="AP4828" s="51" t="s">
        <v>29787</v>
      </c>
      <c r="AQ4828" s="11">
        <v>2052.0</v>
      </c>
    </row>
    <row r="4829">
      <c r="A4829" s="8" t="str">
        <f t="shared" si="1"/>
        <v>Avery Lambrite</v>
      </c>
      <c r="B4829" s="61" t="s">
        <v>29780</v>
      </c>
      <c r="C4829" s="51" t="s">
        <v>29249</v>
      </c>
      <c r="D4829" s="69" t="s">
        <v>934</v>
      </c>
      <c r="E4829" s="35" t="s">
        <v>29781</v>
      </c>
      <c r="F4829" s="16" t="s">
        <v>936</v>
      </c>
      <c r="G4829" s="72" t="s">
        <v>29251</v>
      </c>
      <c r="H4829" s="82">
        <v>117195.0</v>
      </c>
      <c r="I4829" s="35" t="s">
        <v>16514</v>
      </c>
      <c r="J4829" s="10" t="s">
        <v>49</v>
      </c>
      <c r="K4829" s="18" t="s">
        <v>29782</v>
      </c>
      <c r="L4829" s="40"/>
      <c r="M4829" s="40"/>
      <c r="N4829" s="61" t="s">
        <v>29792</v>
      </c>
      <c r="O4829" s="51" t="s">
        <v>52</v>
      </c>
      <c r="P4829" s="61" t="s">
        <v>207</v>
      </c>
      <c r="Q4829" s="61"/>
      <c r="R4829" s="51" t="s">
        <v>3487</v>
      </c>
      <c r="S4829" s="51" t="s">
        <v>13060</v>
      </c>
      <c r="T4829" s="11" t="str">
        <f t="shared" si="2"/>
        <v>Avery Lambrite</v>
      </c>
      <c r="U4829" s="51" t="s">
        <v>80</v>
      </c>
      <c r="V4829" s="51"/>
      <c r="W4829" s="51"/>
      <c r="X4829" s="84"/>
      <c r="Y4829" s="84"/>
      <c r="Z4829" s="61"/>
      <c r="AA4829" s="61"/>
      <c r="AB4829" s="61"/>
      <c r="AC4829" s="61"/>
      <c r="AD4829" s="61"/>
      <c r="AE4829" s="62" t="s">
        <v>29786</v>
      </c>
      <c r="AF4829" s="35" t="s">
        <v>29787</v>
      </c>
      <c r="AG4829" s="35" t="s">
        <v>947</v>
      </c>
      <c r="AH4829" s="35" t="s">
        <v>194</v>
      </c>
      <c r="AI4829" s="36" t="s">
        <v>66</v>
      </c>
      <c r="AJ4829" s="36" t="s">
        <v>29094</v>
      </c>
      <c r="AK4829" s="10" t="s">
        <v>49</v>
      </c>
      <c r="AL4829" s="22" t="s">
        <v>49</v>
      </c>
      <c r="AM4829" s="22" t="s">
        <v>49</v>
      </c>
      <c r="AN4829" s="40" t="s">
        <v>49</v>
      </c>
      <c r="AO4829" s="112">
        <v>24075.0</v>
      </c>
      <c r="AP4829" s="113" t="s">
        <v>29787</v>
      </c>
      <c r="AQ4829" s="32">
        <v>2052.0</v>
      </c>
    </row>
    <row r="4830">
      <c r="A4830" s="8" t="str">
        <f t="shared" si="1"/>
        <v>Karen Vigilant</v>
      </c>
      <c r="B4830" s="51" t="s">
        <v>29793</v>
      </c>
      <c r="C4830" s="8" t="s">
        <v>29249</v>
      </c>
      <c r="D4830" s="9" t="s">
        <v>934</v>
      </c>
      <c r="E4830" s="8" t="s">
        <v>1141</v>
      </c>
      <c r="F4830" s="8" t="s">
        <v>936</v>
      </c>
      <c r="G4830" s="8" t="s">
        <v>29251</v>
      </c>
      <c r="H4830" s="8" t="s">
        <v>29794</v>
      </c>
      <c r="I4830" s="8" t="s">
        <v>49</v>
      </c>
      <c r="J4830" s="10" t="s">
        <v>49</v>
      </c>
      <c r="K4830" s="51" t="s">
        <v>29795</v>
      </c>
      <c r="L4830" s="8"/>
      <c r="M4830" s="8"/>
      <c r="N4830" s="8" t="s">
        <v>29796</v>
      </c>
      <c r="O4830" s="8" t="s">
        <v>52</v>
      </c>
      <c r="P4830" s="51"/>
      <c r="Q4830" s="51"/>
      <c r="R4830" s="51" t="s">
        <v>2079</v>
      </c>
      <c r="S4830" s="51" t="s">
        <v>29797</v>
      </c>
      <c r="T4830" s="11" t="str">
        <f t="shared" si="2"/>
        <v>Karen Vigilant</v>
      </c>
      <c r="U4830" s="51" t="s">
        <v>55</v>
      </c>
      <c r="V4830" s="51" t="s">
        <v>29798</v>
      </c>
      <c r="W4830" s="51" t="s">
        <v>29799</v>
      </c>
      <c r="X4830" s="8"/>
      <c r="Y4830" s="8" t="s">
        <v>60</v>
      </c>
      <c r="Z4830" s="12" t="s">
        <v>29800</v>
      </c>
      <c r="AA4830" s="8" t="s">
        <v>60</v>
      </c>
      <c r="AB4830" s="8" t="s">
        <v>60</v>
      </c>
      <c r="AC4830" s="8" t="s">
        <v>60</v>
      </c>
      <c r="AD4830" s="8" t="s">
        <v>60</v>
      </c>
      <c r="AE4830" s="8" t="s">
        <v>29801</v>
      </c>
      <c r="AF4830" s="8" t="s">
        <v>29802</v>
      </c>
      <c r="AG4830" s="8" t="s">
        <v>947</v>
      </c>
      <c r="AH4830" s="8" t="s">
        <v>654</v>
      </c>
      <c r="AI4830" s="8" t="s">
        <v>66</v>
      </c>
      <c r="AJ4830" s="8" t="s">
        <v>29094</v>
      </c>
      <c r="AK4830" s="8" t="s">
        <v>49</v>
      </c>
      <c r="AL4830" s="8" t="s">
        <v>49</v>
      </c>
      <c r="AM4830" s="8" t="s">
        <v>49</v>
      </c>
      <c r="AN4830" s="8" t="s">
        <v>49</v>
      </c>
      <c r="AO4830" s="8" t="s">
        <v>29803</v>
      </c>
      <c r="AP4830" s="51" t="s">
        <v>29802</v>
      </c>
      <c r="AQ4830" s="11">
        <v>24704.0</v>
      </c>
    </row>
    <row r="4831">
      <c r="A4831" s="8" t="str">
        <f t="shared" si="1"/>
        <v>Marcus Carroll</v>
      </c>
      <c r="B4831" s="51" t="s">
        <v>29793</v>
      </c>
      <c r="C4831" s="8" t="s">
        <v>29249</v>
      </c>
      <c r="D4831" s="9" t="s">
        <v>934</v>
      </c>
      <c r="E4831" s="8" t="s">
        <v>1141</v>
      </c>
      <c r="F4831" s="8" t="s">
        <v>936</v>
      </c>
      <c r="G4831" s="8" t="s">
        <v>29251</v>
      </c>
      <c r="H4831" s="13" t="s">
        <v>29794</v>
      </c>
      <c r="I4831" s="8" t="s">
        <v>49</v>
      </c>
      <c r="J4831" s="75" t="s">
        <v>49</v>
      </c>
      <c r="K4831" s="51" t="s">
        <v>29795</v>
      </c>
      <c r="L4831" s="8"/>
      <c r="M4831" s="8"/>
      <c r="N4831" s="8" t="s">
        <v>29804</v>
      </c>
      <c r="O4831" s="8" t="s">
        <v>52</v>
      </c>
      <c r="P4831" s="51"/>
      <c r="Q4831" s="51"/>
      <c r="R4831" s="51" t="s">
        <v>2555</v>
      </c>
      <c r="S4831" s="51" t="s">
        <v>6867</v>
      </c>
      <c r="T4831" s="11" t="str">
        <f t="shared" si="2"/>
        <v>Marcus Carroll</v>
      </c>
      <c r="U4831" s="51" t="s">
        <v>311</v>
      </c>
      <c r="V4831" s="51" t="s">
        <v>29805</v>
      </c>
      <c r="W4831" s="51" t="s">
        <v>29806</v>
      </c>
      <c r="X4831" s="8"/>
      <c r="Y4831" s="8" t="s">
        <v>60</v>
      </c>
      <c r="Z4831" s="12" t="s">
        <v>29800</v>
      </c>
      <c r="AA4831" s="8" t="s">
        <v>60</v>
      </c>
      <c r="AB4831" s="12" t="s">
        <v>1152</v>
      </c>
      <c r="AC4831" s="8" t="s">
        <v>60</v>
      </c>
      <c r="AD4831" s="12" t="s">
        <v>1154</v>
      </c>
      <c r="AE4831" s="8" t="s">
        <v>29801</v>
      </c>
      <c r="AF4831" s="8" t="s">
        <v>29802</v>
      </c>
      <c r="AG4831" s="8" t="s">
        <v>947</v>
      </c>
      <c r="AH4831" s="8" t="s">
        <v>654</v>
      </c>
      <c r="AI4831" s="8" t="s">
        <v>66</v>
      </c>
      <c r="AJ4831" s="8" t="s">
        <v>29094</v>
      </c>
      <c r="AK4831" s="8" t="s">
        <v>49</v>
      </c>
      <c r="AL4831" s="8" t="s">
        <v>49</v>
      </c>
      <c r="AM4831" s="8" t="s">
        <v>49</v>
      </c>
      <c r="AN4831" s="8" t="s">
        <v>49</v>
      </c>
      <c r="AO4831" s="8" t="s">
        <v>29803</v>
      </c>
      <c r="AP4831" s="51" t="s">
        <v>29802</v>
      </c>
      <c r="AQ4831" s="11">
        <v>24704.0</v>
      </c>
    </row>
    <row r="4832">
      <c r="A4832" s="8" t="str">
        <f t="shared" si="1"/>
        <v>Michael Bourne</v>
      </c>
      <c r="B4832" s="51" t="s">
        <v>29793</v>
      </c>
      <c r="C4832" s="8" t="s">
        <v>29249</v>
      </c>
      <c r="D4832" s="9" t="s">
        <v>934</v>
      </c>
      <c r="E4832" s="8" t="s">
        <v>1141</v>
      </c>
      <c r="F4832" s="8" t="s">
        <v>936</v>
      </c>
      <c r="G4832" s="8" t="s">
        <v>29251</v>
      </c>
      <c r="H4832" s="13" t="s">
        <v>29794</v>
      </c>
      <c r="I4832" s="8" t="s">
        <v>49</v>
      </c>
      <c r="J4832" s="10" t="s">
        <v>11705</v>
      </c>
      <c r="K4832" s="51" t="s">
        <v>29795</v>
      </c>
      <c r="L4832" s="8"/>
      <c r="M4832" s="8"/>
      <c r="N4832" s="8" t="s">
        <v>29807</v>
      </c>
      <c r="O4832" s="8" t="s">
        <v>52</v>
      </c>
      <c r="P4832" s="51"/>
      <c r="Q4832" s="51"/>
      <c r="R4832" s="51" t="s">
        <v>731</v>
      </c>
      <c r="S4832" s="51" t="s">
        <v>29808</v>
      </c>
      <c r="T4832" s="11" t="str">
        <f t="shared" si="2"/>
        <v>Michael Bourne</v>
      </c>
      <c r="U4832" s="51" t="s">
        <v>160</v>
      </c>
      <c r="V4832" s="51"/>
      <c r="W4832" s="51"/>
      <c r="X4832" s="8"/>
      <c r="Y4832" s="8" t="s">
        <v>60</v>
      </c>
      <c r="Z4832" s="12" t="s">
        <v>29800</v>
      </c>
      <c r="AA4832" s="8" t="s">
        <v>60</v>
      </c>
      <c r="AB4832" s="12" t="s">
        <v>1152</v>
      </c>
      <c r="AC4832" s="8" t="s">
        <v>60</v>
      </c>
      <c r="AD4832" s="12" t="s">
        <v>1154</v>
      </c>
      <c r="AE4832" s="8" t="s">
        <v>29809</v>
      </c>
      <c r="AF4832" s="8" t="s">
        <v>29802</v>
      </c>
      <c r="AG4832" s="8" t="s">
        <v>947</v>
      </c>
      <c r="AH4832" s="8" t="s">
        <v>654</v>
      </c>
      <c r="AI4832" s="8" t="s">
        <v>66</v>
      </c>
      <c r="AJ4832" s="8" t="s">
        <v>29094</v>
      </c>
      <c r="AK4832" s="8" t="s">
        <v>11705</v>
      </c>
      <c r="AL4832" s="8" t="s">
        <v>11705</v>
      </c>
      <c r="AM4832" s="8" t="s">
        <v>11705</v>
      </c>
      <c r="AN4832" s="8" t="s">
        <v>11705</v>
      </c>
      <c r="AO4832" s="8" t="s">
        <v>29803</v>
      </c>
      <c r="AP4832" s="51" t="s">
        <v>29802</v>
      </c>
      <c r="AQ4832" s="11">
        <v>24704.0</v>
      </c>
    </row>
    <row r="4833">
      <c r="A4833" s="8" t="str">
        <f t="shared" si="1"/>
        <v>Mitchell Zarders</v>
      </c>
      <c r="B4833" s="51" t="s">
        <v>29793</v>
      </c>
      <c r="C4833" s="8" t="s">
        <v>29249</v>
      </c>
      <c r="D4833" s="9" t="s">
        <v>934</v>
      </c>
      <c r="E4833" s="8" t="s">
        <v>1141</v>
      </c>
      <c r="F4833" s="8" t="s">
        <v>936</v>
      </c>
      <c r="G4833" s="51" t="s">
        <v>29251</v>
      </c>
      <c r="H4833" s="8" t="s">
        <v>29794</v>
      </c>
      <c r="I4833" s="8" t="s">
        <v>16514</v>
      </c>
      <c r="J4833" s="10" t="s">
        <v>49</v>
      </c>
      <c r="K4833" s="51" t="s">
        <v>29795</v>
      </c>
      <c r="L4833" s="8"/>
      <c r="M4833" s="8"/>
      <c r="N4833" s="51" t="s">
        <v>29810</v>
      </c>
      <c r="O4833" s="51" t="s">
        <v>52</v>
      </c>
      <c r="P4833" s="51"/>
      <c r="Q4833" s="51"/>
      <c r="R4833" s="51" t="s">
        <v>2476</v>
      </c>
      <c r="S4833" s="51" t="s">
        <v>29811</v>
      </c>
      <c r="T4833" s="11" t="str">
        <f t="shared" si="2"/>
        <v>Mitchell Zarders</v>
      </c>
      <c r="U4833" s="51" t="s">
        <v>386</v>
      </c>
      <c r="V4833" s="51"/>
      <c r="W4833" s="51"/>
      <c r="X4833" s="51"/>
      <c r="Y4833" s="51" t="s">
        <v>60</v>
      </c>
      <c r="Z4833" s="56" t="s">
        <v>29800</v>
      </c>
      <c r="AA4833" s="51" t="s">
        <v>60</v>
      </c>
      <c r="AB4833" s="56" t="s">
        <v>1152</v>
      </c>
      <c r="AC4833" s="51" t="s">
        <v>60</v>
      </c>
      <c r="AD4833" s="56" t="s">
        <v>1154</v>
      </c>
      <c r="AE4833" s="51" t="s">
        <v>29801</v>
      </c>
      <c r="AF4833" s="8" t="s">
        <v>29802</v>
      </c>
      <c r="AG4833" s="8" t="s">
        <v>947</v>
      </c>
      <c r="AH4833" s="8" t="s">
        <v>654</v>
      </c>
      <c r="AI4833" s="8" t="s">
        <v>66</v>
      </c>
      <c r="AJ4833" s="8" t="s">
        <v>29094</v>
      </c>
      <c r="AK4833" s="8" t="s">
        <v>49</v>
      </c>
      <c r="AL4833" s="8" t="s">
        <v>49</v>
      </c>
      <c r="AM4833" s="8" t="s">
        <v>49</v>
      </c>
      <c r="AN4833" s="8" t="s">
        <v>49</v>
      </c>
      <c r="AO4833" s="8" t="s">
        <v>29803</v>
      </c>
      <c r="AP4833" s="51" t="s">
        <v>29802</v>
      </c>
      <c r="AQ4833" s="11">
        <v>24704.0</v>
      </c>
    </row>
    <row r="4834">
      <c r="A4834" s="8" t="str">
        <f t="shared" si="1"/>
        <v>Julio Jimenez</v>
      </c>
      <c r="B4834" s="51" t="s">
        <v>29793</v>
      </c>
      <c r="C4834" s="8" t="s">
        <v>29249</v>
      </c>
      <c r="D4834" s="9" t="s">
        <v>934</v>
      </c>
      <c r="E4834" s="8" t="s">
        <v>1141</v>
      </c>
      <c r="F4834" s="8" t="s">
        <v>936</v>
      </c>
      <c r="G4834" s="8" t="s">
        <v>29251</v>
      </c>
      <c r="H4834" s="8" t="s">
        <v>29794</v>
      </c>
      <c r="I4834" s="8" t="s">
        <v>49</v>
      </c>
      <c r="J4834" s="10" t="s">
        <v>49</v>
      </c>
      <c r="K4834" s="51" t="s">
        <v>29795</v>
      </c>
      <c r="L4834" s="8"/>
      <c r="M4834" s="8"/>
      <c r="N4834" s="8" t="s">
        <v>29812</v>
      </c>
      <c r="O4834" s="8" t="s">
        <v>52</v>
      </c>
      <c r="P4834" s="51"/>
      <c r="Q4834" s="51"/>
      <c r="R4834" s="51" t="s">
        <v>29813</v>
      </c>
      <c r="S4834" s="51" t="s">
        <v>29814</v>
      </c>
      <c r="T4834" s="11" t="str">
        <f t="shared" si="2"/>
        <v>Julio Jimenez</v>
      </c>
      <c r="U4834" s="51" t="s">
        <v>106</v>
      </c>
      <c r="V4834" s="51" t="s">
        <v>29815</v>
      </c>
      <c r="W4834" s="51" t="s">
        <v>29816</v>
      </c>
      <c r="X4834" s="8"/>
      <c r="Y4834" s="8" t="s">
        <v>60</v>
      </c>
      <c r="Z4834" s="12" t="s">
        <v>29800</v>
      </c>
      <c r="AA4834" s="8" t="s">
        <v>60</v>
      </c>
      <c r="AB4834" s="8" t="s">
        <v>60</v>
      </c>
      <c r="AC4834" s="8" t="s">
        <v>60</v>
      </c>
      <c r="AD4834" s="8" t="s">
        <v>60</v>
      </c>
      <c r="AE4834" s="8" t="s">
        <v>29801</v>
      </c>
      <c r="AF4834" s="8" t="s">
        <v>29802</v>
      </c>
      <c r="AG4834" s="8" t="s">
        <v>947</v>
      </c>
      <c r="AH4834" s="8" t="s">
        <v>654</v>
      </c>
      <c r="AI4834" s="8" t="s">
        <v>66</v>
      </c>
      <c r="AJ4834" s="8" t="s">
        <v>29094</v>
      </c>
      <c r="AK4834" s="8" t="s">
        <v>49</v>
      </c>
      <c r="AL4834" s="8" t="s">
        <v>49</v>
      </c>
      <c r="AM4834" s="8" t="s">
        <v>49</v>
      </c>
      <c r="AN4834" s="8" t="s">
        <v>49</v>
      </c>
      <c r="AO4834" s="8" t="s">
        <v>29803</v>
      </c>
      <c r="AP4834" s="51" t="s">
        <v>29802</v>
      </c>
      <c r="AQ4834" s="11">
        <v>24704.0</v>
      </c>
    </row>
    <row r="4835">
      <c r="A4835" s="8" t="str">
        <f t="shared" si="1"/>
        <v>AC Elias has been removed. </v>
      </c>
      <c r="B4835" s="51" t="s">
        <v>29793</v>
      </c>
      <c r="C4835" s="8" t="s">
        <v>29249</v>
      </c>
      <c r="D4835" s="9" t="s">
        <v>934</v>
      </c>
      <c r="E4835" s="8" t="s">
        <v>1141</v>
      </c>
      <c r="F4835" s="8" t="s">
        <v>936</v>
      </c>
      <c r="G4835" s="51" t="s">
        <v>29251</v>
      </c>
      <c r="H4835" s="8" t="s">
        <v>29794</v>
      </c>
      <c r="I4835" s="8" t="s">
        <v>16514</v>
      </c>
      <c r="J4835" s="10" t="s">
        <v>49</v>
      </c>
      <c r="K4835" s="51" t="s">
        <v>29795</v>
      </c>
      <c r="L4835" s="8"/>
      <c r="M4835" s="8"/>
      <c r="N4835" s="51" t="s">
        <v>29817</v>
      </c>
      <c r="O4835" s="51" t="s">
        <v>52</v>
      </c>
      <c r="P4835" s="51"/>
      <c r="Q4835" s="51" t="s">
        <v>277</v>
      </c>
      <c r="R4835" s="51" t="s">
        <v>29818</v>
      </c>
      <c r="S4835" s="51"/>
      <c r="T4835" s="11" t="str">
        <f t="shared" si="2"/>
        <v>AC Elias has been removed. </v>
      </c>
      <c r="U4835" s="51"/>
      <c r="V4835" s="51"/>
      <c r="W4835" s="51"/>
      <c r="X4835" s="51"/>
      <c r="Y4835" s="51" t="s">
        <v>60</v>
      </c>
      <c r="Z4835" s="56" t="s">
        <v>29800</v>
      </c>
      <c r="AA4835" s="51" t="s">
        <v>60</v>
      </c>
      <c r="AB4835" s="56" t="s">
        <v>1152</v>
      </c>
      <c r="AC4835" s="51" t="s">
        <v>60</v>
      </c>
      <c r="AD4835" s="56" t="s">
        <v>1154</v>
      </c>
      <c r="AE4835" s="51" t="s">
        <v>29801</v>
      </c>
      <c r="AF4835" s="8" t="s">
        <v>29802</v>
      </c>
      <c r="AG4835" s="8" t="s">
        <v>947</v>
      </c>
      <c r="AH4835" s="8" t="s">
        <v>654</v>
      </c>
      <c r="AI4835" s="8" t="s">
        <v>66</v>
      </c>
      <c r="AJ4835" s="8" t="s">
        <v>29094</v>
      </c>
      <c r="AK4835" s="8" t="s">
        <v>49</v>
      </c>
      <c r="AL4835" s="8" t="s">
        <v>49</v>
      </c>
      <c r="AM4835" s="8" t="s">
        <v>49</v>
      </c>
      <c r="AN4835" s="8" t="s">
        <v>49</v>
      </c>
      <c r="AO4835" s="8" t="s">
        <v>29803</v>
      </c>
      <c r="AP4835" s="51" t="s">
        <v>29802</v>
      </c>
      <c r="AQ4835" s="11">
        <v>24704.0</v>
      </c>
    </row>
    <row r="4836">
      <c r="A4836" s="8" t="str">
        <f t="shared" si="1"/>
        <v>AC Alex has been removed. </v>
      </c>
      <c r="B4836" s="51" t="s">
        <v>29793</v>
      </c>
      <c r="C4836" s="8" t="s">
        <v>29249</v>
      </c>
      <c r="D4836" s="9" t="s">
        <v>934</v>
      </c>
      <c r="E4836" s="8" t="s">
        <v>1141</v>
      </c>
      <c r="F4836" s="8" t="s">
        <v>936</v>
      </c>
      <c r="G4836" s="51" t="s">
        <v>29251</v>
      </c>
      <c r="H4836" s="8" t="s">
        <v>29794</v>
      </c>
      <c r="I4836" s="8" t="s">
        <v>16514</v>
      </c>
      <c r="J4836" s="10" t="s">
        <v>49</v>
      </c>
      <c r="K4836" s="51" t="s">
        <v>29795</v>
      </c>
      <c r="L4836" s="8"/>
      <c r="M4836" s="8"/>
      <c r="N4836" s="51" t="s">
        <v>29819</v>
      </c>
      <c r="O4836" s="51" t="s">
        <v>52</v>
      </c>
      <c r="P4836" s="51"/>
      <c r="Q4836" s="51" t="s">
        <v>277</v>
      </c>
      <c r="R4836" s="51" t="s">
        <v>1138</v>
      </c>
      <c r="S4836" s="51"/>
      <c r="T4836" s="11" t="str">
        <f t="shared" si="2"/>
        <v>AC Alex has been removed. </v>
      </c>
      <c r="U4836" s="51"/>
      <c r="V4836" s="51"/>
      <c r="W4836" s="51"/>
      <c r="X4836" s="51"/>
      <c r="Y4836" s="56" t="s">
        <v>29820</v>
      </c>
      <c r="Z4836" s="56" t="s">
        <v>29800</v>
      </c>
      <c r="AA4836" s="51" t="s">
        <v>60</v>
      </c>
      <c r="AB4836" s="56" t="s">
        <v>1152</v>
      </c>
      <c r="AC4836" s="51" t="s">
        <v>60</v>
      </c>
      <c r="AD4836" s="56" t="s">
        <v>1154</v>
      </c>
      <c r="AE4836" s="51" t="s">
        <v>29801</v>
      </c>
      <c r="AF4836" s="8" t="s">
        <v>29802</v>
      </c>
      <c r="AG4836" s="8" t="s">
        <v>947</v>
      </c>
      <c r="AH4836" s="8" t="s">
        <v>654</v>
      </c>
      <c r="AI4836" s="8" t="s">
        <v>66</v>
      </c>
      <c r="AJ4836" s="8" t="s">
        <v>29094</v>
      </c>
      <c r="AK4836" s="8" t="s">
        <v>49</v>
      </c>
      <c r="AL4836" s="8" t="s">
        <v>49</v>
      </c>
      <c r="AM4836" s="8" t="s">
        <v>49</v>
      </c>
      <c r="AN4836" s="8" t="s">
        <v>49</v>
      </c>
      <c r="AO4836" s="8" t="s">
        <v>29803</v>
      </c>
      <c r="AP4836" s="51" t="s">
        <v>29802</v>
      </c>
      <c r="AQ4836" s="11">
        <v>24704.0</v>
      </c>
    </row>
    <row r="4837">
      <c r="A4837" s="8" t="str">
        <f t="shared" si="1"/>
        <v>AC Harley has been removed. </v>
      </c>
      <c r="B4837" s="51" t="s">
        <v>29793</v>
      </c>
      <c r="C4837" s="8" t="s">
        <v>29249</v>
      </c>
      <c r="D4837" s="9" t="s">
        <v>934</v>
      </c>
      <c r="E4837" s="8" t="s">
        <v>1141</v>
      </c>
      <c r="F4837" s="8" t="s">
        <v>936</v>
      </c>
      <c r="G4837" s="51" t="s">
        <v>29251</v>
      </c>
      <c r="H4837" s="51" t="s">
        <v>29794</v>
      </c>
      <c r="I4837" s="8" t="s">
        <v>16514</v>
      </c>
      <c r="J4837" s="10" t="s">
        <v>49</v>
      </c>
      <c r="K4837" s="51" t="s">
        <v>29795</v>
      </c>
      <c r="L4837" s="51"/>
      <c r="M4837" s="51"/>
      <c r="N4837" s="51" t="s">
        <v>29821</v>
      </c>
      <c r="O4837" s="51" t="s">
        <v>52</v>
      </c>
      <c r="P4837" s="51"/>
      <c r="Q4837" s="51" t="s">
        <v>277</v>
      </c>
      <c r="R4837" s="51" t="s">
        <v>29822</v>
      </c>
      <c r="S4837" s="51"/>
      <c r="T4837" s="11" t="str">
        <f t="shared" si="2"/>
        <v>AC Harley has been removed. </v>
      </c>
      <c r="U4837" s="51"/>
      <c r="V4837" s="51"/>
      <c r="W4837" s="51"/>
      <c r="X4837" s="51"/>
      <c r="Y4837" s="51" t="s">
        <v>60</v>
      </c>
      <c r="Z4837" s="56" t="s">
        <v>29800</v>
      </c>
      <c r="AA4837" s="51" t="s">
        <v>60</v>
      </c>
      <c r="AB4837" s="56" t="s">
        <v>1152</v>
      </c>
      <c r="AC4837" s="51" t="s">
        <v>60</v>
      </c>
      <c r="AD4837" s="56" t="s">
        <v>1154</v>
      </c>
      <c r="AE4837" s="51" t="s">
        <v>29801</v>
      </c>
      <c r="AF4837" s="8" t="s">
        <v>29802</v>
      </c>
      <c r="AG4837" s="8" t="s">
        <v>947</v>
      </c>
      <c r="AH4837" s="8" t="s">
        <v>654</v>
      </c>
      <c r="AI4837" s="8" t="s">
        <v>66</v>
      </c>
      <c r="AJ4837" s="8" t="s">
        <v>29094</v>
      </c>
      <c r="AK4837" s="8" t="s">
        <v>49</v>
      </c>
      <c r="AL4837" s="8" t="s">
        <v>49</v>
      </c>
      <c r="AM4837" s="8" t="s">
        <v>49</v>
      </c>
      <c r="AN4837" s="8" t="s">
        <v>49</v>
      </c>
      <c r="AO4837" s="8" t="s">
        <v>29803</v>
      </c>
      <c r="AP4837" s="51" t="s">
        <v>29802</v>
      </c>
      <c r="AQ4837" s="68">
        <v>24704.0</v>
      </c>
    </row>
    <row r="4838">
      <c r="A4838" s="8" t="str">
        <f t="shared" si="1"/>
        <v>AC Jaquan has been removed. </v>
      </c>
      <c r="B4838" s="51" t="s">
        <v>29793</v>
      </c>
      <c r="C4838" s="8" t="s">
        <v>29249</v>
      </c>
      <c r="D4838" s="9" t="s">
        <v>934</v>
      </c>
      <c r="E4838" s="8" t="s">
        <v>1141</v>
      </c>
      <c r="F4838" s="8" t="s">
        <v>936</v>
      </c>
      <c r="G4838" s="51" t="s">
        <v>29251</v>
      </c>
      <c r="H4838" s="8" t="s">
        <v>29794</v>
      </c>
      <c r="I4838" s="8" t="s">
        <v>16514</v>
      </c>
      <c r="J4838" s="10" t="s">
        <v>49</v>
      </c>
      <c r="K4838" s="51" t="s">
        <v>29795</v>
      </c>
      <c r="L4838" s="8"/>
      <c r="M4838" s="8"/>
      <c r="N4838" s="51" t="s">
        <v>29823</v>
      </c>
      <c r="O4838" s="51" t="s">
        <v>52</v>
      </c>
      <c r="P4838" s="51"/>
      <c r="Q4838" s="51" t="s">
        <v>277</v>
      </c>
      <c r="R4838" s="51" t="s">
        <v>29824</v>
      </c>
      <c r="S4838" s="51"/>
      <c r="T4838" s="11" t="str">
        <f t="shared" si="2"/>
        <v>AC Jaquan has been removed. </v>
      </c>
      <c r="U4838" s="51"/>
      <c r="V4838" s="51"/>
      <c r="W4838" s="51"/>
      <c r="X4838" s="51"/>
      <c r="Y4838" s="51" t="s">
        <v>60</v>
      </c>
      <c r="Z4838" s="56" t="s">
        <v>29800</v>
      </c>
      <c r="AA4838" s="51" t="s">
        <v>60</v>
      </c>
      <c r="AB4838" s="56" t="s">
        <v>1152</v>
      </c>
      <c r="AC4838" s="51" t="s">
        <v>60</v>
      </c>
      <c r="AD4838" s="56" t="s">
        <v>1154</v>
      </c>
      <c r="AE4838" s="51" t="s">
        <v>29801</v>
      </c>
      <c r="AF4838" s="8" t="s">
        <v>29802</v>
      </c>
      <c r="AG4838" s="8" t="s">
        <v>947</v>
      </c>
      <c r="AH4838" s="8" t="s">
        <v>654</v>
      </c>
      <c r="AI4838" s="8" t="s">
        <v>66</v>
      </c>
      <c r="AJ4838" s="8" t="s">
        <v>29094</v>
      </c>
      <c r="AK4838" s="8" t="s">
        <v>49</v>
      </c>
      <c r="AL4838" s="8" t="s">
        <v>49</v>
      </c>
      <c r="AM4838" s="8" t="s">
        <v>49</v>
      </c>
      <c r="AN4838" s="8" t="s">
        <v>49</v>
      </c>
      <c r="AO4838" s="8" t="s">
        <v>29803</v>
      </c>
      <c r="AP4838" s="51" t="s">
        <v>29802</v>
      </c>
      <c r="AQ4838" s="11">
        <v>24704.0</v>
      </c>
    </row>
    <row r="4839">
      <c r="A4839" s="8" t="str">
        <f t="shared" si="1"/>
        <v>AC Detra has been removed. </v>
      </c>
      <c r="B4839" s="51" t="s">
        <v>29793</v>
      </c>
      <c r="C4839" s="8" t="s">
        <v>29249</v>
      </c>
      <c r="D4839" s="9" t="s">
        <v>934</v>
      </c>
      <c r="E4839" s="8" t="s">
        <v>1141</v>
      </c>
      <c r="F4839" s="8" t="s">
        <v>936</v>
      </c>
      <c r="G4839" s="8" t="s">
        <v>29251</v>
      </c>
      <c r="H4839" s="8" t="s">
        <v>29794</v>
      </c>
      <c r="I4839" s="8" t="s">
        <v>49</v>
      </c>
      <c r="J4839" s="10" t="s">
        <v>11705</v>
      </c>
      <c r="K4839" s="51" t="s">
        <v>29795</v>
      </c>
      <c r="L4839" s="8"/>
      <c r="M4839" s="8"/>
      <c r="N4839" s="8" t="s">
        <v>29825</v>
      </c>
      <c r="O4839" s="8" t="s">
        <v>52</v>
      </c>
      <c r="P4839" s="51"/>
      <c r="Q4839" s="51" t="s">
        <v>277</v>
      </c>
      <c r="R4839" s="51" t="s">
        <v>29826</v>
      </c>
      <c r="S4839" s="51"/>
      <c r="T4839" s="11" t="str">
        <f t="shared" si="2"/>
        <v>AC Detra has been removed. </v>
      </c>
      <c r="U4839" s="51"/>
      <c r="V4839" s="51"/>
      <c r="W4839" s="51"/>
      <c r="X4839" s="8"/>
      <c r="Y4839" s="8" t="s">
        <v>60</v>
      </c>
      <c r="Z4839" s="12" t="s">
        <v>29800</v>
      </c>
      <c r="AA4839" s="8" t="s">
        <v>60</v>
      </c>
      <c r="AB4839" s="12" t="s">
        <v>1152</v>
      </c>
      <c r="AC4839" s="8" t="s">
        <v>60</v>
      </c>
      <c r="AD4839" s="12" t="s">
        <v>1154</v>
      </c>
      <c r="AE4839" s="8" t="s">
        <v>29801</v>
      </c>
      <c r="AF4839" s="8" t="s">
        <v>29802</v>
      </c>
      <c r="AG4839" s="8" t="s">
        <v>947</v>
      </c>
      <c r="AH4839" s="8" t="s">
        <v>654</v>
      </c>
      <c r="AI4839" s="8" t="s">
        <v>66</v>
      </c>
      <c r="AJ4839" s="8" t="s">
        <v>29094</v>
      </c>
      <c r="AK4839" s="8" t="s">
        <v>11705</v>
      </c>
      <c r="AL4839" s="8" t="s">
        <v>11705</v>
      </c>
      <c r="AM4839" s="8" t="s">
        <v>11705</v>
      </c>
      <c r="AN4839" s="8" t="s">
        <v>11705</v>
      </c>
      <c r="AO4839" s="8" t="s">
        <v>29803</v>
      </c>
      <c r="AP4839" s="51" t="s">
        <v>29802</v>
      </c>
      <c r="AQ4839" s="11">
        <v>24704.0</v>
      </c>
    </row>
    <row r="4840">
      <c r="A4840" s="8" t="str">
        <f t="shared" si="1"/>
        <v>AC Detra has been removed. </v>
      </c>
      <c r="B4840" s="51" t="s">
        <v>29793</v>
      </c>
      <c r="C4840" s="8" t="s">
        <v>29249</v>
      </c>
      <c r="D4840" s="9" t="s">
        <v>934</v>
      </c>
      <c r="E4840" s="8" t="s">
        <v>1141</v>
      </c>
      <c r="F4840" s="8" t="s">
        <v>936</v>
      </c>
      <c r="G4840" s="8" t="s">
        <v>29251</v>
      </c>
      <c r="H4840" s="8" t="s">
        <v>29794</v>
      </c>
      <c r="I4840" s="8" t="s">
        <v>49</v>
      </c>
      <c r="J4840" s="10" t="s">
        <v>49</v>
      </c>
      <c r="K4840" s="51" t="s">
        <v>29795</v>
      </c>
      <c r="L4840" s="8"/>
      <c r="M4840" s="8"/>
      <c r="N4840" s="57" t="s">
        <v>29827</v>
      </c>
      <c r="O4840" s="8" t="s">
        <v>52</v>
      </c>
      <c r="P4840" s="51"/>
      <c r="Q4840" s="51" t="s">
        <v>277</v>
      </c>
      <c r="R4840" s="51" t="s">
        <v>29826</v>
      </c>
      <c r="S4840" s="51"/>
      <c r="T4840" s="11" t="str">
        <f t="shared" si="2"/>
        <v>AC Detra has been removed. </v>
      </c>
      <c r="U4840" s="51"/>
      <c r="V4840" s="51"/>
      <c r="W4840" s="51"/>
      <c r="X4840" s="8"/>
      <c r="Y4840" s="51" t="s">
        <v>60</v>
      </c>
      <c r="Z4840" s="56" t="s">
        <v>29800</v>
      </c>
      <c r="AA4840" s="51" t="s">
        <v>60</v>
      </c>
      <c r="AB4840" s="56" t="s">
        <v>1152</v>
      </c>
      <c r="AC4840" s="51" t="s">
        <v>60</v>
      </c>
      <c r="AD4840" s="56" t="s">
        <v>1154</v>
      </c>
      <c r="AE4840" s="8" t="s">
        <v>29801</v>
      </c>
      <c r="AF4840" s="8" t="s">
        <v>29802</v>
      </c>
      <c r="AG4840" s="8" t="s">
        <v>947</v>
      </c>
      <c r="AH4840" s="8" t="s">
        <v>654</v>
      </c>
      <c r="AI4840" s="8" t="s">
        <v>66</v>
      </c>
      <c r="AJ4840" s="8" t="s">
        <v>29094</v>
      </c>
      <c r="AK4840" s="8" t="s">
        <v>49</v>
      </c>
      <c r="AL4840" s="8" t="s">
        <v>49</v>
      </c>
      <c r="AM4840" s="8" t="s">
        <v>49</v>
      </c>
      <c r="AN4840" s="8" t="s">
        <v>49</v>
      </c>
      <c r="AO4840" s="8" t="s">
        <v>29803</v>
      </c>
      <c r="AP4840" s="51" t="s">
        <v>29802</v>
      </c>
      <c r="AQ4840" s="11">
        <v>24704.0</v>
      </c>
    </row>
    <row r="4841">
      <c r="A4841" s="8" t="str">
        <f t="shared" si="1"/>
        <v>Sam Severo</v>
      </c>
      <c r="B4841" s="51" t="s">
        <v>29828</v>
      </c>
      <c r="C4841" s="8" t="s">
        <v>29249</v>
      </c>
      <c r="D4841" s="9" t="s">
        <v>934</v>
      </c>
      <c r="E4841" s="8" t="s">
        <v>13373</v>
      </c>
      <c r="F4841" s="8" t="s">
        <v>936</v>
      </c>
      <c r="G4841" s="8" t="s">
        <v>29251</v>
      </c>
      <c r="H4841" s="8" t="s">
        <v>29829</v>
      </c>
      <c r="I4841" s="8" t="s">
        <v>49</v>
      </c>
      <c r="J4841" s="10" t="s">
        <v>49</v>
      </c>
      <c r="K4841" s="51" t="s">
        <v>29830</v>
      </c>
      <c r="L4841" s="8"/>
      <c r="M4841" s="8"/>
      <c r="N4841" s="8" t="s">
        <v>29831</v>
      </c>
      <c r="O4841" s="8" t="s">
        <v>52</v>
      </c>
      <c r="P4841" s="51"/>
      <c r="Q4841" s="51"/>
      <c r="R4841" s="51" t="s">
        <v>3236</v>
      </c>
      <c r="S4841" s="51" t="s">
        <v>29832</v>
      </c>
      <c r="T4841" s="11" t="str">
        <f t="shared" si="2"/>
        <v>Sam Severo</v>
      </c>
      <c r="U4841" s="51" t="s">
        <v>55</v>
      </c>
      <c r="V4841" s="51" t="s">
        <v>29833</v>
      </c>
      <c r="W4841" s="51" t="s">
        <v>29834</v>
      </c>
      <c r="X4841" s="8"/>
      <c r="Y4841" s="12" t="s">
        <v>29835</v>
      </c>
      <c r="Z4841" s="8" t="s">
        <v>60</v>
      </c>
      <c r="AA4841" s="12" t="s">
        <v>29836</v>
      </c>
      <c r="AB4841" s="12" t="s">
        <v>29837</v>
      </c>
      <c r="AC4841" s="8" t="s">
        <v>60</v>
      </c>
      <c r="AD4841" s="8" t="s">
        <v>60</v>
      </c>
      <c r="AE4841" s="8"/>
      <c r="AF4841" s="8" t="s">
        <v>29838</v>
      </c>
      <c r="AG4841" s="8" t="s">
        <v>947</v>
      </c>
      <c r="AH4841" s="8" t="s">
        <v>352</v>
      </c>
      <c r="AI4841" s="8" t="s">
        <v>66</v>
      </c>
      <c r="AJ4841" s="8" t="s">
        <v>29094</v>
      </c>
      <c r="AK4841" s="8" t="s">
        <v>49</v>
      </c>
      <c r="AL4841" s="8" t="s">
        <v>49</v>
      </c>
      <c r="AM4841" s="8" t="s">
        <v>49</v>
      </c>
      <c r="AN4841" s="8" t="s">
        <v>49</v>
      </c>
      <c r="AO4841" s="8" t="s">
        <v>29839</v>
      </c>
      <c r="AP4841" s="51" t="s">
        <v>29838</v>
      </c>
      <c r="AQ4841" s="11">
        <v>10750.0</v>
      </c>
    </row>
    <row r="4842">
      <c r="A4842" s="8" t="str">
        <f t="shared" si="1"/>
        <v>Brock Drazen</v>
      </c>
      <c r="B4842" s="51" t="s">
        <v>29840</v>
      </c>
      <c r="C4842" s="8" t="s">
        <v>29249</v>
      </c>
      <c r="D4842" s="9" t="s">
        <v>934</v>
      </c>
      <c r="E4842" s="8" t="s">
        <v>29841</v>
      </c>
      <c r="F4842" s="8" t="s">
        <v>936</v>
      </c>
      <c r="G4842" s="8" t="s">
        <v>29251</v>
      </c>
      <c r="H4842" s="8" t="s">
        <v>29842</v>
      </c>
      <c r="I4842" s="8" t="s">
        <v>49</v>
      </c>
      <c r="J4842" s="10" t="s">
        <v>49</v>
      </c>
      <c r="K4842" s="51" t="s">
        <v>29843</v>
      </c>
      <c r="L4842" s="8"/>
      <c r="M4842" s="8"/>
      <c r="N4842" s="8" t="s">
        <v>29844</v>
      </c>
      <c r="O4842" s="8" t="s">
        <v>52</v>
      </c>
      <c r="P4842" s="51"/>
      <c r="Q4842" s="51"/>
      <c r="R4842" s="51" t="s">
        <v>9836</v>
      </c>
      <c r="S4842" s="51" t="s">
        <v>29845</v>
      </c>
      <c r="T4842" s="11" t="str">
        <f t="shared" si="2"/>
        <v>Brock Drazen</v>
      </c>
      <c r="U4842" s="51" t="s">
        <v>55</v>
      </c>
      <c r="V4842" s="51" t="s">
        <v>29846</v>
      </c>
      <c r="W4842" s="51" t="s">
        <v>29847</v>
      </c>
      <c r="X4842" s="8"/>
      <c r="Y4842" s="12" t="s">
        <v>29848</v>
      </c>
      <c r="Z4842" s="8" t="s">
        <v>60</v>
      </c>
      <c r="AA4842" s="12" t="s">
        <v>29849</v>
      </c>
      <c r="AB4842" s="12" t="s">
        <v>29850</v>
      </c>
      <c r="AC4842" s="8" t="s">
        <v>60</v>
      </c>
      <c r="AD4842" s="8" t="s">
        <v>60</v>
      </c>
      <c r="AE4842" s="8"/>
      <c r="AF4842" s="8" t="s">
        <v>29851</v>
      </c>
      <c r="AG4842" s="8" t="s">
        <v>947</v>
      </c>
      <c r="AH4842" s="8" t="s">
        <v>654</v>
      </c>
      <c r="AI4842" s="8" t="s">
        <v>66</v>
      </c>
      <c r="AJ4842" s="8" t="s">
        <v>29094</v>
      </c>
      <c r="AK4842" s="8" t="s">
        <v>49</v>
      </c>
      <c r="AL4842" s="8" t="s">
        <v>49</v>
      </c>
      <c r="AM4842" s="8" t="s">
        <v>49</v>
      </c>
      <c r="AN4842" s="8" t="s">
        <v>49</v>
      </c>
      <c r="AO4842" s="8" t="s">
        <v>29852</v>
      </c>
      <c r="AP4842" s="51" t="s">
        <v>29851</v>
      </c>
      <c r="AQ4842" s="11">
        <v>6783.0</v>
      </c>
    </row>
    <row r="4843">
      <c r="A4843" s="8" t="str">
        <f t="shared" si="1"/>
        <v>Demitrius Snaer</v>
      </c>
      <c r="B4843" s="51" t="s">
        <v>29853</v>
      </c>
      <c r="C4843" s="8" t="s">
        <v>29249</v>
      </c>
      <c r="D4843" s="9" t="s">
        <v>934</v>
      </c>
      <c r="E4843" s="8" t="s">
        <v>29854</v>
      </c>
      <c r="F4843" s="8" t="s">
        <v>936</v>
      </c>
      <c r="G4843" s="8" t="s">
        <v>29251</v>
      </c>
      <c r="H4843" s="8" t="s">
        <v>29855</v>
      </c>
      <c r="I4843" s="8" t="s">
        <v>49</v>
      </c>
      <c r="J4843" s="10" t="s">
        <v>49</v>
      </c>
      <c r="K4843" s="51" t="s">
        <v>29856</v>
      </c>
      <c r="L4843" s="8"/>
      <c r="M4843" s="8"/>
      <c r="N4843" s="8" t="s">
        <v>29857</v>
      </c>
      <c r="O4843" s="8" t="s">
        <v>52</v>
      </c>
      <c r="P4843" s="51"/>
      <c r="Q4843" s="51"/>
      <c r="R4843" s="51" t="s">
        <v>29858</v>
      </c>
      <c r="S4843" s="51" t="s">
        <v>29859</v>
      </c>
      <c r="T4843" s="11" t="str">
        <f t="shared" si="2"/>
        <v>Demitrius Snaer</v>
      </c>
      <c r="U4843" s="51" t="s">
        <v>55</v>
      </c>
      <c r="V4843" s="51" t="s">
        <v>29860</v>
      </c>
      <c r="W4843" s="51" t="s">
        <v>29861</v>
      </c>
      <c r="X4843" s="8"/>
      <c r="Y4843" s="12" t="s">
        <v>29862</v>
      </c>
      <c r="Z4843" s="12" t="s">
        <v>29863</v>
      </c>
      <c r="AA4843" s="12" t="s">
        <v>29864</v>
      </c>
      <c r="AB4843" s="8" t="s">
        <v>60</v>
      </c>
      <c r="AC4843" s="8" t="s">
        <v>60</v>
      </c>
      <c r="AD4843" s="8" t="s">
        <v>60</v>
      </c>
      <c r="AE4843" s="8" t="s">
        <v>29865</v>
      </c>
      <c r="AF4843" s="8" t="s">
        <v>29866</v>
      </c>
      <c r="AG4843" s="8" t="s">
        <v>947</v>
      </c>
      <c r="AH4843" s="8" t="s">
        <v>65</v>
      </c>
      <c r="AI4843" s="8" t="s">
        <v>66</v>
      </c>
      <c r="AJ4843" s="8" t="s">
        <v>29094</v>
      </c>
      <c r="AK4843" s="8" t="s">
        <v>49</v>
      </c>
      <c r="AL4843" s="8" t="s">
        <v>49</v>
      </c>
      <c r="AM4843" s="8" t="s">
        <v>49</v>
      </c>
      <c r="AN4843" s="8" t="s">
        <v>49</v>
      </c>
      <c r="AO4843" s="8" t="s">
        <v>29867</v>
      </c>
      <c r="AP4843" s="51" t="s">
        <v>29866</v>
      </c>
      <c r="AQ4843" s="11">
        <v>17684.0</v>
      </c>
    </row>
    <row r="4844">
      <c r="A4844" s="8" t="str">
        <f t="shared" si="1"/>
        <v>Jessica Pedretti</v>
      </c>
      <c r="B4844" s="51" t="s">
        <v>29853</v>
      </c>
      <c r="C4844" s="8" t="s">
        <v>29249</v>
      </c>
      <c r="D4844" s="9" t="s">
        <v>934</v>
      </c>
      <c r="E4844" s="8" t="s">
        <v>29854</v>
      </c>
      <c r="F4844" s="8" t="s">
        <v>936</v>
      </c>
      <c r="G4844" s="51" t="s">
        <v>29251</v>
      </c>
      <c r="H4844" s="51" t="s">
        <v>29855</v>
      </c>
      <c r="I4844" s="8" t="s">
        <v>16514</v>
      </c>
      <c r="J4844" s="10" t="s">
        <v>49</v>
      </c>
      <c r="K4844" s="51" t="s">
        <v>29856</v>
      </c>
      <c r="L4844" s="51"/>
      <c r="M4844" s="51"/>
      <c r="N4844" s="51" t="s">
        <v>29868</v>
      </c>
      <c r="O4844" s="51" t="s">
        <v>52</v>
      </c>
      <c r="P4844" s="51"/>
      <c r="Q4844" s="51"/>
      <c r="R4844" s="51" t="s">
        <v>2511</v>
      </c>
      <c r="S4844" s="51" t="s">
        <v>29869</v>
      </c>
      <c r="T4844" s="11" t="str">
        <f t="shared" si="2"/>
        <v>Jessica Pedretti</v>
      </c>
      <c r="U4844" s="51" t="s">
        <v>160</v>
      </c>
      <c r="V4844" s="51"/>
      <c r="W4844" s="51"/>
      <c r="X4844" s="51"/>
      <c r="Y4844" s="51" t="s">
        <v>60</v>
      </c>
      <c r="Z4844" s="51" t="s">
        <v>60</v>
      </c>
      <c r="AA4844" s="51" t="s">
        <v>60</v>
      </c>
      <c r="AB4844" s="51" t="s">
        <v>60</v>
      </c>
      <c r="AC4844" s="56" t="s">
        <v>29870</v>
      </c>
      <c r="AD4844" s="56" t="s">
        <v>29871</v>
      </c>
      <c r="AE4844" s="51" t="s">
        <v>29865</v>
      </c>
      <c r="AF4844" s="8" t="s">
        <v>29866</v>
      </c>
      <c r="AG4844" s="8" t="s">
        <v>947</v>
      </c>
      <c r="AH4844" s="8" t="s">
        <v>65</v>
      </c>
      <c r="AI4844" s="8" t="s">
        <v>66</v>
      </c>
      <c r="AJ4844" s="8" t="s">
        <v>29094</v>
      </c>
      <c r="AK4844" s="8" t="s">
        <v>49</v>
      </c>
      <c r="AL4844" s="8" t="s">
        <v>49</v>
      </c>
      <c r="AM4844" s="8" t="s">
        <v>49</v>
      </c>
      <c r="AN4844" s="8" t="s">
        <v>49</v>
      </c>
      <c r="AO4844" s="8" t="s">
        <v>29867</v>
      </c>
      <c r="AP4844" s="51" t="s">
        <v>29866</v>
      </c>
      <c r="AQ4844" s="68">
        <v>17684.0</v>
      </c>
    </row>
    <row r="4845">
      <c r="A4845" s="8" t="str">
        <f t="shared" si="1"/>
        <v>Sebastian Gutierrez</v>
      </c>
      <c r="B4845" s="51" t="s">
        <v>29853</v>
      </c>
      <c r="C4845" s="8" t="s">
        <v>29249</v>
      </c>
      <c r="D4845" s="9" t="s">
        <v>934</v>
      </c>
      <c r="E4845" s="8" t="s">
        <v>29854</v>
      </c>
      <c r="F4845" s="8" t="s">
        <v>936</v>
      </c>
      <c r="G4845" s="8" t="s">
        <v>29251</v>
      </c>
      <c r="H4845" s="8" t="s">
        <v>29855</v>
      </c>
      <c r="I4845" s="8" t="s">
        <v>49</v>
      </c>
      <c r="J4845" s="10" t="s">
        <v>49</v>
      </c>
      <c r="K4845" s="51" t="s">
        <v>29856</v>
      </c>
      <c r="L4845" s="8"/>
      <c r="M4845" s="8"/>
      <c r="N4845" s="8" t="s">
        <v>29872</v>
      </c>
      <c r="O4845" s="8" t="s">
        <v>52</v>
      </c>
      <c r="P4845" s="51"/>
      <c r="Q4845" s="51"/>
      <c r="R4845" s="51" t="s">
        <v>1173</v>
      </c>
      <c r="S4845" s="51" t="s">
        <v>1161</v>
      </c>
      <c r="T4845" s="11" t="str">
        <f t="shared" si="2"/>
        <v>Sebastian Gutierrez</v>
      </c>
      <c r="U4845" s="51" t="s">
        <v>247</v>
      </c>
      <c r="V4845" s="51" t="s">
        <v>29873</v>
      </c>
      <c r="W4845" s="51" t="s">
        <v>29874</v>
      </c>
      <c r="X4845" s="8"/>
      <c r="Y4845" s="8" t="s">
        <v>60</v>
      </c>
      <c r="Z4845" s="12" t="s">
        <v>29863</v>
      </c>
      <c r="AA4845" s="8" t="s">
        <v>60</v>
      </c>
      <c r="AB4845" s="8" t="s">
        <v>60</v>
      </c>
      <c r="AC4845" s="8" t="s">
        <v>60</v>
      </c>
      <c r="AD4845" s="8" t="s">
        <v>60</v>
      </c>
      <c r="AE4845" s="8" t="s">
        <v>29865</v>
      </c>
      <c r="AF4845" s="8" t="s">
        <v>29866</v>
      </c>
      <c r="AG4845" s="8" t="s">
        <v>947</v>
      </c>
      <c r="AH4845" s="8" t="s">
        <v>65</v>
      </c>
      <c r="AI4845" s="8" t="s">
        <v>66</v>
      </c>
      <c r="AJ4845" s="8" t="s">
        <v>29094</v>
      </c>
      <c r="AK4845" s="8" t="s">
        <v>49</v>
      </c>
      <c r="AL4845" s="8" t="s">
        <v>49</v>
      </c>
      <c r="AM4845" s="8" t="s">
        <v>49</v>
      </c>
      <c r="AN4845" s="8" t="s">
        <v>49</v>
      </c>
      <c r="AO4845" s="8" t="s">
        <v>29867</v>
      </c>
      <c r="AP4845" s="51" t="s">
        <v>29866</v>
      </c>
      <c r="AQ4845" s="11">
        <v>17684.0</v>
      </c>
    </row>
    <row r="4846">
      <c r="A4846" s="8" t="str">
        <f t="shared" si="1"/>
        <v>Cameron Stephens</v>
      </c>
      <c r="B4846" s="51" t="s">
        <v>29853</v>
      </c>
      <c r="C4846" s="8" t="s">
        <v>29249</v>
      </c>
      <c r="D4846" s="9" t="s">
        <v>934</v>
      </c>
      <c r="E4846" s="8" t="s">
        <v>29854</v>
      </c>
      <c r="F4846" s="8" t="s">
        <v>936</v>
      </c>
      <c r="G4846" s="51" t="s">
        <v>29251</v>
      </c>
      <c r="H4846" s="51" t="s">
        <v>29855</v>
      </c>
      <c r="I4846" s="8" t="s">
        <v>16514</v>
      </c>
      <c r="J4846" s="10" t="s">
        <v>49</v>
      </c>
      <c r="K4846" s="51" t="s">
        <v>29856</v>
      </c>
      <c r="L4846" s="51"/>
      <c r="M4846" s="51"/>
      <c r="N4846" s="51" t="s">
        <v>29875</v>
      </c>
      <c r="O4846" s="51" t="s">
        <v>52</v>
      </c>
      <c r="P4846" s="51"/>
      <c r="Q4846" s="51"/>
      <c r="R4846" s="51" t="s">
        <v>2773</v>
      </c>
      <c r="S4846" s="51" t="s">
        <v>6880</v>
      </c>
      <c r="T4846" s="11" t="str">
        <f t="shared" si="2"/>
        <v>Cameron Stephens</v>
      </c>
      <c r="U4846" s="51" t="s">
        <v>386</v>
      </c>
      <c r="V4846" s="51"/>
      <c r="W4846" s="51"/>
      <c r="X4846" s="51"/>
      <c r="Y4846" s="51" t="s">
        <v>60</v>
      </c>
      <c r="Z4846" s="51" t="s">
        <v>60</v>
      </c>
      <c r="AA4846" s="51" t="s">
        <v>60</v>
      </c>
      <c r="AB4846" s="51" t="s">
        <v>60</v>
      </c>
      <c r="AC4846" s="51" t="s">
        <v>60</v>
      </c>
      <c r="AD4846" s="56" t="s">
        <v>29871</v>
      </c>
      <c r="AE4846" s="51" t="s">
        <v>29865</v>
      </c>
      <c r="AF4846" s="8" t="s">
        <v>29866</v>
      </c>
      <c r="AG4846" s="8" t="s">
        <v>947</v>
      </c>
      <c r="AH4846" s="8" t="s">
        <v>65</v>
      </c>
      <c r="AI4846" s="8" t="s">
        <v>66</v>
      </c>
      <c r="AJ4846" s="8" t="s">
        <v>29094</v>
      </c>
      <c r="AK4846" s="8" t="s">
        <v>49</v>
      </c>
      <c r="AL4846" s="8" t="s">
        <v>49</v>
      </c>
      <c r="AM4846" s="8" t="s">
        <v>49</v>
      </c>
      <c r="AN4846" s="8" t="s">
        <v>49</v>
      </c>
      <c r="AO4846" s="8" t="s">
        <v>29867</v>
      </c>
      <c r="AP4846" s="51" t="s">
        <v>29866</v>
      </c>
      <c r="AQ4846" s="68">
        <v>17684.0</v>
      </c>
    </row>
    <row r="4847">
      <c r="A4847" s="8" t="str">
        <f t="shared" si="1"/>
        <v>Alexies Reynoso</v>
      </c>
      <c r="B4847" s="51" t="s">
        <v>29853</v>
      </c>
      <c r="C4847" s="8" t="s">
        <v>29249</v>
      </c>
      <c r="D4847" s="9" t="s">
        <v>934</v>
      </c>
      <c r="E4847" s="8" t="s">
        <v>29854</v>
      </c>
      <c r="F4847" s="8" t="s">
        <v>936</v>
      </c>
      <c r="G4847" s="51" t="s">
        <v>29251</v>
      </c>
      <c r="H4847" s="51" t="s">
        <v>29855</v>
      </c>
      <c r="I4847" s="8" t="s">
        <v>16514</v>
      </c>
      <c r="J4847" s="10" t="s">
        <v>49</v>
      </c>
      <c r="K4847" s="51" t="s">
        <v>29856</v>
      </c>
      <c r="L4847" s="51"/>
      <c r="M4847" s="51"/>
      <c r="N4847" s="51" t="s">
        <v>29876</v>
      </c>
      <c r="O4847" s="51" t="s">
        <v>52</v>
      </c>
      <c r="P4847" s="51"/>
      <c r="Q4847" s="51"/>
      <c r="R4847" s="51" t="s">
        <v>29877</v>
      </c>
      <c r="S4847" s="51" t="s">
        <v>29878</v>
      </c>
      <c r="T4847" s="11" t="str">
        <f t="shared" si="2"/>
        <v>Alexies Reynoso</v>
      </c>
      <c r="U4847" s="51" t="s">
        <v>106</v>
      </c>
      <c r="V4847" s="51"/>
      <c r="W4847" s="51"/>
      <c r="X4847" s="51"/>
      <c r="Y4847" s="51" t="s">
        <v>60</v>
      </c>
      <c r="Z4847" s="51" t="s">
        <v>60</v>
      </c>
      <c r="AA4847" s="51" t="s">
        <v>60</v>
      </c>
      <c r="AB4847" s="51" t="s">
        <v>60</v>
      </c>
      <c r="AC4847" s="51" t="s">
        <v>60</v>
      </c>
      <c r="AD4847" s="56" t="s">
        <v>29871</v>
      </c>
      <c r="AE4847" s="51" t="s">
        <v>29865</v>
      </c>
      <c r="AF4847" s="8" t="s">
        <v>29866</v>
      </c>
      <c r="AG4847" s="8" t="s">
        <v>947</v>
      </c>
      <c r="AH4847" s="8" t="s">
        <v>65</v>
      </c>
      <c r="AI4847" s="8" t="s">
        <v>66</v>
      </c>
      <c r="AJ4847" s="8" t="s">
        <v>29094</v>
      </c>
      <c r="AK4847" s="8" t="s">
        <v>49</v>
      </c>
      <c r="AL4847" s="8" t="s">
        <v>49</v>
      </c>
      <c r="AM4847" s="8" t="s">
        <v>49</v>
      </c>
      <c r="AN4847" s="8" t="s">
        <v>49</v>
      </c>
      <c r="AO4847" s="8" t="s">
        <v>29867</v>
      </c>
      <c r="AP4847" s="51" t="s">
        <v>29866</v>
      </c>
      <c r="AQ4847" s="68">
        <v>17684.0</v>
      </c>
    </row>
    <row r="4848">
      <c r="A4848" s="8" t="str">
        <f t="shared" si="1"/>
        <v>Erica Krumeick</v>
      </c>
      <c r="B4848" s="51" t="s">
        <v>29853</v>
      </c>
      <c r="C4848" s="8" t="s">
        <v>29249</v>
      </c>
      <c r="D4848" s="9" t="s">
        <v>934</v>
      </c>
      <c r="E4848" s="8" t="s">
        <v>29854</v>
      </c>
      <c r="F4848" s="8" t="s">
        <v>936</v>
      </c>
      <c r="G4848" s="51" t="s">
        <v>29251</v>
      </c>
      <c r="H4848" s="51" t="s">
        <v>29855</v>
      </c>
      <c r="I4848" s="8" t="s">
        <v>16514</v>
      </c>
      <c r="J4848" s="10" t="s">
        <v>49</v>
      </c>
      <c r="K4848" s="51" t="s">
        <v>29856</v>
      </c>
      <c r="L4848" s="51"/>
      <c r="M4848" s="51"/>
      <c r="N4848" s="51" t="s">
        <v>29879</v>
      </c>
      <c r="O4848" s="51" t="s">
        <v>52</v>
      </c>
      <c r="P4848" s="51"/>
      <c r="Q4848" s="51"/>
      <c r="R4848" s="51" t="s">
        <v>6703</v>
      </c>
      <c r="S4848" s="51" t="s">
        <v>29880</v>
      </c>
      <c r="T4848" s="11" t="str">
        <f t="shared" si="2"/>
        <v>Erica Krumeick</v>
      </c>
      <c r="U4848" s="51" t="s">
        <v>80</v>
      </c>
      <c r="V4848" s="51"/>
      <c r="W4848" s="51"/>
      <c r="X4848" s="51"/>
      <c r="Y4848" s="51" t="s">
        <v>60</v>
      </c>
      <c r="Z4848" s="51" t="s">
        <v>60</v>
      </c>
      <c r="AA4848" s="51" t="s">
        <v>60</v>
      </c>
      <c r="AB4848" s="51" t="s">
        <v>60</v>
      </c>
      <c r="AC4848" s="51" t="s">
        <v>60</v>
      </c>
      <c r="AD4848" s="56" t="s">
        <v>29871</v>
      </c>
      <c r="AE4848" s="51" t="s">
        <v>29865</v>
      </c>
      <c r="AF4848" s="8" t="s">
        <v>29866</v>
      </c>
      <c r="AG4848" s="8" t="s">
        <v>947</v>
      </c>
      <c r="AH4848" s="8" t="s">
        <v>65</v>
      </c>
      <c r="AI4848" s="8" t="s">
        <v>66</v>
      </c>
      <c r="AJ4848" s="8" t="s">
        <v>29094</v>
      </c>
      <c r="AK4848" s="8" t="s">
        <v>49</v>
      </c>
      <c r="AL4848" s="8" t="s">
        <v>49</v>
      </c>
      <c r="AM4848" s="8" t="s">
        <v>49</v>
      </c>
      <c r="AN4848" s="8" t="s">
        <v>49</v>
      </c>
      <c r="AO4848" s="8" t="s">
        <v>29867</v>
      </c>
      <c r="AP4848" s="51" t="s">
        <v>29866</v>
      </c>
      <c r="AQ4848" s="68">
        <v>17684.0</v>
      </c>
    </row>
    <row r="4849">
      <c r="A4849" s="8" t="str">
        <f t="shared" si="1"/>
        <v>Carrie Nash</v>
      </c>
      <c r="B4849" s="51" t="s">
        <v>29853</v>
      </c>
      <c r="C4849" s="8" t="s">
        <v>29249</v>
      </c>
      <c r="D4849" s="9" t="s">
        <v>934</v>
      </c>
      <c r="E4849" s="8" t="s">
        <v>29854</v>
      </c>
      <c r="F4849" s="8" t="s">
        <v>936</v>
      </c>
      <c r="G4849" s="51" t="s">
        <v>29251</v>
      </c>
      <c r="H4849" s="51" t="s">
        <v>29855</v>
      </c>
      <c r="I4849" s="8" t="s">
        <v>16514</v>
      </c>
      <c r="J4849" s="10" t="s">
        <v>49</v>
      </c>
      <c r="K4849" s="51" t="s">
        <v>29856</v>
      </c>
      <c r="L4849" s="51"/>
      <c r="M4849" s="51"/>
      <c r="N4849" s="51" t="s">
        <v>29881</v>
      </c>
      <c r="O4849" s="51" t="s">
        <v>52</v>
      </c>
      <c r="P4849" s="51"/>
      <c r="Q4849" s="51"/>
      <c r="R4849" s="51" t="s">
        <v>29882</v>
      </c>
      <c r="S4849" s="51" t="s">
        <v>23216</v>
      </c>
      <c r="T4849" s="11" t="str">
        <f t="shared" si="2"/>
        <v>Carrie Nash</v>
      </c>
      <c r="U4849" s="51" t="s">
        <v>29883</v>
      </c>
      <c r="V4849" s="51"/>
      <c r="W4849" s="51"/>
      <c r="X4849" s="51"/>
      <c r="Y4849" s="51" t="s">
        <v>60</v>
      </c>
      <c r="Z4849" s="51" t="s">
        <v>60</v>
      </c>
      <c r="AA4849" s="51" t="s">
        <v>60</v>
      </c>
      <c r="AB4849" s="51" t="s">
        <v>60</v>
      </c>
      <c r="AC4849" s="51" t="s">
        <v>60</v>
      </c>
      <c r="AD4849" s="56" t="s">
        <v>29871</v>
      </c>
      <c r="AE4849" s="51" t="s">
        <v>29865</v>
      </c>
      <c r="AF4849" s="8" t="s">
        <v>29866</v>
      </c>
      <c r="AG4849" s="8" t="s">
        <v>947</v>
      </c>
      <c r="AH4849" s="8" t="s">
        <v>65</v>
      </c>
      <c r="AI4849" s="8" t="s">
        <v>66</v>
      </c>
      <c r="AJ4849" s="8" t="s">
        <v>29094</v>
      </c>
      <c r="AK4849" s="8" t="s">
        <v>49</v>
      </c>
      <c r="AL4849" s="8" t="s">
        <v>49</v>
      </c>
      <c r="AM4849" s="8" t="s">
        <v>49</v>
      </c>
      <c r="AN4849" s="8" t="s">
        <v>49</v>
      </c>
      <c r="AO4849" s="8" t="s">
        <v>29867</v>
      </c>
      <c r="AP4849" s="51" t="s">
        <v>29866</v>
      </c>
      <c r="AQ4849" s="68">
        <v>17684.0</v>
      </c>
    </row>
    <row r="4850">
      <c r="A4850" s="8" t="str">
        <f t="shared" si="1"/>
        <v>Nick Cunningham</v>
      </c>
      <c r="B4850" s="51" t="s">
        <v>29884</v>
      </c>
      <c r="C4850" s="8" t="s">
        <v>29249</v>
      </c>
      <c r="D4850" s="9" t="s">
        <v>934</v>
      </c>
      <c r="E4850" s="8" t="s">
        <v>29885</v>
      </c>
      <c r="F4850" s="8" t="s">
        <v>936</v>
      </c>
      <c r="G4850" s="8" t="s">
        <v>29251</v>
      </c>
      <c r="H4850" s="13" t="s">
        <v>29886</v>
      </c>
      <c r="I4850" s="8" t="s">
        <v>49</v>
      </c>
      <c r="J4850" s="75" t="s">
        <v>49</v>
      </c>
      <c r="K4850" s="51" t="s">
        <v>29887</v>
      </c>
      <c r="L4850" s="8"/>
      <c r="M4850" s="8"/>
      <c r="N4850" s="8" t="s">
        <v>29888</v>
      </c>
      <c r="O4850" s="8" t="s">
        <v>52</v>
      </c>
      <c r="P4850" s="51"/>
      <c r="Q4850" s="51"/>
      <c r="R4850" s="51" t="s">
        <v>392</v>
      </c>
      <c r="S4850" s="51" t="s">
        <v>332</v>
      </c>
      <c r="T4850" s="11" t="str">
        <f t="shared" si="2"/>
        <v>Nick Cunningham</v>
      </c>
      <c r="U4850" s="51" t="s">
        <v>55</v>
      </c>
      <c r="V4850" s="51" t="s">
        <v>29889</v>
      </c>
      <c r="W4850" s="51" t="s">
        <v>29890</v>
      </c>
      <c r="X4850" s="8"/>
      <c r="Y4850" s="8" t="s">
        <v>60</v>
      </c>
      <c r="Z4850" s="12" t="s">
        <v>29891</v>
      </c>
      <c r="AA4850" s="12" t="s">
        <v>29892</v>
      </c>
      <c r="AB4850" s="8" t="s">
        <v>60</v>
      </c>
      <c r="AC4850" s="12" t="s">
        <v>29893</v>
      </c>
      <c r="AD4850" s="12" t="s">
        <v>29894</v>
      </c>
      <c r="AE4850" s="8" t="s">
        <v>29895</v>
      </c>
      <c r="AF4850" s="8" t="s">
        <v>29896</v>
      </c>
      <c r="AG4850" s="8" t="s">
        <v>947</v>
      </c>
      <c r="AH4850" s="8" t="s">
        <v>232</v>
      </c>
      <c r="AI4850" s="8" t="s">
        <v>66</v>
      </c>
      <c r="AJ4850" s="8" t="s">
        <v>29094</v>
      </c>
      <c r="AK4850" s="8" t="s">
        <v>49</v>
      </c>
      <c r="AL4850" s="8" t="s">
        <v>49</v>
      </c>
      <c r="AM4850" s="8" t="s">
        <v>49</v>
      </c>
      <c r="AN4850" s="8" t="s">
        <v>49</v>
      </c>
      <c r="AO4850" s="8" t="s">
        <v>29897</v>
      </c>
      <c r="AP4850" s="51" t="s">
        <v>29896</v>
      </c>
      <c r="AQ4850" s="11">
        <v>7815.0</v>
      </c>
    </row>
    <row r="4851">
      <c r="A4851" s="8" t="str">
        <f t="shared" si="1"/>
        <v>Ron Beach</v>
      </c>
      <c r="B4851" s="51" t="s">
        <v>29884</v>
      </c>
      <c r="C4851" s="8" t="s">
        <v>29249</v>
      </c>
      <c r="D4851" s="2" t="s">
        <v>934</v>
      </c>
      <c r="E4851" s="8" t="s">
        <v>29885</v>
      </c>
      <c r="F4851" s="8" t="s">
        <v>936</v>
      </c>
      <c r="G4851" s="51" t="s">
        <v>29251</v>
      </c>
      <c r="H4851" s="51" t="s">
        <v>29886</v>
      </c>
      <c r="I4851" s="8" t="s">
        <v>16514</v>
      </c>
      <c r="J4851" s="10" t="s">
        <v>49</v>
      </c>
      <c r="K4851" s="51" t="s">
        <v>29887</v>
      </c>
      <c r="L4851" s="51"/>
      <c r="M4851" s="51"/>
      <c r="N4851" s="51" t="s">
        <v>29898</v>
      </c>
      <c r="O4851" s="51" t="s">
        <v>52</v>
      </c>
      <c r="P4851" s="51"/>
      <c r="Q4851" s="51"/>
      <c r="R4851" s="51" t="s">
        <v>467</v>
      </c>
      <c r="S4851" s="51" t="s">
        <v>154</v>
      </c>
      <c r="T4851" s="11" t="str">
        <f t="shared" si="2"/>
        <v>Ron Beach</v>
      </c>
      <c r="U4851" s="51" t="s">
        <v>80</v>
      </c>
      <c r="V4851" s="51"/>
      <c r="W4851" s="51"/>
      <c r="X4851" s="51"/>
      <c r="Y4851" s="51" t="s">
        <v>60</v>
      </c>
      <c r="Z4851" s="56" t="s">
        <v>29899</v>
      </c>
      <c r="AA4851" s="51" t="s">
        <v>60</v>
      </c>
      <c r="AB4851" s="51" t="s">
        <v>60</v>
      </c>
      <c r="AC4851" s="51" t="s">
        <v>60</v>
      </c>
      <c r="AD4851" s="56" t="s">
        <v>29894</v>
      </c>
      <c r="AE4851" s="51" t="s">
        <v>29895</v>
      </c>
      <c r="AF4851" s="8" t="s">
        <v>29896</v>
      </c>
      <c r="AG4851" s="8" t="s">
        <v>947</v>
      </c>
      <c r="AH4851" s="8" t="s">
        <v>232</v>
      </c>
      <c r="AI4851" s="8" t="s">
        <v>66</v>
      </c>
      <c r="AJ4851" s="8" t="s">
        <v>29094</v>
      </c>
      <c r="AK4851" s="8" t="s">
        <v>49</v>
      </c>
      <c r="AL4851" s="8" t="s">
        <v>49</v>
      </c>
      <c r="AM4851" s="8" t="s">
        <v>49</v>
      </c>
      <c r="AN4851" s="8" t="s">
        <v>49</v>
      </c>
      <c r="AO4851" s="8" t="s">
        <v>29897</v>
      </c>
      <c r="AP4851" s="51" t="s">
        <v>29896</v>
      </c>
      <c r="AQ4851" s="68">
        <v>7815.0</v>
      </c>
    </row>
    <row r="4852">
      <c r="A4852" s="8" t="str">
        <f t="shared" si="1"/>
        <v>John Nardone</v>
      </c>
      <c r="B4852" s="51" t="s">
        <v>29884</v>
      </c>
      <c r="C4852" s="8" t="s">
        <v>29249</v>
      </c>
      <c r="D4852" s="9" t="s">
        <v>934</v>
      </c>
      <c r="E4852" s="8" t="s">
        <v>29885</v>
      </c>
      <c r="F4852" s="8" t="s">
        <v>936</v>
      </c>
      <c r="G4852" s="51" t="s">
        <v>29251</v>
      </c>
      <c r="H4852" s="8" t="s">
        <v>29886</v>
      </c>
      <c r="I4852" s="8" t="s">
        <v>16514</v>
      </c>
      <c r="J4852" s="10" t="s">
        <v>49</v>
      </c>
      <c r="K4852" s="51" t="s">
        <v>29887</v>
      </c>
      <c r="L4852" s="8"/>
      <c r="M4852" s="8"/>
      <c r="N4852" s="51" t="s">
        <v>29900</v>
      </c>
      <c r="O4852" s="57" t="s">
        <v>52</v>
      </c>
      <c r="P4852" s="51"/>
      <c r="Q4852" s="51"/>
      <c r="R4852" s="51" t="s">
        <v>1997</v>
      </c>
      <c r="S4852" s="51" t="s">
        <v>29901</v>
      </c>
      <c r="T4852" s="11" t="str">
        <f t="shared" si="2"/>
        <v>John Nardone</v>
      </c>
      <c r="U4852" s="51" t="s">
        <v>80</v>
      </c>
      <c r="V4852" s="51"/>
      <c r="W4852" s="51"/>
      <c r="X4852" s="51"/>
      <c r="Y4852" s="51" t="s">
        <v>60</v>
      </c>
      <c r="Z4852" s="56" t="s">
        <v>29891</v>
      </c>
      <c r="AA4852" s="51" t="s">
        <v>60</v>
      </c>
      <c r="AB4852" s="51" t="s">
        <v>60</v>
      </c>
      <c r="AC4852" s="51" t="s">
        <v>60</v>
      </c>
      <c r="AD4852" s="56" t="s">
        <v>29894</v>
      </c>
      <c r="AE4852" s="51" t="s">
        <v>29895</v>
      </c>
      <c r="AF4852" s="8" t="s">
        <v>29896</v>
      </c>
      <c r="AG4852" s="8" t="s">
        <v>947</v>
      </c>
      <c r="AH4852" s="8" t="s">
        <v>232</v>
      </c>
      <c r="AI4852" s="8" t="s">
        <v>66</v>
      </c>
      <c r="AJ4852" s="8" t="s">
        <v>29094</v>
      </c>
      <c r="AK4852" s="8" t="s">
        <v>49</v>
      </c>
      <c r="AL4852" s="8" t="s">
        <v>49</v>
      </c>
      <c r="AM4852" s="8" t="s">
        <v>49</v>
      </c>
      <c r="AN4852" s="8" t="s">
        <v>49</v>
      </c>
      <c r="AO4852" s="8" t="s">
        <v>29897</v>
      </c>
      <c r="AP4852" s="51" t="s">
        <v>29896</v>
      </c>
      <c r="AQ4852" s="11">
        <v>7815.0</v>
      </c>
    </row>
    <row r="4853">
      <c r="A4853" s="8" t="str">
        <f t="shared" si="1"/>
        <v>Tony Santana</v>
      </c>
      <c r="B4853" s="51" t="s">
        <v>29884</v>
      </c>
      <c r="C4853" s="8" t="s">
        <v>29249</v>
      </c>
      <c r="D4853" s="9" t="s">
        <v>934</v>
      </c>
      <c r="E4853" s="8" t="s">
        <v>29885</v>
      </c>
      <c r="F4853" s="8" t="s">
        <v>936</v>
      </c>
      <c r="G4853" s="51" t="s">
        <v>29251</v>
      </c>
      <c r="H4853" s="8" t="s">
        <v>29886</v>
      </c>
      <c r="I4853" s="8" t="s">
        <v>16514</v>
      </c>
      <c r="J4853" s="10" t="s">
        <v>49</v>
      </c>
      <c r="K4853" s="51" t="s">
        <v>29887</v>
      </c>
      <c r="L4853" s="8"/>
      <c r="M4853" s="8"/>
      <c r="N4853" s="51" t="s">
        <v>29902</v>
      </c>
      <c r="O4853" s="57" t="s">
        <v>52</v>
      </c>
      <c r="P4853" s="51"/>
      <c r="Q4853" s="51"/>
      <c r="R4853" s="51" t="s">
        <v>1606</v>
      </c>
      <c r="S4853" s="51" t="s">
        <v>29903</v>
      </c>
      <c r="T4853" s="11" t="str">
        <f t="shared" si="2"/>
        <v>Tony Santana</v>
      </c>
      <c r="U4853" s="51" t="s">
        <v>80</v>
      </c>
      <c r="V4853" s="51"/>
      <c r="W4853" s="51"/>
      <c r="X4853" s="51"/>
      <c r="Y4853" s="51" t="s">
        <v>60</v>
      </c>
      <c r="Z4853" s="56" t="s">
        <v>29891</v>
      </c>
      <c r="AA4853" s="51" t="s">
        <v>60</v>
      </c>
      <c r="AB4853" s="51" t="s">
        <v>60</v>
      </c>
      <c r="AC4853" s="51" t="s">
        <v>60</v>
      </c>
      <c r="AD4853" s="56" t="s">
        <v>29894</v>
      </c>
      <c r="AE4853" s="51" t="s">
        <v>29895</v>
      </c>
      <c r="AF4853" s="8" t="s">
        <v>29896</v>
      </c>
      <c r="AG4853" s="8" t="s">
        <v>947</v>
      </c>
      <c r="AH4853" s="8" t="s">
        <v>232</v>
      </c>
      <c r="AI4853" s="8" t="s">
        <v>66</v>
      </c>
      <c r="AJ4853" s="8" t="s">
        <v>29094</v>
      </c>
      <c r="AK4853" s="8" t="s">
        <v>49</v>
      </c>
      <c r="AL4853" s="8" t="s">
        <v>49</v>
      </c>
      <c r="AM4853" s="8" t="s">
        <v>49</v>
      </c>
      <c r="AN4853" s="8" t="s">
        <v>49</v>
      </c>
      <c r="AO4853" s="8" t="s">
        <v>29897</v>
      </c>
      <c r="AP4853" s="51" t="s">
        <v>29896</v>
      </c>
      <c r="AQ4853" s="11">
        <v>7815.0</v>
      </c>
    </row>
    <row r="4854">
      <c r="A4854" s="8" t="str">
        <f t="shared" si="1"/>
        <v>James Washington</v>
      </c>
      <c r="B4854" s="51" t="s">
        <v>29884</v>
      </c>
      <c r="C4854" s="8" t="s">
        <v>29249</v>
      </c>
      <c r="D4854" s="9" t="s">
        <v>934</v>
      </c>
      <c r="E4854" s="8" t="s">
        <v>29885</v>
      </c>
      <c r="F4854" s="8" t="s">
        <v>936</v>
      </c>
      <c r="G4854" s="8" t="s">
        <v>29251</v>
      </c>
      <c r="H4854" s="13" t="s">
        <v>29886</v>
      </c>
      <c r="I4854" s="8" t="s">
        <v>49</v>
      </c>
      <c r="J4854" s="10" t="s">
        <v>11705</v>
      </c>
      <c r="K4854" s="51" t="s">
        <v>29887</v>
      </c>
      <c r="L4854" s="8"/>
      <c r="M4854" s="8"/>
      <c r="N4854" s="8" t="s">
        <v>29904</v>
      </c>
      <c r="O4854" s="8" t="s">
        <v>52</v>
      </c>
      <c r="P4854" s="51"/>
      <c r="Q4854" s="51"/>
      <c r="R4854" s="51" t="s">
        <v>411</v>
      </c>
      <c r="S4854" s="51" t="s">
        <v>10817</v>
      </c>
      <c r="T4854" s="11" t="str">
        <f t="shared" si="2"/>
        <v>James Washington</v>
      </c>
      <c r="U4854" s="51" t="s">
        <v>80</v>
      </c>
      <c r="V4854" s="51"/>
      <c r="W4854" s="51"/>
      <c r="X4854" s="8"/>
      <c r="Y4854" s="8" t="s">
        <v>60</v>
      </c>
      <c r="Z4854" s="12" t="s">
        <v>29891</v>
      </c>
      <c r="AA4854" s="8" t="s">
        <v>60</v>
      </c>
      <c r="AB4854" s="8" t="s">
        <v>60</v>
      </c>
      <c r="AC4854" s="8" t="s">
        <v>60</v>
      </c>
      <c r="AD4854" s="12" t="s">
        <v>29894</v>
      </c>
      <c r="AE4854" s="8" t="s">
        <v>29895</v>
      </c>
      <c r="AF4854" s="8" t="s">
        <v>29896</v>
      </c>
      <c r="AG4854" s="8" t="s">
        <v>947</v>
      </c>
      <c r="AH4854" s="8" t="s">
        <v>232</v>
      </c>
      <c r="AI4854" s="8" t="s">
        <v>66</v>
      </c>
      <c r="AJ4854" s="8" t="s">
        <v>29094</v>
      </c>
      <c r="AK4854" s="8" t="s">
        <v>11705</v>
      </c>
      <c r="AL4854" s="8" t="s">
        <v>11705</v>
      </c>
      <c r="AM4854" s="8" t="s">
        <v>11705</v>
      </c>
      <c r="AN4854" s="8" t="s">
        <v>11705</v>
      </c>
      <c r="AO4854" s="8" t="s">
        <v>29897</v>
      </c>
      <c r="AP4854" s="51" t="s">
        <v>29896</v>
      </c>
      <c r="AQ4854" s="11">
        <v>7815.0</v>
      </c>
    </row>
    <row r="4855">
      <c r="A4855" s="8" t="str">
        <f t="shared" si="1"/>
        <v>Traycie Kephart</v>
      </c>
      <c r="B4855" s="51" t="s">
        <v>29905</v>
      </c>
      <c r="C4855" s="8" t="s">
        <v>29249</v>
      </c>
      <c r="D4855" s="9" t="s">
        <v>934</v>
      </c>
      <c r="E4855" s="8" t="s">
        <v>29906</v>
      </c>
      <c r="F4855" s="8" t="s">
        <v>936</v>
      </c>
      <c r="G4855" s="8" t="s">
        <v>29251</v>
      </c>
      <c r="H4855" s="8" t="s">
        <v>29907</v>
      </c>
      <c r="I4855" s="8" t="s">
        <v>49</v>
      </c>
      <c r="J4855" s="10" t="s">
        <v>49</v>
      </c>
      <c r="K4855" s="51" t="s">
        <v>29908</v>
      </c>
      <c r="L4855" s="8"/>
      <c r="M4855" s="8"/>
      <c r="N4855" s="8" t="s">
        <v>29909</v>
      </c>
      <c r="O4855" s="8" t="s">
        <v>52</v>
      </c>
      <c r="P4855" s="51"/>
      <c r="Q4855" s="51"/>
      <c r="R4855" s="51" t="s">
        <v>29910</v>
      </c>
      <c r="S4855" s="51" t="s">
        <v>29911</v>
      </c>
      <c r="T4855" s="11" t="str">
        <f t="shared" si="2"/>
        <v>Traycie Kephart</v>
      </c>
      <c r="U4855" s="51" t="s">
        <v>55</v>
      </c>
      <c r="V4855" s="51" t="s">
        <v>29912</v>
      </c>
      <c r="W4855" s="51" t="s">
        <v>29913</v>
      </c>
      <c r="X4855" s="8"/>
      <c r="Y4855" s="8" t="s">
        <v>60</v>
      </c>
      <c r="Z4855" s="8" t="s">
        <v>60</v>
      </c>
      <c r="AA4855" s="8" t="s">
        <v>60</v>
      </c>
      <c r="AB4855" s="12" t="s">
        <v>29914</v>
      </c>
      <c r="AC4855" s="8" t="s">
        <v>60</v>
      </c>
      <c r="AD4855" s="8" t="s">
        <v>60</v>
      </c>
      <c r="AE4855" s="8" t="s">
        <v>29915</v>
      </c>
      <c r="AF4855" s="8" t="s">
        <v>29906</v>
      </c>
      <c r="AG4855" s="8" t="s">
        <v>947</v>
      </c>
      <c r="AH4855" s="8" t="s">
        <v>232</v>
      </c>
      <c r="AI4855" s="8" t="s">
        <v>66</v>
      </c>
      <c r="AJ4855" s="8" t="s">
        <v>29094</v>
      </c>
      <c r="AK4855" s="8" t="s">
        <v>49</v>
      </c>
      <c r="AL4855" s="8" t="s">
        <v>49</v>
      </c>
      <c r="AM4855" s="8" t="s">
        <v>49</v>
      </c>
      <c r="AN4855" s="8" t="s">
        <v>49</v>
      </c>
      <c r="AO4855" s="8" t="s">
        <v>29916</v>
      </c>
      <c r="AP4855" s="51" t="s">
        <v>29906</v>
      </c>
      <c r="AQ4855" s="11">
        <v>14010.0</v>
      </c>
    </row>
    <row r="4856">
      <c r="A4856" s="8" t="str">
        <f t="shared" si="1"/>
        <v>Keith Kephart</v>
      </c>
      <c r="B4856" s="51" t="s">
        <v>29905</v>
      </c>
      <c r="C4856" s="8" t="s">
        <v>29249</v>
      </c>
      <c r="D4856" s="9" t="s">
        <v>934</v>
      </c>
      <c r="E4856" s="8" t="s">
        <v>29906</v>
      </c>
      <c r="F4856" s="8" t="s">
        <v>936</v>
      </c>
      <c r="G4856" s="8" t="s">
        <v>29251</v>
      </c>
      <c r="H4856" s="8" t="s">
        <v>29907</v>
      </c>
      <c r="I4856" s="8" t="s">
        <v>16514</v>
      </c>
      <c r="J4856" s="10" t="s">
        <v>49</v>
      </c>
      <c r="K4856" s="51" t="s">
        <v>29908</v>
      </c>
      <c r="L4856" s="8" t="s">
        <v>86</v>
      </c>
      <c r="M4856" s="8" t="s">
        <v>86</v>
      </c>
      <c r="N4856" s="8" t="s">
        <v>29917</v>
      </c>
      <c r="O4856" s="8" t="s">
        <v>52</v>
      </c>
      <c r="P4856" s="51"/>
      <c r="Q4856" s="51"/>
      <c r="R4856" s="51" t="s">
        <v>4698</v>
      </c>
      <c r="S4856" s="51" t="s">
        <v>29911</v>
      </c>
      <c r="T4856" s="11" t="str">
        <f t="shared" si="2"/>
        <v>Keith Kephart</v>
      </c>
      <c r="U4856" s="51" t="s">
        <v>29918</v>
      </c>
      <c r="V4856" s="51" t="s">
        <v>86</v>
      </c>
      <c r="W4856" s="51" t="s">
        <v>86</v>
      </c>
      <c r="X4856" s="8"/>
      <c r="Y4856" s="51" t="s">
        <v>60</v>
      </c>
      <c r="Z4856" s="56" t="s">
        <v>29919</v>
      </c>
      <c r="AA4856" s="51" t="s">
        <v>60</v>
      </c>
      <c r="AB4856" s="56" t="s">
        <v>29914</v>
      </c>
      <c r="AC4856" s="51" t="s">
        <v>60</v>
      </c>
      <c r="AD4856" s="56" t="s">
        <v>29920</v>
      </c>
      <c r="AE4856" s="8" t="s">
        <v>29915</v>
      </c>
      <c r="AF4856" s="8" t="s">
        <v>29906</v>
      </c>
      <c r="AG4856" s="8" t="s">
        <v>947</v>
      </c>
      <c r="AH4856" s="8" t="s">
        <v>232</v>
      </c>
      <c r="AI4856" s="8" t="s">
        <v>66</v>
      </c>
      <c r="AJ4856" s="8" t="s">
        <v>29094</v>
      </c>
      <c r="AK4856" s="8" t="s">
        <v>49</v>
      </c>
      <c r="AL4856" s="8" t="s">
        <v>49</v>
      </c>
      <c r="AM4856" s="8" t="s">
        <v>49</v>
      </c>
      <c r="AN4856" s="8" t="s">
        <v>49</v>
      </c>
      <c r="AO4856" s="8" t="s">
        <v>29916</v>
      </c>
      <c r="AP4856" s="51" t="s">
        <v>29906</v>
      </c>
      <c r="AQ4856" s="11">
        <v>14010.0</v>
      </c>
    </row>
    <row r="4857">
      <c r="A4857" s="8" t="str">
        <f t="shared" si="1"/>
        <v>Steve Kloch</v>
      </c>
      <c r="B4857" s="51" t="s">
        <v>29905</v>
      </c>
      <c r="C4857" s="8" t="s">
        <v>29249</v>
      </c>
      <c r="D4857" s="9" t="s">
        <v>934</v>
      </c>
      <c r="E4857" s="8" t="s">
        <v>29906</v>
      </c>
      <c r="F4857" s="8" t="s">
        <v>936</v>
      </c>
      <c r="G4857" s="8" t="s">
        <v>29251</v>
      </c>
      <c r="H4857" s="8" t="s">
        <v>29907</v>
      </c>
      <c r="I4857" s="8" t="s">
        <v>49</v>
      </c>
      <c r="J4857" s="10" t="s">
        <v>11705</v>
      </c>
      <c r="K4857" s="51" t="s">
        <v>29908</v>
      </c>
      <c r="L4857" s="8"/>
      <c r="M4857" s="8"/>
      <c r="N4857" s="8" t="s">
        <v>29921</v>
      </c>
      <c r="O4857" s="8" t="s">
        <v>52</v>
      </c>
      <c r="P4857" s="51"/>
      <c r="Q4857" s="51"/>
      <c r="R4857" s="51" t="s">
        <v>2591</v>
      </c>
      <c r="S4857" s="51" t="s">
        <v>29922</v>
      </c>
      <c r="T4857" s="11" t="str">
        <f t="shared" si="2"/>
        <v>Steve Kloch</v>
      </c>
      <c r="U4857" s="51" t="s">
        <v>674</v>
      </c>
      <c r="V4857" s="51"/>
      <c r="W4857" s="51"/>
      <c r="X4857" s="8"/>
      <c r="Y4857" s="8" t="s">
        <v>60</v>
      </c>
      <c r="Z4857" s="12" t="s">
        <v>29923</v>
      </c>
      <c r="AA4857" s="8" t="s">
        <v>60</v>
      </c>
      <c r="AB4857" s="8" t="s">
        <v>60</v>
      </c>
      <c r="AC4857" s="8" t="s">
        <v>60</v>
      </c>
      <c r="AD4857" s="12" t="s">
        <v>29920</v>
      </c>
      <c r="AE4857" s="8" t="s">
        <v>29915</v>
      </c>
      <c r="AF4857" s="8" t="s">
        <v>29906</v>
      </c>
      <c r="AG4857" s="8" t="s">
        <v>947</v>
      </c>
      <c r="AH4857" s="8" t="s">
        <v>232</v>
      </c>
      <c r="AI4857" s="8" t="s">
        <v>66</v>
      </c>
      <c r="AJ4857" s="8" t="s">
        <v>29094</v>
      </c>
      <c r="AK4857" s="8" t="s">
        <v>11705</v>
      </c>
      <c r="AL4857" s="8" t="s">
        <v>11705</v>
      </c>
      <c r="AM4857" s="8" t="s">
        <v>11705</v>
      </c>
      <c r="AN4857" s="8" t="s">
        <v>11705</v>
      </c>
      <c r="AO4857" s="8" t="s">
        <v>29916</v>
      </c>
      <c r="AP4857" s="51" t="s">
        <v>29906</v>
      </c>
      <c r="AQ4857" s="11">
        <v>14010.0</v>
      </c>
    </row>
    <row r="4858">
      <c r="A4858" s="8" t="str">
        <f t="shared" si="1"/>
        <v>Maggie Shearer</v>
      </c>
      <c r="B4858" s="51" t="s">
        <v>29905</v>
      </c>
      <c r="C4858" s="8" t="s">
        <v>29249</v>
      </c>
      <c r="D4858" s="9" t="s">
        <v>934</v>
      </c>
      <c r="E4858" s="8" t="s">
        <v>29906</v>
      </c>
      <c r="F4858" s="8" t="s">
        <v>936</v>
      </c>
      <c r="G4858" s="8" t="s">
        <v>29251</v>
      </c>
      <c r="H4858" s="8" t="s">
        <v>29907</v>
      </c>
      <c r="I4858" s="8" t="s">
        <v>49</v>
      </c>
      <c r="J4858" s="10" t="s">
        <v>11705</v>
      </c>
      <c r="K4858" s="51" t="s">
        <v>29908</v>
      </c>
      <c r="L4858" s="8"/>
      <c r="M4858" s="8"/>
      <c r="N4858" s="8" t="s">
        <v>29924</v>
      </c>
      <c r="O4858" s="8" t="s">
        <v>52</v>
      </c>
      <c r="P4858" s="51"/>
      <c r="Q4858" s="51"/>
      <c r="R4858" s="51" t="s">
        <v>6721</v>
      </c>
      <c r="S4858" s="51" t="s">
        <v>29925</v>
      </c>
      <c r="T4858" s="11" t="str">
        <f t="shared" si="2"/>
        <v>Maggie Shearer</v>
      </c>
      <c r="U4858" s="51" t="s">
        <v>80</v>
      </c>
      <c r="V4858" s="51"/>
      <c r="W4858" s="51"/>
      <c r="X4858" s="8"/>
      <c r="Y4858" s="8" t="s">
        <v>60</v>
      </c>
      <c r="Z4858" s="12" t="s">
        <v>29923</v>
      </c>
      <c r="AA4858" s="12" t="s">
        <v>29926</v>
      </c>
      <c r="AB4858" s="8" t="s">
        <v>60</v>
      </c>
      <c r="AC4858" s="12" t="s">
        <v>29927</v>
      </c>
      <c r="AD4858" s="12" t="s">
        <v>29920</v>
      </c>
      <c r="AE4858" s="8" t="s">
        <v>29915</v>
      </c>
      <c r="AF4858" s="8" t="s">
        <v>29906</v>
      </c>
      <c r="AG4858" s="8" t="s">
        <v>947</v>
      </c>
      <c r="AH4858" s="8" t="s">
        <v>232</v>
      </c>
      <c r="AI4858" s="8" t="s">
        <v>66</v>
      </c>
      <c r="AJ4858" s="8" t="s">
        <v>29094</v>
      </c>
      <c r="AK4858" s="8" t="s">
        <v>11705</v>
      </c>
      <c r="AL4858" s="8" t="s">
        <v>11705</v>
      </c>
      <c r="AM4858" s="8" t="s">
        <v>11705</v>
      </c>
      <c r="AN4858" s="8" t="s">
        <v>11705</v>
      </c>
      <c r="AO4858" s="8" t="s">
        <v>29916</v>
      </c>
      <c r="AP4858" s="51" t="s">
        <v>29906</v>
      </c>
      <c r="AQ4858" s="11">
        <v>14010.0</v>
      </c>
    </row>
    <row r="4859">
      <c r="A4859" s="8" t="str">
        <f t="shared" si="1"/>
        <v>Giovanni Lanaro</v>
      </c>
      <c r="B4859" s="51" t="s">
        <v>29928</v>
      </c>
      <c r="C4859" s="8" t="s">
        <v>29249</v>
      </c>
      <c r="D4859" s="9" t="s">
        <v>934</v>
      </c>
      <c r="E4859" s="8" t="s">
        <v>29929</v>
      </c>
      <c r="F4859" s="8" t="s">
        <v>936</v>
      </c>
      <c r="G4859" s="8" t="s">
        <v>29251</v>
      </c>
      <c r="H4859" s="8" t="s">
        <v>29930</v>
      </c>
      <c r="I4859" s="8" t="s">
        <v>49</v>
      </c>
      <c r="J4859" s="10" t="s">
        <v>11705</v>
      </c>
      <c r="K4859" s="51" t="s">
        <v>29931</v>
      </c>
      <c r="L4859" s="8"/>
      <c r="M4859" s="8"/>
      <c r="N4859" s="8" t="s">
        <v>29932</v>
      </c>
      <c r="O4859" s="8" t="s">
        <v>52</v>
      </c>
      <c r="P4859" s="51"/>
      <c r="Q4859" s="51"/>
      <c r="R4859" s="51" t="s">
        <v>29933</v>
      </c>
      <c r="S4859" s="51" t="s">
        <v>29934</v>
      </c>
      <c r="T4859" s="11" t="str">
        <f t="shared" si="2"/>
        <v>Giovanni Lanaro</v>
      </c>
      <c r="U4859" s="51" t="s">
        <v>55</v>
      </c>
      <c r="V4859" s="51" t="s">
        <v>29935</v>
      </c>
      <c r="W4859" s="51" t="s">
        <v>29936</v>
      </c>
      <c r="X4859" s="8"/>
      <c r="Y4859" s="12" t="s">
        <v>29937</v>
      </c>
      <c r="Z4859" s="12" t="s">
        <v>29938</v>
      </c>
      <c r="AA4859" s="8" t="s">
        <v>60</v>
      </c>
      <c r="AB4859" s="8" t="s">
        <v>60</v>
      </c>
      <c r="AC4859" s="8" t="s">
        <v>60</v>
      </c>
      <c r="AD4859" s="8" t="s">
        <v>60</v>
      </c>
      <c r="AE4859" s="8" t="s">
        <v>29939</v>
      </c>
      <c r="AF4859" s="8" t="s">
        <v>29940</v>
      </c>
      <c r="AG4859" s="8" t="s">
        <v>947</v>
      </c>
      <c r="AH4859" s="8" t="s">
        <v>232</v>
      </c>
      <c r="AI4859" s="8" t="s">
        <v>66</v>
      </c>
      <c r="AJ4859" s="8" t="s">
        <v>29094</v>
      </c>
      <c r="AK4859" s="8" t="s">
        <v>11705</v>
      </c>
      <c r="AL4859" s="8" t="s">
        <v>11705</v>
      </c>
      <c r="AM4859" s="8" t="s">
        <v>11705</v>
      </c>
      <c r="AN4859" s="8" t="s">
        <v>11705</v>
      </c>
      <c r="AO4859" s="8" t="s">
        <v>29941</v>
      </c>
      <c r="AP4859" s="51" t="s">
        <v>29940</v>
      </c>
      <c r="AQ4859" s="11">
        <v>29446.0</v>
      </c>
    </row>
    <row r="4860">
      <c r="A4860" s="8" t="str">
        <f t="shared" si="1"/>
        <v>Jenna Bird</v>
      </c>
      <c r="B4860" s="51" t="s">
        <v>29928</v>
      </c>
      <c r="C4860" s="8" t="s">
        <v>29249</v>
      </c>
      <c r="D4860" s="9" t="s">
        <v>934</v>
      </c>
      <c r="E4860" s="8" t="s">
        <v>29929</v>
      </c>
      <c r="F4860" s="8" t="s">
        <v>936</v>
      </c>
      <c r="G4860" s="8" t="s">
        <v>29251</v>
      </c>
      <c r="H4860" s="8" t="s">
        <v>29930</v>
      </c>
      <c r="I4860" s="8" t="s">
        <v>49</v>
      </c>
      <c r="J4860" s="10" t="s">
        <v>49</v>
      </c>
      <c r="K4860" s="51" t="s">
        <v>29931</v>
      </c>
      <c r="L4860" s="8"/>
      <c r="M4860" s="8"/>
      <c r="N4860" s="8" t="s">
        <v>29942</v>
      </c>
      <c r="O4860" s="8" t="s">
        <v>52</v>
      </c>
      <c r="P4860" s="51"/>
      <c r="Q4860" s="51"/>
      <c r="R4860" s="51" t="s">
        <v>7201</v>
      </c>
      <c r="S4860" s="51" t="s">
        <v>26707</v>
      </c>
      <c r="T4860" s="11" t="str">
        <f t="shared" si="2"/>
        <v>Jenna Bird</v>
      </c>
      <c r="U4860" s="51" t="s">
        <v>29943</v>
      </c>
      <c r="V4860" s="51" t="s">
        <v>29944</v>
      </c>
      <c r="W4860" s="51" t="s">
        <v>29945</v>
      </c>
      <c r="X4860" s="8"/>
      <c r="Y4860" s="8" t="s">
        <v>60</v>
      </c>
      <c r="Z4860" s="12" t="s">
        <v>29938</v>
      </c>
      <c r="AA4860" s="8" t="s">
        <v>60</v>
      </c>
      <c r="AB4860" s="8" t="s">
        <v>60</v>
      </c>
      <c r="AC4860" s="8" t="s">
        <v>60</v>
      </c>
      <c r="AD4860" s="8" t="s">
        <v>60</v>
      </c>
      <c r="AE4860" s="8" t="s">
        <v>29939</v>
      </c>
      <c r="AF4860" s="8" t="s">
        <v>29940</v>
      </c>
      <c r="AG4860" s="8" t="s">
        <v>947</v>
      </c>
      <c r="AH4860" s="8" t="s">
        <v>232</v>
      </c>
      <c r="AI4860" s="8" t="s">
        <v>66</v>
      </c>
      <c r="AJ4860" s="8" t="s">
        <v>29094</v>
      </c>
      <c r="AK4860" s="8" t="s">
        <v>49</v>
      </c>
      <c r="AL4860" s="8" t="s">
        <v>49</v>
      </c>
      <c r="AM4860" s="8" t="s">
        <v>49</v>
      </c>
      <c r="AN4860" s="8" t="s">
        <v>49</v>
      </c>
      <c r="AO4860" s="8" t="s">
        <v>29941</v>
      </c>
      <c r="AP4860" s="51" t="s">
        <v>29940</v>
      </c>
      <c r="AQ4860" s="11">
        <v>29446.0</v>
      </c>
    </row>
    <row r="4861">
      <c r="A4861" s="8" t="str">
        <f t="shared" si="1"/>
        <v>Kody Robison</v>
      </c>
      <c r="B4861" s="51" t="s">
        <v>29928</v>
      </c>
      <c r="C4861" s="8" t="s">
        <v>29249</v>
      </c>
      <c r="D4861" s="9" t="s">
        <v>934</v>
      </c>
      <c r="E4861" s="8" t="s">
        <v>29929</v>
      </c>
      <c r="F4861" s="8" t="s">
        <v>936</v>
      </c>
      <c r="G4861" s="8" t="s">
        <v>29251</v>
      </c>
      <c r="H4861" s="8" t="s">
        <v>29930</v>
      </c>
      <c r="I4861" s="8" t="s">
        <v>49</v>
      </c>
      <c r="J4861" s="10" t="s">
        <v>49</v>
      </c>
      <c r="K4861" s="51" t="s">
        <v>29931</v>
      </c>
      <c r="L4861" s="8"/>
      <c r="M4861" s="8"/>
      <c r="N4861" s="8" t="s">
        <v>29946</v>
      </c>
      <c r="O4861" s="8" t="s">
        <v>52</v>
      </c>
      <c r="P4861" s="51"/>
      <c r="Q4861" s="51"/>
      <c r="R4861" s="51" t="s">
        <v>29947</v>
      </c>
      <c r="S4861" s="51" t="s">
        <v>29948</v>
      </c>
      <c r="T4861" s="11" t="str">
        <f t="shared" si="2"/>
        <v>Kody Robison</v>
      </c>
      <c r="U4861" s="51" t="s">
        <v>160</v>
      </c>
      <c r="V4861" s="51" t="s">
        <v>29949</v>
      </c>
      <c r="W4861" s="51" t="s">
        <v>29950</v>
      </c>
      <c r="X4861" s="8"/>
      <c r="Y4861" s="8" t="s">
        <v>60</v>
      </c>
      <c r="Z4861" s="12" t="s">
        <v>29938</v>
      </c>
      <c r="AA4861" s="8" t="s">
        <v>60</v>
      </c>
      <c r="AB4861" s="8" t="s">
        <v>60</v>
      </c>
      <c r="AC4861" s="8" t="s">
        <v>60</v>
      </c>
      <c r="AD4861" s="8" t="s">
        <v>60</v>
      </c>
      <c r="AE4861" s="8" t="s">
        <v>29939</v>
      </c>
      <c r="AF4861" s="8" t="s">
        <v>29940</v>
      </c>
      <c r="AG4861" s="8" t="s">
        <v>947</v>
      </c>
      <c r="AH4861" s="8" t="s">
        <v>232</v>
      </c>
      <c r="AI4861" s="8" t="s">
        <v>66</v>
      </c>
      <c r="AJ4861" s="8" t="s">
        <v>29094</v>
      </c>
      <c r="AK4861" s="8" t="s">
        <v>49</v>
      </c>
      <c r="AL4861" s="8" t="s">
        <v>49</v>
      </c>
      <c r="AM4861" s="8" t="s">
        <v>49</v>
      </c>
      <c r="AN4861" s="8" t="s">
        <v>49</v>
      </c>
      <c r="AO4861" s="8" t="s">
        <v>29941</v>
      </c>
      <c r="AP4861" s="51" t="s">
        <v>29940</v>
      </c>
      <c r="AQ4861" s="11">
        <v>29446.0</v>
      </c>
    </row>
    <row r="4862">
      <c r="A4862" s="8" t="str">
        <f t="shared" si="1"/>
        <v>Tubotein Taylor</v>
      </c>
      <c r="B4862" s="51" t="s">
        <v>29928</v>
      </c>
      <c r="C4862" s="8" t="s">
        <v>29249</v>
      </c>
      <c r="D4862" s="9" t="s">
        <v>934</v>
      </c>
      <c r="E4862" s="8" t="s">
        <v>29929</v>
      </c>
      <c r="F4862" s="8" t="s">
        <v>936</v>
      </c>
      <c r="G4862" s="51" t="s">
        <v>29251</v>
      </c>
      <c r="H4862" s="8" t="s">
        <v>29930</v>
      </c>
      <c r="I4862" s="8" t="s">
        <v>16514</v>
      </c>
      <c r="J4862" s="10" t="s">
        <v>49</v>
      </c>
      <c r="K4862" s="51" t="s">
        <v>29931</v>
      </c>
      <c r="L4862" s="8"/>
      <c r="M4862" s="8"/>
      <c r="N4862" s="51" t="s">
        <v>29951</v>
      </c>
      <c r="O4862" s="57" t="s">
        <v>52</v>
      </c>
      <c r="P4862" s="51"/>
      <c r="Q4862" s="51"/>
      <c r="R4862" s="51" t="s">
        <v>29952</v>
      </c>
      <c r="S4862" s="51" t="s">
        <v>518</v>
      </c>
      <c r="T4862" s="11" t="str">
        <f t="shared" si="2"/>
        <v>Tubotein Taylor</v>
      </c>
      <c r="U4862" s="51" t="s">
        <v>674</v>
      </c>
      <c r="V4862" s="51"/>
      <c r="W4862" s="51"/>
      <c r="X4862" s="51"/>
      <c r="Y4862" s="51" t="s">
        <v>60</v>
      </c>
      <c r="Z4862" s="56" t="s">
        <v>29938</v>
      </c>
      <c r="AA4862" s="51" t="s">
        <v>60</v>
      </c>
      <c r="AB4862" s="51" t="s">
        <v>60</v>
      </c>
      <c r="AC4862" s="51" t="s">
        <v>60</v>
      </c>
      <c r="AD4862" s="56" t="s">
        <v>29953</v>
      </c>
      <c r="AE4862" s="51" t="s">
        <v>29939</v>
      </c>
      <c r="AF4862" s="8" t="s">
        <v>29940</v>
      </c>
      <c r="AG4862" s="8" t="s">
        <v>947</v>
      </c>
      <c r="AH4862" s="8" t="s">
        <v>232</v>
      </c>
      <c r="AI4862" s="8" t="s">
        <v>66</v>
      </c>
      <c r="AJ4862" s="8" t="s">
        <v>29094</v>
      </c>
      <c r="AK4862" s="8" t="s">
        <v>49</v>
      </c>
      <c r="AL4862" s="8" t="s">
        <v>49</v>
      </c>
      <c r="AM4862" s="8" t="s">
        <v>49</v>
      </c>
      <c r="AN4862" s="8" t="s">
        <v>49</v>
      </c>
      <c r="AO4862" s="8" t="s">
        <v>29941</v>
      </c>
      <c r="AP4862" s="51" t="s">
        <v>29940</v>
      </c>
      <c r="AQ4862" s="11">
        <v>29446.0</v>
      </c>
    </row>
    <row r="4863">
      <c r="A4863" s="8" t="str">
        <f t="shared" si="1"/>
        <v>Reed Scale</v>
      </c>
      <c r="B4863" s="51" t="s">
        <v>29928</v>
      </c>
      <c r="C4863" s="8" t="s">
        <v>29249</v>
      </c>
      <c r="D4863" s="9" t="s">
        <v>934</v>
      </c>
      <c r="E4863" s="8" t="s">
        <v>29929</v>
      </c>
      <c r="F4863" s="8" t="s">
        <v>936</v>
      </c>
      <c r="G4863" s="51" t="s">
        <v>29251</v>
      </c>
      <c r="H4863" s="8" t="s">
        <v>29930</v>
      </c>
      <c r="I4863" s="8" t="s">
        <v>16514</v>
      </c>
      <c r="J4863" s="10" t="s">
        <v>49</v>
      </c>
      <c r="K4863" s="51" t="s">
        <v>29931</v>
      </c>
      <c r="L4863" s="8"/>
      <c r="M4863" s="8"/>
      <c r="N4863" s="51" t="s">
        <v>29954</v>
      </c>
      <c r="O4863" s="57" t="s">
        <v>52</v>
      </c>
      <c r="P4863" s="51"/>
      <c r="Q4863" s="51"/>
      <c r="R4863" s="51" t="s">
        <v>3777</v>
      </c>
      <c r="S4863" s="51" t="s">
        <v>29955</v>
      </c>
      <c r="T4863" s="11" t="str">
        <f t="shared" si="2"/>
        <v>Reed Scale</v>
      </c>
      <c r="U4863" s="51" t="s">
        <v>247</v>
      </c>
      <c r="V4863" s="51"/>
      <c r="W4863" s="51"/>
      <c r="X4863" s="51"/>
      <c r="Y4863" s="51" t="s">
        <v>60</v>
      </c>
      <c r="Z4863" s="56" t="s">
        <v>29938</v>
      </c>
      <c r="AA4863" s="51" t="s">
        <v>60</v>
      </c>
      <c r="AB4863" s="51" t="s">
        <v>60</v>
      </c>
      <c r="AC4863" s="51" t="s">
        <v>60</v>
      </c>
      <c r="AD4863" s="56" t="s">
        <v>29953</v>
      </c>
      <c r="AE4863" s="51" t="s">
        <v>29939</v>
      </c>
      <c r="AF4863" s="8" t="s">
        <v>29940</v>
      </c>
      <c r="AG4863" s="8" t="s">
        <v>947</v>
      </c>
      <c r="AH4863" s="8" t="s">
        <v>232</v>
      </c>
      <c r="AI4863" s="8" t="s">
        <v>66</v>
      </c>
      <c r="AJ4863" s="8" t="s">
        <v>29094</v>
      </c>
      <c r="AK4863" s="8" t="s">
        <v>49</v>
      </c>
      <c r="AL4863" s="8" t="s">
        <v>49</v>
      </c>
      <c r="AM4863" s="8" t="s">
        <v>49</v>
      </c>
      <c r="AN4863" s="8" t="s">
        <v>49</v>
      </c>
      <c r="AO4863" s="8" t="s">
        <v>29941</v>
      </c>
      <c r="AP4863" s="51" t="s">
        <v>29940</v>
      </c>
      <c r="AQ4863" s="11">
        <v>29446.0</v>
      </c>
    </row>
    <row r="4864">
      <c r="A4864" s="8" t="str">
        <f t="shared" si="1"/>
        <v>Laron Brown-Cockrell</v>
      </c>
      <c r="B4864" s="51" t="s">
        <v>29928</v>
      </c>
      <c r="C4864" s="8" t="s">
        <v>29249</v>
      </c>
      <c r="D4864" s="9" t="s">
        <v>934</v>
      </c>
      <c r="E4864" s="8" t="s">
        <v>29929</v>
      </c>
      <c r="F4864" s="8" t="s">
        <v>936</v>
      </c>
      <c r="G4864" s="8" t="s">
        <v>29251</v>
      </c>
      <c r="H4864" s="8" t="s">
        <v>29930</v>
      </c>
      <c r="I4864" s="8" t="s">
        <v>49</v>
      </c>
      <c r="J4864" s="10" t="s">
        <v>49</v>
      </c>
      <c r="K4864" s="51" t="s">
        <v>29931</v>
      </c>
      <c r="L4864" s="8"/>
      <c r="M4864" s="8"/>
      <c r="N4864" s="8" t="s">
        <v>29956</v>
      </c>
      <c r="O4864" s="8" t="s">
        <v>52</v>
      </c>
      <c r="P4864" s="51"/>
      <c r="Q4864" s="51"/>
      <c r="R4864" s="51" t="s">
        <v>4157</v>
      </c>
      <c r="S4864" s="51" t="s">
        <v>29957</v>
      </c>
      <c r="T4864" s="11" t="str">
        <f t="shared" si="2"/>
        <v>Laron Brown-Cockrell</v>
      </c>
      <c r="U4864" s="51" t="s">
        <v>2349</v>
      </c>
      <c r="V4864" s="51" t="s">
        <v>29958</v>
      </c>
      <c r="W4864" s="51" t="s">
        <v>29959</v>
      </c>
      <c r="X4864" s="8"/>
      <c r="Y4864" s="8" t="s">
        <v>60</v>
      </c>
      <c r="Z4864" s="12" t="s">
        <v>29938</v>
      </c>
      <c r="AA4864" s="8" t="s">
        <v>60</v>
      </c>
      <c r="AB4864" s="8" t="s">
        <v>60</v>
      </c>
      <c r="AC4864" s="8" t="s">
        <v>60</v>
      </c>
      <c r="AD4864" s="8" t="s">
        <v>60</v>
      </c>
      <c r="AE4864" s="8" t="s">
        <v>29939</v>
      </c>
      <c r="AF4864" s="8" t="s">
        <v>29940</v>
      </c>
      <c r="AG4864" s="8" t="s">
        <v>947</v>
      </c>
      <c r="AH4864" s="8" t="s">
        <v>232</v>
      </c>
      <c r="AI4864" s="8" t="s">
        <v>66</v>
      </c>
      <c r="AJ4864" s="8" t="s">
        <v>29094</v>
      </c>
      <c r="AK4864" s="8" t="s">
        <v>49</v>
      </c>
      <c r="AL4864" s="8" t="s">
        <v>49</v>
      </c>
      <c r="AM4864" s="8" t="s">
        <v>49</v>
      </c>
      <c r="AN4864" s="8" t="s">
        <v>49</v>
      </c>
      <c r="AO4864" s="8" t="s">
        <v>29941</v>
      </c>
      <c r="AP4864" s="51" t="s">
        <v>29940</v>
      </c>
      <c r="AQ4864" s="11">
        <v>29446.0</v>
      </c>
    </row>
    <row r="4865">
      <c r="A4865" s="8" t="str">
        <f t="shared" si="1"/>
        <v>Daniel Ozan</v>
      </c>
      <c r="B4865" s="51" t="s">
        <v>29928</v>
      </c>
      <c r="C4865" s="8" t="s">
        <v>29249</v>
      </c>
      <c r="D4865" s="9" t="s">
        <v>934</v>
      </c>
      <c r="E4865" s="8" t="s">
        <v>29929</v>
      </c>
      <c r="F4865" s="8" t="s">
        <v>936</v>
      </c>
      <c r="G4865" s="8" t="s">
        <v>29251</v>
      </c>
      <c r="H4865" s="8" t="s">
        <v>29930</v>
      </c>
      <c r="I4865" s="8" t="s">
        <v>49</v>
      </c>
      <c r="J4865" s="10" t="s">
        <v>49</v>
      </c>
      <c r="K4865" s="51" t="s">
        <v>29931</v>
      </c>
      <c r="L4865" s="8"/>
      <c r="M4865" s="8"/>
      <c r="N4865" s="8" t="s">
        <v>29960</v>
      </c>
      <c r="O4865" s="8" t="s">
        <v>52</v>
      </c>
      <c r="P4865" s="51"/>
      <c r="Q4865" s="51"/>
      <c r="R4865" s="51" t="s">
        <v>4684</v>
      </c>
      <c r="S4865" s="51" t="s">
        <v>29961</v>
      </c>
      <c r="T4865" s="11" t="str">
        <f t="shared" si="2"/>
        <v>Daniel Ozan</v>
      </c>
      <c r="U4865" s="51" t="s">
        <v>106</v>
      </c>
      <c r="V4865" s="51" t="s">
        <v>29962</v>
      </c>
      <c r="W4865" s="51" t="s">
        <v>29963</v>
      </c>
      <c r="X4865" s="8"/>
      <c r="Y4865" s="8" t="s">
        <v>60</v>
      </c>
      <c r="Z4865" s="12" t="s">
        <v>29938</v>
      </c>
      <c r="AA4865" s="8" t="s">
        <v>60</v>
      </c>
      <c r="AB4865" s="8" t="s">
        <v>60</v>
      </c>
      <c r="AC4865" s="8" t="s">
        <v>60</v>
      </c>
      <c r="AD4865" s="8" t="s">
        <v>60</v>
      </c>
      <c r="AE4865" s="8" t="s">
        <v>29939</v>
      </c>
      <c r="AF4865" s="8" t="s">
        <v>29940</v>
      </c>
      <c r="AG4865" s="8" t="s">
        <v>947</v>
      </c>
      <c r="AH4865" s="8" t="s">
        <v>232</v>
      </c>
      <c r="AI4865" s="8" t="s">
        <v>66</v>
      </c>
      <c r="AJ4865" s="8" t="s">
        <v>29094</v>
      </c>
      <c r="AK4865" s="8" t="s">
        <v>49</v>
      </c>
      <c r="AL4865" s="8" t="s">
        <v>49</v>
      </c>
      <c r="AM4865" s="8" t="s">
        <v>49</v>
      </c>
      <c r="AN4865" s="8" t="s">
        <v>49</v>
      </c>
      <c r="AO4865" s="8" t="s">
        <v>29941</v>
      </c>
      <c r="AP4865" s="51" t="s">
        <v>29940</v>
      </c>
      <c r="AQ4865" s="11">
        <v>29446.0</v>
      </c>
    </row>
    <row r="4866">
      <c r="A4866" s="8" t="str">
        <f t="shared" si="1"/>
        <v>Mario Martinez</v>
      </c>
      <c r="B4866" s="51" t="s">
        <v>29928</v>
      </c>
      <c r="C4866" s="8" t="s">
        <v>29249</v>
      </c>
      <c r="D4866" s="9" t="s">
        <v>934</v>
      </c>
      <c r="E4866" s="8" t="s">
        <v>29929</v>
      </c>
      <c r="F4866" s="8" t="s">
        <v>936</v>
      </c>
      <c r="G4866" s="51" t="s">
        <v>29251</v>
      </c>
      <c r="H4866" s="8" t="s">
        <v>29930</v>
      </c>
      <c r="I4866" s="8" t="s">
        <v>16514</v>
      </c>
      <c r="J4866" s="10" t="s">
        <v>49</v>
      </c>
      <c r="K4866" s="51" t="s">
        <v>29931</v>
      </c>
      <c r="L4866" s="8"/>
      <c r="M4866" s="8"/>
      <c r="N4866" s="8" t="s">
        <v>29964</v>
      </c>
      <c r="O4866" s="57" t="s">
        <v>52</v>
      </c>
      <c r="P4866" s="51"/>
      <c r="Q4866" s="51"/>
      <c r="R4866" s="51" t="s">
        <v>11003</v>
      </c>
      <c r="S4866" s="51" t="s">
        <v>1928</v>
      </c>
      <c r="T4866" s="11" t="str">
        <f t="shared" si="2"/>
        <v>Mario Martinez</v>
      </c>
      <c r="U4866" s="51" t="s">
        <v>106</v>
      </c>
      <c r="V4866" s="51"/>
      <c r="W4866" s="51"/>
      <c r="X4866" s="51"/>
      <c r="Y4866" s="51" t="s">
        <v>60</v>
      </c>
      <c r="Z4866" s="56" t="s">
        <v>29938</v>
      </c>
      <c r="AA4866" s="51" t="s">
        <v>60</v>
      </c>
      <c r="AB4866" s="51" t="s">
        <v>60</v>
      </c>
      <c r="AC4866" s="51" t="s">
        <v>60</v>
      </c>
      <c r="AD4866" s="51" t="s">
        <v>60</v>
      </c>
      <c r="AE4866" s="51" t="s">
        <v>29939</v>
      </c>
      <c r="AF4866" s="8" t="s">
        <v>29940</v>
      </c>
      <c r="AG4866" s="8" t="s">
        <v>947</v>
      </c>
      <c r="AH4866" s="8" t="s">
        <v>232</v>
      </c>
      <c r="AI4866" s="8" t="s">
        <v>66</v>
      </c>
      <c r="AJ4866" s="8" t="s">
        <v>29094</v>
      </c>
      <c r="AK4866" s="8" t="s">
        <v>49</v>
      </c>
      <c r="AL4866" s="8" t="s">
        <v>49</v>
      </c>
      <c r="AM4866" s="8" t="s">
        <v>49</v>
      </c>
      <c r="AN4866" s="8" t="s">
        <v>49</v>
      </c>
      <c r="AO4866" s="8" t="s">
        <v>29941</v>
      </c>
      <c r="AP4866" s="51" t="s">
        <v>29940</v>
      </c>
      <c r="AQ4866" s="11">
        <v>29446.0</v>
      </c>
    </row>
    <row r="4867">
      <c r="A4867" s="8" t="str">
        <f t="shared" si="1"/>
        <v>Mike Goff</v>
      </c>
      <c r="B4867" s="51" t="s">
        <v>29928</v>
      </c>
      <c r="C4867" s="8" t="s">
        <v>29249</v>
      </c>
      <c r="D4867" s="9" t="s">
        <v>934</v>
      </c>
      <c r="E4867" s="8" t="s">
        <v>29929</v>
      </c>
      <c r="F4867" s="8" t="s">
        <v>936</v>
      </c>
      <c r="G4867" s="8" t="s">
        <v>29251</v>
      </c>
      <c r="H4867" s="8" t="s">
        <v>29930</v>
      </c>
      <c r="I4867" s="8" t="s">
        <v>49</v>
      </c>
      <c r="J4867" s="10" t="s">
        <v>49</v>
      </c>
      <c r="K4867" s="51" t="s">
        <v>29931</v>
      </c>
      <c r="L4867" s="8"/>
      <c r="M4867" s="8"/>
      <c r="N4867" s="8" t="s">
        <v>29965</v>
      </c>
      <c r="O4867" s="8" t="s">
        <v>52</v>
      </c>
      <c r="P4867" s="51"/>
      <c r="Q4867" s="51"/>
      <c r="R4867" s="51" t="s">
        <v>1237</v>
      </c>
      <c r="S4867" s="51" t="s">
        <v>22129</v>
      </c>
      <c r="T4867" s="11" t="str">
        <f t="shared" si="2"/>
        <v>Mike Goff</v>
      </c>
      <c r="U4867" s="51" t="s">
        <v>80</v>
      </c>
      <c r="V4867" s="51" t="s">
        <v>29966</v>
      </c>
      <c r="W4867" s="51" t="s">
        <v>29967</v>
      </c>
      <c r="X4867" s="8"/>
      <c r="Y4867" s="8" t="s">
        <v>60</v>
      </c>
      <c r="Z4867" s="12" t="s">
        <v>29938</v>
      </c>
      <c r="AA4867" s="8" t="s">
        <v>60</v>
      </c>
      <c r="AB4867" s="8" t="s">
        <v>60</v>
      </c>
      <c r="AC4867" s="8" t="s">
        <v>60</v>
      </c>
      <c r="AD4867" s="8" t="s">
        <v>60</v>
      </c>
      <c r="AE4867" s="8" t="s">
        <v>29939</v>
      </c>
      <c r="AF4867" s="8" t="s">
        <v>29940</v>
      </c>
      <c r="AG4867" s="8" t="s">
        <v>947</v>
      </c>
      <c r="AH4867" s="8" t="s">
        <v>232</v>
      </c>
      <c r="AI4867" s="8" t="s">
        <v>66</v>
      </c>
      <c r="AJ4867" s="8" t="s">
        <v>29094</v>
      </c>
      <c r="AK4867" s="8" t="s">
        <v>49</v>
      </c>
      <c r="AL4867" s="8" t="s">
        <v>49</v>
      </c>
      <c r="AM4867" s="8" t="s">
        <v>49</v>
      </c>
      <c r="AN4867" s="8" t="s">
        <v>49</v>
      </c>
      <c r="AO4867" s="8" t="s">
        <v>29941</v>
      </c>
      <c r="AP4867" s="51" t="s">
        <v>29940</v>
      </c>
      <c r="AQ4867" s="11">
        <v>29446.0</v>
      </c>
    </row>
    <row r="4868">
      <c r="A4868" s="8" t="str">
        <f t="shared" si="1"/>
        <v>Jennifer Williams</v>
      </c>
      <c r="B4868" s="51" t="s">
        <v>29968</v>
      </c>
      <c r="C4868" s="8" t="s">
        <v>29249</v>
      </c>
      <c r="D4868" s="9" t="s">
        <v>934</v>
      </c>
      <c r="E4868" s="8" t="s">
        <v>13394</v>
      </c>
      <c r="F4868" s="8" t="s">
        <v>936</v>
      </c>
      <c r="G4868" s="8" t="s">
        <v>29251</v>
      </c>
      <c r="H4868" s="8" t="s">
        <v>29969</v>
      </c>
      <c r="I4868" s="8" t="s">
        <v>49</v>
      </c>
      <c r="J4868" s="10" t="s">
        <v>49</v>
      </c>
      <c r="K4868" s="51" t="s">
        <v>29970</v>
      </c>
      <c r="L4868" s="8"/>
      <c r="M4868" s="8"/>
      <c r="N4868" s="8" t="s">
        <v>29971</v>
      </c>
      <c r="O4868" s="8" t="s">
        <v>52</v>
      </c>
      <c r="P4868" s="51"/>
      <c r="Q4868" s="51"/>
      <c r="R4868" s="51" t="s">
        <v>6660</v>
      </c>
      <c r="S4868" s="51" t="s">
        <v>1878</v>
      </c>
      <c r="T4868" s="11" t="str">
        <f t="shared" si="2"/>
        <v>Jennifer Williams</v>
      </c>
      <c r="U4868" s="51" t="s">
        <v>55</v>
      </c>
      <c r="V4868" s="51" t="s">
        <v>29972</v>
      </c>
      <c r="W4868" s="51" t="s">
        <v>29973</v>
      </c>
      <c r="X4868" s="8"/>
      <c r="Y4868" s="8" t="s">
        <v>60</v>
      </c>
      <c r="Z4868" s="8" t="s">
        <v>60</v>
      </c>
      <c r="AA4868" s="8" t="s">
        <v>60</v>
      </c>
      <c r="AB4868" s="8" t="s">
        <v>60</v>
      </c>
      <c r="AC4868" s="8" t="s">
        <v>60</v>
      </c>
      <c r="AD4868" s="8" t="s">
        <v>60</v>
      </c>
      <c r="AE4868" s="8" t="s">
        <v>29974</v>
      </c>
      <c r="AF4868" s="8" t="s">
        <v>29975</v>
      </c>
      <c r="AG4868" s="8" t="s">
        <v>947</v>
      </c>
      <c r="AH4868" s="8" t="s">
        <v>352</v>
      </c>
      <c r="AI4868" s="8" t="s">
        <v>66</v>
      </c>
      <c r="AJ4868" s="8" t="s">
        <v>29094</v>
      </c>
      <c r="AK4868" s="8" t="s">
        <v>49</v>
      </c>
      <c r="AL4868" s="8" t="s">
        <v>49</v>
      </c>
      <c r="AM4868" s="8" t="s">
        <v>49</v>
      </c>
      <c r="AN4868" s="8" t="s">
        <v>49</v>
      </c>
      <c r="AO4868" s="8" t="s">
        <v>29976</v>
      </c>
      <c r="AP4868" s="51" t="s">
        <v>29975</v>
      </c>
      <c r="AQ4868" s="11">
        <v>21731.0</v>
      </c>
    </row>
    <row r="4869">
      <c r="A4869" s="8" t="str">
        <f t="shared" si="1"/>
        <v>Innocent Egbunike</v>
      </c>
      <c r="B4869" s="51" t="s">
        <v>29977</v>
      </c>
      <c r="C4869" s="8" t="s">
        <v>29249</v>
      </c>
      <c r="D4869" s="9" t="s">
        <v>934</v>
      </c>
      <c r="E4869" s="8" t="s">
        <v>19406</v>
      </c>
      <c r="F4869" s="8" t="s">
        <v>936</v>
      </c>
      <c r="G4869" s="8" t="s">
        <v>29251</v>
      </c>
      <c r="H4869" s="8" t="s">
        <v>29978</v>
      </c>
      <c r="I4869" s="8" t="s">
        <v>49</v>
      </c>
      <c r="J4869" s="10" t="s">
        <v>49</v>
      </c>
      <c r="K4869" s="51" t="s">
        <v>29979</v>
      </c>
      <c r="L4869" s="8"/>
      <c r="M4869" s="8"/>
      <c r="N4869" s="8" t="s">
        <v>29980</v>
      </c>
      <c r="O4869" s="8" t="s">
        <v>52</v>
      </c>
      <c r="P4869" s="51"/>
      <c r="Q4869" s="51"/>
      <c r="R4869" s="51" t="s">
        <v>29981</v>
      </c>
      <c r="S4869" s="51" t="s">
        <v>29982</v>
      </c>
      <c r="T4869" s="11" t="str">
        <f t="shared" si="2"/>
        <v>Innocent Egbunike</v>
      </c>
      <c r="U4869" s="51" t="s">
        <v>55</v>
      </c>
      <c r="V4869" s="51" t="s">
        <v>29983</v>
      </c>
      <c r="W4869" s="51" t="s">
        <v>29984</v>
      </c>
      <c r="X4869" s="8"/>
      <c r="Y4869" s="8" t="s">
        <v>60</v>
      </c>
      <c r="Z4869" s="8" t="s">
        <v>60</v>
      </c>
      <c r="AA4869" s="8" t="s">
        <v>60</v>
      </c>
      <c r="AB4869" s="8" t="s">
        <v>60</v>
      </c>
      <c r="AC4869" s="8" t="s">
        <v>60</v>
      </c>
      <c r="AD4869" s="8" t="s">
        <v>60</v>
      </c>
      <c r="AE4869" s="8" t="s">
        <v>29985</v>
      </c>
      <c r="AF4869" s="8" t="s">
        <v>29986</v>
      </c>
      <c r="AG4869" s="8" t="s">
        <v>947</v>
      </c>
      <c r="AH4869" s="8" t="s">
        <v>352</v>
      </c>
      <c r="AI4869" s="8" t="s">
        <v>66</v>
      </c>
      <c r="AJ4869" s="8" t="s">
        <v>29094</v>
      </c>
      <c r="AK4869" s="8" t="s">
        <v>49</v>
      </c>
      <c r="AL4869" s="8" t="s">
        <v>49</v>
      </c>
      <c r="AM4869" s="8" t="s">
        <v>49</v>
      </c>
      <c r="AN4869" s="8" t="s">
        <v>49</v>
      </c>
      <c r="AO4869" s="8" t="s">
        <v>29987</v>
      </c>
      <c r="AP4869" s="51" t="s">
        <v>29986</v>
      </c>
      <c r="AQ4869" s="11">
        <v>27165.0</v>
      </c>
    </row>
    <row r="4870">
      <c r="A4870" s="8" t="str">
        <f t="shared" si="1"/>
        <v>Pat Williams</v>
      </c>
      <c r="B4870" s="51" t="s">
        <v>29977</v>
      </c>
      <c r="C4870" s="8" t="s">
        <v>29249</v>
      </c>
      <c r="D4870" s="9" t="s">
        <v>934</v>
      </c>
      <c r="E4870" s="8" t="s">
        <v>19406</v>
      </c>
      <c r="F4870" s="8" t="s">
        <v>936</v>
      </c>
      <c r="G4870" s="8" t="s">
        <v>29251</v>
      </c>
      <c r="H4870" s="8" t="s">
        <v>29978</v>
      </c>
      <c r="I4870" s="8" t="s">
        <v>49</v>
      </c>
      <c r="J4870" s="10" t="s">
        <v>49</v>
      </c>
      <c r="K4870" s="51" t="s">
        <v>29979</v>
      </c>
      <c r="L4870" s="8"/>
      <c r="M4870" s="8"/>
      <c r="N4870" s="8" t="s">
        <v>29988</v>
      </c>
      <c r="O4870" s="8" t="s">
        <v>52</v>
      </c>
      <c r="P4870" s="51"/>
      <c r="Q4870" s="51"/>
      <c r="R4870" s="51" t="s">
        <v>158</v>
      </c>
      <c r="S4870" s="51" t="s">
        <v>1878</v>
      </c>
      <c r="T4870" s="11" t="str">
        <f t="shared" si="2"/>
        <v>Pat Williams</v>
      </c>
      <c r="U4870" s="51" t="s">
        <v>80</v>
      </c>
      <c r="V4870" s="51"/>
      <c r="W4870" s="51"/>
      <c r="X4870" s="8"/>
      <c r="Y4870" s="8" t="s">
        <v>60</v>
      </c>
      <c r="Z4870" s="8" t="s">
        <v>60</v>
      </c>
      <c r="AA4870" s="8" t="s">
        <v>60</v>
      </c>
      <c r="AB4870" s="8" t="s">
        <v>60</v>
      </c>
      <c r="AC4870" s="8" t="s">
        <v>60</v>
      </c>
      <c r="AD4870" s="8" t="s">
        <v>60</v>
      </c>
      <c r="AE4870" s="8" t="s">
        <v>29985</v>
      </c>
      <c r="AF4870" s="8" t="s">
        <v>29986</v>
      </c>
      <c r="AG4870" s="8" t="s">
        <v>947</v>
      </c>
      <c r="AH4870" s="8" t="s">
        <v>352</v>
      </c>
      <c r="AI4870" s="8" t="s">
        <v>66</v>
      </c>
      <c r="AJ4870" s="8" t="s">
        <v>29094</v>
      </c>
      <c r="AK4870" s="8" t="s">
        <v>49</v>
      </c>
      <c r="AL4870" s="8" t="s">
        <v>49</v>
      </c>
      <c r="AM4870" s="8" t="s">
        <v>49</v>
      </c>
      <c r="AN4870" s="8" t="s">
        <v>49</v>
      </c>
      <c r="AO4870" s="8" t="s">
        <v>29987</v>
      </c>
      <c r="AP4870" s="51" t="s">
        <v>29986</v>
      </c>
      <c r="AQ4870" s="11">
        <v>27165.0</v>
      </c>
    </row>
    <row r="4871">
      <c r="A4871" s="8" t="str">
        <f t="shared" si="1"/>
        <v>Joel Robles</v>
      </c>
      <c r="B4871" s="51" t="s">
        <v>29989</v>
      </c>
      <c r="C4871" s="8" t="s">
        <v>29249</v>
      </c>
      <c r="D4871" s="9" t="s">
        <v>934</v>
      </c>
      <c r="E4871" s="8" t="s">
        <v>29990</v>
      </c>
      <c r="F4871" s="8" t="s">
        <v>936</v>
      </c>
      <c r="G4871" s="8" t="s">
        <v>29251</v>
      </c>
      <c r="H4871" s="8" t="s">
        <v>29991</v>
      </c>
      <c r="I4871" s="8" t="s">
        <v>16514</v>
      </c>
      <c r="J4871" s="10" t="s">
        <v>49</v>
      </c>
      <c r="K4871" s="51" t="s">
        <v>29992</v>
      </c>
      <c r="L4871" s="8"/>
      <c r="M4871" s="8"/>
      <c r="N4871" s="8" t="s">
        <v>29993</v>
      </c>
      <c r="O4871" s="13" t="s">
        <v>52</v>
      </c>
      <c r="P4871" s="51"/>
      <c r="Q4871" s="51"/>
      <c r="R4871" s="51" t="s">
        <v>8433</v>
      </c>
      <c r="S4871" s="51" t="s">
        <v>29994</v>
      </c>
      <c r="T4871" s="11" t="str">
        <f t="shared" si="2"/>
        <v>Joel Robles</v>
      </c>
      <c r="U4871" s="51" t="s">
        <v>55</v>
      </c>
      <c r="V4871" s="51" t="s">
        <v>29995</v>
      </c>
      <c r="W4871" s="51" t="s">
        <v>29996</v>
      </c>
      <c r="X4871" s="8"/>
      <c r="Y4871" s="8" t="s">
        <v>60</v>
      </c>
      <c r="Z4871" s="8" t="s">
        <v>60</v>
      </c>
      <c r="AA4871" s="8" t="s">
        <v>60</v>
      </c>
      <c r="AB4871" s="8" t="s">
        <v>60</v>
      </c>
      <c r="AC4871" s="8" t="s">
        <v>60</v>
      </c>
      <c r="AD4871" s="12" t="s">
        <v>29997</v>
      </c>
      <c r="AE4871" s="51" t="s">
        <v>29998</v>
      </c>
      <c r="AF4871" s="8" t="s">
        <v>29990</v>
      </c>
      <c r="AG4871" s="8" t="s">
        <v>947</v>
      </c>
      <c r="AH4871" s="8" t="s">
        <v>134</v>
      </c>
      <c r="AI4871" s="8" t="s">
        <v>66</v>
      </c>
      <c r="AJ4871" s="8" t="s">
        <v>29094</v>
      </c>
      <c r="AK4871" s="8" t="s">
        <v>49</v>
      </c>
      <c r="AL4871" s="8" t="s">
        <v>49</v>
      </c>
      <c r="AM4871" s="8" t="s">
        <v>49</v>
      </c>
      <c r="AN4871" s="8" t="s">
        <v>49</v>
      </c>
      <c r="AO4871" s="8" t="s">
        <v>29999</v>
      </c>
      <c r="AP4871" s="51" t="s">
        <v>29990</v>
      </c>
      <c r="AQ4871" s="11">
        <v>4259.0</v>
      </c>
    </row>
    <row r="4872">
      <c r="A4872" s="8" t="str">
        <f t="shared" si="1"/>
        <v>AC Jordyn has been removed. </v>
      </c>
      <c r="B4872" s="51" t="s">
        <v>29989</v>
      </c>
      <c r="C4872" s="8" t="s">
        <v>29249</v>
      </c>
      <c r="D4872" s="9" t="s">
        <v>934</v>
      </c>
      <c r="E4872" s="8" t="s">
        <v>29990</v>
      </c>
      <c r="F4872" s="8" t="s">
        <v>936</v>
      </c>
      <c r="G4872" s="8" t="s">
        <v>29251</v>
      </c>
      <c r="H4872" s="8" t="s">
        <v>29991</v>
      </c>
      <c r="I4872" s="8" t="s">
        <v>16514</v>
      </c>
      <c r="J4872" s="10" t="s">
        <v>49</v>
      </c>
      <c r="K4872" s="51" t="s">
        <v>29992</v>
      </c>
      <c r="L4872" s="8"/>
      <c r="M4872" s="8"/>
      <c r="N4872" s="8" t="s">
        <v>30000</v>
      </c>
      <c r="O4872" s="13" t="s">
        <v>52</v>
      </c>
      <c r="P4872" s="51"/>
      <c r="Q4872" s="51" t="s">
        <v>277</v>
      </c>
      <c r="R4872" s="51" t="s">
        <v>30001</v>
      </c>
      <c r="S4872" s="51"/>
      <c r="T4872" s="11" t="str">
        <f t="shared" si="2"/>
        <v>AC Jordyn has been removed. </v>
      </c>
      <c r="U4872" s="51"/>
      <c r="V4872" s="51"/>
      <c r="W4872" s="51"/>
      <c r="X4872" s="8"/>
      <c r="Y4872" s="8" t="s">
        <v>60</v>
      </c>
      <c r="Z4872" s="8" t="s">
        <v>60</v>
      </c>
      <c r="AA4872" s="8" t="s">
        <v>60</v>
      </c>
      <c r="AB4872" s="8" t="s">
        <v>60</v>
      </c>
      <c r="AC4872" s="12" t="s">
        <v>30002</v>
      </c>
      <c r="AD4872" s="12" t="s">
        <v>29997</v>
      </c>
      <c r="AE4872" s="51" t="s">
        <v>29998</v>
      </c>
      <c r="AF4872" s="8" t="s">
        <v>29990</v>
      </c>
      <c r="AG4872" s="8" t="s">
        <v>947</v>
      </c>
      <c r="AH4872" s="8" t="s">
        <v>134</v>
      </c>
      <c r="AI4872" s="8" t="s">
        <v>66</v>
      </c>
      <c r="AJ4872" s="8" t="s">
        <v>29094</v>
      </c>
      <c r="AK4872" s="8" t="s">
        <v>49</v>
      </c>
      <c r="AL4872" s="8" t="s">
        <v>49</v>
      </c>
      <c r="AM4872" s="8" t="s">
        <v>49</v>
      </c>
      <c r="AN4872" s="8" t="s">
        <v>49</v>
      </c>
      <c r="AO4872" s="8" t="s">
        <v>29999</v>
      </c>
      <c r="AP4872" s="51" t="s">
        <v>29990</v>
      </c>
      <c r="AQ4872" s="11">
        <v>4259.0</v>
      </c>
    </row>
    <row r="4873">
      <c r="A4873" s="8" t="str">
        <f t="shared" si="1"/>
        <v>Jim McCarron</v>
      </c>
      <c r="B4873" s="51" t="s">
        <v>30003</v>
      </c>
      <c r="C4873" s="8" t="s">
        <v>29249</v>
      </c>
      <c r="D4873" s="9" t="s">
        <v>934</v>
      </c>
      <c r="E4873" s="8" t="s">
        <v>935</v>
      </c>
      <c r="F4873" s="8" t="s">
        <v>936</v>
      </c>
      <c r="G4873" s="8" t="s">
        <v>29251</v>
      </c>
      <c r="H4873" s="8" t="s">
        <v>30004</v>
      </c>
      <c r="I4873" s="8" t="s">
        <v>49</v>
      </c>
      <c r="J4873" s="10" t="s">
        <v>49</v>
      </c>
      <c r="K4873" s="51" t="s">
        <v>30005</v>
      </c>
      <c r="L4873" s="8"/>
      <c r="M4873" s="8"/>
      <c r="N4873" s="8" t="s">
        <v>30006</v>
      </c>
      <c r="O4873" s="8" t="s">
        <v>52</v>
      </c>
      <c r="P4873" s="51"/>
      <c r="Q4873" s="51"/>
      <c r="R4873" s="51" t="s">
        <v>756</v>
      </c>
      <c r="S4873" s="51" t="s">
        <v>30007</v>
      </c>
      <c r="T4873" s="11" t="str">
        <f t="shared" si="2"/>
        <v>Jim McCarron</v>
      </c>
      <c r="U4873" s="51" t="s">
        <v>30008</v>
      </c>
      <c r="V4873" s="51" t="s">
        <v>30009</v>
      </c>
      <c r="W4873" s="51" t="s">
        <v>30010</v>
      </c>
      <c r="X4873" s="8"/>
      <c r="Y4873" s="8" t="s">
        <v>60</v>
      </c>
      <c r="Z4873" s="8" t="s">
        <v>60</v>
      </c>
      <c r="AA4873" s="8" t="s">
        <v>60</v>
      </c>
      <c r="AB4873" s="8" t="s">
        <v>60</v>
      </c>
      <c r="AC4873" s="8" t="s">
        <v>60</v>
      </c>
      <c r="AD4873" s="8" t="s">
        <v>60</v>
      </c>
      <c r="AE4873" s="8" t="s">
        <v>30011</v>
      </c>
      <c r="AF4873" s="8" t="s">
        <v>30012</v>
      </c>
      <c r="AG4873" s="8" t="s">
        <v>947</v>
      </c>
      <c r="AH4873" s="8" t="s">
        <v>654</v>
      </c>
      <c r="AI4873" s="8" t="s">
        <v>66</v>
      </c>
      <c r="AJ4873" s="8" t="s">
        <v>29094</v>
      </c>
      <c r="AK4873" s="8" t="s">
        <v>49</v>
      </c>
      <c r="AL4873" s="8" t="s">
        <v>49</v>
      </c>
      <c r="AM4873" s="8" t="s">
        <v>49</v>
      </c>
      <c r="AN4873" s="8" t="s">
        <v>49</v>
      </c>
      <c r="AO4873" s="8" t="s">
        <v>30013</v>
      </c>
      <c r="AP4873" s="51" t="s">
        <v>30012</v>
      </c>
      <c r="AQ4873" s="11">
        <v>19644.0</v>
      </c>
    </row>
    <row r="4874">
      <c r="A4874" s="8" t="str">
        <f t="shared" si="1"/>
        <v>Nick Robinson</v>
      </c>
      <c r="B4874" s="51" t="s">
        <v>30003</v>
      </c>
      <c r="C4874" s="8" t="s">
        <v>29249</v>
      </c>
      <c r="D4874" s="9" t="s">
        <v>934</v>
      </c>
      <c r="E4874" s="8" t="s">
        <v>935</v>
      </c>
      <c r="F4874" s="8" t="s">
        <v>936</v>
      </c>
      <c r="G4874" s="8" t="s">
        <v>29251</v>
      </c>
      <c r="H4874" s="8" t="s">
        <v>30004</v>
      </c>
      <c r="I4874" s="8" t="s">
        <v>49</v>
      </c>
      <c r="J4874" s="10" t="s">
        <v>49</v>
      </c>
      <c r="K4874" s="51" t="s">
        <v>30005</v>
      </c>
      <c r="L4874" s="8"/>
      <c r="M4874" s="8"/>
      <c r="N4874" s="8" t="s">
        <v>30014</v>
      </c>
      <c r="O4874" s="8" t="s">
        <v>52</v>
      </c>
      <c r="P4874" s="51"/>
      <c r="Q4874" s="51"/>
      <c r="R4874" s="51" t="s">
        <v>392</v>
      </c>
      <c r="S4874" s="51" t="s">
        <v>3018</v>
      </c>
      <c r="T4874" s="11" t="str">
        <f t="shared" si="2"/>
        <v>Nick Robinson</v>
      </c>
      <c r="U4874" s="51" t="s">
        <v>160</v>
      </c>
      <c r="V4874" s="51" t="s">
        <v>30015</v>
      </c>
      <c r="W4874" s="51"/>
      <c r="X4874" s="8"/>
      <c r="Y4874" s="8" t="s">
        <v>60</v>
      </c>
      <c r="Z4874" s="8" t="s">
        <v>60</v>
      </c>
      <c r="AA4874" s="8" t="s">
        <v>60</v>
      </c>
      <c r="AB4874" s="8" t="s">
        <v>60</v>
      </c>
      <c r="AC4874" s="8" t="s">
        <v>60</v>
      </c>
      <c r="AD4874" s="8" t="s">
        <v>60</v>
      </c>
      <c r="AE4874" s="8" t="s">
        <v>30011</v>
      </c>
      <c r="AF4874" s="8" t="s">
        <v>30012</v>
      </c>
      <c r="AG4874" s="8" t="s">
        <v>947</v>
      </c>
      <c r="AH4874" s="8" t="s">
        <v>654</v>
      </c>
      <c r="AI4874" s="8" t="s">
        <v>66</v>
      </c>
      <c r="AJ4874" s="8" t="s">
        <v>29094</v>
      </c>
      <c r="AK4874" s="8" t="s">
        <v>49</v>
      </c>
      <c r="AL4874" s="8" t="s">
        <v>49</v>
      </c>
      <c r="AM4874" s="8" t="s">
        <v>49</v>
      </c>
      <c r="AN4874" s="8" t="s">
        <v>49</v>
      </c>
      <c r="AO4874" s="8" t="s">
        <v>30013</v>
      </c>
      <c r="AP4874" s="51" t="s">
        <v>30012</v>
      </c>
      <c r="AQ4874" s="11">
        <v>19644.0</v>
      </c>
    </row>
    <row r="4875">
      <c r="A4875" s="8" t="str">
        <f t="shared" si="1"/>
        <v>Mason Burroughs</v>
      </c>
      <c r="B4875" s="51" t="s">
        <v>30003</v>
      </c>
      <c r="C4875" s="8" t="s">
        <v>29249</v>
      </c>
      <c r="D4875" s="9" t="s">
        <v>934</v>
      </c>
      <c r="E4875" s="8" t="s">
        <v>935</v>
      </c>
      <c r="F4875" s="8" t="s">
        <v>936</v>
      </c>
      <c r="G4875" s="51" t="s">
        <v>29251</v>
      </c>
      <c r="H4875" s="8" t="s">
        <v>30004</v>
      </c>
      <c r="I4875" s="8" t="s">
        <v>16514</v>
      </c>
      <c r="J4875" s="10" t="s">
        <v>49</v>
      </c>
      <c r="K4875" s="51" t="s">
        <v>30005</v>
      </c>
      <c r="L4875" s="8"/>
      <c r="M4875" s="8"/>
      <c r="N4875" s="57" t="s">
        <v>30016</v>
      </c>
      <c r="O4875" s="51" t="s">
        <v>52</v>
      </c>
      <c r="P4875" s="51"/>
      <c r="Q4875" s="51"/>
      <c r="R4875" s="51" t="s">
        <v>9101</v>
      </c>
      <c r="S4875" s="51" t="s">
        <v>8900</v>
      </c>
      <c r="T4875" s="11" t="str">
        <f t="shared" si="2"/>
        <v>Mason Burroughs</v>
      </c>
      <c r="U4875" s="51" t="s">
        <v>674</v>
      </c>
      <c r="V4875" s="51"/>
      <c r="W4875" s="51"/>
      <c r="X4875" s="51"/>
      <c r="Y4875" s="51" t="s">
        <v>60</v>
      </c>
      <c r="Z4875" s="51" t="s">
        <v>60</v>
      </c>
      <c r="AA4875" s="56" t="s">
        <v>30017</v>
      </c>
      <c r="AB4875" s="56" t="s">
        <v>30018</v>
      </c>
      <c r="AC4875" s="51" t="s">
        <v>60</v>
      </c>
      <c r="AD4875" s="56" t="s">
        <v>30019</v>
      </c>
      <c r="AE4875" s="51" t="s">
        <v>30011</v>
      </c>
      <c r="AF4875" s="8" t="s">
        <v>30012</v>
      </c>
      <c r="AG4875" s="8" t="s">
        <v>947</v>
      </c>
      <c r="AH4875" s="8" t="s">
        <v>654</v>
      </c>
      <c r="AI4875" s="8" t="s">
        <v>66</v>
      </c>
      <c r="AJ4875" s="8" t="s">
        <v>29094</v>
      </c>
      <c r="AK4875" s="8" t="s">
        <v>49</v>
      </c>
      <c r="AL4875" s="8" t="s">
        <v>49</v>
      </c>
      <c r="AM4875" s="8" t="s">
        <v>49</v>
      </c>
      <c r="AN4875" s="8" t="s">
        <v>49</v>
      </c>
      <c r="AO4875" s="8" t="s">
        <v>30013</v>
      </c>
      <c r="AP4875" s="51" t="s">
        <v>30012</v>
      </c>
      <c r="AQ4875" s="11">
        <v>19644.0</v>
      </c>
    </row>
    <row r="4876">
      <c r="A4876" s="8" t="str">
        <f t="shared" si="1"/>
        <v>CJ Alumbres</v>
      </c>
      <c r="B4876" s="51" t="s">
        <v>30003</v>
      </c>
      <c r="C4876" s="8" t="s">
        <v>29249</v>
      </c>
      <c r="D4876" s="9" t="s">
        <v>934</v>
      </c>
      <c r="E4876" s="8" t="s">
        <v>935</v>
      </c>
      <c r="F4876" s="8" t="s">
        <v>936</v>
      </c>
      <c r="G4876" s="8" t="s">
        <v>29251</v>
      </c>
      <c r="H4876" s="8" t="s">
        <v>30004</v>
      </c>
      <c r="I4876" s="8" t="s">
        <v>49</v>
      </c>
      <c r="J4876" s="10" t="s">
        <v>49</v>
      </c>
      <c r="K4876" s="51" t="s">
        <v>30005</v>
      </c>
      <c r="L4876" s="8"/>
      <c r="M4876" s="8"/>
      <c r="N4876" s="8" t="s">
        <v>30020</v>
      </c>
      <c r="O4876" s="8" t="s">
        <v>52</v>
      </c>
      <c r="P4876" s="51"/>
      <c r="Q4876" s="51"/>
      <c r="R4876" s="51" t="s">
        <v>30021</v>
      </c>
      <c r="S4876" s="51" t="s">
        <v>30022</v>
      </c>
      <c r="T4876" s="11" t="str">
        <f t="shared" si="2"/>
        <v>CJ Alumbres</v>
      </c>
      <c r="U4876" s="51" t="s">
        <v>386</v>
      </c>
      <c r="V4876" s="51" t="s">
        <v>30023</v>
      </c>
      <c r="W4876" s="51"/>
      <c r="X4876" s="8"/>
      <c r="Y4876" s="8" t="s">
        <v>60</v>
      </c>
      <c r="Z4876" s="8" t="s">
        <v>60</v>
      </c>
      <c r="AA4876" s="8" t="s">
        <v>60</v>
      </c>
      <c r="AB4876" s="8" t="s">
        <v>60</v>
      </c>
      <c r="AC4876" s="8" t="s">
        <v>60</v>
      </c>
      <c r="AD4876" s="8" t="s">
        <v>60</v>
      </c>
      <c r="AE4876" s="8" t="s">
        <v>30011</v>
      </c>
      <c r="AF4876" s="8" t="s">
        <v>30012</v>
      </c>
      <c r="AG4876" s="8" t="s">
        <v>947</v>
      </c>
      <c r="AH4876" s="8" t="s">
        <v>654</v>
      </c>
      <c r="AI4876" s="8" t="s">
        <v>66</v>
      </c>
      <c r="AJ4876" s="8" t="s">
        <v>29094</v>
      </c>
      <c r="AK4876" s="8" t="s">
        <v>49</v>
      </c>
      <c r="AL4876" s="8" t="s">
        <v>49</v>
      </c>
      <c r="AM4876" s="8" t="s">
        <v>49</v>
      </c>
      <c r="AN4876" s="8" t="s">
        <v>49</v>
      </c>
      <c r="AO4876" s="8" t="s">
        <v>30013</v>
      </c>
      <c r="AP4876" s="51" t="s">
        <v>30012</v>
      </c>
      <c r="AQ4876" s="11">
        <v>19644.0</v>
      </c>
    </row>
    <row r="4877">
      <c r="A4877" s="8" t="str">
        <f t="shared" si="1"/>
        <v>Nanyo Segura</v>
      </c>
      <c r="B4877" s="51" t="s">
        <v>30003</v>
      </c>
      <c r="C4877" s="8" t="s">
        <v>29249</v>
      </c>
      <c r="D4877" s="9" t="s">
        <v>934</v>
      </c>
      <c r="E4877" s="8" t="s">
        <v>935</v>
      </c>
      <c r="F4877" s="8" t="s">
        <v>936</v>
      </c>
      <c r="G4877" s="8" t="s">
        <v>29251</v>
      </c>
      <c r="H4877" s="8" t="s">
        <v>30004</v>
      </c>
      <c r="I4877" s="8" t="s">
        <v>49</v>
      </c>
      <c r="J4877" s="10" t="s">
        <v>49</v>
      </c>
      <c r="K4877" s="51" t="s">
        <v>30005</v>
      </c>
      <c r="L4877" s="8"/>
      <c r="M4877" s="8"/>
      <c r="N4877" s="8" t="s">
        <v>30024</v>
      </c>
      <c r="O4877" s="8" t="s">
        <v>52</v>
      </c>
      <c r="P4877" s="51"/>
      <c r="Q4877" s="51"/>
      <c r="R4877" s="51" t="s">
        <v>30025</v>
      </c>
      <c r="S4877" s="51" t="s">
        <v>30026</v>
      </c>
      <c r="T4877" s="11" t="str">
        <f t="shared" si="2"/>
        <v>Nanyo Segura</v>
      </c>
      <c r="U4877" s="51" t="s">
        <v>2695</v>
      </c>
      <c r="V4877" s="51" t="s">
        <v>30027</v>
      </c>
      <c r="W4877" s="51"/>
      <c r="X4877" s="8"/>
      <c r="Y4877" s="8" t="s">
        <v>60</v>
      </c>
      <c r="Z4877" s="8" t="s">
        <v>60</v>
      </c>
      <c r="AA4877" s="8" t="s">
        <v>60</v>
      </c>
      <c r="AB4877" s="8" t="s">
        <v>60</v>
      </c>
      <c r="AC4877" s="8" t="s">
        <v>60</v>
      </c>
      <c r="AD4877" s="8" t="s">
        <v>60</v>
      </c>
      <c r="AE4877" s="8" t="s">
        <v>30011</v>
      </c>
      <c r="AF4877" s="8" t="s">
        <v>30012</v>
      </c>
      <c r="AG4877" s="8" t="s">
        <v>947</v>
      </c>
      <c r="AH4877" s="8" t="s">
        <v>654</v>
      </c>
      <c r="AI4877" s="8" t="s">
        <v>66</v>
      </c>
      <c r="AJ4877" s="8" t="s">
        <v>29094</v>
      </c>
      <c r="AK4877" s="8" t="s">
        <v>49</v>
      </c>
      <c r="AL4877" s="8" t="s">
        <v>49</v>
      </c>
      <c r="AM4877" s="8" t="s">
        <v>49</v>
      </c>
      <c r="AN4877" s="8" t="s">
        <v>49</v>
      </c>
      <c r="AO4877" s="8" t="s">
        <v>30013</v>
      </c>
      <c r="AP4877" s="51" t="s">
        <v>30012</v>
      </c>
      <c r="AQ4877" s="11">
        <v>19644.0</v>
      </c>
    </row>
    <row r="4878">
      <c r="A4878" s="8" t="str">
        <f t="shared" si="1"/>
        <v>Mike Wilson</v>
      </c>
      <c r="B4878" s="51" t="s">
        <v>30003</v>
      </c>
      <c r="C4878" s="8" t="s">
        <v>29249</v>
      </c>
      <c r="D4878" s="9" t="s">
        <v>934</v>
      </c>
      <c r="E4878" s="8" t="s">
        <v>935</v>
      </c>
      <c r="F4878" s="8" t="s">
        <v>936</v>
      </c>
      <c r="G4878" s="8" t="s">
        <v>29251</v>
      </c>
      <c r="H4878" s="8" t="s">
        <v>30004</v>
      </c>
      <c r="I4878" s="8" t="s">
        <v>49</v>
      </c>
      <c r="J4878" s="10" t="s">
        <v>49</v>
      </c>
      <c r="K4878" s="51" t="s">
        <v>30005</v>
      </c>
      <c r="L4878" s="8"/>
      <c r="M4878" s="8"/>
      <c r="N4878" s="8" t="s">
        <v>30028</v>
      </c>
      <c r="O4878" s="8" t="s">
        <v>52</v>
      </c>
      <c r="P4878" s="51"/>
      <c r="Q4878" s="51"/>
      <c r="R4878" s="51" t="s">
        <v>1237</v>
      </c>
      <c r="S4878" s="51" t="s">
        <v>3011</v>
      </c>
      <c r="T4878" s="11" t="str">
        <f t="shared" si="2"/>
        <v>Mike Wilson</v>
      </c>
      <c r="U4878" s="51" t="s">
        <v>24536</v>
      </c>
      <c r="V4878" s="51" t="s">
        <v>30029</v>
      </c>
      <c r="W4878" s="51" t="s">
        <v>30010</v>
      </c>
      <c r="X4878" s="8"/>
      <c r="Y4878" s="8" t="s">
        <v>60</v>
      </c>
      <c r="Z4878" s="8" t="s">
        <v>60</v>
      </c>
      <c r="AA4878" s="8" t="s">
        <v>60</v>
      </c>
      <c r="AB4878" s="8" t="s">
        <v>60</v>
      </c>
      <c r="AC4878" s="8" t="s">
        <v>60</v>
      </c>
      <c r="AD4878" s="8" t="s">
        <v>60</v>
      </c>
      <c r="AE4878" s="8" t="s">
        <v>30011</v>
      </c>
      <c r="AF4878" s="8" t="s">
        <v>30012</v>
      </c>
      <c r="AG4878" s="8" t="s">
        <v>947</v>
      </c>
      <c r="AH4878" s="8" t="s">
        <v>654</v>
      </c>
      <c r="AI4878" s="8" t="s">
        <v>66</v>
      </c>
      <c r="AJ4878" s="8" t="s">
        <v>29094</v>
      </c>
      <c r="AK4878" s="8" t="s">
        <v>49</v>
      </c>
      <c r="AL4878" s="8" t="s">
        <v>49</v>
      </c>
      <c r="AM4878" s="8" t="s">
        <v>49</v>
      </c>
      <c r="AN4878" s="8" t="s">
        <v>49</v>
      </c>
      <c r="AO4878" s="8" t="s">
        <v>30013</v>
      </c>
      <c r="AP4878" s="51" t="s">
        <v>30012</v>
      </c>
      <c r="AQ4878" s="11">
        <v>19644.0</v>
      </c>
    </row>
    <row r="4879">
      <c r="A4879" s="8" t="str">
        <f t="shared" si="1"/>
        <v>Rob Dewar</v>
      </c>
      <c r="B4879" s="51" t="s">
        <v>30030</v>
      </c>
      <c r="C4879" s="8" t="s">
        <v>29249</v>
      </c>
      <c r="D4879" s="9" t="s">
        <v>934</v>
      </c>
      <c r="E4879" s="8" t="s">
        <v>1249</v>
      </c>
      <c r="F4879" s="8" t="s">
        <v>936</v>
      </c>
      <c r="G4879" s="8" t="s">
        <v>29251</v>
      </c>
      <c r="H4879" s="8" t="s">
        <v>30031</v>
      </c>
      <c r="I4879" s="8" t="s">
        <v>49</v>
      </c>
      <c r="J4879" s="10" t="s">
        <v>49</v>
      </c>
      <c r="K4879" s="51" t="s">
        <v>30032</v>
      </c>
      <c r="L4879" s="8"/>
      <c r="M4879" s="8"/>
      <c r="N4879" s="8" t="s">
        <v>30033</v>
      </c>
      <c r="O4879" s="8" t="s">
        <v>52</v>
      </c>
      <c r="P4879" s="51"/>
      <c r="Q4879" s="51"/>
      <c r="R4879" s="51" t="s">
        <v>817</v>
      </c>
      <c r="S4879" s="51" t="s">
        <v>30034</v>
      </c>
      <c r="T4879" s="11" t="str">
        <f t="shared" si="2"/>
        <v>Rob Dewar</v>
      </c>
      <c r="U4879" s="51" t="s">
        <v>55</v>
      </c>
      <c r="V4879" s="51" t="s">
        <v>30035</v>
      </c>
      <c r="W4879" s="51" t="s">
        <v>30036</v>
      </c>
      <c r="X4879" s="8"/>
      <c r="Y4879" s="8" t="s">
        <v>60</v>
      </c>
      <c r="Z4879" s="12" t="s">
        <v>1259</v>
      </c>
      <c r="AA4879" s="12" t="s">
        <v>30037</v>
      </c>
      <c r="AB4879" s="12" t="s">
        <v>30038</v>
      </c>
      <c r="AC4879" s="8" t="s">
        <v>60</v>
      </c>
      <c r="AD4879" s="8" t="s">
        <v>60</v>
      </c>
      <c r="AE4879" s="8" t="s">
        <v>30039</v>
      </c>
      <c r="AF4879" s="8" t="s">
        <v>30040</v>
      </c>
      <c r="AG4879" s="8" t="s">
        <v>947</v>
      </c>
      <c r="AH4879" s="8" t="s">
        <v>654</v>
      </c>
      <c r="AI4879" s="8" t="s">
        <v>66</v>
      </c>
      <c r="AJ4879" s="8" t="s">
        <v>29094</v>
      </c>
      <c r="AK4879" s="8" t="s">
        <v>49</v>
      </c>
      <c r="AL4879" s="8" t="s">
        <v>49</v>
      </c>
      <c r="AM4879" s="8" t="s">
        <v>49</v>
      </c>
      <c r="AN4879" s="8" t="s">
        <v>49</v>
      </c>
      <c r="AO4879" s="8" t="s">
        <v>29284</v>
      </c>
      <c r="AP4879" s="51" t="s">
        <v>30040</v>
      </c>
      <c r="AQ4879" s="11">
        <v>22042.0</v>
      </c>
    </row>
    <row r="4880">
      <c r="A4880" s="8" t="str">
        <f t="shared" si="1"/>
        <v>John Badovanic</v>
      </c>
      <c r="B4880" s="51" t="s">
        <v>30030</v>
      </c>
      <c r="C4880" s="8" t="s">
        <v>29249</v>
      </c>
      <c r="D4880" s="9" t="s">
        <v>934</v>
      </c>
      <c r="E4880" s="8" t="s">
        <v>1249</v>
      </c>
      <c r="F4880" s="8" t="s">
        <v>936</v>
      </c>
      <c r="G4880" s="8" t="s">
        <v>29251</v>
      </c>
      <c r="H4880" s="8" t="s">
        <v>30031</v>
      </c>
      <c r="I4880" s="8" t="s">
        <v>49</v>
      </c>
      <c r="J4880" s="10" t="s">
        <v>49</v>
      </c>
      <c r="K4880" s="51" t="s">
        <v>30032</v>
      </c>
      <c r="L4880" s="8"/>
      <c r="M4880" s="8"/>
      <c r="N4880" s="8" t="s">
        <v>30041</v>
      </c>
      <c r="O4880" s="8" t="s">
        <v>52</v>
      </c>
      <c r="P4880" s="51"/>
      <c r="Q4880" s="51"/>
      <c r="R4880" s="51" t="s">
        <v>1997</v>
      </c>
      <c r="S4880" s="51" t="s">
        <v>30042</v>
      </c>
      <c r="T4880" s="11" t="str">
        <f t="shared" si="2"/>
        <v>John Badovanic</v>
      </c>
      <c r="U4880" s="51" t="s">
        <v>160</v>
      </c>
      <c r="V4880" s="51"/>
      <c r="W4880" s="51"/>
      <c r="X4880" s="8"/>
      <c r="Y4880" s="8" t="s">
        <v>60</v>
      </c>
      <c r="Z4880" s="12" t="s">
        <v>1259</v>
      </c>
      <c r="AA4880" s="8" t="s">
        <v>60</v>
      </c>
      <c r="AB4880" s="12" t="s">
        <v>30038</v>
      </c>
      <c r="AC4880" s="8" t="s">
        <v>60</v>
      </c>
      <c r="AD4880" s="8" t="s">
        <v>60</v>
      </c>
      <c r="AE4880" s="8" t="s">
        <v>30039</v>
      </c>
      <c r="AF4880" s="8" t="s">
        <v>30040</v>
      </c>
      <c r="AG4880" s="8" t="s">
        <v>947</v>
      </c>
      <c r="AH4880" s="8" t="s">
        <v>654</v>
      </c>
      <c r="AI4880" s="8" t="s">
        <v>66</v>
      </c>
      <c r="AJ4880" s="8" t="s">
        <v>29094</v>
      </c>
      <c r="AK4880" s="8" t="s">
        <v>49</v>
      </c>
      <c r="AL4880" s="8" t="s">
        <v>49</v>
      </c>
      <c r="AM4880" s="8" t="s">
        <v>49</v>
      </c>
      <c r="AN4880" s="8" t="s">
        <v>49</v>
      </c>
      <c r="AO4880" s="8" t="s">
        <v>29284</v>
      </c>
      <c r="AP4880" s="51" t="s">
        <v>30040</v>
      </c>
      <c r="AQ4880" s="11">
        <v>22042.0</v>
      </c>
    </row>
    <row r="4881">
      <c r="A4881" s="8" t="str">
        <f t="shared" si="1"/>
        <v>Chad McCammon</v>
      </c>
      <c r="B4881" s="51" t="s">
        <v>30030</v>
      </c>
      <c r="C4881" s="8" t="s">
        <v>29249</v>
      </c>
      <c r="D4881" s="9" t="s">
        <v>934</v>
      </c>
      <c r="E4881" s="8" t="s">
        <v>1249</v>
      </c>
      <c r="F4881" s="8" t="s">
        <v>936</v>
      </c>
      <c r="G4881" s="8" t="s">
        <v>29251</v>
      </c>
      <c r="H4881" s="8" t="s">
        <v>30031</v>
      </c>
      <c r="I4881" s="8" t="s">
        <v>49</v>
      </c>
      <c r="J4881" s="10" t="s">
        <v>49</v>
      </c>
      <c r="K4881" s="51" t="s">
        <v>30032</v>
      </c>
      <c r="L4881" s="8"/>
      <c r="M4881" s="8"/>
      <c r="N4881" s="8" t="s">
        <v>30043</v>
      </c>
      <c r="O4881" s="8" t="s">
        <v>52</v>
      </c>
      <c r="P4881" s="51"/>
      <c r="Q4881" s="51"/>
      <c r="R4881" s="51" t="s">
        <v>8291</v>
      </c>
      <c r="S4881" s="51" t="s">
        <v>30044</v>
      </c>
      <c r="T4881" s="11" t="str">
        <f t="shared" si="2"/>
        <v>Chad McCammon</v>
      </c>
      <c r="U4881" s="51" t="s">
        <v>247</v>
      </c>
      <c r="V4881" s="51"/>
      <c r="W4881" s="51"/>
      <c r="X4881" s="8"/>
      <c r="Y4881" s="8" t="s">
        <v>60</v>
      </c>
      <c r="Z4881" s="12" t="s">
        <v>1259</v>
      </c>
      <c r="AA4881" s="8" t="s">
        <v>60</v>
      </c>
      <c r="AB4881" s="12" t="s">
        <v>30038</v>
      </c>
      <c r="AC4881" s="8" t="s">
        <v>60</v>
      </c>
      <c r="AD4881" s="8" t="s">
        <v>60</v>
      </c>
      <c r="AE4881" s="8" t="s">
        <v>30039</v>
      </c>
      <c r="AF4881" s="8" t="s">
        <v>30040</v>
      </c>
      <c r="AG4881" s="8" t="s">
        <v>947</v>
      </c>
      <c r="AH4881" s="8" t="s">
        <v>654</v>
      </c>
      <c r="AI4881" s="8" t="s">
        <v>66</v>
      </c>
      <c r="AJ4881" s="8" t="s">
        <v>29094</v>
      </c>
      <c r="AK4881" s="8" t="s">
        <v>49</v>
      </c>
      <c r="AL4881" s="8" t="s">
        <v>49</v>
      </c>
      <c r="AM4881" s="8" t="s">
        <v>49</v>
      </c>
      <c r="AN4881" s="8" t="s">
        <v>49</v>
      </c>
      <c r="AO4881" s="8" t="s">
        <v>29284</v>
      </c>
      <c r="AP4881" s="51" t="s">
        <v>30040</v>
      </c>
      <c r="AQ4881" s="11">
        <v>22042.0</v>
      </c>
    </row>
    <row r="4882">
      <c r="A4882" s="8" t="str">
        <f t="shared" si="1"/>
        <v>David Booker</v>
      </c>
      <c r="B4882" s="51" t="s">
        <v>30030</v>
      </c>
      <c r="C4882" s="8" t="s">
        <v>29249</v>
      </c>
      <c r="D4882" s="9" t="s">
        <v>934</v>
      </c>
      <c r="E4882" s="8" t="s">
        <v>1249</v>
      </c>
      <c r="F4882" s="8" t="s">
        <v>936</v>
      </c>
      <c r="G4882" s="51" t="s">
        <v>29251</v>
      </c>
      <c r="H4882" s="8" t="s">
        <v>30031</v>
      </c>
      <c r="I4882" s="8" t="s">
        <v>16514</v>
      </c>
      <c r="J4882" s="10" t="s">
        <v>11705</v>
      </c>
      <c r="K4882" s="51" t="s">
        <v>30032</v>
      </c>
      <c r="L4882" s="8"/>
      <c r="M4882" s="8"/>
      <c r="N4882" s="51" t="s">
        <v>30045</v>
      </c>
      <c r="O4882" s="57" t="s">
        <v>52</v>
      </c>
      <c r="P4882" s="51"/>
      <c r="Q4882" s="51"/>
      <c r="R4882" s="51" t="s">
        <v>289</v>
      </c>
      <c r="S4882" s="51" t="s">
        <v>20762</v>
      </c>
      <c r="T4882" s="11" t="str">
        <f t="shared" si="2"/>
        <v>David Booker</v>
      </c>
      <c r="U4882" s="51" t="s">
        <v>30046</v>
      </c>
      <c r="V4882" s="51"/>
      <c r="W4882" s="51"/>
      <c r="X4882" s="51"/>
      <c r="Y4882" s="51" t="s">
        <v>60</v>
      </c>
      <c r="Z4882" s="51" t="s">
        <v>60</v>
      </c>
      <c r="AA4882" s="51" t="s">
        <v>60</v>
      </c>
      <c r="AB4882" s="56" t="s">
        <v>30047</v>
      </c>
      <c r="AC4882" s="51" t="s">
        <v>60</v>
      </c>
      <c r="AD4882" s="56" t="s">
        <v>1500</v>
      </c>
      <c r="AE4882" s="51" t="s">
        <v>30039</v>
      </c>
      <c r="AF4882" s="8" t="s">
        <v>30040</v>
      </c>
      <c r="AG4882" s="8" t="s">
        <v>947</v>
      </c>
      <c r="AH4882" s="8" t="s">
        <v>654</v>
      </c>
      <c r="AI4882" s="8" t="s">
        <v>66</v>
      </c>
      <c r="AJ4882" s="8" t="s">
        <v>29094</v>
      </c>
      <c r="AK4882" s="8" t="s">
        <v>11705</v>
      </c>
      <c r="AL4882" s="8" t="s">
        <v>11705</v>
      </c>
      <c r="AM4882" s="8" t="s">
        <v>11705</v>
      </c>
      <c r="AN4882" s="8" t="s">
        <v>49</v>
      </c>
      <c r="AO4882" s="8" t="s">
        <v>30048</v>
      </c>
      <c r="AP4882" s="51" t="s">
        <v>30040</v>
      </c>
      <c r="AQ4882" s="11">
        <v>22042.0</v>
      </c>
    </row>
    <row r="4883">
      <c r="A4883" s="8" t="str">
        <f t="shared" si="1"/>
        <v>Mia Moreno</v>
      </c>
      <c r="B4883" s="51" t="s">
        <v>30030</v>
      </c>
      <c r="C4883" s="8" t="s">
        <v>29249</v>
      </c>
      <c r="D4883" s="9" t="s">
        <v>934</v>
      </c>
      <c r="E4883" s="8" t="s">
        <v>1249</v>
      </c>
      <c r="F4883" s="8" t="s">
        <v>936</v>
      </c>
      <c r="G4883" s="51" t="s">
        <v>29251</v>
      </c>
      <c r="H4883" s="8" t="s">
        <v>30031</v>
      </c>
      <c r="I4883" s="8" t="s">
        <v>16514</v>
      </c>
      <c r="J4883" s="10" t="s">
        <v>11705</v>
      </c>
      <c r="K4883" s="51" t="s">
        <v>30032</v>
      </c>
      <c r="L4883" s="8"/>
      <c r="M4883" s="8"/>
      <c r="N4883" s="51" t="s">
        <v>30049</v>
      </c>
      <c r="O4883" s="57" t="s">
        <v>52</v>
      </c>
      <c r="P4883" s="51"/>
      <c r="Q4883" s="51"/>
      <c r="R4883" s="51" t="s">
        <v>4555</v>
      </c>
      <c r="S4883" s="51" t="s">
        <v>30050</v>
      </c>
      <c r="T4883" s="11" t="str">
        <f t="shared" si="2"/>
        <v>Mia Moreno</v>
      </c>
      <c r="U4883" s="51" t="s">
        <v>30051</v>
      </c>
      <c r="V4883" s="51"/>
      <c r="W4883" s="51"/>
      <c r="X4883" s="51"/>
      <c r="Y4883" s="51" t="s">
        <v>60</v>
      </c>
      <c r="Z4883" s="51" t="s">
        <v>60</v>
      </c>
      <c r="AA4883" s="51" t="s">
        <v>60</v>
      </c>
      <c r="AB4883" s="56" t="s">
        <v>30047</v>
      </c>
      <c r="AC4883" s="51" t="s">
        <v>60</v>
      </c>
      <c r="AD4883" s="56" t="s">
        <v>1500</v>
      </c>
      <c r="AE4883" s="51" t="s">
        <v>30039</v>
      </c>
      <c r="AF4883" s="8" t="s">
        <v>30040</v>
      </c>
      <c r="AG4883" s="8" t="s">
        <v>947</v>
      </c>
      <c r="AH4883" s="8" t="s">
        <v>654</v>
      </c>
      <c r="AI4883" s="8" t="s">
        <v>66</v>
      </c>
      <c r="AJ4883" s="8" t="s">
        <v>29094</v>
      </c>
      <c r="AK4883" s="8" t="s">
        <v>11705</v>
      </c>
      <c r="AL4883" s="8" t="s">
        <v>11705</v>
      </c>
      <c r="AM4883" s="8" t="s">
        <v>11705</v>
      </c>
      <c r="AN4883" s="8" t="s">
        <v>49</v>
      </c>
      <c r="AO4883" s="8" t="s">
        <v>30048</v>
      </c>
      <c r="AP4883" s="51" t="s">
        <v>30040</v>
      </c>
      <c r="AQ4883" s="11">
        <v>22042.0</v>
      </c>
    </row>
    <row r="4884">
      <c r="A4884" s="8" t="str">
        <f t="shared" si="1"/>
        <v>Mikaela Vaden</v>
      </c>
      <c r="B4884" s="51" t="s">
        <v>30030</v>
      </c>
      <c r="C4884" s="8" t="s">
        <v>29249</v>
      </c>
      <c r="D4884" s="9" t="s">
        <v>934</v>
      </c>
      <c r="E4884" s="8" t="s">
        <v>1249</v>
      </c>
      <c r="F4884" s="8" t="s">
        <v>936</v>
      </c>
      <c r="G4884" s="8" t="s">
        <v>29251</v>
      </c>
      <c r="H4884" s="8" t="s">
        <v>30031</v>
      </c>
      <c r="I4884" s="8" t="s">
        <v>49</v>
      </c>
      <c r="J4884" s="75" t="s">
        <v>49</v>
      </c>
      <c r="K4884" s="51" t="s">
        <v>30032</v>
      </c>
      <c r="L4884" s="8"/>
      <c r="M4884" s="8"/>
      <c r="N4884" s="8" t="s">
        <v>30052</v>
      </c>
      <c r="O4884" s="8" t="s">
        <v>52</v>
      </c>
      <c r="P4884" s="51"/>
      <c r="Q4884" s="51"/>
      <c r="R4884" s="51" t="s">
        <v>30053</v>
      </c>
      <c r="S4884" s="51" t="s">
        <v>30054</v>
      </c>
      <c r="T4884" s="11" t="str">
        <f t="shared" si="2"/>
        <v>Mikaela Vaden</v>
      </c>
      <c r="U4884" s="51" t="s">
        <v>30051</v>
      </c>
      <c r="V4884" s="51"/>
      <c r="W4884" s="51"/>
      <c r="X4884" s="8"/>
      <c r="Y4884" s="12" t="s">
        <v>30055</v>
      </c>
      <c r="Z4884" s="12" t="s">
        <v>1259</v>
      </c>
      <c r="AA4884" s="8" t="s">
        <v>60</v>
      </c>
      <c r="AB4884" s="12" t="s">
        <v>30038</v>
      </c>
      <c r="AC4884" s="8" t="s">
        <v>60</v>
      </c>
      <c r="AD4884" s="8" t="s">
        <v>60</v>
      </c>
      <c r="AE4884" s="8" t="s">
        <v>30039</v>
      </c>
      <c r="AF4884" s="8" t="s">
        <v>30040</v>
      </c>
      <c r="AG4884" s="8" t="s">
        <v>947</v>
      </c>
      <c r="AH4884" s="8" t="s">
        <v>654</v>
      </c>
      <c r="AI4884" s="8" t="s">
        <v>66</v>
      </c>
      <c r="AJ4884" s="8" t="s">
        <v>29094</v>
      </c>
      <c r="AK4884" s="8" t="s">
        <v>49</v>
      </c>
      <c r="AL4884" s="8" t="s">
        <v>49</v>
      </c>
      <c r="AM4884" s="8" t="s">
        <v>49</v>
      </c>
      <c r="AN4884" s="8" t="s">
        <v>49</v>
      </c>
      <c r="AO4884" s="8" t="s">
        <v>29284</v>
      </c>
      <c r="AP4884" s="51" t="s">
        <v>30040</v>
      </c>
      <c r="AQ4884" s="11">
        <v>22042.0</v>
      </c>
    </row>
    <row r="4885">
      <c r="A4885" s="8" t="str">
        <f t="shared" si="1"/>
        <v>Mikaela Vaden</v>
      </c>
      <c r="B4885" s="51" t="s">
        <v>30030</v>
      </c>
      <c r="C4885" s="8" t="s">
        <v>29249</v>
      </c>
      <c r="D4885" s="9" t="s">
        <v>934</v>
      </c>
      <c r="E4885" s="8" t="s">
        <v>1249</v>
      </c>
      <c r="F4885" s="8" t="s">
        <v>936</v>
      </c>
      <c r="G4885" s="8" t="s">
        <v>29251</v>
      </c>
      <c r="H4885" s="8" t="s">
        <v>30031</v>
      </c>
      <c r="I4885" s="8" t="s">
        <v>49</v>
      </c>
      <c r="J4885" s="10" t="s">
        <v>49</v>
      </c>
      <c r="K4885" s="51" t="s">
        <v>30032</v>
      </c>
      <c r="L4885" s="8"/>
      <c r="M4885" s="8"/>
      <c r="N4885" s="8" t="s">
        <v>30056</v>
      </c>
      <c r="O4885" s="8" t="s">
        <v>52</v>
      </c>
      <c r="P4885" s="51"/>
      <c r="Q4885" s="51"/>
      <c r="R4885" s="51" t="s">
        <v>30053</v>
      </c>
      <c r="S4885" s="51" t="s">
        <v>30054</v>
      </c>
      <c r="T4885" s="11" t="str">
        <f t="shared" si="2"/>
        <v>Mikaela Vaden</v>
      </c>
      <c r="U4885" s="51" t="s">
        <v>30051</v>
      </c>
      <c r="V4885" s="51"/>
      <c r="W4885" s="51"/>
      <c r="X4885" s="8"/>
      <c r="Y4885" s="12" t="s">
        <v>30055</v>
      </c>
      <c r="Z4885" s="12" t="s">
        <v>1259</v>
      </c>
      <c r="AA4885" s="8" t="s">
        <v>60</v>
      </c>
      <c r="AB4885" s="12" t="s">
        <v>30038</v>
      </c>
      <c r="AC4885" s="8" t="s">
        <v>60</v>
      </c>
      <c r="AD4885" s="8" t="s">
        <v>60</v>
      </c>
      <c r="AE4885" s="8" t="s">
        <v>30039</v>
      </c>
      <c r="AF4885" s="8" t="s">
        <v>30040</v>
      </c>
      <c r="AG4885" s="8" t="s">
        <v>947</v>
      </c>
      <c r="AH4885" s="8" t="s">
        <v>654</v>
      </c>
      <c r="AI4885" s="8" t="s">
        <v>66</v>
      </c>
      <c r="AJ4885" s="8" t="s">
        <v>29094</v>
      </c>
      <c r="AK4885" s="8" t="s">
        <v>49</v>
      </c>
      <c r="AL4885" s="8" t="s">
        <v>49</v>
      </c>
      <c r="AM4885" s="8" t="s">
        <v>49</v>
      </c>
      <c r="AN4885" s="8" t="s">
        <v>49</v>
      </c>
      <c r="AO4885" s="8" t="s">
        <v>29284</v>
      </c>
      <c r="AP4885" s="51" t="s">
        <v>30040</v>
      </c>
      <c r="AQ4885" s="11">
        <v>22042.0</v>
      </c>
    </row>
    <row r="4886">
      <c r="A4886" s="8" t="str">
        <f t="shared" si="1"/>
        <v>Bob Lanza</v>
      </c>
      <c r="B4886" s="51" t="s">
        <v>30030</v>
      </c>
      <c r="C4886" s="8" t="s">
        <v>29249</v>
      </c>
      <c r="D4886" s="9" t="s">
        <v>934</v>
      </c>
      <c r="E4886" s="8" t="s">
        <v>1249</v>
      </c>
      <c r="F4886" s="8" t="s">
        <v>936</v>
      </c>
      <c r="G4886" s="8" t="s">
        <v>29251</v>
      </c>
      <c r="H4886" s="8" t="s">
        <v>30031</v>
      </c>
      <c r="I4886" s="8" t="s">
        <v>49</v>
      </c>
      <c r="J4886" s="10" t="s">
        <v>49</v>
      </c>
      <c r="K4886" s="51" t="s">
        <v>30032</v>
      </c>
      <c r="L4886" s="8"/>
      <c r="M4886" s="8"/>
      <c r="N4886" s="8" t="s">
        <v>30057</v>
      </c>
      <c r="O4886" s="8" t="s">
        <v>52</v>
      </c>
      <c r="P4886" s="51"/>
      <c r="Q4886" s="51"/>
      <c r="R4886" s="51" t="s">
        <v>251</v>
      </c>
      <c r="S4886" s="51" t="s">
        <v>30058</v>
      </c>
      <c r="T4886" s="11" t="str">
        <f t="shared" si="2"/>
        <v>Bob Lanza</v>
      </c>
      <c r="U4886" s="51" t="s">
        <v>30059</v>
      </c>
      <c r="V4886" s="51"/>
      <c r="W4886" s="51"/>
      <c r="X4886" s="8"/>
      <c r="Y4886" s="8" t="s">
        <v>60</v>
      </c>
      <c r="Z4886" s="12" t="s">
        <v>1259</v>
      </c>
      <c r="AA4886" s="8" t="s">
        <v>60</v>
      </c>
      <c r="AB4886" s="12" t="s">
        <v>30038</v>
      </c>
      <c r="AC4886" s="8" t="s">
        <v>60</v>
      </c>
      <c r="AD4886" s="8" t="s">
        <v>60</v>
      </c>
      <c r="AE4886" s="8" t="s">
        <v>30039</v>
      </c>
      <c r="AF4886" s="8" t="s">
        <v>30040</v>
      </c>
      <c r="AG4886" s="8" t="s">
        <v>947</v>
      </c>
      <c r="AH4886" s="8" t="s">
        <v>654</v>
      </c>
      <c r="AI4886" s="8" t="s">
        <v>66</v>
      </c>
      <c r="AJ4886" s="8" t="s">
        <v>29094</v>
      </c>
      <c r="AK4886" s="8" t="s">
        <v>49</v>
      </c>
      <c r="AL4886" s="8" t="s">
        <v>49</v>
      </c>
      <c r="AM4886" s="8" t="s">
        <v>49</v>
      </c>
      <c r="AN4886" s="8" t="s">
        <v>49</v>
      </c>
      <c r="AO4886" s="8" t="s">
        <v>29284</v>
      </c>
      <c r="AP4886" s="51" t="s">
        <v>30040</v>
      </c>
      <c r="AQ4886" s="11">
        <v>22042.0</v>
      </c>
    </row>
    <row r="4887">
      <c r="A4887" s="8" t="str">
        <f t="shared" si="1"/>
        <v>Sara Fleming</v>
      </c>
      <c r="B4887" s="51" t="s">
        <v>30060</v>
      </c>
      <c r="C4887" s="8" t="s">
        <v>29249</v>
      </c>
      <c r="D4887" s="9" t="s">
        <v>934</v>
      </c>
      <c r="E4887" s="13" t="s">
        <v>30061</v>
      </c>
      <c r="F4887" s="13" t="s">
        <v>936</v>
      </c>
      <c r="G4887" s="51" t="s">
        <v>29251</v>
      </c>
      <c r="H4887" s="8" t="s">
        <v>30062</v>
      </c>
      <c r="I4887" s="8" t="s">
        <v>16514</v>
      </c>
      <c r="J4887" s="75" t="s">
        <v>11705</v>
      </c>
      <c r="K4887" s="51" t="s">
        <v>30063</v>
      </c>
      <c r="L4887" s="8"/>
      <c r="M4887" s="8"/>
      <c r="N4887" s="8" t="s">
        <v>30064</v>
      </c>
      <c r="O4887" s="57" t="s">
        <v>52</v>
      </c>
      <c r="P4887" s="51"/>
      <c r="Q4887" s="51"/>
      <c r="R4887" s="51" t="s">
        <v>5601</v>
      </c>
      <c r="S4887" s="51" t="s">
        <v>15019</v>
      </c>
      <c r="T4887" s="11" t="str">
        <f t="shared" si="2"/>
        <v>Sara Fleming</v>
      </c>
      <c r="U4887" s="51" t="s">
        <v>412</v>
      </c>
      <c r="V4887" s="51"/>
      <c r="W4887" s="51"/>
      <c r="X4887" s="51"/>
      <c r="Y4887" s="51" t="s">
        <v>60</v>
      </c>
      <c r="Z4887" s="51" t="s">
        <v>60</v>
      </c>
      <c r="AA4887" s="51" t="s">
        <v>60</v>
      </c>
      <c r="AB4887" s="51" t="s">
        <v>60</v>
      </c>
      <c r="AC4887" s="51" t="s">
        <v>60</v>
      </c>
      <c r="AD4887" s="51" t="s">
        <v>60</v>
      </c>
      <c r="AE4887" s="51" t="s">
        <v>30065</v>
      </c>
      <c r="AF4887" s="13" t="s">
        <v>30066</v>
      </c>
      <c r="AG4887" s="13" t="s">
        <v>947</v>
      </c>
      <c r="AH4887" s="13" t="s">
        <v>352</v>
      </c>
      <c r="AI4887" s="8" t="s">
        <v>66</v>
      </c>
      <c r="AJ4887" s="8" t="s">
        <v>29094</v>
      </c>
      <c r="AK4887" s="8" t="s">
        <v>11705</v>
      </c>
      <c r="AL4887" s="8" t="s">
        <v>11705</v>
      </c>
      <c r="AM4887" s="8" t="s">
        <v>11705</v>
      </c>
      <c r="AN4887" s="8" t="s">
        <v>49</v>
      </c>
      <c r="AO4887" s="8" t="s">
        <v>30067</v>
      </c>
      <c r="AP4887" s="51" t="s">
        <v>30066</v>
      </c>
      <c r="AQ4887" s="11">
        <v>19646.0</v>
      </c>
    </row>
    <row r="4888">
      <c r="A4888" s="8" t="str">
        <f t="shared" si="1"/>
        <v>Gigi Freeman</v>
      </c>
      <c r="B4888" s="51" t="s">
        <v>30060</v>
      </c>
      <c r="C4888" s="8" t="s">
        <v>29249</v>
      </c>
      <c r="D4888" s="9" t="s">
        <v>934</v>
      </c>
      <c r="E4888" s="8" t="s">
        <v>30061</v>
      </c>
      <c r="F4888" s="8" t="s">
        <v>936</v>
      </c>
      <c r="G4888" s="8" t="s">
        <v>29251</v>
      </c>
      <c r="H4888" s="8" t="s">
        <v>30062</v>
      </c>
      <c r="I4888" s="8" t="s">
        <v>49</v>
      </c>
      <c r="J4888" s="10" t="s">
        <v>11705</v>
      </c>
      <c r="K4888" s="51" t="s">
        <v>30063</v>
      </c>
      <c r="L4888" s="8"/>
      <c r="M4888" s="8"/>
      <c r="N4888" s="8" t="s">
        <v>30068</v>
      </c>
      <c r="O4888" s="8" t="s">
        <v>52</v>
      </c>
      <c r="P4888" s="51"/>
      <c r="Q4888" s="51"/>
      <c r="R4888" s="51" t="s">
        <v>30069</v>
      </c>
      <c r="S4888" s="51" t="s">
        <v>4018</v>
      </c>
      <c r="T4888" s="11" t="str">
        <f t="shared" si="2"/>
        <v>Gigi Freeman</v>
      </c>
      <c r="U4888" s="51" t="s">
        <v>55</v>
      </c>
      <c r="V4888" s="51" t="s">
        <v>30070</v>
      </c>
      <c r="W4888" s="51"/>
      <c r="X4888" s="8"/>
      <c r="Y4888" s="8" t="s">
        <v>60</v>
      </c>
      <c r="Z4888" s="8" t="s">
        <v>60</v>
      </c>
      <c r="AA4888" s="8" t="s">
        <v>60</v>
      </c>
      <c r="AB4888" s="8" t="s">
        <v>60</v>
      </c>
      <c r="AC4888" s="8" t="s">
        <v>60</v>
      </c>
      <c r="AD4888" s="8" t="s">
        <v>60</v>
      </c>
      <c r="AE4888" s="8" t="s">
        <v>30065</v>
      </c>
      <c r="AF4888" s="8" t="s">
        <v>30066</v>
      </c>
      <c r="AG4888" s="8" t="s">
        <v>947</v>
      </c>
      <c r="AH4888" s="8" t="s">
        <v>352</v>
      </c>
      <c r="AI4888" s="8" t="s">
        <v>66</v>
      </c>
      <c r="AJ4888" s="8" t="s">
        <v>29094</v>
      </c>
      <c r="AK4888" s="8" t="s">
        <v>11705</v>
      </c>
      <c r="AL4888" s="8" t="s">
        <v>11705</v>
      </c>
      <c r="AM4888" s="8" t="s">
        <v>11705</v>
      </c>
      <c r="AN4888" s="8" t="s">
        <v>11705</v>
      </c>
      <c r="AO4888" s="8" t="s">
        <v>30067</v>
      </c>
      <c r="AP4888" s="51" t="s">
        <v>30066</v>
      </c>
      <c r="AQ4888" s="11">
        <v>19646.0</v>
      </c>
    </row>
    <row r="4889">
      <c r="A4889" s="8" t="str">
        <f t="shared" si="1"/>
        <v>Mark Blethen</v>
      </c>
      <c r="B4889" s="51" t="s">
        <v>30060</v>
      </c>
      <c r="C4889" s="8" t="s">
        <v>29249</v>
      </c>
      <c r="D4889" s="9" t="s">
        <v>934</v>
      </c>
      <c r="E4889" s="8" t="s">
        <v>30061</v>
      </c>
      <c r="F4889" s="8" t="s">
        <v>936</v>
      </c>
      <c r="G4889" s="8" t="s">
        <v>29251</v>
      </c>
      <c r="H4889" s="8" t="s">
        <v>30062</v>
      </c>
      <c r="I4889" s="8" t="s">
        <v>49</v>
      </c>
      <c r="J4889" s="10" t="s">
        <v>49</v>
      </c>
      <c r="K4889" s="51" t="s">
        <v>30063</v>
      </c>
      <c r="L4889" s="8"/>
      <c r="M4889" s="8"/>
      <c r="N4889" s="8" t="s">
        <v>30071</v>
      </c>
      <c r="O4889" s="8" t="s">
        <v>52</v>
      </c>
      <c r="P4889" s="51"/>
      <c r="Q4889" s="51"/>
      <c r="R4889" s="51" t="s">
        <v>3210</v>
      </c>
      <c r="S4889" s="51" t="s">
        <v>30072</v>
      </c>
      <c r="T4889" s="11" t="str">
        <f t="shared" si="2"/>
        <v>Mark Blethen</v>
      </c>
      <c r="U4889" s="51" t="s">
        <v>55</v>
      </c>
      <c r="V4889" s="51" t="s">
        <v>30073</v>
      </c>
      <c r="W4889" s="51" t="s">
        <v>30074</v>
      </c>
      <c r="X4889" s="8"/>
      <c r="Y4889" s="8" t="s">
        <v>60</v>
      </c>
      <c r="Z4889" s="8" t="s">
        <v>60</v>
      </c>
      <c r="AA4889" s="8" t="s">
        <v>60</v>
      </c>
      <c r="AB4889" s="12" t="s">
        <v>30075</v>
      </c>
      <c r="AC4889" s="8" t="s">
        <v>60</v>
      </c>
      <c r="AD4889" s="8" t="s">
        <v>60</v>
      </c>
      <c r="AE4889" s="8" t="s">
        <v>30065</v>
      </c>
      <c r="AF4889" s="8" t="s">
        <v>30066</v>
      </c>
      <c r="AG4889" s="8" t="s">
        <v>947</v>
      </c>
      <c r="AH4889" s="8" t="s">
        <v>352</v>
      </c>
      <c r="AI4889" s="8" t="s">
        <v>66</v>
      </c>
      <c r="AJ4889" s="8" t="s">
        <v>29094</v>
      </c>
      <c r="AK4889" s="8" t="s">
        <v>49</v>
      </c>
      <c r="AL4889" s="8" t="s">
        <v>49</v>
      </c>
      <c r="AM4889" s="8" t="s">
        <v>49</v>
      </c>
      <c r="AN4889" s="8" t="s">
        <v>49</v>
      </c>
      <c r="AO4889" s="8" t="s">
        <v>30067</v>
      </c>
      <c r="AP4889" s="51" t="s">
        <v>30066</v>
      </c>
      <c r="AQ4889" s="11">
        <v>19646.0</v>
      </c>
    </row>
    <row r="4890">
      <c r="A4890" s="8" t="str">
        <f t="shared" si="1"/>
        <v>Michael O'Dell</v>
      </c>
      <c r="B4890" s="51" t="s">
        <v>30060</v>
      </c>
      <c r="C4890" s="8" t="s">
        <v>29249</v>
      </c>
      <c r="D4890" s="9" t="s">
        <v>934</v>
      </c>
      <c r="E4890" s="13" t="s">
        <v>30061</v>
      </c>
      <c r="F4890" s="13" t="s">
        <v>936</v>
      </c>
      <c r="G4890" s="51" t="s">
        <v>29251</v>
      </c>
      <c r="H4890" s="8" t="s">
        <v>30062</v>
      </c>
      <c r="I4890" s="8" t="s">
        <v>16514</v>
      </c>
      <c r="J4890" s="75" t="s">
        <v>11705</v>
      </c>
      <c r="K4890" s="51" t="s">
        <v>30063</v>
      </c>
      <c r="L4890" s="8"/>
      <c r="M4890" s="8"/>
      <c r="N4890" s="8" t="s">
        <v>30076</v>
      </c>
      <c r="O4890" s="57" t="s">
        <v>52</v>
      </c>
      <c r="P4890" s="51"/>
      <c r="Q4890" s="51"/>
      <c r="R4890" s="51" t="s">
        <v>731</v>
      </c>
      <c r="S4890" s="51" t="s">
        <v>30077</v>
      </c>
      <c r="T4890" s="11" t="str">
        <f t="shared" si="2"/>
        <v>Michael O'Dell</v>
      </c>
      <c r="U4890" s="51" t="s">
        <v>160</v>
      </c>
      <c r="V4890" s="51"/>
      <c r="W4890" s="51"/>
      <c r="X4890" s="51"/>
      <c r="Y4890" s="51" t="s">
        <v>60</v>
      </c>
      <c r="Z4890" s="51" t="s">
        <v>60</v>
      </c>
      <c r="AA4890" s="51" t="s">
        <v>60</v>
      </c>
      <c r="AB4890" s="51" t="s">
        <v>60</v>
      </c>
      <c r="AC4890" s="51" t="s">
        <v>60</v>
      </c>
      <c r="AD4890" s="51" t="s">
        <v>60</v>
      </c>
      <c r="AE4890" s="51" t="s">
        <v>30065</v>
      </c>
      <c r="AF4890" s="13" t="s">
        <v>30066</v>
      </c>
      <c r="AG4890" s="13" t="s">
        <v>947</v>
      </c>
      <c r="AH4890" s="13" t="s">
        <v>352</v>
      </c>
      <c r="AI4890" s="8" t="s">
        <v>66</v>
      </c>
      <c r="AJ4890" s="8" t="s">
        <v>29094</v>
      </c>
      <c r="AK4890" s="8" t="s">
        <v>11705</v>
      </c>
      <c r="AL4890" s="8" t="s">
        <v>11705</v>
      </c>
      <c r="AM4890" s="8" t="s">
        <v>11705</v>
      </c>
      <c r="AN4890" s="8" t="s">
        <v>49</v>
      </c>
      <c r="AO4890" s="8" t="s">
        <v>30067</v>
      </c>
      <c r="AP4890" s="51" t="s">
        <v>30066</v>
      </c>
      <c r="AQ4890" s="11">
        <v>19646.0</v>
      </c>
    </row>
    <row r="4891">
      <c r="A4891" s="8" t="str">
        <f t="shared" si="1"/>
        <v>Brian Rother</v>
      </c>
      <c r="B4891" s="51" t="s">
        <v>30060</v>
      </c>
      <c r="C4891" s="8" t="s">
        <v>29249</v>
      </c>
      <c r="D4891" s="9" t="s">
        <v>934</v>
      </c>
      <c r="E4891" s="8" t="s">
        <v>30061</v>
      </c>
      <c r="F4891" s="8" t="s">
        <v>936</v>
      </c>
      <c r="G4891" s="8" t="s">
        <v>29251</v>
      </c>
      <c r="H4891" s="8" t="s">
        <v>30062</v>
      </c>
      <c r="I4891" s="8" t="s">
        <v>49</v>
      </c>
      <c r="J4891" s="10" t="s">
        <v>11705</v>
      </c>
      <c r="K4891" s="51" t="s">
        <v>30063</v>
      </c>
      <c r="L4891" s="8"/>
      <c r="M4891" s="8"/>
      <c r="N4891" s="8" t="s">
        <v>30078</v>
      </c>
      <c r="O4891" s="8" t="s">
        <v>52</v>
      </c>
      <c r="P4891" s="51"/>
      <c r="Q4891" s="51"/>
      <c r="R4891" s="51" t="s">
        <v>331</v>
      </c>
      <c r="S4891" s="51" t="s">
        <v>30079</v>
      </c>
      <c r="T4891" s="11" t="str">
        <f t="shared" si="2"/>
        <v>Brian Rother</v>
      </c>
      <c r="U4891" s="51" t="s">
        <v>247</v>
      </c>
      <c r="V4891" s="51"/>
      <c r="W4891" s="51"/>
      <c r="X4891" s="8"/>
      <c r="Y4891" s="8" t="s">
        <v>60</v>
      </c>
      <c r="Z4891" s="8" t="s">
        <v>60</v>
      </c>
      <c r="AA4891" s="8" t="s">
        <v>60</v>
      </c>
      <c r="AB4891" s="8" t="s">
        <v>60</v>
      </c>
      <c r="AC4891" s="8" t="s">
        <v>60</v>
      </c>
      <c r="AD4891" s="8" t="s">
        <v>60</v>
      </c>
      <c r="AE4891" s="8" t="s">
        <v>30065</v>
      </c>
      <c r="AF4891" s="8" t="s">
        <v>30066</v>
      </c>
      <c r="AG4891" s="8" t="s">
        <v>947</v>
      </c>
      <c r="AH4891" s="8" t="s">
        <v>352</v>
      </c>
      <c r="AI4891" s="8" t="s">
        <v>66</v>
      </c>
      <c r="AJ4891" s="8" t="s">
        <v>29094</v>
      </c>
      <c r="AK4891" s="8" t="s">
        <v>11705</v>
      </c>
      <c r="AL4891" s="8" t="s">
        <v>11705</v>
      </c>
      <c r="AM4891" s="8" t="s">
        <v>11705</v>
      </c>
      <c r="AN4891" s="8" t="s">
        <v>11705</v>
      </c>
      <c r="AO4891" s="8" t="s">
        <v>30067</v>
      </c>
      <c r="AP4891" s="51" t="s">
        <v>30066</v>
      </c>
      <c r="AQ4891" s="11">
        <v>19646.0</v>
      </c>
    </row>
    <row r="4892">
      <c r="A4892" s="8" t="str">
        <f t="shared" si="1"/>
        <v>Matt Sherman</v>
      </c>
      <c r="B4892" s="51" t="s">
        <v>30060</v>
      </c>
      <c r="C4892" s="8" t="s">
        <v>29249</v>
      </c>
      <c r="D4892" s="9" t="s">
        <v>934</v>
      </c>
      <c r="E4892" s="8" t="s">
        <v>30061</v>
      </c>
      <c r="F4892" s="8" t="s">
        <v>936</v>
      </c>
      <c r="G4892" s="8" t="s">
        <v>29251</v>
      </c>
      <c r="H4892" s="8" t="s">
        <v>30062</v>
      </c>
      <c r="I4892" s="8" t="s">
        <v>49</v>
      </c>
      <c r="J4892" s="10" t="s">
        <v>49</v>
      </c>
      <c r="K4892" s="51" t="s">
        <v>30063</v>
      </c>
      <c r="L4892" s="8"/>
      <c r="M4892" s="8"/>
      <c r="N4892" s="8" t="s">
        <v>30080</v>
      </c>
      <c r="O4892" s="8" t="s">
        <v>52</v>
      </c>
      <c r="P4892" s="51"/>
      <c r="Q4892" s="51"/>
      <c r="R4892" s="51" t="s">
        <v>771</v>
      </c>
      <c r="S4892" s="51" t="s">
        <v>30081</v>
      </c>
      <c r="T4892" s="11" t="str">
        <f t="shared" si="2"/>
        <v>Matt Sherman</v>
      </c>
      <c r="U4892" s="51" t="s">
        <v>106</v>
      </c>
      <c r="V4892" s="51" t="s">
        <v>30082</v>
      </c>
      <c r="W4892" s="51" t="s">
        <v>30083</v>
      </c>
      <c r="X4892" s="8"/>
      <c r="Y4892" s="8" t="s">
        <v>60</v>
      </c>
      <c r="Z4892" s="8" t="s">
        <v>60</v>
      </c>
      <c r="AA4892" s="8" t="s">
        <v>60</v>
      </c>
      <c r="AB4892" s="12" t="s">
        <v>30075</v>
      </c>
      <c r="AC4892" s="8" t="s">
        <v>60</v>
      </c>
      <c r="AD4892" s="8" t="s">
        <v>60</v>
      </c>
      <c r="AE4892" s="8" t="s">
        <v>30065</v>
      </c>
      <c r="AF4892" s="8" t="s">
        <v>30066</v>
      </c>
      <c r="AG4892" s="8" t="s">
        <v>947</v>
      </c>
      <c r="AH4892" s="8" t="s">
        <v>352</v>
      </c>
      <c r="AI4892" s="8" t="s">
        <v>66</v>
      </c>
      <c r="AJ4892" s="8" t="s">
        <v>29094</v>
      </c>
      <c r="AK4892" s="8" t="s">
        <v>49</v>
      </c>
      <c r="AL4892" s="8" t="s">
        <v>49</v>
      </c>
      <c r="AM4892" s="8" t="s">
        <v>49</v>
      </c>
      <c r="AN4892" s="8" t="s">
        <v>49</v>
      </c>
      <c r="AO4892" s="8" t="s">
        <v>30067</v>
      </c>
      <c r="AP4892" s="51" t="s">
        <v>30066</v>
      </c>
      <c r="AQ4892" s="11">
        <v>19646.0</v>
      </c>
    </row>
    <row r="4893">
      <c r="A4893" s="8" t="str">
        <f t="shared" si="1"/>
        <v>Ozzie Pina</v>
      </c>
      <c r="B4893" s="51" t="s">
        <v>30060</v>
      </c>
      <c r="C4893" s="8" t="s">
        <v>29249</v>
      </c>
      <c r="D4893" s="9" t="s">
        <v>934</v>
      </c>
      <c r="E4893" s="8" t="s">
        <v>30061</v>
      </c>
      <c r="F4893" s="8" t="s">
        <v>936</v>
      </c>
      <c r="G4893" s="8" t="s">
        <v>29251</v>
      </c>
      <c r="H4893" s="8" t="s">
        <v>30062</v>
      </c>
      <c r="I4893" s="8" t="s">
        <v>49</v>
      </c>
      <c r="J4893" s="10" t="s">
        <v>11705</v>
      </c>
      <c r="K4893" s="51" t="s">
        <v>30063</v>
      </c>
      <c r="L4893" s="8"/>
      <c r="M4893" s="8"/>
      <c r="N4893" s="8" t="s">
        <v>30084</v>
      </c>
      <c r="O4893" s="8" t="s">
        <v>52</v>
      </c>
      <c r="P4893" s="51"/>
      <c r="Q4893" s="51"/>
      <c r="R4893" s="51" t="s">
        <v>22495</v>
      </c>
      <c r="S4893" s="51" t="s">
        <v>30085</v>
      </c>
      <c r="T4893" s="11" t="str">
        <f t="shared" si="2"/>
        <v>Ozzie Pina</v>
      </c>
      <c r="U4893" s="51" t="s">
        <v>80</v>
      </c>
      <c r="V4893" s="51"/>
      <c r="W4893" s="51"/>
      <c r="X4893" s="8"/>
      <c r="Y4893" s="8" t="s">
        <v>60</v>
      </c>
      <c r="Z4893" s="8" t="s">
        <v>60</v>
      </c>
      <c r="AA4893" s="8" t="s">
        <v>60</v>
      </c>
      <c r="AB4893" s="8" t="s">
        <v>60</v>
      </c>
      <c r="AC4893" s="8" t="s">
        <v>60</v>
      </c>
      <c r="AD4893" s="8" t="s">
        <v>60</v>
      </c>
      <c r="AE4893" s="8" t="s">
        <v>30065</v>
      </c>
      <c r="AF4893" s="8" t="s">
        <v>30066</v>
      </c>
      <c r="AG4893" s="8" t="s">
        <v>947</v>
      </c>
      <c r="AH4893" s="8" t="s">
        <v>352</v>
      </c>
      <c r="AI4893" s="8" t="s">
        <v>66</v>
      </c>
      <c r="AJ4893" s="8" t="s">
        <v>29094</v>
      </c>
      <c r="AK4893" s="8" t="s">
        <v>11705</v>
      </c>
      <c r="AL4893" s="8" t="s">
        <v>11705</v>
      </c>
      <c r="AM4893" s="8" t="s">
        <v>11705</v>
      </c>
      <c r="AN4893" s="8" t="s">
        <v>11705</v>
      </c>
      <c r="AO4893" s="8" t="s">
        <v>30067</v>
      </c>
      <c r="AP4893" s="51" t="s">
        <v>30066</v>
      </c>
      <c r="AQ4893" s="11">
        <v>19646.0</v>
      </c>
    </row>
    <row r="4894">
      <c r="A4894" s="8" t="str">
        <f t="shared" si="1"/>
        <v>Kenneth Lawler</v>
      </c>
      <c r="B4894" s="51" t="s">
        <v>30086</v>
      </c>
      <c r="C4894" s="8" t="s">
        <v>29249</v>
      </c>
      <c r="D4894" s="9" t="s">
        <v>934</v>
      </c>
      <c r="E4894" s="8" t="s">
        <v>30087</v>
      </c>
      <c r="F4894" s="8" t="s">
        <v>936</v>
      </c>
      <c r="G4894" s="8" t="s">
        <v>29251</v>
      </c>
      <c r="H4894" s="13" t="s">
        <v>30088</v>
      </c>
      <c r="I4894" s="8" t="s">
        <v>49</v>
      </c>
      <c r="J4894" s="10" t="s">
        <v>11705</v>
      </c>
      <c r="K4894" s="51" t="s">
        <v>30089</v>
      </c>
      <c r="L4894" s="8"/>
      <c r="M4894" s="8"/>
      <c r="N4894" s="8" t="s">
        <v>30090</v>
      </c>
      <c r="O4894" s="8" t="s">
        <v>52</v>
      </c>
      <c r="P4894" s="51" t="s">
        <v>3944</v>
      </c>
      <c r="Q4894" s="51"/>
      <c r="R4894" s="51" t="s">
        <v>11997</v>
      </c>
      <c r="S4894" s="51" t="s">
        <v>30091</v>
      </c>
      <c r="T4894" s="11" t="str">
        <f t="shared" si="2"/>
        <v>Kenneth Lawler</v>
      </c>
      <c r="U4894" s="51" t="s">
        <v>55</v>
      </c>
      <c r="V4894" s="51" t="s">
        <v>30092</v>
      </c>
      <c r="W4894" s="51" t="s">
        <v>30093</v>
      </c>
      <c r="X4894" s="8"/>
      <c r="Y4894" s="12" t="s">
        <v>30094</v>
      </c>
      <c r="Z4894" s="8" t="s">
        <v>60</v>
      </c>
      <c r="AA4894" s="8" t="s">
        <v>60</v>
      </c>
      <c r="AB4894" s="8" t="s">
        <v>60</v>
      </c>
      <c r="AC4894" s="8" t="s">
        <v>60</v>
      </c>
      <c r="AD4894" s="8" t="s">
        <v>60</v>
      </c>
      <c r="AE4894" s="8" t="s">
        <v>30095</v>
      </c>
      <c r="AF4894" s="8" t="s">
        <v>30096</v>
      </c>
      <c r="AG4894" s="8" t="s">
        <v>947</v>
      </c>
      <c r="AH4894" s="8" t="s">
        <v>65</v>
      </c>
      <c r="AI4894" s="8" t="s">
        <v>66</v>
      </c>
      <c r="AJ4894" s="8" t="s">
        <v>29094</v>
      </c>
      <c r="AK4894" s="8" t="s">
        <v>11705</v>
      </c>
      <c r="AL4894" s="8" t="s">
        <v>11705</v>
      </c>
      <c r="AM4894" s="8" t="s">
        <v>11705</v>
      </c>
      <c r="AN4894" s="8" t="s">
        <v>11705</v>
      </c>
      <c r="AO4894" s="8" t="s">
        <v>30097</v>
      </c>
      <c r="AP4894" s="51" t="s">
        <v>30096</v>
      </c>
      <c r="AQ4894" s="11">
        <v>12720.0</v>
      </c>
    </row>
    <row r="4895">
      <c r="A4895" s="8" t="str">
        <f t="shared" si="1"/>
        <v>Jim Ratigan</v>
      </c>
      <c r="B4895" s="51" t="s">
        <v>30086</v>
      </c>
      <c r="C4895" s="8" t="s">
        <v>29249</v>
      </c>
      <c r="D4895" s="9" t="s">
        <v>934</v>
      </c>
      <c r="E4895" s="8" t="s">
        <v>30087</v>
      </c>
      <c r="F4895" s="8" t="s">
        <v>936</v>
      </c>
      <c r="G4895" s="8" t="s">
        <v>29251</v>
      </c>
      <c r="H4895" s="8" t="s">
        <v>30088</v>
      </c>
      <c r="I4895" s="8" t="s">
        <v>16514</v>
      </c>
      <c r="J4895" s="10" t="s">
        <v>49</v>
      </c>
      <c r="K4895" s="51" t="s">
        <v>30089</v>
      </c>
      <c r="L4895" s="8"/>
      <c r="M4895" s="8"/>
      <c r="N4895" s="8" t="s">
        <v>30098</v>
      </c>
      <c r="O4895" s="13" t="s">
        <v>52</v>
      </c>
      <c r="P4895" s="51"/>
      <c r="Q4895" s="51"/>
      <c r="R4895" s="51" t="s">
        <v>756</v>
      </c>
      <c r="S4895" s="51" t="s">
        <v>30099</v>
      </c>
      <c r="T4895" s="11" t="str">
        <f t="shared" si="2"/>
        <v>Jim Ratigan</v>
      </c>
      <c r="U4895" s="51" t="s">
        <v>55</v>
      </c>
      <c r="V4895" s="51" t="s">
        <v>30100</v>
      </c>
      <c r="W4895" s="51" t="s">
        <v>30101</v>
      </c>
      <c r="X4895" s="8"/>
      <c r="Y4895" s="8" t="s">
        <v>60</v>
      </c>
      <c r="Z4895" s="8" t="s">
        <v>60</v>
      </c>
      <c r="AA4895" s="8" t="s">
        <v>60</v>
      </c>
      <c r="AB4895" s="8" t="s">
        <v>60</v>
      </c>
      <c r="AC4895" s="8" t="s">
        <v>60</v>
      </c>
      <c r="AD4895" s="8" t="s">
        <v>60</v>
      </c>
      <c r="AE4895" s="8" t="s">
        <v>30095</v>
      </c>
      <c r="AF4895" s="8" t="s">
        <v>30096</v>
      </c>
      <c r="AG4895" s="8" t="s">
        <v>947</v>
      </c>
      <c r="AH4895" s="8" t="s">
        <v>65</v>
      </c>
      <c r="AI4895" s="8" t="s">
        <v>66</v>
      </c>
      <c r="AJ4895" s="8" t="s">
        <v>29094</v>
      </c>
      <c r="AK4895" s="8" t="s">
        <v>49</v>
      </c>
      <c r="AL4895" s="8" t="s">
        <v>49</v>
      </c>
      <c r="AM4895" s="8" t="s">
        <v>49</v>
      </c>
      <c r="AN4895" s="8" t="s">
        <v>49</v>
      </c>
      <c r="AO4895" s="8" t="s">
        <v>30097</v>
      </c>
      <c r="AP4895" s="51" t="s">
        <v>30096</v>
      </c>
      <c r="AQ4895" s="11">
        <v>12720.0</v>
      </c>
    </row>
    <row r="4896">
      <c r="A4896" s="8" t="str">
        <f t="shared" si="1"/>
        <v>Sean Ricketts</v>
      </c>
      <c r="B4896" s="51" t="s">
        <v>30102</v>
      </c>
      <c r="C4896" s="8" t="s">
        <v>29249</v>
      </c>
      <c r="D4896" s="9" t="s">
        <v>934</v>
      </c>
      <c r="E4896" s="8" t="s">
        <v>1739</v>
      </c>
      <c r="F4896" s="8" t="s">
        <v>936</v>
      </c>
      <c r="G4896" s="8" t="s">
        <v>29251</v>
      </c>
      <c r="H4896" s="8" t="s">
        <v>30103</v>
      </c>
      <c r="I4896" s="8" t="s">
        <v>49</v>
      </c>
      <c r="J4896" s="10" t="s">
        <v>49</v>
      </c>
      <c r="K4896" s="51" t="s">
        <v>30104</v>
      </c>
      <c r="L4896" s="8"/>
      <c r="M4896" s="8"/>
      <c r="N4896" s="8" t="s">
        <v>30105</v>
      </c>
      <c r="O4896" s="8" t="s">
        <v>52</v>
      </c>
      <c r="P4896" s="51"/>
      <c r="Q4896" s="51"/>
      <c r="R4896" s="51" t="s">
        <v>940</v>
      </c>
      <c r="S4896" s="51" t="s">
        <v>30106</v>
      </c>
      <c r="T4896" s="11" t="str">
        <f t="shared" si="2"/>
        <v>Sean Ricketts</v>
      </c>
      <c r="U4896" s="51" t="s">
        <v>55</v>
      </c>
      <c r="V4896" s="51" t="s">
        <v>30107</v>
      </c>
      <c r="W4896" s="51" t="s">
        <v>30108</v>
      </c>
      <c r="X4896" s="8"/>
      <c r="Y4896" s="8" t="s">
        <v>60</v>
      </c>
      <c r="Z4896" s="12" t="s">
        <v>30109</v>
      </c>
      <c r="AA4896" s="8" t="s">
        <v>60</v>
      </c>
      <c r="AB4896" s="8" t="s">
        <v>60</v>
      </c>
      <c r="AC4896" s="8" t="s">
        <v>60</v>
      </c>
      <c r="AD4896" s="8" t="s">
        <v>60</v>
      </c>
      <c r="AE4896" s="8" t="s">
        <v>30110</v>
      </c>
      <c r="AF4896" s="8" t="s">
        <v>30111</v>
      </c>
      <c r="AG4896" s="8" t="s">
        <v>947</v>
      </c>
      <c r="AH4896" s="8" t="s">
        <v>543</v>
      </c>
      <c r="AI4896" s="8" t="s">
        <v>66</v>
      </c>
      <c r="AJ4896" s="8" t="s">
        <v>29094</v>
      </c>
      <c r="AK4896" s="8" t="s">
        <v>49</v>
      </c>
      <c r="AL4896" s="8" t="s">
        <v>49</v>
      </c>
      <c r="AM4896" s="8" t="s">
        <v>49</v>
      </c>
      <c r="AN4896" s="8" t="s">
        <v>49</v>
      </c>
      <c r="AO4896" s="8" t="s">
        <v>30112</v>
      </c>
      <c r="AP4896" s="51" t="s">
        <v>30111</v>
      </c>
      <c r="AQ4896" s="11">
        <v>23560.0</v>
      </c>
    </row>
    <row r="4897">
      <c r="A4897" s="8" t="str">
        <f t="shared" si="1"/>
        <v>Thomas Fadden</v>
      </c>
      <c r="B4897" s="51" t="s">
        <v>30102</v>
      </c>
      <c r="C4897" s="8" t="s">
        <v>29249</v>
      </c>
      <c r="D4897" s="9" t="s">
        <v>934</v>
      </c>
      <c r="E4897" s="8" t="s">
        <v>1739</v>
      </c>
      <c r="F4897" s="8" t="s">
        <v>936</v>
      </c>
      <c r="G4897" s="8" t="s">
        <v>29251</v>
      </c>
      <c r="H4897" s="8" t="s">
        <v>30103</v>
      </c>
      <c r="I4897" s="8" t="s">
        <v>16514</v>
      </c>
      <c r="J4897" s="10" t="s">
        <v>49</v>
      </c>
      <c r="K4897" s="51" t="s">
        <v>30104</v>
      </c>
      <c r="L4897" s="8"/>
      <c r="M4897" s="8"/>
      <c r="N4897" s="8" t="s">
        <v>30113</v>
      </c>
      <c r="O4897" s="13" t="s">
        <v>52</v>
      </c>
      <c r="P4897" s="51"/>
      <c r="Q4897" s="51"/>
      <c r="R4897" s="51" t="s">
        <v>1458</v>
      </c>
      <c r="S4897" s="51" t="s">
        <v>30114</v>
      </c>
      <c r="T4897" s="11" t="str">
        <f t="shared" si="2"/>
        <v>Thomas Fadden</v>
      </c>
      <c r="U4897" s="51" t="s">
        <v>160</v>
      </c>
      <c r="V4897" s="51" t="s">
        <v>30115</v>
      </c>
      <c r="W4897" s="51" t="s">
        <v>30116</v>
      </c>
      <c r="X4897" s="8"/>
      <c r="Y4897" s="51" t="s">
        <v>60</v>
      </c>
      <c r="Z4897" s="51" t="s">
        <v>60</v>
      </c>
      <c r="AA4897" s="51" t="s">
        <v>60</v>
      </c>
      <c r="AB4897" s="51" t="s">
        <v>60</v>
      </c>
      <c r="AC4897" s="51" t="s">
        <v>60</v>
      </c>
      <c r="AD4897" s="56" t="s">
        <v>30117</v>
      </c>
      <c r="AE4897" s="8" t="s">
        <v>30110</v>
      </c>
      <c r="AF4897" s="8" t="s">
        <v>30111</v>
      </c>
      <c r="AG4897" s="8" t="s">
        <v>947</v>
      </c>
      <c r="AH4897" s="8" t="s">
        <v>543</v>
      </c>
      <c r="AI4897" s="8" t="s">
        <v>66</v>
      </c>
      <c r="AJ4897" s="8" t="s">
        <v>29094</v>
      </c>
      <c r="AK4897" s="8" t="s">
        <v>49</v>
      </c>
      <c r="AL4897" s="8" t="s">
        <v>49</v>
      </c>
      <c r="AM4897" s="8" t="s">
        <v>49</v>
      </c>
      <c r="AN4897" s="8" t="s">
        <v>49</v>
      </c>
      <c r="AO4897" s="8" t="s">
        <v>30112</v>
      </c>
      <c r="AP4897" s="51" t="s">
        <v>30111</v>
      </c>
      <c r="AQ4897" s="11">
        <v>23560.0</v>
      </c>
    </row>
    <row r="4898">
      <c r="A4898" s="8" t="str">
        <f t="shared" si="1"/>
        <v>Wes Williams</v>
      </c>
      <c r="B4898" s="51" t="s">
        <v>30102</v>
      </c>
      <c r="C4898" s="8" t="s">
        <v>29249</v>
      </c>
      <c r="D4898" s="9" t="s">
        <v>934</v>
      </c>
      <c r="E4898" s="8" t="s">
        <v>1739</v>
      </c>
      <c r="F4898" s="8" t="s">
        <v>936</v>
      </c>
      <c r="G4898" s="8" t="s">
        <v>29251</v>
      </c>
      <c r="H4898" s="8" t="s">
        <v>30103</v>
      </c>
      <c r="I4898" s="8" t="s">
        <v>49</v>
      </c>
      <c r="J4898" s="10" t="s">
        <v>49</v>
      </c>
      <c r="K4898" s="51" t="s">
        <v>30104</v>
      </c>
      <c r="L4898" s="8"/>
      <c r="M4898" s="8"/>
      <c r="N4898" s="8" t="s">
        <v>30118</v>
      </c>
      <c r="O4898" s="8" t="s">
        <v>52</v>
      </c>
      <c r="P4898" s="51"/>
      <c r="Q4898" s="51"/>
      <c r="R4898" s="51" t="s">
        <v>262</v>
      </c>
      <c r="S4898" s="51" t="s">
        <v>1878</v>
      </c>
      <c r="T4898" s="11" t="str">
        <f t="shared" si="2"/>
        <v>Wes Williams</v>
      </c>
      <c r="U4898" s="51" t="s">
        <v>167</v>
      </c>
      <c r="V4898" s="51"/>
      <c r="W4898" s="51" t="s">
        <v>30119</v>
      </c>
      <c r="X4898" s="8"/>
      <c r="Y4898" s="8" t="s">
        <v>60</v>
      </c>
      <c r="Z4898" s="12" t="s">
        <v>30109</v>
      </c>
      <c r="AA4898" s="12" t="s">
        <v>30120</v>
      </c>
      <c r="AB4898" s="8" t="s">
        <v>60</v>
      </c>
      <c r="AC4898" s="8" t="s">
        <v>60</v>
      </c>
      <c r="AD4898" s="8" t="s">
        <v>60</v>
      </c>
      <c r="AE4898" s="8" t="s">
        <v>30110</v>
      </c>
      <c r="AF4898" s="8" t="s">
        <v>30111</v>
      </c>
      <c r="AG4898" s="8" t="s">
        <v>947</v>
      </c>
      <c r="AH4898" s="8" t="s">
        <v>543</v>
      </c>
      <c r="AI4898" s="8" t="s">
        <v>66</v>
      </c>
      <c r="AJ4898" s="8" t="s">
        <v>29094</v>
      </c>
      <c r="AK4898" s="8" t="s">
        <v>49</v>
      </c>
      <c r="AL4898" s="8" t="s">
        <v>49</v>
      </c>
      <c r="AM4898" s="8" t="s">
        <v>49</v>
      </c>
      <c r="AN4898" s="8" t="s">
        <v>49</v>
      </c>
      <c r="AO4898" s="8" t="s">
        <v>30112</v>
      </c>
      <c r="AP4898" s="51" t="s">
        <v>30111</v>
      </c>
      <c r="AQ4898" s="11">
        <v>23560.0</v>
      </c>
    </row>
    <row r="4899">
      <c r="A4899" s="8" t="str">
        <f t="shared" si="1"/>
        <v>Matthew Beckstead</v>
      </c>
      <c r="B4899" s="51" t="s">
        <v>30102</v>
      </c>
      <c r="C4899" s="8" t="s">
        <v>29249</v>
      </c>
      <c r="D4899" s="9" t="s">
        <v>934</v>
      </c>
      <c r="E4899" s="8" t="s">
        <v>1739</v>
      </c>
      <c r="F4899" s="8" t="s">
        <v>936</v>
      </c>
      <c r="G4899" s="8" t="s">
        <v>29251</v>
      </c>
      <c r="H4899" s="8" t="s">
        <v>30103</v>
      </c>
      <c r="I4899" s="8" t="s">
        <v>49</v>
      </c>
      <c r="J4899" s="10" t="s">
        <v>49</v>
      </c>
      <c r="K4899" s="51" t="s">
        <v>30104</v>
      </c>
      <c r="L4899" s="8"/>
      <c r="M4899" s="8"/>
      <c r="N4899" s="8" t="s">
        <v>30121</v>
      </c>
      <c r="O4899" s="8" t="s">
        <v>52</v>
      </c>
      <c r="P4899" s="51"/>
      <c r="Q4899" s="51"/>
      <c r="R4899" s="51" t="s">
        <v>806</v>
      </c>
      <c r="S4899" s="51" t="s">
        <v>30122</v>
      </c>
      <c r="T4899" s="11" t="str">
        <f t="shared" si="2"/>
        <v>Matthew Beckstead</v>
      </c>
      <c r="U4899" s="51" t="s">
        <v>503</v>
      </c>
      <c r="V4899" s="51" t="s">
        <v>30123</v>
      </c>
      <c r="W4899" s="51" t="s">
        <v>30124</v>
      </c>
      <c r="X4899" s="8"/>
      <c r="Y4899" s="8" t="s">
        <v>60</v>
      </c>
      <c r="Z4899" s="12" t="s">
        <v>30109</v>
      </c>
      <c r="AA4899" s="8" t="s">
        <v>60</v>
      </c>
      <c r="AB4899" s="8" t="s">
        <v>60</v>
      </c>
      <c r="AC4899" s="8" t="s">
        <v>60</v>
      </c>
      <c r="AD4899" s="8" t="s">
        <v>60</v>
      </c>
      <c r="AE4899" s="8" t="s">
        <v>30110</v>
      </c>
      <c r="AF4899" s="8" t="s">
        <v>30111</v>
      </c>
      <c r="AG4899" s="8" t="s">
        <v>947</v>
      </c>
      <c r="AH4899" s="8" t="s">
        <v>543</v>
      </c>
      <c r="AI4899" s="8" t="s">
        <v>66</v>
      </c>
      <c r="AJ4899" s="8" t="s">
        <v>29094</v>
      </c>
      <c r="AK4899" s="8" t="s">
        <v>49</v>
      </c>
      <c r="AL4899" s="8" t="s">
        <v>49</v>
      </c>
      <c r="AM4899" s="8" t="s">
        <v>49</v>
      </c>
      <c r="AN4899" s="8" t="s">
        <v>49</v>
      </c>
      <c r="AO4899" s="8" t="s">
        <v>30112</v>
      </c>
      <c r="AP4899" s="51" t="s">
        <v>30111</v>
      </c>
      <c r="AQ4899" s="11">
        <v>23560.0</v>
      </c>
    </row>
    <row r="4900">
      <c r="A4900" s="8" t="str">
        <f t="shared" si="1"/>
        <v>Pete Brooks</v>
      </c>
      <c r="B4900" s="51" t="s">
        <v>30102</v>
      </c>
      <c r="C4900" s="8" t="s">
        <v>29249</v>
      </c>
      <c r="D4900" s="9" t="s">
        <v>934</v>
      </c>
      <c r="E4900" s="8" t="s">
        <v>1739</v>
      </c>
      <c r="F4900" s="8" t="s">
        <v>936</v>
      </c>
      <c r="G4900" s="8" t="s">
        <v>29251</v>
      </c>
      <c r="H4900" s="8" t="s">
        <v>30103</v>
      </c>
      <c r="I4900" s="8" t="s">
        <v>16514</v>
      </c>
      <c r="J4900" s="10" t="s">
        <v>49</v>
      </c>
      <c r="K4900" s="51" t="s">
        <v>30104</v>
      </c>
      <c r="L4900" s="8"/>
      <c r="M4900" s="8"/>
      <c r="N4900" s="8" t="s">
        <v>30125</v>
      </c>
      <c r="O4900" s="13" t="s">
        <v>52</v>
      </c>
      <c r="P4900" s="51"/>
      <c r="Q4900" s="51"/>
      <c r="R4900" s="51" t="s">
        <v>5528</v>
      </c>
      <c r="S4900" s="51" t="s">
        <v>2983</v>
      </c>
      <c r="T4900" s="11" t="str">
        <f t="shared" si="2"/>
        <v>Pete Brooks</v>
      </c>
      <c r="U4900" s="51" t="s">
        <v>247</v>
      </c>
      <c r="V4900" s="51"/>
      <c r="W4900" s="51" t="s">
        <v>30126</v>
      </c>
      <c r="X4900" s="8"/>
      <c r="Y4900" s="51" t="s">
        <v>60</v>
      </c>
      <c r="Z4900" s="51" t="s">
        <v>60</v>
      </c>
      <c r="AA4900" s="51" t="s">
        <v>60</v>
      </c>
      <c r="AB4900" s="51" t="s">
        <v>60</v>
      </c>
      <c r="AC4900" s="51" t="s">
        <v>60</v>
      </c>
      <c r="AD4900" s="56" t="s">
        <v>30117</v>
      </c>
      <c r="AE4900" s="8" t="s">
        <v>30110</v>
      </c>
      <c r="AF4900" s="8" t="s">
        <v>30111</v>
      </c>
      <c r="AG4900" s="8" t="s">
        <v>947</v>
      </c>
      <c r="AH4900" s="8" t="s">
        <v>543</v>
      </c>
      <c r="AI4900" s="8" t="s">
        <v>66</v>
      </c>
      <c r="AJ4900" s="8" t="s">
        <v>29094</v>
      </c>
      <c r="AK4900" s="8" t="s">
        <v>49</v>
      </c>
      <c r="AL4900" s="8" t="s">
        <v>49</v>
      </c>
      <c r="AM4900" s="8" t="s">
        <v>49</v>
      </c>
      <c r="AN4900" s="8" t="s">
        <v>49</v>
      </c>
      <c r="AO4900" s="8" t="s">
        <v>30112</v>
      </c>
      <c r="AP4900" s="51" t="s">
        <v>30111</v>
      </c>
      <c r="AQ4900" s="11">
        <v>23560.0</v>
      </c>
    </row>
    <row r="4901">
      <c r="A4901" s="8" t="str">
        <f t="shared" si="1"/>
        <v>Ronnie Taylor</v>
      </c>
      <c r="B4901" s="51" t="s">
        <v>30102</v>
      </c>
      <c r="C4901" s="8" t="s">
        <v>29249</v>
      </c>
      <c r="D4901" s="9" t="s">
        <v>934</v>
      </c>
      <c r="E4901" s="8" t="s">
        <v>1739</v>
      </c>
      <c r="F4901" s="8" t="s">
        <v>936</v>
      </c>
      <c r="G4901" s="51" t="s">
        <v>29251</v>
      </c>
      <c r="H4901" s="51" t="s">
        <v>30103</v>
      </c>
      <c r="I4901" s="8" t="s">
        <v>16514</v>
      </c>
      <c r="J4901" s="10" t="s">
        <v>49</v>
      </c>
      <c r="K4901" s="51" t="s">
        <v>30104</v>
      </c>
      <c r="L4901" s="51"/>
      <c r="M4901" s="51"/>
      <c r="N4901" s="51" t="s">
        <v>30127</v>
      </c>
      <c r="O4901" s="51" t="s">
        <v>52</v>
      </c>
      <c r="P4901" s="51"/>
      <c r="Q4901" s="51"/>
      <c r="R4901" s="51" t="s">
        <v>4665</v>
      </c>
      <c r="S4901" s="51" t="s">
        <v>518</v>
      </c>
      <c r="T4901" s="11" t="str">
        <f t="shared" si="2"/>
        <v>Ronnie Taylor</v>
      </c>
      <c r="U4901" s="51" t="s">
        <v>13416</v>
      </c>
      <c r="V4901" s="51" t="s">
        <v>30128</v>
      </c>
      <c r="W4901" s="51"/>
      <c r="X4901" s="51"/>
      <c r="Y4901" s="56" t="s">
        <v>30129</v>
      </c>
      <c r="Z4901" s="56" t="s">
        <v>30130</v>
      </c>
      <c r="AA4901" s="51" t="s">
        <v>60</v>
      </c>
      <c r="AB4901" s="56" t="s">
        <v>30131</v>
      </c>
      <c r="AC4901" s="56" t="s">
        <v>30132</v>
      </c>
      <c r="AD4901" s="56" t="s">
        <v>30117</v>
      </c>
      <c r="AE4901" s="51" t="s">
        <v>30110</v>
      </c>
      <c r="AF4901" s="8" t="s">
        <v>30111</v>
      </c>
      <c r="AG4901" s="8" t="s">
        <v>947</v>
      </c>
      <c r="AH4901" s="8" t="s">
        <v>543</v>
      </c>
      <c r="AI4901" s="8" t="s">
        <v>66</v>
      </c>
      <c r="AJ4901" s="8" t="s">
        <v>29094</v>
      </c>
      <c r="AK4901" s="8" t="s">
        <v>49</v>
      </c>
      <c r="AL4901" s="8" t="s">
        <v>49</v>
      </c>
      <c r="AM4901" s="8" t="s">
        <v>49</v>
      </c>
      <c r="AN4901" s="8" t="s">
        <v>49</v>
      </c>
      <c r="AO4901" s="8" t="s">
        <v>30112</v>
      </c>
      <c r="AP4901" s="51" t="s">
        <v>30111</v>
      </c>
      <c r="AQ4901" s="68">
        <v>23560.0</v>
      </c>
    </row>
    <row r="4902">
      <c r="A4902" s="8" t="str">
        <f t="shared" si="1"/>
        <v>Maximilian Pinto</v>
      </c>
      <c r="B4902" s="51" t="s">
        <v>30102</v>
      </c>
      <c r="C4902" s="8" t="s">
        <v>29249</v>
      </c>
      <c r="D4902" s="9" t="s">
        <v>934</v>
      </c>
      <c r="E4902" s="8" t="s">
        <v>1739</v>
      </c>
      <c r="F4902" s="8" t="s">
        <v>936</v>
      </c>
      <c r="G4902" s="51" t="s">
        <v>29251</v>
      </c>
      <c r="H4902" s="8" t="s">
        <v>30103</v>
      </c>
      <c r="I4902" s="8" t="s">
        <v>16514</v>
      </c>
      <c r="J4902" s="10" t="s">
        <v>49</v>
      </c>
      <c r="K4902" s="51" t="s">
        <v>30104</v>
      </c>
      <c r="L4902" s="8" t="s">
        <v>86</v>
      </c>
      <c r="M4902" s="8" t="s">
        <v>86</v>
      </c>
      <c r="N4902" s="51" t="s">
        <v>30133</v>
      </c>
      <c r="O4902" s="51" t="s">
        <v>52</v>
      </c>
      <c r="P4902" s="51" t="s">
        <v>959</v>
      </c>
      <c r="Q4902" s="51"/>
      <c r="R4902" s="51" t="s">
        <v>20320</v>
      </c>
      <c r="S4902" s="51" t="s">
        <v>30134</v>
      </c>
      <c r="T4902" s="11" t="str">
        <f t="shared" si="2"/>
        <v>Maximilian Pinto</v>
      </c>
      <c r="U4902" s="51" t="s">
        <v>2695</v>
      </c>
      <c r="V4902" s="51" t="s">
        <v>30135</v>
      </c>
      <c r="W4902" s="51" t="s">
        <v>30136</v>
      </c>
      <c r="X4902" s="51"/>
      <c r="Y4902" s="51" t="s">
        <v>60</v>
      </c>
      <c r="Z4902" s="51" t="s">
        <v>60</v>
      </c>
      <c r="AA4902" s="51" t="s">
        <v>60</v>
      </c>
      <c r="AB4902" s="51" t="s">
        <v>60</v>
      </c>
      <c r="AC4902" s="56" t="s">
        <v>30137</v>
      </c>
      <c r="AD4902" s="56" t="s">
        <v>30117</v>
      </c>
      <c r="AE4902" s="51" t="s">
        <v>30110</v>
      </c>
      <c r="AF4902" s="8" t="s">
        <v>30111</v>
      </c>
      <c r="AG4902" s="8" t="s">
        <v>947</v>
      </c>
      <c r="AH4902" s="8" t="s">
        <v>543</v>
      </c>
      <c r="AI4902" s="8" t="s">
        <v>66</v>
      </c>
      <c r="AJ4902" s="8" t="s">
        <v>29094</v>
      </c>
      <c r="AK4902" s="8" t="s">
        <v>49</v>
      </c>
      <c r="AL4902" s="8" t="s">
        <v>49</v>
      </c>
      <c r="AM4902" s="8" t="s">
        <v>49</v>
      </c>
      <c r="AN4902" s="8" t="s">
        <v>49</v>
      </c>
      <c r="AO4902" s="8" t="s">
        <v>30112</v>
      </c>
      <c r="AP4902" s="51" t="s">
        <v>30111</v>
      </c>
      <c r="AQ4902" s="11">
        <v>23560.0</v>
      </c>
    </row>
    <row r="4903">
      <c r="A4903" s="8" t="str">
        <f t="shared" si="1"/>
        <v>Tyler Arroyo</v>
      </c>
      <c r="B4903" s="51" t="s">
        <v>30102</v>
      </c>
      <c r="C4903" s="8" t="s">
        <v>29249</v>
      </c>
      <c r="D4903" s="9" t="s">
        <v>934</v>
      </c>
      <c r="E4903" s="8" t="s">
        <v>1739</v>
      </c>
      <c r="F4903" s="8" t="s">
        <v>936</v>
      </c>
      <c r="G4903" s="8" t="s">
        <v>29251</v>
      </c>
      <c r="H4903" s="8" t="s">
        <v>30103</v>
      </c>
      <c r="I4903" s="8" t="s">
        <v>16514</v>
      </c>
      <c r="J4903" s="10" t="s">
        <v>49</v>
      </c>
      <c r="K4903" s="51" t="s">
        <v>30104</v>
      </c>
      <c r="L4903" s="8" t="s">
        <v>86</v>
      </c>
      <c r="M4903" s="8" t="s">
        <v>86</v>
      </c>
      <c r="N4903" s="8" t="s">
        <v>30138</v>
      </c>
      <c r="O4903" s="8" t="s">
        <v>52</v>
      </c>
      <c r="P4903" s="51"/>
      <c r="Q4903" s="51"/>
      <c r="R4903" s="51" t="s">
        <v>1514</v>
      </c>
      <c r="S4903" s="51" t="s">
        <v>30139</v>
      </c>
      <c r="T4903" s="11" t="str">
        <f t="shared" si="2"/>
        <v>Tyler Arroyo</v>
      </c>
      <c r="U4903" s="51" t="s">
        <v>689</v>
      </c>
      <c r="V4903" s="51" t="s">
        <v>30140</v>
      </c>
      <c r="W4903" s="51" t="s">
        <v>86</v>
      </c>
      <c r="X4903" s="8"/>
      <c r="Y4903" s="51" t="s">
        <v>60</v>
      </c>
      <c r="Z4903" s="51" t="s">
        <v>60</v>
      </c>
      <c r="AA4903" s="51" t="s">
        <v>60</v>
      </c>
      <c r="AB4903" s="56" t="s">
        <v>30141</v>
      </c>
      <c r="AC4903" s="51" t="s">
        <v>60</v>
      </c>
      <c r="AD4903" s="56" t="s">
        <v>30117</v>
      </c>
      <c r="AE4903" s="8" t="s">
        <v>30110</v>
      </c>
      <c r="AF4903" s="8" t="s">
        <v>30111</v>
      </c>
      <c r="AG4903" s="8" t="s">
        <v>947</v>
      </c>
      <c r="AH4903" s="8" t="s">
        <v>543</v>
      </c>
      <c r="AI4903" s="8" t="s">
        <v>66</v>
      </c>
      <c r="AJ4903" s="8" t="s">
        <v>29094</v>
      </c>
      <c r="AK4903" s="8" t="s">
        <v>49</v>
      </c>
      <c r="AL4903" s="8" t="s">
        <v>49</v>
      </c>
      <c r="AM4903" s="8" t="s">
        <v>49</v>
      </c>
      <c r="AN4903" s="8" t="s">
        <v>49</v>
      </c>
      <c r="AO4903" s="8" t="s">
        <v>30112</v>
      </c>
      <c r="AP4903" s="51" t="s">
        <v>30111</v>
      </c>
      <c r="AQ4903" s="11">
        <v>23560.0</v>
      </c>
    </row>
    <row r="4904">
      <c r="A4904" s="8" t="str">
        <f t="shared" si="1"/>
        <v>Patrick Longhini</v>
      </c>
      <c r="B4904" s="51" t="s">
        <v>30102</v>
      </c>
      <c r="C4904" s="8" t="s">
        <v>29249</v>
      </c>
      <c r="D4904" s="9" t="s">
        <v>934</v>
      </c>
      <c r="E4904" s="8" t="s">
        <v>1739</v>
      </c>
      <c r="F4904" s="8" t="s">
        <v>936</v>
      </c>
      <c r="G4904" s="8" t="s">
        <v>29251</v>
      </c>
      <c r="H4904" s="8" t="s">
        <v>30103</v>
      </c>
      <c r="I4904" s="8" t="s">
        <v>16514</v>
      </c>
      <c r="J4904" s="10" t="s">
        <v>49</v>
      </c>
      <c r="K4904" s="51" t="s">
        <v>30104</v>
      </c>
      <c r="L4904" s="8"/>
      <c r="M4904" s="8"/>
      <c r="N4904" s="8" t="s">
        <v>30142</v>
      </c>
      <c r="O4904" s="13" t="s">
        <v>52</v>
      </c>
      <c r="P4904" s="51"/>
      <c r="Q4904" s="51"/>
      <c r="R4904" s="51" t="s">
        <v>3524</v>
      </c>
      <c r="S4904" s="51" t="s">
        <v>30143</v>
      </c>
      <c r="T4904" s="11" t="str">
        <f t="shared" si="2"/>
        <v>Patrick Longhini</v>
      </c>
      <c r="U4904" s="51" t="s">
        <v>106</v>
      </c>
      <c r="V4904" s="51"/>
      <c r="W4904" s="51"/>
      <c r="X4904" s="8"/>
      <c r="Y4904" s="51" t="s">
        <v>60</v>
      </c>
      <c r="Z4904" s="51" t="s">
        <v>60</v>
      </c>
      <c r="AA4904" s="51" t="s">
        <v>60</v>
      </c>
      <c r="AB4904" s="51" t="s">
        <v>60</v>
      </c>
      <c r="AC4904" s="51" t="s">
        <v>60</v>
      </c>
      <c r="AD4904" s="56" t="s">
        <v>30117</v>
      </c>
      <c r="AE4904" s="8" t="s">
        <v>30110</v>
      </c>
      <c r="AF4904" s="8" t="s">
        <v>30111</v>
      </c>
      <c r="AG4904" s="8" t="s">
        <v>947</v>
      </c>
      <c r="AH4904" s="8" t="s">
        <v>543</v>
      </c>
      <c r="AI4904" s="8" t="s">
        <v>66</v>
      </c>
      <c r="AJ4904" s="8" t="s">
        <v>29094</v>
      </c>
      <c r="AK4904" s="8" t="s">
        <v>49</v>
      </c>
      <c r="AL4904" s="8" t="s">
        <v>49</v>
      </c>
      <c r="AM4904" s="8" t="s">
        <v>49</v>
      </c>
      <c r="AN4904" s="8" t="s">
        <v>49</v>
      </c>
      <c r="AO4904" s="8" t="s">
        <v>30112</v>
      </c>
      <c r="AP4904" s="51" t="s">
        <v>30111</v>
      </c>
      <c r="AQ4904" s="11">
        <v>23560.0</v>
      </c>
    </row>
    <row r="4905">
      <c r="A4905" s="8" t="str">
        <f t="shared" si="1"/>
        <v>Les Anthony III</v>
      </c>
      <c r="B4905" s="51" t="s">
        <v>30144</v>
      </c>
      <c r="C4905" s="8" t="s">
        <v>29249</v>
      </c>
      <c r="D4905" s="9" t="s">
        <v>934</v>
      </c>
      <c r="E4905" s="8" t="s">
        <v>1934</v>
      </c>
      <c r="F4905" s="8" t="s">
        <v>936</v>
      </c>
      <c r="G4905" s="8" t="s">
        <v>29251</v>
      </c>
      <c r="H4905" s="8" t="s">
        <v>30145</v>
      </c>
      <c r="I4905" s="8" t="s">
        <v>49</v>
      </c>
      <c r="J4905" s="10" t="s">
        <v>49</v>
      </c>
      <c r="K4905" s="51" t="s">
        <v>30146</v>
      </c>
      <c r="L4905" s="8"/>
      <c r="M4905" s="8"/>
      <c r="N4905" s="8" t="s">
        <v>30147</v>
      </c>
      <c r="O4905" s="8" t="s">
        <v>52</v>
      </c>
      <c r="P4905" s="51"/>
      <c r="Q4905" s="51"/>
      <c r="R4905" s="51" t="s">
        <v>1001</v>
      </c>
      <c r="S4905" s="51" t="s">
        <v>30148</v>
      </c>
      <c r="T4905" s="11" t="str">
        <f t="shared" si="2"/>
        <v>Les Anthony III</v>
      </c>
      <c r="U4905" s="51" t="s">
        <v>25542</v>
      </c>
      <c r="V4905" s="51" t="s">
        <v>30149</v>
      </c>
      <c r="W4905" s="51" t="s">
        <v>30150</v>
      </c>
      <c r="X4905" s="8"/>
      <c r="Y4905" s="8" t="s">
        <v>60</v>
      </c>
      <c r="Z4905" s="12" t="s">
        <v>30151</v>
      </c>
      <c r="AA4905" s="8" t="s">
        <v>60</v>
      </c>
      <c r="AB4905" s="12" t="s">
        <v>30152</v>
      </c>
      <c r="AC4905" s="8" t="s">
        <v>60</v>
      </c>
      <c r="AD4905" s="8" t="s">
        <v>60</v>
      </c>
      <c r="AE4905" s="8" t="s">
        <v>30153</v>
      </c>
      <c r="AF4905" s="8" t="s">
        <v>30154</v>
      </c>
      <c r="AG4905" s="8" t="s">
        <v>947</v>
      </c>
      <c r="AH4905" s="8" t="s">
        <v>654</v>
      </c>
      <c r="AI4905" s="8" t="s">
        <v>66</v>
      </c>
      <c r="AJ4905" s="8" t="s">
        <v>29094</v>
      </c>
      <c r="AK4905" s="8" t="s">
        <v>49</v>
      </c>
      <c r="AL4905" s="8" t="s">
        <v>49</v>
      </c>
      <c r="AM4905" s="8" t="s">
        <v>49</v>
      </c>
      <c r="AN4905" s="8" t="s">
        <v>49</v>
      </c>
      <c r="AO4905" s="8" t="s">
        <v>30155</v>
      </c>
      <c r="AP4905" s="51" t="s">
        <v>30154</v>
      </c>
      <c r="AQ4905" s="11">
        <v>18102.0</v>
      </c>
    </row>
    <row r="4906">
      <c r="A4906" s="8" t="str">
        <f t="shared" si="1"/>
        <v>Justin Ta</v>
      </c>
      <c r="B4906" s="51" t="s">
        <v>30156</v>
      </c>
      <c r="C4906" s="8" t="s">
        <v>29249</v>
      </c>
      <c r="D4906" s="2" t="s">
        <v>934</v>
      </c>
      <c r="E4906" s="8" t="s">
        <v>1362</v>
      </c>
      <c r="F4906" s="8" t="s">
        <v>936</v>
      </c>
      <c r="G4906" s="51" t="s">
        <v>29251</v>
      </c>
      <c r="H4906" s="51" t="s">
        <v>30157</v>
      </c>
      <c r="I4906" s="8" t="s">
        <v>16514</v>
      </c>
      <c r="J4906" s="10" t="s">
        <v>49</v>
      </c>
      <c r="K4906" s="51" t="s">
        <v>30158</v>
      </c>
      <c r="L4906" s="51"/>
      <c r="M4906" s="51"/>
      <c r="N4906" s="51" t="s">
        <v>30159</v>
      </c>
      <c r="O4906" s="51" t="s">
        <v>52</v>
      </c>
      <c r="P4906" s="51" t="s">
        <v>490</v>
      </c>
      <c r="Q4906" s="51"/>
      <c r="R4906" s="51" t="s">
        <v>114</v>
      </c>
      <c r="S4906" s="51" t="s">
        <v>30160</v>
      </c>
      <c r="T4906" s="11" t="str">
        <f t="shared" si="2"/>
        <v>Justin Ta</v>
      </c>
      <c r="U4906" s="51" t="s">
        <v>30161</v>
      </c>
      <c r="V4906" s="51" t="s">
        <v>30162</v>
      </c>
      <c r="W4906" s="51" t="s">
        <v>30163</v>
      </c>
      <c r="X4906" s="51"/>
      <c r="Y4906" s="51" t="s">
        <v>60</v>
      </c>
      <c r="Z4906" s="56" t="s">
        <v>30164</v>
      </c>
      <c r="AA4906" s="51" t="s">
        <v>60</v>
      </c>
      <c r="AB4906" s="56" t="s">
        <v>30165</v>
      </c>
      <c r="AC4906" s="51" t="s">
        <v>60</v>
      </c>
      <c r="AD4906" s="51" t="s">
        <v>60</v>
      </c>
      <c r="AE4906" s="51" t="s">
        <v>30166</v>
      </c>
      <c r="AF4906" s="8" t="s">
        <v>30167</v>
      </c>
      <c r="AG4906" s="8" t="s">
        <v>947</v>
      </c>
      <c r="AH4906" s="8" t="s">
        <v>543</v>
      </c>
      <c r="AI4906" s="8" t="s">
        <v>66</v>
      </c>
      <c r="AJ4906" s="8" t="s">
        <v>29094</v>
      </c>
      <c r="AK4906" s="8" t="s">
        <v>49</v>
      </c>
      <c r="AL4906" s="8" t="s">
        <v>49</v>
      </c>
      <c r="AM4906" s="8" t="s">
        <v>49</v>
      </c>
      <c r="AN4906" s="8" t="s">
        <v>49</v>
      </c>
      <c r="AO4906" s="8" t="s">
        <v>30168</v>
      </c>
      <c r="AP4906" s="51" t="s">
        <v>30167</v>
      </c>
      <c r="AQ4906" s="68">
        <v>8121.0</v>
      </c>
    </row>
    <row r="4907">
      <c r="A4907" s="8" t="str">
        <f t="shared" si="1"/>
        <v>Paul Pham</v>
      </c>
      <c r="B4907" s="51" t="s">
        <v>30156</v>
      </c>
      <c r="C4907" s="8" t="s">
        <v>29249</v>
      </c>
      <c r="D4907" s="2" t="s">
        <v>934</v>
      </c>
      <c r="E4907" s="8" t="s">
        <v>1362</v>
      </c>
      <c r="F4907" s="8" t="s">
        <v>936</v>
      </c>
      <c r="G4907" s="51" t="s">
        <v>29251</v>
      </c>
      <c r="H4907" s="51" t="s">
        <v>30157</v>
      </c>
      <c r="I4907" s="8" t="s">
        <v>16514</v>
      </c>
      <c r="J4907" s="10" t="s">
        <v>49</v>
      </c>
      <c r="K4907" s="51" t="s">
        <v>30158</v>
      </c>
      <c r="L4907" s="51"/>
      <c r="M4907" s="51"/>
      <c r="N4907" s="51" t="s">
        <v>30169</v>
      </c>
      <c r="O4907" s="51" t="s">
        <v>52</v>
      </c>
      <c r="P4907" s="51"/>
      <c r="Q4907" s="51"/>
      <c r="R4907" s="51" t="s">
        <v>425</v>
      </c>
      <c r="S4907" s="51" t="s">
        <v>28158</v>
      </c>
      <c r="T4907" s="11" t="str">
        <f t="shared" si="2"/>
        <v>Paul Pham</v>
      </c>
      <c r="U4907" s="51" t="s">
        <v>9639</v>
      </c>
      <c r="V4907" s="51"/>
      <c r="W4907" s="51"/>
      <c r="X4907" s="51"/>
      <c r="Y4907" s="51" t="s">
        <v>60</v>
      </c>
      <c r="Z4907" s="56" t="s">
        <v>30164</v>
      </c>
      <c r="AA4907" s="51" t="s">
        <v>60</v>
      </c>
      <c r="AB4907" s="56" t="s">
        <v>30165</v>
      </c>
      <c r="AC4907" s="51" t="s">
        <v>60</v>
      </c>
      <c r="AD4907" s="51" t="s">
        <v>60</v>
      </c>
      <c r="AE4907" s="51" t="s">
        <v>30166</v>
      </c>
      <c r="AF4907" s="8" t="s">
        <v>30167</v>
      </c>
      <c r="AG4907" s="8" t="s">
        <v>947</v>
      </c>
      <c r="AH4907" s="8" t="s">
        <v>543</v>
      </c>
      <c r="AI4907" s="8" t="s">
        <v>66</v>
      </c>
      <c r="AJ4907" s="8" t="s">
        <v>29094</v>
      </c>
      <c r="AK4907" s="8" t="s">
        <v>49</v>
      </c>
      <c r="AL4907" s="8" t="s">
        <v>49</v>
      </c>
      <c r="AM4907" s="8" t="s">
        <v>49</v>
      </c>
      <c r="AN4907" s="8" t="s">
        <v>49</v>
      </c>
      <c r="AO4907" s="8" t="s">
        <v>30168</v>
      </c>
      <c r="AP4907" s="51" t="s">
        <v>30167</v>
      </c>
      <c r="AQ4907" s="68">
        <v>8121.0</v>
      </c>
    </row>
    <row r="4908">
      <c r="A4908" s="8" t="str">
        <f t="shared" si="1"/>
        <v>Gary Kelmenson</v>
      </c>
      <c r="B4908" s="51" t="s">
        <v>30156</v>
      </c>
      <c r="C4908" s="8" t="s">
        <v>29249</v>
      </c>
      <c r="D4908" s="2" t="s">
        <v>934</v>
      </c>
      <c r="E4908" s="8" t="s">
        <v>1362</v>
      </c>
      <c r="F4908" s="8" t="s">
        <v>936</v>
      </c>
      <c r="G4908" s="51" t="s">
        <v>29251</v>
      </c>
      <c r="H4908" s="51" t="s">
        <v>30157</v>
      </c>
      <c r="I4908" s="8" t="s">
        <v>16514</v>
      </c>
      <c r="J4908" s="10" t="s">
        <v>49</v>
      </c>
      <c r="K4908" s="51" t="s">
        <v>30158</v>
      </c>
      <c r="L4908" s="51"/>
      <c r="M4908" s="51"/>
      <c r="N4908" s="51" t="s">
        <v>30170</v>
      </c>
      <c r="O4908" s="51" t="s">
        <v>52</v>
      </c>
      <c r="P4908" s="51"/>
      <c r="Q4908" s="51"/>
      <c r="R4908" s="51" t="s">
        <v>1081</v>
      </c>
      <c r="S4908" s="51" t="s">
        <v>30171</v>
      </c>
      <c r="T4908" s="11" t="str">
        <f t="shared" si="2"/>
        <v>Gary Kelmenson</v>
      </c>
      <c r="U4908" s="51" t="s">
        <v>160</v>
      </c>
      <c r="V4908" s="51"/>
      <c r="W4908" s="51"/>
      <c r="X4908" s="51"/>
      <c r="Y4908" s="51" t="s">
        <v>60</v>
      </c>
      <c r="Z4908" s="56" t="s">
        <v>30164</v>
      </c>
      <c r="AA4908" s="51" t="s">
        <v>60</v>
      </c>
      <c r="AB4908" s="56" t="s">
        <v>30165</v>
      </c>
      <c r="AC4908" s="51" t="s">
        <v>60</v>
      </c>
      <c r="AD4908" s="51" t="s">
        <v>60</v>
      </c>
      <c r="AE4908" s="51" t="s">
        <v>30166</v>
      </c>
      <c r="AF4908" s="8" t="s">
        <v>30167</v>
      </c>
      <c r="AG4908" s="8" t="s">
        <v>947</v>
      </c>
      <c r="AH4908" s="8" t="s">
        <v>543</v>
      </c>
      <c r="AI4908" s="8" t="s">
        <v>66</v>
      </c>
      <c r="AJ4908" s="8" t="s">
        <v>29094</v>
      </c>
      <c r="AK4908" s="8" t="s">
        <v>49</v>
      </c>
      <c r="AL4908" s="8" t="s">
        <v>49</v>
      </c>
      <c r="AM4908" s="8" t="s">
        <v>49</v>
      </c>
      <c r="AN4908" s="8" t="s">
        <v>49</v>
      </c>
      <c r="AO4908" s="8" t="s">
        <v>30168</v>
      </c>
      <c r="AP4908" s="51" t="s">
        <v>30167</v>
      </c>
      <c r="AQ4908" s="68">
        <v>8121.0</v>
      </c>
    </row>
    <row r="4909">
      <c r="A4909" s="8" t="str">
        <f t="shared" si="1"/>
        <v>Edward Lasquete</v>
      </c>
      <c r="B4909" s="51" t="s">
        <v>30156</v>
      </c>
      <c r="C4909" s="8" t="s">
        <v>29249</v>
      </c>
      <c r="D4909" s="9" t="s">
        <v>934</v>
      </c>
      <c r="E4909" s="8" t="s">
        <v>1362</v>
      </c>
      <c r="F4909" s="8" t="s">
        <v>936</v>
      </c>
      <c r="G4909" s="8" t="s">
        <v>29251</v>
      </c>
      <c r="H4909" s="8" t="s">
        <v>30157</v>
      </c>
      <c r="I4909" s="8" t="s">
        <v>49</v>
      </c>
      <c r="J4909" s="10" t="s">
        <v>49</v>
      </c>
      <c r="K4909" s="51" t="s">
        <v>30158</v>
      </c>
      <c r="L4909" s="8"/>
      <c r="M4909" s="8"/>
      <c r="N4909" s="8" t="s">
        <v>30172</v>
      </c>
      <c r="O4909" s="8" t="s">
        <v>52</v>
      </c>
      <c r="P4909" s="51"/>
      <c r="Q4909" s="51"/>
      <c r="R4909" s="51" t="s">
        <v>19981</v>
      </c>
      <c r="S4909" s="51" t="s">
        <v>30173</v>
      </c>
      <c r="T4909" s="11" t="str">
        <f t="shared" si="2"/>
        <v>Edward Lasquete</v>
      </c>
      <c r="U4909" s="51" t="s">
        <v>247</v>
      </c>
      <c r="V4909" s="51"/>
      <c r="W4909" s="51"/>
      <c r="X4909" s="8"/>
      <c r="Y4909" s="8" t="s">
        <v>60</v>
      </c>
      <c r="Z4909" s="12" t="s">
        <v>30174</v>
      </c>
      <c r="AA4909" s="12" t="s">
        <v>30175</v>
      </c>
      <c r="AB4909" s="12" t="s">
        <v>30176</v>
      </c>
      <c r="AC4909" s="8" t="s">
        <v>60</v>
      </c>
      <c r="AD4909" s="8" t="s">
        <v>60</v>
      </c>
      <c r="AE4909" s="8" t="s">
        <v>30166</v>
      </c>
      <c r="AF4909" s="8" t="s">
        <v>30167</v>
      </c>
      <c r="AG4909" s="8" t="s">
        <v>947</v>
      </c>
      <c r="AH4909" s="8" t="s">
        <v>543</v>
      </c>
      <c r="AI4909" s="8" t="s">
        <v>66</v>
      </c>
      <c r="AJ4909" s="8" t="s">
        <v>29094</v>
      </c>
      <c r="AK4909" s="8" t="s">
        <v>49</v>
      </c>
      <c r="AL4909" s="8" t="s">
        <v>49</v>
      </c>
      <c r="AM4909" s="8" t="s">
        <v>49</v>
      </c>
      <c r="AN4909" s="8" t="s">
        <v>49</v>
      </c>
      <c r="AO4909" s="8" t="s">
        <v>30168</v>
      </c>
      <c r="AP4909" s="51" t="s">
        <v>30167</v>
      </c>
      <c r="AQ4909" s="11">
        <v>8121.0</v>
      </c>
    </row>
    <row r="4910">
      <c r="A4910" s="8" t="str">
        <f t="shared" si="1"/>
        <v>Paul Williams</v>
      </c>
      <c r="B4910" s="51" t="s">
        <v>30156</v>
      </c>
      <c r="C4910" s="8" t="s">
        <v>29249</v>
      </c>
      <c r="D4910" s="9" t="s">
        <v>934</v>
      </c>
      <c r="E4910" s="8" t="s">
        <v>1362</v>
      </c>
      <c r="F4910" s="8" t="s">
        <v>936</v>
      </c>
      <c r="G4910" s="8" t="s">
        <v>29251</v>
      </c>
      <c r="H4910" s="8" t="s">
        <v>30157</v>
      </c>
      <c r="I4910" s="8" t="s">
        <v>49</v>
      </c>
      <c r="J4910" s="10" t="s">
        <v>49</v>
      </c>
      <c r="K4910" s="51" t="s">
        <v>30158</v>
      </c>
      <c r="L4910" s="8"/>
      <c r="M4910" s="8"/>
      <c r="N4910" s="8" t="s">
        <v>30177</v>
      </c>
      <c r="O4910" s="8" t="s">
        <v>52</v>
      </c>
      <c r="P4910" s="51"/>
      <c r="Q4910" s="51"/>
      <c r="R4910" s="51" t="s">
        <v>425</v>
      </c>
      <c r="S4910" s="51" t="s">
        <v>1878</v>
      </c>
      <c r="T4910" s="11" t="str">
        <f t="shared" si="2"/>
        <v>Paul Williams</v>
      </c>
      <c r="U4910" s="51" t="s">
        <v>689</v>
      </c>
      <c r="V4910" s="51"/>
      <c r="W4910" s="51"/>
      <c r="X4910" s="8"/>
      <c r="Y4910" s="8" t="s">
        <v>60</v>
      </c>
      <c r="Z4910" s="12" t="s">
        <v>30174</v>
      </c>
      <c r="AA4910" s="8" t="s">
        <v>60</v>
      </c>
      <c r="AB4910" s="12" t="s">
        <v>30176</v>
      </c>
      <c r="AC4910" s="8" t="s">
        <v>60</v>
      </c>
      <c r="AD4910" s="8" t="s">
        <v>60</v>
      </c>
      <c r="AE4910" s="8" t="s">
        <v>30166</v>
      </c>
      <c r="AF4910" s="8" t="s">
        <v>30167</v>
      </c>
      <c r="AG4910" s="8" t="s">
        <v>947</v>
      </c>
      <c r="AH4910" s="8" t="s">
        <v>543</v>
      </c>
      <c r="AI4910" s="8" t="s">
        <v>66</v>
      </c>
      <c r="AJ4910" s="8" t="s">
        <v>29094</v>
      </c>
      <c r="AK4910" s="8" t="s">
        <v>49</v>
      </c>
      <c r="AL4910" s="8" t="s">
        <v>49</v>
      </c>
      <c r="AM4910" s="8" t="s">
        <v>49</v>
      </c>
      <c r="AN4910" s="8" t="s">
        <v>49</v>
      </c>
      <c r="AO4910" s="8" t="s">
        <v>30168</v>
      </c>
      <c r="AP4910" s="51" t="s">
        <v>30167</v>
      </c>
      <c r="AQ4910" s="11">
        <v>8121.0</v>
      </c>
    </row>
    <row r="4911">
      <c r="A4911" s="8" t="str">
        <f t="shared" si="1"/>
        <v>James Guglielmana</v>
      </c>
      <c r="B4911" s="51" t="s">
        <v>30178</v>
      </c>
      <c r="C4911" s="8" t="s">
        <v>29249</v>
      </c>
      <c r="D4911" s="9" t="s">
        <v>934</v>
      </c>
      <c r="E4911" s="8" t="s">
        <v>30179</v>
      </c>
      <c r="F4911" s="8" t="s">
        <v>936</v>
      </c>
      <c r="G4911" s="51" t="s">
        <v>29251</v>
      </c>
      <c r="H4911" s="8" t="s">
        <v>30180</v>
      </c>
      <c r="I4911" s="8" t="s">
        <v>16514</v>
      </c>
      <c r="J4911" s="10" t="s">
        <v>49</v>
      </c>
      <c r="K4911" s="51" t="s">
        <v>30181</v>
      </c>
      <c r="L4911" s="8"/>
      <c r="M4911" s="8"/>
      <c r="N4911" s="8" t="s">
        <v>30182</v>
      </c>
      <c r="O4911" s="57" t="s">
        <v>52</v>
      </c>
      <c r="P4911" s="51"/>
      <c r="Q4911" s="51"/>
      <c r="R4911" s="51" t="s">
        <v>411</v>
      </c>
      <c r="S4911" s="51" t="s">
        <v>30183</v>
      </c>
      <c r="T4911" s="11" t="str">
        <f t="shared" si="2"/>
        <v>James Guglielmana</v>
      </c>
      <c r="U4911" s="51" t="s">
        <v>80</v>
      </c>
      <c r="V4911" s="51"/>
      <c r="W4911" s="51"/>
      <c r="X4911" s="51"/>
      <c r="Y4911" s="51" t="s">
        <v>60</v>
      </c>
      <c r="Z4911" s="51" t="s">
        <v>60</v>
      </c>
      <c r="AA4911" s="51" t="s">
        <v>60</v>
      </c>
      <c r="AB4911" s="56" t="s">
        <v>29837</v>
      </c>
      <c r="AC4911" s="51" t="s">
        <v>60</v>
      </c>
      <c r="AD4911" s="51" t="s">
        <v>60</v>
      </c>
      <c r="AE4911" s="51" t="s">
        <v>30184</v>
      </c>
      <c r="AF4911" s="8" t="s">
        <v>30179</v>
      </c>
      <c r="AG4911" s="8" t="s">
        <v>947</v>
      </c>
      <c r="AH4911" s="8" t="s">
        <v>654</v>
      </c>
      <c r="AI4911" s="8" t="s">
        <v>66</v>
      </c>
      <c r="AJ4911" s="8" t="s">
        <v>29094</v>
      </c>
      <c r="AK4911" s="8" t="s">
        <v>49</v>
      </c>
      <c r="AL4911" s="8" t="s">
        <v>49</v>
      </c>
      <c r="AM4911" s="8" t="s">
        <v>49</v>
      </c>
      <c r="AN4911" s="8" t="s">
        <v>49</v>
      </c>
      <c r="AO4911" s="8" t="s">
        <v>29754</v>
      </c>
      <c r="AP4911" s="51" t="s">
        <v>30179</v>
      </c>
      <c r="AQ4911" s="11">
        <v>28260.0</v>
      </c>
    </row>
    <row r="4912">
      <c r="A4912" s="8" t="str">
        <f t="shared" si="1"/>
        <v>AC Francisco has been removed. </v>
      </c>
      <c r="B4912" s="51" t="s">
        <v>30178</v>
      </c>
      <c r="C4912" s="8" t="s">
        <v>29249</v>
      </c>
      <c r="D4912" s="9" t="s">
        <v>934</v>
      </c>
      <c r="E4912" s="8" t="s">
        <v>30179</v>
      </c>
      <c r="F4912" s="8" t="s">
        <v>936</v>
      </c>
      <c r="G4912" s="51" t="s">
        <v>29251</v>
      </c>
      <c r="H4912" s="8" t="s">
        <v>30180</v>
      </c>
      <c r="I4912" s="8" t="s">
        <v>16514</v>
      </c>
      <c r="J4912" s="10" t="s">
        <v>49</v>
      </c>
      <c r="K4912" s="51" t="s">
        <v>30181</v>
      </c>
      <c r="L4912" s="8"/>
      <c r="M4912" s="8"/>
      <c r="N4912" s="8" t="s">
        <v>30185</v>
      </c>
      <c r="O4912" s="57" t="s">
        <v>52</v>
      </c>
      <c r="P4912" s="51"/>
      <c r="Q4912" s="51" t="s">
        <v>277</v>
      </c>
      <c r="R4912" s="51" t="s">
        <v>30186</v>
      </c>
      <c r="S4912" s="51"/>
      <c r="T4912" s="11" t="str">
        <f t="shared" si="2"/>
        <v>AC Francisco has been removed. </v>
      </c>
      <c r="U4912" s="51"/>
      <c r="V4912" s="51"/>
      <c r="W4912" s="51"/>
      <c r="X4912" s="51"/>
      <c r="Y4912" s="51" t="s">
        <v>60</v>
      </c>
      <c r="Z4912" s="51" t="s">
        <v>60</v>
      </c>
      <c r="AA4912" s="51" t="s">
        <v>60</v>
      </c>
      <c r="AB4912" s="56" t="s">
        <v>29837</v>
      </c>
      <c r="AC4912" s="51" t="s">
        <v>60</v>
      </c>
      <c r="AD4912" s="51" t="s">
        <v>60</v>
      </c>
      <c r="AE4912" s="51" t="s">
        <v>30184</v>
      </c>
      <c r="AF4912" s="8" t="s">
        <v>30179</v>
      </c>
      <c r="AG4912" s="8" t="s">
        <v>947</v>
      </c>
      <c r="AH4912" s="8" t="s">
        <v>654</v>
      </c>
      <c r="AI4912" s="8" t="s">
        <v>66</v>
      </c>
      <c r="AJ4912" s="8" t="s">
        <v>29094</v>
      </c>
      <c r="AK4912" s="8" t="s">
        <v>49</v>
      </c>
      <c r="AL4912" s="8" t="s">
        <v>49</v>
      </c>
      <c r="AM4912" s="8" t="s">
        <v>49</v>
      </c>
      <c r="AN4912" s="8" t="s">
        <v>49</v>
      </c>
      <c r="AO4912" s="8" t="s">
        <v>29754</v>
      </c>
      <c r="AP4912" s="51" t="s">
        <v>30179</v>
      </c>
      <c r="AQ4912" s="11">
        <v>28260.0</v>
      </c>
    </row>
    <row r="4913">
      <c r="A4913" s="8" t="str">
        <f t="shared" si="1"/>
        <v>AC Obea has been removed. </v>
      </c>
      <c r="B4913" s="51" t="s">
        <v>30178</v>
      </c>
      <c r="C4913" s="8" t="s">
        <v>29249</v>
      </c>
      <c r="D4913" s="9" t="s">
        <v>934</v>
      </c>
      <c r="E4913" s="8" t="s">
        <v>30179</v>
      </c>
      <c r="F4913" s="8" t="s">
        <v>936</v>
      </c>
      <c r="G4913" s="51" t="s">
        <v>29251</v>
      </c>
      <c r="H4913" s="8" t="s">
        <v>30180</v>
      </c>
      <c r="I4913" s="8" t="s">
        <v>16514</v>
      </c>
      <c r="J4913" s="10" t="s">
        <v>49</v>
      </c>
      <c r="K4913" s="51" t="s">
        <v>30181</v>
      </c>
      <c r="L4913" s="8"/>
      <c r="M4913" s="8"/>
      <c r="N4913" s="8" t="s">
        <v>30187</v>
      </c>
      <c r="O4913" s="57" t="s">
        <v>52</v>
      </c>
      <c r="P4913" s="51"/>
      <c r="Q4913" s="51" t="s">
        <v>277</v>
      </c>
      <c r="R4913" s="51" t="s">
        <v>30188</v>
      </c>
      <c r="S4913" s="51"/>
      <c r="T4913" s="11" t="str">
        <f t="shared" si="2"/>
        <v>AC Obea has been removed. </v>
      </c>
      <c r="U4913" s="51"/>
      <c r="V4913" s="51"/>
      <c r="W4913" s="51"/>
      <c r="X4913" s="51"/>
      <c r="Y4913" s="56" t="s">
        <v>30189</v>
      </c>
      <c r="Z4913" s="51" t="s">
        <v>60</v>
      </c>
      <c r="AA4913" s="51" t="s">
        <v>60</v>
      </c>
      <c r="AB4913" s="56" t="s">
        <v>29837</v>
      </c>
      <c r="AC4913" s="51" t="s">
        <v>60</v>
      </c>
      <c r="AD4913" s="51" t="s">
        <v>60</v>
      </c>
      <c r="AE4913" s="51" t="s">
        <v>30184</v>
      </c>
      <c r="AF4913" s="8" t="s">
        <v>30179</v>
      </c>
      <c r="AG4913" s="8" t="s">
        <v>947</v>
      </c>
      <c r="AH4913" s="8" t="s">
        <v>654</v>
      </c>
      <c r="AI4913" s="8" t="s">
        <v>66</v>
      </c>
      <c r="AJ4913" s="8" t="s">
        <v>29094</v>
      </c>
      <c r="AK4913" s="8" t="s">
        <v>49</v>
      </c>
      <c r="AL4913" s="8" t="s">
        <v>49</v>
      </c>
      <c r="AM4913" s="8" t="s">
        <v>49</v>
      </c>
      <c r="AN4913" s="8" t="s">
        <v>49</v>
      </c>
      <c r="AO4913" s="8" t="s">
        <v>29754</v>
      </c>
      <c r="AP4913" s="51" t="s">
        <v>30179</v>
      </c>
      <c r="AQ4913" s="11">
        <v>28260.0</v>
      </c>
    </row>
    <row r="4914">
      <c r="A4914" s="8" t="str">
        <f t="shared" si="1"/>
        <v>HC Johnnie has been removed. </v>
      </c>
      <c r="B4914" s="51" t="s">
        <v>30178</v>
      </c>
      <c r="C4914" s="8" t="s">
        <v>29249</v>
      </c>
      <c r="D4914" s="9" t="s">
        <v>934</v>
      </c>
      <c r="E4914" s="8" t="s">
        <v>30179</v>
      </c>
      <c r="F4914" s="8" t="s">
        <v>936</v>
      </c>
      <c r="G4914" s="8" t="s">
        <v>29251</v>
      </c>
      <c r="H4914" s="8" t="s">
        <v>30180</v>
      </c>
      <c r="I4914" s="8" t="s">
        <v>49</v>
      </c>
      <c r="J4914" s="10" t="s">
        <v>49</v>
      </c>
      <c r="K4914" s="51" t="s">
        <v>30181</v>
      </c>
      <c r="L4914" s="8"/>
      <c r="M4914" s="8"/>
      <c r="N4914" s="8" t="s">
        <v>30190</v>
      </c>
      <c r="O4914" s="8" t="s">
        <v>52</v>
      </c>
      <c r="P4914" s="51"/>
      <c r="Q4914" s="51" t="s">
        <v>277</v>
      </c>
      <c r="R4914" s="51" t="s">
        <v>30191</v>
      </c>
      <c r="S4914" s="51"/>
      <c r="T4914" s="11" t="str">
        <f t="shared" si="2"/>
        <v>HC Johnnie has been removed. </v>
      </c>
      <c r="U4914" s="51"/>
      <c r="V4914" s="51"/>
      <c r="W4914" s="51"/>
      <c r="X4914" s="8"/>
      <c r="Y4914" s="8" t="s">
        <v>60</v>
      </c>
      <c r="Z4914" s="12" t="s">
        <v>30192</v>
      </c>
      <c r="AA4914" s="8" t="s">
        <v>60</v>
      </c>
      <c r="AB4914" s="12" t="s">
        <v>30193</v>
      </c>
      <c r="AC4914" s="8" t="s">
        <v>60</v>
      </c>
      <c r="AD4914" s="12" t="s">
        <v>30194</v>
      </c>
      <c r="AE4914" s="8" t="s">
        <v>30184</v>
      </c>
      <c r="AF4914" s="8" t="s">
        <v>30179</v>
      </c>
      <c r="AG4914" s="8" t="s">
        <v>947</v>
      </c>
      <c r="AH4914" s="13" t="s">
        <v>654</v>
      </c>
      <c r="AI4914" s="8" t="s">
        <v>66</v>
      </c>
      <c r="AJ4914" s="8" t="s">
        <v>29094</v>
      </c>
      <c r="AK4914" s="8" t="s">
        <v>49</v>
      </c>
      <c r="AL4914" s="8" t="s">
        <v>49</v>
      </c>
      <c r="AM4914" s="8" t="s">
        <v>49</v>
      </c>
      <c r="AN4914" s="8" t="s">
        <v>49</v>
      </c>
      <c r="AO4914" s="8" t="s">
        <v>29754</v>
      </c>
      <c r="AP4914" s="51" t="s">
        <v>30179</v>
      </c>
      <c r="AQ4914" s="11">
        <v>28260.0</v>
      </c>
    </row>
    <row r="4915">
      <c r="A4915" s="8" t="str">
        <f t="shared" si="1"/>
        <v>AC Juan has been removed. </v>
      </c>
      <c r="B4915" s="51" t="s">
        <v>30178</v>
      </c>
      <c r="C4915" s="8" t="s">
        <v>29249</v>
      </c>
      <c r="D4915" s="9" t="s">
        <v>934</v>
      </c>
      <c r="E4915" s="8" t="s">
        <v>30179</v>
      </c>
      <c r="F4915" s="8" t="s">
        <v>936</v>
      </c>
      <c r="G4915" s="51" t="s">
        <v>29251</v>
      </c>
      <c r="H4915" s="8" t="s">
        <v>30180</v>
      </c>
      <c r="I4915" s="8" t="s">
        <v>16514</v>
      </c>
      <c r="J4915" s="10" t="s">
        <v>49</v>
      </c>
      <c r="K4915" s="51" t="s">
        <v>30181</v>
      </c>
      <c r="L4915" s="8"/>
      <c r="M4915" s="8"/>
      <c r="N4915" s="8" t="s">
        <v>30195</v>
      </c>
      <c r="O4915" s="57" t="s">
        <v>52</v>
      </c>
      <c r="P4915" s="51"/>
      <c r="Q4915" s="51" t="s">
        <v>277</v>
      </c>
      <c r="R4915" s="51" t="s">
        <v>30196</v>
      </c>
      <c r="S4915" s="51"/>
      <c r="T4915" s="11" t="str">
        <f t="shared" si="2"/>
        <v>AC Juan has been removed. </v>
      </c>
      <c r="U4915" s="51"/>
      <c r="V4915" s="51"/>
      <c r="W4915" s="51"/>
      <c r="X4915" s="51"/>
      <c r="Y4915" s="51" t="s">
        <v>60</v>
      </c>
      <c r="Z4915" s="51" t="s">
        <v>60</v>
      </c>
      <c r="AA4915" s="56" t="s">
        <v>30197</v>
      </c>
      <c r="AB4915" s="56" t="s">
        <v>29837</v>
      </c>
      <c r="AC4915" s="51" t="s">
        <v>60</v>
      </c>
      <c r="AD4915" s="51" t="s">
        <v>60</v>
      </c>
      <c r="AE4915" s="51" t="s">
        <v>30184</v>
      </c>
      <c r="AF4915" s="8" t="s">
        <v>30179</v>
      </c>
      <c r="AG4915" s="8" t="s">
        <v>947</v>
      </c>
      <c r="AH4915" s="8" t="s">
        <v>654</v>
      </c>
      <c r="AI4915" s="8" t="s">
        <v>66</v>
      </c>
      <c r="AJ4915" s="8" t="s">
        <v>29094</v>
      </c>
      <c r="AK4915" s="8" t="s">
        <v>49</v>
      </c>
      <c r="AL4915" s="8" t="s">
        <v>49</v>
      </c>
      <c r="AM4915" s="8" t="s">
        <v>49</v>
      </c>
      <c r="AN4915" s="8" t="s">
        <v>49</v>
      </c>
      <c r="AO4915" s="8" t="s">
        <v>29754</v>
      </c>
      <c r="AP4915" s="51" t="s">
        <v>30179</v>
      </c>
      <c r="AQ4915" s="11">
        <v>28260.0</v>
      </c>
    </row>
    <row r="4916">
      <c r="A4916" s="8" t="str">
        <f t="shared" si="1"/>
        <v>Don Willis</v>
      </c>
      <c r="B4916" s="51" t="s">
        <v>30198</v>
      </c>
      <c r="C4916" s="8" t="s">
        <v>29249</v>
      </c>
      <c r="D4916" s="9" t="s">
        <v>934</v>
      </c>
      <c r="E4916" s="8" t="s">
        <v>1789</v>
      </c>
      <c r="F4916" s="8" t="s">
        <v>936</v>
      </c>
      <c r="G4916" s="8" t="s">
        <v>29251</v>
      </c>
      <c r="H4916" s="8" t="s">
        <v>30199</v>
      </c>
      <c r="I4916" s="8" t="s">
        <v>49</v>
      </c>
      <c r="J4916" s="10" t="s">
        <v>49</v>
      </c>
      <c r="K4916" s="51" t="s">
        <v>30200</v>
      </c>
      <c r="L4916" s="8"/>
      <c r="M4916" s="8"/>
      <c r="N4916" s="8" t="s">
        <v>30201</v>
      </c>
      <c r="O4916" s="8" t="s">
        <v>52</v>
      </c>
      <c r="P4916" s="51"/>
      <c r="Q4916" s="51"/>
      <c r="R4916" s="51" t="s">
        <v>3121</v>
      </c>
      <c r="S4916" s="51" t="s">
        <v>7259</v>
      </c>
      <c r="T4916" s="11" t="str">
        <f t="shared" si="2"/>
        <v>Don Willis</v>
      </c>
      <c r="U4916" s="51" t="s">
        <v>55</v>
      </c>
      <c r="V4916" s="51" t="s">
        <v>30202</v>
      </c>
      <c r="W4916" s="51" t="s">
        <v>30203</v>
      </c>
      <c r="X4916" s="8"/>
      <c r="Y4916" s="12" t="s">
        <v>30204</v>
      </c>
      <c r="Z4916" s="8" t="s">
        <v>60</v>
      </c>
      <c r="AA4916" s="8" t="s">
        <v>60</v>
      </c>
      <c r="AB4916" s="12" t="s">
        <v>30193</v>
      </c>
      <c r="AC4916" s="8" t="s">
        <v>60</v>
      </c>
      <c r="AD4916" s="12" t="s">
        <v>30194</v>
      </c>
      <c r="AE4916" s="8" t="s">
        <v>30205</v>
      </c>
      <c r="AF4916" s="8" t="s">
        <v>30206</v>
      </c>
      <c r="AG4916" s="8" t="s">
        <v>947</v>
      </c>
      <c r="AH4916" s="8" t="s">
        <v>352</v>
      </c>
      <c r="AI4916" s="8" t="s">
        <v>66</v>
      </c>
      <c r="AJ4916" s="8" t="s">
        <v>29094</v>
      </c>
      <c r="AK4916" s="8" t="s">
        <v>49</v>
      </c>
      <c r="AL4916" s="8" t="s">
        <v>49</v>
      </c>
      <c r="AM4916" s="8" t="s">
        <v>49</v>
      </c>
      <c r="AN4916" s="8" t="s">
        <v>49</v>
      </c>
      <c r="AO4916" s="8" t="s">
        <v>30207</v>
      </c>
      <c r="AP4916" s="51" t="s">
        <v>30206</v>
      </c>
      <c r="AQ4916" s="11">
        <v>16642.0</v>
      </c>
    </row>
    <row r="4917">
      <c r="A4917" s="8" t="str">
        <f t="shared" si="1"/>
        <v>Phillip Bailey</v>
      </c>
      <c r="B4917" s="51" t="s">
        <v>30198</v>
      </c>
      <c r="C4917" s="8" t="s">
        <v>29249</v>
      </c>
      <c r="D4917" s="9" t="s">
        <v>934</v>
      </c>
      <c r="E4917" s="8" t="s">
        <v>1789</v>
      </c>
      <c r="F4917" s="8" t="s">
        <v>936</v>
      </c>
      <c r="G4917" s="8" t="s">
        <v>29251</v>
      </c>
      <c r="H4917" s="8" t="s">
        <v>30199</v>
      </c>
      <c r="I4917" s="8" t="s">
        <v>49</v>
      </c>
      <c r="J4917" s="10" t="s">
        <v>49</v>
      </c>
      <c r="K4917" s="51" t="s">
        <v>30200</v>
      </c>
      <c r="L4917" s="8"/>
      <c r="M4917" s="8"/>
      <c r="N4917" s="8" t="s">
        <v>30208</v>
      </c>
      <c r="O4917" s="8" t="s">
        <v>52</v>
      </c>
      <c r="P4917" s="51"/>
      <c r="Q4917" s="51"/>
      <c r="R4917" s="51" t="s">
        <v>508</v>
      </c>
      <c r="S4917" s="51" t="s">
        <v>3128</v>
      </c>
      <c r="T4917" s="11" t="str">
        <f t="shared" si="2"/>
        <v>Phillip Bailey</v>
      </c>
      <c r="U4917" s="51" t="s">
        <v>1821</v>
      </c>
      <c r="V4917" s="51"/>
      <c r="W4917" s="51"/>
      <c r="X4917" s="8"/>
      <c r="Y4917" s="8" t="s">
        <v>60</v>
      </c>
      <c r="Z4917" s="12" t="s">
        <v>30209</v>
      </c>
      <c r="AA4917" s="8" t="s">
        <v>60</v>
      </c>
      <c r="AB4917" s="12" t="s">
        <v>30210</v>
      </c>
      <c r="AC4917" s="8" t="s">
        <v>60</v>
      </c>
      <c r="AD4917" s="12" t="s">
        <v>30211</v>
      </c>
      <c r="AE4917" s="8" t="s">
        <v>30205</v>
      </c>
      <c r="AF4917" s="8" t="s">
        <v>30206</v>
      </c>
      <c r="AG4917" s="8" t="s">
        <v>947</v>
      </c>
      <c r="AH4917" s="8" t="s">
        <v>352</v>
      </c>
      <c r="AI4917" s="8" t="s">
        <v>66</v>
      </c>
      <c r="AJ4917" s="8" t="s">
        <v>29094</v>
      </c>
      <c r="AK4917" s="8" t="s">
        <v>49</v>
      </c>
      <c r="AL4917" s="8" t="s">
        <v>49</v>
      </c>
      <c r="AM4917" s="8" t="s">
        <v>49</v>
      </c>
      <c r="AN4917" s="8" t="s">
        <v>49</v>
      </c>
      <c r="AO4917" s="8" t="s">
        <v>30207</v>
      </c>
      <c r="AP4917" s="51" t="s">
        <v>30206</v>
      </c>
      <c r="AQ4917" s="11">
        <v>16642.0</v>
      </c>
    </row>
    <row r="4918">
      <c r="A4918" s="8" t="str">
        <f t="shared" si="1"/>
        <v>Micheal Yurcho</v>
      </c>
      <c r="B4918" s="51" t="s">
        <v>30198</v>
      </c>
      <c r="C4918" s="8" t="s">
        <v>29249</v>
      </c>
      <c r="D4918" s="9" t="s">
        <v>934</v>
      </c>
      <c r="E4918" s="8" t="s">
        <v>1789</v>
      </c>
      <c r="F4918" s="8" t="s">
        <v>936</v>
      </c>
      <c r="G4918" s="8" t="s">
        <v>29251</v>
      </c>
      <c r="H4918" s="8" t="s">
        <v>30199</v>
      </c>
      <c r="I4918" s="8" t="s">
        <v>16514</v>
      </c>
      <c r="J4918" s="10" t="s">
        <v>49</v>
      </c>
      <c r="K4918" s="51" t="s">
        <v>30200</v>
      </c>
      <c r="L4918" s="8"/>
      <c r="M4918" s="8"/>
      <c r="N4918" s="8" t="s">
        <v>30212</v>
      </c>
      <c r="O4918" s="13" t="s">
        <v>52</v>
      </c>
      <c r="P4918" s="51"/>
      <c r="Q4918" s="51"/>
      <c r="R4918" s="51" t="s">
        <v>30213</v>
      </c>
      <c r="S4918" s="51" t="s">
        <v>30214</v>
      </c>
      <c r="T4918" s="11" t="str">
        <f t="shared" si="2"/>
        <v>Micheal Yurcho</v>
      </c>
      <c r="U4918" s="51" t="s">
        <v>247</v>
      </c>
      <c r="V4918" s="51"/>
      <c r="W4918" s="51"/>
      <c r="X4918" s="8"/>
      <c r="Y4918" s="8" t="s">
        <v>60</v>
      </c>
      <c r="Z4918" s="12" t="s">
        <v>30192</v>
      </c>
      <c r="AA4918" s="8" t="s">
        <v>60</v>
      </c>
      <c r="AB4918" s="12" t="s">
        <v>30193</v>
      </c>
      <c r="AC4918" s="8" t="s">
        <v>60</v>
      </c>
      <c r="AD4918" s="12" t="s">
        <v>30194</v>
      </c>
      <c r="AE4918" s="8" t="s">
        <v>30205</v>
      </c>
      <c r="AF4918" s="8" t="s">
        <v>30206</v>
      </c>
      <c r="AG4918" s="8" t="s">
        <v>947</v>
      </c>
      <c r="AH4918" s="8" t="s">
        <v>352</v>
      </c>
      <c r="AI4918" s="8" t="s">
        <v>66</v>
      </c>
      <c r="AJ4918" s="8" t="s">
        <v>29094</v>
      </c>
      <c r="AK4918" s="8" t="s">
        <v>49</v>
      </c>
      <c r="AL4918" s="8" t="s">
        <v>49</v>
      </c>
      <c r="AM4918" s="8" t="s">
        <v>49</v>
      </c>
      <c r="AN4918" s="8" t="s">
        <v>49</v>
      </c>
      <c r="AO4918" s="8" t="s">
        <v>30207</v>
      </c>
      <c r="AP4918" s="51" t="s">
        <v>30206</v>
      </c>
      <c r="AQ4918" s="11">
        <v>16642.0</v>
      </c>
    </row>
    <row r="4919">
      <c r="A4919" s="8" t="str">
        <f t="shared" si="1"/>
        <v>Hannah Dorman</v>
      </c>
      <c r="B4919" s="51" t="s">
        <v>30198</v>
      </c>
      <c r="C4919" s="8" t="s">
        <v>29249</v>
      </c>
      <c r="D4919" s="9" t="s">
        <v>934</v>
      </c>
      <c r="E4919" s="8" t="s">
        <v>1789</v>
      </c>
      <c r="F4919" s="8" t="s">
        <v>936</v>
      </c>
      <c r="G4919" s="8" t="s">
        <v>29251</v>
      </c>
      <c r="H4919" s="8" t="s">
        <v>30199</v>
      </c>
      <c r="I4919" s="8" t="s">
        <v>16514</v>
      </c>
      <c r="J4919" s="10" t="s">
        <v>49</v>
      </c>
      <c r="K4919" s="51" t="s">
        <v>30200</v>
      </c>
      <c r="L4919" s="8"/>
      <c r="M4919" s="8"/>
      <c r="N4919" s="8" t="s">
        <v>30215</v>
      </c>
      <c r="O4919" s="13" t="s">
        <v>52</v>
      </c>
      <c r="P4919" s="51"/>
      <c r="Q4919" s="51"/>
      <c r="R4919" s="51" t="s">
        <v>104</v>
      </c>
      <c r="S4919" s="51" t="s">
        <v>30216</v>
      </c>
      <c r="T4919" s="11" t="str">
        <f t="shared" si="2"/>
        <v>Hannah Dorman</v>
      </c>
      <c r="U4919" s="51" t="s">
        <v>106</v>
      </c>
      <c r="V4919" s="51"/>
      <c r="W4919" s="51"/>
      <c r="X4919" s="8"/>
      <c r="Y4919" s="8" t="s">
        <v>60</v>
      </c>
      <c r="Z4919" s="12" t="s">
        <v>30192</v>
      </c>
      <c r="AA4919" s="8" t="s">
        <v>60</v>
      </c>
      <c r="AB4919" s="12" t="s">
        <v>30193</v>
      </c>
      <c r="AC4919" s="8" t="s">
        <v>60</v>
      </c>
      <c r="AD4919" s="12" t="s">
        <v>30194</v>
      </c>
      <c r="AE4919" s="8" t="s">
        <v>30205</v>
      </c>
      <c r="AF4919" s="8" t="s">
        <v>30206</v>
      </c>
      <c r="AG4919" s="8" t="s">
        <v>947</v>
      </c>
      <c r="AH4919" s="8" t="s">
        <v>352</v>
      </c>
      <c r="AI4919" s="8" t="s">
        <v>66</v>
      </c>
      <c r="AJ4919" s="8" t="s">
        <v>29094</v>
      </c>
      <c r="AK4919" s="8" t="s">
        <v>49</v>
      </c>
      <c r="AL4919" s="8" t="s">
        <v>49</v>
      </c>
      <c r="AM4919" s="8" t="s">
        <v>49</v>
      </c>
      <c r="AN4919" s="8" t="s">
        <v>49</v>
      </c>
      <c r="AO4919" s="8" t="s">
        <v>30207</v>
      </c>
      <c r="AP4919" s="51" t="s">
        <v>30206</v>
      </c>
      <c r="AQ4919" s="11">
        <v>16642.0</v>
      </c>
    </row>
    <row r="4920">
      <c r="A4920" s="8" t="str">
        <f t="shared" si="1"/>
        <v>Larry Silva</v>
      </c>
      <c r="B4920" s="51" t="s">
        <v>30217</v>
      </c>
      <c r="C4920" s="8" t="s">
        <v>29249</v>
      </c>
      <c r="D4920" s="9" t="s">
        <v>934</v>
      </c>
      <c r="E4920" s="8" t="s">
        <v>30218</v>
      </c>
      <c r="F4920" s="8" t="s">
        <v>936</v>
      </c>
      <c r="G4920" s="8" t="s">
        <v>29251</v>
      </c>
      <c r="H4920" s="8" t="s">
        <v>30219</v>
      </c>
      <c r="I4920" s="8" t="s">
        <v>49</v>
      </c>
      <c r="J4920" s="10" t="s">
        <v>49</v>
      </c>
      <c r="K4920" s="51" t="s">
        <v>30220</v>
      </c>
      <c r="L4920" s="8"/>
      <c r="M4920" s="8"/>
      <c r="N4920" s="8" t="s">
        <v>30221</v>
      </c>
      <c r="O4920" s="8" t="s">
        <v>52</v>
      </c>
      <c r="P4920" s="51"/>
      <c r="Q4920" s="51"/>
      <c r="R4920" s="51" t="s">
        <v>6017</v>
      </c>
      <c r="S4920" s="51" t="s">
        <v>12940</v>
      </c>
      <c r="T4920" s="11" t="str">
        <f t="shared" si="2"/>
        <v>Larry Silva</v>
      </c>
      <c r="U4920" s="51" t="s">
        <v>55</v>
      </c>
      <c r="V4920" s="51" t="s">
        <v>30222</v>
      </c>
      <c r="W4920" s="51" t="s">
        <v>30223</v>
      </c>
      <c r="X4920" s="8"/>
      <c r="Y4920" s="8" t="s">
        <v>60</v>
      </c>
      <c r="Z4920" s="8" t="s">
        <v>60</v>
      </c>
      <c r="AA4920" s="12" t="s">
        <v>30224</v>
      </c>
      <c r="AB4920" s="12" t="s">
        <v>30225</v>
      </c>
      <c r="AC4920" s="8" t="s">
        <v>60</v>
      </c>
      <c r="AD4920" s="8" t="s">
        <v>60</v>
      </c>
      <c r="AE4920" s="8" t="s">
        <v>30226</v>
      </c>
      <c r="AF4920" s="8" t="s">
        <v>30218</v>
      </c>
      <c r="AG4920" s="8" t="s">
        <v>947</v>
      </c>
      <c r="AH4920" s="8" t="s">
        <v>352</v>
      </c>
      <c r="AI4920" s="8" t="s">
        <v>66</v>
      </c>
      <c r="AJ4920" s="8" t="s">
        <v>29094</v>
      </c>
      <c r="AK4920" s="8" t="s">
        <v>49</v>
      </c>
      <c r="AL4920" s="8" t="s">
        <v>49</v>
      </c>
      <c r="AM4920" s="8" t="s">
        <v>49</v>
      </c>
      <c r="AN4920" s="8" t="s">
        <v>49</v>
      </c>
      <c r="AO4920" s="8" t="s">
        <v>30227</v>
      </c>
      <c r="AP4920" s="51" t="s">
        <v>30218</v>
      </c>
      <c r="AQ4920" s="11">
        <v>30828.0</v>
      </c>
    </row>
    <row r="4921">
      <c r="A4921" s="8" t="str">
        <f t="shared" si="1"/>
        <v>AC Shaka has been removed. </v>
      </c>
      <c r="B4921" s="51" t="s">
        <v>30217</v>
      </c>
      <c r="C4921" s="8" t="s">
        <v>29249</v>
      </c>
      <c r="D4921" s="9" t="s">
        <v>934</v>
      </c>
      <c r="E4921" s="8" t="s">
        <v>30218</v>
      </c>
      <c r="F4921" s="8" t="s">
        <v>936</v>
      </c>
      <c r="G4921" s="8" t="s">
        <v>29251</v>
      </c>
      <c r="H4921" s="8" t="s">
        <v>30219</v>
      </c>
      <c r="I4921" s="8" t="s">
        <v>49</v>
      </c>
      <c r="J4921" s="10" t="s">
        <v>49</v>
      </c>
      <c r="K4921" s="51" t="s">
        <v>30220</v>
      </c>
      <c r="L4921" s="8"/>
      <c r="M4921" s="8"/>
      <c r="N4921" s="8" t="s">
        <v>30228</v>
      </c>
      <c r="O4921" s="8" t="s">
        <v>52</v>
      </c>
      <c r="P4921" s="51"/>
      <c r="Q4921" s="51" t="s">
        <v>277</v>
      </c>
      <c r="R4921" s="51" t="s">
        <v>30229</v>
      </c>
      <c r="S4921" s="51"/>
      <c r="T4921" s="11" t="str">
        <f t="shared" si="2"/>
        <v>AC Shaka has been removed. </v>
      </c>
      <c r="U4921" s="51"/>
      <c r="V4921" s="51"/>
      <c r="W4921" s="51"/>
      <c r="X4921" s="8"/>
      <c r="Y4921" s="8" t="s">
        <v>60</v>
      </c>
      <c r="Z4921" s="8" t="s">
        <v>60</v>
      </c>
      <c r="AA4921" s="8" t="s">
        <v>60</v>
      </c>
      <c r="AB4921" s="12" t="s">
        <v>30225</v>
      </c>
      <c r="AC4921" s="8" t="s">
        <v>60</v>
      </c>
      <c r="AD4921" s="8" t="s">
        <v>60</v>
      </c>
      <c r="AE4921" s="8" t="s">
        <v>30226</v>
      </c>
      <c r="AF4921" s="8" t="s">
        <v>30218</v>
      </c>
      <c r="AG4921" s="8" t="s">
        <v>947</v>
      </c>
      <c r="AH4921" s="8" t="s">
        <v>352</v>
      </c>
      <c r="AI4921" s="8" t="s">
        <v>66</v>
      </c>
      <c r="AJ4921" s="8" t="s">
        <v>29094</v>
      </c>
      <c r="AK4921" s="8" t="s">
        <v>49</v>
      </c>
      <c r="AL4921" s="8" t="s">
        <v>49</v>
      </c>
      <c r="AM4921" s="8" t="s">
        <v>49</v>
      </c>
      <c r="AN4921" s="8" t="s">
        <v>49</v>
      </c>
      <c r="AO4921" s="8" t="s">
        <v>30227</v>
      </c>
      <c r="AP4921" s="51" t="s">
        <v>30218</v>
      </c>
      <c r="AQ4921" s="11">
        <v>30828.0</v>
      </c>
    </row>
    <row r="4922">
      <c r="A4922" s="8" t="str">
        <f t="shared" si="1"/>
        <v>David Wellman</v>
      </c>
      <c r="B4922" s="51" t="s">
        <v>30230</v>
      </c>
      <c r="C4922" s="8" t="s">
        <v>29249</v>
      </c>
      <c r="D4922" s="9" t="s">
        <v>934</v>
      </c>
      <c r="E4922" s="8" t="s">
        <v>30231</v>
      </c>
      <c r="F4922" s="8" t="s">
        <v>936</v>
      </c>
      <c r="G4922" s="8" t="s">
        <v>29251</v>
      </c>
      <c r="H4922" s="8" t="s">
        <v>30232</v>
      </c>
      <c r="I4922" s="8" t="s">
        <v>49</v>
      </c>
      <c r="J4922" s="10" t="s">
        <v>49</v>
      </c>
      <c r="K4922" s="51" t="s">
        <v>30233</v>
      </c>
      <c r="L4922" s="8"/>
      <c r="M4922" s="8"/>
      <c r="N4922" s="8" t="s">
        <v>30234</v>
      </c>
      <c r="O4922" s="8" t="s">
        <v>52</v>
      </c>
      <c r="P4922" s="51"/>
      <c r="Q4922" s="51"/>
      <c r="R4922" s="51" t="s">
        <v>289</v>
      </c>
      <c r="S4922" s="51" t="s">
        <v>4420</v>
      </c>
      <c r="T4922" s="11" t="str">
        <f t="shared" si="2"/>
        <v>David Wellman</v>
      </c>
      <c r="U4922" s="51" t="s">
        <v>55</v>
      </c>
      <c r="V4922" s="51" t="s">
        <v>30235</v>
      </c>
      <c r="W4922" s="51" t="s">
        <v>30236</v>
      </c>
      <c r="X4922" s="8"/>
      <c r="Y4922" s="8" t="s">
        <v>60</v>
      </c>
      <c r="Z4922" s="8" t="s">
        <v>60</v>
      </c>
      <c r="AA4922" s="8" t="s">
        <v>60</v>
      </c>
      <c r="AB4922" s="8" t="s">
        <v>60</v>
      </c>
      <c r="AC4922" s="8" t="s">
        <v>60</v>
      </c>
      <c r="AD4922" s="8" t="s">
        <v>60</v>
      </c>
      <c r="AE4922" s="8" t="s">
        <v>30237</v>
      </c>
      <c r="AF4922" s="8" t="s">
        <v>30238</v>
      </c>
      <c r="AG4922" s="8" t="s">
        <v>947</v>
      </c>
      <c r="AH4922" s="8" t="s">
        <v>65</v>
      </c>
      <c r="AI4922" s="8" t="s">
        <v>66</v>
      </c>
      <c r="AJ4922" s="8" t="s">
        <v>29094</v>
      </c>
      <c r="AK4922" s="8" t="s">
        <v>49</v>
      </c>
      <c r="AL4922" s="8" t="s">
        <v>49</v>
      </c>
      <c r="AM4922" s="8" t="s">
        <v>49</v>
      </c>
      <c r="AN4922" s="8" t="s">
        <v>49</v>
      </c>
      <c r="AO4922" s="8" t="s">
        <v>30239</v>
      </c>
      <c r="AP4922" s="51" t="s">
        <v>30238</v>
      </c>
      <c r="AQ4922" s="11">
        <v>21217.0</v>
      </c>
    </row>
    <row r="4923">
      <c r="A4923" s="8" t="str">
        <f t="shared" si="1"/>
        <v>Kayley Walker</v>
      </c>
      <c r="B4923" s="51" t="s">
        <v>30230</v>
      </c>
      <c r="C4923" s="8" t="s">
        <v>29249</v>
      </c>
      <c r="D4923" s="9" t="s">
        <v>934</v>
      </c>
      <c r="E4923" s="8" t="s">
        <v>30231</v>
      </c>
      <c r="F4923" s="8" t="s">
        <v>936</v>
      </c>
      <c r="G4923" s="51" t="s">
        <v>29251</v>
      </c>
      <c r="H4923" s="8" t="s">
        <v>30232</v>
      </c>
      <c r="I4923" s="8" t="s">
        <v>16514</v>
      </c>
      <c r="J4923" s="10" t="s">
        <v>49</v>
      </c>
      <c r="K4923" s="51" t="s">
        <v>30233</v>
      </c>
      <c r="L4923" s="8"/>
      <c r="M4923" s="8"/>
      <c r="N4923" s="8" t="s">
        <v>30240</v>
      </c>
      <c r="O4923" s="57" t="s">
        <v>52</v>
      </c>
      <c r="P4923" s="51"/>
      <c r="Q4923" s="51"/>
      <c r="R4923" s="51" t="s">
        <v>30241</v>
      </c>
      <c r="S4923" s="51" t="s">
        <v>2540</v>
      </c>
      <c r="T4923" s="11" t="str">
        <f t="shared" si="2"/>
        <v>Kayley Walker</v>
      </c>
      <c r="U4923" s="51" t="s">
        <v>160</v>
      </c>
      <c r="V4923" s="51"/>
      <c r="W4923" s="51"/>
      <c r="X4923" s="51"/>
      <c r="Y4923" s="51" t="s">
        <v>60</v>
      </c>
      <c r="Z4923" s="51" t="s">
        <v>60</v>
      </c>
      <c r="AA4923" s="51" t="s">
        <v>60</v>
      </c>
      <c r="AB4923" s="51" t="s">
        <v>60</v>
      </c>
      <c r="AC4923" s="51" t="s">
        <v>60</v>
      </c>
      <c r="AD4923" s="51" t="s">
        <v>60</v>
      </c>
      <c r="AE4923" s="51" t="s">
        <v>30237</v>
      </c>
      <c r="AF4923" s="8" t="s">
        <v>30238</v>
      </c>
      <c r="AG4923" s="8" t="s">
        <v>947</v>
      </c>
      <c r="AH4923" s="8" t="s">
        <v>65</v>
      </c>
      <c r="AI4923" s="8" t="s">
        <v>66</v>
      </c>
      <c r="AJ4923" s="8" t="s">
        <v>29094</v>
      </c>
      <c r="AK4923" s="8" t="s">
        <v>49</v>
      </c>
      <c r="AL4923" s="8" t="s">
        <v>49</v>
      </c>
      <c r="AM4923" s="8" t="s">
        <v>49</v>
      </c>
      <c r="AN4923" s="8" t="s">
        <v>49</v>
      </c>
      <c r="AO4923" s="8" t="s">
        <v>30239</v>
      </c>
      <c r="AP4923" s="51" t="s">
        <v>30238</v>
      </c>
      <c r="AQ4923" s="11">
        <v>21217.0</v>
      </c>
    </row>
    <row r="4924">
      <c r="A4924" s="8" t="str">
        <f t="shared" si="1"/>
        <v>Herbie Polk III</v>
      </c>
      <c r="B4924" s="51" t="s">
        <v>30230</v>
      </c>
      <c r="C4924" s="8" t="s">
        <v>29249</v>
      </c>
      <c r="D4924" s="9" t="s">
        <v>934</v>
      </c>
      <c r="E4924" s="8" t="s">
        <v>30231</v>
      </c>
      <c r="F4924" s="8" t="s">
        <v>936</v>
      </c>
      <c r="G4924" s="8" t="s">
        <v>29251</v>
      </c>
      <c r="H4924" s="8" t="s">
        <v>30232</v>
      </c>
      <c r="I4924" s="8" t="s">
        <v>49</v>
      </c>
      <c r="J4924" s="10" t="s">
        <v>49</v>
      </c>
      <c r="K4924" s="51" t="s">
        <v>30233</v>
      </c>
      <c r="L4924" s="8"/>
      <c r="M4924" s="8"/>
      <c r="N4924" s="8" t="s">
        <v>30242</v>
      </c>
      <c r="O4924" s="8" t="s">
        <v>52</v>
      </c>
      <c r="P4924" s="51"/>
      <c r="Q4924" s="51"/>
      <c r="R4924" s="51" t="s">
        <v>30243</v>
      </c>
      <c r="S4924" s="51" t="s">
        <v>30244</v>
      </c>
      <c r="T4924" s="11" t="str">
        <f t="shared" si="2"/>
        <v>Herbie Polk III</v>
      </c>
      <c r="U4924" s="51" t="s">
        <v>1726</v>
      </c>
      <c r="V4924" s="51"/>
      <c r="W4924" s="51"/>
      <c r="X4924" s="8"/>
      <c r="Y4924" s="8" t="s">
        <v>60</v>
      </c>
      <c r="Z4924" s="8" t="s">
        <v>60</v>
      </c>
      <c r="AA4924" s="8" t="s">
        <v>60</v>
      </c>
      <c r="AB4924" s="8" t="s">
        <v>60</v>
      </c>
      <c r="AC4924" s="8" t="s">
        <v>60</v>
      </c>
      <c r="AD4924" s="8" t="s">
        <v>60</v>
      </c>
      <c r="AE4924" s="8" t="s">
        <v>30237</v>
      </c>
      <c r="AF4924" s="8" t="s">
        <v>30238</v>
      </c>
      <c r="AG4924" s="8" t="s">
        <v>947</v>
      </c>
      <c r="AH4924" s="8" t="s">
        <v>65</v>
      </c>
      <c r="AI4924" s="8" t="s">
        <v>66</v>
      </c>
      <c r="AJ4924" s="8" t="s">
        <v>29094</v>
      </c>
      <c r="AK4924" s="8" t="s">
        <v>49</v>
      </c>
      <c r="AL4924" s="8" t="s">
        <v>49</v>
      </c>
      <c r="AM4924" s="8" t="s">
        <v>49</v>
      </c>
      <c r="AN4924" s="8" t="s">
        <v>49</v>
      </c>
      <c r="AO4924" s="8" t="s">
        <v>30239</v>
      </c>
      <c r="AP4924" s="51" t="s">
        <v>30238</v>
      </c>
      <c r="AQ4924" s="11">
        <v>21217.0</v>
      </c>
    </row>
    <row r="4925">
      <c r="A4925" s="8" t="str">
        <f t="shared" si="1"/>
        <v>Corey Nelson</v>
      </c>
      <c r="B4925" s="51" t="s">
        <v>30230</v>
      </c>
      <c r="C4925" s="8" t="s">
        <v>29249</v>
      </c>
      <c r="D4925" s="9" t="s">
        <v>934</v>
      </c>
      <c r="E4925" s="8" t="s">
        <v>30231</v>
      </c>
      <c r="F4925" s="8" t="s">
        <v>936</v>
      </c>
      <c r="G4925" s="51" t="s">
        <v>29251</v>
      </c>
      <c r="H4925" s="8" t="s">
        <v>30232</v>
      </c>
      <c r="I4925" s="8" t="s">
        <v>16514</v>
      </c>
      <c r="J4925" s="10" t="s">
        <v>49</v>
      </c>
      <c r="K4925" s="51" t="s">
        <v>30233</v>
      </c>
      <c r="L4925" s="8"/>
      <c r="M4925" s="8"/>
      <c r="N4925" s="8" t="s">
        <v>30245</v>
      </c>
      <c r="O4925" s="57" t="s">
        <v>52</v>
      </c>
      <c r="P4925" s="51"/>
      <c r="Q4925" s="51"/>
      <c r="R4925" s="51" t="s">
        <v>7104</v>
      </c>
      <c r="S4925" s="51" t="s">
        <v>1624</v>
      </c>
      <c r="T4925" s="11" t="str">
        <f t="shared" si="2"/>
        <v>Corey Nelson</v>
      </c>
      <c r="U4925" s="51" t="s">
        <v>503</v>
      </c>
      <c r="V4925" s="51"/>
      <c r="W4925" s="51"/>
      <c r="X4925" s="51"/>
      <c r="Y4925" s="51" t="s">
        <v>60</v>
      </c>
      <c r="Z4925" s="51" t="s">
        <v>60</v>
      </c>
      <c r="AA4925" s="51" t="s">
        <v>60</v>
      </c>
      <c r="AB4925" s="51" t="s">
        <v>60</v>
      </c>
      <c r="AC4925" s="51" t="s">
        <v>60</v>
      </c>
      <c r="AD4925" s="51" t="s">
        <v>60</v>
      </c>
      <c r="AE4925" s="51" t="s">
        <v>30237</v>
      </c>
      <c r="AF4925" s="8" t="s">
        <v>30238</v>
      </c>
      <c r="AG4925" s="8" t="s">
        <v>947</v>
      </c>
      <c r="AH4925" s="8" t="s">
        <v>65</v>
      </c>
      <c r="AI4925" s="8" t="s">
        <v>66</v>
      </c>
      <c r="AJ4925" s="8" t="s">
        <v>29094</v>
      </c>
      <c r="AK4925" s="8" t="s">
        <v>49</v>
      </c>
      <c r="AL4925" s="8" t="s">
        <v>49</v>
      </c>
      <c r="AM4925" s="8" t="s">
        <v>49</v>
      </c>
      <c r="AN4925" s="8" t="s">
        <v>49</v>
      </c>
      <c r="AO4925" s="8" t="s">
        <v>30239</v>
      </c>
      <c r="AP4925" s="51" t="s">
        <v>30238</v>
      </c>
      <c r="AQ4925" s="11">
        <v>21217.0</v>
      </c>
    </row>
    <row r="4926">
      <c r="A4926" s="8" t="str">
        <f t="shared" si="1"/>
        <v>Jim McCray</v>
      </c>
      <c r="B4926" s="51" t="s">
        <v>30230</v>
      </c>
      <c r="C4926" s="8" t="s">
        <v>29249</v>
      </c>
      <c r="D4926" s="9" t="s">
        <v>934</v>
      </c>
      <c r="E4926" s="8" t="s">
        <v>30231</v>
      </c>
      <c r="F4926" s="8" t="s">
        <v>936</v>
      </c>
      <c r="G4926" s="8" t="s">
        <v>29251</v>
      </c>
      <c r="H4926" s="8" t="s">
        <v>30232</v>
      </c>
      <c r="I4926" s="8" t="s">
        <v>49</v>
      </c>
      <c r="J4926" s="10" t="s">
        <v>49</v>
      </c>
      <c r="K4926" s="51" t="s">
        <v>30233</v>
      </c>
      <c r="L4926" s="8"/>
      <c r="M4926" s="8"/>
      <c r="N4926" s="8" t="s">
        <v>30246</v>
      </c>
      <c r="O4926" s="8" t="s">
        <v>52</v>
      </c>
      <c r="P4926" s="51"/>
      <c r="Q4926" s="51"/>
      <c r="R4926" s="51" t="s">
        <v>756</v>
      </c>
      <c r="S4926" s="51" t="s">
        <v>27030</v>
      </c>
      <c r="T4926" s="11" t="str">
        <f t="shared" si="2"/>
        <v>Jim McCray</v>
      </c>
      <c r="U4926" s="51" t="s">
        <v>247</v>
      </c>
      <c r="V4926" s="51"/>
      <c r="W4926" s="51"/>
      <c r="X4926" s="8"/>
      <c r="Y4926" s="8" t="s">
        <v>60</v>
      </c>
      <c r="Z4926" s="8" t="s">
        <v>60</v>
      </c>
      <c r="AA4926" s="8" t="s">
        <v>60</v>
      </c>
      <c r="AB4926" s="8" t="s">
        <v>60</v>
      </c>
      <c r="AC4926" s="8" t="s">
        <v>60</v>
      </c>
      <c r="AD4926" s="8" t="s">
        <v>60</v>
      </c>
      <c r="AE4926" s="8" t="s">
        <v>30237</v>
      </c>
      <c r="AF4926" s="8" t="s">
        <v>30238</v>
      </c>
      <c r="AG4926" s="8" t="s">
        <v>947</v>
      </c>
      <c r="AH4926" s="8" t="s">
        <v>65</v>
      </c>
      <c r="AI4926" s="8" t="s">
        <v>66</v>
      </c>
      <c r="AJ4926" s="8" t="s">
        <v>29094</v>
      </c>
      <c r="AK4926" s="8" t="s">
        <v>49</v>
      </c>
      <c r="AL4926" s="8" t="s">
        <v>49</v>
      </c>
      <c r="AM4926" s="8" t="s">
        <v>49</v>
      </c>
      <c r="AN4926" s="8" t="s">
        <v>49</v>
      </c>
      <c r="AO4926" s="8" t="s">
        <v>30239</v>
      </c>
      <c r="AP4926" s="51" t="s">
        <v>30238</v>
      </c>
      <c r="AQ4926" s="11">
        <v>21217.0</v>
      </c>
    </row>
    <row r="4927">
      <c r="A4927" s="8" t="str">
        <f t="shared" si="1"/>
        <v>Adriana Cortes-Rosas</v>
      </c>
      <c r="B4927" s="51" t="s">
        <v>30230</v>
      </c>
      <c r="C4927" s="8" t="s">
        <v>29249</v>
      </c>
      <c r="D4927" s="9" t="s">
        <v>934</v>
      </c>
      <c r="E4927" s="8" t="s">
        <v>30231</v>
      </c>
      <c r="F4927" s="8" t="s">
        <v>936</v>
      </c>
      <c r="G4927" s="51" t="s">
        <v>29251</v>
      </c>
      <c r="H4927" s="8" t="s">
        <v>30232</v>
      </c>
      <c r="I4927" s="8" t="s">
        <v>16514</v>
      </c>
      <c r="J4927" s="10" t="s">
        <v>49</v>
      </c>
      <c r="K4927" s="51" t="s">
        <v>30233</v>
      </c>
      <c r="L4927" s="8"/>
      <c r="M4927" s="8"/>
      <c r="N4927" s="8" t="s">
        <v>30247</v>
      </c>
      <c r="O4927" s="57" t="s">
        <v>52</v>
      </c>
      <c r="P4927" s="51"/>
      <c r="Q4927" s="51"/>
      <c r="R4927" s="51" t="s">
        <v>30248</v>
      </c>
      <c r="S4927" s="51" t="s">
        <v>30249</v>
      </c>
      <c r="T4927" s="11" t="str">
        <f t="shared" si="2"/>
        <v>Adriana Cortes-Rosas</v>
      </c>
      <c r="U4927" s="51" t="s">
        <v>106</v>
      </c>
      <c r="V4927" s="51"/>
      <c r="W4927" s="51"/>
      <c r="X4927" s="51"/>
      <c r="Y4927" s="51" t="s">
        <v>60</v>
      </c>
      <c r="Z4927" s="51" t="s">
        <v>60</v>
      </c>
      <c r="AA4927" s="51" t="s">
        <v>60</v>
      </c>
      <c r="AB4927" s="51" t="s">
        <v>60</v>
      </c>
      <c r="AC4927" s="51" t="s">
        <v>60</v>
      </c>
      <c r="AD4927" s="51" t="s">
        <v>60</v>
      </c>
      <c r="AE4927" s="51" t="s">
        <v>30237</v>
      </c>
      <c r="AF4927" s="8" t="s">
        <v>30238</v>
      </c>
      <c r="AG4927" s="8" t="s">
        <v>947</v>
      </c>
      <c r="AH4927" s="8" t="s">
        <v>65</v>
      </c>
      <c r="AI4927" s="8" t="s">
        <v>66</v>
      </c>
      <c r="AJ4927" s="8" t="s">
        <v>29094</v>
      </c>
      <c r="AK4927" s="8" t="s">
        <v>49</v>
      </c>
      <c r="AL4927" s="8" t="s">
        <v>49</v>
      </c>
      <c r="AM4927" s="8" t="s">
        <v>49</v>
      </c>
      <c r="AN4927" s="8" t="s">
        <v>49</v>
      </c>
      <c r="AO4927" s="8" t="s">
        <v>30239</v>
      </c>
      <c r="AP4927" s="51" t="s">
        <v>30238</v>
      </c>
      <c r="AQ4927" s="11">
        <v>21217.0</v>
      </c>
    </row>
    <row r="4928">
      <c r="A4928" s="8" t="str">
        <f t="shared" si="1"/>
        <v>Anthony Williams</v>
      </c>
      <c r="B4928" s="51" t="s">
        <v>30250</v>
      </c>
      <c r="C4928" s="8" t="s">
        <v>29249</v>
      </c>
      <c r="D4928" s="9" t="s">
        <v>934</v>
      </c>
      <c r="E4928" s="8" t="s">
        <v>30251</v>
      </c>
      <c r="F4928" s="8" t="s">
        <v>936</v>
      </c>
      <c r="G4928" s="8" t="s">
        <v>29251</v>
      </c>
      <c r="H4928" s="8" t="s">
        <v>30252</v>
      </c>
      <c r="I4928" s="8" t="s">
        <v>49</v>
      </c>
      <c r="J4928" s="10" t="s">
        <v>49</v>
      </c>
      <c r="K4928" s="51" t="s">
        <v>30253</v>
      </c>
      <c r="L4928" s="8"/>
      <c r="M4928" s="8"/>
      <c r="N4928" s="8" t="s">
        <v>30254</v>
      </c>
      <c r="O4928" s="8" t="s">
        <v>52</v>
      </c>
      <c r="P4928" s="51"/>
      <c r="Q4928" s="51"/>
      <c r="R4928" s="51" t="s">
        <v>6978</v>
      </c>
      <c r="S4928" s="51" t="s">
        <v>1878</v>
      </c>
      <c r="T4928" s="11" t="str">
        <f t="shared" si="2"/>
        <v>Anthony Williams</v>
      </c>
      <c r="U4928" s="51" t="s">
        <v>30255</v>
      </c>
      <c r="V4928" s="51" t="s">
        <v>30256</v>
      </c>
      <c r="W4928" s="51" t="s">
        <v>30257</v>
      </c>
      <c r="X4928" s="8"/>
      <c r="Y4928" s="8" t="s">
        <v>60</v>
      </c>
      <c r="Z4928" s="8" t="s">
        <v>60</v>
      </c>
      <c r="AA4928" s="8" t="s">
        <v>60</v>
      </c>
      <c r="AB4928" s="12" t="s">
        <v>30258</v>
      </c>
      <c r="AC4928" s="8" t="s">
        <v>60</v>
      </c>
      <c r="AD4928" s="12" t="s">
        <v>30259</v>
      </c>
      <c r="AE4928" s="8" t="s">
        <v>30260</v>
      </c>
      <c r="AF4928" s="8" t="s">
        <v>30261</v>
      </c>
      <c r="AG4928" s="8" t="s">
        <v>947</v>
      </c>
      <c r="AH4928" s="8" t="s">
        <v>352</v>
      </c>
      <c r="AI4928" s="8" t="s">
        <v>66</v>
      </c>
      <c r="AJ4928" s="8" t="s">
        <v>29094</v>
      </c>
      <c r="AK4928" s="8" t="s">
        <v>49</v>
      </c>
      <c r="AL4928" s="8" t="s">
        <v>49</v>
      </c>
      <c r="AM4928" s="8" t="s">
        <v>49</v>
      </c>
      <c r="AN4928" s="8" t="s">
        <v>49</v>
      </c>
      <c r="AO4928" s="8" t="s">
        <v>30262</v>
      </c>
      <c r="AP4928" s="51" t="s">
        <v>30261</v>
      </c>
      <c r="AQ4928" s="11">
        <v>9289.0</v>
      </c>
    </row>
    <row r="4929">
      <c r="A4929" s="8" t="str">
        <f t="shared" si="1"/>
        <v>Ian Montague</v>
      </c>
      <c r="B4929" s="51" t="s">
        <v>30250</v>
      </c>
      <c r="C4929" s="8" t="s">
        <v>29249</v>
      </c>
      <c r="D4929" s="9" t="s">
        <v>934</v>
      </c>
      <c r="E4929" s="8" t="s">
        <v>30251</v>
      </c>
      <c r="F4929" s="8" t="s">
        <v>936</v>
      </c>
      <c r="G4929" s="8" t="s">
        <v>29251</v>
      </c>
      <c r="H4929" s="13" t="s">
        <v>30252</v>
      </c>
      <c r="I4929" s="8" t="s">
        <v>49</v>
      </c>
      <c r="J4929" s="10" t="s">
        <v>11705</v>
      </c>
      <c r="K4929" s="51" t="s">
        <v>30253</v>
      </c>
      <c r="L4929" s="8"/>
      <c r="M4929" s="8"/>
      <c r="N4929" s="8" t="s">
        <v>30263</v>
      </c>
      <c r="O4929" s="8" t="s">
        <v>52</v>
      </c>
      <c r="P4929" s="51"/>
      <c r="Q4929" s="51"/>
      <c r="R4929" s="51" t="s">
        <v>8494</v>
      </c>
      <c r="S4929" s="51" t="s">
        <v>30264</v>
      </c>
      <c r="T4929" s="11" t="str">
        <f t="shared" si="2"/>
        <v>Ian Montague</v>
      </c>
      <c r="U4929" s="51" t="s">
        <v>160</v>
      </c>
      <c r="V4929" s="51"/>
      <c r="W4929" s="51"/>
      <c r="X4929" s="8"/>
      <c r="Y4929" s="8" t="s">
        <v>60</v>
      </c>
      <c r="Z4929" s="8" t="s">
        <v>60</v>
      </c>
      <c r="AA4929" s="8" t="s">
        <v>60</v>
      </c>
      <c r="AB4929" s="12" t="s">
        <v>30258</v>
      </c>
      <c r="AC4929" s="8" t="s">
        <v>60</v>
      </c>
      <c r="AD4929" s="12" t="s">
        <v>30259</v>
      </c>
      <c r="AE4929" s="8" t="s">
        <v>30260</v>
      </c>
      <c r="AF4929" s="8" t="s">
        <v>30261</v>
      </c>
      <c r="AG4929" s="8" t="s">
        <v>947</v>
      </c>
      <c r="AH4929" s="8" t="s">
        <v>352</v>
      </c>
      <c r="AI4929" s="8" t="s">
        <v>66</v>
      </c>
      <c r="AJ4929" s="8" t="s">
        <v>29094</v>
      </c>
      <c r="AK4929" s="8" t="s">
        <v>11705</v>
      </c>
      <c r="AL4929" s="8" t="s">
        <v>11705</v>
      </c>
      <c r="AM4929" s="8" t="s">
        <v>11705</v>
      </c>
      <c r="AN4929" s="8" t="s">
        <v>11705</v>
      </c>
      <c r="AO4929" s="8" t="s">
        <v>30262</v>
      </c>
      <c r="AP4929" s="51" t="s">
        <v>30261</v>
      </c>
      <c r="AQ4929" s="11">
        <v>9289.0</v>
      </c>
    </row>
    <row r="4930">
      <c r="A4930" s="8" t="str">
        <f t="shared" si="1"/>
        <v>Cody Ramage</v>
      </c>
      <c r="B4930" s="51" t="s">
        <v>30250</v>
      </c>
      <c r="C4930" s="8" t="s">
        <v>29249</v>
      </c>
      <c r="D4930" s="9" t="s">
        <v>934</v>
      </c>
      <c r="E4930" s="8" t="s">
        <v>30251</v>
      </c>
      <c r="F4930" s="8" t="s">
        <v>936</v>
      </c>
      <c r="G4930" s="51" t="s">
        <v>29251</v>
      </c>
      <c r="H4930" s="8" t="s">
        <v>30252</v>
      </c>
      <c r="I4930" s="8" t="s">
        <v>16514</v>
      </c>
      <c r="J4930" s="10" t="s">
        <v>49</v>
      </c>
      <c r="K4930" s="51" t="s">
        <v>30253</v>
      </c>
      <c r="L4930" s="8"/>
      <c r="M4930" s="8"/>
      <c r="N4930" s="8" t="s">
        <v>30265</v>
      </c>
      <c r="O4930" s="57" t="s">
        <v>52</v>
      </c>
      <c r="P4930" s="51"/>
      <c r="Q4930" s="51"/>
      <c r="R4930" s="51" t="s">
        <v>3331</v>
      </c>
      <c r="S4930" s="51" t="s">
        <v>30266</v>
      </c>
      <c r="T4930" s="11" t="str">
        <f t="shared" si="2"/>
        <v>Cody Ramage</v>
      </c>
      <c r="U4930" s="51" t="s">
        <v>160</v>
      </c>
      <c r="V4930" s="51"/>
      <c r="W4930" s="51"/>
      <c r="X4930" s="51"/>
      <c r="Y4930" s="56" t="s">
        <v>30267</v>
      </c>
      <c r="Z4930" s="51" t="s">
        <v>60</v>
      </c>
      <c r="AA4930" s="51" t="s">
        <v>60</v>
      </c>
      <c r="AB4930" s="56" t="s">
        <v>30258</v>
      </c>
      <c r="AC4930" s="51" t="s">
        <v>60</v>
      </c>
      <c r="AD4930" s="56" t="s">
        <v>30259</v>
      </c>
      <c r="AE4930" s="51" t="s">
        <v>30260</v>
      </c>
      <c r="AF4930" s="8" t="s">
        <v>30261</v>
      </c>
      <c r="AG4930" s="8" t="s">
        <v>947</v>
      </c>
      <c r="AH4930" s="8" t="s">
        <v>352</v>
      </c>
      <c r="AI4930" s="8" t="s">
        <v>66</v>
      </c>
      <c r="AJ4930" s="8" t="s">
        <v>29094</v>
      </c>
      <c r="AK4930" s="8" t="s">
        <v>49</v>
      </c>
      <c r="AL4930" s="8" t="s">
        <v>49</v>
      </c>
      <c r="AM4930" s="8" t="s">
        <v>49</v>
      </c>
      <c r="AN4930" s="8" t="s">
        <v>49</v>
      </c>
      <c r="AO4930" s="8" t="s">
        <v>30262</v>
      </c>
      <c r="AP4930" s="51" t="s">
        <v>30261</v>
      </c>
      <c r="AQ4930" s="11">
        <v>9289.0</v>
      </c>
    </row>
    <row r="4931">
      <c r="A4931" s="8" t="str">
        <f t="shared" si="1"/>
        <v>OJ Rosero</v>
      </c>
      <c r="B4931" s="51" t="s">
        <v>30250</v>
      </c>
      <c r="C4931" s="8" t="s">
        <v>29249</v>
      </c>
      <c r="D4931" s="9" t="s">
        <v>934</v>
      </c>
      <c r="E4931" s="8" t="s">
        <v>30251</v>
      </c>
      <c r="F4931" s="8" t="s">
        <v>936</v>
      </c>
      <c r="G4931" s="8" t="s">
        <v>29251</v>
      </c>
      <c r="H4931" s="13" t="s">
        <v>30252</v>
      </c>
      <c r="I4931" s="8" t="s">
        <v>49</v>
      </c>
      <c r="J4931" s="10" t="s">
        <v>11705</v>
      </c>
      <c r="K4931" s="51" t="s">
        <v>30253</v>
      </c>
      <c r="L4931" s="8"/>
      <c r="M4931" s="8"/>
      <c r="N4931" s="8" t="s">
        <v>30268</v>
      </c>
      <c r="O4931" s="8" t="s">
        <v>52</v>
      </c>
      <c r="P4931" s="51"/>
      <c r="Q4931" s="51"/>
      <c r="R4931" s="51" t="s">
        <v>30269</v>
      </c>
      <c r="S4931" s="51" t="s">
        <v>30270</v>
      </c>
      <c r="T4931" s="11" t="str">
        <f t="shared" si="2"/>
        <v>OJ Rosero</v>
      </c>
      <c r="U4931" s="51" t="s">
        <v>674</v>
      </c>
      <c r="V4931" s="51"/>
      <c r="W4931" s="51"/>
      <c r="X4931" s="8"/>
      <c r="Y4931" s="8" t="s">
        <v>60</v>
      </c>
      <c r="Z4931" s="8" t="s">
        <v>60</v>
      </c>
      <c r="AA4931" s="8" t="s">
        <v>60</v>
      </c>
      <c r="AB4931" s="12" t="s">
        <v>30258</v>
      </c>
      <c r="AC4931" s="8" t="s">
        <v>60</v>
      </c>
      <c r="AD4931" s="12" t="s">
        <v>30259</v>
      </c>
      <c r="AE4931" s="8" t="s">
        <v>30260</v>
      </c>
      <c r="AF4931" s="8" t="s">
        <v>30261</v>
      </c>
      <c r="AG4931" s="8" t="s">
        <v>947</v>
      </c>
      <c r="AH4931" s="8" t="s">
        <v>352</v>
      </c>
      <c r="AI4931" s="8" t="s">
        <v>66</v>
      </c>
      <c r="AJ4931" s="8" t="s">
        <v>29094</v>
      </c>
      <c r="AK4931" s="8" t="s">
        <v>11705</v>
      </c>
      <c r="AL4931" s="8" t="s">
        <v>11705</v>
      </c>
      <c r="AM4931" s="8" t="s">
        <v>11705</v>
      </c>
      <c r="AN4931" s="8" t="s">
        <v>11705</v>
      </c>
      <c r="AO4931" s="8" t="s">
        <v>30262</v>
      </c>
      <c r="AP4931" s="51" t="s">
        <v>30261</v>
      </c>
      <c r="AQ4931" s="11">
        <v>9289.0</v>
      </c>
    </row>
    <row r="4932">
      <c r="A4932" s="8" t="str">
        <f t="shared" si="1"/>
        <v>Kylanna Bluford</v>
      </c>
      <c r="B4932" s="51" t="s">
        <v>30250</v>
      </c>
      <c r="C4932" s="8" t="s">
        <v>29249</v>
      </c>
      <c r="D4932" s="9" t="s">
        <v>934</v>
      </c>
      <c r="E4932" s="8" t="s">
        <v>30251</v>
      </c>
      <c r="F4932" s="8" t="s">
        <v>936</v>
      </c>
      <c r="G4932" s="8" t="s">
        <v>29251</v>
      </c>
      <c r="H4932" s="13" t="s">
        <v>30252</v>
      </c>
      <c r="I4932" s="8" t="s">
        <v>49</v>
      </c>
      <c r="J4932" s="10" t="s">
        <v>11705</v>
      </c>
      <c r="K4932" s="51" t="s">
        <v>30253</v>
      </c>
      <c r="L4932" s="8"/>
      <c r="M4932" s="8"/>
      <c r="N4932" s="8" t="s">
        <v>30271</v>
      </c>
      <c r="O4932" s="8" t="s">
        <v>52</v>
      </c>
      <c r="P4932" s="51"/>
      <c r="Q4932" s="51"/>
      <c r="R4932" s="51" t="s">
        <v>30272</v>
      </c>
      <c r="S4932" s="51" t="s">
        <v>30273</v>
      </c>
      <c r="T4932" s="11" t="str">
        <f t="shared" si="2"/>
        <v>Kylanna Bluford</v>
      </c>
      <c r="U4932" s="51" t="s">
        <v>386</v>
      </c>
      <c r="V4932" s="51"/>
      <c r="W4932" s="51"/>
      <c r="X4932" s="8"/>
      <c r="Y4932" s="8" t="s">
        <v>60</v>
      </c>
      <c r="Z4932" s="8" t="s">
        <v>60</v>
      </c>
      <c r="AA4932" s="8" t="s">
        <v>60</v>
      </c>
      <c r="AB4932" s="12" t="s">
        <v>30258</v>
      </c>
      <c r="AC4932" s="8" t="s">
        <v>60</v>
      </c>
      <c r="AD4932" s="12" t="s">
        <v>30259</v>
      </c>
      <c r="AE4932" s="8" t="s">
        <v>30260</v>
      </c>
      <c r="AF4932" s="8" t="s">
        <v>30261</v>
      </c>
      <c r="AG4932" s="8" t="s">
        <v>947</v>
      </c>
      <c r="AH4932" s="8" t="s">
        <v>352</v>
      </c>
      <c r="AI4932" s="8" t="s">
        <v>66</v>
      </c>
      <c r="AJ4932" s="8" t="s">
        <v>29094</v>
      </c>
      <c r="AK4932" s="8" t="s">
        <v>11705</v>
      </c>
      <c r="AL4932" s="8" t="s">
        <v>11705</v>
      </c>
      <c r="AM4932" s="8" t="s">
        <v>11705</v>
      </c>
      <c r="AN4932" s="8" t="s">
        <v>11705</v>
      </c>
      <c r="AO4932" s="8" t="s">
        <v>30262</v>
      </c>
      <c r="AP4932" s="51" t="s">
        <v>30261</v>
      </c>
      <c r="AQ4932" s="11">
        <v>9289.0</v>
      </c>
    </row>
    <row r="4933">
      <c r="A4933" s="8" t="str">
        <f t="shared" si="1"/>
        <v>J.P. O'Hara</v>
      </c>
      <c r="B4933" s="51" t="s">
        <v>30250</v>
      </c>
      <c r="C4933" s="8" t="s">
        <v>29249</v>
      </c>
      <c r="D4933" s="9" t="s">
        <v>934</v>
      </c>
      <c r="E4933" s="8" t="s">
        <v>30251</v>
      </c>
      <c r="F4933" s="8" t="s">
        <v>936</v>
      </c>
      <c r="G4933" s="8" t="s">
        <v>29251</v>
      </c>
      <c r="H4933" s="13" t="s">
        <v>30252</v>
      </c>
      <c r="I4933" s="8" t="s">
        <v>49</v>
      </c>
      <c r="J4933" s="10" t="s">
        <v>11705</v>
      </c>
      <c r="K4933" s="51" t="s">
        <v>30253</v>
      </c>
      <c r="L4933" s="8"/>
      <c r="M4933" s="8"/>
      <c r="N4933" s="8" t="s">
        <v>30274</v>
      </c>
      <c r="O4933" s="8" t="s">
        <v>52</v>
      </c>
      <c r="P4933" s="51"/>
      <c r="Q4933" s="51"/>
      <c r="R4933" s="51" t="s">
        <v>828</v>
      </c>
      <c r="S4933" s="51" t="s">
        <v>17431</v>
      </c>
      <c r="T4933" s="11" t="str">
        <f t="shared" si="2"/>
        <v>J.P. O'Hara</v>
      </c>
      <c r="U4933" s="51" t="s">
        <v>2695</v>
      </c>
      <c r="V4933" s="51"/>
      <c r="W4933" s="51"/>
      <c r="X4933" s="8"/>
      <c r="Y4933" s="8" t="s">
        <v>60</v>
      </c>
      <c r="Z4933" s="8" t="s">
        <v>60</v>
      </c>
      <c r="AA4933" s="8" t="s">
        <v>60</v>
      </c>
      <c r="AB4933" s="12" t="s">
        <v>30258</v>
      </c>
      <c r="AC4933" s="8" t="s">
        <v>60</v>
      </c>
      <c r="AD4933" s="12" t="s">
        <v>30259</v>
      </c>
      <c r="AE4933" s="8" t="s">
        <v>30260</v>
      </c>
      <c r="AF4933" s="8" t="s">
        <v>30261</v>
      </c>
      <c r="AG4933" s="8" t="s">
        <v>947</v>
      </c>
      <c r="AH4933" s="8" t="s">
        <v>352</v>
      </c>
      <c r="AI4933" s="8" t="s">
        <v>66</v>
      </c>
      <c r="AJ4933" s="8" t="s">
        <v>29094</v>
      </c>
      <c r="AK4933" s="8" t="s">
        <v>11705</v>
      </c>
      <c r="AL4933" s="8" t="s">
        <v>11705</v>
      </c>
      <c r="AM4933" s="8" t="s">
        <v>11705</v>
      </c>
      <c r="AN4933" s="8" t="s">
        <v>11705</v>
      </c>
      <c r="AO4933" s="8" t="s">
        <v>30262</v>
      </c>
      <c r="AP4933" s="51" t="s">
        <v>30261</v>
      </c>
      <c r="AQ4933" s="11">
        <v>9289.0</v>
      </c>
    </row>
    <row r="4934">
      <c r="A4934" s="8" t="str">
        <f t="shared" si="1"/>
        <v>Toni Smith</v>
      </c>
      <c r="B4934" s="51" t="s">
        <v>30275</v>
      </c>
      <c r="C4934" s="8" t="s">
        <v>29249</v>
      </c>
      <c r="D4934" s="9" t="s">
        <v>934</v>
      </c>
      <c r="E4934" s="8" t="s">
        <v>30276</v>
      </c>
      <c r="F4934" s="8" t="s">
        <v>936</v>
      </c>
      <c r="G4934" s="8" t="s">
        <v>29251</v>
      </c>
      <c r="H4934" s="8" t="s">
        <v>30277</v>
      </c>
      <c r="I4934" s="8" t="s">
        <v>49</v>
      </c>
      <c r="J4934" s="10" t="s">
        <v>49</v>
      </c>
      <c r="K4934" s="51" t="s">
        <v>30278</v>
      </c>
      <c r="L4934" s="8"/>
      <c r="M4934" s="8"/>
      <c r="N4934" s="8" t="s">
        <v>30279</v>
      </c>
      <c r="O4934" s="8" t="s">
        <v>52</v>
      </c>
      <c r="P4934" s="51"/>
      <c r="Q4934" s="51"/>
      <c r="R4934" s="51" t="s">
        <v>18470</v>
      </c>
      <c r="S4934" s="51" t="s">
        <v>941</v>
      </c>
      <c r="T4934" s="11" t="str">
        <f t="shared" si="2"/>
        <v>Toni Smith</v>
      </c>
      <c r="U4934" s="51" t="s">
        <v>21557</v>
      </c>
      <c r="V4934" s="51" t="s">
        <v>30280</v>
      </c>
      <c r="W4934" s="51" t="s">
        <v>30281</v>
      </c>
      <c r="X4934" s="8"/>
      <c r="Y4934" s="8" t="s">
        <v>60</v>
      </c>
      <c r="Z4934" s="8" t="s">
        <v>60</v>
      </c>
      <c r="AA4934" s="8" t="s">
        <v>60</v>
      </c>
      <c r="AB4934" s="12" t="s">
        <v>30282</v>
      </c>
      <c r="AC4934" s="8" t="s">
        <v>60</v>
      </c>
      <c r="AD4934" s="8" t="s">
        <v>60</v>
      </c>
      <c r="AE4934" s="8" t="s">
        <v>30283</v>
      </c>
      <c r="AF4934" s="8" t="s">
        <v>30284</v>
      </c>
      <c r="AG4934" s="8" t="s">
        <v>947</v>
      </c>
      <c r="AH4934" s="8" t="s">
        <v>65</v>
      </c>
      <c r="AI4934" s="8" t="s">
        <v>66</v>
      </c>
      <c r="AJ4934" s="8" t="s">
        <v>29094</v>
      </c>
      <c r="AK4934" s="8" t="s">
        <v>49</v>
      </c>
      <c r="AL4934" s="8" t="s">
        <v>49</v>
      </c>
      <c r="AM4934" s="8" t="s">
        <v>49</v>
      </c>
      <c r="AN4934" s="8" t="s">
        <v>49</v>
      </c>
      <c r="AO4934" s="8" t="s">
        <v>30285</v>
      </c>
      <c r="AP4934" s="51" t="s">
        <v>30284</v>
      </c>
      <c r="AQ4934" s="11">
        <v>2467.0</v>
      </c>
    </row>
    <row r="4935">
      <c r="A4935" s="8" t="str">
        <f t="shared" si="1"/>
        <v>Toni Smith</v>
      </c>
      <c r="B4935" s="51" t="s">
        <v>30275</v>
      </c>
      <c r="C4935" s="8" t="s">
        <v>29249</v>
      </c>
      <c r="D4935" s="9" t="s">
        <v>934</v>
      </c>
      <c r="E4935" s="8" t="s">
        <v>30276</v>
      </c>
      <c r="F4935" s="8" t="s">
        <v>936</v>
      </c>
      <c r="G4935" s="8" t="s">
        <v>29251</v>
      </c>
      <c r="H4935" s="13" t="s">
        <v>30277</v>
      </c>
      <c r="I4935" s="8" t="s">
        <v>49</v>
      </c>
      <c r="J4935" s="10" t="s">
        <v>11705</v>
      </c>
      <c r="K4935" s="51" t="s">
        <v>30278</v>
      </c>
      <c r="L4935" s="8"/>
      <c r="M4935" s="8"/>
      <c r="N4935" s="8" t="s">
        <v>30279</v>
      </c>
      <c r="O4935" s="8" t="s">
        <v>52</v>
      </c>
      <c r="P4935" s="51"/>
      <c r="Q4935" s="51"/>
      <c r="R4935" s="51" t="s">
        <v>18470</v>
      </c>
      <c r="S4935" s="51" t="s">
        <v>941</v>
      </c>
      <c r="T4935" s="11" t="str">
        <f t="shared" si="2"/>
        <v>Toni Smith</v>
      </c>
      <c r="U4935" s="51" t="s">
        <v>55</v>
      </c>
      <c r="V4935" s="51" t="s">
        <v>30286</v>
      </c>
      <c r="W4935" s="51" t="s">
        <v>30281</v>
      </c>
      <c r="X4935" s="8"/>
      <c r="Y4935" s="8" t="s">
        <v>60</v>
      </c>
      <c r="Z4935" s="8" t="s">
        <v>60</v>
      </c>
      <c r="AA4935" s="8" t="s">
        <v>60</v>
      </c>
      <c r="AB4935" s="12" t="s">
        <v>30282</v>
      </c>
      <c r="AC4935" s="8" t="s">
        <v>60</v>
      </c>
      <c r="AD4935" s="8" t="s">
        <v>60</v>
      </c>
      <c r="AE4935" s="8" t="s">
        <v>30283</v>
      </c>
      <c r="AF4935" s="8" t="s">
        <v>30284</v>
      </c>
      <c r="AG4935" s="8" t="s">
        <v>947</v>
      </c>
      <c r="AH4935" s="8" t="s">
        <v>65</v>
      </c>
      <c r="AI4935" s="8" t="s">
        <v>66</v>
      </c>
      <c r="AJ4935" s="8" t="s">
        <v>29094</v>
      </c>
      <c r="AK4935" s="8" t="s">
        <v>11705</v>
      </c>
      <c r="AL4935" s="8" t="s">
        <v>11705</v>
      </c>
      <c r="AM4935" s="8" t="s">
        <v>11705</v>
      </c>
      <c r="AN4935" s="8" t="s">
        <v>11705</v>
      </c>
      <c r="AO4935" s="8" t="s">
        <v>30285</v>
      </c>
      <c r="AP4935" s="51" t="s">
        <v>30284</v>
      </c>
      <c r="AQ4935" s="11">
        <v>2467.0</v>
      </c>
    </row>
    <row r="4936">
      <c r="A4936" s="8" t="str">
        <f t="shared" si="1"/>
        <v>Lynette Zeckua</v>
      </c>
      <c r="B4936" s="51" t="s">
        <v>30275</v>
      </c>
      <c r="C4936" s="8" t="s">
        <v>29249</v>
      </c>
      <c r="D4936" s="9" t="s">
        <v>934</v>
      </c>
      <c r="E4936" s="8" t="s">
        <v>30276</v>
      </c>
      <c r="F4936" s="8" t="s">
        <v>936</v>
      </c>
      <c r="G4936" s="8" t="s">
        <v>29251</v>
      </c>
      <c r="H4936" s="13" t="s">
        <v>30277</v>
      </c>
      <c r="I4936" s="8" t="s">
        <v>49</v>
      </c>
      <c r="J4936" s="10" t="s">
        <v>11705</v>
      </c>
      <c r="K4936" s="51" t="s">
        <v>30278</v>
      </c>
      <c r="L4936" s="8"/>
      <c r="M4936" s="8"/>
      <c r="N4936" s="8" t="s">
        <v>30287</v>
      </c>
      <c r="O4936" s="8" t="s">
        <v>52</v>
      </c>
      <c r="P4936" s="51"/>
      <c r="Q4936" s="51"/>
      <c r="R4936" s="51" t="s">
        <v>30288</v>
      </c>
      <c r="S4936" s="51" t="s">
        <v>30289</v>
      </c>
      <c r="T4936" s="11" t="str">
        <f t="shared" si="2"/>
        <v>Lynette Zeckua</v>
      </c>
      <c r="U4936" s="51" t="s">
        <v>30290</v>
      </c>
      <c r="V4936" s="51" t="s">
        <v>30291</v>
      </c>
      <c r="W4936" s="51" t="s">
        <v>30281</v>
      </c>
      <c r="X4936" s="8"/>
      <c r="Y4936" s="8" t="s">
        <v>60</v>
      </c>
      <c r="Z4936" s="8" t="s">
        <v>60</v>
      </c>
      <c r="AA4936" s="8" t="s">
        <v>60</v>
      </c>
      <c r="AB4936" s="12" t="s">
        <v>30282</v>
      </c>
      <c r="AC4936" s="8" t="s">
        <v>60</v>
      </c>
      <c r="AD4936" s="8" t="s">
        <v>60</v>
      </c>
      <c r="AE4936" s="8" t="s">
        <v>30283</v>
      </c>
      <c r="AF4936" s="8" t="s">
        <v>30284</v>
      </c>
      <c r="AG4936" s="8" t="s">
        <v>947</v>
      </c>
      <c r="AH4936" s="8" t="s">
        <v>65</v>
      </c>
      <c r="AI4936" s="8" t="s">
        <v>66</v>
      </c>
      <c r="AJ4936" s="8" t="s">
        <v>29094</v>
      </c>
      <c r="AK4936" s="8" t="s">
        <v>11705</v>
      </c>
      <c r="AL4936" s="8" t="s">
        <v>11705</v>
      </c>
      <c r="AM4936" s="8" t="s">
        <v>11705</v>
      </c>
      <c r="AN4936" s="8" t="s">
        <v>11705</v>
      </c>
      <c r="AO4936" s="8" t="s">
        <v>30285</v>
      </c>
      <c r="AP4936" s="51" t="s">
        <v>30284</v>
      </c>
      <c r="AQ4936" s="11">
        <v>2467.0</v>
      </c>
    </row>
    <row r="4937">
      <c r="A4937" s="8" t="str">
        <f t="shared" si="1"/>
        <v>Lynette Zeckua</v>
      </c>
      <c r="B4937" s="51" t="s">
        <v>30275</v>
      </c>
      <c r="C4937" s="8" t="s">
        <v>29249</v>
      </c>
      <c r="D4937" s="9" t="s">
        <v>934</v>
      </c>
      <c r="E4937" s="8" t="s">
        <v>30276</v>
      </c>
      <c r="F4937" s="8" t="s">
        <v>936</v>
      </c>
      <c r="G4937" s="8" t="s">
        <v>29251</v>
      </c>
      <c r="H4937" s="8" t="s">
        <v>30277</v>
      </c>
      <c r="I4937" s="8" t="s">
        <v>49</v>
      </c>
      <c r="J4937" s="10" t="s">
        <v>49</v>
      </c>
      <c r="K4937" s="51" t="s">
        <v>30278</v>
      </c>
      <c r="L4937" s="8"/>
      <c r="M4937" s="8"/>
      <c r="N4937" s="8" t="s">
        <v>30287</v>
      </c>
      <c r="O4937" s="8" t="s">
        <v>52</v>
      </c>
      <c r="P4937" s="51"/>
      <c r="Q4937" s="51"/>
      <c r="R4937" s="51" t="s">
        <v>30288</v>
      </c>
      <c r="S4937" s="51" t="s">
        <v>30289</v>
      </c>
      <c r="T4937" s="11" t="str">
        <f t="shared" si="2"/>
        <v>Lynette Zeckua</v>
      </c>
      <c r="U4937" s="51" t="s">
        <v>106</v>
      </c>
      <c r="V4937" s="51" t="s">
        <v>30292</v>
      </c>
      <c r="W4937" s="51" t="s">
        <v>30281</v>
      </c>
      <c r="X4937" s="8"/>
      <c r="Y4937" s="8" t="s">
        <v>60</v>
      </c>
      <c r="Z4937" s="8" t="s">
        <v>60</v>
      </c>
      <c r="AA4937" s="8" t="s">
        <v>60</v>
      </c>
      <c r="AB4937" s="12" t="s">
        <v>30282</v>
      </c>
      <c r="AC4937" s="8" t="s">
        <v>60</v>
      </c>
      <c r="AD4937" s="8" t="s">
        <v>60</v>
      </c>
      <c r="AE4937" s="8" t="s">
        <v>30283</v>
      </c>
      <c r="AF4937" s="8" t="s">
        <v>30284</v>
      </c>
      <c r="AG4937" s="8" t="s">
        <v>947</v>
      </c>
      <c r="AH4937" s="8" t="s">
        <v>65</v>
      </c>
      <c r="AI4937" s="8" t="s">
        <v>66</v>
      </c>
      <c r="AJ4937" s="8" t="s">
        <v>29094</v>
      </c>
      <c r="AK4937" s="8" t="s">
        <v>49</v>
      </c>
      <c r="AL4937" s="8" t="s">
        <v>49</v>
      </c>
      <c r="AM4937" s="8" t="s">
        <v>49</v>
      </c>
      <c r="AN4937" s="8" t="s">
        <v>49</v>
      </c>
      <c r="AO4937" s="8" t="s">
        <v>30285</v>
      </c>
      <c r="AP4937" s="51" t="s">
        <v>30284</v>
      </c>
      <c r="AQ4937" s="11">
        <v>2467.0</v>
      </c>
    </row>
    <row r="4938">
      <c r="A4938" s="8" t="str">
        <f t="shared" si="1"/>
        <v>Diego Sanchez</v>
      </c>
      <c r="B4938" s="51" t="s">
        <v>30275</v>
      </c>
      <c r="C4938" s="8" t="s">
        <v>29249</v>
      </c>
      <c r="D4938" s="9" t="s">
        <v>934</v>
      </c>
      <c r="E4938" s="8" t="s">
        <v>30276</v>
      </c>
      <c r="F4938" s="8" t="s">
        <v>936</v>
      </c>
      <c r="G4938" s="51" t="s">
        <v>29251</v>
      </c>
      <c r="H4938" s="8" t="s">
        <v>30277</v>
      </c>
      <c r="I4938" s="8" t="s">
        <v>16514</v>
      </c>
      <c r="J4938" s="10" t="s">
        <v>11705</v>
      </c>
      <c r="K4938" s="51" t="s">
        <v>30278</v>
      </c>
      <c r="L4938" s="8"/>
      <c r="M4938" s="8"/>
      <c r="N4938" s="8" t="s">
        <v>30293</v>
      </c>
      <c r="O4938" s="57" t="s">
        <v>52</v>
      </c>
      <c r="P4938" s="51"/>
      <c r="Q4938" s="51"/>
      <c r="R4938" s="51" t="s">
        <v>8794</v>
      </c>
      <c r="S4938" s="51" t="s">
        <v>9173</v>
      </c>
      <c r="T4938" s="11" t="str">
        <f t="shared" si="2"/>
        <v>Diego Sanchez</v>
      </c>
      <c r="U4938" s="51" t="s">
        <v>80</v>
      </c>
      <c r="V4938" s="51" t="s">
        <v>30294</v>
      </c>
      <c r="W4938" s="51"/>
      <c r="X4938" s="51"/>
      <c r="Y4938" s="51" t="s">
        <v>60</v>
      </c>
      <c r="Z4938" s="51" t="s">
        <v>60</v>
      </c>
      <c r="AA4938" s="51" t="s">
        <v>60</v>
      </c>
      <c r="AB4938" s="56" t="s">
        <v>30295</v>
      </c>
      <c r="AC4938" s="51" t="s">
        <v>60</v>
      </c>
      <c r="AD4938" s="56" t="s">
        <v>30296</v>
      </c>
      <c r="AE4938" s="51" t="s">
        <v>30283</v>
      </c>
      <c r="AF4938" s="8" t="s">
        <v>30284</v>
      </c>
      <c r="AG4938" s="8" t="s">
        <v>947</v>
      </c>
      <c r="AH4938" s="8" t="s">
        <v>65</v>
      </c>
      <c r="AI4938" s="8" t="s">
        <v>66</v>
      </c>
      <c r="AJ4938" s="8" t="s">
        <v>29094</v>
      </c>
      <c r="AK4938" s="8" t="s">
        <v>11705</v>
      </c>
      <c r="AL4938" s="8" t="s">
        <v>11705</v>
      </c>
      <c r="AM4938" s="8" t="s">
        <v>11705</v>
      </c>
      <c r="AN4938" s="8" t="s">
        <v>49</v>
      </c>
      <c r="AO4938" s="8" t="s">
        <v>30285</v>
      </c>
      <c r="AP4938" s="51" t="s">
        <v>30284</v>
      </c>
      <c r="AQ4938" s="11">
        <v>2467.0</v>
      </c>
    </row>
    <row r="4939">
      <c r="A4939" s="8" t="str">
        <f t="shared" si="1"/>
        <v>Tom Czerwinski</v>
      </c>
      <c r="B4939" s="51" t="s">
        <v>30297</v>
      </c>
      <c r="C4939" s="8" t="s">
        <v>29249</v>
      </c>
      <c r="D4939" s="9" t="s">
        <v>934</v>
      </c>
      <c r="E4939" s="8" t="s">
        <v>30298</v>
      </c>
      <c r="F4939" s="8" t="s">
        <v>936</v>
      </c>
      <c r="G4939" s="8" t="s">
        <v>29251</v>
      </c>
      <c r="H4939" s="8" t="s">
        <v>30299</v>
      </c>
      <c r="I4939" s="8" t="s">
        <v>49</v>
      </c>
      <c r="J4939" s="10" t="s">
        <v>49</v>
      </c>
      <c r="K4939" s="51" t="s">
        <v>30300</v>
      </c>
      <c r="L4939" s="8"/>
      <c r="M4939" s="8"/>
      <c r="N4939" s="8" t="s">
        <v>30301</v>
      </c>
      <c r="O4939" s="8" t="s">
        <v>52</v>
      </c>
      <c r="P4939" s="51"/>
      <c r="Q4939" s="51"/>
      <c r="R4939" s="51" t="s">
        <v>271</v>
      </c>
      <c r="S4939" s="51" t="s">
        <v>30302</v>
      </c>
      <c r="T4939" s="11" t="str">
        <f t="shared" si="2"/>
        <v>Tom Czerwinski</v>
      </c>
      <c r="U4939" s="51" t="s">
        <v>55</v>
      </c>
      <c r="V4939" s="51" t="s">
        <v>30303</v>
      </c>
      <c r="W4939" s="51" t="s">
        <v>30304</v>
      </c>
      <c r="X4939" s="8"/>
      <c r="Y4939" s="8" t="s">
        <v>60</v>
      </c>
      <c r="Z4939" s="12" t="s">
        <v>30305</v>
      </c>
      <c r="AA4939" s="8" t="s">
        <v>60</v>
      </c>
      <c r="AB4939" s="12" t="s">
        <v>30306</v>
      </c>
      <c r="AC4939" s="8" t="s">
        <v>60</v>
      </c>
      <c r="AD4939" s="12" t="s">
        <v>30307</v>
      </c>
      <c r="AE4939" s="8" t="s">
        <v>30308</v>
      </c>
      <c r="AF4939" s="8" t="s">
        <v>30309</v>
      </c>
      <c r="AG4939" s="8" t="s">
        <v>947</v>
      </c>
      <c r="AH4939" s="8" t="s">
        <v>352</v>
      </c>
      <c r="AI4939" s="8" t="s">
        <v>66</v>
      </c>
      <c r="AJ4939" s="8" t="s">
        <v>29094</v>
      </c>
      <c r="AK4939" s="8" t="s">
        <v>49</v>
      </c>
      <c r="AL4939" s="8" t="s">
        <v>49</v>
      </c>
      <c r="AM4939" s="8" t="s">
        <v>49</v>
      </c>
      <c r="AN4939" s="8" t="s">
        <v>49</v>
      </c>
      <c r="AO4939" s="8" t="s">
        <v>29916</v>
      </c>
      <c r="AP4939" s="51" t="s">
        <v>30309</v>
      </c>
      <c r="AQ4939" s="11">
        <v>12851.0</v>
      </c>
    </row>
    <row r="4940">
      <c r="A4940" s="8" t="str">
        <f t="shared" si="1"/>
        <v>Randi Hicks</v>
      </c>
      <c r="B4940" s="51" t="s">
        <v>30297</v>
      </c>
      <c r="C4940" s="8" t="s">
        <v>29249</v>
      </c>
      <c r="D4940" s="9" t="s">
        <v>934</v>
      </c>
      <c r="E4940" s="8" t="s">
        <v>30298</v>
      </c>
      <c r="F4940" s="8" t="s">
        <v>936</v>
      </c>
      <c r="G4940" s="51" t="s">
        <v>29251</v>
      </c>
      <c r="H4940" s="57" t="s">
        <v>30299</v>
      </c>
      <c r="I4940" s="8" t="s">
        <v>16514</v>
      </c>
      <c r="J4940" s="10" t="s">
        <v>11705</v>
      </c>
      <c r="K4940" s="51" t="s">
        <v>30300</v>
      </c>
      <c r="L4940" s="51"/>
      <c r="M4940" s="51"/>
      <c r="N4940" s="51" t="s">
        <v>30310</v>
      </c>
      <c r="O4940" s="51" t="s">
        <v>52</v>
      </c>
      <c r="P4940" s="51"/>
      <c r="Q4940" s="51"/>
      <c r="R4940" s="51" t="s">
        <v>30311</v>
      </c>
      <c r="S4940" s="51" t="s">
        <v>5263</v>
      </c>
      <c r="T4940" s="11" t="str">
        <f t="shared" si="2"/>
        <v>Randi Hicks</v>
      </c>
      <c r="U4940" s="51" t="s">
        <v>160</v>
      </c>
      <c r="V4940" s="51"/>
      <c r="W4940" s="51"/>
      <c r="X4940" s="51"/>
      <c r="Y4940" s="51" t="s">
        <v>60</v>
      </c>
      <c r="Z4940" s="56" t="s">
        <v>30305</v>
      </c>
      <c r="AA4940" s="56" t="s">
        <v>30312</v>
      </c>
      <c r="AB4940" s="56" t="s">
        <v>30306</v>
      </c>
      <c r="AC4940" s="51" t="s">
        <v>60</v>
      </c>
      <c r="AD4940" s="56" t="s">
        <v>30307</v>
      </c>
      <c r="AE4940" s="51" t="s">
        <v>30308</v>
      </c>
      <c r="AF4940" s="8" t="s">
        <v>30309</v>
      </c>
      <c r="AG4940" s="8" t="s">
        <v>947</v>
      </c>
      <c r="AH4940" s="8" t="s">
        <v>352</v>
      </c>
      <c r="AI4940" s="8" t="s">
        <v>66</v>
      </c>
      <c r="AJ4940" s="8" t="s">
        <v>29094</v>
      </c>
      <c r="AK4940" s="8" t="s">
        <v>11705</v>
      </c>
      <c r="AL4940" s="8" t="s">
        <v>11705</v>
      </c>
      <c r="AM4940" s="8" t="s">
        <v>11705</v>
      </c>
      <c r="AN4940" s="8" t="s">
        <v>49</v>
      </c>
      <c r="AO4940" s="8" t="s">
        <v>29916</v>
      </c>
      <c r="AP4940" s="51" t="s">
        <v>30309</v>
      </c>
      <c r="AQ4940" s="68">
        <v>12851.0</v>
      </c>
    </row>
    <row r="4941">
      <c r="A4941" s="8" t="str">
        <f t="shared" si="1"/>
        <v>Brian Fitzgerald</v>
      </c>
      <c r="B4941" s="51" t="s">
        <v>30297</v>
      </c>
      <c r="C4941" s="8" t="s">
        <v>29249</v>
      </c>
      <c r="D4941" s="9" t="s">
        <v>934</v>
      </c>
      <c r="E4941" s="8" t="s">
        <v>30298</v>
      </c>
      <c r="F4941" s="8" t="s">
        <v>936</v>
      </c>
      <c r="G4941" s="8" t="s">
        <v>29251</v>
      </c>
      <c r="H4941" s="8" t="s">
        <v>30299</v>
      </c>
      <c r="I4941" s="8" t="s">
        <v>49</v>
      </c>
      <c r="J4941" s="10" t="s">
        <v>49</v>
      </c>
      <c r="K4941" s="51" t="s">
        <v>30300</v>
      </c>
      <c r="L4941" s="8"/>
      <c r="M4941" s="8"/>
      <c r="N4941" s="8" t="s">
        <v>30313</v>
      </c>
      <c r="O4941" s="8" t="s">
        <v>52</v>
      </c>
      <c r="P4941" s="51"/>
      <c r="Q4941" s="51"/>
      <c r="R4941" s="51" t="s">
        <v>331</v>
      </c>
      <c r="S4941" s="51" t="s">
        <v>23441</v>
      </c>
      <c r="T4941" s="11" t="str">
        <f t="shared" si="2"/>
        <v>Brian Fitzgerald</v>
      </c>
      <c r="U4941" s="51" t="s">
        <v>1726</v>
      </c>
      <c r="V4941" s="51"/>
      <c r="W4941" s="51"/>
      <c r="X4941" s="8"/>
      <c r="Y4941" s="8" t="s">
        <v>60</v>
      </c>
      <c r="Z4941" s="12" t="s">
        <v>30305</v>
      </c>
      <c r="AA4941" s="12" t="s">
        <v>30314</v>
      </c>
      <c r="AB4941" s="12" t="s">
        <v>30306</v>
      </c>
      <c r="AC4941" s="8" t="s">
        <v>60</v>
      </c>
      <c r="AD4941" s="12" t="s">
        <v>30307</v>
      </c>
      <c r="AE4941" s="8" t="s">
        <v>30308</v>
      </c>
      <c r="AF4941" s="8" t="s">
        <v>30309</v>
      </c>
      <c r="AG4941" s="8" t="s">
        <v>947</v>
      </c>
      <c r="AH4941" s="8" t="s">
        <v>352</v>
      </c>
      <c r="AI4941" s="8" t="s">
        <v>66</v>
      </c>
      <c r="AJ4941" s="8" t="s">
        <v>29094</v>
      </c>
      <c r="AK4941" s="8" t="s">
        <v>49</v>
      </c>
      <c r="AL4941" s="8" t="s">
        <v>49</v>
      </c>
      <c r="AM4941" s="8" t="s">
        <v>49</v>
      </c>
      <c r="AN4941" s="8" t="s">
        <v>49</v>
      </c>
      <c r="AO4941" s="8" t="s">
        <v>29916</v>
      </c>
      <c r="AP4941" s="51" t="s">
        <v>30309</v>
      </c>
      <c r="AQ4941" s="11">
        <v>12851.0</v>
      </c>
    </row>
    <row r="4942">
      <c r="A4942" s="8" t="str">
        <f t="shared" si="1"/>
        <v>Nathaniel Russell</v>
      </c>
      <c r="B4942" s="51" t="s">
        <v>30297</v>
      </c>
      <c r="C4942" s="8" t="s">
        <v>29249</v>
      </c>
      <c r="D4942" s="9" t="s">
        <v>934</v>
      </c>
      <c r="E4942" s="8" t="s">
        <v>30298</v>
      </c>
      <c r="F4942" s="8" t="s">
        <v>936</v>
      </c>
      <c r="G4942" s="51" t="s">
        <v>29251</v>
      </c>
      <c r="H4942" s="13" t="s">
        <v>30299</v>
      </c>
      <c r="I4942" s="8" t="s">
        <v>16514</v>
      </c>
      <c r="J4942" s="10" t="s">
        <v>11705</v>
      </c>
      <c r="K4942" s="51" t="s">
        <v>30300</v>
      </c>
      <c r="L4942" s="8"/>
      <c r="M4942" s="8"/>
      <c r="N4942" s="8" t="s">
        <v>30315</v>
      </c>
      <c r="O4942" s="51" t="s">
        <v>52</v>
      </c>
      <c r="P4942" s="51"/>
      <c r="Q4942" s="51"/>
      <c r="R4942" s="51" t="s">
        <v>30316</v>
      </c>
      <c r="S4942" s="51" t="s">
        <v>4670</v>
      </c>
      <c r="T4942" s="11" t="str">
        <f t="shared" si="2"/>
        <v>Nathaniel Russell</v>
      </c>
      <c r="U4942" s="51" t="s">
        <v>30317</v>
      </c>
      <c r="V4942" s="51" t="s">
        <v>30318</v>
      </c>
      <c r="W4942" s="51" t="s">
        <v>30319</v>
      </c>
      <c r="X4942" s="51"/>
      <c r="Y4942" s="51" t="s">
        <v>60</v>
      </c>
      <c r="Z4942" s="56" t="s">
        <v>30305</v>
      </c>
      <c r="AA4942" s="51" t="s">
        <v>60</v>
      </c>
      <c r="AB4942" s="56" t="s">
        <v>30306</v>
      </c>
      <c r="AC4942" s="51" t="s">
        <v>60</v>
      </c>
      <c r="AD4942" s="56" t="s">
        <v>30307</v>
      </c>
      <c r="AE4942" s="51" t="s">
        <v>30308</v>
      </c>
      <c r="AF4942" s="8" t="s">
        <v>30309</v>
      </c>
      <c r="AG4942" s="8" t="s">
        <v>947</v>
      </c>
      <c r="AH4942" s="8" t="s">
        <v>352</v>
      </c>
      <c r="AI4942" s="8" t="s">
        <v>66</v>
      </c>
      <c r="AJ4942" s="8" t="s">
        <v>29094</v>
      </c>
      <c r="AK4942" s="8" t="s">
        <v>11705</v>
      </c>
      <c r="AL4942" s="8" t="s">
        <v>11705</v>
      </c>
      <c r="AM4942" s="8" t="s">
        <v>11705</v>
      </c>
      <c r="AN4942" s="8" t="s">
        <v>49</v>
      </c>
      <c r="AO4942" s="8" t="s">
        <v>29916</v>
      </c>
      <c r="AP4942" s="51" t="s">
        <v>30309</v>
      </c>
      <c r="AQ4942" s="11">
        <v>12851.0</v>
      </c>
    </row>
    <row r="4943">
      <c r="A4943" s="8" t="str">
        <f t="shared" si="1"/>
        <v>Jaedon Rogers</v>
      </c>
      <c r="B4943" s="51" t="s">
        <v>30297</v>
      </c>
      <c r="C4943" s="8" t="s">
        <v>29249</v>
      </c>
      <c r="D4943" s="9" t="s">
        <v>934</v>
      </c>
      <c r="E4943" s="8" t="s">
        <v>30298</v>
      </c>
      <c r="F4943" s="8" t="s">
        <v>936</v>
      </c>
      <c r="G4943" s="51" t="s">
        <v>29251</v>
      </c>
      <c r="H4943" s="57" t="s">
        <v>30299</v>
      </c>
      <c r="I4943" s="8" t="s">
        <v>16514</v>
      </c>
      <c r="J4943" s="10" t="s">
        <v>11705</v>
      </c>
      <c r="K4943" s="51" t="s">
        <v>30300</v>
      </c>
      <c r="L4943" s="51"/>
      <c r="M4943" s="51"/>
      <c r="N4943" s="51" t="s">
        <v>30320</v>
      </c>
      <c r="O4943" s="51" t="s">
        <v>52</v>
      </c>
      <c r="P4943" s="51"/>
      <c r="Q4943" s="51"/>
      <c r="R4943" s="51" t="s">
        <v>30321</v>
      </c>
      <c r="S4943" s="51" t="s">
        <v>1523</v>
      </c>
      <c r="T4943" s="11" t="str">
        <f t="shared" si="2"/>
        <v>Jaedon Rogers</v>
      </c>
      <c r="U4943" s="51" t="s">
        <v>386</v>
      </c>
      <c r="V4943" s="51"/>
      <c r="W4943" s="51"/>
      <c r="X4943" s="51"/>
      <c r="Y4943" s="51" t="s">
        <v>60</v>
      </c>
      <c r="Z4943" s="56" t="s">
        <v>30305</v>
      </c>
      <c r="AA4943" s="51" t="s">
        <v>60</v>
      </c>
      <c r="AB4943" s="56" t="s">
        <v>30306</v>
      </c>
      <c r="AC4943" s="51" t="s">
        <v>60</v>
      </c>
      <c r="AD4943" s="56" t="s">
        <v>30307</v>
      </c>
      <c r="AE4943" s="51" t="s">
        <v>30308</v>
      </c>
      <c r="AF4943" s="8" t="s">
        <v>30309</v>
      </c>
      <c r="AG4943" s="8" t="s">
        <v>947</v>
      </c>
      <c r="AH4943" s="8" t="s">
        <v>352</v>
      </c>
      <c r="AI4943" s="8" t="s">
        <v>66</v>
      </c>
      <c r="AJ4943" s="8" t="s">
        <v>29094</v>
      </c>
      <c r="AK4943" s="8" t="s">
        <v>11705</v>
      </c>
      <c r="AL4943" s="8" t="s">
        <v>11705</v>
      </c>
      <c r="AM4943" s="8" t="s">
        <v>11705</v>
      </c>
      <c r="AN4943" s="8" t="s">
        <v>49</v>
      </c>
      <c r="AO4943" s="8" t="s">
        <v>29916</v>
      </c>
      <c r="AP4943" s="51" t="s">
        <v>30309</v>
      </c>
      <c r="AQ4943" s="68">
        <v>12851.0</v>
      </c>
    </row>
    <row r="4944">
      <c r="A4944" s="8" t="str">
        <f t="shared" si="1"/>
        <v>Scott Fickerson</v>
      </c>
      <c r="B4944" s="51" t="s">
        <v>30297</v>
      </c>
      <c r="C4944" s="8" t="s">
        <v>29249</v>
      </c>
      <c r="D4944" s="9" t="s">
        <v>934</v>
      </c>
      <c r="E4944" s="8" t="s">
        <v>30298</v>
      </c>
      <c r="F4944" s="8" t="s">
        <v>936</v>
      </c>
      <c r="G4944" s="51" t="s">
        <v>29251</v>
      </c>
      <c r="H4944" s="57" t="s">
        <v>30299</v>
      </c>
      <c r="I4944" s="8" t="s">
        <v>16514</v>
      </c>
      <c r="J4944" s="10" t="s">
        <v>11705</v>
      </c>
      <c r="K4944" s="51" t="s">
        <v>30300</v>
      </c>
      <c r="L4944" s="51"/>
      <c r="M4944" s="51"/>
      <c r="N4944" s="51" t="s">
        <v>30322</v>
      </c>
      <c r="O4944" s="51" t="s">
        <v>52</v>
      </c>
      <c r="P4944" s="51"/>
      <c r="Q4944" s="51"/>
      <c r="R4944" s="51" t="s">
        <v>147</v>
      </c>
      <c r="S4944" s="51" t="s">
        <v>30323</v>
      </c>
      <c r="T4944" s="11" t="str">
        <f t="shared" si="2"/>
        <v>Scott Fickerson</v>
      </c>
      <c r="U4944" s="51" t="s">
        <v>106</v>
      </c>
      <c r="V4944" s="51"/>
      <c r="W4944" s="51"/>
      <c r="X4944" s="51"/>
      <c r="Y4944" s="51" t="s">
        <v>60</v>
      </c>
      <c r="Z4944" s="56" t="s">
        <v>30305</v>
      </c>
      <c r="AA4944" s="51" t="s">
        <v>60</v>
      </c>
      <c r="AB4944" s="56" t="s">
        <v>30306</v>
      </c>
      <c r="AC4944" s="51" t="s">
        <v>60</v>
      </c>
      <c r="AD4944" s="56" t="s">
        <v>30307</v>
      </c>
      <c r="AE4944" s="51" t="s">
        <v>30308</v>
      </c>
      <c r="AF4944" s="8" t="s">
        <v>30309</v>
      </c>
      <c r="AG4944" s="8" t="s">
        <v>947</v>
      </c>
      <c r="AH4944" s="8" t="s">
        <v>352</v>
      </c>
      <c r="AI4944" s="8" t="s">
        <v>66</v>
      </c>
      <c r="AJ4944" s="8" t="s">
        <v>29094</v>
      </c>
      <c r="AK4944" s="8" t="s">
        <v>11705</v>
      </c>
      <c r="AL4944" s="8" t="s">
        <v>11705</v>
      </c>
      <c r="AM4944" s="8" t="s">
        <v>11705</v>
      </c>
      <c r="AN4944" s="8" t="s">
        <v>49</v>
      </c>
      <c r="AO4944" s="8" t="s">
        <v>29916</v>
      </c>
      <c r="AP4944" s="51" t="s">
        <v>30309</v>
      </c>
      <c r="AQ4944" s="68">
        <v>12851.0</v>
      </c>
    </row>
    <row r="4945">
      <c r="A4945" s="8" t="str">
        <f t="shared" si="1"/>
        <v>Martin Maciel</v>
      </c>
      <c r="B4945" s="51" t="s">
        <v>30297</v>
      </c>
      <c r="C4945" s="8" t="s">
        <v>29249</v>
      </c>
      <c r="D4945" s="9" t="s">
        <v>934</v>
      </c>
      <c r="E4945" s="8" t="s">
        <v>30298</v>
      </c>
      <c r="F4945" s="8" t="s">
        <v>936</v>
      </c>
      <c r="G4945" s="8" t="s">
        <v>29251</v>
      </c>
      <c r="H4945" s="8" t="s">
        <v>30299</v>
      </c>
      <c r="I4945" s="8" t="s">
        <v>49</v>
      </c>
      <c r="J4945" s="10" t="s">
        <v>49</v>
      </c>
      <c r="K4945" s="51" t="s">
        <v>30300</v>
      </c>
      <c r="L4945" s="8"/>
      <c r="M4945" s="8"/>
      <c r="N4945" s="8" t="s">
        <v>30324</v>
      </c>
      <c r="O4945" s="8" t="s">
        <v>52</v>
      </c>
      <c r="P4945" s="51"/>
      <c r="Q4945" s="51"/>
      <c r="R4945" s="51" t="s">
        <v>922</v>
      </c>
      <c r="S4945" s="51" t="s">
        <v>30325</v>
      </c>
      <c r="T4945" s="11" t="str">
        <f t="shared" si="2"/>
        <v>Martin Maciel</v>
      </c>
      <c r="U4945" s="51" t="s">
        <v>640</v>
      </c>
      <c r="V4945" s="51" t="s">
        <v>30326</v>
      </c>
      <c r="W4945" s="51" t="s">
        <v>30327</v>
      </c>
      <c r="X4945" s="8"/>
      <c r="Y4945" s="8" t="s">
        <v>60</v>
      </c>
      <c r="Z4945" s="12" t="s">
        <v>30305</v>
      </c>
      <c r="AA4945" s="8" t="s">
        <v>60</v>
      </c>
      <c r="AB4945" s="12" t="s">
        <v>30306</v>
      </c>
      <c r="AC4945" s="8" t="s">
        <v>60</v>
      </c>
      <c r="AD4945" s="12" t="s">
        <v>30307</v>
      </c>
      <c r="AE4945" s="8" t="s">
        <v>30308</v>
      </c>
      <c r="AF4945" s="8" t="s">
        <v>30309</v>
      </c>
      <c r="AG4945" s="8" t="s">
        <v>947</v>
      </c>
      <c r="AH4945" s="8" t="s">
        <v>352</v>
      </c>
      <c r="AI4945" s="8" t="s">
        <v>66</v>
      </c>
      <c r="AJ4945" s="8" t="s">
        <v>29094</v>
      </c>
      <c r="AK4945" s="8" t="s">
        <v>49</v>
      </c>
      <c r="AL4945" s="8" t="s">
        <v>49</v>
      </c>
      <c r="AM4945" s="8" t="s">
        <v>49</v>
      </c>
      <c r="AN4945" s="8" t="s">
        <v>49</v>
      </c>
      <c r="AO4945" s="8" t="s">
        <v>29916</v>
      </c>
      <c r="AP4945" s="51" t="s">
        <v>30309</v>
      </c>
      <c r="AQ4945" s="11">
        <v>12851.0</v>
      </c>
    </row>
    <row r="4946">
      <c r="A4946" s="8" t="str">
        <f t="shared" si="1"/>
        <v>Dan Fitzpatrick</v>
      </c>
      <c r="B4946" s="51" t="s">
        <v>30328</v>
      </c>
      <c r="C4946" s="8" t="s">
        <v>29249</v>
      </c>
      <c r="D4946" s="9" t="s">
        <v>934</v>
      </c>
      <c r="E4946" s="8" t="s">
        <v>30329</v>
      </c>
      <c r="F4946" s="8" t="s">
        <v>936</v>
      </c>
      <c r="G4946" s="8" t="s">
        <v>29251</v>
      </c>
      <c r="H4946" s="8" t="s">
        <v>30330</v>
      </c>
      <c r="I4946" s="8" t="s">
        <v>49</v>
      </c>
      <c r="J4946" s="10" t="s">
        <v>49</v>
      </c>
      <c r="K4946" s="51" t="s">
        <v>30331</v>
      </c>
      <c r="L4946" s="8"/>
      <c r="M4946" s="8"/>
      <c r="N4946" s="8" t="s">
        <v>30332</v>
      </c>
      <c r="O4946" s="8" t="s">
        <v>52</v>
      </c>
      <c r="P4946" s="51"/>
      <c r="Q4946" s="51"/>
      <c r="R4946" s="51" t="s">
        <v>344</v>
      </c>
      <c r="S4946" s="51" t="s">
        <v>30333</v>
      </c>
      <c r="T4946" s="11" t="str">
        <f t="shared" si="2"/>
        <v>Dan Fitzpatrick</v>
      </c>
      <c r="U4946" s="51" t="s">
        <v>55</v>
      </c>
      <c r="V4946" s="51" t="s">
        <v>30334</v>
      </c>
      <c r="W4946" s="51" t="s">
        <v>30335</v>
      </c>
      <c r="X4946" s="8"/>
      <c r="Y4946" s="12" t="s">
        <v>30336</v>
      </c>
      <c r="Z4946" s="8" t="s">
        <v>60</v>
      </c>
      <c r="AA4946" s="8" t="s">
        <v>60</v>
      </c>
      <c r="AB4946" s="8" t="s">
        <v>60</v>
      </c>
      <c r="AC4946" s="8" t="s">
        <v>60</v>
      </c>
      <c r="AD4946" s="12" t="s">
        <v>30337</v>
      </c>
      <c r="AE4946" s="8" t="s">
        <v>30338</v>
      </c>
      <c r="AF4946" s="8" t="s">
        <v>30339</v>
      </c>
      <c r="AG4946" s="8" t="s">
        <v>947</v>
      </c>
      <c r="AH4946" s="8" t="s">
        <v>232</v>
      </c>
      <c r="AI4946" s="8" t="s">
        <v>66</v>
      </c>
      <c r="AJ4946" s="8" t="s">
        <v>29094</v>
      </c>
      <c r="AK4946" s="8" t="s">
        <v>49</v>
      </c>
      <c r="AL4946" s="8" t="s">
        <v>49</v>
      </c>
      <c r="AM4946" s="8" t="s">
        <v>49</v>
      </c>
      <c r="AN4946" s="8" t="s">
        <v>49</v>
      </c>
      <c r="AO4946" s="8" t="s">
        <v>29618</v>
      </c>
      <c r="AP4946" s="51" t="s">
        <v>30339</v>
      </c>
      <c r="AQ4946" s="11">
        <v>12422.0</v>
      </c>
    </row>
    <row r="4947">
      <c r="A4947" s="8" t="str">
        <f t="shared" si="1"/>
        <v>Tim Bowman</v>
      </c>
      <c r="B4947" s="51" t="s">
        <v>30328</v>
      </c>
      <c r="C4947" s="8" t="s">
        <v>29249</v>
      </c>
      <c r="D4947" s="9" t="s">
        <v>934</v>
      </c>
      <c r="E4947" s="8" t="s">
        <v>30329</v>
      </c>
      <c r="F4947" s="8" t="s">
        <v>936</v>
      </c>
      <c r="G4947" s="8" t="s">
        <v>29251</v>
      </c>
      <c r="H4947" s="8" t="s">
        <v>30330</v>
      </c>
      <c r="I4947" s="8" t="s">
        <v>49</v>
      </c>
      <c r="J4947" s="10" t="s">
        <v>49</v>
      </c>
      <c r="K4947" s="51" t="s">
        <v>30331</v>
      </c>
      <c r="L4947" s="8"/>
      <c r="M4947" s="8"/>
      <c r="N4947" s="8" t="s">
        <v>30340</v>
      </c>
      <c r="O4947" s="8" t="s">
        <v>52</v>
      </c>
      <c r="P4947" s="51"/>
      <c r="Q4947" s="51"/>
      <c r="R4947" s="51" t="s">
        <v>153</v>
      </c>
      <c r="S4947" s="51" t="s">
        <v>30341</v>
      </c>
      <c r="T4947" s="11" t="str">
        <f t="shared" si="2"/>
        <v>Tim Bowman</v>
      </c>
      <c r="U4947" s="51" t="s">
        <v>80</v>
      </c>
      <c r="V4947" s="51" t="s">
        <v>30342</v>
      </c>
      <c r="W4947" s="51" t="s">
        <v>30335</v>
      </c>
      <c r="X4947" s="8"/>
      <c r="Y4947" s="8" t="s">
        <v>60</v>
      </c>
      <c r="Z4947" s="8" t="s">
        <v>60</v>
      </c>
      <c r="AA4947" s="8" t="s">
        <v>60</v>
      </c>
      <c r="AB4947" s="8" t="s">
        <v>60</v>
      </c>
      <c r="AC4947" s="8" t="s">
        <v>60</v>
      </c>
      <c r="AD4947" s="12" t="s">
        <v>30337</v>
      </c>
      <c r="AE4947" s="8" t="s">
        <v>30338</v>
      </c>
      <c r="AF4947" s="8" t="s">
        <v>30339</v>
      </c>
      <c r="AG4947" s="8" t="s">
        <v>947</v>
      </c>
      <c r="AH4947" s="8" t="s">
        <v>232</v>
      </c>
      <c r="AI4947" s="8" t="s">
        <v>66</v>
      </c>
      <c r="AJ4947" s="8" t="s">
        <v>29094</v>
      </c>
      <c r="AK4947" s="8" t="s">
        <v>49</v>
      </c>
      <c r="AL4947" s="8" t="s">
        <v>49</v>
      </c>
      <c r="AM4947" s="8" t="s">
        <v>49</v>
      </c>
      <c r="AN4947" s="8" t="s">
        <v>49</v>
      </c>
      <c r="AO4947" s="8" t="s">
        <v>29618</v>
      </c>
      <c r="AP4947" s="51" t="s">
        <v>30339</v>
      </c>
      <c r="AQ4947" s="11">
        <v>12422.0</v>
      </c>
    </row>
    <row r="4948">
      <c r="A4948" s="8" t="str">
        <f t="shared" si="1"/>
        <v>Valerie Brisco</v>
      </c>
      <c r="B4948" s="51" t="s">
        <v>30328</v>
      </c>
      <c r="C4948" s="8" t="s">
        <v>29249</v>
      </c>
      <c r="D4948" s="9" t="s">
        <v>934</v>
      </c>
      <c r="E4948" s="8" t="s">
        <v>30329</v>
      </c>
      <c r="F4948" s="8" t="s">
        <v>936</v>
      </c>
      <c r="G4948" s="8" t="s">
        <v>29251</v>
      </c>
      <c r="H4948" s="8" t="s">
        <v>30330</v>
      </c>
      <c r="I4948" s="8" t="s">
        <v>49</v>
      </c>
      <c r="J4948" s="10" t="s">
        <v>49</v>
      </c>
      <c r="K4948" s="51" t="s">
        <v>30331</v>
      </c>
      <c r="L4948" s="8"/>
      <c r="M4948" s="8"/>
      <c r="N4948" s="8" t="s">
        <v>30343</v>
      </c>
      <c r="O4948" s="8" t="s">
        <v>52</v>
      </c>
      <c r="P4948" s="51"/>
      <c r="Q4948" s="51"/>
      <c r="R4948" s="51" t="s">
        <v>3878</v>
      </c>
      <c r="S4948" s="51" t="s">
        <v>30344</v>
      </c>
      <c r="T4948" s="11" t="str">
        <f t="shared" si="2"/>
        <v>Valerie Brisco</v>
      </c>
      <c r="U4948" s="51" t="s">
        <v>80</v>
      </c>
      <c r="V4948" s="51" t="s">
        <v>30345</v>
      </c>
      <c r="W4948" s="51" t="s">
        <v>30335</v>
      </c>
      <c r="X4948" s="8"/>
      <c r="Y4948" s="8" t="s">
        <v>60</v>
      </c>
      <c r="Z4948" s="8" t="s">
        <v>60</v>
      </c>
      <c r="AA4948" s="8" t="s">
        <v>60</v>
      </c>
      <c r="AB4948" s="8" t="s">
        <v>60</v>
      </c>
      <c r="AC4948" s="8" t="s">
        <v>60</v>
      </c>
      <c r="AD4948" s="12" t="s">
        <v>30337</v>
      </c>
      <c r="AE4948" s="8" t="s">
        <v>30338</v>
      </c>
      <c r="AF4948" s="8" t="s">
        <v>30339</v>
      </c>
      <c r="AG4948" s="8" t="s">
        <v>947</v>
      </c>
      <c r="AH4948" s="8" t="s">
        <v>232</v>
      </c>
      <c r="AI4948" s="8" t="s">
        <v>66</v>
      </c>
      <c r="AJ4948" s="8" t="s">
        <v>29094</v>
      </c>
      <c r="AK4948" s="8" t="s">
        <v>49</v>
      </c>
      <c r="AL4948" s="8" t="s">
        <v>49</v>
      </c>
      <c r="AM4948" s="8" t="s">
        <v>49</v>
      </c>
      <c r="AN4948" s="8" t="s">
        <v>49</v>
      </c>
      <c r="AO4948" s="8" t="s">
        <v>29618</v>
      </c>
      <c r="AP4948" s="51" t="s">
        <v>30339</v>
      </c>
      <c r="AQ4948" s="11">
        <v>12422.0</v>
      </c>
    </row>
    <row r="4949">
      <c r="A4949" s="8" t="str">
        <f t="shared" si="1"/>
        <v>Turquoise Williams</v>
      </c>
      <c r="B4949" s="51" t="s">
        <v>30328</v>
      </c>
      <c r="C4949" s="8" t="s">
        <v>29249</v>
      </c>
      <c r="D4949" s="9" t="s">
        <v>934</v>
      </c>
      <c r="E4949" s="8" t="s">
        <v>30329</v>
      </c>
      <c r="F4949" s="8" t="s">
        <v>936</v>
      </c>
      <c r="G4949" s="8" t="s">
        <v>29251</v>
      </c>
      <c r="H4949" s="8" t="s">
        <v>30330</v>
      </c>
      <c r="I4949" s="8" t="s">
        <v>49</v>
      </c>
      <c r="J4949" s="10" t="s">
        <v>49</v>
      </c>
      <c r="K4949" s="51" t="s">
        <v>30331</v>
      </c>
      <c r="L4949" s="8"/>
      <c r="M4949" s="8"/>
      <c r="N4949" s="8" t="s">
        <v>30346</v>
      </c>
      <c r="O4949" s="8" t="s">
        <v>52</v>
      </c>
      <c r="P4949" s="51"/>
      <c r="Q4949" s="51"/>
      <c r="R4949" s="51" t="s">
        <v>30347</v>
      </c>
      <c r="S4949" s="51" t="s">
        <v>1878</v>
      </c>
      <c r="T4949" s="11" t="str">
        <f t="shared" si="2"/>
        <v>Turquoise Williams</v>
      </c>
      <c r="U4949" s="51" t="s">
        <v>80</v>
      </c>
      <c r="V4949" s="51" t="s">
        <v>30348</v>
      </c>
      <c r="W4949" s="51" t="s">
        <v>30335</v>
      </c>
      <c r="X4949" s="8"/>
      <c r="Y4949" s="8" t="s">
        <v>60</v>
      </c>
      <c r="Z4949" s="8" t="s">
        <v>60</v>
      </c>
      <c r="AA4949" s="8" t="s">
        <v>60</v>
      </c>
      <c r="AB4949" s="8" t="s">
        <v>60</v>
      </c>
      <c r="AC4949" s="8" t="s">
        <v>60</v>
      </c>
      <c r="AD4949" s="12" t="s">
        <v>30337</v>
      </c>
      <c r="AE4949" s="8" t="s">
        <v>30338</v>
      </c>
      <c r="AF4949" s="8" t="s">
        <v>30339</v>
      </c>
      <c r="AG4949" s="8" t="s">
        <v>947</v>
      </c>
      <c r="AH4949" s="8" t="s">
        <v>232</v>
      </c>
      <c r="AI4949" s="8" t="s">
        <v>66</v>
      </c>
      <c r="AJ4949" s="8" t="s">
        <v>29094</v>
      </c>
      <c r="AK4949" s="8" t="s">
        <v>49</v>
      </c>
      <c r="AL4949" s="8" t="s">
        <v>49</v>
      </c>
      <c r="AM4949" s="8" t="s">
        <v>49</v>
      </c>
      <c r="AN4949" s="8" t="s">
        <v>49</v>
      </c>
      <c r="AO4949" s="8" t="s">
        <v>29618</v>
      </c>
      <c r="AP4949" s="51" t="s">
        <v>30339</v>
      </c>
      <c r="AQ4949" s="11">
        <v>12422.0</v>
      </c>
    </row>
    <row r="4950">
      <c r="A4950" s="8" t="str">
        <f t="shared" si="1"/>
        <v>Charles Earls</v>
      </c>
      <c r="B4950" s="51" t="s">
        <v>30328</v>
      </c>
      <c r="C4950" s="8" t="s">
        <v>29249</v>
      </c>
      <c r="D4950" s="9" t="s">
        <v>934</v>
      </c>
      <c r="E4950" s="8" t="s">
        <v>30329</v>
      </c>
      <c r="F4950" s="8" t="s">
        <v>936</v>
      </c>
      <c r="G4950" s="8" t="s">
        <v>29251</v>
      </c>
      <c r="H4950" s="8" t="s">
        <v>30330</v>
      </c>
      <c r="I4950" s="8" t="s">
        <v>49</v>
      </c>
      <c r="J4950" s="10" t="s">
        <v>49</v>
      </c>
      <c r="K4950" s="51" t="s">
        <v>30331</v>
      </c>
      <c r="L4950" s="8"/>
      <c r="M4950" s="8"/>
      <c r="N4950" s="8" t="s">
        <v>30349</v>
      </c>
      <c r="O4950" s="8" t="s">
        <v>52</v>
      </c>
      <c r="P4950" s="51"/>
      <c r="Q4950" s="51"/>
      <c r="R4950" s="51" t="s">
        <v>1366</v>
      </c>
      <c r="S4950" s="51" t="s">
        <v>30350</v>
      </c>
      <c r="T4950" s="11" t="str">
        <f t="shared" si="2"/>
        <v>Charles Earls</v>
      </c>
      <c r="U4950" s="51" t="s">
        <v>80</v>
      </c>
      <c r="V4950" s="51"/>
      <c r="W4950" s="51" t="s">
        <v>30335</v>
      </c>
      <c r="X4950" s="8"/>
      <c r="Y4950" s="8" t="s">
        <v>60</v>
      </c>
      <c r="Z4950" s="8" t="s">
        <v>60</v>
      </c>
      <c r="AA4950" s="8" t="s">
        <v>60</v>
      </c>
      <c r="AB4950" s="8" t="s">
        <v>60</v>
      </c>
      <c r="AC4950" s="8" t="s">
        <v>60</v>
      </c>
      <c r="AD4950" s="12" t="s">
        <v>30337</v>
      </c>
      <c r="AE4950" s="8" t="s">
        <v>30338</v>
      </c>
      <c r="AF4950" s="8" t="s">
        <v>30339</v>
      </c>
      <c r="AG4950" s="8" t="s">
        <v>947</v>
      </c>
      <c r="AH4950" s="8" t="s">
        <v>232</v>
      </c>
      <c r="AI4950" s="8" t="s">
        <v>66</v>
      </c>
      <c r="AJ4950" s="8" t="s">
        <v>29094</v>
      </c>
      <c r="AK4950" s="8" t="s">
        <v>49</v>
      </c>
      <c r="AL4950" s="8" t="s">
        <v>49</v>
      </c>
      <c r="AM4950" s="8" t="s">
        <v>49</v>
      </c>
      <c r="AN4950" s="8" t="s">
        <v>49</v>
      </c>
      <c r="AO4950" s="8" t="s">
        <v>29618</v>
      </c>
      <c r="AP4950" s="51" t="s">
        <v>30339</v>
      </c>
      <c r="AQ4950" s="11">
        <v>12422.0</v>
      </c>
    </row>
    <row r="4951">
      <c r="A4951" s="8" t="str">
        <f t="shared" si="1"/>
        <v>Howdy Atkinson</v>
      </c>
      <c r="B4951" s="51" t="s">
        <v>30351</v>
      </c>
      <c r="C4951" s="8" t="s">
        <v>29249</v>
      </c>
      <c r="D4951" s="9" t="s">
        <v>934</v>
      </c>
      <c r="E4951" s="8" t="s">
        <v>30352</v>
      </c>
      <c r="F4951" s="8" t="s">
        <v>936</v>
      </c>
      <c r="G4951" s="8" t="s">
        <v>29251</v>
      </c>
      <c r="H4951" s="8" t="s">
        <v>30353</v>
      </c>
      <c r="I4951" s="8" t="s">
        <v>49</v>
      </c>
      <c r="J4951" s="10" t="s">
        <v>49</v>
      </c>
      <c r="K4951" s="51" t="s">
        <v>30354</v>
      </c>
      <c r="L4951" s="8"/>
      <c r="M4951" s="8"/>
      <c r="N4951" s="8" t="s">
        <v>30355</v>
      </c>
      <c r="O4951" s="8" t="s">
        <v>52</v>
      </c>
      <c r="P4951" s="51"/>
      <c r="Q4951" s="51"/>
      <c r="R4951" s="51" t="s">
        <v>30356</v>
      </c>
      <c r="S4951" s="51" t="s">
        <v>30357</v>
      </c>
      <c r="T4951" s="11" t="str">
        <f t="shared" si="2"/>
        <v>Howdy Atkinson</v>
      </c>
      <c r="U4951" s="51" t="s">
        <v>30358</v>
      </c>
      <c r="V4951" s="51" t="s">
        <v>30359</v>
      </c>
      <c r="W4951" s="51" t="s">
        <v>30360</v>
      </c>
      <c r="X4951" s="8"/>
      <c r="Y4951" s="8" t="s">
        <v>60</v>
      </c>
      <c r="Z4951" s="8" t="s">
        <v>60</v>
      </c>
      <c r="AA4951" s="8" t="s">
        <v>60</v>
      </c>
      <c r="AB4951" s="8" t="s">
        <v>60</v>
      </c>
      <c r="AC4951" s="8" t="s">
        <v>60</v>
      </c>
      <c r="AD4951" s="8" t="s">
        <v>60</v>
      </c>
      <c r="AE4951" s="8"/>
      <c r="AF4951" s="8" t="s">
        <v>30361</v>
      </c>
      <c r="AG4951" s="8" t="s">
        <v>947</v>
      </c>
      <c r="AH4951" s="8" t="s">
        <v>194</v>
      </c>
      <c r="AI4951" s="8" t="s">
        <v>66</v>
      </c>
      <c r="AJ4951" s="8" t="s">
        <v>29094</v>
      </c>
      <c r="AK4951" s="8" t="s">
        <v>49</v>
      </c>
      <c r="AL4951" s="8" t="s">
        <v>49</v>
      </c>
      <c r="AM4951" s="8" t="s">
        <v>49</v>
      </c>
      <c r="AN4951" s="8" t="s">
        <v>49</v>
      </c>
      <c r="AO4951" s="8" t="s">
        <v>30362</v>
      </c>
      <c r="AP4951" s="51" t="s">
        <v>30361</v>
      </c>
      <c r="AQ4951" s="11">
        <v>6370.0</v>
      </c>
    </row>
    <row r="4952">
      <c r="A4952" s="8" t="str">
        <f t="shared" si="1"/>
        <v>Howdy Atkinson</v>
      </c>
      <c r="B4952" s="51" t="s">
        <v>30351</v>
      </c>
      <c r="C4952" s="8" t="s">
        <v>29249</v>
      </c>
      <c r="D4952" s="9" t="s">
        <v>934</v>
      </c>
      <c r="E4952" s="8" t="s">
        <v>30352</v>
      </c>
      <c r="F4952" s="8" t="s">
        <v>936</v>
      </c>
      <c r="G4952" s="8" t="s">
        <v>29251</v>
      </c>
      <c r="H4952" s="8" t="s">
        <v>30353</v>
      </c>
      <c r="I4952" s="8" t="s">
        <v>49</v>
      </c>
      <c r="J4952" s="10" t="s">
        <v>49</v>
      </c>
      <c r="K4952" s="51" t="s">
        <v>30354</v>
      </c>
      <c r="L4952" s="8"/>
      <c r="M4952" s="8"/>
      <c r="N4952" s="8" t="s">
        <v>30363</v>
      </c>
      <c r="O4952" s="8" t="s">
        <v>52</v>
      </c>
      <c r="P4952" s="51"/>
      <c r="Q4952" s="51"/>
      <c r="R4952" s="51" t="s">
        <v>30356</v>
      </c>
      <c r="S4952" s="51" t="s">
        <v>30357</v>
      </c>
      <c r="T4952" s="11" t="str">
        <f t="shared" si="2"/>
        <v>Howdy Atkinson</v>
      </c>
      <c r="U4952" s="51" t="s">
        <v>30364</v>
      </c>
      <c r="V4952" s="51" t="s">
        <v>30365</v>
      </c>
      <c r="W4952" s="51" t="s">
        <v>30360</v>
      </c>
      <c r="X4952" s="8"/>
      <c r="Y4952" s="8" t="s">
        <v>60</v>
      </c>
      <c r="Z4952" s="8" t="s">
        <v>60</v>
      </c>
      <c r="AA4952" s="8" t="s">
        <v>60</v>
      </c>
      <c r="AB4952" s="8" t="s">
        <v>60</v>
      </c>
      <c r="AC4952" s="8" t="s">
        <v>60</v>
      </c>
      <c r="AD4952" s="8" t="s">
        <v>60</v>
      </c>
      <c r="AE4952" s="8"/>
      <c r="AF4952" s="8" t="s">
        <v>30361</v>
      </c>
      <c r="AG4952" s="8" t="s">
        <v>947</v>
      </c>
      <c r="AH4952" s="8" t="s">
        <v>194</v>
      </c>
      <c r="AI4952" s="8" t="s">
        <v>66</v>
      </c>
      <c r="AJ4952" s="8" t="s">
        <v>29094</v>
      </c>
      <c r="AK4952" s="8" t="s">
        <v>49</v>
      </c>
      <c r="AL4952" s="8" t="s">
        <v>49</v>
      </c>
      <c r="AM4952" s="8" t="s">
        <v>49</v>
      </c>
      <c r="AN4952" s="8" t="s">
        <v>49</v>
      </c>
      <c r="AO4952" s="8" t="s">
        <v>30362</v>
      </c>
      <c r="AP4952" s="51" t="s">
        <v>30361</v>
      </c>
      <c r="AQ4952" s="11">
        <v>6370.0</v>
      </c>
    </row>
    <row r="4953">
      <c r="A4953" s="8" t="str">
        <f t="shared" si="1"/>
        <v>Hanah Smrt</v>
      </c>
      <c r="B4953" s="51" t="s">
        <v>30351</v>
      </c>
      <c r="C4953" s="8" t="s">
        <v>29249</v>
      </c>
      <c r="D4953" s="9" t="s">
        <v>934</v>
      </c>
      <c r="E4953" s="8" t="s">
        <v>30352</v>
      </c>
      <c r="F4953" s="8" t="s">
        <v>936</v>
      </c>
      <c r="G4953" s="8" t="s">
        <v>29251</v>
      </c>
      <c r="H4953" s="8" t="s">
        <v>30353</v>
      </c>
      <c r="I4953" s="8" t="s">
        <v>49</v>
      </c>
      <c r="J4953" s="10" t="s">
        <v>49</v>
      </c>
      <c r="K4953" s="51" t="s">
        <v>30354</v>
      </c>
      <c r="L4953" s="8"/>
      <c r="M4953" s="8"/>
      <c r="N4953" s="51" t="s">
        <v>30366</v>
      </c>
      <c r="O4953" s="8" t="s">
        <v>52</v>
      </c>
      <c r="P4953" s="51"/>
      <c r="Q4953" s="51"/>
      <c r="R4953" s="51" t="s">
        <v>30367</v>
      </c>
      <c r="S4953" s="51" t="s">
        <v>30368</v>
      </c>
      <c r="T4953" s="11" t="str">
        <f t="shared" si="2"/>
        <v>Hanah Smrt</v>
      </c>
      <c r="U4953" s="51" t="s">
        <v>30364</v>
      </c>
      <c r="V4953" s="51" t="s">
        <v>30369</v>
      </c>
      <c r="W4953" s="51" t="s">
        <v>30370</v>
      </c>
      <c r="X4953" s="8"/>
      <c r="Y4953" s="56" t="s">
        <v>30371</v>
      </c>
      <c r="Z4953" s="56" t="s">
        <v>30372</v>
      </c>
      <c r="AA4953" s="51" t="s">
        <v>60</v>
      </c>
      <c r="AB4953" s="56" t="s">
        <v>30373</v>
      </c>
      <c r="AC4953" s="56" t="s">
        <v>30374</v>
      </c>
      <c r="AD4953" s="51" t="s">
        <v>60</v>
      </c>
      <c r="AE4953" s="8"/>
      <c r="AF4953" s="8" t="s">
        <v>30361</v>
      </c>
      <c r="AG4953" s="8" t="s">
        <v>947</v>
      </c>
      <c r="AH4953" s="8" t="s">
        <v>194</v>
      </c>
      <c r="AI4953" s="8" t="s">
        <v>66</v>
      </c>
      <c r="AJ4953" s="8" t="s">
        <v>29094</v>
      </c>
      <c r="AK4953" s="8" t="s">
        <v>49</v>
      </c>
      <c r="AL4953" s="8" t="s">
        <v>49</v>
      </c>
      <c r="AM4953" s="8" t="s">
        <v>49</v>
      </c>
      <c r="AN4953" s="8" t="s">
        <v>49</v>
      </c>
      <c r="AO4953" s="8" t="s">
        <v>30362</v>
      </c>
      <c r="AP4953" s="51" t="s">
        <v>30361</v>
      </c>
      <c r="AQ4953" s="11">
        <v>6370.0</v>
      </c>
    </row>
    <row r="4954">
      <c r="A4954" s="8" t="str">
        <f t="shared" si="1"/>
        <v>Joshua Joseph</v>
      </c>
      <c r="B4954" s="51" t="s">
        <v>30375</v>
      </c>
      <c r="C4954" s="8" t="s">
        <v>30376</v>
      </c>
      <c r="D4954" s="9" t="s">
        <v>1953</v>
      </c>
      <c r="E4954" s="8" t="s">
        <v>30377</v>
      </c>
      <c r="F4954" s="8" t="s">
        <v>936</v>
      </c>
      <c r="G4954" s="51" t="s">
        <v>10164</v>
      </c>
      <c r="H4954" s="8" t="s">
        <v>30378</v>
      </c>
      <c r="I4954" s="8" t="s">
        <v>16514</v>
      </c>
      <c r="J4954" s="10" t="s">
        <v>11705</v>
      </c>
      <c r="K4954" s="51" t="s">
        <v>30379</v>
      </c>
      <c r="L4954" s="8"/>
      <c r="M4954" s="8"/>
      <c r="N4954" s="51" t="s">
        <v>30380</v>
      </c>
      <c r="O4954" s="51" t="s">
        <v>52</v>
      </c>
      <c r="P4954" s="51"/>
      <c r="Q4954" s="51"/>
      <c r="R4954" s="51" t="s">
        <v>1029</v>
      </c>
      <c r="S4954" s="51" t="s">
        <v>4858</v>
      </c>
      <c r="T4954" s="11" t="str">
        <f t="shared" si="2"/>
        <v>Joshua Joseph</v>
      </c>
      <c r="U4954" s="51" t="s">
        <v>30381</v>
      </c>
      <c r="V4954" s="51" t="s">
        <v>30382</v>
      </c>
      <c r="W4954" s="51"/>
      <c r="X4954" s="51"/>
      <c r="Y4954" s="51" t="s">
        <v>60</v>
      </c>
      <c r="Z4954" s="51" t="s">
        <v>60</v>
      </c>
      <c r="AA4954" s="51" t="s">
        <v>60</v>
      </c>
      <c r="AB4954" s="51" t="s">
        <v>60</v>
      </c>
      <c r="AC4954" s="51" t="s">
        <v>60</v>
      </c>
      <c r="AD4954" s="56" t="s">
        <v>30383</v>
      </c>
      <c r="AE4954" s="51" t="s">
        <v>30384</v>
      </c>
      <c r="AF4954" s="8" t="s">
        <v>30385</v>
      </c>
      <c r="AG4954" s="8" t="s">
        <v>1963</v>
      </c>
      <c r="AH4954" s="8" t="s">
        <v>4581</v>
      </c>
      <c r="AI4954" s="8" t="s">
        <v>66</v>
      </c>
      <c r="AJ4954" s="8" t="s">
        <v>29094</v>
      </c>
      <c r="AK4954" s="8" t="s">
        <v>11705</v>
      </c>
      <c r="AL4954" s="8" t="s">
        <v>11705</v>
      </c>
      <c r="AM4954" s="8" t="s">
        <v>11705</v>
      </c>
      <c r="AN4954" s="8" t="s">
        <v>49</v>
      </c>
      <c r="AO4954" s="8" t="s">
        <v>30386</v>
      </c>
      <c r="AP4954" s="51" t="s">
        <v>30385</v>
      </c>
      <c r="AQ4954" s="11">
        <v>1654.0</v>
      </c>
    </row>
    <row r="4955">
      <c r="A4955" s="8" t="str">
        <f t="shared" si="1"/>
        <v>Cristy Snellgroves</v>
      </c>
      <c r="B4955" s="51" t="s">
        <v>30387</v>
      </c>
      <c r="C4955" s="8" t="s">
        <v>30388</v>
      </c>
      <c r="D4955" s="9" t="s">
        <v>2515</v>
      </c>
      <c r="E4955" s="8" t="s">
        <v>30389</v>
      </c>
      <c r="F4955" s="13" t="s">
        <v>46</v>
      </c>
      <c r="G4955" s="51" t="s">
        <v>10164</v>
      </c>
      <c r="H4955" s="8" t="s">
        <v>30390</v>
      </c>
      <c r="I4955" s="8" t="s">
        <v>16514</v>
      </c>
      <c r="J4955" s="10" t="s">
        <v>49</v>
      </c>
      <c r="K4955" s="51" t="s">
        <v>30391</v>
      </c>
      <c r="L4955" s="8"/>
      <c r="M4955" s="8"/>
      <c r="N4955" s="51" t="s">
        <v>30392</v>
      </c>
      <c r="O4955" s="57" t="s">
        <v>52</v>
      </c>
      <c r="P4955" s="51"/>
      <c r="Q4955" s="51"/>
      <c r="R4955" s="51" t="s">
        <v>30393</v>
      </c>
      <c r="S4955" s="51" t="s">
        <v>30394</v>
      </c>
      <c r="T4955" s="11" t="str">
        <f t="shared" si="2"/>
        <v>Cristy Snellgroves</v>
      </c>
      <c r="U4955" s="51" t="s">
        <v>55</v>
      </c>
      <c r="V4955" s="51" t="s">
        <v>30395</v>
      </c>
      <c r="W4955" s="51"/>
      <c r="X4955" s="51"/>
      <c r="Y4955" s="51" t="s">
        <v>60</v>
      </c>
      <c r="Z4955" s="51" t="s">
        <v>60</v>
      </c>
      <c r="AA4955" s="51" t="s">
        <v>60</v>
      </c>
      <c r="AB4955" s="56" t="s">
        <v>30396</v>
      </c>
      <c r="AC4955" s="51" t="s">
        <v>60</v>
      </c>
      <c r="AD4955" s="51" t="s">
        <v>60</v>
      </c>
      <c r="AE4955" s="51" t="s">
        <v>30397</v>
      </c>
      <c r="AF4955" s="8" t="s">
        <v>30398</v>
      </c>
      <c r="AG4955" s="8" t="s">
        <v>2529</v>
      </c>
      <c r="AH4955" s="8" t="s">
        <v>194</v>
      </c>
      <c r="AI4955" s="8" t="s">
        <v>66</v>
      </c>
      <c r="AJ4955" s="8" t="s">
        <v>29094</v>
      </c>
      <c r="AK4955" s="8" t="s">
        <v>49</v>
      </c>
      <c r="AL4955" s="8" t="s">
        <v>49</v>
      </c>
      <c r="AM4955" s="8" t="s">
        <v>49</v>
      </c>
      <c r="AN4955" s="8" t="s">
        <v>49</v>
      </c>
      <c r="AO4955" s="8" t="s">
        <v>30399</v>
      </c>
      <c r="AP4955" s="51" t="s">
        <v>30398</v>
      </c>
      <c r="AQ4955" s="11">
        <v>4613.0</v>
      </c>
    </row>
    <row r="4956">
      <c r="A4956" s="8" t="str">
        <f t="shared" si="1"/>
        <v>Karen La Rosa</v>
      </c>
      <c r="B4956" s="51" t="s">
        <v>30387</v>
      </c>
      <c r="C4956" s="8" t="s">
        <v>30388</v>
      </c>
      <c r="D4956" s="9" t="s">
        <v>2515</v>
      </c>
      <c r="E4956" s="8" t="s">
        <v>30389</v>
      </c>
      <c r="F4956" s="13" t="s">
        <v>46</v>
      </c>
      <c r="G4956" s="51" t="s">
        <v>10164</v>
      </c>
      <c r="H4956" s="8" t="s">
        <v>30390</v>
      </c>
      <c r="I4956" s="8" t="s">
        <v>16514</v>
      </c>
      <c r="J4956" s="10" t="s">
        <v>49</v>
      </c>
      <c r="K4956" s="51" t="s">
        <v>30391</v>
      </c>
      <c r="L4956" s="8"/>
      <c r="M4956" s="8"/>
      <c r="N4956" s="8" t="s">
        <v>30400</v>
      </c>
      <c r="O4956" s="57" t="s">
        <v>52</v>
      </c>
      <c r="P4956" s="51"/>
      <c r="Q4956" s="51"/>
      <c r="R4956" s="51" t="s">
        <v>2079</v>
      </c>
      <c r="S4956" s="51" t="s">
        <v>30401</v>
      </c>
      <c r="T4956" s="11" t="str">
        <f t="shared" si="2"/>
        <v>Karen La Rosa</v>
      </c>
      <c r="U4956" s="51" t="s">
        <v>106</v>
      </c>
      <c r="V4956" s="51"/>
      <c r="W4956" s="51"/>
      <c r="X4956" s="51"/>
      <c r="Y4956" s="51" t="s">
        <v>60</v>
      </c>
      <c r="Z4956" s="51" t="s">
        <v>60</v>
      </c>
      <c r="AA4956" s="51" t="s">
        <v>60</v>
      </c>
      <c r="AB4956" s="56" t="s">
        <v>30396</v>
      </c>
      <c r="AC4956" s="51" t="s">
        <v>60</v>
      </c>
      <c r="AD4956" s="51" t="s">
        <v>60</v>
      </c>
      <c r="AE4956" s="51" t="s">
        <v>30397</v>
      </c>
      <c r="AF4956" s="8" t="s">
        <v>30398</v>
      </c>
      <c r="AG4956" s="8" t="s">
        <v>2529</v>
      </c>
      <c r="AH4956" s="8" t="s">
        <v>194</v>
      </c>
      <c r="AI4956" s="8" t="s">
        <v>66</v>
      </c>
      <c r="AJ4956" s="8" t="s">
        <v>29094</v>
      </c>
      <c r="AK4956" s="8" t="s">
        <v>49</v>
      </c>
      <c r="AL4956" s="8" t="s">
        <v>49</v>
      </c>
      <c r="AM4956" s="8" t="s">
        <v>49</v>
      </c>
      <c r="AN4956" s="8" t="s">
        <v>49</v>
      </c>
      <c r="AO4956" s="8" t="s">
        <v>30399</v>
      </c>
      <c r="AP4956" s="51" t="s">
        <v>30398</v>
      </c>
      <c r="AQ4956" s="11">
        <v>4613.0</v>
      </c>
    </row>
    <row r="4957">
      <c r="A4957" s="8" t="str">
        <f t="shared" si="1"/>
        <v>Brady Perry</v>
      </c>
      <c r="B4957" s="51" t="s">
        <v>30387</v>
      </c>
      <c r="C4957" s="8" t="s">
        <v>30388</v>
      </c>
      <c r="D4957" s="9" t="s">
        <v>2515</v>
      </c>
      <c r="E4957" s="8" t="s">
        <v>30389</v>
      </c>
      <c r="F4957" s="13" t="s">
        <v>46</v>
      </c>
      <c r="G4957" s="51" t="s">
        <v>10164</v>
      </c>
      <c r="H4957" s="8" t="s">
        <v>30390</v>
      </c>
      <c r="I4957" s="8" t="s">
        <v>16514</v>
      </c>
      <c r="J4957" s="10" t="s">
        <v>49</v>
      </c>
      <c r="K4957" s="51" t="s">
        <v>30391</v>
      </c>
      <c r="L4957" s="8"/>
      <c r="M4957" s="8"/>
      <c r="N4957" s="8" t="s">
        <v>30402</v>
      </c>
      <c r="O4957" s="57" t="s">
        <v>52</v>
      </c>
      <c r="P4957" s="51"/>
      <c r="Q4957" s="51"/>
      <c r="R4957" s="51" t="s">
        <v>9321</v>
      </c>
      <c r="S4957" s="51" t="s">
        <v>2499</v>
      </c>
      <c r="T4957" s="11" t="str">
        <f t="shared" si="2"/>
        <v>Brady Perry</v>
      </c>
      <c r="U4957" s="51" t="s">
        <v>80</v>
      </c>
      <c r="V4957" s="51"/>
      <c r="W4957" s="51"/>
      <c r="X4957" s="51"/>
      <c r="Y4957" s="51" t="s">
        <v>60</v>
      </c>
      <c r="Z4957" s="51" t="s">
        <v>60</v>
      </c>
      <c r="AA4957" s="51" t="s">
        <v>60</v>
      </c>
      <c r="AB4957" s="56" t="s">
        <v>30396</v>
      </c>
      <c r="AC4957" s="51" t="s">
        <v>60</v>
      </c>
      <c r="AD4957" s="51" t="s">
        <v>60</v>
      </c>
      <c r="AE4957" s="51" t="s">
        <v>30397</v>
      </c>
      <c r="AF4957" s="8" t="s">
        <v>30398</v>
      </c>
      <c r="AG4957" s="8" t="s">
        <v>2529</v>
      </c>
      <c r="AH4957" s="8" t="s">
        <v>194</v>
      </c>
      <c r="AI4957" s="8" t="s">
        <v>66</v>
      </c>
      <c r="AJ4957" s="8" t="s">
        <v>29094</v>
      </c>
      <c r="AK4957" s="8" t="s">
        <v>49</v>
      </c>
      <c r="AL4957" s="8" t="s">
        <v>49</v>
      </c>
      <c r="AM4957" s="8" t="s">
        <v>49</v>
      </c>
      <c r="AN4957" s="8" t="s">
        <v>49</v>
      </c>
      <c r="AO4957" s="8" t="s">
        <v>30399</v>
      </c>
      <c r="AP4957" s="51" t="s">
        <v>30398</v>
      </c>
      <c r="AQ4957" s="11">
        <v>4613.0</v>
      </c>
    </row>
    <row r="4958">
      <c r="A4958" s="8" t="str">
        <f t="shared" si="1"/>
        <v>Amanda Sava</v>
      </c>
      <c r="B4958" s="51" t="s">
        <v>30403</v>
      </c>
      <c r="C4958" s="8" t="s">
        <v>30404</v>
      </c>
      <c r="D4958" s="9" t="s">
        <v>2515</v>
      </c>
      <c r="E4958" s="8" t="s">
        <v>2557</v>
      </c>
      <c r="F4958" s="13" t="s">
        <v>46</v>
      </c>
      <c r="G4958" s="8" t="s">
        <v>10164</v>
      </c>
      <c r="H4958" s="8" t="s">
        <v>30405</v>
      </c>
      <c r="I4958" s="8" t="s">
        <v>49</v>
      </c>
      <c r="J4958" s="10" t="s">
        <v>49</v>
      </c>
      <c r="K4958" s="51" t="s">
        <v>30406</v>
      </c>
      <c r="L4958" s="8"/>
      <c r="M4958" s="8"/>
      <c r="N4958" s="8" t="s">
        <v>30407</v>
      </c>
      <c r="O4958" s="8" t="s">
        <v>52</v>
      </c>
      <c r="P4958" s="51"/>
      <c r="Q4958" s="51"/>
      <c r="R4958" s="51" t="s">
        <v>2160</v>
      </c>
      <c r="S4958" s="51" t="s">
        <v>30408</v>
      </c>
      <c r="T4958" s="11" t="str">
        <f t="shared" si="2"/>
        <v>Amanda Sava</v>
      </c>
      <c r="U4958" s="51" t="s">
        <v>80</v>
      </c>
      <c r="V4958" s="51" t="s">
        <v>30409</v>
      </c>
      <c r="W4958" s="51"/>
      <c r="X4958" s="8"/>
      <c r="Y4958" s="8" t="s">
        <v>60</v>
      </c>
      <c r="Z4958" s="8" t="s">
        <v>60</v>
      </c>
      <c r="AA4958" s="8" t="s">
        <v>60</v>
      </c>
      <c r="AB4958" s="8" t="s">
        <v>60</v>
      </c>
      <c r="AC4958" s="8" t="s">
        <v>60</v>
      </c>
      <c r="AD4958" s="8" t="s">
        <v>60</v>
      </c>
      <c r="AE4958" s="8" t="s">
        <v>30410</v>
      </c>
      <c r="AF4958" s="8" t="s">
        <v>30411</v>
      </c>
      <c r="AG4958" s="8" t="s">
        <v>2529</v>
      </c>
      <c r="AH4958" s="8" t="s">
        <v>65</v>
      </c>
      <c r="AI4958" s="8" t="s">
        <v>66</v>
      </c>
      <c r="AJ4958" s="8" t="s">
        <v>29094</v>
      </c>
      <c r="AK4958" s="8" t="s">
        <v>49</v>
      </c>
      <c r="AL4958" s="8" t="s">
        <v>49</v>
      </c>
      <c r="AM4958" s="8" t="s">
        <v>49</v>
      </c>
      <c r="AN4958" s="8" t="s">
        <v>49</v>
      </c>
      <c r="AO4958" s="8" t="s">
        <v>30412</v>
      </c>
      <c r="AP4958" s="51" t="s">
        <v>30411</v>
      </c>
      <c r="AQ4958" s="11">
        <v>12200.0</v>
      </c>
    </row>
    <row r="4959">
      <c r="A4959" s="8" t="str">
        <f t="shared" si="1"/>
        <v>Janae Richardson</v>
      </c>
      <c r="B4959" s="51" t="s">
        <v>30413</v>
      </c>
      <c r="C4959" s="8" t="s">
        <v>30414</v>
      </c>
      <c r="D4959" s="9" t="s">
        <v>3192</v>
      </c>
      <c r="E4959" s="8" t="s">
        <v>30415</v>
      </c>
      <c r="F4959" s="8" t="s">
        <v>936</v>
      </c>
      <c r="G4959" s="8" t="s">
        <v>10164</v>
      </c>
      <c r="H4959" s="8" t="s">
        <v>30416</v>
      </c>
      <c r="I4959" s="8" t="s">
        <v>49</v>
      </c>
      <c r="J4959" s="10" t="s">
        <v>11705</v>
      </c>
      <c r="K4959" s="51" t="s">
        <v>30417</v>
      </c>
      <c r="L4959" s="8"/>
      <c r="M4959" s="8"/>
      <c r="N4959" s="8" t="s">
        <v>30418</v>
      </c>
      <c r="O4959" s="8" t="s">
        <v>52</v>
      </c>
      <c r="P4959" s="51"/>
      <c r="Q4959" s="51"/>
      <c r="R4959" s="51" t="s">
        <v>30419</v>
      </c>
      <c r="S4959" s="51" t="s">
        <v>18742</v>
      </c>
      <c r="T4959" s="11" t="str">
        <f t="shared" si="2"/>
        <v>Janae Richardson</v>
      </c>
      <c r="U4959" s="51" t="s">
        <v>55</v>
      </c>
      <c r="V4959" s="51" t="s">
        <v>30420</v>
      </c>
      <c r="W4959" s="51" t="s">
        <v>30421</v>
      </c>
      <c r="X4959" s="8"/>
      <c r="Y4959" s="8" t="s">
        <v>60</v>
      </c>
      <c r="Z4959" s="12" t="s">
        <v>30422</v>
      </c>
      <c r="AA4959" s="8" t="s">
        <v>60</v>
      </c>
      <c r="AB4959" s="8" t="s">
        <v>60</v>
      </c>
      <c r="AC4959" s="8" t="s">
        <v>60</v>
      </c>
      <c r="AD4959" s="8" t="s">
        <v>60</v>
      </c>
      <c r="AE4959" s="8" t="s">
        <v>30423</v>
      </c>
      <c r="AF4959" s="8" t="s">
        <v>30424</v>
      </c>
      <c r="AG4959" s="8" t="s">
        <v>3205</v>
      </c>
      <c r="AH4959" s="8" t="s">
        <v>232</v>
      </c>
      <c r="AI4959" s="8" t="s">
        <v>66</v>
      </c>
      <c r="AJ4959" s="13" t="s">
        <v>29094</v>
      </c>
      <c r="AK4959" s="8" t="s">
        <v>11705</v>
      </c>
      <c r="AL4959" s="8" t="s">
        <v>11705</v>
      </c>
      <c r="AM4959" s="8" t="s">
        <v>11705</v>
      </c>
      <c r="AN4959" s="8" t="s">
        <v>11705</v>
      </c>
      <c r="AO4959" s="8" t="s">
        <v>30425</v>
      </c>
      <c r="AP4959" s="51" t="s">
        <v>30424</v>
      </c>
      <c r="AQ4959" s="11">
        <v>7053.0</v>
      </c>
    </row>
    <row r="4960">
      <c r="A4960" s="8" t="str">
        <f t="shared" si="1"/>
        <v>Ron Lynch</v>
      </c>
      <c r="B4960" s="51" t="s">
        <v>30426</v>
      </c>
      <c r="C4960" s="8" t="s">
        <v>30427</v>
      </c>
      <c r="D4960" s="9" t="s">
        <v>3307</v>
      </c>
      <c r="E4960" s="13" t="s">
        <v>3343</v>
      </c>
      <c r="F4960" s="8" t="s">
        <v>3309</v>
      </c>
      <c r="G4960" s="51" t="s">
        <v>10164</v>
      </c>
      <c r="H4960" s="8" t="s">
        <v>30428</v>
      </c>
      <c r="I4960" s="8" t="s">
        <v>16514</v>
      </c>
      <c r="J4960" s="10" t="s">
        <v>11705</v>
      </c>
      <c r="K4960" s="51" t="s">
        <v>30429</v>
      </c>
      <c r="L4960" s="8"/>
      <c r="M4960" s="8"/>
      <c r="N4960" s="51" t="s">
        <v>30430</v>
      </c>
      <c r="O4960" s="57" t="s">
        <v>52</v>
      </c>
      <c r="P4960" s="51"/>
      <c r="Q4960" s="51"/>
      <c r="R4960" s="51" t="s">
        <v>467</v>
      </c>
      <c r="S4960" s="51" t="s">
        <v>12692</v>
      </c>
      <c r="T4960" s="11" t="str">
        <f t="shared" si="2"/>
        <v>Ron Lynch</v>
      </c>
      <c r="U4960" s="51" t="s">
        <v>55</v>
      </c>
      <c r="V4960" s="51" t="s">
        <v>30431</v>
      </c>
      <c r="W4960" s="51"/>
      <c r="X4960" s="51"/>
      <c r="Y4960" s="51" t="s">
        <v>60</v>
      </c>
      <c r="Z4960" s="51" t="s">
        <v>60</v>
      </c>
      <c r="AA4960" s="56" t="s">
        <v>30432</v>
      </c>
      <c r="AB4960" s="51" t="s">
        <v>60</v>
      </c>
      <c r="AC4960" s="51" t="s">
        <v>60</v>
      </c>
      <c r="AD4960" s="51" t="s">
        <v>60</v>
      </c>
      <c r="AE4960" s="51"/>
      <c r="AF4960" s="13" t="s">
        <v>30433</v>
      </c>
      <c r="AG4960" s="13" t="s">
        <v>3321</v>
      </c>
      <c r="AH4960" s="13" t="s">
        <v>543</v>
      </c>
      <c r="AI4960" s="8" t="s">
        <v>66</v>
      </c>
      <c r="AJ4960" s="13" t="s">
        <v>29094</v>
      </c>
      <c r="AK4960" s="8" t="s">
        <v>11705</v>
      </c>
      <c r="AL4960" s="8" t="s">
        <v>11705</v>
      </c>
      <c r="AM4960" s="8" t="s">
        <v>11705</v>
      </c>
      <c r="AN4960" s="8" t="s">
        <v>49</v>
      </c>
      <c r="AO4960" s="8" t="s">
        <v>30434</v>
      </c>
      <c r="AP4960" s="51" t="s">
        <v>30433</v>
      </c>
      <c r="AQ4960" s="28">
        <v>2979.0</v>
      </c>
    </row>
    <row r="4961">
      <c r="A4961" s="8" t="str">
        <f t="shared" si="1"/>
        <v>Mallory Dominguez</v>
      </c>
      <c r="B4961" s="51" t="s">
        <v>30435</v>
      </c>
      <c r="C4961" s="8" t="s">
        <v>30436</v>
      </c>
      <c r="D4961" s="9" t="s">
        <v>3307</v>
      </c>
      <c r="E4961" s="8" t="s">
        <v>30437</v>
      </c>
      <c r="F4961" s="8" t="s">
        <v>3309</v>
      </c>
      <c r="G4961" s="51" t="s">
        <v>10164</v>
      </c>
      <c r="H4961" s="8" t="s">
        <v>30438</v>
      </c>
      <c r="I4961" s="8" t="s">
        <v>16514</v>
      </c>
      <c r="J4961" s="10" t="s">
        <v>49</v>
      </c>
      <c r="K4961" s="51" t="s">
        <v>30439</v>
      </c>
      <c r="L4961" s="8"/>
      <c r="M4961" s="8"/>
      <c r="N4961" s="8" t="s">
        <v>30440</v>
      </c>
      <c r="O4961" s="57" t="s">
        <v>52</v>
      </c>
      <c r="P4961" s="51"/>
      <c r="Q4961" s="51"/>
      <c r="R4961" s="51" t="s">
        <v>3337</v>
      </c>
      <c r="S4961" s="51" t="s">
        <v>30441</v>
      </c>
      <c r="T4961" s="11" t="str">
        <f t="shared" si="2"/>
        <v>Mallory Dominguez</v>
      </c>
      <c r="U4961" s="51" t="s">
        <v>55</v>
      </c>
      <c r="V4961" s="51" t="s">
        <v>30442</v>
      </c>
      <c r="W4961" s="51"/>
      <c r="X4961" s="51"/>
      <c r="Y4961" s="51" t="s">
        <v>60</v>
      </c>
      <c r="Z4961" s="56" t="s">
        <v>30443</v>
      </c>
      <c r="AA4961" s="51" t="s">
        <v>60</v>
      </c>
      <c r="AB4961" s="51" t="s">
        <v>60</v>
      </c>
      <c r="AC4961" s="51" t="s">
        <v>60</v>
      </c>
      <c r="AD4961" s="56" t="s">
        <v>30444</v>
      </c>
      <c r="AE4961" s="51" t="s">
        <v>30445</v>
      </c>
      <c r="AF4961" s="8" t="s">
        <v>30446</v>
      </c>
      <c r="AG4961" s="8" t="s">
        <v>3321</v>
      </c>
      <c r="AH4961" s="8" t="s">
        <v>232</v>
      </c>
      <c r="AI4961" s="8" t="s">
        <v>66</v>
      </c>
      <c r="AJ4961" s="8" t="s">
        <v>29094</v>
      </c>
      <c r="AK4961" s="8" t="s">
        <v>49</v>
      </c>
      <c r="AL4961" s="8" t="s">
        <v>49</v>
      </c>
      <c r="AM4961" s="8" t="s">
        <v>49</v>
      </c>
      <c r="AN4961" s="8" t="s">
        <v>49</v>
      </c>
      <c r="AO4961" s="8" t="s">
        <v>30447</v>
      </c>
      <c r="AP4961" s="51" t="s">
        <v>30446</v>
      </c>
      <c r="AQ4961" s="11">
        <v>26901.0</v>
      </c>
    </row>
    <row r="4962">
      <c r="A4962" s="8" t="str">
        <f t="shared" si="1"/>
        <v>Mike Prizy</v>
      </c>
      <c r="B4962" s="51" t="s">
        <v>30435</v>
      </c>
      <c r="C4962" s="8" t="s">
        <v>30436</v>
      </c>
      <c r="D4962" s="9" t="s">
        <v>3307</v>
      </c>
      <c r="E4962" s="8" t="s">
        <v>30437</v>
      </c>
      <c r="F4962" s="8" t="s">
        <v>3309</v>
      </c>
      <c r="G4962" s="8" t="s">
        <v>10164</v>
      </c>
      <c r="H4962" s="8" t="s">
        <v>30438</v>
      </c>
      <c r="I4962" s="8" t="s">
        <v>49</v>
      </c>
      <c r="J4962" s="10" t="s">
        <v>49</v>
      </c>
      <c r="K4962" s="51" t="s">
        <v>30439</v>
      </c>
      <c r="L4962" s="8"/>
      <c r="M4962" s="8"/>
      <c r="N4962" s="8" t="s">
        <v>30448</v>
      </c>
      <c r="O4962" s="8" t="s">
        <v>52</v>
      </c>
      <c r="P4962" s="51"/>
      <c r="Q4962" s="51"/>
      <c r="R4962" s="51" t="s">
        <v>1237</v>
      </c>
      <c r="S4962" s="51" t="s">
        <v>30449</v>
      </c>
      <c r="T4962" s="11" t="str">
        <f t="shared" si="2"/>
        <v>Mike Prizy</v>
      </c>
      <c r="U4962" s="51" t="s">
        <v>106</v>
      </c>
      <c r="V4962" s="51" t="s">
        <v>30450</v>
      </c>
      <c r="W4962" s="51" t="s">
        <v>30451</v>
      </c>
      <c r="X4962" s="8"/>
      <c r="Y4962" s="8" t="s">
        <v>60</v>
      </c>
      <c r="Z4962" s="12" t="s">
        <v>30443</v>
      </c>
      <c r="AA4962" s="8" t="s">
        <v>60</v>
      </c>
      <c r="AB4962" s="8" t="s">
        <v>60</v>
      </c>
      <c r="AC4962" s="8" t="s">
        <v>60</v>
      </c>
      <c r="AD4962" s="8" t="s">
        <v>60</v>
      </c>
      <c r="AE4962" s="8" t="s">
        <v>30445</v>
      </c>
      <c r="AF4962" s="8" t="s">
        <v>30446</v>
      </c>
      <c r="AG4962" s="8" t="s">
        <v>3321</v>
      </c>
      <c r="AH4962" s="8" t="s">
        <v>232</v>
      </c>
      <c r="AI4962" s="8" t="s">
        <v>66</v>
      </c>
      <c r="AJ4962" s="8" t="s">
        <v>29094</v>
      </c>
      <c r="AK4962" s="8" t="s">
        <v>49</v>
      </c>
      <c r="AL4962" s="8" t="s">
        <v>49</v>
      </c>
      <c r="AM4962" s="8" t="s">
        <v>49</v>
      </c>
      <c r="AN4962" s="8" t="s">
        <v>49</v>
      </c>
      <c r="AO4962" s="8" t="s">
        <v>30447</v>
      </c>
      <c r="AP4962" s="51" t="s">
        <v>30446</v>
      </c>
      <c r="AQ4962" s="11">
        <v>26901.0</v>
      </c>
    </row>
    <row r="4963">
      <c r="A4963" s="8" t="str">
        <f t="shared" si="1"/>
        <v>Gustavo Alvarez</v>
      </c>
      <c r="B4963" s="51" t="s">
        <v>30435</v>
      </c>
      <c r="C4963" s="51" t="s">
        <v>30436</v>
      </c>
      <c r="D4963" s="2" t="s">
        <v>3307</v>
      </c>
      <c r="E4963" s="21" t="s">
        <v>30437</v>
      </c>
      <c r="F4963" s="35" t="s">
        <v>3309</v>
      </c>
      <c r="G4963" s="72" t="s">
        <v>10164</v>
      </c>
      <c r="H4963" s="70">
        <v>144865.0</v>
      </c>
      <c r="I4963" s="22" t="s">
        <v>16514</v>
      </c>
      <c r="J4963" s="10" t="s">
        <v>49</v>
      </c>
      <c r="K4963" s="18" t="s">
        <v>30439</v>
      </c>
      <c r="L4963" s="18"/>
      <c r="M4963" s="18"/>
      <c r="N4963" s="61" t="s">
        <v>30452</v>
      </c>
      <c r="O4963" s="51" t="s">
        <v>52</v>
      </c>
      <c r="P4963" s="61" t="s">
        <v>207</v>
      </c>
      <c r="Q4963" s="51"/>
      <c r="R4963" s="51" t="s">
        <v>30453</v>
      </c>
      <c r="S4963" s="51" t="s">
        <v>30454</v>
      </c>
      <c r="T4963" s="11" t="str">
        <f t="shared" si="2"/>
        <v>Gustavo Alvarez</v>
      </c>
      <c r="U4963" s="51" t="s">
        <v>80</v>
      </c>
      <c r="V4963" s="51" t="s">
        <v>30455</v>
      </c>
      <c r="W4963" s="51"/>
      <c r="X4963" s="62"/>
      <c r="Y4963" s="62"/>
      <c r="Z4963" s="62"/>
      <c r="AA4963" s="62"/>
      <c r="AB4963" s="62"/>
      <c r="AC4963" s="62"/>
      <c r="AD4963" s="62"/>
      <c r="AE4963" s="62" t="s">
        <v>30445</v>
      </c>
      <c r="AF4963" s="21" t="s">
        <v>30446</v>
      </c>
      <c r="AG4963" s="21" t="s">
        <v>3321</v>
      </c>
      <c r="AH4963" s="16" t="s">
        <v>232</v>
      </c>
      <c r="AI4963" s="22" t="s">
        <v>66</v>
      </c>
      <c r="AJ4963" s="8" t="s">
        <v>29094</v>
      </c>
      <c r="AK4963" s="10" t="s">
        <v>49</v>
      </c>
      <c r="AL4963" s="22" t="s">
        <v>49</v>
      </c>
      <c r="AM4963" s="22" t="s">
        <v>49</v>
      </c>
      <c r="AN4963" s="40" t="s">
        <v>49</v>
      </c>
      <c r="AO4963" s="112">
        <v>11850.0</v>
      </c>
      <c r="AP4963" s="18" t="s">
        <v>30446</v>
      </c>
      <c r="AQ4963" s="74">
        <v>26901.0</v>
      </c>
    </row>
    <row r="4964">
      <c r="A4964" s="8" t="str">
        <f t="shared" si="1"/>
        <v>Justin Rivers</v>
      </c>
      <c r="B4964" s="51" t="s">
        <v>30435</v>
      </c>
      <c r="C4964" s="51" t="s">
        <v>30436</v>
      </c>
      <c r="D4964" s="2" t="s">
        <v>3307</v>
      </c>
      <c r="E4964" s="21" t="s">
        <v>30437</v>
      </c>
      <c r="F4964" s="35" t="s">
        <v>3309</v>
      </c>
      <c r="G4964" s="72" t="s">
        <v>10164</v>
      </c>
      <c r="H4964" s="70">
        <v>144865.0</v>
      </c>
      <c r="I4964" s="22" t="s">
        <v>16514</v>
      </c>
      <c r="J4964" s="10" t="s">
        <v>49</v>
      </c>
      <c r="K4964" s="18" t="s">
        <v>30439</v>
      </c>
      <c r="L4964" s="18"/>
      <c r="M4964" s="18"/>
      <c r="N4964" s="61" t="s">
        <v>30456</v>
      </c>
      <c r="O4964" s="51" t="s">
        <v>52</v>
      </c>
      <c r="P4964" s="61" t="s">
        <v>207</v>
      </c>
      <c r="Q4964" s="51"/>
      <c r="R4964" s="51" t="s">
        <v>114</v>
      </c>
      <c r="S4964" s="51" t="s">
        <v>2508</v>
      </c>
      <c r="T4964" s="11" t="str">
        <f t="shared" si="2"/>
        <v>Justin Rivers</v>
      </c>
      <c r="U4964" s="51" t="s">
        <v>80</v>
      </c>
      <c r="V4964" s="51" t="s">
        <v>30457</v>
      </c>
      <c r="W4964" s="51"/>
      <c r="X4964" s="62"/>
      <c r="Y4964" s="62"/>
      <c r="Z4964" s="62"/>
      <c r="AA4964" s="62"/>
      <c r="AB4964" s="62"/>
      <c r="AC4964" s="62"/>
      <c r="AD4964" s="62"/>
      <c r="AE4964" s="62" t="s">
        <v>30445</v>
      </c>
      <c r="AF4964" s="21" t="s">
        <v>30446</v>
      </c>
      <c r="AG4964" s="21" t="s">
        <v>3321</v>
      </c>
      <c r="AH4964" s="16" t="s">
        <v>232</v>
      </c>
      <c r="AI4964" s="22" t="s">
        <v>66</v>
      </c>
      <c r="AJ4964" s="8" t="s">
        <v>29094</v>
      </c>
      <c r="AK4964" s="10" t="s">
        <v>49</v>
      </c>
      <c r="AL4964" s="22" t="s">
        <v>49</v>
      </c>
      <c r="AM4964" s="22" t="s">
        <v>49</v>
      </c>
      <c r="AN4964" s="40" t="s">
        <v>49</v>
      </c>
      <c r="AO4964" s="112">
        <v>11850.0</v>
      </c>
      <c r="AP4964" s="18" t="s">
        <v>30446</v>
      </c>
      <c r="AQ4964" s="74">
        <v>26901.0</v>
      </c>
    </row>
    <row r="4965">
      <c r="A4965" s="8" t="str">
        <f t="shared" si="1"/>
        <v>Kenny Brown</v>
      </c>
      <c r="B4965" s="51" t="s">
        <v>30435</v>
      </c>
      <c r="C4965" s="51" t="s">
        <v>30436</v>
      </c>
      <c r="D4965" s="2" t="s">
        <v>3307</v>
      </c>
      <c r="E4965" s="21" t="s">
        <v>30437</v>
      </c>
      <c r="F4965" s="35" t="s">
        <v>3309</v>
      </c>
      <c r="G4965" s="72" t="s">
        <v>10164</v>
      </c>
      <c r="H4965" s="70">
        <v>144865.0</v>
      </c>
      <c r="I4965" s="22" t="s">
        <v>16514</v>
      </c>
      <c r="J4965" s="10" t="s">
        <v>49</v>
      </c>
      <c r="K4965" s="18" t="s">
        <v>30439</v>
      </c>
      <c r="L4965" s="18"/>
      <c r="M4965" s="18"/>
      <c r="N4965" s="61" t="s">
        <v>30458</v>
      </c>
      <c r="O4965" s="51" t="s">
        <v>52</v>
      </c>
      <c r="P4965" s="61" t="s">
        <v>207</v>
      </c>
      <c r="Q4965" s="51"/>
      <c r="R4965" s="51" t="s">
        <v>1253</v>
      </c>
      <c r="S4965" s="51" t="s">
        <v>485</v>
      </c>
      <c r="T4965" s="11" t="str">
        <f t="shared" si="2"/>
        <v>Kenny Brown</v>
      </c>
      <c r="U4965" s="51" t="s">
        <v>80</v>
      </c>
      <c r="V4965" s="51" t="s">
        <v>30459</v>
      </c>
      <c r="W4965" s="51"/>
      <c r="X4965" s="62"/>
      <c r="Y4965" s="62"/>
      <c r="Z4965" s="62"/>
      <c r="AA4965" s="62"/>
      <c r="AB4965" s="62"/>
      <c r="AC4965" s="62"/>
      <c r="AD4965" s="62"/>
      <c r="AE4965" s="62" t="s">
        <v>30445</v>
      </c>
      <c r="AF4965" s="21" t="s">
        <v>30446</v>
      </c>
      <c r="AG4965" s="21" t="s">
        <v>3321</v>
      </c>
      <c r="AH4965" s="16" t="s">
        <v>232</v>
      </c>
      <c r="AI4965" s="22" t="s">
        <v>66</v>
      </c>
      <c r="AJ4965" s="8" t="s">
        <v>29094</v>
      </c>
      <c r="AK4965" s="10" t="s">
        <v>49</v>
      </c>
      <c r="AL4965" s="22" t="s">
        <v>49</v>
      </c>
      <c r="AM4965" s="22" t="s">
        <v>49</v>
      </c>
      <c r="AN4965" s="40" t="s">
        <v>49</v>
      </c>
      <c r="AO4965" s="112">
        <v>11850.0</v>
      </c>
      <c r="AP4965" s="18" t="s">
        <v>30446</v>
      </c>
      <c r="AQ4965" s="74">
        <v>26901.0</v>
      </c>
    </row>
    <row r="4966">
      <c r="A4966" s="8" t="str">
        <f t="shared" si="1"/>
        <v>Floyd Turner</v>
      </c>
      <c r="B4966" s="51" t="s">
        <v>30435</v>
      </c>
      <c r="C4966" s="8" t="s">
        <v>30436</v>
      </c>
      <c r="D4966" s="9" t="s">
        <v>3307</v>
      </c>
      <c r="E4966" s="8" t="s">
        <v>30437</v>
      </c>
      <c r="F4966" s="8" t="s">
        <v>3309</v>
      </c>
      <c r="G4966" s="51" t="s">
        <v>10164</v>
      </c>
      <c r="H4966" s="8" t="s">
        <v>30438</v>
      </c>
      <c r="I4966" s="8" t="s">
        <v>16514</v>
      </c>
      <c r="J4966" s="10" t="s">
        <v>49</v>
      </c>
      <c r="K4966" s="51" t="s">
        <v>30439</v>
      </c>
      <c r="L4966" s="8"/>
      <c r="M4966" s="8"/>
      <c r="N4966" s="8" t="s">
        <v>30460</v>
      </c>
      <c r="O4966" s="57" t="s">
        <v>52</v>
      </c>
      <c r="P4966" s="51"/>
      <c r="Q4966" s="51"/>
      <c r="R4966" s="51" t="s">
        <v>18057</v>
      </c>
      <c r="S4966" s="51" t="s">
        <v>6359</v>
      </c>
      <c r="T4966" s="11" t="str">
        <f t="shared" si="2"/>
        <v>Floyd Turner</v>
      </c>
      <c r="U4966" s="51" t="s">
        <v>80</v>
      </c>
      <c r="V4966" s="51" t="s">
        <v>30461</v>
      </c>
      <c r="W4966" s="51"/>
      <c r="X4966" s="51"/>
      <c r="Y4966" s="51" t="s">
        <v>60</v>
      </c>
      <c r="Z4966" s="56" t="s">
        <v>30443</v>
      </c>
      <c r="AA4966" s="51" t="s">
        <v>60</v>
      </c>
      <c r="AB4966" s="51" t="s">
        <v>60</v>
      </c>
      <c r="AC4966" s="56" t="s">
        <v>30462</v>
      </c>
      <c r="AD4966" s="56" t="s">
        <v>30444</v>
      </c>
      <c r="AE4966" s="51" t="s">
        <v>30445</v>
      </c>
      <c r="AF4966" s="8" t="s">
        <v>30446</v>
      </c>
      <c r="AG4966" s="8" t="s">
        <v>3321</v>
      </c>
      <c r="AH4966" s="8" t="s">
        <v>232</v>
      </c>
      <c r="AI4966" s="8" t="s">
        <v>66</v>
      </c>
      <c r="AJ4966" s="8" t="s">
        <v>29094</v>
      </c>
      <c r="AK4966" s="8" t="s">
        <v>49</v>
      </c>
      <c r="AL4966" s="8" t="s">
        <v>49</v>
      </c>
      <c r="AM4966" s="8" t="s">
        <v>49</v>
      </c>
      <c r="AN4966" s="8" t="s">
        <v>49</v>
      </c>
      <c r="AO4966" s="8" t="s">
        <v>30447</v>
      </c>
      <c r="AP4966" s="51" t="s">
        <v>30446</v>
      </c>
      <c r="AQ4966" s="11">
        <v>26901.0</v>
      </c>
    </row>
    <row r="4967">
      <c r="A4967" s="8" t="str">
        <f t="shared" si="1"/>
        <v>Joseph McCormick</v>
      </c>
      <c r="B4967" s="51" t="s">
        <v>30463</v>
      </c>
      <c r="C4967" s="8" t="s">
        <v>30436</v>
      </c>
      <c r="D4967" s="9" t="s">
        <v>3307</v>
      </c>
      <c r="E4967" s="8" t="s">
        <v>30464</v>
      </c>
      <c r="F4967" s="8" t="s">
        <v>3309</v>
      </c>
      <c r="G4967" s="8" t="s">
        <v>10164</v>
      </c>
      <c r="H4967" s="8" t="s">
        <v>30465</v>
      </c>
      <c r="I4967" s="8" t="s">
        <v>16514</v>
      </c>
      <c r="J4967" s="10" t="s">
        <v>11705</v>
      </c>
      <c r="K4967" s="51" t="s">
        <v>30466</v>
      </c>
      <c r="L4967" s="8" t="s">
        <v>86</v>
      </c>
      <c r="M4967" s="8" t="s">
        <v>86</v>
      </c>
      <c r="N4967" s="8" t="s">
        <v>30467</v>
      </c>
      <c r="O4967" s="8" t="s">
        <v>52</v>
      </c>
      <c r="P4967" s="51"/>
      <c r="Q4967" s="51"/>
      <c r="R4967" s="51" t="s">
        <v>4858</v>
      </c>
      <c r="S4967" s="51" t="s">
        <v>30468</v>
      </c>
      <c r="T4967" s="11" t="str">
        <f t="shared" si="2"/>
        <v>Joseph McCormick</v>
      </c>
      <c r="U4967" s="51" t="s">
        <v>412</v>
      </c>
      <c r="V4967" s="51" t="s">
        <v>86</v>
      </c>
      <c r="W4967" s="51" t="s">
        <v>86</v>
      </c>
      <c r="X4967" s="8"/>
      <c r="Y4967" s="51" t="s">
        <v>60</v>
      </c>
      <c r="Z4967" s="56" t="s">
        <v>30469</v>
      </c>
      <c r="AA4967" s="51" t="s">
        <v>60</v>
      </c>
      <c r="AB4967" s="51" t="s">
        <v>60</v>
      </c>
      <c r="AC4967" s="56" t="s">
        <v>30470</v>
      </c>
      <c r="AD4967" s="56" t="s">
        <v>30471</v>
      </c>
      <c r="AE4967" s="8" t="s">
        <v>30472</v>
      </c>
      <c r="AF4967" s="8" t="s">
        <v>30473</v>
      </c>
      <c r="AG4967" s="8" t="s">
        <v>3321</v>
      </c>
      <c r="AH4967" s="8" t="s">
        <v>134</v>
      </c>
      <c r="AI4967" s="8" t="s">
        <v>66</v>
      </c>
      <c r="AJ4967" s="8" t="s">
        <v>29094</v>
      </c>
      <c r="AK4967" s="8" t="s">
        <v>11705</v>
      </c>
      <c r="AL4967" s="8" t="s">
        <v>11705</v>
      </c>
      <c r="AM4967" s="8" t="s">
        <v>11705</v>
      </c>
      <c r="AN4967" s="8" t="s">
        <v>49</v>
      </c>
      <c r="AO4967" s="8" t="s">
        <v>30474</v>
      </c>
      <c r="AP4967" s="51" t="s">
        <v>30473</v>
      </c>
      <c r="AQ4967" s="11" t="s">
        <v>11705</v>
      </c>
    </row>
    <row r="4968">
      <c r="A4968" s="8" t="str">
        <f t="shared" si="1"/>
        <v>Jim Macnider</v>
      </c>
      <c r="B4968" s="51" t="s">
        <v>30463</v>
      </c>
      <c r="C4968" s="8" t="s">
        <v>30436</v>
      </c>
      <c r="D4968" s="9" t="s">
        <v>3307</v>
      </c>
      <c r="E4968" s="8" t="s">
        <v>30464</v>
      </c>
      <c r="F4968" s="8" t="s">
        <v>3309</v>
      </c>
      <c r="G4968" s="8" t="s">
        <v>10164</v>
      </c>
      <c r="H4968" s="8" t="s">
        <v>30465</v>
      </c>
      <c r="I4968" s="8" t="s">
        <v>49</v>
      </c>
      <c r="J4968" s="10" t="s">
        <v>49</v>
      </c>
      <c r="K4968" s="51" t="s">
        <v>30466</v>
      </c>
      <c r="L4968" s="8"/>
      <c r="M4968" s="8"/>
      <c r="N4968" s="8" t="s">
        <v>30475</v>
      </c>
      <c r="O4968" s="8" t="s">
        <v>52</v>
      </c>
      <c r="P4968" s="51"/>
      <c r="Q4968" s="51"/>
      <c r="R4968" s="51" t="s">
        <v>756</v>
      </c>
      <c r="S4968" s="51" t="s">
        <v>30476</v>
      </c>
      <c r="T4968" s="11" t="str">
        <f t="shared" si="2"/>
        <v>Jim Macnider</v>
      </c>
      <c r="U4968" s="51" t="s">
        <v>55</v>
      </c>
      <c r="V4968" s="51" t="s">
        <v>30477</v>
      </c>
      <c r="W4968" s="51" t="s">
        <v>30478</v>
      </c>
      <c r="X4968" s="8"/>
      <c r="Y4968" s="8" t="s">
        <v>60</v>
      </c>
      <c r="Z4968" s="8" t="s">
        <v>60</v>
      </c>
      <c r="AA4968" s="12" t="s">
        <v>30479</v>
      </c>
      <c r="AB4968" s="8" t="s">
        <v>60</v>
      </c>
      <c r="AC4968" s="8" t="s">
        <v>60</v>
      </c>
      <c r="AD4968" s="8" t="s">
        <v>60</v>
      </c>
      <c r="AE4968" s="8" t="s">
        <v>30472</v>
      </c>
      <c r="AF4968" s="8" t="s">
        <v>30473</v>
      </c>
      <c r="AG4968" s="8" t="s">
        <v>3321</v>
      </c>
      <c r="AH4968" s="8" t="s">
        <v>134</v>
      </c>
      <c r="AI4968" s="8" t="s">
        <v>66</v>
      </c>
      <c r="AJ4968" s="8" t="s">
        <v>29094</v>
      </c>
      <c r="AK4968" s="8" t="s">
        <v>49</v>
      </c>
      <c r="AL4968" s="8" t="s">
        <v>49</v>
      </c>
      <c r="AM4968" s="8" t="s">
        <v>49</v>
      </c>
      <c r="AN4968" s="8" t="s">
        <v>49</v>
      </c>
      <c r="AO4968" s="8" t="s">
        <v>30474</v>
      </c>
      <c r="AP4968" s="51" t="s">
        <v>30473</v>
      </c>
      <c r="AQ4968" s="11" t="s">
        <v>30480</v>
      </c>
    </row>
    <row r="4969">
      <c r="A4969" s="8" t="str">
        <f t="shared" si="1"/>
        <v>Dianne Barajas</v>
      </c>
      <c r="B4969" s="51" t="s">
        <v>30463</v>
      </c>
      <c r="C4969" s="8" t="s">
        <v>30436</v>
      </c>
      <c r="D4969" s="9" t="s">
        <v>3307</v>
      </c>
      <c r="E4969" s="13" t="s">
        <v>30464</v>
      </c>
      <c r="F4969" s="8" t="s">
        <v>3309</v>
      </c>
      <c r="G4969" s="8" t="s">
        <v>10164</v>
      </c>
      <c r="H4969" s="8" t="s">
        <v>30465</v>
      </c>
      <c r="I4969" s="8" t="s">
        <v>49</v>
      </c>
      <c r="J4969" s="10" t="s">
        <v>11705</v>
      </c>
      <c r="K4969" s="51" t="s">
        <v>30466</v>
      </c>
      <c r="L4969" s="8"/>
      <c r="M4969" s="8"/>
      <c r="N4969" s="8" t="s">
        <v>30481</v>
      </c>
      <c r="O4969" s="8" t="s">
        <v>52</v>
      </c>
      <c r="P4969" s="51"/>
      <c r="Q4969" s="51"/>
      <c r="R4969" s="51" t="s">
        <v>30482</v>
      </c>
      <c r="S4969" s="51" t="s">
        <v>30483</v>
      </c>
      <c r="T4969" s="11" t="str">
        <f t="shared" si="2"/>
        <v>Dianne Barajas</v>
      </c>
      <c r="U4969" s="51" t="s">
        <v>106</v>
      </c>
      <c r="V4969" s="51" t="s">
        <v>30484</v>
      </c>
      <c r="W4969" s="51"/>
      <c r="X4969" s="8"/>
      <c r="Y4969" s="8" t="s">
        <v>60</v>
      </c>
      <c r="Z4969" s="12" t="s">
        <v>30469</v>
      </c>
      <c r="AA4969" s="8" t="s">
        <v>60</v>
      </c>
      <c r="AB4969" s="8" t="s">
        <v>60</v>
      </c>
      <c r="AC4969" s="8" t="s">
        <v>60</v>
      </c>
      <c r="AD4969" s="8" t="s">
        <v>60</v>
      </c>
      <c r="AE4969" s="8" t="s">
        <v>30472</v>
      </c>
      <c r="AF4969" s="8" t="s">
        <v>30473</v>
      </c>
      <c r="AG4969" s="8" t="s">
        <v>3321</v>
      </c>
      <c r="AH4969" s="13" t="s">
        <v>134</v>
      </c>
      <c r="AI4969" s="13" t="s">
        <v>66</v>
      </c>
      <c r="AJ4969" s="8" t="s">
        <v>29094</v>
      </c>
      <c r="AK4969" s="8" t="s">
        <v>11705</v>
      </c>
      <c r="AL4969" s="8" t="s">
        <v>11705</v>
      </c>
      <c r="AM4969" s="8" t="s">
        <v>11705</v>
      </c>
      <c r="AN4969" s="8" t="s">
        <v>11705</v>
      </c>
      <c r="AO4969" s="8" t="s">
        <v>30474</v>
      </c>
      <c r="AP4969" s="51" t="s">
        <v>30473</v>
      </c>
      <c r="AQ4969" s="11" t="s">
        <v>11705</v>
      </c>
    </row>
    <row r="4970">
      <c r="A4970" s="8" t="str">
        <f t="shared" si="1"/>
        <v>John Majerus</v>
      </c>
      <c r="B4970" s="51" t="s">
        <v>30463</v>
      </c>
      <c r="C4970" s="8" t="s">
        <v>30436</v>
      </c>
      <c r="D4970" s="9" t="s">
        <v>3307</v>
      </c>
      <c r="E4970" s="13" t="s">
        <v>30464</v>
      </c>
      <c r="F4970" s="8" t="s">
        <v>3309</v>
      </c>
      <c r="G4970" s="8" t="s">
        <v>10164</v>
      </c>
      <c r="H4970" s="8" t="s">
        <v>30465</v>
      </c>
      <c r="I4970" s="8" t="s">
        <v>49</v>
      </c>
      <c r="J4970" s="10" t="s">
        <v>11705</v>
      </c>
      <c r="K4970" s="51" t="s">
        <v>30466</v>
      </c>
      <c r="L4970" s="8"/>
      <c r="M4970" s="8"/>
      <c r="N4970" s="8" t="s">
        <v>30485</v>
      </c>
      <c r="O4970" s="8" t="s">
        <v>52</v>
      </c>
      <c r="P4970" s="51"/>
      <c r="Q4970" s="51"/>
      <c r="R4970" s="51" t="s">
        <v>1997</v>
      </c>
      <c r="S4970" s="51" t="s">
        <v>30486</v>
      </c>
      <c r="T4970" s="11" t="str">
        <f t="shared" si="2"/>
        <v>John Majerus</v>
      </c>
      <c r="U4970" s="51" t="s">
        <v>106</v>
      </c>
      <c r="V4970" s="51" t="s">
        <v>30487</v>
      </c>
      <c r="W4970" s="51" t="s">
        <v>30488</v>
      </c>
      <c r="X4970" s="8"/>
      <c r="Y4970" s="8" t="s">
        <v>60</v>
      </c>
      <c r="Z4970" s="12" t="s">
        <v>30469</v>
      </c>
      <c r="AA4970" s="8" t="s">
        <v>60</v>
      </c>
      <c r="AB4970" s="8" t="s">
        <v>60</v>
      </c>
      <c r="AC4970" s="12" t="s">
        <v>30489</v>
      </c>
      <c r="AD4970" s="8" t="s">
        <v>60</v>
      </c>
      <c r="AE4970" s="8" t="s">
        <v>30472</v>
      </c>
      <c r="AF4970" s="8" t="s">
        <v>30473</v>
      </c>
      <c r="AG4970" s="8" t="s">
        <v>3321</v>
      </c>
      <c r="AH4970" s="13" t="s">
        <v>134</v>
      </c>
      <c r="AI4970" s="13" t="s">
        <v>66</v>
      </c>
      <c r="AJ4970" s="8" t="s">
        <v>29094</v>
      </c>
      <c r="AK4970" s="8" t="s">
        <v>11705</v>
      </c>
      <c r="AL4970" s="8" t="s">
        <v>11705</v>
      </c>
      <c r="AM4970" s="8" t="s">
        <v>11705</v>
      </c>
      <c r="AN4970" s="8" t="s">
        <v>11705</v>
      </c>
      <c r="AO4970" s="8" t="s">
        <v>30474</v>
      </c>
      <c r="AP4970" s="51" t="s">
        <v>30473</v>
      </c>
      <c r="AQ4970" s="11" t="s">
        <v>11705</v>
      </c>
    </row>
    <row r="4971">
      <c r="A4971" s="8" t="str">
        <f t="shared" si="1"/>
        <v>Tyler Block</v>
      </c>
      <c r="B4971" s="51" t="s">
        <v>30463</v>
      </c>
      <c r="C4971" s="8" t="s">
        <v>30436</v>
      </c>
      <c r="D4971" s="9" t="s">
        <v>3307</v>
      </c>
      <c r="E4971" s="13" t="s">
        <v>30464</v>
      </c>
      <c r="F4971" s="8" t="s">
        <v>3309</v>
      </c>
      <c r="G4971" s="8" t="s">
        <v>10164</v>
      </c>
      <c r="H4971" s="8" t="s">
        <v>30465</v>
      </c>
      <c r="I4971" s="8" t="s">
        <v>49</v>
      </c>
      <c r="J4971" s="10" t="s">
        <v>11705</v>
      </c>
      <c r="K4971" s="51" t="s">
        <v>30466</v>
      </c>
      <c r="L4971" s="8"/>
      <c r="M4971" s="8"/>
      <c r="N4971" s="8" t="s">
        <v>30490</v>
      </c>
      <c r="O4971" s="8" t="s">
        <v>52</v>
      </c>
      <c r="P4971" s="51"/>
      <c r="Q4971" s="51"/>
      <c r="R4971" s="51" t="s">
        <v>1514</v>
      </c>
      <c r="S4971" s="51" t="s">
        <v>28745</v>
      </c>
      <c r="T4971" s="11" t="str">
        <f t="shared" si="2"/>
        <v>Tyler Block</v>
      </c>
      <c r="U4971" s="51" t="s">
        <v>80</v>
      </c>
      <c r="V4971" s="51" t="s">
        <v>30491</v>
      </c>
      <c r="W4971" s="51"/>
      <c r="X4971" s="8"/>
      <c r="Y4971" s="8" t="s">
        <v>60</v>
      </c>
      <c r="Z4971" s="12" t="s">
        <v>30469</v>
      </c>
      <c r="AA4971" s="8" t="s">
        <v>60</v>
      </c>
      <c r="AB4971" s="8" t="s">
        <v>60</v>
      </c>
      <c r="AC4971" s="8" t="s">
        <v>60</v>
      </c>
      <c r="AD4971" s="8" t="s">
        <v>60</v>
      </c>
      <c r="AE4971" s="8" t="s">
        <v>30472</v>
      </c>
      <c r="AF4971" s="8" t="s">
        <v>30473</v>
      </c>
      <c r="AG4971" s="8" t="s">
        <v>3321</v>
      </c>
      <c r="AH4971" s="13" t="s">
        <v>134</v>
      </c>
      <c r="AI4971" s="13" t="s">
        <v>66</v>
      </c>
      <c r="AJ4971" s="8" t="s">
        <v>29094</v>
      </c>
      <c r="AK4971" s="8" t="s">
        <v>11705</v>
      </c>
      <c r="AL4971" s="8" t="s">
        <v>11705</v>
      </c>
      <c r="AM4971" s="8" t="s">
        <v>11705</v>
      </c>
      <c r="AN4971" s="8" t="s">
        <v>11705</v>
      </c>
      <c r="AO4971" s="8" t="s">
        <v>30474</v>
      </c>
      <c r="AP4971" s="51" t="s">
        <v>30473</v>
      </c>
      <c r="AQ4971" s="11" t="s">
        <v>11705</v>
      </c>
    </row>
    <row r="4972">
      <c r="A4972" s="8" t="str">
        <f t="shared" si="1"/>
        <v>Renee Zellner</v>
      </c>
      <c r="B4972" s="51" t="s">
        <v>30463</v>
      </c>
      <c r="C4972" s="8" t="s">
        <v>30436</v>
      </c>
      <c r="D4972" s="9" t="s">
        <v>3307</v>
      </c>
      <c r="E4972" s="13" t="s">
        <v>30464</v>
      </c>
      <c r="F4972" s="8" t="s">
        <v>3309</v>
      </c>
      <c r="G4972" s="8" t="s">
        <v>10164</v>
      </c>
      <c r="H4972" s="8" t="s">
        <v>30465</v>
      </c>
      <c r="I4972" s="8" t="s">
        <v>49</v>
      </c>
      <c r="J4972" s="10" t="s">
        <v>11705</v>
      </c>
      <c r="K4972" s="51" t="s">
        <v>30466</v>
      </c>
      <c r="L4972" s="8"/>
      <c r="M4972" s="8"/>
      <c r="N4972" s="8" t="s">
        <v>30492</v>
      </c>
      <c r="O4972" s="8" t="s">
        <v>52</v>
      </c>
      <c r="P4972" s="51"/>
      <c r="Q4972" s="51"/>
      <c r="R4972" s="51" t="s">
        <v>16178</v>
      </c>
      <c r="S4972" s="51" t="s">
        <v>30493</v>
      </c>
      <c r="T4972" s="11" t="str">
        <f t="shared" si="2"/>
        <v>Renee Zellner</v>
      </c>
      <c r="U4972" s="51" t="s">
        <v>80</v>
      </c>
      <c r="V4972" s="51" t="s">
        <v>30494</v>
      </c>
      <c r="W4972" s="51"/>
      <c r="X4972" s="8"/>
      <c r="Y4972" s="8" t="s">
        <v>60</v>
      </c>
      <c r="Z4972" s="12" t="s">
        <v>30469</v>
      </c>
      <c r="AA4972" s="8" t="s">
        <v>60</v>
      </c>
      <c r="AB4972" s="8" t="s">
        <v>60</v>
      </c>
      <c r="AC4972" s="8" t="s">
        <v>60</v>
      </c>
      <c r="AD4972" s="8" t="s">
        <v>60</v>
      </c>
      <c r="AE4972" s="8" t="s">
        <v>30472</v>
      </c>
      <c r="AF4972" s="8" t="s">
        <v>30473</v>
      </c>
      <c r="AG4972" s="8" t="s">
        <v>3321</v>
      </c>
      <c r="AH4972" s="13" t="s">
        <v>134</v>
      </c>
      <c r="AI4972" s="13" t="s">
        <v>66</v>
      </c>
      <c r="AJ4972" s="8" t="s">
        <v>29094</v>
      </c>
      <c r="AK4972" s="8" t="s">
        <v>11705</v>
      </c>
      <c r="AL4972" s="8" t="s">
        <v>11705</v>
      </c>
      <c r="AM4972" s="8" t="s">
        <v>11705</v>
      </c>
      <c r="AN4972" s="8" t="s">
        <v>11705</v>
      </c>
      <c r="AO4972" s="8" t="s">
        <v>30474</v>
      </c>
      <c r="AP4972" s="51" t="s">
        <v>30473</v>
      </c>
      <c r="AQ4972" s="11" t="s">
        <v>11705</v>
      </c>
    </row>
    <row r="4973">
      <c r="A4973" s="8" t="str">
        <f t="shared" si="1"/>
        <v>Jeff DeGraw</v>
      </c>
      <c r="B4973" s="51" t="s">
        <v>30495</v>
      </c>
      <c r="C4973" s="8" t="s">
        <v>30436</v>
      </c>
      <c r="D4973" s="9" t="s">
        <v>3307</v>
      </c>
      <c r="E4973" s="8" t="s">
        <v>30496</v>
      </c>
      <c r="F4973" s="8" t="s">
        <v>3309</v>
      </c>
      <c r="G4973" s="8" t="s">
        <v>10164</v>
      </c>
      <c r="H4973" s="8" t="s">
        <v>30497</v>
      </c>
      <c r="I4973" s="8" t="s">
        <v>49</v>
      </c>
      <c r="J4973" s="10" t="s">
        <v>11705</v>
      </c>
      <c r="K4973" s="51" t="s">
        <v>30498</v>
      </c>
      <c r="L4973" s="8"/>
      <c r="M4973" s="8"/>
      <c r="N4973" s="8" t="s">
        <v>30499</v>
      </c>
      <c r="O4973" s="8" t="s">
        <v>52</v>
      </c>
      <c r="P4973" s="51"/>
      <c r="Q4973" s="51"/>
      <c r="R4973" s="51" t="s">
        <v>1632</v>
      </c>
      <c r="S4973" s="51" t="s">
        <v>30500</v>
      </c>
      <c r="T4973" s="11" t="str">
        <f t="shared" si="2"/>
        <v>Jeff DeGraw</v>
      </c>
      <c r="U4973" s="51" t="s">
        <v>55</v>
      </c>
      <c r="V4973" s="51" t="s">
        <v>30501</v>
      </c>
      <c r="W4973" s="51" t="s">
        <v>30502</v>
      </c>
      <c r="X4973" s="8"/>
      <c r="Y4973" s="12" t="s">
        <v>30503</v>
      </c>
      <c r="Z4973" s="12" t="s">
        <v>30504</v>
      </c>
      <c r="AA4973" s="8" t="s">
        <v>60</v>
      </c>
      <c r="AB4973" s="12" t="s">
        <v>30505</v>
      </c>
      <c r="AC4973" s="8" t="s">
        <v>60</v>
      </c>
      <c r="AD4973" s="8" t="s">
        <v>60</v>
      </c>
      <c r="AE4973" s="8" t="s">
        <v>30506</v>
      </c>
      <c r="AF4973" s="8" t="s">
        <v>30507</v>
      </c>
      <c r="AG4973" s="8" t="s">
        <v>3321</v>
      </c>
      <c r="AH4973" s="8" t="s">
        <v>352</v>
      </c>
      <c r="AI4973" s="8" t="s">
        <v>66</v>
      </c>
      <c r="AJ4973" s="8" t="s">
        <v>29094</v>
      </c>
      <c r="AK4973" s="8" t="s">
        <v>11705</v>
      </c>
      <c r="AL4973" s="8" t="s">
        <v>11705</v>
      </c>
      <c r="AM4973" s="8" t="s">
        <v>11705</v>
      </c>
      <c r="AN4973" s="8" t="s">
        <v>11705</v>
      </c>
      <c r="AO4973" s="8" t="s">
        <v>30508</v>
      </c>
      <c r="AP4973" s="51" t="s">
        <v>30507</v>
      </c>
      <c r="AQ4973" s="11">
        <v>15383.0</v>
      </c>
    </row>
    <row r="4974">
      <c r="A4974" s="8" t="str">
        <f t="shared" si="1"/>
        <v>Nick Hartz</v>
      </c>
      <c r="B4974" s="51" t="s">
        <v>30509</v>
      </c>
      <c r="C4974" s="8" t="s">
        <v>30510</v>
      </c>
      <c r="D4974" s="9" t="s">
        <v>3307</v>
      </c>
      <c r="E4974" s="8" t="s">
        <v>4571</v>
      </c>
      <c r="F4974" s="8" t="s">
        <v>3309</v>
      </c>
      <c r="G4974" s="8" t="s">
        <v>10164</v>
      </c>
      <c r="H4974" s="8" t="s">
        <v>30511</v>
      </c>
      <c r="I4974" s="8" t="s">
        <v>49</v>
      </c>
      <c r="J4974" s="75" t="s">
        <v>49</v>
      </c>
      <c r="K4974" s="51" t="s">
        <v>30512</v>
      </c>
      <c r="L4974" s="8"/>
      <c r="M4974" s="8"/>
      <c r="N4974" s="8" t="s">
        <v>30513</v>
      </c>
      <c r="O4974" s="8" t="s">
        <v>52</v>
      </c>
      <c r="P4974" s="51"/>
      <c r="Q4974" s="51"/>
      <c r="R4974" s="51" t="s">
        <v>392</v>
      </c>
      <c r="S4974" s="51" t="s">
        <v>30514</v>
      </c>
      <c r="T4974" s="11" t="str">
        <f t="shared" si="2"/>
        <v>Nick Hartz</v>
      </c>
      <c r="U4974" s="51" t="s">
        <v>55</v>
      </c>
      <c r="V4974" s="51" t="s">
        <v>30515</v>
      </c>
      <c r="W4974" s="51" t="s">
        <v>30516</v>
      </c>
      <c r="X4974" s="8"/>
      <c r="Y4974" s="8" t="s">
        <v>60</v>
      </c>
      <c r="Z4974" s="12" t="s">
        <v>30517</v>
      </c>
      <c r="AA4974" s="8" t="s">
        <v>60</v>
      </c>
      <c r="AB4974" s="8" t="s">
        <v>60</v>
      </c>
      <c r="AC4974" s="8" t="s">
        <v>60</v>
      </c>
      <c r="AD4974" s="8" t="s">
        <v>60</v>
      </c>
      <c r="AE4974" s="8" t="s">
        <v>30518</v>
      </c>
      <c r="AF4974" s="8" t="s">
        <v>30519</v>
      </c>
      <c r="AG4974" s="8" t="s">
        <v>3321</v>
      </c>
      <c r="AH4974" s="8" t="s">
        <v>194</v>
      </c>
      <c r="AI4974" s="8" t="s">
        <v>66</v>
      </c>
      <c r="AJ4974" s="8" t="s">
        <v>29094</v>
      </c>
      <c r="AK4974" s="13" t="s">
        <v>49</v>
      </c>
      <c r="AL4974" s="13" t="s">
        <v>49</v>
      </c>
      <c r="AM4974" s="13" t="s">
        <v>49</v>
      </c>
      <c r="AN4974" s="13" t="s">
        <v>49</v>
      </c>
      <c r="AO4974" s="8" t="s">
        <v>30520</v>
      </c>
      <c r="AP4974" s="51" t="s">
        <v>30519</v>
      </c>
      <c r="AQ4974" s="28">
        <v>1892.0</v>
      </c>
    </row>
    <row r="4975">
      <c r="A4975" s="8" t="str">
        <f t="shared" si="1"/>
        <v>Michael Stevenson</v>
      </c>
      <c r="B4975" s="51" t="s">
        <v>30509</v>
      </c>
      <c r="C4975" s="8" t="s">
        <v>30510</v>
      </c>
      <c r="D4975" s="9" t="s">
        <v>3307</v>
      </c>
      <c r="E4975" s="8" t="s">
        <v>4571</v>
      </c>
      <c r="F4975" s="8" t="s">
        <v>3309</v>
      </c>
      <c r="G4975" s="8" t="s">
        <v>10164</v>
      </c>
      <c r="H4975" s="8" t="s">
        <v>30511</v>
      </c>
      <c r="I4975" s="8" t="s">
        <v>49</v>
      </c>
      <c r="J4975" s="75" t="s">
        <v>49</v>
      </c>
      <c r="K4975" s="51" t="s">
        <v>30512</v>
      </c>
      <c r="L4975" s="8"/>
      <c r="M4975" s="8"/>
      <c r="N4975" s="8" t="s">
        <v>30521</v>
      </c>
      <c r="O4975" s="8" t="s">
        <v>52</v>
      </c>
      <c r="P4975" s="51"/>
      <c r="Q4975" s="51"/>
      <c r="R4975" s="51" t="s">
        <v>731</v>
      </c>
      <c r="S4975" s="51" t="s">
        <v>5328</v>
      </c>
      <c r="T4975" s="11" t="str">
        <f t="shared" si="2"/>
        <v>Michael Stevenson</v>
      </c>
      <c r="U4975" s="51" t="s">
        <v>80</v>
      </c>
      <c r="V4975" s="51" t="s">
        <v>30522</v>
      </c>
      <c r="W4975" s="51" t="s">
        <v>30523</v>
      </c>
      <c r="X4975" s="8"/>
      <c r="Y4975" s="8" t="s">
        <v>60</v>
      </c>
      <c r="Z4975" s="12" t="s">
        <v>30517</v>
      </c>
      <c r="AA4975" s="8" t="s">
        <v>60</v>
      </c>
      <c r="AB4975" s="8" t="s">
        <v>60</v>
      </c>
      <c r="AC4975" s="8" t="s">
        <v>60</v>
      </c>
      <c r="AD4975" s="8" t="s">
        <v>60</v>
      </c>
      <c r="AE4975" s="8" t="s">
        <v>30518</v>
      </c>
      <c r="AF4975" s="8" t="s">
        <v>30519</v>
      </c>
      <c r="AG4975" s="8" t="s">
        <v>3321</v>
      </c>
      <c r="AH4975" s="8" t="s">
        <v>194</v>
      </c>
      <c r="AI4975" s="8" t="s">
        <v>66</v>
      </c>
      <c r="AJ4975" s="8" t="s">
        <v>29094</v>
      </c>
      <c r="AK4975" s="13" t="s">
        <v>49</v>
      </c>
      <c r="AL4975" s="13" t="s">
        <v>49</v>
      </c>
      <c r="AM4975" s="13" t="s">
        <v>49</v>
      </c>
      <c r="AN4975" s="13" t="s">
        <v>49</v>
      </c>
      <c r="AO4975" s="8" t="s">
        <v>30520</v>
      </c>
      <c r="AP4975" s="51" t="s">
        <v>30519</v>
      </c>
      <c r="AQ4975" s="28">
        <v>1892.0</v>
      </c>
    </row>
    <row r="4976">
      <c r="A4976" s="8" t="str">
        <f t="shared" si="1"/>
        <v>Jeff Carl</v>
      </c>
      <c r="B4976" s="51" t="s">
        <v>30509</v>
      </c>
      <c r="C4976" s="8" t="s">
        <v>30510</v>
      </c>
      <c r="D4976" s="9" t="s">
        <v>3307</v>
      </c>
      <c r="E4976" s="8" t="s">
        <v>4571</v>
      </c>
      <c r="F4976" s="8" t="s">
        <v>3309</v>
      </c>
      <c r="G4976" s="8" t="s">
        <v>10164</v>
      </c>
      <c r="H4976" s="8" t="s">
        <v>30511</v>
      </c>
      <c r="I4976" s="8" t="s">
        <v>16514</v>
      </c>
      <c r="J4976" s="75" t="s">
        <v>49</v>
      </c>
      <c r="K4976" s="51" t="s">
        <v>30512</v>
      </c>
      <c r="L4976" s="8"/>
      <c r="M4976" s="8"/>
      <c r="N4976" s="8" t="s">
        <v>30524</v>
      </c>
      <c r="O4976" s="13" t="s">
        <v>52</v>
      </c>
      <c r="P4976" s="51"/>
      <c r="Q4976" s="51"/>
      <c r="R4976" s="51" t="s">
        <v>1632</v>
      </c>
      <c r="S4976" s="51" t="s">
        <v>1268</v>
      </c>
      <c r="T4976" s="11" t="str">
        <f t="shared" si="2"/>
        <v>Jeff Carl</v>
      </c>
      <c r="U4976" s="51" t="s">
        <v>80</v>
      </c>
      <c r="V4976" s="51"/>
      <c r="W4976" s="51"/>
      <c r="X4976" s="8"/>
      <c r="Y4976" s="8" t="s">
        <v>60</v>
      </c>
      <c r="Z4976" s="8" t="s">
        <v>60</v>
      </c>
      <c r="AA4976" s="8" t="s">
        <v>60</v>
      </c>
      <c r="AB4976" s="12" t="s">
        <v>30525</v>
      </c>
      <c r="AC4976" s="8" t="s">
        <v>60</v>
      </c>
      <c r="AD4976" s="8" t="s">
        <v>60</v>
      </c>
      <c r="AE4976" s="8" t="s">
        <v>30518</v>
      </c>
      <c r="AF4976" s="8" t="s">
        <v>30519</v>
      </c>
      <c r="AG4976" s="8" t="s">
        <v>3321</v>
      </c>
      <c r="AH4976" s="13" t="s">
        <v>194</v>
      </c>
      <c r="AI4976" s="8" t="s">
        <v>66</v>
      </c>
      <c r="AJ4976" s="8" t="s">
        <v>29094</v>
      </c>
      <c r="AK4976" s="13" t="s">
        <v>49</v>
      </c>
      <c r="AL4976" s="13" t="s">
        <v>49</v>
      </c>
      <c r="AM4976" s="13" t="s">
        <v>49</v>
      </c>
      <c r="AN4976" s="8" t="s">
        <v>49</v>
      </c>
      <c r="AO4976" s="8" t="s">
        <v>30520</v>
      </c>
      <c r="AP4976" s="51" t="s">
        <v>30519</v>
      </c>
      <c r="AQ4976" s="28">
        <v>1892.0</v>
      </c>
    </row>
    <row r="4977">
      <c r="A4977" s="8" t="str">
        <f t="shared" si="1"/>
        <v>Brian Johnson</v>
      </c>
      <c r="B4977" s="51" t="s">
        <v>30509</v>
      </c>
      <c r="C4977" s="8" t="s">
        <v>30510</v>
      </c>
      <c r="D4977" s="2" t="s">
        <v>3307</v>
      </c>
      <c r="E4977" s="8" t="s">
        <v>4571</v>
      </c>
      <c r="F4977" s="8" t="s">
        <v>3309</v>
      </c>
      <c r="G4977" s="51" t="s">
        <v>10164</v>
      </c>
      <c r="H4977" s="51" t="s">
        <v>30511</v>
      </c>
      <c r="I4977" s="8" t="s">
        <v>16514</v>
      </c>
      <c r="J4977" s="75" t="s">
        <v>49</v>
      </c>
      <c r="K4977" s="51" t="s">
        <v>30512</v>
      </c>
      <c r="L4977" s="51"/>
      <c r="M4977" s="51"/>
      <c r="N4977" s="51" t="s">
        <v>30526</v>
      </c>
      <c r="O4977" s="51" t="s">
        <v>52</v>
      </c>
      <c r="P4977" s="51"/>
      <c r="Q4977" s="51"/>
      <c r="R4977" s="51" t="s">
        <v>331</v>
      </c>
      <c r="S4977" s="51" t="s">
        <v>678</v>
      </c>
      <c r="T4977" s="11" t="str">
        <f t="shared" si="2"/>
        <v>Brian Johnson</v>
      </c>
      <c r="U4977" s="51" t="s">
        <v>80</v>
      </c>
      <c r="V4977" s="51"/>
      <c r="W4977" s="51"/>
      <c r="X4977" s="51"/>
      <c r="Y4977" s="51" t="s">
        <v>60</v>
      </c>
      <c r="Z4977" s="51" t="s">
        <v>60</v>
      </c>
      <c r="AA4977" s="51" t="s">
        <v>60</v>
      </c>
      <c r="AB4977" s="56" t="s">
        <v>30525</v>
      </c>
      <c r="AC4977" s="56" t="s">
        <v>998</v>
      </c>
      <c r="AD4977" s="51" t="s">
        <v>60</v>
      </c>
      <c r="AE4977" s="51" t="s">
        <v>30518</v>
      </c>
      <c r="AF4977" s="8" t="s">
        <v>30519</v>
      </c>
      <c r="AG4977" s="8" t="s">
        <v>3321</v>
      </c>
      <c r="AH4977" s="8" t="s">
        <v>194</v>
      </c>
      <c r="AI4977" s="8" t="s">
        <v>66</v>
      </c>
      <c r="AJ4977" s="8" t="s">
        <v>29094</v>
      </c>
      <c r="AK4977" s="13" t="s">
        <v>49</v>
      </c>
      <c r="AL4977" s="13" t="s">
        <v>49</v>
      </c>
      <c r="AM4977" s="13" t="s">
        <v>49</v>
      </c>
      <c r="AN4977" s="8" t="s">
        <v>49</v>
      </c>
      <c r="AO4977" s="8" t="s">
        <v>30520</v>
      </c>
      <c r="AP4977" s="51" t="s">
        <v>30519</v>
      </c>
      <c r="AQ4977" s="114">
        <v>1892.0</v>
      </c>
    </row>
    <row r="4978">
      <c r="A4978" s="8" t="str">
        <f t="shared" si="1"/>
        <v>Jason Guevarra</v>
      </c>
      <c r="B4978" s="51" t="s">
        <v>30527</v>
      </c>
      <c r="C4978" s="8" t="s">
        <v>30436</v>
      </c>
      <c r="D4978" s="9" t="s">
        <v>3307</v>
      </c>
      <c r="E4978" s="8" t="s">
        <v>30528</v>
      </c>
      <c r="F4978" s="8" t="s">
        <v>3309</v>
      </c>
      <c r="G4978" s="51" t="s">
        <v>10164</v>
      </c>
      <c r="H4978" s="8" t="s">
        <v>30529</v>
      </c>
      <c r="I4978" s="8" t="s">
        <v>16514</v>
      </c>
      <c r="J4978" s="10" t="s">
        <v>49</v>
      </c>
      <c r="K4978" s="51" t="s">
        <v>30530</v>
      </c>
      <c r="L4978" s="8"/>
      <c r="M4978" s="8"/>
      <c r="N4978" s="51" t="s">
        <v>30531</v>
      </c>
      <c r="O4978" s="57" t="s">
        <v>52</v>
      </c>
      <c r="P4978" s="51"/>
      <c r="Q4978" s="51"/>
      <c r="R4978" s="51" t="s">
        <v>1059</v>
      </c>
      <c r="S4978" s="51" t="s">
        <v>30532</v>
      </c>
      <c r="T4978" s="11" t="str">
        <f t="shared" si="2"/>
        <v>Jason Guevarra</v>
      </c>
      <c r="U4978" s="51" t="s">
        <v>55</v>
      </c>
      <c r="V4978" s="51" t="s">
        <v>30533</v>
      </c>
      <c r="W4978" s="51" t="s">
        <v>30534</v>
      </c>
      <c r="X4978" s="51"/>
      <c r="Y4978" s="51" t="s">
        <v>60</v>
      </c>
      <c r="Z4978" s="51" t="s">
        <v>60</v>
      </c>
      <c r="AA4978" s="51" t="s">
        <v>60</v>
      </c>
      <c r="AB4978" s="56" t="s">
        <v>30535</v>
      </c>
      <c r="AC4978" s="51" t="s">
        <v>60</v>
      </c>
      <c r="AD4978" s="56" t="s">
        <v>30536</v>
      </c>
      <c r="AE4978" s="51" t="s">
        <v>30537</v>
      </c>
      <c r="AF4978" s="8" t="s">
        <v>30538</v>
      </c>
      <c r="AG4978" s="8" t="s">
        <v>3321</v>
      </c>
      <c r="AH4978" s="8" t="s">
        <v>194</v>
      </c>
      <c r="AI4978" s="8" t="s">
        <v>66</v>
      </c>
      <c r="AJ4978" s="8" t="s">
        <v>29094</v>
      </c>
      <c r="AK4978" s="8" t="s">
        <v>49</v>
      </c>
      <c r="AL4978" s="8" t="s">
        <v>49</v>
      </c>
      <c r="AM4978" s="8" t="s">
        <v>49</v>
      </c>
      <c r="AN4978" s="8" t="s">
        <v>49</v>
      </c>
      <c r="AO4978" s="8" t="s">
        <v>30539</v>
      </c>
      <c r="AP4978" s="51" t="s">
        <v>30538</v>
      </c>
      <c r="AQ4978" s="11">
        <v>11386.0</v>
      </c>
    </row>
    <row r="4979">
      <c r="A4979" s="8" t="str">
        <f t="shared" si="1"/>
        <v>Sarah Guevarra</v>
      </c>
      <c r="B4979" s="51" t="s">
        <v>30527</v>
      </c>
      <c r="C4979" s="8" t="s">
        <v>30436</v>
      </c>
      <c r="D4979" s="9" t="s">
        <v>3307</v>
      </c>
      <c r="E4979" s="8" t="s">
        <v>30528</v>
      </c>
      <c r="F4979" s="8" t="s">
        <v>3309</v>
      </c>
      <c r="G4979" s="51" t="s">
        <v>10164</v>
      </c>
      <c r="H4979" s="8" t="s">
        <v>30529</v>
      </c>
      <c r="I4979" s="8" t="s">
        <v>16514</v>
      </c>
      <c r="J4979" s="10" t="s">
        <v>49</v>
      </c>
      <c r="K4979" s="51" t="s">
        <v>30530</v>
      </c>
      <c r="L4979" s="8"/>
      <c r="M4979" s="8"/>
      <c r="N4979" s="51" t="s">
        <v>30540</v>
      </c>
      <c r="O4979" s="57" t="s">
        <v>52</v>
      </c>
      <c r="P4979" s="51"/>
      <c r="Q4979" s="51"/>
      <c r="R4979" s="51" t="s">
        <v>7659</v>
      </c>
      <c r="S4979" s="51" t="s">
        <v>30532</v>
      </c>
      <c r="T4979" s="11" t="str">
        <f t="shared" si="2"/>
        <v>Sarah Guevarra</v>
      </c>
      <c r="U4979" s="51" t="s">
        <v>80</v>
      </c>
      <c r="V4979" s="51"/>
      <c r="W4979" s="51"/>
      <c r="X4979" s="51"/>
      <c r="Y4979" s="51" t="s">
        <v>60</v>
      </c>
      <c r="Z4979" s="51" t="s">
        <v>60</v>
      </c>
      <c r="AA4979" s="51" t="s">
        <v>60</v>
      </c>
      <c r="AB4979" s="56" t="s">
        <v>30535</v>
      </c>
      <c r="AC4979" s="51" t="s">
        <v>60</v>
      </c>
      <c r="AD4979" s="56" t="s">
        <v>30536</v>
      </c>
      <c r="AE4979" s="51" t="s">
        <v>30537</v>
      </c>
      <c r="AF4979" s="8" t="s">
        <v>30538</v>
      </c>
      <c r="AG4979" s="8" t="s">
        <v>3321</v>
      </c>
      <c r="AH4979" s="8" t="s">
        <v>194</v>
      </c>
      <c r="AI4979" s="8" t="s">
        <v>66</v>
      </c>
      <c r="AJ4979" s="8" t="s">
        <v>29094</v>
      </c>
      <c r="AK4979" s="8" t="s">
        <v>49</v>
      </c>
      <c r="AL4979" s="8" t="s">
        <v>49</v>
      </c>
      <c r="AM4979" s="8" t="s">
        <v>49</v>
      </c>
      <c r="AN4979" s="8" t="s">
        <v>49</v>
      </c>
      <c r="AO4979" s="8" t="s">
        <v>30539</v>
      </c>
      <c r="AP4979" s="51" t="s">
        <v>30538</v>
      </c>
      <c r="AQ4979" s="11">
        <v>11386.0</v>
      </c>
    </row>
    <row r="4980">
      <c r="A4980" s="8" t="str">
        <f t="shared" si="1"/>
        <v>Jacob Smith</v>
      </c>
      <c r="B4980" s="51" t="s">
        <v>30541</v>
      </c>
      <c r="C4980" s="51" t="s">
        <v>30542</v>
      </c>
      <c r="D4980" s="69" t="s">
        <v>3748</v>
      </c>
      <c r="E4980" s="21" t="s">
        <v>30543</v>
      </c>
      <c r="F4980" s="35" t="s">
        <v>3309</v>
      </c>
      <c r="G4980" s="72" t="s">
        <v>10164</v>
      </c>
      <c r="H4980" s="70">
        <v>152637.0</v>
      </c>
      <c r="I4980" s="22" t="s">
        <v>16514</v>
      </c>
      <c r="J4980" s="10" t="s">
        <v>49</v>
      </c>
      <c r="K4980" s="18" t="s">
        <v>30544</v>
      </c>
      <c r="L4980" s="18"/>
      <c r="M4980" s="18"/>
      <c r="N4980" s="61" t="s">
        <v>30545</v>
      </c>
      <c r="O4980" s="51" t="s">
        <v>52</v>
      </c>
      <c r="P4980" s="61" t="s">
        <v>207</v>
      </c>
      <c r="Q4980" s="51"/>
      <c r="R4980" s="51" t="s">
        <v>1222</v>
      </c>
      <c r="S4980" s="51" t="s">
        <v>941</v>
      </c>
      <c r="T4980" s="11" t="str">
        <f t="shared" si="2"/>
        <v>Jacob Smith</v>
      </c>
      <c r="U4980" s="51" t="s">
        <v>160</v>
      </c>
      <c r="V4980" s="51" t="s">
        <v>30546</v>
      </c>
      <c r="W4980" s="51" t="s">
        <v>30547</v>
      </c>
      <c r="X4980" s="62"/>
      <c r="Y4980" s="62"/>
      <c r="Z4980" s="62"/>
      <c r="AA4980" s="62"/>
      <c r="AB4980" s="62"/>
      <c r="AC4980" s="62"/>
      <c r="AD4980" s="62"/>
      <c r="AE4980" s="62" t="s">
        <v>30548</v>
      </c>
      <c r="AF4980" s="21" t="s">
        <v>30543</v>
      </c>
      <c r="AG4980" s="21" t="s">
        <v>3760</v>
      </c>
      <c r="AH4980" s="16" t="s">
        <v>194</v>
      </c>
      <c r="AI4980" s="22" t="s">
        <v>66</v>
      </c>
      <c r="AJ4980" s="22" t="s">
        <v>29094</v>
      </c>
      <c r="AK4980" s="10" t="s">
        <v>49</v>
      </c>
      <c r="AL4980" s="22" t="s">
        <v>49</v>
      </c>
      <c r="AM4980" s="22" t="s">
        <v>49</v>
      </c>
      <c r="AN4980" s="40" t="s">
        <v>49</v>
      </c>
      <c r="AO4980" s="112">
        <v>26644.0</v>
      </c>
      <c r="AP4980" s="18" t="s">
        <v>30543</v>
      </c>
      <c r="AQ4980" s="74">
        <v>18897.0</v>
      </c>
    </row>
    <row r="4981">
      <c r="A4981" s="8" t="str">
        <f t="shared" si="1"/>
        <v>Travis Herb</v>
      </c>
      <c r="B4981" s="51" t="s">
        <v>30541</v>
      </c>
      <c r="C4981" s="51" t="s">
        <v>30542</v>
      </c>
      <c r="D4981" s="69" t="s">
        <v>3748</v>
      </c>
      <c r="E4981" s="21" t="s">
        <v>30543</v>
      </c>
      <c r="F4981" s="35" t="s">
        <v>3309</v>
      </c>
      <c r="G4981" s="72" t="s">
        <v>10164</v>
      </c>
      <c r="H4981" s="70">
        <v>152637.0</v>
      </c>
      <c r="I4981" s="22" t="s">
        <v>16514</v>
      </c>
      <c r="J4981" s="10" t="s">
        <v>49</v>
      </c>
      <c r="K4981" s="18" t="s">
        <v>30544</v>
      </c>
      <c r="L4981" s="18"/>
      <c r="M4981" s="18"/>
      <c r="N4981" s="61" t="s">
        <v>30549</v>
      </c>
      <c r="O4981" s="51" t="s">
        <v>52</v>
      </c>
      <c r="P4981" s="61" t="s">
        <v>207</v>
      </c>
      <c r="Q4981" s="51"/>
      <c r="R4981" s="51" t="s">
        <v>4317</v>
      </c>
      <c r="S4981" s="51" t="s">
        <v>30550</v>
      </c>
      <c r="T4981" s="11" t="str">
        <f t="shared" si="2"/>
        <v>Travis Herb</v>
      </c>
      <c r="U4981" s="51" t="s">
        <v>247</v>
      </c>
      <c r="V4981" s="51" t="s">
        <v>30551</v>
      </c>
      <c r="W4981" s="51" t="s">
        <v>30547</v>
      </c>
      <c r="X4981" s="62"/>
      <c r="Y4981" s="62"/>
      <c r="Z4981" s="62"/>
      <c r="AA4981" s="62"/>
      <c r="AB4981" s="62"/>
      <c r="AC4981" s="62"/>
      <c r="AD4981" s="62"/>
      <c r="AE4981" s="62" t="s">
        <v>30548</v>
      </c>
      <c r="AF4981" s="21" t="s">
        <v>30543</v>
      </c>
      <c r="AG4981" s="21" t="s">
        <v>3760</v>
      </c>
      <c r="AH4981" s="16" t="s">
        <v>194</v>
      </c>
      <c r="AI4981" s="22" t="s">
        <v>66</v>
      </c>
      <c r="AJ4981" s="22" t="s">
        <v>29094</v>
      </c>
      <c r="AK4981" s="10" t="s">
        <v>49</v>
      </c>
      <c r="AL4981" s="22" t="s">
        <v>49</v>
      </c>
      <c r="AM4981" s="22" t="s">
        <v>49</v>
      </c>
      <c r="AN4981" s="40" t="s">
        <v>49</v>
      </c>
      <c r="AO4981" s="112">
        <v>26644.0</v>
      </c>
      <c r="AP4981" s="18" t="s">
        <v>30543</v>
      </c>
      <c r="AQ4981" s="74">
        <v>18897.0</v>
      </c>
    </row>
    <row r="4982">
      <c r="A4982" s="8" t="str">
        <f t="shared" si="1"/>
        <v>Tyler Steigenga</v>
      </c>
      <c r="B4982" s="51" t="s">
        <v>30541</v>
      </c>
      <c r="C4982" s="8" t="s">
        <v>30542</v>
      </c>
      <c r="D4982" s="9" t="s">
        <v>3748</v>
      </c>
      <c r="E4982" s="8" t="s">
        <v>30543</v>
      </c>
      <c r="F4982" s="8" t="s">
        <v>3309</v>
      </c>
      <c r="G4982" s="8" t="s">
        <v>10164</v>
      </c>
      <c r="H4982" s="8" t="s">
        <v>30552</v>
      </c>
      <c r="I4982" s="8" t="s">
        <v>49</v>
      </c>
      <c r="J4982" s="10" t="s">
        <v>11705</v>
      </c>
      <c r="K4982" s="51" t="s">
        <v>30544</v>
      </c>
      <c r="L4982" s="8"/>
      <c r="M4982" s="8"/>
      <c r="N4982" s="8" t="s">
        <v>30553</v>
      </c>
      <c r="O4982" s="8" t="s">
        <v>52</v>
      </c>
      <c r="P4982" s="51"/>
      <c r="Q4982" s="51"/>
      <c r="R4982" s="51" t="s">
        <v>1514</v>
      </c>
      <c r="S4982" s="51" t="s">
        <v>30554</v>
      </c>
      <c r="T4982" s="11" t="str">
        <f t="shared" si="2"/>
        <v>Tyler Steigenga</v>
      </c>
      <c r="U4982" s="51" t="s">
        <v>106</v>
      </c>
      <c r="V4982" s="51" t="s">
        <v>30555</v>
      </c>
      <c r="W4982" s="51" t="s">
        <v>30556</v>
      </c>
      <c r="X4982" s="8"/>
      <c r="Y4982" s="8" t="s">
        <v>60</v>
      </c>
      <c r="Z4982" s="12" t="s">
        <v>30557</v>
      </c>
      <c r="AA4982" s="8" t="s">
        <v>60</v>
      </c>
      <c r="AB4982" s="12" t="s">
        <v>30558</v>
      </c>
      <c r="AC4982" s="8" t="s">
        <v>60</v>
      </c>
      <c r="AD4982" s="8" t="s">
        <v>60</v>
      </c>
      <c r="AE4982" s="8" t="s">
        <v>30548</v>
      </c>
      <c r="AF4982" s="8" t="s">
        <v>30543</v>
      </c>
      <c r="AG4982" s="8" t="s">
        <v>3760</v>
      </c>
      <c r="AH4982" s="8" t="s">
        <v>194</v>
      </c>
      <c r="AI4982" s="8" t="s">
        <v>66</v>
      </c>
      <c r="AJ4982" s="8" t="s">
        <v>29094</v>
      </c>
      <c r="AK4982" s="8" t="s">
        <v>11705</v>
      </c>
      <c r="AL4982" s="8" t="s">
        <v>11705</v>
      </c>
      <c r="AM4982" s="8" t="s">
        <v>11705</v>
      </c>
      <c r="AN4982" s="8" t="s">
        <v>11705</v>
      </c>
      <c r="AO4982" s="8" t="s">
        <v>30559</v>
      </c>
      <c r="AP4982" s="51" t="s">
        <v>30543</v>
      </c>
      <c r="AQ4982" s="11">
        <v>18897.0</v>
      </c>
    </row>
    <row r="4983">
      <c r="A4983" s="8" t="str">
        <f t="shared" si="1"/>
        <v>David Holesinger</v>
      </c>
      <c r="B4983" s="51" t="s">
        <v>30560</v>
      </c>
      <c r="C4983" s="8" t="s">
        <v>30561</v>
      </c>
      <c r="D4983" s="9" t="s">
        <v>4136</v>
      </c>
      <c r="E4983" s="13" t="s">
        <v>30562</v>
      </c>
      <c r="F4983" s="8" t="s">
        <v>3309</v>
      </c>
      <c r="G4983" s="51" t="s">
        <v>10164</v>
      </c>
      <c r="H4983" s="51" t="s">
        <v>30563</v>
      </c>
      <c r="I4983" s="8" t="s">
        <v>16514</v>
      </c>
      <c r="J4983" s="10" t="s">
        <v>11705</v>
      </c>
      <c r="K4983" s="51" t="s">
        <v>30564</v>
      </c>
      <c r="L4983" s="51"/>
      <c r="M4983" s="51"/>
      <c r="N4983" s="51" t="s">
        <v>30565</v>
      </c>
      <c r="O4983" s="51" t="s">
        <v>52</v>
      </c>
      <c r="P4983" s="51"/>
      <c r="Q4983" s="51"/>
      <c r="R4983" s="51" t="s">
        <v>289</v>
      </c>
      <c r="S4983" s="51" t="s">
        <v>30566</v>
      </c>
      <c r="T4983" s="11" t="str">
        <f t="shared" si="2"/>
        <v>David Holesinger</v>
      </c>
      <c r="U4983" s="51" t="s">
        <v>106</v>
      </c>
      <c r="V4983" s="51" t="s">
        <v>30567</v>
      </c>
      <c r="W4983" s="51" t="s">
        <v>30568</v>
      </c>
      <c r="X4983" s="51"/>
      <c r="Y4983" s="56" t="s">
        <v>30569</v>
      </c>
      <c r="Z4983" s="56" t="s">
        <v>30570</v>
      </c>
      <c r="AA4983" s="56" t="s">
        <v>30571</v>
      </c>
      <c r="AB4983" s="51" t="s">
        <v>60</v>
      </c>
      <c r="AC4983" s="51" t="s">
        <v>60</v>
      </c>
      <c r="AD4983" s="51" t="s">
        <v>60</v>
      </c>
      <c r="AE4983" s="51" t="s">
        <v>30572</v>
      </c>
      <c r="AF4983" s="13" t="s">
        <v>30573</v>
      </c>
      <c r="AG4983" s="9" t="s">
        <v>4150</v>
      </c>
      <c r="AH4983" s="8" t="s">
        <v>134</v>
      </c>
      <c r="AI4983" s="8" t="s">
        <v>66</v>
      </c>
      <c r="AJ4983" s="8" t="s">
        <v>29094</v>
      </c>
      <c r="AK4983" s="8" t="s">
        <v>11705</v>
      </c>
      <c r="AL4983" s="8" t="s">
        <v>11705</v>
      </c>
      <c r="AM4983" s="8" t="s">
        <v>11705</v>
      </c>
      <c r="AN4983" s="8" t="s">
        <v>49</v>
      </c>
      <c r="AO4983" s="8" t="s">
        <v>30574</v>
      </c>
      <c r="AP4983" s="51" t="s">
        <v>30573</v>
      </c>
      <c r="AQ4983" s="68">
        <v>5263.0</v>
      </c>
    </row>
    <row r="4984">
      <c r="A4984" s="8" t="str">
        <f t="shared" si="1"/>
        <v>Emily March</v>
      </c>
      <c r="B4984" s="51" t="s">
        <v>30560</v>
      </c>
      <c r="C4984" s="8" t="s">
        <v>30561</v>
      </c>
      <c r="D4984" s="9" t="s">
        <v>4136</v>
      </c>
      <c r="E4984" s="8" t="s">
        <v>30562</v>
      </c>
      <c r="F4984" s="8" t="s">
        <v>3309</v>
      </c>
      <c r="G4984" s="51" t="s">
        <v>10164</v>
      </c>
      <c r="H4984" s="8" t="s">
        <v>30563</v>
      </c>
      <c r="I4984" s="8" t="s">
        <v>16514</v>
      </c>
      <c r="J4984" s="10" t="s">
        <v>11705</v>
      </c>
      <c r="K4984" s="51" t="s">
        <v>30564</v>
      </c>
      <c r="L4984" s="8"/>
      <c r="M4984" s="8"/>
      <c r="N4984" s="8" t="s">
        <v>30575</v>
      </c>
      <c r="O4984" s="51" t="s">
        <v>52</v>
      </c>
      <c r="P4984" s="51"/>
      <c r="Q4984" s="51"/>
      <c r="R4984" s="51" t="s">
        <v>256</v>
      </c>
      <c r="S4984" s="51" t="s">
        <v>30576</v>
      </c>
      <c r="T4984" s="11" t="str">
        <f t="shared" si="2"/>
        <v>Emily March</v>
      </c>
      <c r="U4984" s="51" t="s">
        <v>80</v>
      </c>
      <c r="V4984" s="51" t="s">
        <v>30577</v>
      </c>
      <c r="W4984" s="51" t="s">
        <v>30568</v>
      </c>
      <c r="X4984" s="51"/>
      <c r="Y4984" s="51" t="s">
        <v>60</v>
      </c>
      <c r="Z4984" s="56" t="s">
        <v>30570</v>
      </c>
      <c r="AA4984" s="51" t="s">
        <v>60</v>
      </c>
      <c r="AB4984" s="51" t="s">
        <v>60</v>
      </c>
      <c r="AC4984" s="56" t="s">
        <v>30578</v>
      </c>
      <c r="AD4984" s="51" t="s">
        <v>60</v>
      </c>
      <c r="AE4984" s="51" t="s">
        <v>30572</v>
      </c>
      <c r="AF4984" s="8" t="s">
        <v>30573</v>
      </c>
      <c r="AG4984" s="8" t="s">
        <v>4150</v>
      </c>
      <c r="AH4984" s="8" t="s">
        <v>134</v>
      </c>
      <c r="AI4984" s="8" t="s">
        <v>66</v>
      </c>
      <c r="AJ4984" s="8" t="s">
        <v>29094</v>
      </c>
      <c r="AK4984" s="8" t="s">
        <v>11705</v>
      </c>
      <c r="AL4984" s="8" t="s">
        <v>11705</v>
      </c>
      <c r="AM4984" s="8" t="s">
        <v>11705</v>
      </c>
      <c r="AN4984" s="8" t="s">
        <v>49</v>
      </c>
      <c r="AO4984" s="8" t="s">
        <v>30574</v>
      </c>
      <c r="AP4984" s="51" t="s">
        <v>30573</v>
      </c>
      <c r="AQ4984" s="11">
        <v>5263.0</v>
      </c>
    </row>
    <row r="4985">
      <c r="A4985" s="8" t="str">
        <f t="shared" si="1"/>
        <v>Jerome Crayton</v>
      </c>
      <c r="B4985" s="51" t="s">
        <v>30560</v>
      </c>
      <c r="C4985" s="8" t="s">
        <v>30561</v>
      </c>
      <c r="D4985" s="9" t="s">
        <v>4136</v>
      </c>
      <c r="E4985" s="8" t="s">
        <v>30562</v>
      </c>
      <c r="F4985" s="8" t="s">
        <v>3309</v>
      </c>
      <c r="G4985" s="51" t="s">
        <v>10164</v>
      </c>
      <c r="H4985" s="8" t="s">
        <v>30563</v>
      </c>
      <c r="I4985" s="8" t="s">
        <v>16514</v>
      </c>
      <c r="J4985" s="10" t="s">
        <v>11705</v>
      </c>
      <c r="K4985" s="51" t="s">
        <v>30564</v>
      </c>
      <c r="L4985" s="8"/>
      <c r="M4985" s="8"/>
      <c r="N4985" s="8" t="s">
        <v>30579</v>
      </c>
      <c r="O4985" s="51" t="s">
        <v>52</v>
      </c>
      <c r="P4985" s="51"/>
      <c r="Q4985" s="51"/>
      <c r="R4985" s="51" t="s">
        <v>6981</v>
      </c>
      <c r="S4985" s="51" t="s">
        <v>30580</v>
      </c>
      <c r="T4985" s="11" t="str">
        <f t="shared" si="2"/>
        <v>Jerome Crayton</v>
      </c>
      <c r="U4985" s="51" t="s">
        <v>80</v>
      </c>
      <c r="V4985" s="51" t="s">
        <v>30581</v>
      </c>
      <c r="W4985" s="51" t="s">
        <v>30568</v>
      </c>
      <c r="X4985" s="51"/>
      <c r="Y4985" s="51" t="s">
        <v>60</v>
      </c>
      <c r="Z4985" s="56" t="s">
        <v>30570</v>
      </c>
      <c r="AA4985" s="51" t="s">
        <v>60</v>
      </c>
      <c r="AB4985" s="51" t="s">
        <v>60</v>
      </c>
      <c r="AC4985" s="56" t="s">
        <v>30582</v>
      </c>
      <c r="AD4985" s="51" t="s">
        <v>60</v>
      </c>
      <c r="AE4985" s="51" t="s">
        <v>30572</v>
      </c>
      <c r="AF4985" s="8" t="s">
        <v>30573</v>
      </c>
      <c r="AG4985" s="8" t="s">
        <v>4150</v>
      </c>
      <c r="AH4985" s="8" t="s">
        <v>134</v>
      </c>
      <c r="AI4985" s="8" t="s">
        <v>66</v>
      </c>
      <c r="AJ4985" s="8" t="s">
        <v>29094</v>
      </c>
      <c r="AK4985" s="8" t="s">
        <v>11705</v>
      </c>
      <c r="AL4985" s="8" t="s">
        <v>11705</v>
      </c>
      <c r="AM4985" s="8" t="s">
        <v>11705</v>
      </c>
      <c r="AN4985" s="8" t="s">
        <v>49</v>
      </c>
      <c r="AO4985" s="8" t="s">
        <v>30574</v>
      </c>
      <c r="AP4985" s="51" t="s">
        <v>30573</v>
      </c>
      <c r="AQ4985" s="11">
        <v>5263.0</v>
      </c>
    </row>
    <row r="4986">
      <c r="A4986" s="8" t="str">
        <f t="shared" si="1"/>
        <v>Brent Ewing</v>
      </c>
      <c r="B4986" s="51" t="s">
        <v>30583</v>
      </c>
      <c r="C4986" s="8" t="s">
        <v>30561</v>
      </c>
      <c r="D4986" s="9" t="s">
        <v>4136</v>
      </c>
      <c r="E4986" s="8" t="s">
        <v>30584</v>
      </c>
      <c r="F4986" s="8" t="s">
        <v>3309</v>
      </c>
      <c r="G4986" s="8" t="s">
        <v>10164</v>
      </c>
      <c r="H4986" s="8" t="s">
        <v>30585</v>
      </c>
      <c r="I4986" s="8" t="s">
        <v>49</v>
      </c>
      <c r="J4986" s="10" t="s">
        <v>49</v>
      </c>
      <c r="K4986" s="51" t="s">
        <v>30586</v>
      </c>
      <c r="L4986" s="8"/>
      <c r="M4986" s="8"/>
      <c r="N4986" s="8" t="s">
        <v>30587</v>
      </c>
      <c r="O4986" s="8" t="s">
        <v>52</v>
      </c>
      <c r="P4986" s="51"/>
      <c r="Q4986" s="51"/>
      <c r="R4986" s="51" t="s">
        <v>9568</v>
      </c>
      <c r="S4986" s="51" t="s">
        <v>30588</v>
      </c>
      <c r="T4986" s="11" t="str">
        <f t="shared" si="2"/>
        <v>Brent Ewing</v>
      </c>
      <c r="U4986" s="51" t="s">
        <v>55</v>
      </c>
      <c r="V4986" s="51" t="s">
        <v>30589</v>
      </c>
      <c r="W4986" s="51" t="s">
        <v>30590</v>
      </c>
      <c r="X4986" s="8"/>
      <c r="Y4986" s="12" t="s">
        <v>30591</v>
      </c>
      <c r="Z4986" s="12" t="s">
        <v>30209</v>
      </c>
      <c r="AA4986" s="8" t="s">
        <v>60</v>
      </c>
      <c r="AB4986" s="12" t="s">
        <v>30210</v>
      </c>
      <c r="AC4986" s="12" t="s">
        <v>30592</v>
      </c>
      <c r="AD4986" s="12" t="s">
        <v>30593</v>
      </c>
      <c r="AE4986" s="8" t="s">
        <v>30594</v>
      </c>
      <c r="AF4986" s="8" t="s">
        <v>30595</v>
      </c>
      <c r="AG4986" s="8" t="s">
        <v>4150</v>
      </c>
      <c r="AH4986" s="8" t="s">
        <v>194</v>
      </c>
      <c r="AI4986" s="8" t="s">
        <v>66</v>
      </c>
      <c r="AJ4986" s="8" t="s">
        <v>29094</v>
      </c>
      <c r="AK4986" s="8" t="s">
        <v>49</v>
      </c>
      <c r="AL4986" s="8" t="s">
        <v>49</v>
      </c>
      <c r="AM4986" s="8" t="s">
        <v>49</v>
      </c>
      <c r="AN4986" s="8" t="s">
        <v>49</v>
      </c>
      <c r="AO4986" s="8" t="s">
        <v>30596</v>
      </c>
      <c r="AP4986" s="51" t="s">
        <v>30595</v>
      </c>
      <c r="AQ4986" s="11">
        <v>4366.0</v>
      </c>
    </row>
    <row r="4987">
      <c r="A4987" s="8" t="str">
        <f t="shared" si="1"/>
        <v>Elijah Barnes</v>
      </c>
      <c r="B4987" s="51" t="s">
        <v>30583</v>
      </c>
      <c r="C4987" s="8" t="s">
        <v>30561</v>
      </c>
      <c r="D4987" s="9" t="s">
        <v>4136</v>
      </c>
      <c r="E4987" s="8" t="s">
        <v>30584</v>
      </c>
      <c r="F4987" s="8" t="s">
        <v>3309</v>
      </c>
      <c r="G4987" s="8" t="s">
        <v>10164</v>
      </c>
      <c r="H4987" s="8" t="s">
        <v>30585</v>
      </c>
      <c r="I4987" s="8" t="s">
        <v>16514</v>
      </c>
      <c r="J4987" s="10" t="s">
        <v>49</v>
      </c>
      <c r="K4987" s="51" t="s">
        <v>30586</v>
      </c>
      <c r="L4987" s="8"/>
      <c r="M4987" s="8"/>
      <c r="N4987" s="8" t="s">
        <v>30597</v>
      </c>
      <c r="O4987" s="13" t="s">
        <v>52</v>
      </c>
      <c r="P4987" s="51"/>
      <c r="Q4987" s="51"/>
      <c r="R4987" s="51" t="s">
        <v>8679</v>
      </c>
      <c r="S4987" s="51" t="s">
        <v>3946</v>
      </c>
      <c r="T4987" s="11" t="str">
        <f t="shared" si="2"/>
        <v>Elijah Barnes</v>
      </c>
      <c r="U4987" s="51" t="s">
        <v>160</v>
      </c>
      <c r="V4987" s="51" t="s">
        <v>30598</v>
      </c>
      <c r="W4987" s="51" t="s">
        <v>30599</v>
      </c>
      <c r="X4987" s="8"/>
      <c r="Y4987" s="12" t="s">
        <v>30600</v>
      </c>
      <c r="Z4987" s="12" t="s">
        <v>30209</v>
      </c>
      <c r="AA4987" s="8" t="s">
        <v>60</v>
      </c>
      <c r="AB4987" s="12" t="s">
        <v>30210</v>
      </c>
      <c r="AC4987" s="8" t="s">
        <v>60</v>
      </c>
      <c r="AD4987" s="12" t="s">
        <v>30211</v>
      </c>
      <c r="AE4987" s="8" t="s">
        <v>30594</v>
      </c>
      <c r="AF4987" s="8" t="s">
        <v>30595</v>
      </c>
      <c r="AG4987" s="8" t="s">
        <v>4150</v>
      </c>
      <c r="AH4987" s="13" t="s">
        <v>194</v>
      </c>
      <c r="AI4987" s="8" t="s">
        <v>66</v>
      </c>
      <c r="AJ4987" s="8" t="s">
        <v>29094</v>
      </c>
      <c r="AK4987" s="8" t="s">
        <v>49</v>
      </c>
      <c r="AL4987" s="8" t="s">
        <v>49</v>
      </c>
      <c r="AM4987" s="8" t="s">
        <v>49</v>
      </c>
      <c r="AN4987" s="8" t="s">
        <v>49</v>
      </c>
      <c r="AO4987" s="8" t="s">
        <v>30596</v>
      </c>
      <c r="AP4987" s="51" t="s">
        <v>30595</v>
      </c>
      <c r="AQ4987" s="11">
        <v>4366.0</v>
      </c>
    </row>
    <row r="4988">
      <c r="A4988" s="8" t="str">
        <f t="shared" si="1"/>
        <v>Caleb Cowles</v>
      </c>
      <c r="B4988" s="51" t="s">
        <v>30583</v>
      </c>
      <c r="C4988" s="8" t="s">
        <v>30561</v>
      </c>
      <c r="D4988" s="9" t="s">
        <v>4136</v>
      </c>
      <c r="E4988" s="8" t="s">
        <v>30584</v>
      </c>
      <c r="F4988" s="8" t="s">
        <v>3309</v>
      </c>
      <c r="G4988" s="51" t="s">
        <v>10164</v>
      </c>
      <c r="H4988" s="8" t="s">
        <v>30585</v>
      </c>
      <c r="I4988" s="8" t="s">
        <v>16514</v>
      </c>
      <c r="J4988" s="10" t="s">
        <v>49</v>
      </c>
      <c r="K4988" s="51" t="s">
        <v>30586</v>
      </c>
      <c r="L4988" s="8"/>
      <c r="M4988" s="8"/>
      <c r="N4988" s="8" t="s">
        <v>30601</v>
      </c>
      <c r="O4988" s="57" t="s">
        <v>52</v>
      </c>
      <c r="P4988" s="51"/>
      <c r="Q4988" s="51"/>
      <c r="R4988" s="51" t="s">
        <v>7799</v>
      </c>
      <c r="S4988" s="51" t="s">
        <v>456</v>
      </c>
      <c r="T4988" s="11" t="str">
        <f t="shared" si="2"/>
        <v>Caleb Cowles</v>
      </c>
      <c r="U4988" s="51" t="s">
        <v>80</v>
      </c>
      <c r="V4988" s="51" t="s">
        <v>30602</v>
      </c>
      <c r="W4988" s="51" t="s">
        <v>30599</v>
      </c>
      <c r="X4988" s="51"/>
      <c r="Y4988" s="51" t="s">
        <v>60</v>
      </c>
      <c r="Z4988" s="56" t="s">
        <v>30209</v>
      </c>
      <c r="AA4988" s="51" t="s">
        <v>60</v>
      </c>
      <c r="AB4988" s="56" t="s">
        <v>30210</v>
      </c>
      <c r="AC4988" s="51" t="s">
        <v>60</v>
      </c>
      <c r="AD4988" s="56" t="s">
        <v>30211</v>
      </c>
      <c r="AE4988" s="51" t="s">
        <v>30594</v>
      </c>
      <c r="AF4988" s="8" t="s">
        <v>30595</v>
      </c>
      <c r="AG4988" s="8" t="s">
        <v>4150</v>
      </c>
      <c r="AH4988" s="8" t="s">
        <v>194</v>
      </c>
      <c r="AI4988" s="8" t="s">
        <v>66</v>
      </c>
      <c r="AJ4988" s="8" t="s">
        <v>29094</v>
      </c>
      <c r="AK4988" s="8" t="s">
        <v>49</v>
      </c>
      <c r="AL4988" s="8" t="s">
        <v>49</v>
      </c>
      <c r="AM4988" s="8" t="s">
        <v>49</v>
      </c>
      <c r="AN4988" s="8" t="s">
        <v>49</v>
      </c>
      <c r="AO4988" s="8" t="s">
        <v>30596</v>
      </c>
      <c r="AP4988" s="51" t="s">
        <v>30595</v>
      </c>
      <c r="AQ4988" s="11">
        <v>4366.0</v>
      </c>
    </row>
    <row r="4989">
      <c r="A4989" s="8" t="str">
        <f t="shared" si="1"/>
        <v>Anne Cleary</v>
      </c>
      <c r="B4989" s="51" t="s">
        <v>30603</v>
      </c>
      <c r="C4989" s="8" t="s">
        <v>30561</v>
      </c>
      <c r="D4989" s="9" t="s">
        <v>4136</v>
      </c>
      <c r="E4989" s="8" t="s">
        <v>30604</v>
      </c>
      <c r="F4989" s="8" t="s">
        <v>3309</v>
      </c>
      <c r="G4989" s="8" t="s">
        <v>10164</v>
      </c>
      <c r="H4989" s="8" t="s">
        <v>30605</v>
      </c>
      <c r="I4989" s="8" t="s">
        <v>16514</v>
      </c>
      <c r="J4989" s="10" t="s">
        <v>49</v>
      </c>
      <c r="K4989" s="51" t="s">
        <v>30606</v>
      </c>
      <c r="L4989" s="8"/>
      <c r="M4989" s="8"/>
      <c r="N4989" s="8" t="s">
        <v>30607</v>
      </c>
      <c r="O4989" s="13" t="s">
        <v>52</v>
      </c>
      <c r="P4989" s="51"/>
      <c r="Q4989" s="51"/>
      <c r="R4989" s="51" t="s">
        <v>23039</v>
      </c>
      <c r="S4989" s="51" t="s">
        <v>30608</v>
      </c>
      <c r="T4989" s="11" t="str">
        <f t="shared" si="2"/>
        <v>Anne Cleary</v>
      </c>
      <c r="U4989" s="51" t="s">
        <v>9861</v>
      </c>
      <c r="V4989" s="51" t="s">
        <v>30609</v>
      </c>
      <c r="W4989" s="51" t="s">
        <v>30610</v>
      </c>
      <c r="X4989" s="8"/>
      <c r="Y4989" s="8" t="s">
        <v>60</v>
      </c>
      <c r="Z4989" s="12" t="s">
        <v>30611</v>
      </c>
      <c r="AA4989" s="8" t="s">
        <v>60</v>
      </c>
      <c r="AB4989" s="12" t="s">
        <v>30612</v>
      </c>
      <c r="AC4989" s="8" t="s">
        <v>60</v>
      </c>
      <c r="AD4989" s="8" t="s">
        <v>60</v>
      </c>
      <c r="AE4989" s="8" t="s">
        <v>30613</v>
      </c>
      <c r="AF4989" s="8" t="s">
        <v>30614</v>
      </c>
      <c r="AG4989" s="8" t="s">
        <v>4150</v>
      </c>
      <c r="AH4989" s="8" t="s">
        <v>194</v>
      </c>
      <c r="AI4989" s="8" t="s">
        <v>66</v>
      </c>
      <c r="AJ4989" s="8" t="s">
        <v>29094</v>
      </c>
      <c r="AK4989" s="8" t="s">
        <v>49</v>
      </c>
      <c r="AL4989" s="8" t="s">
        <v>49</v>
      </c>
      <c r="AM4989" s="8" t="s">
        <v>49</v>
      </c>
      <c r="AN4989" s="8" t="s">
        <v>49</v>
      </c>
      <c r="AO4989" s="8" t="s">
        <v>30615</v>
      </c>
      <c r="AP4989" s="51" t="s">
        <v>30614</v>
      </c>
      <c r="AQ4989" s="11">
        <v>5712.0</v>
      </c>
    </row>
    <row r="4990">
      <c r="A4990" s="8" t="str">
        <f t="shared" si="1"/>
        <v>Dee Brown</v>
      </c>
      <c r="B4990" s="51" t="s">
        <v>30603</v>
      </c>
      <c r="C4990" s="8" t="s">
        <v>30561</v>
      </c>
      <c r="D4990" s="9" t="s">
        <v>4136</v>
      </c>
      <c r="E4990" s="8" t="s">
        <v>30604</v>
      </c>
      <c r="F4990" s="8" t="s">
        <v>3309</v>
      </c>
      <c r="G4990" s="8" t="s">
        <v>10164</v>
      </c>
      <c r="H4990" s="8" t="s">
        <v>30605</v>
      </c>
      <c r="I4990" s="8" t="s">
        <v>49</v>
      </c>
      <c r="J4990" s="10" t="s">
        <v>49</v>
      </c>
      <c r="K4990" s="51" t="s">
        <v>30606</v>
      </c>
      <c r="L4990" s="8"/>
      <c r="M4990" s="8"/>
      <c r="N4990" s="8" t="s">
        <v>30616</v>
      </c>
      <c r="O4990" s="8" t="s">
        <v>52</v>
      </c>
      <c r="P4990" s="51"/>
      <c r="Q4990" s="51"/>
      <c r="R4990" s="51" t="s">
        <v>30617</v>
      </c>
      <c r="S4990" s="51" t="s">
        <v>485</v>
      </c>
      <c r="T4990" s="11" t="str">
        <f t="shared" si="2"/>
        <v>Dee Brown</v>
      </c>
      <c r="U4990" s="51" t="s">
        <v>21316</v>
      </c>
      <c r="V4990" s="51" t="s">
        <v>30618</v>
      </c>
      <c r="W4990" s="51" t="s">
        <v>30619</v>
      </c>
      <c r="X4990" s="8"/>
      <c r="Y4990" s="8" t="s">
        <v>60</v>
      </c>
      <c r="Z4990" s="12" t="s">
        <v>30620</v>
      </c>
      <c r="AA4990" s="8" t="s">
        <v>60</v>
      </c>
      <c r="AB4990" s="12" t="s">
        <v>30612</v>
      </c>
      <c r="AC4990" s="8" t="s">
        <v>60</v>
      </c>
      <c r="AD4990" s="12" t="s">
        <v>30621</v>
      </c>
      <c r="AE4990" s="8" t="s">
        <v>30613</v>
      </c>
      <c r="AF4990" s="8" t="s">
        <v>30614</v>
      </c>
      <c r="AG4990" s="8" t="s">
        <v>4150</v>
      </c>
      <c r="AH4990" s="8" t="s">
        <v>194</v>
      </c>
      <c r="AI4990" s="8" t="s">
        <v>66</v>
      </c>
      <c r="AJ4990" s="8" t="s">
        <v>29094</v>
      </c>
      <c r="AK4990" s="8" t="s">
        <v>49</v>
      </c>
      <c r="AL4990" s="8" t="s">
        <v>49</v>
      </c>
      <c r="AM4990" s="8" t="s">
        <v>49</v>
      </c>
      <c r="AN4990" s="8" t="s">
        <v>49</v>
      </c>
      <c r="AO4990" s="8" t="s">
        <v>30615</v>
      </c>
      <c r="AP4990" s="51" t="s">
        <v>30614</v>
      </c>
      <c r="AQ4990" s="11">
        <v>5712.0</v>
      </c>
    </row>
    <row r="4991">
      <c r="A4991" s="8" t="str">
        <f t="shared" si="1"/>
        <v>Simon Stewart</v>
      </c>
      <c r="B4991" s="51" t="s">
        <v>30603</v>
      </c>
      <c r="C4991" s="51" t="s">
        <v>30561</v>
      </c>
      <c r="D4991" s="2" t="s">
        <v>4136</v>
      </c>
      <c r="E4991" s="21" t="s">
        <v>30604</v>
      </c>
      <c r="F4991" s="16" t="s">
        <v>3309</v>
      </c>
      <c r="G4991" s="72" t="s">
        <v>10164</v>
      </c>
      <c r="H4991" s="70">
        <v>153524.0</v>
      </c>
      <c r="I4991" s="22" t="s">
        <v>16514</v>
      </c>
      <c r="J4991" s="10" t="s">
        <v>49</v>
      </c>
      <c r="K4991" s="18" t="s">
        <v>30606</v>
      </c>
      <c r="L4991" s="18"/>
      <c r="M4991" s="18"/>
      <c r="N4991" s="61" t="s">
        <v>30622</v>
      </c>
      <c r="O4991" s="51" t="s">
        <v>52</v>
      </c>
      <c r="P4991" s="61" t="s">
        <v>207</v>
      </c>
      <c r="Q4991" s="51"/>
      <c r="R4991" s="51" t="s">
        <v>1426</v>
      </c>
      <c r="S4991" s="51" t="s">
        <v>8491</v>
      </c>
      <c r="T4991" s="11" t="str">
        <f t="shared" si="2"/>
        <v>Simon Stewart</v>
      </c>
      <c r="U4991" s="51" t="s">
        <v>160</v>
      </c>
      <c r="V4991" s="51" t="s">
        <v>30623</v>
      </c>
      <c r="W4991" s="51"/>
      <c r="X4991" s="62"/>
      <c r="Y4991" s="62"/>
      <c r="Z4991" s="62"/>
      <c r="AA4991" s="62"/>
      <c r="AB4991" s="62"/>
      <c r="AC4991" s="62"/>
      <c r="AD4991" s="62"/>
      <c r="AE4991" s="62" t="s">
        <v>30613</v>
      </c>
      <c r="AF4991" s="21" t="s">
        <v>30614</v>
      </c>
      <c r="AG4991" s="21" t="s">
        <v>4150</v>
      </c>
      <c r="AH4991" s="16" t="s">
        <v>194</v>
      </c>
      <c r="AI4991" s="22" t="s">
        <v>66</v>
      </c>
      <c r="AJ4991" s="24" t="s">
        <v>29094</v>
      </c>
      <c r="AK4991" s="10" t="s">
        <v>49</v>
      </c>
      <c r="AL4991" s="22" t="s">
        <v>49</v>
      </c>
      <c r="AM4991" s="22" t="s">
        <v>49</v>
      </c>
      <c r="AN4991" s="40" t="s">
        <v>49</v>
      </c>
      <c r="AO4991" s="112">
        <v>19884.0</v>
      </c>
      <c r="AP4991" s="18" t="s">
        <v>30614</v>
      </c>
      <c r="AQ4991" s="74">
        <v>5712.0</v>
      </c>
    </row>
    <row r="4992">
      <c r="A4992" s="8" t="str">
        <f t="shared" si="1"/>
        <v>Aleec Harris</v>
      </c>
      <c r="B4992" s="51" t="s">
        <v>30603</v>
      </c>
      <c r="C4992" s="8" t="s">
        <v>30561</v>
      </c>
      <c r="D4992" s="2" t="s">
        <v>4136</v>
      </c>
      <c r="E4992" s="8" t="s">
        <v>30604</v>
      </c>
      <c r="F4992" s="8" t="s">
        <v>3309</v>
      </c>
      <c r="G4992" s="51" t="s">
        <v>10164</v>
      </c>
      <c r="H4992" s="51" t="s">
        <v>30605</v>
      </c>
      <c r="I4992" s="8" t="s">
        <v>16514</v>
      </c>
      <c r="J4992" s="10" t="s">
        <v>49</v>
      </c>
      <c r="K4992" s="51" t="s">
        <v>30606</v>
      </c>
      <c r="L4992" s="51"/>
      <c r="M4992" s="51"/>
      <c r="N4992" s="51" t="s">
        <v>30624</v>
      </c>
      <c r="O4992" s="51" t="s">
        <v>52</v>
      </c>
      <c r="P4992" s="51"/>
      <c r="Q4992" s="51"/>
      <c r="R4992" s="51" t="s">
        <v>30625</v>
      </c>
      <c r="S4992" s="51" t="s">
        <v>1384</v>
      </c>
      <c r="T4992" s="11" t="str">
        <f t="shared" si="2"/>
        <v>Aleec Harris</v>
      </c>
      <c r="U4992" s="51" t="s">
        <v>167</v>
      </c>
      <c r="V4992" s="51" t="s">
        <v>30626</v>
      </c>
      <c r="W4992" s="51" t="s">
        <v>30627</v>
      </c>
      <c r="X4992" s="51"/>
      <c r="Y4992" s="51" t="s">
        <v>60</v>
      </c>
      <c r="Z4992" s="56" t="s">
        <v>30611</v>
      </c>
      <c r="AA4992" s="56" t="s">
        <v>30628</v>
      </c>
      <c r="AB4992" s="56" t="s">
        <v>30612</v>
      </c>
      <c r="AC4992" s="56" t="s">
        <v>30629</v>
      </c>
      <c r="AD4992" s="56" t="s">
        <v>30630</v>
      </c>
      <c r="AE4992" s="51" t="s">
        <v>30613</v>
      </c>
      <c r="AF4992" s="8" t="s">
        <v>30614</v>
      </c>
      <c r="AG4992" s="8" t="s">
        <v>4150</v>
      </c>
      <c r="AH4992" s="8" t="s">
        <v>194</v>
      </c>
      <c r="AI4992" s="8" t="s">
        <v>66</v>
      </c>
      <c r="AJ4992" s="8" t="s">
        <v>29094</v>
      </c>
      <c r="AK4992" s="8" t="s">
        <v>49</v>
      </c>
      <c r="AL4992" s="8" t="s">
        <v>49</v>
      </c>
      <c r="AM4992" s="8" t="s">
        <v>49</v>
      </c>
      <c r="AN4992" s="8" t="s">
        <v>49</v>
      </c>
      <c r="AO4992" s="8" t="s">
        <v>30615</v>
      </c>
      <c r="AP4992" s="51" t="s">
        <v>30614</v>
      </c>
      <c r="AQ4992" s="68">
        <v>5712.0</v>
      </c>
    </row>
    <row r="4993">
      <c r="A4993" s="8" t="str">
        <f t="shared" si="1"/>
        <v>Mark Bennett</v>
      </c>
      <c r="B4993" s="51" t="s">
        <v>30603</v>
      </c>
      <c r="C4993" s="8" t="s">
        <v>30561</v>
      </c>
      <c r="D4993" s="9" t="s">
        <v>4136</v>
      </c>
      <c r="E4993" s="8" t="s">
        <v>30604</v>
      </c>
      <c r="F4993" s="8" t="s">
        <v>3309</v>
      </c>
      <c r="G4993" s="51" t="s">
        <v>10164</v>
      </c>
      <c r="H4993" s="8" t="s">
        <v>30605</v>
      </c>
      <c r="I4993" s="8" t="s">
        <v>16514</v>
      </c>
      <c r="J4993" s="10" t="s">
        <v>49</v>
      </c>
      <c r="K4993" s="51" t="s">
        <v>30606</v>
      </c>
      <c r="L4993" s="8"/>
      <c r="M4993" s="8"/>
      <c r="N4993" s="8" t="s">
        <v>30631</v>
      </c>
      <c r="O4993" s="51" t="s">
        <v>52</v>
      </c>
      <c r="P4993" s="51"/>
      <c r="Q4993" s="51"/>
      <c r="R4993" s="51" t="s">
        <v>3210</v>
      </c>
      <c r="S4993" s="51" t="s">
        <v>6394</v>
      </c>
      <c r="T4993" s="11" t="str">
        <f t="shared" si="2"/>
        <v>Mark Bennett</v>
      </c>
      <c r="U4993" s="51" t="s">
        <v>9994</v>
      </c>
      <c r="V4993" s="51" t="s">
        <v>30632</v>
      </c>
      <c r="W4993" s="51" t="s">
        <v>30633</v>
      </c>
      <c r="X4993" s="51"/>
      <c r="Y4993" s="51" t="s">
        <v>60</v>
      </c>
      <c r="Z4993" s="56" t="s">
        <v>30611</v>
      </c>
      <c r="AA4993" s="51" t="s">
        <v>60</v>
      </c>
      <c r="AB4993" s="56" t="s">
        <v>30612</v>
      </c>
      <c r="AC4993" s="56" t="s">
        <v>30634</v>
      </c>
      <c r="AD4993" s="56" t="s">
        <v>30630</v>
      </c>
      <c r="AE4993" s="51" t="s">
        <v>30613</v>
      </c>
      <c r="AF4993" s="8" t="s">
        <v>30614</v>
      </c>
      <c r="AG4993" s="8" t="s">
        <v>4150</v>
      </c>
      <c r="AH4993" s="8" t="s">
        <v>194</v>
      </c>
      <c r="AI4993" s="8" t="s">
        <v>66</v>
      </c>
      <c r="AJ4993" s="8" t="s">
        <v>29094</v>
      </c>
      <c r="AK4993" s="8" t="s">
        <v>49</v>
      </c>
      <c r="AL4993" s="8" t="s">
        <v>49</v>
      </c>
      <c r="AM4993" s="8" t="s">
        <v>49</v>
      </c>
      <c r="AN4993" s="8" t="s">
        <v>49</v>
      </c>
      <c r="AO4993" s="8" t="s">
        <v>30615</v>
      </c>
      <c r="AP4993" s="51" t="s">
        <v>30614</v>
      </c>
      <c r="AQ4993" s="11">
        <v>5712.0</v>
      </c>
    </row>
    <row r="4994">
      <c r="A4994" s="8" t="str">
        <f t="shared" si="1"/>
        <v>Mark Bennett</v>
      </c>
      <c r="B4994" s="51" t="s">
        <v>30603</v>
      </c>
      <c r="C4994" s="8" t="s">
        <v>30561</v>
      </c>
      <c r="D4994" s="9" t="s">
        <v>4136</v>
      </c>
      <c r="E4994" s="8" t="s">
        <v>30604</v>
      </c>
      <c r="F4994" s="8" t="s">
        <v>3309</v>
      </c>
      <c r="G4994" s="51" t="s">
        <v>10164</v>
      </c>
      <c r="H4994" s="8" t="s">
        <v>30605</v>
      </c>
      <c r="I4994" s="8" t="s">
        <v>16514</v>
      </c>
      <c r="J4994" s="10" t="s">
        <v>49</v>
      </c>
      <c r="K4994" s="51" t="s">
        <v>30606</v>
      </c>
      <c r="L4994" s="8"/>
      <c r="M4994" s="8"/>
      <c r="N4994" s="8" t="s">
        <v>30635</v>
      </c>
      <c r="O4994" s="51" t="s">
        <v>52</v>
      </c>
      <c r="P4994" s="51"/>
      <c r="Q4994" s="51"/>
      <c r="R4994" s="51" t="s">
        <v>3210</v>
      </c>
      <c r="S4994" s="51" t="s">
        <v>6394</v>
      </c>
      <c r="T4994" s="11" t="str">
        <f t="shared" si="2"/>
        <v>Mark Bennett</v>
      </c>
      <c r="U4994" s="51" t="s">
        <v>80</v>
      </c>
      <c r="V4994" s="51" t="s">
        <v>30636</v>
      </c>
      <c r="W4994" s="51" t="s">
        <v>30633</v>
      </c>
      <c r="X4994" s="51"/>
      <c r="Y4994" s="51" t="s">
        <v>60</v>
      </c>
      <c r="Z4994" s="56" t="s">
        <v>30611</v>
      </c>
      <c r="AA4994" s="51" t="s">
        <v>60</v>
      </c>
      <c r="AB4994" s="56" t="s">
        <v>30612</v>
      </c>
      <c r="AC4994" s="56" t="s">
        <v>30634</v>
      </c>
      <c r="AD4994" s="56" t="s">
        <v>30630</v>
      </c>
      <c r="AE4994" s="51" t="s">
        <v>30613</v>
      </c>
      <c r="AF4994" s="8" t="s">
        <v>30614</v>
      </c>
      <c r="AG4994" s="8" t="s">
        <v>4150</v>
      </c>
      <c r="AH4994" s="8" t="s">
        <v>194</v>
      </c>
      <c r="AI4994" s="8" t="s">
        <v>66</v>
      </c>
      <c r="AJ4994" s="8" t="s">
        <v>29094</v>
      </c>
      <c r="AK4994" s="8" t="s">
        <v>49</v>
      </c>
      <c r="AL4994" s="8" t="s">
        <v>49</v>
      </c>
      <c r="AM4994" s="8" t="s">
        <v>49</v>
      </c>
      <c r="AN4994" s="8" t="s">
        <v>49</v>
      </c>
      <c r="AO4994" s="8" t="s">
        <v>30615</v>
      </c>
      <c r="AP4994" s="51" t="s">
        <v>30614</v>
      </c>
      <c r="AQ4994" s="11">
        <v>5712.0</v>
      </c>
    </row>
    <row r="4995">
      <c r="A4995" s="8" t="str">
        <f t="shared" si="1"/>
        <v>AC Gil has been removed. </v>
      </c>
      <c r="B4995" s="51" t="s">
        <v>30603</v>
      </c>
      <c r="C4995" s="8" t="s">
        <v>30561</v>
      </c>
      <c r="D4995" s="9" t="s">
        <v>4136</v>
      </c>
      <c r="E4995" s="8" t="s">
        <v>30604</v>
      </c>
      <c r="F4995" s="8" t="s">
        <v>3309</v>
      </c>
      <c r="G4995" s="8" t="s">
        <v>10164</v>
      </c>
      <c r="H4995" s="8" t="s">
        <v>30605</v>
      </c>
      <c r="I4995" s="8" t="s">
        <v>16514</v>
      </c>
      <c r="J4995" s="10" t="s">
        <v>49</v>
      </c>
      <c r="K4995" s="51" t="s">
        <v>30606</v>
      </c>
      <c r="L4995" s="8"/>
      <c r="M4995" s="8"/>
      <c r="N4995" s="8" t="s">
        <v>30637</v>
      </c>
      <c r="O4995" s="13" t="s">
        <v>52</v>
      </c>
      <c r="P4995" s="51"/>
      <c r="Q4995" s="51" t="s">
        <v>277</v>
      </c>
      <c r="R4995" s="51" t="s">
        <v>30638</v>
      </c>
      <c r="S4995" s="51"/>
      <c r="T4995" s="11" t="str">
        <f t="shared" si="2"/>
        <v>AC Gil has been removed. </v>
      </c>
      <c r="U4995" s="51"/>
      <c r="V4995" s="51"/>
      <c r="W4995" s="51"/>
      <c r="X4995" s="8"/>
      <c r="Y4995" s="51" t="s">
        <v>60</v>
      </c>
      <c r="Z4995" s="56" t="s">
        <v>30611</v>
      </c>
      <c r="AA4995" s="56" t="s">
        <v>30639</v>
      </c>
      <c r="AB4995" s="56" t="s">
        <v>30612</v>
      </c>
      <c r="AC4995" s="51" t="s">
        <v>60</v>
      </c>
      <c r="AD4995" s="56" t="s">
        <v>30630</v>
      </c>
      <c r="AE4995" s="8" t="s">
        <v>30613</v>
      </c>
      <c r="AF4995" s="8" t="s">
        <v>30614</v>
      </c>
      <c r="AG4995" s="8" t="s">
        <v>4150</v>
      </c>
      <c r="AH4995" s="8" t="s">
        <v>194</v>
      </c>
      <c r="AI4995" s="8" t="s">
        <v>66</v>
      </c>
      <c r="AJ4995" s="8" t="s">
        <v>29094</v>
      </c>
      <c r="AK4995" s="8" t="s">
        <v>49</v>
      </c>
      <c r="AL4995" s="8" t="s">
        <v>49</v>
      </c>
      <c r="AM4995" s="8" t="s">
        <v>49</v>
      </c>
      <c r="AN4995" s="8" t="s">
        <v>49</v>
      </c>
      <c r="AO4995" s="8" t="s">
        <v>30615</v>
      </c>
      <c r="AP4995" s="51" t="s">
        <v>30614</v>
      </c>
      <c r="AQ4995" s="11">
        <v>5712.0</v>
      </c>
    </row>
    <row r="4996">
      <c r="A4996" s="8" t="str">
        <f t="shared" si="1"/>
        <v>David Burnett</v>
      </c>
      <c r="B4996" s="51" t="s">
        <v>30640</v>
      </c>
      <c r="C4996" s="8" t="s">
        <v>30561</v>
      </c>
      <c r="D4996" s="9" t="s">
        <v>4136</v>
      </c>
      <c r="E4996" s="8" t="s">
        <v>30641</v>
      </c>
      <c r="F4996" s="8" t="s">
        <v>3309</v>
      </c>
      <c r="G4996" s="8" t="s">
        <v>10164</v>
      </c>
      <c r="H4996" s="8" t="s">
        <v>30642</v>
      </c>
      <c r="I4996" s="8" t="s">
        <v>49</v>
      </c>
      <c r="J4996" s="10" t="s">
        <v>49</v>
      </c>
      <c r="K4996" s="51" t="s">
        <v>30643</v>
      </c>
      <c r="L4996" s="8"/>
      <c r="M4996" s="8"/>
      <c r="N4996" s="8" t="s">
        <v>30644</v>
      </c>
      <c r="O4996" s="8" t="s">
        <v>52</v>
      </c>
      <c r="P4996" s="51"/>
      <c r="Q4996" s="51"/>
      <c r="R4996" s="51" t="s">
        <v>289</v>
      </c>
      <c r="S4996" s="51" t="s">
        <v>7760</v>
      </c>
      <c r="T4996" s="11" t="str">
        <f t="shared" si="2"/>
        <v>David Burnett</v>
      </c>
      <c r="U4996" s="51" t="s">
        <v>55</v>
      </c>
      <c r="V4996" s="51" t="s">
        <v>30645</v>
      </c>
      <c r="W4996" s="51"/>
      <c r="X4996" s="8"/>
      <c r="Y4996" s="8" t="s">
        <v>60</v>
      </c>
      <c r="Z4996" s="12" t="s">
        <v>30646</v>
      </c>
      <c r="AA4996" s="8" t="s">
        <v>60</v>
      </c>
      <c r="AB4996" s="12" t="s">
        <v>30647</v>
      </c>
      <c r="AC4996" s="8" t="s">
        <v>60</v>
      </c>
      <c r="AD4996" s="12" t="s">
        <v>30648</v>
      </c>
      <c r="AE4996" s="8" t="s">
        <v>30649</v>
      </c>
      <c r="AF4996" s="8" t="s">
        <v>30650</v>
      </c>
      <c r="AG4996" s="8" t="s">
        <v>4150</v>
      </c>
      <c r="AH4996" s="8" t="s">
        <v>134</v>
      </c>
      <c r="AI4996" s="8" t="s">
        <v>66</v>
      </c>
      <c r="AJ4996" s="8" t="s">
        <v>29094</v>
      </c>
      <c r="AK4996" s="8" t="s">
        <v>49</v>
      </c>
      <c r="AL4996" s="8" t="s">
        <v>49</v>
      </c>
      <c r="AM4996" s="8" t="s">
        <v>49</v>
      </c>
      <c r="AN4996" s="8" t="s">
        <v>49</v>
      </c>
      <c r="AO4996" s="8" t="s">
        <v>30651</v>
      </c>
      <c r="AP4996" s="51" t="s">
        <v>30650</v>
      </c>
      <c r="AQ4996" s="11">
        <v>6081.0</v>
      </c>
    </row>
    <row r="4997">
      <c r="A4997" s="8" t="str">
        <f t="shared" si="1"/>
        <v>Marc Bierbaum</v>
      </c>
      <c r="B4997" s="51" t="s">
        <v>30640</v>
      </c>
      <c r="C4997" s="8" t="s">
        <v>30561</v>
      </c>
      <c r="D4997" s="9" t="s">
        <v>4136</v>
      </c>
      <c r="E4997" s="8" t="s">
        <v>30641</v>
      </c>
      <c r="F4997" s="8" t="s">
        <v>3309</v>
      </c>
      <c r="G4997" s="8" t="s">
        <v>10164</v>
      </c>
      <c r="H4997" s="8" t="s">
        <v>30642</v>
      </c>
      <c r="I4997" s="8" t="s">
        <v>49</v>
      </c>
      <c r="J4997" s="10" t="s">
        <v>49</v>
      </c>
      <c r="K4997" s="51" t="s">
        <v>30643</v>
      </c>
      <c r="L4997" s="8"/>
      <c r="M4997" s="8"/>
      <c r="N4997" s="8" t="s">
        <v>30652</v>
      </c>
      <c r="O4997" s="8" t="s">
        <v>52</v>
      </c>
      <c r="P4997" s="51"/>
      <c r="Q4997" s="51"/>
      <c r="R4997" s="51" t="s">
        <v>309</v>
      </c>
      <c r="S4997" s="51" t="s">
        <v>30653</v>
      </c>
      <c r="T4997" s="11" t="str">
        <f t="shared" si="2"/>
        <v>Marc Bierbaum</v>
      </c>
      <c r="U4997" s="51" t="s">
        <v>2105</v>
      </c>
      <c r="V4997" s="51" t="s">
        <v>30654</v>
      </c>
      <c r="W4997" s="51" t="s">
        <v>30655</v>
      </c>
      <c r="X4997" s="8"/>
      <c r="Y4997" s="12" t="s">
        <v>30656</v>
      </c>
      <c r="Z4997" s="12" t="s">
        <v>30657</v>
      </c>
      <c r="AA4997" s="8" t="s">
        <v>60</v>
      </c>
      <c r="AB4997" s="8" t="s">
        <v>60</v>
      </c>
      <c r="AC4997" s="12" t="s">
        <v>30658</v>
      </c>
      <c r="AD4997" s="8" t="s">
        <v>60</v>
      </c>
      <c r="AE4997" s="8" t="s">
        <v>30649</v>
      </c>
      <c r="AF4997" s="8" t="s">
        <v>30650</v>
      </c>
      <c r="AG4997" s="8" t="s">
        <v>4150</v>
      </c>
      <c r="AH4997" s="8" t="s">
        <v>134</v>
      </c>
      <c r="AI4997" s="8" t="s">
        <v>66</v>
      </c>
      <c r="AJ4997" s="8" t="s">
        <v>29094</v>
      </c>
      <c r="AK4997" s="8" t="s">
        <v>49</v>
      </c>
      <c r="AL4997" s="8" t="s">
        <v>49</v>
      </c>
      <c r="AM4997" s="8" t="s">
        <v>49</v>
      </c>
      <c r="AN4997" s="8" t="s">
        <v>49</v>
      </c>
      <c r="AO4997" s="8" t="s">
        <v>30651</v>
      </c>
      <c r="AP4997" s="51" t="s">
        <v>30650</v>
      </c>
      <c r="AQ4997" s="11">
        <v>6081.0</v>
      </c>
    </row>
    <row r="4998">
      <c r="A4998" s="8" t="str">
        <f t="shared" si="1"/>
        <v>DeMarcus Stid</v>
      </c>
      <c r="B4998" s="51" t="s">
        <v>30640</v>
      </c>
      <c r="C4998" s="8" t="s">
        <v>30561</v>
      </c>
      <c r="D4998" s="9" t="s">
        <v>4136</v>
      </c>
      <c r="E4998" s="8" t="s">
        <v>30641</v>
      </c>
      <c r="F4998" s="8" t="s">
        <v>3309</v>
      </c>
      <c r="G4998" s="8" t="s">
        <v>10164</v>
      </c>
      <c r="H4998" s="8" t="s">
        <v>30642</v>
      </c>
      <c r="I4998" s="8" t="s">
        <v>49</v>
      </c>
      <c r="J4998" s="10" t="s">
        <v>49</v>
      </c>
      <c r="K4998" s="51" t="s">
        <v>30643</v>
      </c>
      <c r="L4998" s="8"/>
      <c r="M4998" s="8"/>
      <c r="N4998" s="8" t="s">
        <v>30659</v>
      </c>
      <c r="O4998" s="8" t="s">
        <v>52</v>
      </c>
      <c r="P4998" s="51"/>
      <c r="Q4998" s="51"/>
      <c r="R4998" s="51" t="s">
        <v>30660</v>
      </c>
      <c r="S4998" s="51" t="s">
        <v>30661</v>
      </c>
      <c r="T4998" s="11" t="str">
        <f t="shared" si="2"/>
        <v>DeMarcus Stid</v>
      </c>
      <c r="U4998" s="51" t="s">
        <v>160</v>
      </c>
      <c r="V4998" s="51" t="s">
        <v>30662</v>
      </c>
      <c r="W4998" s="51"/>
      <c r="X4998" s="8"/>
      <c r="Y4998" s="8" t="s">
        <v>60</v>
      </c>
      <c r="Z4998" s="12" t="s">
        <v>30646</v>
      </c>
      <c r="AA4998" s="8" t="s">
        <v>60</v>
      </c>
      <c r="AB4998" s="12" t="s">
        <v>30647</v>
      </c>
      <c r="AC4998" s="8" t="s">
        <v>60</v>
      </c>
      <c r="AD4998" s="12" t="s">
        <v>30648</v>
      </c>
      <c r="AE4998" s="8" t="s">
        <v>30649</v>
      </c>
      <c r="AF4998" s="8" t="s">
        <v>30650</v>
      </c>
      <c r="AG4998" s="8" t="s">
        <v>4150</v>
      </c>
      <c r="AH4998" s="8" t="s">
        <v>134</v>
      </c>
      <c r="AI4998" s="8" t="s">
        <v>66</v>
      </c>
      <c r="AJ4998" s="8" t="s">
        <v>29094</v>
      </c>
      <c r="AK4998" s="8" t="s">
        <v>49</v>
      </c>
      <c r="AL4998" s="8" t="s">
        <v>49</v>
      </c>
      <c r="AM4998" s="8" t="s">
        <v>49</v>
      </c>
      <c r="AN4998" s="8" t="s">
        <v>49</v>
      </c>
      <c r="AO4998" s="8" t="s">
        <v>30651</v>
      </c>
      <c r="AP4998" s="51" t="s">
        <v>30650</v>
      </c>
      <c r="AQ4998" s="11">
        <v>6081.0</v>
      </c>
    </row>
    <row r="4999">
      <c r="A4999" s="8" t="str">
        <f t="shared" si="1"/>
        <v>Wade DeVries</v>
      </c>
      <c r="B4999" s="51" t="s">
        <v>30640</v>
      </c>
      <c r="C4999" s="8" t="s">
        <v>30561</v>
      </c>
      <c r="D4999" s="9" t="s">
        <v>4136</v>
      </c>
      <c r="E4999" s="8" t="s">
        <v>30641</v>
      </c>
      <c r="F4999" s="8" t="s">
        <v>3309</v>
      </c>
      <c r="G4999" s="8" t="s">
        <v>10164</v>
      </c>
      <c r="H4999" s="8" t="s">
        <v>30642</v>
      </c>
      <c r="I4999" s="8" t="s">
        <v>49</v>
      </c>
      <c r="J4999" s="10" t="s">
        <v>49</v>
      </c>
      <c r="K4999" s="51" t="s">
        <v>30643</v>
      </c>
      <c r="L4999" s="8"/>
      <c r="M4999" s="8"/>
      <c r="N4999" s="8" t="s">
        <v>30663</v>
      </c>
      <c r="O4999" s="8" t="s">
        <v>52</v>
      </c>
      <c r="P4999" s="51"/>
      <c r="Q4999" s="51"/>
      <c r="R4999" s="51" t="s">
        <v>11263</v>
      </c>
      <c r="S4999" s="51" t="s">
        <v>4717</v>
      </c>
      <c r="T4999" s="11" t="str">
        <f t="shared" si="2"/>
        <v>Wade DeVries</v>
      </c>
      <c r="U4999" s="51" t="s">
        <v>386</v>
      </c>
      <c r="V4999" s="51" t="s">
        <v>30664</v>
      </c>
      <c r="W4999" s="51" t="s">
        <v>30665</v>
      </c>
      <c r="X4999" s="8"/>
      <c r="Y4999" s="8" t="s">
        <v>60</v>
      </c>
      <c r="Z4999" s="8" t="s">
        <v>60</v>
      </c>
      <c r="AA4999" s="8" t="s">
        <v>60</v>
      </c>
      <c r="AB4999" s="12" t="s">
        <v>30666</v>
      </c>
      <c r="AC4999" s="8" t="s">
        <v>60</v>
      </c>
      <c r="AD4999" s="8" t="s">
        <v>60</v>
      </c>
      <c r="AE4999" s="8" t="s">
        <v>30649</v>
      </c>
      <c r="AF4999" s="8" t="s">
        <v>30650</v>
      </c>
      <c r="AG4999" s="8" t="s">
        <v>4150</v>
      </c>
      <c r="AH4999" s="8" t="s">
        <v>134</v>
      </c>
      <c r="AI4999" s="8" t="s">
        <v>66</v>
      </c>
      <c r="AJ4999" s="8" t="s">
        <v>29094</v>
      </c>
      <c r="AK4999" s="8" t="s">
        <v>49</v>
      </c>
      <c r="AL4999" s="8" t="s">
        <v>49</v>
      </c>
      <c r="AM4999" s="8" t="s">
        <v>49</v>
      </c>
      <c r="AN4999" s="8" t="s">
        <v>49</v>
      </c>
      <c r="AO4999" s="8" t="s">
        <v>30651</v>
      </c>
      <c r="AP4999" s="51" t="s">
        <v>30650</v>
      </c>
      <c r="AQ4999" s="11">
        <v>6081.0</v>
      </c>
    </row>
    <row r="5000">
      <c r="A5000" s="8" t="str">
        <f t="shared" si="1"/>
        <v>Coltin Hahle</v>
      </c>
      <c r="B5000" s="51" t="s">
        <v>30667</v>
      </c>
      <c r="C5000" s="8" t="s">
        <v>30561</v>
      </c>
      <c r="D5000" s="9" t="s">
        <v>4136</v>
      </c>
      <c r="E5000" s="8" t="s">
        <v>30668</v>
      </c>
      <c r="F5000" s="8" t="s">
        <v>3309</v>
      </c>
      <c r="G5000" s="8" t="s">
        <v>10164</v>
      </c>
      <c r="H5000" s="8" t="s">
        <v>30669</v>
      </c>
      <c r="I5000" s="8" t="s">
        <v>49</v>
      </c>
      <c r="J5000" s="10" t="s">
        <v>49</v>
      </c>
      <c r="K5000" s="51" t="s">
        <v>30670</v>
      </c>
      <c r="L5000" s="8"/>
      <c r="M5000" s="8"/>
      <c r="N5000" s="8" t="s">
        <v>30671</v>
      </c>
      <c r="O5000" s="8" t="s">
        <v>52</v>
      </c>
      <c r="P5000" s="51"/>
      <c r="Q5000" s="51"/>
      <c r="R5000" s="51" t="s">
        <v>30672</v>
      </c>
      <c r="S5000" s="51" t="s">
        <v>30673</v>
      </c>
      <c r="T5000" s="11" t="str">
        <f t="shared" si="2"/>
        <v>Coltin Hahle</v>
      </c>
      <c r="U5000" s="51" t="s">
        <v>55</v>
      </c>
      <c r="V5000" s="51" t="s">
        <v>30674</v>
      </c>
      <c r="W5000" s="51" t="s">
        <v>30675</v>
      </c>
      <c r="X5000" s="8"/>
      <c r="Y5000" s="8" t="s">
        <v>60</v>
      </c>
      <c r="Z5000" s="8" t="s">
        <v>60</v>
      </c>
      <c r="AA5000" s="8" t="s">
        <v>60</v>
      </c>
      <c r="AB5000" s="8" t="s">
        <v>60</v>
      </c>
      <c r="AC5000" s="8" t="s">
        <v>60</v>
      </c>
      <c r="AD5000" s="8" t="s">
        <v>60</v>
      </c>
      <c r="AE5000" s="8" t="s">
        <v>30676</v>
      </c>
      <c r="AF5000" s="8" t="s">
        <v>30677</v>
      </c>
      <c r="AG5000" s="8" t="s">
        <v>4150</v>
      </c>
      <c r="AH5000" s="8" t="s">
        <v>232</v>
      </c>
      <c r="AI5000" s="8" t="s">
        <v>66</v>
      </c>
      <c r="AJ5000" s="8" t="s">
        <v>29094</v>
      </c>
      <c r="AK5000" s="8" t="s">
        <v>49</v>
      </c>
      <c r="AL5000" s="8" t="s">
        <v>49</v>
      </c>
      <c r="AM5000" s="8" t="s">
        <v>49</v>
      </c>
      <c r="AN5000" s="8" t="s">
        <v>49</v>
      </c>
      <c r="AO5000" s="8" t="s">
        <v>30678</v>
      </c>
      <c r="AP5000" s="51" t="s">
        <v>30677</v>
      </c>
      <c r="AQ5000" s="11">
        <v>3023.0</v>
      </c>
    </row>
    <row r="5001">
      <c r="A5001" s="8" t="str">
        <f t="shared" si="1"/>
        <v>Alec Hayes</v>
      </c>
      <c r="B5001" s="51" t="s">
        <v>30667</v>
      </c>
      <c r="C5001" s="8" t="s">
        <v>30561</v>
      </c>
      <c r="D5001" s="9" t="s">
        <v>4136</v>
      </c>
      <c r="E5001" s="8" t="s">
        <v>30668</v>
      </c>
      <c r="F5001" s="8" t="s">
        <v>3309</v>
      </c>
      <c r="G5001" s="8" t="s">
        <v>10164</v>
      </c>
      <c r="H5001" s="8" t="s">
        <v>30669</v>
      </c>
      <c r="I5001" s="8" t="s">
        <v>49</v>
      </c>
      <c r="J5001" s="10" t="s">
        <v>49</v>
      </c>
      <c r="K5001" s="51" t="s">
        <v>30670</v>
      </c>
      <c r="L5001" s="8"/>
      <c r="M5001" s="8"/>
      <c r="N5001" s="8" t="s">
        <v>30679</v>
      </c>
      <c r="O5001" s="8" t="s">
        <v>52</v>
      </c>
      <c r="P5001" s="51"/>
      <c r="Q5001" s="51"/>
      <c r="R5001" s="51" t="s">
        <v>8862</v>
      </c>
      <c r="S5001" s="51" t="s">
        <v>1652</v>
      </c>
      <c r="T5001" s="11" t="str">
        <f t="shared" si="2"/>
        <v>Alec Hayes</v>
      </c>
      <c r="U5001" s="51" t="s">
        <v>80</v>
      </c>
      <c r="V5001" s="51" t="s">
        <v>30680</v>
      </c>
      <c r="W5001" s="51"/>
      <c r="X5001" s="8"/>
      <c r="Y5001" s="12" t="s">
        <v>30681</v>
      </c>
      <c r="Z5001" s="8" t="s">
        <v>60</v>
      </c>
      <c r="AA5001" s="8" t="s">
        <v>60</v>
      </c>
      <c r="AB5001" s="8" t="s">
        <v>60</v>
      </c>
      <c r="AC5001" s="8" t="s">
        <v>60</v>
      </c>
      <c r="AD5001" s="8" t="s">
        <v>60</v>
      </c>
      <c r="AE5001" s="8" t="s">
        <v>30676</v>
      </c>
      <c r="AF5001" s="8" t="s">
        <v>30677</v>
      </c>
      <c r="AG5001" s="8" t="s">
        <v>4150</v>
      </c>
      <c r="AH5001" s="8" t="s">
        <v>232</v>
      </c>
      <c r="AI5001" s="8" t="s">
        <v>66</v>
      </c>
      <c r="AJ5001" s="8" t="s">
        <v>29094</v>
      </c>
      <c r="AK5001" s="8" t="s">
        <v>49</v>
      </c>
      <c r="AL5001" s="8" t="s">
        <v>49</v>
      </c>
      <c r="AM5001" s="8" t="s">
        <v>49</v>
      </c>
      <c r="AN5001" s="8" t="s">
        <v>49</v>
      </c>
      <c r="AO5001" s="8" t="s">
        <v>30678</v>
      </c>
      <c r="AP5001" s="51" t="s">
        <v>30677</v>
      </c>
      <c r="AQ5001" s="11">
        <v>3023.0</v>
      </c>
    </row>
    <row r="5002">
      <c r="A5002" s="8" t="str">
        <f t="shared" si="1"/>
        <v>Lucas Keifer</v>
      </c>
      <c r="B5002" s="51" t="s">
        <v>30682</v>
      </c>
      <c r="C5002" s="8" t="s">
        <v>30561</v>
      </c>
      <c r="D5002" s="9" t="s">
        <v>4136</v>
      </c>
      <c r="E5002" s="8" t="s">
        <v>30683</v>
      </c>
      <c r="F5002" s="8" t="s">
        <v>3309</v>
      </c>
      <c r="G5002" s="8" t="s">
        <v>10164</v>
      </c>
      <c r="H5002" s="8" t="s">
        <v>30684</v>
      </c>
      <c r="I5002" s="8" t="s">
        <v>49</v>
      </c>
      <c r="J5002" s="10" t="s">
        <v>49</v>
      </c>
      <c r="K5002" s="51" t="s">
        <v>30685</v>
      </c>
      <c r="L5002" s="8"/>
      <c r="M5002" s="8"/>
      <c r="N5002" s="8" t="s">
        <v>30686</v>
      </c>
      <c r="O5002" s="8" t="s">
        <v>52</v>
      </c>
      <c r="P5002" s="51"/>
      <c r="Q5002" s="51"/>
      <c r="R5002" s="51" t="s">
        <v>8580</v>
      </c>
      <c r="S5002" s="51" t="s">
        <v>30687</v>
      </c>
      <c r="T5002" s="11" t="str">
        <f t="shared" si="2"/>
        <v>Lucas Keifer</v>
      </c>
      <c r="U5002" s="51" t="s">
        <v>55</v>
      </c>
      <c r="V5002" s="51" t="s">
        <v>30688</v>
      </c>
      <c r="W5002" s="51" t="s">
        <v>30689</v>
      </c>
      <c r="X5002" s="8"/>
      <c r="Y5002" s="8" t="s">
        <v>60</v>
      </c>
      <c r="Z5002" s="12" t="s">
        <v>30690</v>
      </c>
      <c r="AA5002" s="8" t="s">
        <v>60</v>
      </c>
      <c r="AB5002" s="8" t="s">
        <v>60</v>
      </c>
      <c r="AC5002" s="8" t="s">
        <v>60</v>
      </c>
      <c r="AD5002" s="8" t="s">
        <v>60</v>
      </c>
      <c r="AE5002" s="8" t="s">
        <v>30691</v>
      </c>
      <c r="AF5002" s="8" t="s">
        <v>30692</v>
      </c>
      <c r="AG5002" s="8" t="s">
        <v>4150</v>
      </c>
      <c r="AH5002" s="8" t="s">
        <v>4581</v>
      </c>
      <c r="AI5002" s="8" t="s">
        <v>66</v>
      </c>
      <c r="AJ5002" s="8" t="s">
        <v>29094</v>
      </c>
      <c r="AK5002" s="8" t="s">
        <v>49</v>
      </c>
      <c r="AL5002" s="8" t="s">
        <v>49</v>
      </c>
      <c r="AM5002" s="8" t="s">
        <v>49</v>
      </c>
      <c r="AN5002" s="8" t="s">
        <v>49</v>
      </c>
      <c r="AO5002" s="8" t="s">
        <v>30693</v>
      </c>
      <c r="AP5002" s="51" t="s">
        <v>30692</v>
      </c>
      <c r="AQ5002" s="11">
        <v>2844.0</v>
      </c>
    </row>
    <row r="5003">
      <c r="A5003" s="8" t="str">
        <f t="shared" si="1"/>
        <v>Isis Brooks</v>
      </c>
      <c r="B5003" s="51" t="s">
        <v>30682</v>
      </c>
      <c r="C5003" s="8" t="s">
        <v>30561</v>
      </c>
      <c r="D5003" s="9" t="s">
        <v>4136</v>
      </c>
      <c r="E5003" s="8" t="s">
        <v>30683</v>
      </c>
      <c r="F5003" s="8" t="s">
        <v>3309</v>
      </c>
      <c r="G5003" s="51" t="s">
        <v>10164</v>
      </c>
      <c r="H5003" s="8" t="s">
        <v>30684</v>
      </c>
      <c r="I5003" s="8" t="s">
        <v>16514</v>
      </c>
      <c r="J5003" s="10" t="s">
        <v>11705</v>
      </c>
      <c r="K5003" s="51" t="s">
        <v>30685</v>
      </c>
      <c r="L5003" s="8"/>
      <c r="M5003" s="8"/>
      <c r="N5003" s="51" t="s">
        <v>30694</v>
      </c>
      <c r="O5003" s="51" t="s">
        <v>52</v>
      </c>
      <c r="P5003" s="51" t="s">
        <v>3944</v>
      </c>
      <c r="Q5003" s="51"/>
      <c r="R5003" s="51" t="s">
        <v>13900</v>
      </c>
      <c r="S5003" s="51" t="s">
        <v>2983</v>
      </c>
      <c r="T5003" s="11" t="str">
        <f t="shared" si="2"/>
        <v>Isis Brooks</v>
      </c>
      <c r="U5003" s="51" t="s">
        <v>80</v>
      </c>
      <c r="V5003" s="51" t="s">
        <v>30695</v>
      </c>
      <c r="W5003" s="51"/>
      <c r="X5003" s="51"/>
      <c r="Y5003" s="51" t="s">
        <v>60</v>
      </c>
      <c r="Z5003" s="56" t="s">
        <v>30696</v>
      </c>
      <c r="AA5003" s="51" t="s">
        <v>60</v>
      </c>
      <c r="AB5003" s="51" t="s">
        <v>60</v>
      </c>
      <c r="AC5003" s="51" t="s">
        <v>60</v>
      </c>
      <c r="AD5003" s="56" t="s">
        <v>30697</v>
      </c>
      <c r="AE5003" s="51" t="s">
        <v>30691</v>
      </c>
      <c r="AF5003" s="8" t="s">
        <v>30692</v>
      </c>
      <c r="AG5003" s="8" t="s">
        <v>4150</v>
      </c>
      <c r="AH5003" s="8" t="s">
        <v>4581</v>
      </c>
      <c r="AI5003" s="8" t="s">
        <v>66</v>
      </c>
      <c r="AJ5003" s="8" t="s">
        <v>29094</v>
      </c>
      <c r="AK5003" s="8" t="s">
        <v>11705</v>
      </c>
      <c r="AL5003" s="8" t="s">
        <v>11705</v>
      </c>
      <c r="AM5003" s="8" t="s">
        <v>11705</v>
      </c>
      <c r="AN5003" s="8" t="s">
        <v>49</v>
      </c>
      <c r="AO5003" s="8" t="s">
        <v>30693</v>
      </c>
      <c r="AP5003" s="51" t="s">
        <v>30692</v>
      </c>
      <c r="AQ5003" s="11">
        <v>2844.0</v>
      </c>
    </row>
    <row r="5004">
      <c r="A5004" s="8" t="str">
        <f t="shared" si="1"/>
        <v>Scott Vicker</v>
      </c>
      <c r="B5004" s="51" t="s">
        <v>30698</v>
      </c>
      <c r="C5004" s="8" t="s">
        <v>30561</v>
      </c>
      <c r="D5004" s="9" t="s">
        <v>4136</v>
      </c>
      <c r="E5004" s="8" t="s">
        <v>30699</v>
      </c>
      <c r="F5004" s="8" t="s">
        <v>3309</v>
      </c>
      <c r="G5004" s="8" t="s">
        <v>10164</v>
      </c>
      <c r="H5004" s="8" t="s">
        <v>30700</v>
      </c>
      <c r="I5004" s="8" t="s">
        <v>49</v>
      </c>
      <c r="J5004" s="10" t="s">
        <v>49</v>
      </c>
      <c r="K5004" s="51" t="s">
        <v>30701</v>
      </c>
      <c r="L5004" s="8"/>
      <c r="M5004" s="8"/>
      <c r="N5004" s="8" t="s">
        <v>30702</v>
      </c>
      <c r="O5004" s="8" t="s">
        <v>52</v>
      </c>
      <c r="P5004" s="51"/>
      <c r="Q5004" s="51"/>
      <c r="R5004" s="51" t="s">
        <v>147</v>
      </c>
      <c r="S5004" s="51" t="s">
        <v>30703</v>
      </c>
      <c r="T5004" s="11" t="str">
        <f t="shared" si="2"/>
        <v>Scott Vicker</v>
      </c>
      <c r="U5004" s="51" t="s">
        <v>55</v>
      </c>
      <c r="V5004" s="51" t="s">
        <v>30704</v>
      </c>
      <c r="W5004" s="51" t="s">
        <v>30705</v>
      </c>
      <c r="X5004" s="8"/>
      <c r="Y5004" s="12" t="s">
        <v>30706</v>
      </c>
      <c r="Z5004" s="12" t="s">
        <v>27631</v>
      </c>
      <c r="AA5004" s="8" t="s">
        <v>60</v>
      </c>
      <c r="AB5004" s="12" t="s">
        <v>30707</v>
      </c>
      <c r="AC5004" s="12" t="s">
        <v>30708</v>
      </c>
      <c r="AD5004" s="8" t="s">
        <v>60</v>
      </c>
      <c r="AE5004" s="8" t="s">
        <v>30709</v>
      </c>
      <c r="AF5004" s="8" t="s">
        <v>30710</v>
      </c>
      <c r="AG5004" s="8" t="s">
        <v>4150</v>
      </c>
      <c r="AH5004" s="8" t="s">
        <v>4581</v>
      </c>
      <c r="AI5004" s="8" t="s">
        <v>66</v>
      </c>
      <c r="AJ5004" s="8" t="s">
        <v>29094</v>
      </c>
      <c r="AK5004" s="8" t="s">
        <v>49</v>
      </c>
      <c r="AL5004" s="8" t="s">
        <v>49</v>
      </c>
      <c r="AM5004" s="8" t="s">
        <v>49</v>
      </c>
      <c r="AN5004" s="8" t="s">
        <v>49</v>
      </c>
      <c r="AO5004" s="8" t="s">
        <v>30711</v>
      </c>
      <c r="AP5004" s="51" t="s">
        <v>30710</v>
      </c>
      <c r="AQ5004" s="11">
        <v>1646.0</v>
      </c>
    </row>
    <row r="5005">
      <c r="A5005" s="8" t="str">
        <f t="shared" si="1"/>
        <v>Mark Evans</v>
      </c>
      <c r="B5005" s="51" t="s">
        <v>30698</v>
      </c>
      <c r="C5005" s="8" t="s">
        <v>30561</v>
      </c>
      <c r="D5005" s="9" t="s">
        <v>4136</v>
      </c>
      <c r="E5005" s="8" t="s">
        <v>30699</v>
      </c>
      <c r="F5005" s="8" t="s">
        <v>3309</v>
      </c>
      <c r="G5005" s="8" t="s">
        <v>10164</v>
      </c>
      <c r="H5005" s="8" t="s">
        <v>30700</v>
      </c>
      <c r="I5005" s="8" t="s">
        <v>49</v>
      </c>
      <c r="J5005" s="10" t="s">
        <v>49</v>
      </c>
      <c r="K5005" s="51" t="s">
        <v>30701</v>
      </c>
      <c r="L5005" s="8"/>
      <c r="M5005" s="8"/>
      <c r="N5005" s="8" t="s">
        <v>30712</v>
      </c>
      <c r="O5005" s="8" t="s">
        <v>52</v>
      </c>
      <c r="P5005" s="51"/>
      <c r="Q5005" s="51"/>
      <c r="R5005" s="51" t="s">
        <v>3210</v>
      </c>
      <c r="S5005" s="51" t="s">
        <v>519</v>
      </c>
      <c r="T5005" s="11" t="str">
        <f t="shared" si="2"/>
        <v>Mark Evans</v>
      </c>
      <c r="U5005" s="51" t="s">
        <v>30713</v>
      </c>
      <c r="V5005" s="51" t="s">
        <v>30714</v>
      </c>
      <c r="W5005" s="51" t="s">
        <v>30715</v>
      </c>
      <c r="X5005" s="8"/>
      <c r="Y5005" s="8" t="s">
        <v>60</v>
      </c>
      <c r="Z5005" s="12" t="s">
        <v>27631</v>
      </c>
      <c r="AA5005" s="8" t="s">
        <v>60</v>
      </c>
      <c r="AB5005" s="12" t="s">
        <v>30707</v>
      </c>
      <c r="AC5005" s="8" t="s">
        <v>60</v>
      </c>
      <c r="AD5005" s="8" t="s">
        <v>60</v>
      </c>
      <c r="AE5005" s="8" t="s">
        <v>30709</v>
      </c>
      <c r="AF5005" s="8" t="s">
        <v>30710</v>
      </c>
      <c r="AG5005" s="8" t="s">
        <v>4150</v>
      </c>
      <c r="AH5005" s="8" t="s">
        <v>4581</v>
      </c>
      <c r="AI5005" s="8" t="s">
        <v>66</v>
      </c>
      <c r="AJ5005" s="8" t="s">
        <v>29094</v>
      </c>
      <c r="AK5005" s="8" t="s">
        <v>49</v>
      </c>
      <c r="AL5005" s="8" t="s">
        <v>49</v>
      </c>
      <c r="AM5005" s="8" t="s">
        <v>49</v>
      </c>
      <c r="AN5005" s="8" t="s">
        <v>49</v>
      </c>
      <c r="AO5005" s="8" t="s">
        <v>30711</v>
      </c>
      <c r="AP5005" s="51" t="s">
        <v>30710</v>
      </c>
      <c r="AQ5005" s="11">
        <v>1646.0</v>
      </c>
    </row>
    <row r="5006">
      <c r="A5006" s="8" t="str">
        <f t="shared" si="1"/>
        <v>Ricardo Banuelos</v>
      </c>
      <c r="B5006" s="51" t="s">
        <v>30716</v>
      </c>
      <c r="C5006" s="8" t="s">
        <v>30717</v>
      </c>
      <c r="D5006" s="9" t="s">
        <v>4297</v>
      </c>
      <c r="E5006" s="8" t="s">
        <v>30718</v>
      </c>
      <c r="F5006" s="8" t="s">
        <v>3309</v>
      </c>
      <c r="G5006" s="8" t="s">
        <v>10164</v>
      </c>
      <c r="H5006" s="8" t="s">
        <v>30719</v>
      </c>
      <c r="I5006" s="8" t="s">
        <v>16514</v>
      </c>
      <c r="J5006" s="10" t="s">
        <v>49</v>
      </c>
      <c r="K5006" s="51" t="s">
        <v>30720</v>
      </c>
      <c r="L5006" s="8"/>
      <c r="M5006" s="8"/>
      <c r="N5006" s="8" t="s">
        <v>30721</v>
      </c>
      <c r="O5006" s="13" t="s">
        <v>52</v>
      </c>
      <c r="P5006" s="51"/>
      <c r="Q5006" s="51"/>
      <c r="R5006" s="51" t="s">
        <v>1479</v>
      </c>
      <c r="S5006" s="51" t="s">
        <v>30722</v>
      </c>
      <c r="T5006" s="11" t="str">
        <f t="shared" si="2"/>
        <v>Ricardo Banuelos</v>
      </c>
      <c r="U5006" s="51" t="s">
        <v>106</v>
      </c>
      <c r="V5006" s="51" t="s">
        <v>30723</v>
      </c>
      <c r="W5006" s="51"/>
      <c r="X5006" s="8"/>
      <c r="Y5006" s="8" t="s">
        <v>60</v>
      </c>
      <c r="Z5006" s="12" t="s">
        <v>30724</v>
      </c>
      <c r="AA5006" s="8" t="s">
        <v>60</v>
      </c>
      <c r="AB5006" s="12" t="s">
        <v>30725</v>
      </c>
      <c r="AC5006" s="8" t="s">
        <v>60</v>
      </c>
      <c r="AD5006" s="12" t="s">
        <v>30726</v>
      </c>
      <c r="AE5006" s="8" t="s">
        <v>30727</v>
      </c>
      <c r="AF5006" s="8" t="s">
        <v>30728</v>
      </c>
      <c r="AG5006" s="8" t="s">
        <v>4313</v>
      </c>
      <c r="AH5006" s="8" t="s">
        <v>4581</v>
      </c>
      <c r="AI5006" s="8" t="s">
        <v>66</v>
      </c>
      <c r="AJ5006" s="8" t="s">
        <v>29094</v>
      </c>
      <c r="AK5006" s="8" t="s">
        <v>49</v>
      </c>
      <c r="AL5006" s="8" t="s">
        <v>49</v>
      </c>
      <c r="AM5006" s="8" t="s">
        <v>49</v>
      </c>
      <c r="AN5006" s="8" t="s">
        <v>49</v>
      </c>
      <c r="AO5006" s="8" t="s">
        <v>30729</v>
      </c>
      <c r="AP5006" s="51" t="s">
        <v>30728</v>
      </c>
      <c r="AQ5006" s="11">
        <v>2379.0</v>
      </c>
    </row>
    <row r="5007">
      <c r="A5007" s="8" t="str">
        <f t="shared" si="1"/>
        <v>Vince DeGrado</v>
      </c>
      <c r="B5007" s="51" t="s">
        <v>30716</v>
      </c>
      <c r="C5007" s="8" t="s">
        <v>30717</v>
      </c>
      <c r="D5007" s="9" t="s">
        <v>4297</v>
      </c>
      <c r="E5007" s="8" t="s">
        <v>30718</v>
      </c>
      <c r="F5007" s="8" t="s">
        <v>3309</v>
      </c>
      <c r="G5007" s="8" t="s">
        <v>10164</v>
      </c>
      <c r="H5007" s="8" t="s">
        <v>30719</v>
      </c>
      <c r="I5007" s="8" t="s">
        <v>49</v>
      </c>
      <c r="J5007" s="10" t="s">
        <v>49</v>
      </c>
      <c r="K5007" s="51" t="s">
        <v>30720</v>
      </c>
      <c r="L5007" s="8"/>
      <c r="M5007" s="8"/>
      <c r="N5007" s="8" t="s">
        <v>30730</v>
      </c>
      <c r="O5007" s="8" t="s">
        <v>52</v>
      </c>
      <c r="P5007" s="51"/>
      <c r="Q5007" s="51"/>
      <c r="R5007" s="51" t="s">
        <v>25462</v>
      </c>
      <c r="S5007" s="51" t="s">
        <v>30731</v>
      </c>
      <c r="T5007" s="11" t="str">
        <f t="shared" si="2"/>
        <v>Vince DeGrado</v>
      </c>
      <c r="U5007" s="51" t="s">
        <v>106</v>
      </c>
      <c r="V5007" s="51" t="s">
        <v>30732</v>
      </c>
      <c r="W5007" s="51" t="s">
        <v>30733</v>
      </c>
      <c r="X5007" s="8"/>
      <c r="Y5007" s="8" t="s">
        <v>60</v>
      </c>
      <c r="Z5007" s="12" t="s">
        <v>30724</v>
      </c>
      <c r="AA5007" s="8" t="s">
        <v>60</v>
      </c>
      <c r="AB5007" s="12" t="s">
        <v>30725</v>
      </c>
      <c r="AC5007" s="8" t="s">
        <v>60</v>
      </c>
      <c r="AD5007" s="12" t="s">
        <v>30726</v>
      </c>
      <c r="AE5007" s="8" t="s">
        <v>30727</v>
      </c>
      <c r="AF5007" s="8" t="s">
        <v>30728</v>
      </c>
      <c r="AG5007" s="8" t="s">
        <v>4313</v>
      </c>
      <c r="AH5007" s="8" t="s">
        <v>4581</v>
      </c>
      <c r="AI5007" s="8" t="s">
        <v>66</v>
      </c>
      <c r="AJ5007" s="8" t="s">
        <v>29094</v>
      </c>
      <c r="AK5007" s="8" t="s">
        <v>49</v>
      </c>
      <c r="AL5007" s="8" t="s">
        <v>49</v>
      </c>
      <c r="AM5007" s="8" t="s">
        <v>49</v>
      </c>
      <c r="AN5007" s="8" t="s">
        <v>49</v>
      </c>
      <c r="AO5007" s="8" t="s">
        <v>30729</v>
      </c>
      <c r="AP5007" s="51" t="s">
        <v>30728</v>
      </c>
      <c r="AQ5007" s="11">
        <v>2379.0</v>
      </c>
    </row>
    <row r="5008">
      <c r="A5008" s="8" t="str">
        <f t="shared" si="1"/>
        <v>Greg Franklin</v>
      </c>
      <c r="B5008" s="51" t="s">
        <v>30716</v>
      </c>
      <c r="C5008" s="8" t="s">
        <v>30717</v>
      </c>
      <c r="D5008" s="9" t="s">
        <v>4297</v>
      </c>
      <c r="E5008" s="8" t="s">
        <v>30718</v>
      </c>
      <c r="F5008" s="8" t="s">
        <v>3309</v>
      </c>
      <c r="G5008" s="8" t="s">
        <v>10164</v>
      </c>
      <c r="H5008" s="8" t="s">
        <v>30719</v>
      </c>
      <c r="I5008" s="8" t="s">
        <v>16514</v>
      </c>
      <c r="J5008" s="10" t="s">
        <v>49</v>
      </c>
      <c r="K5008" s="51" t="s">
        <v>30720</v>
      </c>
      <c r="L5008" s="8" t="s">
        <v>86</v>
      </c>
      <c r="M5008" s="8" t="s">
        <v>86</v>
      </c>
      <c r="N5008" s="8" t="s">
        <v>30734</v>
      </c>
      <c r="O5008" s="8" t="s">
        <v>52</v>
      </c>
      <c r="P5008" s="51"/>
      <c r="Q5008" s="51"/>
      <c r="R5008" s="51" t="s">
        <v>1720</v>
      </c>
      <c r="S5008" s="51" t="s">
        <v>2507</v>
      </c>
      <c r="T5008" s="11" t="str">
        <f t="shared" si="2"/>
        <v>Greg Franklin</v>
      </c>
      <c r="U5008" s="51" t="s">
        <v>80</v>
      </c>
      <c r="V5008" s="51" t="s">
        <v>30735</v>
      </c>
      <c r="W5008" s="51" t="s">
        <v>86</v>
      </c>
      <c r="X5008" s="8"/>
      <c r="Y5008" s="51" t="s">
        <v>60</v>
      </c>
      <c r="Z5008" s="56" t="s">
        <v>30724</v>
      </c>
      <c r="AA5008" s="56" t="s">
        <v>30736</v>
      </c>
      <c r="AB5008" s="56" t="s">
        <v>30725</v>
      </c>
      <c r="AC5008" s="56" t="s">
        <v>30737</v>
      </c>
      <c r="AD5008" s="56" t="s">
        <v>30726</v>
      </c>
      <c r="AE5008" s="8" t="s">
        <v>30727</v>
      </c>
      <c r="AF5008" s="8" t="s">
        <v>30728</v>
      </c>
      <c r="AG5008" s="8" t="s">
        <v>4313</v>
      </c>
      <c r="AH5008" s="8" t="s">
        <v>4581</v>
      </c>
      <c r="AI5008" s="8" t="s">
        <v>66</v>
      </c>
      <c r="AJ5008" s="8" t="s">
        <v>29094</v>
      </c>
      <c r="AK5008" s="8" t="s">
        <v>49</v>
      </c>
      <c r="AL5008" s="8" t="s">
        <v>49</v>
      </c>
      <c r="AM5008" s="8" t="s">
        <v>49</v>
      </c>
      <c r="AN5008" s="8" t="s">
        <v>49</v>
      </c>
      <c r="AO5008" s="8" t="s">
        <v>30729</v>
      </c>
      <c r="AP5008" s="51" t="s">
        <v>30728</v>
      </c>
      <c r="AQ5008" s="11">
        <v>2379.0</v>
      </c>
    </row>
    <row r="5009">
      <c r="A5009" s="8" t="str">
        <f t="shared" si="1"/>
        <v>David Schenek</v>
      </c>
      <c r="B5009" s="51" t="s">
        <v>30738</v>
      </c>
      <c r="C5009" s="8" t="s">
        <v>30717</v>
      </c>
      <c r="D5009" s="9" t="s">
        <v>4297</v>
      </c>
      <c r="E5009" s="8" t="s">
        <v>30739</v>
      </c>
      <c r="F5009" s="8" t="s">
        <v>3309</v>
      </c>
      <c r="G5009" s="8" t="s">
        <v>10164</v>
      </c>
      <c r="H5009" s="8" t="s">
        <v>30740</v>
      </c>
      <c r="I5009" s="8" t="s">
        <v>49</v>
      </c>
      <c r="J5009" s="10" t="s">
        <v>49</v>
      </c>
      <c r="K5009" s="51" t="s">
        <v>30741</v>
      </c>
      <c r="L5009" s="8"/>
      <c r="M5009" s="8"/>
      <c r="N5009" s="8" t="s">
        <v>30742</v>
      </c>
      <c r="O5009" s="8" t="s">
        <v>52</v>
      </c>
      <c r="P5009" s="51"/>
      <c r="Q5009" s="51"/>
      <c r="R5009" s="51" t="s">
        <v>289</v>
      </c>
      <c r="S5009" s="51" t="s">
        <v>30743</v>
      </c>
      <c r="T5009" s="11" t="str">
        <f t="shared" si="2"/>
        <v>David Schenek</v>
      </c>
      <c r="U5009" s="51" t="s">
        <v>55</v>
      </c>
      <c r="V5009" s="51" t="s">
        <v>30744</v>
      </c>
      <c r="W5009" s="51" t="s">
        <v>30745</v>
      </c>
      <c r="X5009" s="8"/>
      <c r="Y5009" s="12" t="s">
        <v>30746</v>
      </c>
      <c r="Z5009" s="12" t="s">
        <v>16384</v>
      </c>
      <c r="AA5009" s="8" t="s">
        <v>60</v>
      </c>
      <c r="AB5009" s="8" t="s">
        <v>60</v>
      </c>
      <c r="AC5009" s="12" t="s">
        <v>30747</v>
      </c>
      <c r="AD5009" s="8" t="s">
        <v>60</v>
      </c>
      <c r="AE5009" s="8" t="s">
        <v>16386</v>
      </c>
      <c r="AF5009" s="8" t="s">
        <v>30748</v>
      </c>
      <c r="AG5009" s="8" t="s">
        <v>4313</v>
      </c>
      <c r="AH5009" s="8" t="s">
        <v>194</v>
      </c>
      <c r="AI5009" s="8" t="s">
        <v>66</v>
      </c>
      <c r="AJ5009" s="8" t="s">
        <v>29094</v>
      </c>
      <c r="AK5009" s="8" t="s">
        <v>49</v>
      </c>
      <c r="AL5009" s="8" t="s">
        <v>49</v>
      </c>
      <c r="AM5009" s="8" t="s">
        <v>49</v>
      </c>
      <c r="AN5009" s="8" t="s">
        <v>49</v>
      </c>
      <c r="AO5009" s="8" t="s">
        <v>30749</v>
      </c>
      <c r="AP5009" s="51" t="s">
        <v>30748</v>
      </c>
      <c r="AQ5009" s="11">
        <v>4352.0</v>
      </c>
    </row>
    <row r="5010">
      <c r="A5010" s="8" t="str">
        <f t="shared" si="1"/>
        <v>Emmanuel Dixon</v>
      </c>
      <c r="B5010" s="51" t="s">
        <v>30738</v>
      </c>
      <c r="C5010" s="8" t="s">
        <v>30717</v>
      </c>
      <c r="D5010" s="9" t="s">
        <v>4297</v>
      </c>
      <c r="E5010" s="8" t="s">
        <v>30739</v>
      </c>
      <c r="F5010" s="8" t="s">
        <v>3309</v>
      </c>
      <c r="G5010" s="8" t="s">
        <v>10164</v>
      </c>
      <c r="H5010" s="8" t="s">
        <v>30740</v>
      </c>
      <c r="I5010" s="8" t="s">
        <v>49</v>
      </c>
      <c r="J5010" s="10" t="s">
        <v>11705</v>
      </c>
      <c r="K5010" s="51" t="s">
        <v>30741</v>
      </c>
      <c r="L5010" s="8"/>
      <c r="M5010" s="8"/>
      <c r="N5010" s="8" t="s">
        <v>30750</v>
      </c>
      <c r="O5010" s="8" t="s">
        <v>52</v>
      </c>
      <c r="P5010" s="51"/>
      <c r="Q5010" s="51"/>
      <c r="R5010" s="51" t="s">
        <v>2911</v>
      </c>
      <c r="S5010" s="51" t="s">
        <v>4571</v>
      </c>
      <c r="T5010" s="11" t="str">
        <f t="shared" si="2"/>
        <v>Emmanuel Dixon</v>
      </c>
      <c r="U5010" s="51" t="s">
        <v>80</v>
      </c>
      <c r="V5010" s="51" t="s">
        <v>30751</v>
      </c>
      <c r="W5010" s="51" t="s">
        <v>30752</v>
      </c>
      <c r="X5010" s="8"/>
      <c r="Y5010" s="8" t="s">
        <v>60</v>
      </c>
      <c r="Z5010" s="8" t="s">
        <v>60</v>
      </c>
      <c r="AA5010" s="8" t="s">
        <v>60</v>
      </c>
      <c r="AB5010" s="8" t="s">
        <v>60</v>
      </c>
      <c r="AC5010" s="8" t="s">
        <v>60</v>
      </c>
      <c r="AD5010" s="8" t="s">
        <v>60</v>
      </c>
      <c r="AE5010" s="8" t="s">
        <v>16386</v>
      </c>
      <c r="AF5010" s="8" t="s">
        <v>30748</v>
      </c>
      <c r="AG5010" s="8" t="s">
        <v>4313</v>
      </c>
      <c r="AH5010" s="8" t="s">
        <v>194</v>
      </c>
      <c r="AI5010" s="8" t="s">
        <v>66</v>
      </c>
      <c r="AJ5010" s="8" t="s">
        <v>29094</v>
      </c>
      <c r="AK5010" s="8" t="s">
        <v>11705</v>
      </c>
      <c r="AL5010" s="8" t="s">
        <v>11705</v>
      </c>
      <c r="AM5010" s="8" t="s">
        <v>11705</v>
      </c>
      <c r="AN5010" s="8" t="s">
        <v>11705</v>
      </c>
      <c r="AO5010" s="8" t="s">
        <v>30749</v>
      </c>
      <c r="AP5010" s="51" t="s">
        <v>30748</v>
      </c>
      <c r="AQ5010" s="11">
        <v>4352.0</v>
      </c>
    </row>
    <row r="5011">
      <c r="A5011" s="8" t="str">
        <f t="shared" si="1"/>
        <v>AC Joshua has been removed. </v>
      </c>
      <c r="B5011" s="51" t="s">
        <v>30738</v>
      </c>
      <c r="C5011" s="8" t="s">
        <v>30717</v>
      </c>
      <c r="D5011" s="9" t="s">
        <v>4297</v>
      </c>
      <c r="E5011" s="8" t="s">
        <v>30739</v>
      </c>
      <c r="F5011" s="8" t="s">
        <v>3309</v>
      </c>
      <c r="G5011" s="51" t="s">
        <v>10164</v>
      </c>
      <c r="H5011" s="13" t="s">
        <v>30740</v>
      </c>
      <c r="I5011" s="8" t="s">
        <v>16514</v>
      </c>
      <c r="J5011" s="10" t="s">
        <v>11705</v>
      </c>
      <c r="K5011" s="51" t="s">
        <v>30741</v>
      </c>
      <c r="L5011" s="8"/>
      <c r="M5011" s="8"/>
      <c r="N5011" s="57" t="s">
        <v>30753</v>
      </c>
      <c r="O5011" s="51" t="s">
        <v>52</v>
      </c>
      <c r="P5011" s="51"/>
      <c r="Q5011" s="51" t="s">
        <v>277</v>
      </c>
      <c r="R5011" s="51" t="s">
        <v>30754</v>
      </c>
      <c r="S5011" s="51"/>
      <c r="T5011" s="11" t="str">
        <f t="shared" si="2"/>
        <v>AC Joshua has been removed. </v>
      </c>
      <c r="U5011" s="51"/>
      <c r="V5011" s="51"/>
      <c r="W5011" s="51"/>
      <c r="X5011" s="51"/>
      <c r="Y5011" s="51" t="s">
        <v>60</v>
      </c>
      <c r="Z5011" s="56" t="s">
        <v>16384</v>
      </c>
      <c r="AA5011" s="51" t="s">
        <v>60</v>
      </c>
      <c r="AB5011" s="56" t="s">
        <v>30755</v>
      </c>
      <c r="AC5011" s="51" t="s">
        <v>60</v>
      </c>
      <c r="AD5011" s="51" t="s">
        <v>60</v>
      </c>
      <c r="AE5011" s="51" t="s">
        <v>16386</v>
      </c>
      <c r="AF5011" s="8" t="s">
        <v>30748</v>
      </c>
      <c r="AG5011" s="8" t="s">
        <v>4313</v>
      </c>
      <c r="AH5011" s="13" t="s">
        <v>194</v>
      </c>
      <c r="AI5011" s="8" t="s">
        <v>66</v>
      </c>
      <c r="AJ5011" s="8" t="s">
        <v>29094</v>
      </c>
      <c r="AK5011" s="8" t="s">
        <v>11705</v>
      </c>
      <c r="AL5011" s="8" t="s">
        <v>11705</v>
      </c>
      <c r="AM5011" s="8" t="s">
        <v>11705</v>
      </c>
      <c r="AN5011" s="8" t="s">
        <v>49</v>
      </c>
      <c r="AO5011" s="8" t="s">
        <v>30749</v>
      </c>
      <c r="AP5011" s="51" t="s">
        <v>30748</v>
      </c>
      <c r="AQ5011" s="11">
        <v>4352.0</v>
      </c>
    </row>
    <row r="5012">
      <c r="A5012" s="8" t="str">
        <f t="shared" si="1"/>
        <v>Mark Emerson</v>
      </c>
      <c r="B5012" s="51" t="s">
        <v>30756</v>
      </c>
      <c r="C5012" s="8" t="s">
        <v>30717</v>
      </c>
      <c r="D5012" s="9" t="s">
        <v>4297</v>
      </c>
      <c r="E5012" s="8" t="s">
        <v>30757</v>
      </c>
      <c r="F5012" s="8" t="s">
        <v>3309</v>
      </c>
      <c r="G5012" s="8" t="s">
        <v>10164</v>
      </c>
      <c r="H5012" s="13" t="s">
        <v>30758</v>
      </c>
      <c r="I5012" s="8" t="s">
        <v>49</v>
      </c>
      <c r="J5012" s="10" t="s">
        <v>49</v>
      </c>
      <c r="K5012" s="51" t="s">
        <v>30759</v>
      </c>
      <c r="L5012" s="8"/>
      <c r="M5012" s="8"/>
      <c r="N5012" s="8" t="s">
        <v>30760</v>
      </c>
      <c r="O5012" s="8" t="s">
        <v>52</v>
      </c>
      <c r="P5012" s="51"/>
      <c r="Q5012" s="51"/>
      <c r="R5012" s="51" t="s">
        <v>3210</v>
      </c>
      <c r="S5012" s="51" t="s">
        <v>23712</v>
      </c>
      <c r="T5012" s="11" t="str">
        <f t="shared" si="2"/>
        <v>Mark Emerson</v>
      </c>
      <c r="U5012" s="51" t="s">
        <v>55</v>
      </c>
      <c r="V5012" s="51" t="s">
        <v>30761</v>
      </c>
      <c r="W5012" s="51" t="s">
        <v>30762</v>
      </c>
      <c r="X5012" s="8"/>
      <c r="Y5012" s="12" t="s">
        <v>30763</v>
      </c>
      <c r="Z5012" s="8" t="s">
        <v>60</v>
      </c>
      <c r="AA5012" s="12" t="s">
        <v>30764</v>
      </c>
      <c r="AB5012" s="8" t="s">
        <v>60</v>
      </c>
      <c r="AC5012" s="8" t="s">
        <v>60</v>
      </c>
      <c r="AD5012" s="8" t="s">
        <v>60</v>
      </c>
      <c r="AE5012" s="8" t="s">
        <v>30765</v>
      </c>
      <c r="AF5012" s="8" t="s">
        <v>30766</v>
      </c>
      <c r="AG5012" s="8" t="s">
        <v>4313</v>
      </c>
      <c r="AH5012" s="8" t="s">
        <v>194</v>
      </c>
      <c r="AI5012" s="8" t="s">
        <v>66</v>
      </c>
      <c r="AJ5012" s="8" t="s">
        <v>29094</v>
      </c>
      <c r="AK5012" s="8" t="s">
        <v>49</v>
      </c>
      <c r="AL5012" s="8" t="s">
        <v>49</v>
      </c>
      <c r="AM5012" s="8" t="s">
        <v>49</v>
      </c>
      <c r="AN5012" s="8" t="s">
        <v>49</v>
      </c>
      <c r="AO5012" s="8" t="s">
        <v>30767</v>
      </c>
      <c r="AP5012" s="51" t="s">
        <v>30766</v>
      </c>
      <c r="AQ5012" s="11">
        <v>9190.0</v>
      </c>
    </row>
    <row r="5013">
      <c r="A5013" s="8" t="str">
        <f t="shared" si="1"/>
        <v>Destiny Masters</v>
      </c>
      <c r="B5013" s="51" t="s">
        <v>30756</v>
      </c>
      <c r="C5013" s="51" t="s">
        <v>30717</v>
      </c>
      <c r="D5013" s="2" t="s">
        <v>4297</v>
      </c>
      <c r="E5013" s="21" t="s">
        <v>30757</v>
      </c>
      <c r="F5013" s="35" t="s">
        <v>3309</v>
      </c>
      <c r="G5013" s="72" t="s">
        <v>10164</v>
      </c>
      <c r="H5013" s="70">
        <v>154800.0</v>
      </c>
      <c r="I5013" s="22" t="s">
        <v>16514</v>
      </c>
      <c r="J5013" s="10" t="s">
        <v>49</v>
      </c>
      <c r="K5013" s="18" t="s">
        <v>30759</v>
      </c>
      <c r="L5013" s="18"/>
      <c r="M5013" s="18"/>
      <c r="N5013" s="61" t="s">
        <v>30768</v>
      </c>
      <c r="O5013" s="51" t="s">
        <v>52</v>
      </c>
      <c r="P5013" s="61" t="s">
        <v>207</v>
      </c>
      <c r="Q5013" s="51"/>
      <c r="R5013" s="51" t="s">
        <v>18226</v>
      </c>
      <c r="S5013" s="51" t="s">
        <v>15602</v>
      </c>
      <c r="T5013" s="11" t="str">
        <f t="shared" si="2"/>
        <v>Destiny Masters</v>
      </c>
      <c r="U5013" s="51" t="s">
        <v>106</v>
      </c>
      <c r="V5013" s="51" t="s">
        <v>30769</v>
      </c>
      <c r="W5013" s="51"/>
      <c r="X5013" s="62"/>
      <c r="Y5013" s="62"/>
      <c r="Z5013" s="62"/>
      <c r="AA5013" s="62"/>
      <c r="AB5013" s="62"/>
      <c r="AC5013" s="62"/>
      <c r="AD5013" s="62"/>
      <c r="AE5013" s="62" t="s">
        <v>30765</v>
      </c>
      <c r="AF5013" s="21" t="s">
        <v>30766</v>
      </c>
      <c r="AG5013" s="21" t="s">
        <v>4313</v>
      </c>
      <c r="AH5013" s="16" t="s">
        <v>194</v>
      </c>
      <c r="AI5013" s="22" t="s">
        <v>66</v>
      </c>
      <c r="AJ5013" s="24" t="s">
        <v>29094</v>
      </c>
      <c r="AK5013" s="10" t="s">
        <v>49</v>
      </c>
      <c r="AL5013" s="22" t="s">
        <v>49</v>
      </c>
      <c r="AM5013" s="22" t="s">
        <v>49</v>
      </c>
      <c r="AN5013" s="40" t="s">
        <v>49</v>
      </c>
      <c r="AO5013" s="112">
        <v>14203.0</v>
      </c>
      <c r="AP5013" s="18" t="s">
        <v>30766</v>
      </c>
      <c r="AQ5013" s="74">
        <v>9190.0</v>
      </c>
    </row>
    <row r="5014">
      <c r="A5014" s="8" t="str">
        <f t="shared" si="1"/>
        <v>AC Hannah has been removed. </v>
      </c>
      <c r="B5014" s="51" t="s">
        <v>30756</v>
      </c>
      <c r="C5014" s="8" t="s">
        <v>30717</v>
      </c>
      <c r="D5014" s="9" t="s">
        <v>4297</v>
      </c>
      <c r="E5014" s="8" t="s">
        <v>30757</v>
      </c>
      <c r="F5014" s="8" t="s">
        <v>3309</v>
      </c>
      <c r="G5014" s="51" t="s">
        <v>10164</v>
      </c>
      <c r="H5014" s="8" t="s">
        <v>30758</v>
      </c>
      <c r="I5014" s="8" t="s">
        <v>16514</v>
      </c>
      <c r="J5014" s="10" t="s">
        <v>49</v>
      </c>
      <c r="K5014" s="51" t="s">
        <v>30759</v>
      </c>
      <c r="L5014" s="8"/>
      <c r="M5014" s="8"/>
      <c r="N5014" s="51" t="s">
        <v>30770</v>
      </c>
      <c r="O5014" s="51" t="s">
        <v>52</v>
      </c>
      <c r="P5014" s="51"/>
      <c r="Q5014" s="51" t="s">
        <v>277</v>
      </c>
      <c r="R5014" s="51" t="s">
        <v>15815</v>
      </c>
      <c r="S5014" s="51"/>
      <c r="T5014" s="11" t="str">
        <f t="shared" si="2"/>
        <v>AC Hannah has been removed. </v>
      </c>
      <c r="U5014" s="51"/>
      <c r="V5014" s="51"/>
      <c r="W5014" s="51"/>
      <c r="X5014" s="51"/>
      <c r="Y5014" s="51" t="s">
        <v>60</v>
      </c>
      <c r="Z5014" s="56" t="s">
        <v>30771</v>
      </c>
      <c r="AA5014" s="51" t="s">
        <v>60</v>
      </c>
      <c r="AB5014" s="51" t="s">
        <v>60</v>
      </c>
      <c r="AC5014" s="51" t="s">
        <v>60</v>
      </c>
      <c r="AD5014" s="56" t="s">
        <v>3759</v>
      </c>
      <c r="AE5014" s="51" t="s">
        <v>30765</v>
      </c>
      <c r="AF5014" s="8" t="s">
        <v>30766</v>
      </c>
      <c r="AG5014" s="8" t="s">
        <v>4313</v>
      </c>
      <c r="AH5014" s="8" t="s">
        <v>194</v>
      </c>
      <c r="AI5014" s="8" t="s">
        <v>66</v>
      </c>
      <c r="AJ5014" s="8" t="s">
        <v>29094</v>
      </c>
      <c r="AK5014" s="8" t="s">
        <v>49</v>
      </c>
      <c r="AL5014" s="8" t="s">
        <v>49</v>
      </c>
      <c r="AM5014" s="8" t="s">
        <v>49</v>
      </c>
      <c r="AN5014" s="8" t="s">
        <v>49</v>
      </c>
      <c r="AO5014" s="8" t="s">
        <v>30767</v>
      </c>
      <c r="AP5014" s="51" t="s">
        <v>30766</v>
      </c>
      <c r="AQ5014" s="11">
        <v>9190.0</v>
      </c>
    </row>
    <row r="5015">
      <c r="A5015" s="8" t="str">
        <f t="shared" si="1"/>
        <v>Drew Mahin</v>
      </c>
      <c r="B5015" s="51" t="s">
        <v>30772</v>
      </c>
      <c r="C5015" s="51" t="s">
        <v>30717</v>
      </c>
      <c r="D5015" s="2" t="s">
        <v>4297</v>
      </c>
      <c r="E5015" s="21" t="s">
        <v>30773</v>
      </c>
      <c r="F5015" s="35" t="s">
        <v>3309</v>
      </c>
      <c r="G5015" s="72" t="s">
        <v>10164</v>
      </c>
      <c r="H5015" s="70">
        <v>154907.0</v>
      </c>
      <c r="I5015" s="22" t="s">
        <v>16514</v>
      </c>
      <c r="J5015" s="10" t="s">
        <v>49</v>
      </c>
      <c r="K5015" s="18" t="s">
        <v>30774</v>
      </c>
      <c r="L5015" s="18"/>
      <c r="M5015" s="18"/>
      <c r="N5015" s="61" t="s">
        <v>30775</v>
      </c>
      <c r="O5015" s="51" t="s">
        <v>52</v>
      </c>
      <c r="P5015" s="61" t="s">
        <v>207</v>
      </c>
      <c r="Q5015" s="51"/>
      <c r="R5015" s="51" t="s">
        <v>1588</v>
      </c>
      <c r="S5015" s="51" t="s">
        <v>30776</v>
      </c>
      <c r="T5015" s="11" t="str">
        <f t="shared" si="2"/>
        <v>Drew Mahin</v>
      </c>
      <c r="U5015" s="51" t="s">
        <v>311</v>
      </c>
      <c r="V5015" s="51" t="s">
        <v>30777</v>
      </c>
      <c r="W5015" s="51" t="s">
        <v>30778</v>
      </c>
      <c r="X5015" s="62"/>
      <c r="Y5015" s="62"/>
      <c r="Z5015" s="62"/>
      <c r="AA5015" s="62"/>
      <c r="AB5015" s="62"/>
      <c r="AC5015" s="62"/>
      <c r="AD5015" s="62"/>
      <c r="AE5015" s="62" t="s">
        <v>30779</v>
      </c>
      <c r="AF5015" s="21" t="s">
        <v>30780</v>
      </c>
      <c r="AG5015" s="21" t="s">
        <v>4313</v>
      </c>
      <c r="AH5015" s="16" t="s">
        <v>4581</v>
      </c>
      <c r="AI5015" s="22" t="s">
        <v>66</v>
      </c>
      <c r="AJ5015" s="24" t="s">
        <v>29094</v>
      </c>
      <c r="AK5015" s="10" t="s">
        <v>49</v>
      </c>
      <c r="AL5015" s="22" t="s">
        <v>49</v>
      </c>
      <c r="AM5015" s="22" t="s">
        <v>49</v>
      </c>
      <c r="AN5015" s="40" t="s">
        <v>49</v>
      </c>
      <c r="AO5015" s="112">
        <v>15882.0</v>
      </c>
      <c r="AP5015" s="18" t="s">
        <v>30780</v>
      </c>
      <c r="AQ5015" s="74">
        <v>2038.0</v>
      </c>
    </row>
    <row r="5016">
      <c r="A5016" s="8" t="str">
        <f t="shared" si="1"/>
        <v>Erica Brand</v>
      </c>
      <c r="B5016" s="51" t="s">
        <v>30772</v>
      </c>
      <c r="C5016" s="8" t="s">
        <v>30717</v>
      </c>
      <c r="D5016" s="9" t="s">
        <v>4297</v>
      </c>
      <c r="E5016" s="8" t="s">
        <v>30773</v>
      </c>
      <c r="F5016" s="8" t="s">
        <v>3309</v>
      </c>
      <c r="G5016" s="8" t="s">
        <v>10164</v>
      </c>
      <c r="H5016" s="13" t="s">
        <v>30781</v>
      </c>
      <c r="I5016" s="8" t="s">
        <v>49</v>
      </c>
      <c r="J5016" s="75" t="s">
        <v>49</v>
      </c>
      <c r="K5016" s="51" t="s">
        <v>30774</v>
      </c>
      <c r="L5016" s="8"/>
      <c r="M5016" s="8"/>
      <c r="N5016" s="8" t="s">
        <v>30782</v>
      </c>
      <c r="O5016" s="8" t="s">
        <v>52</v>
      </c>
      <c r="P5016" s="51"/>
      <c r="Q5016" s="51"/>
      <c r="R5016" s="51" t="s">
        <v>6703</v>
      </c>
      <c r="S5016" s="51" t="s">
        <v>30783</v>
      </c>
      <c r="T5016" s="11" t="str">
        <f t="shared" si="2"/>
        <v>Erica Brand</v>
      </c>
      <c r="U5016" s="51" t="s">
        <v>80</v>
      </c>
      <c r="V5016" s="51" t="s">
        <v>30784</v>
      </c>
      <c r="W5016" s="51" t="s">
        <v>30785</v>
      </c>
      <c r="X5016" s="8"/>
      <c r="Y5016" s="8" t="s">
        <v>60</v>
      </c>
      <c r="Z5016" s="12" t="s">
        <v>30786</v>
      </c>
      <c r="AA5016" s="8" t="s">
        <v>60</v>
      </c>
      <c r="AB5016" s="12" t="s">
        <v>30787</v>
      </c>
      <c r="AC5016" s="8" t="s">
        <v>60</v>
      </c>
      <c r="AD5016" s="12" t="s">
        <v>30788</v>
      </c>
      <c r="AE5016" s="8" t="s">
        <v>30779</v>
      </c>
      <c r="AF5016" s="8" t="s">
        <v>30780</v>
      </c>
      <c r="AG5016" s="8" t="s">
        <v>4313</v>
      </c>
      <c r="AH5016" s="8" t="s">
        <v>4581</v>
      </c>
      <c r="AI5016" s="8" t="s">
        <v>66</v>
      </c>
      <c r="AJ5016" s="8" t="s">
        <v>29094</v>
      </c>
      <c r="AK5016" s="8" t="s">
        <v>49</v>
      </c>
      <c r="AL5016" s="8" t="s">
        <v>49</v>
      </c>
      <c r="AM5016" s="8" t="s">
        <v>49</v>
      </c>
      <c r="AN5016" s="8" t="s">
        <v>49</v>
      </c>
      <c r="AO5016" s="8" t="s">
        <v>30789</v>
      </c>
      <c r="AP5016" s="51" t="s">
        <v>30780</v>
      </c>
      <c r="AQ5016" s="11">
        <v>2038.0</v>
      </c>
    </row>
    <row r="5017">
      <c r="A5017" s="8" t="str">
        <f t="shared" si="1"/>
        <v>HC Harry has been removed. </v>
      </c>
      <c r="B5017" s="51" t="s">
        <v>30772</v>
      </c>
      <c r="C5017" s="8" t="s">
        <v>30717</v>
      </c>
      <c r="D5017" s="9" t="s">
        <v>4297</v>
      </c>
      <c r="E5017" s="8" t="s">
        <v>30773</v>
      </c>
      <c r="F5017" s="8" t="s">
        <v>3309</v>
      </c>
      <c r="G5017" s="8" t="s">
        <v>10164</v>
      </c>
      <c r="H5017" s="8" t="s">
        <v>30781</v>
      </c>
      <c r="I5017" s="8" t="s">
        <v>49</v>
      </c>
      <c r="J5017" s="10" t="s">
        <v>49</v>
      </c>
      <c r="K5017" s="51" t="s">
        <v>30774</v>
      </c>
      <c r="L5017" s="8"/>
      <c r="M5017" s="8"/>
      <c r="N5017" s="8" t="s">
        <v>30790</v>
      </c>
      <c r="O5017" s="8" t="s">
        <v>52</v>
      </c>
      <c r="P5017" s="51"/>
      <c r="Q5017" s="51" t="s">
        <v>277</v>
      </c>
      <c r="R5017" s="51" t="s">
        <v>30791</v>
      </c>
      <c r="S5017" s="51"/>
      <c r="T5017" s="11" t="str">
        <f t="shared" si="2"/>
        <v>HC Harry has been removed. </v>
      </c>
      <c r="U5017" s="51"/>
      <c r="V5017" s="51"/>
      <c r="W5017" s="51"/>
      <c r="X5017" s="8"/>
      <c r="Y5017" s="8" t="s">
        <v>60</v>
      </c>
      <c r="Z5017" s="8" t="s">
        <v>60</v>
      </c>
      <c r="AA5017" s="8" t="s">
        <v>60</v>
      </c>
      <c r="AB5017" s="12" t="s">
        <v>30787</v>
      </c>
      <c r="AC5017" s="8" t="s">
        <v>60</v>
      </c>
      <c r="AD5017" s="8" t="s">
        <v>60</v>
      </c>
      <c r="AE5017" s="8" t="s">
        <v>30779</v>
      </c>
      <c r="AF5017" s="8" t="s">
        <v>30780</v>
      </c>
      <c r="AG5017" s="8" t="s">
        <v>4313</v>
      </c>
      <c r="AH5017" s="8" t="s">
        <v>4581</v>
      </c>
      <c r="AI5017" s="8" t="s">
        <v>66</v>
      </c>
      <c r="AJ5017" s="8" t="s">
        <v>29094</v>
      </c>
      <c r="AK5017" s="8" t="s">
        <v>49</v>
      </c>
      <c r="AL5017" s="8" t="s">
        <v>49</v>
      </c>
      <c r="AM5017" s="8" t="s">
        <v>49</v>
      </c>
      <c r="AN5017" s="8" t="s">
        <v>49</v>
      </c>
      <c r="AO5017" s="8" t="s">
        <v>30789</v>
      </c>
      <c r="AP5017" s="51" t="s">
        <v>30780</v>
      </c>
      <c r="AQ5017" s="11">
        <v>2038.0</v>
      </c>
    </row>
    <row r="5018">
      <c r="A5018" s="8" t="str">
        <f t="shared" si="1"/>
        <v>Robert Wood</v>
      </c>
      <c r="B5018" s="51" t="s">
        <v>30792</v>
      </c>
      <c r="C5018" s="8" t="s">
        <v>30717</v>
      </c>
      <c r="D5018" s="9" t="s">
        <v>4297</v>
      </c>
      <c r="E5018" s="8" t="s">
        <v>30793</v>
      </c>
      <c r="F5018" s="8" t="s">
        <v>3309</v>
      </c>
      <c r="G5018" s="8" t="s">
        <v>10164</v>
      </c>
      <c r="H5018" s="8" t="s">
        <v>30794</v>
      </c>
      <c r="I5018" s="8" t="s">
        <v>49</v>
      </c>
      <c r="J5018" s="10" t="s">
        <v>49</v>
      </c>
      <c r="K5018" s="51" t="s">
        <v>30795</v>
      </c>
      <c r="L5018" s="8"/>
      <c r="M5018" s="8"/>
      <c r="N5018" s="8" t="s">
        <v>30796</v>
      </c>
      <c r="O5018" s="8" t="s">
        <v>52</v>
      </c>
      <c r="P5018" s="51"/>
      <c r="Q5018" s="51"/>
      <c r="R5018" s="51" t="s">
        <v>2577</v>
      </c>
      <c r="S5018" s="51" t="s">
        <v>1947</v>
      </c>
      <c r="T5018" s="11" t="str">
        <f t="shared" si="2"/>
        <v>Robert Wood</v>
      </c>
      <c r="U5018" s="51" t="s">
        <v>427</v>
      </c>
      <c r="V5018" s="51" t="s">
        <v>30797</v>
      </c>
      <c r="W5018" s="51" t="s">
        <v>30798</v>
      </c>
      <c r="X5018" s="8"/>
      <c r="Y5018" s="12" t="s">
        <v>30799</v>
      </c>
      <c r="Z5018" s="12" t="s">
        <v>30800</v>
      </c>
      <c r="AA5018" s="12" t="s">
        <v>30801</v>
      </c>
      <c r="AB5018" s="12" t="s">
        <v>30802</v>
      </c>
      <c r="AC5018" s="8" t="s">
        <v>60</v>
      </c>
      <c r="AD5018" s="8" t="s">
        <v>60</v>
      </c>
      <c r="AE5018" s="8" t="s">
        <v>30803</v>
      </c>
      <c r="AF5018" s="8" t="s">
        <v>30804</v>
      </c>
      <c r="AG5018" s="8" t="s">
        <v>4313</v>
      </c>
      <c r="AH5018" s="8" t="s">
        <v>4581</v>
      </c>
      <c r="AI5018" s="8" t="s">
        <v>66</v>
      </c>
      <c r="AJ5018" s="8" t="s">
        <v>29094</v>
      </c>
      <c r="AK5018" s="8" t="s">
        <v>49</v>
      </c>
      <c r="AL5018" s="8" t="s">
        <v>49</v>
      </c>
      <c r="AM5018" s="8" t="s">
        <v>49</v>
      </c>
      <c r="AN5018" s="8" t="s">
        <v>49</v>
      </c>
      <c r="AO5018" s="8" t="s">
        <v>30805</v>
      </c>
      <c r="AP5018" s="51" t="s">
        <v>30804</v>
      </c>
      <c r="AQ5018" s="11">
        <v>1703.0</v>
      </c>
    </row>
    <row r="5019">
      <c r="A5019" s="8" t="str">
        <f t="shared" si="1"/>
        <v>Rudy Alvarez</v>
      </c>
      <c r="B5019" s="51" t="s">
        <v>30792</v>
      </c>
      <c r="C5019" s="8" t="s">
        <v>30717</v>
      </c>
      <c r="D5019" s="9" t="s">
        <v>4297</v>
      </c>
      <c r="E5019" s="13" t="s">
        <v>30793</v>
      </c>
      <c r="F5019" s="8" t="s">
        <v>3309</v>
      </c>
      <c r="G5019" s="51" t="s">
        <v>10164</v>
      </c>
      <c r="H5019" s="8" t="s">
        <v>30794</v>
      </c>
      <c r="I5019" s="8" t="s">
        <v>16514</v>
      </c>
      <c r="J5019" s="75" t="s">
        <v>11705</v>
      </c>
      <c r="K5019" s="51" t="s">
        <v>30795</v>
      </c>
      <c r="L5019" s="8"/>
      <c r="M5019" s="8"/>
      <c r="N5019" s="51" t="s">
        <v>30806</v>
      </c>
      <c r="O5019" s="57" t="s">
        <v>52</v>
      </c>
      <c r="P5019" s="51"/>
      <c r="Q5019" s="51"/>
      <c r="R5019" s="51" t="s">
        <v>5451</v>
      </c>
      <c r="S5019" s="51" t="s">
        <v>30454</v>
      </c>
      <c r="T5019" s="11" t="str">
        <f t="shared" si="2"/>
        <v>Rudy Alvarez</v>
      </c>
      <c r="U5019" s="51" t="s">
        <v>106</v>
      </c>
      <c r="V5019" s="51" t="s">
        <v>30807</v>
      </c>
      <c r="W5019" s="51"/>
      <c r="X5019" s="51"/>
      <c r="Y5019" s="56" t="s">
        <v>30808</v>
      </c>
      <c r="Z5019" s="56" t="s">
        <v>30800</v>
      </c>
      <c r="AA5019" s="56" t="s">
        <v>30809</v>
      </c>
      <c r="AB5019" s="56" t="s">
        <v>30810</v>
      </c>
      <c r="AC5019" s="51" t="s">
        <v>60</v>
      </c>
      <c r="AD5019" s="51" t="s">
        <v>60</v>
      </c>
      <c r="AE5019" s="51" t="s">
        <v>30803</v>
      </c>
      <c r="AF5019" s="13" t="s">
        <v>30804</v>
      </c>
      <c r="AG5019" s="13" t="s">
        <v>4313</v>
      </c>
      <c r="AH5019" s="8" t="s">
        <v>4581</v>
      </c>
      <c r="AI5019" s="8" t="s">
        <v>66</v>
      </c>
      <c r="AJ5019" s="8" t="s">
        <v>29094</v>
      </c>
      <c r="AK5019" s="8" t="s">
        <v>11705</v>
      </c>
      <c r="AL5019" s="8" t="s">
        <v>11705</v>
      </c>
      <c r="AM5019" s="8" t="s">
        <v>11705</v>
      </c>
      <c r="AN5019" s="8" t="s">
        <v>49</v>
      </c>
      <c r="AO5019" s="8" t="s">
        <v>30805</v>
      </c>
      <c r="AP5019" s="51" t="s">
        <v>30804</v>
      </c>
      <c r="AQ5019" s="11">
        <v>1703.0</v>
      </c>
    </row>
    <row r="5020">
      <c r="A5020" s="8" t="str">
        <f t="shared" si="1"/>
        <v>Chad Chandler</v>
      </c>
      <c r="B5020" s="51" t="s">
        <v>30792</v>
      </c>
      <c r="C5020" s="8" t="s">
        <v>30717</v>
      </c>
      <c r="D5020" s="9" t="s">
        <v>4297</v>
      </c>
      <c r="E5020" s="13" t="s">
        <v>30793</v>
      </c>
      <c r="F5020" s="8" t="s">
        <v>3309</v>
      </c>
      <c r="G5020" s="51" t="s">
        <v>10164</v>
      </c>
      <c r="H5020" s="8" t="s">
        <v>30794</v>
      </c>
      <c r="I5020" s="8" t="s">
        <v>16514</v>
      </c>
      <c r="J5020" s="75" t="s">
        <v>11705</v>
      </c>
      <c r="K5020" s="51" t="s">
        <v>30795</v>
      </c>
      <c r="L5020" s="8"/>
      <c r="M5020" s="8"/>
      <c r="N5020" s="51" t="s">
        <v>30811</v>
      </c>
      <c r="O5020" s="57" t="s">
        <v>52</v>
      </c>
      <c r="P5020" s="51"/>
      <c r="Q5020" s="51"/>
      <c r="R5020" s="51" t="s">
        <v>8291</v>
      </c>
      <c r="S5020" s="51" t="s">
        <v>12321</v>
      </c>
      <c r="T5020" s="11" t="str">
        <f t="shared" si="2"/>
        <v>Chad Chandler</v>
      </c>
      <c r="U5020" s="51" t="s">
        <v>106</v>
      </c>
      <c r="V5020" s="51" t="s">
        <v>30812</v>
      </c>
      <c r="W5020" s="51"/>
      <c r="X5020" s="51"/>
      <c r="Y5020" s="56" t="s">
        <v>30813</v>
      </c>
      <c r="Z5020" s="56" t="s">
        <v>30800</v>
      </c>
      <c r="AA5020" s="51" t="s">
        <v>60</v>
      </c>
      <c r="AB5020" s="56" t="s">
        <v>30810</v>
      </c>
      <c r="AC5020" s="51" t="s">
        <v>60</v>
      </c>
      <c r="AD5020" s="51" t="s">
        <v>60</v>
      </c>
      <c r="AE5020" s="51" t="s">
        <v>30803</v>
      </c>
      <c r="AF5020" s="13" t="s">
        <v>30804</v>
      </c>
      <c r="AG5020" s="13" t="s">
        <v>4313</v>
      </c>
      <c r="AH5020" s="8" t="s">
        <v>4581</v>
      </c>
      <c r="AI5020" s="8" t="s">
        <v>66</v>
      </c>
      <c r="AJ5020" s="8" t="s">
        <v>29094</v>
      </c>
      <c r="AK5020" s="8" t="s">
        <v>11705</v>
      </c>
      <c r="AL5020" s="8" t="s">
        <v>11705</v>
      </c>
      <c r="AM5020" s="8" t="s">
        <v>11705</v>
      </c>
      <c r="AN5020" s="8" t="s">
        <v>49</v>
      </c>
      <c r="AO5020" s="8" t="s">
        <v>30805</v>
      </c>
      <c r="AP5020" s="51" t="s">
        <v>30804</v>
      </c>
      <c r="AQ5020" s="11">
        <v>1703.0</v>
      </c>
    </row>
    <row r="5021">
      <c r="A5021" s="8" t="str">
        <f t="shared" si="1"/>
        <v>Tre' Lathan III</v>
      </c>
      <c r="B5021" s="51" t="s">
        <v>30792</v>
      </c>
      <c r="C5021" s="8" t="s">
        <v>30717</v>
      </c>
      <c r="D5021" s="9" t="s">
        <v>4297</v>
      </c>
      <c r="E5021" s="8" t="s">
        <v>30793</v>
      </c>
      <c r="F5021" s="8" t="s">
        <v>3309</v>
      </c>
      <c r="G5021" s="8" t="s">
        <v>10164</v>
      </c>
      <c r="H5021" s="8" t="s">
        <v>30794</v>
      </c>
      <c r="I5021" s="8" t="s">
        <v>16514</v>
      </c>
      <c r="J5021" s="10" t="s">
        <v>11705</v>
      </c>
      <c r="K5021" s="51" t="s">
        <v>30795</v>
      </c>
      <c r="L5021" s="8"/>
      <c r="M5021" s="8"/>
      <c r="N5021" s="8" t="s">
        <v>30814</v>
      </c>
      <c r="O5021" s="8" t="s">
        <v>52</v>
      </c>
      <c r="P5021" s="51"/>
      <c r="Q5021" s="51"/>
      <c r="R5021" s="51" t="s">
        <v>30815</v>
      </c>
      <c r="S5021" s="51" t="s">
        <v>30816</v>
      </c>
      <c r="T5021" s="11" t="str">
        <f t="shared" si="2"/>
        <v>Tre' Lathan III</v>
      </c>
      <c r="U5021" s="51" t="s">
        <v>80</v>
      </c>
      <c r="V5021" s="51" t="s">
        <v>30817</v>
      </c>
      <c r="W5021" s="51" t="s">
        <v>30818</v>
      </c>
      <c r="X5021" s="8"/>
      <c r="Y5021" s="8" t="s">
        <v>60</v>
      </c>
      <c r="Z5021" s="12" t="s">
        <v>30800</v>
      </c>
      <c r="AA5021" s="8" t="s">
        <v>60</v>
      </c>
      <c r="AB5021" s="12" t="s">
        <v>30810</v>
      </c>
      <c r="AC5021" s="8" t="s">
        <v>60</v>
      </c>
      <c r="AD5021" s="8" t="s">
        <v>60</v>
      </c>
      <c r="AE5021" s="8" t="s">
        <v>30803</v>
      </c>
      <c r="AF5021" s="8" t="s">
        <v>30804</v>
      </c>
      <c r="AG5021" s="8" t="s">
        <v>4313</v>
      </c>
      <c r="AH5021" s="8" t="s">
        <v>4581</v>
      </c>
      <c r="AI5021" s="8" t="s">
        <v>66</v>
      </c>
      <c r="AJ5021" s="8" t="s">
        <v>29094</v>
      </c>
      <c r="AK5021" s="8" t="s">
        <v>11705</v>
      </c>
      <c r="AL5021" s="8" t="s">
        <v>11705</v>
      </c>
      <c r="AM5021" s="8" t="s">
        <v>11705</v>
      </c>
      <c r="AN5021" s="8" t="s">
        <v>49</v>
      </c>
      <c r="AO5021" s="8" t="s">
        <v>30805</v>
      </c>
      <c r="AP5021" s="51" t="s">
        <v>30804</v>
      </c>
      <c r="AQ5021" s="11">
        <v>1703.0</v>
      </c>
    </row>
    <row r="5022">
      <c r="A5022" s="8" t="str">
        <f t="shared" si="1"/>
        <v>Sandra Glover</v>
      </c>
      <c r="B5022" s="61" t="s">
        <v>30819</v>
      </c>
      <c r="C5022" s="51" t="s">
        <v>30717</v>
      </c>
      <c r="D5022" s="69" t="s">
        <v>4297</v>
      </c>
      <c r="E5022" s="21" t="s">
        <v>21903</v>
      </c>
      <c r="F5022" s="35" t="s">
        <v>3309</v>
      </c>
      <c r="G5022" s="72" t="s">
        <v>10164</v>
      </c>
      <c r="H5022" s="70">
        <v>154934.0</v>
      </c>
      <c r="I5022" s="22" t="s">
        <v>16514</v>
      </c>
      <c r="J5022" s="115" t="s">
        <v>49</v>
      </c>
      <c r="K5022" s="18" t="s">
        <v>30820</v>
      </c>
      <c r="L5022" s="18"/>
      <c r="M5022" s="18"/>
      <c r="N5022" s="61" t="s">
        <v>30821</v>
      </c>
      <c r="O5022" s="51" t="s">
        <v>52</v>
      </c>
      <c r="P5022" s="61" t="s">
        <v>207</v>
      </c>
      <c r="Q5022" s="61"/>
      <c r="R5022" s="51" t="s">
        <v>30822</v>
      </c>
      <c r="S5022" s="51" t="s">
        <v>5089</v>
      </c>
      <c r="T5022" s="11" t="str">
        <f t="shared" si="2"/>
        <v>Sandra Glover</v>
      </c>
      <c r="U5022" s="51" t="s">
        <v>55</v>
      </c>
      <c r="V5022" s="51" t="s">
        <v>30823</v>
      </c>
      <c r="W5022" s="51" t="s">
        <v>30824</v>
      </c>
      <c r="X5022" s="62"/>
      <c r="Y5022" s="62"/>
      <c r="Z5022" s="62"/>
      <c r="AA5022" s="62"/>
      <c r="AB5022" s="62"/>
      <c r="AC5022" s="62"/>
      <c r="AD5022" s="62"/>
      <c r="AE5022" s="62" t="s">
        <v>30825</v>
      </c>
      <c r="AF5022" s="21" t="s">
        <v>30826</v>
      </c>
      <c r="AG5022" s="21" t="s">
        <v>4313</v>
      </c>
      <c r="AH5022" s="16" t="s">
        <v>4581</v>
      </c>
      <c r="AI5022" s="22" t="s">
        <v>66</v>
      </c>
      <c r="AJ5022" s="24" t="s">
        <v>29094</v>
      </c>
      <c r="AK5022" s="10" t="s">
        <v>49</v>
      </c>
      <c r="AL5022" s="22" t="s">
        <v>49</v>
      </c>
      <c r="AM5022" s="22" t="s">
        <v>49</v>
      </c>
      <c r="AN5022" s="40" t="s">
        <v>49</v>
      </c>
      <c r="AO5022" s="112">
        <v>14910.0</v>
      </c>
      <c r="AP5022" s="18" t="s">
        <v>30826</v>
      </c>
      <c r="AQ5022" s="74">
        <v>1227.0</v>
      </c>
    </row>
    <row r="5023">
      <c r="A5023" s="8" t="str">
        <f t="shared" si="1"/>
        <v>Tim Servis</v>
      </c>
      <c r="B5023" s="51" t="s">
        <v>30819</v>
      </c>
      <c r="C5023" s="8" t="s">
        <v>30717</v>
      </c>
      <c r="D5023" s="9" t="s">
        <v>4297</v>
      </c>
      <c r="E5023" s="8" t="s">
        <v>21903</v>
      </c>
      <c r="F5023" s="8" t="s">
        <v>3309</v>
      </c>
      <c r="G5023" s="51" t="s">
        <v>10164</v>
      </c>
      <c r="H5023" s="8" t="s">
        <v>30827</v>
      </c>
      <c r="I5023" s="8" t="s">
        <v>16514</v>
      </c>
      <c r="J5023" s="10" t="s">
        <v>49</v>
      </c>
      <c r="K5023" s="51" t="s">
        <v>30820</v>
      </c>
      <c r="L5023" s="8"/>
      <c r="M5023" s="8"/>
      <c r="N5023" s="51" t="s">
        <v>30828</v>
      </c>
      <c r="O5023" s="51" t="s">
        <v>52</v>
      </c>
      <c r="P5023" s="51"/>
      <c r="Q5023" s="51"/>
      <c r="R5023" s="51" t="s">
        <v>153</v>
      </c>
      <c r="S5023" s="51" t="s">
        <v>30829</v>
      </c>
      <c r="T5023" s="11" t="str">
        <f t="shared" si="2"/>
        <v>Tim Servis</v>
      </c>
      <c r="U5023" s="51" t="s">
        <v>55</v>
      </c>
      <c r="V5023" s="51" t="s">
        <v>30830</v>
      </c>
      <c r="W5023" s="51" t="s">
        <v>30831</v>
      </c>
      <c r="X5023" s="51"/>
      <c r="Y5023" s="51" t="s">
        <v>60</v>
      </c>
      <c r="Z5023" s="56" t="s">
        <v>30832</v>
      </c>
      <c r="AA5023" s="51" t="s">
        <v>60</v>
      </c>
      <c r="AB5023" s="56" t="s">
        <v>30833</v>
      </c>
      <c r="AC5023" s="51" t="s">
        <v>60</v>
      </c>
      <c r="AD5023" s="56" t="s">
        <v>30834</v>
      </c>
      <c r="AE5023" s="51" t="s">
        <v>30825</v>
      </c>
      <c r="AF5023" s="8" t="s">
        <v>30826</v>
      </c>
      <c r="AG5023" s="8" t="s">
        <v>4313</v>
      </c>
      <c r="AH5023" s="8" t="s">
        <v>4581</v>
      </c>
      <c r="AI5023" s="8" t="s">
        <v>66</v>
      </c>
      <c r="AJ5023" s="8" t="s">
        <v>29094</v>
      </c>
      <c r="AK5023" s="8" t="s">
        <v>49</v>
      </c>
      <c r="AL5023" s="8" t="s">
        <v>49</v>
      </c>
      <c r="AM5023" s="8" t="s">
        <v>49</v>
      </c>
      <c r="AN5023" s="8" t="s">
        <v>49</v>
      </c>
      <c r="AO5023" s="8" t="s">
        <v>30835</v>
      </c>
      <c r="AP5023" s="51" t="s">
        <v>30826</v>
      </c>
      <c r="AQ5023" s="11">
        <v>1227.0</v>
      </c>
    </row>
    <row r="5024">
      <c r="A5024" s="8" t="str">
        <f t="shared" si="1"/>
        <v>Tyler Steedley</v>
      </c>
      <c r="B5024" s="51" t="s">
        <v>30819</v>
      </c>
      <c r="C5024" s="8" t="s">
        <v>30717</v>
      </c>
      <c r="D5024" s="9" t="s">
        <v>4297</v>
      </c>
      <c r="E5024" s="8" t="s">
        <v>21903</v>
      </c>
      <c r="F5024" s="8" t="s">
        <v>3309</v>
      </c>
      <c r="G5024" s="51" t="s">
        <v>10164</v>
      </c>
      <c r="H5024" s="8" t="s">
        <v>30827</v>
      </c>
      <c r="I5024" s="8" t="s">
        <v>16514</v>
      </c>
      <c r="J5024" s="10" t="s">
        <v>49</v>
      </c>
      <c r="K5024" s="51" t="s">
        <v>30820</v>
      </c>
      <c r="L5024" s="8"/>
      <c r="M5024" s="8"/>
      <c r="N5024" s="51" t="s">
        <v>30836</v>
      </c>
      <c r="O5024" s="51" t="s">
        <v>52</v>
      </c>
      <c r="P5024" s="51" t="s">
        <v>959</v>
      </c>
      <c r="Q5024" s="51"/>
      <c r="R5024" s="51" t="s">
        <v>1514</v>
      </c>
      <c r="S5024" s="51" t="s">
        <v>30837</v>
      </c>
      <c r="T5024" s="11" t="str">
        <f t="shared" si="2"/>
        <v>Tyler Steedley</v>
      </c>
      <c r="U5024" s="51" t="s">
        <v>80</v>
      </c>
      <c r="V5024" s="51" t="s">
        <v>30838</v>
      </c>
      <c r="W5024" s="51" t="s">
        <v>30839</v>
      </c>
      <c r="X5024" s="51"/>
      <c r="Y5024" s="51" t="s">
        <v>60</v>
      </c>
      <c r="Z5024" s="56" t="s">
        <v>30832</v>
      </c>
      <c r="AA5024" s="51" t="s">
        <v>60</v>
      </c>
      <c r="AB5024" s="56" t="s">
        <v>30833</v>
      </c>
      <c r="AC5024" s="51" t="s">
        <v>60</v>
      </c>
      <c r="AD5024" s="56" t="s">
        <v>30834</v>
      </c>
      <c r="AE5024" s="51" t="s">
        <v>30825</v>
      </c>
      <c r="AF5024" s="8" t="s">
        <v>30826</v>
      </c>
      <c r="AG5024" s="8" t="s">
        <v>4313</v>
      </c>
      <c r="AH5024" s="8" t="s">
        <v>4581</v>
      </c>
      <c r="AI5024" s="8" t="s">
        <v>66</v>
      </c>
      <c r="AJ5024" s="8" t="s">
        <v>29094</v>
      </c>
      <c r="AK5024" s="8" t="s">
        <v>49</v>
      </c>
      <c r="AL5024" s="8" t="s">
        <v>49</v>
      </c>
      <c r="AM5024" s="8" t="s">
        <v>49</v>
      </c>
      <c r="AN5024" s="8" t="s">
        <v>49</v>
      </c>
      <c r="AO5024" s="8" t="s">
        <v>30835</v>
      </c>
      <c r="AP5024" s="51" t="s">
        <v>30826</v>
      </c>
      <c r="AQ5024" s="11">
        <v>1227.0</v>
      </c>
    </row>
    <row r="5025">
      <c r="A5025" s="8" t="str">
        <f t="shared" si="1"/>
        <v>HC Clinton has been removed. </v>
      </c>
      <c r="B5025" s="51" t="s">
        <v>30819</v>
      </c>
      <c r="C5025" s="8" t="s">
        <v>30717</v>
      </c>
      <c r="D5025" s="9" t="s">
        <v>4297</v>
      </c>
      <c r="E5025" s="8" t="s">
        <v>21903</v>
      </c>
      <c r="F5025" s="8" t="s">
        <v>3309</v>
      </c>
      <c r="G5025" s="8" t="s">
        <v>10164</v>
      </c>
      <c r="H5025" s="8" t="s">
        <v>30827</v>
      </c>
      <c r="I5025" s="8" t="s">
        <v>49</v>
      </c>
      <c r="J5025" s="10" t="s">
        <v>49</v>
      </c>
      <c r="K5025" s="51" t="s">
        <v>30820</v>
      </c>
      <c r="L5025" s="8"/>
      <c r="M5025" s="8"/>
      <c r="N5025" s="8" t="s">
        <v>30840</v>
      </c>
      <c r="O5025" s="8" t="s">
        <v>52</v>
      </c>
      <c r="P5025" s="51"/>
      <c r="Q5025" s="51" t="s">
        <v>277</v>
      </c>
      <c r="R5025" s="51" t="s">
        <v>30841</v>
      </c>
      <c r="S5025" s="51"/>
      <c r="T5025" s="11" t="str">
        <f t="shared" si="2"/>
        <v>HC Clinton has been removed. </v>
      </c>
      <c r="U5025" s="51"/>
      <c r="V5025" s="51"/>
      <c r="W5025" s="51"/>
      <c r="X5025" s="8"/>
      <c r="Y5025" s="8" t="s">
        <v>60</v>
      </c>
      <c r="Z5025" s="12" t="s">
        <v>30832</v>
      </c>
      <c r="AA5025" s="12" t="s">
        <v>30842</v>
      </c>
      <c r="AB5025" s="12" t="s">
        <v>30833</v>
      </c>
      <c r="AC5025" s="8" t="s">
        <v>60</v>
      </c>
      <c r="AD5025" s="12" t="s">
        <v>30834</v>
      </c>
      <c r="AE5025" s="8" t="s">
        <v>30825</v>
      </c>
      <c r="AF5025" s="8" t="s">
        <v>30826</v>
      </c>
      <c r="AG5025" s="8" t="s">
        <v>4313</v>
      </c>
      <c r="AH5025" s="8" t="s">
        <v>4581</v>
      </c>
      <c r="AI5025" s="8" t="s">
        <v>66</v>
      </c>
      <c r="AJ5025" s="8" t="s">
        <v>29094</v>
      </c>
      <c r="AK5025" s="8" t="s">
        <v>49</v>
      </c>
      <c r="AL5025" s="8" t="s">
        <v>49</v>
      </c>
      <c r="AM5025" s="8" t="s">
        <v>49</v>
      </c>
      <c r="AN5025" s="8" t="s">
        <v>49</v>
      </c>
      <c r="AO5025" s="8" t="s">
        <v>30835</v>
      </c>
      <c r="AP5025" s="51" t="s">
        <v>30826</v>
      </c>
      <c r="AQ5025" s="11">
        <v>1227.0</v>
      </c>
    </row>
    <row r="5026">
      <c r="A5026" s="8" t="str">
        <f t="shared" si="1"/>
        <v>Trelly Gordon</v>
      </c>
      <c r="B5026" s="51" t="s">
        <v>30843</v>
      </c>
      <c r="C5026" s="8" t="s">
        <v>30717</v>
      </c>
      <c r="D5026" s="2" t="s">
        <v>4297</v>
      </c>
      <c r="E5026" s="8" t="s">
        <v>30844</v>
      </c>
      <c r="F5026" s="8" t="s">
        <v>3309</v>
      </c>
      <c r="G5026" s="51" t="s">
        <v>10164</v>
      </c>
      <c r="H5026" s="51" t="s">
        <v>30845</v>
      </c>
      <c r="I5026" s="8" t="s">
        <v>16514</v>
      </c>
      <c r="J5026" s="10" t="s">
        <v>49</v>
      </c>
      <c r="K5026" s="51" t="s">
        <v>30846</v>
      </c>
      <c r="L5026" s="51"/>
      <c r="M5026" s="51"/>
      <c r="N5026" s="51" t="s">
        <v>30847</v>
      </c>
      <c r="O5026" s="51" t="s">
        <v>52</v>
      </c>
      <c r="P5026" s="51"/>
      <c r="Q5026" s="51"/>
      <c r="R5026" s="51" t="s">
        <v>30848</v>
      </c>
      <c r="S5026" s="51" t="s">
        <v>8920</v>
      </c>
      <c r="T5026" s="11" t="str">
        <f t="shared" si="2"/>
        <v>Trelly Gordon</v>
      </c>
      <c r="U5026" s="51" t="s">
        <v>1959</v>
      </c>
      <c r="V5026" s="51" t="s">
        <v>30849</v>
      </c>
      <c r="W5026" s="51" t="s">
        <v>30850</v>
      </c>
      <c r="X5026" s="51"/>
      <c r="Y5026" s="51" t="s">
        <v>60</v>
      </c>
      <c r="Z5026" s="56" t="s">
        <v>30851</v>
      </c>
      <c r="AA5026" s="51" t="s">
        <v>60</v>
      </c>
      <c r="AB5026" s="51" t="s">
        <v>60</v>
      </c>
      <c r="AC5026" s="56" t="s">
        <v>30852</v>
      </c>
      <c r="AD5026" s="56" t="s">
        <v>30853</v>
      </c>
      <c r="AE5026" s="51" t="s">
        <v>30854</v>
      </c>
      <c r="AF5026" s="8" t="s">
        <v>30855</v>
      </c>
      <c r="AG5026" s="8" t="s">
        <v>4313</v>
      </c>
      <c r="AH5026" s="8" t="s">
        <v>4581</v>
      </c>
      <c r="AI5026" s="8" t="s">
        <v>66</v>
      </c>
      <c r="AJ5026" s="8" t="s">
        <v>29094</v>
      </c>
      <c r="AK5026" s="8" t="s">
        <v>49</v>
      </c>
      <c r="AL5026" s="8" t="s">
        <v>49</v>
      </c>
      <c r="AM5026" s="8" t="s">
        <v>49</v>
      </c>
      <c r="AN5026" s="8" t="s">
        <v>49</v>
      </c>
      <c r="AO5026" s="8" t="s">
        <v>30856</v>
      </c>
      <c r="AP5026" s="51" t="s">
        <v>30855</v>
      </c>
      <c r="AQ5026" s="68">
        <v>2939.0</v>
      </c>
    </row>
    <row r="5027">
      <c r="A5027" s="8" t="str">
        <f t="shared" si="1"/>
        <v>Cameron Rieth</v>
      </c>
      <c r="B5027" s="51" t="s">
        <v>30843</v>
      </c>
      <c r="C5027" s="8" t="s">
        <v>30717</v>
      </c>
      <c r="D5027" s="9" t="s">
        <v>4297</v>
      </c>
      <c r="E5027" s="8" t="s">
        <v>30844</v>
      </c>
      <c r="F5027" s="8" t="s">
        <v>3309</v>
      </c>
      <c r="G5027" s="8" t="s">
        <v>10164</v>
      </c>
      <c r="H5027" s="8" t="s">
        <v>30845</v>
      </c>
      <c r="I5027" s="8" t="s">
        <v>49</v>
      </c>
      <c r="J5027" s="10" t="s">
        <v>49</v>
      </c>
      <c r="K5027" s="51" t="s">
        <v>30846</v>
      </c>
      <c r="L5027" s="8"/>
      <c r="M5027" s="8"/>
      <c r="N5027" s="8" t="s">
        <v>30857</v>
      </c>
      <c r="O5027" s="8" t="s">
        <v>52</v>
      </c>
      <c r="P5027" s="51"/>
      <c r="Q5027" s="51"/>
      <c r="R5027" s="51" t="s">
        <v>2773</v>
      </c>
      <c r="S5027" s="51" t="s">
        <v>30858</v>
      </c>
      <c r="T5027" s="11" t="str">
        <f t="shared" si="2"/>
        <v>Cameron Rieth</v>
      </c>
      <c r="U5027" s="51" t="s">
        <v>55</v>
      </c>
      <c r="V5027" s="51" t="s">
        <v>30859</v>
      </c>
      <c r="W5027" s="51" t="s">
        <v>30860</v>
      </c>
      <c r="X5027" s="8"/>
      <c r="Y5027" s="12" t="s">
        <v>30861</v>
      </c>
      <c r="Z5027" s="12" t="s">
        <v>30862</v>
      </c>
      <c r="AA5027" s="8" t="s">
        <v>60</v>
      </c>
      <c r="AB5027" s="12" t="s">
        <v>30863</v>
      </c>
      <c r="AC5027" s="12" t="s">
        <v>30864</v>
      </c>
      <c r="AD5027" s="8" t="s">
        <v>60</v>
      </c>
      <c r="AE5027" s="8" t="s">
        <v>30854</v>
      </c>
      <c r="AF5027" s="8" t="s">
        <v>30855</v>
      </c>
      <c r="AG5027" s="8" t="s">
        <v>4313</v>
      </c>
      <c r="AH5027" s="8" t="s">
        <v>4581</v>
      </c>
      <c r="AI5027" s="8" t="s">
        <v>66</v>
      </c>
      <c r="AJ5027" s="8" t="s">
        <v>29094</v>
      </c>
      <c r="AK5027" s="8" t="s">
        <v>49</v>
      </c>
      <c r="AL5027" s="8" t="s">
        <v>49</v>
      </c>
      <c r="AM5027" s="8" t="s">
        <v>49</v>
      </c>
      <c r="AN5027" s="8" t="s">
        <v>49</v>
      </c>
      <c r="AO5027" s="8" t="s">
        <v>30856</v>
      </c>
      <c r="AP5027" s="51" t="s">
        <v>30855</v>
      </c>
      <c r="AQ5027" s="11">
        <v>2939.0</v>
      </c>
    </row>
    <row r="5028">
      <c r="A5028" s="8" t="str">
        <f t="shared" si="1"/>
        <v>Glenwood Edwards Jr.</v>
      </c>
      <c r="B5028" s="51" t="s">
        <v>30843</v>
      </c>
      <c r="C5028" s="8" t="s">
        <v>30717</v>
      </c>
      <c r="D5028" s="9" t="s">
        <v>4297</v>
      </c>
      <c r="E5028" s="8" t="s">
        <v>30844</v>
      </c>
      <c r="F5028" s="8" t="s">
        <v>3309</v>
      </c>
      <c r="G5028" s="8" t="s">
        <v>10164</v>
      </c>
      <c r="H5028" s="8" t="s">
        <v>30845</v>
      </c>
      <c r="I5028" s="8" t="s">
        <v>49</v>
      </c>
      <c r="J5028" s="10" t="s">
        <v>49</v>
      </c>
      <c r="K5028" s="51" t="s">
        <v>30846</v>
      </c>
      <c r="L5028" s="8"/>
      <c r="M5028" s="8"/>
      <c r="N5028" s="8" t="s">
        <v>30865</v>
      </c>
      <c r="O5028" s="8" t="s">
        <v>52</v>
      </c>
      <c r="P5028" s="51"/>
      <c r="Q5028" s="51"/>
      <c r="R5028" s="51" t="s">
        <v>30866</v>
      </c>
      <c r="S5028" s="51" t="s">
        <v>30867</v>
      </c>
      <c r="T5028" s="11" t="str">
        <f t="shared" si="2"/>
        <v>Glenwood Edwards Jr.</v>
      </c>
      <c r="U5028" s="51" t="s">
        <v>80</v>
      </c>
      <c r="V5028" s="51" t="s">
        <v>30868</v>
      </c>
      <c r="W5028" s="51" t="s">
        <v>30869</v>
      </c>
      <c r="X5028" s="8"/>
      <c r="Y5028" s="8" t="s">
        <v>60</v>
      </c>
      <c r="Z5028" s="12" t="s">
        <v>30862</v>
      </c>
      <c r="AA5028" s="8" t="s">
        <v>60</v>
      </c>
      <c r="AB5028" s="12" t="s">
        <v>30863</v>
      </c>
      <c r="AC5028" s="12" t="s">
        <v>30870</v>
      </c>
      <c r="AD5028" s="8" t="s">
        <v>60</v>
      </c>
      <c r="AE5028" s="8" t="s">
        <v>30854</v>
      </c>
      <c r="AF5028" s="8" t="s">
        <v>30855</v>
      </c>
      <c r="AG5028" s="8" t="s">
        <v>4313</v>
      </c>
      <c r="AH5028" s="8" t="s">
        <v>4581</v>
      </c>
      <c r="AI5028" s="8" t="s">
        <v>66</v>
      </c>
      <c r="AJ5028" s="8" t="s">
        <v>29094</v>
      </c>
      <c r="AK5028" s="8" t="s">
        <v>49</v>
      </c>
      <c r="AL5028" s="8" t="s">
        <v>49</v>
      </c>
      <c r="AM5028" s="8" t="s">
        <v>49</v>
      </c>
      <c r="AN5028" s="8" t="s">
        <v>49</v>
      </c>
      <c r="AO5028" s="8" t="s">
        <v>30856</v>
      </c>
      <c r="AP5028" s="51" t="s">
        <v>30855</v>
      </c>
      <c r="AQ5028" s="11">
        <v>2939.0</v>
      </c>
    </row>
    <row r="5029">
      <c r="A5029" s="8" t="str">
        <f t="shared" si="1"/>
        <v>Parker Ray</v>
      </c>
      <c r="B5029" s="51" t="s">
        <v>30843</v>
      </c>
      <c r="C5029" s="8" t="s">
        <v>30717</v>
      </c>
      <c r="D5029" s="9" t="s">
        <v>4297</v>
      </c>
      <c r="E5029" s="8" t="s">
        <v>30844</v>
      </c>
      <c r="F5029" s="8" t="s">
        <v>3309</v>
      </c>
      <c r="G5029" s="8" t="s">
        <v>10164</v>
      </c>
      <c r="H5029" s="8" t="s">
        <v>30845</v>
      </c>
      <c r="I5029" s="8" t="s">
        <v>49</v>
      </c>
      <c r="J5029" s="75" t="s">
        <v>49</v>
      </c>
      <c r="K5029" s="51" t="s">
        <v>30846</v>
      </c>
      <c r="L5029" s="8"/>
      <c r="M5029" s="8"/>
      <c r="N5029" s="8" t="s">
        <v>30871</v>
      </c>
      <c r="O5029" s="8" t="s">
        <v>52</v>
      </c>
      <c r="P5029" s="51"/>
      <c r="Q5029" s="51"/>
      <c r="R5029" s="51" t="s">
        <v>455</v>
      </c>
      <c r="S5029" s="51" t="s">
        <v>4243</v>
      </c>
      <c r="T5029" s="11" t="str">
        <f t="shared" si="2"/>
        <v>Parker Ray</v>
      </c>
      <c r="U5029" s="51" t="s">
        <v>80</v>
      </c>
      <c r="V5029" s="51" t="s">
        <v>30872</v>
      </c>
      <c r="W5029" s="51" t="s">
        <v>30869</v>
      </c>
      <c r="X5029" s="8"/>
      <c r="Y5029" s="8" t="s">
        <v>60</v>
      </c>
      <c r="Z5029" s="12" t="s">
        <v>30862</v>
      </c>
      <c r="AA5029" s="8" t="s">
        <v>60</v>
      </c>
      <c r="AB5029" s="12" t="s">
        <v>30863</v>
      </c>
      <c r="AC5029" s="8" t="s">
        <v>60</v>
      </c>
      <c r="AD5029" s="8" t="s">
        <v>60</v>
      </c>
      <c r="AE5029" s="8" t="s">
        <v>30854</v>
      </c>
      <c r="AF5029" s="8" t="s">
        <v>30855</v>
      </c>
      <c r="AG5029" s="8" t="s">
        <v>4313</v>
      </c>
      <c r="AH5029" s="8" t="s">
        <v>4581</v>
      </c>
      <c r="AI5029" s="8" t="s">
        <v>66</v>
      </c>
      <c r="AJ5029" s="8" t="s">
        <v>29094</v>
      </c>
      <c r="AK5029" s="8" t="s">
        <v>49</v>
      </c>
      <c r="AL5029" s="8" t="s">
        <v>49</v>
      </c>
      <c r="AM5029" s="8" t="s">
        <v>49</v>
      </c>
      <c r="AN5029" s="13" t="s">
        <v>49</v>
      </c>
      <c r="AO5029" s="8" t="s">
        <v>30856</v>
      </c>
      <c r="AP5029" s="51" t="s">
        <v>30855</v>
      </c>
      <c r="AQ5029" s="11">
        <v>2939.0</v>
      </c>
    </row>
    <row r="5030">
      <c r="A5030" s="8" t="str">
        <f t="shared" si="1"/>
        <v>Cole Ballard</v>
      </c>
      <c r="B5030" s="51" t="s">
        <v>30873</v>
      </c>
      <c r="C5030" s="8" t="s">
        <v>30717</v>
      </c>
      <c r="D5030" s="9" t="s">
        <v>4297</v>
      </c>
      <c r="E5030" s="8" t="s">
        <v>30874</v>
      </c>
      <c r="F5030" s="8" t="s">
        <v>3309</v>
      </c>
      <c r="G5030" s="8" t="s">
        <v>10164</v>
      </c>
      <c r="H5030" s="8" t="s">
        <v>30875</v>
      </c>
      <c r="I5030" s="8" t="s">
        <v>49</v>
      </c>
      <c r="J5030" s="10" t="s">
        <v>49</v>
      </c>
      <c r="K5030" s="51" t="s">
        <v>30876</v>
      </c>
      <c r="L5030" s="8"/>
      <c r="M5030" s="8"/>
      <c r="N5030" s="8" t="s">
        <v>30877</v>
      </c>
      <c r="O5030" s="8" t="s">
        <v>52</v>
      </c>
      <c r="P5030" s="51"/>
      <c r="Q5030" s="51"/>
      <c r="R5030" s="51" t="s">
        <v>2028</v>
      </c>
      <c r="S5030" s="51" t="s">
        <v>14801</v>
      </c>
      <c r="T5030" s="11" t="str">
        <f t="shared" si="2"/>
        <v>Cole Ballard</v>
      </c>
      <c r="U5030" s="51" t="s">
        <v>55</v>
      </c>
      <c r="V5030" s="51" t="s">
        <v>30878</v>
      </c>
      <c r="W5030" s="51" t="s">
        <v>30879</v>
      </c>
      <c r="X5030" s="8"/>
      <c r="Y5030" s="8" t="s">
        <v>60</v>
      </c>
      <c r="Z5030" s="8" t="s">
        <v>60</v>
      </c>
      <c r="AA5030" s="8" t="s">
        <v>60</v>
      </c>
      <c r="AB5030" s="8" t="s">
        <v>60</v>
      </c>
      <c r="AC5030" s="8" t="s">
        <v>60</v>
      </c>
      <c r="AD5030" s="8" t="s">
        <v>60</v>
      </c>
      <c r="AE5030" s="8" t="s">
        <v>30880</v>
      </c>
      <c r="AF5030" s="8" t="s">
        <v>30881</v>
      </c>
      <c r="AG5030" s="8" t="s">
        <v>4313</v>
      </c>
      <c r="AH5030" s="8" t="s">
        <v>232</v>
      </c>
      <c r="AI5030" s="8" t="s">
        <v>66</v>
      </c>
      <c r="AJ5030" s="8" t="s">
        <v>29094</v>
      </c>
      <c r="AK5030" s="8" t="s">
        <v>49</v>
      </c>
      <c r="AL5030" s="8" t="s">
        <v>49</v>
      </c>
      <c r="AM5030" s="8" t="s">
        <v>49</v>
      </c>
      <c r="AN5030" s="8" t="s">
        <v>49</v>
      </c>
      <c r="AO5030" s="8" t="s">
        <v>30882</v>
      </c>
      <c r="AP5030" s="51" t="s">
        <v>30881</v>
      </c>
      <c r="AQ5030" s="11">
        <v>1804.0</v>
      </c>
    </row>
    <row r="5031">
      <c r="A5031" s="8" t="str">
        <f t="shared" si="1"/>
        <v>Bianca Loza</v>
      </c>
      <c r="B5031" s="51" t="s">
        <v>30873</v>
      </c>
      <c r="C5031" s="8" t="s">
        <v>30717</v>
      </c>
      <c r="D5031" s="9" t="s">
        <v>4297</v>
      </c>
      <c r="E5031" s="8" t="s">
        <v>30874</v>
      </c>
      <c r="F5031" s="8" t="s">
        <v>3309</v>
      </c>
      <c r="G5031" s="8" t="s">
        <v>10164</v>
      </c>
      <c r="H5031" s="8" t="s">
        <v>30875</v>
      </c>
      <c r="I5031" s="8" t="s">
        <v>49</v>
      </c>
      <c r="J5031" s="10" t="s">
        <v>49</v>
      </c>
      <c r="K5031" s="51" t="s">
        <v>30876</v>
      </c>
      <c r="L5031" s="8"/>
      <c r="M5031" s="8"/>
      <c r="N5031" s="8" t="s">
        <v>30883</v>
      </c>
      <c r="O5031" s="8" t="s">
        <v>52</v>
      </c>
      <c r="P5031" s="51"/>
      <c r="Q5031" s="51"/>
      <c r="R5031" s="51" t="s">
        <v>8367</v>
      </c>
      <c r="S5031" s="51" t="s">
        <v>30884</v>
      </c>
      <c r="T5031" s="11" t="str">
        <f t="shared" si="2"/>
        <v>Bianca Loza</v>
      </c>
      <c r="U5031" s="51" t="s">
        <v>80</v>
      </c>
      <c r="V5031" s="51" t="s">
        <v>30885</v>
      </c>
      <c r="W5031" s="51" t="s">
        <v>30886</v>
      </c>
      <c r="X5031" s="8"/>
      <c r="Y5031" s="8" t="s">
        <v>60</v>
      </c>
      <c r="Z5031" s="8" t="s">
        <v>60</v>
      </c>
      <c r="AA5031" s="8" t="s">
        <v>60</v>
      </c>
      <c r="AB5031" s="8" t="s">
        <v>60</v>
      </c>
      <c r="AC5031" s="12" t="s">
        <v>30887</v>
      </c>
      <c r="AD5031" s="8" t="s">
        <v>60</v>
      </c>
      <c r="AE5031" s="8" t="s">
        <v>30880</v>
      </c>
      <c r="AF5031" s="8" t="s">
        <v>30881</v>
      </c>
      <c r="AG5031" s="8" t="s">
        <v>4313</v>
      </c>
      <c r="AH5031" s="8" t="s">
        <v>232</v>
      </c>
      <c r="AI5031" s="8" t="s">
        <v>66</v>
      </c>
      <c r="AJ5031" s="8" t="s">
        <v>29094</v>
      </c>
      <c r="AK5031" s="8" t="s">
        <v>49</v>
      </c>
      <c r="AL5031" s="8" t="s">
        <v>49</v>
      </c>
      <c r="AM5031" s="8" t="s">
        <v>49</v>
      </c>
      <c r="AN5031" s="8" t="s">
        <v>49</v>
      </c>
      <c r="AO5031" s="8" t="s">
        <v>30882</v>
      </c>
      <c r="AP5031" s="51" t="s">
        <v>30881</v>
      </c>
      <c r="AQ5031" s="11">
        <v>1804.0</v>
      </c>
    </row>
    <row r="5032">
      <c r="A5032" s="8" t="str">
        <f t="shared" si="1"/>
        <v>Bianca Richards</v>
      </c>
      <c r="B5032" s="51" t="s">
        <v>30873</v>
      </c>
      <c r="C5032" s="8" t="s">
        <v>30717</v>
      </c>
      <c r="D5032" s="9" t="s">
        <v>4297</v>
      </c>
      <c r="E5032" s="8" t="s">
        <v>30874</v>
      </c>
      <c r="F5032" s="8" t="s">
        <v>3309</v>
      </c>
      <c r="G5032" s="8" t="s">
        <v>10164</v>
      </c>
      <c r="H5032" s="13" t="s">
        <v>30875</v>
      </c>
      <c r="I5032" s="8" t="s">
        <v>49</v>
      </c>
      <c r="J5032" s="75" t="s">
        <v>49</v>
      </c>
      <c r="K5032" s="51" t="s">
        <v>30876</v>
      </c>
      <c r="L5032" s="8"/>
      <c r="M5032" s="8"/>
      <c r="N5032" s="8" t="s">
        <v>30888</v>
      </c>
      <c r="O5032" s="8" t="s">
        <v>52</v>
      </c>
      <c r="P5032" s="51"/>
      <c r="Q5032" s="51"/>
      <c r="R5032" s="51" t="s">
        <v>8367</v>
      </c>
      <c r="S5032" s="51" t="s">
        <v>10675</v>
      </c>
      <c r="T5032" s="11" t="str">
        <f t="shared" si="2"/>
        <v>Bianca Richards</v>
      </c>
      <c r="U5032" s="51" t="s">
        <v>80</v>
      </c>
      <c r="V5032" s="51" t="s">
        <v>30885</v>
      </c>
      <c r="W5032" s="51" t="s">
        <v>30886</v>
      </c>
      <c r="X5032" s="8"/>
      <c r="Y5032" s="8" t="s">
        <v>60</v>
      </c>
      <c r="Z5032" s="8" t="s">
        <v>60</v>
      </c>
      <c r="AA5032" s="8" t="s">
        <v>60</v>
      </c>
      <c r="AB5032" s="8" t="s">
        <v>60</v>
      </c>
      <c r="AC5032" s="8" t="s">
        <v>60</v>
      </c>
      <c r="AD5032" s="8" t="s">
        <v>60</v>
      </c>
      <c r="AE5032" s="8" t="s">
        <v>30880</v>
      </c>
      <c r="AF5032" s="8" t="s">
        <v>30881</v>
      </c>
      <c r="AG5032" s="8" t="s">
        <v>4313</v>
      </c>
      <c r="AH5032" s="8" t="s">
        <v>232</v>
      </c>
      <c r="AI5032" s="8" t="s">
        <v>66</v>
      </c>
      <c r="AJ5032" s="8" t="s">
        <v>29094</v>
      </c>
      <c r="AK5032" s="13" t="s">
        <v>49</v>
      </c>
      <c r="AL5032" s="13" t="s">
        <v>49</v>
      </c>
      <c r="AM5032" s="13" t="s">
        <v>49</v>
      </c>
      <c r="AN5032" s="13" t="s">
        <v>49</v>
      </c>
      <c r="AO5032" s="13" t="s">
        <v>30882</v>
      </c>
      <c r="AP5032" s="51" t="s">
        <v>30881</v>
      </c>
      <c r="AQ5032" s="28">
        <v>1804.0</v>
      </c>
    </row>
    <row r="5033">
      <c r="A5033" s="8" t="str">
        <f t="shared" si="1"/>
        <v>Miguel Mendez</v>
      </c>
      <c r="B5033" s="51" t="s">
        <v>30889</v>
      </c>
      <c r="C5033" s="51" t="s">
        <v>30717</v>
      </c>
      <c r="D5033" s="2" t="s">
        <v>4297</v>
      </c>
      <c r="E5033" s="8" t="s">
        <v>30890</v>
      </c>
      <c r="F5033" s="8" t="s">
        <v>3309</v>
      </c>
      <c r="G5033" s="51" t="s">
        <v>10164</v>
      </c>
      <c r="H5033" s="51" t="s">
        <v>30891</v>
      </c>
      <c r="I5033" s="8" t="s">
        <v>16514</v>
      </c>
      <c r="J5033" s="75" t="s">
        <v>49</v>
      </c>
      <c r="K5033" s="51" t="s">
        <v>14593</v>
      </c>
      <c r="L5033" s="51"/>
      <c r="M5033" s="51"/>
      <c r="N5033" s="8" t="s">
        <v>30892</v>
      </c>
      <c r="O5033" s="51" t="s">
        <v>52</v>
      </c>
      <c r="P5033" s="51"/>
      <c r="Q5033" s="51"/>
      <c r="R5033" s="51" t="s">
        <v>384</v>
      </c>
      <c r="S5033" s="51" t="s">
        <v>30893</v>
      </c>
      <c r="T5033" s="11" t="str">
        <f t="shared" si="2"/>
        <v>Miguel Mendez</v>
      </c>
      <c r="U5033" s="51" t="s">
        <v>55</v>
      </c>
      <c r="V5033" s="51" t="s">
        <v>30894</v>
      </c>
      <c r="W5033" s="51"/>
      <c r="X5033" s="51"/>
      <c r="Y5033" s="51" t="s">
        <v>60</v>
      </c>
      <c r="Z5033" s="51" t="s">
        <v>60</v>
      </c>
      <c r="AA5033" s="56" t="s">
        <v>30895</v>
      </c>
      <c r="AB5033" s="51" t="s">
        <v>60</v>
      </c>
      <c r="AC5033" s="56" t="s">
        <v>30896</v>
      </c>
      <c r="AD5033" s="56" t="s">
        <v>14600</v>
      </c>
      <c r="AE5033" s="51" t="s">
        <v>30897</v>
      </c>
      <c r="AF5033" s="8" t="s">
        <v>30898</v>
      </c>
      <c r="AG5033" s="8" t="s">
        <v>4313</v>
      </c>
      <c r="AH5033" s="8" t="s">
        <v>4581</v>
      </c>
      <c r="AI5033" s="8" t="s">
        <v>66</v>
      </c>
      <c r="AJ5033" s="8" t="s">
        <v>29094</v>
      </c>
      <c r="AK5033" s="8" t="s">
        <v>49</v>
      </c>
      <c r="AL5033" s="8" t="s">
        <v>49</v>
      </c>
      <c r="AM5033" s="8" t="s">
        <v>49</v>
      </c>
      <c r="AN5033" s="8" t="s">
        <v>49</v>
      </c>
      <c r="AO5033" s="8" t="s">
        <v>30899</v>
      </c>
      <c r="AP5033" s="51" t="s">
        <v>30898</v>
      </c>
      <c r="AQ5033" s="68">
        <v>812.0</v>
      </c>
    </row>
    <row r="5034">
      <c r="A5034" s="8" t="str">
        <f t="shared" si="1"/>
        <v>AC Stephen has been removed. </v>
      </c>
      <c r="B5034" s="51" t="s">
        <v>30889</v>
      </c>
      <c r="C5034" s="8" t="s">
        <v>30717</v>
      </c>
      <c r="D5034" s="9" t="s">
        <v>4297</v>
      </c>
      <c r="E5034" s="8" t="s">
        <v>30890</v>
      </c>
      <c r="F5034" s="8" t="s">
        <v>3309</v>
      </c>
      <c r="G5034" s="8" t="s">
        <v>10164</v>
      </c>
      <c r="H5034" s="8" t="s">
        <v>30891</v>
      </c>
      <c r="I5034" s="8" t="s">
        <v>16514</v>
      </c>
      <c r="J5034" s="75" t="s">
        <v>49</v>
      </c>
      <c r="K5034" s="51" t="s">
        <v>30900</v>
      </c>
      <c r="L5034" s="8"/>
      <c r="M5034" s="8"/>
      <c r="N5034" s="8" t="s">
        <v>30901</v>
      </c>
      <c r="O5034" s="13" t="s">
        <v>52</v>
      </c>
      <c r="P5034" s="51"/>
      <c r="Q5034" s="51" t="s">
        <v>277</v>
      </c>
      <c r="R5034" s="51" t="s">
        <v>30902</v>
      </c>
      <c r="S5034" s="51"/>
      <c r="T5034" s="11" t="str">
        <f t="shared" si="2"/>
        <v>AC Stephen has been removed. </v>
      </c>
      <c r="U5034" s="51"/>
      <c r="V5034" s="51"/>
      <c r="W5034" s="51"/>
      <c r="X5034" s="8"/>
      <c r="Y5034" s="12" t="s">
        <v>30903</v>
      </c>
      <c r="Z5034" s="12" t="s">
        <v>30904</v>
      </c>
      <c r="AA5034" s="8" t="s">
        <v>60</v>
      </c>
      <c r="AB5034" s="8" t="s">
        <v>60</v>
      </c>
      <c r="AC5034" s="8" t="s">
        <v>60</v>
      </c>
      <c r="AD5034" s="8" t="s">
        <v>60</v>
      </c>
      <c r="AE5034" s="94" t="s">
        <v>30905</v>
      </c>
      <c r="AF5034" s="8" t="s">
        <v>30898</v>
      </c>
      <c r="AG5034" s="8" t="s">
        <v>4313</v>
      </c>
      <c r="AH5034" s="8" t="s">
        <v>4581</v>
      </c>
      <c r="AI5034" s="8" t="s">
        <v>66</v>
      </c>
      <c r="AJ5034" s="8" t="s">
        <v>29094</v>
      </c>
      <c r="AK5034" s="8" t="s">
        <v>49</v>
      </c>
      <c r="AL5034" s="8" t="s">
        <v>49</v>
      </c>
      <c r="AM5034" s="8" t="s">
        <v>49</v>
      </c>
      <c r="AN5034" s="8" t="s">
        <v>49</v>
      </c>
      <c r="AO5034" s="8" t="s">
        <v>30899</v>
      </c>
      <c r="AP5034" s="51" t="s">
        <v>30898</v>
      </c>
      <c r="AQ5034" s="11">
        <v>812.0</v>
      </c>
    </row>
    <row r="5035">
      <c r="A5035" s="8" t="str">
        <f t="shared" si="1"/>
        <v>HC Anthony has been removed. </v>
      </c>
      <c r="B5035" s="51" t="s">
        <v>30906</v>
      </c>
      <c r="C5035" s="51" t="s">
        <v>30717</v>
      </c>
      <c r="D5035" s="2" t="s">
        <v>4297</v>
      </c>
      <c r="E5035" s="8" t="s">
        <v>30907</v>
      </c>
      <c r="F5035" s="8" t="s">
        <v>3309</v>
      </c>
      <c r="G5035" s="51" t="s">
        <v>10164</v>
      </c>
      <c r="H5035" s="51" t="s">
        <v>30908</v>
      </c>
      <c r="I5035" s="8" t="s">
        <v>16514</v>
      </c>
      <c r="J5035" s="10" t="s">
        <v>49</v>
      </c>
      <c r="K5035" s="51" t="s">
        <v>30909</v>
      </c>
      <c r="L5035" s="51"/>
      <c r="M5035" s="51"/>
      <c r="N5035" s="8" t="s">
        <v>30910</v>
      </c>
      <c r="O5035" s="51" t="s">
        <v>52</v>
      </c>
      <c r="P5035" s="51"/>
      <c r="Q5035" s="51" t="s">
        <v>277</v>
      </c>
      <c r="R5035" s="51" t="s">
        <v>30911</v>
      </c>
      <c r="S5035" s="51"/>
      <c r="T5035" s="11" t="str">
        <f t="shared" si="2"/>
        <v>HC Anthony has been removed. </v>
      </c>
      <c r="U5035" s="51"/>
      <c r="V5035" s="51"/>
      <c r="W5035" s="51"/>
      <c r="X5035" s="51"/>
      <c r="Y5035" s="51" t="s">
        <v>60</v>
      </c>
      <c r="Z5035" s="51" t="s">
        <v>60</v>
      </c>
      <c r="AA5035" s="51" t="s">
        <v>60</v>
      </c>
      <c r="AB5035" s="51" t="s">
        <v>60</v>
      </c>
      <c r="AC5035" s="56" t="s">
        <v>30912</v>
      </c>
      <c r="AD5035" s="56" t="s">
        <v>30913</v>
      </c>
      <c r="AE5035" s="51" t="s">
        <v>30914</v>
      </c>
      <c r="AF5035" s="8" t="s">
        <v>30915</v>
      </c>
      <c r="AG5035" s="8" t="s">
        <v>4313</v>
      </c>
      <c r="AH5035" s="8" t="s">
        <v>4581</v>
      </c>
      <c r="AI5035" s="8" t="s">
        <v>66</v>
      </c>
      <c r="AJ5035" s="8" t="s">
        <v>29094</v>
      </c>
      <c r="AK5035" s="8" t="s">
        <v>49</v>
      </c>
      <c r="AL5035" s="8" t="s">
        <v>49</v>
      </c>
      <c r="AM5035" s="8" t="s">
        <v>49</v>
      </c>
      <c r="AN5035" s="8" t="s">
        <v>49</v>
      </c>
      <c r="AO5035" s="8" t="s">
        <v>30916</v>
      </c>
      <c r="AP5035" s="51" t="s">
        <v>30915</v>
      </c>
      <c r="AQ5035" s="68">
        <v>1872.0</v>
      </c>
    </row>
    <row r="5036">
      <c r="A5036" s="8" t="str">
        <f t="shared" si="1"/>
        <v>AC Jhawan has been removed. </v>
      </c>
      <c r="B5036" s="51" t="s">
        <v>30906</v>
      </c>
      <c r="C5036" s="8" t="s">
        <v>30717</v>
      </c>
      <c r="D5036" s="9" t="s">
        <v>4297</v>
      </c>
      <c r="E5036" s="8" t="s">
        <v>30907</v>
      </c>
      <c r="F5036" s="8" t="s">
        <v>3309</v>
      </c>
      <c r="G5036" s="51" t="s">
        <v>10164</v>
      </c>
      <c r="H5036" s="8" t="s">
        <v>30908</v>
      </c>
      <c r="I5036" s="8" t="s">
        <v>16514</v>
      </c>
      <c r="J5036" s="10" t="s">
        <v>49</v>
      </c>
      <c r="K5036" s="51" t="s">
        <v>30909</v>
      </c>
      <c r="L5036" s="8"/>
      <c r="M5036" s="8"/>
      <c r="N5036" s="51" t="s">
        <v>30917</v>
      </c>
      <c r="O5036" s="51" t="s">
        <v>52</v>
      </c>
      <c r="P5036" s="51"/>
      <c r="Q5036" s="51" t="s">
        <v>277</v>
      </c>
      <c r="R5036" s="51" t="s">
        <v>30918</v>
      </c>
      <c r="S5036" s="51"/>
      <c r="T5036" s="11" t="str">
        <f t="shared" si="2"/>
        <v>AC Jhawan has been removed. </v>
      </c>
      <c r="U5036" s="51"/>
      <c r="V5036" s="51"/>
      <c r="W5036" s="51"/>
      <c r="X5036" s="51"/>
      <c r="Y5036" s="51" t="s">
        <v>60</v>
      </c>
      <c r="Z5036" s="56" t="s">
        <v>30919</v>
      </c>
      <c r="AA5036" s="51" t="s">
        <v>60</v>
      </c>
      <c r="AB5036" s="51" t="s">
        <v>60</v>
      </c>
      <c r="AC5036" s="51" t="s">
        <v>60</v>
      </c>
      <c r="AD5036" s="56" t="s">
        <v>30920</v>
      </c>
      <c r="AE5036" s="51" t="s">
        <v>30914</v>
      </c>
      <c r="AF5036" s="8" t="s">
        <v>30915</v>
      </c>
      <c r="AG5036" s="8" t="s">
        <v>4313</v>
      </c>
      <c r="AH5036" s="8" t="s">
        <v>4581</v>
      </c>
      <c r="AI5036" s="8" t="s">
        <v>66</v>
      </c>
      <c r="AJ5036" s="8" t="s">
        <v>29094</v>
      </c>
      <c r="AK5036" s="8" t="s">
        <v>49</v>
      </c>
      <c r="AL5036" s="8" t="s">
        <v>49</v>
      </c>
      <c r="AM5036" s="8" t="s">
        <v>49</v>
      </c>
      <c r="AN5036" s="8" t="s">
        <v>49</v>
      </c>
      <c r="AO5036" s="8" t="s">
        <v>30916</v>
      </c>
      <c r="AP5036" s="51" t="s">
        <v>30915</v>
      </c>
      <c r="AQ5036" s="11">
        <v>1872.0</v>
      </c>
    </row>
    <row r="5037">
      <c r="A5037" s="8" t="str">
        <f t="shared" si="1"/>
        <v>Emmett Statzer</v>
      </c>
      <c r="B5037" s="51" t="s">
        <v>30921</v>
      </c>
      <c r="C5037" s="8" t="s">
        <v>30717</v>
      </c>
      <c r="D5037" s="9" t="s">
        <v>4297</v>
      </c>
      <c r="E5037" s="8" t="s">
        <v>16119</v>
      </c>
      <c r="F5037" s="8" t="s">
        <v>3309</v>
      </c>
      <c r="G5037" s="8" t="s">
        <v>10164</v>
      </c>
      <c r="H5037" s="8" t="s">
        <v>30922</v>
      </c>
      <c r="I5037" s="8" t="s">
        <v>49</v>
      </c>
      <c r="J5037" s="10" t="s">
        <v>49</v>
      </c>
      <c r="K5037" s="51" t="s">
        <v>30923</v>
      </c>
      <c r="L5037" s="8"/>
      <c r="M5037" s="8"/>
      <c r="N5037" s="8" t="s">
        <v>30924</v>
      </c>
      <c r="O5037" s="8" t="s">
        <v>52</v>
      </c>
      <c r="P5037" s="51"/>
      <c r="Q5037" s="51"/>
      <c r="R5037" s="51" t="s">
        <v>30925</v>
      </c>
      <c r="S5037" s="51" t="s">
        <v>30926</v>
      </c>
      <c r="T5037" s="11" t="str">
        <f t="shared" si="2"/>
        <v>Emmett Statzer</v>
      </c>
      <c r="U5037" s="51" t="s">
        <v>55</v>
      </c>
      <c r="V5037" s="51" t="s">
        <v>30927</v>
      </c>
      <c r="W5037" s="51" t="s">
        <v>30928</v>
      </c>
      <c r="X5037" s="8"/>
      <c r="Y5037" s="8" t="s">
        <v>60</v>
      </c>
      <c r="Z5037" s="12" t="s">
        <v>30929</v>
      </c>
      <c r="AA5037" s="8" t="s">
        <v>60</v>
      </c>
      <c r="AB5037" s="12" t="s">
        <v>30930</v>
      </c>
      <c r="AC5037" s="8" t="s">
        <v>60</v>
      </c>
      <c r="AD5037" s="8" t="s">
        <v>60</v>
      </c>
      <c r="AE5037" s="8" t="s">
        <v>30803</v>
      </c>
      <c r="AF5037" s="8" t="s">
        <v>30931</v>
      </c>
      <c r="AG5037" s="8" t="s">
        <v>4313</v>
      </c>
      <c r="AH5037" s="8" t="s">
        <v>232</v>
      </c>
      <c r="AI5037" s="8" t="s">
        <v>66</v>
      </c>
      <c r="AJ5037" s="8" t="s">
        <v>29094</v>
      </c>
      <c r="AK5037" s="8" t="s">
        <v>49</v>
      </c>
      <c r="AL5037" s="8" t="s">
        <v>49</v>
      </c>
      <c r="AM5037" s="8" t="s">
        <v>49</v>
      </c>
      <c r="AN5037" s="8" t="s">
        <v>49</v>
      </c>
      <c r="AO5037" s="8" t="s">
        <v>30932</v>
      </c>
      <c r="AP5037" s="51" t="s">
        <v>30931</v>
      </c>
      <c r="AQ5037" s="11">
        <v>2053.0</v>
      </c>
    </row>
    <row r="5038">
      <c r="A5038" s="8" t="str">
        <f t="shared" si="1"/>
        <v>Juliette Rios</v>
      </c>
      <c r="B5038" s="51" t="s">
        <v>30921</v>
      </c>
      <c r="C5038" s="8" t="s">
        <v>30717</v>
      </c>
      <c r="D5038" s="38" t="s">
        <v>4297</v>
      </c>
      <c r="E5038" s="13" t="s">
        <v>16119</v>
      </c>
      <c r="F5038" s="8" t="s">
        <v>3309</v>
      </c>
      <c r="G5038" s="8" t="s">
        <v>10164</v>
      </c>
      <c r="H5038" s="13" t="s">
        <v>30922</v>
      </c>
      <c r="I5038" s="13" t="s">
        <v>16514</v>
      </c>
      <c r="J5038" s="10" t="s">
        <v>11705</v>
      </c>
      <c r="K5038" s="51" t="s">
        <v>30923</v>
      </c>
      <c r="L5038" s="8"/>
      <c r="M5038" s="8"/>
      <c r="N5038" s="8" t="s">
        <v>30933</v>
      </c>
      <c r="O5038" s="13" t="s">
        <v>52</v>
      </c>
      <c r="P5038" s="51"/>
      <c r="Q5038" s="51"/>
      <c r="R5038" s="51" t="s">
        <v>30934</v>
      </c>
      <c r="S5038" s="51" t="s">
        <v>30935</v>
      </c>
      <c r="T5038" s="11" t="str">
        <f t="shared" si="2"/>
        <v>Juliette Rios</v>
      </c>
      <c r="U5038" s="51" t="s">
        <v>106</v>
      </c>
      <c r="V5038" s="51" t="s">
        <v>30936</v>
      </c>
      <c r="W5038" s="51" t="s">
        <v>30937</v>
      </c>
      <c r="X5038" s="8"/>
      <c r="Y5038" s="51" t="s">
        <v>60</v>
      </c>
      <c r="Z5038" s="56" t="s">
        <v>30938</v>
      </c>
      <c r="AA5038" s="51" t="s">
        <v>60</v>
      </c>
      <c r="AB5038" s="56" t="s">
        <v>30930</v>
      </c>
      <c r="AC5038" s="51" t="s">
        <v>60</v>
      </c>
      <c r="AD5038" s="56" t="s">
        <v>30939</v>
      </c>
      <c r="AE5038" s="8" t="s">
        <v>30803</v>
      </c>
      <c r="AF5038" s="13" t="s">
        <v>30931</v>
      </c>
      <c r="AG5038" s="13" t="s">
        <v>4313</v>
      </c>
      <c r="AH5038" s="13" t="s">
        <v>232</v>
      </c>
      <c r="AI5038" s="13" t="s">
        <v>66</v>
      </c>
      <c r="AJ5038" s="13" t="s">
        <v>29094</v>
      </c>
      <c r="AK5038" s="13" t="s">
        <v>11705</v>
      </c>
      <c r="AL5038" s="13" t="s">
        <v>11705</v>
      </c>
      <c r="AM5038" s="13" t="s">
        <v>11705</v>
      </c>
      <c r="AN5038" s="8" t="s">
        <v>49</v>
      </c>
      <c r="AO5038" s="13" t="s">
        <v>30932</v>
      </c>
      <c r="AP5038" s="51" t="s">
        <v>30931</v>
      </c>
      <c r="AQ5038" s="28">
        <v>2053.0</v>
      </c>
    </row>
    <row r="5039">
      <c r="A5039" s="8" t="str">
        <f t="shared" si="1"/>
        <v>Indira Colon</v>
      </c>
      <c r="B5039" s="51" t="s">
        <v>30921</v>
      </c>
      <c r="C5039" s="8" t="s">
        <v>30717</v>
      </c>
      <c r="D5039" s="9" t="s">
        <v>4297</v>
      </c>
      <c r="E5039" s="8" t="s">
        <v>16119</v>
      </c>
      <c r="F5039" s="8" t="s">
        <v>3309</v>
      </c>
      <c r="G5039" s="8" t="s">
        <v>10164</v>
      </c>
      <c r="H5039" s="13" t="s">
        <v>30922</v>
      </c>
      <c r="I5039" s="8" t="s">
        <v>49</v>
      </c>
      <c r="J5039" s="75" t="s">
        <v>49</v>
      </c>
      <c r="K5039" s="51" t="s">
        <v>30923</v>
      </c>
      <c r="L5039" s="8"/>
      <c r="M5039" s="8"/>
      <c r="N5039" s="8" t="s">
        <v>30940</v>
      </c>
      <c r="O5039" s="8" t="s">
        <v>52</v>
      </c>
      <c r="P5039" s="51"/>
      <c r="Q5039" s="51"/>
      <c r="R5039" s="51" t="s">
        <v>30941</v>
      </c>
      <c r="S5039" s="51" t="s">
        <v>30942</v>
      </c>
      <c r="T5039" s="11" t="str">
        <f t="shared" si="2"/>
        <v>Indira Colon</v>
      </c>
      <c r="U5039" s="51" t="s">
        <v>80</v>
      </c>
      <c r="V5039" s="51" t="s">
        <v>30943</v>
      </c>
      <c r="W5039" s="51" t="s">
        <v>30944</v>
      </c>
      <c r="X5039" s="8"/>
      <c r="Y5039" s="8" t="s">
        <v>60</v>
      </c>
      <c r="Z5039" s="8" t="s">
        <v>60</v>
      </c>
      <c r="AA5039" s="12" t="s">
        <v>30945</v>
      </c>
      <c r="AB5039" s="12" t="s">
        <v>30930</v>
      </c>
      <c r="AC5039" s="8" t="s">
        <v>60</v>
      </c>
      <c r="AD5039" s="8" t="s">
        <v>60</v>
      </c>
      <c r="AE5039" s="8" t="s">
        <v>30803</v>
      </c>
      <c r="AF5039" s="8" t="s">
        <v>30931</v>
      </c>
      <c r="AG5039" s="8" t="s">
        <v>4313</v>
      </c>
      <c r="AH5039" s="8" t="s">
        <v>232</v>
      </c>
      <c r="AI5039" s="8" t="s">
        <v>66</v>
      </c>
      <c r="AJ5039" s="8" t="s">
        <v>29094</v>
      </c>
      <c r="AK5039" s="13" t="s">
        <v>49</v>
      </c>
      <c r="AL5039" s="13" t="s">
        <v>49</v>
      </c>
      <c r="AM5039" s="13" t="s">
        <v>49</v>
      </c>
      <c r="AN5039" s="13" t="s">
        <v>49</v>
      </c>
      <c r="AO5039" s="13" t="s">
        <v>30932</v>
      </c>
      <c r="AP5039" s="51" t="s">
        <v>30931</v>
      </c>
      <c r="AQ5039" s="28">
        <v>2053.0</v>
      </c>
    </row>
    <row r="5040">
      <c r="A5040" s="8" t="str">
        <f t="shared" si="1"/>
        <v>Chris Smith</v>
      </c>
      <c r="B5040" s="51" t="s">
        <v>30921</v>
      </c>
      <c r="C5040" s="8" t="s">
        <v>30717</v>
      </c>
      <c r="D5040" s="9" t="s">
        <v>4297</v>
      </c>
      <c r="E5040" s="8" t="s">
        <v>16119</v>
      </c>
      <c r="F5040" s="8" t="s">
        <v>3309</v>
      </c>
      <c r="G5040" s="51" t="s">
        <v>10164</v>
      </c>
      <c r="H5040" s="8" t="s">
        <v>30922</v>
      </c>
      <c r="I5040" s="8" t="s">
        <v>16514</v>
      </c>
      <c r="J5040" s="10" t="s">
        <v>11705</v>
      </c>
      <c r="K5040" s="51" t="s">
        <v>30923</v>
      </c>
      <c r="L5040" s="8"/>
      <c r="M5040" s="8"/>
      <c r="N5040" s="8" t="s">
        <v>30946</v>
      </c>
      <c r="O5040" s="51" t="s">
        <v>52</v>
      </c>
      <c r="P5040" s="51"/>
      <c r="Q5040" s="51"/>
      <c r="R5040" s="51" t="s">
        <v>791</v>
      </c>
      <c r="S5040" s="51" t="s">
        <v>941</v>
      </c>
      <c r="T5040" s="11" t="str">
        <f t="shared" si="2"/>
        <v>Chris Smith</v>
      </c>
      <c r="U5040" s="51" t="s">
        <v>80</v>
      </c>
      <c r="V5040" s="51"/>
      <c r="W5040" s="51"/>
      <c r="X5040" s="51"/>
      <c r="Y5040" s="51" t="s">
        <v>60</v>
      </c>
      <c r="Z5040" s="56" t="s">
        <v>30938</v>
      </c>
      <c r="AA5040" s="51" t="s">
        <v>60</v>
      </c>
      <c r="AB5040" s="56" t="s">
        <v>30930</v>
      </c>
      <c r="AC5040" s="51" t="s">
        <v>60</v>
      </c>
      <c r="AD5040" s="56" t="s">
        <v>30939</v>
      </c>
      <c r="AE5040" s="51" t="s">
        <v>30803</v>
      </c>
      <c r="AF5040" s="8" t="s">
        <v>30931</v>
      </c>
      <c r="AG5040" s="8" t="s">
        <v>4313</v>
      </c>
      <c r="AH5040" s="8" t="s">
        <v>232</v>
      </c>
      <c r="AI5040" s="8" t="s">
        <v>66</v>
      </c>
      <c r="AJ5040" s="8" t="s">
        <v>29094</v>
      </c>
      <c r="AK5040" s="8" t="s">
        <v>11705</v>
      </c>
      <c r="AL5040" s="8" t="s">
        <v>11705</v>
      </c>
      <c r="AM5040" s="8" t="s">
        <v>11705</v>
      </c>
      <c r="AN5040" s="8" t="s">
        <v>49</v>
      </c>
      <c r="AO5040" s="8" t="s">
        <v>30932</v>
      </c>
      <c r="AP5040" s="51" t="s">
        <v>30931</v>
      </c>
      <c r="AQ5040" s="11">
        <v>2053.0</v>
      </c>
    </row>
    <row r="5041">
      <c r="A5041" s="8" t="str">
        <f t="shared" si="1"/>
        <v>Crystal Statzer</v>
      </c>
      <c r="B5041" s="51" t="s">
        <v>30921</v>
      </c>
      <c r="C5041" s="8" t="s">
        <v>30717</v>
      </c>
      <c r="D5041" s="38" t="s">
        <v>4297</v>
      </c>
      <c r="E5041" s="13" t="s">
        <v>16119</v>
      </c>
      <c r="F5041" s="8" t="s">
        <v>3309</v>
      </c>
      <c r="G5041" s="8" t="s">
        <v>10164</v>
      </c>
      <c r="H5041" s="13" t="s">
        <v>30922</v>
      </c>
      <c r="I5041" s="8" t="s">
        <v>49</v>
      </c>
      <c r="J5041" s="10" t="s">
        <v>11705</v>
      </c>
      <c r="K5041" s="51" t="s">
        <v>30923</v>
      </c>
      <c r="L5041" s="8"/>
      <c r="M5041" s="8"/>
      <c r="N5041" s="8" t="s">
        <v>30947</v>
      </c>
      <c r="O5041" s="8" t="s">
        <v>52</v>
      </c>
      <c r="P5041" s="51"/>
      <c r="Q5041" s="51"/>
      <c r="R5041" s="51" t="s">
        <v>7691</v>
      </c>
      <c r="S5041" s="51" t="s">
        <v>30926</v>
      </c>
      <c r="T5041" s="11" t="str">
        <f t="shared" si="2"/>
        <v>Crystal Statzer</v>
      </c>
      <c r="U5041" s="51" t="s">
        <v>80</v>
      </c>
      <c r="V5041" s="51"/>
      <c r="W5041" s="51"/>
      <c r="X5041" s="8"/>
      <c r="Y5041" s="8" t="s">
        <v>60</v>
      </c>
      <c r="Z5041" s="12" t="s">
        <v>30938</v>
      </c>
      <c r="AA5041" s="8" t="s">
        <v>60</v>
      </c>
      <c r="AB5041" s="12" t="s">
        <v>30930</v>
      </c>
      <c r="AC5041" s="8" t="s">
        <v>60</v>
      </c>
      <c r="AD5041" s="12" t="s">
        <v>30939</v>
      </c>
      <c r="AE5041" s="8" t="s">
        <v>30803</v>
      </c>
      <c r="AF5041" s="13" t="s">
        <v>30931</v>
      </c>
      <c r="AG5041" s="13" t="s">
        <v>4313</v>
      </c>
      <c r="AH5041" s="13" t="s">
        <v>232</v>
      </c>
      <c r="AI5041" s="13" t="s">
        <v>66</v>
      </c>
      <c r="AJ5041" s="13" t="s">
        <v>29094</v>
      </c>
      <c r="AK5041" s="13" t="s">
        <v>11705</v>
      </c>
      <c r="AL5041" s="13" t="s">
        <v>11705</v>
      </c>
      <c r="AM5041" s="13" t="s">
        <v>11705</v>
      </c>
      <c r="AN5041" s="8" t="s">
        <v>49</v>
      </c>
      <c r="AO5041" s="13" t="s">
        <v>30932</v>
      </c>
      <c r="AP5041" s="51" t="s">
        <v>30931</v>
      </c>
      <c r="AQ5041" s="28">
        <v>2053.0</v>
      </c>
    </row>
    <row r="5042">
      <c r="A5042" s="8" t="str">
        <f t="shared" si="1"/>
        <v>Brian Allen</v>
      </c>
      <c r="B5042" s="51" t="s">
        <v>30948</v>
      </c>
      <c r="C5042" s="8" t="s">
        <v>30717</v>
      </c>
      <c r="D5042" s="9" t="s">
        <v>4297</v>
      </c>
      <c r="E5042" s="13" t="s">
        <v>30949</v>
      </c>
      <c r="F5042" s="8" t="s">
        <v>3309</v>
      </c>
      <c r="G5042" s="8" t="s">
        <v>10164</v>
      </c>
      <c r="H5042" s="13" t="s">
        <v>30950</v>
      </c>
      <c r="I5042" s="8" t="s">
        <v>27894</v>
      </c>
      <c r="J5042" s="10" t="s">
        <v>11705</v>
      </c>
      <c r="K5042" s="51" t="s">
        <v>30951</v>
      </c>
      <c r="L5042" s="8"/>
      <c r="M5042" s="8"/>
      <c r="N5042" s="8" t="s">
        <v>30952</v>
      </c>
      <c r="O5042" s="13" t="s">
        <v>52</v>
      </c>
      <c r="P5042" s="51"/>
      <c r="Q5042" s="51"/>
      <c r="R5042" s="51" t="s">
        <v>331</v>
      </c>
      <c r="S5042" s="51" t="s">
        <v>851</v>
      </c>
      <c r="T5042" s="11" t="str">
        <f t="shared" si="2"/>
        <v>Brian Allen</v>
      </c>
      <c r="U5042" s="51" t="s">
        <v>55</v>
      </c>
      <c r="V5042" s="51" t="s">
        <v>30953</v>
      </c>
      <c r="W5042" s="51" t="s">
        <v>30954</v>
      </c>
      <c r="X5042" s="8"/>
      <c r="Y5042" s="51" t="s">
        <v>60</v>
      </c>
      <c r="Z5042" s="51" t="s">
        <v>60</v>
      </c>
      <c r="AA5042" s="51" t="s">
        <v>60</v>
      </c>
      <c r="AB5042" s="51" t="s">
        <v>60</v>
      </c>
      <c r="AC5042" s="51" t="s">
        <v>60</v>
      </c>
      <c r="AD5042" s="51" t="s">
        <v>60</v>
      </c>
      <c r="AE5042" s="8" t="s">
        <v>30955</v>
      </c>
      <c r="AF5042" s="13" t="s">
        <v>30949</v>
      </c>
      <c r="AG5042" s="13" t="s">
        <v>4313</v>
      </c>
      <c r="AH5042" s="13" t="s">
        <v>4581</v>
      </c>
      <c r="AI5042" s="13" t="s">
        <v>233</v>
      </c>
      <c r="AJ5042" s="8"/>
      <c r="AK5042" s="13" t="s">
        <v>11705</v>
      </c>
      <c r="AL5042" s="13" t="s">
        <v>11705</v>
      </c>
      <c r="AM5042" s="13" t="s">
        <v>11705</v>
      </c>
      <c r="AN5042" s="8" t="s">
        <v>49</v>
      </c>
      <c r="AO5042" s="8" t="s">
        <v>30956</v>
      </c>
      <c r="AP5042" s="51" t="s">
        <v>30949</v>
      </c>
      <c r="AQ5042" s="28">
        <v>402.0</v>
      </c>
    </row>
    <row r="5043">
      <c r="A5043" s="8" t="str">
        <f t="shared" si="1"/>
        <v>Derrick Young</v>
      </c>
      <c r="B5043" s="61" t="s">
        <v>30957</v>
      </c>
      <c r="C5043" s="51" t="s">
        <v>30717</v>
      </c>
      <c r="D5043" s="116" t="s">
        <v>4297</v>
      </c>
      <c r="E5043" s="21" t="s">
        <v>30958</v>
      </c>
      <c r="F5043" s="21" t="s">
        <v>3309</v>
      </c>
      <c r="G5043" s="72" t="s">
        <v>10164</v>
      </c>
      <c r="H5043" s="88">
        <v>155186.0</v>
      </c>
      <c r="I5043" s="23" t="s">
        <v>16514</v>
      </c>
      <c r="J5043" s="10" t="s">
        <v>11705</v>
      </c>
      <c r="K5043" s="18" t="s">
        <v>30959</v>
      </c>
      <c r="L5043" s="18"/>
      <c r="M5043" s="18"/>
      <c r="N5043" s="61" t="s">
        <v>30960</v>
      </c>
      <c r="O5043" s="51" t="s">
        <v>52</v>
      </c>
      <c r="P5043" s="61" t="s">
        <v>207</v>
      </c>
      <c r="Q5043" s="62"/>
      <c r="R5043" s="51" t="s">
        <v>5972</v>
      </c>
      <c r="S5043" s="51" t="s">
        <v>2820</v>
      </c>
      <c r="T5043" s="11" t="str">
        <f t="shared" si="2"/>
        <v>Derrick Young</v>
      </c>
      <c r="U5043" s="51" t="s">
        <v>55</v>
      </c>
      <c r="V5043" s="51" t="s">
        <v>30961</v>
      </c>
      <c r="W5043" s="51" t="s">
        <v>30962</v>
      </c>
      <c r="X5043" s="84"/>
      <c r="Y5043" s="84"/>
      <c r="Z5043" s="62"/>
      <c r="AA5043" s="62"/>
      <c r="AB5043" s="62"/>
      <c r="AC5043" s="62"/>
      <c r="AD5043" s="62"/>
      <c r="AE5043" s="62" t="s">
        <v>30963</v>
      </c>
      <c r="AF5043" s="21" t="s">
        <v>30964</v>
      </c>
      <c r="AG5043" s="21" t="s">
        <v>4313</v>
      </c>
      <c r="AH5043" s="44" t="s">
        <v>4581</v>
      </c>
      <c r="AI5043" s="23" t="s">
        <v>66</v>
      </c>
      <c r="AJ5043" s="48" t="s">
        <v>29094</v>
      </c>
      <c r="AK5043" s="36" t="s">
        <v>11705</v>
      </c>
      <c r="AL5043" s="36" t="s">
        <v>11705</v>
      </c>
      <c r="AM5043" s="22" t="s">
        <v>11705</v>
      </c>
      <c r="AN5043" s="40" t="s">
        <v>49</v>
      </c>
      <c r="AO5043" s="112">
        <v>13056.0</v>
      </c>
      <c r="AP5043" s="18" t="s">
        <v>30964</v>
      </c>
      <c r="AQ5043" s="91">
        <v>3304.0</v>
      </c>
    </row>
    <row r="5044">
      <c r="A5044" s="8" t="str">
        <f t="shared" si="1"/>
        <v>Tom Bond</v>
      </c>
      <c r="B5044" s="51" t="s">
        <v>30957</v>
      </c>
      <c r="C5044" s="8" t="s">
        <v>30717</v>
      </c>
      <c r="D5044" s="9" t="s">
        <v>4297</v>
      </c>
      <c r="E5044" s="8" t="s">
        <v>30958</v>
      </c>
      <c r="F5044" s="8" t="s">
        <v>3309</v>
      </c>
      <c r="G5044" s="51" t="s">
        <v>10164</v>
      </c>
      <c r="H5044" s="8" t="s">
        <v>30965</v>
      </c>
      <c r="I5044" s="8" t="s">
        <v>16514</v>
      </c>
      <c r="J5044" s="10" t="s">
        <v>11705</v>
      </c>
      <c r="K5044" s="51" t="s">
        <v>30959</v>
      </c>
      <c r="L5044" s="8"/>
      <c r="M5044" s="8"/>
      <c r="N5044" s="51" t="s">
        <v>30966</v>
      </c>
      <c r="O5044" s="51" t="s">
        <v>52</v>
      </c>
      <c r="P5044" s="51"/>
      <c r="Q5044" s="51"/>
      <c r="R5044" s="51" t="s">
        <v>271</v>
      </c>
      <c r="S5044" s="51" t="s">
        <v>30967</v>
      </c>
      <c r="T5044" s="11" t="str">
        <f t="shared" si="2"/>
        <v>Tom Bond</v>
      </c>
      <c r="U5044" s="51" t="s">
        <v>8315</v>
      </c>
      <c r="V5044" s="51" t="s">
        <v>30968</v>
      </c>
      <c r="W5044" s="51"/>
      <c r="X5044" s="51"/>
      <c r="Y5044" s="51" t="s">
        <v>60</v>
      </c>
      <c r="Z5044" s="56" t="s">
        <v>30969</v>
      </c>
      <c r="AA5044" s="51" t="s">
        <v>60</v>
      </c>
      <c r="AB5044" s="56" t="s">
        <v>30666</v>
      </c>
      <c r="AC5044" s="51" t="s">
        <v>60</v>
      </c>
      <c r="AD5044" s="51" t="s">
        <v>60</v>
      </c>
      <c r="AE5044" s="51" t="s">
        <v>30963</v>
      </c>
      <c r="AF5044" s="8" t="s">
        <v>30964</v>
      </c>
      <c r="AG5044" s="8" t="s">
        <v>4313</v>
      </c>
      <c r="AH5044" s="8" t="s">
        <v>4581</v>
      </c>
      <c r="AI5044" s="8" t="s">
        <v>66</v>
      </c>
      <c r="AJ5044" s="8" t="s">
        <v>29094</v>
      </c>
      <c r="AK5044" s="8" t="s">
        <v>11705</v>
      </c>
      <c r="AL5044" s="8" t="s">
        <v>11705</v>
      </c>
      <c r="AM5044" s="8" t="s">
        <v>11705</v>
      </c>
      <c r="AN5044" s="8" t="s">
        <v>49</v>
      </c>
      <c r="AO5044" s="8" t="s">
        <v>30970</v>
      </c>
      <c r="AP5044" s="51" t="s">
        <v>30964</v>
      </c>
      <c r="AQ5044" s="11">
        <v>3304.0</v>
      </c>
    </row>
    <row r="5045">
      <c r="A5045" s="8" t="str">
        <f t="shared" si="1"/>
        <v>Jeremy Winzer</v>
      </c>
      <c r="B5045" s="51" t="s">
        <v>30957</v>
      </c>
      <c r="C5045" s="51" t="s">
        <v>30717</v>
      </c>
      <c r="D5045" s="92" t="s">
        <v>4297</v>
      </c>
      <c r="E5045" s="8" t="s">
        <v>30958</v>
      </c>
      <c r="F5045" s="8" t="s">
        <v>3309</v>
      </c>
      <c r="G5045" s="51" t="s">
        <v>10164</v>
      </c>
      <c r="H5045" s="57" t="s">
        <v>30965</v>
      </c>
      <c r="I5045" s="13" t="s">
        <v>16514</v>
      </c>
      <c r="J5045" s="10" t="s">
        <v>11705</v>
      </c>
      <c r="K5045" s="51" t="s">
        <v>30959</v>
      </c>
      <c r="L5045" s="51"/>
      <c r="M5045" s="51"/>
      <c r="N5045" s="8" t="s">
        <v>30971</v>
      </c>
      <c r="O5045" s="51" t="s">
        <v>52</v>
      </c>
      <c r="P5045" s="51"/>
      <c r="Q5045" s="51"/>
      <c r="R5045" s="51" t="s">
        <v>183</v>
      </c>
      <c r="S5045" s="51" t="s">
        <v>30972</v>
      </c>
      <c r="T5045" s="11" t="str">
        <f t="shared" si="2"/>
        <v>Jeremy Winzer</v>
      </c>
      <c r="U5045" s="51" t="s">
        <v>106</v>
      </c>
      <c r="V5045" s="51" t="s">
        <v>30973</v>
      </c>
      <c r="W5045" s="51" t="s">
        <v>30962</v>
      </c>
      <c r="X5045" s="51"/>
      <c r="Y5045" s="51" t="s">
        <v>60</v>
      </c>
      <c r="Z5045" s="51" t="s">
        <v>60</v>
      </c>
      <c r="AA5045" s="51" t="s">
        <v>60</v>
      </c>
      <c r="AB5045" s="56" t="s">
        <v>30974</v>
      </c>
      <c r="AC5045" s="51" t="s">
        <v>60</v>
      </c>
      <c r="AD5045" s="51" t="s">
        <v>60</v>
      </c>
      <c r="AE5045" s="51" t="s">
        <v>30963</v>
      </c>
      <c r="AF5045" s="8" t="s">
        <v>30964</v>
      </c>
      <c r="AG5045" s="8" t="s">
        <v>4313</v>
      </c>
      <c r="AH5045" s="13" t="s">
        <v>4581</v>
      </c>
      <c r="AI5045" s="13" t="s">
        <v>66</v>
      </c>
      <c r="AJ5045" s="13" t="s">
        <v>29094</v>
      </c>
      <c r="AK5045" s="8" t="s">
        <v>11705</v>
      </c>
      <c r="AL5045" s="8" t="s">
        <v>11705</v>
      </c>
      <c r="AM5045" s="8" t="s">
        <v>11705</v>
      </c>
      <c r="AN5045" s="8" t="s">
        <v>49</v>
      </c>
      <c r="AO5045" s="8" t="s">
        <v>30970</v>
      </c>
      <c r="AP5045" s="51" t="s">
        <v>30964</v>
      </c>
      <c r="AQ5045" s="114">
        <v>3304.0</v>
      </c>
    </row>
    <row r="5046">
      <c r="A5046" s="8" t="str">
        <f t="shared" si="1"/>
        <v>Robert Spies</v>
      </c>
      <c r="B5046" s="51" t="s">
        <v>30975</v>
      </c>
      <c r="C5046" s="8" t="s">
        <v>30717</v>
      </c>
      <c r="D5046" s="9" t="s">
        <v>4297</v>
      </c>
      <c r="E5046" s="8" t="s">
        <v>5410</v>
      </c>
      <c r="F5046" s="8" t="s">
        <v>3309</v>
      </c>
      <c r="G5046" s="8" t="s">
        <v>10164</v>
      </c>
      <c r="H5046" s="8" t="s">
        <v>30976</v>
      </c>
      <c r="I5046" s="8" t="s">
        <v>49</v>
      </c>
      <c r="J5046" s="10" t="s">
        <v>49</v>
      </c>
      <c r="K5046" s="51" t="s">
        <v>30977</v>
      </c>
      <c r="L5046" s="8"/>
      <c r="M5046" s="8"/>
      <c r="N5046" s="8" t="s">
        <v>30978</v>
      </c>
      <c r="O5046" s="8" t="s">
        <v>52</v>
      </c>
      <c r="P5046" s="51"/>
      <c r="Q5046" s="51"/>
      <c r="R5046" s="51" t="s">
        <v>2577</v>
      </c>
      <c r="S5046" s="51" t="s">
        <v>30979</v>
      </c>
      <c r="T5046" s="11" t="str">
        <f t="shared" si="2"/>
        <v>Robert Spies</v>
      </c>
      <c r="U5046" s="51" t="s">
        <v>55</v>
      </c>
      <c r="V5046" s="51" t="s">
        <v>30980</v>
      </c>
      <c r="W5046" s="51" t="s">
        <v>30981</v>
      </c>
      <c r="X5046" s="8"/>
      <c r="Y5046" s="8" t="s">
        <v>60</v>
      </c>
      <c r="Z5046" s="12" t="s">
        <v>30982</v>
      </c>
      <c r="AA5046" s="8" t="s">
        <v>60</v>
      </c>
      <c r="AB5046" s="8" t="s">
        <v>60</v>
      </c>
      <c r="AC5046" s="8" t="s">
        <v>60</v>
      </c>
      <c r="AD5046" s="12" t="s">
        <v>30983</v>
      </c>
      <c r="AE5046" s="8" t="s">
        <v>30984</v>
      </c>
      <c r="AF5046" s="8" t="s">
        <v>30985</v>
      </c>
      <c r="AG5046" s="8" t="s">
        <v>4313</v>
      </c>
      <c r="AH5046" s="8" t="s">
        <v>232</v>
      </c>
      <c r="AI5046" s="8" t="s">
        <v>66</v>
      </c>
      <c r="AJ5046" s="8" t="s">
        <v>29094</v>
      </c>
      <c r="AK5046" s="8" t="s">
        <v>49</v>
      </c>
      <c r="AL5046" s="8" t="s">
        <v>49</v>
      </c>
      <c r="AM5046" s="8" t="s">
        <v>49</v>
      </c>
      <c r="AN5046" s="8" t="s">
        <v>49</v>
      </c>
      <c r="AO5046" s="8" t="s">
        <v>30986</v>
      </c>
      <c r="AP5046" s="51" t="s">
        <v>30985</v>
      </c>
      <c r="AQ5046" s="11">
        <v>5866.0</v>
      </c>
    </row>
    <row r="5047">
      <c r="A5047" s="8" t="str">
        <f t="shared" si="1"/>
        <v>Art Hop</v>
      </c>
      <c r="B5047" s="51" t="s">
        <v>30975</v>
      </c>
      <c r="C5047" s="8" t="s">
        <v>30717</v>
      </c>
      <c r="D5047" s="9" t="s">
        <v>4297</v>
      </c>
      <c r="E5047" s="8" t="s">
        <v>5410</v>
      </c>
      <c r="F5047" s="8" t="s">
        <v>3309</v>
      </c>
      <c r="G5047" s="8" t="s">
        <v>10164</v>
      </c>
      <c r="H5047" s="8" t="s">
        <v>30976</v>
      </c>
      <c r="I5047" s="8" t="s">
        <v>49</v>
      </c>
      <c r="J5047" s="10" t="s">
        <v>49</v>
      </c>
      <c r="K5047" s="51" t="s">
        <v>30977</v>
      </c>
      <c r="L5047" s="8"/>
      <c r="M5047" s="8"/>
      <c r="N5047" s="8" t="s">
        <v>30987</v>
      </c>
      <c r="O5047" s="8" t="s">
        <v>52</v>
      </c>
      <c r="P5047" s="51"/>
      <c r="Q5047" s="51"/>
      <c r="R5047" s="51" t="s">
        <v>30988</v>
      </c>
      <c r="S5047" s="51" t="s">
        <v>30989</v>
      </c>
      <c r="T5047" s="11" t="str">
        <f t="shared" si="2"/>
        <v>Art Hop</v>
      </c>
      <c r="U5047" s="51" t="s">
        <v>80</v>
      </c>
      <c r="V5047" s="51" t="s">
        <v>30990</v>
      </c>
      <c r="W5047" s="51" t="s">
        <v>30981</v>
      </c>
      <c r="X5047" s="8"/>
      <c r="Y5047" s="8" t="s">
        <v>60</v>
      </c>
      <c r="Z5047" s="12" t="s">
        <v>30982</v>
      </c>
      <c r="AA5047" s="8" t="s">
        <v>60</v>
      </c>
      <c r="AB5047" s="8" t="s">
        <v>60</v>
      </c>
      <c r="AC5047" s="8" t="s">
        <v>60</v>
      </c>
      <c r="AD5047" s="12" t="s">
        <v>30983</v>
      </c>
      <c r="AE5047" s="8" t="s">
        <v>30984</v>
      </c>
      <c r="AF5047" s="8" t="s">
        <v>30985</v>
      </c>
      <c r="AG5047" s="8" t="s">
        <v>4313</v>
      </c>
      <c r="AH5047" s="8" t="s">
        <v>232</v>
      </c>
      <c r="AI5047" s="8" t="s">
        <v>66</v>
      </c>
      <c r="AJ5047" s="8" t="s">
        <v>29094</v>
      </c>
      <c r="AK5047" s="8" t="s">
        <v>49</v>
      </c>
      <c r="AL5047" s="8" t="s">
        <v>49</v>
      </c>
      <c r="AM5047" s="8" t="s">
        <v>49</v>
      </c>
      <c r="AN5047" s="8" t="s">
        <v>49</v>
      </c>
      <c r="AO5047" s="8" t="s">
        <v>30986</v>
      </c>
      <c r="AP5047" s="51" t="s">
        <v>30985</v>
      </c>
      <c r="AQ5047" s="11">
        <v>5866.0</v>
      </c>
    </row>
    <row r="5048">
      <c r="A5048" s="8" t="str">
        <f t="shared" si="1"/>
        <v>Jafet Molinares</v>
      </c>
      <c r="B5048" s="51" t="s">
        <v>30975</v>
      </c>
      <c r="C5048" s="8" t="s">
        <v>30717</v>
      </c>
      <c r="D5048" s="9" t="s">
        <v>4297</v>
      </c>
      <c r="E5048" s="8" t="s">
        <v>5410</v>
      </c>
      <c r="F5048" s="8" t="s">
        <v>3309</v>
      </c>
      <c r="G5048" s="8" t="s">
        <v>10164</v>
      </c>
      <c r="H5048" s="8" t="s">
        <v>30976</v>
      </c>
      <c r="I5048" s="8" t="s">
        <v>16514</v>
      </c>
      <c r="J5048" s="10" t="s">
        <v>49</v>
      </c>
      <c r="K5048" s="51" t="s">
        <v>30977</v>
      </c>
      <c r="L5048" s="8"/>
      <c r="M5048" s="8"/>
      <c r="N5048" s="8" t="s">
        <v>30991</v>
      </c>
      <c r="O5048" s="13" t="s">
        <v>52</v>
      </c>
      <c r="P5048" s="51"/>
      <c r="Q5048" s="51"/>
      <c r="R5048" s="51" t="s">
        <v>30992</v>
      </c>
      <c r="S5048" s="51" t="s">
        <v>30993</v>
      </c>
      <c r="T5048" s="11" t="str">
        <f t="shared" si="2"/>
        <v>Jafet Molinares</v>
      </c>
      <c r="U5048" s="51" t="s">
        <v>80</v>
      </c>
      <c r="V5048" s="51" t="s">
        <v>30994</v>
      </c>
      <c r="W5048" s="51" t="s">
        <v>30995</v>
      </c>
      <c r="X5048" s="8"/>
      <c r="Y5048" s="12" t="s">
        <v>30996</v>
      </c>
      <c r="Z5048" s="12" t="s">
        <v>30997</v>
      </c>
      <c r="AA5048" s="8" t="s">
        <v>60</v>
      </c>
      <c r="AB5048" s="12" t="s">
        <v>30998</v>
      </c>
      <c r="AC5048" s="12" t="s">
        <v>30999</v>
      </c>
      <c r="AD5048" s="8" t="s">
        <v>60</v>
      </c>
      <c r="AE5048" s="8" t="s">
        <v>30984</v>
      </c>
      <c r="AF5048" s="8" t="s">
        <v>30985</v>
      </c>
      <c r="AG5048" s="8" t="s">
        <v>4313</v>
      </c>
      <c r="AH5048" s="8" t="s">
        <v>232</v>
      </c>
      <c r="AI5048" s="8" t="s">
        <v>66</v>
      </c>
      <c r="AJ5048" s="8" t="s">
        <v>29094</v>
      </c>
      <c r="AK5048" s="8" t="s">
        <v>49</v>
      </c>
      <c r="AL5048" s="8" t="s">
        <v>49</v>
      </c>
      <c r="AM5048" s="8" t="s">
        <v>49</v>
      </c>
      <c r="AN5048" s="8" t="s">
        <v>49</v>
      </c>
      <c r="AO5048" s="8" t="s">
        <v>30986</v>
      </c>
      <c r="AP5048" s="51" t="s">
        <v>30985</v>
      </c>
      <c r="AQ5048" s="11">
        <v>5866.0</v>
      </c>
    </row>
    <row r="5049">
      <c r="A5049" s="8" t="str">
        <f t="shared" si="1"/>
        <v>Ermelinda Spies</v>
      </c>
      <c r="B5049" s="51" t="s">
        <v>30975</v>
      </c>
      <c r="C5049" s="8" t="s">
        <v>30717</v>
      </c>
      <c r="D5049" s="9" t="s">
        <v>4297</v>
      </c>
      <c r="E5049" s="8" t="s">
        <v>5410</v>
      </c>
      <c r="F5049" s="8" t="s">
        <v>3309</v>
      </c>
      <c r="G5049" s="8" t="s">
        <v>10164</v>
      </c>
      <c r="H5049" s="8" t="s">
        <v>30976</v>
      </c>
      <c r="I5049" s="8" t="s">
        <v>49</v>
      </c>
      <c r="J5049" s="10" t="s">
        <v>49</v>
      </c>
      <c r="K5049" s="51" t="s">
        <v>30977</v>
      </c>
      <c r="L5049" s="8"/>
      <c r="M5049" s="8"/>
      <c r="N5049" s="8" t="s">
        <v>31000</v>
      </c>
      <c r="O5049" s="8" t="s">
        <v>52</v>
      </c>
      <c r="P5049" s="51"/>
      <c r="Q5049" s="51"/>
      <c r="R5049" s="51" t="s">
        <v>31001</v>
      </c>
      <c r="S5049" s="51" t="s">
        <v>30979</v>
      </c>
      <c r="T5049" s="11" t="str">
        <f t="shared" si="2"/>
        <v>Ermelinda Spies</v>
      </c>
      <c r="U5049" s="51" t="s">
        <v>80</v>
      </c>
      <c r="V5049" s="51" t="s">
        <v>31002</v>
      </c>
      <c r="W5049" s="51" t="s">
        <v>30981</v>
      </c>
      <c r="X5049" s="8"/>
      <c r="Y5049" s="8" t="s">
        <v>60</v>
      </c>
      <c r="Z5049" s="12" t="s">
        <v>30982</v>
      </c>
      <c r="AA5049" s="8" t="s">
        <v>60</v>
      </c>
      <c r="AB5049" s="8" t="s">
        <v>60</v>
      </c>
      <c r="AC5049" s="8" t="s">
        <v>60</v>
      </c>
      <c r="AD5049" s="12" t="s">
        <v>30983</v>
      </c>
      <c r="AE5049" s="8" t="s">
        <v>30984</v>
      </c>
      <c r="AF5049" s="8" t="s">
        <v>30985</v>
      </c>
      <c r="AG5049" s="8" t="s">
        <v>4313</v>
      </c>
      <c r="AH5049" s="8" t="s">
        <v>232</v>
      </c>
      <c r="AI5049" s="8" t="s">
        <v>66</v>
      </c>
      <c r="AJ5049" s="8" t="s">
        <v>29094</v>
      </c>
      <c r="AK5049" s="8" t="s">
        <v>49</v>
      </c>
      <c r="AL5049" s="8" t="s">
        <v>49</v>
      </c>
      <c r="AM5049" s="8" t="s">
        <v>49</v>
      </c>
      <c r="AN5049" s="8" t="s">
        <v>49</v>
      </c>
      <c r="AO5049" s="8" t="s">
        <v>30986</v>
      </c>
      <c r="AP5049" s="51" t="s">
        <v>30985</v>
      </c>
      <c r="AQ5049" s="11">
        <v>5866.0</v>
      </c>
    </row>
    <row r="5050">
      <c r="A5050" s="8" t="str">
        <f t="shared" si="1"/>
        <v>Steve Jones</v>
      </c>
      <c r="B5050" s="51" t="s">
        <v>30975</v>
      </c>
      <c r="C5050" s="8" t="s">
        <v>30717</v>
      </c>
      <c r="D5050" s="9" t="s">
        <v>4297</v>
      </c>
      <c r="E5050" s="8" t="s">
        <v>5410</v>
      </c>
      <c r="F5050" s="8" t="s">
        <v>3309</v>
      </c>
      <c r="G5050" s="8" t="s">
        <v>10164</v>
      </c>
      <c r="H5050" s="8" t="s">
        <v>30976</v>
      </c>
      <c r="I5050" s="8" t="s">
        <v>49</v>
      </c>
      <c r="J5050" s="10" t="s">
        <v>49</v>
      </c>
      <c r="K5050" s="51" t="s">
        <v>30977</v>
      </c>
      <c r="L5050" s="8"/>
      <c r="M5050" s="8"/>
      <c r="N5050" s="8" t="s">
        <v>31003</v>
      </c>
      <c r="O5050" s="8" t="s">
        <v>52</v>
      </c>
      <c r="P5050" s="51"/>
      <c r="Q5050" s="51"/>
      <c r="R5050" s="51" t="s">
        <v>2591</v>
      </c>
      <c r="S5050" s="51" t="s">
        <v>1937</v>
      </c>
      <c r="T5050" s="11" t="str">
        <f t="shared" si="2"/>
        <v>Steve Jones</v>
      </c>
      <c r="U5050" s="51" t="s">
        <v>80</v>
      </c>
      <c r="V5050" s="51"/>
      <c r="W5050" s="51"/>
      <c r="X5050" s="8"/>
      <c r="Y5050" s="8" t="s">
        <v>60</v>
      </c>
      <c r="Z5050" s="12" t="s">
        <v>30982</v>
      </c>
      <c r="AA5050" s="8" t="s">
        <v>60</v>
      </c>
      <c r="AB5050" s="8" t="s">
        <v>60</v>
      </c>
      <c r="AC5050" s="8" t="s">
        <v>60</v>
      </c>
      <c r="AD5050" s="12" t="s">
        <v>30983</v>
      </c>
      <c r="AE5050" s="8" t="s">
        <v>30984</v>
      </c>
      <c r="AF5050" s="8" t="s">
        <v>30985</v>
      </c>
      <c r="AG5050" s="8" t="s">
        <v>4313</v>
      </c>
      <c r="AH5050" s="8" t="s">
        <v>232</v>
      </c>
      <c r="AI5050" s="8" t="s">
        <v>66</v>
      </c>
      <c r="AJ5050" s="8" t="s">
        <v>29094</v>
      </c>
      <c r="AK5050" s="8" t="s">
        <v>49</v>
      </c>
      <c r="AL5050" s="8" t="s">
        <v>49</v>
      </c>
      <c r="AM5050" s="8" t="s">
        <v>49</v>
      </c>
      <c r="AN5050" s="8" t="s">
        <v>49</v>
      </c>
      <c r="AO5050" s="8" t="s">
        <v>30986</v>
      </c>
      <c r="AP5050" s="51" t="s">
        <v>30985</v>
      </c>
      <c r="AQ5050" s="11">
        <v>5866.0</v>
      </c>
    </row>
    <row r="5051">
      <c r="A5051" s="8" t="str">
        <f t="shared" si="1"/>
        <v>Al Petz</v>
      </c>
      <c r="B5051" s="51" t="s">
        <v>30975</v>
      </c>
      <c r="C5051" s="8" t="s">
        <v>30717</v>
      </c>
      <c r="D5051" s="9" t="s">
        <v>4297</v>
      </c>
      <c r="E5051" s="13" t="s">
        <v>5410</v>
      </c>
      <c r="F5051" s="8" t="s">
        <v>3309</v>
      </c>
      <c r="G5051" s="8" t="s">
        <v>10164</v>
      </c>
      <c r="H5051" s="13" t="s">
        <v>30976</v>
      </c>
      <c r="I5051" s="8" t="s">
        <v>49</v>
      </c>
      <c r="J5051" s="10" t="s">
        <v>11705</v>
      </c>
      <c r="K5051" s="51" t="s">
        <v>30977</v>
      </c>
      <c r="L5051" s="8"/>
      <c r="M5051" s="8"/>
      <c r="N5051" s="8" t="s">
        <v>31004</v>
      </c>
      <c r="O5051" s="8" t="s">
        <v>52</v>
      </c>
      <c r="P5051" s="51"/>
      <c r="Q5051" s="51"/>
      <c r="R5051" s="51" t="s">
        <v>19035</v>
      </c>
      <c r="S5051" s="51" t="s">
        <v>31005</v>
      </c>
      <c r="T5051" s="11" t="str">
        <f t="shared" si="2"/>
        <v>Al Petz</v>
      </c>
      <c r="U5051" s="51" t="s">
        <v>80</v>
      </c>
      <c r="V5051" s="51"/>
      <c r="W5051" s="51" t="s">
        <v>30995</v>
      </c>
      <c r="X5051" s="8"/>
      <c r="Y5051" s="8" t="s">
        <v>60</v>
      </c>
      <c r="Z5051" s="12" t="s">
        <v>30982</v>
      </c>
      <c r="AA5051" s="8" t="s">
        <v>60</v>
      </c>
      <c r="AB5051" s="8" t="s">
        <v>60</v>
      </c>
      <c r="AC5051" s="8" t="s">
        <v>60</v>
      </c>
      <c r="AD5051" s="8" t="s">
        <v>60</v>
      </c>
      <c r="AE5051" s="8" t="s">
        <v>30984</v>
      </c>
      <c r="AF5051" s="13" t="s">
        <v>30985</v>
      </c>
      <c r="AG5051" s="13" t="s">
        <v>4313</v>
      </c>
      <c r="AH5051" s="13" t="s">
        <v>232</v>
      </c>
      <c r="AI5051" s="13" t="s">
        <v>66</v>
      </c>
      <c r="AJ5051" s="13" t="s">
        <v>29094</v>
      </c>
      <c r="AK5051" s="8" t="s">
        <v>11705</v>
      </c>
      <c r="AL5051" s="8" t="s">
        <v>11705</v>
      </c>
      <c r="AM5051" s="8" t="s">
        <v>11705</v>
      </c>
      <c r="AN5051" s="8" t="s">
        <v>11705</v>
      </c>
      <c r="AO5051" s="13" t="s">
        <v>30986</v>
      </c>
      <c r="AP5051" s="51" t="s">
        <v>30985</v>
      </c>
      <c r="AQ5051" s="28">
        <v>5866.0</v>
      </c>
    </row>
    <row r="5052">
      <c r="A5052" s="8" t="str">
        <f t="shared" si="1"/>
        <v>Trey Bruton</v>
      </c>
      <c r="B5052" s="51" t="s">
        <v>31006</v>
      </c>
      <c r="C5052" s="8" t="s">
        <v>30717</v>
      </c>
      <c r="D5052" s="9" t="s">
        <v>4297</v>
      </c>
      <c r="E5052" s="8" t="s">
        <v>31007</v>
      </c>
      <c r="F5052" s="8" t="s">
        <v>3309</v>
      </c>
      <c r="G5052" s="8" t="s">
        <v>10164</v>
      </c>
      <c r="H5052" s="8" t="s">
        <v>31008</v>
      </c>
      <c r="I5052" s="8" t="s">
        <v>49</v>
      </c>
      <c r="J5052" s="10" t="s">
        <v>49</v>
      </c>
      <c r="K5052" s="51" t="s">
        <v>31009</v>
      </c>
      <c r="L5052" s="8"/>
      <c r="M5052" s="8"/>
      <c r="N5052" s="8" t="s">
        <v>31010</v>
      </c>
      <c r="O5052" s="8" t="s">
        <v>52</v>
      </c>
      <c r="P5052" s="51"/>
      <c r="Q5052" s="51"/>
      <c r="R5052" s="51" t="s">
        <v>4302</v>
      </c>
      <c r="S5052" s="51" t="s">
        <v>31011</v>
      </c>
      <c r="T5052" s="11" t="str">
        <f t="shared" si="2"/>
        <v>Trey Bruton</v>
      </c>
      <c r="U5052" s="51" t="s">
        <v>55</v>
      </c>
      <c r="V5052" s="51" t="s">
        <v>31012</v>
      </c>
      <c r="W5052" s="51" t="s">
        <v>31013</v>
      </c>
      <c r="X5052" s="8"/>
      <c r="Y5052" s="8" t="s">
        <v>60</v>
      </c>
      <c r="Z5052" s="8" t="s">
        <v>60</v>
      </c>
      <c r="AA5052" s="8" t="s">
        <v>60</v>
      </c>
      <c r="AB5052" s="12" t="s">
        <v>31014</v>
      </c>
      <c r="AC5052" s="8" t="s">
        <v>60</v>
      </c>
      <c r="AD5052" s="12" t="s">
        <v>31015</v>
      </c>
      <c r="AE5052" s="8" t="s">
        <v>31016</v>
      </c>
      <c r="AF5052" s="8" t="s">
        <v>31017</v>
      </c>
      <c r="AG5052" s="8" t="s">
        <v>4313</v>
      </c>
      <c r="AH5052" s="8" t="s">
        <v>4581</v>
      </c>
      <c r="AI5052" s="8" t="s">
        <v>66</v>
      </c>
      <c r="AJ5052" s="8" t="s">
        <v>29094</v>
      </c>
      <c r="AK5052" s="8" t="s">
        <v>49</v>
      </c>
      <c r="AL5052" s="8" t="s">
        <v>49</v>
      </c>
      <c r="AM5052" s="8" t="s">
        <v>49</v>
      </c>
      <c r="AN5052" s="8" t="s">
        <v>49</v>
      </c>
      <c r="AO5052" s="8" t="s">
        <v>31018</v>
      </c>
      <c r="AP5052" s="51" t="s">
        <v>31017</v>
      </c>
      <c r="AQ5052" s="11">
        <v>2066.0</v>
      </c>
    </row>
    <row r="5053">
      <c r="A5053" s="8" t="str">
        <f t="shared" si="1"/>
        <v>Isayah Williams</v>
      </c>
      <c r="B5053" s="51" t="s">
        <v>31006</v>
      </c>
      <c r="C5053" s="8" t="s">
        <v>30717</v>
      </c>
      <c r="D5053" s="9" t="s">
        <v>4297</v>
      </c>
      <c r="E5053" s="8" t="s">
        <v>31007</v>
      </c>
      <c r="F5053" s="8" t="s">
        <v>3309</v>
      </c>
      <c r="G5053" s="51" t="s">
        <v>10164</v>
      </c>
      <c r="H5053" s="8" t="s">
        <v>31008</v>
      </c>
      <c r="I5053" s="8" t="s">
        <v>16514</v>
      </c>
      <c r="J5053" s="10" t="s">
        <v>49</v>
      </c>
      <c r="K5053" s="51" t="s">
        <v>31009</v>
      </c>
      <c r="L5053" s="8"/>
      <c r="M5053" s="8"/>
      <c r="N5053" s="51" t="s">
        <v>31019</v>
      </c>
      <c r="O5053" s="51" t="s">
        <v>52</v>
      </c>
      <c r="P5053" s="51"/>
      <c r="Q5053" s="51"/>
      <c r="R5053" s="51" t="s">
        <v>31020</v>
      </c>
      <c r="S5053" s="51" t="s">
        <v>1878</v>
      </c>
      <c r="T5053" s="11" t="str">
        <f t="shared" si="2"/>
        <v>Isayah Williams</v>
      </c>
      <c r="U5053" s="51" t="s">
        <v>106</v>
      </c>
      <c r="V5053" s="51" t="s">
        <v>31021</v>
      </c>
      <c r="W5053" s="51" t="s">
        <v>31022</v>
      </c>
      <c r="X5053" s="51"/>
      <c r="Y5053" s="56" t="s">
        <v>31023</v>
      </c>
      <c r="Z5053" s="51" t="s">
        <v>60</v>
      </c>
      <c r="AA5053" s="56" t="s">
        <v>31024</v>
      </c>
      <c r="AB5053" s="56" t="s">
        <v>31025</v>
      </c>
      <c r="AC5053" s="51" t="s">
        <v>60</v>
      </c>
      <c r="AD5053" s="56" t="s">
        <v>31026</v>
      </c>
      <c r="AE5053" s="51" t="s">
        <v>31016</v>
      </c>
      <c r="AF5053" s="8" t="s">
        <v>31017</v>
      </c>
      <c r="AG5053" s="8" t="s">
        <v>4313</v>
      </c>
      <c r="AH5053" s="8" t="s">
        <v>4581</v>
      </c>
      <c r="AI5053" s="8" t="s">
        <v>66</v>
      </c>
      <c r="AJ5053" s="8" t="s">
        <v>29094</v>
      </c>
      <c r="AK5053" s="8" t="s">
        <v>49</v>
      </c>
      <c r="AL5053" s="8" t="s">
        <v>49</v>
      </c>
      <c r="AM5053" s="8" t="s">
        <v>49</v>
      </c>
      <c r="AN5053" s="8" t="s">
        <v>49</v>
      </c>
      <c r="AO5053" s="8" t="s">
        <v>31018</v>
      </c>
      <c r="AP5053" s="51" t="s">
        <v>31017</v>
      </c>
      <c r="AQ5053" s="11">
        <v>2066.0</v>
      </c>
    </row>
    <row r="5054">
      <c r="A5054" s="8" t="str">
        <f t="shared" si="1"/>
        <v>Jessica Beatty</v>
      </c>
      <c r="B5054" s="51" t="s">
        <v>31006</v>
      </c>
      <c r="C5054" s="8" t="s">
        <v>30717</v>
      </c>
      <c r="D5054" s="9" t="s">
        <v>4297</v>
      </c>
      <c r="E5054" s="8" t="s">
        <v>31007</v>
      </c>
      <c r="F5054" s="8" t="s">
        <v>3309</v>
      </c>
      <c r="G5054" s="8" t="s">
        <v>10164</v>
      </c>
      <c r="H5054" s="8" t="s">
        <v>31008</v>
      </c>
      <c r="I5054" s="8" t="s">
        <v>49</v>
      </c>
      <c r="J5054" s="10" t="s">
        <v>11705</v>
      </c>
      <c r="K5054" s="51" t="s">
        <v>31009</v>
      </c>
      <c r="L5054" s="8"/>
      <c r="M5054" s="8"/>
      <c r="N5054" s="8" t="s">
        <v>31027</v>
      </c>
      <c r="O5054" s="8" t="s">
        <v>52</v>
      </c>
      <c r="P5054" s="51"/>
      <c r="Q5054" s="51"/>
      <c r="R5054" s="51" t="s">
        <v>2511</v>
      </c>
      <c r="S5054" s="51" t="s">
        <v>27780</v>
      </c>
      <c r="T5054" s="11" t="str">
        <f t="shared" si="2"/>
        <v>Jessica Beatty</v>
      </c>
      <c r="U5054" s="51" t="s">
        <v>106</v>
      </c>
      <c r="V5054" s="51" t="s">
        <v>31028</v>
      </c>
      <c r="W5054" s="51"/>
      <c r="X5054" s="8"/>
      <c r="Y5054" s="8" t="s">
        <v>60</v>
      </c>
      <c r="Z5054" s="8" t="s">
        <v>60</v>
      </c>
      <c r="AA5054" s="8" t="s">
        <v>60</v>
      </c>
      <c r="AB5054" s="12" t="s">
        <v>31025</v>
      </c>
      <c r="AC5054" s="8" t="s">
        <v>60</v>
      </c>
      <c r="AD5054" s="8" t="s">
        <v>60</v>
      </c>
      <c r="AE5054" s="8" t="s">
        <v>31016</v>
      </c>
      <c r="AF5054" s="8" t="s">
        <v>31017</v>
      </c>
      <c r="AG5054" s="8" t="s">
        <v>4313</v>
      </c>
      <c r="AH5054" s="8" t="s">
        <v>4581</v>
      </c>
      <c r="AI5054" s="8" t="s">
        <v>66</v>
      </c>
      <c r="AJ5054" s="8" t="s">
        <v>29094</v>
      </c>
      <c r="AK5054" s="8" t="s">
        <v>11705</v>
      </c>
      <c r="AL5054" s="8" t="s">
        <v>11705</v>
      </c>
      <c r="AM5054" s="8" t="s">
        <v>11705</v>
      </c>
      <c r="AN5054" s="8" t="s">
        <v>11705</v>
      </c>
      <c r="AO5054" s="8" t="s">
        <v>31018</v>
      </c>
      <c r="AP5054" s="51" t="s">
        <v>31017</v>
      </c>
      <c r="AQ5054" s="11">
        <v>2066.0</v>
      </c>
    </row>
    <row r="5055">
      <c r="A5055" s="8" t="str">
        <f t="shared" si="1"/>
        <v>Quintin Powell</v>
      </c>
      <c r="B5055" s="51" t="s">
        <v>31029</v>
      </c>
      <c r="C5055" s="8" t="s">
        <v>30717</v>
      </c>
      <c r="D5055" s="9" t="s">
        <v>4297</v>
      </c>
      <c r="E5055" s="8" t="s">
        <v>20002</v>
      </c>
      <c r="F5055" s="8" t="s">
        <v>3309</v>
      </c>
      <c r="G5055" s="8" t="s">
        <v>10164</v>
      </c>
      <c r="H5055" s="8" t="s">
        <v>31030</v>
      </c>
      <c r="I5055" s="8" t="s">
        <v>49</v>
      </c>
      <c r="J5055" s="10" t="s">
        <v>49</v>
      </c>
      <c r="K5055" s="51" t="s">
        <v>31031</v>
      </c>
      <c r="L5055" s="8"/>
      <c r="M5055" s="8"/>
      <c r="N5055" s="8" t="s">
        <v>31032</v>
      </c>
      <c r="O5055" s="8" t="s">
        <v>52</v>
      </c>
      <c r="P5055" s="51"/>
      <c r="Q5055" s="51"/>
      <c r="R5055" s="51" t="s">
        <v>31033</v>
      </c>
      <c r="S5055" s="51" t="s">
        <v>5771</v>
      </c>
      <c r="T5055" s="11" t="str">
        <f t="shared" si="2"/>
        <v>Quintin Powell</v>
      </c>
      <c r="U5055" s="51" t="s">
        <v>55</v>
      </c>
      <c r="V5055" s="51" t="s">
        <v>31034</v>
      </c>
      <c r="W5055" s="51" t="s">
        <v>31035</v>
      </c>
      <c r="X5055" s="8"/>
      <c r="Y5055" s="12" t="s">
        <v>31036</v>
      </c>
      <c r="Z5055" s="12" t="s">
        <v>30969</v>
      </c>
      <c r="AA5055" s="8" t="s">
        <v>60</v>
      </c>
      <c r="AB5055" s="12" t="s">
        <v>31037</v>
      </c>
      <c r="AC5055" s="8" t="s">
        <v>60</v>
      </c>
      <c r="AD5055" s="8" t="s">
        <v>60</v>
      </c>
      <c r="AE5055" s="8" t="s">
        <v>31038</v>
      </c>
      <c r="AF5055" s="8" t="s">
        <v>31039</v>
      </c>
      <c r="AG5055" s="8" t="s">
        <v>4313</v>
      </c>
      <c r="AH5055" s="8" t="s">
        <v>4581</v>
      </c>
      <c r="AI5055" s="8" t="s">
        <v>66</v>
      </c>
      <c r="AJ5055" s="8" t="s">
        <v>29094</v>
      </c>
      <c r="AK5055" s="8" t="s">
        <v>49</v>
      </c>
      <c r="AL5055" s="8" t="s">
        <v>49</v>
      </c>
      <c r="AM5055" s="8" t="s">
        <v>49</v>
      </c>
      <c r="AN5055" s="8" t="s">
        <v>49</v>
      </c>
      <c r="AO5055" s="8" t="s">
        <v>31040</v>
      </c>
      <c r="AP5055" s="51" t="s">
        <v>31039</v>
      </c>
      <c r="AQ5055" s="11">
        <v>1191.0</v>
      </c>
    </row>
    <row r="5056">
      <c r="A5056" s="8" t="str">
        <f t="shared" si="1"/>
        <v>Kenny McCartney</v>
      </c>
      <c r="B5056" s="51" t="s">
        <v>31029</v>
      </c>
      <c r="C5056" s="8" t="s">
        <v>30717</v>
      </c>
      <c r="D5056" s="9" t="s">
        <v>4297</v>
      </c>
      <c r="E5056" s="8" t="s">
        <v>20002</v>
      </c>
      <c r="F5056" s="8" t="s">
        <v>3309</v>
      </c>
      <c r="G5056" s="51" t="s">
        <v>10164</v>
      </c>
      <c r="H5056" s="8" t="s">
        <v>31030</v>
      </c>
      <c r="I5056" s="8" t="s">
        <v>16514</v>
      </c>
      <c r="J5056" s="10" t="s">
        <v>49</v>
      </c>
      <c r="K5056" s="51" t="s">
        <v>31031</v>
      </c>
      <c r="L5056" s="8"/>
      <c r="M5056" s="8"/>
      <c r="N5056" s="51" t="s">
        <v>31041</v>
      </c>
      <c r="O5056" s="51" t="s">
        <v>52</v>
      </c>
      <c r="P5056" s="51"/>
      <c r="Q5056" s="51"/>
      <c r="R5056" s="51" t="s">
        <v>1253</v>
      </c>
      <c r="S5056" s="51" t="s">
        <v>31042</v>
      </c>
      <c r="T5056" s="11" t="str">
        <f t="shared" si="2"/>
        <v>Kenny McCartney</v>
      </c>
      <c r="U5056" s="51" t="s">
        <v>160</v>
      </c>
      <c r="V5056" s="51" t="s">
        <v>31043</v>
      </c>
      <c r="W5056" s="51"/>
      <c r="X5056" s="51"/>
      <c r="Y5056" s="51" t="s">
        <v>60</v>
      </c>
      <c r="Z5056" s="56" t="s">
        <v>30969</v>
      </c>
      <c r="AA5056" s="51" t="s">
        <v>60</v>
      </c>
      <c r="AB5056" s="56" t="s">
        <v>31044</v>
      </c>
      <c r="AC5056" s="51" t="s">
        <v>60</v>
      </c>
      <c r="AD5056" s="56" t="s">
        <v>31045</v>
      </c>
      <c r="AE5056" s="51" t="s">
        <v>31038</v>
      </c>
      <c r="AF5056" s="8" t="s">
        <v>31039</v>
      </c>
      <c r="AG5056" s="8" t="s">
        <v>4313</v>
      </c>
      <c r="AH5056" s="8" t="s">
        <v>4581</v>
      </c>
      <c r="AI5056" s="8" t="s">
        <v>66</v>
      </c>
      <c r="AJ5056" s="8" t="s">
        <v>29094</v>
      </c>
      <c r="AK5056" s="8" t="s">
        <v>49</v>
      </c>
      <c r="AL5056" s="8" t="s">
        <v>49</v>
      </c>
      <c r="AM5056" s="8" t="s">
        <v>49</v>
      </c>
      <c r="AN5056" s="8" t="s">
        <v>49</v>
      </c>
      <c r="AO5056" s="8" t="s">
        <v>31040</v>
      </c>
      <c r="AP5056" s="51" t="s">
        <v>31039</v>
      </c>
      <c r="AQ5056" s="11">
        <v>1191.0</v>
      </c>
    </row>
    <row r="5057">
      <c r="A5057" s="8" t="str">
        <f t="shared" si="1"/>
        <v>AC Andre has been removed. </v>
      </c>
      <c r="B5057" s="51" t="s">
        <v>31029</v>
      </c>
      <c r="C5057" s="8" t="s">
        <v>30717</v>
      </c>
      <c r="D5057" s="9" t="s">
        <v>4297</v>
      </c>
      <c r="E5057" s="8" t="s">
        <v>20002</v>
      </c>
      <c r="F5057" s="8" t="s">
        <v>3309</v>
      </c>
      <c r="G5057" s="8" t="s">
        <v>10164</v>
      </c>
      <c r="H5057" s="8" t="s">
        <v>31030</v>
      </c>
      <c r="I5057" s="8" t="s">
        <v>49</v>
      </c>
      <c r="J5057" s="10" t="s">
        <v>49</v>
      </c>
      <c r="K5057" s="51" t="s">
        <v>31031</v>
      </c>
      <c r="L5057" s="8"/>
      <c r="M5057" s="8"/>
      <c r="N5057" s="8" t="s">
        <v>31046</v>
      </c>
      <c r="O5057" s="8" t="s">
        <v>52</v>
      </c>
      <c r="P5057" s="51"/>
      <c r="Q5057" s="51" t="s">
        <v>277</v>
      </c>
      <c r="R5057" s="51" t="s">
        <v>31047</v>
      </c>
      <c r="S5057" s="51"/>
      <c r="T5057" s="11" t="str">
        <f t="shared" si="2"/>
        <v>AC Andre has been removed. </v>
      </c>
      <c r="U5057" s="51"/>
      <c r="V5057" s="51"/>
      <c r="W5057" s="51"/>
      <c r="X5057" s="8"/>
      <c r="Y5057" s="8" t="s">
        <v>60</v>
      </c>
      <c r="Z5057" s="12" t="s">
        <v>30969</v>
      </c>
      <c r="AA5057" s="8" t="s">
        <v>60</v>
      </c>
      <c r="AB5057" s="12" t="s">
        <v>31037</v>
      </c>
      <c r="AC5057" s="8" t="s">
        <v>60</v>
      </c>
      <c r="AD5057" s="8" t="s">
        <v>60</v>
      </c>
      <c r="AE5057" s="8" t="s">
        <v>31038</v>
      </c>
      <c r="AF5057" s="8" t="s">
        <v>31039</v>
      </c>
      <c r="AG5057" s="8" t="s">
        <v>4313</v>
      </c>
      <c r="AH5057" s="8" t="s">
        <v>4581</v>
      </c>
      <c r="AI5057" s="8" t="s">
        <v>66</v>
      </c>
      <c r="AJ5057" s="8" t="s">
        <v>29094</v>
      </c>
      <c r="AK5057" s="8" t="s">
        <v>49</v>
      </c>
      <c r="AL5057" s="8" t="s">
        <v>49</v>
      </c>
      <c r="AM5057" s="8" t="s">
        <v>49</v>
      </c>
      <c r="AN5057" s="8" t="s">
        <v>49</v>
      </c>
      <c r="AO5057" s="8" t="s">
        <v>31040</v>
      </c>
      <c r="AP5057" s="51" t="s">
        <v>31039</v>
      </c>
      <c r="AQ5057" s="11">
        <v>1191.0</v>
      </c>
    </row>
    <row r="5058">
      <c r="A5058" s="8" t="str">
        <f t="shared" si="1"/>
        <v>Juan Plaza</v>
      </c>
      <c r="B5058" s="51" t="s">
        <v>31048</v>
      </c>
      <c r="C5058" s="8" t="s">
        <v>27415</v>
      </c>
      <c r="D5058" s="9" t="s">
        <v>4816</v>
      </c>
      <c r="E5058" s="8" t="s">
        <v>31049</v>
      </c>
      <c r="F5058" s="8" t="s">
        <v>46</v>
      </c>
      <c r="G5058" s="8" t="s">
        <v>10164</v>
      </c>
      <c r="H5058" s="8" t="s">
        <v>31050</v>
      </c>
      <c r="I5058" s="8" t="s">
        <v>49</v>
      </c>
      <c r="J5058" s="10" t="s">
        <v>49</v>
      </c>
      <c r="K5058" s="51" t="s">
        <v>31051</v>
      </c>
      <c r="L5058" s="8"/>
      <c r="M5058" s="8"/>
      <c r="N5058" s="8" t="s">
        <v>31052</v>
      </c>
      <c r="O5058" s="8" t="s">
        <v>52</v>
      </c>
      <c r="P5058" s="51"/>
      <c r="Q5058" s="51"/>
      <c r="R5058" s="51" t="s">
        <v>10994</v>
      </c>
      <c r="S5058" s="51" t="s">
        <v>31053</v>
      </c>
      <c r="T5058" s="11" t="str">
        <f t="shared" si="2"/>
        <v>Juan Plaza</v>
      </c>
      <c r="U5058" s="51" t="s">
        <v>80</v>
      </c>
      <c r="V5058" s="51"/>
      <c r="W5058" s="51"/>
      <c r="X5058" s="8"/>
      <c r="Y5058" s="8" t="s">
        <v>60</v>
      </c>
      <c r="Z5058" s="12" t="s">
        <v>31054</v>
      </c>
      <c r="AA5058" s="8" t="s">
        <v>60</v>
      </c>
      <c r="AB5058" s="8" t="s">
        <v>60</v>
      </c>
      <c r="AC5058" s="8" t="s">
        <v>60</v>
      </c>
      <c r="AD5058" s="8" t="s">
        <v>60</v>
      </c>
      <c r="AE5058" s="8" t="s">
        <v>31055</v>
      </c>
      <c r="AF5058" s="8" t="s">
        <v>31056</v>
      </c>
      <c r="AG5058" s="8" t="s">
        <v>4832</v>
      </c>
      <c r="AH5058" s="8" t="s">
        <v>134</v>
      </c>
      <c r="AI5058" s="8" t="s">
        <v>66</v>
      </c>
      <c r="AJ5058" s="8" t="s">
        <v>29094</v>
      </c>
      <c r="AK5058" s="8" t="s">
        <v>49</v>
      </c>
      <c r="AL5058" s="8" t="s">
        <v>49</v>
      </c>
      <c r="AM5058" s="8" t="s">
        <v>49</v>
      </c>
      <c r="AN5058" s="8" t="s">
        <v>49</v>
      </c>
      <c r="AO5058" s="8" t="s">
        <v>31057</v>
      </c>
      <c r="AP5058" s="51" t="s">
        <v>31056</v>
      </c>
      <c r="AQ5058" s="11">
        <v>6714.0</v>
      </c>
    </row>
    <row r="5059">
      <c r="A5059" s="8" t="str">
        <f t="shared" si="1"/>
        <v>Mark Reedy</v>
      </c>
      <c r="B5059" s="51" t="s">
        <v>31058</v>
      </c>
      <c r="C5059" s="8" t="s">
        <v>31059</v>
      </c>
      <c r="D5059" s="9" t="s">
        <v>5258</v>
      </c>
      <c r="E5059" s="8" t="s">
        <v>21932</v>
      </c>
      <c r="F5059" s="8" t="s">
        <v>2304</v>
      </c>
      <c r="G5059" s="51" t="s">
        <v>10164</v>
      </c>
      <c r="H5059" s="8" t="s">
        <v>31060</v>
      </c>
      <c r="I5059" s="8" t="s">
        <v>16514</v>
      </c>
      <c r="J5059" s="10" t="s">
        <v>11705</v>
      </c>
      <c r="K5059" s="51" t="s">
        <v>31061</v>
      </c>
      <c r="L5059" s="8"/>
      <c r="M5059" s="8"/>
      <c r="N5059" s="51" t="s">
        <v>31062</v>
      </c>
      <c r="O5059" s="51" t="s">
        <v>52</v>
      </c>
      <c r="P5059" s="51"/>
      <c r="Q5059" s="51"/>
      <c r="R5059" s="51" t="s">
        <v>3210</v>
      </c>
      <c r="S5059" s="51" t="s">
        <v>31063</v>
      </c>
      <c r="T5059" s="11" t="str">
        <f t="shared" si="2"/>
        <v>Mark Reedy</v>
      </c>
      <c r="U5059" s="51" t="s">
        <v>55</v>
      </c>
      <c r="V5059" s="51" t="s">
        <v>31064</v>
      </c>
      <c r="W5059" s="51"/>
      <c r="X5059" s="51"/>
      <c r="Y5059" s="51" t="s">
        <v>60</v>
      </c>
      <c r="Z5059" s="51" t="s">
        <v>60</v>
      </c>
      <c r="AA5059" s="51" t="s">
        <v>60</v>
      </c>
      <c r="AB5059" s="56" t="s">
        <v>31065</v>
      </c>
      <c r="AC5059" s="51" t="s">
        <v>60</v>
      </c>
      <c r="AD5059" s="56" t="s">
        <v>28372</v>
      </c>
      <c r="AE5059" s="51" t="s">
        <v>31066</v>
      </c>
      <c r="AF5059" s="8" t="s">
        <v>31067</v>
      </c>
      <c r="AG5059" s="8" t="s">
        <v>5272</v>
      </c>
      <c r="AH5059" s="8" t="s">
        <v>194</v>
      </c>
      <c r="AI5059" s="8" t="s">
        <v>66</v>
      </c>
      <c r="AJ5059" s="8" t="s">
        <v>29094</v>
      </c>
      <c r="AK5059" s="8" t="s">
        <v>11705</v>
      </c>
      <c r="AL5059" s="8" t="s">
        <v>11705</v>
      </c>
      <c r="AM5059" s="8" t="s">
        <v>11705</v>
      </c>
      <c r="AN5059" s="8" t="s">
        <v>49</v>
      </c>
      <c r="AO5059" s="8" t="s">
        <v>31068</v>
      </c>
      <c r="AP5059" s="51" t="s">
        <v>31067</v>
      </c>
      <c r="AQ5059" s="11">
        <v>3050.0</v>
      </c>
    </row>
    <row r="5060">
      <c r="A5060" s="8" t="str">
        <f t="shared" si="1"/>
        <v>Mike Spinnler</v>
      </c>
      <c r="B5060" s="51" t="s">
        <v>31069</v>
      </c>
      <c r="C5060" s="8" t="s">
        <v>31059</v>
      </c>
      <c r="D5060" s="9" t="s">
        <v>5258</v>
      </c>
      <c r="E5060" s="8" t="s">
        <v>31070</v>
      </c>
      <c r="F5060" s="8" t="s">
        <v>2304</v>
      </c>
      <c r="G5060" s="8" t="s">
        <v>10164</v>
      </c>
      <c r="H5060" s="8" t="s">
        <v>31071</v>
      </c>
      <c r="I5060" s="8" t="s">
        <v>49</v>
      </c>
      <c r="J5060" s="10" t="s">
        <v>49</v>
      </c>
      <c r="K5060" s="51" t="s">
        <v>31072</v>
      </c>
      <c r="L5060" s="8"/>
      <c r="M5060" s="8"/>
      <c r="N5060" s="8" t="s">
        <v>31073</v>
      </c>
      <c r="O5060" s="8" t="s">
        <v>52</v>
      </c>
      <c r="P5060" s="51"/>
      <c r="Q5060" s="51"/>
      <c r="R5060" s="51" t="s">
        <v>1237</v>
      </c>
      <c r="S5060" s="51" t="s">
        <v>31074</v>
      </c>
      <c r="T5060" s="11" t="str">
        <f t="shared" si="2"/>
        <v>Mike Spinnler</v>
      </c>
      <c r="U5060" s="51" t="s">
        <v>55</v>
      </c>
      <c r="V5060" s="51" t="s">
        <v>31075</v>
      </c>
      <c r="W5060" s="51" t="s">
        <v>31076</v>
      </c>
      <c r="X5060" s="8"/>
      <c r="Y5060" s="8" t="s">
        <v>60</v>
      </c>
      <c r="Z5060" s="8" t="s">
        <v>60</v>
      </c>
      <c r="AA5060" s="12" t="s">
        <v>31077</v>
      </c>
      <c r="AB5060" s="12" t="s">
        <v>31078</v>
      </c>
      <c r="AC5060" s="8" t="s">
        <v>60</v>
      </c>
      <c r="AD5060" s="8" t="s">
        <v>60</v>
      </c>
      <c r="AE5060" s="8" t="s">
        <v>31079</v>
      </c>
      <c r="AF5060" s="8" t="s">
        <v>31080</v>
      </c>
      <c r="AG5060" s="8" t="s">
        <v>5272</v>
      </c>
      <c r="AH5060" s="8" t="s">
        <v>232</v>
      </c>
      <c r="AI5060" s="8" t="s">
        <v>66</v>
      </c>
      <c r="AJ5060" s="8" t="s">
        <v>29094</v>
      </c>
      <c r="AK5060" s="8" t="s">
        <v>49</v>
      </c>
      <c r="AL5060" s="8" t="s">
        <v>49</v>
      </c>
      <c r="AM5060" s="8" t="s">
        <v>49</v>
      </c>
      <c r="AN5060" s="8" t="s">
        <v>49</v>
      </c>
      <c r="AO5060" s="8" t="s">
        <v>31081</v>
      </c>
      <c r="AP5060" s="51" t="s">
        <v>31080</v>
      </c>
      <c r="AQ5060" s="11">
        <v>4061.0</v>
      </c>
    </row>
    <row r="5061">
      <c r="A5061" s="8" t="str">
        <f t="shared" si="1"/>
        <v>Philippe DeRosier Jr.</v>
      </c>
      <c r="B5061" s="51" t="s">
        <v>31082</v>
      </c>
      <c r="C5061" s="8" t="s">
        <v>31059</v>
      </c>
      <c r="D5061" s="9" t="s">
        <v>5258</v>
      </c>
      <c r="E5061" s="8" t="s">
        <v>6561</v>
      </c>
      <c r="F5061" s="8" t="s">
        <v>2304</v>
      </c>
      <c r="G5061" s="8" t="s">
        <v>10164</v>
      </c>
      <c r="H5061" s="8" t="s">
        <v>31083</v>
      </c>
      <c r="I5061" s="8" t="s">
        <v>16514</v>
      </c>
      <c r="J5061" s="10" t="s">
        <v>11705</v>
      </c>
      <c r="K5061" s="51" t="s">
        <v>31084</v>
      </c>
      <c r="L5061" s="8"/>
      <c r="M5061" s="8"/>
      <c r="N5061" s="8" t="s">
        <v>31085</v>
      </c>
      <c r="O5061" s="13" t="s">
        <v>52</v>
      </c>
      <c r="P5061" s="51"/>
      <c r="Q5061" s="51"/>
      <c r="R5061" s="51" t="s">
        <v>31086</v>
      </c>
      <c r="S5061" s="51" t="s">
        <v>31087</v>
      </c>
      <c r="T5061" s="11" t="str">
        <f t="shared" si="2"/>
        <v>Philippe DeRosier Jr.</v>
      </c>
      <c r="U5061" s="51" t="s">
        <v>55</v>
      </c>
      <c r="V5061" s="51" t="s">
        <v>31088</v>
      </c>
      <c r="W5061" s="51"/>
      <c r="X5061" s="8"/>
      <c r="Y5061" s="8" t="s">
        <v>60</v>
      </c>
      <c r="Z5061" s="12" t="s">
        <v>31089</v>
      </c>
      <c r="AA5061" s="8" t="s">
        <v>60</v>
      </c>
      <c r="AB5061" s="8" t="s">
        <v>60</v>
      </c>
      <c r="AC5061" s="8" t="s">
        <v>60</v>
      </c>
      <c r="AD5061" s="8" t="s">
        <v>60</v>
      </c>
      <c r="AE5061" s="8" t="s">
        <v>31090</v>
      </c>
      <c r="AF5061" s="8" t="s">
        <v>31091</v>
      </c>
      <c r="AG5061" s="8" t="s">
        <v>5272</v>
      </c>
      <c r="AH5061" s="8" t="s">
        <v>352</v>
      </c>
      <c r="AI5061" s="8" t="s">
        <v>66</v>
      </c>
      <c r="AJ5061" s="8" t="s">
        <v>29094</v>
      </c>
      <c r="AK5061" s="8" t="s">
        <v>11705</v>
      </c>
      <c r="AL5061" s="8" t="s">
        <v>11705</v>
      </c>
      <c r="AM5061" s="8" t="s">
        <v>11705</v>
      </c>
      <c r="AN5061" s="8" t="s">
        <v>49</v>
      </c>
      <c r="AO5061" s="8" t="s">
        <v>31092</v>
      </c>
      <c r="AP5061" s="51" t="s">
        <v>31091</v>
      </c>
      <c r="AQ5061" s="11">
        <v>9502.0</v>
      </c>
    </row>
    <row r="5062">
      <c r="A5062" s="8" t="str">
        <f t="shared" si="1"/>
        <v>Alexander Zaky</v>
      </c>
      <c r="B5062" s="51" t="s">
        <v>31082</v>
      </c>
      <c r="C5062" s="8" t="s">
        <v>31059</v>
      </c>
      <c r="D5062" s="9" t="s">
        <v>5258</v>
      </c>
      <c r="E5062" s="8" t="s">
        <v>6561</v>
      </c>
      <c r="F5062" s="8" t="s">
        <v>2304</v>
      </c>
      <c r="G5062" s="51" t="s">
        <v>10164</v>
      </c>
      <c r="H5062" s="8" t="s">
        <v>31083</v>
      </c>
      <c r="I5062" s="8" t="s">
        <v>16514</v>
      </c>
      <c r="J5062" s="10" t="s">
        <v>11705</v>
      </c>
      <c r="K5062" s="51" t="s">
        <v>31084</v>
      </c>
      <c r="L5062" s="8"/>
      <c r="M5062" s="8"/>
      <c r="N5062" s="8" t="s">
        <v>31093</v>
      </c>
      <c r="O5062" s="57" t="s">
        <v>52</v>
      </c>
      <c r="P5062" s="51"/>
      <c r="Q5062" s="51"/>
      <c r="R5062" s="51" t="s">
        <v>4994</v>
      </c>
      <c r="S5062" s="51" t="s">
        <v>31094</v>
      </c>
      <c r="T5062" s="11" t="str">
        <f t="shared" si="2"/>
        <v>Alexander Zaky</v>
      </c>
      <c r="U5062" s="51" t="s">
        <v>80</v>
      </c>
      <c r="V5062" s="51"/>
      <c r="W5062" s="51"/>
      <c r="X5062" s="51"/>
      <c r="Y5062" s="51" t="s">
        <v>60</v>
      </c>
      <c r="Z5062" s="56" t="s">
        <v>31089</v>
      </c>
      <c r="AA5062" s="51" t="s">
        <v>60</v>
      </c>
      <c r="AB5062" s="51" t="s">
        <v>60</v>
      </c>
      <c r="AC5062" s="51" t="s">
        <v>60</v>
      </c>
      <c r="AD5062" s="51" t="s">
        <v>60</v>
      </c>
      <c r="AE5062" s="51" t="s">
        <v>31090</v>
      </c>
      <c r="AF5062" s="8" t="s">
        <v>31091</v>
      </c>
      <c r="AG5062" s="8" t="s">
        <v>5272</v>
      </c>
      <c r="AH5062" s="8" t="s">
        <v>352</v>
      </c>
      <c r="AI5062" s="8" t="s">
        <v>66</v>
      </c>
      <c r="AJ5062" s="8" t="s">
        <v>29094</v>
      </c>
      <c r="AK5062" s="8" t="s">
        <v>11705</v>
      </c>
      <c r="AL5062" s="8" t="s">
        <v>11705</v>
      </c>
      <c r="AM5062" s="8" t="s">
        <v>11705</v>
      </c>
      <c r="AN5062" s="8" t="s">
        <v>49</v>
      </c>
      <c r="AO5062" s="8" t="s">
        <v>31092</v>
      </c>
      <c r="AP5062" s="51" t="s">
        <v>31091</v>
      </c>
      <c r="AQ5062" s="11">
        <v>9502.0</v>
      </c>
    </row>
    <row r="5063">
      <c r="A5063" s="8" t="str">
        <f t="shared" si="1"/>
        <v>Mark Pryor</v>
      </c>
      <c r="B5063" s="51" t="s">
        <v>31095</v>
      </c>
      <c r="C5063" s="8" t="s">
        <v>31059</v>
      </c>
      <c r="D5063" s="9" t="s">
        <v>5258</v>
      </c>
      <c r="E5063" s="8" t="s">
        <v>31096</v>
      </c>
      <c r="F5063" s="8" t="s">
        <v>2304</v>
      </c>
      <c r="G5063" s="8" t="s">
        <v>10164</v>
      </c>
      <c r="H5063" s="8" t="s">
        <v>31097</v>
      </c>
      <c r="I5063" s="8" t="s">
        <v>49</v>
      </c>
      <c r="J5063" s="10" t="s">
        <v>49</v>
      </c>
      <c r="K5063" s="51" t="s">
        <v>31098</v>
      </c>
      <c r="L5063" s="8"/>
      <c r="M5063" s="8"/>
      <c r="N5063" s="8" t="s">
        <v>31099</v>
      </c>
      <c r="O5063" s="8" t="s">
        <v>52</v>
      </c>
      <c r="P5063" s="51"/>
      <c r="Q5063" s="51"/>
      <c r="R5063" s="51" t="s">
        <v>3210</v>
      </c>
      <c r="S5063" s="51" t="s">
        <v>31100</v>
      </c>
      <c r="T5063" s="11" t="str">
        <f t="shared" si="2"/>
        <v>Mark Pryor</v>
      </c>
      <c r="U5063" s="51" t="s">
        <v>55</v>
      </c>
      <c r="V5063" s="51" t="s">
        <v>31101</v>
      </c>
      <c r="W5063" s="51"/>
      <c r="X5063" s="8"/>
      <c r="Y5063" s="8" t="s">
        <v>60</v>
      </c>
      <c r="Z5063" s="8" t="s">
        <v>60</v>
      </c>
      <c r="AA5063" s="8" t="s">
        <v>60</v>
      </c>
      <c r="AB5063" s="8" t="s">
        <v>60</v>
      </c>
      <c r="AC5063" s="8" t="s">
        <v>60</v>
      </c>
      <c r="AD5063" s="8" t="s">
        <v>60</v>
      </c>
      <c r="AE5063" s="8" t="s">
        <v>31102</v>
      </c>
      <c r="AF5063" s="8" t="s">
        <v>31103</v>
      </c>
      <c r="AG5063" s="8" t="s">
        <v>5272</v>
      </c>
      <c r="AH5063" s="8" t="s">
        <v>232</v>
      </c>
      <c r="AI5063" s="8" t="s">
        <v>66</v>
      </c>
      <c r="AJ5063" s="8" t="s">
        <v>29094</v>
      </c>
      <c r="AK5063" s="8" t="s">
        <v>49</v>
      </c>
      <c r="AL5063" s="8" t="s">
        <v>49</v>
      </c>
      <c r="AM5063" s="8" t="s">
        <v>49</v>
      </c>
      <c r="AN5063" s="8" t="s">
        <v>49</v>
      </c>
      <c r="AO5063" s="8" t="s">
        <v>31104</v>
      </c>
      <c r="AP5063" s="51" t="s">
        <v>31103</v>
      </c>
      <c r="AQ5063" s="11">
        <v>21193.0</v>
      </c>
    </row>
    <row r="5064">
      <c r="A5064" s="8" t="str">
        <f t="shared" si="1"/>
        <v>Nelita Tribble</v>
      </c>
      <c r="B5064" s="51" t="s">
        <v>31095</v>
      </c>
      <c r="C5064" s="8" t="s">
        <v>31059</v>
      </c>
      <c r="D5064" s="9" t="s">
        <v>5258</v>
      </c>
      <c r="E5064" s="8" t="s">
        <v>31096</v>
      </c>
      <c r="F5064" s="8" t="s">
        <v>2304</v>
      </c>
      <c r="G5064" s="51" t="s">
        <v>10164</v>
      </c>
      <c r="H5064" s="8" t="s">
        <v>31097</v>
      </c>
      <c r="I5064" s="8" t="s">
        <v>16514</v>
      </c>
      <c r="J5064" s="10" t="s">
        <v>49</v>
      </c>
      <c r="K5064" s="51" t="s">
        <v>31098</v>
      </c>
      <c r="L5064" s="8"/>
      <c r="M5064" s="8"/>
      <c r="N5064" s="8" t="s">
        <v>31105</v>
      </c>
      <c r="O5064" s="57" t="s">
        <v>52</v>
      </c>
      <c r="P5064" s="51"/>
      <c r="Q5064" s="51"/>
      <c r="R5064" s="51" t="s">
        <v>31106</v>
      </c>
      <c r="S5064" s="51" t="s">
        <v>3148</v>
      </c>
      <c r="T5064" s="11" t="str">
        <f t="shared" si="2"/>
        <v>Nelita Tribble</v>
      </c>
      <c r="U5064" s="51" t="s">
        <v>80</v>
      </c>
      <c r="V5064" s="51" t="s">
        <v>31107</v>
      </c>
      <c r="W5064" s="51"/>
      <c r="X5064" s="51"/>
      <c r="Y5064" s="51" t="s">
        <v>60</v>
      </c>
      <c r="Z5064" s="56" t="s">
        <v>31108</v>
      </c>
      <c r="AA5064" s="51" t="s">
        <v>60</v>
      </c>
      <c r="AB5064" s="51" t="s">
        <v>60</v>
      </c>
      <c r="AC5064" s="51" t="s">
        <v>60</v>
      </c>
      <c r="AD5064" s="51" t="s">
        <v>60</v>
      </c>
      <c r="AE5064" s="51" t="s">
        <v>31102</v>
      </c>
      <c r="AF5064" s="8" t="s">
        <v>31103</v>
      </c>
      <c r="AG5064" s="8" t="s">
        <v>5272</v>
      </c>
      <c r="AH5064" s="8" t="s">
        <v>232</v>
      </c>
      <c r="AI5064" s="8" t="s">
        <v>66</v>
      </c>
      <c r="AJ5064" s="8" t="s">
        <v>29094</v>
      </c>
      <c r="AK5064" s="8" t="s">
        <v>49</v>
      </c>
      <c r="AL5064" s="8" t="s">
        <v>49</v>
      </c>
      <c r="AM5064" s="8" t="s">
        <v>49</v>
      </c>
      <c r="AN5064" s="8" t="s">
        <v>49</v>
      </c>
      <c r="AO5064" s="8" t="s">
        <v>31104</v>
      </c>
      <c r="AP5064" s="51" t="s">
        <v>31103</v>
      </c>
      <c r="AQ5064" s="11">
        <v>21193.0</v>
      </c>
    </row>
    <row r="5065">
      <c r="A5065" s="8" t="str">
        <f t="shared" si="1"/>
        <v>Brandon Horning</v>
      </c>
      <c r="B5065" s="51" t="s">
        <v>31109</v>
      </c>
      <c r="C5065" s="8" t="s">
        <v>31059</v>
      </c>
      <c r="D5065" s="9" t="s">
        <v>5258</v>
      </c>
      <c r="E5065" s="8" t="s">
        <v>31110</v>
      </c>
      <c r="F5065" s="8" t="s">
        <v>2304</v>
      </c>
      <c r="G5065" s="8" t="s">
        <v>10164</v>
      </c>
      <c r="H5065" s="8" t="s">
        <v>31097</v>
      </c>
      <c r="I5065" s="8" t="s">
        <v>16514</v>
      </c>
      <c r="J5065" s="10" t="s">
        <v>49</v>
      </c>
      <c r="K5065" s="51" t="s">
        <v>31098</v>
      </c>
      <c r="L5065" s="8"/>
      <c r="M5065" s="8"/>
      <c r="N5065" s="8" t="s">
        <v>31111</v>
      </c>
      <c r="O5065" s="13" t="s">
        <v>52</v>
      </c>
      <c r="P5065" s="51"/>
      <c r="Q5065" s="51"/>
      <c r="R5065" s="51" t="s">
        <v>977</v>
      </c>
      <c r="S5065" s="51" t="s">
        <v>26719</v>
      </c>
      <c r="T5065" s="11" t="str">
        <f t="shared" si="2"/>
        <v>Brandon Horning</v>
      </c>
      <c r="U5065" s="51" t="s">
        <v>4060</v>
      </c>
      <c r="V5065" s="51"/>
      <c r="W5065" s="51"/>
      <c r="X5065" s="8"/>
      <c r="Y5065" s="51" t="s">
        <v>60</v>
      </c>
      <c r="Z5065" s="56" t="s">
        <v>31112</v>
      </c>
      <c r="AA5065" s="51" t="s">
        <v>60</v>
      </c>
      <c r="AB5065" s="51" t="s">
        <v>60</v>
      </c>
      <c r="AC5065" s="51" t="s">
        <v>60</v>
      </c>
      <c r="AD5065" s="51" t="s">
        <v>60</v>
      </c>
      <c r="AE5065" s="8" t="s">
        <v>31102</v>
      </c>
      <c r="AF5065" s="8" t="s">
        <v>31113</v>
      </c>
      <c r="AG5065" s="8" t="s">
        <v>5272</v>
      </c>
      <c r="AH5065" s="8" t="s">
        <v>232</v>
      </c>
      <c r="AI5065" s="8" t="s">
        <v>66</v>
      </c>
      <c r="AJ5065" s="8" t="s">
        <v>29094</v>
      </c>
      <c r="AK5065" s="8" t="s">
        <v>49</v>
      </c>
      <c r="AL5065" s="8" t="s">
        <v>49</v>
      </c>
      <c r="AM5065" s="8" t="s">
        <v>49</v>
      </c>
      <c r="AN5065" s="8" t="s">
        <v>49</v>
      </c>
      <c r="AO5065" s="8" t="s">
        <v>31104</v>
      </c>
      <c r="AP5065" s="51" t="s">
        <v>31113</v>
      </c>
      <c r="AQ5065" s="11">
        <v>21193.0</v>
      </c>
    </row>
    <row r="5066">
      <c r="A5066" s="8" t="str">
        <f t="shared" si="1"/>
        <v>Tom Stewart</v>
      </c>
      <c r="B5066" s="51" t="s">
        <v>31114</v>
      </c>
      <c r="C5066" s="8" t="s">
        <v>24484</v>
      </c>
      <c r="D5066" s="9" t="s">
        <v>5522</v>
      </c>
      <c r="E5066" s="8" t="s">
        <v>31115</v>
      </c>
      <c r="F5066" s="8" t="s">
        <v>2136</v>
      </c>
      <c r="G5066" s="8" t="s">
        <v>10164</v>
      </c>
      <c r="H5066" s="8" t="s">
        <v>31116</v>
      </c>
      <c r="I5066" s="8" t="s">
        <v>49</v>
      </c>
      <c r="J5066" s="10" t="s">
        <v>49</v>
      </c>
      <c r="K5066" s="51" t="s">
        <v>31117</v>
      </c>
      <c r="L5066" s="8"/>
      <c r="M5066" s="8"/>
      <c r="N5066" s="8" t="s">
        <v>31118</v>
      </c>
      <c r="O5066" s="8" t="s">
        <v>52</v>
      </c>
      <c r="P5066" s="51"/>
      <c r="Q5066" s="51"/>
      <c r="R5066" s="51" t="s">
        <v>271</v>
      </c>
      <c r="S5066" s="51" t="s">
        <v>8491</v>
      </c>
      <c r="T5066" s="11" t="str">
        <f t="shared" si="2"/>
        <v>Tom Stewart</v>
      </c>
      <c r="U5066" s="51" t="s">
        <v>3733</v>
      </c>
      <c r="V5066" s="51" t="s">
        <v>31119</v>
      </c>
      <c r="W5066" s="51" t="s">
        <v>31120</v>
      </c>
      <c r="X5066" s="8"/>
      <c r="Y5066" s="51" t="s">
        <v>60</v>
      </c>
      <c r="Z5066" s="51" t="s">
        <v>60</v>
      </c>
      <c r="AA5066" s="51" t="s">
        <v>60</v>
      </c>
      <c r="AB5066" s="51" t="s">
        <v>60</v>
      </c>
      <c r="AC5066" s="51" t="s">
        <v>60</v>
      </c>
      <c r="AD5066" s="56" t="s">
        <v>31121</v>
      </c>
      <c r="AE5066" s="8"/>
      <c r="AF5066" s="8" t="s">
        <v>31122</v>
      </c>
      <c r="AG5066" s="8" t="s">
        <v>5536</v>
      </c>
      <c r="AH5066" s="8" t="s">
        <v>232</v>
      </c>
      <c r="AI5066" s="8" t="s">
        <v>66</v>
      </c>
      <c r="AJ5066" s="8" t="s">
        <v>29094</v>
      </c>
      <c r="AK5066" s="8" t="s">
        <v>49</v>
      </c>
      <c r="AL5066" s="8" t="s">
        <v>49</v>
      </c>
      <c r="AM5066" s="8" t="s">
        <v>49</v>
      </c>
      <c r="AN5066" s="8" t="s">
        <v>49</v>
      </c>
      <c r="AO5066" s="8" t="s">
        <v>31123</v>
      </c>
      <c r="AP5066" s="51" t="s">
        <v>31122</v>
      </c>
      <c r="AQ5066" s="32">
        <v>5890.0</v>
      </c>
    </row>
    <row r="5067">
      <c r="A5067" s="8" t="str">
        <f t="shared" si="1"/>
        <v>Melanie Tarbox</v>
      </c>
      <c r="B5067" s="51" t="s">
        <v>31124</v>
      </c>
      <c r="C5067" s="8" t="s">
        <v>24484</v>
      </c>
      <c r="D5067" s="9" t="s">
        <v>5522</v>
      </c>
      <c r="E5067" s="8" t="s">
        <v>31125</v>
      </c>
      <c r="F5067" s="8" t="s">
        <v>2136</v>
      </c>
      <c r="G5067" s="51" t="s">
        <v>10164</v>
      </c>
      <c r="H5067" s="8" t="s">
        <v>31126</v>
      </c>
      <c r="I5067" s="8" t="s">
        <v>16514</v>
      </c>
      <c r="J5067" s="75" t="s">
        <v>11705</v>
      </c>
      <c r="K5067" s="51" t="s">
        <v>31127</v>
      </c>
      <c r="L5067" s="8"/>
      <c r="M5067" s="8"/>
      <c r="N5067" s="57" t="s">
        <v>31128</v>
      </c>
      <c r="O5067" s="51" t="s">
        <v>52</v>
      </c>
      <c r="P5067" s="51"/>
      <c r="Q5067" s="51"/>
      <c r="R5067" s="51" t="s">
        <v>31129</v>
      </c>
      <c r="S5067" s="51" t="s">
        <v>31130</v>
      </c>
      <c r="T5067" s="11" t="str">
        <f t="shared" si="2"/>
        <v>Melanie Tarbox</v>
      </c>
      <c r="U5067" s="51" t="s">
        <v>55</v>
      </c>
      <c r="V5067" s="51" t="s">
        <v>31131</v>
      </c>
      <c r="W5067" s="51"/>
      <c r="X5067" s="51"/>
      <c r="Y5067" s="56" t="s">
        <v>31132</v>
      </c>
      <c r="Z5067" s="51" t="s">
        <v>60</v>
      </c>
      <c r="AA5067" s="51" t="s">
        <v>60</v>
      </c>
      <c r="AB5067" s="51" t="s">
        <v>60</v>
      </c>
      <c r="AC5067" s="51" t="s">
        <v>60</v>
      </c>
      <c r="AD5067" s="51" t="s">
        <v>60</v>
      </c>
      <c r="AE5067" s="51" t="s">
        <v>31133</v>
      </c>
      <c r="AF5067" s="8" t="s">
        <v>31134</v>
      </c>
      <c r="AG5067" s="8" t="s">
        <v>5536</v>
      </c>
      <c r="AH5067" s="8" t="s">
        <v>134</v>
      </c>
      <c r="AI5067" s="8" t="s">
        <v>66</v>
      </c>
      <c r="AJ5067" s="8" t="s">
        <v>29094</v>
      </c>
      <c r="AK5067" s="8" t="s">
        <v>11705</v>
      </c>
      <c r="AL5067" s="8" t="s">
        <v>11705</v>
      </c>
      <c r="AM5067" s="8" t="s">
        <v>11705</v>
      </c>
      <c r="AN5067" s="8" t="s">
        <v>49</v>
      </c>
      <c r="AO5067" s="8" t="s">
        <v>31135</v>
      </c>
      <c r="AP5067" s="51" t="s">
        <v>31134</v>
      </c>
      <c r="AQ5067" s="11">
        <v>5976.0</v>
      </c>
    </row>
    <row r="5068">
      <c r="A5068" s="8" t="str">
        <f t="shared" si="1"/>
        <v>Corinne Clifford</v>
      </c>
      <c r="B5068" s="61" t="s">
        <v>31124</v>
      </c>
      <c r="C5068" s="51" t="s">
        <v>24484</v>
      </c>
      <c r="D5068" s="69" t="s">
        <v>5522</v>
      </c>
      <c r="E5068" s="21" t="s">
        <v>31125</v>
      </c>
      <c r="F5068" s="35" t="s">
        <v>2136</v>
      </c>
      <c r="G5068" s="72" t="s">
        <v>10164</v>
      </c>
      <c r="H5068" s="70">
        <v>167376.0</v>
      </c>
      <c r="I5068" s="22" t="s">
        <v>16514</v>
      </c>
      <c r="J5068" s="10" t="s">
        <v>11705</v>
      </c>
      <c r="K5068" s="18" t="s">
        <v>31127</v>
      </c>
      <c r="L5068" s="18"/>
      <c r="M5068" s="18"/>
      <c r="N5068" s="61" t="s">
        <v>31136</v>
      </c>
      <c r="O5068" s="51" t="s">
        <v>52</v>
      </c>
      <c r="P5068" s="61" t="s">
        <v>207</v>
      </c>
      <c r="Q5068" s="72"/>
      <c r="R5068" s="51" t="s">
        <v>31137</v>
      </c>
      <c r="S5068" s="51" t="s">
        <v>31138</v>
      </c>
      <c r="T5068" s="11" t="str">
        <f t="shared" si="2"/>
        <v>Corinne Clifford</v>
      </c>
      <c r="U5068" s="51" t="s">
        <v>80</v>
      </c>
      <c r="V5068" s="51"/>
      <c r="W5068" s="51"/>
      <c r="X5068" s="84"/>
      <c r="Y5068" s="84"/>
      <c r="Z5068" s="62"/>
      <c r="AA5068" s="62"/>
      <c r="AB5068" s="62"/>
      <c r="AC5068" s="62"/>
      <c r="AD5068" s="62"/>
      <c r="AE5068" s="62" t="s">
        <v>31133</v>
      </c>
      <c r="AF5068" s="21" t="s">
        <v>31134</v>
      </c>
      <c r="AG5068" s="21" t="s">
        <v>5536</v>
      </c>
      <c r="AH5068" s="16" t="s">
        <v>134</v>
      </c>
      <c r="AI5068" s="24" t="s">
        <v>66</v>
      </c>
      <c r="AJ5068" s="24" t="s">
        <v>29094</v>
      </c>
      <c r="AK5068" s="22" t="s">
        <v>11705</v>
      </c>
      <c r="AL5068" s="22" t="s">
        <v>11705</v>
      </c>
      <c r="AM5068" s="22" t="s">
        <v>11705</v>
      </c>
      <c r="AN5068" s="40" t="s">
        <v>49</v>
      </c>
      <c r="AO5068" s="112">
        <v>11328.0</v>
      </c>
      <c r="AP5068" s="18" t="s">
        <v>31134</v>
      </c>
      <c r="AQ5068" s="74">
        <v>5976.0</v>
      </c>
    </row>
    <row r="5069">
      <c r="A5069" s="8" t="str">
        <f t="shared" si="1"/>
        <v>Saleena Rashed</v>
      </c>
      <c r="B5069" s="51" t="s">
        <v>31139</v>
      </c>
      <c r="C5069" s="8" t="s">
        <v>24484</v>
      </c>
      <c r="D5069" s="9" t="s">
        <v>5522</v>
      </c>
      <c r="E5069" s="8" t="s">
        <v>31140</v>
      </c>
      <c r="F5069" s="8" t="s">
        <v>2136</v>
      </c>
      <c r="G5069" s="8" t="s">
        <v>10164</v>
      </c>
      <c r="H5069" s="8" t="s">
        <v>31141</v>
      </c>
      <c r="I5069" s="8" t="s">
        <v>49</v>
      </c>
      <c r="J5069" s="10" t="s">
        <v>49</v>
      </c>
      <c r="K5069" s="51" t="s">
        <v>31142</v>
      </c>
      <c r="L5069" s="8"/>
      <c r="M5069" s="8"/>
      <c r="N5069" s="8" t="s">
        <v>31143</v>
      </c>
      <c r="O5069" s="8" t="s">
        <v>52</v>
      </c>
      <c r="P5069" s="51"/>
      <c r="Q5069" s="51"/>
      <c r="R5069" s="51" t="s">
        <v>31144</v>
      </c>
      <c r="S5069" s="51" t="s">
        <v>31145</v>
      </c>
      <c r="T5069" s="11" t="str">
        <f t="shared" si="2"/>
        <v>Saleena Rashed</v>
      </c>
      <c r="U5069" s="51" t="s">
        <v>55</v>
      </c>
      <c r="V5069" s="51" t="s">
        <v>31146</v>
      </c>
      <c r="W5069" s="51" t="s">
        <v>31147</v>
      </c>
      <c r="X5069" s="8"/>
      <c r="Y5069" s="8" t="s">
        <v>60</v>
      </c>
      <c r="Z5069" s="8" t="s">
        <v>60</v>
      </c>
      <c r="AA5069" s="8" t="s">
        <v>60</v>
      </c>
      <c r="AB5069" s="8" t="s">
        <v>60</v>
      </c>
      <c r="AC5069" s="8" t="s">
        <v>60</v>
      </c>
      <c r="AD5069" s="8" t="s">
        <v>60</v>
      </c>
      <c r="AE5069" s="51" t="s">
        <v>31148</v>
      </c>
      <c r="AF5069" s="8" t="s">
        <v>31149</v>
      </c>
      <c r="AG5069" s="8" t="s">
        <v>5536</v>
      </c>
      <c r="AH5069" s="8" t="s">
        <v>232</v>
      </c>
      <c r="AI5069" s="8" t="s">
        <v>66</v>
      </c>
      <c r="AJ5069" s="8" t="s">
        <v>29094</v>
      </c>
      <c r="AK5069" s="8" t="s">
        <v>49</v>
      </c>
      <c r="AL5069" s="8" t="s">
        <v>49</v>
      </c>
      <c r="AM5069" s="8" t="s">
        <v>49</v>
      </c>
      <c r="AN5069" s="8" t="s">
        <v>49</v>
      </c>
      <c r="AO5069" s="8" t="s">
        <v>31150</v>
      </c>
      <c r="AP5069" s="51" t="s">
        <v>31149</v>
      </c>
      <c r="AQ5069" s="11">
        <v>2106.0</v>
      </c>
    </row>
    <row r="5070">
      <c r="A5070" s="8" t="str">
        <f t="shared" si="1"/>
        <v>Troy Turner</v>
      </c>
      <c r="B5070" s="51" t="s">
        <v>31139</v>
      </c>
      <c r="C5070" s="8" t="s">
        <v>24484</v>
      </c>
      <c r="D5070" s="9" t="s">
        <v>5522</v>
      </c>
      <c r="E5070" s="8" t="s">
        <v>31140</v>
      </c>
      <c r="F5070" s="8" t="s">
        <v>2136</v>
      </c>
      <c r="G5070" s="8" t="s">
        <v>10164</v>
      </c>
      <c r="H5070" s="8" t="s">
        <v>31141</v>
      </c>
      <c r="I5070" s="8" t="s">
        <v>49</v>
      </c>
      <c r="J5070" s="10" t="s">
        <v>49</v>
      </c>
      <c r="K5070" s="51" t="s">
        <v>31142</v>
      </c>
      <c r="L5070" s="8"/>
      <c r="M5070" s="8"/>
      <c r="N5070" s="51" t="s">
        <v>31151</v>
      </c>
      <c r="O5070" s="8" t="s">
        <v>52</v>
      </c>
      <c r="P5070" s="51"/>
      <c r="Q5070" s="51"/>
      <c r="R5070" s="51" t="s">
        <v>285</v>
      </c>
      <c r="S5070" s="51" t="s">
        <v>6359</v>
      </c>
      <c r="T5070" s="11" t="str">
        <f t="shared" si="2"/>
        <v>Troy Turner</v>
      </c>
      <c r="U5070" s="51" t="s">
        <v>55</v>
      </c>
      <c r="V5070" s="51" t="s">
        <v>31152</v>
      </c>
      <c r="W5070" s="51" t="s">
        <v>31153</v>
      </c>
      <c r="X5070" s="8"/>
      <c r="Y5070" s="51" t="s">
        <v>60</v>
      </c>
      <c r="Z5070" s="51" t="s">
        <v>60</v>
      </c>
      <c r="AA5070" s="51" t="s">
        <v>60</v>
      </c>
      <c r="AB5070" s="51" t="s">
        <v>60</v>
      </c>
      <c r="AC5070" s="51" t="s">
        <v>60</v>
      </c>
      <c r="AD5070" s="51" t="s">
        <v>60</v>
      </c>
      <c r="AE5070" s="51" t="s">
        <v>31148</v>
      </c>
      <c r="AF5070" s="8" t="s">
        <v>31149</v>
      </c>
      <c r="AG5070" s="8" t="s">
        <v>5536</v>
      </c>
      <c r="AH5070" s="8" t="s">
        <v>232</v>
      </c>
      <c r="AI5070" s="8" t="s">
        <v>66</v>
      </c>
      <c r="AJ5070" s="8" t="s">
        <v>29094</v>
      </c>
      <c r="AK5070" s="8" t="s">
        <v>49</v>
      </c>
      <c r="AL5070" s="8" t="s">
        <v>49</v>
      </c>
      <c r="AM5070" s="8" t="s">
        <v>49</v>
      </c>
      <c r="AN5070" s="8" t="s">
        <v>49</v>
      </c>
      <c r="AO5070" s="8" t="s">
        <v>31150</v>
      </c>
      <c r="AP5070" s="51" t="s">
        <v>31149</v>
      </c>
      <c r="AQ5070" s="11">
        <v>2106.0</v>
      </c>
    </row>
    <row r="5071">
      <c r="A5071" s="8" t="str">
        <f t="shared" si="1"/>
        <v>Don Haskin</v>
      </c>
      <c r="B5071" s="51" t="s">
        <v>31154</v>
      </c>
      <c r="C5071" s="8" t="s">
        <v>31155</v>
      </c>
      <c r="D5071" s="9" t="s">
        <v>5896</v>
      </c>
      <c r="E5071" s="8" t="s">
        <v>31156</v>
      </c>
      <c r="F5071" s="8" t="s">
        <v>3309</v>
      </c>
      <c r="G5071" s="51" t="s">
        <v>10164</v>
      </c>
      <c r="H5071" s="8" t="s">
        <v>31157</v>
      </c>
      <c r="I5071" s="8" t="s">
        <v>49</v>
      </c>
      <c r="J5071" s="10" t="s">
        <v>49</v>
      </c>
      <c r="K5071" s="51" t="s">
        <v>31158</v>
      </c>
      <c r="L5071" s="8"/>
      <c r="M5071" s="8"/>
      <c r="N5071" s="51" t="s">
        <v>31159</v>
      </c>
      <c r="O5071" s="51" t="s">
        <v>52</v>
      </c>
      <c r="P5071" s="51"/>
      <c r="Q5071" s="51"/>
      <c r="R5071" s="51" t="s">
        <v>3121</v>
      </c>
      <c r="S5071" s="51" t="s">
        <v>24652</v>
      </c>
      <c r="T5071" s="11" t="str">
        <f t="shared" si="2"/>
        <v>Don Haskin</v>
      </c>
      <c r="U5071" s="51" t="s">
        <v>55</v>
      </c>
      <c r="V5071" s="51" t="s">
        <v>31160</v>
      </c>
      <c r="W5071" s="51" t="s">
        <v>31161</v>
      </c>
      <c r="X5071" s="51"/>
      <c r="Y5071" s="51" t="s">
        <v>60</v>
      </c>
      <c r="Z5071" s="56" t="s">
        <v>31162</v>
      </c>
      <c r="AA5071" s="56" t="s">
        <v>31163</v>
      </c>
      <c r="AB5071" s="51" t="s">
        <v>60</v>
      </c>
      <c r="AC5071" s="51" t="s">
        <v>60</v>
      </c>
      <c r="AD5071" s="56" t="s">
        <v>31164</v>
      </c>
      <c r="AE5071" s="51" t="s">
        <v>31165</v>
      </c>
      <c r="AF5071" s="8" t="s">
        <v>31166</v>
      </c>
      <c r="AG5071" s="8" t="s">
        <v>5913</v>
      </c>
      <c r="AH5071" s="8" t="s">
        <v>4581</v>
      </c>
      <c r="AI5071" s="8" t="s">
        <v>66</v>
      </c>
      <c r="AJ5071" s="8" t="s">
        <v>29094</v>
      </c>
      <c r="AK5071" s="8" t="s">
        <v>49</v>
      </c>
      <c r="AL5071" s="8" t="s">
        <v>49</v>
      </c>
      <c r="AM5071" s="8" t="s">
        <v>49</v>
      </c>
      <c r="AN5071" s="8" t="s">
        <v>49</v>
      </c>
      <c r="AO5071" s="8" t="s">
        <v>31167</v>
      </c>
      <c r="AP5071" s="51" t="s">
        <v>31166</v>
      </c>
      <c r="AQ5071" s="11">
        <v>1458.0</v>
      </c>
    </row>
    <row r="5072">
      <c r="A5072" s="8" t="str">
        <f t="shared" si="1"/>
        <v>James Robinson</v>
      </c>
      <c r="B5072" s="51" t="s">
        <v>31168</v>
      </c>
      <c r="C5072" s="8" t="s">
        <v>31155</v>
      </c>
      <c r="D5072" s="9" t="s">
        <v>5896</v>
      </c>
      <c r="E5072" s="8" t="s">
        <v>31169</v>
      </c>
      <c r="F5072" s="8" t="s">
        <v>3309</v>
      </c>
      <c r="G5072" s="8" t="s">
        <v>10164</v>
      </c>
      <c r="H5072" s="8" t="s">
        <v>31170</v>
      </c>
      <c r="I5072" s="8" t="s">
        <v>49</v>
      </c>
      <c r="J5072" s="10" t="s">
        <v>49</v>
      </c>
      <c r="K5072" s="51" t="s">
        <v>31171</v>
      </c>
      <c r="L5072" s="8"/>
      <c r="M5072" s="8"/>
      <c r="N5072" s="8" t="s">
        <v>31172</v>
      </c>
      <c r="O5072" s="8" t="s">
        <v>52</v>
      </c>
      <c r="P5072" s="51"/>
      <c r="Q5072" s="51"/>
      <c r="R5072" s="51" t="s">
        <v>411</v>
      </c>
      <c r="S5072" s="51" t="s">
        <v>3018</v>
      </c>
      <c r="T5072" s="11" t="str">
        <f t="shared" si="2"/>
        <v>James Robinson</v>
      </c>
      <c r="U5072" s="51" t="s">
        <v>21557</v>
      </c>
      <c r="V5072" s="51" t="s">
        <v>31173</v>
      </c>
      <c r="W5072" s="51" t="s">
        <v>31174</v>
      </c>
      <c r="X5072" s="8"/>
      <c r="Y5072" s="8" t="s">
        <v>60</v>
      </c>
      <c r="Z5072" s="12" t="s">
        <v>31175</v>
      </c>
      <c r="AA5072" s="8" t="s">
        <v>60</v>
      </c>
      <c r="AB5072" s="8" t="s">
        <v>60</v>
      </c>
      <c r="AC5072" s="8" t="s">
        <v>60</v>
      </c>
      <c r="AD5072" s="8" t="s">
        <v>60</v>
      </c>
      <c r="AE5072" s="8" t="s">
        <v>31176</v>
      </c>
      <c r="AF5072" s="8" t="s">
        <v>31177</v>
      </c>
      <c r="AG5072" s="8" t="s">
        <v>5913</v>
      </c>
      <c r="AH5072" s="8" t="s">
        <v>352</v>
      </c>
      <c r="AI5072" s="8" t="s">
        <v>66</v>
      </c>
      <c r="AJ5072" s="8" t="s">
        <v>29094</v>
      </c>
      <c r="AK5072" s="8" t="s">
        <v>49</v>
      </c>
      <c r="AL5072" s="8" t="s">
        <v>49</v>
      </c>
      <c r="AM5072" s="8" t="s">
        <v>49</v>
      </c>
      <c r="AN5072" s="8" t="s">
        <v>49</v>
      </c>
      <c r="AO5072" s="8" t="s">
        <v>31178</v>
      </c>
      <c r="AP5072" s="51" t="s">
        <v>31177</v>
      </c>
      <c r="AQ5072" s="11">
        <v>13583.0</v>
      </c>
    </row>
    <row r="5073">
      <c r="A5073" s="8" t="str">
        <f t="shared" si="1"/>
        <v>James Robinson</v>
      </c>
      <c r="B5073" s="51" t="s">
        <v>31168</v>
      </c>
      <c r="C5073" s="8" t="s">
        <v>31155</v>
      </c>
      <c r="D5073" s="9" t="s">
        <v>5896</v>
      </c>
      <c r="E5073" s="8" t="s">
        <v>31169</v>
      </c>
      <c r="F5073" s="8" t="s">
        <v>3309</v>
      </c>
      <c r="G5073" s="8" t="s">
        <v>10164</v>
      </c>
      <c r="H5073" s="8" t="s">
        <v>31170</v>
      </c>
      <c r="I5073" s="8" t="s">
        <v>49</v>
      </c>
      <c r="J5073" s="10" t="s">
        <v>49</v>
      </c>
      <c r="K5073" s="51" t="s">
        <v>31171</v>
      </c>
      <c r="L5073" s="8"/>
      <c r="M5073" s="8"/>
      <c r="N5073" s="8" t="s">
        <v>31172</v>
      </c>
      <c r="O5073" s="8" t="s">
        <v>52</v>
      </c>
      <c r="P5073" s="51"/>
      <c r="Q5073" s="51"/>
      <c r="R5073" s="51" t="s">
        <v>411</v>
      </c>
      <c r="S5073" s="51" t="s">
        <v>3018</v>
      </c>
      <c r="T5073" s="11" t="str">
        <f t="shared" si="2"/>
        <v>James Robinson</v>
      </c>
      <c r="U5073" s="51" t="s">
        <v>55</v>
      </c>
      <c r="V5073" s="51" t="s">
        <v>31179</v>
      </c>
      <c r="W5073" s="51" t="s">
        <v>31174</v>
      </c>
      <c r="X5073" s="8"/>
      <c r="Y5073" s="8" t="s">
        <v>60</v>
      </c>
      <c r="Z5073" s="12" t="s">
        <v>31175</v>
      </c>
      <c r="AA5073" s="8" t="s">
        <v>60</v>
      </c>
      <c r="AB5073" s="8" t="s">
        <v>60</v>
      </c>
      <c r="AC5073" s="8" t="s">
        <v>60</v>
      </c>
      <c r="AD5073" s="8" t="s">
        <v>60</v>
      </c>
      <c r="AE5073" s="8" t="s">
        <v>31176</v>
      </c>
      <c r="AF5073" s="8" t="s">
        <v>31177</v>
      </c>
      <c r="AG5073" s="8" t="s">
        <v>5913</v>
      </c>
      <c r="AH5073" s="8" t="s">
        <v>352</v>
      </c>
      <c r="AI5073" s="8" t="s">
        <v>66</v>
      </c>
      <c r="AJ5073" s="8" t="s">
        <v>29094</v>
      </c>
      <c r="AK5073" s="8" t="s">
        <v>49</v>
      </c>
      <c r="AL5073" s="8" t="s">
        <v>49</v>
      </c>
      <c r="AM5073" s="8" t="s">
        <v>49</v>
      </c>
      <c r="AN5073" s="8" t="s">
        <v>49</v>
      </c>
      <c r="AO5073" s="8" t="s">
        <v>31178</v>
      </c>
      <c r="AP5073" s="51" t="s">
        <v>31177</v>
      </c>
      <c r="AQ5073" s="11">
        <v>13583.0</v>
      </c>
    </row>
    <row r="5074">
      <c r="A5074" s="8" t="str">
        <f t="shared" si="1"/>
        <v>James Carter</v>
      </c>
      <c r="B5074" s="51" t="s">
        <v>31168</v>
      </c>
      <c r="C5074" s="8" t="s">
        <v>31155</v>
      </c>
      <c r="D5074" s="9" t="s">
        <v>5896</v>
      </c>
      <c r="E5074" s="8" t="s">
        <v>31169</v>
      </c>
      <c r="F5074" s="8" t="s">
        <v>3309</v>
      </c>
      <c r="G5074" s="51" t="s">
        <v>10164</v>
      </c>
      <c r="H5074" s="8" t="s">
        <v>31170</v>
      </c>
      <c r="I5074" s="8" t="s">
        <v>16514</v>
      </c>
      <c r="J5074" s="10" t="s">
        <v>11705</v>
      </c>
      <c r="K5074" s="51" t="s">
        <v>31171</v>
      </c>
      <c r="L5074" s="8"/>
      <c r="M5074" s="8"/>
      <c r="N5074" s="8" t="s">
        <v>31180</v>
      </c>
      <c r="O5074" s="57" t="s">
        <v>52</v>
      </c>
      <c r="P5074" s="51"/>
      <c r="Q5074" s="51"/>
      <c r="R5074" s="51" t="s">
        <v>411</v>
      </c>
      <c r="S5074" s="51" t="s">
        <v>9244</v>
      </c>
      <c r="T5074" s="11" t="str">
        <f t="shared" si="2"/>
        <v>James Carter</v>
      </c>
      <c r="U5074" s="51" t="s">
        <v>80</v>
      </c>
      <c r="V5074" s="51" t="s">
        <v>31181</v>
      </c>
      <c r="W5074" s="51" t="s">
        <v>31182</v>
      </c>
      <c r="X5074" s="51"/>
      <c r="Y5074" s="51" t="s">
        <v>60</v>
      </c>
      <c r="Z5074" s="56" t="s">
        <v>31175</v>
      </c>
      <c r="AA5074" s="51" t="s">
        <v>60</v>
      </c>
      <c r="AB5074" s="51" t="s">
        <v>60</v>
      </c>
      <c r="AC5074" s="51" t="s">
        <v>60</v>
      </c>
      <c r="AD5074" s="56" t="s">
        <v>31183</v>
      </c>
      <c r="AE5074" s="51" t="s">
        <v>31176</v>
      </c>
      <c r="AF5074" s="8" t="s">
        <v>31177</v>
      </c>
      <c r="AG5074" s="8" t="s">
        <v>5913</v>
      </c>
      <c r="AH5074" s="8" t="s">
        <v>352</v>
      </c>
      <c r="AI5074" s="8" t="s">
        <v>66</v>
      </c>
      <c r="AJ5074" s="8" t="s">
        <v>29094</v>
      </c>
      <c r="AK5074" s="8" t="s">
        <v>11705</v>
      </c>
      <c r="AL5074" s="8" t="s">
        <v>11705</v>
      </c>
      <c r="AM5074" s="8" t="s">
        <v>11705</v>
      </c>
      <c r="AN5074" s="8" t="s">
        <v>49</v>
      </c>
      <c r="AO5074" s="8" t="s">
        <v>31178</v>
      </c>
      <c r="AP5074" s="51" t="s">
        <v>31177</v>
      </c>
      <c r="AQ5074" s="11">
        <v>13583.0</v>
      </c>
    </row>
    <row r="5075">
      <c r="A5075" s="8" t="str">
        <f t="shared" si="1"/>
        <v>Jim Fast</v>
      </c>
      <c r="B5075" s="51" t="s">
        <v>31168</v>
      </c>
      <c r="C5075" s="8" t="s">
        <v>31155</v>
      </c>
      <c r="D5075" s="9" t="s">
        <v>5896</v>
      </c>
      <c r="E5075" s="8" t="s">
        <v>31169</v>
      </c>
      <c r="F5075" s="8" t="s">
        <v>3309</v>
      </c>
      <c r="G5075" s="8" t="s">
        <v>10164</v>
      </c>
      <c r="H5075" s="8" t="s">
        <v>31170</v>
      </c>
      <c r="I5075" s="8" t="s">
        <v>49</v>
      </c>
      <c r="J5075" s="10" t="s">
        <v>11705</v>
      </c>
      <c r="K5075" s="51" t="s">
        <v>31171</v>
      </c>
      <c r="L5075" s="8"/>
      <c r="M5075" s="8"/>
      <c r="N5075" s="8" t="s">
        <v>31184</v>
      </c>
      <c r="O5075" s="8" t="s">
        <v>52</v>
      </c>
      <c r="P5075" s="51"/>
      <c r="Q5075" s="51"/>
      <c r="R5075" s="51" t="s">
        <v>756</v>
      </c>
      <c r="S5075" s="51" t="s">
        <v>28507</v>
      </c>
      <c r="T5075" s="11" t="str">
        <f t="shared" si="2"/>
        <v>Jim Fast</v>
      </c>
      <c r="U5075" s="51" t="s">
        <v>80</v>
      </c>
      <c r="V5075" s="51"/>
      <c r="W5075" s="51"/>
      <c r="X5075" s="8"/>
      <c r="Y5075" s="8" t="s">
        <v>60</v>
      </c>
      <c r="Z5075" s="12" t="s">
        <v>31175</v>
      </c>
      <c r="AA5075" s="8" t="s">
        <v>60</v>
      </c>
      <c r="AB5075" s="8" t="s">
        <v>60</v>
      </c>
      <c r="AC5075" s="8" t="s">
        <v>60</v>
      </c>
      <c r="AD5075" s="12" t="s">
        <v>31183</v>
      </c>
      <c r="AE5075" s="8" t="s">
        <v>31176</v>
      </c>
      <c r="AF5075" s="8" t="s">
        <v>31177</v>
      </c>
      <c r="AG5075" s="8" t="s">
        <v>5913</v>
      </c>
      <c r="AH5075" s="8" t="s">
        <v>352</v>
      </c>
      <c r="AI5075" s="8" t="s">
        <v>66</v>
      </c>
      <c r="AJ5075" s="8" t="s">
        <v>29094</v>
      </c>
      <c r="AK5075" s="8" t="s">
        <v>11705</v>
      </c>
      <c r="AL5075" s="8" t="s">
        <v>11705</v>
      </c>
      <c r="AM5075" s="8" t="s">
        <v>11705</v>
      </c>
      <c r="AN5075" s="8" t="s">
        <v>11705</v>
      </c>
      <c r="AO5075" s="8" t="s">
        <v>31178</v>
      </c>
      <c r="AP5075" s="51" t="s">
        <v>31177</v>
      </c>
      <c r="AQ5075" s="11">
        <v>13583.0</v>
      </c>
    </row>
    <row r="5076">
      <c r="A5076" s="8" t="str">
        <f t="shared" si="1"/>
        <v>Danny Smith</v>
      </c>
      <c r="B5076" s="51" t="s">
        <v>31168</v>
      </c>
      <c r="C5076" s="51" t="s">
        <v>31155</v>
      </c>
      <c r="D5076" s="2" t="s">
        <v>5896</v>
      </c>
      <c r="E5076" s="8" t="s">
        <v>31169</v>
      </c>
      <c r="F5076" s="8" t="s">
        <v>3309</v>
      </c>
      <c r="G5076" s="51" t="s">
        <v>10164</v>
      </c>
      <c r="H5076" s="51" t="s">
        <v>31170</v>
      </c>
      <c r="I5076" s="8" t="s">
        <v>16514</v>
      </c>
      <c r="J5076" s="10" t="s">
        <v>11705</v>
      </c>
      <c r="K5076" s="51" t="s">
        <v>31171</v>
      </c>
      <c r="L5076" s="51"/>
      <c r="M5076" s="51"/>
      <c r="N5076" s="8" t="s">
        <v>31185</v>
      </c>
      <c r="O5076" s="51" t="s">
        <v>52</v>
      </c>
      <c r="P5076" s="51"/>
      <c r="Q5076" s="51"/>
      <c r="R5076" s="51" t="s">
        <v>17930</v>
      </c>
      <c r="S5076" s="51" t="s">
        <v>941</v>
      </c>
      <c r="T5076" s="11" t="str">
        <f t="shared" si="2"/>
        <v>Danny Smith</v>
      </c>
      <c r="U5076" s="51" t="s">
        <v>80</v>
      </c>
      <c r="V5076" s="51"/>
      <c r="W5076" s="51"/>
      <c r="X5076" s="51"/>
      <c r="Y5076" s="51" t="s">
        <v>60</v>
      </c>
      <c r="Z5076" s="56" t="s">
        <v>31186</v>
      </c>
      <c r="AA5076" s="51" t="s">
        <v>60</v>
      </c>
      <c r="AB5076" s="51" t="s">
        <v>60</v>
      </c>
      <c r="AC5076" s="56" t="s">
        <v>31187</v>
      </c>
      <c r="AD5076" s="56" t="s">
        <v>31188</v>
      </c>
      <c r="AE5076" s="51" t="s">
        <v>31176</v>
      </c>
      <c r="AF5076" s="8" t="s">
        <v>31177</v>
      </c>
      <c r="AG5076" s="8" t="s">
        <v>5913</v>
      </c>
      <c r="AH5076" s="8" t="s">
        <v>352</v>
      </c>
      <c r="AI5076" s="8" t="s">
        <v>66</v>
      </c>
      <c r="AJ5076" s="8" t="s">
        <v>29094</v>
      </c>
      <c r="AK5076" s="8" t="s">
        <v>11705</v>
      </c>
      <c r="AL5076" s="8" t="s">
        <v>11705</v>
      </c>
      <c r="AM5076" s="8" t="s">
        <v>11705</v>
      </c>
      <c r="AN5076" s="8" t="s">
        <v>49</v>
      </c>
      <c r="AO5076" s="8" t="s">
        <v>31178</v>
      </c>
      <c r="AP5076" s="51" t="s">
        <v>31177</v>
      </c>
      <c r="AQ5076" s="68">
        <v>13583.0</v>
      </c>
    </row>
    <row r="5077">
      <c r="A5077" s="8" t="str">
        <f t="shared" si="1"/>
        <v>Matt Fecht</v>
      </c>
      <c r="B5077" s="51" t="s">
        <v>31189</v>
      </c>
      <c r="C5077" s="8" t="s">
        <v>31155</v>
      </c>
      <c r="D5077" s="9" t="s">
        <v>5896</v>
      </c>
      <c r="E5077" s="8" t="s">
        <v>3853</v>
      </c>
      <c r="F5077" s="8" t="s">
        <v>3309</v>
      </c>
      <c r="G5077" s="51" t="s">
        <v>10164</v>
      </c>
      <c r="H5077" s="8" t="s">
        <v>31190</v>
      </c>
      <c r="I5077" s="13" t="s">
        <v>16514</v>
      </c>
      <c r="J5077" s="10" t="s">
        <v>11705</v>
      </c>
      <c r="K5077" s="51" t="s">
        <v>31191</v>
      </c>
      <c r="L5077" s="8"/>
      <c r="M5077" s="8"/>
      <c r="N5077" s="51" t="s">
        <v>31192</v>
      </c>
      <c r="O5077" s="57" t="s">
        <v>52</v>
      </c>
      <c r="P5077" s="51"/>
      <c r="Q5077" s="51"/>
      <c r="R5077" s="51" t="s">
        <v>771</v>
      </c>
      <c r="S5077" s="51" t="s">
        <v>31193</v>
      </c>
      <c r="T5077" s="11" t="str">
        <f t="shared" si="2"/>
        <v>Matt Fecht</v>
      </c>
      <c r="U5077" s="51" t="s">
        <v>21557</v>
      </c>
      <c r="V5077" s="51" t="s">
        <v>31194</v>
      </c>
      <c r="W5077" s="51"/>
      <c r="X5077" s="51"/>
      <c r="Y5077" s="51" t="s">
        <v>60</v>
      </c>
      <c r="Z5077" s="56" t="s">
        <v>31195</v>
      </c>
      <c r="AA5077" s="51" t="s">
        <v>60</v>
      </c>
      <c r="AB5077" s="51" t="s">
        <v>60</v>
      </c>
      <c r="AC5077" s="51" t="s">
        <v>60</v>
      </c>
      <c r="AD5077" s="51" t="s">
        <v>60</v>
      </c>
      <c r="AE5077" s="51" t="s">
        <v>31196</v>
      </c>
      <c r="AF5077" s="8" t="s">
        <v>31197</v>
      </c>
      <c r="AG5077" s="8" t="s">
        <v>5913</v>
      </c>
      <c r="AH5077" s="8" t="s">
        <v>352</v>
      </c>
      <c r="AI5077" s="13" t="s">
        <v>66</v>
      </c>
      <c r="AJ5077" s="13" t="s">
        <v>29094</v>
      </c>
      <c r="AK5077" s="8" t="s">
        <v>11705</v>
      </c>
      <c r="AL5077" s="8" t="s">
        <v>11705</v>
      </c>
      <c r="AM5077" s="8" t="s">
        <v>11705</v>
      </c>
      <c r="AN5077" s="8" t="s">
        <v>49</v>
      </c>
      <c r="AO5077" s="8" t="s">
        <v>31198</v>
      </c>
      <c r="AP5077" s="51" t="s">
        <v>31197</v>
      </c>
      <c r="AQ5077" s="11">
        <v>21734.0</v>
      </c>
    </row>
    <row r="5078">
      <c r="A5078" s="8" t="str">
        <f t="shared" si="1"/>
        <v>Matt Fecht</v>
      </c>
      <c r="B5078" s="51" t="s">
        <v>31189</v>
      </c>
      <c r="C5078" s="8" t="s">
        <v>31155</v>
      </c>
      <c r="D5078" s="9" t="s">
        <v>5896</v>
      </c>
      <c r="E5078" s="8" t="s">
        <v>3853</v>
      </c>
      <c r="F5078" s="8" t="s">
        <v>3309</v>
      </c>
      <c r="G5078" s="51" t="s">
        <v>10164</v>
      </c>
      <c r="H5078" s="8" t="s">
        <v>31190</v>
      </c>
      <c r="I5078" s="13" t="s">
        <v>16514</v>
      </c>
      <c r="J5078" s="10" t="s">
        <v>11705</v>
      </c>
      <c r="K5078" s="51" t="s">
        <v>31191</v>
      </c>
      <c r="L5078" s="8"/>
      <c r="M5078" s="8"/>
      <c r="N5078" s="51" t="s">
        <v>31199</v>
      </c>
      <c r="O5078" s="57" t="s">
        <v>52</v>
      </c>
      <c r="P5078" s="51"/>
      <c r="Q5078" s="51"/>
      <c r="R5078" s="51" t="s">
        <v>771</v>
      </c>
      <c r="S5078" s="51" t="s">
        <v>31193</v>
      </c>
      <c r="T5078" s="11" t="str">
        <f t="shared" si="2"/>
        <v>Matt Fecht</v>
      </c>
      <c r="U5078" s="51" t="s">
        <v>21557</v>
      </c>
      <c r="V5078" s="51" t="s">
        <v>31194</v>
      </c>
      <c r="W5078" s="51"/>
      <c r="X5078" s="51"/>
      <c r="Y5078" s="51" t="s">
        <v>60</v>
      </c>
      <c r="Z5078" s="56" t="s">
        <v>31195</v>
      </c>
      <c r="AA5078" s="51" t="s">
        <v>60</v>
      </c>
      <c r="AB5078" s="51" t="s">
        <v>60</v>
      </c>
      <c r="AC5078" s="51" t="s">
        <v>60</v>
      </c>
      <c r="AD5078" s="51" t="s">
        <v>60</v>
      </c>
      <c r="AE5078" s="51" t="s">
        <v>31196</v>
      </c>
      <c r="AF5078" s="8" t="s">
        <v>31197</v>
      </c>
      <c r="AG5078" s="8" t="s">
        <v>5913</v>
      </c>
      <c r="AH5078" s="8" t="s">
        <v>352</v>
      </c>
      <c r="AI5078" s="13" t="s">
        <v>66</v>
      </c>
      <c r="AJ5078" s="13" t="s">
        <v>29094</v>
      </c>
      <c r="AK5078" s="8" t="s">
        <v>11705</v>
      </c>
      <c r="AL5078" s="8" t="s">
        <v>11705</v>
      </c>
      <c r="AM5078" s="8" t="s">
        <v>11705</v>
      </c>
      <c r="AN5078" s="8" t="s">
        <v>49</v>
      </c>
      <c r="AO5078" s="8" t="s">
        <v>31198</v>
      </c>
      <c r="AP5078" s="51" t="s">
        <v>31197</v>
      </c>
      <c r="AQ5078" s="11">
        <v>21734.0</v>
      </c>
    </row>
    <row r="5079">
      <c r="A5079" s="8" t="str">
        <f t="shared" si="1"/>
        <v>Carson Solomon</v>
      </c>
      <c r="B5079" s="51" t="s">
        <v>31189</v>
      </c>
      <c r="C5079" s="8" t="s">
        <v>31155</v>
      </c>
      <c r="D5079" s="9" t="s">
        <v>5896</v>
      </c>
      <c r="E5079" s="8" t="s">
        <v>3853</v>
      </c>
      <c r="F5079" s="8" t="s">
        <v>3309</v>
      </c>
      <c r="G5079" s="51" t="s">
        <v>10164</v>
      </c>
      <c r="H5079" s="51" t="s">
        <v>31190</v>
      </c>
      <c r="I5079" s="8" t="s">
        <v>16514</v>
      </c>
      <c r="J5079" s="10" t="s">
        <v>11705</v>
      </c>
      <c r="K5079" s="51" t="s">
        <v>31191</v>
      </c>
      <c r="L5079" s="51" t="s">
        <v>86</v>
      </c>
      <c r="M5079" s="51"/>
      <c r="N5079" s="51" t="s">
        <v>31200</v>
      </c>
      <c r="O5079" s="51" t="s">
        <v>52</v>
      </c>
      <c r="P5079" s="51"/>
      <c r="Q5079" s="51"/>
      <c r="R5079" s="51" t="s">
        <v>10144</v>
      </c>
      <c r="S5079" s="51" t="s">
        <v>6906</v>
      </c>
      <c r="T5079" s="11" t="str">
        <f t="shared" si="2"/>
        <v>Carson Solomon</v>
      </c>
      <c r="U5079" s="51" t="s">
        <v>80</v>
      </c>
      <c r="V5079" s="51" t="s">
        <v>31201</v>
      </c>
      <c r="W5079" s="51" t="s">
        <v>86</v>
      </c>
      <c r="X5079" s="51"/>
      <c r="Y5079" s="51" t="s">
        <v>60</v>
      </c>
      <c r="Z5079" s="56" t="s">
        <v>31202</v>
      </c>
      <c r="AA5079" s="51" t="s">
        <v>60</v>
      </c>
      <c r="AB5079" s="51" t="s">
        <v>60</v>
      </c>
      <c r="AC5079" s="56" t="s">
        <v>31203</v>
      </c>
      <c r="AD5079" s="56" t="s">
        <v>31204</v>
      </c>
      <c r="AE5079" s="51" t="s">
        <v>31196</v>
      </c>
      <c r="AF5079" s="8" t="s">
        <v>31197</v>
      </c>
      <c r="AG5079" s="8" t="s">
        <v>5913</v>
      </c>
      <c r="AH5079" s="8" t="s">
        <v>352</v>
      </c>
      <c r="AI5079" s="8" t="s">
        <v>66</v>
      </c>
      <c r="AJ5079" s="8" t="s">
        <v>29094</v>
      </c>
      <c r="AK5079" s="8" t="s">
        <v>11705</v>
      </c>
      <c r="AL5079" s="8" t="s">
        <v>11705</v>
      </c>
      <c r="AM5079" s="8" t="s">
        <v>11705</v>
      </c>
      <c r="AN5079" s="8" t="s">
        <v>49</v>
      </c>
      <c r="AO5079" s="8" t="s">
        <v>31198</v>
      </c>
      <c r="AP5079" s="51" t="s">
        <v>31197</v>
      </c>
      <c r="AQ5079" s="68">
        <v>21734.0</v>
      </c>
    </row>
    <row r="5080">
      <c r="A5080" s="8" t="str">
        <f t="shared" si="1"/>
        <v>Nick Marcinkowski</v>
      </c>
      <c r="B5080" s="51" t="s">
        <v>31205</v>
      </c>
      <c r="C5080" s="8" t="s">
        <v>31155</v>
      </c>
      <c r="D5080" s="9" t="s">
        <v>5896</v>
      </c>
      <c r="E5080" s="8" t="s">
        <v>31206</v>
      </c>
      <c r="F5080" s="8" t="s">
        <v>3309</v>
      </c>
      <c r="G5080" s="8" t="s">
        <v>10164</v>
      </c>
      <c r="H5080" s="8" t="s">
        <v>31207</v>
      </c>
      <c r="I5080" s="8" t="s">
        <v>49</v>
      </c>
      <c r="J5080" s="10" t="s">
        <v>11705</v>
      </c>
      <c r="K5080" s="51" t="s">
        <v>31208</v>
      </c>
      <c r="L5080" s="8"/>
      <c r="M5080" s="8"/>
      <c r="N5080" s="8" t="s">
        <v>31209</v>
      </c>
      <c r="O5080" s="8" t="s">
        <v>52</v>
      </c>
      <c r="P5080" s="51"/>
      <c r="Q5080" s="51"/>
      <c r="R5080" s="51" t="s">
        <v>392</v>
      </c>
      <c r="S5080" s="51" t="s">
        <v>31210</v>
      </c>
      <c r="T5080" s="11" t="str">
        <f t="shared" si="2"/>
        <v>Nick Marcinkowski</v>
      </c>
      <c r="U5080" s="51" t="s">
        <v>55</v>
      </c>
      <c r="V5080" s="51" t="s">
        <v>31211</v>
      </c>
      <c r="W5080" s="51" t="s">
        <v>31212</v>
      </c>
      <c r="X5080" s="8"/>
      <c r="Y5080" s="8" t="s">
        <v>60</v>
      </c>
      <c r="Z5080" s="8" t="s">
        <v>60</v>
      </c>
      <c r="AA5080" s="8" t="s">
        <v>60</v>
      </c>
      <c r="AB5080" s="12" t="s">
        <v>31213</v>
      </c>
      <c r="AC5080" s="8" t="s">
        <v>60</v>
      </c>
      <c r="AD5080" s="8" t="s">
        <v>60</v>
      </c>
      <c r="AE5080" s="8" t="s">
        <v>31214</v>
      </c>
      <c r="AF5080" s="8" t="s">
        <v>31215</v>
      </c>
      <c r="AG5080" s="8" t="s">
        <v>5913</v>
      </c>
      <c r="AH5080" s="8" t="s">
        <v>232</v>
      </c>
      <c r="AI5080" s="8" t="s">
        <v>66</v>
      </c>
      <c r="AJ5080" s="8" t="s">
        <v>29094</v>
      </c>
      <c r="AK5080" s="8" t="s">
        <v>11705</v>
      </c>
      <c r="AL5080" s="8" t="s">
        <v>11705</v>
      </c>
      <c r="AM5080" s="8" t="s">
        <v>11705</v>
      </c>
      <c r="AN5080" s="8" t="s">
        <v>11705</v>
      </c>
      <c r="AO5080" s="8" t="s">
        <v>31216</v>
      </c>
      <c r="AP5080" s="51" t="s">
        <v>31215</v>
      </c>
      <c r="AQ5080" s="11">
        <v>4432.0</v>
      </c>
    </row>
    <row r="5081">
      <c r="A5081" s="8" t="str">
        <f t="shared" si="1"/>
        <v>Michael Glass</v>
      </c>
      <c r="B5081" s="51" t="s">
        <v>31205</v>
      </c>
      <c r="C5081" s="8" t="s">
        <v>31155</v>
      </c>
      <c r="D5081" s="9" t="s">
        <v>5896</v>
      </c>
      <c r="E5081" s="8" t="s">
        <v>31206</v>
      </c>
      <c r="F5081" s="8" t="s">
        <v>3309</v>
      </c>
      <c r="G5081" s="51" t="s">
        <v>10164</v>
      </c>
      <c r="H5081" s="8" t="s">
        <v>31207</v>
      </c>
      <c r="I5081" s="8" t="s">
        <v>16514</v>
      </c>
      <c r="J5081" s="10" t="s">
        <v>49</v>
      </c>
      <c r="K5081" s="51" t="s">
        <v>31208</v>
      </c>
      <c r="L5081" s="8" t="s">
        <v>86</v>
      </c>
      <c r="M5081" s="8" t="s">
        <v>86</v>
      </c>
      <c r="N5081" s="51" t="s">
        <v>31217</v>
      </c>
      <c r="O5081" s="51" t="s">
        <v>52</v>
      </c>
      <c r="P5081" s="51"/>
      <c r="Q5081" s="51"/>
      <c r="R5081" s="51" t="s">
        <v>731</v>
      </c>
      <c r="S5081" s="51" t="s">
        <v>9008</v>
      </c>
      <c r="T5081" s="11" t="str">
        <f t="shared" si="2"/>
        <v>Michael Glass</v>
      </c>
      <c r="U5081" s="51" t="s">
        <v>160</v>
      </c>
      <c r="V5081" s="51" t="s">
        <v>86</v>
      </c>
      <c r="W5081" s="51" t="s">
        <v>86</v>
      </c>
      <c r="X5081" s="51"/>
      <c r="Y5081" s="51" t="s">
        <v>60</v>
      </c>
      <c r="Z5081" s="51" t="s">
        <v>60</v>
      </c>
      <c r="AA5081" s="51" t="s">
        <v>60</v>
      </c>
      <c r="AB5081" s="51" t="s">
        <v>60</v>
      </c>
      <c r="AC5081" s="51" t="s">
        <v>60</v>
      </c>
      <c r="AD5081" s="56" t="s">
        <v>31218</v>
      </c>
      <c r="AE5081" s="51" t="s">
        <v>31214</v>
      </c>
      <c r="AF5081" s="8" t="s">
        <v>31215</v>
      </c>
      <c r="AG5081" s="8" t="s">
        <v>5913</v>
      </c>
      <c r="AH5081" s="8" t="s">
        <v>232</v>
      </c>
      <c r="AI5081" s="8" t="s">
        <v>66</v>
      </c>
      <c r="AJ5081" s="8" t="s">
        <v>29094</v>
      </c>
      <c r="AK5081" s="8" t="s">
        <v>49</v>
      </c>
      <c r="AL5081" s="8" t="s">
        <v>49</v>
      </c>
      <c r="AM5081" s="8" t="s">
        <v>49</v>
      </c>
      <c r="AN5081" s="8" t="s">
        <v>49</v>
      </c>
      <c r="AO5081" s="8" t="s">
        <v>31216</v>
      </c>
      <c r="AP5081" s="51" t="s">
        <v>31215</v>
      </c>
      <c r="AQ5081" s="11">
        <v>4432.0</v>
      </c>
    </row>
    <row r="5082">
      <c r="A5082" s="8" t="str">
        <f t="shared" si="1"/>
        <v>Joe Stachowicz</v>
      </c>
      <c r="B5082" s="51" t="s">
        <v>31205</v>
      </c>
      <c r="C5082" s="8" t="s">
        <v>31155</v>
      </c>
      <c r="D5082" s="9" t="s">
        <v>5896</v>
      </c>
      <c r="E5082" s="8" t="s">
        <v>31206</v>
      </c>
      <c r="F5082" s="8" t="s">
        <v>3309</v>
      </c>
      <c r="G5082" s="51" t="s">
        <v>10164</v>
      </c>
      <c r="H5082" s="8" t="s">
        <v>31207</v>
      </c>
      <c r="I5082" s="8" t="s">
        <v>16514</v>
      </c>
      <c r="J5082" s="10" t="s">
        <v>49</v>
      </c>
      <c r="K5082" s="51" t="s">
        <v>31208</v>
      </c>
      <c r="L5082" s="8" t="s">
        <v>86</v>
      </c>
      <c r="M5082" s="8" t="s">
        <v>86</v>
      </c>
      <c r="N5082" s="51" t="s">
        <v>31219</v>
      </c>
      <c r="O5082" s="51" t="s">
        <v>52</v>
      </c>
      <c r="P5082" s="51"/>
      <c r="Q5082" s="51"/>
      <c r="R5082" s="51" t="s">
        <v>1075</v>
      </c>
      <c r="S5082" s="51" t="s">
        <v>31220</v>
      </c>
      <c r="T5082" s="11" t="str">
        <f t="shared" si="2"/>
        <v>Joe Stachowicz</v>
      </c>
      <c r="U5082" s="51" t="s">
        <v>160</v>
      </c>
      <c r="V5082" s="51" t="s">
        <v>86</v>
      </c>
      <c r="W5082" s="51" t="s">
        <v>86</v>
      </c>
      <c r="X5082" s="51"/>
      <c r="Y5082" s="51" t="s">
        <v>60</v>
      </c>
      <c r="Z5082" s="51" t="s">
        <v>60</v>
      </c>
      <c r="AA5082" s="51" t="s">
        <v>60</v>
      </c>
      <c r="AB5082" s="51" t="s">
        <v>60</v>
      </c>
      <c r="AC5082" s="51" t="s">
        <v>60</v>
      </c>
      <c r="AD5082" s="56" t="s">
        <v>31218</v>
      </c>
      <c r="AE5082" s="51" t="s">
        <v>31214</v>
      </c>
      <c r="AF5082" s="8" t="s">
        <v>31215</v>
      </c>
      <c r="AG5082" s="8" t="s">
        <v>5913</v>
      </c>
      <c r="AH5082" s="8" t="s">
        <v>232</v>
      </c>
      <c r="AI5082" s="8" t="s">
        <v>66</v>
      </c>
      <c r="AJ5082" s="8" t="s">
        <v>29094</v>
      </c>
      <c r="AK5082" s="8" t="s">
        <v>49</v>
      </c>
      <c r="AL5082" s="8" t="s">
        <v>49</v>
      </c>
      <c r="AM5082" s="8" t="s">
        <v>49</v>
      </c>
      <c r="AN5082" s="8" t="s">
        <v>49</v>
      </c>
      <c r="AO5082" s="8" t="s">
        <v>31216</v>
      </c>
      <c r="AP5082" s="51" t="s">
        <v>31215</v>
      </c>
      <c r="AQ5082" s="11">
        <v>4432.0</v>
      </c>
    </row>
    <row r="5083">
      <c r="A5083" s="8" t="str">
        <f t="shared" si="1"/>
        <v>Sean Wells</v>
      </c>
      <c r="B5083" s="51" t="s">
        <v>31205</v>
      </c>
      <c r="C5083" s="8" t="s">
        <v>31155</v>
      </c>
      <c r="D5083" s="9" t="s">
        <v>5896</v>
      </c>
      <c r="E5083" s="8" t="s">
        <v>31206</v>
      </c>
      <c r="F5083" s="8" t="s">
        <v>3309</v>
      </c>
      <c r="G5083" s="8" t="s">
        <v>10164</v>
      </c>
      <c r="H5083" s="8" t="s">
        <v>31207</v>
      </c>
      <c r="I5083" s="8" t="s">
        <v>49</v>
      </c>
      <c r="J5083" s="10" t="s">
        <v>11705</v>
      </c>
      <c r="K5083" s="51" t="s">
        <v>31208</v>
      </c>
      <c r="L5083" s="8"/>
      <c r="M5083" s="8"/>
      <c r="N5083" s="8" t="s">
        <v>31221</v>
      </c>
      <c r="O5083" s="8" t="s">
        <v>52</v>
      </c>
      <c r="P5083" s="51"/>
      <c r="Q5083" s="51"/>
      <c r="R5083" s="51" t="s">
        <v>940</v>
      </c>
      <c r="S5083" s="51" t="s">
        <v>2871</v>
      </c>
      <c r="T5083" s="11" t="str">
        <f t="shared" si="2"/>
        <v>Sean Wells</v>
      </c>
      <c r="U5083" s="51" t="s">
        <v>31222</v>
      </c>
      <c r="V5083" s="51"/>
      <c r="W5083" s="51"/>
      <c r="X5083" s="8"/>
      <c r="Y5083" s="51" t="s">
        <v>60</v>
      </c>
      <c r="Z5083" s="51" t="s">
        <v>60</v>
      </c>
      <c r="AA5083" s="51" t="s">
        <v>60</v>
      </c>
      <c r="AB5083" s="56" t="s">
        <v>31223</v>
      </c>
      <c r="AC5083" s="51" t="s">
        <v>60</v>
      </c>
      <c r="AD5083" s="56" t="s">
        <v>31218</v>
      </c>
      <c r="AE5083" s="8" t="s">
        <v>31214</v>
      </c>
      <c r="AF5083" s="8" t="s">
        <v>31215</v>
      </c>
      <c r="AG5083" s="8" t="s">
        <v>5913</v>
      </c>
      <c r="AH5083" s="8" t="s">
        <v>232</v>
      </c>
      <c r="AI5083" s="8" t="s">
        <v>66</v>
      </c>
      <c r="AJ5083" s="8" t="s">
        <v>29094</v>
      </c>
      <c r="AK5083" s="8" t="s">
        <v>11705</v>
      </c>
      <c r="AL5083" s="8" t="s">
        <v>11705</v>
      </c>
      <c r="AM5083" s="8" t="s">
        <v>11705</v>
      </c>
      <c r="AN5083" s="8" t="s">
        <v>11705</v>
      </c>
      <c r="AO5083" s="8" t="s">
        <v>31216</v>
      </c>
      <c r="AP5083" s="51" t="s">
        <v>31215</v>
      </c>
      <c r="AQ5083" s="11">
        <v>4432.0</v>
      </c>
    </row>
    <row r="5084">
      <c r="A5084" s="8" t="str">
        <f t="shared" si="1"/>
        <v>Markaya Ashley</v>
      </c>
      <c r="B5084" s="51" t="s">
        <v>31205</v>
      </c>
      <c r="C5084" s="8" t="s">
        <v>31155</v>
      </c>
      <c r="D5084" s="9" t="s">
        <v>5896</v>
      </c>
      <c r="E5084" s="8" t="s">
        <v>31206</v>
      </c>
      <c r="F5084" s="8" t="s">
        <v>3309</v>
      </c>
      <c r="G5084" s="51" t="s">
        <v>10164</v>
      </c>
      <c r="H5084" s="8" t="s">
        <v>31207</v>
      </c>
      <c r="I5084" s="8" t="s">
        <v>16514</v>
      </c>
      <c r="J5084" s="10" t="s">
        <v>49</v>
      </c>
      <c r="K5084" s="51" t="s">
        <v>31208</v>
      </c>
      <c r="L5084" s="8" t="s">
        <v>86</v>
      </c>
      <c r="M5084" s="8" t="s">
        <v>86</v>
      </c>
      <c r="N5084" s="51" t="s">
        <v>31224</v>
      </c>
      <c r="O5084" s="51" t="s">
        <v>52</v>
      </c>
      <c r="P5084" s="51"/>
      <c r="Q5084" s="51"/>
      <c r="R5084" s="51" t="s">
        <v>31225</v>
      </c>
      <c r="S5084" s="51" t="s">
        <v>5711</v>
      </c>
      <c r="T5084" s="11" t="str">
        <f t="shared" si="2"/>
        <v>Markaya Ashley</v>
      </c>
      <c r="U5084" s="51" t="s">
        <v>386</v>
      </c>
      <c r="V5084" s="51" t="s">
        <v>86</v>
      </c>
      <c r="W5084" s="51" t="s">
        <v>86</v>
      </c>
      <c r="X5084" s="51"/>
      <c r="Y5084" s="51" t="s">
        <v>60</v>
      </c>
      <c r="Z5084" s="51" t="s">
        <v>60</v>
      </c>
      <c r="AA5084" s="51" t="s">
        <v>60</v>
      </c>
      <c r="AB5084" s="51" t="s">
        <v>60</v>
      </c>
      <c r="AC5084" s="56" t="s">
        <v>31226</v>
      </c>
      <c r="AD5084" s="56" t="s">
        <v>31218</v>
      </c>
      <c r="AE5084" s="51" t="s">
        <v>31214</v>
      </c>
      <c r="AF5084" s="8" t="s">
        <v>31215</v>
      </c>
      <c r="AG5084" s="8" t="s">
        <v>5913</v>
      </c>
      <c r="AH5084" s="8" t="s">
        <v>232</v>
      </c>
      <c r="AI5084" s="8" t="s">
        <v>66</v>
      </c>
      <c r="AJ5084" s="8" t="s">
        <v>29094</v>
      </c>
      <c r="AK5084" s="8" t="s">
        <v>49</v>
      </c>
      <c r="AL5084" s="8" t="s">
        <v>49</v>
      </c>
      <c r="AM5084" s="8" t="s">
        <v>49</v>
      </c>
      <c r="AN5084" s="8" t="s">
        <v>49</v>
      </c>
      <c r="AO5084" s="8" t="s">
        <v>31216</v>
      </c>
      <c r="AP5084" s="51" t="s">
        <v>31215</v>
      </c>
      <c r="AQ5084" s="11">
        <v>4432.0</v>
      </c>
    </row>
    <row r="5085">
      <c r="A5085" s="8" t="str">
        <f t="shared" si="1"/>
        <v>Reggy Hankerson</v>
      </c>
      <c r="B5085" s="51" t="s">
        <v>31227</v>
      </c>
      <c r="C5085" s="8" t="s">
        <v>31228</v>
      </c>
      <c r="D5085" s="9" t="s">
        <v>6254</v>
      </c>
      <c r="E5085" s="8" t="s">
        <v>31229</v>
      </c>
      <c r="F5085" s="13" t="s">
        <v>46</v>
      </c>
      <c r="G5085" s="8" t="s">
        <v>10164</v>
      </c>
      <c r="H5085" s="8" t="s">
        <v>31230</v>
      </c>
      <c r="I5085" s="8" t="s">
        <v>49</v>
      </c>
      <c r="J5085" s="10" t="s">
        <v>49</v>
      </c>
      <c r="K5085" s="51" t="s">
        <v>31231</v>
      </c>
      <c r="L5085" s="8"/>
      <c r="M5085" s="8"/>
      <c r="N5085" s="8" t="s">
        <v>31232</v>
      </c>
      <c r="O5085" s="8" t="s">
        <v>52</v>
      </c>
      <c r="P5085" s="51"/>
      <c r="Q5085" s="51"/>
      <c r="R5085" s="51" t="s">
        <v>31233</v>
      </c>
      <c r="S5085" s="51" t="s">
        <v>31234</v>
      </c>
      <c r="T5085" s="11" t="str">
        <f t="shared" si="2"/>
        <v>Reggy Hankerson</v>
      </c>
      <c r="U5085" s="51" t="s">
        <v>55</v>
      </c>
      <c r="V5085" s="51" t="s">
        <v>31235</v>
      </c>
      <c r="W5085" s="51" t="s">
        <v>31236</v>
      </c>
      <c r="X5085" s="8"/>
      <c r="Y5085" s="12" t="s">
        <v>31237</v>
      </c>
      <c r="Z5085" s="12" t="s">
        <v>31238</v>
      </c>
      <c r="AA5085" s="12" t="s">
        <v>31239</v>
      </c>
      <c r="AB5085" s="8" t="s">
        <v>60</v>
      </c>
      <c r="AC5085" s="8" t="s">
        <v>60</v>
      </c>
      <c r="AD5085" s="8" t="s">
        <v>60</v>
      </c>
      <c r="AE5085" s="8" t="s">
        <v>31240</v>
      </c>
      <c r="AF5085" s="8" t="s">
        <v>31241</v>
      </c>
      <c r="AG5085" s="8" t="s">
        <v>6269</v>
      </c>
      <c r="AH5085" s="8" t="s">
        <v>194</v>
      </c>
      <c r="AI5085" s="8" t="s">
        <v>66</v>
      </c>
      <c r="AJ5085" s="8" t="s">
        <v>31242</v>
      </c>
      <c r="AK5085" s="8" t="s">
        <v>49</v>
      </c>
      <c r="AL5085" s="8" t="s">
        <v>49</v>
      </c>
      <c r="AM5085" s="8" t="s">
        <v>49</v>
      </c>
      <c r="AN5085" s="8" t="s">
        <v>49</v>
      </c>
      <c r="AO5085" s="8" t="s">
        <v>31243</v>
      </c>
      <c r="AP5085" s="51" t="s">
        <v>31241</v>
      </c>
      <c r="AQ5085" s="11">
        <v>2064.0</v>
      </c>
    </row>
    <row r="5086">
      <c r="A5086" s="8" t="str">
        <f t="shared" si="1"/>
        <v>Victor Montgomery</v>
      </c>
      <c r="B5086" s="51" t="s">
        <v>31227</v>
      </c>
      <c r="C5086" s="8" t="s">
        <v>31228</v>
      </c>
      <c r="D5086" s="2" t="s">
        <v>6254</v>
      </c>
      <c r="E5086" s="8" t="s">
        <v>31229</v>
      </c>
      <c r="F5086" s="8" t="s">
        <v>46</v>
      </c>
      <c r="G5086" s="51" t="s">
        <v>10164</v>
      </c>
      <c r="H5086" s="51" t="s">
        <v>31230</v>
      </c>
      <c r="I5086" s="8" t="s">
        <v>16514</v>
      </c>
      <c r="J5086" s="10" t="s">
        <v>11705</v>
      </c>
      <c r="K5086" s="51" t="s">
        <v>31231</v>
      </c>
      <c r="L5086" s="51"/>
      <c r="M5086" s="51"/>
      <c r="N5086" s="51" t="s">
        <v>31244</v>
      </c>
      <c r="O5086" s="51" t="s">
        <v>52</v>
      </c>
      <c r="P5086" s="51"/>
      <c r="Q5086" s="51"/>
      <c r="R5086" s="51" t="s">
        <v>1322</v>
      </c>
      <c r="S5086" s="51" t="s">
        <v>83</v>
      </c>
      <c r="T5086" s="11" t="str">
        <f t="shared" si="2"/>
        <v>Victor Montgomery</v>
      </c>
      <c r="U5086" s="51" t="s">
        <v>7535</v>
      </c>
      <c r="V5086" s="51" t="s">
        <v>31245</v>
      </c>
      <c r="W5086" s="51"/>
      <c r="X5086" s="51"/>
      <c r="Y5086" s="51" t="s">
        <v>60</v>
      </c>
      <c r="Z5086" s="51" t="s">
        <v>60</v>
      </c>
      <c r="AA5086" s="56" t="s">
        <v>31246</v>
      </c>
      <c r="AB5086" s="56" t="s">
        <v>31247</v>
      </c>
      <c r="AC5086" s="56" t="s">
        <v>31248</v>
      </c>
      <c r="AD5086" s="51" t="s">
        <v>60</v>
      </c>
      <c r="AE5086" s="51" t="s">
        <v>31240</v>
      </c>
      <c r="AF5086" s="8" t="s">
        <v>31241</v>
      </c>
      <c r="AG5086" s="8" t="s">
        <v>6269</v>
      </c>
      <c r="AH5086" s="8" t="s">
        <v>194</v>
      </c>
      <c r="AI5086" s="8" t="s">
        <v>66</v>
      </c>
      <c r="AJ5086" s="8" t="s">
        <v>31242</v>
      </c>
      <c r="AK5086" s="8" t="s">
        <v>11705</v>
      </c>
      <c r="AL5086" s="8" t="s">
        <v>11705</v>
      </c>
      <c r="AM5086" s="8" t="s">
        <v>11705</v>
      </c>
      <c r="AN5086" s="8" t="s">
        <v>49</v>
      </c>
      <c r="AO5086" s="8" t="s">
        <v>31243</v>
      </c>
      <c r="AP5086" s="51" t="s">
        <v>31241</v>
      </c>
      <c r="AQ5086" s="68">
        <v>2064.0</v>
      </c>
    </row>
    <row r="5087">
      <c r="A5087" s="8" t="str">
        <f t="shared" si="1"/>
        <v>Reginald Dillon</v>
      </c>
      <c r="B5087" s="51" t="s">
        <v>31249</v>
      </c>
      <c r="C5087" s="8" t="s">
        <v>31228</v>
      </c>
      <c r="D5087" s="9" t="s">
        <v>6254</v>
      </c>
      <c r="E5087" s="8" t="s">
        <v>2164</v>
      </c>
      <c r="F5087" s="13" t="s">
        <v>46</v>
      </c>
      <c r="G5087" s="8" t="s">
        <v>10164</v>
      </c>
      <c r="H5087" s="8" t="s">
        <v>31250</v>
      </c>
      <c r="I5087" s="8" t="s">
        <v>49</v>
      </c>
      <c r="J5087" s="10" t="s">
        <v>49</v>
      </c>
      <c r="K5087" s="51" t="s">
        <v>31251</v>
      </c>
      <c r="L5087" s="8"/>
      <c r="M5087" s="8"/>
      <c r="N5087" s="8" t="s">
        <v>31252</v>
      </c>
      <c r="O5087" s="8" t="s">
        <v>52</v>
      </c>
      <c r="P5087" s="51"/>
      <c r="Q5087" s="51"/>
      <c r="R5087" s="51" t="s">
        <v>31253</v>
      </c>
      <c r="S5087" s="51" t="s">
        <v>3632</v>
      </c>
      <c r="T5087" s="11" t="str">
        <f t="shared" si="2"/>
        <v>Reginald Dillon</v>
      </c>
      <c r="U5087" s="51" t="s">
        <v>55</v>
      </c>
      <c r="V5087" s="51" t="s">
        <v>31254</v>
      </c>
      <c r="W5087" s="51" t="s">
        <v>31255</v>
      </c>
      <c r="X5087" s="8"/>
      <c r="Y5087" s="12" t="s">
        <v>31256</v>
      </c>
      <c r="Z5087" s="12" t="s">
        <v>31257</v>
      </c>
      <c r="AA5087" s="12" t="s">
        <v>31258</v>
      </c>
      <c r="AB5087" s="8" t="s">
        <v>60</v>
      </c>
      <c r="AC5087" s="8" t="s">
        <v>60</v>
      </c>
      <c r="AD5087" s="8" t="s">
        <v>60</v>
      </c>
      <c r="AE5087" s="8" t="s">
        <v>31259</v>
      </c>
      <c r="AF5087" s="8" t="s">
        <v>31260</v>
      </c>
      <c r="AG5087" s="8" t="s">
        <v>6269</v>
      </c>
      <c r="AH5087" s="8" t="s">
        <v>4581</v>
      </c>
      <c r="AI5087" s="8" t="s">
        <v>66</v>
      </c>
      <c r="AJ5087" s="8" t="s">
        <v>31242</v>
      </c>
      <c r="AK5087" s="8" t="s">
        <v>49</v>
      </c>
      <c r="AL5087" s="8" t="s">
        <v>49</v>
      </c>
      <c r="AM5087" s="8" t="s">
        <v>49</v>
      </c>
      <c r="AN5087" s="8" t="s">
        <v>49</v>
      </c>
      <c r="AO5087" s="8" t="s">
        <v>31261</v>
      </c>
      <c r="AP5087" s="51" t="s">
        <v>31260</v>
      </c>
      <c r="AQ5087" s="11">
        <v>11524.0</v>
      </c>
    </row>
    <row r="5088">
      <c r="A5088" s="8" t="str">
        <f t="shared" si="1"/>
        <v>Trajan Johnson</v>
      </c>
      <c r="B5088" s="51" t="s">
        <v>31249</v>
      </c>
      <c r="C5088" s="8" t="s">
        <v>31228</v>
      </c>
      <c r="D5088" s="9" t="s">
        <v>6254</v>
      </c>
      <c r="E5088" s="8" t="s">
        <v>2164</v>
      </c>
      <c r="F5088" s="8" t="s">
        <v>46</v>
      </c>
      <c r="G5088" s="51" t="s">
        <v>10164</v>
      </c>
      <c r="H5088" s="8" t="s">
        <v>31250</v>
      </c>
      <c r="I5088" s="8" t="s">
        <v>16514</v>
      </c>
      <c r="J5088" s="10" t="s">
        <v>11705</v>
      </c>
      <c r="K5088" s="51" t="s">
        <v>31251</v>
      </c>
      <c r="L5088" s="8"/>
      <c r="M5088" s="8"/>
      <c r="N5088" s="51" t="s">
        <v>31262</v>
      </c>
      <c r="O5088" s="51" t="s">
        <v>52</v>
      </c>
      <c r="P5088" s="51"/>
      <c r="Q5088" s="51"/>
      <c r="R5088" s="51" t="s">
        <v>10270</v>
      </c>
      <c r="S5088" s="51" t="s">
        <v>678</v>
      </c>
      <c r="T5088" s="11" t="str">
        <f t="shared" si="2"/>
        <v>Trajan Johnson</v>
      </c>
      <c r="U5088" s="51" t="s">
        <v>80</v>
      </c>
      <c r="V5088" s="51" t="s">
        <v>31263</v>
      </c>
      <c r="W5088" s="51" t="s">
        <v>31264</v>
      </c>
      <c r="X5088" s="51"/>
      <c r="Y5088" s="56" t="s">
        <v>31265</v>
      </c>
      <c r="Z5088" s="56" t="s">
        <v>31257</v>
      </c>
      <c r="AA5088" s="51" t="s">
        <v>60</v>
      </c>
      <c r="AB5088" s="56" t="s">
        <v>31266</v>
      </c>
      <c r="AC5088" s="51" t="s">
        <v>60</v>
      </c>
      <c r="AD5088" s="56" t="s">
        <v>31267</v>
      </c>
      <c r="AE5088" s="51" t="s">
        <v>31259</v>
      </c>
      <c r="AF5088" s="8" t="s">
        <v>31260</v>
      </c>
      <c r="AG5088" s="8" t="s">
        <v>6269</v>
      </c>
      <c r="AH5088" s="8" t="s">
        <v>4581</v>
      </c>
      <c r="AI5088" s="8" t="s">
        <v>66</v>
      </c>
      <c r="AJ5088" s="8" t="s">
        <v>31242</v>
      </c>
      <c r="AK5088" s="8" t="s">
        <v>11705</v>
      </c>
      <c r="AL5088" s="8" t="s">
        <v>11705</v>
      </c>
      <c r="AM5088" s="8" t="s">
        <v>11705</v>
      </c>
      <c r="AN5088" s="8" t="s">
        <v>49</v>
      </c>
      <c r="AO5088" s="8" t="s">
        <v>31261</v>
      </c>
      <c r="AP5088" s="51" t="s">
        <v>31260</v>
      </c>
      <c r="AQ5088" s="11">
        <v>11524.0</v>
      </c>
    </row>
    <row r="5089">
      <c r="A5089" s="8" t="str">
        <f t="shared" si="1"/>
        <v>Chip Gayden</v>
      </c>
      <c r="B5089" s="51" t="s">
        <v>31268</v>
      </c>
      <c r="C5089" s="8" t="s">
        <v>31228</v>
      </c>
      <c r="D5089" s="9" t="s">
        <v>6254</v>
      </c>
      <c r="E5089" s="8" t="s">
        <v>31269</v>
      </c>
      <c r="F5089" s="13" t="s">
        <v>46</v>
      </c>
      <c r="G5089" s="8" t="s">
        <v>10164</v>
      </c>
      <c r="H5089" s="8" t="s">
        <v>31270</v>
      </c>
      <c r="I5089" s="8" t="s">
        <v>49</v>
      </c>
      <c r="J5089" s="10" t="s">
        <v>49</v>
      </c>
      <c r="K5089" s="51" t="s">
        <v>31271</v>
      </c>
      <c r="L5089" s="8"/>
      <c r="M5089" s="8"/>
      <c r="N5089" s="8" t="s">
        <v>31272</v>
      </c>
      <c r="O5089" s="8" t="s">
        <v>52</v>
      </c>
      <c r="P5089" s="51"/>
      <c r="Q5089" s="51"/>
      <c r="R5089" s="51" t="s">
        <v>28665</v>
      </c>
      <c r="S5089" s="51" t="s">
        <v>31273</v>
      </c>
      <c r="T5089" s="11" t="str">
        <f t="shared" si="2"/>
        <v>Chip Gayden</v>
      </c>
      <c r="U5089" s="51" t="s">
        <v>55</v>
      </c>
      <c r="V5089" s="51" t="s">
        <v>31274</v>
      </c>
      <c r="W5089" s="51" t="s">
        <v>31275</v>
      </c>
      <c r="X5089" s="8"/>
      <c r="Y5089" s="12" t="s">
        <v>31276</v>
      </c>
      <c r="Z5089" s="12" t="s">
        <v>31277</v>
      </c>
      <c r="AA5089" s="8" t="s">
        <v>60</v>
      </c>
      <c r="AB5089" s="8" t="s">
        <v>60</v>
      </c>
      <c r="AC5089" s="8" t="s">
        <v>60</v>
      </c>
      <c r="AD5089" s="8" t="s">
        <v>60</v>
      </c>
      <c r="AE5089" s="8"/>
      <c r="AF5089" s="8" t="s">
        <v>31278</v>
      </c>
      <c r="AG5089" s="8" t="s">
        <v>6269</v>
      </c>
      <c r="AH5089" s="8" t="s">
        <v>232</v>
      </c>
      <c r="AI5089" s="8" t="s">
        <v>66</v>
      </c>
      <c r="AJ5089" s="8" t="s">
        <v>29094</v>
      </c>
      <c r="AK5089" s="8" t="s">
        <v>49</v>
      </c>
      <c r="AL5089" s="8" t="s">
        <v>49</v>
      </c>
      <c r="AM5089" s="8" t="s">
        <v>49</v>
      </c>
      <c r="AN5089" s="8" t="s">
        <v>49</v>
      </c>
      <c r="AO5089" s="8" t="s">
        <v>31279</v>
      </c>
      <c r="AP5089" s="51" t="s">
        <v>31278</v>
      </c>
      <c r="AQ5089" s="11">
        <v>3598.0</v>
      </c>
    </row>
    <row r="5090">
      <c r="A5090" s="8" t="str">
        <f t="shared" si="1"/>
        <v>Harrison Tillman</v>
      </c>
      <c r="B5090" s="51" t="s">
        <v>31268</v>
      </c>
      <c r="C5090" s="8" t="s">
        <v>31228</v>
      </c>
      <c r="D5090" s="9" t="s">
        <v>6254</v>
      </c>
      <c r="E5090" s="8" t="s">
        <v>31269</v>
      </c>
      <c r="F5090" s="13" t="s">
        <v>46</v>
      </c>
      <c r="G5090" s="51" t="s">
        <v>10164</v>
      </c>
      <c r="H5090" s="8" t="s">
        <v>31270</v>
      </c>
      <c r="I5090" s="8" t="s">
        <v>16514</v>
      </c>
      <c r="J5090" s="75" t="s">
        <v>49</v>
      </c>
      <c r="K5090" s="51" t="s">
        <v>31271</v>
      </c>
      <c r="L5090" s="8"/>
      <c r="M5090" s="8"/>
      <c r="N5090" s="57" t="s">
        <v>31280</v>
      </c>
      <c r="O5090" s="51" t="s">
        <v>52</v>
      </c>
      <c r="P5090" s="51"/>
      <c r="Q5090" s="51"/>
      <c r="R5090" s="51" t="s">
        <v>1526</v>
      </c>
      <c r="S5090" s="51" t="s">
        <v>16732</v>
      </c>
      <c r="T5090" s="11" t="str">
        <f t="shared" si="2"/>
        <v>Harrison Tillman</v>
      </c>
      <c r="U5090" s="51" t="s">
        <v>80</v>
      </c>
      <c r="V5090" s="51" t="s">
        <v>31281</v>
      </c>
      <c r="W5090" s="51" t="s">
        <v>31282</v>
      </c>
      <c r="X5090" s="51"/>
      <c r="Y5090" s="51" t="s">
        <v>60</v>
      </c>
      <c r="Z5090" s="56" t="s">
        <v>31277</v>
      </c>
      <c r="AA5090" s="51" t="s">
        <v>60</v>
      </c>
      <c r="AB5090" s="51" t="s">
        <v>60</v>
      </c>
      <c r="AC5090" s="56" t="s">
        <v>31283</v>
      </c>
      <c r="AD5090" s="51" t="s">
        <v>60</v>
      </c>
      <c r="AE5090" s="51"/>
      <c r="AF5090" s="8" t="s">
        <v>31278</v>
      </c>
      <c r="AG5090" s="8" t="s">
        <v>6269</v>
      </c>
      <c r="AH5090" s="13" t="s">
        <v>232</v>
      </c>
      <c r="AI5090" s="8" t="s">
        <v>66</v>
      </c>
      <c r="AJ5090" s="8" t="s">
        <v>29094</v>
      </c>
      <c r="AK5090" s="8" t="s">
        <v>49</v>
      </c>
      <c r="AL5090" s="8" t="s">
        <v>49</v>
      </c>
      <c r="AM5090" s="8" t="s">
        <v>49</v>
      </c>
      <c r="AN5090" s="8" t="s">
        <v>49</v>
      </c>
      <c r="AO5090" s="8" t="s">
        <v>31279</v>
      </c>
      <c r="AP5090" s="51" t="s">
        <v>31278</v>
      </c>
      <c r="AQ5090" s="11">
        <v>3598.0</v>
      </c>
    </row>
    <row r="5091">
      <c r="A5091" s="8" t="str">
        <f t="shared" si="1"/>
        <v>Steve Davis</v>
      </c>
      <c r="B5091" s="51" t="s">
        <v>31284</v>
      </c>
      <c r="C5091" s="8" t="s">
        <v>31285</v>
      </c>
      <c r="D5091" s="9" t="s">
        <v>6478</v>
      </c>
      <c r="E5091" s="8" t="s">
        <v>31286</v>
      </c>
      <c r="F5091" s="8" t="s">
        <v>3309</v>
      </c>
      <c r="G5091" s="8" t="s">
        <v>10164</v>
      </c>
      <c r="H5091" s="8" t="s">
        <v>31287</v>
      </c>
      <c r="I5091" s="8" t="s">
        <v>49</v>
      </c>
      <c r="J5091" s="10" t="s">
        <v>49</v>
      </c>
      <c r="K5091" s="51" t="s">
        <v>31288</v>
      </c>
      <c r="L5091" s="8"/>
      <c r="M5091" s="8"/>
      <c r="N5091" s="8" t="s">
        <v>31289</v>
      </c>
      <c r="O5091" s="8" t="s">
        <v>52</v>
      </c>
      <c r="P5091" s="51"/>
      <c r="Q5091" s="51"/>
      <c r="R5091" s="51" t="s">
        <v>2591</v>
      </c>
      <c r="S5091" s="51" t="s">
        <v>310</v>
      </c>
      <c r="T5091" s="11" t="str">
        <f t="shared" si="2"/>
        <v>Steve Davis</v>
      </c>
      <c r="U5091" s="51" t="s">
        <v>55</v>
      </c>
      <c r="V5091" s="51" t="s">
        <v>31290</v>
      </c>
      <c r="W5091" s="51" t="s">
        <v>31291</v>
      </c>
      <c r="X5091" s="8"/>
      <c r="Y5091" s="12" t="s">
        <v>31292</v>
      </c>
      <c r="Z5091" s="8" t="s">
        <v>60</v>
      </c>
      <c r="AA5091" s="8" t="s">
        <v>60</v>
      </c>
      <c r="AB5091" s="8" t="s">
        <v>60</v>
      </c>
      <c r="AC5091" s="8" t="s">
        <v>60</v>
      </c>
      <c r="AD5091" s="8" t="s">
        <v>60</v>
      </c>
      <c r="AE5091" s="8" t="s">
        <v>31293</v>
      </c>
      <c r="AF5091" s="8" t="s">
        <v>31294</v>
      </c>
      <c r="AG5091" s="8" t="s">
        <v>6492</v>
      </c>
      <c r="AH5091" s="8" t="s">
        <v>4581</v>
      </c>
      <c r="AI5091" s="8" t="s">
        <v>66</v>
      </c>
      <c r="AJ5091" s="8" t="s">
        <v>29094</v>
      </c>
      <c r="AK5091" s="8" t="s">
        <v>49</v>
      </c>
      <c r="AL5091" s="8" t="s">
        <v>49</v>
      </c>
      <c r="AM5091" s="8" t="s">
        <v>49</v>
      </c>
      <c r="AN5091" s="8" t="s">
        <v>49</v>
      </c>
      <c r="AO5091" s="8" t="s">
        <v>31295</v>
      </c>
      <c r="AP5091" s="51" t="s">
        <v>31294</v>
      </c>
      <c r="AQ5091" s="11">
        <v>4173.0</v>
      </c>
    </row>
    <row r="5092">
      <c r="A5092" s="8" t="str">
        <f t="shared" si="1"/>
        <v>Scott Ragland</v>
      </c>
      <c r="B5092" s="51" t="s">
        <v>31284</v>
      </c>
      <c r="C5092" s="8" t="s">
        <v>31285</v>
      </c>
      <c r="D5092" s="9" t="s">
        <v>6478</v>
      </c>
      <c r="E5092" s="8" t="s">
        <v>31286</v>
      </c>
      <c r="F5092" s="8" t="s">
        <v>3309</v>
      </c>
      <c r="G5092" s="51" t="s">
        <v>10164</v>
      </c>
      <c r="H5092" s="8" t="s">
        <v>31287</v>
      </c>
      <c r="I5092" s="8" t="s">
        <v>16514</v>
      </c>
      <c r="J5092" s="10" t="s">
        <v>49</v>
      </c>
      <c r="K5092" s="51" t="s">
        <v>31288</v>
      </c>
      <c r="L5092" s="8"/>
      <c r="M5092" s="8"/>
      <c r="N5092" s="51" t="s">
        <v>31296</v>
      </c>
      <c r="O5092" s="51" t="s">
        <v>52</v>
      </c>
      <c r="P5092" s="51"/>
      <c r="Q5092" s="51"/>
      <c r="R5092" s="51" t="s">
        <v>147</v>
      </c>
      <c r="S5092" s="51" t="s">
        <v>31297</v>
      </c>
      <c r="T5092" s="11" t="str">
        <f t="shared" si="2"/>
        <v>Scott Ragland</v>
      </c>
      <c r="U5092" s="51" t="s">
        <v>7310</v>
      </c>
      <c r="V5092" s="51" t="s">
        <v>31298</v>
      </c>
      <c r="W5092" s="51"/>
      <c r="X5092" s="51"/>
      <c r="Y5092" s="51" t="s">
        <v>60</v>
      </c>
      <c r="Z5092" s="56" t="s">
        <v>31299</v>
      </c>
      <c r="AA5092" s="51" t="s">
        <v>60</v>
      </c>
      <c r="AB5092" s="51" t="s">
        <v>60</v>
      </c>
      <c r="AC5092" s="51" t="s">
        <v>60</v>
      </c>
      <c r="AD5092" s="56" t="s">
        <v>31300</v>
      </c>
      <c r="AE5092" s="51" t="s">
        <v>31293</v>
      </c>
      <c r="AF5092" s="8" t="s">
        <v>31294</v>
      </c>
      <c r="AG5092" s="8" t="s">
        <v>6492</v>
      </c>
      <c r="AH5092" s="8" t="s">
        <v>4581</v>
      </c>
      <c r="AI5092" s="8" t="s">
        <v>66</v>
      </c>
      <c r="AJ5092" s="8" t="s">
        <v>29094</v>
      </c>
      <c r="AK5092" s="8" t="s">
        <v>49</v>
      </c>
      <c r="AL5092" s="8" t="s">
        <v>49</v>
      </c>
      <c r="AM5092" s="8" t="s">
        <v>49</v>
      </c>
      <c r="AN5092" s="8" t="s">
        <v>49</v>
      </c>
      <c r="AO5092" s="8" t="s">
        <v>31295</v>
      </c>
      <c r="AP5092" s="51" t="s">
        <v>31294</v>
      </c>
      <c r="AQ5092" s="11">
        <v>4173.0</v>
      </c>
    </row>
    <row r="5093">
      <c r="A5093" s="8" t="str">
        <f t="shared" si="1"/>
        <v>Jim Akins</v>
      </c>
      <c r="B5093" s="51" t="s">
        <v>31284</v>
      </c>
      <c r="C5093" s="8" t="s">
        <v>31285</v>
      </c>
      <c r="D5093" s="9" t="s">
        <v>6478</v>
      </c>
      <c r="E5093" s="8" t="s">
        <v>31286</v>
      </c>
      <c r="F5093" s="8" t="s">
        <v>3309</v>
      </c>
      <c r="G5093" s="8" t="s">
        <v>10164</v>
      </c>
      <c r="H5093" s="8" t="s">
        <v>31287</v>
      </c>
      <c r="I5093" s="8" t="s">
        <v>49</v>
      </c>
      <c r="J5093" s="10" t="s">
        <v>11705</v>
      </c>
      <c r="K5093" s="51" t="s">
        <v>31288</v>
      </c>
      <c r="L5093" s="8"/>
      <c r="M5093" s="8"/>
      <c r="N5093" s="8" t="s">
        <v>31301</v>
      </c>
      <c r="O5093" s="8" t="s">
        <v>52</v>
      </c>
      <c r="P5093" s="51"/>
      <c r="Q5093" s="51"/>
      <c r="R5093" s="51" t="s">
        <v>756</v>
      </c>
      <c r="S5093" s="51" t="s">
        <v>31302</v>
      </c>
      <c r="T5093" s="11" t="str">
        <f t="shared" si="2"/>
        <v>Jim Akins</v>
      </c>
      <c r="U5093" s="51" t="s">
        <v>80</v>
      </c>
      <c r="V5093" s="51"/>
      <c r="W5093" s="51"/>
      <c r="X5093" s="8"/>
      <c r="Y5093" s="8" t="s">
        <v>60</v>
      </c>
      <c r="Z5093" s="12" t="s">
        <v>31299</v>
      </c>
      <c r="AA5093" s="8" t="s">
        <v>60</v>
      </c>
      <c r="AB5093" s="8" t="s">
        <v>60</v>
      </c>
      <c r="AC5093" s="8" t="s">
        <v>60</v>
      </c>
      <c r="AD5093" s="8" t="s">
        <v>60</v>
      </c>
      <c r="AE5093" s="8" t="s">
        <v>31293</v>
      </c>
      <c r="AF5093" s="8" t="s">
        <v>31294</v>
      </c>
      <c r="AG5093" s="8" t="s">
        <v>6492</v>
      </c>
      <c r="AH5093" s="8" t="s">
        <v>4581</v>
      </c>
      <c r="AI5093" s="8" t="s">
        <v>66</v>
      </c>
      <c r="AJ5093" s="8" t="s">
        <v>29094</v>
      </c>
      <c r="AK5093" s="8" t="s">
        <v>11705</v>
      </c>
      <c r="AL5093" s="8" t="s">
        <v>11705</v>
      </c>
      <c r="AM5093" s="8" t="s">
        <v>11705</v>
      </c>
      <c r="AN5093" s="8" t="s">
        <v>11705</v>
      </c>
      <c r="AO5093" s="8" t="s">
        <v>31295</v>
      </c>
      <c r="AP5093" s="51" t="s">
        <v>31294</v>
      </c>
      <c r="AQ5093" s="11">
        <v>4173.0</v>
      </c>
    </row>
    <row r="5094">
      <c r="A5094" s="8" t="str">
        <f t="shared" si="1"/>
        <v>Mike Witten</v>
      </c>
      <c r="B5094" s="51" t="s">
        <v>31303</v>
      </c>
      <c r="C5094" s="51" t="s">
        <v>27415</v>
      </c>
      <c r="D5094" s="2" t="s">
        <v>6478</v>
      </c>
      <c r="E5094" s="8" t="s">
        <v>31304</v>
      </c>
      <c r="F5094" s="8" t="s">
        <v>3309</v>
      </c>
      <c r="G5094" s="51" t="s">
        <v>10164</v>
      </c>
      <c r="H5094" s="51" t="s">
        <v>31305</v>
      </c>
      <c r="I5094" s="8" t="s">
        <v>16514</v>
      </c>
      <c r="J5094" s="10" t="s">
        <v>11705</v>
      </c>
      <c r="K5094" s="51" t="s">
        <v>31306</v>
      </c>
      <c r="L5094" s="51"/>
      <c r="M5094" s="51"/>
      <c r="N5094" s="8" t="s">
        <v>31307</v>
      </c>
      <c r="O5094" s="51" t="s">
        <v>52</v>
      </c>
      <c r="P5094" s="51"/>
      <c r="Q5094" s="51"/>
      <c r="R5094" s="51" t="s">
        <v>1237</v>
      </c>
      <c r="S5094" s="51" t="s">
        <v>31308</v>
      </c>
      <c r="T5094" s="11" t="str">
        <f t="shared" si="2"/>
        <v>Mike Witten</v>
      </c>
      <c r="U5094" s="51" t="s">
        <v>55</v>
      </c>
      <c r="V5094" s="51" t="s">
        <v>31309</v>
      </c>
      <c r="W5094" s="51" t="s">
        <v>31310</v>
      </c>
      <c r="X5094" s="51"/>
      <c r="Y5094" s="56" t="s">
        <v>31311</v>
      </c>
      <c r="Z5094" s="51" t="s">
        <v>60</v>
      </c>
      <c r="AA5094" s="56" t="s">
        <v>31312</v>
      </c>
      <c r="AB5094" s="51" t="s">
        <v>60</v>
      </c>
      <c r="AC5094" s="56" t="s">
        <v>31313</v>
      </c>
      <c r="AD5094" s="56" t="s">
        <v>20618</v>
      </c>
      <c r="AE5094" s="51" t="s">
        <v>31314</v>
      </c>
      <c r="AF5094" s="8" t="s">
        <v>31315</v>
      </c>
      <c r="AG5094" s="8" t="s">
        <v>6492</v>
      </c>
      <c r="AH5094" s="8" t="s">
        <v>4581</v>
      </c>
      <c r="AI5094" s="8" t="s">
        <v>66</v>
      </c>
      <c r="AJ5094" s="8" t="s">
        <v>29094</v>
      </c>
      <c r="AK5094" s="8" t="s">
        <v>11705</v>
      </c>
      <c r="AL5094" s="8" t="s">
        <v>11705</v>
      </c>
      <c r="AM5094" s="8" t="s">
        <v>11705</v>
      </c>
      <c r="AN5094" s="8" t="s">
        <v>49</v>
      </c>
      <c r="AO5094" s="8" t="s">
        <v>31316</v>
      </c>
      <c r="AP5094" s="51" t="s">
        <v>31315</v>
      </c>
      <c r="AQ5094" s="68">
        <v>1720.0</v>
      </c>
    </row>
    <row r="5095">
      <c r="A5095" s="8" t="str">
        <f t="shared" si="1"/>
        <v>Victor Mathuthu</v>
      </c>
      <c r="B5095" s="51" t="s">
        <v>31317</v>
      </c>
      <c r="C5095" s="8" t="s">
        <v>31285</v>
      </c>
      <c r="D5095" s="9" t="s">
        <v>6478</v>
      </c>
      <c r="E5095" s="8" t="s">
        <v>31318</v>
      </c>
      <c r="F5095" s="8" t="s">
        <v>3309</v>
      </c>
      <c r="G5095" s="51" t="s">
        <v>10164</v>
      </c>
      <c r="H5095" s="51" t="s">
        <v>31319</v>
      </c>
      <c r="I5095" s="8" t="s">
        <v>16514</v>
      </c>
      <c r="J5095" s="10" t="s">
        <v>49</v>
      </c>
      <c r="K5095" s="51" t="s">
        <v>31320</v>
      </c>
      <c r="L5095" s="51"/>
      <c r="M5095" s="51"/>
      <c r="N5095" s="51" t="s">
        <v>31321</v>
      </c>
      <c r="O5095" s="51" t="s">
        <v>52</v>
      </c>
      <c r="P5095" s="51" t="s">
        <v>959</v>
      </c>
      <c r="Q5095" s="51"/>
      <c r="R5095" s="51" t="s">
        <v>1322</v>
      </c>
      <c r="S5095" s="51" t="s">
        <v>31322</v>
      </c>
      <c r="T5095" s="11" t="str">
        <f t="shared" si="2"/>
        <v>Victor Mathuthu</v>
      </c>
      <c r="U5095" s="51" t="s">
        <v>55</v>
      </c>
      <c r="V5095" s="51" t="s">
        <v>31323</v>
      </c>
      <c r="W5095" s="51" t="s">
        <v>31324</v>
      </c>
      <c r="X5095" s="51"/>
      <c r="Y5095" s="51" t="s">
        <v>60</v>
      </c>
      <c r="Z5095" s="56" t="s">
        <v>31325</v>
      </c>
      <c r="AA5095" s="51" t="s">
        <v>60</v>
      </c>
      <c r="AB5095" s="56" t="s">
        <v>31326</v>
      </c>
      <c r="AC5095" s="51" t="s">
        <v>60</v>
      </c>
      <c r="AD5095" s="51" t="s">
        <v>60</v>
      </c>
      <c r="AE5095" s="51"/>
      <c r="AF5095" s="8" t="s">
        <v>31327</v>
      </c>
      <c r="AG5095" s="8" t="s">
        <v>6492</v>
      </c>
      <c r="AH5095" s="8" t="s">
        <v>4581</v>
      </c>
      <c r="AI5095" s="8" t="s">
        <v>66</v>
      </c>
      <c r="AJ5095" s="8" t="s">
        <v>29094</v>
      </c>
      <c r="AK5095" s="8" t="s">
        <v>49</v>
      </c>
      <c r="AL5095" s="8" t="s">
        <v>49</v>
      </c>
      <c r="AM5095" s="8" t="s">
        <v>49</v>
      </c>
      <c r="AN5095" s="8" t="s">
        <v>49</v>
      </c>
      <c r="AO5095" s="8" t="s">
        <v>31328</v>
      </c>
      <c r="AP5095" s="51" t="s">
        <v>31327</v>
      </c>
      <c r="AQ5095" s="68">
        <v>6755.0</v>
      </c>
    </row>
    <row r="5096">
      <c r="A5096" s="8" t="str">
        <f t="shared" si="1"/>
        <v>Brad Hagedorn</v>
      </c>
      <c r="B5096" s="51" t="s">
        <v>31329</v>
      </c>
      <c r="C5096" s="8" t="s">
        <v>31285</v>
      </c>
      <c r="D5096" s="9" t="s">
        <v>6478</v>
      </c>
      <c r="E5096" s="8" t="s">
        <v>31330</v>
      </c>
      <c r="F5096" s="8" t="s">
        <v>3309</v>
      </c>
      <c r="G5096" s="8" t="s">
        <v>10164</v>
      </c>
      <c r="H5096" s="13" t="s">
        <v>31331</v>
      </c>
      <c r="I5096" s="8" t="s">
        <v>49</v>
      </c>
      <c r="J5096" s="75" t="s">
        <v>49</v>
      </c>
      <c r="K5096" s="51" t="s">
        <v>31332</v>
      </c>
      <c r="L5096" s="8"/>
      <c r="M5096" s="8"/>
      <c r="N5096" s="8" t="s">
        <v>31333</v>
      </c>
      <c r="O5096" s="8" t="s">
        <v>52</v>
      </c>
      <c r="P5096" s="51"/>
      <c r="Q5096" s="51"/>
      <c r="R5096" s="51" t="s">
        <v>1013</v>
      </c>
      <c r="S5096" s="51" t="s">
        <v>31334</v>
      </c>
      <c r="T5096" s="11" t="str">
        <f t="shared" si="2"/>
        <v>Brad Hagedorn</v>
      </c>
      <c r="U5096" s="51" t="s">
        <v>55</v>
      </c>
      <c r="V5096" s="51" t="s">
        <v>31335</v>
      </c>
      <c r="W5096" s="51" t="s">
        <v>31336</v>
      </c>
      <c r="X5096" s="8"/>
      <c r="Y5096" s="8" t="s">
        <v>60</v>
      </c>
      <c r="Z5096" s="8" t="s">
        <v>60</v>
      </c>
      <c r="AA5096" s="8" t="s">
        <v>60</v>
      </c>
      <c r="AB5096" s="8" t="s">
        <v>60</v>
      </c>
      <c r="AC5096" s="12" t="s">
        <v>31337</v>
      </c>
      <c r="AD5096" s="8" t="s">
        <v>60</v>
      </c>
      <c r="AE5096" s="8" t="s">
        <v>31338</v>
      </c>
      <c r="AF5096" s="8" t="s">
        <v>31339</v>
      </c>
      <c r="AG5096" s="8" t="s">
        <v>6492</v>
      </c>
      <c r="AH5096" s="8" t="s">
        <v>194</v>
      </c>
      <c r="AI5096" s="8" t="s">
        <v>66</v>
      </c>
      <c r="AJ5096" s="8" t="s">
        <v>29094</v>
      </c>
      <c r="AK5096" s="8" t="s">
        <v>49</v>
      </c>
      <c r="AL5096" s="8" t="s">
        <v>49</v>
      </c>
      <c r="AM5096" s="8" t="s">
        <v>49</v>
      </c>
      <c r="AN5096" s="8" t="s">
        <v>49</v>
      </c>
      <c r="AO5096" s="8" t="s">
        <v>31340</v>
      </c>
      <c r="AP5096" s="51" t="s">
        <v>31339</v>
      </c>
      <c r="AQ5096" s="11">
        <v>5144.0</v>
      </c>
    </row>
    <row r="5097">
      <c r="A5097" s="8" t="str">
        <f t="shared" si="1"/>
        <v>Kellin Loch</v>
      </c>
      <c r="B5097" s="51" t="s">
        <v>31329</v>
      </c>
      <c r="C5097" s="8" t="s">
        <v>31285</v>
      </c>
      <c r="D5097" s="9" t="s">
        <v>6478</v>
      </c>
      <c r="E5097" s="8" t="s">
        <v>31330</v>
      </c>
      <c r="F5097" s="8" t="s">
        <v>3309</v>
      </c>
      <c r="G5097" s="51" t="s">
        <v>10164</v>
      </c>
      <c r="H5097" s="8" t="s">
        <v>31331</v>
      </c>
      <c r="I5097" s="8" t="s">
        <v>16514</v>
      </c>
      <c r="J5097" s="10" t="s">
        <v>49</v>
      </c>
      <c r="K5097" s="51" t="s">
        <v>31332</v>
      </c>
      <c r="L5097" s="8"/>
      <c r="M5097" s="8"/>
      <c r="N5097" s="51" t="s">
        <v>31341</v>
      </c>
      <c r="O5097" s="51" t="s">
        <v>52</v>
      </c>
      <c r="P5097" s="51"/>
      <c r="Q5097" s="51"/>
      <c r="R5097" s="51" t="s">
        <v>31342</v>
      </c>
      <c r="S5097" s="51" t="s">
        <v>31343</v>
      </c>
      <c r="T5097" s="11" t="str">
        <f t="shared" si="2"/>
        <v>Kellin Loch</v>
      </c>
      <c r="U5097" s="51" t="s">
        <v>106</v>
      </c>
      <c r="V5097" s="51" t="s">
        <v>31344</v>
      </c>
      <c r="W5097" s="51" t="s">
        <v>31345</v>
      </c>
      <c r="X5097" s="51"/>
      <c r="Y5097" s="51" t="s">
        <v>60</v>
      </c>
      <c r="Z5097" s="56" t="s">
        <v>31346</v>
      </c>
      <c r="AA5097" s="51" t="s">
        <v>60</v>
      </c>
      <c r="AB5097" s="51" t="s">
        <v>60</v>
      </c>
      <c r="AC5097" s="51" t="s">
        <v>60</v>
      </c>
      <c r="AD5097" s="56" t="s">
        <v>31347</v>
      </c>
      <c r="AE5097" s="51" t="s">
        <v>31338</v>
      </c>
      <c r="AF5097" s="8" t="s">
        <v>31339</v>
      </c>
      <c r="AG5097" s="8" t="s">
        <v>6492</v>
      </c>
      <c r="AH5097" s="8" t="s">
        <v>194</v>
      </c>
      <c r="AI5097" s="8" t="s">
        <v>66</v>
      </c>
      <c r="AJ5097" s="8" t="s">
        <v>29094</v>
      </c>
      <c r="AK5097" s="8" t="s">
        <v>49</v>
      </c>
      <c r="AL5097" s="8" t="s">
        <v>49</v>
      </c>
      <c r="AM5097" s="8" t="s">
        <v>49</v>
      </c>
      <c r="AN5097" s="8" t="s">
        <v>49</v>
      </c>
      <c r="AO5097" s="8" t="s">
        <v>31340</v>
      </c>
      <c r="AP5097" s="51" t="s">
        <v>31339</v>
      </c>
      <c r="AQ5097" s="11">
        <v>5144.0</v>
      </c>
    </row>
    <row r="5098">
      <c r="A5098" s="8" t="str">
        <f t="shared" si="1"/>
        <v>Jeff Crouch</v>
      </c>
      <c r="B5098" s="51" t="s">
        <v>31329</v>
      </c>
      <c r="C5098" s="8" t="s">
        <v>31285</v>
      </c>
      <c r="D5098" s="9" t="s">
        <v>6478</v>
      </c>
      <c r="E5098" s="8" t="s">
        <v>31330</v>
      </c>
      <c r="F5098" s="8" t="s">
        <v>3309</v>
      </c>
      <c r="G5098" s="8" t="s">
        <v>10164</v>
      </c>
      <c r="H5098" s="8" t="s">
        <v>31331</v>
      </c>
      <c r="I5098" s="8" t="s">
        <v>49</v>
      </c>
      <c r="J5098" s="115" t="s">
        <v>49</v>
      </c>
      <c r="K5098" s="51" t="s">
        <v>31332</v>
      </c>
      <c r="L5098" s="8"/>
      <c r="M5098" s="8"/>
      <c r="N5098" s="8" t="s">
        <v>31348</v>
      </c>
      <c r="O5098" s="8" t="s">
        <v>52</v>
      </c>
      <c r="P5098" s="51"/>
      <c r="Q5098" s="51"/>
      <c r="R5098" s="51" t="s">
        <v>1632</v>
      </c>
      <c r="S5098" s="51" t="s">
        <v>31349</v>
      </c>
      <c r="T5098" s="11" t="str">
        <f t="shared" si="2"/>
        <v>Jeff Crouch</v>
      </c>
      <c r="U5098" s="51" t="s">
        <v>80</v>
      </c>
      <c r="V5098" s="51"/>
      <c r="W5098" s="51"/>
      <c r="X5098" s="8"/>
      <c r="Y5098" s="8" t="s">
        <v>60</v>
      </c>
      <c r="Z5098" s="8" t="s">
        <v>60</v>
      </c>
      <c r="AA5098" s="12" t="s">
        <v>31350</v>
      </c>
      <c r="AB5098" s="8" t="s">
        <v>60</v>
      </c>
      <c r="AC5098" s="8" t="s">
        <v>60</v>
      </c>
      <c r="AD5098" s="8" t="s">
        <v>60</v>
      </c>
      <c r="AE5098" s="8" t="s">
        <v>31338</v>
      </c>
      <c r="AF5098" s="8" t="s">
        <v>31339</v>
      </c>
      <c r="AG5098" s="8" t="s">
        <v>6492</v>
      </c>
      <c r="AH5098" s="8" t="s">
        <v>194</v>
      </c>
      <c r="AI5098" s="8" t="s">
        <v>66</v>
      </c>
      <c r="AJ5098" s="8" t="s">
        <v>29094</v>
      </c>
      <c r="AK5098" s="8" t="s">
        <v>49</v>
      </c>
      <c r="AL5098" s="8" t="s">
        <v>49</v>
      </c>
      <c r="AM5098" s="8" t="s">
        <v>49</v>
      </c>
      <c r="AN5098" s="117" t="s">
        <v>49</v>
      </c>
      <c r="AO5098" s="8" t="s">
        <v>31340</v>
      </c>
      <c r="AP5098" s="51" t="s">
        <v>31339</v>
      </c>
      <c r="AQ5098" s="11">
        <v>5144.0</v>
      </c>
    </row>
    <row r="5099">
      <c r="A5099" s="8" t="str">
        <f t="shared" si="1"/>
        <v>Jad Mulgrew</v>
      </c>
      <c r="B5099" s="51" t="s">
        <v>31329</v>
      </c>
      <c r="C5099" s="8" t="s">
        <v>31285</v>
      </c>
      <c r="D5099" s="9" t="s">
        <v>6478</v>
      </c>
      <c r="E5099" s="8" t="s">
        <v>31330</v>
      </c>
      <c r="F5099" s="8" t="s">
        <v>3309</v>
      </c>
      <c r="G5099" s="8" t="s">
        <v>10164</v>
      </c>
      <c r="H5099" s="8" t="s">
        <v>31331</v>
      </c>
      <c r="I5099" s="8" t="s">
        <v>49</v>
      </c>
      <c r="J5099" s="115" t="s">
        <v>49</v>
      </c>
      <c r="K5099" s="51" t="s">
        <v>31332</v>
      </c>
      <c r="L5099" s="8"/>
      <c r="M5099" s="8"/>
      <c r="N5099" s="8" t="s">
        <v>31351</v>
      </c>
      <c r="O5099" s="8" t="s">
        <v>52</v>
      </c>
      <c r="P5099" s="51"/>
      <c r="Q5099" s="51"/>
      <c r="R5099" s="51" t="s">
        <v>31352</v>
      </c>
      <c r="S5099" s="51" t="s">
        <v>31353</v>
      </c>
      <c r="T5099" s="11" t="str">
        <f t="shared" si="2"/>
        <v>Jad Mulgrew</v>
      </c>
      <c r="U5099" s="51" t="s">
        <v>80</v>
      </c>
      <c r="V5099" s="51"/>
      <c r="W5099" s="51"/>
      <c r="X5099" s="8"/>
      <c r="Y5099" s="8" t="s">
        <v>60</v>
      </c>
      <c r="Z5099" s="8" t="s">
        <v>60</v>
      </c>
      <c r="AA5099" s="8" t="s">
        <v>60</v>
      </c>
      <c r="AB5099" s="8" t="s">
        <v>60</v>
      </c>
      <c r="AC5099" s="8" t="s">
        <v>60</v>
      </c>
      <c r="AD5099" s="8" t="s">
        <v>60</v>
      </c>
      <c r="AE5099" s="8" t="s">
        <v>31338</v>
      </c>
      <c r="AF5099" s="8" t="s">
        <v>31339</v>
      </c>
      <c r="AG5099" s="8" t="s">
        <v>6492</v>
      </c>
      <c r="AH5099" s="8" t="s">
        <v>194</v>
      </c>
      <c r="AI5099" s="8" t="s">
        <v>66</v>
      </c>
      <c r="AJ5099" s="8" t="s">
        <v>29094</v>
      </c>
      <c r="AK5099" s="8" t="s">
        <v>49</v>
      </c>
      <c r="AL5099" s="8" t="s">
        <v>49</v>
      </c>
      <c r="AM5099" s="8" t="s">
        <v>49</v>
      </c>
      <c r="AN5099" s="117" t="s">
        <v>49</v>
      </c>
      <c r="AO5099" s="8" t="s">
        <v>31340</v>
      </c>
      <c r="AP5099" s="51" t="s">
        <v>31339</v>
      </c>
      <c r="AQ5099" s="11">
        <v>5144.0</v>
      </c>
    </row>
    <row r="5100">
      <c r="A5100" s="8" t="str">
        <f t="shared" si="1"/>
        <v>AC Jason has been removed. </v>
      </c>
      <c r="B5100" s="51" t="s">
        <v>31329</v>
      </c>
      <c r="C5100" s="8" t="s">
        <v>31285</v>
      </c>
      <c r="D5100" s="9" t="s">
        <v>6478</v>
      </c>
      <c r="E5100" s="8" t="s">
        <v>31330</v>
      </c>
      <c r="F5100" s="8" t="s">
        <v>3309</v>
      </c>
      <c r="G5100" s="8" t="s">
        <v>10164</v>
      </c>
      <c r="H5100" s="8" t="s">
        <v>31331</v>
      </c>
      <c r="I5100" s="8" t="s">
        <v>49</v>
      </c>
      <c r="J5100" s="115" t="s">
        <v>49</v>
      </c>
      <c r="K5100" s="51" t="s">
        <v>31332</v>
      </c>
      <c r="L5100" s="8"/>
      <c r="M5100" s="8"/>
      <c r="N5100" s="8" t="s">
        <v>31354</v>
      </c>
      <c r="O5100" s="8" t="s">
        <v>52</v>
      </c>
      <c r="P5100" s="51"/>
      <c r="Q5100" s="51" t="s">
        <v>277</v>
      </c>
      <c r="R5100" s="51" t="s">
        <v>31355</v>
      </c>
      <c r="S5100" s="51"/>
      <c r="T5100" s="11" t="str">
        <f t="shared" si="2"/>
        <v>AC Jason has been removed. </v>
      </c>
      <c r="U5100" s="51"/>
      <c r="V5100" s="51"/>
      <c r="W5100" s="51"/>
      <c r="X5100" s="8"/>
      <c r="Y5100" s="8" t="s">
        <v>60</v>
      </c>
      <c r="Z5100" s="8" t="s">
        <v>60</v>
      </c>
      <c r="AA5100" s="8" t="s">
        <v>60</v>
      </c>
      <c r="AB5100" s="8" t="s">
        <v>60</v>
      </c>
      <c r="AC5100" s="8" t="s">
        <v>60</v>
      </c>
      <c r="AD5100" s="8" t="s">
        <v>60</v>
      </c>
      <c r="AE5100" s="8" t="s">
        <v>31338</v>
      </c>
      <c r="AF5100" s="8" t="s">
        <v>31339</v>
      </c>
      <c r="AG5100" s="8" t="s">
        <v>6492</v>
      </c>
      <c r="AH5100" s="8" t="s">
        <v>194</v>
      </c>
      <c r="AI5100" s="8" t="s">
        <v>66</v>
      </c>
      <c r="AJ5100" s="8" t="s">
        <v>29094</v>
      </c>
      <c r="AK5100" s="8" t="s">
        <v>49</v>
      </c>
      <c r="AL5100" s="8" t="s">
        <v>49</v>
      </c>
      <c r="AM5100" s="8" t="s">
        <v>49</v>
      </c>
      <c r="AN5100" s="117" t="s">
        <v>49</v>
      </c>
      <c r="AO5100" s="8" t="s">
        <v>31340</v>
      </c>
      <c r="AP5100" s="51" t="s">
        <v>31339</v>
      </c>
      <c r="AQ5100" s="11">
        <v>5144.0</v>
      </c>
    </row>
    <row r="5101">
      <c r="A5101" s="8" t="str">
        <f t="shared" si="1"/>
        <v>Dempster Jackson</v>
      </c>
      <c r="B5101" s="51" t="s">
        <v>31356</v>
      </c>
      <c r="C5101" s="8" t="s">
        <v>31357</v>
      </c>
      <c r="D5101" s="9" t="s">
        <v>6640</v>
      </c>
      <c r="E5101" s="8" t="s">
        <v>31358</v>
      </c>
      <c r="F5101" s="8" t="s">
        <v>936</v>
      </c>
      <c r="G5101" s="51" t="s">
        <v>10164</v>
      </c>
      <c r="H5101" s="13" t="s">
        <v>31359</v>
      </c>
      <c r="I5101" s="8" t="s">
        <v>16514</v>
      </c>
      <c r="J5101" s="75" t="s">
        <v>49</v>
      </c>
      <c r="K5101" s="51" t="s">
        <v>31360</v>
      </c>
      <c r="L5101" s="8"/>
      <c r="M5101" s="8"/>
      <c r="N5101" s="57" t="s">
        <v>31361</v>
      </c>
      <c r="O5101" s="51" t="s">
        <v>52</v>
      </c>
      <c r="P5101" s="51"/>
      <c r="Q5101" s="51"/>
      <c r="R5101" s="51" t="s">
        <v>31362</v>
      </c>
      <c r="S5101" s="51" t="s">
        <v>2521</v>
      </c>
      <c r="T5101" s="11" t="str">
        <f t="shared" si="2"/>
        <v>Dempster Jackson</v>
      </c>
      <c r="U5101" s="51" t="s">
        <v>55</v>
      </c>
      <c r="V5101" s="51" t="s">
        <v>31363</v>
      </c>
      <c r="W5101" s="51" t="s">
        <v>31364</v>
      </c>
      <c r="X5101" s="51"/>
      <c r="Y5101" s="51" t="s">
        <v>60</v>
      </c>
      <c r="Z5101" s="56" t="s">
        <v>31365</v>
      </c>
      <c r="AA5101" s="51" t="s">
        <v>60</v>
      </c>
      <c r="AB5101" s="56" t="s">
        <v>31366</v>
      </c>
      <c r="AC5101" s="51" t="s">
        <v>60</v>
      </c>
      <c r="AD5101" s="51" t="s">
        <v>60</v>
      </c>
      <c r="AE5101" s="51" t="s">
        <v>31367</v>
      </c>
      <c r="AF5101" s="8" t="s">
        <v>31368</v>
      </c>
      <c r="AG5101" s="8" t="s">
        <v>6656</v>
      </c>
      <c r="AH5101" s="8" t="s">
        <v>4581</v>
      </c>
      <c r="AI5101" s="8" t="s">
        <v>66</v>
      </c>
      <c r="AJ5101" s="8" t="s">
        <v>29094</v>
      </c>
      <c r="AK5101" s="8" t="s">
        <v>49</v>
      </c>
      <c r="AL5101" s="8" t="s">
        <v>49</v>
      </c>
      <c r="AM5101" s="8" t="s">
        <v>49</v>
      </c>
      <c r="AN5101" s="8" t="s">
        <v>49</v>
      </c>
      <c r="AO5101" s="8" t="s">
        <v>31369</v>
      </c>
      <c r="AP5101" s="51" t="s">
        <v>31368</v>
      </c>
      <c r="AQ5101" s="11">
        <v>297.0</v>
      </c>
    </row>
    <row r="5102">
      <c r="A5102" s="8" t="str">
        <f t="shared" si="1"/>
        <v>Mia Snyder</v>
      </c>
      <c r="B5102" s="51" t="s">
        <v>31356</v>
      </c>
      <c r="C5102" s="8" t="s">
        <v>31357</v>
      </c>
      <c r="D5102" s="9" t="s">
        <v>6640</v>
      </c>
      <c r="E5102" s="8" t="s">
        <v>31358</v>
      </c>
      <c r="F5102" s="8" t="s">
        <v>936</v>
      </c>
      <c r="G5102" s="51" t="s">
        <v>10164</v>
      </c>
      <c r="H5102" s="8" t="s">
        <v>31359</v>
      </c>
      <c r="I5102" s="8" t="s">
        <v>16514</v>
      </c>
      <c r="J5102" s="10" t="s">
        <v>49</v>
      </c>
      <c r="K5102" s="51" t="s">
        <v>31360</v>
      </c>
      <c r="L5102" s="8"/>
      <c r="M5102" s="8"/>
      <c r="N5102" s="51" t="s">
        <v>31370</v>
      </c>
      <c r="O5102" s="51" t="s">
        <v>52</v>
      </c>
      <c r="P5102" s="51"/>
      <c r="Q5102" s="51"/>
      <c r="R5102" s="51" t="s">
        <v>4555</v>
      </c>
      <c r="S5102" s="51" t="s">
        <v>15410</v>
      </c>
      <c r="T5102" s="11" t="str">
        <f t="shared" si="2"/>
        <v>Mia Snyder</v>
      </c>
      <c r="U5102" s="51" t="s">
        <v>106</v>
      </c>
      <c r="V5102" s="51" t="s">
        <v>31371</v>
      </c>
      <c r="W5102" s="51"/>
      <c r="X5102" s="51"/>
      <c r="Y5102" s="51" t="s">
        <v>60</v>
      </c>
      <c r="Z5102" s="51" t="s">
        <v>60</v>
      </c>
      <c r="AA5102" s="51" t="s">
        <v>60</v>
      </c>
      <c r="AB5102" s="56" t="s">
        <v>31366</v>
      </c>
      <c r="AC5102" s="51" t="s">
        <v>60</v>
      </c>
      <c r="AD5102" s="56" t="s">
        <v>31372</v>
      </c>
      <c r="AE5102" s="51" t="s">
        <v>31367</v>
      </c>
      <c r="AF5102" s="8" t="s">
        <v>31368</v>
      </c>
      <c r="AG5102" s="8" t="s">
        <v>6656</v>
      </c>
      <c r="AH5102" s="8" t="s">
        <v>4581</v>
      </c>
      <c r="AI5102" s="8" t="s">
        <v>66</v>
      </c>
      <c r="AJ5102" s="8" t="s">
        <v>29094</v>
      </c>
      <c r="AK5102" s="8" t="s">
        <v>49</v>
      </c>
      <c r="AL5102" s="8" t="s">
        <v>49</v>
      </c>
      <c r="AM5102" s="8" t="s">
        <v>49</v>
      </c>
      <c r="AN5102" s="8" t="s">
        <v>49</v>
      </c>
      <c r="AO5102" s="8" t="s">
        <v>31369</v>
      </c>
      <c r="AP5102" s="51" t="s">
        <v>31368</v>
      </c>
      <c r="AQ5102" s="11">
        <v>297.0</v>
      </c>
    </row>
    <row r="5103">
      <c r="A5103" s="8" t="str">
        <f t="shared" si="1"/>
        <v>Scott Van Matre</v>
      </c>
      <c r="B5103" s="51" t="s">
        <v>31373</v>
      </c>
      <c r="C5103" s="8" t="s">
        <v>30561</v>
      </c>
      <c r="D5103" s="9" t="s">
        <v>6716</v>
      </c>
      <c r="E5103" s="8" t="s">
        <v>6717</v>
      </c>
      <c r="F5103" s="8" t="s">
        <v>3309</v>
      </c>
      <c r="G5103" s="51" t="s">
        <v>29199</v>
      </c>
      <c r="H5103" s="8" t="s">
        <v>31374</v>
      </c>
      <c r="I5103" s="8" t="s">
        <v>16514</v>
      </c>
      <c r="J5103" s="10" t="s">
        <v>49</v>
      </c>
      <c r="K5103" s="51" t="s">
        <v>31375</v>
      </c>
      <c r="L5103" s="8"/>
      <c r="M5103" s="8"/>
      <c r="N5103" s="51" t="s">
        <v>31376</v>
      </c>
      <c r="O5103" s="51" t="s">
        <v>52</v>
      </c>
      <c r="P5103" s="51"/>
      <c r="Q5103" s="51"/>
      <c r="R5103" s="51" t="s">
        <v>147</v>
      </c>
      <c r="S5103" s="51" t="s">
        <v>31377</v>
      </c>
      <c r="T5103" s="11" t="str">
        <f t="shared" si="2"/>
        <v>Scott Van Matre</v>
      </c>
      <c r="U5103" s="51" t="s">
        <v>106</v>
      </c>
      <c r="V5103" s="51"/>
      <c r="W5103" s="51"/>
      <c r="X5103" s="51"/>
      <c r="Y5103" s="51" t="s">
        <v>60</v>
      </c>
      <c r="Z5103" s="56" t="s">
        <v>30696</v>
      </c>
      <c r="AA5103" s="51" t="s">
        <v>60</v>
      </c>
      <c r="AB5103" s="56" t="s">
        <v>31378</v>
      </c>
      <c r="AC5103" s="51" t="s">
        <v>60</v>
      </c>
      <c r="AD5103" s="56" t="s">
        <v>31379</v>
      </c>
      <c r="AE5103" s="51" t="s">
        <v>31380</v>
      </c>
      <c r="AF5103" s="8" t="s">
        <v>31381</v>
      </c>
      <c r="AG5103" s="8" t="s">
        <v>6729</v>
      </c>
      <c r="AH5103" s="8" t="s">
        <v>65</v>
      </c>
      <c r="AI5103" s="8" t="s">
        <v>66</v>
      </c>
      <c r="AJ5103" s="8" t="s">
        <v>29094</v>
      </c>
      <c r="AK5103" s="8" t="s">
        <v>49</v>
      </c>
      <c r="AL5103" s="8" t="s">
        <v>49</v>
      </c>
      <c r="AM5103" s="8" t="s">
        <v>49</v>
      </c>
      <c r="AN5103" s="8" t="s">
        <v>49</v>
      </c>
      <c r="AO5103" s="8" t="s">
        <v>31382</v>
      </c>
      <c r="AP5103" s="51" t="s">
        <v>31381</v>
      </c>
      <c r="AQ5103" s="11">
        <v>9262.0</v>
      </c>
    </row>
    <row r="5104">
      <c r="A5104" s="8" t="str">
        <f t="shared" si="1"/>
        <v>HC Phillip has been removed. </v>
      </c>
      <c r="B5104" s="51" t="s">
        <v>31373</v>
      </c>
      <c r="C5104" s="8" t="s">
        <v>30561</v>
      </c>
      <c r="D5104" s="9" t="s">
        <v>6716</v>
      </c>
      <c r="E5104" s="8" t="s">
        <v>6717</v>
      </c>
      <c r="F5104" s="8" t="s">
        <v>3309</v>
      </c>
      <c r="G5104" s="8" t="s">
        <v>10164</v>
      </c>
      <c r="H5104" s="8" t="s">
        <v>31374</v>
      </c>
      <c r="I5104" s="8" t="s">
        <v>49</v>
      </c>
      <c r="J5104" s="10" t="s">
        <v>49</v>
      </c>
      <c r="K5104" s="51" t="s">
        <v>31375</v>
      </c>
      <c r="L5104" s="8"/>
      <c r="M5104" s="8"/>
      <c r="N5104" s="8" t="s">
        <v>31383</v>
      </c>
      <c r="O5104" s="8" t="s">
        <v>52</v>
      </c>
      <c r="P5104" s="51"/>
      <c r="Q5104" s="51" t="s">
        <v>277</v>
      </c>
      <c r="R5104" s="51" t="s">
        <v>31384</v>
      </c>
      <c r="S5104" s="51"/>
      <c r="T5104" s="11" t="str">
        <f t="shared" si="2"/>
        <v>HC Phillip has been removed. </v>
      </c>
      <c r="U5104" s="51"/>
      <c r="V5104" s="51"/>
      <c r="W5104" s="51"/>
      <c r="X5104" s="8"/>
      <c r="Y5104" s="8" t="s">
        <v>60</v>
      </c>
      <c r="Z5104" s="8" t="s">
        <v>60</v>
      </c>
      <c r="AA5104" s="8" t="s">
        <v>60</v>
      </c>
      <c r="AB5104" s="12" t="s">
        <v>31378</v>
      </c>
      <c r="AC5104" s="8" t="s">
        <v>60</v>
      </c>
      <c r="AD5104" s="8" t="s">
        <v>60</v>
      </c>
      <c r="AE5104" s="8" t="s">
        <v>31380</v>
      </c>
      <c r="AF5104" s="8" t="s">
        <v>31381</v>
      </c>
      <c r="AG5104" s="8" t="s">
        <v>6729</v>
      </c>
      <c r="AH5104" s="8" t="s">
        <v>65</v>
      </c>
      <c r="AI5104" s="8" t="s">
        <v>66</v>
      </c>
      <c r="AJ5104" s="8" t="s">
        <v>29094</v>
      </c>
      <c r="AK5104" s="8" t="s">
        <v>49</v>
      </c>
      <c r="AL5104" s="8" t="s">
        <v>49</v>
      </c>
      <c r="AM5104" s="8" t="s">
        <v>49</v>
      </c>
      <c r="AN5104" s="8" t="s">
        <v>49</v>
      </c>
      <c r="AO5104" s="8" t="s">
        <v>31382</v>
      </c>
      <c r="AP5104" s="51" t="s">
        <v>31381</v>
      </c>
      <c r="AQ5104" s="11">
        <v>9262.0</v>
      </c>
    </row>
    <row r="5105">
      <c r="A5105" s="8" t="str">
        <f t="shared" si="1"/>
        <v>Deana Fletcher</v>
      </c>
      <c r="B5105" s="51" t="s">
        <v>31385</v>
      </c>
      <c r="C5105" s="8" t="s">
        <v>31386</v>
      </c>
      <c r="D5105" s="9" t="s">
        <v>6874</v>
      </c>
      <c r="E5105" s="8" t="s">
        <v>31387</v>
      </c>
      <c r="F5105" s="8" t="s">
        <v>2304</v>
      </c>
      <c r="G5105" s="8" t="s">
        <v>10164</v>
      </c>
      <c r="H5105" s="8" t="s">
        <v>31388</v>
      </c>
      <c r="I5105" s="8" t="s">
        <v>16514</v>
      </c>
      <c r="J5105" s="10" t="s">
        <v>49</v>
      </c>
      <c r="K5105" s="51" t="s">
        <v>31389</v>
      </c>
      <c r="L5105" s="8" t="s">
        <v>86</v>
      </c>
      <c r="M5105" s="8" t="s">
        <v>86</v>
      </c>
      <c r="N5105" s="8" t="s">
        <v>31390</v>
      </c>
      <c r="O5105" s="8" t="s">
        <v>52</v>
      </c>
      <c r="P5105" s="51"/>
      <c r="Q5105" s="51"/>
      <c r="R5105" s="51" t="s">
        <v>16988</v>
      </c>
      <c r="S5105" s="51" t="s">
        <v>5145</v>
      </c>
      <c r="T5105" s="11" t="str">
        <f t="shared" si="2"/>
        <v>Deana Fletcher</v>
      </c>
      <c r="U5105" s="51" t="s">
        <v>55</v>
      </c>
      <c r="V5105" s="51" t="s">
        <v>31391</v>
      </c>
      <c r="W5105" s="51" t="s">
        <v>86</v>
      </c>
      <c r="X5105" s="8"/>
      <c r="Y5105" s="51" t="s">
        <v>60</v>
      </c>
      <c r="Z5105" s="51" t="s">
        <v>60</v>
      </c>
      <c r="AA5105" s="56" t="s">
        <v>31392</v>
      </c>
      <c r="AB5105" s="51" t="s">
        <v>60</v>
      </c>
      <c r="AC5105" s="51" t="s">
        <v>60</v>
      </c>
      <c r="AD5105" s="56" t="s">
        <v>31393</v>
      </c>
      <c r="AE5105" s="8" t="s">
        <v>31394</v>
      </c>
      <c r="AF5105" s="8" t="s">
        <v>31395</v>
      </c>
      <c r="AG5105" s="8" t="s">
        <v>6885</v>
      </c>
      <c r="AH5105" s="8" t="s">
        <v>232</v>
      </c>
      <c r="AI5105" s="8" t="s">
        <v>66</v>
      </c>
      <c r="AJ5105" s="8" t="s">
        <v>29094</v>
      </c>
      <c r="AK5105" s="8" t="s">
        <v>49</v>
      </c>
      <c r="AL5105" s="8" t="s">
        <v>49</v>
      </c>
      <c r="AM5105" s="8" t="s">
        <v>49</v>
      </c>
      <c r="AN5105" s="8" t="s">
        <v>49</v>
      </c>
      <c r="AO5105" s="8" t="s">
        <v>31396</v>
      </c>
      <c r="AP5105" s="51" t="s">
        <v>31395</v>
      </c>
      <c r="AQ5105" s="11">
        <v>14519.0</v>
      </c>
    </row>
    <row r="5106">
      <c r="A5106" s="8" t="str">
        <f t="shared" si="1"/>
        <v>Christian Nusom</v>
      </c>
      <c r="B5106" s="51" t="s">
        <v>31397</v>
      </c>
      <c r="C5106" s="8" t="s">
        <v>31386</v>
      </c>
      <c r="D5106" s="9" t="s">
        <v>6874</v>
      </c>
      <c r="E5106" s="13" t="s">
        <v>15875</v>
      </c>
      <c r="F5106" s="8" t="s">
        <v>2304</v>
      </c>
      <c r="G5106" s="51" t="s">
        <v>10164</v>
      </c>
      <c r="H5106" s="13" t="s">
        <v>31398</v>
      </c>
      <c r="I5106" s="13" t="s">
        <v>16514</v>
      </c>
      <c r="J5106" s="10" t="s">
        <v>11705</v>
      </c>
      <c r="K5106" s="51" t="s">
        <v>31399</v>
      </c>
      <c r="L5106" s="8"/>
      <c r="M5106" s="8"/>
      <c r="N5106" s="8" t="s">
        <v>31400</v>
      </c>
      <c r="O5106" s="57" t="s">
        <v>52</v>
      </c>
      <c r="P5106" s="51"/>
      <c r="Q5106" s="51"/>
      <c r="R5106" s="51" t="s">
        <v>2177</v>
      </c>
      <c r="S5106" s="51" t="s">
        <v>31401</v>
      </c>
      <c r="T5106" s="11" t="str">
        <f t="shared" si="2"/>
        <v>Christian Nusom</v>
      </c>
      <c r="U5106" s="51" t="s">
        <v>55</v>
      </c>
      <c r="V5106" s="51" t="s">
        <v>31402</v>
      </c>
      <c r="W5106" s="51"/>
      <c r="X5106" s="51"/>
      <c r="Y5106" s="51" t="s">
        <v>60</v>
      </c>
      <c r="Z5106" s="51" t="s">
        <v>60</v>
      </c>
      <c r="AA5106" s="51" t="s">
        <v>60</v>
      </c>
      <c r="AB5106" s="56" t="s">
        <v>31403</v>
      </c>
      <c r="AC5106" s="51" t="s">
        <v>60</v>
      </c>
      <c r="AD5106" s="51" t="s">
        <v>60</v>
      </c>
      <c r="AE5106" s="51" t="s">
        <v>31404</v>
      </c>
      <c r="AF5106" s="13" t="s">
        <v>31405</v>
      </c>
      <c r="AG5106" s="8" t="s">
        <v>6885</v>
      </c>
      <c r="AH5106" s="13" t="s">
        <v>4581</v>
      </c>
      <c r="AI5106" s="13" t="s">
        <v>66</v>
      </c>
      <c r="AJ5106" s="13" t="s">
        <v>29094</v>
      </c>
      <c r="AK5106" s="8" t="s">
        <v>11705</v>
      </c>
      <c r="AL5106" s="8" t="s">
        <v>11705</v>
      </c>
      <c r="AM5106" s="8" t="s">
        <v>11705</v>
      </c>
      <c r="AN5106" s="8" t="s">
        <v>49</v>
      </c>
      <c r="AO5106" s="8" t="s">
        <v>31406</v>
      </c>
      <c r="AP5106" s="51" t="s">
        <v>31405</v>
      </c>
      <c r="AQ5106" s="11">
        <v>10997.0</v>
      </c>
    </row>
    <row r="5107">
      <c r="A5107" s="8" t="str">
        <f t="shared" si="1"/>
        <v>Raché Henderson</v>
      </c>
      <c r="B5107" s="51" t="s">
        <v>31397</v>
      </c>
      <c r="C5107" s="8" t="s">
        <v>31386</v>
      </c>
      <c r="D5107" s="9" t="s">
        <v>6874</v>
      </c>
      <c r="E5107" s="13" t="s">
        <v>15875</v>
      </c>
      <c r="F5107" s="8" t="s">
        <v>2304</v>
      </c>
      <c r="G5107" s="51" t="s">
        <v>10164</v>
      </c>
      <c r="H5107" s="13" t="s">
        <v>31398</v>
      </c>
      <c r="I5107" s="13" t="s">
        <v>16514</v>
      </c>
      <c r="J5107" s="10" t="s">
        <v>11705</v>
      </c>
      <c r="K5107" s="51" t="s">
        <v>31399</v>
      </c>
      <c r="L5107" s="8"/>
      <c r="M5107" s="8"/>
      <c r="N5107" s="8" t="s">
        <v>31407</v>
      </c>
      <c r="O5107" s="57" t="s">
        <v>52</v>
      </c>
      <c r="P5107" s="51"/>
      <c r="Q5107" s="51"/>
      <c r="R5107" s="51" t="s">
        <v>31408</v>
      </c>
      <c r="S5107" s="51" t="s">
        <v>4809</v>
      </c>
      <c r="T5107" s="11" t="str">
        <f t="shared" si="2"/>
        <v>Raché Henderson</v>
      </c>
      <c r="U5107" s="51" t="s">
        <v>80</v>
      </c>
      <c r="V5107" s="51"/>
      <c r="W5107" s="51"/>
      <c r="X5107" s="51"/>
      <c r="Y5107" s="51" t="s">
        <v>60</v>
      </c>
      <c r="Z5107" s="51" t="s">
        <v>60</v>
      </c>
      <c r="AA5107" s="51" t="s">
        <v>60</v>
      </c>
      <c r="AB5107" s="56" t="s">
        <v>31403</v>
      </c>
      <c r="AC5107" s="51" t="s">
        <v>60</v>
      </c>
      <c r="AD5107" s="51" t="s">
        <v>60</v>
      </c>
      <c r="AE5107" s="51" t="s">
        <v>31404</v>
      </c>
      <c r="AF5107" s="13" t="s">
        <v>31405</v>
      </c>
      <c r="AG5107" s="8" t="s">
        <v>6885</v>
      </c>
      <c r="AH5107" s="13" t="s">
        <v>4581</v>
      </c>
      <c r="AI5107" s="13" t="s">
        <v>66</v>
      </c>
      <c r="AJ5107" s="13" t="s">
        <v>29094</v>
      </c>
      <c r="AK5107" s="8" t="s">
        <v>11705</v>
      </c>
      <c r="AL5107" s="8" t="s">
        <v>11705</v>
      </c>
      <c r="AM5107" s="8" t="s">
        <v>11705</v>
      </c>
      <c r="AN5107" s="8" t="s">
        <v>49</v>
      </c>
      <c r="AO5107" s="8" t="s">
        <v>31406</v>
      </c>
      <c r="AP5107" s="51" t="s">
        <v>31405</v>
      </c>
      <c r="AQ5107" s="11">
        <v>10997.0</v>
      </c>
    </row>
    <row r="5108">
      <c r="A5108" s="8" t="str">
        <f t="shared" si="1"/>
        <v>Garnell Peters</v>
      </c>
      <c r="B5108" s="51" t="s">
        <v>31397</v>
      </c>
      <c r="C5108" s="8" t="s">
        <v>31386</v>
      </c>
      <c r="D5108" s="9" t="s">
        <v>6874</v>
      </c>
      <c r="E5108" s="13" t="s">
        <v>15875</v>
      </c>
      <c r="F5108" s="8" t="s">
        <v>2304</v>
      </c>
      <c r="G5108" s="51" t="s">
        <v>10164</v>
      </c>
      <c r="H5108" s="13" t="s">
        <v>31398</v>
      </c>
      <c r="I5108" s="13" t="s">
        <v>16514</v>
      </c>
      <c r="J5108" s="10" t="s">
        <v>11705</v>
      </c>
      <c r="K5108" s="51" t="s">
        <v>31399</v>
      </c>
      <c r="L5108" s="8"/>
      <c r="M5108" s="8"/>
      <c r="N5108" s="8" t="s">
        <v>31409</v>
      </c>
      <c r="O5108" s="57" t="s">
        <v>52</v>
      </c>
      <c r="P5108" s="51"/>
      <c r="Q5108" s="51"/>
      <c r="R5108" s="51" t="s">
        <v>31410</v>
      </c>
      <c r="S5108" s="51" t="s">
        <v>31411</v>
      </c>
      <c r="T5108" s="11" t="str">
        <f t="shared" si="2"/>
        <v>Garnell Peters</v>
      </c>
      <c r="U5108" s="51" t="s">
        <v>80</v>
      </c>
      <c r="V5108" s="51"/>
      <c r="W5108" s="51"/>
      <c r="X5108" s="51"/>
      <c r="Y5108" s="51" t="s">
        <v>60</v>
      </c>
      <c r="Z5108" s="51" t="s">
        <v>60</v>
      </c>
      <c r="AA5108" s="51" t="s">
        <v>60</v>
      </c>
      <c r="AB5108" s="56" t="s">
        <v>31403</v>
      </c>
      <c r="AC5108" s="51" t="s">
        <v>60</v>
      </c>
      <c r="AD5108" s="51" t="s">
        <v>60</v>
      </c>
      <c r="AE5108" s="51" t="s">
        <v>31404</v>
      </c>
      <c r="AF5108" s="13" t="s">
        <v>31405</v>
      </c>
      <c r="AG5108" s="8" t="s">
        <v>6885</v>
      </c>
      <c r="AH5108" s="13" t="s">
        <v>4581</v>
      </c>
      <c r="AI5108" s="13" t="s">
        <v>66</v>
      </c>
      <c r="AJ5108" s="13" t="s">
        <v>29094</v>
      </c>
      <c r="AK5108" s="8" t="s">
        <v>11705</v>
      </c>
      <c r="AL5108" s="8" t="s">
        <v>11705</v>
      </c>
      <c r="AM5108" s="8" t="s">
        <v>11705</v>
      </c>
      <c r="AN5108" s="8" t="s">
        <v>49</v>
      </c>
      <c r="AO5108" s="8" t="s">
        <v>31406</v>
      </c>
      <c r="AP5108" s="51" t="s">
        <v>31405</v>
      </c>
      <c r="AQ5108" s="11">
        <v>10997.0</v>
      </c>
    </row>
    <row r="5109">
      <c r="A5109" s="8" t="str">
        <f t="shared" si="1"/>
        <v>Bradley Barket</v>
      </c>
      <c r="B5109" s="51" t="s">
        <v>31412</v>
      </c>
      <c r="C5109" s="8" t="s">
        <v>31386</v>
      </c>
      <c r="D5109" s="9" t="s">
        <v>6874</v>
      </c>
      <c r="E5109" s="8" t="s">
        <v>2352</v>
      </c>
      <c r="F5109" s="8" t="s">
        <v>2304</v>
      </c>
      <c r="G5109" s="51" t="s">
        <v>10164</v>
      </c>
      <c r="H5109" s="8" t="s">
        <v>31413</v>
      </c>
      <c r="I5109" s="8" t="s">
        <v>16514</v>
      </c>
      <c r="J5109" s="10" t="s">
        <v>49</v>
      </c>
      <c r="K5109" s="51" t="s">
        <v>31414</v>
      </c>
      <c r="L5109" s="8"/>
      <c r="M5109" s="8"/>
      <c r="N5109" s="51" t="s">
        <v>31415</v>
      </c>
      <c r="O5109" s="51" t="s">
        <v>52</v>
      </c>
      <c r="P5109" s="51"/>
      <c r="Q5109" s="51"/>
      <c r="R5109" s="51" t="s">
        <v>615</v>
      </c>
      <c r="S5109" s="51" t="s">
        <v>31416</v>
      </c>
      <c r="T5109" s="11" t="str">
        <f t="shared" si="2"/>
        <v>Bradley Barket</v>
      </c>
      <c r="U5109" s="51" t="s">
        <v>412</v>
      </c>
      <c r="V5109" s="51"/>
      <c r="W5109" s="51" t="s">
        <v>31417</v>
      </c>
      <c r="X5109" s="51"/>
      <c r="Y5109" s="51" t="s">
        <v>60</v>
      </c>
      <c r="Z5109" s="51" t="s">
        <v>60</v>
      </c>
      <c r="AA5109" s="51" t="s">
        <v>60</v>
      </c>
      <c r="AB5109" s="51" t="s">
        <v>60</v>
      </c>
      <c r="AC5109" s="56" t="s">
        <v>31418</v>
      </c>
      <c r="AD5109" s="51" t="s">
        <v>60</v>
      </c>
      <c r="AE5109" s="51" t="s">
        <v>31419</v>
      </c>
      <c r="AF5109" s="8" t="s">
        <v>31420</v>
      </c>
      <c r="AG5109" s="8" t="s">
        <v>6885</v>
      </c>
      <c r="AH5109" s="8" t="s">
        <v>65</v>
      </c>
      <c r="AI5109" s="8" t="s">
        <v>66</v>
      </c>
      <c r="AJ5109" s="8" t="s">
        <v>29094</v>
      </c>
      <c r="AK5109" s="8" t="s">
        <v>49</v>
      </c>
      <c r="AL5109" s="8" t="s">
        <v>49</v>
      </c>
      <c r="AM5109" s="8" t="s">
        <v>49</v>
      </c>
      <c r="AN5109" s="8" t="s">
        <v>49</v>
      </c>
      <c r="AO5109" s="8" t="s">
        <v>31421</v>
      </c>
      <c r="AP5109" s="51" t="s">
        <v>31420</v>
      </c>
      <c r="AQ5109" s="11">
        <v>9596.0</v>
      </c>
    </row>
    <row r="5110">
      <c r="A5110" s="8" t="str">
        <f t="shared" si="1"/>
        <v>AC Bruce has been removed. </v>
      </c>
      <c r="B5110" s="51" t="s">
        <v>31412</v>
      </c>
      <c r="C5110" s="8" t="s">
        <v>31386</v>
      </c>
      <c r="D5110" s="9" t="s">
        <v>6874</v>
      </c>
      <c r="E5110" s="8" t="s">
        <v>2352</v>
      </c>
      <c r="F5110" s="8" t="s">
        <v>2304</v>
      </c>
      <c r="G5110" s="51" t="s">
        <v>10164</v>
      </c>
      <c r="H5110" s="8" t="s">
        <v>31413</v>
      </c>
      <c r="I5110" s="8" t="s">
        <v>16514</v>
      </c>
      <c r="J5110" s="10" t="s">
        <v>49</v>
      </c>
      <c r="K5110" s="51" t="s">
        <v>31414</v>
      </c>
      <c r="L5110" s="8"/>
      <c r="M5110" s="8"/>
      <c r="N5110" s="51" t="s">
        <v>31422</v>
      </c>
      <c r="O5110" s="51" t="s">
        <v>52</v>
      </c>
      <c r="P5110" s="51"/>
      <c r="Q5110" s="51" t="s">
        <v>277</v>
      </c>
      <c r="R5110" s="51" t="s">
        <v>31423</v>
      </c>
      <c r="S5110" s="51"/>
      <c r="T5110" s="11" t="str">
        <f t="shared" si="2"/>
        <v>AC Bruce has been removed. </v>
      </c>
      <c r="U5110" s="51"/>
      <c r="V5110" s="51"/>
      <c r="W5110" s="51"/>
      <c r="X5110" s="51"/>
      <c r="Y5110" s="51" t="s">
        <v>60</v>
      </c>
      <c r="Z5110" s="51" t="s">
        <v>60</v>
      </c>
      <c r="AA5110" s="51" t="s">
        <v>60</v>
      </c>
      <c r="AB5110" s="51" t="s">
        <v>60</v>
      </c>
      <c r="AC5110" s="56" t="s">
        <v>31424</v>
      </c>
      <c r="AD5110" s="51" t="s">
        <v>60</v>
      </c>
      <c r="AE5110" s="51" t="s">
        <v>31419</v>
      </c>
      <c r="AF5110" s="8" t="s">
        <v>31420</v>
      </c>
      <c r="AG5110" s="8" t="s">
        <v>6885</v>
      </c>
      <c r="AH5110" s="8" t="s">
        <v>65</v>
      </c>
      <c r="AI5110" s="8" t="s">
        <v>66</v>
      </c>
      <c r="AJ5110" s="8" t="s">
        <v>29094</v>
      </c>
      <c r="AK5110" s="8" t="s">
        <v>49</v>
      </c>
      <c r="AL5110" s="8" t="s">
        <v>49</v>
      </c>
      <c r="AM5110" s="8" t="s">
        <v>49</v>
      </c>
      <c r="AN5110" s="8" t="s">
        <v>49</v>
      </c>
      <c r="AO5110" s="8" t="s">
        <v>31421</v>
      </c>
      <c r="AP5110" s="51" t="s">
        <v>31420</v>
      </c>
      <c r="AQ5110" s="11">
        <v>9596.0</v>
      </c>
    </row>
    <row r="5111">
      <c r="A5111" s="8" t="str">
        <f t="shared" si="1"/>
        <v>HC Lionel has been removed. </v>
      </c>
      <c r="B5111" s="51" t="s">
        <v>31412</v>
      </c>
      <c r="C5111" s="8" t="s">
        <v>31386</v>
      </c>
      <c r="D5111" s="9" t="s">
        <v>6874</v>
      </c>
      <c r="E5111" s="8" t="s">
        <v>2352</v>
      </c>
      <c r="F5111" s="8" t="s">
        <v>2304</v>
      </c>
      <c r="G5111" s="8" t="s">
        <v>10164</v>
      </c>
      <c r="H5111" s="8" t="s">
        <v>31413</v>
      </c>
      <c r="I5111" s="8" t="s">
        <v>49</v>
      </c>
      <c r="J5111" s="10" t="s">
        <v>49</v>
      </c>
      <c r="K5111" s="51" t="s">
        <v>31414</v>
      </c>
      <c r="L5111" s="8"/>
      <c r="M5111" s="8"/>
      <c r="N5111" s="8" t="s">
        <v>31425</v>
      </c>
      <c r="O5111" s="8" t="s">
        <v>52</v>
      </c>
      <c r="P5111" s="51"/>
      <c r="Q5111" s="51" t="s">
        <v>277</v>
      </c>
      <c r="R5111" s="51" t="s">
        <v>31426</v>
      </c>
      <c r="S5111" s="51"/>
      <c r="T5111" s="11" t="str">
        <f t="shared" si="2"/>
        <v>HC Lionel has been removed. </v>
      </c>
      <c r="U5111" s="51"/>
      <c r="V5111" s="51"/>
      <c r="W5111" s="51"/>
      <c r="X5111" s="8"/>
      <c r="Y5111" s="8" t="s">
        <v>60</v>
      </c>
      <c r="Z5111" s="8" t="s">
        <v>60</v>
      </c>
      <c r="AA5111" s="12" t="s">
        <v>31427</v>
      </c>
      <c r="AB5111" s="8" t="s">
        <v>60</v>
      </c>
      <c r="AC5111" s="8" t="s">
        <v>60</v>
      </c>
      <c r="AD5111" s="8" t="s">
        <v>60</v>
      </c>
      <c r="AE5111" s="8" t="s">
        <v>31419</v>
      </c>
      <c r="AF5111" s="8" t="s">
        <v>31420</v>
      </c>
      <c r="AG5111" s="8" t="s">
        <v>6885</v>
      </c>
      <c r="AH5111" s="8" t="s">
        <v>65</v>
      </c>
      <c r="AI5111" s="8" t="s">
        <v>66</v>
      </c>
      <c r="AJ5111" s="8" t="s">
        <v>29094</v>
      </c>
      <c r="AK5111" s="8" t="s">
        <v>49</v>
      </c>
      <c r="AL5111" s="8" t="s">
        <v>49</v>
      </c>
      <c r="AM5111" s="8" t="s">
        <v>49</v>
      </c>
      <c r="AN5111" s="8" t="s">
        <v>49</v>
      </c>
      <c r="AO5111" s="8" t="s">
        <v>31421</v>
      </c>
      <c r="AP5111" s="51" t="s">
        <v>31420</v>
      </c>
      <c r="AQ5111" s="11">
        <v>9596.0</v>
      </c>
    </row>
    <row r="5112">
      <c r="A5112" s="8" t="str">
        <f t="shared" si="1"/>
        <v>Ryan Hughes</v>
      </c>
      <c r="B5112" s="51" t="s">
        <v>31428</v>
      </c>
      <c r="C5112" s="8" t="s">
        <v>31386</v>
      </c>
      <c r="D5112" s="9" t="s">
        <v>6874</v>
      </c>
      <c r="E5112" s="8" t="s">
        <v>31429</v>
      </c>
      <c r="F5112" s="8" t="s">
        <v>2304</v>
      </c>
      <c r="G5112" s="8" t="s">
        <v>10164</v>
      </c>
      <c r="H5112" s="8" t="s">
        <v>31430</v>
      </c>
      <c r="I5112" s="8" t="s">
        <v>49</v>
      </c>
      <c r="J5112" s="10" t="s">
        <v>49</v>
      </c>
      <c r="K5112" s="51" t="s">
        <v>31431</v>
      </c>
      <c r="L5112" s="8"/>
      <c r="M5112" s="8"/>
      <c r="N5112" s="8" t="s">
        <v>31432</v>
      </c>
      <c r="O5112" s="8" t="s">
        <v>52</v>
      </c>
      <c r="P5112" s="51"/>
      <c r="Q5112" s="51"/>
      <c r="R5112" s="51" t="s">
        <v>927</v>
      </c>
      <c r="S5112" s="51" t="s">
        <v>9129</v>
      </c>
      <c r="T5112" s="11" t="str">
        <f t="shared" si="2"/>
        <v>Ryan Hughes</v>
      </c>
      <c r="U5112" s="51" t="s">
        <v>55</v>
      </c>
      <c r="V5112" s="51" t="s">
        <v>31433</v>
      </c>
      <c r="W5112" s="51" t="s">
        <v>31434</v>
      </c>
      <c r="X5112" s="8"/>
      <c r="Y5112" s="12" t="s">
        <v>31435</v>
      </c>
      <c r="Z5112" s="12" t="s">
        <v>23900</v>
      </c>
      <c r="AA5112" s="8" t="s">
        <v>60</v>
      </c>
      <c r="AB5112" s="12" t="s">
        <v>23901</v>
      </c>
      <c r="AC5112" s="8" t="s">
        <v>60</v>
      </c>
      <c r="AD5112" s="12" t="s">
        <v>23902</v>
      </c>
      <c r="AE5112" s="8" t="s">
        <v>31436</v>
      </c>
      <c r="AF5112" s="8" t="s">
        <v>31437</v>
      </c>
      <c r="AG5112" s="8" t="s">
        <v>6885</v>
      </c>
      <c r="AH5112" s="8" t="s">
        <v>232</v>
      </c>
      <c r="AI5112" s="8" t="s">
        <v>66</v>
      </c>
      <c r="AJ5112" s="8" t="s">
        <v>29094</v>
      </c>
      <c r="AK5112" s="8" t="s">
        <v>49</v>
      </c>
      <c r="AL5112" s="8" t="s">
        <v>49</v>
      </c>
      <c r="AM5112" s="8" t="s">
        <v>49</v>
      </c>
      <c r="AN5112" s="8" t="s">
        <v>49</v>
      </c>
      <c r="AO5112" s="8" t="s">
        <v>31438</v>
      </c>
      <c r="AP5112" s="51" t="s">
        <v>31437</v>
      </c>
      <c r="AQ5112" s="11">
        <v>7118.0</v>
      </c>
    </row>
    <row r="5113">
      <c r="A5113" s="8" t="str">
        <f t="shared" si="1"/>
        <v>Joseph Kalnas</v>
      </c>
      <c r="B5113" s="51" t="s">
        <v>31428</v>
      </c>
      <c r="C5113" s="8" t="s">
        <v>31386</v>
      </c>
      <c r="D5113" s="9" t="s">
        <v>6874</v>
      </c>
      <c r="E5113" s="8" t="s">
        <v>31429</v>
      </c>
      <c r="F5113" s="8" t="s">
        <v>2304</v>
      </c>
      <c r="G5113" s="8" t="s">
        <v>10164</v>
      </c>
      <c r="H5113" s="8" t="s">
        <v>31430</v>
      </c>
      <c r="I5113" s="8" t="s">
        <v>49</v>
      </c>
      <c r="J5113" s="10" t="s">
        <v>49</v>
      </c>
      <c r="K5113" s="51" t="s">
        <v>31431</v>
      </c>
      <c r="L5113" s="8"/>
      <c r="M5113" s="8"/>
      <c r="N5113" s="8" t="s">
        <v>31439</v>
      </c>
      <c r="O5113" s="8" t="s">
        <v>52</v>
      </c>
      <c r="P5113" s="51"/>
      <c r="Q5113" s="51"/>
      <c r="R5113" s="51" t="s">
        <v>4858</v>
      </c>
      <c r="S5113" s="51" t="s">
        <v>23908</v>
      </c>
      <c r="T5113" s="11" t="str">
        <f t="shared" si="2"/>
        <v>Joseph Kalnas</v>
      </c>
      <c r="U5113" s="51" t="s">
        <v>160</v>
      </c>
      <c r="V5113" s="51" t="s">
        <v>31440</v>
      </c>
      <c r="W5113" s="51" t="s">
        <v>31441</v>
      </c>
      <c r="X5113" s="8"/>
      <c r="Y5113" s="8" t="s">
        <v>60</v>
      </c>
      <c r="Z5113" s="12" t="s">
        <v>23900</v>
      </c>
      <c r="AA5113" s="8" t="s">
        <v>60</v>
      </c>
      <c r="AB5113" s="12" t="s">
        <v>23901</v>
      </c>
      <c r="AC5113" s="8" t="s">
        <v>60</v>
      </c>
      <c r="AD5113" s="12" t="s">
        <v>23902</v>
      </c>
      <c r="AE5113" s="8" t="s">
        <v>31436</v>
      </c>
      <c r="AF5113" s="8" t="s">
        <v>31437</v>
      </c>
      <c r="AG5113" s="8" t="s">
        <v>6885</v>
      </c>
      <c r="AH5113" s="8" t="s">
        <v>232</v>
      </c>
      <c r="AI5113" s="8" t="s">
        <v>66</v>
      </c>
      <c r="AJ5113" s="8" t="s">
        <v>29094</v>
      </c>
      <c r="AK5113" s="8" t="s">
        <v>49</v>
      </c>
      <c r="AL5113" s="8" t="s">
        <v>49</v>
      </c>
      <c r="AM5113" s="8" t="s">
        <v>49</v>
      </c>
      <c r="AN5113" s="8" t="s">
        <v>49</v>
      </c>
      <c r="AO5113" s="8" t="s">
        <v>31438</v>
      </c>
      <c r="AP5113" s="51" t="s">
        <v>31437</v>
      </c>
      <c r="AQ5113" s="11">
        <v>7118.0</v>
      </c>
    </row>
    <row r="5114">
      <c r="A5114" s="8" t="str">
        <f t="shared" si="1"/>
        <v>Richard Johnson</v>
      </c>
      <c r="B5114" s="51" t="s">
        <v>31428</v>
      </c>
      <c r="C5114" s="8" t="s">
        <v>31386</v>
      </c>
      <c r="D5114" s="9" t="s">
        <v>6874</v>
      </c>
      <c r="E5114" s="8" t="s">
        <v>31429</v>
      </c>
      <c r="F5114" s="8" t="s">
        <v>2304</v>
      </c>
      <c r="G5114" s="8" t="s">
        <v>10164</v>
      </c>
      <c r="H5114" s="8" t="s">
        <v>31430</v>
      </c>
      <c r="I5114" s="8" t="s">
        <v>16514</v>
      </c>
      <c r="J5114" s="10" t="s">
        <v>49</v>
      </c>
      <c r="K5114" s="51" t="s">
        <v>31431</v>
      </c>
      <c r="L5114" s="8"/>
      <c r="M5114" s="8"/>
      <c r="N5114" s="8" t="s">
        <v>31442</v>
      </c>
      <c r="O5114" s="13" t="s">
        <v>52</v>
      </c>
      <c r="P5114" s="51"/>
      <c r="Q5114" s="51"/>
      <c r="R5114" s="51" t="s">
        <v>921</v>
      </c>
      <c r="S5114" s="51" t="s">
        <v>678</v>
      </c>
      <c r="T5114" s="11" t="str">
        <f t="shared" si="2"/>
        <v>Richard Johnson</v>
      </c>
      <c r="U5114" s="51" t="s">
        <v>1680</v>
      </c>
      <c r="V5114" s="51"/>
      <c r="W5114" s="51"/>
      <c r="X5114" s="8"/>
      <c r="Y5114" s="8" t="s">
        <v>60</v>
      </c>
      <c r="Z5114" s="12" t="s">
        <v>23900</v>
      </c>
      <c r="AA5114" s="8" t="s">
        <v>60</v>
      </c>
      <c r="AB5114" s="12" t="s">
        <v>23901</v>
      </c>
      <c r="AC5114" s="8" t="s">
        <v>60</v>
      </c>
      <c r="AD5114" s="8" t="s">
        <v>60</v>
      </c>
      <c r="AE5114" s="8"/>
      <c r="AF5114" s="8" t="s">
        <v>31437</v>
      </c>
      <c r="AG5114" s="8" t="s">
        <v>6885</v>
      </c>
      <c r="AH5114" s="13" t="s">
        <v>232</v>
      </c>
      <c r="AI5114" s="8" t="s">
        <v>66</v>
      </c>
      <c r="AJ5114" s="8" t="s">
        <v>29094</v>
      </c>
      <c r="AK5114" s="8" t="s">
        <v>49</v>
      </c>
      <c r="AL5114" s="8" t="s">
        <v>49</v>
      </c>
      <c r="AM5114" s="8" t="s">
        <v>49</v>
      </c>
      <c r="AN5114" s="8" t="s">
        <v>49</v>
      </c>
      <c r="AO5114" s="8" t="s">
        <v>31438</v>
      </c>
      <c r="AP5114" s="51" t="s">
        <v>31437</v>
      </c>
      <c r="AQ5114" s="11">
        <v>7118.0</v>
      </c>
    </row>
    <row r="5115">
      <c r="A5115" s="8" t="str">
        <f t="shared" si="1"/>
        <v>Darrin Stalling</v>
      </c>
      <c r="B5115" s="51" t="s">
        <v>31443</v>
      </c>
      <c r="C5115" s="8" t="s">
        <v>31386</v>
      </c>
      <c r="D5115" s="9" t="s">
        <v>6874</v>
      </c>
      <c r="E5115" s="13" t="s">
        <v>31444</v>
      </c>
      <c r="F5115" s="8" t="s">
        <v>2304</v>
      </c>
      <c r="G5115" s="8" t="s">
        <v>10164</v>
      </c>
      <c r="H5115" s="13" t="s">
        <v>31445</v>
      </c>
      <c r="I5115" s="8" t="s">
        <v>49</v>
      </c>
      <c r="J5115" s="10" t="s">
        <v>11705</v>
      </c>
      <c r="K5115" s="51" t="s">
        <v>31446</v>
      </c>
      <c r="L5115" s="8"/>
      <c r="M5115" s="8"/>
      <c r="N5115" s="8" t="s">
        <v>31447</v>
      </c>
      <c r="O5115" s="8" t="s">
        <v>52</v>
      </c>
      <c r="P5115" s="51"/>
      <c r="Q5115" s="51"/>
      <c r="R5115" s="51" t="s">
        <v>31448</v>
      </c>
      <c r="S5115" s="51" t="s">
        <v>31449</v>
      </c>
      <c r="T5115" s="11" t="str">
        <f t="shared" si="2"/>
        <v>Darrin Stalling</v>
      </c>
      <c r="U5115" s="51" t="s">
        <v>55</v>
      </c>
      <c r="V5115" s="51" t="s">
        <v>31450</v>
      </c>
      <c r="W5115" s="51"/>
      <c r="X5115" s="8"/>
      <c r="Y5115" s="51" t="s">
        <v>60</v>
      </c>
      <c r="Z5115" s="51" t="s">
        <v>60</v>
      </c>
      <c r="AA5115" s="51" t="s">
        <v>60</v>
      </c>
      <c r="AB5115" s="51" t="s">
        <v>60</v>
      </c>
      <c r="AC5115" s="51" t="s">
        <v>60</v>
      </c>
      <c r="AD5115" s="56" t="s">
        <v>31451</v>
      </c>
      <c r="AE5115" s="51" t="s">
        <v>31452</v>
      </c>
      <c r="AF5115" s="13" t="s">
        <v>31443</v>
      </c>
      <c r="AG5115" s="8" t="s">
        <v>6885</v>
      </c>
      <c r="AH5115" s="13" t="s">
        <v>134</v>
      </c>
      <c r="AI5115" s="13" t="s">
        <v>66</v>
      </c>
      <c r="AJ5115" s="13" t="s">
        <v>29094</v>
      </c>
      <c r="AK5115" s="8" t="s">
        <v>11705</v>
      </c>
      <c r="AL5115" s="8" t="s">
        <v>11705</v>
      </c>
      <c r="AM5115" s="8" t="s">
        <v>11705</v>
      </c>
      <c r="AN5115" s="8" t="s">
        <v>11705</v>
      </c>
      <c r="AO5115" s="8" t="s">
        <v>31438</v>
      </c>
      <c r="AP5115" s="51" t="s">
        <v>31443</v>
      </c>
      <c r="AQ5115" s="11">
        <v>3148.0</v>
      </c>
    </row>
    <row r="5116">
      <c r="A5116" s="8" t="str">
        <f t="shared" si="1"/>
        <v>William Crowell</v>
      </c>
      <c r="B5116" s="51" t="s">
        <v>31453</v>
      </c>
      <c r="C5116" s="8" t="s">
        <v>31386</v>
      </c>
      <c r="D5116" s="9" t="s">
        <v>6874</v>
      </c>
      <c r="E5116" s="8" t="s">
        <v>31454</v>
      </c>
      <c r="F5116" s="8" t="s">
        <v>2304</v>
      </c>
      <c r="G5116" s="51" t="s">
        <v>10164</v>
      </c>
      <c r="H5116" s="8" t="s">
        <v>31455</v>
      </c>
      <c r="I5116" s="8" t="s">
        <v>16514</v>
      </c>
      <c r="J5116" s="10" t="s">
        <v>11705</v>
      </c>
      <c r="K5116" s="51" t="s">
        <v>31456</v>
      </c>
      <c r="L5116" s="8"/>
      <c r="M5116" s="8"/>
      <c r="N5116" s="51" t="s">
        <v>31457</v>
      </c>
      <c r="O5116" s="57" t="s">
        <v>52</v>
      </c>
      <c r="P5116" s="51"/>
      <c r="Q5116" s="51"/>
      <c r="R5116" s="51" t="s">
        <v>25118</v>
      </c>
      <c r="S5116" s="51" t="s">
        <v>31458</v>
      </c>
      <c r="T5116" s="11" t="str">
        <f t="shared" si="2"/>
        <v>William Crowell</v>
      </c>
      <c r="U5116" s="51" t="s">
        <v>55</v>
      </c>
      <c r="V5116" s="51" t="s">
        <v>31459</v>
      </c>
      <c r="W5116" s="51" t="s">
        <v>31460</v>
      </c>
      <c r="X5116" s="51"/>
      <c r="Y5116" s="56" t="s">
        <v>31461</v>
      </c>
      <c r="Z5116" s="56" t="s">
        <v>31462</v>
      </c>
      <c r="AA5116" s="51" t="s">
        <v>60</v>
      </c>
      <c r="AB5116" s="56" t="s">
        <v>31463</v>
      </c>
      <c r="AC5116" s="51" t="s">
        <v>60</v>
      </c>
      <c r="AD5116" s="56" t="s">
        <v>24893</v>
      </c>
      <c r="AE5116" s="51" t="s">
        <v>31464</v>
      </c>
      <c r="AF5116" s="8" t="s">
        <v>31465</v>
      </c>
      <c r="AG5116" s="8" t="s">
        <v>6885</v>
      </c>
      <c r="AH5116" s="8" t="s">
        <v>194</v>
      </c>
      <c r="AI5116" s="8" t="s">
        <v>66</v>
      </c>
      <c r="AJ5116" s="8" t="s">
        <v>29094</v>
      </c>
      <c r="AK5116" s="8" t="s">
        <v>11705</v>
      </c>
      <c r="AL5116" s="8" t="s">
        <v>11705</v>
      </c>
      <c r="AM5116" s="8" t="s">
        <v>11705</v>
      </c>
      <c r="AN5116" s="8" t="s">
        <v>49</v>
      </c>
      <c r="AO5116" s="8" t="s">
        <v>31466</v>
      </c>
      <c r="AP5116" s="51" t="s">
        <v>31465</v>
      </c>
      <c r="AQ5116" s="11">
        <v>10185.0</v>
      </c>
    </row>
    <row r="5117">
      <c r="A5117" s="8" t="str">
        <f t="shared" si="1"/>
        <v>Terry VanLaningham</v>
      </c>
      <c r="B5117" s="51" t="s">
        <v>31467</v>
      </c>
      <c r="C5117" s="8" t="s">
        <v>31468</v>
      </c>
      <c r="D5117" s="9" t="s">
        <v>7138</v>
      </c>
      <c r="E5117" s="8" t="s">
        <v>29481</v>
      </c>
      <c r="F5117" s="8" t="s">
        <v>462</v>
      </c>
      <c r="G5117" s="51" t="s">
        <v>10164</v>
      </c>
      <c r="H5117" s="8" t="s">
        <v>31469</v>
      </c>
      <c r="I5117" s="8" t="s">
        <v>16514</v>
      </c>
      <c r="J5117" s="10" t="s">
        <v>49</v>
      </c>
      <c r="K5117" s="51" t="s">
        <v>31470</v>
      </c>
      <c r="L5117" s="8"/>
      <c r="M5117" s="8"/>
      <c r="N5117" s="51" t="s">
        <v>31471</v>
      </c>
      <c r="O5117" s="57" t="s">
        <v>52</v>
      </c>
      <c r="P5117" s="51"/>
      <c r="Q5117" s="51"/>
      <c r="R5117" s="51" t="s">
        <v>2433</v>
      </c>
      <c r="S5117" s="51" t="s">
        <v>31472</v>
      </c>
      <c r="T5117" s="11" t="str">
        <f t="shared" si="2"/>
        <v>Terry VanLaningham</v>
      </c>
      <c r="U5117" s="51" t="s">
        <v>55</v>
      </c>
      <c r="V5117" s="51" t="s">
        <v>31473</v>
      </c>
      <c r="W5117" s="51" t="s">
        <v>31474</v>
      </c>
      <c r="X5117" s="51"/>
      <c r="Y5117" s="51" t="s">
        <v>60</v>
      </c>
      <c r="Z5117" s="51" t="s">
        <v>60</v>
      </c>
      <c r="AA5117" s="51" t="s">
        <v>60</v>
      </c>
      <c r="AB5117" s="51" t="s">
        <v>60</v>
      </c>
      <c r="AC5117" s="51" t="s">
        <v>60</v>
      </c>
      <c r="AD5117" s="56" t="s">
        <v>24893</v>
      </c>
      <c r="AE5117" s="51"/>
      <c r="AF5117" s="8" t="s">
        <v>31475</v>
      </c>
      <c r="AG5117" s="8" t="s">
        <v>7152</v>
      </c>
      <c r="AH5117" s="8" t="s">
        <v>232</v>
      </c>
      <c r="AI5117" s="8" t="s">
        <v>66</v>
      </c>
      <c r="AJ5117" s="8" t="s">
        <v>29094</v>
      </c>
      <c r="AK5117" s="8" t="s">
        <v>49</v>
      </c>
      <c r="AL5117" s="8" t="s">
        <v>49</v>
      </c>
      <c r="AM5117" s="8" t="s">
        <v>49</v>
      </c>
      <c r="AN5117" s="8" t="s">
        <v>49</v>
      </c>
      <c r="AO5117" s="8" t="s">
        <v>31476</v>
      </c>
      <c r="AP5117" s="51" t="s">
        <v>31475</v>
      </c>
      <c r="AQ5117" s="11">
        <v>2408.0</v>
      </c>
    </row>
    <row r="5118">
      <c r="A5118" s="8" t="str">
        <f t="shared" si="1"/>
        <v>Jeff Becker</v>
      </c>
      <c r="B5118" s="51" t="s">
        <v>31467</v>
      </c>
      <c r="C5118" s="8" t="s">
        <v>31468</v>
      </c>
      <c r="D5118" s="9" t="s">
        <v>7138</v>
      </c>
      <c r="E5118" s="8" t="s">
        <v>29481</v>
      </c>
      <c r="F5118" s="8" t="s">
        <v>462</v>
      </c>
      <c r="G5118" s="8" t="s">
        <v>10164</v>
      </c>
      <c r="H5118" s="8" t="s">
        <v>31469</v>
      </c>
      <c r="I5118" s="8" t="s">
        <v>16514</v>
      </c>
      <c r="J5118" s="10" t="s">
        <v>49</v>
      </c>
      <c r="K5118" s="51" t="s">
        <v>31470</v>
      </c>
      <c r="L5118" s="8"/>
      <c r="M5118" s="8"/>
      <c r="N5118" s="8" t="s">
        <v>31477</v>
      </c>
      <c r="O5118" s="13" t="s">
        <v>52</v>
      </c>
      <c r="P5118" s="51"/>
      <c r="Q5118" s="51"/>
      <c r="R5118" s="51" t="s">
        <v>1632</v>
      </c>
      <c r="S5118" s="51" t="s">
        <v>31478</v>
      </c>
      <c r="T5118" s="11" t="str">
        <f t="shared" si="2"/>
        <v>Jeff Becker</v>
      </c>
      <c r="U5118" s="51" t="s">
        <v>106</v>
      </c>
      <c r="V5118" s="51" t="s">
        <v>31479</v>
      </c>
      <c r="W5118" s="51" t="s">
        <v>31480</v>
      </c>
      <c r="X5118" s="8"/>
      <c r="Y5118" s="12" t="s">
        <v>31481</v>
      </c>
      <c r="Z5118" s="8" t="s">
        <v>60</v>
      </c>
      <c r="AA5118" s="8" t="s">
        <v>60</v>
      </c>
      <c r="AB5118" s="12" t="s">
        <v>31482</v>
      </c>
      <c r="AC5118" s="12" t="s">
        <v>31483</v>
      </c>
      <c r="AD5118" s="12" t="s">
        <v>31484</v>
      </c>
      <c r="AE5118" s="8"/>
      <c r="AF5118" s="8" t="s">
        <v>31475</v>
      </c>
      <c r="AG5118" s="8" t="s">
        <v>7152</v>
      </c>
      <c r="AH5118" s="8" t="s">
        <v>232</v>
      </c>
      <c r="AI5118" s="8" t="s">
        <v>66</v>
      </c>
      <c r="AJ5118" s="8" t="s">
        <v>29094</v>
      </c>
      <c r="AK5118" s="8" t="s">
        <v>49</v>
      </c>
      <c r="AL5118" s="8" t="s">
        <v>49</v>
      </c>
      <c r="AM5118" s="8" t="s">
        <v>49</v>
      </c>
      <c r="AN5118" s="8" t="s">
        <v>49</v>
      </c>
      <c r="AO5118" s="8" t="s">
        <v>31476</v>
      </c>
      <c r="AP5118" s="51" t="s">
        <v>31475</v>
      </c>
      <c r="AQ5118" s="11">
        <v>2408.0</v>
      </c>
    </row>
    <row r="5119">
      <c r="A5119" s="8" t="str">
        <f t="shared" si="1"/>
        <v>Ricardo Villanueva</v>
      </c>
      <c r="B5119" s="51" t="s">
        <v>31485</v>
      </c>
      <c r="C5119" s="8" t="s">
        <v>31486</v>
      </c>
      <c r="D5119" s="9" t="s">
        <v>7205</v>
      </c>
      <c r="E5119" s="8" t="s">
        <v>7277</v>
      </c>
      <c r="F5119" s="8" t="s">
        <v>2136</v>
      </c>
      <c r="G5119" s="51" t="s">
        <v>31487</v>
      </c>
      <c r="H5119" s="8" t="s">
        <v>31488</v>
      </c>
      <c r="I5119" s="8" t="s">
        <v>16514</v>
      </c>
      <c r="J5119" s="10" t="s">
        <v>11705</v>
      </c>
      <c r="K5119" s="51" t="s">
        <v>31489</v>
      </c>
      <c r="L5119" s="8"/>
      <c r="M5119" s="8"/>
      <c r="N5119" s="51" t="s">
        <v>31490</v>
      </c>
      <c r="O5119" s="51" t="s">
        <v>52</v>
      </c>
      <c r="P5119" s="51"/>
      <c r="Q5119" s="51"/>
      <c r="R5119" s="51" t="s">
        <v>1479</v>
      </c>
      <c r="S5119" s="51" t="s">
        <v>31491</v>
      </c>
      <c r="T5119" s="11" t="str">
        <f t="shared" si="2"/>
        <v>Ricardo Villanueva</v>
      </c>
      <c r="U5119" s="51" t="s">
        <v>106</v>
      </c>
      <c r="V5119" s="51" t="s">
        <v>31492</v>
      </c>
      <c r="W5119" s="51"/>
      <c r="X5119" s="51"/>
      <c r="Y5119" s="51" t="s">
        <v>60</v>
      </c>
      <c r="Z5119" s="51" t="s">
        <v>60</v>
      </c>
      <c r="AA5119" s="51" t="s">
        <v>60</v>
      </c>
      <c r="AB5119" s="51" t="s">
        <v>60</v>
      </c>
      <c r="AC5119" s="51" t="s">
        <v>60</v>
      </c>
      <c r="AD5119" s="51" t="s">
        <v>60</v>
      </c>
      <c r="AE5119" s="51" t="s">
        <v>31493</v>
      </c>
      <c r="AF5119" s="8" t="s">
        <v>31494</v>
      </c>
      <c r="AG5119" s="8" t="s">
        <v>7219</v>
      </c>
      <c r="AH5119" s="8" t="s">
        <v>543</v>
      </c>
      <c r="AI5119" s="8" t="s">
        <v>66</v>
      </c>
      <c r="AJ5119" s="8" t="s">
        <v>29094</v>
      </c>
      <c r="AK5119" s="8" t="s">
        <v>11705</v>
      </c>
      <c r="AL5119" s="8" t="s">
        <v>11705</v>
      </c>
      <c r="AM5119" s="8" t="s">
        <v>11705</v>
      </c>
      <c r="AN5119" s="8" t="s">
        <v>49</v>
      </c>
      <c r="AO5119" s="8" t="s">
        <v>31495</v>
      </c>
      <c r="AP5119" s="51" t="s">
        <v>31494</v>
      </c>
      <c r="AQ5119" s="11">
        <v>26748.0</v>
      </c>
    </row>
    <row r="5120">
      <c r="A5120" s="8" t="str">
        <f t="shared" si="1"/>
        <v>Howard Lindsay</v>
      </c>
      <c r="B5120" s="51" t="s">
        <v>31496</v>
      </c>
      <c r="C5120" s="8" t="s">
        <v>27415</v>
      </c>
      <c r="D5120" s="9" t="s">
        <v>7205</v>
      </c>
      <c r="E5120" s="8" t="s">
        <v>7277</v>
      </c>
      <c r="F5120" s="8" t="s">
        <v>2136</v>
      </c>
      <c r="G5120" s="8" t="s">
        <v>10164</v>
      </c>
      <c r="H5120" s="8" t="s">
        <v>31497</v>
      </c>
      <c r="I5120" s="8" t="s">
        <v>49</v>
      </c>
      <c r="J5120" s="10">
        <v>3.6</v>
      </c>
      <c r="K5120" s="51" t="s">
        <v>31498</v>
      </c>
      <c r="L5120" s="8"/>
      <c r="M5120" s="8"/>
      <c r="N5120" s="8" t="s">
        <v>31499</v>
      </c>
      <c r="O5120" s="8" t="s">
        <v>52</v>
      </c>
      <c r="P5120" s="51"/>
      <c r="Q5120" s="51"/>
      <c r="R5120" s="51" t="s">
        <v>3227</v>
      </c>
      <c r="S5120" s="51" t="s">
        <v>6529</v>
      </c>
      <c r="T5120" s="11" t="str">
        <f t="shared" si="2"/>
        <v>Howard Lindsay</v>
      </c>
      <c r="U5120" s="51" t="s">
        <v>55</v>
      </c>
      <c r="V5120" s="51" t="s">
        <v>31500</v>
      </c>
      <c r="W5120" s="51" t="s">
        <v>31501</v>
      </c>
      <c r="X5120" s="8"/>
      <c r="Y5120" s="8" t="s">
        <v>60</v>
      </c>
      <c r="Z5120" s="8" t="s">
        <v>60</v>
      </c>
      <c r="AA5120" s="8" t="s">
        <v>60</v>
      </c>
      <c r="AB5120" s="8" t="s">
        <v>60</v>
      </c>
      <c r="AC5120" s="8" t="s">
        <v>60</v>
      </c>
      <c r="AD5120" s="8" t="s">
        <v>60</v>
      </c>
      <c r="AE5120" s="8" t="s">
        <v>31502</v>
      </c>
      <c r="AF5120" s="8" t="s">
        <v>31503</v>
      </c>
      <c r="AG5120" s="8" t="s">
        <v>7219</v>
      </c>
      <c r="AH5120" s="8" t="s">
        <v>543</v>
      </c>
      <c r="AI5120" s="8" t="s">
        <v>66</v>
      </c>
      <c r="AJ5120" s="8"/>
      <c r="AK5120" s="13" t="s">
        <v>49</v>
      </c>
      <c r="AL5120" s="13" t="s">
        <v>49</v>
      </c>
      <c r="AM5120" s="8" t="s">
        <v>49</v>
      </c>
      <c r="AN5120" s="8" t="s">
        <v>31504</v>
      </c>
      <c r="AO5120" s="8" t="s">
        <v>31505</v>
      </c>
      <c r="AP5120" s="51" t="s">
        <v>31503</v>
      </c>
      <c r="AQ5120" s="11">
        <v>9085.0</v>
      </c>
    </row>
    <row r="5121">
      <c r="A5121" s="8" t="str">
        <f t="shared" si="1"/>
        <v>Bianca Rey</v>
      </c>
      <c r="B5121" s="51" t="s">
        <v>31496</v>
      </c>
      <c r="C5121" s="8" t="s">
        <v>27415</v>
      </c>
      <c r="D5121" s="9" t="s">
        <v>7205</v>
      </c>
      <c r="E5121" s="8" t="s">
        <v>7277</v>
      </c>
      <c r="F5121" s="8" t="s">
        <v>2136</v>
      </c>
      <c r="G5121" s="8" t="s">
        <v>10164</v>
      </c>
      <c r="H5121" s="8" t="s">
        <v>31497</v>
      </c>
      <c r="I5121" s="8" t="s">
        <v>16514</v>
      </c>
      <c r="J5121" s="10">
        <v>3.6</v>
      </c>
      <c r="K5121" s="51" t="s">
        <v>31498</v>
      </c>
      <c r="L5121" s="8"/>
      <c r="M5121" s="8"/>
      <c r="N5121" s="8" t="s">
        <v>31506</v>
      </c>
      <c r="O5121" s="13" t="s">
        <v>52</v>
      </c>
      <c r="P5121" s="51"/>
      <c r="Q5121" s="51"/>
      <c r="R5121" s="51" t="s">
        <v>8367</v>
      </c>
      <c r="S5121" s="51" t="s">
        <v>31507</v>
      </c>
      <c r="T5121" s="11" t="str">
        <f t="shared" si="2"/>
        <v>Bianca Rey</v>
      </c>
      <c r="U5121" s="51" t="s">
        <v>80</v>
      </c>
      <c r="V5121" s="51"/>
      <c r="W5121" s="51" t="s">
        <v>31501</v>
      </c>
      <c r="X5121" s="8"/>
      <c r="Y5121" s="8" t="s">
        <v>60</v>
      </c>
      <c r="Z5121" s="8" t="s">
        <v>60</v>
      </c>
      <c r="AA5121" s="8" t="s">
        <v>60</v>
      </c>
      <c r="AB5121" s="8" t="s">
        <v>60</v>
      </c>
      <c r="AC5121" s="8" t="s">
        <v>60</v>
      </c>
      <c r="AD5121" s="8" t="s">
        <v>60</v>
      </c>
      <c r="AE5121" s="8" t="s">
        <v>31502</v>
      </c>
      <c r="AF5121" s="8" t="s">
        <v>31503</v>
      </c>
      <c r="AG5121" s="8" t="s">
        <v>7219</v>
      </c>
      <c r="AH5121" s="8" t="s">
        <v>543</v>
      </c>
      <c r="AI5121" s="8" t="s">
        <v>66</v>
      </c>
      <c r="AJ5121" s="8"/>
      <c r="AK5121" s="8" t="s">
        <v>11705</v>
      </c>
      <c r="AL5121" s="8" t="s">
        <v>11705</v>
      </c>
      <c r="AM5121" s="8" t="s">
        <v>11705</v>
      </c>
      <c r="AN5121" s="8" t="s">
        <v>49</v>
      </c>
      <c r="AO5121" s="8" t="s">
        <v>31505</v>
      </c>
      <c r="AP5121" s="51" t="s">
        <v>31503</v>
      </c>
      <c r="AQ5121" s="11">
        <v>9085.0</v>
      </c>
    </row>
    <row r="5122">
      <c r="A5122" s="8" t="str">
        <f t="shared" si="1"/>
        <v>Jim Bathgate</v>
      </c>
      <c r="B5122" s="51" t="s">
        <v>31508</v>
      </c>
      <c r="C5122" s="8" t="s">
        <v>31509</v>
      </c>
      <c r="D5122" s="9" t="s">
        <v>7205</v>
      </c>
      <c r="E5122" s="8" t="s">
        <v>31510</v>
      </c>
      <c r="F5122" s="8" t="s">
        <v>2136</v>
      </c>
      <c r="G5122" s="8" t="s">
        <v>10164</v>
      </c>
      <c r="H5122" s="8" t="s">
        <v>31511</v>
      </c>
      <c r="I5122" s="8" t="s">
        <v>49</v>
      </c>
      <c r="J5122" s="75" t="s">
        <v>49</v>
      </c>
      <c r="K5122" s="51" t="s">
        <v>31512</v>
      </c>
      <c r="L5122" s="8"/>
      <c r="M5122" s="8"/>
      <c r="N5122" s="8" t="s">
        <v>31513</v>
      </c>
      <c r="O5122" s="8" t="s">
        <v>52</v>
      </c>
      <c r="P5122" s="51"/>
      <c r="Q5122" s="51"/>
      <c r="R5122" s="51" t="s">
        <v>756</v>
      </c>
      <c r="S5122" s="51" t="s">
        <v>31514</v>
      </c>
      <c r="T5122" s="11" t="str">
        <f t="shared" si="2"/>
        <v>Jim Bathgate</v>
      </c>
      <c r="U5122" s="51" t="s">
        <v>55</v>
      </c>
      <c r="V5122" s="51" t="s">
        <v>31515</v>
      </c>
      <c r="W5122" s="51" t="s">
        <v>31516</v>
      </c>
      <c r="X5122" s="8"/>
      <c r="Y5122" s="8" t="s">
        <v>60</v>
      </c>
      <c r="Z5122" s="8" t="s">
        <v>60</v>
      </c>
      <c r="AA5122" s="8" t="s">
        <v>60</v>
      </c>
      <c r="AB5122" s="8" t="s">
        <v>60</v>
      </c>
      <c r="AC5122" s="8" t="s">
        <v>60</v>
      </c>
      <c r="AD5122" s="8" t="s">
        <v>60</v>
      </c>
      <c r="AE5122" s="8" t="s">
        <v>31517</v>
      </c>
      <c r="AF5122" s="8" t="s">
        <v>31518</v>
      </c>
      <c r="AG5122" s="8" t="s">
        <v>7219</v>
      </c>
      <c r="AH5122" s="8" t="s">
        <v>194</v>
      </c>
      <c r="AI5122" s="8" t="s">
        <v>66</v>
      </c>
      <c r="AJ5122" s="8" t="s">
        <v>29094</v>
      </c>
      <c r="AK5122" s="8" t="s">
        <v>49</v>
      </c>
      <c r="AL5122" s="8" t="s">
        <v>49</v>
      </c>
      <c r="AM5122" s="8" t="s">
        <v>49</v>
      </c>
      <c r="AN5122" s="13" t="s">
        <v>49</v>
      </c>
      <c r="AO5122" s="8" t="s">
        <v>31519</v>
      </c>
      <c r="AP5122" s="51" t="s">
        <v>31518</v>
      </c>
      <c r="AQ5122" s="11">
        <v>6520.0</v>
      </c>
    </row>
    <row r="5123">
      <c r="A5123" s="8" t="str">
        <f t="shared" si="1"/>
        <v>Jayden Donahue</v>
      </c>
      <c r="B5123" s="51" t="s">
        <v>31508</v>
      </c>
      <c r="C5123" s="8" t="s">
        <v>31509</v>
      </c>
      <c r="D5123" s="9" t="s">
        <v>7205</v>
      </c>
      <c r="E5123" s="8" t="s">
        <v>31510</v>
      </c>
      <c r="F5123" s="8" t="s">
        <v>2136</v>
      </c>
      <c r="G5123" s="8" t="s">
        <v>10164</v>
      </c>
      <c r="H5123" s="8" t="s">
        <v>31511</v>
      </c>
      <c r="I5123" s="8" t="s">
        <v>49</v>
      </c>
      <c r="J5123" s="10" t="s">
        <v>49</v>
      </c>
      <c r="K5123" s="51" t="s">
        <v>31512</v>
      </c>
      <c r="L5123" s="8"/>
      <c r="M5123" s="8"/>
      <c r="N5123" s="8" t="s">
        <v>31520</v>
      </c>
      <c r="O5123" s="8" t="s">
        <v>52</v>
      </c>
      <c r="P5123" s="51"/>
      <c r="Q5123" s="51"/>
      <c r="R5123" s="51" t="s">
        <v>31521</v>
      </c>
      <c r="S5123" s="51" t="s">
        <v>4132</v>
      </c>
      <c r="T5123" s="11" t="str">
        <f t="shared" si="2"/>
        <v>Jayden Donahue</v>
      </c>
      <c r="U5123" s="51" t="s">
        <v>80</v>
      </c>
      <c r="V5123" s="51" t="s">
        <v>31522</v>
      </c>
      <c r="W5123" s="51" t="s">
        <v>31523</v>
      </c>
      <c r="X5123" s="8"/>
      <c r="Y5123" s="8" t="s">
        <v>60</v>
      </c>
      <c r="Z5123" s="8" t="s">
        <v>60</v>
      </c>
      <c r="AA5123" s="8" t="s">
        <v>60</v>
      </c>
      <c r="AB5123" s="12" t="s">
        <v>31524</v>
      </c>
      <c r="AC5123" s="8" t="s">
        <v>60</v>
      </c>
      <c r="AD5123" s="8" t="s">
        <v>60</v>
      </c>
      <c r="AE5123" s="8" t="s">
        <v>31517</v>
      </c>
      <c r="AF5123" s="8" t="s">
        <v>31518</v>
      </c>
      <c r="AG5123" s="8" t="s">
        <v>7219</v>
      </c>
      <c r="AH5123" s="8" t="s">
        <v>194</v>
      </c>
      <c r="AI5123" s="8" t="s">
        <v>66</v>
      </c>
      <c r="AJ5123" s="8" t="s">
        <v>29094</v>
      </c>
      <c r="AK5123" s="8" t="s">
        <v>49</v>
      </c>
      <c r="AL5123" s="8" t="s">
        <v>49</v>
      </c>
      <c r="AM5123" s="8" t="s">
        <v>49</v>
      </c>
      <c r="AN5123" s="8" t="s">
        <v>49</v>
      </c>
      <c r="AO5123" s="8" t="s">
        <v>31519</v>
      </c>
      <c r="AP5123" s="51" t="s">
        <v>31518</v>
      </c>
      <c r="AQ5123" s="11">
        <v>6520.0</v>
      </c>
    </row>
    <row r="5124">
      <c r="A5124" s="8" t="str">
        <f t="shared" si="1"/>
        <v>Bryce Holland</v>
      </c>
      <c r="B5124" s="51" t="s">
        <v>31525</v>
      </c>
      <c r="C5124" s="8" t="s">
        <v>31486</v>
      </c>
      <c r="D5124" s="9" t="s">
        <v>7205</v>
      </c>
      <c r="E5124" s="8" t="s">
        <v>7277</v>
      </c>
      <c r="F5124" s="8" t="s">
        <v>2136</v>
      </c>
      <c r="G5124" s="51" t="s">
        <v>10164</v>
      </c>
      <c r="H5124" s="8" t="s">
        <v>31526</v>
      </c>
      <c r="I5124" s="8" t="s">
        <v>16514</v>
      </c>
      <c r="J5124" s="10" t="s">
        <v>49</v>
      </c>
      <c r="K5124" s="51" t="s">
        <v>31527</v>
      </c>
      <c r="L5124" s="8"/>
      <c r="M5124" s="8"/>
      <c r="N5124" s="8" t="s">
        <v>31528</v>
      </c>
      <c r="O5124" s="51" t="s">
        <v>52</v>
      </c>
      <c r="P5124" s="51"/>
      <c r="Q5124" s="51"/>
      <c r="R5124" s="51" t="s">
        <v>18598</v>
      </c>
      <c r="S5124" s="51" t="s">
        <v>2765</v>
      </c>
      <c r="T5124" s="11" t="str">
        <f t="shared" si="2"/>
        <v>Bryce Holland</v>
      </c>
      <c r="U5124" s="51" t="s">
        <v>55</v>
      </c>
      <c r="V5124" s="51" t="s">
        <v>31529</v>
      </c>
      <c r="W5124" s="51" t="s">
        <v>31530</v>
      </c>
      <c r="X5124" s="51"/>
      <c r="Y5124" s="51" t="s">
        <v>60</v>
      </c>
      <c r="Z5124" s="51" t="s">
        <v>60</v>
      </c>
      <c r="AA5124" s="51" t="s">
        <v>60</v>
      </c>
      <c r="AB5124" s="51" t="s">
        <v>60</v>
      </c>
      <c r="AC5124" s="51" t="s">
        <v>60</v>
      </c>
      <c r="AD5124" s="56" t="s">
        <v>31531</v>
      </c>
      <c r="AE5124" s="51" t="s">
        <v>31532</v>
      </c>
      <c r="AF5124" s="8" t="s">
        <v>31533</v>
      </c>
      <c r="AG5124" s="8" t="s">
        <v>7219</v>
      </c>
      <c r="AH5124" s="8" t="s">
        <v>543</v>
      </c>
      <c r="AI5124" s="8" t="s">
        <v>66</v>
      </c>
      <c r="AJ5124" s="8" t="s">
        <v>29094</v>
      </c>
      <c r="AK5124" s="8" t="s">
        <v>49</v>
      </c>
      <c r="AL5124" s="8" t="s">
        <v>49</v>
      </c>
      <c r="AM5124" s="8" t="s">
        <v>49</v>
      </c>
      <c r="AN5124" s="8" t="s">
        <v>49</v>
      </c>
      <c r="AO5124" s="8" t="s">
        <v>29325</v>
      </c>
      <c r="AP5124" s="51" t="s">
        <v>31533</v>
      </c>
      <c r="AQ5124" s="11">
        <v>7210.0</v>
      </c>
    </row>
    <row r="5125">
      <c r="A5125" s="8" t="str">
        <f t="shared" si="1"/>
        <v>Harold Barter</v>
      </c>
      <c r="B5125" s="51" t="s">
        <v>31525</v>
      </c>
      <c r="C5125" s="8" t="s">
        <v>31486</v>
      </c>
      <c r="D5125" s="9" t="s">
        <v>7205</v>
      </c>
      <c r="E5125" s="8" t="s">
        <v>7277</v>
      </c>
      <c r="F5125" s="8" t="s">
        <v>2136</v>
      </c>
      <c r="G5125" s="51" t="s">
        <v>10164</v>
      </c>
      <c r="H5125" s="8" t="s">
        <v>31526</v>
      </c>
      <c r="I5125" s="8" t="s">
        <v>16514</v>
      </c>
      <c r="J5125" s="10" t="s">
        <v>49</v>
      </c>
      <c r="K5125" s="51" t="s">
        <v>31527</v>
      </c>
      <c r="L5125" s="8"/>
      <c r="M5125" s="8"/>
      <c r="N5125" s="57" t="s">
        <v>31534</v>
      </c>
      <c r="O5125" s="51" t="s">
        <v>52</v>
      </c>
      <c r="P5125" s="51"/>
      <c r="Q5125" s="51"/>
      <c r="R5125" s="51" t="s">
        <v>31535</v>
      </c>
      <c r="S5125" s="51" t="s">
        <v>31536</v>
      </c>
      <c r="T5125" s="11" t="str">
        <f t="shared" si="2"/>
        <v>Harold Barter</v>
      </c>
      <c r="U5125" s="51" t="s">
        <v>106</v>
      </c>
      <c r="V5125" s="51" t="s">
        <v>31537</v>
      </c>
      <c r="W5125" s="51" t="s">
        <v>31538</v>
      </c>
      <c r="X5125" s="51"/>
      <c r="Y5125" s="51" t="s">
        <v>60</v>
      </c>
      <c r="Z5125" s="51" t="s">
        <v>60</v>
      </c>
      <c r="AA5125" s="51" t="s">
        <v>60</v>
      </c>
      <c r="AB5125" s="51" t="s">
        <v>60</v>
      </c>
      <c r="AC5125" s="51" t="s">
        <v>60</v>
      </c>
      <c r="AD5125" s="51" t="s">
        <v>60</v>
      </c>
      <c r="AE5125" s="51" t="s">
        <v>31532</v>
      </c>
      <c r="AF5125" s="8" t="s">
        <v>31533</v>
      </c>
      <c r="AG5125" s="8" t="s">
        <v>7219</v>
      </c>
      <c r="AH5125" s="8" t="s">
        <v>543</v>
      </c>
      <c r="AI5125" s="8" t="s">
        <v>66</v>
      </c>
      <c r="AJ5125" s="8" t="s">
        <v>29094</v>
      </c>
      <c r="AK5125" s="8" t="s">
        <v>49</v>
      </c>
      <c r="AL5125" s="8" t="s">
        <v>49</v>
      </c>
      <c r="AM5125" s="8" t="s">
        <v>49</v>
      </c>
      <c r="AN5125" s="8" t="s">
        <v>49</v>
      </c>
      <c r="AO5125" s="8" t="s">
        <v>29325</v>
      </c>
      <c r="AP5125" s="51" t="s">
        <v>31533</v>
      </c>
      <c r="AQ5125" s="11">
        <v>7210.0</v>
      </c>
    </row>
    <row r="5126">
      <c r="A5126" s="8" t="str">
        <f t="shared" si="1"/>
        <v>Dave Loobie</v>
      </c>
      <c r="B5126" s="51" t="s">
        <v>31539</v>
      </c>
      <c r="C5126" s="8" t="s">
        <v>31486</v>
      </c>
      <c r="D5126" s="9" t="s">
        <v>7205</v>
      </c>
      <c r="E5126" s="8" t="s">
        <v>7277</v>
      </c>
      <c r="F5126" s="8" t="s">
        <v>2136</v>
      </c>
      <c r="G5126" s="8" t="s">
        <v>10164</v>
      </c>
      <c r="H5126" s="8" t="s">
        <v>31540</v>
      </c>
      <c r="I5126" s="8" t="s">
        <v>49</v>
      </c>
      <c r="J5126" s="10" t="s">
        <v>49</v>
      </c>
      <c r="K5126" s="51" t="s">
        <v>31541</v>
      </c>
      <c r="L5126" s="8"/>
      <c r="M5126" s="8"/>
      <c r="N5126" s="8" t="s">
        <v>31542</v>
      </c>
      <c r="O5126" s="8" t="s">
        <v>52</v>
      </c>
      <c r="P5126" s="51"/>
      <c r="Q5126" s="51"/>
      <c r="R5126" s="51" t="s">
        <v>3381</v>
      </c>
      <c r="S5126" s="51" t="s">
        <v>31543</v>
      </c>
      <c r="T5126" s="11" t="str">
        <f t="shared" si="2"/>
        <v>Dave Loobie</v>
      </c>
      <c r="U5126" s="51" t="s">
        <v>55</v>
      </c>
      <c r="V5126" s="51" t="s">
        <v>31544</v>
      </c>
      <c r="W5126" s="51" t="s">
        <v>31545</v>
      </c>
      <c r="X5126" s="8"/>
      <c r="Y5126" s="8" t="s">
        <v>60</v>
      </c>
      <c r="Z5126" s="8" t="s">
        <v>60</v>
      </c>
      <c r="AA5126" s="8" t="s">
        <v>60</v>
      </c>
      <c r="AB5126" s="12" t="s">
        <v>31546</v>
      </c>
      <c r="AC5126" s="8" t="s">
        <v>60</v>
      </c>
      <c r="AD5126" s="8" t="s">
        <v>60</v>
      </c>
      <c r="AE5126" s="8" t="s">
        <v>31547</v>
      </c>
      <c r="AF5126" s="8" t="s">
        <v>31548</v>
      </c>
      <c r="AG5126" s="8" t="s">
        <v>7219</v>
      </c>
      <c r="AH5126" s="8" t="s">
        <v>543</v>
      </c>
      <c r="AI5126" s="8" t="s">
        <v>66</v>
      </c>
      <c r="AJ5126" s="8" t="s">
        <v>29094</v>
      </c>
      <c r="AK5126" s="8" t="s">
        <v>49</v>
      </c>
      <c r="AL5126" s="8" t="s">
        <v>49</v>
      </c>
      <c r="AM5126" s="8" t="s">
        <v>49</v>
      </c>
      <c r="AN5126" s="8" t="s">
        <v>49</v>
      </c>
      <c r="AO5126" s="8" t="s">
        <v>31549</v>
      </c>
      <c r="AP5126" s="51" t="s">
        <v>31548</v>
      </c>
      <c r="AQ5126" s="11">
        <v>15968.0</v>
      </c>
    </row>
    <row r="5127">
      <c r="A5127" s="8" t="str">
        <f t="shared" si="1"/>
        <v>Keziann Jones</v>
      </c>
      <c r="B5127" s="51" t="s">
        <v>31539</v>
      </c>
      <c r="C5127" s="8" t="s">
        <v>31486</v>
      </c>
      <c r="D5127" s="9" t="s">
        <v>7205</v>
      </c>
      <c r="E5127" s="8" t="s">
        <v>7277</v>
      </c>
      <c r="F5127" s="8" t="s">
        <v>2136</v>
      </c>
      <c r="G5127" s="51" t="s">
        <v>10164</v>
      </c>
      <c r="H5127" s="8" t="s">
        <v>31540</v>
      </c>
      <c r="I5127" s="8" t="s">
        <v>16514</v>
      </c>
      <c r="J5127" s="10" t="s">
        <v>11705</v>
      </c>
      <c r="K5127" s="51" t="s">
        <v>31541</v>
      </c>
      <c r="L5127" s="8"/>
      <c r="M5127" s="8"/>
      <c r="N5127" s="8" t="s">
        <v>31550</v>
      </c>
      <c r="O5127" s="57" t="s">
        <v>52</v>
      </c>
      <c r="P5127" s="51"/>
      <c r="Q5127" s="51"/>
      <c r="R5127" s="51" t="s">
        <v>31551</v>
      </c>
      <c r="S5127" s="51" t="s">
        <v>1937</v>
      </c>
      <c r="T5127" s="11" t="str">
        <f t="shared" si="2"/>
        <v>Keziann Jones</v>
      </c>
      <c r="U5127" s="51" t="s">
        <v>80</v>
      </c>
      <c r="V5127" s="51"/>
      <c r="W5127" s="51"/>
      <c r="X5127" s="51"/>
      <c r="Y5127" s="51" t="s">
        <v>60</v>
      </c>
      <c r="Z5127" s="56" t="s">
        <v>31552</v>
      </c>
      <c r="AA5127" s="51" t="s">
        <v>60</v>
      </c>
      <c r="AB5127" s="56" t="s">
        <v>31553</v>
      </c>
      <c r="AC5127" s="51" t="s">
        <v>60</v>
      </c>
      <c r="AD5127" s="51" t="s">
        <v>60</v>
      </c>
      <c r="AE5127" s="51" t="s">
        <v>31547</v>
      </c>
      <c r="AF5127" s="8" t="s">
        <v>31548</v>
      </c>
      <c r="AG5127" s="8" t="s">
        <v>7219</v>
      </c>
      <c r="AH5127" s="8" t="s">
        <v>543</v>
      </c>
      <c r="AI5127" s="8" t="s">
        <v>66</v>
      </c>
      <c r="AJ5127" s="13" t="s">
        <v>29094</v>
      </c>
      <c r="AK5127" s="8" t="s">
        <v>11705</v>
      </c>
      <c r="AL5127" s="8" t="s">
        <v>11705</v>
      </c>
      <c r="AM5127" s="8" t="s">
        <v>11705</v>
      </c>
      <c r="AN5127" s="8" t="s">
        <v>49</v>
      </c>
      <c r="AO5127" s="8" t="s">
        <v>31549</v>
      </c>
      <c r="AP5127" s="51" t="s">
        <v>31548</v>
      </c>
      <c r="AQ5127" s="11">
        <v>15968.0</v>
      </c>
    </row>
    <row r="5128">
      <c r="A5128" s="8" t="str">
        <f t="shared" si="1"/>
        <v>Rasheen Nicholson</v>
      </c>
      <c r="B5128" s="51" t="s">
        <v>31539</v>
      </c>
      <c r="C5128" s="8" t="s">
        <v>31486</v>
      </c>
      <c r="D5128" s="9" t="s">
        <v>7205</v>
      </c>
      <c r="E5128" s="8" t="s">
        <v>7277</v>
      </c>
      <c r="F5128" s="8" t="s">
        <v>2136</v>
      </c>
      <c r="G5128" s="8" t="s">
        <v>10164</v>
      </c>
      <c r="H5128" s="8" t="s">
        <v>31540</v>
      </c>
      <c r="I5128" s="8" t="s">
        <v>49</v>
      </c>
      <c r="J5128" s="10" t="s">
        <v>49</v>
      </c>
      <c r="K5128" s="51" t="s">
        <v>31541</v>
      </c>
      <c r="L5128" s="8"/>
      <c r="M5128" s="8"/>
      <c r="N5128" s="8" t="s">
        <v>31554</v>
      </c>
      <c r="O5128" s="8" t="s">
        <v>52</v>
      </c>
      <c r="P5128" s="51"/>
      <c r="Q5128" s="51"/>
      <c r="R5128" s="51" t="s">
        <v>31555</v>
      </c>
      <c r="S5128" s="51" t="s">
        <v>19784</v>
      </c>
      <c r="T5128" s="11" t="str">
        <f t="shared" si="2"/>
        <v>Rasheen Nicholson</v>
      </c>
      <c r="U5128" s="51" t="s">
        <v>80</v>
      </c>
      <c r="V5128" s="51"/>
      <c r="W5128" s="51" t="s">
        <v>31545</v>
      </c>
      <c r="X5128" s="8"/>
      <c r="Y5128" s="8" t="s">
        <v>60</v>
      </c>
      <c r="Z5128" s="8" t="s">
        <v>60</v>
      </c>
      <c r="AA5128" s="8" t="s">
        <v>60</v>
      </c>
      <c r="AB5128" s="12" t="s">
        <v>31546</v>
      </c>
      <c r="AC5128" s="8" t="s">
        <v>60</v>
      </c>
      <c r="AD5128" s="8" t="s">
        <v>60</v>
      </c>
      <c r="AE5128" s="8" t="s">
        <v>31547</v>
      </c>
      <c r="AF5128" s="8" t="s">
        <v>31548</v>
      </c>
      <c r="AG5128" s="8" t="s">
        <v>7219</v>
      </c>
      <c r="AH5128" s="8" t="s">
        <v>543</v>
      </c>
      <c r="AI5128" s="8" t="s">
        <v>66</v>
      </c>
      <c r="AJ5128" s="8" t="s">
        <v>29094</v>
      </c>
      <c r="AK5128" s="8" t="s">
        <v>49</v>
      </c>
      <c r="AL5128" s="8" t="s">
        <v>49</v>
      </c>
      <c r="AM5128" s="8" t="s">
        <v>49</v>
      </c>
      <c r="AN5128" s="8" t="s">
        <v>49</v>
      </c>
      <c r="AO5128" s="8" t="s">
        <v>31549</v>
      </c>
      <c r="AP5128" s="51" t="s">
        <v>31548</v>
      </c>
      <c r="AQ5128" s="11">
        <v>15968.0</v>
      </c>
    </row>
    <row r="5129">
      <c r="A5129" s="8" t="str">
        <f t="shared" si="1"/>
        <v>Michael Baker</v>
      </c>
      <c r="B5129" s="51" t="s">
        <v>31556</v>
      </c>
      <c r="C5129" s="8" t="s">
        <v>27415</v>
      </c>
      <c r="D5129" s="9" t="s">
        <v>7205</v>
      </c>
      <c r="E5129" s="8" t="s">
        <v>7426</v>
      </c>
      <c r="F5129" s="8" t="s">
        <v>2136</v>
      </c>
      <c r="G5129" s="51" t="s">
        <v>10164</v>
      </c>
      <c r="H5129" s="8" t="s">
        <v>31557</v>
      </c>
      <c r="I5129" s="8" t="s">
        <v>49</v>
      </c>
      <c r="J5129" s="10" t="s">
        <v>49</v>
      </c>
      <c r="K5129" s="51" t="s">
        <v>31558</v>
      </c>
      <c r="L5129" s="8"/>
      <c r="M5129" s="8"/>
      <c r="N5129" s="51" t="s">
        <v>31559</v>
      </c>
      <c r="O5129" s="51" t="s">
        <v>52</v>
      </c>
      <c r="P5129" s="51"/>
      <c r="Q5129" s="51"/>
      <c r="R5129" s="51" t="s">
        <v>731</v>
      </c>
      <c r="S5129" s="51" t="s">
        <v>633</v>
      </c>
      <c r="T5129" s="11" t="str">
        <f t="shared" si="2"/>
        <v>Michael Baker</v>
      </c>
      <c r="U5129" s="51" t="s">
        <v>979</v>
      </c>
      <c r="V5129" s="51"/>
      <c r="W5129" s="51"/>
      <c r="X5129" s="51"/>
      <c r="Y5129" s="51" t="s">
        <v>60</v>
      </c>
      <c r="Z5129" s="51" t="s">
        <v>60</v>
      </c>
      <c r="AA5129" s="51" t="s">
        <v>60</v>
      </c>
      <c r="AB5129" s="51" t="s">
        <v>60</v>
      </c>
      <c r="AC5129" s="56" t="s">
        <v>31560</v>
      </c>
      <c r="AD5129" s="51" t="s">
        <v>60</v>
      </c>
      <c r="AE5129" s="51"/>
      <c r="AF5129" s="8" t="s">
        <v>31561</v>
      </c>
      <c r="AG5129" s="8" t="s">
        <v>7219</v>
      </c>
      <c r="AH5129" s="8" t="s">
        <v>352</v>
      </c>
      <c r="AI5129" s="8" t="s">
        <v>66</v>
      </c>
      <c r="AJ5129" s="8" t="s">
        <v>29094</v>
      </c>
      <c r="AK5129" s="8" t="s">
        <v>49</v>
      </c>
      <c r="AL5129" s="8" t="s">
        <v>49</v>
      </c>
      <c r="AM5129" s="8" t="s">
        <v>49</v>
      </c>
      <c r="AN5129" s="8" t="s">
        <v>49</v>
      </c>
      <c r="AO5129" s="8" t="s">
        <v>31562</v>
      </c>
      <c r="AP5129" s="51" t="s">
        <v>31563</v>
      </c>
      <c r="AQ5129" s="11">
        <v>5888.0</v>
      </c>
    </row>
    <row r="5130">
      <c r="A5130" s="8" t="str">
        <f t="shared" si="1"/>
        <v>Shirvon Greene</v>
      </c>
      <c r="B5130" s="51" t="s">
        <v>31556</v>
      </c>
      <c r="C5130" s="8" t="s">
        <v>27415</v>
      </c>
      <c r="D5130" s="9" t="s">
        <v>7205</v>
      </c>
      <c r="E5130" s="8" t="s">
        <v>7426</v>
      </c>
      <c r="F5130" s="8" t="s">
        <v>2136</v>
      </c>
      <c r="G5130" s="8" t="s">
        <v>10164</v>
      </c>
      <c r="H5130" s="8" t="s">
        <v>31557</v>
      </c>
      <c r="I5130" s="8" t="s">
        <v>49</v>
      </c>
      <c r="J5130" s="10" t="s">
        <v>49</v>
      </c>
      <c r="K5130" s="51" t="s">
        <v>31558</v>
      </c>
      <c r="L5130" s="8"/>
      <c r="M5130" s="8"/>
      <c r="N5130" s="8" t="s">
        <v>31564</v>
      </c>
      <c r="O5130" s="8" t="s">
        <v>52</v>
      </c>
      <c r="P5130" s="51"/>
      <c r="Q5130" s="51"/>
      <c r="R5130" s="51" t="s">
        <v>31565</v>
      </c>
      <c r="S5130" s="51" t="s">
        <v>4680</v>
      </c>
      <c r="T5130" s="11" t="str">
        <f t="shared" si="2"/>
        <v>Shirvon Greene</v>
      </c>
      <c r="U5130" s="51" t="s">
        <v>55</v>
      </c>
      <c r="V5130" s="51" t="s">
        <v>31566</v>
      </c>
      <c r="W5130" s="51" t="s">
        <v>31567</v>
      </c>
      <c r="X5130" s="8"/>
      <c r="Y5130" s="8" t="s">
        <v>60</v>
      </c>
      <c r="Z5130" s="8" t="s">
        <v>60</v>
      </c>
      <c r="AA5130" s="8" t="s">
        <v>60</v>
      </c>
      <c r="AB5130" s="8" t="s">
        <v>60</v>
      </c>
      <c r="AC5130" s="8" t="s">
        <v>60</v>
      </c>
      <c r="AD5130" s="12" t="s">
        <v>31568</v>
      </c>
      <c r="AE5130" s="51"/>
      <c r="AF5130" s="8" t="s">
        <v>31561</v>
      </c>
      <c r="AG5130" s="8" t="s">
        <v>7219</v>
      </c>
      <c r="AH5130" s="8" t="s">
        <v>352</v>
      </c>
      <c r="AI5130" s="8" t="s">
        <v>66</v>
      </c>
      <c r="AJ5130" s="8" t="s">
        <v>29094</v>
      </c>
      <c r="AK5130" s="8" t="s">
        <v>49</v>
      </c>
      <c r="AL5130" s="8" t="s">
        <v>49</v>
      </c>
      <c r="AM5130" s="8" t="s">
        <v>49</v>
      </c>
      <c r="AN5130" s="8" t="s">
        <v>31569</v>
      </c>
      <c r="AO5130" s="8" t="s">
        <v>31562</v>
      </c>
      <c r="AP5130" s="51" t="s">
        <v>31563</v>
      </c>
      <c r="AQ5130" s="11">
        <v>5888.0</v>
      </c>
    </row>
    <row r="5131">
      <c r="A5131" s="8" t="str">
        <f t="shared" si="1"/>
        <v>Shanique McKenzie-Daniel</v>
      </c>
      <c r="B5131" s="51" t="s">
        <v>31556</v>
      </c>
      <c r="C5131" s="8" t="s">
        <v>27415</v>
      </c>
      <c r="D5131" s="9" t="s">
        <v>7205</v>
      </c>
      <c r="E5131" s="8" t="s">
        <v>7426</v>
      </c>
      <c r="F5131" s="8" t="s">
        <v>2136</v>
      </c>
      <c r="G5131" s="51" t="s">
        <v>10164</v>
      </c>
      <c r="H5131" s="8" t="s">
        <v>31557</v>
      </c>
      <c r="I5131" s="8" t="s">
        <v>49</v>
      </c>
      <c r="J5131" s="10" t="s">
        <v>49</v>
      </c>
      <c r="K5131" s="51" t="s">
        <v>31558</v>
      </c>
      <c r="L5131" s="8" t="s">
        <v>86</v>
      </c>
      <c r="M5131" s="8" t="s">
        <v>86</v>
      </c>
      <c r="N5131" s="51" t="s">
        <v>31570</v>
      </c>
      <c r="O5131" s="51" t="s">
        <v>52</v>
      </c>
      <c r="P5131" s="51" t="s">
        <v>959</v>
      </c>
      <c r="Q5131" s="51"/>
      <c r="R5131" s="51" t="s">
        <v>31571</v>
      </c>
      <c r="S5131" s="51" t="s">
        <v>31572</v>
      </c>
      <c r="T5131" s="11" t="str">
        <f t="shared" si="2"/>
        <v>Shanique McKenzie-Daniel</v>
      </c>
      <c r="U5131" s="51" t="s">
        <v>106</v>
      </c>
      <c r="V5131" s="51" t="s">
        <v>31573</v>
      </c>
      <c r="W5131" s="51" t="s">
        <v>31574</v>
      </c>
      <c r="X5131" s="51"/>
      <c r="Y5131" s="51" t="s">
        <v>60</v>
      </c>
      <c r="Z5131" s="51" t="s">
        <v>60</v>
      </c>
      <c r="AA5131" s="51" t="s">
        <v>60</v>
      </c>
      <c r="AB5131" s="51" t="s">
        <v>60</v>
      </c>
      <c r="AC5131" s="51" t="s">
        <v>60</v>
      </c>
      <c r="AD5131" s="51" t="s">
        <v>60</v>
      </c>
      <c r="AE5131" s="51"/>
      <c r="AF5131" s="8" t="s">
        <v>31561</v>
      </c>
      <c r="AG5131" s="8" t="s">
        <v>7219</v>
      </c>
      <c r="AH5131" s="8" t="s">
        <v>352</v>
      </c>
      <c r="AI5131" s="8" t="s">
        <v>66</v>
      </c>
      <c r="AJ5131" s="8" t="s">
        <v>29094</v>
      </c>
      <c r="AK5131" s="8" t="s">
        <v>49</v>
      </c>
      <c r="AL5131" s="8" t="s">
        <v>49</v>
      </c>
      <c r="AM5131" s="8" t="s">
        <v>49</v>
      </c>
      <c r="AN5131" s="8" t="s">
        <v>49</v>
      </c>
      <c r="AO5131" s="8" t="s">
        <v>31562</v>
      </c>
      <c r="AP5131" s="51" t="s">
        <v>31563</v>
      </c>
      <c r="AQ5131" s="11">
        <v>5888.0</v>
      </c>
    </row>
    <row r="5132">
      <c r="A5132" s="8" t="str">
        <f t="shared" si="1"/>
        <v>Christopher Roethel</v>
      </c>
      <c r="B5132" s="51" t="s">
        <v>31575</v>
      </c>
      <c r="C5132" s="8" t="s">
        <v>27415</v>
      </c>
      <c r="D5132" s="2" t="s">
        <v>7205</v>
      </c>
      <c r="E5132" s="8" t="s">
        <v>16119</v>
      </c>
      <c r="F5132" s="8" t="s">
        <v>2136</v>
      </c>
      <c r="G5132" s="51" t="s">
        <v>10164</v>
      </c>
      <c r="H5132" s="51" t="s">
        <v>31576</v>
      </c>
      <c r="I5132" s="8" t="s">
        <v>16514</v>
      </c>
      <c r="J5132" s="10" t="s">
        <v>11705</v>
      </c>
      <c r="K5132" s="51" t="s">
        <v>31577</v>
      </c>
      <c r="L5132" s="51"/>
      <c r="M5132" s="51"/>
      <c r="N5132" s="51" t="s">
        <v>31578</v>
      </c>
      <c r="O5132" s="51" t="s">
        <v>52</v>
      </c>
      <c r="P5132" s="51"/>
      <c r="Q5132" s="51"/>
      <c r="R5132" s="51" t="s">
        <v>883</v>
      </c>
      <c r="S5132" s="51" t="s">
        <v>31579</v>
      </c>
      <c r="T5132" s="11" t="str">
        <f t="shared" si="2"/>
        <v>Christopher Roethel</v>
      </c>
      <c r="U5132" s="51" t="s">
        <v>80</v>
      </c>
      <c r="V5132" s="51"/>
      <c r="W5132" s="51"/>
      <c r="X5132" s="51"/>
      <c r="Y5132" s="51" t="s">
        <v>60</v>
      </c>
      <c r="Z5132" s="56" t="s">
        <v>31580</v>
      </c>
      <c r="AA5132" s="51" t="s">
        <v>60</v>
      </c>
      <c r="AB5132" s="51" t="s">
        <v>60</v>
      </c>
      <c r="AC5132" s="51" t="s">
        <v>60</v>
      </c>
      <c r="AD5132" s="56" t="s">
        <v>20618</v>
      </c>
      <c r="AE5132" s="51" t="s">
        <v>31581</v>
      </c>
      <c r="AF5132" s="8" t="s">
        <v>31582</v>
      </c>
      <c r="AG5132" s="8" t="s">
        <v>7219</v>
      </c>
      <c r="AH5132" s="8" t="s">
        <v>194</v>
      </c>
      <c r="AI5132" s="8" t="s">
        <v>66</v>
      </c>
      <c r="AJ5132" s="13" t="s">
        <v>29094</v>
      </c>
      <c r="AK5132" s="8" t="s">
        <v>11705</v>
      </c>
      <c r="AL5132" s="8" t="s">
        <v>11705</v>
      </c>
      <c r="AM5132" s="8" t="s">
        <v>11705</v>
      </c>
      <c r="AN5132" s="8" t="s">
        <v>49</v>
      </c>
      <c r="AO5132" s="8" t="s">
        <v>31583</v>
      </c>
      <c r="AP5132" s="51" t="s">
        <v>31582</v>
      </c>
      <c r="AQ5132" s="68">
        <v>20374.0</v>
      </c>
    </row>
    <row r="5133">
      <c r="A5133" s="8" t="str">
        <f t="shared" si="1"/>
        <v>Taylor Bouchard</v>
      </c>
      <c r="B5133" s="51" t="s">
        <v>31584</v>
      </c>
      <c r="C5133" s="8" t="s">
        <v>31509</v>
      </c>
      <c r="D5133" s="9" t="s">
        <v>7205</v>
      </c>
      <c r="E5133" s="8" t="s">
        <v>7466</v>
      </c>
      <c r="F5133" s="8" t="s">
        <v>2136</v>
      </c>
      <c r="G5133" s="51" t="s">
        <v>10164</v>
      </c>
      <c r="H5133" s="51" t="s">
        <v>31585</v>
      </c>
      <c r="I5133" s="8" t="s">
        <v>16514</v>
      </c>
      <c r="J5133" s="10" t="s">
        <v>11705</v>
      </c>
      <c r="K5133" s="51" t="s">
        <v>31586</v>
      </c>
      <c r="L5133" s="51"/>
      <c r="M5133" s="51"/>
      <c r="N5133" s="51" t="s">
        <v>31587</v>
      </c>
      <c r="O5133" s="51" t="s">
        <v>52</v>
      </c>
      <c r="P5133" s="51"/>
      <c r="Q5133" s="51"/>
      <c r="R5133" s="51" t="s">
        <v>518</v>
      </c>
      <c r="S5133" s="51" t="s">
        <v>31588</v>
      </c>
      <c r="T5133" s="11" t="str">
        <f t="shared" si="2"/>
        <v>Taylor Bouchard</v>
      </c>
      <c r="U5133" s="51" t="s">
        <v>55</v>
      </c>
      <c r="V5133" s="51" t="s">
        <v>31589</v>
      </c>
      <c r="W5133" s="51" t="s">
        <v>31590</v>
      </c>
      <c r="X5133" s="51"/>
      <c r="Y5133" s="51" t="s">
        <v>60</v>
      </c>
      <c r="Z5133" s="56" t="s">
        <v>31591</v>
      </c>
      <c r="AA5133" s="51" t="s">
        <v>60</v>
      </c>
      <c r="AB5133" s="56" t="s">
        <v>31592</v>
      </c>
      <c r="AC5133" s="51" t="s">
        <v>60</v>
      </c>
      <c r="AD5133" s="56" t="s">
        <v>31593</v>
      </c>
      <c r="AE5133" s="51" t="s">
        <v>31594</v>
      </c>
      <c r="AF5133" s="8" t="s">
        <v>31595</v>
      </c>
      <c r="AG5133" s="8" t="s">
        <v>7219</v>
      </c>
      <c r="AH5133" s="8" t="s">
        <v>352</v>
      </c>
      <c r="AI5133" s="8" t="s">
        <v>66</v>
      </c>
      <c r="AJ5133" s="8" t="s">
        <v>29094</v>
      </c>
      <c r="AK5133" s="8" t="s">
        <v>11705</v>
      </c>
      <c r="AL5133" s="8" t="s">
        <v>11705</v>
      </c>
      <c r="AM5133" s="8" t="s">
        <v>11705</v>
      </c>
      <c r="AN5133" s="8" t="s">
        <v>49</v>
      </c>
      <c r="AO5133" s="8" t="s">
        <v>31596</v>
      </c>
      <c r="AP5133" s="51" t="s">
        <v>31595</v>
      </c>
      <c r="AQ5133" s="68">
        <v>12640.0</v>
      </c>
    </row>
    <row r="5134">
      <c r="A5134" s="8" t="str">
        <f t="shared" si="1"/>
        <v>AC Katherine has been removed. </v>
      </c>
      <c r="B5134" s="51" t="s">
        <v>31584</v>
      </c>
      <c r="C5134" s="8" t="s">
        <v>31509</v>
      </c>
      <c r="D5134" s="9" t="s">
        <v>7205</v>
      </c>
      <c r="E5134" s="8" t="s">
        <v>7466</v>
      </c>
      <c r="F5134" s="8" t="s">
        <v>2136</v>
      </c>
      <c r="G5134" s="51" t="s">
        <v>10164</v>
      </c>
      <c r="H5134" s="8" t="s">
        <v>31585</v>
      </c>
      <c r="I5134" s="8" t="s">
        <v>16514</v>
      </c>
      <c r="J5134" s="10" t="s">
        <v>11705</v>
      </c>
      <c r="K5134" s="51" t="s">
        <v>31586</v>
      </c>
      <c r="L5134" s="8"/>
      <c r="M5134" s="8"/>
      <c r="N5134" s="51" t="s">
        <v>31597</v>
      </c>
      <c r="O5134" s="51" t="s">
        <v>52</v>
      </c>
      <c r="P5134" s="51"/>
      <c r="Q5134" s="51" t="s">
        <v>277</v>
      </c>
      <c r="R5134" s="51" t="s">
        <v>18790</v>
      </c>
      <c r="S5134" s="51"/>
      <c r="T5134" s="11" t="str">
        <f t="shared" si="2"/>
        <v>AC Katherine has been removed. </v>
      </c>
      <c r="U5134" s="51"/>
      <c r="V5134" s="51"/>
      <c r="W5134" s="51"/>
      <c r="X5134" s="51"/>
      <c r="Y5134" s="51" t="s">
        <v>60</v>
      </c>
      <c r="Z5134" s="56" t="s">
        <v>31591</v>
      </c>
      <c r="AA5134" s="51" t="s">
        <v>60</v>
      </c>
      <c r="AB5134" s="56" t="s">
        <v>31592</v>
      </c>
      <c r="AC5134" s="51" t="s">
        <v>60</v>
      </c>
      <c r="AD5134" s="56" t="s">
        <v>31593</v>
      </c>
      <c r="AE5134" s="51" t="s">
        <v>31594</v>
      </c>
      <c r="AF5134" s="8" t="s">
        <v>31595</v>
      </c>
      <c r="AG5134" s="8" t="s">
        <v>7219</v>
      </c>
      <c r="AH5134" s="8" t="s">
        <v>352</v>
      </c>
      <c r="AI5134" s="8" t="s">
        <v>66</v>
      </c>
      <c r="AJ5134" s="8" t="s">
        <v>29094</v>
      </c>
      <c r="AK5134" s="8" t="s">
        <v>11705</v>
      </c>
      <c r="AL5134" s="8" t="s">
        <v>11705</v>
      </c>
      <c r="AM5134" s="8" t="s">
        <v>11705</v>
      </c>
      <c r="AN5134" s="8" t="s">
        <v>49</v>
      </c>
      <c r="AO5134" s="8" t="s">
        <v>31596</v>
      </c>
      <c r="AP5134" s="51" t="s">
        <v>31595</v>
      </c>
      <c r="AQ5134" s="11">
        <v>12640.0</v>
      </c>
    </row>
    <row r="5135">
      <c r="A5135" s="8" t="str">
        <f t="shared" si="1"/>
        <v>AC Sean has been removed. </v>
      </c>
      <c r="B5135" s="51" t="s">
        <v>31584</v>
      </c>
      <c r="C5135" s="8" t="s">
        <v>31509</v>
      </c>
      <c r="D5135" s="9" t="s">
        <v>7205</v>
      </c>
      <c r="E5135" s="8" t="s">
        <v>7466</v>
      </c>
      <c r="F5135" s="8" t="s">
        <v>2136</v>
      </c>
      <c r="G5135" s="8" t="s">
        <v>10164</v>
      </c>
      <c r="H5135" s="8" t="s">
        <v>31585</v>
      </c>
      <c r="I5135" s="8" t="s">
        <v>16514</v>
      </c>
      <c r="J5135" s="10" t="s">
        <v>11705</v>
      </c>
      <c r="K5135" s="51" t="s">
        <v>31586</v>
      </c>
      <c r="L5135" s="8"/>
      <c r="M5135" s="8"/>
      <c r="N5135" s="8" t="s">
        <v>31598</v>
      </c>
      <c r="O5135" s="13" t="s">
        <v>52</v>
      </c>
      <c r="P5135" s="51"/>
      <c r="Q5135" s="51" t="s">
        <v>277</v>
      </c>
      <c r="R5135" s="51" t="s">
        <v>31599</v>
      </c>
      <c r="S5135" s="51"/>
      <c r="T5135" s="11" t="str">
        <f t="shared" si="2"/>
        <v>AC Sean has been removed. </v>
      </c>
      <c r="U5135" s="51"/>
      <c r="V5135" s="51"/>
      <c r="W5135" s="51"/>
      <c r="X5135" s="8"/>
      <c r="Y5135" s="51" t="s">
        <v>60</v>
      </c>
      <c r="Z5135" s="51" t="s">
        <v>60</v>
      </c>
      <c r="AA5135" s="51" t="s">
        <v>60</v>
      </c>
      <c r="AB5135" s="56" t="s">
        <v>31592</v>
      </c>
      <c r="AC5135" s="51" t="s">
        <v>60</v>
      </c>
      <c r="AD5135" s="56" t="s">
        <v>31593</v>
      </c>
      <c r="AE5135" s="8" t="s">
        <v>31594</v>
      </c>
      <c r="AF5135" s="8" t="s">
        <v>31595</v>
      </c>
      <c r="AG5135" s="8" t="s">
        <v>7219</v>
      </c>
      <c r="AH5135" s="8" t="s">
        <v>352</v>
      </c>
      <c r="AI5135" s="8" t="s">
        <v>66</v>
      </c>
      <c r="AJ5135" s="8" t="s">
        <v>29094</v>
      </c>
      <c r="AK5135" s="8" t="s">
        <v>11705</v>
      </c>
      <c r="AL5135" s="8" t="s">
        <v>11705</v>
      </c>
      <c r="AM5135" s="8" t="s">
        <v>11705</v>
      </c>
      <c r="AN5135" s="8" t="s">
        <v>49</v>
      </c>
      <c r="AO5135" s="8" t="s">
        <v>31596</v>
      </c>
      <c r="AP5135" s="51" t="s">
        <v>31595</v>
      </c>
      <c r="AQ5135" s="11">
        <v>12640.0</v>
      </c>
    </row>
    <row r="5136">
      <c r="A5136" s="8" t="str">
        <f t="shared" si="1"/>
        <v>Chris Omeltchenko</v>
      </c>
      <c r="B5136" s="51" t="s">
        <v>31600</v>
      </c>
      <c r="C5136" s="8" t="s">
        <v>31486</v>
      </c>
      <c r="D5136" s="9" t="s">
        <v>7205</v>
      </c>
      <c r="E5136" s="8" t="s">
        <v>7277</v>
      </c>
      <c r="F5136" s="8" t="s">
        <v>2136</v>
      </c>
      <c r="G5136" s="8" t="s">
        <v>10164</v>
      </c>
      <c r="H5136" s="8" t="s">
        <v>31601</v>
      </c>
      <c r="I5136" s="8" t="s">
        <v>49</v>
      </c>
      <c r="J5136" s="10" t="s">
        <v>49</v>
      </c>
      <c r="K5136" s="51" t="s">
        <v>31602</v>
      </c>
      <c r="L5136" s="8"/>
      <c r="M5136" s="8"/>
      <c r="N5136" s="8" t="s">
        <v>31603</v>
      </c>
      <c r="O5136" s="8" t="s">
        <v>52</v>
      </c>
      <c r="P5136" s="51"/>
      <c r="Q5136" s="51"/>
      <c r="R5136" s="51" t="s">
        <v>791</v>
      </c>
      <c r="S5136" s="51" t="s">
        <v>31604</v>
      </c>
      <c r="T5136" s="11" t="str">
        <f t="shared" si="2"/>
        <v>Chris Omeltchenko</v>
      </c>
      <c r="U5136" s="51" t="s">
        <v>55</v>
      </c>
      <c r="V5136" s="51" t="s">
        <v>31605</v>
      </c>
      <c r="W5136" s="51"/>
      <c r="X5136" s="8"/>
      <c r="Y5136" s="8" t="s">
        <v>60</v>
      </c>
      <c r="Z5136" s="8" t="s">
        <v>60</v>
      </c>
      <c r="AA5136" s="8" t="s">
        <v>60</v>
      </c>
      <c r="AB5136" s="8" t="s">
        <v>60</v>
      </c>
      <c r="AC5136" s="8" t="s">
        <v>60</v>
      </c>
      <c r="AD5136" s="8" t="s">
        <v>60</v>
      </c>
      <c r="AE5136" s="8" t="s">
        <v>31606</v>
      </c>
      <c r="AF5136" s="8" t="s">
        <v>31607</v>
      </c>
      <c r="AG5136" s="8" t="s">
        <v>7219</v>
      </c>
      <c r="AH5136" s="8" t="s">
        <v>543</v>
      </c>
      <c r="AI5136" s="8" t="s">
        <v>66</v>
      </c>
      <c r="AJ5136" s="8" t="s">
        <v>29094</v>
      </c>
      <c r="AK5136" s="8" t="s">
        <v>49</v>
      </c>
      <c r="AL5136" s="8" t="s">
        <v>49</v>
      </c>
      <c r="AM5136" s="8" t="s">
        <v>49</v>
      </c>
      <c r="AN5136" s="8" t="s">
        <v>49</v>
      </c>
      <c r="AO5136" s="8" t="s">
        <v>31608</v>
      </c>
      <c r="AP5136" s="51" t="s">
        <v>31607</v>
      </c>
      <c r="AQ5136" s="11">
        <v>15569.0</v>
      </c>
    </row>
    <row r="5137">
      <c r="A5137" s="8" t="str">
        <f t="shared" si="1"/>
        <v>Aziwoh Ayafor</v>
      </c>
      <c r="B5137" s="51" t="s">
        <v>31600</v>
      </c>
      <c r="C5137" s="8" t="s">
        <v>31486</v>
      </c>
      <c r="D5137" s="9" t="s">
        <v>7205</v>
      </c>
      <c r="E5137" s="8" t="s">
        <v>7277</v>
      </c>
      <c r="F5137" s="8" t="s">
        <v>2136</v>
      </c>
      <c r="G5137" s="8" t="s">
        <v>10164</v>
      </c>
      <c r="H5137" s="8" t="s">
        <v>31601</v>
      </c>
      <c r="I5137" s="8" t="s">
        <v>49</v>
      </c>
      <c r="J5137" s="10" t="s">
        <v>49</v>
      </c>
      <c r="K5137" s="51" t="s">
        <v>31602</v>
      </c>
      <c r="L5137" s="8"/>
      <c r="M5137" s="8"/>
      <c r="N5137" s="8" t="s">
        <v>31609</v>
      </c>
      <c r="O5137" s="8" t="s">
        <v>52</v>
      </c>
      <c r="P5137" s="51"/>
      <c r="Q5137" s="51"/>
      <c r="R5137" s="51" t="s">
        <v>31610</v>
      </c>
      <c r="S5137" s="51" t="s">
        <v>31611</v>
      </c>
      <c r="T5137" s="11" t="str">
        <f t="shared" si="2"/>
        <v>Aziwoh Ayafor</v>
      </c>
      <c r="U5137" s="51" t="s">
        <v>80</v>
      </c>
      <c r="V5137" s="51" t="s">
        <v>31612</v>
      </c>
      <c r="W5137" s="51"/>
      <c r="X5137" s="8"/>
      <c r="Y5137" s="8" t="s">
        <v>60</v>
      </c>
      <c r="Z5137" s="8" t="s">
        <v>60</v>
      </c>
      <c r="AA5137" s="8" t="s">
        <v>60</v>
      </c>
      <c r="AB5137" s="8" t="s">
        <v>60</v>
      </c>
      <c r="AC5137" s="8" t="s">
        <v>60</v>
      </c>
      <c r="AD5137" s="8" t="s">
        <v>60</v>
      </c>
      <c r="AE5137" s="8" t="s">
        <v>31606</v>
      </c>
      <c r="AF5137" s="8" t="s">
        <v>31607</v>
      </c>
      <c r="AG5137" s="8" t="s">
        <v>7219</v>
      </c>
      <c r="AH5137" s="8" t="s">
        <v>543</v>
      </c>
      <c r="AI5137" s="8" t="s">
        <v>66</v>
      </c>
      <c r="AJ5137" s="8" t="s">
        <v>29094</v>
      </c>
      <c r="AK5137" s="8" t="s">
        <v>49</v>
      </c>
      <c r="AL5137" s="8" t="s">
        <v>49</v>
      </c>
      <c r="AM5137" s="8" t="s">
        <v>49</v>
      </c>
      <c r="AN5137" s="8" t="s">
        <v>49</v>
      </c>
      <c r="AO5137" s="8" t="s">
        <v>31608</v>
      </c>
      <c r="AP5137" s="51" t="s">
        <v>31607</v>
      </c>
      <c r="AQ5137" s="11">
        <v>15569.0</v>
      </c>
    </row>
    <row r="5138">
      <c r="A5138" s="8" t="str">
        <f t="shared" si="1"/>
        <v>Tashi Glasgow</v>
      </c>
      <c r="B5138" s="51" t="s">
        <v>31600</v>
      </c>
      <c r="C5138" s="8" t="s">
        <v>31486</v>
      </c>
      <c r="D5138" s="9" t="s">
        <v>7205</v>
      </c>
      <c r="E5138" s="8" t="s">
        <v>7277</v>
      </c>
      <c r="F5138" s="8" t="s">
        <v>2136</v>
      </c>
      <c r="G5138" s="51" t="s">
        <v>10164</v>
      </c>
      <c r="H5138" s="8" t="s">
        <v>31601</v>
      </c>
      <c r="I5138" s="8" t="s">
        <v>16514</v>
      </c>
      <c r="J5138" s="10" t="s">
        <v>49</v>
      </c>
      <c r="K5138" s="51" t="s">
        <v>31602</v>
      </c>
      <c r="L5138" s="8"/>
      <c r="M5138" s="8"/>
      <c r="N5138" s="51" t="s">
        <v>31613</v>
      </c>
      <c r="O5138" s="51" t="s">
        <v>52</v>
      </c>
      <c r="P5138" s="51"/>
      <c r="Q5138" s="51"/>
      <c r="R5138" s="51" t="s">
        <v>31614</v>
      </c>
      <c r="S5138" s="51" t="s">
        <v>31615</v>
      </c>
      <c r="T5138" s="11" t="str">
        <f t="shared" si="2"/>
        <v>Tashi Glasgow</v>
      </c>
      <c r="U5138" s="51" t="s">
        <v>80</v>
      </c>
      <c r="V5138" s="51"/>
      <c r="W5138" s="51"/>
      <c r="X5138" s="51"/>
      <c r="Y5138" s="51" t="s">
        <v>60</v>
      </c>
      <c r="Z5138" s="56" t="s">
        <v>31616</v>
      </c>
      <c r="AA5138" s="51" t="s">
        <v>60</v>
      </c>
      <c r="AB5138" s="51" t="s">
        <v>60</v>
      </c>
      <c r="AC5138" s="51" t="s">
        <v>60</v>
      </c>
      <c r="AD5138" s="51" t="s">
        <v>60</v>
      </c>
      <c r="AE5138" s="51" t="s">
        <v>31606</v>
      </c>
      <c r="AF5138" s="8" t="s">
        <v>31607</v>
      </c>
      <c r="AG5138" s="8" t="s">
        <v>7219</v>
      </c>
      <c r="AH5138" s="8" t="s">
        <v>543</v>
      </c>
      <c r="AI5138" s="8" t="s">
        <v>66</v>
      </c>
      <c r="AJ5138" s="8" t="s">
        <v>29094</v>
      </c>
      <c r="AK5138" s="8" t="s">
        <v>49</v>
      </c>
      <c r="AL5138" s="8" t="s">
        <v>49</v>
      </c>
      <c r="AM5138" s="8" t="s">
        <v>49</v>
      </c>
      <c r="AN5138" s="8" t="s">
        <v>49</v>
      </c>
      <c r="AO5138" s="8" t="s">
        <v>31608</v>
      </c>
      <c r="AP5138" s="51" t="s">
        <v>31607</v>
      </c>
      <c r="AQ5138" s="11">
        <v>15569.0</v>
      </c>
    </row>
    <row r="5139">
      <c r="A5139" s="8" t="str">
        <f t="shared" si="1"/>
        <v>Alexis Katchuk</v>
      </c>
      <c r="B5139" s="51" t="s">
        <v>31617</v>
      </c>
      <c r="C5139" s="8" t="s">
        <v>31509</v>
      </c>
      <c r="D5139" s="9" t="s">
        <v>7205</v>
      </c>
      <c r="E5139" s="8" t="s">
        <v>7682</v>
      </c>
      <c r="F5139" s="8" t="s">
        <v>2136</v>
      </c>
      <c r="G5139" s="8" t="s">
        <v>10164</v>
      </c>
      <c r="H5139" s="8" t="s">
        <v>31618</v>
      </c>
      <c r="I5139" s="8" t="s">
        <v>16514</v>
      </c>
      <c r="J5139" s="10" t="s">
        <v>11705</v>
      </c>
      <c r="K5139" s="51" t="s">
        <v>31619</v>
      </c>
      <c r="L5139" s="8"/>
      <c r="M5139" s="8"/>
      <c r="N5139" s="8" t="s">
        <v>31620</v>
      </c>
      <c r="O5139" s="13" t="s">
        <v>52</v>
      </c>
      <c r="P5139" s="51"/>
      <c r="Q5139" s="51"/>
      <c r="R5139" s="51" t="s">
        <v>110</v>
      </c>
      <c r="S5139" s="51" t="s">
        <v>31621</v>
      </c>
      <c r="T5139" s="11" t="str">
        <f t="shared" si="2"/>
        <v>Alexis Katchuk</v>
      </c>
      <c r="U5139" s="51" t="s">
        <v>55</v>
      </c>
      <c r="V5139" s="51" t="s">
        <v>31622</v>
      </c>
      <c r="W5139" s="51" t="s">
        <v>31623</v>
      </c>
      <c r="X5139" s="8"/>
      <c r="Y5139" s="8" t="s">
        <v>60</v>
      </c>
      <c r="Z5139" s="8" t="s">
        <v>60</v>
      </c>
      <c r="AA5139" s="8" t="s">
        <v>60</v>
      </c>
      <c r="AB5139" s="8" t="s">
        <v>60</v>
      </c>
      <c r="AC5139" s="8" t="s">
        <v>60</v>
      </c>
      <c r="AD5139" s="8" t="s">
        <v>60</v>
      </c>
      <c r="AE5139" s="8" t="s">
        <v>31624</v>
      </c>
      <c r="AF5139" s="8" t="s">
        <v>31625</v>
      </c>
      <c r="AG5139" s="8" t="s">
        <v>7219</v>
      </c>
      <c r="AH5139" s="8" t="s">
        <v>232</v>
      </c>
      <c r="AI5139" s="8" t="s">
        <v>66</v>
      </c>
      <c r="AJ5139" s="13" t="s">
        <v>29094</v>
      </c>
      <c r="AK5139" s="8" t="s">
        <v>11705</v>
      </c>
      <c r="AL5139" s="8" t="s">
        <v>11705</v>
      </c>
      <c r="AM5139" s="8" t="s">
        <v>11705</v>
      </c>
      <c r="AN5139" s="8" t="s">
        <v>49</v>
      </c>
      <c r="AO5139" s="8" t="s">
        <v>31626</v>
      </c>
      <c r="AP5139" s="51" t="s">
        <v>31625</v>
      </c>
      <c r="AQ5139" s="11">
        <v>5702.0</v>
      </c>
    </row>
    <row r="5140">
      <c r="A5140" s="8" t="str">
        <f t="shared" si="1"/>
        <v>Tom Carter</v>
      </c>
      <c r="B5140" s="51" t="s">
        <v>31617</v>
      </c>
      <c r="C5140" s="8" t="s">
        <v>31509</v>
      </c>
      <c r="D5140" s="9" t="s">
        <v>7205</v>
      </c>
      <c r="E5140" s="8" t="s">
        <v>7682</v>
      </c>
      <c r="F5140" s="8" t="s">
        <v>2136</v>
      </c>
      <c r="G5140" s="8" t="s">
        <v>10164</v>
      </c>
      <c r="H5140" s="8" t="s">
        <v>31618</v>
      </c>
      <c r="I5140" s="8" t="s">
        <v>49</v>
      </c>
      <c r="J5140" s="10" t="s">
        <v>11705</v>
      </c>
      <c r="K5140" s="51" t="s">
        <v>31619</v>
      </c>
      <c r="L5140" s="8"/>
      <c r="M5140" s="8"/>
      <c r="N5140" s="8" t="s">
        <v>31627</v>
      </c>
      <c r="O5140" s="8" t="s">
        <v>52</v>
      </c>
      <c r="P5140" s="51"/>
      <c r="Q5140" s="51"/>
      <c r="R5140" s="51" t="s">
        <v>271</v>
      </c>
      <c r="S5140" s="51" t="s">
        <v>9244</v>
      </c>
      <c r="T5140" s="11" t="str">
        <f t="shared" si="2"/>
        <v>Tom Carter</v>
      </c>
      <c r="U5140" s="51" t="s">
        <v>498</v>
      </c>
      <c r="V5140" s="51" t="s">
        <v>31628</v>
      </c>
      <c r="W5140" s="51" t="s">
        <v>31629</v>
      </c>
      <c r="X5140" s="8"/>
      <c r="Y5140" s="8" t="s">
        <v>60</v>
      </c>
      <c r="Z5140" s="8" t="s">
        <v>60</v>
      </c>
      <c r="AA5140" s="8" t="s">
        <v>60</v>
      </c>
      <c r="AB5140" s="8" t="s">
        <v>60</v>
      </c>
      <c r="AC5140" s="8" t="s">
        <v>60</v>
      </c>
      <c r="AD5140" s="8" t="s">
        <v>60</v>
      </c>
      <c r="AE5140" s="8" t="s">
        <v>31624</v>
      </c>
      <c r="AF5140" s="8" t="s">
        <v>31625</v>
      </c>
      <c r="AG5140" s="8" t="s">
        <v>7219</v>
      </c>
      <c r="AH5140" s="8" t="s">
        <v>232</v>
      </c>
      <c r="AI5140" s="8" t="s">
        <v>66</v>
      </c>
      <c r="AJ5140" s="8" t="s">
        <v>29094</v>
      </c>
      <c r="AK5140" s="8" t="s">
        <v>11705</v>
      </c>
      <c r="AL5140" s="8" t="s">
        <v>11705</v>
      </c>
      <c r="AM5140" s="8" t="s">
        <v>11705</v>
      </c>
      <c r="AN5140" s="8" t="s">
        <v>11705</v>
      </c>
      <c r="AO5140" s="8" t="s">
        <v>31626</v>
      </c>
      <c r="AP5140" s="51" t="s">
        <v>31625</v>
      </c>
      <c r="AQ5140" s="11">
        <v>5702.0</v>
      </c>
    </row>
    <row r="5141">
      <c r="A5141" s="8" t="str">
        <f t="shared" si="1"/>
        <v>Chuck Hoffman</v>
      </c>
      <c r="B5141" s="51" t="s">
        <v>31617</v>
      </c>
      <c r="C5141" s="8" t="s">
        <v>31509</v>
      </c>
      <c r="D5141" s="9" t="s">
        <v>7205</v>
      </c>
      <c r="E5141" s="8" t="s">
        <v>7682</v>
      </c>
      <c r="F5141" s="8" t="s">
        <v>2136</v>
      </c>
      <c r="G5141" s="51" t="s">
        <v>10164</v>
      </c>
      <c r="H5141" s="51" t="s">
        <v>31618</v>
      </c>
      <c r="I5141" s="8" t="s">
        <v>16514</v>
      </c>
      <c r="J5141" s="10" t="s">
        <v>11705</v>
      </c>
      <c r="K5141" s="51" t="s">
        <v>31619</v>
      </c>
      <c r="L5141" s="51"/>
      <c r="M5141" s="51"/>
      <c r="N5141" s="51" t="s">
        <v>31630</v>
      </c>
      <c r="O5141" s="51" t="s">
        <v>52</v>
      </c>
      <c r="P5141" s="51"/>
      <c r="Q5141" s="51"/>
      <c r="R5141" s="51" t="s">
        <v>20838</v>
      </c>
      <c r="S5141" s="51" t="s">
        <v>17558</v>
      </c>
      <c r="T5141" s="11" t="str">
        <f t="shared" si="2"/>
        <v>Chuck Hoffman</v>
      </c>
      <c r="U5141" s="51" t="s">
        <v>80</v>
      </c>
      <c r="V5141" s="51"/>
      <c r="W5141" s="51"/>
      <c r="X5141" s="51"/>
      <c r="Y5141" s="51" t="s">
        <v>60</v>
      </c>
      <c r="Z5141" s="51" t="s">
        <v>60</v>
      </c>
      <c r="AA5141" s="51" t="s">
        <v>60</v>
      </c>
      <c r="AB5141" s="51" t="s">
        <v>60</v>
      </c>
      <c r="AC5141" s="51" t="s">
        <v>60</v>
      </c>
      <c r="AD5141" s="51" t="s">
        <v>60</v>
      </c>
      <c r="AE5141" s="51" t="s">
        <v>31624</v>
      </c>
      <c r="AF5141" s="8" t="s">
        <v>31625</v>
      </c>
      <c r="AG5141" s="8" t="s">
        <v>7219</v>
      </c>
      <c r="AH5141" s="8" t="s">
        <v>232</v>
      </c>
      <c r="AI5141" s="8" t="s">
        <v>66</v>
      </c>
      <c r="AJ5141" s="13" t="s">
        <v>29094</v>
      </c>
      <c r="AK5141" s="8" t="s">
        <v>11705</v>
      </c>
      <c r="AL5141" s="8" t="s">
        <v>11705</v>
      </c>
      <c r="AM5141" s="8" t="s">
        <v>11705</v>
      </c>
      <c r="AN5141" s="8" t="s">
        <v>49</v>
      </c>
      <c r="AO5141" s="8" t="s">
        <v>31626</v>
      </c>
      <c r="AP5141" s="51" t="s">
        <v>31625</v>
      </c>
      <c r="AQ5141" s="68">
        <v>5702.0</v>
      </c>
    </row>
    <row r="5142">
      <c r="A5142" s="8" t="str">
        <f t="shared" si="1"/>
        <v>John Campagna</v>
      </c>
      <c r="B5142" s="51" t="s">
        <v>31631</v>
      </c>
      <c r="C5142" s="8" t="s">
        <v>31632</v>
      </c>
      <c r="D5142" s="9" t="s">
        <v>7205</v>
      </c>
      <c r="E5142" s="8" t="s">
        <v>31633</v>
      </c>
      <c r="F5142" s="8" t="s">
        <v>2136</v>
      </c>
      <c r="G5142" s="8" t="s">
        <v>10164</v>
      </c>
      <c r="H5142" s="8" t="s">
        <v>31634</v>
      </c>
      <c r="I5142" s="8" t="s">
        <v>49</v>
      </c>
      <c r="J5142" s="10" t="s">
        <v>11705</v>
      </c>
      <c r="K5142" s="51" t="s">
        <v>31635</v>
      </c>
      <c r="L5142" s="8"/>
      <c r="M5142" s="8"/>
      <c r="N5142" s="8" t="s">
        <v>31636</v>
      </c>
      <c r="O5142" s="8" t="s">
        <v>52</v>
      </c>
      <c r="P5142" s="51"/>
      <c r="Q5142" s="51"/>
      <c r="R5142" s="51" t="s">
        <v>1997</v>
      </c>
      <c r="S5142" s="51" t="s">
        <v>31637</v>
      </c>
      <c r="T5142" s="11" t="str">
        <f t="shared" si="2"/>
        <v>John Campagna</v>
      </c>
      <c r="U5142" s="51" t="s">
        <v>55</v>
      </c>
      <c r="V5142" s="51" t="s">
        <v>31638</v>
      </c>
      <c r="W5142" s="51" t="s">
        <v>31639</v>
      </c>
      <c r="X5142" s="8"/>
      <c r="Y5142" s="8" t="s">
        <v>60</v>
      </c>
      <c r="Z5142" s="8" t="s">
        <v>60</v>
      </c>
      <c r="AA5142" s="12" t="s">
        <v>31640</v>
      </c>
      <c r="AB5142" s="8" t="s">
        <v>60</v>
      </c>
      <c r="AC5142" s="8" t="s">
        <v>60</v>
      </c>
      <c r="AD5142" s="8" t="s">
        <v>60</v>
      </c>
      <c r="AE5142" s="8" t="s">
        <v>31641</v>
      </c>
      <c r="AF5142" s="8" t="s">
        <v>31642</v>
      </c>
      <c r="AG5142" s="8" t="s">
        <v>7219</v>
      </c>
      <c r="AH5142" s="8" t="s">
        <v>4581</v>
      </c>
      <c r="AI5142" s="8" t="s">
        <v>66</v>
      </c>
      <c r="AJ5142" s="8" t="s">
        <v>29094</v>
      </c>
      <c r="AK5142" s="8" t="s">
        <v>11705</v>
      </c>
      <c r="AL5142" s="8" t="s">
        <v>11705</v>
      </c>
      <c r="AM5142" s="8" t="s">
        <v>11705</v>
      </c>
      <c r="AN5142" s="8" t="s">
        <v>11705</v>
      </c>
      <c r="AO5142" s="8" t="s">
        <v>31643</v>
      </c>
      <c r="AP5142" s="51" t="s">
        <v>31642</v>
      </c>
      <c r="AQ5142" s="11">
        <v>2645.0</v>
      </c>
    </row>
    <row r="5143">
      <c r="A5143" s="8" t="str">
        <f t="shared" si="1"/>
        <v>Jeoffrey York</v>
      </c>
      <c r="B5143" s="51" t="s">
        <v>31644</v>
      </c>
      <c r="C5143" s="8" t="s">
        <v>31632</v>
      </c>
      <c r="D5143" s="9" t="s">
        <v>7205</v>
      </c>
      <c r="E5143" s="8" t="s">
        <v>285</v>
      </c>
      <c r="F5143" s="8" t="s">
        <v>2136</v>
      </c>
      <c r="G5143" s="8" t="s">
        <v>10164</v>
      </c>
      <c r="H5143" s="8" t="s">
        <v>31645</v>
      </c>
      <c r="I5143" s="8" t="s">
        <v>49</v>
      </c>
      <c r="J5143" s="10" t="s">
        <v>49</v>
      </c>
      <c r="K5143" s="51" t="s">
        <v>31646</v>
      </c>
      <c r="L5143" s="8"/>
      <c r="M5143" s="8"/>
      <c r="N5143" s="8" t="s">
        <v>31647</v>
      </c>
      <c r="O5143" s="8" t="s">
        <v>52</v>
      </c>
      <c r="P5143" s="51"/>
      <c r="Q5143" s="51"/>
      <c r="R5143" s="51" t="s">
        <v>31648</v>
      </c>
      <c r="S5143" s="51" t="s">
        <v>27350</v>
      </c>
      <c r="T5143" s="11" t="str">
        <f t="shared" si="2"/>
        <v>Jeoffrey York</v>
      </c>
      <c r="U5143" s="51" t="s">
        <v>650</v>
      </c>
      <c r="V5143" s="51" t="s">
        <v>31649</v>
      </c>
      <c r="W5143" s="51" t="s">
        <v>31650</v>
      </c>
      <c r="X5143" s="8"/>
      <c r="Y5143" s="8" t="s">
        <v>60</v>
      </c>
      <c r="Z5143" s="8" t="s">
        <v>60</v>
      </c>
      <c r="AA5143" s="8" t="s">
        <v>60</v>
      </c>
      <c r="AB5143" s="8" t="s">
        <v>60</v>
      </c>
      <c r="AC5143" s="8" t="s">
        <v>60</v>
      </c>
      <c r="AD5143" s="8" t="s">
        <v>60</v>
      </c>
      <c r="AE5143" s="8" t="s">
        <v>31651</v>
      </c>
      <c r="AF5143" s="8" t="s">
        <v>31652</v>
      </c>
      <c r="AG5143" s="8" t="s">
        <v>7219</v>
      </c>
      <c r="AH5143" s="8" t="s">
        <v>232</v>
      </c>
      <c r="AI5143" s="8" t="s">
        <v>66</v>
      </c>
      <c r="AJ5143" s="8" t="s">
        <v>29094</v>
      </c>
      <c r="AK5143" s="8" t="s">
        <v>49</v>
      </c>
      <c r="AL5143" s="8" t="s">
        <v>49</v>
      </c>
      <c r="AM5143" s="8" t="s">
        <v>49</v>
      </c>
      <c r="AN5143" s="8" t="s">
        <v>49</v>
      </c>
      <c r="AO5143" s="8" t="s">
        <v>31653</v>
      </c>
      <c r="AP5143" s="51" t="s">
        <v>31652</v>
      </c>
      <c r="AQ5143" s="11">
        <v>11587.0</v>
      </c>
    </row>
    <row r="5144">
      <c r="A5144" s="8" t="str">
        <f t="shared" si="1"/>
        <v>Robert Fitzgerald</v>
      </c>
      <c r="B5144" s="51" t="s">
        <v>31644</v>
      </c>
      <c r="C5144" s="8" t="s">
        <v>31632</v>
      </c>
      <c r="D5144" s="9" t="s">
        <v>7205</v>
      </c>
      <c r="E5144" s="8" t="s">
        <v>285</v>
      </c>
      <c r="F5144" s="8" t="s">
        <v>2136</v>
      </c>
      <c r="G5144" s="51" t="s">
        <v>10164</v>
      </c>
      <c r="H5144" s="8" t="s">
        <v>31645</v>
      </c>
      <c r="I5144" s="8" t="s">
        <v>16514</v>
      </c>
      <c r="J5144" s="10" t="s">
        <v>11705</v>
      </c>
      <c r="K5144" s="51" t="s">
        <v>31646</v>
      </c>
      <c r="L5144" s="8"/>
      <c r="M5144" s="8"/>
      <c r="N5144" s="51" t="s">
        <v>31654</v>
      </c>
      <c r="O5144" s="57" t="s">
        <v>52</v>
      </c>
      <c r="P5144" s="51"/>
      <c r="Q5144" s="51"/>
      <c r="R5144" s="51" t="s">
        <v>2577</v>
      </c>
      <c r="S5144" s="51" t="s">
        <v>23441</v>
      </c>
      <c r="T5144" s="11" t="str">
        <f t="shared" si="2"/>
        <v>Robert Fitzgerald</v>
      </c>
      <c r="U5144" s="51" t="s">
        <v>160</v>
      </c>
      <c r="V5144" s="51" t="s">
        <v>31655</v>
      </c>
      <c r="W5144" s="51" t="s">
        <v>31650</v>
      </c>
      <c r="X5144" s="51"/>
      <c r="Y5144" s="51" t="s">
        <v>60</v>
      </c>
      <c r="Z5144" s="51" t="s">
        <v>60</v>
      </c>
      <c r="AA5144" s="51" t="s">
        <v>60</v>
      </c>
      <c r="AB5144" s="51" t="s">
        <v>60</v>
      </c>
      <c r="AC5144" s="51" t="s">
        <v>60</v>
      </c>
      <c r="AD5144" s="51" t="s">
        <v>60</v>
      </c>
      <c r="AE5144" s="51" t="s">
        <v>31651</v>
      </c>
      <c r="AF5144" s="8" t="s">
        <v>31652</v>
      </c>
      <c r="AG5144" s="8" t="s">
        <v>7219</v>
      </c>
      <c r="AH5144" s="8" t="s">
        <v>232</v>
      </c>
      <c r="AI5144" s="8" t="s">
        <v>66</v>
      </c>
      <c r="AJ5144" s="8" t="s">
        <v>29094</v>
      </c>
      <c r="AK5144" s="8" t="s">
        <v>11705</v>
      </c>
      <c r="AL5144" s="8" t="s">
        <v>11705</v>
      </c>
      <c r="AM5144" s="8" t="s">
        <v>11705</v>
      </c>
      <c r="AN5144" s="8" t="s">
        <v>49</v>
      </c>
      <c r="AO5144" s="8" t="s">
        <v>31653</v>
      </c>
      <c r="AP5144" s="51" t="s">
        <v>31652</v>
      </c>
      <c r="AQ5144" s="11">
        <v>11587.0</v>
      </c>
    </row>
    <row r="5145">
      <c r="A5145" s="8" t="str">
        <f t="shared" si="1"/>
        <v>David Byrd</v>
      </c>
      <c r="B5145" s="51" t="s">
        <v>31644</v>
      </c>
      <c r="C5145" s="8" t="s">
        <v>31632</v>
      </c>
      <c r="D5145" s="9" t="s">
        <v>7205</v>
      </c>
      <c r="E5145" s="8" t="s">
        <v>285</v>
      </c>
      <c r="F5145" s="8" t="s">
        <v>2136</v>
      </c>
      <c r="G5145" s="8" t="s">
        <v>10164</v>
      </c>
      <c r="H5145" s="8" t="s">
        <v>31645</v>
      </c>
      <c r="I5145" s="8" t="s">
        <v>49</v>
      </c>
      <c r="J5145" s="10" t="s">
        <v>11705</v>
      </c>
      <c r="K5145" s="51" t="s">
        <v>31646</v>
      </c>
      <c r="L5145" s="8"/>
      <c r="M5145" s="8"/>
      <c r="N5145" s="8" t="s">
        <v>31656</v>
      </c>
      <c r="O5145" s="8" t="s">
        <v>52</v>
      </c>
      <c r="P5145" s="51"/>
      <c r="Q5145" s="51"/>
      <c r="R5145" s="51" t="s">
        <v>289</v>
      </c>
      <c r="S5145" s="51" t="s">
        <v>12684</v>
      </c>
      <c r="T5145" s="11" t="str">
        <f t="shared" si="2"/>
        <v>David Byrd</v>
      </c>
      <c r="U5145" s="51" t="s">
        <v>674</v>
      </c>
      <c r="V5145" s="51" t="s">
        <v>31657</v>
      </c>
      <c r="W5145" s="51"/>
      <c r="X5145" s="8"/>
      <c r="Y5145" s="8" t="s">
        <v>60</v>
      </c>
      <c r="Z5145" s="8" t="s">
        <v>60</v>
      </c>
      <c r="AA5145" s="8" t="s">
        <v>60</v>
      </c>
      <c r="AB5145" s="8" t="s">
        <v>60</v>
      </c>
      <c r="AC5145" s="8" t="s">
        <v>60</v>
      </c>
      <c r="AD5145" s="8" t="s">
        <v>60</v>
      </c>
      <c r="AE5145" s="8" t="s">
        <v>31651</v>
      </c>
      <c r="AF5145" s="8" t="s">
        <v>31652</v>
      </c>
      <c r="AG5145" s="8" t="s">
        <v>7219</v>
      </c>
      <c r="AH5145" s="8" t="s">
        <v>232</v>
      </c>
      <c r="AI5145" s="8" t="s">
        <v>66</v>
      </c>
      <c r="AJ5145" s="8" t="s">
        <v>29094</v>
      </c>
      <c r="AK5145" s="8" t="s">
        <v>11705</v>
      </c>
      <c r="AL5145" s="8" t="s">
        <v>11705</v>
      </c>
      <c r="AM5145" s="8" t="s">
        <v>11705</v>
      </c>
      <c r="AN5145" s="8" t="s">
        <v>11705</v>
      </c>
      <c r="AO5145" s="8" t="s">
        <v>31653</v>
      </c>
      <c r="AP5145" s="51" t="s">
        <v>31652</v>
      </c>
      <c r="AQ5145" s="11">
        <v>11587.0</v>
      </c>
    </row>
    <row r="5146">
      <c r="A5146" s="8" t="str">
        <f t="shared" si="1"/>
        <v>Joseph DeGiorgio</v>
      </c>
      <c r="B5146" s="51" t="s">
        <v>31644</v>
      </c>
      <c r="C5146" s="8" t="s">
        <v>31632</v>
      </c>
      <c r="D5146" s="9" t="s">
        <v>7205</v>
      </c>
      <c r="E5146" s="8" t="s">
        <v>285</v>
      </c>
      <c r="F5146" s="8" t="s">
        <v>2136</v>
      </c>
      <c r="G5146" s="51" t="s">
        <v>10164</v>
      </c>
      <c r="H5146" s="8" t="s">
        <v>31645</v>
      </c>
      <c r="I5146" s="8" t="s">
        <v>16514</v>
      </c>
      <c r="J5146" s="10" t="s">
        <v>11705</v>
      </c>
      <c r="K5146" s="51" t="s">
        <v>31646</v>
      </c>
      <c r="L5146" s="8"/>
      <c r="M5146" s="8"/>
      <c r="N5146" s="8" t="s">
        <v>31658</v>
      </c>
      <c r="O5146" s="57" t="s">
        <v>52</v>
      </c>
      <c r="P5146" s="51"/>
      <c r="Q5146" s="51"/>
      <c r="R5146" s="51" t="s">
        <v>4858</v>
      </c>
      <c r="S5146" s="51" t="s">
        <v>31659</v>
      </c>
      <c r="T5146" s="11" t="str">
        <f t="shared" si="2"/>
        <v>Joseph DeGiorgio</v>
      </c>
      <c r="U5146" s="51" t="s">
        <v>106</v>
      </c>
      <c r="V5146" s="51" t="s">
        <v>31660</v>
      </c>
      <c r="W5146" s="51"/>
      <c r="X5146" s="51"/>
      <c r="Y5146" s="51" t="s">
        <v>60</v>
      </c>
      <c r="Z5146" s="51" t="s">
        <v>60</v>
      </c>
      <c r="AA5146" s="51" t="s">
        <v>60</v>
      </c>
      <c r="AB5146" s="51" t="s">
        <v>60</v>
      </c>
      <c r="AC5146" s="51" t="s">
        <v>60</v>
      </c>
      <c r="AD5146" s="51" t="s">
        <v>60</v>
      </c>
      <c r="AE5146" s="51" t="s">
        <v>31651</v>
      </c>
      <c r="AF5146" s="8" t="s">
        <v>31652</v>
      </c>
      <c r="AG5146" s="8" t="s">
        <v>7219</v>
      </c>
      <c r="AH5146" s="8" t="s">
        <v>232</v>
      </c>
      <c r="AI5146" s="8" t="s">
        <v>66</v>
      </c>
      <c r="AJ5146" s="8" t="s">
        <v>29094</v>
      </c>
      <c r="AK5146" s="8" t="s">
        <v>11705</v>
      </c>
      <c r="AL5146" s="8" t="s">
        <v>11705</v>
      </c>
      <c r="AM5146" s="8" t="s">
        <v>11705</v>
      </c>
      <c r="AN5146" s="8" t="s">
        <v>49</v>
      </c>
      <c r="AO5146" s="8" t="s">
        <v>31653</v>
      </c>
      <c r="AP5146" s="51" t="s">
        <v>31652</v>
      </c>
      <c r="AQ5146" s="11">
        <v>11587.0</v>
      </c>
    </row>
    <row r="5147">
      <c r="A5147" s="8" t="str">
        <f t="shared" si="1"/>
        <v>Peter Wagner</v>
      </c>
      <c r="B5147" s="51" t="s">
        <v>31644</v>
      </c>
      <c r="C5147" s="8" t="s">
        <v>31632</v>
      </c>
      <c r="D5147" s="9" t="s">
        <v>7205</v>
      </c>
      <c r="E5147" s="8" t="s">
        <v>285</v>
      </c>
      <c r="F5147" s="8" t="s">
        <v>2136</v>
      </c>
      <c r="G5147" s="51" t="s">
        <v>10164</v>
      </c>
      <c r="H5147" s="8" t="s">
        <v>31645</v>
      </c>
      <c r="I5147" s="8" t="s">
        <v>16514</v>
      </c>
      <c r="J5147" s="10" t="s">
        <v>11705</v>
      </c>
      <c r="K5147" s="51" t="s">
        <v>31646</v>
      </c>
      <c r="L5147" s="8"/>
      <c r="M5147" s="8"/>
      <c r="N5147" s="51" t="s">
        <v>31661</v>
      </c>
      <c r="O5147" s="57" t="s">
        <v>52</v>
      </c>
      <c r="P5147" s="51"/>
      <c r="Q5147" s="51"/>
      <c r="R5147" s="51" t="s">
        <v>2283</v>
      </c>
      <c r="S5147" s="51" t="s">
        <v>7911</v>
      </c>
      <c r="T5147" s="11" t="str">
        <f t="shared" si="2"/>
        <v>Peter Wagner</v>
      </c>
      <c r="U5147" s="51" t="s">
        <v>106</v>
      </c>
      <c r="V5147" s="51" t="s">
        <v>31662</v>
      </c>
      <c r="W5147" s="51" t="s">
        <v>31650</v>
      </c>
      <c r="X5147" s="51"/>
      <c r="Y5147" s="51" t="s">
        <v>60</v>
      </c>
      <c r="Z5147" s="51" t="s">
        <v>60</v>
      </c>
      <c r="AA5147" s="51" t="s">
        <v>60</v>
      </c>
      <c r="AB5147" s="51" t="s">
        <v>60</v>
      </c>
      <c r="AC5147" s="51" t="s">
        <v>60</v>
      </c>
      <c r="AD5147" s="51" t="s">
        <v>60</v>
      </c>
      <c r="AE5147" s="51" t="s">
        <v>31651</v>
      </c>
      <c r="AF5147" s="8" t="s">
        <v>31652</v>
      </c>
      <c r="AG5147" s="8" t="s">
        <v>7219</v>
      </c>
      <c r="AH5147" s="8" t="s">
        <v>232</v>
      </c>
      <c r="AI5147" s="8" t="s">
        <v>66</v>
      </c>
      <c r="AJ5147" s="8" t="s">
        <v>29094</v>
      </c>
      <c r="AK5147" s="8" t="s">
        <v>11705</v>
      </c>
      <c r="AL5147" s="8" t="s">
        <v>11705</v>
      </c>
      <c r="AM5147" s="8" t="s">
        <v>11705</v>
      </c>
      <c r="AN5147" s="8" t="s">
        <v>49</v>
      </c>
      <c r="AO5147" s="8" t="s">
        <v>31653</v>
      </c>
      <c r="AP5147" s="51" t="s">
        <v>31652</v>
      </c>
      <c r="AQ5147" s="11">
        <v>11587.0</v>
      </c>
    </row>
    <row r="5148">
      <c r="A5148" s="8" t="str">
        <f t="shared" si="1"/>
        <v>Giuliana Capparello</v>
      </c>
      <c r="B5148" s="51" t="s">
        <v>31644</v>
      </c>
      <c r="C5148" s="8" t="s">
        <v>31632</v>
      </c>
      <c r="D5148" s="9" t="s">
        <v>7205</v>
      </c>
      <c r="E5148" s="8" t="s">
        <v>285</v>
      </c>
      <c r="F5148" s="8" t="s">
        <v>2136</v>
      </c>
      <c r="G5148" s="51" t="s">
        <v>10164</v>
      </c>
      <c r="H5148" s="8" t="s">
        <v>31645</v>
      </c>
      <c r="I5148" s="8" t="s">
        <v>16514</v>
      </c>
      <c r="J5148" s="10" t="s">
        <v>11705</v>
      </c>
      <c r="K5148" s="51" t="s">
        <v>31646</v>
      </c>
      <c r="L5148" s="8"/>
      <c r="M5148" s="8"/>
      <c r="N5148" s="8" t="s">
        <v>31663</v>
      </c>
      <c r="O5148" s="51" t="s">
        <v>52</v>
      </c>
      <c r="P5148" s="51"/>
      <c r="Q5148" s="51"/>
      <c r="R5148" s="51" t="s">
        <v>31664</v>
      </c>
      <c r="S5148" s="51" t="s">
        <v>31665</v>
      </c>
      <c r="T5148" s="11" t="str">
        <f t="shared" si="2"/>
        <v>Giuliana Capparello</v>
      </c>
      <c r="U5148" s="51" t="s">
        <v>80</v>
      </c>
      <c r="V5148" s="51" t="s">
        <v>31666</v>
      </c>
      <c r="W5148" s="51"/>
      <c r="X5148" s="51"/>
      <c r="Y5148" s="51" t="s">
        <v>60</v>
      </c>
      <c r="Z5148" s="51" t="s">
        <v>60</v>
      </c>
      <c r="AA5148" s="51" t="s">
        <v>60</v>
      </c>
      <c r="AB5148" s="51" t="s">
        <v>60</v>
      </c>
      <c r="AC5148" s="51" t="s">
        <v>60</v>
      </c>
      <c r="AD5148" s="51" t="s">
        <v>60</v>
      </c>
      <c r="AE5148" s="51" t="s">
        <v>31651</v>
      </c>
      <c r="AF5148" s="8" t="s">
        <v>31652</v>
      </c>
      <c r="AG5148" s="8" t="s">
        <v>7219</v>
      </c>
      <c r="AH5148" s="8" t="s">
        <v>232</v>
      </c>
      <c r="AI5148" s="8" t="s">
        <v>66</v>
      </c>
      <c r="AJ5148" s="8" t="s">
        <v>29094</v>
      </c>
      <c r="AK5148" s="8" t="s">
        <v>11705</v>
      </c>
      <c r="AL5148" s="8" t="s">
        <v>11705</v>
      </c>
      <c r="AM5148" s="8" t="s">
        <v>11705</v>
      </c>
      <c r="AN5148" s="8" t="s">
        <v>49</v>
      </c>
      <c r="AO5148" s="8" t="s">
        <v>31653</v>
      </c>
      <c r="AP5148" s="51" t="s">
        <v>31652</v>
      </c>
      <c r="AQ5148" s="11">
        <v>11587.0</v>
      </c>
    </row>
    <row r="5149">
      <c r="A5149" s="8" t="str">
        <f t="shared" si="1"/>
        <v>Durell Cull</v>
      </c>
      <c r="B5149" s="51" t="s">
        <v>31667</v>
      </c>
      <c r="C5149" s="8" t="s">
        <v>31632</v>
      </c>
      <c r="D5149" s="9" t="s">
        <v>7205</v>
      </c>
      <c r="E5149" s="8" t="s">
        <v>24974</v>
      </c>
      <c r="F5149" s="8" t="s">
        <v>2136</v>
      </c>
      <c r="G5149" s="8" t="s">
        <v>10164</v>
      </c>
      <c r="H5149" s="8" t="s">
        <v>31668</v>
      </c>
      <c r="I5149" s="8" t="s">
        <v>49</v>
      </c>
      <c r="J5149" s="10" t="s">
        <v>49</v>
      </c>
      <c r="K5149" s="51" t="s">
        <v>31669</v>
      </c>
      <c r="L5149" s="8"/>
      <c r="M5149" s="8"/>
      <c r="N5149" s="8" t="s">
        <v>31670</v>
      </c>
      <c r="O5149" s="8" t="s">
        <v>52</v>
      </c>
      <c r="P5149" s="51"/>
      <c r="Q5149" s="51"/>
      <c r="R5149" s="51" t="s">
        <v>31671</v>
      </c>
      <c r="S5149" s="51" t="s">
        <v>31672</v>
      </c>
      <c r="T5149" s="11" t="str">
        <f t="shared" si="2"/>
        <v>Durell Cull</v>
      </c>
      <c r="U5149" s="51" t="s">
        <v>55</v>
      </c>
      <c r="V5149" s="51" t="s">
        <v>31673</v>
      </c>
      <c r="W5149" s="51" t="s">
        <v>31674</v>
      </c>
      <c r="X5149" s="8"/>
      <c r="Y5149" s="8" t="s">
        <v>60</v>
      </c>
      <c r="Z5149" s="8" t="s">
        <v>60</v>
      </c>
      <c r="AA5149" s="8" t="s">
        <v>60</v>
      </c>
      <c r="AB5149" s="8" t="s">
        <v>60</v>
      </c>
      <c r="AC5149" s="8" t="s">
        <v>60</v>
      </c>
      <c r="AD5149" s="8" t="s">
        <v>60</v>
      </c>
      <c r="AE5149" s="8" t="s">
        <v>31675</v>
      </c>
      <c r="AF5149" s="8" t="s">
        <v>31676</v>
      </c>
      <c r="AG5149" s="8" t="s">
        <v>7219</v>
      </c>
      <c r="AH5149" s="8" t="s">
        <v>134</v>
      </c>
      <c r="AI5149" s="8" t="s">
        <v>66</v>
      </c>
      <c r="AJ5149" s="8" t="s">
        <v>29094</v>
      </c>
      <c r="AK5149" s="8" t="s">
        <v>49</v>
      </c>
      <c r="AL5149" s="8" t="s">
        <v>49</v>
      </c>
      <c r="AM5149" s="8" t="s">
        <v>49</v>
      </c>
      <c r="AN5149" s="8" t="s">
        <v>49</v>
      </c>
      <c r="AO5149" s="8" t="s">
        <v>31677</v>
      </c>
      <c r="AP5149" s="51" t="s">
        <v>31676</v>
      </c>
      <c r="AQ5149" s="11">
        <v>6625.0</v>
      </c>
    </row>
    <row r="5150">
      <c r="A5150" s="8" t="str">
        <f t="shared" si="1"/>
        <v>Marvin Gilmore</v>
      </c>
      <c r="B5150" s="51" t="s">
        <v>31678</v>
      </c>
      <c r="C5150" s="8" t="s">
        <v>31679</v>
      </c>
      <c r="D5150" s="9" t="s">
        <v>7205</v>
      </c>
      <c r="E5150" s="8" t="s">
        <v>31680</v>
      </c>
      <c r="F5150" s="8" t="s">
        <v>2136</v>
      </c>
      <c r="G5150" s="51" t="s">
        <v>10164</v>
      </c>
      <c r="H5150" s="51" t="s">
        <v>31681</v>
      </c>
      <c r="I5150" s="8" t="s">
        <v>16514</v>
      </c>
      <c r="J5150" s="10" t="s">
        <v>11705</v>
      </c>
      <c r="K5150" s="51" t="s">
        <v>31682</v>
      </c>
      <c r="L5150" s="51"/>
      <c r="M5150" s="51"/>
      <c r="N5150" s="51" t="s">
        <v>31683</v>
      </c>
      <c r="O5150" s="51" t="s">
        <v>52</v>
      </c>
      <c r="P5150" s="51"/>
      <c r="Q5150" s="51"/>
      <c r="R5150" s="51" t="s">
        <v>7926</v>
      </c>
      <c r="S5150" s="51" t="s">
        <v>31684</v>
      </c>
      <c r="T5150" s="11" t="str">
        <f t="shared" si="2"/>
        <v>Marvin Gilmore</v>
      </c>
      <c r="U5150" s="51" t="s">
        <v>55</v>
      </c>
      <c r="V5150" s="51" t="s">
        <v>31685</v>
      </c>
      <c r="W5150" s="51"/>
      <c r="X5150" s="51"/>
      <c r="Y5150" s="51" t="s">
        <v>60</v>
      </c>
      <c r="Z5150" s="51" t="s">
        <v>60</v>
      </c>
      <c r="AA5150" s="51" t="s">
        <v>60</v>
      </c>
      <c r="AB5150" s="51" t="s">
        <v>60</v>
      </c>
      <c r="AC5150" s="51" t="s">
        <v>60</v>
      </c>
      <c r="AD5150" s="51" t="s">
        <v>60</v>
      </c>
      <c r="AE5150" s="51" t="s">
        <v>31686</v>
      </c>
      <c r="AF5150" s="13" t="s">
        <v>31687</v>
      </c>
      <c r="AG5150" s="8" t="s">
        <v>7219</v>
      </c>
      <c r="AH5150" s="13" t="s">
        <v>4581</v>
      </c>
      <c r="AI5150" s="8" t="s">
        <v>66</v>
      </c>
      <c r="AJ5150" s="13" t="s">
        <v>29094</v>
      </c>
      <c r="AK5150" s="8" t="s">
        <v>11705</v>
      </c>
      <c r="AL5150" s="8" t="s">
        <v>11705</v>
      </c>
      <c r="AM5150" s="8" t="s">
        <v>11705</v>
      </c>
      <c r="AN5150" s="8" t="s">
        <v>49</v>
      </c>
      <c r="AO5150" s="8" t="s">
        <v>31688</v>
      </c>
      <c r="AP5150" s="51" t="s">
        <v>31687</v>
      </c>
      <c r="AQ5150" s="68">
        <v>1610.0</v>
      </c>
    </row>
    <row r="5151">
      <c r="A5151" s="8" t="str">
        <f t="shared" si="1"/>
        <v>Steve McCachren</v>
      </c>
      <c r="B5151" s="51" t="s">
        <v>31689</v>
      </c>
      <c r="C5151" s="8" t="s">
        <v>31690</v>
      </c>
      <c r="D5151" s="9" t="s">
        <v>7932</v>
      </c>
      <c r="E5151" s="8" t="s">
        <v>9569</v>
      </c>
      <c r="F5151" s="8" t="s">
        <v>46</v>
      </c>
      <c r="G5151" s="8" t="s">
        <v>10164</v>
      </c>
      <c r="H5151" s="8" t="s">
        <v>31691</v>
      </c>
      <c r="I5151" s="8" t="s">
        <v>16514</v>
      </c>
      <c r="J5151" s="10" t="s">
        <v>49</v>
      </c>
      <c r="K5151" s="51" t="s">
        <v>31692</v>
      </c>
      <c r="L5151" s="8"/>
      <c r="M5151" s="8"/>
      <c r="N5151" s="8" t="s">
        <v>31693</v>
      </c>
      <c r="O5151" s="13" t="s">
        <v>52</v>
      </c>
      <c r="P5151" s="51"/>
      <c r="Q5151" s="51"/>
      <c r="R5151" s="51" t="s">
        <v>2591</v>
      </c>
      <c r="S5151" s="51" t="s">
        <v>31694</v>
      </c>
      <c r="T5151" s="11" t="str">
        <f t="shared" si="2"/>
        <v>Steve McCachren</v>
      </c>
      <c r="U5151" s="51" t="s">
        <v>55</v>
      </c>
      <c r="V5151" s="51" t="s">
        <v>31695</v>
      </c>
      <c r="W5151" s="51" t="s">
        <v>31696</v>
      </c>
      <c r="X5151" s="8"/>
      <c r="Y5151" s="8" t="s">
        <v>60</v>
      </c>
      <c r="Z5151" s="8" t="s">
        <v>60</v>
      </c>
      <c r="AA5151" s="8" t="s">
        <v>60</v>
      </c>
      <c r="AB5151" s="8" t="s">
        <v>60</v>
      </c>
      <c r="AC5151" s="8" t="s">
        <v>60</v>
      </c>
      <c r="AD5151" s="8" t="s">
        <v>60</v>
      </c>
      <c r="AE5151" s="8" t="s">
        <v>31697</v>
      </c>
      <c r="AF5151" s="8" t="s">
        <v>31698</v>
      </c>
      <c r="AG5151" s="8" t="s">
        <v>7942</v>
      </c>
      <c r="AH5151" s="8" t="s">
        <v>194</v>
      </c>
      <c r="AI5151" s="8" t="s">
        <v>66</v>
      </c>
      <c r="AJ5151" s="8" t="s">
        <v>29094</v>
      </c>
      <c r="AK5151" s="8" t="s">
        <v>49</v>
      </c>
      <c r="AL5151" s="8" t="s">
        <v>49</v>
      </c>
      <c r="AM5151" s="8" t="s">
        <v>49</v>
      </c>
      <c r="AN5151" s="8" t="s">
        <v>49</v>
      </c>
      <c r="AO5151" s="8" t="s">
        <v>31699</v>
      </c>
      <c r="AP5151" s="51" t="s">
        <v>31698</v>
      </c>
      <c r="AQ5151" s="11">
        <v>2269.0</v>
      </c>
    </row>
    <row r="5152">
      <c r="A5152" s="8" t="str">
        <f t="shared" si="1"/>
        <v>Julia Hammerschmidt</v>
      </c>
      <c r="B5152" s="51" t="s">
        <v>31700</v>
      </c>
      <c r="C5152" s="8" t="s">
        <v>31357</v>
      </c>
      <c r="D5152" s="9" t="s">
        <v>8620</v>
      </c>
      <c r="E5152" s="8" t="s">
        <v>16784</v>
      </c>
      <c r="F5152" s="8" t="s">
        <v>3309</v>
      </c>
      <c r="G5152" s="51" t="s">
        <v>10164</v>
      </c>
      <c r="H5152" s="8" t="s">
        <v>31701</v>
      </c>
      <c r="I5152" s="8" t="s">
        <v>16514</v>
      </c>
      <c r="J5152" s="10" t="s">
        <v>11705</v>
      </c>
      <c r="K5152" s="51" t="s">
        <v>31702</v>
      </c>
      <c r="L5152" s="8"/>
      <c r="M5152" s="8"/>
      <c r="N5152" s="51" t="s">
        <v>31703</v>
      </c>
      <c r="O5152" s="57" t="s">
        <v>52</v>
      </c>
      <c r="P5152" s="51"/>
      <c r="Q5152" s="51"/>
      <c r="R5152" s="51" t="s">
        <v>10986</v>
      </c>
      <c r="S5152" s="51" t="s">
        <v>31704</v>
      </c>
      <c r="T5152" s="11" t="str">
        <f t="shared" si="2"/>
        <v>Julia Hammerschmidt</v>
      </c>
      <c r="U5152" s="51" t="s">
        <v>55</v>
      </c>
      <c r="V5152" s="51" t="s">
        <v>31705</v>
      </c>
      <c r="W5152" s="51" t="s">
        <v>31706</v>
      </c>
      <c r="X5152" s="51"/>
      <c r="Y5152" s="51" t="s">
        <v>60</v>
      </c>
      <c r="Z5152" s="56" t="s">
        <v>31707</v>
      </c>
      <c r="AA5152" s="51" t="s">
        <v>60</v>
      </c>
      <c r="AB5152" s="51" t="s">
        <v>60</v>
      </c>
      <c r="AC5152" s="56" t="s">
        <v>31708</v>
      </c>
      <c r="AD5152" s="51" t="s">
        <v>60</v>
      </c>
      <c r="AE5152" s="51" t="s">
        <v>31709</v>
      </c>
      <c r="AF5152" s="8" t="s">
        <v>31710</v>
      </c>
      <c r="AG5152" s="8" t="s">
        <v>8635</v>
      </c>
      <c r="AH5152" s="8" t="s">
        <v>134</v>
      </c>
      <c r="AI5152" s="8" t="s">
        <v>66</v>
      </c>
      <c r="AJ5152" s="8"/>
      <c r="AK5152" s="8" t="s">
        <v>11705</v>
      </c>
      <c r="AL5152" s="8" t="s">
        <v>11705</v>
      </c>
      <c r="AM5152" s="8" t="s">
        <v>11705</v>
      </c>
      <c r="AN5152" s="8" t="s">
        <v>49</v>
      </c>
      <c r="AO5152" s="8" t="s">
        <v>31711</v>
      </c>
      <c r="AP5152" s="51" t="s">
        <v>31710</v>
      </c>
      <c r="AQ5152" s="11">
        <v>3976.0</v>
      </c>
    </row>
    <row r="5153">
      <c r="A5153" s="8" t="str">
        <f t="shared" si="1"/>
        <v>Aanders Weltz</v>
      </c>
      <c r="B5153" s="51" t="s">
        <v>31700</v>
      </c>
      <c r="C5153" s="8" t="s">
        <v>31357</v>
      </c>
      <c r="D5153" s="9" t="s">
        <v>8620</v>
      </c>
      <c r="E5153" s="8" t="s">
        <v>16784</v>
      </c>
      <c r="F5153" s="8" t="s">
        <v>3309</v>
      </c>
      <c r="G5153" s="51" t="s">
        <v>10164</v>
      </c>
      <c r="H5153" s="8" t="s">
        <v>31701</v>
      </c>
      <c r="I5153" s="8" t="s">
        <v>16514</v>
      </c>
      <c r="J5153" s="10" t="s">
        <v>11705</v>
      </c>
      <c r="K5153" s="51" t="s">
        <v>31702</v>
      </c>
      <c r="L5153" s="8"/>
      <c r="M5153" s="8"/>
      <c r="N5153" s="51" t="s">
        <v>31712</v>
      </c>
      <c r="O5153" s="51" t="s">
        <v>52</v>
      </c>
      <c r="P5153" s="51"/>
      <c r="Q5153" s="51"/>
      <c r="R5153" s="51" t="s">
        <v>31713</v>
      </c>
      <c r="S5153" s="51" t="s">
        <v>31714</v>
      </c>
      <c r="T5153" s="11" t="str">
        <f t="shared" si="2"/>
        <v>Aanders Weltz</v>
      </c>
      <c r="U5153" s="51" t="s">
        <v>160</v>
      </c>
      <c r="V5153" s="51" t="s">
        <v>31715</v>
      </c>
      <c r="W5153" s="51"/>
      <c r="X5153" s="51"/>
      <c r="Y5153" s="51" t="s">
        <v>60</v>
      </c>
      <c r="Z5153" s="56" t="s">
        <v>31707</v>
      </c>
      <c r="AA5153" s="51" t="s">
        <v>60</v>
      </c>
      <c r="AB5153" s="56" t="s">
        <v>31716</v>
      </c>
      <c r="AC5153" s="51" t="s">
        <v>60</v>
      </c>
      <c r="AD5153" s="56" t="s">
        <v>31717</v>
      </c>
      <c r="AE5153" s="51" t="s">
        <v>31709</v>
      </c>
      <c r="AF5153" s="8" t="s">
        <v>31710</v>
      </c>
      <c r="AG5153" s="8" t="s">
        <v>8635</v>
      </c>
      <c r="AH5153" s="8" t="s">
        <v>134</v>
      </c>
      <c r="AI5153" s="8" t="s">
        <v>66</v>
      </c>
      <c r="AJ5153" s="8"/>
      <c r="AK5153" s="8" t="s">
        <v>11705</v>
      </c>
      <c r="AL5153" s="8" t="s">
        <v>11705</v>
      </c>
      <c r="AM5153" s="8" t="s">
        <v>11705</v>
      </c>
      <c r="AN5153" s="8" t="s">
        <v>49</v>
      </c>
      <c r="AO5153" s="8" t="s">
        <v>31711</v>
      </c>
      <c r="AP5153" s="51" t="s">
        <v>31710</v>
      </c>
      <c r="AQ5153" s="11">
        <v>3976.0</v>
      </c>
    </row>
    <row r="5154">
      <c r="A5154" s="8" t="str">
        <f t="shared" si="1"/>
        <v>Mike Thorson</v>
      </c>
      <c r="B5154" s="51" t="s">
        <v>31700</v>
      </c>
      <c r="C5154" s="8" t="s">
        <v>31357</v>
      </c>
      <c r="D5154" s="9" t="s">
        <v>8620</v>
      </c>
      <c r="E5154" s="8" t="s">
        <v>16784</v>
      </c>
      <c r="F5154" s="8" t="s">
        <v>3309</v>
      </c>
      <c r="G5154" s="51" t="s">
        <v>10164</v>
      </c>
      <c r="H5154" s="8" t="s">
        <v>31701</v>
      </c>
      <c r="I5154" s="8" t="s">
        <v>16514</v>
      </c>
      <c r="J5154" s="10" t="s">
        <v>11705</v>
      </c>
      <c r="K5154" s="51" t="s">
        <v>31702</v>
      </c>
      <c r="L5154" s="8"/>
      <c r="M5154" s="8"/>
      <c r="N5154" s="51" t="s">
        <v>31718</v>
      </c>
      <c r="O5154" s="51" t="s">
        <v>52</v>
      </c>
      <c r="P5154" s="51"/>
      <c r="Q5154" s="51"/>
      <c r="R5154" s="51" t="s">
        <v>1237</v>
      </c>
      <c r="S5154" s="51" t="s">
        <v>31719</v>
      </c>
      <c r="T5154" s="11" t="str">
        <f t="shared" si="2"/>
        <v>Mike Thorson</v>
      </c>
      <c r="U5154" s="51" t="s">
        <v>167</v>
      </c>
      <c r="V5154" s="51"/>
      <c r="W5154" s="51"/>
      <c r="X5154" s="51"/>
      <c r="Y5154" s="51" t="s">
        <v>60</v>
      </c>
      <c r="Z5154" s="56" t="s">
        <v>31707</v>
      </c>
      <c r="AA5154" s="51" t="s">
        <v>60</v>
      </c>
      <c r="AB5154" s="56" t="s">
        <v>31716</v>
      </c>
      <c r="AC5154" s="51" t="s">
        <v>60</v>
      </c>
      <c r="AD5154" s="56" t="s">
        <v>31717</v>
      </c>
      <c r="AE5154" s="51" t="s">
        <v>31709</v>
      </c>
      <c r="AF5154" s="8" t="s">
        <v>31710</v>
      </c>
      <c r="AG5154" s="8" t="s">
        <v>8635</v>
      </c>
      <c r="AH5154" s="8" t="s">
        <v>134</v>
      </c>
      <c r="AI5154" s="8" t="s">
        <v>66</v>
      </c>
      <c r="AJ5154" s="8"/>
      <c r="AK5154" s="8" t="s">
        <v>11705</v>
      </c>
      <c r="AL5154" s="8" t="s">
        <v>11705</v>
      </c>
      <c r="AM5154" s="8" t="s">
        <v>11705</v>
      </c>
      <c r="AN5154" s="8" t="s">
        <v>49</v>
      </c>
      <c r="AO5154" s="8" t="s">
        <v>31711</v>
      </c>
      <c r="AP5154" s="51" t="s">
        <v>31710</v>
      </c>
      <c r="AQ5154" s="11">
        <v>3976.0</v>
      </c>
    </row>
    <row r="5155">
      <c r="A5155" s="8" t="str">
        <f t="shared" si="1"/>
        <v>Dan McGurren</v>
      </c>
      <c r="B5155" s="51" t="s">
        <v>31700</v>
      </c>
      <c r="C5155" s="8" t="s">
        <v>31357</v>
      </c>
      <c r="D5155" s="9" t="s">
        <v>8620</v>
      </c>
      <c r="E5155" s="8" t="s">
        <v>16784</v>
      </c>
      <c r="F5155" s="8" t="s">
        <v>3309</v>
      </c>
      <c r="G5155" s="51" t="s">
        <v>10164</v>
      </c>
      <c r="H5155" s="8" t="s">
        <v>31701</v>
      </c>
      <c r="I5155" s="8" t="s">
        <v>16514</v>
      </c>
      <c r="J5155" s="10" t="s">
        <v>11705</v>
      </c>
      <c r="K5155" s="51" t="s">
        <v>31702</v>
      </c>
      <c r="L5155" s="8"/>
      <c r="M5155" s="8"/>
      <c r="N5155" s="51" t="s">
        <v>31720</v>
      </c>
      <c r="O5155" s="51" t="s">
        <v>52</v>
      </c>
      <c r="P5155" s="51"/>
      <c r="Q5155" s="51"/>
      <c r="R5155" s="51" t="s">
        <v>344</v>
      </c>
      <c r="S5155" s="51" t="s">
        <v>31721</v>
      </c>
      <c r="T5155" s="11" t="str">
        <f t="shared" si="2"/>
        <v>Dan McGurren</v>
      </c>
      <c r="U5155" s="51" t="s">
        <v>106</v>
      </c>
      <c r="V5155" s="51"/>
      <c r="W5155" s="51" t="s">
        <v>31706</v>
      </c>
      <c r="X5155" s="51"/>
      <c r="Y5155" s="51" t="s">
        <v>60</v>
      </c>
      <c r="Z5155" s="56" t="s">
        <v>31707</v>
      </c>
      <c r="AA5155" s="51" t="s">
        <v>60</v>
      </c>
      <c r="AB5155" s="56" t="s">
        <v>31716</v>
      </c>
      <c r="AC5155" s="51" t="s">
        <v>60</v>
      </c>
      <c r="AD5155" s="56" t="s">
        <v>31717</v>
      </c>
      <c r="AE5155" s="51" t="s">
        <v>31709</v>
      </c>
      <c r="AF5155" s="8" t="s">
        <v>31710</v>
      </c>
      <c r="AG5155" s="8" t="s">
        <v>8635</v>
      </c>
      <c r="AH5155" s="8" t="s">
        <v>134</v>
      </c>
      <c r="AI5155" s="8" t="s">
        <v>66</v>
      </c>
      <c r="AJ5155" s="8"/>
      <c r="AK5155" s="8" t="s">
        <v>11705</v>
      </c>
      <c r="AL5155" s="8" t="s">
        <v>11705</v>
      </c>
      <c r="AM5155" s="8" t="s">
        <v>11705</v>
      </c>
      <c r="AN5155" s="8" t="s">
        <v>49</v>
      </c>
      <c r="AO5155" s="8" t="s">
        <v>31711</v>
      </c>
      <c r="AP5155" s="51" t="s">
        <v>31710</v>
      </c>
      <c r="AQ5155" s="11">
        <v>3976.0</v>
      </c>
    </row>
    <row r="5156">
      <c r="A5156" s="8" t="str">
        <f t="shared" si="1"/>
        <v>Jim Skjod</v>
      </c>
      <c r="B5156" s="51" t="s">
        <v>31700</v>
      </c>
      <c r="C5156" s="8" t="s">
        <v>31357</v>
      </c>
      <c r="D5156" s="9" t="s">
        <v>8620</v>
      </c>
      <c r="E5156" s="8" t="s">
        <v>16784</v>
      </c>
      <c r="F5156" s="8" t="s">
        <v>3309</v>
      </c>
      <c r="G5156" s="51" t="s">
        <v>10164</v>
      </c>
      <c r="H5156" s="8" t="s">
        <v>31701</v>
      </c>
      <c r="I5156" s="8" t="s">
        <v>16514</v>
      </c>
      <c r="J5156" s="10" t="s">
        <v>11705</v>
      </c>
      <c r="K5156" s="51" t="s">
        <v>31702</v>
      </c>
      <c r="L5156" s="8"/>
      <c r="M5156" s="8"/>
      <c r="N5156" s="51" t="s">
        <v>31722</v>
      </c>
      <c r="O5156" s="51" t="s">
        <v>52</v>
      </c>
      <c r="P5156" s="51"/>
      <c r="Q5156" s="51"/>
      <c r="R5156" s="51" t="s">
        <v>756</v>
      </c>
      <c r="S5156" s="51" t="s">
        <v>31723</v>
      </c>
      <c r="T5156" s="11" t="str">
        <f t="shared" si="2"/>
        <v>Jim Skjod</v>
      </c>
      <c r="U5156" s="51" t="s">
        <v>106</v>
      </c>
      <c r="V5156" s="51"/>
      <c r="W5156" s="51" t="s">
        <v>31706</v>
      </c>
      <c r="X5156" s="51"/>
      <c r="Y5156" s="51" t="s">
        <v>60</v>
      </c>
      <c r="Z5156" s="56" t="s">
        <v>31707</v>
      </c>
      <c r="AA5156" s="51" t="s">
        <v>60</v>
      </c>
      <c r="AB5156" s="56" t="s">
        <v>31716</v>
      </c>
      <c r="AC5156" s="51" t="s">
        <v>60</v>
      </c>
      <c r="AD5156" s="56" t="s">
        <v>31717</v>
      </c>
      <c r="AE5156" s="51" t="s">
        <v>31709</v>
      </c>
      <c r="AF5156" s="8" t="s">
        <v>31710</v>
      </c>
      <c r="AG5156" s="8" t="s">
        <v>8635</v>
      </c>
      <c r="AH5156" s="8" t="s">
        <v>134</v>
      </c>
      <c r="AI5156" s="8" t="s">
        <v>66</v>
      </c>
      <c r="AJ5156" s="8"/>
      <c r="AK5156" s="8" t="s">
        <v>11705</v>
      </c>
      <c r="AL5156" s="8" t="s">
        <v>11705</v>
      </c>
      <c r="AM5156" s="8" t="s">
        <v>11705</v>
      </c>
      <c r="AN5156" s="8" t="s">
        <v>49</v>
      </c>
      <c r="AO5156" s="8" t="s">
        <v>31711</v>
      </c>
      <c r="AP5156" s="51" t="s">
        <v>31710</v>
      </c>
      <c r="AQ5156" s="11">
        <v>3976.0</v>
      </c>
    </row>
    <row r="5157">
      <c r="A5157" s="8" t="str">
        <f t="shared" si="1"/>
        <v>Keoni McHone</v>
      </c>
      <c r="B5157" s="51" t="s">
        <v>31724</v>
      </c>
      <c r="C5157" s="8" t="s">
        <v>31725</v>
      </c>
      <c r="D5157" s="9" t="s">
        <v>9226</v>
      </c>
      <c r="E5157" s="8" t="s">
        <v>31726</v>
      </c>
      <c r="F5157" s="8" t="s">
        <v>936</v>
      </c>
      <c r="G5157" s="51" t="s">
        <v>31727</v>
      </c>
      <c r="H5157" s="8" t="s">
        <v>31728</v>
      </c>
      <c r="I5157" s="8" t="s">
        <v>16514</v>
      </c>
      <c r="J5157" s="10" t="s">
        <v>49</v>
      </c>
      <c r="K5157" s="51" t="s">
        <v>31729</v>
      </c>
      <c r="L5157" s="8"/>
      <c r="M5157" s="8"/>
      <c r="N5157" s="57" t="s">
        <v>31730</v>
      </c>
      <c r="O5157" s="51" t="s">
        <v>52</v>
      </c>
      <c r="P5157" s="51"/>
      <c r="Q5157" s="51"/>
      <c r="R5157" s="51" t="s">
        <v>31731</v>
      </c>
      <c r="S5157" s="51" t="s">
        <v>31732</v>
      </c>
      <c r="T5157" s="11" t="str">
        <f t="shared" si="2"/>
        <v>Keoni McHone</v>
      </c>
      <c r="U5157" s="51" t="s">
        <v>31733</v>
      </c>
      <c r="V5157" s="51" t="s">
        <v>31734</v>
      </c>
      <c r="W5157" s="51" t="s">
        <v>31735</v>
      </c>
      <c r="X5157" s="51"/>
      <c r="Y5157" s="51" t="s">
        <v>60</v>
      </c>
      <c r="Z5157" s="51" t="s">
        <v>60</v>
      </c>
      <c r="AA5157" s="56" t="s">
        <v>31736</v>
      </c>
      <c r="AB5157" s="56" t="s">
        <v>31737</v>
      </c>
      <c r="AC5157" s="51" t="s">
        <v>60</v>
      </c>
      <c r="AD5157" s="56" t="s">
        <v>31738</v>
      </c>
      <c r="AE5157" s="51" t="s">
        <v>31739</v>
      </c>
      <c r="AF5157" s="8" t="s">
        <v>31740</v>
      </c>
      <c r="AG5157" s="8" t="s">
        <v>9235</v>
      </c>
      <c r="AH5157" s="8" t="s">
        <v>232</v>
      </c>
      <c r="AI5157" s="13" t="s">
        <v>66</v>
      </c>
      <c r="AJ5157" s="13" t="s">
        <v>29094</v>
      </c>
      <c r="AK5157" s="8" t="s">
        <v>49</v>
      </c>
      <c r="AL5157" s="8" t="s">
        <v>49</v>
      </c>
      <c r="AM5157" s="8" t="s">
        <v>49</v>
      </c>
      <c r="AN5157" s="8" t="s">
        <v>49</v>
      </c>
      <c r="AO5157" s="8" t="s">
        <v>31741</v>
      </c>
      <c r="AP5157" s="51" t="s">
        <v>31740</v>
      </c>
      <c r="AQ5157" s="11">
        <v>6777.0</v>
      </c>
    </row>
    <row r="5158">
      <c r="A5158" s="8" t="str">
        <f t="shared" si="1"/>
        <v>Bridgette Carpenter</v>
      </c>
      <c r="B5158" s="51" t="s">
        <v>31724</v>
      </c>
      <c r="C5158" s="8" t="s">
        <v>31725</v>
      </c>
      <c r="D5158" s="9" t="s">
        <v>9226</v>
      </c>
      <c r="E5158" s="8" t="s">
        <v>31726</v>
      </c>
      <c r="F5158" s="8" t="s">
        <v>936</v>
      </c>
      <c r="G5158" s="51" t="s">
        <v>31727</v>
      </c>
      <c r="H5158" s="8" t="s">
        <v>31728</v>
      </c>
      <c r="I5158" s="8" t="s">
        <v>16514</v>
      </c>
      <c r="J5158" s="10" t="s">
        <v>49</v>
      </c>
      <c r="K5158" s="51" t="s">
        <v>31729</v>
      </c>
      <c r="L5158" s="8"/>
      <c r="M5158" s="8"/>
      <c r="N5158" s="57" t="s">
        <v>31742</v>
      </c>
      <c r="O5158" s="51" t="s">
        <v>52</v>
      </c>
      <c r="P5158" s="51"/>
      <c r="Q5158" s="51"/>
      <c r="R5158" s="51" t="s">
        <v>10888</v>
      </c>
      <c r="S5158" s="51" t="s">
        <v>1842</v>
      </c>
      <c r="T5158" s="11" t="str">
        <f t="shared" si="2"/>
        <v>Bridgette Carpenter</v>
      </c>
      <c r="U5158" s="51" t="s">
        <v>498</v>
      </c>
      <c r="V5158" s="51" t="s">
        <v>31743</v>
      </c>
      <c r="W5158" s="51"/>
      <c r="X5158" s="51"/>
      <c r="Y5158" s="51" t="s">
        <v>60</v>
      </c>
      <c r="Z5158" s="51" t="s">
        <v>60</v>
      </c>
      <c r="AA5158" s="56" t="s">
        <v>31744</v>
      </c>
      <c r="AB5158" s="56" t="s">
        <v>31737</v>
      </c>
      <c r="AC5158" s="51" t="s">
        <v>60</v>
      </c>
      <c r="AD5158" s="56" t="s">
        <v>31738</v>
      </c>
      <c r="AE5158" s="51" t="s">
        <v>31739</v>
      </c>
      <c r="AF5158" s="8" t="s">
        <v>31740</v>
      </c>
      <c r="AG5158" s="8" t="s">
        <v>9235</v>
      </c>
      <c r="AH5158" s="8" t="s">
        <v>232</v>
      </c>
      <c r="AI5158" s="13" t="s">
        <v>66</v>
      </c>
      <c r="AJ5158" s="13" t="s">
        <v>29094</v>
      </c>
      <c r="AK5158" s="8" t="s">
        <v>49</v>
      </c>
      <c r="AL5158" s="8" t="s">
        <v>49</v>
      </c>
      <c r="AM5158" s="8" t="s">
        <v>49</v>
      </c>
      <c r="AN5158" s="8" t="s">
        <v>49</v>
      </c>
      <c r="AO5158" s="8" t="s">
        <v>31741</v>
      </c>
      <c r="AP5158" s="51" t="s">
        <v>31740</v>
      </c>
      <c r="AQ5158" s="11">
        <v>6777.0</v>
      </c>
    </row>
    <row r="5159">
      <c r="A5159" s="8" t="str">
        <f t="shared" si="1"/>
        <v>Chris Yorges</v>
      </c>
      <c r="B5159" s="51" t="s">
        <v>31745</v>
      </c>
      <c r="C5159" s="8" t="s">
        <v>31725</v>
      </c>
      <c r="D5159" s="9" t="s">
        <v>9226</v>
      </c>
      <c r="E5159" s="8" t="s">
        <v>2118</v>
      </c>
      <c r="F5159" s="8" t="s">
        <v>936</v>
      </c>
      <c r="G5159" s="8" t="s">
        <v>31727</v>
      </c>
      <c r="H5159" s="8" t="s">
        <v>31746</v>
      </c>
      <c r="I5159" s="8" t="s">
        <v>16514</v>
      </c>
      <c r="J5159" s="10" t="s">
        <v>49</v>
      </c>
      <c r="K5159" s="51" t="s">
        <v>18423</v>
      </c>
      <c r="L5159" s="8"/>
      <c r="M5159" s="8"/>
      <c r="N5159" s="8" t="s">
        <v>31747</v>
      </c>
      <c r="O5159" s="13" t="s">
        <v>52</v>
      </c>
      <c r="P5159" s="51"/>
      <c r="Q5159" s="51"/>
      <c r="R5159" s="51" t="s">
        <v>791</v>
      </c>
      <c r="S5159" s="51" t="s">
        <v>31748</v>
      </c>
      <c r="T5159" s="11" t="str">
        <f t="shared" si="2"/>
        <v>Chris Yorges</v>
      </c>
      <c r="U5159" s="51" t="s">
        <v>55</v>
      </c>
      <c r="V5159" s="51" t="s">
        <v>31749</v>
      </c>
      <c r="W5159" s="51"/>
      <c r="X5159" s="8"/>
      <c r="Y5159" s="51" t="s">
        <v>60</v>
      </c>
      <c r="Z5159" s="56" t="s">
        <v>31750</v>
      </c>
      <c r="AA5159" s="51" t="s">
        <v>60</v>
      </c>
      <c r="AB5159" s="51" t="s">
        <v>60</v>
      </c>
      <c r="AC5159" s="51" t="s">
        <v>60</v>
      </c>
      <c r="AD5159" s="56" t="s">
        <v>18429</v>
      </c>
      <c r="AE5159" s="8" t="s">
        <v>31751</v>
      </c>
      <c r="AF5159" s="8" t="s">
        <v>18434</v>
      </c>
      <c r="AG5159" s="8" t="s">
        <v>9235</v>
      </c>
      <c r="AH5159" s="8" t="s">
        <v>65</v>
      </c>
      <c r="AI5159" s="13" t="s">
        <v>66</v>
      </c>
      <c r="AJ5159" s="13" t="s">
        <v>29094</v>
      </c>
      <c r="AK5159" s="8" t="s">
        <v>49</v>
      </c>
      <c r="AL5159" s="8" t="s">
        <v>49</v>
      </c>
      <c r="AM5159" s="8" t="s">
        <v>49</v>
      </c>
      <c r="AN5159" s="8" t="s">
        <v>49</v>
      </c>
      <c r="AO5159" s="8" t="s">
        <v>31752</v>
      </c>
      <c r="AP5159" s="51" t="s">
        <v>18434</v>
      </c>
      <c r="AQ5159" s="11">
        <v>9042.0</v>
      </c>
    </row>
    <row r="5160">
      <c r="A5160" s="8" t="str">
        <f t="shared" si="1"/>
        <v>Jeff Hoskins</v>
      </c>
      <c r="B5160" s="51" t="s">
        <v>31745</v>
      </c>
      <c r="C5160" s="8" t="s">
        <v>31725</v>
      </c>
      <c r="D5160" s="9" t="s">
        <v>9226</v>
      </c>
      <c r="E5160" s="8" t="s">
        <v>2118</v>
      </c>
      <c r="F5160" s="8" t="s">
        <v>936</v>
      </c>
      <c r="G5160" s="51" t="s">
        <v>31727</v>
      </c>
      <c r="H5160" s="8" t="s">
        <v>31746</v>
      </c>
      <c r="I5160" s="8" t="s">
        <v>16514</v>
      </c>
      <c r="J5160" s="10" t="s">
        <v>49</v>
      </c>
      <c r="K5160" s="51" t="s">
        <v>18423</v>
      </c>
      <c r="L5160" s="8"/>
      <c r="M5160" s="8"/>
      <c r="N5160" s="57" t="s">
        <v>31753</v>
      </c>
      <c r="O5160" s="51" t="s">
        <v>52</v>
      </c>
      <c r="P5160" s="51"/>
      <c r="Q5160" s="51"/>
      <c r="R5160" s="51" t="s">
        <v>1632</v>
      </c>
      <c r="S5160" s="51" t="s">
        <v>31754</v>
      </c>
      <c r="T5160" s="11" t="str">
        <f t="shared" si="2"/>
        <v>Jeff Hoskins</v>
      </c>
      <c r="U5160" s="51" t="s">
        <v>674</v>
      </c>
      <c r="V5160" s="51"/>
      <c r="W5160" s="51"/>
      <c r="X5160" s="51"/>
      <c r="Y5160" s="51" t="s">
        <v>60</v>
      </c>
      <c r="Z5160" s="56" t="s">
        <v>31750</v>
      </c>
      <c r="AA5160" s="51" t="s">
        <v>60</v>
      </c>
      <c r="AB5160" s="51" t="s">
        <v>60</v>
      </c>
      <c r="AC5160" s="51" t="s">
        <v>60</v>
      </c>
      <c r="AD5160" s="56" t="s">
        <v>18429</v>
      </c>
      <c r="AE5160" s="51" t="s">
        <v>31751</v>
      </c>
      <c r="AF5160" s="8" t="s">
        <v>18434</v>
      </c>
      <c r="AG5160" s="8" t="s">
        <v>9235</v>
      </c>
      <c r="AH5160" s="8" t="s">
        <v>65</v>
      </c>
      <c r="AI5160" s="13" t="s">
        <v>66</v>
      </c>
      <c r="AJ5160" s="13" t="s">
        <v>29094</v>
      </c>
      <c r="AK5160" s="8" t="s">
        <v>49</v>
      </c>
      <c r="AL5160" s="8" t="s">
        <v>49</v>
      </c>
      <c r="AM5160" s="8" t="s">
        <v>49</v>
      </c>
      <c r="AN5160" s="8" t="s">
        <v>49</v>
      </c>
      <c r="AO5160" s="8" t="s">
        <v>31752</v>
      </c>
      <c r="AP5160" s="51" t="s">
        <v>18434</v>
      </c>
      <c r="AQ5160" s="11">
        <v>9042.0</v>
      </c>
    </row>
    <row r="5161">
      <c r="A5161" s="8" t="str">
        <f t="shared" si="1"/>
        <v>Dan West</v>
      </c>
      <c r="B5161" s="51" t="s">
        <v>31745</v>
      </c>
      <c r="C5161" s="8" t="s">
        <v>31725</v>
      </c>
      <c r="D5161" s="9" t="s">
        <v>9226</v>
      </c>
      <c r="E5161" s="8" t="s">
        <v>2118</v>
      </c>
      <c r="F5161" s="8" t="s">
        <v>936</v>
      </c>
      <c r="G5161" s="8" t="s">
        <v>31727</v>
      </c>
      <c r="H5161" s="8" t="s">
        <v>31746</v>
      </c>
      <c r="I5161" s="8" t="s">
        <v>49</v>
      </c>
      <c r="J5161" s="10" t="s">
        <v>49</v>
      </c>
      <c r="K5161" s="51" t="s">
        <v>18423</v>
      </c>
      <c r="L5161" s="8"/>
      <c r="M5161" s="8"/>
      <c r="N5161" s="8" t="s">
        <v>31755</v>
      </c>
      <c r="O5161" s="8" t="s">
        <v>52</v>
      </c>
      <c r="P5161" s="51"/>
      <c r="Q5161" s="51"/>
      <c r="R5161" s="51" t="s">
        <v>344</v>
      </c>
      <c r="S5161" s="51" t="s">
        <v>936</v>
      </c>
      <c r="T5161" s="11" t="str">
        <f t="shared" si="2"/>
        <v>Dan West</v>
      </c>
      <c r="U5161" s="51" t="s">
        <v>247</v>
      </c>
      <c r="V5161" s="51"/>
      <c r="W5161" s="51"/>
      <c r="X5161" s="8"/>
      <c r="Y5161" s="8" t="s">
        <v>60</v>
      </c>
      <c r="Z5161" s="12" t="s">
        <v>31750</v>
      </c>
      <c r="AA5161" s="8" t="s">
        <v>60</v>
      </c>
      <c r="AB5161" s="8" t="s">
        <v>60</v>
      </c>
      <c r="AC5161" s="8" t="s">
        <v>60</v>
      </c>
      <c r="AD5161" s="12" t="s">
        <v>18429</v>
      </c>
      <c r="AE5161" s="8" t="s">
        <v>31751</v>
      </c>
      <c r="AF5161" s="8" t="s">
        <v>18434</v>
      </c>
      <c r="AG5161" s="8" t="s">
        <v>9235</v>
      </c>
      <c r="AH5161" s="8" t="s">
        <v>65</v>
      </c>
      <c r="AI5161" s="8" t="s">
        <v>66</v>
      </c>
      <c r="AJ5161" s="8" t="s">
        <v>29094</v>
      </c>
      <c r="AK5161" s="8" t="s">
        <v>49</v>
      </c>
      <c r="AL5161" s="8" t="s">
        <v>49</v>
      </c>
      <c r="AM5161" s="8" t="s">
        <v>49</v>
      </c>
      <c r="AN5161" s="8" t="s">
        <v>49</v>
      </c>
      <c r="AO5161" s="8" t="s">
        <v>31752</v>
      </c>
      <c r="AP5161" s="51" t="s">
        <v>18434</v>
      </c>
      <c r="AQ5161" s="11">
        <v>9042.0</v>
      </c>
    </row>
    <row r="5162">
      <c r="A5162" s="8" t="str">
        <f t="shared" si="1"/>
        <v>Colin McArthur</v>
      </c>
      <c r="B5162" s="51" t="s">
        <v>31745</v>
      </c>
      <c r="C5162" s="8" t="s">
        <v>31725</v>
      </c>
      <c r="D5162" s="9" t="s">
        <v>9226</v>
      </c>
      <c r="E5162" s="8" t="s">
        <v>2118</v>
      </c>
      <c r="F5162" s="8" t="s">
        <v>936</v>
      </c>
      <c r="G5162" s="51" t="s">
        <v>31727</v>
      </c>
      <c r="H5162" s="8" t="s">
        <v>31746</v>
      </c>
      <c r="I5162" s="8" t="s">
        <v>16514</v>
      </c>
      <c r="J5162" s="10" t="s">
        <v>49</v>
      </c>
      <c r="K5162" s="51" t="s">
        <v>18423</v>
      </c>
      <c r="L5162" s="8"/>
      <c r="M5162" s="8"/>
      <c r="N5162" s="8" t="s">
        <v>31756</v>
      </c>
      <c r="O5162" s="57" t="s">
        <v>52</v>
      </c>
      <c r="P5162" s="51"/>
      <c r="Q5162" s="51"/>
      <c r="R5162" s="51" t="s">
        <v>6107</v>
      </c>
      <c r="S5162" s="51" t="s">
        <v>1233</v>
      </c>
      <c r="T5162" s="11" t="str">
        <f t="shared" si="2"/>
        <v>Colin McArthur</v>
      </c>
      <c r="U5162" s="51" t="s">
        <v>386</v>
      </c>
      <c r="V5162" s="51"/>
      <c r="W5162" s="51"/>
      <c r="X5162" s="51"/>
      <c r="Y5162" s="56" t="s">
        <v>31757</v>
      </c>
      <c r="Z5162" s="56" t="s">
        <v>31750</v>
      </c>
      <c r="AA5162" s="56" t="s">
        <v>31758</v>
      </c>
      <c r="AB5162" s="51" t="s">
        <v>60</v>
      </c>
      <c r="AC5162" s="51" t="s">
        <v>60</v>
      </c>
      <c r="AD5162" s="56" t="s">
        <v>18429</v>
      </c>
      <c r="AE5162" s="51" t="s">
        <v>31751</v>
      </c>
      <c r="AF5162" s="8" t="s">
        <v>18434</v>
      </c>
      <c r="AG5162" s="8" t="s">
        <v>9235</v>
      </c>
      <c r="AH5162" s="8" t="s">
        <v>65</v>
      </c>
      <c r="AI5162" s="8" t="s">
        <v>66</v>
      </c>
      <c r="AJ5162" s="8" t="s">
        <v>29094</v>
      </c>
      <c r="AK5162" s="8" t="s">
        <v>49</v>
      </c>
      <c r="AL5162" s="8" t="s">
        <v>49</v>
      </c>
      <c r="AM5162" s="8" t="s">
        <v>49</v>
      </c>
      <c r="AN5162" s="8" t="s">
        <v>49</v>
      </c>
      <c r="AO5162" s="8" t="s">
        <v>31752</v>
      </c>
      <c r="AP5162" s="51" t="s">
        <v>18434</v>
      </c>
      <c r="AQ5162" s="11">
        <v>9042.0</v>
      </c>
    </row>
    <row r="5163">
      <c r="A5163" s="8" t="str">
        <f t="shared" si="1"/>
        <v>Kelly Blair LaBounty</v>
      </c>
      <c r="B5163" s="51" t="s">
        <v>31745</v>
      </c>
      <c r="C5163" s="8" t="s">
        <v>31725</v>
      </c>
      <c r="D5163" s="9" t="s">
        <v>9226</v>
      </c>
      <c r="E5163" s="8" t="s">
        <v>2118</v>
      </c>
      <c r="F5163" s="8" t="s">
        <v>936</v>
      </c>
      <c r="G5163" s="8" t="s">
        <v>31727</v>
      </c>
      <c r="H5163" s="8" t="s">
        <v>31746</v>
      </c>
      <c r="I5163" s="8" t="s">
        <v>16514</v>
      </c>
      <c r="J5163" s="10" t="s">
        <v>49</v>
      </c>
      <c r="K5163" s="51" t="s">
        <v>18423</v>
      </c>
      <c r="L5163" s="8"/>
      <c r="M5163" s="8"/>
      <c r="N5163" s="8" t="s">
        <v>31759</v>
      </c>
      <c r="O5163" s="13" t="s">
        <v>52</v>
      </c>
      <c r="P5163" s="51"/>
      <c r="Q5163" s="51"/>
      <c r="R5163" s="51" t="s">
        <v>2001</v>
      </c>
      <c r="S5163" s="51" t="s">
        <v>31760</v>
      </c>
      <c r="T5163" s="11" t="str">
        <f t="shared" si="2"/>
        <v>Kelly Blair LaBounty</v>
      </c>
      <c r="U5163" s="51" t="s">
        <v>80</v>
      </c>
      <c r="V5163" s="51"/>
      <c r="W5163" s="51"/>
      <c r="X5163" s="8"/>
      <c r="Y5163" s="8" t="s">
        <v>60</v>
      </c>
      <c r="Z5163" s="12" t="s">
        <v>31750</v>
      </c>
      <c r="AA5163" s="8" t="s">
        <v>60</v>
      </c>
      <c r="AB5163" s="8" t="s">
        <v>60</v>
      </c>
      <c r="AC5163" s="8" t="s">
        <v>60</v>
      </c>
      <c r="AD5163" s="12" t="s">
        <v>18429</v>
      </c>
      <c r="AE5163" s="8" t="s">
        <v>31751</v>
      </c>
      <c r="AF5163" s="8" t="s">
        <v>18434</v>
      </c>
      <c r="AG5163" s="8" t="s">
        <v>9235</v>
      </c>
      <c r="AH5163" s="8" t="s">
        <v>65</v>
      </c>
      <c r="AI5163" s="13" t="s">
        <v>66</v>
      </c>
      <c r="AJ5163" s="13" t="s">
        <v>29094</v>
      </c>
      <c r="AK5163" s="8" t="s">
        <v>49</v>
      </c>
      <c r="AL5163" s="8" t="s">
        <v>49</v>
      </c>
      <c r="AM5163" s="8" t="s">
        <v>49</v>
      </c>
      <c r="AN5163" s="8" t="s">
        <v>49</v>
      </c>
      <c r="AO5163" s="8" t="s">
        <v>31752</v>
      </c>
      <c r="AP5163" s="51" t="s">
        <v>18434</v>
      </c>
      <c r="AQ5163" s="11">
        <v>9042.0</v>
      </c>
    </row>
    <row r="5164">
      <c r="A5164" s="8" t="str">
        <f t="shared" si="1"/>
        <v>John Randall</v>
      </c>
      <c r="B5164" s="51" t="s">
        <v>31745</v>
      </c>
      <c r="C5164" s="8" t="s">
        <v>31725</v>
      </c>
      <c r="D5164" s="9" t="s">
        <v>9226</v>
      </c>
      <c r="E5164" s="8" t="s">
        <v>2118</v>
      </c>
      <c r="F5164" s="8" t="s">
        <v>936</v>
      </c>
      <c r="G5164" s="8" t="s">
        <v>31727</v>
      </c>
      <c r="H5164" s="8" t="s">
        <v>31746</v>
      </c>
      <c r="I5164" s="8" t="s">
        <v>16514</v>
      </c>
      <c r="J5164" s="10" t="s">
        <v>49</v>
      </c>
      <c r="K5164" s="51" t="s">
        <v>18423</v>
      </c>
      <c r="L5164" s="8"/>
      <c r="M5164" s="8"/>
      <c r="N5164" s="8" t="s">
        <v>31761</v>
      </c>
      <c r="O5164" s="13" t="s">
        <v>52</v>
      </c>
      <c r="P5164" s="51"/>
      <c r="Q5164" s="51"/>
      <c r="R5164" s="51" t="s">
        <v>1997</v>
      </c>
      <c r="S5164" s="51" t="s">
        <v>31762</v>
      </c>
      <c r="T5164" s="11" t="str">
        <f t="shared" si="2"/>
        <v>John Randall</v>
      </c>
      <c r="U5164" s="51" t="s">
        <v>80</v>
      </c>
      <c r="V5164" s="51"/>
      <c r="W5164" s="51"/>
      <c r="X5164" s="8"/>
      <c r="Y5164" s="51" t="s">
        <v>60</v>
      </c>
      <c r="Z5164" s="56" t="s">
        <v>31750</v>
      </c>
      <c r="AA5164" s="51" t="s">
        <v>60</v>
      </c>
      <c r="AB5164" s="51" t="s">
        <v>60</v>
      </c>
      <c r="AC5164" s="51" t="s">
        <v>60</v>
      </c>
      <c r="AD5164" s="56" t="s">
        <v>18429</v>
      </c>
      <c r="AE5164" s="8" t="s">
        <v>31751</v>
      </c>
      <c r="AF5164" s="8" t="s">
        <v>18434</v>
      </c>
      <c r="AG5164" s="8" t="s">
        <v>9235</v>
      </c>
      <c r="AH5164" s="8" t="s">
        <v>65</v>
      </c>
      <c r="AI5164" s="13" t="s">
        <v>66</v>
      </c>
      <c r="AJ5164" s="13" t="s">
        <v>29094</v>
      </c>
      <c r="AK5164" s="8" t="s">
        <v>49</v>
      </c>
      <c r="AL5164" s="8" t="s">
        <v>49</v>
      </c>
      <c r="AM5164" s="8" t="s">
        <v>49</v>
      </c>
      <c r="AN5164" s="8" t="s">
        <v>49</v>
      </c>
      <c r="AO5164" s="8" t="s">
        <v>31752</v>
      </c>
      <c r="AP5164" s="51" t="s">
        <v>18434</v>
      </c>
      <c r="AQ5164" s="11">
        <v>9042.0</v>
      </c>
    </row>
    <row r="5165">
      <c r="A5165" s="8" t="str">
        <f t="shared" si="1"/>
        <v>Nick Trubachik</v>
      </c>
      <c r="B5165" s="51" t="s">
        <v>31745</v>
      </c>
      <c r="C5165" s="8" t="s">
        <v>31725</v>
      </c>
      <c r="D5165" s="9" t="s">
        <v>9226</v>
      </c>
      <c r="E5165" s="8" t="s">
        <v>2118</v>
      </c>
      <c r="F5165" s="8" t="s">
        <v>936</v>
      </c>
      <c r="G5165" s="51" t="s">
        <v>31727</v>
      </c>
      <c r="H5165" s="51" t="s">
        <v>31746</v>
      </c>
      <c r="I5165" s="8" t="s">
        <v>16514</v>
      </c>
      <c r="J5165" s="10" t="s">
        <v>49</v>
      </c>
      <c r="K5165" s="51" t="s">
        <v>18423</v>
      </c>
      <c r="L5165" s="51"/>
      <c r="M5165" s="51"/>
      <c r="N5165" s="51" t="s">
        <v>31763</v>
      </c>
      <c r="O5165" s="51" t="s">
        <v>52</v>
      </c>
      <c r="P5165" s="51"/>
      <c r="Q5165" s="51"/>
      <c r="R5165" s="51" t="s">
        <v>392</v>
      </c>
      <c r="S5165" s="51" t="s">
        <v>31764</v>
      </c>
      <c r="T5165" s="11" t="str">
        <f t="shared" si="2"/>
        <v>Nick Trubachik</v>
      </c>
      <c r="U5165" s="51" t="s">
        <v>80</v>
      </c>
      <c r="V5165" s="51"/>
      <c r="W5165" s="51"/>
      <c r="X5165" s="51"/>
      <c r="Y5165" s="51" t="s">
        <v>60</v>
      </c>
      <c r="Z5165" s="56" t="s">
        <v>31750</v>
      </c>
      <c r="AA5165" s="51" t="s">
        <v>60</v>
      </c>
      <c r="AB5165" s="51" t="s">
        <v>60</v>
      </c>
      <c r="AC5165" s="51" t="s">
        <v>60</v>
      </c>
      <c r="AD5165" s="56" t="s">
        <v>18429</v>
      </c>
      <c r="AE5165" s="51" t="s">
        <v>31751</v>
      </c>
      <c r="AF5165" s="8" t="s">
        <v>18434</v>
      </c>
      <c r="AG5165" s="8" t="s">
        <v>9235</v>
      </c>
      <c r="AH5165" s="8" t="s">
        <v>65</v>
      </c>
      <c r="AI5165" s="8" t="s">
        <v>66</v>
      </c>
      <c r="AJ5165" s="8" t="s">
        <v>29094</v>
      </c>
      <c r="AK5165" s="8" t="s">
        <v>49</v>
      </c>
      <c r="AL5165" s="8" t="s">
        <v>49</v>
      </c>
      <c r="AM5165" s="8" t="s">
        <v>49</v>
      </c>
      <c r="AN5165" s="8" t="s">
        <v>49</v>
      </c>
      <c r="AO5165" s="8" t="s">
        <v>31752</v>
      </c>
      <c r="AP5165" s="51" t="s">
        <v>18434</v>
      </c>
      <c r="AQ5165" s="68">
        <v>9042.0</v>
      </c>
    </row>
    <row r="5166">
      <c r="A5166" s="8" t="str">
        <f t="shared" si="1"/>
        <v>Fernando Fantroy</v>
      </c>
      <c r="B5166" s="51" t="s">
        <v>31765</v>
      </c>
      <c r="C5166" s="8" t="s">
        <v>31725</v>
      </c>
      <c r="D5166" s="9" t="s">
        <v>9226</v>
      </c>
      <c r="E5166" s="8" t="s">
        <v>31766</v>
      </c>
      <c r="F5166" s="8" t="s">
        <v>936</v>
      </c>
      <c r="G5166" s="8" t="s">
        <v>31727</v>
      </c>
      <c r="H5166" s="8" t="s">
        <v>31767</v>
      </c>
      <c r="I5166" s="8" t="s">
        <v>49</v>
      </c>
      <c r="J5166" s="10" t="s">
        <v>49</v>
      </c>
      <c r="K5166" s="51" t="s">
        <v>31768</v>
      </c>
      <c r="L5166" s="8"/>
      <c r="M5166" s="8"/>
      <c r="N5166" s="8" t="s">
        <v>31769</v>
      </c>
      <c r="O5166" s="8" t="s">
        <v>52</v>
      </c>
      <c r="P5166" s="51"/>
      <c r="Q5166" s="51"/>
      <c r="R5166" s="51" t="s">
        <v>31770</v>
      </c>
      <c r="S5166" s="51" t="s">
        <v>31771</v>
      </c>
      <c r="T5166" s="11" t="str">
        <f t="shared" si="2"/>
        <v>Fernando Fantroy</v>
      </c>
      <c r="U5166" s="51" t="s">
        <v>55</v>
      </c>
      <c r="V5166" s="51" t="s">
        <v>31772</v>
      </c>
      <c r="W5166" s="51" t="s">
        <v>31773</v>
      </c>
      <c r="X5166" s="8"/>
      <c r="Y5166" s="8" t="s">
        <v>60</v>
      </c>
      <c r="Z5166" s="8" t="s">
        <v>60</v>
      </c>
      <c r="AA5166" s="12" t="s">
        <v>31774</v>
      </c>
      <c r="AB5166" s="12" t="s">
        <v>31775</v>
      </c>
      <c r="AC5166" s="8" t="s">
        <v>60</v>
      </c>
      <c r="AD5166" s="12" t="s">
        <v>31776</v>
      </c>
      <c r="AE5166" s="8"/>
      <c r="AF5166" s="8" t="s">
        <v>31777</v>
      </c>
      <c r="AG5166" s="8" t="s">
        <v>9235</v>
      </c>
      <c r="AH5166" s="8" t="s">
        <v>352</v>
      </c>
      <c r="AI5166" s="8" t="s">
        <v>66</v>
      </c>
      <c r="AJ5166" s="8" t="s">
        <v>29094</v>
      </c>
      <c r="AK5166" s="8" t="s">
        <v>49</v>
      </c>
      <c r="AL5166" s="8" t="s">
        <v>49</v>
      </c>
      <c r="AM5166" s="8" t="s">
        <v>49</v>
      </c>
      <c r="AN5166" s="8" t="s">
        <v>49</v>
      </c>
      <c r="AO5166" s="8" t="s">
        <v>31778</v>
      </c>
      <c r="AP5166" s="51" t="s">
        <v>31777</v>
      </c>
      <c r="AQ5166" s="11">
        <v>9170.0</v>
      </c>
    </row>
    <row r="5167">
      <c r="A5167" s="8" t="str">
        <f t="shared" si="1"/>
        <v>Eldridge Fantroy</v>
      </c>
      <c r="B5167" s="51" t="s">
        <v>31765</v>
      </c>
      <c r="C5167" s="8" t="s">
        <v>31725</v>
      </c>
      <c r="D5167" s="9" t="s">
        <v>9226</v>
      </c>
      <c r="E5167" s="8" t="s">
        <v>31766</v>
      </c>
      <c r="F5167" s="8" t="s">
        <v>936</v>
      </c>
      <c r="G5167" s="8" t="s">
        <v>31727</v>
      </c>
      <c r="H5167" s="8" t="s">
        <v>31767</v>
      </c>
      <c r="I5167" s="8" t="s">
        <v>49</v>
      </c>
      <c r="J5167" s="10" t="s">
        <v>49</v>
      </c>
      <c r="K5167" s="51" t="s">
        <v>31768</v>
      </c>
      <c r="L5167" s="8"/>
      <c r="M5167" s="8"/>
      <c r="N5167" s="8" t="s">
        <v>31779</v>
      </c>
      <c r="O5167" s="8" t="s">
        <v>52</v>
      </c>
      <c r="P5167" s="51"/>
      <c r="Q5167" s="51"/>
      <c r="R5167" s="51" t="s">
        <v>31780</v>
      </c>
      <c r="S5167" s="51" t="s">
        <v>31771</v>
      </c>
      <c r="T5167" s="11" t="str">
        <f t="shared" si="2"/>
        <v>Eldridge Fantroy</v>
      </c>
      <c r="U5167" s="51" t="s">
        <v>106</v>
      </c>
      <c r="V5167" s="51" t="s">
        <v>31781</v>
      </c>
      <c r="W5167" s="51" t="s">
        <v>31773</v>
      </c>
      <c r="X5167" s="8"/>
      <c r="Y5167" s="51" t="s">
        <v>60</v>
      </c>
      <c r="Z5167" s="51" t="s">
        <v>60</v>
      </c>
      <c r="AA5167" s="51" t="s">
        <v>60</v>
      </c>
      <c r="AB5167" s="56" t="s">
        <v>31775</v>
      </c>
      <c r="AC5167" s="56" t="s">
        <v>31776</v>
      </c>
      <c r="AD5167" s="56" t="s">
        <v>31776</v>
      </c>
      <c r="AE5167" s="8"/>
      <c r="AF5167" s="8" t="s">
        <v>31777</v>
      </c>
      <c r="AG5167" s="8" t="s">
        <v>9235</v>
      </c>
      <c r="AH5167" s="8" t="s">
        <v>352</v>
      </c>
      <c r="AI5167" s="8" t="s">
        <v>66</v>
      </c>
      <c r="AJ5167" s="8" t="s">
        <v>29094</v>
      </c>
      <c r="AK5167" s="8" t="s">
        <v>49</v>
      </c>
      <c r="AL5167" s="8" t="s">
        <v>49</v>
      </c>
      <c r="AM5167" s="8" t="s">
        <v>49</v>
      </c>
      <c r="AN5167" s="8" t="s">
        <v>49</v>
      </c>
      <c r="AO5167" s="8" t="s">
        <v>31778</v>
      </c>
      <c r="AP5167" s="51" t="s">
        <v>31777</v>
      </c>
      <c r="AQ5167" s="11">
        <v>9170.0</v>
      </c>
    </row>
    <row r="5168">
      <c r="A5168" s="8" t="str">
        <f t="shared" si="1"/>
        <v>Brian Salgado</v>
      </c>
      <c r="B5168" s="51" t="s">
        <v>31765</v>
      </c>
      <c r="C5168" s="8" t="s">
        <v>31725</v>
      </c>
      <c r="D5168" s="9" t="s">
        <v>9226</v>
      </c>
      <c r="E5168" s="8" t="s">
        <v>31766</v>
      </c>
      <c r="F5168" s="8" t="s">
        <v>936</v>
      </c>
      <c r="G5168" s="8" t="s">
        <v>31727</v>
      </c>
      <c r="H5168" s="8" t="s">
        <v>31767</v>
      </c>
      <c r="I5168" s="8" t="s">
        <v>49</v>
      </c>
      <c r="J5168" s="10" t="s">
        <v>49</v>
      </c>
      <c r="K5168" s="51" t="s">
        <v>31768</v>
      </c>
      <c r="L5168" s="8"/>
      <c r="M5168" s="8"/>
      <c r="N5168" s="8" t="s">
        <v>31782</v>
      </c>
      <c r="O5168" s="8" t="s">
        <v>52</v>
      </c>
      <c r="P5168" s="51"/>
      <c r="Q5168" s="51"/>
      <c r="R5168" s="51" t="s">
        <v>331</v>
      </c>
      <c r="S5168" s="51" t="s">
        <v>31783</v>
      </c>
      <c r="T5168" s="11" t="str">
        <f t="shared" si="2"/>
        <v>Brian Salgado</v>
      </c>
      <c r="U5168" s="51" t="s">
        <v>80</v>
      </c>
      <c r="V5168" s="51"/>
      <c r="W5168" s="51" t="s">
        <v>31773</v>
      </c>
      <c r="X5168" s="8"/>
      <c r="Y5168" s="51" t="s">
        <v>60</v>
      </c>
      <c r="Z5168" s="51" t="s">
        <v>60</v>
      </c>
      <c r="AA5168" s="56" t="s">
        <v>31784</v>
      </c>
      <c r="AB5168" s="56" t="s">
        <v>31775</v>
      </c>
      <c r="AC5168" s="51" t="s">
        <v>60</v>
      </c>
      <c r="AD5168" s="56" t="s">
        <v>31776</v>
      </c>
      <c r="AE5168" s="8"/>
      <c r="AF5168" s="8" t="s">
        <v>31777</v>
      </c>
      <c r="AG5168" s="8" t="s">
        <v>9235</v>
      </c>
      <c r="AH5168" s="8" t="s">
        <v>352</v>
      </c>
      <c r="AI5168" s="8" t="s">
        <v>66</v>
      </c>
      <c r="AJ5168" s="8" t="s">
        <v>29094</v>
      </c>
      <c r="AK5168" s="8" t="s">
        <v>49</v>
      </c>
      <c r="AL5168" s="8" t="s">
        <v>49</v>
      </c>
      <c r="AM5168" s="8" t="s">
        <v>49</v>
      </c>
      <c r="AN5168" s="8" t="s">
        <v>49</v>
      </c>
      <c r="AO5168" s="8" t="s">
        <v>31778</v>
      </c>
      <c r="AP5168" s="51" t="s">
        <v>31777</v>
      </c>
      <c r="AQ5168" s="11">
        <v>9170.0</v>
      </c>
    </row>
    <row r="5169">
      <c r="A5169" s="8" t="str">
        <f t="shared" si="1"/>
        <v>Kayla Salgado</v>
      </c>
      <c r="B5169" s="51" t="s">
        <v>31765</v>
      </c>
      <c r="C5169" s="8" t="s">
        <v>31725</v>
      </c>
      <c r="D5169" s="9" t="s">
        <v>9226</v>
      </c>
      <c r="E5169" s="8" t="s">
        <v>31766</v>
      </c>
      <c r="F5169" s="8" t="s">
        <v>936</v>
      </c>
      <c r="G5169" s="8" t="s">
        <v>31727</v>
      </c>
      <c r="H5169" s="8" t="s">
        <v>31767</v>
      </c>
      <c r="I5169" s="8" t="s">
        <v>49</v>
      </c>
      <c r="J5169" s="10" t="s">
        <v>49</v>
      </c>
      <c r="K5169" s="51" t="s">
        <v>31768</v>
      </c>
      <c r="L5169" s="8"/>
      <c r="M5169" s="8"/>
      <c r="N5169" s="8" t="s">
        <v>31785</v>
      </c>
      <c r="O5169" s="8" t="s">
        <v>52</v>
      </c>
      <c r="P5169" s="51"/>
      <c r="Q5169" s="51"/>
      <c r="R5169" s="51" t="s">
        <v>4503</v>
      </c>
      <c r="S5169" s="51" t="s">
        <v>31783</v>
      </c>
      <c r="T5169" s="11" t="str">
        <f t="shared" si="2"/>
        <v>Kayla Salgado</v>
      </c>
      <c r="U5169" s="51" t="s">
        <v>80</v>
      </c>
      <c r="V5169" s="51"/>
      <c r="W5169" s="51" t="s">
        <v>31773</v>
      </c>
      <c r="X5169" s="8"/>
      <c r="Y5169" s="51" t="s">
        <v>60</v>
      </c>
      <c r="Z5169" s="51" t="s">
        <v>60</v>
      </c>
      <c r="AA5169" s="56" t="s">
        <v>31786</v>
      </c>
      <c r="AB5169" s="56" t="s">
        <v>31775</v>
      </c>
      <c r="AC5169" s="51" t="s">
        <v>60</v>
      </c>
      <c r="AD5169" s="56" t="s">
        <v>31776</v>
      </c>
      <c r="AE5169" s="8"/>
      <c r="AF5169" s="8" t="s">
        <v>31777</v>
      </c>
      <c r="AG5169" s="8" t="s">
        <v>9235</v>
      </c>
      <c r="AH5169" s="8" t="s">
        <v>352</v>
      </c>
      <c r="AI5169" s="8" t="s">
        <v>66</v>
      </c>
      <c r="AJ5169" s="8" t="s">
        <v>29094</v>
      </c>
      <c r="AK5169" s="8" t="s">
        <v>49</v>
      </c>
      <c r="AL5169" s="8" t="s">
        <v>49</v>
      </c>
      <c r="AM5169" s="8" t="s">
        <v>49</v>
      </c>
      <c r="AN5169" s="8" t="s">
        <v>49</v>
      </c>
      <c r="AO5169" s="8" t="s">
        <v>31778</v>
      </c>
      <c r="AP5169" s="51" t="s">
        <v>31777</v>
      </c>
      <c r="AQ5169" s="11">
        <v>9170.0</v>
      </c>
    </row>
    <row r="5170">
      <c r="A5170" s="8" t="str">
        <f t="shared" si="1"/>
        <v>Jason Cash</v>
      </c>
      <c r="B5170" s="51" t="s">
        <v>31787</v>
      </c>
      <c r="C5170" s="8" t="s">
        <v>31725</v>
      </c>
      <c r="D5170" s="9" t="s">
        <v>9226</v>
      </c>
      <c r="E5170" s="8" t="s">
        <v>31788</v>
      </c>
      <c r="F5170" s="8" t="s">
        <v>936</v>
      </c>
      <c r="G5170" s="8" t="s">
        <v>31727</v>
      </c>
      <c r="H5170" s="8" t="s">
        <v>31789</v>
      </c>
      <c r="I5170" s="8" t="s">
        <v>49</v>
      </c>
      <c r="J5170" s="10" t="s">
        <v>49</v>
      </c>
      <c r="K5170" s="51" t="s">
        <v>31790</v>
      </c>
      <c r="L5170" s="8"/>
      <c r="M5170" s="8"/>
      <c r="N5170" s="8" t="s">
        <v>31791</v>
      </c>
      <c r="O5170" s="8" t="s">
        <v>52</v>
      </c>
      <c r="P5170" s="51"/>
      <c r="Q5170" s="51"/>
      <c r="R5170" s="51" t="s">
        <v>1059</v>
      </c>
      <c r="S5170" s="51" t="s">
        <v>24563</v>
      </c>
      <c r="T5170" s="11" t="str">
        <f t="shared" si="2"/>
        <v>Jason Cash</v>
      </c>
      <c r="U5170" s="51" t="s">
        <v>55</v>
      </c>
      <c r="V5170" s="51" t="s">
        <v>31792</v>
      </c>
      <c r="W5170" s="51" t="s">
        <v>31793</v>
      </c>
      <c r="X5170" s="8"/>
      <c r="Y5170" s="8" t="s">
        <v>60</v>
      </c>
      <c r="Z5170" s="8" t="s">
        <v>60</v>
      </c>
      <c r="AA5170" s="8" t="s">
        <v>60</v>
      </c>
      <c r="AB5170" s="8" t="s">
        <v>60</v>
      </c>
      <c r="AC5170" s="8" t="s">
        <v>60</v>
      </c>
      <c r="AD5170" s="8" t="s">
        <v>60</v>
      </c>
      <c r="AE5170" s="8" t="s">
        <v>31794</v>
      </c>
      <c r="AF5170" s="8" t="s">
        <v>31795</v>
      </c>
      <c r="AG5170" s="8" t="s">
        <v>9235</v>
      </c>
      <c r="AH5170" s="8" t="s">
        <v>194</v>
      </c>
      <c r="AI5170" s="8" t="s">
        <v>66</v>
      </c>
      <c r="AJ5170" s="8" t="s">
        <v>29094</v>
      </c>
      <c r="AK5170" s="8" t="s">
        <v>49</v>
      </c>
      <c r="AL5170" s="8" t="s">
        <v>49</v>
      </c>
      <c r="AM5170" s="8" t="s">
        <v>49</v>
      </c>
      <c r="AN5170" s="8" t="s">
        <v>49</v>
      </c>
      <c r="AO5170" s="8" t="s">
        <v>31796</v>
      </c>
      <c r="AP5170" s="51" t="s">
        <v>31795</v>
      </c>
      <c r="AQ5170" s="11">
        <v>2160.0</v>
      </c>
    </row>
    <row r="5171">
      <c r="A5171" s="8" t="str">
        <f t="shared" si="1"/>
        <v>John Atkinson</v>
      </c>
      <c r="B5171" s="51" t="s">
        <v>31787</v>
      </c>
      <c r="C5171" s="8" t="s">
        <v>31725</v>
      </c>
      <c r="D5171" s="9" t="s">
        <v>9226</v>
      </c>
      <c r="E5171" s="13" t="s">
        <v>31788</v>
      </c>
      <c r="F5171" s="8" t="s">
        <v>936</v>
      </c>
      <c r="G5171" s="51" t="s">
        <v>31727</v>
      </c>
      <c r="H5171" s="8" t="s">
        <v>31789</v>
      </c>
      <c r="I5171" s="13" t="s">
        <v>16514</v>
      </c>
      <c r="J5171" s="10" t="s">
        <v>11705</v>
      </c>
      <c r="K5171" s="51" t="s">
        <v>31790</v>
      </c>
      <c r="L5171" s="8"/>
      <c r="M5171" s="8"/>
      <c r="N5171" s="8" t="s">
        <v>31797</v>
      </c>
      <c r="O5171" s="57" t="s">
        <v>52</v>
      </c>
      <c r="P5171" s="51"/>
      <c r="Q5171" s="51"/>
      <c r="R5171" s="51" t="s">
        <v>1997</v>
      </c>
      <c r="S5171" s="51" t="s">
        <v>30357</v>
      </c>
      <c r="T5171" s="11" t="str">
        <f t="shared" si="2"/>
        <v>John Atkinson</v>
      </c>
      <c r="U5171" s="51" t="s">
        <v>160</v>
      </c>
      <c r="V5171" s="51" t="s">
        <v>31798</v>
      </c>
      <c r="W5171" s="51"/>
      <c r="X5171" s="51"/>
      <c r="Y5171" s="51" t="s">
        <v>60</v>
      </c>
      <c r="Z5171" s="51" t="s">
        <v>60</v>
      </c>
      <c r="AA5171" s="51" t="s">
        <v>60</v>
      </c>
      <c r="AB5171" s="51" t="s">
        <v>60</v>
      </c>
      <c r="AC5171" s="51" t="s">
        <v>60</v>
      </c>
      <c r="AD5171" s="51" t="s">
        <v>60</v>
      </c>
      <c r="AE5171" s="51" t="s">
        <v>31794</v>
      </c>
      <c r="AF5171" s="13" t="s">
        <v>31795</v>
      </c>
      <c r="AG5171" s="8" t="s">
        <v>9235</v>
      </c>
      <c r="AH5171" s="13" t="s">
        <v>194</v>
      </c>
      <c r="AI5171" s="13" t="s">
        <v>66</v>
      </c>
      <c r="AJ5171" s="13" t="s">
        <v>29094</v>
      </c>
      <c r="AK5171" s="8" t="s">
        <v>11705</v>
      </c>
      <c r="AL5171" s="8" t="s">
        <v>11705</v>
      </c>
      <c r="AM5171" s="8" t="s">
        <v>11705</v>
      </c>
      <c r="AN5171" s="8" t="s">
        <v>49</v>
      </c>
      <c r="AO5171" s="8" t="s">
        <v>31796</v>
      </c>
      <c r="AP5171" s="51" t="s">
        <v>31795</v>
      </c>
      <c r="AQ5171" s="11">
        <v>2160.0</v>
      </c>
    </row>
    <row r="5172">
      <c r="A5172" s="8" t="str">
        <f t="shared" si="1"/>
        <v>Emma Meyer</v>
      </c>
      <c r="B5172" s="51" t="s">
        <v>31787</v>
      </c>
      <c r="C5172" s="8" t="s">
        <v>31725</v>
      </c>
      <c r="D5172" s="9" t="s">
        <v>9226</v>
      </c>
      <c r="E5172" s="13" t="s">
        <v>31788</v>
      </c>
      <c r="F5172" s="8" t="s">
        <v>936</v>
      </c>
      <c r="G5172" s="51" t="s">
        <v>31727</v>
      </c>
      <c r="H5172" s="8" t="s">
        <v>31789</v>
      </c>
      <c r="I5172" s="13" t="s">
        <v>16514</v>
      </c>
      <c r="J5172" s="10" t="s">
        <v>11705</v>
      </c>
      <c r="K5172" s="51" t="s">
        <v>31790</v>
      </c>
      <c r="L5172" s="8"/>
      <c r="M5172" s="8"/>
      <c r="N5172" s="8" t="s">
        <v>31799</v>
      </c>
      <c r="O5172" s="57" t="s">
        <v>52</v>
      </c>
      <c r="P5172" s="51"/>
      <c r="Q5172" s="51"/>
      <c r="R5172" s="51" t="s">
        <v>1593</v>
      </c>
      <c r="S5172" s="51" t="s">
        <v>514</v>
      </c>
      <c r="T5172" s="11" t="str">
        <f t="shared" si="2"/>
        <v>Emma Meyer</v>
      </c>
      <c r="U5172" s="51" t="s">
        <v>674</v>
      </c>
      <c r="V5172" s="51" t="s">
        <v>31800</v>
      </c>
      <c r="W5172" s="51" t="s">
        <v>31801</v>
      </c>
      <c r="X5172" s="51"/>
      <c r="Y5172" s="51" t="s">
        <v>60</v>
      </c>
      <c r="Z5172" s="51" t="s">
        <v>60</v>
      </c>
      <c r="AA5172" s="51" t="s">
        <v>60</v>
      </c>
      <c r="AB5172" s="51" t="s">
        <v>60</v>
      </c>
      <c r="AC5172" s="51" t="s">
        <v>60</v>
      </c>
      <c r="AD5172" s="51" t="s">
        <v>60</v>
      </c>
      <c r="AE5172" s="51" t="s">
        <v>31794</v>
      </c>
      <c r="AF5172" s="13" t="s">
        <v>31795</v>
      </c>
      <c r="AG5172" s="8" t="s">
        <v>9235</v>
      </c>
      <c r="AH5172" s="13" t="s">
        <v>194</v>
      </c>
      <c r="AI5172" s="13" t="s">
        <v>66</v>
      </c>
      <c r="AJ5172" s="13" t="s">
        <v>29094</v>
      </c>
      <c r="AK5172" s="8" t="s">
        <v>11705</v>
      </c>
      <c r="AL5172" s="8" t="s">
        <v>11705</v>
      </c>
      <c r="AM5172" s="8" t="s">
        <v>11705</v>
      </c>
      <c r="AN5172" s="8" t="s">
        <v>49</v>
      </c>
      <c r="AO5172" s="8" t="s">
        <v>31796</v>
      </c>
      <c r="AP5172" s="51" t="s">
        <v>31795</v>
      </c>
      <c r="AQ5172" s="11">
        <v>2160.0</v>
      </c>
    </row>
    <row r="5173">
      <c r="A5173" s="8" t="str">
        <f t="shared" si="1"/>
        <v>Steve Delgado</v>
      </c>
      <c r="B5173" s="51" t="s">
        <v>31787</v>
      </c>
      <c r="C5173" s="8" t="s">
        <v>31725</v>
      </c>
      <c r="D5173" s="9" t="s">
        <v>9226</v>
      </c>
      <c r="E5173" s="13" t="s">
        <v>31788</v>
      </c>
      <c r="F5173" s="8" t="s">
        <v>936</v>
      </c>
      <c r="G5173" s="8" t="s">
        <v>31727</v>
      </c>
      <c r="H5173" s="8" t="s">
        <v>31789</v>
      </c>
      <c r="I5173" s="8" t="s">
        <v>49</v>
      </c>
      <c r="J5173" s="75" t="s">
        <v>11705</v>
      </c>
      <c r="K5173" s="51" t="s">
        <v>31790</v>
      </c>
      <c r="L5173" s="8"/>
      <c r="M5173" s="8"/>
      <c r="N5173" s="8" t="s">
        <v>31802</v>
      </c>
      <c r="O5173" s="8" t="s">
        <v>52</v>
      </c>
      <c r="P5173" s="51"/>
      <c r="Q5173" s="51"/>
      <c r="R5173" s="51" t="s">
        <v>2591</v>
      </c>
      <c r="S5173" s="51" t="s">
        <v>5791</v>
      </c>
      <c r="T5173" s="11" t="str">
        <f t="shared" si="2"/>
        <v>Steve Delgado</v>
      </c>
      <c r="U5173" s="51" t="s">
        <v>106</v>
      </c>
      <c r="V5173" s="51" t="s">
        <v>31803</v>
      </c>
      <c r="W5173" s="51" t="s">
        <v>31804</v>
      </c>
      <c r="X5173" s="8"/>
      <c r="Y5173" s="12" t="s">
        <v>31805</v>
      </c>
      <c r="Z5173" s="12" t="s">
        <v>31806</v>
      </c>
      <c r="AA5173" s="8" t="s">
        <v>60</v>
      </c>
      <c r="AB5173" s="8" t="s">
        <v>60</v>
      </c>
      <c r="AC5173" s="8" t="s">
        <v>60</v>
      </c>
      <c r="AD5173" s="12" t="s">
        <v>31807</v>
      </c>
      <c r="AE5173" s="8" t="s">
        <v>31794</v>
      </c>
      <c r="AF5173" s="13" t="s">
        <v>31795</v>
      </c>
      <c r="AG5173" s="8" t="s">
        <v>9235</v>
      </c>
      <c r="AH5173" s="13" t="s">
        <v>194</v>
      </c>
      <c r="AI5173" s="13" t="s">
        <v>66</v>
      </c>
      <c r="AJ5173" s="13" t="s">
        <v>29094</v>
      </c>
      <c r="AK5173" s="13" t="s">
        <v>11705</v>
      </c>
      <c r="AL5173" s="13" t="s">
        <v>11705</v>
      </c>
      <c r="AM5173" s="13" t="s">
        <v>11705</v>
      </c>
      <c r="AN5173" s="8" t="s">
        <v>49</v>
      </c>
      <c r="AO5173" s="8" t="s">
        <v>31796</v>
      </c>
      <c r="AP5173" s="51" t="s">
        <v>31795</v>
      </c>
      <c r="AQ5173" s="11">
        <v>2160.0</v>
      </c>
    </row>
    <row r="5174">
      <c r="A5174" s="8" t="str">
        <f t="shared" si="1"/>
        <v>Bailey Wallack</v>
      </c>
      <c r="B5174" s="51" t="s">
        <v>31787</v>
      </c>
      <c r="C5174" s="8" t="s">
        <v>31725</v>
      </c>
      <c r="D5174" s="9" t="s">
        <v>9226</v>
      </c>
      <c r="E5174" s="8" t="s">
        <v>31788</v>
      </c>
      <c r="F5174" s="8" t="s">
        <v>936</v>
      </c>
      <c r="G5174" s="51" t="s">
        <v>31727</v>
      </c>
      <c r="H5174" s="8" t="s">
        <v>31789</v>
      </c>
      <c r="I5174" s="8" t="s">
        <v>16514</v>
      </c>
      <c r="J5174" s="10" t="s">
        <v>11705</v>
      </c>
      <c r="K5174" s="51" t="s">
        <v>31790</v>
      </c>
      <c r="L5174" s="8"/>
      <c r="M5174" s="8"/>
      <c r="N5174" s="51" t="s">
        <v>31808</v>
      </c>
      <c r="O5174" s="51" t="s">
        <v>52</v>
      </c>
      <c r="P5174" s="51"/>
      <c r="Q5174" s="51"/>
      <c r="R5174" s="51" t="s">
        <v>3128</v>
      </c>
      <c r="S5174" s="51" t="s">
        <v>31809</v>
      </c>
      <c r="T5174" s="11" t="str">
        <f t="shared" si="2"/>
        <v>Bailey Wallack</v>
      </c>
      <c r="U5174" s="51" t="s">
        <v>80</v>
      </c>
      <c r="V5174" s="51"/>
      <c r="W5174" s="51"/>
      <c r="X5174" s="51"/>
      <c r="Y5174" s="51" t="s">
        <v>60</v>
      </c>
      <c r="Z5174" s="56" t="s">
        <v>31806</v>
      </c>
      <c r="AA5174" s="56" t="s">
        <v>31810</v>
      </c>
      <c r="AB5174" s="51" t="s">
        <v>60</v>
      </c>
      <c r="AC5174" s="51" t="s">
        <v>60</v>
      </c>
      <c r="AD5174" s="56" t="s">
        <v>31807</v>
      </c>
      <c r="AE5174" s="51" t="s">
        <v>31794</v>
      </c>
      <c r="AF5174" s="8" t="s">
        <v>31795</v>
      </c>
      <c r="AG5174" s="8" t="s">
        <v>9235</v>
      </c>
      <c r="AH5174" s="8" t="s">
        <v>194</v>
      </c>
      <c r="AI5174" s="8" t="s">
        <v>66</v>
      </c>
      <c r="AJ5174" s="8" t="s">
        <v>29094</v>
      </c>
      <c r="AK5174" s="8" t="s">
        <v>11705</v>
      </c>
      <c r="AL5174" s="8" t="s">
        <v>11705</v>
      </c>
      <c r="AM5174" s="8" t="s">
        <v>11705</v>
      </c>
      <c r="AN5174" s="8" t="s">
        <v>49</v>
      </c>
      <c r="AO5174" s="8" t="s">
        <v>31796</v>
      </c>
      <c r="AP5174" s="51" t="s">
        <v>31795</v>
      </c>
      <c r="AQ5174" s="11">
        <v>2160.0</v>
      </c>
    </row>
    <row r="5175">
      <c r="A5175" s="8" t="str">
        <f t="shared" si="1"/>
        <v>Ryan Jaggi</v>
      </c>
      <c r="B5175" s="51" t="s">
        <v>31811</v>
      </c>
      <c r="C5175" s="8" t="s">
        <v>31725</v>
      </c>
      <c r="D5175" s="9" t="s">
        <v>9226</v>
      </c>
      <c r="E5175" s="8" t="s">
        <v>31812</v>
      </c>
      <c r="F5175" s="8" t="s">
        <v>936</v>
      </c>
      <c r="G5175" s="51" t="s">
        <v>31727</v>
      </c>
      <c r="H5175" s="8" t="s">
        <v>31813</v>
      </c>
      <c r="I5175" s="8" t="s">
        <v>16514</v>
      </c>
      <c r="J5175" s="10" t="s">
        <v>11705</v>
      </c>
      <c r="K5175" s="51" t="s">
        <v>31814</v>
      </c>
      <c r="L5175" s="8" t="s">
        <v>86</v>
      </c>
      <c r="M5175" s="8" t="s">
        <v>86</v>
      </c>
      <c r="N5175" s="51" t="s">
        <v>31815</v>
      </c>
      <c r="O5175" s="51" t="s">
        <v>52</v>
      </c>
      <c r="P5175" s="51" t="s">
        <v>490</v>
      </c>
      <c r="Q5175" s="51"/>
      <c r="R5175" s="51" t="s">
        <v>927</v>
      </c>
      <c r="S5175" s="51" t="s">
        <v>31816</v>
      </c>
      <c r="T5175" s="11" t="str">
        <f t="shared" si="2"/>
        <v>Ryan Jaggi</v>
      </c>
      <c r="U5175" s="51" t="s">
        <v>55</v>
      </c>
      <c r="V5175" s="51" t="s">
        <v>31817</v>
      </c>
      <c r="W5175" s="51" t="s">
        <v>31818</v>
      </c>
      <c r="X5175" s="51"/>
      <c r="Y5175" s="51" t="s">
        <v>60</v>
      </c>
      <c r="Z5175" s="51" t="s">
        <v>60</v>
      </c>
      <c r="AA5175" s="51" t="s">
        <v>60</v>
      </c>
      <c r="AB5175" s="56" t="s">
        <v>31819</v>
      </c>
      <c r="AC5175" s="56" t="s">
        <v>31820</v>
      </c>
      <c r="AD5175" s="51" t="s">
        <v>60</v>
      </c>
      <c r="AE5175" s="51" t="s">
        <v>31821</v>
      </c>
      <c r="AF5175" s="8" t="s">
        <v>31822</v>
      </c>
      <c r="AG5175" s="8" t="s">
        <v>9235</v>
      </c>
      <c r="AH5175" s="8" t="s">
        <v>194</v>
      </c>
      <c r="AI5175" s="8" t="s">
        <v>66</v>
      </c>
      <c r="AJ5175" s="8" t="s">
        <v>29094</v>
      </c>
      <c r="AK5175" s="8" t="s">
        <v>11705</v>
      </c>
      <c r="AL5175" s="8" t="s">
        <v>11705</v>
      </c>
      <c r="AM5175" s="8" t="s">
        <v>11705</v>
      </c>
      <c r="AN5175" s="8" t="s">
        <v>49</v>
      </c>
      <c r="AO5175" s="8" t="s">
        <v>31823</v>
      </c>
      <c r="AP5175" s="51" t="s">
        <v>31822</v>
      </c>
      <c r="AQ5175" s="11">
        <v>2017.0</v>
      </c>
    </row>
    <row r="5176">
      <c r="A5176" s="8" t="str">
        <f t="shared" si="1"/>
        <v>Cameron Morales</v>
      </c>
      <c r="B5176" s="51" t="s">
        <v>31811</v>
      </c>
      <c r="C5176" s="8" t="s">
        <v>31725</v>
      </c>
      <c r="D5176" s="9" t="s">
        <v>9226</v>
      </c>
      <c r="E5176" s="8" t="s">
        <v>31812</v>
      </c>
      <c r="F5176" s="8" t="s">
        <v>936</v>
      </c>
      <c r="G5176" s="51" t="s">
        <v>31727</v>
      </c>
      <c r="H5176" s="51" t="s">
        <v>31813</v>
      </c>
      <c r="I5176" s="8" t="s">
        <v>16514</v>
      </c>
      <c r="J5176" s="10" t="s">
        <v>11705</v>
      </c>
      <c r="K5176" s="51" t="s">
        <v>31814</v>
      </c>
      <c r="L5176" s="51" t="s">
        <v>86</v>
      </c>
      <c r="M5176" s="51"/>
      <c r="N5176" s="51" t="s">
        <v>31824</v>
      </c>
      <c r="O5176" s="51" t="s">
        <v>52</v>
      </c>
      <c r="P5176" s="51"/>
      <c r="Q5176" s="51"/>
      <c r="R5176" s="51" t="s">
        <v>2773</v>
      </c>
      <c r="S5176" s="51" t="s">
        <v>9019</v>
      </c>
      <c r="T5176" s="11" t="str">
        <f t="shared" si="2"/>
        <v>Cameron Morales</v>
      </c>
      <c r="U5176" s="51" t="s">
        <v>80</v>
      </c>
      <c r="V5176" s="51" t="s">
        <v>86</v>
      </c>
      <c r="W5176" s="51" t="s">
        <v>86</v>
      </c>
      <c r="X5176" s="51"/>
      <c r="Y5176" s="51" t="s">
        <v>60</v>
      </c>
      <c r="Z5176" s="51" t="s">
        <v>60</v>
      </c>
      <c r="AA5176" s="51" t="s">
        <v>60</v>
      </c>
      <c r="AB5176" s="56" t="s">
        <v>31819</v>
      </c>
      <c r="AC5176" s="51" t="s">
        <v>60</v>
      </c>
      <c r="AD5176" s="51" t="s">
        <v>60</v>
      </c>
      <c r="AE5176" s="51" t="s">
        <v>31821</v>
      </c>
      <c r="AF5176" s="8" t="s">
        <v>31822</v>
      </c>
      <c r="AG5176" s="8" t="s">
        <v>9235</v>
      </c>
      <c r="AH5176" s="8" t="s">
        <v>194</v>
      </c>
      <c r="AI5176" s="8" t="s">
        <v>66</v>
      </c>
      <c r="AJ5176" s="8" t="s">
        <v>29094</v>
      </c>
      <c r="AK5176" s="8" t="s">
        <v>11705</v>
      </c>
      <c r="AL5176" s="8" t="s">
        <v>11705</v>
      </c>
      <c r="AM5176" s="8" t="s">
        <v>11705</v>
      </c>
      <c r="AN5176" s="8" t="s">
        <v>49</v>
      </c>
      <c r="AO5176" s="8" t="s">
        <v>31823</v>
      </c>
      <c r="AP5176" s="51" t="s">
        <v>31822</v>
      </c>
      <c r="AQ5176" s="68">
        <v>2017.0</v>
      </c>
    </row>
    <row r="5177">
      <c r="A5177" s="8" t="str">
        <f t="shared" si="1"/>
        <v>Brodie Greif</v>
      </c>
      <c r="B5177" s="51" t="s">
        <v>31811</v>
      </c>
      <c r="C5177" s="8" t="s">
        <v>31725</v>
      </c>
      <c r="D5177" s="9" t="s">
        <v>9226</v>
      </c>
      <c r="E5177" s="8" t="s">
        <v>31812</v>
      </c>
      <c r="F5177" s="8" t="s">
        <v>936</v>
      </c>
      <c r="G5177" s="51" t="s">
        <v>31727</v>
      </c>
      <c r="H5177" s="8" t="s">
        <v>31813</v>
      </c>
      <c r="I5177" s="8" t="s">
        <v>16514</v>
      </c>
      <c r="J5177" s="10" t="s">
        <v>11705</v>
      </c>
      <c r="K5177" s="51" t="s">
        <v>31814</v>
      </c>
      <c r="L5177" s="8" t="s">
        <v>86</v>
      </c>
      <c r="M5177" s="8" t="s">
        <v>86</v>
      </c>
      <c r="N5177" s="51" t="s">
        <v>31825</v>
      </c>
      <c r="O5177" s="51" t="s">
        <v>52</v>
      </c>
      <c r="P5177" s="51"/>
      <c r="Q5177" s="51"/>
      <c r="R5177" s="51" t="s">
        <v>31826</v>
      </c>
      <c r="S5177" s="51" t="s">
        <v>31827</v>
      </c>
      <c r="T5177" s="11" t="str">
        <f t="shared" si="2"/>
        <v>Brodie Greif</v>
      </c>
      <c r="U5177" s="51" t="s">
        <v>80</v>
      </c>
      <c r="V5177" s="51" t="s">
        <v>31828</v>
      </c>
      <c r="W5177" s="51" t="s">
        <v>86</v>
      </c>
      <c r="X5177" s="51"/>
      <c r="Y5177" s="51" t="s">
        <v>60</v>
      </c>
      <c r="Z5177" s="51" t="s">
        <v>60</v>
      </c>
      <c r="AA5177" s="51" t="s">
        <v>60</v>
      </c>
      <c r="AB5177" s="56" t="s">
        <v>31819</v>
      </c>
      <c r="AC5177" s="51" t="s">
        <v>60</v>
      </c>
      <c r="AD5177" s="51" t="s">
        <v>60</v>
      </c>
      <c r="AE5177" s="51" t="s">
        <v>31821</v>
      </c>
      <c r="AF5177" s="8" t="s">
        <v>31822</v>
      </c>
      <c r="AG5177" s="8" t="s">
        <v>9235</v>
      </c>
      <c r="AH5177" s="8" t="s">
        <v>194</v>
      </c>
      <c r="AI5177" s="8" t="s">
        <v>66</v>
      </c>
      <c r="AJ5177" s="8" t="s">
        <v>29094</v>
      </c>
      <c r="AK5177" s="8" t="s">
        <v>11705</v>
      </c>
      <c r="AL5177" s="8" t="s">
        <v>11705</v>
      </c>
      <c r="AM5177" s="8" t="s">
        <v>11705</v>
      </c>
      <c r="AN5177" s="8" t="s">
        <v>49</v>
      </c>
      <c r="AO5177" s="8" t="s">
        <v>31823</v>
      </c>
      <c r="AP5177" s="51" t="s">
        <v>31822</v>
      </c>
      <c r="AQ5177" s="11">
        <v>2017.0</v>
      </c>
    </row>
    <row r="5178">
      <c r="A5178" s="8" t="str">
        <f t="shared" si="1"/>
        <v>Morgan Bayes</v>
      </c>
      <c r="B5178" s="51" t="s">
        <v>31811</v>
      </c>
      <c r="C5178" s="8" t="s">
        <v>31725</v>
      </c>
      <c r="D5178" s="9" t="s">
        <v>9226</v>
      </c>
      <c r="E5178" s="8" t="s">
        <v>31812</v>
      </c>
      <c r="F5178" s="8" t="s">
        <v>936</v>
      </c>
      <c r="G5178" s="51" t="s">
        <v>31727</v>
      </c>
      <c r="H5178" s="8" t="s">
        <v>31813</v>
      </c>
      <c r="I5178" s="8" t="s">
        <v>16514</v>
      </c>
      <c r="J5178" s="10" t="s">
        <v>11705</v>
      </c>
      <c r="K5178" s="51" t="s">
        <v>31814</v>
      </c>
      <c r="L5178" s="8" t="s">
        <v>86</v>
      </c>
      <c r="M5178" s="8" t="s">
        <v>86</v>
      </c>
      <c r="N5178" s="51" t="s">
        <v>31829</v>
      </c>
      <c r="O5178" s="51" t="s">
        <v>52</v>
      </c>
      <c r="P5178" s="51"/>
      <c r="Q5178" s="51"/>
      <c r="R5178" s="51" t="s">
        <v>2196</v>
      </c>
      <c r="S5178" s="51" t="s">
        <v>31830</v>
      </c>
      <c r="T5178" s="11" t="str">
        <f t="shared" si="2"/>
        <v>Morgan Bayes</v>
      </c>
      <c r="U5178" s="51" t="s">
        <v>80</v>
      </c>
      <c r="V5178" s="51" t="s">
        <v>31831</v>
      </c>
      <c r="W5178" s="51" t="s">
        <v>86</v>
      </c>
      <c r="X5178" s="51"/>
      <c r="Y5178" s="51" t="s">
        <v>60</v>
      </c>
      <c r="Z5178" s="51" t="s">
        <v>60</v>
      </c>
      <c r="AA5178" s="51" t="s">
        <v>60</v>
      </c>
      <c r="AB5178" s="56" t="s">
        <v>31819</v>
      </c>
      <c r="AC5178" s="51" t="s">
        <v>60</v>
      </c>
      <c r="AD5178" s="51" t="s">
        <v>60</v>
      </c>
      <c r="AE5178" s="51" t="s">
        <v>31821</v>
      </c>
      <c r="AF5178" s="8" t="s">
        <v>31822</v>
      </c>
      <c r="AG5178" s="8" t="s">
        <v>9235</v>
      </c>
      <c r="AH5178" s="8" t="s">
        <v>194</v>
      </c>
      <c r="AI5178" s="8" t="s">
        <v>66</v>
      </c>
      <c r="AJ5178" s="8" t="s">
        <v>29094</v>
      </c>
      <c r="AK5178" s="8" t="s">
        <v>11705</v>
      </c>
      <c r="AL5178" s="8" t="s">
        <v>11705</v>
      </c>
      <c r="AM5178" s="8" t="s">
        <v>11705</v>
      </c>
      <c r="AN5178" s="8" t="s">
        <v>49</v>
      </c>
      <c r="AO5178" s="8" t="s">
        <v>31823</v>
      </c>
      <c r="AP5178" s="51" t="s">
        <v>31822</v>
      </c>
      <c r="AQ5178" s="11">
        <v>2017.0</v>
      </c>
    </row>
    <row r="5179">
      <c r="A5179" s="8" t="str">
        <f t="shared" si="1"/>
        <v>Mike Lewis</v>
      </c>
      <c r="B5179" s="51" t="s">
        <v>31811</v>
      </c>
      <c r="C5179" s="8" t="s">
        <v>31725</v>
      </c>
      <c r="D5179" s="9" t="s">
        <v>9226</v>
      </c>
      <c r="E5179" s="8" t="s">
        <v>31812</v>
      </c>
      <c r="F5179" s="8" t="s">
        <v>936</v>
      </c>
      <c r="G5179" s="8" t="s">
        <v>31727</v>
      </c>
      <c r="H5179" s="8" t="s">
        <v>31813</v>
      </c>
      <c r="I5179" s="8" t="s">
        <v>49</v>
      </c>
      <c r="J5179" s="10" t="s">
        <v>49</v>
      </c>
      <c r="K5179" s="51" t="s">
        <v>31814</v>
      </c>
      <c r="L5179" s="8"/>
      <c r="M5179" s="8"/>
      <c r="N5179" s="8" t="s">
        <v>31832</v>
      </c>
      <c r="O5179" s="8" t="s">
        <v>52</v>
      </c>
      <c r="P5179" s="51"/>
      <c r="Q5179" s="51"/>
      <c r="R5179" s="51" t="s">
        <v>1237</v>
      </c>
      <c r="S5179" s="51" t="s">
        <v>5728</v>
      </c>
      <c r="T5179" s="11" t="str">
        <f t="shared" si="2"/>
        <v>Mike Lewis</v>
      </c>
      <c r="U5179" s="51" t="s">
        <v>80</v>
      </c>
      <c r="V5179" s="51"/>
      <c r="W5179" s="51"/>
      <c r="X5179" s="8"/>
      <c r="Y5179" s="12" t="s">
        <v>31833</v>
      </c>
      <c r="Z5179" s="8" t="s">
        <v>60</v>
      </c>
      <c r="AA5179" s="8" t="s">
        <v>60</v>
      </c>
      <c r="AB5179" s="8" t="s">
        <v>60</v>
      </c>
      <c r="AC5179" s="8" t="s">
        <v>60</v>
      </c>
      <c r="AD5179" s="8" t="s">
        <v>60</v>
      </c>
      <c r="AE5179" s="8" t="s">
        <v>31821</v>
      </c>
      <c r="AF5179" s="8" t="s">
        <v>31822</v>
      </c>
      <c r="AG5179" s="8" t="s">
        <v>9235</v>
      </c>
      <c r="AH5179" s="8" t="s">
        <v>194</v>
      </c>
      <c r="AI5179" s="8" t="s">
        <v>66</v>
      </c>
      <c r="AJ5179" s="8" t="s">
        <v>29094</v>
      </c>
      <c r="AK5179" s="8" t="s">
        <v>49</v>
      </c>
      <c r="AL5179" s="8" t="s">
        <v>49</v>
      </c>
      <c r="AM5179" s="8" t="s">
        <v>49</v>
      </c>
      <c r="AN5179" s="8" t="s">
        <v>49</v>
      </c>
      <c r="AO5179" s="8" t="s">
        <v>31823</v>
      </c>
      <c r="AP5179" s="51" t="s">
        <v>31822</v>
      </c>
      <c r="AQ5179" s="11">
        <v>2017.0</v>
      </c>
    </row>
    <row r="5180">
      <c r="A5180" s="8" t="str">
        <f t="shared" si="1"/>
        <v>HC Darren has been removed. </v>
      </c>
      <c r="B5180" s="51" t="s">
        <v>31811</v>
      </c>
      <c r="C5180" s="8" t="s">
        <v>31725</v>
      </c>
      <c r="D5180" s="9" t="s">
        <v>9226</v>
      </c>
      <c r="E5180" s="8" t="s">
        <v>31812</v>
      </c>
      <c r="F5180" s="8" t="s">
        <v>936</v>
      </c>
      <c r="G5180" s="51" t="s">
        <v>31727</v>
      </c>
      <c r="H5180" s="8" t="s">
        <v>31813</v>
      </c>
      <c r="I5180" s="8" t="s">
        <v>16514</v>
      </c>
      <c r="J5180" s="10" t="s">
        <v>11705</v>
      </c>
      <c r="K5180" s="51" t="s">
        <v>31814</v>
      </c>
      <c r="L5180" s="8" t="s">
        <v>86</v>
      </c>
      <c r="M5180" s="8" t="s">
        <v>86</v>
      </c>
      <c r="N5180" s="51" t="s">
        <v>31834</v>
      </c>
      <c r="O5180" s="51" t="s">
        <v>52</v>
      </c>
      <c r="P5180" s="51"/>
      <c r="Q5180" s="51" t="s">
        <v>277</v>
      </c>
      <c r="R5180" s="51" t="s">
        <v>31835</v>
      </c>
      <c r="S5180" s="51"/>
      <c r="T5180" s="11" t="str">
        <f t="shared" si="2"/>
        <v>HC Darren has been removed. </v>
      </c>
      <c r="U5180" s="51"/>
      <c r="V5180" s="51"/>
      <c r="W5180" s="51"/>
      <c r="X5180" s="51"/>
      <c r="Y5180" s="51" t="s">
        <v>60</v>
      </c>
      <c r="Z5180" s="51" t="s">
        <v>60</v>
      </c>
      <c r="AA5180" s="51" t="s">
        <v>60</v>
      </c>
      <c r="AB5180" s="56" t="s">
        <v>31819</v>
      </c>
      <c r="AC5180" s="51" t="s">
        <v>60</v>
      </c>
      <c r="AD5180" s="51" t="s">
        <v>60</v>
      </c>
      <c r="AE5180" s="51" t="s">
        <v>31821</v>
      </c>
      <c r="AF5180" s="8" t="s">
        <v>31822</v>
      </c>
      <c r="AG5180" s="8" t="s">
        <v>9235</v>
      </c>
      <c r="AH5180" s="8" t="s">
        <v>194</v>
      </c>
      <c r="AI5180" s="8" t="s">
        <v>66</v>
      </c>
      <c r="AJ5180" s="8" t="s">
        <v>29094</v>
      </c>
      <c r="AK5180" s="8" t="s">
        <v>11705</v>
      </c>
      <c r="AL5180" s="8" t="s">
        <v>11705</v>
      </c>
      <c r="AM5180" s="8" t="s">
        <v>11705</v>
      </c>
      <c r="AN5180" s="8" t="s">
        <v>49</v>
      </c>
      <c r="AO5180" s="8" t="s">
        <v>31823</v>
      </c>
      <c r="AP5180" s="51" t="s">
        <v>31822</v>
      </c>
      <c r="AQ5180" s="11">
        <v>2017.0</v>
      </c>
    </row>
    <row r="5181">
      <c r="A5181" s="8" t="str">
        <f t="shared" si="1"/>
        <v>Robert Wagoner</v>
      </c>
      <c r="B5181" s="51" t="s">
        <v>31836</v>
      </c>
      <c r="C5181" s="8" t="s">
        <v>31725</v>
      </c>
      <c r="D5181" s="9" t="s">
        <v>9226</v>
      </c>
      <c r="E5181" s="8" t="s">
        <v>31837</v>
      </c>
      <c r="F5181" s="8" t="s">
        <v>936</v>
      </c>
      <c r="G5181" s="51" t="s">
        <v>31727</v>
      </c>
      <c r="H5181" s="51" t="s">
        <v>31838</v>
      </c>
      <c r="I5181" s="8" t="s">
        <v>16514</v>
      </c>
      <c r="J5181" s="10" t="s">
        <v>49</v>
      </c>
      <c r="K5181" s="51" t="s">
        <v>31839</v>
      </c>
      <c r="L5181" s="51"/>
      <c r="M5181" s="51"/>
      <c r="N5181" s="51" t="s">
        <v>31840</v>
      </c>
      <c r="O5181" s="51" t="s">
        <v>52</v>
      </c>
      <c r="P5181" s="51"/>
      <c r="Q5181" s="51"/>
      <c r="R5181" s="51" t="s">
        <v>2577</v>
      </c>
      <c r="S5181" s="51" t="s">
        <v>31841</v>
      </c>
      <c r="T5181" s="11" t="str">
        <f t="shared" si="2"/>
        <v>Robert Wagoner</v>
      </c>
      <c r="U5181" s="51" t="s">
        <v>14197</v>
      </c>
      <c r="V5181" s="51"/>
      <c r="W5181" s="51"/>
      <c r="X5181" s="51"/>
      <c r="Y5181" s="51" t="s">
        <v>60</v>
      </c>
      <c r="Z5181" s="51" t="s">
        <v>60</v>
      </c>
      <c r="AA5181" s="51" t="s">
        <v>60</v>
      </c>
      <c r="AB5181" s="51" t="s">
        <v>60</v>
      </c>
      <c r="AC5181" s="56" t="s">
        <v>31842</v>
      </c>
      <c r="AD5181" s="51" t="s">
        <v>60</v>
      </c>
      <c r="AE5181" s="51" t="s">
        <v>31843</v>
      </c>
      <c r="AF5181" s="8" t="s">
        <v>31844</v>
      </c>
      <c r="AG5181" s="8" t="s">
        <v>9235</v>
      </c>
      <c r="AH5181" s="8" t="s">
        <v>194</v>
      </c>
      <c r="AI5181" s="8" t="s">
        <v>66</v>
      </c>
      <c r="AJ5181" s="8" t="s">
        <v>29094</v>
      </c>
      <c r="AK5181" s="8" t="s">
        <v>49</v>
      </c>
      <c r="AL5181" s="8" t="s">
        <v>49</v>
      </c>
      <c r="AM5181" s="8" t="s">
        <v>49</v>
      </c>
      <c r="AN5181" s="8" t="s">
        <v>49</v>
      </c>
      <c r="AO5181" s="8" t="s">
        <v>31845</v>
      </c>
      <c r="AP5181" s="51" t="s">
        <v>31844</v>
      </c>
      <c r="AQ5181" s="68">
        <v>2209.0</v>
      </c>
    </row>
    <row r="5182">
      <c r="A5182" s="8" t="str">
        <f t="shared" si="1"/>
        <v>Jim Feeney</v>
      </c>
      <c r="B5182" s="51" t="s">
        <v>31836</v>
      </c>
      <c r="C5182" s="8" t="s">
        <v>31725</v>
      </c>
      <c r="D5182" s="9" t="s">
        <v>9226</v>
      </c>
      <c r="E5182" s="8" t="s">
        <v>31837</v>
      </c>
      <c r="F5182" s="8" t="s">
        <v>936</v>
      </c>
      <c r="G5182" s="8" t="s">
        <v>31727</v>
      </c>
      <c r="H5182" s="8" t="s">
        <v>31838</v>
      </c>
      <c r="I5182" s="8" t="s">
        <v>49</v>
      </c>
      <c r="J5182" s="75" t="s">
        <v>49</v>
      </c>
      <c r="K5182" s="51" t="s">
        <v>31839</v>
      </c>
      <c r="L5182" s="8"/>
      <c r="M5182" s="8"/>
      <c r="N5182" s="8" t="s">
        <v>31846</v>
      </c>
      <c r="O5182" s="8" t="s">
        <v>52</v>
      </c>
      <c r="P5182" s="51"/>
      <c r="Q5182" s="51"/>
      <c r="R5182" s="51" t="s">
        <v>756</v>
      </c>
      <c r="S5182" s="51" t="s">
        <v>15692</v>
      </c>
      <c r="T5182" s="11" t="str">
        <f t="shared" si="2"/>
        <v>Jim Feeney</v>
      </c>
      <c r="U5182" s="51" t="s">
        <v>20673</v>
      </c>
      <c r="V5182" s="51"/>
      <c r="W5182" s="51"/>
      <c r="X5182" s="8"/>
      <c r="Y5182" s="8" t="s">
        <v>60</v>
      </c>
      <c r="Z5182" s="8" t="s">
        <v>60</v>
      </c>
      <c r="AA5182" s="8" t="s">
        <v>60</v>
      </c>
      <c r="AB5182" s="8" t="s">
        <v>60</v>
      </c>
      <c r="AC5182" s="8" t="s">
        <v>60</v>
      </c>
      <c r="AD5182" s="8" t="s">
        <v>60</v>
      </c>
      <c r="AE5182" s="8" t="s">
        <v>31843</v>
      </c>
      <c r="AF5182" s="8" t="s">
        <v>31844</v>
      </c>
      <c r="AG5182" s="8" t="s">
        <v>9235</v>
      </c>
      <c r="AH5182" s="8" t="s">
        <v>194</v>
      </c>
      <c r="AI5182" s="8" t="s">
        <v>66</v>
      </c>
      <c r="AJ5182" s="8" t="s">
        <v>29094</v>
      </c>
      <c r="AK5182" s="8" t="s">
        <v>49</v>
      </c>
      <c r="AL5182" s="8" t="s">
        <v>49</v>
      </c>
      <c r="AM5182" s="8" t="s">
        <v>49</v>
      </c>
      <c r="AN5182" s="8" t="s">
        <v>49</v>
      </c>
      <c r="AO5182" s="8" t="s">
        <v>31845</v>
      </c>
      <c r="AP5182" s="51" t="s">
        <v>31844</v>
      </c>
      <c r="AQ5182" s="11">
        <v>2209.0</v>
      </c>
    </row>
    <row r="5183">
      <c r="A5183" s="8" t="str">
        <f t="shared" si="1"/>
        <v>Alan King</v>
      </c>
      <c r="B5183" s="51" t="s">
        <v>31836</v>
      </c>
      <c r="C5183" s="8" t="s">
        <v>31725</v>
      </c>
      <c r="D5183" s="9" t="s">
        <v>9226</v>
      </c>
      <c r="E5183" s="8" t="s">
        <v>31837</v>
      </c>
      <c r="F5183" s="8" t="s">
        <v>936</v>
      </c>
      <c r="G5183" s="8" t="s">
        <v>31727</v>
      </c>
      <c r="H5183" s="8" t="s">
        <v>31838</v>
      </c>
      <c r="I5183" s="8" t="s">
        <v>49</v>
      </c>
      <c r="J5183" s="10" t="s">
        <v>49</v>
      </c>
      <c r="K5183" s="51" t="s">
        <v>31839</v>
      </c>
      <c r="L5183" s="8"/>
      <c r="M5183" s="8"/>
      <c r="N5183" s="8" t="s">
        <v>31847</v>
      </c>
      <c r="O5183" s="8" t="s">
        <v>52</v>
      </c>
      <c r="P5183" s="51"/>
      <c r="Q5183" s="51"/>
      <c r="R5183" s="51" t="s">
        <v>3513</v>
      </c>
      <c r="S5183" s="51" t="s">
        <v>5358</v>
      </c>
      <c r="T5183" s="11" t="str">
        <f t="shared" si="2"/>
        <v>Alan King</v>
      </c>
      <c r="U5183" s="51" t="s">
        <v>55</v>
      </c>
      <c r="V5183" s="51" t="s">
        <v>31848</v>
      </c>
      <c r="W5183" s="51" t="s">
        <v>31849</v>
      </c>
      <c r="X5183" s="8"/>
      <c r="Y5183" s="8" t="s">
        <v>60</v>
      </c>
      <c r="Z5183" s="8" t="s">
        <v>60</v>
      </c>
      <c r="AA5183" s="8" t="s">
        <v>60</v>
      </c>
      <c r="AB5183" s="8" t="s">
        <v>60</v>
      </c>
      <c r="AC5183" s="8" t="s">
        <v>60</v>
      </c>
      <c r="AD5183" s="8" t="s">
        <v>60</v>
      </c>
      <c r="AE5183" s="8" t="s">
        <v>31843</v>
      </c>
      <c r="AF5183" s="8" t="s">
        <v>31844</v>
      </c>
      <c r="AG5183" s="8" t="s">
        <v>9235</v>
      </c>
      <c r="AH5183" s="8" t="s">
        <v>194</v>
      </c>
      <c r="AI5183" s="8" t="s">
        <v>66</v>
      </c>
      <c r="AJ5183" s="8" t="s">
        <v>29094</v>
      </c>
      <c r="AK5183" s="8" t="s">
        <v>49</v>
      </c>
      <c r="AL5183" s="8" t="s">
        <v>49</v>
      </c>
      <c r="AM5183" s="8" t="s">
        <v>49</v>
      </c>
      <c r="AN5183" s="8" t="s">
        <v>49</v>
      </c>
      <c r="AO5183" s="8" t="s">
        <v>31845</v>
      </c>
      <c r="AP5183" s="51" t="s">
        <v>31844</v>
      </c>
      <c r="AQ5183" s="11">
        <v>2209.0</v>
      </c>
    </row>
    <row r="5184">
      <c r="A5184" s="8" t="str">
        <f t="shared" si="1"/>
        <v>Renate Richardson</v>
      </c>
      <c r="B5184" s="51" t="s">
        <v>31836</v>
      </c>
      <c r="C5184" s="8" t="s">
        <v>31725</v>
      </c>
      <c r="D5184" s="9" t="s">
        <v>9226</v>
      </c>
      <c r="E5184" s="8" t="s">
        <v>31837</v>
      </c>
      <c r="F5184" s="8" t="s">
        <v>936</v>
      </c>
      <c r="G5184" s="8" t="s">
        <v>31727</v>
      </c>
      <c r="H5184" s="8" t="s">
        <v>31838</v>
      </c>
      <c r="I5184" s="8" t="s">
        <v>49</v>
      </c>
      <c r="J5184" s="10" t="s">
        <v>49</v>
      </c>
      <c r="K5184" s="51" t="s">
        <v>31839</v>
      </c>
      <c r="L5184" s="8"/>
      <c r="M5184" s="8"/>
      <c r="N5184" s="8" t="s">
        <v>31850</v>
      </c>
      <c r="O5184" s="8" t="s">
        <v>52</v>
      </c>
      <c r="P5184" s="51"/>
      <c r="Q5184" s="51"/>
      <c r="R5184" s="51" t="s">
        <v>31851</v>
      </c>
      <c r="S5184" s="51" t="s">
        <v>18742</v>
      </c>
      <c r="T5184" s="11" t="str">
        <f t="shared" si="2"/>
        <v>Renate Richardson</v>
      </c>
      <c r="U5184" s="51" t="s">
        <v>167</v>
      </c>
      <c r="V5184" s="51" t="s">
        <v>31852</v>
      </c>
      <c r="W5184" s="51" t="s">
        <v>31853</v>
      </c>
      <c r="X5184" s="8"/>
      <c r="Y5184" s="8" t="s">
        <v>60</v>
      </c>
      <c r="Z5184" s="8" t="s">
        <v>60</v>
      </c>
      <c r="AA5184" s="8" t="s">
        <v>60</v>
      </c>
      <c r="AB5184" s="8" t="s">
        <v>60</v>
      </c>
      <c r="AC5184" s="8" t="s">
        <v>60</v>
      </c>
      <c r="AD5184" s="8" t="s">
        <v>60</v>
      </c>
      <c r="AE5184" s="8" t="s">
        <v>31843</v>
      </c>
      <c r="AF5184" s="8" t="s">
        <v>31844</v>
      </c>
      <c r="AG5184" s="8" t="s">
        <v>9235</v>
      </c>
      <c r="AH5184" s="8" t="s">
        <v>194</v>
      </c>
      <c r="AI5184" s="8" t="s">
        <v>66</v>
      </c>
      <c r="AJ5184" s="8" t="s">
        <v>29094</v>
      </c>
      <c r="AK5184" s="8" t="s">
        <v>49</v>
      </c>
      <c r="AL5184" s="8" t="s">
        <v>49</v>
      </c>
      <c r="AM5184" s="8" t="s">
        <v>49</v>
      </c>
      <c r="AN5184" s="8" t="s">
        <v>49</v>
      </c>
      <c r="AO5184" s="8" t="s">
        <v>31845</v>
      </c>
      <c r="AP5184" s="51" t="s">
        <v>31844</v>
      </c>
      <c r="AQ5184" s="11">
        <v>2209.0</v>
      </c>
    </row>
    <row r="5185">
      <c r="A5185" s="8" t="str">
        <f t="shared" si="1"/>
        <v>Lyndal Smith</v>
      </c>
      <c r="B5185" s="51" t="s">
        <v>31836</v>
      </c>
      <c r="C5185" s="8" t="s">
        <v>31725</v>
      </c>
      <c r="D5185" s="2" t="s">
        <v>9226</v>
      </c>
      <c r="E5185" s="8" t="s">
        <v>31837</v>
      </c>
      <c r="F5185" s="8" t="s">
        <v>936</v>
      </c>
      <c r="G5185" s="51" t="s">
        <v>31727</v>
      </c>
      <c r="H5185" s="51" t="s">
        <v>31838</v>
      </c>
      <c r="I5185" s="8" t="s">
        <v>16514</v>
      </c>
      <c r="J5185" s="10" t="s">
        <v>49</v>
      </c>
      <c r="K5185" s="51" t="s">
        <v>31839</v>
      </c>
      <c r="L5185" s="51"/>
      <c r="M5185" s="51"/>
      <c r="N5185" s="51" t="s">
        <v>31854</v>
      </c>
      <c r="O5185" s="51" t="s">
        <v>52</v>
      </c>
      <c r="P5185" s="51"/>
      <c r="Q5185" s="51"/>
      <c r="R5185" s="51" t="s">
        <v>31855</v>
      </c>
      <c r="S5185" s="51" t="s">
        <v>941</v>
      </c>
      <c r="T5185" s="11" t="str">
        <f t="shared" si="2"/>
        <v>Lyndal Smith</v>
      </c>
      <c r="U5185" s="51" t="s">
        <v>106</v>
      </c>
      <c r="V5185" s="51"/>
      <c r="W5185" s="51"/>
      <c r="X5185" s="51"/>
      <c r="Y5185" s="51" t="s">
        <v>60</v>
      </c>
      <c r="Z5185" s="56" t="s">
        <v>31856</v>
      </c>
      <c r="AA5185" s="51" t="s">
        <v>60</v>
      </c>
      <c r="AB5185" s="56" t="s">
        <v>31857</v>
      </c>
      <c r="AC5185" s="51" t="s">
        <v>60</v>
      </c>
      <c r="AD5185" s="51" t="s">
        <v>60</v>
      </c>
      <c r="AE5185" s="51" t="s">
        <v>31843</v>
      </c>
      <c r="AF5185" s="8" t="s">
        <v>31844</v>
      </c>
      <c r="AG5185" s="8" t="s">
        <v>9235</v>
      </c>
      <c r="AH5185" s="8" t="s">
        <v>194</v>
      </c>
      <c r="AI5185" s="8" t="s">
        <v>66</v>
      </c>
      <c r="AJ5185" s="8" t="s">
        <v>29094</v>
      </c>
      <c r="AK5185" s="8" t="s">
        <v>49</v>
      </c>
      <c r="AL5185" s="8" t="s">
        <v>49</v>
      </c>
      <c r="AM5185" s="8" t="s">
        <v>49</v>
      </c>
      <c r="AN5185" s="8" t="s">
        <v>49</v>
      </c>
      <c r="AO5185" s="8" t="s">
        <v>31845</v>
      </c>
      <c r="AP5185" s="51" t="s">
        <v>31844</v>
      </c>
      <c r="AQ5185" s="68">
        <v>2209.0</v>
      </c>
    </row>
    <row r="5186">
      <c r="A5186" s="8" t="str">
        <f t="shared" si="1"/>
        <v>Robert Taylor</v>
      </c>
      <c r="B5186" s="51" t="s">
        <v>31858</v>
      </c>
      <c r="C5186" s="8" t="s">
        <v>31859</v>
      </c>
      <c r="D5186" s="9" t="s">
        <v>9324</v>
      </c>
      <c r="E5186" s="8" t="s">
        <v>9396</v>
      </c>
      <c r="F5186" s="8" t="s">
        <v>2304</v>
      </c>
      <c r="G5186" s="8" t="s">
        <v>10164</v>
      </c>
      <c r="H5186" s="8" t="s">
        <v>31860</v>
      </c>
      <c r="I5186" s="8" t="s">
        <v>49</v>
      </c>
      <c r="J5186" s="10" t="s">
        <v>49</v>
      </c>
      <c r="K5186" s="51" t="s">
        <v>31861</v>
      </c>
      <c r="L5186" s="8"/>
      <c r="M5186" s="8"/>
      <c r="N5186" s="51" t="s">
        <v>31862</v>
      </c>
      <c r="O5186" s="8" t="s">
        <v>52</v>
      </c>
      <c r="P5186" s="51"/>
      <c r="Q5186" s="51"/>
      <c r="R5186" s="51" t="s">
        <v>2577</v>
      </c>
      <c r="S5186" s="51" t="s">
        <v>518</v>
      </c>
      <c r="T5186" s="11" t="str">
        <f t="shared" si="2"/>
        <v>Robert Taylor</v>
      </c>
      <c r="U5186" s="51" t="s">
        <v>55</v>
      </c>
      <c r="V5186" s="51" t="s">
        <v>31863</v>
      </c>
      <c r="W5186" s="51"/>
      <c r="X5186" s="8"/>
      <c r="Y5186" s="51" t="s">
        <v>60</v>
      </c>
      <c r="Z5186" s="51" t="s">
        <v>60</v>
      </c>
      <c r="AA5186" s="51" t="s">
        <v>60</v>
      </c>
      <c r="AB5186" s="51" t="s">
        <v>60</v>
      </c>
      <c r="AC5186" s="51" t="s">
        <v>60</v>
      </c>
      <c r="AD5186" s="51" t="s">
        <v>60</v>
      </c>
      <c r="AE5186" s="8"/>
      <c r="AF5186" s="8" t="s">
        <v>31864</v>
      </c>
      <c r="AG5186" s="8" t="s">
        <v>9336</v>
      </c>
      <c r="AH5186" s="8" t="s">
        <v>543</v>
      </c>
      <c r="AI5186" s="8" t="s">
        <v>66</v>
      </c>
      <c r="AJ5186" s="8" t="s">
        <v>29094</v>
      </c>
      <c r="AK5186" s="8" t="s">
        <v>49</v>
      </c>
      <c r="AL5186" s="8" t="s">
        <v>49</v>
      </c>
      <c r="AM5186" s="8" t="s">
        <v>49</v>
      </c>
      <c r="AN5186" s="8" t="s">
        <v>49</v>
      </c>
      <c r="AO5186" s="8" t="s">
        <v>31865</v>
      </c>
      <c r="AP5186" s="51" t="s">
        <v>31864</v>
      </c>
      <c r="AQ5186" s="11">
        <v>17296.0</v>
      </c>
    </row>
    <row r="5187">
      <c r="A5187" s="8" t="str">
        <f t="shared" si="1"/>
        <v>Cara Fordenbacher</v>
      </c>
      <c r="B5187" s="51" t="s">
        <v>31866</v>
      </c>
      <c r="C5187" s="8" t="s">
        <v>31859</v>
      </c>
      <c r="D5187" s="9" t="s">
        <v>9324</v>
      </c>
      <c r="E5187" s="8" t="s">
        <v>31867</v>
      </c>
      <c r="F5187" s="8" t="s">
        <v>2304</v>
      </c>
      <c r="G5187" s="51" t="s">
        <v>31487</v>
      </c>
      <c r="H5187" s="8" t="s">
        <v>31868</v>
      </c>
      <c r="I5187" s="8" t="s">
        <v>16514</v>
      </c>
      <c r="J5187" s="10" t="s">
        <v>49</v>
      </c>
      <c r="K5187" s="51" t="s">
        <v>31869</v>
      </c>
      <c r="L5187" s="8"/>
      <c r="M5187" s="8"/>
      <c r="N5187" s="51" t="s">
        <v>31870</v>
      </c>
      <c r="O5187" s="51" t="s">
        <v>52</v>
      </c>
      <c r="P5187" s="51"/>
      <c r="Q5187" s="51"/>
      <c r="R5187" s="51" t="s">
        <v>31871</v>
      </c>
      <c r="S5187" s="51" t="s">
        <v>31872</v>
      </c>
      <c r="T5187" s="11" t="str">
        <f t="shared" si="2"/>
        <v>Cara Fordenbacher</v>
      </c>
      <c r="U5187" s="51" t="s">
        <v>55</v>
      </c>
      <c r="V5187" s="51" t="s">
        <v>31873</v>
      </c>
      <c r="W5187" s="51" t="s">
        <v>31874</v>
      </c>
      <c r="X5187" s="51"/>
      <c r="Y5187" s="51" t="s">
        <v>60</v>
      </c>
      <c r="Z5187" s="56" t="s">
        <v>31875</v>
      </c>
      <c r="AA5187" s="51" t="s">
        <v>60</v>
      </c>
      <c r="AB5187" s="51" t="s">
        <v>60</v>
      </c>
      <c r="AC5187" s="51" t="s">
        <v>60</v>
      </c>
      <c r="AD5187" s="56" t="s">
        <v>31876</v>
      </c>
      <c r="AE5187" s="51" t="s">
        <v>31877</v>
      </c>
      <c r="AF5187" s="8" t="s">
        <v>31878</v>
      </c>
      <c r="AG5187" s="8" t="s">
        <v>9336</v>
      </c>
      <c r="AH5187" s="8" t="s">
        <v>4581</v>
      </c>
      <c r="AI5187" s="8" t="s">
        <v>66</v>
      </c>
      <c r="AJ5187" s="8" t="s">
        <v>29094</v>
      </c>
      <c r="AK5187" s="8" t="s">
        <v>49</v>
      </c>
      <c r="AL5187" s="8" t="s">
        <v>49</v>
      </c>
      <c r="AM5187" s="8" t="s">
        <v>49</v>
      </c>
      <c r="AN5187" s="8" t="s">
        <v>49</v>
      </c>
      <c r="AO5187" s="8" t="s">
        <v>31879</v>
      </c>
      <c r="AP5187" s="51" t="s">
        <v>31878</v>
      </c>
      <c r="AQ5187" s="11">
        <v>3141.0</v>
      </c>
    </row>
    <row r="5188">
      <c r="A5188" s="8" t="str">
        <f t="shared" si="1"/>
        <v>Elisa Ford</v>
      </c>
      <c r="B5188" s="51" t="s">
        <v>31866</v>
      </c>
      <c r="C5188" s="8" t="s">
        <v>31859</v>
      </c>
      <c r="D5188" s="9" t="s">
        <v>9324</v>
      </c>
      <c r="E5188" s="8" t="s">
        <v>31867</v>
      </c>
      <c r="F5188" s="8" t="s">
        <v>2304</v>
      </c>
      <c r="G5188" s="51" t="s">
        <v>31487</v>
      </c>
      <c r="H5188" s="8" t="s">
        <v>31868</v>
      </c>
      <c r="I5188" s="8" t="s">
        <v>16514</v>
      </c>
      <c r="J5188" s="10" t="s">
        <v>49</v>
      </c>
      <c r="K5188" s="51" t="s">
        <v>31869</v>
      </c>
      <c r="L5188" s="8"/>
      <c r="M5188" s="8"/>
      <c r="N5188" s="51" t="s">
        <v>31880</v>
      </c>
      <c r="O5188" s="51" t="s">
        <v>52</v>
      </c>
      <c r="P5188" s="51"/>
      <c r="Q5188" s="51"/>
      <c r="R5188" s="51" t="s">
        <v>29487</v>
      </c>
      <c r="S5188" s="51" t="s">
        <v>7747</v>
      </c>
      <c r="T5188" s="11" t="str">
        <f t="shared" si="2"/>
        <v>Elisa Ford</v>
      </c>
      <c r="U5188" s="51" t="s">
        <v>80</v>
      </c>
      <c r="V5188" s="51" t="s">
        <v>31881</v>
      </c>
      <c r="W5188" s="51"/>
      <c r="X5188" s="51"/>
      <c r="Y5188" s="51" t="s">
        <v>60</v>
      </c>
      <c r="Z5188" s="56" t="s">
        <v>31875</v>
      </c>
      <c r="AA5188" s="51" t="s">
        <v>60</v>
      </c>
      <c r="AB5188" s="51" t="s">
        <v>60</v>
      </c>
      <c r="AC5188" s="51" t="s">
        <v>60</v>
      </c>
      <c r="AD5188" s="56" t="s">
        <v>31876</v>
      </c>
      <c r="AE5188" s="51" t="s">
        <v>31877</v>
      </c>
      <c r="AF5188" s="8" t="s">
        <v>31878</v>
      </c>
      <c r="AG5188" s="8" t="s">
        <v>9336</v>
      </c>
      <c r="AH5188" s="8" t="s">
        <v>4581</v>
      </c>
      <c r="AI5188" s="8" t="s">
        <v>66</v>
      </c>
      <c r="AJ5188" s="8" t="s">
        <v>29094</v>
      </c>
      <c r="AK5188" s="8" t="s">
        <v>49</v>
      </c>
      <c r="AL5188" s="8" t="s">
        <v>49</v>
      </c>
      <c r="AM5188" s="8" t="s">
        <v>49</v>
      </c>
      <c r="AN5188" s="8" t="s">
        <v>49</v>
      </c>
      <c r="AO5188" s="8" t="s">
        <v>31879</v>
      </c>
      <c r="AP5188" s="51" t="s">
        <v>31878</v>
      </c>
      <c r="AQ5188" s="11">
        <v>3141.0</v>
      </c>
    </row>
    <row r="5189">
      <c r="A5189" s="8" t="str">
        <f t="shared" si="1"/>
        <v>Barry Uzzell</v>
      </c>
      <c r="B5189" s="51" t="s">
        <v>31882</v>
      </c>
      <c r="C5189" s="8" t="s">
        <v>31859</v>
      </c>
      <c r="D5189" s="9" t="s">
        <v>9324</v>
      </c>
      <c r="E5189" s="8" t="s">
        <v>27000</v>
      </c>
      <c r="F5189" s="8" t="s">
        <v>2304</v>
      </c>
      <c r="G5189" s="8" t="s">
        <v>10164</v>
      </c>
      <c r="H5189" s="8" t="s">
        <v>31883</v>
      </c>
      <c r="I5189" s="8" t="s">
        <v>49</v>
      </c>
      <c r="J5189" s="10" t="s">
        <v>49</v>
      </c>
      <c r="K5189" s="51" t="s">
        <v>31884</v>
      </c>
      <c r="L5189" s="8"/>
      <c r="M5189" s="8"/>
      <c r="N5189" s="8" t="s">
        <v>31885</v>
      </c>
      <c r="O5189" s="8" t="s">
        <v>52</v>
      </c>
      <c r="P5189" s="51"/>
      <c r="Q5189" s="51"/>
      <c r="R5189" s="51" t="s">
        <v>6948</v>
      </c>
      <c r="S5189" s="51" t="s">
        <v>31886</v>
      </c>
      <c r="T5189" s="11" t="str">
        <f t="shared" si="2"/>
        <v>Barry Uzzell</v>
      </c>
      <c r="U5189" s="51" t="s">
        <v>55</v>
      </c>
      <c r="V5189" s="51" t="s">
        <v>31887</v>
      </c>
      <c r="W5189" s="51" t="s">
        <v>31888</v>
      </c>
      <c r="X5189" s="8"/>
      <c r="Y5189" s="8" t="s">
        <v>60</v>
      </c>
      <c r="Z5189" s="8" t="s">
        <v>60</v>
      </c>
      <c r="AA5189" s="8" t="s">
        <v>60</v>
      </c>
      <c r="AB5189" s="8" t="s">
        <v>60</v>
      </c>
      <c r="AC5189" s="8" t="s">
        <v>60</v>
      </c>
      <c r="AD5189" s="8" t="s">
        <v>60</v>
      </c>
      <c r="AE5189" s="8" t="s">
        <v>31889</v>
      </c>
      <c r="AF5189" s="8" t="s">
        <v>31890</v>
      </c>
      <c r="AG5189" s="8" t="s">
        <v>9336</v>
      </c>
      <c r="AH5189" s="8" t="s">
        <v>4581</v>
      </c>
      <c r="AI5189" s="8" t="s">
        <v>66</v>
      </c>
      <c r="AJ5189" s="8" t="s">
        <v>29094</v>
      </c>
      <c r="AK5189" s="8" t="s">
        <v>49</v>
      </c>
      <c r="AL5189" s="8" t="s">
        <v>49</v>
      </c>
      <c r="AM5189" s="8" t="s">
        <v>49</v>
      </c>
      <c r="AN5189" s="8" t="s">
        <v>49</v>
      </c>
      <c r="AO5189" s="8" t="s">
        <v>31891</v>
      </c>
      <c r="AP5189" s="51" t="s">
        <v>31890</v>
      </c>
      <c r="AQ5189" s="11">
        <v>1530.0</v>
      </c>
    </row>
    <row r="5190">
      <c r="A5190" s="8" t="str">
        <f t="shared" si="1"/>
        <v>Anthony Paris</v>
      </c>
      <c r="B5190" s="51" t="s">
        <v>31882</v>
      </c>
      <c r="C5190" s="8" t="s">
        <v>31859</v>
      </c>
      <c r="D5190" s="9" t="s">
        <v>9324</v>
      </c>
      <c r="E5190" s="8" t="s">
        <v>27000</v>
      </c>
      <c r="F5190" s="8" t="s">
        <v>2304</v>
      </c>
      <c r="G5190" s="8" t="s">
        <v>10164</v>
      </c>
      <c r="H5190" s="8" t="s">
        <v>31883</v>
      </c>
      <c r="I5190" s="8" t="s">
        <v>49</v>
      </c>
      <c r="J5190" s="10" t="s">
        <v>49</v>
      </c>
      <c r="K5190" s="51" t="s">
        <v>31884</v>
      </c>
      <c r="L5190" s="8"/>
      <c r="M5190" s="8"/>
      <c r="N5190" s="51" t="s">
        <v>31892</v>
      </c>
      <c r="O5190" s="8" t="s">
        <v>52</v>
      </c>
      <c r="P5190" s="51"/>
      <c r="Q5190" s="51"/>
      <c r="R5190" s="51" t="s">
        <v>6978</v>
      </c>
      <c r="S5190" s="51" t="s">
        <v>3077</v>
      </c>
      <c r="T5190" s="11" t="str">
        <f t="shared" si="2"/>
        <v>Anthony Paris</v>
      </c>
      <c r="U5190" s="51" t="s">
        <v>80</v>
      </c>
      <c r="V5190" s="51" t="s">
        <v>31893</v>
      </c>
      <c r="W5190" s="51"/>
      <c r="X5190" s="8"/>
      <c r="Y5190" s="51" t="s">
        <v>60</v>
      </c>
      <c r="Z5190" s="51" t="s">
        <v>60</v>
      </c>
      <c r="AA5190" s="51" t="s">
        <v>60</v>
      </c>
      <c r="AB5190" s="51" t="s">
        <v>60</v>
      </c>
      <c r="AC5190" s="51" t="s">
        <v>60</v>
      </c>
      <c r="AD5190" s="51" t="s">
        <v>60</v>
      </c>
      <c r="AE5190" s="8" t="s">
        <v>31889</v>
      </c>
      <c r="AF5190" s="8" t="s">
        <v>31890</v>
      </c>
      <c r="AG5190" s="8" t="s">
        <v>9336</v>
      </c>
      <c r="AH5190" s="8" t="s">
        <v>4581</v>
      </c>
      <c r="AI5190" s="8" t="s">
        <v>66</v>
      </c>
      <c r="AJ5190" s="8" t="s">
        <v>29094</v>
      </c>
      <c r="AK5190" s="8" t="s">
        <v>49</v>
      </c>
      <c r="AL5190" s="8" t="s">
        <v>49</v>
      </c>
      <c r="AM5190" s="8" t="s">
        <v>49</v>
      </c>
      <c r="AN5190" s="8" t="s">
        <v>49</v>
      </c>
      <c r="AO5190" s="8" t="s">
        <v>31891</v>
      </c>
      <c r="AP5190" s="51" t="s">
        <v>31890</v>
      </c>
      <c r="AQ5190" s="11">
        <v>1530.0</v>
      </c>
    </row>
    <row r="5191">
      <c r="A5191" s="8" t="str">
        <f t="shared" si="1"/>
        <v>Ebony Fowlkes</v>
      </c>
      <c r="B5191" s="51" t="s">
        <v>31882</v>
      </c>
      <c r="C5191" s="8" t="s">
        <v>31859</v>
      </c>
      <c r="D5191" s="9" t="s">
        <v>9324</v>
      </c>
      <c r="E5191" s="8" t="s">
        <v>27000</v>
      </c>
      <c r="F5191" s="8" t="s">
        <v>2304</v>
      </c>
      <c r="G5191" s="8" t="s">
        <v>10164</v>
      </c>
      <c r="H5191" s="8" t="s">
        <v>31883</v>
      </c>
      <c r="I5191" s="8" t="s">
        <v>49</v>
      </c>
      <c r="J5191" s="10" t="s">
        <v>49</v>
      </c>
      <c r="K5191" s="51" t="s">
        <v>31884</v>
      </c>
      <c r="L5191" s="8"/>
      <c r="M5191" s="8"/>
      <c r="N5191" s="51" t="s">
        <v>31894</v>
      </c>
      <c r="O5191" s="8" t="s">
        <v>52</v>
      </c>
      <c r="P5191" s="51"/>
      <c r="Q5191" s="51"/>
      <c r="R5191" s="51" t="s">
        <v>31895</v>
      </c>
      <c r="S5191" s="51" t="s">
        <v>31896</v>
      </c>
      <c r="T5191" s="11" t="str">
        <f t="shared" si="2"/>
        <v>Ebony Fowlkes</v>
      </c>
      <c r="U5191" s="51" t="s">
        <v>80</v>
      </c>
      <c r="V5191" s="51" t="s">
        <v>31897</v>
      </c>
      <c r="W5191" s="51" t="s">
        <v>31898</v>
      </c>
      <c r="X5191" s="8"/>
      <c r="Y5191" s="51" t="s">
        <v>60</v>
      </c>
      <c r="Z5191" s="56" t="s">
        <v>31899</v>
      </c>
      <c r="AA5191" s="51" t="s">
        <v>60</v>
      </c>
      <c r="AB5191" s="51" t="s">
        <v>60</v>
      </c>
      <c r="AC5191" s="51" t="s">
        <v>60</v>
      </c>
      <c r="AD5191" s="51" t="s">
        <v>60</v>
      </c>
      <c r="AE5191" s="8" t="s">
        <v>31889</v>
      </c>
      <c r="AF5191" s="8" t="s">
        <v>31890</v>
      </c>
      <c r="AG5191" s="8" t="s">
        <v>9336</v>
      </c>
      <c r="AH5191" s="8" t="s">
        <v>4581</v>
      </c>
      <c r="AI5191" s="8" t="s">
        <v>66</v>
      </c>
      <c r="AJ5191" s="8" t="s">
        <v>29094</v>
      </c>
      <c r="AK5191" s="8" t="s">
        <v>49</v>
      </c>
      <c r="AL5191" s="8" t="s">
        <v>49</v>
      </c>
      <c r="AM5191" s="8" t="s">
        <v>49</v>
      </c>
      <c r="AN5191" s="8" t="s">
        <v>49</v>
      </c>
      <c r="AO5191" s="8" t="s">
        <v>31891</v>
      </c>
      <c r="AP5191" s="51" t="s">
        <v>31890</v>
      </c>
      <c r="AQ5191" s="11">
        <v>1530.0</v>
      </c>
    </row>
    <row r="5192">
      <c r="A5192" s="8" t="str">
        <f t="shared" si="1"/>
        <v>Shon Layson</v>
      </c>
      <c r="B5192" s="51" t="s">
        <v>31882</v>
      </c>
      <c r="C5192" s="8" t="s">
        <v>31859</v>
      </c>
      <c r="D5192" s="9" t="s">
        <v>9324</v>
      </c>
      <c r="E5192" s="8" t="s">
        <v>27000</v>
      </c>
      <c r="F5192" s="8" t="s">
        <v>2304</v>
      </c>
      <c r="G5192" s="8" t="s">
        <v>10164</v>
      </c>
      <c r="H5192" s="8" t="s">
        <v>31883</v>
      </c>
      <c r="I5192" s="8" t="s">
        <v>49</v>
      </c>
      <c r="J5192" s="10" t="s">
        <v>49</v>
      </c>
      <c r="K5192" s="51" t="s">
        <v>31884</v>
      </c>
      <c r="L5192" s="8"/>
      <c r="M5192" s="8"/>
      <c r="N5192" s="8" t="s">
        <v>31900</v>
      </c>
      <c r="O5192" s="8" t="s">
        <v>52</v>
      </c>
      <c r="P5192" s="51"/>
      <c r="Q5192" s="51"/>
      <c r="R5192" s="51" t="s">
        <v>31901</v>
      </c>
      <c r="S5192" s="51" t="s">
        <v>31902</v>
      </c>
      <c r="T5192" s="11" t="str">
        <f t="shared" si="2"/>
        <v>Shon Layson</v>
      </c>
      <c r="U5192" s="51" t="s">
        <v>80</v>
      </c>
      <c r="V5192" s="51" t="s">
        <v>31903</v>
      </c>
      <c r="W5192" s="51" t="s">
        <v>31904</v>
      </c>
      <c r="X5192" s="8"/>
      <c r="Y5192" s="8" t="s">
        <v>60</v>
      </c>
      <c r="Z5192" s="8" t="s">
        <v>60</v>
      </c>
      <c r="AA5192" s="8" t="s">
        <v>60</v>
      </c>
      <c r="AB5192" s="8" t="s">
        <v>60</v>
      </c>
      <c r="AC5192" s="8" t="s">
        <v>60</v>
      </c>
      <c r="AD5192" s="12" t="s">
        <v>31905</v>
      </c>
      <c r="AE5192" s="8" t="s">
        <v>31889</v>
      </c>
      <c r="AF5192" s="8" t="s">
        <v>31890</v>
      </c>
      <c r="AG5192" s="8" t="s">
        <v>9336</v>
      </c>
      <c r="AH5192" s="8" t="s">
        <v>4581</v>
      </c>
      <c r="AI5192" s="8" t="s">
        <v>66</v>
      </c>
      <c r="AJ5192" s="8" t="s">
        <v>29094</v>
      </c>
      <c r="AK5192" s="8" t="s">
        <v>49</v>
      </c>
      <c r="AL5192" s="8" t="s">
        <v>49</v>
      </c>
      <c r="AM5192" s="8" t="s">
        <v>49</v>
      </c>
      <c r="AN5192" s="8" t="s">
        <v>49</v>
      </c>
      <c r="AO5192" s="8" t="s">
        <v>31891</v>
      </c>
      <c r="AP5192" s="51" t="s">
        <v>31890</v>
      </c>
      <c r="AQ5192" s="11">
        <v>1530.0</v>
      </c>
    </row>
    <row r="5193">
      <c r="A5193" s="8" t="str">
        <f t="shared" si="1"/>
        <v>Jeff McCann</v>
      </c>
      <c r="B5193" s="51" t="s">
        <v>31906</v>
      </c>
      <c r="C5193" s="8" t="s">
        <v>31859</v>
      </c>
      <c r="D5193" s="9" t="s">
        <v>9324</v>
      </c>
      <c r="E5193" s="8" t="s">
        <v>31907</v>
      </c>
      <c r="F5193" s="8" t="s">
        <v>2304</v>
      </c>
      <c r="G5193" s="8" t="s">
        <v>10164</v>
      </c>
      <c r="H5193" s="8" t="s">
        <v>31908</v>
      </c>
      <c r="I5193" s="8" t="s">
        <v>49</v>
      </c>
      <c r="J5193" s="75" t="s">
        <v>49</v>
      </c>
      <c r="K5193" s="51" t="s">
        <v>31909</v>
      </c>
      <c r="L5193" s="8"/>
      <c r="M5193" s="8"/>
      <c r="N5193" s="8" t="s">
        <v>31910</v>
      </c>
      <c r="O5193" s="8" t="s">
        <v>52</v>
      </c>
      <c r="P5193" s="51"/>
      <c r="Q5193" s="51"/>
      <c r="R5193" s="51" t="s">
        <v>1632</v>
      </c>
      <c r="S5193" s="51" t="s">
        <v>31911</v>
      </c>
      <c r="T5193" s="11" t="str">
        <f t="shared" si="2"/>
        <v>Jeff McCann</v>
      </c>
      <c r="U5193" s="51" t="s">
        <v>55</v>
      </c>
      <c r="V5193" s="51" t="s">
        <v>31912</v>
      </c>
      <c r="W5193" s="51" t="s">
        <v>31913</v>
      </c>
      <c r="X5193" s="8"/>
      <c r="Y5193" s="8" t="s">
        <v>60</v>
      </c>
      <c r="Z5193" s="8" t="s">
        <v>60</v>
      </c>
      <c r="AA5193" s="8" t="s">
        <v>60</v>
      </c>
      <c r="AB5193" s="8" t="s">
        <v>60</v>
      </c>
      <c r="AC5193" s="8" t="s">
        <v>60</v>
      </c>
      <c r="AD5193" s="8" t="s">
        <v>60</v>
      </c>
      <c r="AE5193" s="8"/>
      <c r="AF5193" s="8" t="s">
        <v>31914</v>
      </c>
      <c r="AG5193" s="8" t="s">
        <v>9336</v>
      </c>
      <c r="AH5193" s="8" t="s">
        <v>4581</v>
      </c>
      <c r="AI5193" s="8" t="s">
        <v>233</v>
      </c>
      <c r="AJ5193" s="8"/>
      <c r="AK5193" s="8" t="s">
        <v>69</v>
      </c>
      <c r="AL5193" s="8" t="s">
        <v>16584</v>
      </c>
      <c r="AM5193" s="8" t="s">
        <v>31915</v>
      </c>
      <c r="AN5193" s="8" t="s">
        <v>422</v>
      </c>
      <c r="AO5193" s="8" t="s">
        <v>31916</v>
      </c>
      <c r="AP5193" s="51" t="s">
        <v>31914</v>
      </c>
      <c r="AQ5193" s="11">
        <v>632.0</v>
      </c>
    </row>
    <row r="5194">
      <c r="A5194" s="8" t="str">
        <f t="shared" si="1"/>
        <v>WIll Rodebaugh</v>
      </c>
      <c r="B5194" s="51" t="s">
        <v>31906</v>
      </c>
      <c r="C5194" s="8" t="s">
        <v>31859</v>
      </c>
      <c r="D5194" s="9" t="s">
        <v>9324</v>
      </c>
      <c r="E5194" s="8" t="s">
        <v>31907</v>
      </c>
      <c r="F5194" s="8" t="s">
        <v>2304</v>
      </c>
      <c r="G5194" s="8" t="s">
        <v>10164</v>
      </c>
      <c r="H5194" s="8" t="s">
        <v>31908</v>
      </c>
      <c r="I5194" s="8" t="s">
        <v>16514</v>
      </c>
      <c r="J5194" s="10" t="s">
        <v>11705</v>
      </c>
      <c r="K5194" s="51" t="s">
        <v>31909</v>
      </c>
      <c r="L5194" s="8"/>
      <c r="M5194" s="8"/>
      <c r="N5194" s="8" t="s">
        <v>31917</v>
      </c>
      <c r="O5194" s="13" t="s">
        <v>52</v>
      </c>
      <c r="P5194" s="51"/>
      <c r="Q5194" s="51"/>
      <c r="R5194" s="51" t="s">
        <v>31918</v>
      </c>
      <c r="S5194" s="51" t="s">
        <v>31919</v>
      </c>
      <c r="T5194" s="11" t="str">
        <f t="shared" si="2"/>
        <v>WIll Rodebaugh</v>
      </c>
      <c r="U5194" s="51" t="s">
        <v>80</v>
      </c>
      <c r="V5194" s="51"/>
      <c r="W5194" s="51" t="s">
        <v>31913</v>
      </c>
      <c r="X5194" s="8"/>
      <c r="Y5194" s="8" t="s">
        <v>60</v>
      </c>
      <c r="Z5194" s="8" t="s">
        <v>60</v>
      </c>
      <c r="AA5194" s="8" t="s">
        <v>60</v>
      </c>
      <c r="AB5194" s="8" t="s">
        <v>60</v>
      </c>
      <c r="AC5194" s="8" t="s">
        <v>60</v>
      </c>
      <c r="AD5194" s="8" t="s">
        <v>60</v>
      </c>
      <c r="AE5194" s="8"/>
      <c r="AF5194" s="8" t="s">
        <v>31914</v>
      </c>
      <c r="AG5194" s="8" t="s">
        <v>9336</v>
      </c>
      <c r="AH5194" s="8" t="s">
        <v>4581</v>
      </c>
      <c r="AI5194" s="8" t="s">
        <v>233</v>
      </c>
      <c r="AJ5194" s="8"/>
      <c r="AK5194" s="8" t="s">
        <v>69</v>
      </c>
      <c r="AL5194" s="8" t="s">
        <v>16584</v>
      </c>
      <c r="AM5194" s="8" t="s">
        <v>31915</v>
      </c>
      <c r="AN5194" s="8" t="s">
        <v>49</v>
      </c>
      <c r="AO5194" s="8" t="s">
        <v>31916</v>
      </c>
      <c r="AP5194" s="51" t="s">
        <v>31914</v>
      </c>
      <c r="AQ5194" s="11">
        <v>632.0</v>
      </c>
    </row>
    <row r="5195">
      <c r="A5195" s="8" t="str">
        <f t="shared" si="1"/>
        <v>Matthew Robinson</v>
      </c>
      <c r="B5195" s="51" t="s">
        <v>31920</v>
      </c>
      <c r="C5195" s="8" t="s">
        <v>31859</v>
      </c>
      <c r="D5195" s="9" t="s">
        <v>9324</v>
      </c>
      <c r="E5195" s="8" t="s">
        <v>3549</v>
      </c>
      <c r="F5195" s="8" t="s">
        <v>2304</v>
      </c>
      <c r="G5195" s="8" t="s">
        <v>10164</v>
      </c>
      <c r="H5195" s="8" t="s">
        <v>31921</v>
      </c>
      <c r="I5195" s="8" t="s">
        <v>49</v>
      </c>
      <c r="J5195" s="10" t="s">
        <v>49</v>
      </c>
      <c r="K5195" s="51" t="s">
        <v>31922</v>
      </c>
      <c r="L5195" s="8"/>
      <c r="M5195" s="8"/>
      <c r="N5195" s="51" t="s">
        <v>31923</v>
      </c>
      <c r="O5195" s="8" t="s">
        <v>52</v>
      </c>
      <c r="P5195" s="51"/>
      <c r="Q5195" s="51"/>
      <c r="R5195" s="51" t="s">
        <v>806</v>
      </c>
      <c r="S5195" s="51" t="s">
        <v>3018</v>
      </c>
      <c r="T5195" s="11" t="str">
        <f t="shared" si="2"/>
        <v>Matthew Robinson</v>
      </c>
      <c r="U5195" s="51" t="s">
        <v>55</v>
      </c>
      <c r="V5195" s="51" t="s">
        <v>31924</v>
      </c>
      <c r="W5195" s="51" t="s">
        <v>31925</v>
      </c>
      <c r="X5195" s="8"/>
      <c r="Y5195" s="51" t="s">
        <v>60</v>
      </c>
      <c r="Z5195" s="56" t="s">
        <v>31926</v>
      </c>
      <c r="AA5195" s="51" t="s">
        <v>60</v>
      </c>
      <c r="AB5195" s="51" t="s">
        <v>60</v>
      </c>
      <c r="AC5195" s="51" t="s">
        <v>60</v>
      </c>
      <c r="AD5195" s="51" t="s">
        <v>60</v>
      </c>
      <c r="AE5195" s="8" t="s">
        <v>31927</v>
      </c>
      <c r="AF5195" s="8" t="s">
        <v>31928</v>
      </c>
      <c r="AG5195" s="8" t="s">
        <v>9336</v>
      </c>
      <c r="AH5195" s="8" t="s">
        <v>134</v>
      </c>
      <c r="AI5195" s="8" t="s">
        <v>66</v>
      </c>
      <c r="AJ5195" s="8" t="s">
        <v>29094</v>
      </c>
      <c r="AK5195" s="8" t="s">
        <v>49</v>
      </c>
      <c r="AL5195" s="8" t="s">
        <v>49</v>
      </c>
      <c r="AM5195" s="8" t="s">
        <v>49</v>
      </c>
      <c r="AN5195" s="8" t="s">
        <v>422</v>
      </c>
      <c r="AO5195" s="8" t="s">
        <v>31929</v>
      </c>
      <c r="AP5195" s="51" t="s">
        <v>31928</v>
      </c>
      <c r="AQ5195" s="11">
        <v>1097.0</v>
      </c>
    </row>
    <row r="5196">
      <c r="A5196" s="8" t="str">
        <f t="shared" si="1"/>
        <v>Hunter Stewart</v>
      </c>
      <c r="B5196" s="51" t="s">
        <v>31930</v>
      </c>
      <c r="C5196" s="8" t="s">
        <v>24484</v>
      </c>
      <c r="D5196" s="9" t="s">
        <v>9737</v>
      </c>
      <c r="E5196" s="8" t="s">
        <v>31931</v>
      </c>
      <c r="F5196" s="8" t="s">
        <v>2136</v>
      </c>
      <c r="G5196" s="8" t="s">
        <v>10164</v>
      </c>
      <c r="H5196" s="8" t="s">
        <v>31932</v>
      </c>
      <c r="I5196" s="8" t="s">
        <v>49</v>
      </c>
      <c r="J5196" s="10" t="s">
        <v>11705</v>
      </c>
      <c r="K5196" s="51" t="s">
        <v>31933</v>
      </c>
      <c r="L5196" s="8"/>
      <c r="M5196" s="8"/>
      <c r="N5196" s="8" t="s">
        <v>31934</v>
      </c>
      <c r="O5196" s="8" t="s">
        <v>52</v>
      </c>
      <c r="P5196" s="51"/>
      <c r="Q5196" s="51"/>
      <c r="R5196" s="51" t="s">
        <v>2828</v>
      </c>
      <c r="S5196" s="51" t="s">
        <v>8491</v>
      </c>
      <c r="T5196" s="11" t="str">
        <f t="shared" si="2"/>
        <v>Hunter Stewart</v>
      </c>
      <c r="U5196" s="51" t="s">
        <v>80</v>
      </c>
      <c r="V5196" s="51"/>
      <c r="W5196" s="51" t="s">
        <v>31935</v>
      </c>
      <c r="X5196" s="8"/>
      <c r="Y5196" s="8" t="s">
        <v>60</v>
      </c>
      <c r="Z5196" s="12" t="s">
        <v>9854</v>
      </c>
      <c r="AA5196" s="8" t="s">
        <v>60</v>
      </c>
      <c r="AB5196" s="8" t="s">
        <v>60</v>
      </c>
      <c r="AC5196" s="8" t="s">
        <v>60</v>
      </c>
      <c r="AD5196" s="8" t="s">
        <v>60</v>
      </c>
      <c r="AE5196" s="8" t="s">
        <v>31936</v>
      </c>
      <c r="AF5196" s="8" t="s">
        <v>31937</v>
      </c>
      <c r="AG5196" s="8" t="s">
        <v>9751</v>
      </c>
      <c r="AH5196" s="8" t="s">
        <v>352</v>
      </c>
      <c r="AI5196" s="8" t="s">
        <v>66</v>
      </c>
      <c r="AJ5196" s="8" t="s">
        <v>29094</v>
      </c>
      <c r="AK5196" s="8" t="s">
        <v>11705</v>
      </c>
      <c r="AL5196" s="8" t="s">
        <v>11705</v>
      </c>
      <c r="AM5196" s="8" t="s">
        <v>11705</v>
      </c>
      <c r="AN5196" s="8" t="s">
        <v>11705</v>
      </c>
      <c r="AO5196" s="8" t="s">
        <v>31938</v>
      </c>
      <c r="AP5196" s="51" t="s">
        <v>31937</v>
      </c>
      <c r="AQ5196" s="11">
        <v>15101.0</v>
      </c>
    </row>
    <row r="5197">
      <c r="A5197" s="8" t="str">
        <f t="shared" si="1"/>
        <v>Mark Roberts</v>
      </c>
      <c r="B5197" s="51" t="s">
        <v>31939</v>
      </c>
      <c r="C5197" s="8" t="s">
        <v>31690</v>
      </c>
      <c r="D5197" s="9" t="s">
        <v>9870</v>
      </c>
      <c r="E5197" s="8" t="s">
        <v>31940</v>
      </c>
      <c r="F5197" s="8" t="s">
        <v>46</v>
      </c>
      <c r="G5197" s="51" t="s">
        <v>10164</v>
      </c>
      <c r="H5197" s="51" t="s">
        <v>31941</v>
      </c>
      <c r="I5197" s="8" t="s">
        <v>16514</v>
      </c>
      <c r="J5197" s="10" t="s">
        <v>11705</v>
      </c>
      <c r="K5197" s="51" t="s">
        <v>31942</v>
      </c>
      <c r="L5197" s="51" t="s">
        <v>86</v>
      </c>
      <c r="M5197" s="51"/>
      <c r="N5197" s="51" t="s">
        <v>31943</v>
      </c>
      <c r="O5197" s="51" t="s">
        <v>52</v>
      </c>
      <c r="P5197" s="51"/>
      <c r="Q5197" s="51"/>
      <c r="R5197" s="51" t="s">
        <v>3210</v>
      </c>
      <c r="S5197" s="51" t="s">
        <v>5902</v>
      </c>
      <c r="T5197" s="11" t="str">
        <f t="shared" si="2"/>
        <v>Mark Roberts</v>
      </c>
      <c r="U5197" s="51" t="s">
        <v>55</v>
      </c>
      <c r="V5197" s="51" t="s">
        <v>86</v>
      </c>
      <c r="W5197" s="51" t="s">
        <v>86</v>
      </c>
      <c r="X5197" s="51"/>
      <c r="Y5197" s="51" t="s">
        <v>60</v>
      </c>
      <c r="Z5197" s="56" t="s">
        <v>1883</v>
      </c>
      <c r="AA5197" s="56" t="s">
        <v>31944</v>
      </c>
      <c r="AB5197" s="51" t="s">
        <v>60</v>
      </c>
      <c r="AC5197" s="56" t="s">
        <v>31945</v>
      </c>
      <c r="AD5197" s="51" t="s">
        <v>60</v>
      </c>
      <c r="AE5197" s="51" t="s">
        <v>31946</v>
      </c>
      <c r="AF5197" s="8" t="s">
        <v>31947</v>
      </c>
      <c r="AG5197" s="8" t="s">
        <v>9883</v>
      </c>
      <c r="AH5197" s="8" t="s">
        <v>232</v>
      </c>
      <c r="AI5197" s="8" t="s">
        <v>66</v>
      </c>
      <c r="AJ5197" s="8" t="s">
        <v>29094</v>
      </c>
      <c r="AK5197" s="8" t="s">
        <v>11705</v>
      </c>
      <c r="AL5197" s="8" t="s">
        <v>11705</v>
      </c>
      <c r="AM5197" s="8" t="s">
        <v>11705</v>
      </c>
      <c r="AN5197" s="8" t="s">
        <v>49</v>
      </c>
      <c r="AO5197" s="8" t="s">
        <v>31948</v>
      </c>
      <c r="AP5197" s="51" t="s">
        <v>31947</v>
      </c>
      <c r="AQ5197" s="68">
        <v>1110.0</v>
      </c>
    </row>
    <row r="5198">
      <c r="A5198" s="8" t="str">
        <f t="shared" si="1"/>
        <v>Jacob Rowland</v>
      </c>
      <c r="B5198" s="51" t="s">
        <v>31949</v>
      </c>
      <c r="C5198" s="8" t="s">
        <v>31950</v>
      </c>
      <c r="D5198" s="9" t="s">
        <v>10600</v>
      </c>
      <c r="E5198" s="8" t="s">
        <v>179</v>
      </c>
      <c r="F5198" s="8" t="s">
        <v>462</v>
      </c>
      <c r="G5198" s="8" t="s">
        <v>10164</v>
      </c>
      <c r="H5198" s="8" t="s">
        <v>31951</v>
      </c>
      <c r="I5198" s="8" t="s">
        <v>219</v>
      </c>
      <c r="J5198" s="10" t="s">
        <v>49</v>
      </c>
      <c r="K5198" s="51" t="s">
        <v>31952</v>
      </c>
      <c r="L5198" s="8"/>
      <c r="M5198" s="8"/>
      <c r="N5198" s="8" t="s">
        <v>31953</v>
      </c>
      <c r="O5198" s="8" t="s">
        <v>52</v>
      </c>
      <c r="P5198" s="51"/>
      <c r="Q5198" s="51"/>
      <c r="R5198" s="51" t="s">
        <v>1222</v>
      </c>
      <c r="S5198" s="51" t="s">
        <v>31954</v>
      </c>
      <c r="T5198" s="11" t="str">
        <f t="shared" si="2"/>
        <v>Jacob Rowland</v>
      </c>
      <c r="U5198" s="51" t="s">
        <v>55</v>
      </c>
      <c r="V5198" s="51" t="s">
        <v>31955</v>
      </c>
      <c r="W5198" s="51" t="s">
        <v>31956</v>
      </c>
      <c r="X5198" s="8"/>
      <c r="Y5198" s="8" t="s">
        <v>60</v>
      </c>
      <c r="Z5198" s="8" t="s">
        <v>60</v>
      </c>
      <c r="AA5198" s="8" t="s">
        <v>60</v>
      </c>
      <c r="AB5198" s="12" t="s">
        <v>31957</v>
      </c>
      <c r="AC5198" s="8" t="s">
        <v>60</v>
      </c>
      <c r="AD5198" s="12" t="s">
        <v>205</v>
      </c>
      <c r="AE5198" s="51" t="s">
        <v>31958</v>
      </c>
      <c r="AF5198" s="8" t="s">
        <v>31959</v>
      </c>
      <c r="AG5198" s="8" t="s">
        <v>10611</v>
      </c>
      <c r="AH5198" s="8" t="s">
        <v>194</v>
      </c>
      <c r="AI5198" s="8" t="s">
        <v>233</v>
      </c>
      <c r="AJ5198" s="8" t="s">
        <v>29094</v>
      </c>
      <c r="AK5198" s="8" t="s">
        <v>49</v>
      </c>
      <c r="AL5198" s="8" t="s">
        <v>49</v>
      </c>
      <c r="AM5198" s="8" t="s">
        <v>49</v>
      </c>
      <c r="AN5198" s="8" t="s">
        <v>49</v>
      </c>
      <c r="AO5198" s="8" t="s">
        <v>31960</v>
      </c>
      <c r="AP5198" s="51" t="s">
        <v>31959</v>
      </c>
      <c r="AQ5198" s="11">
        <v>559.0</v>
      </c>
    </row>
    <row r="5199">
      <c r="A5199" s="8" t="str">
        <f t="shared" si="1"/>
        <v>Sam Peters</v>
      </c>
      <c r="B5199" s="51" t="s">
        <v>31949</v>
      </c>
      <c r="C5199" s="8" t="s">
        <v>31950</v>
      </c>
      <c r="D5199" s="9" t="s">
        <v>10600</v>
      </c>
      <c r="E5199" s="13" t="s">
        <v>179</v>
      </c>
      <c r="F5199" s="8" t="s">
        <v>462</v>
      </c>
      <c r="G5199" s="51" t="s">
        <v>10164</v>
      </c>
      <c r="H5199" s="8" t="s">
        <v>31951</v>
      </c>
      <c r="I5199" s="13" t="s">
        <v>219</v>
      </c>
      <c r="J5199" s="10" t="s">
        <v>49</v>
      </c>
      <c r="K5199" s="51" t="s">
        <v>31952</v>
      </c>
      <c r="L5199" s="8"/>
      <c r="M5199" s="8"/>
      <c r="N5199" s="51" t="s">
        <v>31961</v>
      </c>
      <c r="O5199" s="57" t="s">
        <v>52</v>
      </c>
      <c r="P5199" s="51"/>
      <c r="Q5199" s="51"/>
      <c r="R5199" s="51" t="s">
        <v>3236</v>
      </c>
      <c r="S5199" s="51" t="s">
        <v>31411</v>
      </c>
      <c r="T5199" s="11" t="str">
        <f t="shared" si="2"/>
        <v>Sam Peters</v>
      </c>
      <c r="U5199" s="51" t="s">
        <v>106</v>
      </c>
      <c r="V5199" s="51" t="s">
        <v>31962</v>
      </c>
      <c r="W5199" s="51" t="s">
        <v>31963</v>
      </c>
      <c r="X5199" s="51"/>
      <c r="Y5199" s="51" t="s">
        <v>60</v>
      </c>
      <c r="Z5199" s="56" t="s">
        <v>31964</v>
      </c>
      <c r="AA5199" s="51" t="s">
        <v>60</v>
      </c>
      <c r="AB5199" s="56" t="s">
        <v>31957</v>
      </c>
      <c r="AC5199" s="51" t="s">
        <v>60</v>
      </c>
      <c r="AD5199" s="56" t="s">
        <v>205</v>
      </c>
      <c r="AE5199" s="51" t="s">
        <v>31965</v>
      </c>
      <c r="AF5199" s="13" t="s">
        <v>31959</v>
      </c>
      <c r="AG5199" s="13" t="s">
        <v>10611</v>
      </c>
      <c r="AH5199" s="13" t="s">
        <v>194</v>
      </c>
      <c r="AI5199" s="8" t="s">
        <v>233</v>
      </c>
      <c r="AJ5199" s="8" t="s">
        <v>29094</v>
      </c>
      <c r="AK5199" s="8" t="s">
        <v>49</v>
      </c>
      <c r="AL5199" s="8" t="s">
        <v>49</v>
      </c>
      <c r="AM5199" s="8" t="s">
        <v>49</v>
      </c>
      <c r="AN5199" s="8" t="s">
        <v>49</v>
      </c>
      <c r="AO5199" s="8" t="s">
        <v>31960</v>
      </c>
      <c r="AP5199" s="51" t="s">
        <v>31959</v>
      </c>
      <c r="AQ5199" s="11">
        <v>559.0</v>
      </c>
    </row>
    <row r="5200">
      <c r="A5200" s="8" t="str">
        <f t="shared" si="1"/>
        <v>Sean Lonergan</v>
      </c>
      <c r="B5200" s="51" t="s">
        <v>31966</v>
      </c>
      <c r="C5200" s="8" t="s">
        <v>31967</v>
      </c>
      <c r="D5200" s="9" t="s">
        <v>10600</v>
      </c>
      <c r="E5200" s="8" t="s">
        <v>2719</v>
      </c>
      <c r="F5200" s="8" t="s">
        <v>462</v>
      </c>
      <c r="G5200" s="8" t="s">
        <v>10164</v>
      </c>
      <c r="H5200" s="8" t="s">
        <v>31968</v>
      </c>
      <c r="I5200" s="8" t="s">
        <v>49</v>
      </c>
      <c r="J5200" s="10" t="s">
        <v>49</v>
      </c>
      <c r="K5200" s="51" t="s">
        <v>31969</v>
      </c>
      <c r="L5200" s="8"/>
      <c r="M5200" s="8"/>
      <c r="N5200" s="8" t="s">
        <v>31970</v>
      </c>
      <c r="O5200" s="8" t="s">
        <v>52</v>
      </c>
      <c r="P5200" s="51"/>
      <c r="Q5200" s="51"/>
      <c r="R5200" s="51" t="s">
        <v>940</v>
      </c>
      <c r="S5200" s="51" t="s">
        <v>5767</v>
      </c>
      <c r="T5200" s="11" t="str">
        <f t="shared" si="2"/>
        <v>Sean Lonergan</v>
      </c>
      <c r="U5200" s="51" t="s">
        <v>55</v>
      </c>
      <c r="V5200" s="51" t="s">
        <v>31971</v>
      </c>
      <c r="W5200" s="51" t="s">
        <v>31972</v>
      </c>
      <c r="X5200" s="8"/>
      <c r="Y5200" s="8" t="s">
        <v>60</v>
      </c>
      <c r="Z5200" s="8" t="s">
        <v>60</v>
      </c>
      <c r="AA5200" s="8" t="s">
        <v>60</v>
      </c>
      <c r="AB5200" s="12" t="s">
        <v>20617</v>
      </c>
      <c r="AC5200" s="8" t="s">
        <v>60</v>
      </c>
      <c r="AD5200" s="8" t="s">
        <v>60</v>
      </c>
      <c r="AE5200" s="8"/>
      <c r="AF5200" s="8" t="s">
        <v>31973</v>
      </c>
      <c r="AG5200" s="8" t="s">
        <v>10611</v>
      </c>
      <c r="AH5200" s="8" t="s">
        <v>194</v>
      </c>
      <c r="AI5200" s="8" t="s">
        <v>66</v>
      </c>
      <c r="AJ5200" s="8" t="s">
        <v>29094</v>
      </c>
      <c r="AK5200" s="8" t="s">
        <v>49</v>
      </c>
      <c r="AL5200" s="8" t="s">
        <v>49</v>
      </c>
      <c r="AM5200" s="8" t="s">
        <v>49</v>
      </c>
      <c r="AN5200" s="8" t="s">
        <v>49</v>
      </c>
      <c r="AO5200" s="8" t="s">
        <v>31974</v>
      </c>
      <c r="AP5200" s="51" t="s">
        <v>31973</v>
      </c>
      <c r="AQ5200" s="11">
        <v>10525.0</v>
      </c>
    </row>
    <row r="5201">
      <c r="A5201" s="8" t="str">
        <f t="shared" si="1"/>
        <v>Chris Beene</v>
      </c>
      <c r="B5201" s="51" t="s">
        <v>31975</v>
      </c>
      <c r="C5201" s="8" t="s">
        <v>31468</v>
      </c>
      <c r="D5201" s="9" t="s">
        <v>10600</v>
      </c>
      <c r="E5201" s="8" t="s">
        <v>31976</v>
      </c>
      <c r="F5201" s="8" t="s">
        <v>462</v>
      </c>
      <c r="G5201" s="51" t="s">
        <v>10164</v>
      </c>
      <c r="H5201" s="8" t="s">
        <v>31977</v>
      </c>
      <c r="I5201" s="8" t="s">
        <v>16514</v>
      </c>
      <c r="J5201" s="10" t="s">
        <v>49</v>
      </c>
      <c r="K5201" s="51" t="s">
        <v>31978</v>
      </c>
      <c r="L5201" s="8"/>
      <c r="M5201" s="8"/>
      <c r="N5201" s="51" t="s">
        <v>31979</v>
      </c>
      <c r="O5201" s="57" t="s">
        <v>52</v>
      </c>
      <c r="P5201" s="51"/>
      <c r="Q5201" s="51"/>
      <c r="R5201" s="51" t="s">
        <v>791</v>
      </c>
      <c r="S5201" s="51" t="s">
        <v>89</v>
      </c>
      <c r="T5201" s="11" t="str">
        <f t="shared" si="2"/>
        <v>Chris Beene</v>
      </c>
      <c r="U5201" s="51" t="s">
        <v>55</v>
      </c>
      <c r="V5201" s="51" t="s">
        <v>31980</v>
      </c>
      <c r="W5201" s="51"/>
      <c r="X5201" s="51"/>
      <c r="Y5201" s="51" t="s">
        <v>60</v>
      </c>
      <c r="Z5201" s="56" t="s">
        <v>31981</v>
      </c>
      <c r="AA5201" s="51" t="s">
        <v>60</v>
      </c>
      <c r="AB5201" s="51" t="s">
        <v>60</v>
      </c>
      <c r="AC5201" s="51" t="s">
        <v>60</v>
      </c>
      <c r="AD5201" s="51" t="s">
        <v>60</v>
      </c>
      <c r="AE5201" s="51"/>
      <c r="AF5201" s="8" t="s">
        <v>31976</v>
      </c>
      <c r="AG5201" s="8" t="s">
        <v>10611</v>
      </c>
      <c r="AH5201" s="8" t="s">
        <v>352</v>
      </c>
      <c r="AI5201" s="8" t="s">
        <v>66</v>
      </c>
      <c r="AJ5201" s="8" t="s">
        <v>29094</v>
      </c>
      <c r="AK5201" s="8" t="s">
        <v>49</v>
      </c>
      <c r="AL5201" s="8" t="s">
        <v>49</v>
      </c>
      <c r="AM5201" s="8" t="s">
        <v>49</v>
      </c>
      <c r="AN5201" s="8" t="s">
        <v>49</v>
      </c>
      <c r="AO5201" s="8" t="s">
        <v>31982</v>
      </c>
      <c r="AP5201" s="51" t="s">
        <v>31976</v>
      </c>
      <c r="AQ5201" s="11">
        <v>6134.0</v>
      </c>
    </row>
    <row r="5202">
      <c r="A5202" s="8" t="str">
        <f t="shared" si="1"/>
        <v>Keith Blackwill</v>
      </c>
      <c r="B5202" s="51" t="s">
        <v>31975</v>
      </c>
      <c r="C5202" s="8" t="s">
        <v>31468</v>
      </c>
      <c r="D5202" s="9" t="s">
        <v>10600</v>
      </c>
      <c r="E5202" s="8" t="s">
        <v>31976</v>
      </c>
      <c r="F5202" s="8" t="s">
        <v>462</v>
      </c>
      <c r="G5202" s="51" t="s">
        <v>10164</v>
      </c>
      <c r="H5202" s="8" t="s">
        <v>31977</v>
      </c>
      <c r="I5202" s="8" t="s">
        <v>16514</v>
      </c>
      <c r="J5202" s="10" t="s">
        <v>49</v>
      </c>
      <c r="K5202" s="51" t="s">
        <v>31978</v>
      </c>
      <c r="L5202" s="8"/>
      <c r="M5202" s="8"/>
      <c r="N5202" s="51" t="s">
        <v>31983</v>
      </c>
      <c r="O5202" s="51" t="s">
        <v>52</v>
      </c>
      <c r="P5202" s="51"/>
      <c r="Q5202" s="51"/>
      <c r="R5202" s="51" t="s">
        <v>4698</v>
      </c>
      <c r="S5202" s="51" t="s">
        <v>31984</v>
      </c>
      <c r="T5202" s="11" t="str">
        <f t="shared" si="2"/>
        <v>Keith Blackwill</v>
      </c>
      <c r="U5202" s="51" t="s">
        <v>106</v>
      </c>
      <c r="V5202" s="51" t="s">
        <v>31985</v>
      </c>
      <c r="W5202" s="51"/>
      <c r="X5202" s="51"/>
      <c r="Y5202" s="51" t="s">
        <v>60</v>
      </c>
      <c r="Z5202" s="56" t="s">
        <v>31981</v>
      </c>
      <c r="AA5202" s="51" t="s">
        <v>60</v>
      </c>
      <c r="AB5202" s="51" t="s">
        <v>60</v>
      </c>
      <c r="AC5202" s="51" t="s">
        <v>60</v>
      </c>
      <c r="AD5202" s="51" t="s">
        <v>60</v>
      </c>
      <c r="AE5202" s="51"/>
      <c r="AF5202" s="8" t="s">
        <v>31976</v>
      </c>
      <c r="AG5202" s="8" t="s">
        <v>10611</v>
      </c>
      <c r="AH5202" s="8" t="s">
        <v>352</v>
      </c>
      <c r="AI5202" s="8" t="s">
        <v>66</v>
      </c>
      <c r="AJ5202" s="8" t="s">
        <v>29094</v>
      </c>
      <c r="AK5202" s="8" t="s">
        <v>49</v>
      </c>
      <c r="AL5202" s="8" t="s">
        <v>49</v>
      </c>
      <c r="AM5202" s="8" t="s">
        <v>49</v>
      </c>
      <c r="AN5202" s="8" t="s">
        <v>49</v>
      </c>
      <c r="AO5202" s="8" t="s">
        <v>31982</v>
      </c>
      <c r="AP5202" s="51" t="s">
        <v>31976</v>
      </c>
      <c r="AQ5202" s="11">
        <v>6134.0</v>
      </c>
    </row>
    <row r="5203">
      <c r="A5203" s="8" t="str">
        <f t="shared" si="1"/>
        <v>De’Torrian Green</v>
      </c>
      <c r="B5203" s="51" t="s">
        <v>31986</v>
      </c>
      <c r="C5203" s="8" t="s">
        <v>31967</v>
      </c>
      <c r="D5203" s="9" t="s">
        <v>10600</v>
      </c>
      <c r="E5203" s="8" t="s">
        <v>31987</v>
      </c>
      <c r="F5203" s="8" t="s">
        <v>462</v>
      </c>
      <c r="G5203" s="51" t="s">
        <v>10164</v>
      </c>
      <c r="H5203" s="8" t="s">
        <v>31988</v>
      </c>
      <c r="I5203" s="8" t="s">
        <v>16514</v>
      </c>
      <c r="J5203" s="10" t="s">
        <v>49</v>
      </c>
      <c r="K5203" s="51" t="s">
        <v>31989</v>
      </c>
      <c r="L5203" s="8"/>
      <c r="M5203" s="8"/>
      <c r="N5203" s="51" t="s">
        <v>31990</v>
      </c>
      <c r="O5203" s="57" t="s">
        <v>52</v>
      </c>
      <c r="P5203" s="51"/>
      <c r="Q5203" s="51"/>
      <c r="R5203" s="51" t="s">
        <v>31991</v>
      </c>
      <c r="S5203" s="51" t="s">
        <v>3223</v>
      </c>
      <c r="T5203" s="11" t="str">
        <f t="shared" si="2"/>
        <v>De’Torrian Green</v>
      </c>
      <c r="U5203" s="51" t="s">
        <v>55</v>
      </c>
      <c r="V5203" s="51" t="s">
        <v>31992</v>
      </c>
      <c r="W5203" s="51" t="s">
        <v>31993</v>
      </c>
      <c r="X5203" s="51"/>
      <c r="Y5203" s="51" t="s">
        <v>60</v>
      </c>
      <c r="Z5203" s="51" t="s">
        <v>60</v>
      </c>
      <c r="AA5203" s="51" t="s">
        <v>60</v>
      </c>
      <c r="AB5203" s="56" t="s">
        <v>31994</v>
      </c>
      <c r="AC5203" s="51" t="s">
        <v>60</v>
      </c>
      <c r="AD5203" s="51" t="s">
        <v>60</v>
      </c>
      <c r="AE5203" s="51"/>
      <c r="AF5203" s="8" t="s">
        <v>31987</v>
      </c>
      <c r="AG5203" s="8" t="s">
        <v>10611</v>
      </c>
      <c r="AH5203" s="8" t="s">
        <v>4581</v>
      </c>
      <c r="AI5203" s="8" t="s">
        <v>66</v>
      </c>
      <c r="AJ5203" s="8" t="s">
        <v>29094</v>
      </c>
      <c r="AK5203" s="8" t="s">
        <v>49</v>
      </c>
      <c r="AL5203" s="8" t="s">
        <v>49</v>
      </c>
      <c r="AM5203" s="8" t="s">
        <v>49</v>
      </c>
      <c r="AN5203" s="8" t="s">
        <v>49</v>
      </c>
      <c r="AO5203" s="8" t="s">
        <v>31995</v>
      </c>
      <c r="AP5203" s="51" t="s">
        <v>31987</v>
      </c>
      <c r="AQ5203" s="11">
        <v>2258.0</v>
      </c>
    </row>
    <row r="5204">
      <c r="A5204" s="8" t="str">
        <f t="shared" si="1"/>
        <v>James Majenge</v>
      </c>
      <c r="B5204" s="51" t="s">
        <v>31986</v>
      </c>
      <c r="C5204" s="8" t="s">
        <v>31967</v>
      </c>
      <c r="D5204" s="9" t="s">
        <v>10600</v>
      </c>
      <c r="E5204" s="8" t="s">
        <v>31987</v>
      </c>
      <c r="F5204" s="8" t="s">
        <v>462</v>
      </c>
      <c r="G5204" s="51" t="s">
        <v>10164</v>
      </c>
      <c r="H5204" s="8" t="s">
        <v>31988</v>
      </c>
      <c r="I5204" s="8" t="s">
        <v>16514</v>
      </c>
      <c r="J5204" s="10" t="s">
        <v>49</v>
      </c>
      <c r="K5204" s="51" t="s">
        <v>31989</v>
      </c>
      <c r="L5204" s="8"/>
      <c r="M5204" s="8"/>
      <c r="N5204" s="51" t="s">
        <v>31996</v>
      </c>
      <c r="O5204" s="51" t="s">
        <v>52</v>
      </c>
      <c r="P5204" s="51"/>
      <c r="Q5204" s="51"/>
      <c r="R5204" s="51" t="s">
        <v>411</v>
      </c>
      <c r="S5204" s="51" t="s">
        <v>31997</v>
      </c>
      <c r="T5204" s="11" t="str">
        <f t="shared" si="2"/>
        <v>James Majenge</v>
      </c>
      <c r="U5204" s="51" t="s">
        <v>80</v>
      </c>
      <c r="V5204" s="51" t="s">
        <v>31998</v>
      </c>
      <c r="W5204" s="51"/>
      <c r="X5204" s="51"/>
      <c r="Y5204" s="51" t="s">
        <v>60</v>
      </c>
      <c r="Z5204" s="51" t="s">
        <v>60</v>
      </c>
      <c r="AA5204" s="51" t="s">
        <v>60</v>
      </c>
      <c r="AB5204" s="56" t="s">
        <v>31999</v>
      </c>
      <c r="AC5204" s="51" t="s">
        <v>60</v>
      </c>
      <c r="AD5204" s="56" t="s">
        <v>32000</v>
      </c>
      <c r="AE5204" s="51"/>
      <c r="AF5204" s="8" t="s">
        <v>31987</v>
      </c>
      <c r="AG5204" s="8" t="s">
        <v>10611</v>
      </c>
      <c r="AH5204" s="8" t="s">
        <v>4581</v>
      </c>
      <c r="AI5204" s="8" t="s">
        <v>66</v>
      </c>
      <c r="AJ5204" s="8" t="s">
        <v>29094</v>
      </c>
      <c r="AK5204" s="8" t="s">
        <v>49</v>
      </c>
      <c r="AL5204" s="8" t="s">
        <v>49</v>
      </c>
      <c r="AM5204" s="8" t="s">
        <v>49</v>
      </c>
      <c r="AN5204" s="8" t="s">
        <v>49</v>
      </c>
      <c r="AO5204" s="8" t="s">
        <v>31995</v>
      </c>
      <c r="AP5204" s="51" t="s">
        <v>31987</v>
      </c>
      <c r="AQ5204" s="11">
        <v>2258.0</v>
      </c>
    </row>
    <row r="5205">
      <c r="A5205" s="8" t="str">
        <f t="shared" si="1"/>
        <v>Wes Miller</v>
      </c>
      <c r="B5205" s="51" t="s">
        <v>32001</v>
      </c>
      <c r="C5205" s="8" t="s">
        <v>31468</v>
      </c>
      <c r="D5205" s="9" t="s">
        <v>10600</v>
      </c>
      <c r="E5205" s="8" t="s">
        <v>32002</v>
      </c>
      <c r="F5205" s="8" t="s">
        <v>462</v>
      </c>
      <c r="G5205" s="51" t="s">
        <v>10164</v>
      </c>
      <c r="H5205" s="51" t="s">
        <v>32003</v>
      </c>
      <c r="I5205" s="8" t="s">
        <v>16514</v>
      </c>
      <c r="J5205" s="10" t="s">
        <v>11705</v>
      </c>
      <c r="K5205" s="51" t="s">
        <v>32004</v>
      </c>
      <c r="L5205" s="51" t="s">
        <v>86</v>
      </c>
      <c r="M5205" s="51"/>
      <c r="N5205" s="51" t="s">
        <v>32005</v>
      </c>
      <c r="O5205" s="51" t="s">
        <v>52</v>
      </c>
      <c r="P5205" s="51"/>
      <c r="Q5205" s="51"/>
      <c r="R5205" s="51" t="s">
        <v>262</v>
      </c>
      <c r="S5205" s="51" t="s">
        <v>492</v>
      </c>
      <c r="T5205" s="11" t="str">
        <f t="shared" si="2"/>
        <v>Wes Miller</v>
      </c>
      <c r="U5205" s="51" t="s">
        <v>55</v>
      </c>
      <c r="V5205" s="51" t="s">
        <v>32006</v>
      </c>
      <c r="W5205" s="51" t="s">
        <v>32007</v>
      </c>
      <c r="X5205" s="51"/>
      <c r="Y5205" s="56" t="s">
        <v>32008</v>
      </c>
      <c r="Z5205" s="51" t="s">
        <v>60</v>
      </c>
      <c r="AA5205" s="51" t="s">
        <v>60</v>
      </c>
      <c r="AB5205" s="56" t="s">
        <v>32009</v>
      </c>
      <c r="AC5205" s="56" t="s">
        <v>32010</v>
      </c>
      <c r="AD5205" s="56" t="s">
        <v>32011</v>
      </c>
      <c r="AE5205" s="51" t="s">
        <v>32012</v>
      </c>
      <c r="AF5205" s="8" t="s">
        <v>32013</v>
      </c>
      <c r="AG5205" s="8" t="s">
        <v>10611</v>
      </c>
      <c r="AH5205" s="8" t="s">
        <v>194</v>
      </c>
      <c r="AI5205" s="8" t="s">
        <v>66</v>
      </c>
      <c r="AJ5205" s="8" t="s">
        <v>29094</v>
      </c>
      <c r="AK5205" s="8" t="s">
        <v>11705</v>
      </c>
      <c r="AL5205" s="8" t="s">
        <v>11705</v>
      </c>
      <c r="AM5205" s="8" t="s">
        <v>11705</v>
      </c>
      <c r="AN5205" s="8" t="s">
        <v>49</v>
      </c>
      <c r="AO5205" s="8" t="s">
        <v>32014</v>
      </c>
      <c r="AP5205" s="51" t="s">
        <v>32013</v>
      </c>
      <c r="AQ5205" s="68">
        <v>9478.0</v>
      </c>
    </row>
    <row r="5206">
      <c r="A5206" s="8" t="str">
        <f t="shared" si="1"/>
        <v>Toby Kirk</v>
      </c>
      <c r="B5206" s="61" t="s">
        <v>32001</v>
      </c>
      <c r="C5206" s="51" t="s">
        <v>31468</v>
      </c>
      <c r="D5206" s="69" t="s">
        <v>10600</v>
      </c>
      <c r="E5206" s="21" t="s">
        <v>32002</v>
      </c>
      <c r="F5206" s="21" t="s">
        <v>462</v>
      </c>
      <c r="G5206" s="72" t="s">
        <v>10164</v>
      </c>
      <c r="H5206" s="70">
        <v>228158.0</v>
      </c>
      <c r="I5206" s="16" t="s">
        <v>16514</v>
      </c>
      <c r="J5206" s="10" t="s">
        <v>11705</v>
      </c>
      <c r="K5206" s="18" t="s">
        <v>32004</v>
      </c>
      <c r="L5206" s="18"/>
      <c r="M5206" s="18"/>
      <c r="N5206" s="61" t="s">
        <v>32015</v>
      </c>
      <c r="O5206" s="51" t="s">
        <v>52</v>
      </c>
      <c r="P5206" s="61" t="s">
        <v>207</v>
      </c>
      <c r="Q5206" s="61"/>
      <c r="R5206" s="51" t="s">
        <v>12350</v>
      </c>
      <c r="S5206" s="51" t="s">
        <v>967</v>
      </c>
      <c r="T5206" s="11" t="str">
        <f t="shared" si="2"/>
        <v>Toby Kirk</v>
      </c>
      <c r="U5206" s="51" t="s">
        <v>80</v>
      </c>
      <c r="V5206" s="51" t="s">
        <v>32016</v>
      </c>
      <c r="W5206" s="51" t="s">
        <v>32017</v>
      </c>
      <c r="X5206" s="84"/>
      <c r="Y5206" s="84"/>
      <c r="Z5206" s="84"/>
      <c r="AA5206" s="61"/>
      <c r="AB5206" s="61"/>
      <c r="AC5206" s="61"/>
      <c r="AD5206" s="61"/>
      <c r="AE5206" s="62" t="s">
        <v>32012</v>
      </c>
      <c r="AF5206" s="21" t="s">
        <v>32013</v>
      </c>
      <c r="AG5206" s="21" t="s">
        <v>10611</v>
      </c>
      <c r="AH5206" s="21" t="s">
        <v>194</v>
      </c>
      <c r="AI5206" s="22" t="s">
        <v>66</v>
      </c>
      <c r="AJ5206" s="22" t="s">
        <v>29094</v>
      </c>
      <c r="AK5206" s="20" t="s">
        <v>11705</v>
      </c>
      <c r="AL5206" s="20" t="s">
        <v>11705</v>
      </c>
      <c r="AM5206" s="20" t="s">
        <v>11705</v>
      </c>
      <c r="AN5206" s="40" t="s">
        <v>49</v>
      </c>
      <c r="AO5206" s="118">
        <v>10830.0</v>
      </c>
      <c r="AP5206" s="18" t="s">
        <v>32013</v>
      </c>
      <c r="AQ5206" s="74">
        <v>9478.0</v>
      </c>
    </row>
    <row r="5207">
      <c r="A5207" s="8" t="str">
        <f t="shared" si="1"/>
        <v>AC Frank has been removed. </v>
      </c>
      <c r="B5207" s="51" t="s">
        <v>32001</v>
      </c>
      <c r="C5207" s="8" t="s">
        <v>31468</v>
      </c>
      <c r="D5207" s="9" t="s">
        <v>10600</v>
      </c>
      <c r="E5207" s="8" t="s">
        <v>32002</v>
      </c>
      <c r="F5207" s="8" t="s">
        <v>462</v>
      </c>
      <c r="G5207" s="8" t="s">
        <v>10164</v>
      </c>
      <c r="H5207" s="8" t="s">
        <v>32003</v>
      </c>
      <c r="I5207" s="8" t="s">
        <v>49</v>
      </c>
      <c r="J5207" s="10" t="s">
        <v>49</v>
      </c>
      <c r="K5207" s="51" t="s">
        <v>32004</v>
      </c>
      <c r="L5207" s="8"/>
      <c r="M5207" s="8"/>
      <c r="N5207" s="8" t="s">
        <v>32018</v>
      </c>
      <c r="O5207" s="8" t="s">
        <v>52</v>
      </c>
      <c r="P5207" s="51"/>
      <c r="Q5207" s="51" t="s">
        <v>277</v>
      </c>
      <c r="R5207" s="51" t="s">
        <v>32019</v>
      </c>
      <c r="S5207" s="51"/>
      <c r="T5207" s="11" t="str">
        <f t="shared" si="2"/>
        <v>AC Frank has been removed. </v>
      </c>
      <c r="U5207" s="51"/>
      <c r="V5207" s="51"/>
      <c r="W5207" s="51"/>
      <c r="X5207" s="8"/>
      <c r="Y5207" s="8" t="s">
        <v>60</v>
      </c>
      <c r="Z5207" s="8" t="s">
        <v>60</v>
      </c>
      <c r="AA5207" s="12" t="s">
        <v>32020</v>
      </c>
      <c r="AB5207" s="8" t="s">
        <v>60</v>
      </c>
      <c r="AC5207" s="12" t="s">
        <v>32021</v>
      </c>
      <c r="AD5207" s="12" t="s">
        <v>32011</v>
      </c>
      <c r="AE5207" s="8" t="s">
        <v>32012</v>
      </c>
      <c r="AF5207" s="8" t="s">
        <v>32013</v>
      </c>
      <c r="AG5207" s="8" t="s">
        <v>10611</v>
      </c>
      <c r="AH5207" s="8" t="s">
        <v>194</v>
      </c>
      <c r="AI5207" s="8" t="s">
        <v>66</v>
      </c>
      <c r="AJ5207" s="8" t="s">
        <v>29094</v>
      </c>
      <c r="AK5207" s="8" t="s">
        <v>49</v>
      </c>
      <c r="AL5207" s="8" t="s">
        <v>49</v>
      </c>
      <c r="AM5207" s="8" t="s">
        <v>49</v>
      </c>
      <c r="AN5207" s="8" t="s">
        <v>49</v>
      </c>
      <c r="AO5207" s="8" t="s">
        <v>32014</v>
      </c>
      <c r="AP5207" s="51" t="s">
        <v>32013</v>
      </c>
      <c r="AQ5207" s="11">
        <v>9478.0</v>
      </c>
    </row>
    <row r="5208">
      <c r="A5208" s="8" t="str">
        <f t="shared" si="1"/>
        <v>AC Takieddine has been removed. </v>
      </c>
      <c r="B5208" s="51" t="s">
        <v>32001</v>
      </c>
      <c r="C5208" s="8" t="s">
        <v>31468</v>
      </c>
      <c r="D5208" s="9" t="s">
        <v>10600</v>
      </c>
      <c r="E5208" s="8" t="s">
        <v>32002</v>
      </c>
      <c r="F5208" s="8" t="s">
        <v>462</v>
      </c>
      <c r="G5208" s="51" t="s">
        <v>10164</v>
      </c>
      <c r="H5208" s="8" t="s">
        <v>32003</v>
      </c>
      <c r="I5208" s="8" t="s">
        <v>16514</v>
      </c>
      <c r="J5208" s="10" t="s">
        <v>11705</v>
      </c>
      <c r="K5208" s="51" t="s">
        <v>32004</v>
      </c>
      <c r="L5208" s="8"/>
      <c r="M5208" s="8"/>
      <c r="N5208" s="51" t="s">
        <v>32022</v>
      </c>
      <c r="O5208" s="51" t="s">
        <v>52</v>
      </c>
      <c r="P5208" s="51"/>
      <c r="Q5208" s="51" t="s">
        <v>277</v>
      </c>
      <c r="R5208" s="51" t="s">
        <v>32023</v>
      </c>
      <c r="S5208" s="51"/>
      <c r="T5208" s="11" t="str">
        <f t="shared" si="2"/>
        <v>AC Takieddine has been removed. </v>
      </c>
      <c r="U5208" s="51"/>
      <c r="V5208" s="51"/>
      <c r="W5208" s="51"/>
      <c r="X5208" s="51"/>
      <c r="Y5208" s="56" t="s">
        <v>32024</v>
      </c>
      <c r="Z5208" s="51" t="s">
        <v>60</v>
      </c>
      <c r="AA5208" s="51" t="s">
        <v>60</v>
      </c>
      <c r="AB5208" s="51" t="s">
        <v>60</v>
      </c>
      <c r="AC5208" s="51" t="s">
        <v>60</v>
      </c>
      <c r="AD5208" s="51" t="s">
        <v>60</v>
      </c>
      <c r="AE5208" s="51" t="s">
        <v>32012</v>
      </c>
      <c r="AF5208" s="8" t="s">
        <v>32013</v>
      </c>
      <c r="AG5208" s="8" t="s">
        <v>10611</v>
      </c>
      <c r="AH5208" s="8" t="s">
        <v>194</v>
      </c>
      <c r="AI5208" s="8" t="s">
        <v>66</v>
      </c>
      <c r="AJ5208" s="8" t="s">
        <v>29094</v>
      </c>
      <c r="AK5208" s="8" t="s">
        <v>11705</v>
      </c>
      <c r="AL5208" s="8" t="s">
        <v>11705</v>
      </c>
      <c r="AM5208" s="8" t="s">
        <v>11705</v>
      </c>
      <c r="AN5208" s="8" t="s">
        <v>49</v>
      </c>
      <c r="AO5208" s="8" t="s">
        <v>32014</v>
      </c>
      <c r="AP5208" s="51" t="s">
        <v>32013</v>
      </c>
      <c r="AQ5208" s="11">
        <v>9478.0</v>
      </c>
    </row>
    <row r="5209">
      <c r="A5209" s="8" t="str">
        <f t="shared" si="1"/>
        <v>AC Jim has been removed. </v>
      </c>
      <c r="B5209" s="51" t="s">
        <v>32001</v>
      </c>
      <c r="C5209" s="8" t="s">
        <v>31468</v>
      </c>
      <c r="D5209" s="9" t="s">
        <v>10600</v>
      </c>
      <c r="E5209" s="8" t="s">
        <v>32002</v>
      </c>
      <c r="F5209" s="8" t="s">
        <v>462</v>
      </c>
      <c r="G5209" s="8" t="s">
        <v>10164</v>
      </c>
      <c r="H5209" s="8" t="s">
        <v>32003</v>
      </c>
      <c r="I5209" s="13" t="s">
        <v>16514</v>
      </c>
      <c r="J5209" s="10" t="s">
        <v>11705</v>
      </c>
      <c r="K5209" s="51" t="s">
        <v>32004</v>
      </c>
      <c r="L5209" s="8"/>
      <c r="M5209" s="8"/>
      <c r="N5209" s="8" t="s">
        <v>32025</v>
      </c>
      <c r="O5209" s="13" t="s">
        <v>52</v>
      </c>
      <c r="P5209" s="51"/>
      <c r="Q5209" s="51" t="s">
        <v>277</v>
      </c>
      <c r="R5209" s="51" t="s">
        <v>21750</v>
      </c>
      <c r="S5209" s="51"/>
      <c r="T5209" s="11" t="str">
        <f t="shared" si="2"/>
        <v>AC Jim has been removed. </v>
      </c>
      <c r="U5209" s="51"/>
      <c r="V5209" s="51"/>
      <c r="W5209" s="51"/>
      <c r="X5209" s="8"/>
      <c r="Y5209" s="56" t="s">
        <v>32026</v>
      </c>
      <c r="Z5209" s="51" t="s">
        <v>60</v>
      </c>
      <c r="AA5209" s="51" t="s">
        <v>60</v>
      </c>
      <c r="AB5209" s="51" t="s">
        <v>60</v>
      </c>
      <c r="AC5209" s="56" t="s">
        <v>32027</v>
      </c>
      <c r="AD5209" s="56" t="s">
        <v>32011</v>
      </c>
      <c r="AE5209" s="8" t="s">
        <v>32012</v>
      </c>
      <c r="AF5209" s="8" t="s">
        <v>32013</v>
      </c>
      <c r="AG5209" s="8" t="s">
        <v>10611</v>
      </c>
      <c r="AH5209" s="8" t="s">
        <v>194</v>
      </c>
      <c r="AI5209" s="8" t="s">
        <v>66</v>
      </c>
      <c r="AJ5209" s="8" t="s">
        <v>29094</v>
      </c>
      <c r="AK5209" s="8" t="s">
        <v>11705</v>
      </c>
      <c r="AL5209" s="8" t="s">
        <v>11705</v>
      </c>
      <c r="AM5209" s="8" t="s">
        <v>11705</v>
      </c>
      <c r="AN5209" s="8" t="s">
        <v>49</v>
      </c>
      <c r="AO5209" s="8" t="s">
        <v>32014</v>
      </c>
      <c r="AP5209" s="51" t="s">
        <v>32013</v>
      </c>
      <c r="AQ5209" s="11">
        <v>9478.0</v>
      </c>
    </row>
    <row r="5210">
      <c r="A5210" s="8" t="str">
        <f t="shared" si="1"/>
        <v>Darrell Allen</v>
      </c>
      <c r="B5210" s="51" t="s">
        <v>32028</v>
      </c>
      <c r="C5210" s="8" t="s">
        <v>31967</v>
      </c>
      <c r="D5210" s="9" t="s">
        <v>10600</v>
      </c>
      <c r="E5210" s="8" t="s">
        <v>32029</v>
      </c>
      <c r="F5210" s="8" t="s">
        <v>462</v>
      </c>
      <c r="G5210" s="8" t="s">
        <v>10164</v>
      </c>
      <c r="H5210" s="8" t="s">
        <v>32030</v>
      </c>
      <c r="I5210" s="8" t="s">
        <v>10730</v>
      </c>
      <c r="J5210" s="10" t="s">
        <v>49</v>
      </c>
      <c r="K5210" s="51" t="s">
        <v>32031</v>
      </c>
      <c r="L5210" s="8"/>
      <c r="M5210" s="8"/>
      <c r="N5210" s="8" t="s">
        <v>32032</v>
      </c>
      <c r="O5210" s="8" t="s">
        <v>52</v>
      </c>
      <c r="P5210" s="51"/>
      <c r="Q5210" s="51"/>
      <c r="R5210" s="51" t="s">
        <v>9523</v>
      </c>
      <c r="S5210" s="51" t="s">
        <v>851</v>
      </c>
      <c r="T5210" s="11" t="str">
        <f t="shared" si="2"/>
        <v>Darrell Allen</v>
      </c>
      <c r="U5210" s="51" t="s">
        <v>55</v>
      </c>
      <c r="V5210" s="51" t="s">
        <v>32033</v>
      </c>
      <c r="W5210" s="51" t="s">
        <v>32034</v>
      </c>
      <c r="X5210" s="8"/>
      <c r="Y5210" s="8" t="s">
        <v>60</v>
      </c>
      <c r="Z5210" s="12" t="s">
        <v>32035</v>
      </c>
      <c r="AA5210" s="8" t="s">
        <v>60</v>
      </c>
      <c r="AB5210" s="8" t="s">
        <v>60</v>
      </c>
      <c r="AC5210" s="8" t="s">
        <v>60</v>
      </c>
      <c r="AD5210" s="8" t="s">
        <v>60</v>
      </c>
      <c r="AE5210" s="8"/>
      <c r="AF5210" s="8" t="s">
        <v>32036</v>
      </c>
      <c r="AG5210" s="8" t="s">
        <v>10611</v>
      </c>
      <c r="AH5210" s="8" t="s">
        <v>194</v>
      </c>
      <c r="AI5210" s="8" t="s">
        <v>233</v>
      </c>
      <c r="AJ5210" s="8"/>
      <c r="AK5210" s="8" t="s">
        <v>49</v>
      </c>
      <c r="AL5210" s="8" t="s">
        <v>49</v>
      </c>
      <c r="AM5210" s="8" t="s">
        <v>49</v>
      </c>
      <c r="AN5210" s="8" t="s">
        <v>49</v>
      </c>
      <c r="AO5210" s="8" t="s">
        <v>32037</v>
      </c>
      <c r="AP5210" s="51" t="s">
        <v>32036</v>
      </c>
      <c r="AQ5210" s="11">
        <v>147.0</v>
      </c>
    </row>
    <row r="5211">
      <c r="A5211" s="8" t="str">
        <f t="shared" si="1"/>
        <v>James Williams</v>
      </c>
      <c r="B5211" s="51" t="s">
        <v>32038</v>
      </c>
      <c r="C5211" s="8" t="s">
        <v>31468</v>
      </c>
      <c r="D5211" s="9" t="s">
        <v>10600</v>
      </c>
      <c r="E5211" s="8" t="s">
        <v>15410</v>
      </c>
      <c r="F5211" s="8" t="s">
        <v>462</v>
      </c>
      <c r="G5211" s="8" t="s">
        <v>10164</v>
      </c>
      <c r="H5211" s="8" t="s">
        <v>32039</v>
      </c>
      <c r="I5211" s="8" t="s">
        <v>49</v>
      </c>
      <c r="J5211" s="10" t="s">
        <v>49</v>
      </c>
      <c r="K5211" s="51" t="s">
        <v>32040</v>
      </c>
      <c r="L5211" s="8"/>
      <c r="M5211" s="8"/>
      <c r="N5211" s="8" t="s">
        <v>32041</v>
      </c>
      <c r="O5211" s="8" t="s">
        <v>52</v>
      </c>
      <c r="P5211" s="51"/>
      <c r="Q5211" s="51"/>
      <c r="R5211" s="51" t="s">
        <v>411</v>
      </c>
      <c r="S5211" s="51" t="s">
        <v>1878</v>
      </c>
      <c r="T5211" s="11" t="str">
        <f t="shared" si="2"/>
        <v>James Williams</v>
      </c>
      <c r="U5211" s="51" t="s">
        <v>55</v>
      </c>
      <c r="V5211" s="51" t="s">
        <v>32042</v>
      </c>
      <c r="W5211" s="51" t="s">
        <v>32043</v>
      </c>
      <c r="X5211" s="8"/>
      <c r="Y5211" s="8" t="s">
        <v>60</v>
      </c>
      <c r="Z5211" s="12" t="s">
        <v>32044</v>
      </c>
      <c r="AA5211" s="8" t="s">
        <v>60</v>
      </c>
      <c r="AB5211" s="12" t="s">
        <v>32045</v>
      </c>
      <c r="AC5211" s="12" t="s">
        <v>32046</v>
      </c>
      <c r="AD5211" s="8" t="s">
        <v>60</v>
      </c>
      <c r="AE5211" s="8" t="s">
        <v>32047</v>
      </c>
      <c r="AF5211" s="8" t="s">
        <v>32048</v>
      </c>
      <c r="AG5211" s="8" t="s">
        <v>10611</v>
      </c>
      <c r="AH5211" s="8" t="s">
        <v>194</v>
      </c>
      <c r="AI5211" s="8" t="s">
        <v>66</v>
      </c>
      <c r="AJ5211" s="8" t="s">
        <v>29094</v>
      </c>
      <c r="AK5211" s="8" t="s">
        <v>49</v>
      </c>
      <c r="AL5211" s="8" t="s">
        <v>49</v>
      </c>
      <c r="AM5211" s="8" t="s">
        <v>49</v>
      </c>
      <c r="AN5211" s="8" t="s">
        <v>49</v>
      </c>
      <c r="AO5211" s="8" t="s">
        <v>32049</v>
      </c>
      <c r="AP5211" s="51" t="s">
        <v>32048</v>
      </c>
      <c r="AQ5211" s="11">
        <v>2177.0</v>
      </c>
    </row>
    <row r="5212">
      <c r="A5212" s="8" t="str">
        <f t="shared" si="1"/>
        <v>Stefan Campos</v>
      </c>
      <c r="B5212" s="51" t="s">
        <v>32038</v>
      </c>
      <c r="C5212" s="8" t="s">
        <v>31468</v>
      </c>
      <c r="D5212" s="38" t="s">
        <v>10600</v>
      </c>
      <c r="E5212" s="13" t="s">
        <v>15410</v>
      </c>
      <c r="F5212" s="8" t="s">
        <v>462</v>
      </c>
      <c r="G5212" s="8" t="s">
        <v>10164</v>
      </c>
      <c r="H5212" s="13" t="s">
        <v>32039</v>
      </c>
      <c r="I5212" s="8" t="s">
        <v>49</v>
      </c>
      <c r="J5212" s="75" t="s">
        <v>11705</v>
      </c>
      <c r="K5212" s="51" t="s">
        <v>32040</v>
      </c>
      <c r="L5212" s="8"/>
      <c r="M5212" s="8"/>
      <c r="N5212" s="8" t="s">
        <v>32050</v>
      </c>
      <c r="O5212" s="8" t="s">
        <v>52</v>
      </c>
      <c r="P5212" s="51"/>
      <c r="Q5212" s="51"/>
      <c r="R5212" s="51" t="s">
        <v>32051</v>
      </c>
      <c r="S5212" s="51" t="s">
        <v>16107</v>
      </c>
      <c r="T5212" s="11" t="str">
        <f t="shared" si="2"/>
        <v>Stefan Campos</v>
      </c>
      <c r="U5212" s="51" t="s">
        <v>80</v>
      </c>
      <c r="V5212" s="51" t="s">
        <v>32052</v>
      </c>
      <c r="W5212" s="51" t="s">
        <v>32053</v>
      </c>
      <c r="X5212" s="8"/>
      <c r="Y5212" s="12" t="s">
        <v>32054</v>
      </c>
      <c r="Z5212" s="12" t="s">
        <v>32044</v>
      </c>
      <c r="AA5212" s="8" t="s">
        <v>60</v>
      </c>
      <c r="AB5212" s="12" t="s">
        <v>32045</v>
      </c>
      <c r="AC5212" s="8" t="s">
        <v>60</v>
      </c>
      <c r="AD5212" s="8" t="s">
        <v>60</v>
      </c>
      <c r="AE5212" s="8" t="s">
        <v>32047</v>
      </c>
      <c r="AF5212" s="13" t="s">
        <v>32048</v>
      </c>
      <c r="AG5212" s="8" t="s">
        <v>10611</v>
      </c>
      <c r="AH5212" s="13" t="s">
        <v>194</v>
      </c>
      <c r="AI5212" s="13" t="s">
        <v>66</v>
      </c>
      <c r="AJ5212" s="13" t="s">
        <v>29094</v>
      </c>
      <c r="AK5212" s="13" t="s">
        <v>11705</v>
      </c>
      <c r="AL5212" s="13" t="s">
        <v>11705</v>
      </c>
      <c r="AM5212" s="13" t="s">
        <v>11705</v>
      </c>
      <c r="AN5212" s="8" t="s">
        <v>11705</v>
      </c>
      <c r="AO5212" s="13" t="s">
        <v>32049</v>
      </c>
      <c r="AP5212" s="51" t="s">
        <v>32048</v>
      </c>
      <c r="AQ5212" s="11">
        <v>2177.0</v>
      </c>
    </row>
    <row r="5213">
      <c r="A5213" s="8" t="str">
        <f t="shared" si="1"/>
        <v>Trinity Williams</v>
      </c>
      <c r="B5213" s="51" t="s">
        <v>32038</v>
      </c>
      <c r="C5213" s="8" t="s">
        <v>31468</v>
      </c>
      <c r="D5213" s="9" t="s">
        <v>10600</v>
      </c>
      <c r="E5213" s="8" t="s">
        <v>15410</v>
      </c>
      <c r="F5213" s="8" t="s">
        <v>462</v>
      </c>
      <c r="G5213" s="8" t="s">
        <v>10164</v>
      </c>
      <c r="H5213" s="8" t="s">
        <v>32039</v>
      </c>
      <c r="I5213" s="8" t="s">
        <v>49</v>
      </c>
      <c r="J5213" s="10" t="s">
        <v>49</v>
      </c>
      <c r="K5213" s="51" t="s">
        <v>32040</v>
      </c>
      <c r="L5213" s="8"/>
      <c r="M5213" s="8"/>
      <c r="N5213" s="8" t="s">
        <v>32055</v>
      </c>
      <c r="O5213" s="8" t="s">
        <v>52</v>
      </c>
      <c r="P5213" s="51"/>
      <c r="Q5213" s="51"/>
      <c r="R5213" s="51" t="s">
        <v>32056</v>
      </c>
      <c r="S5213" s="51" t="s">
        <v>1878</v>
      </c>
      <c r="T5213" s="11" t="str">
        <f t="shared" si="2"/>
        <v>Trinity Williams</v>
      </c>
      <c r="U5213" s="51" t="s">
        <v>80</v>
      </c>
      <c r="V5213" s="51" t="s">
        <v>32057</v>
      </c>
      <c r="W5213" s="51" t="s">
        <v>32058</v>
      </c>
      <c r="X5213" s="8"/>
      <c r="Y5213" s="8" t="s">
        <v>60</v>
      </c>
      <c r="Z5213" s="12" t="s">
        <v>32044</v>
      </c>
      <c r="AA5213" s="8" t="s">
        <v>60</v>
      </c>
      <c r="AB5213" s="12" t="s">
        <v>32045</v>
      </c>
      <c r="AC5213" s="8" t="s">
        <v>60</v>
      </c>
      <c r="AD5213" s="8" t="s">
        <v>60</v>
      </c>
      <c r="AE5213" s="8" t="s">
        <v>32047</v>
      </c>
      <c r="AF5213" s="8" t="s">
        <v>32048</v>
      </c>
      <c r="AG5213" s="8" t="s">
        <v>10611</v>
      </c>
      <c r="AH5213" s="8" t="s">
        <v>194</v>
      </c>
      <c r="AI5213" s="8" t="s">
        <v>66</v>
      </c>
      <c r="AJ5213" s="8" t="s">
        <v>29094</v>
      </c>
      <c r="AK5213" s="8" t="s">
        <v>49</v>
      </c>
      <c r="AL5213" s="8" t="s">
        <v>49</v>
      </c>
      <c r="AM5213" s="8" t="s">
        <v>49</v>
      </c>
      <c r="AN5213" s="8" t="s">
        <v>49</v>
      </c>
      <c r="AO5213" s="8" t="s">
        <v>32049</v>
      </c>
      <c r="AP5213" s="51" t="s">
        <v>32048</v>
      </c>
      <c r="AQ5213" s="11">
        <v>2177.0</v>
      </c>
    </row>
    <row r="5214">
      <c r="A5214" s="8" t="str">
        <f t="shared" si="1"/>
        <v>Claude Toukene</v>
      </c>
      <c r="B5214" s="51" t="s">
        <v>32059</v>
      </c>
      <c r="C5214" s="8" t="s">
        <v>31690</v>
      </c>
      <c r="D5214" s="9" t="s">
        <v>11803</v>
      </c>
      <c r="E5214" s="8" t="s">
        <v>32060</v>
      </c>
      <c r="F5214" s="8" t="s">
        <v>2304</v>
      </c>
      <c r="G5214" s="8" t="s">
        <v>10164</v>
      </c>
      <c r="H5214" s="8" t="s">
        <v>32061</v>
      </c>
      <c r="I5214" s="8" t="s">
        <v>49</v>
      </c>
      <c r="J5214" s="10" t="s">
        <v>49</v>
      </c>
      <c r="K5214" s="51" t="s">
        <v>32062</v>
      </c>
      <c r="L5214" s="8"/>
      <c r="M5214" s="8"/>
      <c r="N5214" s="8" t="s">
        <v>32063</v>
      </c>
      <c r="O5214" s="8" t="s">
        <v>52</v>
      </c>
      <c r="P5214" s="51"/>
      <c r="Q5214" s="51"/>
      <c r="R5214" s="51" t="s">
        <v>32064</v>
      </c>
      <c r="S5214" s="51" t="s">
        <v>32065</v>
      </c>
      <c r="T5214" s="11" t="str">
        <f t="shared" si="2"/>
        <v>Claude Toukene</v>
      </c>
      <c r="U5214" s="51" t="s">
        <v>55</v>
      </c>
      <c r="V5214" s="51" t="s">
        <v>32066</v>
      </c>
      <c r="W5214" s="51" t="s">
        <v>32067</v>
      </c>
      <c r="X5214" s="8"/>
      <c r="Y5214" s="8" t="s">
        <v>60</v>
      </c>
      <c r="Z5214" s="8" t="s">
        <v>60</v>
      </c>
      <c r="AA5214" s="8" t="s">
        <v>60</v>
      </c>
      <c r="AB5214" s="8" t="s">
        <v>60</v>
      </c>
      <c r="AC5214" s="8" t="s">
        <v>60</v>
      </c>
      <c r="AD5214" s="8" t="s">
        <v>60</v>
      </c>
      <c r="AE5214" s="8" t="s">
        <v>32068</v>
      </c>
      <c r="AF5214" s="8" t="s">
        <v>32069</v>
      </c>
      <c r="AG5214" s="8" t="s">
        <v>11819</v>
      </c>
      <c r="AH5214" s="8" t="s">
        <v>65</v>
      </c>
      <c r="AI5214" s="8" t="s">
        <v>544</v>
      </c>
      <c r="AJ5214" s="8" t="s">
        <v>29094</v>
      </c>
      <c r="AK5214" s="8" t="s">
        <v>49</v>
      </c>
      <c r="AL5214" s="8" t="s">
        <v>49</v>
      </c>
      <c r="AM5214" s="8" t="s">
        <v>49</v>
      </c>
      <c r="AN5214" s="8" t="s">
        <v>49</v>
      </c>
      <c r="AO5214" s="8" t="s">
        <v>32070</v>
      </c>
      <c r="AP5214" s="51" t="s">
        <v>32069</v>
      </c>
      <c r="AQ5214" s="11">
        <v>340.0</v>
      </c>
    </row>
    <row r="5215">
      <c r="A5215" s="8" t="str">
        <f t="shared" si="1"/>
        <v>Reta Hamilton</v>
      </c>
      <c r="B5215" s="51" t="s">
        <v>32059</v>
      </c>
      <c r="C5215" s="8" t="s">
        <v>31690</v>
      </c>
      <c r="D5215" s="9" t="s">
        <v>11803</v>
      </c>
      <c r="E5215" s="8" t="s">
        <v>32060</v>
      </c>
      <c r="F5215" s="8" t="s">
        <v>2304</v>
      </c>
      <c r="G5215" s="8" t="s">
        <v>10164</v>
      </c>
      <c r="H5215" s="8" t="s">
        <v>32061</v>
      </c>
      <c r="I5215" s="8" t="s">
        <v>49</v>
      </c>
      <c r="J5215" s="10" t="s">
        <v>49</v>
      </c>
      <c r="K5215" s="51" t="s">
        <v>32062</v>
      </c>
      <c r="L5215" s="8"/>
      <c r="M5215" s="8"/>
      <c r="N5215" s="8" t="s">
        <v>32071</v>
      </c>
      <c r="O5215" s="8" t="s">
        <v>52</v>
      </c>
      <c r="P5215" s="51"/>
      <c r="Q5215" s="51"/>
      <c r="R5215" s="51" t="s">
        <v>32072</v>
      </c>
      <c r="S5215" s="51" t="s">
        <v>7239</v>
      </c>
      <c r="T5215" s="11" t="str">
        <f t="shared" si="2"/>
        <v>Reta Hamilton</v>
      </c>
      <c r="U5215" s="51" t="s">
        <v>80</v>
      </c>
      <c r="V5215" s="51" t="s">
        <v>32073</v>
      </c>
      <c r="W5215" s="51" t="s">
        <v>32067</v>
      </c>
      <c r="X5215" s="8"/>
      <c r="Y5215" s="8" t="s">
        <v>60</v>
      </c>
      <c r="Z5215" s="8" t="s">
        <v>60</v>
      </c>
      <c r="AA5215" s="12" t="s">
        <v>32074</v>
      </c>
      <c r="AB5215" s="8" t="s">
        <v>60</v>
      </c>
      <c r="AC5215" s="8" t="s">
        <v>60</v>
      </c>
      <c r="AD5215" s="8" t="s">
        <v>60</v>
      </c>
      <c r="AE5215" s="8" t="s">
        <v>32068</v>
      </c>
      <c r="AF5215" s="8" t="s">
        <v>32069</v>
      </c>
      <c r="AG5215" s="8" t="s">
        <v>11819</v>
      </c>
      <c r="AH5215" s="8" t="s">
        <v>65</v>
      </c>
      <c r="AI5215" s="8" t="s">
        <v>544</v>
      </c>
      <c r="AJ5215" s="8" t="s">
        <v>29094</v>
      </c>
      <c r="AK5215" s="8" t="s">
        <v>49</v>
      </c>
      <c r="AL5215" s="8" t="s">
        <v>49</v>
      </c>
      <c r="AM5215" s="8" t="s">
        <v>49</v>
      </c>
      <c r="AN5215" s="8" t="s">
        <v>49</v>
      </c>
      <c r="AO5215" s="8" t="s">
        <v>32070</v>
      </c>
      <c r="AP5215" s="51" t="s">
        <v>32069</v>
      </c>
      <c r="AQ5215" s="11">
        <v>340.0</v>
      </c>
    </row>
    <row r="5216">
      <c r="A5216" s="8" t="str">
        <f t="shared" si="1"/>
        <v>Jeff Lewis</v>
      </c>
      <c r="B5216" s="51" t="s">
        <v>32059</v>
      </c>
      <c r="C5216" s="8" t="s">
        <v>31690</v>
      </c>
      <c r="D5216" s="9" t="s">
        <v>11803</v>
      </c>
      <c r="E5216" s="8" t="s">
        <v>32060</v>
      </c>
      <c r="F5216" s="8" t="s">
        <v>2304</v>
      </c>
      <c r="G5216" s="8" t="s">
        <v>10164</v>
      </c>
      <c r="H5216" s="8" t="s">
        <v>32061</v>
      </c>
      <c r="I5216" s="8" t="s">
        <v>49</v>
      </c>
      <c r="J5216" s="10" t="s">
        <v>49</v>
      </c>
      <c r="K5216" s="51" t="s">
        <v>32062</v>
      </c>
      <c r="L5216" s="8"/>
      <c r="M5216" s="8"/>
      <c r="N5216" s="51" t="s">
        <v>32075</v>
      </c>
      <c r="O5216" s="8" t="s">
        <v>52</v>
      </c>
      <c r="P5216" s="51"/>
      <c r="Q5216" s="51"/>
      <c r="R5216" s="51" t="s">
        <v>1632</v>
      </c>
      <c r="S5216" s="51" t="s">
        <v>5728</v>
      </c>
      <c r="T5216" s="11" t="str">
        <f t="shared" si="2"/>
        <v>Jeff Lewis</v>
      </c>
      <c r="U5216" s="51" t="s">
        <v>80</v>
      </c>
      <c r="V5216" s="51"/>
      <c r="W5216" s="51" t="s">
        <v>32067</v>
      </c>
      <c r="X5216" s="8"/>
      <c r="Y5216" s="51" t="s">
        <v>60</v>
      </c>
      <c r="Z5216" s="51" t="s">
        <v>60</v>
      </c>
      <c r="AA5216" s="51" t="s">
        <v>60</v>
      </c>
      <c r="AB5216" s="51" t="s">
        <v>60</v>
      </c>
      <c r="AC5216" s="51" t="s">
        <v>60</v>
      </c>
      <c r="AD5216" s="51" t="s">
        <v>60</v>
      </c>
      <c r="AE5216" s="8" t="s">
        <v>32068</v>
      </c>
      <c r="AF5216" s="8" t="s">
        <v>32069</v>
      </c>
      <c r="AG5216" s="8" t="s">
        <v>11819</v>
      </c>
      <c r="AH5216" s="8" t="s">
        <v>65</v>
      </c>
      <c r="AI5216" s="8" t="s">
        <v>544</v>
      </c>
      <c r="AJ5216" s="8" t="s">
        <v>29094</v>
      </c>
      <c r="AK5216" s="8" t="s">
        <v>49</v>
      </c>
      <c r="AL5216" s="8" t="s">
        <v>49</v>
      </c>
      <c r="AM5216" s="8" t="s">
        <v>49</v>
      </c>
      <c r="AN5216" s="8" t="s">
        <v>49</v>
      </c>
      <c r="AO5216" s="8" t="s">
        <v>32070</v>
      </c>
      <c r="AP5216" s="51" t="s">
        <v>32069</v>
      </c>
      <c r="AQ5216" s="11">
        <v>340.0</v>
      </c>
    </row>
    <row r="5217">
      <c r="A5217" s="8" t="str">
        <f t="shared" si="1"/>
        <v>Brandy Arnold</v>
      </c>
      <c r="B5217" s="51" t="s">
        <v>32076</v>
      </c>
      <c r="C5217" s="8" t="s">
        <v>31690</v>
      </c>
      <c r="D5217" s="9" t="s">
        <v>11803</v>
      </c>
      <c r="E5217" s="8" t="s">
        <v>32077</v>
      </c>
      <c r="F5217" s="8" t="s">
        <v>2304</v>
      </c>
      <c r="G5217" s="51" t="s">
        <v>10164</v>
      </c>
      <c r="H5217" s="8" t="s">
        <v>32078</v>
      </c>
      <c r="I5217" s="8" t="s">
        <v>16514</v>
      </c>
      <c r="J5217" s="10" t="s">
        <v>11705</v>
      </c>
      <c r="K5217" s="51" t="s">
        <v>32079</v>
      </c>
      <c r="L5217" s="8"/>
      <c r="M5217" s="8"/>
      <c r="N5217" s="8" t="s">
        <v>32080</v>
      </c>
      <c r="O5217" s="51" t="s">
        <v>52</v>
      </c>
      <c r="P5217" s="51"/>
      <c r="Q5217" s="51"/>
      <c r="R5217" s="51" t="s">
        <v>32081</v>
      </c>
      <c r="S5217" s="51" t="s">
        <v>26802</v>
      </c>
      <c r="T5217" s="11" t="str">
        <f t="shared" si="2"/>
        <v>Brandy Arnold</v>
      </c>
      <c r="U5217" s="51" t="s">
        <v>55</v>
      </c>
      <c r="V5217" s="51"/>
      <c r="W5217" s="51"/>
      <c r="X5217" s="51"/>
      <c r="Y5217" s="51" t="s">
        <v>60</v>
      </c>
      <c r="Z5217" s="56" t="s">
        <v>32082</v>
      </c>
      <c r="AA5217" s="51" t="s">
        <v>60</v>
      </c>
      <c r="AB5217" s="56" t="s">
        <v>32083</v>
      </c>
      <c r="AC5217" s="51" t="s">
        <v>60</v>
      </c>
      <c r="AD5217" s="56" t="s">
        <v>32084</v>
      </c>
      <c r="AE5217" s="51" t="s">
        <v>32085</v>
      </c>
      <c r="AF5217" s="8" t="s">
        <v>32086</v>
      </c>
      <c r="AG5217" s="8" t="s">
        <v>11819</v>
      </c>
      <c r="AH5217" s="8" t="s">
        <v>194</v>
      </c>
      <c r="AI5217" s="8" t="s">
        <v>66</v>
      </c>
      <c r="AJ5217" s="8" t="s">
        <v>29094</v>
      </c>
      <c r="AK5217" s="8" t="s">
        <v>11705</v>
      </c>
      <c r="AL5217" s="8" t="s">
        <v>11705</v>
      </c>
      <c r="AM5217" s="8" t="s">
        <v>11705</v>
      </c>
      <c r="AN5217" s="8" t="s">
        <v>49</v>
      </c>
      <c r="AO5217" s="8" t="s">
        <v>32087</v>
      </c>
      <c r="AP5217" s="51" t="s">
        <v>32086</v>
      </c>
      <c r="AQ5217" s="11">
        <v>2405.0</v>
      </c>
    </row>
    <row r="5218">
      <c r="A5218" s="8" t="str">
        <f t="shared" si="1"/>
        <v>Christian Igielinski</v>
      </c>
      <c r="B5218" s="51" t="s">
        <v>32088</v>
      </c>
      <c r="C5218" s="8" t="s">
        <v>31725</v>
      </c>
      <c r="D5218" s="9" t="s">
        <v>10817</v>
      </c>
      <c r="E5218" s="8" t="s">
        <v>32089</v>
      </c>
      <c r="F5218" s="8" t="s">
        <v>936</v>
      </c>
      <c r="G5218" s="8" t="s">
        <v>31727</v>
      </c>
      <c r="H5218" s="8" t="s">
        <v>32090</v>
      </c>
      <c r="I5218" s="8" t="s">
        <v>49</v>
      </c>
      <c r="J5218" s="10" t="s">
        <v>11705</v>
      </c>
      <c r="K5218" s="51" t="s">
        <v>32091</v>
      </c>
      <c r="L5218" s="8"/>
      <c r="M5218" s="8"/>
      <c r="N5218" s="8" t="s">
        <v>32092</v>
      </c>
      <c r="O5218" s="8" t="s">
        <v>52</v>
      </c>
      <c r="P5218" s="51"/>
      <c r="Q5218" s="51"/>
      <c r="R5218" s="51" t="s">
        <v>2177</v>
      </c>
      <c r="S5218" s="51" t="s">
        <v>32093</v>
      </c>
      <c r="T5218" s="11" t="str">
        <f t="shared" si="2"/>
        <v>Christian Igielinski</v>
      </c>
      <c r="U5218" s="51" t="s">
        <v>55</v>
      </c>
      <c r="V5218" s="51" t="s">
        <v>32094</v>
      </c>
      <c r="W5218" s="51"/>
      <c r="X5218" s="8"/>
      <c r="Y5218" s="8" t="s">
        <v>60</v>
      </c>
      <c r="Z5218" s="8" t="s">
        <v>60</v>
      </c>
      <c r="AA5218" s="8" t="s">
        <v>60</v>
      </c>
      <c r="AB5218" s="12" t="s">
        <v>32095</v>
      </c>
      <c r="AC5218" s="8" t="s">
        <v>60</v>
      </c>
      <c r="AD5218" s="8" t="s">
        <v>60</v>
      </c>
      <c r="AE5218" s="8" t="s">
        <v>32096</v>
      </c>
      <c r="AF5218" s="8" t="s">
        <v>32097</v>
      </c>
      <c r="AG5218" s="8" t="s">
        <v>12245</v>
      </c>
      <c r="AH5218" s="8" t="s">
        <v>65</v>
      </c>
      <c r="AI5218" s="8" t="s">
        <v>66</v>
      </c>
      <c r="AJ5218" s="8" t="s">
        <v>29094</v>
      </c>
      <c r="AK5218" s="8" t="s">
        <v>11705</v>
      </c>
      <c r="AL5218" s="8" t="s">
        <v>11705</v>
      </c>
      <c r="AM5218" s="8" t="s">
        <v>11705</v>
      </c>
      <c r="AN5218" s="8" t="s">
        <v>11705</v>
      </c>
      <c r="AO5218" s="8" t="s">
        <v>32098</v>
      </c>
      <c r="AP5218" s="51" t="s">
        <v>32097</v>
      </c>
      <c r="AQ5218" s="11">
        <v>10318.0</v>
      </c>
    </row>
    <row r="5219">
      <c r="A5219" s="8" t="str">
        <f t="shared" si="1"/>
        <v>Scott Cook</v>
      </c>
      <c r="B5219" s="51" t="s">
        <v>32088</v>
      </c>
      <c r="C5219" s="8" t="s">
        <v>31725</v>
      </c>
      <c r="D5219" s="9" t="s">
        <v>10817</v>
      </c>
      <c r="E5219" s="8" t="s">
        <v>32089</v>
      </c>
      <c r="F5219" s="8" t="s">
        <v>936</v>
      </c>
      <c r="G5219" s="51" t="s">
        <v>31727</v>
      </c>
      <c r="H5219" s="51" t="s">
        <v>32090</v>
      </c>
      <c r="I5219" s="8" t="s">
        <v>16514</v>
      </c>
      <c r="J5219" s="10" t="s">
        <v>11705</v>
      </c>
      <c r="K5219" s="51" t="s">
        <v>32091</v>
      </c>
      <c r="L5219" s="51" t="s">
        <v>86</v>
      </c>
      <c r="M5219" s="51"/>
      <c r="N5219" s="51" t="s">
        <v>32099</v>
      </c>
      <c r="O5219" s="51" t="s">
        <v>52</v>
      </c>
      <c r="P5219" s="51"/>
      <c r="Q5219" s="51"/>
      <c r="R5219" s="51" t="s">
        <v>147</v>
      </c>
      <c r="S5219" s="51" t="s">
        <v>5386</v>
      </c>
      <c r="T5219" s="11" t="str">
        <f t="shared" si="2"/>
        <v>Scott Cook</v>
      </c>
      <c r="U5219" s="51" t="s">
        <v>106</v>
      </c>
      <c r="V5219" s="51" t="s">
        <v>32100</v>
      </c>
      <c r="W5219" s="51" t="s">
        <v>32101</v>
      </c>
      <c r="X5219" s="51"/>
      <c r="Y5219" s="51" t="s">
        <v>60</v>
      </c>
      <c r="Z5219" s="56" t="s">
        <v>32102</v>
      </c>
      <c r="AA5219" s="51" t="s">
        <v>60</v>
      </c>
      <c r="AB5219" s="56" t="s">
        <v>32095</v>
      </c>
      <c r="AC5219" s="51" t="s">
        <v>60</v>
      </c>
      <c r="AD5219" s="56" t="s">
        <v>32103</v>
      </c>
      <c r="AE5219" s="51" t="s">
        <v>32096</v>
      </c>
      <c r="AF5219" s="8" t="s">
        <v>32097</v>
      </c>
      <c r="AG5219" s="8" t="s">
        <v>12245</v>
      </c>
      <c r="AH5219" s="8" t="s">
        <v>65</v>
      </c>
      <c r="AI5219" s="8" t="s">
        <v>66</v>
      </c>
      <c r="AJ5219" s="8" t="s">
        <v>29094</v>
      </c>
      <c r="AK5219" s="8" t="s">
        <v>11705</v>
      </c>
      <c r="AL5219" s="8" t="s">
        <v>11705</v>
      </c>
      <c r="AM5219" s="8" t="s">
        <v>11705</v>
      </c>
      <c r="AN5219" s="8" t="s">
        <v>49</v>
      </c>
      <c r="AO5219" s="8" t="s">
        <v>32098</v>
      </c>
      <c r="AP5219" s="51" t="s">
        <v>32097</v>
      </c>
      <c r="AQ5219" s="68">
        <v>10318.0</v>
      </c>
    </row>
    <row r="5220">
      <c r="A5220" s="8" t="str">
        <f t="shared" si="1"/>
        <v>Larry Beatty</v>
      </c>
      <c r="B5220" s="51" t="s">
        <v>32104</v>
      </c>
      <c r="C5220" s="8" t="s">
        <v>31725</v>
      </c>
      <c r="D5220" s="9" t="s">
        <v>10817</v>
      </c>
      <c r="E5220" s="8" t="s">
        <v>12273</v>
      </c>
      <c r="F5220" s="8" t="s">
        <v>936</v>
      </c>
      <c r="G5220" s="8" t="s">
        <v>31727</v>
      </c>
      <c r="H5220" s="8" t="s">
        <v>32105</v>
      </c>
      <c r="I5220" s="8" t="s">
        <v>49</v>
      </c>
      <c r="J5220" s="10" t="s">
        <v>49</v>
      </c>
      <c r="K5220" s="51" t="s">
        <v>32106</v>
      </c>
      <c r="L5220" s="8"/>
      <c r="M5220" s="8"/>
      <c r="N5220" s="8" t="s">
        <v>32107</v>
      </c>
      <c r="O5220" s="8" t="s">
        <v>52</v>
      </c>
      <c r="P5220" s="51"/>
      <c r="Q5220" s="51"/>
      <c r="R5220" s="51" t="s">
        <v>6017</v>
      </c>
      <c r="S5220" s="51" t="s">
        <v>27780</v>
      </c>
      <c r="T5220" s="11" t="str">
        <f t="shared" si="2"/>
        <v>Larry Beatty</v>
      </c>
      <c r="U5220" s="51" t="s">
        <v>55</v>
      </c>
      <c r="V5220" s="51" t="s">
        <v>32108</v>
      </c>
      <c r="W5220" s="51" t="s">
        <v>32109</v>
      </c>
      <c r="X5220" s="8"/>
      <c r="Y5220" s="51" t="s">
        <v>60</v>
      </c>
      <c r="Z5220" s="51" t="s">
        <v>60</v>
      </c>
      <c r="AA5220" s="56" t="s">
        <v>32110</v>
      </c>
      <c r="AB5220" s="56" t="s">
        <v>32111</v>
      </c>
      <c r="AC5220" s="51" t="s">
        <v>60</v>
      </c>
      <c r="AD5220" s="56" t="s">
        <v>32112</v>
      </c>
      <c r="AE5220" s="8" t="s">
        <v>32113</v>
      </c>
      <c r="AF5220" s="8" t="s">
        <v>32114</v>
      </c>
      <c r="AG5220" s="8" t="s">
        <v>12245</v>
      </c>
      <c r="AH5220" s="8" t="s">
        <v>65</v>
      </c>
      <c r="AI5220" s="8" t="s">
        <v>66</v>
      </c>
      <c r="AJ5220" s="8" t="s">
        <v>29094</v>
      </c>
      <c r="AK5220" s="8" t="s">
        <v>49</v>
      </c>
      <c r="AL5220" s="8" t="s">
        <v>49</v>
      </c>
      <c r="AM5220" s="8" t="s">
        <v>49</v>
      </c>
      <c r="AN5220" s="8" t="s">
        <v>49</v>
      </c>
      <c r="AO5220" s="8" t="s">
        <v>32115</v>
      </c>
      <c r="AP5220" s="51" t="s">
        <v>32114</v>
      </c>
      <c r="AQ5220" s="11">
        <v>10100.0</v>
      </c>
    </row>
    <row r="5221">
      <c r="A5221" s="8" t="str">
        <f t="shared" si="1"/>
        <v>Andy Clark</v>
      </c>
      <c r="B5221" s="51" t="s">
        <v>32104</v>
      </c>
      <c r="C5221" s="8" t="s">
        <v>31725</v>
      </c>
      <c r="D5221" s="9" t="s">
        <v>10817</v>
      </c>
      <c r="E5221" s="8" t="s">
        <v>12273</v>
      </c>
      <c r="F5221" s="8" t="s">
        <v>936</v>
      </c>
      <c r="G5221" s="8" t="s">
        <v>31727</v>
      </c>
      <c r="H5221" s="8" t="s">
        <v>32105</v>
      </c>
      <c r="I5221" s="8" t="s">
        <v>49</v>
      </c>
      <c r="J5221" s="10" t="s">
        <v>49</v>
      </c>
      <c r="K5221" s="51" t="s">
        <v>32106</v>
      </c>
      <c r="L5221" s="8"/>
      <c r="M5221" s="8"/>
      <c r="N5221" s="8" t="s">
        <v>32116</v>
      </c>
      <c r="O5221" s="8" t="s">
        <v>52</v>
      </c>
      <c r="P5221" s="51"/>
      <c r="Q5221" s="51"/>
      <c r="R5221" s="51" t="s">
        <v>4559</v>
      </c>
      <c r="S5221" s="51" t="s">
        <v>622</v>
      </c>
      <c r="T5221" s="11" t="str">
        <f t="shared" si="2"/>
        <v>Andy Clark</v>
      </c>
      <c r="U5221" s="51" t="s">
        <v>80</v>
      </c>
      <c r="V5221" s="51" t="s">
        <v>32117</v>
      </c>
      <c r="W5221" s="51" t="s">
        <v>32118</v>
      </c>
      <c r="X5221" s="8"/>
      <c r="Y5221" s="51" t="s">
        <v>60</v>
      </c>
      <c r="Z5221" s="51" t="s">
        <v>60</v>
      </c>
      <c r="AA5221" s="51" t="s">
        <v>60</v>
      </c>
      <c r="AB5221" s="56" t="s">
        <v>32111</v>
      </c>
      <c r="AC5221" s="51" t="s">
        <v>60</v>
      </c>
      <c r="AD5221" s="56" t="s">
        <v>32112</v>
      </c>
      <c r="AE5221" s="8" t="s">
        <v>32113</v>
      </c>
      <c r="AF5221" s="8" t="s">
        <v>32114</v>
      </c>
      <c r="AG5221" s="8" t="s">
        <v>12245</v>
      </c>
      <c r="AH5221" s="8" t="s">
        <v>65</v>
      </c>
      <c r="AI5221" s="8" t="s">
        <v>66</v>
      </c>
      <c r="AJ5221" s="8" t="s">
        <v>29094</v>
      </c>
      <c r="AK5221" s="8" t="s">
        <v>49</v>
      </c>
      <c r="AL5221" s="8" t="s">
        <v>49</v>
      </c>
      <c r="AM5221" s="8" t="s">
        <v>49</v>
      </c>
      <c r="AN5221" s="8" t="s">
        <v>49</v>
      </c>
      <c r="AO5221" s="8" t="s">
        <v>32115</v>
      </c>
      <c r="AP5221" s="51" t="s">
        <v>32114</v>
      </c>
      <c r="AQ5221" s="11">
        <v>10100.0</v>
      </c>
    </row>
    <row r="5222">
      <c r="A5222" s="8" t="str">
        <f t="shared" si="1"/>
        <v>Hayley Gonzalez</v>
      </c>
      <c r="B5222" s="51" t="s">
        <v>32104</v>
      </c>
      <c r="C5222" s="8" t="s">
        <v>31725</v>
      </c>
      <c r="D5222" s="9" t="s">
        <v>10817</v>
      </c>
      <c r="E5222" s="8" t="s">
        <v>12273</v>
      </c>
      <c r="F5222" s="8" t="s">
        <v>936</v>
      </c>
      <c r="G5222" s="8" t="s">
        <v>31727</v>
      </c>
      <c r="H5222" s="8" t="s">
        <v>32105</v>
      </c>
      <c r="I5222" s="8" t="s">
        <v>49</v>
      </c>
      <c r="J5222" s="10" t="s">
        <v>49</v>
      </c>
      <c r="K5222" s="51" t="s">
        <v>32106</v>
      </c>
      <c r="L5222" s="8"/>
      <c r="M5222" s="8"/>
      <c r="N5222" s="8" t="s">
        <v>32119</v>
      </c>
      <c r="O5222" s="8" t="s">
        <v>52</v>
      </c>
      <c r="P5222" s="51"/>
      <c r="Q5222" s="51"/>
      <c r="R5222" s="51" t="s">
        <v>10031</v>
      </c>
      <c r="S5222" s="51" t="s">
        <v>19646</v>
      </c>
      <c r="T5222" s="11" t="str">
        <f t="shared" si="2"/>
        <v>Hayley Gonzalez</v>
      </c>
      <c r="U5222" s="51" t="s">
        <v>80</v>
      </c>
      <c r="V5222" s="51" t="s">
        <v>32120</v>
      </c>
      <c r="W5222" s="51" t="s">
        <v>32109</v>
      </c>
      <c r="X5222" s="8"/>
      <c r="Y5222" s="51" t="s">
        <v>60</v>
      </c>
      <c r="Z5222" s="51" t="s">
        <v>60</v>
      </c>
      <c r="AA5222" s="51" t="s">
        <v>60</v>
      </c>
      <c r="AB5222" s="56" t="s">
        <v>32111</v>
      </c>
      <c r="AC5222" s="56" t="s">
        <v>32121</v>
      </c>
      <c r="AD5222" s="56" t="s">
        <v>32112</v>
      </c>
      <c r="AE5222" s="8" t="s">
        <v>32113</v>
      </c>
      <c r="AF5222" s="8" t="s">
        <v>32114</v>
      </c>
      <c r="AG5222" s="8" t="s">
        <v>12245</v>
      </c>
      <c r="AH5222" s="8" t="s">
        <v>65</v>
      </c>
      <c r="AI5222" s="8" t="s">
        <v>66</v>
      </c>
      <c r="AJ5222" s="8" t="s">
        <v>29094</v>
      </c>
      <c r="AK5222" s="8" t="s">
        <v>49</v>
      </c>
      <c r="AL5222" s="8" t="s">
        <v>49</v>
      </c>
      <c r="AM5222" s="8" t="s">
        <v>49</v>
      </c>
      <c r="AN5222" s="8" t="s">
        <v>49</v>
      </c>
      <c r="AO5222" s="8" t="s">
        <v>32115</v>
      </c>
      <c r="AP5222" s="51" t="s">
        <v>32114</v>
      </c>
      <c r="AQ5222" s="11">
        <v>10100.0</v>
      </c>
    </row>
    <row r="5223">
      <c r="A5223" s="8" t="str">
        <f t="shared" si="1"/>
        <v>James Berry</v>
      </c>
      <c r="B5223" s="51" t="s">
        <v>32104</v>
      </c>
      <c r="C5223" s="8" t="s">
        <v>31725</v>
      </c>
      <c r="D5223" s="9" t="s">
        <v>10817</v>
      </c>
      <c r="E5223" s="8" t="s">
        <v>12273</v>
      </c>
      <c r="F5223" s="8" t="s">
        <v>936</v>
      </c>
      <c r="G5223" s="8" t="s">
        <v>31727</v>
      </c>
      <c r="H5223" s="8" t="s">
        <v>32105</v>
      </c>
      <c r="I5223" s="8" t="s">
        <v>49</v>
      </c>
      <c r="J5223" s="10" t="s">
        <v>49</v>
      </c>
      <c r="K5223" s="51" t="s">
        <v>32106</v>
      </c>
      <c r="L5223" s="8"/>
      <c r="M5223" s="8"/>
      <c r="N5223" s="8" t="s">
        <v>32122</v>
      </c>
      <c r="O5223" s="8" t="s">
        <v>52</v>
      </c>
      <c r="P5223" s="51"/>
      <c r="Q5223" s="51"/>
      <c r="R5223" s="51" t="s">
        <v>411</v>
      </c>
      <c r="S5223" s="51" t="s">
        <v>13870</v>
      </c>
      <c r="T5223" s="11" t="str">
        <f t="shared" si="2"/>
        <v>James Berry</v>
      </c>
      <c r="U5223" s="51" t="s">
        <v>80</v>
      </c>
      <c r="V5223" s="51" t="s">
        <v>32123</v>
      </c>
      <c r="W5223" s="51" t="s">
        <v>32124</v>
      </c>
      <c r="X5223" s="8"/>
      <c r="Y5223" s="8" t="s">
        <v>60</v>
      </c>
      <c r="Z5223" s="8" t="s">
        <v>60</v>
      </c>
      <c r="AA5223" s="8" t="s">
        <v>60</v>
      </c>
      <c r="AB5223" s="8" t="s">
        <v>60</v>
      </c>
      <c r="AC5223" s="8" t="s">
        <v>60</v>
      </c>
      <c r="AD5223" s="12" t="s">
        <v>32112</v>
      </c>
      <c r="AE5223" s="8" t="s">
        <v>32113</v>
      </c>
      <c r="AF5223" s="8" t="s">
        <v>32114</v>
      </c>
      <c r="AG5223" s="8" t="s">
        <v>12245</v>
      </c>
      <c r="AH5223" s="8" t="s">
        <v>65</v>
      </c>
      <c r="AI5223" s="8" t="s">
        <v>66</v>
      </c>
      <c r="AJ5223" s="8" t="s">
        <v>29094</v>
      </c>
      <c r="AK5223" s="8" t="s">
        <v>49</v>
      </c>
      <c r="AL5223" s="8" t="s">
        <v>49</v>
      </c>
      <c r="AM5223" s="8" t="s">
        <v>49</v>
      </c>
      <c r="AN5223" s="8" t="s">
        <v>49</v>
      </c>
      <c r="AO5223" s="8" t="s">
        <v>32115</v>
      </c>
      <c r="AP5223" s="51" t="s">
        <v>32114</v>
      </c>
      <c r="AQ5223" s="11">
        <v>10100.0</v>
      </c>
    </row>
    <row r="5224">
      <c r="A5224" s="8" t="str">
        <f t="shared" si="1"/>
        <v>Matthew Bayley</v>
      </c>
      <c r="B5224" s="51" t="s">
        <v>32104</v>
      </c>
      <c r="C5224" s="8" t="s">
        <v>31725</v>
      </c>
      <c r="D5224" s="9" t="s">
        <v>10817</v>
      </c>
      <c r="E5224" s="8" t="s">
        <v>12273</v>
      </c>
      <c r="F5224" s="8" t="s">
        <v>936</v>
      </c>
      <c r="G5224" s="8" t="s">
        <v>31727</v>
      </c>
      <c r="H5224" s="8" t="s">
        <v>32105</v>
      </c>
      <c r="I5224" s="8" t="s">
        <v>49</v>
      </c>
      <c r="J5224" s="10" t="s">
        <v>49</v>
      </c>
      <c r="K5224" s="51" t="s">
        <v>32106</v>
      </c>
      <c r="L5224" s="8"/>
      <c r="M5224" s="8"/>
      <c r="N5224" s="8" t="s">
        <v>32125</v>
      </c>
      <c r="O5224" s="8" t="s">
        <v>52</v>
      </c>
      <c r="P5224" s="51"/>
      <c r="Q5224" s="51"/>
      <c r="R5224" s="51" t="s">
        <v>806</v>
      </c>
      <c r="S5224" s="51" t="s">
        <v>32126</v>
      </c>
      <c r="T5224" s="11" t="str">
        <f t="shared" si="2"/>
        <v>Matthew Bayley</v>
      </c>
      <c r="U5224" s="51" t="s">
        <v>80</v>
      </c>
      <c r="V5224" s="51" t="s">
        <v>32127</v>
      </c>
      <c r="W5224" s="51" t="s">
        <v>32124</v>
      </c>
      <c r="X5224" s="8"/>
      <c r="Y5224" s="51" t="s">
        <v>60</v>
      </c>
      <c r="Z5224" s="51" t="s">
        <v>60</v>
      </c>
      <c r="AA5224" s="51" t="s">
        <v>60</v>
      </c>
      <c r="AB5224" s="56" t="s">
        <v>32111</v>
      </c>
      <c r="AC5224" s="51" t="s">
        <v>60</v>
      </c>
      <c r="AD5224" s="56" t="s">
        <v>32112</v>
      </c>
      <c r="AE5224" s="8" t="s">
        <v>32113</v>
      </c>
      <c r="AF5224" s="8" t="s">
        <v>32114</v>
      </c>
      <c r="AG5224" s="8" t="s">
        <v>12245</v>
      </c>
      <c r="AH5224" s="8" t="s">
        <v>65</v>
      </c>
      <c r="AI5224" s="8" t="s">
        <v>66</v>
      </c>
      <c r="AJ5224" s="8" t="s">
        <v>29094</v>
      </c>
      <c r="AK5224" s="8" t="s">
        <v>49</v>
      </c>
      <c r="AL5224" s="8" t="s">
        <v>49</v>
      </c>
      <c r="AM5224" s="8" t="s">
        <v>49</v>
      </c>
      <c r="AN5224" s="8" t="s">
        <v>49</v>
      </c>
      <c r="AO5224" s="8" t="s">
        <v>32115</v>
      </c>
      <c r="AP5224" s="51" t="s">
        <v>32114</v>
      </c>
      <c r="AQ5224" s="11">
        <v>10100.0</v>
      </c>
    </row>
    <row r="5225">
      <c r="A5225" s="8" t="str">
        <f t="shared" si="1"/>
        <v>Ryan Weidman</v>
      </c>
      <c r="B5225" s="51" t="s">
        <v>32104</v>
      </c>
      <c r="C5225" s="8" t="s">
        <v>31725</v>
      </c>
      <c r="D5225" s="9" t="s">
        <v>10817</v>
      </c>
      <c r="E5225" s="8" t="s">
        <v>12273</v>
      </c>
      <c r="F5225" s="8" t="s">
        <v>936</v>
      </c>
      <c r="G5225" s="8" t="s">
        <v>31727</v>
      </c>
      <c r="H5225" s="8" t="s">
        <v>32105</v>
      </c>
      <c r="I5225" s="8" t="s">
        <v>49</v>
      </c>
      <c r="J5225" s="10" t="s">
        <v>49</v>
      </c>
      <c r="K5225" s="51" t="s">
        <v>32106</v>
      </c>
      <c r="L5225" s="8"/>
      <c r="M5225" s="8"/>
      <c r="N5225" s="8" t="s">
        <v>32128</v>
      </c>
      <c r="O5225" s="8" t="s">
        <v>52</v>
      </c>
      <c r="P5225" s="51"/>
      <c r="Q5225" s="51"/>
      <c r="R5225" s="51" t="s">
        <v>927</v>
      </c>
      <c r="S5225" s="51" t="s">
        <v>32129</v>
      </c>
      <c r="T5225" s="11" t="str">
        <f t="shared" si="2"/>
        <v>Ryan Weidman</v>
      </c>
      <c r="U5225" s="51" t="s">
        <v>80</v>
      </c>
      <c r="V5225" s="51" t="s">
        <v>32130</v>
      </c>
      <c r="W5225" s="51" t="s">
        <v>32118</v>
      </c>
      <c r="X5225" s="8"/>
      <c r="Y5225" s="51" t="s">
        <v>60</v>
      </c>
      <c r="Z5225" s="51" t="s">
        <v>60</v>
      </c>
      <c r="AA5225" s="51" t="s">
        <v>60</v>
      </c>
      <c r="AB5225" s="56" t="s">
        <v>32111</v>
      </c>
      <c r="AC5225" s="56" t="s">
        <v>32131</v>
      </c>
      <c r="AD5225" s="56" t="s">
        <v>32112</v>
      </c>
      <c r="AE5225" s="8" t="s">
        <v>32113</v>
      </c>
      <c r="AF5225" s="8" t="s">
        <v>32114</v>
      </c>
      <c r="AG5225" s="8" t="s">
        <v>12245</v>
      </c>
      <c r="AH5225" s="8" t="s">
        <v>65</v>
      </c>
      <c r="AI5225" s="8" t="s">
        <v>66</v>
      </c>
      <c r="AJ5225" s="8" t="s">
        <v>29094</v>
      </c>
      <c r="AK5225" s="8" t="s">
        <v>49</v>
      </c>
      <c r="AL5225" s="8" t="s">
        <v>49</v>
      </c>
      <c r="AM5225" s="8" t="s">
        <v>49</v>
      </c>
      <c r="AN5225" s="8" t="s">
        <v>49</v>
      </c>
      <c r="AO5225" s="8" t="s">
        <v>32115</v>
      </c>
      <c r="AP5225" s="51" t="s">
        <v>32114</v>
      </c>
      <c r="AQ5225" s="11">
        <v>10100.0</v>
      </c>
    </row>
    <row r="5226">
      <c r="A5226" s="8" t="str">
        <f t="shared" si="1"/>
        <v>Sean McLachlan</v>
      </c>
      <c r="B5226" s="51" t="s">
        <v>32104</v>
      </c>
      <c r="C5226" s="8" t="s">
        <v>31725</v>
      </c>
      <c r="D5226" s="9" t="s">
        <v>10817</v>
      </c>
      <c r="E5226" s="8" t="s">
        <v>12273</v>
      </c>
      <c r="F5226" s="8" t="s">
        <v>936</v>
      </c>
      <c r="G5226" s="8" t="s">
        <v>31727</v>
      </c>
      <c r="H5226" s="8" t="s">
        <v>32105</v>
      </c>
      <c r="I5226" s="8" t="s">
        <v>49</v>
      </c>
      <c r="J5226" s="10" t="s">
        <v>49</v>
      </c>
      <c r="K5226" s="51" t="s">
        <v>32106</v>
      </c>
      <c r="L5226" s="8"/>
      <c r="M5226" s="8"/>
      <c r="N5226" s="8" t="s">
        <v>32132</v>
      </c>
      <c r="O5226" s="8" t="s">
        <v>52</v>
      </c>
      <c r="P5226" s="51"/>
      <c r="Q5226" s="51"/>
      <c r="R5226" s="51" t="s">
        <v>940</v>
      </c>
      <c r="S5226" s="51" t="s">
        <v>32133</v>
      </c>
      <c r="T5226" s="11" t="str">
        <f t="shared" si="2"/>
        <v>Sean McLachlan</v>
      </c>
      <c r="U5226" s="51" t="s">
        <v>80</v>
      </c>
      <c r="V5226" s="51" t="s">
        <v>32134</v>
      </c>
      <c r="W5226" s="51" t="s">
        <v>32124</v>
      </c>
      <c r="X5226" s="8"/>
      <c r="Y5226" s="51" t="s">
        <v>60</v>
      </c>
      <c r="Z5226" s="51" t="s">
        <v>60</v>
      </c>
      <c r="AA5226" s="51" t="s">
        <v>60</v>
      </c>
      <c r="AB5226" s="56" t="s">
        <v>32111</v>
      </c>
      <c r="AC5226" s="51" t="s">
        <v>60</v>
      </c>
      <c r="AD5226" s="56" t="s">
        <v>32112</v>
      </c>
      <c r="AE5226" s="8" t="s">
        <v>32113</v>
      </c>
      <c r="AF5226" s="8" t="s">
        <v>32114</v>
      </c>
      <c r="AG5226" s="8" t="s">
        <v>12245</v>
      </c>
      <c r="AH5226" s="8" t="s">
        <v>65</v>
      </c>
      <c r="AI5226" s="8" t="s">
        <v>66</v>
      </c>
      <c r="AJ5226" s="8" t="s">
        <v>29094</v>
      </c>
      <c r="AK5226" s="8" t="s">
        <v>49</v>
      </c>
      <c r="AL5226" s="8" t="s">
        <v>49</v>
      </c>
      <c r="AM5226" s="8" t="s">
        <v>49</v>
      </c>
      <c r="AN5226" s="8" t="s">
        <v>49</v>
      </c>
      <c r="AO5226" s="8" t="s">
        <v>32115</v>
      </c>
      <c r="AP5226" s="51" t="s">
        <v>32114</v>
      </c>
      <c r="AQ5226" s="11">
        <v>10100.0</v>
      </c>
    </row>
    <row r="5227">
      <c r="A5227" s="8" t="str">
        <f t="shared" si="1"/>
        <v>Rachel Cundy</v>
      </c>
      <c r="B5227" s="51" t="s">
        <v>32135</v>
      </c>
      <c r="C5227" s="8" t="s">
        <v>31725</v>
      </c>
      <c r="D5227" s="9" t="s">
        <v>10817</v>
      </c>
      <c r="E5227" s="8" t="s">
        <v>19889</v>
      </c>
      <c r="F5227" s="8" t="s">
        <v>936</v>
      </c>
      <c r="G5227" s="8" t="s">
        <v>31727</v>
      </c>
      <c r="H5227" s="8" t="s">
        <v>32136</v>
      </c>
      <c r="I5227" s="8" t="s">
        <v>49</v>
      </c>
      <c r="J5227" s="10" t="s">
        <v>49</v>
      </c>
      <c r="K5227" s="51" t="s">
        <v>32137</v>
      </c>
      <c r="L5227" s="8"/>
      <c r="M5227" s="8"/>
      <c r="N5227" s="8" t="s">
        <v>32138</v>
      </c>
      <c r="O5227" s="8" t="s">
        <v>52</v>
      </c>
      <c r="P5227" s="51"/>
      <c r="Q5227" s="51"/>
      <c r="R5227" s="51" t="s">
        <v>3845</v>
      </c>
      <c r="S5227" s="51" t="s">
        <v>32139</v>
      </c>
      <c r="T5227" s="11" t="str">
        <f t="shared" si="2"/>
        <v>Rachel Cundy</v>
      </c>
      <c r="U5227" s="51" t="s">
        <v>55</v>
      </c>
      <c r="V5227" s="51" t="s">
        <v>32140</v>
      </c>
      <c r="W5227" s="51" t="s">
        <v>32141</v>
      </c>
      <c r="X5227" s="8"/>
      <c r="Y5227" s="8" t="s">
        <v>60</v>
      </c>
      <c r="Z5227" s="12" t="s">
        <v>32142</v>
      </c>
      <c r="AA5227" s="8" t="s">
        <v>60</v>
      </c>
      <c r="AB5227" s="8" t="s">
        <v>60</v>
      </c>
      <c r="AC5227" s="8" t="s">
        <v>60</v>
      </c>
      <c r="AD5227" s="8" t="s">
        <v>60</v>
      </c>
      <c r="AE5227" s="8" t="s">
        <v>32143</v>
      </c>
      <c r="AF5227" s="8" t="s">
        <v>32144</v>
      </c>
      <c r="AG5227" s="8" t="s">
        <v>12245</v>
      </c>
      <c r="AH5227" s="13" t="s">
        <v>352</v>
      </c>
      <c r="AI5227" s="8" t="s">
        <v>66</v>
      </c>
      <c r="AJ5227" s="8" t="s">
        <v>29094</v>
      </c>
      <c r="AK5227" s="8" t="s">
        <v>49</v>
      </c>
      <c r="AL5227" s="8" t="s">
        <v>49</v>
      </c>
      <c r="AM5227" s="8" t="s">
        <v>49</v>
      </c>
      <c r="AN5227" s="8" t="s">
        <v>49</v>
      </c>
      <c r="AO5227" s="8" t="s">
        <v>32145</v>
      </c>
      <c r="AP5227" s="51" t="s">
        <v>32144</v>
      </c>
      <c r="AQ5227" s="11">
        <v>7619.0</v>
      </c>
    </row>
    <row r="5228">
      <c r="A5228" s="8" t="str">
        <f t="shared" si="1"/>
        <v>Ben Howard</v>
      </c>
      <c r="B5228" s="51" t="s">
        <v>32135</v>
      </c>
      <c r="C5228" s="8" t="s">
        <v>31725</v>
      </c>
      <c r="D5228" s="9" t="s">
        <v>10817</v>
      </c>
      <c r="E5228" s="8" t="s">
        <v>19889</v>
      </c>
      <c r="F5228" s="8" t="s">
        <v>936</v>
      </c>
      <c r="G5228" s="51" t="s">
        <v>31727</v>
      </c>
      <c r="H5228" s="8" t="s">
        <v>32136</v>
      </c>
      <c r="I5228" s="8" t="s">
        <v>16514</v>
      </c>
      <c r="J5228" s="10" t="s">
        <v>49</v>
      </c>
      <c r="K5228" s="51" t="s">
        <v>32137</v>
      </c>
      <c r="L5228" s="8"/>
      <c r="M5228" s="8"/>
      <c r="N5228" s="51" t="s">
        <v>32146</v>
      </c>
      <c r="O5228" s="51" t="s">
        <v>52</v>
      </c>
      <c r="P5228" s="51"/>
      <c r="Q5228" s="51"/>
      <c r="R5228" s="51" t="s">
        <v>2944</v>
      </c>
      <c r="S5228" s="51" t="s">
        <v>3227</v>
      </c>
      <c r="T5228" s="11" t="str">
        <f t="shared" si="2"/>
        <v>Ben Howard</v>
      </c>
      <c r="U5228" s="51" t="s">
        <v>160</v>
      </c>
      <c r="V5228" s="51"/>
      <c r="W5228" s="51"/>
      <c r="X5228" s="51"/>
      <c r="Y5228" s="51" t="s">
        <v>60</v>
      </c>
      <c r="Z5228" s="56" t="s">
        <v>32147</v>
      </c>
      <c r="AA5228" s="51" t="s">
        <v>60</v>
      </c>
      <c r="AB5228" s="56" t="s">
        <v>32148</v>
      </c>
      <c r="AC5228" s="51" t="s">
        <v>60</v>
      </c>
      <c r="AD5228" s="56" t="s">
        <v>32149</v>
      </c>
      <c r="AE5228" s="51" t="s">
        <v>32143</v>
      </c>
      <c r="AF5228" s="8" t="s">
        <v>32144</v>
      </c>
      <c r="AG5228" s="8" t="s">
        <v>12245</v>
      </c>
      <c r="AH5228" s="8" t="s">
        <v>352</v>
      </c>
      <c r="AI5228" s="8" t="s">
        <v>66</v>
      </c>
      <c r="AJ5228" s="8" t="s">
        <v>29094</v>
      </c>
      <c r="AK5228" s="8" t="s">
        <v>49</v>
      </c>
      <c r="AL5228" s="8" t="s">
        <v>49</v>
      </c>
      <c r="AM5228" s="8" t="s">
        <v>49</v>
      </c>
      <c r="AN5228" s="8" t="s">
        <v>49</v>
      </c>
      <c r="AO5228" s="8" t="s">
        <v>32145</v>
      </c>
      <c r="AP5228" s="51" t="s">
        <v>32144</v>
      </c>
      <c r="AQ5228" s="11">
        <v>7619.0</v>
      </c>
    </row>
    <row r="5229">
      <c r="A5229" s="8" t="str">
        <f t="shared" si="1"/>
        <v>Aaliyah Earvin</v>
      </c>
      <c r="B5229" s="51" t="s">
        <v>32135</v>
      </c>
      <c r="C5229" s="8" t="s">
        <v>31725</v>
      </c>
      <c r="D5229" s="9" t="s">
        <v>10817</v>
      </c>
      <c r="E5229" s="8" t="s">
        <v>19889</v>
      </c>
      <c r="F5229" s="8" t="s">
        <v>936</v>
      </c>
      <c r="G5229" s="51" t="s">
        <v>31727</v>
      </c>
      <c r="H5229" s="8" t="s">
        <v>32136</v>
      </c>
      <c r="I5229" s="8" t="s">
        <v>16514</v>
      </c>
      <c r="J5229" s="10" t="s">
        <v>49</v>
      </c>
      <c r="K5229" s="51" t="s">
        <v>32137</v>
      </c>
      <c r="L5229" s="8"/>
      <c r="M5229" s="8"/>
      <c r="N5229" s="51" t="s">
        <v>32150</v>
      </c>
      <c r="O5229" s="51" t="s">
        <v>52</v>
      </c>
      <c r="P5229" s="51"/>
      <c r="Q5229" s="51"/>
      <c r="R5229" s="51" t="s">
        <v>10671</v>
      </c>
      <c r="S5229" s="51" t="s">
        <v>32151</v>
      </c>
      <c r="T5229" s="11" t="str">
        <f t="shared" si="2"/>
        <v>Aaliyah Earvin</v>
      </c>
      <c r="U5229" s="51" t="s">
        <v>167</v>
      </c>
      <c r="V5229" s="51"/>
      <c r="W5229" s="51"/>
      <c r="X5229" s="51"/>
      <c r="Y5229" s="51" t="s">
        <v>60</v>
      </c>
      <c r="Z5229" s="56" t="s">
        <v>32147</v>
      </c>
      <c r="AA5229" s="51" t="s">
        <v>60</v>
      </c>
      <c r="AB5229" s="56" t="s">
        <v>32148</v>
      </c>
      <c r="AC5229" s="56" t="s">
        <v>32152</v>
      </c>
      <c r="AD5229" s="56" t="s">
        <v>32149</v>
      </c>
      <c r="AE5229" s="51" t="s">
        <v>32143</v>
      </c>
      <c r="AF5229" s="8" t="s">
        <v>32144</v>
      </c>
      <c r="AG5229" s="8" t="s">
        <v>12245</v>
      </c>
      <c r="AH5229" s="8" t="s">
        <v>352</v>
      </c>
      <c r="AI5229" s="8" t="s">
        <v>66</v>
      </c>
      <c r="AJ5229" s="8" t="s">
        <v>29094</v>
      </c>
      <c r="AK5229" s="8" t="s">
        <v>49</v>
      </c>
      <c r="AL5229" s="8" t="s">
        <v>49</v>
      </c>
      <c r="AM5229" s="8" t="s">
        <v>49</v>
      </c>
      <c r="AN5229" s="8" t="s">
        <v>49</v>
      </c>
      <c r="AO5229" s="8" t="s">
        <v>32145</v>
      </c>
      <c r="AP5229" s="51" t="s">
        <v>32144</v>
      </c>
      <c r="AQ5229" s="11">
        <v>7619.0</v>
      </c>
    </row>
    <row r="5230">
      <c r="A5230" s="8" t="str">
        <f t="shared" si="1"/>
        <v>Kristina Taiwo</v>
      </c>
      <c r="B5230" s="51" t="s">
        <v>32135</v>
      </c>
      <c r="C5230" s="8" t="s">
        <v>31725</v>
      </c>
      <c r="D5230" s="9" t="s">
        <v>10817</v>
      </c>
      <c r="E5230" s="8" t="s">
        <v>19889</v>
      </c>
      <c r="F5230" s="8" t="s">
        <v>936</v>
      </c>
      <c r="G5230" s="51" t="s">
        <v>31727</v>
      </c>
      <c r="H5230" s="51" t="s">
        <v>32136</v>
      </c>
      <c r="I5230" s="8" t="s">
        <v>16514</v>
      </c>
      <c r="J5230" s="10" t="s">
        <v>49</v>
      </c>
      <c r="K5230" s="51" t="s">
        <v>32137</v>
      </c>
      <c r="L5230" s="51"/>
      <c r="M5230" s="51"/>
      <c r="N5230" s="51" t="s">
        <v>32153</v>
      </c>
      <c r="O5230" s="51" t="s">
        <v>52</v>
      </c>
      <c r="P5230" s="51"/>
      <c r="Q5230" s="51"/>
      <c r="R5230" s="51" t="s">
        <v>32154</v>
      </c>
      <c r="S5230" s="51" t="s">
        <v>32155</v>
      </c>
      <c r="T5230" s="11" t="str">
        <f t="shared" si="2"/>
        <v>Kristina Taiwo</v>
      </c>
      <c r="U5230" s="51" t="s">
        <v>247</v>
      </c>
      <c r="V5230" s="51"/>
      <c r="W5230" s="51"/>
      <c r="X5230" s="51"/>
      <c r="Y5230" s="51" t="s">
        <v>60</v>
      </c>
      <c r="Z5230" s="56" t="s">
        <v>32147</v>
      </c>
      <c r="AA5230" s="51" t="s">
        <v>60</v>
      </c>
      <c r="AB5230" s="56" t="s">
        <v>32148</v>
      </c>
      <c r="AC5230" s="51" t="s">
        <v>60</v>
      </c>
      <c r="AD5230" s="56" t="s">
        <v>32149</v>
      </c>
      <c r="AE5230" s="51" t="s">
        <v>32143</v>
      </c>
      <c r="AF5230" s="8" t="s">
        <v>32144</v>
      </c>
      <c r="AG5230" s="8" t="s">
        <v>12245</v>
      </c>
      <c r="AH5230" s="8" t="s">
        <v>352</v>
      </c>
      <c r="AI5230" s="8" t="s">
        <v>66</v>
      </c>
      <c r="AJ5230" s="8" t="s">
        <v>29094</v>
      </c>
      <c r="AK5230" s="8" t="s">
        <v>49</v>
      </c>
      <c r="AL5230" s="8" t="s">
        <v>49</v>
      </c>
      <c r="AM5230" s="8" t="s">
        <v>49</v>
      </c>
      <c r="AN5230" s="8" t="s">
        <v>49</v>
      </c>
      <c r="AO5230" s="8" t="s">
        <v>32145</v>
      </c>
      <c r="AP5230" s="51" t="s">
        <v>32144</v>
      </c>
      <c r="AQ5230" s="68">
        <v>7619.0</v>
      </c>
    </row>
    <row r="5231">
      <c r="A5231" s="8" t="str">
        <f t="shared" si="1"/>
        <v>Gary Davis III</v>
      </c>
      <c r="B5231" s="51" t="s">
        <v>32135</v>
      </c>
      <c r="C5231" s="8" t="s">
        <v>31725</v>
      </c>
      <c r="D5231" s="9" t="s">
        <v>10817</v>
      </c>
      <c r="E5231" s="8" t="s">
        <v>19889</v>
      </c>
      <c r="F5231" s="8" t="s">
        <v>936</v>
      </c>
      <c r="G5231" s="51" t="s">
        <v>31727</v>
      </c>
      <c r="H5231" s="8" t="s">
        <v>32136</v>
      </c>
      <c r="I5231" s="8" t="s">
        <v>16514</v>
      </c>
      <c r="J5231" s="10" t="s">
        <v>49</v>
      </c>
      <c r="K5231" s="51" t="s">
        <v>32137</v>
      </c>
      <c r="L5231" s="8"/>
      <c r="M5231" s="8"/>
      <c r="N5231" s="51" t="s">
        <v>32156</v>
      </c>
      <c r="O5231" s="51" t="s">
        <v>52</v>
      </c>
      <c r="P5231" s="51"/>
      <c r="Q5231" s="51"/>
      <c r="R5231" s="51" t="s">
        <v>1081</v>
      </c>
      <c r="S5231" s="51" t="s">
        <v>32157</v>
      </c>
      <c r="T5231" s="11" t="str">
        <f t="shared" si="2"/>
        <v>Gary Davis III</v>
      </c>
      <c r="U5231" s="51" t="s">
        <v>386</v>
      </c>
      <c r="V5231" s="51"/>
      <c r="W5231" s="51"/>
      <c r="X5231" s="51"/>
      <c r="Y5231" s="51" t="s">
        <v>60</v>
      </c>
      <c r="Z5231" s="56" t="s">
        <v>32147</v>
      </c>
      <c r="AA5231" s="51" t="s">
        <v>60</v>
      </c>
      <c r="AB5231" s="56" t="s">
        <v>32148</v>
      </c>
      <c r="AC5231" s="56" t="s">
        <v>32158</v>
      </c>
      <c r="AD5231" s="56" t="s">
        <v>32149</v>
      </c>
      <c r="AE5231" s="51" t="s">
        <v>32143</v>
      </c>
      <c r="AF5231" s="8" t="s">
        <v>32144</v>
      </c>
      <c r="AG5231" s="8" t="s">
        <v>12245</v>
      </c>
      <c r="AH5231" s="8" t="s">
        <v>352</v>
      </c>
      <c r="AI5231" s="8" t="s">
        <v>66</v>
      </c>
      <c r="AJ5231" s="8" t="s">
        <v>29094</v>
      </c>
      <c r="AK5231" s="8" t="s">
        <v>49</v>
      </c>
      <c r="AL5231" s="8" t="s">
        <v>49</v>
      </c>
      <c r="AM5231" s="8" t="s">
        <v>49</v>
      </c>
      <c r="AN5231" s="8" t="s">
        <v>49</v>
      </c>
      <c r="AO5231" s="8" t="s">
        <v>32145</v>
      </c>
      <c r="AP5231" s="51" t="s">
        <v>32144</v>
      </c>
      <c r="AQ5231" s="11">
        <v>7619.0</v>
      </c>
    </row>
    <row r="5232">
      <c r="A5232" s="8" t="str">
        <f t="shared" si="1"/>
        <v>Max Antush</v>
      </c>
      <c r="B5232" s="51" t="s">
        <v>32135</v>
      </c>
      <c r="C5232" s="51" t="s">
        <v>31725</v>
      </c>
      <c r="D5232" s="2" t="s">
        <v>10817</v>
      </c>
      <c r="E5232" s="8" t="s">
        <v>19889</v>
      </c>
      <c r="F5232" s="8" t="s">
        <v>936</v>
      </c>
      <c r="G5232" s="51" t="s">
        <v>31727</v>
      </c>
      <c r="H5232" s="51" t="s">
        <v>32136</v>
      </c>
      <c r="I5232" s="8" t="s">
        <v>16514</v>
      </c>
      <c r="J5232" s="10" t="s">
        <v>49</v>
      </c>
      <c r="K5232" s="51" t="s">
        <v>32137</v>
      </c>
      <c r="L5232" s="51"/>
      <c r="M5232" s="51"/>
      <c r="N5232" s="8" t="s">
        <v>32159</v>
      </c>
      <c r="O5232" s="51" t="s">
        <v>52</v>
      </c>
      <c r="P5232" s="51"/>
      <c r="Q5232" s="51"/>
      <c r="R5232" s="51" t="s">
        <v>2288</v>
      </c>
      <c r="S5232" s="51" t="s">
        <v>32160</v>
      </c>
      <c r="T5232" s="11" t="str">
        <f t="shared" si="2"/>
        <v>Max Antush</v>
      </c>
      <c r="U5232" s="51" t="s">
        <v>106</v>
      </c>
      <c r="V5232" s="51"/>
      <c r="W5232" s="51"/>
      <c r="X5232" s="51"/>
      <c r="Y5232" s="56" t="s">
        <v>32161</v>
      </c>
      <c r="Z5232" s="56" t="s">
        <v>32162</v>
      </c>
      <c r="AA5232" s="51" t="s">
        <v>60</v>
      </c>
      <c r="AB5232" s="51" t="s">
        <v>60</v>
      </c>
      <c r="AC5232" s="56" t="s">
        <v>32163</v>
      </c>
      <c r="AD5232" s="56" t="s">
        <v>32149</v>
      </c>
      <c r="AE5232" s="51" t="s">
        <v>32143</v>
      </c>
      <c r="AF5232" s="8" t="s">
        <v>32144</v>
      </c>
      <c r="AG5232" s="8" t="s">
        <v>12245</v>
      </c>
      <c r="AH5232" s="8" t="s">
        <v>352</v>
      </c>
      <c r="AI5232" s="8" t="s">
        <v>66</v>
      </c>
      <c r="AJ5232" s="8" t="s">
        <v>29094</v>
      </c>
      <c r="AK5232" s="8" t="s">
        <v>49</v>
      </c>
      <c r="AL5232" s="8" t="s">
        <v>49</v>
      </c>
      <c r="AM5232" s="8" t="s">
        <v>49</v>
      </c>
      <c r="AN5232" s="8" t="s">
        <v>49</v>
      </c>
      <c r="AO5232" s="8" t="s">
        <v>32145</v>
      </c>
      <c r="AP5232" s="51" t="s">
        <v>32144</v>
      </c>
      <c r="AQ5232" s="68">
        <v>7619.0</v>
      </c>
    </row>
    <row r="5233">
      <c r="A5233" s="8" t="str">
        <f t="shared" si="1"/>
        <v>Jackie Gross</v>
      </c>
      <c r="B5233" s="51" t="s">
        <v>32135</v>
      </c>
      <c r="C5233" s="51" t="s">
        <v>31725</v>
      </c>
      <c r="D5233" s="2" t="s">
        <v>10817</v>
      </c>
      <c r="E5233" s="8" t="s">
        <v>19889</v>
      </c>
      <c r="F5233" s="8" t="s">
        <v>936</v>
      </c>
      <c r="G5233" s="51" t="s">
        <v>31727</v>
      </c>
      <c r="H5233" s="51" t="s">
        <v>32136</v>
      </c>
      <c r="I5233" s="8" t="s">
        <v>16514</v>
      </c>
      <c r="J5233" s="10" t="s">
        <v>49</v>
      </c>
      <c r="K5233" s="51" t="s">
        <v>32137</v>
      </c>
      <c r="L5233" s="51"/>
      <c r="M5233" s="51"/>
      <c r="N5233" s="8" t="s">
        <v>32164</v>
      </c>
      <c r="O5233" s="51" t="s">
        <v>52</v>
      </c>
      <c r="P5233" s="51"/>
      <c r="Q5233" s="51"/>
      <c r="R5233" s="51" t="s">
        <v>8319</v>
      </c>
      <c r="S5233" s="51" t="s">
        <v>32165</v>
      </c>
      <c r="T5233" s="11" t="str">
        <f t="shared" si="2"/>
        <v>Jackie Gross</v>
      </c>
      <c r="U5233" s="51" t="s">
        <v>106</v>
      </c>
      <c r="V5233" s="51"/>
      <c r="W5233" s="51"/>
      <c r="X5233" s="51"/>
      <c r="Y5233" s="51" t="s">
        <v>60</v>
      </c>
      <c r="Z5233" s="56" t="s">
        <v>32162</v>
      </c>
      <c r="AA5233" s="51" t="s">
        <v>60</v>
      </c>
      <c r="AB5233" s="51" t="s">
        <v>60</v>
      </c>
      <c r="AC5233" s="51" t="s">
        <v>60</v>
      </c>
      <c r="AD5233" s="56" t="s">
        <v>32149</v>
      </c>
      <c r="AE5233" s="51" t="s">
        <v>32143</v>
      </c>
      <c r="AF5233" s="8" t="s">
        <v>32144</v>
      </c>
      <c r="AG5233" s="8" t="s">
        <v>12245</v>
      </c>
      <c r="AH5233" s="8" t="s">
        <v>352</v>
      </c>
      <c r="AI5233" s="8" t="s">
        <v>66</v>
      </c>
      <c r="AJ5233" s="8" t="s">
        <v>29094</v>
      </c>
      <c r="AK5233" s="8" t="s">
        <v>49</v>
      </c>
      <c r="AL5233" s="8" t="s">
        <v>49</v>
      </c>
      <c r="AM5233" s="8" t="s">
        <v>49</v>
      </c>
      <c r="AN5233" s="8" t="s">
        <v>49</v>
      </c>
      <c r="AO5233" s="8" t="s">
        <v>32145</v>
      </c>
      <c r="AP5233" s="51" t="s">
        <v>32144</v>
      </c>
      <c r="AQ5233" s="68">
        <v>7619.0</v>
      </c>
    </row>
    <row r="5234">
      <c r="A5234" s="8" t="str">
        <f t="shared" si="1"/>
        <v>Jakan Austin</v>
      </c>
      <c r="B5234" s="51" t="s">
        <v>32166</v>
      </c>
      <c r="C5234" s="8" t="s">
        <v>31725</v>
      </c>
      <c r="D5234" s="9" t="s">
        <v>10817</v>
      </c>
      <c r="E5234" s="8" t="s">
        <v>32167</v>
      </c>
      <c r="F5234" s="8" t="s">
        <v>936</v>
      </c>
      <c r="G5234" s="8" t="s">
        <v>31727</v>
      </c>
      <c r="H5234" s="8" t="s">
        <v>32168</v>
      </c>
      <c r="I5234" s="8" t="s">
        <v>49</v>
      </c>
      <c r="J5234" s="10" t="s">
        <v>49</v>
      </c>
      <c r="K5234" s="51" t="s">
        <v>32169</v>
      </c>
      <c r="L5234" s="8"/>
      <c r="M5234" s="8"/>
      <c r="N5234" s="8" t="s">
        <v>32170</v>
      </c>
      <c r="O5234" s="8" t="s">
        <v>52</v>
      </c>
      <c r="P5234" s="51"/>
      <c r="Q5234" s="51"/>
      <c r="R5234" s="51" t="s">
        <v>32171</v>
      </c>
      <c r="S5234" s="51" t="s">
        <v>1765</v>
      </c>
      <c r="T5234" s="11" t="str">
        <f t="shared" si="2"/>
        <v>Jakan Austin</v>
      </c>
      <c r="U5234" s="51" t="s">
        <v>55</v>
      </c>
      <c r="V5234" s="51" t="s">
        <v>32172</v>
      </c>
      <c r="W5234" s="51" t="s">
        <v>32173</v>
      </c>
      <c r="X5234" s="8"/>
      <c r="Y5234" s="8" t="s">
        <v>60</v>
      </c>
      <c r="Z5234" s="12" t="s">
        <v>32174</v>
      </c>
      <c r="AA5234" s="12" t="s">
        <v>32175</v>
      </c>
      <c r="AB5234" s="12" t="s">
        <v>32176</v>
      </c>
      <c r="AC5234" s="8" t="s">
        <v>60</v>
      </c>
      <c r="AD5234" s="8" t="s">
        <v>60</v>
      </c>
      <c r="AE5234" s="8" t="s">
        <v>32177</v>
      </c>
      <c r="AF5234" s="8" t="s">
        <v>32178</v>
      </c>
      <c r="AG5234" s="8" t="s">
        <v>12245</v>
      </c>
      <c r="AH5234" s="8" t="s">
        <v>232</v>
      </c>
      <c r="AI5234" s="8" t="s">
        <v>66</v>
      </c>
      <c r="AJ5234" s="8" t="s">
        <v>29094</v>
      </c>
      <c r="AK5234" s="8" t="s">
        <v>49</v>
      </c>
      <c r="AL5234" s="8" t="s">
        <v>49</v>
      </c>
      <c r="AM5234" s="8" t="s">
        <v>49</v>
      </c>
      <c r="AN5234" s="8" t="s">
        <v>49</v>
      </c>
      <c r="AO5234" s="8" t="s">
        <v>32179</v>
      </c>
      <c r="AP5234" s="51" t="s">
        <v>32178</v>
      </c>
      <c r="AQ5234" s="11">
        <v>6527.0</v>
      </c>
    </row>
    <row r="5235">
      <c r="A5235" s="8" t="str">
        <f t="shared" si="1"/>
        <v>Seth Brotherton</v>
      </c>
      <c r="B5235" s="51" t="s">
        <v>32166</v>
      </c>
      <c r="C5235" s="8" t="s">
        <v>31725</v>
      </c>
      <c r="D5235" s="9" t="s">
        <v>10817</v>
      </c>
      <c r="E5235" s="8" t="s">
        <v>32167</v>
      </c>
      <c r="F5235" s="8" t="s">
        <v>936</v>
      </c>
      <c r="G5235" s="8" t="s">
        <v>31727</v>
      </c>
      <c r="H5235" s="8" t="s">
        <v>32168</v>
      </c>
      <c r="I5235" s="8" t="s">
        <v>49</v>
      </c>
      <c r="J5235" s="10" t="s">
        <v>49</v>
      </c>
      <c r="K5235" s="51" t="s">
        <v>32169</v>
      </c>
      <c r="L5235" s="8"/>
      <c r="M5235" s="8"/>
      <c r="N5235" s="8" t="s">
        <v>32180</v>
      </c>
      <c r="O5235" s="8" t="s">
        <v>52</v>
      </c>
      <c r="P5235" s="51"/>
      <c r="Q5235" s="51"/>
      <c r="R5235" s="51" t="s">
        <v>4958</v>
      </c>
      <c r="S5235" s="51" t="s">
        <v>32181</v>
      </c>
      <c r="T5235" s="11" t="str">
        <f t="shared" si="2"/>
        <v>Seth Brotherton</v>
      </c>
      <c r="U5235" s="51" t="s">
        <v>674</v>
      </c>
      <c r="V5235" s="51" t="s">
        <v>32182</v>
      </c>
      <c r="W5235" s="51" t="s">
        <v>32183</v>
      </c>
      <c r="X5235" s="8"/>
      <c r="Y5235" s="8" t="s">
        <v>60</v>
      </c>
      <c r="Z5235" s="12" t="s">
        <v>32174</v>
      </c>
      <c r="AA5235" s="8" t="s">
        <v>60</v>
      </c>
      <c r="AB5235" s="12" t="s">
        <v>32176</v>
      </c>
      <c r="AC5235" s="8" t="s">
        <v>60</v>
      </c>
      <c r="AD5235" s="8" t="s">
        <v>60</v>
      </c>
      <c r="AE5235" s="8" t="s">
        <v>32177</v>
      </c>
      <c r="AF5235" s="8" t="s">
        <v>32178</v>
      </c>
      <c r="AG5235" s="8" t="s">
        <v>12245</v>
      </c>
      <c r="AH5235" s="8" t="s">
        <v>232</v>
      </c>
      <c r="AI5235" s="8" t="s">
        <v>66</v>
      </c>
      <c r="AJ5235" s="8" t="s">
        <v>29094</v>
      </c>
      <c r="AK5235" s="8" t="s">
        <v>49</v>
      </c>
      <c r="AL5235" s="8" t="s">
        <v>49</v>
      </c>
      <c r="AM5235" s="8" t="s">
        <v>49</v>
      </c>
      <c r="AN5235" s="8" t="s">
        <v>49</v>
      </c>
      <c r="AO5235" s="8" t="s">
        <v>32179</v>
      </c>
      <c r="AP5235" s="51" t="s">
        <v>32178</v>
      </c>
      <c r="AQ5235" s="11">
        <v>6527.0</v>
      </c>
    </row>
    <row r="5236">
      <c r="A5236" s="8" t="str">
        <f t="shared" si="1"/>
        <v>Averie Dupont</v>
      </c>
      <c r="B5236" s="51" t="s">
        <v>32166</v>
      </c>
      <c r="C5236" s="8" t="s">
        <v>31725</v>
      </c>
      <c r="D5236" s="9" t="s">
        <v>10817</v>
      </c>
      <c r="E5236" s="8" t="s">
        <v>32167</v>
      </c>
      <c r="F5236" s="8" t="s">
        <v>936</v>
      </c>
      <c r="G5236" s="51" t="s">
        <v>31727</v>
      </c>
      <c r="H5236" s="51" t="s">
        <v>32168</v>
      </c>
      <c r="I5236" s="8" t="s">
        <v>16514</v>
      </c>
      <c r="J5236" s="10" t="s">
        <v>11705</v>
      </c>
      <c r="K5236" s="51" t="s">
        <v>32169</v>
      </c>
      <c r="L5236" s="51"/>
      <c r="M5236" s="51"/>
      <c r="N5236" s="51" t="s">
        <v>32184</v>
      </c>
      <c r="O5236" s="51" t="s">
        <v>52</v>
      </c>
      <c r="P5236" s="51"/>
      <c r="Q5236" s="51"/>
      <c r="R5236" s="51" t="s">
        <v>32185</v>
      </c>
      <c r="S5236" s="51" t="s">
        <v>32186</v>
      </c>
      <c r="T5236" s="11" t="str">
        <f t="shared" si="2"/>
        <v>Averie Dupont</v>
      </c>
      <c r="U5236" s="51" t="s">
        <v>674</v>
      </c>
      <c r="V5236" s="51"/>
      <c r="W5236" s="51"/>
      <c r="X5236" s="51"/>
      <c r="Y5236" s="51" t="s">
        <v>60</v>
      </c>
      <c r="Z5236" s="56" t="s">
        <v>32187</v>
      </c>
      <c r="AA5236" s="51" t="s">
        <v>60</v>
      </c>
      <c r="AB5236" s="51" t="s">
        <v>60</v>
      </c>
      <c r="AC5236" s="51" t="s">
        <v>60</v>
      </c>
      <c r="AD5236" s="56" t="s">
        <v>32188</v>
      </c>
      <c r="AE5236" s="51" t="s">
        <v>32177</v>
      </c>
      <c r="AF5236" s="8" t="s">
        <v>32178</v>
      </c>
      <c r="AG5236" s="8" t="s">
        <v>12245</v>
      </c>
      <c r="AH5236" s="8" t="s">
        <v>232</v>
      </c>
      <c r="AI5236" s="8" t="s">
        <v>66</v>
      </c>
      <c r="AJ5236" s="8" t="s">
        <v>29094</v>
      </c>
      <c r="AK5236" s="8" t="s">
        <v>11705</v>
      </c>
      <c r="AL5236" s="8" t="s">
        <v>11705</v>
      </c>
      <c r="AM5236" s="8" t="s">
        <v>11705</v>
      </c>
      <c r="AN5236" s="8" t="s">
        <v>49</v>
      </c>
      <c r="AO5236" s="8" t="s">
        <v>32179</v>
      </c>
      <c r="AP5236" s="51" t="s">
        <v>32178</v>
      </c>
      <c r="AQ5236" s="68">
        <v>6527.0</v>
      </c>
    </row>
    <row r="5237">
      <c r="A5237" s="8" t="str">
        <f t="shared" si="1"/>
        <v>Draper Rivers</v>
      </c>
      <c r="B5237" s="51" t="s">
        <v>32166</v>
      </c>
      <c r="C5237" s="8" t="s">
        <v>31725</v>
      </c>
      <c r="D5237" s="9" t="s">
        <v>10817</v>
      </c>
      <c r="E5237" s="8" t="s">
        <v>32167</v>
      </c>
      <c r="F5237" s="8" t="s">
        <v>936</v>
      </c>
      <c r="G5237" s="51" t="s">
        <v>31727</v>
      </c>
      <c r="H5237" s="51" t="s">
        <v>32168</v>
      </c>
      <c r="I5237" s="8" t="s">
        <v>16514</v>
      </c>
      <c r="J5237" s="10" t="s">
        <v>11705</v>
      </c>
      <c r="K5237" s="51" t="s">
        <v>32169</v>
      </c>
      <c r="L5237" s="51" t="s">
        <v>86</v>
      </c>
      <c r="M5237" s="51"/>
      <c r="N5237" s="51" t="s">
        <v>32189</v>
      </c>
      <c r="O5237" s="51" t="s">
        <v>52</v>
      </c>
      <c r="P5237" s="51"/>
      <c r="Q5237" s="51"/>
      <c r="R5237" s="51" t="s">
        <v>32190</v>
      </c>
      <c r="S5237" s="51" t="s">
        <v>2508</v>
      </c>
      <c r="T5237" s="11" t="str">
        <f t="shared" si="2"/>
        <v>Draper Rivers</v>
      </c>
      <c r="U5237" s="51" t="s">
        <v>386</v>
      </c>
      <c r="V5237" s="51" t="s">
        <v>86</v>
      </c>
      <c r="W5237" s="51" t="s">
        <v>86</v>
      </c>
      <c r="X5237" s="51"/>
      <c r="Y5237" s="51" t="s">
        <v>60</v>
      </c>
      <c r="Z5237" s="56" t="s">
        <v>32191</v>
      </c>
      <c r="AA5237" s="51" t="s">
        <v>60</v>
      </c>
      <c r="AB5237" s="51" t="s">
        <v>60</v>
      </c>
      <c r="AC5237" s="51" t="s">
        <v>60</v>
      </c>
      <c r="AD5237" s="56" t="s">
        <v>32188</v>
      </c>
      <c r="AE5237" s="51" t="s">
        <v>32177</v>
      </c>
      <c r="AF5237" s="8" t="s">
        <v>32178</v>
      </c>
      <c r="AG5237" s="8" t="s">
        <v>12245</v>
      </c>
      <c r="AH5237" s="8" t="s">
        <v>232</v>
      </c>
      <c r="AI5237" s="8" t="s">
        <v>66</v>
      </c>
      <c r="AJ5237" s="8" t="s">
        <v>29094</v>
      </c>
      <c r="AK5237" s="8" t="s">
        <v>11705</v>
      </c>
      <c r="AL5237" s="8" t="s">
        <v>11705</v>
      </c>
      <c r="AM5237" s="8" t="s">
        <v>11705</v>
      </c>
      <c r="AN5237" s="8" t="s">
        <v>49</v>
      </c>
      <c r="AO5237" s="8" t="s">
        <v>32179</v>
      </c>
      <c r="AP5237" s="51" t="s">
        <v>32178</v>
      </c>
      <c r="AQ5237" s="68">
        <v>6527.0</v>
      </c>
    </row>
    <row r="5238">
      <c r="A5238" s="8" t="str">
        <f t="shared" si="1"/>
        <v>Conner LaGare</v>
      </c>
      <c r="B5238" s="51" t="s">
        <v>32166</v>
      </c>
      <c r="C5238" s="8" t="s">
        <v>31725</v>
      </c>
      <c r="D5238" s="9" t="s">
        <v>10817</v>
      </c>
      <c r="E5238" s="8" t="s">
        <v>32167</v>
      </c>
      <c r="F5238" s="8" t="s">
        <v>936</v>
      </c>
      <c r="G5238" s="8" t="s">
        <v>31727</v>
      </c>
      <c r="H5238" s="8" t="s">
        <v>32168</v>
      </c>
      <c r="I5238" s="8" t="s">
        <v>49</v>
      </c>
      <c r="J5238" s="10" t="s">
        <v>49</v>
      </c>
      <c r="K5238" s="51" t="s">
        <v>32169</v>
      </c>
      <c r="L5238" s="8"/>
      <c r="M5238" s="8"/>
      <c r="N5238" s="8" t="s">
        <v>32192</v>
      </c>
      <c r="O5238" s="8" t="s">
        <v>52</v>
      </c>
      <c r="P5238" s="51"/>
      <c r="Q5238" s="51"/>
      <c r="R5238" s="51" t="s">
        <v>9310</v>
      </c>
      <c r="S5238" s="51" t="s">
        <v>32193</v>
      </c>
      <c r="T5238" s="11" t="str">
        <f t="shared" si="2"/>
        <v>Conner LaGare</v>
      </c>
      <c r="U5238" s="51" t="s">
        <v>80</v>
      </c>
      <c r="V5238" s="51" t="s">
        <v>32194</v>
      </c>
      <c r="W5238" s="51" t="s">
        <v>32173</v>
      </c>
      <c r="X5238" s="8"/>
      <c r="Y5238" s="8" t="s">
        <v>60</v>
      </c>
      <c r="Z5238" s="12" t="s">
        <v>32174</v>
      </c>
      <c r="AA5238" s="8" t="s">
        <v>60</v>
      </c>
      <c r="AB5238" s="12" t="s">
        <v>32176</v>
      </c>
      <c r="AC5238" s="8" t="s">
        <v>60</v>
      </c>
      <c r="AD5238" s="8" t="s">
        <v>60</v>
      </c>
      <c r="AE5238" s="8" t="s">
        <v>32177</v>
      </c>
      <c r="AF5238" s="8" t="s">
        <v>32178</v>
      </c>
      <c r="AG5238" s="8" t="s">
        <v>12245</v>
      </c>
      <c r="AH5238" s="8" t="s">
        <v>232</v>
      </c>
      <c r="AI5238" s="8" t="s">
        <v>66</v>
      </c>
      <c r="AJ5238" s="8" t="s">
        <v>29094</v>
      </c>
      <c r="AK5238" s="8" t="s">
        <v>49</v>
      </c>
      <c r="AL5238" s="8" t="s">
        <v>49</v>
      </c>
      <c r="AM5238" s="8" t="s">
        <v>49</v>
      </c>
      <c r="AN5238" s="8" t="s">
        <v>49</v>
      </c>
      <c r="AO5238" s="8" t="s">
        <v>32179</v>
      </c>
      <c r="AP5238" s="51" t="s">
        <v>32178</v>
      </c>
      <c r="AQ5238" s="11">
        <v>6527.0</v>
      </c>
    </row>
    <row r="5239">
      <c r="A5239" s="8" t="str">
        <f t="shared" si="1"/>
        <v>Shaunku Mays</v>
      </c>
      <c r="B5239" s="51" t="s">
        <v>32195</v>
      </c>
      <c r="C5239" s="8" t="s">
        <v>31690</v>
      </c>
      <c r="D5239" s="9" t="s">
        <v>12461</v>
      </c>
      <c r="E5239" s="8" t="s">
        <v>32196</v>
      </c>
      <c r="F5239" s="13" t="s">
        <v>3309</v>
      </c>
      <c r="G5239" s="8" t="s">
        <v>10164</v>
      </c>
      <c r="H5239" s="8" t="s">
        <v>32197</v>
      </c>
      <c r="I5239" s="13" t="s">
        <v>16514</v>
      </c>
      <c r="J5239" s="10" t="s">
        <v>11705</v>
      </c>
      <c r="K5239" s="51" t="s">
        <v>32062</v>
      </c>
      <c r="L5239" s="8"/>
      <c r="M5239" s="8"/>
      <c r="N5239" s="8" t="s">
        <v>32198</v>
      </c>
      <c r="O5239" s="13" t="s">
        <v>52</v>
      </c>
      <c r="P5239" s="51"/>
      <c r="Q5239" s="51"/>
      <c r="R5239" s="51" t="s">
        <v>32199</v>
      </c>
      <c r="S5239" s="51" t="s">
        <v>32200</v>
      </c>
      <c r="T5239" s="11" t="str">
        <f t="shared" si="2"/>
        <v>Shaunku Mays</v>
      </c>
      <c r="U5239" s="51" t="s">
        <v>55</v>
      </c>
      <c r="V5239" s="51" t="s">
        <v>32201</v>
      </c>
      <c r="W5239" s="51"/>
      <c r="X5239" s="8"/>
      <c r="Y5239" s="8" t="s">
        <v>60</v>
      </c>
      <c r="Z5239" s="12" t="s">
        <v>32142</v>
      </c>
      <c r="AA5239" s="8" t="s">
        <v>60</v>
      </c>
      <c r="AB5239" s="8" t="s">
        <v>60</v>
      </c>
      <c r="AC5239" s="8" t="s">
        <v>60</v>
      </c>
      <c r="AD5239" s="8" t="s">
        <v>60</v>
      </c>
      <c r="AE5239" s="8" t="s">
        <v>32068</v>
      </c>
      <c r="AF5239" s="8" t="s">
        <v>32202</v>
      </c>
      <c r="AG5239" s="8" t="s">
        <v>12476</v>
      </c>
      <c r="AH5239" s="13" t="s">
        <v>232</v>
      </c>
      <c r="AI5239" s="13" t="s">
        <v>544</v>
      </c>
      <c r="AJ5239" s="13" t="s">
        <v>29094</v>
      </c>
      <c r="AK5239" s="13" t="s">
        <v>11705</v>
      </c>
      <c r="AL5239" s="13" t="s">
        <v>11705</v>
      </c>
      <c r="AM5239" s="13" t="s">
        <v>11705</v>
      </c>
      <c r="AN5239" s="8" t="s">
        <v>49</v>
      </c>
      <c r="AO5239" s="8" t="s">
        <v>32203</v>
      </c>
      <c r="AP5239" s="51" t="s">
        <v>32202</v>
      </c>
      <c r="AQ5239" s="11">
        <v>700.0</v>
      </c>
    </row>
    <row r="5240">
      <c r="A5240" s="8" t="str">
        <f t="shared" si="1"/>
        <v>Ryan Losinski</v>
      </c>
      <c r="B5240" s="51" t="s">
        <v>32195</v>
      </c>
      <c r="C5240" s="8" t="s">
        <v>31690</v>
      </c>
      <c r="D5240" s="9" t="s">
        <v>12461</v>
      </c>
      <c r="E5240" s="8" t="s">
        <v>32196</v>
      </c>
      <c r="F5240" s="13" t="s">
        <v>3309</v>
      </c>
      <c r="G5240" s="51" t="s">
        <v>10164</v>
      </c>
      <c r="H5240" s="8" t="s">
        <v>32197</v>
      </c>
      <c r="I5240" s="13" t="s">
        <v>16514</v>
      </c>
      <c r="J5240" s="75" t="s">
        <v>11705</v>
      </c>
      <c r="K5240" s="51" t="s">
        <v>32062</v>
      </c>
      <c r="L5240" s="8"/>
      <c r="M5240" s="8"/>
      <c r="N5240" s="57" t="s">
        <v>32204</v>
      </c>
      <c r="O5240" s="51" t="s">
        <v>52</v>
      </c>
      <c r="P5240" s="51"/>
      <c r="Q5240" s="51"/>
      <c r="R5240" s="51" t="s">
        <v>927</v>
      </c>
      <c r="S5240" s="51" t="s">
        <v>32205</v>
      </c>
      <c r="T5240" s="11" t="str">
        <f t="shared" si="2"/>
        <v>Ryan Losinski</v>
      </c>
      <c r="U5240" s="51" t="s">
        <v>106</v>
      </c>
      <c r="V5240" s="51" t="s">
        <v>32206</v>
      </c>
      <c r="W5240" s="51"/>
      <c r="X5240" s="51"/>
      <c r="Y5240" s="51" t="s">
        <v>60</v>
      </c>
      <c r="Z5240" s="56" t="s">
        <v>32142</v>
      </c>
      <c r="AA5240" s="51" t="s">
        <v>60</v>
      </c>
      <c r="AB5240" s="51" t="s">
        <v>60</v>
      </c>
      <c r="AC5240" s="51" t="s">
        <v>60</v>
      </c>
      <c r="AD5240" s="56" t="s">
        <v>32207</v>
      </c>
      <c r="AE5240" s="51" t="s">
        <v>32068</v>
      </c>
      <c r="AF5240" s="8" t="s">
        <v>32202</v>
      </c>
      <c r="AG5240" s="8" t="s">
        <v>12476</v>
      </c>
      <c r="AH5240" s="13" t="s">
        <v>232</v>
      </c>
      <c r="AI5240" s="13" t="s">
        <v>544</v>
      </c>
      <c r="AJ5240" s="13" t="s">
        <v>29094</v>
      </c>
      <c r="AK5240" s="13" t="s">
        <v>11705</v>
      </c>
      <c r="AL5240" s="13" t="s">
        <v>11705</v>
      </c>
      <c r="AM5240" s="13" t="s">
        <v>11705</v>
      </c>
      <c r="AN5240" s="8" t="s">
        <v>49</v>
      </c>
      <c r="AO5240" s="8" t="s">
        <v>32203</v>
      </c>
      <c r="AP5240" s="51" t="s">
        <v>32202</v>
      </c>
      <c r="AQ5240" s="11">
        <v>700.0</v>
      </c>
    </row>
    <row r="5241">
      <c r="A5241" s="8" t="str">
        <f t="shared" si="1"/>
        <v>Tavian Stewart</v>
      </c>
      <c r="B5241" s="51" t="s">
        <v>32195</v>
      </c>
      <c r="C5241" s="8" t="s">
        <v>31690</v>
      </c>
      <c r="D5241" s="9" t="s">
        <v>12461</v>
      </c>
      <c r="E5241" s="8" t="s">
        <v>32196</v>
      </c>
      <c r="F5241" s="8" t="s">
        <v>3309</v>
      </c>
      <c r="G5241" s="51" t="s">
        <v>10164</v>
      </c>
      <c r="H5241" s="8" t="s">
        <v>32197</v>
      </c>
      <c r="I5241" s="8" t="s">
        <v>16514</v>
      </c>
      <c r="J5241" s="10" t="s">
        <v>11705</v>
      </c>
      <c r="K5241" s="51" t="s">
        <v>32062</v>
      </c>
      <c r="L5241" s="8"/>
      <c r="M5241" s="8"/>
      <c r="N5241" s="8" t="s">
        <v>32208</v>
      </c>
      <c r="O5241" s="57" t="s">
        <v>52</v>
      </c>
      <c r="P5241" s="51"/>
      <c r="Q5241" s="51"/>
      <c r="R5241" s="51" t="s">
        <v>32209</v>
      </c>
      <c r="S5241" s="51" t="s">
        <v>8491</v>
      </c>
      <c r="T5241" s="11" t="str">
        <f t="shared" si="2"/>
        <v>Tavian Stewart</v>
      </c>
      <c r="U5241" s="51" t="s">
        <v>80</v>
      </c>
      <c r="V5241" s="51"/>
      <c r="W5241" s="51"/>
      <c r="X5241" s="51"/>
      <c r="Y5241" s="51" t="s">
        <v>60</v>
      </c>
      <c r="Z5241" s="56" t="s">
        <v>32142</v>
      </c>
      <c r="AA5241" s="51" t="s">
        <v>60</v>
      </c>
      <c r="AB5241" s="51" t="s">
        <v>60</v>
      </c>
      <c r="AC5241" s="51" t="s">
        <v>60</v>
      </c>
      <c r="AD5241" s="56" t="s">
        <v>32207</v>
      </c>
      <c r="AE5241" s="51" t="s">
        <v>32068</v>
      </c>
      <c r="AF5241" s="8" t="s">
        <v>32202</v>
      </c>
      <c r="AG5241" s="8" t="s">
        <v>12476</v>
      </c>
      <c r="AH5241" s="8" t="s">
        <v>232</v>
      </c>
      <c r="AI5241" s="8" t="s">
        <v>544</v>
      </c>
      <c r="AJ5241" s="8" t="s">
        <v>29094</v>
      </c>
      <c r="AK5241" s="8" t="s">
        <v>11705</v>
      </c>
      <c r="AL5241" s="8" t="s">
        <v>11705</v>
      </c>
      <c r="AM5241" s="8" t="s">
        <v>11705</v>
      </c>
      <c r="AN5241" s="8" t="s">
        <v>49</v>
      </c>
      <c r="AO5241" s="8" t="s">
        <v>32203</v>
      </c>
      <c r="AP5241" s="51" t="s">
        <v>32202</v>
      </c>
      <c r="AQ5241" s="11">
        <v>700.0</v>
      </c>
    </row>
    <row r="5242">
      <c r="A5242" s="8" t="str">
        <f t="shared" si="1"/>
        <v>Christy Chatfield</v>
      </c>
      <c r="B5242" s="51" t="s">
        <v>32210</v>
      </c>
      <c r="C5242" s="8" t="s">
        <v>32211</v>
      </c>
      <c r="D5242" s="9" t="s">
        <v>12608</v>
      </c>
      <c r="E5242" s="8" t="s">
        <v>32212</v>
      </c>
      <c r="F5242" s="8" t="s">
        <v>936</v>
      </c>
      <c r="G5242" s="51" t="s">
        <v>10164</v>
      </c>
      <c r="H5242" s="8" t="s">
        <v>32213</v>
      </c>
      <c r="I5242" s="8" t="s">
        <v>16514</v>
      </c>
      <c r="J5242" s="10" t="s">
        <v>49</v>
      </c>
      <c r="K5242" s="51" t="s">
        <v>32214</v>
      </c>
      <c r="L5242" s="8"/>
      <c r="M5242" s="8"/>
      <c r="N5242" s="51" t="s">
        <v>32215</v>
      </c>
      <c r="O5242" s="57" t="s">
        <v>52</v>
      </c>
      <c r="P5242" s="51"/>
      <c r="Q5242" s="51"/>
      <c r="R5242" s="51" t="s">
        <v>32216</v>
      </c>
      <c r="S5242" s="51" t="s">
        <v>32217</v>
      </c>
      <c r="T5242" s="11" t="str">
        <f t="shared" si="2"/>
        <v>Christy Chatfield</v>
      </c>
      <c r="U5242" s="51" t="s">
        <v>55</v>
      </c>
      <c r="V5242" s="51" t="s">
        <v>32218</v>
      </c>
      <c r="W5242" s="51" t="s">
        <v>32219</v>
      </c>
      <c r="X5242" s="51"/>
      <c r="Y5242" s="51" t="s">
        <v>60</v>
      </c>
      <c r="Z5242" s="56" t="s">
        <v>12618</v>
      </c>
      <c r="AA5242" s="51" t="s">
        <v>60</v>
      </c>
      <c r="AB5242" s="51" t="s">
        <v>60</v>
      </c>
      <c r="AC5242" s="51" t="s">
        <v>60</v>
      </c>
      <c r="AD5242" s="56" t="s">
        <v>12620</v>
      </c>
      <c r="AE5242" s="51" t="s">
        <v>32220</v>
      </c>
      <c r="AF5242" s="8" t="s">
        <v>32221</v>
      </c>
      <c r="AG5242" s="8" t="s">
        <v>12621</v>
      </c>
      <c r="AH5242" s="8" t="s">
        <v>194</v>
      </c>
      <c r="AI5242" s="8" t="s">
        <v>66</v>
      </c>
      <c r="AJ5242" s="8" t="s">
        <v>29094</v>
      </c>
      <c r="AK5242" s="8" t="s">
        <v>49</v>
      </c>
      <c r="AL5242" s="8" t="s">
        <v>49</v>
      </c>
      <c r="AM5242" s="8" t="s">
        <v>49</v>
      </c>
      <c r="AN5242" s="8" t="s">
        <v>49</v>
      </c>
      <c r="AO5242" s="8" t="s">
        <v>32222</v>
      </c>
      <c r="AP5242" s="51" t="s">
        <v>32221</v>
      </c>
      <c r="AQ5242" s="11">
        <v>1982.0</v>
      </c>
    </row>
    <row r="5243">
      <c r="A5243" s="8" t="str">
        <f t="shared" si="1"/>
        <v>Ashley Curry</v>
      </c>
      <c r="B5243" s="51" t="s">
        <v>32223</v>
      </c>
      <c r="C5243" s="51" t="s">
        <v>32224</v>
      </c>
      <c r="D5243" s="2" t="s">
        <v>44</v>
      </c>
      <c r="E5243" s="8" t="s">
        <v>339</v>
      </c>
      <c r="F5243" s="8" t="s">
        <v>46</v>
      </c>
      <c r="G5243" s="101" t="s">
        <v>32225</v>
      </c>
      <c r="H5243" s="95" t="s">
        <v>32226</v>
      </c>
      <c r="I5243" s="95" t="s">
        <v>8000</v>
      </c>
      <c r="J5243" s="10">
        <v>2.9</v>
      </c>
      <c r="K5243" s="8" t="s">
        <v>32227</v>
      </c>
      <c r="L5243" s="8"/>
      <c r="M5243" s="8"/>
      <c r="N5243" s="51" t="s">
        <v>32228</v>
      </c>
      <c r="O5243" s="51" t="s">
        <v>52</v>
      </c>
      <c r="P5243" s="51"/>
      <c r="Q5243" s="51"/>
      <c r="R5243" s="51" t="s">
        <v>5711</v>
      </c>
      <c r="S5243" s="51" t="s">
        <v>19899</v>
      </c>
      <c r="T5243" s="11" t="str">
        <f t="shared" si="2"/>
        <v>Ashley Curry</v>
      </c>
      <c r="U5243" s="51" t="s">
        <v>55</v>
      </c>
      <c r="V5243" s="51" t="s">
        <v>32229</v>
      </c>
      <c r="W5243" s="57" t="s">
        <v>32230</v>
      </c>
      <c r="X5243" s="8" t="s">
        <v>32231</v>
      </c>
      <c r="Y5243" s="51" t="s">
        <v>60</v>
      </c>
      <c r="Z5243" s="51" t="s">
        <v>60</v>
      </c>
      <c r="AA5243" s="51" t="s">
        <v>60</v>
      </c>
      <c r="AB5243" s="51" t="s">
        <v>60</v>
      </c>
      <c r="AC5243" s="51" t="s">
        <v>60</v>
      </c>
      <c r="AD5243" s="51" t="s">
        <v>60</v>
      </c>
      <c r="AE5243" s="51" t="s">
        <v>32232</v>
      </c>
      <c r="AF5243" s="8" t="s">
        <v>32233</v>
      </c>
      <c r="AG5243" s="8" t="s">
        <v>64</v>
      </c>
      <c r="AH5243" s="8" t="s">
        <v>352</v>
      </c>
      <c r="AI5243" s="8" t="s">
        <v>233</v>
      </c>
      <c r="AJ5243" s="8" t="s">
        <v>67</v>
      </c>
      <c r="AK5243" s="8"/>
      <c r="AL5243" s="8"/>
      <c r="AM5243" s="8"/>
      <c r="AN5243" s="8" t="s">
        <v>32234</v>
      </c>
      <c r="AO5243" s="8" t="s">
        <v>32235</v>
      </c>
      <c r="AP5243" s="9" t="s">
        <v>32233</v>
      </c>
      <c r="AQ5243" s="11">
        <v>628.0</v>
      </c>
    </row>
    <row r="5244">
      <c r="A5244" s="8" t="str">
        <f t="shared" si="1"/>
        <v>Allen Bowen</v>
      </c>
      <c r="B5244" s="8" t="s">
        <v>32223</v>
      </c>
      <c r="C5244" s="51" t="s">
        <v>32224</v>
      </c>
      <c r="D5244" s="2" t="s">
        <v>44</v>
      </c>
      <c r="E5244" s="51" t="s">
        <v>339</v>
      </c>
      <c r="F5244" s="51" t="s">
        <v>46</v>
      </c>
      <c r="G5244" s="101" t="s">
        <v>32225</v>
      </c>
      <c r="H5244" s="101" t="s">
        <v>32226</v>
      </c>
      <c r="I5244" s="119" t="s">
        <v>8000</v>
      </c>
      <c r="J5244" s="60">
        <v>2.9</v>
      </c>
      <c r="K5244" s="51" t="s">
        <v>32227</v>
      </c>
      <c r="L5244" s="51"/>
      <c r="M5244" s="51"/>
      <c r="N5244" s="51" t="s">
        <v>32236</v>
      </c>
      <c r="O5244" s="51" t="s">
        <v>52</v>
      </c>
      <c r="P5244" s="51"/>
      <c r="Q5244" s="51"/>
      <c r="R5244" s="51" t="s">
        <v>851</v>
      </c>
      <c r="S5244" s="51" t="s">
        <v>32237</v>
      </c>
      <c r="T5244" s="11" t="str">
        <f t="shared" si="2"/>
        <v>Allen Bowen</v>
      </c>
      <c r="U5244" s="51" t="s">
        <v>80</v>
      </c>
      <c r="V5244" s="51"/>
      <c r="W5244" s="51"/>
      <c r="X5244" s="51" t="s">
        <v>32231</v>
      </c>
      <c r="Y5244" s="56" t="s">
        <v>32238</v>
      </c>
      <c r="Z5244" s="51" t="s">
        <v>60</v>
      </c>
      <c r="AA5244" s="51" t="s">
        <v>60</v>
      </c>
      <c r="AB5244" s="51" t="s">
        <v>60</v>
      </c>
      <c r="AC5244" s="51" t="s">
        <v>60</v>
      </c>
      <c r="AD5244" s="56" t="s">
        <v>32239</v>
      </c>
      <c r="AE5244" s="51" t="s">
        <v>32232</v>
      </c>
      <c r="AF5244" s="51" t="s">
        <v>32233</v>
      </c>
      <c r="AG5244" s="51" t="s">
        <v>64</v>
      </c>
      <c r="AH5244" s="51" t="s">
        <v>352</v>
      </c>
      <c r="AI5244" s="51" t="s">
        <v>233</v>
      </c>
      <c r="AJ5244" s="51" t="s">
        <v>67</v>
      </c>
      <c r="AK5244" s="59"/>
      <c r="AL5244" s="59"/>
      <c r="AM5244" s="59"/>
      <c r="AN5244" s="59" t="s">
        <v>32234</v>
      </c>
      <c r="AO5244" s="59" t="s">
        <v>32235</v>
      </c>
      <c r="AP5244" s="67" t="s">
        <v>32233</v>
      </c>
      <c r="AQ5244" s="68">
        <v>628.0</v>
      </c>
    </row>
    <row r="5245">
      <c r="A5245" s="8" t="str">
        <f t="shared" si="1"/>
        <v>Terry Gaitor</v>
      </c>
      <c r="B5245" s="51" t="s">
        <v>32240</v>
      </c>
      <c r="C5245" s="51" t="s">
        <v>32224</v>
      </c>
      <c r="D5245" s="2" t="s">
        <v>44</v>
      </c>
      <c r="E5245" s="8" t="s">
        <v>32241</v>
      </c>
      <c r="F5245" s="8" t="s">
        <v>46</v>
      </c>
      <c r="G5245" s="101" t="s">
        <v>32225</v>
      </c>
      <c r="H5245" s="95" t="s">
        <v>32242</v>
      </c>
      <c r="I5245" s="95" t="s">
        <v>20129</v>
      </c>
      <c r="J5245" s="10">
        <v>2.4</v>
      </c>
      <c r="K5245" s="8" t="s">
        <v>32243</v>
      </c>
      <c r="L5245" s="8"/>
      <c r="M5245" s="8"/>
      <c r="N5245" s="51" t="s">
        <v>32244</v>
      </c>
      <c r="O5245" s="51" t="s">
        <v>52</v>
      </c>
      <c r="P5245" s="51"/>
      <c r="Q5245" s="51"/>
      <c r="R5245" s="51" t="s">
        <v>2433</v>
      </c>
      <c r="S5245" s="51" t="s">
        <v>32245</v>
      </c>
      <c r="T5245" s="11" t="str">
        <f t="shared" si="2"/>
        <v>Terry Gaitor</v>
      </c>
      <c r="U5245" s="51" t="s">
        <v>55</v>
      </c>
      <c r="V5245" s="51" t="s">
        <v>32246</v>
      </c>
      <c r="W5245" s="51" t="s">
        <v>32247</v>
      </c>
      <c r="X5245" s="51" t="s">
        <v>32248</v>
      </c>
      <c r="Y5245" s="56" t="s">
        <v>32249</v>
      </c>
      <c r="Z5245" s="56" t="s">
        <v>32250</v>
      </c>
      <c r="AA5245" s="51" t="s">
        <v>60</v>
      </c>
      <c r="AB5245" s="51" t="s">
        <v>60</v>
      </c>
      <c r="AC5245" s="51" t="s">
        <v>60</v>
      </c>
      <c r="AD5245" s="56" t="s">
        <v>32251</v>
      </c>
      <c r="AE5245" s="51"/>
      <c r="AF5245" s="8" t="s">
        <v>32241</v>
      </c>
      <c r="AG5245" s="8" t="s">
        <v>64</v>
      </c>
      <c r="AH5245" s="8" t="s">
        <v>194</v>
      </c>
      <c r="AI5245" s="8" t="s">
        <v>233</v>
      </c>
      <c r="AJ5245" s="8" t="s">
        <v>67</v>
      </c>
      <c r="AK5245" s="8"/>
      <c r="AL5245" s="8"/>
      <c r="AM5245" s="8"/>
      <c r="AN5245" s="8" t="s">
        <v>14183</v>
      </c>
      <c r="AO5245" s="8" t="s">
        <v>32252</v>
      </c>
      <c r="AP5245" s="9" t="s">
        <v>32241</v>
      </c>
      <c r="AQ5245" s="11">
        <v>675.0</v>
      </c>
    </row>
    <row r="5246">
      <c r="A5246" s="8" t="str">
        <f t="shared" si="1"/>
        <v>Leith Rawson</v>
      </c>
      <c r="B5246" s="51" t="s">
        <v>32253</v>
      </c>
      <c r="C5246" s="51" t="s">
        <v>32224</v>
      </c>
      <c r="D5246" s="2" t="s">
        <v>44</v>
      </c>
      <c r="E5246" s="8" t="s">
        <v>32254</v>
      </c>
      <c r="F5246" s="8" t="s">
        <v>46</v>
      </c>
      <c r="G5246" s="101" t="s">
        <v>32225</v>
      </c>
      <c r="H5246" s="95" t="s">
        <v>32255</v>
      </c>
      <c r="I5246" s="95" t="s">
        <v>937</v>
      </c>
      <c r="J5246" s="10">
        <v>3.61</v>
      </c>
      <c r="K5246" s="8" t="s">
        <v>32256</v>
      </c>
      <c r="L5246" s="8"/>
      <c r="M5246" s="8"/>
      <c r="N5246" s="51" t="s">
        <v>32257</v>
      </c>
      <c r="O5246" s="51" t="s">
        <v>52</v>
      </c>
      <c r="P5246" s="51"/>
      <c r="Q5246" s="51"/>
      <c r="R5246" s="51" t="s">
        <v>32258</v>
      </c>
      <c r="S5246" s="51" t="s">
        <v>32259</v>
      </c>
      <c r="T5246" s="11" t="str">
        <f t="shared" si="2"/>
        <v>Leith Rawson</v>
      </c>
      <c r="U5246" s="57" t="s">
        <v>55</v>
      </c>
      <c r="V5246" s="51" t="s">
        <v>32260</v>
      </c>
      <c r="W5246" s="57" t="s">
        <v>32261</v>
      </c>
      <c r="X5246" s="8" t="s">
        <v>32262</v>
      </c>
      <c r="Y5246" s="51" t="s">
        <v>60</v>
      </c>
      <c r="Z5246" s="51" t="s">
        <v>60</v>
      </c>
      <c r="AA5246" s="51" t="s">
        <v>60</v>
      </c>
      <c r="AB5246" s="56" t="s">
        <v>32263</v>
      </c>
      <c r="AC5246" s="51" t="s">
        <v>60</v>
      </c>
      <c r="AD5246" s="56" t="s">
        <v>32264</v>
      </c>
      <c r="AE5246" s="51" t="s">
        <v>32265</v>
      </c>
      <c r="AF5246" s="8" t="s">
        <v>407</v>
      </c>
      <c r="AG5246" s="8" t="s">
        <v>64</v>
      </c>
      <c r="AH5246" s="8" t="s">
        <v>194</v>
      </c>
      <c r="AI5246" s="8" t="s">
        <v>233</v>
      </c>
      <c r="AJ5246" s="8"/>
      <c r="AK5246" s="8"/>
      <c r="AL5246" s="8"/>
      <c r="AM5246" s="8"/>
      <c r="AN5246" s="8" t="s">
        <v>32266</v>
      </c>
      <c r="AO5246" s="8" t="s">
        <v>32267</v>
      </c>
      <c r="AP5246" s="9" t="s">
        <v>407</v>
      </c>
      <c r="AQ5246" s="11">
        <v>1376.0</v>
      </c>
    </row>
    <row r="5247">
      <c r="A5247" s="8" t="str">
        <f t="shared" si="1"/>
        <v>Keith Davis</v>
      </c>
      <c r="B5247" s="51" t="s">
        <v>32253</v>
      </c>
      <c r="C5247" s="51" t="s">
        <v>32224</v>
      </c>
      <c r="D5247" s="2" t="s">
        <v>44</v>
      </c>
      <c r="E5247" s="51" t="s">
        <v>32254</v>
      </c>
      <c r="F5247" s="51" t="s">
        <v>46</v>
      </c>
      <c r="G5247" s="101" t="s">
        <v>32225</v>
      </c>
      <c r="H5247" s="101" t="s">
        <v>32255</v>
      </c>
      <c r="I5247" s="101" t="s">
        <v>937</v>
      </c>
      <c r="J5247" s="66">
        <v>3.61</v>
      </c>
      <c r="K5247" s="51" t="s">
        <v>32256</v>
      </c>
      <c r="L5247" s="51" t="s">
        <v>86</v>
      </c>
      <c r="M5247" s="51" t="s">
        <v>86</v>
      </c>
      <c r="N5247" s="51" t="s">
        <v>32268</v>
      </c>
      <c r="O5247" s="51" t="s">
        <v>52</v>
      </c>
      <c r="P5247" s="51"/>
      <c r="Q5247" s="51"/>
      <c r="R5247" s="51" t="s">
        <v>4698</v>
      </c>
      <c r="S5247" s="51" t="s">
        <v>310</v>
      </c>
      <c r="T5247" s="11" t="str">
        <f t="shared" si="2"/>
        <v>Keith Davis</v>
      </c>
      <c r="U5247" s="51" t="s">
        <v>80</v>
      </c>
      <c r="V5247" s="51" t="s">
        <v>32269</v>
      </c>
      <c r="W5247" s="51" t="s">
        <v>86</v>
      </c>
      <c r="X5247" s="51" t="s">
        <v>32262</v>
      </c>
      <c r="Y5247" s="51" t="s">
        <v>60</v>
      </c>
      <c r="Z5247" s="56" t="s">
        <v>32270</v>
      </c>
      <c r="AA5247" s="56" t="s">
        <v>32271</v>
      </c>
      <c r="AB5247" s="56" t="s">
        <v>32272</v>
      </c>
      <c r="AC5247" s="56" t="s">
        <v>32273</v>
      </c>
      <c r="AD5247" s="56" t="s">
        <v>32274</v>
      </c>
      <c r="AE5247" s="51" t="s">
        <v>32265</v>
      </c>
      <c r="AF5247" s="51" t="s">
        <v>407</v>
      </c>
      <c r="AG5247" s="51" t="s">
        <v>64</v>
      </c>
      <c r="AH5247" s="51" t="s">
        <v>194</v>
      </c>
      <c r="AI5247" s="51" t="s">
        <v>233</v>
      </c>
      <c r="AJ5247" s="51" t="s">
        <v>86</v>
      </c>
      <c r="AK5247" s="51" t="s">
        <v>86</v>
      </c>
      <c r="AL5247" s="51" t="s">
        <v>86</v>
      </c>
      <c r="AM5247" s="51" t="s">
        <v>86</v>
      </c>
      <c r="AN5247" s="51" t="s">
        <v>32266</v>
      </c>
      <c r="AO5247" s="51" t="s">
        <v>32267</v>
      </c>
      <c r="AP5247" s="2" t="s">
        <v>407</v>
      </c>
      <c r="AQ5247" s="68">
        <v>1376.0</v>
      </c>
    </row>
    <row r="5248">
      <c r="A5248" s="8" t="str">
        <f t="shared" si="1"/>
        <v>Donavan Joseph</v>
      </c>
      <c r="B5248" s="51" t="s">
        <v>32275</v>
      </c>
      <c r="C5248" s="51" t="s">
        <v>32276</v>
      </c>
      <c r="D5248" s="2" t="s">
        <v>460</v>
      </c>
      <c r="E5248" s="8" t="s">
        <v>530</v>
      </c>
      <c r="F5248" s="8" t="s">
        <v>462</v>
      </c>
      <c r="G5248" s="101" t="s">
        <v>32225</v>
      </c>
      <c r="H5248" s="95" t="s">
        <v>32277</v>
      </c>
      <c r="I5248" s="95" t="s">
        <v>12910</v>
      </c>
      <c r="J5248" s="10">
        <v>3.11</v>
      </c>
      <c r="K5248" s="8" t="s">
        <v>32278</v>
      </c>
      <c r="L5248" s="8"/>
      <c r="M5248" s="8"/>
      <c r="N5248" s="51" t="s">
        <v>32279</v>
      </c>
      <c r="O5248" s="51" t="s">
        <v>52</v>
      </c>
      <c r="P5248" s="51"/>
      <c r="Q5248" s="51"/>
      <c r="R5248" s="8" t="s">
        <v>32280</v>
      </c>
      <c r="S5248" s="8" t="s">
        <v>4858</v>
      </c>
      <c r="T5248" s="11" t="str">
        <f t="shared" si="2"/>
        <v>Donavan Joseph</v>
      </c>
      <c r="U5248" s="8" t="s">
        <v>3159</v>
      </c>
      <c r="V5248" s="51"/>
      <c r="W5248" s="51"/>
      <c r="X5248" s="8" t="s">
        <v>32281</v>
      </c>
      <c r="Y5248" s="51" t="s">
        <v>60</v>
      </c>
      <c r="Z5248" s="56" t="s">
        <v>32282</v>
      </c>
      <c r="AA5248" s="51" t="s">
        <v>60</v>
      </c>
      <c r="AB5248" s="51" t="s">
        <v>60</v>
      </c>
      <c r="AC5248" s="51" t="s">
        <v>60</v>
      </c>
      <c r="AD5248" s="56" t="s">
        <v>32283</v>
      </c>
      <c r="AE5248" s="51" t="s">
        <v>32284</v>
      </c>
      <c r="AF5248" s="8" t="s">
        <v>32285</v>
      </c>
      <c r="AG5248" s="8" t="s">
        <v>477</v>
      </c>
      <c r="AH5248" s="8" t="s">
        <v>543</v>
      </c>
      <c r="AI5248" s="8" t="s">
        <v>233</v>
      </c>
      <c r="AJ5248" s="8"/>
      <c r="AK5248" s="8" t="s">
        <v>32286</v>
      </c>
      <c r="AL5248" s="8" t="s">
        <v>10154</v>
      </c>
      <c r="AM5248" s="8" t="s">
        <v>2322</v>
      </c>
      <c r="AN5248" s="8" t="s">
        <v>32287</v>
      </c>
      <c r="AO5248" s="8" t="s">
        <v>32288</v>
      </c>
      <c r="AP5248" s="9" t="s">
        <v>32285</v>
      </c>
      <c r="AQ5248" s="11">
        <v>820.0</v>
      </c>
    </row>
    <row r="5249">
      <c r="A5249" s="8" t="str">
        <f t="shared" si="1"/>
        <v>Brian Bell</v>
      </c>
      <c r="B5249" s="8" t="s">
        <v>32275</v>
      </c>
      <c r="C5249" s="51" t="s">
        <v>32276</v>
      </c>
      <c r="D5249" s="2" t="s">
        <v>460</v>
      </c>
      <c r="E5249" s="8" t="s">
        <v>530</v>
      </c>
      <c r="F5249" s="8" t="s">
        <v>462</v>
      </c>
      <c r="G5249" s="101" t="s">
        <v>32225</v>
      </c>
      <c r="H5249" s="95" t="s">
        <v>32277</v>
      </c>
      <c r="I5249" s="95" t="s">
        <v>12910</v>
      </c>
      <c r="J5249" s="10">
        <v>3.11</v>
      </c>
      <c r="K5249" s="8" t="s">
        <v>32278</v>
      </c>
      <c r="L5249" s="8"/>
      <c r="M5249" s="8"/>
      <c r="N5249" s="51" t="s">
        <v>32289</v>
      </c>
      <c r="O5249" s="51" t="s">
        <v>52</v>
      </c>
      <c r="P5249" s="51"/>
      <c r="Q5249" s="51"/>
      <c r="R5249" s="57" t="s">
        <v>331</v>
      </c>
      <c r="S5249" s="57" t="s">
        <v>6517</v>
      </c>
      <c r="T5249" s="11" t="str">
        <f t="shared" si="2"/>
        <v>Brian Bell</v>
      </c>
      <c r="U5249" s="8" t="s">
        <v>32290</v>
      </c>
      <c r="V5249" s="51" t="s">
        <v>32291</v>
      </c>
      <c r="W5249" s="57" t="s">
        <v>32292</v>
      </c>
      <c r="X5249" s="8" t="s">
        <v>32281</v>
      </c>
      <c r="Y5249" s="51" t="s">
        <v>60</v>
      </c>
      <c r="Z5249" s="56" t="s">
        <v>32282</v>
      </c>
      <c r="AA5249" s="51" t="s">
        <v>60</v>
      </c>
      <c r="AB5249" s="56" t="s">
        <v>32293</v>
      </c>
      <c r="AC5249" s="51" t="s">
        <v>60</v>
      </c>
      <c r="AD5249" s="56" t="s">
        <v>32283</v>
      </c>
      <c r="AE5249" s="51" t="s">
        <v>32284</v>
      </c>
      <c r="AF5249" s="8" t="s">
        <v>32285</v>
      </c>
      <c r="AG5249" s="8" t="s">
        <v>477</v>
      </c>
      <c r="AH5249" s="8" t="s">
        <v>543</v>
      </c>
      <c r="AI5249" s="8" t="s">
        <v>233</v>
      </c>
      <c r="AJ5249" s="8"/>
      <c r="AK5249" s="8" t="s">
        <v>32286</v>
      </c>
      <c r="AL5249" s="8" t="s">
        <v>10154</v>
      </c>
      <c r="AM5249" s="8" t="s">
        <v>2322</v>
      </c>
      <c r="AN5249" s="8" t="s">
        <v>32287</v>
      </c>
      <c r="AO5249" s="8" t="s">
        <v>32288</v>
      </c>
      <c r="AP5249" s="15" t="s">
        <v>32285</v>
      </c>
      <c r="AQ5249" s="11">
        <v>820.0</v>
      </c>
    </row>
    <row r="5250">
      <c r="A5250" s="8" t="str">
        <f t="shared" si="1"/>
        <v>Manuel Williams</v>
      </c>
      <c r="B5250" s="8" t="s">
        <v>32275</v>
      </c>
      <c r="C5250" s="51" t="s">
        <v>32276</v>
      </c>
      <c r="D5250" s="9" t="s">
        <v>460</v>
      </c>
      <c r="E5250" s="8" t="s">
        <v>530</v>
      </c>
      <c r="F5250" s="8" t="s">
        <v>462</v>
      </c>
      <c r="G5250" s="95" t="s">
        <v>32225</v>
      </c>
      <c r="H5250" s="95" t="s">
        <v>32277</v>
      </c>
      <c r="I5250" s="95" t="s">
        <v>12910</v>
      </c>
      <c r="J5250" s="10">
        <v>3.11</v>
      </c>
      <c r="K5250" s="8" t="s">
        <v>32278</v>
      </c>
      <c r="L5250" s="8"/>
      <c r="M5250" s="8"/>
      <c r="N5250" s="8" t="s">
        <v>32294</v>
      </c>
      <c r="O5250" s="51" t="s">
        <v>52</v>
      </c>
      <c r="P5250" s="51"/>
      <c r="Q5250" s="8"/>
      <c r="R5250" s="13" t="s">
        <v>32295</v>
      </c>
      <c r="S5250" s="13" t="s">
        <v>1878</v>
      </c>
      <c r="T5250" s="11" t="str">
        <f t="shared" si="2"/>
        <v>Manuel Williams</v>
      </c>
      <c r="U5250" s="8" t="s">
        <v>32296</v>
      </c>
      <c r="V5250" s="8" t="s">
        <v>32297</v>
      </c>
      <c r="W5250" s="57" t="s">
        <v>32298</v>
      </c>
      <c r="X5250" s="8" t="s">
        <v>32281</v>
      </c>
      <c r="Y5250" s="51" t="s">
        <v>60</v>
      </c>
      <c r="Z5250" s="56" t="s">
        <v>32282</v>
      </c>
      <c r="AA5250" s="51" t="s">
        <v>60</v>
      </c>
      <c r="AB5250" s="51" t="s">
        <v>60</v>
      </c>
      <c r="AC5250" s="51" t="s">
        <v>60</v>
      </c>
      <c r="AD5250" s="56" t="s">
        <v>32283</v>
      </c>
      <c r="AE5250" s="8" t="s">
        <v>32284</v>
      </c>
      <c r="AF5250" s="8" t="s">
        <v>32285</v>
      </c>
      <c r="AG5250" s="8" t="s">
        <v>477</v>
      </c>
      <c r="AH5250" s="8" t="s">
        <v>543</v>
      </c>
      <c r="AI5250" s="8" t="s">
        <v>233</v>
      </c>
      <c r="AJ5250" s="8"/>
      <c r="AK5250" s="8" t="s">
        <v>32286</v>
      </c>
      <c r="AL5250" s="8" t="s">
        <v>10154</v>
      </c>
      <c r="AM5250" s="8" t="s">
        <v>2322</v>
      </c>
      <c r="AN5250" s="8" t="s">
        <v>32287</v>
      </c>
      <c r="AO5250" s="8" t="s">
        <v>32288</v>
      </c>
      <c r="AP5250" s="15" t="s">
        <v>32285</v>
      </c>
      <c r="AQ5250" s="11">
        <v>820.0</v>
      </c>
    </row>
    <row r="5251">
      <c r="A5251" s="8" t="str">
        <f t="shared" si="1"/>
        <v>Matt Rogers</v>
      </c>
      <c r="B5251" s="8" t="s">
        <v>32275</v>
      </c>
      <c r="C5251" s="51" t="s">
        <v>32276</v>
      </c>
      <c r="D5251" s="9" t="s">
        <v>460</v>
      </c>
      <c r="E5251" s="8" t="s">
        <v>530</v>
      </c>
      <c r="F5251" s="8" t="s">
        <v>462</v>
      </c>
      <c r="G5251" s="95" t="s">
        <v>32225</v>
      </c>
      <c r="H5251" s="95" t="s">
        <v>32277</v>
      </c>
      <c r="I5251" s="95" t="s">
        <v>12910</v>
      </c>
      <c r="J5251" s="10">
        <v>3.11</v>
      </c>
      <c r="K5251" s="8" t="s">
        <v>32278</v>
      </c>
      <c r="L5251" s="8"/>
      <c r="M5251" s="8"/>
      <c r="N5251" s="8" t="s">
        <v>32299</v>
      </c>
      <c r="O5251" s="51" t="s">
        <v>52</v>
      </c>
      <c r="P5251" s="8"/>
      <c r="Q5251" s="8"/>
      <c r="R5251" s="13" t="s">
        <v>771</v>
      </c>
      <c r="S5251" s="13" t="s">
        <v>1523</v>
      </c>
      <c r="T5251" s="11" t="str">
        <f t="shared" si="2"/>
        <v>Matt Rogers</v>
      </c>
      <c r="U5251" s="13" t="s">
        <v>247</v>
      </c>
      <c r="V5251" s="8"/>
      <c r="W5251" s="8"/>
      <c r="X5251" s="8" t="s">
        <v>32281</v>
      </c>
      <c r="Y5251" s="51" t="s">
        <v>60</v>
      </c>
      <c r="Z5251" s="56" t="s">
        <v>32282</v>
      </c>
      <c r="AA5251" s="51" t="s">
        <v>60</v>
      </c>
      <c r="AB5251" s="51" t="s">
        <v>60</v>
      </c>
      <c r="AC5251" s="51" t="s">
        <v>60</v>
      </c>
      <c r="AD5251" s="56" t="s">
        <v>32283</v>
      </c>
      <c r="AE5251" s="8" t="s">
        <v>32284</v>
      </c>
      <c r="AF5251" s="8" t="s">
        <v>32285</v>
      </c>
      <c r="AG5251" s="8" t="s">
        <v>477</v>
      </c>
      <c r="AH5251" s="8" t="s">
        <v>543</v>
      </c>
      <c r="AI5251" s="8" t="s">
        <v>233</v>
      </c>
      <c r="AJ5251" s="8"/>
      <c r="AK5251" s="8" t="s">
        <v>32286</v>
      </c>
      <c r="AL5251" s="8" t="s">
        <v>10154</v>
      </c>
      <c r="AM5251" s="8" t="s">
        <v>2322</v>
      </c>
      <c r="AN5251" s="8" t="s">
        <v>32287</v>
      </c>
      <c r="AO5251" s="8" t="s">
        <v>32288</v>
      </c>
      <c r="AP5251" s="15" t="s">
        <v>32285</v>
      </c>
      <c r="AQ5251" s="11">
        <v>820.0</v>
      </c>
    </row>
    <row r="5252">
      <c r="A5252" s="8" t="str">
        <f t="shared" si="1"/>
        <v>Brenten Couch</v>
      </c>
      <c r="B5252" s="8" t="s">
        <v>32275</v>
      </c>
      <c r="C5252" s="51" t="s">
        <v>32276</v>
      </c>
      <c r="D5252" s="9" t="s">
        <v>460</v>
      </c>
      <c r="E5252" s="8" t="s">
        <v>530</v>
      </c>
      <c r="F5252" s="8" t="s">
        <v>462</v>
      </c>
      <c r="G5252" s="95" t="s">
        <v>32225</v>
      </c>
      <c r="H5252" s="95" t="s">
        <v>32277</v>
      </c>
      <c r="I5252" s="95" t="s">
        <v>12910</v>
      </c>
      <c r="J5252" s="10">
        <v>3.11</v>
      </c>
      <c r="K5252" s="8" t="s">
        <v>32278</v>
      </c>
      <c r="L5252" s="8" t="s">
        <v>86</v>
      </c>
      <c r="M5252" s="8" t="s">
        <v>86</v>
      </c>
      <c r="N5252" s="8" t="s">
        <v>32300</v>
      </c>
      <c r="O5252" s="8" t="s">
        <v>52</v>
      </c>
      <c r="P5252" s="8"/>
      <c r="Q5252" s="8"/>
      <c r="R5252" s="8" t="s">
        <v>32301</v>
      </c>
      <c r="S5252" s="8" t="s">
        <v>3434</v>
      </c>
      <c r="T5252" s="11" t="str">
        <f t="shared" si="2"/>
        <v>Brenten Couch</v>
      </c>
      <c r="U5252" s="8" t="s">
        <v>21459</v>
      </c>
      <c r="V5252" s="8" t="s">
        <v>32302</v>
      </c>
      <c r="W5252" s="8" t="s">
        <v>32303</v>
      </c>
      <c r="X5252" s="8" t="s">
        <v>32281</v>
      </c>
      <c r="Y5252" s="51" t="s">
        <v>60</v>
      </c>
      <c r="Z5252" s="56" t="s">
        <v>32282</v>
      </c>
      <c r="AA5252" s="51" t="s">
        <v>60</v>
      </c>
      <c r="AB5252" s="51" t="s">
        <v>60</v>
      </c>
      <c r="AC5252" s="51" t="s">
        <v>60</v>
      </c>
      <c r="AD5252" s="56" t="s">
        <v>32283</v>
      </c>
      <c r="AE5252" s="8" t="s">
        <v>32284</v>
      </c>
      <c r="AF5252" s="8" t="s">
        <v>32285</v>
      </c>
      <c r="AG5252" s="8" t="s">
        <v>477</v>
      </c>
      <c r="AH5252" s="8" t="s">
        <v>543</v>
      </c>
      <c r="AI5252" s="8" t="s">
        <v>233</v>
      </c>
      <c r="AJ5252" s="8" t="s">
        <v>86</v>
      </c>
      <c r="AK5252" s="8" t="s">
        <v>32286</v>
      </c>
      <c r="AL5252" s="8" t="s">
        <v>10154</v>
      </c>
      <c r="AM5252" s="8" t="s">
        <v>2322</v>
      </c>
      <c r="AN5252" s="8" t="s">
        <v>422</v>
      </c>
      <c r="AO5252" s="8" t="s">
        <v>32288</v>
      </c>
      <c r="AP5252" s="9" t="s">
        <v>32285</v>
      </c>
      <c r="AQ5252" s="11">
        <v>820.0</v>
      </c>
    </row>
    <row r="5253">
      <c r="A5253" s="8" t="str">
        <f t="shared" si="1"/>
        <v>Alanisse Williams</v>
      </c>
      <c r="B5253" s="51" t="s">
        <v>32275</v>
      </c>
      <c r="C5253" s="51" t="s">
        <v>32276</v>
      </c>
      <c r="D5253" s="2" t="s">
        <v>460</v>
      </c>
      <c r="E5253" s="8" t="s">
        <v>530</v>
      </c>
      <c r="F5253" s="8" t="s">
        <v>462</v>
      </c>
      <c r="G5253" s="101" t="s">
        <v>32225</v>
      </c>
      <c r="H5253" s="95" t="s">
        <v>32277</v>
      </c>
      <c r="I5253" s="95" t="s">
        <v>12910</v>
      </c>
      <c r="J5253" s="10">
        <v>3.11</v>
      </c>
      <c r="K5253" s="8" t="s">
        <v>32278</v>
      </c>
      <c r="L5253" s="8"/>
      <c r="M5253" s="8"/>
      <c r="N5253" s="51" t="s">
        <v>32304</v>
      </c>
      <c r="O5253" s="51" t="s">
        <v>52</v>
      </c>
      <c r="P5253" s="51"/>
      <c r="Q5253" s="51"/>
      <c r="R5253" s="8" t="s">
        <v>32305</v>
      </c>
      <c r="S5253" s="8" t="s">
        <v>1878</v>
      </c>
      <c r="T5253" s="11" t="str">
        <f t="shared" si="2"/>
        <v>Alanisse Williams</v>
      </c>
      <c r="U5253" s="8" t="s">
        <v>2695</v>
      </c>
      <c r="V5253" s="51"/>
      <c r="W5253" s="51"/>
      <c r="X5253" s="8" t="s">
        <v>32281</v>
      </c>
      <c r="Y5253" s="56" t="s">
        <v>32306</v>
      </c>
      <c r="Z5253" s="56" t="s">
        <v>32282</v>
      </c>
      <c r="AA5253" s="51" t="s">
        <v>60</v>
      </c>
      <c r="AB5253" s="51" t="s">
        <v>60</v>
      </c>
      <c r="AC5253" s="51" t="s">
        <v>60</v>
      </c>
      <c r="AD5253" s="56" t="s">
        <v>32283</v>
      </c>
      <c r="AE5253" s="51" t="s">
        <v>32284</v>
      </c>
      <c r="AF5253" s="8" t="s">
        <v>32285</v>
      </c>
      <c r="AG5253" s="8" t="s">
        <v>477</v>
      </c>
      <c r="AH5253" s="8" t="s">
        <v>543</v>
      </c>
      <c r="AI5253" s="8" t="s">
        <v>233</v>
      </c>
      <c r="AJ5253" s="8"/>
      <c r="AK5253" s="8" t="s">
        <v>32286</v>
      </c>
      <c r="AL5253" s="8" t="s">
        <v>10154</v>
      </c>
      <c r="AM5253" s="8" t="s">
        <v>2322</v>
      </c>
      <c r="AN5253" s="8" t="s">
        <v>32287</v>
      </c>
      <c r="AO5253" s="8" t="s">
        <v>32288</v>
      </c>
      <c r="AP5253" s="9" t="s">
        <v>32285</v>
      </c>
      <c r="AQ5253" s="11">
        <v>820.0</v>
      </c>
    </row>
    <row r="5254">
      <c r="A5254" s="8" t="str">
        <f t="shared" si="1"/>
        <v>Brent Fahsholz</v>
      </c>
      <c r="B5254" s="51" t="s">
        <v>32275</v>
      </c>
      <c r="C5254" s="51" t="s">
        <v>32276</v>
      </c>
      <c r="D5254" s="2" t="s">
        <v>460</v>
      </c>
      <c r="E5254" s="8" t="s">
        <v>530</v>
      </c>
      <c r="F5254" s="8" t="s">
        <v>462</v>
      </c>
      <c r="G5254" s="101" t="s">
        <v>32225</v>
      </c>
      <c r="H5254" s="95" t="s">
        <v>32277</v>
      </c>
      <c r="I5254" s="95" t="s">
        <v>12910</v>
      </c>
      <c r="J5254" s="10">
        <v>3.11</v>
      </c>
      <c r="K5254" s="8" t="s">
        <v>32278</v>
      </c>
      <c r="L5254" s="8"/>
      <c r="M5254" s="8"/>
      <c r="N5254" s="51" t="s">
        <v>32307</v>
      </c>
      <c r="O5254" s="51" t="s">
        <v>52</v>
      </c>
      <c r="P5254" s="51"/>
      <c r="Q5254" s="51"/>
      <c r="R5254" s="51" t="s">
        <v>9568</v>
      </c>
      <c r="S5254" s="51" t="s">
        <v>32308</v>
      </c>
      <c r="T5254" s="11" t="str">
        <f t="shared" si="2"/>
        <v>Brent Fahsholz</v>
      </c>
      <c r="U5254" s="8" t="s">
        <v>106</v>
      </c>
      <c r="V5254" s="51" t="s">
        <v>32309</v>
      </c>
      <c r="W5254" s="57" t="s">
        <v>32310</v>
      </c>
      <c r="X5254" s="8" t="s">
        <v>32281</v>
      </c>
      <c r="Y5254" s="51" t="s">
        <v>60</v>
      </c>
      <c r="Z5254" s="51" t="s">
        <v>60</v>
      </c>
      <c r="AA5254" s="51" t="s">
        <v>60</v>
      </c>
      <c r="AB5254" s="51" t="s">
        <v>60</v>
      </c>
      <c r="AC5254" s="51" t="s">
        <v>60</v>
      </c>
      <c r="AD5254" s="56" t="s">
        <v>32283</v>
      </c>
      <c r="AE5254" s="51" t="s">
        <v>32284</v>
      </c>
      <c r="AF5254" s="8" t="s">
        <v>32285</v>
      </c>
      <c r="AG5254" s="8" t="s">
        <v>477</v>
      </c>
      <c r="AH5254" s="8" t="s">
        <v>543</v>
      </c>
      <c r="AI5254" s="8" t="s">
        <v>233</v>
      </c>
      <c r="AJ5254" s="8"/>
      <c r="AK5254" s="8" t="s">
        <v>32286</v>
      </c>
      <c r="AL5254" s="8" t="s">
        <v>10154</v>
      </c>
      <c r="AM5254" s="8" t="s">
        <v>2322</v>
      </c>
      <c r="AN5254" s="8" t="s">
        <v>32287</v>
      </c>
      <c r="AO5254" s="8" t="s">
        <v>32288</v>
      </c>
      <c r="AP5254" s="9" t="s">
        <v>32285</v>
      </c>
      <c r="AQ5254" s="11">
        <v>820.0</v>
      </c>
    </row>
    <row r="5255">
      <c r="A5255" s="8" t="str">
        <f t="shared" si="1"/>
        <v>Chris Bray</v>
      </c>
      <c r="B5255" s="51" t="s">
        <v>32311</v>
      </c>
      <c r="C5255" s="51" t="s">
        <v>32276</v>
      </c>
      <c r="D5255" s="2" t="s">
        <v>460</v>
      </c>
      <c r="E5255" s="8" t="s">
        <v>2393</v>
      </c>
      <c r="F5255" s="8" t="s">
        <v>462</v>
      </c>
      <c r="G5255" s="51" t="s">
        <v>32225</v>
      </c>
      <c r="H5255" s="8" t="s">
        <v>32312</v>
      </c>
      <c r="I5255" s="8" t="s">
        <v>49</v>
      </c>
      <c r="J5255" s="10">
        <v>3.7</v>
      </c>
      <c r="K5255" s="8" t="s">
        <v>32313</v>
      </c>
      <c r="L5255" s="8"/>
      <c r="M5255" s="8"/>
      <c r="N5255" s="51" t="s">
        <v>32314</v>
      </c>
      <c r="O5255" s="51" t="s">
        <v>52</v>
      </c>
      <c r="P5255" s="51"/>
      <c r="Q5255" s="51"/>
      <c r="R5255" s="51" t="s">
        <v>791</v>
      </c>
      <c r="S5255" s="51" t="s">
        <v>3061</v>
      </c>
      <c r="T5255" s="11" t="str">
        <f t="shared" si="2"/>
        <v>Chris Bray</v>
      </c>
      <c r="U5255" s="51" t="s">
        <v>55</v>
      </c>
      <c r="V5255" s="51" t="s">
        <v>32315</v>
      </c>
      <c r="W5255" s="51" t="s">
        <v>32316</v>
      </c>
      <c r="X5255" s="8" t="s">
        <v>32317</v>
      </c>
      <c r="Y5255" s="56" t="s">
        <v>32318</v>
      </c>
      <c r="Z5255" s="51" t="s">
        <v>60</v>
      </c>
      <c r="AA5255" s="56" t="s">
        <v>32319</v>
      </c>
      <c r="AB5255" s="51" t="s">
        <v>60</v>
      </c>
      <c r="AC5255" s="51" t="s">
        <v>60</v>
      </c>
      <c r="AD5255" s="51" t="s">
        <v>60</v>
      </c>
      <c r="AE5255" s="51" t="s">
        <v>13960</v>
      </c>
      <c r="AF5255" s="8" t="s">
        <v>32320</v>
      </c>
      <c r="AG5255" s="8" t="s">
        <v>477</v>
      </c>
      <c r="AH5255" s="8" t="s">
        <v>232</v>
      </c>
      <c r="AI5255" s="8" t="s">
        <v>233</v>
      </c>
      <c r="AJ5255" s="8"/>
      <c r="AK5255" s="8" t="s">
        <v>5866</v>
      </c>
      <c r="AL5255" s="8" t="s">
        <v>136</v>
      </c>
      <c r="AM5255" s="8" t="s">
        <v>236</v>
      </c>
      <c r="AN5255" s="8" t="s">
        <v>32321</v>
      </c>
      <c r="AO5255" s="8" t="s">
        <v>32322</v>
      </c>
      <c r="AP5255" s="9" t="s">
        <v>32320</v>
      </c>
      <c r="AQ5255" s="11">
        <v>5447.0</v>
      </c>
    </row>
    <row r="5256">
      <c r="A5256" s="8" t="str">
        <f t="shared" si="1"/>
        <v>Jordan Bramblett</v>
      </c>
      <c r="B5256" s="51" t="s">
        <v>32311</v>
      </c>
      <c r="C5256" s="51" t="s">
        <v>32276</v>
      </c>
      <c r="D5256" s="2" t="s">
        <v>460</v>
      </c>
      <c r="E5256" s="8" t="s">
        <v>2393</v>
      </c>
      <c r="F5256" s="8" t="s">
        <v>462</v>
      </c>
      <c r="G5256" s="51" t="s">
        <v>32225</v>
      </c>
      <c r="H5256" s="8" t="s">
        <v>32312</v>
      </c>
      <c r="I5256" s="8" t="s">
        <v>49</v>
      </c>
      <c r="J5256" s="10">
        <v>3.7</v>
      </c>
      <c r="K5256" s="8" t="s">
        <v>32313</v>
      </c>
      <c r="L5256" s="8"/>
      <c r="M5256" s="8"/>
      <c r="N5256" s="51" t="s">
        <v>32323</v>
      </c>
      <c r="O5256" s="51" t="s">
        <v>52</v>
      </c>
      <c r="P5256" s="51"/>
      <c r="Q5256" s="51"/>
      <c r="R5256" s="8" t="s">
        <v>1841</v>
      </c>
      <c r="S5256" s="8" t="s">
        <v>32324</v>
      </c>
      <c r="T5256" s="11" t="str">
        <f t="shared" si="2"/>
        <v>Jordan Bramblett</v>
      </c>
      <c r="U5256" s="8" t="s">
        <v>106</v>
      </c>
      <c r="V5256" s="51"/>
      <c r="W5256" s="51"/>
      <c r="X5256" s="8" t="s">
        <v>32317</v>
      </c>
      <c r="Y5256" s="51" t="s">
        <v>60</v>
      </c>
      <c r="Z5256" s="56" t="s">
        <v>13967</v>
      </c>
      <c r="AA5256" s="51" t="s">
        <v>60</v>
      </c>
      <c r="AB5256" s="51" t="s">
        <v>60</v>
      </c>
      <c r="AC5256" s="56" t="s">
        <v>32325</v>
      </c>
      <c r="AD5256" s="56" t="s">
        <v>13959</v>
      </c>
      <c r="AE5256" s="51" t="s">
        <v>13960</v>
      </c>
      <c r="AF5256" s="8" t="s">
        <v>32320</v>
      </c>
      <c r="AG5256" s="8" t="s">
        <v>477</v>
      </c>
      <c r="AH5256" s="8" t="s">
        <v>232</v>
      </c>
      <c r="AI5256" s="8" t="s">
        <v>233</v>
      </c>
      <c r="AJ5256" s="8"/>
      <c r="AK5256" s="8" t="s">
        <v>5866</v>
      </c>
      <c r="AL5256" s="8" t="s">
        <v>136</v>
      </c>
      <c r="AM5256" s="8" t="s">
        <v>236</v>
      </c>
      <c r="AN5256" s="8" t="s">
        <v>32321</v>
      </c>
      <c r="AO5256" s="8" t="s">
        <v>32322</v>
      </c>
      <c r="AP5256" s="9" t="s">
        <v>32320</v>
      </c>
      <c r="AQ5256" s="11">
        <v>5447.0</v>
      </c>
    </row>
    <row r="5257">
      <c r="A5257" s="8" t="str">
        <f t="shared" si="1"/>
        <v>Ben Quigley</v>
      </c>
      <c r="B5257" s="8" t="s">
        <v>32326</v>
      </c>
      <c r="C5257" s="51" t="s">
        <v>32276</v>
      </c>
      <c r="D5257" s="2" t="s">
        <v>460</v>
      </c>
      <c r="E5257" s="8" t="s">
        <v>32327</v>
      </c>
      <c r="F5257" s="13" t="s">
        <v>462</v>
      </c>
      <c r="G5257" s="51" t="s">
        <v>32225</v>
      </c>
      <c r="H5257" s="8" t="s">
        <v>32328</v>
      </c>
      <c r="I5257" s="8" t="s">
        <v>32329</v>
      </c>
      <c r="J5257" s="10">
        <v>3.11</v>
      </c>
      <c r="K5257" s="8" t="s">
        <v>32330</v>
      </c>
      <c r="L5257" s="8"/>
      <c r="M5257" s="8"/>
      <c r="N5257" s="51" t="s">
        <v>32331</v>
      </c>
      <c r="O5257" s="51" t="s">
        <v>52</v>
      </c>
      <c r="P5257" s="51"/>
      <c r="Q5257" s="51"/>
      <c r="R5257" s="57" t="s">
        <v>2944</v>
      </c>
      <c r="S5257" s="57" t="s">
        <v>32332</v>
      </c>
      <c r="T5257" s="11" t="str">
        <f t="shared" si="2"/>
        <v>Ben Quigley</v>
      </c>
      <c r="U5257" s="51" t="s">
        <v>55</v>
      </c>
      <c r="V5257" s="51" t="s">
        <v>32333</v>
      </c>
      <c r="W5257" s="51"/>
      <c r="X5257" s="8" t="s">
        <v>32334</v>
      </c>
      <c r="Y5257" s="51" t="s">
        <v>60</v>
      </c>
      <c r="Z5257" s="56" t="s">
        <v>32335</v>
      </c>
      <c r="AA5257" s="51" t="s">
        <v>60</v>
      </c>
      <c r="AB5257" s="51" t="s">
        <v>60</v>
      </c>
      <c r="AC5257" s="51" t="s">
        <v>60</v>
      </c>
      <c r="AD5257" s="56" t="s">
        <v>32336</v>
      </c>
      <c r="AE5257" s="51" t="s">
        <v>32337</v>
      </c>
      <c r="AF5257" s="8" t="s">
        <v>32338</v>
      </c>
      <c r="AG5257" s="8" t="s">
        <v>477</v>
      </c>
      <c r="AH5257" s="8" t="s">
        <v>352</v>
      </c>
      <c r="AI5257" s="13" t="s">
        <v>233</v>
      </c>
      <c r="AJ5257" s="8"/>
      <c r="AK5257" s="8"/>
      <c r="AL5257" s="8"/>
      <c r="AM5257" s="8"/>
      <c r="AN5257" s="8" t="s">
        <v>32339</v>
      </c>
      <c r="AO5257" s="8" t="s">
        <v>32340</v>
      </c>
      <c r="AP5257" s="9" t="s">
        <v>32338</v>
      </c>
      <c r="AQ5257" s="11">
        <v>561.0</v>
      </c>
    </row>
    <row r="5258">
      <c r="A5258" s="8" t="str">
        <f t="shared" si="1"/>
        <v>Rose Vargas</v>
      </c>
      <c r="B5258" s="8" t="s">
        <v>32326</v>
      </c>
      <c r="C5258" s="51" t="s">
        <v>32276</v>
      </c>
      <c r="D5258" s="2" t="s">
        <v>460</v>
      </c>
      <c r="E5258" s="8" t="s">
        <v>32327</v>
      </c>
      <c r="F5258" s="13" t="s">
        <v>462</v>
      </c>
      <c r="G5258" s="51" t="s">
        <v>32225</v>
      </c>
      <c r="H5258" s="8" t="s">
        <v>32328</v>
      </c>
      <c r="I5258" s="8" t="s">
        <v>32329</v>
      </c>
      <c r="J5258" s="10">
        <v>3.11</v>
      </c>
      <c r="K5258" s="8" t="s">
        <v>32330</v>
      </c>
      <c r="L5258" s="8"/>
      <c r="M5258" s="8"/>
      <c r="N5258" s="51" t="s">
        <v>32341</v>
      </c>
      <c r="O5258" s="51" t="s">
        <v>52</v>
      </c>
      <c r="P5258" s="51"/>
      <c r="Q5258" s="51"/>
      <c r="R5258" s="57" t="s">
        <v>4381</v>
      </c>
      <c r="S5258" s="57" t="s">
        <v>32342</v>
      </c>
      <c r="T5258" s="11" t="str">
        <f t="shared" si="2"/>
        <v>Rose Vargas</v>
      </c>
      <c r="U5258" s="51" t="s">
        <v>160</v>
      </c>
      <c r="V5258" s="51"/>
      <c r="W5258" s="51"/>
      <c r="X5258" s="8" t="s">
        <v>32334</v>
      </c>
      <c r="Y5258" s="51" t="s">
        <v>60</v>
      </c>
      <c r="Z5258" s="56" t="s">
        <v>32335</v>
      </c>
      <c r="AA5258" s="51" t="s">
        <v>60</v>
      </c>
      <c r="AB5258" s="51" t="s">
        <v>60</v>
      </c>
      <c r="AC5258" s="51" t="s">
        <v>60</v>
      </c>
      <c r="AD5258" s="56" t="s">
        <v>32336</v>
      </c>
      <c r="AE5258" s="51" t="s">
        <v>32337</v>
      </c>
      <c r="AF5258" s="8" t="s">
        <v>32338</v>
      </c>
      <c r="AG5258" s="8" t="s">
        <v>477</v>
      </c>
      <c r="AH5258" s="8" t="s">
        <v>352</v>
      </c>
      <c r="AI5258" s="13" t="s">
        <v>233</v>
      </c>
      <c r="AJ5258" s="8"/>
      <c r="AK5258" s="8"/>
      <c r="AL5258" s="8"/>
      <c r="AM5258" s="8"/>
      <c r="AN5258" s="8" t="s">
        <v>32339</v>
      </c>
      <c r="AO5258" s="8" t="s">
        <v>32340</v>
      </c>
      <c r="AP5258" s="9" t="s">
        <v>32338</v>
      </c>
      <c r="AQ5258" s="11">
        <v>561.0</v>
      </c>
    </row>
    <row r="5259">
      <c r="A5259" s="8" t="str">
        <f t="shared" si="1"/>
        <v>Michael Williams</v>
      </c>
      <c r="B5259" s="51" t="s">
        <v>32326</v>
      </c>
      <c r="C5259" s="51" t="s">
        <v>32276</v>
      </c>
      <c r="D5259" s="2" t="s">
        <v>460</v>
      </c>
      <c r="E5259" s="8" t="s">
        <v>32327</v>
      </c>
      <c r="F5259" s="8" t="s">
        <v>462</v>
      </c>
      <c r="G5259" s="51" t="s">
        <v>32225</v>
      </c>
      <c r="H5259" s="8" t="s">
        <v>32328</v>
      </c>
      <c r="I5259" s="8" t="s">
        <v>32329</v>
      </c>
      <c r="J5259" s="10">
        <v>3.11</v>
      </c>
      <c r="K5259" s="8" t="s">
        <v>32330</v>
      </c>
      <c r="L5259" s="8"/>
      <c r="M5259" s="8"/>
      <c r="N5259" s="51" t="s">
        <v>32343</v>
      </c>
      <c r="O5259" s="51" t="s">
        <v>52</v>
      </c>
      <c r="P5259" s="51"/>
      <c r="Q5259" s="51"/>
      <c r="R5259" s="51" t="s">
        <v>731</v>
      </c>
      <c r="S5259" s="51" t="s">
        <v>1878</v>
      </c>
      <c r="T5259" s="11" t="str">
        <f t="shared" si="2"/>
        <v>Michael Williams</v>
      </c>
      <c r="U5259" s="51" t="s">
        <v>386</v>
      </c>
      <c r="V5259" s="51"/>
      <c r="W5259" s="51"/>
      <c r="X5259" s="8" t="s">
        <v>32334</v>
      </c>
      <c r="Y5259" s="51" t="s">
        <v>60</v>
      </c>
      <c r="Z5259" s="56" t="s">
        <v>32335</v>
      </c>
      <c r="AA5259" s="51" t="s">
        <v>60</v>
      </c>
      <c r="AB5259" s="51" t="s">
        <v>60</v>
      </c>
      <c r="AC5259" s="51" t="s">
        <v>60</v>
      </c>
      <c r="AD5259" s="56" t="s">
        <v>32336</v>
      </c>
      <c r="AE5259" s="51" t="s">
        <v>32337</v>
      </c>
      <c r="AF5259" s="8" t="s">
        <v>32338</v>
      </c>
      <c r="AG5259" s="8" t="s">
        <v>477</v>
      </c>
      <c r="AH5259" s="8" t="s">
        <v>352</v>
      </c>
      <c r="AI5259" s="8" t="s">
        <v>233</v>
      </c>
      <c r="AJ5259" s="8"/>
      <c r="AK5259" s="8"/>
      <c r="AL5259" s="8"/>
      <c r="AM5259" s="8"/>
      <c r="AN5259" s="8" t="s">
        <v>32339</v>
      </c>
      <c r="AO5259" s="8" t="s">
        <v>32340</v>
      </c>
      <c r="AP5259" s="9" t="s">
        <v>32338</v>
      </c>
      <c r="AQ5259" s="11">
        <v>561.0</v>
      </c>
    </row>
    <row r="5260">
      <c r="A5260" s="8" t="str">
        <f t="shared" si="1"/>
        <v>Curtis King</v>
      </c>
      <c r="B5260" s="51" t="s">
        <v>32344</v>
      </c>
      <c r="C5260" s="51" t="s">
        <v>32276</v>
      </c>
      <c r="D5260" s="2" t="s">
        <v>460</v>
      </c>
      <c r="E5260" s="8" t="s">
        <v>26748</v>
      </c>
      <c r="F5260" s="8" t="s">
        <v>462</v>
      </c>
      <c r="G5260" s="51" t="s">
        <v>32225</v>
      </c>
      <c r="H5260" s="8"/>
      <c r="I5260" s="8" t="s">
        <v>49</v>
      </c>
      <c r="J5260" s="10">
        <v>3.2</v>
      </c>
      <c r="K5260" s="8" t="s">
        <v>32345</v>
      </c>
      <c r="L5260" s="8"/>
      <c r="M5260" s="8"/>
      <c r="N5260" s="51" t="s">
        <v>32346</v>
      </c>
      <c r="O5260" s="51" t="s">
        <v>52</v>
      </c>
      <c r="P5260" s="51"/>
      <c r="Q5260" s="51"/>
      <c r="R5260" s="51" t="s">
        <v>9273</v>
      </c>
      <c r="S5260" s="51" t="s">
        <v>5358</v>
      </c>
      <c r="T5260" s="11" t="str">
        <f t="shared" si="2"/>
        <v>Curtis King</v>
      </c>
      <c r="U5260" s="57" t="s">
        <v>55</v>
      </c>
      <c r="V5260" s="51" t="s">
        <v>32347</v>
      </c>
      <c r="W5260" s="57" t="s">
        <v>32348</v>
      </c>
      <c r="X5260" s="8" t="s">
        <v>32349</v>
      </c>
      <c r="Y5260" s="51" t="s">
        <v>60</v>
      </c>
      <c r="Z5260" s="56" t="s">
        <v>32350</v>
      </c>
      <c r="AA5260" s="51" t="s">
        <v>60</v>
      </c>
      <c r="AB5260" s="51" t="s">
        <v>60</v>
      </c>
      <c r="AC5260" s="51" t="s">
        <v>60</v>
      </c>
      <c r="AD5260" s="56" t="s">
        <v>32351</v>
      </c>
      <c r="AE5260" s="51" t="s">
        <v>32352</v>
      </c>
      <c r="AF5260" s="8" t="s">
        <v>32353</v>
      </c>
      <c r="AG5260" s="8" t="s">
        <v>477</v>
      </c>
      <c r="AH5260" s="8" t="s">
        <v>65</v>
      </c>
      <c r="AI5260" s="8" t="s">
        <v>233</v>
      </c>
      <c r="AJ5260" s="8"/>
      <c r="AK5260" s="8"/>
      <c r="AL5260" s="8"/>
      <c r="AM5260" s="8"/>
      <c r="AN5260" s="8" t="s">
        <v>26124</v>
      </c>
      <c r="AO5260" s="8" t="s">
        <v>32354</v>
      </c>
      <c r="AP5260" s="9" t="s">
        <v>32353</v>
      </c>
      <c r="AQ5260" s="11">
        <v>300.0</v>
      </c>
    </row>
    <row r="5261">
      <c r="A5261" s="8" t="str">
        <f t="shared" si="1"/>
        <v>Nardia Padilla</v>
      </c>
      <c r="B5261" s="8" t="s">
        <v>32344</v>
      </c>
      <c r="C5261" s="51" t="s">
        <v>32276</v>
      </c>
      <c r="D5261" s="2" t="s">
        <v>460</v>
      </c>
      <c r="E5261" s="8" t="s">
        <v>26748</v>
      </c>
      <c r="F5261" s="8" t="s">
        <v>462</v>
      </c>
      <c r="G5261" s="51" t="s">
        <v>32225</v>
      </c>
      <c r="H5261" s="8"/>
      <c r="I5261" s="8" t="s">
        <v>49</v>
      </c>
      <c r="J5261" s="10">
        <v>3.2</v>
      </c>
      <c r="K5261" s="8" t="s">
        <v>32345</v>
      </c>
      <c r="L5261" s="8"/>
      <c r="M5261" s="8"/>
      <c r="N5261" s="51" t="s">
        <v>32355</v>
      </c>
      <c r="O5261" s="51" t="s">
        <v>52</v>
      </c>
      <c r="P5261" s="51"/>
      <c r="Q5261" s="51"/>
      <c r="R5261" s="57" t="s">
        <v>32356</v>
      </c>
      <c r="S5261" s="57" t="s">
        <v>32357</v>
      </c>
      <c r="T5261" s="11" t="str">
        <f t="shared" si="2"/>
        <v>Nardia Padilla</v>
      </c>
      <c r="U5261" s="51" t="s">
        <v>76</v>
      </c>
      <c r="V5261" s="51" t="s">
        <v>32358</v>
      </c>
      <c r="W5261" s="51"/>
      <c r="X5261" s="8" t="s">
        <v>32349</v>
      </c>
      <c r="Y5261" s="51" t="s">
        <v>60</v>
      </c>
      <c r="Z5261" s="56" t="s">
        <v>32350</v>
      </c>
      <c r="AA5261" s="51" t="s">
        <v>60</v>
      </c>
      <c r="AB5261" s="51" t="s">
        <v>60</v>
      </c>
      <c r="AC5261" s="51" t="s">
        <v>60</v>
      </c>
      <c r="AD5261" s="56" t="s">
        <v>32351</v>
      </c>
      <c r="AE5261" s="51" t="s">
        <v>32352</v>
      </c>
      <c r="AF5261" s="8" t="s">
        <v>32353</v>
      </c>
      <c r="AG5261" s="8" t="s">
        <v>477</v>
      </c>
      <c r="AH5261" s="8" t="s">
        <v>65</v>
      </c>
      <c r="AI5261" s="8" t="s">
        <v>233</v>
      </c>
      <c r="AJ5261" s="8"/>
      <c r="AK5261" s="8"/>
      <c r="AL5261" s="8"/>
      <c r="AM5261" s="8"/>
      <c r="AN5261" s="8" t="s">
        <v>26124</v>
      </c>
      <c r="AO5261" s="8" t="s">
        <v>32354</v>
      </c>
      <c r="AP5261" s="9" t="s">
        <v>32353</v>
      </c>
      <c r="AQ5261" s="11">
        <v>300.0</v>
      </c>
    </row>
    <row r="5262">
      <c r="A5262" s="8" t="str">
        <f t="shared" si="1"/>
        <v>Devon Ford</v>
      </c>
      <c r="B5262" s="8" t="s">
        <v>32344</v>
      </c>
      <c r="C5262" s="51" t="s">
        <v>32276</v>
      </c>
      <c r="D5262" s="2" t="s">
        <v>460</v>
      </c>
      <c r="E5262" s="8" t="s">
        <v>26748</v>
      </c>
      <c r="F5262" s="8" t="s">
        <v>462</v>
      </c>
      <c r="G5262" s="51" t="s">
        <v>32225</v>
      </c>
      <c r="H5262" s="8"/>
      <c r="I5262" s="8" t="s">
        <v>49</v>
      </c>
      <c r="J5262" s="10">
        <v>3.2</v>
      </c>
      <c r="K5262" s="8" t="s">
        <v>32345</v>
      </c>
      <c r="L5262" s="8"/>
      <c r="M5262" s="8"/>
      <c r="N5262" s="51" t="s">
        <v>32359</v>
      </c>
      <c r="O5262" s="51" t="s">
        <v>52</v>
      </c>
      <c r="P5262" s="51"/>
      <c r="Q5262" s="51"/>
      <c r="R5262" s="57" t="s">
        <v>32360</v>
      </c>
      <c r="S5262" s="57" t="s">
        <v>7747</v>
      </c>
      <c r="T5262" s="11" t="str">
        <f t="shared" si="2"/>
        <v>Devon Ford</v>
      </c>
      <c r="U5262" s="57" t="s">
        <v>80</v>
      </c>
      <c r="V5262" s="51" t="s">
        <v>32361</v>
      </c>
      <c r="W5262" s="51"/>
      <c r="X5262" s="8" t="s">
        <v>32349</v>
      </c>
      <c r="Y5262" s="51" t="s">
        <v>60</v>
      </c>
      <c r="Z5262" s="56" t="s">
        <v>32350</v>
      </c>
      <c r="AA5262" s="51" t="s">
        <v>60</v>
      </c>
      <c r="AB5262" s="51" t="s">
        <v>60</v>
      </c>
      <c r="AC5262" s="51" t="s">
        <v>60</v>
      </c>
      <c r="AD5262" s="56" t="s">
        <v>32351</v>
      </c>
      <c r="AE5262" s="51" t="s">
        <v>32352</v>
      </c>
      <c r="AF5262" s="8" t="s">
        <v>32353</v>
      </c>
      <c r="AG5262" s="8" t="s">
        <v>477</v>
      </c>
      <c r="AH5262" s="8" t="s">
        <v>65</v>
      </c>
      <c r="AI5262" s="8" t="s">
        <v>233</v>
      </c>
      <c r="AJ5262" s="8"/>
      <c r="AK5262" s="8"/>
      <c r="AL5262" s="8"/>
      <c r="AM5262" s="8"/>
      <c r="AN5262" s="8" t="s">
        <v>26124</v>
      </c>
      <c r="AO5262" s="8" t="s">
        <v>32354</v>
      </c>
      <c r="AP5262" s="9" t="s">
        <v>32353</v>
      </c>
      <c r="AQ5262" s="11">
        <v>300.0</v>
      </c>
    </row>
    <row r="5263">
      <c r="A5263" s="8" t="str">
        <f t="shared" si="1"/>
        <v>Kendrick Farr</v>
      </c>
      <c r="B5263" s="8" t="s">
        <v>32362</v>
      </c>
      <c r="C5263" s="51" t="s">
        <v>32363</v>
      </c>
      <c r="D5263" s="2" t="s">
        <v>726</v>
      </c>
      <c r="E5263" s="13" t="s">
        <v>824</v>
      </c>
      <c r="F5263" s="13" t="s">
        <v>462</v>
      </c>
      <c r="G5263" s="51" t="s">
        <v>32225</v>
      </c>
      <c r="H5263" s="8" t="s">
        <v>32364</v>
      </c>
      <c r="I5263" s="8" t="s">
        <v>219</v>
      </c>
      <c r="J5263" s="10">
        <v>2.6</v>
      </c>
      <c r="K5263" s="8" t="s">
        <v>32365</v>
      </c>
      <c r="L5263" s="8"/>
      <c r="M5263" s="8"/>
      <c r="N5263" s="51" t="s">
        <v>32366</v>
      </c>
      <c r="O5263" s="51" t="s">
        <v>52</v>
      </c>
      <c r="P5263" s="51"/>
      <c r="Q5263" s="51"/>
      <c r="R5263" s="57" t="s">
        <v>16704</v>
      </c>
      <c r="S5263" s="57" t="s">
        <v>21728</v>
      </c>
      <c r="T5263" s="11" t="str">
        <f t="shared" si="2"/>
        <v>Kendrick Farr</v>
      </c>
      <c r="U5263" s="8" t="s">
        <v>55</v>
      </c>
      <c r="V5263" s="51" t="s">
        <v>32367</v>
      </c>
      <c r="W5263" s="57" t="s">
        <v>32368</v>
      </c>
      <c r="X5263" s="8" t="s">
        <v>32369</v>
      </c>
      <c r="Y5263" s="51" t="s">
        <v>60</v>
      </c>
      <c r="Z5263" s="51" t="s">
        <v>60</v>
      </c>
      <c r="AA5263" s="51" t="s">
        <v>60</v>
      </c>
      <c r="AB5263" s="56" t="s">
        <v>32370</v>
      </c>
      <c r="AC5263" s="51" t="s">
        <v>60</v>
      </c>
      <c r="AD5263" s="51" t="s">
        <v>60</v>
      </c>
      <c r="AE5263" s="51"/>
      <c r="AF5263" s="13" t="s">
        <v>32371</v>
      </c>
      <c r="AG5263" s="13" t="s">
        <v>740</v>
      </c>
      <c r="AH5263" s="13" t="s">
        <v>65</v>
      </c>
      <c r="AI5263" s="8" t="s">
        <v>233</v>
      </c>
      <c r="AJ5263" s="8" t="s">
        <v>67</v>
      </c>
      <c r="AK5263" s="8" t="s">
        <v>49</v>
      </c>
      <c r="AL5263" s="8" t="s">
        <v>49</v>
      </c>
      <c r="AM5263" s="8"/>
      <c r="AN5263" s="8"/>
      <c r="AO5263" s="8" t="s">
        <v>32372</v>
      </c>
      <c r="AP5263" s="9" t="s">
        <v>32371</v>
      </c>
      <c r="AQ5263" s="11">
        <v>878.0</v>
      </c>
    </row>
    <row r="5264">
      <c r="A5264" s="8" t="str">
        <f t="shared" si="1"/>
        <v>Ally Hudson</v>
      </c>
      <c r="B5264" s="51" t="s">
        <v>32373</v>
      </c>
      <c r="C5264" s="51" t="s">
        <v>32374</v>
      </c>
      <c r="D5264" s="2" t="s">
        <v>726</v>
      </c>
      <c r="E5264" s="8" t="s">
        <v>894</v>
      </c>
      <c r="F5264" s="8" t="s">
        <v>462</v>
      </c>
      <c r="G5264" s="51" t="s">
        <v>32225</v>
      </c>
      <c r="H5264" s="8" t="s">
        <v>32375</v>
      </c>
      <c r="I5264" s="8" t="s">
        <v>219</v>
      </c>
      <c r="J5264" s="10">
        <v>3.14</v>
      </c>
      <c r="K5264" s="8" t="s">
        <v>32376</v>
      </c>
      <c r="L5264" s="8" t="s">
        <v>86</v>
      </c>
      <c r="M5264" s="8" t="s">
        <v>86</v>
      </c>
      <c r="N5264" s="51" t="s">
        <v>32377</v>
      </c>
      <c r="O5264" s="51" t="s">
        <v>52</v>
      </c>
      <c r="P5264" s="51"/>
      <c r="Q5264" s="51"/>
      <c r="R5264" s="51" t="s">
        <v>32378</v>
      </c>
      <c r="S5264" s="51" t="s">
        <v>20124</v>
      </c>
      <c r="T5264" s="11" t="str">
        <f t="shared" si="2"/>
        <v>Ally Hudson</v>
      </c>
      <c r="U5264" s="51" t="s">
        <v>55</v>
      </c>
      <c r="V5264" s="51" t="s">
        <v>32379</v>
      </c>
      <c r="W5264" s="51" t="s">
        <v>32380</v>
      </c>
      <c r="X5264" s="51" t="s">
        <v>32381</v>
      </c>
      <c r="Y5264" s="56" t="s">
        <v>32382</v>
      </c>
      <c r="Z5264" s="51" t="s">
        <v>60</v>
      </c>
      <c r="AA5264" s="56" t="s">
        <v>32383</v>
      </c>
      <c r="AB5264" s="56" t="s">
        <v>32384</v>
      </c>
      <c r="AC5264" s="51" t="s">
        <v>60</v>
      </c>
      <c r="AD5264" s="51" t="s">
        <v>60</v>
      </c>
      <c r="AE5264" s="51" t="s">
        <v>32385</v>
      </c>
      <c r="AF5264" s="8" t="s">
        <v>32386</v>
      </c>
      <c r="AG5264" s="8" t="s">
        <v>740</v>
      </c>
      <c r="AH5264" s="8" t="s">
        <v>134</v>
      </c>
      <c r="AI5264" s="8" t="s">
        <v>233</v>
      </c>
      <c r="AJ5264" s="8" t="s">
        <v>86</v>
      </c>
      <c r="AK5264" s="8" t="s">
        <v>32387</v>
      </c>
      <c r="AL5264" s="8" t="s">
        <v>32388</v>
      </c>
      <c r="AM5264" s="8" t="s">
        <v>26703</v>
      </c>
      <c r="AN5264" s="8" t="s">
        <v>32389</v>
      </c>
      <c r="AO5264" s="8" t="s">
        <v>32390</v>
      </c>
      <c r="AP5264" s="9" t="s">
        <v>32386</v>
      </c>
      <c r="AQ5264" s="11">
        <v>827.0</v>
      </c>
    </row>
    <row r="5265">
      <c r="A5265" s="8" t="str">
        <f t="shared" si="1"/>
        <v>Peter Cunningham</v>
      </c>
      <c r="B5265" s="51" t="s">
        <v>32391</v>
      </c>
      <c r="C5265" s="51" t="s">
        <v>32363</v>
      </c>
      <c r="D5265" s="2" t="s">
        <v>726</v>
      </c>
      <c r="E5265" s="8" t="s">
        <v>32392</v>
      </c>
      <c r="F5265" s="8" t="s">
        <v>462</v>
      </c>
      <c r="G5265" s="51" t="s">
        <v>32225</v>
      </c>
      <c r="H5265" s="8" t="s">
        <v>32393</v>
      </c>
      <c r="I5265" s="8" t="s">
        <v>49</v>
      </c>
      <c r="J5265" s="10">
        <v>3.72</v>
      </c>
      <c r="K5265" s="8" t="s">
        <v>32394</v>
      </c>
      <c r="L5265" s="8"/>
      <c r="M5265" s="8"/>
      <c r="N5265" s="51" t="s">
        <v>32395</v>
      </c>
      <c r="O5265" s="51" t="s">
        <v>52</v>
      </c>
      <c r="P5265" s="51"/>
      <c r="Q5265" s="51"/>
      <c r="R5265" s="51" t="s">
        <v>2283</v>
      </c>
      <c r="S5265" s="51" t="s">
        <v>332</v>
      </c>
      <c r="T5265" s="11" t="str">
        <f t="shared" si="2"/>
        <v>Peter Cunningham</v>
      </c>
      <c r="U5265" s="57" t="s">
        <v>55</v>
      </c>
      <c r="V5265" s="51" t="s">
        <v>32396</v>
      </c>
      <c r="W5265" s="51" t="s">
        <v>32397</v>
      </c>
      <c r="X5265" s="8" t="s">
        <v>32398</v>
      </c>
      <c r="Y5265" s="51" t="s">
        <v>60</v>
      </c>
      <c r="Z5265" s="51" t="s">
        <v>60</v>
      </c>
      <c r="AA5265" s="51" t="s">
        <v>60</v>
      </c>
      <c r="AB5265" s="51" t="s">
        <v>60</v>
      </c>
      <c r="AC5265" s="51" t="s">
        <v>60</v>
      </c>
      <c r="AD5265" s="56" t="s">
        <v>32399</v>
      </c>
      <c r="AE5265" s="51" t="s">
        <v>32400</v>
      </c>
      <c r="AF5265" s="8" t="s">
        <v>32401</v>
      </c>
      <c r="AG5265" s="8" t="s">
        <v>740</v>
      </c>
      <c r="AH5265" s="8" t="s">
        <v>194</v>
      </c>
      <c r="AI5265" s="8" t="s">
        <v>233</v>
      </c>
      <c r="AJ5265" s="8"/>
      <c r="AK5265" s="8" t="s">
        <v>2064</v>
      </c>
      <c r="AL5265" s="8" t="s">
        <v>2862</v>
      </c>
      <c r="AM5265" s="8" t="s">
        <v>4117</v>
      </c>
      <c r="AN5265" s="8" t="s">
        <v>32402</v>
      </c>
      <c r="AO5265" s="8" t="s">
        <v>32403</v>
      </c>
      <c r="AP5265" s="9" t="s">
        <v>32401</v>
      </c>
      <c r="AQ5265" s="11">
        <v>2017.0</v>
      </c>
    </row>
    <row r="5266">
      <c r="A5266" s="8" t="str">
        <f t="shared" si="1"/>
        <v>Ben Ledbetter</v>
      </c>
      <c r="B5266" s="51" t="s">
        <v>32391</v>
      </c>
      <c r="C5266" s="51" t="s">
        <v>32363</v>
      </c>
      <c r="D5266" s="2" t="s">
        <v>726</v>
      </c>
      <c r="E5266" s="8" t="s">
        <v>32392</v>
      </c>
      <c r="F5266" s="8" t="s">
        <v>462</v>
      </c>
      <c r="G5266" s="51" t="s">
        <v>32225</v>
      </c>
      <c r="H5266" s="8" t="s">
        <v>32393</v>
      </c>
      <c r="I5266" s="8" t="s">
        <v>49</v>
      </c>
      <c r="J5266" s="10">
        <v>3.72</v>
      </c>
      <c r="K5266" s="8" t="s">
        <v>32394</v>
      </c>
      <c r="L5266" s="8"/>
      <c r="M5266" s="8"/>
      <c r="N5266" s="51" t="s">
        <v>32404</v>
      </c>
      <c r="O5266" s="51" t="s">
        <v>52</v>
      </c>
      <c r="P5266" s="51"/>
      <c r="Q5266" s="51"/>
      <c r="R5266" s="51" t="s">
        <v>2944</v>
      </c>
      <c r="S5266" s="51" t="s">
        <v>32405</v>
      </c>
      <c r="T5266" s="11" t="str">
        <f t="shared" si="2"/>
        <v>Ben Ledbetter</v>
      </c>
      <c r="U5266" s="51" t="s">
        <v>80</v>
      </c>
      <c r="V5266" s="51" t="s">
        <v>32406</v>
      </c>
      <c r="W5266" s="51" t="s">
        <v>32407</v>
      </c>
      <c r="X5266" s="8" t="s">
        <v>32398</v>
      </c>
      <c r="Y5266" s="51" t="s">
        <v>60</v>
      </c>
      <c r="Z5266" s="51" t="s">
        <v>60</v>
      </c>
      <c r="AA5266" s="51" t="s">
        <v>60</v>
      </c>
      <c r="AB5266" s="51" t="s">
        <v>60</v>
      </c>
      <c r="AC5266" s="51" t="s">
        <v>60</v>
      </c>
      <c r="AD5266" s="51" t="s">
        <v>60</v>
      </c>
      <c r="AE5266" s="51" t="s">
        <v>32400</v>
      </c>
      <c r="AF5266" s="8" t="s">
        <v>32401</v>
      </c>
      <c r="AG5266" s="8" t="s">
        <v>740</v>
      </c>
      <c r="AH5266" s="8" t="s">
        <v>194</v>
      </c>
      <c r="AI5266" s="8" t="s">
        <v>233</v>
      </c>
      <c r="AJ5266" s="8"/>
      <c r="AK5266" s="8" t="s">
        <v>2064</v>
      </c>
      <c r="AL5266" s="8" t="s">
        <v>2862</v>
      </c>
      <c r="AM5266" s="8" t="s">
        <v>4117</v>
      </c>
      <c r="AN5266" s="8" t="s">
        <v>32402</v>
      </c>
      <c r="AO5266" s="8" t="s">
        <v>32403</v>
      </c>
      <c r="AP5266" s="9" t="s">
        <v>32401</v>
      </c>
      <c r="AQ5266" s="11">
        <v>2017.0</v>
      </c>
    </row>
    <row r="5267">
      <c r="A5267" s="8" t="str">
        <f t="shared" si="1"/>
        <v>Kameron Lewis</v>
      </c>
      <c r="B5267" s="51" t="s">
        <v>32408</v>
      </c>
      <c r="C5267" s="51" t="s">
        <v>32409</v>
      </c>
      <c r="D5267" s="2" t="s">
        <v>726</v>
      </c>
      <c r="E5267" s="8" t="s">
        <v>824</v>
      </c>
      <c r="F5267" s="8" t="s">
        <v>462</v>
      </c>
      <c r="G5267" s="51" t="s">
        <v>32225</v>
      </c>
      <c r="H5267" s="8" t="s">
        <v>32410</v>
      </c>
      <c r="I5267" s="8" t="s">
        <v>2373</v>
      </c>
      <c r="J5267" s="10">
        <v>2.88</v>
      </c>
      <c r="K5267" s="8" t="s">
        <v>32411</v>
      </c>
      <c r="L5267" s="8"/>
      <c r="M5267" s="8"/>
      <c r="N5267" s="51" t="s">
        <v>32412</v>
      </c>
      <c r="O5267" s="51" t="s">
        <v>52</v>
      </c>
      <c r="P5267" s="51"/>
      <c r="Q5267" s="51"/>
      <c r="R5267" s="51" t="s">
        <v>27952</v>
      </c>
      <c r="S5267" s="51" t="s">
        <v>5728</v>
      </c>
      <c r="T5267" s="11" t="str">
        <f t="shared" si="2"/>
        <v>Kameron Lewis</v>
      </c>
      <c r="U5267" s="51" t="s">
        <v>55</v>
      </c>
      <c r="V5267" s="51" t="s">
        <v>32413</v>
      </c>
      <c r="W5267" s="57" t="s">
        <v>32414</v>
      </c>
      <c r="X5267" s="8" t="s">
        <v>32415</v>
      </c>
      <c r="Y5267" s="51" t="s">
        <v>60</v>
      </c>
      <c r="Z5267" s="51" t="s">
        <v>60</v>
      </c>
      <c r="AA5267" s="51" t="s">
        <v>60</v>
      </c>
      <c r="AB5267" s="51" t="s">
        <v>60</v>
      </c>
      <c r="AC5267" s="51" t="s">
        <v>60</v>
      </c>
      <c r="AD5267" s="51" t="s">
        <v>60</v>
      </c>
      <c r="AE5267" s="56" t="s">
        <v>32416</v>
      </c>
      <c r="AF5267" s="8" t="s">
        <v>32417</v>
      </c>
      <c r="AG5267" s="8" t="s">
        <v>740</v>
      </c>
      <c r="AH5267" s="8" t="s">
        <v>65</v>
      </c>
      <c r="AI5267" s="8" t="s">
        <v>233</v>
      </c>
      <c r="AJ5267" s="8" t="s">
        <v>67</v>
      </c>
      <c r="AK5267" s="8"/>
      <c r="AL5267" s="8"/>
      <c r="AM5267" s="8"/>
      <c r="AN5267" s="8" t="s">
        <v>26124</v>
      </c>
      <c r="AO5267" s="8" t="s">
        <v>32418</v>
      </c>
      <c r="AP5267" s="9" t="s">
        <v>32417</v>
      </c>
      <c r="AQ5267" s="11">
        <v>765.0</v>
      </c>
    </row>
    <row r="5268">
      <c r="A5268" s="8" t="str">
        <f t="shared" si="1"/>
        <v>Laurier Primeau</v>
      </c>
      <c r="B5268" s="51" t="s">
        <v>32419</v>
      </c>
      <c r="C5268" s="51" t="s">
        <v>32420</v>
      </c>
      <c r="D5268" s="2" t="s">
        <v>12883</v>
      </c>
      <c r="E5268" s="8" t="s">
        <v>32089</v>
      </c>
      <c r="F5268" s="8" t="s">
        <v>12885</v>
      </c>
      <c r="G5268" s="51" t="s">
        <v>32225</v>
      </c>
      <c r="H5268" s="8" t="s">
        <v>12886</v>
      </c>
      <c r="I5268" s="8" t="s">
        <v>49</v>
      </c>
      <c r="J5268" s="10">
        <v>3.15</v>
      </c>
      <c r="K5268" s="8" t="s">
        <v>32421</v>
      </c>
      <c r="L5268" s="8"/>
      <c r="M5268" s="8"/>
      <c r="N5268" s="51" t="s">
        <v>32422</v>
      </c>
      <c r="O5268" s="51" t="s">
        <v>52</v>
      </c>
      <c r="P5268" s="51"/>
      <c r="Q5268" s="51"/>
      <c r="R5268" s="51" t="s">
        <v>32423</v>
      </c>
      <c r="S5268" s="51" t="s">
        <v>32424</v>
      </c>
      <c r="T5268" s="11" t="str">
        <f t="shared" si="2"/>
        <v>Laurier Primeau</v>
      </c>
      <c r="U5268" s="51" t="s">
        <v>55</v>
      </c>
      <c r="V5268" s="51" t="s">
        <v>32425</v>
      </c>
      <c r="W5268" s="51" t="s">
        <v>32426</v>
      </c>
      <c r="X5268" s="8" t="s">
        <v>32427</v>
      </c>
      <c r="Y5268" s="51" t="s">
        <v>60</v>
      </c>
      <c r="Z5268" s="56" t="s">
        <v>32428</v>
      </c>
      <c r="AA5268" s="51" t="s">
        <v>60</v>
      </c>
      <c r="AB5268" s="56" t="s">
        <v>32429</v>
      </c>
      <c r="AC5268" s="51" t="s">
        <v>60</v>
      </c>
      <c r="AD5268" s="56" t="s">
        <v>32430</v>
      </c>
      <c r="AE5268" s="51" t="s">
        <v>32431</v>
      </c>
      <c r="AF5268" s="8" t="s">
        <v>12883</v>
      </c>
      <c r="AG5268" s="8" t="s">
        <v>12896</v>
      </c>
      <c r="AH5268" s="8" t="s">
        <v>654</v>
      </c>
      <c r="AI5268" s="8" t="s">
        <v>12897</v>
      </c>
      <c r="AJ5268" s="8" t="s">
        <v>12897</v>
      </c>
      <c r="AK5268" s="8"/>
      <c r="AL5268" s="8"/>
      <c r="AM5268" s="8"/>
      <c r="AN5268" s="8" t="s">
        <v>32432</v>
      </c>
      <c r="AO5268" s="12" t="s">
        <v>32433</v>
      </c>
      <c r="AP5268" s="9" t="s">
        <v>12883</v>
      </c>
      <c r="AQ5268" s="11">
        <v>50654.0</v>
      </c>
    </row>
    <row r="5269">
      <c r="A5269" s="8" t="str">
        <f t="shared" si="1"/>
        <v>Steve Weiler</v>
      </c>
      <c r="B5269" s="51" t="s">
        <v>32419</v>
      </c>
      <c r="C5269" s="51" t="s">
        <v>32420</v>
      </c>
      <c r="D5269" s="2" t="s">
        <v>12883</v>
      </c>
      <c r="E5269" s="8" t="s">
        <v>32089</v>
      </c>
      <c r="F5269" s="8" t="s">
        <v>12885</v>
      </c>
      <c r="G5269" s="51" t="s">
        <v>32225</v>
      </c>
      <c r="H5269" s="8" t="s">
        <v>12886</v>
      </c>
      <c r="I5269" s="8" t="s">
        <v>49</v>
      </c>
      <c r="J5269" s="10">
        <v>3.15</v>
      </c>
      <c r="K5269" s="8" t="s">
        <v>32421</v>
      </c>
      <c r="L5269" s="8"/>
      <c r="M5269" s="8"/>
      <c r="N5269" s="51" t="s">
        <v>32434</v>
      </c>
      <c r="O5269" s="51" t="s">
        <v>52</v>
      </c>
      <c r="P5269" s="51"/>
      <c r="Q5269" s="51"/>
      <c r="R5269" s="51" t="s">
        <v>2591</v>
      </c>
      <c r="S5269" s="51" t="s">
        <v>32435</v>
      </c>
      <c r="T5269" s="11" t="str">
        <f t="shared" si="2"/>
        <v>Steve Weiler</v>
      </c>
      <c r="U5269" s="51" t="s">
        <v>106</v>
      </c>
      <c r="V5269" s="51" t="s">
        <v>32436</v>
      </c>
      <c r="W5269" s="51"/>
      <c r="X5269" s="8" t="s">
        <v>32427</v>
      </c>
      <c r="Y5269" s="56" t="s">
        <v>32437</v>
      </c>
      <c r="Z5269" s="51" t="s">
        <v>60</v>
      </c>
      <c r="AA5269" s="51" t="s">
        <v>60</v>
      </c>
      <c r="AB5269" s="51" t="s">
        <v>60</v>
      </c>
      <c r="AC5269" s="51" t="s">
        <v>60</v>
      </c>
      <c r="AD5269" s="51" t="s">
        <v>60</v>
      </c>
      <c r="AE5269" s="51" t="s">
        <v>32431</v>
      </c>
      <c r="AF5269" s="8" t="s">
        <v>12883</v>
      </c>
      <c r="AG5269" s="8" t="s">
        <v>12896</v>
      </c>
      <c r="AH5269" s="8" t="s">
        <v>654</v>
      </c>
      <c r="AI5269" s="8" t="s">
        <v>12897</v>
      </c>
      <c r="AJ5269" s="8" t="s">
        <v>12897</v>
      </c>
      <c r="AK5269" s="8"/>
      <c r="AL5269" s="8"/>
      <c r="AM5269" s="8"/>
      <c r="AN5269" s="8" t="s">
        <v>32432</v>
      </c>
      <c r="AO5269" s="12" t="s">
        <v>32433</v>
      </c>
      <c r="AP5269" s="9" t="s">
        <v>12883</v>
      </c>
      <c r="AQ5269" s="11">
        <v>50654.0</v>
      </c>
    </row>
    <row r="5270">
      <c r="A5270" s="8" t="str">
        <f t="shared" si="1"/>
        <v>Hilary Stellingwerff</v>
      </c>
      <c r="B5270" s="51" t="s">
        <v>32438</v>
      </c>
      <c r="C5270" s="51" t="s">
        <v>27415</v>
      </c>
      <c r="D5270" s="2" t="s">
        <v>12883</v>
      </c>
      <c r="E5270" s="8" t="s">
        <v>8844</v>
      </c>
      <c r="F5270" s="8" t="s">
        <v>12885</v>
      </c>
      <c r="G5270" s="51" t="s">
        <v>32225</v>
      </c>
      <c r="H5270" s="8" t="s">
        <v>32439</v>
      </c>
      <c r="I5270" s="8" t="s">
        <v>49</v>
      </c>
      <c r="J5270" s="10">
        <v>3.33</v>
      </c>
      <c r="K5270" s="8" t="s">
        <v>32440</v>
      </c>
      <c r="L5270" s="8"/>
      <c r="M5270" s="8"/>
      <c r="N5270" s="51" t="s">
        <v>32441</v>
      </c>
      <c r="O5270" s="51" t="s">
        <v>52</v>
      </c>
      <c r="P5270" s="51"/>
      <c r="Q5270" s="51"/>
      <c r="R5270" s="51" t="s">
        <v>32442</v>
      </c>
      <c r="S5270" s="51" t="s">
        <v>32443</v>
      </c>
      <c r="T5270" s="11" t="str">
        <f t="shared" si="2"/>
        <v>Hilary Stellingwerff</v>
      </c>
      <c r="U5270" s="51" t="s">
        <v>21557</v>
      </c>
      <c r="V5270" s="51" t="s">
        <v>32444</v>
      </c>
      <c r="W5270" s="51" t="s">
        <v>32445</v>
      </c>
      <c r="X5270" s="8" t="s">
        <v>32446</v>
      </c>
      <c r="Y5270" s="56" t="s">
        <v>32447</v>
      </c>
      <c r="Z5270" s="56" t="s">
        <v>32448</v>
      </c>
      <c r="AA5270" s="51" t="s">
        <v>60</v>
      </c>
      <c r="AB5270" s="56" t="s">
        <v>32449</v>
      </c>
      <c r="AC5270" s="56" t="s">
        <v>32450</v>
      </c>
      <c r="AD5270" s="51" t="s">
        <v>60</v>
      </c>
      <c r="AE5270" s="51" t="s">
        <v>32451</v>
      </c>
      <c r="AF5270" s="8" t="s">
        <v>32452</v>
      </c>
      <c r="AG5270" s="8" t="s">
        <v>12896</v>
      </c>
      <c r="AH5270" s="8" t="s">
        <v>352</v>
      </c>
      <c r="AI5270" s="8" t="s">
        <v>12897</v>
      </c>
      <c r="AJ5270" s="8" t="s">
        <v>12897</v>
      </c>
      <c r="AK5270" s="8"/>
      <c r="AL5270" s="8"/>
      <c r="AM5270" s="8"/>
      <c r="AN5270" s="8" t="s">
        <v>32453</v>
      </c>
      <c r="AO5270" s="8" t="s">
        <v>32454</v>
      </c>
      <c r="AP5270" s="9" t="s">
        <v>32452</v>
      </c>
      <c r="AQ5270" s="11">
        <v>4000.0</v>
      </c>
    </row>
    <row r="5271">
      <c r="A5271" s="8" t="str">
        <f t="shared" si="1"/>
        <v>Hilary Stellingwerff</v>
      </c>
      <c r="B5271" s="51" t="s">
        <v>32438</v>
      </c>
      <c r="C5271" s="51" t="s">
        <v>27415</v>
      </c>
      <c r="D5271" s="2" t="s">
        <v>12883</v>
      </c>
      <c r="E5271" s="8" t="s">
        <v>8844</v>
      </c>
      <c r="F5271" s="8" t="s">
        <v>12885</v>
      </c>
      <c r="G5271" s="51" t="s">
        <v>32225</v>
      </c>
      <c r="H5271" s="8" t="s">
        <v>32439</v>
      </c>
      <c r="I5271" s="8" t="s">
        <v>49</v>
      </c>
      <c r="J5271" s="10">
        <v>3.33</v>
      </c>
      <c r="K5271" s="8" t="s">
        <v>32440</v>
      </c>
      <c r="L5271" s="8"/>
      <c r="M5271" s="8"/>
      <c r="N5271" s="51" t="s">
        <v>32441</v>
      </c>
      <c r="O5271" s="51" t="s">
        <v>52</v>
      </c>
      <c r="P5271" s="51"/>
      <c r="Q5271" s="51"/>
      <c r="R5271" s="51" t="s">
        <v>32442</v>
      </c>
      <c r="S5271" s="51" t="s">
        <v>32443</v>
      </c>
      <c r="T5271" s="11" t="str">
        <f t="shared" si="2"/>
        <v>Hilary Stellingwerff</v>
      </c>
      <c r="U5271" s="51" t="s">
        <v>55</v>
      </c>
      <c r="V5271" s="51" t="s">
        <v>32455</v>
      </c>
      <c r="W5271" s="51" t="s">
        <v>32445</v>
      </c>
      <c r="X5271" s="8" t="s">
        <v>32446</v>
      </c>
      <c r="Y5271" s="56" t="s">
        <v>32447</v>
      </c>
      <c r="Z5271" s="56" t="s">
        <v>32448</v>
      </c>
      <c r="AA5271" s="51" t="s">
        <v>60</v>
      </c>
      <c r="AB5271" s="56" t="s">
        <v>32449</v>
      </c>
      <c r="AC5271" s="56" t="s">
        <v>32450</v>
      </c>
      <c r="AD5271" s="51" t="s">
        <v>60</v>
      </c>
      <c r="AE5271" s="51" t="s">
        <v>32451</v>
      </c>
      <c r="AF5271" s="8" t="s">
        <v>32452</v>
      </c>
      <c r="AG5271" s="8" t="s">
        <v>12896</v>
      </c>
      <c r="AH5271" s="8" t="s">
        <v>352</v>
      </c>
      <c r="AI5271" s="8" t="s">
        <v>12897</v>
      </c>
      <c r="AJ5271" s="8" t="s">
        <v>12897</v>
      </c>
      <c r="AK5271" s="8"/>
      <c r="AL5271" s="8"/>
      <c r="AM5271" s="8"/>
      <c r="AN5271" s="8" t="s">
        <v>32453</v>
      </c>
      <c r="AO5271" s="8" t="s">
        <v>32454</v>
      </c>
      <c r="AP5271" s="9" t="s">
        <v>32452</v>
      </c>
      <c r="AQ5271" s="11">
        <v>4000.0</v>
      </c>
    </row>
    <row r="5272">
      <c r="A5272" s="8" t="str">
        <f t="shared" si="1"/>
        <v>Andrea York</v>
      </c>
      <c r="B5272" s="8" t="s">
        <v>32456</v>
      </c>
      <c r="C5272" s="51" t="s">
        <v>32276</v>
      </c>
      <c r="D5272" s="2" t="s">
        <v>934</v>
      </c>
      <c r="E5272" s="51" t="s">
        <v>1099</v>
      </c>
      <c r="F5272" s="51" t="s">
        <v>936</v>
      </c>
      <c r="G5272" s="51" t="s">
        <v>32225</v>
      </c>
      <c r="H5272" s="8" t="s">
        <v>32457</v>
      </c>
      <c r="I5272" s="59" t="s">
        <v>32458</v>
      </c>
      <c r="J5272" s="60">
        <v>3.24</v>
      </c>
      <c r="K5272" s="51" t="s">
        <v>32459</v>
      </c>
      <c r="L5272" s="8"/>
      <c r="M5272" s="8"/>
      <c r="N5272" s="51" t="s">
        <v>32460</v>
      </c>
      <c r="O5272" s="51" t="s">
        <v>52</v>
      </c>
      <c r="P5272" s="51"/>
      <c r="Q5272" s="51"/>
      <c r="R5272" s="8" t="s">
        <v>12432</v>
      </c>
      <c r="S5272" s="8" t="s">
        <v>27350</v>
      </c>
      <c r="T5272" s="11" t="str">
        <f t="shared" si="2"/>
        <v>Andrea York</v>
      </c>
      <c r="U5272" s="51" t="s">
        <v>55</v>
      </c>
      <c r="V5272" s="51" t="s">
        <v>32461</v>
      </c>
      <c r="W5272" s="8"/>
      <c r="X5272" s="51" t="s">
        <v>32462</v>
      </c>
      <c r="Y5272" s="51" t="s">
        <v>60</v>
      </c>
      <c r="Z5272" s="51" t="s">
        <v>60</v>
      </c>
      <c r="AA5272" s="51" t="s">
        <v>60</v>
      </c>
      <c r="AB5272" s="51" t="s">
        <v>60</v>
      </c>
      <c r="AC5272" s="56" t="s">
        <v>32463</v>
      </c>
      <c r="AD5272" s="56" t="s">
        <v>32464</v>
      </c>
      <c r="AE5272" s="51" t="s">
        <v>32465</v>
      </c>
      <c r="AF5272" s="51" t="s">
        <v>32466</v>
      </c>
      <c r="AG5272" s="51" t="s">
        <v>947</v>
      </c>
      <c r="AH5272" s="51" t="s">
        <v>352</v>
      </c>
      <c r="AI5272" s="51" t="s">
        <v>233</v>
      </c>
      <c r="AJ5272" s="51"/>
      <c r="AK5272" s="59" t="s">
        <v>1216</v>
      </c>
      <c r="AL5272" s="59" t="s">
        <v>32467</v>
      </c>
      <c r="AM5272" s="59" t="s">
        <v>197</v>
      </c>
      <c r="AN5272" s="59" t="s">
        <v>32468</v>
      </c>
      <c r="AO5272" s="59" t="s">
        <v>32469</v>
      </c>
      <c r="AP5272" s="9" t="s">
        <v>32466</v>
      </c>
      <c r="AQ5272" s="11">
        <v>961.0</v>
      </c>
    </row>
    <row r="5273">
      <c r="A5273" s="8" t="str">
        <f t="shared" si="1"/>
        <v>Jonathan Hall</v>
      </c>
      <c r="B5273" s="51" t="s">
        <v>32470</v>
      </c>
      <c r="C5273" s="51" t="s">
        <v>32471</v>
      </c>
      <c r="D5273" s="2" t="s">
        <v>934</v>
      </c>
      <c r="E5273" s="8" t="s">
        <v>30251</v>
      </c>
      <c r="F5273" s="8" t="s">
        <v>936</v>
      </c>
      <c r="G5273" s="51" t="s">
        <v>32225</v>
      </c>
      <c r="H5273" s="8" t="s">
        <v>32472</v>
      </c>
      <c r="I5273" s="8" t="s">
        <v>23109</v>
      </c>
      <c r="J5273" s="10">
        <v>3.4</v>
      </c>
      <c r="K5273" s="8" t="s">
        <v>32473</v>
      </c>
      <c r="L5273" s="8"/>
      <c r="M5273" s="8"/>
      <c r="N5273" s="51" t="s">
        <v>32474</v>
      </c>
      <c r="O5273" s="51" t="s">
        <v>52</v>
      </c>
      <c r="P5273" s="51"/>
      <c r="Q5273" s="51"/>
      <c r="R5273" s="51" t="s">
        <v>109</v>
      </c>
      <c r="S5273" s="51" t="s">
        <v>1674</v>
      </c>
      <c r="T5273" s="11" t="str">
        <f t="shared" si="2"/>
        <v>Jonathan Hall</v>
      </c>
      <c r="U5273" s="51" t="s">
        <v>55</v>
      </c>
      <c r="V5273" s="51" t="s">
        <v>32475</v>
      </c>
      <c r="W5273" s="51"/>
      <c r="X5273" s="8" t="s">
        <v>32476</v>
      </c>
      <c r="Y5273" s="51" t="s">
        <v>60</v>
      </c>
      <c r="Z5273" s="56" t="s">
        <v>32477</v>
      </c>
      <c r="AA5273" s="51" t="s">
        <v>60</v>
      </c>
      <c r="AB5273" s="56" t="s">
        <v>21308</v>
      </c>
      <c r="AC5273" s="51" t="s">
        <v>60</v>
      </c>
      <c r="AD5273" s="51" t="s">
        <v>60</v>
      </c>
      <c r="AE5273" s="51" t="s">
        <v>32478</v>
      </c>
      <c r="AF5273" s="8" t="s">
        <v>32479</v>
      </c>
      <c r="AG5273" s="8" t="s">
        <v>947</v>
      </c>
      <c r="AH5273" s="8" t="s">
        <v>352</v>
      </c>
      <c r="AI5273" s="8" t="s">
        <v>233</v>
      </c>
      <c r="AJ5273" s="8"/>
      <c r="AK5273" s="8" t="s">
        <v>32480</v>
      </c>
      <c r="AL5273" s="8" t="s">
        <v>4545</v>
      </c>
      <c r="AM5273" s="8" t="s">
        <v>480</v>
      </c>
      <c r="AN5273" s="8" t="s">
        <v>32481</v>
      </c>
      <c r="AO5273" s="8" t="s">
        <v>32482</v>
      </c>
      <c r="AP5273" s="9" t="s">
        <v>32479</v>
      </c>
      <c r="AQ5273" s="11">
        <v>790.0</v>
      </c>
    </row>
    <row r="5274">
      <c r="A5274" s="8" t="str">
        <f t="shared" si="1"/>
        <v>Elena Bruckner</v>
      </c>
      <c r="B5274" s="51" t="s">
        <v>32470</v>
      </c>
      <c r="C5274" s="51" t="s">
        <v>32471</v>
      </c>
      <c r="D5274" s="2" t="s">
        <v>934</v>
      </c>
      <c r="E5274" s="8" t="s">
        <v>30251</v>
      </c>
      <c r="F5274" s="8" t="s">
        <v>936</v>
      </c>
      <c r="G5274" s="51" t="s">
        <v>32225</v>
      </c>
      <c r="H5274" s="8" t="s">
        <v>32472</v>
      </c>
      <c r="I5274" s="8" t="s">
        <v>23109</v>
      </c>
      <c r="J5274" s="10">
        <v>3.4</v>
      </c>
      <c r="K5274" s="8" t="s">
        <v>32473</v>
      </c>
      <c r="L5274" s="8"/>
      <c r="M5274" s="8"/>
      <c r="N5274" s="51" t="s">
        <v>32483</v>
      </c>
      <c r="O5274" s="51" t="s">
        <v>52</v>
      </c>
      <c r="P5274" s="51"/>
      <c r="Q5274" s="51"/>
      <c r="R5274" s="8" t="s">
        <v>32484</v>
      </c>
      <c r="S5274" s="8" t="s">
        <v>32485</v>
      </c>
      <c r="T5274" s="11" t="str">
        <f t="shared" si="2"/>
        <v>Elena Bruckner</v>
      </c>
      <c r="U5274" s="8" t="s">
        <v>3159</v>
      </c>
      <c r="V5274" s="51"/>
      <c r="W5274" s="8" t="s">
        <v>32486</v>
      </c>
      <c r="X5274" s="8" t="s">
        <v>32476</v>
      </c>
      <c r="Y5274" s="51" t="s">
        <v>60</v>
      </c>
      <c r="Z5274" s="56" t="s">
        <v>32477</v>
      </c>
      <c r="AA5274" s="51" t="s">
        <v>60</v>
      </c>
      <c r="AB5274" s="56" t="s">
        <v>21308</v>
      </c>
      <c r="AC5274" s="51" t="s">
        <v>60</v>
      </c>
      <c r="AD5274" s="56" t="s">
        <v>32487</v>
      </c>
      <c r="AE5274" s="51" t="s">
        <v>32478</v>
      </c>
      <c r="AF5274" s="8" t="s">
        <v>32479</v>
      </c>
      <c r="AG5274" s="8" t="s">
        <v>947</v>
      </c>
      <c r="AH5274" s="8" t="s">
        <v>352</v>
      </c>
      <c r="AI5274" s="8" t="s">
        <v>233</v>
      </c>
      <c r="AJ5274" s="8"/>
      <c r="AK5274" s="8" t="s">
        <v>32480</v>
      </c>
      <c r="AL5274" s="8" t="s">
        <v>4545</v>
      </c>
      <c r="AM5274" s="8" t="s">
        <v>480</v>
      </c>
      <c r="AN5274" s="8" t="s">
        <v>32481</v>
      </c>
      <c r="AO5274" s="8" t="s">
        <v>32482</v>
      </c>
      <c r="AP5274" s="9" t="s">
        <v>32479</v>
      </c>
      <c r="AQ5274" s="11">
        <v>790.0</v>
      </c>
    </row>
    <row r="5275">
      <c r="A5275" s="8" t="str">
        <f t="shared" si="1"/>
        <v>Ryan Sanders</v>
      </c>
      <c r="B5275" s="51" t="s">
        <v>32488</v>
      </c>
      <c r="C5275" s="51" t="s">
        <v>32471</v>
      </c>
      <c r="D5275" s="2" t="s">
        <v>934</v>
      </c>
      <c r="E5275" s="8" t="s">
        <v>32489</v>
      </c>
      <c r="F5275" s="8" t="s">
        <v>936</v>
      </c>
      <c r="G5275" s="51" t="s">
        <v>32225</v>
      </c>
      <c r="H5275" s="8" t="s">
        <v>32490</v>
      </c>
      <c r="I5275" s="8" t="s">
        <v>49</v>
      </c>
      <c r="J5275" s="10">
        <v>3.91</v>
      </c>
      <c r="K5275" s="8" t="s">
        <v>32491</v>
      </c>
      <c r="L5275" s="8"/>
      <c r="M5275" s="8" t="s">
        <v>26438</v>
      </c>
      <c r="N5275" s="51" t="s">
        <v>32492</v>
      </c>
      <c r="O5275" s="51" t="s">
        <v>52</v>
      </c>
      <c r="P5275" s="51"/>
      <c r="Q5275" s="51"/>
      <c r="R5275" s="51" t="s">
        <v>927</v>
      </c>
      <c r="S5275" s="51" t="s">
        <v>32493</v>
      </c>
      <c r="T5275" s="11" t="str">
        <f t="shared" si="2"/>
        <v>Ryan Sanders</v>
      </c>
      <c r="U5275" s="51" t="s">
        <v>2416</v>
      </c>
      <c r="V5275" s="51" t="s">
        <v>32494</v>
      </c>
      <c r="W5275" s="51" t="s">
        <v>32495</v>
      </c>
      <c r="X5275" s="8" t="s">
        <v>32496</v>
      </c>
      <c r="Y5275" s="51" t="s">
        <v>60</v>
      </c>
      <c r="Z5275" s="56" t="s">
        <v>32497</v>
      </c>
      <c r="AA5275" s="51" t="s">
        <v>60</v>
      </c>
      <c r="AB5275" s="51" t="s">
        <v>60</v>
      </c>
      <c r="AC5275" s="51" t="s">
        <v>60</v>
      </c>
      <c r="AD5275" s="56" t="s">
        <v>32498</v>
      </c>
      <c r="AE5275" s="51" t="s">
        <v>32499</v>
      </c>
      <c r="AF5275" s="8" t="s">
        <v>32500</v>
      </c>
      <c r="AG5275" s="8" t="s">
        <v>947</v>
      </c>
      <c r="AH5275" s="8" t="s">
        <v>134</v>
      </c>
      <c r="AI5275" s="8" t="s">
        <v>233</v>
      </c>
      <c r="AJ5275" s="8"/>
      <c r="AK5275" s="8" t="s">
        <v>4227</v>
      </c>
      <c r="AL5275" s="8" t="s">
        <v>32501</v>
      </c>
      <c r="AM5275" s="8" t="s">
        <v>987</v>
      </c>
      <c r="AN5275" s="8" t="s">
        <v>32502</v>
      </c>
      <c r="AO5275" s="8" t="s">
        <v>32503</v>
      </c>
      <c r="AP5275" s="9" t="s">
        <v>32500</v>
      </c>
      <c r="AQ5275" s="11">
        <v>417.0</v>
      </c>
    </row>
    <row r="5276">
      <c r="A5276" s="8" t="str">
        <f t="shared" si="1"/>
        <v>Patrick Boivin</v>
      </c>
      <c r="B5276" s="51" t="s">
        <v>32488</v>
      </c>
      <c r="C5276" s="51" t="s">
        <v>32471</v>
      </c>
      <c r="D5276" s="2" t="s">
        <v>934</v>
      </c>
      <c r="E5276" s="8" t="s">
        <v>32489</v>
      </c>
      <c r="F5276" s="8" t="s">
        <v>936</v>
      </c>
      <c r="G5276" s="51" t="s">
        <v>32225</v>
      </c>
      <c r="H5276" s="8" t="s">
        <v>32490</v>
      </c>
      <c r="I5276" s="8" t="s">
        <v>49</v>
      </c>
      <c r="J5276" s="10">
        <v>3.91</v>
      </c>
      <c r="K5276" s="8" t="s">
        <v>32491</v>
      </c>
      <c r="L5276" s="8"/>
      <c r="M5276" s="8" t="s">
        <v>26438</v>
      </c>
      <c r="N5276" s="51" t="s">
        <v>32504</v>
      </c>
      <c r="O5276" s="51" t="s">
        <v>52</v>
      </c>
      <c r="P5276" s="51"/>
      <c r="Q5276" s="51"/>
      <c r="R5276" s="51" t="s">
        <v>3524</v>
      </c>
      <c r="S5276" s="51" t="s">
        <v>32505</v>
      </c>
      <c r="T5276" s="11" t="str">
        <f t="shared" si="2"/>
        <v>Patrick Boivin</v>
      </c>
      <c r="U5276" s="51" t="s">
        <v>55</v>
      </c>
      <c r="V5276" s="51" t="s">
        <v>32506</v>
      </c>
      <c r="W5276" s="51" t="s">
        <v>32507</v>
      </c>
      <c r="X5276" s="8" t="s">
        <v>32496</v>
      </c>
      <c r="Y5276" s="51" t="s">
        <v>60</v>
      </c>
      <c r="Z5276" s="56" t="s">
        <v>32497</v>
      </c>
      <c r="AA5276" s="51" t="s">
        <v>60</v>
      </c>
      <c r="AB5276" s="51" t="s">
        <v>60</v>
      </c>
      <c r="AC5276" s="51" t="s">
        <v>60</v>
      </c>
      <c r="AD5276" s="56" t="s">
        <v>32498</v>
      </c>
      <c r="AE5276" s="51" t="s">
        <v>32499</v>
      </c>
      <c r="AF5276" s="8" t="s">
        <v>32500</v>
      </c>
      <c r="AG5276" s="8" t="s">
        <v>947</v>
      </c>
      <c r="AH5276" s="8" t="s">
        <v>134</v>
      </c>
      <c r="AI5276" s="8" t="s">
        <v>233</v>
      </c>
      <c r="AJ5276" s="8"/>
      <c r="AK5276" s="8" t="s">
        <v>4227</v>
      </c>
      <c r="AL5276" s="8" t="s">
        <v>32501</v>
      </c>
      <c r="AM5276" s="8" t="s">
        <v>987</v>
      </c>
      <c r="AN5276" s="8" t="s">
        <v>32502</v>
      </c>
      <c r="AO5276" s="8" t="s">
        <v>32503</v>
      </c>
      <c r="AP5276" s="9" t="s">
        <v>32500</v>
      </c>
      <c r="AQ5276" s="11">
        <v>417.0</v>
      </c>
    </row>
    <row r="5277">
      <c r="A5277" s="8" t="str">
        <f t="shared" si="1"/>
        <v>Daniel Rush</v>
      </c>
      <c r="B5277" s="51" t="s">
        <v>32508</v>
      </c>
      <c r="C5277" s="51" t="s">
        <v>32276</v>
      </c>
      <c r="D5277" s="2" t="s">
        <v>934</v>
      </c>
      <c r="E5277" s="8" t="s">
        <v>29423</v>
      </c>
      <c r="F5277" s="8" t="s">
        <v>936</v>
      </c>
      <c r="G5277" s="51" t="s">
        <v>32225</v>
      </c>
      <c r="H5277" s="8" t="s">
        <v>32509</v>
      </c>
      <c r="I5277" s="8" t="s">
        <v>10346</v>
      </c>
      <c r="J5277" s="10">
        <v>3.7</v>
      </c>
      <c r="K5277" s="8" t="s">
        <v>32510</v>
      </c>
      <c r="L5277" s="8"/>
      <c r="M5277" s="8"/>
      <c r="N5277" s="51" t="s">
        <v>32511</v>
      </c>
      <c r="O5277" s="51" t="s">
        <v>52</v>
      </c>
      <c r="P5277" s="51"/>
      <c r="Q5277" s="51"/>
      <c r="R5277" s="51" t="s">
        <v>4684</v>
      </c>
      <c r="S5277" s="51" t="s">
        <v>27271</v>
      </c>
      <c r="T5277" s="11" t="str">
        <f t="shared" si="2"/>
        <v>Daniel Rush</v>
      </c>
      <c r="U5277" s="51" t="s">
        <v>55</v>
      </c>
      <c r="V5277" s="51" t="s">
        <v>32512</v>
      </c>
      <c r="W5277" s="51" t="s">
        <v>32513</v>
      </c>
      <c r="X5277" s="51" t="s">
        <v>32514</v>
      </c>
      <c r="Y5277" s="56" t="s">
        <v>32515</v>
      </c>
      <c r="Z5277" s="51" t="s">
        <v>60</v>
      </c>
      <c r="AA5277" s="51" t="s">
        <v>60</v>
      </c>
      <c r="AB5277" s="56" t="s">
        <v>32263</v>
      </c>
      <c r="AC5277" s="51" t="s">
        <v>60</v>
      </c>
      <c r="AD5277" s="56" t="s">
        <v>32264</v>
      </c>
      <c r="AE5277" s="51" t="s">
        <v>32516</v>
      </c>
      <c r="AF5277" s="8" t="s">
        <v>32517</v>
      </c>
      <c r="AG5277" s="8" t="s">
        <v>947</v>
      </c>
      <c r="AH5277" s="8" t="s">
        <v>65</v>
      </c>
      <c r="AI5277" s="8" t="s">
        <v>233</v>
      </c>
      <c r="AJ5277" s="8"/>
      <c r="AK5277" s="8"/>
      <c r="AL5277" s="8"/>
      <c r="AM5277" s="8"/>
      <c r="AN5277" s="8" t="s">
        <v>32518</v>
      </c>
      <c r="AO5277" s="8" t="s">
        <v>32519</v>
      </c>
      <c r="AP5277" s="9" t="s">
        <v>32517</v>
      </c>
      <c r="AQ5277" s="11">
        <v>1369.0</v>
      </c>
    </row>
    <row r="5278">
      <c r="A5278" s="8" t="str">
        <f t="shared" si="1"/>
        <v>Searan Kiledjian</v>
      </c>
      <c r="B5278" s="51" t="s">
        <v>32508</v>
      </c>
      <c r="C5278" s="51" t="s">
        <v>32276</v>
      </c>
      <c r="D5278" s="2" t="s">
        <v>934</v>
      </c>
      <c r="E5278" s="8" t="s">
        <v>29423</v>
      </c>
      <c r="F5278" s="8" t="s">
        <v>936</v>
      </c>
      <c r="G5278" s="51" t="s">
        <v>32225</v>
      </c>
      <c r="H5278" s="8" t="s">
        <v>32509</v>
      </c>
      <c r="I5278" s="8" t="s">
        <v>10346</v>
      </c>
      <c r="J5278" s="10">
        <v>3.7</v>
      </c>
      <c r="K5278" s="8" t="s">
        <v>32510</v>
      </c>
      <c r="L5278" s="8"/>
      <c r="M5278" s="8"/>
      <c r="N5278" s="51" t="s">
        <v>32520</v>
      </c>
      <c r="O5278" s="51" t="s">
        <v>52</v>
      </c>
      <c r="P5278" s="51"/>
      <c r="Q5278" s="51"/>
      <c r="R5278" s="51" t="s">
        <v>32521</v>
      </c>
      <c r="S5278" s="51" t="s">
        <v>32522</v>
      </c>
      <c r="T5278" s="11" t="str">
        <f t="shared" si="2"/>
        <v>Searan Kiledjian</v>
      </c>
      <c r="U5278" s="51" t="s">
        <v>160</v>
      </c>
      <c r="V5278" s="51"/>
      <c r="W5278" s="51"/>
      <c r="X5278" s="8" t="s">
        <v>32514</v>
      </c>
      <c r="Y5278" s="51" t="s">
        <v>60</v>
      </c>
      <c r="Z5278" s="51" t="s">
        <v>60</v>
      </c>
      <c r="AA5278" s="56" t="s">
        <v>32523</v>
      </c>
      <c r="AB5278" s="56" t="s">
        <v>32263</v>
      </c>
      <c r="AC5278" s="51" t="s">
        <v>60</v>
      </c>
      <c r="AD5278" s="56" t="s">
        <v>32264</v>
      </c>
      <c r="AE5278" s="51" t="s">
        <v>32516</v>
      </c>
      <c r="AF5278" s="8" t="s">
        <v>32517</v>
      </c>
      <c r="AG5278" s="8" t="s">
        <v>947</v>
      </c>
      <c r="AH5278" s="8" t="s">
        <v>65</v>
      </c>
      <c r="AI5278" s="8" t="s">
        <v>233</v>
      </c>
      <c r="AJ5278" s="8"/>
      <c r="AK5278" s="8"/>
      <c r="AL5278" s="8"/>
      <c r="AM5278" s="8"/>
      <c r="AN5278" s="8" t="s">
        <v>32518</v>
      </c>
      <c r="AO5278" s="8" t="s">
        <v>32519</v>
      </c>
      <c r="AP5278" s="9" t="s">
        <v>32517</v>
      </c>
      <c r="AQ5278" s="11">
        <v>1369.0</v>
      </c>
    </row>
    <row r="5279">
      <c r="A5279" s="8" t="str">
        <f t="shared" si="1"/>
        <v>Josh Nunez</v>
      </c>
      <c r="B5279" s="51" t="s">
        <v>32508</v>
      </c>
      <c r="C5279" s="51" t="s">
        <v>32276</v>
      </c>
      <c r="D5279" s="2" t="s">
        <v>934</v>
      </c>
      <c r="E5279" s="8" t="s">
        <v>29423</v>
      </c>
      <c r="F5279" s="8" t="s">
        <v>936</v>
      </c>
      <c r="G5279" s="51" t="s">
        <v>32225</v>
      </c>
      <c r="H5279" s="8" t="s">
        <v>32509</v>
      </c>
      <c r="I5279" s="8" t="s">
        <v>10346</v>
      </c>
      <c r="J5279" s="10">
        <v>3.7</v>
      </c>
      <c r="K5279" s="8" t="s">
        <v>32510</v>
      </c>
      <c r="L5279" s="8"/>
      <c r="M5279" s="8"/>
      <c r="N5279" s="51" t="s">
        <v>32524</v>
      </c>
      <c r="O5279" s="51" t="s">
        <v>52</v>
      </c>
      <c r="P5279" s="51"/>
      <c r="Q5279" s="51"/>
      <c r="R5279" s="51" t="s">
        <v>268</v>
      </c>
      <c r="S5279" s="51" t="s">
        <v>32525</v>
      </c>
      <c r="T5279" s="11" t="str">
        <f t="shared" si="2"/>
        <v>Josh Nunez</v>
      </c>
      <c r="U5279" s="51" t="s">
        <v>106</v>
      </c>
      <c r="V5279" s="51" t="s">
        <v>32526</v>
      </c>
      <c r="W5279" s="51"/>
      <c r="X5279" s="8" t="s">
        <v>32514</v>
      </c>
      <c r="Y5279" s="51" t="s">
        <v>60</v>
      </c>
      <c r="Z5279" s="51" t="s">
        <v>60</v>
      </c>
      <c r="AA5279" s="51" t="s">
        <v>60</v>
      </c>
      <c r="AB5279" s="56" t="s">
        <v>32263</v>
      </c>
      <c r="AC5279" s="51" t="s">
        <v>60</v>
      </c>
      <c r="AD5279" s="56" t="s">
        <v>32264</v>
      </c>
      <c r="AE5279" s="51" t="s">
        <v>32516</v>
      </c>
      <c r="AF5279" s="8" t="s">
        <v>32517</v>
      </c>
      <c r="AG5279" s="8" t="s">
        <v>947</v>
      </c>
      <c r="AH5279" s="8" t="s">
        <v>65</v>
      </c>
      <c r="AI5279" s="8" t="s">
        <v>233</v>
      </c>
      <c r="AJ5279" s="8"/>
      <c r="AK5279" s="8"/>
      <c r="AL5279" s="8"/>
      <c r="AM5279" s="8"/>
      <c r="AN5279" s="8" t="s">
        <v>32518</v>
      </c>
      <c r="AO5279" s="8" t="s">
        <v>32519</v>
      </c>
      <c r="AP5279" s="9" t="s">
        <v>32517</v>
      </c>
      <c r="AQ5279" s="11">
        <v>1369.0</v>
      </c>
    </row>
    <row r="5280">
      <c r="A5280" s="8" t="str">
        <f t="shared" si="1"/>
        <v>Caleb Pouliot</v>
      </c>
      <c r="B5280" s="8" t="s">
        <v>32508</v>
      </c>
      <c r="C5280" s="51" t="s">
        <v>32276</v>
      </c>
      <c r="D5280" s="79" t="s">
        <v>934</v>
      </c>
      <c r="E5280" s="72" t="s">
        <v>29423</v>
      </c>
      <c r="F5280" s="72" t="s">
        <v>936</v>
      </c>
      <c r="G5280" s="61" t="s">
        <v>32225</v>
      </c>
      <c r="H5280" s="70">
        <v>117751.0</v>
      </c>
      <c r="I5280" s="63" t="s">
        <v>10346</v>
      </c>
      <c r="J5280" s="60">
        <v>3.7</v>
      </c>
      <c r="K5280" s="18" t="s">
        <v>32510</v>
      </c>
      <c r="L5280" s="18"/>
      <c r="M5280" s="18"/>
      <c r="N5280" s="51" t="s">
        <v>32527</v>
      </c>
      <c r="O5280" s="51" t="s">
        <v>52</v>
      </c>
      <c r="P5280" s="61" t="s">
        <v>207</v>
      </c>
      <c r="Q5280" s="72"/>
      <c r="R5280" s="51" t="s">
        <v>7799</v>
      </c>
      <c r="S5280" s="51" t="s">
        <v>32528</v>
      </c>
      <c r="T5280" s="11" t="str">
        <f t="shared" si="2"/>
        <v>Caleb Pouliot</v>
      </c>
      <c r="U5280" s="51" t="s">
        <v>80</v>
      </c>
      <c r="V5280" s="51" t="s">
        <v>32529</v>
      </c>
      <c r="W5280" s="51"/>
      <c r="X5280" s="72" t="s">
        <v>32514</v>
      </c>
      <c r="Y5280" s="72"/>
      <c r="Z5280" s="62"/>
      <c r="AA5280" s="62"/>
      <c r="AB5280" s="62"/>
      <c r="AC5280" s="62"/>
      <c r="AD5280" s="72"/>
      <c r="AE5280" s="72" t="s">
        <v>32516</v>
      </c>
      <c r="AF5280" s="72" t="s">
        <v>32517</v>
      </c>
      <c r="AG5280" s="72" t="s">
        <v>947</v>
      </c>
      <c r="AH5280" s="72" t="s">
        <v>65</v>
      </c>
      <c r="AI5280" s="73" t="s">
        <v>233</v>
      </c>
      <c r="AJ5280" s="77"/>
      <c r="AK5280" s="63"/>
      <c r="AL5280" s="63"/>
      <c r="AM5280" s="63"/>
      <c r="AN5280" s="64">
        <v>0.5970149253731343</v>
      </c>
      <c r="AO5280" s="120">
        <v>43930.0</v>
      </c>
      <c r="AP5280" s="90" t="s">
        <v>32517</v>
      </c>
      <c r="AQ5280" s="74">
        <v>1369.0</v>
      </c>
    </row>
    <row r="5281">
      <c r="A5281" s="8" t="str">
        <f t="shared" si="1"/>
        <v>Micaiah Scott</v>
      </c>
      <c r="B5281" s="8" t="s">
        <v>32508</v>
      </c>
      <c r="C5281" s="51" t="s">
        <v>32276</v>
      </c>
      <c r="D5281" s="92" t="s">
        <v>934</v>
      </c>
      <c r="E5281" s="13" t="s">
        <v>29423</v>
      </c>
      <c r="F5281" s="13" t="s">
        <v>936</v>
      </c>
      <c r="G5281" s="57" t="s">
        <v>32225</v>
      </c>
      <c r="H5281" s="95" t="s">
        <v>32509</v>
      </c>
      <c r="I5281" s="8" t="s">
        <v>10346</v>
      </c>
      <c r="J5281" s="75">
        <v>3.7</v>
      </c>
      <c r="K5281" s="8" t="s">
        <v>32510</v>
      </c>
      <c r="L5281" s="8"/>
      <c r="M5281" s="107"/>
      <c r="N5281" s="51" t="s">
        <v>32530</v>
      </c>
      <c r="O5281" s="51" t="s">
        <v>52</v>
      </c>
      <c r="P5281" s="51"/>
      <c r="Q5281" s="51"/>
      <c r="R5281" s="57" t="s">
        <v>32531</v>
      </c>
      <c r="S5281" s="57" t="s">
        <v>147</v>
      </c>
      <c r="T5281" s="11" t="str">
        <f t="shared" si="2"/>
        <v>Micaiah Scott</v>
      </c>
      <c r="U5281" s="8" t="s">
        <v>80</v>
      </c>
      <c r="V5281" s="51" t="s">
        <v>32532</v>
      </c>
      <c r="W5281" s="51"/>
      <c r="X5281" s="8" t="s">
        <v>32514</v>
      </c>
      <c r="Y5281" s="51" t="s">
        <v>60</v>
      </c>
      <c r="Z5281" s="51" t="s">
        <v>60</v>
      </c>
      <c r="AA5281" s="51" t="s">
        <v>60</v>
      </c>
      <c r="AB5281" s="56" t="s">
        <v>32263</v>
      </c>
      <c r="AC5281" s="51" t="s">
        <v>60</v>
      </c>
      <c r="AD5281" s="56" t="s">
        <v>32264</v>
      </c>
      <c r="AE5281" s="51" t="s">
        <v>32516</v>
      </c>
      <c r="AF5281" s="13" t="s">
        <v>32517</v>
      </c>
      <c r="AG5281" s="13" t="s">
        <v>947</v>
      </c>
      <c r="AH5281" s="13" t="s">
        <v>65</v>
      </c>
      <c r="AI5281" s="8" t="s">
        <v>233</v>
      </c>
      <c r="AJ5281" s="8"/>
      <c r="AK5281" s="8"/>
      <c r="AL5281" s="8"/>
      <c r="AM5281" s="8"/>
      <c r="AN5281" s="8" t="s">
        <v>32518</v>
      </c>
      <c r="AO5281" s="8" t="s">
        <v>32519</v>
      </c>
      <c r="AP5281" s="9" t="s">
        <v>32517</v>
      </c>
      <c r="AQ5281" s="11">
        <v>1369.0</v>
      </c>
    </row>
    <row r="5282">
      <c r="A5282" s="8" t="str">
        <f t="shared" si="1"/>
        <v>Co-HC Zach has been removed. </v>
      </c>
      <c r="B5282" s="51" t="s">
        <v>32508</v>
      </c>
      <c r="C5282" s="51" t="s">
        <v>32276</v>
      </c>
      <c r="D5282" s="2" t="s">
        <v>934</v>
      </c>
      <c r="E5282" s="8" t="s">
        <v>29423</v>
      </c>
      <c r="F5282" s="8" t="s">
        <v>936</v>
      </c>
      <c r="G5282" s="51" t="s">
        <v>32225</v>
      </c>
      <c r="H5282" s="95" t="s">
        <v>32509</v>
      </c>
      <c r="I5282" s="8" t="s">
        <v>10346</v>
      </c>
      <c r="J5282" s="10">
        <v>3.7</v>
      </c>
      <c r="K5282" s="8" t="s">
        <v>32510</v>
      </c>
      <c r="L5282" s="8"/>
      <c r="M5282" s="8"/>
      <c r="N5282" s="51" t="s">
        <v>32533</v>
      </c>
      <c r="O5282" s="51" t="s">
        <v>52</v>
      </c>
      <c r="P5282" s="51"/>
      <c r="Q5282" s="51" t="s">
        <v>277</v>
      </c>
      <c r="R5282" s="51" t="s">
        <v>32534</v>
      </c>
      <c r="S5282" s="51"/>
      <c r="T5282" s="11" t="str">
        <f t="shared" si="2"/>
        <v>Co-HC Zach has been removed. </v>
      </c>
      <c r="U5282" s="8"/>
      <c r="V5282" s="51"/>
      <c r="W5282" s="51"/>
      <c r="X5282" s="8" t="s">
        <v>32514</v>
      </c>
      <c r="Y5282" s="51" t="s">
        <v>60</v>
      </c>
      <c r="Z5282" s="51" t="s">
        <v>60</v>
      </c>
      <c r="AA5282" s="51" t="s">
        <v>60</v>
      </c>
      <c r="AB5282" s="56" t="s">
        <v>32263</v>
      </c>
      <c r="AC5282" s="51" t="s">
        <v>60</v>
      </c>
      <c r="AD5282" s="56" t="s">
        <v>32264</v>
      </c>
      <c r="AE5282" s="51" t="s">
        <v>32516</v>
      </c>
      <c r="AF5282" s="8" t="s">
        <v>32517</v>
      </c>
      <c r="AG5282" s="8" t="s">
        <v>947</v>
      </c>
      <c r="AH5282" s="8" t="s">
        <v>65</v>
      </c>
      <c r="AI5282" s="8" t="s">
        <v>233</v>
      </c>
      <c r="AJ5282" s="8"/>
      <c r="AK5282" s="8"/>
      <c r="AL5282" s="8"/>
      <c r="AM5282" s="8"/>
      <c r="AN5282" s="8" t="s">
        <v>32518</v>
      </c>
      <c r="AO5282" s="8" t="s">
        <v>32519</v>
      </c>
      <c r="AP5282" s="9" t="s">
        <v>32517</v>
      </c>
      <c r="AQ5282" s="11">
        <v>1369.0</v>
      </c>
    </row>
    <row r="5283">
      <c r="A5283" s="8" t="str">
        <f t="shared" si="1"/>
        <v>Alan Webb</v>
      </c>
      <c r="B5283" s="51" t="s">
        <v>32535</v>
      </c>
      <c r="C5283" s="51" t="s">
        <v>32536</v>
      </c>
      <c r="D5283" s="2" t="s">
        <v>2515</v>
      </c>
      <c r="E5283" s="8" t="s">
        <v>32537</v>
      </c>
      <c r="F5283" s="8" t="s">
        <v>46</v>
      </c>
      <c r="G5283" s="51" t="s">
        <v>32225</v>
      </c>
      <c r="H5283" s="95" t="s">
        <v>32538</v>
      </c>
      <c r="I5283" s="8" t="s">
        <v>1330</v>
      </c>
      <c r="J5283" s="10">
        <v>3.37</v>
      </c>
      <c r="K5283" s="8" t="s">
        <v>32539</v>
      </c>
      <c r="L5283" s="8"/>
      <c r="M5283" s="107"/>
      <c r="N5283" s="51" t="s">
        <v>32540</v>
      </c>
      <c r="O5283" s="51" t="s">
        <v>52</v>
      </c>
      <c r="P5283" s="51"/>
      <c r="Q5283" s="51"/>
      <c r="R5283" s="51" t="s">
        <v>3513</v>
      </c>
      <c r="S5283" s="51" t="s">
        <v>9670</v>
      </c>
      <c r="T5283" s="11" t="str">
        <f t="shared" si="2"/>
        <v>Alan Webb</v>
      </c>
      <c r="U5283" s="51" t="s">
        <v>55</v>
      </c>
      <c r="V5283" s="51" t="s">
        <v>32541</v>
      </c>
      <c r="W5283" s="51"/>
      <c r="X5283" s="8" t="s">
        <v>32542</v>
      </c>
      <c r="Y5283" s="51" t="s">
        <v>60</v>
      </c>
      <c r="Z5283" s="51" t="s">
        <v>60</v>
      </c>
      <c r="AA5283" s="51" t="s">
        <v>60</v>
      </c>
      <c r="AB5283" s="51" t="s">
        <v>60</v>
      </c>
      <c r="AC5283" s="51" t="s">
        <v>60</v>
      </c>
      <c r="AD5283" s="51" t="s">
        <v>60</v>
      </c>
      <c r="AE5283" s="51" t="s">
        <v>32543</v>
      </c>
      <c r="AF5283" s="8" t="s">
        <v>32537</v>
      </c>
      <c r="AG5283" s="8" t="s">
        <v>2529</v>
      </c>
      <c r="AH5283" s="8" t="s">
        <v>232</v>
      </c>
      <c r="AI5283" s="8" t="s">
        <v>233</v>
      </c>
      <c r="AJ5283" s="8"/>
      <c r="AK5283" s="8"/>
      <c r="AL5283" s="8"/>
      <c r="AM5283" s="8" t="s">
        <v>3189</v>
      </c>
      <c r="AN5283" s="8" t="s">
        <v>32544</v>
      </c>
      <c r="AO5283" s="8" t="s">
        <v>32545</v>
      </c>
      <c r="AP5283" s="9" t="s">
        <v>32537</v>
      </c>
      <c r="AQ5283" s="11">
        <v>1056.0</v>
      </c>
    </row>
    <row r="5284">
      <c r="A5284" s="8" t="str">
        <f t="shared" si="1"/>
        <v>William Mier</v>
      </c>
      <c r="B5284" s="51" t="s">
        <v>32535</v>
      </c>
      <c r="C5284" s="51" t="s">
        <v>32536</v>
      </c>
      <c r="D5284" s="2" t="s">
        <v>2515</v>
      </c>
      <c r="E5284" s="8" t="s">
        <v>32537</v>
      </c>
      <c r="F5284" s="8" t="s">
        <v>46</v>
      </c>
      <c r="G5284" s="51" t="s">
        <v>32225</v>
      </c>
      <c r="H5284" s="8" t="s">
        <v>32538</v>
      </c>
      <c r="I5284" s="8" t="s">
        <v>1330</v>
      </c>
      <c r="J5284" s="10">
        <v>3.37</v>
      </c>
      <c r="K5284" s="8" t="s">
        <v>32539</v>
      </c>
      <c r="L5284" s="8"/>
      <c r="M5284" s="8"/>
      <c r="N5284" s="51" t="s">
        <v>32546</v>
      </c>
      <c r="O5284" s="51" t="s">
        <v>52</v>
      </c>
      <c r="P5284" s="51"/>
      <c r="Q5284" s="51"/>
      <c r="R5284" s="8" t="s">
        <v>25118</v>
      </c>
      <c r="S5284" s="8" t="s">
        <v>32547</v>
      </c>
      <c r="T5284" s="11" t="str">
        <f t="shared" si="2"/>
        <v>William Mier</v>
      </c>
      <c r="U5284" s="8" t="s">
        <v>2834</v>
      </c>
      <c r="V5284" s="51" t="s">
        <v>32548</v>
      </c>
      <c r="W5284" s="51"/>
      <c r="X5284" s="8" t="s">
        <v>32542</v>
      </c>
      <c r="Y5284" s="51" t="s">
        <v>60</v>
      </c>
      <c r="Z5284" s="56" t="s">
        <v>32549</v>
      </c>
      <c r="AA5284" s="51" t="s">
        <v>60</v>
      </c>
      <c r="AB5284" s="51" t="s">
        <v>60</v>
      </c>
      <c r="AC5284" s="51" t="s">
        <v>60</v>
      </c>
      <c r="AD5284" s="56" t="s">
        <v>32550</v>
      </c>
      <c r="AE5284" s="51" t="s">
        <v>32543</v>
      </c>
      <c r="AF5284" s="8" t="s">
        <v>32537</v>
      </c>
      <c r="AG5284" s="8" t="s">
        <v>2529</v>
      </c>
      <c r="AH5284" s="8" t="s">
        <v>232</v>
      </c>
      <c r="AI5284" s="8" t="s">
        <v>233</v>
      </c>
      <c r="AJ5284" s="8"/>
      <c r="AK5284" s="8"/>
      <c r="AL5284" s="8"/>
      <c r="AM5284" s="8" t="s">
        <v>3189</v>
      </c>
      <c r="AN5284" s="8" t="s">
        <v>32544</v>
      </c>
      <c r="AO5284" s="8" t="s">
        <v>32545</v>
      </c>
      <c r="AP5284" s="9" t="s">
        <v>32537</v>
      </c>
      <c r="AQ5284" s="11">
        <v>1056.0</v>
      </c>
    </row>
    <row r="5285">
      <c r="A5285" s="8" t="str">
        <f t="shared" si="1"/>
        <v>Lucas McCormick</v>
      </c>
      <c r="B5285" s="8" t="s">
        <v>32535</v>
      </c>
      <c r="C5285" s="51" t="s">
        <v>32536</v>
      </c>
      <c r="D5285" s="2" t="s">
        <v>2515</v>
      </c>
      <c r="E5285" s="8" t="s">
        <v>32537</v>
      </c>
      <c r="F5285" s="8" t="s">
        <v>46</v>
      </c>
      <c r="G5285" s="51" t="s">
        <v>32225</v>
      </c>
      <c r="H5285" s="8" t="s">
        <v>32538</v>
      </c>
      <c r="I5285" s="8" t="s">
        <v>1330</v>
      </c>
      <c r="J5285" s="10">
        <v>3.37</v>
      </c>
      <c r="K5285" s="8" t="s">
        <v>32539</v>
      </c>
      <c r="L5285" s="8"/>
      <c r="M5285" s="8"/>
      <c r="N5285" s="51" t="s">
        <v>32551</v>
      </c>
      <c r="O5285" s="51" t="s">
        <v>52</v>
      </c>
      <c r="P5285" s="51"/>
      <c r="Q5285" s="51"/>
      <c r="R5285" s="57" t="s">
        <v>8580</v>
      </c>
      <c r="S5285" s="57" t="s">
        <v>30468</v>
      </c>
      <c r="T5285" s="11" t="str">
        <f t="shared" si="2"/>
        <v>Lucas McCormick</v>
      </c>
      <c r="U5285" s="57" t="s">
        <v>247</v>
      </c>
      <c r="V5285" s="51"/>
      <c r="W5285" s="51"/>
      <c r="X5285" s="8" t="s">
        <v>32542</v>
      </c>
      <c r="Y5285" s="51" t="s">
        <v>60</v>
      </c>
      <c r="Z5285" s="51" t="s">
        <v>60</v>
      </c>
      <c r="AA5285" s="51" t="s">
        <v>60</v>
      </c>
      <c r="AB5285" s="51" t="s">
        <v>60</v>
      </c>
      <c r="AC5285" s="51" t="s">
        <v>60</v>
      </c>
      <c r="AD5285" s="56" t="s">
        <v>32552</v>
      </c>
      <c r="AE5285" s="51" t="s">
        <v>32543</v>
      </c>
      <c r="AF5285" s="8" t="s">
        <v>32537</v>
      </c>
      <c r="AG5285" s="8" t="s">
        <v>2529</v>
      </c>
      <c r="AH5285" s="8" t="s">
        <v>232</v>
      </c>
      <c r="AI5285" s="8" t="s">
        <v>233</v>
      </c>
      <c r="AJ5285" s="8"/>
      <c r="AK5285" s="8"/>
      <c r="AL5285" s="8"/>
      <c r="AM5285" s="8" t="s">
        <v>3189</v>
      </c>
      <c r="AN5285" s="8" t="s">
        <v>32544</v>
      </c>
      <c r="AO5285" s="8" t="s">
        <v>32545</v>
      </c>
      <c r="AP5285" s="9" t="s">
        <v>32537</v>
      </c>
      <c r="AQ5285" s="11">
        <v>1056.0</v>
      </c>
    </row>
    <row r="5286">
      <c r="A5286" s="8" t="str">
        <f t="shared" si="1"/>
        <v>Jacob King</v>
      </c>
      <c r="B5286" s="51" t="s">
        <v>32535</v>
      </c>
      <c r="C5286" s="51" t="s">
        <v>32536</v>
      </c>
      <c r="D5286" s="2" t="s">
        <v>2515</v>
      </c>
      <c r="E5286" s="8" t="s">
        <v>32537</v>
      </c>
      <c r="F5286" s="8" t="s">
        <v>46</v>
      </c>
      <c r="G5286" s="51" t="s">
        <v>32225</v>
      </c>
      <c r="H5286" s="8" t="s">
        <v>32538</v>
      </c>
      <c r="I5286" s="8" t="s">
        <v>1330</v>
      </c>
      <c r="J5286" s="10">
        <v>3.37</v>
      </c>
      <c r="K5286" s="8" t="s">
        <v>32539</v>
      </c>
      <c r="L5286" s="8"/>
      <c r="M5286" s="8"/>
      <c r="N5286" s="51" t="s">
        <v>32553</v>
      </c>
      <c r="O5286" s="51" t="s">
        <v>52</v>
      </c>
      <c r="P5286" s="51"/>
      <c r="Q5286" s="51"/>
      <c r="R5286" s="51" t="s">
        <v>1222</v>
      </c>
      <c r="S5286" s="51" t="s">
        <v>5358</v>
      </c>
      <c r="T5286" s="11" t="str">
        <f t="shared" si="2"/>
        <v>Jacob King</v>
      </c>
      <c r="U5286" s="51" t="s">
        <v>80</v>
      </c>
      <c r="V5286" s="51" t="s">
        <v>32554</v>
      </c>
      <c r="W5286" s="51"/>
      <c r="X5286" s="8" t="s">
        <v>32542</v>
      </c>
      <c r="Y5286" s="51" t="s">
        <v>60</v>
      </c>
      <c r="Z5286" s="51" t="s">
        <v>60</v>
      </c>
      <c r="AA5286" s="51" t="s">
        <v>60</v>
      </c>
      <c r="AB5286" s="51" t="s">
        <v>60</v>
      </c>
      <c r="AC5286" s="51" t="s">
        <v>60</v>
      </c>
      <c r="AD5286" s="51" t="s">
        <v>60</v>
      </c>
      <c r="AE5286" s="51" t="s">
        <v>32555</v>
      </c>
      <c r="AF5286" s="8" t="s">
        <v>32537</v>
      </c>
      <c r="AG5286" s="8" t="s">
        <v>2529</v>
      </c>
      <c r="AH5286" s="8" t="s">
        <v>232</v>
      </c>
      <c r="AI5286" s="8" t="s">
        <v>233</v>
      </c>
      <c r="AJ5286" s="8"/>
      <c r="AK5286" s="8"/>
      <c r="AL5286" s="8"/>
      <c r="AM5286" s="8" t="s">
        <v>3189</v>
      </c>
      <c r="AN5286" s="8" t="s">
        <v>32544</v>
      </c>
      <c r="AO5286" s="8" t="s">
        <v>32545</v>
      </c>
      <c r="AP5286" s="9" t="s">
        <v>32537</v>
      </c>
      <c r="AQ5286" s="11">
        <v>1056.0</v>
      </c>
    </row>
    <row r="5287">
      <c r="A5287" s="8" t="str">
        <f t="shared" si="1"/>
        <v>Julia Webb</v>
      </c>
      <c r="B5287" s="51" t="s">
        <v>32535</v>
      </c>
      <c r="C5287" s="51" t="s">
        <v>32536</v>
      </c>
      <c r="D5287" s="2" t="s">
        <v>2515</v>
      </c>
      <c r="E5287" s="8" t="s">
        <v>32537</v>
      </c>
      <c r="F5287" s="8" t="s">
        <v>46</v>
      </c>
      <c r="G5287" s="51" t="s">
        <v>32225</v>
      </c>
      <c r="H5287" s="8" t="s">
        <v>32538</v>
      </c>
      <c r="I5287" s="8" t="s">
        <v>1330</v>
      </c>
      <c r="J5287" s="10">
        <v>3.37</v>
      </c>
      <c r="K5287" s="8" t="s">
        <v>32539</v>
      </c>
      <c r="L5287" s="8"/>
      <c r="M5287" s="8"/>
      <c r="N5287" s="51" t="s">
        <v>32556</v>
      </c>
      <c r="O5287" s="51" t="s">
        <v>52</v>
      </c>
      <c r="P5287" s="51"/>
      <c r="Q5287" s="51"/>
      <c r="R5287" s="51" t="s">
        <v>10986</v>
      </c>
      <c r="S5287" s="51" t="s">
        <v>9670</v>
      </c>
      <c r="T5287" s="11" t="str">
        <f t="shared" si="2"/>
        <v>Julia Webb</v>
      </c>
      <c r="U5287" s="51" t="s">
        <v>80</v>
      </c>
      <c r="V5287" s="51" t="s">
        <v>32557</v>
      </c>
      <c r="W5287" s="51"/>
      <c r="X5287" s="8" t="s">
        <v>32542</v>
      </c>
      <c r="Y5287" s="56" t="s">
        <v>32558</v>
      </c>
      <c r="Z5287" s="56" t="s">
        <v>32559</v>
      </c>
      <c r="AA5287" s="51" t="s">
        <v>60</v>
      </c>
      <c r="AB5287" s="56" t="s">
        <v>32560</v>
      </c>
      <c r="AC5287" s="51" t="s">
        <v>60</v>
      </c>
      <c r="AD5287" s="51" t="s">
        <v>60</v>
      </c>
      <c r="AE5287" s="51" t="s">
        <v>32543</v>
      </c>
      <c r="AF5287" s="8" t="s">
        <v>32537</v>
      </c>
      <c r="AG5287" s="8" t="s">
        <v>2529</v>
      </c>
      <c r="AH5287" s="8" t="s">
        <v>232</v>
      </c>
      <c r="AI5287" s="8" t="s">
        <v>233</v>
      </c>
      <c r="AJ5287" s="8"/>
      <c r="AK5287" s="8"/>
      <c r="AL5287" s="8"/>
      <c r="AM5287" s="8" t="s">
        <v>3189</v>
      </c>
      <c r="AN5287" s="8" t="s">
        <v>32544</v>
      </c>
      <c r="AO5287" s="8" t="s">
        <v>32545</v>
      </c>
      <c r="AP5287" s="9" t="s">
        <v>32537</v>
      </c>
      <c r="AQ5287" s="11">
        <v>1056.0</v>
      </c>
    </row>
    <row r="5288">
      <c r="A5288" s="8" t="str">
        <f t="shared" si="1"/>
        <v>Trenton Roth</v>
      </c>
      <c r="B5288" s="51" t="s">
        <v>32561</v>
      </c>
      <c r="C5288" s="51" t="s">
        <v>32224</v>
      </c>
      <c r="D5288" s="2" t="s">
        <v>2515</v>
      </c>
      <c r="E5288" s="8" t="s">
        <v>32562</v>
      </c>
      <c r="F5288" s="8" t="s">
        <v>46</v>
      </c>
      <c r="G5288" s="51" t="s">
        <v>32225</v>
      </c>
      <c r="H5288" s="8" t="s">
        <v>32563</v>
      </c>
      <c r="I5288" s="8" t="s">
        <v>49</v>
      </c>
      <c r="J5288" s="10">
        <v>3.35</v>
      </c>
      <c r="K5288" s="8" t="s">
        <v>32564</v>
      </c>
      <c r="L5288" s="8"/>
      <c r="M5288" s="8"/>
      <c r="N5288" s="51" t="s">
        <v>32565</v>
      </c>
      <c r="O5288" s="51" t="s">
        <v>52</v>
      </c>
      <c r="P5288" s="51"/>
      <c r="Q5288" s="51"/>
      <c r="R5288" s="51" t="s">
        <v>31304</v>
      </c>
      <c r="S5288" s="51" t="s">
        <v>32566</v>
      </c>
      <c r="T5288" s="11" t="str">
        <f t="shared" si="2"/>
        <v>Trenton Roth</v>
      </c>
      <c r="U5288" s="51" t="s">
        <v>55</v>
      </c>
      <c r="V5288" s="51" t="s">
        <v>32567</v>
      </c>
      <c r="W5288" s="51"/>
      <c r="X5288" s="8" t="s">
        <v>32568</v>
      </c>
      <c r="Y5288" s="51" t="s">
        <v>60</v>
      </c>
      <c r="Z5288" s="56" t="s">
        <v>2730</v>
      </c>
      <c r="AA5288" s="51" t="s">
        <v>60</v>
      </c>
      <c r="AB5288" s="56" t="s">
        <v>2731</v>
      </c>
      <c r="AC5288" s="51" t="s">
        <v>60</v>
      </c>
      <c r="AD5288" s="51" t="s">
        <v>60</v>
      </c>
      <c r="AE5288" s="51" t="s">
        <v>32569</v>
      </c>
      <c r="AF5288" s="8" t="s">
        <v>32561</v>
      </c>
      <c r="AG5288" s="8" t="s">
        <v>2529</v>
      </c>
      <c r="AH5288" s="8" t="s">
        <v>232</v>
      </c>
      <c r="AI5288" s="8" t="s">
        <v>233</v>
      </c>
      <c r="AJ5288" s="8"/>
      <c r="AK5288" s="8" t="s">
        <v>32570</v>
      </c>
      <c r="AL5288" s="8" t="s">
        <v>3288</v>
      </c>
      <c r="AM5288" s="8" t="s">
        <v>300</v>
      </c>
      <c r="AN5288" s="8" t="s">
        <v>20308</v>
      </c>
      <c r="AO5288" s="8" t="s">
        <v>32571</v>
      </c>
      <c r="AP5288" s="9" t="s">
        <v>32561</v>
      </c>
      <c r="AQ5288" s="11">
        <v>537.0</v>
      </c>
    </row>
    <row r="5289">
      <c r="A5289" s="8" t="str">
        <f t="shared" si="1"/>
        <v>Josh Keenan</v>
      </c>
      <c r="B5289" s="51" t="s">
        <v>32561</v>
      </c>
      <c r="C5289" s="51" t="s">
        <v>32224</v>
      </c>
      <c r="D5289" s="2" t="s">
        <v>2515</v>
      </c>
      <c r="E5289" s="8" t="s">
        <v>32562</v>
      </c>
      <c r="F5289" s="8" t="s">
        <v>46</v>
      </c>
      <c r="G5289" s="51" t="s">
        <v>32225</v>
      </c>
      <c r="H5289" s="8" t="s">
        <v>32563</v>
      </c>
      <c r="I5289" s="8" t="s">
        <v>49</v>
      </c>
      <c r="J5289" s="10">
        <v>3.35</v>
      </c>
      <c r="K5289" s="8" t="s">
        <v>32564</v>
      </c>
      <c r="L5289" s="8"/>
      <c r="M5289" s="8"/>
      <c r="N5289" s="51" t="s">
        <v>32572</v>
      </c>
      <c r="O5289" s="51" t="s">
        <v>52</v>
      </c>
      <c r="P5289" s="51"/>
      <c r="Q5289" s="51"/>
      <c r="R5289" s="51" t="s">
        <v>268</v>
      </c>
      <c r="S5289" s="51" t="s">
        <v>32573</v>
      </c>
      <c r="T5289" s="11" t="str">
        <f t="shared" si="2"/>
        <v>Josh Keenan</v>
      </c>
      <c r="U5289" s="51" t="s">
        <v>80</v>
      </c>
      <c r="V5289" s="51" t="s">
        <v>32574</v>
      </c>
      <c r="W5289" s="51" t="s">
        <v>32575</v>
      </c>
      <c r="X5289" s="8" t="s">
        <v>32568</v>
      </c>
      <c r="Y5289" s="51" t="s">
        <v>60</v>
      </c>
      <c r="Z5289" s="56" t="s">
        <v>2730</v>
      </c>
      <c r="AA5289" s="56" t="s">
        <v>32576</v>
      </c>
      <c r="AB5289" s="56" t="s">
        <v>32577</v>
      </c>
      <c r="AC5289" s="51" t="s">
        <v>60</v>
      </c>
      <c r="AD5289" s="51" t="s">
        <v>60</v>
      </c>
      <c r="AE5289" s="51" t="s">
        <v>32569</v>
      </c>
      <c r="AF5289" s="8" t="s">
        <v>32561</v>
      </c>
      <c r="AG5289" s="8" t="s">
        <v>2529</v>
      </c>
      <c r="AH5289" s="8" t="s">
        <v>232</v>
      </c>
      <c r="AI5289" s="8" t="s">
        <v>233</v>
      </c>
      <c r="AJ5289" s="8"/>
      <c r="AK5289" s="8" t="s">
        <v>32570</v>
      </c>
      <c r="AL5289" s="8" t="s">
        <v>3288</v>
      </c>
      <c r="AM5289" s="8" t="s">
        <v>300</v>
      </c>
      <c r="AN5289" s="8" t="s">
        <v>20308</v>
      </c>
      <c r="AO5289" s="8" t="s">
        <v>32571</v>
      </c>
      <c r="AP5289" s="9" t="s">
        <v>32561</v>
      </c>
      <c r="AQ5289" s="11">
        <v>537.0</v>
      </c>
    </row>
    <row r="5290">
      <c r="A5290" s="8" t="str">
        <f t="shared" si="1"/>
        <v>Dwayne Miller</v>
      </c>
      <c r="B5290" s="8" t="s">
        <v>32578</v>
      </c>
      <c r="C5290" s="51" t="s">
        <v>32536</v>
      </c>
      <c r="D5290" s="2" t="s">
        <v>2515</v>
      </c>
      <c r="E5290" s="8" t="s">
        <v>32579</v>
      </c>
      <c r="F5290" s="8" t="s">
        <v>46</v>
      </c>
      <c r="G5290" s="51" t="s">
        <v>32225</v>
      </c>
      <c r="H5290" s="8" t="s">
        <v>32580</v>
      </c>
      <c r="I5290" s="8" t="s">
        <v>219</v>
      </c>
      <c r="J5290" s="10">
        <v>2.7</v>
      </c>
      <c r="K5290" s="8" t="s">
        <v>32581</v>
      </c>
      <c r="L5290" s="8"/>
      <c r="M5290" s="8"/>
      <c r="N5290" s="51" t="s">
        <v>32582</v>
      </c>
      <c r="O5290" s="51" t="s">
        <v>52</v>
      </c>
      <c r="P5290" s="51"/>
      <c r="Q5290" s="51"/>
      <c r="R5290" s="57" t="s">
        <v>15041</v>
      </c>
      <c r="S5290" s="57" t="s">
        <v>492</v>
      </c>
      <c r="T5290" s="11" t="str">
        <f t="shared" si="2"/>
        <v>Dwayne Miller</v>
      </c>
      <c r="U5290" s="51" t="s">
        <v>55</v>
      </c>
      <c r="V5290" s="51" t="s">
        <v>32583</v>
      </c>
      <c r="W5290" s="51"/>
      <c r="X5290" s="8" t="s">
        <v>32584</v>
      </c>
      <c r="Y5290" s="51" t="s">
        <v>60</v>
      </c>
      <c r="Z5290" s="56" t="s">
        <v>32585</v>
      </c>
      <c r="AA5290" s="56" t="s">
        <v>32586</v>
      </c>
      <c r="AB5290" s="51" t="s">
        <v>60</v>
      </c>
      <c r="AC5290" s="51" t="s">
        <v>60</v>
      </c>
      <c r="AD5290" s="51" t="s">
        <v>60</v>
      </c>
      <c r="AE5290" s="51" t="s">
        <v>32587</v>
      </c>
      <c r="AF5290" s="8" t="s">
        <v>32588</v>
      </c>
      <c r="AG5290" s="8" t="s">
        <v>2529</v>
      </c>
      <c r="AH5290" s="8" t="s">
        <v>352</v>
      </c>
      <c r="AI5290" s="8" t="s">
        <v>233</v>
      </c>
      <c r="AJ5290" s="8" t="s">
        <v>67</v>
      </c>
      <c r="AK5290" s="8"/>
      <c r="AL5290" s="8"/>
      <c r="AM5290" s="8"/>
      <c r="AN5290" s="8" t="s">
        <v>32589</v>
      </c>
      <c r="AO5290" s="8" t="s">
        <v>32590</v>
      </c>
      <c r="AP5290" s="15" t="s">
        <v>32588</v>
      </c>
      <c r="AQ5290" s="11">
        <v>1280.0</v>
      </c>
    </row>
    <row r="5291">
      <c r="A5291" s="8" t="str">
        <f t="shared" si="1"/>
        <v>Robert Overby</v>
      </c>
      <c r="B5291" s="8" t="s">
        <v>32591</v>
      </c>
      <c r="C5291" s="51" t="s">
        <v>27415</v>
      </c>
      <c r="D5291" s="2" t="s">
        <v>2515</v>
      </c>
      <c r="E5291" s="8" t="s">
        <v>32592</v>
      </c>
      <c r="F5291" s="8" t="s">
        <v>46</v>
      </c>
      <c r="G5291" s="51" t="s">
        <v>32225</v>
      </c>
      <c r="H5291" s="8" t="s">
        <v>32593</v>
      </c>
      <c r="I5291" s="8" t="s">
        <v>49</v>
      </c>
      <c r="J5291" s="10">
        <v>3.15</v>
      </c>
      <c r="K5291" s="8" t="s">
        <v>32594</v>
      </c>
      <c r="L5291" s="8"/>
      <c r="M5291" s="8"/>
      <c r="N5291" s="51" t="s">
        <v>32595</v>
      </c>
      <c r="O5291" s="51" t="s">
        <v>52</v>
      </c>
      <c r="P5291" s="51"/>
      <c r="Q5291" s="51"/>
      <c r="R5291" s="57" t="s">
        <v>2577</v>
      </c>
      <c r="S5291" s="57" t="s">
        <v>8829</v>
      </c>
      <c r="T5291" s="11" t="str">
        <f t="shared" si="2"/>
        <v>Robert Overby</v>
      </c>
      <c r="U5291" s="51" t="s">
        <v>55</v>
      </c>
      <c r="V5291" s="57" t="s">
        <v>32596</v>
      </c>
      <c r="W5291" s="57" t="s">
        <v>32597</v>
      </c>
      <c r="X5291" s="8" t="s">
        <v>32598</v>
      </c>
      <c r="Y5291" s="51" t="s">
        <v>60</v>
      </c>
      <c r="Z5291" s="51" t="s">
        <v>60</v>
      </c>
      <c r="AA5291" s="51" t="s">
        <v>60</v>
      </c>
      <c r="AB5291" s="51" t="s">
        <v>60</v>
      </c>
      <c r="AC5291" s="51" t="s">
        <v>60</v>
      </c>
      <c r="AD5291" s="56" t="s">
        <v>2732</v>
      </c>
      <c r="AE5291" s="51" t="s">
        <v>32587</v>
      </c>
      <c r="AF5291" s="8" t="s">
        <v>32599</v>
      </c>
      <c r="AG5291" s="8" t="s">
        <v>2529</v>
      </c>
      <c r="AH5291" s="8" t="s">
        <v>65</v>
      </c>
      <c r="AI5291" s="8" t="s">
        <v>544</v>
      </c>
      <c r="AJ5291" s="8"/>
      <c r="AK5291" s="8"/>
      <c r="AL5291" s="8"/>
      <c r="AM5291" s="8"/>
      <c r="AN5291" s="8"/>
      <c r="AO5291" s="8" t="s">
        <v>32600</v>
      </c>
      <c r="AP5291" s="15" t="s">
        <v>32599</v>
      </c>
      <c r="AQ5291" s="11">
        <v>4044.0</v>
      </c>
    </row>
    <row r="5292">
      <c r="A5292" s="8" t="str">
        <f t="shared" si="1"/>
        <v>Anne Lambert</v>
      </c>
      <c r="B5292" s="8" t="s">
        <v>32591</v>
      </c>
      <c r="C5292" s="51" t="s">
        <v>27415</v>
      </c>
      <c r="D5292" s="2" t="s">
        <v>2515</v>
      </c>
      <c r="E5292" s="51" t="s">
        <v>32592</v>
      </c>
      <c r="F5292" s="51" t="s">
        <v>46</v>
      </c>
      <c r="G5292" s="51" t="s">
        <v>32225</v>
      </c>
      <c r="H5292" s="51" t="s">
        <v>32593</v>
      </c>
      <c r="I5292" s="59" t="s">
        <v>49</v>
      </c>
      <c r="J5292" s="60">
        <v>3.15</v>
      </c>
      <c r="K5292" s="51" t="s">
        <v>32594</v>
      </c>
      <c r="L5292" s="51"/>
      <c r="M5292" s="51"/>
      <c r="N5292" s="51" t="s">
        <v>32601</v>
      </c>
      <c r="O5292" s="51" t="s">
        <v>52</v>
      </c>
      <c r="P5292" s="51"/>
      <c r="Q5292" s="51"/>
      <c r="R5292" s="8" t="s">
        <v>23039</v>
      </c>
      <c r="S5292" s="8" t="s">
        <v>3638</v>
      </c>
      <c r="T5292" s="11" t="str">
        <f t="shared" si="2"/>
        <v>Anne Lambert</v>
      </c>
      <c r="U5292" s="51" t="s">
        <v>106</v>
      </c>
      <c r="V5292" s="51" t="s">
        <v>32602</v>
      </c>
      <c r="W5292" s="8" t="s">
        <v>32603</v>
      </c>
      <c r="X5292" s="51" t="s">
        <v>32598</v>
      </c>
      <c r="Y5292" s="51" t="s">
        <v>60</v>
      </c>
      <c r="Z5292" s="51" t="s">
        <v>60</v>
      </c>
      <c r="AA5292" s="51" t="s">
        <v>60</v>
      </c>
      <c r="AB5292" s="51" t="s">
        <v>60</v>
      </c>
      <c r="AC5292" s="51" t="s">
        <v>60</v>
      </c>
      <c r="AD5292" s="56" t="s">
        <v>2732</v>
      </c>
      <c r="AE5292" s="51" t="s">
        <v>32587</v>
      </c>
      <c r="AF5292" s="51" t="s">
        <v>32599</v>
      </c>
      <c r="AG5292" s="51" t="s">
        <v>2529</v>
      </c>
      <c r="AH5292" s="51" t="s">
        <v>65</v>
      </c>
      <c r="AI5292" s="51" t="s">
        <v>544</v>
      </c>
      <c r="AJ5292" s="51"/>
      <c r="AK5292" s="59"/>
      <c r="AL5292" s="59"/>
      <c r="AM5292" s="59"/>
      <c r="AN5292" s="59"/>
      <c r="AO5292" s="59" t="s">
        <v>32600</v>
      </c>
      <c r="AP5292" s="15" t="s">
        <v>32599</v>
      </c>
      <c r="AQ5292" s="68">
        <v>4044.0</v>
      </c>
    </row>
    <row r="5293">
      <c r="A5293" s="8" t="str">
        <f t="shared" si="1"/>
        <v>Ryan Raposo</v>
      </c>
      <c r="B5293" s="51" t="s">
        <v>32591</v>
      </c>
      <c r="C5293" s="51" t="s">
        <v>27415</v>
      </c>
      <c r="D5293" s="2" t="s">
        <v>2515</v>
      </c>
      <c r="E5293" s="8" t="s">
        <v>32604</v>
      </c>
      <c r="F5293" s="8" t="s">
        <v>46</v>
      </c>
      <c r="G5293" s="51" t="s">
        <v>32225</v>
      </c>
      <c r="H5293" s="8" t="s">
        <v>32593</v>
      </c>
      <c r="I5293" s="8" t="s">
        <v>49</v>
      </c>
      <c r="J5293" s="10">
        <v>3.15</v>
      </c>
      <c r="K5293" s="8" t="s">
        <v>32594</v>
      </c>
      <c r="L5293" s="8"/>
      <c r="M5293" s="8"/>
      <c r="N5293" s="51" t="s">
        <v>32605</v>
      </c>
      <c r="O5293" s="51" t="s">
        <v>52</v>
      </c>
      <c r="P5293" s="51"/>
      <c r="Q5293" s="51"/>
      <c r="R5293" s="51" t="s">
        <v>927</v>
      </c>
      <c r="S5293" s="51" t="s">
        <v>32606</v>
      </c>
      <c r="T5293" s="11" t="str">
        <f t="shared" si="2"/>
        <v>Ryan Raposo</v>
      </c>
      <c r="U5293" s="51" t="s">
        <v>106</v>
      </c>
      <c r="V5293" s="51" t="s">
        <v>32607</v>
      </c>
      <c r="W5293" s="51" t="s">
        <v>32608</v>
      </c>
      <c r="X5293" s="8" t="s">
        <v>32598</v>
      </c>
      <c r="Y5293" s="56" t="s">
        <v>32609</v>
      </c>
      <c r="Z5293" s="51" t="s">
        <v>60</v>
      </c>
      <c r="AA5293" s="51" t="s">
        <v>60</v>
      </c>
      <c r="AB5293" s="51" t="s">
        <v>60</v>
      </c>
      <c r="AC5293" s="51" t="s">
        <v>60</v>
      </c>
      <c r="AD5293" s="51" t="s">
        <v>60</v>
      </c>
      <c r="AE5293" s="51" t="s">
        <v>32587</v>
      </c>
      <c r="AF5293" s="8" t="s">
        <v>32599</v>
      </c>
      <c r="AG5293" s="8" t="s">
        <v>2529</v>
      </c>
      <c r="AH5293" s="8" t="s">
        <v>65</v>
      </c>
      <c r="AI5293" s="8" t="s">
        <v>544</v>
      </c>
      <c r="AJ5293" s="8"/>
      <c r="AK5293" s="8"/>
      <c r="AL5293" s="8"/>
      <c r="AM5293" s="8"/>
      <c r="AN5293" s="8"/>
      <c r="AO5293" s="8" t="s">
        <v>32610</v>
      </c>
      <c r="AP5293" s="9" t="s">
        <v>32599</v>
      </c>
      <c r="AQ5293" s="28">
        <v>4044.0</v>
      </c>
    </row>
    <row r="5294">
      <c r="A5294" s="8" t="str">
        <f t="shared" si="1"/>
        <v>Jamaine Gordon</v>
      </c>
      <c r="B5294" s="51" t="s">
        <v>32611</v>
      </c>
      <c r="C5294" s="51" t="s">
        <v>32536</v>
      </c>
      <c r="D5294" s="2" t="s">
        <v>2515</v>
      </c>
      <c r="E5294" s="8" t="s">
        <v>14065</v>
      </c>
      <c r="F5294" s="8" t="s">
        <v>46</v>
      </c>
      <c r="G5294" s="51" t="s">
        <v>32225</v>
      </c>
      <c r="H5294" s="8" t="s">
        <v>32612</v>
      </c>
      <c r="I5294" s="8" t="s">
        <v>49</v>
      </c>
      <c r="J5294" s="10">
        <v>3.15</v>
      </c>
      <c r="K5294" s="8" t="s">
        <v>32613</v>
      </c>
      <c r="L5294" s="8"/>
      <c r="M5294" s="8"/>
      <c r="N5294" s="51" t="s">
        <v>32614</v>
      </c>
      <c r="O5294" s="51" t="s">
        <v>52</v>
      </c>
      <c r="P5294" s="51"/>
      <c r="Q5294" s="51"/>
      <c r="R5294" s="51" t="s">
        <v>32615</v>
      </c>
      <c r="S5294" s="51" t="s">
        <v>8920</v>
      </c>
      <c r="T5294" s="11" t="str">
        <f t="shared" si="2"/>
        <v>Jamaine Gordon</v>
      </c>
      <c r="U5294" s="51" t="s">
        <v>55</v>
      </c>
      <c r="V5294" s="51" t="s">
        <v>32616</v>
      </c>
      <c r="W5294" s="57" t="s">
        <v>32617</v>
      </c>
      <c r="X5294" s="8" t="s">
        <v>32618</v>
      </c>
      <c r="Y5294" s="51" t="s">
        <v>60</v>
      </c>
      <c r="Z5294" s="56" t="s">
        <v>32619</v>
      </c>
      <c r="AA5294" s="51" t="s">
        <v>60</v>
      </c>
      <c r="AB5294" s="51" t="s">
        <v>60</v>
      </c>
      <c r="AC5294" s="51" t="s">
        <v>60</v>
      </c>
      <c r="AD5294" s="51" t="s">
        <v>60</v>
      </c>
      <c r="AE5294" s="51" t="s">
        <v>32620</v>
      </c>
      <c r="AF5294" s="8" t="s">
        <v>32621</v>
      </c>
      <c r="AG5294" s="8" t="s">
        <v>2529</v>
      </c>
      <c r="AH5294" s="8" t="s">
        <v>65</v>
      </c>
      <c r="AI5294" s="8" t="s">
        <v>233</v>
      </c>
      <c r="AJ5294" s="8"/>
      <c r="AK5294" s="8"/>
      <c r="AL5294" s="8"/>
      <c r="AM5294" s="8"/>
      <c r="AN5294" s="8" t="s">
        <v>32622</v>
      </c>
      <c r="AO5294" s="8" t="s">
        <v>32623</v>
      </c>
      <c r="AP5294" s="9" t="s">
        <v>32621</v>
      </c>
      <c r="AQ5294" s="11">
        <v>18172.0</v>
      </c>
    </row>
    <row r="5295">
      <c r="A5295" s="8" t="str">
        <f t="shared" si="1"/>
        <v>Nikita Tatyanin</v>
      </c>
      <c r="B5295" s="51" t="s">
        <v>32611</v>
      </c>
      <c r="C5295" s="51" t="s">
        <v>32536</v>
      </c>
      <c r="D5295" s="2" t="s">
        <v>2515</v>
      </c>
      <c r="E5295" s="8" t="s">
        <v>14065</v>
      </c>
      <c r="F5295" s="8" t="s">
        <v>46</v>
      </c>
      <c r="G5295" s="51" t="s">
        <v>32225</v>
      </c>
      <c r="H5295" s="8" t="s">
        <v>32612</v>
      </c>
      <c r="I5295" s="8" t="s">
        <v>49</v>
      </c>
      <c r="J5295" s="10">
        <v>3.15</v>
      </c>
      <c r="K5295" s="8" t="s">
        <v>32613</v>
      </c>
      <c r="L5295" s="8"/>
      <c r="M5295" s="8"/>
      <c r="N5295" s="51" t="s">
        <v>32624</v>
      </c>
      <c r="O5295" s="51" t="s">
        <v>52</v>
      </c>
      <c r="P5295" s="51"/>
      <c r="Q5295" s="51"/>
      <c r="R5295" s="51" t="s">
        <v>32625</v>
      </c>
      <c r="S5295" s="51" t="s">
        <v>32626</v>
      </c>
      <c r="T5295" s="11" t="str">
        <f t="shared" si="2"/>
        <v>Nikita Tatyanin</v>
      </c>
      <c r="U5295" s="51" t="s">
        <v>76</v>
      </c>
      <c r="V5295" s="51"/>
      <c r="W5295" s="51"/>
      <c r="X5295" s="51" t="s">
        <v>32618</v>
      </c>
      <c r="Y5295" s="51" t="s">
        <v>60</v>
      </c>
      <c r="Z5295" s="56" t="s">
        <v>32619</v>
      </c>
      <c r="AA5295" s="51" t="s">
        <v>60</v>
      </c>
      <c r="AB5295" s="56" t="s">
        <v>32627</v>
      </c>
      <c r="AC5295" s="51" t="s">
        <v>60</v>
      </c>
      <c r="AD5295" s="56" t="s">
        <v>32628</v>
      </c>
      <c r="AE5295" s="51" t="s">
        <v>32620</v>
      </c>
      <c r="AF5295" s="8" t="s">
        <v>32621</v>
      </c>
      <c r="AG5295" s="8" t="s">
        <v>2529</v>
      </c>
      <c r="AH5295" s="8" t="s">
        <v>65</v>
      </c>
      <c r="AI5295" s="8" t="s">
        <v>233</v>
      </c>
      <c r="AJ5295" s="8"/>
      <c r="AK5295" s="8"/>
      <c r="AL5295" s="8"/>
      <c r="AM5295" s="8"/>
      <c r="AN5295" s="8" t="s">
        <v>32622</v>
      </c>
      <c r="AO5295" s="8" t="s">
        <v>32623</v>
      </c>
      <c r="AP5295" s="9" t="s">
        <v>32621</v>
      </c>
      <c r="AQ5295" s="11">
        <v>18172.0</v>
      </c>
    </row>
    <row r="5296">
      <c r="A5296" s="8" t="str">
        <f t="shared" si="1"/>
        <v>Donald Heaven Jr.</v>
      </c>
      <c r="B5296" s="51" t="s">
        <v>32611</v>
      </c>
      <c r="C5296" s="51" t="s">
        <v>32536</v>
      </c>
      <c r="D5296" s="2" t="s">
        <v>2515</v>
      </c>
      <c r="E5296" s="8" t="s">
        <v>14065</v>
      </c>
      <c r="F5296" s="8" t="s">
        <v>46</v>
      </c>
      <c r="G5296" s="51" t="s">
        <v>32225</v>
      </c>
      <c r="H5296" s="8" t="s">
        <v>32612</v>
      </c>
      <c r="I5296" s="8" t="s">
        <v>49</v>
      </c>
      <c r="J5296" s="10">
        <v>3.15</v>
      </c>
      <c r="K5296" s="8" t="s">
        <v>32613</v>
      </c>
      <c r="L5296" s="8" t="s">
        <v>86</v>
      </c>
      <c r="M5296" s="8" t="s">
        <v>86</v>
      </c>
      <c r="N5296" s="51" t="s">
        <v>32629</v>
      </c>
      <c r="O5296" s="51" t="s">
        <v>52</v>
      </c>
      <c r="P5296" s="51"/>
      <c r="Q5296" s="51"/>
      <c r="R5296" s="51" t="s">
        <v>2342</v>
      </c>
      <c r="S5296" s="51" t="s">
        <v>32630</v>
      </c>
      <c r="T5296" s="11" t="str">
        <f t="shared" si="2"/>
        <v>Donald Heaven Jr.</v>
      </c>
      <c r="U5296" s="51" t="s">
        <v>160</v>
      </c>
      <c r="V5296" s="51" t="s">
        <v>86</v>
      </c>
      <c r="W5296" s="51" t="s">
        <v>86</v>
      </c>
      <c r="X5296" s="51" t="s">
        <v>32618</v>
      </c>
      <c r="Y5296" s="51" t="s">
        <v>60</v>
      </c>
      <c r="Z5296" s="56" t="s">
        <v>32619</v>
      </c>
      <c r="AA5296" s="51" t="s">
        <v>60</v>
      </c>
      <c r="AB5296" s="56" t="s">
        <v>32627</v>
      </c>
      <c r="AC5296" s="51" t="s">
        <v>60</v>
      </c>
      <c r="AD5296" s="56" t="s">
        <v>32628</v>
      </c>
      <c r="AE5296" s="51" t="s">
        <v>32620</v>
      </c>
      <c r="AF5296" s="8" t="s">
        <v>32621</v>
      </c>
      <c r="AG5296" s="8" t="s">
        <v>2529</v>
      </c>
      <c r="AH5296" s="8" t="s">
        <v>65</v>
      </c>
      <c r="AI5296" s="8" t="s">
        <v>233</v>
      </c>
      <c r="AJ5296" s="8" t="s">
        <v>86</v>
      </c>
      <c r="AK5296" s="8" t="s">
        <v>86</v>
      </c>
      <c r="AL5296" s="8" t="s">
        <v>86</v>
      </c>
      <c r="AM5296" s="8" t="s">
        <v>86</v>
      </c>
      <c r="AN5296" s="8" t="s">
        <v>32622</v>
      </c>
      <c r="AO5296" s="8" t="s">
        <v>32623</v>
      </c>
      <c r="AP5296" s="9" t="s">
        <v>32621</v>
      </c>
      <c r="AQ5296" s="11">
        <v>18172.0</v>
      </c>
    </row>
    <row r="5297">
      <c r="A5297" s="8" t="str">
        <f t="shared" si="1"/>
        <v>Per-Shawna Williams</v>
      </c>
      <c r="B5297" s="51" t="s">
        <v>32611</v>
      </c>
      <c r="C5297" s="51" t="s">
        <v>32536</v>
      </c>
      <c r="D5297" s="2" t="s">
        <v>2515</v>
      </c>
      <c r="E5297" s="8" t="s">
        <v>14065</v>
      </c>
      <c r="F5297" s="8" t="s">
        <v>46</v>
      </c>
      <c r="G5297" s="51" t="s">
        <v>32225</v>
      </c>
      <c r="H5297" s="8" t="s">
        <v>32612</v>
      </c>
      <c r="I5297" s="8" t="s">
        <v>49</v>
      </c>
      <c r="J5297" s="10">
        <v>3.15</v>
      </c>
      <c r="K5297" s="8" t="s">
        <v>32613</v>
      </c>
      <c r="L5297" s="8" t="s">
        <v>86</v>
      </c>
      <c r="M5297" s="8" t="s">
        <v>86</v>
      </c>
      <c r="N5297" s="51" t="s">
        <v>32631</v>
      </c>
      <c r="O5297" s="51" t="s">
        <v>52</v>
      </c>
      <c r="P5297" s="51"/>
      <c r="Q5297" s="51"/>
      <c r="R5297" s="51" t="s">
        <v>32632</v>
      </c>
      <c r="S5297" s="51" t="s">
        <v>1878</v>
      </c>
      <c r="T5297" s="11" t="str">
        <f t="shared" si="2"/>
        <v>Per-Shawna Williams</v>
      </c>
      <c r="U5297" s="51" t="s">
        <v>2834</v>
      </c>
      <c r="V5297" s="51" t="s">
        <v>32633</v>
      </c>
      <c r="W5297" s="51" t="s">
        <v>86</v>
      </c>
      <c r="X5297" s="51" t="s">
        <v>32618</v>
      </c>
      <c r="Y5297" s="51" t="s">
        <v>60</v>
      </c>
      <c r="Z5297" s="56" t="s">
        <v>32619</v>
      </c>
      <c r="AA5297" s="51" t="s">
        <v>60</v>
      </c>
      <c r="AB5297" s="56" t="s">
        <v>32627</v>
      </c>
      <c r="AC5297" s="51" t="s">
        <v>60</v>
      </c>
      <c r="AD5297" s="56" t="s">
        <v>32628</v>
      </c>
      <c r="AE5297" s="51" t="s">
        <v>32620</v>
      </c>
      <c r="AF5297" s="8" t="s">
        <v>32621</v>
      </c>
      <c r="AG5297" s="8" t="s">
        <v>2529</v>
      </c>
      <c r="AH5297" s="8" t="s">
        <v>65</v>
      </c>
      <c r="AI5297" s="8" t="s">
        <v>233</v>
      </c>
      <c r="AJ5297" s="8" t="s">
        <v>86</v>
      </c>
      <c r="AK5297" s="8" t="s">
        <v>86</v>
      </c>
      <c r="AL5297" s="8" t="s">
        <v>86</v>
      </c>
      <c r="AM5297" s="8" t="s">
        <v>86</v>
      </c>
      <c r="AN5297" s="8" t="s">
        <v>32622</v>
      </c>
      <c r="AO5297" s="8" t="s">
        <v>32623</v>
      </c>
      <c r="AP5297" s="9" t="s">
        <v>32621</v>
      </c>
      <c r="AQ5297" s="11">
        <v>18172.0</v>
      </c>
    </row>
    <row r="5298">
      <c r="A5298" s="8" t="str">
        <f t="shared" si="1"/>
        <v>Harvey Simpson</v>
      </c>
      <c r="B5298" s="51" t="s">
        <v>32611</v>
      </c>
      <c r="C5298" s="51" t="s">
        <v>32536</v>
      </c>
      <c r="D5298" s="2" t="s">
        <v>2515</v>
      </c>
      <c r="E5298" s="8" t="s">
        <v>14065</v>
      </c>
      <c r="F5298" s="8" t="s">
        <v>46</v>
      </c>
      <c r="G5298" s="51" t="s">
        <v>32225</v>
      </c>
      <c r="H5298" s="13" t="s">
        <v>32612</v>
      </c>
      <c r="I5298" s="8" t="s">
        <v>49</v>
      </c>
      <c r="J5298" s="10">
        <v>3.15</v>
      </c>
      <c r="K5298" s="8" t="s">
        <v>32613</v>
      </c>
      <c r="L5298" s="8"/>
      <c r="M5298" s="8"/>
      <c r="N5298" s="51" t="s">
        <v>32634</v>
      </c>
      <c r="O5298" s="51" t="s">
        <v>52</v>
      </c>
      <c r="P5298" s="51"/>
      <c r="Q5298" s="51"/>
      <c r="R5298" s="51" t="s">
        <v>3819</v>
      </c>
      <c r="S5298" s="51" t="s">
        <v>25411</v>
      </c>
      <c r="T5298" s="11" t="str">
        <f t="shared" si="2"/>
        <v>Harvey Simpson</v>
      </c>
      <c r="U5298" s="51" t="s">
        <v>106</v>
      </c>
      <c r="V5298" s="51" t="s">
        <v>32635</v>
      </c>
      <c r="W5298" s="57" t="s">
        <v>32636</v>
      </c>
      <c r="X5298" s="8" t="s">
        <v>32618</v>
      </c>
      <c r="Y5298" s="51" t="s">
        <v>60</v>
      </c>
      <c r="Z5298" s="51" t="s">
        <v>60</v>
      </c>
      <c r="AA5298" s="51" t="s">
        <v>60</v>
      </c>
      <c r="AB5298" s="51" t="s">
        <v>60</v>
      </c>
      <c r="AC5298" s="51" t="s">
        <v>60</v>
      </c>
      <c r="AD5298" s="51" t="s">
        <v>60</v>
      </c>
      <c r="AE5298" s="51" t="s">
        <v>32620</v>
      </c>
      <c r="AF5298" s="8" t="s">
        <v>32621</v>
      </c>
      <c r="AG5298" s="8" t="s">
        <v>2529</v>
      </c>
      <c r="AH5298" s="8" t="s">
        <v>65</v>
      </c>
      <c r="AI5298" s="8" t="s">
        <v>233</v>
      </c>
      <c r="AJ5298" s="8"/>
      <c r="AK5298" s="8"/>
      <c r="AL5298" s="8"/>
      <c r="AM5298" s="8"/>
      <c r="AN5298" s="8" t="s">
        <v>32622</v>
      </c>
      <c r="AO5298" s="8" t="s">
        <v>32623</v>
      </c>
      <c r="AP5298" s="9" t="s">
        <v>32621</v>
      </c>
      <c r="AQ5298" s="28">
        <v>18172.0</v>
      </c>
    </row>
    <row r="5299">
      <c r="A5299" s="8" t="str">
        <f t="shared" si="1"/>
        <v>Nick Dodson</v>
      </c>
      <c r="B5299" s="51" t="s">
        <v>32637</v>
      </c>
      <c r="C5299" s="51" t="s">
        <v>32536</v>
      </c>
      <c r="D5299" s="2" t="s">
        <v>2515</v>
      </c>
      <c r="E5299" s="13" t="s">
        <v>14030</v>
      </c>
      <c r="F5299" s="8" t="s">
        <v>46</v>
      </c>
      <c r="G5299" s="51" t="s">
        <v>32225</v>
      </c>
      <c r="H5299" s="8" t="s">
        <v>32638</v>
      </c>
      <c r="I5299" s="8" t="s">
        <v>13396</v>
      </c>
      <c r="J5299" s="10">
        <v>3.52</v>
      </c>
      <c r="K5299" s="8" t="s">
        <v>32639</v>
      </c>
      <c r="L5299" s="8"/>
      <c r="M5299" s="8"/>
      <c r="N5299" s="51" t="s">
        <v>32640</v>
      </c>
      <c r="O5299" s="51" t="s">
        <v>52</v>
      </c>
      <c r="P5299" s="51"/>
      <c r="Q5299" s="51"/>
      <c r="R5299" s="51" t="s">
        <v>392</v>
      </c>
      <c r="S5299" s="51" t="s">
        <v>15444</v>
      </c>
      <c r="T5299" s="11" t="str">
        <f t="shared" si="2"/>
        <v>Nick Dodson</v>
      </c>
      <c r="U5299" s="51" t="s">
        <v>55</v>
      </c>
      <c r="V5299" s="51" t="s">
        <v>32641</v>
      </c>
      <c r="W5299" s="51" t="s">
        <v>32642</v>
      </c>
      <c r="X5299" s="8" t="s">
        <v>32643</v>
      </c>
      <c r="Y5299" s="51" t="s">
        <v>60</v>
      </c>
      <c r="Z5299" s="56" t="s">
        <v>32644</v>
      </c>
      <c r="AA5299" s="51" t="s">
        <v>60</v>
      </c>
      <c r="AB5299" s="56" t="s">
        <v>32645</v>
      </c>
      <c r="AC5299" s="51" t="s">
        <v>60</v>
      </c>
      <c r="AD5299" s="51" t="s">
        <v>60</v>
      </c>
      <c r="AE5299" s="51" t="s">
        <v>32646</v>
      </c>
      <c r="AF5299" s="8" t="s">
        <v>32647</v>
      </c>
      <c r="AG5299" s="8" t="s">
        <v>2529</v>
      </c>
      <c r="AH5299" s="8" t="s">
        <v>352</v>
      </c>
      <c r="AI5299" s="8" t="s">
        <v>233</v>
      </c>
      <c r="AJ5299" s="8"/>
      <c r="AK5299" s="8" t="s">
        <v>3288</v>
      </c>
      <c r="AL5299" s="8" t="s">
        <v>910</v>
      </c>
      <c r="AM5299" s="8" t="s">
        <v>4984</v>
      </c>
      <c r="AN5299" s="8" t="s">
        <v>32648</v>
      </c>
      <c r="AO5299" s="8" t="s">
        <v>32649</v>
      </c>
      <c r="AP5299" s="9" t="s">
        <v>32647</v>
      </c>
      <c r="AQ5299" s="11">
        <v>5055.0</v>
      </c>
    </row>
    <row r="5300">
      <c r="A5300" s="8" t="str">
        <f t="shared" si="1"/>
        <v>Davonte Vanterpool</v>
      </c>
      <c r="B5300" s="51" t="s">
        <v>32637</v>
      </c>
      <c r="C5300" s="51" t="s">
        <v>32536</v>
      </c>
      <c r="D5300" s="2" t="s">
        <v>2515</v>
      </c>
      <c r="E5300" s="51" t="s">
        <v>14030</v>
      </c>
      <c r="F5300" s="51" t="s">
        <v>46</v>
      </c>
      <c r="G5300" s="51" t="s">
        <v>32225</v>
      </c>
      <c r="H5300" s="51" t="s">
        <v>32638</v>
      </c>
      <c r="I5300" s="51" t="s">
        <v>13396</v>
      </c>
      <c r="J5300" s="66">
        <v>3.52</v>
      </c>
      <c r="K5300" s="51" t="s">
        <v>32639</v>
      </c>
      <c r="L5300" s="51" t="s">
        <v>86</v>
      </c>
      <c r="M5300" s="51" t="s">
        <v>86</v>
      </c>
      <c r="N5300" s="51" t="s">
        <v>32650</v>
      </c>
      <c r="O5300" s="51" t="s">
        <v>52</v>
      </c>
      <c r="P5300" s="51"/>
      <c r="Q5300" s="51"/>
      <c r="R5300" s="51" t="s">
        <v>18837</v>
      </c>
      <c r="S5300" s="51" t="s">
        <v>32651</v>
      </c>
      <c r="T5300" s="11" t="str">
        <f t="shared" si="2"/>
        <v>Davonte Vanterpool</v>
      </c>
      <c r="U5300" s="51" t="s">
        <v>76</v>
      </c>
      <c r="V5300" s="51" t="s">
        <v>86</v>
      </c>
      <c r="W5300" s="51" t="s">
        <v>86</v>
      </c>
      <c r="X5300" s="51" t="s">
        <v>32643</v>
      </c>
      <c r="Y5300" s="51" t="s">
        <v>60</v>
      </c>
      <c r="Z5300" s="56" t="s">
        <v>32644</v>
      </c>
      <c r="AA5300" s="56" t="s">
        <v>32652</v>
      </c>
      <c r="AB5300" s="56" t="s">
        <v>32653</v>
      </c>
      <c r="AC5300" s="51" t="s">
        <v>60</v>
      </c>
      <c r="AD5300" s="56" t="s">
        <v>32654</v>
      </c>
      <c r="AE5300" s="51" t="s">
        <v>32646</v>
      </c>
      <c r="AF5300" s="51" t="s">
        <v>32647</v>
      </c>
      <c r="AG5300" s="51" t="s">
        <v>2529</v>
      </c>
      <c r="AH5300" s="51" t="s">
        <v>352</v>
      </c>
      <c r="AI5300" s="51" t="s">
        <v>233</v>
      </c>
      <c r="AJ5300" s="51" t="s">
        <v>86</v>
      </c>
      <c r="AK5300" s="51" t="s">
        <v>3288</v>
      </c>
      <c r="AL5300" s="51" t="s">
        <v>910</v>
      </c>
      <c r="AM5300" s="51" t="s">
        <v>4984</v>
      </c>
      <c r="AN5300" s="51" t="s">
        <v>32648</v>
      </c>
      <c r="AO5300" s="51" t="s">
        <v>32649</v>
      </c>
      <c r="AP5300" s="2" t="s">
        <v>32647</v>
      </c>
      <c r="AQ5300" s="68">
        <v>5055.0</v>
      </c>
    </row>
    <row r="5301">
      <c r="A5301" s="8" t="str">
        <f t="shared" si="1"/>
        <v>Noah Osborne</v>
      </c>
      <c r="B5301" s="8" t="s">
        <v>32637</v>
      </c>
      <c r="C5301" s="51" t="s">
        <v>32536</v>
      </c>
      <c r="D5301" s="2" t="s">
        <v>2515</v>
      </c>
      <c r="E5301" s="13" t="s">
        <v>14030</v>
      </c>
      <c r="F5301" s="13" t="s">
        <v>46</v>
      </c>
      <c r="G5301" s="51" t="s">
        <v>32225</v>
      </c>
      <c r="H5301" s="8" t="s">
        <v>32638</v>
      </c>
      <c r="I5301" s="8" t="s">
        <v>13396</v>
      </c>
      <c r="J5301" s="10">
        <v>3.52</v>
      </c>
      <c r="K5301" s="8" t="s">
        <v>32639</v>
      </c>
      <c r="L5301" s="8"/>
      <c r="M5301" s="8"/>
      <c r="N5301" s="51" t="s">
        <v>32655</v>
      </c>
      <c r="O5301" s="51" t="s">
        <v>52</v>
      </c>
      <c r="P5301" s="51"/>
      <c r="Q5301" s="51"/>
      <c r="R5301" s="57" t="s">
        <v>212</v>
      </c>
      <c r="S5301" s="57" t="s">
        <v>213</v>
      </c>
      <c r="T5301" s="11" t="str">
        <f t="shared" si="2"/>
        <v>Noah Osborne</v>
      </c>
      <c r="U5301" s="13" t="s">
        <v>76</v>
      </c>
      <c r="V5301" s="51"/>
      <c r="W5301" s="51"/>
      <c r="X5301" s="8" t="s">
        <v>32643</v>
      </c>
      <c r="Y5301" s="51" t="s">
        <v>60</v>
      </c>
      <c r="Z5301" s="56" t="s">
        <v>32644</v>
      </c>
      <c r="AA5301" s="51" t="s">
        <v>60</v>
      </c>
      <c r="AB5301" s="56" t="s">
        <v>32645</v>
      </c>
      <c r="AC5301" s="51" t="s">
        <v>60</v>
      </c>
      <c r="AD5301" s="56" t="s">
        <v>32654</v>
      </c>
      <c r="AE5301" s="51" t="s">
        <v>32646</v>
      </c>
      <c r="AF5301" s="13" t="s">
        <v>32647</v>
      </c>
      <c r="AG5301" s="13" t="s">
        <v>2529</v>
      </c>
      <c r="AH5301" s="13" t="s">
        <v>352</v>
      </c>
      <c r="AI5301" s="13" t="s">
        <v>233</v>
      </c>
      <c r="AJ5301" s="8"/>
      <c r="AK5301" s="13" t="s">
        <v>3288</v>
      </c>
      <c r="AL5301" s="13" t="s">
        <v>910</v>
      </c>
      <c r="AM5301" s="13" t="s">
        <v>4984</v>
      </c>
      <c r="AN5301" s="8" t="s">
        <v>32648</v>
      </c>
      <c r="AO5301" s="8" t="s">
        <v>32649</v>
      </c>
      <c r="AP5301" s="38" t="s">
        <v>32647</v>
      </c>
      <c r="AQ5301" s="11">
        <v>5055.0</v>
      </c>
    </row>
    <row r="5302">
      <c r="A5302" s="8" t="str">
        <f t="shared" si="1"/>
        <v>Mike Lambert</v>
      </c>
      <c r="B5302" s="51" t="s">
        <v>32637</v>
      </c>
      <c r="C5302" s="51" t="s">
        <v>32536</v>
      </c>
      <c r="D5302" s="2" t="s">
        <v>2515</v>
      </c>
      <c r="E5302" s="13" t="s">
        <v>14030</v>
      </c>
      <c r="F5302" s="8" t="s">
        <v>46</v>
      </c>
      <c r="G5302" s="51" t="s">
        <v>32225</v>
      </c>
      <c r="H5302" s="8" t="s">
        <v>32638</v>
      </c>
      <c r="I5302" s="8" t="s">
        <v>13396</v>
      </c>
      <c r="J5302" s="10">
        <v>3.52</v>
      </c>
      <c r="K5302" s="8" t="s">
        <v>32639</v>
      </c>
      <c r="L5302" s="8"/>
      <c r="M5302" s="8"/>
      <c r="N5302" s="51" t="s">
        <v>32656</v>
      </c>
      <c r="O5302" s="51" t="s">
        <v>52</v>
      </c>
      <c r="P5302" s="51"/>
      <c r="Q5302" s="51"/>
      <c r="R5302" s="51" t="s">
        <v>1237</v>
      </c>
      <c r="S5302" s="51" t="s">
        <v>3638</v>
      </c>
      <c r="T5302" s="11" t="str">
        <f t="shared" si="2"/>
        <v>Mike Lambert</v>
      </c>
      <c r="U5302" s="51" t="s">
        <v>160</v>
      </c>
      <c r="V5302" s="51"/>
      <c r="W5302" s="51"/>
      <c r="X5302" s="8" t="s">
        <v>32643</v>
      </c>
      <c r="Y5302" s="56" t="s">
        <v>32657</v>
      </c>
      <c r="Z5302" s="56" t="s">
        <v>32644</v>
      </c>
      <c r="AA5302" s="51" t="s">
        <v>60</v>
      </c>
      <c r="AB5302" s="56" t="s">
        <v>32645</v>
      </c>
      <c r="AC5302" s="51" t="s">
        <v>60</v>
      </c>
      <c r="AD5302" s="51" t="s">
        <v>60</v>
      </c>
      <c r="AE5302" s="51" t="s">
        <v>32646</v>
      </c>
      <c r="AF5302" s="8" t="s">
        <v>32647</v>
      </c>
      <c r="AG5302" s="8" t="s">
        <v>2529</v>
      </c>
      <c r="AH5302" s="8" t="s">
        <v>352</v>
      </c>
      <c r="AI5302" s="8" t="s">
        <v>233</v>
      </c>
      <c r="AJ5302" s="8"/>
      <c r="AK5302" s="8" t="s">
        <v>3288</v>
      </c>
      <c r="AL5302" s="8" t="s">
        <v>910</v>
      </c>
      <c r="AM5302" s="8" t="s">
        <v>4984</v>
      </c>
      <c r="AN5302" s="8" t="s">
        <v>32648</v>
      </c>
      <c r="AO5302" s="8" t="s">
        <v>32649</v>
      </c>
      <c r="AP5302" s="9" t="s">
        <v>32647</v>
      </c>
      <c r="AQ5302" s="11">
        <v>5055.0</v>
      </c>
    </row>
    <row r="5303">
      <c r="A5303" s="8" t="str">
        <f t="shared" si="1"/>
        <v>Paul Kurtz</v>
      </c>
      <c r="B5303" s="51" t="s">
        <v>32637</v>
      </c>
      <c r="C5303" s="51" t="s">
        <v>32536</v>
      </c>
      <c r="D5303" s="2" t="s">
        <v>2515</v>
      </c>
      <c r="E5303" s="8" t="s">
        <v>14030</v>
      </c>
      <c r="F5303" s="8" t="s">
        <v>46</v>
      </c>
      <c r="G5303" s="51" t="s">
        <v>32225</v>
      </c>
      <c r="H5303" s="8" t="s">
        <v>32638</v>
      </c>
      <c r="I5303" s="8" t="s">
        <v>13396</v>
      </c>
      <c r="J5303" s="10">
        <v>3.52</v>
      </c>
      <c r="K5303" s="8" t="s">
        <v>32639</v>
      </c>
      <c r="L5303" s="8"/>
      <c r="M5303" s="8"/>
      <c r="N5303" s="51" t="s">
        <v>32658</v>
      </c>
      <c r="O5303" s="51" t="s">
        <v>52</v>
      </c>
      <c r="P5303" s="51"/>
      <c r="Q5303" s="51"/>
      <c r="R5303" s="51" t="s">
        <v>425</v>
      </c>
      <c r="S5303" s="51" t="s">
        <v>32659</v>
      </c>
      <c r="T5303" s="11" t="str">
        <f t="shared" si="2"/>
        <v>Paul Kurtz</v>
      </c>
      <c r="U5303" s="51" t="s">
        <v>106</v>
      </c>
      <c r="V5303" s="51" t="s">
        <v>32660</v>
      </c>
      <c r="W5303" s="51" t="s">
        <v>32661</v>
      </c>
      <c r="X5303" s="8" t="s">
        <v>32643</v>
      </c>
      <c r="Y5303" s="51" t="s">
        <v>60</v>
      </c>
      <c r="Z5303" s="56" t="s">
        <v>32644</v>
      </c>
      <c r="AA5303" s="51" t="s">
        <v>60</v>
      </c>
      <c r="AB5303" s="56" t="s">
        <v>32653</v>
      </c>
      <c r="AC5303" s="51" t="s">
        <v>60</v>
      </c>
      <c r="AD5303" s="56" t="s">
        <v>32654</v>
      </c>
      <c r="AE5303" s="51" t="s">
        <v>32646</v>
      </c>
      <c r="AF5303" s="8" t="s">
        <v>32647</v>
      </c>
      <c r="AG5303" s="8" t="s">
        <v>2529</v>
      </c>
      <c r="AH5303" s="8" t="s">
        <v>352</v>
      </c>
      <c r="AI5303" s="8" t="s">
        <v>233</v>
      </c>
      <c r="AJ5303" s="8"/>
      <c r="AK5303" s="8" t="s">
        <v>3288</v>
      </c>
      <c r="AL5303" s="8" t="s">
        <v>910</v>
      </c>
      <c r="AM5303" s="8" t="s">
        <v>4984</v>
      </c>
      <c r="AN5303" s="8" t="s">
        <v>32648</v>
      </c>
      <c r="AO5303" s="8" t="s">
        <v>32649</v>
      </c>
      <c r="AP5303" s="9" t="s">
        <v>32647</v>
      </c>
      <c r="AQ5303" s="11">
        <v>5055.0</v>
      </c>
    </row>
    <row r="5304">
      <c r="A5304" s="8" t="str">
        <f t="shared" si="1"/>
        <v>Joey Scott</v>
      </c>
      <c r="B5304" s="51" t="s">
        <v>32662</v>
      </c>
      <c r="C5304" s="51" t="s">
        <v>32536</v>
      </c>
      <c r="D5304" s="2" t="s">
        <v>2515</v>
      </c>
      <c r="E5304" s="8" t="s">
        <v>32579</v>
      </c>
      <c r="F5304" s="8" t="s">
        <v>46</v>
      </c>
      <c r="G5304" s="51" t="s">
        <v>32225</v>
      </c>
      <c r="H5304" s="8" t="s">
        <v>32663</v>
      </c>
      <c r="I5304" s="8" t="s">
        <v>1330</v>
      </c>
      <c r="J5304" s="10">
        <v>3.6</v>
      </c>
      <c r="K5304" s="8" t="s">
        <v>32664</v>
      </c>
      <c r="L5304" s="8"/>
      <c r="M5304" s="8"/>
      <c r="N5304" s="51" t="s">
        <v>32665</v>
      </c>
      <c r="O5304" s="51" t="s">
        <v>52</v>
      </c>
      <c r="P5304" s="51"/>
      <c r="Q5304" s="51"/>
      <c r="R5304" s="51" t="s">
        <v>4231</v>
      </c>
      <c r="S5304" s="51" t="s">
        <v>147</v>
      </c>
      <c r="T5304" s="11" t="str">
        <f t="shared" si="2"/>
        <v>Joey Scott</v>
      </c>
      <c r="U5304" s="57" t="s">
        <v>55</v>
      </c>
      <c r="V5304" s="57" t="s">
        <v>32666</v>
      </c>
      <c r="W5304" s="57" t="s">
        <v>32667</v>
      </c>
      <c r="X5304" s="8" t="s">
        <v>32668</v>
      </c>
      <c r="Y5304" s="51" t="s">
        <v>60</v>
      </c>
      <c r="Z5304" s="56" t="s">
        <v>32669</v>
      </c>
      <c r="AA5304" s="51" t="s">
        <v>60</v>
      </c>
      <c r="AB5304" s="56" t="s">
        <v>6212</v>
      </c>
      <c r="AC5304" s="51" t="s">
        <v>60</v>
      </c>
      <c r="AD5304" s="51" t="s">
        <v>60</v>
      </c>
      <c r="AE5304" s="51" t="s">
        <v>6214</v>
      </c>
      <c r="AF5304" s="8" t="s">
        <v>32670</v>
      </c>
      <c r="AG5304" s="8" t="s">
        <v>2529</v>
      </c>
      <c r="AH5304" s="8" t="s">
        <v>352</v>
      </c>
      <c r="AI5304" s="8" t="s">
        <v>233</v>
      </c>
      <c r="AJ5304" s="8"/>
      <c r="AK5304" s="8" t="s">
        <v>10773</v>
      </c>
      <c r="AL5304" s="8" t="s">
        <v>1070</v>
      </c>
      <c r="AM5304" s="8" t="s">
        <v>1071</v>
      </c>
      <c r="AN5304" s="8" t="s">
        <v>32671</v>
      </c>
      <c r="AO5304" s="8" t="s">
        <v>32672</v>
      </c>
      <c r="AP5304" s="9" t="s">
        <v>32670</v>
      </c>
      <c r="AQ5304" s="11">
        <v>6048.0</v>
      </c>
    </row>
    <row r="5305">
      <c r="A5305" s="8" t="str">
        <f t="shared" si="1"/>
        <v>Kalesha Darisme</v>
      </c>
      <c r="B5305" s="51" t="s">
        <v>32662</v>
      </c>
      <c r="C5305" s="51" t="s">
        <v>32536</v>
      </c>
      <c r="D5305" s="2" t="s">
        <v>2515</v>
      </c>
      <c r="E5305" s="8" t="s">
        <v>32579</v>
      </c>
      <c r="F5305" s="8" t="s">
        <v>46</v>
      </c>
      <c r="G5305" s="51" t="s">
        <v>32225</v>
      </c>
      <c r="H5305" s="8" t="s">
        <v>32663</v>
      </c>
      <c r="I5305" s="8" t="s">
        <v>1330</v>
      </c>
      <c r="J5305" s="10">
        <v>3.6</v>
      </c>
      <c r="K5305" s="8" t="s">
        <v>32664</v>
      </c>
      <c r="L5305" s="8"/>
      <c r="M5305" s="8"/>
      <c r="N5305" s="51" t="s">
        <v>32673</v>
      </c>
      <c r="O5305" s="51" t="s">
        <v>52</v>
      </c>
      <c r="P5305" s="51"/>
      <c r="Q5305" s="51"/>
      <c r="R5305" s="51" t="s">
        <v>32674</v>
      </c>
      <c r="S5305" s="51" t="s">
        <v>32675</v>
      </c>
      <c r="T5305" s="11" t="str">
        <f t="shared" si="2"/>
        <v>Kalesha Darisme</v>
      </c>
      <c r="U5305" s="51" t="s">
        <v>76</v>
      </c>
      <c r="V5305" s="51"/>
      <c r="W5305" s="51"/>
      <c r="X5305" s="51" t="s">
        <v>32668</v>
      </c>
      <c r="Y5305" s="51" t="s">
        <v>60</v>
      </c>
      <c r="Z5305" s="56" t="s">
        <v>32676</v>
      </c>
      <c r="AA5305" s="51" t="s">
        <v>60</v>
      </c>
      <c r="AB5305" s="56" t="s">
        <v>32677</v>
      </c>
      <c r="AC5305" s="51" t="s">
        <v>60</v>
      </c>
      <c r="AD5305" s="56" t="s">
        <v>32678</v>
      </c>
      <c r="AE5305" s="51" t="s">
        <v>32679</v>
      </c>
      <c r="AF5305" s="8" t="s">
        <v>32670</v>
      </c>
      <c r="AG5305" s="8" t="s">
        <v>2529</v>
      </c>
      <c r="AH5305" s="8" t="s">
        <v>352</v>
      </c>
      <c r="AI5305" s="8" t="s">
        <v>233</v>
      </c>
      <c r="AJ5305" s="8"/>
      <c r="AK5305" s="8" t="s">
        <v>10773</v>
      </c>
      <c r="AL5305" s="8" t="s">
        <v>1070</v>
      </c>
      <c r="AM5305" s="8" t="s">
        <v>1071</v>
      </c>
      <c r="AN5305" s="8" t="s">
        <v>32671</v>
      </c>
      <c r="AO5305" s="8" t="s">
        <v>32672</v>
      </c>
      <c r="AP5305" s="9" t="s">
        <v>32670</v>
      </c>
      <c r="AQ5305" s="11">
        <v>6048.0</v>
      </c>
    </row>
    <row r="5306">
      <c r="A5306" s="8" t="str">
        <f t="shared" si="1"/>
        <v>Carlos Flores</v>
      </c>
      <c r="B5306" s="8" t="s">
        <v>32662</v>
      </c>
      <c r="C5306" s="51" t="s">
        <v>32536</v>
      </c>
      <c r="D5306" s="2" t="s">
        <v>2515</v>
      </c>
      <c r="E5306" s="8" t="s">
        <v>32579</v>
      </c>
      <c r="F5306" s="8" t="s">
        <v>46</v>
      </c>
      <c r="G5306" s="51" t="s">
        <v>32225</v>
      </c>
      <c r="H5306" s="13" t="s">
        <v>32663</v>
      </c>
      <c r="I5306" s="8" t="s">
        <v>1330</v>
      </c>
      <c r="J5306" s="10">
        <v>3.6</v>
      </c>
      <c r="K5306" s="8" t="s">
        <v>32664</v>
      </c>
      <c r="L5306" s="8"/>
      <c r="M5306" s="8"/>
      <c r="N5306" s="51" t="s">
        <v>32680</v>
      </c>
      <c r="O5306" s="51" t="s">
        <v>52</v>
      </c>
      <c r="P5306" s="51"/>
      <c r="Q5306" s="51"/>
      <c r="R5306" s="57" t="s">
        <v>11634</v>
      </c>
      <c r="S5306" s="57" t="s">
        <v>20333</v>
      </c>
      <c r="T5306" s="11" t="str">
        <f t="shared" si="2"/>
        <v>Carlos Flores</v>
      </c>
      <c r="U5306" s="57" t="s">
        <v>160</v>
      </c>
      <c r="V5306" s="51"/>
      <c r="W5306" s="51"/>
      <c r="X5306" s="8" t="s">
        <v>32668</v>
      </c>
      <c r="Y5306" s="51" t="s">
        <v>60</v>
      </c>
      <c r="Z5306" s="51" t="s">
        <v>60</v>
      </c>
      <c r="AA5306" s="51" t="s">
        <v>60</v>
      </c>
      <c r="AB5306" s="51" t="s">
        <v>60</v>
      </c>
      <c r="AC5306" s="56" t="s">
        <v>32681</v>
      </c>
      <c r="AD5306" s="51" t="s">
        <v>60</v>
      </c>
      <c r="AE5306" s="51" t="s">
        <v>6214</v>
      </c>
      <c r="AF5306" s="8" t="s">
        <v>32670</v>
      </c>
      <c r="AG5306" s="8" t="s">
        <v>2529</v>
      </c>
      <c r="AH5306" s="8" t="s">
        <v>352</v>
      </c>
      <c r="AI5306" s="8" t="s">
        <v>233</v>
      </c>
      <c r="AJ5306" s="8"/>
      <c r="AK5306" s="8" t="s">
        <v>10773</v>
      </c>
      <c r="AL5306" s="8" t="s">
        <v>1070</v>
      </c>
      <c r="AM5306" s="8" t="s">
        <v>1071</v>
      </c>
      <c r="AN5306" s="8" t="s">
        <v>32671</v>
      </c>
      <c r="AO5306" s="8" t="s">
        <v>32672</v>
      </c>
      <c r="AP5306" s="9" t="s">
        <v>32670</v>
      </c>
      <c r="AQ5306" s="28">
        <v>6048.0</v>
      </c>
    </row>
    <row r="5307">
      <c r="A5307" s="8" t="str">
        <f t="shared" si="1"/>
        <v>Ryan Meizoso</v>
      </c>
      <c r="B5307" s="8" t="s">
        <v>32662</v>
      </c>
      <c r="C5307" s="51" t="s">
        <v>32536</v>
      </c>
      <c r="D5307" s="2" t="s">
        <v>2515</v>
      </c>
      <c r="E5307" s="8" t="s">
        <v>32579</v>
      </c>
      <c r="F5307" s="8" t="s">
        <v>46</v>
      </c>
      <c r="G5307" s="51" t="s">
        <v>32225</v>
      </c>
      <c r="H5307" s="13" t="s">
        <v>32663</v>
      </c>
      <c r="I5307" s="8" t="s">
        <v>1330</v>
      </c>
      <c r="J5307" s="10">
        <v>3.6</v>
      </c>
      <c r="K5307" s="8" t="s">
        <v>32664</v>
      </c>
      <c r="L5307" s="8"/>
      <c r="M5307" s="8"/>
      <c r="N5307" s="51" t="s">
        <v>32682</v>
      </c>
      <c r="O5307" s="51" t="s">
        <v>52</v>
      </c>
      <c r="P5307" s="51"/>
      <c r="Q5307" s="51"/>
      <c r="R5307" s="57" t="s">
        <v>927</v>
      </c>
      <c r="S5307" s="57" t="s">
        <v>32683</v>
      </c>
      <c r="T5307" s="11" t="str">
        <f t="shared" si="2"/>
        <v>Ryan Meizoso</v>
      </c>
      <c r="U5307" s="57" t="s">
        <v>106</v>
      </c>
      <c r="V5307" s="51" t="s">
        <v>32684</v>
      </c>
      <c r="W5307" s="51"/>
      <c r="X5307" s="8" t="s">
        <v>32668</v>
      </c>
      <c r="Y5307" s="51" t="s">
        <v>60</v>
      </c>
      <c r="Z5307" s="56" t="s">
        <v>32669</v>
      </c>
      <c r="AA5307" s="51" t="s">
        <v>60</v>
      </c>
      <c r="AB5307" s="51" t="s">
        <v>60</v>
      </c>
      <c r="AC5307" s="51" t="s">
        <v>60</v>
      </c>
      <c r="AD5307" s="56" t="s">
        <v>32681</v>
      </c>
      <c r="AE5307" s="51" t="s">
        <v>6214</v>
      </c>
      <c r="AF5307" s="8" t="s">
        <v>32670</v>
      </c>
      <c r="AG5307" s="8" t="s">
        <v>2529</v>
      </c>
      <c r="AH5307" s="8" t="s">
        <v>352</v>
      </c>
      <c r="AI5307" s="13" t="s">
        <v>233</v>
      </c>
      <c r="AJ5307" s="8"/>
      <c r="AK5307" s="13" t="s">
        <v>10773</v>
      </c>
      <c r="AL5307" s="13" t="s">
        <v>1070</v>
      </c>
      <c r="AM5307" s="13" t="s">
        <v>1071</v>
      </c>
      <c r="AN5307" s="8" t="s">
        <v>32671</v>
      </c>
      <c r="AO5307" s="8" t="s">
        <v>32672</v>
      </c>
      <c r="AP5307" s="38" t="s">
        <v>32670</v>
      </c>
      <c r="AQ5307" s="28">
        <v>6048.0</v>
      </c>
    </row>
    <row r="5308">
      <c r="A5308" s="8" t="str">
        <f t="shared" si="1"/>
        <v>Greg Barnes</v>
      </c>
      <c r="B5308" s="8" t="s">
        <v>32662</v>
      </c>
      <c r="C5308" s="51" t="s">
        <v>32536</v>
      </c>
      <c r="D5308" s="2" t="s">
        <v>2515</v>
      </c>
      <c r="E5308" s="8" t="s">
        <v>32579</v>
      </c>
      <c r="F5308" s="8" t="s">
        <v>46</v>
      </c>
      <c r="G5308" s="51" t="s">
        <v>32225</v>
      </c>
      <c r="H5308" s="13" t="s">
        <v>32663</v>
      </c>
      <c r="I5308" s="8" t="s">
        <v>1330</v>
      </c>
      <c r="J5308" s="10">
        <v>3.6</v>
      </c>
      <c r="K5308" s="8" t="s">
        <v>32664</v>
      </c>
      <c r="L5308" s="8"/>
      <c r="M5308" s="8"/>
      <c r="N5308" s="51" t="s">
        <v>32685</v>
      </c>
      <c r="O5308" s="51" t="s">
        <v>52</v>
      </c>
      <c r="P5308" s="51"/>
      <c r="Q5308" s="51"/>
      <c r="R5308" s="57" t="s">
        <v>1720</v>
      </c>
      <c r="S5308" s="57" t="s">
        <v>3946</v>
      </c>
      <c r="T5308" s="11" t="str">
        <f t="shared" si="2"/>
        <v>Greg Barnes</v>
      </c>
      <c r="U5308" s="57" t="s">
        <v>80</v>
      </c>
      <c r="V5308" s="51"/>
      <c r="W5308" s="51"/>
      <c r="X5308" s="8" t="s">
        <v>32668</v>
      </c>
      <c r="Y5308" s="51" t="s">
        <v>60</v>
      </c>
      <c r="Z5308" s="51" t="s">
        <v>60</v>
      </c>
      <c r="AA5308" s="51" t="s">
        <v>60</v>
      </c>
      <c r="AB5308" s="51" t="s">
        <v>60</v>
      </c>
      <c r="AC5308" s="56" t="s">
        <v>32681</v>
      </c>
      <c r="AD5308" s="51" t="s">
        <v>60</v>
      </c>
      <c r="AE5308" s="51" t="s">
        <v>6214</v>
      </c>
      <c r="AF5308" s="8" t="s">
        <v>32670</v>
      </c>
      <c r="AG5308" s="8" t="s">
        <v>2529</v>
      </c>
      <c r="AH5308" s="8" t="s">
        <v>352</v>
      </c>
      <c r="AI5308" s="8" t="s">
        <v>233</v>
      </c>
      <c r="AJ5308" s="8"/>
      <c r="AK5308" s="8" t="s">
        <v>10773</v>
      </c>
      <c r="AL5308" s="8" t="s">
        <v>1070</v>
      </c>
      <c r="AM5308" s="8" t="s">
        <v>1071</v>
      </c>
      <c r="AN5308" s="8" t="s">
        <v>32671</v>
      </c>
      <c r="AO5308" s="8" t="s">
        <v>32672</v>
      </c>
      <c r="AP5308" s="9" t="s">
        <v>32670</v>
      </c>
      <c r="AQ5308" s="28">
        <v>6048.0</v>
      </c>
    </row>
    <row r="5309">
      <c r="A5309" s="8" t="str">
        <f t="shared" si="1"/>
        <v>Therese Mosberg</v>
      </c>
      <c r="B5309" s="51" t="s">
        <v>32662</v>
      </c>
      <c r="C5309" s="51" t="s">
        <v>32536</v>
      </c>
      <c r="D5309" s="2" t="s">
        <v>2515</v>
      </c>
      <c r="E5309" s="8" t="s">
        <v>32579</v>
      </c>
      <c r="F5309" s="8" t="s">
        <v>46</v>
      </c>
      <c r="G5309" s="51" t="s">
        <v>32225</v>
      </c>
      <c r="H5309" s="8" t="s">
        <v>32663</v>
      </c>
      <c r="I5309" s="8" t="s">
        <v>1330</v>
      </c>
      <c r="J5309" s="10">
        <v>3.6</v>
      </c>
      <c r="K5309" s="8" t="s">
        <v>32664</v>
      </c>
      <c r="L5309" s="8"/>
      <c r="M5309" s="8"/>
      <c r="N5309" s="51" t="s">
        <v>32686</v>
      </c>
      <c r="O5309" s="51" t="s">
        <v>52</v>
      </c>
      <c r="P5309" s="51"/>
      <c r="Q5309" s="51"/>
      <c r="R5309" s="51" t="s">
        <v>32687</v>
      </c>
      <c r="S5309" s="51" t="s">
        <v>32688</v>
      </c>
      <c r="T5309" s="11" t="str">
        <f t="shared" si="2"/>
        <v>Therese Mosberg</v>
      </c>
      <c r="U5309" s="51" t="s">
        <v>80</v>
      </c>
      <c r="V5309" s="51"/>
      <c r="W5309" s="51"/>
      <c r="X5309" s="8" t="s">
        <v>32668</v>
      </c>
      <c r="Y5309" s="51" t="s">
        <v>60</v>
      </c>
      <c r="Z5309" s="56" t="s">
        <v>32669</v>
      </c>
      <c r="AA5309" s="51" t="s">
        <v>60</v>
      </c>
      <c r="AB5309" s="56" t="s">
        <v>6212</v>
      </c>
      <c r="AC5309" s="51" t="s">
        <v>60</v>
      </c>
      <c r="AD5309" s="51" t="s">
        <v>60</v>
      </c>
      <c r="AE5309" s="51" t="s">
        <v>6214</v>
      </c>
      <c r="AF5309" s="8" t="s">
        <v>32670</v>
      </c>
      <c r="AG5309" s="8" t="s">
        <v>2529</v>
      </c>
      <c r="AH5309" s="8" t="s">
        <v>352</v>
      </c>
      <c r="AI5309" s="8" t="s">
        <v>233</v>
      </c>
      <c r="AJ5309" s="8"/>
      <c r="AK5309" s="8" t="s">
        <v>10773</v>
      </c>
      <c r="AL5309" s="8" t="s">
        <v>1070</v>
      </c>
      <c r="AM5309" s="8" t="s">
        <v>1071</v>
      </c>
      <c r="AN5309" s="8" t="s">
        <v>32671</v>
      </c>
      <c r="AO5309" s="8" t="s">
        <v>32672</v>
      </c>
      <c r="AP5309" s="9" t="s">
        <v>32670</v>
      </c>
      <c r="AQ5309" s="11">
        <v>6048.0</v>
      </c>
    </row>
    <row r="5310">
      <c r="A5310" s="8" t="str">
        <f t="shared" si="1"/>
        <v>Taiwo Ariyo</v>
      </c>
      <c r="B5310" s="51" t="s">
        <v>32689</v>
      </c>
      <c r="C5310" s="51" t="s">
        <v>32536</v>
      </c>
      <c r="D5310" s="2" t="s">
        <v>2515</v>
      </c>
      <c r="E5310" s="8" t="s">
        <v>32690</v>
      </c>
      <c r="F5310" s="8" t="s">
        <v>46</v>
      </c>
      <c r="G5310" s="51" t="s">
        <v>32225</v>
      </c>
      <c r="H5310" s="8" t="s">
        <v>32691</v>
      </c>
      <c r="I5310" s="8" t="s">
        <v>17058</v>
      </c>
      <c r="J5310" s="10">
        <v>3.22</v>
      </c>
      <c r="K5310" s="8" t="s">
        <v>32692</v>
      </c>
      <c r="L5310" s="8"/>
      <c r="M5310" s="8"/>
      <c r="N5310" s="51" t="s">
        <v>32693</v>
      </c>
      <c r="O5310" s="51" t="s">
        <v>52</v>
      </c>
      <c r="P5310" s="51"/>
      <c r="Q5310" s="51"/>
      <c r="R5310" s="51" t="s">
        <v>32155</v>
      </c>
      <c r="S5310" s="51" t="s">
        <v>32694</v>
      </c>
      <c r="T5310" s="11" t="str">
        <f t="shared" si="2"/>
        <v>Taiwo Ariyo</v>
      </c>
      <c r="U5310" s="57" t="s">
        <v>55</v>
      </c>
      <c r="V5310" s="51" t="s">
        <v>32695</v>
      </c>
      <c r="W5310" s="51" t="s">
        <v>32696</v>
      </c>
      <c r="X5310" s="8" t="s">
        <v>32697</v>
      </c>
      <c r="Y5310" s="51" t="s">
        <v>60</v>
      </c>
      <c r="Z5310" s="56" t="s">
        <v>32559</v>
      </c>
      <c r="AA5310" s="51" t="s">
        <v>60</v>
      </c>
      <c r="AB5310" s="56" t="s">
        <v>32560</v>
      </c>
      <c r="AC5310" s="51" t="s">
        <v>60</v>
      </c>
      <c r="AD5310" s="51" t="s">
        <v>60</v>
      </c>
      <c r="AE5310" s="51" t="s">
        <v>32698</v>
      </c>
      <c r="AF5310" s="8" t="s">
        <v>32699</v>
      </c>
      <c r="AG5310" s="8" t="s">
        <v>2529</v>
      </c>
      <c r="AH5310" s="8" t="s">
        <v>194</v>
      </c>
      <c r="AI5310" s="8" t="s">
        <v>233</v>
      </c>
      <c r="AJ5310" s="8"/>
      <c r="AK5310" s="8"/>
      <c r="AL5310" s="8"/>
      <c r="AM5310" s="8"/>
      <c r="AN5310" s="8" t="s">
        <v>32700</v>
      </c>
      <c r="AO5310" s="8" t="s">
        <v>13730</v>
      </c>
      <c r="AP5310" s="9" t="s">
        <v>32699</v>
      </c>
      <c r="AQ5310" s="28">
        <v>947.0</v>
      </c>
    </row>
    <row r="5311">
      <c r="A5311" s="8" t="str">
        <f t="shared" si="1"/>
        <v>Oshin Hyman</v>
      </c>
      <c r="B5311" s="51" t="s">
        <v>32689</v>
      </c>
      <c r="C5311" s="51" t="s">
        <v>32536</v>
      </c>
      <c r="D5311" s="2" t="s">
        <v>2515</v>
      </c>
      <c r="E5311" s="8" t="s">
        <v>32690</v>
      </c>
      <c r="F5311" s="8" t="s">
        <v>46</v>
      </c>
      <c r="G5311" s="51" t="s">
        <v>32225</v>
      </c>
      <c r="H5311" s="8" t="s">
        <v>32691</v>
      </c>
      <c r="I5311" s="8" t="s">
        <v>17058</v>
      </c>
      <c r="J5311" s="10">
        <v>3.22</v>
      </c>
      <c r="K5311" s="8" t="s">
        <v>32692</v>
      </c>
      <c r="L5311" s="8"/>
      <c r="M5311" s="8"/>
      <c r="N5311" s="51" t="s">
        <v>32701</v>
      </c>
      <c r="O5311" s="51" t="s">
        <v>52</v>
      </c>
      <c r="P5311" s="51"/>
      <c r="Q5311" s="51"/>
      <c r="R5311" s="51" t="s">
        <v>32702</v>
      </c>
      <c r="S5311" s="51" t="s">
        <v>32703</v>
      </c>
      <c r="T5311" s="11" t="str">
        <f t="shared" si="2"/>
        <v>Oshin Hyman</v>
      </c>
      <c r="U5311" s="51" t="s">
        <v>76</v>
      </c>
      <c r="V5311" s="51" t="s">
        <v>32704</v>
      </c>
      <c r="W5311" s="51"/>
      <c r="X5311" s="8" t="s">
        <v>32697</v>
      </c>
      <c r="Y5311" s="51" t="s">
        <v>60</v>
      </c>
      <c r="Z5311" s="56" t="s">
        <v>32559</v>
      </c>
      <c r="AA5311" s="51" t="s">
        <v>60</v>
      </c>
      <c r="AB5311" s="56" t="s">
        <v>32560</v>
      </c>
      <c r="AC5311" s="51" t="s">
        <v>60</v>
      </c>
      <c r="AD5311" s="51" t="s">
        <v>60</v>
      </c>
      <c r="AE5311" s="51" t="s">
        <v>32698</v>
      </c>
      <c r="AF5311" s="8" t="s">
        <v>32699</v>
      </c>
      <c r="AG5311" s="8" t="s">
        <v>2529</v>
      </c>
      <c r="AH5311" s="8" t="s">
        <v>194</v>
      </c>
      <c r="AI5311" s="8" t="s">
        <v>233</v>
      </c>
      <c r="AJ5311" s="8"/>
      <c r="AK5311" s="8"/>
      <c r="AL5311" s="8"/>
      <c r="AM5311" s="8"/>
      <c r="AN5311" s="8" t="s">
        <v>32700</v>
      </c>
      <c r="AO5311" s="8" t="s">
        <v>13730</v>
      </c>
      <c r="AP5311" s="9" t="s">
        <v>32699</v>
      </c>
      <c r="AQ5311" s="11">
        <v>947.0</v>
      </c>
    </row>
    <row r="5312">
      <c r="A5312" s="8" t="str">
        <f t="shared" si="1"/>
        <v>Virginia Strough</v>
      </c>
      <c r="B5312" s="51" t="s">
        <v>32689</v>
      </c>
      <c r="C5312" s="51" t="s">
        <v>32536</v>
      </c>
      <c r="D5312" s="2" t="s">
        <v>2515</v>
      </c>
      <c r="E5312" s="8" t="s">
        <v>32690</v>
      </c>
      <c r="F5312" s="8" t="s">
        <v>46</v>
      </c>
      <c r="G5312" s="51" t="s">
        <v>32225</v>
      </c>
      <c r="H5312" s="8" t="s">
        <v>32691</v>
      </c>
      <c r="I5312" s="8" t="s">
        <v>17058</v>
      </c>
      <c r="J5312" s="10">
        <v>3.22</v>
      </c>
      <c r="K5312" s="8" t="s">
        <v>32692</v>
      </c>
      <c r="L5312" s="8"/>
      <c r="M5312" s="8"/>
      <c r="N5312" s="51" t="s">
        <v>32705</v>
      </c>
      <c r="O5312" s="51" t="s">
        <v>52</v>
      </c>
      <c r="P5312" s="51"/>
      <c r="Q5312" s="51"/>
      <c r="R5312" s="51" t="s">
        <v>11803</v>
      </c>
      <c r="S5312" s="51" t="s">
        <v>32706</v>
      </c>
      <c r="T5312" s="11" t="str">
        <f t="shared" si="2"/>
        <v>Virginia Strough</v>
      </c>
      <c r="U5312" s="51" t="s">
        <v>76</v>
      </c>
      <c r="V5312" s="51" t="s">
        <v>32707</v>
      </c>
      <c r="W5312" s="51"/>
      <c r="X5312" s="8" t="s">
        <v>32697</v>
      </c>
      <c r="Y5312" s="51" t="s">
        <v>60</v>
      </c>
      <c r="Z5312" s="56" t="s">
        <v>32559</v>
      </c>
      <c r="AA5312" s="56" t="s">
        <v>32708</v>
      </c>
      <c r="AB5312" s="56" t="s">
        <v>32560</v>
      </c>
      <c r="AC5312" s="51" t="s">
        <v>60</v>
      </c>
      <c r="AD5312" s="51" t="s">
        <v>60</v>
      </c>
      <c r="AE5312" s="51" t="s">
        <v>32698</v>
      </c>
      <c r="AF5312" s="8" t="s">
        <v>32699</v>
      </c>
      <c r="AG5312" s="8" t="s">
        <v>2529</v>
      </c>
      <c r="AH5312" s="8" t="s">
        <v>194</v>
      </c>
      <c r="AI5312" s="8" t="s">
        <v>233</v>
      </c>
      <c r="AJ5312" s="8"/>
      <c r="AK5312" s="8"/>
      <c r="AL5312" s="8"/>
      <c r="AM5312" s="8"/>
      <c r="AN5312" s="8" t="s">
        <v>32700</v>
      </c>
      <c r="AO5312" s="8" t="s">
        <v>13730</v>
      </c>
      <c r="AP5312" s="9" t="s">
        <v>32699</v>
      </c>
      <c r="AQ5312" s="11">
        <v>947.0</v>
      </c>
    </row>
    <row r="5313">
      <c r="A5313" s="8" t="str">
        <f t="shared" si="1"/>
        <v>Chelsi Woodruff</v>
      </c>
      <c r="B5313" s="8" t="s">
        <v>32689</v>
      </c>
      <c r="C5313" s="51" t="s">
        <v>32536</v>
      </c>
      <c r="D5313" s="2" t="s">
        <v>2515</v>
      </c>
      <c r="E5313" s="8" t="s">
        <v>32690</v>
      </c>
      <c r="F5313" s="8" t="s">
        <v>46</v>
      </c>
      <c r="G5313" s="51" t="s">
        <v>32225</v>
      </c>
      <c r="H5313" s="8" t="s">
        <v>32691</v>
      </c>
      <c r="I5313" s="8" t="s">
        <v>17058</v>
      </c>
      <c r="J5313" s="10">
        <v>3.22</v>
      </c>
      <c r="K5313" s="8" t="s">
        <v>32692</v>
      </c>
      <c r="L5313" s="8"/>
      <c r="M5313" s="8"/>
      <c r="N5313" s="51" t="s">
        <v>32709</v>
      </c>
      <c r="O5313" s="51" t="s">
        <v>52</v>
      </c>
      <c r="P5313" s="51"/>
      <c r="Q5313" s="51"/>
      <c r="R5313" s="57" t="s">
        <v>32710</v>
      </c>
      <c r="S5313" s="57" t="s">
        <v>32711</v>
      </c>
      <c r="T5313" s="11" t="str">
        <f t="shared" si="2"/>
        <v>Chelsi Woodruff</v>
      </c>
      <c r="U5313" s="57" t="s">
        <v>106</v>
      </c>
      <c r="V5313" s="51" t="s">
        <v>32712</v>
      </c>
      <c r="W5313" s="51" t="s">
        <v>32713</v>
      </c>
      <c r="X5313" s="8" t="s">
        <v>32697</v>
      </c>
      <c r="Y5313" s="51" t="s">
        <v>60</v>
      </c>
      <c r="Z5313" s="56" t="s">
        <v>32559</v>
      </c>
      <c r="AA5313" s="51" t="s">
        <v>60</v>
      </c>
      <c r="AB5313" s="56" t="s">
        <v>32560</v>
      </c>
      <c r="AC5313" s="51" t="s">
        <v>60</v>
      </c>
      <c r="AD5313" s="56" t="s">
        <v>32714</v>
      </c>
      <c r="AE5313" s="51" t="s">
        <v>32698</v>
      </c>
      <c r="AF5313" s="8" t="s">
        <v>32699</v>
      </c>
      <c r="AG5313" s="8" t="s">
        <v>2529</v>
      </c>
      <c r="AH5313" s="8" t="s">
        <v>194</v>
      </c>
      <c r="AI5313" s="8" t="s">
        <v>233</v>
      </c>
      <c r="AJ5313" s="8"/>
      <c r="AK5313" s="8"/>
      <c r="AL5313" s="8"/>
      <c r="AM5313" s="8"/>
      <c r="AN5313" s="8" t="s">
        <v>32700</v>
      </c>
      <c r="AO5313" s="8" t="s">
        <v>13730</v>
      </c>
      <c r="AP5313" s="9" t="s">
        <v>32699</v>
      </c>
      <c r="AQ5313" s="11">
        <v>947.0</v>
      </c>
    </row>
    <row r="5314">
      <c r="A5314" s="8" t="str">
        <f t="shared" si="1"/>
        <v>Melissa Roberts</v>
      </c>
      <c r="B5314" s="51" t="s">
        <v>32715</v>
      </c>
      <c r="C5314" s="51" t="s">
        <v>32224</v>
      </c>
      <c r="D5314" s="2" t="s">
        <v>2957</v>
      </c>
      <c r="E5314" s="51" t="s">
        <v>32716</v>
      </c>
      <c r="F5314" s="51" t="s">
        <v>46</v>
      </c>
      <c r="G5314" s="51" t="s">
        <v>32225</v>
      </c>
      <c r="H5314" s="51" t="s">
        <v>32717</v>
      </c>
      <c r="I5314" s="51" t="s">
        <v>219</v>
      </c>
      <c r="J5314" s="66">
        <v>3.04</v>
      </c>
      <c r="K5314" s="51" t="s">
        <v>32718</v>
      </c>
      <c r="L5314" s="51" t="s">
        <v>86</v>
      </c>
      <c r="M5314" s="51" t="s">
        <v>86</v>
      </c>
      <c r="N5314" s="51" t="s">
        <v>32719</v>
      </c>
      <c r="O5314" s="51" t="s">
        <v>52</v>
      </c>
      <c r="P5314" s="51"/>
      <c r="Q5314" s="51"/>
      <c r="R5314" s="51" t="s">
        <v>14916</v>
      </c>
      <c r="S5314" s="51" t="s">
        <v>5902</v>
      </c>
      <c r="T5314" s="11" t="str">
        <f t="shared" si="2"/>
        <v>Melissa Roberts</v>
      </c>
      <c r="U5314" s="51" t="s">
        <v>412</v>
      </c>
      <c r="V5314" s="51" t="s">
        <v>86</v>
      </c>
      <c r="W5314" s="51" t="s">
        <v>86</v>
      </c>
      <c r="X5314" s="51" t="s">
        <v>32720</v>
      </c>
      <c r="Y5314" s="51" t="s">
        <v>60</v>
      </c>
      <c r="Z5314" s="56" t="s">
        <v>32721</v>
      </c>
      <c r="AA5314" s="51" t="s">
        <v>60</v>
      </c>
      <c r="AB5314" s="56" t="s">
        <v>32722</v>
      </c>
      <c r="AC5314" s="51" t="s">
        <v>60</v>
      </c>
      <c r="AD5314" s="56" t="s">
        <v>32723</v>
      </c>
      <c r="AE5314" s="51" t="s">
        <v>32724</v>
      </c>
      <c r="AF5314" s="51" t="s">
        <v>32725</v>
      </c>
      <c r="AG5314" s="51" t="s">
        <v>2969</v>
      </c>
      <c r="AH5314" s="51" t="s">
        <v>4581</v>
      </c>
      <c r="AI5314" s="51" t="s">
        <v>233</v>
      </c>
      <c r="AJ5314" s="51" t="s">
        <v>86</v>
      </c>
      <c r="AK5314" s="51" t="s">
        <v>86</v>
      </c>
      <c r="AL5314" s="51" t="s">
        <v>86</v>
      </c>
      <c r="AM5314" s="51" t="s">
        <v>86</v>
      </c>
      <c r="AN5314" s="51" t="s">
        <v>32726</v>
      </c>
      <c r="AO5314" s="51" t="s">
        <v>32727</v>
      </c>
      <c r="AP5314" s="2" t="s">
        <v>32725</v>
      </c>
      <c r="AQ5314" s="68">
        <v>603.0</v>
      </c>
    </row>
    <row r="5315">
      <c r="A5315" s="8" t="str">
        <f t="shared" si="1"/>
        <v>Stephen Roberts, III</v>
      </c>
      <c r="B5315" s="8" t="s">
        <v>32715</v>
      </c>
      <c r="C5315" s="51" t="s">
        <v>32224</v>
      </c>
      <c r="D5315" s="2" t="s">
        <v>2957</v>
      </c>
      <c r="E5315" s="13" t="s">
        <v>32716</v>
      </c>
      <c r="F5315" s="13" t="s">
        <v>46</v>
      </c>
      <c r="G5315" s="51" t="s">
        <v>32225</v>
      </c>
      <c r="H5315" s="8" t="s">
        <v>32717</v>
      </c>
      <c r="I5315" s="8" t="s">
        <v>219</v>
      </c>
      <c r="J5315" s="10">
        <v>3.04</v>
      </c>
      <c r="K5315" s="8" t="s">
        <v>32718</v>
      </c>
      <c r="L5315" s="8"/>
      <c r="M5315" s="8"/>
      <c r="N5315" s="51" t="s">
        <v>32728</v>
      </c>
      <c r="O5315" s="51" t="s">
        <v>52</v>
      </c>
      <c r="P5315" s="51"/>
      <c r="Q5315" s="51"/>
      <c r="R5315" s="57" t="s">
        <v>2308</v>
      </c>
      <c r="S5315" s="51" t="s">
        <v>32729</v>
      </c>
      <c r="T5315" s="11" t="str">
        <f t="shared" si="2"/>
        <v>Stephen Roberts, III</v>
      </c>
      <c r="U5315" s="8" t="s">
        <v>55</v>
      </c>
      <c r="V5315" s="51" t="s">
        <v>32730</v>
      </c>
      <c r="W5315" s="51"/>
      <c r="X5315" s="8" t="s">
        <v>32720</v>
      </c>
      <c r="Y5315" s="51" t="s">
        <v>60</v>
      </c>
      <c r="Z5315" s="56" t="s">
        <v>32721</v>
      </c>
      <c r="AA5315" s="51" t="s">
        <v>60</v>
      </c>
      <c r="AB5315" s="56" t="s">
        <v>32722</v>
      </c>
      <c r="AC5315" s="56" t="s">
        <v>32731</v>
      </c>
      <c r="AD5315" s="56" t="s">
        <v>32723</v>
      </c>
      <c r="AE5315" s="51" t="s">
        <v>32724</v>
      </c>
      <c r="AF5315" s="13" t="s">
        <v>32725</v>
      </c>
      <c r="AG5315" s="13" t="s">
        <v>2969</v>
      </c>
      <c r="AH5315" s="13" t="s">
        <v>4581</v>
      </c>
      <c r="AI5315" s="8" t="s">
        <v>233</v>
      </c>
      <c r="AJ5315" s="8"/>
      <c r="AK5315" s="8"/>
      <c r="AL5315" s="8"/>
      <c r="AM5315" s="8"/>
      <c r="AN5315" s="8" t="s">
        <v>32726</v>
      </c>
      <c r="AO5315" s="8" t="s">
        <v>32727</v>
      </c>
      <c r="AP5315" s="15" t="s">
        <v>32725</v>
      </c>
      <c r="AQ5315" s="11">
        <v>603.0</v>
      </c>
    </row>
    <row r="5316">
      <c r="A5316" s="8" t="str">
        <f t="shared" si="1"/>
        <v>Tony Hawkins</v>
      </c>
      <c r="B5316" s="8" t="s">
        <v>32715</v>
      </c>
      <c r="C5316" s="51" t="s">
        <v>32224</v>
      </c>
      <c r="D5316" s="2" t="s">
        <v>2957</v>
      </c>
      <c r="E5316" s="8" t="s">
        <v>32716</v>
      </c>
      <c r="F5316" s="8" t="s">
        <v>46</v>
      </c>
      <c r="G5316" s="51" t="s">
        <v>32225</v>
      </c>
      <c r="H5316" s="8" t="s">
        <v>32717</v>
      </c>
      <c r="I5316" s="8" t="s">
        <v>219</v>
      </c>
      <c r="J5316" s="10">
        <v>3.04</v>
      </c>
      <c r="K5316" s="8" t="s">
        <v>32718</v>
      </c>
      <c r="L5316" s="8"/>
      <c r="M5316" s="8"/>
      <c r="N5316" s="51" t="s">
        <v>32732</v>
      </c>
      <c r="O5316" s="51" t="s">
        <v>52</v>
      </c>
      <c r="P5316" s="51"/>
      <c r="Q5316" s="51"/>
      <c r="R5316" s="57" t="s">
        <v>1606</v>
      </c>
      <c r="S5316" s="57" t="s">
        <v>79</v>
      </c>
      <c r="T5316" s="11" t="str">
        <f t="shared" si="2"/>
        <v>Tony Hawkins</v>
      </c>
      <c r="U5316" s="51" t="s">
        <v>311</v>
      </c>
      <c r="V5316" s="51" t="s">
        <v>32733</v>
      </c>
      <c r="W5316" s="51" t="s">
        <v>32734</v>
      </c>
      <c r="X5316" s="8" t="s">
        <v>32720</v>
      </c>
      <c r="Y5316" s="56" t="s">
        <v>32735</v>
      </c>
      <c r="Z5316" s="56" t="s">
        <v>32721</v>
      </c>
      <c r="AA5316" s="56" t="s">
        <v>32736</v>
      </c>
      <c r="AB5316" s="56" t="s">
        <v>32722</v>
      </c>
      <c r="AC5316" s="51" t="s">
        <v>60</v>
      </c>
      <c r="AD5316" s="56" t="s">
        <v>32723</v>
      </c>
      <c r="AE5316" s="51" t="s">
        <v>32724</v>
      </c>
      <c r="AF5316" s="8" t="s">
        <v>32725</v>
      </c>
      <c r="AG5316" s="8" t="s">
        <v>2969</v>
      </c>
      <c r="AH5316" s="8" t="s">
        <v>4581</v>
      </c>
      <c r="AI5316" s="8" t="s">
        <v>233</v>
      </c>
      <c r="AJ5316" s="8"/>
      <c r="AK5316" s="8"/>
      <c r="AL5316" s="8"/>
      <c r="AM5316" s="8"/>
      <c r="AN5316" s="8" t="s">
        <v>32726</v>
      </c>
      <c r="AO5316" s="8" t="s">
        <v>32727</v>
      </c>
      <c r="AP5316" s="15" t="s">
        <v>32725</v>
      </c>
      <c r="AQ5316" s="11">
        <v>603.0</v>
      </c>
    </row>
    <row r="5317">
      <c r="A5317" s="8" t="str">
        <f t="shared" si="1"/>
        <v>James Frank</v>
      </c>
      <c r="B5317" s="8" t="s">
        <v>32715</v>
      </c>
      <c r="C5317" s="51" t="s">
        <v>32224</v>
      </c>
      <c r="D5317" s="2" t="s">
        <v>2957</v>
      </c>
      <c r="E5317" s="13" t="s">
        <v>32716</v>
      </c>
      <c r="F5317" s="8" t="s">
        <v>46</v>
      </c>
      <c r="G5317" s="51" t="s">
        <v>32225</v>
      </c>
      <c r="H5317" s="8" t="s">
        <v>32717</v>
      </c>
      <c r="I5317" s="8" t="s">
        <v>219</v>
      </c>
      <c r="J5317" s="10">
        <v>3.04</v>
      </c>
      <c r="K5317" s="8" t="s">
        <v>32718</v>
      </c>
      <c r="L5317" s="8"/>
      <c r="M5317" s="8"/>
      <c r="N5317" s="51" t="s">
        <v>32737</v>
      </c>
      <c r="O5317" s="51" t="s">
        <v>52</v>
      </c>
      <c r="P5317" s="51"/>
      <c r="Q5317" s="51"/>
      <c r="R5317" s="57" t="s">
        <v>411</v>
      </c>
      <c r="S5317" s="57" t="s">
        <v>16484</v>
      </c>
      <c r="T5317" s="11" t="str">
        <f t="shared" si="2"/>
        <v>James Frank</v>
      </c>
      <c r="U5317" s="57" t="s">
        <v>106</v>
      </c>
      <c r="V5317" s="57" t="s">
        <v>32738</v>
      </c>
      <c r="W5317" s="51"/>
      <c r="X5317" s="8" t="s">
        <v>32720</v>
      </c>
      <c r="Y5317" s="51" t="s">
        <v>60</v>
      </c>
      <c r="Z5317" s="56" t="s">
        <v>32721</v>
      </c>
      <c r="AA5317" s="56" t="s">
        <v>32739</v>
      </c>
      <c r="AB5317" s="56" t="s">
        <v>32722</v>
      </c>
      <c r="AC5317" s="51" t="s">
        <v>60</v>
      </c>
      <c r="AD5317" s="51" t="s">
        <v>60</v>
      </c>
      <c r="AE5317" s="51" t="s">
        <v>32724</v>
      </c>
      <c r="AF5317" s="13" t="s">
        <v>32725</v>
      </c>
      <c r="AG5317" s="13" t="s">
        <v>2969</v>
      </c>
      <c r="AH5317" s="13" t="s">
        <v>4581</v>
      </c>
      <c r="AI5317" s="8" t="s">
        <v>233</v>
      </c>
      <c r="AJ5317" s="8"/>
      <c r="AK5317" s="8"/>
      <c r="AL5317" s="8"/>
      <c r="AM5317" s="8"/>
      <c r="AN5317" s="8" t="s">
        <v>32726</v>
      </c>
      <c r="AO5317" s="8" t="s">
        <v>32727</v>
      </c>
      <c r="AP5317" s="38" t="s">
        <v>32725</v>
      </c>
      <c r="AQ5317" s="11">
        <v>603.0</v>
      </c>
    </row>
    <row r="5318">
      <c r="A5318" s="8" t="str">
        <f t="shared" si="1"/>
        <v>Dominic Demeritte</v>
      </c>
      <c r="B5318" s="51" t="s">
        <v>32740</v>
      </c>
      <c r="C5318" s="51" t="s">
        <v>32224</v>
      </c>
      <c r="D5318" s="2" t="s">
        <v>2957</v>
      </c>
      <c r="E5318" s="8" t="s">
        <v>25510</v>
      </c>
      <c r="F5318" s="8" t="s">
        <v>46</v>
      </c>
      <c r="G5318" s="51" t="s">
        <v>32225</v>
      </c>
      <c r="H5318" s="8" t="s">
        <v>32741</v>
      </c>
      <c r="I5318" s="8" t="s">
        <v>49</v>
      </c>
      <c r="J5318" s="10">
        <v>2.9</v>
      </c>
      <c r="K5318" s="8" t="s">
        <v>32742</v>
      </c>
      <c r="L5318" s="8"/>
      <c r="M5318" s="8"/>
      <c r="N5318" s="51" t="s">
        <v>32743</v>
      </c>
      <c r="O5318" s="51" t="s">
        <v>52</v>
      </c>
      <c r="P5318" s="51"/>
      <c r="Q5318" s="51"/>
      <c r="R5318" s="51" t="s">
        <v>677</v>
      </c>
      <c r="S5318" s="51" t="s">
        <v>32744</v>
      </c>
      <c r="T5318" s="11" t="str">
        <f t="shared" si="2"/>
        <v>Dominic Demeritte</v>
      </c>
      <c r="U5318" s="51" t="s">
        <v>2105</v>
      </c>
      <c r="V5318" s="51" t="s">
        <v>32745</v>
      </c>
      <c r="W5318" s="51" t="s">
        <v>32746</v>
      </c>
      <c r="X5318" s="8" t="s">
        <v>32747</v>
      </c>
      <c r="Y5318" s="51" t="s">
        <v>60</v>
      </c>
      <c r="Z5318" s="56" t="s">
        <v>32748</v>
      </c>
      <c r="AA5318" s="51" t="s">
        <v>60</v>
      </c>
      <c r="AB5318" s="51" t="s">
        <v>60</v>
      </c>
      <c r="AC5318" s="56" t="s">
        <v>32749</v>
      </c>
      <c r="AD5318" s="51" t="s">
        <v>60</v>
      </c>
      <c r="AE5318" s="51" t="s">
        <v>32750</v>
      </c>
      <c r="AF5318" s="8" t="s">
        <v>32751</v>
      </c>
      <c r="AG5318" s="8" t="s">
        <v>2969</v>
      </c>
      <c r="AH5318" s="8" t="s">
        <v>134</v>
      </c>
      <c r="AI5318" s="8" t="s">
        <v>233</v>
      </c>
      <c r="AJ5318" s="8"/>
      <c r="AK5318" s="8" t="s">
        <v>299</v>
      </c>
      <c r="AL5318" s="8" t="s">
        <v>6293</v>
      </c>
      <c r="AM5318" s="8" t="s">
        <v>17510</v>
      </c>
      <c r="AN5318" s="8" t="s">
        <v>32752</v>
      </c>
      <c r="AO5318" s="8" t="s">
        <v>32753</v>
      </c>
      <c r="AP5318" s="9" t="s">
        <v>32751</v>
      </c>
      <c r="AQ5318" s="11">
        <v>718.0</v>
      </c>
    </row>
    <row r="5319">
      <c r="A5319" s="8" t="str">
        <f t="shared" si="1"/>
        <v>Chris Rogers</v>
      </c>
      <c r="B5319" s="8" t="s">
        <v>32740</v>
      </c>
      <c r="C5319" s="51" t="s">
        <v>32224</v>
      </c>
      <c r="D5319" s="2" t="s">
        <v>2957</v>
      </c>
      <c r="E5319" s="8" t="s">
        <v>25510</v>
      </c>
      <c r="F5319" s="8" t="s">
        <v>46</v>
      </c>
      <c r="G5319" s="101" t="s">
        <v>32225</v>
      </c>
      <c r="H5319" s="8" t="s">
        <v>32741</v>
      </c>
      <c r="I5319" s="95" t="s">
        <v>49</v>
      </c>
      <c r="J5319" s="10">
        <v>2.9</v>
      </c>
      <c r="K5319" s="8" t="s">
        <v>32742</v>
      </c>
      <c r="L5319" s="8"/>
      <c r="M5319" s="8"/>
      <c r="N5319" s="51" t="s">
        <v>32754</v>
      </c>
      <c r="O5319" s="51" t="s">
        <v>52</v>
      </c>
      <c r="P5319" s="51"/>
      <c r="Q5319" s="51"/>
      <c r="R5319" s="57" t="s">
        <v>791</v>
      </c>
      <c r="S5319" s="57" t="s">
        <v>1523</v>
      </c>
      <c r="T5319" s="11" t="str">
        <f t="shared" si="2"/>
        <v>Chris Rogers</v>
      </c>
      <c r="U5319" s="57" t="s">
        <v>160</v>
      </c>
      <c r="V5319" s="51"/>
      <c r="W5319" s="51"/>
      <c r="X5319" s="8" t="s">
        <v>32747</v>
      </c>
      <c r="Y5319" s="51" t="s">
        <v>60</v>
      </c>
      <c r="Z5319" s="56" t="s">
        <v>32755</v>
      </c>
      <c r="AA5319" s="51" t="s">
        <v>60</v>
      </c>
      <c r="AB5319" s="51" t="s">
        <v>60</v>
      </c>
      <c r="AC5319" s="51" t="s">
        <v>60</v>
      </c>
      <c r="AD5319" s="56" t="s">
        <v>32756</v>
      </c>
      <c r="AE5319" s="51" t="s">
        <v>32750</v>
      </c>
      <c r="AF5319" s="8" t="s">
        <v>32751</v>
      </c>
      <c r="AG5319" s="8" t="s">
        <v>2969</v>
      </c>
      <c r="AH5319" s="8" t="s">
        <v>134</v>
      </c>
      <c r="AI5319" s="95" t="s">
        <v>233</v>
      </c>
      <c r="AJ5319" s="8"/>
      <c r="AK5319" s="8" t="s">
        <v>299</v>
      </c>
      <c r="AL5319" s="8" t="s">
        <v>6293</v>
      </c>
      <c r="AM5319" s="8" t="s">
        <v>17510</v>
      </c>
      <c r="AN5319" s="8" t="s">
        <v>32752</v>
      </c>
      <c r="AO5319" s="8" t="s">
        <v>32753</v>
      </c>
      <c r="AP5319" s="9" t="s">
        <v>32751</v>
      </c>
      <c r="AQ5319" s="28">
        <v>718.0</v>
      </c>
    </row>
    <row r="5320">
      <c r="A5320" s="8" t="str">
        <f t="shared" si="1"/>
        <v>Harry Lowe</v>
      </c>
      <c r="B5320" s="95" t="s">
        <v>32757</v>
      </c>
      <c r="C5320" s="51" t="s">
        <v>32758</v>
      </c>
      <c r="D5320" s="2" t="s">
        <v>2957</v>
      </c>
      <c r="E5320" s="13" t="s">
        <v>32759</v>
      </c>
      <c r="F5320" s="13" t="s">
        <v>46</v>
      </c>
      <c r="G5320" s="101" t="s">
        <v>32225</v>
      </c>
      <c r="H5320" s="109" t="s">
        <v>32760</v>
      </c>
      <c r="I5320" s="95" t="s">
        <v>2373</v>
      </c>
      <c r="J5320" s="10">
        <v>3.28</v>
      </c>
      <c r="K5320" s="8" t="s">
        <v>32761</v>
      </c>
      <c r="L5320" s="8"/>
      <c r="M5320" s="8"/>
      <c r="N5320" s="51" t="s">
        <v>32762</v>
      </c>
      <c r="O5320" s="51" t="s">
        <v>52</v>
      </c>
      <c r="P5320" s="51"/>
      <c r="Q5320" s="51"/>
      <c r="R5320" s="57" t="s">
        <v>4593</v>
      </c>
      <c r="S5320" s="57" t="s">
        <v>20221</v>
      </c>
      <c r="T5320" s="11" t="str">
        <f t="shared" si="2"/>
        <v>Harry Lowe</v>
      </c>
      <c r="U5320" s="13" t="s">
        <v>1959</v>
      </c>
      <c r="V5320" s="51"/>
      <c r="W5320" s="51"/>
      <c r="X5320" s="8" t="s">
        <v>32763</v>
      </c>
      <c r="Y5320" s="51" t="s">
        <v>60</v>
      </c>
      <c r="Z5320" s="56" t="s">
        <v>32764</v>
      </c>
      <c r="AA5320" s="51" t="s">
        <v>60</v>
      </c>
      <c r="AB5320" s="56" t="s">
        <v>32765</v>
      </c>
      <c r="AC5320" s="51" t="s">
        <v>60</v>
      </c>
      <c r="AD5320" s="51" t="s">
        <v>60</v>
      </c>
      <c r="AE5320" s="51" t="s">
        <v>32766</v>
      </c>
      <c r="AF5320" s="13" t="s">
        <v>32767</v>
      </c>
      <c r="AG5320" s="13" t="s">
        <v>2969</v>
      </c>
      <c r="AH5320" s="13" t="s">
        <v>4581</v>
      </c>
      <c r="AI5320" s="109" t="s">
        <v>233</v>
      </c>
      <c r="AJ5320" s="8"/>
      <c r="AK5320" s="8" t="s">
        <v>4544</v>
      </c>
      <c r="AL5320" s="8" t="s">
        <v>18044</v>
      </c>
      <c r="AM5320" s="8" t="s">
        <v>4984</v>
      </c>
      <c r="AN5320" s="8" t="s">
        <v>21792</v>
      </c>
      <c r="AO5320" s="8" t="s">
        <v>32768</v>
      </c>
      <c r="AP5320" s="38" t="s">
        <v>32767</v>
      </c>
      <c r="AQ5320" s="28">
        <v>1374.0</v>
      </c>
    </row>
    <row r="5321">
      <c r="A5321" s="8" t="str">
        <f t="shared" si="1"/>
        <v>Vini Lima</v>
      </c>
      <c r="B5321" s="8" t="s">
        <v>32757</v>
      </c>
      <c r="C5321" s="51" t="s">
        <v>32758</v>
      </c>
      <c r="D5321" s="2" t="s">
        <v>2957</v>
      </c>
      <c r="E5321" s="13" t="s">
        <v>32759</v>
      </c>
      <c r="F5321" s="13" t="s">
        <v>46</v>
      </c>
      <c r="G5321" s="51" t="s">
        <v>32225</v>
      </c>
      <c r="H5321" s="109" t="s">
        <v>32760</v>
      </c>
      <c r="I5321" s="8" t="s">
        <v>2373</v>
      </c>
      <c r="J5321" s="10">
        <v>3.28</v>
      </c>
      <c r="K5321" s="8" t="s">
        <v>32761</v>
      </c>
      <c r="L5321" s="8"/>
      <c r="M5321" s="107"/>
      <c r="N5321" s="51" t="s">
        <v>32769</v>
      </c>
      <c r="O5321" s="51" t="s">
        <v>52</v>
      </c>
      <c r="P5321" s="51"/>
      <c r="Q5321" s="51"/>
      <c r="R5321" s="57" t="s">
        <v>32770</v>
      </c>
      <c r="S5321" s="57" t="s">
        <v>32771</v>
      </c>
      <c r="T5321" s="11" t="str">
        <f t="shared" si="2"/>
        <v>Vini Lima</v>
      </c>
      <c r="U5321" s="57" t="s">
        <v>2625</v>
      </c>
      <c r="V5321" s="51"/>
      <c r="W5321" s="51"/>
      <c r="X5321" s="8" t="s">
        <v>32763</v>
      </c>
      <c r="Y5321" s="51" t="s">
        <v>60</v>
      </c>
      <c r="Z5321" s="56" t="s">
        <v>32764</v>
      </c>
      <c r="AA5321" s="51" t="s">
        <v>60</v>
      </c>
      <c r="AB5321" s="56" t="s">
        <v>32765</v>
      </c>
      <c r="AC5321" s="56" t="s">
        <v>32772</v>
      </c>
      <c r="AD5321" s="51" t="s">
        <v>60</v>
      </c>
      <c r="AE5321" s="51" t="s">
        <v>32766</v>
      </c>
      <c r="AF5321" s="13" t="s">
        <v>32767</v>
      </c>
      <c r="AG5321" s="13" t="s">
        <v>2969</v>
      </c>
      <c r="AH5321" s="13" t="s">
        <v>4581</v>
      </c>
      <c r="AI5321" s="13" t="s">
        <v>233</v>
      </c>
      <c r="AJ5321" s="8"/>
      <c r="AK5321" s="8" t="s">
        <v>4544</v>
      </c>
      <c r="AL5321" s="8" t="s">
        <v>18044</v>
      </c>
      <c r="AM5321" s="8" t="s">
        <v>4984</v>
      </c>
      <c r="AN5321" s="8" t="s">
        <v>21792</v>
      </c>
      <c r="AO5321" s="8" t="s">
        <v>32768</v>
      </c>
      <c r="AP5321" s="38" t="s">
        <v>32767</v>
      </c>
      <c r="AQ5321" s="28">
        <v>1374.0</v>
      </c>
    </row>
    <row r="5322">
      <c r="A5322" s="8" t="str">
        <f t="shared" si="1"/>
        <v>Carrie Willbur</v>
      </c>
      <c r="B5322" s="95" t="s">
        <v>32757</v>
      </c>
      <c r="C5322" s="51" t="s">
        <v>32758</v>
      </c>
      <c r="D5322" s="2" t="s">
        <v>2957</v>
      </c>
      <c r="E5322" s="13" t="s">
        <v>32759</v>
      </c>
      <c r="F5322" s="13" t="s">
        <v>46</v>
      </c>
      <c r="G5322" s="101" t="s">
        <v>32225</v>
      </c>
      <c r="H5322" s="109" t="s">
        <v>32760</v>
      </c>
      <c r="I5322" s="95" t="s">
        <v>2373</v>
      </c>
      <c r="J5322" s="10">
        <v>3.28</v>
      </c>
      <c r="K5322" s="8" t="s">
        <v>32761</v>
      </c>
      <c r="L5322" s="8"/>
      <c r="M5322" s="8"/>
      <c r="N5322" s="51" t="s">
        <v>32773</v>
      </c>
      <c r="O5322" s="51" t="s">
        <v>52</v>
      </c>
      <c r="P5322" s="51"/>
      <c r="Q5322" s="51"/>
      <c r="R5322" s="57" t="s">
        <v>29882</v>
      </c>
      <c r="S5322" s="57" t="s">
        <v>32774</v>
      </c>
      <c r="T5322" s="11" t="str">
        <f t="shared" si="2"/>
        <v>Carrie Willbur</v>
      </c>
      <c r="U5322" s="57" t="s">
        <v>7521</v>
      </c>
      <c r="V5322" s="51"/>
      <c r="W5322" s="51"/>
      <c r="X5322" s="8" t="s">
        <v>32763</v>
      </c>
      <c r="Y5322" s="51" t="s">
        <v>60</v>
      </c>
      <c r="Z5322" s="56" t="s">
        <v>32764</v>
      </c>
      <c r="AA5322" s="51" t="s">
        <v>60</v>
      </c>
      <c r="AB5322" s="56" t="s">
        <v>32765</v>
      </c>
      <c r="AC5322" s="51" t="s">
        <v>60</v>
      </c>
      <c r="AD5322" s="51" t="s">
        <v>60</v>
      </c>
      <c r="AE5322" s="51" t="s">
        <v>32766</v>
      </c>
      <c r="AF5322" s="13" t="s">
        <v>32767</v>
      </c>
      <c r="AG5322" s="13" t="s">
        <v>2969</v>
      </c>
      <c r="AH5322" s="13" t="s">
        <v>4581</v>
      </c>
      <c r="AI5322" s="109" t="s">
        <v>233</v>
      </c>
      <c r="AJ5322" s="8"/>
      <c r="AK5322" s="8" t="s">
        <v>4544</v>
      </c>
      <c r="AL5322" s="8" t="s">
        <v>18044</v>
      </c>
      <c r="AM5322" s="8" t="s">
        <v>4984</v>
      </c>
      <c r="AN5322" s="8" t="s">
        <v>21792</v>
      </c>
      <c r="AO5322" s="8" t="s">
        <v>32768</v>
      </c>
      <c r="AP5322" s="38" t="s">
        <v>32767</v>
      </c>
      <c r="AQ5322" s="28">
        <v>1374.0</v>
      </c>
    </row>
    <row r="5323">
      <c r="A5323" s="8" t="str">
        <f t="shared" si="1"/>
        <v>Kurt Wachtman</v>
      </c>
      <c r="B5323" s="95" t="s">
        <v>32757</v>
      </c>
      <c r="C5323" s="51" t="s">
        <v>32758</v>
      </c>
      <c r="D5323" s="2" t="s">
        <v>2957</v>
      </c>
      <c r="E5323" s="13" t="s">
        <v>32759</v>
      </c>
      <c r="F5323" s="13" t="s">
        <v>46</v>
      </c>
      <c r="G5323" s="101" t="s">
        <v>32225</v>
      </c>
      <c r="H5323" s="109" t="s">
        <v>32760</v>
      </c>
      <c r="I5323" s="95" t="s">
        <v>2373</v>
      </c>
      <c r="J5323" s="10">
        <v>3.28</v>
      </c>
      <c r="K5323" s="8" t="s">
        <v>32761</v>
      </c>
      <c r="L5323" s="8"/>
      <c r="M5323" s="8"/>
      <c r="N5323" s="51" t="s">
        <v>32775</v>
      </c>
      <c r="O5323" s="51" t="s">
        <v>52</v>
      </c>
      <c r="P5323" s="51"/>
      <c r="Q5323" s="51"/>
      <c r="R5323" s="57" t="s">
        <v>10998</v>
      </c>
      <c r="S5323" s="57" t="s">
        <v>32776</v>
      </c>
      <c r="T5323" s="11" t="str">
        <f t="shared" si="2"/>
        <v>Kurt Wachtman</v>
      </c>
      <c r="U5323" s="57" t="s">
        <v>5429</v>
      </c>
      <c r="V5323" s="51"/>
      <c r="W5323" s="51"/>
      <c r="X5323" s="8" t="s">
        <v>32763</v>
      </c>
      <c r="Y5323" s="51" t="s">
        <v>60</v>
      </c>
      <c r="Z5323" s="56" t="s">
        <v>32764</v>
      </c>
      <c r="AA5323" s="51" t="s">
        <v>60</v>
      </c>
      <c r="AB5323" s="56" t="s">
        <v>32765</v>
      </c>
      <c r="AC5323" s="51" t="s">
        <v>60</v>
      </c>
      <c r="AD5323" s="51" t="s">
        <v>60</v>
      </c>
      <c r="AE5323" s="51" t="s">
        <v>32766</v>
      </c>
      <c r="AF5323" s="13" t="s">
        <v>32767</v>
      </c>
      <c r="AG5323" s="13" t="s">
        <v>2969</v>
      </c>
      <c r="AH5323" s="13" t="s">
        <v>4581</v>
      </c>
      <c r="AI5323" s="109" t="s">
        <v>233</v>
      </c>
      <c r="AJ5323" s="8"/>
      <c r="AK5323" s="8" t="s">
        <v>4544</v>
      </c>
      <c r="AL5323" s="8" t="s">
        <v>18044</v>
      </c>
      <c r="AM5323" s="8" t="s">
        <v>4984</v>
      </c>
      <c r="AN5323" s="8" t="s">
        <v>21792</v>
      </c>
      <c r="AO5323" s="8" t="s">
        <v>32768</v>
      </c>
      <c r="AP5323" s="38" t="s">
        <v>32767</v>
      </c>
      <c r="AQ5323" s="28">
        <v>1374.0</v>
      </c>
    </row>
    <row r="5324">
      <c r="A5324" s="8" t="str">
        <f t="shared" si="1"/>
        <v>Austin Brennan</v>
      </c>
      <c r="B5324" s="51" t="s">
        <v>32757</v>
      </c>
      <c r="C5324" s="51" t="s">
        <v>32758</v>
      </c>
      <c r="D5324" s="2" t="s">
        <v>2957</v>
      </c>
      <c r="E5324" s="8" t="s">
        <v>32759</v>
      </c>
      <c r="F5324" s="8" t="s">
        <v>46</v>
      </c>
      <c r="G5324" s="51" t="s">
        <v>32225</v>
      </c>
      <c r="H5324" s="109" t="s">
        <v>32760</v>
      </c>
      <c r="I5324" s="8" t="s">
        <v>2373</v>
      </c>
      <c r="J5324" s="10">
        <v>3.28</v>
      </c>
      <c r="K5324" s="8" t="s">
        <v>32761</v>
      </c>
      <c r="L5324" s="8"/>
      <c r="M5324" s="107"/>
      <c r="N5324" s="51" t="s">
        <v>32777</v>
      </c>
      <c r="O5324" s="51" t="s">
        <v>52</v>
      </c>
      <c r="P5324" s="51"/>
      <c r="Q5324" s="51"/>
      <c r="R5324" s="51" t="s">
        <v>1765</v>
      </c>
      <c r="S5324" s="51" t="s">
        <v>11674</v>
      </c>
      <c r="T5324" s="11" t="str">
        <f t="shared" si="2"/>
        <v>Austin Brennan</v>
      </c>
      <c r="U5324" s="51" t="s">
        <v>55</v>
      </c>
      <c r="V5324" s="51" t="s">
        <v>32778</v>
      </c>
      <c r="W5324" s="51" t="s">
        <v>32779</v>
      </c>
      <c r="X5324" s="8" t="s">
        <v>32763</v>
      </c>
      <c r="Y5324" s="56" t="s">
        <v>32780</v>
      </c>
      <c r="Z5324" s="56" t="s">
        <v>25678</v>
      </c>
      <c r="AA5324" s="56" t="s">
        <v>32781</v>
      </c>
      <c r="AB5324" s="56" t="s">
        <v>32782</v>
      </c>
      <c r="AC5324" s="51" t="s">
        <v>60</v>
      </c>
      <c r="AD5324" s="56" t="s">
        <v>32783</v>
      </c>
      <c r="AE5324" s="51" t="s">
        <v>32766</v>
      </c>
      <c r="AF5324" s="8" t="s">
        <v>32767</v>
      </c>
      <c r="AG5324" s="8" t="s">
        <v>2969</v>
      </c>
      <c r="AH5324" s="8" t="s">
        <v>4581</v>
      </c>
      <c r="AI5324" s="8" t="s">
        <v>233</v>
      </c>
      <c r="AJ5324" s="8"/>
      <c r="AK5324" s="8" t="s">
        <v>4544</v>
      </c>
      <c r="AL5324" s="8" t="s">
        <v>18044</v>
      </c>
      <c r="AM5324" s="8" t="s">
        <v>4984</v>
      </c>
      <c r="AN5324" s="8" t="s">
        <v>21792</v>
      </c>
      <c r="AO5324" s="8" t="s">
        <v>32768</v>
      </c>
      <c r="AP5324" s="9" t="s">
        <v>32767</v>
      </c>
      <c r="AQ5324" s="28">
        <v>1374.0</v>
      </c>
    </row>
    <row r="5325">
      <c r="A5325" s="8" t="str">
        <f t="shared" si="1"/>
        <v>Josh White</v>
      </c>
      <c r="B5325" s="51" t="s">
        <v>32757</v>
      </c>
      <c r="C5325" s="51" t="s">
        <v>32758</v>
      </c>
      <c r="D5325" s="2" t="s">
        <v>2957</v>
      </c>
      <c r="E5325" s="8" t="s">
        <v>32759</v>
      </c>
      <c r="F5325" s="8" t="s">
        <v>46</v>
      </c>
      <c r="G5325" s="51" t="s">
        <v>32225</v>
      </c>
      <c r="H5325" s="13" t="s">
        <v>32760</v>
      </c>
      <c r="I5325" s="8" t="s">
        <v>2373</v>
      </c>
      <c r="J5325" s="10">
        <v>3.28</v>
      </c>
      <c r="K5325" s="8" t="s">
        <v>32761</v>
      </c>
      <c r="L5325" s="8"/>
      <c r="M5325" s="8"/>
      <c r="N5325" s="51" t="s">
        <v>32784</v>
      </c>
      <c r="O5325" s="51" t="s">
        <v>52</v>
      </c>
      <c r="P5325" s="51"/>
      <c r="Q5325" s="51"/>
      <c r="R5325" s="51" t="s">
        <v>268</v>
      </c>
      <c r="S5325" s="51" t="s">
        <v>105</v>
      </c>
      <c r="T5325" s="11" t="str">
        <f t="shared" si="2"/>
        <v>Josh White</v>
      </c>
      <c r="U5325" s="51" t="s">
        <v>160</v>
      </c>
      <c r="V5325" s="51" t="s">
        <v>32785</v>
      </c>
      <c r="W5325" s="51" t="s">
        <v>32779</v>
      </c>
      <c r="X5325" s="8" t="s">
        <v>32763</v>
      </c>
      <c r="Y5325" s="56" t="s">
        <v>32786</v>
      </c>
      <c r="Z5325" s="56" t="s">
        <v>32764</v>
      </c>
      <c r="AA5325" s="51" t="s">
        <v>60</v>
      </c>
      <c r="AB5325" s="56" t="s">
        <v>32765</v>
      </c>
      <c r="AC5325" s="56" t="s">
        <v>32787</v>
      </c>
      <c r="AD5325" s="51" t="s">
        <v>60</v>
      </c>
      <c r="AE5325" s="51" t="s">
        <v>32766</v>
      </c>
      <c r="AF5325" s="8" t="s">
        <v>32767</v>
      </c>
      <c r="AG5325" s="8" t="s">
        <v>2969</v>
      </c>
      <c r="AH5325" s="8" t="s">
        <v>4581</v>
      </c>
      <c r="AI5325" s="8" t="s">
        <v>233</v>
      </c>
      <c r="AJ5325" s="8"/>
      <c r="AK5325" s="8" t="s">
        <v>4544</v>
      </c>
      <c r="AL5325" s="8" t="s">
        <v>18044</v>
      </c>
      <c r="AM5325" s="8" t="s">
        <v>4984</v>
      </c>
      <c r="AN5325" s="8" t="s">
        <v>21792</v>
      </c>
      <c r="AO5325" s="8" t="s">
        <v>32768</v>
      </c>
      <c r="AP5325" s="9" t="s">
        <v>32767</v>
      </c>
      <c r="AQ5325" s="28">
        <v>1374.0</v>
      </c>
    </row>
    <row r="5326">
      <c r="A5326" s="8" t="str">
        <f t="shared" si="1"/>
        <v>Doug Wollenburg</v>
      </c>
      <c r="B5326" s="51" t="s">
        <v>32788</v>
      </c>
      <c r="C5326" s="51" t="s">
        <v>32758</v>
      </c>
      <c r="D5326" s="2" t="s">
        <v>2957</v>
      </c>
      <c r="E5326" s="8" t="s">
        <v>14283</v>
      </c>
      <c r="F5326" s="8" t="s">
        <v>46</v>
      </c>
      <c r="G5326" s="51" t="s">
        <v>32225</v>
      </c>
      <c r="H5326" s="8" t="s">
        <v>32789</v>
      </c>
      <c r="I5326" s="8" t="s">
        <v>49</v>
      </c>
      <c r="J5326" s="10">
        <v>3.56</v>
      </c>
      <c r="K5326" s="8" t="s">
        <v>32790</v>
      </c>
      <c r="L5326" s="8"/>
      <c r="M5326" s="8"/>
      <c r="N5326" s="51" t="s">
        <v>32791</v>
      </c>
      <c r="O5326" s="51" t="s">
        <v>52</v>
      </c>
      <c r="P5326" s="51"/>
      <c r="Q5326" s="51"/>
      <c r="R5326" s="51" t="s">
        <v>811</v>
      </c>
      <c r="S5326" s="51" t="s">
        <v>32792</v>
      </c>
      <c r="T5326" s="11" t="str">
        <f t="shared" si="2"/>
        <v>Doug Wollenburg</v>
      </c>
      <c r="U5326" s="51" t="s">
        <v>55</v>
      </c>
      <c r="V5326" s="51" t="s">
        <v>32793</v>
      </c>
      <c r="W5326" s="51" t="s">
        <v>32794</v>
      </c>
      <c r="X5326" s="8" t="s">
        <v>32795</v>
      </c>
      <c r="Y5326" s="51" t="s">
        <v>60</v>
      </c>
      <c r="Z5326" s="51" t="s">
        <v>60</v>
      </c>
      <c r="AA5326" s="51" t="s">
        <v>60</v>
      </c>
      <c r="AB5326" s="51" t="s">
        <v>60</v>
      </c>
      <c r="AC5326" s="51" t="s">
        <v>60</v>
      </c>
      <c r="AD5326" s="56" t="s">
        <v>32796</v>
      </c>
      <c r="AE5326" s="51" t="s">
        <v>32797</v>
      </c>
      <c r="AF5326" s="8" t="s">
        <v>32788</v>
      </c>
      <c r="AG5326" s="8" t="s">
        <v>2969</v>
      </c>
      <c r="AH5326" s="8" t="s">
        <v>352</v>
      </c>
      <c r="AI5326" s="8" t="s">
        <v>233</v>
      </c>
      <c r="AJ5326" s="8"/>
      <c r="AK5326" s="8"/>
      <c r="AL5326" s="8"/>
      <c r="AM5326" s="8"/>
      <c r="AN5326" s="8" t="s">
        <v>32798</v>
      </c>
      <c r="AO5326" s="8" t="s">
        <v>32799</v>
      </c>
      <c r="AP5326" s="9" t="s">
        <v>32788</v>
      </c>
      <c r="AQ5326" s="11">
        <v>10005.0</v>
      </c>
    </row>
    <row r="5327">
      <c r="A5327" s="8" t="str">
        <f t="shared" si="1"/>
        <v>Andy Knapp</v>
      </c>
      <c r="B5327" s="51" t="s">
        <v>32788</v>
      </c>
      <c r="C5327" s="51" t="s">
        <v>32758</v>
      </c>
      <c r="D5327" s="2" t="s">
        <v>2957</v>
      </c>
      <c r="E5327" s="8" t="s">
        <v>14283</v>
      </c>
      <c r="F5327" s="8" t="s">
        <v>46</v>
      </c>
      <c r="G5327" s="51" t="s">
        <v>32225</v>
      </c>
      <c r="H5327" s="95" t="s">
        <v>32789</v>
      </c>
      <c r="I5327" s="8" t="s">
        <v>49</v>
      </c>
      <c r="J5327" s="10">
        <v>3.56</v>
      </c>
      <c r="K5327" s="8" t="s">
        <v>32790</v>
      </c>
      <c r="L5327" s="8"/>
      <c r="M5327" s="8"/>
      <c r="N5327" s="51" t="s">
        <v>32800</v>
      </c>
      <c r="O5327" s="51" t="s">
        <v>52</v>
      </c>
      <c r="P5327" s="51"/>
      <c r="Q5327" s="51"/>
      <c r="R5327" s="51" t="s">
        <v>4559</v>
      </c>
      <c r="S5327" s="51" t="s">
        <v>32801</v>
      </c>
      <c r="T5327" s="11" t="str">
        <f t="shared" si="2"/>
        <v>Andy Knapp</v>
      </c>
      <c r="U5327" s="51" t="s">
        <v>55</v>
      </c>
      <c r="V5327" s="51" t="s">
        <v>32802</v>
      </c>
      <c r="W5327" s="51" t="s">
        <v>32803</v>
      </c>
      <c r="X5327" s="8" t="s">
        <v>32795</v>
      </c>
      <c r="Y5327" s="51" t="s">
        <v>60</v>
      </c>
      <c r="Z5327" s="51" t="s">
        <v>60</v>
      </c>
      <c r="AA5327" s="51" t="s">
        <v>60</v>
      </c>
      <c r="AB5327" s="51" t="s">
        <v>60</v>
      </c>
      <c r="AC5327" s="51" t="s">
        <v>60</v>
      </c>
      <c r="AD5327" s="56" t="s">
        <v>32796</v>
      </c>
      <c r="AE5327" s="51" t="s">
        <v>32797</v>
      </c>
      <c r="AF5327" s="8" t="s">
        <v>32788</v>
      </c>
      <c r="AG5327" s="8" t="s">
        <v>2969</v>
      </c>
      <c r="AH5327" s="8" t="s">
        <v>352</v>
      </c>
      <c r="AI5327" s="8" t="s">
        <v>233</v>
      </c>
      <c r="AJ5327" s="8"/>
      <c r="AK5327" s="8"/>
      <c r="AL5327" s="8"/>
      <c r="AM5327" s="8"/>
      <c r="AN5327" s="8" t="s">
        <v>32798</v>
      </c>
      <c r="AO5327" s="8" t="s">
        <v>32799</v>
      </c>
      <c r="AP5327" s="9" t="s">
        <v>32788</v>
      </c>
      <c r="AQ5327" s="11">
        <v>10005.0</v>
      </c>
    </row>
    <row r="5328">
      <c r="A5328" s="8" t="str">
        <f t="shared" si="1"/>
        <v>Katy Kiser</v>
      </c>
      <c r="B5328" s="8" t="s">
        <v>32788</v>
      </c>
      <c r="C5328" s="51" t="s">
        <v>32758</v>
      </c>
      <c r="D5328" s="2" t="s">
        <v>2957</v>
      </c>
      <c r="E5328" s="51" t="s">
        <v>14283</v>
      </c>
      <c r="F5328" s="51" t="s">
        <v>46</v>
      </c>
      <c r="G5328" s="51" t="s">
        <v>32225</v>
      </c>
      <c r="H5328" s="57" t="s">
        <v>32789</v>
      </c>
      <c r="I5328" s="59" t="s">
        <v>49</v>
      </c>
      <c r="J5328" s="60">
        <v>3.56</v>
      </c>
      <c r="K5328" s="51" t="s">
        <v>32790</v>
      </c>
      <c r="L5328" s="51"/>
      <c r="M5328" s="51"/>
      <c r="N5328" s="51" t="s">
        <v>32804</v>
      </c>
      <c r="O5328" s="51" t="s">
        <v>52</v>
      </c>
      <c r="P5328" s="51"/>
      <c r="Q5328" s="51"/>
      <c r="R5328" s="51" t="s">
        <v>32805</v>
      </c>
      <c r="S5328" s="51" t="s">
        <v>32806</v>
      </c>
      <c r="T5328" s="11" t="str">
        <f t="shared" si="2"/>
        <v>Katy Kiser</v>
      </c>
      <c r="U5328" s="51" t="s">
        <v>80</v>
      </c>
      <c r="V5328" s="51"/>
      <c r="W5328" s="51"/>
      <c r="X5328" s="51" t="s">
        <v>32795</v>
      </c>
      <c r="Y5328" s="51" t="s">
        <v>60</v>
      </c>
      <c r="Z5328" s="56" t="s">
        <v>32807</v>
      </c>
      <c r="AA5328" s="51" t="s">
        <v>60</v>
      </c>
      <c r="AB5328" s="51" t="s">
        <v>60</v>
      </c>
      <c r="AC5328" s="51" t="s">
        <v>60</v>
      </c>
      <c r="AD5328" s="56" t="s">
        <v>32796</v>
      </c>
      <c r="AE5328" s="51" t="s">
        <v>32797</v>
      </c>
      <c r="AF5328" s="51" t="s">
        <v>32788</v>
      </c>
      <c r="AG5328" s="51" t="s">
        <v>2969</v>
      </c>
      <c r="AH5328" s="51" t="s">
        <v>352</v>
      </c>
      <c r="AI5328" s="51" t="s">
        <v>233</v>
      </c>
      <c r="AJ5328" s="51"/>
      <c r="AK5328" s="59"/>
      <c r="AL5328" s="59"/>
      <c r="AM5328" s="59"/>
      <c r="AN5328" s="59" t="s">
        <v>32798</v>
      </c>
      <c r="AO5328" s="59" t="s">
        <v>32799</v>
      </c>
      <c r="AP5328" s="67" t="s">
        <v>32788</v>
      </c>
      <c r="AQ5328" s="114">
        <v>10005.0</v>
      </c>
    </row>
    <row r="5329">
      <c r="A5329" s="8" t="str">
        <f t="shared" si="1"/>
        <v>Scott Gowan</v>
      </c>
      <c r="B5329" s="51" t="s">
        <v>32808</v>
      </c>
      <c r="C5329" s="51" t="s">
        <v>32536</v>
      </c>
      <c r="D5329" s="2" t="s">
        <v>2957</v>
      </c>
      <c r="E5329" s="8" t="s">
        <v>32809</v>
      </c>
      <c r="F5329" s="8" t="s">
        <v>46</v>
      </c>
      <c r="G5329" s="51" t="s">
        <v>32225</v>
      </c>
      <c r="H5329" s="13" t="s">
        <v>32810</v>
      </c>
      <c r="I5329" s="8" t="s">
        <v>49</v>
      </c>
      <c r="J5329" s="10">
        <v>3.2</v>
      </c>
      <c r="K5329" s="8" t="s">
        <v>32811</v>
      </c>
      <c r="L5329" s="8"/>
      <c r="M5329" s="8"/>
      <c r="N5329" s="51" t="s">
        <v>32812</v>
      </c>
      <c r="O5329" s="51" t="s">
        <v>52</v>
      </c>
      <c r="P5329" s="51"/>
      <c r="Q5329" s="51"/>
      <c r="R5329" s="51" t="s">
        <v>147</v>
      </c>
      <c r="S5329" s="51" t="s">
        <v>32813</v>
      </c>
      <c r="T5329" s="11" t="str">
        <f t="shared" si="2"/>
        <v>Scott Gowan</v>
      </c>
      <c r="U5329" s="51" t="s">
        <v>55</v>
      </c>
      <c r="V5329" s="51" t="s">
        <v>32814</v>
      </c>
      <c r="W5329" s="51"/>
      <c r="X5329" s="8" t="s">
        <v>32815</v>
      </c>
      <c r="Y5329" s="51" t="s">
        <v>60</v>
      </c>
      <c r="Z5329" s="56" t="s">
        <v>21738</v>
      </c>
      <c r="AA5329" s="51" t="s">
        <v>60</v>
      </c>
      <c r="AB5329" s="56" t="s">
        <v>21739</v>
      </c>
      <c r="AC5329" s="51" t="s">
        <v>60</v>
      </c>
      <c r="AD5329" s="51" t="s">
        <v>60</v>
      </c>
      <c r="AE5329" s="51" t="s">
        <v>32816</v>
      </c>
      <c r="AF5329" s="8" t="s">
        <v>32817</v>
      </c>
      <c r="AG5329" s="8" t="s">
        <v>2969</v>
      </c>
      <c r="AH5329" s="8" t="s">
        <v>194</v>
      </c>
      <c r="AI5329" s="8" t="s">
        <v>233</v>
      </c>
      <c r="AJ5329" s="8"/>
      <c r="AK5329" s="8" t="s">
        <v>32818</v>
      </c>
      <c r="AL5329" s="8" t="s">
        <v>32819</v>
      </c>
      <c r="AM5329" s="8" t="s">
        <v>32820</v>
      </c>
      <c r="AN5329" s="8" t="s">
        <v>32821</v>
      </c>
      <c r="AO5329" s="8" t="s">
        <v>32822</v>
      </c>
      <c r="AP5329" s="9" t="s">
        <v>32817</v>
      </c>
      <c r="AQ5329" s="28">
        <v>769.0</v>
      </c>
    </row>
    <row r="5330">
      <c r="A5330" s="8" t="str">
        <f t="shared" si="1"/>
        <v>Joe Imhoff</v>
      </c>
      <c r="B5330" s="51" t="s">
        <v>32823</v>
      </c>
      <c r="C5330" s="51" t="s">
        <v>32758</v>
      </c>
      <c r="D5330" s="2" t="s">
        <v>2957</v>
      </c>
      <c r="E5330" s="8" t="s">
        <v>18436</v>
      </c>
      <c r="F5330" s="8" t="s">
        <v>46</v>
      </c>
      <c r="G5330" s="51" t="s">
        <v>32225</v>
      </c>
      <c r="H5330" s="95" t="s">
        <v>32824</v>
      </c>
      <c r="I5330" s="8" t="s">
        <v>937</v>
      </c>
      <c r="J5330" s="10">
        <v>3.39</v>
      </c>
      <c r="K5330" s="8" t="s">
        <v>32825</v>
      </c>
      <c r="L5330" s="8"/>
      <c r="M5330" s="8"/>
      <c r="N5330" s="51" t="s">
        <v>32826</v>
      </c>
      <c r="O5330" s="51" t="s">
        <v>52</v>
      </c>
      <c r="P5330" s="51"/>
      <c r="Q5330" s="51"/>
      <c r="R5330" s="51" t="s">
        <v>1075</v>
      </c>
      <c r="S5330" s="51" t="s">
        <v>32827</v>
      </c>
      <c r="T5330" s="11" t="str">
        <f t="shared" si="2"/>
        <v>Joe Imhoff</v>
      </c>
      <c r="U5330" s="51" t="s">
        <v>55</v>
      </c>
      <c r="V5330" s="51" t="s">
        <v>32828</v>
      </c>
      <c r="W5330" s="51" t="s">
        <v>32829</v>
      </c>
      <c r="X5330" s="8" t="s">
        <v>32830</v>
      </c>
      <c r="Y5330" s="51" t="s">
        <v>60</v>
      </c>
      <c r="Z5330" s="51" t="s">
        <v>60</v>
      </c>
      <c r="AA5330" s="51" t="s">
        <v>60</v>
      </c>
      <c r="AB5330" s="56" t="s">
        <v>32831</v>
      </c>
      <c r="AC5330" s="51" t="s">
        <v>60</v>
      </c>
      <c r="AD5330" s="51" t="s">
        <v>60</v>
      </c>
      <c r="AE5330" s="51" t="s">
        <v>32832</v>
      </c>
      <c r="AF5330" s="8" t="s">
        <v>32833</v>
      </c>
      <c r="AG5330" s="8" t="s">
        <v>2969</v>
      </c>
      <c r="AH5330" s="8" t="s">
        <v>4581</v>
      </c>
      <c r="AI5330" s="8" t="s">
        <v>233</v>
      </c>
      <c r="AJ5330" s="8"/>
      <c r="AK5330" s="8" t="s">
        <v>5194</v>
      </c>
      <c r="AL5330" s="8" t="s">
        <v>1216</v>
      </c>
      <c r="AM5330" s="8" t="s">
        <v>7171</v>
      </c>
      <c r="AN5330" s="8" t="s">
        <v>32834</v>
      </c>
      <c r="AO5330" s="8" t="s">
        <v>32835</v>
      </c>
      <c r="AP5330" s="9" t="s">
        <v>32833</v>
      </c>
      <c r="AQ5330" s="11">
        <v>2152.0</v>
      </c>
    </row>
    <row r="5331">
      <c r="A5331" s="8" t="str">
        <f t="shared" si="1"/>
        <v>Jed Woodward</v>
      </c>
      <c r="B5331" s="8" t="s">
        <v>32823</v>
      </c>
      <c r="C5331" s="51" t="s">
        <v>32758</v>
      </c>
      <c r="D5331" s="2" t="s">
        <v>2957</v>
      </c>
      <c r="E5331" s="8" t="s">
        <v>18436</v>
      </c>
      <c r="F5331" s="8" t="s">
        <v>46</v>
      </c>
      <c r="G5331" s="51" t="s">
        <v>32225</v>
      </c>
      <c r="H5331" s="8" t="s">
        <v>32824</v>
      </c>
      <c r="I5331" s="8" t="s">
        <v>937</v>
      </c>
      <c r="J5331" s="10">
        <v>3.39</v>
      </c>
      <c r="K5331" s="8" t="s">
        <v>32825</v>
      </c>
      <c r="L5331" s="8"/>
      <c r="M5331" s="8"/>
      <c r="N5331" s="51" t="s">
        <v>32836</v>
      </c>
      <c r="O5331" s="51" t="s">
        <v>52</v>
      </c>
      <c r="P5331" s="51"/>
      <c r="Q5331" s="51"/>
      <c r="R5331" s="57" t="s">
        <v>32837</v>
      </c>
      <c r="S5331" s="57" t="s">
        <v>19140</v>
      </c>
      <c r="T5331" s="11" t="str">
        <f t="shared" si="2"/>
        <v>Jed Woodward</v>
      </c>
      <c r="U5331" s="51" t="s">
        <v>160</v>
      </c>
      <c r="V5331" s="51" t="s">
        <v>32838</v>
      </c>
      <c r="W5331" s="51"/>
      <c r="X5331" s="8" t="s">
        <v>32830</v>
      </c>
      <c r="Y5331" s="51" t="s">
        <v>60</v>
      </c>
      <c r="Z5331" s="51" t="s">
        <v>60</v>
      </c>
      <c r="AA5331" s="51" t="s">
        <v>60</v>
      </c>
      <c r="AB5331" s="51" t="s">
        <v>60</v>
      </c>
      <c r="AC5331" s="51" t="s">
        <v>60</v>
      </c>
      <c r="AD5331" s="56" t="s">
        <v>32264</v>
      </c>
      <c r="AE5331" s="51" t="s">
        <v>32832</v>
      </c>
      <c r="AF5331" s="8" t="s">
        <v>32833</v>
      </c>
      <c r="AG5331" s="8" t="s">
        <v>2969</v>
      </c>
      <c r="AH5331" s="8" t="s">
        <v>4581</v>
      </c>
      <c r="AI5331" s="8" t="s">
        <v>233</v>
      </c>
      <c r="AJ5331" s="8"/>
      <c r="AK5331" s="8" t="s">
        <v>5194</v>
      </c>
      <c r="AL5331" s="8" t="s">
        <v>1216</v>
      </c>
      <c r="AM5331" s="8" t="s">
        <v>7171</v>
      </c>
      <c r="AN5331" s="8" t="s">
        <v>32834</v>
      </c>
      <c r="AO5331" s="8" t="s">
        <v>32835</v>
      </c>
      <c r="AP5331" s="15" t="s">
        <v>32833</v>
      </c>
      <c r="AQ5331" s="11">
        <v>2152.0</v>
      </c>
    </row>
    <row r="5332">
      <c r="A5332" s="8" t="str">
        <f t="shared" si="1"/>
        <v>Myles Hansen</v>
      </c>
      <c r="B5332" s="8" t="s">
        <v>32823</v>
      </c>
      <c r="C5332" s="51" t="s">
        <v>32758</v>
      </c>
      <c r="D5332" s="2" t="s">
        <v>2957</v>
      </c>
      <c r="E5332" s="13" t="s">
        <v>18436</v>
      </c>
      <c r="F5332" s="13" t="s">
        <v>46</v>
      </c>
      <c r="G5332" s="51" t="s">
        <v>32225</v>
      </c>
      <c r="H5332" s="8" t="s">
        <v>32824</v>
      </c>
      <c r="I5332" s="8" t="s">
        <v>937</v>
      </c>
      <c r="J5332" s="10">
        <v>3.39</v>
      </c>
      <c r="K5332" s="8" t="s">
        <v>32825</v>
      </c>
      <c r="L5332" s="8"/>
      <c r="M5332" s="8"/>
      <c r="N5332" s="51" t="s">
        <v>32839</v>
      </c>
      <c r="O5332" s="51" t="s">
        <v>52</v>
      </c>
      <c r="P5332" s="51"/>
      <c r="Q5332" s="51"/>
      <c r="R5332" s="57" t="s">
        <v>3995</v>
      </c>
      <c r="S5332" s="57" t="s">
        <v>10909</v>
      </c>
      <c r="T5332" s="11" t="str">
        <f t="shared" si="2"/>
        <v>Myles Hansen</v>
      </c>
      <c r="U5332" s="57" t="s">
        <v>247</v>
      </c>
      <c r="V5332" s="51"/>
      <c r="W5332" s="51"/>
      <c r="X5332" s="8" t="s">
        <v>32830</v>
      </c>
      <c r="Y5332" s="51" t="s">
        <v>60</v>
      </c>
      <c r="Z5332" s="51" t="s">
        <v>60</v>
      </c>
      <c r="AA5332" s="51" t="s">
        <v>60</v>
      </c>
      <c r="AB5332" s="51" t="s">
        <v>60</v>
      </c>
      <c r="AC5332" s="51" t="s">
        <v>60</v>
      </c>
      <c r="AD5332" s="56" t="s">
        <v>32264</v>
      </c>
      <c r="AE5332" s="51" t="s">
        <v>32832</v>
      </c>
      <c r="AF5332" s="13" t="s">
        <v>32833</v>
      </c>
      <c r="AG5332" s="13" t="s">
        <v>2969</v>
      </c>
      <c r="AH5332" s="13" t="s">
        <v>4581</v>
      </c>
      <c r="AI5332" s="13" t="s">
        <v>233</v>
      </c>
      <c r="AJ5332" s="8"/>
      <c r="AK5332" s="8" t="s">
        <v>5194</v>
      </c>
      <c r="AL5332" s="8" t="s">
        <v>1216</v>
      </c>
      <c r="AM5332" s="8" t="s">
        <v>7171</v>
      </c>
      <c r="AN5332" s="8" t="s">
        <v>32834</v>
      </c>
      <c r="AO5332" s="8" t="s">
        <v>32835</v>
      </c>
      <c r="AP5332" s="15" t="s">
        <v>32833</v>
      </c>
      <c r="AQ5332" s="11">
        <v>2152.0</v>
      </c>
    </row>
    <row r="5333">
      <c r="A5333" s="8" t="str">
        <f t="shared" si="1"/>
        <v>Mike Collins</v>
      </c>
      <c r="B5333" s="51" t="s">
        <v>32840</v>
      </c>
      <c r="C5333" s="51" t="s">
        <v>32420</v>
      </c>
      <c r="D5333" s="2" t="s">
        <v>3192</v>
      </c>
      <c r="E5333" s="8" t="s">
        <v>21569</v>
      </c>
      <c r="F5333" s="8" t="s">
        <v>936</v>
      </c>
      <c r="G5333" s="51" t="s">
        <v>32225</v>
      </c>
      <c r="H5333" s="8" t="s">
        <v>32841</v>
      </c>
      <c r="I5333" s="8" t="s">
        <v>49</v>
      </c>
      <c r="J5333" s="10">
        <v>3.1</v>
      </c>
      <c r="K5333" s="8" t="s">
        <v>32842</v>
      </c>
      <c r="L5333" s="8"/>
      <c r="M5333" s="8"/>
      <c r="N5333" s="51" t="s">
        <v>32843</v>
      </c>
      <c r="O5333" s="51" t="s">
        <v>52</v>
      </c>
      <c r="P5333" s="51"/>
      <c r="Q5333" s="51"/>
      <c r="R5333" s="51" t="s">
        <v>1237</v>
      </c>
      <c r="S5333" s="51" t="s">
        <v>252</v>
      </c>
      <c r="T5333" s="11" t="str">
        <f t="shared" si="2"/>
        <v>Mike Collins</v>
      </c>
      <c r="U5333" s="51" t="s">
        <v>55</v>
      </c>
      <c r="V5333" s="51" t="s">
        <v>32844</v>
      </c>
      <c r="W5333" s="51" t="s">
        <v>32845</v>
      </c>
      <c r="X5333" s="8" t="s">
        <v>32846</v>
      </c>
      <c r="Y5333" s="51" t="s">
        <v>60</v>
      </c>
      <c r="Z5333" s="51" t="s">
        <v>60</v>
      </c>
      <c r="AA5333" s="51" t="s">
        <v>60</v>
      </c>
      <c r="AB5333" s="56" t="s">
        <v>32847</v>
      </c>
      <c r="AC5333" s="51" t="s">
        <v>60</v>
      </c>
      <c r="AD5333" s="51" t="s">
        <v>60</v>
      </c>
      <c r="AE5333" s="51" t="s">
        <v>32848</v>
      </c>
      <c r="AF5333" s="8" t="s">
        <v>32849</v>
      </c>
      <c r="AG5333" s="8" t="s">
        <v>3205</v>
      </c>
      <c r="AH5333" s="8" t="s">
        <v>232</v>
      </c>
      <c r="AI5333" s="8" t="s">
        <v>66</v>
      </c>
      <c r="AJ5333" s="8"/>
      <c r="AK5333" s="8" t="s">
        <v>27824</v>
      </c>
      <c r="AL5333" s="8" t="s">
        <v>19023</v>
      </c>
      <c r="AM5333" s="8" t="s">
        <v>2322</v>
      </c>
      <c r="AN5333" s="8" t="s">
        <v>32850</v>
      </c>
      <c r="AO5333" s="8" t="s">
        <v>32851</v>
      </c>
      <c r="AP5333" s="9" t="s">
        <v>32849</v>
      </c>
      <c r="AQ5333" s="11">
        <v>3924.0</v>
      </c>
    </row>
    <row r="5334">
      <c r="A5334" s="8" t="str">
        <f t="shared" si="1"/>
        <v>Matthew Kelley</v>
      </c>
      <c r="B5334" s="51" t="s">
        <v>32840</v>
      </c>
      <c r="C5334" s="51" t="s">
        <v>32420</v>
      </c>
      <c r="D5334" s="2" t="s">
        <v>3192</v>
      </c>
      <c r="E5334" s="8" t="s">
        <v>21569</v>
      </c>
      <c r="F5334" s="8" t="s">
        <v>936</v>
      </c>
      <c r="G5334" s="51" t="s">
        <v>32225</v>
      </c>
      <c r="H5334" s="8" t="s">
        <v>32841</v>
      </c>
      <c r="I5334" s="8" t="s">
        <v>49</v>
      </c>
      <c r="J5334" s="10">
        <v>3.1</v>
      </c>
      <c r="K5334" s="8" t="s">
        <v>32842</v>
      </c>
      <c r="L5334" s="8"/>
      <c r="M5334" s="8"/>
      <c r="N5334" s="51" t="s">
        <v>32852</v>
      </c>
      <c r="O5334" s="51" t="s">
        <v>52</v>
      </c>
      <c r="P5334" s="51"/>
      <c r="Q5334" s="51"/>
      <c r="R5334" s="51" t="s">
        <v>806</v>
      </c>
      <c r="S5334" s="51" t="s">
        <v>32853</v>
      </c>
      <c r="T5334" s="11" t="str">
        <f t="shared" si="2"/>
        <v>Matthew Kelley</v>
      </c>
      <c r="U5334" s="51" t="s">
        <v>80</v>
      </c>
      <c r="V5334" s="51" t="s">
        <v>32854</v>
      </c>
      <c r="W5334" s="51"/>
      <c r="X5334" s="8" t="s">
        <v>32846</v>
      </c>
      <c r="Y5334" s="51" t="s">
        <v>60</v>
      </c>
      <c r="Z5334" s="51" t="s">
        <v>60</v>
      </c>
      <c r="AA5334" s="51" t="s">
        <v>60</v>
      </c>
      <c r="AB5334" s="56" t="s">
        <v>32847</v>
      </c>
      <c r="AC5334" s="51" t="s">
        <v>60</v>
      </c>
      <c r="AD5334" s="51" t="s">
        <v>60</v>
      </c>
      <c r="AE5334" s="51" t="s">
        <v>32848</v>
      </c>
      <c r="AF5334" s="8" t="s">
        <v>32849</v>
      </c>
      <c r="AG5334" s="8" t="s">
        <v>3205</v>
      </c>
      <c r="AH5334" s="8" t="s">
        <v>232</v>
      </c>
      <c r="AI5334" s="8" t="s">
        <v>66</v>
      </c>
      <c r="AJ5334" s="8"/>
      <c r="AK5334" s="8" t="s">
        <v>27824</v>
      </c>
      <c r="AL5334" s="8" t="s">
        <v>19023</v>
      </c>
      <c r="AM5334" s="8" t="s">
        <v>2322</v>
      </c>
      <c r="AN5334" s="8" t="s">
        <v>32850</v>
      </c>
      <c r="AO5334" s="8" t="s">
        <v>32851</v>
      </c>
      <c r="AP5334" s="9" t="s">
        <v>32849</v>
      </c>
      <c r="AQ5334" s="11">
        <v>3924.0</v>
      </c>
    </row>
    <row r="5335">
      <c r="A5335" s="8" t="str">
        <f t="shared" si="1"/>
        <v>Jacob Whittaker</v>
      </c>
      <c r="B5335" s="101" t="s">
        <v>32840</v>
      </c>
      <c r="C5335" s="51" t="s">
        <v>32420</v>
      </c>
      <c r="D5335" s="2" t="s">
        <v>3192</v>
      </c>
      <c r="E5335" s="8" t="s">
        <v>21569</v>
      </c>
      <c r="F5335" s="8" t="s">
        <v>936</v>
      </c>
      <c r="G5335" s="101" t="s">
        <v>32225</v>
      </c>
      <c r="H5335" s="95" t="s">
        <v>32841</v>
      </c>
      <c r="I5335" s="95" t="s">
        <v>49</v>
      </c>
      <c r="J5335" s="10">
        <v>3.1</v>
      </c>
      <c r="K5335" s="8" t="s">
        <v>32842</v>
      </c>
      <c r="L5335" s="8"/>
      <c r="M5335" s="8"/>
      <c r="N5335" s="51" t="s">
        <v>32855</v>
      </c>
      <c r="O5335" s="51" t="s">
        <v>52</v>
      </c>
      <c r="P5335" s="51"/>
      <c r="Q5335" s="51"/>
      <c r="R5335" s="51" t="s">
        <v>1222</v>
      </c>
      <c r="S5335" s="51" t="s">
        <v>32856</v>
      </c>
      <c r="T5335" s="11" t="str">
        <f t="shared" si="2"/>
        <v>Jacob Whittaker</v>
      </c>
      <c r="U5335" s="51" t="s">
        <v>80</v>
      </c>
      <c r="V5335" s="51" t="s">
        <v>32857</v>
      </c>
      <c r="W5335" s="51" t="s">
        <v>32858</v>
      </c>
      <c r="X5335" s="8" t="s">
        <v>32846</v>
      </c>
      <c r="Y5335" s="51" t="s">
        <v>60</v>
      </c>
      <c r="Z5335" s="51" t="s">
        <v>60</v>
      </c>
      <c r="AA5335" s="51" t="s">
        <v>60</v>
      </c>
      <c r="AB5335" s="56" t="s">
        <v>32847</v>
      </c>
      <c r="AC5335" s="51" t="s">
        <v>60</v>
      </c>
      <c r="AD5335" s="51" t="s">
        <v>60</v>
      </c>
      <c r="AE5335" s="51" t="s">
        <v>32848</v>
      </c>
      <c r="AF5335" s="8" t="s">
        <v>32849</v>
      </c>
      <c r="AG5335" s="8" t="s">
        <v>3205</v>
      </c>
      <c r="AH5335" s="8" t="s">
        <v>232</v>
      </c>
      <c r="AI5335" s="95" t="s">
        <v>66</v>
      </c>
      <c r="AJ5335" s="8"/>
      <c r="AK5335" s="8" t="s">
        <v>27824</v>
      </c>
      <c r="AL5335" s="8" t="s">
        <v>19023</v>
      </c>
      <c r="AM5335" s="8" t="s">
        <v>2322</v>
      </c>
      <c r="AN5335" s="8" t="s">
        <v>32850</v>
      </c>
      <c r="AO5335" s="8" t="s">
        <v>32851</v>
      </c>
      <c r="AP5335" s="9" t="s">
        <v>32849</v>
      </c>
      <c r="AQ5335" s="11">
        <v>3924.0</v>
      </c>
    </row>
    <row r="5336">
      <c r="A5336" s="8" t="str">
        <f t="shared" si="1"/>
        <v>Dominic Bolin</v>
      </c>
      <c r="B5336" s="51" t="s">
        <v>32859</v>
      </c>
      <c r="C5336" s="51" t="s">
        <v>32420</v>
      </c>
      <c r="D5336" s="2" t="s">
        <v>3192</v>
      </c>
      <c r="E5336" s="8" t="s">
        <v>12046</v>
      </c>
      <c r="F5336" s="8" t="s">
        <v>936</v>
      </c>
      <c r="G5336" s="51" t="s">
        <v>32225</v>
      </c>
      <c r="H5336" s="95" t="s">
        <v>32860</v>
      </c>
      <c r="I5336" s="8" t="s">
        <v>49</v>
      </c>
      <c r="J5336" s="10">
        <v>3.66</v>
      </c>
      <c r="K5336" s="8" t="s">
        <v>32861</v>
      </c>
      <c r="L5336" s="8"/>
      <c r="M5336" s="107" t="s">
        <v>18811</v>
      </c>
      <c r="N5336" s="51" t="s">
        <v>32862</v>
      </c>
      <c r="O5336" s="51" t="s">
        <v>52</v>
      </c>
      <c r="P5336" s="51" t="s">
        <v>959</v>
      </c>
      <c r="Q5336" s="51"/>
      <c r="R5336" s="51" t="s">
        <v>677</v>
      </c>
      <c r="S5336" s="51" t="s">
        <v>32863</v>
      </c>
      <c r="T5336" s="11" t="str">
        <f t="shared" si="2"/>
        <v>Dominic Bolin</v>
      </c>
      <c r="U5336" s="51" t="s">
        <v>55</v>
      </c>
      <c r="V5336" s="51" t="s">
        <v>32864</v>
      </c>
      <c r="W5336" s="51" t="s">
        <v>32865</v>
      </c>
      <c r="X5336" s="8" t="s">
        <v>32866</v>
      </c>
      <c r="Y5336" s="56" t="s">
        <v>32867</v>
      </c>
      <c r="Z5336" s="56" t="s">
        <v>30422</v>
      </c>
      <c r="AA5336" s="56" t="s">
        <v>32868</v>
      </c>
      <c r="AB5336" s="51" t="s">
        <v>60</v>
      </c>
      <c r="AC5336" s="51" t="s">
        <v>60</v>
      </c>
      <c r="AD5336" s="51" t="s">
        <v>60</v>
      </c>
      <c r="AE5336" s="51" t="s">
        <v>32869</v>
      </c>
      <c r="AF5336" s="8" t="s">
        <v>32870</v>
      </c>
      <c r="AG5336" s="8" t="s">
        <v>3205</v>
      </c>
      <c r="AH5336" s="8" t="s">
        <v>134</v>
      </c>
      <c r="AI5336" s="8" t="s">
        <v>233</v>
      </c>
      <c r="AJ5336" s="8"/>
      <c r="AK5336" s="8" t="s">
        <v>4944</v>
      </c>
      <c r="AL5336" s="8" t="s">
        <v>4943</v>
      </c>
      <c r="AM5336" s="8" t="s">
        <v>2611</v>
      </c>
      <c r="AN5336" s="8" t="s">
        <v>32871</v>
      </c>
      <c r="AO5336" s="8" t="s">
        <v>32872</v>
      </c>
      <c r="AP5336" s="9" t="s">
        <v>32870</v>
      </c>
      <c r="AQ5336" s="11">
        <v>953.0</v>
      </c>
    </row>
    <row r="5337">
      <c r="A5337" s="8" t="str">
        <f t="shared" si="1"/>
        <v>Bryan Terry</v>
      </c>
      <c r="B5337" s="51" t="s">
        <v>32859</v>
      </c>
      <c r="C5337" s="51" t="s">
        <v>32420</v>
      </c>
      <c r="D5337" s="2" t="s">
        <v>3192</v>
      </c>
      <c r="E5337" s="95" t="s">
        <v>12046</v>
      </c>
      <c r="F5337" s="8" t="s">
        <v>936</v>
      </c>
      <c r="G5337" s="101" t="s">
        <v>32225</v>
      </c>
      <c r="H5337" s="95" t="s">
        <v>32860</v>
      </c>
      <c r="I5337" s="8" t="s">
        <v>49</v>
      </c>
      <c r="J5337" s="10">
        <v>3.66</v>
      </c>
      <c r="K5337" s="8" t="s">
        <v>32861</v>
      </c>
      <c r="L5337" s="8"/>
      <c r="M5337" s="8" t="s">
        <v>18811</v>
      </c>
      <c r="N5337" s="51" t="s">
        <v>32873</v>
      </c>
      <c r="O5337" s="51" t="s">
        <v>52</v>
      </c>
      <c r="P5337" s="51"/>
      <c r="Q5337" s="51"/>
      <c r="R5337" s="51" t="s">
        <v>2169</v>
      </c>
      <c r="S5337" s="51" t="s">
        <v>2433</v>
      </c>
      <c r="T5337" s="11" t="str">
        <f t="shared" si="2"/>
        <v>Bryan Terry</v>
      </c>
      <c r="U5337" s="51" t="s">
        <v>160</v>
      </c>
      <c r="V5337" s="51"/>
      <c r="W5337" s="51"/>
      <c r="X5337" s="8" t="s">
        <v>32866</v>
      </c>
      <c r="Y5337" s="51" t="s">
        <v>60</v>
      </c>
      <c r="Z5337" s="56" t="s">
        <v>32874</v>
      </c>
      <c r="AA5337" s="51" t="s">
        <v>60</v>
      </c>
      <c r="AB5337" s="51" t="s">
        <v>60</v>
      </c>
      <c r="AC5337" s="51" t="s">
        <v>60</v>
      </c>
      <c r="AD5337" s="56" t="s">
        <v>3286</v>
      </c>
      <c r="AE5337" s="51" t="s">
        <v>32869</v>
      </c>
      <c r="AF5337" s="8" t="s">
        <v>32870</v>
      </c>
      <c r="AG5337" s="95" t="s">
        <v>3205</v>
      </c>
      <c r="AH5337" s="8" t="s">
        <v>134</v>
      </c>
      <c r="AI5337" s="8" t="s">
        <v>233</v>
      </c>
      <c r="AJ5337" s="8"/>
      <c r="AK5337" s="8" t="s">
        <v>4944</v>
      </c>
      <c r="AL5337" s="8" t="s">
        <v>4943</v>
      </c>
      <c r="AM5337" s="8" t="s">
        <v>2611</v>
      </c>
      <c r="AN5337" s="8" t="s">
        <v>32871</v>
      </c>
      <c r="AO5337" s="8" t="s">
        <v>32872</v>
      </c>
      <c r="AP5337" s="9" t="s">
        <v>32870</v>
      </c>
      <c r="AQ5337" s="11">
        <v>953.0</v>
      </c>
    </row>
    <row r="5338">
      <c r="A5338" s="8" t="str">
        <f t="shared" si="1"/>
        <v>Troy Sullivan</v>
      </c>
      <c r="B5338" s="51" t="s">
        <v>32859</v>
      </c>
      <c r="C5338" s="51" t="s">
        <v>32420</v>
      </c>
      <c r="D5338" s="2" t="s">
        <v>3192</v>
      </c>
      <c r="E5338" s="8" t="s">
        <v>12046</v>
      </c>
      <c r="F5338" s="8" t="s">
        <v>936</v>
      </c>
      <c r="G5338" s="51" t="s">
        <v>32225</v>
      </c>
      <c r="H5338" s="95" t="s">
        <v>32860</v>
      </c>
      <c r="I5338" s="8" t="s">
        <v>49</v>
      </c>
      <c r="J5338" s="10">
        <v>3.66</v>
      </c>
      <c r="K5338" s="8" t="s">
        <v>32861</v>
      </c>
      <c r="L5338" s="8"/>
      <c r="M5338" s="107" t="s">
        <v>18811</v>
      </c>
      <c r="N5338" s="51" t="s">
        <v>32875</v>
      </c>
      <c r="O5338" s="51" t="s">
        <v>52</v>
      </c>
      <c r="P5338" s="51"/>
      <c r="Q5338" s="51"/>
      <c r="R5338" s="51" t="s">
        <v>285</v>
      </c>
      <c r="S5338" s="51" t="s">
        <v>2245</v>
      </c>
      <c r="T5338" s="11" t="str">
        <f t="shared" si="2"/>
        <v>Troy Sullivan</v>
      </c>
      <c r="U5338" s="51" t="s">
        <v>247</v>
      </c>
      <c r="V5338" s="51"/>
      <c r="W5338" s="51"/>
      <c r="X5338" s="8" t="s">
        <v>32866</v>
      </c>
      <c r="Y5338" s="51" t="s">
        <v>60</v>
      </c>
      <c r="Z5338" s="56" t="s">
        <v>30422</v>
      </c>
      <c r="AA5338" s="51" t="s">
        <v>60</v>
      </c>
      <c r="AB5338" s="51" t="s">
        <v>60</v>
      </c>
      <c r="AC5338" s="51" t="s">
        <v>60</v>
      </c>
      <c r="AD5338" s="56" t="s">
        <v>3286</v>
      </c>
      <c r="AE5338" s="51" t="s">
        <v>32869</v>
      </c>
      <c r="AF5338" s="8" t="s">
        <v>32870</v>
      </c>
      <c r="AG5338" s="8" t="s">
        <v>3205</v>
      </c>
      <c r="AH5338" s="8" t="s">
        <v>134</v>
      </c>
      <c r="AI5338" s="8" t="s">
        <v>233</v>
      </c>
      <c r="AJ5338" s="8"/>
      <c r="AK5338" s="8" t="s">
        <v>4944</v>
      </c>
      <c r="AL5338" s="8" t="s">
        <v>4943</v>
      </c>
      <c r="AM5338" s="8" t="s">
        <v>2611</v>
      </c>
      <c r="AN5338" s="8" t="s">
        <v>32871</v>
      </c>
      <c r="AO5338" s="8" t="s">
        <v>32872</v>
      </c>
      <c r="AP5338" s="9" t="s">
        <v>32870</v>
      </c>
      <c r="AQ5338" s="11">
        <v>953.0</v>
      </c>
    </row>
    <row r="5339">
      <c r="A5339" s="8" t="str">
        <f t="shared" si="1"/>
        <v>Jasmine Hurd</v>
      </c>
      <c r="B5339" s="51" t="s">
        <v>32859</v>
      </c>
      <c r="C5339" s="51" t="s">
        <v>32420</v>
      </c>
      <c r="D5339" s="2" t="s">
        <v>3192</v>
      </c>
      <c r="E5339" s="8" t="s">
        <v>12046</v>
      </c>
      <c r="F5339" s="8" t="s">
        <v>936</v>
      </c>
      <c r="G5339" s="51" t="s">
        <v>32225</v>
      </c>
      <c r="H5339" s="95" t="s">
        <v>32860</v>
      </c>
      <c r="I5339" s="8" t="s">
        <v>49</v>
      </c>
      <c r="J5339" s="10">
        <v>3.66</v>
      </c>
      <c r="K5339" s="8" t="s">
        <v>32861</v>
      </c>
      <c r="L5339" s="8"/>
      <c r="M5339" s="107" t="s">
        <v>18811</v>
      </c>
      <c r="N5339" s="51" t="s">
        <v>32876</v>
      </c>
      <c r="O5339" s="51" t="s">
        <v>52</v>
      </c>
      <c r="P5339" s="51"/>
      <c r="Q5339" s="51"/>
      <c r="R5339" s="51" t="s">
        <v>10329</v>
      </c>
      <c r="S5339" s="51" t="s">
        <v>6463</v>
      </c>
      <c r="T5339" s="11" t="str">
        <f t="shared" si="2"/>
        <v>Jasmine Hurd</v>
      </c>
      <c r="U5339" s="51" t="s">
        <v>2695</v>
      </c>
      <c r="V5339" s="51" t="s">
        <v>32877</v>
      </c>
      <c r="W5339" s="51"/>
      <c r="X5339" s="51" t="s">
        <v>32866</v>
      </c>
      <c r="Y5339" s="51" t="s">
        <v>60</v>
      </c>
      <c r="Z5339" s="56" t="s">
        <v>32874</v>
      </c>
      <c r="AA5339" s="51" t="s">
        <v>60</v>
      </c>
      <c r="AB5339" s="56" t="s">
        <v>32878</v>
      </c>
      <c r="AC5339" s="51" t="s">
        <v>60</v>
      </c>
      <c r="AD5339" s="56" t="s">
        <v>3286</v>
      </c>
      <c r="AE5339" s="51" t="s">
        <v>32869</v>
      </c>
      <c r="AF5339" s="8" t="s">
        <v>32870</v>
      </c>
      <c r="AG5339" s="8" t="s">
        <v>3205</v>
      </c>
      <c r="AH5339" s="8" t="s">
        <v>134</v>
      </c>
      <c r="AI5339" s="8" t="s">
        <v>233</v>
      </c>
      <c r="AJ5339" s="8"/>
      <c r="AK5339" s="8" t="s">
        <v>4944</v>
      </c>
      <c r="AL5339" s="8" t="s">
        <v>4943</v>
      </c>
      <c r="AM5339" s="8" t="s">
        <v>2611</v>
      </c>
      <c r="AN5339" s="8" t="s">
        <v>32871</v>
      </c>
      <c r="AO5339" s="8" t="s">
        <v>32872</v>
      </c>
      <c r="AP5339" s="9" t="s">
        <v>32870</v>
      </c>
      <c r="AQ5339" s="11">
        <v>953.0</v>
      </c>
    </row>
    <row r="5340">
      <c r="A5340" s="8" t="str">
        <f t="shared" si="1"/>
        <v>Ben Bradley</v>
      </c>
      <c r="B5340" s="51" t="s">
        <v>32859</v>
      </c>
      <c r="C5340" s="51" t="s">
        <v>32420</v>
      </c>
      <c r="D5340" s="2" t="s">
        <v>3192</v>
      </c>
      <c r="E5340" s="8" t="s">
        <v>12046</v>
      </c>
      <c r="F5340" s="8" t="s">
        <v>936</v>
      </c>
      <c r="G5340" s="51" t="s">
        <v>32225</v>
      </c>
      <c r="H5340" s="8" t="s">
        <v>32860</v>
      </c>
      <c r="I5340" s="8" t="s">
        <v>49</v>
      </c>
      <c r="J5340" s="10">
        <v>3.66</v>
      </c>
      <c r="K5340" s="8" t="s">
        <v>32861</v>
      </c>
      <c r="L5340" s="8"/>
      <c r="M5340" s="8" t="s">
        <v>18811</v>
      </c>
      <c r="N5340" s="51" t="s">
        <v>32879</v>
      </c>
      <c r="O5340" s="51" t="s">
        <v>52</v>
      </c>
      <c r="P5340" s="51"/>
      <c r="Q5340" s="51"/>
      <c r="R5340" s="51" t="s">
        <v>2944</v>
      </c>
      <c r="S5340" s="51" t="s">
        <v>615</v>
      </c>
      <c r="T5340" s="11" t="str">
        <f t="shared" si="2"/>
        <v>Ben Bradley</v>
      </c>
      <c r="U5340" s="51" t="s">
        <v>80</v>
      </c>
      <c r="V5340" s="51" t="s">
        <v>32880</v>
      </c>
      <c r="W5340" s="51" t="s">
        <v>32881</v>
      </c>
      <c r="X5340" s="8" t="s">
        <v>32866</v>
      </c>
      <c r="Y5340" s="56" t="s">
        <v>32882</v>
      </c>
      <c r="Z5340" s="56" t="s">
        <v>32874</v>
      </c>
      <c r="AA5340" s="51" t="s">
        <v>60</v>
      </c>
      <c r="AB5340" s="51" t="s">
        <v>60</v>
      </c>
      <c r="AC5340" s="51" t="s">
        <v>60</v>
      </c>
      <c r="AD5340" s="56" t="s">
        <v>3286</v>
      </c>
      <c r="AE5340" s="51" t="s">
        <v>32869</v>
      </c>
      <c r="AF5340" s="8" t="s">
        <v>32870</v>
      </c>
      <c r="AG5340" s="8" t="s">
        <v>3205</v>
      </c>
      <c r="AH5340" s="8" t="s">
        <v>134</v>
      </c>
      <c r="AI5340" s="8" t="s">
        <v>233</v>
      </c>
      <c r="AJ5340" s="8"/>
      <c r="AK5340" s="8" t="s">
        <v>4944</v>
      </c>
      <c r="AL5340" s="8" t="s">
        <v>4943</v>
      </c>
      <c r="AM5340" s="8" t="s">
        <v>2611</v>
      </c>
      <c r="AN5340" s="8" t="s">
        <v>32871</v>
      </c>
      <c r="AO5340" s="8" t="s">
        <v>32872</v>
      </c>
      <c r="AP5340" s="9" t="s">
        <v>32870</v>
      </c>
      <c r="AQ5340" s="11">
        <v>953.0</v>
      </c>
    </row>
    <row r="5341">
      <c r="A5341" s="8" t="str">
        <f t="shared" si="1"/>
        <v>Tyler Straub</v>
      </c>
      <c r="B5341" s="8" t="s">
        <v>32859</v>
      </c>
      <c r="C5341" s="51" t="s">
        <v>32420</v>
      </c>
      <c r="D5341" s="2" t="s">
        <v>3192</v>
      </c>
      <c r="E5341" s="13" t="s">
        <v>12046</v>
      </c>
      <c r="F5341" s="13" t="s">
        <v>936</v>
      </c>
      <c r="G5341" s="51" t="s">
        <v>32225</v>
      </c>
      <c r="H5341" s="121" t="s">
        <v>32860</v>
      </c>
      <c r="I5341" s="8" t="s">
        <v>49</v>
      </c>
      <c r="J5341" s="10">
        <v>3.66</v>
      </c>
      <c r="K5341" s="8" t="s">
        <v>32861</v>
      </c>
      <c r="L5341" s="8"/>
      <c r="M5341" s="107" t="s">
        <v>18811</v>
      </c>
      <c r="N5341" s="51" t="s">
        <v>32883</v>
      </c>
      <c r="O5341" s="51" t="s">
        <v>52</v>
      </c>
      <c r="P5341" s="51"/>
      <c r="Q5341" s="51"/>
      <c r="R5341" s="57" t="s">
        <v>1514</v>
      </c>
      <c r="S5341" s="57" t="s">
        <v>32884</v>
      </c>
      <c r="T5341" s="11" t="str">
        <f t="shared" si="2"/>
        <v>Tyler Straub</v>
      </c>
      <c r="U5341" s="57" t="s">
        <v>80</v>
      </c>
      <c r="V5341" s="51" t="s">
        <v>32885</v>
      </c>
      <c r="W5341" s="51"/>
      <c r="X5341" s="8" t="s">
        <v>32866</v>
      </c>
      <c r="Y5341" s="51" t="s">
        <v>60</v>
      </c>
      <c r="Z5341" s="56" t="s">
        <v>30422</v>
      </c>
      <c r="AA5341" s="51" t="s">
        <v>60</v>
      </c>
      <c r="AB5341" s="51" t="s">
        <v>60</v>
      </c>
      <c r="AC5341" s="51" t="s">
        <v>60</v>
      </c>
      <c r="AD5341" s="56" t="s">
        <v>3286</v>
      </c>
      <c r="AE5341" s="51" t="s">
        <v>32869</v>
      </c>
      <c r="AF5341" s="13" t="s">
        <v>32870</v>
      </c>
      <c r="AG5341" s="13" t="s">
        <v>3205</v>
      </c>
      <c r="AH5341" s="13" t="s">
        <v>134</v>
      </c>
      <c r="AI5341" s="8" t="s">
        <v>233</v>
      </c>
      <c r="AJ5341" s="8"/>
      <c r="AK5341" s="8" t="s">
        <v>4944</v>
      </c>
      <c r="AL5341" s="8" t="s">
        <v>4943</v>
      </c>
      <c r="AM5341" s="8" t="s">
        <v>2611</v>
      </c>
      <c r="AN5341" s="8" t="s">
        <v>32871</v>
      </c>
      <c r="AO5341" s="8" t="s">
        <v>32872</v>
      </c>
      <c r="AP5341" s="15" t="s">
        <v>32870</v>
      </c>
      <c r="AQ5341" s="11">
        <v>953.0</v>
      </c>
    </row>
    <row r="5342">
      <c r="A5342" s="8" t="str">
        <f t="shared" si="1"/>
        <v>Jimmie Hawthorne</v>
      </c>
      <c r="B5342" s="51" t="s">
        <v>32886</v>
      </c>
      <c r="C5342" s="51" t="s">
        <v>32887</v>
      </c>
      <c r="D5342" s="2" t="s">
        <v>3307</v>
      </c>
      <c r="E5342" s="8" t="s">
        <v>32888</v>
      </c>
      <c r="F5342" s="8" t="s">
        <v>3309</v>
      </c>
      <c r="G5342" s="51" t="s">
        <v>32225</v>
      </c>
      <c r="H5342" s="95" t="s">
        <v>32889</v>
      </c>
      <c r="I5342" s="8" t="s">
        <v>219</v>
      </c>
      <c r="J5342" s="10">
        <v>3.44</v>
      </c>
      <c r="K5342" s="8" t="s">
        <v>32890</v>
      </c>
      <c r="L5342" s="8"/>
      <c r="M5342" s="8"/>
      <c r="N5342" s="51" t="s">
        <v>32891</v>
      </c>
      <c r="O5342" s="51" t="s">
        <v>52</v>
      </c>
      <c r="P5342" s="51"/>
      <c r="Q5342" s="51"/>
      <c r="R5342" s="51" t="s">
        <v>32892</v>
      </c>
      <c r="S5342" s="51" t="s">
        <v>20800</v>
      </c>
      <c r="T5342" s="11" t="str">
        <f t="shared" si="2"/>
        <v>Jimmie Hawthorne</v>
      </c>
      <c r="U5342" s="51" t="s">
        <v>55</v>
      </c>
      <c r="V5342" s="51" t="s">
        <v>32893</v>
      </c>
      <c r="W5342" s="51" t="s">
        <v>32894</v>
      </c>
      <c r="X5342" s="8" t="s">
        <v>32895</v>
      </c>
      <c r="Y5342" s="51" t="s">
        <v>60</v>
      </c>
      <c r="Z5342" s="56" t="s">
        <v>32896</v>
      </c>
      <c r="AA5342" s="51" t="s">
        <v>60</v>
      </c>
      <c r="AB5342" s="56" t="s">
        <v>32897</v>
      </c>
      <c r="AC5342" s="56" t="s">
        <v>32898</v>
      </c>
      <c r="AD5342" s="56" t="s">
        <v>32899</v>
      </c>
      <c r="AE5342" s="51" t="s">
        <v>32900</v>
      </c>
      <c r="AF5342" s="8" t="s">
        <v>32901</v>
      </c>
      <c r="AG5342" s="8" t="s">
        <v>3321</v>
      </c>
      <c r="AH5342" s="8" t="s">
        <v>352</v>
      </c>
      <c r="AI5342" s="8" t="s">
        <v>233</v>
      </c>
      <c r="AJ5342" s="8"/>
      <c r="AK5342" s="8" t="s">
        <v>26651</v>
      </c>
      <c r="AL5342" s="8" t="s">
        <v>32902</v>
      </c>
      <c r="AM5342" s="8" t="s">
        <v>1115</v>
      </c>
      <c r="AN5342" s="8" t="s">
        <v>32903</v>
      </c>
      <c r="AO5342" s="8" t="s">
        <v>32904</v>
      </c>
      <c r="AP5342" s="9" t="s">
        <v>32901</v>
      </c>
      <c r="AQ5342" s="11">
        <v>1135.0</v>
      </c>
    </row>
    <row r="5343">
      <c r="A5343" s="8" t="str">
        <f t="shared" si="1"/>
        <v>Laurell Wilson</v>
      </c>
      <c r="B5343" s="51" t="s">
        <v>32886</v>
      </c>
      <c r="C5343" s="51" t="s">
        <v>32887</v>
      </c>
      <c r="D5343" s="2" t="s">
        <v>3307</v>
      </c>
      <c r="E5343" s="8" t="s">
        <v>32888</v>
      </c>
      <c r="F5343" s="8" t="s">
        <v>3309</v>
      </c>
      <c r="G5343" s="51" t="s">
        <v>32225</v>
      </c>
      <c r="H5343" s="8" t="s">
        <v>32889</v>
      </c>
      <c r="I5343" s="8" t="s">
        <v>219</v>
      </c>
      <c r="J5343" s="10">
        <v>3.44</v>
      </c>
      <c r="K5343" s="8" t="s">
        <v>32890</v>
      </c>
      <c r="L5343" s="8"/>
      <c r="M5343" s="8"/>
      <c r="N5343" s="51" t="s">
        <v>32905</v>
      </c>
      <c r="O5343" s="51" t="s">
        <v>52</v>
      </c>
      <c r="P5343" s="51"/>
      <c r="Q5343" s="51"/>
      <c r="R5343" s="51" t="s">
        <v>32906</v>
      </c>
      <c r="S5343" s="51" t="s">
        <v>3011</v>
      </c>
      <c r="T5343" s="11" t="str">
        <f t="shared" si="2"/>
        <v>Laurell Wilson</v>
      </c>
      <c r="U5343" s="51" t="s">
        <v>80</v>
      </c>
      <c r="V5343" s="51" t="s">
        <v>32907</v>
      </c>
      <c r="W5343" s="51" t="s">
        <v>32908</v>
      </c>
      <c r="X5343" s="8" t="s">
        <v>32895</v>
      </c>
      <c r="Y5343" s="51" t="s">
        <v>60</v>
      </c>
      <c r="Z5343" s="56" t="s">
        <v>32896</v>
      </c>
      <c r="AA5343" s="51" t="s">
        <v>60</v>
      </c>
      <c r="AB5343" s="56" t="s">
        <v>32897</v>
      </c>
      <c r="AC5343" s="51" t="s">
        <v>60</v>
      </c>
      <c r="AD5343" s="56" t="s">
        <v>32899</v>
      </c>
      <c r="AE5343" s="51" t="s">
        <v>32909</v>
      </c>
      <c r="AF5343" s="8" t="s">
        <v>32901</v>
      </c>
      <c r="AG5343" s="8" t="s">
        <v>3321</v>
      </c>
      <c r="AH5343" s="8" t="s">
        <v>352</v>
      </c>
      <c r="AI5343" s="8" t="s">
        <v>233</v>
      </c>
      <c r="AJ5343" s="8"/>
      <c r="AK5343" s="8" t="s">
        <v>26651</v>
      </c>
      <c r="AL5343" s="8" t="s">
        <v>32902</v>
      </c>
      <c r="AM5343" s="8" t="s">
        <v>1115</v>
      </c>
      <c r="AN5343" s="8" t="s">
        <v>32903</v>
      </c>
      <c r="AO5343" s="8" t="s">
        <v>32904</v>
      </c>
      <c r="AP5343" s="9" t="s">
        <v>32901</v>
      </c>
      <c r="AQ5343" s="11">
        <v>1135.0</v>
      </c>
    </row>
    <row r="5344">
      <c r="A5344" s="8" t="str">
        <f t="shared" si="1"/>
        <v>Kyle Rago</v>
      </c>
      <c r="B5344" s="51" t="s">
        <v>32910</v>
      </c>
      <c r="C5344" s="51" t="s">
        <v>32887</v>
      </c>
      <c r="D5344" s="2" t="s">
        <v>3307</v>
      </c>
      <c r="E5344" s="8" t="s">
        <v>32911</v>
      </c>
      <c r="F5344" s="8" t="s">
        <v>3309</v>
      </c>
      <c r="G5344" s="51" t="s">
        <v>32225</v>
      </c>
      <c r="H5344" s="8" t="s">
        <v>32912</v>
      </c>
      <c r="I5344" s="8" t="s">
        <v>14336</v>
      </c>
      <c r="J5344" s="10">
        <v>3.54</v>
      </c>
      <c r="K5344" s="8" t="s">
        <v>32913</v>
      </c>
      <c r="L5344" s="8"/>
      <c r="M5344" s="8"/>
      <c r="N5344" s="51" t="s">
        <v>32914</v>
      </c>
      <c r="O5344" s="51" t="s">
        <v>52</v>
      </c>
      <c r="P5344" s="51"/>
      <c r="Q5344" s="51"/>
      <c r="R5344" s="51" t="s">
        <v>1275</v>
      </c>
      <c r="S5344" s="51" t="s">
        <v>32915</v>
      </c>
      <c r="T5344" s="11" t="str">
        <f t="shared" si="2"/>
        <v>Kyle Rago</v>
      </c>
      <c r="U5344" s="51" t="s">
        <v>55</v>
      </c>
      <c r="V5344" s="51" t="s">
        <v>32916</v>
      </c>
      <c r="W5344" s="51" t="s">
        <v>32917</v>
      </c>
      <c r="X5344" s="8" t="s">
        <v>32918</v>
      </c>
      <c r="Y5344" s="56" t="s">
        <v>32919</v>
      </c>
      <c r="Z5344" s="51" t="s">
        <v>60</v>
      </c>
      <c r="AA5344" s="51" t="s">
        <v>60</v>
      </c>
      <c r="AB5344" s="51" t="s">
        <v>60</v>
      </c>
      <c r="AC5344" s="51" t="s">
        <v>60</v>
      </c>
      <c r="AD5344" s="56" t="s">
        <v>32783</v>
      </c>
      <c r="AE5344" s="51" t="s">
        <v>32920</v>
      </c>
      <c r="AF5344" s="8" t="s">
        <v>32921</v>
      </c>
      <c r="AG5344" s="8" t="s">
        <v>3321</v>
      </c>
      <c r="AH5344" s="8" t="s">
        <v>194</v>
      </c>
      <c r="AI5344" s="8" t="s">
        <v>233</v>
      </c>
      <c r="AJ5344" s="8"/>
      <c r="AK5344" s="8" t="s">
        <v>3288</v>
      </c>
      <c r="AL5344" s="8" t="s">
        <v>4544</v>
      </c>
      <c r="AM5344" s="8" t="s">
        <v>1379</v>
      </c>
      <c r="AN5344" s="8" t="s">
        <v>12287</v>
      </c>
      <c r="AO5344" s="8" t="s">
        <v>32922</v>
      </c>
      <c r="AP5344" s="9" t="s">
        <v>32921</v>
      </c>
      <c r="AQ5344" s="11">
        <v>3358.0</v>
      </c>
    </row>
    <row r="5345">
      <c r="A5345" s="8" t="str">
        <f t="shared" si="1"/>
        <v>Matt Adams</v>
      </c>
      <c r="B5345" s="51" t="s">
        <v>32910</v>
      </c>
      <c r="C5345" s="51" t="s">
        <v>32887</v>
      </c>
      <c r="D5345" s="2" t="s">
        <v>3307</v>
      </c>
      <c r="E5345" s="8" t="s">
        <v>32911</v>
      </c>
      <c r="F5345" s="8" t="s">
        <v>3309</v>
      </c>
      <c r="G5345" s="51" t="s">
        <v>32225</v>
      </c>
      <c r="H5345" s="95" t="s">
        <v>32912</v>
      </c>
      <c r="I5345" s="8" t="s">
        <v>14336</v>
      </c>
      <c r="J5345" s="10">
        <v>3.54</v>
      </c>
      <c r="K5345" s="8" t="s">
        <v>32913</v>
      </c>
      <c r="L5345" s="8"/>
      <c r="M5345" s="107"/>
      <c r="N5345" s="51" t="s">
        <v>32923</v>
      </c>
      <c r="O5345" s="51" t="s">
        <v>52</v>
      </c>
      <c r="P5345" s="51"/>
      <c r="Q5345" s="51"/>
      <c r="R5345" s="51" t="s">
        <v>771</v>
      </c>
      <c r="S5345" s="51" t="s">
        <v>1181</v>
      </c>
      <c r="T5345" s="11" t="str">
        <f t="shared" si="2"/>
        <v>Matt Adams</v>
      </c>
      <c r="U5345" s="51" t="s">
        <v>32924</v>
      </c>
      <c r="V5345" s="51" t="s">
        <v>32925</v>
      </c>
      <c r="W5345" s="51" t="s">
        <v>32926</v>
      </c>
      <c r="X5345" s="8" t="s">
        <v>32918</v>
      </c>
      <c r="Y5345" s="56" t="s">
        <v>32927</v>
      </c>
      <c r="Z5345" s="56" t="s">
        <v>25678</v>
      </c>
      <c r="AA5345" s="51" t="s">
        <v>60</v>
      </c>
      <c r="AB5345" s="56" t="s">
        <v>32782</v>
      </c>
      <c r="AC5345" s="56" t="s">
        <v>32928</v>
      </c>
      <c r="AD5345" s="56" t="s">
        <v>32783</v>
      </c>
      <c r="AE5345" s="51" t="s">
        <v>32920</v>
      </c>
      <c r="AF5345" s="8" t="s">
        <v>32921</v>
      </c>
      <c r="AG5345" s="8" t="s">
        <v>3321</v>
      </c>
      <c r="AH5345" s="8" t="s">
        <v>194</v>
      </c>
      <c r="AI5345" s="8" t="s">
        <v>233</v>
      </c>
      <c r="AJ5345" s="8"/>
      <c r="AK5345" s="8" t="s">
        <v>3288</v>
      </c>
      <c r="AL5345" s="8" t="s">
        <v>4544</v>
      </c>
      <c r="AM5345" s="8" t="s">
        <v>1379</v>
      </c>
      <c r="AN5345" s="8" t="s">
        <v>12287</v>
      </c>
      <c r="AO5345" s="8" t="s">
        <v>32922</v>
      </c>
      <c r="AP5345" s="9" t="s">
        <v>32921</v>
      </c>
      <c r="AQ5345" s="11">
        <v>3358.0</v>
      </c>
    </row>
    <row r="5346">
      <c r="A5346" s="8" t="str">
        <f t="shared" si="1"/>
        <v>Matt Adams</v>
      </c>
      <c r="B5346" s="51" t="s">
        <v>32910</v>
      </c>
      <c r="C5346" s="51" t="s">
        <v>32887</v>
      </c>
      <c r="D5346" s="2" t="s">
        <v>3307</v>
      </c>
      <c r="E5346" s="8" t="s">
        <v>32911</v>
      </c>
      <c r="F5346" s="8" t="s">
        <v>3309</v>
      </c>
      <c r="G5346" s="51" t="s">
        <v>32225</v>
      </c>
      <c r="H5346" s="8" t="s">
        <v>32912</v>
      </c>
      <c r="I5346" s="8" t="s">
        <v>14336</v>
      </c>
      <c r="J5346" s="10">
        <v>3.54</v>
      </c>
      <c r="K5346" s="8" t="s">
        <v>32913</v>
      </c>
      <c r="L5346" s="8"/>
      <c r="M5346" s="8"/>
      <c r="N5346" s="51" t="s">
        <v>32923</v>
      </c>
      <c r="O5346" s="51" t="s">
        <v>52</v>
      </c>
      <c r="P5346" s="51"/>
      <c r="Q5346" s="51"/>
      <c r="R5346" s="51" t="s">
        <v>771</v>
      </c>
      <c r="S5346" s="51" t="s">
        <v>1181</v>
      </c>
      <c r="T5346" s="11" t="str">
        <f t="shared" si="2"/>
        <v>Matt Adams</v>
      </c>
      <c r="U5346" s="51" t="s">
        <v>160</v>
      </c>
      <c r="V5346" s="51" t="s">
        <v>32929</v>
      </c>
      <c r="W5346" s="51" t="s">
        <v>32926</v>
      </c>
      <c r="X5346" s="8" t="s">
        <v>32918</v>
      </c>
      <c r="Y5346" s="56" t="s">
        <v>32927</v>
      </c>
      <c r="Z5346" s="56" t="s">
        <v>25678</v>
      </c>
      <c r="AA5346" s="51" t="s">
        <v>60</v>
      </c>
      <c r="AB5346" s="56" t="s">
        <v>32782</v>
      </c>
      <c r="AC5346" s="56" t="s">
        <v>32928</v>
      </c>
      <c r="AD5346" s="56" t="s">
        <v>32783</v>
      </c>
      <c r="AE5346" s="51" t="s">
        <v>32920</v>
      </c>
      <c r="AF5346" s="8" t="s">
        <v>32921</v>
      </c>
      <c r="AG5346" s="8" t="s">
        <v>3321</v>
      </c>
      <c r="AH5346" s="8" t="s">
        <v>194</v>
      </c>
      <c r="AI5346" s="8" t="s">
        <v>233</v>
      </c>
      <c r="AJ5346" s="8"/>
      <c r="AK5346" s="8" t="s">
        <v>3288</v>
      </c>
      <c r="AL5346" s="8" t="s">
        <v>4544</v>
      </c>
      <c r="AM5346" s="8" t="s">
        <v>1379</v>
      </c>
      <c r="AN5346" s="8" t="s">
        <v>12287</v>
      </c>
      <c r="AO5346" s="8" t="s">
        <v>32922</v>
      </c>
      <c r="AP5346" s="9" t="s">
        <v>32921</v>
      </c>
      <c r="AQ5346" s="11">
        <v>3358.0</v>
      </c>
    </row>
    <row r="5347">
      <c r="A5347" s="8" t="str">
        <f t="shared" si="1"/>
        <v>Zontavius Johnson</v>
      </c>
      <c r="B5347" s="51" t="s">
        <v>32910</v>
      </c>
      <c r="C5347" s="51" t="s">
        <v>32887</v>
      </c>
      <c r="D5347" s="2" t="s">
        <v>3307</v>
      </c>
      <c r="E5347" s="8" t="s">
        <v>32911</v>
      </c>
      <c r="F5347" s="8" t="s">
        <v>3309</v>
      </c>
      <c r="G5347" s="51" t="s">
        <v>32225</v>
      </c>
      <c r="H5347" s="8" t="s">
        <v>32912</v>
      </c>
      <c r="I5347" s="8" t="s">
        <v>14336</v>
      </c>
      <c r="J5347" s="10">
        <v>3.54</v>
      </c>
      <c r="K5347" s="8" t="s">
        <v>32913</v>
      </c>
      <c r="L5347" s="8"/>
      <c r="M5347" s="8"/>
      <c r="N5347" s="51" t="s">
        <v>32930</v>
      </c>
      <c r="O5347" s="51" t="s">
        <v>52</v>
      </c>
      <c r="P5347" s="51"/>
      <c r="Q5347" s="51"/>
      <c r="R5347" s="51" t="s">
        <v>32931</v>
      </c>
      <c r="S5347" s="51" t="s">
        <v>678</v>
      </c>
      <c r="T5347" s="11" t="str">
        <f t="shared" si="2"/>
        <v>Zontavius Johnson</v>
      </c>
      <c r="U5347" s="51" t="s">
        <v>32932</v>
      </c>
      <c r="V5347" s="51" t="s">
        <v>32933</v>
      </c>
      <c r="W5347" s="51" t="s">
        <v>32934</v>
      </c>
      <c r="X5347" s="8" t="s">
        <v>32918</v>
      </c>
      <c r="Y5347" s="56" t="s">
        <v>32935</v>
      </c>
      <c r="Z5347" s="56" t="s">
        <v>32936</v>
      </c>
      <c r="AA5347" s="51" t="s">
        <v>60</v>
      </c>
      <c r="AB5347" s="51" t="s">
        <v>60</v>
      </c>
      <c r="AC5347" s="51" t="s">
        <v>60</v>
      </c>
      <c r="AD5347" s="56" t="s">
        <v>32937</v>
      </c>
      <c r="AE5347" s="51" t="s">
        <v>32920</v>
      </c>
      <c r="AF5347" s="8" t="s">
        <v>32921</v>
      </c>
      <c r="AG5347" s="8" t="s">
        <v>3321</v>
      </c>
      <c r="AH5347" s="8" t="s">
        <v>194</v>
      </c>
      <c r="AI5347" s="8" t="s">
        <v>233</v>
      </c>
      <c r="AJ5347" s="8"/>
      <c r="AK5347" s="8" t="s">
        <v>3288</v>
      </c>
      <c r="AL5347" s="8" t="s">
        <v>4544</v>
      </c>
      <c r="AM5347" s="8" t="s">
        <v>1379</v>
      </c>
      <c r="AN5347" s="8" t="s">
        <v>12287</v>
      </c>
      <c r="AO5347" s="8" t="s">
        <v>32922</v>
      </c>
      <c r="AP5347" s="9" t="s">
        <v>32921</v>
      </c>
      <c r="AQ5347" s="11">
        <v>3358.0</v>
      </c>
    </row>
    <row r="5348">
      <c r="A5348" s="8" t="str">
        <f t="shared" si="1"/>
        <v>Zontavius Johnson</v>
      </c>
      <c r="B5348" s="51" t="s">
        <v>32910</v>
      </c>
      <c r="C5348" s="51" t="s">
        <v>32887</v>
      </c>
      <c r="D5348" s="2" t="s">
        <v>3307</v>
      </c>
      <c r="E5348" s="8" t="s">
        <v>32911</v>
      </c>
      <c r="F5348" s="8" t="s">
        <v>3309</v>
      </c>
      <c r="G5348" s="51" t="s">
        <v>32225</v>
      </c>
      <c r="H5348" s="8" t="s">
        <v>32912</v>
      </c>
      <c r="I5348" s="8" t="s">
        <v>14336</v>
      </c>
      <c r="J5348" s="10">
        <v>3.54</v>
      </c>
      <c r="K5348" s="8" t="s">
        <v>32913</v>
      </c>
      <c r="L5348" s="8"/>
      <c r="M5348" s="8"/>
      <c r="N5348" s="51" t="s">
        <v>32930</v>
      </c>
      <c r="O5348" s="51" t="s">
        <v>52</v>
      </c>
      <c r="P5348" s="51"/>
      <c r="Q5348" s="51"/>
      <c r="R5348" s="51" t="s">
        <v>32931</v>
      </c>
      <c r="S5348" s="51" t="s">
        <v>678</v>
      </c>
      <c r="T5348" s="11" t="str">
        <f t="shared" si="2"/>
        <v>Zontavius Johnson</v>
      </c>
      <c r="U5348" s="51" t="s">
        <v>167</v>
      </c>
      <c r="V5348" s="51" t="s">
        <v>32938</v>
      </c>
      <c r="W5348" s="51" t="s">
        <v>32934</v>
      </c>
      <c r="X5348" s="8" t="s">
        <v>32918</v>
      </c>
      <c r="Y5348" s="56" t="s">
        <v>32935</v>
      </c>
      <c r="Z5348" s="56" t="s">
        <v>32936</v>
      </c>
      <c r="AA5348" s="51" t="s">
        <v>60</v>
      </c>
      <c r="AB5348" s="51" t="s">
        <v>60</v>
      </c>
      <c r="AC5348" s="51" t="s">
        <v>60</v>
      </c>
      <c r="AD5348" s="56" t="s">
        <v>32937</v>
      </c>
      <c r="AE5348" s="51" t="s">
        <v>32920</v>
      </c>
      <c r="AF5348" s="8" t="s">
        <v>32921</v>
      </c>
      <c r="AG5348" s="8" t="s">
        <v>3321</v>
      </c>
      <c r="AH5348" s="8" t="s">
        <v>194</v>
      </c>
      <c r="AI5348" s="8" t="s">
        <v>233</v>
      </c>
      <c r="AJ5348" s="8"/>
      <c r="AK5348" s="8" t="s">
        <v>3288</v>
      </c>
      <c r="AL5348" s="8" t="s">
        <v>4544</v>
      </c>
      <c r="AM5348" s="8" t="s">
        <v>1379</v>
      </c>
      <c r="AN5348" s="8" t="s">
        <v>12287</v>
      </c>
      <c r="AO5348" s="8" t="s">
        <v>32922</v>
      </c>
      <c r="AP5348" s="9" t="s">
        <v>32921</v>
      </c>
      <c r="AQ5348" s="11">
        <v>3358.0</v>
      </c>
    </row>
    <row r="5349">
      <c r="A5349" s="8" t="str">
        <f t="shared" si="1"/>
        <v>Dustin Blevins</v>
      </c>
      <c r="B5349" s="51" t="s">
        <v>32910</v>
      </c>
      <c r="C5349" s="51" t="s">
        <v>32887</v>
      </c>
      <c r="D5349" s="2" t="s">
        <v>3307</v>
      </c>
      <c r="E5349" s="8" t="s">
        <v>32911</v>
      </c>
      <c r="F5349" s="8" t="s">
        <v>3309</v>
      </c>
      <c r="G5349" s="51" t="s">
        <v>32225</v>
      </c>
      <c r="H5349" s="8" t="s">
        <v>32912</v>
      </c>
      <c r="I5349" s="8" t="s">
        <v>14336</v>
      </c>
      <c r="J5349" s="10">
        <v>3.54</v>
      </c>
      <c r="K5349" s="8" t="s">
        <v>32913</v>
      </c>
      <c r="L5349" s="8"/>
      <c r="M5349" s="8"/>
      <c r="N5349" s="51" t="s">
        <v>32939</v>
      </c>
      <c r="O5349" s="51" t="s">
        <v>52</v>
      </c>
      <c r="P5349" s="51"/>
      <c r="Q5349" s="51"/>
      <c r="R5349" s="51" t="s">
        <v>4988</v>
      </c>
      <c r="S5349" s="51" t="s">
        <v>32940</v>
      </c>
      <c r="T5349" s="11" t="str">
        <f t="shared" si="2"/>
        <v>Dustin Blevins</v>
      </c>
      <c r="U5349" s="51" t="s">
        <v>386</v>
      </c>
      <c r="V5349" s="51" t="s">
        <v>32941</v>
      </c>
      <c r="W5349" s="51" t="s">
        <v>32942</v>
      </c>
      <c r="X5349" s="8" t="s">
        <v>32918</v>
      </c>
      <c r="Y5349" s="51" t="s">
        <v>60</v>
      </c>
      <c r="Z5349" s="56" t="s">
        <v>25678</v>
      </c>
      <c r="AA5349" s="51" t="s">
        <v>60</v>
      </c>
      <c r="AB5349" s="56" t="s">
        <v>32782</v>
      </c>
      <c r="AC5349" s="51" t="s">
        <v>60</v>
      </c>
      <c r="AD5349" s="56" t="s">
        <v>32783</v>
      </c>
      <c r="AE5349" s="51" t="s">
        <v>32920</v>
      </c>
      <c r="AF5349" s="8" t="s">
        <v>32921</v>
      </c>
      <c r="AG5349" s="8" t="s">
        <v>3321</v>
      </c>
      <c r="AH5349" s="8" t="s">
        <v>194</v>
      </c>
      <c r="AI5349" s="8" t="s">
        <v>233</v>
      </c>
      <c r="AJ5349" s="8"/>
      <c r="AK5349" s="8" t="s">
        <v>3288</v>
      </c>
      <c r="AL5349" s="8" t="s">
        <v>4544</v>
      </c>
      <c r="AM5349" s="8" t="s">
        <v>1379</v>
      </c>
      <c r="AN5349" s="8" t="s">
        <v>12287</v>
      </c>
      <c r="AO5349" s="8" t="s">
        <v>32922</v>
      </c>
      <c r="AP5349" s="9" t="s">
        <v>32921</v>
      </c>
      <c r="AQ5349" s="11">
        <v>3358.0</v>
      </c>
    </row>
    <row r="5350">
      <c r="A5350" s="8" t="str">
        <f t="shared" si="1"/>
        <v>Rick Torres</v>
      </c>
      <c r="B5350" s="51" t="s">
        <v>32943</v>
      </c>
      <c r="C5350" s="51" t="s">
        <v>32887</v>
      </c>
      <c r="D5350" s="2" t="s">
        <v>3307</v>
      </c>
      <c r="E5350" s="8" t="s">
        <v>3343</v>
      </c>
      <c r="F5350" s="8" t="s">
        <v>3309</v>
      </c>
      <c r="G5350" s="51" t="s">
        <v>32225</v>
      </c>
      <c r="H5350" s="8" t="s">
        <v>32944</v>
      </c>
      <c r="I5350" s="8" t="s">
        <v>1330</v>
      </c>
      <c r="J5350" s="10">
        <v>3.4</v>
      </c>
      <c r="K5350" s="8" t="s">
        <v>32945</v>
      </c>
      <c r="L5350" s="8"/>
      <c r="M5350" s="8"/>
      <c r="N5350" s="51" t="s">
        <v>32946</v>
      </c>
      <c r="O5350" s="51" t="s">
        <v>52</v>
      </c>
      <c r="P5350" s="51"/>
      <c r="Q5350" s="51"/>
      <c r="R5350" s="51" t="s">
        <v>6737</v>
      </c>
      <c r="S5350" s="51" t="s">
        <v>10877</v>
      </c>
      <c r="T5350" s="11" t="str">
        <f t="shared" si="2"/>
        <v>Rick Torres</v>
      </c>
      <c r="U5350" s="51" t="s">
        <v>55</v>
      </c>
      <c r="V5350" s="51" t="s">
        <v>32947</v>
      </c>
      <c r="W5350" s="51"/>
      <c r="X5350" s="8" t="s">
        <v>32948</v>
      </c>
      <c r="Y5350" s="56" t="s">
        <v>32949</v>
      </c>
      <c r="Z5350" s="51" t="s">
        <v>60</v>
      </c>
      <c r="AA5350" s="51" t="s">
        <v>60</v>
      </c>
      <c r="AB5350" s="51" t="s">
        <v>60</v>
      </c>
      <c r="AC5350" s="51" t="s">
        <v>60</v>
      </c>
      <c r="AD5350" s="56" t="s">
        <v>25116</v>
      </c>
      <c r="AE5350" s="51" t="s">
        <v>32950</v>
      </c>
      <c r="AF5350" s="8" t="s">
        <v>32951</v>
      </c>
      <c r="AG5350" s="8" t="s">
        <v>3321</v>
      </c>
      <c r="AH5350" s="8" t="s">
        <v>543</v>
      </c>
      <c r="AI5350" s="8" t="s">
        <v>233</v>
      </c>
      <c r="AJ5350" s="8"/>
      <c r="AK5350" s="8" t="s">
        <v>10773</v>
      </c>
      <c r="AL5350" s="8" t="s">
        <v>3429</v>
      </c>
      <c r="AM5350" s="8" t="s">
        <v>197</v>
      </c>
      <c r="AN5350" s="8" t="s">
        <v>32952</v>
      </c>
      <c r="AO5350" s="8" t="s">
        <v>32953</v>
      </c>
      <c r="AP5350" s="9" t="s">
        <v>32951</v>
      </c>
      <c r="AQ5350" s="11">
        <v>2954.0</v>
      </c>
    </row>
    <row r="5351">
      <c r="A5351" s="8" t="str">
        <f t="shared" si="1"/>
        <v>Anthony Kowalczyk</v>
      </c>
      <c r="B5351" s="51" t="s">
        <v>32943</v>
      </c>
      <c r="C5351" s="51" t="s">
        <v>32887</v>
      </c>
      <c r="D5351" s="2" t="s">
        <v>3307</v>
      </c>
      <c r="E5351" s="8" t="s">
        <v>3343</v>
      </c>
      <c r="F5351" s="8" t="s">
        <v>3309</v>
      </c>
      <c r="G5351" s="51" t="s">
        <v>32225</v>
      </c>
      <c r="H5351" s="8" t="s">
        <v>32944</v>
      </c>
      <c r="I5351" s="8" t="s">
        <v>1330</v>
      </c>
      <c r="J5351" s="10">
        <v>3.4</v>
      </c>
      <c r="K5351" s="8" t="s">
        <v>32945</v>
      </c>
      <c r="L5351" s="8"/>
      <c r="M5351" s="8"/>
      <c r="N5351" s="51" t="s">
        <v>32954</v>
      </c>
      <c r="O5351" s="51" t="s">
        <v>52</v>
      </c>
      <c r="P5351" s="51"/>
      <c r="Q5351" s="51"/>
      <c r="R5351" s="51" t="s">
        <v>6978</v>
      </c>
      <c r="S5351" s="51" t="s">
        <v>32955</v>
      </c>
      <c r="T5351" s="11" t="str">
        <f t="shared" si="2"/>
        <v>Anthony Kowalczyk</v>
      </c>
      <c r="U5351" s="51" t="s">
        <v>80</v>
      </c>
      <c r="V5351" s="51" t="s">
        <v>32956</v>
      </c>
      <c r="W5351" s="51"/>
      <c r="X5351" s="8" t="s">
        <v>32948</v>
      </c>
      <c r="Y5351" s="56" t="s">
        <v>32957</v>
      </c>
      <c r="Z5351" s="51" t="s">
        <v>60</v>
      </c>
      <c r="AA5351" s="56" t="s">
        <v>32958</v>
      </c>
      <c r="AB5351" s="51" t="s">
        <v>60</v>
      </c>
      <c r="AC5351" s="51" t="s">
        <v>60</v>
      </c>
      <c r="AD5351" s="56" t="s">
        <v>25116</v>
      </c>
      <c r="AE5351" s="51" t="s">
        <v>32950</v>
      </c>
      <c r="AF5351" s="8" t="s">
        <v>32951</v>
      </c>
      <c r="AG5351" s="8" t="s">
        <v>3321</v>
      </c>
      <c r="AH5351" s="8" t="s">
        <v>543</v>
      </c>
      <c r="AI5351" s="8" t="s">
        <v>233</v>
      </c>
      <c r="AJ5351" s="8"/>
      <c r="AK5351" s="8" t="s">
        <v>10773</v>
      </c>
      <c r="AL5351" s="8" t="s">
        <v>3429</v>
      </c>
      <c r="AM5351" s="8" t="s">
        <v>197</v>
      </c>
      <c r="AN5351" s="8" t="s">
        <v>32952</v>
      </c>
      <c r="AO5351" s="8" t="s">
        <v>32953</v>
      </c>
      <c r="AP5351" s="9" t="s">
        <v>32951</v>
      </c>
      <c r="AQ5351" s="11">
        <v>2954.0</v>
      </c>
    </row>
    <row r="5352">
      <c r="A5352" s="8" t="str">
        <f t="shared" si="1"/>
        <v>Bob Brickman</v>
      </c>
      <c r="B5352" s="51" t="s">
        <v>32959</v>
      </c>
      <c r="C5352" s="51" t="s">
        <v>32887</v>
      </c>
      <c r="D5352" s="2" t="s">
        <v>3307</v>
      </c>
      <c r="E5352" s="8" t="s">
        <v>32960</v>
      </c>
      <c r="F5352" s="8" t="s">
        <v>3309</v>
      </c>
      <c r="G5352" s="51" t="s">
        <v>32225</v>
      </c>
      <c r="H5352" s="8" t="s">
        <v>32961</v>
      </c>
      <c r="I5352" s="8" t="s">
        <v>10346</v>
      </c>
      <c r="J5352" s="10">
        <v>3.28</v>
      </c>
      <c r="K5352" s="8" t="s">
        <v>32962</v>
      </c>
      <c r="L5352" s="8"/>
      <c r="M5352" s="8"/>
      <c r="N5352" s="51" t="s">
        <v>32963</v>
      </c>
      <c r="O5352" s="51" t="s">
        <v>52</v>
      </c>
      <c r="P5352" s="51"/>
      <c r="Q5352" s="51"/>
      <c r="R5352" s="51" t="s">
        <v>251</v>
      </c>
      <c r="S5352" s="51" t="s">
        <v>32964</v>
      </c>
      <c r="T5352" s="11" t="str">
        <f t="shared" si="2"/>
        <v>Bob Brickman</v>
      </c>
      <c r="U5352" s="51" t="s">
        <v>55</v>
      </c>
      <c r="V5352" s="51" t="s">
        <v>32965</v>
      </c>
      <c r="W5352" s="51" t="s">
        <v>32966</v>
      </c>
      <c r="X5352" s="8" t="s">
        <v>32967</v>
      </c>
      <c r="Y5352" s="51" t="s">
        <v>60</v>
      </c>
      <c r="Z5352" s="56" t="s">
        <v>32968</v>
      </c>
      <c r="AA5352" s="51" t="s">
        <v>60</v>
      </c>
      <c r="AB5352" s="51" t="s">
        <v>60</v>
      </c>
      <c r="AC5352" s="51" t="s">
        <v>60</v>
      </c>
      <c r="AD5352" s="51" t="s">
        <v>60</v>
      </c>
      <c r="AE5352" s="51"/>
      <c r="AF5352" s="8" t="s">
        <v>32969</v>
      </c>
      <c r="AG5352" s="8" t="s">
        <v>3321</v>
      </c>
      <c r="AH5352" s="8" t="s">
        <v>194</v>
      </c>
      <c r="AI5352" s="8" t="s">
        <v>233</v>
      </c>
      <c r="AJ5352" s="8"/>
      <c r="AK5352" s="8" t="s">
        <v>3288</v>
      </c>
      <c r="AL5352" s="8" t="s">
        <v>2151</v>
      </c>
      <c r="AM5352" s="8" t="s">
        <v>743</v>
      </c>
      <c r="AN5352" s="8" t="s">
        <v>32970</v>
      </c>
      <c r="AO5352" s="8" t="s">
        <v>32971</v>
      </c>
      <c r="AP5352" s="9" t="s">
        <v>32969</v>
      </c>
      <c r="AQ5352" s="11">
        <v>1193.0</v>
      </c>
    </row>
    <row r="5353">
      <c r="A5353" s="8" t="str">
        <f t="shared" si="1"/>
        <v>Jason Nagelkirk</v>
      </c>
      <c r="B5353" s="51" t="s">
        <v>32959</v>
      </c>
      <c r="C5353" s="51" t="s">
        <v>32887</v>
      </c>
      <c r="D5353" s="2" t="s">
        <v>3307</v>
      </c>
      <c r="E5353" s="8" t="s">
        <v>32960</v>
      </c>
      <c r="F5353" s="8" t="s">
        <v>3309</v>
      </c>
      <c r="G5353" s="51" t="s">
        <v>32225</v>
      </c>
      <c r="H5353" s="95" t="s">
        <v>32961</v>
      </c>
      <c r="I5353" s="8" t="s">
        <v>10346</v>
      </c>
      <c r="J5353" s="10">
        <v>3.28</v>
      </c>
      <c r="K5353" s="8" t="s">
        <v>32962</v>
      </c>
      <c r="L5353" s="8"/>
      <c r="M5353" s="8"/>
      <c r="N5353" s="51" t="s">
        <v>32972</v>
      </c>
      <c r="O5353" s="51" t="s">
        <v>52</v>
      </c>
      <c r="P5353" s="51"/>
      <c r="Q5353" s="51"/>
      <c r="R5353" s="51" t="s">
        <v>1059</v>
      </c>
      <c r="S5353" s="51" t="s">
        <v>32973</v>
      </c>
      <c r="T5353" s="11" t="str">
        <f t="shared" si="2"/>
        <v>Jason Nagelkirk</v>
      </c>
      <c r="U5353" s="51" t="s">
        <v>106</v>
      </c>
      <c r="V5353" s="51" t="s">
        <v>32974</v>
      </c>
      <c r="W5353" s="51"/>
      <c r="X5353" s="8" t="s">
        <v>32967</v>
      </c>
      <c r="Y5353" s="56" t="s">
        <v>32975</v>
      </c>
      <c r="Z5353" s="56" t="s">
        <v>32968</v>
      </c>
      <c r="AA5353" s="51" t="s">
        <v>60</v>
      </c>
      <c r="AB5353" s="51" t="s">
        <v>60</v>
      </c>
      <c r="AC5353" s="51" t="s">
        <v>60</v>
      </c>
      <c r="AD5353" s="51" t="s">
        <v>60</v>
      </c>
      <c r="AE5353" s="51"/>
      <c r="AF5353" s="8" t="s">
        <v>32969</v>
      </c>
      <c r="AG5353" s="8" t="s">
        <v>3321</v>
      </c>
      <c r="AH5353" s="8" t="s">
        <v>194</v>
      </c>
      <c r="AI5353" s="8" t="s">
        <v>233</v>
      </c>
      <c r="AJ5353" s="8"/>
      <c r="AK5353" s="8" t="s">
        <v>3288</v>
      </c>
      <c r="AL5353" s="8" t="s">
        <v>2151</v>
      </c>
      <c r="AM5353" s="8" t="s">
        <v>743</v>
      </c>
      <c r="AN5353" s="8" t="s">
        <v>32970</v>
      </c>
      <c r="AO5353" s="8" t="s">
        <v>32971</v>
      </c>
      <c r="AP5353" s="9" t="s">
        <v>32969</v>
      </c>
      <c r="AQ5353" s="11">
        <v>1193.0</v>
      </c>
    </row>
    <row r="5354">
      <c r="A5354" s="8" t="str">
        <f t="shared" si="1"/>
        <v>Leah Lisowski</v>
      </c>
      <c r="B5354" s="51" t="s">
        <v>32959</v>
      </c>
      <c r="C5354" s="51" t="s">
        <v>32887</v>
      </c>
      <c r="D5354" s="2" t="s">
        <v>3307</v>
      </c>
      <c r="E5354" s="8" t="s">
        <v>32960</v>
      </c>
      <c r="F5354" s="8" t="s">
        <v>3309</v>
      </c>
      <c r="G5354" s="51" t="s">
        <v>32225</v>
      </c>
      <c r="H5354" s="95" t="s">
        <v>32961</v>
      </c>
      <c r="I5354" s="8" t="s">
        <v>10346</v>
      </c>
      <c r="J5354" s="10">
        <v>3.28</v>
      </c>
      <c r="K5354" s="8" t="s">
        <v>32962</v>
      </c>
      <c r="L5354" s="8"/>
      <c r="M5354" s="107"/>
      <c r="N5354" s="51" t="s">
        <v>32976</v>
      </c>
      <c r="O5354" s="51" t="s">
        <v>52</v>
      </c>
      <c r="P5354" s="51"/>
      <c r="Q5354" s="51"/>
      <c r="R5354" s="51" t="s">
        <v>5466</v>
      </c>
      <c r="S5354" s="51" t="s">
        <v>32977</v>
      </c>
      <c r="T5354" s="11" t="str">
        <f t="shared" si="2"/>
        <v>Leah Lisowski</v>
      </c>
      <c r="U5354" s="51" t="s">
        <v>106</v>
      </c>
      <c r="V5354" s="51" t="s">
        <v>32978</v>
      </c>
      <c r="W5354" s="51"/>
      <c r="X5354" s="51" t="s">
        <v>32967</v>
      </c>
      <c r="Y5354" s="51" t="s">
        <v>60</v>
      </c>
      <c r="Z5354" s="56" t="s">
        <v>32979</v>
      </c>
      <c r="AA5354" s="51" t="s">
        <v>60</v>
      </c>
      <c r="AB5354" s="51" t="s">
        <v>60</v>
      </c>
      <c r="AC5354" s="51" t="s">
        <v>60</v>
      </c>
      <c r="AD5354" s="56" t="s">
        <v>19812</v>
      </c>
      <c r="AE5354" s="51"/>
      <c r="AF5354" s="8" t="s">
        <v>32969</v>
      </c>
      <c r="AG5354" s="8" t="s">
        <v>3321</v>
      </c>
      <c r="AH5354" s="8" t="s">
        <v>194</v>
      </c>
      <c r="AI5354" s="8" t="s">
        <v>233</v>
      </c>
      <c r="AJ5354" s="8"/>
      <c r="AK5354" s="8" t="s">
        <v>3288</v>
      </c>
      <c r="AL5354" s="8" t="s">
        <v>2151</v>
      </c>
      <c r="AM5354" s="8" t="s">
        <v>743</v>
      </c>
      <c r="AN5354" s="8" t="s">
        <v>32970</v>
      </c>
      <c r="AO5354" s="8" t="s">
        <v>32971</v>
      </c>
      <c r="AP5354" s="9" t="s">
        <v>32969</v>
      </c>
      <c r="AQ5354" s="11">
        <v>1193.0</v>
      </c>
    </row>
    <row r="5355">
      <c r="A5355" s="8" t="str">
        <f t="shared" si="1"/>
        <v>Deborah Murphy</v>
      </c>
      <c r="B5355" s="51" t="s">
        <v>32959</v>
      </c>
      <c r="C5355" s="51" t="s">
        <v>32887</v>
      </c>
      <c r="D5355" s="2" t="s">
        <v>3307</v>
      </c>
      <c r="E5355" s="8" t="s">
        <v>32960</v>
      </c>
      <c r="F5355" s="8" t="s">
        <v>3309</v>
      </c>
      <c r="G5355" s="51" t="s">
        <v>32225</v>
      </c>
      <c r="H5355" s="95" t="s">
        <v>32961</v>
      </c>
      <c r="I5355" s="8" t="s">
        <v>10346</v>
      </c>
      <c r="J5355" s="10">
        <v>3.28</v>
      </c>
      <c r="K5355" s="8" t="s">
        <v>32962</v>
      </c>
      <c r="L5355" s="8"/>
      <c r="M5355" s="8"/>
      <c r="N5355" s="51" t="s">
        <v>32980</v>
      </c>
      <c r="O5355" s="51" t="s">
        <v>52</v>
      </c>
      <c r="P5355" s="51"/>
      <c r="Q5355" s="51"/>
      <c r="R5355" s="51" t="s">
        <v>18087</v>
      </c>
      <c r="S5355" s="51" t="s">
        <v>54</v>
      </c>
      <c r="T5355" s="11" t="str">
        <f t="shared" si="2"/>
        <v>Deborah Murphy</v>
      </c>
      <c r="U5355" s="51" t="s">
        <v>80</v>
      </c>
      <c r="V5355" s="51" t="s">
        <v>32981</v>
      </c>
      <c r="W5355" s="51"/>
      <c r="X5355" s="8" t="s">
        <v>32967</v>
      </c>
      <c r="Y5355" s="51" t="s">
        <v>60</v>
      </c>
      <c r="Z5355" s="56" t="s">
        <v>32968</v>
      </c>
      <c r="AA5355" s="51" t="s">
        <v>60</v>
      </c>
      <c r="AB5355" s="51" t="s">
        <v>60</v>
      </c>
      <c r="AC5355" s="51" t="s">
        <v>60</v>
      </c>
      <c r="AD5355" s="51" t="s">
        <v>60</v>
      </c>
      <c r="AE5355" s="51"/>
      <c r="AF5355" s="8" t="s">
        <v>32969</v>
      </c>
      <c r="AG5355" s="8" t="s">
        <v>3321</v>
      </c>
      <c r="AH5355" s="8" t="s">
        <v>194</v>
      </c>
      <c r="AI5355" s="8" t="s">
        <v>233</v>
      </c>
      <c r="AJ5355" s="8"/>
      <c r="AK5355" s="8" t="s">
        <v>3288</v>
      </c>
      <c r="AL5355" s="8" t="s">
        <v>2151</v>
      </c>
      <c r="AM5355" s="8" t="s">
        <v>743</v>
      </c>
      <c r="AN5355" s="8" t="s">
        <v>32970</v>
      </c>
      <c r="AO5355" s="8" t="s">
        <v>32971</v>
      </c>
      <c r="AP5355" s="9" t="s">
        <v>32969</v>
      </c>
      <c r="AQ5355" s="11">
        <v>1193.0</v>
      </c>
    </row>
    <row r="5356">
      <c r="A5356" s="8" t="str">
        <f t="shared" si="1"/>
        <v>Jeff Chiapello</v>
      </c>
      <c r="B5356" s="51" t="s">
        <v>32982</v>
      </c>
      <c r="C5356" s="51" t="s">
        <v>32887</v>
      </c>
      <c r="D5356" s="2" t="s">
        <v>3307</v>
      </c>
      <c r="E5356" s="8" t="s">
        <v>30496</v>
      </c>
      <c r="F5356" s="8" t="s">
        <v>3309</v>
      </c>
      <c r="G5356" s="51" t="s">
        <v>32225</v>
      </c>
      <c r="H5356" s="8" t="s">
        <v>32983</v>
      </c>
      <c r="I5356" s="8" t="s">
        <v>1330</v>
      </c>
      <c r="J5356" s="10">
        <v>3.47</v>
      </c>
      <c r="K5356" s="8" t="s">
        <v>32984</v>
      </c>
      <c r="L5356" s="8"/>
      <c r="M5356" s="8"/>
      <c r="N5356" s="51" t="s">
        <v>32985</v>
      </c>
      <c r="O5356" s="51" t="s">
        <v>52</v>
      </c>
      <c r="P5356" s="51"/>
      <c r="Q5356" s="51"/>
      <c r="R5356" s="51" t="s">
        <v>1632</v>
      </c>
      <c r="S5356" s="51" t="s">
        <v>32986</v>
      </c>
      <c r="T5356" s="11" t="str">
        <f t="shared" si="2"/>
        <v>Jeff Chiapello</v>
      </c>
      <c r="U5356" s="51" t="s">
        <v>106</v>
      </c>
      <c r="V5356" s="51" t="s">
        <v>32987</v>
      </c>
      <c r="W5356" s="51" t="s">
        <v>32988</v>
      </c>
      <c r="X5356" s="8" t="s">
        <v>32989</v>
      </c>
      <c r="Y5356" s="56" t="s">
        <v>32990</v>
      </c>
      <c r="Z5356" s="51" t="s">
        <v>60</v>
      </c>
      <c r="AA5356" s="51" t="s">
        <v>60</v>
      </c>
      <c r="AB5356" s="51" t="s">
        <v>60</v>
      </c>
      <c r="AC5356" s="51" t="s">
        <v>60</v>
      </c>
      <c r="AD5356" s="51" t="s">
        <v>60</v>
      </c>
      <c r="AE5356" s="51" t="s">
        <v>32991</v>
      </c>
      <c r="AF5356" s="8" t="s">
        <v>32992</v>
      </c>
      <c r="AG5356" s="8" t="s">
        <v>3321</v>
      </c>
      <c r="AH5356" s="8" t="s">
        <v>352</v>
      </c>
      <c r="AI5356" s="8" t="s">
        <v>233</v>
      </c>
      <c r="AJ5356" s="8"/>
      <c r="AK5356" s="8" t="s">
        <v>4544</v>
      </c>
      <c r="AL5356" s="8" t="s">
        <v>2114</v>
      </c>
      <c r="AM5356" s="8" t="s">
        <v>2611</v>
      </c>
      <c r="AN5356" s="8" t="s">
        <v>32993</v>
      </c>
      <c r="AO5356" s="8" t="s">
        <v>32994</v>
      </c>
      <c r="AP5356" s="9" t="s">
        <v>32992</v>
      </c>
      <c r="AQ5356" s="11">
        <v>1620.0</v>
      </c>
    </row>
    <row r="5357">
      <c r="A5357" s="8" t="str">
        <f t="shared" si="1"/>
        <v>Trevor Howard</v>
      </c>
      <c r="B5357" s="51" t="s">
        <v>32982</v>
      </c>
      <c r="C5357" s="51" t="s">
        <v>32887</v>
      </c>
      <c r="D5357" s="2" t="s">
        <v>3307</v>
      </c>
      <c r="E5357" s="8" t="s">
        <v>30496</v>
      </c>
      <c r="F5357" s="8" t="s">
        <v>3309</v>
      </c>
      <c r="G5357" s="51" t="s">
        <v>32225</v>
      </c>
      <c r="H5357" s="8" t="s">
        <v>32983</v>
      </c>
      <c r="I5357" s="8" t="s">
        <v>1330</v>
      </c>
      <c r="J5357" s="10">
        <v>3.47</v>
      </c>
      <c r="K5357" s="8" t="s">
        <v>32984</v>
      </c>
      <c r="L5357" s="8"/>
      <c r="M5357" s="8"/>
      <c r="N5357" s="51" t="s">
        <v>32995</v>
      </c>
      <c r="O5357" s="51" t="s">
        <v>52</v>
      </c>
      <c r="P5357" s="51"/>
      <c r="Q5357" s="51"/>
      <c r="R5357" s="51" t="s">
        <v>3823</v>
      </c>
      <c r="S5357" s="51" t="s">
        <v>3227</v>
      </c>
      <c r="T5357" s="11" t="str">
        <f t="shared" si="2"/>
        <v>Trevor Howard</v>
      </c>
      <c r="U5357" s="51" t="s">
        <v>106</v>
      </c>
      <c r="V5357" s="51" t="s">
        <v>32996</v>
      </c>
      <c r="W5357" s="51" t="s">
        <v>32988</v>
      </c>
      <c r="X5357" s="8" t="s">
        <v>32989</v>
      </c>
      <c r="Y5357" s="56" t="s">
        <v>32997</v>
      </c>
      <c r="Z5357" s="56" t="s">
        <v>32998</v>
      </c>
      <c r="AA5357" s="51" t="s">
        <v>60</v>
      </c>
      <c r="AB5357" s="51" t="s">
        <v>60</v>
      </c>
      <c r="AC5357" s="51" t="s">
        <v>60</v>
      </c>
      <c r="AD5357" s="51" t="s">
        <v>60</v>
      </c>
      <c r="AE5357" s="51" t="s">
        <v>32991</v>
      </c>
      <c r="AF5357" s="8" t="s">
        <v>32992</v>
      </c>
      <c r="AG5357" s="8" t="s">
        <v>3321</v>
      </c>
      <c r="AH5357" s="8" t="s">
        <v>352</v>
      </c>
      <c r="AI5357" s="8" t="s">
        <v>233</v>
      </c>
      <c r="AJ5357" s="8"/>
      <c r="AK5357" s="8" t="s">
        <v>4544</v>
      </c>
      <c r="AL5357" s="8" t="s">
        <v>2114</v>
      </c>
      <c r="AM5357" s="8" t="s">
        <v>2611</v>
      </c>
      <c r="AN5357" s="8" t="s">
        <v>32993</v>
      </c>
      <c r="AO5357" s="8" t="s">
        <v>32994</v>
      </c>
      <c r="AP5357" s="9" t="s">
        <v>32992</v>
      </c>
      <c r="AQ5357" s="11">
        <v>1620.0</v>
      </c>
    </row>
    <row r="5358">
      <c r="A5358" s="8" t="str">
        <f t="shared" si="1"/>
        <v>Ana Mendoza Pineda</v>
      </c>
      <c r="B5358" s="51" t="s">
        <v>32982</v>
      </c>
      <c r="C5358" s="51" t="s">
        <v>32887</v>
      </c>
      <c r="D5358" s="2" t="s">
        <v>3307</v>
      </c>
      <c r="E5358" s="8" t="s">
        <v>30496</v>
      </c>
      <c r="F5358" s="8" t="s">
        <v>3309</v>
      </c>
      <c r="G5358" s="51" t="s">
        <v>32225</v>
      </c>
      <c r="H5358" s="95" t="s">
        <v>32983</v>
      </c>
      <c r="I5358" s="8" t="s">
        <v>1330</v>
      </c>
      <c r="J5358" s="10">
        <v>3.47</v>
      </c>
      <c r="K5358" s="8" t="s">
        <v>32984</v>
      </c>
      <c r="L5358" s="8"/>
      <c r="M5358" s="8"/>
      <c r="N5358" s="51" t="s">
        <v>32999</v>
      </c>
      <c r="O5358" s="51" t="s">
        <v>52</v>
      </c>
      <c r="P5358" s="51"/>
      <c r="Q5358" s="51"/>
      <c r="R5358" s="51" t="s">
        <v>22321</v>
      </c>
      <c r="S5358" s="51" t="s">
        <v>33000</v>
      </c>
      <c r="T5358" s="11" t="str">
        <f t="shared" si="2"/>
        <v>Ana Mendoza Pineda</v>
      </c>
      <c r="U5358" s="51" t="s">
        <v>80</v>
      </c>
      <c r="V5358" s="51" t="s">
        <v>33001</v>
      </c>
      <c r="W5358" s="51" t="s">
        <v>32988</v>
      </c>
      <c r="X5358" s="51" t="s">
        <v>32989</v>
      </c>
      <c r="Y5358" s="51" t="s">
        <v>60</v>
      </c>
      <c r="Z5358" s="56" t="s">
        <v>32998</v>
      </c>
      <c r="AA5358" s="51" t="s">
        <v>60</v>
      </c>
      <c r="AB5358" s="56" t="s">
        <v>33002</v>
      </c>
      <c r="AC5358" s="51" t="s">
        <v>60</v>
      </c>
      <c r="AD5358" s="56" t="s">
        <v>33003</v>
      </c>
      <c r="AE5358" s="51" t="s">
        <v>32991</v>
      </c>
      <c r="AF5358" s="8" t="s">
        <v>32992</v>
      </c>
      <c r="AG5358" s="8" t="s">
        <v>3321</v>
      </c>
      <c r="AH5358" s="8" t="s">
        <v>352</v>
      </c>
      <c r="AI5358" s="8" t="s">
        <v>233</v>
      </c>
      <c r="AJ5358" s="8"/>
      <c r="AK5358" s="8" t="s">
        <v>4544</v>
      </c>
      <c r="AL5358" s="8" t="s">
        <v>2114</v>
      </c>
      <c r="AM5358" s="8" t="s">
        <v>2611</v>
      </c>
      <c r="AN5358" s="8" t="s">
        <v>32993</v>
      </c>
      <c r="AO5358" s="8" t="s">
        <v>32994</v>
      </c>
      <c r="AP5358" s="9" t="s">
        <v>32992</v>
      </c>
      <c r="AQ5358" s="11">
        <v>1620.0</v>
      </c>
    </row>
    <row r="5359">
      <c r="A5359" s="8" t="str">
        <f t="shared" si="1"/>
        <v>Arthur Stringham</v>
      </c>
      <c r="B5359" s="8" t="s">
        <v>32982</v>
      </c>
      <c r="C5359" s="51" t="s">
        <v>32887</v>
      </c>
      <c r="D5359" s="2" t="s">
        <v>3307</v>
      </c>
      <c r="E5359" s="8" t="s">
        <v>30496</v>
      </c>
      <c r="F5359" s="8" t="s">
        <v>3309</v>
      </c>
      <c r="G5359" s="51" t="s">
        <v>32225</v>
      </c>
      <c r="H5359" s="95" t="s">
        <v>32983</v>
      </c>
      <c r="I5359" s="8" t="s">
        <v>1330</v>
      </c>
      <c r="J5359" s="10">
        <v>3.47</v>
      </c>
      <c r="K5359" s="8" t="s">
        <v>32984</v>
      </c>
      <c r="L5359" s="8"/>
      <c r="M5359" s="107"/>
      <c r="N5359" s="51" t="s">
        <v>33004</v>
      </c>
      <c r="O5359" s="51" t="s">
        <v>52</v>
      </c>
      <c r="P5359" s="51"/>
      <c r="Q5359" s="51"/>
      <c r="R5359" s="57" t="s">
        <v>1464</v>
      </c>
      <c r="S5359" s="57" t="s">
        <v>33005</v>
      </c>
      <c r="T5359" s="11" t="str">
        <f t="shared" si="2"/>
        <v>Arthur Stringham</v>
      </c>
      <c r="U5359" s="57" t="s">
        <v>80</v>
      </c>
      <c r="V5359" s="51" t="s">
        <v>33006</v>
      </c>
      <c r="W5359" s="57" t="s">
        <v>32988</v>
      </c>
      <c r="X5359" s="8" t="s">
        <v>32989</v>
      </c>
      <c r="Y5359" s="51" t="s">
        <v>60</v>
      </c>
      <c r="Z5359" s="56" t="s">
        <v>32998</v>
      </c>
      <c r="AA5359" s="51" t="s">
        <v>60</v>
      </c>
      <c r="AB5359" s="51" t="s">
        <v>60</v>
      </c>
      <c r="AC5359" s="51" t="s">
        <v>60</v>
      </c>
      <c r="AD5359" s="56" t="s">
        <v>33003</v>
      </c>
      <c r="AE5359" s="51" t="s">
        <v>32991</v>
      </c>
      <c r="AF5359" s="8" t="s">
        <v>32992</v>
      </c>
      <c r="AG5359" s="8" t="s">
        <v>3321</v>
      </c>
      <c r="AH5359" s="8" t="s">
        <v>352</v>
      </c>
      <c r="AI5359" s="8" t="s">
        <v>233</v>
      </c>
      <c r="AJ5359" s="8"/>
      <c r="AK5359" s="8" t="s">
        <v>4544</v>
      </c>
      <c r="AL5359" s="8" t="s">
        <v>2114</v>
      </c>
      <c r="AM5359" s="8" t="s">
        <v>2611</v>
      </c>
      <c r="AN5359" s="8" t="s">
        <v>32993</v>
      </c>
      <c r="AO5359" s="8" t="s">
        <v>32994</v>
      </c>
      <c r="AP5359" s="9" t="s">
        <v>32992</v>
      </c>
      <c r="AQ5359" s="11">
        <v>1620.0</v>
      </c>
    </row>
    <row r="5360">
      <c r="A5360" s="8" t="str">
        <f t="shared" si="1"/>
        <v>Austin Hatcher</v>
      </c>
      <c r="B5360" s="51" t="s">
        <v>32982</v>
      </c>
      <c r="C5360" s="51" t="s">
        <v>32887</v>
      </c>
      <c r="D5360" s="2" t="s">
        <v>3307</v>
      </c>
      <c r="E5360" s="8" t="s">
        <v>30496</v>
      </c>
      <c r="F5360" s="8" t="s">
        <v>3309</v>
      </c>
      <c r="G5360" s="51" t="s">
        <v>32225</v>
      </c>
      <c r="H5360" s="8" t="s">
        <v>32983</v>
      </c>
      <c r="I5360" s="8" t="s">
        <v>1330</v>
      </c>
      <c r="J5360" s="10">
        <v>3.47</v>
      </c>
      <c r="K5360" s="8" t="s">
        <v>32984</v>
      </c>
      <c r="L5360" s="8"/>
      <c r="M5360" s="8"/>
      <c r="N5360" s="51" t="s">
        <v>33007</v>
      </c>
      <c r="O5360" s="51" t="s">
        <v>52</v>
      </c>
      <c r="P5360" s="51"/>
      <c r="Q5360" s="51"/>
      <c r="R5360" s="51" t="s">
        <v>1765</v>
      </c>
      <c r="S5360" s="51" t="s">
        <v>33008</v>
      </c>
      <c r="T5360" s="11" t="str">
        <f t="shared" si="2"/>
        <v>Austin Hatcher</v>
      </c>
      <c r="U5360" s="51" t="s">
        <v>80</v>
      </c>
      <c r="V5360" s="51" t="s">
        <v>33009</v>
      </c>
      <c r="W5360" s="51" t="s">
        <v>32988</v>
      </c>
      <c r="X5360" s="51" t="s">
        <v>32989</v>
      </c>
      <c r="Y5360" s="56" t="s">
        <v>33010</v>
      </c>
      <c r="Z5360" s="56" t="s">
        <v>32998</v>
      </c>
      <c r="AA5360" s="51" t="s">
        <v>60</v>
      </c>
      <c r="AB5360" s="56" t="s">
        <v>33002</v>
      </c>
      <c r="AC5360" s="51" t="s">
        <v>60</v>
      </c>
      <c r="AD5360" s="56" t="s">
        <v>33003</v>
      </c>
      <c r="AE5360" s="51" t="s">
        <v>32991</v>
      </c>
      <c r="AF5360" s="8" t="s">
        <v>32992</v>
      </c>
      <c r="AG5360" s="8" t="s">
        <v>3321</v>
      </c>
      <c r="AH5360" s="8" t="s">
        <v>352</v>
      </c>
      <c r="AI5360" s="8" t="s">
        <v>233</v>
      </c>
      <c r="AJ5360" s="8"/>
      <c r="AK5360" s="8" t="s">
        <v>4544</v>
      </c>
      <c r="AL5360" s="8" t="s">
        <v>2114</v>
      </c>
      <c r="AM5360" s="8" t="s">
        <v>2611</v>
      </c>
      <c r="AN5360" s="8" t="s">
        <v>32993</v>
      </c>
      <c r="AO5360" s="8" t="s">
        <v>32994</v>
      </c>
      <c r="AP5360" s="9" t="s">
        <v>32992</v>
      </c>
      <c r="AQ5360" s="11">
        <v>1620.0</v>
      </c>
    </row>
    <row r="5361">
      <c r="A5361" s="8" t="str">
        <f t="shared" si="1"/>
        <v>Danny Wilkerson</v>
      </c>
      <c r="B5361" s="51" t="s">
        <v>33011</v>
      </c>
      <c r="C5361" s="51" t="s">
        <v>33012</v>
      </c>
      <c r="D5361" s="2" t="s">
        <v>3748</v>
      </c>
      <c r="E5361" s="8" t="s">
        <v>33013</v>
      </c>
      <c r="F5361" s="8" t="s">
        <v>3309</v>
      </c>
      <c r="G5361" s="51" t="s">
        <v>32225</v>
      </c>
      <c r="H5361" s="8" t="s">
        <v>33014</v>
      </c>
      <c r="I5361" s="8" t="s">
        <v>33015</v>
      </c>
      <c r="J5361" s="10">
        <v>3.4</v>
      </c>
      <c r="K5361" s="8" t="s">
        <v>33016</v>
      </c>
      <c r="L5361" s="8"/>
      <c r="M5361" s="8"/>
      <c r="N5361" s="51" t="s">
        <v>33017</v>
      </c>
      <c r="O5361" s="51" t="s">
        <v>52</v>
      </c>
      <c r="P5361" s="51"/>
      <c r="Q5361" s="51"/>
      <c r="R5361" s="51" t="s">
        <v>17930</v>
      </c>
      <c r="S5361" s="51" t="s">
        <v>20529</v>
      </c>
      <c r="T5361" s="11" t="str">
        <f t="shared" si="2"/>
        <v>Danny Wilkerson</v>
      </c>
      <c r="U5361" s="51" t="s">
        <v>55</v>
      </c>
      <c r="V5361" s="51" t="s">
        <v>33018</v>
      </c>
      <c r="W5361" s="51" t="s">
        <v>33019</v>
      </c>
      <c r="X5361" s="8" t="s">
        <v>33020</v>
      </c>
      <c r="Y5361" s="51" t="s">
        <v>60</v>
      </c>
      <c r="Z5361" s="56" t="s">
        <v>33021</v>
      </c>
      <c r="AA5361" s="51" t="s">
        <v>60</v>
      </c>
      <c r="AB5361" s="56" t="s">
        <v>33022</v>
      </c>
      <c r="AC5361" s="51" t="s">
        <v>60</v>
      </c>
      <c r="AD5361" s="56" t="s">
        <v>23030</v>
      </c>
      <c r="AE5361" s="51"/>
      <c r="AF5361" s="8" t="s">
        <v>33023</v>
      </c>
      <c r="AG5361" s="8" t="s">
        <v>3760</v>
      </c>
      <c r="AH5361" s="8" t="s">
        <v>232</v>
      </c>
      <c r="AI5361" s="8" t="s">
        <v>233</v>
      </c>
      <c r="AJ5361" s="8"/>
      <c r="AK5361" s="8"/>
      <c r="AL5361" s="8"/>
      <c r="AM5361" s="8"/>
      <c r="AN5361" s="8" t="s">
        <v>33024</v>
      </c>
      <c r="AO5361" s="8" t="s">
        <v>33025</v>
      </c>
      <c r="AP5361" s="9" t="s">
        <v>33023</v>
      </c>
      <c r="AQ5361" s="11">
        <v>1388.0</v>
      </c>
    </row>
    <row r="5362">
      <c r="A5362" s="8" t="str">
        <f t="shared" si="1"/>
        <v>Ryan Sommers</v>
      </c>
      <c r="B5362" s="51" t="s">
        <v>33011</v>
      </c>
      <c r="C5362" s="51" t="s">
        <v>33012</v>
      </c>
      <c r="D5362" s="2" t="s">
        <v>3748</v>
      </c>
      <c r="E5362" s="8" t="s">
        <v>33013</v>
      </c>
      <c r="F5362" s="8" t="s">
        <v>3309</v>
      </c>
      <c r="G5362" s="51" t="s">
        <v>32225</v>
      </c>
      <c r="H5362" s="8" t="s">
        <v>33014</v>
      </c>
      <c r="I5362" s="8" t="s">
        <v>33015</v>
      </c>
      <c r="J5362" s="10">
        <v>3.4</v>
      </c>
      <c r="K5362" s="8" t="s">
        <v>33016</v>
      </c>
      <c r="L5362" s="8"/>
      <c r="M5362" s="8"/>
      <c r="N5362" s="51" t="s">
        <v>33026</v>
      </c>
      <c r="O5362" s="51" t="s">
        <v>52</v>
      </c>
      <c r="P5362" s="51"/>
      <c r="Q5362" s="51"/>
      <c r="R5362" s="51" t="s">
        <v>927</v>
      </c>
      <c r="S5362" s="51" t="s">
        <v>33027</v>
      </c>
      <c r="T5362" s="11" t="str">
        <f t="shared" si="2"/>
        <v>Ryan Sommers</v>
      </c>
      <c r="U5362" s="51" t="s">
        <v>106</v>
      </c>
      <c r="V5362" s="51" t="s">
        <v>33028</v>
      </c>
      <c r="W5362" s="51" t="s">
        <v>33029</v>
      </c>
      <c r="X5362" s="8" t="s">
        <v>33020</v>
      </c>
      <c r="Y5362" s="51" t="s">
        <v>60</v>
      </c>
      <c r="Z5362" s="56" t="s">
        <v>33021</v>
      </c>
      <c r="AA5362" s="51" t="s">
        <v>60</v>
      </c>
      <c r="AB5362" s="56" t="s">
        <v>33022</v>
      </c>
      <c r="AC5362" s="51" t="s">
        <v>60</v>
      </c>
      <c r="AD5362" s="56" t="s">
        <v>23030</v>
      </c>
      <c r="AE5362" s="51"/>
      <c r="AF5362" s="8" t="s">
        <v>33023</v>
      </c>
      <c r="AG5362" s="8" t="s">
        <v>3760</v>
      </c>
      <c r="AH5362" s="8" t="s">
        <v>232</v>
      </c>
      <c r="AI5362" s="8" t="s">
        <v>233</v>
      </c>
      <c r="AJ5362" s="8"/>
      <c r="AK5362" s="8"/>
      <c r="AL5362" s="8"/>
      <c r="AM5362" s="8"/>
      <c r="AN5362" s="8" t="s">
        <v>33024</v>
      </c>
      <c r="AO5362" s="8" t="s">
        <v>33025</v>
      </c>
      <c r="AP5362" s="9" t="s">
        <v>33023</v>
      </c>
      <c r="AQ5362" s="11">
        <v>1388.0</v>
      </c>
    </row>
    <row r="5363">
      <c r="A5363" s="8" t="str">
        <f t="shared" si="1"/>
        <v>Josh Petro</v>
      </c>
      <c r="B5363" s="51" t="s">
        <v>33011</v>
      </c>
      <c r="C5363" s="51" t="s">
        <v>33012</v>
      </c>
      <c r="D5363" s="2" t="s">
        <v>3748</v>
      </c>
      <c r="E5363" s="8" t="s">
        <v>33013</v>
      </c>
      <c r="F5363" s="8" t="s">
        <v>3309</v>
      </c>
      <c r="G5363" s="51" t="s">
        <v>32225</v>
      </c>
      <c r="H5363" s="8" t="s">
        <v>33014</v>
      </c>
      <c r="I5363" s="8" t="s">
        <v>33015</v>
      </c>
      <c r="J5363" s="10">
        <v>3.4</v>
      </c>
      <c r="K5363" s="8" t="s">
        <v>33016</v>
      </c>
      <c r="L5363" s="8" t="s">
        <v>86</v>
      </c>
      <c r="M5363" s="8" t="s">
        <v>86</v>
      </c>
      <c r="N5363" s="51" t="s">
        <v>33030</v>
      </c>
      <c r="O5363" s="51" t="s">
        <v>52</v>
      </c>
      <c r="P5363" s="51"/>
      <c r="Q5363" s="51"/>
      <c r="R5363" s="51" t="s">
        <v>268</v>
      </c>
      <c r="S5363" s="51" t="s">
        <v>33031</v>
      </c>
      <c r="T5363" s="11" t="str">
        <f t="shared" si="2"/>
        <v>Josh Petro</v>
      </c>
      <c r="U5363" s="51" t="s">
        <v>80</v>
      </c>
      <c r="V5363" s="51" t="s">
        <v>86</v>
      </c>
      <c r="W5363" s="51" t="s">
        <v>86</v>
      </c>
      <c r="X5363" s="51" t="s">
        <v>33020</v>
      </c>
      <c r="Y5363" s="51" t="s">
        <v>60</v>
      </c>
      <c r="Z5363" s="56" t="s">
        <v>33032</v>
      </c>
      <c r="AA5363" s="51" t="s">
        <v>60</v>
      </c>
      <c r="AB5363" s="56" t="s">
        <v>33022</v>
      </c>
      <c r="AC5363" s="51" t="s">
        <v>60</v>
      </c>
      <c r="AD5363" s="56" t="s">
        <v>23030</v>
      </c>
      <c r="AE5363" s="51"/>
      <c r="AF5363" s="8" t="s">
        <v>33023</v>
      </c>
      <c r="AG5363" s="8" t="s">
        <v>3760</v>
      </c>
      <c r="AH5363" s="8" t="s">
        <v>232</v>
      </c>
      <c r="AI5363" s="8" t="s">
        <v>233</v>
      </c>
      <c r="AJ5363" s="8" t="s">
        <v>86</v>
      </c>
      <c r="AK5363" s="8" t="s">
        <v>86</v>
      </c>
      <c r="AL5363" s="8" t="s">
        <v>86</v>
      </c>
      <c r="AM5363" s="8" t="s">
        <v>86</v>
      </c>
      <c r="AN5363" s="8" t="s">
        <v>33024</v>
      </c>
      <c r="AO5363" s="8" t="s">
        <v>33025</v>
      </c>
      <c r="AP5363" s="9" t="s">
        <v>33023</v>
      </c>
      <c r="AQ5363" s="11">
        <v>1388.0</v>
      </c>
    </row>
    <row r="5364">
      <c r="A5364" s="8" t="str">
        <f t="shared" si="1"/>
        <v>Andre Moodie</v>
      </c>
      <c r="B5364" s="8" t="s">
        <v>33011</v>
      </c>
      <c r="C5364" s="51" t="s">
        <v>33012</v>
      </c>
      <c r="D5364" s="9" t="s">
        <v>3748</v>
      </c>
      <c r="E5364" s="8" t="s">
        <v>33013</v>
      </c>
      <c r="F5364" s="8" t="s">
        <v>3309</v>
      </c>
      <c r="G5364" s="8" t="s">
        <v>32225</v>
      </c>
      <c r="H5364" s="8" t="s">
        <v>33014</v>
      </c>
      <c r="I5364" s="8" t="s">
        <v>33015</v>
      </c>
      <c r="J5364" s="10">
        <v>3.4</v>
      </c>
      <c r="K5364" s="8" t="s">
        <v>33016</v>
      </c>
      <c r="L5364" s="8"/>
      <c r="M5364" s="8"/>
      <c r="N5364" s="8" t="s">
        <v>33033</v>
      </c>
      <c r="O5364" s="51" t="s">
        <v>52</v>
      </c>
      <c r="P5364" s="8"/>
      <c r="Q5364" s="8"/>
      <c r="R5364" s="13" t="s">
        <v>6411</v>
      </c>
      <c r="S5364" s="13" t="s">
        <v>33034</v>
      </c>
      <c r="T5364" s="11" t="str">
        <f t="shared" si="2"/>
        <v>Andre Moodie</v>
      </c>
      <c r="U5364" s="13" t="s">
        <v>80</v>
      </c>
      <c r="V5364" s="8" t="s">
        <v>33035</v>
      </c>
      <c r="W5364" s="57" t="s">
        <v>33036</v>
      </c>
      <c r="X5364" s="8" t="s">
        <v>33020</v>
      </c>
      <c r="Y5364" s="51" t="s">
        <v>60</v>
      </c>
      <c r="Z5364" s="56" t="s">
        <v>33032</v>
      </c>
      <c r="AA5364" s="51" t="s">
        <v>60</v>
      </c>
      <c r="AB5364" s="56" t="s">
        <v>33022</v>
      </c>
      <c r="AC5364" s="51" t="s">
        <v>60</v>
      </c>
      <c r="AD5364" s="56" t="s">
        <v>23030</v>
      </c>
      <c r="AE5364" s="8"/>
      <c r="AF5364" s="8" t="s">
        <v>33023</v>
      </c>
      <c r="AG5364" s="8" t="s">
        <v>3760</v>
      </c>
      <c r="AH5364" s="8" t="s">
        <v>232</v>
      </c>
      <c r="AI5364" s="8" t="s">
        <v>233</v>
      </c>
      <c r="AJ5364" s="8"/>
      <c r="AK5364" s="8"/>
      <c r="AL5364" s="8"/>
      <c r="AM5364" s="8"/>
      <c r="AN5364" s="8" t="s">
        <v>33024</v>
      </c>
      <c r="AO5364" s="8" t="s">
        <v>33025</v>
      </c>
      <c r="AP5364" s="15" t="s">
        <v>33023</v>
      </c>
      <c r="AQ5364" s="11">
        <v>1388.0</v>
      </c>
    </row>
    <row r="5365">
      <c r="A5365" s="8" t="str">
        <f t="shared" si="1"/>
        <v>Rustin Nyce</v>
      </c>
      <c r="B5365" s="51" t="s">
        <v>33037</v>
      </c>
      <c r="C5365" s="51" t="s">
        <v>33012</v>
      </c>
      <c r="D5365" s="2" t="s">
        <v>3748</v>
      </c>
      <c r="E5365" s="8" t="s">
        <v>33038</v>
      </c>
      <c r="F5365" s="8" t="s">
        <v>3309</v>
      </c>
      <c r="G5365" s="51" t="s">
        <v>32225</v>
      </c>
      <c r="H5365" s="8" t="s">
        <v>33039</v>
      </c>
      <c r="I5365" s="8" t="s">
        <v>25223</v>
      </c>
      <c r="J5365" s="10">
        <v>3.47</v>
      </c>
      <c r="K5365" s="8" t="s">
        <v>33040</v>
      </c>
      <c r="L5365" s="8"/>
      <c r="M5365" s="8"/>
      <c r="N5365" s="51" t="s">
        <v>33041</v>
      </c>
      <c r="O5365" s="51" t="s">
        <v>52</v>
      </c>
      <c r="P5365" s="51"/>
      <c r="Q5365" s="51"/>
      <c r="R5365" s="51" t="s">
        <v>33042</v>
      </c>
      <c r="S5365" s="51" t="s">
        <v>33043</v>
      </c>
      <c r="T5365" s="11" t="str">
        <f t="shared" si="2"/>
        <v>Rustin Nyce</v>
      </c>
      <c r="U5365" s="51" t="s">
        <v>311</v>
      </c>
      <c r="V5365" s="51" t="s">
        <v>33044</v>
      </c>
      <c r="W5365" s="51" t="s">
        <v>33045</v>
      </c>
      <c r="X5365" s="8" t="s">
        <v>33046</v>
      </c>
      <c r="Y5365" s="51" t="s">
        <v>60</v>
      </c>
      <c r="Z5365" s="56" t="s">
        <v>33047</v>
      </c>
      <c r="AA5365" s="51" t="s">
        <v>60</v>
      </c>
      <c r="AB5365" s="56" t="s">
        <v>33048</v>
      </c>
      <c r="AC5365" s="51" t="s">
        <v>60</v>
      </c>
      <c r="AD5365" s="56" t="s">
        <v>33049</v>
      </c>
      <c r="AE5365" s="51" t="s">
        <v>33050</v>
      </c>
      <c r="AF5365" s="8" t="s">
        <v>33038</v>
      </c>
      <c r="AG5365" s="8" t="s">
        <v>3760</v>
      </c>
      <c r="AH5365" s="8" t="s">
        <v>232</v>
      </c>
      <c r="AI5365" s="8" t="s">
        <v>233</v>
      </c>
      <c r="AJ5365" s="8"/>
      <c r="AK5365" s="8" t="s">
        <v>25077</v>
      </c>
      <c r="AL5365" s="8" t="s">
        <v>25768</v>
      </c>
      <c r="AM5365" s="8" t="s">
        <v>6631</v>
      </c>
      <c r="AN5365" s="8" t="s">
        <v>33051</v>
      </c>
      <c r="AO5365" s="8" t="s">
        <v>33052</v>
      </c>
      <c r="AP5365" s="9" t="s">
        <v>33038</v>
      </c>
      <c r="AQ5365" s="11">
        <v>800.0</v>
      </c>
    </row>
    <row r="5366">
      <c r="A5366" s="8" t="str">
        <f t="shared" si="1"/>
        <v>Lisa Voyles</v>
      </c>
      <c r="B5366" s="51" t="s">
        <v>33037</v>
      </c>
      <c r="C5366" s="51" t="s">
        <v>33012</v>
      </c>
      <c r="D5366" s="2" t="s">
        <v>3748</v>
      </c>
      <c r="E5366" s="8" t="s">
        <v>33038</v>
      </c>
      <c r="F5366" s="8" t="s">
        <v>3309</v>
      </c>
      <c r="G5366" s="51" t="s">
        <v>32225</v>
      </c>
      <c r="H5366" s="8" t="s">
        <v>33039</v>
      </c>
      <c r="I5366" s="8" t="s">
        <v>25223</v>
      </c>
      <c r="J5366" s="10">
        <v>3.47</v>
      </c>
      <c r="K5366" s="8" t="s">
        <v>33040</v>
      </c>
      <c r="L5366" s="8"/>
      <c r="M5366" s="8"/>
      <c r="N5366" s="51" t="s">
        <v>33053</v>
      </c>
      <c r="O5366" s="51" t="s">
        <v>52</v>
      </c>
      <c r="P5366" s="51"/>
      <c r="Q5366" s="51"/>
      <c r="R5366" s="51" t="s">
        <v>5955</v>
      </c>
      <c r="S5366" s="51" t="s">
        <v>33054</v>
      </c>
      <c r="T5366" s="11" t="str">
        <f t="shared" si="2"/>
        <v>Lisa Voyles</v>
      </c>
      <c r="U5366" s="51" t="s">
        <v>498</v>
      </c>
      <c r="V5366" s="51" t="s">
        <v>33055</v>
      </c>
      <c r="W5366" s="51"/>
      <c r="X5366" s="8" t="s">
        <v>33046</v>
      </c>
      <c r="Y5366" s="51" t="s">
        <v>60</v>
      </c>
      <c r="Z5366" s="56" t="s">
        <v>32936</v>
      </c>
      <c r="AA5366" s="56" t="s">
        <v>33056</v>
      </c>
      <c r="AB5366" s="51" t="s">
        <v>60</v>
      </c>
      <c r="AC5366" s="51" t="s">
        <v>60</v>
      </c>
      <c r="AD5366" s="56" t="s">
        <v>32937</v>
      </c>
      <c r="AE5366" s="51" t="s">
        <v>33050</v>
      </c>
      <c r="AF5366" s="8" t="s">
        <v>33038</v>
      </c>
      <c r="AG5366" s="8" t="s">
        <v>3760</v>
      </c>
      <c r="AH5366" s="8" t="s">
        <v>232</v>
      </c>
      <c r="AI5366" s="8" t="s">
        <v>233</v>
      </c>
      <c r="AJ5366" s="8"/>
      <c r="AK5366" s="8" t="s">
        <v>25077</v>
      </c>
      <c r="AL5366" s="8" t="s">
        <v>25768</v>
      </c>
      <c r="AM5366" s="8" t="s">
        <v>6631</v>
      </c>
      <c r="AN5366" s="8" t="s">
        <v>33051</v>
      </c>
      <c r="AO5366" s="8" t="s">
        <v>33052</v>
      </c>
      <c r="AP5366" s="9" t="s">
        <v>33038</v>
      </c>
      <c r="AQ5366" s="11">
        <v>800.0</v>
      </c>
    </row>
    <row r="5367">
      <c r="A5367" s="8" t="str">
        <f t="shared" si="1"/>
        <v>Suzette Rodriguez</v>
      </c>
      <c r="B5367" s="8" t="s">
        <v>33037</v>
      </c>
      <c r="C5367" s="51" t="s">
        <v>33012</v>
      </c>
      <c r="D5367" s="9" t="s">
        <v>3748</v>
      </c>
      <c r="E5367" s="8" t="s">
        <v>33038</v>
      </c>
      <c r="F5367" s="8" t="s">
        <v>3309</v>
      </c>
      <c r="G5367" s="8" t="s">
        <v>32225</v>
      </c>
      <c r="H5367" s="8" t="s">
        <v>33039</v>
      </c>
      <c r="I5367" s="8" t="s">
        <v>25223</v>
      </c>
      <c r="J5367" s="10">
        <v>3.47</v>
      </c>
      <c r="K5367" s="8" t="s">
        <v>33040</v>
      </c>
      <c r="L5367" s="8" t="s">
        <v>86</v>
      </c>
      <c r="M5367" s="8" t="s">
        <v>86</v>
      </c>
      <c r="N5367" s="8" t="s">
        <v>33057</v>
      </c>
      <c r="O5367" s="8" t="s">
        <v>52</v>
      </c>
      <c r="P5367" s="8"/>
      <c r="Q5367" s="8"/>
      <c r="R5367" s="8" t="s">
        <v>33058</v>
      </c>
      <c r="S5367" s="8" t="s">
        <v>13072</v>
      </c>
      <c r="T5367" s="11" t="str">
        <f t="shared" si="2"/>
        <v>Suzette Rodriguez</v>
      </c>
      <c r="U5367" s="8" t="s">
        <v>160</v>
      </c>
      <c r="V5367" s="8" t="s">
        <v>86</v>
      </c>
      <c r="W5367" s="8" t="s">
        <v>86</v>
      </c>
      <c r="X5367" s="8" t="s">
        <v>33046</v>
      </c>
      <c r="Y5367" s="51" t="s">
        <v>60</v>
      </c>
      <c r="Z5367" s="56" t="s">
        <v>32936</v>
      </c>
      <c r="AA5367" s="51" t="s">
        <v>60</v>
      </c>
      <c r="AB5367" s="51" t="s">
        <v>60</v>
      </c>
      <c r="AC5367" s="51" t="s">
        <v>60</v>
      </c>
      <c r="AD5367" s="56" t="s">
        <v>32937</v>
      </c>
      <c r="AE5367" s="8" t="s">
        <v>33050</v>
      </c>
      <c r="AF5367" s="8" t="s">
        <v>33038</v>
      </c>
      <c r="AG5367" s="8" t="s">
        <v>3760</v>
      </c>
      <c r="AH5367" s="8" t="s">
        <v>232</v>
      </c>
      <c r="AI5367" s="8" t="s">
        <v>233</v>
      </c>
      <c r="AJ5367" s="8" t="s">
        <v>86</v>
      </c>
      <c r="AK5367" s="8" t="s">
        <v>25077</v>
      </c>
      <c r="AL5367" s="8" t="s">
        <v>25768</v>
      </c>
      <c r="AM5367" s="8" t="s">
        <v>6631</v>
      </c>
      <c r="AN5367" s="8" t="s">
        <v>422</v>
      </c>
      <c r="AO5367" s="8" t="s">
        <v>33052</v>
      </c>
      <c r="AP5367" s="9" t="s">
        <v>33038</v>
      </c>
      <c r="AQ5367" s="11">
        <v>800.0</v>
      </c>
    </row>
    <row r="5368">
      <c r="A5368" s="8" t="str">
        <f t="shared" si="1"/>
        <v>Mandi Lloyd</v>
      </c>
      <c r="B5368" s="8" t="s">
        <v>33037</v>
      </c>
      <c r="C5368" s="51" t="s">
        <v>33012</v>
      </c>
      <c r="D5368" s="9" t="s">
        <v>3748</v>
      </c>
      <c r="E5368" s="8" t="s">
        <v>33038</v>
      </c>
      <c r="F5368" s="8" t="s">
        <v>3309</v>
      </c>
      <c r="G5368" s="8" t="s">
        <v>32225</v>
      </c>
      <c r="H5368" s="95" t="s">
        <v>33039</v>
      </c>
      <c r="I5368" s="8" t="s">
        <v>25223</v>
      </c>
      <c r="J5368" s="10">
        <v>3.47</v>
      </c>
      <c r="K5368" s="8" t="s">
        <v>33040</v>
      </c>
      <c r="L5368" s="8"/>
      <c r="M5368" s="107"/>
      <c r="N5368" s="8" t="s">
        <v>33059</v>
      </c>
      <c r="O5368" s="51" t="s">
        <v>52</v>
      </c>
      <c r="P5368" s="8"/>
      <c r="Q5368" s="8"/>
      <c r="R5368" s="13" t="s">
        <v>33060</v>
      </c>
      <c r="S5368" s="13" t="s">
        <v>33061</v>
      </c>
      <c r="T5368" s="11" t="str">
        <f t="shared" si="2"/>
        <v>Mandi Lloyd</v>
      </c>
      <c r="U5368" s="13" t="s">
        <v>674</v>
      </c>
      <c r="V5368" s="8" t="s">
        <v>33062</v>
      </c>
      <c r="W5368" s="8"/>
      <c r="X5368" s="8" t="s">
        <v>33046</v>
      </c>
      <c r="Y5368" s="51" t="s">
        <v>60</v>
      </c>
      <c r="Z5368" s="56" t="s">
        <v>32936</v>
      </c>
      <c r="AA5368" s="51" t="s">
        <v>60</v>
      </c>
      <c r="AB5368" s="51" t="s">
        <v>60</v>
      </c>
      <c r="AC5368" s="51" t="s">
        <v>60</v>
      </c>
      <c r="AD5368" s="56" t="s">
        <v>32937</v>
      </c>
      <c r="AE5368" s="8" t="s">
        <v>33050</v>
      </c>
      <c r="AF5368" s="8" t="s">
        <v>33038</v>
      </c>
      <c r="AG5368" s="8" t="s">
        <v>3760</v>
      </c>
      <c r="AH5368" s="8" t="s">
        <v>232</v>
      </c>
      <c r="AI5368" s="8" t="s">
        <v>233</v>
      </c>
      <c r="AJ5368" s="8"/>
      <c r="AK5368" s="8" t="s">
        <v>25077</v>
      </c>
      <c r="AL5368" s="8" t="s">
        <v>25768</v>
      </c>
      <c r="AM5368" s="8" t="s">
        <v>6631</v>
      </c>
      <c r="AN5368" s="8" t="s">
        <v>33051</v>
      </c>
      <c r="AO5368" s="8" t="s">
        <v>33052</v>
      </c>
      <c r="AP5368" s="9" t="s">
        <v>33038</v>
      </c>
      <c r="AQ5368" s="11">
        <v>800.0</v>
      </c>
    </row>
    <row r="5369">
      <c r="A5369" s="8" t="str">
        <f t="shared" si="1"/>
        <v>Bobby Lloyd</v>
      </c>
      <c r="B5369" s="51" t="s">
        <v>33037</v>
      </c>
      <c r="C5369" s="51" t="s">
        <v>33012</v>
      </c>
      <c r="D5369" s="2" t="s">
        <v>3748</v>
      </c>
      <c r="E5369" s="8" t="s">
        <v>33038</v>
      </c>
      <c r="F5369" s="8" t="s">
        <v>3309</v>
      </c>
      <c r="G5369" s="51" t="s">
        <v>32225</v>
      </c>
      <c r="H5369" s="95" t="s">
        <v>33039</v>
      </c>
      <c r="I5369" s="8" t="s">
        <v>25223</v>
      </c>
      <c r="J5369" s="10">
        <v>3.47</v>
      </c>
      <c r="K5369" s="8" t="s">
        <v>33040</v>
      </c>
      <c r="L5369" s="8"/>
      <c r="M5369" s="107"/>
      <c r="N5369" s="51" t="s">
        <v>33063</v>
      </c>
      <c r="O5369" s="51" t="s">
        <v>52</v>
      </c>
      <c r="P5369" s="51"/>
      <c r="Q5369" s="51"/>
      <c r="R5369" s="51" t="s">
        <v>1541</v>
      </c>
      <c r="S5369" s="51" t="s">
        <v>33061</v>
      </c>
      <c r="T5369" s="11" t="str">
        <f t="shared" si="2"/>
        <v>Bobby Lloyd</v>
      </c>
      <c r="U5369" s="8" t="s">
        <v>386</v>
      </c>
      <c r="V5369" s="51"/>
      <c r="W5369" s="51"/>
      <c r="X5369" s="51" t="s">
        <v>33046</v>
      </c>
      <c r="Y5369" s="51" t="s">
        <v>60</v>
      </c>
      <c r="Z5369" s="56" t="s">
        <v>32936</v>
      </c>
      <c r="AA5369" s="51" t="s">
        <v>60</v>
      </c>
      <c r="AB5369" s="51" t="s">
        <v>60</v>
      </c>
      <c r="AC5369" s="51" t="s">
        <v>60</v>
      </c>
      <c r="AD5369" s="56" t="s">
        <v>32937</v>
      </c>
      <c r="AE5369" s="51" t="s">
        <v>33050</v>
      </c>
      <c r="AF5369" s="8" t="s">
        <v>33038</v>
      </c>
      <c r="AG5369" s="8" t="s">
        <v>3760</v>
      </c>
      <c r="AH5369" s="8" t="s">
        <v>232</v>
      </c>
      <c r="AI5369" s="8" t="s">
        <v>233</v>
      </c>
      <c r="AJ5369" s="8"/>
      <c r="AK5369" s="8" t="s">
        <v>25077</v>
      </c>
      <c r="AL5369" s="8" t="s">
        <v>25768</v>
      </c>
      <c r="AM5369" s="8" t="s">
        <v>6631</v>
      </c>
      <c r="AN5369" s="8" t="s">
        <v>33051</v>
      </c>
      <c r="AO5369" s="8" t="s">
        <v>33052</v>
      </c>
      <c r="AP5369" s="9" t="s">
        <v>33038</v>
      </c>
      <c r="AQ5369" s="11">
        <v>800.0</v>
      </c>
    </row>
    <row r="5370">
      <c r="A5370" s="8" t="str">
        <f t="shared" si="1"/>
        <v>Ellis Gallion</v>
      </c>
      <c r="B5370" s="8" t="s">
        <v>33064</v>
      </c>
      <c r="C5370" s="51" t="s">
        <v>33012</v>
      </c>
      <c r="D5370" s="2" t="s">
        <v>3748</v>
      </c>
      <c r="E5370" s="51" t="s">
        <v>33065</v>
      </c>
      <c r="F5370" s="51" t="s">
        <v>3309</v>
      </c>
      <c r="G5370" s="51" t="s">
        <v>32225</v>
      </c>
      <c r="H5370" s="122" t="s">
        <v>33066</v>
      </c>
      <c r="I5370" s="59" t="s">
        <v>16843</v>
      </c>
      <c r="J5370" s="60">
        <v>3.59</v>
      </c>
      <c r="K5370" s="51" t="s">
        <v>33067</v>
      </c>
      <c r="L5370" s="51"/>
      <c r="M5370" s="123"/>
      <c r="N5370" s="51" t="s">
        <v>33068</v>
      </c>
      <c r="O5370" s="51" t="s">
        <v>52</v>
      </c>
      <c r="P5370" s="51" t="s">
        <v>959</v>
      </c>
      <c r="Q5370" s="51"/>
      <c r="R5370" s="51" t="s">
        <v>6891</v>
      </c>
      <c r="S5370" s="51" t="s">
        <v>33069</v>
      </c>
      <c r="T5370" s="11" t="str">
        <f t="shared" si="2"/>
        <v>Ellis Gallion</v>
      </c>
      <c r="U5370" s="51" t="s">
        <v>55</v>
      </c>
      <c r="V5370" s="51" t="s">
        <v>33070</v>
      </c>
      <c r="W5370" s="51" t="s">
        <v>33071</v>
      </c>
      <c r="X5370" s="51" t="s">
        <v>33072</v>
      </c>
      <c r="Y5370" s="51" t="s">
        <v>60</v>
      </c>
      <c r="Z5370" s="56" t="s">
        <v>33073</v>
      </c>
      <c r="AA5370" s="51" t="s">
        <v>60</v>
      </c>
      <c r="AB5370" s="51" t="s">
        <v>60</v>
      </c>
      <c r="AC5370" s="51" t="s">
        <v>60</v>
      </c>
      <c r="AD5370" s="56" t="s">
        <v>33049</v>
      </c>
      <c r="AE5370" s="51" t="s">
        <v>33074</v>
      </c>
      <c r="AF5370" s="51" t="s">
        <v>33075</v>
      </c>
      <c r="AG5370" s="51" t="s">
        <v>3760</v>
      </c>
      <c r="AH5370" s="51" t="s">
        <v>4581</v>
      </c>
      <c r="AI5370" s="51" t="s">
        <v>233</v>
      </c>
      <c r="AJ5370" s="51"/>
      <c r="AK5370" s="59" t="s">
        <v>3287</v>
      </c>
      <c r="AL5370" s="59" t="s">
        <v>3206</v>
      </c>
      <c r="AM5370" s="59" t="s">
        <v>743</v>
      </c>
      <c r="AN5370" s="59" t="s">
        <v>17341</v>
      </c>
      <c r="AO5370" s="59" t="s">
        <v>33076</v>
      </c>
      <c r="AP5370" s="67" t="s">
        <v>33075</v>
      </c>
      <c r="AQ5370" s="68">
        <v>1901.0</v>
      </c>
    </row>
    <row r="5371">
      <c r="A5371" s="8" t="str">
        <f t="shared" si="1"/>
        <v>Brian Dewey</v>
      </c>
      <c r="B5371" s="8" t="s">
        <v>33064</v>
      </c>
      <c r="C5371" s="51" t="s">
        <v>33012</v>
      </c>
      <c r="D5371" s="2" t="s">
        <v>3748</v>
      </c>
      <c r="E5371" s="8" t="s">
        <v>33065</v>
      </c>
      <c r="F5371" s="8" t="s">
        <v>3309</v>
      </c>
      <c r="G5371" s="51" t="s">
        <v>32225</v>
      </c>
      <c r="H5371" s="8" t="s">
        <v>33066</v>
      </c>
      <c r="I5371" s="8" t="s">
        <v>16843</v>
      </c>
      <c r="J5371" s="10">
        <v>3.59</v>
      </c>
      <c r="K5371" s="8" t="s">
        <v>33067</v>
      </c>
      <c r="L5371" s="8"/>
      <c r="M5371" s="8"/>
      <c r="N5371" s="51" t="s">
        <v>33077</v>
      </c>
      <c r="O5371" s="51" t="s">
        <v>52</v>
      </c>
      <c r="P5371" s="51"/>
      <c r="Q5371" s="51"/>
      <c r="R5371" s="57" t="s">
        <v>331</v>
      </c>
      <c r="S5371" s="57" t="s">
        <v>33078</v>
      </c>
      <c r="T5371" s="11" t="str">
        <f t="shared" si="2"/>
        <v>Brian Dewey</v>
      </c>
      <c r="U5371" s="51" t="s">
        <v>55</v>
      </c>
      <c r="V5371" s="51" t="s">
        <v>33079</v>
      </c>
      <c r="W5371" s="57" t="s">
        <v>33080</v>
      </c>
      <c r="X5371" s="8" t="s">
        <v>33072</v>
      </c>
      <c r="Y5371" s="51" t="s">
        <v>60</v>
      </c>
      <c r="Z5371" s="56" t="s">
        <v>33047</v>
      </c>
      <c r="AA5371" s="51" t="s">
        <v>60</v>
      </c>
      <c r="AB5371" s="56" t="s">
        <v>33081</v>
      </c>
      <c r="AC5371" s="51" t="s">
        <v>60</v>
      </c>
      <c r="AD5371" s="56" t="s">
        <v>33049</v>
      </c>
      <c r="AE5371" s="51" t="s">
        <v>33074</v>
      </c>
      <c r="AF5371" s="8" t="s">
        <v>33075</v>
      </c>
      <c r="AG5371" s="8" t="s">
        <v>3760</v>
      </c>
      <c r="AH5371" s="8" t="s">
        <v>4581</v>
      </c>
      <c r="AI5371" s="8" t="s">
        <v>233</v>
      </c>
      <c r="AJ5371" s="8"/>
      <c r="AK5371" s="8" t="s">
        <v>3287</v>
      </c>
      <c r="AL5371" s="8" t="s">
        <v>3206</v>
      </c>
      <c r="AM5371" s="8" t="s">
        <v>743</v>
      </c>
      <c r="AN5371" s="8" t="s">
        <v>17341</v>
      </c>
      <c r="AO5371" s="8" t="s">
        <v>33076</v>
      </c>
      <c r="AP5371" s="9" t="s">
        <v>33075</v>
      </c>
      <c r="AQ5371" s="11">
        <v>1901.0</v>
      </c>
    </row>
    <row r="5372">
      <c r="A5372" s="8" t="str">
        <f t="shared" si="1"/>
        <v>Dan Heinig</v>
      </c>
      <c r="B5372" s="51" t="s">
        <v>33064</v>
      </c>
      <c r="C5372" s="51" t="s">
        <v>33012</v>
      </c>
      <c r="D5372" s="2" t="s">
        <v>3748</v>
      </c>
      <c r="E5372" s="8" t="s">
        <v>33065</v>
      </c>
      <c r="F5372" s="8" t="s">
        <v>3309</v>
      </c>
      <c r="G5372" s="51" t="s">
        <v>32225</v>
      </c>
      <c r="H5372" s="121" t="s">
        <v>33066</v>
      </c>
      <c r="I5372" s="8" t="s">
        <v>16843</v>
      </c>
      <c r="J5372" s="10">
        <v>3.59</v>
      </c>
      <c r="K5372" s="8" t="s">
        <v>33067</v>
      </c>
      <c r="L5372" s="8"/>
      <c r="M5372" s="107"/>
      <c r="N5372" s="51" t="s">
        <v>33082</v>
      </c>
      <c r="O5372" s="51" t="s">
        <v>52</v>
      </c>
      <c r="P5372" s="51"/>
      <c r="Q5372" s="51"/>
      <c r="R5372" s="51" t="s">
        <v>344</v>
      </c>
      <c r="S5372" s="51" t="s">
        <v>33083</v>
      </c>
      <c r="T5372" s="11" t="str">
        <f t="shared" si="2"/>
        <v>Dan Heinig</v>
      </c>
      <c r="U5372" s="51" t="s">
        <v>160</v>
      </c>
      <c r="V5372" s="51"/>
      <c r="W5372" s="51"/>
      <c r="X5372" s="51" t="s">
        <v>33072</v>
      </c>
      <c r="Y5372" s="51" t="s">
        <v>60</v>
      </c>
      <c r="Z5372" s="56" t="s">
        <v>33047</v>
      </c>
      <c r="AA5372" s="51" t="s">
        <v>60</v>
      </c>
      <c r="AB5372" s="56" t="s">
        <v>33048</v>
      </c>
      <c r="AC5372" s="51" t="s">
        <v>60</v>
      </c>
      <c r="AD5372" s="56" t="s">
        <v>33049</v>
      </c>
      <c r="AE5372" s="51" t="s">
        <v>33074</v>
      </c>
      <c r="AF5372" s="8" t="s">
        <v>33075</v>
      </c>
      <c r="AG5372" s="8" t="s">
        <v>3760</v>
      </c>
      <c r="AH5372" s="8" t="s">
        <v>4581</v>
      </c>
      <c r="AI5372" s="8" t="s">
        <v>233</v>
      </c>
      <c r="AJ5372" s="8"/>
      <c r="AK5372" s="8" t="s">
        <v>3287</v>
      </c>
      <c r="AL5372" s="8" t="s">
        <v>3206</v>
      </c>
      <c r="AM5372" s="8" t="s">
        <v>743</v>
      </c>
      <c r="AN5372" s="8" t="s">
        <v>17341</v>
      </c>
      <c r="AO5372" s="8" t="s">
        <v>33076</v>
      </c>
      <c r="AP5372" s="9" t="s">
        <v>33075</v>
      </c>
      <c r="AQ5372" s="11">
        <v>1901.0</v>
      </c>
    </row>
    <row r="5373">
      <c r="A5373" s="8" t="str">
        <f t="shared" si="1"/>
        <v>Michael Williams</v>
      </c>
      <c r="B5373" s="51" t="s">
        <v>33064</v>
      </c>
      <c r="C5373" s="51" t="s">
        <v>33012</v>
      </c>
      <c r="D5373" s="2" t="s">
        <v>3748</v>
      </c>
      <c r="E5373" s="8" t="s">
        <v>33065</v>
      </c>
      <c r="F5373" s="8" t="s">
        <v>3309</v>
      </c>
      <c r="G5373" s="51" t="s">
        <v>32225</v>
      </c>
      <c r="H5373" s="95" t="s">
        <v>33066</v>
      </c>
      <c r="I5373" s="8" t="s">
        <v>16843</v>
      </c>
      <c r="J5373" s="10">
        <v>3.59</v>
      </c>
      <c r="K5373" s="8" t="s">
        <v>33067</v>
      </c>
      <c r="L5373" s="8"/>
      <c r="M5373" s="8"/>
      <c r="N5373" s="51" t="s">
        <v>33084</v>
      </c>
      <c r="O5373" s="51" t="s">
        <v>52</v>
      </c>
      <c r="P5373" s="51"/>
      <c r="Q5373" s="51"/>
      <c r="R5373" s="51" t="s">
        <v>731</v>
      </c>
      <c r="S5373" s="51" t="s">
        <v>1878</v>
      </c>
      <c r="T5373" s="11" t="str">
        <f t="shared" si="2"/>
        <v>Michael Williams</v>
      </c>
      <c r="U5373" s="51" t="s">
        <v>80</v>
      </c>
      <c r="V5373" s="51" t="s">
        <v>33085</v>
      </c>
      <c r="W5373" s="51" t="s">
        <v>33086</v>
      </c>
      <c r="X5373" s="8" t="s">
        <v>33072</v>
      </c>
      <c r="Y5373" s="51" t="s">
        <v>60</v>
      </c>
      <c r="Z5373" s="56" t="s">
        <v>33047</v>
      </c>
      <c r="AA5373" s="51" t="s">
        <v>60</v>
      </c>
      <c r="AB5373" s="56" t="s">
        <v>33048</v>
      </c>
      <c r="AC5373" s="51" t="s">
        <v>60</v>
      </c>
      <c r="AD5373" s="56" t="s">
        <v>33049</v>
      </c>
      <c r="AE5373" s="51" t="s">
        <v>33074</v>
      </c>
      <c r="AF5373" s="8" t="s">
        <v>33075</v>
      </c>
      <c r="AG5373" s="8" t="s">
        <v>3760</v>
      </c>
      <c r="AH5373" s="8" t="s">
        <v>4581</v>
      </c>
      <c r="AI5373" s="8" t="s">
        <v>233</v>
      </c>
      <c r="AJ5373" s="8"/>
      <c r="AK5373" s="8" t="s">
        <v>3287</v>
      </c>
      <c r="AL5373" s="8" t="s">
        <v>3206</v>
      </c>
      <c r="AM5373" s="8" t="s">
        <v>743</v>
      </c>
      <c r="AN5373" s="8" t="s">
        <v>17341</v>
      </c>
      <c r="AO5373" s="8" t="s">
        <v>33076</v>
      </c>
      <c r="AP5373" s="9" t="s">
        <v>33075</v>
      </c>
      <c r="AQ5373" s="11">
        <v>1901.0</v>
      </c>
    </row>
    <row r="5374">
      <c r="A5374" s="8" t="str">
        <f t="shared" si="1"/>
        <v>Dimitri Margaritidis</v>
      </c>
      <c r="B5374" s="51" t="s">
        <v>33064</v>
      </c>
      <c r="C5374" s="51" t="s">
        <v>33012</v>
      </c>
      <c r="D5374" s="2" t="s">
        <v>3748</v>
      </c>
      <c r="E5374" s="8" t="s">
        <v>33065</v>
      </c>
      <c r="F5374" s="8" t="s">
        <v>3309</v>
      </c>
      <c r="G5374" s="51" t="s">
        <v>32225</v>
      </c>
      <c r="H5374" s="121" t="s">
        <v>33066</v>
      </c>
      <c r="I5374" s="8" t="s">
        <v>16843</v>
      </c>
      <c r="J5374" s="10">
        <v>3.59</v>
      </c>
      <c r="K5374" s="8" t="s">
        <v>33067</v>
      </c>
      <c r="L5374" s="8"/>
      <c r="M5374" s="107"/>
      <c r="N5374" s="51" t="s">
        <v>33087</v>
      </c>
      <c r="O5374" s="51" t="s">
        <v>52</v>
      </c>
      <c r="P5374" s="51"/>
      <c r="Q5374" s="51"/>
      <c r="R5374" s="51" t="s">
        <v>27712</v>
      </c>
      <c r="S5374" s="51" t="s">
        <v>33088</v>
      </c>
      <c r="T5374" s="11" t="str">
        <f t="shared" si="2"/>
        <v>Dimitri Margaritidis</v>
      </c>
      <c r="U5374" s="51" t="s">
        <v>80</v>
      </c>
      <c r="V5374" s="51"/>
      <c r="W5374" s="51"/>
      <c r="X5374" s="8" t="s">
        <v>33072</v>
      </c>
      <c r="Y5374" s="51" t="s">
        <v>60</v>
      </c>
      <c r="Z5374" s="56" t="s">
        <v>33047</v>
      </c>
      <c r="AA5374" s="51" t="s">
        <v>60</v>
      </c>
      <c r="AB5374" s="56" t="s">
        <v>33048</v>
      </c>
      <c r="AC5374" s="51" t="s">
        <v>60</v>
      </c>
      <c r="AD5374" s="56" t="s">
        <v>33049</v>
      </c>
      <c r="AE5374" s="51" t="s">
        <v>33074</v>
      </c>
      <c r="AF5374" s="8" t="s">
        <v>33075</v>
      </c>
      <c r="AG5374" s="8" t="s">
        <v>3760</v>
      </c>
      <c r="AH5374" s="8" t="s">
        <v>4581</v>
      </c>
      <c r="AI5374" s="8" t="s">
        <v>233</v>
      </c>
      <c r="AJ5374" s="8"/>
      <c r="AK5374" s="8" t="s">
        <v>3287</v>
      </c>
      <c r="AL5374" s="8" t="s">
        <v>3206</v>
      </c>
      <c r="AM5374" s="8" t="s">
        <v>743</v>
      </c>
      <c r="AN5374" s="8" t="s">
        <v>17341</v>
      </c>
      <c r="AO5374" s="8" t="s">
        <v>33076</v>
      </c>
      <c r="AP5374" s="9" t="s">
        <v>33075</v>
      </c>
      <c r="AQ5374" s="11">
        <v>1901.0</v>
      </c>
    </row>
    <row r="5375">
      <c r="A5375" s="8" t="str">
        <f t="shared" si="1"/>
        <v>Heather Plastow</v>
      </c>
      <c r="B5375" s="51" t="s">
        <v>33064</v>
      </c>
      <c r="C5375" s="51" t="s">
        <v>33012</v>
      </c>
      <c r="D5375" s="2" t="s">
        <v>3748</v>
      </c>
      <c r="E5375" s="8" t="s">
        <v>33065</v>
      </c>
      <c r="F5375" s="8" t="s">
        <v>3309</v>
      </c>
      <c r="G5375" s="51" t="s">
        <v>32225</v>
      </c>
      <c r="H5375" s="8" t="s">
        <v>33066</v>
      </c>
      <c r="I5375" s="8" t="s">
        <v>16843</v>
      </c>
      <c r="J5375" s="10">
        <v>3.59</v>
      </c>
      <c r="K5375" s="8" t="s">
        <v>33067</v>
      </c>
      <c r="L5375" s="8"/>
      <c r="M5375" s="8"/>
      <c r="N5375" s="51" t="s">
        <v>33089</v>
      </c>
      <c r="O5375" s="51" t="s">
        <v>52</v>
      </c>
      <c r="P5375" s="51"/>
      <c r="Q5375" s="51"/>
      <c r="R5375" s="51" t="s">
        <v>11946</v>
      </c>
      <c r="S5375" s="51" t="s">
        <v>33090</v>
      </c>
      <c r="T5375" s="11" t="str">
        <f t="shared" si="2"/>
        <v>Heather Plastow</v>
      </c>
      <c r="U5375" s="51" t="s">
        <v>80</v>
      </c>
      <c r="V5375" s="51"/>
      <c r="W5375" s="51"/>
      <c r="X5375" s="8" t="s">
        <v>33072</v>
      </c>
      <c r="Y5375" s="51" t="s">
        <v>60</v>
      </c>
      <c r="Z5375" s="56" t="s">
        <v>33047</v>
      </c>
      <c r="AA5375" s="51" t="s">
        <v>60</v>
      </c>
      <c r="AB5375" s="56" t="s">
        <v>33048</v>
      </c>
      <c r="AC5375" s="51" t="s">
        <v>60</v>
      </c>
      <c r="AD5375" s="56" t="s">
        <v>33049</v>
      </c>
      <c r="AE5375" s="51" t="s">
        <v>33074</v>
      </c>
      <c r="AF5375" s="8" t="s">
        <v>33075</v>
      </c>
      <c r="AG5375" s="8" t="s">
        <v>3760</v>
      </c>
      <c r="AH5375" s="8" t="s">
        <v>4581</v>
      </c>
      <c r="AI5375" s="8" t="s">
        <v>233</v>
      </c>
      <c r="AJ5375" s="8"/>
      <c r="AK5375" s="8" t="s">
        <v>3287</v>
      </c>
      <c r="AL5375" s="8" t="s">
        <v>3206</v>
      </c>
      <c r="AM5375" s="8" t="s">
        <v>743</v>
      </c>
      <c r="AN5375" s="8" t="s">
        <v>17341</v>
      </c>
      <c r="AO5375" s="8" t="s">
        <v>33076</v>
      </c>
      <c r="AP5375" s="9" t="s">
        <v>33075</v>
      </c>
      <c r="AQ5375" s="11">
        <v>1901.0</v>
      </c>
    </row>
    <row r="5376">
      <c r="A5376" s="8" t="str">
        <f t="shared" si="1"/>
        <v>Kent Yoder</v>
      </c>
      <c r="B5376" s="51" t="s">
        <v>33064</v>
      </c>
      <c r="C5376" s="51" t="s">
        <v>33012</v>
      </c>
      <c r="D5376" s="2" t="s">
        <v>3748</v>
      </c>
      <c r="E5376" s="8" t="s">
        <v>33065</v>
      </c>
      <c r="F5376" s="8" t="s">
        <v>3309</v>
      </c>
      <c r="G5376" s="51" t="s">
        <v>32225</v>
      </c>
      <c r="H5376" s="8" t="s">
        <v>33066</v>
      </c>
      <c r="I5376" s="8" t="s">
        <v>16843</v>
      </c>
      <c r="J5376" s="10">
        <v>3.59</v>
      </c>
      <c r="K5376" s="8" t="s">
        <v>33067</v>
      </c>
      <c r="L5376" s="8"/>
      <c r="M5376" s="8"/>
      <c r="N5376" s="51" t="s">
        <v>33091</v>
      </c>
      <c r="O5376" s="51" t="s">
        <v>52</v>
      </c>
      <c r="P5376" s="51"/>
      <c r="Q5376" s="51"/>
      <c r="R5376" s="51" t="s">
        <v>8690</v>
      </c>
      <c r="S5376" s="51" t="s">
        <v>8719</v>
      </c>
      <c r="T5376" s="11" t="str">
        <f t="shared" si="2"/>
        <v>Kent Yoder</v>
      </c>
      <c r="U5376" s="51" t="s">
        <v>80</v>
      </c>
      <c r="V5376" s="51"/>
      <c r="W5376" s="51"/>
      <c r="X5376" s="8" t="s">
        <v>33072</v>
      </c>
      <c r="Y5376" s="51" t="s">
        <v>60</v>
      </c>
      <c r="Z5376" s="56" t="s">
        <v>33047</v>
      </c>
      <c r="AA5376" s="51" t="s">
        <v>60</v>
      </c>
      <c r="AB5376" s="56" t="s">
        <v>33048</v>
      </c>
      <c r="AC5376" s="51" t="s">
        <v>60</v>
      </c>
      <c r="AD5376" s="56" t="s">
        <v>33049</v>
      </c>
      <c r="AE5376" s="51" t="s">
        <v>33074</v>
      </c>
      <c r="AF5376" s="8" t="s">
        <v>33075</v>
      </c>
      <c r="AG5376" s="8" t="s">
        <v>3760</v>
      </c>
      <c r="AH5376" s="8" t="s">
        <v>4581</v>
      </c>
      <c r="AI5376" s="8" t="s">
        <v>233</v>
      </c>
      <c r="AJ5376" s="8"/>
      <c r="AK5376" s="8" t="s">
        <v>3287</v>
      </c>
      <c r="AL5376" s="8" t="s">
        <v>3206</v>
      </c>
      <c r="AM5376" s="8" t="s">
        <v>743</v>
      </c>
      <c r="AN5376" s="8" t="s">
        <v>17341</v>
      </c>
      <c r="AO5376" s="8" t="s">
        <v>33076</v>
      </c>
      <c r="AP5376" s="9" t="s">
        <v>33075</v>
      </c>
      <c r="AQ5376" s="11">
        <v>1901.0</v>
      </c>
    </row>
    <row r="5377">
      <c r="A5377" s="8" t="str">
        <f t="shared" si="1"/>
        <v>Austin Roark</v>
      </c>
      <c r="B5377" s="51" t="s">
        <v>33092</v>
      </c>
      <c r="C5377" s="51" t="s">
        <v>33012</v>
      </c>
      <c r="D5377" s="2" t="s">
        <v>3748</v>
      </c>
      <c r="E5377" s="8" t="s">
        <v>12415</v>
      </c>
      <c r="F5377" s="8" t="s">
        <v>3309</v>
      </c>
      <c r="G5377" s="51" t="s">
        <v>32225</v>
      </c>
      <c r="H5377" s="8" t="s">
        <v>33093</v>
      </c>
      <c r="I5377" s="8" t="s">
        <v>33094</v>
      </c>
      <c r="J5377" s="10">
        <v>3.44</v>
      </c>
      <c r="K5377" s="8" t="s">
        <v>33095</v>
      </c>
      <c r="L5377" s="8"/>
      <c r="M5377" s="8"/>
      <c r="N5377" s="51" t="s">
        <v>33096</v>
      </c>
      <c r="O5377" s="51" t="s">
        <v>52</v>
      </c>
      <c r="P5377" s="51"/>
      <c r="Q5377" s="51"/>
      <c r="R5377" s="51" t="s">
        <v>1765</v>
      </c>
      <c r="S5377" s="51" t="s">
        <v>23696</v>
      </c>
      <c r="T5377" s="11" t="str">
        <f t="shared" si="2"/>
        <v>Austin Roark</v>
      </c>
      <c r="U5377" s="51" t="s">
        <v>992</v>
      </c>
      <c r="V5377" s="51" t="s">
        <v>33097</v>
      </c>
      <c r="W5377" s="51" t="s">
        <v>33098</v>
      </c>
      <c r="X5377" s="8" t="s">
        <v>33099</v>
      </c>
      <c r="Y5377" s="56" t="s">
        <v>33100</v>
      </c>
      <c r="Z5377" s="56" t="s">
        <v>33101</v>
      </c>
      <c r="AA5377" s="51" t="s">
        <v>60</v>
      </c>
      <c r="AB5377" s="56" t="s">
        <v>33102</v>
      </c>
      <c r="AC5377" s="51" t="s">
        <v>60</v>
      </c>
      <c r="AD5377" s="56" t="s">
        <v>33103</v>
      </c>
      <c r="AE5377" s="124" t="s">
        <v>33104</v>
      </c>
      <c r="AF5377" s="8" t="s">
        <v>33105</v>
      </c>
      <c r="AG5377" s="8" t="s">
        <v>3760</v>
      </c>
      <c r="AH5377" s="8" t="s">
        <v>194</v>
      </c>
      <c r="AI5377" s="8" t="s">
        <v>233</v>
      </c>
      <c r="AJ5377" s="8"/>
      <c r="AK5377" s="8" t="s">
        <v>5220</v>
      </c>
      <c r="AL5377" s="8" t="s">
        <v>2114</v>
      </c>
      <c r="AM5377" s="8" t="s">
        <v>300</v>
      </c>
      <c r="AN5377" s="8" t="s">
        <v>33106</v>
      </c>
      <c r="AO5377" s="8" t="s">
        <v>33107</v>
      </c>
      <c r="AP5377" s="9" t="s">
        <v>33105</v>
      </c>
      <c r="AQ5377" s="11">
        <v>996.0</v>
      </c>
    </row>
    <row r="5378">
      <c r="A5378" s="8" t="str">
        <f t="shared" si="1"/>
        <v>Coby Bailey</v>
      </c>
      <c r="B5378" s="51" t="s">
        <v>33092</v>
      </c>
      <c r="C5378" s="51" t="s">
        <v>33012</v>
      </c>
      <c r="D5378" s="2" t="s">
        <v>3748</v>
      </c>
      <c r="E5378" s="8" t="s">
        <v>12415</v>
      </c>
      <c r="F5378" s="8" t="s">
        <v>3309</v>
      </c>
      <c r="G5378" s="51" t="s">
        <v>32225</v>
      </c>
      <c r="H5378" s="95" t="s">
        <v>33093</v>
      </c>
      <c r="I5378" s="8" t="s">
        <v>33094</v>
      </c>
      <c r="J5378" s="10">
        <v>3.44</v>
      </c>
      <c r="K5378" s="8" t="s">
        <v>33095</v>
      </c>
      <c r="L5378" s="8"/>
      <c r="M5378" s="8"/>
      <c r="N5378" s="51" t="s">
        <v>33108</v>
      </c>
      <c r="O5378" s="51" t="s">
        <v>52</v>
      </c>
      <c r="P5378" s="51"/>
      <c r="Q5378" s="51"/>
      <c r="R5378" s="51" t="s">
        <v>33109</v>
      </c>
      <c r="S5378" s="51" t="s">
        <v>3128</v>
      </c>
      <c r="T5378" s="11" t="str">
        <f t="shared" si="2"/>
        <v>Coby Bailey</v>
      </c>
      <c r="U5378" s="51" t="s">
        <v>80</v>
      </c>
      <c r="V5378" s="51"/>
      <c r="W5378" s="51"/>
      <c r="X5378" s="8" t="s">
        <v>33099</v>
      </c>
      <c r="Y5378" s="56" t="s">
        <v>33110</v>
      </c>
      <c r="Z5378" s="56" t="s">
        <v>33101</v>
      </c>
      <c r="AA5378" s="51" t="s">
        <v>60</v>
      </c>
      <c r="AB5378" s="51" t="s">
        <v>60</v>
      </c>
      <c r="AC5378" s="51" t="s">
        <v>60</v>
      </c>
      <c r="AD5378" s="51" t="s">
        <v>60</v>
      </c>
      <c r="AE5378" s="124" t="s">
        <v>33104</v>
      </c>
      <c r="AF5378" s="8" t="s">
        <v>33105</v>
      </c>
      <c r="AG5378" s="8" t="s">
        <v>3760</v>
      </c>
      <c r="AH5378" s="8" t="s">
        <v>194</v>
      </c>
      <c r="AI5378" s="8" t="s">
        <v>233</v>
      </c>
      <c r="AJ5378" s="8"/>
      <c r="AK5378" s="8" t="s">
        <v>5220</v>
      </c>
      <c r="AL5378" s="8" t="s">
        <v>2114</v>
      </c>
      <c r="AM5378" s="8" t="s">
        <v>300</v>
      </c>
      <c r="AN5378" s="8" t="s">
        <v>33106</v>
      </c>
      <c r="AO5378" s="8" t="s">
        <v>33107</v>
      </c>
      <c r="AP5378" s="9" t="s">
        <v>33105</v>
      </c>
      <c r="AQ5378" s="11">
        <v>996.0</v>
      </c>
    </row>
    <row r="5379">
      <c r="A5379" s="8" t="str">
        <f t="shared" si="1"/>
        <v>Destiny Copeland-Rolle</v>
      </c>
      <c r="B5379" s="51" t="s">
        <v>33092</v>
      </c>
      <c r="C5379" s="51" t="s">
        <v>33012</v>
      </c>
      <c r="D5379" s="2" t="s">
        <v>3748</v>
      </c>
      <c r="E5379" s="8" t="s">
        <v>12415</v>
      </c>
      <c r="F5379" s="8" t="s">
        <v>3309</v>
      </c>
      <c r="G5379" s="51" t="s">
        <v>32225</v>
      </c>
      <c r="H5379" s="121" t="s">
        <v>33093</v>
      </c>
      <c r="I5379" s="8" t="s">
        <v>33094</v>
      </c>
      <c r="J5379" s="10">
        <v>3.44</v>
      </c>
      <c r="K5379" s="8" t="s">
        <v>33095</v>
      </c>
      <c r="L5379" s="8"/>
      <c r="M5379" s="107"/>
      <c r="N5379" s="51" t="s">
        <v>33111</v>
      </c>
      <c r="O5379" s="51" t="s">
        <v>52</v>
      </c>
      <c r="P5379" s="51"/>
      <c r="Q5379" s="51"/>
      <c r="R5379" s="51" t="s">
        <v>18226</v>
      </c>
      <c r="S5379" s="51" t="s">
        <v>33112</v>
      </c>
      <c r="T5379" s="11" t="str">
        <f t="shared" si="2"/>
        <v>Destiny Copeland-Rolle</v>
      </c>
      <c r="U5379" s="51" t="s">
        <v>80</v>
      </c>
      <c r="V5379" s="51"/>
      <c r="W5379" s="51"/>
      <c r="X5379" s="8" t="s">
        <v>33099</v>
      </c>
      <c r="Y5379" s="51" t="s">
        <v>60</v>
      </c>
      <c r="Z5379" s="56" t="s">
        <v>33101</v>
      </c>
      <c r="AA5379" s="51" t="s">
        <v>60</v>
      </c>
      <c r="AB5379" s="56" t="s">
        <v>33113</v>
      </c>
      <c r="AC5379" s="51" t="s">
        <v>60</v>
      </c>
      <c r="AD5379" s="56" t="s">
        <v>33103</v>
      </c>
      <c r="AE5379" s="51" t="s">
        <v>33104</v>
      </c>
      <c r="AF5379" s="8" t="s">
        <v>33105</v>
      </c>
      <c r="AG5379" s="8" t="s">
        <v>3760</v>
      </c>
      <c r="AH5379" s="8" t="s">
        <v>194</v>
      </c>
      <c r="AI5379" s="8" t="s">
        <v>233</v>
      </c>
      <c r="AJ5379" s="8"/>
      <c r="AK5379" s="8" t="s">
        <v>5220</v>
      </c>
      <c r="AL5379" s="8" t="s">
        <v>2114</v>
      </c>
      <c r="AM5379" s="8" t="s">
        <v>300</v>
      </c>
      <c r="AN5379" s="8" t="s">
        <v>33106</v>
      </c>
      <c r="AO5379" s="8" t="s">
        <v>33107</v>
      </c>
      <c r="AP5379" s="9" t="s">
        <v>33105</v>
      </c>
      <c r="AQ5379" s="11">
        <v>996.0</v>
      </c>
    </row>
    <row r="5380">
      <c r="A5380" s="8" t="str">
        <f t="shared" si="1"/>
        <v>Brooks Gerke</v>
      </c>
      <c r="B5380" s="51" t="s">
        <v>33092</v>
      </c>
      <c r="C5380" s="51" t="s">
        <v>33012</v>
      </c>
      <c r="D5380" s="2" t="s">
        <v>3748</v>
      </c>
      <c r="E5380" s="8" t="s">
        <v>12415</v>
      </c>
      <c r="F5380" s="8" t="s">
        <v>3309</v>
      </c>
      <c r="G5380" s="51" t="s">
        <v>32225</v>
      </c>
      <c r="H5380" s="95" t="s">
        <v>33093</v>
      </c>
      <c r="I5380" s="8" t="s">
        <v>33094</v>
      </c>
      <c r="J5380" s="10">
        <v>3.44</v>
      </c>
      <c r="K5380" s="8" t="s">
        <v>33095</v>
      </c>
      <c r="L5380" s="8"/>
      <c r="M5380" s="8"/>
      <c r="N5380" s="51" t="s">
        <v>33114</v>
      </c>
      <c r="O5380" s="51" t="s">
        <v>52</v>
      </c>
      <c r="P5380" s="51"/>
      <c r="Q5380" s="51"/>
      <c r="R5380" s="51" t="s">
        <v>2983</v>
      </c>
      <c r="S5380" s="51" t="s">
        <v>33115</v>
      </c>
      <c r="T5380" s="11" t="str">
        <f t="shared" si="2"/>
        <v>Brooks Gerke</v>
      </c>
      <c r="U5380" s="51" t="s">
        <v>80</v>
      </c>
      <c r="V5380" s="51"/>
      <c r="W5380" s="51"/>
      <c r="X5380" s="8" t="s">
        <v>33099</v>
      </c>
      <c r="Y5380" s="51" t="s">
        <v>60</v>
      </c>
      <c r="Z5380" s="56" t="s">
        <v>33101</v>
      </c>
      <c r="AA5380" s="51" t="s">
        <v>60</v>
      </c>
      <c r="AB5380" s="56" t="s">
        <v>33113</v>
      </c>
      <c r="AC5380" s="51" t="s">
        <v>60</v>
      </c>
      <c r="AD5380" s="56" t="s">
        <v>33103</v>
      </c>
      <c r="AE5380" s="124" t="s">
        <v>33104</v>
      </c>
      <c r="AF5380" s="8" t="s">
        <v>33105</v>
      </c>
      <c r="AG5380" s="8" t="s">
        <v>3760</v>
      </c>
      <c r="AH5380" s="8" t="s">
        <v>194</v>
      </c>
      <c r="AI5380" s="8" t="s">
        <v>233</v>
      </c>
      <c r="AJ5380" s="8"/>
      <c r="AK5380" s="8" t="s">
        <v>5220</v>
      </c>
      <c r="AL5380" s="8" t="s">
        <v>2114</v>
      </c>
      <c r="AM5380" s="8" t="s">
        <v>300</v>
      </c>
      <c r="AN5380" s="8" t="s">
        <v>33106</v>
      </c>
      <c r="AO5380" s="8" t="s">
        <v>33107</v>
      </c>
      <c r="AP5380" s="9" t="s">
        <v>33105</v>
      </c>
      <c r="AQ5380" s="11">
        <v>996.0</v>
      </c>
    </row>
    <row r="5381">
      <c r="A5381" s="8" t="str">
        <f t="shared" si="1"/>
        <v>Dale Gerke</v>
      </c>
      <c r="B5381" s="51" t="s">
        <v>33092</v>
      </c>
      <c r="C5381" s="51" t="s">
        <v>33012</v>
      </c>
      <c r="D5381" s="2" t="s">
        <v>3748</v>
      </c>
      <c r="E5381" s="8" t="s">
        <v>12415</v>
      </c>
      <c r="F5381" s="8" t="s">
        <v>3309</v>
      </c>
      <c r="G5381" s="51" t="s">
        <v>32225</v>
      </c>
      <c r="H5381" s="121" t="s">
        <v>33093</v>
      </c>
      <c r="I5381" s="8" t="s">
        <v>33094</v>
      </c>
      <c r="J5381" s="10">
        <v>3.44</v>
      </c>
      <c r="K5381" s="8" t="s">
        <v>33095</v>
      </c>
      <c r="L5381" s="8"/>
      <c r="M5381" s="107"/>
      <c r="N5381" s="51" t="s">
        <v>33116</v>
      </c>
      <c r="O5381" s="51" t="s">
        <v>52</v>
      </c>
      <c r="P5381" s="51"/>
      <c r="Q5381" s="51"/>
      <c r="R5381" s="51" t="s">
        <v>17251</v>
      </c>
      <c r="S5381" s="51" t="s">
        <v>33115</v>
      </c>
      <c r="T5381" s="11" t="str">
        <f t="shared" si="2"/>
        <v>Dale Gerke</v>
      </c>
      <c r="U5381" s="51" t="s">
        <v>80</v>
      </c>
      <c r="V5381" s="51"/>
      <c r="W5381" s="51"/>
      <c r="X5381" s="8" t="s">
        <v>33099</v>
      </c>
      <c r="Y5381" s="51" t="s">
        <v>60</v>
      </c>
      <c r="Z5381" s="56" t="s">
        <v>33101</v>
      </c>
      <c r="AA5381" s="51" t="s">
        <v>60</v>
      </c>
      <c r="AB5381" s="56" t="s">
        <v>33113</v>
      </c>
      <c r="AC5381" s="51" t="s">
        <v>60</v>
      </c>
      <c r="AD5381" s="56" t="s">
        <v>33103</v>
      </c>
      <c r="AE5381" s="124" t="s">
        <v>33104</v>
      </c>
      <c r="AF5381" s="8" t="s">
        <v>33105</v>
      </c>
      <c r="AG5381" s="8" t="s">
        <v>3760</v>
      </c>
      <c r="AH5381" s="8" t="s">
        <v>194</v>
      </c>
      <c r="AI5381" s="8" t="s">
        <v>233</v>
      </c>
      <c r="AJ5381" s="8"/>
      <c r="AK5381" s="8" t="s">
        <v>5220</v>
      </c>
      <c r="AL5381" s="8" t="s">
        <v>2114</v>
      </c>
      <c r="AM5381" s="8" t="s">
        <v>300</v>
      </c>
      <c r="AN5381" s="8" t="s">
        <v>33106</v>
      </c>
      <c r="AO5381" s="8" t="s">
        <v>33107</v>
      </c>
      <c r="AP5381" s="9" t="s">
        <v>33105</v>
      </c>
      <c r="AQ5381" s="11">
        <v>996.0</v>
      </c>
    </row>
    <row r="5382">
      <c r="A5382" s="8" t="str">
        <f t="shared" si="1"/>
        <v>Cassie Smith</v>
      </c>
      <c r="B5382" s="51" t="s">
        <v>33092</v>
      </c>
      <c r="C5382" s="51" t="s">
        <v>33012</v>
      </c>
      <c r="D5382" s="2" t="s">
        <v>3748</v>
      </c>
      <c r="E5382" s="8" t="s">
        <v>12415</v>
      </c>
      <c r="F5382" s="8" t="s">
        <v>3309</v>
      </c>
      <c r="G5382" s="51" t="s">
        <v>32225</v>
      </c>
      <c r="H5382" s="8" t="s">
        <v>33093</v>
      </c>
      <c r="I5382" s="8" t="s">
        <v>33094</v>
      </c>
      <c r="J5382" s="10">
        <v>3.44</v>
      </c>
      <c r="K5382" s="8" t="s">
        <v>33095</v>
      </c>
      <c r="L5382" s="8"/>
      <c r="M5382" s="8"/>
      <c r="N5382" s="51" t="s">
        <v>33117</v>
      </c>
      <c r="O5382" s="51" t="s">
        <v>52</v>
      </c>
      <c r="P5382" s="51"/>
      <c r="Q5382" s="51"/>
      <c r="R5382" s="51" t="s">
        <v>33118</v>
      </c>
      <c r="S5382" s="51" t="s">
        <v>941</v>
      </c>
      <c r="T5382" s="11" t="str">
        <f t="shared" si="2"/>
        <v>Cassie Smith</v>
      </c>
      <c r="U5382" s="51" t="s">
        <v>80</v>
      </c>
      <c r="V5382" s="51"/>
      <c r="W5382" s="51"/>
      <c r="X5382" s="8" t="s">
        <v>33099</v>
      </c>
      <c r="Y5382" s="51" t="s">
        <v>60</v>
      </c>
      <c r="Z5382" s="56" t="s">
        <v>33101</v>
      </c>
      <c r="AA5382" s="56" t="s">
        <v>33119</v>
      </c>
      <c r="AB5382" s="56" t="s">
        <v>33113</v>
      </c>
      <c r="AC5382" s="51" t="s">
        <v>60</v>
      </c>
      <c r="AD5382" s="56" t="s">
        <v>33103</v>
      </c>
      <c r="AE5382" s="124" t="s">
        <v>33104</v>
      </c>
      <c r="AF5382" s="8" t="s">
        <v>33105</v>
      </c>
      <c r="AG5382" s="8" t="s">
        <v>3760</v>
      </c>
      <c r="AH5382" s="8" t="s">
        <v>194</v>
      </c>
      <c r="AI5382" s="8" t="s">
        <v>233</v>
      </c>
      <c r="AJ5382" s="8"/>
      <c r="AK5382" s="8" t="s">
        <v>5220</v>
      </c>
      <c r="AL5382" s="8" t="s">
        <v>2114</v>
      </c>
      <c r="AM5382" s="8" t="s">
        <v>300</v>
      </c>
      <c r="AN5382" s="8" t="s">
        <v>33106</v>
      </c>
      <c r="AO5382" s="8" t="s">
        <v>33107</v>
      </c>
      <c r="AP5382" s="9" t="s">
        <v>33105</v>
      </c>
      <c r="AQ5382" s="11">
        <v>996.0</v>
      </c>
    </row>
    <row r="5383">
      <c r="A5383" s="8" t="str">
        <f t="shared" si="1"/>
        <v>Doug Edgar</v>
      </c>
      <c r="B5383" s="51" t="s">
        <v>33120</v>
      </c>
      <c r="C5383" s="51" t="s">
        <v>33121</v>
      </c>
      <c r="D5383" s="2" t="s">
        <v>3748</v>
      </c>
      <c r="E5383" s="8" t="s">
        <v>3971</v>
      </c>
      <c r="F5383" s="8" t="s">
        <v>3309</v>
      </c>
      <c r="G5383" s="51" t="s">
        <v>32225</v>
      </c>
      <c r="H5383" s="8" t="s">
        <v>33122</v>
      </c>
      <c r="I5383" s="8" t="s">
        <v>49</v>
      </c>
      <c r="J5383" s="10">
        <v>2.98</v>
      </c>
      <c r="K5383" s="8" t="s">
        <v>33123</v>
      </c>
      <c r="L5383" s="8"/>
      <c r="M5383" s="8"/>
      <c r="N5383" s="51" t="s">
        <v>33124</v>
      </c>
      <c r="O5383" s="51" t="s">
        <v>52</v>
      </c>
      <c r="P5383" s="51"/>
      <c r="Q5383" s="51"/>
      <c r="R5383" s="51" t="s">
        <v>811</v>
      </c>
      <c r="S5383" s="51" t="s">
        <v>11056</v>
      </c>
      <c r="T5383" s="11" t="str">
        <f t="shared" si="2"/>
        <v>Doug Edgar</v>
      </c>
      <c r="U5383" s="51" t="s">
        <v>55</v>
      </c>
      <c r="V5383" s="51" t="s">
        <v>33125</v>
      </c>
      <c r="W5383" s="8" t="s">
        <v>33126</v>
      </c>
      <c r="X5383" s="8" t="s">
        <v>33127</v>
      </c>
      <c r="Y5383" s="56" t="s">
        <v>33128</v>
      </c>
      <c r="Z5383" s="56" t="s">
        <v>33129</v>
      </c>
      <c r="AA5383" s="51" t="s">
        <v>60</v>
      </c>
      <c r="AB5383" s="51" t="s">
        <v>60</v>
      </c>
      <c r="AC5383" s="51" t="s">
        <v>60</v>
      </c>
      <c r="AD5383" s="51" t="s">
        <v>60</v>
      </c>
      <c r="AE5383" s="51" t="s">
        <v>33130</v>
      </c>
      <c r="AF5383" s="8" t="s">
        <v>33131</v>
      </c>
      <c r="AG5383" s="8" t="s">
        <v>3760</v>
      </c>
      <c r="AH5383" s="8" t="s">
        <v>65</v>
      </c>
      <c r="AI5383" s="8" t="s">
        <v>233</v>
      </c>
      <c r="AJ5383" s="8"/>
      <c r="AK5383" s="8"/>
      <c r="AL5383" s="8"/>
      <c r="AM5383" s="8"/>
      <c r="AN5383" s="8" t="s">
        <v>33132</v>
      </c>
      <c r="AO5383" s="8" t="s">
        <v>33133</v>
      </c>
      <c r="AP5383" s="9" t="s">
        <v>33131</v>
      </c>
      <c r="AQ5383" s="11">
        <v>7249.0</v>
      </c>
    </row>
    <row r="5384">
      <c r="A5384" s="8" t="str">
        <f t="shared" si="1"/>
        <v>Alex Kluchki</v>
      </c>
      <c r="B5384" s="51" t="s">
        <v>33120</v>
      </c>
      <c r="C5384" s="51" t="s">
        <v>33121</v>
      </c>
      <c r="D5384" s="2" t="s">
        <v>3748</v>
      </c>
      <c r="E5384" s="8" t="s">
        <v>3971</v>
      </c>
      <c r="F5384" s="8" t="s">
        <v>3309</v>
      </c>
      <c r="G5384" s="51" t="s">
        <v>32225</v>
      </c>
      <c r="H5384" s="95" t="s">
        <v>33122</v>
      </c>
      <c r="I5384" s="8" t="s">
        <v>49</v>
      </c>
      <c r="J5384" s="10">
        <v>2.98</v>
      </c>
      <c r="K5384" s="8" t="s">
        <v>33123</v>
      </c>
      <c r="L5384" s="8" t="s">
        <v>86</v>
      </c>
      <c r="M5384" s="8" t="s">
        <v>86</v>
      </c>
      <c r="N5384" s="51" t="s">
        <v>33134</v>
      </c>
      <c r="O5384" s="51" t="s">
        <v>52</v>
      </c>
      <c r="P5384" s="51"/>
      <c r="Q5384" s="51"/>
      <c r="R5384" s="51" t="s">
        <v>766</v>
      </c>
      <c r="S5384" s="51" t="s">
        <v>33135</v>
      </c>
      <c r="T5384" s="11" t="str">
        <f t="shared" si="2"/>
        <v>Alex Kluchki</v>
      </c>
      <c r="U5384" s="51" t="s">
        <v>106</v>
      </c>
      <c r="V5384" s="51" t="s">
        <v>33136</v>
      </c>
      <c r="W5384" s="8" t="s">
        <v>33137</v>
      </c>
      <c r="X5384" s="51" t="s">
        <v>33127</v>
      </c>
      <c r="Y5384" s="56" t="s">
        <v>33138</v>
      </c>
      <c r="Z5384" s="56" t="s">
        <v>33129</v>
      </c>
      <c r="AA5384" s="51" t="s">
        <v>60</v>
      </c>
      <c r="AB5384" s="51" t="s">
        <v>60</v>
      </c>
      <c r="AC5384" s="56" t="s">
        <v>33139</v>
      </c>
      <c r="AD5384" s="56" t="s">
        <v>33140</v>
      </c>
      <c r="AE5384" s="51" t="s">
        <v>33130</v>
      </c>
      <c r="AF5384" s="8" t="s">
        <v>33131</v>
      </c>
      <c r="AG5384" s="8" t="s">
        <v>3760</v>
      </c>
      <c r="AH5384" s="8" t="s">
        <v>65</v>
      </c>
      <c r="AI5384" s="8" t="s">
        <v>233</v>
      </c>
      <c r="AJ5384" s="8" t="s">
        <v>86</v>
      </c>
      <c r="AK5384" s="8" t="s">
        <v>86</v>
      </c>
      <c r="AL5384" s="8" t="s">
        <v>86</v>
      </c>
      <c r="AM5384" s="8" t="s">
        <v>86</v>
      </c>
      <c r="AN5384" s="8" t="s">
        <v>33132</v>
      </c>
      <c r="AO5384" s="8" t="s">
        <v>33133</v>
      </c>
      <c r="AP5384" s="9" t="s">
        <v>33131</v>
      </c>
      <c r="AQ5384" s="11">
        <v>7249.0</v>
      </c>
    </row>
    <row r="5385">
      <c r="A5385" s="8" t="str">
        <f t="shared" si="1"/>
        <v>Brandon Bronzan</v>
      </c>
      <c r="B5385" s="51" t="s">
        <v>33120</v>
      </c>
      <c r="C5385" s="51" t="s">
        <v>33121</v>
      </c>
      <c r="D5385" s="2" t="s">
        <v>3748</v>
      </c>
      <c r="E5385" s="8" t="s">
        <v>3971</v>
      </c>
      <c r="F5385" s="8" t="s">
        <v>3309</v>
      </c>
      <c r="G5385" s="51" t="s">
        <v>32225</v>
      </c>
      <c r="H5385" s="121" t="s">
        <v>33122</v>
      </c>
      <c r="I5385" s="8" t="s">
        <v>49</v>
      </c>
      <c r="J5385" s="10">
        <v>2.98</v>
      </c>
      <c r="K5385" s="8" t="s">
        <v>33123</v>
      </c>
      <c r="L5385" s="8"/>
      <c r="M5385" s="107"/>
      <c r="N5385" s="51" t="s">
        <v>33141</v>
      </c>
      <c r="O5385" s="51" t="s">
        <v>52</v>
      </c>
      <c r="P5385" s="51"/>
      <c r="Q5385" s="51"/>
      <c r="R5385" s="51" t="s">
        <v>977</v>
      </c>
      <c r="S5385" s="51" t="s">
        <v>33142</v>
      </c>
      <c r="T5385" s="11" t="str">
        <f t="shared" si="2"/>
        <v>Brandon Bronzan</v>
      </c>
      <c r="U5385" s="51" t="s">
        <v>106</v>
      </c>
      <c r="V5385" s="51" t="s">
        <v>33143</v>
      </c>
      <c r="W5385" s="51" t="s">
        <v>33144</v>
      </c>
      <c r="X5385" s="8" t="s">
        <v>33127</v>
      </c>
      <c r="Y5385" s="56" t="s">
        <v>33145</v>
      </c>
      <c r="Z5385" s="51" t="s">
        <v>60</v>
      </c>
      <c r="AA5385" s="56" t="s">
        <v>33146</v>
      </c>
      <c r="AB5385" s="51" t="s">
        <v>60</v>
      </c>
      <c r="AC5385" s="56" t="s">
        <v>33147</v>
      </c>
      <c r="AD5385" s="51" t="s">
        <v>60</v>
      </c>
      <c r="AE5385" s="51" t="s">
        <v>33130</v>
      </c>
      <c r="AF5385" s="8" t="s">
        <v>33131</v>
      </c>
      <c r="AG5385" s="8" t="s">
        <v>3760</v>
      </c>
      <c r="AH5385" s="8" t="s">
        <v>65</v>
      </c>
      <c r="AI5385" s="8" t="s">
        <v>233</v>
      </c>
      <c r="AJ5385" s="8"/>
      <c r="AK5385" s="8"/>
      <c r="AL5385" s="8"/>
      <c r="AM5385" s="8"/>
      <c r="AN5385" s="8" t="s">
        <v>33132</v>
      </c>
      <c r="AO5385" s="8" t="s">
        <v>33133</v>
      </c>
      <c r="AP5385" s="9" t="s">
        <v>33131</v>
      </c>
      <c r="AQ5385" s="11">
        <v>7249.0</v>
      </c>
    </row>
    <row r="5386">
      <c r="A5386" s="8" t="str">
        <f t="shared" si="1"/>
        <v>Chauntiel Smith</v>
      </c>
      <c r="B5386" s="51" t="s">
        <v>33120</v>
      </c>
      <c r="C5386" s="51" t="s">
        <v>33121</v>
      </c>
      <c r="D5386" s="2" t="s">
        <v>3748</v>
      </c>
      <c r="E5386" s="8" t="s">
        <v>3971</v>
      </c>
      <c r="F5386" s="8" t="s">
        <v>3309</v>
      </c>
      <c r="G5386" s="51" t="s">
        <v>32225</v>
      </c>
      <c r="H5386" s="8" t="s">
        <v>33122</v>
      </c>
      <c r="I5386" s="8" t="s">
        <v>49</v>
      </c>
      <c r="J5386" s="10">
        <v>2.98</v>
      </c>
      <c r="K5386" s="8" t="s">
        <v>33123</v>
      </c>
      <c r="L5386" s="8"/>
      <c r="M5386" s="8"/>
      <c r="N5386" s="51" t="s">
        <v>33148</v>
      </c>
      <c r="O5386" s="51" t="s">
        <v>52</v>
      </c>
      <c r="P5386" s="51"/>
      <c r="Q5386" s="51"/>
      <c r="R5386" s="51" t="s">
        <v>33149</v>
      </c>
      <c r="S5386" s="51" t="s">
        <v>941</v>
      </c>
      <c r="T5386" s="11" t="str">
        <f t="shared" si="2"/>
        <v>Chauntiel Smith</v>
      </c>
      <c r="U5386" s="51" t="s">
        <v>80</v>
      </c>
      <c r="V5386" s="51" t="s">
        <v>33150</v>
      </c>
      <c r="W5386" s="51"/>
      <c r="X5386" s="8" t="s">
        <v>33127</v>
      </c>
      <c r="Y5386" s="51" t="s">
        <v>60</v>
      </c>
      <c r="Z5386" s="56" t="s">
        <v>33129</v>
      </c>
      <c r="AA5386" s="51" t="s">
        <v>60</v>
      </c>
      <c r="AB5386" s="51" t="s">
        <v>60</v>
      </c>
      <c r="AC5386" s="51" t="s">
        <v>60</v>
      </c>
      <c r="AD5386" s="51" t="s">
        <v>60</v>
      </c>
      <c r="AE5386" s="51" t="s">
        <v>33130</v>
      </c>
      <c r="AF5386" s="8" t="s">
        <v>33131</v>
      </c>
      <c r="AG5386" s="8" t="s">
        <v>3760</v>
      </c>
      <c r="AH5386" s="8" t="s">
        <v>65</v>
      </c>
      <c r="AI5386" s="8" t="s">
        <v>233</v>
      </c>
      <c r="AJ5386" s="8"/>
      <c r="AK5386" s="8"/>
      <c r="AL5386" s="8"/>
      <c r="AM5386" s="8"/>
      <c r="AN5386" s="8" t="s">
        <v>33132</v>
      </c>
      <c r="AO5386" s="8" t="s">
        <v>33133</v>
      </c>
      <c r="AP5386" s="9" t="s">
        <v>33131</v>
      </c>
      <c r="AQ5386" s="11">
        <v>7249.0</v>
      </c>
    </row>
    <row r="5387">
      <c r="A5387" s="8" t="str">
        <f t="shared" si="1"/>
        <v>JW Maierle</v>
      </c>
      <c r="B5387" s="51" t="s">
        <v>33120</v>
      </c>
      <c r="C5387" s="51" t="s">
        <v>33121</v>
      </c>
      <c r="D5387" s="2" t="s">
        <v>3748</v>
      </c>
      <c r="E5387" s="8" t="s">
        <v>3971</v>
      </c>
      <c r="F5387" s="8" t="s">
        <v>3309</v>
      </c>
      <c r="G5387" s="101" t="s">
        <v>32225</v>
      </c>
      <c r="H5387" s="121" t="s">
        <v>33122</v>
      </c>
      <c r="I5387" s="8" t="s">
        <v>49</v>
      </c>
      <c r="J5387" s="10">
        <v>2.98</v>
      </c>
      <c r="K5387" s="8" t="s">
        <v>33123</v>
      </c>
      <c r="L5387" s="8"/>
      <c r="M5387" s="107"/>
      <c r="N5387" s="51" t="s">
        <v>33151</v>
      </c>
      <c r="O5387" s="51" t="s">
        <v>52</v>
      </c>
      <c r="P5387" s="51"/>
      <c r="Q5387" s="51"/>
      <c r="R5387" s="51" t="s">
        <v>33152</v>
      </c>
      <c r="S5387" s="51" t="s">
        <v>33153</v>
      </c>
      <c r="T5387" s="11" t="str">
        <f t="shared" si="2"/>
        <v>JW Maierle</v>
      </c>
      <c r="U5387" s="51" t="s">
        <v>80</v>
      </c>
      <c r="V5387" s="51" t="s">
        <v>33154</v>
      </c>
      <c r="W5387" s="57" t="s">
        <v>33155</v>
      </c>
      <c r="X5387" s="8" t="s">
        <v>33127</v>
      </c>
      <c r="Y5387" s="51" t="s">
        <v>60</v>
      </c>
      <c r="Z5387" s="56" t="s">
        <v>33156</v>
      </c>
      <c r="AA5387" s="51" t="s">
        <v>60</v>
      </c>
      <c r="AB5387" s="56" t="s">
        <v>33157</v>
      </c>
      <c r="AC5387" s="51" t="s">
        <v>60</v>
      </c>
      <c r="AD5387" s="56" t="s">
        <v>33158</v>
      </c>
      <c r="AE5387" s="51" t="s">
        <v>33130</v>
      </c>
      <c r="AF5387" s="8" t="s">
        <v>33131</v>
      </c>
      <c r="AG5387" s="8" t="s">
        <v>3760</v>
      </c>
      <c r="AH5387" s="8" t="s">
        <v>65</v>
      </c>
      <c r="AI5387" s="8" t="s">
        <v>233</v>
      </c>
      <c r="AJ5387" s="8"/>
      <c r="AK5387" s="8"/>
      <c r="AL5387" s="8"/>
      <c r="AM5387" s="8"/>
      <c r="AN5387" s="8" t="s">
        <v>33132</v>
      </c>
      <c r="AO5387" s="8" t="s">
        <v>33133</v>
      </c>
      <c r="AP5387" s="9" t="s">
        <v>33131</v>
      </c>
      <c r="AQ5387" s="11">
        <v>7249.0</v>
      </c>
    </row>
    <row r="5388">
      <c r="A5388" s="8" t="str">
        <f t="shared" si="1"/>
        <v>Ken Ciolek</v>
      </c>
      <c r="B5388" s="123" t="s">
        <v>33120</v>
      </c>
      <c r="C5388" s="51" t="s">
        <v>33121</v>
      </c>
      <c r="D5388" s="125" t="s">
        <v>3748</v>
      </c>
      <c r="E5388" s="8" t="s">
        <v>3971</v>
      </c>
      <c r="F5388" s="8" t="s">
        <v>3309</v>
      </c>
      <c r="G5388" s="122" t="s">
        <v>32225</v>
      </c>
      <c r="H5388" s="95" t="s">
        <v>33122</v>
      </c>
      <c r="I5388" s="8" t="s">
        <v>49</v>
      </c>
      <c r="J5388" s="10">
        <v>2.98</v>
      </c>
      <c r="K5388" s="8" t="s">
        <v>33123</v>
      </c>
      <c r="L5388" s="8"/>
      <c r="M5388" s="8"/>
      <c r="N5388" s="51" t="s">
        <v>33159</v>
      </c>
      <c r="O5388" s="51" t="s">
        <v>52</v>
      </c>
      <c r="P5388" s="51"/>
      <c r="Q5388" s="51"/>
      <c r="R5388" s="51" t="s">
        <v>165</v>
      </c>
      <c r="S5388" s="51" t="s">
        <v>33160</v>
      </c>
      <c r="T5388" s="11" t="str">
        <f t="shared" si="2"/>
        <v>Ken Ciolek</v>
      </c>
      <c r="U5388" s="51" t="s">
        <v>80</v>
      </c>
      <c r="V5388" s="51" t="s">
        <v>33161</v>
      </c>
      <c r="W5388" s="51"/>
      <c r="X5388" s="8" t="s">
        <v>33127</v>
      </c>
      <c r="Y5388" s="51" t="s">
        <v>60</v>
      </c>
      <c r="Z5388" s="51" t="s">
        <v>60</v>
      </c>
      <c r="AA5388" s="51" t="s">
        <v>60</v>
      </c>
      <c r="AB5388" s="51" t="s">
        <v>60</v>
      </c>
      <c r="AC5388" s="51" t="s">
        <v>60</v>
      </c>
      <c r="AD5388" s="51" t="s">
        <v>60</v>
      </c>
      <c r="AE5388" s="51" t="s">
        <v>33130</v>
      </c>
      <c r="AF5388" s="8" t="s">
        <v>33131</v>
      </c>
      <c r="AG5388" s="8" t="s">
        <v>3760</v>
      </c>
      <c r="AH5388" s="8" t="s">
        <v>65</v>
      </c>
      <c r="AI5388" s="8" t="s">
        <v>233</v>
      </c>
      <c r="AJ5388" s="8"/>
      <c r="AK5388" s="8"/>
      <c r="AL5388" s="8"/>
      <c r="AM5388" s="8"/>
      <c r="AN5388" s="8" t="s">
        <v>33132</v>
      </c>
      <c r="AO5388" s="8" t="s">
        <v>33133</v>
      </c>
      <c r="AP5388" s="9" t="s">
        <v>33131</v>
      </c>
      <c r="AQ5388" s="11">
        <v>7249.0</v>
      </c>
    </row>
    <row r="5389">
      <c r="A5389" s="8" t="str">
        <f t="shared" si="1"/>
        <v>Samantha Edgar</v>
      </c>
      <c r="B5389" s="51" t="s">
        <v>33120</v>
      </c>
      <c r="C5389" s="51" t="s">
        <v>33121</v>
      </c>
      <c r="D5389" s="2" t="s">
        <v>3748</v>
      </c>
      <c r="E5389" s="8" t="s">
        <v>3971</v>
      </c>
      <c r="F5389" s="8" t="s">
        <v>3309</v>
      </c>
      <c r="G5389" s="51" t="s">
        <v>32225</v>
      </c>
      <c r="H5389" s="8" t="s">
        <v>33122</v>
      </c>
      <c r="I5389" s="8" t="s">
        <v>49</v>
      </c>
      <c r="J5389" s="10">
        <v>2.98</v>
      </c>
      <c r="K5389" s="8" t="s">
        <v>33123</v>
      </c>
      <c r="L5389" s="8"/>
      <c r="M5389" s="8"/>
      <c r="N5389" s="51" t="s">
        <v>33162</v>
      </c>
      <c r="O5389" s="51" t="s">
        <v>52</v>
      </c>
      <c r="P5389" s="51"/>
      <c r="Q5389" s="51"/>
      <c r="R5389" s="51" t="s">
        <v>2414</v>
      </c>
      <c r="S5389" s="51" t="s">
        <v>11056</v>
      </c>
      <c r="T5389" s="11" t="str">
        <f t="shared" si="2"/>
        <v>Samantha Edgar</v>
      </c>
      <c r="U5389" s="51" t="s">
        <v>80</v>
      </c>
      <c r="V5389" s="51" t="s">
        <v>33163</v>
      </c>
      <c r="W5389" s="51" t="s">
        <v>33164</v>
      </c>
      <c r="X5389" s="8" t="s">
        <v>33127</v>
      </c>
      <c r="Y5389" s="51" t="s">
        <v>60</v>
      </c>
      <c r="Z5389" s="56" t="s">
        <v>33129</v>
      </c>
      <c r="AA5389" s="51" t="s">
        <v>60</v>
      </c>
      <c r="AB5389" s="51" t="s">
        <v>60</v>
      </c>
      <c r="AC5389" s="51" t="s">
        <v>60</v>
      </c>
      <c r="AD5389" s="51" t="s">
        <v>60</v>
      </c>
      <c r="AE5389" s="51" t="s">
        <v>33130</v>
      </c>
      <c r="AF5389" s="8" t="s">
        <v>33131</v>
      </c>
      <c r="AG5389" s="8" t="s">
        <v>3760</v>
      </c>
      <c r="AH5389" s="8" t="s">
        <v>65</v>
      </c>
      <c r="AI5389" s="8" t="s">
        <v>233</v>
      </c>
      <c r="AJ5389" s="8"/>
      <c r="AK5389" s="8"/>
      <c r="AL5389" s="8"/>
      <c r="AM5389" s="8"/>
      <c r="AN5389" s="8" t="s">
        <v>33132</v>
      </c>
      <c r="AO5389" s="107" t="s">
        <v>33133</v>
      </c>
      <c r="AP5389" s="126" t="s">
        <v>33131</v>
      </c>
      <c r="AQ5389" s="127">
        <v>7249.0</v>
      </c>
    </row>
    <row r="5390">
      <c r="A5390" s="8" t="str">
        <f t="shared" si="1"/>
        <v>Wes Wheeler</v>
      </c>
      <c r="B5390" s="51" t="s">
        <v>33120</v>
      </c>
      <c r="C5390" s="51" t="s">
        <v>33121</v>
      </c>
      <c r="D5390" s="2" t="s">
        <v>3748</v>
      </c>
      <c r="E5390" s="8" t="s">
        <v>3971</v>
      </c>
      <c r="F5390" s="8" t="s">
        <v>3309</v>
      </c>
      <c r="G5390" s="51" t="s">
        <v>32225</v>
      </c>
      <c r="H5390" s="8" t="s">
        <v>33122</v>
      </c>
      <c r="I5390" s="8" t="s">
        <v>49</v>
      </c>
      <c r="J5390" s="10">
        <v>2.98</v>
      </c>
      <c r="K5390" s="8" t="s">
        <v>33123</v>
      </c>
      <c r="L5390" s="8"/>
      <c r="M5390" s="8"/>
      <c r="N5390" s="51" t="s">
        <v>33165</v>
      </c>
      <c r="O5390" s="51" t="s">
        <v>52</v>
      </c>
      <c r="P5390" s="51"/>
      <c r="Q5390" s="51"/>
      <c r="R5390" s="51" t="s">
        <v>262</v>
      </c>
      <c r="S5390" s="51" t="s">
        <v>33166</v>
      </c>
      <c r="T5390" s="11" t="str">
        <f t="shared" si="2"/>
        <v>Wes Wheeler</v>
      </c>
      <c r="U5390" s="51" t="s">
        <v>80</v>
      </c>
      <c r="V5390" s="51" t="s">
        <v>33167</v>
      </c>
      <c r="W5390" s="51"/>
      <c r="X5390" s="8" t="s">
        <v>33127</v>
      </c>
      <c r="Y5390" s="56" t="s">
        <v>33168</v>
      </c>
      <c r="Z5390" s="56" t="s">
        <v>33129</v>
      </c>
      <c r="AA5390" s="51" t="s">
        <v>60</v>
      </c>
      <c r="AB5390" s="51" t="s">
        <v>60</v>
      </c>
      <c r="AC5390" s="51" t="s">
        <v>60</v>
      </c>
      <c r="AD5390" s="51" t="s">
        <v>60</v>
      </c>
      <c r="AE5390" s="51" t="s">
        <v>33130</v>
      </c>
      <c r="AF5390" s="8" t="s">
        <v>33131</v>
      </c>
      <c r="AG5390" s="8" t="s">
        <v>3760</v>
      </c>
      <c r="AH5390" s="8" t="s">
        <v>65</v>
      </c>
      <c r="AI5390" s="8" t="s">
        <v>233</v>
      </c>
      <c r="AJ5390" s="8"/>
      <c r="AK5390" s="8"/>
      <c r="AL5390" s="8"/>
      <c r="AM5390" s="8"/>
      <c r="AN5390" s="8" t="s">
        <v>33132</v>
      </c>
      <c r="AO5390" s="107" t="s">
        <v>33133</v>
      </c>
      <c r="AP5390" s="126" t="s">
        <v>33131</v>
      </c>
      <c r="AQ5390" s="127">
        <v>7249.0</v>
      </c>
    </row>
    <row r="5391">
      <c r="A5391" s="8" t="str">
        <f t="shared" si="1"/>
        <v>Justin Herbert</v>
      </c>
      <c r="B5391" s="8" t="s">
        <v>33120</v>
      </c>
      <c r="C5391" s="51" t="s">
        <v>33121</v>
      </c>
      <c r="D5391" s="2" t="s">
        <v>3748</v>
      </c>
      <c r="E5391" s="8" t="s">
        <v>3971</v>
      </c>
      <c r="F5391" s="8" t="s">
        <v>3309</v>
      </c>
      <c r="G5391" s="51" t="s">
        <v>32225</v>
      </c>
      <c r="H5391" s="8" t="s">
        <v>33122</v>
      </c>
      <c r="I5391" s="8" t="s">
        <v>49</v>
      </c>
      <c r="J5391" s="10">
        <v>2.98</v>
      </c>
      <c r="K5391" s="8" t="s">
        <v>33123</v>
      </c>
      <c r="L5391" s="8"/>
      <c r="M5391" s="8"/>
      <c r="N5391" s="51" t="s">
        <v>33169</v>
      </c>
      <c r="O5391" s="51" t="s">
        <v>52</v>
      </c>
      <c r="P5391" s="51"/>
      <c r="Q5391" s="51"/>
      <c r="R5391" s="57" t="s">
        <v>114</v>
      </c>
      <c r="S5391" s="57" t="s">
        <v>24965</v>
      </c>
      <c r="T5391" s="11" t="str">
        <f t="shared" si="2"/>
        <v>Justin Herbert</v>
      </c>
      <c r="U5391" s="51" t="s">
        <v>80</v>
      </c>
      <c r="V5391" s="51"/>
      <c r="W5391" s="51"/>
      <c r="X5391" s="8" t="s">
        <v>33127</v>
      </c>
      <c r="Y5391" s="56" t="s">
        <v>33170</v>
      </c>
      <c r="Z5391" s="56" t="s">
        <v>33129</v>
      </c>
      <c r="AA5391" s="51" t="s">
        <v>60</v>
      </c>
      <c r="AB5391" s="56" t="s">
        <v>33171</v>
      </c>
      <c r="AC5391" s="51" t="s">
        <v>60</v>
      </c>
      <c r="AD5391" s="51" t="s">
        <v>60</v>
      </c>
      <c r="AE5391" s="51" t="s">
        <v>33130</v>
      </c>
      <c r="AF5391" s="8" t="s">
        <v>33131</v>
      </c>
      <c r="AG5391" s="8" t="s">
        <v>3760</v>
      </c>
      <c r="AH5391" s="8" t="s">
        <v>65</v>
      </c>
      <c r="AI5391" s="8" t="s">
        <v>233</v>
      </c>
      <c r="AJ5391" s="8"/>
      <c r="AK5391" s="8"/>
      <c r="AL5391" s="8"/>
      <c r="AM5391" s="8"/>
      <c r="AN5391" s="8" t="s">
        <v>33132</v>
      </c>
      <c r="AO5391" s="107" t="s">
        <v>33133</v>
      </c>
      <c r="AP5391" s="126" t="s">
        <v>33131</v>
      </c>
      <c r="AQ5391" s="127">
        <v>7249.0</v>
      </c>
    </row>
    <row r="5392">
      <c r="A5392" s="8" t="str">
        <f t="shared" si="1"/>
        <v>Dominique Hudson</v>
      </c>
      <c r="B5392" s="8" t="s">
        <v>33172</v>
      </c>
      <c r="C5392" s="51" t="s">
        <v>17654</v>
      </c>
      <c r="D5392" s="2" t="s">
        <v>3748</v>
      </c>
      <c r="E5392" s="8" t="s">
        <v>4382</v>
      </c>
      <c r="F5392" s="8" t="s">
        <v>3309</v>
      </c>
      <c r="G5392" s="51" t="s">
        <v>32225</v>
      </c>
      <c r="H5392" s="8" t="s">
        <v>33173</v>
      </c>
      <c r="I5392" s="8" t="s">
        <v>49</v>
      </c>
      <c r="J5392" s="10">
        <v>3.22</v>
      </c>
      <c r="K5392" s="8" t="s">
        <v>33174</v>
      </c>
      <c r="L5392" s="8"/>
      <c r="M5392" s="8"/>
      <c r="N5392" s="51" t="s">
        <v>33175</v>
      </c>
      <c r="O5392" s="51" t="s">
        <v>52</v>
      </c>
      <c r="P5392" s="51"/>
      <c r="Q5392" s="51"/>
      <c r="R5392" s="57" t="s">
        <v>25571</v>
      </c>
      <c r="S5392" s="57" t="s">
        <v>20124</v>
      </c>
      <c r="T5392" s="11" t="str">
        <f t="shared" si="2"/>
        <v>Dominique Hudson</v>
      </c>
      <c r="U5392" s="57" t="s">
        <v>55</v>
      </c>
      <c r="V5392" s="51" t="s">
        <v>33176</v>
      </c>
      <c r="W5392" s="57" t="s">
        <v>33177</v>
      </c>
      <c r="X5392" s="8" t="s">
        <v>33178</v>
      </c>
      <c r="Y5392" s="51" t="s">
        <v>60</v>
      </c>
      <c r="Z5392" s="56" t="s">
        <v>33179</v>
      </c>
      <c r="AA5392" s="51" t="s">
        <v>60</v>
      </c>
      <c r="AB5392" s="56" t="s">
        <v>3860</v>
      </c>
      <c r="AC5392" s="51" t="s">
        <v>60</v>
      </c>
      <c r="AD5392" s="56" t="s">
        <v>33180</v>
      </c>
      <c r="AE5392" s="51" t="s">
        <v>33181</v>
      </c>
      <c r="AF5392" s="8" t="s">
        <v>33182</v>
      </c>
      <c r="AG5392" s="8" t="s">
        <v>3760</v>
      </c>
      <c r="AH5392" s="8" t="s">
        <v>232</v>
      </c>
      <c r="AI5392" s="8" t="s">
        <v>66</v>
      </c>
      <c r="AJ5392" s="8"/>
      <c r="AK5392" s="8" t="s">
        <v>910</v>
      </c>
      <c r="AL5392" s="8" t="s">
        <v>3727</v>
      </c>
      <c r="AM5392" s="8" t="s">
        <v>197</v>
      </c>
      <c r="AN5392" s="8" t="s">
        <v>33183</v>
      </c>
      <c r="AO5392" s="107" t="s">
        <v>33184</v>
      </c>
      <c r="AP5392" s="126" t="s">
        <v>33182</v>
      </c>
      <c r="AQ5392" s="127">
        <v>4287.0</v>
      </c>
    </row>
    <row r="5393">
      <c r="A5393" s="8" t="str">
        <f t="shared" si="1"/>
        <v>Clay Washington</v>
      </c>
      <c r="B5393" s="8" t="s">
        <v>33172</v>
      </c>
      <c r="C5393" s="51" t="s">
        <v>17654</v>
      </c>
      <c r="D5393" s="2" t="s">
        <v>3748</v>
      </c>
      <c r="E5393" s="8" t="s">
        <v>4382</v>
      </c>
      <c r="F5393" s="8" t="s">
        <v>3309</v>
      </c>
      <c r="G5393" s="51" t="s">
        <v>32225</v>
      </c>
      <c r="H5393" s="95" t="s">
        <v>33173</v>
      </c>
      <c r="I5393" s="8" t="s">
        <v>49</v>
      </c>
      <c r="J5393" s="10">
        <v>3.22</v>
      </c>
      <c r="K5393" s="8" t="s">
        <v>33174</v>
      </c>
      <c r="L5393" s="8"/>
      <c r="M5393" s="8"/>
      <c r="N5393" s="51" t="s">
        <v>33185</v>
      </c>
      <c r="O5393" s="51" t="s">
        <v>52</v>
      </c>
      <c r="P5393" s="51"/>
      <c r="Q5393" s="51"/>
      <c r="R5393" s="57" t="s">
        <v>4570</v>
      </c>
      <c r="S5393" s="57" t="s">
        <v>10817</v>
      </c>
      <c r="T5393" s="11" t="str">
        <f t="shared" si="2"/>
        <v>Clay Washington</v>
      </c>
      <c r="U5393" s="57" t="s">
        <v>2834</v>
      </c>
      <c r="V5393" s="51"/>
      <c r="W5393" s="51"/>
      <c r="X5393" s="8" t="s">
        <v>33178</v>
      </c>
      <c r="Y5393" s="51" t="s">
        <v>60</v>
      </c>
      <c r="Z5393" s="56" t="s">
        <v>33179</v>
      </c>
      <c r="AA5393" s="51" t="s">
        <v>60</v>
      </c>
      <c r="AB5393" s="51" t="s">
        <v>60</v>
      </c>
      <c r="AC5393" s="51" t="s">
        <v>60</v>
      </c>
      <c r="AD5393" s="56" t="s">
        <v>33180</v>
      </c>
      <c r="AE5393" s="51" t="s">
        <v>33181</v>
      </c>
      <c r="AF5393" s="8" t="s">
        <v>33182</v>
      </c>
      <c r="AG5393" s="8" t="s">
        <v>3760</v>
      </c>
      <c r="AH5393" s="8" t="s">
        <v>232</v>
      </c>
      <c r="AI5393" s="8" t="s">
        <v>66</v>
      </c>
      <c r="AJ5393" s="8"/>
      <c r="AK5393" s="8" t="s">
        <v>910</v>
      </c>
      <c r="AL5393" s="8" t="s">
        <v>3727</v>
      </c>
      <c r="AM5393" s="8" t="s">
        <v>197</v>
      </c>
      <c r="AN5393" s="8" t="s">
        <v>33183</v>
      </c>
      <c r="AO5393" s="8" t="s">
        <v>33184</v>
      </c>
      <c r="AP5393" s="9" t="s">
        <v>33182</v>
      </c>
      <c r="AQ5393" s="11">
        <v>4287.0</v>
      </c>
    </row>
    <row r="5394">
      <c r="A5394" s="8" t="str">
        <f t="shared" si="1"/>
        <v>Nate Wilson</v>
      </c>
      <c r="B5394" s="8" t="s">
        <v>33172</v>
      </c>
      <c r="C5394" s="51" t="s">
        <v>17654</v>
      </c>
      <c r="D5394" s="2" t="s">
        <v>3748</v>
      </c>
      <c r="E5394" s="8" t="s">
        <v>4382</v>
      </c>
      <c r="F5394" s="8" t="s">
        <v>3309</v>
      </c>
      <c r="G5394" s="51" t="s">
        <v>32225</v>
      </c>
      <c r="H5394" s="95" t="s">
        <v>33173</v>
      </c>
      <c r="I5394" s="8" t="s">
        <v>49</v>
      </c>
      <c r="J5394" s="10">
        <v>3.22</v>
      </c>
      <c r="K5394" s="8" t="s">
        <v>33174</v>
      </c>
      <c r="L5394" s="8"/>
      <c r="M5394" s="8"/>
      <c r="N5394" s="51" t="s">
        <v>33186</v>
      </c>
      <c r="O5394" s="51" t="s">
        <v>52</v>
      </c>
      <c r="P5394" s="51"/>
      <c r="Q5394" s="51"/>
      <c r="R5394" s="57" t="s">
        <v>1707</v>
      </c>
      <c r="S5394" s="57" t="s">
        <v>3011</v>
      </c>
      <c r="T5394" s="11" t="str">
        <f t="shared" si="2"/>
        <v>Nate Wilson</v>
      </c>
      <c r="U5394" s="57" t="s">
        <v>167</v>
      </c>
      <c r="V5394" s="51"/>
      <c r="W5394" s="51"/>
      <c r="X5394" s="8" t="s">
        <v>33178</v>
      </c>
      <c r="Y5394" s="56" t="s">
        <v>33187</v>
      </c>
      <c r="Z5394" s="56" t="s">
        <v>33179</v>
      </c>
      <c r="AA5394" s="56" t="s">
        <v>33188</v>
      </c>
      <c r="AB5394" s="51" t="s">
        <v>60</v>
      </c>
      <c r="AC5394" s="51" t="s">
        <v>60</v>
      </c>
      <c r="AD5394" s="56" t="s">
        <v>33180</v>
      </c>
      <c r="AE5394" s="51" t="s">
        <v>33181</v>
      </c>
      <c r="AF5394" s="8" t="s">
        <v>33182</v>
      </c>
      <c r="AG5394" s="8" t="s">
        <v>3760</v>
      </c>
      <c r="AH5394" s="8" t="s">
        <v>232</v>
      </c>
      <c r="AI5394" s="8" t="s">
        <v>66</v>
      </c>
      <c r="AJ5394" s="8"/>
      <c r="AK5394" s="8" t="s">
        <v>910</v>
      </c>
      <c r="AL5394" s="8" t="s">
        <v>3727</v>
      </c>
      <c r="AM5394" s="8" t="s">
        <v>197</v>
      </c>
      <c r="AN5394" s="8" t="s">
        <v>33183</v>
      </c>
      <c r="AO5394" s="8" t="s">
        <v>33184</v>
      </c>
      <c r="AP5394" s="9" t="s">
        <v>33182</v>
      </c>
      <c r="AQ5394" s="11">
        <v>4287.0</v>
      </c>
    </row>
    <row r="5395">
      <c r="A5395" s="8" t="str">
        <f t="shared" si="1"/>
        <v>Cam Tiberg</v>
      </c>
      <c r="B5395" s="51" t="s">
        <v>33172</v>
      </c>
      <c r="C5395" s="51" t="s">
        <v>17654</v>
      </c>
      <c r="D5395" s="128" t="s">
        <v>3748</v>
      </c>
      <c r="E5395" s="8" t="s">
        <v>4382</v>
      </c>
      <c r="F5395" s="8" t="s">
        <v>3309</v>
      </c>
      <c r="G5395" s="51" t="s">
        <v>32225</v>
      </c>
      <c r="H5395" s="95" t="s">
        <v>33173</v>
      </c>
      <c r="I5395" s="8" t="s">
        <v>49</v>
      </c>
      <c r="J5395" s="10">
        <v>3.22</v>
      </c>
      <c r="K5395" s="8" t="s">
        <v>33174</v>
      </c>
      <c r="L5395" s="95"/>
      <c r="M5395" s="95"/>
      <c r="N5395" s="51" t="s">
        <v>33189</v>
      </c>
      <c r="O5395" s="51" t="s">
        <v>52</v>
      </c>
      <c r="P5395" s="51"/>
      <c r="Q5395" s="51"/>
      <c r="R5395" s="51" t="s">
        <v>15552</v>
      </c>
      <c r="S5395" s="51" t="s">
        <v>33190</v>
      </c>
      <c r="T5395" s="11" t="str">
        <f t="shared" si="2"/>
        <v>Cam Tiberg</v>
      </c>
      <c r="U5395" s="51" t="s">
        <v>106</v>
      </c>
      <c r="V5395" s="101" t="s">
        <v>33191</v>
      </c>
      <c r="W5395" s="101" t="s">
        <v>33192</v>
      </c>
      <c r="X5395" s="8" t="s">
        <v>33178</v>
      </c>
      <c r="Y5395" s="51" t="s">
        <v>60</v>
      </c>
      <c r="Z5395" s="56" t="s">
        <v>33179</v>
      </c>
      <c r="AA5395" s="56" t="s">
        <v>33193</v>
      </c>
      <c r="AB5395" s="56" t="s">
        <v>3860</v>
      </c>
      <c r="AC5395" s="51" t="s">
        <v>60</v>
      </c>
      <c r="AD5395" s="56" t="s">
        <v>33180</v>
      </c>
      <c r="AE5395" s="51" t="s">
        <v>33181</v>
      </c>
      <c r="AF5395" s="8" t="s">
        <v>33182</v>
      </c>
      <c r="AG5395" s="8" t="s">
        <v>3760</v>
      </c>
      <c r="AH5395" s="8" t="s">
        <v>232</v>
      </c>
      <c r="AI5395" s="8" t="s">
        <v>66</v>
      </c>
      <c r="AJ5395" s="8"/>
      <c r="AK5395" s="8" t="s">
        <v>910</v>
      </c>
      <c r="AL5395" s="8" t="s">
        <v>3727</v>
      </c>
      <c r="AM5395" s="8" t="s">
        <v>197</v>
      </c>
      <c r="AN5395" s="8" t="s">
        <v>33183</v>
      </c>
      <c r="AO5395" s="8" t="s">
        <v>33184</v>
      </c>
      <c r="AP5395" s="9" t="s">
        <v>33182</v>
      </c>
      <c r="AQ5395" s="11">
        <v>4287.0</v>
      </c>
    </row>
    <row r="5396">
      <c r="A5396" s="8" t="str">
        <f t="shared" si="1"/>
        <v>Tyler Gilbert</v>
      </c>
      <c r="B5396" s="51" t="s">
        <v>33194</v>
      </c>
      <c r="C5396" s="51" t="s">
        <v>17654</v>
      </c>
      <c r="D5396" s="129" t="s">
        <v>3748</v>
      </c>
      <c r="E5396" s="8" t="s">
        <v>33195</v>
      </c>
      <c r="F5396" s="8" t="s">
        <v>3309</v>
      </c>
      <c r="G5396" s="51" t="s">
        <v>32225</v>
      </c>
      <c r="H5396" s="121" t="s">
        <v>33196</v>
      </c>
      <c r="I5396" s="8" t="s">
        <v>49</v>
      </c>
      <c r="J5396" s="10">
        <v>3.25</v>
      </c>
      <c r="K5396" s="8" t="s">
        <v>33197</v>
      </c>
      <c r="L5396" s="121"/>
      <c r="M5396" s="121"/>
      <c r="N5396" s="51" t="s">
        <v>33198</v>
      </c>
      <c r="O5396" s="51" t="s">
        <v>52</v>
      </c>
      <c r="P5396" s="51"/>
      <c r="Q5396" s="51"/>
      <c r="R5396" s="51" t="s">
        <v>1514</v>
      </c>
      <c r="S5396" s="51" t="s">
        <v>26748</v>
      </c>
      <c r="T5396" s="11" t="str">
        <f t="shared" si="2"/>
        <v>Tyler Gilbert</v>
      </c>
      <c r="U5396" s="51" t="s">
        <v>412</v>
      </c>
      <c r="V5396" s="51"/>
      <c r="W5396" s="51"/>
      <c r="X5396" s="51" t="s">
        <v>33199</v>
      </c>
      <c r="Y5396" s="51" t="s">
        <v>60</v>
      </c>
      <c r="Z5396" s="56" t="s">
        <v>33156</v>
      </c>
      <c r="AA5396" s="56" t="s">
        <v>33200</v>
      </c>
      <c r="AB5396" s="56" t="s">
        <v>33157</v>
      </c>
      <c r="AC5396" s="51" t="s">
        <v>60</v>
      </c>
      <c r="AD5396" s="56" t="s">
        <v>33158</v>
      </c>
      <c r="AE5396" s="51" t="s">
        <v>33181</v>
      </c>
      <c r="AF5396" s="8" t="s">
        <v>33201</v>
      </c>
      <c r="AG5396" s="8" t="s">
        <v>3760</v>
      </c>
      <c r="AH5396" s="8" t="s">
        <v>134</v>
      </c>
      <c r="AI5396" s="8" t="s">
        <v>66</v>
      </c>
      <c r="AJ5396" s="8"/>
      <c r="AK5396" s="8"/>
      <c r="AL5396" s="8"/>
      <c r="AM5396" s="8"/>
      <c r="AN5396" s="8" t="s">
        <v>33202</v>
      </c>
      <c r="AO5396" s="8" t="s">
        <v>33184</v>
      </c>
      <c r="AP5396" s="9" t="s">
        <v>33201</v>
      </c>
      <c r="AQ5396" s="130">
        <v>3977.0</v>
      </c>
    </row>
    <row r="5397">
      <c r="A5397" s="8" t="str">
        <f t="shared" si="1"/>
        <v>Josh Colvin</v>
      </c>
      <c r="B5397" s="51" t="s">
        <v>33194</v>
      </c>
      <c r="C5397" s="51" t="s">
        <v>17654</v>
      </c>
      <c r="D5397" s="2" t="s">
        <v>3748</v>
      </c>
      <c r="E5397" s="8" t="s">
        <v>33195</v>
      </c>
      <c r="F5397" s="8" t="s">
        <v>3309</v>
      </c>
      <c r="G5397" s="51" t="s">
        <v>32225</v>
      </c>
      <c r="H5397" s="8" t="s">
        <v>33196</v>
      </c>
      <c r="I5397" s="8" t="s">
        <v>49</v>
      </c>
      <c r="J5397" s="10">
        <v>3.25</v>
      </c>
      <c r="K5397" s="8" t="s">
        <v>33197</v>
      </c>
      <c r="L5397" s="8"/>
      <c r="M5397" s="8"/>
      <c r="N5397" s="51" t="s">
        <v>33203</v>
      </c>
      <c r="O5397" s="51" t="s">
        <v>52</v>
      </c>
      <c r="P5397" s="51"/>
      <c r="Q5397" s="51"/>
      <c r="R5397" s="51" t="s">
        <v>268</v>
      </c>
      <c r="S5397" s="51" t="s">
        <v>33204</v>
      </c>
      <c r="T5397" s="11" t="str">
        <f t="shared" si="2"/>
        <v>Josh Colvin</v>
      </c>
      <c r="U5397" s="51" t="s">
        <v>25542</v>
      </c>
      <c r="V5397" s="51" t="s">
        <v>33205</v>
      </c>
      <c r="W5397" s="51" t="s">
        <v>33206</v>
      </c>
      <c r="X5397" s="8" t="s">
        <v>33199</v>
      </c>
      <c r="Y5397" s="56" t="s">
        <v>33207</v>
      </c>
      <c r="Z5397" s="56" t="s">
        <v>27023</v>
      </c>
      <c r="AA5397" s="51" t="s">
        <v>60</v>
      </c>
      <c r="AB5397" s="56" t="s">
        <v>33157</v>
      </c>
      <c r="AC5397" s="51" t="s">
        <v>60</v>
      </c>
      <c r="AD5397" s="56" t="s">
        <v>33158</v>
      </c>
      <c r="AE5397" s="51" t="s">
        <v>33181</v>
      </c>
      <c r="AF5397" s="8" t="s">
        <v>33201</v>
      </c>
      <c r="AG5397" s="8" t="s">
        <v>3760</v>
      </c>
      <c r="AH5397" s="8" t="s">
        <v>134</v>
      </c>
      <c r="AI5397" s="8" t="s">
        <v>66</v>
      </c>
      <c r="AJ5397" s="8"/>
      <c r="AK5397" s="8"/>
      <c r="AL5397" s="8"/>
      <c r="AM5397" s="8"/>
      <c r="AN5397" s="8" t="s">
        <v>33202</v>
      </c>
      <c r="AO5397" s="8" t="s">
        <v>33184</v>
      </c>
      <c r="AP5397" s="9" t="s">
        <v>33201</v>
      </c>
      <c r="AQ5397" s="11">
        <v>3977.0</v>
      </c>
    </row>
    <row r="5398">
      <c r="A5398" s="8" t="str">
        <f t="shared" si="1"/>
        <v>Jordan Fivecoate</v>
      </c>
      <c r="B5398" s="51" t="s">
        <v>33194</v>
      </c>
      <c r="C5398" s="51" t="s">
        <v>17654</v>
      </c>
      <c r="D5398" s="2" t="s">
        <v>3748</v>
      </c>
      <c r="E5398" s="8" t="s">
        <v>33195</v>
      </c>
      <c r="F5398" s="8" t="s">
        <v>3309</v>
      </c>
      <c r="G5398" s="51" t="s">
        <v>32225</v>
      </c>
      <c r="H5398" s="95" t="s">
        <v>33196</v>
      </c>
      <c r="I5398" s="8" t="s">
        <v>49</v>
      </c>
      <c r="J5398" s="10">
        <v>3.25</v>
      </c>
      <c r="K5398" s="8" t="s">
        <v>33197</v>
      </c>
      <c r="L5398" s="95"/>
      <c r="M5398" s="95"/>
      <c r="N5398" s="51" t="s">
        <v>33208</v>
      </c>
      <c r="O5398" s="51" t="s">
        <v>52</v>
      </c>
      <c r="P5398" s="51"/>
      <c r="Q5398" s="51"/>
      <c r="R5398" s="51" t="s">
        <v>1841</v>
      </c>
      <c r="S5398" s="51" t="s">
        <v>33209</v>
      </c>
      <c r="T5398" s="11" t="str">
        <f t="shared" si="2"/>
        <v>Jordan Fivecoate</v>
      </c>
      <c r="U5398" s="51" t="s">
        <v>498</v>
      </c>
      <c r="V5398" s="51" t="s">
        <v>33210</v>
      </c>
      <c r="W5398" s="51" t="s">
        <v>33206</v>
      </c>
      <c r="X5398" s="8" t="s">
        <v>33199</v>
      </c>
      <c r="Y5398" s="51" t="s">
        <v>60</v>
      </c>
      <c r="Z5398" s="56" t="s">
        <v>27023</v>
      </c>
      <c r="AA5398" s="51" t="s">
        <v>60</v>
      </c>
      <c r="AB5398" s="56" t="s">
        <v>33157</v>
      </c>
      <c r="AC5398" s="51" t="s">
        <v>60</v>
      </c>
      <c r="AD5398" s="56" t="s">
        <v>33158</v>
      </c>
      <c r="AE5398" s="51" t="s">
        <v>33181</v>
      </c>
      <c r="AF5398" s="8" t="s">
        <v>33201</v>
      </c>
      <c r="AG5398" s="8" t="s">
        <v>3760</v>
      </c>
      <c r="AH5398" s="8" t="s">
        <v>134</v>
      </c>
      <c r="AI5398" s="8" t="s">
        <v>66</v>
      </c>
      <c r="AJ5398" s="8"/>
      <c r="AK5398" s="8"/>
      <c r="AL5398" s="8"/>
      <c r="AM5398" s="8"/>
      <c r="AN5398" s="8" t="s">
        <v>33202</v>
      </c>
      <c r="AO5398" s="8" t="s">
        <v>33184</v>
      </c>
      <c r="AP5398" s="9" t="s">
        <v>33201</v>
      </c>
      <c r="AQ5398" s="11">
        <v>3977.0</v>
      </c>
    </row>
    <row r="5399">
      <c r="A5399" s="8" t="str">
        <f t="shared" si="1"/>
        <v>Grant Gaylor</v>
      </c>
      <c r="B5399" s="51" t="s">
        <v>33194</v>
      </c>
      <c r="C5399" s="51" t="s">
        <v>17654</v>
      </c>
      <c r="D5399" s="2" t="s">
        <v>3748</v>
      </c>
      <c r="E5399" s="8" t="s">
        <v>33195</v>
      </c>
      <c r="F5399" s="8" t="s">
        <v>3309</v>
      </c>
      <c r="G5399" s="51" t="s">
        <v>32225</v>
      </c>
      <c r="H5399" s="95" t="s">
        <v>33196</v>
      </c>
      <c r="I5399" s="8" t="s">
        <v>49</v>
      </c>
      <c r="J5399" s="10">
        <v>3.25</v>
      </c>
      <c r="K5399" s="8" t="s">
        <v>33197</v>
      </c>
      <c r="L5399" s="95"/>
      <c r="M5399" s="95"/>
      <c r="N5399" s="51" t="s">
        <v>33211</v>
      </c>
      <c r="O5399" s="51" t="s">
        <v>52</v>
      </c>
      <c r="P5399" s="51"/>
      <c r="Q5399" s="51"/>
      <c r="R5399" s="51" t="s">
        <v>4735</v>
      </c>
      <c r="S5399" s="51" t="s">
        <v>33212</v>
      </c>
      <c r="T5399" s="11" t="str">
        <f t="shared" si="2"/>
        <v>Grant Gaylor</v>
      </c>
      <c r="U5399" s="51" t="s">
        <v>160</v>
      </c>
      <c r="V5399" s="51" t="s">
        <v>33213</v>
      </c>
      <c r="W5399" s="51" t="s">
        <v>33206</v>
      </c>
      <c r="X5399" s="8" t="s">
        <v>33199</v>
      </c>
      <c r="Y5399" s="51" t="s">
        <v>60</v>
      </c>
      <c r="Z5399" s="56" t="s">
        <v>33214</v>
      </c>
      <c r="AA5399" s="51" t="s">
        <v>60</v>
      </c>
      <c r="AB5399" s="56" t="s">
        <v>33215</v>
      </c>
      <c r="AC5399" s="51" t="s">
        <v>60</v>
      </c>
      <c r="AD5399" s="56" t="s">
        <v>13453</v>
      </c>
      <c r="AE5399" s="51" t="s">
        <v>33181</v>
      </c>
      <c r="AF5399" s="8" t="s">
        <v>33201</v>
      </c>
      <c r="AG5399" s="8" t="s">
        <v>3760</v>
      </c>
      <c r="AH5399" s="8" t="s">
        <v>134</v>
      </c>
      <c r="AI5399" s="8" t="s">
        <v>66</v>
      </c>
      <c r="AJ5399" s="8"/>
      <c r="AK5399" s="8"/>
      <c r="AL5399" s="8"/>
      <c r="AM5399" s="8"/>
      <c r="AN5399" s="8" t="s">
        <v>33202</v>
      </c>
      <c r="AO5399" s="8" t="s">
        <v>33184</v>
      </c>
      <c r="AP5399" s="9" t="s">
        <v>33201</v>
      </c>
      <c r="AQ5399" s="11">
        <v>3977.0</v>
      </c>
    </row>
    <row r="5400">
      <c r="A5400" s="8" t="str">
        <f t="shared" si="1"/>
        <v>Nolan Talley</v>
      </c>
      <c r="B5400" s="51" t="s">
        <v>33194</v>
      </c>
      <c r="C5400" s="51" t="s">
        <v>17654</v>
      </c>
      <c r="D5400" s="2" t="s">
        <v>3748</v>
      </c>
      <c r="E5400" s="8" t="s">
        <v>33195</v>
      </c>
      <c r="F5400" s="8" t="s">
        <v>3309</v>
      </c>
      <c r="G5400" s="51" t="s">
        <v>32225</v>
      </c>
      <c r="H5400" s="95" t="s">
        <v>33196</v>
      </c>
      <c r="I5400" s="8" t="s">
        <v>49</v>
      </c>
      <c r="J5400" s="10">
        <v>3.25</v>
      </c>
      <c r="K5400" s="8" t="s">
        <v>33197</v>
      </c>
      <c r="L5400" s="95"/>
      <c r="M5400" s="95"/>
      <c r="N5400" s="51" t="s">
        <v>33216</v>
      </c>
      <c r="O5400" s="51" t="s">
        <v>52</v>
      </c>
      <c r="P5400" s="51"/>
      <c r="Q5400" s="51"/>
      <c r="R5400" s="51" t="s">
        <v>4085</v>
      </c>
      <c r="S5400" s="51" t="s">
        <v>11761</v>
      </c>
      <c r="T5400" s="11" t="str">
        <f t="shared" si="2"/>
        <v>Nolan Talley</v>
      </c>
      <c r="U5400" s="51" t="s">
        <v>2834</v>
      </c>
      <c r="V5400" s="51"/>
      <c r="W5400" s="51"/>
      <c r="X5400" s="8" t="s">
        <v>33199</v>
      </c>
      <c r="Y5400" s="56" t="s">
        <v>33217</v>
      </c>
      <c r="Z5400" s="56" t="s">
        <v>33156</v>
      </c>
      <c r="AA5400" s="51" t="s">
        <v>60</v>
      </c>
      <c r="AB5400" s="56" t="s">
        <v>33157</v>
      </c>
      <c r="AC5400" s="56" t="s">
        <v>33218</v>
      </c>
      <c r="AD5400" s="56" t="s">
        <v>33158</v>
      </c>
      <c r="AE5400" s="51" t="s">
        <v>33181</v>
      </c>
      <c r="AF5400" s="8" t="s">
        <v>33201</v>
      </c>
      <c r="AG5400" s="8" t="s">
        <v>3760</v>
      </c>
      <c r="AH5400" s="8" t="s">
        <v>134</v>
      </c>
      <c r="AI5400" s="8" t="s">
        <v>66</v>
      </c>
      <c r="AJ5400" s="8"/>
      <c r="AK5400" s="8"/>
      <c r="AL5400" s="8"/>
      <c r="AM5400" s="8"/>
      <c r="AN5400" s="8" t="s">
        <v>33202</v>
      </c>
      <c r="AO5400" s="8" t="s">
        <v>33184</v>
      </c>
      <c r="AP5400" s="9" t="s">
        <v>33201</v>
      </c>
      <c r="AQ5400" s="11">
        <v>3977.0</v>
      </c>
    </row>
    <row r="5401">
      <c r="A5401" s="8" t="str">
        <f t="shared" si="1"/>
        <v>Julian Wallace</v>
      </c>
      <c r="B5401" s="51" t="s">
        <v>33194</v>
      </c>
      <c r="C5401" s="51" t="s">
        <v>17654</v>
      </c>
      <c r="D5401" s="2" t="s">
        <v>3748</v>
      </c>
      <c r="E5401" s="8" t="s">
        <v>33195</v>
      </c>
      <c r="F5401" s="8" t="s">
        <v>3309</v>
      </c>
      <c r="G5401" s="51" t="s">
        <v>32225</v>
      </c>
      <c r="H5401" s="95" t="s">
        <v>33196</v>
      </c>
      <c r="I5401" s="8" t="s">
        <v>49</v>
      </c>
      <c r="J5401" s="10">
        <v>3.25</v>
      </c>
      <c r="K5401" s="8" t="s">
        <v>33197</v>
      </c>
      <c r="L5401" s="95"/>
      <c r="M5401" s="95"/>
      <c r="N5401" s="51" t="s">
        <v>33219</v>
      </c>
      <c r="O5401" s="51" t="s">
        <v>52</v>
      </c>
      <c r="P5401" s="51"/>
      <c r="Q5401" s="51"/>
      <c r="R5401" s="51" t="s">
        <v>3818</v>
      </c>
      <c r="S5401" s="51" t="s">
        <v>7228</v>
      </c>
      <c r="T5401" s="11" t="str">
        <f t="shared" si="2"/>
        <v>Julian Wallace</v>
      </c>
      <c r="U5401" s="51" t="s">
        <v>386</v>
      </c>
      <c r="V5401" s="51"/>
      <c r="W5401" s="51"/>
      <c r="X5401" s="51" t="s">
        <v>33199</v>
      </c>
      <c r="Y5401" s="56" t="s">
        <v>33220</v>
      </c>
      <c r="Z5401" s="56" t="s">
        <v>33156</v>
      </c>
      <c r="AA5401" s="51" t="s">
        <v>60</v>
      </c>
      <c r="AB5401" s="56" t="s">
        <v>33157</v>
      </c>
      <c r="AC5401" s="51" t="s">
        <v>60</v>
      </c>
      <c r="AD5401" s="56" t="s">
        <v>33158</v>
      </c>
      <c r="AE5401" s="51" t="s">
        <v>33181</v>
      </c>
      <c r="AF5401" s="8" t="s">
        <v>33201</v>
      </c>
      <c r="AG5401" s="8" t="s">
        <v>3760</v>
      </c>
      <c r="AH5401" s="8" t="s">
        <v>134</v>
      </c>
      <c r="AI5401" s="8" t="s">
        <v>66</v>
      </c>
      <c r="AJ5401" s="8"/>
      <c r="AK5401" s="8"/>
      <c r="AL5401" s="8"/>
      <c r="AM5401" s="8"/>
      <c r="AN5401" s="8" t="s">
        <v>33202</v>
      </c>
      <c r="AO5401" s="8" t="s">
        <v>33184</v>
      </c>
      <c r="AP5401" s="9" t="s">
        <v>33201</v>
      </c>
      <c r="AQ5401" s="11">
        <v>3977.0</v>
      </c>
    </row>
    <row r="5402">
      <c r="A5402" s="8" t="str">
        <f t="shared" si="1"/>
        <v>Robert Newlin</v>
      </c>
      <c r="B5402" s="51" t="s">
        <v>33221</v>
      </c>
      <c r="C5402" s="51" t="s">
        <v>17654</v>
      </c>
      <c r="D5402" s="2" t="s">
        <v>3748</v>
      </c>
      <c r="E5402" s="8" t="s">
        <v>8767</v>
      </c>
      <c r="F5402" s="8" t="s">
        <v>3309</v>
      </c>
      <c r="G5402" s="51" t="s">
        <v>32225</v>
      </c>
      <c r="H5402" s="95" t="s">
        <v>33222</v>
      </c>
      <c r="I5402" s="8" t="s">
        <v>49</v>
      </c>
      <c r="J5402" s="10" t="s">
        <v>33223</v>
      </c>
      <c r="K5402" s="8" t="s">
        <v>33224</v>
      </c>
      <c r="L5402" s="95"/>
      <c r="M5402" s="95"/>
      <c r="N5402" s="51" t="s">
        <v>33225</v>
      </c>
      <c r="O5402" s="51" t="s">
        <v>52</v>
      </c>
      <c r="P5402" s="51"/>
      <c r="Q5402" s="51"/>
      <c r="R5402" s="51" t="s">
        <v>2577</v>
      </c>
      <c r="S5402" s="51" t="s">
        <v>33226</v>
      </c>
      <c r="T5402" s="11" t="str">
        <f t="shared" si="2"/>
        <v>Robert Newlin</v>
      </c>
      <c r="U5402" s="51" t="s">
        <v>160</v>
      </c>
      <c r="V5402" s="51" t="s">
        <v>33227</v>
      </c>
      <c r="W5402" s="51"/>
      <c r="X5402" s="51"/>
      <c r="Y5402" s="51" t="s">
        <v>60</v>
      </c>
      <c r="Z5402" s="56" t="s">
        <v>3859</v>
      </c>
      <c r="AA5402" s="51" t="s">
        <v>60</v>
      </c>
      <c r="AB5402" s="56" t="s">
        <v>3860</v>
      </c>
      <c r="AC5402" s="51" t="s">
        <v>60</v>
      </c>
      <c r="AD5402" s="56" t="s">
        <v>3794</v>
      </c>
      <c r="AE5402" s="51" t="s">
        <v>33228</v>
      </c>
      <c r="AF5402" s="8" t="s">
        <v>33229</v>
      </c>
      <c r="AG5402" s="8" t="s">
        <v>3760</v>
      </c>
      <c r="AH5402" s="8" t="s">
        <v>232</v>
      </c>
      <c r="AI5402" s="8" t="s">
        <v>66</v>
      </c>
      <c r="AJ5402" s="8"/>
      <c r="AK5402" s="8"/>
      <c r="AL5402" s="8"/>
      <c r="AM5402" s="8"/>
      <c r="AN5402" s="8" t="s">
        <v>14776</v>
      </c>
      <c r="AO5402" s="8" t="s">
        <v>33230</v>
      </c>
      <c r="AP5402" s="9" t="s">
        <v>33229</v>
      </c>
      <c r="AQ5402" s="11" t="s">
        <v>12886</v>
      </c>
    </row>
    <row r="5403">
      <c r="A5403" s="8" t="str">
        <f t="shared" si="1"/>
        <v>Xavier Rahe</v>
      </c>
      <c r="B5403" s="8" t="s">
        <v>33221</v>
      </c>
      <c r="C5403" s="51" t="s">
        <v>17654</v>
      </c>
      <c r="D5403" s="2" t="s">
        <v>3748</v>
      </c>
      <c r="E5403" s="51" t="s">
        <v>8767</v>
      </c>
      <c r="F5403" s="51" t="s">
        <v>3309</v>
      </c>
      <c r="G5403" s="51" t="s">
        <v>32225</v>
      </c>
      <c r="H5403" s="101" t="s">
        <v>33222</v>
      </c>
      <c r="I5403" s="59" t="s">
        <v>49</v>
      </c>
      <c r="J5403" s="60" t="s">
        <v>33223</v>
      </c>
      <c r="K5403" s="51" t="s">
        <v>33231</v>
      </c>
      <c r="L5403" s="101"/>
      <c r="M5403" s="101"/>
      <c r="N5403" s="51" t="s">
        <v>33232</v>
      </c>
      <c r="O5403" s="51" t="s">
        <v>52</v>
      </c>
      <c r="P5403" s="51"/>
      <c r="Q5403" s="51"/>
      <c r="R5403" s="51" t="s">
        <v>10499</v>
      </c>
      <c r="S5403" s="51" t="s">
        <v>33233</v>
      </c>
      <c r="T5403" s="11" t="str">
        <f t="shared" si="2"/>
        <v>Xavier Rahe</v>
      </c>
      <c r="U5403" s="51" t="s">
        <v>674</v>
      </c>
      <c r="V5403" s="51" t="s">
        <v>33234</v>
      </c>
      <c r="W5403" s="51"/>
      <c r="X5403" s="51" t="s">
        <v>33235</v>
      </c>
      <c r="Y5403" s="51" t="s">
        <v>60</v>
      </c>
      <c r="Z5403" s="56" t="s">
        <v>3859</v>
      </c>
      <c r="AA5403" s="51" t="s">
        <v>60</v>
      </c>
      <c r="AB5403" s="56" t="s">
        <v>3860</v>
      </c>
      <c r="AC5403" s="51" t="s">
        <v>60</v>
      </c>
      <c r="AD5403" s="56" t="s">
        <v>3794</v>
      </c>
      <c r="AE5403" s="51" t="s">
        <v>33228</v>
      </c>
      <c r="AF5403" s="51" t="s">
        <v>33229</v>
      </c>
      <c r="AG5403" s="51" t="s">
        <v>3760</v>
      </c>
      <c r="AH5403" s="51" t="s">
        <v>232</v>
      </c>
      <c r="AI5403" s="51" t="s">
        <v>66</v>
      </c>
      <c r="AJ5403" s="51"/>
      <c r="AK5403" s="59"/>
      <c r="AL5403" s="59"/>
      <c r="AM5403" s="59"/>
      <c r="AN5403" s="59" t="s">
        <v>14776</v>
      </c>
      <c r="AO5403" s="59" t="s">
        <v>33230</v>
      </c>
      <c r="AP5403" s="2" t="s">
        <v>33229</v>
      </c>
      <c r="AQ5403" s="68" t="s">
        <v>12886</v>
      </c>
    </row>
    <row r="5404">
      <c r="A5404" s="8" t="str">
        <f t="shared" si="1"/>
        <v>Tim Hoeflinger</v>
      </c>
      <c r="B5404" s="8" t="s">
        <v>33221</v>
      </c>
      <c r="C5404" s="51" t="s">
        <v>17654</v>
      </c>
      <c r="D5404" s="2" t="s">
        <v>3748</v>
      </c>
      <c r="E5404" s="51" t="s">
        <v>8767</v>
      </c>
      <c r="F5404" s="51" t="s">
        <v>3309</v>
      </c>
      <c r="G5404" s="51" t="s">
        <v>32225</v>
      </c>
      <c r="H5404" s="101" t="s">
        <v>33222</v>
      </c>
      <c r="I5404" s="59" t="s">
        <v>49</v>
      </c>
      <c r="J5404" s="60" t="s">
        <v>33223</v>
      </c>
      <c r="K5404" s="51" t="s">
        <v>33231</v>
      </c>
      <c r="L5404" s="101"/>
      <c r="M5404" s="101"/>
      <c r="N5404" s="51" t="s">
        <v>33236</v>
      </c>
      <c r="O5404" s="51" t="s">
        <v>52</v>
      </c>
      <c r="P5404" s="51"/>
      <c r="Q5404" s="51"/>
      <c r="R5404" s="51" t="s">
        <v>153</v>
      </c>
      <c r="S5404" s="51" t="s">
        <v>33237</v>
      </c>
      <c r="T5404" s="11" t="str">
        <f t="shared" si="2"/>
        <v>Tim Hoeflinger</v>
      </c>
      <c r="U5404" s="51" t="s">
        <v>106</v>
      </c>
      <c r="V5404" s="51" t="s">
        <v>33238</v>
      </c>
      <c r="W5404" s="51" t="s">
        <v>33239</v>
      </c>
      <c r="X5404" s="51" t="s">
        <v>33235</v>
      </c>
      <c r="Y5404" s="51" t="s">
        <v>60</v>
      </c>
      <c r="Z5404" s="51" t="s">
        <v>60</v>
      </c>
      <c r="AA5404" s="51" t="s">
        <v>60</v>
      </c>
      <c r="AB5404" s="56" t="s">
        <v>33240</v>
      </c>
      <c r="AC5404" s="51" t="s">
        <v>60</v>
      </c>
      <c r="AD5404" s="51" t="s">
        <v>60</v>
      </c>
      <c r="AE5404" s="51" t="s">
        <v>33228</v>
      </c>
      <c r="AF5404" s="51" t="s">
        <v>33229</v>
      </c>
      <c r="AG5404" s="51" t="s">
        <v>3760</v>
      </c>
      <c r="AH5404" s="51" t="s">
        <v>232</v>
      </c>
      <c r="AI5404" s="51" t="s">
        <v>66</v>
      </c>
      <c r="AJ5404" s="51"/>
      <c r="AK5404" s="59"/>
      <c r="AL5404" s="59"/>
      <c r="AM5404" s="59"/>
      <c r="AN5404" s="59" t="s">
        <v>14776</v>
      </c>
      <c r="AO5404" s="59" t="s">
        <v>33230</v>
      </c>
      <c r="AP5404" s="2" t="s">
        <v>33229</v>
      </c>
      <c r="AQ5404" s="68" t="s">
        <v>12886</v>
      </c>
    </row>
    <row r="5405">
      <c r="A5405" s="8" t="str">
        <f t="shared" si="1"/>
        <v>Caleb Snyder</v>
      </c>
      <c r="B5405" s="51" t="s">
        <v>33241</v>
      </c>
      <c r="C5405" s="51" t="s">
        <v>33012</v>
      </c>
      <c r="D5405" s="2" t="s">
        <v>3748</v>
      </c>
      <c r="E5405" s="8" t="s">
        <v>29081</v>
      </c>
      <c r="F5405" s="8" t="s">
        <v>3309</v>
      </c>
      <c r="G5405" s="51" t="s">
        <v>32225</v>
      </c>
      <c r="H5405" s="95" t="s">
        <v>33242</v>
      </c>
      <c r="I5405" s="8" t="s">
        <v>18129</v>
      </c>
      <c r="J5405" s="10">
        <v>3.61</v>
      </c>
      <c r="K5405" s="8" t="s">
        <v>33243</v>
      </c>
      <c r="L5405" s="95"/>
      <c r="M5405" s="95"/>
      <c r="N5405" s="51" t="s">
        <v>33244</v>
      </c>
      <c r="O5405" s="51" t="s">
        <v>52</v>
      </c>
      <c r="P5405" s="51"/>
      <c r="Q5405" s="51"/>
      <c r="R5405" s="51" t="s">
        <v>7799</v>
      </c>
      <c r="S5405" s="51" t="s">
        <v>15410</v>
      </c>
      <c r="T5405" s="11" t="str">
        <f t="shared" si="2"/>
        <v>Caleb Snyder</v>
      </c>
      <c r="U5405" s="51" t="s">
        <v>55</v>
      </c>
      <c r="V5405" s="51" t="s">
        <v>33245</v>
      </c>
      <c r="W5405" s="51" t="s">
        <v>33246</v>
      </c>
      <c r="X5405" s="8" t="s">
        <v>33247</v>
      </c>
      <c r="Y5405" s="56" t="s">
        <v>33248</v>
      </c>
      <c r="Z5405" s="56" t="s">
        <v>33249</v>
      </c>
      <c r="AA5405" s="51" t="s">
        <v>60</v>
      </c>
      <c r="AB5405" s="51" t="s">
        <v>60</v>
      </c>
      <c r="AC5405" s="56" t="s">
        <v>33250</v>
      </c>
      <c r="AD5405" s="51" t="s">
        <v>60</v>
      </c>
      <c r="AE5405" s="51" t="s">
        <v>33251</v>
      </c>
      <c r="AF5405" s="8" t="s">
        <v>33252</v>
      </c>
      <c r="AG5405" s="8" t="s">
        <v>3760</v>
      </c>
      <c r="AH5405" s="8" t="s">
        <v>232</v>
      </c>
      <c r="AI5405" s="8" t="s">
        <v>233</v>
      </c>
      <c r="AJ5405" s="8"/>
      <c r="AK5405" s="8" t="s">
        <v>3461</v>
      </c>
      <c r="AL5405" s="8" t="s">
        <v>741</v>
      </c>
      <c r="AM5405" s="8" t="s">
        <v>3189</v>
      </c>
      <c r="AN5405" s="8" t="s">
        <v>33253</v>
      </c>
      <c r="AO5405" s="8" t="s">
        <v>33254</v>
      </c>
      <c r="AP5405" s="9" t="s">
        <v>33252</v>
      </c>
      <c r="AQ5405" s="11">
        <v>2782.0</v>
      </c>
    </row>
    <row r="5406">
      <c r="A5406" s="8" t="str">
        <f t="shared" si="1"/>
        <v>Lauren Snyder</v>
      </c>
      <c r="B5406" s="8" t="s">
        <v>33241</v>
      </c>
      <c r="C5406" s="51" t="s">
        <v>33012</v>
      </c>
      <c r="D5406" s="2" t="s">
        <v>3748</v>
      </c>
      <c r="E5406" s="8" t="s">
        <v>29081</v>
      </c>
      <c r="F5406" s="8" t="s">
        <v>3309</v>
      </c>
      <c r="G5406" s="51" t="s">
        <v>32225</v>
      </c>
      <c r="H5406" s="95" t="s">
        <v>33242</v>
      </c>
      <c r="I5406" s="8" t="s">
        <v>18129</v>
      </c>
      <c r="J5406" s="10">
        <v>3.61</v>
      </c>
      <c r="K5406" s="8" t="s">
        <v>33243</v>
      </c>
      <c r="L5406" s="95"/>
      <c r="M5406" s="95"/>
      <c r="N5406" s="51" t="s">
        <v>33255</v>
      </c>
      <c r="O5406" s="51" t="s">
        <v>52</v>
      </c>
      <c r="P5406" s="51"/>
      <c r="Q5406" s="51"/>
      <c r="R5406" s="57" t="s">
        <v>1301</v>
      </c>
      <c r="S5406" s="57" t="s">
        <v>15410</v>
      </c>
      <c r="T5406" s="11" t="str">
        <f t="shared" si="2"/>
        <v>Lauren Snyder</v>
      </c>
      <c r="U5406" s="13" t="s">
        <v>1858</v>
      </c>
      <c r="V5406" s="51"/>
      <c r="W5406" s="51"/>
      <c r="X5406" s="8" t="s">
        <v>33247</v>
      </c>
      <c r="Y5406" s="51" t="s">
        <v>60</v>
      </c>
      <c r="Z5406" s="56" t="s">
        <v>33256</v>
      </c>
      <c r="AA5406" s="51" t="s">
        <v>60</v>
      </c>
      <c r="AB5406" s="56" t="s">
        <v>33257</v>
      </c>
      <c r="AC5406" s="51" t="s">
        <v>60</v>
      </c>
      <c r="AD5406" s="56" t="s">
        <v>33258</v>
      </c>
      <c r="AE5406" s="51" t="s">
        <v>33251</v>
      </c>
      <c r="AF5406" s="8" t="s">
        <v>33252</v>
      </c>
      <c r="AG5406" s="8" t="s">
        <v>3760</v>
      </c>
      <c r="AH5406" s="8" t="s">
        <v>232</v>
      </c>
      <c r="AI5406" s="8" t="s">
        <v>233</v>
      </c>
      <c r="AJ5406" s="8"/>
      <c r="AK5406" s="8" t="s">
        <v>3461</v>
      </c>
      <c r="AL5406" s="8" t="s">
        <v>741</v>
      </c>
      <c r="AM5406" s="8" t="s">
        <v>3189</v>
      </c>
      <c r="AN5406" s="8" t="s">
        <v>33253</v>
      </c>
      <c r="AO5406" s="8" t="s">
        <v>33254</v>
      </c>
      <c r="AP5406" s="15" t="s">
        <v>33252</v>
      </c>
      <c r="AQ5406" s="11">
        <v>2782.0</v>
      </c>
    </row>
    <row r="5407">
      <c r="A5407" s="8" t="str">
        <f t="shared" si="1"/>
        <v>Tim Schortgen</v>
      </c>
      <c r="B5407" s="51" t="s">
        <v>33241</v>
      </c>
      <c r="C5407" s="51" t="s">
        <v>33012</v>
      </c>
      <c r="D5407" s="2" t="s">
        <v>3748</v>
      </c>
      <c r="E5407" s="8" t="s">
        <v>29081</v>
      </c>
      <c r="F5407" s="8" t="s">
        <v>3309</v>
      </c>
      <c r="G5407" s="51" t="s">
        <v>32225</v>
      </c>
      <c r="H5407" s="95" t="s">
        <v>33242</v>
      </c>
      <c r="I5407" s="8" t="s">
        <v>18129</v>
      </c>
      <c r="J5407" s="10">
        <v>3.61</v>
      </c>
      <c r="K5407" s="8" t="s">
        <v>33243</v>
      </c>
      <c r="L5407" s="95"/>
      <c r="M5407" s="95"/>
      <c r="N5407" s="51" t="s">
        <v>33259</v>
      </c>
      <c r="O5407" s="51" t="s">
        <v>52</v>
      </c>
      <c r="P5407" s="51"/>
      <c r="Q5407" s="51"/>
      <c r="R5407" s="51" t="s">
        <v>153</v>
      </c>
      <c r="S5407" s="51" t="s">
        <v>33260</v>
      </c>
      <c r="T5407" s="11" t="str">
        <f t="shared" si="2"/>
        <v>Tim Schortgen</v>
      </c>
      <c r="U5407" s="51" t="s">
        <v>160</v>
      </c>
      <c r="V5407" s="51" t="s">
        <v>33261</v>
      </c>
      <c r="W5407" s="51" t="s">
        <v>33262</v>
      </c>
      <c r="X5407" s="8" t="s">
        <v>33247</v>
      </c>
      <c r="Y5407" s="51" t="s">
        <v>60</v>
      </c>
      <c r="Z5407" s="56" t="s">
        <v>33249</v>
      </c>
      <c r="AA5407" s="51" t="s">
        <v>60</v>
      </c>
      <c r="AB5407" s="51" t="s">
        <v>60</v>
      </c>
      <c r="AC5407" s="51" t="s">
        <v>60</v>
      </c>
      <c r="AD5407" s="51" t="s">
        <v>60</v>
      </c>
      <c r="AE5407" s="51" t="s">
        <v>33251</v>
      </c>
      <c r="AF5407" s="8" t="s">
        <v>33252</v>
      </c>
      <c r="AG5407" s="8" t="s">
        <v>3760</v>
      </c>
      <c r="AH5407" s="8" t="s">
        <v>232</v>
      </c>
      <c r="AI5407" s="8" t="s">
        <v>233</v>
      </c>
      <c r="AJ5407" s="8"/>
      <c r="AK5407" s="8" t="s">
        <v>3461</v>
      </c>
      <c r="AL5407" s="8" t="s">
        <v>741</v>
      </c>
      <c r="AM5407" s="8" t="s">
        <v>3189</v>
      </c>
      <c r="AN5407" s="8" t="s">
        <v>33253</v>
      </c>
      <c r="AO5407" s="8" t="s">
        <v>33254</v>
      </c>
      <c r="AP5407" s="9" t="s">
        <v>33252</v>
      </c>
      <c r="AQ5407" s="11">
        <v>2782.0</v>
      </c>
    </row>
    <row r="5408">
      <c r="A5408" s="8" t="str">
        <f t="shared" si="1"/>
        <v>Dalen Beck</v>
      </c>
      <c r="B5408" s="8" t="s">
        <v>33241</v>
      </c>
      <c r="C5408" s="51" t="s">
        <v>33012</v>
      </c>
      <c r="D5408" s="9" t="s">
        <v>3748</v>
      </c>
      <c r="E5408" s="8" t="s">
        <v>29081</v>
      </c>
      <c r="F5408" s="8" t="s">
        <v>3309</v>
      </c>
      <c r="G5408" s="8" t="s">
        <v>32225</v>
      </c>
      <c r="H5408" s="95" t="s">
        <v>33242</v>
      </c>
      <c r="I5408" s="8" t="s">
        <v>18129</v>
      </c>
      <c r="J5408" s="10">
        <v>3.61</v>
      </c>
      <c r="K5408" s="8" t="s">
        <v>33243</v>
      </c>
      <c r="L5408" s="95"/>
      <c r="M5408" s="95"/>
      <c r="N5408" s="8" t="s">
        <v>33263</v>
      </c>
      <c r="O5408" s="51" t="s">
        <v>52</v>
      </c>
      <c r="P5408" s="8"/>
      <c r="Q5408" s="8"/>
      <c r="R5408" s="13" t="s">
        <v>6462</v>
      </c>
      <c r="S5408" s="13" t="s">
        <v>15062</v>
      </c>
      <c r="T5408" s="11" t="str">
        <f t="shared" si="2"/>
        <v>Dalen Beck</v>
      </c>
      <c r="U5408" s="13" t="s">
        <v>2834</v>
      </c>
      <c r="V5408" s="8"/>
      <c r="W5408" s="8"/>
      <c r="X5408" s="8" t="s">
        <v>33247</v>
      </c>
      <c r="Y5408" s="51" t="s">
        <v>60</v>
      </c>
      <c r="Z5408" s="56" t="s">
        <v>33256</v>
      </c>
      <c r="AA5408" s="51" t="s">
        <v>60</v>
      </c>
      <c r="AB5408" s="56" t="s">
        <v>33257</v>
      </c>
      <c r="AC5408" s="51" t="s">
        <v>60</v>
      </c>
      <c r="AD5408" s="56" t="s">
        <v>33258</v>
      </c>
      <c r="AE5408" s="8" t="s">
        <v>33251</v>
      </c>
      <c r="AF5408" s="8" t="s">
        <v>33252</v>
      </c>
      <c r="AG5408" s="8" t="s">
        <v>3760</v>
      </c>
      <c r="AH5408" s="8" t="s">
        <v>232</v>
      </c>
      <c r="AI5408" s="8" t="s">
        <v>233</v>
      </c>
      <c r="AJ5408" s="8"/>
      <c r="AK5408" s="8" t="s">
        <v>3461</v>
      </c>
      <c r="AL5408" s="8" t="s">
        <v>741</v>
      </c>
      <c r="AM5408" s="8" t="s">
        <v>3189</v>
      </c>
      <c r="AN5408" s="8" t="s">
        <v>33253</v>
      </c>
      <c r="AO5408" s="8" t="s">
        <v>33254</v>
      </c>
      <c r="AP5408" s="15" t="s">
        <v>33252</v>
      </c>
      <c r="AQ5408" s="11">
        <v>2782.0</v>
      </c>
    </row>
    <row r="5409">
      <c r="A5409" s="8" t="str">
        <f t="shared" si="1"/>
        <v>Jason Ewer</v>
      </c>
      <c r="B5409" s="51" t="s">
        <v>33241</v>
      </c>
      <c r="C5409" s="51" t="s">
        <v>33012</v>
      </c>
      <c r="D5409" s="2" t="s">
        <v>3748</v>
      </c>
      <c r="E5409" s="8" t="s">
        <v>29081</v>
      </c>
      <c r="F5409" s="8" t="s">
        <v>3309</v>
      </c>
      <c r="G5409" s="51" t="s">
        <v>32225</v>
      </c>
      <c r="H5409" s="95" t="s">
        <v>33242</v>
      </c>
      <c r="I5409" s="8" t="s">
        <v>18129</v>
      </c>
      <c r="J5409" s="10">
        <v>3.61</v>
      </c>
      <c r="K5409" s="8" t="s">
        <v>33243</v>
      </c>
      <c r="L5409" s="95"/>
      <c r="M5409" s="95"/>
      <c r="N5409" s="51" t="s">
        <v>33264</v>
      </c>
      <c r="O5409" s="51" t="s">
        <v>52</v>
      </c>
      <c r="P5409" s="51"/>
      <c r="Q5409" s="51"/>
      <c r="R5409" s="51" t="s">
        <v>1059</v>
      </c>
      <c r="S5409" s="51" t="s">
        <v>33265</v>
      </c>
      <c r="T5409" s="11" t="str">
        <f t="shared" si="2"/>
        <v>Jason Ewer</v>
      </c>
      <c r="U5409" s="51" t="s">
        <v>247</v>
      </c>
      <c r="V5409" s="51"/>
      <c r="W5409" s="51"/>
      <c r="X5409" s="51" t="s">
        <v>33247</v>
      </c>
      <c r="Y5409" s="51" t="s">
        <v>60</v>
      </c>
      <c r="Z5409" s="51" t="s">
        <v>60</v>
      </c>
      <c r="AA5409" s="51" t="s">
        <v>60</v>
      </c>
      <c r="AB5409" s="56" t="s">
        <v>33257</v>
      </c>
      <c r="AC5409" s="51" t="s">
        <v>60</v>
      </c>
      <c r="AD5409" s="56" t="s">
        <v>33258</v>
      </c>
      <c r="AE5409" s="51" t="s">
        <v>33251</v>
      </c>
      <c r="AF5409" s="8" t="s">
        <v>33252</v>
      </c>
      <c r="AG5409" s="8" t="s">
        <v>3760</v>
      </c>
      <c r="AH5409" s="8" t="s">
        <v>232</v>
      </c>
      <c r="AI5409" s="8" t="s">
        <v>233</v>
      </c>
      <c r="AJ5409" s="8"/>
      <c r="AK5409" s="8" t="s">
        <v>3461</v>
      </c>
      <c r="AL5409" s="8" t="s">
        <v>741</v>
      </c>
      <c r="AM5409" s="8" t="s">
        <v>3189</v>
      </c>
      <c r="AN5409" s="8" t="s">
        <v>33253</v>
      </c>
      <c r="AO5409" s="8" t="s">
        <v>33254</v>
      </c>
      <c r="AP5409" s="9" t="s">
        <v>33252</v>
      </c>
      <c r="AQ5409" s="11">
        <v>2782.0</v>
      </c>
    </row>
    <row r="5410">
      <c r="A5410" s="8" t="str">
        <f t="shared" si="1"/>
        <v>Chris Coy</v>
      </c>
      <c r="B5410" s="51" t="s">
        <v>33241</v>
      </c>
      <c r="C5410" s="51" t="s">
        <v>33012</v>
      </c>
      <c r="D5410" s="2" t="s">
        <v>3748</v>
      </c>
      <c r="E5410" s="8" t="s">
        <v>29081</v>
      </c>
      <c r="F5410" s="8" t="s">
        <v>3309</v>
      </c>
      <c r="G5410" s="51" t="s">
        <v>32225</v>
      </c>
      <c r="H5410" s="95" t="s">
        <v>33242</v>
      </c>
      <c r="I5410" s="8" t="s">
        <v>18129</v>
      </c>
      <c r="J5410" s="10">
        <v>3.61</v>
      </c>
      <c r="K5410" s="8" t="s">
        <v>33243</v>
      </c>
      <c r="L5410" s="8"/>
      <c r="M5410" s="8"/>
      <c r="N5410" s="51" t="s">
        <v>33266</v>
      </c>
      <c r="O5410" s="51" t="s">
        <v>52</v>
      </c>
      <c r="P5410" s="51"/>
      <c r="Q5410" s="51"/>
      <c r="R5410" s="51" t="s">
        <v>791</v>
      </c>
      <c r="S5410" s="51" t="s">
        <v>33267</v>
      </c>
      <c r="T5410" s="11" t="str">
        <f t="shared" si="2"/>
        <v>Chris Coy</v>
      </c>
      <c r="U5410" s="51" t="s">
        <v>33268</v>
      </c>
      <c r="V5410" s="51" t="s">
        <v>33269</v>
      </c>
      <c r="W5410" s="51" t="s">
        <v>33262</v>
      </c>
      <c r="X5410" s="8" t="s">
        <v>33247</v>
      </c>
      <c r="Y5410" s="51" t="s">
        <v>60</v>
      </c>
      <c r="Z5410" s="56" t="s">
        <v>33249</v>
      </c>
      <c r="AA5410" s="51" t="s">
        <v>60</v>
      </c>
      <c r="AB5410" s="51" t="s">
        <v>60</v>
      </c>
      <c r="AC5410" s="51" t="s">
        <v>60</v>
      </c>
      <c r="AD5410" s="51" t="s">
        <v>60</v>
      </c>
      <c r="AE5410" s="51" t="s">
        <v>33251</v>
      </c>
      <c r="AF5410" s="8" t="s">
        <v>33252</v>
      </c>
      <c r="AG5410" s="8" t="s">
        <v>3760</v>
      </c>
      <c r="AH5410" s="8" t="s">
        <v>232</v>
      </c>
      <c r="AI5410" s="8" t="s">
        <v>233</v>
      </c>
      <c r="AJ5410" s="8"/>
      <c r="AK5410" s="8" t="s">
        <v>3461</v>
      </c>
      <c r="AL5410" s="8" t="s">
        <v>741</v>
      </c>
      <c r="AM5410" s="8" t="s">
        <v>3189</v>
      </c>
      <c r="AN5410" s="8" t="s">
        <v>33253</v>
      </c>
      <c r="AO5410" s="8" t="s">
        <v>33254</v>
      </c>
      <c r="AP5410" s="9" t="s">
        <v>33252</v>
      </c>
      <c r="AQ5410" s="11">
        <v>2782.0</v>
      </c>
    </row>
    <row r="5411">
      <c r="A5411" s="8" t="str">
        <f t="shared" si="1"/>
        <v>Brody Beiler</v>
      </c>
      <c r="B5411" s="51" t="s">
        <v>33241</v>
      </c>
      <c r="C5411" s="51" t="s">
        <v>33012</v>
      </c>
      <c r="D5411" s="2" t="s">
        <v>3748</v>
      </c>
      <c r="E5411" s="8" t="s">
        <v>29081</v>
      </c>
      <c r="F5411" s="8" t="s">
        <v>3309</v>
      </c>
      <c r="G5411" s="51" t="s">
        <v>32225</v>
      </c>
      <c r="H5411" s="95" t="s">
        <v>33242</v>
      </c>
      <c r="I5411" s="8" t="s">
        <v>18129</v>
      </c>
      <c r="J5411" s="10">
        <v>3.61</v>
      </c>
      <c r="K5411" s="8" t="s">
        <v>33243</v>
      </c>
      <c r="L5411" s="8"/>
      <c r="M5411" s="107"/>
      <c r="N5411" s="51" t="s">
        <v>33270</v>
      </c>
      <c r="O5411" s="51" t="s">
        <v>52</v>
      </c>
      <c r="P5411" s="51"/>
      <c r="Q5411" s="51"/>
      <c r="R5411" s="51" t="s">
        <v>2707</v>
      </c>
      <c r="S5411" s="51" t="s">
        <v>33271</v>
      </c>
      <c r="T5411" s="11" t="str">
        <f t="shared" si="2"/>
        <v>Brody Beiler</v>
      </c>
      <c r="U5411" s="51" t="s">
        <v>106</v>
      </c>
      <c r="V5411" s="51" t="s">
        <v>33272</v>
      </c>
      <c r="W5411" s="51"/>
      <c r="X5411" s="51" t="s">
        <v>33247</v>
      </c>
      <c r="Y5411" s="51" t="s">
        <v>60</v>
      </c>
      <c r="Z5411" s="51" t="s">
        <v>60</v>
      </c>
      <c r="AA5411" s="56" t="s">
        <v>33273</v>
      </c>
      <c r="AB5411" s="56" t="s">
        <v>33257</v>
      </c>
      <c r="AC5411" s="56" t="s">
        <v>33274</v>
      </c>
      <c r="AD5411" s="56" t="s">
        <v>33258</v>
      </c>
      <c r="AE5411" s="51" t="s">
        <v>33251</v>
      </c>
      <c r="AF5411" s="8" t="s">
        <v>33252</v>
      </c>
      <c r="AG5411" s="8" t="s">
        <v>3760</v>
      </c>
      <c r="AH5411" s="8" t="s">
        <v>232</v>
      </c>
      <c r="AI5411" s="8" t="s">
        <v>233</v>
      </c>
      <c r="AJ5411" s="8"/>
      <c r="AK5411" s="8" t="s">
        <v>3461</v>
      </c>
      <c r="AL5411" s="8" t="s">
        <v>741</v>
      </c>
      <c r="AM5411" s="8" t="s">
        <v>3189</v>
      </c>
      <c r="AN5411" s="8" t="s">
        <v>33253</v>
      </c>
      <c r="AO5411" s="8" t="s">
        <v>33254</v>
      </c>
      <c r="AP5411" s="9" t="s">
        <v>33252</v>
      </c>
      <c r="AQ5411" s="11">
        <v>2782.0</v>
      </c>
    </row>
    <row r="5412">
      <c r="A5412" s="8" t="str">
        <f t="shared" si="1"/>
        <v>Luke Pohl</v>
      </c>
      <c r="B5412" s="51" t="s">
        <v>33241</v>
      </c>
      <c r="C5412" s="51" t="s">
        <v>33012</v>
      </c>
      <c r="D5412" s="2" t="s">
        <v>3748</v>
      </c>
      <c r="E5412" s="8" t="s">
        <v>29081</v>
      </c>
      <c r="F5412" s="8" t="s">
        <v>3309</v>
      </c>
      <c r="G5412" s="51" t="s">
        <v>32225</v>
      </c>
      <c r="H5412" s="121" t="s">
        <v>33242</v>
      </c>
      <c r="I5412" s="8" t="s">
        <v>18129</v>
      </c>
      <c r="J5412" s="10">
        <v>3.61</v>
      </c>
      <c r="K5412" s="8" t="s">
        <v>33243</v>
      </c>
      <c r="L5412" s="8"/>
      <c r="M5412" s="107"/>
      <c r="N5412" s="51" t="s">
        <v>33275</v>
      </c>
      <c r="O5412" s="51" t="s">
        <v>52</v>
      </c>
      <c r="P5412" s="51"/>
      <c r="Q5412" s="51"/>
      <c r="R5412" s="51" t="s">
        <v>2683</v>
      </c>
      <c r="S5412" s="51" t="s">
        <v>33276</v>
      </c>
      <c r="T5412" s="11" t="str">
        <f t="shared" si="2"/>
        <v>Luke Pohl</v>
      </c>
      <c r="U5412" s="51" t="s">
        <v>106</v>
      </c>
      <c r="V5412" s="51" t="s">
        <v>33277</v>
      </c>
      <c r="W5412" s="51"/>
      <c r="X5412" s="51" t="s">
        <v>33247</v>
      </c>
      <c r="Y5412" s="51" t="s">
        <v>60</v>
      </c>
      <c r="Z5412" s="51" t="s">
        <v>60</v>
      </c>
      <c r="AA5412" s="51" t="s">
        <v>60</v>
      </c>
      <c r="AB5412" s="56" t="s">
        <v>33257</v>
      </c>
      <c r="AC5412" s="51" t="s">
        <v>60</v>
      </c>
      <c r="AD5412" s="56" t="s">
        <v>33258</v>
      </c>
      <c r="AE5412" s="51" t="s">
        <v>33251</v>
      </c>
      <c r="AF5412" s="8" t="s">
        <v>33252</v>
      </c>
      <c r="AG5412" s="8" t="s">
        <v>3760</v>
      </c>
      <c r="AH5412" s="8" t="s">
        <v>232</v>
      </c>
      <c r="AI5412" s="8" t="s">
        <v>233</v>
      </c>
      <c r="AJ5412" s="8"/>
      <c r="AK5412" s="8" t="s">
        <v>3461</v>
      </c>
      <c r="AL5412" s="8" t="s">
        <v>741</v>
      </c>
      <c r="AM5412" s="8" t="s">
        <v>3189</v>
      </c>
      <c r="AN5412" s="8" t="s">
        <v>33253</v>
      </c>
      <c r="AO5412" s="8" t="s">
        <v>33254</v>
      </c>
      <c r="AP5412" s="9" t="s">
        <v>33252</v>
      </c>
      <c r="AQ5412" s="11">
        <v>2782.0</v>
      </c>
    </row>
    <row r="5413">
      <c r="A5413" s="8" t="str">
        <f t="shared" si="1"/>
        <v>Wes Kundo</v>
      </c>
      <c r="B5413" s="8" t="s">
        <v>33241</v>
      </c>
      <c r="C5413" s="51" t="s">
        <v>33012</v>
      </c>
      <c r="D5413" s="2" t="s">
        <v>3748</v>
      </c>
      <c r="E5413" s="51" t="s">
        <v>29081</v>
      </c>
      <c r="F5413" s="51" t="s">
        <v>3309</v>
      </c>
      <c r="G5413" s="51" t="s">
        <v>32225</v>
      </c>
      <c r="H5413" s="51" t="s">
        <v>33242</v>
      </c>
      <c r="I5413" s="59" t="s">
        <v>18129</v>
      </c>
      <c r="J5413" s="60">
        <v>3.61</v>
      </c>
      <c r="K5413" s="51" t="s">
        <v>33243</v>
      </c>
      <c r="L5413" s="51"/>
      <c r="M5413" s="51"/>
      <c r="N5413" s="51" t="s">
        <v>33278</v>
      </c>
      <c r="O5413" s="51" t="s">
        <v>52</v>
      </c>
      <c r="P5413" s="51"/>
      <c r="Q5413" s="51"/>
      <c r="R5413" s="51" t="s">
        <v>262</v>
      </c>
      <c r="S5413" s="51" t="s">
        <v>33279</v>
      </c>
      <c r="T5413" s="11" t="str">
        <f t="shared" si="2"/>
        <v>Wes Kundo</v>
      </c>
      <c r="U5413" s="51" t="s">
        <v>106</v>
      </c>
      <c r="V5413" s="51" t="s">
        <v>33280</v>
      </c>
      <c r="W5413" s="51"/>
      <c r="X5413" s="51" t="s">
        <v>33247</v>
      </c>
      <c r="Y5413" s="56" t="s">
        <v>33281</v>
      </c>
      <c r="Z5413" s="51" t="s">
        <v>60</v>
      </c>
      <c r="AA5413" s="51" t="s">
        <v>60</v>
      </c>
      <c r="AB5413" s="56" t="s">
        <v>33257</v>
      </c>
      <c r="AC5413" s="51" t="s">
        <v>60</v>
      </c>
      <c r="AD5413" s="56" t="s">
        <v>33258</v>
      </c>
      <c r="AE5413" s="51" t="s">
        <v>33251</v>
      </c>
      <c r="AF5413" s="51" t="s">
        <v>33252</v>
      </c>
      <c r="AG5413" s="51" t="s">
        <v>3760</v>
      </c>
      <c r="AH5413" s="51" t="s">
        <v>232</v>
      </c>
      <c r="AI5413" s="51" t="s">
        <v>233</v>
      </c>
      <c r="AJ5413" s="51"/>
      <c r="AK5413" s="59" t="s">
        <v>3461</v>
      </c>
      <c r="AL5413" s="59" t="s">
        <v>741</v>
      </c>
      <c r="AM5413" s="59" t="s">
        <v>3189</v>
      </c>
      <c r="AN5413" s="59" t="s">
        <v>33253</v>
      </c>
      <c r="AO5413" s="59" t="s">
        <v>33254</v>
      </c>
      <c r="AP5413" s="14" t="s">
        <v>33252</v>
      </c>
      <c r="AQ5413" s="68">
        <v>2782.0</v>
      </c>
    </row>
    <row r="5414">
      <c r="A5414" s="8" t="str">
        <f t="shared" si="1"/>
        <v>Katie Wise</v>
      </c>
      <c r="B5414" s="51" t="s">
        <v>33282</v>
      </c>
      <c r="C5414" s="51" t="s">
        <v>33012</v>
      </c>
      <c r="D5414" s="2" t="s">
        <v>3748</v>
      </c>
      <c r="E5414" s="8" t="s">
        <v>3749</v>
      </c>
      <c r="F5414" s="8" t="s">
        <v>3309</v>
      </c>
      <c r="G5414" s="51" t="s">
        <v>32225</v>
      </c>
      <c r="H5414" s="95" t="s">
        <v>33283</v>
      </c>
      <c r="I5414" s="8" t="s">
        <v>1330</v>
      </c>
      <c r="J5414" s="10">
        <v>3.5</v>
      </c>
      <c r="K5414" s="8" t="s">
        <v>33284</v>
      </c>
      <c r="L5414" s="95"/>
      <c r="M5414" s="95"/>
      <c r="N5414" s="51" t="s">
        <v>33285</v>
      </c>
      <c r="O5414" s="51" t="s">
        <v>52</v>
      </c>
      <c r="P5414" s="51"/>
      <c r="Q5414" s="51"/>
      <c r="R5414" s="51" t="s">
        <v>11790</v>
      </c>
      <c r="S5414" s="51" t="s">
        <v>4460</v>
      </c>
      <c r="T5414" s="11" t="str">
        <f t="shared" si="2"/>
        <v>Katie Wise</v>
      </c>
      <c r="U5414" s="51" t="s">
        <v>311</v>
      </c>
      <c r="V5414" s="51" t="s">
        <v>33286</v>
      </c>
      <c r="W5414" s="51" t="s">
        <v>33287</v>
      </c>
      <c r="X5414" s="8" t="s">
        <v>33288</v>
      </c>
      <c r="Y5414" s="56" t="s">
        <v>33289</v>
      </c>
      <c r="Z5414" s="56" t="s">
        <v>33290</v>
      </c>
      <c r="AA5414" s="51" t="s">
        <v>60</v>
      </c>
      <c r="AB5414" s="56" t="s">
        <v>33291</v>
      </c>
      <c r="AC5414" s="51" t="s">
        <v>60</v>
      </c>
      <c r="AD5414" s="56" t="s">
        <v>33158</v>
      </c>
      <c r="AE5414" s="51" t="s">
        <v>33292</v>
      </c>
      <c r="AF5414" s="8" t="s">
        <v>33293</v>
      </c>
      <c r="AG5414" s="8" t="s">
        <v>3760</v>
      </c>
      <c r="AH5414" s="8" t="s">
        <v>654</v>
      </c>
      <c r="AI5414" s="8" t="s">
        <v>233</v>
      </c>
      <c r="AJ5414" s="8"/>
      <c r="AK5414" s="8"/>
      <c r="AL5414" s="8"/>
      <c r="AM5414" s="8"/>
      <c r="AN5414" s="8" t="s">
        <v>33294</v>
      </c>
      <c r="AO5414" s="8" t="s">
        <v>33295</v>
      </c>
      <c r="AP5414" s="9" t="s">
        <v>33293</v>
      </c>
      <c r="AQ5414" s="11">
        <v>2147.0</v>
      </c>
    </row>
    <row r="5415">
      <c r="A5415" s="8" t="str">
        <f t="shared" si="1"/>
        <v>Nathan Dyer</v>
      </c>
      <c r="B5415" s="51" t="s">
        <v>33282</v>
      </c>
      <c r="C5415" s="51" t="s">
        <v>33012</v>
      </c>
      <c r="D5415" s="2" t="s">
        <v>3748</v>
      </c>
      <c r="E5415" s="8" t="s">
        <v>3749</v>
      </c>
      <c r="F5415" s="8" t="s">
        <v>3309</v>
      </c>
      <c r="G5415" s="51" t="s">
        <v>32225</v>
      </c>
      <c r="H5415" s="95" t="s">
        <v>33283</v>
      </c>
      <c r="I5415" s="8" t="s">
        <v>1330</v>
      </c>
      <c r="J5415" s="10">
        <v>3.5</v>
      </c>
      <c r="K5415" s="8" t="s">
        <v>33284</v>
      </c>
      <c r="L5415" s="95"/>
      <c r="M5415" s="95"/>
      <c r="N5415" s="51" t="s">
        <v>33296</v>
      </c>
      <c r="O5415" s="51" t="s">
        <v>52</v>
      </c>
      <c r="P5415" s="51"/>
      <c r="Q5415" s="51"/>
      <c r="R5415" s="51" t="s">
        <v>3299</v>
      </c>
      <c r="S5415" s="51" t="s">
        <v>21815</v>
      </c>
      <c r="T5415" s="11" t="str">
        <f t="shared" si="2"/>
        <v>Nathan Dyer</v>
      </c>
      <c r="U5415" s="51" t="s">
        <v>498</v>
      </c>
      <c r="V5415" s="51"/>
      <c r="W5415" s="51"/>
      <c r="X5415" s="8" t="s">
        <v>33288</v>
      </c>
      <c r="Y5415" s="51" t="s">
        <v>60</v>
      </c>
      <c r="Z5415" s="56" t="s">
        <v>33290</v>
      </c>
      <c r="AA5415" s="51" t="s">
        <v>60</v>
      </c>
      <c r="AB5415" s="51" t="s">
        <v>60</v>
      </c>
      <c r="AC5415" s="51" t="s">
        <v>60</v>
      </c>
      <c r="AD5415" s="56" t="s">
        <v>33158</v>
      </c>
      <c r="AE5415" s="51" t="s">
        <v>33292</v>
      </c>
      <c r="AF5415" s="8" t="s">
        <v>33293</v>
      </c>
      <c r="AG5415" s="8" t="s">
        <v>3760</v>
      </c>
      <c r="AH5415" s="8" t="s">
        <v>654</v>
      </c>
      <c r="AI5415" s="8" t="s">
        <v>233</v>
      </c>
      <c r="AJ5415" s="8"/>
      <c r="AK5415" s="8"/>
      <c r="AL5415" s="8"/>
      <c r="AM5415" s="8"/>
      <c r="AN5415" s="8" t="s">
        <v>33294</v>
      </c>
      <c r="AO5415" s="8" t="s">
        <v>33295</v>
      </c>
      <c r="AP5415" s="9" t="s">
        <v>33293</v>
      </c>
      <c r="AQ5415" s="11">
        <v>2147.0</v>
      </c>
    </row>
    <row r="5416">
      <c r="A5416" s="8" t="str">
        <f t="shared" si="1"/>
        <v>Mychal Vinson</v>
      </c>
      <c r="B5416" s="8" t="s">
        <v>33282</v>
      </c>
      <c r="C5416" s="51" t="s">
        <v>33012</v>
      </c>
      <c r="D5416" s="2" t="s">
        <v>3748</v>
      </c>
      <c r="E5416" s="51" t="s">
        <v>3749</v>
      </c>
      <c r="F5416" s="51" t="s">
        <v>3309</v>
      </c>
      <c r="G5416" s="51" t="s">
        <v>32225</v>
      </c>
      <c r="H5416" s="95" t="s">
        <v>33283</v>
      </c>
      <c r="I5416" s="59" t="s">
        <v>1330</v>
      </c>
      <c r="J5416" s="60">
        <v>3.5</v>
      </c>
      <c r="K5416" s="51" t="s">
        <v>33284</v>
      </c>
      <c r="L5416" s="8"/>
      <c r="M5416" s="107"/>
      <c r="N5416" s="51" t="s">
        <v>33297</v>
      </c>
      <c r="O5416" s="51" t="s">
        <v>52</v>
      </c>
      <c r="P5416" s="51"/>
      <c r="Q5416" s="51"/>
      <c r="R5416" s="51" t="s">
        <v>33298</v>
      </c>
      <c r="S5416" s="51" t="s">
        <v>33299</v>
      </c>
      <c r="T5416" s="11" t="str">
        <f t="shared" si="2"/>
        <v>Mychal Vinson</v>
      </c>
      <c r="U5416" s="51" t="s">
        <v>4060</v>
      </c>
      <c r="V5416" s="51"/>
      <c r="W5416" s="51"/>
      <c r="X5416" s="51" t="s">
        <v>33288</v>
      </c>
      <c r="Y5416" s="56" t="s">
        <v>33300</v>
      </c>
      <c r="Z5416" s="56" t="s">
        <v>33290</v>
      </c>
      <c r="AA5416" s="51" t="s">
        <v>60</v>
      </c>
      <c r="AB5416" s="56" t="s">
        <v>33301</v>
      </c>
      <c r="AC5416" s="56" t="s">
        <v>33302</v>
      </c>
      <c r="AD5416" s="56" t="s">
        <v>33158</v>
      </c>
      <c r="AE5416" s="51" t="s">
        <v>33292</v>
      </c>
      <c r="AF5416" s="51" t="s">
        <v>33293</v>
      </c>
      <c r="AG5416" s="51" t="s">
        <v>3760</v>
      </c>
      <c r="AH5416" s="51" t="s">
        <v>654</v>
      </c>
      <c r="AI5416" s="51" t="s">
        <v>233</v>
      </c>
      <c r="AJ5416" s="51"/>
      <c r="AK5416" s="59"/>
      <c r="AL5416" s="59"/>
      <c r="AM5416" s="59"/>
      <c r="AN5416" s="59" t="s">
        <v>33294</v>
      </c>
      <c r="AO5416" s="59" t="s">
        <v>33295</v>
      </c>
      <c r="AP5416" s="29" t="s">
        <v>33293</v>
      </c>
      <c r="AQ5416" s="11">
        <v>2147.0</v>
      </c>
    </row>
    <row r="5417">
      <c r="A5417" s="8" t="str">
        <f t="shared" si="1"/>
        <v>Devyn Mikell</v>
      </c>
      <c r="B5417" s="8" t="s">
        <v>33282</v>
      </c>
      <c r="C5417" s="51" t="s">
        <v>33012</v>
      </c>
      <c r="D5417" s="2" t="s">
        <v>3748</v>
      </c>
      <c r="E5417" s="51" t="s">
        <v>3749</v>
      </c>
      <c r="F5417" s="51" t="s">
        <v>3309</v>
      </c>
      <c r="G5417" s="51" t="s">
        <v>32225</v>
      </c>
      <c r="H5417" s="121" t="s">
        <v>33283</v>
      </c>
      <c r="I5417" s="59" t="s">
        <v>1330</v>
      </c>
      <c r="J5417" s="60">
        <v>3.5</v>
      </c>
      <c r="K5417" s="51" t="s">
        <v>33284</v>
      </c>
      <c r="L5417" s="8"/>
      <c r="M5417" s="107"/>
      <c r="N5417" s="51" t="s">
        <v>33303</v>
      </c>
      <c r="O5417" s="51" t="s">
        <v>52</v>
      </c>
      <c r="P5417" s="51"/>
      <c r="Q5417" s="51"/>
      <c r="R5417" s="51" t="s">
        <v>33304</v>
      </c>
      <c r="S5417" s="51" t="s">
        <v>33305</v>
      </c>
      <c r="T5417" s="11" t="str">
        <f t="shared" si="2"/>
        <v>Devyn Mikell</v>
      </c>
      <c r="U5417" s="51" t="s">
        <v>386</v>
      </c>
      <c r="V5417" s="51"/>
      <c r="W5417" s="51"/>
      <c r="X5417" s="51" t="s">
        <v>33288</v>
      </c>
      <c r="Y5417" s="56" t="s">
        <v>33306</v>
      </c>
      <c r="Z5417" s="56" t="s">
        <v>33290</v>
      </c>
      <c r="AA5417" s="51" t="s">
        <v>60</v>
      </c>
      <c r="AB5417" s="56" t="s">
        <v>33301</v>
      </c>
      <c r="AC5417" s="56" t="s">
        <v>33307</v>
      </c>
      <c r="AD5417" s="56" t="s">
        <v>33158</v>
      </c>
      <c r="AE5417" s="51" t="s">
        <v>33292</v>
      </c>
      <c r="AF5417" s="51" t="s">
        <v>33293</v>
      </c>
      <c r="AG5417" s="51" t="s">
        <v>3760</v>
      </c>
      <c r="AH5417" s="51" t="s">
        <v>654</v>
      </c>
      <c r="AI5417" s="51" t="s">
        <v>233</v>
      </c>
      <c r="AJ5417" s="51"/>
      <c r="AK5417" s="59"/>
      <c r="AL5417" s="59"/>
      <c r="AM5417" s="59"/>
      <c r="AN5417" s="59" t="s">
        <v>33294</v>
      </c>
      <c r="AO5417" s="59" t="s">
        <v>33295</v>
      </c>
      <c r="AP5417" s="29" t="s">
        <v>33293</v>
      </c>
      <c r="AQ5417" s="11">
        <v>2147.0</v>
      </c>
    </row>
    <row r="5418">
      <c r="A5418" s="8" t="str">
        <f t="shared" si="1"/>
        <v>Kenny Franklin</v>
      </c>
      <c r="B5418" s="8" t="s">
        <v>33282</v>
      </c>
      <c r="C5418" s="51" t="s">
        <v>33012</v>
      </c>
      <c r="D5418" s="2" t="s">
        <v>3748</v>
      </c>
      <c r="E5418" s="51" t="s">
        <v>3749</v>
      </c>
      <c r="F5418" s="51" t="s">
        <v>3309</v>
      </c>
      <c r="G5418" s="51" t="s">
        <v>32225</v>
      </c>
      <c r="H5418" s="95" t="s">
        <v>33283</v>
      </c>
      <c r="I5418" s="59" t="s">
        <v>1330</v>
      </c>
      <c r="J5418" s="60">
        <v>3.5</v>
      </c>
      <c r="K5418" s="51" t="s">
        <v>33284</v>
      </c>
      <c r="L5418" s="8"/>
      <c r="M5418" s="8"/>
      <c r="N5418" s="51" t="s">
        <v>33308</v>
      </c>
      <c r="O5418" s="51" t="s">
        <v>52</v>
      </c>
      <c r="P5418" s="51"/>
      <c r="Q5418" s="51"/>
      <c r="R5418" s="51" t="s">
        <v>1253</v>
      </c>
      <c r="S5418" s="51" t="s">
        <v>2507</v>
      </c>
      <c r="T5418" s="11" t="str">
        <f t="shared" si="2"/>
        <v>Kenny Franklin</v>
      </c>
      <c r="U5418" s="51" t="s">
        <v>2695</v>
      </c>
      <c r="V5418" s="51"/>
      <c r="W5418" s="51"/>
      <c r="X5418" s="51" t="s">
        <v>33288</v>
      </c>
      <c r="Y5418" s="51" t="s">
        <v>60</v>
      </c>
      <c r="Z5418" s="56" t="s">
        <v>33290</v>
      </c>
      <c r="AA5418" s="51" t="s">
        <v>60</v>
      </c>
      <c r="AB5418" s="56" t="s">
        <v>33301</v>
      </c>
      <c r="AC5418" s="51" t="s">
        <v>60</v>
      </c>
      <c r="AD5418" s="56" t="s">
        <v>33158</v>
      </c>
      <c r="AE5418" s="51" t="s">
        <v>33292</v>
      </c>
      <c r="AF5418" s="51" t="s">
        <v>33293</v>
      </c>
      <c r="AG5418" s="51" t="s">
        <v>3760</v>
      </c>
      <c r="AH5418" s="51" t="s">
        <v>654</v>
      </c>
      <c r="AI5418" s="51" t="s">
        <v>233</v>
      </c>
      <c r="AJ5418" s="51"/>
      <c r="AK5418" s="59"/>
      <c r="AL5418" s="59"/>
      <c r="AM5418" s="59"/>
      <c r="AN5418" s="59" t="s">
        <v>33294</v>
      </c>
      <c r="AO5418" s="59" t="s">
        <v>33295</v>
      </c>
      <c r="AP5418" s="29" t="s">
        <v>33293</v>
      </c>
      <c r="AQ5418" s="11">
        <v>2147.0</v>
      </c>
    </row>
    <row r="5419">
      <c r="A5419" s="8" t="str">
        <f t="shared" si="1"/>
        <v>Presley Martin</v>
      </c>
      <c r="B5419" s="8" t="s">
        <v>33282</v>
      </c>
      <c r="C5419" s="51" t="s">
        <v>33012</v>
      </c>
      <c r="D5419" s="2" t="s">
        <v>3748</v>
      </c>
      <c r="E5419" s="8" t="s">
        <v>3749</v>
      </c>
      <c r="F5419" s="8" t="s">
        <v>3309</v>
      </c>
      <c r="G5419" s="51" t="s">
        <v>32225</v>
      </c>
      <c r="H5419" s="8" t="s">
        <v>33283</v>
      </c>
      <c r="I5419" s="8" t="s">
        <v>1330</v>
      </c>
      <c r="J5419" s="10">
        <v>3.5</v>
      </c>
      <c r="K5419" s="8" t="s">
        <v>33284</v>
      </c>
      <c r="L5419" s="8"/>
      <c r="M5419" s="8"/>
      <c r="N5419" s="51" t="s">
        <v>33309</v>
      </c>
      <c r="O5419" s="51" t="s">
        <v>52</v>
      </c>
      <c r="P5419" s="51"/>
      <c r="Q5419" s="51"/>
      <c r="R5419" s="57" t="s">
        <v>21461</v>
      </c>
      <c r="S5419" s="57" t="s">
        <v>922</v>
      </c>
      <c r="T5419" s="11" t="str">
        <f t="shared" si="2"/>
        <v>Presley Martin</v>
      </c>
      <c r="U5419" s="51" t="s">
        <v>106</v>
      </c>
      <c r="V5419" s="57" t="s">
        <v>33310</v>
      </c>
      <c r="W5419" s="51" t="s">
        <v>33311</v>
      </c>
      <c r="X5419" s="8" t="s">
        <v>33288</v>
      </c>
      <c r="Y5419" s="51" t="s">
        <v>60</v>
      </c>
      <c r="Z5419" s="56" t="s">
        <v>33290</v>
      </c>
      <c r="AA5419" s="51" t="s">
        <v>60</v>
      </c>
      <c r="AB5419" s="51" t="s">
        <v>60</v>
      </c>
      <c r="AC5419" s="51" t="s">
        <v>60</v>
      </c>
      <c r="AD5419" s="56" t="s">
        <v>33158</v>
      </c>
      <c r="AE5419" s="51" t="s">
        <v>33292</v>
      </c>
      <c r="AF5419" s="8" t="s">
        <v>33293</v>
      </c>
      <c r="AG5419" s="8" t="s">
        <v>3760</v>
      </c>
      <c r="AH5419" s="8" t="s">
        <v>654</v>
      </c>
      <c r="AI5419" s="8" t="s">
        <v>233</v>
      </c>
      <c r="AJ5419" s="8"/>
      <c r="AK5419" s="8"/>
      <c r="AL5419" s="8"/>
      <c r="AM5419" s="8"/>
      <c r="AN5419" s="8" t="s">
        <v>33294</v>
      </c>
      <c r="AO5419" s="8" t="s">
        <v>33295</v>
      </c>
      <c r="AP5419" s="9" t="s">
        <v>33293</v>
      </c>
      <c r="AQ5419" s="11">
        <v>2147.0</v>
      </c>
    </row>
    <row r="5420">
      <c r="A5420" s="8" t="str">
        <f t="shared" si="1"/>
        <v>Courtney Kerr</v>
      </c>
      <c r="B5420" s="8" t="s">
        <v>33282</v>
      </c>
      <c r="C5420" s="51" t="s">
        <v>33012</v>
      </c>
      <c r="D5420" s="2" t="s">
        <v>3748</v>
      </c>
      <c r="E5420" s="51" t="s">
        <v>3749</v>
      </c>
      <c r="F5420" s="51" t="s">
        <v>3309</v>
      </c>
      <c r="G5420" s="51" t="s">
        <v>32225</v>
      </c>
      <c r="H5420" s="8" t="s">
        <v>33283</v>
      </c>
      <c r="I5420" s="59" t="s">
        <v>1330</v>
      </c>
      <c r="J5420" s="60">
        <v>3.5</v>
      </c>
      <c r="K5420" s="51" t="s">
        <v>33284</v>
      </c>
      <c r="L5420" s="8"/>
      <c r="M5420" s="8"/>
      <c r="N5420" s="51" t="s">
        <v>33312</v>
      </c>
      <c r="O5420" s="51" t="s">
        <v>52</v>
      </c>
      <c r="P5420" s="51"/>
      <c r="Q5420" s="51"/>
      <c r="R5420" s="51" t="s">
        <v>2279</v>
      </c>
      <c r="S5420" s="51" t="s">
        <v>33313</v>
      </c>
      <c r="T5420" s="11" t="str">
        <f t="shared" si="2"/>
        <v>Courtney Kerr</v>
      </c>
      <c r="U5420" s="51" t="s">
        <v>106</v>
      </c>
      <c r="V5420" s="51"/>
      <c r="W5420" s="51"/>
      <c r="X5420" s="51" t="s">
        <v>33288</v>
      </c>
      <c r="Y5420" s="56" t="s">
        <v>33314</v>
      </c>
      <c r="Z5420" s="56" t="s">
        <v>33290</v>
      </c>
      <c r="AA5420" s="51" t="s">
        <v>60</v>
      </c>
      <c r="AB5420" s="56" t="s">
        <v>33301</v>
      </c>
      <c r="AC5420" s="51" t="s">
        <v>60</v>
      </c>
      <c r="AD5420" s="56" t="s">
        <v>33158</v>
      </c>
      <c r="AE5420" s="51" t="s">
        <v>33292</v>
      </c>
      <c r="AF5420" s="51" t="s">
        <v>33293</v>
      </c>
      <c r="AG5420" s="51" t="s">
        <v>3760</v>
      </c>
      <c r="AH5420" s="51" t="s">
        <v>654</v>
      </c>
      <c r="AI5420" s="51" t="s">
        <v>233</v>
      </c>
      <c r="AJ5420" s="51"/>
      <c r="AK5420" s="59"/>
      <c r="AL5420" s="59"/>
      <c r="AM5420" s="59"/>
      <c r="AN5420" s="59" t="s">
        <v>33294</v>
      </c>
      <c r="AO5420" s="59" t="s">
        <v>33295</v>
      </c>
      <c r="AP5420" s="29" t="s">
        <v>33293</v>
      </c>
      <c r="AQ5420" s="11">
        <v>2147.0</v>
      </c>
    </row>
    <row r="5421">
      <c r="A5421" s="8" t="str">
        <f t="shared" si="1"/>
        <v>Jack Kegg</v>
      </c>
      <c r="B5421" s="121" t="s">
        <v>33315</v>
      </c>
      <c r="C5421" s="51" t="s">
        <v>17654</v>
      </c>
      <c r="D5421" s="125" t="s">
        <v>3748</v>
      </c>
      <c r="E5421" s="8" t="s">
        <v>33316</v>
      </c>
      <c r="F5421" s="13" t="s">
        <v>3309</v>
      </c>
      <c r="G5421" s="122" t="s">
        <v>32225</v>
      </c>
      <c r="H5421" s="8" t="s">
        <v>33317</v>
      </c>
      <c r="I5421" s="95" t="s">
        <v>33318</v>
      </c>
      <c r="J5421" s="10">
        <v>3.29</v>
      </c>
      <c r="K5421" s="8" t="s">
        <v>33319</v>
      </c>
      <c r="L5421" s="8"/>
      <c r="M5421" s="8"/>
      <c r="N5421" s="51" t="s">
        <v>33320</v>
      </c>
      <c r="O5421" s="51" t="s">
        <v>52</v>
      </c>
      <c r="P5421" s="51"/>
      <c r="Q5421" s="123"/>
      <c r="R5421" s="57" t="s">
        <v>12196</v>
      </c>
      <c r="S5421" s="57" t="s">
        <v>33321</v>
      </c>
      <c r="T5421" s="11" t="str">
        <f t="shared" si="2"/>
        <v>Jack Kegg</v>
      </c>
      <c r="U5421" s="51" t="s">
        <v>55</v>
      </c>
      <c r="V5421" s="51" t="s">
        <v>33322</v>
      </c>
      <c r="W5421" s="57" t="s">
        <v>33323</v>
      </c>
      <c r="X5421" s="8" t="s">
        <v>33324</v>
      </c>
      <c r="Y5421" s="51" t="s">
        <v>60</v>
      </c>
      <c r="Z5421" s="51" t="s">
        <v>60</v>
      </c>
      <c r="AA5421" s="51" t="s">
        <v>60</v>
      </c>
      <c r="AB5421" s="51" t="s">
        <v>60</v>
      </c>
      <c r="AC5421" s="51" t="s">
        <v>60</v>
      </c>
      <c r="AD5421" s="51" t="s">
        <v>60</v>
      </c>
      <c r="AE5421" s="57" t="s">
        <v>33325</v>
      </c>
      <c r="AF5421" s="8" t="s">
        <v>33316</v>
      </c>
      <c r="AG5421" s="8" t="s">
        <v>3760</v>
      </c>
      <c r="AH5421" s="131" t="s">
        <v>4581</v>
      </c>
      <c r="AI5421" s="121" t="s">
        <v>233</v>
      </c>
      <c r="AJ5421" s="8"/>
      <c r="AK5421" s="8" t="s">
        <v>33326</v>
      </c>
      <c r="AL5421" s="8" t="s">
        <v>33327</v>
      </c>
      <c r="AM5421" s="8" t="s">
        <v>1071</v>
      </c>
      <c r="AN5421" s="8" t="s">
        <v>33328</v>
      </c>
      <c r="AO5421" s="8" t="s">
        <v>33329</v>
      </c>
      <c r="AP5421" s="9" t="s">
        <v>33316</v>
      </c>
      <c r="AQ5421" s="11">
        <v>1269.0</v>
      </c>
    </row>
    <row r="5422">
      <c r="A5422" s="8" t="str">
        <f t="shared" si="1"/>
        <v>AC Derek has been removed. </v>
      </c>
      <c r="B5422" s="51" t="s">
        <v>33315</v>
      </c>
      <c r="C5422" s="51" t="s">
        <v>17654</v>
      </c>
      <c r="D5422" s="2" t="s">
        <v>3748</v>
      </c>
      <c r="E5422" s="8" t="s">
        <v>33316</v>
      </c>
      <c r="F5422" s="8" t="s">
        <v>3309</v>
      </c>
      <c r="G5422" s="51" t="s">
        <v>32225</v>
      </c>
      <c r="H5422" s="8" t="s">
        <v>33317</v>
      </c>
      <c r="I5422" s="8" t="s">
        <v>33318</v>
      </c>
      <c r="J5422" s="10">
        <v>3.29</v>
      </c>
      <c r="K5422" s="8" t="s">
        <v>33319</v>
      </c>
      <c r="L5422" s="8"/>
      <c r="M5422" s="8"/>
      <c r="N5422" s="51" t="s">
        <v>33330</v>
      </c>
      <c r="O5422" s="51" t="s">
        <v>52</v>
      </c>
      <c r="P5422" s="51"/>
      <c r="Q5422" s="51" t="s">
        <v>33331</v>
      </c>
      <c r="R5422" s="51" t="s">
        <v>20085</v>
      </c>
      <c r="S5422" s="51"/>
      <c r="T5422" s="11" t="str">
        <f t="shared" si="2"/>
        <v>AC Derek has been removed. </v>
      </c>
      <c r="U5422" s="51"/>
      <c r="V5422" s="51"/>
      <c r="W5422" s="51"/>
      <c r="X5422" s="51" t="s">
        <v>33324</v>
      </c>
      <c r="Y5422" s="51" t="s">
        <v>60</v>
      </c>
      <c r="Z5422" s="56" t="s">
        <v>33332</v>
      </c>
      <c r="AA5422" s="56" t="s">
        <v>33333</v>
      </c>
      <c r="AB5422" s="56" t="s">
        <v>33334</v>
      </c>
      <c r="AC5422" s="51" t="s">
        <v>60</v>
      </c>
      <c r="AD5422" s="56" t="s">
        <v>33335</v>
      </c>
      <c r="AE5422" s="51" t="s">
        <v>33325</v>
      </c>
      <c r="AF5422" s="8" t="s">
        <v>33316</v>
      </c>
      <c r="AG5422" s="8" t="s">
        <v>3760</v>
      </c>
      <c r="AH5422" s="8" t="s">
        <v>4581</v>
      </c>
      <c r="AI5422" s="8" t="s">
        <v>233</v>
      </c>
      <c r="AJ5422" s="8"/>
      <c r="AK5422" s="8" t="s">
        <v>33326</v>
      </c>
      <c r="AL5422" s="8" t="s">
        <v>33327</v>
      </c>
      <c r="AM5422" s="8" t="s">
        <v>1071</v>
      </c>
      <c r="AN5422" s="8" t="s">
        <v>33328</v>
      </c>
      <c r="AO5422" s="8" t="s">
        <v>33329</v>
      </c>
      <c r="AP5422" s="9" t="s">
        <v>33316</v>
      </c>
      <c r="AQ5422" s="11">
        <v>1269.0</v>
      </c>
    </row>
    <row r="5423">
      <c r="A5423" s="8" t="str">
        <f t="shared" si="1"/>
        <v>Aaron Crawn</v>
      </c>
      <c r="B5423" s="13" t="s">
        <v>33336</v>
      </c>
      <c r="C5423" s="51" t="s">
        <v>17654</v>
      </c>
      <c r="D5423" s="92" t="s">
        <v>3748</v>
      </c>
      <c r="E5423" s="8" t="s">
        <v>33337</v>
      </c>
      <c r="F5423" s="8" t="s">
        <v>3309</v>
      </c>
      <c r="G5423" s="51" t="s">
        <v>32225</v>
      </c>
      <c r="H5423" s="8" t="s">
        <v>33338</v>
      </c>
      <c r="I5423" s="8" t="s">
        <v>1330</v>
      </c>
      <c r="J5423" s="75">
        <v>3.25</v>
      </c>
      <c r="K5423" s="8" t="s">
        <v>33339</v>
      </c>
      <c r="L5423" s="8"/>
      <c r="M5423" s="8"/>
      <c r="N5423" s="51" t="s">
        <v>33340</v>
      </c>
      <c r="O5423" s="51" t="s">
        <v>52</v>
      </c>
      <c r="P5423" s="51"/>
      <c r="Q5423" s="51"/>
      <c r="R5423" s="57" t="s">
        <v>171</v>
      </c>
      <c r="S5423" s="57" t="s">
        <v>33341</v>
      </c>
      <c r="T5423" s="11" t="str">
        <f t="shared" si="2"/>
        <v>Aaron Crawn</v>
      </c>
      <c r="U5423" s="51" t="s">
        <v>55</v>
      </c>
      <c r="V5423" s="51" t="s">
        <v>33342</v>
      </c>
      <c r="W5423" s="57" t="s">
        <v>33343</v>
      </c>
      <c r="X5423" s="8" t="s">
        <v>33344</v>
      </c>
      <c r="Y5423" s="51" t="s">
        <v>60</v>
      </c>
      <c r="Z5423" s="51" t="s">
        <v>60</v>
      </c>
      <c r="AA5423" s="51" t="s">
        <v>60</v>
      </c>
      <c r="AB5423" s="51" t="s">
        <v>60</v>
      </c>
      <c r="AC5423" s="51" t="s">
        <v>60</v>
      </c>
      <c r="AD5423" s="56" t="s">
        <v>33345</v>
      </c>
      <c r="AE5423" s="51"/>
      <c r="AF5423" s="8" t="s">
        <v>33346</v>
      </c>
      <c r="AG5423" s="8" t="s">
        <v>3760</v>
      </c>
      <c r="AH5423" s="8" t="s">
        <v>4581</v>
      </c>
      <c r="AI5423" s="13" t="s">
        <v>233</v>
      </c>
      <c r="AJ5423" s="8"/>
      <c r="AK5423" s="8" t="s">
        <v>910</v>
      </c>
      <c r="AL5423" s="8" t="s">
        <v>32467</v>
      </c>
      <c r="AM5423" s="8" t="s">
        <v>12246</v>
      </c>
      <c r="AN5423" s="8" t="s">
        <v>33347</v>
      </c>
      <c r="AO5423" s="8" t="s">
        <v>33348</v>
      </c>
      <c r="AP5423" s="38" t="s">
        <v>33346</v>
      </c>
      <c r="AQ5423" s="11">
        <v>761.0</v>
      </c>
    </row>
    <row r="5424">
      <c r="A5424" s="8" t="str">
        <f t="shared" si="1"/>
        <v>Ariane Bell</v>
      </c>
      <c r="B5424" s="51" t="s">
        <v>33336</v>
      </c>
      <c r="C5424" s="51" t="s">
        <v>17654</v>
      </c>
      <c r="D5424" s="2" t="s">
        <v>3748</v>
      </c>
      <c r="E5424" s="8" t="s">
        <v>33337</v>
      </c>
      <c r="F5424" s="8" t="s">
        <v>3309</v>
      </c>
      <c r="G5424" s="51" t="s">
        <v>32225</v>
      </c>
      <c r="H5424" s="8" t="s">
        <v>33338</v>
      </c>
      <c r="I5424" s="8" t="s">
        <v>1330</v>
      </c>
      <c r="J5424" s="10">
        <v>3.25</v>
      </c>
      <c r="K5424" s="8" t="s">
        <v>33339</v>
      </c>
      <c r="L5424" s="8"/>
      <c r="M5424" s="8"/>
      <c r="N5424" s="51" t="s">
        <v>33349</v>
      </c>
      <c r="O5424" s="51" t="s">
        <v>52</v>
      </c>
      <c r="P5424" s="51"/>
      <c r="Q5424" s="51"/>
      <c r="R5424" s="8" t="s">
        <v>33350</v>
      </c>
      <c r="S5424" s="8" t="s">
        <v>6517</v>
      </c>
      <c r="T5424" s="11" t="str">
        <f t="shared" si="2"/>
        <v>Ariane Bell</v>
      </c>
      <c r="U5424" s="8" t="s">
        <v>160</v>
      </c>
      <c r="V5424" s="51"/>
      <c r="W5424" s="51"/>
      <c r="X5424" s="8" t="s">
        <v>33344</v>
      </c>
      <c r="Y5424" s="51" t="s">
        <v>60</v>
      </c>
      <c r="Z5424" s="56" t="s">
        <v>33351</v>
      </c>
      <c r="AA5424" s="51" t="s">
        <v>60</v>
      </c>
      <c r="AB5424" s="51" t="s">
        <v>60</v>
      </c>
      <c r="AC5424" s="51" t="s">
        <v>60</v>
      </c>
      <c r="AD5424" s="56" t="s">
        <v>33345</v>
      </c>
      <c r="AE5424" s="51"/>
      <c r="AF5424" s="8" t="s">
        <v>33346</v>
      </c>
      <c r="AG5424" s="8" t="s">
        <v>3760</v>
      </c>
      <c r="AH5424" s="8" t="s">
        <v>4581</v>
      </c>
      <c r="AI5424" s="8" t="s">
        <v>233</v>
      </c>
      <c r="AJ5424" s="8"/>
      <c r="AK5424" s="8" t="s">
        <v>910</v>
      </c>
      <c r="AL5424" s="8" t="s">
        <v>32467</v>
      </c>
      <c r="AM5424" s="8" t="s">
        <v>12246</v>
      </c>
      <c r="AN5424" s="8" t="s">
        <v>33347</v>
      </c>
      <c r="AO5424" s="8" t="s">
        <v>33348</v>
      </c>
      <c r="AP5424" s="9" t="s">
        <v>33346</v>
      </c>
      <c r="AQ5424" s="11">
        <v>761.0</v>
      </c>
    </row>
    <row r="5425">
      <c r="A5425" s="8" t="str">
        <f t="shared" si="1"/>
        <v>Buck Wright</v>
      </c>
      <c r="B5425" s="8" t="s">
        <v>33336</v>
      </c>
      <c r="C5425" s="51" t="s">
        <v>17654</v>
      </c>
      <c r="D5425" s="9" t="s">
        <v>3748</v>
      </c>
      <c r="E5425" s="8" t="s">
        <v>33337</v>
      </c>
      <c r="F5425" s="8" t="s">
        <v>3309</v>
      </c>
      <c r="G5425" s="8" t="s">
        <v>32225</v>
      </c>
      <c r="H5425" s="8" t="s">
        <v>33338</v>
      </c>
      <c r="I5425" s="8" t="s">
        <v>1330</v>
      </c>
      <c r="J5425" s="75">
        <v>3.25</v>
      </c>
      <c r="K5425" s="8" t="s">
        <v>33339</v>
      </c>
      <c r="L5425" s="8"/>
      <c r="M5425" s="8"/>
      <c r="N5425" s="8" t="s">
        <v>33352</v>
      </c>
      <c r="O5425" s="51" t="s">
        <v>52</v>
      </c>
      <c r="P5425" s="8"/>
      <c r="Q5425" s="8"/>
      <c r="R5425" s="13" t="s">
        <v>28357</v>
      </c>
      <c r="S5425" s="13" t="s">
        <v>2934</v>
      </c>
      <c r="T5425" s="11" t="str">
        <f t="shared" si="2"/>
        <v>Buck Wright</v>
      </c>
      <c r="U5425" s="13" t="s">
        <v>247</v>
      </c>
      <c r="V5425" s="8"/>
      <c r="W5425" s="8"/>
      <c r="X5425" s="8" t="s">
        <v>33344</v>
      </c>
      <c r="Y5425" s="51" t="s">
        <v>60</v>
      </c>
      <c r="Z5425" s="56" t="s">
        <v>33351</v>
      </c>
      <c r="AA5425" s="51" t="s">
        <v>60</v>
      </c>
      <c r="AB5425" s="51" t="s">
        <v>60</v>
      </c>
      <c r="AC5425" s="51" t="s">
        <v>60</v>
      </c>
      <c r="AD5425" s="56" t="s">
        <v>33345</v>
      </c>
      <c r="AE5425" s="8"/>
      <c r="AF5425" s="8" t="s">
        <v>33346</v>
      </c>
      <c r="AG5425" s="8" t="s">
        <v>3760</v>
      </c>
      <c r="AH5425" s="8" t="s">
        <v>4581</v>
      </c>
      <c r="AI5425" s="8" t="s">
        <v>233</v>
      </c>
      <c r="AJ5425" s="8"/>
      <c r="AK5425" s="8" t="s">
        <v>910</v>
      </c>
      <c r="AL5425" s="8" t="s">
        <v>32467</v>
      </c>
      <c r="AM5425" s="8" t="s">
        <v>12246</v>
      </c>
      <c r="AN5425" s="8" t="s">
        <v>33347</v>
      </c>
      <c r="AO5425" s="8" t="s">
        <v>33348</v>
      </c>
      <c r="AP5425" s="9" t="s">
        <v>33346</v>
      </c>
      <c r="AQ5425" s="11">
        <v>761.0</v>
      </c>
    </row>
    <row r="5426">
      <c r="A5426" s="8" t="str">
        <f t="shared" si="1"/>
        <v>Craig Gillaspy</v>
      </c>
      <c r="B5426" s="51" t="s">
        <v>33336</v>
      </c>
      <c r="C5426" s="51" t="s">
        <v>17654</v>
      </c>
      <c r="D5426" s="2" t="s">
        <v>3748</v>
      </c>
      <c r="E5426" s="8" t="s">
        <v>33337</v>
      </c>
      <c r="F5426" s="8" t="s">
        <v>3309</v>
      </c>
      <c r="G5426" s="51" t="s">
        <v>32225</v>
      </c>
      <c r="H5426" s="8" t="s">
        <v>33338</v>
      </c>
      <c r="I5426" s="8" t="s">
        <v>1330</v>
      </c>
      <c r="J5426" s="75">
        <v>3.25</v>
      </c>
      <c r="K5426" s="8" t="s">
        <v>33339</v>
      </c>
      <c r="L5426" s="8"/>
      <c r="M5426" s="8"/>
      <c r="N5426" s="51" t="s">
        <v>33353</v>
      </c>
      <c r="O5426" s="51" t="s">
        <v>52</v>
      </c>
      <c r="P5426" s="51"/>
      <c r="Q5426" s="51"/>
      <c r="R5426" s="51" t="s">
        <v>2940</v>
      </c>
      <c r="S5426" s="51" t="s">
        <v>33354</v>
      </c>
      <c r="T5426" s="11" t="str">
        <f t="shared" si="2"/>
        <v>Craig Gillaspy</v>
      </c>
      <c r="U5426" s="51" t="s">
        <v>386</v>
      </c>
      <c r="V5426" s="51" t="s">
        <v>33355</v>
      </c>
      <c r="W5426" s="51" t="s">
        <v>33343</v>
      </c>
      <c r="X5426" s="8" t="s">
        <v>33344</v>
      </c>
      <c r="Y5426" s="51" t="s">
        <v>60</v>
      </c>
      <c r="Z5426" s="56" t="s">
        <v>33351</v>
      </c>
      <c r="AA5426" s="51" t="s">
        <v>60</v>
      </c>
      <c r="AB5426" s="51" t="s">
        <v>60</v>
      </c>
      <c r="AC5426" s="51" t="s">
        <v>60</v>
      </c>
      <c r="AD5426" s="51" t="s">
        <v>60</v>
      </c>
      <c r="AE5426" s="51"/>
      <c r="AF5426" s="8" t="s">
        <v>33346</v>
      </c>
      <c r="AG5426" s="8" t="s">
        <v>3760</v>
      </c>
      <c r="AH5426" s="8" t="s">
        <v>4581</v>
      </c>
      <c r="AI5426" s="8" t="s">
        <v>233</v>
      </c>
      <c r="AJ5426" s="8"/>
      <c r="AK5426" s="8" t="s">
        <v>910</v>
      </c>
      <c r="AL5426" s="8" t="s">
        <v>32467</v>
      </c>
      <c r="AM5426" s="8" t="s">
        <v>12246</v>
      </c>
      <c r="AN5426" s="8" t="s">
        <v>33347</v>
      </c>
      <c r="AO5426" s="8" t="s">
        <v>33348</v>
      </c>
      <c r="AP5426" s="9" t="s">
        <v>33346</v>
      </c>
      <c r="AQ5426" s="11">
        <v>761.0</v>
      </c>
    </row>
    <row r="5427">
      <c r="A5427" s="8" t="str">
        <f t="shared" si="1"/>
        <v>Leah Singer</v>
      </c>
      <c r="B5427" s="8" t="s">
        <v>33336</v>
      </c>
      <c r="C5427" s="51" t="s">
        <v>17654</v>
      </c>
      <c r="D5427" s="9" t="s">
        <v>3748</v>
      </c>
      <c r="E5427" s="8" t="s">
        <v>33337</v>
      </c>
      <c r="F5427" s="8" t="s">
        <v>3309</v>
      </c>
      <c r="G5427" s="8" t="s">
        <v>32225</v>
      </c>
      <c r="H5427" s="8" t="s">
        <v>33338</v>
      </c>
      <c r="I5427" s="8" t="s">
        <v>1330</v>
      </c>
      <c r="J5427" s="75">
        <v>3.25</v>
      </c>
      <c r="K5427" s="8" t="s">
        <v>33339</v>
      </c>
      <c r="L5427" s="8"/>
      <c r="M5427" s="8"/>
      <c r="N5427" s="8" t="s">
        <v>33356</v>
      </c>
      <c r="O5427" s="51" t="s">
        <v>52</v>
      </c>
      <c r="P5427" s="8"/>
      <c r="Q5427" s="8"/>
      <c r="R5427" s="13" t="s">
        <v>5466</v>
      </c>
      <c r="S5427" s="13" t="s">
        <v>33357</v>
      </c>
      <c r="T5427" s="11" t="str">
        <f t="shared" si="2"/>
        <v>Leah Singer</v>
      </c>
      <c r="U5427" s="8" t="s">
        <v>106</v>
      </c>
      <c r="V5427" s="8" t="s">
        <v>33358</v>
      </c>
      <c r="W5427" s="8"/>
      <c r="X5427" s="8" t="s">
        <v>33344</v>
      </c>
      <c r="Y5427" s="51" t="s">
        <v>60</v>
      </c>
      <c r="Z5427" s="56" t="s">
        <v>33351</v>
      </c>
      <c r="AA5427" s="51" t="s">
        <v>60</v>
      </c>
      <c r="AB5427" s="51" t="s">
        <v>60</v>
      </c>
      <c r="AC5427" s="51" t="s">
        <v>60</v>
      </c>
      <c r="AD5427" s="56" t="s">
        <v>33345</v>
      </c>
      <c r="AE5427" s="8"/>
      <c r="AF5427" s="8" t="s">
        <v>33346</v>
      </c>
      <c r="AG5427" s="8" t="s">
        <v>3760</v>
      </c>
      <c r="AH5427" s="8" t="s">
        <v>4581</v>
      </c>
      <c r="AI5427" s="8" t="s">
        <v>233</v>
      </c>
      <c r="AJ5427" s="8"/>
      <c r="AK5427" s="8" t="s">
        <v>910</v>
      </c>
      <c r="AL5427" s="8" t="s">
        <v>32467</v>
      </c>
      <c r="AM5427" s="8" t="s">
        <v>12246</v>
      </c>
      <c r="AN5427" s="8" t="s">
        <v>33347</v>
      </c>
      <c r="AO5427" s="8" t="s">
        <v>33348</v>
      </c>
      <c r="AP5427" s="9" t="s">
        <v>33346</v>
      </c>
      <c r="AQ5427" s="11">
        <v>761.0</v>
      </c>
    </row>
    <row r="5428">
      <c r="A5428" s="8" t="str">
        <f t="shared" si="1"/>
        <v>Derek Gay</v>
      </c>
      <c r="B5428" s="51" t="s">
        <v>33359</v>
      </c>
      <c r="C5428" s="51" t="s">
        <v>33012</v>
      </c>
      <c r="D5428" s="2" t="s">
        <v>3748</v>
      </c>
      <c r="E5428" s="8" t="s">
        <v>33360</v>
      </c>
      <c r="F5428" s="8" t="s">
        <v>3309</v>
      </c>
      <c r="G5428" s="51" t="s">
        <v>32225</v>
      </c>
      <c r="H5428" s="8" t="s">
        <v>33361</v>
      </c>
      <c r="I5428" s="8" t="s">
        <v>10346</v>
      </c>
      <c r="J5428" s="10">
        <v>3.74</v>
      </c>
      <c r="K5428" s="8" t="s">
        <v>33362</v>
      </c>
      <c r="L5428" s="8"/>
      <c r="M5428" s="8"/>
      <c r="N5428" s="51" t="s">
        <v>33363</v>
      </c>
      <c r="O5428" s="51" t="s">
        <v>52</v>
      </c>
      <c r="P5428" s="51"/>
      <c r="Q5428" s="51"/>
      <c r="R5428" s="51" t="s">
        <v>365</v>
      </c>
      <c r="S5428" s="51" t="s">
        <v>33364</v>
      </c>
      <c r="T5428" s="11" t="str">
        <f t="shared" si="2"/>
        <v>Derek Gay</v>
      </c>
      <c r="U5428" s="51" t="s">
        <v>6973</v>
      </c>
      <c r="V5428" s="51" t="s">
        <v>33365</v>
      </c>
      <c r="W5428" s="51" t="s">
        <v>33366</v>
      </c>
      <c r="X5428" s="8" t="s">
        <v>33367</v>
      </c>
      <c r="Y5428" s="56" t="s">
        <v>33368</v>
      </c>
      <c r="Z5428" s="56" t="s">
        <v>33369</v>
      </c>
      <c r="AA5428" s="51" t="s">
        <v>60</v>
      </c>
      <c r="AB5428" s="56" t="s">
        <v>33370</v>
      </c>
      <c r="AC5428" s="51" t="s">
        <v>60</v>
      </c>
      <c r="AD5428" s="56" t="s">
        <v>33371</v>
      </c>
      <c r="AE5428" s="51" t="s">
        <v>33372</v>
      </c>
      <c r="AF5428" s="8" t="s">
        <v>33373</v>
      </c>
      <c r="AG5428" s="8" t="s">
        <v>3760</v>
      </c>
      <c r="AH5428" s="8" t="s">
        <v>4581</v>
      </c>
      <c r="AI5428" s="8" t="s">
        <v>233</v>
      </c>
      <c r="AJ5428" s="8"/>
      <c r="AK5428" s="8"/>
      <c r="AL5428" s="8"/>
      <c r="AM5428" s="8"/>
      <c r="AN5428" s="8" t="s">
        <v>25971</v>
      </c>
      <c r="AO5428" s="8" t="s">
        <v>33374</v>
      </c>
      <c r="AP5428" s="9" t="s">
        <v>33373</v>
      </c>
      <c r="AQ5428" s="11">
        <v>2131.0</v>
      </c>
    </row>
    <row r="5429">
      <c r="A5429" s="8" t="str">
        <f t="shared" si="1"/>
        <v>Haley Anderson</v>
      </c>
      <c r="B5429" s="51" t="s">
        <v>33359</v>
      </c>
      <c r="C5429" s="51" t="s">
        <v>33012</v>
      </c>
      <c r="D5429" s="2" t="s">
        <v>3748</v>
      </c>
      <c r="E5429" s="8" t="s">
        <v>33360</v>
      </c>
      <c r="F5429" s="8" t="s">
        <v>3309</v>
      </c>
      <c r="G5429" s="51" t="s">
        <v>32225</v>
      </c>
      <c r="H5429" s="8" t="s">
        <v>33361</v>
      </c>
      <c r="I5429" s="8" t="s">
        <v>10346</v>
      </c>
      <c r="J5429" s="10">
        <v>3.74</v>
      </c>
      <c r="K5429" s="8" t="s">
        <v>33362</v>
      </c>
      <c r="L5429" s="8"/>
      <c r="M5429" s="8"/>
      <c r="N5429" s="51" t="s">
        <v>33375</v>
      </c>
      <c r="O5429" s="51" t="s">
        <v>52</v>
      </c>
      <c r="P5429" s="51"/>
      <c r="Q5429" s="51"/>
      <c r="R5429" s="51" t="s">
        <v>19007</v>
      </c>
      <c r="S5429" s="51" t="s">
        <v>115</v>
      </c>
      <c r="T5429" s="11" t="str">
        <f t="shared" si="2"/>
        <v>Haley Anderson</v>
      </c>
      <c r="U5429" s="51" t="s">
        <v>160</v>
      </c>
      <c r="V5429" s="51" t="s">
        <v>33376</v>
      </c>
      <c r="W5429" s="51"/>
      <c r="X5429" s="8" t="s">
        <v>33367</v>
      </c>
      <c r="Y5429" s="51" t="s">
        <v>60</v>
      </c>
      <c r="Z5429" s="56" t="s">
        <v>33377</v>
      </c>
      <c r="AA5429" s="51" t="s">
        <v>60</v>
      </c>
      <c r="AB5429" s="56" t="s">
        <v>33370</v>
      </c>
      <c r="AC5429" s="56" t="s">
        <v>33378</v>
      </c>
      <c r="AD5429" s="56" t="s">
        <v>33371</v>
      </c>
      <c r="AE5429" s="51" t="s">
        <v>33372</v>
      </c>
      <c r="AF5429" s="8" t="s">
        <v>33373</v>
      </c>
      <c r="AG5429" s="8" t="s">
        <v>3760</v>
      </c>
      <c r="AH5429" s="8" t="s">
        <v>4581</v>
      </c>
      <c r="AI5429" s="8" t="s">
        <v>233</v>
      </c>
      <c r="AJ5429" s="8"/>
      <c r="AK5429" s="8"/>
      <c r="AL5429" s="8"/>
      <c r="AM5429" s="8"/>
      <c r="AN5429" s="8" t="s">
        <v>25971</v>
      </c>
      <c r="AO5429" s="8" t="s">
        <v>33374</v>
      </c>
      <c r="AP5429" s="9" t="s">
        <v>33373</v>
      </c>
      <c r="AQ5429" s="11">
        <v>2131.0</v>
      </c>
    </row>
    <row r="5430">
      <c r="A5430" s="8" t="str">
        <f t="shared" si="1"/>
        <v>Gerry Conway</v>
      </c>
      <c r="B5430" s="51" t="s">
        <v>33359</v>
      </c>
      <c r="C5430" s="51" t="s">
        <v>33012</v>
      </c>
      <c r="D5430" s="2" t="s">
        <v>3748</v>
      </c>
      <c r="E5430" s="8" t="s">
        <v>33360</v>
      </c>
      <c r="F5430" s="8" t="s">
        <v>3309</v>
      </c>
      <c r="G5430" s="51" t="s">
        <v>32225</v>
      </c>
      <c r="H5430" s="8" t="s">
        <v>33361</v>
      </c>
      <c r="I5430" s="8" t="s">
        <v>10346</v>
      </c>
      <c r="J5430" s="10">
        <v>3.74</v>
      </c>
      <c r="K5430" s="8" t="s">
        <v>33362</v>
      </c>
      <c r="L5430" s="8"/>
      <c r="M5430" s="8"/>
      <c r="N5430" s="51" t="s">
        <v>33379</v>
      </c>
      <c r="O5430" s="51" t="s">
        <v>52</v>
      </c>
      <c r="P5430" s="51"/>
      <c r="Q5430" s="51"/>
      <c r="R5430" s="51" t="s">
        <v>27192</v>
      </c>
      <c r="S5430" s="51" t="s">
        <v>894</v>
      </c>
      <c r="T5430" s="11" t="str">
        <f t="shared" si="2"/>
        <v>Gerry Conway</v>
      </c>
      <c r="U5430" s="51" t="s">
        <v>247</v>
      </c>
      <c r="V5430" s="51" t="s">
        <v>33380</v>
      </c>
      <c r="W5430" s="51"/>
      <c r="X5430" s="8" t="s">
        <v>33367</v>
      </c>
      <c r="Y5430" s="51" t="s">
        <v>60</v>
      </c>
      <c r="Z5430" s="56" t="s">
        <v>33369</v>
      </c>
      <c r="AA5430" s="51" t="s">
        <v>60</v>
      </c>
      <c r="AB5430" s="56" t="s">
        <v>33370</v>
      </c>
      <c r="AC5430" s="51" t="s">
        <v>60</v>
      </c>
      <c r="AD5430" s="56" t="s">
        <v>33371</v>
      </c>
      <c r="AE5430" s="51" t="s">
        <v>33372</v>
      </c>
      <c r="AF5430" s="8" t="s">
        <v>33373</v>
      </c>
      <c r="AG5430" s="8" t="s">
        <v>3760</v>
      </c>
      <c r="AH5430" s="8" t="s">
        <v>4581</v>
      </c>
      <c r="AI5430" s="8" t="s">
        <v>233</v>
      </c>
      <c r="AJ5430" s="8"/>
      <c r="AK5430" s="8"/>
      <c r="AL5430" s="8"/>
      <c r="AM5430" s="8"/>
      <c r="AN5430" s="8" t="s">
        <v>25971</v>
      </c>
      <c r="AO5430" s="8" t="s">
        <v>33374</v>
      </c>
      <c r="AP5430" s="9" t="s">
        <v>33373</v>
      </c>
      <c r="AQ5430" s="11">
        <v>2131.0</v>
      </c>
    </row>
    <row r="5431">
      <c r="A5431" s="8" t="str">
        <f t="shared" si="1"/>
        <v>Kristin Sommers</v>
      </c>
      <c r="B5431" s="51" t="s">
        <v>33359</v>
      </c>
      <c r="C5431" s="51" t="s">
        <v>33012</v>
      </c>
      <c r="D5431" s="2" t="s">
        <v>3748</v>
      </c>
      <c r="E5431" s="8" t="s">
        <v>33360</v>
      </c>
      <c r="F5431" s="8" t="s">
        <v>3309</v>
      </c>
      <c r="G5431" s="51" t="s">
        <v>32225</v>
      </c>
      <c r="H5431" s="8" t="s">
        <v>33361</v>
      </c>
      <c r="I5431" s="8" t="s">
        <v>10346</v>
      </c>
      <c r="J5431" s="10">
        <v>3.74</v>
      </c>
      <c r="K5431" s="8" t="s">
        <v>33362</v>
      </c>
      <c r="L5431" s="8"/>
      <c r="M5431" s="8"/>
      <c r="N5431" s="51" t="s">
        <v>33381</v>
      </c>
      <c r="O5431" s="51" t="s">
        <v>52</v>
      </c>
      <c r="P5431" s="51"/>
      <c r="Q5431" s="51"/>
      <c r="R5431" s="51" t="s">
        <v>6846</v>
      </c>
      <c r="S5431" s="51" t="s">
        <v>33027</v>
      </c>
      <c r="T5431" s="11" t="str">
        <f t="shared" si="2"/>
        <v>Kristin Sommers</v>
      </c>
      <c r="U5431" s="51" t="s">
        <v>386</v>
      </c>
      <c r="V5431" s="51" t="s">
        <v>33382</v>
      </c>
      <c r="W5431" s="51" t="s">
        <v>33383</v>
      </c>
      <c r="X5431" s="8" t="s">
        <v>33367</v>
      </c>
      <c r="Y5431" s="56" t="s">
        <v>33384</v>
      </c>
      <c r="Z5431" s="56" t="s">
        <v>33369</v>
      </c>
      <c r="AA5431" s="56" t="s">
        <v>33385</v>
      </c>
      <c r="AB5431" s="56" t="s">
        <v>33370</v>
      </c>
      <c r="AC5431" s="51" t="s">
        <v>60</v>
      </c>
      <c r="AD5431" s="56" t="s">
        <v>33371</v>
      </c>
      <c r="AE5431" s="51" t="s">
        <v>33372</v>
      </c>
      <c r="AF5431" s="8" t="s">
        <v>33373</v>
      </c>
      <c r="AG5431" s="8" t="s">
        <v>3760</v>
      </c>
      <c r="AH5431" s="8" t="s">
        <v>4581</v>
      </c>
      <c r="AI5431" s="8" t="s">
        <v>233</v>
      </c>
      <c r="AJ5431" s="8"/>
      <c r="AK5431" s="8"/>
      <c r="AL5431" s="8"/>
      <c r="AM5431" s="8"/>
      <c r="AN5431" s="8" t="s">
        <v>25971</v>
      </c>
      <c r="AO5431" s="8" t="s">
        <v>33374</v>
      </c>
      <c r="AP5431" s="9" t="s">
        <v>33373</v>
      </c>
      <c r="AQ5431" s="11">
        <v>2131.0</v>
      </c>
    </row>
    <row r="5432">
      <c r="A5432" s="8" t="str">
        <f t="shared" si="1"/>
        <v>Audrey Quinn</v>
      </c>
      <c r="B5432" s="51" t="s">
        <v>33359</v>
      </c>
      <c r="C5432" s="51" t="s">
        <v>33012</v>
      </c>
      <c r="D5432" s="2" t="s">
        <v>3748</v>
      </c>
      <c r="E5432" s="8" t="s">
        <v>33360</v>
      </c>
      <c r="F5432" s="8" t="s">
        <v>3309</v>
      </c>
      <c r="G5432" s="51" t="s">
        <v>32225</v>
      </c>
      <c r="H5432" s="8" t="s">
        <v>33361</v>
      </c>
      <c r="I5432" s="8" t="s">
        <v>10346</v>
      </c>
      <c r="J5432" s="10">
        <v>3.74</v>
      </c>
      <c r="K5432" s="8" t="s">
        <v>33362</v>
      </c>
      <c r="L5432" s="8"/>
      <c r="M5432" s="8"/>
      <c r="N5432" s="51" t="s">
        <v>33386</v>
      </c>
      <c r="O5432" s="51" t="s">
        <v>52</v>
      </c>
      <c r="P5432" s="51"/>
      <c r="Q5432" s="51"/>
      <c r="R5432" s="51" t="s">
        <v>33387</v>
      </c>
      <c r="S5432" s="51" t="s">
        <v>25898</v>
      </c>
      <c r="T5432" s="11" t="str">
        <f t="shared" si="2"/>
        <v>Audrey Quinn</v>
      </c>
      <c r="U5432" s="51" t="s">
        <v>2695</v>
      </c>
      <c r="V5432" s="51"/>
      <c r="W5432" s="51"/>
      <c r="X5432" s="8" t="s">
        <v>33367</v>
      </c>
      <c r="Y5432" s="51" t="s">
        <v>60</v>
      </c>
      <c r="Z5432" s="56" t="s">
        <v>33377</v>
      </c>
      <c r="AA5432" s="56" t="s">
        <v>33388</v>
      </c>
      <c r="AB5432" s="56" t="s">
        <v>33370</v>
      </c>
      <c r="AC5432" s="51" t="s">
        <v>60</v>
      </c>
      <c r="AD5432" s="56" t="s">
        <v>33371</v>
      </c>
      <c r="AE5432" s="51" t="s">
        <v>33372</v>
      </c>
      <c r="AF5432" s="8" t="s">
        <v>33373</v>
      </c>
      <c r="AG5432" s="8" t="s">
        <v>3760</v>
      </c>
      <c r="AH5432" s="8" t="s">
        <v>4581</v>
      </c>
      <c r="AI5432" s="8" t="s">
        <v>233</v>
      </c>
      <c r="AJ5432" s="8"/>
      <c r="AK5432" s="8"/>
      <c r="AL5432" s="8"/>
      <c r="AM5432" s="8"/>
      <c r="AN5432" s="8" t="s">
        <v>25971</v>
      </c>
      <c r="AO5432" s="8" t="s">
        <v>33374</v>
      </c>
      <c r="AP5432" s="9" t="s">
        <v>33373</v>
      </c>
      <c r="AQ5432" s="11">
        <v>2131.0</v>
      </c>
    </row>
    <row r="5433">
      <c r="A5433" s="8" t="str">
        <f t="shared" si="1"/>
        <v>Quinn White</v>
      </c>
      <c r="B5433" s="51" t="s">
        <v>33359</v>
      </c>
      <c r="C5433" s="51" t="s">
        <v>33012</v>
      </c>
      <c r="D5433" s="2" t="s">
        <v>3748</v>
      </c>
      <c r="E5433" s="8" t="s">
        <v>33360</v>
      </c>
      <c r="F5433" s="8" t="s">
        <v>3309</v>
      </c>
      <c r="G5433" s="51" t="s">
        <v>32225</v>
      </c>
      <c r="H5433" s="8" t="s">
        <v>33361</v>
      </c>
      <c r="I5433" s="8" t="s">
        <v>10346</v>
      </c>
      <c r="J5433" s="10">
        <v>3.74</v>
      </c>
      <c r="K5433" s="8" t="s">
        <v>33362</v>
      </c>
      <c r="L5433" s="8"/>
      <c r="M5433" s="8"/>
      <c r="N5433" s="51" t="s">
        <v>33389</v>
      </c>
      <c r="O5433" s="51" t="s">
        <v>52</v>
      </c>
      <c r="P5433" s="51"/>
      <c r="Q5433" s="51"/>
      <c r="R5433" s="51" t="s">
        <v>25898</v>
      </c>
      <c r="S5433" s="51" t="s">
        <v>105</v>
      </c>
      <c r="T5433" s="11" t="str">
        <f t="shared" si="2"/>
        <v>Quinn White</v>
      </c>
      <c r="U5433" s="51" t="s">
        <v>106</v>
      </c>
      <c r="V5433" s="51" t="s">
        <v>33390</v>
      </c>
      <c r="W5433" s="51" t="s">
        <v>33391</v>
      </c>
      <c r="X5433" s="8" t="s">
        <v>33367</v>
      </c>
      <c r="Y5433" s="56" t="s">
        <v>33392</v>
      </c>
      <c r="Z5433" s="56" t="s">
        <v>33369</v>
      </c>
      <c r="AA5433" s="51" t="s">
        <v>60</v>
      </c>
      <c r="AB5433" s="56" t="s">
        <v>33370</v>
      </c>
      <c r="AC5433" s="51" t="s">
        <v>60</v>
      </c>
      <c r="AD5433" s="56" t="s">
        <v>33371</v>
      </c>
      <c r="AE5433" s="51" t="s">
        <v>33372</v>
      </c>
      <c r="AF5433" s="8" t="s">
        <v>33373</v>
      </c>
      <c r="AG5433" s="8" t="s">
        <v>3760</v>
      </c>
      <c r="AH5433" s="8" t="s">
        <v>4581</v>
      </c>
      <c r="AI5433" s="8" t="s">
        <v>233</v>
      </c>
      <c r="AJ5433" s="8"/>
      <c r="AK5433" s="8"/>
      <c r="AL5433" s="8"/>
      <c r="AM5433" s="8"/>
      <c r="AN5433" s="8" t="s">
        <v>25971</v>
      </c>
      <c r="AO5433" s="8" t="s">
        <v>33374</v>
      </c>
      <c r="AP5433" s="9" t="s">
        <v>33373</v>
      </c>
      <c r="AQ5433" s="11">
        <v>2131.0</v>
      </c>
    </row>
    <row r="5434">
      <c r="A5434" s="8" t="str">
        <f t="shared" si="1"/>
        <v>Connor Quinn</v>
      </c>
      <c r="B5434" s="51" t="s">
        <v>33359</v>
      </c>
      <c r="C5434" s="51" t="s">
        <v>33012</v>
      </c>
      <c r="D5434" s="2" t="s">
        <v>3748</v>
      </c>
      <c r="E5434" s="8" t="s">
        <v>33360</v>
      </c>
      <c r="F5434" s="8" t="s">
        <v>3309</v>
      </c>
      <c r="G5434" s="51" t="s">
        <v>32225</v>
      </c>
      <c r="H5434" s="8" t="s">
        <v>33361</v>
      </c>
      <c r="I5434" s="8" t="s">
        <v>10346</v>
      </c>
      <c r="J5434" s="10">
        <v>3.74</v>
      </c>
      <c r="K5434" s="8" t="s">
        <v>33362</v>
      </c>
      <c r="L5434" s="8"/>
      <c r="M5434" s="8"/>
      <c r="N5434" s="51" t="s">
        <v>33393</v>
      </c>
      <c r="O5434" s="51" t="s">
        <v>52</v>
      </c>
      <c r="P5434" s="51"/>
      <c r="Q5434" s="51"/>
      <c r="R5434" s="51" t="s">
        <v>2240</v>
      </c>
      <c r="S5434" s="51" t="s">
        <v>25898</v>
      </c>
      <c r="T5434" s="11" t="str">
        <f t="shared" si="2"/>
        <v>Connor Quinn</v>
      </c>
      <c r="U5434" s="51" t="s">
        <v>80</v>
      </c>
      <c r="V5434" s="51"/>
      <c r="W5434" s="51"/>
      <c r="X5434" s="8" t="s">
        <v>33367</v>
      </c>
      <c r="Y5434" s="51" t="s">
        <v>60</v>
      </c>
      <c r="Z5434" s="56" t="s">
        <v>33377</v>
      </c>
      <c r="AA5434" s="51" t="s">
        <v>60</v>
      </c>
      <c r="AB5434" s="56" t="s">
        <v>33370</v>
      </c>
      <c r="AC5434" s="51" t="s">
        <v>60</v>
      </c>
      <c r="AD5434" s="56" t="s">
        <v>33371</v>
      </c>
      <c r="AE5434" s="51" t="s">
        <v>33372</v>
      </c>
      <c r="AF5434" s="8" t="s">
        <v>33373</v>
      </c>
      <c r="AG5434" s="8" t="s">
        <v>3760</v>
      </c>
      <c r="AH5434" s="8" t="s">
        <v>4581</v>
      </c>
      <c r="AI5434" s="8" t="s">
        <v>233</v>
      </c>
      <c r="AJ5434" s="8"/>
      <c r="AK5434" s="8"/>
      <c r="AL5434" s="8"/>
      <c r="AM5434" s="8"/>
      <c r="AN5434" s="8" t="s">
        <v>25971</v>
      </c>
      <c r="AO5434" s="8" t="s">
        <v>33374</v>
      </c>
      <c r="AP5434" s="9" t="s">
        <v>33373</v>
      </c>
      <c r="AQ5434" s="11">
        <v>2131.0</v>
      </c>
    </row>
    <row r="5435">
      <c r="A5435" s="8" t="str">
        <f t="shared" si="1"/>
        <v>Kris Hart</v>
      </c>
      <c r="B5435" s="8" t="s">
        <v>33394</v>
      </c>
      <c r="C5435" s="51" t="s">
        <v>33012</v>
      </c>
      <c r="D5435" s="92" t="s">
        <v>3748</v>
      </c>
      <c r="E5435" s="8" t="s">
        <v>3971</v>
      </c>
      <c r="F5435" s="8" t="s">
        <v>3309</v>
      </c>
      <c r="G5435" s="51" t="s">
        <v>32225</v>
      </c>
      <c r="H5435" s="8" t="s">
        <v>33395</v>
      </c>
      <c r="I5435" s="8" t="s">
        <v>1330</v>
      </c>
      <c r="J5435" s="10">
        <v>3.16</v>
      </c>
      <c r="K5435" s="8" t="s">
        <v>33396</v>
      </c>
      <c r="L5435" s="8"/>
      <c r="M5435" s="8"/>
      <c r="N5435" s="51" t="s">
        <v>33397</v>
      </c>
      <c r="O5435" s="51" t="s">
        <v>52</v>
      </c>
      <c r="P5435" s="51"/>
      <c r="Q5435" s="51"/>
      <c r="R5435" s="57" t="s">
        <v>4710</v>
      </c>
      <c r="S5435" s="57" t="s">
        <v>2002</v>
      </c>
      <c r="T5435" s="11" t="str">
        <f t="shared" si="2"/>
        <v>Kris Hart</v>
      </c>
      <c r="U5435" s="13" t="s">
        <v>55</v>
      </c>
      <c r="V5435" s="13" t="s">
        <v>33398</v>
      </c>
      <c r="W5435" s="51" t="s">
        <v>33399</v>
      </c>
      <c r="X5435" s="8"/>
      <c r="Y5435" s="51" t="s">
        <v>60</v>
      </c>
      <c r="Z5435" s="56" t="s">
        <v>27023</v>
      </c>
      <c r="AA5435" s="51" t="s">
        <v>60</v>
      </c>
      <c r="AB5435" s="56" t="s">
        <v>33400</v>
      </c>
      <c r="AC5435" s="51" t="s">
        <v>60</v>
      </c>
      <c r="AD5435" s="56" t="s">
        <v>33401</v>
      </c>
      <c r="AE5435" s="51" t="s">
        <v>33402</v>
      </c>
      <c r="AF5435" s="8" t="s">
        <v>33403</v>
      </c>
      <c r="AG5435" s="8" t="s">
        <v>3760</v>
      </c>
      <c r="AH5435" s="8" t="s">
        <v>65</v>
      </c>
      <c r="AI5435" s="13" t="s">
        <v>233</v>
      </c>
      <c r="AJ5435" s="8"/>
      <c r="AK5435" s="8" t="s">
        <v>4544</v>
      </c>
      <c r="AL5435" s="8" t="s">
        <v>948</v>
      </c>
      <c r="AM5435" s="8" t="s">
        <v>2152</v>
      </c>
      <c r="AN5435" s="8" t="s">
        <v>33404</v>
      </c>
      <c r="AO5435" s="8" t="s">
        <v>33405</v>
      </c>
      <c r="AP5435" s="38" t="s">
        <v>33403</v>
      </c>
      <c r="AQ5435" s="11">
        <v>1810.0</v>
      </c>
    </row>
    <row r="5436">
      <c r="A5436" s="8" t="str">
        <f t="shared" si="1"/>
        <v>Brendon Moody</v>
      </c>
      <c r="B5436" s="51" t="s">
        <v>33394</v>
      </c>
      <c r="C5436" s="51" t="s">
        <v>33012</v>
      </c>
      <c r="D5436" s="2" t="s">
        <v>3748</v>
      </c>
      <c r="E5436" s="8" t="s">
        <v>3971</v>
      </c>
      <c r="F5436" s="8" t="s">
        <v>3309</v>
      </c>
      <c r="G5436" s="51" t="s">
        <v>32225</v>
      </c>
      <c r="H5436" s="13" t="s">
        <v>33395</v>
      </c>
      <c r="I5436" s="8" t="s">
        <v>1330</v>
      </c>
      <c r="J5436" s="10">
        <v>3.16</v>
      </c>
      <c r="K5436" s="8" t="s">
        <v>33396</v>
      </c>
      <c r="L5436" s="8"/>
      <c r="M5436" s="8"/>
      <c r="N5436" s="51" t="s">
        <v>33406</v>
      </c>
      <c r="O5436" s="51" t="s">
        <v>52</v>
      </c>
      <c r="P5436" s="51"/>
      <c r="Q5436" s="51"/>
      <c r="R5436" s="51" t="s">
        <v>4932</v>
      </c>
      <c r="S5436" s="51" t="s">
        <v>7506</v>
      </c>
      <c r="T5436" s="11" t="str">
        <f t="shared" si="2"/>
        <v>Brendon Moody</v>
      </c>
      <c r="U5436" s="51" t="s">
        <v>311</v>
      </c>
      <c r="V5436" s="51" t="s">
        <v>33407</v>
      </c>
      <c r="W5436" s="51" t="s">
        <v>33408</v>
      </c>
      <c r="X5436" s="8"/>
      <c r="Y5436" s="51" t="s">
        <v>60</v>
      </c>
      <c r="Z5436" s="56" t="s">
        <v>33409</v>
      </c>
      <c r="AA5436" s="51" t="s">
        <v>60</v>
      </c>
      <c r="AB5436" s="51" t="s">
        <v>60</v>
      </c>
      <c r="AC5436" s="51" t="s">
        <v>60</v>
      </c>
      <c r="AD5436" s="51" t="s">
        <v>60</v>
      </c>
      <c r="AE5436" s="51" t="s">
        <v>33402</v>
      </c>
      <c r="AF5436" s="8" t="s">
        <v>33403</v>
      </c>
      <c r="AG5436" s="8" t="s">
        <v>3760</v>
      </c>
      <c r="AH5436" s="8" t="s">
        <v>65</v>
      </c>
      <c r="AI5436" s="8" t="s">
        <v>233</v>
      </c>
      <c r="AJ5436" s="8"/>
      <c r="AK5436" s="8" t="s">
        <v>4544</v>
      </c>
      <c r="AL5436" s="8" t="s">
        <v>948</v>
      </c>
      <c r="AM5436" s="8" t="s">
        <v>2152</v>
      </c>
      <c r="AN5436" s="8" t="s">
        <v>33404</v>
      </c>
      <c r="AO5436" s="8" t="s">
        <v>33405</v>
      </c>
      <c r="AP5436" s="9" t="s">
        <v>33403</v>
      </c>
      <c r="AQ5436" s="28">
        <v>1810.0</v>
      </c>
    </row>
    <row r="5437">
      <c r="A5437" s="8" t="str">
        <f t="shared" si="1"/>
        <v>Riley Miessner</v>
      </c>
      <c r="B5437" s="8" t="s">
        <v>33410</v>
      </c>
      <c r="C5437" s="51" t="s">
        <v>33411</v>
      </c>
      <c r="D5437" s="2" t="s">
        <v>4136</v>
      </c>
      <c r="E5437" s="51" t="s">
        <v>33412</v>
      </c>
      <c r="F5437" s="51" t="s">
        <v>3309</v>
      </c>
      <c r="G5437" s="51" t="s">
        <v>32225</v>
      </c>
      <c r="H5437" s="51" t="s">
        <v>33413</v>
      </c>
      <c r="I5437" s="59" t="s">
        <v>1330</v>
      </c>
      <c r="J5437" s="60">
        <v>3.23</v>
      </c>
      <c r="K5437" s="51" t="s">
        <v>33414</v>
      </c>
      <c r="L5437" s="51"/>
      <c r="M5437" s="51"/>
      <c r="N5437" s="51" t="s">
        <v>33415</v>
      </c>
      <c r="O5437" s="51" t="s">
        <v>52</v>
      </c>
      <c r="P5437" s="51"/>
      <c r="Q5437" s="51"/>
      <c r="R5437" s="51" t="s">
        <v>324</v>
      </c>
      <c r="S5437" s="51" t="s">
        <v>33416</v>
      </c>
      <c r="T5437" s="11" t="str">
        <f t="shared" si="2"/>
        <v>Riley Miessner</v>
      </c>
      <c r="U5437" s="51" t="s">
        <v>55</v>
      </c>
      <c r="V5437" s="51" t="s">
        <v>33417</v>
      </c>
      <c r="W5437" s="51"/>
      <c r="X5437" s="51" t="s">
        <v>33418</v>
      </c>
      <c r="Y5437" s="56" t="s">
        <v>33419</v>
      </c>
      <c r="Z5437" s="56" t="s">
        <v>33420</v>
      </c>
      <c r="AA5437" s="51" t="s">
        <v>60</v>
      </c>
      <c r="AB5437" s="56" t="s">
        <v>33421</v>
      </c>
      <c r="AC5437" s="51" t="s">
        <v>60</v>
      </c>
      <c r="AD5437" s="56" t="s">
        <v>33422</v>
      </c>
      <c r="AE5437" s="51" t="s">
        <v>33423</v>
      </c>
      <c r="AF5437" s="51" t="s">
        <v>33424</v>
      </c>
      <c r="AG5437" s="51" t="s">
        <v>4150</v>
      </c>
      <c r="AH5437" s="51" t="s">
        <v>352</v>
      </c>
      <c r="AI5437" s="51" t="s">
        <v>233</v>
      </c>
      <c r="AJ5437" s="51"/>
      <c r="AK5437" s="59"/>
      <c r="AL5437" s="59"/>
      <c r="AM5437" s="59"/>
      <c r="AN5437" s="59" t="s">
        <v>33425</v>
      </c>
      <c r="AO5437" s="59" t="s">
        <v>33426</v>
      </c>
      <c r="AP5437" s="51" t="s">
        <v>33424</v>
      </c>
      <c r="AQ5437" s="68">
        <v>1117.0</v>
      </c>
    </row>
    <row r="5438">
      <c r="A5438" s="8" t="str">
        <f t="shared" si="1"/>
        <v>David Martin</v>
      </c>
      <c r="B5438" s="51" t="s">
        <v>33410</v>
      </c>
      <c r="C5438" s="51" t="s">
        <v>33411</v>
      </c>
      <c r="D5438" s="2" t="s">
        <v>4136</v>
      </c>
      <c r="E5438" s="8" t="s">
        <v>33412</v>
      </c>
      <c r="F5438" s="8" t="s">
        <v>3309</v>
      </c>
      <c r="G5438" s="51" t="s">
        <v>32225</v>
      </c>
      <c r="H5438" s="8" t="s">
        <v>33413</v>
      </c>
      <c r="I5438" s="8" t="s">
        <v>1330</v>
      </c>
      <c r="J5438" s="10">
        <v>3.23</v>
      </c>
      <c r="K5438" s="8" t="s">
        <v>33414</v>
      </c>
      <c r="L5438" s="8"/>
      <c r="M5438" s="8"/>
      <c r="N5438" s="51" t="s">
        <v>33427</v>
      </c>
      <c r="O5438" s="51" t="s">
        <v>52</v>
      </c>
      <c r="P5438" s="51"/>
      <c r="Q5438" s="51"/>
      <c r="R5438" s="8" t="s">
        <v>289</v>
      </c>
      <c r="S5438" s="8" t="s">
        <v>922</v>
      </c>
      <c r="T5438" s="11" t="str">
        <f t="shared" si="2"/>
        <v>David Martin</v>
      </c>
      <c r="U5438" s="8" t="s">
        <v>80</v>
      </c>
      <c r="V5438" s="51" t="s">
        <v>33428</v>
      </c>
      <c r="W5438" s="51"/>
      <c r="X5438" s="8" t="s">
        <v>33418</v>
      </c>
      <c r="Y5438" s="56" t="s">
        <v>33429</v>
      </c>
      <c r="Z5438" s="56" t="s">
        <v>33409</v>
      </c>
      <c r="AA5438" s="56" t="s">
        <v>33430</v>
      </c>
      <c r="AB5438" s="56" t="s">
        <v>33421</v>
      </c>
      <c r="AC5438" s="56" t="s">
        <v>33431</v>
      </c>
      <c r="AD5438" s="56" t="s">
        <v>33422</v>
      </c>
      <c r="AE5438" s="51" t="s">
        <v>33423</v>
      </c>
      <c r="AF5438" s="8" t="s">
        <v>33424</v>
      </c>
      <c r="AG5438" s="8" t="s">
        <v>4150</v>
      </c>
      <c r="AH5438" s="8" t="s">
        <v>352</v>
      </c>
      <c r="AI5438" s="8" t="s">
        <v>233</v>
      </c>
      <c r="AJ5438" s="8"/>
      <c r="AK5438" s="8"/>
      <c r="AL5438" s="8"/>
      <c r="AM5438" s="8"/>
      <c r="AN5438" s="8" t="s">
        <v>33425</v>
      </c>
      <c r="AO5438" s="8" t="s">
        <v>33426</v>
      </c>
      <c r="AP5438" s="9" t="s">
        <v>33424</v>
      </c>
      <c r="AQ5438" s="11">
        <v>1117.0</v>
      </c>
    </row>
    <row r="5439">
      <c r="A5439" s="8" t="str">
        <f t="shared" si="1"/>
        <v>Kalen Murray</v>
      </c>
      <c r="B5439" s="51" t="s">
        <v>33410</v>
      </c>
      <c r="C5439" s="51" t="s">
        <v>33411</v>
      </c>
      <c r="D5439" s="2" t="s">
        <v>4136</v>
      </c>
      <c r="E5439" s="8" t="s">
        <v>33412</v>
      </c>
      <c r="F5439" s="8" t="s">
        <v>3309</v>
      </c>
      <c r="G5439" s="51" t="s">
        <v>32225</v>
      </c>
      <c r="H5439" s="95" t="s">
        <v>33413</v>
      </c>
      <c r="I5439" s="8" t="s">
        <v>1330</v>
      </c>
      <c r="J5439" s="10">
        <v>3.23</v>
      </c>
      <c r="K5439" s="8" t="s">
        <v>33414</v>
      </c>
      <c r="L5439" s="8"/>
      <c r="M5439" s="107"/>
      <c r="N5439" s="51" t="s">
        <v>33432</v>
      </c>
      <c r="O5439" s="51" t="s">
        <v>52</v>
      </c>
      <c r="P5439" s="51"/>
      <c r="Q5439" s="51"/>
      <c r="R5439" s="8" t="s">
        <v>33433</v>
      </c>
      <c r="S5439" s="8" t="s">
        <v>3525</v>
      </c>
      <c r="T5439" s="11" t="str">
        <f t="shared" si="2"/>
        <v>Kalen Murray</v>
      </c>
      <c r="U5439" s="8" t="s">
        <v>80</v>
      </c>
      <c r="V5439" s="51"/>
      <c r="W5439" s="51"/>
      <c r="X5439" s="8" t="s">
        <v>33418</v>
      </c>
      <c r="Y5439" s="51" t="s">
        <v>60</v>
      </c>
      <c r="Z5439" s="56" t="s">
        <v>33409</v>
      </c>
      <c r="AA5439" s="51" t="s">
        <v>60</v>
      </c>
      <c r="AB5439" s="56" t="s">
        <v>33421</v>
      </c>
      <c r="AC5439" s="51" t="s">
        <v>60</v>
      </c>
      <c r="AD5439" s="56" t="s">
        <v>33422</v>
      </c>
      <c r="AE5439" s="51" t="s">
        <v>33423</v>
      </c>
      <c r="AF5439" s="8" t="s">
        <v>33424</v>
      </c>
      <c r="AG5439" s="8" t="s">
        <v>4150</v>
      </c>
      <c r="AH5439" s="8" t="s">
        <v>352</v>
      </c>
      <c r="AI5439" s="8" t="s">
        <v>233</v>
      </c>
      <c r="AJ5439" s="8"/>
      <c r="AK5439" s="8"/>
      <c r="AL5439" s="8"/>
      <c r="AM5439" s="8"/>
      <c r="AN5439" s="8" t="s">
        <v>33425</v>
      </c>
      <c r="AO5439" s="8" t="s">
        <v>33426</v>
      </c>
      <c r="AP5439" s="9" t="s">
        <v>33424</v>
      </c>
      <c r="AQ5439" s="11">
        <v>1117.0</v>
      </c>
    </row>
    <row r="5440">
      <c r="A5440" s="8" t="str">
        <f t="shared" si="1"/>
        <v>Bradley Johnson</v>
      </c>
      <c r="B5440" s="51" t="s">
        <v>33434</v>
      </c>
      <c r="C5440" s="51" t="s">
        <v>33435</v>
      </c>
      <c r="D5440" s="2" t="s">
        <v>4136</v>
      </c>
      <c r="E5440" s="8" t="s">
        <v>21233</v>
      </c>
      <c r="F5440" s="8" t="s">
        <v>3309</v>
      </c>
      <c r="G5440" s="51" t="s">
        <v>32225</v>
      </c>
      <c r="H5440" s="95" t="s">
        <v>33436</v>
      </c>
      <c r="I5440" s="8" t="s">
        <v>1330</v>
      </c>
      <c r="J5440" s="10">
        <v>3.41</v>
      </c>
      <c r="K5440" s="8" t="s">
        <v>33437</v>
      </c>
      <c r="L5440" s="8"/>
      <c r="M5440" s="107"/>
      <c r="N5440" s="51" t="s">
        <v>33438</v>
      </c>
      <c r="O5440" s="51" t="s">
        <v>52</v>
      </c>
      <c r="P5440" s="51"/>
      <c r="Q5440" s="51"/>
      <c r="R5440" s="51" t="s">
        <v>615</v>
      </c>
      <c r="S5440" s="51" t="s">
        <v>678</v>
      </c>
      <c r="T5440" s="11" t="str">
        <f t="shared" si="2"/>
        <v>Bradley Johnson</v>
      </c>
      <c r="U5440" s="51" t="s">
        <v>33439</v>
      </c>
      <c r="V5440" s="51" t="s">
        <v>33440</v>
      </c>
      <c r="W5440" s="51" t="s">
        <v>33441</v>
      </c>
      <c r="X5440" s="8" t="s">
        <v>33442</v>
      </c>
      <c r="Y5440" s="51" t="s">
        <v>60</v>
      </c>
      <c r="Z5440" s="56" t="s">
        <v>33443</v>
      </c>
      <c r="AA5440" s="51" t="s">
        <v>60</v>
      </c>
      <c r="AB5440" s="51" t="s">
        <v>60</v>
      </c>
      <c r="AC5440" s="56" t="s">
        <v>33444</v>
      </c>
      <c r="AD5440" s="51" t="s">
        <v>60</v>
      </c>
      <c r="AE5440" s="51" t="s">
        <v>33445</v>
      </c>
      <c r="AF5440" s="8" t="s">
        <v>33446</v>
      </c>
      <c r="AG5440" s="8" t="s">
        <v>4150</v>
      </c>
      <c r="AH5440" s="8" t="s">
        <v>134</v>
      </c>
      <c r="AI5440" s="8" t="s">
        <v>233</v>
      </c>
      <c r="AJ5440" s="8"/>
      <c r="AK5440" s="8" t="s">
        <v>33447</v>
      </c>
      <c r="AL5440" s="8" t="s">
        <v>33448</v>
      </c>
      <c r="AM5440" s="8" t="s">
        <v>2152</v>
      </c>
      <c r="AN5440" s="8" t="s">
        <v>33449</v>
      </c>
      <c r="AO5440" s="8" t="s">
        <v>33450</v>
      </c>
      <c r="AP5440" s="9" t="s">
        <v>33446</v>
      </c>
      <c r="AQ5440" s="11">
        <v>801.0</v>
      </c>
    </row>
    <row r="5441">
      <c r="A5441" s="8" t="str">
        <f t="shared" si="1"/>
        <v>Jovaine Atkinson</v>
      </c>
      <c r="B5441" s="51" t="s">
        <v>33434</v>
      </c>
      <c r="C5441" s="51" t="s">
        <v>33435</v>
      </c>
      <c r="D5441" s="2" t="s">
        <v>4136</v>
      </c>
      <c r="E5441" s="8" t="s">
        <v>21233</v>
      </c>
      <c r="F5441" s="8" t="s">
        <v>3309</v>
      </c>
      <c r="G5441" s="51" t="s">
        <v>32225</v>
      </c>
      <c r="H5441" s="8" t="s">
        <v>33436</v>
      </c>
      <c r="I5441" s="8" t="s">
        <v>1330</v>
      </c>
      <c r="J5441" s="10">
        <v>3.41</v>
      </c>
      <c r="K5441" s="8" t="s">
        <v>33437</v>
      </c>
      <c r="L5441" s="8" t="s">
        <v>86</v>
      </c>
      <c r="M5441" s="8" t="s">
        <v>86</v>
      </c>
      <c r="N5441" s="51" t="s">
        <v>33451</v>
      </c>
      <c r="O5441" s="51" t="s">
        <v>52</v>
      </c>
      <c r="P5441" s="51"/>
      <c r="Q5441" s="51"/>
      <c r="R5441" s="51" t="s">
        <v>33452</v>
      </c>
      <c r="S5441" s="51" t="s">
        <v>30357</v>
      </c>
      <c r="T5441" s="11" t="str">
        <f t="shared" si="2"/>
        <v>Jovaine Atkinson</v>
      </c>
      <c r="U5441" s="51" t="s">
        <v>76</v>
      </c>
      <c r="V5441" s="51" t="s">
        <v>86</v>
      </c>
      <c r="W5441" s="51" t="s">
        <v>86</v>
      </c>
      <c r="X5441" s="51" t="s">
        <v>33442</v>
      </c>
      <c r="Y5441" s="51" t="s">
        <v>60</v>
      </c>
      <c r="Z5441" s="56" t="s">
        <v>33443</v>
      </c>
      <c r="AA5441" s="51" t="s">
        <v>60</v>
      </c>
      <c r="AB5441" s="56" t="s">
        <v>33453</v>
      </c>
      <c r="AC5441" s="51" t="s">
        <v>60</v>
      </c>
      <c r="AD5441" s="56" t="s">
        <v>33454</v>
      </c>
      <c r="AE5441" s="51" t="s">
        <v>33445</v>
      </c>
      <c r="AF5441" s="8" t="s">
        <v>33446</v>
      </c>
      <c r="AG5441" s="8" t="s">
        <v>4150</v>
      </c>
      <c r="AH5441" s="8" t="s">
        <v>134</v>
      </c>
      <c r="AI5441" s="8" t="s">
        <v>233</v>
      </c>
      <c r="AJ5441" s="8" t="s">
        <v>86</v>
      </c>
      <c r="AK5441" s="8" t="s">
        <v>33447</v>
      </c>
      <c r="AL5441" s="8" t="s">
        <v>33448</v>
      </c>
      <c r="AM5441" s="8" t="s">
        <v>2152</v>
      </c>
      <c r="AN5441" s="8" t="s">
        <v>33449</v>
      </c>
      <c r="AO5441" s="8" t="s">
        <v>33450</v>
      </c>
      <c r="AP5441" s="9" t="s">
        <v>33446</v>
      </c>
      <c r="AQ5441" s="11">
        <v>801.0</v>
      </c>
    </row>
    <row r="5442">
      <c r="A5442" s="8" t="str">
        <f t="shared" si="1"/>
        <v>Corey Lyons</v>
      </c>
      <c r="B5442" s="8" t="s">
        <v>33434</v>
      </c>
      <c r="C5442" s="51" t="s">
        <v>33435</v>
      </c>
      <c r="D5442" s="79" t="s">
        <v>4136</v>
      </c>
      <c r="E5442" s="72" t="s">
        <v>21233</v>
      </c>
      <c r="F5442" s="84" t="s">
        <v>3309</v>
      </c>
      <c r="G5442" s="61" t="s">
        <v>32225</v>
      </c>
      <c r="H5442" s="70">
        <v>153126.0</v>
      </c>
      <c r="I5442" s="63" t="s">
        <v>1330</v>
      </c>
      <c r="J5442" s="60">
        <v>3.41</v>
      </c>
      <c r="K5442" s="18" t="s">
        <v>33437</v>
      </c>
      <c r="L5442" s="18"/>
      <c r="M5442" s="18"/>
      <c r="N5442" s="51" t="s">
        <v>33455</v>
      </c>
      <c r="O5442" s="51" t="s">
        <v>52</v>
      </c>
      <c r="P5442" s="61" t="s">
        <v>207</v>
      </c>
      <c r="Q5442" s="72"/>
      <c r="R5442" s="51" t="s">
        <v>7104</v>
      </c>
      <c r="S5442" s="51" t="s">
        <v>3488</v>
      </c>
      <c r="T5442" s="11" t="str">
        <f t="shared" si="2"/>
        <v>Corey Lyons</v>
      </c>
      <c r="U5442" s="51" t="s">
        <v>674</v>
      </c>
      <c r="V5442" s="51" t="s">
        <v>33456</v>
      </c>
      <c r="W5442" s="51"/>
      <c r="X5442" s="72" t="s">
        <v>33442</v>
      </c>
      <c r="Y5442" s="72"/>
      <c r="Z5442" s="72"/>
      <c r="AA5442" s="72"/>
      <c r="AB5442" s="72"/>
      <c r="AC5442" s="62"/>
      <c r="AD5442" s="72"/>
      <c r="AE5442" s="72"/>
      <c r="AF5442" s="72" t="s">
        <v>33446</v>
      </c>
      <c r="AG5442" s="72" t="s">
        <v>4150</v>
      </c>
      <c r="AH5442" s="72" t="s">
        <v>134</v>
      </c>
      <c r="AI5442" s="77" t="s">
        <v>233</v>
      </c>
      <c r="AJ5442" s="77"/>
      <c r="AK5442" s="63" t="s">
        <v>33447</v>
      </c>
      <c r="AL5442" s="63" t="s">
        <v>33448</v>
      </c>
      <c r="AM5442" s="63" t="s">
        <v>2152</v>
      </c>
      <c r="AN5442" s="64">
        <v>0.8689458689458689</v>
      </c>
      <c r="AO5442" s="120">
        <v>50640.0</v>
      </c>
      <c r="AP5442" s="26" t="s">
        <v>33446</v>
      </c>
      <c r="AQ5442" s="74">
        <v>801.0</v>
      </c>
    </row>
    <row r="5443">
      <c r="A5443" s="8" t="str">
        <f t="shared" si="1"/>
        <v>Paddy Robb</v>
      </c>
      <c r="B5443" s="8" t="s">
        <v>33434</v>
      </c>
      <c r="C5443" s="51" t="s">
        <v>33435</v>
      </c>
      <c r="D5443" s="2" t="s">
        <v>4136</v>
      </c>
      <c r="E5443" s="8" t="s">
        <v>21233</v>
      </c>
      <c r="F5443" s="8" t="s">
        <v>3309</v>
      </c>
      <c r="G5443" s="51" t="s">
        <v>32225</v>
      </c>
      <c r="H5443" s="8" t="s">
        <v>33436</v>
      </c>
      <c r="I5443" s="8" t="s">
        <v>1330</v>
      </c>
      <c r="J5443" s="10">
        <v>3.41</v>
      </c>
      <c r="K5443" s="8" t="s">
        <v>33437</v>
      </c>
      <c r="L5443" s="8"/>
      <c r="M5443" s="8"/>
      <c r="N5443" s="51" t="s">
        <v>33457</v>
      </c>
      <c r="O5443" s="51" t="s">
        <v>52</v>
      </c>
      <c r="P5443" s="51"/>
      <c r="Q5443" s="51"/>
      <c r="R5443" s="57" t="s">
        <v>33458</v>
      </c>
      <c r="S5443" s="57" t="s">
        <v>33459</v>
      </c>
      <c r="T5443" s="11" t="str">
        <f t="shared" si="2"/>
        <v>Paddy Robb</v>
      </c>
      <c r="U5443" s="57" t="s">
        <v>106</v>
      </c>
      <c r="V5443" s="51" t="s">
        <v>33460</v>
      </c>
      <c r="W5443" s="51"/>
      <c r="X5443" s="8" t="s">
        <v>33442</v>
      </c>
      <c r="Y5443" s="51" t="s">
        <v>60</v>
      </c>
      <c r="Z5443" s="51" t="s">
        <v>60</v>
      </c>
      <c r="AA5443" s="51" t="s">
        <v>60</v>
      </c>
      <c r="AB5443" s="51" t="s">
        <v>60</v>
      </c>
      <c r="AC5443" s="51" t="s">
        <v>60</v>
      </c>
      <c r="AD5443" s="56" t="s">
        <v>33454</v>
      </c>
      <c r="AE5443" s="51" t="s">
        <v>33445</v>
      </c>
      <c r="AF5443" s="8" t="s">
        <v>33446</v>
      </c>
      <c r="AG5443" s="8" t="s">
        <v>4150</v>
      </c>
      <c r="AH5443" s="8" t="s">
        <v>134</v>
      </c>
      <c r="AI5443" s="8" t="s">
        <v>233</v>
      </c>
      <c r="AJ5443" s="8"/>
      <c r="AK5443" s="8" t="s">
        <v>33447</v>
      </c>
      <c r="AL5443" s="8" t="s">
        <v>33448</v>
      </c>
      <c r="AM5443" s="8" t="s">
        <v>2152</v>
      </c>
      <c r="AN5443" s="8" t="s">
        <v>33449</v>
      </c>
      <c r="AO5443" s="8" t="s">
        <v>33450</v>
      </c>
      <c r="AP5443" s="15" t="s">
        <v>33446</v>
      </c>
      <c r="AQ5443" s="11">
        <v>801.0</v>
      </c>
    </row>
    <row r="5444">
      <c r="A5444" s="8" t="str">
        <f t="shared" si="1"/>
        <v>AC Kaitlyn has been removed. </v>
      </c>
      <c r="B5444" s="8" t="s">
        <v>33434</v>
      </c>
      <c r="C5444" s="51" t="s">
        <v>33435</v>
      </c>
      <c r="D5444" s="2" t="s">
        <v>4136</v>
      </c>
      <c r="E5444" s="51" t="s">
        <v>21233</v>
      </c>
      <c r="F5444" s="51" t="s">
        <v>3309</v>
      </c>
      <c r="G5444" s="51" t="s">
        <v>32225</v>
      </c>
      <c r="H5444" s="51" t="s">
        <v>33436</v>
      </c>
      <c r="I5444" s="51" t="s">
        <v>1330</v>
      </c>
      <c r="J5444" s="66">
        <v>3.41</v>
      </c>
      <c r="K5444" s="51" t="s">
        <v>33437</v>
      </c>
      <c r="L5444" s="51" t="s">
        <v>86</v>
      </c>
      <c r="M5444" s="51" t="s">
        <v>86</v>
      </c>
      <c r="N5444" s="51" t="s">
        <v>33461</v>
      </c>
      <c r="O5444" s="51" t="s">
        <v>52</v>
      </c>
      <c r="P5444" s="51"/>
      <c r="Q5444" s="51" t="s">
        <v>277</v>
      </c>
      <c r="R5444" s="57" t="s">
        <v>33462</v>
      </c>
      <c r="S5444" s="51"/>
      <c r="T5444" s="11" t="str">
        <f t="shared" si="2"/>
        <v>AC Kaitlyn has been removed. </v>
      </c>
      <c r="U5444" s="51"/>
      <c r="V5444" s="51"/>
      <c r="W5444" s="51" t="s">
        <v>86</v>
      </c>
      <c r="X5444" s="51" t="s">
        <v>33442</v>
      </c>
      <c r="Y5444" s="56" t="s">
        <v>33463</v>
      </c>
      <c r="Z5444" s="56" t="s">
        <v>33443</v>
      </c>
      <c r="AA5444" s="51" t="s">
        <v>60</v>
      </c>
      <c r="AB5444" s="56" t="s">
        <v>33453</v>
      </c>
      <c r="AC5444" s="51" t="s">
        <v>60</v>
      </c>
      <c r="AD5444" s="56" t="s">
        <v>33454</v>
      </c>
      <c r="AE5444" s="51" t="s">
        <v>33445</v>
      </c>
      <c r="AF5444" s="51" t="s">
        <v>33446</v>
      </c>
      <c r="AG5444" s="51" t="s">
        <v>4150</v>
      </c>
      <c r="AH5444" s="51" t="s">
        <v>134</v>
      </c>
      <c r="AI5444" s="51" t="s">
        <v>233</v>
      </c>
      <c r="AJ5444" s="51" t="s">
        <v>86</v>
      </c>
      <c r="AK5444" s="51" t="s">
        <v>33447</v>
      </c>
      <c r="AL5444" s="51" t="s">
        <v>33448</v>
      </c>
      <c r="AM5444" s="51" t="s">
        <v>2152</v>
      </c>
      <c r="AN5444" s="51" t="s">
        <v>33449</v>
      </c>
      <c r="AO5444" s="51" t="s">
        <v>33450</v>
      </c>
      <c r="AP5444" s="2" t="s">
        <v>33446</v>
      </c>
      <c r="AQ5444" s="68">
        <v>801.0</v>
      </c>
    </row>
    <row r="5445">
      <c r="A5445" s="8" t="str">
        <f t="shared" si="1"/>
        <v>Craig Heynen</v>
      </c>
      <c r="B5445" s="51" t="s">
        <v>33464</v>
      </c>
      <c r="C5445" s="51" t="s">
        <v>33411</v>
      </c>
      <c r="D5445" s="2" t="s">
        <v>4136</v>
      </c>
      <c r="E5445" s="8" t="s">
        <v>33465</v>
      </c>
      <c r="F5445" s="8" t="s">
        <v>3309</v>
      </c>
      <c r="G5445" s="51" t="s">
        <v>32225</v>
      </c>
      <c r="H5445" s="8" t="s">
        <v>33466</v>
      </c>
      <c r="I5445" s="8" t="s">
        <v>22840</v>
      </c>
      <c r="J5445" s="10">
        <v>3.5</v>
      </c>
      <c r="K5445" s="8" t="s">
        <v>33467</v>
      </c>
      <c r="L5445" s="8"/>
      <c r="M5445" s="8"/>
      <c r="N5445" s="51" t="s">
        <v>33468</v>
      </c>
      <c r="O5445" s="51" t="s">
        <v>52</v>
      </c>
      <c r="P5445" s="51"/>
      <c r="Q5445" s="51"/>
      <c r="R5445" s="51" t="s">
        <v>2940</v>
      </c>
      <c r="S5445" s="51" t="s">
        <v>33469</v>
      </c>
      <c r="T5445" s="11" t="str">
        <f t="shared" si="2"/>
        <v>Craig Heynen</v>
      </c>
      <c r="U5445" s="8" t="s">
        <v>33470</v>
      </c>
      <c r="V5445" s="51" t="s">
        <v>33471</v>
      </c>
      <c r="W5445" s="51" t="s">
        <v>33472</v>
      </c>
      <c r="X5445" s="8" t="s">
        <v>33473</v>
      </c>
      <c r="Y5445" s="51" t="s">
        <v>60</v>
      </c>
      <c r="Z5445" s="56" t="s">
        <v>33474</v>
      </c>
      <c r="AA5445" s="51" t="s">
        <v>60</v>
      </c>
      <c r="AB5445" s="51" t="s">
        <v>60</v>
      </c>
      <c r="AC5445" s="51" t="s">
        <v>60</v>
      </c>
      <c r="AD5445" s="51" t="s">
        <v>60</v>
      </c>
      <c r="AE5445" s="51" t="s">
        <v>33475</v>
      </c>
      <c r="AF5445" s="8" t="s">
        <v>33476</v>
      </c>
      <c r="AG5445" s="8" t="s">
        <v>4150</v>
      </c>
      <c r="AH5445" s="8" t="s">
        <v>4581</v>
      </c>
      <c r="AI5445" s="8" t="s">
        <v>233</v>
      </c>
      <c r="AJ5445" s="8"/>
      <c r="AK5445" s="8" t="s">
        <v>28375</v>
      </c>
      <c r="AL5445" s="8" t="s">
        <v>353</v>
      </c>
      <c r="AM5445" s="8" t="s">
        <v>3322</v>
      </c>
      <c r="AN5445" s="8" t="s">
        <v>33477</v>
      </c>
      <c r="AO5445" s="8" t="s">
        <v>33478</v>
      </c>
      <c r="AP5445" s="9" t="s">
        <v>33476</v>
      </c>
      <c r="AQ5445" s="11">
        <v>1454.0</v>
      </c>
    </row>
    <row r="5446">
      <c r="A5446" s="8" t="str">
        <f t="shared" si="1"/>
        <v>Emilee Heynen</v>
      </c>
      <c r="B5446" s="20" t="s">
        <v>33464</v>
      </c>
      <c r="C5446" s="51" t="s">
        <v>33411</v>
      </c>
      <c r="D5446" s="69" t="s">
        <v>4136</v>
      </c>
      <c r="E5446" s="72" t="s">
        <v>33465</v>
      </c>
      <c r="F5446" s="84" t="s">
        <v>3309</v>
      </c>
      <c r="G5446" s="61" t="s">
        <v>32225</v>
      </c>
      <c r="H5446" s="70">
        <v>153250.0</v>
      </c>
      <c r="I5446" s="63" t="s">
        <v>22840</v>
      </c>
      <c r="J5446" s="60">
        <v>3.5</v>
      </c>
      <c r="K5446" s="18" t="s">
        <v>33467</v>
      </c>
      <c r="L5446" s="18"/>
      <c r="M5446" s="18"/>
      <c r="N5446" s="51" t="s">
        <v>33479</v>
      </c>
      <c r="O5446" s="51" t="s">
        <v>52</v>
      </c>
      <c r="P5446" s="61" t="s">
        <v>207</v>
      </c>
      <c r="Q5446" s="72"/>
      <c r="R5446" s="51" t="s">
        <v>33480</v>
      </c>
      <c r="S5446" s="51" t="s">
        <v>33469</v>
      </c>
      <c r="T5446" s="11" t="str">
        <f t="shared" si="2"/>
        <v>Emilee Heynen</v>
      </c>
      <c r="U5446" s="51" t="s">
        <v>76</v>
      </c>
      <c r="V5446" s="51"/>
      <c r="W5446" s="51"/>
      <c r="X5446" s="72" t="s">
        <v>33473</v>
      </c>
      <c r="Y5446" s="62"/>
      <c r="Z5446" s="72"/>
      <c r="AA5446" s="72"/>
      <c r="AB5446" s="72"/>
      <c r="AC5446" s="62"/>
      <c r="AD5446" s="62"/>
      <c r="AE5446" s="72" t="s">
        <v>33475</v>
      </c>
      <c r="AF5446" s="72" t="s">
        <v>33476</v>
      </c>
      <c r="AG5446" s="72" t="s">
        <v>4150</v>
      </c>
      <c r="AH5446" s="72" t="s">
        <v>4581</v>
      </c>
      <c r="AI5446" s="77" t="s">
        <v>233</v>
      </c>
      <c r="AJ5446" s="77"/>
      <c r="AK5446" s="63" t="s">
        <v>28375</v>
      </c>
      <c r="AL5446" s="63" t="s">
        <v>353</v>
      </c>
      <c r="AM5446" s="63" t="s">
        <v>3322</v>
      </c>
      <c r="AN5446" s="64">
        <v>0.6859756097560976</v>
      </c>
      <c r="AO5446" s="120">
        <v>47920.0</v>
      </c>
      <c r="AP5446" s="90" t="s">
        <v>33476</v>
      </c>
      <c r="AQ5446" s="74">
        <v>1454.0</v>
      </c>
    </row>
    <row r="5447">
      <c r="A5447" s="8" t="str">
        <f t="shared" si="1"/>
        <v>Justin Pastoor</v>
      </c>
      <c r="B5447" s="51" t="s">
        <v>33464</v>
      </c>
      <c r="C5447" s="51" t="s">
        <v>33411</v>
      </c>
      <c r="D5447" s="2" t="s">
        <v>4136</v>
      </c>
      <c r="E5447" s="8" t="s">
        <v>33465</v>
      </c>
      <c r="F5447" s="8" t="s">
        <v>3309</v>
      </c>
      <c r="G5447" s="51" t="s">
        <v>32225</v>
      </c>
      <c r="H5447" s="8" t="s">
        <v>33466</v>
      </c>
      <c r="I5447" s="8" t="s">
        <v>22840</v>
      </c>
      <c r="J5447" s="10">
        <v>3.5</v>
      </c>
      <c r="K5447" s="8" t="s">
        <v>33467</v>
      </c>
      <c r="L5447" s="8"/>
      <c r="M5447" s="8"/>
      <c r="N5447" s="51" t="s">
        <v>33481</v>
      </c>
      <c r="O5447" s="51" t="s">
        <v>52</v>
      </c>
      <c r="P5447" s="51"/>
      <c r="Q5447" s="51"/>
      <c r="R5447" s="51" t="s">
        <v>114</v>
      </c>
      <c r="S5447" s="51" t="s">
        <v>33482</v>
      </c>
      <c r="T5447" s="11" t="str">
        <f t="shared" si="2"/>
        <v>Justin Pastoor</v>
      </c>
      <c r="U5447" s="51" t="s">
        <v>160</v>
      </c>
      <c r="V5447" s="51" t="s">
        <v>33483</v>
      </c>
      <c r="W5447" s="51" t="s">
        <v>33484</v>
      </c>
      <c r="X5447" s="8" t="s">
        <v>33473</v>
      </c>
      <c r="Y5447" s="56" t="s">
        <v>33485</v>
      </c>
      <c r="Z5447" s="56" t="s">
        <v>33474</v>
      </c>
      <c r="AA5447" s="51" t="s">
        <v>60</v>
      </c>
      <c r="AB5447" s="51" t="s">
        <v>60</v>
      </c>
      <c r="AC5447" s="51" t="s">
        <v>60</v>
      </c>
      <c r="AD5447" s="56" t="s">
        <v>33486</v>
      </c>
      <c r="AE5447" s="51" t="s">
        <v>33475</v>
      </c>
      <c r="AF5447" s="8" t="s">
        <v>33476</v>
      </c>
      <c r="AG5447" s="8" t="s">
        <v>4150</v>
      </c>
      <c r="AH5447" s="8" t="s">
        <v>4581</v>
      </c>
      <c r="AI5447" s="8" t="s">
        <v>233</v>
      </c>
      <c r="AJ5447" s="8"/>
      <c r="AK5447" s="8" t="s">
        <v>28375</v>
      </c>
      <c r="AL5447" s="8" t="s">
        <v>353</v>
      </c>
      <c r="AM5447" s="8" t="s">
        <v>3322</v>
      </c>
      <c r="AN5447" s="8" t="s">
        <v>33477</v>
      </c>
      <c r="AO5447" s="8" t="s">
        <v>33478</v>
      </c>
      <c r="AP5447" s="9" t="s">
        <v>33476</v>
      </c>
      <c r="AQ5447" s="11">
        <v>1454.0</v>
      </c>
    </row>
    <row r="5448">
      <c r="A5448" s="8" t="str">
        <f t="shared" si="1"/>
        <v>Chris Ellens</v>
      </c>
      <c r="B5448" s="51" t="s">
        <v>33464</v>
      </c>
      <c r="C5448" s="51" t="s">
        <v>33411</v>
      </c>
      <c r="D5448" s="2" t="s">
        <v>4136</v>
      </c>
      <c r="E5448" s="8" t="s">
        <v>33465</v>
      </c>
      <c r="F5448" s="8" t="s">
        <v>3309</v>
      </c>
      <c r="G5448" s="51" t="s">
        <v>32225</v>
      </c>
      <c r="H5448" s="8" t="s">
        <v>33466</v>
      </c>
      <c r="I5448" s="8" t="s">
        <v>22840</v>
      </c>
      <c r="J5448" s="10">
        <v>3.5</v>
      </c>
      <c r="K5448" s="8" t="s">
        <v>33467</v>
      </c>
      <c r="L5448" s="8"/>
      <c r="M5448" s="8"/>
      <c r="N5448" s="51" t="s">
        <v>33487</v>
      </c>
      <c r="O5448" s="51" t="s">
        <v>52</v>
      </c>
      <c r="P5448" s="51"/>
      <c r="Q5448" s="51"/>
      <c r="R5448" s="51" t="s">
        <v>791</v>
      </c>
      <c r="S5448" s="51" t="s">
        <v>33488</v>
      </c>
      <c r="T5448" s="11" t="str">
        <f t="shared" si="2"/>
        <v>Chris Ellens</v>
      </c>
      <c r="U5448" s="57" t="s">
        <v>247</v>
      </c>
      <c r="V5448" s="51"/>
      <c r="W5448" s="51"/>
      <c r="X5448" s="8" t="s">
        <v>33473</v>
      </c>
      <c r="Y5448" s="51" t="s">
        <v>60</v>
      </c>
      <c r="Z5448" s="51" t="s">
        <v>60</v>
      </c>
      <c r="AA5448" s="51" t="s">
        <v>60</v>
      </c>
      <c r="AB5448" s="51" t="s">
        <v>60</v>
      </c>
      <c r="AC5448" s="51" t="s">
        <v>60</v>
      </c>
      <c r="AD5448" s="51" t="s">
        <v>60</v>
      </c>
      <c r="AE5448" s="51" t="s">
        <v>33475</v>
      </c>
      <c r="AF5448" s="8" t="s">
        <v>33476</v>
      </c>
      <c r="AG5448" s="8" t="s">
        <v>4150</v>
      </c>
      <c r="AH5448" s="8" t="s">
        <v>4581</v>
      </c>
      <c r="AI5448" s="8" t="s">
        <v>233</v>
      </c>
      <c r="AJ5448" s="8"/>
      <c r="AK5448" s="8" t="s">
        <v>28375</v>
      </c>
      <c r="AL5448" s="8" t="s">
        <v>353</v>
      </c>
      <c r="AM5448" s="8" t="s">
        <v>3322</v>
      </c>
      <c r="AN5448" s="8" t="s">
        <v>33477</v>
      </c>
      <c r="AO5448" s="8" t="s">
        <v>33478</v>
      </c>
      <c r="AP5448" s="9" t="s">
        <v>33476</v>
      </c>
      <c r="AQ5448" s="11">
        <v>1454.0</v>
      </c>
    </row>
    <row r="5449">
      <c r="A5449" s="8" t="str">
        <f t="shared" si="1"/>
        <v>Jon De Haan</v>
      </c>
      <c r="B5449" s="8" t="s">
        <v>33464</v>
      </c>
      <c r="C5449" s="51" t="s">
        <v>33411</v>
      </c>
      <c r="D5449" s="9" t="s">
        <v>4136</v>
      </c>
      <c r="E5449" s="8" t="s">
        <v>33465</v>
      </c>
      <c r="F5449" s="8" t="s">
        <v>3309</v>
      </c>
      <c r="G5449" s="8" t="s">
        <v>32225</v>
      </c>
      <c r="H5449" s="8" t="s">
        <v>33466</v>
      </c>
      <c r="I5449" s="8" t="s">
        <v>22840</v>
      </c>
      <c r="J5449" s="10">
        <v>3.5</v>
      </c>
      <c r="K5449" s="8" t="s">
        <v>33467</v>
      </c>
      <c r="L5449" s="8" t="s">
        <v>86</v>
      </c>
      <c r="M5449" s="8" t="s">
        <v>86</v>
      </c>
      <c r="N5449" s="8" t="s">
        <v>33489</v>
      </c>
      <c r="O5449" s="8" t="s">
        <v>52</v>
      </c>
      <c r="P5449" s="8"/>
      <c r="Q5449" s="8"/>
      <c r="R5449" s="8" t="s">
        <v>5605</v>
      </c>
      <c r="S5449" s="8" t="s">
        <v>33490</v>
      </c>
      <c r="T5449" s="11" t="str">
        <f t="shared" si="2"/>
        <v>Jon De Haan</v>
      </c>
      <c r="U5449" s="8" t="s">
        <v>5560</v>
      </c>
      <c r="V5449" s="8" t="s">
        <v>86</v>
      </c>
      <c r="W5449" s="8" t="s">
        <v>86</v>
      </c>
      <c r="X5449" s="8" t="s">
        <v>33473</v>
      </c>
      <c r="Y5449" s="51" t="s">
        <v>60</v>
      </c>
      <c r="Z5449" s="56" t="s">
        <v>33474</v>
      </c>
      <c r="AA5449" s="51" t="s">
        <v>60</v>
      </c>
      <c r="AB5449" s="51" t="s">
        <v>60</v>
      </c>
      <c r="AC5449" s="51" t="s">
        <v>60</v>
      </c>
      <c r="AD5449" s="56" t="s">
        <v>33486</v>
      </c>
      <c r="AE5449" s="8" t="s">
        <v>33475</v>
      </c>
      <c r="AF5449" s="8" t="s">
        <v>33476</v>
      </c>
      <c r="AG5449" s="8" t="s">
        <v>4150</v>
      </c>
      <c r="AH5449" s="8" t="s">
        <v>4581</v>
      </c>
      <c r="AI5449" s="8" t="s">
        <v>233</v>
      </c>
      <c r="AJ5449" s="8" t="s">
        <v>86</v>
      </c>
      <c r="AK5449" s="8" t="s">
        <v>28375</v>
      </c>
      <c r="AL5449" s="8" t="s">
        <v>353</v>
      </c>
      <c r="AM5449" s="8" t="s">
        <v>3322</v>
      </c>
      <c r="AN5449" s="8" t="s">
        <v>422</v>
      </c>
      <c r="AO5449" s="8" t="s">
        <v>33478</v>
      </c>
      <c r="AP5449" s="9" t="s">
        <v>33476</v>
      </c>
      <c r="AQ5449" s="11">
        <v>1454.0</v>
      </c>
    </row>
    <row r="5450">
      <c r="A5450" s="8" t="str">
        <f t="shared" si="1"/>
        <v>Jesse Veenstra</v>
      </c>
      <c r="B5450" s="8" t="s">
        <v>33464</v>
      </c>
      <c r="C5450" s="51" t="s">
        <v>33411</v>
      </c>
      <c r="D5450" s="92" t="s">
        <v>4136</v>
      </c>
      <c r="E5450" s="8" t="s">
        <v>33465</v>
      </c>
      <c r="F5450" s="8" t="s">
        <v>3309</v>
      </c>
      <c r="G5450" s="51" t="s">
        <v>32225</v>
      </c>
      <c r="H5450" s="8" t="s">
        <v>33466</v>
      </c>
      <c r="I5450" s="8" t="s">
        <v>22840</v>
      </c>
      <c r="J5450" s="10">
        <v>3.5</v>
      </c>
      <c r="K5450" s="8" t="s">
        <v>33467</v>
      </c>
      <c r="L5450" s="8"/>
      <c r="M5450" s="8"/>
      <c r="N5450" s="51" t="s">
        <v>33491</v>
      </c>
      <c r="O5450" s="51" t="s">
        <v>52</v>
      </c>
      <c r="P5450" s="51"/>
      <c r="Q5450" s="51"/>
      <c r="R5450" s="57" t="s">
        <v>761</v>
      </c>
      <c r="S5450" s="57" t="s">
        <v>33492</v>
      </c>
      <c r="T5450" s="11" t="str">
        <f t="shared" si="2"/>
        <v>Jesse Veenstra</v>
      </c>
      <c r="U5450" s="57" t="s">
        <v>106</v>
      </c>
      <c r="V5450" s="51"/>
      <c r="W5450" s="51"/>
      <c r="X5450" s="8" t="s">
        <v>33473</v>
      </c>
      <c r="Y5450" s="56" t="s">
        <v>33493</v>
      </c>
      <c r="Z5450" s="56" t="s">
        <v>33474</v>
      </c>
      <c r="AA5450" s="51" t="s">
        <v>60</v>
      </c>
      <c r="AB5450" s="51" t="s">
        <v>60</v>
      </c>
      <c r="AC5450" s="56" t="s">
        <v>33494</v>
      </c>
      <c r="AD5450" s="56" t="s">
        <v>33486</v>
      </c>
      <c r="AE5450" s="51" t="s">
        <v>33475</v>
      </c>
      <c r="AF5450" s="8" t="s">
        <v>33476</v>
      </c>
      <c r="AG5450" s="8" t="s">
        <v>4150</v>
      </c>
      <c r="AH5450" s="8" t="s">
        <v>4581</v>
      </c>
      <c r="AI5450" s="8" t="s">
        <v>233</v>
      </c>
      <c r="AJ5450" s="8"/>
      <c r="AK5450" s="8" t="s">
        <v>28375</v>
      </c>
      <c r="AL5450" s="8" t="s">
        <v>353</v>
      </c>
      <c r="AM5450" s="8" t="s">
        <v>3322</v>
      </c>
      <c r="AN5450" s="8" t="s">
        <v>33477</v>
      </c>
      <c r="AO5450" s="8" t="s">
        <v>33478</v>
      </c>
      <c r="AP5450" s="9" t="s">
        <v>33476</v>
      </c>
      <c r="AQ5450" s="11">
        <v>1454.0</v>
      </c>
    </row>
    <row r="5451">
      <c r="A5451" s="8" t="str">
        <f t="shared" si="1"/>
        <v>Nate Wolf</v>
      </c>
      <c r="B5451" s="51" t="s">
        <v>33464</v>
      </c>
      <c r="C5451" s="51" t="s">
        <v>33411</v>
      </c>
      <c r="D5451" s="2" t="s">
        <v>4136</v>
      </c>
      <c r="E5451" s="8" t="s">
        <v>33465</v>
      </c>
      <c r="F5451" s="8" t="s">
        <v>3309</v>
      </c>
      <c r="G5451" s="51" t="s">
        <v>32225</v>
      </c>
      <c r="H5451" s="8" t="s">
        <v>33466</v>
      </c>
      <c r="I5451" s="8" t="s">
        <v>22840</v>
      </c>
      <c r="J5451" s="10">
        <v>3.5</v>
      </c>
      <c r="K5451" s="8" t="s">
        <v>33467</v>
      </c>
      <c r="L5451" s="8"/>
      <c r="M5451" s="8"/>
      <c r="N5451" s="51" t="s">
        <v>33495</v>
      </c>
      <c r="O5451" s="51" t="s">
        <v>52</v>
      </c>
      <c r="P5451" s="51"/>
      <c r="Q5451" s="51"/>
      <c r="R5451" s="51" t="s">
        <v>1707</v>
      </c>
      <c r="S5451" s="51" t="s">
        <v>33496</v>
      </c>
      <c r="T5451" s="11" t="str">
        <f t="shared" si="2"/>
        <v>Nate Wolf</v>
      </c>
      <c r="U5451" s="51" t="s">
        <v>33497</v>
      </c>
      <c r="V5451" s="51" t="s">
        <v>33498</v>
      </c>
      <c r="W5451" s="51" t="s">
        <v>33499</v>
      </c>
      <c r="X5451" s="8" t="s">
        <v>33473</v>
      </c>
      <c r="Y5451" s="51" t="s">
        <v>60</v>
      </c>
      <c r="Z5451" s="56" t="s">
        <v>33474</v>
      </c>
      <c r="AA5451" s="51" t="s">
        <v>60</v>
      </c>
      <c r="AB5451" s="51" t="s">
        <v>60</v>
      </c>
      <c r="AC5451" s="51" t="s">
        <v>60</v>
      </c>
      <c r="AD5451" s="51" t="s">
        <v>60</v>
      </c>
      <c r="AE5451" s="51" t="s">
        <v>33475</v>
      </c>
      <c r="AF5451" s="8" t="s">
        <v>33476</v>
      </c>
      <c r="AG5451" s="8" t="s">
        <v>4150</v>
      </c>
      <c r="AH5451" s="8" t="s">
        <v>4581</v>
      </c>
      <c r="AI5451" s="8" t="s">
        <v>233</v>
      </c>
      <c r="AJ5451" s="8"/>
      <c r="AK5451" s="8" t="s">
        <v>28375</v>
      </c>
      <c r="AL5451" s="8" t="s">
        <v>353</v>
      </c>
      <c r="AM5451" s="8" t="s">
        <v>3322</v>
      </c>
      <c r="AN5451" s="8" t="s">
        <v>33477</v>
      </c>
      <c r="AO5451" s="8" t="s">
        <v>33478</v>
      </c>
      <c r="AP5451" s="9" t="s">
        <v>33476</v>
      </c>
      <c r="AQ5451" s="11">
        <v>1454.0</v>
      </c>
    </row>
    <row r="5452">
      <c r="A5452" s="8" t="str">
        <f t="shared" si="1"/>
        <v>Payton Mauldin</v>
      </c>
      <c r="B5452" s="20" t="s">
        <v>33464</v>
      </c>
      <c r="C5452" s="51" t="s">
        <v>33411</v>
      </c>
      <c r="D5452" s="69" t="s">
        <v>4136</v>
      </c>
      <c r="E5452" s="72" t="s">
        <v>33465</v>
      </c>
      <c r="F5452" s="84" t="s">
        <v>3309</v>
      </c>
      <c r="G5452" s="61" t="s">
        <v>32225</v>
      </c>
      <c r="H5452" s="70">
        <v>153250.0</v>
      </c>
      <c r="I5452" s="63" t="s">
        <v>22840</v>
      </c>
      <c r="J5452" s="60">
        <v>3.5</v>
      </c>
      <c r="K5452" s="18" t="s">
        <v>33467</v>
      </c>
      <c r="L5452" s="18"/>
      <c r="M5452" s="18"/>
      <c r="N5452" s="51" t="s">
        <v>33500</v>
      </c>
      <c r="O5452" s="51" t="s">
        <v>52</v>
      </c>
      <c r="P5452" s="61" t="s">
        <v>207</v>
      </c>
      <c r="Q5452" s="72"/>
      <c r="R5452" s="51" t="s">
        <v>15310</v>
      </c>
      <c r="S5452" s="51" t="s">
        <v>33501</v>
      </c>
      <c r="T5452" s="11" t="str">
        <f t="shared" si="2"/>
        <v>Payton Mauldin</v>
      </c>
      <c r="U5452" s="51" t="s">
        <v>80</v>
      </c>
      <c r="V5452" s="51"/>
      <c r="W5452" s="51"/>
      <c r="X5452" s="72" t="s">
        <v>33473</v>
      </c>
      <c r="Y5452" s="62"/>
      <c r="Z5452" s="72"/>
      <c r="AA5452" s="72"/>
      <c r="AB5452" s="72"/>
      <c r="AC5452" s="62"/>
      <c r="AD5452" s="62"/>
      <c r="AE5452" s="72" t="s">
        <v>33475</v>
      </c>
      <c r="AF5452" s="72" t="s">
        <v>33476</v>
      </c>
      <c r="AG5452" s="72" t="s">
        <v>4150</v>
      </c>
      <c r="AH5452" s="72" t="s">
        <v>4581</v>
      </c>
      <c r="AI5452" s="77" t="s">
        <v>233</v>
      </c>
      <c r="AJ5452" s="77"/>
      <c r="AK5452" s="63" t="s">
        <v>28375</v>
      </c>
      <c r="AL5452" s="63" t="s">
        <v>353</v>
      </c>
      <c r="AM5452" s="63" t="s">
        <v>3322</v>
      </c>
      <c r="AN5452" s="64">
        <v>0.6859756097560976</v>
      </c>
      <c r="AO5452" s="120">
        <v>47920.0</v>
      </c>
      <c r="AP5452" s="90" t="s">
        <v>33476</v>
      </c>
      <c r="AQ5452" s="74">
        <v>1454.0</v>
      </c>
    </row>
    <row r="5453">
      <c r="A5453" s="8" t="str">
        <f t="shared" si="1"/>
        <v>Tom Shore</v>
      </c>
      <c r="B5453" s="51" t="s">
        <v>33502</v>
      </c>
      <c r="C5453" s="51" t="s">
        <v>33435</v>
      </c>
      <c r="D5453" s="2" t="s">
        <v>4136</v>
      </c>
      <c r="E5453" s="8" t="s">
        <v>33503</v>
      </c>
      <c r="F5453" s="8" t="s">
        <v>3309</v>
      </c>
      <c r="G5453" s="51" t="s">
        <v>32225</v>
      </c>
      <c r="H5453" s="121" t="s">
        <v>33504</v>
      </c>
      <c r="I5453" s="8" t="s">
        <v>49</v>
      </c>
      <c r="J5453" s="10">
        <v>3.28</v>
      </c>
      <c r="K5453" s="8" t="s">
        <v>33505</v>
      </c>
      <c r="L5453" s="8"/>
      <c r="M5453" s="107"/>
      <c r="N5453" s="51" t="s">
        <v>33506</v>
      </c>
      <c r="O5453" s="51" t="s">
        <v>52</v>
      </c>
      <c r="P5453" s="51"/>
      <c r="Q5453" s="51"/>
      <c r="R5453" s="51" t="s">
        <v>271</v>
      </c>
      <c r="S5453" s="51" t="s">
        <v>33507</v>
      </c>
      <c r="T5453" s="11" t="str">
        <f t="shared" si="2"/>
        <v>Tom Shore</v>
      </c>
      <c r="U5453" s="51" t="s">
        <v>24536</v>
      </c>
      <c r="V5453" s="51" t="s">
        <v>33508</v>
      </c>
      <c r="W5453" s="51" t="s">
        <v>33509</v>
      </c>
      <c r="X5453" s="8" t="s">
        <v>33510</v>
      </c>
      <c r="Y5453" s="51" t="s">
        <v>60</v>
      </c>
      <c r="Z5453" s="56" t="s">
        <v>33511</v>
      </c>
      <c r="AA5453" s="51" t="s">
        <v>60</v>
      </c>
      <c r="AB5453" s="51" t="s">
        <v>60</v>
      </c>
      <c r="AC5453" s="56" t="s">
        <v>33512</v>
      </c>
      <c r="AD5453" s="51" t="s">
        <v>60</v>
      </c>
      <c r="AE5453" s="51" t="s">
        <v>33513</v>
      </c>
      <c r="AF5453" s="8" t="s">
        <v>33514</v>
      </c>
      <c r="AG5453" s="8" t="s">
        <v>4150</v>
      </c>
      <c r="AH5453" s="8" t="s">
        <v>4581</v>
      </c>
      <c r="AI5453" s="8" t="s">
        <v>233</v>
      </c>
      <c r="AJ5453" s="8"/>
      <c r="AK5453" s="8"/>
      <c r="AL5453" s="8"/>
      <c r="AM5453" s="8"/>
      <c r="AN5453" s="8" t="s">
        <v>20502</v>
      </c>
      <c r="AO5453" s="8" t="s">
        <v>33515</v>
      </c>
      <c r="AP5453" s="9" t="s">
        <v>33514</v>
      </c>
      <c r="AQ5453" s="11">
        <v>1449.0</v>
      </c>
    </row>
    <row r="5454">
      <c r="A5454" s="8" t="str">
        <f t="shared" si="1"/>
        <v>Alexis Danner</v>
      </c>
      <c r="B5454" s="8" t="s">
        <v>33516</v>
      </c>
      <c r="C5454" s="51" t="s">
        <v>33435</v>
      </c>
      <c r="D5454" s="2" t="s">
        <v>4136</v>
      </c>
      <c r="E5454" s="8" t="s">
        <v>4137</v>
      </c>
      <c r="F5454" s="8" t="s">
        <v>3309</v>
      </c>
      <c r="G5454" s="51" t="s">
        <v>32225</v>
      </c>
      <c r="H5454" s="8" t="s">
        <v>33517</v>
      </c>
      <c r="I5454" s="8" t="s">
        <v>16552</v>
      </c>
      <c r="J5454" s="10">
        <v>3.3</v>
      </c>
      <c r="K5454" s="8" t="s">
        <v>33518</v>
      </c>
      <c r="L5454" s="8"/>
      <c r="M5454" s="8"/>
      <c r="N5454" s="51" t="s">
        <v>33519</v>
      </c>
      <c r="O5454" s="51" t="s">
        <v>52</v>
      </c>
      <c r="P5454" s="51"/>
      <c r="Q5454" s="51"/>
      <c r="R5454" s="57" t="s">
        <v>110</v>
      </c>
      <c r="S5454" s="57" t="s">
        <v>33520</v>
      </c>
      <c r="T5454" s="11" t="str">
        <f t="shared" si="2"/>
        <v>Alexis Danner</v>
      </c>
      <c r="U5454" s="51" t="s">
        <v>76</v>
      </c>
      <c r="V5454" s="51"/>
      <c r="W5454" s="51"/>
      <c r="X5454" s="8" t="s">
        <v>33521</v>
      </c>
      <c r="Y5454" s="51" t="s">
        <v>60</v>
      </c>
      <c r="Z5454" s="56" t="s">
        <v>33522</v>
      </c>
      <c r="AA5454" s="51" t="s">
        <v>60</v>
      </c>
      <c r="AB5454" s="56" t="s">
        <v>33523</v>
      </c>
      <c r="AC5454" s="51" t="s">
        <v>60</v>
      </c>
      <c r="AD5454" s="56" t="s">
        <v>33524</v>
      </c>
      <c r="AE5454" s="51" t="s">
        <v>33525</v>
      </c>
      <c r="AF5454" s="8" t="s">
        <v>33526</v>
      </c>
      <c r="AG5454" s="8" t="s">
        <v>4150</v>
      </c>
      <c r="AH5454" s="8" t="s">
        <v>65</v>
      </c>
      <c r="AI5454" s="8" t="s">
        <v>233</v>
      </c>
      <c r="AJ5454" s="8"/>
      <c r="AK5454" s="8" t="s">
        <v>27824</v>
      </c>
      <c r="AL5454" s="8" t="s">
        <v>10773</v>
      </c>
      <c r="AM5454" s="8" t="s">
        <v>1115</v>
      </c>
      <c r="AN5454" s="8" t="s">
        <v>33527</v>
      </c>
      <c r="AO5454" s="8" t="s">
        <v>33528</v>
      </c>
      <c r="AP5454" s="9" t="s">
        <v>33526</v>
      </c>
      <c r="AQ5454" s="11">
        <v>1910.0</v>
      </c>
    </row>
    <row r="5455">
      <c r="A5455" s="8" t="str">
        <f t="shared" si="1"/>
        <v>Miradieu Joseph</v>
      </c>
      <c r="B5455" s="51" t="s">
        <v>33516</v>
      </c>
      <c r="C5455" s="51" t="s">
        <v>33435</v>
      </c>
      <c r="D5455" s="2" t="s">
        <v>4136</v>
      </c>
      <c r="E5455" s="8" t="s">
        <v>4137</v>
      </c>
      <c r="F5455" s="8" t="s">
        <v>3309</v>
      </c>
      <c r="G5455" s="51" t="s">
        <v>32225</v>
      </c>
      <c r="H5455" s="8" t="s">
        <v>33517</v>
      </c>
      <c r="I5455" s="8" t="s">
        <v>16552</v>
      </c>
      <c r="J5455" s="10">
        <v>3.3</v>
      </c>
      <c r="K5455" s="8" t="s">
        <v>33518</v>
      </c>
      <c r="L5455" s="8"/>
      <c r="M5455" s="8"/>
      <c r="N5455" s="51" t="s">
        <v>33529</v>
      </c>
      <c r="O5455" s="51" t="s">
        <v>52</v>
      </c>
      <c r="P5455" s="51"/>
      <c r="Q5455" s="51"/>
      <c r="R5455" s="51" t="s">
        <v>33530</v>
      </c>
      <c r="S5455" s="51" t="s">
        <v>4858</v>
      </c>
      <c r="T5455" s="11" t="str">
        <f t="shared" si="2"/>
        <v>Miradieu Joseph</v>
      </c>
      <c r="U5455" s="57" t="s">
        <v>311</v>
      </c>
      <c r="V5455" s="51" t="s">
        <v>33531</v>
      </c>
      <c r="W5455" s="51" t="s">
        <v>33532</v>
      </c>
      <c r="X5455" s="8" t="s">
        <v>33521</v>
      </c>
      <c r="Y5455" s="51" t="s">
        <v>60</v>
      </c>
      <c r="Z5455" s="56" t="s">
        <v>33522</v>
      </c>
      <c r="AA5455" s="51" t="s">
        <v>60</v>
      </c>
      <c r="AB5455" s="51" t="s">
        <v>60</v>
      </c>
      <c r="AC5455" s="51" t="s">
        <v>60</v>
      </c>
      <c r="AD5455" s="51" t="s">
        <v>60</v>
      </c>
      <c r="AE5455" s="51" t="s">
        <v>33525</v>
      </c>
      <c r="AF5455" s="8" t="s">
        <v>33526</v>
      </c>
      <c r="AG5455" s="8" t="s">
        <v>4150</v>
      </c>
      <c r="AH5455" s="8" t="s">
        <v>65</v>
      </c>
      <c r="AI5455" s="8" t="s">
        <v>233</v>
      </c>
      <c r="AJ5455" s="8"/>
      <c r="AK5455" s="8" t="s">
        <v>27824</v>
      </c>
      <c r="AL5455" s="8" t="s">
        <v>10773</v>
      </c>
      <c r="AM5455" s="8" t="s">
        <v>1115</v>
      </c>
      <c r="AN5455" s="8" t="s">
        <v>33527</v>
      </c>
      <c r="AO5455" s="8" t="s">
        <v>33528</v>
      </c>
      <c r="AP5455" s="9" t="s">
        <v>33526</v>
      </c>
      <c r="AQ5455" s="11">
        <v>1910.0</v>
      </c>
    </row>
    <row r="5456">
      <c r="A5456" s="8" t="str">
        <f t="shared" si="1"/>
        <v>Michelle Carrillo</v>
      </c>
      <c r="B5456" s="8" t="s">
        <v>33516</v>
      </c>
      <c r="C5456" s="51" t="s">
        <v>33435</v>
      </c>
      <c r="D5456" s="2" t="s">
        <v>4136</v>
      </c>
      <c r="E5456" s="8" t="s">
        <v>4137</v>
      </c>
      <c r="F5456" s="8" t="s">
        <v>3309</v>
      </c>
      <c r="G5456" s="51" t="s">
        <v>32225</v>
      </c>
      <c r="H5456" s="8" t="s">
        <v>33517</v>
      </c>
      <c r="I5456" s="8" t="s">
        <v>16552</v>
      </c>
      <c r="J5456" s="10">
        <v>3.3</v>
      </c>
      <c r="K5456" s="8" t="s">
        <v>33518</v>
      </c>
      <c r="L5456" s="8"/>
      <c r="M5456" s="8"/>
      <c r="N5456" s="51" t="s">
        <v>33533</v>
      </c>
      <c r="O5456" s="51" t="s">
        <v>52</v>
      </c>
      <c r="P5456" s="51"/>
      <c r="Q5456" s="51"/>
      <c r="R5456" s="57" t="s">
        <v>316</v>
      </c>
      <c r="S5456" s="57" t="s">
        <v>33534</v>
      </c>
      <c r="T5456" s="11" t="str">
        <f t="shared" si="2"/>
        <v>Michelle Carrillo</v>
      </c>
      <c r="U5456" s="57" t="s">
        <v>160</v>
      </c>
      <c r="V5456" s="51"/>
      <c r="W5456" s="51"/>
      <c r="X5456" s="8" t="s">
        <v>33521</v>
      </c>
      <c r="Y5456" s="51" t="s">
        <v>60</v>
      </c>
      <c r="Z5456" s="56" t="s">
        <v>33522</v>
      </c>
      <c r="AA5456" s="51" t="s">
        <v>60</v>
      </c>
      <c r="AB5456" s="56" t="s">
        <v>33535</v>
      </c>
      <c r="AC5456" s="51" t="s">
        <v>60</v>
      </c>
      <c r="AD5456" s="56" t="s">
        <v>33524</v>
      </c>
      <c r="AE5456" s="51" t="s">
        <v>33525</v>
      </c>
      <c r="AF5456" s="8" t="s">
        <v>33526</v>
      </c>
      <c r="AG5456" s="8" t="s">
        <v>4150</v>
      </c>
      <c r="AH5456" s="8" t="s">
        <v>65</v>
      </c>
      <c r="AI5456" s="8" t="s">
        <v>233</v>
      </c>
      <c r="AJ5456" s="8"/>
      <c r="AK5456" s="8" t="s">
        <v>27824</v>
      </c>
      <c r="AL5456" s="8" t="s">
        <v>10773</v>
      </c>
      <c r="AM5456" s="8" t="s">
        <v>1115</v>
      </c>
      <c r="AN5456" s="8" t="s">
        <v>33527</v>
      </c>
      <c r="AO5456" s="8" t="s">
        <v>33528</v>
      </c>
      <c r="AP5456" s="9" t="s">
        <v>33526</v>
      </c>
      <c r="AQ5456" s="11">
        <v>1910.0</v>
      </c>
    </row>
    <row r="5457">
      <c r="A5457" s="8" t="str">
        <f t="shared" si="1"/>
        <v>Nicole Mundy</v>
      </c>
      <c r="B5457" s="8" t="s">
        <v>33516</v>
      </c>
      <c r="C5457" s="51" t="s">
        <v>33435</v>
      </c>
      <c r="D5457" s="2" t="s">
        <v>4136</v>
      </c>
      <c r="E5457" s="13" t="s">
        <v>4137</v>
      </c>
      <c r="F5457" s="8" t="s">
        <v>3309</v>
      </c>
      <c r="G5457" s="51" t="s">
        <v>32225</v>
      </c>
      <c r="H5457" s="8" t="s">
        <v>33517</v>
      </c>
      <c r="I5457" s="8" t="s">
        <v>16552</v>
      </c>
      <c r="J5457" s="10">
        <v>3.3</v>
      </c>
      <c r="K5457" s="8" t="s">
        <v>33518</v>
      </c>
      <c r="L5457" s="8"/>
      <c r="M5457" s="8"/>
      <c r="N5457" s="51" t="s">
        <v>33536</v>
      </c>
      <c r="O5457" s="51" t="s">
        <v>52</v>
      </c>
      <c r="P5457" s="51"/>
      <c r="Q5457" s="51"/>
      <c r="R5457" s="57" t="s">
        <v>1538</v>
      </c>
      <c r="S5457" s="57" t="s">
        <v>33537</v>
      </c>
      <c r="T5457" s="11" t="str">
        <f t="shared" si="2"/>
        <v>Nicole Mundy</v>
      </c>
      <c r="U5457" s="57" t="s">
        <v>106</v>
      </c>
      <c r="V5457" s="51" t="s">
        <v>33538</v>
      </c>
      <c r="W5457" s="51"/>
      <c r="X5457" s="8" t="s">
        <v>33521</v>
      </c>
      <c r="Y5457" s="51" t="s">
        <v>60</v>
      </c>
      <c r="Z5457" s="56" t="s">
        <v>33522</v>
      </c>
      <c r="AA5457" s="51" t="s">
        <v>60</v>
      </c>
      <c r="AB5457" s="56" t="s">
        <v>33535</v>
      </c>
      <c r="AC5457" s="56" t="s">
        <v>33539</v>
      </c>
      <c r="AD5457" s="56" t="s">
        <v>33524</v>
      </c>
      <c r="AE5457" s="51" t="s">
        <v>33525</v>
      </c>
      <c r="AF5457" s="13" t="s">
        <v>33526</v>
      </c>
      <c r="AG5457" s="13" t="s">
        <v>4150</v>
      </c>
      <c r="AH5457" s="13" t="s">
        <v>65</v>
      </c>
      <c r="AI5457" s="8" t="s">
        <v>233</v>
      </c>
      <c r="AJ5457" s="8"/>
      <c r="AK5457" s="8" t="s">
        <v>27824</v>
      </c>
      <c r="AL5457" s="8" t="s">
        <v>10773</v>
      </c>
      <c r="AM5457" s="8" t="s">
        <v>1115</v>
      </c>
      <c r="AN5457" s="8" t="s">
        <v>33527</v>
      </c>
      <c r="AO5457" s="8" t="s">
        <v>33528</v>
      </c>
      <c r="AP5457" s="9" t="s">
        <v>33526</v>
      </c>
      <c r="AQ5457" s="11">
        <v>1910.0</v>
      </c>
    </row>
    <row r="5458">
      <c r="A5458" s="8" t="str">
        <f t="shared" si="1"/>
        <v>Raheema Westfall</v>
      </c>
      <c r="B5458" s="51" t="s">
        <v>33540</v>
      </c>
      <c r="C5458" s="51" t="s">
        <v>33411</v>
      </c>
      <c r="D5458" s="2" t="s">
        <v>4136</v>
      </c>
      <c r="E5458" s="8" t="s">
        <v>18172</v>
      </c>
      <c r="F5458" s="8" t="s">
        <v>3309</v>
      </c>
      <c r="G5458" s="51" t="s">
        <v>32225</v>
      </c>
      <c r="H5458" s="8" t="s">
        <v>33541</v>
      </c>
      <c r="I5458" s="8" t="s">
        <v>2373</v>
      </c>
      <c r="J5458" s="10">
        <v>3.42</v>
      </c>
      <c r="K5458" s="8" t="s">
        <v>33542</v>
      </c>
      <c r="L5458" s="8"/>
      <c r="M5458" s="8"/>
      <c r="N5458" s="51" t="s">
        <v>33543</v>
      </c>
      <c r="O5458" s="51" t="s">
        <v>52</v>
      </c>
      <c r="P5458" s="51"/>
      <c r="Q5458" s="51"/>
      <c r="R5458" s="51" t="s">
        <v>33544</v>
      </c>
      <c r="S5458" s="51" t="s">
        <v>33545</v>
      </c>
      <c r="T5458" s="11" t="str">
        <f t="shared" si="2"/>
        <v>Raheema Westfall</v>
      </c>
      <c r="U5458" s="51" t="s">
        <v>412</v>
      </c>
      <c r="V5458" s="51"/>
      <c r="W5458" s="51"/>
      <c r="X5458" s="8" t="s">
        <v>33546</v>
      </c>
      <c r="Y5458" s="51" t="s">
        <v>60</v>
      </c>
      <c r="Z5458" s="56" t="s">
        <v>33547</v>
      </c>
      <c r="AA5458" s="51" t="s">
        <v>60</v>
      </c>
      <c r="AB5458" s="56" t="s">
        <v>33548</v>
      </c>
      <c r="AC5458" s="51" t="s">
        <v>60</v>
      </c>
      <c r="AD5458" s="56" t="s">
        <v>33549</v>
      </c>
      <c r="AE5458" s="56" t="s">
        <v>33550</v>
      </c>
      <c r="AF5458" s="8" t="s">
        <v>33551</v>
      </c>
      <c r="AG5458" s="8" t="s">
        <v>4150</v>
      </c>
      <c r="AH5458" s="8" t="s">
        <v>352</v>
      </c>
      <c r="AI5458" s="8" t="s">
        <v>233</v>
      </c>
      <c r="AJ5458" s="8"/>
      <c r="AK5458" s="8"/>
      <c r="AL5458" s="8"/>
      <c r="AM5458" s="8"/>
      <c r="AN5458" s="8" t="s">
        <v>33552</v>
      </c>
      <c r="AO5458" s="8" t="s">
        <v>33553</v>
      </c>
      <c r="AP5458" s="9" t="s">
        <v>33551</v>
      </c>
      <c r="AQ5458" s="11">
        <v>1321.0</v>
      </c>
    </row>
    <row r="5459">
      <c r="A5459" s="8" t="str">
        <f t="shared" si="1"/>
        <v>Frank Wallace</v>
      </c>
      <c r="B5459" s="51" t="s">
        <v>33540</v>
      </c>
      <c r="C5459" s="51" t="s">
        <v>33411</v>
      </c>
      <c r="D5459" s="2" t="s">
        <v>4136</v>
      </c>
      <c r="E5459" s="8" t="s">
        <v>18172</v>
      </c>
      <c r="F5459" s="8" t="s">
        <v>3309</v>
      </c>
      <c r="G5459" s="51" t="s">
        <v>32225</v>
      </c>
      <c r="H5459" s="8" t="s">
        <v>33541</v>
      </c>
      <c r="I5459" s="8" t="s">
        <v>2373</v>
      </c>
      <c r="J5459" s="10">
        <v>3.42</v>
      </c>
      <c r="K5459" s="8" t="s">
        <v>33542</v>
      </c>
      <c r="L5459" s="8"/>
      <c r="M5459" s="8"/>
      <c r="N5459" s="51" t="s">
        <v>33554</v>
      </c>
      <c r="O5459" s="51" t="s">
        <v>52</v>
      </c>
      <c r="P5459" s="51"/>
      <c r="Q5459" s="51"/>
      <c r="R5459" s="51" t="s">
        <v>16484</v>
      </c>
      <c r="S5459" s="51" t="s">
        <v>7228</v>
      </c>
      <c r="T5459" s="11" t="str">
        <f t="shared" si="2"/>
        <v>Frank Wallace</v>
      </c>
      <c r="U5459" s="51" t="s">
        <v>55</v>
      </c>
      <c r="V5459" s="51" t="s">
        <v>33555</v>
      </c>
      <c r="W5459" s="51" t="s">
        <v>33556</v>
      </c>
      <c r="X5459" s="8" t="s">
        <v>33546</v>
      </c>
      <c r="Y5459" s="51" t="s">
        <v>60</v>
      </c>
      <c r="Z5459" s="56" t="s">
        <v>33547</v>
      </c>
      <c r="AA5459" s="51" t="s">
        <v>60</v>
      </c>
      <c r="AB5459" s="51" t="s">
        <v>60</v>
      </c>
      <c r="AC5459" s="51" t="s">
        <v>60</v>
      </c>
      <c r="AD5459" s="56" t="s">
        <v>33549</v>
      </c>
      <c r="AE5459" s="56" t="s">
        <v>33550</v>
      </c>
      <c r="AF5459" s="8" t="s">
        <v>33551</v>
      </c>
      <c r="AG5459" s="8" t="s">
        <v>4150</v>
      </c>
      <c r="AH5459" s="8" t="s">
        <v>352</v>
      </c>
      <c r="AI5459" s="8" t="s">
        <v>233</v>
      </c>
      <c r="AJ5459" s="8"/>
      <c r="AK5459" s="8"/>
      <c r="AL5459" s="8"/>
      <c r="AM5459" s="8"/>
      <c r="AN5459" s="8" t="s">
        <v>33552</v>
      </c>
      <c r="AO5459" s="8" t="s">
        <v>33553</v>
      </c>
      <c r="AP5459" s="9" t="s">
        <v>33551</v>
      </c>
      <c r="AQ5459" s="11">
        <v>1321.0</v>
      </c>
    </row>
    <row r="5460">
      <c r="A5460" s="8" t="str">
        <f t="shared" si="1"/>
        <v>Caden Sussex</v>
      </c>
      <c r="B5460" s="51" t="s">
        <v>33540</v>
      </c>
      <c r="C5460" s="51" t="s">
        <v>33411</v>
      </c>
      <c r="D5460" s="2" t="s">
        <v>4136</v>
      </c>
      <c r="E5460" s="8" t="s">
        <v>18172</v>
      </c>
      <c r="F5460" s="8" t="s">
        <v>3309</v>
      </c>
      <c r="G5460" s="51" t="s">
        <v>32225</v>
      </c>
      <c r="H5460" s="8" t="s">
        <v>33541</v>
      </c>
      <c r="I5460" s="8" t="s">
        <v>2373</v>
      </c>
      <c r="J5460" s="10">
        <v>3.42</v>
      </c>
      <c r="K5460" s="8" t="s">
        <v>33542</v>
      </c>
      <c r="L5460" s="8"/>
      <c r="M5460" s="8"/>
      <c r="N5460" s="51" t="s">
        <v>33557</v>
      </c>
      <c r="O5460" s="51" t="s">
        <v>52</v>
      </c>
      <c r="P5460" s="51"/>
      <c r="Q5460" s="51"/>
      <c r="R5460" s="51" t="s">
        <v>33558</v>
      </c>
      <c r="S5460" s="51" t="s">
        <v>33559</v>
      </c>
      <c r="T5460" s="11" t="str">
        <f t="shared" si="2"/>
        <v>Caden Sussex</v>
      </c>
      <c r="U5460" s="51" t="s">
        <v>76</v>
      </c>
      <c r="V5460" s="51"/>
      <c r="W5460" s="51"/>
      <c r="X5460" s="8" t="s">
        <v>33546</v>
      </c>
      <c r="Y5460" s="51" t="s">
        <v>60</v>
      </c>
      <c r="Z5460" s="56" t="s">
        <v>33547</v>
      </c>
      <c r="AA5460" s="51" t="s">
        <v>60</v>
      </c>
      <c r="AB5460" s="51" t="s">
        <v>60</v>
      </c>
      <c r="AC5460" s="51" t="s">
        <v>60</v>
      </c>
      <c r="AD5460" s="56" t="s">
        <v>33549</v>
      </c>
      <c r="AE5460" s="56" t="s">
        <v>33550</v>
      </c>
      <c r="AF5460" s="8" t="s">
        <v>33551</v>
      </c>
      <c r="AG5460" s="8" t="s">
        <v>4150</v>
      </c>
      <c r="AH5460" s="8" t="s">
        <v>352</v>
      </c>
      <c r="AI5460" s="8" t="s">
        <v>233</v>
      </c>
      <c r="AJ5460" s="8"/>
      <c r="AK5460" s="8"/>
      <c r="AL5460" s="8"/>
      <c r="AM5460" s="8"/>
      <c r="AN5460" s="8" t="s">
        <v>33552</v>
      </c>
      <c r="AO5460" s="8" t="s">
        <v>33553</v>
      </c>
      <c r="AP5460" s="9" t="s">
        <v>33551</v>
      </c>
      <c r="AQ5460" s="11">
        <v>1321.0</v>
      </c>
    </row>
    <row r="5461">
      <c r="A5461" s="8" t="str">
        <f t="shared" si="1"/>
        <v>Stan Simpson</v>
      </c>
      <c r="B5461" s="51" t="s">
        <v>33540</v>
      </c>
      <c r="C5461" s="51" t="s">
        <v>33411</v>
      </c>
      <c r="D5461" s="2" t="s">
        <v>4136</v>
      </c>
      <c r="E5461" s="8" t="s">
        <v>18172</v>
      </c>
      <c r="F5461" s="8" t="s">
        <v>3309</v>
      </c>
      <c r="G5461" s="51" t="s">
        <v>32225</v>
      </c>
      <c r="H5461" s="8" t="s">
        <v>33541</v>
      </c>
      <c r="I5461" s="8" t="s">
        <v>2373</v>
      </c>
      <c r="J5461" s="10">
        <v>3.42</v>
      </c>
      <c r="K5461" s="8" t="s">
        <v>33542</v>
      </c>
      <c r="L5461" s="8"/>
      <c r="M5461" s="8"/>
      <c r="N5461" s="51" t="s">
        <v>33560</v>
      </c>
      <c r="O5461" s="51" t="s">
        <v>52</v>
      </c>
      <c r="P5461" s="51"/>
      <c r="Q5461" s="51"/>
      <c r="R5461" s="51" t="s">
        <v>24728</v>
      </c>
      <c r="S5461" s="51" t="s">
        <v>25411</v>
      </c>
      <c r="T5461" s="11" t="str">
        <f t="shared" si="2"/>
        <v>Stan Simpson</v>
      </c>
      <c r="U5461" s="51" t="s">
        <v>160</v>
      </c>
      <c r="V5461" s="51" t="s">
        <v>33561</v>
      </c>
      <c r="W5461" s="51"/>
      <c r="X5461" s="8" t="s">
        <v>33546</v>
      </c>
      <c r="Y5461" s="51" t="s">
        <v>60</v>
      </c>
      <c r="Z5461" s="56" t="s">
        <v>33547</v>
      </c>
      <c r="AA5461" s="51" t="s">
        <v>60</v>
      </c>
      <c r="AB5461" s="56" t="s">
        <v>33562</v>
      </c>
      <c r="AC5461" s="51" t="s">
        <v>60</v>
      </c>
      <c r="AD5461" s="56" t="s">
        <v>33563</v>
      </c>
      <c r="AE5461" s="56" t="s">
        <v>33550</v>
      </c>
      <c r="AF5461" s="8" t="s">
        <v>33551</v>
      </c>
      <c r="AG5461" s="8" t="s">
        <v>4150</v>
      </c>
      <c r="AH5461" s="8" t="s">
        <v>352</v>
      </c>
      <c r="AI5461" s="8" t="s">
        <v>233</v>
      </c>
      <c r="AJ5461" s="8"/>
      <c r="AK5461" s="8"/>
      <c r="AL5461" s="8"/>
      <c r="AM5461" s="8"/>
      <c r="AN5461" s="8" t="s">
        <v>33552</v>
      </c>
      <c r="AO5461" s="8" t="s">
        <v>33553</v>
      </c>
      <c r="AP5461" s="9" t="s">
        <v>33551</v>
      </c>
      <c r="AQ5461" s="11">
        <v>1321.0</v>
      </c>
    </row>
    <row r="5462">
      <c r="A5462" s="8" t="str">
        <f t="shared" si="1"/>
        <v>Garret Ehlers</v>
      </c>
      <c r="B5462" s="51" t="s">
        <v>33540</v>
      </c>
      <c r="C5462" s="51" t="s">
        <v>33411</v>
      </c>
      <c r="D5462" s="2" t="s">
        <v>4136</v>
      </c>
      <c r="E5462" s="8" t="s">
        <v>18172</v>
      </c>
      <c r="F5462" s="8" t="s">
        <v>3309</v>
      </c>
      <c r="G5462" s="51" t="s">
        <v>32225</v>
      </c>
      <c r="H5462" s="8" t="s">
        <v>33541</v>
      </c>
      <c r="I5462" s="8" t="s">
        <v>2373</v>
      </c>
      <c r="J5462" s="10">
        <v>3.42</v>
      </c>
      <c r="K5462" s="8" t="s">
        <v>33542</v>
      </c>
      <c r="L5462" s="8"/>
      <c r="M5462" s="8"/>
      <c r="N5462" s="51" t="s">
        <v>33564</v>
      </c>
      <c r="O5462" s="51" t="s">
        <v>52</v>
      </c>
      <c r="P5462" s="51"/>
      <c r="Q5462" s="51"/>
      <c r="R5462" s="51" t="s">
        <v>12716</v>
      </c>
      <c r="S5462" s="51" t="s">
        <v>33565</v>
      </c>
      <c r="T5462" s="11" t="str">
        <f t="shared" si="2"/>
        <v>Garret Ehlers</v>
      </c>
      <c r="U5462" s="51" t="s">
        <v>106</v>
      </c>
      <c r="V5462" s="51" t="s">
        <v>33566</v>
      </c>
      <c r="W5462" s="51"/>
      <c r="X5462" s="8" t="s">
        <v>33546</v>
      </c>
      <c r="Y5462" s="51" t="s">
        <v>60</v>
      </c>
      <c r="Z5462" s="56" t="s">
        <v>33547</v>
      </c>
      <c r="AA5462" s="51" t="s">
        <v>60</v>
      </c>
      <c r="AB5462" s="51" t="s">
        <v>60</v>
      </c>
      <c r="AC5462" s="51" t="s">
        <v>60</v>
      </c>
      <c r="AD5462" s="56" t="s">
        <v>33549</v>
      </c>
      <c r="AE5462" s="56" t="s">
        <v>33550</v>
      </c>
      <c r="AF5462" s="8" t="s">
        <v>33551</v>
      </c>
      <c r="AG5462" s="8" t="s">
        <v>4150</v>
      </c>
      <c r="AH5462" s="8" t="s">
        <v>352</v>
      </c>
      <c r="AI5462" s="8" t="s">
        <v>233</v>
      </c>
      <c r="AJ5462" s="8"/>
      <c r="AK5462" s="8"/>
      <c r="AL5462" s="8"/>
      <c r="AM5462" s="8"/>
      <c r="AN5462" s="8" t="s">
        <v>33552</v>
      </c>
      <c r="AO5462" s="8" t="s">
        <v>33553</v>
      </c>
      <c r="AP5462" s="9" t="s">
        <v>33551</v>
      </c>
      <c r="AQ5462" s="11">
        <v>1321.0</v>
      </c>
    </row>
    <row r="5463">
      <c r="A5463" s="8" t="str">
        <f t="shared" si="1"/>
        <v>Hope Morken</v>
      </c>
      <c r="B5463" s="51" t="s">
        <v>33540</v>
      </c>
      <c r="C5463" s="51" t="s">
        <v>33411</v>
      </c>
      <c r="D5463" s="2" t="s">
        <v>4136</v>
      </c>
      <c r="E5463" s="8" t="s">
        <v>18172</v>
      </c>
      <c r="F5463" s="8" t="s">
        <v>3309</v>
      </c>
      <c r="G5463" s="51" t="s">
        <v>32225</v>
      </c>
      <c r="H5463" s="8" t="s">
        <v>33541</v>
      </c>
      <c r="I5463" s="8" t="s">
        <v>2373</v>
      </c>
      <c r="J5463" s="10">
        <v>3.42</v>
      </c>
      <c r="K5463" s="8" t="s">
        <v>33542</v>
      </c>
      <c r="L5463" s="8"/>
      <c r="M5463" s="8"/>
      <c r="N5463" s="51" t="s">
        <v>33567</v>
      </c>
      <c r="O5463" s="51" t="s">
        <v>52</v>
      </c>
      <c r="P5463" s="51"/>
      <c r="Q5463" s="51"/>
      <c r="R5463" s="51" t="s">
        <v>11165</v>
      </c>
      <c r="S5463" s="51" t="s">
        <v>33568</v>
      </c>
      <c r="T5463" s="11" t="str">
        <f t="shared" si="2"/>
        <v>Hope Morken</v>
      </c>
      <c r="U5463" s="51" t="s">
        <v>80</v>
      </c>
      <c r="V5463" s="51"/>
      <c r="W5463" s="51"/>
      <c r="X5463" s="8" t="s">
        <v>33546</v>
      </c>
      <c r="Y5463" s="51" t="s">
        <v>60</v>
      </c>
      <c r="Z5463" s="56" t="s">
        <v>33547</v>
      </c>
      <c r="AA5463" s="51" t="s">
        <v>60</v>
      </c>
      <c r="AB5463" s="56" t="s">
        <v>33548</v>
      </c>
      <c r="AC5463" s="56" t="s">
        <v>33569</v>
      </c>
      <c r="AD5463" s="56" t="s">
        <v>33549</v>
      </c>
      <c r="AE5463" s="56" t="s">
        <v>33550</v>
      </c>
      <c r="AF5463" s="8" t="s">
        <v>33551</v>
      </c>
      <c r="AG5463" s="8" t="s">
        <v>4150</v>
      </c>
      <c r="AH5463" s="8" t="s">
        <v>352</v>
      </c>
      <c r="AI5463" s="8" t="s">
        <v>233</v>
      </c>
      <c r="AJ5463" s="8"/>
      <c r="AK5463" s="8"/>
      <c r="AL5463" s="8"/>
      <c r="AM5463" s="8"/>
      <c r="AN5463" s="8" t="s">
        <v>33552</v>
      </c>
      <c r="AO5463" s="8" t="s">
        <v>33553</v>
      </c>
      <c r="AP5463" s="9" t="s">
        <v>33551</v>
      </c>
      <c r="AQ5463" s="11">
        <v>1321.0</v>
      </c>
    </row>
    <row r="5464">
      <c r="A5464" s="8" t="str">
        <f t="shared" si="1"/>
        <v>Jon Andersen</v>
      </c>
      <c r="B5464" s="51" t="s">
        <v>33570</v>
      </c>
      <c r="C5464" s="51" t="s">
        <v>33435</v>
      </c>
      <c r="D5464" s="2" t="s">
        <v>4136</v>
      </c>
      <c r="E5464" s="8" t="s">
        <v>21150</v>
      </c>
      <c r="F5464" s="8" t="s">
        <v>3309</v>
      </c>
      <c r="G5464" s="51" t="s">
        <v>32225</v>
      </c>
      <c r="H5464" s="13" t="s">
        <v>33571</v>
      </c>
      <c r="I5464" s="8" t="s">
        <v>1330</v>
      </c>
      <c r="J5464" s="10">
        <v>3.4</v>
      </c>
      <c r="K5464" s="8" t="s">
        <v>33572</v>
      </c>
      <c r="L5464" s="8"/>
      <c r="M5464" s="8"/>
      <c r="N5464" s="51" t="s">
        <v>33573</v>
      </c>
      <c r="O5464" s="51" t="s">
        <v>52</v>
      </c>
      <c r="P5464" s="51"/>
      <c r="Q5464" s="51"/>
      <c r="R5464" s="51" t="s">
        <v>5605</v>
      </c>
      <c r="S5464" s="51" t="s">
        <v>33574</v>
      </c>
      <c r="T5464" s="11" t="str">
        <f t="shared" si="2"/>
        <v>Jon Andersen</v>
      </c>
      <c r="U5464" s="51" t="s">
        <v>33575</v>
      </c>
      <c r="V5464" s="51"/>
      <c r="W5464" s="51"/>
      <c r="X5464" s="8" t="s">
        <v>33576</v>
      </c>
      <c r="Y5464" s="51" t="s">
        <v>60</v>
      </c>
      <c r="Z5464" s="56" t="s">
        <v>33577</v>
      </c>
      <c r="AA5464" s="51" t="s">
        <v>60</v>
      </c>
      <c r="AB5464" s="56" t="s">
        <v>33578</v>
      </c>
      <c r="AC5464" s="51" t="s">
        <v>60</v>
      </c>
      <c r="AD5464" s="51" t="s">
        <v>60</v>
      </c>
      <c r="AE5464" s="51" t="s">
        <v>33579</v>
      </c>
      <c r="AF5464" s="8" t="s">
        <v>33580</v>
      </c>
      <c r="AG5464" s="8" t="s">
        <v>4150</v>
      </c>
      <c r="AH5464" s="8" t="s">
        <v>352</v>
      </c>
      <c r="AI5464" s="8" t="s">
        <v>233</v>
      </c>
      <c r="AJ5464" s="8"/>
      <c r="AK5464" s="8"/>
      <c r="AL5464" s="8"/>
      <c r="AM5464" s="8"/>
      <c r="AN5464" s="8" t="s">
        <v>33581</v>
      </c>
      <c r="AO5464" s="8" t="s">
        <v>33582</v>
      </c>
      <c r="AP5464" s="9" t="s">
        <v>33580</v>
      </c>
      <c r="AQ5464" s="28">
        <v>1580.0</v>
      </c>
    </row>
    <row r="5465">
      <c r="A5465" s="8" t="str">
        <f t="shared" si="1"/>
        <v>Dan Rolling</v>
      </c>
      <c r="B5465" s="51" t="s">
        <v>33570</v>
      </c>
      <c r="C5465" s="51" t="s">
        <v>33435</v>
      </c>
      <c r="D5465" s="2" t="s">
        <v>4136</v>
      </c>
      <c r="E5465" s="8" t="s">
        <v>21150</v>
      </c>
      <c r="F5465" s="8" t="s">
        <v>3309</v>
      </c>
      <c r="G5465" s="51" t="s">
        <v>32225</v>
      </c>
      <c r="H5465" s="8" t="s">
        <v>33571</v>
      </c>
      <c r="I5465" s="8" t="s">
        <v>1330</v>
      </c>
      <c r="J5465" s="10">
        <v>3.4</v>
      </c>
      <c r="K5465" s="8" t="s">
        <v>33572</v>
      </c>
      <c r="L5465" s="8"/>
      <c r="M5465" s="8"/>
      <c r="N5465" s="51" t="s">
        <v>33583</v>
      </c>
      <c r="O5465" s="51" t="s">
        <v>52</v>
      </c>
      <c r="P5465" s="51"/>
      <c r="Q5465" s="51"/>
      <c r="R5465" s="51" t="s">
        <v>344</v>
      </c>
      <c r="S5465" s="51" t="s">
        <v>33584</v>
      </c>
      <c r="T5465" s="11" t="str">
        <f t="shared" si="2"/>
        <v>Dan Rolling</v>
      </c>
      <c r="U5465" s="51" t="s">
        <v>469</v>
      </c>
      <c r="V5465" s="51"/>
      <c r="W5465" s="51"/>
      <c r="X5465" s="8" t="s">
        <v>33576</v>
      </c>
      <c r="Y5465" s="51" t="s">
        <v>60</v>
      </c>
      <c r="Z5465" s="56" t="s">
        <v>33577</v>
      </c>
      <c r="AA5465" s="51" t="s">
        <v>60</v>
      </c>
      <c r="AB5465" s="51" t="s">
        <v>60</v>
      </c>
      <c r="AC5465" s="51" t="s">
        <v>60</v>
      </c>
      <c r="AD5465" s="51" t="s">
        <v>60</v>
      </c>
      <c r="AE5465" s="51" t="s">
        <v>33579</v>
      </c>
      <c r="AF5465" s="8" t="s">
        <v>33580</v>
      </c>
      <c r="AG5465" s="8" t="s">
        <v>4150</v>
      </c>
      <c r="AH5465" s="8" t="s">
        <v>352</v>
      </c>
      <c r="AI5465" s="8" t="s">
        <v>233</v>
      </c>
      <c r="AJ5465" s="8"/>
      <c r="AK5465" s="8"/>
      <c r="AL5465" s="8"/>
      <c r="AM5465" s="8"/>
      <c r="AN5465" s="8" t="s">
        <v>33581</v>
      </c>
      <c r="AO5465" s="8" t="s">
        <v>33582</v>
      </c>
      <c r="AP5465" s="9" t="s">
        <v>33580</v>
      </c>
      <c r="AQ5465" s="11">
        <v>1580.0</v>
      </c>
    </row>
    <row r="5466">
      <c r="A5466" s="8" t="str">
        <f t="shared" si="1"/>
        <v>Ray Varner</v>
      </c>
      <c r="B5466" s="51" t="s">
        <v>33570</v>
      </c>
      <c r="C5466" s="51" t="s">
        <v>33435</v>
      </c>
      <c r="D5466" s="2" t="s">
        <v>4136</v>
      </c>
      <c r="E5466" s="8" t="s">
        <v>21150</v>
      </c>
      <c r="F5466" s="8" t="s">
        <v>3309</v>
      </c>
      <c r="G5466" s="51" t="s">
        <v>32225</v>
      </c>
      <c r="H5466" s="13" t="s">
        <v>33571</v>
      </c>
      <c r="I5466" s="8" t="s">
        <v>1330</v>
      </c>
      <c r="J5466" s="10">
        <v>3.4</v>
      </c>
      <c r="K5466" s="8" t="s">
        <v>33572</v>
      </c>
      <c r="L5466" s="8"/>
      <c r="M5466" s="8"/>
      <c r="N5466" s="51" t="s">
        <v>33585</v>
      </c>
      <c r="O5466" s="51" t="s">
        <v>52</v>
      </c>
      <c r="P5466" s="51"/>
      <c r="Q5466" s="51"/>
      <c r="R5466" s="51" t="s">
        <v>4243</v>
      </c>
      <c r="S5466" s="51" t="s">
        <v>33586</v>
      </c>
      <c r="T5466" s="11" t="str">
        <f t="shared" si="2"/>
        <v>Ray Varner</v>
      </c>
      <c r="U5466" s="51" t="s">
        <v>7521</v>
      </c>
      <c r="V5466" s="51"/>
      <c r="W5466" s="51"/>
      <c r="X5466" s="8" t="s">
        <v>33576</v>
      </c>
      <c r="Y5466" s="51" t="s">
        <v>60</v>
      </c>
      <c r="Z5466" s="56" t="s">
        <v>33577</v>
      </c>
      <c r="AA5466" s="51" t="s">
        <v>60</v>
      </c>
      <c r="AB5466" s="56" t="s">
        <v>33578</v>
      </c>
      <c r="AC5466" s="51" t="s">
        <v>60</v>
      </c>
      <c r="AD5466" s="51" t="s">
        <v>60</v>
      </c>
      <c r="AE5466" s="51" t="s">
        <v>33579</v>
      </c>
      <c r="AF5466" s="8" t="s">
        <v>33580</v>
      </c>
      <c r="AG5466" s="8" t="s">
        <v>4150</v>
      </c>
      <c r="AH5466" s="8" t="s">
        <v>352</v>
      </c>
      <c r="AI5466" s="8" t="s">
        <v>233</v>
      </c>
      <c r="AJ5466" s="8"/>
      <c r="AK5466" s="8"/>
      <c r="AL5466" s="8"/>
      <c r="AM5466" s="8"/>
      <c r="AN5466" s="8" t="s">
        <v>33581</v>
      </c>
      <c r="AO5466" s="8" t="s">
        <v>33582</v>
      </c>
      <c r="AP5466" s="9" t="s">
        <v>33580</v>
      </c>
      <c r="AQ5466" s="28">
        <v>1580.0</v>
      </c>
    </row>
    <row r="5467">
      <c r="A5467" s="8" t="str">
        <f t="shared" si="1"/>
        <v>Ryan Scheckel</v>
      </c>
      <c r="B5467" s="51" t="s">
        <v>33570</v>
      </c>
      <c r="C5467" s="51" t="s">
        <v>33435</v>
      </c>
      <c r="D5467" s="2" t="s">
        <v>4136</v>
      </c>
      <c r="E5467" s="8" t="s">
        <v>21150</v>
      </c>
      <c r="F5467" s="8" t="s">
        <v>3309</v>
      </c>
      <c r="G5467" s="51" t="s">
        <v>32225</v>
      </c>
      <c r="H5467" s="8" t="s">
        <v>33571</v>
      </c>
      <c r="I5467" s="8" t="s">
        <v>1330</v>
      </c>
      <c r="J5467" s="10">
        <v>3.4</v>
      </c>
      <c r="K5467" s="8" t="s">
        <v>33572</v>
      </c>
      <c r="L5467" s="8"/>
      <c r="M5467" s="8"/>
      <c r="N5467" s="51" t="s">
        <v>33587</v>
      </c>
      <c r="O5467" s="51" t="s">
        <v>52</v>
      </c>
      <c r="P5467" s="51"/>
      <c r="Q5467" s="51"/>
      <c r="R5467" s="51" t="s">
        <v>927</v>
      </c>
      <c r="S5467" s="51" t="s">
        <v>33588</v>
      </c>
      <c r="T5467" s="11" t="str">
        <f t="shared" si="2"/>
        <v>Ryan Scheckel</v>
      </c>
      <c r="U5467" s="51" t="s">
        <v>55</v>
      </c>
      <c r="V5467" s="51" t="s">
        <v>33589</v>
      </c>
      <c r="W5467" s="51" t="s">
        <v>33590</v>
      </c>
      <c r="X5467" s="8" t="s">
        <v>33576</v>
      </c>
      <c r="Y5467" s="56" t="s">
        <v>33591</v>
      </c>
      <c r="Z5467" s="56" t="s">
        <v>33577</v>
      </c>
      <c r="AA5467" s="51" t="s">
        <v>60</v>
      </c>
      <c r="AB5467" s="51" t="s">
        <v>60</v>
      </c>
      <c r="AC5467" s="51" t="s">
        <v>60</v>
      </c>
      <c r="AD5467" s="51" t="s">
        <v>60</v>
      </c>
      <c r="AE5467" s="51" t="s">
        <v>33579</v>
      </c>
      <c r="AF5467" s="8" t="s">
        <v>33580</v>
      </c>
      <c r="AG5467" s="8" t="s">
        <v>4150</v>
      </c>
      <c r="AH5467" s="8" t="s">
        <v>352</v>
      </c>
      <c r="AI5467" s="8" t="s">
        <v>233</v>
      </c>
      <c r="AJ5467" s="8"/>
      <c r="AK5467" s="8"/>
      <c r="AL5467" s="8"/>
      <c r="AM5467" s="8"/>
      <c r="AN5467" s="8" t="s">
        <v>33581</v>
      </c>
      <c r="AO5467" s="8" t="s">
        <v>33582</v>
      </c>
      <c r="AP5467" s="9" t="s">
        <v>33580</v>
      </c>
      <c r="AQ5467" s="11">
        <v>1580.0</v>
      </c>
    </row>
    <row r="5468">
      <c r="A5468" s="8" t="str">
        <f t="shared" si="1"/>
        <v>Lillie Franks</v>
      </c>
      <c r="B5468" s="51" t="s">
        <v>33570</v>
      </c>
      <c r="C5468" s="51" t="s">
        <v>33435</v>
      </c>
      <c r="D5468" s="2" t="s">
        <v>4136</v>
      </c>
      <c r="E5468" s="8" t="s">
        <v>21150</v>
      </c>
      <c r="F5468" s="8" t="s">
        <v>3309</v>
      </c>
      <c r="G5468" s="51" t="s">
        <v>32225</v>
      </c>
      <c r="H5468" s="13" t="s">
        <v>33571</v>
      </c>
      <c r="I5468" s="8" t="s">
        <v>1330</v>
      </c>
      <c r="J5468" s="10">
        <v>3.4</v>
      </c>
      <c r="K5468" s="8" t="s">
        <v>33572</v>
      </c>
      <c r="L5468" s="8"/>
      <c r="M5468" s="8"/>
      <c r="N5468" s="51" t="s">
        <v>33592</v>
      </c>
      <c r="O5468" s="51" t="s">
        <v>52</v>
      </c>
      <c r="P5468" s="51"/>
      <c r="Q5468" s="51"/>
      <c r="R5468" s="51" t="s">
        <v>2040</v>
      </c>
      <c r="S5468" s="51" t="s">
        <v>4868</v>
      </c>
      <c r="T5468" s="11" t="str">
        <f t="shared" si="2"/>
        <v>Lillie Franks</v>
      </c>
      <c r="U5468" s="51" t="s">
        <v>76</v>
      </c>
      <c r="V5468" s="51"/>
      <c r="W5468" s="51"/>
      <c r="X5468" s="8" t="s">
        <v>33576</v>
      </c>
      <c r="Y5468" s="51" t="s">
        <v>60</v>
      </c>
      <c r="Z5468" s="56" t="s">
        <v>33593</v>
      </c>
      <c r="AA5468" s="51" t="s">
        <v>60</v>
      </c>
      <c r="AB5468" s="56" t="s">
        <v>33594</v>
      </c>
      <c r="AC5468" s="51" t="s">
        <v>60</v>
      </c>
      <c r="AD5468" s="56" t="s">
        <v>33595</v>
      </c>
      <c r="AE5468" s="51" t="s">
        <v>33579</v>
      </c>
      <c r="AF5468" s="8" t="s">
        <v>33580</v>
      </c>
      <c r="AG5468" s="8" t="s">
        <v>4150</v>
      </c>
      <c r="AH5468" s="8" t="s">
        <v>352</v>
      </c>
      <c r="AI5468" s="8" t="s">
        <v>233</v>
      </c>
      <c r="AJ5468" s="8"/>
      <c r="AK5468" s="8"/>
      <c r="AL5468" s="8"/>
      <c r="AM5468" s="8"/>
      <c r="AN5468" s="8" t="s">
        <v>33581</v>
      </c>
      <c r="AO5468" s="8" t="s">
        <v>33582</v>
      </c>
      <c r="AP5468" s="9" t="s">
        <v>33580</v>
      </c>
      <c r="AQ5468" s="28">
        <v>1580.0</v>
      </c>
    </row>
    <row r="5469">
      <c r="A5469" s="8" t="str">
        <f t="shared" si="1"/>
        <v>Aubrie Vander Wilt</v>
      </c>
      <c r="B5469" s="51" t="s">
        <v>33570</v>
      </c>
      <c r="C5469" s="51" t="s">
        <v>33435</v>
      </c>
      <c r="D5469" s="2" t="s">
        <v>4136</v>
      </c>
      <c r="E5469" s="8" t="s">
        <v>21150</v>
      </c>
      <c r="F5469" s="8" t="s">
        <v>3309</v>
      </c>
      <c r="G5469" s="51" t="s">
        <v>32225</v>
      </c>
      <c r="H5469" s="13" t="s">
        <v>33571</v>
      </c>
      <c r="I5469" s="8" t="s">
        <v>1330</v>
      </c>
      <c r="J5469" s="10">
        <v>3.4</v>
      </c>
      <c r="K5469" s="8" t="s">
        <v>33572</v>
      </c>
      <c r="L5469" s="8"/>
      <c r="M5469" s="8"/>
      <c r="N5469" s="51" t="s">
        <v>33596</v>
      </c>
      <c r="O5469" s="51" t="s">
        <v>52</v>
      </c>
      <c r="P5469" s="51"/>
      <c r="Q5469" s="51"/>
      <c r="R5469" s="51" t="s">
        <v>33597</v>
      </c>
      <c r="S5469" s="51" t="s">
        <v>33598</v>
      </c>
      <c r="T5469" s="11" t="str">
        <f t="shared" si="2"/>
        <v>Aubrie Vander Wilt</v>
      </c>
      <c r="U5469" s="51" t="s">
        <v>76</v>
      </c>
      <c r="V5469" s="51"/>
      <c r="W5469" s="51"/>
      <c r="X5469" s="8" t="s">
        <v>33576</v>
      </c>
      <c r="Y5469" s="51" t="s">
        <v>60</v>
      </c>
      <c r="Z5469" s="56" t="s">
        <v>33593</v>
      </c>
      <c r="AA5469" s="51" t="s">
        <v>60</v>
      </c>
      <c r="AB5469" s="56" t="s">
        <v>33594</v>
      </c>
      <c r="AC5469" s="51" t="s">
        <v>60</v>
      </c>
      <c r="AD5469" s="56" t="s">
        <v>33595</v>
      </c>
      <c r="AE5469" s="51" t="s">
        <v>33579</v>
      </c>
      <c r="AF5469" s="8" t="s">
        <v>33580</v>
      </c>
      <c r="AG5469" s="8" t="s">
        <v>4150</v>
      </c>
      <c r="AH5469" s="8" t="s">
        <v>352</v>
      </c>
      <c r="AI5469" s="8" t="s">
        <v>233</v>
      </c>
      <c r="AJ5469" s="8"/>
      <c r="AK5469" s="8"/>
      <c r="AL5469" s="8"/>
      <c r="AM5469" s="8"/>
      <c r="AN5469" s="8" t="s">
        <v>33581</v>
      </c>
      <c r="AO5469" s="8" t="s">
        <v>33582</v>
      </c>
      <c r="AP5469" s="9" t="s">
        <v>33580</v>
      </c>
      <c r="AQ5469" s="28">
        <v>1580.0</v>
      </c>
    </row>
    <row r="5470">
      <c r="A5470" s="8" t="str">
        <f t="shared" si="1"/>
        <v>Jerry Sikkema</v>
      </c>
      <c r="B5470" s="51" t="s">
        <v>33570</v>
      </c>
      <c r="C5470" s="51" t="s">
        <v>33435</v>
      </c>
      <c r="D5470" s="2" t="s">
        <v>4136</v>
      </c>
      <c r="E5470" s="8" t="s">
        <v>21150</v>
      </c>
      <c r="F5470" s="8" t="s">
        <v>3309</v>
      </c>
      <c r="G5470" s="51" t="s">
        <v>32225</v>
      </c>
      <c r="H5470" s="8" t="s">
        <v>33571</v>
      </c>
      <c r="I5470" s="8" t="s">
        <v>1330</v>
      </c>
      <c r="J5470" s="10">
        <v>3.4</v>
      </c>
      <c r="K5470" s="8" t="s">
        <v>33572</v>
      </c>
      <c r="L5470" s="8"/>
      <c r="M5470" s="8"/>
      <c r="N5470" s="51" t="s">
        <v>33599</v>
      </c>
      <c r="O5470" s="51" t="s">
        <v>52</v>
      </c>
      <c r="P5470" s="51"/>
      <c r="Q5470" s="51"/>
      <c r="R5470" s="51" t="s">
        <v>9262</v>
      </c>
      <c r="S5470" s="51" t="s">
        <v>33600</v>
      </c>
      <c r="T5470" s="11" t="str">
        <f t="shared" si="2"/>
        <v>Jerry Sikkema</v>
      </c>
      <c r="U5470" s="51" t="s">
        <v>160</v>
      </c>
      <c r="V5470" s="51" t="s">
        <v>33601</v>
      </c>
      <c r="W5470" s="51" t="s">
        <v>33602</v>
      </c>
      <c r="X5470" s="8" t="s">
        <v>33576</v>
      </c>
      <c r="Y5470" s="51" t="s">
        <v>60</v>
      </c>
      <c r="Z5470" s="56" t="s">
        <v>33577</v>
      </c>
      <c r="AA5470" s="56" t="s">
        <v>33603</v>
      </c>
      <c r="AB5470" s="51" t="s">
        <v>60</v>
      </c>
      <c r="AC5470" s="51" t="s">
        <v>60</v>
      </c>
      <c r="AD5470" s="51" t="s">
        <v>60</v>
      </c>
      <c r="AE5470" s="51" t="s">
        <v>33579</v>
      </c>
      <c r="AF5470" s="8" t="s">
        <v>33580</v>
      </c>
      <c r="AG5470" s="8" t="s">
        <v>4150</v>
      </c>
      <c r="AH5470" s="8" t="s">
        <v>352</v>
      </c>
      <c r="AI5470" s="8" t="s">
        <v>233</v>
      </c>
      <c r="AJ5470" s="8"/>
      <c r="AK5470" s="8"/>
      <c r="AL5470" s="8"/>
      <c r="AM5470" s="8"/>
      <c r="AN5470" s="8" t="s">
        <v>33581</v>
      </c>
      <c r="AO5470" s="8" t="s">
        <v>33582</v>
      </c>
      <c r="AP5470" s="9" t="s">
        <v>33580</v>
      </c>
      <c r="AQ5470" s="11">
        <v>1580.0</v>
      </c>
    </row>
    <row r="5471">
      <c r="A5471" s="8" t="str">
        <f t="shared" si="1"/>
        <v>Connor Christophersen</v>
      </c>
      <c r="B5471" s="51" t="s">
        <v>33570</v>
      </c>
      <c r="C5471" s="51" t="s">
        <v>33435</v>
      </c>
      <c r="D5471" s="2" t="s">
        <v>4136</v>
      </c>
      <c r="E5471" s="8" t="s">
        <v>21150</v>
      </c>
      <c r="F5471" s="8" t="s">
        <v>3309</v>
      </c>
      <c r="G5471" s="51" t="s">
        <v>32225</v>
      </c>
      <c r="H5471" s="13" t="s">
        <v>33571</v>
      </c>
      <c r="I5471" s="8" t="s">
        <v>1330</v>
      </c>
      <c r="J5471" s="10">
        <v>3.4</v>
      </c>
      <c r="K5471" s="8" t="s">
        <v>33572</v>
      </c>
      <c r="L5471" s="8"/>
      <c r="M5471" s="8"/>
      <c r="N5471" s="51" t="s">
        <v>33604</v>
      </c>
      <c r="O5471" s="51" t="s">
        <v>52</v>
      </c>
      <c r="P5471" s="51"/>
      <c r="Q5471" s="51"/>
      <c r="R5471" s="51" t="s">
        <v>2240</v>
      </c>
      <c r="S5471" s="51" t="s">
        <v>33605</v>
      </c>
      <c r="T5471" s="11" t="str">
        <f t="shared" si="2"/>
        <v>Connor Christophersen</v>
      </c>
      <c r="U5471" s="51" t="s">
        <v>674</v>
      </c>
      <c r="V5471" s="51"/>
      <c r="W5471" s="51"/>
      <c r="X5471" s="8" t="s">
        <v>33576</v>
      </c>
      <c r="Y5471" s="51" t="s">
        <v>60</v>
      </c>
      <c r="Z5471" s="56" t="s">
        <v>33577</v>
      </c>
      <c r="AA5471" s="56" t="s">
        <v>33606</v>
      </c>
      <c r="AB5471" s="56" t="s">
        <v>33578</v>
      </c>
      <c r="AC5471" s="51" t="s">
        <v>60</v>
      </c>
      <c r="AD5471" s="51" t="s">
        <v>60</v>
      </c>
      <c r="AE5471" s="51" t="s">
        <v>33579</v>
      </c>
      <c r="AF5471" s="8" t="s">
        <v>33580</v>
      </c>
      <c r="AG5471" s="8" t="s">
        <v>4150</v>
      </c>
      <c r="AH5471" s="8" t="s">
        <v>352</v>
      </c>
      <c r="AI5471" s="8" t="s">
        <v>233</v>
      </c>
      <c r="AJ5471" s="8"/>
      <c r="AK5471" s="8"/>
      <c r="AL5471" s="8"/>
      <c r="AM5471" s="8"/>
      <c r="AN5471" s="8" t="s">
        <v>33581</v>
      </c>
      <c r="AO5471" s="8" t="s">
        <v>33582</v>
      </c>
      <c r="AP5471" s="9" t="s">
        <v>33580</v>
      </c>
      <c r="AQ5471" s="28">
        <v>1580.0</v>
      </c>
    </row>
    <row r="5472">
      <c r="A5472" s="8" t="str">
        <f t="shared" si="1"/>
        <v>Luke Nickelson</v>
      </c>
      <c r="B5472" s="51" t="s">
        <v>33570</v>
      </c>
      <c r="C5472" s="51" t="s">
        <v>33435</v>
      </c>
      <c r="D5472" s="2" t="s">
        <v>4136</v>
      </c>
      <c r="E5472" s="8" t="s">
        <v>21150</v>
      </c>
      <c r="F5472" s="8" t="s">
        <v>3309</v>
      </c>
      <c r="G5472" s="51" t="s">
        <v>32225</v>
      </c>
      <c r="H5472" s="13" t="s">
        <v>33571</v>
      </c>
      <c r="I5472" s="8" t="s">
        <v>1330</v>
      </c>
      <c r="J5472" s="10">
        <v>3.4</v>
      </c>
      <c r="K5472" s="8" t="s">
        <v>33572</v>
      </c>
      <c r="L5472" s="8"/>
      <c r="M5472" s="8"/>
      <c r="N5472" s="51" t="s">
        <v>33607</v>
      </c>
      <c r="O5472" s="51" t="s">
        <v>52</v>
      </c>
      <c r="P5472" s="51"/>
      <c r="Q5472" s="51"/>
      <c r="R5472" s="51" t="s">
        <v>2683</v>
      </c>
      <c r="S5472" s="51" t="s">
        <v>33608</v>
      </c>
      <c r="T5472" s="11" t="str">
        <f t="shared" si="2"/>
        <v>Luke Nickelson</v>
      </c>
      <c r="U5472" s="51" t="s">
        <v>386</v>
      </c>
      <c r="V5472" s="51"/>
      <c r="W5472" s="51"/>
      <c r="X5472" s="8" t="s">
        <v>33576</v>
      </c>
      <c r="Y5472" s="51" t="s">
        <v>60</v>
      </c>
      <c r="Z5472" s="56" t="s">
        <v>33577</v>
      </c>
      <c r="AA5472" s="51" t="s">
        <v>60</v>
      </c>
      <c r="AB5472" s="56" t="s">
        <v>33578</v>
      </c>
      <c r="AC5472" s="56" t="s">
        <v>33609</v>
      </c>
      <c r="AD5472" s="51" t="s">
        <v>60</v>
      </c>
      <c r="AE5472" s="51" t="s">
        <v>33579</v>
      </c>
      <c r="AF5472" s="8" t="s">
        <v>33580</v>
      </c>
      <c r="AG5472" s="8" t="s">
        <v>4150</v>
      </c>
      <c r="AH5472" s="8" t="s">
        <v>352</v>
      </c>
      <c r="AI5472" s="8" t="s">
        <v>233</v>
      </c>
      <c r="AJ5472" s="8"/>
      <c r="AK5472" s="8"/>
      <c r="AL5472" s="8"/>
      <c r="AM5472" s="8"/>
      <c r="AN5472" s="8" t="s">
        <v>33581</v>
      </c>
      <c r="AO5472" s="8" t="s">
        <v>33582</v>
      </c>
      <c r="AP5472" s="9" t="s">
        <v>33580</v>
      </c>
      <c r="AQ5472" s="28">
        <v>1580.0</v>
      </c>
    </row>
    <row r="5473">
      <c r="A5473" s="8" t="str">
        <f t="shared" si="1"/>
        <v>Jeff Barker</v>
      </c>
      <c r="B5473" s="51" t="s">
        <v>33570</v>
      </c>
      <c r="C5473" s="51" t="s">
        <v>33435</v>
      </c>
      <c r="D5473" s="2" t="s">
        <v>4136</v>
      </c>
      <c r="E5473" s="8" t="s">
        <v>21150</v>
      </c>
      <c r="F5473" s="8" t="s">
        <v>3309</v>
      </c>
      <c r="G5473" s="51" t="s">
        <v>32225</v>
      </c>
      <c r="H5473" s="13" t="s">
        <v>33571</v>
      </c>
      <c r="I5473" s="8" t="s">
        <v>1330</v>
      </c>
      <c r="J5473" s="10">
        <v>3.4</v>
      </c>
      <c r="K5473" s="8" t="s">
        <v>33572</v>
      </c>
      <c r="L5473" s="8"/>
      <c r="M5473" s="8"/>
      <c r="N5473" s="51" t="s">
        <v>33610</v>
      </c>
      <c r="O5473" s="51" t="s">
        <v>52</v>
      </c>
      <c r="P5473" s="51"/>
      <c r="Q5473" s="51"/>
      <c r="R5473" s="51" t="s">
        <v>1632</v>
      </c>
      <c r="S5473" s="51" t="s">
        <v>26127</v>
      </c>
      <c r="T5473" s="11" t="str">
        <f t="shared" si="2"/>
        <v>Jeff Barker</v>
      </c>
      <c r="U5473" s="51" t="s">
        <v>106</v>
      </c>
      <c r="V5473" s="51" t="s">
        <v>33611</v>
      </c>
      <c r="W5473" s="51" t="s">
        <v>33612</v>
      </c>
      <c r="X5473" s="8" t="s">
        <v>33576</v>
      </c>
      <c r="Y5473" s="51" t="s">
        <v>60</v>
      </c>
      <c r="Z5473" s="56" t="s">
        <v>33577</v>
      </c>
      <c r="AA5473" s="56" t="s">
        <v>33613</v>
      </c>
      <c r="AB5473" s="56" t="s">
        <v>33578</v>
      </c>
      <c r="AC5473" s="56" t="s">
        <v>33614</v>
      </c>
      <c r="AD5473" s="51" t="s">
        <v>60</v>
      </c>
      <c r="AE5473" s="51" t="s">
        <v>33579</v>
      </c>
      <c r="AF5473" s="8" t="s">
        <v>33580</v>
      </c>
      <c r="AG5473" s="8" t="s">
        <v>4150</v>
      </c>
      <c r="AH5473" s="8" t="s">
        <v>352</v>
      </c>
      <c r="AI5473" s="8" t="s">
        <v>233</v>
      </c>
      <c r="AJ5473" s="8"/>
      <c r="AK5473" s="8"/>
      <c r="AL5473" s="8"/>
      <c r="AM5473" s="8"/>
      <c r="AN5473" s="8" t="s">
        <v>33581</v>
      </c>
      <c r="AO5473" s="8" t="s">
        <v>33582</v>
      </c>
      <c r="AP5473" s="9" t="s">
        <v>33580</v>
      </c>
      <c r="AQ5473" s="28">
        <v>1580.0</v>
      </c>
    </row>
    <row r="5474">
      <c r="A5474" s="8" t="str">
        <f t="shared" si="1"/>
        <v>Andrea Albert</v>
      </c>
      <c r="B5474" s="51" t="s">
        <v>33570</v>
      </c>
      <c r="C5474" s="51" t="s">
        <v>33435</v>
      </c>
      <c r="D5474" s="2" t="s">
        <v>4136</v>
      </c>
      <c r="E5474" s="8" t="s">
        <v>21150</v>
      </c>
      <c r="F5474" s="8" t="s">
        <v>3309</v>
      </c>
      <c r="G5474" s="51" t="s">
        <v>32225</v>
      </c>
      <c r="H5474" s="13" t="s">
        <v>33571</v>
      </c>
      <c r="I5474" s="8" t="s">
        <v>1330</v>
      </c>
      <c r="J5474" s="10">
        <v>3.4</v>
      </c>
      <c r="K5474" s="8" t="s">
        <v>33572</v>
      </c>
      <c r="L5474" s="8"/>
      <c r="M5474" s="8"/>
      <c r="N5474" s="51" t="s">
        <v>33615</v>
      </c>
      <c r="O5474" s="51" t="s">
        <v>52</v>
      </c>
      <c r="P5474" s="51"/>
      <c r="Q5474" s="51"/>
      <c r="R5474" s="51" t="s">
        <v>12432</v>
      </c>
      <c r="S5474" s="51" t="s">
        <v>7097</v>
      </c>
      <c r="T5474" s="11" t="str">
        <f t="shared" si="2"/>
        <v>Andrea Albert</v>
      </c>
      <c r="U5474" s="51" t="s">
        <v>106</v>
      </c>
      <c r="V5474" s="51"/>
      <c r="W5474" s="51"/>
      <c r="X5474" s="8" t="s">
        <v>33576</v>
      </c>
      <c r="Y5474" s="51" t="s">
        <v>60</v>
      </c>
      <c r="Z5474" s="56" t="s">
        <v>33593</v>
      </c>
      <c r="AA5474" s="51" t="s">
        <v>60</v>
      </c>
      <c r="AB5474" s="56" t="s">
        <v>33594</v>
      </c>
      <c r="AC5474" s="51" t="s">
        <v>60</v>
      </c>
      <c r="AD5474" s="56" t="s">
        <v>33595</v>
      </c>
      <c r="AE5474" s="51" t="s">
        <v>33579</v>
      </c>
      <c r="AF5474" s="8" t="s">
        <v>33580</v>
      </c>
      <c r="AG5474" s="8" t="s">
        <v>4150</v>
      </c>
      <c r="AH5474" s="8" t="s">
        <v>352</v>
      </c>
      <c r="AI5474" s="8" t="s">
        <v>233</v>
      </c>
      <c r="AJ5474" s="8"/>
      <c r="AK5474" s="8"/>
      <c r="AL5474" s="8"/>
      <c r="AM5474" s="8"/>
      <c r="AN5474" s="8" t="s">
        <v>33581</v>
      </c>
      <c r="AO5474" s="8" t="s">
        <v>33582</v>
      </c>
      <c r="AP5474" s="9" t="s">
        <v>33580</v>
      </c>
      <c r="AQ5474" s="28">
        <v>1580.0</v>
      </c>
    </row>
    <row r="5475">
      <c r="A5475" s="8" t="str">
        <f t="shared" si="1"/>
        <v>Trevor Albert</v>
      </c>
      <c r="B5475" s="51" t="s">
        <v>33570</v>
      </c>
      <c r="C5475" s="51" t="s">
        <v>33435</v>
      </c>
      <c r="D5475" s="2" t="s">
        <v>4136</v>
      </c>
      <c r="E5475" s="8" t="s">
        <v>21150</v>
      </c>
      <c r="F5475" s="8" t="s">
        <v>3309</v>
      </c>
      <c r="G5475" s="51" t="s">
        <v>32225</v>
      </c>
      <c r="H5475" s="13" t="s">
        <v>33571</v>
      </c>
      <c r="I5475" s="8" t="s">
        <v>1330</v>
      </c>
      <c r="J5475" s="10">
        <v>3.4</v>
      </c>
      <c r="K5475" s="8" t="s">
        <v>33572</v>
      </c>
      <c r="L5475" s="8"/>
      <c r="M5475" s="8"/>
      <c r="N5475" s="51" t="s">
        <v>33616</v>
      </c>
      <c r="O5475" s="51" t="s">
        <v>52</v>
      </c>
      <c r="P5475" s="51"/>
      <c r="Q5475" s="51"/>
      <c r="R5475" s="51" t="s">
        <v>3823</v>
      </c>
      <c r="S5475" s="51" t="s">
        <v>7097</v>
      </c>
      <c r="T5475" s="11" t="str">
        <f t="shared" si="2"/>
        <v>Trevor Albert</v>
      </c>
      <c r="U5475" s="51" t="s">
        <v>80</v>
      </c>
      <c r="V5475" s="51"/>
      <c r="W5475" s="51"/>
      <c r="X5475" s="8" t="s">
        <v>33576</v>
      </c>
      <c r="Y5475" s="51" t="s">
        <v>60</v>
      </c>
      <c r="Z5475" s="56" t="s">
        <v>33593</v>
      </c>
      <c r="AA5475" s="51" t="s">
        <v>60</v>
      </c>
      <c r="AB5475" s="56" t="s">
        <v>33594</v>
      </c>
      <c r="AC5475" s="51" t="s">
        <v>60</v>
      </c>
      <c r="AD5475" s="56" t="s">
        <v>33595</v>
      </c>
      <c r="AE5475" s="51" t="s">
        <v>33579</v>
      </c>
      <c r="AF5475" s="8" t="s">
        <v>33580</v>
      </c>
      <c r="AG5475" s="8" t="s">
        <v>4150</v>
      </c>
      <c r="AH5475" s="8" t="s">
        <v>352</v>
      </c>
      <c r="AI5475" s="8" t="s">
        <v>233</v>
      </c>
      <c r="AJ5475" s="8"/>
      <c r="AK5475" s="8"/>
      <c r="AL5475" s="8"/>
      <c r="AM5475" s="8"/>
      <c r="AN5475" s="8" t="s">
        <v>33581</v>
      </c>
      <c r="AO5475" s="8" t="s">
        <v>33582</v>
      </c>
      <c r="AP5475" s="9" t="s">
        <v>33580</v>
      </c>
      <c r="AQ5475" s="28">
        <v>1580.0</v>
      </c>
    </row>
    <row r="5476">
      <c r="A5476" s="8" t="str">
        <f t="shared" si="1"/>
        <v>Scott Bahrke</v>
      </c>
      <c r="B5476" s="51" t="s">
        <v>33617</v>
      </c>
      <c r="C5476" s="51" t="s">
        <v>33411</v>
      </c>
      <c r="D5476" s="2" t="s">
        <v>4136</v>
      </c>
      <c r="E5476" s="8" t="s">
        <v>33618</v>
      </c>
      <c r="F5476" s="8" t="s">
        <v>3309</v>
      </c>
      <c r="G5476" s="51" t="s">
        <v>32225</v>
      </c>
      <c r="H5476" s="8" t="s">
        <v>33619</v>
      </c>
      <c r="I5476" s="8" t="s">
        <v>21108</v>
      </c>
      <c r="J5476" s="10">
        <v>3.6</v>
      </c>
      <c r="K5476" s="8" t="s">
        <v>33620</v>
      </c>
      <c r="L5476" s="8"/>
      <c r="M5476" s="8"/>
      <c r="N5476" s="51" t="s">
        <v>33621</v>
      </c>
      <c r="O5476" s="51" t="s">
        <v>52</v>
      </c>
      <c r="P5476" s="51"/>
      <c r="Q5476" s="51"/>
      <c r="R5476" s="51" t="s">
        <v>147</v>
      </c>
      <c r="S5476" s="51" t="s">
        <v>33622</v>
      </c>
      <c r="T5476" s="11" t="str">
        <f t="shared" si="2"/>
        <v>Scott Bahrke</v>
      </c>
      <c r="U5476" s="51" t="s">
        <v>55</v>
      </c>
      <c r="V5476" s="51" t="s">
        <v>33623</v>
      </c>
      <c r="W5476" s="51" t="s">
        <v>33624</v>
      </c>
      <c r="X5476" s="8" t="s">
        <v>33625</v>
      </c>
      <c r="Y5476" s="51" t="s">
        <v>60</v>
      </c>
      <c r="Z5476" s="56" t="s">
        <v>33626</v>
      </c>
      <c r="AA5476" s="51" t="s">
        <v>60</v>
      </c>
      <c r="AB5476" s="51" t="s">
        <v>60</v>
      </c>
      <c r="AC5476" s="51" t="s">
        <v>60</v>
      </c>
      <c r="AD5476" s="51" t="s">
        <v>60</v>
      </c>
      <c r="AE5476" s="51" t="s">
        <v>33627</v>
      </c>
      <c r="AF5476" s="8" t="s">
        <v>33628</v>
      </c>
      <c r="AG5476" s="8" t="s">
        <v>4150</v>
      </c>
      <c r="AH5476" s="8" t="s">
        <v>4581</v>
      </c>
      <c r="AI5476" s="8" t="s">
        <v>233</v>
      </c>
      <c r="AJ5476" s="8"/>
      <c r="AK5476" s="8" t="s">
        <v>2151</v>
      </c>
      <c r="AL5476" s="8" t="s">
        <v>3002</v>
      </c>
      <c r="AM5476" s="8" t="s">
        <v>743</v>
      </c>
      <c r="AN5476" s="8" t="s">
        <v>9048</v>
      </c>
      <c r="AO5476" s="8" t="s">
        <v>33629</v>
      </c>
      <c r="AP5476" s="9" t="s">
        <v>33628</v>
      </c>
      <c r="AQ5476" s="11">
        <v>1091.0</v>
      </c>
    </row>
    <row r="5477">
      <c r="A5477" s="8" t="str">
        <f t="shared" si="1"/>
        <v>Landry Canfield</v>
      </c>
      <c r="B5477" s="8" t="s">
        <v>33617</v>
      </c>
      <c r="C5477" s="51" t="s">
        <v>33411</v>
      </c>
      <c r="D5477" s="79" t="s">
        <v>4136</v>
      </c>
      <c r="E5477" s="72" t="s">
        <v>33618</v>
      </c>
      <c r="F5477" s="84" t="s">
        <v>3309</v>
      </c>
      <c r="G5477" s="61" t="s">
        <v>32225</v>
      </c>
      <c r="H5477" s="70">
        <v>154101.0</v>
      </c>
      <c r="I5477" s="63" t="s">
        <v>21108</v>
      </c>
      <c r="J5477" s="60">
        <v>3.6</v>
      </c>
      <c r="K5477" s="18" t="s">
        <v>33620</v>
      </c>
      <c r="L5477" s="18"/>
      <c r="M5477" s="18"/>
      <c r="N5477" s="51" t="s">
        <v>33630</v>
      </c>
      <c r="O5477" s="51" t="s">
        <v>52</v>
      </c>
      <c r="P5477" s="61" t="s">
        <v>207</v>
      </c>
      <c r="Q5477" s="72"/>
      <c r="R5477" s="51" t="s">
        <v>33631</v>
      </c>
      <c r="S5477" s="51" t="s">
        <v>33632</v>
      </c>
      <c r="T5477" s="11" t="str">
        <f t="shared" si="2"/>
        <v>Landry Canfield</v>
      </c>
      <c r="U5477" s="51" t="s">
        <v>76</v>
      </c>
      <c r="V5477" s="51" t="s">
        <v>33633</v>
      </c>
      <c r="W5477" s="51"/>
      <c r="X5477" s="72" t="s">
        <v>33625</v>
      </c>
      <c r="Y5477" s="72"/>
      <c r="Z5477" s="72"/>
      <c r="AA5477" s="62"/>
      <c r="AB5477" s="72"/>
      <c r="AC5477" s="62"/>
      <c r="AD5477" s="62"/>
      <c r="AE5477" s="72" t="s">
        <v>33627</v>
      </c>
      <c r="AF5477" s="72" t="s">
        <v>33628</v>
      </c>
      <c r="AG5477" s="72" t="s">
        <v>4150</v>
      </c>
      <c r="AH5477" s="72" t="s">
        <v>4581</v>
      </c>
      <c r="AI5477" s="77" t="s">
        <v>233</v>
      </c>
      <c r="AJ5477" s="77"/>
      <c r="AK5477" s="63" t="s">
        <v>2151</v>
      </c>
      <c r="AL5477" s="63" t="s">
        <v>3002</v>
      </c>
      <c r="AM5477" s="63" t="s">
        <v>743</v>
      </c>
      <c r="AN5477" s="64">
        <v>0.6837837837837838</v>
      </c>
      <c r="AO5477" s="120">
        <v>46900.0</v>
      </c>
      <c r="AP5477" s="90" t="s">
        <v>33628</v>
      </c>
      <c r="AQ5477" s="74">
        <v>1091.0</v>
      </c>
    </row>
    <row r="5478">
      <c r="A5478" s="8" t="str">
        <f t="shared" si="1"/>
        <v>Scott Phelps</v>
      </c>
      <c r="B5478" s="51" t="s">
        <v>33617</v>
      </c>
      <c r="C5478" s="51" t="s">
        <v>33411</v>
      </c>
      <c r="D5478" s="2" t="s">
        <v>4136</v>
      </c>
      <c r="E5478" s="8" t="s">
        <v>33618</v>
      </c>
      <c r="F5478" s="8" t="s">
        <v>3309</v>
      </c>
      <c r="G5478" s="51" t="s">
        <v>32225</v>
      </c>
      <c r="H5478" s="8" t="s">
        <v>33619</v>
      </c>
      <c r="I5478" s="8" t="s">
        <v>21108</v>
      </c>
      <c r="J5478" s="10">
        <v>3.6</v>
      </c>
      <c r="K5478" s="8" t="s">
        <v>33620</v>
      </c>
      <c r="L5478" s="8"/>
      <c r="M5478" s="8"/>
      <c r="N5478" s="51" t="s">
        <v>33634</v>
      </c>
      <c r="O5478" s="51" t="s">
        <v>52</v>
      </c>
      <c r="P5478" s="51"/>
      <c r="Q5478" s="51"/>
      <c r="R5478" s="51" t="s">
        <v>147</v>
      </c>
      <c r="S5478" s="51" t="s">
        <v>15384</v>
      </c>
      <c r="T5478" s="11" t="str">
        <f t="shared" si="2"/>
        <v>Scott Phelps</v>
      </c>
      <c r="U5478" s="51" t="s">
        <v>160</v>
      </c>
      <c r="V5478" s="51" t="s">
        <v>33635</v>
      </c>
      <c r="W5478" s="51"/>
      <c r="X5478" s="8" t="s">
        <v>33625</v>
      </c>
      <c r="Y5478" s="51" t="s">
        <v>60</v>
      </c>
      <c r="Z5478" s="56" t="s">
        <v>33626</v>
      </c>
      <c r="AA5478" s="51" t="s">
        <v>60</v>
      </c>
      <c r="AB5478" s="56" t="s">
        <v>33636</v>
      </c>
      <c r="AC5478" s="51" t="s">
        <v>60</v>
      </c>
      <c r="AD5478" s="51" t="s">
        <v>60</v>
      </c>
      <c r="AE5478" s="51" t="s">
        <v>33627</v>
      </c>
      <c r="AF5478" s="8" t="s">
        <v>33628</v>
      </c>
      <c r="AG5478" s="8" t="s">
        <v>4150</v>
      </c>
      <c r="AH5478" s="8" t="s">
        <v>4581</v>
      </c>
      <c r="AI5478" s="8" t="s">
        <v>233</v>
      </c>
      <c r="AJ5478" s="8"/>
      <c r="AK5478" s="8" t="s">
        <v>2151</v>
      </c>
      <c r="AL5478" s="8" t="s">
        <v>3002</v>
      </c>
      <c r="AM5478" s="8" t="s">
        <v>743</v>
      </c>
      <c r="AN5478" s="8" t="s">
        <v>9048</v>
      </c>
      <c r="AO5478" s="8" t="s">
        <v>33629</v>
      </c>
      <c r="AP5478" s="9" t="s">
        <v>33628</v>
      </c>
      <c r="AQ5478" s="11">
        <v>1091.0</v>
      </c>
    </row>
    <row r="5479">
      <c r="A5479" s="8" t="str">
        <f t="shared" si="1"/>
        <v>Brian Tooker</v>
      </c>
      <c r="B5479" s="51" t="s">
        <v>33617</v>
      </c>
      <c r="C5479" s="51" t="s">
        <v>33411</v>
      </c>
      <c r="D5479" s="2" t="s">
        <v>4136</v>
      </c>
      <c r="E5479" s="8" t="s">
        <v>33618</v>
      </c>
      <c r="F5479" s="8" t="s">
        <v>3309</v>
      </c>
      <c r="G5479" s="51" t="s">
        <v>32225</v>
      </c>
      <c r="H5479" s="8" t="s">
        <v>33619</v>
      </c>
      <c r="I5479" s="8" t="s">
        <v>21108</v>
      </c>
      <c r="J5479" s="10">
        <v>3.6</v>
      </c>
      <c r="K5479" s="8" t="s">
        <v>33620</v>
      </c>
      <c r="L5479" s="8"/>
      <c r="M5479" s="8"/>
      <c r="N5479" s="51" t="s">
        <v>33637</v>
      </c>
      <c r="O5479" s="51" t="s">
        <v>52</v>
      </c>
      <c r="P5479" s="51"/>
      <c r="Q5479" s="51"/>
      <c r="R5479" s="51" t="s">
        <v>331</v>
      </c>
      <c r="S5479" s="51" t="s">
        <v>33638</v>
      </c>
      <c r="T5479" s="11" t="str">
        <f t="shared" si="2"/>
        <v>Brian Tooker</v>
      </c>
      <c r="U5479" s="51" t="s">
        <v>674</v>
      </c>
      <c r="V5479" s="51" t="s">
        <v>33639</v>
      </c>
      <c r="W5479" s="51" t="s">
        <v>33640</v>
      </c>
      <c r="X5479" s="8" t="s">
        <v>33625</v>
      </c>
      <c r="Y5479" s="51" t="s">
        <v>60</v>
      </c>
      <c r="Z5479" s="56" t="s">
        <v>33626</v>
      </c>
      <c r="AA5479" s="51" t="s">
        <v>60</v>
      </c>
      <c r="AB5479" s="56" t="s">
        <v>33636</v>
      </c>
      <c r="AC5479" s="51" t="s">
        <v>60</v>
      </c>
      <c r="AD5479" s="51" t="s">
        <v>60</v>
      </c>
      <c r="AE5479" s="51" t="s">
        <v>33627</v>
      </c>
      <c r="AF5479" s="8" t="s">
        <v>33628</v>
      </c>
      <c r="AG5479" s="8" t="s">
        <v>4150</v>
      </c>
      <c r="AH5479" s="8" t="s">
        <v>4581</v>
      </c>
      <c r="AI5479" s="8" t="s">
        <v>233</v>
      </c>
      <c r="AJ5479" s="8"/>
      <c r="AK5479" s="8" t="s">
        <v>2151</v>
      </c>
      <c r="AL5479" s="8" t="s">
        <v>3002</v>
      </c>
      <c r="AM5479" s="8" t="s">
        <v>743</v>
      </c>
      <c r="AN5479" s="8" t="s">
        <v>9048</v>
      </c>
      <c r="AO5479" s="8" t="s">
        <v>33629</v>
      </c>
      <c r="AP5479" s="9" t="s">
        <v>33628</v>
      </c>
      <c r="AQ5479" s="11">
        <v>1091.0</v>
      </c>
    </row>
    <row r="5480">
      <c r="A5480" s="8" t="str">
        <f t="shared" si="1"/>
        <v>Marlon Haverdink</v>
      </c>
      <c r="B5480" s="51" t="s">
        <v>33617</v>
      </c>
      <c r="C5480" s="51" t="s">
        <v>33411</v>
      </c>
      <c r="D5480" s="2" t="s">
        <v>4136</v>
      </c>
      <c r="E5480" s="8" t="s">
        <v>33618</v>
      </c>
      <c r="F5480" s="8" t="s">
        <v>3309</v>
      </c>
      <c r="G5480" s="51" t="s">
        <v>32225</v>
      </c>
      <c r="H5480" s="13" t="s">
        <v>33619</v>
      </c>
      <c r="I5480" s="8" t="s">
        <v>21108</v>
      </c>
      <c r="J5480" s="10">
        <v>3.6</v>
      </c>
      <c r="K5480" s="8" t="s">
        <v>33620</v>
      </c>
      <c r="L5480" s="8"/>
      <c r="M5480" s="8"/>
      <c r="N5480" s="51" t="s">
        <v>33641</v>
      </c>
      <c r="O5480" s="51" t="s">
        <v>52</v>
      </c>
      <c r="P5480" s="51"/>
      <c r="Q5480" s="51"/>
      <c r="R5480" s="51" t="s">
        <v>15896</v>
      </c>
      <c r="S5480" s="51" t="s">
        <v>33642</v>
      </c>
      <c r="T5480" s="11" t="str">
        <f t="shared" si="2"/>
        <v>Marlon Haverdink</v>
      </c>
      <c r="U5480" s="51" t="s">
        <v>106</v>
      </c>
      <c r="V5480" s="51" t="s">
        <v>33643</v>
      </c>
      <c r="W5480" s="57" t="s">
        <v>33644</v>
      </c>
      <c r="X5480" s="8" t="s">
        <v>33625</v>
      </c>
      <c r="Y5480" s="51" t="s">
        <v>60</v>
      </c>
      <c r="Z5480" s="56" t="s">
        <v>33626</v>
      </c>
      <c r="AA5480" s="51" t="s">
        <v>60</v>
      </c>
      <c r="AB5480" s="56" t="s">
        <v>33636</v>
      </c>
      <c r="AC5480" s="51" t="s">
        <v>60</v>
      </c>
      <c r="AD5480" s="51" t="s">
        <v>60</v>
      </c>
      <c r="AE5480" s="51" t="s">
        <v>33627</v>
      </c>
      <c r="AF5480" s="8" t="s">
        <v>33628</v>
      </c>
      <c r="AG5480" s="8" t="s">
        <v>4150</v>
      </c>
      <c r="AH5480" s="8" t="s">
        <v>4581</v>
      </c>
      <c r="AI5480" s="8" t="s">
        <v>233</v>
      </c>
      <c r="AJ5480" s="8"/>
      <c r="AK5480" s="8" t="s">
        <v>2151</v>
      </c>
      <c r="AL5480" s="8" t="s">
        <v>3002</v>
      </c>
      <c r="AM5480" s="8" t="s">
        <v>743</v>
      </c>
      <c r="AN5480" s="8" t="s">
        <v>9048</v>
      </c>
      <c r="AO5480" s="8" t="s">
        <v>33629</v>
      </c>
      <c r="AP5480" s="9" t="s">
        <v>33628</v>
      </c>
      <c r="AQ5480" s="28">
        <v>1091.0</v>
      </c>
    </row>
    <row r="5481">
      <c r="A5481" s="8" t="str">
        <f t="shared" si="1"/>
        <v>Jens Christensen</v>
      </c>
      <c r="B5481" s="51" t="s">
        <v>33617</v>
      </c>
      <c r="C5481" s="51" t="s">
        <v>33411</v>
      </c>
      <c r="D5481" s="2" t="s">
        <v>4136</v>
      </c>
      <c r="E5481" s="8" t="s">
        <v>33618</v>
      </c>
      <c r="F5481" s="8" t="s">
        <v>3309</v>
      </c>
      <c r="G5481" s="51" t="s">
        <v>32225</v>
      </c>
      <c r="H5481" s="8" t="s">
        <v>33619</v>
      </c>
      <c r="I5481" s="8" t="s">
        <v>21108</v>
      </c>
      <c r="J5481" s="10">
        <v>3.6</v>
      </c>
      <c r="K5481" s="8" t="s">
        <v>33620</v>
      </c>
      <c r="L5481" s="8"/>
      <c r="M5481" s="8"/>
      <c r="N5481" s="51" t="s">
        <v>33645</v>
      </c>
      <c r="O5481" s="51" t="s">
        <v>52</v>
      </c>
      <c r="P5481" s="51"/>
      <c r="Q5481" s="51"/>
      <c r="R5481" s="51" t="s">
        <v>33646</v>
      </c>
      <c r="S5481" s="51" t="s">
        <v>10836</v>
      </c>
      <c r="T5481" s="11" t="str">
        <f t="shared" si="2"/>
        <v>Jens Christensen</v>
      </c>
      <c r="U5481" s="51" t="s">
        <v>80</v>
      </c>
      <c r="V5481" s="51"/>
      <c r="W5481" s="51"/>
      <c r="X5481" s="51" t="s">
        <v>33625</v>
      </c>
      <c r="Y5481" s="51" t="s">
        <v>60</v>
      </c>
      <c r="Z5481" s="56" t="s">
        <v>33626</v>
      </c>
      <c r="AA5481" s="51" t="s">
        <v>60</v>
      </c>
      <c r="AB5481" s="56" t="s">
        <v>33636</v>
      </c>
      <c r="AC5481" s="51" t="s">
        <v>60</v>
      </c>
      <c r="AD5481" s="56" t="s">
        <v>33647</v>
      </c>
      <c r="AE5481" s="51" t="s">
        <v>33627</v>
      </c>
      <c r="AF5481" s="8" t="s">
        <v>33628</v>
      </c>
      <c r="AG5481" s="8" t="s">
        <v>4150</v>
      </c>
      <c r="AH5481" s="8" t="s">
        <v>4581</v>
      </c>
      <c r="AI5481" s="8" t="s">
        <v>233</v>
      </c>
      <c r="AJ5481" s="8"/>
      <c r="AK5481" s="8" t="s">
        <v>2151</v>
      </c>
      <c r="AL5481" s="8" t="s">
        <v>3002</v>
      </c>
      <c r="AM5481" s="8" t="s">
        <v>743</v>
      </c>
      <c r="AN5481" s="8" t="s">
        <v>9048</v>
      </c>
      <c r="AO5481" s="8" t="s">
        <v>33629</v>
      </c>
      <c r="AP5481" s="9" t="s">
        <v>33628</v>
      </c>
      <c r="AQ5481" s="11">
        <v>1091.0</v>
      </c>
    </row>
    <row r="5482">
      <c r="A5482" s="8" t="str">
        <f t="shared" si="1"/>
        <v>Tyler Kallemeyn</v>
      </c>
      <c r="B5482" s="51" t="s">
        <v>33617</v>
      </c>
      <c r="C5482" s="51" t="s">
        <v>33411</v>
      </c>
      <c r="D5482" s="2" t="s">
        <v>4136</v>
      </c>
      <c r="E5482" s="8" t="s">
        <v>33618</v>
      </c>
      <c r="F5482" s="8" t="s">
        <v>3309</v>
      </c>
      <c r="G5482" s="51" t="s">
        <v>32225</v>
      </c>
      <c r="H5482" s="8" t="s">
        <v>33619</v>
      </c>
      <c r="I5482" s="8" t="s">
        <v>21108</v>
      </c>
      <c r="J5482" s="10">
        <v>3.6</v>
      </c>
      <c r="K5482" s="8" t="s">
        <v>33620</v>
      </c>
      <c r="L5482" s="8"/>
      <c r="M5482" s="8"/>
      <c r="N5482" s="51" t="s">
        <v>33648</v>
      </c>
      <c r="O5482" s="51" t="s">
        <v>52</v>
      </c>
      <c r="P5482" s="51"/>
      <c r="Q5482" s="51"/>
      <c r="R5482" s="51" t="s">
        <v>1514</v>
      </c>
      <c r="S5482" s="51" t="s">
        <v>33649</v>
      </c>
      <c r="T5482" s="11" t="str">
        <f t="shared" si="2"/>
        <v>Tyler Kallemeyn</v>
      </c>
      <c r="U5482" s="51" t="s">
        <v>80</v>
      </c>
      <c r="V5482" s="51"/>
      <c r="W5482" s="51"/>
      <c r="X5482" s="51" t="s">
        <v>33625</v>
      </c>
      <c r="Y5482" s="51" t="s">
        <v>60</v>
      </c>
      <c r="Z5482" s="56" t="s">
        <v>33626</v>
      </c>
      <c r="AA5482" s="51" t="s">
        <v>60</v>
      </c>
      <c r="AB5482" s="56" t="s">
        <v>33636</v>
      </c>
      <c r="AC5482" s="51" t="s">
        <v>60</v>
      </c>
      <c r="AD5482" s="56" t="s">
        <v>33647</v>
      </c>
      <c r="AE5482" s="51" t="s">
        <v>33627</v>
      </c>
      <c r="AF5482" s="8" t="s">
        <v>33628</v>
      </c>
      <c r="AG5482" s="8" t="s">
        <v>4150</v>
      </c>
      <c r="AH5482" s="8" t="s">
        <v>4581</v>
      </c>
      <c r="AI5482" s="8" t="s">
        <v>233</v>
      </c>
      <c r="AJ5482" s="8"/>
      <c r="AK5482" s="8" t="s">
        <v>2151</v>
      </c>
      <c r="AL5482" s="8" t="s">
        <v>3002</v>
      </c>
      <c r="AM5482" s="8" t="s">
        <v>743</v>
      </c>
      <c r="AN5482" s="8" t="s">
        <v>9048</v>
      </c>
      <c r="AO5482" s="8" t="s">
        <v>33629</v>
      </c>
      <c r="AP5482" s="9" t="s">
        <v>33628</v>
      </c>
      <c r="AQ5482" s="11">
        <v>1091.0</v>
      </c>
    </row>
    <row r="5483">
      <c r="A5483" s="8" t="str">
        <f t="shared" si="1"/>
        <v>Graduate Asst Landry has been removed. </v>
      </c>
      <c r="B5483" s="13" t="s">
        <v>33617</v>
      </c>
      <c r="C5483" s="51" t="s">
        <v>33411</v>
      </c>
      <c r="D5483" s="2" t="s">
        <v>4136</v>
      </c>
      <c r="E5483" s="8" t="s">
        <v>33618</v>
      </c>
      <c r="F5483" s="8" t="s">
        <v>3309</v>
      </c>
      <c r="G5483" s="51" t="s">
        <v>32225</v>
      </c>
      <c r="H5483" s="8" t="s">
        <v>33619</v>
      </c>
      <c r="I5483" s="8" t="s">
        <v>21108</v>
      </c>
      <c r="J5483" s="10">
        <v>3.6</v>
      </c>
      <c r="K5483" s="8" t="s">
        <v>33620</v>
      </c>
      <c r="L5483" s="8"/>
      <c r="M5483" s="8"/>
      <c r="N5483" s="51" t="s">
        <v>33650</v>
      </c>
      <c r="O5483" s="51" t="s">
        <v>52</v>
      </c>
      <c r="P5483" s="51"/>
      <c r="Q5483" s="51" t="s">
        <v>277</v>
      </c>
      <c r="R5483" s="57" t="s">
        <v>33651</v>
      </c>
      <c r="S5483" s="51"/>
      <c r="T5483" s="11" t="str">
        <f t="shared" si="2"/>
        <v>Graduate Asst Landry has been removed. </v>
      </c>
      <c r="U5483" s="51"/>
      <c r="V5483" s="51"/>
      <c r="W5483" s="51"/>
      <c r="X5483" s="8" t="s">
        <v>33625</v>
      </c>
      <c r="Y5483" s="51" t="s">
        <v>60</v>
      </c>
      <c r="Z5483" s="56" t="s">
        <v>33626</v>
      </c>
      <c r="AA5483" s="51" t="s">
        <v>60</v>
      </c>
      <c r="AB5483" s="56" t="s">
        <v>33636</v>
      </c>
      <c r="AC5483" s="51" t="s">
        <v>60</v>
      </c>
      <c r="AD5483" s="51" t="s">
        <v>60</v>
      </c>
      <c r="AE5483" s="51" t="s">
        <v>33627</v>
      </c>
      <c r="AF5483" s="8" t="s">
        <v>33628</v>
      </c>
      <c r="AG5483" s="8" t="s">
        <v>4150</v>
      </c>
      <c r="AH5483" s="8" t="s">
        <v>4581</v>
      </c>
      <c r="AI5483" s="13" t="s">
        <v>233</v>
      </c>
      <c r="AJ5483" s="8"/>
      <c r="AK5483" s="13" t="s">
        <v>2151</v>
      </c>
      <c r="AL5483" s="13" t="s">
        <v>3002</v>
      </c>
      <c r="AM5483" s="13" t="s">
        <v>743</v>
      </c>
      <c r="AN5483" s="8" t="s">
        <v>9048</v>
      </c>
      <c r="AO5483" s="8" t="s">
        <v>33629</v>
      </c>
      <c r="AP5483" s="9" t="s">
        <v>33628</v>
      </c>
      <c r="AQ5483" s="11">
        <v>1091.0</v>
      </c>
    </row>
    <row r="5484">
      <c r="A5484" s="8" t="str">
        <f t="shared" si="1"/>
        <v>Mike Gille</v>
      </c>
      <c r="B5484" s="8" t="s">
        <v>33652</v>
      </c>
      <c r="C5484" s="51" t="s">
        <v>32887</v>
      </c>
      <c r="D5484" s="9" t="s">
        <v>4136</v>
      </c>
      <c r="E5484" s="8" t="s">
        <v>5120</v>
      </c>
      <c r="F5484" s="8" t="s">
        <v>3309</v>
      </c>
      <c r="G5484" s="8" t="s">
        <v>32225</v>
      </c>
      <c r="H5484" s="8" t="s">
        <v>33653</v>
      </c>
      <c r="I5484" s="8" t="s">
        <v>1330</v>
      </c>
      <c r="J5484" s="10">
        <v>3.29</v>
      </c>
      <c r="K5484" s="8" t="s">
        <v>33654</v>
      </c>
      <c r="L5484" s="8" t="s">
        <v>86</v>
      </c>
      <c r="M5484" s="8" t="s">
        <v>86</v>
      </c>
      <c r="N5484" s="8" t="s">
        <v>33655</v>
      </c>
      <c r="O5484" s="8" t="s">
        <v>52</v>
      </c>
      <c r="P5484" s="8"/>
      <c r="Q5484" s="8"/>
      <c r="R5484" s="8" t="s">
        <v>1237</v>
      </c>
      <c r="S5484" s="8" t="s">
        <v>33656</v>
      </c>
      <c r="T5484" s="11" t="str">
        <f t="shared" si="2"/>
        <v>Mike Gille</v>
      </c>
      <c r="U5484" s="8" t="s">
        <v>2416</v>
      </c>
      <c r="V5484" s="8" t="s">
        <v>33657</v>
      </c>
      <c r="W5484" s="8" t="s">
        <v>33658</v>
      </c>
      <c r="X5484" s="8" t="s">
        <v>33659</v>
      </c>
      <c r="Y5484" s="51" t="s">
        <v>60</v>
      </c>
      <c r="Z5484" s="56" t="s">
        <v>33660</v>
      </c>
      <c r="AA5484" s="51" t="s">
        <v>60</v>
      </c>
      <c r="AB5484" s="56" t="s">
        <v>33661</v>
      </c>
      <c r="AC5484" s="56" t="s">
        <v>33662</v>
      </c>
      <c r="AD5484" s="56" t="s">
        <v>33663</v>
      </c>
      <c r="AE5484" s="8" t="s">
        <v>33664</v>
      </c>
      <c r="AF5484" s="8" t="s">
        <v>33665</v>
      </c>
      <c r="AG5484" s="8" t="s">
        <v>4150</v>
      </c>
      <c r="AH5484" s="8" t="s">
        <v>352</v>
      </c>
      <c r="AI5484" s="8" t="s">
        <v>233</v>
      </c>
      <c r="AJ5484" s="8" t="s">
        <v>86</v>
      </c>
      <c r="AK5484" s="8" t="s">
        <v>2151</v>
      </c>
      <c r="AL5484" s="8" t="s">
        <v>2114</v>
      </c>
      <c r="AM5484" s="8" t="s">
        <v>4945</v>
      </c>
      <c r="AN5484" s="8" t="s">
        <v>422</v>
      </c>
      <c r="AO5484" s="8" t="s">
        <v>33666</v>
      </c>
      <c r="AP5484" s="9" t="s">
        <v>33665</v>
      </c>
      <c r="AQ5484" s="11">
        <v>2404.0</v>
      </c>
    </row>
    <row r="5485">
      <c r="A5485" s="8" t="str">
        <f t="shared" si="1"/>
        <v>Tyler Mulder</v>
      </c>
      <c r="B5485" s="51" t="s">
        <v>33652</v>
      </c>
      <c r="C5485" s="51" t="s">
        <v>32887</v>
      </c>
      <c r="D5485" s="2" t="s">
        <v>4136</v>
      </c>
      <c r="E5485" s="8" t="s">
        <v>5120</v>
      </c>
      <c r="F5485" s="8" t="s">
        <v>3309</v>
      </c>
      <c r="G5485" s="51" t="s">
        <v>32225</v>
      </c>
      <c r="H5485" s="13" t="s">
        <v>33653</v>
      </c>
      <c r="I5485" s="8" t="s">
        <v>1330</v>
      </c>
      <c r="J5485" s="10">
        <v>3.29</v>
      </c>
      <c r="K5485" s="8" t="s">
        <v>33654</v>
      </c>
      <c r="L5485" s="8"/>
      <c r="M5485" s="8"/>
      <c r="N5485" s="51" t="s">
        <v>33667</v>
      </c>
      <c r="O5485" s="51" t="s">
        <v>52</v>
      </c>
      <c r="P5485" s="51"/>
      <c r="Q5485" s="51"/>
      <c r="R5485" s="51" t="s">
        <v>1514</v>
      </c>
      <c r="S5485" s="51" t="s">
        <v>33668</v>
      </c>
      <c r="T5485" s="11" t="str">
        <f t="shared" si="2"/>
        <v>Tyler Mulder</v>
      </c>
      <c r="U5485" s="51" t="s">
        <v>55</v>
      </c>
      <c r="V5485" s="51" t="s">
        <v>33669</v>
      </c>
      <c r="W5485" s="51" t="s">
        <v>33670</v>
      </c>
      <c r="X5485" s="8" t="s">
        <v>33659</v>
      </c>
      <c r="Y5485" s="56" t="s">
        <v>33671</v>
      </c>
      <c r="Z5485" s="56" t="s">
        <v>33660</v>
      </c>
      <c r="AA5485" s="51" t="s">
        <v>60</v>
      </c>
      <c r="AB5485" s="56" t="s">
        <v>33661</v>
      </c>
      <c r="AC5485" s="51" t="s">
        <v>60</v>
      </c>
      <c r="AD5485" s="56" t="s">
        <v>33663</v>
      </c>
      <c r="AE5485" s="51" t="s">
        <v>33664</v>
      </c>
      <c r="AF5485" s="8" t="s">
        <v>33665</v>
      </c>
      <c r="AG5485" s="8" t="s">
        <v>4150</v>
      </c>
      <c r="AH5485" s="8" t="s">
        <v>352</v>
      </c>
      <c r="AI5485" s="8" t="s">
        <v>233</v>
      </c>
      <c r="AJ5485" s="8"/>
      <c r="AK5485" s="8" t="s">
        <v>2151</v>
      </c>
      <c r="AL5485" s="8" t="s">
        <v>2114</v>
      </c>
      <c r="AM5485" s="8" t="s">
        <v>4945</v>
      </c>
      <c r="AN5485" s="8" t="s">
        <v>33672</v>
      </c>
      <c r="AO5485" s="8" t="s">
        <v>33666</v>
      </c>
      <c r="AP5485" s="9" t="s">
        <v>33665</v>
      </c>
      <c r="AQ5485" s="28">
        <v>2404.0</v>
      </c>
    </row>
    <row r="5486">
      <c r="A5486" s="8" t="str">
        <f t="shared" si="1"/>
        <v>Dan Zeimet</v>
      </c>
      <c r="B5486" s="51" t="s">
        <v>33652</v>
      </c>
      <c r="C5486" s="51" t="s">
        <v>32887</v>
      </c>
      <c r="D5486" s="2" t="s">
        <v>4136</v>
      </c>
      <c r="E5486" s="8" t="s">
        <v>5120</v>
      </c>
      <c r="F5486" s="8" t="s">
        <v>3309</v>
      </c>
      <c r="G5486" s="51" t="s">
        <v>32225</v>
      </c>
      <c r="H5486" s="8" t="s">
        <v>33653</v>
      </c>
      <c r="I5486" s="8" t="s">
        <v>1330</v>
      </c>
      <c r="J5486" s="10">
        <v>3.29</v>
      </c>
      <c r="K5486" s="8" t="s">
        <v>33654</v>
      </c>
      <c r="L5486" s="8"/>
      <c r="M5486" s="8"/>
      <c r="N5486" s="51" t="s">
        <v>33673</v>
      </c>
      <c r="O5486" s="51" t="s">
        <v>52</v>
      </c>
      <c r="P5486" s="51" t="s">
        <v>490</v>
      </c>
      <c r="Q5486" s="51"/>
      <c r="R5486" s="51" t="s">
        <v>344</v>
      </c>
      <c r="S5486" s="51" t="s">
        <v>33674</v>
      </c>
      <c r="T5486" s="11" t="str">
        <f t="shared" si="2"/>
        <v>Dan Zeimet</v>
      </c>
      <c r="U5486" s="51" t="s">
        <v>674</v>
      </c>
      <c r="V5486" s="51" t="s">
        <v>33675</v>
      </c>
      <c r="W5486" s="51" t="s">
        <v>33676</v>
      </c>
      <c r="X5486" s="8" t="s">
        <v>33659</v>
      </c>
      <c r="Y5486" s="56" t="s">
        <v>33677</v>
      </c>
      <c r="Z5486" s="56" t="s">
        <v>33678</v>
      </c>
      <c r="AA5486" s="51" t="s">
        <v>60</v>
      </c>
      <c r="AB5486" s="51" t="s">
        <v>60</v>
      </c>
      <c r="AC5486" s="51" t="s">
        <v>60</v>
      </c>
      <c r="AD5486" s="51" t="s">
        <v>60</v>
      </c>
      <c r="AE5486" s="51" t="s">
        <v>33664</v>
      </c>
      <c r="AF5486" s="8" t="s">
        <v>33665</v>
      </c>
      <c r="AG5486" s="8" t="s">
        <v>4150</v>
      </c>
      <c r="AH5486" s="8" t="s">
        <v>352</v>
      </c>
      <c r="AI5486" s="8" t="s">
        <v>233</v>
      </c>
      <c r="AJ5486" s="8"/>
      <c r="AK5486" s="8" t="s">
        <v>2151</v>
      </c>
      <c r="AL5486" s="8" t="s">
        <v>2114</v>
      </c>
      <c r="AM5486" s="8" t="s">
        <v>4945</v>
      </c>
      <c r="AN5486" s="8" t="s">
        <v>33672</v>
      </c>
      <c r="AO5486" s="8" t="s">
        <v>33666</v>
      </c>
      <c r="AP5486" s="9" t="s">
        <v>33665</v>
      </c>
      <c r="AQ5486" s="11">
        <v>2404.0</v>
      </c>
    </row>
    <row r="5487">
      <c r="A5487" s="8" t="str">
        <f t="shared" si="1"/>
        <v>Shannon Reschke</v>
      </c>
      <c r="B5487" s="51" t="s">
        <v>33652</v>
      </c>
      <c r="C5487" s="51" t="s">
        <v>32887</v>
      </c>
      <c r="D5487" s="2" t="s">
        <v>4136</v>
      </c>
      <c r="E5487" s="8" t="s">
        <v>5120</v>
      </c>
      <c r="F5487" s="8" t="s">
        <v>3309</v>
      </c>
      <c r="G5487" s="51" t="s">
        <v>32225</v>
      </c>
      <c r="H5487" s="8" t="s">
        <v>33653</v>
      </c>
      <c r="I5487" s="8" t="s">
        <v>1330</v>
      </c>
      <c r="J5487" s="10">
        <v>3.29</v>
      </c>
      <c r="K5487" s="8" t="s">
        <v>33654</v>
      </c>
      <c r="L5487" s="8"/>
      <c r="M5487" s="8"/>
      <c r="N5487" s="51" t="s">
        <v>33679</v>
      </c>
      <c r="O5487" s="51" t="s">
        <v>52</v>
      </c>
      <c r="P5487" s="51" t="s">
        <v>490</v>
      </c>
      <c r="Q5487" s="51"/>
      <c r="R5487" s="51" t="s">
        <v>501</v>
      </c>
      <c r="S5487" s="51" t="s">
        <v>33680</v>
      </c>
      <c r="T5487" s="11" t="str">
        <f t="shared" si="2"/>
        <v>Shannon Reschke</v>
      </c>
      <c r="U5487" s="51" t="s">
        <v>2695</v>
      </c>
      <c r="V5487" s="51" t="s">
        <v>33681</v>
      </c>
      <c r="W5487" s="51" t="s">
        <v>33670</v>
      </c>
      <c r="X5487" s="8" t="s">
        <v>33659</v>
      </c>
      <c r="Y5487" s="51" t="s">
        <v>60</v>
      </c>
      <c r="Z5487" s="56" t="s">
        <v>33678</v>
      </c>
      <c r="AA5487" s="51" t="s">
        <v>60</v>
      </c>
      <c r="AB5487" s="56" t="s">
        <v>33682</v>
      </c>
      <c r="AC5487" s="51" t="s">
        <v>60</v>
      </c>
      <c r="AD5487" s="56" t="s">
        <v>33663</v>
      </c>
      <c r="AE5487" s="51" t="s">
        <v>33664</v>
      </c>
      <c r="AF5487" s="8" t="s">
        <v>33665</v>
      </c>
      <c r="AG5487" s="8" t="s">
        <v>4150</v>
      </c>
      <c r="AH5487" s="8" t="s">
        <v>352</v>
      </c>
      <c r="AI5487" s="8" t="s">
        <v>233</v>
      </c>
      <c r="AJ5487" s="8"/>
      <c r="AK5487" s="8" t="s">
        <v>2151</v>
      </c>
      <c r="AL5487" s="8" t="s">
        <v>2114</v>
      </c>
      <c r="AM5487" s="8" t="s">
        <v>4945</v>
      </c>
      <c r="AN5487" s="8" t="s">
        <v>33672</v>
      </c>
      <c r="AO5487" s="8" t="s">
        <v>33666</v>
      </c>
      <c r="AP5487" s="9" t="s">
        <v>33665</v>
      </c>
      <c r="AQ5487" s="11">
        <v>2404.0</v>
      </c>
    </row>
    <row r="5488">
      <c r="A5488" s="8" t="str">
        <f t="shared" si="1"/>
        <v>Beth Jansen</v>
      </c>
      <c r="B5488" s="51" t="s">
        <v>33652</v>
      </c>
      <c r="C5488" s="51" t="s">
        <v>32887</v>
      </c>
      <c r="D5488" s="2" t="s">
        <v>4136</v>
      </c>
      <c r="E5488" s="8" t="s">
        <v>5120</v>
      </c>
      <c r="F5488" s="8" t="s">
        <v>3309</v>
      </c>
      <c r="G5488" s="51" t="s">
        <v>32225</v>
      </c>
      <c r="H5488" s="8" t="s">
        <v>33653</v>
      </c>
      <c r="I5488" s="8" t="s">
        <v>1330</v>
      </c>
      <c r="J5488" s="10">
        <v>3.29</v>
      </c>
      <c r="K5488" s="8" t="s">
        <v>33654</v>
      </c>
      <c r="L5488" s="8"/>
      <c r="M5488" s="8"/>
      <c r="N5488" s="51" t="s">
        <v>33683</v>
      </c>
      <c r="O5488" s="51" t="s">
        <v>52</v>
      </c>
      <c r="P5488" s="51" t="s">
        <v>10065</v>
      </c>
      <c r="Q5488" s="51"/>
      <c r="R5488" s="51" t="s">
        <v>26275</v>
      </c>
      <c r="S5488" s="51" t="s">
        <v>33684</v>
      </c>
      <c r="T5488" s="11" t="str">
        <f t="shared" si="2"/>
        <v>Beth Jansen</v>
      </c>
      <c r="U5488" s="51" t="s">
        <v>106</v>
      </c>
      <c r="V5488" s="51" t="s">
        <v>33685</v>
      </c>
      <c r="W5488" s="51" t="s">
        <v>33686</v>
      </c>
      <c r="X5488" s="8" t="s">
        <v>33659</v>
      </c>
      <c r="Y5488" s="56" t="s">
        <v>33687</v>
      </c>
      <c r="Z5488" s="56" t="s">
        <v>33678</v>
      </c>
      <c r="AA5488" s="51" t="s">
        <v>60</v>
      </c>
      <c r="AB5488" s="51" t="s">
        <v>60</v>
      </c>
      <c r="AC5488" s="51" t="s">
        <v>60</v>
      </c>
      <c r="AD5488" s="51" t="s">
        <v>60</v>
      </c>
      <c r="AE5488" s="51" t="s">
        <v>33664</v>
      </c>
      <c r="AF5488" s="8" t="s">
        <v>33665</v>
      </c>
      <c r="AG5488" s="8" t="s">
        <v>4150</v>
      </c>
      <c r="AH5488" s="8" t="s">
        <v>352</v>
      </c>
      <c r="AI5488" s="8" t="s">
        <v>233</v>
      </c>
      <c r="AJ5488" s="8"/>
      <c r="AK5488" s="8" t="s">
        <v>2151</v>
      </c>
      <c r="AL5488" s="8" t="s">
        <v>2114</v>
      </c>
      <c r="AM5488" s="8" t="s">
        <v>4945</v>
      </c>
      <c r="AN5488" s="8" t="s">
        <v>33672</v>
      </c>
      <c r="AO5488" s="8" t="s">
        <v>33666</v>
      </c>
      <c r="AP5488" s="9" t="s">
        <v>33665</v>
      </c>
      <c r="AQ5488" s="11">
        <v>2404.0</v>
      </c>
    </row>
    <row r="5489">
      <c r="A5489" s="8" t="str">
        <f t="shared" si="1"/>
        <v>Chase Bennett</v>
      </c>
      <c r="B5489" s="51" t="s">
        <v>33688</v>
      </c>
      <c r="C5489" s="51" t="s">
        <v>33411</v>
      </c>
      <c r="D5489" s="2" t="s">
        <v>4136</v>
      </c>
      <c r="E5489" s="8" t="s">
        <v>33689</v>
      </c>
      <c r="F5489" s="8" t="s">
        <v>3309</v>
      </c>
      <c r="G5489" s="51" t="s">
        <v>32225</v>
      </c>
      <c r="H5489" s="8" t="s">
        <v>33690</v>
      </c>
      <c r="I5489" s="8" t="s">
        <v>49</v>
      </c>
      <c r="J5489" s="10">
        <v>3.07</v>
      </c>
      <c r="K5489" s="8" t="s">
        <v>33691</v>
      </c>
      <c r="L5489" s="8"/>
      <c r="M5489" s="8"/>
      <c r="N5489" s="51" t="s">
        <v>33692</v>
      </c>
      <c r="O5489" s="51" t="s">
        <v>52</v>
      </c>
      <c r="P5489" s="51"/>
      <c r="Q5489" s="51"/>
      <c r="R5489" s="51" t="s">
        <v>3655</v>
      </c>
      <c r="S5489" s="51" t="s">
        <v>6394</v>
      </c>
      <c r="T5489" s="11" t="str">
        <f t="shared" si="2"/>
        <v>Chase Bennett</v>
      </c>
      <c r="U5489" s="51" t="s">
        <v>412</v>
      </c>
      <c r="V5489" s="51"/>
      <c r="W5489" s="51"/>
      <c r="X5489" s="8" t="s">
        <v>33693</v>
      </c>
      <c r="Y5489" s="51" t="s">
        <v>60</v>
      </c>
      <c r="Z5489" s="56" t="s">
        <v>33694</v>
      </c>
      <c r="AA5489" s="51" t="s">
        <v>60</v>
      </c>
      <c r="AB5489" s="56" t="s">
        <v>33695</v>
      </c>
      <c r="AC5489" s="51" t="s">
        <v>60</v>
      </c>
      <c r="AD5489" s="56" t="s">
        <v>33696</v>
      </c>
      <c r="AE5489" s="51" t="s">
        <v>33697</v>
      </c>
      <c r="AF5489" s="8" t="s">
        <v>33698</v>
      </c>
      <c r="AG5489" s="8" t="s">
        <v>4150</v>
      </c>
      <c r="AH5489" s="8" t="s">
        <v>4581</v>
      </c>
      <c r="AI5489" s="8" t="s">
        <v>233</v>
      </c>
      <c r="AJ5489" s="8"/>
      <c r="AK5489" s="8" t="s">
        <v>1216</v>
      </c>
      <c r="AL5489" s="8" t="s">
        <v>10154</v>
      </c>
      <c r="AM5489" s="8" t="s">
        <v>10155</v>
      </c>
      <c r="AN5489" s="8" t="s">
        <v>33699</v>
      </c>
      <c r="AO5489" s="8" t="s">
        <v>33700</v>
      </c>
      <c r="AP5489" s="9" t="s">
        <v>33698</v>
      </c>
      <c r="AQ5489" s="11">
        <v>1913.0</v>
      </c>
    </row>
    <row r="5490">
      <c r="A5490" s="8" t="str">
        <f t="shared" si="1"/>
        <v>Nolan Reynolds</v>
      </c>
      <c r="B5490" s="51" t="s">
        <v>33688</v>
      </c>
      <c r="C5490" s="51" t="s">
        <v>33411</v>
      </c>
      <c r="D5490" s="2" t="s">
        <v>4136</v>
      </c>
      <c r="E5490" s="8" t="s">
        <v>33689</v>
      </c>
      <c r="F5490" s="8" t="s">
        <v>3309</v>
      </c>
      <c r="G5490" s="51" t="s">
        <v>32225</v>
      </c>
      <c r="H5490" s="8" t="s">
        <v>33690</v>
      </c>
      <c r="I5490" s="8" t="s">
        <v>49</v>
      </c>
      <c r="J5490" s="10">
        <v>3.07</v>
      </c>
      <c r="K5490" s="8" t="s">
        <v>33691</v>
      </c>
      <c r="L5490" s="8"/>
      <c r="M5490" s="8"/>
      <c r="N5490" s="51" t="s">
        <v>33701</v>
      </c>
      <c r="O5490" s="51" t="s">
        <v>52</v>
      </c>
      <c r="P5490" s="51" t="s">
        <v>3944</v>
      </c>
      <c r="Q5490" s="51"/>
      <c r="R5490" s="51" t="s">
        <v>4085</v>
      </c>
      <c r="S5490" s="51" t="s">
        <v>4406</v>
      </c>
      <c r="T5490" s="11" t="str">
        <f t="shared" si="2"/>
        <v>Nolan Reynolds</v>
      </c>
      <c r="U5490" s="51" t="s">
        <v>76</v>
      </c>
      <c r="V5490" s="51" t="s">
        <v>33702</v>
      </c>
      <c r="W5490" s="51"/>
      <c r="X5490" s="8" t="s">
        <v>33693</v>
      </c>
      <c r="Y5490" s="51" t="s">
        <v>60</v>
      </c>
      <c r="Z5490" s="56" t="s">
        <v>33694</v>
      </c>
      <c r="AA5490" s="51" t="s">
        <v>60</v>
      </c>
      <c r="AB5490" s="56" t="s">
        <v>33695</v>
      </c>
      <c r="AC5490" s="51" t="s">
        <v>60</v>
      </c>
      <c r="AD5490" s="56" t="s">
        <v>33696</v>
      </c>
      <c r="AE5490" s="51" t="s">
        <v>33697</v>
      </c>
      <c r="AF5490" s="8" t="s">
        <v>33698</v>
      </c>
      <c r="AG5490" s="8" t="s">
        <v>4150</v>
      </c>
      <c r="AH5490" s="8" t="s">
        <v>4581</v>
      </c>
      <c r="AI5490" s="8" t="s">
        <v>233</v>
      </c>
      <c r="AJ5490" s="8"/>
      <c r="AK5490" s="8" t="s">
        <v>1216</v>
      </c>
      <c r="AL5490" s="8" t="s">
        <v>10154</v>
      </c>
      <c r="AM5490" s="8" t="s">
        <v>10155</v>
      </c>
      <c r="AN5490" s="8" t="s">
        <v>33699</v>
      </c>
      <c r="AO5490" s="8" t="s">
        <v>33700</v>
      </c>
      <c r="AP5490" s="9" t="s">
        <v>33698</v>
      </c>
      <c r="AQ5490" s="11">
        <v>1913.0</v>
      </c>
    </row>
    <row r="5491">
      <c r="A5491" s="8" t="str">
        <f t="shared" si="1"/>
        <v>Janna Langrell</v>
      </c>
      <c r="B5491" s="51" t="s">
        <v>33688</v>
      </c>
      <c r="C5491" s="51" t="s">
        <v>33411</v>
      </c>
      <c r="D5491" s="2" t="s">
        <v>4136</v>
      </c>
      <c r="E5491" s="8" t="s">
        <v>33689</v>
      </c>
      <c r="F5491" s="8" t="s">
        <v>3309</v>
      </c>
      <c r="G5491" s="51" t="s">
        <v>32225</v>
      </c>
      <c r="H5491" s="13" t="s">
        <v>33690</v>
      </c>
      <c r="I5491" s="8" t="s">
        <v>49</v>
      </c>
      <c r="J5491" s="10">
        <v>3.07</v>
      </c>
      <c r="K5491" s="8" t="s">
        <v>33691</v>
      </c>
      <c r="L5491" s="8"/>
      <c r="M5491" s="8"/>
      <c r="N5491" s="51" t="s">
        <v>33703</v>
      </c>
      <c r="O5491" s="51" t="s">
        <v>52</v>
      </c>
      <c r="P5491" s="51"/>
      <c r="Q5491" s="51"/>
      <c r="R5491" s="51" t="s">
        <v>33704</v>
      </c>
      <c r="S5491" s="51" t="s">
        <v>33705</v>
      </c>
      <c r="T5491" s="11" t="str">
        <f t="shared" si="2"/>
        <v>Janna Langrell</v>
      </c>
      <c r="U5491" s="8" t="s">
        <v>311</v>
      </c>
      <c r="V5491" s="51" t="s">
        <v>33706</v>
      </c>
      <c r="W5491" s="51" t="s">
        <v>33707</v>
      </c>
      <c r="X5491" s="8" t="s">
        <v>33693</v>
      </c>
      <c r="Y5491" s="51" t="s">
        <v>60</v>
      </c>
      <c r="Z5491" s="56" t="s">
        <v>33694</v>
      </c>
      <c r="AA5491" s="51" t="s">
        <v>60</v>
      </c>
      <c r="AB5491" s="56" t="s">
        <v>33708</v>
      </c>
      <c r="AC5491" s="51" t="s">
        <v>60</v>
      </c>
      <c r="AD5491" s="56" t="s">
        <v>33696</v>
      </c>
      <c r="AE5491" s="51" t="s">
        <v>33697</v>
      </c>
      <c r="AF5491" s="8" t="s">
        <v>33698</v>
      </c>
      <c r="AG5491" s="8" t="s">
        <v>4150</v>
      </c>
      <c r="AH5491" s="8" t="s">
        <v>4581</v>
      </c>
      <c r="AI5491" s="8" t="s">
        <v>233</v>
      </c>
      <c r="AJ5491" s="8"/>
      <c r="AK5491" s="8" t="s">
        <v>1216</v>
      </c>
      <c r="AL5491" s="8" t="s">
        <v>10154</v>
      </c>
      <c r="AM5491" s="8" t="s">
        <v>10155</v>
      </c>
      <c r="AN5491" s="8" t="s">
        <v>33699</v>
      </c>
      <c r="AO5491" s="8" t="s">
        <v>33700</v>
      </c>
      <c r="AP5491" s="9" t="s">
        <v>33698</v>
      </c>
      <c r="AQ5491" s="28">
        <v>1913.0</v>
      </c>
    </row>
    <row r="5492">
      <c r="A5492" s="8" t="str">
        <f t="shared" si="1"/>
        <v>Bryce Paulsen</v>
      </c>
      <c r="B5492" s="51" t="s">
        <v>33688</v>
      </c>
      <c r="C5492" s="51" t="s">
        <v>33411</v>
      </c>
      <c r="D5492" s="2" t="s">
        <v>4136</v>
      </c>
      <c r="E5492" s="8" t="s">
        <v>33689</v>
      </c>
      <c r="F5492" s="8" t="s">
        <v>3309</v>
      </c>
      <c r="G5492" s="51" t="s">
        <v>32225</v>
      </c>
      <c r="H5492" s="8" t="s">
        <v>33690</v>
      </c>
      <c r="I5492" s="8" t="s">
        <v>49</v>
      </c>
      <c r="J5492" s="10">
        <v>3.07</v>
      </c>
      <c r="K5492" s="8" t="s">
        <v>33691</v>
      </c>
      <c r="L5492" s="8"/>
      <c r="M5492" s="8"/>
      <c r="N5492" s="51" t="s">
        <v>33709</v>
      </c>
      <c r="O5492" s="51" t="s">
        <v>52</v>
      </c>
      <c r="P5492" s="51" t="s">
        <v>3944</v>
      </c>
      <c r="Q5492" s="51"/>
      <c r="R5492" s="51" t="s">
        <v>18598</v>
      </c>
      <c r="S5492" s="51" t="s">
        <v>4270</v>
      </c>
      <c r="T5492" s="11" t="str">
        <f t="shared" si="2"/>
        <v>Bryce Paulsen</v>
      </c>
      <c r="U5492" s="51" t="s">
        <v>80</v>
      </c>
      <c r="V5492" s="51" t="s">
        <v>33710</v>
      </c>
      <c r="W5492" s="51"/>
      <c r="X5492" s="8" t="s">
        <v>33693</v>
      </c>
      <c r="Y5492" s="51" t="s">
        <v>60</v>
      </c>
      <c r="Z5492" s="56" t="s">
        <v>33694</v>
      </c>
      <c r="AA5492" s="51" t="s">
        <v>60</v>
      </c>
      <c r="AB5492" s="56" t="s">
        <v>33695</v>
      </c>
      <c r="AC5492" s="56" t="s">
        <v>33711</v>
      </c>
      <c r="AD5492" s="56" t="s">
        <v>33696</v>
      </c>
      <c r="AE5492" s="51" t="s">
        <v>33697</v>
      </c>
      <c r="AF5492" s="8" t="s">
        <v>33698</v>
      </c>
      <c r="AG5492" s="8" t="s">
        <v>4150</v>
      </c>
      <c r="AH5492" s="8" t="s">
        <v>4581</v>
      </c>
      <c r="AI5492" s="8" t="s">
        <v>233</v>
      </c>
      <c r="AJ5492" s="8"/>
      <c r="AK5492" s="8" t="s">
        <v>1216</v>
      </c>
      <c r="AL5492" s="8" t="s">
        <v>10154</v>
      </c>
      <c r="AM5492" s="8" t="s">
        <v>10155</v>
      </c>
      <c r="AN5492" s="8" t="s">
        <v>33699</v>
      </c>
      <c r="AO5492" s="8" t="s">
        <v>33700</v>
      </c>
      <c r="AP5492" s="9" t="s">
        <v>33698</v>
      </c>
      <c r="AQ5492" s="11">
        <v>1913.0</v>
      </c>
    </row>
    <row r="5493">
      <c r="A5493" s="8" t="str">
        <f t="shared" si="1"/>
        <v>Trevor Gorwin</v>
      </c>
      <c r="B5493" s="51" t="s">
        <v>33688</v>
      </c>
      <c r="C5493" s="51" t="s">
        <v>33411</v>
      </c>
      <c r="D5493" s="2" t="s">
        <v>4136</v>
      </c>
      <c r="E5493" s="8" t="s">
        <v>33689</v>
      </c>
      <c r="F5493" s="8" t="s">
        <v>3309</v>
      </c>
      <c r="G5493" s="51" t="s">
        <v>32225</v>
      </c>
      <c r="H5493" s="8" t="s">
        <v>33690</v>
      </c>
      <c r="I5493" s="8" t="s">
        <v>49</v>
      </c>
      <c r="J5493" s="10">
        <v>3.07</v>
      </c>
      <c r="K5493" s="8" t="s">
        <v>33691</v>
      </c>
      <c r="L5493" s="8"/>
      <c r="M5493" s="8"/>
      <c r="N5493" s="51" t="s">
        <v>33712</v>
      </c>
      <c r="O5493" s="51" t="s">
        <v>52</v>
      </c>
      <c r="P5493" s="51"/>
      <c r="Q5493" s="51"/>
      <c r="R5493" s="51" t="s">
        <v>3823</v>
      </c>
      <c r="S5493" s="51" t="s">
        <v>33713</v>
      </c>
      <c r="T5493" s="11" t="str">
        <f t="shared" si="2"/>
        <v>Trevor Gorwin</v>
      </c>
      <c r="U5493" s="51" t="s">
        <v>80</v>
      </c>
      <c r="V5493" s="51" t="s">
        <v>33714</v>
      </c>
      <c r="W5493" s="51" t="s">
        <v>33715</v>
      </c>
      <c r="X5493" s="8" t="s">
        <v>33693</v>
      </c>
      <c r="Y5493" s="51" t="s">
        <v>60</v>
      </c>
      <c r="Z5493" s="56" t="s">
        <v>33694</v>
      </c>
      <c r="AA5493" s="51" t="s">
        <v>60</v>
      </c>
      <c r="AB5493" s="56" t="s">
        <v>33695</v>
      </c>
      <c r="AC5493" s="51" t="s">
        <v>60</v>
      </c>
      <c r="AD5493" s="51" t="s">
        <v>60</v>
      </c>
      <c r="AE5493" s="51" t="s">
        <v>33697</v>
      </c>
      <c r="AF5493" s="8" t="s">
        <v>33698</v>
      </c>
      <c r="AG5493" s="8" t="s">
        <v>4150</v>
      </c>
      <c r="AH5493" s="8" t="s">
        <v>4581</v>
      </c>
      <c r="AI5493" s="13" t="s">
        <v>233</v>
      </c>
      <c r="AJ5493" s="8"/>
      <c r="AK5493" s="8" t="s">
        <v>1216</v>
      </c>
      <c r="AL5493" s="8" t="s">
        <v>10154</v>
      </c>
      <c r="AM5493" s="8" t="s">
        <v>10155</v>
      </c>
      <c r="AN5493" s="8" t="s">
        <v>33699</v>
      </c>
      <c r="AO5493" s="8" t="s">
        <v>33700</v>
      </c>
      <c r="AP5493" s="9" t="s">
        <v>33698</v>
      </c>
      <c r="AQ5493" s="11">
        <v>1913.0</v>
      </c>
    </row>
    <row r="5494">
      <c r="A5494" s="8" t="str">
        <f t="shared" si="1"/>
        <v>Showalter Johnson</v>
      </c>
      <c r="B5494" s="20" t="s">
        <v>33716</v>
      </c>
      <c r="C5494" s="51" t="s">
        <v>33435</v>
      </c>
      <c r="D5494" s="69" t="s">
        <v>4136</v>
      </c>
      <c r="E5494" s="84" t="s">
        <v>33717</v>
      </c>
      <c r="F5494" s="84" t="s">
        <v>3309</v>
      </c>
      <c r="G5494" s="61" t="s">
        <v>32225</v>
      </c>
      <c r="H5494" s="82">
        <v>154590.0</v>
      </c>
      <c r="I5494" s="63" t="s">
        <v>16957</v>
      </c>
      <c r="J5494" s="60">
        <v>2.9</v>
      </c>
      <c r="K5494" s="18" t="s">
        <v>33718</v>
      </c>
      <c r="L5494" s="40"/>
      <c r="M5494" s="40"/>
      <c r="N5494" s="51" t="s">
        <v>33719</v>
      </c>
      <c r="O5494" s="51" t="s">
        <v>52</v>
      </c>
      <c r="P5494" s="61" t="s">
        <v>207</v>
      </c>
      <c r="Q5494" s="61"/>
      <c r="R5494" s="51" t="s">
        <v>33720</v>
      </c>
      <c r="S5494" s="51" t="s">
        <v>678</v>
      </c>
      <c r="T5494" s="11" t="str">
        <f t="shared" si="2"/>
        <v>Showalter Johnson</v>
      </c>
      <c r="U5494" s="51" t="s">
        <v>412</v>
      </c>
      <c r="V5494" s="51" t="s">
        <v>33721</v>
      </c>
      <c r="W5494" s="51"/>
      <c r="X5494" s="72" t="s">
        <v>33722</v>
      </c>
      <c r="Y5494" s="84"/>
      <c r="Z5494" s="61"/>
      <c r="AA5494" s="61"/>
      <c r="AB5494" s="61"/>
      <c r="AC5494" s="61"/>
      <c r="AD5494" s="61"/>
      <c r="AE5494" s="72" t="s">
        <v>33723</v>
      </c>
      <c r="AF5494" s="84" t="s">
        <v>33724</v>
      </c>
      <c r="AG5494" s="84" t="s">
        <v>4150</v>
      </c>
      <c r="AH5494" s="84" t="s">
        <v>194</v>
      </c>
      <c r="AI5494" s="132" t="s">
        <v>233</v>
      </c>
      <c r="AJ5494" s="132"/>
      <c r="AK5494" s="63"/>
      <c r="AL5494" s="63"/>
      <c r="AM5494" s="63"/>
      <c r="AN5494" s="64">
        <v>0.5500963391136802</v>
      </c>
      <c r="AO5494" s="120">
        <v>39700.0</v>
      </c>
      <c r="AP5494" s="133" t="s">
        <v>33724</v>
      </c>
      <c r="AQ5494" s="32">
        <v>1426.0</v>
      </c>
    </row>
    <row r="5495">
      <c r="A5495" s="8" t="str">
        <f t="shared" si="1"/>
        <v>Bob Schertz</v>
      </c>
      <c r="B5495" s="51" t="s">
        <v>33716</v>
      </c>
      <c r="C5495" s="51" t="s">
        <v>33435</v>
      </c>
      <c r="D5495" s="2" t="s">
        <v>4136</v>
      </c>
      <c r="E5495" s="8" t="s">
        <v>33717</v>
      </c>
      <c r="F5495" s="8" t="s">
        <v>3309</v>
      </c>
      <c r="G5495" s="51" t="s">
        <v>32225</v>
      </c>
      <c r="H5495" s="8" t="s">
        <v>33725</v>
      </c>
      <c r="I5495" s="8" t="s">
        <v>16957</v>
      </c>
      <c r="J5495" s="10">
        <v>2.9</v>
      </c>
      <c r="K5495" s="8" t="s">
        <v>33718</v>
      </c>
      <c r="L5495" s="8"/>
      <c r="M5495" s="8"/>
      <c r="N5495" s="51" t="s">
        <v>33726</v>
      </c>
      <c r="O5495" s="51" t="s">
        <v>52</v>
      </c>
      <c r="P5495" s="51"/>
      <c r="Q5495" s="51"/>
      <c r="R5495" s="51" t="s">
        <v>251</v>
      </c>
      <c r="S5495" s="51" t="s">
        <v>33727</v>
      </c>
      <c r="T5495" s="11" t="str">
        <f t="shared" si="2"/>
        <v>Bob Schertz</v>
      </c>
      <c r="U5495" s="51" t="s">
        <v>412</v>
      </c>
      <c r="V5495" s="51" t="s">
        <v>33728</v>
      </c>
      <c r="W5495" s="51" t="s">
        <v>33729</v>
      </c>
      <c r="X5495" s="8" t="s">
        <v>33722</v>
      </c>
      <c r="Y5495" s="51" t="s">
        <v>60</v>
      </c>
      <c r="Z5495" s="56" t="s">
        <v>33730</v>
      </c>
      <c r="AA5495" s="51" t="s">
        <v>60</v>
      </c>
      <c r="AB5495" s="56" t="s">
        <v>33731</v>
      </c>
      <c r="AC5495" s="51" t="s">
        <v>60</v>
      </c>
      <c r="AD5495" s="51" t="s">
        <v>60</v>
      </c>
      <c r="AE5495" s="51" t="s">
        <v>33723</v>
      </c>
      <c r="AF5495" s="8" t="s">
        <v>33724</v>
      </c>
      <c r="AG5495" s="8" t="s">
        <v>4150</v>
      </c>
      <c r="AH5495" s="8" t="s">
        <v>194</v>
      </c>
      <c r="AI5495" s="8" t="s">
        <v>233</v>
      </c>
      <c r="AJ5495" s="8"/>
      <c r="AK5495" s="8"/>
      <c r="AL5495" s="8"/>
      <c r="AM5495" s="8"/>
      <c r="AN5495" s="8" t="s">
        <v>33732</v>
      </c>
      <c r="AO5495" s="8" t="s">
        <v>33733</v>
      </c>
      <c r="AP5495" s="9" t="s">
        <v>33724</v>
      </c>
      <c r="AQ5495" s="11">
        <v>1426.0</v>
      </c>
    </row>
    <row r="5496">
      <c r="A5496" s="8" t="str">
        <f t="shared" si="1"/>
        <v>Victoria Vinokur</v>
      </c>
      <c r="B5496" s="8" t="s">
        <v>33716</v>
      </c>
      <c r="C5496" s="51" t="s">
        <v>33435</v>
      </c>
      <c r="D5496" s="2" t="s">
        <v>4136</v>
      </c>
      <c r="E5496" s="8" t="s">
        <v>33717</v>
      </c>
      <c r="F5496" s="8" t="s">
        <v>3309</v>
      </c>
      <c r="G5496" s="51" t="s">
        <v>32225</v>
      </c>
      <c r="H5496" s="8" t="s">
        <v>33725</v>
      </c>
      <c r="I5496" s="8" t="s">
        <v>16957</v>
      </c>
      <c r="J5496" s="10">
        <v>2.9</v>
      </c>
      <c r="K5496" s="8" t="s">
        <v>33718</v>
      </c>
      <c r="L5496" s="8"/>
      <c r="M5496" s="8"/>
      <c r="N5496" s="51" t="s">
        <v>33734</v>
      </c>
      <c r="O5496" s="51" t="s">
        <v>52</v>
      </c>
      <c r="P5496" s="51"/>
      <c r="Q5496" s="51"/>
      <c r="R5496" s="57" t="s">
        <v>8844</v>
      </c>
      <c r="S5496" s="57" t="s">
        <v>33735</v>
      </c>
      <c r="T5496" s="11" t="str">
        <f t="shared" si="2"/>
        <v>Victoria Vinokur</v>
      </c>
      <c r="U5496" s="57" t="s">
        <v>55</v>
      </c>
      <c r="V5496" s="57" t="s">
        <v>33736</v>
      </c>
      <c r="W5496" s="57" t="s">
        <v>33729</v>
      </c>
      <c r="X5496" s="8" t="s">
        <v>33722</v>
      </c>
      <c r="Y5496" s="51" t="s">
        <v>60</v>
      </c>
      <c r="Z5496" s="56" t="s">
        <v>33730</v>
      </c>
      <c r="AA5496" s="51" t="s">
        <v>60</v>
      </c>
      <c r="AB5496" s="56" t="s">
        <v>33731</v>
      </c>
      <c r="AC5496" s="51" t="s">
        <v>60</v>
      </c>
      <c r="AD5496" s="51" t="s">
        <v>60</v>
      </c>
      <c r="AE5496" s="51" t="s">
        <v>33723</v>
      </c>
      <c r="AF5496" s="8" t="s">
        <v>33724</v>
      </c>
      <c r="AG5496" s="8" t="s">
        <v>4150</v>
      </c>
      <c r="AH5496" s="8" t="s">
        <v>194</v>
      </c>
      <c r="AI5496" s="8" t="s">
        <v>233</v>
      </c>
      <c r="AJ5496" s="8"/>
      <c r="AK5496" s="8"/>
      <c r="AL5496" s="8"/>
      <c r="AM5496" s="8"/>
      <c r="AN5496" s="8" t="s">
        <v>33732</v>
      </c>
      <c r="AO5496" s="8" t="s">
        <v>33733</v>
      </c>
      <c r="AP5496" s="15" t="s">
        <v>33724</v>
      </c>
      <c r="AQ5496" s="11">
        <v>1426.0</v>
      </c>
    </row>
    <row r="5497">
      <c r="A5497" s="8" t="str">
        <f t="shared" si="1"/>
        <v>Caleb Silver</v>
      </c>
      <c r="B5497" s="51" t="s">
        <v>33716</v>
      </c>
      <c r="C5497" s="51" t="s">
        <v>33435</v>
      </c>
      <c r="D5497" s="2" t="s">
        <v>4136</v>
      </c>
      <c r="E5497" s="8" t="s">
        <v>33717</v>
      </c>
      <c r="F5497" s="8" t="s">
        <v>3309</v>
      </c>
      <c r="G5497" s="51" t="s">
        <v>32225</v>
      </c>
      <c r="H5497" s="8" t="s">
        <v>33725</v>
      </c>
      <c r="I5497" s="8" t="s">
        <v>16957</v>
      </c>
      <c r="J5497" s="10">
        <v>2.9</v>
      </c>
      <c r="K5497" s="8" t="s">
        <v>33718</v>
      </c>
      <c r="L5497" s="8"/>
      <c r="M5497" s="8"/>
      <c r="N5497" s="51" t="s">
        <v>33737</v>
      </c>
      <c r="O5497" s="51" t="s">
        <v>52</v>
      </c>
      <c r="P5497" s="51"/>
      <c r="Q5497" s="51"/>
      <c r="R5497" s="8" t="s">
        <v>7799</v>
      </c>
      <c r="S5497" s="8" t="s">
        <v>33738</v>
      </c>
      <c r="T5497" s="11" t="str">
        <f t="shared" si="2"/>
        <v>Caleb Silver</v>
      </c>
      <c r="U5497" s="8" t="s">
        <v>3159</v>
      </c>
      <c r="V5497" s="51" t="s">
        <v>33739</v>
      </c>
      <c r="W5497" s="8" t="s">
        <v>33740</v>
      </c>
      <c r="X5497" s="8" t="s">
        <v>33722</v>
      </c>
      <c r="Y5497" s="56" t="s">
        <v>33741</v>
      </c>
      <c r="Z5497" s="56" t="s">
        <v>33730</v>
      </c>
      <c r="AA5497" s="56" t="s">
        <v>33742</v>
      </c>
      <c r="AB5497" s="56" t="s">
        <v>33731</v>
      </c>
      <c r="AC5497" s="51" t="s">
        <v>60</v>
      </c>
      <c r="AD5497" s="56" t="s">
        <v>33743</v>
      </c>
      <c r="AE5497" s="51" t="s">
        <v>33723</v>
      </c>
      <c r="AF5497" s="8" t="s">
        <v>33724</v>
      </c>
      <c r="AG5497" s="8" t="s">
        <v>4150</v>
      </c>
      <c r="AH5497" s="8" t="s">
        <v>194</v>
      </c>
      <c r="AI5497" s="8" t="s">
        <v>233</v>
      </c>
      <c r="AJ5497" s="8"/>
      <c r="AK5497" s="8"/>
      <c r="AL5497" s="8"/>
      <c r="AM5497" s="8"/>
      <c r="AN5497" s="8" t="s">
        <v>33732</v>
      </c>
      <c r="AO5497" s="8" t="s">
        <v>33733</v>
      </c>
      <c r="AP5497" s="9" t="s">
        <v>33724</v>
      </c>
      <c r="AQ5497" s="11">
        <v>1426.0</v>
      </c>
    </row>
    <row r="5498">
      <c r="A5498" s="8" t="str">
        <f t="shared" si="1"/>
        <v>Zuva Bvekerwa</v>
      </c>
      <c r="B5498" s="51" t="s">
        <v>33716</v>
      </c>
      <c r="C5498" s="51" t="s">
        <v>33435</v>
      </c>
      <c r="D5498" s="2" t="s">
        <v>4136</v>
      </c>
      <c r="E5498" s="8" t="s">
        <v>33717</v>
      </c>
      <c r="F5498" s="8" t="s">
        <v>3309</v>
      </c>
      <c r="G5498" s="51" t="s">
        <v>32225</v>
      </c>
      <c r="H5498" s="8" t="s">
        <v>33725</v>
      </c>
      <c r="I5498" s="8" t="s">
        <v>16957</v>
      </c>
      <c r="J5498" s="10">
        <v>2.9</v>
      </c>
      <c r="K5498" s="8" t="s">
        <v>33718</v>
      </c>
      <c r="L5498" s="8"/>
      <c r="M5498" s="8"/>
      <c r="N5498" s="51" t="s">
        <v>33744</v>
      </c>
      <c r="O5498" s="51" t="s">
        <v>52</v>
      </c>
      <c r="P5498" s="51"/>
      <c r="Q5498" s="51"/>
      <c r="R5498" s="51" t="s">
        <v>33745</v>
      </c>
      <c r="S5498" s="51" t="s">
        <v>33746</v>
      </c>
      <c r="T5498" s="11" t="str">
        <f t="shared" si="2"/>
        <v>Zuva Bvekerwa</v>
      </c>
      <c r="U5498" s="51" t="s">
        <v>80</v>
      </c>
      <c r="V5498" s="51" t="s">
        <v>33747</v>
      </c>
      <c r="W5498" s="51" t="s">
        <v>33729</v>
      </c>
      <c r="X5498" s="8" t="s">
        <v>33722</v>
      </c>
      <c r="Y5498" s="56" t="s">
        <v>33748</v>
      </c>
      <c r="Z5498" s="56" t="s">
        <v>33730</v>
      </c>
      <c r="AA5498" s="56" t="s">
        <v>33749</v>
      </c>
      <c r="AB5498" s="56" t="s">
        <v>33731</v>
      </c>
      <c r="AC5498" s="51" t="s">
        <v>60</v>
      </c>
      <c r="AD5498" s="51" t="s">
        <v>60</v>
      </c>
      <c r="AE5498" s="51" t="s">
        <v>33723</v>
      </c>
      <c r="AF5498" s="8" t="s">
        <v>33724</v>
      </c>
      <c r="AG5498" s="8" t="s">
        <v>4150</v>
      </c>
      <c r="AH5498" s="8" t="s">
        <v>194</v>
      </c>
      <c r="AI5498" s="8" t="s">
        <v>233</v>
      </c>
      <c r="AJ5498" s="8"/>
      <c r="AK5498" s="8"/>
      <c r="AL5498" s="8"/>
      <c r="AM5498" s="8"/>
      <c r="AN5498" s="8" t="s">
        <v>33732</v>
      </c>
      <c r="AO5498" s="8" t="s">
        <v>33733</v>
      </c>
      <c r="AP5498" s="9" t="s">
        <v>33724</v>
      </c>
      <c r="AQ5498" s="11">
        <v>1426.0</v>
      </c>
    </row>
    <row r="5499">
      <c r="A5499" s="8" t="str">
        <f t="shared" si="1"/>
        <v>Caleb Drake</v>
      </c>
      <c r="B5499" s="51" t="s">
        <v>33716</v>
      </c>
      <c r="C5499" s="51" t="s">
        <v>33435</v>
      </c>
      <c r="D5499" s="2" t="s">
        <v>4136</v>
      </c>
      <c r="E5499" s="8" t="s">
        <v>33717</v>
      </c>
      <c r="F5499" s="8" t="s">
        <v>3309</v>
      </c>
      <c r="G5499" s="51" t="s">
        <v>32225</v>
      </c>
      <c r="H5499" s="8" t="s">
        <v>33725</v>
      </c>
      <c r="I5499" s="8" t="s">
        <v>16957</v>
      </c>
      <c r="J5499" s="10">
        <v>2.9</v>
      </c>
      <c r="K5499" s="8" t="s">
        <v>33718</v>
      </c>
      <c r="L5499" s="8"/>
      <c r="M5499" s="8"/>
      <c r="N5499" s="51" t="s">
        <v>33750</v>
      </c>
      <c r="O5499" s="51" t="s">
        <v>52</v>
      </c>
      <c r="P5499" s="51"/>
      <c r="Q5499" s="51"/>
      <c r="R5499" s="51" t="s">
        <v>7799</v>
      </c>
      <c r="S5499" s="51" t="s">
        <v>1060</v>
      </c>
      <c r="T5499" s="11" t="str">
        <f t="shared" si="2"/>
        <v>Caleb Drake</v>
      </c>
      <c r="U5499" s="51" t="s">
        <v>80</v>
      </c>
      <c r="V5499" s="51" t="s">
        <v>33751</v>
      </c>
      <c r="W5499" s="51" t="s">
        <v>33740</v>
      </c>
      <c r="X5499" s="8" t="s">
        <v>33722</v>
      </c>
      <c r="Y5499" s="51" t="s">
        <v>60</v>
      </c>
      <c r="Z5499" s="56" t="s">
        <v>33752</v>
      </c>
      <c r="AA5499" s="51" t="s">
        <v>60</v>
      </c>
      <c r="AB5499" s="56" t="s">
        <v>33753</v>
      </c>
      <c r="AC5499" s="51" t="s">
        <v>60</v>
      </c>
      <c r="AD5499" s="51" t="s">
        <v>60</v>
      </c>
      <c r="AE5499" s="51" t="s">
        <v>33723</v>
      </c>
      <c r="AF5499" s="8" t="s">
        <v>33724</v>
      </c>
      <c r="AG5499" s="8" t="s">
        <v>4150</v>
      </c>
      <c r="AH5499" s="8" t="s">
        <v>194</v>
      </c>
      <c r="AI5499" s="8" t="s">
        <v>233</v>
      </c>
      <c r="AJ5499" s="8"/>
      <c r="AK5499" s="8"/>
      <c r="AL5499" s="8"/>
      <c r="AM5499" s="8"/>
      <c r="AN5499" s="8" t="s">
        <v>33732</v>
      </c>
      <c r="AO5499" s="8" t="s">
        <v>33733</v>
      </c>
      <c r="AP5499" s="9" t="s">
        <v>33724</v>
      </c>
      <c r="AQ5499" s="11">
        <v>1426.0</v>
      </c>
    </row>
    <row r="5500">
      <c r="A5500" s="8" t="str">
        <f t="shared" si="1"/>
        <v>Volunteer AC Tafara has been removed. </v>
      </c>
      <c r="B5500" s="8" t="s">
        <v>33716</v>
      </c>
      <c r="C5500" s="51" t="s">
        <v>33435</v>
      </c>
      <c r="D5500" s="9" t="s">
        <v>4136</v>
      </c>
      <c r="E5500" s="8" t="s">
        <v>33717</v>
      </c>
      <c r="F5500" s="8" t="s">
        <v>3309</v>
      </c>
      <c r="G5500" s="8" t="s">
        <v>32225</v>
      </c>
      <c r="H5500" s="8" t="s">
        <v>33725</v>
      </c>
      <c r="I5500" s="8" t="s">
        <v>16957</v>
      </c>
      <c r="J5500" s="10">
        <v>2.9</v>
      </c>
      <c r="K5500" s="8" t="s">
        <v>33718</v>
      </c>
      <c r="L5500" s="8"/>
      <c r="M5500" s="8"/>
      <c r="N5500" s="8" t="s">
        <v>33754</v>
      </c>
      <c r="O5500" s="51" t="s">
        <v>52</v>
      </c>
      <c r="P5500" s="8"/>
      <c r="Q5500" s="8" t="s">
        <v>277</v>
      </c>
      <c r="R5500" s="13" t="s">
        <v>33755</v>
      </c>
      <c r="S5500" s="8"/>
      <c r="T5500" s="11" t="str">
        <f t="shared" si="2"/>
        <v>Volunteer AC Tafara has been removed. </v>
      </c>
      <c r="U5500" s="8"/>
      <c r="V5500" s="8"/>
      <c r="W5500" s="8"/>
      <c r="X5500" s="8" t="s">
        <v>33722</v>
      </c>
      <c r="Y5500" s="51" t="s">
        <v>60</v>
      </c>
      <c r="Z5500" s="56" t="s">
        <v>33730</v>
      </c>
      <c r="AA5500" s="51" t="s">
        <v>60</v>
      </c>
      <c r="AB5500" s="56" t="s">
        <v>33731</v>
      </c>
      <c r="AC5500" s="51" t="s">
        <v>60</v>
      </c>
      <c r="AD5500" s="51" t="s">
        <v>60</v>
      </c>
      <c r="AE5500" s="8" t="s">
        <v>33723</v>
      </c>
      <c r="AF5500" s="8" t="s">
        <v>33724</v>
      </c>
      <c r="AG5500" s="8" t="s">
        <v>4150</v>
      </c>
      <c r="AH5500" s="8" t="s">
        <v>194</v>
      </c>
      <c r="AI5500" s="8" t="s">
        <v>233</v>
      </c>
      <c r="AJ5500" s="8"/>
      <c r="AK5500" s="8"/>
      <c r="AL5500" s="8"/>
      <c r="AM5500" s="8"/>
      <c r="AN5500" s="8" t="s">
        <v>33732</v>
      </c>
      <c r="AO5500" s="8" t="s">
        <v>33733</v>
      </c>
      <c r="AP5500" s="15" t="s">
        <v>33724</v>
      </c>
      <c r="AQ5500" s="11">
        <v>1426.0</v>
      </c>
    </row>
    <row r="5501">
      <c r="A5501" s="8" t="str">
        <f t="shared" si="1"/>
        <v>Graduate Asst Brianna has been removed. </v>
      </c>
      <c r="B5501" s="8" t="s">
        <v>33716</v>
      </c>
      <c r="C5501" s="51" t="s">
        <v>33435</v>
      </c>
      <c r="D5501" s="2" t="s">
        <v>4136</v>
      </c>
      <c r="E5501" s="8" t="s">
        <v>33717</v>
      </c>
      <c r="F5501" s="8" t="s">
        <v>3309</v>
      </c>
      <c r="G5501" s="51" t="s">
        <v>32225</v>
      </c>
      <c r="H5501" s="8" t="s">
        <v>33725</v>
      </c>
      <c r="I5501" s="8" t="s">
        <v>16957</v>
      </c>
      <c r="J5501" s="10">
        <v>2.9</v>
      </c>
      <c r="K5501" s="8" t="s">
        <v>33718</v>
      </c>
      <c r="L5501" s="8"/>
      <c r="M5501" s="8"/>
      <c r="N5501" s="51" t="s">
        <v>33756</v>
      </c>
      <c r="O5501" s="51" t="s">
        <v>52</v>
      </c>
      <c r="P5501" s="51"/>
      <c r="Q5501" s="51" t="s">
        <v>277</v>
      </c>
      <c r="R5501" s="57" t="s">
        <v>33757</v>
      </c>
      <c r="S5501" s="51"/>
      <c r="T5501" s="11" t="str">
        <f t="shared" si="2"/>
        <v>Graduate Asst Brianna has been removed. </v>
      </c>
      <c r="U5501" s="51"/>
      <c r="V5501" s="51"/>
      <c r="W5501" s="51"/>
      <c r="X5501" s="8" t="s">
        <v>33722</v>
      </c>
      <c r="Y5501" s="51" t="s">
        <v>60</v>
      </c>
      <c r="Z5501" s="56" t="s">
        <v>33730</v>
      </c>
      <c r="AA5501" s="51" t="s">
        <v>60</v>
      </c>
      <c r="AB5501" s="56" t="s">
        <v>33731</v>
      </c>
      <c r="AC5501" s="51" t="s">
        <v>60</v>
      </c>
      <c r="AD5501" s="51" t="s">
        <v>60</v>
      </c>
      <c r="AE5501" s="51" t="s">
        <v>33723</v>
      </c>
      <c r="AF5501" s="8" t="s">
        <v>33724</v>
      </c>
      <c r="AG5501" s="8" t="s">
        <v>4150</v>
      </c>
      <c r="AH5501" s="8" t="s">
        <v>194</v>
      </c>
      <c r="AI5501" s="8" t="s">
        <v>233</v>
      </c>
      <c r="AJ5501" s="8"/>
      <c r="AK5501" s="8"/>
      <c r="AL5501" s="8"/>
      <c r="AM5501" s="8"/>
      <c r="AN5501" s="8" t="s">
        <v>33732</v>
      </c>
      <c r="AO5501" s="8" t="s">
        <v>33733</v>
      </c>
      <c r="AP5501" s="15" t="s">
        <v>33724</v>
      </c>
      <c r="AQ5501" s="11">
        <v>1426.0</v>
      </c>
    </row>
    <row r="5502">
      <c r="A5502" s="8" t="str">
        <f t="shared" si="1"/>
        <v>Volunteer AC Danisha has been removed. </v>
      </c>
      <c r="B5502" s="8" t="s">
        <v>33716</v>
      </c>
      <c r="C5502" s="51" t="s">
        <v>33435</v>
      </c>
      <c r="D5502" s="2" t="s">
        <v>4136</v>
      </c>
      <c r="E5502" s="8" t="s">
        <v>33717</v>
      </c>
      <c r="F5502" s="8" t="s">
        <v>3309</v>
      </c>
      <c r="G5502" s="51" t="s">
        <v>32225</v>
      </c>
      <c r="H5502" s="8" t="s">
        <v>33725</v>
      </c>
      <c r="I5502" s="8" t="s">
        <v>16957</v>
      </c>
      <c r="J5502" s="10">
        <v>2.9</v>
      </c>
      <c r="K5502" s="8" t="s">
        <v>33718</v>
      </c>
      <c r="L5502" s="8"/>
      <c r="M5502" s="8"/>
      <c r="N5502" s="51" t="s">
        <v>33758</v>
      </c>
      <c r="O5502" s="51" t="s">
        <v>52</v>
      </c>
      <c r="P5502" s="51"/>
      <c r="Q5502" s="51" t="s">
        <v>277</v>
      </c>
      <c r="R5502" s="57" t="s">
        <v>33759</v>
      </c>
      <c r="S5502" s="51"/>
      <c r="T5502" s="11" t="str">
        <f t="shared" si="2"/>
        <v>Volunteer AC Danisha has been removed. </v>
      </c>
      <c r="U5502" s="51"/>
      <c r="V5502" s="51"/>
      <c r="W5502" s="51"/>
      <c r="X5502" s="8" t="s">
        <v>33722</v>
      </c>
      <c r="Y5502" s="51" t="s">
        <v>60</v>
      </c>
      <c r="Z5502" s="56" t="s">
        <v>33730</v>
      </c>
      <c r="AA5502" s="51" t="s">
        <v>60</v>
      </c>
      <c r="AB5502" s="56" t="s">
        <v>33731</v>
      </c>
      <c r="AC5502" s="51" t="s">
        <v>60</v>
      </c>
      <c r="AD5502" s="51" t="s">
        <v>60</v>
      </c>
      <c r="AE5502" s="51" t="s">
        <v>33723</v>
      </c>
      <c r="AF5502" s="8" t="s">
        <v>33724</v>
      </c>
      <c r="AG5502" s="8" t="s">
        <v>4150</v>
      </c>
      <c r="AH5502" s="8" t="s">
        <v>194</v>
      </c>
      <c r="AI5502" s="8" t="s">
        <v>233</v>
      </c>
      <c r="AJ5502" s="8"/>
      <c r="AK5502" s="8"/>
      <c r="AL5502" s="8"/>
      <c r="AM5502" s="8"/>
      <c r="AN5502" s="8" t="s">
        <v>33732</v>
      </c>
      <c r="AO5502" s="8" t="s">
        <v>33733</v>
      </c>
      <c r="AP5502" s="15" t="s">
        <v>33724</v>
      </c>
      <c r="AQ5502" s="11">
        <v>1426.0</v>
      </c>
    </row>
    <row r="5503">
      <c r="A5503" s="8" t="str">
        <f t="shared" si="1"/>
        <v>Christina Fortenberry</v>
      </c>
      <c r="B5503" s="51" t="s">
        <v>33760</v>
      </c>
      <c r="C5503" s="51" t="s">
        <v>33435</v>
      </c>
      <c r="D5503" s="2" t="s">
        <v>4297</v>
      </c>
      <c r="E5503" s="8" t="s">
        <v>33761</v>
      </c>
      <c r="F5503" s="8" t="s">
        <v>3309</v>
      </c>
      <c r="G5503" s="51" t="s">
        <v>32225</v>
      </c>
      <c r="H5503" s="8" t="s">
        <v>33762</v>
      </c>
      <c r="I5503" s="8" t="s">
        <v>2373</v>
      </c>
      <c r="J5503" s="10">
        <v>3.47</v>
      </c>
      <c r="K5503" s="8" t="s">
        <v>33763</v>
      </c>
      <c r="L5503" s="8"/>
      <c r="M5503" s="8"/>
      <c r="N5503" s="51" t="s">
        <v>33764</v>
      </c>
      <c r="O5503" s="51" t="s">
        <v>52</v>
      </c>
      <c r="P5503" s="51"/>
      <c r="Q5503" s="51"/>
      <c r="R5503" s="51" t="s">
        <v>7816</v>
      </c>
      <c r="S5503" s="51" t="s">
        <v>4410</v>
      </c>
      <c r="T5503" s="11" t="str">
        <f t="shared" si="2"/>
        <v>Christina Fortenberry</v>
      </c>
      <c r="U5503" s="51" t="s">
        <v>55</v>
      </c>
      <c r="V5503" s="51" t="s">
        <v>33765</v>
      </c>
      <c r="W5503" s="51"/>
      <c r="X5503" s="8" t="s">
        <v>33766</v>
      </c>
      <c r="Y5503" s="51" t="s">
        <v>60</v>
      </c>
      <c r="Z5503" s="56" t="s">
        <v>33767</v>
      </c>
      <c r="AA5503" s="51" t="s">
        <v>60</v>
      </c>
      <c r="AB5503" s="51" t="s">
        <v>60</v>
      </c>
      <c r="AC5503" s="51" t="s">
        <v>60</v>
      </c>
      <c r="AD5503" s="51" t="s">
        <v>60</v>
      </c>
      <c r="AE5503" s="51" t="s">
        <v>33768</v>
      </c>
      <c r="AF5503" s="8" t="s">
        <v>33769</v>
      </c>
      <c r="AG5503" s="8" t="s">
        <v>4313</v>
      </c>
      <c r="AH5503" s="8" t="s">
        <v>4581</v>
      </c>
      <c r="AI5503" s="8" t="s">
        <v>233</v>
      </c>
      <c r="AJ5503" s="8"/>
      <c r="AK5503" s="8" t="s">
        <v>22168</v>
      </c>
      <c r="AL5503" s="8" t="s">
        <v>5194</v>
      </c>
      <c r="AM5503" s="8" t="s">
        <v>4984</v>
      </c>
      <c r="AN5503" s="8" t="s">
        <v>33770</v>
      </c>
      <c r="AO5503" s="8" t="s">
        <v>33771</v>
      </c>
      <c r="AP5503" s="9" t="s">
        <v>33769</v>
      </c>
      <c r="AQ5503" s="11">
        <v>1867.0</v>
      </c>
    </row>
    <row r="5504">
      <c r="A5504" s="8" t="str">
        <f t="shared" si="1"/>
        <v>Braeden Manley</v>
      </c>
      <c r="B5504" s="8" t="s">
        <v>33760</v>
      </c>
      <c r="C5504" s="51" t="s">
        <v>33435</v>
      </c>
      <c r="D5504" s="2" t="s">
        <v>4297</v>
      </c>
      <c r="E5504" s="8" t="s">
        <v>33761</v>
      </c>
      <c r="F5504" s="8" t="s">
        <v>3309</v>
      </c>
      <c r="G5504" s="51" t="s">
        <v>32225</v>
      </c>
      <c r="H5504" s="8" t="s">
        <v>33762</v>
      </c>
      <c r="I5504" s="8" t="s">
        <v>2373</v>
      </c>
      <c r="J5504" s="10">
        <v>3.47</v>
      </c>
      <c r="K5504" s="8" t="s">
        <v>33763</v>
      </c>
      <c r="L5504" s="8"/>
      <c r="M5504" s="8"/>
      <c r="N5504" s="51" t="s">
        <v>33772</v>
      </c>
      <c r="O5504" s="51" t="s">
        <v>52</v>
      </c>
      <c r="P5504" s="51"/>
      <c r="Q5504" s="51"/>
      <c r="R5504" s="57" t="s">
        <v>33773</v>
      </c>
      <c r="S5504" s="57" t="s">
        <v>33774</v>
      </c>
      <c r="T5504" s="11" t="str">
        <f t="shared" si="2"/>
        <v>Braeden Manley</v>
      </c>
      <c r="U5504" s="57" t="s">
        <v>33775</v>
      </c>
      <c r="V5504" s="51"/>
      <c r="W5504" s="51"/>
      <c r="X5504" s="8" t="s">
        <v>33766</v>
      </c>
      <c r="Y5504" s="51" t="s">
        <v>60</v>
      </c>
      <c r="Z5504" s="56" t="s">
        <v>33767</v>
      </c>
      <c r="AA5504" s="51" t="s">
        <v>60</v>
      </c>
      <c r="AB5504" s="51" t="s">
        <v>60</v>
      </c>
      <c r="AC5504" s="51" t="s">
        <v>60</v>
      </c>
      <c r="AD5504" s="51" t="s">
        <v>60</v>
      </c>
      <c r="AE5504" s="51" t="s">
        <v>33768</v>
      </c>
      <c r="AF5504" s="8" t="s">
        <v>33769</v>
      </c>
      <c r="AG5504" s="8" t="s">
        <v>4313</v>
      </c>
      <c r="AH5504" s="8" t="s">
        <v>4581</v>
      </c>
      <c r="AI5504" s="13" t="s">
        <v>233</v>
      </c>
      <c r="AJ5504" s="8"/>
      <c r="AK5504" s="8" t="s">
        <v>22168</v>
      </c>
      <c r="AL5504" s="8" t="s">
        <v>5194</v>
      </c>
      <c r="AM5504" s="8" t="s">
        <v>4984</v>
      </c>
      <c r="AN5504" s="8" t="s">
        <v>33770</v>
      </c>
      <c r="AO5504" s="8" t="s">
        <v>33771</v>
      </c>
      <c r="AP5504" s="15" t="s">
        <v>33769</v>
      </c>
      <c r="AQ5504" s="11">
        <v>1867.0</v>
      </c>
    </row>
    <row r="5505">
      <c r="A5505" s="8" t="str">
        <f t="shared" si="1"/>
        <v>Deverius Brown</v>
      </c>
      <c r="B5505" s="51" t="s">
        <v>33760</v>
      </c>
      <c r="C5505" s="51" t="s">
        <v>33435</v>
      </c>
      <c r="D5505" s="2" t="s">
        <v>4297</v>
      </c>
      <c r="E5505" s="8" t="s">
        <v>33761</v>
      </c>
      <c r="F5505" s="8" t="s">
        <v>3309</v>
      </c>
      <c r="G5505" s="51" t="s">
        <v>32225</v>
      </c>
      <c r="H5505" s="13" t="s">
        <v>33762</v>
      </c>
      <c r="I5505" s="8" t="s">
        <v>2373</v>
      </c>
      <c r="J5505" s="10">
        <v>3.47</v>
      </c>
      <c r="K5505" s="8" t="s">
        <v>33763</v>
      </c>
      <c r="L5505" s="8"/>
      <c r="M5505" s="8"/>
      <c r="N5505" s="51" t="s">
        <v>33776</v>
      </c>
      <c r="O5505" s="51" t="s">
        <v>52</v>
      </c>
      <c r="P5505" s="51"/>
      <c r="Q5505" s="51"/>
      <c r="R5505" s="51" t="s">
        <v>33777</v>
      </c>
      <c r="S5505" s="51" t="s">
        <v>485</v>
      </c>
      <c r="T5505" s="11" t="str">
        <f t="shared" si="2"/>
        <v>Deverius Brown</v>
      </c>
      <c r="U5505" s="57" t="s">
        <v>76</v>
      </c>
      <c r="V5505" s="51" t="s">
        <v>33778</v>
      </c>
      <c r="W5505" s="51"/>
      <c r="X5505" s="8" t="s">
        <v>33766</v>
      </c>
      <c r="Y5505" s="51" t="s">
        <v>60</v>
      </c>
      <c r="Z5505" s="56" t="s">
        <v>33767</v>
      </c>
      <c r="AA5505" s="51" t="s">
        <v>60</v>
      </c>
      <c r="AB5505" s="51" t="s">
        <v>60</v>
      </c>
      <c r="AC5505" s="51" t="s">
        <v>60</v>
      </c>
      <c r="AD5505" s="51" t="s">
        <v>60</v>
      </c>
      <c r="AE5505" s="51" t="s">
        <v>33768</v>
      </c>
      <c r="AF5505" s="8" t="s">
        <v>33769</v>
      </c>
      <c r="AG5505" s="8" t="s">
        <v>4313</v>
      </c>
      <c r="AH5505" s="8" t="s">
        <v>4581</v>
      </c>
      <c r="AI5505" s="8" t="s">
        <v>233</v>
      </c>
      <c r="AJ5505" s="8"/>
      <c r="AK5505" s="8" t="s">
        <v>22168</v>
      </c>
      <c r="AL5505" s="8" t="s">
        <v>5194</v>
      </c>
      <c r="AM5505" s="8" t="s">
        <v>4984</v>
      </c>
      <c r="AN5505" s="8" t="s">
        <v>33770</v>
      </c>
      <c r="AO5505" s="8" t="s">
        <v>33771</v>
      </c>
      <c r="AP5505" s="9" t="s">
        <v>33769</v>
      </c>
      <c r="AQ5505" s="28">
        <v>1867.0</v>
      </c>
    </row>
    <row r="5506">
      <c r="A5506" s="8" t="str">
        <f t="shared" si="1"/>
        <v>Bobby Breon</v>
      </c>
      <c r="B5506" s="51" t="s">
        <v>33760</v>
      </c>
      <c r="C5506" s="51" t="s">
        <v>33435</v>
      </c>
      <c r="D5506" s="2" t="s">
        <v>4297</v>
      </c>
      <c r="E5506" s="8" t="s">
        <v>33761</v>
      </c>
      <c r="F5506" s="8" t="s">
        <v>3309</v>
      </c>
      <c r="G5506" s="51" t="s">
        <v>32225</v>
      </c>
      <c r="H5506" s="8" t="s">
        <v>33762</v>
      </c>
      <c r="I5506" s="8" t="s">
        <v>2373</v>
      </c>
      <c r="J5506" s="10">
        <v>3.47</v>
      </c>
      <c r="K5506" s="8" t="s">
        <v>33763</v>
      </c>
      <c r="L5506" s="8"/>
      <c r="M5506" s="8"/>
      <c r="N5506" s="51" t="s">
        <v>33779</v>
      </c>
      <c r="O5506" s="51" t="s">
        <v>52</v>
      </c>
      <c r="P5506" s="51"/>
      <c r="Q5506" s="51"/>
      <c r="R5506" s="51" t="s">
        <v>1541</v>
      </c>
      <c r="S5506" s="51" t="s">
        <v>33780</v>
      </c>
      <c r="T5506" s="11" t="str">
        <f t="shared" si="2"/>
        <v>Bobby Breon</v>
      </c>
      <c r="U5506" s="51" t="s">
        <v>106</v>
      </c>
      <c r="V5506" s="51" t="s">
        <v>33781</v>
      </c>
      <c r="W5506" s="51" t="s">
        <v>33782</v>
      </c>
      <c r="X5506" s="8" t="s">
        <v>33766</v>
      </c>
      <c r="Y5506" s="51" t="s">
        <v>60</v>
      </c>
      <c r="Z5506" s="56" t="s">
        <v>33767</v>
      </c>
      <c r="AA5506" s="56" t="s">
        <v>33783</v>
      </c>
      <c r="AB5506" s="51" t="s">
        <v>60</v>
      </c>
      <c r="AC5506" s="56" t="s">
        <v>33784</v>
      </c>
      <c r="AD5506" s="51" t="s">
        <v>60</v>
      </c>
      <c r="AE5506" s="51" t="s">
        <v>33768</v>
      </c>
      <c r="AF5506" s="8" t="s">
        <v>33769</v>
      </c>
      <c r="AG5506" s="8" t="s">
        <v>4313</v>
      </c>
      <c r="AH5506" s="8" t="s">
        <v>4581</v>
      </c>
      <c r="AI5506" s="8" t="s">
        <v>233</v>
      </c>
      <c r="AJ5506" s="8"/>
      <c r="AK5506" s="8" t="s">
        <v>22168</v>
      </c>
      <c r="AL5506" s="8" t="s">
        <v>5194</v>
      </c>
      <c r="AM5506" s="8" t="s">
        <v>4984</v>
      </c>
      <c r="AN5506" s="8" t="s">
        <v>33770</v>
      </c>
      <c r="AO5506" s="8" t="s">
        <v>33771</v>
      </c>
      <c r="AP5506" s="9" t="s">
        <v>33769</v>
      </c>
      <c r="AQ5506" s="11">
        <v>1867.0</v>
      </c>
    </row>
    <row r="5507">
      <c r="A5507" s="8" t="str">
        <f t="shared" si="1"/>
        <v>Ashley Turpin</v>
      </c>
      <c r="B5507" s="8" t="s">
        <v>33760</v>
      </c>
      <c r="C5507" s="51" t="s">
        <v>33435</v>
      </c>
      <c r="D5507" s="2" t="s">
        <v>4297</v>
      </c>
      <c r="E5507" s="8" t="s">
        <v>33761</v>
      </c>
      <c r="F5507" s="8" t="s">
        <v>3309</v>
      </c>
      <c r="G5507" s="51" t="s">
        <v>32225</v>
      </c>
      <c r="H5507" s="8" t="s">
        <v>33762</v>
      </c>
      <c r="I5507" s="8" t="s">
        <v>2373</v>
      </c>
      <c r="J5507" s="10">
        <v>3.47</v>
      </c>
      <c r="K5507" s="8" t="s">
        <v>33763</v>
      </c>
      <c r="L5507" s="8"/>
      <c r="M5507" s="8"/>
      <c r="N5507" s="51" t="s">
        <v>33785</v>
      </c>
      <c r="O5507" s="51" t="s">
        <v>52</v>
      </c>
      <c r="P5507" s="51"/>
      <c r="Q5507" s="51"/>
      <c r="R5507" s="57" t="s">
        <v>5711</v>
      </c>
      <c r="S5507" s="57" t="s">
        <v>33786</v>
      </c>
      <c r="T5507" s="11" t="str">
        <f t="shared" si="2"/>
        <v>Ashley Turpin</v>
      </c>
      <c r="U5507" s="57" t="s">
        <v>80</v>
      </c>
      <c r="V5507" s="57" t="s">
        <v>33787</v>
      </c>
      <c r="W5507" s="57" t="s">
        <v>33782</v>
      </c>
      <c r="X5507" s="8" t="s">
        <v>33766</v>
      </c>
      <c r="Y5507" s="51" t="s">
        <v>60</v>
      </c>
      <c r="Z5507" s="56" t="s">
        <v>33767</v>
      </c>
      <c r="AA5507" s="51" t="s">
        <v>60</v>
      </c>
      <c r="AB5507" s="51" t="s">
        <v>60</v>
      </c>
      <c r="AC5507" s="51" t="s">
        <v>60</v>
      </c>
      <c r="AD5507" s="51" t="s">
        <v>60</v>
      </c>
      <c r="AE5507" s="51" t="s">
        <v>33768</v>
      </c>
      <c r="AF5507" s="8" t="s">
        <v>33769</v>
      </c>
      <c r="AG5507" s="8" t="s">
        <v>4313</v>
      </c>
      <c r="AH5507" s="8" t="s">
        <v>4581</v>
      </c>
      <c r="AI5507" s="13" t="s">
        <v>233</v>
      </c>
      <c r="AJ5507" s="8"/>
      <c r="AK5507" s="8" t="s">
        <v>22168</v>
      </c>
      <c r="AL5507" s="8" t="s">
        <v>5194</v>
      </c>
      <c r="AM5507" s="8" t="s">
        <v>4984</v>
      </c>
      <c r="AN5507" s="8" t="s">
        <v>33770</v>
      </c>
      <c r="AO5507" s="8" t="s">
        <v>33771</v>
      </c>
      <c r="AP5507" s="15" t="s">
        <v>33769</v>
      </c>
      <c r="AQ5507" s="11">
        <v>1867.0</v>
      </c>
    </row>
    <row r="5508">
      <c r="A5508" s="8" t="str">
        <f t="shared" si="1"/>
        <v>Maxx Bradley</v>
      </c>
      <c r="B5508" s="8" t="s">
        <v>33760</v>
      </c>
      <c r="C5508" s="51" t="s">
        <v>33435</v>
      </c>
      <c r="D5508" s="2" t="s">
        <v>4297</v>
      </c>
      <c r="E5508" s="51" t="s">
        <v>33761</v>
      </c>
      <c r="F5508" s="51" t="s">
        <v>3309</v>
      </c>
      <c r="G5508" s="51" t="s">
        <v>32225</v>
      </c>
      <c r="H5508" s="51" t="s">
        <v>33762</v>
      </c>
      <c r="I5508" s="59" t="s">
        <v>2373</v>
      </c>
      <c r="J5508" s="60">
        <v>3.47</v>
      </c>
      <c r="K5508" s="51" t="s">
        <v>33763</v>
      </c>
      <c r="L5508" s="51"/>
      <c r="M5508" s="51"/>
      <c r="N5508" s="51" t="s">
        <v>33788</v>
      </c>
      <c r="O5508" s="51" t="s">
        <v>52</v>
      </c>
      <c r="P5508" s="51"/>
      <c r="Q5508" s="51"/>
      <c r="R5508" s="51" t="s">
        <v>33789</v>
      </c>
      <c r="S5508" s="51" t="s">
        <v>615</v>
      </c>
      <c r="T5508" s="11" t="str">
        <f t="shared" si="2"/>
        <v>Maxx Bradley</v>
      </c>
      <c r="U5508" s="51" t="s">
        <v>80</v>
      </c>
      <c r="V5508" s="51" t="s">
        <v>33790</v>
      </c>
      <c r="W5508" s="51"/>
      <c r="X5508" s="51" t="s">
        <v>33766</v>
      </c>
      <c r="Y5508" s="51" t="s">
        <v>60</v>
      </c>
      <c r="Z5508" s="56" t="s">
        <v>33767</v>
      </c>
      <c r="AA5508" s="51" t="s">
        <v>60</v>
      </c>
      <c r="AB5508" s="51" t="s">
        <v>60</v>
      </c>
      <c r="AC5508" s="51" t="s">
        <v>60</v>
      </c>
      <c r="AD5508" s="51" t="s">
        <v>60</v>
      </c>
      <c r="AE5508" s="51" t="s">
        <v>33768</v>
      </c>
      <c r="AF5508" s="51" t="s">
        <v>33769</v>
      </c>
      <c r="AG5508" s="51" t="s">
        <v>4313</v>
      </c>
      <c r="AH5508" s="51" t="s">
        <v>4581</v>
      </c>
      <c r="AI5508" s="51" t="s">
        <v>233</v>
      </c>
      <c r="AJ5508" s="51"/>
      <c r="AK5508" s="59" t="s">
        <v>22168</v>
      </c>
      <c r="AL5508" s="59" t="s">
        <v>5194</v>
      </c>
      <c r="AM5508" s="59" t="s">
        <v>4984</v>
      </c>
      <c r="AN5508" s="59" t="s">
        <v>33770</v>
      </c>
      <c r="AO5508" s="59" t="s">
        <v>33771</v>
      </c>
      <c r="AP5508" s="14" t="s">
        <v>33769</v>
      </c>
      <c r="AQ5508" s="68">
        <v>1867.0</v>
      </c>
    </row>
    <row r="5509">
      <c r="A5509" s="8" t="str">
        <f t="shared" si="1"/>
        <v>Val Schirmer</v>
      </c>
      <c r="B5509" s="51" t="s">
        <v>33760</v>
      </c>
      <c r="C5509" s="51" t="s">
        <v>33435</v>
      </c>
      <c r="D5509" s="2" t="s">
        <v>4297</v>
      </c>
      <c r="E5509" s="8" t="s">
        <v>33761</v>
      </c>
      <c r="F5509" s="8" t="s">
        <v>3309</v>
      </c>
      <c r="G5509" s="51" t="s">
        <v>32225</v>
      </c>
      <c r="H5509" s="13" t="s">
        <v>33762</v>
      </c>
      <c r="I5509" s="8" t="s">
        <v>2373</v>
      </c>
      <c r="J5509" s="10">
        <v>3.47</v>
      </c>
      <c r="K5509" s="8" t="s">
        <v>33763</v>
      </c>
      <c r="L5509" s="8"/>
      <c r="M5509" s="8"/>
      <c r="N5509" s="51" t="s">
        <v>33791</v>
      </c>
      <c r="O5509" s="51" t="s">
        <v>52</v>
      </c>
      <c r="P5509" s="51"/>
      <c r="Q5509" s="51"/>
      <c r="R5509" s="51" t="s">
        <v>33792</v>
      </c>
      <c r="S5509" s="51" t="s">
        <v>33793</v>
      </c>
      <c r="T5509" s="11" t="str">
        <f t="shared" si="2"/>
        <v>Val Schirmer</v>
      </c>
      <c r="U5509" s="51" t="s">
        <v>80</v>
      </c>
      <c r="V5509" s="51"/>
      <c r="W5509" s="51"/>
      <c r="X5509" s="8" t="s">
        <v>33766</v>
      </c>
      <c r="Y5509" s="51" t="s">
        <v>60</v>
      </c>
      <c r="Z5509" s="56" t="s">
        <v>33767</v>
      </c>
      <c r="AA5509" s="51" t="s">
        <v>60</v>
      </c>
      <c r="AB5509" s="51" t="s">
        <v>60</v>
      </c>
      <c r="AC5509" s="51" t="s">
        <v>60</v>
      </c>
      <c r="AD5509" s="51" t="s">
        <v>60</v>
      </c>
      <c r="AE5509" s="51" t="s">
        <v>33768</v>
      </c>
      <c r="AF5509" s="8" t="s">
        <v>33769</v>
      </c>
      <c r="AG5509" s="8" t="s">
        <v>4313</v>
      </c>
      <c r="AH5509" s="8" t="s">
        <v>4581</v>
      </c>
      <c r="AI5509" s="8" t="s">
        <v>233</v>
      </c>
      <c r="AJ5509" s="8"/>
      <c r="AK5509" s="8" t="s">
        <v>22168</v>
      </c>
      <c r="AL5509" s="8" t="s">
        <v>5194</v>
      </c>
      <c r="AM5509" s="8" t="s">
        <v>4984</v>
      </c>
      <c r="AN5509" s="8" t="s">
        <v>33770</v>
      </c>
      <c r="AO5509" s="8" t="s">
        <v>33771</v>
      </c>
      <c r="AP5509" s="9" t="s">
        <v>33769</v>
      </c>
      <c r="AQ5509" s="28">
        <v>1867.0</v>
      </c>
    </row>
    <row r="5510">
      <c r="A5510" s="8" t="str">
        <f t="shared" si="1"/>
        <v>Annika Franken</v>
      </c>
      <c r="B5510" s="8" t="s">
        <v>33794</v>
      </c>
      <c r="C5510" s="51" t="s">
        <v>33435</v>
      </c>
      <c r="D5510" s="2" t="s">
        <v>4297</v>
      </c>
      <c r="E5510" s="8" t="s">
        <v>33795</v>
      </c>
      <c r="F5510" s="8" t="s">
        <v>3309</v>
      </c>
      <c r="G5510" s="51" t="s">
        <v>32225</v>
      </c>
      <c r="H5510" s="8" t="s">
        <v>33796</v>
      </c>
      <c r="I5510" s="8" t="s">
        <v>1330</v>
      </c>
      <c r="J5510" s="10">
        <v>3.5</v>
      </c>
      <c r="K5510" s="8" t="s">
        <v>33797</v>
      </c>
      <c r="L5510" s="8"/>
      <c r="M5510" s="8"/>
      <c r="N5510" s="51" t="s">
        <v>33798</v>
      </c>
      <c r="O5510" s="51" t="s">
        <v>52</v>
      </c>
      <c r="P5510" s="51"/>
      <c r="Q5510" s="51"/>
      <c r="R5510" s="57" t="s">
        <v>27815</v>
      </c>
      <c r="S5510" s="57" t="s">
        <v>33799</v>
      </c>
      <c r="T5510" s="11" t="str">
        <f t="shared" si="2"/>
        <v>Annika Franken</v>
      </c>
      <c r="U5510" s="8" t="s">
        <v>8031</v>
      </c>
      <c r="V5510" s="57" t="s">
        <v>33800</v>
      </c>
      <c r="W5510" s="57" t="s">
        <v>33801</v>
      </c>
      <c r="X5510" s="8" t="s">
        <v>33802</v>
      </c>
      <c r="Y5510" s="51" t="s">
        <v>60</v>
      </c>
      <c r="Z5510" s="56" t="s">
        <v>20243</v>
      </c>
      <c r="AA5510" s="51" t="s">
        <v>60</v>
      </c>
      <c r="AB5510" s="56" t="s">
        <v>20244</v>
      </c>
      <c r="AC5510" s="51" t="s">
        <v>60</v>
      </c>
      <c r="AD5510" s="56" t="s">
        <v>33803</v>
      </c>
      <c r="AE5510" s="51" t="s">
        <v>33804</v>
      </c>
      <c r="AF5510" s="8" t="s">
        <v>33805</v>
      </c>
      <c r="AG5510" s="8" t="s">
        <v>4313</v>
      </c>
      <c r="AH5510" s="8" t="s">
        <v>194</v>
      </c>
      <c r="AI5510" s="8" t="s">
        <v>233</v>
      </c>
      <c r="AJ5510" s="8"/>
      <c r="AK5510" s="8"/>
      <c r="AL5510" s="8"/>
      <c r="AM5510" s="8"/>
      <c r="AN5510" s="8" t="s">
        <v>14183</v>
      </c>
      <c r="AO5510" s="8" t="s">
        <v>33806</v>
      </c>
      <c r="AP5510" s="15" t="s">
        <v>33805</v>
      </c>
      <c r="AQ5510" s="11">
        <v>2245.0</v>
      </c>
    </row>
    <row r="5511">
      <c r="A5511" s="8" t="str">
        <f t="shared" si="1"/>
        <v>Jacob Connealy</v>
      </c>
      <c r="B5511" s="8" t="s">
        <v>33794</v>
      </c>
      <c r="C5511" s="51" t="s">
        <v>33435</v>
      </c>
      <c r="D5511" s="2" t="s">
        <v>4297</v>
      </c>
      <c r="E5511" s="8" t="s">
        <v>33795</v>
      </c>
      <c r="F5511" s="8" t="s">
        <v>3309</v>
      </c>
      <c r="G5511" s="51" t="s">
        <v>32225</v>
      </c>
      <c r="H5511" s="8" t="s">
        <v>33796</v>
      </c>
      <c r="I5511" s="8" t="s">
        <v>1330</v>
      </c>
      <c r="J5511" s="10">
        <v>3.5</v>
      </c>
      <c r="K5511" s="8" t="s">
        <v>33797</v>
      </c>
      <c r="L5511" s="8"/>
      <c r="M5511" s="8"/>
      <c r="N5511" s="51" t="s">
        <v>33807</v>
      </c>
      <c r="O5511" s="51" t="s">
        <v>52</v>
      </c>
      <c r="P5511" s="51"/>
      <c r="Q5511" s="51"/>
      <c r="R5511" s="57" t="s">
        <v>1222</v>
      </c>
      <c r="S5511" s="57" t="s">
        <v>33808</v>
      </c>
      <c r="T5511" s="11" t="str">
        <f t="shared" si="2"/>
        <v>Jacob Connealy</v>
      </c>
      <c r="U5511" s="8" t="s">
        <v>33809</v>
      </c>
      <c r="V5511" s="51" t="s">
        <v>33810</v>
      </c>
      <c r="W5511" s="57" t="s">
        <v>33811</v>
      </c>
      <c r="X5511" s="8" t="s">
        <v>33802</v>
      </c>
      <c r="Y5511" s="51" t="s">
        <v>60</v>
      </c>
      <c r="Z5511" s="56" t="s">
        <v>20243</v>
      </c>
      <c r="AA5511" s="51" t="s">
        <v>60</v>
      </c>
      <c r="AB5511" s="56" t="s">
        <v>20244</v>
      </c>
      <c r="AC5511" s="51" t="s">
        <v>60</v>
      </c>
      <c r="AD5511" s="56" t="s">
        <v>33803</v>
      </c>
      <c r="AE5511" s="51" t="s">
        <v>33804</v>
      </c>
      <c r="AF5511" s="8" t="s">
        <v>33805</v>
      </c>
      <c r="AG5511" s="8" t="s">
        <v>4313</v>
      </c>
      <c r="AH5511" s="8" t="s">
        <v>194</v>
      </c>
      <c r="AI5511" s="13" t="s">
        <v>233</v>
      </c>
      <c r="AJ5511" s="8"/>
      <c r="AK5511" s="8"/>
      <c r="AL5511" s="8"/>
      <c r="AM5511" s="8"/>
      <c r="AN5511" s="8" t="s">
        <v>14183</v>
      </c>
      <c r="AO5511" s="8" t="s">
        <v>33806</v>
      </c>
      <c r="AP5511" s="15" t="s">
        <v>33805</v>
      </c>
      <c r="AQ5511" s="11">
        <v>2245.0</v>
      </c>
    </row>
    <row r="5512">
      <c r="A5512" s="8" t="str">
        <f t="shared" si="1"/>
        <v>Peyton Hajok</v>
      </c>
      <c r="B5512" s="8" t="s">
        <v>33794</v>
      </c>
      <c r="C5512" s="51" t="s">
        <v>33435</v>
      </c>
      <c r="D5512" s="2" t="s">
        <v>4297</v>
      </c>
      <c r="E5512" s="8" t="s">
        <v>33795</v>
      </c>
      <c r="F5512" s="8" t="s">
        <v>3309</v>
      </c>
      <c r="G5512" s="51" t="s">
        <v>32225</v>
      </c>
      <c r="H5512" s="8" t="s">
        <v>33796</v>
      </c>
      <c r="I5512" s="8" t="s">
        <v>1330</v>
      </c>
      <c r="J5512" s="10">
        <v>3.5</v>
      </c>
      <c r="K5512" s="8" t="s">
        <v>33797</v>
      </c>
      <c r="L5512" s="8"/>
      <c r="M5512" s="8"/>
      <c r="N5512" s="51" t="s">
        <v>33812</v>
      </c>
      <c r="O5512" s="51" t="s">
        <v>52</v>
      </c>
      <c r="P5512" s="51"/>
      <c r="Q5512" s="51"/>
      <c r="R5512" s="57" t="s">
        <v>18132</v>
      </c>
      <c r="S5512" s="57" t="s">
        <v>33813</v>
      </c>
      <c r="T5512" s="11" t="str">
        <f t="shared" si="2"/>
        <v>Peyton Hajok</v>
      </c>
      <c r="U5512" s="8" t="s">
        <v>167</v>
      </c>
      <c r="V5512" s="51" t="s">
        <v>33814</v>
      </c>
      <c r="W5512" s="57" t="s">
        <v>33815</v>
      </c>
      <c r="X5512" s="8" t="s">
        <v>33802</v>
      </c>
      <c r="Y5512" s="51" t="s">
        <v>60</v>
      </c>
      <c r="Z5512" s="56" t="s">
        <v>20243</v>
      </c>
      <c r="AA5512" s="51" t="s">
        <v>60</v>
      </c>
      <c r="AB5512" s="56" t="s">
        <v>20244</v>
      </c>
      <c r="AC5512" s="51" t="s">
        <v>60</v>
      </c>
      <c r="AD5512" s="56" t="s">
        <v>33803</v>
      </c>
      <c r="AE5512" s="51" t="s">
        <v>33804</v>
      </c>
      <c r="AF5512" s="8" t="s">
        <v>33805</v>
      </c>
      <c r="AG5512" s="8" t="s">
        <v>4313</v>
      </c>
      <c r="AH5512" s="8" t="s">
        <v>194</v>
      </c>
      <c r="AI5512" s="13" t="s">
        <v>233</v>
      </c>
      <c r="AJ5512" s="8"/>
      <c r="AK5512" s="8"/>
      <c r="AL5512" s="8"/>
      <c r="AM5512" s="8"/>
      <c r="AN5512" s="8" t="s">
        <v>14183</v>
      </c>
      <c r="AO5512" s="8" t="s">
        <v>33806</v>
      </c>
      <c r="AP5512" s="15" t="s">
        <v>33805</v>
      </c>
      <c r="AQ5512" s="11">
        <v>2245.0</v>
      </c>
    </row>
    <row r="5513">
      <c r="A5513" s="8" t="str">
        <f t="shared" si="1"/>
        <v>Jacob Cofer</v>
      </c>
      <c r="B5513" s="51" t="s">
        <v>33794</v>
      </c>
      <c r="C5513" s="51" t="s">
        <v>33435</v>
      </c>
      <c r="D5513" s="2" t="s">
        <v>4297</v>
      </c>
      <c r="E5513" s="8" t="s">
        <v>33795</v>
      </c>
      <c r="F5513" s="8" t="s">
        <v>3309</v>
      </c>
      <c r="G5513" s="51" t="s">
        <v>32225</v>
      </c>
      <c r="H5513" s="8" t="s">
        <v>33796</v>
      </c>
      <c r="I5513" s="8" t="s">
        <v>1330</v>
      </c>
      <c r="J5513" s="10">
        <v>3.5</v>
      </c>
      <c r="K5513" s="8" t="s">
        <v>33797</v>
      </c>
      <c r="L5513" s="8"/>
      <c r="M5513" s="8"/>
      <c r="N5513" s="51" t="s">
        <v>33816</v>
      </c>
      <c r="O5513" s="51" t="s">
        <v>52</v>
      </c>
      <c r="P5513" s="51"/>
      <c r="Q5513" s="51"/>
      <c r="R5513" s="51" t="s">
        <v>1222</v>
      </c>
      <c r="S5513" s="51" t="s">
        <v>33817</v>
      </c>
      <c r="T5513" s="11" t="str">
        <f t="shared" si="2"/>
        <v>Jacob Cofer</v>
      </c>
      <c r="U5513" s="8" t="s">
        <v>106</v>
      </c>
      <c r="V5513" s="51" t="s">
        <v>33818</v>
      </c>
      <c r="W5513" s="51" t="s">
        <v>33819</v>
      </c>
      <c r="X5513" s="8" t="s">
        <v>33802</v>
      </c>
      <c r="Y5513" s="51" t="s">
        <v>60</v>
      </c>
      <c r="Z5513" s="56" t="s">
        <v>20243</v>
      </c>
      <c r="AA5513" s="51" t="s">
        <v>60</v>
      </c>
      <c r="AB5513" s="56" t="s">
        <v>20244</v>
      </c>
      <c r="AC5513" s="51" t="s">
        <v>60</v>
      </c>
      <c r="AD5513" s="56" t="s">
        <v>33803</v>
      </c>
      <c r="AE5513" s="51" t="s">
        <v>33804</v>
      </c>
      <c r="AF5513" s="8" t="s">
        <v>33805</v>
      </c>
      <c r="AG5513" s="8" t="s">
        <v>4313</v>
      </c>
      <c r="AH5513" s="8" t="s">
        <v>194</v>
      </c>
      <c r="AI5513" s="8" t="s">
        <v>233</v>
      </c>
      <c r="AJ5513" s="8"/>
      <c r="AK5513" s="8"/>
      <c r="AL5513" s="8"/>
      <c r="AM5513" s="8"/>
      <c r="AN5513" s="8" t="s">
        <v>14183</v>
      </c>
      <c r="AO5513" s="8" t="s">
        <v>33806</v>
      </c>
      <c r="AP5513" s="9" t="s">
        <v>33805</v>
      </c>
      <c r="AQ5513" s="11">
        <v>2245.0</v>
      </c>
    </row>
    <row r="5514">
      <c r="A5514" s="8" t="str">
        <f t="shared" si="1"/>
        <v>MIke Lynam</v>
      </c>
      <c r="B5514" s="51" t="s">
        <v>33820</v>
      </c>
      <c r="C5514" s="51" t="s">
        <v>33821</v>
      </c>
      <c r="D5514" s="2" t="s">
        <v>4297</v>
      </c>
      <c r="E5514" s="8" t="s">
        <v>33822</v>
      </c>
      <c r="F5514" s="8" t="s">
        <v>3309</v>
      </c>
      <c r="G5514" s="51" t="s">
        <v>32225</v>
      </c>
      <c r="H5514" s="8" t="s">
        <v>33823</v>
      </c>
      <c r="I5514" s="8" t="s">
        <v>16552</v>
      </c>
      <c r="J5514" s="10">
        <v>3.2</v>
      </c>
      <c r="K5514" s="8" t="s">
        <v>33824</v>
      </c>
      <c r="L5514" s="8"/>
      <c r="M5514" s="8"/>
      <c r="N5514" s="51" t="s">
        <v>33825</v>
      </c>
      <c r="O5514" s="51" t="s">
        <v>52</v>
      </c>
      <c r="P5514" s="51"/>
      <c r="Q5514" s="51"/>
      <c r="R5514" s="8" t="s">
        <v>33826</v>
      </c>
      <c r="S5514" s="8" t="s">
        <v>33827</v>
      </c>
      <c r="T5514" s="11" t="str">
        <f t="shared" si="2"/>
        <v>MIke Lynam</v>
      </c>
      <c r="U5514" s="8" t="s">
        <v>412</v>
      </c>
      <c r="V5514" s="51"/>
      <c r="W5514" s="8" t="s">
        <v>33828</v>
      </c>
      <c r="X5514" s="8" t="s">
        <v>33829</v>
      </c>
      <c r="Y5514" s="51" t="s">
        <v>60</v>
      </c>
      <c r="Z5514" s="56" t="s">
        <v>33830</v>
      </c>
      <c r="AA5514" s="51" t="s">
        <v>60</v>
      </c>
      <c r="AB5514" s="56" t="s">
        <v>33831</v>
      </c>
      <c r="AC5514" s="51" t="s">
        <v>60</v>
      </c>
      <c r="AD5514" s="56" t="s">
        <v>33832</v>
      </c>
      <c r="AE5514" s="51" t="s">
        <v>33833</v>
      </c>
      <c r="AF5514" s="8" t="s">
        <v>33834</v>
      </c>
      <c r="AG5514" s="8" t="s">
        <v>4313</v>
      </c>
      <c r="AH5514" s="8" t="s">
        <v>4581</v>
      </c>
      <c r="AI5514" s="8" t="s">
        <v>233</v>
      </c>
      <c r="AJ5514" s="8"/>
      <c r="AK5514" s="8"/>
      <c r="AL5514" s="8"/>
      <c r="AM5514" s="8" t="s">
        <v>2322</v>
      </c>
      <c r="AN5514" s="8" t="s">
        <v>33835</v>
      </c>
      <c r="AO5514" s="8" t="s">
        <v>9509</v>
      </c>
      <c r="AP5514" s="9" t="s">
        <v>33834</v>
      </c>
      <c r="AQ5514" s="11">
        <v>721.0</v>
      </c>
    </row>
    <row r="5515">
      <c r="A5515" s="8" t="str">
        <f t="shared" si="1"/>
        <v>Daylon Smith</v>
      </c>
      <c r="B5515" s="51" t="s">
        <v>33820</v>
      </c>
      <c r="C5515" s="51" t="s">
        <v>33821</v>
      </c>
      <c r="D5515" s="2" t="s">
        <v>4297</v>
      </c>
      <c r="E5515" s="8" t="s">
        <v>33822</v>
      </c>
      <c r="F5515" s="8" t="s">
        <v>3309</v>
      </c>
      <c r="G5515" s="51" t="s">
        <v>32225</v>
      </c>
      <c r="H5515" s="8" t="s">
        <v>33823</v>
      </c>
      <c r="I5515" s="8" t="s">
        <v>16552</v>
      </c>
      <c r="J5515" s="10">
        <v>3.2</v>
      </c>
      <c r="K5515" s="8" t="s">
        <v>33824</v>
      </c>
      <c r="L5515" s="8"/>
      <c r="M5515" s="8"/>
      <c r="N5515" s="51" t="s">
        <v>33836</v>
      </c>
      <c r="O5515" s="51" t="s">
        <v>52</v>
      </c>
      <c r="P5515" s="51"/>
      <c r="Q5515" s="51"/>
      <c r="R5515" s="8" t="s">
        <v>33837</v>
      </c>
      <c r="S5515" s="8" t="s">
        <v>941</v>
      </c>
      <c r="T5515" s="11" t="str">
        <f t="shared" si="2"/>
        <v>Daylon Smith</v>
      </c>
      <c r="U5515" s="51" t="s">
        <v>55</v>
      </c>
      <c r="V5515" s="51" t="s">
        <v>33838</v>
      </c>
      <c r="W5515" s="8" t="s">
        <v>33828</v>
      </c>
      <c r="X5515" s="8" t="s">
        <v>33829</v>
      </c>
      <c r="Y5515" s="51" t="s">
        <v>60</v>
      </c>
      <c r="Z5515" s="56" t="s">
        <v>33830</v>
      </c>
      <c r="AA5515" s="51" t="s">
        <v>60</v>
      </c>
      <c r="AB5515" s="56" t="s">
        <v>33831</v>
      </c>
      <c r="AC5515" s="56" t="s">
        <v>33839</v>
      </c>
      <c r="AD5515" s="56" t="s">
        <v>33832</v>
      </c>
      <c r="AE5515" s="51" t="s">
        <v>33833</v>
      </c>
      <c r="AF5515" s="8" t="s">
        <v>33834</v>
      </c>
      <c r="AG5515" s="8" t="s">
        <v>4313</v>
      </c>
      <c r="AH5515" s="8" t="s">
        <v>4581</v>
      </c>
      <c r="AI5515" s="8" t="s">
        <v>233</v>
      </c>
      <c r="AJ5515" s="8"/>
      <c r="AK5515" s="8"/>
      <c r="AL5515" s="8"/>
      <c r="AM5515" s="8" t="s">
        <v>2322</v>
      </c>
      <c r="AN5515" s="8" t="s">
        <v>33835</v>
      </c>
      <c r="AO5515" s="8" t="s">
        <v>9509</v>
      </c>
      <c r="AP5515" s="9" t="s">
        <v>33834</v>
      </c>
      <c r="AQ5515" s="11">
        <v>721.0</v>
      </c>
    </row>
    <row r="5516">
      <c r="A5516" s="8" t="str">
        <f t="shared" si="1"/>
        <v>Chris Yoder</v>
      </c>
      <c r="B5516" s="20" t="s">
        <v>33820</v>
      </c>
      <c r="C5516" s="51" t="s">
        <v>33821</v>
      </c>
      <c r="D5516" s="69" t="s">
        <v>4297</v>
      </c>
      <c r="E5516" s="72" t="s">
        <v>33822</v>
      </c>
      <c r="F5516" s="84" t="s">
        <v>3309</v>
      </c>
      <c r="G5516" s="61" t="s">
        <v>32225</v>
      </c>
      <c r="H5516" s="70">
        <v>154721.0</v>
      </c>
      <c r="I5516" s="63" t="s">
        <v>16552</v>
      </c>
      <c r="J5516" s="60">
        <v>3.2</v>
      </c>
      <c r="K5516" s="18" t="s">
        <v>33824</v>
      </c>
      <c r="L5516" s="18"/>
      <c r="M5516" s="18"/>
      <c r="N5516" s="51" t="s">
        <v>33840</v>
      </c>
      <c r="O5516" s="51" t="s">
        <v>52</v>
      </c>
      <c r="P5516" s="61" t="s">
        <v>207</v>
      </c>
      <c r="Q5516" s="72"/>
      <c r="R5516" s="51" t="s">
        <v>791</v>
      </c>
      <c r="S5516" s="51" t="s">
        <v>8719</v>
      </c>
      <c r="T5516" s="11" t="str">
        <f t="shared" si="2"/>
        <v>Chris Yoder</v>
      </c>
      <c r="U5516" s="51" t="s">
        <v>80</v>
      </c>
      <c r="V5516" s="51" t="s">
        <v>33841</v>
      </c>
      <c r="W5516" s="51"/>
      <c r="X5516" s="72" t="s">
        <v>33829</v>
      </c>
      <c r="Y5516" s="72"/>
      <c r="Z5516" s="72"/>
      <c r="AA5516" s="72"/>
      <c r="AB5516" s="72"/>
      <c r="AC5516" s="72"/>
      <c r="AD5516" s="72"/>
      <c r="AE5516" s="72" t="s">
        <v>33833</v>
      </c>
      <c r="AF5516" s="72" t="s">
        <v>33834</v>
      </c>
      <c r="AG5516" s="72" t="s">
        <v>4313</v>
      </c>
      <c r="AH5516" s="72" t="s">
        <v>4581</v>
      </c>
      <c r="AI5516" s="77" t="s">
        <v>233</v>
      </c>
      <c r="AJ5516" s="77"/>
      <c r="AK5516" s="63"/>
      <c r="AL5516" s="63"/>
      <c r="AM5516" s="63" t="s">
        <v>2322</v>
      </c>
      <c r="AN5516" s="64">
        <v>0.6839708561020036</v>
      </c>
      <c r="AO5516" s="120">
        <v>50240.0</v>
      </c>
      <c r="AP5516" s="26" t="s">
        <v>33834</v>
      </c>
      <c r="AQ5516" s="74">
        <v>721.0</v>
      </c>
    </row>
    <row r="5517">
      <c r="A5517" s="8" t="str">
        <f t="shared" si="1"/>
        <v>AC Noah has been removed. </v>
      </c>
      <c r="B5517" s="51" t="s">
        <v>33820</v>
      </c>
      <c r="C5517" s="51" t="s">
        <v>33821</v>
      </c>
      <c r="D5517" s="2" t="s">
        <v>4297</v>
      </c>
      <c r="E5517" s="8" t="s">
        <v>33822</v>
      </c>
      <c r="F5517" s="8" t="s">
        <v>3309</v>
      </c>
      <c r="G5517" s="51" t="s">
        <v>32225</v>
      </c>
      <c r="H5517" s="8" t="s">
        <v>33842</v>
      </c>
      <c r="I5517" s="8" t="s">
        <v>16552</v>
      </c>
      <c r="J5517" s="10">
        <v>3.2</v>
      </c>
      <c r="K5517" s="8" t="s">
        <v>33824</v>
      </c>
      <c r="L5517" s="8"/>
      <c r="M5517" s="8"/>
      <c r="N5517" s="51" t="s">
        <v>33843</v>
      </c>
      <c r="O5517" s="51" t="s">
        <v>52</v>
      </c>
      <c r="P5517" s="51"/>
      <c r="Q5517" s="51" t="s">
        <v>277</v>
      </c>
      <c r="R5517" s="51" t="s">
        <v>33844</v>
      </c>
      <c r="S5517" s="51"/>
      <c r="T5517" s="11" t="str">
        <f t="shared" si="2"/>
        <v>AC Noah has been removed. </v>
      </c>
      <c r="U5517" s="51"/>
      <c r="V5517" s="51"/>
      <c r="W5517" s="51"/>
      <c r="X5517" s="8" t="s">
        <v>33829</v>
      </c>
      <c r="Y5517" s="51" t="s">
        <v>60</v>
      </c>
      <c r="Z5517" s="56" t="s">
        <v>33845</v>
      </c>
      <c r="AA5517" s="51" t="s">
        <v>60</v>
      </c>
      <c r="AB5517" s="51" t="s">
        <v>60</v>
      </c>
      <c r="AC5517" s="51" t="s">
        <v>60</v>
      </c>
      <c r="AD5517" s="51" t="s">
        <v>60</v>
      </c>
      <c r="AE5517" s="51" t="s">
        <v>33833</v>
      </c>
      <c r="AF5517" s="8" t="s">
        <v>33834</v>
      </c>
      <c r="AG5517" s="8" t="s">
        <v>4313</v>
      </c>
      <c r="AH5517" s="8" t="s">
        <v>4581</v>
      </c>
      <c r="AI5517" s="8" t="s">
        <v>233</v>
      </c>
      <c r="AJ5517" s="8"/>
      <c r="AK5517" s="8"/>
      <c r="AL5517" s="8"/>
      <c r="AM5517" s="8" t="s">
        <v>2322</v>
      </c>
      <c r="AN5517" s="8" t="s">
        <v>33835</v>
      </c>
      <c r="AO5517" s="8" t="s">
        <v>9509</v>
      </c>
      <c r="AP5517" s="9" t="s">
        <v>33834</v>
      </c>
      <c r="AQ5517" s="11">
        <v>721.0</v>
      </c>
    </row>
    <row r="5518">
      <c r="A5518" s="8" t="str">
        <f t="shared" si="1"/>
        <v>Kyle Wilson</v>
      </c>
      <c r="B5518" s="51" t="s">
        <v>33846</v>
      </c>
      <c r="C5518" s="51" t="s">
        <v>33821</v>
      </c>
      <c r="D5518" s="2" t="s">
        <v>4297</v>
      </c>
      <c r="E5518" s="8" t="s">
        <v>33847</v>
      </c>
      <c r="F5518" s="8" t="s">
        <v>3309</v>
      </c>
      <c r="G5518" s="51" t="s">
        <v>32225</v>
      </c>
      <c r="H5518" s="8" t="s">
        <v>33848</v>
      </c>
      <c r="I5518" s="8" t="s">
        <v>22996</v>
      </c>
      <c r="J5518" s="10">
        <v>3.46</v>
      </c>
      <c r="K5518" s="8" t="s">
        <v>33849</v>
      </c>
      <c r="L5518" s="8"/>
      <c r="M5518" s="8"/>
      <c r="N5518" s="51" t="s">
        <v>33850</v>
      </c>
      <c r="O5518" s="51" t="s">
        <v>52</v>
      </c>
      <c r="P5518" s="51"/>
      <c r="Q5518" s="51"/>
      <c r="R5518" s="51" t="s">
        <v>1275</v>
      </c>
      <c r="S5518" s="51" t="s">
        <v>3011</v>
      </c>
      <c r="T5518" s="11" t="str">
        <f t="shared" si="2"/>
        <v>Kyle Wilson</v>
      </c>
      <c r="U5518" s="8" t="s">
        <v>55</v>
      </c>
      <c r="V5518" s="51" t="s">
        <v>33851</v>
      </c>
      <c r="W5518" s="8" t="s">
        <v>33852</v>
      </c>
      <c r="X5518" s="8" t="s">
        <v>33853</v>
      </c>
      <c r="Y5518" s="51" t="s">
        <v>60</v>
      </c>
      <c r="Z5518" s="56" t="s">
        <v>33752</v>
      </c>
      <c r="AA5518" s="51" t="s">
        <v>60</v>
      </c>
      <c r="AB5518" s="56" t="s">
        <v>33753</v>
      </c>
      <c r="AC5518" s="56" t="s">
        <v>33854</v>
      </c>
      <c r="AD5518" s="56" t="s">
        <v>33855</v>
      </c>
      <c r="AE5518" s="51" t="s">
        <v>33856</v>
      </c>
      <c r="AF5518" s="8" t="s">
        <v>33857</v>
      </c>
      <c r="AG5518" s="8" t="s">
        <v>4313</v>
      </c>
      <c r="AH5518" s="8" t="s">
        <v>4581</v>
      </c>
      <c r="AI5518" s="8" t="s">
        <v>233</v>
      </c>
      <c r="AJ5518" s="8"/>
      <c r="AK5518" s="8" t="s">
        <v>33858</v>
      </c>
      <c r="AL5518" s="8" t="s">
        <v>33859</v>
      </c>
      <c r="AM5518" s="8" t="s">
        <v>2322</v>
      </c>
      <c r="AN5518" s="8" t="s">
        <v>33860</v>
      </c>
      <c r="AO5518" s="8" t="s">
        <v>33861</v>
      </c>
      <c r="AP5518" s="9" t="s">
        <v>33857</v>
      </c>
      <c r="AQ5518" s="11">
        <v>460.0</v>
      </c>
    </row>
    <row r="5519">
      <c r="A5519" s="8" t="str">
        <f t="shared" si="1"/>
        <v>Julio Martinez</v>
      </c>
      <c r="B5519" s="8" t="s">
        <v>33846</v>
      </c>
      <c r="C5519" s="51" t="s">
        <v>33821</v>
      </c>
      <c r="D5519" s="9" t="s">
        <v>4297</v>
      </c>
      <c r="E5519" s="8" t="s">
        <v>33847</v>
      </c>
      <c r="F5519" s="8" t="s">
        <v>3309</v>
      </c>
      <c r="G5519" s="8" t="s">
        <v>32225</v>
      </c>
      <c r="H5519" s="8" t="s">
        <v>33848</v>
      </c>
      <c r="I5519" s="8" t="s">
        <v>22996</v>
      </c>
      <c r="J5519" s="10">
        <v>3.46</v>
      </c>
      <c r="K5519" s="8" t="s">
        <v>33849</v>
      </c>
      <c r="L5519" s="8"/>
      <c r="M5519" s="8"/>
      <c r="N5519" s="8" t="s">
        <v>33862</v>
      </c>
      <c r="O5519" s="51" t="s">
        <v>52</v>
      </c>
      <c r="P5519" s="8"/>
      <c r="Q5519" s="8"/>
      <c r="R5519" s="13" t="s">
        <v>29813</v>
      </c>
      <c r="S5519" s="13" t="s">
        <v>1928</v>
      </c>
      <c r="T5519" s="11" t="str">
        <f t="shared" si="2"/>
        <v>Julio Martinez</v>
      </c>
      <c r="U5519" s="8" t="s">
        <v>106</v>
      </c>
      <c r="V5519" s="8" t="s">
        <v>33863</v>
      </c>
      <c r="W5519" s="8"/>
      <c r="X5519" s="8" t="s">
        <v>33853</v>
      </c>
      <c r="Y5519" s="51" t="s">
        <v>60</v>
      </c>
      <c r="Z5519" s="56" t="s">
        <v>33752</v>
      </c>
      <c r="AA5519" s="51" t="s">
        <v>60</v>
      </c>
      <c r="AB5519" s="56" t="s">
        <v>33753</v>
      </c>
      <c r="AC5519" s="51" t="s">
        <v>60</v>
      </c>
      <c r="AD5519" s="56" t="s">
        <v>33832</v>
      </c>
      <c r="AE5519" s="8" t="s">
        <v>33856</v>
      </c>
      <c r="AF5519" s="8" t="s">
        <v>33857</v>
      </c>
      <c r="AG5519" s="8" t="s">
        <v>4313</v>
      </c>
      <c r="AH5519" s="8" t="s">
        <v>4581</v>
      </c>
      <c r="AI5519" s="8" t="s">
        <v>233</v>
      </c>
      <c r="AJ5519" s="8"/>
      <c r="AK5519" s="8" t="s">
        <v>33858</v>
      </c>
      <c r="AL5519" s="8" t="s">
        <v>33859</v>
      </c>
      <c r="AM5519" s="8" t="s">
        <v>2322</v>
      </c>
      <c r="AN5519" s="8" t="s">
        <v>33860</v>
      </c>
      <c r="AO5519" s="8" t="s">
        <v>33861</v>
      </c>
      <c r="AP5519" s="9" t="s">
        <v>33857</v>
      </c>
      <c r="AQ5519" s="11">
        <v>460.0</v>
      </c>
    </row>
    <row r="5520">
      <c r="A5520" s="8" t="str">
        <f t="shared" si="1"/>
        <v>Katelyn Wilson</v>
      </c>
      <c r="B5520" s="8" t="s">
        <v>33846</v>
      </c>
      <c r="C5520" s="51" t="s">
        <v>33821</v>
      </c>
      <c r="D5520" s="9" t="s">
        <v>4297</v>
      </c>
      <c r="E5520" s="8" t="s">
        <v>33847</v>
      </c>
      <c r="F5520" s="8" t="s">
        <v>3309</v>
      </c>
      <c r="G5520" s="8" t="s">
        <v>32225</v>
      </c>
      <c r="H5520" s="8" t="s">
        <v>33848</v>
      </c>
      <c r="I5520" s="8" t="s">
        <v>22996</v>
      </c>
      <c r="J5520" s="10">
        <v>3.46</v>
      </c>
      <c r="K5520" s="8" t="s">
        <v>33849</v>
      </c>
      <c r="L5520" s="8"/>
      <c r="M5520" s="8"/>
      <c r="N5520" s="8" t="s">
        <v>33864</v>
      </c>
      <c r="O5520" s="51" t="s">
        <v>52</v>
      </c>
      <c r="P5520" s="8"/>
      <c r="Q5520" s="8"/>
      <c r="R5520" s="13" t="s">
        <v>1637</v>
      </c>
      <c r="S5520" s="13" t="s">
        <v>3011</v>
      </c>
      <c r="T5520" s="11" t="str">
        <f t="shared" si="2"/>
        <v>Katelyn Wilson</v>
      </c>
      <c r="U5520" s="13" t="s">
        <v>80</v>
      </c>
      <c r="V5520" s="8" t="s">
        <v>33865</v>
      </c>
      <c r="W5520" s="8"/>
      <c r="X5520" s="8" t="s">
        <v>33853</v>
      </c>
      <c r="Y5520" s="51" t="s">
        <v>60</v>
      </c>
      <c r="Z5520" s="56" t="s">
        <v>33752</v>
      </c>
      <c r="AA5520" s="51" t="s">
        <v>60</v>
      </c>
      <c r="AB5520" s="56" t="s">
        <v>33753</v>
      </c>
      <c r="AC5520" s="51" t="s">
        <v>60</v>
      </c>
      <c r="AD5520" s="56" t="s">
        <v>33832</v>
      </c>
      <c r="AE5520" s="8" t="s">
        <v>33856</v>
      </c>
      <c r="AF5520" s="8" t="s">
        <v>33857</v>
      </c>
      <c r="AG5520" s="8" t="s">
        <v>4313</v>
      </c>
      <c r="AH5520" s="8" t="s">
        <v>4581</v>
      </c>
      <c r="AI5520" s="8" t="s">
        <v>233</v>
      </c>
      <c r="AJ5520" s="8"/>
      <c r="AK5520" s="8" t="s">
        <v>33858</v>
      </c>
      <c r="AL5520" s="8" t="s">
        <v>33859</v>
      </c>
      <c r="AM5520" s="8" t="s">
        <v>2322</v>
      </c>
      <c r="AN5520" s="8" t="s">
        <v>33860</v>
      </c>
      <c r="AO5520" s="8" t="s">
        <v>33861</v>
      </c>
      <c r="AP5520" s="9" t="s">
        <v>33857</v>
      </c>
      <c r="AQ5520" s="11">
        <v>460.0</v>
      </c>
    </row>
    <row r="5521">
      <c r="A5521" s="8" t="str">
        <f t="shared" si="1"/>
        <v>Henry Brun</v>
      </c>
      <c r="B5521" s="51" t="s">
        <v>33866</v>
      </c>
      <c r="C5521" s="51" t="s">
        <v>33821</v>
      </c>
      <c r="D5521" s="2" t="s">
        <v>4297</v>
      </c>
      <c r="E5521" s="8" t="s">
        <v>4434</v>
      </c>
      <c r="F5521" s="8" t="s">
        <v>3309</v>
      </c>
      <c r="G5521" s="51" t="s">
        <v>32225</v>
      </c>
      <c r="H5521" s="8" t="s">
        <v>33867</v>
      </c>
      <c r="I5521" s="8" t="s">
        <v>49</v>
      </c>
      <c r="J5521" s="10">
        <v>3.52</v>
      </c>
      <c r="K5521" s="8" t="s">
        <v>33868</v>
      </c>
      <c r="L5521" s="8"/>
      <c r="M5521" s="8"/>
      <c r="N5521" s="51" t="s">
        <v>33869</v>
      </c>
      <c r="O5521" s="51" t="s">
        <v>52</v>
      </c>
      <c r="P5521" s="51"/>
      <c r="Q5521" s="51"/>
      <c r="R5521" s="51" t="s">
        <v>2338</v>
      </c>
      <c r="S5521" s="51" t="s">
        <v>33870</v>
      </c>
      <c r="T5521" s="11" t="str">
        <f t="shared" si="2"/>
        <v>Henry Brun</v>
      </c>
      <c r="U5521" s="51" t="s">
        <v>55</v>
      </c>
      <c r="V5521" s="51" t="s">
        <v>33871</v>
      </c>
      <c r="W5521" s="51" t="s">
        <v>33872</v>
      </c>
      <c r="X5521" s="8" t="s">
        <v>33873</v>
      </c>
      <c r="Y5521" s="56" t="s">
        <v>33874</v>
      </c>
      <c r="Z5521" s="56" t="s">
        <v>33875</v>
      </c>
      <c r="AA5521" s="51" t="s">
        <v>60</v>
      </c>
      <c r="AB5521" s="56" t="s">
        <v>33876</v>
      </c>
      <c r="AC5521" s="51" t="s">
        <v>60</v>
      </c>
      <c r="AD5521" s="56" t="s">
        <v>33877</v>
      </c>
      <c r="AE5521" s="51" t="s">
        <v>33878</v>
      </c>
      <c r="AF5521" s="8" t="s">
        <v>33879</v>
      </c>
      <c r="AG5521" s="8" t="s">
        <v>4313</v>
      </c>
      <c r="AH5521" s="8" t="s">
        <v>654</v>
      </c>
      <c r="AI5521" s="8" t="s">
        <v>233</v>
      </c>
      <c r="AJ5521" s="8"/>
      <c r="AK5521" s="8" t="s">
        <v>33880</v>
      </c>
      <c r="AL5521" s="8" t="s">
        <v>5194</v>
      </c>
      <c r="AM5521" s="8" t="s">
        <v>197</v>
      </c>
      <c r="AN5521" s="8" t="s">
        <v>33881</v>
      </c>
      <c r="AO5521" s="8" t="s">
        <v>33882</v>
      </c>
      <c r="AP5521" s="9" t="s">
        <v>33879</v>
      </c>
      <c r="AQ5521" s="11">
        <v>1192.0</v>
      </c>
    </row>
    <row r="5522">
      <c r="A5522" s="8" t="str">
        <f t="shared" si="1"/>
        <v>K'Ron Sherald</v>
      </c>
      <c r="B5522" s="51" t="s">
        <v>33866</v>
      </c>
      <c r="C5522" s="51" t="s">
        <v>33821</v>
      </c>
      <c r="D5522" s="2" t="s">
        <v>4297</v>
      </c>
      <c r="E5522" s="8" t="s">
        <v>4434</v>
      </c>
      <c r="F5522" s="8" t="s">
        <v>3309</v>
      </c>
      <c r="G5522" s="51" t="s">
        <v>32225</v>
      </c>
      <c r="H5522" s="8" t="s">
        <v>33867</v>
      </c>
      <c r="I5522" s="8" t="s">
        <v>49</v>
      </c>
      <c r="J5522" s="10">
        <v>3.52</v>
      </c>
      <c r="K5522" s="8" t="s">
        <v>33868</v>
      </c>
      <c r="L5522" s="8"/>
      <c r="M5522" s="8"/>
      <c r="N5522" s="51" t="s">
        <v>33883</v>
      </c>
      <c r="O5522" s="51" t="s">
        <v>52</v>
      </c>
      <c r="P5522" s="51"/>
      <c r="Q5522" s="51"/>
      <c r="R5522" s="8" t="s">
        <v>33884</v>
      </c>
      <c r="S5522" s="8" t="s">
        <v>33885</v>
      </c>
      <c r="T5522" s="11" t="str">
        <f t="shared" si="2"/>
        <v>K'Ron Sherald</v>
      </c>
      <c r="U5522" s="8" t="s">
        <v>3159</v>
      </c>
      <c r="V5522" s="51"/>
      <c r="W5522" s="51"/>
      <c r="X5522" s="8" t="s">
        <v>33873</v>
      </c>
      <c r="Y5522" s="51" t="s">
        <v>60</v>
      </c>
      <c r="Z5522" s="56" t="s">
        <v>33875</v>
      </c>
      <c r="AA5522" s="51" t="s">
        <v>60</v>
      </c>
      <c r="AB5522" s="56" t="s">
        <v>33876</v>
      </c>
      <c r="AC5522" s="51" t="s">
        <v>60</v>
      </c>
      <c r="AD5522" s="56" t="s">
        <v>33877</v>
      </c>
      <c r="AE5522" s="51" t="s">
        <v>33878</v>
      </c>
      <c r="AF5522" s="8" t="s">
        <v>33879</v>
      </c>
      <c r="AG5522" s="8" t="s">
        <v>4313</v>
      </c>
      <c r="AH5522" s="8" t="s">
        <v>654</v>
      </c>
      <c r="AI5522" s="8" t="s">
        <v>233</v>
      </c>
      <c r="AJ5522" s="8"/>
      <c r="AK5522" s="8" t="s">
        <v>33880</v>
      </c>
      <c r="AL5522" s="8" t="s">
        <v>5194</v>
      </c>
      <c r="AM5522" s="8" t="s">
        <v>197</v>
      </c>
      <c r="AN5522" s="8" t="s">
        <v>33881</v>
      </c>
      <c r="AO5522" s="8" t="s">
        <v>33882</v>
      </c>
      <c r="AP5522" s="9" t="s">
        <v>33879</v>
      </c>
      <c r="AQ5522" s="11">
        <v>1192.0</v>
      </c>
    </row>
    <row r="5523">
      <c r="A5523" s="8" t="str">
        <f t="shared" si="1"/>
        <v>Tracy Jex</v>
      </c>
      <c r="B5523" s="8" t="s">
        <v>33866</v>
      </c>
      <c r="C5523" s="51" t="s">
        <v>33821</v>
      </c>
      <c r="D5523" s="2" t="s">
        <v>4297</v>
      </c>
      <c r="E5523" s="51" t="s">
        <v>4434</v>
      </c>
      <c r="F5523" s="51" t="s">
        <v>3309</v>
      </c>
      <c r="G5523" s="51" t="s">
        <v>32225</v>
      </c>
      <c r="H5523" s="8" t="s">
        <v>33867</v>
      </c>
      <c r="I5523" s="59" t="s">
        <v>49</v>
      </c>
      <c r="J5523" s="60">
        <v>3.52</v>
      </c>
      <c r="K5523" s="51" t="s">
        <v>33868</v>
      </c>
      <c r="L5523" s="8"/>
      <c r="M5523" s="8"/>
      <c r="N5523" s="51" t="s">
        <v>33886</v>
      </c>
      <c r="O5523" s="51" t="s">
        <v>52</v>
      </c>
      <c r="P5523" s="51"/>
      <c r="Q5523" s="51"/>
      <c r="R5523" s="51" t="s">
        <v>1246</v>
      </c>
      <c r="S5523" s="51" t="s">
        <v>33887</v>
      </c>
      <c r="T5523" s="11" t="str">
        <f t="shared" si="2"/>
        <v>Tracy Jex</v>
      </c>
      <c r="U5523" s="51" t="s">
        <v>106</v>
      </c>
      <c r="V5523" s="51" t="s">
        <v>33888</v>
      </c>
      <c r="W5523" s="51"/>
      <c r="X5523" s="51" t="s">
        <v>33873</v>
      </c>
      <c r="Y5523" s="51" t="s">
        <v>60</v>
      </c>
      <c r="Z5523" s="56" t="s">
        <v>33889</v>
      </c>
      <c r="AA5523" s="51" t="s">
        <v>60</v>
      </c>
      <c r="AB5523" s="56" t="s">
        <v>33876</v>
      </c>
      <c r="AC5523" s="51" t="s">
        <v>60</v>
      </c>
      <c r="AD5523" s="56" t="s">
        <v>33877</v>
      </c>
      <c r="AE5523" s="51" t="s">
        <v>33878</v>
      </c>
      <c r="AF5523" s="51" t="s">
        <v>33879</v>
      </c>
      <c r="AG5523" s="51" t="s">
        <v>4313</v>
      </c>
      <c r="AH5523" s="51" t="s">
        <v>654</v>
      </c>
      <c r="AI5523" s="51" t="s">
        <v>233</v>
      </c>
      <c r="AJ5523" s="51"/>
      <c r="AK5523" s="59" t="s">
        <v>33880</v>
      </c>
      <c r="AL5523" s="59" t="s">
        <v>5194</v>
      </c>
      <c r="AM5523" s="59" t="s">
        <v>197</v>
      </c>
      <c r="AN5523" s="59" t="s">
        <v>33881</v>
      </c>
      <c r="AO5523" s="59" t="s">
        <v>33882</v>
      </c>
      <c r="AP5523" s="14" t="s">
        <v>33879</v>
      </c>
      <c r="AQ5523" s="11">
        <v>1192.0</v>
      </c>
    </row>
    <row r="5524">
      <c r="A5524" s="8" t="str">
        <f t="shared" si="1"/>
        <v>Trevor Biedron</v>
      </c>
      <c r="B5524" s="8" t="s">
        <v>33866</v>
      </c>
      <c r="C5524" s="51" t="s">
        <v>33821</v>
      </c>
      <c r="D5524" s="9" t="s">
        <v>4297</v>
      </c>
      <c r="E5524" s="8" t="s">
        <v>4434</v>
      </c>
      <c r="F5524" s="8" t="s">
        <v>3309</v>
      </c>
      <c r="G5524" s="8" t="s">
        <v>32225</v>
      </c>
      <c r="H5524" s="8" t="s">
        <v>33867</v>
      </c>
      <c r="I5524" s="8" t="s">
        <v>49</v>
      </c>
      <c r="J5524" s="10">
        <v>3.52</v>
      </c>
      <c r="K5524" s="8" t="s">
        <v>33868</v>
      </c>
      <c r="L5524" s="8"/>
      <c r="M5524" s="8"/>
      <c r="N5524" s="8" t="s">
        <v>33890</v>
      </c>
      <c r="O5524" s="51" t="s">
        <v>52</v>
      </c>
      <c r="P5524" s="8"/>
      <c r="Q5524" s="8"/>
      <c r="R5524" s="13" t="s">
        <v>3823</v>
      </c>
      <c r="S5524" s="13" t="s">
        <v>33891</v>
      </c>
      <c r="T5524" s="11" t="str">
        <f t="shared" si="2"/>
        <v>Trevor Biedron</v>
      </c>
      <c r="U5524" s="13" t="s">
        <v>80</v>
      </c>
      <c r="V5524" s="8" t="s">
        <v>33892</v>
      </c>
      <c r="W5524" s="8"/>
      <c r="X5524" s="8" t="s">
        <v>33873</v>
      </c>
      <c r="Y5524" s="56" t="s">
        <v>33893</v>
      </c>
      <c r="Z5524" s="56" t="s">
        <v>33875</v>
      </c>
      <c r="AA5524" s="51" t="s">
        <v>60</v>
      </c>
      <c r="AB5524" s="56" t="s">
        <v>33876</v>
      </c>
      <c r="AC5524" s="51" t="s">
        <v>60</v>
      </c>
      <c r="AD5524" s="56" t="s">
        <v>33877</v>
      </c>
      <c r="AE5524" s="8" t="s">
        <v>33878</v>
      </c>
      <c r="AF5524" s="8" t="s">
        <v>33879</v>
      </c>
      <c r="AG5524" s="8" t="s">
        <v>4313</v>
      </c>
      <c r="AH5524" s="8" t="s">
        <v>654</v>
      </c>
      <c r="AI5524" s="8" t="s">
        <v>233</v>
      </c>
      <c r="AJ5524" s="8"/>
      <c r="AK5524" s="8" t="s">
        <v>33880</v>
      </c>
      <c r="AL5524" s="8" t="s">
        <v>5194</v>
      </c>
      <c r="AM5524" s="8" t="s">
        <v>197</v>
      </c>
      <c r="AN5524" s="8" t="s">
        <v>33881</v>
      </c>
      <c r="AO5524" s="8" t="s">
        <v>33882</v>
      </c>
      <c r="AP5524" s="15" t="s">
        <v>33879</v>
      </c>
      <c r="AQ5524" s="11">
        <v>1192.0</v>
      </c>
    </row>
    <row r="5525">
      <c r="A5525" s="8" t="str">
        <f t="shared" si="1"/>
        <v>Josh Fulmer</v>
      </c>
      <c r="B5525" s="51" t="s">
        <v>33866</v>
      </c>
      <c r="C5525" s="51" t="s">
        <v>33821</v>
      </c>
      <c r="D5525" s="2" t="s">
        <v>4297</v>
      </c>
      <c r="E5525" s="8" t="s">
        <v>4434</v>
      </c>
      <c r="F5525" s="8" t="s">
        <v>3309</v>
      </c>
      <c r="G5525" s="51" t="s">
        <v>32225</v>
      </c>
      <c r="H5525" s="8" t="s">
        <v>33867</v>
      </c>
      <c r="I5525" s="8" t="s">
        <v>49</v>
      </c>
      <c r="J5525" s="10">
        <v>3.52</v>
      </c>
      <c r="K5525" s="8" t="s">
        <v>33868</v>
      </c>
      <c r="L5525" s="8"/>
      <c r="M5525" s="8"/>
      <c r="N5525" s="51" t="s">
        <v>33894</v>
      </c>
      <c r="O5525" s="51" t="s">
        <v>52</v>
      </c>
      <c r="P5525" s="51"/>
      <c r="Q5525" s="51"/>
      <c r="R5525" s="8" t="s">
        <v>268</v>
      </c>
      <c r="S5525" s="8" t="s">
        <v>33895</v>
      </c>
      <c r="T5525" s="11" t="str">
        <f t="shared" si="2"/>
        <v>Josh Fulmer</v>
      </c>
      <c r="U5525" s="8" t="s">
        <v>80</v>
      </c>
      <c r="V5525" s="51"/>
      <c r="W5525" s="51"/>
      <c r="X5525" s="8" t="s">
        <v>33873</v>
      </c>
      <c r="Y5525" s="56" t="s">
        <v>33896</v>
      </c>
      <c r="Z5525" s="56" t="s">
        <v>33875</v>
      </c>
      <c r="AA5525" s="51" t="s">
        <v>60</v>
      </c>
      <c r="AB5525" s="56" t="s">
        <v>33876</v>
      </c>
      <c r="AC5525" s="56" t="s">
        <v>33897</v>
      </c>
      <c r="AD5525" s="56" t="s">
        <v>33877</v>
      </c>
      <c r="AE5525" s="51" t="s">
        <v>33878</v>
      </c>
      <c r="AF5525" s="8" t="s">
        <v>33879</v>
      </c>
      <c r="AG5525" s="8" t="s">
        <v>4313</v>
      </c>
      <c r="AH5525" s="8" t="s">
        <v>654</v>
      </c>
      <c r="AI5525" s="8" t="s">
        <v>233</v>
      </c>
      <c r="AJ5525" s="8"/>
      <c r="AK5525" s="8" t="s">
        <v>33880</v>
      </c>
      <c r="AL5525" s="8" t="s">
        <v>5194</v>
      </c>
      <c r="AM5525" s="8" t="s">
        <v>197</v>
      </c>
      <c r="AN5525" s="8" t="s">
        <v>33881</v>
      </c>
      <c r="AO5525" s="8" t="s">
        <v>33882</v>
      </c>
      <c r="AP5525" s="9" t="s">
        <v>33879</v>
      </c>
      <c r="AQ5525" s="11">
        <v>1192.0</v>
      </c>
    </row>
    <row r="5526">
      <c r="A5526" s="8" t="str">
        <f t="shared" si="1"/>
        <v>Kyle Hiser</v>
      </c>
      <c r="B5526" s="51" t="s">
        <v>33898</v>
      </c>
      <c r="C5526" s="51" t="s">
        <v>33821</v>
      </c>
      <c r="D5526" s="2" t="s">
        <v>4297</v>
      </c>
      <c r="E5526" s="8" t="s">
        <v>33899</v>
      </c>
      <c r="F5526" s="8" t="s">
        <v>3309</v>
      </c>
      <c r="G5526" s="51" t="s">
        <v>32225</v>
      </c>
      <c r="H5526" s="8" t="s">
        <v>33900</v>
      </c>
      <c r="I5526" s="8" t="s">
        <v>2373</v>
      </c>
      <c r="J5526" s="10">
        <v>3.4</v>
      </c>
      <c r="K5526" s="8" t="s">
        <v>33901</v>
      </c>
      <c r="L5526" s="8"/>
      <c r="M5526" s="8"/>
      <c r="N5526" s="51" t="s">
        <v>33902</v>
      </c>
      <c r="O5526" s="51" t="s">
        <v>52</v>
      </c>
      <c r="P5526" s="51"/>
      <c r="Q5526" s="51"/>
      <c r="R5526" s="51" t="s">
        <v>1275</v>
      </c>
      <c r="S5526" s="51" t="s">
        <v>33903</v>
      </c>
      <c r="T5526" s="11" t="str">
        <f t="shared" si="2"/>
        <v>Kyle Hiser</v>
      </c>
      <c r="U5526" s="51" t="s">
        <v>2105</v>
      </c>
      <c r="V5526" s="51" t="s">
        <v>33904</v>
      </c>
      <c r="W5526" s="51" t="s">
        <v>33905</v>
      </c>
      <c r="X5526" s="8" t="s">
        <v>33906</v>
      </c>
      <c r="Y5526" s="56" t="s">
        <v>33907</v>
      </c>
      <c r="Z5526" s="56" t="s">
        <v>33908</v>
      </c>
      <c r="AA5526" s="56" t="s">
        <v>33909</v>
      </c>
      <c r="AB5526" s="56" t="s">
        <v>33876</v>
      </c>
      <c r="AC5526" s="51" t="s">
        <v>60</v>
      </c>
      <c r="AD5526" s="56" t="s">
        <v>33910</v>
      </c>
      <c r="AE5526" s="51" t="s">
        <v>33911</v>
      </c>
      <c r="AF5526" s="8" t="s">
        <v>33912</v>
      </c>
      <c r="AG5526" s="8" t="s">
        <v>4313</v>
      </c>
      <c r="AH5526" s="8" t="s">
        <v>232</v>
      </c>
      <c r="AI5526" s="8" t="s">
        <v>233</v>
      </c>
      <c r="AJ5526" s="8"/>
      <c r="AK5526" s="8"/>
      <c r="AL5526" s="8"/>
      <c r="AM5526" s="8"/>
      <c r="AN5526" s="8" t="s">
        <v>33913</v>
      </c>
      <c r="AO5526" s="8" t="s">
        <v>33914</v>
      </c>
      <c r="AP5526" s="9" t="s">
        <v>33912</v>
      </c>
      <c r="AQ5526" s="11">
        <v>693.0</v>
      </c>
    </row>
    <row r="5527">
      <c r="A5527" s="8" t="str">
        <f t="shared" si="1"/>
        <v>Garrett Young</v>
      </c>
      <c r="B5527" s="51" t="s">
        <v>33898</v>
      </c>
      <c r="C5527" s="51" t="s">
        <v>33821</v>
      </c>
      <c r="D5527" s="2" t="s">
        <v>4297</v>
      </c>
      <c r="E5527" s="8" t="s">
        <v>33899</v>
      </c>
      <c r="F5527" s="8" t="s">
        <v>3309</v>
      </c>
      <c r="G5527" s="51" t="s">
        <v>32225</v>
      </c>
      <c r="H5527" s="8" t="s">
        <v>33900</v>
      </c>
      <c r="I5527" s="8" t="s">
        <v>2373</v>
      </c>
      <c r="J5527" s="10">
        <v>3.4</v>
      </c>
      <c r="K5527" s="8" t="s">
        <v>33901</v>
      </c>
      <c r="L5527" s="8"/>
      <c r="M5527" s="8"/>
      <c r="N5527" s="51" t="s">
        <v>33915</v>
      </c>
      <c r="O5527" s="51" t="s">
        <v>52</v>
      </c>
      <c r="P5527" s="51"/>
      <c r="Q5527" s="51"/>
      <c r="R5527" s="51" t="s">
        <v>12939</v>
      </c>
      <c r="S5527" s="51" t="s">
        <v>2820</v>
      </c>
      <c r="T5527" s="11" t="str">
        <f t="shared" si="2"/>
        <v>Garrett Young</v>
      </c>
      <c r="U5527" s="51" t="s">
        <v>2649</v>
      </c>
      <c r="V5527" s="51" t="s">
        <v>33916</v>
      </c>
      <c r="W5527" s="51" t="s">
        <v>33917</v>
      </c>
      <c r="X5527" s="8" t="s">
        <v>33906</v>
      </c>
      <c r="Y5527" s="51" t="s">
        <v>60</v>
      </c>
      <c r="Z5527" s="56" t="s">
        <v>33908</v>
      </c>
      <c r="AA5527" s="51" t="s">
        <v>60</v>
      </c>
      <c r="AB5527" s="56" t="s">
        <v>33918</v>
      </c>
      <c r="AC5527" s="51" t="s">
        <v>60</v>
      </c>
      <c r="AD5527" s="56" t="s">
        <v>33910</v>
      </c>
      <c r="AE5527" s="51" t="s">
        <v>33911</v>
      </c>
      <c r="AF5527" s="8" t="s">
        <v>33912</v>
      </c>
      <c r="AG5527" s="8" t="s">
        <v>4313</v>
      </c>
      <c r="AH5527" s="8" t="s">
        <v>232</v>
      </c>
      <c r="AI5527" s="8" t="s">
        <v>233</v>
      </c>
      <c r="AJ5527" s="8"/>
      <c r="AK5527" s="8"/>
      <c r="AL5527" s="8"/>
      <c r="AM5527" s="8"/>
      <c r="AN5527" s="8" t="s">
        <v>33913</v>
      </c>
      <c r="AO5527" s="8" t="s">
        <v>33914</v>
      </c>
      <c r="AP5527" s="9" t="s">
        <v>33912</v>
      </c>
      <c r="AQ5527" s="11">
        <v>693.0</v>
      </c>
    </row>
    <row r="5528">
      <c r="A5528" s="8" t="str">
        <f t="shared" si="1"/>
        <v>Shaquelle Lewis</v>
      </c>
      <c r="B5528" s="51" t="s">
        <v>33898</v>
      </c>
      <c r="C5528" s="51" t="s">
        <v>33821</v>
      </c>
      <c r="D5528" s="2" t="s">
        <v>4297</v>
      </c>
      <c r="E5528" s="8" t="s">
        <v>33899</v>
      </c>
      <c r="F5528" s="8" t="s">
        <v>3309</v>
      </c>
      <c r="G5528" s="51" t="s">
        <v>32225</v>
      </c>
      <c r="H5528" s="8" t="s">
        <v>33900</v>
      </c>
      <c r="I5528" s="8" t="s">
        <v>2373</v>
      </c>
      <c r="J5528" s="10">
        <v>3.4</v>
      </c>
      <c r="K5528" s="8" t="s">
        <v>33901</v>
      </c>
      <c r="L5528" s="8"/>
      <c r="M5528" s="8"/>
      <c r="N5528" s="51" t="s">
        <v>33919</v>
      </c>
      <c r="O5528" s="51" t="s">
        <v>52</v>
      </c>
      <c r="P5528" s="51"/>
      <c r="Q5528" s="51"/>
      <c r="R5528" s="51" t="s">
        <v>33920</v>
      </c>
      <c r="S5528" s="51" t="s">
        <v>5728</v>
      </c>
      <c r="T5528" s="11" t="str">
        <f t="shared" si="2"/>
        <v>Shaquelle Lewis</v>
      </c>
      <c r="U5528" s="51" t="s">
        <v>160</v>
      </c>
      <c r="V5528" s="51" t="s">
        <v>33921</v>
      </c>
      <c r="W5528" s="51"/>
      <c r="X5528" s="8" t="s">
        <v>33906</v>
      </c>
      <c r="Y5528" s="56" t="s">
        <v>33922</v>
      </c>
      <c r="Z5528" s="56" t="s">
        <v>33908</v>
      </c>
      <c r="AA5528" s="51" t="s">
        <v>60</v>
      </c>
      <c r="AB5528" s="56" t="s">
        <v>33876</v>
      </c>
      <c r="AC5528" s="51" t="s">
        <v>60</v>
      </c>
      <c r="AD5528" s="56" t="s">
        <v>33910</v>
      </c>
      <c r="AE5528" s="51" t="s">
        <v>33911</v>
      </c>
      <c r="AF5528" s="8" t="s">
        <v>33912</v>
      </c>
      <c r="AG5528" s="8" t="s">
        <v>4313</v>
      </c>
      <c r="AH5528" s="8" t="s">
        <v>232</v>
      </c>
      <c r="AI5528" s="8" t="s">
        <v>233</v>
      </c>
      <c r="AJ5528" s="8"/>
      <c r="AK5528" s="8"/>
      <c r="AL5528" s="8"/>
      <c r="AM5528" s="8"/>
      <c r="AN5528" s="8" t="s">
        <v>33913</v>
      </c>
      <c r="AO5528" s="8" t="s">
        <v>33914</v>
      </c>
      <c r="AP5528" s="9" t="s">
        <v>33912</v>
      </c>
      <c r="AQ5528" s="11">
        <v>693.0</v>
      </c>
    </row>
    <row r="5529">
      <c r="A5529" s="8" t="str">
        <f t="shared" si="1"/>
        <v>Jamie Kootz</v>
      </c>
      <c r="B5529" s="51" t="s">
        <v>33898</v>
      </c>
      <c r="C5529" s="51" t="s">
        <v>33821</v>
      </c>
      <c r="D5529" s="2" t="s">
        <v>4297</v>
      </c>
      <c r="E5529" s="8" t="s">
        <v>33899</v>
      </c>
      <c r="F5529" s="8" t="s">
        <v>3309</v>
      </c>
      <c r="G5529" s="51" t="s">
        <v>32225</v>
      </c>
      <c r="H5529" s="8" t="s">
        <v>33900</v>
      </c>
      <c r="I5529" s="8" t="s">
        <v>2373</v>
      </c>
      <c r="J5529" s="10">
        <v>3.4</v>
      </c>
      <c r="K5529" s="8" t="s">
        <v>33901</v>
      </c>
      <c r="L5529" s="8"/>
      <c r="M5529" s="8"/>
      <c r="N5529" s="51" t="s">
        <v>33923</v>
      </c>
      <c r="O5529" s="51" t="s">
        <v>52</v>
      </c>
      <c r="P5529" s="51"/>
      <c r="Q5529" s="51"/>
      <c r="R5529" s="51" t="s">
        <v>5277</v>
      </c>
      <c r="S5529" s="51" t="s">
        <v>33924</v>
      </c>
      <c r="T5529" s="11" t="str">
        <f t="shared" si="2"/>
        <v>Jamie Kootz</v>
      </c>
      <c r="U5529" s="51" t="s">
        <v>106</v>
      </c>
      <c r="V5529" s="51" t="s">
        <v>33925</v>
      </c>
      <c r="W5529" s="51"/>
      <c r="X5529" s="8" t="s">
        <v>33906</v>
      </c>
      <c r="Y5529" s="51" t="s">
        <v>60</v>
      </c>
      <c r="Z5529" s="56" t="s">
        <v>33908</v>
      </c>
      <c r="AA5529" s="51" t="s">
        <v>60</v>
      </c>
      <c r="AB5529" s="56" t="s">
        <v>33876</v>
      </c>
      <c r="AC5529" s="51" t="s">
        <v>60</v>
      </c>
      <c r="AD5529" s="56" t="s">
        <v>33910</v>
      </c>
      <c r="AE5529" s="51" t="s">
        <v>33911</v>
      </c>
      <c r="AF5529" s="8" t="s">
        <v>33912</v>
      </c>
      <c r="AG5529" s="8" t="s">
        <v>4313</v>
      </c>
      <c r="AH5529" s="8" t="s">
        <v>232</v>
      </c>
      <c r="AI5529" s="8" t="s">
        <v>233</v>
      </c>
      <c r="AJ5529" s="8"/>
      <c r="AK5529" s="8"/>
      <c r="AL5529" s="8"/>
      <c r="AM5529" s="8"/>
      <c r="AN5529" s="8" t="s">
        <v>33913</v>
      </c>
      <c r="AO5529" s="8" t="s">
        <v>33914</v>
      </c>
      <c r="AP5529" s="9" t="s">
        <v>33912</v>
      </c>
      <c r="AQ5529" s="11">
        <v>693.0</v>
      </c>
    </row>
    <row r="5530">
      <c r="A5530" s="8" t="str">
        <f t="shared" si="1"/>
        <v>Tabetha Deines</v>
      </c>
      <c r="B5530" s="51" t="s">
        <v>33898</v>
      </c>
      <c r="C5530" s="51" t="s">
        <v>33821</v>
      </c>
      <c r="D5530" s="2" t="s">
        <v>4297</v>
      </c>
      <c r="E5530" s="8" t="s">
        <v>33899</v>
      </c>
      <c r="F5530" s="8" t="s">
        <v>3309</v>
      </c>
      <c r="G5530" s="51" t="s">
        <v>32225</v>
      </c>
      <c r="H5530" s="8" t="s">
        <v>33900</v>
      </c>
      <c r="I5530" s="8" t="s">
        <v>2373</v>
      </c>
      <c r="J5530" s="10">
        <v>3.4</v>
      </c>
      <c r="K5530" s="8" t="s">
        <v>33901</v>
      </c>
      <c r="L5530" s="8"/>
      <c r="M5530" s="8"/>
      <c r="N5530" s="51" t="s">
        <v>33926</v>
      </c>
      <c r="O5530" s="51" t="s">
        <v>52</v>
      </c>
      <c r="P5530" s="51"/>
      <c r="Q5530" s="51"/>
      <c r="R5530" s="51" t="s">
        <v>33927</v>
      </c>
      <c r="S5530" s="51" t="s">
        <v>33928</v>
      </c>
      <c r="T5530" s="11" t="str">
        <f t="shared" si="2"/>
        <v>Tabetha Deines</v>
      </c>
      <c r="U5530" s="51" t="s">
        <v>106</v>
      </c>
      <c r="V5530" s="51"/>
      <c r="W5530" s="51"/>
      <c r="X5530" s="8" t="s">
        <v>33906</v>
      </c>
      <c r="Y5530" s="56" t="s">
        <v>33929</v>
      </c>
      <c r="Z5530" s="56" t="s">
        <v>33908</v>
      </c>
      <c r="AA5530" s="56" t="s">
        <v>33930</v>
      </c>
      <c r="AB5530" s="56" t="s">
        <v>33876</v>
      </c>
      <c r="AC5530" s="56" t="s">
        <v>33931</v>
      </c>
      <c r="AD5530" s="56" t="s">
        <v>33910</v>
      </c>
      <c r="AE5530" s="51" t="s">
        <v>33911</v>
      </c>
      <c r="AF5530" s="8" t="s">
        <v>33912</v>
      </c>
      <c r="AG5530" s="8" t="s">
        <v>4313</v>
      </c>
      <c r="AH5530" s="8" t="s">
        <v>232</v>
      </c>
      <c r="AI5530" s="8" t="s">
        <v>233</v>
      </c>
      <c r="AJ5530" s="8"/>
      <c r="AK5530" s="8"/>
      <c r="AL5530" s="8"/>
      <c r="AM5530" s="8"/>
      <c r="AN5530" s="8" t="s">
        <v>33913</v>
      </c>
      <c r="AO5530" s="8" t="s">
        <v>33914</v>
      </c>
      <c r="AP5530" s="9" t="s">
        <v>33912</v>
      </c>
      <c r="AQ5530" s="11">
        <v>693.0</v>
      </c>
    </row>
    <row r="5531">
      <c r="A5531" s="8" t="str">
        <f t="shared" si="1"/>
        <v>Jeremy Gathright</v>
      </c>
      <c r="B5531" s="51" t="s">
        <v>33898</v>
      </c>
      <c r="C5531" s="51" t="s">
        <v>33821</v>
      </c>
      <c r="D5531" s="2" t="s">
        <v>4297</v>
      </c>
      <c r="E5531" s="51" t="s">
        <v>33899</v>
      </c>
      <c r="F5531" s="51" t="s">
        <v>3309</v>
      </c>
      <c r="G5531" s="51" t="s">
        <v>32225</v>
      </c>
      <c r="H5531" s="51" t="s">
        <v>33900</v>
      </c>
      <c r="I5531" s="51" t="s">
        <v>2373</v>
      </c>
      <c r="J5531" s="66">
        <v>3.4</v>
      </c>
      <c r="K5531" s="51" t="s">
        <v>33901</v>
      </c>
      <c r="L5531" s="51" t="s">
        <v>86</v>
      </c>
      <c r="M5531" s="51" t="s">
        <v>86</v>
      </c>
      <c r="N5531" s="51" t="s">
        <v>33932</v>
      </c>
      <c r="O5531" s="51" t="s">
        <v>52</v>
      </c>
      <c r="P5531" s="51"/>
      <c r="Q5531" s="51"/>
      <c r="R5531" s="51" t="s">
        <v>183</v>
      </c>
      <c r="S5531" s="51" t="s">
        <v>33933</v>
      </c>
      <c r="T5531" s="11" t="str">
        <f t="shared" si="2"/>
        <v>Jeremy Gathright</v>
      </c>
      <c r="U5531" s="51" t="s">
        <v>80</v>
      </c>
      <c r="V5531" s="51" t="s">
        <v>33934</v>
      </c>
      <c r="W5531" s="51" t="s">
        <v>86</v>
      </c>
      <c r="X5531" s="51" t="s">
        <v>33906</v>
      </c>
      <c r="Y5531" s="51" t="s">
        <v>60</v>
      </c>
      <c r="Z5531" s="56" t="s">
        <v>33908</v>
      </c>
      <c r="AA5531" s="56" t="s">
        <v>33935</v>
      </c>
      <c r="AB5531" s="56" t="s">
        <v>33876</v>
      </c>
      <c r="AC5531" s="56" t="s">
        <v>33936</v>
      </c>
      <c r="AD5531" s="56" t="s">
        <v>33910</v>
      </c>
      <c r="AE5531" s="51" t="s">
        <v>33911</v>
      </c>
      <c r="AF5531" s="51" t="s">
        <v>33912</v>
      </c>
      <c r="AG5531" s="51" t="s">
        <v>4313</v>
      </c>
      <c r="AH5531" s="51" t="s">
        <v>232</v>
      </c>
      <c r="AI5531" s="51" t="s">
        <v>233</v>
      </c>
      <c r="AJ5531" s="51" t="s">
        <v>86</v>
      </c>
      <c r="AK5531" s="51" t="s">
        <v>86</v>
      </c>
      <c r="AL5531" s="51" t="s">
        <v>86</v>
      </c>
      <c r="AM5531" s="51" t="s">
        <v>86</v>
      </c>
      <c r="AN5531" s="51" t="s">
        <v>33913</v>
      </c>
      <c r="AO5531" s="51" t="s">
        <v>33914</v>
      </c>
      <c r="AP5531" s="2" t="s">
        <v>33912</v>
      </c>
      <c r="AQ5531" s="68">
        <v>693.0</v>
      </c>
    </row>
    <row r="5532">
      <c r="A5532" s="8" t="str">
        <f t="shared" si="1"/>
        <v>Alex Sherer</v>
      </c>
      <c r="B5532" s="51" t="s">
        <v>33898</v>
      </c>
      <c r="C5532" s="51" t="s">
        <v>33821</v>
      </c>
      <c r="D5532" s="2" t="s">
        <v>4297</v>
      </c>
      <c r="E5532" s="8" t="s">
        <v>33899</v>
      </c>
      <c r="F5532" s="8" t="s">
        <v>3309</v>
      </c>
      <c r="G5532" s="51" t="s">
        <v>32225</v>
      </c>
      <c r="H5532" s="8" t="s">
        <v>33900</v>
      </c>
      <c r="I5532" s="8" t="s">
        <v>2373</v>
      </c>
      <c r="J5532" s="10">
        <v>3.4</v>
      </c>
      <c r="K5532" s="8" t="s">
        <v>33901</v>
      </c>
      <c r="L5532" s="8"/>
      <c r="M5532" s="8"/>
      <c r="N5532" s="51" t="s">
        <v>33937</v>
      </c>
      <c r="O5532" s="51" t="s">
        <v>52</v>
      </c>
      <c r="P5532" s="51"/>
      <c r="Q5532" s="51"/>
      <c r="R5532" s="51" t="s">
        <v>766</v>
      </c>
      <c r="S5532" s="51" t="s">
        <v>33938</v>
      </c>
      <c r="T5532" s="11" t="str">
        <f t="shared" si="2"/>
        <v>Alex Sherer</v>
      </c>
      <c r="U5532" s="51" t="s">
        <v>80</v>
      </c>
      <c r="V5532" s="51"/>
      <c r="W5532" s="51" t="s">
        <v>33939</v>
      </c>
      <c r="X5532" s="51" t="s">
        <v>33906</v>
      </c>
      <c r="Y5532" s="56" t="s">
        <v>33940</v>
      </c>
      <c r="Z5532" s="56" t="s">
        <v>33908</v>
      </c>
      <c r="AA5532" s="51" t="s">
        <v>60</v>
      </c>
      <c r="AB5532" s="56" t="s">
        <v>33876</v>
      </c>
      <c r="AC5532" s="56" t="s">
        <v>33941</v>
      </c>
      <c r="AD5532" s="56" t="s">
        <v>33910</v>
      </c>
      <c r="AE5532" s="51" t="s">
        <v>33911</v>
      </c>
      <c r="AF5532" s="8" t="s">
        <v>33912</v>
      </c>
      <c r="AG5532" s="8" t="s">
        <v>4313</v>
      </c>
      <c r="AH5532" s="8" t="s">
        <v>232</v>
      </c>
      <c r="AI5532" s="8" t="s">
        <v>233</v>
      </c>
      <c r="AJ5532" s="8"/>
      <c r="AK5532" s="8"/>
      <c r="AL5532" s="8"/>
      <c r="AM5532" s="8"/>
      <c r="AN5532" s="8" t="s">
        <v>33913</v>
      </c>
      <c r="AO5532" s="8" t="s">
        <v>33914</v>
      </c>
      <c r="AP5532" s="9" t="s">
        <v>33912</v>
      </c>
      <c r="AQ5532" s="11">
        <v>693.0</v>
      </c>
    </row>
    <row r="5533">
      <c r="A5533" s="8" t="str">
        <f t="shared" si="1"/>
        <v>EJ Daffin</v>
      </c>
      <c r="B5533" s="8" t="s">
        <v>33942</v>
      </c>
      <c r="C5533" s="51" t="s">
        <v>33821</v>
      </c>
      <c r="D5533" s="2" t="s">
        <v>4297</v>
      </c>
      <c r="E5533" s="51" t="s">
        <v>1950</v>
      </c>
      <c r="F5533" s="51" t="s">
        <v>3309</v>
      </c>
      <c r="G5533" s="51" t="s">
        <v>32225</v>
      </c>
      <c r="H5533" s="51" t="s">
        <v>33943</v>
      </c>
      <c r="I5533" s="59" t="s">
        <v>20951</v>
      </c>
      <c r="J5533" s="60">
        <v>3.2</v>
      </c>
      <c r="K5533" s="51" t="s">
        <v>33944</v>
      </c>
      <c r="L5533" s="51"/>
      <c r="M5533" s="51"/>
      <c r="N5533" s="51" t="s">
        <v>33945</v>
      </c>
      <c r="O5533" s="51" t="s">
        <v>52</v>
      </c>
      <c r="P5533" s="51"/>
      <c r="Q5533" s="51"/>
      <c r="R5533" s="51" t="s">
        <v>33946</v>
      </c>
      <c r="S5533" s="51" t="s">
        <v>240</v>
      </c>
      <c r="T5533" s="11" t="str">
        <f t="shared" si="2"/>
        <v>EJ Daffin</v>
      </c>
      <c r="U5533" s="51" t="s">
        <v>311</v>
      </c>
      <c r="V5533" s="51" t="s">
        <v>33947</v>
      </c>
      <c r="W5533" s="51"/>
      <c r="X5533" s="51" t="s">
        <v>33948</v>
      </c>
      <c r="Y5533" s="51" t="s">
        <v>60</v>
      </c>
      <c r="Z5533" s="56" t="s">
        <v>33949</v>
      </c>
      <c r="AA5533" s="51" t="s">
        <v>60</v>
      </c>
      <c r="AB5533" s="51" t="s">
        <v>60</v>
      </c>
      <c r="AC5533" s="51" t="s">
        <v>60</v>
      </c>
      <c r="AD5533" s="56" t="s">
        <v>33950</v>
      </c>
      <c r="AE5533" s="51" t="s">
        <v>33951</v>
      </c>
      <c r="AF5533" s="51" t="s">
        <v>1950</v>
      </c>
      <c r="AG5533" s="51" t="s">
        <v>4313</v>
      </c>
      <c r="AH5533" s="51" t="s">
        <v>194</v>
      </c>
      <c r="AI5533" s="51" t="s">
        <v>233</v>
      </c>
      <c r="AJ5533" s="51"/>
      <c r="AK5533" s="59"/>
      <c r="AL5533" s="59"/>
      <c r="AM5533" s="59"/>
      <c r="AN5533" s="59" t="s">
        <v>33952</v>
      </c>
      <c r="AO5533" s="59" t="s">
        <v>33953</v>
      </c>
      <c r="AP5533" s="14" t="s">
        <v>1950</v>
      </c>
      <c r="AQ5533" s="68">
        <v>703.0</v>
      </c>
    </row>
    <row r="5534">
      <c r="A5534" s="8" t="str">
        <f t="shared" si="1"/>
        <v>Hannah Showalter</v>
      </c>
      <c r="B5534" s="20" t="s">
        <v>33942</v>
      </c>
      <c r="C5534" s="51" t="s">
        <v>33821</v>
      </c>
      <c r="D5534" s="69" t="s">
        <v>4297</v>
      </c>
      <c r="E5534" s="72" t="s">
        <v>1950</v>
      </c>
      <c r="F5534" s="84" t="s">
        <v>3309</v>
      </c>
      <c r="G5534" s="61" t="s">
        <v>32225</v>
      </c>
      <c r="H5534" s="70">
        <v>155511.0</v>
      </c>
      <c r="I5534" s="63" t="s">
        <v>20951</v>
      </c>
      <c r="J5534" s="60">
        <v>3.2</v>
      </c>
      <c r="K5534" s="18" t="s">
        <v>33944</v>
      </c>
      <c r="L5534" s="18"/>
      <c r="M5534" s="18"/>
      <c r="N5534" s="51" t="s">
        <v>33954</v>
      </c>
      <c r="O5534" s="51" t="s">
        <v>52</v>
      </c>
      <c r="P5534" s="61" t="s">
        <v>207</v>
      </c>
      <c r="Q5534" s="72"/>
      <c r="R5534" s="51" t="s">
        <v>104</v>
      </c>
      <c r="S5534" s="51" t="s">
        <v>33720</v>
      </c>
      <c r="T5534" s="11" t="str">
        <f t="shared" si="2"/>
        <v>Hannah Showalter</v>
      </c>
      <c r="U5534" s="51" t="s">
        <v>106</v>
      </c>
      <c r="V5534" s="51" t="s">
        <v>33955</v>
      </c>
      <c r="W5534" s="51"/>
      <c r="X5534" s="72" t="s">
        <v>33948</v>
      </c>
      <c r="Y5534" s="72"/>
      <c r="Z5534" s="72"/>
      <c r="AA5534" s="72"/>
      <c r="AB5534" s="72"/>
      <c r="AC5534" s="72"/>
      <c r="AD5534" s="72"/>
      <c r="AE5534" s="72" t="s">
        <v>33951</v>
      </c>
      <c r="AF5534" s="72" t="s">
        <v>1950</v>
      </c>
      <c r="AG5534" s="72" t="s">
        <v>4313</v>
      </c>
      <c r="AH5534" s="72" t="s">
        <v>194</v>
      </c>
      <c r="AI5534" s="77" t="s">
        <v>233</v>
      </c>
      <c r="AJ5534" s="77"/>
      <c r="AK5534" s="63"/>
      <c r="AL5534" s="63"/>
      <c r="AM5534" s="63"/>
      <c r="AN5534" s="64">
        <v>0.46916299559471364</v>
      </c>
      <c r="AO5534" s="120">
        <v>44844.0</v>
      </c>
      <c r="AP5534" s="26" t="s">
        <v>1950</v>
      </c>
      <c r="AQ5534" s="74">
        <v>703.0</v>
      </c>
    </row>
    <row r="5535">
      <c r="A5535" s="8" t="str">
        <f t="shared" si="1"/>
        <v>Bri Sansoucie</v>
      </c>
      <c r="B5535" s="20" t="s">
        <v>33942</v>
      </c>
      <c r="C5535" s="51" t="s">
        <v>33821</v>
      </c>
      <c r="D5535" s="69" t="s">
        <v>4297</v>
      </c>
      <c r="E5535" s="72" t="s">
        <v>1950</v>
      </c>
      <c r="F5535" s="84" t="s">
        <v>3309</v>
      </c>
      <c r="G5535" s="61" t="s">
        <v>32225</v>
      </c>
      <c r="H5535" s="70">
        <v>155511.0</v>
      </c>
      <c r="I5535" s="63" t="s">
        <v>20951</v>
      </c>
      <c r="J5535" s="60">
        <v>3.2</v>
      </c>
      <c r="K5535" s="18" t="s">
        <v>33944</v>
      </c>
      <c r="L5535" s="18"/>
      <c r="M5535" s="18"/>
      <c r="N5535" s="51" t="s">
        <v>33956</v>
      </c>
      <c r="O5535" s="51" t="s">
        <v>52</v>
      </c>
      <c r="P5535" s="61" t="s">
        <v>207</v>
      </c>
      <c r="Q5535" s="72"/>
      <c r="R5535" s="51" t="s">
        <v>27677</v>
      </c>
      <c r="S5535" s="51" t="s">
        <v>33957</v>
      </c>
      <c r="T5535" s="11" t="str">
        <f t="shared" si="2"/>
        <v>Bri Sansoucie</v>
      </c>
      <c r="U5535" s="51" t="s">
        <v>80</v>
      </c>
      <c r="V5535" s="51" t="s">
        <v>33958</v>
      </c>
      <c r="W5535" s="51"/>
      <c r="X5535" s="72" t="s">
        <v>33948</v>
      </c>
      <c r="Y5535" s="72"/>
      <c r="Z5535" s="72"/>
      <c r="AA5535" s="72"/>
      <c r="AB5535" s="72"/>
      <c r="AC5535" s="72"/>
      <c r="AD5535" s="72"/>
      <c r="AE5535" s="72" t="s">
        <v>33951</v>
      </c>
      <c r="AF5535" s="72" t="s">
        <v>1950</v>
      </c>
      <c r="AG5535" s="72" t="s">
        <v>4313</v>
      </c>
      <c r="AH5535" s="72" t="s">
        <v>194</v>
      </c>
      <c r="AI5535" s="77" t="s">
        <v>233</v>
      </c>
      <c r="AJ5535" s="77"/>
      <c r="AK5535" s="63"/>
      <c r="AL5535" s="63"/>
      <c r="AM5535" s="63"/>
      <c r="AN5535" s="64">
        <v>0.46916299559471364</v>
      </c>
      <c r="AO5535" s="120">
        <v>44844.0</v>
      </c>
      <c r="AP5535" s="26" t="s">
        <v>1950</v>
      </c>
      <c r="AQ5535" s="74">
        <v>703.0</v>
      </c>
    </row>
    <row r="5536">
      <c r="A5536" s="8" t="str">
        <f t="shared" si="1"/>
        <v>John Purvis</v>
      </c>
      <c r="B5536" s="20" t="s">
        <v>33942</v>
      </c>
      <c r="C5536" s="51" t="s">
        <v>33821</v>
      </c>
      <c r="D5536" s="69" t="s">
        <v>4297</v>
      </c>
      <c r="E5536" s="72" t="s">
        <v>1950</v>
      </c>
      <c r="F5536" s="84" t="s">
        <v>3309</v>
      </c>
      <c r="G5536" s="61" t="s">
        <v>32225</v>
      </c>
      <c r="H5536" s="70">
        <v>155511.0</v>
      </c>
      <c r="I5536" s="63" t="s">
        <v>20951</v>
      </c>
      <c r="J5536" s="60">
        <v>3.2</v>
      </c>
      <c r="K5536" s="18" t="s">
        <v>33944</v>
      </c>
      <c r="L5536" s="18"/>
      <c r="M5536" s="18"/>
      <c r="N5536" s="51" t="s">
        <v>33959</v>
      </c>
      <c r="O5536" s="51" t="s">
        <v>52</v>
      </c>
      <c r="P5536" s="61" t="s">
        <v>207</v>
      </c>
      <c r="Q5536" s="72"/>
      <c r="R5536" s="51" t="s">
        <v>1997</v>
      </c>
      <c r="S5536" s="51" t="s">
        <v>33960</v>
      </c>
      <c r="T5536" s="11" t="str">
        <f t="shared" si="2"/>
        <v>John Purvis</v>
      </c>
      <c r="U5536" s="51" t="s">
        <v>80</v>
      </c>
      <c r="V5536" s="51" t="s">
        <v>33961</v>
      </c>
      <c r="W5536" s="51"/>
      <c r="X5536" s="72" t="s">
        <v>33948</v>
      </c>
      <c r="Y5536" s="72"/>
      <c r="Z5536" s="72"/>
      <c r="AA5536" s="72"/>
      <c r="AB5536" s="72"/>
      <c r="AC5536" s="72"/>
      <c r="AD5536" s="72"/>
      <c r="AE5536" s="72" t="s">
        <v>33951</v>
      </c>
      <c r="AF5536" s="72" t="s">
        <v>1950</v>
      </c>
      <c r="AG5536" s="72" t="s">
        <v>4313</v>
      </c>
      <c r="AH5536" s="72" t="s">
        <v>194</v>
      </c>
      <c r="AI5536" s="77" t="s">
        <v>233</v>
      </c>
      <c r="AJ5536" s="77"/>
      <c r="AK5536" s="63"/>
      <c r="AL5536" s="63"/>
      <c r="AM5536" s="63"/>
      <c r="AN5536" s="64">
        <v>0.46916299559471364</v>
      </c>
      <c r="AO5536" s="120">
        <v>44844.0</v>
      </c>
      <c r="AP5536" s="26" t="s">
        <v>1950</v>
      </c>
      <c r="AQ5536" s="74">
        <v>703.0</v>
      </c>
    </row>
    <row r="5537">
      <c r="A5537" s="8" t="str">
        <f t="shared" si="1"/>
        <v>Anthony Yates</v>
      </c>
      <c r="B5537" s="51" t="s">
        <v>33962</v>
      </c>
      <c r="C5537" s="51" t="s">
        <v>33435</v>
      </c>
      <c r="D5537" s="2" t="s">
        <v>4297</v>
      </c>
      <c r="E5537" s="8" t="s">
        <v>33963</v>
      </c>
      <c r="F5537" s="8" t="s">
        <v>3309</v>
      </c>
      <c r="G5537" s="51" t="s">
        <v>32225</v>
      </c>
      <c r="H5537" s="8" t="s">
        <v>33964</v>
      </c>
      <c r="I5537" s="8" t="s">
        <v>14336</v>
      </c>
      <c r="J5537" s="10">
        <v>3.32</v>
      </c>
      <c r="K5537" s="8" t="s">
        <v>33965</v>
      </c>
      <c r="L5537" s="8"/>
      <c r="M5537" s="8"/>
      <c r="N5537" s="51" t="s">
        <v>33966</v>
      </c>
      <c r="O5537" s="51" t="s">
        <v>52</v>
      </c>
      <c r="P5537" s="51"/>
      <c r="Q5537" s="51"/>
      <c r="R5537" s="51" t="s">
        <v>6978</v>
      </c>
      <c r="S5537" s="51" t="s">
        <v>33967</v>
      </c>
      <c r="T5537" s="11" t="str">
        <f t="shared" si="2"/>
        <v>Anthony Yates</v>
      </c>
      <c r="U5537" s="51" t="s">
        <v>2105</v>
      </c>
      <c r="V5537" s="51" t="s">
        <v>33968</v>
      </c>
      <c r="W5537" s="51" t="s">
        <v>33969</v>
      </c>
      <c r="X5537" s="8" t="s">
        <v>33970</v>
      </c>
      <c r="Y5537" s="51" t="s">
        <v>60</v>
      </c>
      <c r="Z5537" s="56" t="s">
        <v>33971</v>
      </c>
      <c r="AA5537" s="56" t="s">
        <v>33972</v>
      </c>
      <c r="AB5537" s="51" t="s">
        <v>60</v>
      </c>
      <c r="AC5537" s="51" t="s">
        <v>60</v>
      </c>
      <c r="AD5537" s="51" t="s">
        <v>60</v>
      </c>
      <c r="AE5537" s="51" t="s">
        <v>33973</v>
      </c>
      <c r="AF5537" s="8" t="s">
        <v>33974</v>
      </c>
      <c r="AG5537" s="8" t="s">
        <v>4313</v>
      </c>
      <c r="AH5537" s="8" t="s">
        <v>352</v>
      </c>
      <c r="AI5537" s="8" t="s">
        <v>233</v>
      </c>
      <c r="AJ5537" s="8"/>
      <c r="AK5537" s="8"/>
      <c r="AL5537" s="8"/>
      <c r="AM5537" s="8"/>
      <c r="AN5537" s="8" t="s">
        <v>3935</v>
      </c>
      <c r="AO5537" s="8" t="s">
        <v>33975</v>
      </c>
      <c r="AP5537" s="9" t="s">
        <v>33974</v>
      </c>
      <c r="AQ5537" s="11">
        <v>1309.0</v>
      </c>
    </row>
    <row r="5538">
      <c r="A5538" s="8" t="str">
        <f t="shared" si="1"/>
        <v>Nathan Houser</v>
      </c>
      <c r="B5538" s="51" t="s">
        <v>33962</v>
      </c>
      <c r="C5538" s="51" t="s">
        <v>33435</v>
      </c>
      <c r="D5538" s="2" t="s">
        <v>4297</v>
      </c>
      <c r="E5538" s="8" t="s">
        <v>33963</v>
      </c>
      <c r="F5538" s="8" t="s">
        <v>3309</v>
      </c>
      <c r="G5538" s="51" t="s">
        <v>32225</v>
      </c>
      <c r="H5538" s="8" t="s">
        <v>33964</v>
      </c>
      <c r="I5538" s="8" t="s">
        <v>14336</v>
      </c>
      <c r="J5538" s="10">
        <v>3.32</v>
      </c>
      <c r="K5538" s="8" t="s">
        <v>33965</v>
      </c>
      <c r="L5538" s="8"/>
      <c r="M5538" s="8"/>
      <c r="N5538" s="51" t="s">
        <v>33976</v>
      </c>
      <c r="O5538" s="51" t="s">
        <v>52</v>
      </c>
      <c r="P5538" s="51"/>
      <c r="Q5538" s="51"/>
      <c r="R5538" s="51" t="s">
        <v>3299</v>
      </c>
      <c r="S5538" s="51" t="s">
        <v>33977</v>
      </c>
      <c r="T5538" s="11" t="str">
        <f t="shared" si="2"/>
        <v>Nathan Houser</v>
      </c>
      <c r="U5538" s="51" t="s">
        <v>160</v>
      </c>
      <c r="V5538" s="51" t="s">
        <v>33978</v>
      </c>
      <c r="W5538" s="51"/>
      <c r="X5538" s="8" t="s">
        <v>33970</v>
      </c>
      <c r="Y5538" s="51" t="s">
        <v>60</v>
      </c>
      <c r="Z5538" s="56" t="s">
        <v>33979</v>
      </c>
      <c r="AA5538" s="56" t="s">
        <v>33980</v>
      </c>
      <c r="AB5538" s="56" t="s">
        <v>33981</v>
      </c>
      <c r="AC5538" s="51" t="s">
        <v>60</v>
      </c>
      <c r="AD5538" s="56" t="s">
        <v>33982</v>
      </c>
      <c r="AE5538" s="51" t="s">
        <v>33973</v>
      </c>
      <c r="AF5538" s="8" t="s">
        <v>33974</v>
      </c>
      <c r="AG5538" s="8" t="s">
        <v>4313</v>
      </c>
      <c r="AH5538" s="8" t="s">
        <v>352</v>
      </c>
      <c r="AI5538" s="8" t="s">
        <v>233</v>
      </c>
      <c r="AJ5538" s="8"/>
      <c r="AK5538" s="8"/>
      <c r="AL5538" s="8"/>
      <c r="AM5538" s="8"/>
      <c r="AN5538" s="8" t="s">
        <v>3935</v>
      </c>
      <c r="AO5538" s="8" t="s">
        <v>33975</v>
      </c>
      <c r="AP5538" s="9" t="s">
        <v>33974</v>
      </c>
      <c r="AQ5538" s="11">
        <v>1309.0</v>
      </c>
    </row>
    <row r="5539">
      <c r="A5539" s="8" t="str">
        <f t="shared" si="1"/>
        <v>Devan Sawyerr</v>
      </c>
      <c r="B5539" s="51" t="s">
        <v>33962</v>
      </c>
      <c r="C5539" s="51" t="s">
        <v>33435</v>
      </c>
      <c r="D5539" s="38" t="s">
        <v>4297</v>
      </c>
      <c r="E5539" s="8" t="s">
        <v>33963</v>
      </c>
      <c r="F5539" s="8" t="s">
        <v>3309</v>
      </c>
      <c r="G5539" s="8" t="s">
        <v>32225</v>
      </c>
      <c r="H5539" s="13" t="s">
        <v>33964</v>
      </c>
      <c r="I5539" s="8" t="s">
        <v>14336</v>
      </c>
      <c r="J5539" s="10">
        <v>3.32</v>
      </c>
      <c r="K5539" s="8" t="s">
        <v>33965</v>
      </c>
      <c r="L5539" s="8"/>
      <c r="M5539" s="8"/>
      <c r="N5539" s="51" t="s">
        <v>33983</v>
      </c>
      <c r="O5539" s="51" t="s">
        <v>52</v>
      </c>
      <c r="P5539" s="51"/>
      <c r="Q5539" s="51"/>
      <c r="R5539" s="51" t="s">
        <v>33984</v>
      </c>
      <c r="S5539" s="51" t="s">
        <v>33985</v>
      </c>
      <c r="T5539" s="11" t="str">
        <f t="shared" si="2"/>
        <v>Devan Sawyerr</v>
      </c>
      <c r="U5539" s="51" t="s">
        <v>1131</v>
      </c>
      <c r="V5539" s="51" t="s">
        <v>33986</v>
      </c>
      <c r="W5539" s="51" t="s">
        <v>33987</v>
      </c>
      <c r="X5539" s="8" t="s">
        <v>33970</v>
      </c>
      <c r="Y5539" s="51" t="s">
        <v>60</v>
      </c>
      <c r="Z5539" s="56" t="s">
        <v>33979</v>
      </c>
      <c r="AA5539" s="51" t="s">
        <v>60</v>
      </c>
      <c r="AB5539" s="56" t="s">
        <v>33981</v>
      </c>
      <c r="AC5539" s="51" t="s">
        <v>60</v>
      </c>
      <c r="AD5539" s="56" t="s">
        <v>33982</v>
      </c>
      <c r="AE5539" s="51" t="s">
        <v>33973</v>
      </c>
      <c r="AF5539" s="8" t="s">
        <v>33974</v>
      </c>
      <c r="AG5539" s="8" t="s">
        <v>4313</v>
      </c>
      <c r="AH5539" s="8" t="s">
        <v>352</v>
      </c>
      <c r="AI5539" s="13" t="s">
        <v>233</v>
      </c>
      <c r="AJ5539" s="8"/>
      <c r="AK5539" s="8"/>
      <c r="AL5539" s="8"/>
      <c r="AM5539" s="8"/>
      <c r="AN5539" s="8" t="s">
        <v>3935</v>
      </c>
      <c r="AO5539" s="8" t="s">
        <v>33975</v>
      </c>
      <c r="AP5539" s="9" t="s">
        <v>33974</v>
      </c>
      <c r="AQ5539" s="28">
        <v>1309.0</v>
      </c>
    </row>
    <row r="5540">
      <c r="A5540" s="8" t="str">
        <f t="shared" si="1"/>
        <v>Jared Seckel</v>
      </c>
      <c r="B5540" s="51" t="s">
        <v>33962</v>
      </c>
      <c r="C5540" s="51" t="s">
        <v>33435</v>
      </c>
      <c r="D5540" s="2" t="s">
        <v>4297</v>
      </c>
      <c r="E5540" s="8" t="s">
        <v>33963</v>
      </c>
      <c r="F5540" s="8" t="s">
        <v>3309</v>
      </c>
      <c r="G5540" s="51" t="s">
        <v>32225</v>
      </c>
      <c r="H5540" s="8" t="s">
        <v>33964</v>
      </c>
      <c r="I5540" s="8" t="s">
        <v>14336</v>
      </c>
      <c r="J5540" s="10">
        <v>3.32</v>
      </c>
      <c r="K5540" s="8" t="s">
        <v>33965</v>
      </c>
      <c r="L5540" s="8"/>
      <c r="M5540" s="8"/>
      <c r="N5540" s="51" t="s">
        <v>33988</v>
      </c>
      <c r="O5540" s="51" t="s">
        <v>52</v>
      </c>
      <c r="P5540" s="51"/>
      <c r="Q5540" s="51"/>
      <c r="R5540" s="51" t="s">
        <v>4058</v>
      </c>
      <c r="S5540" s="51" t="s">
        <v>33989</v>
      </c>
      <c r="T5540" s="11" t="str">
        <f t="shared" si="2"/>
        <v>Jared Seckel</v>
      </c>
      <c r="U5540" s="51" t="s">
        <v>106</v>
      </c>
      <c r="V5540" s="51" t="s">
        <v>33990</v>
      </c>
      <c r="W5540" s="51"/>
      <c r="X5540" s="8" t="s">
        <v>33970</v>
      </c>
      <c r="Y5540" s="51" t="s">
        <v>60</v>
      </c>
      <c r="Z5540" s="56" t="s">
        <v>32335</v>
      </c>
      <c r="AA5540" s="51" t="s">
        <v>60</v>
      </c>
      <c r="AB5540" s="51" t="s">
        <v>60</v>
      </c>
      <c r="AC5540" s="51" t="s">
        <v>60</v>
      </c>
      <c r="AD5540" s="56" t="s">
        <v>33991</v>
      </c>
      <c r="AE5540" s="51" t="s">
        <v>33973</v>
      </c>
      <c r="AF5540" s="8" t="s">
        <v>33974</v>
      </c>
      <c r="AG5540" s="8" t="s">
        <v>4313</v>
      </c>
      <c r="AH5540" s="8" t="s">
        <v>352</v>
      </c>
      <c r="AI5540" s="8" t="s">
        <v>233</v>
      </c>
      <c r="AJ5540" s="8"/>
      <c r="AK5540" s="8"/>
      <c r="AL5540" s="8"/>
      <c r="AM5540" s="8"/>
      <c r="AN5540" s="8" t="s">
        <v>3935</v>
      </c>
      <c r="AO5540" s="8" t="s">
        <v>33975</v>
      </c>
      <c r="AP5540" s="9" t="s">
        <v>33974</v>
      </c>
      <c r="AQ5540" s="11">
        <v>1309.0</v>
      </c>
    </row>
    <row r="5541">
      <c r="A5541" s="8" t="str">
        <f t="shared" si="1"/>
        <v>Jim Whittaker</v>
      </c>
      <c r="B5541" s="51" t="s">
        <v>33992</v>
      </c>
      <c r="C5541" s="51" t="s">
        <v>33821</v>
      </c>
      <c r="D5541" s="2" t="s">
        <v>4297</v>
      </c>
      <c r="E5541" s="8" t="s">
        <v>33993</v>
      </c>
      <c r="F5541" s="8" t="s">
        <v>3309</v>
      </c>
      <c r="G5541" s="51" t="s">
        <v>32225</v>
      </c>
      <c r="H5541" s="8" t="s">
        <v>33994</v>
      </c>
      <c r="I5541" s="8" t="s">
        <v>18305</v>
      </c>
      <c r="J5541" s="10">
        <v>3.11</v>
      </c>
      <c r="K5541" s="8" t="s">
        <v>33995</v>
      </c>
      <c r="L5541" s="8"/>
      <c r="M5541" s="8"/>
      <c r="N5541" s="51" t="s">
        <v>33996</v>
      </c>
      <c r="O5541" s="51" t="s">
        <v>52</v>
      </c>
      <c r="P5541" s="51"/>
      <c r="Q5541" s="51"/>
      <c r="R5541" s="51" t="s">
        <v>756</v>
      </c>
      <c r="S5541" s="51" t="s">
        <v>32856</v>
      </c>
      <c r="T5541" s="11" t="str">
        <f t="shared" si="2"/>
        <v>Jim Whittaker</v>
      </c>
      <c r="U5541" s="51" t="s">
        <v>55</v>
      </c>
      <c r="V5541" s="51" t="s">
        <v>33997</v>
      </c>
      <c r="W5541" s="51" t="s">
        <v>33998</v>
      </c>
      <c r="X5541" s="8" t="s">
        <v>33999</v>
      </c>
      <c r="Y5541" s="56" t="s">
        <v>34000</v>
      </c>
      <c r="Z5541" s="56" t="s">
        <v>32335</v>
      </c>
      <c r="AA5541" s="56" t="s">
        <v>34001</v>
      </c>
      <c r="AB5541" s="56" t="s">
        <v>34002</v>
      </c>
      <c r="AC5541" s="51" t="s">
        <v>60</v>
      </c>
      <c r="AD5541" s="56" t="s">
        <v>33991</v>
      </c>
      <c r="AE5541" s="51" t="s">
        <v>34003</v>
      </c>
      <c r="AF5541" s="8" t="s">
        <v>34004</v>
      </c>
      <c r="AG5541" s="8" t="s">
        <v>4313</v>
      </c>
      <c r="AH5541" s="8" t="s">
        <v>194</v>
      </c>
      <c r="AI5541" s="8" t="s">
        <v>233</v>
      </c>
      <c r="AJ5541" s="8"/>
      <c r="AK5541" s="8" t="s">
        <v>34005</v>
      </c>
      <c r="AL5541" s="8" t="s">
        <v>5508</v>
      </c>
      <c r="AM5541" s="8" t="s">
        <v>26703</v>
      </c>
      <c r="AN5541" s="8" t="s">
        <v>34006</v>
      </c>
      <c r="AO5541" s="8" t="s">
        <v>34007</v>
      </c>
      <c r="AP5541" s="9" t="s">
        <v>34004</v>
      </c>
      <c r="AQ5541" s="11">
        <v>643.0</v>
      </c>
    </row>
    <row r="5542">
      <c r="A5542" s="8" t="str">
        <f t="shared" si="1"/>
        <v>Drew Loukota</v>
      </c>
      <c r="B5542" s="8" t="s">
        <v>33992</v>
      </c>
      <c r="C5542" s="51" t="s">
        <v>33821</v>
      </c>
      <c r="D5542" s="2" t="s">
        <v>4297</v>
      </c>
      <c r="E5542" s="8" t="s">
        <v>33993</v>
      </c>
      <c r="F5542" s="8" t="s">
        <v>3309</v>
      </c>
      <c r="G5542" s="51" t="s">
        <v>32225</v>
      </c>
      <c r="H5542" s="8" t="s">
        <v>33994</v>
      </c>
      <c r="I5542" s="8" t="s">
        <v>18305</v>
      </c>
      <c r="J5542" s="10">
        <v>3.11</v>
      </c>
      <c r="K5542" s="8" t="s">
        <v>33995</v>
      </c>
      <c r="L5542" s="8"/>
      <c r="M5542" s="8"/>
      <c r="N5542" s="51" t="s">
        <v>34008</v>
      </c>
      <c r="O5542" s="51" t="s">
        <v>52</v>
      </c>
      <c r="P5542" s="51"/>
      <c r="Q5542" s="51"/>
      <c r="R5542" s="57" t="s">
        <v>1588</v>
      </c>
      <c r="S5542" s="57" t="s">
        <v>34009</v>
      </c>
      <c r="T5542" s="11" t="str">
        <f t="shared" si="2"/>
        <v>Drew Loukota</v>
      </c>
      <c r="U5542" s="57" t="s">
        <v>160</v>
      </c>
      <c r="V5542" s="51" t="s">
        <v>34010</v>
      </c>
      <c r="W5542" s="51"/>
      <c r="X5542" s="8" t="s">
        <v>33999</v>
      </c>
      <c r="Y5542" s="56" t="s">
        <v>34011</v>
      </c>
      <c r="Z5542" s="56" t="s">
        <v>32335</v>
      </c>
      <c r="AA5542" s="56" t="s">
        <v>34012</v>
      </c>
      <c r="AB5542" s="56" t="s">
        <v>34013</v>
      </c>
      <c r="AC5542" s="56" t="s">
        <v>34014</v>
      </c>
      <c r="AD5542" s="56" t="s">
        <v>33991</v>
      </c>
      <c r="AE5542" s="51" t="s">
        <v>34003</v>
      </c>
      <c r="AF5542" s="8" t="s">
        <v>34004</v>
      </c>
      <c r="AG5542" s="8" t="s">
        <v>4313</v>
      </c>
      <c r="AH5542" s="8" t="s">
        <v>194</v>
      </c>
      <c r="AI5542" s="8" t="s">
        <v>233</v>
      </c>
      <c r="AJ5542" s="8"/>
      <c r="AK5542" s="8" t="s">
        <v>34005</v>
      </c>
      <c r="AL5542" s="8" t="s">
        <v>5508</v>
      </c>
      <c r="AM5542" s="8" t="s">
        <v>26703</v>
      </c>
      <c r="AN5542" s="8" t="s">
        <v>34006</v>
      </c>
      <c r="AO5542" s="8" t="s">
        <v>34007</v>
      </c>
      <c r="AP5542" s="9" t="s">
        <v>34004</v>
      </c>
      <c r="AQ5542" s="11">
        <v>643.0</v>
      </c>
    </row>
    <row r="5543">
      <c r="A5543" s="8" t="str">
        <f t="shared" si="1"/>
        <v>Darchelle Welch</v>
      </c>
      <c r="B5543" s="51" t="s">
        <v>33992</v>
      </c>
      <c r="C5543" s="51" t="s">
        <v>33821</v>
      </c>
      <c r="D5543" s="2" t="s">
        <v>4297</v>
      </c>
      <c r="E5543" s="8" t="s">
        <v>33993</v>
      </c>
      <c r="F5543" s="8" t="s">
        <v>3309</v>
      </c>
      <c r="G5543" s="51" t="s">
        <v>32225</v>
      </c>
      <c r="H5543" s="8" t="s">
        <v>33994</v>
      </c>
      <c r="I5543" s="8" t="s">
        <v>18305</v>
      </c>
      <c r="J5543" s="10">
        <v>3.11</v>
      </c>
      <c r="K5543" s="8" t="s">
        <v>33995</v>
      </c>
      <c r="L5543" s="8"/>
      <c r="M5543" s="8"/>
      <c r="N5543" s="51" t="s">
        <v>34015</v>
      </c>
      <c r="O5543" s="51" t="s">
        <v>52</v>
      </c>
      <c r="P5543" s="51"/>
      <c r="Q5543" s="51"/>
      <c r="R5543" s="8" t="s">
        <v>34016</v>
      </c>
      <c r="S5543" s="8" t="s">
        <v>16284</v>
      </c>
      <c r="T5543" s="11" t="str">
        <f t="shared" si="2"/>
        <v>Darchelle Welch</v>
      </c>
      <c r="U5543" s="8" t="s">
        <v>106</v>
      </c>
      <c r="V5543" s="51" t="s">
        <v>34017</v>
      </c>
      <c r="W5543" s="8" t="s">
        <v>34018</v>
      </c>
      <c r="X5543" s="8" t="s">
        <v>33999</v>
      </c>
      <c r="Y5543" s="51" t="s">
        <v>60</v>
      </c>
      <c r="Z5543" s="56" t="s">
        <v>32335</v>
      </c>
      <c r="AA5543" s="51" t="s">
        <v>60</v>
      </c>
      <c r="AB5543" s="56" t="s">
        <v>34013</v>
      </c>
      <c r="AC5543" s="51" t="s">
        <v>60</v>
      </c>
      <c r="AD5543" s="56" t="s">
        <v>33991</v>
      </c>
      <c r="AE5543" s="51" t="s">
        <v>34003</v>
      </c>
      <c r="AF5543" s="8" t="s">
        <v>34004</v>
      </c>
      <c r="AG5543" s="8" t="s">
        <v>4313</v>
      </c>
      <c r="AH5543" s="8" t="s">
        <v>194</v>
      </c>
      <c r="AI5543" s="8" t="s">
        <v>233</v>
      </c>
      <c r="AJ5543" s="8"/>
      <c r="AK5543" s="8" t="s">
        <v>34005</v>
      </c>
      <c r="AL5543" s="8" t="s">
        <v>5508</v>
      </c>
      <c r="AM5543" s="8" t="s">
        <v>26703</v>
      </c>
      <c r="AN5543" s="8" t="s">
        <v>34006</v>
      </c>
      <c r="AO5543" s="8" t="s">
        <v>34007</v>
      </c>
      <c r="AP5543" s="9" t="s">
        <v>34004</v>
      </c>
      <c r="AQ5543" s="11">
        <v>643.0</v>
      </c>
    </row>
    <row r="5544">
      <c r="A5544" s="8" t="str">
        <f t="shared" si="1"/>
        <v>Joe Corbin</v>
      </c>
      <c r="B5544" s="8" t="s">
        <v>33992</v>
      </c>
      <c r="C5544" s="51" t="s">
        <v>33821</v>
      </c>
      <c r="D5544" s="2" t="s">
        <v>4297</v>
      </c>
      <c r="E5544" s="8" t="s">
        <v>33993</v>
      </c>
      <c r="F5544" s="8" t="s">
        <v>3309</v>
      </c>
      <c r="G5544" s="51" t="s">
        <v>32225</v>
      </c>
      <c r="H5544" s="8" t="s">
        <v>33994</v>
      </c>
      <c r="I5544" s="8" t="s">
        <v>18305</v>
      </c>
      <c r="J5544" s="10">
        <v>3.11</v>
      </c>
      <c r="K5544" s="8" t="s">
        <v>33995</v>
      </c>
      <c r="L5544" s="8"/>
      <c r="M5544" s="8"/>
      <c r="N5544" s="51" t="s">
        <v>34019</v>
      </c>
      <c r="O5544" s="51" t="s">
        <v>52</v>
      </c>
      <c r="P5544" s="51"/>
      <c r="Q5544" s="51"/>
      <c r="R5544" s="57" t="s">
        <v>1075</v>
      </c>
      <c r="S5544" s="57" t="s">
        <v>11760</v>
      </c>
      <c r="T5544" s="11" t="str">
        <f t="shared" si="2"/>
        <v>Joe Corbin</v>
      </c>
      <c r="U5544" s="57" t="s">
        <v>106</v>
      </c>
      <c r="V5544" s="51" t="s">
        <v>34020</v>
      </c>
      <c r="W5544" s="51"/>
      <c r="X5544" s="8" t="s">
        <v>33999</v>
      </c>
      <c r="Y5544" s="51" t="s">
        <v>60</v>
      </c>
      <c r="Z5544" s="56" t="s">
        <v>32335</v>
      </c>
      <c r="AA5544" s="51" t="s">
        <v>60</v>
      </c>
      <c r="AB5544" s="51" t="s">
        <v>60</v>
      </c>
      <c r="AC5544" s="51" t="s">
        <v>60</v>
      </c>
      <c r="AD5544" s="56" t="s">
        <v>33991</v>
      </c>
      <c r="AE5544" s="51" t="s">
        <v>34003</v>
      </c>
      <c r="AF5544" s="8" t="s">
        <v>34004</v>
      </c>
      <c r="AG5544" s="8" t="s">
        <v>4313</v>
      </c>
      <c r="AH5544" s="8" t="s">
        <v>194</v>
      </c>
      <c r="AI5544" s="8" t="s">
        <v>233</v>
      </c>
      <c r="AJ5544" s="8"/>
      <c r="AK5544" s="8" t="s">
        <v>34005</v>
      </c>
      <c r="AL5544" s="8" t="s">
        <v>5508</v>
      </c>
      <c r="AM5544" s="8" t="s">
        <v>26703</v>
      </c>
      <c r="AN5544" s="8" t="s">
        <v>34006</v>
      </c>
      <c r="AO5544" s="8" t="s">
        <v>34007</v>
      </c>
      <c r="AP5544" s="9" t="s">
        <v>34004</v>
      </c>
      <c r="AQ5544" s="11">
        <v>643.0</v>
      </c>
    </row>
    <row r="5545">
      <c r="A5545" s="8" t="str">
        <f t="shared" si="1"/>
        <v>Clarence Anderson</v>
      </c>
      <c r="B5545" s="8" t="s">
        <v>33992</v>
      </c>
      <c r="C5545" s="51" t="s">
        <v>33821</v>
      </c>
      <c r="D5545" s="2" t="s">
        <v>4297</v>
      </c>
      <c r="E5545" s="8" t="s">
        <v>33993</v>
      </c>
      <c r="F5545" s="8" t="s">
        <v>3309</v>
      </c>
      <c r="G5545" s="51" t="s">
        <v>32225</v>
      </c>
      <c r="H5545" s="8" t="s">
        <v>33994</v>
      </c>
      <c r="I5545" s="8" t="s">
        <v>18305</v>
      </c>
      <c r="J5545" s="10">
        <v>3.11</v>
      </c>
      <c r="K5545" s="8" t="s">
        <v>33995</v>
      </c>
      <c r="L5545" s="8"/>
      <c r="M5545" s="8"/>
      <c r="N5545" s="51" t="s">
        <v>34021</v>
      </c>
      <c r="O5545" s="51" t="s">
        <v>52</v>
      </c>
      <c r="P5545" s="51"/>
      <c r="Q5545" s="51"/>
      <c r="R5545" s="57" t="s">
        <v>29359</v>
      </c>
      <c r="S5545" s="57" t="s">
        <v>115</v>
      </c>
      <c r="T5545" s="11" t="str">
        <f t="shared" si="2"/>
        <v>Clarence Anderson</v>
      </c>
      <c r="U5545" s="57" t="s">
        <v>80</v>
      </c>
      <c r="V5545" s="51" t="s">
        <v>34022</v>
      </c>
      <c r="W5545" s="51"/>
      <c r="X5545" s="8" t="s">
        <v>33999</v>
      </c>
      <c r="Y5545" s="56" t="s">
        <v>34023</v>
      </c>
      <c r="Z5545" s="56" t="s">
        <v>32335</v>
      </c>
      <c r="AA5545" s="51" t="s">
        <v>60</v>
      </c>
      <c r="AB5545" s="51" t="s">
        <v>60</v>
      </c>
      <c r="AC5545" s="51" t="s">
        <v>60</v>
      </c>
      <c r="AD5545" s="56" t="s">
        <v>33991</v>
      </c>
      <c r="AE5545" s="51" t="s">
        <v>34003</v>
      </c>
      <c r="AF5545" s="8" t="s">
        <v>34004</v>
      </c>
      <c r="AG5545" s="8" t="s">
        <v>4313</v>
      </c>
      <c r="AH5545" s="8" t="s">
        <v>194</v>
      </c>
      <c r="AI5545" s="8" t="s">
        <v>233</v>
      </c>
      <c r="AJ5545" s="8"/>
      <c r="AK5545" s="8" t="s">
        <v>34005</v>
      </c>
      <c r="AL5545" s="8" t="s">
        <v>5508</v>
      </c>
      <c r="AM5545" s="8" t="s">
        <v>26703</v>
      </c>
      <c r="AN5545" s="8" t="s">
        <v>34006</v>
      </c>
      <c r="AO5545" s="8" t="s">
        <v>34007</v>
      </c>
      <c r="AP5545" s="9" t="s">
        <v>34004</v>
      </c>
      <c r="AQ5545" s="11">
        <v>643.0</v>
      </c>
    </row>
    <row r="5546">
      <c r="A5546" s="8" t="str">
        <f t="shared" si="1"/>
        <v>Shane Brookshire</v>
      </c>
      <c r="B5546" s="8" t="s">
        <v>34024</v>
      </c>
      <c r="C5546" s="51" t="s">
        <v>33821</v>
      </c>
      <c r="D5546" s="9" t="s">
        <v>4297</v>
      </c>
      <c r="E5546" s="8" t="s">
        <v>34025</v>
      </c>
      <c r="F5546" s="8" t="s">
        <v>3309</v>
      </c>
      <c r="G5546" s="8" t="s">
        <v>32225</v>
      </c>
      <c r="H5546" s="8" t="s">
        <v>34026</v>
      </c>
      <c r="I5546" s="8" t="s">
        <v>2373</v>
      </c>
      <c r="J5546" s="10">
        <v>3.23</v>
      </c>
      <c r="K5546" s="8" t="s">
        <v>34027</v>
      </c>
      <c r="L5546" s="8" t="s">
        <v>86</v>
      </c>
      <c r="M5546" s="8" t="s">
        <v>86</v>
      </c>
      <c r="N5546" s="8" t="s">
        <v>34028</v>
      </c>
      <c r="O5546" s="8" t="s">
        <v>52</v>
      </c>
      <c r="P5546" s="8"/>
      <c r="Q5546" s="8"/>
      <c r="R5546" s="8" t="s">
        <v>20993</v>
      </c>
      <c r="S5546" s="8" t="s">
        <v>4590</v>
      </c>
      <c r="T5546" s="11" t="str">
        <f t="shared" si="2"/>
        <v>Shane Brookshire</v>
      </c>
      <c r="U5546" s="8" t="s">
        <v>55</v>
      </c>
      <c r="V5546" s="8" t="s">
        <v>34029</v>
      </c>
      <c r="W5546" s="51" t="s">
        <v>34030</v>
      </c>
      <c r="X5546" s="8" t="s">
        <v>34031</v>
      </c>
      <c r="Y5546" s="56" t="s">
        <v>34032</v>
      </c>
      <c r="Z5546" s="56" t="s">
        <v>34033</v>
      </c>
      <c r="AA5546" s="51" t="s">
        <v>60</v>
      </c>
      <c r="AB5546" s="56" t="s">
        <v>30282</v>
      </c>
      <c r="AC5546" s="56" t="s">
        <v>34034</v>
      </c>
      <c r="AD5546" s="56" t="s">
        <v>30296</v>
      </c>
      <c r="AE5546" s="8" t="s">
        <v>34035</v>
      </c>
      <c r="AF5546" s="8" t="s">
        <v>34036</v>
      </c>
      <c r="AG5546" s="8" t="s">
        <v>4313</v>
      </c>
      <c r="AH5546" s="8" t="s">
        <v>194</v>
      </c>
      <c r="AI5546" s="8" t="s">
        <v>233</v>
      </c>
      <c r="AJ5546" s="8" t="s">
        <v>86</v>
      </c>
      <c r="AK5546" s="8" t="s">
        <v>19023</v>
      </c>
      <c r="AL5546" s="8" t="s">
        <v>1070</v>
      </c>
      <c r="AM5546" s="8" t="s">
        <v>2322</v>
      </c>
      <c r="AN5546" s="8" t="s">
        <v>422</v>
      </c>
      <c r="AO5546" s="8" t="s">
        <v>34037</v>
      </c>
      <c r="AP5546" s="9" t="s">
        <v>34036</v>
      </c>
      <c r="AQ5546" s="11">
        <v>1226.0</v>
      </c>
    </row>
    <row r="5547">
      <c r="A5547" s="8" t="str">
        <f t="shared" si="1"/>
        <v>Nathan Jones</v>
      </c>
      <c r="B5547" s="8" t="s">
        <v>34024</v>
      </c>
      <c r="C5547" s="51" t="s">
        <v>33821</v>
      </c>
      <c r="D5547" s="2" t="s">
        <v>4297</v>
      </c>
      <c r="E5547" s="51" t="s">
        <v>34025</v>
      </c>
      <c r="F5547" s="51" t="s">
        <v>3309</v>
      </c>
      <c r="G5547" s="51" t="s">
        <v>32225</v>
      </c>
      <c r="H5547" s="8" t="s">
        <v>34026</v>
      </c>
      <c r="I5547" s="59" t="s">
        <v>2373</v>
      </c>
      <c r="J5547" s="60">
        <v>3.23</v>
      </c>
      <c r="K5547" s="51" t="s">
        <v>34027</v>
      </c>
      <c r="L5547" s="8"/>
      <c r="M5547" s="8"/>
      <c r="N5547" s="51" t="s">
        <v>34038</v>
      </c>
      <c r="O5547" s="51" t="s">
        <v>52</v>
      </c>
      <c r="P5547" s="51"/>
      <c r="Q5547" s="51"/>
      <c r="R5547" s="51" t="s">
        <v>3299</v>
      </c>
      <c r="S5547" s="51" t="s">
        <v>1937</v>
      </c>
      <c r="T5547" s="11" t="str">
        <f t="shared" si="2"/>
        <v>Nathan Jones</v>
      </c>
      <c r="U5547" s="51" t="s">
        <v>106</v>
      </c>
      <c r="V5547" s="51" t="s">
        <v>34039</v>
      </c>
      <c r="W5547" s="51"/>
      <c r="X5547" s="51" t="s">
        <v>34031</v>
      </c>
      <c r="Y5547" s="51" t="s">
        <v>60</v>
      </c>
      <c r="Z5547" s="56" t="s">
        <v>34033</v>
      </c>
      <c r="AA5547" s="51" t="s">
        <v>60</v>
      </c>
      <c r="AB5547" s="56" t="s">
        <v>30282</v>
      </c>
      <c r="AC5547" s="56" t="s">
        <v>34040</v>
      </c>
      <c r="AD5547" s="56" t="s">
        <v>30296</v>
      </c>
      <c r="AE5547" s="51" t="s">
        <v>34035</v>
      </c>
      <c r="AF5547" s="51" t="s">
        <v>34036</v>
      </c>
      <c r="AG5547" s="51" t="s">
        <v>4313</v>
      </c>
      <c r="AH5547" s="51" t="s">
        <v>194</v>
      </c>
      <c r="AI5547" s="51" t="s">
        <v>233</v>
      </c>
      <c r="AJ5547" s="51"/>
      <c r="AK5547" s="59" t="s">
        <v>19023</v>
      </c>
      <c r="AL5547" s="59" t="s">
        <v>1070</v>
      </c>
      <c r="AM5547" s="59" t="s">
        <v>2322</v>
      </c>
      <c r="AN5547" s="59" t="s">
        <v>34041</v>
      </c>
      <c r="AO5547" s="59" t="s">
        <v>34037</v>
      </c>
      <c r="AP5547" s="15" t="s">
        <v>34036</v>
      </c>
      <c r="AQ5547" s="11">
        <v>1226.0</v>
      </c>
    </row>
    <row r="5548">
      <c r="A5548" s="8" t="str">
        <f t="shared" si="1"/>
        <v>Mason Blevins</v>
      </c>
      <c r="B5548" s="51" t="s">
        <v>34042</v>
      </c>
      <c r="C5548" s="51" t="s">
        <v>33821</v>
      </c>
      <c r="D5548" s="2" t="s">
        <v>4297</v>
      </c>
      <c r="E5548" s="8" t="s">
        <v>5901</v>
      </c>
      <c r="F5548" s="8" t="s">
        <v>3309</v>
      </c>
      <c r="G5548" s="51" t="s">
        <v>32225</v>
      </c>
      <c r="H5548" s="8" t="s">
        <v>34043</v>
      </c>
      <c r="I5548" s="8" t="s">
        <v>49</v>
      </c>
      <c r="J5548" s="10">
        <v>3.14</v>
      </c>
      <c r="K5548" s="8" t="s">
        <v>34044</v>
      </c>
      <c r="L5548" s="8"/>
      <c r="M5548" s="8"/>
      <c r="N5548" s="51" t="s">
        <v>34045</v>
      </c>
      <c r="O5548" s="51" t="s">
        <v>52</v>
      </c>
      <c r="P5548" s="51"/>
      <c r="Q5548" s="51"/>
      <c r="R5548" s="51" t="s">
        <v>9101</v>
      </c>
      <c r="S5548" s="51" t="s">
        <v>32940</v>
      </c>
      <c r="T5548" s="11" t="str">
        <f t="shared" si="2"/>
        <v>Mason Blevins</v>
      </c>
      <c r="U5548" s="51" t="s">
        <v>55</v>
      </c>
      <c r="V5548" s="51" t="s">
        <v>34046</v>
      </c>
      <c r="W5548" s="51"/>
      <c r="X5548" s="8" t="s">
        <v>34047</v>
      </c>
      <c r="Y5548" s="51" t="s">
        <v>60</v>
      </c>
      <c r="Z5548" s="56" t="s">
        <v>34048</v>
      </c>
      <c r="AA5548" s="51" t="s">
        <v>60</v>
      </c>
      <c r="AB5548" s="56" t="s">
        <v>34049</v>
      </c>
      <c r="AC5548" s="56" t="s">
        <v>34050</v>
      </c>
      <c r="AD5548" s="51" t="s">
        <v>60</v>
      </c>
      <c r="AE5548" s="51" t="s">
        <v>34051</v>
      </c>
      <c r="AF5548" s="8" t="s">
        <v>34052</v>
      </c>
      <c r="AG5548" s="8" t="s">
        <v>4313</v>
      </c>
      <c r="AH5548" s="8" t="s">
        <v>4581</v>
      </c>
      <c r="AI5548" s="8" t="s">
        <v>233</v>
      </c>
      <c r="AJ5548" s="8"/>
      <c r="AK5548" s="8" t="s">
        <v>299</v>
      </c>
      <c r="AL5548" s="8" t="s">
        <v>1070</v>
      </c>
      <c r="AM5548" s="8" t="s">
        <v>300</v>
      </c>
      <c r="AN5548" s="8" t="s">
        <v>34053</v>
      </c>
      <c r="AO5548" s="8" t="s">
        <v>34054</v>
      </c>
      <c r="AP5548" s="9" t="s">
        <v>34052</v>
      </c>
      <c r="AQ5548" s="11">
        <v>678.0</v>
      </c>
    </row>
    <row r="5549">
      <c r="A5549" s="8" t="str">
        <f t="shared" si="1"/>
        <v>Emily Blevins</v>
      </c>
      <c r="B5549" s="51" t="s">
        <v>34042</v>
      </c>
      <c r="C5549" s="51" t="s">
        <v>33821</v>
      </c>
      <c r="D5549" s="2" t="s">
        <v>4297</v>
      </c>
      <c r="E5549" s="8" t="s">
        <v>5901</v>
      </c>
      <c r="F5549" s="8" t="s">
        <v>3309</v>
      </c>
      <c r="G5549" s="51" t="s">
        <v>32225</v>
      </c>
      <c r="H5549" s="8" t="s">
        <v>34043</v>
      </c>
      <c r="I5549" s="8" t="s">
        <v>49</v>
      </c>
      <c r="J5549" s="10">
        <v>3.14</v>
      </c>
      <c r="K5549" s="8" t="s">
        <v>34044</v>
      </c>
      <c r="L5549" s="8"/>
      <c r="M5549" s="8"/>
      <c r="N5549" s="51" t="s">
        <v>34055</v>
      </c>
      <c r="O5549" s="51" t="s">
        <v>52</v>
      </c>
      <c r="P5549" s="51"/>
      <c r="Q5549" s="51"/>
      <c r="R5549" s="51" t="s">
        <v>256</v>
      </c>
      <c r="S5549" s="51" t="s">
        <v>32940</v>
      </c>
      <c r="T5549" s="11" t="str">
        <f t="shared" si="2"/>
        <v>Emily Blevins</v>
      </c>
      <c r="U5549" s="51" t="s">
        <v>80</v>
      </c>
      <c r="V5549" s="51" t="s">
        <v>34056</v>
      </c>
      <c r="W5549" s="51"/>
      <c r="X5549" s="8" t="s">
        <v>34047</v>
      </c>
      <c r="Y5549" s="51" t="s">
        <v>60</v>
      </c>
      <c r="Z5549" s="56" t="s">
        <v>34048</v>
      </c>
      <c r="AA5549" s="51" t="s">
        <v>60</v>
      </c>
      <c r="AB5549" s="56" t="s">
        <v>34049</v>
      </c>
      <c r="AC5549" s="51" t="s">
        <v>60</v>
      </c>
      <c r="AD5549" s="51" t="s">
        <v>60</v>
      </c>
      <c r="AE5549" s="51" t="s">
        <v>34051</v>
      </c>
      <c r="AF5549" s="8" t="s">
        <v>34052</v>
      </c>
      <c r="AG5549" s="8" t="s">
        <v>4313</v>
      </c>
      <c r="AH5549" s="8" t="s">
        <v>4581</v>
      </c>
      <c r="AI5549" s="8" t="s">
        <v>233</v>
      </c>
      <c r="AJ5549" s="8"/>
      <c r="AK5549" s="8" t="s">
        <v>299</v>
      </c>
      <c r="AL5549" s="8" t="s">
        <v>1070</v>
      </c>
      <c r="AM5549" s="8" t="s">
        <v>300</v>
      </c>
      <c r="AN5549" s="8" t="s">
        <v>34053</v>
      </c>
      <c r="AO5549" s="8" t="s">
        <v>34054</v>
      </c>
      <c r="AP5549" s="9" t="s">
        <v>34052</v>
      </c>
      <c r="AQ5549" s="11">
        <v>678.0</v>
      </c>
    </row>
    <row r="5550">
      <c r="A5550" s="8" t="str">
        <f t="shared" si="1"/>
        <v>Trajen Smith</v>
      </c>
      <c r="B5550" s="51" t="s">
        <v>34042</v>
      </c>
      <c r="C5550" s="51" t="s">
        <v>33821</v>
      </c>
      <c r="D5550" s="2" t="s">
        <v>4297</v>
      </c>
      <c r="E5550" s="8" t="s">
        <v>5901</v>
      </c>
      <c r="F5550" s="8" t="s">
        <v>3309</v>
      </c>
      <c r="G5550" s="51" t="s">
        <v>32225</v>
      </c>
      <c r="H5550" s="8" t="s">
        <v>34043</v>
      </c>
      <c r="I5550" s="8" t="s">
        <v>49</v>
      </c>
      <c r="J5550" s="10">
        <v>3.14</v>
      </c>
      <c r="K5550" s="8" t="s">
        <v>34044</v>
      </c>
      <c r="L5550" s="8"/>
      <c r="M5550" s="8"/>
      <c r="N5550" s="51" t="s">
        <v>34057</v>
      </c>
      <c r="O5550" s="51" t="s">
        <v>52</v>
      </c>
      <c r="P5550" s="51"/>
      <c r="Q5550" s="51"/>
      <c r="R5550" s="51" t="s">
        <v>34058</v>
      </c>
      <c r="S5550" s="51" t="s">
        <v>941</v>
      </c>
      <c r="T5550" s="11" t="str">
        <f t="shared" si="2"/>
        <v>Trajen Smith</v>
      </c>
      <c r="U5550" s="51" t="s">
        <v>80</v>
      </c>
      <c r="V5550" s="51" t="s">
        <v>34059</v>
      </c>
      <c r="W5550" s="51"/>
      <c r="X5550" s="8" t="s">
        <v>34047</v>
      </c>
      <c r="Y5550" s="56" t="s">
        <v>34060</v>
      </c>
      <c r="Z5550" s="51" t="s">
        <v>60</v>
      </c>
      <c r="AA5550" s="51" t="s">
        <v>60</v>
      </c>
      <c r="AB5550" s="56" t="s">
        <v>34049</v>
      </c>
      <c r="AC5550" s="51" t="s">
        <v>60</v>
      </c>
      <c r="AD5550" s="56" t="s">
        <v>34061</v>
      </c>
      <c r="AE5550" s="51" t="s">
        <v>34051</v>
      </c>
      <c r="AF5550" s="8" t="s">
        <v>34052</v>
      </c>
      <c r="AG5550" s="8" t="s">
        <v>4313</v>
      </c>
      <c r="AH5550" s="8" t="s">
        <v>4581</v>
      </c>
      <c r="AI5550" s="8" t="s">
        <v>233</v>
      </c>
      <c r="AJ5550" s="8"/>
      <c r="AK5550" s="8" t="s">
        <v>299</v>
      </c>
      <c r="AL5550" s="8" t="s">
        <v>1070</v>
      </c>
      <c r="AM5550" s="8" t="s">
        <v>300</v>
      </c>
      <c r="AN5550" s="8" t="s">
        <v>34053</v>
      </c>
      <c r="AO5550" s="8" t="s">
        <v>34054</v>
      </c>
      <c r="AP5550" s="9" t="s">
        <v>34052</v>
      </c>
      <c r="AQ5550" s="11">
        <v>678.0</v>
      </c>
    </row>
    <row r="5551">
      <c r="A5551" s="8" t="str">
        <f t="shared" si="1"/>
        <v>Aaron Yoder</v>
      </c>
      <c r="B5551" s="8" t="s">
        <v>34062</v>
      </c>
      <c r="C5551" s="51" t="s">
        <v>33821</v>
      </c>
      <c r="D5551" s="2" t="s">
        <v>4297</v>
      </c>
      <c r="E5551" s="51" t="s">
        <v>34063</v>
      </c>
      <c r="F5551" s="51" t="s">
        <v>3309</v>
      </c>
      <c r="G5551" s="51" t="s">
        <v>32225</v>
      </c>
      <c r="H5551" s="51" t="s">
        <v>34064</v>
      </c>
      <c r="I5551" s="59" t="s">
        <v>13295</v>
      </c>
      <c r="J5551" s="60">
        <v>3.29</v>
      </c>
      <c r="K5551" s="51" t="s">
        <v>34065</v>
      </c>
      <c r="L5551" s="51"/>
      <c r="M5551" s="51"/>
      <c r="N5551" s="51" t="s">
        <v>34066</v>
      </c>
      <c r="O5551" s="51" t="s">
        <v>52</v>
      </c>
      <c r="P5551" s="51"/>
      <c r="Q5551" s="51"/>
      <c r="R5551" s="51" t="s">
        <v>171</v>
      </c>
      <c r="S5551" s="51" t="s">
        <v>8719</v>
      </c>
      <c r="T5551" s="11" t="str">
        <f t="shared" si="2"/>
        <v>Aaron Yoder</v>
      </c>
      <c r="U5551" s="51" t="s">
        <v>311</v>
      </c>
      <c r="V5551" s="51"/>
      <c r="W5551" s="51"/>
      <c r="X5551" s="51" t="s">
        <v>34067</v>
      </c>
      <c r="Y5551" s="51" t="s">
        <v>60</v>
      </c>
      <c r="Z5551" s="56" t="s">
        <v>34068</v>
      </c>
      <c r="AA5551" s="51" t="s">
        <v>60</v>
      </c>
      <c r="AB5551" s="56" t="s">
        <v>34069</v>
      </c>
      <c r="AC5551" s="51" t="s">
        <v>60</v>
      </c>
      <c r="AD5551" s="56" t="s">
        <v>34070</v>
      </c>
      <c r="AE5551" s="51" t="s">
        <v>34071</v>
      </c>
      <c r="AF5551" s="51" t="s">
        <v>34072</v>
      </c>
      <c r="AG5551" s="51" t="s">
        <v>4313</v>
      </c>
      <c r="AH5551" s="51" t="s">
        <v>4581</v>
      </c>
      <c r="AI5551" s="51" t="s">
        <v>233</v>
      </c>
      <c r="AJ5551" s="51"/>
      <c r="AK5551" s="59" t="s">
        <v>1069</v>
      </c>
      <c r="AL5551" s="59" t="s">
        <v>16694</v>
      </c>
      <c r="AM5551" s="59" t="s">
        <v>1115</v>
      </c>
      <c r="AN5551" s="59" t="s">
        <v>34073</v>
      </c>
      <c r="AO5551" s="59" t="s">
        <v>34074</v>
      </c>
      <c r="AP5551" s="67" t="s">
        <v>34072</v>
      </c>
      <c r="AQ5551" s="68">
        <v>670.0</v>
      </c>
    </row>
    <row r="5552">
      <c r="A5552" s="8" t="str">
        <f t="shared" si="1"/>
        <v>JoJuan Thompson</v>
      </c>
      <c r="B5552" s="8" t="s">
        <v>34062</v>
      </c>
      <c r="C5552" s="51" t="s">
        <v>33821</v>
      </c>
      <c r="D5552" s="2" t="s">
        <v>4297</v>
      </c>
      <c r="E5552" s="51" t="s">
        <v>34063</v>
      </c>
      <c r="F5552" s="51" t="s">
        <v>3309</v>
      </c>
      <c r="G5552" s="51" t="s">
        <v>32225</v>
      </c>
      <c r="H5552" s="51" t="s">
        <v>34064</v>
      </c>
      <c r="I5552" s="59" t="s">
        <v>13295</v>
      </c>
      <c r="J5552" s="60">
        <v>3.29</v>
      </c>
      <c r="K5552" s="51" t="s">
        <v>34065</v>
      </c>
      <c r="L5552" s="51"/>
      <c r="M5552" s="51"/>
      <c r="N5552" s="51" t="s">
        <v>34075</v>
      </c>
      <c r="O5552" s="51" t="s">
        <v>52</v>
      </c>
      <c r="P5552" s="51"/>
      <c r="Q5552" s="51"/>
      <c r="R5552" s="51" t="s">
        <v>34076</v>
      </c>
      <c r="S5552" s="51" t="s">
        <v>3414</v>
      </c>
      <c r="T5552" s="11" t="str">
        <f t="shared" si="2"/>
        <v>JoJuan Thompson</v>
      </c>
      <c r="U5552" s="51" t="s">
        <v>80</v>
      </c>
      <c r="V5552" s="51" t="s">
        <v>34077</v>
      </c>
      <c r="W5552" s="51"/>
      <c r="X5552" s="51" t="s">
        <v>34067</v>
      </c>
      <c r="Y5552" s="51" t="s">
        <v>60</v>
      </c>
      <c r="Z5552" s="56" t="s">
        <v>34078</v>
      </c>
      <c r="AA5552" s="51" t="s">
        <v>60</v>
      </c>
      <c r="AB5552" s="56" t="s">
        <v>34069</v>
      </c>
      <c r="AC5552" s="56" t="s">
        <v>34079</v>
      </c>
      <c r="AD5552" s="56" t="s">
        <v>34070</v>
      </c>
      <c r="AE5552" s="51" t="s">
        <v>34071</v>
      </c>
      <c r="AF5552" s="51" t="s">
        <v>34072</v>
      </c>
      <c r="AG5552" s="51" t="s">
        <v>4313</v>
      </c>
      <c r="AH5552" s="51" t="s">
        <v>4581</v>
      </c>
      <c r="AI5552" s="51" t="s">
        <v>233</v>
      </c>
      <c r="AJ5552" s="51"/>
      <c r="AK5552" s="59" t="s">
        <v>1069</v>
      </c>
      <c r="AL5552" s="59" t="s">
        <v>16694</v>
      </c>
      <c r="AM5552" s="59" t="s">
        <v>1115</v>
      </c>
      <c r="AN5552" s="59" t="s">
        <v>34073</v>
      </c>
      <c r="AO5552" s="59" t="s">
        <v>34074</v>
      </c>
      <c r="AP5552" s="67" t="s">
        <v>34072</v>
      </c>
      <c r="AQ5552" s="68">
        <v>670.0</v>
      </c>
    </row>
    <row r="5553">
      <c r="A5553" s="8" t="str">
        <f t="shared" si="1"/>
        <v>Alstin Benton</v>
      </c>
      <c r="B5553" s="51" t="s">
        <v>34080</v>
      </c>
      <c r="C5553" s="51" t="s">
        <v>33821</v>
      </c>
      <c r="D5553" s="2" t="s">
        <v>4297</v>
      </c>
      <c r="E5553" s="8" t="s">
        <v>34081</v>
      </c>
      <c r="F5553" s="8" t="s">
        <v>3309</v>
      </c>
      <c r="G5553" s="51" t="s">
        <v>32225</v>
      </c>
      <c r="H5553" s="8" t="s">
        <v>34082</v>
      </c>
      <c r="I5553" s="8" t="s">
        <v>1330</v>
      </c>
      <c r="J5553" s="10">
        <v>3.31</v>
      </c>
      <c r="K5553" s="8" t="s">
        <v>34083</v>
      </c>
      <c r="L5553" s="8"/>
      <c r="M5553" s="8"/>
      <c r="N5553" s="51" t="s">
        <v>34084</v>
      </c>
      <c r="O5553" s="51" t="s">
        <v>52</v>
      </c>
      <c r="P5553" s="51" t="s">
        <v>959</v>
      </c>
      <c r="Q5553" s="51"/>
      <c r="R5553" s="51" t="s">
        <v>34085</v>
      </c>
      <c r="S5553" s="51" t="s">
        <v>4470</v>
      </c>
      <c r="T5553" s="11" t="str">
        <f t="shared" si="2"/>
        <v>Alstin Benton</v>
      </c>
      <c r="U5553" s="51" t="s">
        <v>55</v>
      </c>
      <c r="V5553" s="51" t="s">
        <v>34086</v>
      </c>
      <c r="W5553" s="51" t="s">
        <v>34087</v>
      </c>
      <c r="X5553" s="8" t="s">
        <v>34088</v>
      </c>
      <c r="Y5553" s="56" t="s">
        <v>34089</v>
      </c>
      <c r="Z5553" s="56" t="s">
        <v>34090</v>
      </c>
      <c r="AA5553" s="51" t="s">
        <v>60</v>
      </c>
      <c r="AB5553" s="56" t="s">
        <v>34091</v>
      </c>
      <c r="AC5553" s="56" t="s">
        <v>34092</v>
      </c>
      <c r="AD5553" s="56" t="s">
        <v>34093</v>
      </c>
      <c r="AE5553" s="51" t="s">
        <v>34094</v>
      </c>
      <c r="AF5553" s="8" t="s">
        <v>34095</v>
      </c>
      <c r="AG5553" s="8" t="s">
        <v>4313</v>
      </c>
      <c r="AH5553" s="8" t="s">
        <v>232</v>
      </c>
      <c r="AI5553" s="8" t="s">
        <v>233</v>
      </c>
      <c r="AJ5553" s="8"/>
      <c r="AK5553" s="8" t="s">
        <v>6294</v>
      </c>
      <c r="AL5553" s="8" t="s">
        <v>13143</v>
      </c>
      <c r="AM5553" s="8" t="s">
        <v>1264</v>
      </c>
      <c r="AN5553" s="8" t="s">
        <v>34096</v>
      </c>
      <c r="AO5553" s="8" t="s">
        <v>34097</v>
      </c>
      <c r="AP5553" s="9" t="s">
        <v>34095</v>
      </c>
      <c r="AQ5553" s="11">
        <v>1810.0</v>
      </c>
    </row>
    <row r="5554">
      <c r="A5554" s="8" t="str">
        <f t="shared" si="1"/>
        <v>Falk Thieme</v>
      </c>
      <c r="B5554" s="51" t="s">
        <v>34080</v>
      </c>
      <c r="C5554" s="51" t="s">
        <v>33821</v>
      </c>
      <c r="D5554" s="2" t="s">
        <v>4297</v>
      </c>
      <c r="E5554" s="8" t="s">
        <v>34081</v>
      </c>
      <c r="F5554" s="8" t="s">
        <v>3309</v>
      </c>
      <c r="G5554" s="51" t="s">
        <v>32225</v>
      </c>
      <c r="H5554" s="8" t="s">
        <v>34082</v>
      </c>
      <c r="I5554" s="8" t="s">
        <v>1330</v>
      </c>
      <c r="J5554" s="10">
        <v>3.31</v>
      </c>
      <c r="K5554" s="8" t="s">
        <v>34083</v>
      </c>
      <c r="L5554" s="8"/>
      <c r="M5554" s="8"/>
      <c r="N5554" s="51" t="s">
        <v>34098</v>
      </c>
      <c r="O5554" s="51" t="s">
        <v>52</v>
      </c>
      <c r="P5554" s="51"/>
      <c r="Q5554" s="51"/>
      <c r="R5554" s="51" t="s">
        <v>26410</v>
      </c>
      <c r="S5554" s="51" t="s">
        <v>34099</v>
      </c>
      <c r="T5554" s="11" t="str">
        <f t="shared" si="2"/>
        <v>Falk Thieme</v>
      </c>
      <c r="U5554" s="51" t="s">
        <v>76</v>
      </c>
      <c r="V5554" s="51"/>
      <c r="W5554" s="51" t="s">
        <v>34100</v>
      </c>
      <c r="X5554" s="8" t="s">
        <v>34088</v>
      </c>
      <c r="Y5554" s="51" t="s">
        <v>60</v>
      </c>
      <c r="Z5554" s="56" t="s">
        <v>34090</v>
      </c>
      <c r="AA5554" s="51" t="s">
        <v>60</v>
      </c>
      <c r="AB5554" s="56" t="s">
        <v>34091</v>
      </c>
      <c r="AC5554" s="56" t="s">
        <v>34101</v>
      </c>
      <c r="AD5554" s="56" t="s">
        <v>34093</v>
      </c>
      <c r="AE5554" s="51" t="s">
        <v>34094</v>
      </c>
      <c r="AF5554" s="8" t="s">
        <v>34095</v>
      </c>
      <c r="AG5554" s="8" t="s">
        <v>4313</v>
      </c>
      <c r="AH5554" s="8" t="s">
        <v>232</v>
      </c>
      <c r="AI5554" s="8" t="s">
        <v>233</v>
      </c>
      <c r="AJ5554" s="8"/>
      <c r="AK5554" s="8" t="s">
        <v>6294</v>
      </c>
      <c r="AL5554" s="8" t="s">
        <v>13143</v>
      </c>
      <c r="AM5554" s="8" t="s">
        <v>1264</v>
      </c>
      <c r="AN5554" s="8" t="s">
        <v>34096</v>
      </c>
      <c r="AO5554" s="8" t="s">
        <v>34097</v>
      </c>
      <c r="AP5554" s="9" t="s">
        <v>34095</v>
      </c>
      <c r="AQ5554" s="11">
        <v>1810.0</v>
      </c>
    </row>
    <row r="5555">
      <c r="A5555" s="8" t="str">
        <f t="shared" si="1"/>
        <v>Erin Merkley</v>
      </c>
      <c r="B5555" s="8" t="s">
        <v>34080</v>
      </c>
      <c r="C5555" s="51" t="s">
        <v>33821</v>
      </c>
      <c r="D5555" s="2" t="s">
        <v>4297</v>
      </c>
      <c r="E5555" s="13" t="s">
        <v>34081</v>
      </c>
      <c r="F5555" s="13" t="s">
        <v>3309</v>
      </c>
      <c r="G5555" s="51" t="s">
        <v>32225</v>
      </c>
      <c r="H5555" s="8" t="s">
        <v>34082</v>
      </c>
      <c r="I5555" s="8" t="s">
        <v>1330</v>
      </c>
      <c r="J5555" s="10">
        <v>3.31</v>
      </c>
      <c r="K5555" s="8" t="s">
        <v>34083</v>
      </c>
      <c r="L5555" s="8"/>
      <c r="M5555" s="8"/>
      <c r="N5555" s="51" t="s">
        <v>34102</v>
      </c>
      <c r="O5555" s="51" t="s">
        <v>52</v>
      </c>
      <c r="P5555" s="51"/>
      <c r="Q5555" s="51"/>
      <c r="R5555" s="57" t="s">
        <v>3595</v>
      </c>
      <c r="S5555" s="57" t="s">
        <v>3248</v>
      </c>
      <c r="T5555" s="11" t="str">
        <f t="shared" si="2"/>
        <v>Erin Merkley</v>
      </c>
      <c r="U5555" s="13" t="s">
        <v>386</v>
      </c>
      <c r="V5555" s="51"/>
      <c r="W5555" s="51"/>
      <c r="X5555" s="8" t="s">
        <v>34088</v>
      </c>
      <c r="Y5555" s="51" t="s">
        <v>60</v>
      </c>
      <c r="Z5555" s="56" t="s">
        <v>34090</v>
      </c>
      <c r="AA5555" s="51" t="s">
        <v>60</v>
      </c>
      <c r="AB5555" s="56" t="s">
        <v>34091</v>
      </c>
      <c r="AC5555" s="51" t="s">
        <v>60</v>
      </c>
      <c r="AD5555" s="56" t="s">
        <v>34093</v>
      </c>
      <c r="AE5555" s="51" t="s">
        <v>34094</v>
      </c>
      <c r="AF5555" s="13" t="s">
        <v>34095</v>
      </c>
      <c r="AG5555" s="13" t="s">
        <v>4313</v>
      </c>
      <c r="AH5555" s="13" t="s">
        <v>232</v>
      </c>
      <c r="AI5555" s="13" t="s">
        <v>233</v>
      </c>
      <c r="AJ5555" s="8"/>
      <c r="AK5555" s="8" t="s">
        <v>6294</v>
      </c>
      <c r="AL5555" s="8" t="s">
        <v>13143</v>
      </c>
      <c r="AM5555" s="8" t="s">
        <v>1264</v>
      </c>
      <c r="AN5555" s="8" t="s">
        <v>34096</v>
      </c>
      <c r="AO5555" s="8" t="s">
        <v>34097</v>
      </c>
      <c r="AP5555" s="38" t="s">
        <v>34095</v>
      </c>
      <c r="AQ5555" s="11">
        <v>1810.0</v>
      </c>
    </row>
    <row r="5556">
      <c r="A5556" s="8" t="str">
        <f t="shared" si="1"/>
        <v>Cecilia Benton</v>
      </c>
      <c r="B5556" s="20" t="s">
        <v>34080</v>
      </c>
      <c r="C5556" s="51" t="s">
        <v>33821</v>
      </c>
      <c r="D5556" s="69" t="s">
        <v>4297</v>
      </c>
      <c r="E5556" s="84" t="s">
        <v>34081</v>
      </c>
      <c r="F5556" s="84" t="s">
        <v>3309</v>
      </c>
      <c r="G5556" s="61" t="s">
        <v>32225</v>
      </c>
      <c r="H5556" s="82">
        <v>155812.0</v>
      </c>
      <c r="I5556" s="63" t="s">
        <v>1330</v>
      </c>
      <c r="J5556" s="60">
        <v>3.31</v>
      </c>
      <c r="K5556" s="18" t="s">
        <v>34083</v>
      </c>
      <c r="L5556" s="40"/>
      <c r="M5556" s="40"/>
      <c r="N5556" s="51" t="s">
        <v>34103</v>
      </c>
      <c r="O5556" s="51" t="s">
        <v>52</v>
      </c>
      <c r="P5556" s="61" t="s">
        <v>207</v>
      </c>
      <c r="Q5556" s="61"/>
      <c r="R5556" s="51" t="s">
        <v>34104</v>
      </c>
      <c r="S5556" s="51" t="s">
        <v>4470</v>
      </c>
      <c r="T5556" s="11" t="str">
        <f t="shared" si="2"/>
        <v>Cecilia Benton</v>
      </c>
      <c r="U5556" s="51" t="s">
        <v>80</v>
      </c>
      <c r="V5556" s="51"/>
      <c r="W5556" s="51"/>
      <c r="X5556" s="72" t="s">
        <v>34088</v>
      </c>
      <c r="Y5556" s="84"/>
      <c r="Z5556" s="61"/>
      <c r="AA5556" s="61"/>
      <c r="AB5556" s="61"/>
      <c r="AC5556" s="61"/>
      <c r="AD5556" s="61"/>
      <c r="AE5556" s="72" t="s">
        <v>34094</v>
      </c>
      <c r="AF5556" s="84" t="s">
        <v>34095</v>
      </c>
      <c r="AG5556" s="84" t="s">
        <v>4313</v>
      </c>
      <c r="AH5556" s="84" t="s">
        <v>232</v>
      </c>
      <c r="AI5556" s="132" t="s">
        <v>233</v>
      </c>
      <c r="AJ5556" s="132"/>
      <c r="AK5556" s="63" t="s">
        <v>6294</v>
      </c>
      <c r="AL5556" s="63" t="s">
        <v>13143</v>
      </c>
      <c r="AM5556" s="63" t="s">
        <v>1264</v>
      </c>
      <c r="AN5556" s="64">
        <v>0.5959715639810427</v>
      </c>
      <c r="AO5556" s="120">
        <v>43915.0</v>
      </c>
      <c r="AP5556" s="86" t="s">
        <v>34095</v>
      </c>
      <c r="AQ5556" s="32">
        <v>1810.0</v>
      </c>
    </row>
    <row r="5557">
      <c r="A5557" s="8" t="str">
        <f t="shared" si="1"/>
        <v>Dylan Biedron</v>
      </c>
      <c r="B5557" s="51" t="s">
        <v>34080</v>
      </c>
      <c r="C5557" s="51" t="s">
        <v>33821</v>
      </c>
      <c r="D5557" s="2" t="s">
        <v>4297</v>
      </c>
      <c r="E5557" s="8" t="s">
        <v>34081</v>
      </c>
      <c r="F5557" s="8" t="s">
        <v>3309</v>
      </c>
      <c r="G5557" s="51" t="s">
        <v>32225</v>
      </c>
      <c r="H5557" s="8" t="s">
        <v>34082</v>
      </c>
      <c r="I5557" s="8" t="s">
        <v>1330</v>
      </c>
      <c r="J5557" s="10">
        <v>3.31</v>
      </c>
      <c r="K5557" s="8" t="s">
        <v>34083</v>
      </c>
      <c r="L5557" s="8"/>
      <c r="M5557" s="8"/>
      <c r="N5557" s="51" t="s">
        <v>34105</v>
      </c>
      <c r="O5557" s="51" t="s">
        <v>52</v>
      </c>
      <c r="P5557" s="51"/>
      <c r="Q5557" s="51"/>
      <c r="R5557" s="51" t="s">
        <v>1764</v>
      </c>
      <c r="S5557" s="51" t="s">
        <v>33891</v>
      </c>
      <c r="T5557" s="11" t="str">
        <f t="shared" si="2"/>
        <v>Dylan Biedron</v>
      </c>
      <c r="U5557" s="51" t="s">
        <v>80</v>
      </c>
      <c r="V5557" s="51" t="s">
        <v>34106</v>
      </c>
      <c r="W5557" s="51" t="s">
        <v>34107</v>
      </c>
      <c r="X5557" s="8" t="s">
        <v>34088</v>
      </c>
      <c r="Y5557" s="56" t="s">
        <v>34108</v>
      </c>
      <c r="Z5557" s="56" t="s">
        <v>34090</v>
      </c>
      <c r="AA5557" s="51" t="s">
        <v>60</v>
      </c>
      <c r="AB5557" s="56" t="s">
        <v>34091</v>
      </c>
      <c r="AC5557" s="51" t="s">
        <v>60</v>
      </c>
      <c r="AD5557" s="56" t="s">
        <v>34093</v>
      </c>
      <c r="AE5557" s="51" t="s">
        <v>34094</v>
      </c>
      <c r="AF5557" s="8" t="s">
        <v>34095</v>
      </c>
      <c r="AG5557" s="8" t="s">
        <v>4313</v>
      </c>
      <c r="AH5557" s="8" t="s">
        <v>232</v>
      </c>
      <c r="AI5557" s="8" t="s">
        <v>233</v>
      </c>
      <c r="AJ5557" s="8"/>
      <c r="AK5557" s="8" t="s">
        <v>6294</v>
      </c>
      <c r="AL5557" s="8" t="s">
        <v>13143</v>
      </c>
      <c r="AM5557" s="8" t="s">
        <v>1264</v>
      </c>
      <c r="AN5557" s="8" t="s">
        <v>34096</v>
      </c>
      <c r="AO5557" s="8" t="s">
        <v>34097</v>
      </c>
      <c r="AP5557" s="9" t="s">
        <v>34095</v>
      </c>
      <c r="AQ5557" s="11">
        <v>1810.0</v>
      </c>
    </row>
    <row r="5558">
      <c r="A5558" s="8" t="str">
        <f t="shared" si="1"/>
        <v>Nolan Ryan</v>
      </c>
      <c r="B5558" s="51" t="s">
        <v>34080</v>
      </c>
      <c r="C5558" s="51" t="s">
        <v>33821</v>
      </c>
      <c r="D5558" s="2" t="s">
        <v>4297</v>
      </c>
      <c r="E5558" s="8" t="s">
        <v>34081</v>
      </c>
      <c r="F5558" s="8" t="s">
        <v>3309</v>
      </c>
      <c r="G5558" s="51" t="s">
        <v>32225</v>
      </c>
      <c r="H5558" s="8" t="s">
        <v>34082</v>
      </c>
      <c r="I5558" s="8" t="s">
        <v>1330</v>
      </c>
      <c r="J5558" s="10">
        <v>3.31</v>
      </c>
      <c r="K5558" s="8" t="s">
        <v>34083</v>
      </c>
      <c r="L5558" s="8"/>
      <c r="M5558" s="8"/>
      <c r="N5558" s="51" t="s">
        <v>34109</v>
      </c>
      <c r="O5558" s="51" t="s">
        <v>52</v>
      </c>
      <c r="P5558" s="51"/>
      <c r="Q5558" s="51"/>
      <c r="R5558" s="51" t="s">
        <v>4085</v>
      </c>
      <c r="S5558" s="51" t="s">
        <v>927</v>
      </c>
      <c r="T5558" s="11" t="str">
        <f t="shared" si="2"/>
        <v>Nolan Ryan</v>
      </c>
      <c r="U5558" s="51" t="s">
        <v>80</v>
      </c>
      <c r="V5558" s="51" t="s">
        <v>34110</v>
      </c>
      <c r="W5558" s="51" t="s">
        <v>34111</v>
      </c>
      <c r="X5558" s="8" t="s">
        <v>34088</v>
      </c>
      <c r="Y5558" s="56" t="s">
        <v>34112</v>
      </c>
      <c r="Z5558" s="56" t="s">
        <v>34090</v>
      </c>
      <c r="AA5558" s="51" t="s">
        <v>60</v>
      </c>
      <c r="AB5558" s="56" t="s">
        <v>34091</v>
      </c>
      <c r="AC5558" s="56" t="s">
        <v>34113</v>
      </c>
      <c r="AD5558" s="56" t="s">
        <v>34093</v>
      </c>
      <c r="AE5558" s="51" t="s">
        <v>34094</v>
      </c>
      <c r="AF5558" s="8" t="s">
        <v>34095</v>
      </c>
      <c r="AG5558" s="8" t="s">
        <v>4313</v>
      </c>
      <c r="AH5558" s="8" t="s">
        <v>232</v>
      </c>
      <c r="AI5558" s="8" t="s">
        <v>233</v>
      </c>
      <c r="AJ5558" s="8"/>
      <c r="AK5558" s="8" t="s">
        <v>6294</v>
      </c>
      <c r="AL5558" s="8" t="s">
        <v>13143</v>
      </c>
      <c r="AM5558" s="8" t="s">
        <v>1264</v>
      </c>
      <c r="AN5558" s="8" t="s">
        <v>34096</v>
      </c>
      <c r="AO5558" s="8" t="s">
        <v>34097</v>
      </c>
      <c r="AP5558" s="9" t="s">
        <v>34095</v>
      </c>
      <c r="AQ5558" s="11">
        <v>1810.0</v>
      </c>
    </row>
    <row r="5559">
      <c r="A5559" s="8" t="str">
        <f t="shared" si="1"/>
        <v>Mark Noel</v>
      </c>
      <c r="B5559" s="8" t="s">
        <v>34080</v>
      </c>
      <c r="C5559" s="51" t="s">
        <v>33821</v>
      </c>
      <c r="D5559" s="2" t="s">
        <v>4297</v>
      </c>
      <c r="E5559" s="13" t="s">
        <v>34081</v>
      </c>
      <c r="F5559" s="13" t="s">
        <v>3309</v>
      </c>
      <c r="G5559" s="51" t="s">
        <v>32225</v>
      </c>
      <c r="H5559" s="8" t="s">
        <v>34082</v>
      </c>
      <c r="I5559" s="8" t="s">
        <v>1330</v>
      </c>
      <c r="J5559" s="10">
        <v>3.31</v>
      </c>
      <c r="K5559" s="8" t="s">
        <v>34083</v>
      </c>
      <c r="L5559" s="8"/>
      <c r="M5559" s="8"/>
      <c r="N5559" s="51" t="s">
        <v>34114</v>
      </c>
      <c r="O5559" s="51" t="s">
        <v>52</v>
      </c>
      <c r="P5559" s="51"/>
      <c r="Q5559" s="51"/>
      <c r="R5559" s="57" t="s">
        <v>3210</v>
      </c>
      <c r="S5559" s="57" t="s">
        <v>34115</v>
      </c>
      <c r="T5559" s="11" t="str">
        <f t="shared" si="2"/>
        <v>Mark Noel</v>
      </c>
      <c r="U5559" s="8" t="s">
        <v>80</v>
      </c>
      <c r="V5559" s="51"/>
      <c r="W5559" s="51"/>
      <c r="X5559" s="8" t="s">
        <v>34088</v>
      </c>
      <c r="Y5559" s="51" t="s">
        <v>60</v>
      </c>
      <c r="Z5559" s="56" t="s">
        <v>34090</v>
      </c>
      <c r="AA5559" s="51" t="s">
        <v>60</v>
      </c>
      <c r="AB5559" s="56" t="s">
        <v>34091</v>
      </c>
      <c r="AC5559" s="51" t="s">
        <v>60</v>
      </c>
      <c r="AD5559" s="56" t="s">
        <v>34093</v>
      </c>
      <c r="AE5559" s="51" t="s">
        <v>34094</v>
      </c>
      <c r="AF5559" s="13" t="s">
        <v>34095</v>
      </c>
      <c r="AG5559" s="13" t="s">
        <v>4313</v>
      </c>
      <c r="AH5559" s="13" t="s">
        <v>232</v>
      </c>
      <c r="AI5559" s="13" t="s">
        <v>233</v>
      </c>
      <c r="AJ5559" s="8"/>
      <c r="AK5559" s="8" t="s">
        <v>6294</v>
      </c>
      <c r="AL5559" s="8" t="s">
        <v>13143</v>
      </c>
      <c r="AM5559" s="8" t="s">
        <v>1264</v>
      </c>
      <c r="AN5559" s="8" t="s">
        <v>34096</v>
      </c>
      <c r="AO5559" s="8" t="s">
        <v>34097</v>
      </c>
      <c r="AP5559" s="38" t="s">
        <v>34095</v>
      </c>
      <c r="AQ5559" s="11">
        <v>1810.0</v>
      </c>
    </row>
    <row r="5560">
      <c r="A5560" s="8" t="str">
        <f t="shared" si="1"/>
        <v>Luke Skinner</v>
      </c>
      <c r="B5560" s="51" t="s">
        <v>34080</v>
      </c>
      <c r="C5560" s="51" t="s">
        <v>33821</v>
      </c>
      <c r="D5560" s="2" t="s">
        <v>4297</v>
      </c>
      <c r="E5560" s="8" t="s">
        <v>34081</v>
      </c>
      <c r="F5560" s="8" t="s">
        <v>3309</v>
      </c>
      <c r="G5560" s="51" t="s">
        <v>32225</v>
      </c>
      <c r="H5560" s="8" t="s">
        <v>34082</v>
      </c>
      <c r="I5560" s="8" t="s">
        <v>1330</v>
      </c>
      <c r="J5560" s="10">
        <v>3.31</v>
      </c>
      <c r="K5560" s="8" t="s">
        <v>34083</v>
      </c>
      <c r="L5560" s="8"/>
      <c r="M5560" s="8"/>
      <c r="N5560" s="51" t="s">
        <v>34116</v>
      </c>
      <c r="O5560" s="51" t="s">
        <v>52</v>
      </c>
      <c r="P5560" s="51"/>
      <c r="Q5560" s="51"/>
      <c r="R5560" s="51" t="s">
        <v>2683</v>
      </c>
      <c r="S5560" s="51" t="s">
        <v>16872</v>
      </c>
      <c r="T5560" s="11" t="str">
        <f t="shared" si="2"/>
        <v>Luke Skinner</v>
      </c>
      <c r="U5560" s="51" t="s">
        <v>80</v>
      </c>
      <c r="V5560" s="51"/>
      <c r="W5560" s="51"/>
      <c r="X5560" s="8" t="s">
        <v>34088</v>
      </c>
      <c r="Y5560" s="51" t="s">
        <v>60</v>
      </c>
      <c r="Z5560" s="56" t="s">
        <v>34090</v>
      </c>
      <c r="AA5560" s="51" t="s">
        <v>60</v>
      </c>
      <c r="AB5560" s="56" t="s">
        <v>34091</v>
      </c>
      <c r="AC5560" s="51" t="s">
        <v>60</v>
      </c>
      <c r="AD5560" s="56" t="s">
        <v>34093</v>
      </c>
      <c r="AE5560" s="51" t="s">
        <v>34094</v>
      </c>
      <c r="AF5560" s="8" t="s">
        <v>34095</v>
      </c>
      <c r="AG5560" s="8" t="s">
        <v>4313</v>
      </c>
      <c r="AH5560" s="8" t="s">
        <v>232</v>
      </c>
      <c r="AI5560" s="8" t="s">
        <v>233</v>
      </c>
      <c r="AJ5560" s="8"/>
      <c r="AK5560" s="8" t="s">
        <v>6294</v>
      </c>
      <c r="AL5560" s="8" t="s">
        <v>13143</v>
      </c>
      <c r="AM5560" s="8" t="s">
        <v>1264</v>
      </c>
      <c r="AN5560" s="8" t="s">
        <v>34096</v>
      </c>
      <c r="AO5560" s="8" t="s">
        <v>34097</v>
      </c>
      <c r="AP5560" s="9" t="s">
        <v>34095</v>
      </c>
      <c r="AQ5560" s="11">
        <v>1810.0</v>
      </c>
    </row>
    <row r="5561">
      <c r="A5561" s="8" t="str">
        <f t="shared" si="1"/>
        <v>AC Corey has been removed. </v>
      </c>
      <c r="B5561" s="8" t="s">
        <v>34080</v>
      </c>
      <c r="C5561" s="51" t="s">
        <v>33821</v>
      </c>
      <c r="D5561" s="2" t="s">
        <v>4297</v>
      </c>
      <c r="E5561" s="13" t="s">
        <v>34081</v>
      </c>
      <c r="F5561" s="13" t="s">
        <v>3309</v>
      </c>
      <c r="G5561" s="51" t="s">
        <v>32225</v>
      </c>
      <c r="H5561" s="8" t="s">
        <v>34082</v>
      </c>
      <c r="I5561" s="8" t="s">
        <v>1330</v>
      </c>
      <c r="J5561" s="10">
        <v>3.31</v>
      </c>
      <c r="K5561" s="8" t="s">
        <v>34083</v>
      </c>
      <c r="L5561" s="8"/>
      <c r="M5561" s="8"/>
      <c r="N5561" s="51" t="s">
        <v>34117</v>
      </c>
      <c r="O5561" s="51" t="s">
        <v>52</v>
      </c>
      <c r="P5561" s="51"/>
      <c r="Q5561" s="51" t="s">
        <v>2847</v>
      </c>
      <c r="R5561" s="57" t="s">
        <v>34118</v>
      </c>
      <c r="S5561" s="51"/>
      <c r="T5561" s="11" t="str">
        <f t="shared" si="2"/>
        <v>AC Corey has been removed. </v>
      </c>
      <c r="U5561" s="8"/>
      <c r="V5561" s="51"/>
      <c r="W5561" s="51"/>
      <c r="X5561" s="8" t="s">
        <v>34088</v>
      </c>
      <c r="Y5561" s="51" t="s">
        <v>60</v>
      </c>
      <c r="Z5561" s="56" t="s">
        <v>34090</v>
      </c>
      <c r="AA5561" s="51" t="s">
        <v>60</v>
      </c>
      <c r="AB5561" s="56" t="s">
        <v>34091</v>
      </c>
      <c r="AC5561" s="56" t="s">
        <v>34119</v>
      </c>
      <c r="AD5561" s="56" t="s">
        <v>34093</v>
      </c>
      <c r="AE5561" s="51" t="s">
        <v>34094</v>
      </c>
      <c r="AF5561" s="13" t="s">
        <v>34095</v>
      </c>
      <c r="AG5561" s="13" t="s">
        <v>4313</v>
      </c>
      <c r="AH5561" s="13" t="s">
        <v>232</v>
      </c>
      <c r="AI5561" s="13" t="s">
        <v>233</v>
      </c>
      <c r="AJ5561" s="8"/>
      <c r="AK5561" s="8" t="s">
        <v>6294</v>
      </c>
      <c r="AL5561" s="8" t="s">
        <v>13143</v>
      </c>
      <c r="AM5561" s="8" t="s">
        <v>1264</v>
      </c>
      <c r="AN5561" s="8" t="s">
        <v>34096</v>
      </c>
      <c r="AO5561" s="8" t="s">
        <v>34097</v>
      </c>
      <c r="AP5561" s="38" t="s">
        <v>34095</v>
      </c>
      <c r="AQ5561" s="11">
        <v>1810.0</v>
      </c>
    </row>
    <row r="5562">
      <c r="A5562" s="8" t="str">
        <f t="shared" si="1"/>
        <v>Hunter Mason</v>
      </c>
      <c r="B5562" s="8" t="s">
        <v>34120</v>
      </c>
      <c r="C5562" s="51" t="s">
        <v>17654</v>
      </c>
      <c r="D5562" s="9" t="s">
        <v>4486</v>
      </c>
      <c r="E5562" s="8" t="s">
        <v>34121</v>
      </c>
      <c r="F5562" s="8" t="s">
        <v>46</v>
      </c>
      <c r="G5562" s="8" t="s">
        <v>32225</v>
      </c>
      <c r="H5562" s="8" t="s">
        <v>34122</v>
      </c>
      <c r="I5562" s="8" t="s">
        <v>49</v>
      </c>
      <c r="J5562" s="10">
        <v>3.55</v>
      </c>
      <c r="K5562" s="8" t="s">
        <v>34123</v>
      </c>
      <c r="L5562" s="8"/>
      <c r="M5562" s="8"/>
      <c r="N5562" s="8" t="s">
        <v>34124</v>
      </c>
      <c r="O5562" s="51" t="s">
        <v>52</v>
      </c>
      <c r="P5562" s="8"/>
      <c r="Q5562" s="8"/>
      <c r="R5562" s="13" t="s">
        <v>2828</v>
      </c>
      <c r="S5562" s="13" t="s">
        <v>9101</v>
      </c>
      <c r="T5562" s="11" t="str">
        <f t="shared" si="2"/>
        <v>Hunter Mason</v>
      </c>
      <c r="U5562" s="8" t="s">
        <v>55</v>
      </c>
      <c r="V5562" s="13" t="s">
        <v>34125</v>
      </c>
      <c r="W5562" s="8"/>
      <c r="X5562" s="8" t="s">
        <v>34126</v>
      </c>
      <c r="Y5562" s="56" t="s">
        <v>34127</v>
      </c>
      <c r="Z5562" s="51" t="s">
        <v>60</v>
      </c>
      <c r="AA5562" s="51" t="s">
        <v>60</v>
      </c>
      <c r="AB5562" s="56" t="s">
        <v>34128</v>
      </c>
      <c r="AC5562" s="51" t="s">
        <v>60</v>
      </c>
      <c r="AD5562" s="51" t="s">
        <v>60</v>
      </c>
      <c r="AE5562" s="8" t="s">
        <v>34129</v>
      </c>
      <c r="AF5562" s="8" t="s">
        <v>34130</v>
      </c>
      <c r="AG5562" s="8" t="s">
        <v>4498</v>
      </c>
      <c r="AH5562" s="8" t="s">
        <v>4581</v>
      </c>
      <c r="AI5562" s="8" t="s">
        <v>233</v>
      </c>
      <c r="AJ5562" s="8"/>
      <c r="AK5562" s="8" t="s">
        <v>2530</v>
      </c>
      <c r="AL5562" s="8" t="s">
        <v>8275</v>
      </c>
      <c r="AM5562" s="8" t="s">
        <v>1071</v>
      </c>
      <c r="AN5562" s="8" t="s">
        <v>34131</v>
      </c>
      <c r="AO5562" s="8" t="s">
        <v>34132</v>
      </c>
      <c r="AP5562" s="15" t="s">
        <v>34130</v>
      </c>
      <c r="AQ5562" s="11">
        <v>605.0</v>
      </c>
    </row>
    <row r="5563">
      <c r="A5563" s="8" t="str">
        <f t="shared" si="1"/>
        <v>HC Sandy has been removed. </v>
      </c>
      <c r="B5563" s="8" t="s">
        <v>34133</v>
      </c>
      <c r="C5563" s="51" t="s">
        <v>17654</v>
      </c>
      <c r="D5563" s="2" t="s">
        <v>4486</v>
      </c>
      <c r="E5563" s="8" t="s">
        <v>34134</v>
      </c>
      <c r="F5563" s="8" t="s">
        <v>46</v>
      </c>
      <c r="G5563" s="51" t="s">
        <v>32225</v>
      </c>
      <c r="H5563" s="8" t="s">
        <v>34135</v>
      </c>
      <c r="I5563" s="8" t="s">
        <v>1330</v>
      </c>
      <c r="J5563" s="10">
        <v>3.02</v>
      </c>
      <c r="K5563" s="8" t="s">
        <v>34136</v>
      </c>
      <c r="L5563" s="8"/>
      <c r="M5563" s="8"/>
      <c r="N5563" s="51" t="s">
        <v>34137</v>
      </c>
      <c r="O5563" s="51" t="s">
        <v>52</v>
      </c>
      <c r="P5563" s="51"/>
      <c r="Q5563" s="51" t="s">
        <v>277</v>
      </c>
      <c r="R5563" s="57" t="s">
        <v>34138</v>
      </c>
      <c r="S5563" s="51"/>
      <c r="T5563" s="11" t="str">
        <f t="shared" si="2"/>
        <v>HC Sandy has been removed. </v>
      </c>
      <c r="U5563" s="51"/>
      <c r="V5563" s="51"/>
      <c r="W5563" s="51"/>
      <c r="X5563" s="8" t="s">
        <v>34139</v>
      </c>
      <c r="Y5563" s="51" t="s">
        <v>60</v>
      </c>
      <c r="Z5563" s="56" t="s">
        <v>34140</v>
      </c>
      <c r="AA5563" s="51" t="s">
        <v>60</v>
      </c>
      <c r="AB5563" s="56" t="s">
        <v>34141</v>
      </c>
      <c r="AC5563" s="51" t="s">
        <v>60</v>
      </c>
      <c r="AD5563" s="56" t="s">
        <v>34142</v>
      </c>
      <c r="AE5563" s="51" t="s">
        <v>34143</v>
      </c>
      <c r="AF5563" s="8" t="s">
        <v>34144</v>
      </c>
      <c r="AG5563" s="8" t="s">
        <v>4498</v>
      </c>
      <c r="AH5563" s="8" t="s">
        <v>134</v>
      </c>
      <c r="AI5563" s="8" t="s">
        <v>233</v>
      </c>
      <c r="AJ5563" s="8"/>
      <c r="AK5563" s="8" t="s">
        <v>34145</v>
      </c>
      <c r="AL5563" s="8" t="s">
        <v>34146</v>
      </c>
      <c r="AM5563" s="8" t="s">
        <v>2152</v>
      </c>
      <c r="AN5563" s="8" t="s">
        <v>34147</v>
      </c>
      <c r="AO5563" s="8" t="s">
        <v>34148</v>
      </c>
      <c r="AP5563" s="9" t="s">
        <v>34144</v>
      </c>
      <c r="AQ5563" s="11">
        <v>977.0</v>
      </c>
    </row>
    <row r="5564">
      <c r="A5564" s="8" t="str">
        <f t="shared" si="1"/>
        <v>Ranard Adkison</v>
      </c>
      <c r="B5564" s="51" t="s">
        <v>34149</v>
      </c>
      <c r="C5564" s="51" t="s">
        <v>14738</v>
      </c>
      <c r="D5564" s="2" t="s">
        <v>4486</v>
      </c>
      <c r="E5564" s="8" t="s">
        <v>34150</v>
      </c>
      <c r="F5564" s="8" t="s">
        <v>46</v>
      </c>
      <c r="G5564" s="51" t="s">
        <v>32225</v>
      </c>
      <c r="H5564" s="8" t="s">
        <v>34151</v>
      </c>
      <c r="I5564" s="8" t="s">
        <v>219</v>
      </c>
      <c r="J5564" s="10">
        <v>3.26</v>
      </c>
      <c r="K5564" s="8" t="s">
        <v>34152</v>
      </c>
      <c r="L5564" s="8"/>
      <c r="M5564" s="8"/>
      <c r="N5564" s="51" t="s">
        <v>34153</v>
      </c>
      <c r="O5564" s="51" t="s">
        <v>52</v>
      </c>
      <c r="P5564" s="51"/>
      <c r="Q5564" s="51"/>
      <c r="R5564" s="51" t="s">
        <v>34154</v>
      </c>
      <c r="S5564" s="51" t="s">
        <v>34155</v>
      </c>
      <c r="T5564" s="11" t="str">
        <f t="shared" si="2"/>
        <v>Ranard Adkison</v>
      </c>
      <c r="U5564" s="51" t="s">
        <v>55</v>
      </c>
      <c r="V5564" s="51" t="s">
        <v>34156</v>
      </c>
      <c r="W5564" s="51" t="s">
        <v>34157</v>
      </c>
      <c r="X5564" s="8" t="s">
        <v>34158</v>
      </c>
      <c r="Y5564" s="51" t="s">
        <v>60</v>
      </c>
      <c r="Z5564" s="56" t="s">
        <v>34159</v>
      </c>
      <c r="AA5564" s="51" t="s">
        <v>60</v>
      </c>
      <c r="AB5564" s="51" t="s">
        <v>60</v>
      </c>
      <c r="AC5564" s="51" t="s">
        <v>60</v>
      </c>
      <c r="AD5564" s="56" t="s">
        <v>34160</v>
      </c>
      <c r="AE5564" s="51" t="s">
        <v>34161</v>
      </c>
      <c r="AF5564" s="8" t="s">
        <v>34150</v>
      </c>
      <c r="AG5564" s="8" t="s">
        <v>4498</v>
      </c>
      <c r="AH5564" s="8" t="s">
        <v>194</v>
      </c>
      <c r="AI5564" s="8" t="s">
        <v>233</v>
      </c>
      <c r="AJ5564" s="8"/>
      <c r="AK5564" s="8"/>
      <c r="AL5564" s="8"/>
      <c r="AM5564" s="8"/>
      <c r="AN5564" s="8" t="s">
        <v>34162</v>
      </c>
      <c r="AO5564" s="8" t="s">
        <v>34163</v>
      </c>
      <c r="AP5564" s="9" t="s">
        <v>34150</v>
      </c>
      <c r="AQ5564" s="11">
        <v>2732.0</v>
      </c>
    </row>
    <row r="5565">
      <c r="A5565" s="8" t="str">
        <f t="shared" si="1"/>
        <v>Mark Miller</v>
      </c>
      <c r="B5565" s="51" t="s">
        <v>34149</v>
      </c>
      <c r="C5565" s="51" t="s">
        <v>14738</v>
      </c>
      <c r="D5565" s="2" t="s">
        <v>4486</v>
      </c>
      <c r="E5565" s="8" t="s">
        <v>34150</v>
      </c>
      <c r="F5565" s="8" t="s">
        <v>46</v>
      </c>
      <c r="G5565" s="51" t="s">
        <v>32225</v>
      </c>
      <c r="H5565" s="8" t="s">
        <v>34151</v>
      </c>
      <c r="I5565" s="8" t="s">
        <v>219</v>
      </c>
      <c r="J5565" s="10">
        <v>3.26</v>
      </c>
      <c r="K5565" s="8" t="s">
        <v>34152</v>
      </c>
      <c r="L5565" s="8"/>
      <c r="M5565" s="8"/>
      <c r="N5565" s="51" t="s">
        <v>34164</v>
      </c>
      <c r="O5565" s="51" t="s">
        <v>52</v>
      </c>
      <c r="P5565" s="51"/>
      <c r="Q5565" s="51"/>
      <c r="R5565" s="51" t="s">
        <v>3210</v>
      </c>
      <c r="S5565" s="51" t="s">
        <v>492</v>
      </c>
      <c r="T5565" s="11" t="str">
        <f t="shared" si="2"/>
        <v>Mark Miller</v>
      </c>
      <c r="U5565" s="51" t="s">
        <v>149</v>
      </c>
      <c r="V5565" s="51" t="s">
        <v>34165</v>
      </c>
      <c r="W5565" s="51" t="s">
        <v>34166</v>
      </c>
      <c r="X5565" s="8" t="s">
        <v>34158</v>
      </c>
      <c r="Y5565" s="51" t="s">
        <v>60</v>
      </c>
      <c r="Z5565" s="56" t="s">
        <v>34167</v>
      </c>
      <c r="AA5565" s="51" t="s">
        <v>60</v>
      </c>
      <c r="AB5565" s="51" t="s">
        <v>60</v>
      </c>
      <c r="AC5565" s="51" t="s">
        <v>60</v>
      </c>
      <c r="AD5565" s="51" t="s">
        <v>60</v>
      </c>
      <c r="AE5565" s="51" t="s">
        <v>34161</v>
      </c>
      <c r="AF5565" s="8" t="s">
        <v>34150</v>
      </c>
      <c r="AG5565" s="8" t="s">
        <v>4498</v>
      </c>
      <c r="AH5565" s="8" t="s">
        <v>194</v>
      </c>
      <c r="AI5565" s="8" t="s">
        <v>233</v>
      </c>
      <c r="AJ5565" s="8"/>
      <c r="AK5565" s="8"/>
      <c r="AL5565" s="8"/>
      <c r="AM5565" s="8"/>
      <c r="AN5565" s="8" t="s">
        <v>34162</v>
      </c>
      <c r="AO5565" s="8" t="s">
        <v>34163</v>
      </c>
      <c r="AP5565" s="9" t="s">
        <v>34150</v>
      </c>
      <c r="AQ5565" s="11">
        <v>2732.0</v>
      </c>
    </row>
    <row r="5566">
      <c r="A5566" s="8" t="str">
        <f t="shared" si="1"/>
        <v>Chase Bulten</v>
      </c>
      <c r="B5566" s="8" t="s">
        <v>34149</v>
      </c>
      <c r="C5566" s="51" t="s">
        <v>14738</v>
      </c>
      <c r="D5566" s="2" t="s">
        <v>4486</v>
      </c>
      <c r="E5566" s="8" t="s">
        <v>34150</v>
      </c>
      <c r="F5566" s="8" t="s">
        <v>46</v>
      </c>
      <c r="G5566" s="51" t="s">
        <v>32225</v>
      </c>
      <c r="H5566" s="8" t="s">
        <v>34151</v>
      </c>
      <c r="I5566" s="8" t="s">
        <v>219</v>
      </c>
      <c r="J5566" s="10">
        <v>3.26</v>
      </c>
      <c r="K5566" s="8" t="s">
        <v>34152</v>
      </c>
      <c r="L5566" s="8"/>
      <c r="M5566" s="8"/>
      <c r="N5566" s="51" t="s">
        <v>34168</v>
      </c>
      <c r="O5566" s="51" t="s">
        <v>52</v>
      </c>
      <c r="P5566" s="51"/>
      <c r="Q5566" s="51"/>
      <c r="R5566" s="57" t="s">
        <v>3655</v>
      </c>
      <c r="S5566" s="57" t="s">
        <v>34169</v>
      </c>
      <c r="T5566" s="11" t="str">
        <f t="shared" si="2"/>
        <v>Chase Bulten</v>
      </c>
      <c r="U5566" s="57" t="s">
        <v>80</v>
      </c>
      <c r="V5566" s="51"/>
      <c r="W5566" s="51"/>
      <c r="X5566" s="8" t="s">
        <v>34158</v>
      </c>
      <c r="Y5566" s="51" t="s">
        <v>60</v>
      </c>
      <c r="Z5566" s="56" t="s">
        <v>34159</v>
      </c>
      <c r="AA5566" s="51" t="s">
        <v>60</v>
      </c>
      <c r="AB5566" s="51" t="s">
        <v>60</v>
      </c>
      <c r="AC5566" s="56" t="s">
        <v>34170</v>
      </c>
      <c r="AD5566" s="51" t="s">
        <v>60</v>
      </c>
      <c r="AE5566" s="51" t="s">
        <v>34161</v>
      </c>
      <c r="AF5566" s="8" t="s">
        <v>34150</v>
      </c>
      <c r="AG5566" s="8" t="s">
        <v>4498</v>
      </c>
      <c r="AH5566" s="8" t="s">
        <v>194</v>
      </c>
      <c r="AI5566" s="8" t="s">
        <v>233</v>
      </c>
      <c r="AJ5566" s="8"/>
      <c r="AK5566" s="8"/>
      <c r="AL5566" s="8"/>
      <c r="AM5566" s="8"/>
      <c r="AN5566" s="8" t="s">
        <v>34162</v>
      </c>
      <c r="AO5566" s="8" t="s">
        <v>34163</v>
      </c>
      <c r="AP5566" s="15" t="s">
        <v>34150</v>
      </c>
      <c r="AQ5566" s="11">
        <v>2732.0</v>
      </c>
    </row>
    <row r="5567">
      <c r="A5567" s="8" t="str">
        <f t="shared" si="1"/>
        <v>Camryn Snapp</v>
      </c>
      <c r="B5567" s="8" t="s">
        <v>34171</v>
      </c>
      <c r="C5567" s="51" t="s">
        <v>14738</v>
      </c>
      <c r="D5567" s="2" t="s">
        <v>4486</v>
      </c>
      <c r="E5567" s="8" t="s">
        <v>27625</v>
      </c>
      <c r="F5567" s="8" t="s">
        <v>46</v>
      </c>
      <c r="G5567" s="51" t="s">
        <v>32225</v>
      </c>
      <c r="H5567" s="8" t="s">
        <v>34172</v>
      </c>
      <c r="I5567" s="8" t="s">
        <v>219</v>
      </c>
      <c r="J5567" s="10">
        <v>3.41</v>
      </c>
      <c r="K5567" s="8" t="s">
        <v>34173</v>
      </c>
      <c r="L5567" s="8"/>
      <c r="M5567" s="8" t="s">
        <v>15771</v>
      </c>
      <c r="N5567" s="51" t="s">
        <v>34174</v>
      </c>
      <c r="O5567" s="51" t="s">
        <v>52</v>
      </c>
      <c r="P5567" s="51"/>
      <c r="Q5567" s="51"/>
      <c r="R5567" s="57" t="s">
        <v>1522</v>
      </c>
      <c r="S5567" s="57" t="s">
        <v>6373</v>
      </c>
      <c r="T5567" s="11" t="str">
        <f t="shared" si="2"/>
        <v>Camryn Snapp</v>
      </c>
      <c r="U5567" s="51" t="s">
        <v>55</v>
      </c>
      <c r="V5567" s="57" t="s">
        <v>34175</v>
      </c>
      <c r="W5567" s="51"/>
      <c r="X5567" s="8" t="s">
        <v>34176</v>
      </c>
      <c r="Y5567" s="51" t="s">
        <v>60</v>
      </c>
      <c r="Z5567" s="56" t="s">
        <v>2451</v>
      </c>
      <c r="AA5567" s="51" t="s">
        <v>60</v>
      </c>
      <c r="AB5567" s="56" t="s">
        <v>34177</v>
      </c>
      <c r="AC5567" s="56" t="s">
        <v>34178</v>
      </c>
      <c r="AD5567" s="56" t="s">
        <v>2453</v>
      </c>
      <c r="AE5567" s="51" t="s">
        <v>34179</v>
      </c>
      <c r="AF5567" s="8" t="s">
        <v>34180</v>
      </c>
      <c r="AG5567" s="8" t="s">
        <v>4498</v>
      </c>
      <c r="AH5567" s="8" t="s">
        <v>232</v>
      </c>
      <c r="AI5567" s="8" t="s">
        <v>233</v>
      </c>
      <c r="AJ5567" s="8"/>
      <c r="AK5567" s="8"/>
      <c r="AL5567" s="8"/>
      <c r="AM5567" s="8"/>
      <c r="AN5567" s="8" t="s">
        <v>11193</v>
      </c>
      <c r="AO5567" s="8" t="s">
        <v>34181</v>
      </c>
      <c r="AP5567" s="15" t="s">
        <v>34180</v>
      </c>
      <c r="AQ5567" s="11">
        <v>986.0</v>
      </c>
    </row>
    <row r="5568">
      <c r="A5568" s="8" t="str">
        <f t="shared" si="1"/>
        <v>Anthony Mirones</v>
      </c>
      <c r="B5568" s="8" t="s">
        <v>34171</v>
      </c>
      <c r="C5568" s="51" t="s">
        <v>14738</v>
      </c>
      <c r="D5568" s="2" t="s">
        <v>4486</v>
      </c>
      <c r="E5568" s="51" t="s">
        <v>27625</v>
      </c>
      <c r="F5568" s="51" t="s">
        <v>46</v>
      </c>
      <c r="G5568" s="51" t="s">
        <v>32225</v>
      </c>
      <c r="H5568" s="8" t="s">
        <v>34172</v>
      </c>
      <c r="I5568" s="59" t="s">
        <v>219</v>
      </c>
      <c r="J5568" s="60">
        <v>3.41</v>
      </c>
      <c r="K5568" s="51" t="s">
        <v>34173</v>
      </c>
      <c r="L5568" s="8"/>
      <c r="M5568" s="8" t="s">
        <v>15771</v>
      </c>
      <c r="N5568" s="51" t="s">
        <v>34182</v>
      </c>
      <c r="O5568" s="51" t="s">
        <v>52</v>
      </c>
      <c r="P5568" s="51"/>
      <c r="Q5568" s="51"/>
      <c r="R5568" s="51" t="s">
        <v>6978</v>
      </c>
      <c r="S5568" s="51" t="s">
        <v>34183</v>
      </c>
      <c r="T5568" s="11" t="str">
        <f t="shared" si="2"/>
        <v>Anthony Mirones</v>
      </c>
      <c r="U5568" s="51" t="s">
        <v>80</v>
      </c>
      <c r="V5568" s="51" t="s">
        <v>34184</v>
      </c>
      <c r="W5568" s="51"/>
      <c r="X5568" s="51" t="s">
        <v>34176</v>
      </c>
      <c r="Y5568" s="51" t="s">
        <v>60</v>
      </c>
      <c r="Z5568" s="56" t="s">
        <v>2451</v>
      </c>
      <c r="AA5568" s="51" t="s">
        <v>60</v>
      </c>
      <c r="AB5568" s="56" t="s">
        <v>34177</v>
      </c>
      <c r="AC5568" s="56" t="s">
        <v>34185</v>
      </c>
      <c r="AD5568" s="56" t="s">
        <v>2453</v>
      </c>
      <c r="AE5568" s="51" t="s">
        <v>34179</v>
      </c>
      <c r="AF5568" s="51" t="s">
        <v>34180</v>
      </c>
      <c r="AG5568" s="51" t="s">
        <v>4498</v>
      </c>
      <c r="AH5568" s="51" t="s">
        <v>232</v>
      </c>
      <c r="AI5568" s="51" t="s">
        <v>233</v>
      </c>
      <c r="AJ5568" s="51"/>
      <c r="AK5568" s="59"/>
      <c r="AL5568" s="59"/>
      <c r="AM5568" s="59"/>
      <c r="AN5568" s="59" t="s">
        <v>11193</v>
      </c>
      <c r="AO5568" s="59" t="s">
        <v>34181</v>
      </c>
      <c r="AP5568" s="15" t="s">
        <v>34180</v>
      </c>
      <c r="AQ5568" s="11">
        <v>986.0</v>
      </c>
    </row>
    <row r="5569">
      <c r="A5569" s="8" t="str">
        <f t="shared" si="1"/>
        <v>Steven Breathett, Sr.</v>
      </c>
      <c r="B5569" s="8" t="s">
        <v>34171</v>
      </c>
      <c r="C5569" s="51" t="s">
        <v>14738</v>
      </c>
      <c r="D5569" s="2" t="s">
        <v>4486</v>
      </c>
      <c r="E5569" s="51" t="s">
        <v>27625</v>
      </c>
      <c r="F5569" s="51" t="s">
        <v>46</v>
      </c>
      <c r="G5569" s="51" t="s">
        <v>32225</v>
      </c>
      <c r="H5569" s="8" t="s">
        <v>34172</v>
      </c>
      <c r="I5569" s="59" t="s">
        <v>219</v>
      </c>
      <c r="J5569" s="60">
        <v>3.41</v>
      </c>
      <c r="K5569" s="51" t="s">
        <v>34173</v>
      </c>
      <c r="L5569" s="8"/>
      <c r="M5569" s="8" t="s">
        <v>15771</v>
      </c>
      <c r="N5569" s="51" t="s">
        <v>34186</v>
      </c>
      <c r="O5569" s="51" t="s">
        <v>52</v>
      </c>
      <c r="P5569" s="51"/>
      <c r="Q5569" s="51"/>
      <c r="R5569" s="51" t="s">
        <v>1191</v>
      </c>
      <c r="S5569" s="51" t="s">
        <v>34187</v>
      </c>
      <c r="T5569" s="11" t="str">
        <f t="shared" si="2"/>
        <v>Steven Breathett, Sr.</v>
      </c>
      <c r="U5569" s="51" t="s">
        <v>80</v>
      </c>
      <c r="V5569" s="51"/>
      <c r="W5569" s="51"/>
      <c r="X5569" s="51" t="s">
        <v>34176</v>
      </c>
      <c r="Y5569" s="51" t="s">
        <v>60</v>
      </c>
      <c r="Z5569" s="56" t="s">
        <v>2451</v>
      </c>
      <c r="AA5569" s="51" t="s">
        <v>60</v>
      </c>
      <c r="AB5569" s="56" t="s">
        <v>34177</v>
      </c>
      <c r="AC5569" s="51" t="s">
        <v>60</v>
      </c>
      <c r="AD5569" s="56" t="s">
        <v>2453</v>
      </c>
      <c r="AE5569" s="51" t="s">
        <v>34179</v>
      </c>
      <c r="AF5569" s="51" t="s">
        <v>34180</v>
      </c>
      <c r="AG5569" s="51" t="s">
        <v>4498</v>
      </c>
      <c r="AH5569" s="51" t="s">
        <v>232</v>
      </c>
      <c r="AI5569" s="51" t="s">
        <v>233</v>
      </c>
      <c r="AJ5569" s="51"/>
      <c r="AK5569" s="59"/>
      <c r="AL5569" s="59"/>
      <c r="AM5569" s="59"/>
      <c r="AN5569" s="59" t="s">
        <v>11193</v>
      </c>
      <c r="AO5569" s="59" t="s">
        <v>34181</v>
      </c>
      <c r="AP5569" s="15" t="s">
        <v>34180</v>
      </c>
      <c r="AQ5569" s="11">
        <v>986.0</v>
      </c>
    </row>
    <row r="5570">
      <c r="A5570" s="8" t="str">
        <f t="shared" si="1"/>
        <v>Dodd Dixon</v>
      </c>
      <c r="B5570" s="8" t="s">
        <v>34188</v>
      </c>
      <c r="C5570" s="51" t="s">
        <v>32758</v>
      </c>
      <c r="D5570" s="2" t="s">
        <v>4486</v>
      </c>
      <c r="E5570" s="51" t="s">
        <v>4589</v>
      </c>
      <c r="F5570" s="51" t="s">
        <v>46</v>
      </c>
      <c r="G5570" s="51" t="s">
        <v>32225</v>
      </c>
      <c r="H5570" s="8" t="s">
        <v>34189</v>
      </c>
      <c r="I5570" s="59" t="s">
        <v>32458</v>
      </c>
      <c r="J5570" s="60">
        <v>3.16</v>
      </c>
      <c r="K5570" s="51" t="s">
        <v>34190</v>
      </c>
      <c r="L5570" s="8"/>
      <c r="M5570" s="8"/>
      <c r="N5570" s="51" t="s">
        <v>34191</v>
      </c>
      <c r="O5570" s="51" t="s">
        <v>52</v>
      </c>
      <c r="P5570" s="51"/>
      <c r="Q5570" s="51"/>
      <c r="R5570" s="8" t="s">
        <v>21845</v>
      </c>
      <c r="S5570" s="8" t="s">
        <v>4571</v>
      </c>
      <c r="T5570" s="11" t="str">
        <f t="shared" si="2"/>
        <v>Dodd Dixon</v>
      </c>
      <c r="U5570" s="51" t="s">
        <v>55</v>
      </c>
      <c r="V5570" s="51" t="s">
        <v>34192</v>
      </c>
      <c r="W5570" s="51" t="s">
        <v>34193</v>
      </c>
      <c r="X5570" s="51" t="s">
        <v>34194</v>
      </c>
      <c r="Y5570" s="51" t="s">
        <v>60</v>
      </c>
      <c r="Z5570" s="56" t="s">
        <v>21412</v>
      </c>
      <c r="AA5570" s="51" t="s">
        <v>60</v>
      </c>
      <c r="AB5570" s="56" t="s">
        <v>21413</v>
      </c>
      <c r="AC5570" s="51" t="s">
        <v>60</v>
      </c>
      <c r="AD5570" s="56" t="s">
        <v>21414</v>
      </c>
      <c r="AE5570" s="51" t="s">
        <v>34195</v>
      </c>
      <c r="AF5570" s="51" t="s">
        <v>34196</v>
      </c>
      <c r="AG5570" s="51" t="s">
        <v>4498</v>
      </c>
      <c r="AH5570" s="51" t="s">
        <v>4581</v>
      </c>
      <c r="AI5570" s="51" t="s">
        <v>233</v>
      </c>
      <c r="AJ5570" s="51"/>
      <c r="AK5570" s="59" t="s">
        <v>34197</v>
      </c>
      <c r="AL5570" s="59" t="s">
        <v>34198</v>
      </c>
      <c r="AM5570" s="59" t="s">
        <v>1071</v>
      </c>
      <c r="AN5570" s="59" t="s">
        <v>34199</v>
      </c>
      <c r="AO5570" s="59" t="s">
        <v>34200</v>
      </c>
      <c r="AP5570" s="15" t="s">
        <v>34196</v>
      </c>
      <c r="AQ5570" s="11">
        <v>479.0</v>
      </c>
    </row>
    <row r="5571">
      <c r="A5571" s="8" t="str">
        <f t="shared" si="1"/>
        <v>Anthony Thompson</v>
      </c>
      <c r="B5571" s="8" t="s">
        <v>34201</v>
      </c>
      <c r="C5571" s="51" t="s">
        <v>14738</v>
      </c>
      <c r="D5571" s="2" t="s">
        <v>4486</v>
      </c>
      <c r="E5571" s="8" t="s">
        <v>6561</v>
      </c>
      <c r="F5571" s="8" t="s">
        <v>46</v>
      </c>
      <c r="G5571" s="51" t="s">
        <v>32225</v>
      </c>
      <c r="H5571" s="8" t="s">
        <v>34202</v>
      </c>
      <c r="I5571" s="8" t="s">
        <v>2373</v>
      </c>
      <c r="J5571" s="10">
        <v>3.33</v>
      </c>
      <c r="K5571" s="8" t="s">
        <v>34203</v>
      </c>
      <c r="L5571" s="8"/>
      <c r="M5571" s="8"/>
      <c r="N5571" s="51" t="s">
        <v>34204</v>
      </c>
      <c r="O5571" s="51" t="s">
        <v>52</v>
      </c>
      <c r="P5571" s="57" t="s">
        <v>959</v>
      </c>
      <c r="Q5571" s="51"/>
      <c r="R5571" s="57" t="s">
        <v>6978</v>
      </c>
      <c r="S5571" s="57" t="s">
        <v>3414</v>
      </c>
      <c r="T5571" s="11" t="str">
        <f t="shared" si="2"/>
        <v>Anthony Thompson</v>
      </c>
      <c r="U5571" s="57" t="s">
        <v>311</v>
      </c>
      <c r="V5571" s="51" t="s">
        <v>34205</v>
      </c>
      <c r="W5571" s="51" t="s">
        <v>34206</v>
      </c>
      <c r="X5571" s="8" t="s">
        <v>34207</v>
      </c>
      <c r="Y5571" s="51" t="s">
        <v>60</v>
      </c>
      <c r="Z5571" s="56" t="s">
        <v>34208</v>
      </c>
      <c r="AA5571" s="51" t="s">
        <v>60</v>
      </c>
      <c r="AB5571" s="51" t="s">
        <v>60</v>
      </c>
      <c r="AC5571" s="51" t="s">
        <v>60</v>
      </c>
      <c r="AD5571" s="56" t="s">
        <v>32283</v>
      </c>
      <c r="AE5571" s="51" t="s">
        <v>34209</v>
      </c>
      <c r="AF5571" s="8" t="s">
        <v>34210</v>
      </c>
      <c r="AG5571" s="8" t="s">
        <v>4498</v>
      </c>
      <c r="AH5571" s="8" t="s">
        <v>4581</v>
      </c>
      <c r="AI5571" s="8" t="s">
        <v>233</v>
      </c>
      <c r="AJ5571" s="8"/>
      <c r="AK5571" s="8"/>
      <c r="AL5571" s="8"/>
      <c r="AM5571" s="8"/>
      <c r="AN5571" s="8" t="s">
        <v>34211</v>
      </c>
      <c r="AO5571" s="8" t="s">
        <v>34212</v>
      </c>
      <c r="AP5571" s="9" t="s">
        <v>34210</v>
      </c>
      <c r="AQ5571" s="11">
        <v>2143.0</v>
      </c>
    </row>
    <row r="5572">
      <c r="A5572" s="8" t="str">
        <f t="shared" si="1"/>
        <v>Alexia DeHaven</v>
      </c>
      <c r="B5572" s="51" t="s">
        <v>34201</v>
      </c>
      <c r="C5572" s="51" t="s">
        <v>14738</v>
      </c>
      <c r="D5572" s="2" t="s">
        <v>4486</v>
      </c>
      <c r="E5572" s="8" t="s">
        <v>6561</v>
      </c>
      <c r="F5572" s="8" t="s">
        <v>46</v>
      </c>
      <c r="G5572" s="51" t="s">
        <v>32225</v>
      </c>
      <c r="H5572" s="8" t="s">
        <v>34202</v>
      </c>
      <c r="I5572" s="8" t="s">
        <v>2373</v>
      </c>
      <c r="J5572" s="10">
        <v>3.33</v>
      </c>
      <c r="K5572" s="8" t="s">
        <v>34203</v>
      </c>
      <c r="L5572" s="8"/>
      <c r="M5572" s="8"/>
      <c r="N5572" s="51" t="s">
        <v>34213</v>
      </c>
      <c r="O5572" s="51" t="s">
        <v>52</v>
      </c>
      <c r="P5572" s="51"/>
      <c r="Q5572" s="51"/>
      <c r="R5572" s="8" t="s">
        <v>25853</v>
      </c>
      <c r="S5572" s="8" t="s">
        <v>10226</v>
      </c>
      <c r="T5572" s="11" t="str">
        <f t="shared" si="2"/>
        <v>Alexia DeHaven</v>
      </c>
      <c r="U5572" s="8" t="s">
        <v>80</v>
      </c>
      <c r="V5572" s="51" t="s">
        <v>34214</v>
      </c>
      <c r="W5572" s="51"/>
      <c r="X5572" s="8" t="s">
        <v>34207</v>
      </c>
      <c r="Y5572" s="51" t="s">
        <v>60</v>
      </c>
      <c r="Z5572" s="56" t="s">
        <v>34215</v>
      </c>
      <c r="AA5572" s="51" t="s">
        <v>60</v>
      </c>
      <c r="AB5572" s="51" t="s">
        <v>60</v>
      </c>
      <c r="AC5572" s="51" t="s">
        <v>60</v>
      </c>
      <c r="AD5572" s="56" t="s">
        <v>34216</v>
      </c>
      <c r="AE5572" s="51" t="s">
        <v>34209</v>
      </c>
      <c r="AF5572" s="8" t="s">
        <v>34210</v>
      </c>
      <c r="AG5572" s="8" t="s">
        <v>4498</v>
      </c>
      <c r="AH5572" s="8" t="s">
        <v>4581</v>
      </c>
      <c r="AI5572" s="8" t="s">
        <v>233</v>
      </c>
      <c r="AJ5572" s="8"/>
      <c r="AK5572" s="8"/>
      <c r="AL5572" s="8"/>
      <c r="AM5572" s="8"/>
      <c r="AN5572" s="8" t="s">
        <v>34211</v>
      </c>
      <c r="AO5572" s="8" t="s">
        <v>34212</v>
      </c>
      <c r="AP5572" s="9" t="s">
        <v>34210</v>
      </c>
      <c r="AQ5572" s="11">
        <v>2143.0</v>
      </c>
    </row>
    <row r="5573">
      <c r="A5573" s="8" t="str">
        <f t="shared" si="1"/>
        <v>AC Josh has been removed. </v>
      </c>
      <c r="B5573" s="51" t="s">
        <v>34201</v>
      </c>
      <c r="C5573" s="51" t="s">
        <v>14738</v>
      </c>
      <c r="D5573" s="2" t="s">
        <v>4486</v>
      </c>
      <c r="E5573" s="8" t="s">
        <v>6561</v>
      </c>
      <c r="F5573" s="8" t="s">
        <v>46</v>
      </c>
      <c r="G5573" s="51" t="s">
        <v>32225</v>
      </c>
      <c r="H5573" s="8" t="s">
        <v>34202</v>
      </c>
      <c r="I5573" s="8" t="s">
        <v>2373</v>
      </c>
      <c r="J5573" s="10">
        <v>3.33</v>
      </c>
      <c r="K5573" s="8" t="s">
        <v>34203</v>
      </c>
      <c r="L5573" s="8"/>
      <c r="M5573" s="8"/>
      <c r="N5573" s="51" t="s">
        <v>34217</v>
      </c>
      <c r="O5573" s="51" t="s">
        <v>52</v>
      </c>
      <c r="P5573" s="51"/>
      <c r="Q5573" s="51" t="s">
        <v>277</v>
      </c>
      <c r="R5573" s="51" t="s">
        <v>282</v>
      </c>
      <c r="S5573" s="51"/>
      <c r="T5573" s="11" t="str">
        <f t="shared" si="2"/>
        <v>AC Josh has been removed. </v>
      </c>
      <c r="U5573" s="51"/>
      <c r="V5573" s="51"/>
      <c r="W5573" s="8"/>
      <c r="X5573" s="8" t="s">
        <v>34207</v>
      </c>
      <c r="Y5573" s="51" t="s">
        <v>60</v>
      </c>
      <c r="Z5573" s="51" t="s">
        <v>60</v>
      </c>
      <c r="AA5573" s="56" t="s">
        <v>34218</v>
      </c>
      <c r="AB5573" s="51" t="s">
        <v>60</v>
      </c>
      <c r="AC5573" s="51" t="s">
        <v>60</v>
      </c>
      <c r="AD5573" s="51" t="s">
        <v>60</v>
      </c>
      <c r="AE5573" s="51" t="s">
        <v>34209</v>
      </c>
      <c r="AF5573" s="8" t="s">
        <v>34210</v>
      </c>
      <c r="AG5573" s="8" t="s">
        <v>4498</v>
      </c>
      <c r="AH5573" s="8" t="s">
        <v>4581</v>
      </c>
      <c r="AI5573" s="8" t="s">
        <v>233</v>
      </c>
      <c r="AJ5573" s="8"/>
      <c r="AK5573" s="8"/>
      <c r="AL5573" s="8"/>
      <c r="AM5573" s="8"/>
      <c r="AN5573" s="8" t="s">
        <v>34211</v>
      </c>
      <c r="AO5573" s="8" t="s">
        <v>34212</v>
      </c>
      <c r="AP5573" s="9" t="s">
        <v>34210</v>
      </c>
      <c r="AQ5573" s="11">
        <v>2143.0</v>
      </c>
    </row>
    <row r="5574">
      <c r="A5574" s="8" t="str">
        <f t="shared" si="1"/>
        <v>AC Cherise has been removed. </v>
      </c>
      <c r="B5574" s="51" t="s">
        <v>34201</v>
      </c>
      <c r="C5574" s="51" t="s">
        <v>14738</v>
      </c>
      <c r="D5574" s="2" t="s">
        <v>4486</v>
      </c>
      <c r="E5574" s="8" t="s">
        <v>6561</v>
      </c>
      <c r="F5574" s="8" t="s">
        <v>46</v>
      </c>
      <c r="G5574" s="51" t="s">
        <v>32225</v>
      </c>
      <c r="H5574" s="8" t="s">
        <v>34202</v>
      </c>
      <c r="I5574" s="8" t="s">
        <v>2373</v>
      </c>
      <c r="J5574" s="10">
        <v>3.33</v>
      </c>
      <c r="K5574" s="8" t="s">
        <v>34203</v>
      </c>
      <c r="L5574" s="8"/>
      <c r="M5574" s="8"/>
      <c r="N5574" s="51" t="s">
        <v>34219</v>
      </c>
      <c r="O5574" s="51" t="s">
        <v>52</v>
      </c>
      <c r="P5574" s="51"/>
      <c r="Q5574" s="51" t="s">
        <v>277</v>
      </c>
      <c r="R5574" s="8" t="s">
        <v>34220</v>
      </c>
      <c r="S5574" s="8"/>
      <c r="T5574" s="11" t="str">
        <f t="shared" si="2"/>
        <v>AC Cherise has been removed. </v>
      </c>
      <c r="U5574" s="8"/>
      <c r="V5574" s="51"/>
      <c r="W5574" s="51"/>
      <c r="X5574" s="8" t="s">
        <v>34207</v>
      </c>
      <c r="Y5574" s="51" t="s">
        <v>60</v>
      </c>
      <c r="Z5574" s="56" t="s">
        <v>34215</v>
      </c>
      <c r="AA5574" s="51" t="s">
        <v>60</v>
      </c>
      <c r="AB5574" s="51" t="s">
        <v>60</v>
      </c>
      <c r="AC5574" s="51" t="s">
        <v>60</v>
      </c>
      <c r="AD5574" s="56" t="s">
        <v>34216</v>
      </c>
      <c r="AE5574" s="51" t="s">
        <v>34209</v>
      </c>
      <c r="AF5574" s="8" t="s">
        <v>34210</v>
      </c>
      <c r="AG5574" s="8" t="s">
        <v>4498</v>
      </c>
      <c r="AH5574" s="8" t="s">
        <v>4581</v>
      </c>
      <c r="AI5574" s="8" t="s">
        <v>233</v>
      </c>
      <c r="AJ5574" s="8"/>
      <c r="AK5574" s="8"/>
      <c r="AL5574" s="8"/>
      <c r="AM5574" s="8"/>
      <c r="AN5574" s="8" t="s">
        <v>34211</v>
      </c>
      <c r="AO5574" s="8" t="s">
        <v>34212</v>
      </c>
      <c r="AP5574" s="9" t="s">
        <v>34210</v>
      </c>
      <c r="AQ5574" s="11">
        <v>2143.0</v>
      </c>
    </row>
    <row r="5575">
      <c r="A5575" s="8" t="str">
        <f t="shared" si="1"/>
        <v>Hunter Wethington</v>
      </c>
      <c r="B5575" s="8" t="s">
        <v>34221</v>
      </c>
      <c r="C5575" s="51" t="s">
        <v>17654</v>
      </c>
      <c r="D5575" s="2" t="s">
        <v>4486</v>
      </c>
      <c r="E5575" s="51" t="s">
        <v>34222</v>
      </c>
      <c r="F5575" s="51" t="s">
        <v>46</v>
      </c>
      <c r="G5575" s="51" t="s">
        <v>32225</v>
      </c>
      <c r="H5575" s="51" t="s">
        <v>34223</v>
      </c>
      <c r="I5575" s="59" t="s">
        <v>11052</v>
      </c>
      <c r="J5575" s="60">
        <v>3.19</v>
      </c>
      <c r="K5575" s="51" t="s">
        <v>34224</v>
      </c>
      <c r="L5575" s="51"/>
      <c r="M5575" s="51"/>
      <c r="N5575" s="51" t="s">
        <v>34225</v>
      </c>
      <c r="O5575" s="51" t="s">
        <v>52</v>
      </c>
      <c r="P5575" s="51"/>
      <c r="Q5575" s="51"/>
      <c r="R5575" s="51" t="s">
        <v>2828</v>
      </c>
      <c r="S5575" s="51" t="s">
        <v>34226</v>
      </c>
      <c r="T5575" s="11" t="str">
        <f t="shared" si="2"/>
        <v>Hunter Wethington</v>
      </c>
      <c r="U5575" s="51" t="s">
        <v>55</v>
      </c>
      <c r="V5575" s="51" t="s">
        <v>34227</v>
      </c>
      <c r="W5575" s="51" t="s">
        <v>34228</v>
      </c>
      <c r="X5575" s="51" t="s">
        <v>34229</v>
      </c>
      <c r="Y5575" s="51" t="s">
        <v>60</v>
      </c>
      <c r="Z5575" s="56" t="s">
        <v>34230</v>
      </c>
      <c r="AA5575" s="51" t="s">
        <v>60</v>
      </c>
      <c r="AB5575" s="51" t="s">
        <v>60</v>
      </c>
      <c r="AC5575" s="56" t="s">
        <v>34231</v>
      </c>
      <c r="AD5575" s="56" t="s">
        <v>34232</v>
      </c>
      <c r="AE5575" s="51" t="s">
        <v>34233</v>
      </c>
      <c r="AF5575" s="51" t="s">
        <v>34234</v>
      </c>
      <c r="AG5575" s="51" t="s">
        <v>4498</v>
      </c>
      <c r="AH5575" s="51" t="s">
        <v>4581</v>
      </c>
      <c r="AI5575" s="51" t="s">
        <v>233</v>
      </c>
      <c r="AJ5575" s="51"/>
      <c r="AK5575" s="59" t="s">
        <v>838</v>
      </c>
      <c r="AL5575" s="59" t="s">
        <v>2114</v>
      </c>
      <c r="AM5575" s="59" t="s">
        <v>197</v>
      </c>
      <c r="AN5575" s="59" t="s">
        <v>34235</v>
      </c>
      <c r="AO5575" s="59" t="s">
        <v>12830</v>
      </c>
      <c r="AP5575" s="67" t="s">
        <v>34234</v>
      </c>
      <c r="AQ5575" s="68">
        <v>1005.0</v>
      </c>
    </row>
    <row r="5576">
      <c r="A5576" s="8" t="str">
        <f t="shared" si="1"/>
        <v>Jay Walls</v>
      </c>
      <c r="B5576" s="51" t="s">
        <v>34221</v>
      </c>
      <c r="C5576" s="51" t="s">
        <v>17654</v>
      </c>
      <c r="D5576" s="2" t="s">
        <v>4486</v>
      </c>
      <c r="E5576" s="8" t="s">
        <v>34222</v>
      </c>
      <c r="F5576" s="8" t="s">
        <v>46</v>
      </c>
      <c r="G5576" s="51" t="s">
        <v>32225</v>
      </c>
      <c r="H5576" s="8" t="s">
        <v>34223</v>
      </c>
      <c r="I5576" s="8" t="s">
        <v>11052</v>
      </c>
      <c r="J5576" s="10">
        <v>3.19</v>
      </c>
      <c r="K5576" s="8" t="s">
        <v>34224</v>
      </c>
      <c r="L5576" s="8"/>
      <c r="M5576" s="8"/>
      <c r="N5576" s="51" t="s">
        <v>34236</v>
      </c>
      <c r="O5576" s="51" t="s">
        <v>52</v>
      </c>
      <c r="P5576" s="51"/>
      <c r="Q5576" s="51"/>
      <c r="R5576" s="51" t="s">
        <v>698</v>
      </c>
      <c r="S5576" s="51" t="s">
        <v>34237</v>
      </c>
      <c r="T5576" s="11" t="str">
        <f t="shared" si="2"/>
        <v>Jay Walls</v>
      </c>
      <c r="U5576" s="57" t="s">
        <v>30364</v>
      </c>
      <c r="V5576" s="51" t="s">
        <v>34238</v>
      </c>
      <c r="W5576" s="51" t="s">
        <v>34239</v>
      </c>
      <c r="X5576" s="8" t="s">
        <v>34229</v>
      </c>
      <c r="Y5576" s="51" t="s">
        <v>60</v>
      </c>
      <c r="Z5576" s="51" t="s">
        <v>60</v>
      </c>
      <c r="AA5576" s="56" t="s">
        <v>34240</v>
      </c>
      <c r="AB5576" s="51" t="s">
        <v>60</v>
      </c>
      <c r="AC5576" s="51" t="s">
        <v>60</v>
      </c>
      <c r="AD5576" s="51" t="s">
        <v>60</v>
      </c>
      <c r="AE5576" s="51" t="s">
        <v>34233</v>
      </c>
      <c r="AF5576" s="8" t="s">
        <v>34234</v>
      </c>
      <c r="AG5576" s="8" t="s">
        <v>4498</v>
      </c>
      <c r="AH5576" s="8" t="s">
        <v>4581</v>
      </c>
      <c r="AI5576" s="8" t="s">
        <v>233</v>
      </c>
      <c r="AJ5576" s="8"/>
      <c r="AK5576" s="8" t="s">
        <v>838</v>
      </c>
      <c r="AL5576" s="8" t="s">
        <v>2114</v>
      </c>
      <c r="AM5576" s="8" t="s">
        <v>197</v>
      </c>
      <c r="AN5576" s="8" t="s">
        <v>34235</v>
      </c>
      <c r="AO5576" s="8" t="s">
        <v>12830</v>
      </c>
      <c r="AP5576" s="9" t="s">
        <v>34234</v>
      </c>
      <c r="AQ5576" s="11">
        <v>1005.0</v>
      </c>
    </row>
    <row r="5577">
      <c r="A5577" s="8" t="str">
        <f t="shared" si="1"/>
        <v>Lauren Kundert</v>
      </c>
      <c r="B5577" s="51" t="s">
        <v>34221</v>
      </c>
      <c r="C5577" s="51" t="s">
        <v>17654</v>
      </c>
      <c r="D5577" s="2" t="s">
        <v>4486</v>
      </c>
      <c r="E5577" s="8" t="s">
        <v>34222</v>
      </c>
      <c r="F5577" s="8" t="s">
        <v>46</v>
      </c>
      <c r="G5577" s="51" t="s">
        <v>32225</v>
      </c>
      <c r="H5577" s="8" t="s">
        <v>34223</v>
      </c>
      <c r="I5577" s="8" t="s">
        <v>11052</v>
      </c>
      <c r="J5577" s="10">
        <v>3.19</v>
      </c>
      <c r="K5577" s="8" t="s">
        <v>34224</v>
      </c>
      <c r="L5577" s="8"/>
      <c r="M5577" s="8"/>
      <c r="N5577" s="51" t="s">
        <v>34241</v>
      </c>
      <c r="O5577" s="51" t="s">
        <v>52</v>
      </c>
      <c r="P5577" s="51"/>
      <c r="Q5577" s="51"/>
      <c r="R5577" s="51" t="s">
        <v>1301</v>
      </c>
      <c r="S5577" s="51" t="s">
        <v>34242</v>
      </c>
      <c r="T5577" s="11" t="str">
        <f t="shared" si="2"/>
        <v>Lauren Kundert</v>
      </c>
      <c r="U5577" s="51" t="s">
        <v>80</v>
      </c>
      <c r="V5577" s="51" t="s">
        <v>34243</v>
      </c>
      <c r="W5577" s="51"/>
      <c r="X5577" s="8" t="s">
        <v>34229</v>
      </c>
      <c r="Y5577" s="51" t="s">
        <v>60</v>
      </c>
      <c r="Z5577" s="56" t="s">
        <v>34244</v>
      </c>
      <c r="AA5577" s="51" t="s">
        <v>60</v>
      </c>
      <c r="AB5577" s="56" t="s">
        <v>34245</v>
      </c>
      <c r="AC5577" s="51" t="s">
        <v>60</v>
      </c>
      <c r="AD5577" s="56" t="s">
        <v>34246</v>
      </c>
      <c r="AE5577" s="51" t="s">
        <v>34233</v>
      </c>
      <c r="AF5577" s="8" t="s">
        <v>34234</v>
      </c>
      <c r="AG5577" s="8" t="s">
        <v>4498</v>
      </c>
      <c r="AH5577" s="8" t="s">
        <v>4581</v>
      </c>
      <c r="AI5577" s="8" t="s">
        <v>233</v>
      </c>
      <c r="AJ5577" s="8"/>
      <c r="AK5577" s="8" t="s">
        <v>838</v>
      </c>
      <c r="AL5577" s="8" t="s">
        <v>2114</v>
      </c>
      <c r="AM5577" s="8" t="s">
        <v>197</v>
      </c>
      <c r="AN5577" s="8" t="s">
        <v>34235</v>
      </c>
      <c r="AO5577" s="8" t="s">
        <v>12830</v>
      </c>
      <c r="AP5577" s="9" t="s">
        <v>34234</v>
      </c>
      <c r="AQ5577" s="11">
        <v>1005.0</v>
      </c>
    </row>
    <row r="5578">
      <c r="A5578" s="8" t="str">
        <f t="shared" si="1"/>
        <v>Clyde Dean</v>
      </c>
      <c r="B5578" s="51" t="s">
        <v>34221</v>
      </c>
      <c r="C5578" s="51" t="s">
        <v>17654</v>
      </c>
      <c r="D5578" s="2" t="s">
        <v>4486</v>
      </c>
      <c r="E5578" s="8" t="s">
        <v>34222</v>
      </c>
      <c r="F5578" s="8" t="s">
        <v>46</v>
      </c>
      <c r="G5578" s="51" t="s">
        <v>32225</v>
      </c>
      <c r="H5578" s="8" t="s">
        <v>34223</v>
      </c>
      <c r="I5578" s="8" t="s">
        <v>11052</v>
      </c>
      <c r="J5578" s="10">
        <v>3.19</v>
      </c>
      <c r="K5578" s="8" t="s">
        <v>34224</v>
      </c>
      <c r="L5578" s="8"/>
      <c r="M5578" s="8"/>
      <c r="N5578" s="51" t="s">
        <v>34247</v>
      </c>
      <c r="O5578" s="51" t="s">
        <v>52</v>
      </c>
      <c r="P5578" s="51"/>
      <c r="Q5578" s="51"/>
      <c r="R5578" s="51" t="s">
        <v>21054</v>
      </c>
      <c r="S5578" s="51" t="s">
        <v>12404</v>
      </c>
      <c r="T5578" s="11" t="str">
        <f t="shared" si="2"/>
        <v>Clyde Dean</v>
      </c>
      <c r="U5578" s="51" t="s">
        <v>80</v>
      </c>
      <c r="V5578" s="51"/>
      <c r="W5578" s="51"/>
      <c r="X5578" s="8" t="s">
        <v>34229</v>
      </c>
      <c r="Y5578" s="51" t="s">
        <v>60</v>
      </c>
      <c r="Z5578" s="56" t="s">
        <v>34244</v>
      </c>
      <c r="AA5578" s="51" t="s">
        <v>60</v>
      </c>
      <c r="AB5578" s="56" t="s">
        <v>34245</v>
      </c>
      <c r="AC5578" s="51" t="s">
        <v>60</v>
      </c>
      <c r="AD5578" s="51" t="s">
        <v>60</v>
      </c>
      <c r="AE5578" s="51" t="s">
        <v>34233</v>
      </c>
      <c r="AF5578" s="8" t="s">
        <v>34234</v>
      </c>
      <c r="AG5578" s="8" t="s">
        <v>4498</v>
      </c>
      <c r="AH5578" s="8" t="s">
        <v>4581</v>
      </c>
      <c r="AI5578" s="8" t="s">
        <v>233</v>
      </c>
      <c r="AJ5578" s="8"/>
      <c r="AK5578" s="8" t="s">
        <v>838</v>
      </c>
      <c r="AL5578" s="8" t="s">
        <v>2114</v>
      </c>
      <c r="AM5578" s="8" t="s">
        <v>197</v>
      </c>
      <c r="AN5578" s="8" t="s">
        <v>34235</v>
      </c>
      <c r="AO5578" s="8" t="s">
        <v>12830</v>
      </c>
      <c r="AP5578" s="9" t="s">
        <v>34234</v>
      </c>
      <c r="AQ5578" s="11">
        <v>1005.0</v>
      </c>
    </row>
    <row r="5579">
      <c r="A5579" s="8" t="str">
        <f t="shared" si="1"/>
        <v>Marcus Johnson</v>
      </c>
      <c r="B5579" s="51" t="s">
        <v>34221</v>
      </c>
      <c r="C5579" s="51" t="s">
        <v>17654</v>
      </c>
      <c r="D5579" s="2" t="s">
        <v>4486</v>
      </c>
      <c r="E5579" s="8" t="s">
        <v>34222</v>
      </c>
      <c r="F5579" s="8" t="s">
        <v>46</v>
      </c>
      <c r="G5579" s="51" t="s">
        <v>32225</v>
      </c>
      <c r="H5579" s="8" t="s">
        <v>34223</v>
      </c>
      <c r="I5579" s="8" t="s">
        <v>11052</v>
      </c>
      <c r="J5579" s="10">
        <v>3.19</v>
      </c>
      <c r="K5579" s="8" t="s">
        <v>34224</v>
      </c>
      <c r="L5579" s="8"/>
      <c r="M5579" s="8"/>
      <c r="N5579" s="51" t="s">
        <v>34248</v>
      </c>
      <c r="O5579" s="51" t="s">
        <v>52</v>
      </c>
      <c r="P5579" s="51"/>
      <c r="Q5579" s="51"/>
      <c r="R5579" s="51" t="s">
        <v>2555</v>
      </c>
      <c r="S5579" s="51" t="s">
        <v>678</v>
      </c>
      <c r="T5579" s="11" t="str">
        <f t="shared" si="2"/>
        <v>Marcus Johnson</v>
      </c>
      <c r="U5579" s="51" t="s">
        <v>80</v>
      </c>
      <c r="V5579" s="51"/>
      <c r="W5579" s="51"/>
      <c r="X5579" s="8" t="s">
        <v>34229</v>
      </c>
      <c r="Y5579" s="56" t="s">
        <v>34249</v>
      </c>
      <c r="Z5579" s="56" t="s">
        <v>34244</v>
      </c>
      <c r="AA5579" s="51" t="s">
        <v>60</v>
      </c>
      <c r="AB5579" s="56" t="s">
        <v>34245</v>
      </c>
      <c r="AC5579" s="51" t="s">
        <v>60</v>
      </c>
      <c r="AD5579" s="56" t="s">
        <v>34246</v>
      </c>
      <c r="AE5579" s="51" t="s">
        <v>34233</v>
      </c>
      <c r="AF5579" s="8" t="s">
        <v>34234</v>
      </c>
      <c r="AG5579" s="8" t="s">
        <v>4498</v>
      </c>
      <c r="AH5579" s="8" t="s">
        <v>4581</v>
      </c>
      <c r="AI5579" s="8" t="s">
        <v>233</v>
      </c>
      <c r="AJ5579" s="8"/>
      <c r="AK5579" s="8" t="s">
        <v>838</v>
      </c>
      <c r="AL5579" s="8" t="s">
        <v>2114</v>
      </c>
      <c r="AM5579" s="8" t="s">
        <v>197</v>
      </c>
      <c r="AN5579" s="8" t="s">
        <v>34235</v>
      </c>
      <c r="AO5579" s="8" t="s">
        <v>12830</v>
      </c>
      <c r="AP5579" s="9" t="s">
        <v>34234</v>
      </c>
      <c r="AQ5579" s="11">
        <v>1005.0</v>
      </c>
    </row>
    <row r="5580">
      <c r="A5580" s="8" t="str">
        <f t="shared" si="1"/>
        <v>Chris Jelks</v>
      </c>
      <c r="B5580" s="51" t="s">
        <v>34250</v>
      </c>
      <c r="C5580" s="51" t="s">
        <v>32758</v>
      </c>
      <c r="D5580" s="2" t="s">
        <v>4486</v>
      </c>
      <c r="E5580" s="8" t="s">
        <v>34251</v>
      </c>
      <c r="F5580" s="8" t="s">
        <v>46</v>
      </c>
      <c r="G5580" s="51" t="s">
        <v>32225</v>
      </c>
      <c r="H5580" s="8" t="s">
        <v>34252</v>
      </c>
      <c r="I5580" s="8" t="s">
        <v>2373</v>
      </c>
      <c r="J5580" s="10">
        <v>3.15</v>
      </c>
      <c r="K5580" s="8" t="s">
        <v>34253</v>
      </c>
      <c r="L5580" s="8"/>
      <c r="M5580" s="8"/>
      <c r="N5580" s="51" t="s">
        <v>34254</v>
      </c>
      <c r="O5580" s="51" t="s">
        <v>52</v>
      </c>
      <c r="P5580" s="51"/>
      <c r="Q5580" s="51"/>
      <c r="R5580" s="51" t="s">
        <v>791</v>
      </c>
      <c r="S5580" s="51" t="s">
        <v>34255</v>
      </c>
      <c r="T5580" s="11" t="str">
        <f t="shared" si="2"/>
        <v>Chris Jelks</v>
      </c>
      <c r="U5580" s="51" t="s">
        <v>55</v>
      </c>
      <c r="V5580" s="51" t="s">
        <v>34256</v>
      </c>
      <c r="W5580" s="51" t="s">
        <v>34257</v>
      </c>
      <c r="X5580" s="8" t="s">
        <v>34258</v>
      </c>
      <c r="Y5580" s="51" t="s">
        <v>60</v>
      </c>
      <c r="Z5580" s="51" t="s">
        <v>60</v>
      </c>
      <c r="AA5580" s="51" t="s">
        <v>60</v>
      </c>
      <c r="AB5580" s="56" t="s">
        <v>24902</v>
      </c>
      <c r="AC5580" s="51" t="s">
        <v>60</v>
      </c>
      <c r="AD5580" s="51" t="s">
        <v>60</v>
      </c>
      <c r="AE5580" s="51" t="s">
        <v>34259</v>
      </c>
      <c r="AF5580" s="8" t="s">
        <v>34260</v>
      </c>
      <c r="AG5580" s="8" t="s">
        <v>4498</v>
      </c>
      <c r="AH5580" s="8" t="s">
        <v>4581</v>
      </c>
      <c r="AI5580" s="8" t="s">
        <v>233</v>
      </c>
      <c r="AJ5580" s="8"/>
      <c r="AK5580" s="8"/>
      <c r="AL5580" s="8"/>
      <c r="AM5580" s="8"/>
      <c r="AN5580" s="8" t="s">
        <v>34261</v>
      </c>
      <c r="AO5580" s="8" t="s">
        <v>34262</v>
      </c>
      <c r="AP5580" s="9" t="s">
        <v>34260</v>
      </c>
      <c r="AQ5580" s="11">
        <v>976.0</v>
      </c>
    </row>
    <row r="5581">
      <c r="A5581" s="8" t="str">
        <f t="shared" si="1"/>
        <v>David Espinoza</v>
      </c>
      <c r="B5581" s="51" t="s">
        <v>34263</v>
      </c>
      <c r="C5581" s="51" t="s">
        <v>14738</v>
      </c>
      <c r="D5581" s="2" t="s">
        <v>4486</v>
      </c>
      <c r="E5581" s="8" t="s">
        <v>34264</v>
      </c>
      <c r="F5581" s="8" t="s">
        <v>46</v>
      </c>
      <c r="G5581" s="51" t="s">
        <v>32225</v>
      </c>
      <c r="H5581" s="8" t="s">
        <v>34265</v>
      </c>
      <c r="I5581" s="8" t="s">
        <v>8000</v>
      </c>
      <c r="J5581" s="10">
        <v>3.2</v>
      </c>
      <c r="K5581" s="8" t="s">
        <v>34266</v>
      </c>
      <c r="L5581" s="8"/>
      <c r="M5581" s="8"/>
      <c r="N5581" s="51" t="s">
        <v>34267</v>
      </c>
      <c r="O5581" s="51" t="s">
        <v>52</v>
      </c>
      <c r="P5581" s="51"/>
      <c r="Q5581" s="51"/>
      <c r="R5581" s="51" t="s">
        <v>289</v>
      </c>
      <c r="S5581" s="51" t="s">
        <v>34268</v>
      </c>
      <c r="T5581" s="11" t="str">
        <f t="shared" si="2"/>
        <v>David Espinoza</v>
      </c>
      <c r="U5581" s="8" t="s">
        <v>34269</v>
      </c>
      <c r="V5581" s="51" t="s">
        <v>34270</v>
      </c>
      <c r="W5581" s="51" t="s">
        <v>34271</v>
      </c>
      <c r="X5581" s="8" t="s">
        <v>34272</v>
      </c>
      <c r="Y5581" s="56" t="s">
        <v>34273</v>
      </c>
      <c r="Z5581" s="56" t="s">
        <v>34274</v>
      </c>
      <c r="AA5581" s="56" t="s">
        <v>34275</v>
      </c>
      <c r="AB5581" s="51" t="s">
        <v>60</v>
      </c>
      <c r="AC5581" s="51" t="s">
        <v>60</v>
      </c>
      <c r="AD5581" s="56" t="s">
        <v>34276</v>
      </c>
      <c r="AE5581" s="51" t="s">
        <v>34277</v>
      </c>
      <c r="AF5581" s="8" t="s">
        <v>34264</v>
      </c>
      <c r="AG5581" s="8" t="s">
        <v>4498</v>
      </c>
      <c r="AH5581" s="8" t="s">
        <v>4581</v>
      </c>
      <c r="AI5581" s="8" t="s">
        <v>233</v>
      </c>
      <c r="AJ5581" s="8"/>
      <c r="AK5581" s="8"/>
      <c r="AL5581" s="8"/>
      <c r="AM5581" s="8"/>
      <c r="AN5581" s="8" t="s">
        <v>3253</v>
      </c>
      <c r="AO5581" s="8" t="s">
        <v>34278</v>
      </c>
      <c r="AP5581" s="9" t="s">
        <v>34264</v>
      </c>
      <c r="AQ5581" s="11">
        <v>1658.0</v>
      </c>
    </row>
    <row r="5582">
      <c r="A5582" s="8" t="str">
        <f t="shared" si="1"/>
        <v>AC Michaela has been removed. </v>
      </c>
      <c r="B5582" s="51" t="s">
        <v>34263</v>
      </c>
      <c r="C5582" s="51" t="s">
        <v>14738</v>
      </c>
      <c r="D5582" s="2" t="s">
        <v>4486</v>
      </c>
      <c r="E5582" s="8" t="s">
        <v>34264</v>
      </c>
      <c r="F5582" s="8" t="s">
        <v>46</v>
      </c>
      <c r="G5582" s="51" t="s">
        <v>32225</v>
      </c>
      <c r="H5582" s="8" t="s">
        <v>34265</v>
      </c>
      <c r="I5582" s="8" t="s">
        <v>8000</v>
      </c>
      <c r="J5582" s="10">
        <v>3.2</v>
      </c>
      <c r="K5582" s="8" t="s">
        <v>34266</v>
      </c>
      <c r="L5582" s="8" t="s">
        <v>86</v>
      </c>
      <c r="M5582" s="8" t="s">
        <v>86</v>
      </c>
      <c r="N5582" s="51" t="s">
        <v>34279</v>
      </c>
      <c r="O5582" s="51" t="s">
        <v>52</v>
      </c>
      <c r="P5582" s="51"/>
      <c r="Q5582" s="51" t="s">
        <v>277</v>
      </c>
      <c r="R5582" s="51" t="s">
        <v>34280</v>
      </c>
      <c r="S5582" s="51"/>
      <c r="T5582" s="11" t="str">
        <f t="shared" si="2"/>
        <v>AC Michaela has been removed. </v>
      </c>
      <c r="U5582" s="51"/>
      <c r="V5582" s="51"/>
      <c r="W5582" s="51" t="s">
        <v>86</v>
      </c>
      <c r="X5582" s="51" t="s">
        <v>34272</v>
      </c>
      <c r="Y5582" s="56" t="s">
        <v>34281</v>
      </c>
      <c r="Z5582" s="56" t="s">
        <v>34282</v>
      </c>
      <c r="AA5582" s="51" t="s">
        <v>60</v>
      </c>
      <c r="AB5582" s="51" t="s">
        <v>60</v>
      </c>
      <c r="AC5582" s="51" t="s">
        <v>60</v>
      </c>
      <c r="AD5582" s="56" t="s">
        <v>34283</v>
      </c>
      <c r="AE5582" s="51" t="s">
        <v>34277</v>
      </c>
      <c r="AF5582" s="8" t="s">
        <v>34264</v>
      </c>
      <c r="AG5582" s="8" t="s">
        <v>4498</v>
      </c>
      <c r="AH5582" s="8" t="s">
        <v>4581</v>
      </c>
      <c r="AI5582" s="8" t="s">
        <v>233</v>
      </c>
      <c r="AJ5582" s="8" t="s">
        <v>86</v>
      </c>
      <c r="AK5582" s="8" t="s">
        <v>86</v>
      </c>
      <c r="AL5582" s="8" t="s">
        <v>86</v>
      </c>
      <c r="AM5582" s="8" t="s">
        <v>86</v>
      </c>
      <c r="AN5582" s="8" t="s">
        <v>3244</v>
      </c>
      <c r="AO5582" s="8" t="s">
        <v>34278</v>
      </c>
      <c r="AP5582" s="9" t="s">
        <v>34264</v>
      </c>
      <c r="AQ5582" s="11">
        <v>1658.0</v>
      </c>
    </row>
    <row r="5583">
      <c r="A5583" s="8" t="str">
        <f t="shared" si="1"/>
        <v>Bradley Sowder</v>
      </c>
      <c r="B5583" s="51" t="s">
        <v>34284</v>
      </c>
      <c r="C5583" s="51" t="s">
        <v>14738</v>
      </c>
      <c r="D5583" s="2" t="s">
        <v>4486</v>
      </c>
      <c r="E5583" s="8" t="s">
        <v>11804</v>
      </c>
      <c r="F5583" s="8" t="s">
        <v>46</v>
      </c>
      <c r="G5583" s="51" t="s">
        <v>32225</v>
      </c>
      <c r="H5583" s="8" t="s">
        <v>34285</v>
      </c>
      <c r="I5583" s="8" t="s">
        <v>219</v>
      </c>
      <c r="J5583" s="10">
        <v>3.47</v>
      </c>
      <c r="K5583" s="8" t="s">
        <v>34286</v>
      </c>
      <c r="L5583" s="8"/>
      <c r="M5583" s="8"/>
      <c r="N5583" s="51" t="s">
        <v>34287</v>
      </c>
      <c r="O5583" s="51" t="s">
        <v>52</v>
      </c>
      <c r="P5583" s="51"/>
      <c r="Q5583" s="51"/>
      <c r="R5583" s="51" t="s">
        <v>615</v>
      </c>
      <c r="S5583" s="51" t="s">
        <v>34288</v>
      </c>
      <c r="T5583" s="11" t="str">
        <f t="shared" si="2"/>
        <v>Bradley Sowder</v>
      </c>
      <c r="U5583" s="51" t="s">
        <v>55</v>
      </c>
      <c r="V5583" s="51" t="s">
        <v>34289</v>
      </c>
      <c r="W5583" s="51"/>
      <c r="X5583" s="8" t="s">
        <v>34290</v>
      </c>
      <c r="Y5583" s="56" t="s">
        <v>34291</v>
      </c>
      <c r="Z5583" s="56" t="s">
        <v>34292</v>
      </c>
      <c r="AA5583" s="51" t="s">
        <v>60</v>
      </c>
      <c r="AB5583" s="56" t="s">
        <v>34293</v>
      </c>
      <c r="AC5583" s="56" t="s">
        <v>34294</v>
      </c>
      <c r="AD5583" s="56" t="s">
        <v>34295</v>
      </c>
      <c r="AE5583" s="51" t="s">
        <v>34296</v>
      </c>
      <c r="AF5583" s="8" t="s">
        <v>34297</v>
      </c>
      <c r="AG5583" s="8" t="s">
        <v>4498</v>
      </c>
      <c r="AH5583" s="8" t="s">
        <v>4581</v>
      </c>
      <c r="AI5583" s="8" t="s">
        <v>233</v>
      </c>
      <c r="AJ5583" s="8"/>
      <c r="AK5583" s="8" t="s">
        <v>18044</v>
      </c>
      <c r="AL5583" s="8" t="s">
        <v>910</v>
      </c>
      <c r="AM5583" s="8" t="s">
        <v>4984</v>
      </c>
      <c r="AN5583" s="8" t="s">
        <v>9590</v>
      </c>
      <c r="AO5583" s="8" t="s">
        <v>34298</v>
      </c>
      <c r="AP5583" s="9" t="s">
        <v>34297</v>
      </c>
      <c r="AQ5583" s="11">
        <v>3041.0</v>
      </c>
    </row>
    <row r="5584">
      <c r="A5584" s="8" t="str">
        <f t="shared" si="1"/>
        <v>Cody Durbin</v>
      </c>
      <c r="B5584" s="8" t="s">
        <v>34284</v>
      </c>
      <c r="C5584" s="51" t="s">
        <v>14738</v>
      </c>
      <c r="D5584" s="2" t="s">
        <v>4486</v>
      </c>
      <c r="E5584" s="8" t="s">
        <v>11804</v>
      </c>
      <c r="F5584" s="8" t="s">
        <v>46</v>
      </c>
      <c r="G5584" s="51" t="s">
        <v>32225</v>
      </c>
      <c r="H5584" s="8" t="s">
        <v>34285</v>
      </c>
      <c r="I5584" s="8" t="s">
        <v>219</v>
      </c>
      <c r="J5584" s="10">
        <v>3.47</v>
      </c>
      <c r="K5584" s="8" t="s">
        <v>34286</v>
      </c>
      <c r="L5584" s="8"/>
      <c r="M5584" s="8"/>
      <c r="N5584" s="51" t="s">
        <v>34299</v>
      </c>
      <c r="O5584" s="51" t="s">
        <v>52</v>
      </c>
      <c r="P5584" s="51"/>
      <c r="Q5584" s="51"/>
      <c r="R5584" s="57" t="s">
        <v>3331</v>
      </c>
      <c r="S5584" s="57" t="s">
        <v>34300</v>
      </c>
      <c r="T5584" s="11" t="str">
        <f t="shared" si="2"/>
        <v>Cody Durbin</v>
      </c>
      <c r="U5584" s="57" t="s">
        <v>80</v>
      </c>
      <c r="V5584" s="51" t="s">
        <v>34301</v>
      </c>
      <c r="W5584" s="51"/>
      <c r="X5584" s="8" t="s">
        <v>34290</v>
      </c>
      <c r="Y5584" s="56" t="s">
        <v>34302</v>
      </c>
      <c r="Z5584" s="56" t="s">
        <v>34292</v>
      </c>
      <c r="AA5584" s="51" t="s">
        <v>60</v>
      </c>
      <c r="AB5584" s="56" t="s">
        <v>34293</v>
      </c>
      <c r="AC5584" s="56" t="s">
        <v>34303</v>
      </c>
      <c r="AD5584" s="56" t="s">
        <v>34295</v>
      </c>
      <c r="AE5584" s="51" t="s">
        <v>34296</v>
      </c>
      <c r="AF5584" s="8" t="s">
        <v>34297</v>
      </c>
      <c r="AG5584" s="8" t="s">
        <v>4498</v>
      </c>
      <c r="AH5584" s="8" t="s">
        <v>4581</v>
      </c>
      <c r="AI5584" s="8" t="s">
        <v>233</v>
      </c>
      <c r="AJ5584" s="8"/>
      <c r="AK5584" s="13" t="s">
        <v>18044</v>
      </c>
      <c r="AL5584" s="13" t="s">
        <v>910</v>
      </c>
      <c r="AM5584" s="13" t="s">
        <v>4984</v>
      </c>
      <c r="AN5584" s="8" t="s">
        <v>9590</v>
      </c>
      <c r="AO5584" s="8" t="s">
        <v>34298</v>
      </c>
      <c r="AP5584" s="9" t="s">
        <v>34297</v>
      </c>
      <c r="AQ5584" s="11">
        <v>3041.0</v>
      </c>
    </row>
    <row r="5585">
      <c r="A5585" s="8" t="str">
        <f t="shared" si="1"/>
        <v>Derek White</v>
      </c>
      <c r="B5585" s="51" t="s">
        <v>34284</v>
      </c>
      <c r="C5585" s="51" t="s">
        <v>14738</v>
      </c>
      <c r="D5585" s="2" t="s">
        <v>4486</v>
      </c>
      <c r="E5585" s="8" t="s">
        <v>11804</v>
      </c>
      <c r="F5585" s="8" t="s">
        <v>46</v>
      </c>
      <c r="G5585" s="51" t="s">
        <v>32225</v>
      </c>
      <c r="H5585" s="8" t="s">
        <v>34285</v>
      </c>
      <c r="I5585" s="8" t="s">
        <v>219</v>
      </c>
      <c r="J5585" s="10">
        <v>3.47</v>
      </c>
      <c r="K5585" s="8" t="s">
        <v>34286</v>
      </c>
      <c r="L5585" s="8"/>
      <c r="M5585" s="8"/>
      <c r="N5585" s="51" t="s">
        <v>34304</v>
      </c>
      <c r="O5585" s="51" t="s">
        <v>52</v>
      </c>
      <c r="P5585" s="51"/>
      <c r="Q5585" s="51"/>
      <c r="R5585" s="51" t="s">
        <v>365</v>
      </c>
      <c r="S5585" s="51" t="s">
        <v>105</v>
      </c>
      <c r="T5585" s="11" t="str">
        <f t="shared" si="2"/>
        <v>Derek White</v>
      </c>
      <c r="U5585" s="51" t="s">
        <v>80</v>
      </c>
      <c r="V5585" s="51" t="s">
        <v>34305</v>
      </c>
      <c r="W5585" s="51"/>
      <c r="X5585" s="8" t="s">
        <v>34290</v>
      </c>
      <c r="Y5585" s="51" t="s">
        <v>60</v>
      </c>
      <c r="Z5585" s="56" t="s">
        <v>34292</v>
      </c>
      <c r="AA5585" s="56" t="s">
        <v>34306</v>
      </c>
      <c r="AB5585" s="56" t="s">
        <v>34293</v>
      </c>
      <c r="AC5585" s="51" t="s">
        <v>60</v>
      </c>
      <c r="AD5585" s="56" t="s">
        <v>34295</v>
      </c>
      <c r="AE5585" s="51" t="s">
        <v>34296</v>
      </c>
      <c r="AF5585" s="8" t="s">
        <v>34297</v>
      </c>
      <c r="AG5585" s="8" t="s">
        <v>4498</v>
      </c>
      <c r="AH5585" s="8" t="s">
        <v>4581</v>
      </c>
      <c r="AI5585" s="8" t="s">
        <v>233</v>
      </c>
      <c r="AJ5585" s="8"/>
      <c r="AK5585" s="8" t="s">
        <v>18044</v>
      </c>
      <c r="AL5585" s="8" t="s">
        <v>910</v>
      </c>
      <c r="AM5585" s="8" t="s">
        <v>4984</v>
      </c>
      <c r="AN5585" s="8" t="s">
        <v>9590</v>
      </c>
      <c r="AO5585" s="8" t="s">
        <v>34298</v>
      </c>
      <c r="AP5585" s="9" t="s">
        <v>34297</v>
      </c>
      <c r="AQ5585" s="11">
        <v>3041.0</v>
      </c>
    </row>
    <row r="5586">
      <c r="A5586" s="8" t="str">
        <f t="shared" si="1"/>
        <v>James Overholser</v>
      </c>
      <c r="B5586" s="8" t="s">
        <v>34284</v>
      </c>
      <c r="C5586" s="51" t="s">
        <v>14738</v>
      </c>
      <c r="D5586" s="2" t="s">
        <v>4486</v>
      </c>
      <c r="E5586" s="8" t="s">
        <v>11804</v>
      </c>
      <c r="F5586" s="8" t="s">
        <v>46</v>
      </c>
      <c r="G5586" s="51" t="s">
        <v>32225</v>
      </c>
      <c r="H5586" s="8" t="s">
        <v>34285</v>
      </c>
      <c r="I5586" s="8" t="s">
        <v>219</v>
      </c>
      <c r="J5586" s="10">
        <v>3.47</v>
      </c>
      <c r="K5586" s="8" t="s">
        <v>34286</v>
      </c>
      <c r="L5586" s="8"/>
      <c r="M5586" s="8"/>
      <c r="N5586" s="51" t="s">
        <v>34307</v>
      </c>
      <c r="O5586" s="51" t="s">
        <v>52</v>
      </c>
      <c r="P5586" s="51"/>
      <c r="Q5586" s="51"/>
      <c r="R5586" s="57" t="s">
        <v>411</v>
      </c>
      <c r="S5586" s="57" t="s">
        <v>34308</v>
      </c>
      <c r="T5586" s="11" t="str">
        <f t="shared" si="2"/>
        <v>James Overholser</v>
      </c>
      <c r="U5586" s="57" t="s">
        <v>80</v>
      </c>
      <c r="V5586" s="51" t="s">
        <v>34309</v>
      </c>
      <c r="W5586" s="51"/>
      <c r="X5586" s="8" t="s">
        <v>34290</v>
      </c>
      <c r="Y5586" s="51" t="s">
        <v>60</v>
      </c>
      <c r="Z5586" s="56" t="s">
        <v>34292</v>
      </c>
      <c r="AA5586" s="51" t="s">
        <v>60</v>
      </c>
      <c r="AB5586" s="56" t="s">
        <v>34293</v>
      </c>
      <c r="AC5586" s="51" t="s">
        <v>60</v>
      </c>
      <c r="AD5586" s="56" t="s">
        <v>34295</v>
      </c>
      <c r="AE5586" s="51" t="s">
        <v>34296</v>
      </c>
      <c r="AF5586" s="8" t="s">
        <v>34297</v>
      </c>
      <c r="AG5586" s="8" t="s">
        <v>4498</v>
      </c>
      <c r="AH5586" s="8" t="s">
        <v>4581</v>
      </c>
      <c r="AI5586" s="8" t="s">
        <v>233</v>
      </c>
      <c r="AJ5586" s="8"/>
      <c r="AK5586" s="13" t="s">
        <v>18044</v>
      </c>
      <c r="AL5586" s="13" t="s">
        <v>910</v>
      </c>
      <c r="AM5586" s="13" t="s">
        <v>4984</v>
      </c>
      <c r="AN5586" s="8" t="s">
        <v>9590</v>
      </c>
      <c r="AO5586" s="8" t="s">
        <v>34298</v>
      </c>
      <c r="AP5586" s="9" t="s">
        <v>34297</v>
      </c>
      <c r="AQ5586" s="11">
        <v>3041.0</v>
      </c>
    </row>
    <row r="5587">
      <c r="A5587" s="8" t="str">
        <f t="shared" si="1"/>
        <v>AC Abriella has been removed. </v>
      </c>
      <c r="B5587" s="51" t="s">
        <v>34284</v>
      </c>
      <c r="C5587" s="51" t="s">
        <v>14738</v>
      </c>
      <c r="D5587" s="2" t="s">
        <v>4486</v>
      </c>
      <c r="E5587" s="8" t="s">
        <v>11804</v>
      </c>
      <c r="F5587" s="8" t="s">
        <v>46</v>
      </c>
      <c r="G5587" s="51" t="s">
        <v>32225</v>
      </c>
      <c r="H5587" s="8" t="s">
        <v>34285</v>
      </c>
      <c r="I5587" s="8" t="s">
        <v>219</v>
      </c>
      <c r="J5587" s="10">
        <v>3.47</v>
      </c>
      <c r="K5587" s="8" t="s">
        <v>34286</v>
      </c>
      <c r="L5587" s="8"/>
      <c r="M5587" s="8"/>
      <c r="N5587" s="51" t="s">
        <v>34310</v>
      </c>
      <c r="O5587" s="51" t="s">
        <v>52</v>
      </c>
      <c r="P5587" s="51"/>
      <c r="Q5587" s="51" t="s">
        <v>277</v>
      </c>
      <c r="R5587" s="51" t="s">
        <v>34311</v>
      </c>
      <c r="S5587" s="51"/>
      <c r="T5587" s="11" t="str">
        <f t="shared" si="2"/>
        <v>AC Abriella has been removed. </v>
      </c>
      <c r="U5587" s="51"/>
      <c r="V5587" s="51"/>
      <c r="W5587" s="51"/>
      <c r="X5587" s="8" t="s">
        <v>34290</v>
      </c>
      <c r="Y5587" s="51" t="s">
        <v>60</v>
      </c>
      <c r="Z5587" s="56" t="s">
        <v>34292</v>
      </c>
      <c r="AA5587" s="51" t="s">
        <v>60</v>
      </c>
      <c r="AB5587" s="56" t="s">
        <v>34293</v>
      </c>
      <c r="AC5587" s="51" t="s">
        <v>60</v>
      </c>
      <c r="AD5587" s="51" t="s">
        <v>60</v>
      </c>
      <c r="AE5587" s="51" t="s">
        <v>34296</v>
      </c>
      <c r="AF5587" s="8" t="s">
        <v>34297</v>
      </c>
      <c r="AG5587" s="8" t="s">
        <v>4498</v>
      </c>
      <c r="AH5587" s="8" t="s">
        <v>4581</v>
      </c>
      <c r="AI5587" s="8" t="s">
        <v>233</v>
      </c>
      <c r="AJ5587" s="8"/>
      <c r="AK5587" s="8" t="s">
        <v>18044</v>
      </c>
      <c r="AL5587" s="8" t="s">
        <v>910</v>
      </c>
      <c r="AM5587" s="8" t="s">
        <v>4984</v>
      </c>
      <c r="AN5587" s="8" t="s">
        <v>9590</v>
      </c>
      <c r="AO5587" s="8" t="s">
        <v>34298</v>
      </c>
      <c r="AP5587" s="9" t="s">
        <v>34297</v>
      </c>
      <c r="AQ5587" s="11">
        <v>3041.0</v>
      </c>
    </row>
    <row r="5588">
      <c r="A5588" s="8" t="str">
        <f t="shared" si="1"/>
        <v>Nile Legania</v>
      </c>
      <c r="B5588" s="51" t="s">
        <v>34312</v>
      </c>
      <c r="C5588" s="51" t="s">
        <v>32409</v>
      </c>
      <c r="D5588" s="2" t="s">
        <v>4816</v>
      </c>
      <c r="E5588" s="8" t="s">
        <v>5099</v>
      </c>
      <c r="F5588" s="8" t="s">
        <v>46</v>
      </c>
      <c r="G5588" s="51" t="s">
        <v>32225</v>
      </c>
      <c r="H5588" s="8" t="s">
        <v>34313</v>
      </c>
      <c r="I5588" s="8" t="s">
        <v>2373</v>
      </c>
      <c r="J5588" s="10">
        <v>2.78</v>
      </c>
      <c r="K5588" s="8" t="s">
        <v>34314</v>
      </c>
      <c r="L5588" s="8"/>
      <c r="M5588" s="8"/>
      <c r="N5588" s="51" t="s">
        <v>34315</v>
      </c>
      <c r="O5588" s="51" t="s">
        <v>52</v>
      </c>
      <c r="P5588" s="51"/>
      <c r="Q5588" s="51"/>
      <c r="R5588" s="51" t="s">
        <v>34316</v>
      </c>
      <c r="S5588" s="51" t="s">
        <v>34317</v>
      </c>
      <c r="T5588" s="11" t="str">
        <f t="shared" si="2"/>
        <v>Nile Legania</v>
      </c>
      <c r="U5588" s="51" t="s">
        <v>55</v>
      </c>
      <c r="V5588" s="51" t="s">
        <v>34318</v>
      </c>
      <c r="W5588" s="51" t="s">
        <v>34319</v>
      </c>
      <c r="X5588" s="8" t="s">
        <v>34320</v>
      </c>
      <c r="Y5588" s="56" t="s">
        <v>34321</v>
      </c>
      <c r="Z5588" s="51" t="s">
        <v>60</v>
      </c>
      <c r="AA5588" s="56" t="s">
        <v>34322</v>
      </c>
      <c r="AB5588" s="56" t="s">
        <v>34323</v>
      </c>
      <c r="AC5588" s="51" t="s">
        <v>60</v>
      </c>
      <c r="AD5588" s="51" t="s">
        <v>60</v>
      </c>
      <c r="AE5588" s="51" t="s">
        <v>34324</v>
      </c>
      <c r="AF5588" s="8" t="s">
        <v>34325</v>
      </c>
      <c r="AG5588" s="8" t="s">
        <v>4832</v>
      </c>
      <c r="AH5588" s="8" t="s">
        <v>654</v>
      </c>
      <c r="AI5588" s="8" t="s">
        <v>233</v>
      </c>
      <c r="AJ5588" s="8" t="s">
        <v>67</v>
      </c>
      <c r="AK5588" s="8" t="s">
        <v>948</v>
      </c>
      <c r="AL5588" s="8" t="s">
        <v>32467</v>
      </c>
      <c r="AM5588" s="8" t="s">
        <v>26703</v>
      </c>
      <c r="AN5588" s="8" t="s">
        <v>34326</v>
      </c>
      <c r="AO5588" s="8" t="s">
        <v>34327</v>
      </c>
      <c r="AP5588" s="9" t="s">
        <v>34325</v>
      </c>
      <c r="AQ5588" s="11">
        <v>1261.0</v>
      </c>
    </row>
    <row r="5589">
      <c r="A5589" s="8" t="str">
        <f t="shared" si="1"/>
        <v>Brandon Scruggs</v>
      </c>
      <c r="B5589" s="51" t="s">
        <v>34312</v>
      </c>
      <c r="C5589" s="51" t="s">
        <v>32409</v>
      </c>
      <c r="D5589" s="2" t="s">
        <v>4816</v>
      </c>
      <c r="E5589" s="8" t="s">
        <v>5099</v>
      </c>
      <c r="F5589" s="8" t="s">
        <v>46</v>
      </c>
      <c r="G5589" s="51" t="s">
        <v>32225</v>
      </c>
      <c r="H5589" s="8" t="s">
        <v>34313</v>
      </c>
      <c r="I5589" s="8" t="s">
        <v>2373</v>
      </c>
      <c r="J5589" s="10">
        <v>2.78</v>
      </c>
      <c r="K5589" s="8" t="s">
        <v>34314</v>
      </c>
      <c r="L5589" s="8"/>
      <c r="M5589" s="8"/>
      <c r="N5589" s="51" t="s">
        <v>34328</v>
      </c>
      <c r="O5589" s="51" t="s">
        <v>52</v>
      </c>
      <c r="P5589" s="51"/>
      <c r="Q5589" s="51"/>
      <c r="R5589" s="51" t="s">
        <v>977</v>
      </c>
      <c r="S5589" s="51" t="s">
        <v>34329</v>
      </c>
      <c r="T5589" s="11" t="str">
        <f t="shared" si="2"/>
        <v>Brandon Scruggs</v>
      </c>
      <c r="U5589" s="57" t="s">
        <v>80</v>
      </c>
      <c r="V5589" s="57" t="s">
        <v>34330</v>
      </c>
      <c r="W5589" s="51"/>
      <c r="X5589" s="8" t="s">
        <v>34320</v>
      </c>
      <c r="Y5589" s="56" t="s">
        <v>34331</v>
      </c>
      <c r="Z5589" s="51" t="s">
        <v>60</v>
      </c>
      <c r="AA5589" s="56" t="s">
        <v>34332</v>
      </c>
      <c r="AB5589" s="51" t="s">
        <v>60</v>
      </c>
      <c r="AC5589" s="56" t="s">
        <v>34333</v>
      </c>
      <c r="AD5589" s="51" t="s">
        <v>60</v>
      </c>
      <c r="AE5589" s="51" t="s">
        <v>34324</v>
      </c>
      <c r="AF5589" s="8" t="s">
        <v>34325</v>
      </c>
      <c r="AG5589" s="8" t="s">
        <v>4832</v>
      </c>
      <c r="AH5589" s="8" t="s">
        <v>654</v>
      </c>
      <c r="AI5589" s="8" t="s">
        <v>233</v>
      </c>
      <c r="AJ5589" s="8" t="s">
        <v>67</v>
      </c>
      <c r="AK5589" s="8" t="s">
        <v>948</v>
      </c>
      <c r="AL5589" s="8" t="s">
        <v>32467</v>
      </c>
      <c r="AM5589" s="8" t="s">
        <v>26703</v>
      </c>
      <c r="AN5589" s="8" t="s">
        <v>34326</v>
      </c>
      <c r="AO5589" s="8" t="s">
        <v>34327</v>
      </c>
      <c r="AP5589" s="9" t="s">
        <v>34325</v>
      </c>
      <c r="AQ5589" s="11">
        <v>1261.0</v>
      </c>
    </row>
    <row r="5590">
      <c r="A5590" s="8" t="str">
        <f t="shared" si="1"/>
        <v>Geoff Masanet</v>
      </c>
      <c r="B5590" s="51" t="s">
        <v>34334</v>
      </c>
      <c r="C5590" s="51" t="s">
        <v>32224</v>
      </c>
      <c r="D5590" s="2" t="s">
        <v>4816</v>
      </c>
      <c r="E5590" s="8" t="s">
        <v>5099</v>
      </c>
      <c r="F5590" s="8" t="s">
        <v>46</v>
      </c>
      <c r="G5590" s="51" t="s">
        <v>32225</v>
      </c>
      <c r="H5590" s="8" t="s">
        <v>34335</v>
      </c>
      <c r="I5590" s="8" t="s">
        <v>1330</v>
      </c>
      <c r="J5590" s="10">
        <v>3.51</v>
      </c>
      <c r="K5590" s="8" t="s">
        <v>34336</v>
      </c>
      <c r="L5590" s="8"/>
      <c r="M5590" s="8"/>
      <c r="N5590" s="51" t="s">
        <v>34337</v>
      </c>
      <c r="O5590" s="51" t="s">
        <v>52</v>
      </c>
      <c r="P5590" s="51"/>
      <c r="Q5590" s="51"/>
      <c r="R5590" s="51" t="s">
        <v>3398</v>
      </c>
      <c r="S5590" s="51" t="s">
        <v>34338</v>
      </c>
      <c r="T5590" s="11" t="str">
        <f t="shared" si="2"/>
        <v>Geoff Masanet</v>
      </c>
      <c r="U5590" s="51" t="s">
        <v>55</v>
      </c>
      <c r="V5590" s="51" t="s">
        <v>34339</v>
      </c>
      <c r="W5590" s="51" t="s">
        <v>34340</v>
      </c>
      <c r="X5590" s="8" t="s">
        <v>34341</v>
      </c>
      <c r="Y5590" s="51" t="s">
        <v>60</v>
      </c>
      <c r="Z5590" s="51" t="s">
        <v>60</v>
      </c>
      <c r="AA5590" s="51" t="s">
        <v>60</v>
      </c>
      <c r="AB5590" s="51" t="s">
        <v>60</v>
      </c>
      <c r="AC5590" s="51" t="s">
        <v>60</v>
      </c>
      <c r="AD5590" s="56" t="s">
        <v>34342</v>
      </c>
      <c r="AE5590" s="51" t="s">
        <v>34343</v>
      </c>
      <c r="AF5590" s="8" t="s">
        <v>34344</v>
      </c>
      <c r="AG5590" s="8" t="s">
        <v>4832</v>
      </c>
      <c r="AH5590" s="8" t="s">
        <v>654</v>
      </c>
      <c r="AI5590" s="8" t="s">
        <v>233</v>
      </c>
      <c r="AJ5590" s="8"/>
      <c r="AK5590" s="8" t="s">
        <v>234</v>
      </c>
      <c r="AL5590" s="8" t="s">
        <v>2863</v>
      </c>
      <c r="AM5590" s="8" t="s">
        <v>2611</v>
      </c>
      <c r="AN5590" s="8" t="s">
        <v>34345</v>
      </c>
      <c r="AO5590" s="8" t="s">
        <v>34346</v>
      </c>
      <c r="AP5590" s="9" t="s">
        <v>34344</v>
      </c>
      <c r="AQ5590" s="11">
        <v>2482.0</v>
      </c>
    </row>
    <row r="5591">
      <c r="A5591" s="8" t="str">
        <f t="shared" si="1"/>
        <v>Stephen Kindell</v>
      </c>
      <c r="B5591" s="8" t="s">
        <v>34334</v>
      </c>
      <c r="C5591" s="51" t="s">
        <v>32224</v>
      </c>
      <c r="D5591" s="2" t="s">
        <v>4816</v>
      </c>
      <c r="E5591" s="8" t="s">
        <v>5099</v>
      </c>
      <c r="F5591" s="8" t="s">
        <v>46</v>
      </c>
      <c r="G5591" s="51" t="s">
        <v>32225</v>
      </c>
      <c r="H5591" s="8" t="s">
        <v>34335</v>
      </c>
      <c r="I5591" s="8" t="s">
        <v>1330</v>
      </c>
      <c r="J5591" s="10">
        <v>3.51</v>
      </c>
      <c r="K5591" s="8" t="s">
        <v>34336</v>
      </c>
      <c r="L5591" s="8"/>
      <c r="M5591" s="8"/>
      <c r="N5591" s="51" t="s">
        <v>34347</v>
      </c>
      <c r="O5591" s="51" t="s">
        <v>52</v>
      </c>
      <c r="P5591" s="51"/>
      <c r="Q5591" s="51"/>
      <c r="R5591" s="51" t="s">
        <v>2308</v>
      </c>
      <c r="S5591" s="51" t="s">
        <v>34348</v>
      </c>
      <c r="T5591" s="11" t="str">
        <f t="shared" si="2"/>
        <v>Stephen Kindell</v>
      </c>
      <c r="U5591" s="57" t="s">
        <v>80</v>
      </c>
      <c r="V5591" s="51" t="s">
        <v>34349</v>
      </c>
      <c r="W5591" s="51"/>
      <c r="X5591" s="8" t="s">
        <v>34341</v>
      </c>
      <c r="Y5591" s="51" t="s">
        <v>60</v>
      </c>
      <c r="Z5591" s="56" t="s">
        <v>34350</v>
      </c>
      <c r="AA5591" s="51" t="s">
        <v>60</v>
      </c>
      <c r="AB5591" s="56" t="s">
        <v>34351</v>
      </c>
      <c r="AC5591" s="51" t="s">
        <v>60</v>
      </c>
      <c r="AD5591" s="56" t="s">
        <v>34342</v>
      </c>
      <c r="AE5591" s="51" t="s">
        <v>34343</v>
      </c>
      <c r="AF5591" s="8" t="s">
        <v>34344</v>
      </c>
      <c r="AG5591" s="8" t="s">
        <v>4832</v>
      </c>
      <c r="AH5591" s="8" t="s">
        <v>654</v>
      </c>
      <c r="AI5591" s="8" t="s">
        <v>233</v>
      </c>
      <c r="AJ5591" s="8"/>
      <c r="AK5591" s="8" t="s">
        <v>234</v>
      </c>
      <c r="AL5591" s="8" t="s">
        <v>2863</v>
      </c>
      <c r="AM5591" s="8" t="s">
        <v>2611</v>
      </c>
      <c r="AN5591" s="8" t="s">
        <v>34345</v>
      </c>
      <c r="AO5591" s="8" t="s">
        <v>34346</v>
      </c>
      <c r="AP5591" s="9" t="s">
        <v>34344</v>
      </c>
      <c r="AQ5591" s="11">
        <v>2482.0</v>
      </c>
    </row>
    <row r="5592">
      <c r="A5592" s="8" t="str">
        <f t="shared" si="1"/>
        <v>Yhann Plummer</v>
      </c>
      <c r="B5592" s="51" t="s">
        <v>34352</v>
      </c>
      <c r="C5592" s="51" t="s">
        <v>32409</v>
      </c>
      <c r="D5592" s="2" t="s">
        <v>4816</v>
      </c>
      <c r="E5592" s="8" t="s">
        <v>5099</v>
      </c>
      <c r="F5592" s="8" t="s">
        <v>46</v>
      </c>
      <c r="G5592" s="51" t="s">
        <v>32225</v>
      </c>
      <c r="H5592" s="8" t="s">
        <v>34353</v>
      </c>
      <c r="I5592" s="8" t="s">
        <v>1330</v>
      </c>
      <c r="J5592" s="10">
        <v>3.4</v>
      </c>
      <c r="K5592" s="8" t="s">
        <v>34354</v>
      </c>
      <c r="L5592" s="8"/>
      <c r="M5592" s="8"/>
      <c r="N5592" s="51" t="s">
        <v>34355</v>
      </c>
      <c r="O5592" s="51" t="s">
        <v>52</v>
      </c>
      <c r="P5592" s="51"/>
      <c r="Q5592" s="51"/>
      <c r="R5592" s="51" t="s">
        <v>34356</v>
      </c>
      <c r="S5592" s="51" t="s">
        <v>34357</v>
      </c>
      <c r="T5592" s="11" t="str">
        <f t="shared" si="2"/>
        <v>Yhann Plummer</v>
      </c>
      <c r="U5592" s="51" t="s">
        <v>55</v>
      </c>
      <c r="V5592" s="51" t="s">
        <v>34358</v>
      </c>
      <c r="W5592" s="51" t="s">
        <v>34359</v>
      </c>
      <c r="X5592" s="8" t="s">
        <v>34360</v>
      </c>
      <c r="Y5592" s="51" t="s">
        <v>60</v>
      </c>
      <c r="Z5592" s="56" t="s">
        <v>34361</v>
      </c>
      <c r="AA5592" s="51" t="s">
        <v>60</v>
      </c>
      <c r="AB5592" s="51" t="s">
        <v>60</v>
      </c>
      <c r="AC5592" s="51" t="s">
        <v>60</v>
      </c>
      <c r="AD5592" s="56" t="s">
        <v>34362</v>
      </c>
      <c r="AE5592" s="51" t="s">
        <v>34363</v>
      </c>
      <c r="AF5592" s="8" t="s">
        <v>34364</v>
      </c>
      <c r="AG5592" s="8" t="s">
        <v>4832</v>
      </c>
      <c r="AH5592" s="8" t="s">
        <v>654</v>
      </c>
      <c r="AI5592" s="8" t="s">
        <v>233</v>
      </c>
      <c r="AJ5592" s="8" t="s">
        <v>67</v>
      </c>
      <c r="AK5592" s="8" t="s">
        <v>34365</v>
      </c>
      <c r="AL5592" s="8" t="s">
        <v>2151</v>
      </c>
      <c r="AM5592" s="8" t="s">
        <v>4945</v>
      </c>
      <c r="AN5592" s="8" t="s">
        <v>34366</v>
      </c>
      <c r="AO5592" s="8" t="s">
        <v>34367</v>
      </c>
      <c r="AP5592" s="9" t="s">
        <v>34364</v>
      </c>
      <c r="AQ5592" s="11">
        <v>2248.0</v>
      </c>
    </row>
    <row r="5593">
      <c r="A5593" s="8" t="str">
        <f t="shared" si="1"/>
        <v>Amber Parks</v>
      </c>
      <c r="B5593" s="51" t="s">
        <v>34352</v>
      </c>
      <c r="C5593" s="51" t="s">
        <v>32409</v>
      </c>
      <c r="D5593" s="2" t="s">
        <v>4816</v>
      </c>
      <c r="E5593" s="8" t="s">
        <v>5099</v>
      </c>
      <c r="F5593" s="8" t="s">
        <v>46</v>
      </c>
      <c r="G5593" s="51" t="s">
        <v>32225</v>
      </c>
      <c r="H5593" s="8" t="s">
        <v>34353</v>
      </c>
      <c r="I5593" s="8" t="s">
        <v>1330</v>
      </c>
      <c r="J5593" s="10">
        <v>3.4</v>
      </c>
      <c r="K5593" s="8" t="s">
        <v>34354</v>
      </c>
      <c r="L5593" s="8"/>
      <c r="M5593" s="8"/>
      <c r="N5593" s="51" t="s">
        <v>34368</v>
      </c>
      <c r="O5593" s="51" t="s">
        <v>52</v>
      </c>
      <c r="P5593" s="51"/>
      <c r="Q5593" s="51"/>
      <c r="R5593" s="51" t="s">
        <v>8247</v>
      </c>
      <c r="S5593" s="51" t="s">
        <v>22117</v>
      </c>
      <c r="T5593" s="11" t="str">
        <f t="shared" si="2"/>
        <v>Amber Parks</v>
      </c>
      <c r="U5593" s="51" t="s">
        <v>76</v>
      </c>
      <c r="V5593" s="51"/>
      <c r="W5593" s="51"/>
      <c r="X5593" s="51" t="s">
        <v>34360</v>
      </c>
      <c r="Y5593" s="51" t="s">
        <v>60</v>
      </c>
      <c r="Z5593" s="56" t="s">
        <v>34369</v>
      </c>
      <c r="AA5593" s="51" t="s">
        <v>60</v>
      </c>
      <c r="AB5593" s="51" t="s">
        <v>60</v>
      </c>
      <c r="AC5593" s="56" t="s">
        <v>34370</v>
      </c>
      <c r="AD5593" s="56" t="s">
        <v>8983</v>
      </c>
      <c r="AE5593" s="51" t="s">
        <v>34363</v>
      </c>
      <c r="AF5593" s="8" t="s">
        <v>34364</v>
      </c>
      <c r="AG5593" s="8" t="s">
        <v>4832</v>
      </c>
      <c r="AH5593" s="8" t="s">
        <v>654</v>
      </c>
      <c r="AI5593" s="8" t="s">
        <v>233</v>
      </c>
      <c r="AJ5593" s="8" t="s">
        <v>67</v>
      </c>
      <c r="AK5593" s="8" t="s">
        <v>34365</v>
      </c>
      <c r="AL5593" s="8" t="s">
        <v>2151</v>
      </c>
      <c r="AM5593" s="8" t="s">
        <v>4945</v>
      </c>
      <c r="AN5593" s="8" t="s">
        <v>34366</v>
      </c>
      <c r="AO5593" s="8" t="s">
        <v>34367</v>
      </c>
      <c r="AP5593" s="9" t="s">
        <v>34364</v>
      </c>
      <c r="AQ5593" s="11">
        <v>2248.0</v>
      </c>
    </row>
    <row r="5594">
      <c r="A5594" s="8" t="str">
        <f t="shared" si="1"/>
        <v>Andrew Kidd</v>
      </c>
      <c r="B5594" s="51" t="s">
        <v>34352</v>
      </c>
      <c r="C5594" s="51" t="s">
        <v>32409</v>
      </c>
      <c r="D5594" s="2" t="s">
        <v>4816</v>
      </c>
      <c r="E5594" s="8" t="s">
        <v>5099</v>
      </c>
      <c r="F5594" s="8" t="s">
        <v>46</v>
      </c>
      <c r="G5594" s="51" t="s">
        <v>32225</v>
      </c>
      <c r="H5594" s="8" t="s">
        <v>34353</v>
      </c>
      <c r="I5594" s="8" t="s">
        <v>1330</v>
      </c>
      <c r="J5594" s="10">
        <v>3.4</v>
      </c>
      <c r="K5594" s="8" t="s">
        <v>34354</v>
      </c>
      <c r="L5594" s="8"/>
      <c r="M5594" s="8"/>
      <c r="N5594" s="51" t="s">
        <v>34371</v>
      </c>
      <c r="O5594" s="51" t="s">
        <v>52</v>
      </c>
      <c r="P5594" s="51"/>
      <c r="Q5594" s="51"/>
      <c r="R5594" s="51" t="s">
        <v>53</v>
      </c>
      <c r="S5594" s="51" t="s">
        <v>18826</v>
      </c>
      <c r="T5594" s="11" t="str">
        <f t="shared" si="2"/>
        <v>Andrew Kidd</v>
      </c>
      <c r="U5594" s="51" t="s">
        <v>106</v>
      </c>
      <c r="V5594" s="51" t="s">
        <v>34372</v>
      </c>
      <c r="W5594" s="51" t="s">
        <v>34359</v>
      </c>
      <c r="X5594" s="8" t="s">
        <v>34360</v>
      </c>
      <c r="Y5594" s="51" t="s">
        <v>60</v>
      </c>
      <c r="Z5594" s="56" t="s">
        <v>34369</v>
      </c>
      <c r="AA5594" s="51" t="s">
        <v>60</v>
      </c>
      <c r="AB5594" s="51" t="s">
        <v>60</v>
      </c>
      <c r="AC5594" s="51" t="s">
        <v>60</v>
      </c>
      <c r="AD5594" s="51" t="s">
        <v>60</v>
      </c>
      <c r="AE5594" s="51" t="s">
        <v>34363</v>
      </c>
      <c r="AF5594" s="8" t="s">
        <v>34364</v>
      </c>
      <c r="AG5594" s="8" t="s">
        <v>4832</v>
      </c>
      <c r="AH5594" s="8" t="s">
        <v>654</v>
      </c>
      <c r="AI5594" s="8" t="s">
        <v>233</v>
      </c>
      <c r="AJ5594" s="8" t="s">
        <v>67</v>
      </c>
      <c r="AK5594" s="8" t="s">
        <v>34365</v>
      </c>
      <c r="AL5594" s="8" t="s">
        <v>2151</v>
      </c>
      <c r="AM5594" s="8" t="s">
        <v>4945</v>
      </c>
      <c r="AN5594" s="8" t="s">
        <v>34366</v>
      </c>
      <c r="AO5594" s="8" t="s">
        <v>34367</v>
      </c>
      <c r="AP5594" s="9" t="s">
        <v>34364</v>
      </c>
      <c r="AQ5594" s="11">
        <v>2248.0</v>
      </c>
    </row>
    <row r="5595">
      <c r="A5595" s="8" t="str">
        <f t="shared" si="1"/>
        <v>Darrick Williams</v>
      </c>
      <c r="B5595" s="8" t="s">
        <v>34352</v>
      </c>
      <c r="C5595" s="51" t="s">
        <v>32409</v>
      </c>
      <c r="D5595" s="2" t="s">
        <v>4816</v>
      </c>
      <c r="E5595" s="8" t="s">
        <v>5099</v>
      </c>
      <c r="F5595" s="8" t="s">
        <v>46</v>
      </c>
      <c r="G5595" s="51" t="s">
        <v>32225</v>
      </c>
      <c r="H5595" s="8" t="s">
        <v>34353</v>
      </c>
      <c r="I5595" s="13" t="s">
        <v>1330</v>
      </c>
      <c r="J5595" s="10">
        <v>3.4</v>
      </c>
      <c r="K5595" s="8" t="s">
        <v>34354</v>
      </c>
      <c r="L5595" s="8"/>
      <c r="M5595" s="8"/>
      <c r="N5595" s="51" t="s">
        <v>34373</v>
      </c>
      <c r="O5595" s="51" t="s">
        <v>52</v>
      </c>
      <c r="P5595" s="51"/>
      <c r="Q5595" s="51"/>
      <c r="R5595" s="57" t="s">
        <v>34374</v>
      </c>
      <c r="S5595" s="57" t="s">
        <v>1878</v>
      </c>
      <c r="T5595" s="11" t="str">
        <f t="shared" si="2"/>
        <v>Darrick Williams</v>
      </c>
      <c r="U5595" s="57" t="s">
        <v>80</v>
      </c>
      <c r="V5595" s="51"/>
      <c r="W5595" s="51"/>
      <c r="X5595" s="8" t="s">
        <v>34360</v>
      </c>
      <c r="Y5595" s="51" t="s">
        <v>60</v>
      </c>
      <c r="Z5595" s="56" t="s">
        <v>34369</v>
      </c>
      <c r="AA5595" s="51" t="s">
        <v>60</v>
      </c>
      <c r="AB5595" s="51" t="s">
        <v>60</v>
      </c>
      <c r="AC5595" s="51" t="s">
        <v>60</v>
      </c>
      <c r="AD5595" s="56" t="s">
        <v>8983</v>
      </c>
      <c r="AE5595" s="51" t="s">
        <v>34363</v>
      </c>
      <c r="AF5595" s="8" t="s">
        <v>34364</v>
      </c>
      <c r="AG5595" s="8" t="s">
        <v>4832</v>
      </c>
      <c r="AH5595" s="8" t="s">
        <v>654</v>
      </c>
      <c r="AI5595" s="8" t="s">
        <v>233</v>
      </c>
      <c r="AJ5595" s="8" t="s">
        <v>67</v>
      </c>
      <c r="AK5595" s="13" t="s">
        <v>34365</v>
      </c>
      <c r="AL5595" s="13" t="s">
        <v>2151</v>
      </c>
      <c r="AM5595" s="13" t="s">
        <v>4945</v>
      </c>
      <c r="AN5595" s="8" t="s">
        <v>34366</v>
      </c>
      <c r="AO5595" s="8" t="s">
        <v>34367</v>
      </c>
      <c r="AP5595" s="9" t="s">
        <v>34364</v>
      </c>
      <c r="AQ5595" s="11">
        <v>2248.0</v>
      </c>
    </row>
    <row r="5596">
      <c r="A5596" s="8" t="str">
        <f t="shared" si="1"/>
        <v>Mike Wojciakowski</v>
      </c>
      <c r="B5596" s="51" t="s">
        <v>34375</v>
      </c>
      <c r="C5596" s="51" t="s">
        <v>33121</v>
      </c>
      <c r="D5596" s="2" t="s">
        <v>5896</v>
      </c>
      <c r="E5596" s="8" t="s">
        <v>14865</v>
      </c>
      <c r="F5596" s="8" t="s">
        <v>3309</v>
      </c>
      <c r="G5596" s="51" t="s">
        <v>32225</v>
      </c>
      <c r="H5596" s="8" t="s">
        <v>34376</v>
      </c>
      <c r="I5596" s="8" t="s">
        <v>1330</v>
      </c>
      <c r="J5596" s="10">
        <v>3.55</v>
      </c>
      <c r="K5596" s="8" t="s">
        <v>34377</v>
      </c>
      <c r="L5596" s="8"/>
      <c r="M5596" s="8"/>
      <c r="N5596" s="51" t="s">
        <v>34378</v>
      </c>
      <c r="O5596" s="51" t="s">
        <v>52</v>
      </c>
      <c r="P5596" s="51"/>
      <c r="Q5596" s="51"/>
      <c r="R5596" s="51" t="s">
        <v>1237</v>
      </c>
      <c r="S5596" s="51" t="s">
        <v>34379</v>
      </c>
      <c r="T5596" s="11" t="str">
        <f t="shared" si="2"/>
        <v>Mike Wojciakowski</v>
      </c>
      <c r="U5596" s="51" t="s">
        <v>55</v>
      </c>
      <c r="V5596" s="51" t="s">
        <v>34380</v>
      </c>
      <c r="W5596" s="51" t="s">
        <v>34381</v>
      </c>
      <c r="X5596" s="8" t="s">
        <v>34382</v>
      </c>
      <c r="Y5596" s="51" t="s">
        <v>60</v>
      </c>
      <c r="Z5596" s="56" t="s">
        <v>34383</v>
      </c>
      <c r="AA5596" s="56" t="s">
        <v>34384</v>
      </c>
      <c r="AB5596" s="56" t="s">
        <v>34385</v>
      </c>
      <c r="AC5596" s="51" t="s">
        <v>60</v>
      </c>
      <c r="AD5596" s="56" t="s">
        <v>34386</v>
      </c>
      <c r="AE5596" s="51" t="s">
        <v>34387</v>
      </c>
      <c r="AF5596" s="8" t="s">
        <v>34388</v>
      </c>
      <c r="AG5596" s="8" t="s">
        <v>5913</v>
      </c>
      <c r="AH5596" s="8" t="s">
        <v>65</v>
      </c>
      <c r="AI5596" s="8" t="s">
        <v>233</v>
      </c>
      <c r="AJ5596" s="8"/>
      <c r="AK5596" s="8" t="s">
        <v>3287</v>
      </c>
      <c r="AL5596" s="8" t="s">
        <v>2863</v>
      </c>
      <c r="AM5596" s="8" t="s">
        <v>743</v>
      </c>
      <c r="AN5596" s="8" t="s">
        <v>34389</v>
      </c>
      <c r="AO5596" s="8" t="s">
        <v>34390</v>
      </c>
      <c r="AP5596" s="9" t="s">
        <v>34388</v>
      </c>
      <c r="AQ5596" s="11">
        <v>1654.0</v>
      </c>
    </row>
    <row r="5597">
      <c r="A5597" s="8" t="str">
        <f t="shared" si="1"/>
        <v>Neil Reilly</v>
      </c>
      <c r="B5597" s="51" t="s">
        <v>34375</v>
      </c>
      <c r="C5597" s="51" t="s">
        <v>33121</v>
      </c>
      <c r="D5597" s="2" t="s">
        <v>5896</v>
      </c>
      <c r="E5597" s="8" t="s">
        <v>14865</v>
      </c>
      <c r="F5597" s="8" t="s">
        <v>3309</v>
      </c>
      <c r="G5597" s="51" t="s">
        <v>32225</v>
      </c>
      <c r="H5597" s="8" t="s">
        <v>34376</v>
      </c>
      <c r="I5597" s="8" t="s">
        <v>1330</v>
      </c>
      <c r="J5597" s="10">
        <v>3.55</v>
      </c>
      <c r="K5597" s="8" t="s">
        <v>34377</v>
      </c>
      <c r="L5597" s="8"/>
      <c r="M5597" s="8"/>
      <c r="N5597" s="51" t="s">
        <v>34391</v>
      </c>
      <c r="O5597" s="51" t="s">
        <v>52</v>
      </c>
      <c r="P5597" s="51"/>
      <c r="Q5597" s="51"/>
      <c r="R5597" s="51" t="s">
        <v>8446</v>
      </c>
      <c r="S5597" s="51" t="s">
        <v>5632</v>
      </c>
      <c r="T5597" s="11" t="str">
        <f t="shared" si="2"/>
        <v>Neil Reilly</v>
      </c>
      <c r="U5597" s="51" t="s">
        <v>160</v>
      </c>
      <c r="V5597" s="51" t="s">
        <v>34392</v>
      </c>
      <c r="W5597" s="51"/>
      <c r="X5597" s="8" t="s">
        <v>34382</v>
      </c>
      <c r="Y5597" s="51" t="s">
        <v>60</v>
      </c>
      <c r="Z5597" s="56" t="s">
        <v>34383</v>
      </c>
      <c r="AA5597" s="51" t="s">
        <v>60</v>
      </c>
      <c r="AB5597" s="56" t="s">
        <v>34385</v>
      </c>
      <c r="AC5597" s="51" t="s">
        <v>60</v>
      </c>
      <c r="AD5597" s="56" t="s">
        <v>34386</v>
      </c>
      <c r="AE5597" s="51" t="s">
        <v>34387</v>
      </c>
      <c r="AF5597" s="8" t="s">
        <v>34388</v>
      </c>
      <c r="AG5597" s="8" t="s">
        <v>5913</v>
      </c>
      <c r="AH5597" s="8" t="s">
        <v>65</v>
      </c>
      <c r="AI5597" s="8" t="s">
        <v>233</v>
      </c>
      <c r="AJ5597" s="8"/>
      <c r="AK5597" s="8" t="s">
        <v>3287</v>
      </c>
      <c r="AL5597" s="8" t="s">
        <v>2863</v>
      </c>
      <c r="AM5597" s="8" t="s">
        <v>743</v>
      </c>
      <c r="AN5597" s="8" t="s">
        <v>34389</v>
      </c>
      <c r="AO5597" s="8" t="s">
        <v>34390</v>
      </c>
      <c r="AP5597" s="9" t="s">
        <v>34388</v>
      </c>
      <c r="AQ5597" s="11">
        <v>1654.0</v>
      </c>
    </row>
    <row r="5598">
      <c r="A5598" s="8" t="str">
        <f t="shared" si="1"/>
        <v>Brian Bolton</v>
      </c>
      <c r="B5598" s="51" t="s">
        <v>34375</v>
      </c>
      <c r="C5598" s="51" t="s">
        <v>33121</v>
      </c>
      <c r="D5598" s="2" t="s">
        <v>5896</v>
      </c>
      <c r="E5598" s="51" t="s">
        <v>14865</v>
      </c>
      <c r="F5598" s="51" t="s">
        <v>3309</v>
      </c>
      <c r="G5598" s="51" t="s">
        <v>32225</v>
      </c>
      <c r="H5598" s="51" t="s">
        <v>34376</v>
      </c>
      <c r="I5598" s="51" t="s">
        <v>1330</v>
      </c>
      <c r="J5598" s="66">
        <v>3.55</v>
      </c>
      <c r="K5598" s="51" t="s">
        <v>34377</v>
      </c>
      <c r="L5598" s="51" t="s">
        <v>86</v>
      </c>
      <c r="M5598" s="51" t="s">
        <v>86</v>
      </c>
      <c r="N5598" s="51" t="s">
        <v>34393</v>
      </c>
      <c r="O5598" s="51" t="s">
        <v>52</v>
      </c>
      <c r="P5598" s="51"/>
      <c r="Q5598" s="51"/>
      <c r="R5598" s="51" t="s">
        <v>331</v>
      </c>
      <c r="S5598" s="51" t="s">
        <v>24451</v>
      </c>
      <c r="T5598" s="11" t="str">
        <f t="shared" si="2"/>
        <v>Brian Bolton</v>
      </c>
      <c r="U5598" s="51" t="s">
        <v>247</v>
      </c>
      <c r="V5598" s="51" t="s">
        <v>86</v>
      </c>
      <c r="W5598" s="51" t="s">
        <v>86</v>
      </c>
      <c r="X5598" s="51" t="s">
        <v>34382</v>
      </c>
      <c r="Y5598" s="51" t="s">
        <v>60</v>
      </c>
      <c r="Z5598" s="56" t="s">
        <v>34394</v>
      </c>
      <c r="AA5598" s="51" t="s">
        <v>60</v>
      </c>
      <c r="AB5598" s="51" t="s">
        <v>60</v>
      </c>
      <c r="AC5598" s="51" t="s">
        <v>60</v>
      </c>
      <c r="AD5598" s="56" t="s">
        <v>34395</v>
      </c>
      <c r="AE5598" s="51" t="s">
        <v>34387</v>
      </c>
      <c r="AF5598" s="51" t="s">
        <v>34388</v>
      </c>
      <c r="AG5598" s="51" t="s">
        <v>5913</v>
      </c>
      <c r="AH5598" s="51" t="s">
        <v>65</v>
      </c>
      <c r="AI5598" s="51" t="s">
        <v>233</v>
      </c>
      <c r="AJ5598" s="51" t="s">
        <v>86</v>
      </c>
      <c r="AK5598" s="51" t="s">
        <v>3287</v>
      </c>
      <c r="AL5598" s="51" t="s">
        <v>2863</v>
      </c>
      <c r="AM5598" s="51" t="s">
        <v>743</v>
      </c>
      <c r="AN5598" s="51" t="s">
        <v>34389</v>
      </c>
      <c r="AO5598" s="51" t="s">
        <v>34390</v>
      </c>
      <c r="AP5598" s="2" t="s">
        <v>34388</v>
      </c>
      <c r="AQ5598" s="68">
        <v>1654.0</v>
      </c>
    </row>
    <row r="5599">
      <c r="A5599" s="8" t="str">
        <f t="shared" si="1"/>
        <v>Matt Burton</v>
      </c>
      <c r="B5599" s="51" t="s">
        <v>34375</v>
      </c>
      <c r="C5599" s="51" t="s">
        <v>33121</v>
      </c>
      <c r="D5599" s="2" t="s">
        <v>5896</v>
      </c>
      <c r="E5599" s="51" t="s">
        <v>14865</v>
      </c>
      <c r="F5599" s="51" t="s">
        <v>3309</v>
      </c>
      <c r="G5599" s="51" t="s">
        <v>32225</v>
      </c>
      <c r="H5599" s="51" t="s">
        <v>34376</v>
      </c>
      <c r="I5599" s="51" t="s">
        <v>1330</v>
      </c>
      <c r="J5599" s="66">
        <v>3.55</v>
      </c>
      <c r="K5599" s="51" t="s">
        <v>34377</v>
      </c>
      <c r="L5599" s="51" t="s">
        <v>86</v>
      </c>
      <c r="M5599" s="51" t="s">
        <v>86</v>
      </c>
      <c r="N5599" s="51" t="s">
        <v>34396</v>
      </c>
      <c r="O5599" s="51" t="s">
        <v>52</v>
      </c>
      <c r="P5599" s="51"/>
      <c r="Q5599" s="51"/>
      <c r="R5599" s="51" t="s">
        <v>771</v>
      </c>
      <c r="S5599" s="51" t="s">
        <v>17865</v>
      </c>
      <c r="T5599" s="11" t="str">
        <f t="shared" si="2"/>
        <v>Matt Burton</v>
      </c>
      <c r="U5599" s="51" t="s">
        <v>386</v>
      </c>
      <c r="V5599" s="51" t="s">
        <v>86</v>
      </c>
      <c r="W5599" s="51" t="s">
        <v>86</v>
      </c>
      <c r="X5599" s="51" t="s">
        <v>34382</v>
      </c>
      <c r="Y5599" s="51" t="s">
        <v>60</v>
      </c>
      <c r="Z5599" s="56" t="s">
        <v>34394</v>
      </c>
      <c r="AA5599" s="51" t="s">
        <v>60</v>
      </c>
      <c r="AB5599" s="51" t="s">
        <v>60</v>
      </c>
      <c r="AC5599" s="51" t="s">
        <v>60</v>
      </c>
      <c r="AD5599" s="56" t="s">
        <v>34395</v>
      </c>
      <c r="AE5599" s="51" t="s">
        <v>34387</v>
      </c>
      <c r="AF5599" s="51" t="s">
        <v>34388</v>
      </c>
      <c r="AG5599" s="51" t="s">
        <v>5913</v>
      </c>
      <c r="AH5599" s="51" t="s">
        <v>65</v>
      </c>
      <c r="AI5599" s="51" t="s">
        <v>233</v>
      </c>
      <c r="AJ5599" s="51" t="s">
        <v>86</v>
      </c>
      <c r="AK5599" s="51" t="s">
        <v>3287</v>
      </c>
      <c r="AL5599" s="51" t="s">
        <v>2863</v>
      </c>
      <c r="AM5599" s="51" t="s">
        <v>743</v>
      </c>
      <c r="AN5599" s="51" t="s">
        <v>34389</v>
      </c>
      <c r="AO5599" s="51" t="s">
        <v>34390</v>
      </c>
      <c r="AP5599" s="2" t="s">
        <v>34388</v>
      </c>
      <c r="AQ5599" s="68">
        <v>1654.0</v>
      </c>
    </row>
    <row r="5600">
      <c r="A5600" s="8" t="str">
        <f t="shared" si="1"/>
        <v>Nick Thelen</v>
      </c>
      <c r="B5600" s="51" t="s">
        <v>34375</v>
      </c>
      <c r="C5600" s="51" t="s">
        <v>33121</v>
      </c>
      <c r="D5600" s="2" t="s">
        <v>5896</v>
      </c>
      <c r="E5600" s="8" t="s">
        <v>14865</v>
      </c>
      <c r="F5600" s="8" t="s">
        <v>3309</v>
      </c>
      <c r="G5600" s="51" t="s">
        <v>32225</v>
      </c>
      <c r="H5600" s="8" t="s">
        <v>34376</v>
      </c>
      <c r="I5600" s="8" t="s">
        <v>1330</v>
      </c>
      <c r="J5600" s="10">
        <v>3.55</v>
      </c>
      <c r="K5600" s="8" t="s">
        <v>34377</v>
      </c>
      <c r="L5600" s="8"/>
      <c r="M5600" s="8"/>
      <c r="N5600" s="51" t="s">
        <v>34397</v>
      </c>
      <c r="O5600" s="51" t="s">
        <v>52</v>
      </c>
      <c r="P5600" s="51"/>
      <c r="Q5600" s="51"/>
      <c r="R5600" s="51" t="s">
        <v>392</v>
      </c>
      <c r="S5600" s="51" t="s">
        <v>34398</v>
      </c>
      <c r="T5600" s="11" t="str">
        <f t="shared" si="2"/>
        <v>Nick Thelen</v>
      </c>
      <c r="U5600" s="51" t="s">
        <v>106</v>
      </c>
      <c r="V5600" s="51" t="s">
        <v>34399</v>
      </c>
      <c r="W5600" s="51"/>
      <c r="X5600" s="8" t="s">
        <v>34382</v>
      </c>
      <c r="Y5600" s="51" t="s">
        <v>60</v>
      </c>
      <c r="Z5600" s="56" t="s">
        <v>34383</v>
      </c>
      <c r="AA5600" s="51" t="s">
        <v>60</v>
      </c>
      <c r="AB5600" s="56" t="s">
        <v>34385</v>
      </c>
      <c r="AC5600" s="51" t="s">
        <v>60</v>
      </c>
      <c r="AD5600" s="56" t="s">
        <v>34386</v>
      </c>
      <c r="AE5600" s="51" t="s">
        <v>34387</v>
      </c>
      <c r="AF5600" s="8" t="s">
        <v>34388</v>
      </c>
      <c r="AG5600" s="8" t="s">
        <v>5913</v>
      </c>
      <c r="AH5600" s="8" t="s">
        <v>65</v>
      </c>
      <c r="AI5600" s="8" t="s">
        <v>233</v>
      </c>
      <c r="AJ5600" s="8"/>
      <c r="AK5600" s="8" t="s">
        <v>3287</v>
      </c>
      <c r="AL5600" s="8" t="s">
        <v>2863</v>
      </c>
      <c r="AM5600" s="8" t="s">
        <v>743</v>
      </c>
      <c r="AN5600" s="8" t="s">
        <v>34389</v>
      </c>
      <c r="AO5600" s="8" t="s">
        <v>34390</v>
      </c>
      <c r="AP5600" s="9" t="s">
        <v>34388</v>
      </c>
      <c r="AQ5600" s="11">
        <v>1654.0</v>
      </c>
    </row>
    <row r="5601">
      <c r="A5601" s="8" t="str">
        <f t="shared" si="1"/>
        <v>Kevin Winne</v>
      </c>
      <c r="B5601" s="51" t="s">
        <v>34375</v>
      </c>
      <c r="C5601" s="51" t="s">
        <v>33121</v>
      </c>
      <c r="D5601" s="2" t="s">
        <v>5896</v>
      </c>
      <c r="E5601" s="8" t="s">
        <v>14865</v>
      </c>
      <c r="F5601" s="8" t="s">
        <v>3309</v>
      </c>
      <c r="G5601" s="51" t="s">
        <v>32225</v>
      </c>
      <c r="H5601" s="8" t="s">
        <v>34376</v>
      </c>
      <c r="I5601" s="8" t="s">
        <v>1330</v>
      </c>
      <c r="J5601" s="10">
        <v>3.55</v>
      </c>
      <c r="K5601" s="8" t="s">
        <v>34377</v>
      </c>
      <c r="L5601" s="8"/>
      <c r="M5601" s="8"/>
      <c r="N5601" s="51" t="s">
        <v>34400</v>
      </c>
      <c r="O5601" s="51" t="s">
        <v>52</v>
      </c>
      <c r="P5601" s="51"/>
      <c r="Q5601" s="51"/>
      <c r="R5601" s="51" t="s">
        <v>208</v>
      </c>
      <c r="S5601" s="51" t="s">
        <v>34401</v>
      </c>
      <c r="T5601" s="11" t="str">
        <f t="shared" si="2"/>
        <v>Kevin Winne</v>
      </c>
      <c r="U5601" s="51" t="s">
        <v>80</v>
      </c>
      <c r="V5601" s="51" t="s">
        <v>34402</v>
      </c>
      <c r="W5601" s="51" t="s">
        <v>34403</v>
      </c>
      <c r="X5601" s="8" t="s">
        <v>34382</v>
      </c>
      <c r="Y5601" s="56" t="s">
        <v>34404</v>
      </c>
      <c r="Z5601" s="56" t="s">
        <v>34383</v>
      </c>
      <c r="AA5601" s="51" t="s">
        <v>60</v>
      </c>
      <c r="AB5601" s="56" t="s">
        <v>34385</v>
      </c>
      <c r="AC5601" s="51" t="s">
        <v>60</v>
      </c>
      <c r="AD5601" s="56" t="s">
        <v>34386</v>
      </c>
      <c r="AE5601" s="51" t="s">
        <v>34387</v>
      </c>
      <c r="AF5601" s="8" t="s">
        <v>34388</v>
      </c>
      <c r="AG5601" s="8" t="s">
        <v>5913</v>
      </c>
      <c r="AH5601" s="8" t="s">
        <v>65</v>
      </c>
      <c r="AI5601" s="8" t="s">
        <v>233</v>
      </c>
      <c r="AJ5601" s="8"/>
      <c r="AK5601" s="8" t="s">
        <v>3287</v>
      </c>
      <c r="AL5601" s="8" t="s">
        <v>2863</v>
      </c>
      <c r="AM5601" s="8" t="s">
        <v>743</v>
      </c>
      <c r="AN5601" s="8" t="s">
        <v>34389</v>
      </c>
      <c r="AO5601" s="8" t="s">
        <v>34390</v>
      </c>
      <c r="AP5601" s="9" t="s">
        <v>34388</v>
      </c>
      <c r="AQ5601" s="11">
        <v>1654.0</v>
      </c>
    </row>
    <row r="5602">
      <c r="A5602" s="8" t="str">
        <f t="shared" si="1"/>
        <v>Vernon Davis</v>
      </c>
      <c r="B5602" s="8" t="s">
        <v>34405</v>
      </c>
      <c r="C5602" s="51" t="s">
        <v>33121</v>
      </c>
      <c r="D5602" s="2" t="s">
        <v>5896</v>
      </c>
      <c r="E5602" s="8" t="s">
        <v>28297</v>
      </c>
      <c r="F5602" s="8" t="s">
        <v>3309</v>
      </c>
      <c r="G5602" s="51" t="s">
        <v>32225</v>
      </c>
      <c r="H5602" s="8" t="s">
        <v>34406</v>
      </c>
      <c r="I5602" s="8" t="s">
        <v>49</v>
      </c>
      <c r="J5602" s="10">
        <v>3.0</v>
      </c>
      <c r="K5602" s="8" t="s">
        <v>34407</v>
      </c>
      <c r="L5602" s="8"/>
      <c r="M5602" s="8"/>
      <c r="N5602" s="51" t="s">
        <v>34408</v>
      </c>
      <c r="O5602" s="51" t="s">
        <v>52</v>
      </c>
      <c r="P5602" s="51"/>
      <c r="Q5602" s="51"/>
      <c r="R5602" s="57" t="s">
        <v>4844</v>
      </c>
      <c r="S5602" s="57" t="s">
        <v>310</v>
      </c>
      <c r="T5602" s="11" t="str">
        <f t="shared" si="2"/>
        <v>Vernon Davis</v>
      </c>
      <c r="U5602" s="57" t="s">
        <v>2416</v>
      </c>
      <c r="V5602" s="57" t="s">
        <v>34409</v>
      </c>
      <c r="W5602" s="57" t="s">
        <v>34410</v>
      </c>
      <c r="X5602" s="8" t="s">
        <v>34411</v>
      </c>
      <c r="Y5602" s="51" t="s">
        <v>60</v>
      </c>
      <c r="Z5602" s="56" t="s">
        <v>34412</v>
      </c>
      <c r="AA5602" s="51" t="s">
        <v>60</v>
      </c>
      <c r="AB5602" s="51" t="s">
        <v>60</v>
      </c>
      <c r="AC5602" s="56" t="s">
        <v>34413</v>
      </c>
      <c r="AD5602" s="51" t="s">
        <v>60</v>
      </c>
      <c r="AE5602" s="51" t="s">
        <v>33445</v>
      </c>
      <c r="AF5602" s="8" t="s">
        <v>34414</v>
      </c>
      <c r="AG5602" s="8" t="s">
        <v>5913</v>
      </c>
      <c r="AH5602" s="8" t="s">
        <v>4581</v>
      </c>
      <c r="AI5602" s="8" t="s">
        <v>233</v>
      </c>
      <c r="AJ5602" s="8"/>
      <c r="AK5602" s="8"/>
      <c r="AL5602" s="8"/>
      <c r="AM5602" s="8"/>
      <c r="AN5602" s="8" t="s">
        <v>14208</v>
      </c>
      <c r="AO5602" s="8" t="s">
        <v>34415</v>
      </c>
      <c r="AP5602" s="15" t="s">
        <v>34414</v>
      </c>
      <c r="AQ5602" s="11">
        <v>473.0</v>
      </c>
    </row>
    <row r="5603">
      <c r="A5603" s="8" t="str">
        <f t="shared" si="1"/>
        <v>Serafin Llerena</v>
      </c>
      <c r="B5603" s="51" t="s">
        <v>34405</v>
      </c>
      <c r="C5603" s="51" t="s">
        <v>33121</v>
      </c>
      <c r="D5603" s="2" t="s">
        <v>5896</v>
      </c>
      <c r="E5603" s="8" t="s">
        <v>28297</v>
      </c>
      <c r="F5603" s="8" t="s">
        <v>3309</v>
      </c>
      <c r="G5603" s="51" t="s">
        <v>32225</v>
      </c>
      <c r="H5603" s="8" t="s">
        <v>34406</v>
      </c>
      <c r="I5603" s="8" t="s">
        <v>49</v>
      </c>
      <c r="J5603" s="10">
        <v>3.15</v>
      </c>
      <c r="K5603" s="8" t="s">
        <v>34407</v>
      </c>
      <c r="L5603" s="8"/>
      <c r="M5603" s="8"/>
      <c r="N5603" s="51" t="s">
        <v>34416</v>
      </c>
      <c r="O5603" s="51" t="s">
        <v>52</v>
      </c>
      <c r="P5603" s="51"/>
      <c r="Q5603" s="51"/>
      <c r="R5603" s="51" t="s">
        <v>34417</v>
      </c>
      <c r="S5603" s="51" t="s">
        <v>34418</v>
      </c>
      <c r="T5603" s="11" t="str">
        <f t="shared" si="2"/>
        <v>Serafin Llerena</v>
      </c>
      <c r="U5603" s="57" t="s">
        <v>55</v>
      </c>
      <c r="V5603" s="51" t="s">
        <v>34419</v>
      </c>
      <c r="W5603" s="57" t="s">
        <v>34410</v>
      </c>
      <c r="X5603" s="8" t="s">
        <v>34411</v>
      </c>
      <c r="Y5603" s="51" t="s">
        <v>60</v>
      </c>
      <c r="Z5603" s="56" t="s">
        <v>34412</v>
      </c>
      <c r="AA5603" s="51" t="s">
        <v>60</v>
      </c>
      <c r="AB5603" s="51" t="s">
        <v>60</v>
      </c>
      <c r="AC5603" s="51" t="s">
        <v>60</v>
      </c>
      <c r="AD5603" s="51" t="s">
        <v>60</v>
      </c>
      <c r="AE5603" s="51" t="s">
        <v>33445</v>
      </c>
      <c r="AF5603" s="8" t="s">
        <v>34414</v>
      </c>
      <c r="AG5603" s="8" t="s">
        <v>5913</v>
      </c>
      <c r="AH5603" s="8" t="s">
        <v>4581</v>
      </c>
      <c r="AI5603" s="8" t="s">
        <v>233</v>
      </c>
      <c r="AJ5603" s="8"/>
      <c r="AK5603" s="8"/>
      <c r="AL5603" s="8"/>
      <c r="AM5603" s="8"/>
      <c r="AN5603" s="8" t="s">
        <v>14208</v>
      </c>
      <c r="AO5603" s="8" t="s">
        <v>34415</v>
      </c>
      <c r="AP5603" s="15" t="s">
        <v>34414</v>
      </c>
      <c r="AQ5603" s="11">
        <v>473.0</v>
      </c>
    </row>
    <row r="5604">
      <c r="A5604" s="8" t="str">
        <f t="shared" si="1"/>
        <v>Bart Simpson</v>
      </c>
      <c r="B5604" s="8" t="s">
        <v>34405</v>
      </c>
      <c r="C5604" s="51" t="s">
        <v>33121</v>
      </c>
      <c r="D5604" s="2" t="s">
        <v>5896</v>
      </c>
      <c r="E5604" s="8" t="s">
        <v>28297</v>
      </c>
      <c r="F5604" s="8" t="s">
        <v>3309</v>
      </c>
      <c r="G5604" s="51" t="s">
        <v>32225</v>
      </c>
      <c r="H5604" s="8" t="s">
        <v>34406</v>
      </c>
      <c r="I5604" s="8" t="s">
        <v>49</v>
      </c>
      <c r="J5604" s="10">
        <v>3.15</v>
      </c>
      <c r="K5604" s="8" t="s">
        <v>34407</v>
      </c>
      <c r="L5604" s="8"/>
      <c r="M5604" s="8"/>
      <c r="N5604" s="51" t="s">
        <v>34420</v>
      </c>
      <c r="O5604" s="51" t="s">
        <v>52</v>
      </c>
      <c r="P5604" s="51"/>
      <c r="Q5604" s="51"/>
      <c r="R5604" s="57" t="s">
        <v>34421</v>
      </c>
      <c r="S5604" s="57" t="s">
        <v>25411</v>
      </c>
      <c r="T5604" s="11" t="str">
        <f t="shared" si="2"/>
        <v>Bart Simpson</v>
      </c>
      <c r="U5604" s="51" t="s">
        <v>160</v>
      </c>
      <c r="V5604" s="51"/>
      <c r="W5604" s="51"/>
      <c r="X5604" s="8" t="s">
        <v>34411</v>
      </c>
      <c r="Y5604" s="51" t="s">
        <v>60</v>
      </c>
      <c r="Z5604" s="56" t="s">
        <v>34412</v>
      </c>
      <c r="AA5604" s="51" t="s">
        <v>60</v>
      </c>
      <c r="AB5604" s="51" t="s">
        <v>60</v>
      </c>
      <c r="AC5604" s="51" t="s">
        <v>60</v>
      </c>
      <c r="AD5604" s="56" t="s">
        <v>34422</v>
      </c>
      <c r="AE5604" s="51" t="s">
        <v>33445</v>
      </c>
      <c r="AF5604" s="8" t="s">
        <v>34414</v>
      </c>
      <c r="AG5604" s="8" t="s">
        <v>5913</v>
      </c>
      <c r="AH5604" s="8" t="s">
        <v>4581</v>
      </c>
      <c r="AI5604" s="8" t="s">
        <v>233</v>
      </c>
      <c r="AJ5604" s="8"/>
      <c r="AK5604" s="8"/>
      <c r="AL5604" s="8"/>
      <c r="AM5604" s="8"/>
      <c r="AN5604" s="8" t="s">
        <v>14208</v>
      </c>
      <c r="AO5604" s="8" t="s">
        <v>34415</v>
      </c>
      <c r="AP5604" s="15" t="s">
        <v>34414</v>
      </c>
      <c r="AQ5604" s="11">
        <v>473.0</v>
      </c>
    </row>
    <row r="5605">
      <c r="A5605" s="8" t="str">
        <f t="shared" si="1"/>
        <v>Nick Yeck</v>
      </c>
      <c r="B5605" s="8" t="s">
        <v>34405</v>
      </c>
      <c r="C5605" s="51" t="s">
        <v>33121</v>
      </c>
      <c r="D5605" s="2" t="s">
        <v>5896</v>
      </c>
      <c r="E5605" s="8" t="s">
        <v>28297</v>
      </c>
      <c r="F5605" s="8" t="s">
        <v>3309</v>
      </c>
      <c r="G5605" s="51" t="s">
        <v>32225</v>
      </c>
      <c r="H5605" s="8" t="s">
        <v>34406</v>
      </c>
      <c r="I5605" s="8" t="s">
        <v>49</v>
      </c>
      <c r="J5605" s="10">
        <v>3.15</v>
      </c>
      <c r="K5605" s="8" t="s">
        <v>34407</v>
      </c>
      <c r="L5605" s="8"/>
      <c r="M5605" s="8"/>
      <c r="N5605" s="51" t="s">
        <v>34423</v>
      </c>
      <c r="O5605" s="51" t="s">
        <v>52</v>
      </c>
      <c r="P5605" s="51"/>
      <c r="Q5605" s="51"/>
      <c r="R5605" s="57" t="s">
        <v>392</v>
      </c>
      <c r="S5605" s="57" t="s">
        <v>34424</v>
      </c>
      <c r="T5605" s="11" t="str">
        <f t="shared" si="2"/>
        <v>Nick Yeck</v>
      </c>
      <c r="U5605" s="51" t="s">
        <v>80</v>
      </c>
      <c r="V5605" s="57" t="s">
        <v>34425</v>
      </c>
      <c r="W5605" s="57" t="s">
        <v>34410</v>
      </c>
      <c r="X5605" s="8" t="s">
        <v>34411</v>
      </c>
      <c r="Y5605" s="51" t="s">
        <v>60</v>
      </c>
      <c r="Z5605" s="56" t="s">
        <v>34412</v>
      </c>
      <c r="AA5605" s="51" t="s">
        <v>60</v>
      </c>
      <c r="AB5605" s="51" t="s">
        <v>60</v>
      </c>
      <c r="AC5605" s="51" t="s">
        <v>60</v>
      </c>
      <c r="AD5605" s="51" t="s">
        <v>60</v>
      </c>
      <c r="AE5605" s="51" t="s">
        <v>33445</v>
      </c>
      <c r="AF5605" s="8" t="s">
        <v>34414</v>
      </c>
      <c r="AG5605" s="8" t="s">
        <v>5913</v>
      </c>
      <c r="AH5605" s="8" t="s">
        <v>4581</v>
      </c>
      <c r="AI5605" s="8" t="s">
        <v>233</v>
      </c>
      <c r="AJ5605" s="8"/>
      <c r="AK5605" s="8"/>
      <c r="AL5605" s="8"/>
      <c r="AM5605" s="8"/>
      <c r="AN5605" s="8" t="s">
        <v>14208</v>
      </c>
      <c r="AO5605" s="8" t="s">
        <v>34415</v>
      </c>
      <c r="AP5605" s="15" t="s">
        <v>34414</v>
      </c>
      <c r="AQ5605" s="11">
        <v>473.0</v>
      </c>
    </row>
    <row r="5606">
      <c r="A5606" s="8" t="str">
        <f t="shared" si="1"/>
        <v>Andy Wright</v>
      </c>
      <c r="B5606" s="51" t="s">
        <v>34426</v>
      </c>
      <c r="C5606" s="51" t="s">
        <v>33121</v>
      </c>
      <c r="D5606" s="2" t="s">
        <v>5896</v>
      </c>
      <c r="E5606" s="8" t="s">
        <v>14865</v>
      </c>
      <c r="F5606" s="8" t="s">
        <v>3309</v>
      </c>
      <c r="G5606" s="51" t="s">
        <v>32225</v>
      </c>
      <c r="H5606" s="8" t="s">
        <v>34427</v>
      </c>
      <c r="I5606" s="8" t="s">
        <v>10346</v>
      </c>
      <c r="J5606" s="10">
        <v>3.56</v>
      </c>
      <c r="K5606" s="8" t="s">
        <v>34428</v>
      </c>
      <c r="L5606" s="8"/>
      <c r="M5606" s="8"/>
      <c r="N5606" s="51" t="s">
        <v>34429</v>
      </c>
      <c r="O5606" s="51" t="s">
        <v>52</v>
      </c>
      <c r="P5606" s="51"/>
      <c r="Q5606" s="51"/>
      <c r="R5606" s="51" t="s">
        <v>4559</v>
      </c>
      <c r="S5606" s="51" t="s">
        <v>2934</v>
      </c>
      <c r="T5606" s="11" t="str">
        <f t="shared" si="2"/>
        <v>Andy Wright</v>
      </c>
      <c r="U5606" s="51" t="s">
        <v>55</v>
      </c>
      <c r="V5606" s="51" t="s">
        <v>34430</v>
      </c>
      <c r="W5606" s="51" t="s">
        <v>34431</v>
      </c>
      <c r="X5606" s="8" t="s">
        <v>34432</v>
      </c>
      <c r="Y5606" s="51" t="s">
        <v>60</v>
      </c>
      <c r="Z5606" s="56" t="s">
        <v>34433</v>
      </c>
      <c r="AA5606" s="51" t="s">
        <v>60</v>
      </c>
      <c r="AB5606" s="51" t="s">
        <v>60</v>
      </c>
      <c r="AC5606" s="51" t="s">
        <v>60</v>
      </c>
      <c r="AD5606" s="56" t="s">
        <v>34434</v>
      </c>
      <c r="AE5606" s="51" t="s">
        <v>34435</v>
      </c>
      <c r="AF5606" s="8" t="s">
        <v>34436</v>
      </c>
      <c r="AG5606" s="8" t="s">
        <v>5913</v>
      </c>
      <c r="AH5606" s="8" t="s">
        <v>65</v>
      </c>
      <c r="AI5606" s="8" t="s">
        <v>233</v>
      </c>
      <c r="AJ5606" s="8"/>
      <c r="AK5606" s="8" t="s">
        <v>34437</v>
      </c>
      <c r="AL5606" s="8" t="s">
        <v>34438</v>
      </c>
      <c r="AM5606" s="8" t="s">
        <v>1379</v>
      </c>
      <c r="AN5606" s="8" t="s">
        <v>34439</v>
      </c>
      <c r="AO5606" s="8" t="s">
        <v>34440</v>
      </c>
      <c r="AP5606" s="9" t="s">
        <v>34436</v>
      </c>
      <c r="AQ5606" s="11">
        <v>1856.0</v>
      </c>
    </row>
    <row r="5607">
      <c r="A5607" s="8" t="str">
        <f t="shared" si="1"/>
        <v>Andy Wright</v>
      </c>
      <c r="B5607" s="51" t="s">
        <v>34426</v>
      </c>
      <c r="C5607" s="51" t="s">
        <v>33121</v>
      </c>
      <c r="D5607" s="2" t="s">
        <v>5896</v>
      </c>
      <c r="E5607" s="8" t="s">
        <v>14865</v>
      </c>
      <c r="F5607" s="8" t="s">
        <v>3309</v>
      </c>
      <c r="G5607" s="51" t="s">
        <v>32225</v>
      </c>
      <c r="H5607" s="8" t="s">
        <v>34427</v>
      </c>
      <c r="I5607" s="8" t="s">
        <v>10346</v>
      </c>
      <c r="J5607" s="10">
        <v>3.56</v>
      </c>
      <c r="K5607" s="8" t="s">
        <v>34428</v>
      </c>
      <c r="L5607" s="8"/>
      <c r="M5607" s="8"/>
      <c r="N5607" s="51" t="s">
        <v>34441</v>
      </c>
      <c r="O5607" s="51" t="s">
        <v>52</v>
      </c>
      <c r="P5607" s="51"/>
      <c r="Q5607" s="51"/>
      <c r="R5607" s="51" t="s">
        <v>4559</v>
      </c>
      <c r="S5607" s="51" t="s">
        <v>2934</v>
      </c>
      <c r="T5607" s="11" t="str">
        <f t="shared" si="2"/>
        <v>Andy Wright</v>
      </c>
      <c r="U5607" s="51" t="s">
        <v>55</v>
      </c>
      <c r="V5607" s="51" t="s">
        <v>34430</v>
      </c>
      <c r="W5607" s="51" t="s">
        <v>34442</v>
      </c>
      <c r="X5607" s="8" t="s">
        <v>34432</v>
      </c>
      <c r="Y5607" s="51" t="s">
        <v>60</v>
      </c>
      <c r="Z5607" s="56" t="s">
        <v>34433</v>
      </c>
      <c r="AA5607" s="51" t="s">
        <v>60</v>
      </c>
      <c r="AB5607" s="51" t="s">
        <v>60</v>
      </c>
      <c r="AC5607" s="51" t="s">
        <v>60</v>
      </c>
      <c r="AD5607" s="56" t="s">
        <v>34434</v>
      </c>
      <c r="AE5607" s="51" t="s">
        <v>34435</v>
      </c>
      <c r="AF5607" s="8" t="s">
        <v>34436</v>
      </c>
      <c r="AG5607" s="8" t="s">
        <v>5913</v>
      </c>
      <c r="AH5607" s="8" t="s">
        <v>65</v>
      </c>
      <c r="AI5607" s="8" t="s">
        <v>233</v>
      </c>
      <c r="AJ5607" s="8"/>
      <c r="AK5607" s="8" t="s">
        <v>34437</v>
      </c>
      <c r="AL5607" s="8" t="s">
        <v>34438</v>
      </c>
      <c r="AM5607" s="8" t="s">
        <v>1379</v>
      </c>
      <c r="AN5607" s="8" t="s">
        <v>34439</v>
      </c>
      <c r="AO5607" s="8" t="s">
        <v>34440</v>
      </c>
      <c r="AP5607" s="9" t="s">
        <v>34436</v>
      </c>
      <c r="AQ5607" s="11">
        <v>1856.0</v>
      </c>
    </row>
    <row r="5608">
      <c r="A5608" s="8" t="str">
        <f t="shared" si="1"/>
        <v>Jason Schalk</v>
      </c>
      <c r="B5608" s="51" t="s">
        <v>34426</v>
      </c>
      <c r="C5608" s="51" t="s">
        <v>33121</v>
      </c>
      <c r="D5608" s="2" t="s">
        <v>5896</v>
      </c>
      <c r="E5608" s="8" t="s">
        <v>14865</v>
      </c>
      <c r="F5608" s="8" t="s">
        <v>3309</v>
      </c>
      <c r="G5608" s="51" t="s">
        <v>32225</v>
      </c>
      <c r="H5608" s="8" t="s">
        <v>34427</v>
      </c>
      <c r="I5608" s="8" t="s">
        <v>10346</v>
      </c>
      <c r="J5608" s="10">
        <v>3.56</v>
      </c>
      <c r="K5608" s="8" t="s">
        <v>34428</v>
      </c>
      <c r="L5608" s="8"/>
      <c r="M5608" s="8"/>
      <c r="N5608" s="51" t="s">
        <v>34443</v>
      </c>
      <c r="O5608" s="51" t="s">
        <v>52</v>
      </c>
      <c r="P5608" s="51"/>
      <c r="Q5608" s="51"/>
      <c r="R5608" s="51" t="s">
        <v>1059</v>
      </c>
      <c r="S5608" s="51" t="s">
        <v>34444</v>
      </c>
      <c r="T5608" s="11" t="str">
        <f t="shared" si="2"/>
        <v>Jason Schalk</v>
      </c>
      <c r="U5608" s="51" t="s">
        <v>498</v>
      </c>
      <c r="V5608" s="51" t="s">
        <v>34445</v>
      </c>
      <c r="W5608" s="57" t="s">
        <v>34446</v>
      </c>
      <c r="X5608" s="8" t="s">
        <v>34432</v>
      </c>
      <c r="Y5608" s="56" t="s">
        <v>34447</v>
      </c>
      <c r="Z5608" s="56" t="s">
        <v>34433</v>
      </c>
      <c r="AA5608" s="56" t="s">
        <v>34448</v>
      </c>
      <c r="AB5608" s="51" t="s">
        <v>60</v>
      </c>
      <c r="AC5608" s="51" t="s">
        <v>60</v>
      </c>
      <c r="AD5608" s="56" t="s">
        <v>34434</v>
      </c>
      <c r="AE5608" s="51" t="s">
        <v>34435</v>
      </c>
      <c r="AF5608" s="8" t="s">
        <v>34436</v>
      </c>
      <c r="AG5608" s="8" t="s">
        <v>5913</v>
      </c>
      <c r="AH5608" s="8" t="s">
        <v>65</v>
      </c>
      <c r="AI5608" s="8" t="s">
        <v>233</v>
      </c>
      <c r="AJ5608" s="8"/>
      <c r="AK5608" s="8" t="s">
        <v>34437</v>
      </c>
      <c r="AL5608" s="8" t="s">
        <v>34438</v>
      </c>
      <c r="AM5608" s="8" t="s">
        <v>1379</v>
      </c>
      <c r="AN5608" s="8" t="s">
        <v>34439</v>
      </c>
      <c r="AO5608" s="8" t="s">
        <v>34440</v>
      </c>
      <c r="AP5608" s="9" t="s">
        <v>34436</v>
      </c>
      <c r="AQ5608" s="11">
        <v>1856.0</v>
      </c>
    </row>
    <row r="5609">
      <c r="A5609" s="8" t="str">
        <f t="shared" si="1"/>
        <v>Gabby Wittenbach</v>
      </c>
      <c r="B5609" s="51" t="s">
        <v>34426</v>
      </c>
      <c r="C5609" s="51" t="s">
        <v>33121</v>
      </c>
      <c r="D5609" s="2" t="s">
        <v>5896</v>
      </c>
      <c r="E5609" s="8" t="s">
        <v>14865</v>
      </c>
      <c r="F5609" s="8" t="s">
        <v>3309</v>
      </c>
      <c r="G5609" s="51" t="s">
        <v>32225</v>
      </c>
      <c r="H5609" s="8" t="s">
        <v>34427</v>
      </c>
      <c r="I5609" s="8" t="s">
        <v>10346</v>
      </c>
      <c r="J5609" s="10">
        <v>3.56</v>
      </c>
      <c r="K5609" s="8" t="s">
        <v>34428</v>
      </c>
      <c r="L5609" s="8"/>
      <c r="M5609" s="8"/>
      <c r="N5609" s="51" t="s">
        <v>34449</v>
      </c>
      <c r="O5609" s="51" t="s">
        <v>52</v>
      </c>
      <c r="P5609" s="51"/>
      <c r="Q5609" s="51"/>
      <c r="R5609" s="51" t="s">
        <v>3519</v>
      </c>
      <c r="S5609" s="51" t="s">
        <v>34450</v>
      </c>
      <c r="T5609" s="11" t="str">
        <f t="shared" si="2"/>
        <v>Gabby Wittenbach</v>
      </c>
      <c r="U5609" s="51" t="s">
        <v>80</v>
      </c>
      <c r="V5609" s="51" t="s">
        <v>34451</v>
      </c>
      <c r="W5609" s="51"/>
      <c r="X5609" s="8" t="s">
        <v>34432</v>
      </c>
      <c r="Y5609" s="51" t="s">
        <v>60</v>
      </c>
      <c r="Z5609" s="56" t="s">
        <v>34433</v>
      </c>
      <c r="AA5609" s="56" t="s">
        <v>34452</v>
      </c>
      <c r="AB5609" s="51" t="s">
        <v>60</v>
      </c>
      <c r="AC5609" s="51" t="s">
        <v>60</v>
      </c>
      <c r="AD5609" s="56" t="s">
        <v>34434</v>
      </c>
      <c r="AE5609" s="51" t="s">
        <v>34435</v>
      </c>
      <c r="AF5609" s="8" t="s">
        <v>34436</v>
      </c>
      <c r="AG5609" s="8" t="s">
        <v>5913</v>
      </c>
      <c r="AH5609" s="8" t="s">
        <v>65</v>
      </c>
      <c r="AI5609" s="8" t="s">
        <v>233</v>
      </c>
      <c r="AJ5609" s="8"/>
      <c r="AK5609" s="8" t="s">
        <v>34437</v>
      </c>
      <c r="AL5609" s="8" t="s">
        <v>34438</v>
      </c>
      <c r="AM5609" s="8" t="s">
        <v>1379</v>
      </c>
      <c r="AN5609" s="8" t="s">
        <v>34439</v>
      </c>
      <c r="AO5609" s="8" t="s">
        <v>34440</v>
      </c>
      <c r="AP5609" s="9" t="s">
        <v>34436</v>
      </c>
      <c r="AQ5609" s="11">
        <v>1856.0</v>
      </c>
    </row>
    <row r="5610">
      <c r="A5610" s="8" t="str">
        <f t="shared" si="1"/>
        <v>Jason Luke</v>
      </c>
      <c r="B5610" s="51" t="s">
        <v>34426</v>
      </c>
      <c r="C5610" s="51" t="s">
        <v>33121</v>
      </c>
      <c r="D5610" s="2" t="s">
        <v>5896</v>
      </c>
      <c r="E5610" s="8" t="s">
        <v>14865</v>
      </c>
      <c r="F5610" s="8" t="s">
        <v>3309</v>
      </c>
      <c r="G5610" s="51" t="s">
        <v>32225</v>
      </c>
      <c r="H5610" s="8" t="s">
        <v>34427</v>
      </c>
      <c r="I5610" s="8" t="s">
        <v>10346</v>
      </c>
      <c r="J5610" s="10">
        <v>3.56</v>
      </c>
      <c r="K5610" s="8" t="s">
        <v>34428</v>
      </c>
      <c r="L5610" s="8"/>
      <c r="M5610" s="8"/>
      <c r="N5610" s="51" t="s">
        <v>34453</v>
      </c>
      <c r="O5610" s="51" t="s">
        <v>52</v>
      </c>
      <c r="P5610" s="51"/>
      <c r="Q5610" s="51"/>
      <c r="R5610" s="51" t="s">
        <v>1059</v>
      </c>
      <c r="S5610" s="51" t="s">
        <v>2683</v>
      </c>
      <c r="T5610" s="11" t="str">
        <f t="shared" si="2"/>
        <v>Jason Luke</v>
      </c>
      <c r="U5610" s="51" t="s">
        <v>80</v>
      </c>
      <c r="V5610" s="51" t="s">
        <v>34454</v>
      </c>
      <c r="W5610" s="51" t="s">
        <v>34455</v>
      </c>
      <c r="X5610" s="8" t="s">
        <v>34432</v>
      </c>
      <c r="Y5610" s="51" t="s">
        <v>60</v>
      </c>
      <c r="Z5610" s="56" t="s">
        <v>34433</v>
      </c>
      <c r="AA5610" s="51" t="s">
        <v>60</v>
      </c>
      <c r="AB5610" s="51" t="s">
        <v>60</v>
      </c>
      <c r="AC5610" s="51" t="s">
        <v>60</v>
      </c>
      <c r="AD5610" s="56" t="s">
        <v>34434</v>
      </c>
      <c r="AE5610" s="51" t="s">
        <v>34435</v>
      </c>
      <c r="AF5610" s="8" t="s">
        <v>34436</v>
      </c>
      <c r="AG5610" s="8" t="s">
        <v>5913</v>
      </c>
      <c r="AH5610" s="8" t="s">
        <v>65</v>
      </c>
      <c r="AI5610" s="8" t="s">
        <v>233</v>
      </c>
      <c r="AJ5610" s="8"/>
      <c r="AK5610" s="8" t="s">
        <v>34437</v>
      </c>
      <c r="AL5610" s="8" t="s">
        <v>34438</v>
      </c>
      <c r="AM5610" s="8" t="s">
        <v>1379</v>
      </c>
      <c r="AN5610" s="8" t="s">
        <v>34439</v>
      </c>
      <c r="AO5610" s="8" t="s">
        <v>34440</v>
      </c>
      <c r="AP5610" s="9" t="s">
        <v>34436</v>
      </c>
      <c r="AQ5610" s="11">
        <v>1856.0</v>
      </c>
    </row>
    <row r="5611">
      <c r="A5611" s="8" t="str">
        <f t="shared" si="1"/>
        <v>Paul Koutz</v>
      </c>
      <c r="B5611" s="51" t="s">
        <v>34426</v>
      </c>
      <c r="C5611" s="51" t="s">
        <v>33121</v>
      </c>
      <c r="D5611" s="2" t="s">
        <v>5896</v>
      </c>
      <c r="E5611" s="8" t="s">
        <v>14865</v>
      </c>
      <c r="F5611" s="8" t="s">
        <v>3309</v>
      </c>
      <c r="G5611" s="51" t="s">
        <v>32225</v>
      </c>
      <c r="H5611" s="8" t="s">
        <v>34427</v>
      </c>
      <c r="I5611" s="8" t="s">
        <v>10346</v>
      </c>
      <c r="J5611" s="10">
        <v>3.56</v>
      </c>
      <c r="K5611" s="8" t="s">
        <v>34428</v>
      </c>
      <c r="L5611" s="8"/>
      <c r="M5611" s="8"/>
      <c r="N5611" s="51" t="s">
        <v>34456</v>
      </c>
      <c r="O5611" s="51" t="s">
        <v>52</v>
      </c>
      <c r="P5611" s="51"/>
      <c r="Q5611" s="51"/>
      <c r="R5611" s="51" t="s">
        <v>425</v>
      </c>
      <c r="S5611" s="51" t="s">
        <v>34457</v>
      </c>
      <c r="T5611" s="11" t="str">
        <f t="shared" si="2"/>
        <v>Paul Koutz</v>
      </c>
      <c r="U5611" s="51" t="s">
        <v>80</v>
      </c>
      <c r="V5611" s="51" t="s">
        <v>34458</v>
      </c>
      <c r="W5611" s="51" t="s">
        <v>34459</v>
      </c>
      <c r="X5611" s="8" t="s">
        <v>34432</v>
      </c>
      <c r="Y5611" s="51" t="s">
        <v>60</v>
      </c>
      <c r="Z5611" s="56" t="s">
        <v>34433</v>
      </c>
      <c r="AA5611" s="51" t="s">
        <v>60</v>
      </c>
      <c r="AB5611" s="51" t="s">
        <v>60</v>
      </c>
      <c r="AC5611" s="51" t="s">
        <v>60</v>
      </c>
      <c r="AD5611" s="56" t="s">
        <v>34434</v>
      </c>
      <c r="AE5611" s="51" t="s">
        <v>34435</v>
      </c>
      <c r="AF5611" s="8" t="s">
        <v>34436</v>
      </c>
      <c r="AG5611" s="8" t="s">
        <v>5913</v>
      </c>
      <c r="AH5611" s="8" t="s">
        <v>65</v>
      </c>
      <c r="AI5611" s="8" t="s">
        <v>233</v>
      </c>
      <c r="AJ5611" s="8"/>
      <c r="AK5611" s="8" t="s">
        <v>34437</v>
      </c>
      <c r="AL5611" s="8" t="s">
        <v>34438</v>
      </c>
      <c r="AM5611" s="8" t="s">
        <v>1379</v>
      </c>
      <c r="AN5611" s="8" t="s">
        <v>34439</v>
      </c>
      <c r="AO5611" s="8" t="s">
        <v>34440</v>
      </c>
      <c r="AP5611" s="9" t="s">
        <v>34436</v>
      </c>
      <c r="AQ5611" s="11">
        <v>1856.0</v>
      </c>
    </row>
    <row r="5612">
      <c r="A5612" s="8" t="str">
        <f t="shared" si="1"/>
        <v>Wesley Brightmon</v>
      </c>
      <c r="B5612" s="8" t="s">
        <v>34426</v>
      </c>
      <c r="C5612" s="51" t="s">
        <v>33121</v>
      </c>
      <c r="D5612" s="2" t="s">
        <v>5896</v>
      </c>
      <c r="E5612" s="51" t="s">
        <v>14865</v>
      </c>
      <c r="F5612" s="51" t="s">
        <v>3309</v>
      </c>
      <c r="G5612" s="51" t="s">
        <v>32225</v>
      </c>
      <c r="H5612" s="51" t="s">
        <v>34427</v>
      </c>
      <c r="I5612" s="59" t="s">
        <v>10346</v>
      </c>
      <c r="J5612" s="60">
        <v>3.56</v>
      </c>
      <c r="K5612" s="51" t="s">
        <v>34428</v>
      </c>
      <c r="L5612" s="51"/>
      <c r="M5612" s="51"/>
      <c r="N5612" s="51" t="s">
        <v>34460</v>
      </c>
      <c r="O5612" s="51" t="s">
        <v>52</v>
      </c>
      <c r="P5612" s="51"/>
      <c r="Q5612" s="51"/>
      <c r="R5612" s="8" t="s">
        <v>6879</v>
      </c>
      <c r="S5612" s="8" t="s">
        <v>34461</v>
      </c>
      <c r="T5612" s="11" t="str">
        <f t="shared" si="2"/>
        <v>Wesley Brightmon</v>
      </c>
      <c r="U5612" s="51" t="s">
        <v>80</v>
      </c>
      <c r="V5612" s="51"/>
      <c r="W5612" s="8"/>
      <c r="X5612" s="51" t="s">
        <v>34432</v>
      </c>
      <c r="Y5612" s="51" t="s">
        <v>60</v>
      </c>
      <c r="Z5612" s="56" t="s">
        <v>34433</v>
      </c>
      <c r="AA5612" s="51" t="s">
        <v>60</v>
      </c>
      <c r="AB5612" s="56" t="s">
        <v>34462</v>
      </c>
      <c r="AC5612" s="51" t="s">
        <v>60</v>
      </c>
      <c r="AD5612" s="56" t="s">
        <v>34434</v>
      </c>
      <c r="AE5612" s="51" t="s">
        <v>34435</v>
      </c>
      <c r="AF5612" s="51" t="s">
        <v>34436</v>
      </c>
      <c r="AG5612" s="51" t="s">
        <v>5913</v>
      </c>
      <c r="AH5612" s="51" t="s">
        <v>65</v>
      </c>
      <c r="AI5612" s="51" t="s">
        <v>233</v>
      </c>
      <c r="AJ5612" s="51"/>
      <c r="AK5612" s="59" t="s">
        <v>34437</v>
      </c>
      <c r="AL5612" s="59" t="s">
        <v>34438</v>
      </c>
      <c r="AM5612" s="59" t="s">
        <v>1379</v>
      </c>
      <c r="AN5612" s="59" t="s">
        <v>34439</v>
      </c>
      <c r="AO5612" s="59" t="s">
        <v>34440</v>
      </c>
      <c r="AP5612" s="2" t="s">
        <v>34436</v>
      </c>
      <c r="AQ5612" s="68">
        <v>1856.0</v>
      </c>
    </row>
    <row r="5613">
      <c r="A5613" s="8" t="str">
        <f t="shared" si="1"/>
        <v>Matthew Kimball</v>
      </c>
      <c r="B5613" s="8" t="s">
        <v>34426</v>
      </c>
      <c r="C5613" s="51" t="s">
        <v>33121</v>
      </c>
      <c r="D5613" s="2" t="s">
        <v>5896</v>
      </c>
      <c r="E5613" s="51" t="s">
        <v>14865</v>
      </c>
      <c r="F5613" s="51" t="s">
        <v>3309</v>
      </c>
      <c r="G5613" s="51" t="s">
        <v>32225</v>
      </c>
      <c r="H5613" s="51" t="s">
        <v>34427</v>
      </c>
      <c r="I5613" s="59" t="s">
        <v>10346</v>
      </c>
      <c r="J5613" s="60">
        <v>3.56</v>
      </c>
      <c r="K5613" s="51" t="s">
        <v>34428</v>
      </c>
      <c r="L5613" s="51"/>
      <c r="M5613" s="51"/>
      <c r="N5613" s="51" t="s">
        <v>34463</v>
      </c>
      <c r="O5613" s="51" t="s">
        <v>52</v>
      </c>
      <c r="P5613" s="51"/>
      <c r="Q5613" s="51"/>
      <c r="R5613" s="8" t="s">
        <v>806</v>
      </c>
      <c r="S5613" s="8" t="s">
        <v>18168</v>
      </c>
      <c r="T5613" s="11" t="str">
        <f t="shared" si="2"/>
        <v>Matthew Kimball</v>
      </c>
      <c r="U5613" s="51" t="s">
        <v>80</v>
      </c>
      <c r="V5613" s="51"/>
      <c r="W5613" s="8"/>
      <c r="X5613" s="51" t="s">
        <v>34432</v>
      </c>
      <c r="Y5613" s="56" t="s">
        <v>34464</v>
      </c>
      <c r="Z5613" s="56" t="s">
        <v>34433</v>
      </c>
      <c r="AA5613" s="51" t="s">
        <v>60</v>
      </c>
      <c r="AB5613" s="56" t="s">
        <v>34462</v>
      </c>
      <c r="AC5613" s="51" t="s">
        <v>60</v>
      </c>
      <c r="AD5613" s="56" t="s">
        <v>34434</v>
      </c>
      <c r="AE5613" s="51" t="s">
        <v>34435</v>
      </c>
      <c r="AF5613" s="51" t="s">
        <v>34436</v>
      </c>
      <c r="AG5613" s="51" t="s">
        <v>5913</v>
      </c>
      <c r="AH5613" s="51" t="s">
        <v>65</v>
      </c>
      <c r="AI5613" s="51" t="s">
        <v>233</v>
      </c>
      <c r="AJ5613" s="51"/>
      <c r="AK5613" s="59" t="s">
        <v>34437</v>
      </c>
      <c r="AL5613" s="59" t="s">
        <v>34438</v>
      </c>
      <c r="AM5613" s="59" t="s">
        <v>1379</v>
      </c>
      <c r="AN5613" s="59" t="s">
        <v>34439</v>
      </c>
      <c r="AO5613" s="59" t="s">
        <v>34440</v>
      </c>
      <c r="AP5613" s="2" t="s">
        <v>34436</v>
      </c>
      <c r="AQ5613" s="68">
        <v>1856.0</v>
      </c>
    </row>
    <row r="5614">
      <c r="A5614" s="8" t="str">
        <f t="shared" si="1"/>
        <v>Adriel Morgan</v>
      </c>
      <c r="B5614" s="51" t="s">
        <v>34426</v>
      </c>
      <c r="C5614" s="51" t="s">
        <v>33121</v>
      </c>
      <c r="D5614" s="9" t="s">
        <v>5896</v>
      </c>
      <c r="E5614" s="13" t="s">
        <v>14865</v>
      </c>
      <c r="F5614" s="8" t="s">
        <v>3309</v>
      </c>
      <c r="G5614" s="8" t="s">
        <v>32225</v>
      </c>
      <c r="H5614" s="8" t="s">
        <v>34427</v>
      </c>
      <c r="I5614" s="8" t="s">
        <v>10346</v>
      </c>
      <c r="J5614" s="10">
        <v>3.56</v>
      </c>
      <c r="K5614" s="8" t="s">
        <v>34428</v>
      </c>
      <c r="L5614" s="8"/>
      <c r="M5614" s="8"/>
      <c r="N5614" s="51" t="s">
        <v>34465</v>
      </c>
      <c r="O5614" s="51" t="s">
        <v>52</v>
      </c>
      <c r="P5614" s="51"/>
      <c r="Q5614" s="51"/>
      <c r="R5614" s="51" t="s">
        <v>34466</v>
      </c>
      <c r="S5614" s="51" t="s">
        <v>2196</v>
      </c>
      <c r="T5614" s="11" t="str">
        <f t="shared" si="2"/>
        <v>Adriel Morgan</v>
      </c>
      <c r="U5614" s="51" t="s">
        <v>80</v>
      </c>
      <c r="V5614" s="51"/>
      <c r="W5614" s="51"/>
      <c r="X5614" s="8" t="s">
        <v>34432</v>
      </c>
      <c r="Y5614" s="51" t="s">
        <v>60</v>
      </c>
      <c r="Z5614" s="56" t="s">
        <v>34433</v>
      </c>
      <c r="AA5614" s="51" t="s">
        <v>60</v>
      </c>
      <c r="AB5614" s="51" t="s">
        <v>60</v>
      </c>
      <c r="AC5614" s="51" t="s">
        <v>60</v>
      </c>
      <c r="AD5614" s="56" t="s">
        <v>34434</v>
      </c>
      <c r="AE5614" s="51" t="s">
        <v>34435</v>
      </c>
      <c r="AF5614" s="13" t="s">
        <v>34436</v>
      </c>
      <c r="AG5614" s="13" t="s">
        <v>5913</v>
      </c>
      <c r="AH5614" s="8" t="s">
        <v>65</v>
      </c>
      <c r="AI5614" s="8" t="s">
        <v>233</v>
      </c>
      <c r="AJ5614" s="8"/>
      <c r="AK5614" s="8" t="s">
        <v>34437</v>
      </c>
      <c r="AL5614" s="8" t="s">
        <v>34438</v>
      </c>
      <c r="AM5614" s="8" t="s">
        <v>1379</v>
      </c>
      <c r="AN5614" s="8" t="s">
        <v>34439</v>
      </c>
      <c r="AO5614" s="8" t="s">
        <v>34440</v>
      </c>
      <c r="AP5614" s="38" t="s">
        <v>34436</v>
      </c>
      <c r="AQ5614" s="11">
        <v>1856.0</v>
      </c>
    </row>
    <row r="5615">
      <c r="A5615" s="8" t="str">
        <f t="shared" si="1"/>
        <v>Kenan Swihart</v>
      </c>
      <c r="B5615" s="51" t="s">
        <v>34426</v>
      </c>
      <c r="C5615" s="51" t="s">
        <v>33121</v>
      </c>
      <c r="D5615" s="9" t="s">
        <v>5896</v>
      </c>
      <c r="E5615" s="13" t="s">
        <v>14865</v>
      </c>
      <c r="F5615" s="8" t="s">
        <v>3309</v>
      </c>
      <c r="G5615" s="8" t="s">
        <v>32225</v>
      </c>
      <c r="H5615" s="8" t="s">
        <v>34427</v>
      </c>
      <c r="I5615" s="8" t="s">
        <v>10346</v>
      </c>
      <c r="J5615" s="10">
        <v>3.56</v>
      </c>
      <c r="K5615" s="8" t="s">
        <v>34428</v>
      </c>
      <c r="L5615" s="8"/>
      <c r="M5615" s="8"/>
      <c r="N5615" s="51" t="s">
        <v>34467</v>
      </c>
      <c r="O5615" s="51" t="s">
        <v>52</v>
      </c>
      <c r="P5615" s="51"/>
      <c r="Q5615" s="51"/>
      <c r="R5615" s="51" t="s">
        <v>34468</v>
      </c>
      <c r="S5615" s="51" t="s">
        <v>34469</v>
      </c>
      <c r="T5615" s="11" t="str">
        <f t="shared" si="2"/>
        <v>Kenan Swihart</v>
      </c>
      <c r="U5615" s="51" t="s">
        <v>80</v>
      </c>
      <c r="V5615" s="51"/>
      <c r="W5615" s="51"/>
      <c r="X5615" s="8" t="s">
        <v>34432</v>
      </c>
      <c r="Y5615" s="51" t="s">
        <v>60</v>
      </c>
      <c r="Z5615" s="56" t="s">
        <v>34433</v>
      </c>
      <c r="AA5615" s="51" t="s">
        <v>60</v>
      </c>
      <c r="AB5615" s="51" t="s">
        <v>60</v>
      </c>
      <c r="AC5615" s="51" t="s">
        <v>60</v>
      </c>
      <c r="AD5615" s="56" t="s">
        <v>34434</v>
      </c>
      <c r="AE5615" s="51" t="s">
        <v>34435</v>
      </c>
      <c r="AF5615" s="13" t="s">
        <v>34436</v>
      </c>
      <c r="AG5615" s="13" t="s">
        <v>5913</v>
      </c>
      <c r="AH5615" s="8" t="s">
        <v>65</v>
      </c>
      <c r="AI5615" s="8" t="s">
        <v>233</v>
      </c>
      <c r="AJ5615" s="8"/>
      <c r="AK5615" s="8" t="s">
        <v>34437</v>
      </c>
      <c r="AL5615" s="8" t="s">
        <v>34438</v>
      </c>
      <c r="AM5615" s="8" t="s">
        <v>1379</v>
      </c>
      <c r="AN5615" s="8" t="s">
        <v>34439</v>
      </c>
      <c r="AO5615" s="8" t="s">
        <v>34440</v>
      </c>
      <c r="AP5615" s="38" t="s">
        <v>34436</v>
      </c>
      <c r="AQ5615" s="11">
        <v>1856.0</v>
      </c>
    </row>
    <row r="5616">
      <c r="A5616" s="8" t="str">
        <f t="shared" si="1"/>
        <v>Jasmine Wilks</v>
      </c>
      <c r="B5616" s="8" t="s">
        <v>34470</v>
      </c>
      <c r="C5616" s="51" t="s">
        <v>33121</v>
      </c>
      <c r="D5616" s="2" t="s">
        <v>5896</v>
      </c>
      <c r="E5616" s="8" t="s">
        <v>34471</v>
      </c>
      <c r="F5616" s="8" t="s">
        <v>3309</v>
      </c>
      <c r="G5616" s="51" t="s">
        <v>32225</v>
      </c>
      <c r="H5616" s="8" t="s">
        <v>34472</v>
      </c>
      <c r="I5616" s="8" t="s">
        <v>49</v>
      </c>
      <c r="J5616" s="10">
        <v>3.44</v>
      </c>
      <c r="K5616" s="8" t="s">
        <v>34473</v>
      </c>
      <c r="L5616" s="8"/>
      <c r="M5616" s="8"/>
      <c r="N5616" s="51" t="s">
        <v>34474</v>
      </c>
      <c r="O5616" s="51" t="s">
        <v>52</v>
      </c>
      <c r="P5616" s="57" t="s">
        <v>959</v>
      </c>
      <c r="Q5616" s="51"/>
      <c r="R5616" s="51" t="s">
        <v>10329</v>
      </c>
      <c r="S5616" s="51" t="s">
        <v>34475</v>
      </c>
      <c r="T5616" s="11" t="str">
        <f t="shared" si="2"/>
        <v>Jasmine Wilks</v>
      </c>
      <c r="U5616" s="51" t="s">
        <v>55</v>
      </c>
      <c r="V5616" s="51" t="s">
        <v>34476</v>
      </c>
      <c r="W5616" s="51" t="s">
        <v>34477</v>
      </c>
      <c r="X5616" s="8" t="s">
        <v>34478</v>
      </c>
      <c r="Y5616" s="51" t="s">
        <v>60</v>
      </c>
      <c r="Z5616" s="56" t="s">
        <v>34479</v>
      </c>
      <c r="AA5616" s="51" t="s">
        <v>60</v>
      </c>
      <c r="AB5616" s="51" t="s">
        <v>60</v>
      </c>
      <c r="AC5616" s="56" t="s">
        <v>34480</v>
      </c>
      <c r="AD5616" s="56" t="s">
        <v>34481</v>
      </c>
      <c r="AE5616" s="51"/>
      <c r="AF5616" s="8" t="s">
        <v>34482</v>
      </c>
      <c r="AG5616" s="8" t="s">
        <v>5913</v>
      </c>
      <c r="AH5616" s="8" t="s">
        <v>134</v>
      </c>
      <c r="AI5616" s="8" t="s">
        <v>233</v>
      </c>
      <c r="AJ5616" s="8"/>
      <c r="AK5616" s="8"/>
      <c r="AL5616" s="8"/>
      <c r="AM5616" s="8"/>
      <c r="AN5616" s="8" t="s">
        <v>15934</v>
      </c>
      <c r="AO5616" s="8" t="s">
        <v>34483</v>
      </c>
      <c r="AP5616" s="9" t="s">
        <v>34482</v>
      </c>
      <c r="AQ5616" s="11">
        <v>2164.0</v>
      </c>
    </row>
    <row r="5617">
      <c r="A5617" s="8" t="str">
        <f t="shared" si="1"/>
        <v>Maliea May</v>
      </c>
      <c r="B5617" s="8" t="s">
        <v>34470</v>
      </c>
      <c r="C5617" s="51" t="s">
        <v>33121</v>
      </c>
      <c r="D5617" s="79" t="s">
        <v>5896</v>
      </c>
      <c r="E5617" s="62" t="s">
        <v>34471</v>
      </c>
      <c r="F5617" s="62" t="s">
        <v>3309</v>
      </c>
      <c r="G5617" s="61" t="s">
        <v>32225</v>
      </c>
      <c r="H5617" s="70">
        <v>170675.0</v>
      </c>
      <c r="I5617" s="83" t="s">
        <v>49</v>
      </c>
      <c r="J5617" s="60">
        <v>3.44</v>
      </c>
      <c r="K5617" s="18" t="s">
        <v>34473</v>
      </c>
      <c r="L5617" s="18"/>
      <c r="M5617" s="18"/>
      <c r="N5617" s="51" t="s">
        <v>34484</v>
      </c>
      <c r="O5617" s="51" t="s">
        <v>52</v>
      </c>
      <c r="P5617" s="61" t="s">
        <v>207</v>
      </c>
      <c r="Q5617" s="62"/>
      <c r="R5617" s="51" t="s">
        <v>34485</v>
      </c>
      <c r="S5617" s="51" t="s">
        <v>6135</v>
      </c>
      <c r="T5617" s="11" t="str">
        <f t="shared" si="2"/>
        <v>Maliea May</v>
      </c>
      <c r="U5617" s="51" t="s">
        <v>76</v>
      </c>
      <c r="V5617" s="51" t="s">
        <v>34486</v>
      </c>
      <c r="W5617" s="51"/>
      <c r="X5617" s="72" t="s">
        <v>34478</v>
      </c>
      <c r="Y5617" s="62"/>
      <c r="Z5617" s="62"/>
      <c r="AA5617" s="62"/>
      <c r="AB5617" s="62"/>
      <c r="AC5617" s="62"/>
      <c r="AD5617" s="62"/>
      <c r="AE5617" s="72"/>
      <c r="AF5617" s="62" t="s">
        <v>34482</v>
      </c>
      <c r="AG5617" s="62" t="s">
        <v>5913</v>
      </c>
      <c r="AH5617" s="72" t="s">
        <v>134</v>
      </c>
      <c r="AI5617" s="77" t="s">
        <v>233</v>
      </c>
      <c r="AJ5617" s="77"/>
      <c r="AK5617" s="63"/>
      <c r="AL5617" s="63"/>
      <c r="AM5617" s="63"/>
      <c r="AN5617" s="64">
        <v>0.8231368186874305</v>
      </c>
      <c r="AO5617" s="120">
        <v>53676.0</v>
      </c>
      <c r="AP5617" s="41" t="s">
        <v>34482</v>
      </c>
      <c r="AQ5617" s="74">
        <v>2164.0</v>
      </c>
    </row>
    <row r="5618">
      <c r="A5618" s="8" t="str">
        <f t="shared" si="1"/>
        <v>Maria Rybk</v>
      </c>
      <c r="B5618" s="51" t="s">
        <v>34470</v>
      </c>
      <c r="C5618" s="51" t="s">
        <v>33121</v>
      </c>
      <c r="D5618" s="2" t="s">
        <v>5896</v>
      </c>
      <c r="E5618" s="8" t="s">
        <v>34471</v>
      </c>
      <c r="F5618" s="8" t="s">
        <v>3309</v>
      </c>
      <c r="G5618" s="51" t="s">
        <v>32225</v>
      </c>
      <c r="H5618" s="8" t="s">
        <v>34472</v>
      </c>
      <c r="I5618" s="8" t="s">
        <v>49</v>
      </c>
      <c r="J5618" s="10">
        <v>3.44</v>
      </c>
      <c r="K5618" s="8" t="s">
        <v>34473</v>
      </c>
      <c r="L5618" s="8"/>
      <c r="M5618" s="8"/>
      <c r="N5618" s="51" t="s">
        <v>34487</v>
      </c>
      <c r="O5618" s="51" t="s">
        <v>52</v>
      </c>
      <c r="P5618" s="51"/>
      <c r="Q5618" s="51"/>
      <c r="R5618" s="51" t="s">
        <v>1992</v>
      </c>
      <c r="S5618" s="51" t="s">
        <v>34488</v>
      </c>
      <c r="T5618" s="11" t="str">
        <f t="shared" si="2"/>
        <v>Maria Rybk</v>
      </c>
      <c r="U5618" s="51" t="s">
        <v>76</v>
      </c>
      <c r="V5618" s="51" t="s">
        <v>34489</v>
      </c>
      <c r="W5618" s="51"/>
      <c r="X5618" s="51" t="s">
        <v>34478</v>
      </c>
      <c r="Y5618" s="51" t="s">
        <v>60</v>
      </c>
      <c r="Z5618" s="56" t="s">
        <v>34479</v>
      </c>
      <c r="AA5618" s="51" t="s">
        <v>60</v>
      </c>
      <c r="AB5618" s="56" t="s">
        <v>34490</v>
      </c>
      <c r="AC5618" s="51" t="s">
        <v>60</v>
      </c>
      <c r="AD5618" s="56" t="s">
        <v>34481</v>
      </c>
      <c r="AE5618" s="51"/>
      <c r="AF5618" s="8" t="s">
        <v>34482</v>
      </c>
      <c r="AG5618" s="8" t="s">
        <v>5913</v>
      </c>
      <c r="AH5618" s="8" t="s">
        <v>134</v>
      </c>
      <c r="AI5618" s="8" t="s">
        <v>233</v>
      </c>
      <c r="AJ5618" s="8"/>
      <c r="AK5618" s="8"/>
      <c r="AL5618" s="8"/>
      <c r="AM5618" s="8"/>
      <c r="AN5618" s="8" t="s">
        <v>15934</v>
      </c>
      <c r="AO5618" s="8" t="s">
        <v>34483</v>
      </c>
      <c r="AP5618" s="9" t="s">
        <v>34482</v>
      </c>
      <c r="AQ5618" s="11">
        <v>2164.0</v>
      </c>
    </row>
    <row r="5619">
      <c r="A5619" s="8" t="str">
        <f t="shared" si="1"/>
        <v>Jimmy Crabill</v>
      </c>
      <c r="B5619" s="8" t="s">
        <v>34470</v>
      </c>
      <c r="C5619" s="51" t="s">
        <v>33121</v>
      </c>
      <c r="D5619" s="2" t="s">
        <v>5896</v>
      </c>
      <c r="E5619" s="8" t="s">
        <v>34471</v>
      </c>
      <c r="F5619" s="8" t="s">
        <v>3309</v>
      </c>
      <c r="G5619" s="51" t="s">
        <v>32225</v>
      </c>
      <c r="H5619" s="8" t="s">
        <v>34472</v>
      </c>
      <c r="I5619" s="8" t="s">
        <v>49</v>
      </c>
      <c r="J5619" s="10">
        <v>3.44</v>
      </c>
      <c r="K5619" s="8" t="s">
        <v>34473</v>
      </c>
      <c r="L5619" s="8"/>
      <c r="M5619" s="8"/>
      <c r="N5619" s="51" t="s">
        <v>34491</v>
      </c>
      <c r="O5619" s="51" t="s">
        <v>52</v>
      </c>
      <c r="P5619" s="57" t="s">
        <v>490</v>
      </c>
      <c r="Q5619" s="51"/>
      <c r="R5619" s="57" t="s">
        <v>4857</v>
      </c>
      <c r="S5619" s="57" t="s">
        <v>34492</v>
      </c>
      <c r="T5619" s="11" t="str">
        <f t="shared" si="2"/>
        <v>Jimmy Crabill</v>
      </c>
      <c r="U5619" s="51" t="s">
        <v>160</v>
      </c>
      <c r="V5619" s="51" t="s">
        <v>34493</v>
      </c>
      <c r="W5619" s="51"/>
      <c r="X5619" s="8" t="s">
        <v>34478</v>
      </c>
      <c r="Y5619" s="51" t="s">
        <v>60</v>
      </c>
      <c r="Z5619" s="56" t="s">
        <v>34494</v>
      </c>
      <c r="AA5619" s="51" t="s">
        <v>60</v>
      </c>
      <c r="AB5619" s="56" t="s">
        <v>34490</v>
      </c>
      <c r="AC5619" s="51" t="s">
        <v>60</v>
      </c>
      <c r="AD5619" s="51" t="s">
        <v>60</v>
      </c>
      <c r="AE5619" s="51"/>
      <c r="AF5619" s="8" t="s">
        <v>34482</v>
      </c>
      <c r="AG5619" s="8" t="s">
        <v>5913</v>
      </c>
      <c r="AH5619" s="8" t="s">
        <v>134</v>
      </c>
      <c r="AI5619" s="8" t="s">
        <v>233</v>
      </c>
      <c r="AJ5619" s="8"/>
      <c r="AK5619" s="8"/>
      <c r="AL5619" s="8"/>
      <c r="AM5619" s="8"/>
      <c r="AN5619" s="8" t="s">
        <v>15934</v>
      </c>
      <c r="AO5619" s="8" t="s">
        <v>34483</v>
      </c>
      <c r="AP5619" s="9" t="s">
        <v>34482</v>
      </c>
      <c r="AQ5619" s="11">
        <v>2164.0</v>
      </c>
    </row>
    <row r="5620">
      <c r="A5620" s="8" t="str">
        <f t="shared" si="1"/>
        <v>Antonio Combs</v>
      </c>
      <c r="B5620" s="51" t="s">
        <v>34470</v>
      </c>
      <c r="C5620" s="51" t="s">
        <v>33121</v>
      </c>
      <c r="D5620" s="2" t="s">
        <v>5896</v>
      </c>
      <c r="E5620" s="8" t="s">
        <v>34471</v>
      </c>
      <c r="F5620" s="8" t="s">
        <v>3309</v>
      </c>
      <c r="G5620" s="51" t="s">
        <v>32225</v>
      </c>
      <c r="H5620" s="8" t="s">
        <v>34472</v>
      </c>
      <c r="I5620" s="8" t="s">
        <v>49</v>
      </c>
      <c r="J5620" s="10">
        <v>3.44</v>
      </c>
      <c r="K5620" s="8" t="s">
        <v>34473</v>
      </c>
      <c r="L5620" s="8" t="s">
        <v>86</v>
      </c>
      <c r="M5620" s="8" t="s">
        <v>86</v>
      </c>
      <c r="N5620" s="51" t="s">
        <v>34495</v>
      </c>
      <c r="O5620" s="51" t="s">
        <v>52</v>
      </c>
      <c r="P5620" s="51"/>
      <c r="Q5620" s="51"/>
      <c r="R5620" s="51" t="s">
        <v>14521</v>
      </c>
      <c r="S5620" s="51" t="s">
        <v>3975</v>
      </c>
      <c r="T5620" s="11" t="str">
        <f t="shared" si="2"/>
        <v>Antonio Combs</v>
      </c>
      <c r="U5620" s="51" t="s">
        <v>386</v>
      </c>
      <c r="V5620" s="51" t="s">
        <v>86</v>
      </c>
      <c r="W5620" s="51" t="s">
        <v>86</v>
      </c>
      <c r="X5620" s="51" t="s">
        <v>34478</v>
      </c>
      <c r="Y5620" s="51" t="s">
        <v>60</v>
      </c>
      <c r="Z5620" s="56" t="s">
        <v>34479</v>
      </c>
      <c r="AA5620" s="56" t="s">
        <v>34496</v>
      </c>
      <c r="AB5620" s="56" t="s">
        <v>34490</v>
      </c>
      <c r="AC5620" s="51" t="s">
        <v>60</v>
      </c>
      <c r="AD5620" s="56" t="s">
        <v>34481</v>
      </c>
      <c r="AE5620" s="51"/>
      <c r="AF5620" s="8" t="s">
        <v>34482</v>
      </c>
      <c r="AG5620" s="8" t="s">
        <v>5913</v>
      </c>
      <c r="AH5620" s="8" t="s">
        <v>134</v>
      </c>
      <c r="AI5620" s="8" t="s">
        <v>233</v>
      </c>
      <c r="AJ5620" s="8" t="s">
        <v>86</v>
      </c>
      <c r="AK5620" s="8" t="s">
        <v>86</v>
      </c>
      <c r="AL5620" s="8" t="s">
        <v>86</v>
      </c>
      <c r="AM5620" s="8" t="s">
        <v>86</v>
      </c>
      <c r="AN5620" s="8" t="s">
        <v>15934</v>
      </c>
      <c r="AO5620" s="8" t="s">
        <v>34483</v>
      </c>
      <c r="AP5620" s="9" t="s">
        <v>34482</v>
      </c>
      <c r="AQ5620" s="11">
        <v>2164.0</v>
      </c>
    </row>
    <row r="5621">
      <c r="A5621" s="8" t="str">
        <f t="shared" si="1"/>
        <v>AC Angelo has been removed. </v>
      </c>
      <c r="B5621" s="8" t="s">
        <v>34470</v>
      </c>
      <c r="C5621" s="51" t="s">
        <v>33121</v>
      </c>
      <c r="D5621" s="2" t="s">
        <v>5896</v>
      </c>
      <c r="E5621" s="8" t="s">
        <v>34471</v>
      </c>
      <c r="F5621" s="8" t="s">
        <v>3309</v>
      </c>
      <c r="G5621" s="51" t="s">
        <v>32225</v>
      </c>
      <c r="H5621" s="8" t="s">
        <v>34472</v>
      </c>
      <c r="I5621" s="8" t="s">
        <v>49</v>
      </c>
      <c r="J5621" s="10">
        <v>3.44</v>
      </c>
      <c r="K5621" s="8" t="s">
        <v>34473</v>
      </c>
      <c r="L5621" s="8"/>
      <c r="M5621" s="8"/>
      <c r="N5621" s="51" t="s">
        <v>34497</v>
      </c>
      <c r="O5621" s="51" t="s">
        <v>52</v>
      </c>
      <c r="P5621" s="51"/>
      <c r="Q5621" s="51" t="s">
        <v>277</v>
      </c>
      <c r="R5621" s="57" t="s">
        <v>34498</v>
      </c>
      <c r="S5621" s="51"/>
      <c r="T5621" s="11" t="str">
        <f t="shared" si="2"/>
        <v>AC Angelo has been removed. </v>
      </c>
      <c r="U5621" s="51"/>
      <c r="V5621" s="51"/>
      <c r="W5621" s="51"/>
      <c r="X5621" s="8" t="s">
        <v>34478</v>
      </c>
      <c r="Y5621" s="51" t="s">
        <v>60</v>
      </c>
      <c r="Z5621" s="56" t="s">
        <v>34494</v>
      </c>
      <c r="AA5621" s="51" t="s">
        <v>60</v>
      </c>
      <c r="AB5621" s="56" t="s">
        <v>34490</v>
      </c>
      <c r="AC5621" s="51" t="s">
        <v>60</v>
      </c>
      <c r="AD5621" s="51" t="s">
        <v>60</v>
      </c>
      <c r="AE5621" s="51"/>
      <c r="AF5621" s="8" t="s">
        <v>34482</v>
      </c>
      <c r="AG5621" s="8" t="s">
        <v>5913</v>
      </c>
      <c r="AH5621" s="8" t="s">
        <v>134</v>
      </c>
      <c r="AI5621" s="8" t="s">
        <v>233</v>
      </c>
      <c r="AJ5621" s="8"/>
      <c r="AK5621" s="8"/>
      <c r="AL5621" s="8"/>
      <c r="AM5621" s="8"/>
      <c r="AN5621" s="8" t="s">
        <v>15934</v>
      </c>
      <c r="AO5621" s="8" t="s">
        <v>34483</v>
      </c>
      <c r="AP5621" s="9" t="s">
        <v>34482</v>
      </c>
      <c r="AQ5621" s="11">
        <v>2164.0</v>
      </c>
    </row>
    <row r="5622">
      <c r="A5622" s="8" t="str">
        <f t="shared" si="1"/>
        <v>Mikaela Latnie</v>
      </c>
      <c r="B5622" s="51" t="s">
        <v>34499</v>
      </c>
      <c r="C5622" s="51" t="s">
        <v>33121</v>
      </c>
      <c r="D5622" s="2" t="s">
        <v>5896</v>
      </c>
      <c r="E5622" s="8" t="s">
        <v>34500</v>
      </c>
      <c r="F5622" s="8" t="s">
        <v>3309</v>
      </c>
      <c r="G5622" s="51" t="s">
        <v>32225</v>
      </c>
      <c r="H5622" s="8" t="s">
        <v>34501</v>
      </c>
      <c r="I5622" s="8" t="s">
        <v>1330</v>
      </c>
      <c r="J5622" s="10">
        <v>3.3</v>
      </c>
      <c r="K5622" s="8" t="s">
        <v>34502</v>
      </c>
      <c r="L5622" s="8"/>
      <c r="M5622" s="8"/>
      <c r="N5622" s="51" t="s">
        <v>34503</v>
      </c>
      <c r="O5622" s="51" t="s">
        <v>52</v>
      </c>
      <c r="P5622" s="51"/>
      <c r="Q5622" s="51"/>
      <c r="R5622" s="51" t="s">
        <v>30053</v>
      </c>
      <c r="S5622" s="51" t="s">
        <v>34504</v>
      </c>
      <c r="T5622" s="11" t="str">
        <f t="shared" si="2"/>
        <v>Mikaela Latnie</v>
      </c>
      <c r="U5622" s="57" t="s">
        <v>412</v>
      </c>
      <c r="V5622" s="51"/>
      <c r="W5622" s="51"/>
      <c r="X5622" s="8" t="s">
        <v>34505</v>
      </c>
      <c r="Y5622" s="51" t="s">
        <v>60</v>
      </c>
      <c r="Z5622" s="56" t="s">
        <v>34506</v>
      </c>
      <c r="AA5622" s="51" t="s">
        <v>60</v>
      </c>
      <c r="AB5622" s="51" t="s">
        <v>60</v>
      </c>
      <c r="AC5622" s="51" t="s">
        <v>60</v>
      </c>
      <c r="AD5622" s="51" t="s">
        <v>60</v>
      </c>
      <c r="AE5622" s="51" t="s">
        <v>34507</v>
      </c>
      <c r="AF5622" s="8" t="s">
        <v>34508</v>
      </c>
      <c r="AG5622" s="8" t="s">
        <v>5913</v>
      </c>
      <c r="AH5622" s="8" t="s">
        <v>352</v>
      </c>
      <c r="AI5622" s="8" t="s">
        <v>233</v>
      </c>
      <c r="AJ5622" s="8"/>
      <c r="AK5622" s="8" t="s">
        <v>1216</v>
      </c>
      <c r="AL5622" s="8" t="s">
        <v>10154</v>
      </c>
      <c r="AM5622" s="8" t="s">
        <v>9236</v>
      </c>
      <c r="AN5622" s="8" t="s">
        <v>34509</v>
      </c>
      <c r="AO5622" s="8" t="s">
        <v>34510</v>
      </c>
      <c r="AP5622" s="9" t="s">
        <v>34508</v>
      </c>
      <c r="AQ5622" s="11">
        <v>2629.0</v>
      </c>
    </row>
    <row r="5623">
      <c r="A5623" s="8" t="str">
        <f t="shared" si="1"/>
        <v>Stacy Latnie</v>
      </c>
      <c r="B5623" s="51" t="s">
        <v>34499</v>
      </c>
      <c r="C5623" s="51" t="s">
        <v>33121</v>
      </c>
      <c r="D5623" s="2" t="s">
        <v>5896</v>
      </c>
      <c r="E5623" s="8" t="s">
        <v>34500</v>
      </c>
      <c r="F5623" s="8" t="s">
        <v>3309</v>
      </c>
      <c r="G5623" s="51" t="s">
        <v>32225</v>
      </c>
      <c r="H5623" s="8" t="s">
        <v>34501</v>
      </c>
      <c r="I5623" s="8" t="s">
        <v>1330</v>
      </c>
      <c r="J5623" s="10">
        <v>3.3</v>
      </c>
      <c r="K5623" s="8" t="s">
        <v>34502</v>
      </c>
      <c r="L5623" s="8"/>
      <c r="M5623" s="8"/>
      <c r="N5623" s="51" t="s">
        <v>34511</v>
      </c>
      <c r="O5623" s="51" t="s">
        <v>52</v>
      </c>
      <c r="P5623" s="51"/>
      <c r="Q5623" s="51"/>
      <c r="R5623" s="51" t="s">
        <v>9066</v>
      </c>
      <c r="S5623" s="51" t="s">
        <v>34504</v>
      </c>
      <c r="T5623" s="11" t="str">
        <f t="shared" si="2"/>
        <v>Stacy Latnie</v>
      </c>
      <c r="U5623" s="57" t="s">
        <v>55</v>
      </c>
      <c r="V5623" s="51" t="s">
        <v>34512</v>
      </c>
      <c r="W5623" s="51" t="s">
        <v>34513</v>
      </c>
      <c r="X5623" s="8" t="s">
        <v>34505</v>
      </c>
      <c r="Y5623" s="51" t="s">
        <v>60</v>
      </c>
      <c r="Z5623" s="56" t="s">
        <v>34506</v>
      </c>
      <c r="AA5623" s="51" t="s">
        <v>60</v>
      </c>
      <c r="AB5623" s="51" t="s">
        <v>60</v>
      </c>
      <c r="AC5623" s="51" t="s">
        <v>60</v>
      </c>
      <c r="AD5623" s="51" t="s">
        <v>60</v>
      </c>
      <c r="AE5623" s="51" t="s">
        <v>34507</v>
      </c>
      <c r="AF5623" s="8" t="s">
        <v>34508</v>
      </c>
      <c r="AG5623" s="8" t="s">
        <v>5913</v>
      </c>
      <c r="AH5623" s="8" t="s">
        <v>352</v>
      </c>
      <c r="AI5623" s="8" t="s">
        <v>233</v>
      </c>
      <c r="AJ5623" s="8"/>
      <c r="AK5623" s="8" t="s">
        <v>1216</v>
      </c>
      <c r="AL5623" s="8" t="s">
        <v>10154</v>
      </c>
      <c r="AM5623" s="8" t="s">
        <v>9236</v>
      </c>
      <c r="AN5623" s="8" t="s">
        <v>34509</v>
      </c>
      <c r="AO5623" s="8" t="s">
        <v>34510</v>
      </c>
      <c r="AP5623" s="9" t="s">
        <v>34508</v>
      </c>
      <c r="AQ5623" s="11">
        <v>2629.0</v>
      </c>
    </row>
    <row r="5624">
      <c r="A5624" s="8" t="str">
        <f t="shared" si="1"/>
        <v>Abrianna Debono</v>
      </c>
      <c r="B5624" s="8" t="s">
        <v>34499</v>
      </c>
      <c r="C5624" s="51" t="s">
        <v>33121</v>
      </c>
      <c r="D5624" s="2" t="s">
        <v>5896</v>
      </c>
      <c r="E5624" s="8" t="s">
        <v>34500</v>
      </c>
      <c r="F5624" s="8" t="s">
        <v>3309</v>
      </c>
      <c r="G5624" s="51" t="s">
        <v>32225</v>
      </c>
      <c r="H5624" s="8" t="s">
        <v>34501</v>
      </c>
      <c r="I5624" s="8" t="s">
        <v>1330</v>
      </c>
      <c r="J5624" s="10">
        <v>3.3</v>
      </c>
      <c r="K5624" s="8" t="s">
        <v>34502</v>
      </c>
      <c r="L5624" s="8"/>
      <c r="M5624" s="8"/>
      <c r="N5624" s="51" t="s">
        <v>34514</v>
      </c>
      <c r="O5624" s="51" t="s">
        <v>52</v>
      </c>
      <c r="P5624" s="51"/>
      <c r="Q5624" s="51"/>
      <c r="R5624" s="57" t="s">
        <v>34515</v>
      </c>
      <c r="S5624" s="57" t="s">
        <v>34516</v>
      </c>
      <c r="T5624" s="11" t="str">
        <f t="shared" si="2"/>
        <v>Abrianna Debono</v>
      </c>
      <c r="U5624" s="57" t="s">
        <v>76</v>
      </c>
      <c r="V5624" s="51"/>
      <c r="W5624" s="51"/>
      <c r="X5624" s="8" t="s">
        <v>34505</v>
      </c>
      <c r="Y5624" s="51" t="s">
        <v>60</v>
      </c>
      <c r="Z5624" s="56" t="s">
        <v>34506</v>
      </c>
      <c r="AA5624" s="51" t="s">
        <v>60</v>
      </c>
      <c r="AB5624" s="51" t="s">
        <v>60</v>
      </c>
      <c r="AC5624" s="51" t="s">
        <v>60</v>
      </c>
      <c r="AD5624" s="51" t="s">
        <v>60</v>
      </c>
      <c r="AE5624" s="51" t="s">
        <v>34507</v>
      </c>
      <c r="AF5624" s="8" t="s">
        <v>34508</v>
      </c>
      <c r="AG5624" s="8" t="s">
        <v>5913</v>
      </c>
      <c r="AH5624" s="8" t="s">
        <v>352</v>
      </c>
      <c r="AI5624" s="8" t="s">
        <v>233</v>
      </c>
      <c r="AJ5624" s="8"/>
      <c r="AK5624" s="8" t="s">
        <v>1216</v>
      </c>
      <c r="AL5624" s="8" t="s">
        <v>10154</v>
      </c>
      <c r="AM5624" s="8" t="s">
        <v>9236</v>
      </c>
      <c r="AN5624" s="8" t="s">
        <v>34509</v>
      </c>
      <c r="AO5624" s="8" t="s">
        <v>34510</v>
      </c>
      <c r="AP5624" s="9" t="s">
        <v>34508</v>
      </c>
      <c r="AQ5624" s="11">
        <v>2629.0</v>
      </c>
    </row>
    <row r="5625">
      <c r="A5625" s="8" t="str">
        <f t="shared" si="1"/>
        <v>Olivia Rice</v>
      </c>
      <c r="B5625" s="8" t="s">
        <v>34499</v>
      </c>
      <c r="C5625" s="51" t="s">
        <v>33121</v>
      </c>
      <c r="D5625" s="2" t="s">
        <v>5896</v>
      </c>
      <c r="E5625" s="8" t="s">
        <v>34500</v>
      </c>
      <c r="F5625" s="8" t="s">
        <v>3309</v>
      </c>
      <c r="G5625" s="51" t="s">
        <v>32225</v>
      </c>
      <c r="H5625" s="8" t="s">
        <v>34501</v>
      </c>
      <c r="I5625" s="8" t="s">
        <v>1330</v>
      </c>
      <c r="J5625" s="10">
        <v>3.3</v>
      </c>
      <c r="K5625" s="8" t="s">
        <v>34502</v>
      </c>
      <c r="L5625" s="8"/>
      <c r="M5625" s="8"/>
      <c r="N5625" s="51" t="s">
        <v>34517</v>
      </c>
      <c r="O5625" s="51" t="s">
        <v>52</v>
      </c>
      <c r="P5625" s="51"/>
      <c r="Q5625" s="51"/>
      <c r="R5625" s="57" t="s">
        <v>3373</v>
      </c>
      <c r="S5625" s="57" t="s">
        <v>6003</v>
      </c>
      <c r="T5625" s="11" t="str">
        <f t="shared" si="2"/>
        <v>Olivia Rice</v>
      </c>
      <c r="U5625" s="57" t="s">
        <v>76</v>
      </c>
      <c r="V5625" s="51"/>
      <c r="W5625" s="51"/>
      <c r="X5625" s="8" t="s">
        <v>34505</v>
      </c>
      <c r="Y5625" s="51" t="s">
        <v>60</v>
      </c>
      <c r="Z5625" s="56" t="s">
        <v>34506</v>
      </c>
      <c r="AA5625" s="51" t="s">
        <v>60</v>
      </c>
      <c r="AB5625" s="51" t="s">
        <v>60</v>
      </c>
      <c r="AC5625" s="56" t="s">
        <v>34518</v>
      </c>
      <c r="AD5625" s="51" t="s">
        <v>60</v>
      </c>
      <c r="AE5625" s="51" t="s">
        <v>34507</v>
      </c>
      <c r="AF5625" s="8" t="s">
        <v>34508</v>
      </c>
      <c r="AG5625" s="8" t="s">
        <v>5913</v>
      </c>
      <c r="AH5625" s="8" t="s">
        <v>352</v>
      </c>
      <c r="AI5625" s="8" t="s">
        <v>233</v>
      </c>
      <c r="AJ5625" s="8"/>
      <c r="AK5625" s="8" t="s">
        <v>1216</v>
      </c>
      <c r="AL5625" s="8" t="s">
        <v>10154</v>
      </c>
      <c r="AM5625" s="8" t="s">
        <v>9236</v>
      </c>
      <c r="AN5625" s="8" t="s">
        <v>34509</v>
      </c>
      <c r="AO5625" s="8" t="s">
        <v>34510</v>
      </c>
      <c r="AP5625" s="9" t="s">
        <v>34508</v>
      </c>
      <c r="AQ5625" s="11">
        <v>2629.0</v>
      </c>
    </row>
    <row r="5626">
      <c r="A5626" s="8" t="str">
        <f t="shared" si="1"/>
        <v>Julius Koger</v>
      </c>
      <c r="B5626" s="8" t="s">
        <v>34499</v>
      </c>
      <c r="C5626" s="51" t="s">
        <v>33121</v>
      </c>
      <c r="D5626" s="2" t="s">
        <v>5896</v>
      </c>
      <c r="E5626" s="8" t="s">
        <v>34500</v>
      </c>
      <c r="F5626" s="8" t="s">
        <v>3309</v>
      </c>
      <c r="G5626" s="51" t="s">
        <v>32225</v>
      </c>
      <c r="H5626" s="8" t="s">
        <v>34501</v>
      </c>
      <c r="I5626" s="8" t="s">
        <v>1330</v>
      </c>
      <c r="J5626" s="10">
        <v>3.3</v>
      </c>
      <c r="K5626" s="8" t="s">
        <v>34502</v>
      </c>
      <c r="L5626" s="8"/>
      <c r="M5626" s="8"/>
      <c r="N5626" s="51" t="s">
        <v>34519</v>
      </c>
      <c r="O5626" s="51" t="s">
        <v>52</v>
      </c>
      <c r="P5626" s="51"/>
      <c r="Q5626" s="51"/>
      <c r="R5626" s="57" t="s">
        <v>25497</v>
      </c>
      <c r="S5626" s="57" t="s">
        <v>34520</v>
      </c>
      <c r="T5626" s="11" t="str">
        <f t="shared" si="2"/>
        <v>Julius Koger</v>
      </c>
      <c r="U5626" s="13" t="s">
        <v>498</v>
      </c>
      <c r="V5626" s="51" t="s">
        <v>34521</v>
      </c>
      <c r="W5626" s="57" t="s">
        <v>34522</v>
      </c>
      <c r="X5626" s="8" t="s">
        <v>34505</v>
      </c>
      <c r="Y5626" s="51" t="s">
        <v>60</v>
      </c>
      <c r="Z5626" s="56" t="s">
        <v>34506</v>
      </c>
      <c r="AA5626" s="51" t="s">
        <v>60</v>
      </c>
      <c r="AB5626" s="56" t="s">
        <v>34523</v>
      </c>
      <c r="AC5626" s="51" t="s">
        <v>60</v>
      </c>
      <c r="AD5626" s="51" t="s">
        <v>60</v>
      </c>
      <c r="AE5626" s="51" t="s">
        <v>34507</v>
      </c>
      <c r="AF5626" s="8" t="s">
        <v>34508</v>
      </c>
      <c r="AG5626" s="8" t="s">
        <v>5913</v>
      </c>
      <c r="AH5626" s="8" t="s">
        <v>352</v>
      </c>
      <c r="AI5626" s="8" t="s">
        <v>233</v>
      </c>
      <c r="AJ5626" s="8"/>
      <c r="AK5626" s="8" t="s">
        <v>1216</v>
      </c>
      <c r="AL5626" s="8" t="s">
        <v>10154</v>
      </c>
      <c r="AM5626" s="8" t="s">
        <v>9236</v>
      </c>
      <c r="AN5626" s="8" t="s">
        <v>34509</v>
      </c>
      <c r="AO5626" s="8" t="s">
        <v>34510</v>
      </c>
      <c r="AP5626" s="9" t="s">
        <v>34508</v>
      </c>
      <c r="AQ5626" s="11">
        <v>2629.0</v>
      </c>
    </row>
    <row r="5627">
      <c r="A5627" s="8" t="str">
        <f t="shared" si="1"/>
        <v>Patrick Daugherty</v>
      </c>
      <c r="B5627" s="51" t="s">
        <v>34499</v>
      </c>
      <c r="C5627" s="51" t="s">
        <v>33121</v>
      </c>
      <c r="D5627" s="2" t="s">
        <v>5896</v>
      </c>
      <c r="E5627" s="8" t="s">
        <v>34500</v>
      </c>
      <c r="F5627" s="8" t="s">
        <v>3309</v>
      </c>
      <c r="G5627" s="51" t="s">
        <v>32225</v>
      </c>
      <c r="H5627" s="8" t="s">
        <v>34501</v>
      </c>
      <c r="I5627" s="8" t="s">
        <v>1330</v>
      </c>
      <c r="J5627" s="10">
        <v>3.3</v>
      </c>
      <c r="K5627" s="8" t="s">
        <v>34502</v>
      </c>
      <c r="L5627" s="8"/>
      <c r="M5627" s="8"/>
      <c r="N5627" s="51" t="s">
        <v>34524</v>
      </c>
      <c r="O5627" s="51" t="s">
        <v>52</v>
      </c>
      <c r="P5627" s="51"/>
      <c r="Q5627" s="51"/>
      <c r="R5627" s="51" t="s">
        <v>3524</v>
      </c>
      <c r="S5627" s="51" t="s">
        <v>26218</v>
      </c>
      <c r="T5627" s="11" t="str">
        <f t="shared" si="2"/>
        <v>Patrick Daugherty</v>
      </c>
      <c r="U5627" s="51" t="s">
        <v>34525</v>
      </c>
      <c r="V5627" s="51" t="s">
        <v>34526</v>
      </c>
      <c r="W5627" s="51" t="s">
        <v>34527</v>
      </c>
      <c r="X5627" s="8" t="s">
        <v>34505</v>
      </c>
      <c r="Y5627" s="51" t="s">
        <v>60</v>
      </c>
      <c r="Z5627" s="56" t="s">
        <v>34506</v>
      </c>
      <c r="AA5627" s="51" t="s">
        <v>60</v>
      </c>
      <c r="AB5627" s="51" t="s">
        <v>60</v>
      </c>
      <c r="AC5627" s="51" t="s">
        <v>60</v>
      </c>
      <c r="AD5627" s="51" t="s">
        <v>60</v>
      </c>
      <c r="AE5627" s="51" t="s">
        <v>34507</v>
      </c>
      <c r="AF5627" s="8" t="s">
        <v>34508</v>
      </c>
      <c r="AG5627" s="8" t="s">
        <v>5913</v>
      </c>
      <c r="AH5627" s="8" t="s">
        <v>352</v>
      </c>
      <c r="AI5627" s="8" t="s">
        <v>233</v>
      </c>
      <c r="AJ5627" s="8"/>
      <c r="AK5627" s="8" t="s">
        <v>1216</v>
      </c>
      <c r="AL5627" s="8" t="s">
        <v>10154</v>
      </c>
      <c r="AM5627" s="8" t="s">
        <v>9236</v>
      </c>
      <c r="AN5627" s="8" t="s">
        <v>34509</v>
      </c>
      <c r="AO5627" s="8" t="s">
        <v>34510</v>
      </c>
      <c r="AP5627" s="9" t="s">
        <v>34508</v>
      </c>
      <c r="AQ5627" s="11">
        <v>2629.0</v>
      </c>
    </row>
    <row r="5628">
      <c r="A5628" s="8" t="str">
        <f t="shared" si="1"/>
        <v>Raven Haston</v>
      </c>
      <c r="B5628" s="8" t="s">
        <v>34499</v>
      </c>
      <c r="C5628" s="51" t="s">
        <v>33121</v>
      </c>
      <c r="D5628" s="2" t="s">
        <v>5896</v>
      </c>
      <c r="E5628" s="51" t="s">
        <v>34500</v>
      </c>
      <c r="F5628" s="51" t="s">
        <v>3309</v>
      </c>
      <c r="G5628" s="51" t="s">
        <v>32225</v>
      </c>
      <c r="H5628" s="51" t="s">
        <v>34501</v>
      </c>
      <c r="I5628" s="59" t="s">
        <v>1330</v>
      </c>
      <c r="J5628" s="60">
        <v>3.3</v>
      </c>
      <c r="K5628" s="51" t="s">
        <v>34502</v>
      </c>
      <c r="L5628" s="51"/>
      <c r="M5628" s="51"/>
      <c r="N5628" s="51" t="s">
        <v>34528</v>
      </c>
      <c r="O5628" s="51" t="s">
        <v>52</v>
      </c>
      <c r="P5628" s="51"/>
      <c r="Q5628" s="51"/>
      <c r="R5628" s="8" t="s">
        <v>17711</v>
      </c>
      <c r="S5628" s="8" t="s">
        <v>17712</v>
      </c>
      <c r="T5628" s="11" t="str">
        <f t="shared" si="2"/>
        <v>Raven Haston</v>
      </c>
      <c r="U5628" s="51" t="s">
        <v>80</v>
      </c>
      <c r="V5628" s="51"/>
      <c r="W5628" s="8"/>
      <c r="X5628" s="51" t="s">
        <v>34505</v>
      </c>
      <c r="Y5628" s="51" t="s">
        <v>60</v>
      </c>
      <c r="Z5628" s="56" t="s">
        <v>34506</v>
      </c>
      <c r="AA5628" s="51" t="s">
        <v>60</v>
      </c>
      <c r="AB5628" s="51" t="s">
        <v>60</v>
      </c>
      <c r="AC5628" s="51" t="s">
        <v>60</v>
      </c>
      <c r="AD5628" s="56" t="s">
        <v>34529</v>
      </c>
      <c r="AE5628" s="51" t="s">
        <v>34507</v>
      </c>
      <c r="AF5628" s="51" t="s">
        <v>34508</v>
      </c>
      <c r="AG5628" s="51" t="s">
        <v>5913</v>
      </c>
      <c r="AH5628" s="51" t="s">
        <v>352</v>
      </c>
      <c r="AI5628" s="51" t="s">
        <v>233</v>
      </c>
      <c r="AJ5628" s="51"/>
      <c r="AK5628" s="59" t="s">
        <v>1216</v>
      </c>
      <c r="AL5628" s="59" t="s">
        <v>10154</v>
      </c>
      <c r="AM5628" s="59" t="s">
        <v>9236</v>
      </c>
      <c r="AN5628" s="59" t="s">
        <v>34509</v>
      </c>
      <c r="AO5628" s="59" t="s">
        <v>34510</v>
      </c>
      <c r="AP5628" s="2" t="s">
        <v>34508</v>
      </c>
      <c r="AQ5628" s="68">
        <v>2629.0</v>
      </c>
    </row>
    <row r="5629">
      <c r="A5629" s="8" t="str">
        <f t="shared" si="1"/>
        <v>Calvin Sullis</v>
      </c>
      <c r="B5629" s="8" t="s">
        <v>34499</v>
      </c>
      <c r="C5629" s="51" t="s">
        <v>33121</v>
      </c>
      <c r="D5629" s="2" t="s">
        <v>5896</v>
      </c>
      <c r="E5629" s="51" t="s">
        <v>34500</v>
      </c>
      <c r="F5629" s="51" t="s">
        <v>3309</v>
      </c>
      <c r="G5629" s="51" t="s">
        <v>32225</v>
      </c>
      <c r="H5629" s="51" t="s">
        <v>34501</v>
      </c>
      <c r="I5629" s="59" t="s">
        <v>1330</v>
      </c>
      <c r="J5629" s="60">
        <v>3.3</v>
      </c>
      <c r="K5629" s="51" t="s">
        <v>34502</v>
      </c>
      <c r="L5629" s="51"/>
      <c r="M5629" s="51"/>
      <c r="N5629" s="51" t="s">
        <v>34530</v>
      </c>
      <c r="O5629" s="51" t="s">
        <v>52</v>
      </c>
      <c r="P5629" s="51"/>
      <c r="Q5629" s="51"/>
      <c r="R5629" s="8" t="s">
        <v>6046</v>
      </c>
      <c r="S5629" s="8" t="s">
        <v>34531</v>
      </c>
      <c r="T5629" s="11" t="str">
        <f t="shared" si="2"/>
        <v>Calvin Sullis</v>
      </c>
      <c r="U5629" s="51" t="s">
        <v>80</v>
      </c>
      <c r="V5629" s="51"/>
      <c r="W5629" s="8"/>
      <c r="X5629" s="51" t="s">
        <v>34505</v>
      </c>
      <c r="Y5629" s="51" t="s">
        <v>60</v>
      </c>
      <c r="Z5629" s="56" t="s">
        <v>34506</v>
      </c>
      <c r="AA5629" s="51" t="s">
        <v>60</v>
      </c>
      <c r="AB5629" s="51" t="s">
        <v>60</v>
      </c>
      <c r="AC5629" s="51" t="s">
        <v>60</v>
      </c>
      <c r="AD5629" s="56" t="s">
        <v>34529</v>
      </c>
      <c r="AE5629" s="51" t="s">
        <v>34507</v>
      </c>
      <c r="AF5629" s="51" t="s">
        <v>34508</v>
      </c>
      <c r="AG5629" s="51" t="s">
        <v>5913</v>
      </c>
      <c r="AH5629" s="51" t="s">
        <v>352</v>
      </c>
      <c r="AI5629" s="51" t="s">
        <v>233</v>
      </c>
      <c r="AJ5629" s="51"/>
      <c r="AK5629" s="59" t="s">
        <v>1216</v>
      </c>
      <c r="AL5629" s="59" t="s">
        <v>10154</v>
      </c>
      <c r="AM5629" s="59" t="s">
        <v>9236</v>
      </c>
      <c r="AN5629" s="59" t="s">
        <v>34509</v>
      </c>
      <c r="AO5629" s="59" t="s">
        <v>34510</v>
      </c>
      <c r="AP5629" s="2" t="s">
        <v>34508</v>
      </c>
      <c r="AQ5629" s="68">
        <v>2629.0</v>
      </c>
    </row>
    <row r="5630">
      <c r="A5630" s="8" t="str">
        <f t="shared" si="1"/>
        <v>Emma Fickel</v>
      </c>
      <c r="B5630" s="8" t="s">
        <v>34532</v>
      </c>
      <c r="C5630" s="51" t="s">
        <v>33121</v>
      </c>
      <c r="D5630" s="2" t="s">
        <v>5896</v>
      </c>
      <c r="E5630" s="8" t="s">
        <v>34533</v>
      </c>
      <c r="F5630" s="8" t="s">
        <v>3309</v>
      </c>
      <c r="G5630" s="51" t="s">
        <v>32225</v>
      </c>
      <c r="H5630" s="8" t="s">
        <v>24933</v>
      </c>
      <c r="I5630" s="8" t="s">
        <v>1297</v>
      </c>
      <c r="J5630" s="10">
        <v>3.8</v>
      </c>
      <c r="K5630" s="8" t="s">
        <v>34534</v>
      </c>
      <c r="L5630" s="8"/>
      <c r="M5630" s="8"/>
      <c r="N5630" s="51" t="s">
        <v>34535</v>
      </c>
      <c r="O5630" s="51" t="s">
        <v>52</v>
      </c>
      <c r="P5630" s="51"/>
      <c r="Q5630" s="51"/>
      <c r="R5630" s="57" t="s">
        <v>1593</v>
      </c>
      <c r="S5630" s="57" t="s">
        <v>34536</v>
      </c>
      <c r="T5630" s="11" t="str">
        <f t="shared" si="2"/>
        <v>Emma Fickel</v>
      </c>
      <c r="U5630" s="8" t="s">
        <v>55</v>
      </c>
      <c r="V5630" s="51" t="s">
        <v>34537</v>
      </c>
      <c r="W5630" s="51"/>
      <c r="X5630" s="8"/>
      <c r="Y5630" s="51" t="s">
        <v>60</v>
      </c>
      <c r="Z5630" s="56" t="s">
        <v>24952</v>
      </c>
      <c r="AA5630" s="51" t="s">
        <v>60</v>
      </c>
      <c r="AB5630" s="56" t="s">
        <v>34538</v>
      </c>
      <c r="AC5630" s="51" t="s">
        <v>60</v>
      </c>
      <c r="AD5630" s="56" t="s">
        <v>24941</v>
      </c>
      <c r="AE5630" s="51" t="s">
        <v>34539</v>
      </c>
      <c r="AF5630" s="8" t="s">
        <v>34540</v>
      </c>
      <c r="AG5630" s="8" t="s">
        <v>5913</v>
      </c>
      <c r="AH5630" s="8" t="s">
        <v>134</v>
      </c>
      <c r="AI5630" s="8" t="s">
        <v>233</v>
      </c>
      <c r="AJ5630" s="8"/>
      <c r="AK5630" s="8" t="s">
        <v>13143</v>
      </c>
      <c r="AL5630" s="8" t="s">
        <v>17196</v>
      </c>
      <c r="AM5630" s="8" t="s">
        <v>1264</v>
      </c>
      <c r="AN5630" s="8" t="s">
        <v>24943</v>
      </c>
      <c r="AO5630" s="8" t="s">
        <v>24944</v>
      </c>
      <c r="AP5630" s="9" t="s">
        <v>34541</v>
      </c>
      <c r="AQ5630" s="11">
        <v>1155.0</v>
      </c>
    </row>
    <row r="5631">
      <c r="A5631" s="8" t="str">
        <f t="shared" si="1"/>
        <v>Dylan Bole</v>
      </c>
      <c r="B5631" s="51" t="s">
        <v>34532</v>
      </c>
      <c r="C5631" s="51" t="s">
        <v>33121</v>
      </c>
      <c r="D5631" s="2" t="s">
        <v>5896</v>
      </c>
      <c r="E5631" s="8" t="s">
        <v>34533</v>
      </c>
      <c r="F5631" s="8" t="s">
        <v>3309</v>
      </c>
      <c r="G5631" s="51" t="s">
        <v>32225</v>
      </c>
      <c r="H5631" s="8" t="s">
        <v>24933</v>
      </c>
      <c r="I5631" s="8" t="s">
        <v>1297</v>
      </c>
      <c r="J5631" s="10">
        <v>3.8</v>
      </c>
      <c r="K5631" s="8" t="s">
        <v>34534</v>
      </c>
      <c r="L5631" s="8"/>
      <c r="M5631" s="8"/>
      <c r="N5631" s="8" t="s">
        <v>34542</v>
      </c>
      <c r="O5631" s="51" t="s">
        <v>52</v>
      </c>
      <c r="P5631" s="51"/>
      <c r="Q5631" s="51"/>
      <c r="R5631" s="51" t="s">
        <v>1764</v>
      </c>
      <c r="S5631" s="51" t="s">
        <v>34543</v>
      </c>
      <c r="T5631" s="11" t="str">
        <f t="shared" si="2"/>
        <v>Dylan Bole</v>
      </c>
      <c r="U5631" s="51" t="s">
        <v>80</v>
      </c>
      <c r="V5631" s="51"/>
      <c r="W5631" s="51"/>
      <c r="X5631" s="8"/>
      <c r="Y5631" s="51" t="s">
        <v>60</v>
      </c>
      <c r="Z5631" s="56" t="s">
        <v>24952</v>
      </c>
      <c r="AA5631" s="51" t="s">
        <v>60</v>
      </c>
      <c r="AB5631" s="56" t="s">
        <v>34544</v>
      </c>
      <c r="AC5631" s="51" t="s">
        <v>60</v>
      </c>
      <c r="AD5631" s="56" t="s">
        <v>24941</v>
      </c>
      <c r="AE5631" s="51" t="s">
        <v>34539</v>
      </c>
      <c r="AF5631" s="8" t="s">
        <v>34540</v>
      </c>
      <c r="AG5631" s="8" t="s">
        <v>5913</v>
      </c>
      <c r="AH5631" s="8" t="s">
        <v>134</v>
      </c>
      <c r="AI5631" s="8" t="s">
        <v>233</v>
      </c>
      <c r="AJ5631" s="8"/>
      <c r="AK5631" s="8" t="s">
        <v>13143</v>
      </c>
      <c r="AL5631" s="8" t="s">
        <v>17196</v>
      </c>
      <c r="AM5631" s="8" t="s">
        <v>1264</v>
      </c>
      <c r="AN5631" s="8" t="s">
        <v>24943</v>
      </c>
      <c r="AO5631" s="8" t="s">
        <v>24944</v>
      </c>
      <c r="AP5631" s="9" t="s">
        <v>34541</v>
      </c>
      <c r="AQ5631" s="11">
        <v>1155.0</v>
      </c>
    </row>
    <row r="5632">
      <c r="A5632" s="8" t="str">
        <f t="shared" si="1"/>
        <v>Nikole Sargent</v>
      </c>
      <c r="B5632" s="51" t="s">
        <v>34532</v>
      </c>
      <c r="C5632" s="51" t="s">
        <v>33121</v>
      </c>
      <c r="D5632" s="2" t="s">
        <v>5896</v>
      </c>
      <c r="E5632" s="8" t="s">
        <v>34533</v>
      </c>
      <c r="F5632" s="8" t="s">
        <v>3309</v>
      </c>
      <c r="G5632" s="51" t="s">
        <v>32225</v>
      </c>
      <c r="H5632" s="8" t="s">
        <v>24933</v>
      </c>
      <c r="I5632" s="8" t="s">
        <v>1297</v>
      </c>
      <c r="J5632" s="10">
        <v>3.8</v>
      </c>
      <c r="K5632" s="8" t="s">
        <v>34534</v>
      </c>
      <c r="L5632" s="8"/>
      <c r="M5632" s="8"/>
      <c r="N5632" s="8" t="s">
        <v>34545</v>
      </c>
      <c r="O5632" s="51" t="s">
        <v>52</v>
      </c>
      <c r="P5632" s="51"/>
      <c r="Q5632" s="51"/>
      <c r="R5632" s="51" t="s">
        <v>34546</v>
      </c>
      <c r="S5632" s="51" t="s">
        <v>34547</v>
      </c>
      <c r="T5632" s="11" t="str">
        <f t="shared" si="2"/>
        <v>Nikole Sargent</v>
      </c>
      <c r="U5632" s="51" t="s">
        <v>80</v>
      </c>
      <c r="V5632" s="51"/>
      <c r="W5632" s="51"/>
      <c r="X5632" s="8"/>
      <c r="Y5632" s="51" t="s">
        <v>60</v>
      </c>
      <c r="Z5632" s="56" t="s">
        <v>24952</v>
      </c>
      <c r="AA5632" s="51" t="s">
        <v>60</v>
      </c>
      <c r="AB5632" s="56" t="s">
        <v>34544</v>
      </c>
      <c r="AC5632" s="51" t="s">
        <v>60</v>
      </c>
      <c r="AD5632" s="56" t="s">
        <v>24941</v>
      </c>
      <c r="AE5632" s="51" t="s">
        <v>34539</v>
      </c>
      <c r="AF5632" s="8" t="s">
        <v>34540</v>
      </c>
      <c r="AG5632" s="8" t="s">
        <v>5913</v>
      </c>
      <c r="AH5632" s="8" t="s">
        <v>134</v>
      </c>
      <c r="AI5632" s="8" t="s">
        <v>233</v>
      </c>
      <c r="AJ5632" s="8"/>
      <c r="AK5632" s="8" t="s">
        <v>13143</v>
      </c>
      <c r="AL5632" s="8" t="s">
        <v>17196</v>
      </c>
      <c r="AM5632" s="8" t="s">
        <v>1264</v>
      </c>
      <c r="AN5632" s="8" t="s">
        <v>24943</v>
      </c>
      <c r="AO5632" s="8" t="s">
        <v>24944</v>
      </c>
      <c r="AP5632" s="9" t="s">
        <v>34541</v>
      </c>
      <c r="AQ5632" s="11">
        <v>1155.0</v>
      </c>
    </row>
    <row r="5633">
      <c r="A5633" s="8" t="str">
        <f t="shared" si="1"/>
        <v>Johann Jeremiah</v>
      </c>
      <c r="B5633" s="8" t="s">
        <v>34548</v>
      </c>
      <c r="C5633" s="51" t="s">
        <v>33121</v>
      </c>
      <c r="D5633" s="2" t="s">
        <v>5896</v>
      </c>
      <c r="E5633" s="13" t="s">
        <v>2746</v>
      </c>
      <c r="F5633" s="13" t="s">
        <v>3309</v>
      </c>
      <c r="G5633" s="51" t="s">
        <v>32225</v>
      </c>
      <c r="H5633" s="8" t="s">
        <v>34549</v>
      </c>
      <c r="I5633" s="8" t="s">
        <v>1330</v>
      </c>
      <c r="J5633" s="10">
        <v>3.2</v>
      </c>
      <c r="K5633" s="8" t="s">
        <v>34550</v>
      </c>
      <c r="L5633" s="8"/>
      <c r="M5633" s="8"/>
      <c r="N5633" s="51" t="s">
        <v>34551</v>
      </c>
      <c r="O5633" s="51" t="s">
        <v>52</v>
      </c>
      <c r="P5633" s="51"/>
      <c r="Q5633" s="51"/>
      <c r="R5633" s="57" t="s">
        <v>34552</v>
      </c>
      <c r="S5633" s="57" t="s">
        <v>18460</v>
      </c>
      <c r="T5633" s="11" t="str">
        <f t="shared" si="2"/>
        <v>Johann Jeremiah</v>
      </c>
      <c r="U5633" s="13" t="s">
        <v>160</v>
      </c>
      <c r="V5633" s="51"/>
      <c r="W5633" s="51"/>
      <c r="X5633" s="8" t="s">
        <v>34553</v>
      </c>
      <c r="Y5633" s="51" t="s">
        <v>60</v>
      </c>
      <c r="Z5633" s="51" t="s">
        <v>60</v>
      </c>
      <c r="AA5633" s="51" t="s">
        <v>60</v>
      </c>
      <c r="AB5633" s="56" t="s">
        <v>34554</v>
      </c>
      <c r="AC5633" s="51" t="s">
        <v>60</v>
      </c>
      <c r="AD5633" s="51" t="s">
        <v>60</v>
      </c>
      <c r="AE5633" s="51" t="s">
        <v>34555</v>
      </c>
      <c r="AF5633" s="13" t="s">
        <v>34556</v>
      </c>
      <c r="AG5633" s="13" t="s">
        <v>5913</v>
      </c>
      <c r="AH5633" s="13" t="s">
        <v>194</v>
      </c>
      <c r="AI5633" s="8" t="s">
        <v>233</v>
      </c>
      <c r="AJ5633" s="8"/>
      <c r="AK5633" s="8"/>
      <c r="AL5633" s="8"/>
      <c r="AM5633" s="8"/>
      <c r="AN5633" s="8" t="s">
        <v>34557</v>
      </c>
      <c r="AO5633" s="8" t="s">
        <v>34558</v>
      </c>
      <c r="AP5633" s="9" t="s">
        <v>34556</v>
      </c>
      <c r="AQ5633" s="11">
        <v>2407.0</v>
      </c>
    </row>
    <row r="5634">
      <c r="A5634" s="8" t="str">
        <f t="shared" si="1"/>
        <v>Matt Gipple</v>
      </c>
      <c r="B5634" s="51" t="s">
        <v>34548</v>
      </c>
      <c r="C5634" s="51" t="s">
        <v>33121</v>
      </c>
      <c r="D5634" s="2" t="s">
        <v>5896</v>
      </c>
      <c r="E5634" s="8" t="s">
        <v>2746</v>
      </c>
      <c r="F5634" s="8" t="s">
        <v>3309</v>
      </c>
      <c r="G5634" s="51" t="s">
        <v>32225</v>
      </c>
      <c r="H5634" s="8" t="s">
        <v>34549</v>
      </c>
      <c r="I5634" s="8" t="s">
        <v>1330</v>
      </c>
      <c r="J5634" s="10">
        <v>3.2</v>
      </c>
      <c r="K5634" s="8" t="s">
        <v>34550</v>
      </c>
      <c r="L5634" s="8"/>
      <c r="M5634" s="8"/>
      <c r="N5634" s="51" t="s">
        <v>34559</v>
      </c>
      <c r="O5634" s="51" t="s">
        <v>52</v>
      </c>
      <c r="P5634" s="51"/>
      <c r="Q5634" s="51"/>
      <c r="R5634" s="51" t="s">
        <v>771</v>
      </c>
      <c r="S5634" s="51" t="s">
        <v>34560</v>
      </c>
      <c r="T5634" s="11" t="str">
        <f t="shared" si="2"/>
        <v>Matt Gipple</v>
      </c>
      <c r="U5634" s="51" t="s">
        <v>684</v>
      </c>
      <c r="V5634" s="51" t="s">
        <v>34561</v>
      </c>
      <c r="W5634" s="51"/>
      <c r="X5634" s="8" t="s">
        <v>34553</v>
      </c>
      <c r="Y5634" s="51" t="s">
        <v>60</v>
      </c>
      <c r="Z5634" s="51" t="s">
        <v>60</v>
      </c>
      <c r="AA5634" s="51" t="s">
        <v>60</v>
      </c>
      <c r="AB5634" s="56" t="s">
        <v>34554</v>
      </c>
      <c r="AC5634" s="51" t="s">
        <v>60</v>
      </c>
      <c r="AD5634" s="51" t="s">
        <v>60</v>
      </c>
      <c r="AE5634" s="51" t="s">
        <v>34555</v>
      </c>
      <c r="AF5634" s="8" t="s">
        <v>34556</v>
      </c>
      <c r="AG5634" s="8" t="s">
        <v>5913</v>
      </c>
      <c r="AH5634" s="8" t="s">
        <v>194</v>
      </c>
      <c r="AI5634" s="8" t="s">
        <v>233</v>
      </c>
      <c r="AJ5634" s="8"/>
      <c r="AK5634" s="8"/>
      <c r="AL5634" s="8"/>
      <c r="AM5634" s="8"/>
      <c r="AN5634" s="8" t="s">
        <v>34557</v>
      </c>
      <c r="AO5634" s="8" t="s">
        <v>34558</v>
      </c>
      <c r="AP5634" s="9" t="s">
        <v>34556</v>
      </c>
      <c r="AQ5634" s="11">
        <v>2407.0</v>
      </c>
    </row>
    <row r="5635">
      <c r="A5635" s="8" t="str">
        <f t="shared" si="1"/>
        <v>Allison Nimtz</v>
      </c>
      <c r="B5635" s="8" t="s">
        <v>34548</v>
      </c>
      <c r="C5635" s="51" t="s">
        <v>33121</v>
      </c>
      <c r="D5635" s="2" t="s">
        <v>5896</v>
      </c>
      <c r="E5635" s="13" t="s">
        <v>2746</v>
      </c>
      <c r="F5635" s="13" t="s">
        <v>3309</v>
      </c>
      <c r="G5635" s="51" t="s">
        <v>32225</v>
      </c>
      <c r="H5635" s="8" t="s">
        <v>34549</v>
      </c>
      <c r="I5635" s="8" t="s">
        <v>1330</v>
      </c>
      <c r="J5635" s="10">
        <v>3.2</v>
      </c>
      <c r="K5635" s="8" t="s">
        <v>34550</v>
      </c>
      <c r="L5635" s="8"/>
      <c r="M5635" s="8"/>
      <c r="N5635" s="51" t="s">
        <v>34562</v>
      </c>
      <c r="O5635" s="51" t="s">
        <v>52</v>
      </c>
      <c r="P5635" s="51"/>
      <c r="Q5635" s="51"/>
      <c r="R5635" s="57" t="s">
        <v>6097</v>
      </c>
      <c r="S5635" s="57" t="s">
        <v>34563</v>
      </c>
      <c r="T5635" s="11" t="str">
        <f t="shared" si="2"/>
        <v>Allison Nimtz</v>
      </c>
      <c r="U5635" s="8" t="s">
        <v>34564</v>
      </c>
      <c r="V5635" s="57" t="s">
        <v>34565</v>
      </c>
      <c r="W5635" s="57" t="s">
        <v>34566</v>
      </c>
      <c r="X5635" s="8" t="s">
        <v>34553</v>
      </c>
      <c r="Y5635" s="51" t="s">
        <v>60</v>
      </c>
      <c r="Z5635" s="51" t="s">
        <v>60</v>
      </c>
      <c r="AA5635" s="51" t="s">
        <v>60</v>
      </c>
      <c r="AB5635" s="56" t="s">
        <v>34554</v>
      </c>
      <c r="AC5635" s="51" t="s">
        <v>60</v>
      </c>
      <c r="AD5635" s="51" t="s">
        <v>60</v>
      </c>
      <c r="AE5635" s="51" t="s">
        <v>34555</v>
      </c>
      <c r="AF5635" s="13" t="s">
        <v>34556</v>
      </c>
      <c r="AG5635" s="13" t="s">
        <v>5913</v>
      </c>
      <c r="AH5635" s="13" t="s">
        <v>194</v>
      </c>
      <c r="AI5635" s="8" t="s">
        <v>233</v>
      </c>
      <c r="AJ5635" s="8"/>
      <c r="AK5635" s="8"/>
      <c r="AL5635" s="8"/>
      <c r="AM5635" s="8"/>
      <c r="AN5635" s="8" t="s">
        <v>34557</v>
      </c>
      <c r="AO5635" s="8" t="s">
        <v>34558</v>
      </c>
      <c r="AP5635" s="9" t="s">
        <v>34556</v>
      </c>
      <c r="AQ5635" s="11">
        <v>2407.0</v>
      </c>
    </row>
    <row r="5636">
      <c r="A5636" s="8" t="str">
        <f t="shared" si="1"/>
        <v>Brandon Lewis</v>
      </c>
      <c r="B5636" s="8" t="s">
        <v>34548</v>
      </c>
      <c r="C5636" s="51" t="s">
        <v>33121</v>
      </c>
      <c r="D5636" s="2" t="s">
        <v>5896</v>
      </c>
      <c r="E5636" s="13" t="s">
        <v>2746</v>
      </c>
      <c r="F5636" s="13" t="s">
        <v>3309</v>
      </c>
      <c r="G5636" s="51" t="s">
        <v>32225</v>
      </c>
      <c r="H5636" s="8" t="s">
        <v>34549</v>
      </c>
      <c r="I5636" s="8" t="s">
        <v>1330</v>
      </c>
      <c r="J5636" s="10">
        <v>3.2</v>
      </c>
      <c r="K5636" s="8" t="s">
        <v>34550</v>
      </c>
      <c r="L5636" s="8"/>
      <c r="M5636" s="8"/>
      <c r="N5636" s="51" t="s">
        <v>34567</v>
      </c>
      <c r="O5636" s="51" t="s">
        <v>52</v>
      </c>
      <c r="P5636" s="51"/>
      <c r="Q5636" s="51"/>
      <c r="R5636" s="57" t="s">
        <v>977</v>
      </c>
      <c r="S5636" s="57" t="s">
        <v>5728</v>
      </c>
      <c r="T5636" s="11" t="str">
        <f t="shared" si="2"/>
        <v>Brandon Lewis</v>
      </c>
      <c r="U5636" s="13" t="s">
        <v>106</v>
      </c>
      <c r="V5636" s="13" t="s">
        <v>34568</v>
      </c>
      <c r="W5636" s="51"/>
      <c r="X5636" s="8" t="s">
        <v>34553</v>
      </c>
      <c r="Y5636" s="51" t="s">
        <v>60</v>
      </c>
      <c r="Z5636" s="51" t="s">
        <v>60</v>
      </c>
      <c r="AA5636" s="51" t="s">
        <v>60</v>
      </c>
      <c r="AB5636" s="56" t="s">
        <v>34554</v>
      </c>
      <c r="AC5636" s="51" t="s">
        <v>60</v>
      </c>
      <c r="AD5636" s="51" t="s">
        <v>60</v>
      </c>
      <c r="AE5636" s="51" t="s">
        <v>34555</v>
      </c>
      <c r="AF5636" s="13" t="s">
        <v>34556</v>
      </c>
      <c r="AG5636" s="13" t="s">
        <v>5913</v>
      </c>
      <c r="AH5636" s="13" t="s">
        <v>194</v>
      </c>
      <c r="AI5636" s="8" t="s">
        <v>233</v>
      </c>
      <c r="AJ5636" s="8"/>
      <c r="AK5636" s="8"/>
      <c r="AL5636" s="8"/>
      <c r="AM5636" s="8"/>
      <c r="AN5636" s="8" t="s">
        <v>34557</v>
      </c>
      <c r="AO5636" s="8" t="s">
        <v>34558</v>
      </c>
      <c r="AP5636" s="9" t="s">
        <v>34556</v>
      </c>
      <c r="AQ5636" s="11">
        <v>2407.0</v>
      </c>
    </row>
    <row r="5637">
      <c r="A5637" s="8" t="str">
        <f t="shared" si="1"/>
        <v>Kirk Richards</v>
      </c>
      <c r="B5637" s="51" t="s">
        <v>34548</v>
      </c>
      <c r="C5637" s="51" t="s">
        <v>33121</v>
      </c>
      <c r="D5637" s="2" t="s">
        <v>5896</v>
      </c>
      <c r="E5637" s="8" t="s">
        <v>2746</v>
      </c>
      <c r="F5637" s="8" t="s">
        <v>3309</v>
      </c>
      <c r="G5637" s="51" t="s">
        <v>32225</v>
      </c>
      <c r="H5637" s="8" t="s">
        <v>34549</v>
      </c>
      <c r="I5637" s="8" t="s">
        <v>1330</v>
      </c>
      <c r="J5637" s="10">
        <v>3.2</v>
      </c>
      <c r="K5637" s="8" t="s">
        <v>34550</v>
      </c>
      <c r="L5637" s="8"/>
      <c r="M5637" s="8"/>
      <c r="N5637" s="51" t="s">
        <v>34569</v>
      </c>
      <c r="O5637" s="51" t="s">
        <v>52</v>
      </c>
      <c r="P5637" s="51"/>
      <c r="Q5637" s="51"/>
      <c r="R5637" s="51" t="s">
        <v>967</v>
      </c>
      <c r="S5637" s="51" t="s">
        <v>10675</v>
      </c>
      <c r="T5637" s="11" t="str">
        <f t="shared" si="2"/>
        <v>Kirk Richards</v>
      </c>
      <c r="U5637" s="51" t="s">
        <v>80</v>
      </c>
      <c r="V5637" s="51" t="s">
        <v>34570</v>
      </c>
      <c r="W5637" s="51" t="s">
        <v>34571</v>
      </c>
      <c r="X5637" s="8" t="s">
        <v>34553</v>
      </c>
      <c r="Y5637" s="51" t="s">
        <v>60</v>
      </c>
      <c r="Z5637" s="51" t="s">
        <v>60</v>
      </c>
      <c r="AA5637" s="51" t="s">
        <v>60</v>
      </c>
      <c r="AB5637" s="56" t="s">
        <v>34554</v>
      </c>
      <c r="AC5637" s="51" t="s">
        <v>60</v>
      </c>
      <c r="AD5637" s="51" t="s">
        <v>60</v>
      </c>
      <c r="AE5637" s="51" t="s">
        <v>34555</v>
      </c>
      <c r="AF5637" s="8" t="s">
        <v>34556</v>
      </c>
      <c r="AG5637" s="8" t="s">
        <v>5913</v>
      </c>
      <c r="AH5637" s="8" t="s">
        <v>194</v>
      </c>
      <c r="AI5637" s="8" t="s">
        <v>233</v>
      </c>
      <c r="AJ5637" s="8"/>
      <c r="AK5637" s="8"/>
      <c r="AL5637" s="8"/>
      <c r="AM5637" s="8"/>
      <c r="AN5637" s="8" t="s">
        <v>34557</v>
      </c>
      <c r="AO5637" s="8" t="s">
        <v>34558</v>
      </c>
      <c r="AP5637" s="9" t="s">
        <v>34556</v>
      </c>
      <c r="AQ5637" s="11">
        <v>2407.0</v>
      </c>
    </row>
    <row r="5638">
      <c r="A5638" s="8" t="str">
        <f t="shared" si="1"/>
        <v>Kameron Mills</v>
      </c>
      <c r="B5638" s="51" t="s">
        <v>34572</v>
      </c>
      <c r="C5638" s="51" t="s">
        <v>33012</v>
      </c>
      <c r="D5638" s="2" t="s">
        <v>5896</v>
      </c>
      <c r="E5638" s="8" t="s">
        <v>34573</v>
      </c>
      <c r="F5638" s="8" t="s">
        <v>3309</v>
      </c>
      <c r="G5638" s="51" t="s">
        <v>32225</v>
      </c>
      <c r="H5638" s="8" t="s">
        <v>34574</v>
      </c>
      <c r="I5638" s="8" t="s">
        <v>16300</v>
      </c>
      <c r="J5638" s="10">
        <v>3.46</v>
      </c>
      <c r="K5638" s="8" t="s">
        <v>34575</v>
      </c>
      <c r="L5638" s="8"/>
      <c r="M5638" s="8"/>
      <c r="N5638" s="51" t="s">
        <v>34576</v>
      </c>
      <c r="O5638" s="51" t="s">
        <v>52</v>
      </c>
      <c r="P5638" s="51"/>
      <c r="Q5638" s="51"/>
      <c r="R5638" s="51" t="s">
        <v>27952</v>
      </c>
      <c r="S5638" s="51" t="s">
        <v>20994</v>
      </c>
      <c r="T5638" s="11" t="str">
        <f t="shared" si="2"/>
        <v>Kameron Mills</v>
      </c>
      <c r="U5638" s="51" t="s">
        <v>55</v>
      </c>
      <c r="V5638" s="51" t="s">
        <v>34577</v>
      </c>
      <c r="W5638" s="51" t="s">
        <v>34578</v>
      </c>
      <c r="X5638" s="8" t="s">
        <v>34579</v>
      </c>
      <c r="Y5638" s="56" t="s">
        <v>34580</v>
      </c>
      <c r="Z5638" s="51" t="s">
        <v>60</v>
      </c>
      <c r="AA5638" s="51" t="s">
        <v>60</v>
      </c>
      <c r="AB5638" s="56" t="s">
        <v>34581</v>
      </c>
      <c r="AC5638" s="51" t="s">
        <v>60</v>
      </c>
      <c r="AD5638" s="56" t="s">
        <v>34582</v>
      </c>
      <c r="AE5638" s="51" t="s">
        <v>34583</v>
      </c>
      <c r="AF5638" s="8" t="s">
        <v>34573</v>
      </c>
      <c r="AG5638" s="8" t="s">
        <v>5913</v>
      </c>
      <c r="AH5638" s="8" t="s">
        <v>4581</v>
      </c>
      <c r="AI5638" s="8" t="s">
        <v>233</v>
      </c>
      <c r="AJ5638" s="8"/>
      <c r="AK5638" s="8" t="s">
        <v>3288</v>
      </c>
      <c r="AL5638" s="8" t="s">
        <v>2114</v>
      </c>
      <c r="AM5638" s="8" t="s">
        <v>421</v>
      </c>
      <c r="AN5638" s="8" t="s">
        <v>34584</v>
      </c>
      <c r="AO5638" s="8" t="s">
        <v>34585</v>
      </c>
      <c r="AP5638" s="9" t="s">
        <v>34573</v>
      </c>
      <c r="AQ5638" s="11">
        <v>2203.0</v>
      </c>
    </row>
    <row r="5639">
      <c r="A5639" s="8" t="str">
        <f t="shared" si="1"/>
        <v>Bryan Burk</v>
      </c>
      <c r="B5639" s="51" t="s">
        <v>34572</v>
      </c>
      <c r="C5639" s="51" t="s">
        <v>33012</v>
      </c>
      <c r="D5639" s="2" t="s">
        <v>5896</v>
      </c>
      <c r="E5639" s="8" t="s">
        <v>34573</v>
      </c>
      <c r="F5639" s="8" t="s">
        <v>3309</v>
      </c>
      <c r="G5639" s="51" t="s">
        <v>32225</v>
      </c>
      <c r="H5639" s="8" t="s">
        <v>34574</v>
      </c>
      <c r="I5639" s="8" t="s">
        <v>16300</v>
      </c>
      <c r="J5639" s="10">
        <v>3.46</v>
      </c>
      <c r="K5639" s="8" t="s">
        <v>34575</v>
      </c>
      <c r="L5639" s="8"/>
      <c r="M5639" s="8"/>
      <c r="N5639" s="51" t="s">
        <v>34586</v>
      </c>
      <c r="O5639" s="51" t="s">
        <v>52</v>
      </c>
      <c r="P5639" s="51"/>
      <c r="Q5639" s="51"/>
      <c r="R5639" s="51" t="s">
        <v>2169</v>
      </c>
      <c r="S5639" s="51" t="s">
        <v>34587</v>
      </c>
      <c r="T5639" s="11" t="str">
        <f t="shared" si="2"/>
        <v>Bryan Burk</v>
      </c>
      <c r="U5639" s="51" t="s">
        <v>80</v>
      </c>
      <c r="V5639" s="51" t="s">
        <v>34588</v>
      </c>
      <c r="W5639" s="51"/>
      <c r="X5639" s="8" t="s">
        <v>34579</v>
      </c>
      <c r="Y5639" s="51" t="s">
        <v>60</v>
      </c>
      <c r="Z5639" s="51" t="s">
        <v>60</v>
      </c>
      <c r="AA5639" s="51" t="s">
        <v>60</v>
      </c>
      <c r="AB5639" s="56" t="s">
        <v>34589</v>
      </c>
      <c r="AC5639" s="51" t="s">
        <v>60</v>
      </c>
      <c r="AD5639" s="51" t="s">
        <v>60</v>
      </c>
      <c r="AE5639" s="51" t="s">
        <v>34583</v>
      </c>
      <c r="AF5639" s="8" t="s">
        <v>34573</v>
      </c>
      <c r="AG5639" s="8" t="s">
        <v>5913</v>
      </c>
      <c r="AH5639" s="8" t="s">
        <v>4581</v>
      </c>
      <c r="AI5639" s="8" t="s">
        <v>233</v>
      </c>
      <c r="AJ5639" s="8"/>
      <c r="AK5639" s="8" t="s">
        <v>3288</v>
      </c>
      <c r="AL5639" s="8" t="s">
        <v>2114</v>
      </c>
      <c r="AM5639" s="8" t="s">
        <v>421</v>
      </c>
      <c r="AN5639" s="8" t="s">
        <v>34584</v>
      </c>
      <c r="AO5639" s="8" t="s">
        <v>34585</v>
      </c>
      <c r="AP5639" s="9" t="s">
        <v>34573</v>
      </c>
      <c r="AQ5639" s="11">
        <v>2203.0</v>
      </c>
    </row>
    <row r="5640">
      <c r="A5640" s="8" t="str">
        <f t="shared" si="1"/>
        <v>Kari Goorhouse</v>
      </c>
      <c r="B5640" s="51" t="s">
        <v>34572</v>
      </c>
      <c r="C5640" s="51" t="s">
        <v>33012</v>
      </c>
      <c r="D5640" s="9" t="s">
        <v>5896</v>
      </c>
      <c r="E5640" s="13" t="s">
        <v>34573</v>
      </c>
      <c r="F5640" s="8" t="s">
        <v>3309</v>
      </c>
      <c r="G5640" s="8" t="s">
        <v>32225</v>
      </c>
      <c r="H5640" s="8" t="s">
        <v>34574</v>
      </c>
      <c r="I5640" s="8" t="s">
        <v>16300</v>
      </c>
      <c r="J5640" s="10">
        <v>3.46</v>
      </c>
      <c r="K5640" s="8" t="s">
        <v>34575</v>
      </c>
      <c r="L5640" s="8"/>
      <c r="M5640" s="8"/>
      <c r="N5640" s="51" t="s">
        <v>34590</v>
      </c>
      <c r="O5640" s="51" t="s">
        <v>52</v>
      </c>
      <c r="P5640" s="51"/>
      <c r="Q5640" s="51"/>
      <c r="R5640" s="51" t="s">
        <v>20104</v>
      </c>
      <c r="S5640" s="51" t="s">
        <v>34591</v>
      </c>
      <c r="T5640" s="11" t="str">
        <f t="shared" si="2"/>
        <v>Kari Goorhouse</v>
      </c>
      <c r="U5640" s="51" t="s">
        <v>80</v>
      </c>
      <c r="V5640" s="51"/>
      <c r="W5640" s="51"/>
      <c r="X5640" s="8" t="s">
        <v>34579</v>
      </c>
      <c r="Y5640" s="51" t="s">
        <v>60</v>
      </c>
      <c r="Z5640" s="56" t="s">
        <v>34592</v>
      </c>
      <c r="AA5640" s="51" t="s">
        <v>60</v>
      </c>
      <c r="AB5640" s="56" t="s">
        <v>34581</v>
      </c>
      <c r="AC5640" s="51" t="s">
        <v>60</v>
      </c>
      <c r="AD5640" s="56" t="s">
        <v>34582</v>
      </c>
      <c r="AE5640" s="51" t="s">
        <v>34583</v>
      </c>
      <c r="AF5640" s="13" t="s">
        <v>34573</v>
      </c>
      <c r="AG5640" s="13" t="s">
        <v>5913</v>
      </c>
      <c r="AH5640" s="8" t="s">
        <v>4581</v>
      </c>
      <c r="AI5640" s="8" t="s">
        <v>233</v>
      </c>
      <c r="AJ5640" s="8"/>
      <c r="AK5640" s="8" t="s">
        <v>3288</v>
      </c>
      <c r="AL5640" s="8" t="s">
        <v>2114</v>
      </c>
      <c r="AM5640" s="8" t="s">
        <v>421</v>
      </c>
      <c r="AN5640" s="8" t="s">
        <v>34584</v>
      </c>
      <c r="AO5640" s="8" t="s">
        <v>34585</v>
      </c>
      <c r="AP5640" s="38" t="s">
        <v>34573</v>
      </c>
      <c r="AQ5640" s="11">
        <v>2203.0</v>
      </c>
    </row>
    <row r="5641">
      <c r="A5641" s="8" t="str">
        <f t="shared" si="1"/>
        <v>Mark Koepf</v>
      </c>
      <c r="B5641" s="51" t="s">
        <v>34572</v>
      </c>
      <c r="C5641" s="51" t="s">
        <v>33012</v>
      </c>
      <c r="D5641" s="2" t="s">
        <v>5896</v>
      </c>
      <c r="E5641" s="8" t="s">
        <v>34573</v>
      </c>
      <c r="F5641" s="8" t="s">
        <v>3309</v>
      </c>
      <c r="G5641" s="51" t="s">
        <v>32225</v>
      </c>
      <c r="H5641" s="8" t="s">
        <v>34574</v>
      </c>
      <c r="I5641" s="8" t="s">
        <v>16300</v>
      </c>
      <c r="J5641" s="10">
        <v>3.46</v>
      </c>
      <c r="K5641" s="8" t="s">
        <v>34575</v>
      </c>
      <c r="L5641" s="8"/>
      <c r="M5641" s="8"/>
      <c r="N5641" s="51" t="s">
        <v>34593</v>
      </c>
      <c r="O5641" s="51" t="s">
        <v>52</v>
      </c>
      <c r="P5641" s="51"/>
      <c r="Q5641" s="51"/>
      <c r="R5641" s="51" t="s">
        <v>3210</v>
      </c>
      <c r="S5641" s="51" t="s">
        <v>34594</v>
      </c>
      <c r="T5641" s="11" t="str">
        <f t="shared" si="2"/>
        <v>Mark Koepf</v>
      </c>
      <c r="U5641" s="51" t="s">
        <v>80</v>
      </c>
      <c r="V5641" s="51"/>
      <c r="W5641" s="51"/>
      <c r="X5641" s="8" t="s">
        <v>34579</v>
      </c>
      <c r="Y5641" s="51" t="s">
        <v>60</v>
      </c>
      <c r="Z5641" s="51" t="s">
        <v>60</v>
      </c>
      <c r="AA5641" s="51" t="s">
        <v>60</v>
      </c>
      <c r="AB5641" s="56" t="s">
        <v>34589</v>
      </c>
      <c r="AC5641" s="51" t="s">
        <v>60</v>
      </c>
      <c r="AD5641" s="51" t="s">
        <v>60</v>
      </c>
      <c r="AE5641" s="51" t="s">
        <v>34583</v>
      </c>
      <c r="AF5641" s="8" t="s">
        <v>34573</v>
      </c>
      <c r="AG5641" s="8" t="s">
        <v>5913</v>
      </c>
      <c r="AH5641" s="8" t="s">
        <v>4581</v>
      </c>
      <c r="AI5641" s="8" t="s">
        <v>233</v>
      </c>
      <c r="AJ5641" s="8"/>
      <c r="AK5641" s="8" t="s">
        <v>3288</v>
      </c>
      <c r="AL5641" s="8" t="s">
        <v>2114</v>
      </c>
      <c r="AM5641" s="8" t="s">
        <v>421</v>
      </c>
      <c r="AN5641" s="8" t="s">
        <v>34584</v>
      </c>
      <c r="AO5641" s="8" t="s">
        <v>34585</v>
      </c>
      <c r="AP5641" s="9" t="s">
        <v>34573</v>
      </c>
      <c r="AQ5641" s="11">
        <v>2203.0</v>
      </c>
    </row>
    <row r="5642">
      <c r="A5642" s="8" t="str">
        <f t="shared" si="1"/>
        <v>Emma Pachulski</v>
      </c>
      <c r="B5642" s="51" t="s">
        <v>34572</v>
      </c>
      <c r="C5642" s="51" t="s">
        <v>33012</v>
      </c>
      <c r="D5642" s="2" t="s">
        <v>5896</v>
      </c>
      <c r="E5642" s="8" t="s">
        <v>34573</v>
      </c>
      <c r="F5642" s="8" t="s">
        <v>3309</v>
      </c>
      <c r="G5642" s="51" t="s">
        <v>32225</v>
      </c>
      <c r="H5642" s="8" t="s">
        <v>34574</v>
      </c>
      <c r="I5642" s="8" t="s">
        <v>16300</v>
      </c>
      <c r="J5642" s="10">
        <v>3.46</v>
      </c>
      <c r="K5642" s="8" t="s">
        <v>34575</v>
      </c>
      <c r="L5642" s="8"/>
      <c r="M5642" s="8"/>
      <c r="N5642" s="51" t="s">
        <v>34595</v>
      </c>
      <c r="O5642" s="51" t="s">
        <v>52</v>
      </c>
      <c r="P5642" s="51"/>
      <c r="Q5642" s="51"/>
      <c r="R5642" s="51" t="s">
        <v>1593</v>
      </c>
      <c r="S5642" s="51" t="s">
        <v>34596</v>
      </c>
      <c r="T5642" s="11" t="str">
        <f t="shared" si="2"/>
        <v>Emma Pachulski</v>
      </c>
      <c r="U5642" s="51" t="s">
        <v>80</v>
      </c>
      <c r="V5642" s="51"/>
      <c r="W5642" s="51"/>
      <c r="X5642" s="51" t="s">
        <v>34579</v>
      </c>
      <c r="Y5642" s="51" t="s">
        <v>60</v>
      </c>
      <c r="Z5642" s="56" t="s">
        <v>34592</v>
      </c>
      <c r="AA5642" s="51" t="s">
        <v>60</v>
      </c>
      <c r="AB5642" s="56" t="s">
        <v>34581</v>
      </c>
      <c r="AC5642" s="51" t="s">
        <v>60</v>
      </c>
      <c r="AD5642" s="56" t="s">
        <v>34582</v>
      </c>
      <c r="AE5642" s="51" t="s">
        <v>34583</v>
      </c>
      <c r="AF5642" s="8" t="s">
        <v>34573</v>
      </c>
      <c r="AG5642" s="8" t="s">
        <v>5913</v>
      </c>
      <c r="AH5642" s="8" t="s">
        <v>4581</v>
      </c>
      <c r="AI5642" s="8" t="s">
        <v>233</v>
      </c>
      <c r="AJ5642" s="8"/>
      <c r="AK5642" s="8" t="s">
        <v>3288</v>
      </c>
      <c r="AL5642" s="8" t="s">
        <v>2114</v>
      </c>
      <c r="AM5642" s="8" t="s">
        <v>421</v>
      </c>
      <c r="AN5642" s="8" t="s">
        <v>34584</v>
      </c>
      <c r="AO5642" s="8" t="s">
        <v>34585</v>
      </c>
      <c r="AP5642" s="9" t="s">
        <v>34573</v>
      </c>
      <c r="AQ5642" s="11">
        <v>2203.0</v>
      </c>
    </row>
    <row r="5643">
      <c r="A5643" s="8" t="str">
        <f t="shared" si="1"/>
        <v>Brad Vancalbergh</v>
      </c>
      <c r="B5643" s="51" t="s">
        <v>34572</v>
      </c>
      <c r="C5643" s="51" t="s">
        <v>33012</v>
      </c>
      <c r="D5643" s="2" t="s">
        <v>5896</v>
      </c>
      <c r="E5643" s="8" t="s">
        <v>34573</v>
      </c>
      <c r="F5643" s="8" t="s">
        <v>3309</v>
      </c>
      <c r="G5643" s="51" t="s">
        <v>32225</v>
      </c>
      <c r="H5643" s="8" t="s">
        <v>34574</v>
      </c>
      <c r="I5643" s="8" t="s">
        <v>16300</v>
      </c>
      <c r="J5643" s="10">
        <v>3.46</v>
      </c>
      <c r="K5643" s="8" t="s">
        <v>34575</v>
      </c>
      <c r="L5643" s="8"/>
      <c r="M5643" s="8"/>
      <c r="N5643" s="51" t="s">
        <v>34597</v>
      </c>
      <c r="O5643" s="51" t="s">
        <v>52</v>
      </c>
      <c r="P5643" s="51"/>
      <c r="Q5643" s="51"/>
      <c r="R5643" s="51" t="s">
        <v>1013</v>
      </c>
      <c r="S5643" s="51" t="s">
        <v>34598</v>
      </c>
      <c r="T5643" s="11" t="str">
        <f t="shared" si="2"/>
        <v>Brad Vancalbergh</v>
      </c>
      <c r="U5643" s="51" t="s">
        <v>80</v>
      </c>
      <c r="V5643" s="51"/>
      <c r="W5643" s="51"/>
      <c r="X5643" s="51" t="s">
        <v>34579</v>
      </c>
      <c r="Y5643" s="51" t="s">
        <v>60</v>
      </c>
      <c r="Z5643" s="56" t="s">
        <v>34592</v>
      </c>
      <c r="AA5643" s="51" t="s">
        <v>60</v>
      </c>
      <c r="AB5643" s="56" t="s">
        <v>34581</v>
      </c>
      <c r="AC5643" s="51" t="s">
        <v>60</v>
      </c>
      <c r="AD5643" s="56" t="s">
        <v>34582</v>
      </c>
      <c r="AE5643" s="51" t="s">
        <v>34583</v>
      </c>
      <c r="AF5643" s="8" t="s">
        <v>34573</v>
      </c>
      <c r="AG5643" s="8" t="s">
        <v>5913</v>
      </c>
      <c r="AH5643" s="8" t="s">
        <v>4581</v>
      </c>
      <c r="AI5643" s="8" t="s">
        <v>233</v>
      </c>
      <c r="AJ5643" s="8"/>
      <c r="AK5643" s="8" t="s">
        <v>3288</v>
      </c>
      <c r="AL5643" s="8" t="s">
        <v>2114</v>
      </c>
      <c r="AM5643" s="8" t="s">
        <v>421</v>
      </c>
      <c r="AN5643" s="8" t="s">
        <v>34584</v>
      </c>
      <c r="AO5643" s="8" t="s">
        <v>34585</v>
      </c>
      <c r="AP5643" s="9" t="s">
        <v>34573</v>
      </c>
      <c r="AQ5643" s="11">
        <v>2203.0</v>
      </c>
    </row>
    <row r="5644">
      <c r="A5644" s="8" t="str">
        <f t="shared" si="1"/>
        <v>Phillip Laney</v>
      </c>
      <c r="B5644" s="51" t="s">
        <v>34599</v>
      </c>
      <c r="C5644" s="51" t="s">
        <v>32224</v>
      </c>
      <c r="D5644" s="2" t="s">
        <v>6254</v>
      </c>
      <c r="E5644" s="8" t="s">
        <v>34600</v>
      </c>
      <c r="F5644" s="8" t="s">
        <v>46</v>
      </c>
      <c r="G5644" s="51" t="s">
        <v>32225</v>
      </c>
      <c r="H5644" s="8" t="s">
        <v>34601</v>
      </c>
      <c r="I5644" s="8" t="s">
        <v>937</v>
      </c>
      <c r="J5644" s="10">
        <v>3.39</v>
      </c>
      <c r="K5644" s="8" t="s">
        <v>34602</v>
      </c>
      <c r="L5644" s="8"/>
      <c r="M5644" s="8"/>
      <c r="N5644" s="51" t="s">
        <v>33004</v>
      </c>
      <c r="O5644" s="51" t="s">
        <v>52</v>
      </c>
      <c r="P5644" s="51"/>
      <c r="Q5644" s="51"/>
      <c r="R5644" s="51" t="s">
        <v>508</v>
      </c>
      <c r="S5644" s="51" t="s">
        <v>34603</v>
      </c>
      <c r="T5644" s="11" t="str">
        <f t="shared" si="2"/>
        <v>Phillip Laney</v>
      </c>
      <c r="U5644" s="51" t="s">
        <v>55</v>
      </c>
      <c r="V5644" s="51" t="s">
        <v>34604</v>
      </c>
      <c r="W5644" s="51" t="s">
        <v>34605</v>
      </c>
      <c r="X5644" s="8" t="s">
        <v>34606</v>
      </c>
      <c r="Y5644" s="56" t="s">
        <v>34607</v>
      </c>
      <c r="Z5644" s="51" t="s">
        <v>60</v>
      </c>
      <c r="AA5644" s="56" t="s">
        <v>34608</v>
      </c>
      <c r="AB5644" s="51" t="s">
        <v>60</v>
      </c>
      <c r="AC5644" s="51" t="s">
        <v>60</v>
      </c>
      <c r="AD5644" s="51" t="s">
        <v>60</v>
      </c>
      <c r="AE5644" s="51" t="s">
        <v>34609</v>
      </c>
      <c r="AF5644" s="8" t="s">
        <v>34610</v>
      </c>
      <c r="AG5644" s="8" t="s">
        <v>6269</v>
      </c>
      <c r="AH5644" s="8" t="s">
        <v>4581</v>
      </c>
      <c r="AI5644" s="8" t="s">
        <v>233</v>
      </c>
      <c r="AJ5644" s="8"/>
      <c r="AK5644" s="8" t="s">
        <v>34611</v>
      </c>
      <c r="AL5644" s="8" t="s">
        <v>34612</v>
      </c>
      <c r="AM5644" s="8" t="s">
        <v>1115</v>
      </c>
      <c r="AN5644" s="8" t="s">
        <v>34613</v>
      </c>
      <c r="AO5644" s="8" t="s">
        <v>34614</v>
      </c>
      <c r="AP5644" s="9" t="s">
        <v>34610</v>
      </c>
      <c r="AQ5644" s="11">
        <v>546.0</v>
      </c>
    </row>
    <row r="5645">
      <c r="A5645" s="8" t="str">
        <f t="shared" si="1"/>
        <v>Damien Brigham</v>
      </c>
      <c r="B5645" s="20" t="s">
        <v>34615</v>
      </c>
      <c r="C5645" s="51" t="s">
        <v>32409</v>
      </c>
      <c r="D5645" s="69" t="s">
        <v>6254</v>
      </c>
      <c r="E5645" s="84" t="s">
        <v>34616</v>
      </c>
      <c r="F5645" s="84" t="s">
        <v>46</v>
      </c>
      <c r="G5645" s="61" t="s">
        <v>32225</v>
      </c>
      <c r="H5645" s="82">
        <v>176318.0</v>
      </c>
      <c r="I5645" s="63" t="s">
        <v>2373</v>
      </c>
      <c r="J5645" s="60">
        <v>2.66</v>
      </c>
      <c r="K5645" s="18" t="s">
        <v>34617</v>
      </c>
      <c r="L5645" s="40"/>
      <c r="M5645" s="40"/>
      <c r="N5645" s="51" t="s">
        <v>34618</v>
      </c>
      <c r="O5645" s="51" t="s">
        <v>52</v>
      </c>
      <c r="P5645" s="61" t="s">
        <v>207</v>
      </c>
      <c r="Q5645" s="61"/>
      <c r="R5645" s="51" t="s">
        <v>34619</v>
      </c>
      <c r="S5645" s="51" t="s">
        <v>34620</v>
      </c>
      <c r="T5645" s="11" t="str">
        <f t="shared" si="2"/>
        <v>Damien Brigham</v>
      </c>
      <c r="U5645" s="51" t="s">
        <v>55</v>
      </c>
      <c r="V5645" s="51" t="s">
        <v>34621</v>
      </c>
      <c r="W5645" s="51"/>
      <c r="X5645" s="72"/>
      <c r="Y5645" s="51"/>
      <c r="Z5645" s="61"/>
      <c r="AA5645" s="61"/>
      <c r="AB5645" s="61"/>
      <c r="AC5645" s="61"/>
      <c r="AD5645" s="61"/>
      <c r="AE5645" s="72" t="s">
        <v>34622</v>
      </c>
      <c r="AF5645" s="84" t="s">
        <v>34623</v>
      </c>
      <c r="AG5645" s="84" t="s">
        <v>6269</v>
      </c>
      <c r="AH5645" s="72" t="s">
        <v>194</v>
      </c>
      <c r="AI5645" s="61" t="s">
        <v>233</v>
      </c>
      <c r="AJ5645" s="132" t="s">
        <v>67</v>
      </c>
      <c r="AK5645" s="63" t="s">
        <v>34624</v>
      </c>
      <c r="AL5645" s="63" t="s">
        <v>34625</v>
      </c>
      <c r="AM5645" s="63" t="s">
        <v>34626</v>
      </c>
      <c r="AN5645" s="64">
        <v>0.79</v>
      </c>
      <c r="AO5645" s="120">
        <v>23320.0</v>
      </c>
      <c r="AP5645" s="134" t="s">
        <v>34623</v>
      </c>
      <c r="AQ5645" s="32">
        <v>755.0</v>
      </c>
    </row>
    <row r="5646">
      <c r="A5646" s="8" t="str">
        <f t="shared" si="1"/>
        <v>Venecca Green</v>
      </c>
      <c r="B5646" s="51" t="s">
        <v>34615</v>
      </c>
      <c r="C5646" s="51" t="s">
        <v>32409</v>
      </c>
      <c r="D5646" s="2" t="s">
        <v>6254</v>
      </c>
      <c r="E5646" s="8" t="s">
        <v>34616</v>
      </c>
      <c r="F5646" s="8" t="s">
        <v>46</v>
      </c>
      <c r="G5646" s="51" t="s">
        <v>32225</v>
      </c>
      <c r="H5646" s="8" t="s">
        <v>34627</v>
      </c>
      <c r="I5646" s="8" t="s">
        <v>2373</v>
      </c>
      <c r="J5646" s="10">
        <v>2.66</v>
      </c>
      <c r="K5646" s="8" t="s">
        <v>34617</v>
      </c>
      <c r="L5646" s="8"/>
      <c r="M5646" s="8"/>
      <c r="N5646" s="51" t="s">
        <v>34628</v>
      </c>
      <c r="O5646" s="51" t="s">
        <v>52</v>
      </c>
      <c r="P5646" s="51"/>
      <c r="Q5646" s="51"/>
      <c r="R5646" s="51" t="s">
        <v>34629</v>
      </c>
      <c r="S5646" s="51" t="s">
        <v>3223</v>
      </c>
      <c r="T5646" s="11" t="str">
        <f t="shared" si="2"/>
        <v>Venecca Green</v>
      </c>
      <c r="U5646" s="51" t="s">
        <v>55</v>
      </c>
      <c r="V5646" s="51" t="s">
        <v>34630</v>
      </c>
      <c r="W5646" s="8" t="s">
        <v>34631</v>
      </c>
      <c r="X5646" s="51"/>
      <c r="Y5646" s="51" t="s">
        <v>60</v>
      </c>
      <c r="Z5646" s="51" t="s">
        <v>60</v>
      </c>
      <c r="AA5646" s="51" t="s">
        <v>60</v>
      </c>
      <c r="AB5646" s="51" t="s">
        <v>60</v>
      </c>
      <c r="AC5646" s="51" t="s">
        <v>60</v>
      </c>
      <c r="AD5646" s="56" t="s">
        <v>34632</v>
      </c>
      <c r="AE5646" s="51" t="s">
        <v>34622</v>
      </c>
      <c r="AF5646" s="8" t="s">
        <v>34623</v>
      </c>
      <c r="AG5646" s="8" t="s">
        <v>6269</v>
      </c>
      <c r="AH5646" s="8" t="s">
        <v>194</v>
      </c>
      <c r="AI5646" s="8" t="s">
        <v>233</v>
      </c>
      <c r="AJ5646" s="8" t="s">
        <v>67</v>
      </c>
      <c r="AK5646" s="8" t="s">
        <v>34624</v>
      </c>
      <c r="AL5646" s="8" t="s">
        <v>34625</v>
      </c>
      <c r="AM5646" s="8" t="s">
        <v>34626</v>
      </c>
      <c r="AN5646" s="8" t="s">
        <v>14776</v>
      </c>
      <c r="AO5646" s="8" t="s">
        <v>34633</v>
      </c>
      <c r="AP5646" s="9" t="s">
        <v>34623</v>
      </c>
      <c r="AQ5646" s="11">
        <v>755.0</v>
      </c>
    </row>
    <row r="5647">
      <c r="A5647" s="8" t="str">
        <f t="shared" si="1"/>
        <v>Ryan McKenzie</v>
      </c>
      <c r="B5647" s="51" t="s">
        <v>34634</v>
      </c>
      <c r="C5647" s="51" t="s">
        <v>32224</v>
      </c>
      <c r="D5647" s="2" t="s">
        <v>6254</v>
      </c>
      <c r="E5647" s="8" t="s">
        <v>6444</v>
      </c>
      <c r="F5647" s="8" t="s">
        <v>46</v>
      </c>
      <c r="G5647" s="51" t="s">
        <v>32225</v>
      </c>
      <c r="H5647" s="8" t="s">
        <v>34635</v>
      </c>
      <c r="I5647" s="8" t="s">
        <v>219</v>
      </c>
      <c r="J5647" s="10">
        <v>3.33</v>
      </c>
      <c r="K5647" s="8" t="s">
        <v>34636</v>
      </c>
      <c r="L5647" s="8"/>
      <c r="M5647" s="8"/>
      <c r="N5647" s="51" t="s">
        <v>34637</v>
      </c>
      <c r="O5647" s="51" t="s">
        <v>52</v>
      </c>
      <c r="P5647" s="51"/>
      <c r="Q5647" s="51"/>
      <c r="R5647" s="51" t="s">
        <v>927</v>
      </c>
      <c r="S5647" s="51" t="s">
        <v>2462</v>
      </c>
      <c r="T5647" s="11" t="str">
        <f t="shared" si="2"/>
        <v>Ryan McKenzie</v>
      </c>
      <c r="U5647" s="8" t="s">
        <v>311</v>
      </c>
      <c r="V5647" s="51" t="s">
        <v>34638</v>
      </c>
      <c r="W5647" s="57" t="s">
        <v>34639</v>
      </c>
      <c r="X5647" s="8" t="s">
        <v>34640</v>
      </c>
      <c r="Y5647" s="51" t="s">
        <v>60</v>
      </c>
      <c r="Z5647" s="56" t="s">
        <v>34641</v>
      </c>
      <c r="AA5647" s="51" t="s">
        <v>60</v>
      </c>
      <c r="AB5647" s="56" t="s">
        <v>34642</v>
      </c>
      <c r="AC5647" s="51" t="s">
        <v>60</v>
      </c>
      <c r="AD5647" s="56" t="s">
        <v>34643</v>
      </c>
      <c r="AE5647" s="51" t="s">
        <v>34644</v>
      </c>
      <c r="AF5647" s="8" t="s">
        <v>34645</v>
      </c>
      <c r="AG5647" s="8" t="s">
        <v>6269</v>
      </c>
      <c r="AH5647" s="8" t="s">
        <v>232</v>
      </c>
      <c r="AI5647" s="8" t="s">
        <v>233</v>
      </c>
      <c r="AJ5647" s="8"/>
      <c r="AK5647" s="8" t="s">
        <v>10400</v>
      </c>
      <c r="AL5647" s="8" t="s">
        <v>34646</v>
      </c>
      <c r="AM5647" s="8" t="s">
        <v>421</v>
      </c>
      <c r="AN5647" s="8" t="s">
        <v>34647</v>
      </c>
      <c r="AO5647" s="8" t="s">
        <v>34648</v>
      </c>
      <c r="AP5647" s="9" t="s">
        <v>34645</v>
      </c>
      <c r="AQ5647" s="11">
        <v>2808.0</v>
      </c>
    </row>
    <row r="5648">
      <c r="A5648" s="8" t="str">
        <f t="shared" si="1"/>
        <v>Malcolm Dias</v>
      </c>
      <c r="B5648" s="51" t="s">
        <v>34634</v>
      </c>
      <c r="C5648" s="51" t="s">
        <v>32224</v>
      </c>
      <c r="D5648" s="2" t="s">
        <v>6254</v>
      </c>
      <c r="E5648" s="8" t="s">
        <v>6444</v>
      </c>
      <c r="F5648" s="8" t="s">
        <v>46</v>
      </c>
      <c r="G5648" s="51" t="s">
        <v>32225</v>
      </c>
      <c r="H5648" s="8" t="s">
        <v>34635</v>
      </c>
      <c r="I5648" s="8" t="s">
        <v>219</v>
      </c>
      <c r="J5648" s="10">
        <v>3.33</v>
      </c>
      <c r="K5648" s="8" t="s">
        <v>34636</v>
      </c>
      <c r="L5648" s="8"/>
      <c r="M5648" s="8"/>
      <c r="N5648" s="51" t="s">
        <v>34649</v>
      </c>
      <c r="O5648" s="51" t="s">
        <v>52</v>
      </c>
      <c r="P5648" s="51"/>
      <c r="Q5648" s="51"/>
      <c r="R5648" s="51" t="s">
        <v>17954</v>
      </c>
      <c r="S5648" s="51" t="s">
        <v>34650</v>
      </c>
      <c r="T5648" s="11" t="str">
        <f t="shared" si="2"/>
        <v>Malcolm Dias</v>
      </c>
      <c r="U5648" s="8" t="s">
        <v>5016</v>
      </c>
      <c r="V5648" s="51" t="s">
        <v>34651</v>
      </c>
      <c r="W5648" s="51" t="s">
        <v>34652</v>
      </c>
      <c r="X5648" s="8" t="s">
        <v>34640</v>
      </c>
      <c r="Y5648" s="51" t="s">
        <v>60</v>
      </c>
      <c r="Z5648" s="56" t="s">
        <v>34641</v>
      </c>
      <c r="AA5648" s="51" t="s">
        <v>60</v>
      </c>
      <c r="AB5648" s="56" t="s">
        <v>34642</v>
      </c>
      <c r="AC5648" s="56" t="s">
        <v>34653</v>
      </c>
      <c r="AD5648" s="56" t="s">
        <v>34643</v>
      </c>
      <c r="AE5648" s="51" t="s">
        <v>34644</v>
      </c>
      <c r="AF5648" s="8" t="s">
        <v>34645</v>
      </c>
      <c r="AG5648" s="8" t="s">
        <v>6269</v>
      </c>
      <c r="AH5648" s="8" t="s">
        <v>232</v>
      </c>
      <c r="AI5648" s="8" t="s">
        <v>233</v>
      </c>
      <c r="AJ5648" s="8"/>
      <c r="AK5648" s="8" t="s">
        <v>10400</v>
      </c>
      <c r="AL5648" s="8" t="s">
        <v>34646</v>
      </c>
      <c r="AM5648" s="8" t="s">
        <v>421</v>
      </c>
      <c r="AN5648" s="8" t="s">
        <v>34647</v>
      </c>
      <c r="AO5648" s="8" t="s">
        <v>34648</v>
      </c>
      <c r="AP5648" s="9" t="s">
        <v>34645</v>
      </c>
      <c r="AQ5648" s="11">
        <v>2808.0</v>
      </c>
    </row>
    <row r="5649">
      <c r="A5649" s="8" t="str">
        <f t="shared" si="1"/>
        <v>Je'Kel Smith</v>
      </c>
      <c r="B5649" s="51" t="s">
        <v>34654</v>
      </c>
      <c r="C5649" s="51" t="s">
        <v>33821</v>
      </c>
      <c r="D5649" s="2" t="s">
        <v>6478</v>
      </c>
      <c r="E5649" s="8" t="s">
        <v>34655</v>
      </c>
      <c r="F5649" s="8" t="s">
        <v>3309</v>
      </c>
      <c r="G5649" s="51" t="s">
        <v>32225</v>
      </c>
      <c r="H5649" s="8" t="s">
        <v>34656</v>
      </c>
      <c r="I5649" s="8" t="s">
        <v>1330</v>
      </c>
      <c r="J5649" s="10">
        <v>3.24</v>
      </c>
      <c r="K5649" s="8" t="s">
        <v>34657</v>
      </c>
      <c r="L5649" s="8"/>
      <c r="M5649" s="8"/>
      <c r="N5649" s="51" t="s">
        <v>34658</v>
      </c>
      <c r="O5649" s="51" t="s">
        <v>52</v>
      </c>
      <c r="P5649" s="51"/>
      <c r="Q5649" s="51"/>
      <c r="R5649" s="51" t="s">
        <v>34659</v>
      </c>
      <c r="S5649" s="51" t="s">
        <v>941</v>
      </c>
      <c r="T5649" s="11" t="str">
        <f t="shared" si="2"/>
        <v>Je'Kel Smith</v>
      </c>
      <c r="U5649" s="51" t="s">
        <v>55</v>
      </c>
      <c r="V5649" s="51" t="s">
        <v>34660</v>
      </c>
      <c r="W5649" s="51" t="s">
        <v>34661</v>
      </c>
      <c r="X5649" s="8" t="s">
        <v>34662</v>
      </c>
      <c r="Y5649" s="51" t="s">
        <v>60</v>
      </c>
      <c r="Z5649" s="51" t="s">
        <v>60</v>
      </c>
      <c r="AA5649" s="56" t="s">
        <v>34663</v>
      </c>
      <c r="AB5649" s="51" t="s">
        <v>60</v>
      </c>
      <c r="AC5649" s="51" t="s">
        <v>60</v>
      </c>
      <c r="AD5649" s="51" t="s">
        <v>60</v>
      </c>
      <c r="AE5649" s="51" t="s">
        <v>34664</v>
      </c>
      <c r="AF5649" s="8" t="s">
        <v>34665</v>
      </c>
      <c r="AG5649" s="8" t="s">
        <v>6492</v>
      </c>
      <c r="AH5649" s="8" t="s">
        <v>654</v>
      </c>
      <c r="AI5649" s="8" t="s">
        <v>233</v>
      </c>
      <c r="AJ5649" s="8"/>
      <c r="AK5649" s="8"/>
      <c r="AL5649" s="8"/>
      <c r="AM5649" s="8" t="s">
        <v>1115</v>
      </c>
      <c r="AN5649" s="8" t="s">
        <v>34666</v>
      </c>
      <c r="AO5649" s="8" t="s">
        <v>34667</v>
      </c>
      <c r="AP5649" s="9" t="s">
        <v>34665</v>
      </c>
      <c r="AQ5649" s="11">
        <v>1333.0</v>
      </c>
    </row>
    <row r="5650">
      <c r="A5650" s="8" t="str">
        <f t="shared" si="1"/>
        <v>Tyler Sloan</v>
      </c>
      <c r="B5650" s="51" t="s">
        <v>34654</v>
      </c>
      <c r="C5650" s="51" t="s">
        <v>33821</v>
      </c>
      <c r="D5650" s="2" t="s">
        <v>6478</v>
      </c>
      <c r="E5650" s="8" t="s">
        <v>34655</v>
      </c>
      <c r="F5650" s="8" t="s">
        <v>3309</v>
      </c>
      <c r="G5650" s="51" t="s">
        <v>32225</v>
      </c>
      <c r="H5650" s="8" t="s">
        <v>34656</v>
      </c>
      <c r="I5650" s="8" t="s">
        <v>1330</v>
      </c>
      <c r="J5650" s="10">
        <v>3.24</v>
      </c>
      <c r="K5650" s="8" t="s">
        <v>34657</v>
      </c>
      <c r="L5650" s="8"/>
      <c r="M5650" s="8"/>
      <c r="N5650" s="51" t="s">
        <v>34668</v>
      </c>
      <c r="O5650" s="51" t="s">
        <v>52</v>
      </c>
      <c r="P5650" s="51"/>
      <c r="Q5650" s="51"/>
      <c r="R5650" s="51" t="s">
        <v>1514</v>
      </c>
      <c r="S5650" s="51" t="s">
        <v>23958</v>
      </c>
      <c r="T5650" s="11" t="str">
        <f t="shared" si="2"/>
        <v>Tyler Sloan</v>
      </c>
      <c r="U5650" s="51" t="s">
        <v>80</v>
      </c>
      <c r="V5650" s="51" t="s">
        <v>34669</v>
      </c>
      <c r="W5650" s="51"/>
      <c r="X5650" s="8" t="s">
        <v>34662</v>
      </c>
      <c r="Y5650" s="51" t="s">
        <v>60</v>
      </c>
      <c r="Z5650" s="51" t="s">
        <v>60</v>
      </c>
      <c r="AA5650" s="51" t="s">
        <v>60</v>
      </c>
      <c r="AB5650" s="51" t="s">
        <v>60</v>
      </c>
      <c r="AC5650" s="51" t="s">
        <v>60</v>
      </c>
      <c r="AD5650" s="51" t="s">
        <v>60</v>
      </c>
      <c r="AE5650" s="51" t="s">
        <v>34664</v>
      </c>
      <c r="AF5650" s="8" t="s">
        <v>34665</v>
      </c>
      <c r="AG5650" s="8" t="s">
        <v>6492</v>
      </c>
      <c r="AH5650" s="8" t="s">
        <v>654</v>
      </c>
      <c r="AI5650" s="8" t="s">
        <v>233</v>
      </c>
      <c r="AJ5650" s="8"/>
      <c r="AK5650" s="8"/>
      <c r="AL5650" s="8"/>
      <c r="AM5650" s="8" t="s">
        <v>1115</v>
      </c>
      <c r="AN5650" s="8" t="s">
        <v>34666</v>
      </c>
      <c r="AO5650" s="8" t="s">
        <v>34667</v>
      </c>
      <c r="AP5650" s="9" t="s">
        <v>34665</v>
      </c>
      <c r="AQ5650" s="11">
        <v>1333.0</v>
      </c>
    </row>
    <row r="5651">
      <c r="A5651" s="8" t="str">
        <f t="shared" si="1"/>
        <v>Kailey Johnson</v>
      </c>
      <c r="B5651" s="8" t="s">
        <v>34670</v>
      </c>
      <c r="C5651" s="51" t="s">
        <v>33435</v>
      </c>
      <c r="D5651" s="2" t="s">
        <v>6478</v>
      </c>
      <c r="E5651" s="8" t="s">
        <v>34671</v>
      </c>
      <c r="F5651" s="8" t="s">
        <v>3309</v>
      </c>
      <c r="G5651" s="51" t="s">
        <v>32225</v>
      </c>
      <c r="H5651" s="8" t="s">
        <v>34672</v>
      </c>
      <c r="I5651" s="8" t="s">
        <v>2373</v>
      </c>
      <c r="J5651" s="10">
        <v>3.5</v>
      </c>
      <c r="K5651" s="8" t="s">
        <v>34673</v>
      </c>
      <c r="L5651" s="8"/>
      <c r="M5651" s="8"/>
      <c r="N5651" s="51" t="s">
        <v>34674</v>
      </c>
      <c r="O5651" s="51" t="s">
        <v>52</v>
      </c>
      <c r="P5651" s="57" t="s">
        <v>13517</v>
      </c>
      <c r="Q5651" s="51"/>
      <c r="R5651" s="57" t="s">
        <v>34675</v>
      </c>
      <c r="S5651" s="57" t="s">
        <v>678</v>
      </c>
      <c r="T5651" s="11" t="str">
        <f t="shared" si="2"/>
        <v>Kailey Johnson</v>
      </c>
      <c r="U5651" s="51" t="s">
        <v>2416</v>
      </c>
      <c r="V5651" s="51" t="s">
        <v>34676</v>
      </c>
      <c r="W5651" s="51"/>
      <c r="X5651" s="8" t="s">
        <v>34677</v>
      </c>
      <c r="Y5651" s="51" t="s">
        <v>60</v>
      </c>
      <c r="Z5651" s="56" t="s">
        <v>34678</v>
      </c>
      <c r="AA5651" s="51" t="s">
        <v>60</v>
      </c>
      <c r="AB5651" s="51" t="s">
        <v>60</v>
      </c>
      <c r="AC5651" s="51" t="s">
        <v>60</v>
      </c>
      <c r="AD5651" s="51" t="s">
        <v>60</v>
      </c>
      <c r="AE5651" s="51" t="s">
        <v>34679</v>
      </c>
      <c r="AF5651" s="8" t="s">
        <v>34680</v>
      </c>
      <c r="AG5651" s="8" t="s">
        <v>6492</v>
      </c>
      <c r="AH5651" s="8" t="s">
        <v>4581</v>
      </c>
      <c r="AI5651" s="8" t="s">
        <v>233</v>
      </c>
      <c r="AJ5651" s="8"/>
      <c r="AK5651" s="8" t="s">
        <v>32467</v>
      </c>
      <c r="AL5651" s="8" t="s">
        <v>32467</v>
      </c>
      <c r="AM5651" s="8" t="s">
        <v>1115</v>
      </c>
      <c r="AN5651" s="8" t="s">
        <v>34681</v>
      </c>
      <c r="AO5651" s="8" t="s">
        <v>34682</v>
      </c>
      <c r="AP5651" s="15" t="s">
        <v>34680</v>
      </c>
      <c r="AQ5651" s="11">
        <v>1094.0</v>
      </c>
    </row>
    <row r="5652">
      <c r="A5652" s="8" t="str">
        <f t="shared" si="1"/>
        <v>Kenny Anderson</v>
      </c>
      <c r="B5652" s="51" t="s">
        <v>34670</v>
      </c>
      <c r="C5652" s="51" t="s">
        <v>33435</v>
      </c>
      <c r="D5652" s="2" t="s">
        <v>6478</v>
      </c>
      <c r="E5652" s="8" t="s">
        <v>34671</v>
      </c>
      <c r="F5652" s="8" t="s">
        <v>3309</v>
      </c>
      <c r="G5652" s="51" t="s">
        <v>32225</v>
      </c>
      <c r="H5652" s="8" t="s">
        <v>34672</v>
      </c>
      <c r="I5652" s="8" t="s">
        <v>2373</v>
      </c>
      <c r="J5652" s="10">
        <v>3.5</v>
      </c>
      <c r="K5652" s="8" t="s">
        <v>34673</v>
      </c>
      <c r="L5652" s="8"/>
      <c r="M5652" s="8"/>
      <c r="N5652" s="51" t="s">
        <v>34683</v>
      </c>
      <c r="O5652" s="51" t="s">
        <v>52</v>
      </c>
      <c r="P5652" s="51"/>
      <c r="Q5652" s="51"/>
      <c r="R5652" s="51" t="s">
        <v>1253</v>
      </c>
      <c r="S5652" s="51" t="s">
        <v>115</v>
      </c>
      <c r="T5652" s="11" t="str">
        <f t="shared" si="2"/>
        <v>Kenny Anderson</v>
      </c>
      <c r="U5652" s="51" t="s">
        <v>55</v>
      </c>
      <c r="V5652" s="51" t="s">
        <v>34684</v>
      </c>
      <c r="W5652" s="51" t="s">
        <v>34685</v>
      </c>
      <c r="X5652" s="8" t="s">
        <v>34677</v>
      </c>
      <c r="Y5652" s="56" t="s">
        <v>34686</v>
      </c>
      <c r="Z5652" s="56" t="s">
        <v>34687</v>
      </c>
      <c r="AA5652" s="51" t="s">
        <v>60</v>
      </c>
      <c r="AB5652" s="56" t="s">
        <v>25100</v>
      </c>
      <c r="AC5652" s="51" t="s">
        <v>60</v>
      </c>
      <c r="AD5652" s="56" t="s">
        <v>34688</v>
      </c>
      <c r="AE5652" s="51" t="s">
        <v>34679</v>
      </c>
      <c r="AF5652" s="8" t="s">
        <v>34680</v>
      </c>
      <c r="AG5652" s="8" t="s">
        <v>6492</v>
      </c>
      <c r="AH5652" s="8" t="s">
        <v>4581</v>
      </c>
      <c r="AI5652" s="8" t="s">
        <v>233</v>
      </c>
      <c r="AJ5652" s="8"/>
      <c r="AK5652" s="8" t="s">
        <v>32467</v>
      </c>
      <c r="AL5652" s="8" t="s">
        <v>32467</v>
      </c>
      <c r="AM5652" s="8" t="s">
        <v>1115</v>
      </c>
      <c r="AN5652" s="8" t="s">
        <v>34681</v>
      </c>
      <c r="AO5652" s="8" t="s">
        <v>34682</v>
      </c>
      <c r="AP5652" s="9" t="s">
        <v>34680</v>
      </c>
      <c r="AQ5652" s="11">
        <v>1094.0</v>
      </c>
    </row>
    <row r="5653">
      <c r="A5653" s="8" t="str">
        <f t="shared" si="1"/>
        <v>AC Tevin has been removed. </v>
      </c>
      <c r="B5653" s="51" t="s">
        <v>34670</v>
      </c>
      <c r="C5653" s="51" t="s">
        <v>33435</v>
      </c>
      <c r="D5653" s="2" t="s">
        <v>6478</v>
      </c>
      <c r="E5653" s="8" t="s">
        <v>34671</v>
      </c>
      <c r="F5653" s="8" t="s">
        <v>3309</v>
      </c>
      <c r="G5653" s="51" t="s">
        <v>32225</v>
      </c>
      <c r="H5653" s="8" t="s">
        <v>34672</v>
      </c>
      <c r="I5653" s="8" t="s">
        <v>2373</v>
      </c>
      <c r="J5653" s="10">
        <v>3.5</v>
      </c>
      <c r="K5653" s="8" t="s">
        <v>34673</v>
      </c>
      <c r="L5653" s="8"/>
      <c r="M5653" s="8"/>
      <c r="N5653" s="51" t="s">
        <v>34689</v>
      </c>
      <c r="O5653" s="51" t="s">
        <v>52</v>
      </c>
      <c r="P5653" s="51"/>
      <c r="Q5653" s="51" t="s">
        <v>277</v>
      </c>
      <c r="R5653" s="51" t="s">
        <v>34690</v>
      </c>
      <c r="S5653" s="51"/>
      <c r="T5653" s="11" t="str">
        <f t="shared" si="2"/>
        <v>AC Tevin has been removed. </v>
      </c>
      <c r="U5653" s="51"/>
      <c r="V5653" s="51"/>
      <c r="W5653" s="51"/>
      <c r="X5653" s="8" t="s">
        <v>34677</v>
      </c>
      <c r="Y5653" s="51" t="s">
        <v>60</v>
      </c>
      <c r="Z5653" s="56" t="s">
        <v>34687</v>
      </c>
      <c r="AA5653" s="51" t="s">
        <v>60</v>
      </c>
      <c r="AB5653" s="56" t="s">
        <v>25100</v>
      </c>
      <c r="AC5653" s="51" t="s">
        <v>60</v>
      </c>
      <c r="AD5653" s="51" t="s">
        <v>60</v>
      </c>
      <c r="AE5653" s="51" t="s">
        <v>34679</v>
      </c>
      <c r="AF5653" s="8" t="s">
        <v>34680</v>
      </c>
      <c r="AG5653" s="8" t="s">
        <v>6492</v>
      </c>
      <c r="AH5653" s="8" t="s">
        <v>4581</v>
      </c>
      <c r="AI5653" s="8" t="s">
        <v>233</v>
      </c>
      <c r="AJ5653" s="8"/>
      <c r="AK5653" s="8" t="s">
        <v>32467</v>
      </c>
      <c r="AL5653" s="8" t="s">
        <v>32467</v>
      </c>
      <c r="AM5653" s="8" t="s">
        <v>1115</v>
      </c>
      <c r="AN5653" s="8" t="s">
        <v>34681</v>
      </c>
      <c r="AO5653" s="8" t="s">
        <v>34682</v>
      </c>
      <c r="AP5653" s="9" t="s">
        <v>34680</v>
      </c>
      <c r="AQ5653" s="11">
        <v>1094.0</v>
      </c>
    </row>
    <row r="5654">
      <c r="A5654" s="8" t="str">
        <f t="shared" si="1"/>
        <v>Makenzie Larkin</v>
      </c>
      <c r="B5654" s="8" t="s">
        <v>34691</v>
      </c>
      <c r="C5654" s="51" t="s">
        <v>32363</v>
      </c>
      <c r="D5654" s="2" t="s">
        <v>6478</v>
      </c>
      <c r="E5654" s="8" t="s">
        <v>34692</v>
      </c>
      <c r="F5654" s="8" t="s">
        <v>3309</v>
      </c>
      <c r="G5654" s="51" t="s">
        <v>32225</v>
      </c>
      <c r="H5654" s="8" t="s">
        <v>34693</v>
      </c>
      <c r="I5654" s="8" t="s">
        <v>1330</v>
      </c>
      <c r="J5654" s="10">
        <v>3.5</v>
      </c>
      <c r="K5654" s="8" t="s">
        <v>34694</v>
      </c>
      <c r="L5654" s="8"/>
      <c r="M5654" s="8"/>
      <c r="N5654" s="51" t="s">
        <v>34695</v>
      </c>
      <c r="O5654" s="51" t="s">
        <v>52</v>
      </c>
      <c r="P5654" s="51"/>
      <c r="Q5654" s="51"/>
      <c r="R5654" s="51" t="s">
        <v>21965</v>
      </c>
      <c r="S5654" s="51" t="s">
        <v>19862</v>
      </c>
      <c r="T5654" s="11" t="str">
        <f t="shared" si="2"/>
        <v>Makenzie Larkin</v>
      </c>
      <c r="U5654" s="51" t="s">
        <v>55</v>
      </c>
      <c r="V5654" s="51" t="s">
        <v>34696</v>
      </c>
      <c r="W5654" s="51"/>
      <c r="X5654" s="8"/>
      <c r="Y5654" s="51" t="s">
        <v>60</v>
      </c>
      <c r="Z5654" s="56" t="s">
        <v>34697</v>
      </c>
      <c r="AA5654" s="51" t="s">
        <v>60</v>
      </c>
      <c r="AB5654" s="51" t="s">
        <v>60</v>
      </c>
      <c r="AC5654" s="51" t="s">
        <v>60</v>
      </c>
      <c r="AD5654" s="56" t="s">
        <v>34698</v>
      </c>
      <c r="AE5654" s="51"/>
      <c r="AF5654" s="8" t="s">
        <v>34699</v>
      </c>
      <c r="AG5654" s="8" t="s">
        <v>6492</v>
      </c>
      <c r="AH5654" s="8" t="s">
        <v>4581</v>
      </c>
      <c r="AI5654" s="8" t="s">
        <v>233</v>
      </c>
      <c r="AJ5654" s="8"/>
      <c r="AK5654" s="8"/>
      <c r="AL5654" s="8"/>
      <c r="AM5654" s="8"/>
      <c r="AN5654" s="8" t="s">
        <v>34700</v>
      </c>
      <c r="AO5654" s="8" t="s">
        <v>34701</v>
      </c>
      <c r="AP5654" s="9" t="s">
        <v>34702</v>
      </c>
      <c r="AQ5654" s="11">
        <v>686.0</v>
      </c>
    </row>
    <row r="5655">
      <c r="A5655" s="8" t="str">
        <f t="shared" si="1"/>
        <v>Brennan Cape</v>
      </c>
      <c r="B5655" s="51" t="s">
        <v>34703</v>
      </c>
      <c r="C5655" s="51" t="s">
        <v>32374</v>
      </c>
      <c r="D5655" s="2" t="s">
        <v>6478</v>
      </c>
      <c r="E5655" s="8" t="s">
        <v>6561</v>
      </c>
      <c r="F5655" s="8" t="s">
        <v>3309</v>
      </c>
      <c r="G5655" s="51" t="s">
        <v>32225</v>
      </c>
      <c r="H5655" s="8" t="s">
        <v>34704</v>
      </c>
      <c r="I5655" s="8" t="s">
        <v>11052</v>
      </c>
      <c r="J5655" s="10">
        <v>3.56</v>
      </c>
      <c r="K5655" s="8" t="s">
        <v>34705</v>
      </c>
      <c r="L5655" s="8"/>
      <c r="M5655" s="8"/>
      <c r="N5655" s="51" t="s">
        <v>34706</v>
      </c>
      <c r="O5655" s="51" t="s">
        <v>52</v>
      </c>
      <c r="P5655" s="51"/>
      <c r="Q5655" s="51"/>
      <c r="R5655" s="51" t="s">
        <v>11674</v>
      </c>
      <c r="S5655" s="51" t="s">
        <v>34707</v>
      </c>
      <c r="T5655" s="11" t="str">
        <f t="shared" si="2"/>
        <v>Brennan Cape</v>
      </c>
      <c r="U5655" s="51" t="s">
        <v>55</v>
      </c>
      <c r="V5655" s="51" t="s">
        <v>34708</v>
      </c>
      <c r="W5655" s="51" t="s">
        <v>34709</v>
      </c>
      <c r="X5655" s="8" t="s">
        <v>34710</v>
      </c>
      <c r="Y5655" s="51" t="s">
        <v>60</v>
      </c>
      <c r="Z5655" s="56" t="s">
        <v>34711</v>
      </c>
      <c r="AA5655" s="51" t="s">
        <v>60</v>
      </c>
      <c r="AB5655" s="51" t="s">
        <v>60</v>
      </c>
      <c r="AC5655" s="51" t="s">
        <v>60</v>
      </c>
      <c r="AD5655" s="51" t="s">
        <v>60</v>
      </c>
      <c r="AE5655" s="51" t="s">
        <v>34712</v>
      </c>
      <c r="AF5655" s="8" t="s">
        <v>34713</v>
      </c>
      <c r="AG5655" s="8" t="s">
        <v>6492</v>
      </c>
      <c r="AH5655" s="8" t="s">
        <v>352</v>
      </c>
      <c r="AI5655" s="8" t="s">
        <v>233</v>
      </c>
      <c r="AJ5655" s="8"/>
      <c r="AK5655" s="8"/>
      <c r="AL5655" s="8"/>
      <c r="AM5655" s="8"/>
      <c r="AN5655" s="8" t="s">
        <v>34714</v>
      </c>
      <c r="AO5655" s="8" t="s">
        <v>34715</v>
      </c>
      <c r="AP5655" s="9" t="s">
        <v>34713</v>
      </c>
      <c r="AQ5655" s="11">
        <v>936.0</v>
      </c>
    </row>
    <row r="5656">
      <c r="A5656" s="8" t="str">
        <f t="shared" si="1"/>
        <v>Nadia Fanjul Sanchez-Porro</v>
      </c>
      <c r="B5656" s="8" t="s">
        <v>34703</v>
      </c>
      <c r="C5656" s="51" t="s">
        <v>32374</v>
      </c>
      <c r="D5656" s="2" t="s">
        <v>6478</v>
      </c>
      <c r="E5656" s="8" t="s">
        <v>6561</v>
      </c>
      <c r="F5656" s="8" t="s">
        <v>3309</v>
      </c>
      <c r="G5656" s="51" t="s">
        <v>32225</v>
      </c>
      <c r="H5656" s="8" t="s">
        <v>34704</v>
      </c>
      <c r="I5656" s="8" t="s">
        <v>11052</v>
      </c>
      <c r="J5656" s="10">
        <v>3.56</v>
      </c>
      <c r="K5656" s="8" t="s">
        <v>34705</v>
      </c>
      <c r="L5656" s="8"/>
      <c r="M5656" s="8"/>
      <c r="N5656" s="51" t="s">
        <v>34716</v>
      </c>
      <c r="O5656" s="51" t="s">
        <v>52</v>
      </c>
      <c r="P5656" s="51"/>
      <c r="Q5656" s="51"/>
      <c r="R5656" s="57" t="s">
        <v>34717</v>
      </c>
      <c r="S5656" s="57" t="s">
        <v>34718</v>
      </c>
      <c r="T5656" s="11" t="str">
        <f t="shared" si="2"/>
        <v>Nadia Fanjul Sanchez-Porro</v>
      </c>
      <c r="U5656" s="57" t="s">
        <v>34719</v>
      </c>
      <c r="V5656" s="51" t="s">
        <v>34720</v>
      </c>
      <c r="W5656" s="57" t="s">
        <v>34709</v>
      </c>
      <c r="X5656" s="8" t="s">
        <v>34710</v>
      </c>
      <c r="Y5656" s="51" t="s">
        <v>60</v>
      </c>
      <c r="Z5656" s="56" t="s">
        <v>34721</v>
      </c>
      <c r="AA5656" s="51" t="s">
        <v>60</v>
      </c>
      <c r="AB5656" s="56" t="s">
        <v>34722</v>
      </c>
      <c r="AC5656" s="51" t="s">
        <v>60</v>
      </c>
      <c r="AD5656" s="51" t="s">
        <v>60</v>
      </c>
      <c r="AE5656" s="51" t="s">
        <v>34712</v>
      </c>
      <c r="AF5656" s="8" t="s">
        <v>34713</v>
      </c>
      <c r="AG5656" s="8" t="s">
        <v>6492</v>
      </c>
      <c r="AH5656" s="8" t="s">
        <v>352</v>
      </c>
      <c r="AI5656" s="8" t="s">
        <v>233</v>
      </c>
      <c r="AJ5656" s="8"/>
      <c r="AK5656" s="8"/>
      <c r="AL5656" s="8"/>
      <c r="AM5656" s="8"/>
      <c r="AN5656" s="8" t="s">
        <v>34714</v>
      </c>
      <c r="AO5656" s="8" t="s">
        <v>34715</v>
      </c>
      <c r="AP5656" s="9" t="s">
        <v>34713</v>
      </c>
      <c r="AQ5656" s="11">
        <v>936.0</v>
      </c>
    </row>
    <row r="5657">
      <c r="A5657" s="8" t="str">
        <f t="shared" si="1"/>
        <v>Mason McCaleb</v>
      </c>
      <c r="B5657" s="51" t="s">
        <v>34703</v>
      </c>
      <c r="C5657" s="51" t="s">
        <v>32374</v>
      </c>
      <c r="D5657" s="2" t="s">
        <v>6478</v>
      </c>
      <c r="E5657" s="8" t="s">
        <v>6561</v>
      </c>
      <c r="F5657" s="8" t="s">
        <v>3309</v>
      </c>
      <c r="G5657" s="51" t="s">
        <v>32225</v>
      </c>
      <c r="H5657" s="8" t="s">
        <v>34704</v>
      </c>
      <c r="I5657" s="8" t="s">
        <v>11052</v>
      </c>
      <c r="J5657" s="10">
        <v>3.56</v>
      </c>
      <c r="K5657" s="8" t="s">
        <v>34705</v>
      </c>
      <c r="L5657" s="8"/>
      <c r="M5657" s="8"/>
      <c r="N5657" s="51" t="s">
        <v>34723</v>
      </c>
      <c r="O5657" s="51" t="s">
        <v>52</v>
      </c>
      <c r="P5657" s="51"/>
      <c r="Q5657" s="51"/>
      <c r="R5657" s="51" t="s">
        <v>9101</v>
      </c>
      <c r="S5657" s="51" t="s">
        <v>34724</v>
      </c>
      <c r="T5657" s="11" t="str">
        <f t="shared" si="2"/>
        <v>Mason McCaleb</v>
      </c>
      <c r="U5657" s="51" t="s">
        <v>160</v>
      </c>
      <c r="V5657" s="51" t="s">
        <v>34725</v>
      </c>
      <c r="W5657" s="51" t="s">
        <v>34726</v>
      </c>
      <c r="X5657" s="8" t="s">
        <v>34710</v>
      </c>
      <c r="Y5657" s="56" t="s">
        <v>34727</v>
      </c>
      <c r="Z5657" s="51" t="s">
        <v>60</v>
      </c>
      <c r="AA5657" s="51" t="s">
        <v>60</v>
      </c>
      <c r="AB5657" s="51" t="s">
        <v>60</v>
      </c>
      <c r="AC5657" s="51" t="s">
        <v>60</v>
      </c>
      <c r="AD5657" s="51" t="s">
        <v>60</v>
      </c>
      <c r="AE5657" s="51" t="s">
        <v>34712</v>
      </c>
      <c r="AF5657" s="8" t="s">
        <v>34713</v>
      </c>
      <c r="AG5657" s="8" t="s">
        <v>6492</v>
      </c>
      <c r="AH5657" s="8" t="s">
        <v>352</v>
      </c>
      <c r="AI5657" s="8" t="s">
        <v>233</v>
      </c>
      <c r="AJ5657" s="8"/>
      <c r="AK5657" s="8"/>
      <c r="AL5657" s="8"/>
      <c r="AM5657" s="8"/>
      <c r="AN5657" s="8" t="s">
        <v>34714</v>
      </c>
      <c r="AO5657" s="8" t="s">
        <v>34715</v>
      </c>
      <c r="AP5657" s="9" t="s">
        <v>34713</v>
      </c>
      <c r="AQ5657" s="11">
        <v>936.0</v>
      </c>
    </row>
    <row r="5658">
      <c r="A5658" s="8" t="str">
        <f t="shared" si="1"/>
        <v>Ryan Bontz</v>
      </c>
      <c r="B5658" s="8" t="s">
        <v>34703</v>
      </c>
      <c r="C5658" s="51" t="s">
        <v>32374</v>
      </c>
      <c r="D5658" s="2" t="s">
        <v>6478</v>
      </c>
      <c r="E5658" s="8" t="s">
        <v>6561</v>
      </c>
      <c r="F5658" s="8" t="s">
        <v>3309</v>
      </c>
      <c r="G5658" s="51" t="s">
        <v>32225</v>
      </c>
      <c r="H5658" s="8" t="s">
        <v>34704</v>
      </c>
      <c r="I5658" s="8" t="s">
        <v>11052</v>
      </c>
      <c r="J5658" s="10">
        <v>3.56</v>
      </c>
      <c r="K5658" s="8" t="s">
        <v>34705</v>
      </c>
      <c r="L5658" s="8"/>
      <c r="M5658" s="8"/>
      <c r="N5658" s="51" t="s">
        <v>34728</v>
      </c>
      <c r="O5658" s="51" t="s">
        <v>52</v>
      </c>
      <c r="P5658" s="51"/>
      <c r="Q5658" s="51"/>
      <c r="R5658" s="57" t="s">
        <v>927</v>
      </c>
      <c r="S5658" s="57" t="s">
        <v>34729</v>
      </c>
      <c r="T5658" s="11" t="str">
        <f t="shared" si="2"/>
        <v>Ryan Bontz</v>
      </c>
      <c r="U5658" s="8" t="s">
        <v>80</v>
      </c>
      <c r="V5658" s="51" t="s">
        <v>34730</v>
      </c>
      <c r="W5658" s="57" t="s">
        <v>34731</v>
      </c>
      <c r="X5658" s="8" t="s">
        <v>34710</v>
      </c>
      <c r="Y5658" s="51" t="s">
        <v>60</v>
      </c>
      <c r="Z5658" s="56" t="s">
        <v>34721</v>
      </c>
      <c r="AA5658" s="51" t="s">
        <v>60</v>
      </c>
      <c r="AB5658" s="51" t="s">
        <v>60</v>
      </c>
      <c r="AC5658" s="51" t="s">
        <v>60</v>
      </c>
      <c r="AD5658" s="56" t="s">
        <v>34732</v>
      </c>
      <c r="AE5658" s="51" t="s">
        <v>34712</v>
      </c>
      <c r="AF5658" s="8" t="s">
        <v>34713</v>
      </c>
      <c r="AG5658" s="8" t="s">
        <v>6492</v>
      </c>
      <c r="AH5658" s="13" t="s">
        <v>352</v>
      </c>
      <c r="AI5658" s="8" t="s">
        <v>233</v>
      </c>
      <c r="AJ5658" s="8"/>
      <c r="AK5658" s="8"/>
      <c r="AL5658" s="8"/>
      <c r="AM5658" s="8"/>
      <c r="AN5658" s="8" t="s">
        <v>34714</v>
      </c>
      <c r="AO5658" s="8" t="s">
        <v>34715</v>
      </c>
      <c r="AP5658" s="9" t="s">
        <v>34713</v>
      </c>
      <c r="AQ5658" s="11">
        <v>936.0</v>
      </c>
    </row>
    <row r="5659">
      <c r="A5659" s="8" t="str">
        <f t="shared" si="1"/>
        <v>Hunter Davis</v>
      </c>
      <c r="B5659" s="8" t="s">
        <v>34733</v>
      </c>
      <c r="C5659" s="51" t="s">
        <v>33435</v>
      </c>
      <c r="D5659" s="2" t="s">
        <v>6478</v>
      </c>
      <c r="E5659" s="8" t="s">
        <v>16955</v>
      </c>
      <c r="F5659" s="8" t="s">
        <v>3309</v>
      </c>
      <c r="G5659" s="51" t="s">
        <v>32225</v>
      </c>
      <c r="H5659" s="8" t="s">
        <v>34734</v>
      </c>
      <c r="I5659" s="8" t="s">
        <v>11052</v>
      </c>
      <c r="J5659" s="10">
        <v>3.16</v>
      </c>
      <c r="K5659" s="8" t="s">
        <v>34735</v>
      </c>
      <c r="L5659" s="8"/>
      <c r="M5659" s="8"/>
      <c r="N5659" s="51" t="s">
        <v>34736</v>
      </c>
      <c r="O5659" s="51" t="s">
        <v>52</v>
      </c>
      <c r="P5659" s="51"/>
      <c r="Q5659" s="51"/>
      <c r="R5659" s="57" t="s">
        <v>2828</v>
      </c>
      <c r="S5659" s="57" t="s">
        <v>310</v>
      </c>
      <c r="T5659" s="11" t="str">
        <f t="shared" si="2"/>
        <v>Hunter Davis</v>
      </c>
      <c r="U5659" s="57" t="s">
        <v>3873</v>
      </c>
      <c r="V5659" s="57" t="s">
        <v>34737</v>
      </c>
      <c r="W5659" s="57" t="s">
        <v>34738</v>
      </c>
      <c r="X5659" s="8" t="s">
        <v>34739</v>
      </c>
      <c r="Y5659" s="51" t="s">
        <v>60</v>
      </c>
      <c r="Z5659" s="56" t="s">
        <v>34740</v>
      </c>
      <c r="AA5659" s="51" t="s">
        <v>60</v>
      </c>
      <c r="AB5659" s="56" t="s">
        <v>34741</v>
      </c>
      <c r="AC5659" s="51" t="s">
        <v>60</v>
      </c>
      <c r="AD5659" s="51" t="s">
        <v>60</v>
      </c>
      <c r="AE5659" s="51" t="s">
        <v>34742</v>
      </c>
      <c r="AF5659" s="8" t="s">
        <v>34743</v>
      </c>
      <c r="AG5659" s="8" t="s">
        <v>6492</v>
      </c>
      <c r="AH5659" s="8" t="s">
        <v>4581</v>
      </c>
      <c r="AI5659" s="8" t="s">
        <v>233</v>
      </c>
      <c r="AJ5659" s="8"/>
      <c r="AK5659" s="13" t="s">
        <v>10154</v>
      </c>
      <c r="AL5659" s="13" t="s">
        <v>10773</v>
      </c>
      <c r="AM5659" s="13" t="s">
        <v>26703</v>
      </c>
      <c r="AN5659" s="8" t="s">
        <v>34744</v>
      </c>
      <c r="AO5659" s="8" t="s">
        <v>34745</v>
      </c>
      <c r="AP5659" s="9" t="s">
        <v>34743</v>
      </c>
      <c r="AQ5659" s="11">
        <v>1058.0</v>
      </c>
    </row>
    <row r="5660">
      <c r="A5660" s="8" t="str">
        <f t="shared" si="1"/>
        <v>Justin Seaton</v>
      </c>
      <c r="B5660" s="51" t="s">
        <v>34733</v>
      </c>
      <c r="C5660" s="51" t="s">
        <v>33435</v>
      </c>
      <c r="D5660" s="2" t="s">
        <v>6478</v>
      </c>
      <c r="E5660" s="8" t="s">
        <v>16955</v>
      </c>
      <c r="F5660" s="8" t="s">
        <v>3309</v>
      </c>
      <c r="G5660" s="51" t="s">
        <v>32225</v>
      </c>
      <c r="H5660" s="8" t="s">
        <v>34734</v>
      </c>
      <c r="I5660" s="8" t="s">
        <v>11052</v>
      </c>
      <c r="J5660" s="10">
        <v>3.16</v>
      </c>
      <c r="K5660" s="8" t="s">
        <v>34735</v>
      </c>
      <c r="L5660" s="8"/>
      <c r="M5660" s="8"/>
      <c r="N5660" s="51" t="s">
        <v>34746</v>
      </c>
      <c r="O5660" s="51" t="s">
        <v>52</v>
      </c>
      <c r="P5660" s="51"/>
      <c r="Q5660" s="51"/>
      <c r="R5660" s="51" t="s">
        <v>114</v>
      </c>
      <c r="S5660" s="51" t="s">
        <v>8868</v>
      </c>
      <c r="T5660" s="11" t="str">
        <f t="shared" si="2"/>
        <v>Justin Seaton</v>
      </c>
      <c r="U5660" s="51" t="s">
        <v>80</v>
      </c>
      <c r="V5660" s="51" t="s">
        <v>34747</v>
      </c>
      <c r="W5660" s="51"/>
      <c r="X5660" s="51" t="s">
        <v>34739</v>
      </c>
      <c r="Y5660" s="51" t="s">
        <v>60</v>
      </c>
      <c r="Z5660" s="56" t="s">
        <v>34748</v>
      </c>
      <c r="AA5660" s="51" t="s">
        <v>60</v>
      </c>
      <c r="AB5660" s="56" t="s">
        <v>34749</v>
      </c>
      <c r="AC5660" s="51" t="s">
        <v>60</v>
      </c>
      <c r="AD5660" s="56" t="s">
        <v>34750</v>
      </c>
      <c r="AE5660" s="51" t="s">
        <v>34742</v>
      </c>
      <c r="AF5660" s="8" t="s">
        <v>34743</v>
      </c>
      <c r="AG5660" s="8" t="s">
        <v>6492</v>
      </c>
      <c r="AH5660" s="8" t="s">
        <v>4581</v>
      </c>
      <c r="AI5660" s="8" t="s">
        <v>233</v>
      </c>
      <c r="AJ5660" s="8"/>
      <c r="AK5660" s="8" t="s">
        <v>10154</v>
      </c>
      <c r="AL5660" s="8" t="s">
        <v>10773</v>
      </c>
      <c r="AM5660" s="8" t="s">
        <v>26703</v>
      </c>
      <c r="AN5660" s="8" t="s">
        <v>34744</v>
      </c>
      <c r="AO5660" s="8" t="s">
        <v>34745</v>
      </c>
      <c r="AP5660" s="9" t="s">
        <v>34743</v>
      </c>
      <c r="AQ5660" s="11">
        <v>1058.0</v>
      </c>
    </row>
    <row r="5661">
      <c r="A5661" s="8" t="str">
        <f t="shared" si="1"/>
        <v>Brandon Staley</v>
      </c>
      <c r="B5661" s="51" t="s">
        <v>34751</v>
      </c>
      <c r="C5661" s="51" t="s">
        <v>33435</v>
      </c>
      <c r="D5661" s="2" t="s">
        <v>6478</v>
      </c>
      <c r="E5661" s="8" t="s">
        <v>4585</v>
      </c>
      <c r="F5661" s="8" t="s">
        <v>3309</v>
      </c>
      <c r="G5661" s="51" t="s">
        <v>32225</v>
      </c>
      <c r="H5661" s="8" t="s">
        <v>34752</v>
      </c>
      <c r="I5661" s="8" t="s">
        <v>13396</v>
      </c>
      <c r="J5661" s="10">
        <v>3.31</v>
      </c>
      <c r="K5661" s="8" t="s">
        <v>34753</v>
      </c>
      <c r="L5661" s="8"/>
      <c r="M5661" s="8"/>
      <c r="N5661" s="51" t="s">
        <v>34754</v>
      </c>
      <c r="O5661" s="51" t="s">
        <v>52</v>
      </c>
      <c r="P5661" s="51"/>
      <c r="Q5661" s="51"/>
      <c r="R5661" s="51" t="s">
        <v>977</v>
      </c>
      <c r="S5661" s="51" t="s">
        <v>34755</v>
      </c>
      <c r="T5661" s="11" t="str">
        <f t="shared" si="2"/>
        <v>Brandon Staley</v>
      </c>
      <c r="U5661" s="51" t="s">
        <v>55</v>
      </c>
      <c r="V5661" s="51" t="s">
        <v>34756</v>
      </c>
      <c r="W5661" s="51" t="s">
        <v>34757</v>
      </c>
      <c r="X5661" s="8" t="s">
        <v>34758</v>
      </c>
      <c r="Y5661" s="56" t="s">
        <v>34759</v>
      </c>
      <c r="Z5661" s="51" t="s">
        <v>60</v>
      </c>
      <c r="AA5661" s="56" t="s">
        <v>34760</v>
      </c>
      <c r="AB5661" s="56" t="s">
        <v>34761</v>
      </c>
      <c r="AC5661" s="51" t="s">
        <v>60</v>
      </c>
      <c r="AD5661" s="51" t="s">
        <v>60</v>
      </c>
      <c r="AE5661" s="51" t="s">
        <v>34762</v>
      </c>
      <c r="AF5661" s="8" t="s">
        <v>34763</v>
      </c>
      <c r="AG5661" s="8" t="s">
        <v>6492</v>
      </c>
      <c r="AH5661" s="8" t="s">
        <v>65</v>
      </c>
      <c r="AI5661" s="8" t="s">
        <v>233</v>
      </c>
      <c r="AJ5661" s="8"/>
      <c r="AK5661" s="8"/>
      <c r="AL5661" s="8"/>
      <c r="AM5661" s="8"/>
      <c r="AN5661" s="8" t="s">
        <v>34764</v>
      </c>
      <c r="AO5661" s="8" t="s">
        <v>34765</v>
      </c>
      <c r="AP5661" s="9" t="s">
        <v>34763</v>
      </c>
      <c r="AQ5661" s="11">
        <v>1627.0</v>
      </c>
    </row>
    <row r="5662">
      <c r="A5662" s="8" t="str">
        <f t="shared" si="1"/>
        <v>Luke Stoffel</v>
      </c>
      <c r="B5662" s="51" t="s">
        <v>34766</v>
      </c>
      <c r="C5662" s="51" t="s">
        <v>32374</v>
      </c>
      <c r="D5662" s="2" t="s">
        <v>6478</v>
      </c>
      <c r="E5662" s="8" t="s">
        <v>34767</v>
      </c>
      <c r="F5662" s="8" t="s">
        <v>3309</v>
      </c>
      <c r="G5662" s="51" t="s">
        <v>32225</v>
      </c>
      <c r="H5662" s="8" t="s">
        <v>34768</v>
      </c>
      <c r="I5662" s="8" t="s">
        <v>937</v>
      </c>
      <c r="J5662" s="10">
        <v>3.3</v>
      </c>
      <c r="K5662" s="8" t="s">
        <v>34769</v>
      </c>
      <c r="L5662" s="8"/>
      <c r="M5662" s="8"/>
      <c r="N5662" s="51" t="s">
        <v>34770</v>
      </c>
      <c r="O5662" s="51" t="s">
        <v>52</v>
      </c>
      <c r="P5662" s="51"/>
      <c r="Q5662" s="51"/>
      <c r="R5662" s="51" t="s">
        <v>2683</v>
      </c>
      <c r="S5662" s="51" t="s">
        <v>34771</v>
      </c>
      <c r="T5662" s="11" t="str">
        <f t="shared" si="2"/>
        <v>Luke Stoffel</v>
      </c>
      <c r="U5662" s="51" t="s">
        <v>55</v>
      </c>
      <c r="V5662" s="51" t="s">
        <v>34772</v>
      </c>
      <c r="W5662" s="51" t="s">
        <v>34773</v>
      </c>
      <c r="X5662" s="8" t="s">
        <v>34774</v>
      </c>
      <c r="Y5662" s="51" t="s">
        <v>60</v>
      </c>
      <c r="Z5662" s="51" t="s">
        <v>60</v>
      </c>
      <c r="AA5662" s="51" t="s">
        <v>60</v>
      </c>
      <c r="AB5662" s="51" t="s">
        <v>60</v>
      </c>
      <c r="AC5662" s="51" t="s">
        <v>60</v>
      </c>
      <c r="AD5662" s="51" t="s">
        <v>60</v>
      </c>
      <c r="AE5662" s="51" t="s">
        <v>34775</v>
      </c>
      <c r="AF5662" s="8" t="s">
        <v>34776</v>
      </c>
      <c r="AG5662" s="8" t="s">
        <v>6492</v>
      </c>
      <c r="AH5662" s="8" t="s">
        <v>194</v>
      </c>
      <c r="AI5662" s="8" t="s">
        <v>233</v>
      </c>
      <c r="AJ5662" s="8"/>
      <c r="AK5662" s="8" t="s">
        <v>34777</v>
      </c>
      <c r="AL5662" s="8" t="s">
        <v>1943</v>
      </c>
      <c r="AM5662" s="8" t="s">
        <v>4984</v>
      </c>
      <c r="AN5662" s="8" t="s">
        <v>34778</v>
      </c>
      <c r="AO5662" s="8" t="s">
        <v>34779</v>
      </c>
      <c r="AP5662" s="9" t="s">
        <v>34776</v>
      </c>
      <c r="AQ5662" s="11">
        <v>1043.0</v>
      </c>
    </row>
    <row r="5663">
      <c r="A5663" s="8" t="str">
        <f t="shared" si="1"/>
        <v>Tiah Cupp</v>
      </c>
      <c r="B5663" s="51" t="s">
        <v>34766</v>
      </c>
      <c r="C5663" s="51" t="s">
        <v>32374</v>
      </c>
      <c r="D5663" s="2" t="s">
        <v>6478</v>
      </c>
      <c r="E5663" s="51" t="s">
        <v>34767</v>
      </c>
      <c r="F5663" s="51" t="s">
        <v>3309</v>
      </c>
      <c r="G5663" s="51" t="s">
        <v>32225</v>
      </c>
      <c r="H5663" s="51" t="s">
        <v>34768</v>
      </c>
      <c r="I5663" s="51" t="s">
        <v>937</v>
      </c>
      <c r="J5663" s="66">
        <v>3.3</v>
      </c>
      <c r="K5663" s="51" t="s">
        <v>34769</v>
      </c>
      <c r="L5663" s="51" t="s">
        <v>86</v>
      </c>
      <c r="M5663" s="51" t="s">
        <v>86</v>
      </c>
      <c r="N5663" s="51" t="s">
        <v>34780</v>
      </c>
      <c r="O5663" s="51" t="s">
        <v>52</v>
      </c>
      <c r="P5663" s="51"/>
      <c r="Q5663" s="51"/>
      <c r="R5663" s="51" t="s">
        <v>34781</v>
      </c>
      <c r="S5663" s="51" t="s">
        <v>34782</v>
      </c>
      <c r="T5663" s="11" t="str">
        <f t="shared" si="2"/>
        <v>Tiah Cupp</v>
      </c>
      <c r="U5663" s="51" t="s">
        <v>76</v>
      </c>
      <c r="V5663" s="51" t="s">
        <v>86</v>
      </c>
      <c r="W5663" s="51" t="s">
        <v>86</v>
      </c>
      <c r="X5663" s="51" t="s">
        <v>34774</v>
      </c>
      <c r="Y5663" s="51" t="s">
        <v>60</v>
      </c>
      <c r="Z5663" s="56" t="s">
        <v>34783</v>
      </c>
      <c r="AA5663" s="51" t="s">
        <v>60</v>
      </c>
      <c r="AB5663" s="51" t="s">
        <v>60</v>
      </c>
      <c r="AC5663" s="51" t="s">
        <v>60</v>
      </c>
      <c r="AD5663" s="56" t="s">
        <v>34784</v>
      </c>
      <c r="AE5663" s="51" t="s">
        <v>34775</v>
      </c>
      <c r="AF5663" s="51" t="s">
        <v>34776</v>
      </c>
      <c r="AG5663" s="51" t="s">
        <v>6492</v>
      </c>
      <c r="AH5663" s="51" t="s">
        <v>194</v>
      </c>
      <c r="AI5663" s="51" t="s">
        <v>233</v>
      </c>
      <c r="AJ5663" s="51" t="s">
        <v>86</v>
      </c>
      <c r="AK5663" s="51" t="s">
        <v>34777</v>
      </c>
      <c r="AL5663" s="51" t="s">
        <v>1943</v>
      </c>
      <c r="AM5663" s="51" t="s">
        <v>4984</v>
      </c>
      <c r="AN5663" s="51" t="s">
        <v>34778</v>
      </c>
      <c r="AO5663" s="51" t="s">
        <v>34779</v>
      </c>
      <c r="AP5663" s="2" t="s">
        <v>34776</v>
      </c>
      <c r="AQ5663" s="68">
        <v>1043.0</v>
      </c>
    </row>
    <row r="5664">
      <c r="A5664" s="8" t="str">
        <f t="shared" si="1"/>
        <v>Coltin Morrow</v>
      </c>
      <c r="B5664" s="51" t="s">
        <v>34766</v>
      </c>
      <c r="C5664" s="51" t="s">
        <v>32374</v>
      </c>
      <c r="D5664" s="2" t="s">
        <v>6478</v>
      </c>
      <c r="E5664" s="51" t="s">
        <v>34767</v>
      </c>
      <c r="F5664" s="51" t="s">
        <v>3309</v>
      </c>
      <c r="G5664" s="51" t="s">
        <v>32225</v>
      </c>
      <c r="H5664" s="51" t="s">
        <v>34768</v>
      </c>
      <c r="I5664" s="51" t="s">
        <v>937</v>
      </c>
      <c r="J5664" s="66">
        <v>3.3</v>
      </c>
      <c r="K5664" s="51" t="s">
        <v>34769</v>
      </c>
      <c r="L5664" s="51" t="s">
        <v>86</v>
      </c>
      <c r="M5664" s="51" t="s">
        <v>86</v>
      </c>
      <c r="N5664" s="51" t="s">
        <v>34785</v>
      </c>
      <c r="O5664" s="51" t="s">
        <v>52</v>
      </c>
      <c r="P5664" s="51"/>
      <c r="Q5664" s="51"/>
      <c r="R5664" s="51" t="s">
        <v>30672</v>
      </c>
      <c r="S5664" s="51" t="s">
        <v>14191</v>
      </c>
      <c r="T5664" s="11" t="str">
        <f t="shared" si="2"/>
        <v>Coltin Morrow</v>
      </c>
      <c r="U5664" s="51" t="s">
        <v>76</v>
      </c>
      <c r="V5664" s="51" t="s">
        <v>86</v>
      </c>
      <c r="W5664" s="51" t="s">
        <v>86</v>
      </c>
      <c r="X5664" s="51" t="s">
        <v>34774</v>
      </c>
      <c r="Y5664" s="51" t="s">
        <v>60</v>
      </c>
      <c r="Z5664" s="56" t="s">
        <v>34783</v>
      </c>
      <c r="AA5664" s="51" t="s">
        <v>60</v>
      </c>
      <c r="AB5664" s="51" t="s">
        <v>60</v>
      </c>
      <c r="AC5664" s="56" t="s">
        <v>34786</v>
      </c>
      <c r="AD5664" s="56" t="s">
        <v>34784</v>
      </c>
      <c r="AE5664" s="51" t="s">
        <v>34775</v>
      </c>
      <c r="AF5664" s="51" t="s">
        <v>34776</v>
      </c>
      <c r="AG5664" s="51" t="s">
        <v>6492</v>
      </c>
      <c r="AH5664" s="51" t="s">
        <v>194</v>
      </c>
      <c r="AI5664" s="51" t="s">
        <v>233</v>
      </c>
      <c r="AJ5664" s="51" t="s">
        <v>86</v>
      </c>
      <c r="AK5664" s="51" t="s">
        <v>34777</v>
      </c>
      <c r="AL5664" s="51" t="s">
        <v>1943</v>
      </c>
      <c r="AM5664" s="51" t="s">
        <v>4984</v>
      </c>
      <c r="AN5664" s="51" t="s">
        <v>34778</v>
      </c>
      <c r="AO5664" s="51" t="s">
        <v>34779</v>
      </c>
      <c r="AP5664" s="2" t="s">
        <v>34776</v>
      </c>
      <c r="AQ5664" s="68">
        <v>1043.0</v>
      </c>
    </row>
    <row r="5665">
      <c r="A5665" s="8" t="str">
        <f t="shared" si="1"/>
        <v>Joshua Reed</v>
      </c>
      <c r="B5665" s="51" t="s">
        <v>34787</v>
      </c>
      <c r="C5665" s="51" t="s">
        <v>32374</v>
      </c>
      <c r="D5665" s="2" t="s">
        <v>6478</v>
      </c>
      <c r="E5665" s="8" t="s">
        <v>6512</v>
      </c>
      <c r="F5665" s="8" t="s">
        <v>3309</v>
      </c>
      <c r="G5665" s="51" t="s">
        <v>32225</v>
      </c>
      <c r="H5665" s="8" t="s">
        <v>34788</v>
      </c>
      <c r="I5665" s="8" t="s">
        <v>49</v>
      </c>
      <c r="J5665" s="10">
        <v>2.65</v>
      </c>
      <c r="K5665" s="8" t="s">
        <v>34789</v>
      </c>
      <c r="L5665" s="8"/>
      <c r="M5665" s="8"/>
      <c r="N5665" s="51" t="s">
        <v>34790</v>
      </c>
      <c r="O5665" s="51" t="s">
        <v>52</v>
      </c>
      <c r="P5665" s="51"/>
      <c r="Q5665" s="51"/>
      <c r="R5665" s="8" t="s">
        <v>1029</v>
      </c>
      <c r="S5665" s="8" t="s">
        <v>3777</v>
      </c>
      <c r="T5665" s="11" t="str">
        <f t="shared" si="2"/>
        <v>Joshua Reed</v>
      </c>
      <c r="U5665" s="8" t="s">
        <v>55</v>
      </c>
      <c r="V5665" s="51" t="s">
        <v>34791</v>
      </c>
      <c r="W5665" s="51"/>
      <c r="X5665" s="8" t="s">
        <v>34792</v>
      </c>
      <c r="Y5665" s="51" t="s">
        <v>60</v>
      </c>
      <c r="Z5665" s="56" t="s">
        <v>34793</v>
      </c>
      <c r="AA5665" s="51" t="s">
        <v>60</v>
      </c>
      <c r="AB5665" s="56" t="s">
        <v>34794</v>
      </c>
      <c r="AC5665" s="51" t="s">
        <v>60</v>
      </c>
      <c r="AD5665" s="56" t="s">
        <v>34795</v>
      </c>
      <c r="AE5665" s="51" t="s">
        <v>34796</v>
      </c>
      <c r="AF5665" s="8" t="s">
        <v>34797</v>
      </c>
      <c r="AG5665" s="8" t="s">
        <v>6492</v>
      </c>
      <c r="AH5665" s="8" t="s">
        <v>654</v>
      </c>
      <c r="AI5665" s="8" t="s">
        <v>66</v>
      </c>
      <c r="AJ5665" s="8" t="s">
        <v>67</v>
      </c>
      <c r="AK5665" s="8"/>
      <c r="AL5665" s="8"/>
      <c r="AM5665" s="8"/>
      <c r="AN5665" s="8" t="s">
        <v>15455</v>
      </c>
      <c r="AO5665" s="8" t="s">
        <v>34798</v>
      </c>
      <c r="AP5665" s="9" t="s">
        <v>34797</v>
      </c>
      <c r="AQ5665" s="11">
        <v>1464.0</v>
      </c>
    </row>
    <row r="5666">
      <c r="A5666" s="8" t="str">
        <f t="shared" si="1"/>
        <v>Darnez Stokes</v>
      </c>
      <c r="B5666" s="8" t="s">
        <v>34787</v>
      </c>
      <c r="C5666" s="51" t="s">
        <v>32374</v>
      </c>
      <c r="D5666" s="2" t="s">
        <v>6478</v>
      </c>
      <c r="E5666" s="13" t="s">
        <v>6512</v>
      </c>
      <c r="F5666" s="13" t="s">
        <v>3309</v>
      </c>
      <c r="G5666" s="51" t="s">
        <v>32225</v>
      </c>
      <c r="H5666" s="8" t="s">
        <v>34788</v>
      </c>
      <c r="I5666" s="8" t="s">
        <v>49</v>
      </c>
      <c r="J5666" s="10">
        <v>2.65</v>
      </c>
      <c r="K5666" s="8" t="s">
        <v>34789</v>
      </c>
      <c r="L5666" s="8"/>
      <c r="M5666" s="8"/>
      <c r="N5666" s="51" t="s">
        <v>34799</v>
      </c>
      <c r="O5666" s="51" t="s">
        <v>52</v>
      </c>
      <c r="P5666" s="51"/>
      <c r="Q5666" s="51"/>
      <c r="R5666" s="57" t="s">
        <v>34800</v>
      </c>
      <c r="S5666" s="57" t="s">
        <v>29694</v>
      </c>
      <c r="T5666" s="11" t="str">
        <f t="shared" si="2"/>
        <v>Darnez Stokes</v>
      </c>
      <c r="U5666" s="57" t="s">
        <v>160</v>
      </c>
      <c r="V5666" s="51"/>
      <c r="W5666" s="51"/>
      <c r="X5666" s="8" t="s">
        <v>34792</v>
      </c>
      <c r="Y5666" s="51" t="s">
        <v>60</v>
      </c>
      <c r="Z5666" s="51" t="s">
        <v>60</v>
      </c>
      <c r="AA5666" s="51" t="s">
        <v>60</v>
      </c>
      <c r="AB5666" s="56" t="s">
        <v>34794</v>
      </c>
      <c r="AC5666" s="56" t="s">
        <v>34801</v>
      </c>
      <c r="AD5666" s="56" t="s">
        <v>34795</v>
      </c>
      <c r="AE5666" s="51" t="s">
        <v>34796</v>
      </c>
      <c r="AF5666" s="13" t="s">
        <v>34797</v>
      </c>
      <c r="AG5666" s="13" t="s">
        <v>6492</v>
      </c>
      <c r="AH5666" s="13" t="s">
        <v>654</v>
      </c>
      <c r="AI5666" s="8" t="s">
        <v>66</v>
      </c>
      <c r="AJ5666" s="8" t="s">
        <v>67</v>
      </c>
      <c r="AK5666" s="8"/>
      <c r="AL5666" s="8"/>
      <c r="AM5666" s="8"/>
      <c r="AN5666" s="8" t="s">
        <v>15455</v>
      </c>
      <c r="AO5666" s="8" t="s">
        <v>34798</v>
      </c>
      <c r="AP5666" s="9" t="s">
        <v>34797</v>
      </c>
      <c r="AQ5666" s="11">
        <v>1464.0</v>
      </c>
    </row>
    <row r="5667">
      <c r="A5667" s="8" t="str">
        <f t="shared" si="1"/>
        <v>Proleine Williams</v>
      </c>
      <c r="B5667" s="8" t="s">
        <v>34802</v>
      </c>
      <c r="C5667" s="51" t="s">
        <v>33435</v>
      </c>
      <c r="D5667" s="2" t="s">
        <v>6478</v>
      </c>
      <c r="E5667" s="51" t="s">
        <v>6512</v>
      </c>
      <c r="F5667" s="51" t="s">
        <v>3309</v>
      </c>
      <c r="G5667" s="51" t="s">
        <v>32225</v>
      </c>
      <c r="H5667" s="51" t="s">
        <v>34803</v>
      </c>
      <c r="I5667" s="59" t="s">
        <v>219</v>
      </c>
      <c r="J5667" s="60">
        <v>3.24</v>
      </c>
      <c r="K5667" s="51" t="s">
        <v>34804</v>
      </c>
      <c r="L5667" s="51"/>
      <c r="M5667" s="51"/>
      <c r="N5667" s="51" t="s">
        <v>34805</v>
      </c>
      <c r="O5667" s="51" t="s">
        <v>52</v>
      </c>
      <c r="P5667" s="51" t="s">
        <v>959</v>
      </c>
      <c r="Q5667" s="51"/>
      <c r="R5667" s="51" t="s">
        <v>34806</v>
      </c>
      <c r="S5667" s="51" t="s">
        <v>1878</v>
      </c>
      <c r="T5667" s="11" t="str">
        <f t="shared" si="2"/>
        <v>Proleine Williams</v>
      </c>
      <c r="U5667" s="51" t="s">
        <v>55</v>
      </c>
      <c r="V5667" s="51" t="s">
        <v>34807</v>
      </c>
      <c r="W5667" s="51" t="s">
        <v>34808</v>
      </c>
      <c r="X5667" s="51" t="s">
        <v>34809</v>
      </c>
      <c r="Y5667" s="51" t="s">
        <v>60</v>
      </c>
      <c r="Z5667" s="56" t="s">
        <v>34810</v>
      </c>
      <c r="AA5667" s="51" t="s">
        <v>60</v>
      </c>
      <c r="AB5667" s="51" t="s">
        <v>60</v>
      </c>
      <c r="AC5667" s="51" t="s">
        <v>60</v>
      </c>
      <c r="AD5667" s="56" t="s">
        <v>34811</v>
      </c>
      <c r="AE5667" s="51" t="s">
        <v>34812</v>
      </c>
      <c r="AF5667" s="51" t="s">
        <v>34813</v>
      </c>
      <c r="AG5667" s="51" t="s">
        <v>6492</v>
      </c>
      <c r="AH5667" s="51" t="s">
        <v>654</v>
      </c>
      <c r="AI5667" s="51" t="s">
        <v>233</v>
      </c>
      <c r="AJ5667" s="51"/>
      <c r="AK5667" s="59" t="s">
        <v>3728</v>
      </c>
      <c r="AL5667" s="59" t="s">
        <v>5079</v>
      </c>
      <c r="AM5667" s="59" t="s">
        <v>1115</v>
      </c>
      <c r="AN5667" s="59" t="s">
        <v>34814</v>
      </c>
      <c r="AO5667" s="59" t="s">
        <v>34815</v>
      </c>
      <c r="AP5667" s="14" t="s">
        <v>34813</v>
      </c>
      <c r="AQ5667" s="68">
        <v>4632.0</v>
      </c>
    </row>
    <row r="5668">
      <c r="A5668" s="8" t="str">
        <f t="shared" si="1"/>
        <v>Mayson DeRousse</v>
      </c>
      <c r="B5668" s="8" t="s">
        <v>34802</v>
      </c>
      <c r="C5668" s="51" t="s">
        <v>33435</v>
      </c>
      <c r="D5668" s="2" t="s">
        <v>6478</v>
      </c>
      <c r="E5668" s="8" t="s">
        <v>6512</v>
      </c>
      <c r="F5668" s="8" t="s">
        <v>3309</v>
      </c>
      <c r="G5668" s="51" t="s">
        <v>32225</v>
      </c>
      <c r="H5668" s="8" t="s">
        <v>34803</v>
      </c>
      <c r="I5668" s="8" t="s">
        <v>219</v>
      </c>
      <c r="J5668" s="10">
        <v>3.24</v>
      </c>
      <c r="K5668" s="8" t="s">
        <v>34804</v>
      </c>
      <c r="L5668" s="8"/>
      <c r="M5668" s="8"/>
      <c r="N5668" s="51" t="s">
        <v>34816</v>
      </c>
      <c r="O5668" s="51" t="s">
        <v>52</v>
      </c>
      <c r="P5668" s="51"/>
      <c r="Q5668" s="51"/>
      <c r="R5668" s="51" t="s">
        <v>34817</v>
      </c>
      <c r="S5668" s="51" t="s">
        <v>34818</v>
      </c>
      <c r="T5668" s="11" t="str">
        <f t="shared" si="2"/>
        <v>Mayson DeRousse</v>
      </c>
      <c r="U5668" s="51" t="s">
        <v>33775</v>
      </c>
      <c r="V5668" s="51"/>
      <c r="W5668" s="51"/>
      <c r="X5668" s="8" t="s">
        <v>34809</v>
      </c>
      <c r="Y5668" s="51" t="s">
        <v>60</v>
      </c>
      <c r="Z5668" s="56" t="s">
        <v>34819</v>
      </c>
      <c r="AA5668" s="51" t="s">
        <v>60</v>
      </c>
      <c r="AB5668" s="56" t="s">
        <v>34820</v>
      </c>
      <c r="AC5668" s="51" t="s">
        <v>60</v>
      </c>
      <c r="AD5668" s="56" t="s">
        <v>34821</v>
      </c>
      <c r="AE5668" s="51" t="s">
        <v>34812</v>
      </c>
      <c r="AF5668" s="8" t="s">
        <v>34813</v>
      </c>
      <c r="AG5668" s="8" t="s">
        <v>6492</v>
      </c>
      <c r="AH5668" s="8" t="s">
        <v>654</v>
      </c>
      <c r="AI5668" s="8" t="s">
        <v>233</v>
      </c>
      <c r="AJ5668" s="8"/>
      <c r="AK5668" s="8" t="s">
        <v>3728</v>
      </c>
      <c r="AL5668" s="8" t="s">
        <v>5079</v>
      </c>
      <c r="AM5668" s="8" t="s">
        <v>1115</v>
      </c>
      <c r="AN5668" s="8" t="s">
        <v>34814</v>
      </c>
      <c r="AO5668" s="8" t="s">
        <v>34815</v>
      </c>
      <c r="AP5668" s="15" t="s">
        <v>34813</v>
      </c>
      <c r="AQ5668" s="11">
        <v>4632.0</v>
      </c>
    </row>
    <row r="5669">
      <c r="A5669" s="8" t="str">
        <f t="shared" si="1"/>
        <v>Blake Thebeau</v>
      </c>
      <c r="B5669" s="8" t="s">
        <v>34802</v>
      </c>
      <c r="C5669" s="51" t="s">
        <v>33435</v>
      </c>
      <c r="D5669" s="2" t="s">
        <v>6478</v>
      </c>
      <c r="E5669" s="8" t="s">
        <v>6512</v>
      </c>
      <c r="F5669" s="8" t="s">
        <v>3309</v>
      </c>
      <c r="G5669" s="51" t="s">
        <v>32225</v>
      </c>
      <c r="H5669" s="8" t="s">
        <v>34803</v>
      </c>
      <c r="I5669" s="8" t="s">
        <v>219</v>
      </c>
      <c r="J5669" s="10">
        <v>3.24</v>
      </c>
      <c r="K5669" s="8" t="s">
        <v>34804</v>
      </c>
      <c r="L5669" s="8"/>
      <c r="M5669" s="8"/>
      <c r="N5669" s="51" t="s">
        <v>34822</v>
      </c>
      <c r="O5669" s="51" t="s">
        <v>52</v>
      </c>
      <c r="P5669" s="51"/>
      <c r="Q5669" s="51"/>
      <c r="R5669" s="51" t="s">
        <v>2140</v>
      </c>
      <c r="S5669" s="51" t="s">
        <v>34823</v>
      </c>
      <c r="T5669" s="11" t="str">
        <f t="shared" si="2"/>
        <v>Blake Thebeau</v>
      </c>
      <c r="U5669" s="8" t="s">
        <v>76</v>
      </c>
      <c r="V5669" s="51" t="s">
        <v>34824</v>
      </c>
      <c r="W5669" s="51"/>
      <c r="X5669" s="8" t="s">
        <v>34809</v>
      </c>
      <c r="Y5669" s="51" t="s">
        <v>60</v>
      </c>
      <c r="Z5669" s="56" t="s">
        <v>34819</v>
      </c>
      <c r="AA5669" s="51" t="s">
        <v>60</v>
      </c>
      <c r="AB5669" s="56" t="s">
        <v>34820</v>
      </c>
      <c r="AC5669" s="51" t="s">
        <v>60</v>
      </c>
      <c r="AD5669" s="56" t="s">
        <v>34821</v>
      </c>
      <c r="AE5669" s="51" t="s">
        <v>34812</v>
      </c>
      <c r="AF5669" s="8" t="s">
        <v>34813</v>
      </c>
      <c r="AG5669" s="8" t="s">
        <v>6492</v>
      </c>
      <c r="AH5669" s="8" t="s">
        <v>654</v>
      </c>
      <c r="AI5669" s="8" t="s">
        <v>233</v>
      </c>
      <c r="AJ5669" s="8"/>
      <c r="AK5669" s="8" t="s">
        <v>3728</v>
      </c>
      <c r="AL5669" s="8" t="s">
        <v>5079</v>
      </c>
      <c r="AM5669" s="8" t="s">
        <v>1115</v>
      </c>
      <c r="AN5669" s="8" t="s">
        <v>34814</v>
      </c>
      <c r="AO5669" s="8" t="s">
        <v>34815</v>
      </c>
      <c r="AP5669" s="15" t="s">
        <v>34813</v>
      </c>
      <c r="AQ5669" s="11">
        <v>4632.0</v>
      </c>
    </row>
    <row r="5670">
      <c r="A5670" s="8" t="str">
        <f t="shared" si="1"/>
        <v>Gracie Kopala</v>
      </c>
      <c r="B5670" s="8" t="s">
        <v>34802</v>
      </c>
      <c r="C5670" s="51" t="s">
        <v>33435</v>
      </c>
      <c r="D5670" s="2" t="s">
        <v>6478</v>
      </c>
      <c r="E5670" s="8" t="s">
        <v>6512</v>
      </c>
      <c r="F5670" s="8" t="s">
        <v>3309</v>
      </c>
      <c r="G5670" s="51" t="s">
        <v>32225</v>
      </c>
      <c r="H5670" s="8" t="s">
        <v>34803</v>
      </c>
      <c r="I5670" s="8" t="s">
        <v>219</v>
      </c>
      <c r="J5670" s="10">
        <v>3.24</v>
      </c>
      <c r="K5670" s="8" t="s">
        <v>34804</v>
      </c>
      <c r="L5670" s="8"/>
      <c r="M5670" s="8"/>
      <c r="N5670" s="51" t="s">
        <v>34825</v>
      </c>
      <c r="O5670" s="51" t="s">
        <v>52</v>
      </c>
      <c r="P5670" s="51"/>
      <c r="Q5670" s="51"/>
      <c r="R5670" s="51" t="s">
        <v>34826</v>
      </c>
      <c r="S5670" s="51" t="s">
        <v>34827</v>
      </c>
      <c r="T5670" s="11" t="str">
        <f t="shared" si="2"/>
        <v>Gracie Kopala</v>
      </c>
      <c r="U5670" s="51" t="s">
        <v>76</v>
      </c>
      <c r="V5670" s="51" t="s">
        <v>34828</v>
      </c>
      <c r="W5670" s="51"/>
      <c r="X5670" s="8" t="s">
        <v>34809</v>
      </c>
      <c r="Y5670" s="56" t="s">
        <v>34829</v>
      </c>
      <c r="Z5670" s="56" t="s">
        <v>34819</v>
      </c>
      <c r="AA5670" s="51" t="s">
        <v>60</v>
      </c>
      <c r="AB5670" s="56" t="s">
        <v>34820</v>
      </c>
      <c r="AC5670" s="51" t="s">
        <v>60</v>
      </c>
      <c r="AD5670" s="56" t="s">
        <v>34821</v>
      </c>
      <c r="AE5670" s="51" t="s">
        <v>34812</v>
      </c>
      <c r="AF5670" s="8" t="s">
        <v>34813</v>
      </c>
      <c r="AG5670" s="8" t="s">
        <v>6492</v>
      </c>
      <c r="AH5670" s="8" t="s">
        <v>654</v>
      </c>
      <c r="AI5670" s="8" t="s">
        <v>233</v>
      </c>
      <c r="AJ5670" s="8"/>
      <c r="AK5670" s="8" t="s">
        <v>3728</v>
      </c>
      <c r="AL5670" s="8" t="s">
        <v>5079</v>
      </c>
      <c r="AM5670" s="8" t="s">
        <v>1115</v>
      </c>
      <c r="AN5670" s="8" t="s">
        <v>34814</v>
      </c>
      <c r="AO5670" s="8" t="s">
        <v>34815</v>
      </c>
      <c r="AP5670" s="15" t="s">
        <v>34813</v>
      </c>
      <c r="AQ5670" s="11">
        <v>4632.0</v>
      </c>
    </row>
    <row r="5671">
      <c r="A5671" s="8" t="str">
        <f t="shared" si="1"/>
        <v>Luara Baracaldo</v>
      </c>
      <c r="B5671" s="51" t="s">
        <v>34802</v>
      </c>
      <c r="C5671" s="51" t="s">
        <v>33435</v>
      </c>
      <c r="D5671" s="2" t="s">
        <v>6478</v>
      </c>
      <c r="E5671" s="8" t="s">
        <v>6512</v>
      </c>
      <c r="F5671" s="8" t="s">
        <v>3309</v>
      </c>
      <c r="G5671" s="51" t="s">
        <v>32225</v>
      </c>
      <c r="H5671" s="8" t="s">
        <v>34803</v>
      </c>
      <c r="I5671" s="8" t="s">
        <v>219</v>
      </c>
      <c r="J5671" s="10">
        <v>3.24</v>
      </c>
      <c r="K5671" s="8" t="s">
        <v>34804</v>
      </c>
      <c r="L5671" s="8"/>
      <c r="M5671" s="8"/>
      <c r="N5671" s="51" t="s">
        <v>34830</v>
      </c>
      <c r="O5671" s="51" t="s">
        <v>52</v>
      </c>
      <c r="P5671" s="51"/>
      <c r="Q5671" s="51"/>
      <c r="R5671" s="51" t="s">
        <v>34831</v>
      </c>
      <c r="S5671" s="51" t="s">
        <v>34832</v>
      </c>
      <c r="T5671" s="11" t="str">
        <f t="shared" si="2"/>
        <v>Luara Baracaldo</v>
      </c>
      <c r="U5671" s="51" t="s">
        <v>76</v>
      </c>
      <c r="V5671" s="51"/>
      <c r="W5671" s="51"/>
      <c r="X5671" s="51" t="s">
        <v>34809</v>
      </c>
      <c r="Y5671" s="51" t="s">
        <v>60</v>
      </c>
      <c r="Z5671" s="56" t="s">
        <v>34819</v>
      </c>
      <c r="AA5671" s="51" t="s">
        <v>60</v>
      </c>
      <c r="AB5671" s="56" t="s">
        <v>34833</v>
      </c>
      <c r="AC5671" s="51" t="s">
        <v>60</v>
      </c>
      <c r="AD5671" s="56" t="s">
        <v>34811</v>
      </c>
      <c r="AE5671" s="51" t="s">
        <v>34812</v>
      </c>
      <c r="AF5671" s="8" t="s">
        <v>34813</v>
      </c>
      <c r="AG5671" s="8" t="s">
        <v>6492</v>
      </c>
      <c r="AH5671" s="8" t="s">
        <v>654</v>
      </c>
      <c r="AI5671" s="8" t="s">
        <v>233</v>
      </c>
      <c r="AJ5671" s="8"/>
      <c r="AK5671" s="8" t="s">
        <v>3728</v>
      </c>
      <c r="AL5671" s="8" t="s">
        <v>5079</v>
      </c>
      <c r="AM5671" s="8" t="s">
        <v>1115</v>
      </c>
      <c r="AN5671" s="8" t="s">
        <v>34814</v>
      </c>
      <c r="AO5671" s="8" t="s">
        <v>34815</v>
      </c>
      <c r="AP5671" s="9" t="s">
        <v>34813</v>
      </c>
      <c r="AQ5671" s="11">
        <v>4632.0</v>
      </c>
    </row>
    <row r="5672">
      <c r="A5672" s="8" t="str">
        <f t="shared" si="1"/>
        <v>Dragan Omcikus</v>
      </c>
      <c r="B5672" s="51" t="s">
        <v>34802</v>
      </c>
      <c r="C5672" s="51" t="s">
        <v>33435</v>
      </c>
      <c r="D5672" s="2" t="s">
        <v>6478</v>
      </c>
      <c r="E5672" s="8" t="s">
        <v>6512</v>
      </c>
      <c r="F5672" s="8" t="s">
        <v>3309</v>
      </c>
      <c r="G5672" s="51" t="s">
        <v>32225</v>
      </c>
      <c r="H5672" s="8" t="s">
        <v>34803</v>
      </c>
      <c r="I5672" s="8" t="s">
        <v>219</v>
      </c>
      <c r="J5672" s="10">
        <v>3.24</v>
      </c>
      <c r="K5672" s="8" t="s">
        <v>34804</v>
      </c>
      <c r="L5672" s="8"/>
      <c r="M5672" s="8"/>
      <c r="N5672" s="51" t="s">
        <v>34834</v>
      </c>
      <c r="O5672" s="51" t="s">
        <v>52</v>
      </c>
      <c r="P5672" s="51"/>
      <c r="Q5672" s="51"/>
      <c r="R5672" s="51" t="s">
        <v>34835</v>
      </c>
      <c r="S5672" s="51" t="s">
        <v>34836</v>
      </c>
      <c r="T5672" s="11" t="str">
        <f t="shared" si="2"/>
        <v>Dragan Omcikus</v>
      </c>
      <c r="U5672" s="51" t="s">
        <v>76</v>
      </c>
      <c r="V5672" s="51"/>
      <c r="W5672" s="51"/>
      <c r="X5672" s="51" t="s">
        <v>34809</v>
      </c>
      <c r="Y5672" s="51" t="s">
        <v>60</v>
      </c>
      <c r="Z5672" s="56" t="s">
        <v>34819</v>
      </c>
      <c r="AA5672" s="51" t="s">
        <v>60</v>
      </c>
      <c r="AB5672" s="56" t="s">
        <v>34833</v>
      </c>
      <c r="AC5672" s="51" t="s">
        <v>60</v>
      </c>
      <c r="AD5672" s="56" t="s">
        <v>34811</v>
      </c>
      <c r="AE5672" s="51" t="s">
        <v>34812</v>
      </c>
      <c r="AF5672" s="8" t="s">
        <v>34813</v>
      </c>
      <c r="AG5672" s="8" t="s">
        <v>6492</v>
      </c>
      <c r="AH5672" s="8" t="s">
        <v>654</v>
      </c>
      <c r="AI5672" s="8" t="s">
        <v>233</v>
      </c>
      <c r="AJ5672" s="8"/>
      <c r="AK5672" s="8" t="s">
        <v>3728</v>
      </c>
      <c r="AL5672" s="8" t="s">
        <v>5079</v>
      </c>
      <c r="AM5672" s="8" t="s">
        <v>1115</v>
      </c>
      <c r="AN5672" s="8" t="s">
        <v>34814</v>
      </c>
      <c r="AO5672" s="8" t="s">
        <v>34815</v>
      </c>
      <c r="AP5672" s="9" t="s">
        <v>34813</v>
      </c>
      <c r="AQ5672" s="11">
        <v>4632.0</v>
      </c>
    </row>
    <row r="5673">
      <c r="A5673" s="8" t="str">
        <f t="shared" si="1"/>
        <v>Filip Petrovic</v>
      </c>
      <c r="B5673" s="51" t="s">
        <v>34802</v>
      </c>
      <c r="C5673" s="51" t="s">
        <v>33435</v>
      </c>
      <c r="D5673" s="2" t="s">
        <v>6478</v>
      </c>
      <c r="E5673" s="8" t="s">
        <v>6512</v>
      </c>
      <c r="F5673" s="8" t="s">
        <v>3309</v>
      </c>
      <c r="G5673" s="51" t="s">
        <v>32225</v>
      </c>
      <c r="H5673" s="8" t="s">
        <v>34803</v>
      </c>
      <c r="I5673" s="8" t="s">
        <v>219</v>
      </c>
      <c r="J5673" s="10">
        <v>3.24</v>
      </c>
      <c r="K5673" s="8" t="s">
        <v>34804</v>
      </c>
      <c r="L5673" s="8"/>
      <c r="M5673" s="8"/>
      <c r="N5673" s="51" t="s">
        <v>34837</v>
      </c>
      <c r="O5673" s="51" t="s">
        <v>52</v>
      </c>
      <c r="P5673" s="51"/>
      <c r="Q5673" s="51"/>
      <c r="R5673" s="51" t="s">
        <v>34838</v>
      </c>
      <c r="S5673" s="51" t="s">
        <v>34839</v>
      </c>
      <c r="T5673" s="11" t="str">
        <f t="shared" si="2"/>
        <v>Filip Petrovic</v>
      </c>
      <c r="U5673" s="51" t="s">
        <v>76</v>
      </c>
      <c r="V5673" s="51"/>
      <c r="W5673" s="51"/>
      <c r="X5673" s="51" t="s">
        <v>34809</v>
      </c>
      <c r="Y5673" s="51" t="s">
        <v>60</v>
      </c>
      <c r="Z5673" s="56" t="s">
        <v>34819</v>
      </c>
      <c r="AA5673" s="51" t="s">
        <v>60</v>
      </c>
      <c r="AB5673" s="56" t="s">
        <v>34833</v>
      </c>
      <c r="AC5673" s="51" t="s">
        <v>60</v>
      </c>
      <c r="AD5673" s="56" t="s">
        <v>34811</v>
      </c>
      <c r="AE5673" s="51" t="s">
        <v>34812</v>
      </c>
      <c r="AF5673" s="8" t="s">
        <v>34813</v>
      </c>
      <c r="AG5673" s="8" t="s">
        <v>6492</v>
      </c>
      <c r="AH5673" s="8" t="s">
        <v>654</v>
      </c>
      <c r="AI5673" s="8" t="s">
        <v>233</v>
      </c>
      <c r="AJ5673" s="8"/>
      <c r="AK5673" s="8" t="s">
        <v>3728</v>
      </c>
      <c r="AL5673" s="8" t="s">
        <v>5079</v>
      </c>
      <c r="AM5673" s="8" t="s">
        <v>1115</v>
      </c>
      <c r="AN5673" s="8" t="s">
        <v>34814</v>
      </c>
      <c r="AO5673" s="8" t="s">
        <v>34815</v>
      </c>
      <c r="AP5673" s="9" t="s">
        <v>34813</v>
      </c>
      <c r="AQ5673" s="11">
        <v>4632.0</v>
      </c>
    </row>
    <row r="5674">
      <c r="A5674" s="8" t="str">
        <f t="shared" si="1"/>
        <v>Jerry McQueen</v>
      </c>
      <c r="B5674" s="51" t="s">
        <v>34802</v>
      </c>
      <c r="C5674" s="51" t="s">
        <v>33435</v>
      </c>
      <c r="D5674" s="2" t="s">
        <v>6478</v>
      </c>
      <c r="E5674" s="8" t="s">
        <v>6512</v>
      </c>
      <c r="F5674" s="8" t="s">
        <v>3309</v>
      </c>
      <c r="G5674" s="51" t="s">
        <v>32225</v>
      </c>
      <c r="H5674" s="8" t="s">
        <v>34840</v>
      </c>
      <c r="I5674" s="8" t="s">
        <v>219</v>
      </c>
      <c r="J5674" s="10">
        <v>3.24</v>
      </c>
      <c r="K5674" s="8" t="s">
        <v>34804</v>
      </c>
      <c r="L5674" s="8"/>
      <c r="M5674" s="8"/>
      <c r="N5674" s="51" t="s">
        <v>34841</v>
      </c>
      <c r="O5674" s="51" t="s">
        <v>52</v>
      </c>
      <c r="P5674" s="51"/>
      <c r="Q5674" s="51"/>
      <c r="R5674" s="51" t="s">
        <v>9262</v>
      </c>
      <c r="S5674" s="51" t="s">
        <v>20268</v>
      </c>
      <c r="T5674" s="11" t="str">
        <f t="shared" si="2"/>
        <v>Jerry McQueen</v>
      </c>
      <c r="U5674" s="51" t="s">
        <v>106</v>
      </c>
      <c r="V5674" s="51" t="s">
        <v>34842</v>
      </c>
      <c r="W5674" s="51" t="s">
        <v>34843</v>
      </c>
      <c r="X5674" s="8" t="s">
        <v>34809</v>
      </c>
      <c r="Y5674" s="51" t="s">
        <v>60</v>
      </c>
      <c r="Z5674" s="56" t="s">
        <v>34819</v>
      </c>
      <c r="AA5674" s="51" t="s">
        <v>60</v>
      </c>
      <c r="AB5674" s="56" t="s">
        <v>34820</v>
      </c>
      <c r="AC5674" s="51" t="s">
        <v>60</v>
      </c>
      <c r="AD5674" s="51" t="s">
        <v>60</v>
      </c>
      <c r="AE5674" s="51" t="s">
        <v>34812</v>
      </c>
      <c r="AF5674" s="8" t="s">
        <v>34813</v>
      </c>
      <c r="AG5674" s="8" t="s">
        <v>6492</v>
      </c>
      <c r="AH5674" s="8" t="s">
        <v>654</v>
      </c>
      <c r="AI5674" s="8" t="s">
        <v>233</v>
      </c>
      <c r="AJ5674" s="8"/>
      <c r="AK5674" s="8" t="s">
        <v>3728</v>
      </c>
      <c r="AL5674" s="8" t="s">
        <v>5079</v>
      </c>
      <c r="AM5674" s="8" t="s">
        <v>1115</v>
      </c>
      <c r="AN5674" s="8" t="s">
        <v>34814</v>
      </c>
      <c r="AO5674" s="8" t="s">
        <v>34815</v>
      </c>
      <c r="AP5674" s="9" t="s">
        <v>34813</v>
      </c>
      <c r="AQ5674" s="11">
        <v>4632.0</v>
      </c>
    </row>
    <row r="5675">
      <c r="A5675" s="8" t="str">
        <f t="shared" si="1"/>
        <v>Trey Peugeot</v>
      </c>
      <c r="B5675" s="51" t="s">
        <v>34802</v>
      </c>
      <c r="C5675" s="51" t="s">
        <v>33435</v>
      </c>
      <c r="D5675" s="2" t="s">
        <v>6478</v>
      </c>
      <c r="E5675" s="8" t="s">
        <v>6512</v>
      </c>
      <c r="F5675" s="8" t="s">
        <v>3309</v>
      </c>
      <c r="G5675" s="51" t="s">
        <v>32225</v>
      </c>
      <c r="H5675" s="8" t="s">
        <v>34803</v>
      </c>
      <c r="I5675" s="8" t="s">
        <v>219</v>
      </c>
      <c r="J5675" s="10">
        <v>3.24</v>
      </c>
      <c r="K5675" s="8" t="s">
        <v>34804</v>
      </c>
      <c r="L5675" s="8"/>
      <c r="M5675" s="8"/>
      <c r="N5675" s="51" t="s">
        <v>34844</v>
      </c>
      <c r="O5675" s="51" t="s">
        <v>52</v>
      </c>
      <c r="P5675" s="51"/>
      <c r="Q5675" s="51"/>
      <c r="R5675" s="51" t="s">
        <v>4302</v>
      </c>
      <c r="S5675" s="51" t="s">
        <v>34845</v>
      </c>
      <c r="T5675" s="11" t="str">
        <f t="shared" si="2"/>
        <v>Trey Peugeot</v>
      </c>
      <c r="U5675" s="51" t="s">
        <v>80</v>
      </c>
      <c r="V5675" s="51" t="s">
        <v>34846</v>
      </c>
      <c r="W5675" s="57" t="s">
        <v>34847</v>
      </c>
      <c r="X5675" s="8" t="s">
        <v>34809</v>
      </c>
      <c r="Y5675" s="51" t="s">
        <v>60</v>
      </c>
      <c r="Z5675" s="56" t="s">
        <v>34848</v>
      </c>
      <c r="AA5675" s="51" t="s">
        <v>60</v>
      </c>
      <c r="AB5675" s="56" t="s">
        <v>34849</v>
      </c>
      <c r="AC5675" s="51" t="s">
        <v>60</v>
      </c>
      <c r="AD5675" s="51" t="s">
        <v>60</v>
      </c>
      <c r="AE5675" s="51" t="s">
        <v>34812</v>
      </c>
      <c r="AF5675" s="8" t="s">
        <v>34813</v>
      </c>
      <c r="AG5675" s="8" t="s">
        <v>6492</v>
      </c>
      <c r="AH5675" s="8" t="s">
        <v>654</v>
      </c>
      <c r="AI5675" s="8" t="s">
        <v>233</v>
      </c>
      <c r="AJ5675" s="8"/>
      <c r="AK5675" s="8" t="s">
        <v>3728</v>
      </c>
      <c r="AL5675" s="8" t="s">
        <v>5079</v>
      </c>
      <c r="AM5675" s="8" t="s">
        <v>1115</v>
      </c>
      <c r="AN5675" s="8" t="s">
        <v>34814</v>
      </c>
      <c r="AO5675" s="8" t="s">
        <v>34815</v>
      </c>
      <c r="AP5675" s="9" t="s">
        <v>34813</v>
      </c>
      <c r="AQ5675" s="11">
        <v>4632.0</v>
      </c>
    </row>
    <row r="5676">
      <c r="A5676" s="8" t="str">
        <f t="shared" si="1"/>
        <v>Scott Roberts</v>
      </c>
      <c r="B5676" s="8" t="s">
        <v>34850</v>
      </c>
      <c r="C5676" s="51" t="s">
        <v>33435</v>
      </c>
      <c r="D5676" s="2" t="s">
        <v>6478</v>
      </c>
      <c r="E5676" s="51" t="s">
        <v>34851</v>
      </c>
      <c r="F5676" s="51" t="s">
        <v>3309</v>
      </c>
      <c r="G5676" s="51" t="s">
        <v>32225</v>
      </c>
      <c r="H5676" s="51" t="s">
        <v>34852</v>
      </c>
      <c r="I5676" s="59" t="s">
        <v>8000</v>
      </c>
      <c r="J5676" s="60">
        <v>2.85</v>
      </c>
      <c r="K5676" s="51" t="s">
        <v>34853</v>
      </c>
      <c r="L5676" s="51"/>
      <c r="M5676" s="51"/>
      <c r="N5676" s="51" t="s">
        <v>34854</v>
      </c>
      <c r="O5676" s="51" t="s">
        <v>52</v>
      </c>
      <c r="P5676" s="51"/>
      <c r="Q5676" s="51"/>
      <c r="R5676" s="51" t="s">
        <v>147</v>
      </c>
      <c r="S5676" s="51" t="s">
        <v>5902</v>
      </c>
      <c r="T5676" s="11" t="str">
        <f t="shared" si="2"/>
        <v>Scott Roberts</v>
      </c>
      <c r="U5676" s="51" t="s">
        <v>55</v>
      </c>
      <c r="V5676" s="51" t="s">
        <v>34855</v>
      </c>
      <c r="W5676" s="51" t="s">
        <v>34856</v>
      </c>
      <c r="X5676" s="51" t="s">
        <v>34857</v>
      </c>
      <c r="Y5676" s="56" t="s">
        <v>34858</v>
      </c>
      <c r="Z5676" s="56" t="s">
        <v>34859</v>
      </c>
      <c r="AA5676" s="56" t="s">
        <v>34860</v>
      </c>
      <c r="AB5676" s="56" t="s">
        <v>34861</v>
      </c>
      <c r="AC5676" s="51" t="s">
        <v>60</v>
      </c>
      <c r="AD5676" s="56" t="s">
        <v>34862</v>
      </c>
      <c r="AE5676" s="51" t="s">
        <v>34863</v>
      </c>
      <c r="AF5676" s="51" t="s">
        <v>34864</v>
      </c>
      <c r="AG5676" s="51" t="s">
        <v>6492</v>
      </c>
      <c r="AH5676" s="51" t="s">
        <v>194</v>
      </c>
      <c r="AI5676" s="51" t="s">
        <v>233</v>
      </c>
      <c r="AJ5676" s="51"/>
      <c r="AK5676" s="59" t="s">
        <v>34865</v>
      </c>
      <c r="AL5676" s="59" t="s">
        <v>13143</v>
      </c>
      <c r="AM5676" s="59" t="s">
        <v>70</v>
      </c>
      <c r="AN5676" s="59" t="s">
        <v>18027</v>
      </c>
      <c r="AO5676" s="59" t="s">
        <v>34866</v>
      </c>
      <c r="AP5676" s="67" t="s">
        <v>34864</v>
      </c>
      <c r="AQ5676" s="68">
        <v>1787.0</v>
      </c>
    </row>
    <row r="5677">
      <c r="A5677" s="8" t="str">
        <f t="shared" si="1"/>
        <v>Steve Lucito</v>
      </c>
      <c r="B5677" s="8" t="s">
        <v>34850</v>
      </c>
      <c r="C5677" s="51" t="s">
        <v>33435</v>
      </c>
      <c r="D5677" s="2" t="s">
        <v>6478</v>
      </c>
      <c r="E5677" s="8" t="s">
        <v>34851</v>
      </c>
      <c r="F5677" s="8" t="s">
        <v>3309</v>
      </c>
      <c r="G5677" s="51" t="s">
        <v>32225</v>
      </c>
      <c r="H5677" s="8" t="s">
        <v>34852</v>
      </c>
      <c r="I5677" s="8" t="s">
        <v>8000</v>
      </c>
      <c r="J5677" s="10">
        <v>2.85</v>
      </c>
      <c r="K5677" s="8" t="s">
        <v>34853</v>
      </c>
      <c r="L5677" s="8"/>
      <c r="M5677" s="8"/>
      <c r="N5677" s="51" t="s">
        <v>34867</v>
      </c>
      <c r="O5677" s="51" t="s">
        <v>52</v>
      </c>
      <c r="P5677" s="51"/>
      <c r="Q5677" s="51"/>
      <c r="R5677" s="57" t="s">
        <v>2591</v>
      </c>
      <c r="S5677" s="57" t="s">
        <v>34868</v>
      </c>
      <c r="T5677" s="11" t="str">
        <f t="shared" si="2"/>
        <v>Steve Lucito</v>
      </c>
      <c r="U5677" s="51" t="s">
        <v>106</v>
      </c>
      <c r="V5677" s="57" t="s">
        <v>34869</v>
      </c>
      <c r="W5677" s="8" t="s">
        <v>34856</v>
      </c>
      <c r="X5677" s="8" t="s">
        <v>34857</v>
      </c>
      <c r="Y5677" s="51" t="s">
        <v>60</v>
      </c>
      <c r="Z5677" s="56" t="s">
        <v>34848</v>
      </c>
      <c r="AA5677" s="51" t="s">
        <v>60</v>
      </c>
      <c r="AB5677" s="56" t="s">
        <v>34849</v>
      </c>
      <c r="AC5677" s="51" t="s">
        <v>60</v>
      </c>
      <c r="AD5677" s="51" t="s">
        <v>60</v>
      </c>
      <c r="AE5677" s="51" t="s">
        <v>34863</v>
      </c>
      <c r="AF5677" s="8" t="s">
        <v>34864</v>
      </c>
      <c r="AG5677" s="8" t="s">
        <v>6492</v>
      </c>
      <c r="AH5677" s="13" t="s">
        <v>194</v>
      </c>
      <c r="AI5677" s="8" t="s">
        <v>233</v>
      </c>
      <c r="AJ5677" s="8"/>
      <c r="AK5677" s="8" t="s">
        <v>34865</v>
      </c>
      <c r="AL5677" s="8" t="s">
        <v>13143</v>
      </c>
      <c r="AM5677" s="8" t="s">
        <v>70</v>
      </c>
      <c r="AN5677" s="8" t="s">
        <v>18027</v>
      </c>
      <c r="AO5677" s="8" t="s">
        <v>34866</v>
      </c>
      <c r="AP5677" s="9" t="s">
        <v>34864</v>
      </c>
      <c r="AQ5677" s="11">
        <v>1787.0</v>
      </c>
    </row>
    <row r="5678">
      <c r="A5678" s="8" t="str">
        <f t="shared" si="1"/>
        <v>AC Willie has been removed. </v>
      </c>
      <c r="B5678" s="8" t="s">
        <v>34850</v>
      </c>
      <c r="C5678" s="51" t="s">
        <v>33435</v>
      </c>
      <c r="D5678" s="2" t="s">
        <v>6478</v>
      </c>
      <c r="E5678" s="8" t="s">
        <v>34851</v>
      </c>
      <c r="F5678" s="8" t="s">
        <v>3309</v>
      </c>
      <c r="G5678" s="51" t="s">
        <v>32225</v>
      </c>
      <c r="H5678" s="8" t="s">
        <v>34852</v>
      </c>
      <c r="I5678" s="8" t="s">
        <v>8000</v>
      </c>
      <c r="J5678" s="10">
        <v>2.85</v>
      </c>
      <c r="K5678" s="8" t="s">
        <v>34853</v>
      </c>
      <c r="L5678" s="8"/>
      <c r="M5678" s="8"/>
      <c r="N5678" s="51" t="s">
        <v>34870</v>
      </c>
      <c r="O5678" s="51" t="s">
        <v>52</v>
      </c>
      <c r="P5678" s="51"/>
      <c r="Q5678" s="51" t="s">
        <v>277</v>
      </c>
      <c r="R5678" s="57" t="s">
        <v>34871</v>
      </c>
      <c r="S5678" s="51"/>
      <c r="T5678" s="11" t="str">
        <f t="shared" si="2"/>
        <v>AC Willie has been removed. </v>
      </c>
      <c r="U5678" s="51"/>
      <c r="V5678" s="51"/>
      <c r="W5678" s="8"/>
      <c r="X5678" s="8" t="s">
        <v>34857</v>
      </c>
      <c r="Y5678" s="51" t="s">
        <v>60</v>
      </c>
      <c r="Z5678" s="56" t="s">
        <v>34848</v>
      </c>
      <c r="AA5678" s="51" t="s">
        <v>60</v>
      </c>
      <c r="AB5678" s="56" t="s">
        <v>34849</v>
      </c>
      <c r="AC5678" s="51" t="s">
        <v>60</v>
      </c>
      <c r="AD5678" s="51" t="s">
        <v>60</v>
      </c>
      <c r="AE5678" s="51" t="s">
        <v>34863</v>
      </c>
      <c r="AF5678" s="8" t="s">
        <v>34864</v>
      </c>
      <c r="AG5678" s="8" t="s">
        <v>6492</v>
      </c>
      <c r="AH5678" s="8" t="s">
        <v>194</v>
      </c>
      <c r="AI5678" s="8" t="s">
        <v>233</v>
      </c>
      <c r="AJ5678" s="8"/>
      <c r="AK5678" s="8" t="s">
        <v>34865</v>
      </c>
      <c r="AL5678" s="8" t="s">
        <v>13143</v>
      </c>
      <c r="AM5678" s="8" t="s">
        <v>70</v>
      </c>
      <c r="AN5678" s="8" t="s">
        <v>18027</v>
      </c>
      <c r="AO5678" s="8" t="s">
        <v>34866</v>
      </c>
      <c r="AP5678" s="9" t="s">
        <v>34864</v>
      </c>
      <c r="AQ5678" s="11">
        <v>1787.0</v>
      </c>
    </row>
    <row r="5679">
      <c r="A5679" s="8" t="str">
        <f t="shared" si="1"/>
        <v>Rikki Hacker</v>
      </c>
      <c r="B5679" s="8" t="s">
        <v>34872</v>
      </c>
      <c r="C5679" s="51" t="s">
        <v>33435</v>
      </c>
      <c r="D5679" s="2" t="s">
        <v>6478</v>
      </c>
      <c r="E5679" s="8" t="s">
        <v>34873</v>
      </c>
      <c r="F5679" s="8" t="s">
        <v>3309</v>
      </c>
      <c r="G5679" s="51" t="s">
        <v>32225</v>
      </c>
      <c r="H5679" s="8" t="s">
        <v>34874</v>
      </c>
      <c r="I5679" s="8" t="s">
        <v>49</v>
      </c>
      <c r="J5679" s="10">
        <v>3.2</v>
      </c>
      <c r="K5679" s="8" t="s">
        <v>32345</v>
      </c>
      <c r="L5679" s="8"/>
      <c r="M5679" s="8"/>
      <c r="N5679" s="51" t="s">
        <v>34875</v>
      </c>
      <c r="O5679" s="51" t="s">
        <v>52</v>
      </c>
      <c r="P5679" s="51"/>
      <c r="Q5679" s="51"/>
      <c r="R5679" s="57" t="s">
        <v>34876</v>
      </c>
      <c r="S5679" s="57" t="s">
        <v>34877</v>
      </c>
      <c r="T5679" s="11" t="str">
        <f t="shared" si="2"/>
        <v>Rikki Hacker</v>
      </c>
      <c r="U5679" s="57" t="s">
        <v>311</v>
      </c>
      <c r="V5679" s="51" t="s">
        <v>34878</v>
      </c>
      <c r="W5679" s="51"/>
      <c r="X5679" s="8" t="s">
        <v>34879</v>
      </c>
      <c r="Y5679" s="51" t="s">
        <v>60</v>
      </c>
      <c r="Z5679" s="56" t="s">
        <v>32350</v>
      </c>
      <c r="AA5679" s="51" t="s">
        <v>60</v>
      </c>
      <c r="AB5679" s="51" t="s">
        <v>60</v>
      </c>
      <c r="AC5679" s="51" t="s">
        <v>60</v>
      </c>
      <c r="AD5679" s="56" t="s">
        <v>32351</v>
      </c>
      <c r="AE5679" s="51" t="s">
        <v>32352</v>
      </c>
      <c r="AF5679" s="8" t="s">
        <v>34880</v>
      </c>
      <c r="AG5679" s="8" t="s">
        <v>6492</v>
      </c>
      <c r="AH5679" s="8" t="s">
        <v>4581</v>
      </c>
      <c r="AI5679" s="8" t="s">
        <v>233</v>
      </c>
      <c r="AJ5679" s="8"/>
      <c r="AK5679" s="8"/>
      <c r="AL5679" s="8"/>
      <c r="AM5679" s="8"/>
      <c r="AN5679" s="8" t="s">
        <v>3244</v>
      </c>
      <c r="AO5679" s="8" t="s">
        <v>34881</v>
      </c>
      <c r="AP5679" s="9" t="s">
        <v>34880</v>
      </c>
      <c r="AQ5679" s="11">
        <v>9857.0</v>
      </c>
    </row>
    <row r="5680">
      <c r="A5680" s="8" t="str">
        <f t="shared" si="1"/>
        <v>Jamal Butler</v>
      </c>
      <c r="B5680" s="51" t="s">
        <v>34872</v>
      </c>
      <c r="C5680" s="51" t="s">
        <v>33435</v>
      </c>
      <c r="D5680" s="2" t="s">
        <v>6478</v>
      </c>
      <c r="E5680" s="8" t="s">
        <v>34873</v>
      </c>
      <c r="F5680" s="8" t="s">
        <v>3309</v>
      </c>
      <c r="G5680" s="51" t="s">
        <v>32225</v>
      </c>
      <c r="H5680" s="8" t="s">
        <v>34874</v>
      </c>
      <c r="I5680" s="8" t="s">
        <v>49</v>
      </c>
      <c r="J5680" s="10">
        <v>3.2</v>
      </c>
      <c r="K5680" s="8" t="s">
        <v>32345</v>
      </c>
      <c r="L5680" s="8"/>
      <c r="M5680" s="8"/>
      <c r="N5680" s="51" t="s">
        <v>34882</v>
      </c>
      <c r="O5680" s="51" t="s">
        <v>52</v>
      </c>
      <c r="P5680" s="51"/>
      <c r="Q5680" s="51"/>
      <c r="R5680" s="51" t="s">
        <v>17698</v>
      </c>
      <c r="S5680" s="51" t="s">
        <v>2945</v>
      </c>
      <c r="T5680" s="11" t="str">
        <f t="shared" si="2"/>
        <v>Jamal Butler</v>
      </c>
      <c r="U5680" s="51" t="s">
        <v>160</v>
      </c>
      <c r="V5680" s="51" t="s">
        <v>34883</v>
      </c>
      <c r="W5680" s="51"/>
      <c r="X5680" s="8" t="s">
        <v>34879</v>
      </c>
      <c r="Y5680" s="51" t="s">
        <v>60</v>
      </c>
      <c r="Z5680" s="51" t="s">
        <v>60</v>
      </c>
      <c r="AA5680" s="51" t="s">
        <v>60</v>
      </c>
      <c r="AB5680" s="51" t="s">
        <v>60</v>
      </c>
      <c r="AC5680" s="51" t="s">
        <v>60</v>
      </c>
      <c r="AD5680" s="51" t="s">
        <v>60</v>
      </c>
      <c r="AE5680" s="51" t="s">
        <v>32352</v>
      </c>
      <c r="AF5680" s="8" t="s">
        <v>34880</v>
      </c>
      <c r="AG5680" s="8" t="s">
        <v>6492</v>
      </c>
      <c r="AH5680" s="8" t="s">
        <v>4581</v>
      </c>
      <c r="AI5680" s="8" t="s">
        <v>233</v>
      </c>
      <c r="AJ5680" s="8"/>
      <c r="AK5680" s="8"/>
      <c r="AL5680" s="8"/>
      <c r="AM5680" s="8"/>
      <c r="AN5680" s="8" t="s">
        <v>3244</v>
      </c>
      <c r="AO5680" s="8" t="s">
        <v>34881</v>
      </c>
      <c r="AP5680" s="9" t="s">
        <v>34880</v>
      </c>
      <c r="AQ5680" s="11">
        <v>9857.0</v>
      </c>
    </row>
    <row r="5681">
      <c r="A5681" s="8" t="str">
        <f t="shared" si="1"/>
        <v>Laura Padgett</v>
      </c>
      <c r="B5681" s="51" t="s">
        <v>34872</v>
      </c>
      <c r="C5681" s="51" t="s">
        <v>33435</v>
      </c>
      <c r="D5681" s="2" t="s">
        <v>6478</v>
      </c>
      <c r="E5681" s="8" t="s">
        <v>34873</v>
      </c>
      <c r="F5681" s="8" t="s">
        <v>3309</v>
      </c>
      <c r="G5681" s="51" t="s">
        <v>32225</v>
      </c>
      <c r="H5681" s="8" t="s">
        <v>34874</v>
      </c>
      <c r="I5681" s="8" t="s">
        <v>49</v>
      </c>
      <c r="J5681" s="10">
        <v>3.2</v>
      </c>
      <c r="K5681" s="8" t="s">
        <v>32345</v>
      </c>
      <c r="L5681" s="8"/>
      <c r="M5681" s="8"/>
      <c r="N5681" s="51" t="s">
        <v>34884</v>
      </c>
      <c r="O5681" s="51" t="s">
        <v>52</v>
      </c>
      <c r="P5681" s="51"/>
      <c r="Q5681" s="51"/>
      <c r="R5681" s="8" t="s">
        <v>2033</v>
      </c>
      <c r="S5681" s="8" t="s">
        <v>4504</v>
      </c>
      <c r="T5681" s="11" t="str">
        <f t="shared" si="2"/>
        <v>Laura Padgett</v>
      </c>
      <c r="U5681" s="8" t="s">
        <v>80</v>
      </c>
      <c r="V5681" s="51" t="s">
        <v>34885</v>
      </c>
      <c r="W5681" s="51"/>
      <c r="X5681" s="8" t="s">
        <v>34879</v>
      </c>
      <c r="Y5681" s="51" t="s">
        <v>60</v>
      </c>
      <c r="Z5681" s="56" t="s">
        <v>32350</v>
      </c>
      <c r="AA5681" s="51" t="s">
        <v>60</v>
      </c>
      <c r="AB5681" s="51" t="s">
        <v>60</v>
      </c>
      <c r="AC5681" s="51" t="s">
        <v>60</v>
      </c>
      <c r="AD5681" s="56" t="s">
        <v>32351</v>
      </c>
      <c r="AE5681" s="51" t="s">
        <v>32352</v>
      </c>
      <c r="AF5681" s="8" t="s">
        <v>34880</v>
      </c>
      <c r="AG5681" s="8" t="s">
        <v>6492</v>
      </c>
      <c r="AH5681" s="8" t="s">
        <v>4581</v>
      </c>
      <c r="AI5681" s="8" t="s">
        <v>233</v>
      </c>
      <c r="AJ5681" s="8"/>
      <c r="AK5681" s="8"/>
      <c r="AL5681" s="8"/>
      <c r="AM5681" s="8"/>
      <c r="AN5681" s="8" t="s">
        <v>3244</v>
      </c>
      <c r="AO5681" s="8" t="s">
        <v>34881</v>
      </c>
      <c r="AP5681" s="9" t="s">
        <v>34880</v>
      </c>
      <c r="AQ5681" s="11">
        <v>9857.0</v>
      </c>
    </row>
    <row r="5682">
      <c r="A5682" s="8" t="str">
        <f t="shared" si="1"/>
        <v>Ronald Stallard</v>
      </c>
      <c r="B5682" s="8" t="s">
        <v>34872</v>
      </c>
      <c r="C5682" s="51" t="s">
        <v>33435</v>
      </c>
      <c r="D5682" s="2" t="s">
        <v>6478</v>
      </c>
      <c r="E5682" s="8" t="s">
        <v>34873</v>
      </c>
      <c r="F5682" s="8" t="s">
        <v>3309</v>
      </c>
      <c r="G5682" s="51" t="s">
        <v>32225</v>
      </c>
      <c r="H5682" s="8" t="s">
        <v>34874</v>
      </c>
      <c r="I5682" s="8" t="s">
        <v>49</v>
      </c>
      <c r="J5682" s="10">
        <v>3.2</v>
      </c>
      <c r="K5682" s="8" t="s">
        <v>32345</v>
      </c>
      <c r="L5682" s="8"/>
      <c r="M5682" s="8"/>
      <c r="N5682" s="51" t="s">
        <v>34886</v>
      </c>
      <c r="O5682" s="51" t="s">
        <v>52</v>
      </c>
      <c r="P5682" s="51"/>
      <c r="Q5682" s="51"/>
      <c r="R5682" s="51" t="s">
        <v>34887</v>
      </c>
      <c r="S5682" s="51" t="s">
        <v>34888</v>
      </c>
      <c r="T5682" s="11" t="str">
        <f t="shared" si="2"/>
        <v>Ronald Stallard</v>
      </c>
      <c r="U5682" s="57" t="s">
        <v>80</v>
      </c>
      <c r="V5682" s="51" t="s">
        <v>34889</v>
      </c>
      <c r="W5682" s="51"/>
      <c r="X5682" s="8" t="s">
        <v>34879</v>
      </c>
      <c r="Y5682" s="51" t="s">
        <v>60</v>
      </c>
      <c r="Z5682" s="56" t="s">
        <v>32350</v>
      </c>
      <c r="AA5682" s="51" t="s">
        <v>60</v>
      </c>
      <c r="AB5682" s="51" t="s">
        <v>60</v>
      </c>
      <c r="AC5682" s="51" t="s">
        <v>60</v>
      </c>
      <c r="AD5682" s="56" t="s">
        <v>34890</v>
      </c>
      <c r="AE5682" s="51" t="s">
        <v>32352</v>
      </c>
      <c r="AF5682" s="8" t="s">
        <v>34880</v>
      </c>
      <c r="AG5682" s="8" t="s">
        <v>6492</v>
      </c>
      <c r="AH5682" s="8" t="s">
        <v>4581</v>
      </c>
      <c r="AI5682" s="8" t="s">
        <v>233</v>
      </c>
      <c r="AJ5682" s="8"/>
      <c r="AK5682" s="8"/>
      <c r="AL5682" s="8"/>
      <c r="AM5682" s="8"/>
      <c r="AN5682" s="8" t="s">
        <v>3244</v>
      </c>
      <c r="AO5682" s="8" t="s">
        <v>34881</v>
      </c>
      <c r="AP5682" s="9" t="s">
        <v>34880</v>
      </c>
      <c r="AQ5682" s="11">
        <v>9857.0</v>
      </c>
    </row>
    <row r="5683">
      <c r="A5683" s="8" t="str">
        <f t="shared" si="1"/>
        <v>Maurice Lewis</v>
      </c>
      <c r="B5683" s="51" t="s">
        <v>34891</v>
      </c>
      <c r="C5683" s="51" t="s">
        <v>32374</v>
      </c>
      <c r="D5683" s="2" t="s">
        <v>6478</v>
      </c>
      <c r="E5683" s="8" t="s">
        <v>6512</v>
      </c>
      <c r="F5683" s="8" t="s">
        <v>3309</v>
      </c>
      <c r="G5683" s="51" t="s">
        <v>32225</v>
      </c>
      <c r="H5683" s="8" t="s">
        <v>34892</v>
      </c>
      <c r="I5683" s="8" t="s">
        <v>49</v>
      </c>
      <c r="J5683" s="10">
        <v>3.74</v>
      </c>
      <c r="K5683" s="8" t="s">
        <v>34893</v>
      </c>
      <c r="L5683" s="8"/>
      <c r="M5683" s="8"/>
      <c r="N5683" s="51" t="s">
        <v>34894</v>
      </c>
      <c r="O5683" s="51" t="s">
        <v>52</v>
      </c>
      <c r="P5683" s="51"/>
      <c r="Q5683" s="51"/>
      <c r="R5683" s="51" t="s">
        <v>11892</v>
      </c>
      <c r="S5683" s="51" t="s">
        <v>5728</v>
      </c>
      <c r="T5683" s="11" t="str">
        <f t="shared" si="2"/>
        <v>Maurice Lewis</v>
      </c>
      <c r="U5683" s="51" t="s">
        <v>55</v>
      </c>
      <c r="V5683" s="51" t="s">
        <v>34895</v>
      </c>
      <c r="W5683" s="51" t="s">
        <v>34896</v>
      </c>
      <c r="X5683" s="8" t="s">
        <v>34897</v>
      </c>
      <c r="Y5683" s="51" t="s">
        <v>60</v>
      </c>
      <c r="Z5683" s="51" t="s">
        <v>60</v>
      </c>
      <c r="AA5683" s="51" t="s">
        <v>60</v>
      </c>
      <c r="AB5683" s="51" t="s">
        <v>60</v>
      </c>
      <c r="AC5683" s="51" t="s">
        <v>60</v>
      </c>
      <c r="AD5683" s="51" t="s">
        <v>60</v>
      </c>
      <c r="AE5683" s="51" t="s">
        <v>34898</v>
      </c>
      <c r="AF5683" s="8" t="s">
        <v>34899</v>
      </c>
      <c r="AG5683" s="8" t="s">
        <v>6492</v>
      </c>
      <c r="AH5683" s="8" t="s">
        <v>654</v>
      </c>
      <c r="AI5683" s="8" t="s">
        <v>233</v>
      </c>
      <c r="AJ5683" s="8"/>
      <c r="AK5683" s="8"/>
      <c r="AL5683" s="8"/>
      <c r="AM5683" s="8"/>
      <c r="AN5683" s="8" t="s">
        <v>34900</v>
      </c>
      <c r="AO5683" s="8" t="s">
        <v>34901</v>
      </c>
      <c r="AP5683" s="9" t="s">
        <v>34899</v>
      </c>
      <c r="AQ5683" s="11">
        <v>539.0</v>
      </c>
    </row>
    <row r="5684">
      <c r="A5684" s="8" t="str">
        <f t="shared" si="1"/>
        <v>Liz Rydell</v>
      </c>
      <c r="B5684" s="51" t="s">
        <v>34891</v>
      </c>
      <c r="C5684" s="51" t="s">
        <v>32374</v>
      </c>
      <c r="D5684" s="2" t="s">
        <v>6478</v>
      </c>
      <c r="E5684" s="8" t="s">
        <v>6512</v>
      </c>
      <c r="F5684" s="8" t="s">
        <v>3309</v>
      </c>
      <c r="G5684" s="51" t="s">
        <v>32225</v>
      </c>
      <c r="H5684" s="8" t="s">
        <v>34892</v>
      </c>
      <c r="I5684" s="8" t="s">
        <v>49</v>
      </c>
      <c r="J5684" s="10">
        <v>3.74</v>
      </c>
      <c r="K5684" s="8" t="s">
        <v>34893</v>
      </c>
      <c r="L5684" s="8"/>
      <c r="M5684" s="8"/>
      <c r="N5684" s="51" t="s">
        <v>34902</v>
      </c>
      <c r="O5684" s="51" t="s">
        <v>52</v>
      </c>
      <c r="P5684" s="51"/>
      <c r="Q5684" s="51"/>
      <c r="R5684" s="51" t="s">
        <v>22710</v>
      </c>
      <c r="S5684" s="51" t="s">
        <v>34903</v>
      </c>
      <c r="T5684" s="11" t="str">
        <f t="shared" si="2"/>
        <v>Liz Rydell</v>
      </c>
      <c r="U5684" s="51" t="s">
        <v>80</v>
      </c>
      <c r="V5684" s="51" t="s">
        <v>34904</v>
      </c>
      <c r="W5684" s="51" t="s">
        <v>34905</v>
      </c>
      <c r="X5684" s="8" t="s">
        <v>34897</v>
      </c>
      <c r="Y5684" s="51" t="s">
        <v>60</v>
      </c>
      <c r="Z5684" s="56" t="s">
        <v>34906</v>
      </c>
      <c r="AA5684" s="51" t="s">
        <v>60</v>
      </c>
      <c r="AB5684" s="51" t="s">
        <v>60</v>
      </c>
      <c r="AC5684" s="51" t="s">
        <v>60</v>
      </c>
      <c r="AD5684" s="51" t="s">
        <v>60</v>
      </c>
      <c r="AE5684" s="51" t="s">
        <v>34898</v>
      </c>
      <c r="AF5684" s="8" t="s">
        <v>34899</v>
      </c>
      <c r="AG5684" s="8" t="s">
        <v>6492</v>
      </c>
      <c r="AH5684" s="8" t="s">
        <v>654</v>
      </c>
      <c r="AI5684" s="8" t="s">
        <v>233</v>
      </c>
      <c r="AJ5684" s="8"/>
      <c r="AK5684" s="8"/>
      <c r="AL5684" s="8"/>
      <c r="AM5684" s="8"/>
      <c r="AN5684" s="8" t="s">
        <v>34900</v>
      </c>
      <c r="AO5684" s="8" t="s">
        <v>34901</v>
      </c>
      <c r="AP5684" s="9" t="s">
        <v>34899</v>
      </c>
      <c r="AQ5684" s="11">
        <v>539.0</v>
      </c>
    </row>
    <row r="5685">
      <c r="A5685" s="8" t="str">
        <f t="shared" si="1"/>
        <v>Tim Cary</v>
      </c>
      <c r="B5685" s="51" t="s">
        <v>34891</v>
      </c>
      <c r="C5685" s="51" t="s">
        <v>32374</v>
      </c>
      <c r="D5685" s="2" t="s">
        <v>6478</v>
      </c>
      <c r="E5685" s="8" t="s">
        <v>6512</v>
      </c>
      <c r="F5685" s="8" t="s">
        <v>3309</v>
      </c>
      <c r="G5685" s="51" t="s">
        <v>32225</v>
      </c>
      <c r="H5685" s="8" t="s">
        <v>34892</v>
      </c>
      <c r="I5685" s="8" t="s">
        <v>49</v>
      </c>
      <c r="J5685" s="10">
        <v>3.74</v>
      </c>
      <c r="K5685" s="8" t="s">
        <v>34893</v>
      </c>
      <c r="L5685" s="8"/>
      <c r="M5685" s="8"/>
      <c r="N5685" s="51" t="s">
        <v>34907</v>
      </c>
      <c r="O5685" s="51" t="s">
        <v>52</v>
      </c>
      <c r="P5685" s="51"/>
      <c r="Q5685" s="51"/>
      <c r="R5685" s="51" t="s">
        <v>153</v>
      </c>
      <c r="S5685" s="51" t="s">
        <v>34908</v>
      </c>
      <c r="T5685" s="11" t="str">
        <f t="shared" si="2"/>
        <v>Tim Cary</v>
      </c>
      <c r="U5685" s="51" t="s">
        <v>80</v>
      </c>
      <c r="V5685" s="51" t="s">
        <v>34909</v>
      </c>
      <c r="W5685" s="51" t="s">
        <v>34910</v>
      </c>
      <c r="X5685" s="8" t="s">
        <v>34897</v>
      </c>
      <c r="Y5685" s="51" t="s">
        <v>60</v>
      </c>
      <c r="Z5685" s="51" t="s">
        <v>60</v>
      </c>
      <c r="AA5685" s="51" t="s">
        <v>60</v>
      </c>
      <c r="AB5685" s="51" t="s">
        <v>60</v>
      </c>
      <c r="AC5685" s="51" t="s">
        <v>60</v>
      </c>
      <c r="AD5685" s="51" t="s">
        <v>60</v>
      </c>
      <c r="AE5685" s="51" t="s">
        <v>34898</v>
      </c>
      <c r="AF5685" s="8" t="s">
        <v>34899</v>
      </c>
      <c r="AG5685" s="8" t="s">
        <v>6492</v>
      </c>
      <c r="AH5685" s="8" t="s">
        <v>654</v>
      </c>
      <c r="AI5685" s="8" t="s">
        <v>233</v>
      </c>
      <c r="AJ5685" s="8"/>
      <c r="AK5685" s="8"/>
      <c r="AL5685" s="8"/>
      <c r="AM5685" s="8"/>
      <c r="AN5685" s="8" t="s">
        <v>34900</v>
      </c>
      <c r="AO5685" s="8" t="s">
        <v>34901</v>
      </c>
      <c r="AP5685" s="9" t="s">
        <v>34899</v>
      </c>
      <c r="AQ5685" s="11">
        <v>539.0</v>
      </c>
    </row>
    <row r="5686">
      <c r="A5686" s="8" t="str">
        <f t="shared" si="1"/>
        <v>Anthony Stockton</v>
      </c>
      <c r="B5686" s="8" t="s">
        <v>34911</v>
      </c>
      <c r="C5686" s="51" t="s">
        <v>33435</v>
      </c>
      <c r="D5686" s="2" t="s">
        <v>6478</v>
      </c>
      <c r="E5686" s="8" t="s">
        <v>4997</v>
      </c>
      <c r="F5686" s="8" t="s">
        <v>3309</v>
      </c>
      <c r="G5686" s="51" t="s">
        <v>32225</v>
      </c>
      <c r="H5686" s="8" t="s">
        <v>34912</v>
      </c>
      <c r="I5686" s="8" t="s">
        <v>11052</v>
      </c>
      <c r="J5686" s="10">
        <v>3.4</v>
      </c>
      <c r="K5686" s="8" t="s">
        <v>34913</v>
      </c>
      <c r="L5686" s="8"/>
      <c r="M5686" s="8"/>
      <c r="N5686" s="51" t="s">
        <v>34914</v>
      </c>
      <c r="O5686" s="51" t="s">
        <v>52</v>
      </c>
      <c r="P5686" s="51"/>
      <c r="Q5686" s="51"/>
      <c r="R5686" s="57" t="s">
        <v>6978</v>
      </c>
      <c r="S5686" s="57" t="s">
        <v>1934</v>
      </c>
      <c r="T5686" s="11" t="str">
        <f t="shared" si="2"/>
        <v>Anthony Stockton</v>
      </c>
      <c r="U5686" s="8" t="s">
        <v>55</v>
      </c>
      <c r="V5686" s="57" t="s">
        <v>34915</v>
      </c>
      <c r="W5686" s="51"/>
      <c r="X5686" s="8" t="s">
        <v>34916</v>
      </c>
      <c r="Y5686" s="56" t="s">
        <v>34917</v>
      </c>
      <c r="Z5686" s="56" t="s">
        <v>34918</v>
      </c>
      <c r="AA5686" s="51" t="s">
        <v>60</v>
      </c>
      <c r="AB5686" s="56" t="s">
        <v>34919</v>
      </c>
      <c r="AC5686" s="51" t="s">
        <v>60</v>
      </c>
      <c r="AD5686" s="56" t="s">
        <v>34920</v>
      </c>
      <c r="AE5686" s="51" t="s">
        <v>34921</v>
      </c>
      <c r="AF5686" s="8" t="s">
        <v>34922</v>
      </c>
      <c r="AG5686" s="8" t="s">
        <v>6492</v>
      </c>
      <c r="AH5686" s="13" t="s">
        <v>194</v>
      </c>
      <c r="AI5686" s="13" t="s">
        <v>233</v>
      </c>
      <c r="AJ5686" s="8"/>
      <c r="AK5686" s="8"/>
      <c r="AL5686" s="8"/>
      <c r="AM5686" s="8"/>
      <c r="AN5686" s="8" t="s">
        <v>34923</v>
      </c>
      <c r="AO5686" s="8" t="s">
        <v>34924</v>
      </c>
      <c r="AP5686" s="15" t="s">
        <v>34922</v>
      </c>
      <c r="AQ5686" s="11">
        <v>973.0</v>
      </c>
    </row>
    <row r="5687">
      <c r="A5687" s="8" t="str">
        <f t="shared" si="1"/>
        <v>Mike Bhat</v>
      </c>
      <c r="B5687" s="51" t="s">
        <v>34911</v>
      </c>
      <c r="C5687" s="51" t="s">
        <v>33435</v>
      </c>
      <c r="D5687" s="2" t="s">
        <v>6478</v>
      </c>
      <c r="E5687" s="8" t="s">
        <v>4997</v>
      </c>
      <c r="F5687" s="8" t="s">
        <v>3309</v>
      </c>
      <c r="G5687" s="51" t="s">
        <v>32225</v>
      </c>
      <c r="H5687" s="8" t="s">
        <v>34925</v>
      </c>
      <c r="I5687" s="8" t="s">
        <v>11052</v>
      </c>
      <c r="J5687" s="10">
        <v>3.4</v>
      </c>
      <c r="K5687" s="8" t="s">
        <v>34913</v>
      </c>
      <c r="L5687" s="8"/>
      <c r="M5687" s="8"/>
      <c r="N5687" s="51" t="s">
        <v>34926</v>
      </c>
      <c r="O5687" s="51" t="s">
        <v>52</v>
      </c>
      <c r="P5687" s="51"/>
      <c r="Q5687" s="51"/>
      <c r="R5687" s="51" t="s">
        <v>1237</v>
      </c>
      <c r="S5687" s="51" t="s">
        <v>34927</v>
      </c>
      <c r="T5687" s="11" t="str">
        <f t="shared" si="2"/>
        <v>Mike Bhat</v>
      </c>
      <c r="U5687" s="51" t="s">
        <v>2907</v>
      </c>
      <c r="V5687" s="51"/>
      <c r="W5687" s="51"/>
      <c r="X5687" s="8" t="s">
        <v>34916</v>
      </c>
      <c r="Y5687" s="51" t="s">
        <v>60</v>
      </c>
      <c r="Z5687" s="56" t="s">
        <v>34918</v>
      </c>
      <c r="AA5687" s="51" t="s">
        <v>60</v>
      </c>
      <c r="AB5687" s="56" t="s">
        <v>34919</v>
      </c>
      <c r="AC5687" s="51" t="s">
        <v>60</v>
      </c>
      <c r="AD5687" s="56" t="s">
        <v>34920</v>
      </c>
      <c r="AE5687" s="51" t="s">
        <v>34921</v>
      </c>
      <c r="AF5687" s="8" t="s">
        <v>34922</v>
      </c>
      <c r="AG5687" s="8" t="s">
        <v>6492</v>
      </c>
      <c r="AH5687" s="8" t="s">
        <v>194</v>
      </c>
      <c r="AI5687" s="8" t="s">
        <v>233</v>
      </c>
      <c r="AJ5687" s="8"/>
      <c r="AK5687" s="8"/>
      <c r="AL5687" s="8"/>
      <c r="AM5687" s="8"/>
      <c r="AN5687" s="8" t="s">
        <v>34923</v>
      </c>
      <c r="AO5687" s="8" t="s">
        <v>34924</v>
      </c>
      <c r="AP5687" s="9" t="s">
        <v>34922</v>
      </c>
      <c r="AQ5687" s="11">
        <v>973.0</v>
      </c>
    </row>
    <row r="5688">
      <c r="A5688" s="8" t="str">
        <f t="shared" si="1"/>
        <v>Greg Keeler</v>
      </c>
      <c r="B5688" s="51" t="s">
        <v>34911</v>
      </c>
      <c r="C5688" s="51" t="s">
        <v>33435</v>
      </c>
      <c r="D5688" s="2" t="s">
        <v>6478</v>
      </c>
      <c r="E5688" s="8" t="s">
        <v>4997</v>
      </c>
      <c r="F5688" s="8" t="s">
        <v>3309</v>
      </c>
      <c r="G5688" s="51" t="s">
        <v>32225</v>
      </c>
      <c r="H5688" s="8" t="s">
        <v>34925</v>
      </c>
      <c r="I5688" s="8" t="s">
        <v>11052</v>
      </c>
      <c r="J5688" s="10">
        <v>3.4</v>
      </c>
      <c r="K5688" s="8" t="s">
        <v>34913</v>
      </c>
      <c r="L5688" s="8"/>
      <c r="M5688" s="8"/>
      <c r="N5688" s="51" t="s">
        <v>34928</v>
      </c>
      <c r="O5688" s="51" t="s">
        <v>52</v>
      </c>
      <c r="P5688" s="51"/>
      <c r="Q5688" s="51"/>
      <c r="R5688" s="51" t="s">
        <v>1720</v>
      </c>
      <c r="S5688" s="51" t="s">
        <v>34929</v>
      </c>
      <c r="T5688" s="11" t="str">
        <f t="shared" si="2"/>
        <v>Greg Keeler</v>
      </c>
      <c r="U5688" s="51" t="s">
        <v>106</v>
      </c>
      <c r="V5688" s="51" t="s">
        <v>34930</v>
      </c>
      <c r="W5688" s="51" t="s">
        <v>34931</v>
      </c>
      <c r="X5688" s="8" t="s">
        <v>34916</v>
      </c>
      <c r="Y5688" s="51" t="s">
        <v>60</v>
      </c>
      <c r="Z5688" s="56" t="s">
        <v>34918</v>
      </c>
      <c r="AA5688" s="51" t="s">
        <v>60</v>
      </c>
      <c r="AB5688" s="56" t="s">
        <v>34919</v>
      </c>
      <c r="AC5688" s="51" t="s">
        <v>60</v>
      </c>
      <c r="AD5688" s="56" t="s">
        <v>34920</v>
      </c>
      <c r="AE5688" s="51" t="s">
        <v>34921</v>
      </c>
      <c r="AF5688" s="8" t="s">
        <v>34922</v>
      </c>
      <c r="AG5688" s="8" t="s">
        <v>6492</v>
      </c>
      <c r="AH5688" s="8" t="s">
        <v>194</v>
      </c>
      <c r="AI5688" s="8" t="s">
        <v>233</v>
      </c>
      <c r="AJ5688" s="8"/>
      <c r="AK5688" s="8"/>
      <c r="AL5688" s="8"/>
      <c r="AM5688" s="8"/>
      <c r="AN5688" s="8" t="s">
        <v>34923</v>
      </c>
      <c r="AO5688" s="8" t="s">
        <v>34924</v>
      </c>
      <c r="AP5688" s="9" t="s">
        <v>34922</v>
      </c>
      <c r="AQ5688" s="11">
        <v>973.0</v>
      </c>
    </row>
    <row r="5689">
      <c r="A5689" s="8" t="str">
        <f t="shared" si="1"/>
        <v>Graduate Asst Jaryl has been removed. </v>
      </c>
      <c r="B5689" s="8" t="s">
        <v>34911</v>
      </c>
      <c r="C5689" s="51" t="s">
        <v>33435</v>
      </c>
      <c r="D5689" s="2" t="s">
        <v>6478</v>
      </c>
      <c r="E5689" s="8" t="s">
        <v>4997</v>
      </c>
      <c r="F5689" s="8" t="s">
        <v>3309</v>
      </c>
      <c r="G5689" s="51" t="s">
        <v>32225</v>
      </c>
      <c r="H5689" s="8" t="s">
        <v>34912</v>
      </c>
      <c r="I5689" s="8" t="s">
        <v>11052</v>
      </c>
      <c r="J5689" s="10">
        <v>3.4</v>
      </c>
      <c r="K5689" s="8" t="s">
        <v>34913</v>
      </c>
      <c r="L5689" s="8"/>
      <c r="M5689" s="8"/>
      <c r="N5689" s="51" t="s">
        <v>34932</v>
      </c>
      <c r="O5689" s="51" t="s">
        <v>52</v>
      </c>
      <c r="P5689" s="51"/>
      <c r="Q5689" s="51" t="s">
        <v>277</v>
      </c>
      <c r="R5689" s="57" t="s">
        <v>34933</v>
      </c>
      <c r="S5689" s="51"/>
      <c r="T5689" s="11" t="str">
        <f t="shared" si="2"/>
        <v>Graduate Asst Jaryl has been removed. </v>
      </c>
      <c r="U5689" s="51"/>
      <c r="V5689" s="51"/>
      <c r="W5689" s="51"/>
      <c r="X5689" s="8" t="s">
        <v>34916</v>
      </c>
      <c r="Y5689" s="51" t="s">
        <v>60</v>
      </c>
      <c r="Z5689" s="56" t="s">
        <v>34934</v>
      </c>
      <c r="AA5689" s="51" t="s">
        <v>60</v>
      </c>
      <c r="AB5689" s="56" t="s">
        <v>34935</v>
      </c>
      <c r="AC5689" s="51" t="s">
        <v>60</v>
      </c>
      <c r="AD5689" s="51" t="s">
        <v>60</v>
      </c>
      <c r="AE5689" s="51" t="s">
        <v>34921</v>
      </c>
      <c r="AF5689" s="8" t="s">
        <v>34922</v>
      </c>
      <c r="AG5689" s="8" t="s">
        <v>6492</v>
      </c>
      <c r="AH5689" s="8" t="s">
        <v>194</v>
      </c>
      <c r="AI5689" s="8" t="s">
        <v>233</v>
      </c>
      <c r="AJ5689" s="8"/>
      <c r="AK5689" s="8"/>
      <c r="AL5689" s="8"/>
      <c r="AM5689" s="8"/>
      <c r="AN5689" s="8" t="s">
        <v>34923</v>
      </c>
      <c r="AO5689" s="8" t="s">
        <v>34924</v>
      </c>
      <c r="AP5689" s="15" t="s">
        <v>34922</v>
      </c>
      <c r="AQ5689" s="11">
        <v>973.0</v>
      </c>
    </row>
    <row r="5690">
      <c r="A5690" s="8" t="str">
        <f t="shared" si="1"/>
        <v>Graduate Asst Lucas has been removed. </v>
      </c>
      <c r="B5690" s="51" t="s">
        <v>34911</v>
      </c>
      <c r="C5690" s="51" t="s">
        <v>33435</v>
      </c>
      <c r="D5690" s="2" t="s">
        <v>6478</v>
      </c>
      <c r="E5690" s="8" t="s">
        <v>4997</v>
      </c>
      <c r="F5690" s="8" t="s">
        <v>3309</v>
      </c>
      <c r="G5690" s="51" t="s">
        <v>32225</v>
      </c>
      <c r="H5690" s="8" t="s">
        <v>34925</v>
      </c>
      <c r="I5690" s="8" t="s">
        <v>11052</v>
      </c>
      <c r="J5690" s="10">
        <v>3.4</v>
      </c>
      <c r="K5690" s="8" t="s">
        <v>34913</v>
      </c>
      <c r="L5690" s="8"/>
      <c r="M5690" s="8"/>
      <c r="N5690" s="51" t="s">
        <v>34936</v>
      </c>
      <c r="O5690" s="51" t="s">
        <v>52</v>
      </c>
      <c r="P5690" s="51"/>
      <c r="Q5690" s="51" t="s">
        <v>277</v>
      </c>
      <c r="R5690" s="51" t="s">
        <v>34937</v>
      </c>
      <c r="S5690" s="51"/>
      <c r="T5690" s="11" t="str">
        <f t="shared" si="2"/>
        <v>Graduate Asst Lucas has been removed. </v>
      </c>
      <c r="U5690" s="51"/>
      <c r="V5690" s="51"/>
      <c r="W5690" s="51"/>
      <c r="X5690" s="8" t="s">
        <v>34916</v>
      </c>
      <c r="Y5690" s="51" t="s">
        <v>60</v>
      </c>
      <c r="Z5690" s="56" t="s">
        <v>34918</v>
      </c>
      <c r="AA5690" s="51" t="s">
        <v>60</v>
      </c>
      <c r="AB5690" s="56" t="s">
        <v>34919</v>
      </c>
      <c r="AC5690" s="51" t="s">
        <v>60</v>
      </c>
      <c r="AD5690" s="56" t="s">
        <v>34920</v>
      </c>
      <c r="AE5690" s="51" t="s">
        <v>34921</v>
      </c>
      <c r="AF5690" s="8" t="s">
        <v>34922</v>
      </c>
      <c r="AG5690" s="8" t="s">
        <v>6492</v>
      </c>
      <c r="AH5690" s="8" t="s">
        <v>194</v>
      </c>
      <c r="AI5690" s="8" t="s">
        <v>233</v>
      </c>
      <c r="AJ5690" s="8"/>
      <c r="AK5690" s="8"/>
      <c r="AL5690" s="8"/>
      <c r="AM5690" s="8"/>
      <c r="AN5690" s="8" t="s">
        <v>34923</v>
      </c>
      <c r="AO5690" s="8" t="s">
        <v>34924</v>
      </c>
      <c r="AP5690" s="9" t="s">
        <v>34922</v>
      </c>
      <c r="AQ5690" s="11">
        <v>973.0</v>
      </c>
    </row>
    <row r="5691">
      <c r="A5691" s="8" t="str">
        <f t="shared" si="1"/>
        <v>Harry Clark</v>
      </c>
      <c r="B5691" s="51" t="s">
        <v>34938</v>
      </c>
      <c r="C5691" s="51" t="s">
        <v>34939</v>
      </c>
      <c r="D5691" s="2" t="s">
        <v>6640</v>
      </c>
      <c r="E5691" s="8" t="s">
        <v>34940</v>
      </c>
      <c r="F5691" s="8" t="s">
        <v>936</v>
      </c>
      <c r="G5691" s="51" t="s">
        <v>32225</v>
      </c>
      <c r="H5691" s="8" t="s">
        <v>34941</v>
      </c>
      <c r="I5691" s="8" t="s">
        <v>1330</v>
      </c>
      <c r="J5691" s="10">
        <v>3.6</v>
      </c>
      <c r="K5691" s="8" t="s">
        <v>34942</v>
      </c>
      <c r="L5691" s="8"/>
      <c r="M5691" s="8"/>
      <c r="N5691" s="51" t="s">
        <v>34943</v>
      </c>
      <c r="O5691" s="51" t="s">
        <v>52</v>
      </c>
      <c r="P5691" s="51"/>
      <c r="Q5691" s="51"/>
      <c r="R5691" s="51" t="s">
        <v>4593</v>
      </c>
      <c r="S5691" s="51" t="s">
        <v>622</v>
      </c>
      <c r="T5691" s="11" t="str">
        <f t="shared" si="2"/>
        <v>Harry Clark</v>
      </c>
      <c r="U5691" s="51" t="s">
        <v>55</v>
      </c>
      <c r="V5691" s="51" t="s">
        <v>34944</v>
      </c>
      <c r="W5691" s="51" t="s">
        <v>34945</v>
      </c>
      <c r="X5691" s="8" t="s">
        <v>34946</v>
      </c>
      <c r="Y5691" s="51" t="s">
        <v>60</v>
      </c>
      <c r="Z5691" s="56" t="s">
        <v>28370</v>
      </c>
      <c r="AA5691" s="51" t="s">
        <v>60</v>
      </c>
      <c r="AB5691" s="56" t="s">
        <v>28371</v>
      </c>
      <c r="AC5691" s="51" t="s">
        <v>60</v>
      </c>
      <c r="AD5691" s="51" t="s">
        <v>60</v>
      </c>
      <c r="AE5691" s="51" t="s">
        <v>34947</v>
      </c>
      <c r="AF5691" s="8" t="s">
        <v>34948</v>
      </c>
      <c r="AG5691" s="8" t="s">
        <v>6656</v>
      </c>
      <c r="AH5691" s="8" t="s">
        <v>232</v>
      </c>
      <c r="AI5691" s="8" t="s">
        <v>233</v>
      </c>
      <c r="AJ5691" s="8"/>
      <c r="AK5691" s="8" t="s">
        <v>478</v>
      </c>
      <c r="AL5691" s="8" t="s">
        <v>234</v>
      </c>
      <c r="AM5691" s="8" t="s">
        <v>4014</v>
      </c>
      <c r="AN5691" s="8" t="s">
        <v>34949</v>
      </c>
      <c r="AO5691" s="8" t="s">
        <v>34950</v>
      </c>
      <c r="AP5691" s="9" t="s">
        <v>34948</v>
      </c>
      <c r="AQ5691" s="11">
        <v>1380.0</v>
      </c>
    </row>
    <row r="5692">
      <c r="A5692" s="8" t="str">
        <f t="shared" si="1"/>
        <v>Jimmy Stanton</v>
      </c>
      <c r="B5692" s="51" t="s">
        <v>34938</v>
      </c>
      <c r="C5692" s="51" t="s">
        <v>34939</v>
      </c>
      <c r="D5692" s="2" t="s">
        <v>6640</v>
      </c>
      <c r="E5692" s="8" t="s">
        <v>34940</v>
      </c>
      <c r="F5692" s="8" t="s">
        <v>936</v>
      </c>
      <c r="G5692" s="51" t="s">
        <v>32225</v>
      </c>
      <c r="H5692" s="8" t="s">
        <v>34941</v>
      </c>
      <c r="I5692" s="8" t="s">
        <v>1330</v>
      </c>
      <c r="J5692" s="10">
        <v>3.6</v>
      </c>
      <c r="K5692" s="8" t="s">
        <v>34942</v>
      </c>
      <c r="L5692" s="8"/>
      <c r="M5692" s="8"/>
      <c r="N5692" s="51" t="s">
        <v>34951</v>
      </c>
      <c r="O5692" s="51" t="s">
        <v>52</v>
      </c>
      <c r="P5692" s="51"/>
      <c r="Q5692" s="51"/>
      <c r="R5692" s="51" t="s">
        <v>4857</v>
      </c>
      <c r="S5692" s="51" t="s">
        <v>34952</v>
      </c>
      <c r="T5692" s="11" t="str">
        <f t="shared" si="2"/>
        <v>Jimmy Stanton</v>
      </c>
      <c r="U5692" s="51" t="s">
        <v>160</v>
      </c>
      <c r="V5692" s="51" t="s">
        <v>34953</v>
      </c>
      <c r="W5692" s="51" t="s">
        <v>34945</v>
      </c>
      <c r="X5692" s="8" t="s">
        <v>34946</v>
      </c>
      <c r="Y5692" s="51" t="s">
        <v>60</v>
      </c>
      <c r="Z5692" s="56" t="s">
        <v>28370</v>
      </c>
      <c r="AA5692" s="51" t="s">
        <v>60</v>
      </c>
      <c r="AB5692" s="56" t="s">
        <v>28371</v>
      </c>
      <c r="AC5692" s="51" t="s">
        <v>60</v>
      </c>
      <c r="AD5692" s="51" t="s">
        <v>60</v>
      </c>
      <c r="AE5692" s="51" t="s">
        <v>34947</v>
      </c>
      <c r="AF5692" s="8" t="s">
        <v>34948</v>
      </c>
      <c r="AG5692" s="8" t="s">
        <v>6656</v>
      </c>
      <c r="AH5692" s="8" t="s">
        <v>232</v>
      </c>
      <c r="AI5692" s="8" t="s">
        <v>233</v>
      </c>
      <c r="AJ5692" s="8"/>
      <c r="AK5692" s="8" t="s">
        <v>478</v>
      </c>
      <c r="AL5692" s="8" t="s">
        <v>234</v>
      </c>
      <c r="AM5692" s="8" t="s">
        <v>4014</v>
      </c>
      <c r="AN5692" s="8" t="s">
        <v>34949</v>
      </c>
      <c r="AO5692" s="8" t="s">
        <v>34950</v>
      </c>
      <c r="AP5692" s="9" t="s">
        <v>34948</v>
      </c>
      <c r="AQ5692" s="11">
        <v>1380.0</v>
      </c>
    </row>
    <row r="5693">
      <c r="A5693" s="8" t="str">
        <f t="shared" si="1"/>
        <v>Shannon Flynn</v>
      </c>
      <c r="B5693" s="51" t="s">
        <v>34938</v>
      </c>
      <c r="C5693" s="51" t="s">
        <v>34939</v>
      </c>
      <c r="D5693" s="2" t="s">
        <v>6640</v>
      </c>
      <c r="E5693" s="8" t="s">
        <v>34940</v>
      </c>
      <c r="F5693" s="8" t="s">
        <v>936</v>
      </c>
      <c r="G5693" s="51" t="s">
        <v>32225</v>
      </c>
      <c r="H5693" s="8" t="s">
        <v>34941</v>
      </c>
      <c r="I5693" s="8" t="s">
        <v>1330</v>
      </c>
      <c r="J5693" s="10">
        <v>3.6</v>
      </c>
      <c r="K5693" s="8" t="s">
        <v>34942</v>
      </c>
      <c r="L5693" s="8"/>
      <c r="M5693" s="8"/>
      <c r="N5693" s="51" t="s">
        <v>34954</v>
      </c>
      <c r="O5693" s="51" t="s">
        <v>52</v>
      </c>
      <c r="P5693" s="51"/>
      <c r="Q5693" s="51"/>
      <c r="R5693" s="51" t="s">
        <v>501</v>
      </c>
      <c r="S5693" s="51" t="s">
        <v>13619</v>
      </c>
      <c r="T5693" s="11" t="str">
        <f t="shared" si="2"/>
        <v>Shannon Flynn</v>
      </c>
      <c r="U5693" s="51" t="s">
        <v>106</v>
      </c>
      <c r="V5693" s="51" t="s">
        <v>34955</v>
      </c>
      <c r="W5693" s="51"/>
      <c r="X5693" s="8" t="s">
        <v>34946</v>
      </c>
      <c r="Y5693" s="51" t="s">
        <v>60</v>
      </c>
      <c r="Z5693" s="56" t="s">
        <v>28370</v>
      </c>
      <c r="AA5693" s="51" t="s">
        <v>60</v>
      </c>
      <c r="AB5693" s="56" t="s">
        <v>28371</v>
      </c>
      <c r="AC5693" s="51" t="s">
        <v>60</v>
      </c>
      <c r="AD5693" s="51" t="s">
        <v>60</v>
      </c>
      <c r="AE5693" s="51" t="s">
        <v>34947</v>
      </c>
      <c r="AF5693" s="8" t="s">
        <v>34948</v>
      </c>
      <c r="AG5693" s="8" t="s">
        <v>6656</v>
      </c>
      <c r="AH5693" s="8" t="s">
        <v>232</v>
      </c>
      <c r="AI5693" s="8" t="s">
        <v>233</v>
      </c>
      <c r="AJ5693" s="8"/>
      <c r="AK5693" s="8" t="s">
        <v>478</v>
      </c>
      <c r="AL5693" s="8" t="s">
        <v>234</v>
      </c>
      <c r="AM5693" s="8" t="s">
        <v>4014</v>
      </c>
      <c r="AN5693" s="8" t="s">
        <v>34949</v>
      </c>
      <c r="AO5693" s="8" t="s">
        <v>34950</v>
      </c>
      <c r="AP5693" s="9" t="s">
        <v>34948</v>
      </c>
      <c r="AQ5693" s="11">
        <v>1380.0</v>
      </c>
    </row>
    <row r="5694">
      <c r="A5694" s="8" t="str">
        <f t="shared" si="1"/>
        <v>Layne Davies</v>
      </c>
      <c r="B5694" s="51" t="s">
        <v>34938</v>
      </c>
      <c r="C5694" s="51" t="s">
        <v>34939</v>
      </c>
      <c r="D5694" s="2" t="s">
        <v>6640</v>
      </c>
      <c r="E5694" s="8" t="s">
        <v>34940</v>
      </c>
      <c r="F5694" s="8" t="s">
        <v>936</v>
      </c>
      <c r="G5694" s="51" t="s">
        <v>32225</v>
      </c>
      <c r="H5694" s="8" t="s">
        <v>34941</v>
      </c>
      <c r="I5694" s="8" t="s">
        <v>1330</v>
      </c>
      <c r="J5694" s="10">
        <v>3.6</v>
      </c>
      <c r="K5694" s="8" t="s">
        <v>34942</v>
      </c>
      <c r="L5694" s="8"/>
      <c r="M5694" s="8"/>
      <c r="N5694" s="51" t="s">
        <v>34956</v>
      </c>
      <c r="O5694" s="51" t="s">
        <v>52</v>
      </c>
      <c r="P5694" s="51"/>
      <c r="Q5694" s="51"/>
      <c r="R5694" s="51" t="s">
        <v>34957</v>
      </c>
      <c r="S5694" s="51" t="s">
        <v>26883</v>
      </c>
      <c r="T5694" s="11" t="str">
        <f t="shared" si="2"/>
        <v>Layne Davies</v>
      </c>
      <c r="U5694" s="51" t="s">
        <v>106</v>
      </c>
      <c r="V5694" s="51"/>
      <c r="W5694" s="51"/>
      <c r="X5694" s="8" t="s">
        <v>34946</v>
      </c>
      <c r="Y5694" s="51" t="s">
        <v>60</v>
      </c>
      <c r="Z5694" s="51" t="s">
        <v>60</v>
      </c>
      <c r="AA5694" s="51" t="s">
        <v>60</v>
      </c>
      <c r="AB5694" s="56" t="s">
        <v>34958</v>
      </c>
      <c r="AC5694" s="51" t="s">
        <v>60</v>
      </c>
      <c r="AD5694" s="51" t="s">
        <v>60</v>
      </c>
      <c r="AE5694" s="51" t="s">
        <v>34947</v>
      </c>
      <c r="AF5694" s="8" t="s">
        <v>34948</v>
      </c>
      <c r="AG5694" s="8" t="s">
        <v>6656</v>
      </c>
      <c r="AH5694" s="8" t="s">
        <v>232</v>
      </c>
      <c r="AI5694" s="8" t="s">
        <v>233</v>
      </c>
      <c r="AJ5694" s="8"/>
      <c r="AK5694" s="8" t="s">
        <v>478</v>
      </c>
      <c r="AL5694" s="8" t="s">
        <v>234</v>
      </c>
      <c r="AM5694" s="8" t="s">
        <v>4014</v>
      </c>
      <c r="AN5694" s="8" t="s">
        <v>34949</v>
      </c>
      <c r="AO5694" s="8" t="s">
        <v>34950</v>
      </c>
      <c r="AP5694" s="9" t="s">
        <v>34948</v>
      </c>
      <c r="AQ5694" s="11">
        <v>1380.0</v>
      </c>
    </row>
    <row r="5695">
      <c r="A5695" s="8" t="str">
        <f t="shared" si="1"/>
        <v>Chuck Merrifield</v>
      </c>
      <c r="B5695" s="8" t="s">
        <v>34959</v>
      </c>
      <c r="C5695" s="51" t="s">
        <v>34939</v>
      </c>
      <c r="D5695" s="9" t="s">
        <v>6640</v>
      </c>
      <c r="E5695" s="8" t="s">
        <v>34960</v>
      </c>
      <c r="F5695" s="8" t="s">
        <v>936</v>
      </c>
      <c r="G5695" s="8" t="s">
        <v>32225</v>
      </c>
      <c r="H5695" s="8" t="s">
        <v>34961</v>
      </c>
      <c r="I5695" s="8" t="s">
        <v>49</v>
      </c>
      <c r="J5695" s="10">
        <v>3.61</v>
      </c>
      <c r="K5695" s="8" t="s">
        <v>34962</v>
      </c>
      <c r="L5695" s="8" t="s">
        <v>86</v>
      </c>
      <c r="M5695" s="8" t="s">
        <v>86</v>
      </c>
      <c r="N5695" s="8" t="s">
        <v>34963</v>
      </c>
      <c r="O5695" s="8" t="s">
        <v>52</v>
      </c>
      <c r="P5695" s="8"/>
      <c r="Q5695" s="8"/>
      <c r="R5695" s="8" t="s">
        <v>20838</v>
      </c>
      <c r="S5695" s="8" t="s">
        <v>34964</v>
      </c>
      <c r="T5695" s="11" t="str">
        <f t="shared" si="2"/>
        <v>Chuck Merrifield</v>
      </c>
      <c r="U5695" s="8" t="s">
        <v>55</v>
      </c>
      <c r="V5695" s="8" t="s">
        <v>34965</v>
      </c>
      <c r="W5695" s="8" t="s">
        <v>34966</v>
      </c>
      <c r="X5695" s="8" t="s">
        <v>34967</v>
      </c>
      <c r="Y5695" s="51" t="s">
        <v>60</v>
      </c>
      <c r="Z5695" s="56" t="s">
        <v>34968</v>
      </c>
      <c r="AA5695" s="51" t="s">
        <v>60</v>
      </c>
      <c r="AB5695" s="56" t="s">
        <v>6691</v>
      </c>
      <c r="AC5695" s="51" t="s">
        <v>60</v>
      </c>
      <c r="AD5695" s="56" t="s">
        <v>34969</v>
      </c>
      <c r="AE5695" s="8" t="s">
        <v>34970</v>
      </c>
      <c r="AF5695" s="8" t="s">
        <v>34971</v>
      </c>
      <c r="AG5695" s="8" t="s">
        <v>6656</v>
      </c>
      <c r="AH5695" s="8" t="s">
        <v>232</v>
      </c>
      <c r="AI5695" s="8" t="s">
        <v>66</v>
      </c>
      <c r="AJ5695" s="8" t="s">
        <v>86</v>
      </c>
      <c r="AK5695" s="8" t="s">
        <v>1964</v>
      </c>
      <c r="AL5695" s="8" t="s">
        <v>34972</v>
      </c>
      <c r="AM5695" s="8" t="s">
        <v>3189</v>
      </c>
      <c r="AN5695" s="8" t="s">
        <v>422</v>
      </c>
      <c r="AO5695" s="8" t="s">
        <v>34973</v>
      </c>
      <c r="AP5695" s="9" t="s">
        <v>34971</v>
      </c>
      <c r="AQ5695" s="11">
        <v>1817.0</v>
      </c>
    </row>
    <row r="5696">
      <c r="A5696" s="8" t="str">
        <f t="shared" si="1"/>
        <v>Felisha Johnson</v>
      </c>
      <c r="B5696" s="8" t="s">
        <v>34959</v>
      </c>
      <c r="C5696" s="51" t="s">
        <v>34939</v>
      </c>
      <c r="D5696" s="2" t="s">
        <v>6640</v>
      </c>
      <c r="E5696" s="8" t="s">
        <v>34960</v>
      </c>
      <c r="F5696" s="8" t="s">
        <v>936</v>
      </c>
      <c r="G5696" s="51" t="s">
        <v>32225</v>
      </c>
      <c r="H5696" s="8" t="s">
        <v>34961</v>
      </c>
      <c r="I5696" s="8" t="s">
        <v>49</v>
      </c>
      <c r="J5696" s="10">
        <v>3.61</v>
      </c>
      <c r="K5696" s="8" t="s">
        <v>34962</v>
      </c>
      <c r="L5696" s="8"/>
      <c r="M5696" s="8"/>
      <c r="N5696" s="51" t="s">
        <v>34974</v>
      </c>
      <c r="O5696" s="51" t="s">
        <v>52</v>
      </c>
      <c r="P5696" s="51"/>
      <c r="Q5696" s="51"/>
      <c r="R5696" s="57" t="s">
        <v>34975</v>
      </c>
      <c r="S5696" s="57" t="s">
        <v>678</v>
      </c>
      <c r="T5696" s="11" t="str">
        <f t="shared" si="2"/>
        <v>Felisha Johnson</v>
      </c>
      <c r="U5696" s="57" t="s">
        <v>160</v>
      </c>
      <c r="V5696" s="51" t="s">
        <v>34976</v>
      </c>
      <c r="W5696" s="51"/>
      <c r="X5696" s="8" t="s">
        <v>34967</v>
      </c>
      <c r="Y5696" s="51" t="s">
        <v>60</v>
      </c>
      <c r="Z5696" s="56" t="s">
        <v>34968</v>
      </c>
      <c r="AA5696" s="51" t="s">
        <v>60</v>
      </c>
      <c r="AB5696" s="56" t="s">
        <v>6710</v>
      </c>
      <c r="AC5696" s="51" t="s">
        <v>60</v>
      </c>
      <c r="AD5696" s="56" t="s">
        <v>34969</v>
      </c>
      <c r="AE5696" s="51" t="s">
        <v>34970</v>
      </c>
      <c r="AF5696" s="8" t="s">
        <v>34971</v>
      </c>
      <c r="AG5696" s="8" t="s">
        <v>6656</v>
      </c>
      <c r="AH5696" s="8" t="s">
        <v>232</v>
      </c>
      <c r="AI5696" s="8" t="s">
        <v>66</v>
      </c>
      <c r="AJ5696" s="8"/>
      <c r="AK5696" s="8" t="s">
        <v>1964</v>
      </c>
      <c r="AL5696" s="8" t="s">
        <v>34972</v>
      </c>
      <c r="AM5696" s="8" t="s">
        <v>3189</v>
      </c>
      <c r="AN5696" s="8" t="s">
        <v>34977</v>
      </c>
      <c r="AO5696" s="8" t="s">
        <v>34973</v>
      </c>
      <c r="AP5696" s="9" t="s">
        <v>34971</v>
      </c>
      <c r="AQ5696" s="11">
        <v>1817.0</v>
      </c>
    </row>
    <row r="5697">
      <c r="A5697" s="8" t="str">
        <f t="shared" si="1"/>
        <v>Jacob Sundberg</v>
      </c>
      <c r="B5697" s="51" t="s">
        <v>34959</v>
      </c>
      <c r="C5697" s="51" t="s">
        <v>34939</v>
      </c>
      <c r="D5697" s="2" t="s">
        <v>6640</v>
      </c>
      <c r="E5697" s="8" t="s">
        <v>34960</v>
      </c>
      <c r="F5697" s="8" t="s">
        <v>936</v>
      </c>
      <c r="G5697" s="51" t="s">
        <v>32225</v>
      </c>
      <c r="H5697" s="8" t="s">
        <v>34961</v>
      </c>
      <c r="I5697" s="8" t="s">
        <v>49</v>
      </c>
      <c r="J5697" s="10">
        <v>3.61</v>
      </c>
      <c r="K5697" s="8" t="s">
        <v>34962</v>
      </c>
      <c r="L5697" s="8"/>
      <c r="M5697" s="8"/>
      <c r="N5697" s="51" t="s">
        <v>34978</v>
      </c>
      <c r="O5697" s="51" t="s">
        <v>52</v>
      </c>
      <c r="P5697" s="51"/>
      <c r="Q5697" s="51"/>
      <c r="R5697" s="51" t="s">
        <v>1222</v>
      </c>
      <c r="S5697" s="51" t="s">
        <v>34979</v>
      </c>
      <c r="T5697" s="11" t="str">
        <f t="shared" si="2"/>
        <v>Jacob Sundberg</v>
      </c>
      <c r="U5697" s="8" t="s">
        <v>106</v>
      </c>
      <c r="V5697" s="51" t="s">
        <v>34980</v>
      </c>
      <c r="W5697" s="51" t="s">
        <v>34966</v>
      </c>
      <c r="X5697" s="8" t="s">
        <v>34967</v>
      </c>
      <c r="Y5697" s="51" t="s">
        <v>60</v>
      </c>
      <c r="Z5697" s="56" t="s">
        <v>34981</v>
      </c>
      <c r="AA5697" s="51" t="s">
        <v>60</v>
      </c>
      <c r="AB5697" s="51" t="s">
        <v>60</v>
      </c>
      <c r="AC5697" s="51" t="s">
        <v>60</v>
      </c>
      <c r="AD5697" s="56" t="s">
        <v>34982</v>
      </c>
      <c r="AE5697" s="51" t="s">
        <v>34970</v>
      </c>
      <c r="AF5697" s="8" t="s">
        <v>34971</v>
      </c>
      <c r="AG5697" s="8" t="s">
        <v>6656</v>
      </c>
      <c r="AH5697" s="8" t="s">
        <v>232</v>
      </c>
      <c r="AI5697" s="8" t="s">
        <v>66</v>
      </c>
      <c r="AJ5697" s="8"/>
      <c r="AK5697" s="8" t="s">
        <v>1964</v>
      </c>
      <c r="AL5697" s="8" t="s">
        <v>34972</v>
      </c>
      <c r="AM5697" s="8" t="s">
        <v>3189</v>
      </c>
      <c r="AN5697" s="8" t="s">
        <v>34977</v>
      </c>
      <c r="AO5697" s="8" t="s">
        <v>34973</v>
      </c>
      <c r="AP5697" s="9" t="s">
        <v>34971</v>
      </c>
      <c r="AQ5697" s="11">
        <v>1817.0</v>
      </c>
    </row>
    <row r="5698">
      <c r="A5698" s="8" t="str">
        <f t="shared" si="1"/>
        <v>Alex Oddy</v>
      </c>
      <c r="B5698" s="51" t="s">
        <v>34983</v>
      </c>
      <c r="C5698" s="51" t="s">
        <v>34939</v>
      </c>
      <c r="D5698" s="2" t="s">
        <v>6640</v>
      </c>
      <c r="E5698" s="8" t="s">
        <v>13753</v>
      </c>
      <c r="F5698" s="8" t="s">
        <v>936</v>
      </c>
      <c r="G5698" s="51" t="s">
        <v>32225</v>
      </c>
      <c r="H5698" s="8" t="s">
        <v>34984</v>
      </c>
      <c r="I5698" s="8" t="s">
        <v>20129</v>
      </c>
      <c r="J5698" s="10">
        <v>3.4</v>
      </c>
      <c r="K5698" s="8" t="s">
        <v>34985</v>
      </c>
      <c r="L5698" s="8"/>
      <c r="M5698" s="8"/>
      <c r="N5698" s="51" t="s">
        <v>34986</v>
      </c>
      <c r="O5698" s="51" t="s">
        <v>52</v>
      </c>
      <c r="P5698" s="51"/>
      <c r="Q5698" s="51"/>
      <c r="R5698" s="51" t="s">
        <v>766</v>
      </c>
      <c r="S5698" s="51" t="s">
        <v>34987</v>
      </c>
      <c r="T5698" s="11" t="str">
        <f t="shared" si="2"/>
        <v>Alex Oddy</v>
      </c>
      <c r="U5698" s="51" t="s">
        <v>34988</v>
      </c>
      <c r="V5698" s="51" t="s">
        <v>34989</v>
      </c>
      <c r="W5698" s="51"/>
      <c r="X5698" s="8" t="s">
        <v>34990</v>
      </c>
      <c r="Y5698" s="51" t="s">
        <v>60</v>
      </c>
      <c r="Z5698" s="51" t="s">
        <v>60</v>
      </c>
      <c r="AA5698" s="51" t="s">
        <v>60</v>
      </c>
      <c r="AB5698" s="51" t="s">
        <v>60</v>
      </c>
      <c r="AC5698" s="51" t="s">
        <v>60</v>
      </c>
      <c r="AD5698" s="51" t="s">
        <v>60</v>
      </c>
      <c r="AE5698" s="51" t="s">
        <v>34991</v>
      </c>
      <c r="AF5698" s="8" t="s">
        <v>34992</v>
      </c>
      <c r="AG5698" s="8" t="s">
        <v>6656</v>
      </c>
      <c r="AH5698" s="8" t="s">
        <v>352</v>
      </c>
      <c r="AI5698" s="8" t="s">
        <v>233</v>
      </c>
      <c r="AJ5698" s="8"/>
      <c r="AK5698" s="8" t="s">
        <v>34993</v>
      </c>
      <c r="AL5698" s="8" t="s">
        <v>34994</v>
      </c>
      <c r="AM5698" s="8" t="s">
        <v>197</v>
      </c>
      <c r="AN5698" s="8" t="s">
        <v>34995</v>
      </c>
      <c r="AO5698" s="8" t="s">
        <v>34996</v>
      </c>
      <c r="AP5698" s="9" t="s">
        <v>34992</v>
      </c>
      <c r="AQ5698" s="11">
        <v>908.0</v>
      </c>
    </row>
    <row r="5699">
      <c r="A5699" s="8" t="str">
        <f t="shared" si="1"/>
        <v>Jackson Duffey</v>
      </c>
      <c r="B5699" s="8" t="s">
        <v>34983</v>
      </c>
      <c r="C5699" s="51" t="s">
        <v>34939</v>
      </c>
      <c r="D5699" s="2" t="s">
        <v>6640</v>
      </c>
      <c r="E5699" s="13" t="s">
        <v>13753</v>
      </c>
      <c r="F5699" s="13" t="s">
        <v>936</v>
      </c>
      <c r="G5699" s="51" t="s">
        <v>32225</v>
      </c>
      <c r="H5699" s="8" t="s">
        <v>34984</v>
      </c>
      <c r="I5699" s="8" t="s">
        <v>20129</v>
      </c>
      <c r="J5699" s="10">
        <v>3.4</v>
      </c>
      <c r="K5699" s="8" t="s">
        <v>34985</v>
      </c>
      <c r="L5699" s="8"/>
      <c r="M5699" s="8"/>
      <c r="N5699" s="51" t="s">
        <v>34997</v>
      </c>
      <c r="O5699" s="51" t="s">
        <v>52</v>
      </c>
      <c r="P5699" s="51"/>
      <c r="Q5699" s="51"/>
      <c r="R5699" s="57" t="s">
        <v>2521</v>
      </c>
      <c r="S5699" s="57" t="s">
        <v>34998</v>
      </c>
      <c r="T5699" s="11" t="str">
        <f t="shared" si="2"/>
        <v>Jackson Duffey</v>
      </c>
      <c r="U5699" s="51" t="s">
        <v>55</v>
      </c>
      <c r="V5699" s="51" t="s">
        <v>34999</v>
      </c>
      <c r="W5699" s="51"/>
      <c r="X5699" s="8" t="s">
        <v>34990</v>
      </c>
      <c r="Y5699" s="51" t="s">
        <v>60</v>
      </c>
      <c r="Z5699" s="51" t="s">
        <v>60</v>
      </c>
      <c r="AA5699" s="51" t="s">
        <v>60</v>
      </c>
      <c r="AB5699" s="56" t="s">
        <v>35000</v>
      </c>
      <c r="AC5699" s="56" t="s">
        <v>35001</v>
      </c>
      <c r="AD5699" s="51" t="s">
        <v>60</v>
      </c>
      <c r="AE5699" s="57" t="s">
        <v>34991</v>
      </c>
      <c r="AF5699" s="8" t="s">
        <v>34992</v>
      </c>
      <c r="AG5699" s="8" t="s">
        <v>6656</v>
      </c>
      <c r="AH5699" s="8" t="s">
        <v>352</v>
      </c>
      <c r="AI5699" s="8" t="s">
        <v>233</v>
      </c>
      <c r="AJ5699" s="8"/>
      <c r="AK5699" s="8" t="s">
        <v>34993</v>
      </c>
      <c r="AL5699" s="8" t="s">
        <v>34994</v>
      </c>
      <c r="AM5699" s="8" t="s">
        <v>197</v>
      </c>
      <c r="AN5699" s="8" t="s">
        <v>34995</v>
      </c>
      <c r="AO5699" s="8" t="s">
        <v>34996</v>
      </c>
      <c r="AP5699" s="9" t="s">
        <v>34992</v>
      </c>
      <c r="AQ5699" s="11">
        <v>908.0</v>
      </c>
    </row>
    <row r="5700">
      <c r="A5700" s="8" t="str">
        <f t="shared" si="1"/>
        <v>Elijah Barkell</v>
      </c>
      <c r="B5700" s="8" t="s">
        <v>34983</v>
      </c>
      <c r="C5700" s="51" t="s">
        <v>34939</v>
      </c>
      <c r="D5700" s="2" t="s">
        <v>6640</v>
      </c>
      <c r="E5700" s="13" t="s">
        <v>13753</v>
      </c>
      <c r="F5700" s="13" t="s">
        <v>936</v>
      </c>
      <c r="G5700" s="51" t="s">
        <v>32225</v>
      </c>
      <c r="H5700" s="8" t="s">
        <v>34984</v>
      </c>
      <c r="I5700" s="8" t="s">
        <v>20129</v>
      </c>
      <c r="J5700" s="10">
        <v>3.4</v>
      </c>
      <c r="K5700" s="8" t="s">
        <v>34985</v>
      </c>
      <c r="L5700" s="8"/>
      <c r="M5700" s="8"/>
      <c r="N5700" s="51" t="s">
        <v>35002</v>
      </c>
      <c r="O5700" s="51" t="s">
        <v>52</v>
      </c>
      <c r="P5700" s="51"/>
      <c r="Q5700" s="51"/>
      <c r="R5700" s="57" t="s">
        <v>8679</v>
      </c>
      <c r="S5700" s="57" t="s">
        <v>35003</v>
      </c>
      <c r="T5700" s="11" t="str">
        <f t="shared" si="2"/>
        <v>Elijah Barkell</v>
      </c>
      <c r="U5700" s="51" t="s">
        <v>160</v>
      </c>
      <c r="V5700" s="51"/>
      <c r="W5700" s="51"/>
      <c r="X5700" s="8" t="s">
        <v>34990</v>
      </c>
      <c r="Y5700" s="51" t="s">
        <v>60</v>
      </c>
      <c r="Z5700" s="51" t="s">
        <v>60</v>
      </c>
      <c r="AA5700" s="51" t="s">
        <v>60</v>
      </c>
      <c r="AB5700" s="56" t="s">
        <v>35000</v>
      </c>
      <c r="AC5700" s="51" t="s">
        <v>60</v>
      </c>
      <c r="AD5700" s="51" t="s">
        <v>60</v>
      </c>
      <c r="AE5700" s="57" t="s">
        <v>34991</v>
      </c>
      <c r="AF5700" s="8" t="s">
        <v>34992</v>
      </c>
      <c r="AG5700" s="8" t="s">
        <v>6656</v>
      </c>
      <c r="AH5700" s="8" t="s">
        <v>352</v>
      </c>
      <c r="AI5700" s="8" t="s">
        <v>233</v>
      </c>
      <c r="AJ5700" s="8"/>
      <c r="AK5700" s="8" t="s">
        <v>34993</v>
      </c>
      <c r="AL5700" s="8" t="s">
        <v>34994</v>
      </c>
      <c r="AM5700" s="8" t="s">
        <v>197</v>
      </c>
      <c r="AN5700" s="8" t="s">
        <v>34995</v>
      </c>
      <c r="AO5700" s="8" t="s">
        <v>34996</v>
      </c>
      <c r="AP5700" s="9" t="s">
        <v>34992</v>
      </c>
      <c r="AQ5700" s="11">
        <v>908.0</v>
      </c>
    </row>
    <row r="5701">
      <c r="A5701" s="8" t="str">
        <f t="shared" si="1"/>
        <v>Mike McLean</v>
      </c>
      <c r="B5701" s="51" t="s">
        <v>34983</v>
      </c>
      <c r="C5701" s="51" t="s">
        <v>34939</v>
      </c>
      <c r="D5701" s="2" t="s">
        <v>6640</v>
      </c>
      <c r="E5701" s="8" t="s">
        <v>13753</v>
      </c>
      <c r="F5701" s="8" t="s">
        <v>936</v>
      </c>
      <c r="G5701" s="51" t="s">
        <v>32225</v>
      </c>
      <c r="H5701" s="8" t="s">
        <v>34984</v>
      </c>
      <c r="I5701" s="8" t="s">
        <v>20129</v>
      </c>
      <c r="J5701" s="10">
        <v>3.4</v>
      </c>
      <c r="K5701" s="8" t="s">
        <v>34985</v>
      </c>
      <c r="L5701" s="8"/>
      <c r="M5701" s="8"/>
      <c r="N5701" s="51" t="s">
        <v>35004</v>
      </c>
      <c r="O5701" s="51" t="s">
        <v>52</v>
      </c>
      <c r="P5701" s="51"/>
      <c r="Q5701" s="51"/>
      <c r="R5701" s="51" t="s">
        <v>1237</v>
      </c>
      <c r="S5701" s="51" t="s">
        <v>7947</v>
      </c>
      <c r="T5701" s="11" t="str">
        <f t="shared" si="2"/>
        <v>Mike McLean</v>
      </c>
      <c r="U5701" s="51" t="s">
        <v>80</v>
      </c>
      <c r="V5701" s="51" t="s">
        <v>35005</v>
      </c>
      <c r="W5701" s="51" t="s">
        <v>35006</v>
      </c>
      <c r="X5701" s="8" t="s">
        <v>34990</v>
      </c>
      <c r="Y5701" s="51" t="s">
        <v>60</v>
      </c>
      <c r="Z5701" s="51" t="s">
        <v>60</v>
      </c>
      <c r="AA5701" s="51" t="s">
        <v>60</v>
      </c>
      <c r="AB5701" s="56" t="s">
        <v>34958</v>
      </c>
      <c r="AC5701" s="51" t="s">
        <v>60</v>
      </c>
      <c r="AD5701" s="56" t="s">
        <v>35007</v>
      </c>
      <c r="AE5701" s="51" t="s">
        <v>34991</v>
      </c>
      <c r="AF5701" s="8" t="s">
        <v>34992</v>
      </c>
      <c r="AG5701" s="8" t="s">
        <v>6656</v>
      </c>
      <c r="AH5701" s="8" t="s">
        <v>352</v>
      </c>
      <c r="AI5701" s="8" t="s">
        <v>233</v>
      </c>
      <c r="AJ5701" s="8"/>
      <c r="AK5701" s="8" t="s">
        <v>34993</v>
      </c>
      <c r="AL5701" s="8" t="s">
        <v>34994</v>
      </c>
      <c r="AM5701" s="8" t="s">
        <v>197</v>
      </c>
      <c r="AN5701" s="8" t="s">
        <v>34995</v>
      </c>
      <c r="AO5701" s="8" t="s">
        <v>34996</v>
      </c>
      <c r="AP5701" s="9" t="s">
        <v>34992</v>
      </c>
      <c r="AQ5701" s="11">
        <v>908.0</v>
      </c>
    </row>
    <row r="5702">
      <c r="A5702" s="8" t="str">
        <f t="shared" si="1"/>
        <v>Taylor Grove</v>
      </c>
      <c r="B5702" s="8" t="s">
        <v>35008</v>
      </c>
      <c r="C5702" s="51" t="s">
        <v>34939</v>
      </c>
      <c r="D5702" s="2" t="s">
        <v>6640</v>
      </c>
      <c r="E5702" s="8" t="s">
        <v>3632</v>
      </c>
      <c r="F5702" s="8" t="s">
        <v>936</v>
      </c>
      <c r="G5702" s="51" t="s">
        <v>32225</v>
      </c>
      <c r="H5702" s="8" t="s">
        <v>35009</v>
      </c>
      <c r="I5702" s="8" t="s">
        <v>49</v>
      </c>
      <c r="J5702" s="10">
        <v>3.01</v>
      </c>
      <c r="K5702" s="8" t="s">
        <v>35010</v>
      </c>
      <c r="L5702" s="8"/>
      <c r="M5702" s="8"/>
      <c r="N5702" s="51" t="s">
        <v>35011</v>
      </c>
      <c r="O5702" s="51" t="s">
        <v>52</v>
      </c>
      <c r="P5702" s="51"/>
      <c r="Q5702" s="51"/>
      <c r="R5702" s="57" t="s">
        <v>518</v>
      </c>
      <c r="S5702" s="57" t="s">
        <v>17728</v>
      </c>
      <c r="T5702" s="11" t="str">
        <f t="shared" si="2"/>
        <v>Taylor Grove</v>
      </c>
      <c r="U5702" s="57" t="s">
        <v>55</v>
      </c>
      <c r="V5702" s="51" t="s">
        <v>35012</v>
      </c>
      <c r="W5702" s="13" t="s">
        <v>35013</v>
      </c>
      <c r="X5702" s="8" t="s">
        <v>35014</v>
      </c>
      <c r="Y5702" s="51" t="s">
        <v>60</v>
      </c>
      <c r="Z5702" s="51" t="s">
        <v>60</v>
      </c>
      <c r="AA5702" s="51" t="s">
        <v>60</v>
      </c>
      <c r="AB5702" s="56" t="s">
        <v>6691</v>
      </c>
      <c r="AC5702" s="51" t="s">
        <v>60</v>
      </c>
      <c r="AD5702" s="56" t="s">
        <v>6692</v>
      </c>
      <c r="AE5702" s="51" t="s">
        <v>35015</v>
      </c>
      <c r="AF5702" s="8" t="s">
        <v>35016</v>
      </c>
      <c r="AG5702" s="8" t="s">
        <v>6656</v>
      </c>
      <c r="AH5702" s="13" t="s">
        <v>4581</v>
      </c>
      <c r="AI5702" s="8" t="s">
        <v>66</v>
      </c>
      <c r="AJ5702" s="8"/>
      <c r="AK5702" s="8" t="s">
        <v>18044</v>
      </c>
      <c r="AL5702" s="8" t="s">
        <v>19023</v>
      </c>
      <c r="AM5702" s="8" t="s">
        <v>1071</v>
      </c>
      <c r="AN5702" s="8" t="s">
        <v>35017</v>
      </c>
      <c r="AO5702" s="8" t="s">
        <v>35018</v>
      </c>
      <c r="AP5702" s="9" t="s">
        <v>35016</v>
      </c>
      <c r="AQ5702" s="11">
        <v>1505.0</v>
      </c>
    </row>
    <row r="5703">
      <c r="A5703" s="8" t="str">
        <f t="shared" si="1"/>
        <v>Tony Arntson</v>
      </c>
      <c r="B5703" s="51" t="s">
        <v>35019</v>
      </c>
      <c r="C5703" s="51" t="s">
        <v>34939</v>
      </c>
      <c r="D5703" s="2" t="s">
        <v>6640</v>
      </c>
      <c r="E5703" s="8" t="s">
        <v>35020</v>
      </c>
      <c r="F5703" s="8" t="s">
        <v>936</v>
      </c>
      <c r="G5703" s="51" t="s">
        <v>32225</v>
      </c>
      <c r="H5703" s="8" t="s">
        <v>35021</v>
      </c>
      <c r="I5703" s="8" t="s">
        <v>1330</v>
      </c>
      <c r="J5703" s="10">
        <v>3.48</v>
      </c>
      <c r="K5703" s="8" t="s">
        <v>35022</v>
      </c>
      <c r="L5703" s="8"/>
      <c r="M5703" s="8"/>
      <c r="N5703" s="51" t="s">
        <v>35023</v>
      </c>
      <c r="O5703" s="51" t="s">
        <v>52</v>
      </c>
      <c r="P5703" s="51"/>
      <c r="Q5703" s="51"/>
      <c r="R5703" s="51" t="s">
        <v>1606</v>
      </c>
      <c r="S5703" s="51" t="s">
        <v>28956</v>
      </c>
      <c r="T5703" s="11" t="str">
        <f t="shared" si="2"/>
        <v>Tony Arntson</v>
      </c>
      <c r="U5703" s="51" t="s">
        <v>55</v>
      </c>
      <c r="V5703" s="51" t="s">
        <v>35024</v>
      </c>
      <c r="W5703" s="51" t="s">
        <v>35025</v>
      </c>
      <c r="X5703" s="8" t="s">
        <v>35026</v>
      </c>
      <c r="Y5703" s="51" t="s">
        <v>60</v>
      </c>
      <c r="Z5703" s="51" t="s">
        <v>60</v>
      </c>
      <c r="AA5703" s="51" t="s">
        <v>60</v>
      </c>
      <c r="AB5703" s="51" t="s">
        <v>60</v>
      </c>
      <c r="AC5703" s="51" t="s">
        <v>60</v>
      </c>
      <c r="AD5703" s="51" t="s">
        <v>60</v>
      </c>
      <c r="AE5703" s="51" t="s">
        <v>35027</v>
      </c>
      <c r="AF5703" s="8" t="s">
        <v>35028</v>
      </c>
      <c r="AG5703" s="8" t="s">
        <v>6656</v>
      </c>
      <c r="AH5703" s="8" t="s">
        <v>134</v>
      </c>
      <c r="AI5703" s="8" t="s">
        <v>233</v>
      </c>
      <c r="AJ5703" s="8"/>
      <c r="AK5703" s="8" t="s">
        <v>35029</v>
      </c>
      <c r="AL5703" s="8" t="s">
        <v>35030</v>
      </c>
      <c r="AM5703" s="8" t="s">
        <v>12246</v>
      </c>
      <c r="AN5703" s="8" t="s">
        <v>35031</v>
      </c>
      <c r="AO5703" s="8" t="s">
        <v>35032</v>
      </c>
      <c r="AP5703" s="9" t="s">
        <v>35028</v>
      </c>
      <c r="AQ5703" s="11">
        <v>883.0</v>
      </c>
    </row>
    <row r="5704">
      <c r="A5704" s="8" t="str">
        <f t="shared" si="1"/>
        <v>Alan Cress</v>
      </c>
      <c r="B5704" s="51" t="s">
        <v>35019</v>
      </c>
      <c r="C5704" s="51" t="s">
        <v>34939</v>
      </c>
      <c r="D5704" s="2" t="s">
        <v>6640</v>
      </c>
      <c r="E5704" s="8" t="s">
        <v>35020</v>
      </c>
      <c r="F5704" s="8" t="s">
        <v>936</v>
      </c>
      <c r="G5704" s="51" t="s">
        <v>32225</v>
      </c>
      <c r="H5704" s="8" t="s">
        <v>35021</v>
      </c>
      <c r="I5704" s="8" t="s">
        <v>1330</v>
      </c>
      <c r="J5704" s="10">
        <v>3.48</v>
      </c>
      <c r="K5704" s="8" t="s">
        <v>35022</v>
      </c>
      <c r="L5704" s="8"/>
      <c r="M5704" s="8"/>
      <c r="N5704" s="51" t="s">
        <v>35033</v>
      </c>
      <c r="O5704" s="51" t="s">
        <v>52</v>
      </c>
      <c r="P5704" s="51"/>
      <c r="Q5704" s="51"/>
      <c r="R5704" s="51" t="s">
        <v>3513</v>
      </c>
      <c r="S5704" s="51" t="s">
        <v>35034</v>
      </c>
      <c r="T5704" s="11" t="str">
        <f t="shared" si="2"/>
        <v>Alan Cress</v>
      </c>
      <c r="U5704" s="51" t="s">
        <v>80</v>
      </c>
      <c r="V5704" s="51" t="s">
        <v>35035</v>
      </c>
      <c r="W5704" s="51" t="s">
        <v>35036</v>
      </c>
      <c r="X5704" s="8" t="s">
        <v>35026</v>
      </c>
      <c r="Y5704" s="51" t="s">
        <v>60</v>
      </c>
      <c r="Z5704" s="51" t="s">
        <v>60</v>
      </c>
      <c r="AA5704" s="56" t="s">
        <v>35037</v>
      </c>
      <c r="AB5704" s="51" t="s">
        <v>60</v>
      </c>
      <c r="AC5704" s="51" t="s">
        <v>60</v>
      </c>
      <c r="AD5704" s="51" t="s">
        <v>60</v>
      </c>
      <c r="AE5704" s="51" t="s">
        <v>35027</v>
      </c>
      <c r="AF5704" s="8" t="s">
        <v>35028</v>
      </c>
      <c r="AG5704" s="8" t="s">
        <v>6656</v>
      </c>
      <c r="AH5704" s="8" t="s">
        <v>134</v>
      </c>
      <c r="AI5704" s="8" t="s">
        <v>233</v>
      </c>
      <c r="AJ5704" s="8"/>
      <c r="AK5704" s="8" t="s">
        <v>35029</v>
      </c>
      <c r="AL5704" s="8" t="s">
        <v>35030</v>
      </c>
      <c r="AM5704" s="8" t="s">
        <v>12246</v>
      </c>
      <c r="AN5704" s="8" t="s">
        <v>35031</v>
      </c>
      <c r="AO5704" s="8" t="s">
        <v>35032</v>
      </c>
      <c r="AP5704" s="9" t="s">
        <v>35028</v>
      </c>
      <c r="AQ5704" s="11">
        <v>883.0</v>
      </c>
    </row>
    <row r="5705">
      <c r="A5705" s="8" t="str">
        <f t="shared" si="1"/>
        <v>Craig Christians</v>
      </c>
      <c r="B5705" s="8" t="s">
        <v>35038</v>
      </c>
      <c r="C5705" s="51" t="s">
        <v>34939</v>
      </c>
      <c r="D5705" s="2" t="s">
        <v>6716</v>
      </c>
      <c r="E5705" s="8" t="s">
        <v>35039</v>
      </c>
      <c r="F5705" s="8" t="s">
        <v>3309</v>
      </c>
      <c r="G5705" s="51" t="s">
        <v>32225</v>
      </c>
      <c r="H5705" s="8" t="s">
        <v>35040</v>
      </c>
      <c r="I5705" s="8" t="s">
        <v>49</v>
      </c>
      <c r="J5705" s="10">
        <v>3.15</v>
      </c>
      <c r="K5705" s="8" t="s">
        <v>35041</v>
      </c>
      <c r="L5705" s="8"/>
      <c r="M5705" s="8"/>
      <c r="N5705" s="51" t="s">
        <v>35042</v>
      </c>
      <c r="O5705" s="51" t="s">
        <v>52</v>
      </c>
      <c r="P5705" s="51"/>
      <c r="Q5705" s="51"/>
      <c r="R5705" s="57" t="s">
        <v>2940</v>
      </c>
      <c r="S5705" s="57" t="s">
        <v>35043</v>
      </c>
      <c r="T5705" s="11" t="str">
        <f t="shared" si="2"/>
        <v>Craig Christians</v>
      </c>
      <c r="U5705" s="57" t="s">
        <v>55</v>
      </c>
      <c r="V5705" s="57" t="s">
        <v>35044</v>
      </c>
      <c r="W5705" s="57" t="s">
        <v>35045</v>
      </c>
      <c r="X5705" s="8" t="s">
        <v>35046</v>
      </c>
      <c r="Y5705" s="56" t="s">
        <v>35047</v>
      </c>
      <c r="Z5705" s="56" t="s">
        <v>35048</v>
      </c>
      <c r="AA5705" s="56" t="s">
        <v>35049</v>
      </c>
      <c r="AB5705" s="56" t="s">
        <v>35050</v>
      </c>
      <c r="AC5705" s="51" t="s">
        <v>60</v>
      </c>
      <c r="AD5705" s="56" t="s">
        <v>35051</v>
      </c>
      <c r="AE5705" s="51" t="s">
        <v>35052</v>
      </c>
      <c r="AF5705" s="8" t="s">
        <v>35053</v>
      </c>
      <c r="AG5705" s="8" t="s">
        <v>6729</v>
      </c>
      <c r="AH5705" s="13" t="s">
        <v>134</v>
      </c>
      <c r="AI5705" s="8" t="s">
        <v>233</v>
      </c>
      <c r="AJ5705" s="8"/>
      <c r="AK5705" s="8"/>
      <c r="AL5705" s="8"/>
      <c r="AM5705" s="8"/>
      <c r="AN5705" s="8"/>
      <c r="AO5705" s="8" t="s">
        <v>35054</v>
      </c>
      <c r="AP5705" s="15" t="s">
        <v>35053</v>
      </c>
      <c r="AQ5705" s="11">
        <v>5554.0</v>
      </c>
    </row>
    <row r="5706">
      <c r="A5706" s="8" t="str">
        <f t="shared" si="1"/>
        <v>Matt Musiel</v>
      </c>
      <c r="B5706" s="8" t="s">
        <v>35038</v>
      </c>
      <c r="C5706" s="51" t="s">
        <v>34939</v>
      </c>
      <c r="D5706" s="2" t="s">
        <v>6716</v>
      </c>
      <c r="E5706" s="8" t="s">
        <v>35039</v>
      </c>
      <c r="F5706" s="8" t="s">
        <v>3309</v>
      </c>
      <c r="G5706" s="51" t="s">
        <v>32225</v>
      </c>
      <c r="H5706" s="8" t="s">
        <v>35040</v>
      </c>
      <c r="I5706" s="8" t="s">
        <v>49</v>
      </c>
      <c r="J5706" s="10">
        <v>3.15</v>
      </c>
      <c r="K5706" s="8" t="s">
        <v>35041</v>
      </c>
      <c r="L5706" s="8"/>
      <c r="M5706" s="8"/>
      <c r="N5706" s="51" t="s">
        <v>35055</v>
      </c>
      <c r="O5706" s="51" t="s">
        <v>52</v>
      </c>
      <c r="P5706" s="51"/>
      <c r="Q5706" s="51"/>
      <c r="R5706" s="57" t="s">
        <v>771</v>
      </c>
      <c r="S5706" s="57" t="s">
        <v>35056</v>
      </c>
      <c r="T5706" s="11" t="str">
        <f t="shared" si="2"/>
        <v>Matt Musiel</v>
      </c>
      <c r="U5706" s="57" t="s">
        <v>106</v>
      </c>
      <c r="V5706" s="57" t="s">
        <v>35057</v>
      </c>
      <c r="W5706" s="57" t="s">
        <v>35058</v>
      </c>
      <c r="X5706" s="8" t="s">
        <v>35046</v>
      </c>
      <c r="Y5706" s="56" t="s">
        <v>35059</v>
      </c>
      <c r="Z5706" s="56" t="s">
        <v>35048</v>
      </c>
      <c r="AA5706" s="51" t="s">
        <v>60</v>
      </c>
      <c r="AB5706" s="56" t="s">
        <v>35050</v>
      </c>
      <c r="AC5706" s="51" t="s">
        <v>60</v>
      </c>
      <c r="AD5706" s="56" t="s">
        <v>35051</v>
      </c>
      <c r="AE5706" s="51" t="s">
        <v>35052</v>
      </c>
      <c r="AF5706" s="8" t="s">
        <v>35053</v>
      </c>
      <c r="AG5706" s="8" t="s">
        <v>6729</v>
      </c>
      <c r="AH5706" s="8" t="s">
        <v>134</v>
      </c>
      <c r="AI5706" s="8" t="s">
        <v>233</v>
      </c>
      <c r="AJ5706" s="8"/>
      <c r="AK5706" s="8"/>
      <c r="AL5706" s="8"/>
      <c r="AM5706" s="8"/>
      <c r="AN5706" s="8"/>
      <c r="AO5706" s="8" t="s">
        <v>35054</v>
      </c>
      <c r="AP5706" s="15" t="s">
        <v>35053</v>
      </c>
      <c r="AQ5706" s="11">
        <v>5554.0</v>
      </c>
    </row>
    <row r="5707">
      <c r="A5707" s="8" t="str">
        <f t="shared" si="1"/>
        <v>Matt Beisel</v>
      </c>
      <c r="B5707" s="51" t="s">
        <v>35060</v>
      </c>
      <c r="C5707" s="51" t="s">
        <v>33411</v>
      </c>
      <c r="D5707" s="2" t="s">
        <v>6716</v>
      </c>
      <c r="E5707" s="8" t="s">
        <v>16885</v>
      </c>
      <c r="F5707" s="8" t="s">
        <v>3309</v>
      </c>
      <c r="G5707" s="51" t="s">
        <v>32225</v>
      </c>
      <c r="H5707" s="8" t="s">
        <v>35061</v>
      </c>
      <c r="I5707" s="8" t="s">
        <v>13219</v>
      </c>
      <c r="J5707" s="10">
        <v>3.52</v>
      </c>
      <c r="K5707" s="8" t="s">
        <v>35062</v>
      </c>
      <c r="L5707" s="8"/>
      <c r="M5707" s="8"/>
      <c r="N5707" s="51" t="s">
        <v>35063</v>
      </c>
      <c r="O5707" s="51" t="s">
        <v>52</v>
      </c>
      <c r="P5707" s="51"/>
      <c r="Q5707" s="51"/>
      <c r="R5707" s="51" t="s">
        <v>771</v>
      </c>
      <c r="S5707" s="51" t="s">
        <v>35064</v>
      </c>
      <c r="T5707" s="11" t="str">
        <f t="shared" si="2"/>
        <v>Matt Beisel</v>
      </c>
      <c r="U5707" s="51" t="s">
        <v>55</v>
      </c>
      <c r="V5707" s="51" t="s">
        <v>35065</v>
      </c>
      <c r="W5707" s="51" t="s">
        <v>35066</v>
      </c>
      <c r="X5707" s="8" t="s">
        <v>35067</v>
      </c>
      <c r="Y5707" s="51" t="s">
        <v>60</v>
      </c>
      <c r="Z5707" s="56" t="s">
        <v>35068</v>
      </c>
      <c r="AA5707" s="51" t="s">
        <v>60</v>
      </c>
      <c r="AB5707" s="56" t="s">
        <v>13265</v>
      </c>
      <c r="AC5707" s="51" t="s">
        <v>60</v>
      </c>
      <c r="AD5707" s="51" t="s">
        <v>60</v>
      </c>
      <c r="AE5707" s="51" t="s">
        <v>35069</v>
      </c>
      <c r="AF5707" s="8" t="s">
        <v>35070</v>
      </c>
      <c r="AG5707" s="8" t="s">
        <v>6729</v>
      </c>
      <c r="AH5707" s="8" t="s">
        <v>4581</v>
      </c>
      <c r="AI5707" s="8" t="s">
        <v>233</v>
      </c>
      <c r="AJ5707" s="8"/>
      <c r="AK5707" s="8" t="s">
        <v>4544</v>
      </c>
      <c r="AL5707" s="8" t="s">
        <v>2863</v>
      </c>
      <c r="AM5707" s="8" t="s">
        <v>743</v>
      </c>
      <c r="AN5707" s="8" t="s">
        <v>35071</v>
      </c>
      <c r="AO5707" s="8" t="s">
        <v>35072</v>
      </c>
      <c r="AP5707" s="9" t="s">
        <v>35070</v>
      </c>
      <c r="AQ5707" s="11">
        <v>1794.0</v>
      </c>
    </row>
    <row r="5708">
      <c r="A5708" s="8" t="str">
        <f t="shared" si="1"/>
        <v>Darien Semedo</v>
      </c>
      <c r="B5708" s="51" t="s">
        <v>35060</v>
      </c>
      <c r="C5708" s="51" t="s">
        <v>33411</v>
      </c>
      <c r="D5708" s="2" t="s">
        <v>6716</v>
      </c>
      <c r="E5708" s="8" t="s">
        <v>16885</v>
      </c>
      <c r="F5708" s="8" t="s">
        <v>3309</v>
      </c>
      <c r="G5708" s="51" t="s">
        <v>32225</v>
      </c>
      <c r="H5708" s="8" t="s">
        <v>35061</v>
      </c>
      <c r="I5708" s="8" t="s">
        <v>13219</v>
      </c>
      <c r="J5708" s="10">
        <v>3.52</v>
      </c>
      <c r="K5708" s="8" t="s">
        <v>35062</v>
      </c>
      <c r="L5708" s="8"/>
      <c r="M5708" s="8"/>
      <c r="N5708" s="51" t="s">
        <v>35073</v>
      </c>
      <c r="O5708" s="51" t="s">
        <v>52</v>
      </c>
      <c r="P5708" s="51"/>
      <c r="Q5708" s="51"/>
      <c r="R5708" s="51" t="s">
        <v>20761</v>
      </c>
      <c r="S5708" s="51" t="s">
        <v>35074</v>
      </c>
      <c r="T5708" s="11" t="str">
        <f t="shared" si="2"/>
        <v>Darien Semedo</v>
      </c>
      <c r="U5708" s="51" t="s">
        <v>76</v>
      </c>
      <c r="V5708" s="51" t="s">
        <v>35075</v>
      </c>
      <c r="W5708" s="51"/>
      <c r="X5708" s="8" t="s">
        <v>35067</v>
      </c>
      <c r="Y5708" s="56" t="s">
        <v>35076</v>
      </c>
      <c r="Z5708" s="56" t="s">
        <v>35068</v>
      </c>
      <c r="AA5708" s="51" t="s">
        <v>60</v>
      </c>
      <c r="AB5708" s="56" t="s">
        <v>13265</v>
      </c>
      <c r="AC5708" s="51" t="s">
        <v>60</v>
      </c>
      <c r="AD5708" s="56" t="s">
        <v>35077</v>
      </c>
      <c r="AE5708" s="51" t="s">
        <v>35069</v>
      </c>
      <c r="AF5708" s="8" t="s">
        <v>35070</v>
      </c>
      <c r="AG5708" s="8" t="s">
        <v>6729</v>
      </c>
      <c r="AH5708" s="8" t="s">
        <v>4581</v>
      </c>
      <c r="AI5708" s="8" t="s">
        <v>233</v>
      </c>
      <c r="AJ5708" s="8"/>
      <c r="AK5708" s="8" t="s">
        <v>4544</v>
      </c>
      <c r="AL5708" s="8" t="s">
        <v>2863</v>
      </c>
      <c r="AM5708" s="8" t="s">
        <v>743</v>
      </c>
      <c r="AN5708" s="8" t="s">
        <v>35071</v>
      </c>
      <c r="AO5708" s="8" t="s">
        <v>35072</v>
      </c>
      <c r="AP5708" s="9" t="s">
        <v>35070</v>
      </c>
      <c r="AQ5708" s="11">
        <v>1794.0</v>
      </c>
    </row>
    <row r="5709">
      <c r="A5709" s="8" t="str">
        <f t="shared" si="1"/>
        <v>Ed McLaughlin</v>
      </c>
      <c r="B5709" s="51" t="s">
        <v>35060</v>
      </c>
      <c r="C5709" s="51" t="s">
        <v>33411</v>
      </c>
      <c r="D5709" s="2" t="s">
        <v>6716</v>
      </c>
      <c r="E5709" s="8" t="s">
        <v>16885</v>
      </c>
      <c r="F5709" s="8" t="s">
        <v>3309</v>
      </c>
      <c r="G5709" s="51" t="s">
        <v>32225</v>
      </c>
      <c r="H5709" s="8" t="s">
        <v>35061</v>
      </c>
      <c r="I5709" s="8" t="s">
        <v>13219</v>
      </c>
      <c r="J5709" s="10">
        <v>3.52</v>
      </c>
      <c r="K5709" s="8" t="s">
        <v>35062</v>
      </c>
      <c r="L5709" s="8"/>
      <c r="M5709" s="8"/>
      <c r="N5709" s="51" t="s">
        <v>35078</v>
      </c>
      <c r="O5709" s="51" t="s">
        <v>52</v>
      </c>
      <c r="P5709" s="51"/>
      <c r="Q5709" s="51"/>
      <c r="R5709" s="51" t="s">
        <v>3871</v>
      </c>
      <c r="S5709" s="51" t="s">
        <v>35079</v>
      </c>
      <c r="T5709" s="11" t="str">
        <f t="shared" si="2"/>
        <v>Ed McLaughlin</v>
      </c>
      <c r="U5709" s="51" t="s">
        <v>160</v>
      </c>
      <c r="V5709" s="51" t="s">
        <v>35080</v>
      </c>
      <c r="W5709" s="51" t="s">
        <v>35081</v>
      </c>
      <c r="X5709" s="8" t="s">
        <v>35067</v>
      </c>
      <c r="Y5709" s="56" t="s">
        <v>35082</v>
      </c>
      <c r="Z5709" s="56" t="s">
        <v>35068</v>
      </c>
      <c r="AA5709" s="56" t="s">
        <v>35083</v>
      </c>
      <c r="AB5709" s="56" t="s">
        <v>13265</v>
      </c>
      <c r="AC5709" s="51" t="s">
        <v>60</v>
      </c>
      <c r="AD5709" s="51" t="s">
        <v>60</v>
      </c>
      <c r="AE5709" s="51" t="s">
        <v>35069</v>
      </c>
      <c r="AF5709" s="8" t="s">
        <v>35070</v>
      </c>
      <c r="AG5709" s="8" t="s">
        <v>6729</v>
      </c>
      <c r="AH5709" s="8" t="s">
        <v>4581</v>
      </c>
      <c r="AI5709" s="8" t="s">
        <v>233</v>
      </c>
      <c r="AJ5709" s="8"/>
      <c r="AK5709" s="8" t="s">
        <v>4544</v>
      </c>
      <c r="AL5709" s="8" t="s">
        <v>2863</v>
      </c>
      <c r="AM5709" s="8" t="s">
        <v>743</v>
      </c>
      <c r="AN5709" s="8" t="s">
        <v>35071</v>
      </c>
      <c r="AO5709" s="8" t="s">
        <v>35072</v>
      </c>
      <c r="AP5709" s="9" t="s">
        <v>35070</v>
      </c>
      <c r="AQ5709" s="11">
        <v>1794.0</v>
      </c>
    </row>
    <row r="5710">
      <c r="A5710" s="8" t="str">
        <f t="shared" si="1"/>
        <v>Jason Berry</v>
      </c>
      <c r="B5710" s="51" t="s">
        <v>35060</v>
      </c>
      <c r="C5710" s="51" t="s">
        <v>33411</v>
      </c>
      <c r="D5710" s="2" t="s">
        <v>6716</v>
      </c>
      <c r="E5710" s="8" t="s">
        <v>16885</v>
      </c>
      <c r="F5710" s="8" t="s">
        <v>3309</v>
      </c>
      <c r="G5710" s="51" t="s">
        <v>32225</v>
      </c>
      <c r="H5710" s="8" t="s">
        <v>35061</v>
      </c>
      <c r="I5710" s="8" t="s">
        <v>13219</v>
      </c>
      <c r="J5710" s="10">
        <v>3.52</v>
      </c>
      <c r="K5710" s="8" t="s">
        <v>35062</v>
      </c>
      <c r="L5710" s="8"/>
      <c r="M5710" s="8"/>
      <c r="N5710" s="51" t="s">
        <v>35084</v>
      </c>
      <c r="O5710" s="51" t="s">
        <v>52</v>
      </c>
      <c r="P5710" s="51"/>
      <c r="Q5710" s="51"/>
      <c r="R5710" s="51" t="s">
        <v>1059</v>
      </c>
      <c r="S5710" s="51" t="s">
        <v>13870</v>
      </c>
      <c r="T5710" s="11" t="str">
        <f t="shared" si="2"/>
        <v>Jason Berry</v>
      </c>
      <c r="U5710" s="51" t="s">
        <v>247</v>
      </c>
      <c r="V5710" s="51" t="s">
        <v>35085</v>
      </c>
      <c r="W5710" s="51" t="s">
        <v>35086</v>
      </c>
      <c r="X5710" s="8" t="s">
        <v>35067</v>
      </c>
      <c r="Y5710" s="56" t="s">
        <v>35087</v>
      </c>
      <c r="Z5710" s="56" t="s">
        <v>35068</v>
      </c>
      <c r="AA5710" s="51" t="s">
        <v>60</v>
      </c>
      <c r="AB5710" s="56" t="s">
        <v>13265</v>
      </c>
      <c r="AC5710" s="56" t="s">
        <v>35088</v>
      </c>
      <c r="AD5710" s="51" t="s">
        <v>60</v>
      </c>
      <c r="AE5710" s="51" t="s">
        <v>35069</v>
      </c>
      <c r="AF5710" s="8" t="s">
        <v>35070</v>
      </c>
      <c r="AG5710" s="8" t="s">
        <v>6729</v>
      </c>
      <c r="AH5710" s="8" t="s">
        <v>4581</v>
      </c>
      <c r="AI5710" s="8" t="s">
        <v>233</v>
      </c>
      <c r="AJ5710" s="8"/>
      <c r="AK5710" s="8" t="s">
        <v>4544</v>
      </c>
      <c r="AL5710" s="8" t="s">
        <v>2863</v>
      </c>
      <c r="AM5710" s="8" t="s">
        <v>743</v>
      </c>
      <c r="AN5710" s="8" t="s">
        <v>35071</v>
      </c>
      <c r="AO5710" s="8" t="s">
        <v>35072</v>
      </c>
      <c r="AP5710" s="9" t="s">
        <v>35070</v>
      </c>
      <c r="AQ5710" s="11">
        <v>1794.0</v>
      </c>
    </row>
    <row r="5711">
      <c r="A5711" s="8" t="str">
        <f t="shared" si="1"/>
        <v>Mark Samuels</v>
      </c>
      <c r="B5711" s="51" t="s">
        <v>35060</v>
      </c>
      <c r="C5711" s="51" t="s">
        <v>33411</v>
      </c>
      <c r="D5711" s="2" t="s">
        <v>6716</v>
      </c>
      <c r="E5711" s="8" t="s">
        <v>16885</v>
      </c>
      <c r="F5711" s="8" t="s">
        <v>3309</v>
      </c>
      <c r="G5711" s="51" t="s">
        <v>32225</v>
      </c>
      <c r="H5711" s="8" t="s">
        <v>35061</v>
      </c>
      <c r="I5711" s="8" t="s">
        <v>13219</v>
      </c>
      <c r="J5711" s="10">
        <v>3.52</v>
      </c>
      <c r="K5711" s="8" t="s">
        <v>35062</v>
      </c>
      <c r="L5711" s="8"/>
      <c r="M5711" s="8"/>
      <c r="N5711" s="51" t="s">
        <v>35089</v>
      </c>
      <c r="O5711" s="51" t="s">
        <v>52</v>
      </c>
      <c r="P5711" s="51"/>
      <c r="Q5711" s="51"/>
      <c r="R5711" s="51" t="s">
        <v>3210</v>
      </c>
      <c r="S5711" s="51" t="s">
        <v>35090</v>
      </c>
      <c r="T5711" s="11" t="str">
        <f t="shared" si="2"/>
        <v>Mark Samuels</v>
      </c>
      <c r="U5711" s="51" t="s">
        <v>106</v>
      </c>
      <c r="V5711" s="51" t="s">
        <v>35091</v>
      </c>
      <c r="W5711" s="51" t="s">
        <v>35092</v>
      </c>
      <c r="X5711" s="8" t="s">
        <v>35067</v>
      </c>
      <c r="Y5711" s="51" t="s">
        <v>60</v>
      </c>
      <c r="Z5711" s="56" t="s">
        <v>35068</v>
      </c>
      <c r="AA5711" s="51" t="s">
        <v>60</v>
      </c>
      <c r="AB5711" s="56" t="s">
        <v>13265</v>
      </c>
      <c r="AC5711" s="51" t="s">
        <v>60</v>
      </c>
      <c r="AD5711" s="51" t="s">
        <v>60</v>
      </c>
      <c r="AE5711" s="51" t="s">
        <v>35069</v>
      </c>
      <c r="AF5711" s="8" t="s">
        <v>35070</v>
      </c>
      <c r="AG5711" s="8" t="s">
        <v>6729</v>
      </c>
      <c r="AH5711" s="8" t="s">
        <v>4581</v>
      </c>
      <c r="AI5711" s="8" t="s">
        <v>233</v>
      </c>
      <c r="AJ5711" s="8"/>
      <c r="AK5711" s="8" t="s">
        <v>4544</v>
      </c>
      <c r="AL5711" s="8" t="s">
        <v>2863</v>
      </c>
      <c r="AM5711" s="8" t="s">
        <v>743</v>
      </c>
      <c r="AN5711" s="8" t="s">
        <v>35071</v>
      </c>
      <c r="AO5711" s="8" t="s">
        <v>35072</v>
      </c>
      <c r="AP5711" s="9" t="s">
        <v>35070</v>
      </c>
      <c r="AQ5711" s="11">
        <v>1794.0</v>
      </c>
    </row>
    <row r="5712">
      <c r="A5712" s="8" t="str">
        <f t="shared" si="1"/>
        <v>Graduate Asst Lia has been removed. </v>
      </c>
      <c r="B5712" s="51" t="s">
        <v>35060</v>
      </c>
      <c r="C5712" s="51" t="s">
        <v>33411</v>
      </c>
      <c r="D5712" s="2" t="s">
        <v>6716</v>
      </c>
      <c r="E5712" s="8" t="s">
        <v>16885</v>
      </c>
      <c r="F5712" s="8" t="s">
        <v>3309</v>
      </c>
      <c r="G5712" s="51" t="s">
        <v>32225</v>
      </c>
      <c r="H5712" s="8" t="s">
        <v>35061</v>
      </c>
      <c r="I5712" s="8" t="s">
        <v>13219</v>
      </c>
      <c r="J5712" s="10">
        <v>3.52</v>
      </c>
      <c r="K5712" s="8" t="s">
        <v>35062</v>
      </c>
      <c r="L5712" s="8"/>
      <c r="M5712" s="8"/>
      <c r="N5712" s="51" t="s">
        <v>35093</v>
      </c>
      <c r="O5712" s="51" t="s">
        <v>52</v>
      </c>
      <c r="P5712" s="51"/>
      <c r="Q5712" s="51" t="s">
        <v>277</v>
      </c>
      <c r="R5712" s="51" t="s">
        <v>35094</v>
      </c>
      <c r="S5712" s="51"/>
      <c r="T5712" s="11" t="str">
        <f t="shared" si="2"/>
        <v>Graduate Asst Lia has been removed. </v>
      </c>
      <c r="U5712" s="51"/>
      <c r="V5712" s="51"/>
      <c r="W5712" s="51"/>
      <c r="X5712" s="8" t="s">
        <v>35067</v>
      </c>
      <c r="Y5712" s="56" t="s">
        <v>35095</v>
      </c>
      <c r="Z5712" s="56" t="s">
        <v>35068</v>
      </c>
      <c r="AA5712" s="51" t="s">
        <v>60</v>
      </c>
      <c r="AB5712" s="56" t="s">
        <v>13265</v>
      </c>
      <c r="AC5712" s="56" t="s">
        <v>35096</v>
      </c>
      <c r="AD5712" s="51" t="s">
        <v>60</v>
      </c>
      <c r="AE5712" s="51" t="s">
        <v>35069</v>
      </c>
      <c r="AF5712" s="8" t="s">
        <v>35070</v>
      </c>
      <c r="AG5712" s="8" t="s">
        <v>6729</v>
      </c>
      <c r="AH5712" s="8" t="s">
        <v>4581</v>
      </c>
      <c r="AI5712" s="8" t="s">
        <v>233</v>
      </c>
      <c r="AJ5712" s="8"/>
      <c r="AK5712" s="8" t="s">
        <v>4544</v>
      </c>
      <c r="AL5712" s="8" t="s">
        <v>2863</v>
      </c>
      <c r="AM5712" s="8" t="s">
        <v>743</v>
      </c>
      <c r="AN5712" s="8" t="s">
        <v>35071</v>
      </c>
      <c r="AO5712" s="8" t="s">
        <v>35072</v>
      </c>
      <c r="AP5712" s="9" t="s">
        <v>35070</v>
      </c>
      <c r="AQ5712" s="11">
        <v>1794.0</v>
      </c>
    </row>
    <row r="5713">
      <c r="A5713" s="8" t="str">
        <f t="shared" si="1"/>
        <v>Ed Fye</v>
      </c>
      <c r="B5713" s="51" t="s">
        <v>35097</v>
      </c>
      <c r="C5713" s="51" t="s">
        <v>33411</v>
      </c>
      <c r="D5713" s="2" t="s">
        <v>6716</v>
      </c>
      <c r="E5713" s="8" t="s">
        <v>35098</v>
      </c>
      <c r="F5713" s="8" t="s">
        <v>3309</v>
      </c>
      <c r="G5713" s="51" t="s">
        <v>32225</v>
      </c>
      <c r="H5713" s="8" t="s">
        <v>35099</v>
      </c>
      <c r="I5713" s="8" t="s">
        <v>49</v>
      </c>
      <c r="J5713" s="10">
        <v>3.52</v>
      </c>
      <c r="K5713" s="8" t="s">
        <v>35100</v>
      </c>
      <c r="L5713" s="8"/>
      <c r="M5713" s="8" t="s">
        <v>25838</v>
      </c>
      <c r="N5713" s="51" t="s">
        <v>35101</v>
      </c>
      <c r="O5713" s="51" t="s">
        <v>52</v>
      </c>
      <c r="P5713" s="51"/>
      <c r="Q5713" s="51"/>
      <c r="R5713" s="51" t="s">
        <v>3871</v>
      </c>
      <c r="S5713" s="51" t="s">
        <v>35102</v>
      </c>
      <c r="T5713" s="11" t="str">
        <f t="shared" si="2"/>
        <v>Ed Fye</v>
      </c>
      <c r="U5713" s="51" t="s">
        <v>55</v>
      </c>
      <c r="V5713" s="51" t="s">
        <v>35103</v>
      </c>
      <c r="W5713" s="51" t="s">
        <v>35104</v>
      </c>
      <c r="X5713" s="8" t="s">
        <v>35105</v>
      </c>
      <c r="Y5713" s="56" t="s">
        <v>35106</v>
      </c>
      <c r="Z5713" s="56" t="s">
        <v>35107</v>
      </c>
      <c r="AA5713" s="51" t="s">
        <v>60</v>
      </c>
      <c r="AB5713" s="56" t="s">
        <v>35108</v>
      </c>
      <c r="AC5713" s="51" t="s">
        <v>60</v>
      </c>
      <c r="AD5713" s="51" t="s">
        <v>60</v>
      </c>
      <c r="AE5713" s="61" t="s">
        <v>35109</v>
      </c>
      <c r="AF5713" s="8" t="s">
        <v>35110</v>
      </c>
      <c r="AG5713" s="8" t="s">
        <v>6729</v>
      </c>
      <c r="AH5713" s="8" t="s">
        <v>4581</v>
      </c>
      <c r="AI5713" s="8" t="s">
        <v>233</v>
      </c>
      <c r="AJ5713" s="8"/>
      <c r="AK5713" s="8"/>
      <c r="AL5713" s="8"/>
      <c r="AM5713" s="8"/>
      <c r="AN5713" s="8" t="s">
        <v>34389</v>
      </c>
      <c r="AO5713" s="8" t="s">
        <v>26834</v>
      </c>
      <c r="AP5713" s="9" t="s">
        <v>35110</v>
      </c>
      <c r="AQ5713" s="11">
        <v>1047.0</v>
      </c>
    </row>
    <row r="5714">
      <c r="A5714" s="8" t="str">
        <f t="shared" si="1"/>
        <v>Brad Jenny</v>
      </c>
      <c r="B5714" s="51" t="s">
        <v>35097</v>
      </c>
      <c r="C5714" s="51" t="s">
        <v>33411</v>
      </c>
      <c r="D5714" s="2" t="s">
        <v>6716</v>
      </c>
      <c r="E5714" s="8" t="s">
        <v>35098</v>
      </c>
      <c r="F5714" s="8" t="s">
        <v>3309</v>
      </c>
      <c r="G5714" s="51" t="s">
        <v>32225</v>
      </c>
      <c r="H5714" s="8" t="s">
        <v>35099</v>
      </c>
      <c r="I5714" s="8" t="s">
        <v>49</v>
      </c>
      <c r="J5714" s="10">
        <v>3.52</v>
      </c>
      <c r="K5714" s="8" t="s">
        <v>35100</v>
      </c>
      <c r="L5714" s="8"/>
      <c r="M5714" s="8" t="s">
        <v>25838</v>
      </c>
      <c r="N5714" s="51" t="s">
        <v>35111</v>
      </c>
      <c r="O5714" s="51" t="s">
        <v>52</v>
      </c>
      <c r="P5714" s="51"/>
      <c r="Q5714" s="51"/>
      <c r="R5714" s="51" t="s">
        <v>1013</v>
      </c>
      <c r="S5714" s="51" t="s">
        <v>27310</v>
      </c>
      <c r="T5714" s="11" t="str">
        <f t="shared" si="2"/>
        <v>Brad Jenny</v>
      </c>
      <c r="U5714" s="51" t="s">
        <v>106</v>
      </c>
      <c r="V5714" s="51" t="s">
        <v>35112</v>
      </c>
      <c r="W5714" s="51" t="s">
        <v>35113</v>
      </c>
      <c r="X5714" s="8" t="s">
        <v>35105</v>
      </c>
      <c r="Y5714" s="56" t="s">
        <v>35114</v>
      </c>
      <c r="Z5714" s="56" t="s">
        <v>35107</v>
      </c>
      <c r="AA5714" s="56" t="s">
        <v>35115</v>
      </c>
      <c r="AB5714" s="56" t="s">
        <v>35108</v>
      </c>
      <c r="AC5714" s="51" t="s">
        <v>60</v>
      </c>
      <c r="AD5714" s="51" t="s">
        <v>60</v>
      </c>
      <c r="AE5714" s="61" t="s">
        <v>35109</v>
      </c>
      <c r="AF5714" s="8" t="s">
        <v>35110</v>
      </c>
      <c r="AG5714" s="8" t="s">
        <v>6729</v>
      </c>
      <c r="AH5714" s="8" t="s">
        <v>4581</v>
      </c>
      <c r="AI5714" s="8" t="s">
        <v>233</v>
      </c>
      <c r="AJ5714" s="8"/>
      <c r="AK5714" s="8"/>
      <c r="AL5714" s="8"/>
      <c r="AM5714" s="8"/>
      <c r="AN5714" s="8" t="s">
        <v>34389</v>
      </c>
      <c r="AO5714" s="8" t="s">
        <v>26834</v>
      </c>
      <c r="AP5714" s="9" t="s">
        <v>35110</v>
      </c>
      <c r="AQ5714" s="11">
        <v>1047.0</v>
      </c>
    </row>
    <row r="5715">
      <c r="A5715" s="8" t="str">
        <f t="shared" si="1"/>
        <v>Dustin Llewellyn</v>
      </c>
      <c r="B5715" s="51" t="s">
        <v>35097</v>
      </c>
      <c r="C5715" s="51" t="s">
        <v>33411</v>
      </c>
      <c r="D5715" s="2" t="s">
        <v>6716</v>
      </c>
      <c r="E5715" s="8" t="s">
        <v>35098</v>
      </c>
      <c r="F5715" s="8" t="s">
        <v>3309</v>
      </c>
      <c r="G5715" s="51" t="s">
        <v>32225</v>
      </c>
      <c r="H5715" s="8" t="s">
        <v>35099</v>
      </c>
      <c r="I5715" s="8" t="s">
        <v>49</v>
      </c>
      <c r="J5715" s="10">
        <v>3.52</v>
      </c>
      <c r="K5715" s="8" t="s">
        <v>35100</v>
      </c>
      <c r="L5715" s="8"/>
      <c r="M5715" s="8" t="s">
        <v>25838</v>
      </c>
      <c r="N5715" s="51" t="s">
        <v>35116</v>
      </c>
      <c r="O5715" s="51" t="s">
        <v>52</v>
      </c>
      <c r="P5715" s="51"/>
      <c r="Q5715" s="51"/>
      <c r="R5715" s="51" t="s">
        <v>4988</v>
      </c>
      <c r="S5715" s="51" t="s">
        <v>35117</v>
      </c>
      <c r="T5715" s="11" t="str">
        <f t="shared" si="2"/>
        <v>Dustin Llewellyn</v>
      </c>
      <c r="U5715" s="51" t="s">
        <v>106</v>
      </c>
      <c r="V5715" s="51" t="s">
        <v>35118</v>
      </c>
      <c r="W5715" s="51"/>
      <c r="X5715" s="8" t="s">
        <v>35105</v>
      </c>
      <c r="Y5715" s="56" t="s">
        <v>35119</v>
      </c>
      <c r="Z5715" s="56" t="s">
        <v>35107</v>
      </c>
      <c r="AA5715" s="51" t="s">
        <v>60</v>
      </c>
      <c r="AB5715" s="56" t="s">
        <v>35108</v>
      </c>
      <c r="AC5715" s="51" t="s">
        <v>60</v>
      </c>
      <c r="AD5715" s="51" t="s">
        <v>60</v>
      </c>
      <c r="AE5715" s="61" t="s">
        <v>35109</v>
      </c>
      <c r="AF5715" s="8" t="s">
        <v>35110</v>
      </c>
      <c r="AG5715" s="8" t="s">
        <v>6729</v>
      </c>
      <c r="AH5715" s="8" t="s">
        <v>4581</v>
      </c>
      <c r="AI5715" s="8" t="s">
        <v>233</v>
      </c>
      <c r="AJ5715" s="8"/>
      <c r="AK5715" s="8"/>
      <c r="AL5715" s="8"/>
      <c r="AM5715" s="8"/>
      <c r="AN5715" s="8" t="s">
        <v>34389</v>
      </c>
      <c r="AO5715" s="8" t="s">
        <v>26834</v>
      </c>
      <c r="AP5715" s="9" t="s">
        <v>35110</v>
      </c>
      <c r="AQ5715" s="11">
        <v>1047.0</v>
      </c>
    </row>
    <row r="5716">
      <c r="A5716" s="8" t="str">
        <f t="shared" si="1"/>
        <v>Ryan Dorshorst</v>
      </c>
      <c r="B5716" s="51" t="s">
        <v>35097</v>
      </c>
      <c r="C5716" s="51" t="s">
        <v>33411</v>
      </c>
      <c r="D5716" s="2" t="s">
        <v>6716</v>
      </c>
      <c r="E5716" s="8" t="s">
        <v>35098</v>
      </c>
      <c r="F5716" s="8" t="s">
        <v>3309</v>
      </c>
      <c r="G5716" s="51" t="s">
        <v>32225</v>
      </c>
      <c r="H5716" s="8" t="s">
        <v>35099</v>
      </c>
      <c r="I5716" s="8" t="s">
        <v>49</v>
      </c>
      <c r="J5716" s="10">
        <v>3.52</v>
      </c>
      <c r="K5716" s="8" t="s">
        <v>35100</v>
      </c>
      <c r="L5716" s="8"/>
      <c r="M5716" s="8" t="s">
        <v>25838</v>
      </c>
      <c r="N5716" s="51" t="s">
        <v>35120</v>
      </c>
      <c r="O5716" s="51" t="s">
        <v>52</v>
      </c>
      <c r="P5716" s="51"/>
      <c r="Q5716" s="51"/>
      <c r="R5716" s="51" t="s">
        <v>927</v>
      </c>
      <c r="S5716" s="51" t="s">
        <v>35121</v>
      </c>
      <c r="T5716" s="11" t="str">
        <f t="shared" si="2"/>
        <v>Ryan Dorshorst</v>
      </c>
      <c r="U5716" s="51" t="s">
        <v>80</v>
      </c>
      <c r="V5716" s="51" t="s">
        <v>35122</v>
      </c>
      <c r="W5716" s="51"/>
      <c r="X5716" s="8" t="s">
        <v>35105</v>
      </c>
      <c r="Y5716" s="56" t="s">
        <v>35123</v>
      </c>
      <c r="Z5716" s="56" t="s">
        <v>35107</v>
      </c>
      <c r="AA5716" s="51" t="s">
        <v>60</v>
      </c>
      <c r="AB5716" s="56" t="s">
        <v>35108</v>
      </c>
      <c r="AC5716" s="51" t="s">
        <v>60</v>
      </c>
      <c r="AD5716" s="51" t="s">
        <v>60</v>
      </c>
      <c r="AE5716" s="61" t="s">
        <v>35109</v>
      </c>
      <c r="AF5716" s="8" t="s">
        <v>35110</v>
      </c>
      <c r="AG5716" s="8" t="s">
        <v>6729</v>
      </c>
      <c r="AH5716" s="8" t="s">
        <v>4581</v>
      </c>
      <c r="AI5716" s="8" t="s">
        <v>233</v>
      </c>
      <c r="AJ5716" s="8"/>
      <c r="AK5716" s="8"/>
      <c r="AL5716" s="8"/>
      <c r="AM5716" s="8"/>
      <c r="AN5716" s="8" t="s">
        <v>34389</v>
      </c>
      <c r="AO5716" s="8" t="s">
        <v>26834</v>
      </c>
      <c r="AP5716" s="9" t="s">
        <v>35110</v>
      </c>
      <c r="AQ5716" s="11">
        <v>1047.0</v>
      </c>
    </row>
    <row r="5717">
      <c r="A5717" s="8" t="str">
        <f t="shared" si="1"/>
        <v>Zach Lurz</v>
      </c>
      <c r="B5717" s="51" t="s">
        <v>35097</v>
      </c>
      <c r="C5717" s="51" t="s">
        <v>33411</v>
      </c>
      <c r="D5717" s="2" t="s">
        <v>6716</v>
      </c>
      <c r="E5717" s="8" t="s">
        <v>35098</v>
      </c>
      <c r="F5717" s="8" t="s">
        <v>3309</v>
      </c>
      <c r="G5717" s="51" t="s">
        <v>32225</v>
      </c>
      <c r="H5717" s="8" t="s">
        <v>35099</v>
      </c>
      <c r="I5717" s="8" t="s">
        <v>49</v>
      </c>
      <c r="J5717" s="10">
        <v>3.52</v>
      </c>
      <c r="K5717" s="8" t="s">
        <v>35100</v>
      </c>
      <c r="L5717" s="8"/>
      <c r="M5717" s="8" t="s">
        <v>25838</v>
      </c>
      <c r="N5717" s="51" t="s">
        <v>35124</v>
      </c>
      <c r="O5717" s="51" t="s">
        <v>52</v>
      </c>
      <c r="P5717" s="51"/>
      <c r="Q5717" s="51"/>
      <c r="R5717" s="51" t="s">
        <v>1734</v>
      </c>
      <c r="S5717" s="51" t="s">
        <v>35125</v>
      </c>
      <c r="T5717" s="11" t="str">
        <f t="shared" si="2"/>
        <v>Zach Lurz</v>
      </c>
      <c r="U5717" s="51" t="s">
        <v>80</v>
      </c>
      <c r="V5717" s="51" t="s">
        <v>35126</v>
      </c>
      <c r="W5717" s="51" t="s">
        <v>35127</v>
      </c>
      <c r="X5717" s="8" t="s">
        <v>35105</v>
      </c>
      <c r="Y5717" s="56" t="s">
        <v>35128</v>
      </c>
      <c r="Z5717" s="56" t="s">
        <v>35107</v>
      </c>
      <c r="AA5717" s="51" t="s">
        <v>60</v>
      </c>
      <c r="AB5717" s="56" t="s">
        <v>35108</v>
      </c>
      <c r="AC5717" s="51" t="s">
        <v>60</v>
      </c>
      <c r="AD5717" s="51" t="s">
        <v>60</v>
      </c>
      <c r="AE5717" s="61" t="s">
        <v>35109</v>
      </c>
      <c r="AF5717" s="8" t="s">
        <v>35110</v>
      </c>
      <c r="AG5717" s="8" t="s">
        <v>6729</v>
      </c>
      <c r="AH5717" s="8" t="s">
        <v>4581</v>
      </c>
      <c r="AI5717" s="8" t="s">
        <v>233</v>
      </c>
      <c r="AJ5717" s="8"/>
      <c r="AK5717" s="8"/>
      <c r="AL5717" s="8"/>
      <c r="AM5717" s="8"/>
      <c r="AN5717" s="8" t="s">
        <v>34389</v>
      </c>
      <c r="AO5717" s="8" t="s">
        <v>26834</v>
      </c>
      <c r="AP5717" s="9" t="s">
        <v>35110</v>
      </c>
      <c r="AQ5717" s="11">
        <v>1047.0</v>
      </c>
    </row>
    <row r="5718">
      <c r="A5718" s="8" t="str">
        <f t="shared" si="1"/>
        <v>Patrick Grossrode</v>
      </c>
      <c r="B5718" s="8" t="s">
        <v>35097</v>
      </c>
      <c r="C5718" s="51" t="s">
        <v>33411</v>
      </c>
      <c r="D5718" s="9" t="s">
        <v>6716</v>
      </c>
      <c r="E5718" s="13" t="s">
        <v>35098</v>
      </c>
      <c r="F5718" s="8" t="s">
        <v>3309</v>
      </c>
      <c r="G5718" s="8" t="s">
        <v>32225</v>
      </c>
      <c r="H5718" s="8" t="s">
        <v>35099</v>
      </c>
      <c r="I5718" s="8" t="s">
        <v>49</v>
      </c>
      <c r="J5718" s="10">
        <v>3.52</v>
      </c>
      <c r="K5718" s="8" t="s">
        <v>35100</v>
      </c>
      <c r="L5718" s="8"/>
      <c r="M5718" s="8" t="s">
        <v>25838</v>
      </c>
      <c r="N5718" s="8" t="s">
        <v>35129</v>
      </c>
      <c r="O5718" s="51" t="s">
        <v>52</v>
      </c>
      <c r="P5718" s="8"/>
      <c r="Q5718" s="8"/>
      <c r="R5718" s="51" t="s">
        <v>3524</v>
      </c>
      <c r="S5718" s="13" t="s">
        <v>35130</v>
      </c>
      <c r="T5718" s="11" t="str">
        <f t="shared" si="2"/>
        <v>Patrick Grossrode</v>
      </c>
      <c r="U5718" s="13" t="s">
        <v>80</v>
      </c>
      <c r="V5718" s="8"/>
      <c r="W5718" s="8"/>
      <c r="X5718" s="8" t="s">
        <v>35105</v>
      </c>
      <c r="Y5718" s="56" t="s">
        <v>35131</v>
      </c>
      <c r="Z5718" s="56" t="s">
        <v>35132</v>
      </c>
      <c r="AA5718" s="51" t="s">
        <v>60</v>
      </c>
      <c r="AB5718" s="56" t="s">
        <v>35108</v>
      </c>
      <c r="AC5718" s="56" t="s">
        <v>35133</v>
      </c>
      <c r="AD5718" s="56" t="s">
        <v>35134</v>
      </c>
      <c r="AE5718" s="61" t="s">
        <v>35109</v>
      </c>
      <c r="AF5718" s="13" t="s">
        <v>35110</v>
      </c>
      <c r="AG5718" s="13" t="s">
        <v>6729</v>
      </c>
      <c r="AH5718" s="13" t="s">
        <v>4581</v>
      </c>
      <c r="AI5718" s="8" t="s">
        <v>233</v>
      </c>
      <c r="AJ5718" s="8"/>
      <c r="AK5718" s="8"/>
      <c r="AL5718" s="8"/>
      <c r="AM5718" s="8"/>
      <c r="AN5718" s="8" t="s">
        <v>34389</v>
      </c>
      <c r="AO5718" s="8" t="s">
        <v>26834</v>
      </c>
      <c r="AP5718" s="9" t="s">
        <v>35110</v>
      </c>
      <c r="AQ5718" s="11">
        <v>1047.0</v>
      </c>
    </row>
    <row r="5719">
      <c r="A5719" s="8" t="str">
        <f t="shared" si="1"/>
        <v>Logan Hammond</v>
      </c>
      <c r="B5719" s="51" t="s">
        <v>35097</v>
      </c>
      <c r="C5719" s="51" t="s">
        <v>33411</v>
      </c>
      <c r="D5719" s="2" t="s">
        <v>6716</v>
      </c>
      <c r="E5719" s="8" t="s">
        <v>35098</v>
      </c>
      <c r="F5719" s="8" t="s">
        <v>3309</v>
      </c>
      <c r="G5719" s="51" t="s">
        <v>32225</v>
      </c>
      <c r="H5719" s="8" t="s">
        <v>35099</v>
      </c>
      <c r="I5719" s="8" t="s">
        <v>49</v>
      </c>
      <c r="J5719" s="10">
        <v>3.52</v>
      </c>
      <c r="K5719" s="8" t="s">
        <v>35100</v>
      </c>
      <c r="L5719" s="8"/>
      <c r="M5719" s="8" t="s">
        <v>25838</v>
      </c>
      <c r="N5719" s="51" t="s">
        <v>35135</v>
      </c>
      <c r="O5719" s="51" t="s">
        <v>52</v>
      </c>
      <c r="P5719" s="51"/>
      <c r="Q5719" s="51"/>
      <c r="R5719" s="51" t="s">
        <v>3718</v>
      </c>
      <c r="S5719" s="51" t="s">
        <v>5034</v>
      </c>
      <c r="T5719" s="11" t="str">
        <f t="shared" si="2"/>
        <v>Logan Hammond</v>
      </c>
      <c r="U5719" s="51" t="s">
        <v>80</v>
      </c>
      <c r="V5719" s="51"/>
      <c r="W5719" s="51"/>
      <c r="X5719" s="8" t="s">
        <v>35105</v>
      </c>
      <c r="Y5719" s="51" t="s">
        <v>60</v>
      </c>
      <c r="Z5719" s="56" t="s">
        <v>35132</v>
      </c>
      <c r="AA5719" s="51" t="s">
        <v>60</v>
      </c>
      <c r="AB5719" s="56" t="s">
        <v>35108</v>
      </c>
      <c r="AC5719" s="51" t="s">
        <v>60</v>
      </c>
      <c r="AD5719" s="56" t="s">
        <v>35134</v>
      </c>
      <c r="AE5719" s="61" t="s">
        <v>35109</v>
      </c>
      <c r="AF5719" s="8" t="s">
        <v>35110</v>
      </c>
      <c r="AG5719" s="8" t="s">
        <v>6729</v>
      </c>
      <c r="AH5719" s="8" t="s">
        <v>4581</v>
      </c>
      <c r="AI5719" s="8" t="s">
        <v>233</v>
      </c>
      <c r="AJ5719" s="8"/>
      <c r="AK5719" s="8"/>
      <c r="AL5719" s="8"/>
      <c r="AM5719" s="8"/>
      <c r="AN5719" s="8" t="s">
        <v>34389</v>
      </c>
      <c r="AO5719" s="8" t="s">
        <v>26834</v>
      </c>
      <c r="AP5719" s="9" t="s">
        <v>35110</v>
      </c>
      <c r="AQ5719" s="11">
        <v>1047.0</v>
      </c>
    </row>
    <row r="5720">
      <c r="A5720" s="8" t="str">
        <f t="shared" si="1"/>
        <v>Tim Jasnoch</v>
      </c>
      <c r="B5720" s="51" t="s">
        <v>35097</v>
      </c>
      <c r="C5720" s="51" t="s">
        <v>33411</v>
      </c>
      <c r="D5720" s="2" t="s">
        <v>6716</v>
      </c>
      <c r="E5720" s="8" t="s">
        <v>35098</v>
      </c>
      <c r="F5720" s="8" t="s">
        <v>3309</v>
      </c>
      <c r="G5720" s="51" t="s">
        <v>32225</v>
      </c>
      <c r="H5720" s="8" t="s">
        <v>35099</v>
      </c>
      <c r="I5720" s="8" t="s">
        <v>49</v>
      </c>
      <c r="J5720" s="10">
        <v>3.52</v>
      </c>
      <c r="K5720" s="8" t="s">
        <v>35100</v>
      </c>
      <c r="L5720" s="8"/>
      <c r="M5720" s="8" t="s">
        <v>25838</v>
      </c>
      <c r="N5720" s="51" t="s">
        <v>35136</v>
      </c>
      <c r="O5720" s="51" t="s">
        <v>52</v>
      </c>
      <c r="P5720" s="51"/>
      <c r="Q5720" s="51"/>
      <c r="R5720" s="51" t="s">
        <v>153</v>
      </c>
      <c r="S5720" s="51" t="s">
        <v>35137</v>
      </c>
      <c r="T5720" s="11" t="str">
        <f t="shared" si="2"/>
        <v>Tim Jasnoch</v>
      </c>
      <c r="U5720" s="51" t="s">
        <v>80</v>
      </c>
      <c r="V5720" s="51"/>
      <c r="W5720" s="51"/>
      <c r="X5720" s="8" t="s">
        <v>35105</v>
      </c>
      <c r="Y5720" s="51" t="s">
        <v>60</v>
      </c>
      <c r="Z5720" s="56" t="s">
        <v>35132</v>
      </c>
      <c r="AA5720" s="51" t="s">
        <v>60</v>
      </c>
      <c r="AB5720" s="56" t="s">
        <v>35108</v>
      </c>
      <c r="AC5720" s="51" t="s">
        <v>60</v>
      </c>
      <c r="AD5720" s="56" t="s">
        <v>35134</v>
      </c>
      <c r="AE5720" s="61" t="s">
        <v>35109</v>
      </c>
      <c r="AF5720" s="8" t="s">
        <v>35110</v>
      </c>
      <c r="AG5720" s="8" t="s">
        <v>6729</v>
      </c>
      <c r="AH5720" s="8" t="s">
        <v>4581</v>
      </c>
      <c r="AI5720" s="8" t="s">
        <v>233</v>
      </c>
      <c r="AJ5720" s="8"/>
      <c r="AK5720" s="8"/>
      <c r="AL5720" s="8"/>
      <c r="AM5720" s="8"/>
      <c r="AN5720" s="8" t="s">
        <v>34389</v>
      </c>
      <c r="AO5720" s="8" t="s">
        <v>26834</v>
      </c>
      <c r="AP5720" s="9" t="s">
        <v>35110</v>
      </c>
      <c r="AQ5720" s="11">
        <v>1047.0</v>
      </c>
    </row>
    <row r="5721">
      <c r="A5721" s="8" t="str">
        <f t="shared" si="1"/>
        <v>Ken Marvin</v>
      </c>
      <c r="B5721" s="51" t="s">
        <v>35097</v>
      </c>
      <c r="C5721" s="51" t="s">
        <v>33411</v>
      </c>
      <c r="D5721" s="2" t="s">
        <v>6716</v>
      </c>
      <c r="E5721" s="8" t="s">
        <v>35098</v>
      </c>
      <c r="F5721" s="8" t="s">
        <v>3309</v>
      </c>
      <c r="G5721" s="51" t="s">
        <v>32225</v>
      </c>
      <c r="H5721" s="8" t="s">
        <v>35099</v>
      </c>
      <c r="I5721" s="8" t="s">
        <v>49</v>
      </c>
      <c r="J5721" s="10">
        <v>3.52</v>
      </c>
      <c r="K5721" s="8" t="s">
        <v>35100</v>
      </c>
      <c r="L5721" s="8"/>
      <c r="M5721" s="8" t="s">
        <v>25838</v>
      </c>
      <c r="N5721" s="51" t="s">
        <v>35138</v>
      </c>
      <c r="O5721" s="51" t="s">
        <v>52</v>
      </c>
      <c r="P5721" s="51"/>
      <c r="Q5721" s="51"/>
      <c r="R5721" s="51" t="s">
        <v>165</v>
      </c>
      <c r="S5721" s="51" t="s">
        <v>7926</v>
      </c>
      <c r="T5721" s="11" t="str">
        <f t="shared" si="2"/>
        <v>Ken Marvin</v>
      </c>
      <c r="U5721" s="51" t="s">
        <v>80</v>
      </c>
      <c r="V5721" s="51"/>
      <c r="W5721" s="51"/>
      <c r="X5721" s="8" t="s">
        <v>35105</v>
      </c>
      <c r="Y5721" s="51" t="s">
        <v>60</v>
      </c>
      <c r="Z5721" s="56" t="s">
        <v>35132</v>
      </c>
      <c r="AA5721" s="51" t="s">
        <v>60</v>
      </c>
      <c r="AB5721" s="56" t="s">
        <v>35108</v>
      </c>
      <c r="AC5721" s="51" t="s">
        <v>60</v>
      </c>
      <c r="AD5721" s="56" t="s">
        <v>35134</v>
      </c>
      <c r="AE5721" s="61" t="s">
        <v>35109</v>
      </c>
      <c r="AF5721" s="8" t="s">
        <v>35110</v>
      </c>
      <c r="AG5721" s="8" t="s">
        <v>6729</v>
      </c>
      <c r="AH5721" s="8" t="s">
        <v>4581</v>
      </c>
      <c r="AI5721" s="8" t="s">
        <v>233</v>
      </c>
      <c r="AJ5721" s="8"/>
      <c r="AK5721" s="8"/>
      <c r="AL5721" s="8"/>
      <c r="AM5721" s="8"/>
      <c r="AN5721" s="8" t="s">
        <v>34389</v>
      </c>
      <c r="AO5721" s="8" t="s">
        <v>26834</v>
      </c>
      <c r="AP5721" s="9" t="s">
        <v>35110</v>
      </c>
      <c r="AQ5721" s="11">
        <v>1047.0</v>
      </c>
    </row>
    <row r="5722">
      <c r="A5722" s="8" t="str">
        <f t="shared" si="1"/>
        <v>Andy McCallister</v>
      </c>
      <c r="B5722" s="51" t="s">
        <v>35097</v>
      </c>
      <c r="C5722" s="51" t="s">
        <v>33411</v>
      </c>
      <c r="D5722" s="2" t="s">
        <v>6716</v>
      </c>
      <c r="E5722" s="8" t="s">
        <v>35098</v>
      </c>
      <c r="F5722" s="8" t="s">
        <v>3309</v>
      </c>
      <c r="G5722" s="51" t="s">
        <v>32225</v>
      </c>
      <c r="H5722" s="8" t="s">
        <v>35099</v>
      </c>
      <c r="I5722" s="8" t="s">
        <v>49</v>
      </c>
      <c r="J5722" s="10">
        <v>3.52</v>
      </c>
      <c r="K5722" s="8" t="s">
        <v>35100</v>
      </c>
      <c r="L5722" s="8"/>
      <c r="M5722" s="8" t="s">
        <v>25838</v>
      </c>
      <c r="N5722" s="51" t="s">
        <v>35139</v>
      </c>
      <c r="O5722" s="51" t="s">
        <v>52</v>
      </c>
      <c r="P5722" s="51"/>
      <c r="Q5722" s="51"/>
      <c r="R5722" s="51" t="s">
        <v>4559</v>
      </c>
      <c r="S5722" s="51" t="s">
        <v>35140</v>
      </c>
      <c r="T5722" s="11" t="str">
        <f t="shared" si="2"/>
        <v>Andy McCallister</v>
      </c>
      <c r="U5722" s="51" t="s">
        <v>80</v>
      </c>
      <c r="V5722" s="51"/>
      <c r="W5722" s="51"/>
      <c r="X5722" s="8" t="s">
        <v>35105</v>
      </c>
      <c r="Y5722" s="56" t="s">
        <v>35141</v>
      </c>
      <c r="Z5722" s="56" t="s">
        <v>35132</v>
      </c>
      <c r="AA5722" s="51" t="s">
        <v>60</v>
      </c>
      <c r="AB5722" s="56" t="s">
        <v>35108</v>
      </c>
      <c r="AC5722" s="51" t="s">
        <v>60</v>
      </c>
      <c r="AD5722" s="56" t="s">
        <v>35134</v>
      </c>
      <c r="AE5722" s="61" t="s">
        <v>35109</v>
      </c>
      <c r="AF5722" s="8" t="s">
        <v>35110</v>
      </c>
      <c r="AG5722" s="8" t="s">
        <v>6729</v>
      </c>
      <c r="AH5722" s="8" t="s">
        <v>4581</v>
      </c>
      <c r="AI5722" s="8" t="s">
        <v>233</v>
      </c>
      <c r="AJ5722" s="8"/>
      <c r="AK5722" s="8"/>
      <c r="AL5722" s="8"/>
      <c r="AM5722" s="8"/>
      <c r="AN5722" s="8" t="s">
        <v>34389</v>
      </c>
      <c r="AO5722" s="8" t="s">
        <v>26834</v>
      </c>
      <c r="AP5722" s="9" t="s">
        <v>35110</v>
      </c>
      <c r="AQ5722" s="11">
        <v>1047.0</v>
      </c>
    </row>
    <row r="5723">
      <c r="A5723" s="8" t="str">
        <f t="shared" si="1"/>
        <v>Mario Parnell</v>
      </c>
      <c r="B5723" s="51" t="s">
        <v>35097</v>
      </c>
      <c r="C5723" s="51" t="s">
        <v>33411</v>
      </c>
      <c r="D5723" s="2" t="s">
        <v>6716</v>
      </c>
      <c r="E5723" s="8" t="s">
        <v>35098</v>
      </c>
      <c r="F5723" s="8" t="s">
        <v>3309</v>
      </c>
      <c r="G5723" s="51" t="s">
        <v>32225</v>
      </c>
      <c r="H5723" s="8" t="s">
        <v>35099</v>
      </c>
      <c r="I5723" s="8" t="s">
        <v>49</v>
      </c>
      <c r="J5723" s="10">
        <v>3.52</v>
      </c>
      <c r="K5723" s="8" t="s">
        <v>35100</v>
      </c>
      <c r="L5723" s="8"/>
      <c r="M5723" s="8" t="s">
        <v>25838</v>
      </c>
      <c r="N5723" s="51" t="s">
        <v>35142</v>
      </c>
      <c r="O5723" s="51" t="s">
        <v>52</v>
      </c>
      <c r="P5723" s="51"/>
      <c r="Q5723" s="51"/>
      <c r="R5723" s="51" t="s">
        <v>11003</v>
      </c>
      <c r="S5723" s="51" t="s">
        <v>35143</v>
      </c>
      <c r="T5723" s="11" t="str">
        <f t="shared" si="2"/>
        <v>Mario Parnell</v>
      </c>
      <c r="U5723" s="51" t="s">
        <v>80</v>
      </c>
      <c r="V5723" s="51"/>
      <c r="W5723" s="51"/>
      <c r="X5723" s="8" t="s">
        <v>35105</v>
      </c>
      <c r="Y5723" s="51" t="s">
        <v>60</v>
      </c>
      <c r="Z5723" s="56" t="s">
        <v>35132</v>
      </c>
      <c r="AA5723" s="51" t="s">
        <v>60</v>
      </c>
      <c r="AB5723" s="56" t="s">
        <v>35108</v>
      </c>
      <c r="AC5723" s="51" t="s">
        <v>60</v>
      </c>
      <c r="AD5723" s="56" t="s">
        <v>35134</v>
      </c>
      <c r="AE5723" s="61" t="s">
        <v>35109</v>
      </c>
      <c r="AF5723" s="8" t="s">
        <v>35110</v>
      </c>
      <c r="AG5723" s="8" t="s">
        <v>6729</v>
      </c>
      <c r="AH5723" s="8" t="s">
        <v>4581</v>
      </c>
      <c r="AI5723" s="8" t="s">
        <v>233</v>
      </c>
      <c r="AJ5723" s="8"/>
      <c r="AK5723" s="8"/>
      <c r="AL5723" s="8"/>
      <c r="AM5723" s="8"/>
      <c r="AN5723" s="8" t="s">
        <v>34389</v>
      </c>
      <c r="AO5723" s="8" t="s">
        <v>26834</v>
      </c>
      <c r="AP5723" s="9" t="s">
        <v>35110</v>
      </c>
      <c r="AQ5723" s="11">
        <v>1047.0</v>
      </c>
    </row>
    <row r="5724">
      <c r="A5724" s="8" t="str">
        <f t="shared" si="1"/>
        <v>Annika Pingel</v>
      </c>
      <c r="B5724" s="8" t="s">
        <v>35097</v>
      </c>
      <c r="C5724" s="51" t="s">
        <v>33411</v>
      </c>
      <c r="D5724" s="9" t="s">
        <v>6716</v>
      </c>
      <c r="E5724" s="13" t="s">
        <v>35098</v>
      </c>
      <c r="F5724" s="8" t="s">
        <v>3309</v>
      </c>
      <c r="G5724" s="8" t="s">
        <v>32225</v>
      </c>
      <c r="H5724" s="8" t="s">
        <v>35099</v>
      </c>
      <c r="I5724" s="8" t="s">
        <v>49</v>
      </c>
      <c r="J5724" s="10">
        <v>3.52</v>
      </c>
      <c r="K5724" s="8" t="s">
        <v>35100</v>
      </c>
      <c r="L5724" s="8"/>
      <c r="M5724" s="8" t="s">
        <v>25838</v>
      </c>
      <c r="N5724" s="8" t="s">
        <v>35144</v>
      </c>
      <c r="O5724" s="51" t="s">
        <v>52</v>
      </c>
      <c r="P5724" s="8"/>
      <c r="Q5724" s="8"/>
      <c r="R5724" s="13" t="s">
        <v>27815</v>
      </c>
      <c r="S5724" s="13" t="s">
        <v>35145</v>
      </c>
      <c r="T5724" s="11" t="str">
        <f t="shared" si="2"/>
        <v>Annika Pingel</v>
      </c>
      <c r="U5724" s="13" t="s">
        <v>80</v>
      </c>
      <c r="V5724" s="8"/>
      <c r="W5724" s="8"/>
      <c r="X5724" s="8" t="s">
        <v>35105</v>
      </c>
      <c r="Y5724" s="56" t="s">
        <v>35146</v>
      </c>
      <c r="Z5724" s="56" t="s">
        <v>35132</v>
      </c>
      <c r="AA5724" s="56" t="s">
        <v>35147</v>
      </c>
      <c r="AB5724" s="56" t="s">
        <v>35108</v>
      </c>
      <c r="AC5724" s="56" t="s">
        <v>35148</v>
      </c>
      <c r="AD5724" s="56" t="s">
        <v>35134</v>
      </c>
      <c r="AE5724" s="61" t="s">
        <v>35109</v>
      </c>
      <c r="AF5724" s="13" t="s">
        <v>35110</v>
      </c>
      <c r="AG5724" s="13" t="s">
        <v>6729</v>
      </c>
      <c r="AH5724" s="13" t="s">
        <v>4581</v>
      </c>
      <c r="AI5724" s="8" t="s">
        <v>233</v>
      </c>
      <c r="AJ5724" s="8"/>
      <c r="AK5724" s="8"/>
      <c r="AL5724" s="8"/>
      <c r="AM5724" s="8"/>
      <c r="AN5724" s="8" t="s">
        <v>34389</v>
      </c>
      <c r="AO5724" s="8" t="s">
        <v>26834</v>
      </c>
      <c r="AP5724" s="9" t="s">
        <v>35110</v>
      </c>
      <c r="AQ5724" s="11">
        <v>1047.0</v>
      </c>
    </row>
    <row r="5725">
      <c r="A5725" s="8" t="str">
        <f t="shared" si="1"/>
        <v>Lauren Tamayo</v>
      </c>
      <c r="B5725" s="8" t="s">
        <v>35097</v>
      </c>
      <c r="C5725" s="51" t="s">
        <v>33411</v>
      </c>
      <c r="D5725" s="2" t="s">
        <v>6716</v>
      </c>
      <c r="E5725" s="13" t="s">
        <v>35098</v>
      </c>
      <c r="F5725" s="8" t="s">
        <v>3309</v>
      </c>
      <c r="G5725" s="51" t="s">
        <v>32225</v>
      </c>
      <c r="H5725" s="8" t="s">
        <v>35099</v>
      </c>
      <c r="I5725" s="8" t="s">
        <v>49</v>
      </c>
      <c r="J5725" s="10">
        <v>3.52</v>
      </c>
      <c r="K5725" s="8" t="s">
        <v>35100</v>
      </c>
      <c r="L5725" s="8"/>
      <c r="M5725" s="8" t="s">
        <v>25838</v>
      </c>
      <c r="N5725" s="51" t="s">
        <v>35149</v>
      </c>
      <c r="O5725" s="51" t="s">
        <v>52</v>
      </c>
      <c r="P5725" s="51"/>
      <c r="Q5725" s="51"/>
      <c r="R5725" s="57" t="s">
        <v>1301</v>
      </c>
      <c r="S5725" s="57" t="s">
        <v>35150</v>
      </c>
      <c r="T5725" s="11" t="str">
        <f t="shared" si="2"/>
        <v>Lauren Tamayo</v>
      </c>
      <c r="U5725" s="57" t="s">
        <v>80</v>
      </c>
      <c r="V5725" s="51"/>
      <c r="W5725" s="51"/>
      <c r="X5725" s="8" t="s">
        <v>35105</v>
      </c>
      <c r="Y5725" s="51" t="s">
        <v>60</v>
      </c>
      <c r="Z5725" s="56" t="s">
        <v>35132</v>
      </c>
      <c r="AA5725" s="51" t="s">
        <v>60</v>
      </c>
      <c r="AB5725" s="56" t="s">
        <v>35108</v>
      </c>
      <c r="AC5725" s="51" t="s">
        <v>60</v>
      </c>
      <c r="AD5725" s="56" t="s">
        <v>35134</v>
      </c>
      <c r="AE5725" s="61" t="s">
        <v>35109</v>
      </c>
      <c r="AF5725" s="13" t="s">
        <v>35110</v>
      </c>
      <c r="AG5725" s="13" t="s">
        <v>6729</v>
      </c>
      <c r="AH5725" s="13" t="s">
        <v>4581</v>
      </c>
      <c r="AI5725" s="8" t="s">
        <v>233</v>
      </c>
      <c r="AJ5725" s="8"/>
      <c r="AK5725" s="8"/>
      <c r="AL5725" s="8"/>
      <c r="AM5725" s="8"/>
      <c r="AN5725" s="8" t="s">
        <v>34389</v>
      </c>
      <c r="AO5725" s="8" t="s">
        <v>26834</v>
      </c>
      <c r="AP5725" s="9" t="s">
        <v>35110</v>
      </c>
      <c r="AQ5725" s="11">
        <v>1047.0</v>
      </c>
    </row>
    <row r="5726">
      <c r="A5726" s="8" t="str">
        <f t="shared" si="1"/>
        <v>Nick Thixton</v>
      </c>
      <c r="B5726" s="51" t="s">
        <v>35097</v>
      </c>
      <c r="C5726" s="51" t="s">
        <v>33411</v>
      </c>
      <c r="D5726" s="2" t="s">
        <v>6716</v>
      </c>
      <c r="E5726" s="8" t="s">
        <v>35098</v>
      </c>
      <c r="F5726" s="8" t="s">
        <v>3309</v>
      </c>
      <c r="G5726" s="51" t="s">
        <v>32225</v>
      </c>
      <c r="H5726" s="8" t="s">
        <v>35099</v>
      </c>
      <c r="I5726" s="8" t="s">
        <v>49</v>
      </c>
      <c r="J5726" s="10">
        <v>3.52</v>
      </c>
      <c r="K5726" s="8" t="s">
        <v>35100</v>
      </c>
      <c r="L5726" s="8"/>
      <c r="M5726" s="8" t="s">
        <v>25838</v>
      </c>
      <c r="N5726" s="51" t="s">
        <v>35151</v>
      </c>
      <c r="O5726" s="51" t="s">
        <v>52</v>
      </c>
      <c r="P5726" s="51"/>
      <c r="Q5726" s="51"/>
      <c r="R5726" s="51" t="s">
        <v>392</v>
      </c>
      <c r="S5726" s="51" t="s">
        <v>35152</v>
      </c>
      <c r="T5726" s="11" t="str">
        <f t="shared" si="2"/>
        <v>Nick Thixton</v>
      </c>
      <c r="U5726" s="51" t="s">
        <v>80</v>
      </c>
      <c r="V5726" s="51"/>
      <c r="W5726" s="51"/>
      <c r="X5726" s="8" t="s">
        <v>35105</v>
      </c>
      <c r="Y5726" s="51" t="s">
        <v>60</v>
      </c>
      <c r="Z5726" s="56" t="s">
        <v>35132</v>
      </c>
      <c r="AA5726" s="51" t="s">
        <v>60</v>
      </c>
      <c r="AB5726" s="56" t="s">
        <v>35108</v>
      </c>
      <c r="AC5726" s="51" t="s">
        <v>60</v>
      </c>
      <c r="AD5726" s="56" t="s">
        <v>35134</v>
      </c>
      <c r="AE5726" s="61" t="s">
        <v>35109</v>
      </c>
      <c r="AF5726" s="8" t="s">
        <v>35110</v>
      </c>
      <c r="AG5726" s="8" t="s">
        <v>6729</v>
      </c>
      <c r="AH5726" s="8" t="s">
        <v>4581</v>
      </c>
      <c r="AI5726" s="8" t="s">
        <v>233</v>
      </c>
      <c r="AJ5726" s="8"/>
      <c r="AK5726" s="8"/>
      <c r="AL5726" s="8"/>
      <c r="AM5726" s="8"/>
      <c r="AN5726" s="8" t="s">
        <v>34389</v>
      </c>
      <c r="AO5726" s="8" t="s">
        <v>26834</v>
      </c>
      <c r="AP5726" s="9" t="s">
        <v>35110</v>
      </c>
      <c r="AQ5726" s="11">
        <v>1047.0</v>
      </c>
    </row>
    <row r="5727">
      <c r="A5727" s="8" t="str">
        <f t="shared" si="1"/>
        <v>Zac Osgood</v>
      </c>
      <c r="B5727" s="51" t="s">
        <v>35153</v>
      </c>
      <c r="C5727" s="51" t="s">
        <v>33411</v>
      </c>
      <c r="D5727" s="2" t="s">
        <v>6716</v>
      </c>
      <c r="E5727" s="8" t="s">
        <v>35154</v>
      </c>
      <c r="F5727" s="8" t="s">
        <v>3309</v>
      </c>
      <c r="G5727" s="51" t="s">
        <v>32225</v>
      </c>
      <c r="H5727" s="8" t="s">
        <v>35155</v>
      </c>
      <c r="I5727" s="8" t="s">
        <v>8000</v>
      </c>
      <c r="J5727" s="10">
        <v>3.39</v>
      </c>
      <c r="K5727" s="8" t="s">
        <v>35156</v>
      </c>
      <c r="L5727" s="8"/>
      <c r="M5727" s="8"/>
      <c r="N5727" s="51" t="s">
        <v>35157</v>
      </c>
      <c r="O5727" s="51" t="s">
        <v>52</v>
      </c>
      <c r="P5727" s="51"/>
      <c r="Q5727" s="51"/>
      <c r="R5727" s="51" t="s">
        <v>35158</v>
      </c>
      <c r="S5727" s="51" t="s">
        <v>35159</v>
      </c>
      <c r="T5727" s="11" t="str">
        <f t="shared" si="2"/>
        <v>Zac Osgood</v>
      </c>
      <c r="U5727" s="51" t="s">
        <v>55</v>
      </c>
      <c r="V5727" s="51" t="s">
        <v>35160</v>
      </c>
      <c r="W5727" s="51" t="s">
        <v>35161</v>
      </c>
      <c r="X5727" s="8" t="s">
        <v>35162</v>
      </c>
      <c r="Y5727" s="51" t="s">
        <v>60</v>
      </c>
      <c r="Z5727" s="56" t="s">
        <v>35163</v>
      </c>
      <c r="AA5727" s="51" t="s">
        <v>60</v>
      </c>
      <c r="AB5727" s="56" t="s">
        <v>35164</v>
      </c>
      <c r="AC5727" s="51" t="s">
        <v>60</v>
      </c>
      <c r="AD5727" s="56" t="s">
        <v>35165</v>
      </c>
      <c r="AE5727" s="51" t="s">
        <v>35166</v>
      </c>
      <c r="AF5727" s="8" t="s">
        <v>35167</v>
      </c>
      <c r="AG5727" s="8" t="s">
        <v>6729</v>
      </c>
      <c r="AH5727" s="8" t="s">
        <v>194</v>
      </c>
      <c r="AI5727" s="8" t="s">
        <v>233</v>
      </c>
      <c r="AJ5727" s="8"/>
      <c r="AK5727" s="8" t="s">
        <v>4544</v>
      </c>
      <c r="AL5727" s="8" t="s">
        <v>4544</v>
      </c>
      <c r="AM5727" s="8" t="s">
        <v>1379</v>
      </c>
      <c r="AN5727" s="8" t="s">
        <v>35168</v>
      </c>
      <c r="AO5727" s="8" t="s">
        <v>35169</v>
      </c>
      <c r="AP5727" s="9" t="s">
        <v>35167</v>
      </c>
      <c r="AQ5727" s="11">
        <v>1186.0</v>
      </c>
    </row>
    <row r="5728">
      <c r="A5728" s="8" t="str">
        <f t="shared" si="1"/>
        <v>Claudia Chirila</v>
      </c>
      <c r="B5728" s="51" t="s">
        <v>35153</v>
      </c>
      <c r="C5728" s="51" t="s">
        <v>33411</v>
      </c>
      <c r="D5728" s="2" t="s">
        <v>6716</v>
      </c>
      <c r="E5728" s="8" t="s">
        <v>35154</v>
      </c>
      <c r="F5728" s="8" t="s">
        <v>3309</v>
      </c>
      <c r="G5728" s="51" t="s">
        <v>32225</v>
      </c>
      <c r="H5728" s="8" t="s">
        <v>35155</v>
      </c>
      <c r="I5728" s="8" t="s">
        <v>8000</v>
      </c>
      <c r="J5728" s="10">
        <v>3.39</v>
      </c>
      <c r="K5728" s="8" t="s">
        <v>35156</v>
      </c>
      <c r="L5728" s="8"/>
      <c r="M5728" s="8"/>
      <c r="N5728" s="51" t="s">
        <v>35170</v>
      </c>
      <c r="O5728" s="51" t="s">
        <v>52</v>
      </c>
      <c r="P5728" s="51"/>
      <c r="Q5728" s="51"/>
      <c r="R5728" s="51" t="s">
        <v>35171</v>
      </c>
      <c r="S5728" s="51" t="s">
        <v>35172</v>
      </c>
      <c r="T5728" s="11" t="str">
        <f t="shared" si="2"/>
        <v>Claudia Chirila</v>
      </c>
      <c r="U5728" s="51" t="s">
        <v>76</v>
      </c>
      <c r="V5728" s="51" t="s">
        <v>35173</v>
      </c>
      <c r="W5728" s="51"/>
      <c r="X5728" s="51" t="s">
        <v>35162</v>
      </c>
      <c r="Y5728" s="51" t="s">
        <v>60</v>
      </c>
      <c r="Z5728" s="56" t="s">
        <v>35174</v>
      </c>
      <c r="AA5728" s="51" t="s">
        <v>60</v>
      </c>
      <c r="AB5728" s="56" t="s">
        <v>35175</v>
      </c>
      <c r="AC5728" s="56" t="s">
        <v>35176</v>
      </c>
      <c r="AD5728" s="56" t="s">
        <v>35165</v>
      </c>
      <c r="AE5728" s="51" t="s">
        <v>35166</v>
      </c>
      <c r="AF5728" s="8" t="s">
        <v>35167</v>
      </c>
      <c r="AG5728" s="8" t="s">
        <v>6729</v>
      </c>
      <c r="AH5728" s="8" t="s">
        <v>194</v>
      </c>
      <c r="AI5728" s="8" t="s">
        <v>233</v>
      </c>
      <c r="AJ5728" s="8"/>
      <c r="AK5728" s="8" t="s">
        <v>4544</v>
      </c>
      <c r="AL5728" s="8" t="s">
        <v>4544</v>
      </c>
      <c r="AM5728" s="8" t="s">
        <v>1379</v>
      </c>
      <c r="AN5728" s="8" t="s">
        <v>35168</v>
      </c>
      <c r="AO5728" s="8" t="s">
        <v>35169</v>
      </c>
      <c r="AP5728" s="9" t="s">
        <v>35167</v>
      </c>
      <c r="AQ5728" s="11">
        <v>1186.0</v>
      </c>
    </row>
    <row r="5729">
      <c r="A5729" s="8" t="str">
        <f t="shared" si="1"/>
        <v>Ryan Mahoney</v>
      </c>
      <c r="B5729" s="51" t="s">
        <v>35153</v>
      </c>
      <c r="C5729" s="51" t="s">
        <v>33411</v>
      </c>
      <c r="D5729" s="2" t="s">
        <v>6716</v>
      </c>
      <c r="E5729" s="8" t="s">
        <v>35154</v>
      </c>
      <c r="F5729" s="8" t="s">
        <v>3309</v>
      </c>
      <c r="G5729" s="51" t="s">
        <v>32225</v>
      </c>
      <c r="H5729" s="8" t="s">
        <v>35155</v>
      </c>
      <c r="I5729" s="8" t="s">
        <v>8000</v>
      </c>
      <c r="J5729" s="10">
        <v>3.39</v>
      </c>
      <c r="K5729" s="8" t="s">
        <v>35156</v>
      </c>
      <c r="L5729" s="8"/>
      <c r="M5729" s="8"/>
      <c r="N5729" s="51" t="s">
        <v>35177</v>
      </c>
      <c r="O5729" s="51" t="s">
        <v>52</v>
      </c>
      <c r="P5729" s="51"/>
      <c r="Q5729" s="51"/>
      <c r="R5729" s="51" t="s">
        <v>927</v>
      </c>
      <c r="S5729" s="51" t="s">
        <v>35178</v>
      </c>
      <c r="T5729" s="11" t="str">
        <f t="shared" si="2"/>
        <v>Ryan Mahoney</v>
      </c>
      <c r="U5729" s="51" t="s">
        <v>311</v>
      </c>
      <c r="V5729" s="51" t="s">
        <v>35179</v>
      </c>
      <c r="W5729" s="51" t="s">
        <v>35180</v>
      </c>
      <c r="X5729" s="8" t="s">
        <v>35162</v>
      </c>
      <c r="Y5729" s="56" t="s">
        <v>35181</v>
      </c>
      <c r="Z5729" s="56" t="s">
        <v>35163</v>
      </c>
      <c r="AA5729" s="56" t="s">
        <v>35182</v>
      </c>
      <c r="AB5729" s="56" t="s">
        <v>35164</v>
      </c>
      <c r="AC5729" s="51" t="s">
        <v>60</v>
      </c>
      <c r="AD5729" s="56" t="s">
        <v>35165</v>
      </c>
      <c r="AE5729" s="51" t="s">
        <v>35166</v>
      </c>
      <c r="AF5729" s="8" t="s">
        <v>35167</v>
      </c>
      <c r="AG5729" s="8" t="s">
        <v>6729</v>
      </c>
      <c r="AH5729" s="8" t="s">
        <v>194</v>
      </c>
      <c r="AI5729" s="8" t="s">
        <v>233</v>
      </c>
      <c r="AJ5729" s="8"/>
      <c r="AK5729" s="8" t="s">
        <v>4544</v>
      </c>
      <c r="AL5729" s="8" t="s">
        <v>4544</v>
      </c>
      <c r="AM5729" s="8" t="s">
        <v>1379</v>
      </c>
      <c r="AN5729" s="8" t="s">
        <v>35168</v>
      </c>
      <c r="AO5729" s="8" t="s">
        <v>35169</v>
      </c>
      <c r="AP5729" s="9" t="s">
        <v>35167</v>
      </c>
      <c r="AQ5729" s="11">
        <v>1186.0</v>
      </c>
    </row>
    <row r="5730">
      <c r="A5730" s="8" t="str">
        <f t="shared" si="1"/>
        <v>Dave McNeel</v>
      </c>
      <c r="B5730" s="51" t="s">
        <v>35153</v>
      </c>
      <c r="C5730" s="51" t="s">
        <v>33411</v>
      </c>
      <c r="D5730" s="2" t="s">
        <v>6716</v>
      </c>
      <c r="E5730" s="8" t="s">
        <v>35154</v>
      </c>
      <c r="F5730" s="8" t="s">
        <v>3309</v>
      </c>
      <c r="G5730" s="51" t="s">
        <v>32225</v>
      </c>
      <c r="H5730" s="8" t="s">
        <v>35155</v>
      </c>
      <c r="I5730" s="8" t="s">
        <v>8000</v>
      </c>
      <c r="J5730" s="10">
        <v>3.39</v>
      </c>
      <c r="K5730" s="8" t="s">
        <v>35156</v>
      </c>
      <c r="L5730" s="8"/>
      <c r="M5730" s="8"/>
      <c r="N5730" s="51" t="s">
        <v>35183</v>
      </c>
      <c r="O5730" s="51" t="s">
        <v>52</v>
      </c>
      <c r="P5730" s="51"/>
      <c r="Q5730" s="51"/>
      <c r="R5730" s="51" t="s">
        <v>3381</v>
      </c>
      <c r="S5730" s="51" t="s">
        <v>35184</v>
      </c>
      <c r="T5730" s="11" t="str">
        <f t="shared" si="2"/>
        <v>Dave McNeel</v>
      </c>
      <c r="U5730" s="51" t="s">
        <v>80</v>
      </c>
      <c r="V5730" s="51" t="s">
        <v>35185</v>
      </c>
      <c r="W5730" s="51"/>
      <c r="X5730" s="8" t="s">
        <v>35162</v>
      </c>
      <c r="Y5730" s="51" t="s">
        <v>60</v>
      </c>
      <c r="Z5730" s="56" t="s">
        <v>35174</v>
      </c>
      <c r="AA5730" s="51" t="s">
        <v>60</v>
      </c>
      <c r="AB5730" s="56" t="s">
        <v>35175</v>
      </c>
      <c r="AC5730" s="51" t="s">
        <v>60</v>
      </c>
      <c r="AD5730" s="56" t="s">
        <v>35165</v>
      </c>
      <c r="AE5730" s="51" t="s">
        <v>35166</v>
      </c>
      <c r="AF5730" s="8" t="s">
        <v>35167</v>
      </c>
      <c r="AG5730" s="8" t="s">
        <v>6729</v>
      </c>
      <c r="AH5730" s="8" t="s">
        <v>194</v>
      </c>
      <c r="AI5730" s="8" t="s">
        <v>233</v>
      </c>
      <c r="AJ5730" s="8"/>
      <c r="AK5730" s="8" t="s">
        <v>4544</v>
      </c>
      <c r="AL5730" s="8" t="s">
        <v>4544</v>
      </c>
      <c r="AM5730" s="8" t="s">
        <v>1379</v>
      </c>
      <c r="AN5730" s="8" t="s">
        <v>35168</v>
      </c>
      <c r="AO5730" s="8" t="s">
        <v>35169</v>
      </c>
      <c r="AP5730" s="9" t="s">
        <v>35167</v>
      </c>
      <c r="AQ5730" s="11">
        <v>1186.0</v>
      </c>
    </row>
    <row r="5731">
      <c r="A5731" s="8" t="str">
        <f t="shared" si="1"/>
        <v>Katie Collins</v>
      </c>
      <c r="B5731" s="8" t="s">
        <v>35153</v>
      </c>
      <c r="C5731" s="51" t="s">
        <v>33411</v>
      </c>
      <c r="D5731" s="2" t="s">
        <v>6716</v>
      </c>
      <c r="E5731" s="51" t="s">
        <v>35154</v>
      </c>
      <c r="F5731" s="51" t="s">
        <v>3309</v>
      </c>
      <c r="G5731" s="51" t="s">
        <v>32225</v>
      </c>
      <c r="H5731" s="51" t="s">
        <v>35155</v>
      </c>
      <c r="I5731" s="59" t="s">
        <v>8000</v>
      </c>
      <c r="J5731" s="60">
        <v>3.39</v>
      </c>
      <c r="K5731" s="51" t="s">
        <v>35156</v>
      </c>
      <c r="L5731" s="51"/>
      <c r="M5731" s="51"/>
      <c r="N5731" s="51" t="s">
        <v>35186</v>
      </c>
      <c r="O5731" s="51" t="s">
        <v>52</v>
      </c>
      <c r="P5731" s="51"/>
      <c r="Q5731" s="51"/>
      <c r="R5731" s="8" t="s">
        <v>11790</v>
      </c>
      <c r="S5731" s="8" t="s">
        <v>252</v>
      </c>
      <c r="T5731" s="11" t="str">
        <f t="shared" si="2"/>
        <v>Katie Collins</v>
      </c>
      <c r="U5731" s="51" t="s">
        <v>80</v>
      </c>
      <c r="V5731" s="51" t="s">
        <v>35187</v>
      </c>
      <c r="W5731" s="8"/>
      <c r="X5731" s="51" t="s">
        <v>35162</v>
      </c>
      <c r="Y5731" s="51" t="s">
        <v>60</v>
      </c>
      <c r="Z5731" s="56" t="s">
        <v>35174</v>
      </c>
      <c r="AA5731" s="51" t="s">
        <v>60</v>
      </c>
      <c r="AB5731" s="56" t="s">
        <v>35175</v>
      </c>
      <c r="AC5731" s="51" t="s">
        <v>60</v>
      </c>
      <c r="AD5731" s="56" t="s">
        <v>35165</v>
      </c>
      <c r="AE5731" s="51" t="s">
        <v>35166</v>
      </c>
      <c r="AF5731" s="51" t="s">
        <v>35167</v>
      </c>
      <c r="AG5731" s="51" t="s">
        <v>6729</v>
      </c>
      <c r="AH5731" s="51" t="s">
        <v>194</v>
      </c>
      <c r="AI5731" s="51" t="s">
        <v>233</v>
      </c>
      <c r="AJ5731" s="51"/>
      <c r="AK5731" s="59" t="s">
        <v>4544</v>
      </c>
      <c r="AL5731" s="59" t="s">
        <v>4544</v>
      </c>
      <c r="AM5731" s="59" t="s">
        <v>1379</v>
      </c>
      <c r="AN5731" s="59" t="s">
        <v>35168</v>
      </c>
      <c r="AO5731" s="59" t="s">
        <v>35169</v>
      </c>
      <c r="AP5731" s="9" t="s">
        <v>35167</v>
      </c>
      <c r="AQ5731" s="68">
        <v>1186.0</v>
      </c>
    </row>
    <row r="5732">
      <c r="A5732" s="8" t="str">
        <f t="shared" si="1"/>
        <v>Luke Mahoney</v>
      </c>
      <c r="B5732" s="51" t="s">
        <v>35153</v>
      </c>
      <c r="C5732" s="51" t="s">
        <v>33411</v>
      </c>
      <c r="D5732" s="2" t="s">
        <v>6716</v>
      </c>
      <c r="E5732" s="8" t="s">
        <v>35154</v>
      </c>
      <c r="F5732" s="8" t="s">
        <v>3309</v>
      </c>
      <c r="G5732" s="51" t="s">
        <v>32225</v>
      </c>
      <c r="H5732" s="8" t="s">
        <v>35155</v>
      </c>
      <c r="I5732" s="8" t="s">
        <v>8000</v>
      </c>
      <c r="J5732" s="10">
        <v>3.39</v>
      </c>
      <c r="K5732" s="8" t="s">
        <v>35156</v>
      </c>
      <c r="L5732" s="8"/>
      <c r="M5732" s="8"/>
      <c r="N5732" s="51" t="s">
        <v>35188</v>
      </c>
      <c r="O5732" s="51" t="s">
        <v>52</v>
      </c>
      <c r="P5732" s="51"/>
      <c r="Q5732" s="51"/>
      <c r="R5732" s="51" t="s">
        <v>2683</v>
      </c>
      <c r="S5732" s="51" t="s">
        <v>35178</v>
      </c>
      <c r="T5732" s="11" t="str">
        <f t="shared" si="2"/>
        <v>Luke Mahoney</v>
      </c>
      <c r="U5732" s="51" t="s">
        <v>80</v>
      </c>
      <c r="V5732" s="51" t="s">
        <v>35189</v>
      </c>
      <c r="W5732" s="51" t="s">
        <v>35161</v>
      </c>
      <c r="X5732" s="8" t="s">
        <v>35162</v>
      </c>
      <c r="Y5732" s="51" t="s">
        <v>60</v>
      </c>
      <c r="Z5732" s="56" t="s">
        <v>35163</v>
      </c>
      <c r="AA5732" s="51" t="s">
        <v>60</v>
      </c>
      <c r="AB5732" s="56" t="s">
        <v>35164</v>
      </c>
      <c r="AC5732" s="51" t="s">
        <v>60</v>
      </c>
      <c r="AD5732" s="56" t="s">
        <v>35165</v>
      </c>
      <c r="AE5732" s="51" t="s">
        <v>35166</v>
      </c>
      <c r="AF5732" s="8" t="s">
        <v>35167</v>
      </c>
      <c r="AG5732" s="8" t="s">
        <v>6729</v>
      </c>
      <c r="AH5732" s="8" t="s">
        <v>194</v>
      </c>
      <c r="AI5732" s="8" t="s">
        <v>233</v>
      </c>
      <c r="AJ5732" s="8"/>
      <c r="AK5732" s="8" t="s">
        <v>4544</v>
      </c>
      <c r="AL5732" s="8" t="s">
        <v>4544</v>
      </c>
      <c r="AM5732" s="8" t="s">
        <v>1379</v>
      </c>
      <c r="AN5732" s="8" t="s">
        <v>35168</v>
      </c>
      <c r="AO5732" s="8" t="s">
        <v>35169</v>
      </c>
      <c r="AP5732" s="9" t="s">
        <v>35167</v>
      </c>
      <c r="AQ5732" s="11">
        <v>1186.0</v>
      </c>
    </row>
    <row r="5733">
      <c r="A5733" s="8" t="str">
        <f t="shared" si="1"/>
        <v>Daniel Gerber</v>
      </c>
      <c r="B5733" s="51" t="s">
        <v>35190</v>
      </c>
      <c r="C5733" s="51" t="s">
        <v>33411</v>
      </c>
      <c r="D5733" s="2" t="s">
        <v>6716</v>
      </c>
      <c r="E5733" s="8" t="s">
        <v>35191</v>
      </c>
      <c r="F5733" s="8" t="s">
        <v>3309</v>
      </c>
      <c r="G5733" s="51" t="s">
        <v>32225</v>
      </c>
      <c r="H5733" s="8" t="s">
        <v>35192</v>
      </c>
      <c r="I5733" s="8" t="s">
        <v>16552</v>
      </c>
      <c r="J5733" s="10">
        <v>3.26</v>
      </c>
      <c r="K5733" s="8" t="s">
        <v>35193</v>
      </c>
      <c r="L5733" s="8"/>
      <c r="M5733" s="8"/>
      <c r="N5733" s="51" t="s">
        <v>35194</v>
      </c>
      <c r="O5733" s="51" t="s">
        <v>52</v>
      </c>
      <c r="P5733" s="51"/>
      <c r="Q5733" s="51"/>
      <c r="R5733" s="51" t="s">
        <v>4684</v>
      </c>
      <c r="S5733" s="51" t="s">
        <v>35195</v>
      </c>
      <c r="T5733" s="11" t="str">
        <f t="shared" si="2"/>
        <v>Daniel Gerber</v>
      </c>
      <c r="U5733" s="51" t="s">
        <v>55</v>
      </c>
      <c r="V5733" s="51" t="s">
        <v>35196</v>
      </c>
      <c r="W5733" s="51" t="s">
        <v>35197</v>
      </c>
      <c r="X5733" s="8" t="s">
        <v>35198</v>
      </c>
      <c r="Y5733" s="56" t="s">
        <v>35199</v>
      </c>
      <c r="Z5733" s="56" t="s">
        <v>35200</v>
      </c>
      <c r="AA5733" s="51" t="s">
        <v>60</v>
      </c>
      <c r="AB5733" s="56" t="s">
        <v>35201</v>
      </c>
      <c r="AC5733" s="51" t="s">
        <v>60</v>
      </c>
      <c r="AD5733" s="56" t="s">
        <v>35202</v>
      </c>
      <c r="AE5733" s="51" t="s">
        <v>35203</v>
      </c>
      <c r="AF5733" s="8" t="s">
        <v>35204</v>
      </c>
      <c r="AG5733" s="8" t="s">
        <v>6729</v>
      </c>
      <c r="AH5733" s="8" t="s">
        <v>232</v>
      </c>
      <c r="AI5733" s="8" t="s">
        <v>233</v>
      </c>
      <c r="AJ5733" s="8"/>
      <c r="AK5733" s="8" t="s">
        <v>1216</v>
      </c>
      <c r="AL5733" s="8" t="s">
        <v>299</v>
      </c>
      <c r="AM5733" s="8" t="s">
        <v>197</v>
      </c>
      <c r="AN5733" s="8" t="s">
        <v>35205</v>
      </c>
      <c r="AO5733" s="8" t="s">
        <v>35206</v>
      </c>
      <c r="AP5733" s="9" t="s">
        <v>35204</v>
      </c>
      <c r="AQ5733" s="11">
        <v>1555.0</v>
      </c>
    </row>
    <row r="5734">
      <c r="A5734" s="8" t="str">
        <f t="shared" si="1"/>
        <v>Dylan Eblen</v>
      </c>
      <c r="B5734" s="8" t="s">
        <v>35190</v>
      </c>
      <c r="C5734" s="51" t="s">
        <v>33411</v>
      </c>
      <c r="D5734" s="2" t="s">
        <v>6716</v>
      </c>
      <c r="E5734" s="51" t="s">
        <v>35191</v>
      </c>
      <c r="F5734" s="51" t="s">
        <v>3309</v>
      </c>
      <c r="G5734" s="51" t="s">
        <v>32225</v>
      </c>
      <c r="H5734" s="51" t="s">
        <v>35192</v>
      </c>
      <c r="I5734" s="59" t="s">
        <v>16552</v>
      </c>
      <c r="J5734" s="60">
        <v>3.26</v>
      </c>
      <c r="K5734" s="51" t="s">
        <v>35193</v>
      </c>
      <c r="L5734" s="51"/>
      <c r="M5734" s="51"/>
      <c r="N5734" s="51" t="s">
        <v>35207</v>
      </c>
      <c r="O5734" s="51" t="s">
        <v>52</v>
      </c>
      <c r="P5734" s="51"/>
      <c r="Q5734" s="51"/>
      <c r="R5734" s="8" t="s">
        <v>1764</v>
      </c>
      <c r="S5734" s="8" t="s">
        <v>35208</v>
      </c>
      <c r="T5734" s="11" t="str">
        <f t="shared" si="2"/>
        <v>Dylan Eblen</v>
      </c>
      <c r="U5734" s="51" t="s">
        <v>76</v>
      </c>
      <c r="V5734" s="51" t="s">
        <v>35209</v>
      </c>
      <c r="W5734" s="8"/>
      <c r="X5734" s="51" t="s">
        <v>35198</v>
      </c>
      <c r="Y5734" s="51" t="s">
        <v>60</v>
      </c>
      <c r="Z5734" s="56" t="s">
        <v>35200</v>
      </c>
      <c r="AA5734" s="51" t="s">
        <v>60</v>
      </c>
      <c r="AB5734" s="56" t="s">
        <v>35201</v>
      </c>
      <c r="AC5734" s="51" t="s">
        <v>60</v>
      </c>
      <c r="AD5734" s="56" t="s">
        <v>35202</v>
      </c>
      <c r="AE5734" s="51" t="s">
        <v>35203</v>
      </c>
      <c r="AF5734" s="51" t="s">
        <v>35204</v>
      </c>
      <c r="AG5734" s="51" t="s">
        <v>6729</v>
      </c>
      <c r="AH5734" s="51" t="s">
        <v>232</v>
      </c>
      <c r="AI5734" s="51" t="s">
        <v>233</v>
      </c>
      <c r="AJ5734" s="51"/>
      <c r="AK5734" s="59" t="s">
        <v>1216</v>
      </c>
      <c r="AL5734" s="59" t="s">
        <v>299</v>
      </c>
      <c r="AM5734" s="59" t="s">
        <v>197</v>
      </c>
      <c r="AN5734" s="59" t="s">
        <v>35205</v>
      </c>
      <c r="AO5734" s="59" t="s">
        <v>35206</v>
      </c>
      <c r="AP5734" s="2" t="s">
        <v>35204</v>
      </c>
      <c r="AQ5734" s="68">
        <v>1555.0</v>
      </c>
    </row>
    <row r="5735">
      <c r="A5735" s="8" t="str">
        <f t="shared" si="1"/>
        <v>Joel Leindecker</v>
      </c>
      <c r="B5735" s="51" t="s">
        <v>35190</v>
      </c>
      <c r="C5735" s="51" t="s">
        <v>33411</v>
      </c>
      <c r="D5735" s="2" t="s">
        <v>6716</v>
      </c>
      <c r="E5735" s="8" t="s">
        <v>35191</v>
      </c>
      <c r="F5735" s="8" t="s">
        <v>3309</v>
      </c>
      <c r="G5735" s="51" t="s">
        <v>32225</v>
      </c>
      <c r="H5735" s="8" t="s">
        <v>35192</v>
      </c>
      <c r="I5735" s="8" t="s">
        <v>16552</v>
      </c>
      <c r="J5735" s="10">
        <v>3.26</v>
      </c>
      <c r="K5735" s="8" t="s">
        <v>35193</v>
      </c>
      <c r="L5735" s="8"/>
      <c r="M5735" s="8"/>
      <c r="N5735" s="51" t="s">
        <v>35210</v>
      </c>
      <c r="O5735" s="51" t="s">
        <v>52</v>
      </c>
      <c r="P5735" s="51"/>
      <c r="Q5735" s="51"/>
      <c r="R5735" s="51" t="s">
        <v>8433</v>
      </c>
      <c r="S5735" s="51" t="s">
        <v>35211</v>
      </c>
      <c r="T5735" s="11" t="str">
        <f t="shared" si="2"/>
        <v>Joel Leindecker</v>
      </c>
      <c r="U5735" s="51" t="s">
        <v>80</v>
      </c>
      <c r="V5735" s="51" t="s">
        <v>35212</v>
      </c>
      <c r="W5735" s="51"/>
      <c r="X5735" s="8" t="s">
        <v>35198</v>
      </c>
      <c r="Y5735" s="51" t="s">
        <v>60</v>
      </c>
      <c r="Z5735" s="56" t="s">
        <v>35200</v>
      </c>
      <c r="AA5735" s="51" t="s">
        <v>60</v>
      </c>
      <c r="AB5735" s="56" t="s">
        <v>35201</v>
      </c>
      <c r="AC5735" s="51" t="s">
        <v>60</v>
      </c>
      <c r="AD5735" s="56" t="s">
        <v>35202</v>
      </c>
      <c r="AE5735" s="51" t="s">
        <v>35203</v>
      </c>
      <c r="AF5735" s="8" t="s">
        <v>35204</v>
      </c>
      <c r="AG5735" s="8" t="s">
        <v>6729</v>
      </c>
      <c r="AH5735" s="8" t="s">
        <v>232</v>
      </c>
      <c r="AI5735" s="8" t="s">
        <v>233</v>
      </c>
      <c r="AJ5735" s="8"/>
      <c r="AK5735" s="8" t="s">
        <v>1216</v>
      </c>
      <c r="AL5735" s="8" t="s">
        <v>299</v>
      </c>
      <c r="AM5735" s="8" t="s">
        <v>197</v>
      </c>
      <c r="AN5735" s="8" t="s">
        <v>35205</v>
      </c>
      <c r="AO5735" s="8" t="s">
        <v>35206</v>
      </c>
      <c r="AP5735" s="9" t="s">
        <v>35204</v>
      </c>
      <c r="AQ5735" s="11">
        <v>1555.0</v>
      </c>
    </row>
    <row r="5736">
      <c r="A5736" s="8" t="str">
        <f t="shared" si="1"/>
        <v>Matt Maltby</v>
      </c>
      <c r="B5736" s="51" t="s">
        <v>35190</v>
      </c>
      <c r="C5736" s="51" t="s">
        <v>33411</v>
      </c>
      <c r="D5736" s="2" t="s">
        <v>6716</v>
      </c>
      <c r="E5736" s="8" t="s">
        <v>35191</v>
      </c>
      <c r="F5736" s="8" t="s">
        <v>3309</v>
      </c>
      <c r="G5736" s="51" t="s">
        <v>32225</v>
      </c>
      <c r="H5736" s="8" t="s">
        <v>35192</v>
      </c>
      <c r="I5736" s="8" t="s">
        <v>16552</v>
      </c>
      <c r="J5736" s="10">
        <v>3.26</v>
      </c>
      <c r="K5736" s="8" t="s">
        <v>35193</v>
      </c>
      <c r="L5736" s="8"/>
      <c r="M5736" s="8"/>
      <c r="N5736" s="51" t="s">
        <v>35213</v>
      </c>
      <c r="O5736" s="51" t="s">
        <v>52</v>
      </c>
      <c r="P5736" s="51"/>
      <c r="Q5736" s="51"/>
      <c r="R5736" s="51" t="s">
        <v>771</v>
      </c>
      <c r="S5736" s="51" t="s">
        <v>35214</v>
      </c>
      <c r="T5736" s="11" t="str">
        <f t="shared" si="2"/>
        <v>Matt Maltby</v>
      </c>
      <c r="U5736" s="51" t="s">
        <v>80</v>
      </c>
      <c r="V5736" s="51" t="s">
        <v>35215</v>
      </c>
      <c r="W5736" s="51"/>
      <c r="X5736" s="8" t="s">
        <v>35198</v>
      </c>
      <c r="Y5736" s="51" t="s">
        <v>60</v>
      </c>
      <c r="Z5736" s="56" t="s">
        <v>35200</v>
      </c>
      <c r="AA5736" s="51" t="s">
        <v>60</v>
      </c>
      <c r="AB5736" s="56" t="s">
        <v>35216</v>
      </c>
      <c r="AC5736" s="51" t="s">
        <v>60</v>
      </c>
      <c r="AD5736" s="56" t="s">
        <v>35202</v>
      </c>
      <c r="AE5736" s="51" t="s">
        <v>35203</v>
      </c>
      <c r="AF5736" s="8" t="s">
        <v>35204</v>
      </c>
      <c r="AG5736" s="8" t="s">
        <v>6729</v>
      </c>
      <c r="AH5736" s="8" t="s">
        <v>232</v>
      </c>
      <c r="AI5736" s="8" t="s">
        <v>233</v>
      </c>
      <c r="AJ5736" s="8"/>
      <c r="AK5736" s="8" t="s">
        <v>1216</v>
      </c>
      <c r="AL5736" s="8" t="s">
        <v>299</v>
      </c>
      <c r="AM5736" s="8" t="s">
        <v>197</v>
      </c>
      <c r="AN5736" s="8" t="s">
        <v>35205</v>
      </c>
      <c r="AO5736" s="8" t="s">
        <v>35206</v>
      </c>
      <c r="AP5736" s="9" t="s">
        <v>35204</v>
      </c>
      <c r="AQ5736" s="11">
        <v>1555.0</v>
      </c>
    </row>
    <row r="5737">
      <c r="A5737" s="8" t="str">
        <f t="shared" si="1"/>
        <v>Justin Carver</v>
      </c>
      <c r="B5737" s="51" t="s">
        <v>35217</v>
      </c>
      <c r="C5737" s="51" t="s">
        <v>33821</v>
      </c>
      <c r="D5737" s="2" t="s">
        <v>6716</v>
      </c>
      <c r="E5737" s="8" t="s">
        <v>27350</v>
      </c>
      <c r="F5737" s="8" t="s">
        <v>3309</v>
      </c>
      <c r="G5737" s="51" t="s">
        <v>32225</v>
      </c>
      <c r="H5737" s="8" t="s">
        <v>25025</v>
      </c>
      <c r="I5737" s="8" t="s">
        <v>10730</v>
      </c>
      <c r="J5737" s="10">
        <v>3.02</v>
      </c>
      <c r="K5737" s="8" t="s">
        <v>27352</v>
      </c>
      <c r="L5737" s="8"/>
      <c r="M5737" s="8"/>
      <c r="N5737" s="51" t="s">
        <v>35218</v>
      </c>
      <c r="O5737" s="51" t="s">
        <v>52</v>
      </c>
      <c r="P5737" s="51"/>
      <c r="Q5737" s="51"/>
      <c r="R5737" s="51" t="s">
        <v>114</v>
      </c>
      <c r="S5737" s="51" t="s">
        <v>35219</v>
      </c>
      <c r="T5737" s="11" t="str">
        <f t="shared" si="2"/>
        <v>Justin Carver</v>
      </c>
      <c r="U5737" s="51" t="s">
        <v>55</v>
      </c>
      <c r="V5737" s="51" t="s">
        <v>35220</v>
      </c>
      <c r="W5737" s="51" t="s">
        <v>35221</v>
      </c>
      <c r="X5737" s="8" t="s">
        <v>35222</v>
      </c>
      <c r="Y5737" s="56" t="s">
        <v>35223</v>
      </c>
      <c r="Z5737" s="56" t="s">
        <v>25031</v>
      </c>
      <c r="AA5737" s="51" t="s">
        <v>60</v>
      </c>
      <c r="AB5737" s="51" t="s">
        <v>60</v>
      </c>
      <c r="AC5737" s="51" t="s">
        <v>60</v>
      </c>
      <c r="AD5737" s="51" t="s">
        <v>60</v>
      </c>
      <c r="AE5737" s="51" t="s">
        <v>35224</v>
      </c>
      <c r="AF5737" s="8" t="s">
        <v>35225</v>
      </c>
      <c r="AG5737" s="8" t="s">
        <v>6729</v>
      </c>
      <c r="AH5737" s="8" t="s">
        <v>4581</v>
      </c>
      <c r="AI5737" s="8" t="s">
        <v>233</v>
      </c>
      <c r="AJ5737" s="8"/>
      <c r="AK5737" s="8"/>
      <c r="AL5737" s="8"/>
      <c r="AM5737" s="8"/>
      <c r="AN5737" s="8" t="s">
        <v>35226</v>
      </c>
      <c r="AO5737" s="8" t="s">
        <v>35227</v>
      </c>
      <c r="AP5737" s="9" t="s">
        <v>35225</v>
      </c>
      <c r="AQ5737" s="11">
        <v>405.0</v>
      </c>
    </row>
    <row r="5738">
      <c r="A5738" s="8" t="str">
        <f t="shared" si="1"/>
        <v>Josh Nething</v>
      </c>
      <c r="B5738" s="51" t="s">
        <v>35217</v>
      </c>
      <c r="C5738" s="51" t="s">
        <v>33821</v>
      </c>
      <c r="D5738" s="2" t="s">
        <v>6716</v>
      </c>
      <c r="E5738" s="8" t="s">
        <v>27350</v>
      </c>
      <c r="F5738" s="8" t="s">
        <v>3309</v>
      </c>
      <c r="G5738" s="51" t="s">
        <v>32225</v>
      </c>
      <c r="H5738" s="8" t="s">
        <v>25025</v>
      </c>
      <c r="I5738" s="8" t="s">
        <v>10730</v>
      </c>
      <c r="J5738" s="10">
        <v>3.02</v>
      </c>
      <c r="K5738" s="8" t="s">
        <v>27352</v>
      </c>
      <c r="L5738" s="8"/>
      <c r="M5738" s="8"/>
      <c r="N5738" s="51" t="s">
        <v>35228</v>
      </c>
      <c r="O5738" s="51" t="s">
        <v>52</v>
      </c>
      <c r="P5738" s="51"/>
      <c r="Q5738" s="51"/>
      <c r="R5738" s="51" t="s">
        <v>268</v>
      </c>
      <c r="S5738" s="51" t="s">
        <v>35229</v>
      </c>
      <c r="T5738" s="11" t="str">
        <f t="shared" si="2"/>
        <v>Josh Nething</v>
      </c>
      <c r="U5738" s="51" t="s">
        <v>80</v>
      </c>
      <c r="V5738" s="51" t="s">
        <v>35230</v>
      </c>
      <c r="W5738" s="51" t="s">
        <v>35231</v>
      </c>
      <c r="X5738" s="8" t="s">
        <v>35222</v>
      </c>
      <c r="Y5738" s="51" t="s">
        <v>60</v>
      </c>
      <c r="Z5738" s="56" t="s">
        <v>25031</v>
      </c>
      <c r="AA5738" s="51" t="s">
        <v>60</v>
      </c>
      <c r="AB5738" s="51" t="s">
        <v>60</v>
      </c>
      <c r="AC5738" s="51" t="s">
        <v>60</v>
      </c>
      <c r="AD5738" s="51" t="s">
        <v>60</v>
      </c>
      <c r="AE5738" s="51" t="s">
        <v>35224</v>
      </c>
      <c r="AF5738" s="8" t="s">
        <v>35225</v>
      </c>
      <c r="AG5738" s="8" t="s">
        <v>6729</v>
      </c>
      <c r="AH5738" s="8" t="s">
        <v>4581</v>
      </c>
      <c r="AI5738" s="8" t="s">
        <v>233</v>
      </c>
      <c r="AJ5738" s="8"/>
      <c r="AK5738" s="8"/>
      <c r="AL5738" s="8"/>
      <c r="AM5738" s="8"/>
      <c r="AN5738" s="8" t="s">
        <v>35226</v>
      </c>
      <c r="AO5738" s="8" t="s">
        <v>35227</v>
      </c>
      <c r="AP5738" s="9" t="s">
        <v>35225</v>
      </c>
      <c r="AQ5738" s="11">
        <v>405.0</v>
      </c>
    </row>
    <row r="5739">
      <c r="A5739" s="8" t="str">
        <f t="shared" si="1"/>
        <v>Jacob Simms</v>
      </c>
      <c r="B5739" s="51" t="s">
        <v>35232</v>
      </c>
      <c r="C5739" s="51" t="s">
        <v>32758</v>
      </c>
      <c r="D5739" s="2" t="s">
        <v>7932</v>
      </c>
      <c r="E5739" s="8" t="s">
        <v>35233</v>
      </c>
      <c r="F5739" s="8" t="s">
        <v>46</v>
      </c>
      <c r="G5739" s="51" t="s">
        <v>32225</v>
      </c>
      <c r="H5739" s="8" t="s">
        <v>35234</v>
      </c>
      <c r="I5739" s="8" t="s">
        <v>10346</v>
      </c>
      <c r="J5739" s="10">
        <v>3.07</v>
      </c>
      <c r="K5739" s="8" t="s">
        <v>35235</v>
      </c>
      <c r="L5739" s="8"/>
      <c r="M5739" s="8"/>
      <c r="N5739" s="51" t="s">
        <v>35236</v>
      </c>
      <c r="O5739" s="51" t="s">
        <v>52</v>
      </c>
      <c r="P5739" s="51"/>
      <c r="Q5739" s="51"/>
      <c r="R5739" s="51" t="s">
        <v>1222</v>
      </c>
      <c r="S5739" s="51" t="s">
        <v>35237</v>
      </c>
      <c r="T5739" s="11" t="str">
        <f t="shared" si="2"/>
        <v>Jacob Simms</v>
      </c>
      <c r="U5739" s="57" t="s">
        <v>650</v>
      </c>
      <c r="V5739" s="51" t="s">
        <v>35238</v>
      </c>
      <c r="W5739" s="51" t="s">
        <v>35239</v>
      </c>
      <c r="X5739" s="8" t="s">
        <v>35240</v>
      </c>
      <c r="Y5739" s="56" t="s">
        <v>35241</v>
      </c>
      <c r="Z5739" s="56" t="s">
        <v>34981</v>
      </c>
      <c r="AA5739" s="51" t="s">
        <v>60</v>
      </c>
      <c r="AB5739" s="51" t="s">
        <v>60</v>
      </c>
      <c r="AC5739" s="51" t="s">
        <v>60</v>
      </c>
      <c r="AD5739" s="56" t="s">
        <v>34982</v>
      </c>
      <c r="AE5739" s="51" t="s">
        <v>35242</v>
      </c>
      <c r="AF5739" s="8" t="s">
        <v>35233</v>
      </c>
      <c r="AG5739" s="8" t="s">
        <v>7942</v>
      </c>
      <c r="AH5739" s="8" t="s">
        <v>4581</v>
      </c>
      <c r="AI5739" s="8" t="s">
        <v>233</v>
      </c>
      <c r="AJ5739" s="8"/>
      <c r="AK5739" s="8" t="s">
        <v>910</v>
      </c>
      <c r="AL5739" s="8" t="s">
        <v>35243</v>
      </c>
      <c r="AM5739" s="8" t="s">
        <v>9236</v>
      </c>
      <c r="AN5739" s="8" t="s">
        <v>35244</v>
      </c>
      <c r="AO5739" s="8" t="s">
        <v>35245</v>
      </c>
      <c r="AP5739" s="9" t="s">
        <v>35233</v>
      </c>
      <c r="AQ5739" s="11">
        <v>766.0</v>
      </c>
    </row>
    <row r="5740">
      <c r="A5740" s="8" t="str">
        <f t="shared" si="1"/>
        <v>Ali Ray</v>
      </c>
      <c r="B5740" s="8" t="s">
        <v>35232</v>
      </c>
      <c r="C5740" s="51" t="s">
        <v>32758</v>
      </c>
      <c r="D5740" s="2" t="s">
        <v>7932</v>
      </c>
      <c r="E5740" s="8" t="s">
        <v>35233</v>
      </c>
      <c r="F5740" s="8" t="s">
        <v>46</v>
      </c>
      <c r="G5740" s="51" t="s">
        <v>32225</v>
      </c>
      <c r="H5740" s="8" t="s">
        <v>35234</v>
      </c>
      <c r="I5740" s="8" t="s">
        <v>10346</v>
      </c>
      <c r="J5740" s="10">
        <v>3.07</v>
      </c>
      <c r="K5740" s="8" t="s">
        <v>35235</v>
      </c>
      <c r="L5740" s="8"/>
      <c r="M5740" s="8"/>
      <c r="N5740" s="51" t="s">
        <v>35246</v>
      </c>
      <c r="O5740" s="51" t="s">
        <v>52</v>
      </c>
      <c r="P5740" s="51"/>
      <c r="Q5740" s="51"/>
      <c r="R5740" s="57" t="s">
        <v>35247</v>
      </c>
      <c r="S5740" s="57" t="s">
        <v>4243</v>
      </c>
      <c r="T5740" s="11" t="str">
        <f t="shared" si="2"/>
        <v>Ali Ray</v>
      </c>
      <c r="U5740" s="57" t="s">
        <v>76</v>
      </c>
      <c r="V5740" s="51"/>
      <c r="W5740" s="51"/>
      <c r="X5740" s="8" t="s">
        <v>35240</v>
      </c>
      <c r="Y5740" s="51" t="s">
        <v>60</v>
      </c>
      <c r="Z5740" s="56" t="s">
        <v>34981</v>
      </c>
      <c r="AA5740" s="51" t="s">
        <v>60</v>
      </c>
      <c r="AB5740" s="51" t="s">
        <v>60</v>
      </c>
      <c r="AC5740" s="51" t="s">
        <v>60</v>
      </c>
      <c r="AD5740" s="56" t="s">
        <v>34982</v>
      </c>
      <c r="AE5740" s="51" t="s">
        <v>35242</v>
      </c>
      <c r="AF5740" s="8" t="s">
        <v>35233</v>
      </c>
      <c r="AG5740" s="8" t="s">
        <v>7942</v>
      </c>
      <c r="AH5740" s="8" t="s">
        <v>4581</v>
      </c>
      <c r="AI5740" s="8" t="s">
        <v>233</v>
      </c>
      <c r="AJ5740" s="8"/>
      <c r="AK5740" s="8" t="s">
        <v>910</v>
      </c>
      <c r="AL5740" s="8" t="s">
        <v>35243</v>
      </c>
      <c r="AM5740" s="8" t="s">
        <v>9236</v>
      </c>
      <c r="AN5740" s="8" t="s">
        <v>35244</v>
      </c>
      <c r="AO5740" s="8" t="s">
        <v>35245</v>
      </c>
      <c r="AP5740" s="9" t="s">
        <v>35233</v>
      </c>
      <c r="AQ5740" s="11">
        <v>766.0</v>
      </c>
    </row>
    <row r="5741">
      <c r="A5741" s="8" t="str">
        <f t="shared" si="1"/>
        <v>Holland McCoy</v>
      </c>
      <c r="B5741" s="8" t="s">
        <v>35232</v>
      </c>
      <c r="C5741" s="51" t="s">
        <v>32758</v>
      </c>
      <c r="D5741" s="2" t="s">
        <v>7932</v>
      </c>
      <c r="E5741" s="8" t="s">
        <v>35233</v>
      </c>
      <c r="F5741" s="8" t="s">
        <v>46</v>
      </c>
      <c r="G5741" s="51" t="s">
        <v>32225</v>
      </c>
      <c r="H5741" s="8" t="s">
        <v>35234</v>
      </c>
      <c r="I5741" s="8" t="s">
        <v>10346</v>
      </c>
      <c r="J5741" s="10">
        <v>3.07</v>
      </c>
      <c r="K5741" s="8" t="s">
        <v>35235</v>
      </c>
      <c r="L5741" s="8"/>
      <c r="M5741" s="8"/>
      <c r="N5741" s="51" t="s">
        <v>35248</v>
      </c>
      <c r="O5741" s="51" t="s">
        <v>52</v>
      </c>
      <c r="P5741" s="51"/>
      <c r="Q5741" s="51"/>
      <c r="R5741" s="51" t="s">
        <v>2765</v>
      </c>
      <c r="S5741" s="51" t="s">
        <v>884</v>
      </c>
      <c r="T5741" s="11" t="str">
        <f t="shared" si="2"/>
        <v>Holland McCoy</v>
      </c>
      <c r="U5741" s="51" t="s">
        <v>498</v>
      </c>
      <c r="V5741" s="51" t="s">
        <v>35249</v>
      </c>
      <c r="W5741" s="51" t="s">
        <v>35250</v>
      </c>
      <c r="X5741" s="8" t="s">
        <v>35240</v>
      </c>
      <c r="Y5741" s="51" t="s">
        <v>60</v>
      </c>
      <c r="Z5741" s="56" t="s">
        <v>34981</v>
      </c>
      <c r="AA5741" s="51" t="s">
        <v>60</v>
      </c>
      <c r="AB5741" s="51" t="s">
        <v>60</v>
      </c>
      <c r="AC5741" s="56" t="s">
        <v>35251</v>
      </c>
      <c r="AD5741" s="56" t="s">
        <v>34982</v>
      </c>
      <c r="AE5741" s="51" t="s">
        <v>35242</v>
      </c>
      <c r="AF5741" s="8" t="s">
        <v>35233</v>
      </c>
      <c r="AG5741" s="8" t="s">
        <v>7942</v>
      </c>
      <c r="AH5741" s="8" t="s">
        <v>4581</v>
      </c>
      <c r="AI5741" s="8" t="s">
        <v>233</v>
      </c>
      <c r="AJ5741" s="8"/>
      <c r="AK5741" s="8" t="s">
        <v>910</v>
      </c>
      <c r="AL5741" s="8" t="s">
        <v>35243</v>
      </c>
      <c r="AM5741" s="8" t="s">
        <v>9236</v>
      </c>
      <c r="AN5741" s="8" t="s">
        <v>35244</v>
      </c>
      <c r="AO5741" s="8" t="s">
        <v>35245</v>
      </c>
      <c r="AP5741" s="9" t="s">
        <v>35233</v>
      </c>
      <c r="AQ5741" s="11">
        <v>766.0</v>
      </c>
    </row>
    <row r="5742">
      <c r="A5742" s="8" t="str">
        <f t="shared" si="1"/>
        <v>Shayne Wittkopp</v>
      </c>
      <c r="B5742" s="51" t="s">
        <v>35252</v>
      </c>
      <c r="C5742" s="51" t="s">
        <v>34939</v>
      </c>
      <c r="D5742" s="2" t="s">
        <v>8620</v>
      </c>
      <c r="E5742" s="8" t="s">
        <v>2941</v>
      </c>
      <c r="F5742" s="8" t="s">
        <v>3309</v>
      </c>
      <c r="G5742" s="51" t="s">
        <v>32225</v>
      </c>
      <c r="H5742" s="8" t="s">
        <v>35253</v>
      </c>
      <c r="I5742" s="8" t="s">
        <v>49</v>
      </c>
      <c r="J5742" s="10">
        <v>3.28</v>
      </c>
      <c r="K5742" s="8" t="s">
        <v>35254</v>
      </c>
      <c r="L5742" s="8"/>
      <c r="M5742" s="8"/>
      <c r="N5742" s="51" t="s">
        <v>35255</v>
      </c>
      <c r="O5742" s="51" t="s">
        <v>52</v>
      </c>
      <c r="P5742" s="51"/>
      <c r="Q5742" s="51"/>
      <c r="R5742" s="51" t="s">
        <v>35256</v>
      </c>
      <c r="S5742" s="51" t="s">
        <v>35257</v>
      </c>
      <c r="T5742" s="11" t="str">
        <f t="shared" si="2"/>
        <v>Shayne Wittkopp</v>
      </c>
      <c r="U5742" s="51" t="s">
        <v>55</v>
      </c>
      <c r="V5742" s="51" t="s">
        <v>35258</v>
      </c>
      <c r="W5742" s="51" t="s">
        <v>35259</v>
      </c>
      <c r="X5742" s="8" t="s">
        <v>35260</v>
      </c>
      <c r="Y5742" s="56" t="s">
        <v>35261</v>
      </c>
      <c r="Z5742" s="56" t="s">
        <v>35262</v>
      </c>
      <c r="AA5742" s="51" t="s">
        <v>60</v>
      </c>
      <c r="AB5742" s="56" t="s">
        <v>35263</v>
      </c>
      <c r="AC5742" s="51" t="s">
        <v>60</v>
      </c>
      <c r="AD5742" s="51" t="s">
        <v>60</v>
      </c>
      <c r="AE5742" s="51" t="s">
        <v>35264</v>
      </c>
      <c r="AF5742" s="8" t="s">
        <v>35265</v>
      </c>
      <c r="AG5742" s="8" t="s">
        <v>8635</v>
      </c>
      <c r="AH5742" s="8" t="s">
        <v>194</v>
      </c>
      <c r="AI5742" s="8" t="s">
        <v>66</v>
      </c>
      <c r="AJ5742" s="8"/>
      <c r="AK5742" s="8" t="s">
        <v>35266</v>
      </c>
      <c r="AL5742" s="8" t="s">
        <v>11976</v>
      </c>
      <c r="AM5742" s="8" t="s">
        <v>2322</v>
      </c>
      <c r="AN5742" s="8" t="s">
        <v>35267</v>
      </c>
      <c r="AO5742" s="8" t="s">
        <v>35268</v>
      </c>
      <c r="AP5742" s="9" t="s">
        <v>35265</v>
      </c>
      <c r="AQ5742" s="11">
        <v>1381.0</v>
      </c>
    </row>
    <row r="5743">
      <c r="A5743" s="8" t="str">
        <f t="shared" si="1"/>
        <v>Tanner Gust</v>
      </c>
      <c r="B5743" s="51" t="s">
        <v>35252</v>
      </c>
      <c r="C5743" s="51" t="s">
        <v>34939</v>
      </c>
      <c r="D5743" s="2" t="s">
        <v>8620</v>
      </c>
      <c r="E5743" s="8" t="s">
        <v>2941</v>
      </c>
      <c r="F5743" s="8" t="s">
        <v>3309</v>
      </c>
      <c r="G5743" s="51" t="s">
        <v>32225</v>
      </c>
      <c r="H5743" s="8" t="s">
        <v>35253</v>
      </c>
      <c r="I5743" s="8" t="s">
        <v>49</v>
      </c>
      <c r="J5743" s="10">
        <v>3.28</v>
      </c>
      <c r="K5743" s="8" t="s">
        <v>35254</v>
      </c>
      <c r="L5743" s="8"/>
      <c r="M5743" s="8"/>
      <c r="N5743" s="51" t="s">
        <v>35269</v>
      </c>
      <c r="O5743" s="51" t="s">
        <v>52</v>
      </c>
      <c r="P5743" s="51"/>
      <c r="Q5743" s="51"/>
      <c r="R5743" s="51" t="s">
        <v>484</v>
      </c>
      <c r="S5743" s="51" t="s">
        <v>35270</v>
      </c>
      <c r="T5743" s="11" t="str">
        <f t="shared" si="2"/>
        <v>Tanner Gust</v>
      </c>
      <c r="U5743" s="51" t="s">
        <v>80</v>
      </c>
      <c r="V5743" s="51" t="s">
        <v>35271</v>
      </c>
      <c r="W5743" s="51"/>
      <c r="X5743" s="8" t="s">
        <v>35260</v>
      </c>
      <c r="Y5743" s="51" t="s">
        <v>60</v>
      </c>
      <c r="Z5743" s="56" t="s">
        <v>35272</v>
      </c>
      <c r="AA5743" s="51" t="s">
        <v>60</v>
      </c>
      <c r="AB5743" s="56" t="s">
        <v>35263</v>
      </c>
      <c r="AC5743" s="51" t="s">
        <v>60</v>
      </c>
      <c r="AD5743" s="51" t="s">
        <v>60</v>
      </c>
      <c r="AE5743" s="51" t="s">
        <v>35264</v>
      </c>
      <c r="AF5743" s="8" t="s">
        <v>35265</v>
      </c>
      <c r="AG5743" s="8" t="s">
        <v>8635</v>
      </c>
      <c r="AH5743" s="8" t="s">
        <v>194</v>
      </c>
      <c r="AI5743" s="8" t="s">
        <v>66</v>
      </c>
      <c r="AJ5743" s="8"/>
      <c r="AK5743" s="8" t="s">
        <v>35266</v>
      </c>
      <c r="AL5743" s="8" t="s">
        <v>11976</v>
      </c>
      <c r="AM5743" s="8" t="s">
        <v>2322</v>
      </c>
      <c r="AN5743" s="8" t="s">
        <v>35267</v>
      </c>
      <c r="AO5743" s="8" t="s">
        <v>35268</v>
      </c>
      <c r="AP5743" s="9" t="s">
        <v>35265</v>
      </c>
      <c r="AQ5743" s="11">
        <v>1381.0</v>
      </c>
    </row>
    <row r="5744">
      <c r="A5744" s="8" t="str">
        <f t="shared" si="1"/>
        <v>Kadin Neppl</v>
      </c>
      <c r="B5744" s="51" t="s">
        <v>35273</v>
      </c>
      <c r="C5744" s="51" t="s">
        <v>33411</v>
      </c>
      <c r="D5744" s="2" t="s">
        <v>8620</v>
      </c>
      <c r="E5744" s="8" t="s">
        <v>35274</v>
      </c>
      <c r="F5744" s="8" t="s">
        <v>3309</v>
      </c>
      <c r="G5744" s="51" t="s">
        <v>32225</v>
      </c>
      <c r="H5744" s="8" t="s">
        <v>35275</v>
      </c>
      <c r="I5744" s="8" t="s">
        <v>8000</v>
      </c>
      <c r="J5744" s="10">
        <v>3.4</v>
      </c>
      <c r="K5744" s="8" t="s">
        <v>35276</v>
      </c>
      <c r="L5744" s="8"/>
      <c r="M5744" s="8"/>
      <c r="N5744" s="51" t="s">
        <v>35277</v>
      </c>
      <c r="O5744" s="51" t="s">
        <v>52</v>
      </c>
      <c r="P5744" s="51"/>
      <c r="Q5744" s="51"/>
      <c r="R5744" s="51" t="s">
        <v>35278</v>
      </c>
      <c r="S5744" s="51" t="s">
        <v>35279</v>
      </c>
      <c r="T5744" s="11" t="str">
        <f t="shared" si="2"/>
        <v>Kadin Neppl</v>
      </c>
      <c r="U5744" s="51" t="s">
        <v>76</v>
      </c>
      <c r="V5744" s="51"/>
      <c r="W5744" s="51"/>
      <c r="X5744" s="8" t="s">
        <v>35280</v>
      </c>
      <c r="Y5744" s="51" t="s">
        <v>60</v>
      </c>
      <c r="Z5744" s="56" t="s">
        <v>35281</v>
      </c>
      <c r="AA5744" s="51" t="s">
        <v>60</v>
      </c>
      <c r="AB5744" s="56" t="s">
        <v>35282</v>
      </c>
      <c r="AC5744" s="51" t="s">
        <v>60</v>
      </c>
      <c r="AD5744" s="56" t="s">
        <v>35283</v>
      </c>
      <c r="AE5744" s="51" t="s">
        <v>35284</v>
      </c>
      <c r="AF5744" s="8" t="s">
        <v>35285</v>
      </c>
      <c r="AG5744" s="8" t="s">
        <v>8635</v>
      </c>
      <c r="AH5744" s="8" t="s">
        <v>194</v>
      </c>
      <c r="AI5744" s="8" t="s">
        <v>233</v>
      </c>
      <c r="AJ5744" s="8"/>
      <c r="AK5744" s="8" t="s">
        <v>10773</v>
      </c>
      <c r="AL5744" s="8" t="s">
        <v>11976</v>
      </c>
      <c r="AM5744" s="8" t="s">
        <v>4984</v>
      </c>
      <c r="AN5744" s="8" t="s">
        <v>21417</v>
      </c>
      <c r="AO5744" s="8" t="s">
        <v>35286</v>
      </c>
      <c r="AP5744" s="9" t="s">
        <v>35285</v>
      </c>
      <c r="AQ5744" s="11">
        <v>955.0</v>
      </c>
    </row>
    <row r="5745">
      <c r="A5745" s="8" t="str">
        <f t="shared" si="1"/>
        <v>Gabriel Trevino</v>
      </c>
      <c r="B5745" s="51" t="s">
        <v>35273</v>
      </c>
      <c r="C5745" s="51" t="s">
        <v>33411</v>
      </c>
      <c r="D5745" s="2" t="s">
        <v>8620</v>
      </c>
      <c r="E5745" s="8" t="s">
        <v>35274</v>
      </c>
      <c r="F5745" s="8" t="s">
        <v>3309</v>
      </c>
      <c r="G5745" s="51" t="s">
        <v>32225</v>
      </c>
      <c r="H5745" s="8" t="s">
        <v>35275</v>
      </c>
      <c r="I5745" s="8" t="s">
        <v>8000</v>
      </c>
      <c r="J5745" s="10">
        <v>3.4</v>
      </c>
      <c r="K5745" s="8" t="s">
        <v>35276</v>
      </c>
      <c r="L5745" s="8"/>
      <c r="M5745" s="8"/>
      <c r="N5745" s="51" t="s">
        <v>35287</v>
      </c>
      <c r="O5745" s="51" t="s">
        <v>52</v>
      </c>
      <c r="P5745" s="51"/>
      <c r="Q5745" s="51"/>
      <c r="R5745" s="51" t="s">
        <v>672</v>
      </c>
      <c r="S5745" s="51" t="s">
        <v>35288</v>
      </c>
      <c r="T5745" s="11" t="str">
        <f t="shared" si="2"/>
        <v>Gabriel Trevino</v>
      </c>
      <c r="U5745" s="51" t="s">
        <v>76</v>
      </c>
      <c r="V5745" s="51"/>
      <c r="W5745" s="51"/>
      <c r="X5745" s="8" t="s">
        <v>35280</v>
      </c>
      <c r="Y5745" s="51" t="s">
        <v>60</v>
      </c>
      <c r="Z5745" s="56" t="s">
        <v>35281</v>
      </c>
      <c r="AA5745" s="51" t="s">
        <v>60</v>
      </c>
      <c r="AB5745" s="56" t="s">
        <v>35289</v>
      </c>
      <c r="AC5745" s="51" t="s">
        <v>60</v>
      </c>
      <c r="AD5745" s="56" t="s">
        <v>35283</v>
      </c>
      <c r="AE5745" s="51" t="s">
        <v>35284</v>
      </c>
      <c r="AF5745" s="8" t="s">
        <v>35285</v>
      </c>
      <c r="AG5745" s="8" t="s">
        <v>8635</v>
      </c>
      <c r="AH5745" s="8" t="s">
        <v>194</v>
      </c>
      <c r="AI5745" s="8" t="s">
        <v>233</v>
      </c>
      <c r="AJ5745" s="8"/>
      <c r="AK5745" s="8" t="s">
        <v>10773</v>
      </c>
      <c r="AL5745" s="8" t="s">
        <v>11976</v>
      </c>
      <c r="AM5745" s="8" t="s">
        <v>4984</v>
      </c>
      <c r="AN5745" s="8" t="s">
        <v>21417</v>
      </c>
      <c r="AO5745" s="8" t="s">
        <v>35286</v>
      </c>
      <c r="AP5745" s="9" t="s">
        <v>35285</v>
      </c>
      <c r="AQ5745" s="11">
        <v>955.0</v>
      </c>
    </row>
    <row r="5746">
      <c r="A5746" s="8" t="str">
        <f t="shared" si="1"/>
        <v>Jarvis Jelen</v>
      </c>
      <c r="B5746" s="51" t="s">
        <v>35273</v>
      </c>
      <c r="C5746" s="51" t="s">
        <v>33411</v>
      </c>
      <c r="D5746" s="2" t="s">
        <v>8620</v>
      </c>
      <c r="E5746" s="8" t="s">
        <v>35274</v>
      </c>
      <c r="F5746" s="8" t="s">
        <v>3309</v>
      </c>
      <c r="G5746" s="51" t="s">
        <v>32225</v>
      </c>
      <c r="H5746" s="8" t="s">
        <v>35275</v>
      </c>
      <c r="I5746" s="8" t="s">
        <v>8000</v>
      </c>
      <c r="J5746" s="10">
        <v>3.4</v>
      </c>
      <c r="K5746" s="8" t="s">
        <v>35276</v>
      </c>
      <c r="L5746" s="8"/>
      <c r="M5746" s="8"/>
      <c r="N5746" s="51" t="s">
        <v>35290</v>
      </c>
      <c r="O5746" s="51" t="s">
        <v>52</v>
      </c>
      <c r="P5746" s="51"/>
      <c r="Q5746" s="51"/>
      <c r="R5746" s="51" t="s">
        <v>818</v>
      </c>
      <c r="S5746" s="51" t="s">
        <v>35291</v>
      </c>
      <c r="T5746" s="11" t="str">
        <f t="shared" si="2"/>
        <v>Jarvis Jelen</v>
      </c>
      <c r="U5746" s="51" t="s">
        <v>992</v>
      </c>
      <c r="V5746" s="51" t="s">
        <v>35292</v>
      </c>
      <c r="W5746" s="51" t="s">
        <v>35293</v>
      </c>
      <c r="X5746" s="8" t="s">
        <v>35280</v>
      </c>
      <c r="Y5746" s="56" t="s">
        <v>35294</v>
      </c>
      <c r="Z5746" s="56" t="s">
        <v>35281</v>
      </c>
      <c r="AA5746" s="51" t="s">
        <v>60</v>
      </c>
      <c r="AB5746" s="51" t="s">
        <v>60</v>
      </c>
      <c r="AC5746" s="51" t="s">
        <v>60</v>
      </c>
      <c r="AD5746" s="56" t="s">
        <v>35283</v>
      </c>
      <c r="AE5746" s="51" t="s">
        <v>35284</v>
      </c>
      <c r="AF5746" s="8" t="s">
        <v>35285</v>
      </c>
      <c r="AG5746" s="8" t="s">
        <v>8635</v>
      </c>
      <c r="AH5746" s="8" t="s">
        <v>194</v>
      </c>
      <c r="AI5746" s="8" t="s">
        <v>233</v>
      </c>
      <c r="AJ5746" s="8"/>
      <c r="AK5746" s="8" t="s">
        <v>10773</v>
      </c>
      <c r="AL5746" s="8" t="s">
        <v>11976</v>
      </c>
      <c r="AM5746" s="8" t="s">
        <v>4984</v>
      </c>
      <c r="AN5746" s="8" t="s">
        <v>21417</v>
      </c>
      <c r="AO5746" s="8" t="s">
        <v>35286</v>
      </c>
      <c r="AP5746" s="9" t="s">
        <v>35285</v>
      </c>
      <c r="AQ5746" s="11">
        <v>955.0</v>
      </c>
    </row>
    <row r="5747">
      <c r="A5747" s="8" t="str">
        <f t="shared" si="1"/>
        <v>Connor Salisbury</v>
      </c>
      <c r="B5747" s="51" t="s">
        <v>35273</v>
      </c>
      <c r="C5747" s="51" t="s">
        <v>33411</v>
      </c>
      <c r="D5747" s="2" t="s">
        <v>8620</v>
      </c>
      <c r="E5747" s="8" t="s">
        <v>35274</v>
      </c>
      <c r="F5747" s="8" t="s">
        <v>3309</v>
      </c>
      <c r="G5747" s="51" t="s">
        <v>32225</v>
      </c>
      <c r="H5747" s="8" t="s">
        <v>35275</v>
      </c>
      <c r="I5747" s="8" t="s">
        <v>8000</v>
      </c>
      <c r="J5747" s="10">
        <v>3.4</v>
      </c>
      <c r="K5747" s="8" t="s">
        <v>35276</v>
      </c>
      <c r="L5747" s="8"/>
      <c r="M5747" s="8"/>
      <c r="N5747" s="51" t="s">
        <v>35295</v>
      </c>
      <c r="O5747" s="51" t="s">
        <v>52</v>
      </c>
      <c r="P5747" s="51"/>
      <c r="Q5747" s="51"/>
      <c r="R5747" s="51" t="s">
        <v>2240</v>
      </c>
      <c r="S5747" s="51" t="s">
        <v>16434</v>
      </c>
      <c r="T5747" s="11" t="str">
        <f t="shared" si="2"/>
        <v>Connor Salisbury</v>
      </c>
      <c r="U5747" s="51" t="s">
        <v>498</v>
      </c>
      <c r="V5747" s="51" t="s">
        <v>35296</v>
      </c>
      <c r="W5747" s="51" t="s">
        <v>35297</v>
      </c>
      <c r="X5747" s="8" t="s">
        <v>35280</v>
      </c>
      <c r="Y5747" s="51" t="s">
        <v>60</v>
      </c>
      <c r="Z5747" s="56" t="s">
        <v>35281</v>
      </c>
      <c r="AA5747" s="51" t="s">
        <v>60</v>
      </c>
      <c r="AB5747" s="56" t="s">
        <v>35282</v>
      </c>
      <c r="AC5747" s="56" t="s">
        <v>35298</v>
      </c>
      <c r="AD5747" s="56" t="s">
        <v>35283</v>
      </c>
      <c r="AE5747" s="51" t="s">
        <v>35284</v>
      </c>
      <c r="AF5747" s="8" t="s">
        <v>35285</v>
      </c>
      <c r="AG5747" s="8" t="s">
        <v>8635</v>
      </c>
      <c r="AH5747" s="8" t="s">
        <v>194</v>
      </c>
      <c r="AI5747" s="8" t="s">
        <v>233</v>
      </c>
      <c r="AJ5747" s="8"/>
      <c r="AK5747" s="8" t="s">
        <v>10773</v>
      </c>
      <c r="AL5747" s="8" t="s">
        <v>11976</v>
      </c>
      <c r="AM5747" s="8" t="s">
        <v>4984</v>
      </c>
      <c r="AN5747" s="8" t="s">
        <v>21417</v>
      </c>
      <c r="AO5747" s="8" t="s">
        <v>35286</v>
      </c>
      <c r="AP5747" s="9" t="s">
        <v>35285</v>
      </c>
      <c r="AQ5747" s="11">
        <v>955.0</v>
      </c>
    </row>
    <row r="5748">
      <c r="A5748" s="8" t="str">
        <f t="shared" si="1"/>
        <v>Brandon Lewis</v>
      </c>
      <c r="B5748" s="51" t="s">
        <v>35273</v>
      </c>
      <c r="C5748" s="51" t="s">
        <v>33411</v>
      </c>
      <c r="D5748" s="2" t="s">
        <v>8620</v>
      </c>
      <c r="E5748" s="8" t="s">
        <v>35274</v>
      </c>
      <c r="F5748" s="8" t="s">
        <v>3309</v>
      </c>
      <c r="G5748" s="51" t="s">
        <v>32225</v>
      </c>
      <c r="H5748" s="8" t="s">
        <v>35275</v>
      </c>
      <c r="I5748" s="8" t="s">
        <v>8000</v>
      </c>
      <c r="J5748" s="10">
        <v>3.4</v>
      </c>
      <c r="K5748" s="8" t="s">
        <v>35276</v>
      </c>
      <c r="L5748" s="8"/>
      <c r="M5748" s="8"/>
      <c r="N5748" s="51" t="s">
        <v>35299</v>
      </c>
      <c r="O5748" s="51" t="s">
        <v>52</v>
      </c>
      <c r="P5748" s="51"/>
      <c r="Q5748" s="51"/>
      <c r="R5748" s="51" t="s">
        <v>977</v>
      </c>
      <c r="S5748" s="51" t="s">
        <v>5728</v>
      </c>
      <c r="T5748" s="11" t="str">
        <f t="shared" si="2"/>
        <v>Brandon Lewis</v>
      </c>
      <c r="U5748" s="51" t="s">
        <v>80</v>
      </c>
      <c r="V5748" s="51" t="s">
        <v>35300</v>
      </c>
      <c r="W5748" s="51" t="s">
        <v>35301</v>
      </c>
      <c r="X5748" s="8" t="s">
        <v>35280</v>
      </c>
      <c r="Y5748" s="56" t="s">
        <v>35302</v>
      </c>
      <c r="Z5748" s="56" t="s">
        <v>35281</v>
      </c>
      <c r="AA5748" s="56" t="s">
        <v>35303</v>
      </c>
      <c r="AB5748" s="56" t="s">
        <v>35282</v>
      </c>
      <c r="AC5748" s="56" t="s">
        <v>35304</v>
      </c>
      <c r="AD5748" s="56" t="s">
        <v>35283</v>
      </c>
      <c r="AE5748" s="51" t="s">
        <v>35284</v>
      </c>
      <c r="AF5748" s="8" t="s">
        <v>35285</v>
      </c>
      <c r="AG5748" s="8" t="s">
        <v>8635</v>
      </c>
      <c r="AH5748" s="8" t="s">
        <v>194</v>
      </c>
      <c r="AI5748" s="8" t="s">
        <v>233</v>
      </c>
      <c r="AJ5748" s="8"/>
      <c r="AK5748" s="8" t="s">
        <v>10773</v>
      </c>
      <c r="AL5748" s="8" t="s">
        <v>11976</v>
      </c>
      <c r="AM5748" s="8" t="s">
        <v>4984</v>
      </c>
      <c r="AN5748" s="8" t="s">
        <v>21417</v>
      </c>
      <c r="AO5748" s="8" t="s">
        <v>35286</v>
      </c>
      <c r="AP5748" s="9" t="s">
        <v>35285</v>
      </c>
      <c r="AQ5748" s="11">
        <v>955.0</v>
      </c>
    </row>
    <row r="5749">
      <c r="A5749" s="8" t="str">
        <f t="shared" si="1"/>
        <v>Kathryn Lemm</v>
      </c>
      <c r="B5749" s="51" t="s">
        <v>35273</v>
      </c>
      <c r="C5749" s="51" t="s">
        <v>33411</v>
      </c>
      <c r="D5749" s="2" t="s">
        <v>8620</v>
      </c>
      <c r="E5749" s="8" t="s">
        <v>35274</v>
      </c>
      <c r="F5749" s="8" t="s">
        <v>3309</v>
      </c>
      <c r="G5749" s="51" t="s">
        <v>32225</v>
      </c>
      <c r="H5749" s="8" t="s">
        <v>35275</v>
      </c>
      <c r="I5749" s="8" t="s">
        <v>8000</v>
      </c>
      <c r="J5749" s="10">
        <v>3.4</v>
      </c>
      <c r="K5749" s="8" t="s">
        <v>35276</v>
      </c>
      <c r="L5749" s="8"/>
      <c r="M5749" s="8"/>
      <c r="N5749" s="51" t="s">
        <v>35305</v>
      </c>
      <c r="O5749" s="51" t="s">
        <v>52</v>
      </c>
      <c r="P5749" s="51"/>
      <c r="Q5749" s="51"/>
      <c r="R5749" s="51" t="s">
        <v>20554</v>
      </c>
      <c r="S5749" s="51" t="s">
        <v>35306</v>
      </c>
      <c r="T5749" s="11" t="str">
        <f t="shared" si="2"/>
        <v>Kathryn Lemm</v>
      </c>
      <c r="U5749" s="51" t="s">
        <v>80</v>
      </c>
      <c r="V5749" s="51" t="s">
        <v>35307</v>
      </c>
      <c r="W5749" s="51" t="s">
        <v>35308</v>
      </c>
      <c r="X5749" s="8" t="s">
        <v>35280</v>
      </c>
      <c r="Y5749" s="56" t="s">
        <v>35309</v>
      </c>
      <c r="Z5749" s="56" t="s">
        <v>35281</v>
      </c>
      <c r="AA5749" s="56" t="s">
        <v>35310</v>
      </c>
      <c r="AB5749" s="56" t="s">
        <v>35311</v>
      </c>
      <c r="AC5749" s="51" t="s">
        <v>60</v>
      </c>
      <c r="AD5749" s="56" t="s">
        <v>35283</v>
      </c>
      <c r="AE5749" s="51" t="s">
        <v>35284</v>
      </c>
      <c r="AF5749" s="8" t="s">
        <v>35285</v>
      </c>
      <c r="AG5749" s="8" t="s">
        <v>8635</v>
      </c>
      <c r="AH5749" s="8" t="s">
        <v>194</v>
      </c>
      <c r="AI5749" s="8" t="s">
        <v>233</v>
      </c>
      <c r="AJ5749" s="8"/>
      <c r="AK5749" s="8" t="s">
        <v>10773</v>
      </c>
      <c r="AL5749" s="8" t="s">
        <v>11976</v>
      </c>
      <c r="AM5749" s="8" t="s">
        <v>4984</v>
      </c>
      <c r="AN5749" s="8" t="s">
        <v>21417</v>
      </c>
      <c r="AO5749" s="8" t="s">
        <v>35286</v>
      </c>
      <c r="AP5749" s="9" t="s">
        <v>35285</v>
      </c>
      <c r="AQ5749" s="11">
        <v>955.0</v>
      </c>
    </row>
    <row r="5750">
      <c r="A5750" s="8" t="str">
        <f t="shared" si="1"/>
        <v>Sam Kludt</v>
      </c>
      <c r="B5750" s="51" t="s">
        <v>35273</v>
      </c>
      <c r="C5750" s="51" t="s">
        <v>33411</v>
      </c>
      <c r="D5750" s="2" t="s">
        <v>8620</v>
      </c>
      <c r="E5750" s="8" t="s">
        <v>35274</v>
      </c>
      <c r="F5750" s="8" t="s">
        <v>3309</v>
      </c>
      <c r="G5750" s="51" t="s">
        <v>32225</v>
      </c>
      <c r="H5750" s="8" t="s">
        <v>35275</v>
      </c>
      <c r="I5750" s="8" t="s">
        <v>8000</v>
      </c>
      <c r="J5750" s="10">
        <v>3.4</v>
      </c>
      <c r="K5750" s="8" t="s">
        <v>35276</v>
      </c>
      <c r="L5750" s="8"/>
      <c r="M5750" s="8"/>
      <c r="N5750" s="51" t="s">
        <v>35312</v>
      </c>
      <c r="O5750" s="51" t="s">
        <v>52</v>
      </c>
      <c r="P5750" s="51"/>
      <c r="Q5750" s="51"/>
      <c r="R5750" s="51" t="s">
        <v>3236</v>
      </c>
      <c r="S5750" s="51" t="s">
        <v>35313</v>
      </c>
      <c r="T5750" s="11" t="str">
        <f t="shared" si="2"/>
        <v>Sam Kludt</v>
      </c>
      <c r="U5750" s="51" t="s">
        <v>80</v>
      </c>
      <c r="V5750" s="51" t="s">
        <v>35314</v>
      </c>
      <c r="W5750" s="51"/>
      <c r="X5750" s="8" t="s">
        <v>35280</v>
      </c>
      <c r="Y5750" s="51" t="s">
        <v>60</v>
      </c>
      <c r="Z5750" s="56" t="s">
        <v>35281</v>
      </c>
      <c r="AA5750" s="51" t="s">
        <v>60</v>
      </c>
      <c r="AB5750" s="51" t="s">
        <v>60</v>
      </c>
      <c r="AC5750" s="51" t="s">
        <v>60</v>
      </c>
      <c r="AD5750" s="56" t="s">
        <v>35315</v>
      </c>
      <c r="AE5750" s="51" t="s">
        <v>35284</v>
      </c>
      <c r="AF5750" s="8" t="s">
        <v>35285</v>
      </c>
      <c r="AG5750" s="8" t="s">
        <v>8635</v>
      </c>
      <c r="AH5750" s="8" t="s">
        <v>194</v>
      </c>
      <c r="AI5750" s="8" t="s">
        <v>233</v>
      </c>
      <c r="AJ5750" s="8"/>
      <c r="AK5750" s="8" t="s">
        <v>10773</v>
      </c>
      <c r="AL5750" s="8" t="s">
        <v>11976</v>
      </c>
      <c r="AM5750" s="8" t="s">
        <v>4984</v>
      </c>
      <c r="AN5750" s="8" t="s">
        <v>21417</v>
      </c>
      <c r="AO5750" s="8" t="s">
        <v>35286</v>
      </c>
      <c r="AP5750" s="9" t="s">
        <v>35285</v>
      </c>
      <c r="AQ5750" s="11">
        <v>955.0</v>
      </c>
    </row>
    <row r="5751">
      <c r="A5751" s="8" t="str">
        <f t="shared" si="1"/>
        <v>Laquone Robinson</v>
      </c>
      <c r="B5751" s="51" t="s">
        <v>35316</v>
      </c>
      <c r="C5751" s="51" t="s">
        <v>34939</v>
      </c>
      <c r="D5751" s="2" t="s">
        <v>8620</v>
      </c>
      <c r="E5751" s="8" t="s">
        <v>35317</v>
      </c>
      <c r="F5751" s="8" t="s">
        <v>3309</v>
      </c>
      <c r="G5751" s="51" t="s">
        <v>32225</v>
      </c>
      <c r="H5751" s="8" t="s">
        <v>35318</v>
      </c>
      <c r="I5751" s="8" t="s">
        <v>49</v>
      </c>
      <c r="J5751" s="10">
        <v>3.25</v>
      </c>
      <c r="K5751" s="8" t="s">
        <v>35319</v>
      </c>
      <c r="L5751" s="8"/>
      <c r="M5751" s="8"/>
      <c r="N5751" s="51" t="s">
        <v>35320</v>
      </c>
      <c r="O5751" s="51" t="s">
        <v>52</v>
      </c>
      <c r="P5751" s="51"/>
      <c r="Q5751" s="51"/>
      <c r="R5751" s="51" t="s">
        <v>35321</v>
      </c>
      <c r="S5751" s="51" t="s">
        <v>3018</v>
      </c>
      <c r="T5751" s="11" t="str">
        <f t="shared" si="2"/>
        <v>Laquone Robinson</v>
      </c>
      <c r="U5751" s="51" t="s">
        <v>55</v>
      </c>
      <c r="V5751" s="51" t="s">
        <v>35322</v>
      </c>
      <c r="W5751" s="51" t="s">
        <v>35323</v>
      </c>
      <c r="X5751" s="8" t="s">
        <v>35324</v>
      </c>
      <c r="Y5751" s="56" t="s">
        <v>35325</v>
      </c>
      <c r="Z5751" s="56" t="s">
        <v>35326</v>
      </c>
      <c r="AA5751" s="51" t="s">
        <v>60</v>
      </c>
      <c r="AB5751" s="51" t="s">
        <v>60</v>
      </c>
      <c r="AC5751" s="51" t="s">
        <v>60</v>
      </c>
      <c r="AD5751" s="51" t="s">
        <v>60</v>
      </c>
      <c r="AE5751" s="51" t="s">
        <v>35327</v>
      </c>
      <c r="AF5751" s="8" t="s">
        <v>35328</v>
      </c>
      <c r="AG5751" s="8" t="s">
        <v>8635</v>
      </c>
      <c r="AH5751" s="8" t="s">
        <v>4581</v>
      </c>
      <c r="AI5751" s="8" t="s">
        <v>66</v>
      </c>
      <c r="AJ5751" s="8"/>
      <c r="AK5751" s="8" t="s">
        <v>35329</v>
      </c>
      <c r="AL5751" s="8" t="s">
        <v>17177</v>
      </c>
      <c r="AM5751" s="8" t="s">
        <v>2322</v>
      </c>
      <c r="AN5751" s="8" t="s">
        <v>35330</v>
      </c>
      <c r="AO5751" s="8" t="s">
        <v>35331</v>
      </c>
      <c r="AP5751" s="9" t="s">
        <v>35328</v>
      </c>
      <c r="AQ5751" s="11">
        <v>1295.0</v>
      </c>
    </row>
    <row r="5752">
      <c r="A5752" s="8" t="str">
        <f t="shared" si="1"/>
        <v>Louis Leon</v>
      </c>
      <c r="B5752" s="8" t="s">
        <v>35316</v>
      </c>
      <c r="C5752" s="51" t="s">
        <v>34939</v>
      </c>
      <c r="D5752" s="2" t="s">
        <v>8620</v>
      </c>
      <c r="E5752" s="8" t="s">
        <v>35317</v>
      </c>
      <c r="F5752" s="8" t="s">
        <v>3309</v>
      </c>
      <c r="G5752" s="51" t="s">
        <v>32225</v>
      </c>
      <c r="H5752" s="8" t="s">
        <v>35318</v>
      </c>
      <c r="I5752" s="8" t="s">
        <v>49</v>
      </c>
      <c r="J5752" s="10">
        <v>3.25</v>
      </c>
      <c r="K5752" s="8" t="s">
        <v>35319</v>
      </c>
      <c r="L5752" s="8"/>
      <c r="M5752" s="8"/>
      <c r="N5752" s="51" t="s">
        <v>35332</v>
      </c>
      <c r="O5752" s="51" t="s">
        <v>52</v>
      </c>
      <c r="P5752" s="51"/>
      <c r="Q5752" s="51"/>
      <c r="R5752" s="57" t="s">
        <v>13327</v>
      </c>
      <c r="S5752" s="57" t="s">
        <v>17231</v>
      </c>
      <c r="T5752" s="11" t="str">
        <f t="shared" si="2"/>
        <v>Louis Leon</v>
      </c>
      <c r="U5752" s="57" t="s">
        <v>76</v>
      </c>
      <c r="V5752" s="51" t="s">
        <v>35333</v>
      </c>
      <c r="W5752" s="51"/>
      <c r="X5752" s="8" t="s">
        <v>35324</v>
      </c>
      <c r="Y5752" s="51" t="s">
        <v>60</v>
      </c>
      <c r="Z5752" s="56" t="s">
        <v>35326</v>
      </c>
      <c r="AA5752" s="51" t="s">
        <v>60</v>
      </c>
      <c r="AB5752" s="51" t="s">
        <v>60</v>
      </c>
      <c r="AC5752" s="51" t="s">
        <v>60</v>
      </c>
      <c r="AD5752" s="56" t="s">
        <v>35334</v>
      </c>
      <c r="AE5752" s="51" t="s">
        <v>35327</v>
      </c>
      <c r="AF5752" s="8" t="s">
        <v>35328</v>
      </c>
      <c r="AG5752" s="8" t="s">
        <v>8635</v>
      </c>
      <c r="AH5752" s="8" t="s">
        <v>4581</v>
      </c>
      <c r="AI5752" s="8" t="s">
        <v>66</v>
      </c>
      <c r="AJ5752" s="8"/>
      <c r="AK5752" s="8" t="s">
        <v>35329</v>
      </c>
      <c r="AL5752" s="8" t="s">
        <v>17177</v>
      </c>
      <c r="AM5752" s="8" t="s">
        <v>2322</v>
      </c>
      <c r="AN5752" s="8" t="s">
        <v>35330</v>
      </c>
      <c r="AO5752" s="8" t="s">
        <v>35331</v>
      </c>
      <c r="AP5752" s="9" t="s">
        <v>35328</v>
      </c>
      <c r="AQ5752" s="11">
        <v>1295.0</v>
      </c>
    </row>
    <row r="5753">
      <c r="A5753" s="8" t="str">
        <f t="shared" si="1"/>
        <v>Taryn Brown</v>
      </c>
      <c r="B5753" s="8" t="s">
        <v>35316</v>
      </c>
      <c r="C5753" s="51" t="s">
        <v>34939</v>
      </c>
      <c r="D5753" s="2" t="s">
        <v>8620</v>
      </c>
      <c r="E5753" s="8" t="s">
        <v>35317</v>
      </c>
      <c r="F5753" s="8" t="s">
        <v>3309</v>
      </c>
      <c r="G5753" s="51" t="s">
        <v>32225</v>
      </c>
      <c r="H5753" s="8" t="s">
        <v>35318</v>
      </c>
      <c r="I5753" s="8" t="s">
        <v>49</v>
      </c>
      <c r="J5753" s="10">
        <v>3.25</v>
      </c>
      <c r="K5753" s="8" t="s">
        <v>35319</v>
      </c>
      <c r="L5753" s="8"/>
      <c r="M5753" s="8"/>
      <c r="N5753" s="51" t="s">
        <v>35335</v>
      </c>
      <c r="O5753" s="51" t="s">
        <v>52</v>
      </c>
      <c r="P5753" s="51"/>
      <c r="Q5753" s="51"/>
      <c r="R5753" s="57" t="s">
        <v>25506</v>
      </c>
      <c r="S5753" s="57" t="s">
        <v>485</v>
      </c>
      <c r="T5753" s="11" t="str">
        <f t="shared" si="2"/>
        <v>Taryn Brown</v>
      </c>
      <c r="U5753" s="51" t="s">
        <v>498</v>
      </c>
      <c r="V5753" s="51" t="s">
        <v>35336</v>
      </c>
      <c r="W5753" s="57" t="s">
        <v>35337</v>
      </c>
      <c r="X5753" s="8" t="s">
        <v>35324</v>
      </c>
      <c r="Y5753" s="51" t="s">
        <v>60</v>
      </c>
      <c r="Z5753" s="56" t="s">
        <v>35326</v>
      </c>
      <c r="AA5753" s="51" t="s">
        <v>60</v>
      </c>
      <c r="AB5753" s="51" t="s">
        <v>60</v>
      </c>
      <c r="AC5753" s="51" t="s">
        <v>60</v>
      </c>
      <c r="AD5753" s="56" t="s">
        <v>35334</v>
      </c>
      <c r="AE5753" s="51" t="s">
        <v>35327</v>
      </c>
      <c r="AF5753" s="8" t="s">
        <v>35328</v>
      </c>
      <c r="AG5753" s="8" t="s">
        <v>8635</v>
      </c>
      <c r="AH5753" s="8" t="s">
        <v>4581</v>
      </c>
      <c r="AI5753" s="8" t="s">
        <v>66</v>
      </c>
      <c r="AJ5753" s="8"/>
      <c r="AK5753" s="8" t="s">
        <v>35329</v>
      </c>
      <c r="AL5753" s="8" t="s">
        <v>17177</v>
      </c>
      <c r="AM5753" s="8" t="s">
        <v>2322</v>
      </c>
      <c r="AN5753" s="8" t="s">
        <v>35330</v>
      </c>
      <c r="AO5753" s="8" t="s">
        <v>35331</v>
      </c>
      <c r="AP5753" s="9" t="s">
        <v>35328</v>
      </c>
      <c r="AQ5753" s="11">
        <v>1295.0</v>
      </c>
    </row>
    <row r="5754">
      <c r="A5754" s="8" t="str">
        <f t="shared" si="1"/>
        <v>James Rollins</v>
      </c>
      <c r="B5754" s="8" t="s">
        <v>35338</v>
      </c>
      <c r="C5754" s="51" t="s">
        <v>20822</v>
      </c>
      <c r="D5754" s="2" t="s">
        <v>8689</v>
      </c>
      <c r="E5754" s="8" t="s">
        <v>35339</v>
      </c>
      <c r="F5754" s="8" t="s">
        <v>3309</v>
      </c>
      <c r="G5754" s="51" t="s">
        <v>32225</v>
      </c>
      <c r="H5754" s="8" t="s">
        <v>35340</v>
      </c>
      <c r="I5754" s="8" t="s">
        <v>20129</v>
      </c>
      <c r="J5754" s="10">
        <v>3.12</v>
      </c>
      <c r="K5754" s="8" t="s">
        <v>35341</v>
      </c>
      <c r="L5754" s="8"/>
      <c r="M5754" s="8"/>
      <c r="N5754" s="51" t="s">
        <v>35342</v>
      </c>
      <c r="O5754" s="51" t="s">
        <v>52</v>
      </c>
      <c r="P5754" s="51"/>
      <c r="Q5754" s="51"/>
      <c r="R5754" s="51" t="s">
        <v>411</v>
      </c>
      <c r="S5754" s="51" t="s">
        <v>35343</v>
      </c>
      <c r="T5754" s="11" t="str">
        <f t="shared" si="2"/>
        <v>James Rollins</v>
      </c>
      <c r="U5754" s="51" t="s">
        <v>55</v>
      </c>
      <c r="V5754" s="57" t="s">
        <v>35344</v>
      </c>
      <c r="W5754" s="57" t="s">
        <v>35345</v>
      </c>
      <c r="X5754" s="8" t="s">
        <v>35346</v>
      </c>
      <c r="Y5754" s="51" t="s">
        <v>60</v>
      </c>
      <c r="Z5754" s="56" t="s">
        <v>35347</v>
      </c>
      <c r="AA5754" s="51" t="s">
        <v>60</v>
      </c>
      <c r="AB5754" s="56" t="s">
        <v>35348</v>
      </c>
      <c r="AC5754" s="51" t="s">
        <v>60</v>
      </c>
      <c r="AD5754" s="56" t="s">
        <v>35349</v>
      </c>
      <c r="AE5754" s="51" t="s">
        <v>35350</v>
      </c>
      <c r="AF5754" s="8" t="s">
        <v>35339</v>
      </c>
      <c r="AG5754" s="8" t="s">
        <v>8704</v>
      </c>
      <c r="AH5754" s="8" t="s">
        <v>194</v>
      </c>
      <c r="AI5754" s="8" t="s">
        <v>18832</v>
      </c>
      <c r="AJ5754" s="8"/>
      <c r="AK5754" s="8" t="s">
        <v>10806</v>
      </c>
      <c r="AL5754" s="8" t="s">
        <v>5305</v>
      </c>
      <c r="AM5754" s="8" t="s">
        <v>10155</v>
      </c>
      <c r="AN5754" s="8" t="s">
        <v>35351</v>
      </c>
      <c r="AO5754" s="8" t="s">
        <v>35352</v>
      </c>
      <c r="AP5754" s="9" t="s">
        <v>35339</v>
      </c>
      <c r="AQ5754" s="11">
        <v>608.0</v>
      </c>
    </row>
    <row r="5755">
      <c r="A5755" s="8" t="str">
        <f t="shared" si="1"/>
        <v>Jake Arnold</v>
      </c>
      <c r="B5755" s="8" t="s">
        <v>35338</v>
      </c>
      <c r="C5755" s="51" t="s">
        <v>20822</v>
      </c>
      <c r="D5755" s="2" t="s">
        <v>8689</v>
      </c>
      <c r="E5755" s="57" t="s">
        <v>35339</v>
      </c>
      <c r="F5755" s="57" t="s">
        <v>3309</v>
      </c>
      <c r="G5755" s="51" t="s">
        <v>32225</v>
      </c>
      <c r="H5755" s="51" t="s">
        <v>35340</v>
      </c>
      <c r="I5755" s="59" t="s">
        <v>20129</v>
      </c>
      <c r="J5755" s="60">
        <v>3.12</v>
      </c>
      <c r="K5755" s="51" t="s">
        <v>35341</v>
      </c>
      <c r="L5755" s="51"/>
      <c r="M5755" s="51"/>
      <c r="N5755" s="51" t="s">
        <v>35353</v>
      </c>
      <c r="O5755" s="51" t="s">
        <v>52</v>
      </c>
      <c r="P5755" s="51"/>
      <c r="Q5755" s="51"/>
      <c r="R5755" s="51" t="s">
        <v>3481</v>
      </c>
      <c r="S5755" s="51" t="s">
        <v>26802</v>
      </c>
      <c r="T5755" s="11" t="str">
        <f t="shared" si="2"/>
        <v>Jake Arnold</v>
      </c>
      <c r="U5755" s="51" t="s">
        <v>80</v>
      </c>
      <c r="V5755" s="51" t="s">
        <v>35354</v>
      </c>
      <c r="W5755" s="51"/>
      <c r="X5755" s="51" t="s">
        <v>35346</v>
      </c>
      <c r="Y5755" s="56" t="s">
        <v>35355</v>
      </c>
      <c r="Z5755" s="56" t="s">
        <v>35347</v>
      </c>
      <c r="AA5755" s="56" t="s">
        <v>35356</v>
      </c>
      <c r="AB5755" s="56" t="s">
        <v>35348</v>
      </c>
      <c r="AC5755" s="56" t="s">
        <v>35357</v>
      </c>
      <c r="AD5755" s="56" t="s">
        <v>35349</v>
      </c>
      <c r="AE5755" s="51" t="s">
        <v>35350</v>
      </c>
      <c r="AF5755" s="57" t="s">
        <v>35339</v>
      </c>
      <c r="AG5755" s="57" t="s">
        <v>8704</v>
      </c>
      <c r="AH5755" s="51" t="s">
        <v>194</v>
      </c>
      <c r="AI5755" s="59" t="s">
        <v>18832</v>
      </c>
      <c r="AJ5755" s="51"/>
      <c r="AK5755" s="59" t="s">
        <v>10806</v>
      </c>
      <c r="AL5755" s="59" t="s">
        <v>5305</v>
      </c>
      <c r="AM5755" s="59" t="s">
        <v>10155</v>
      </c>
      <c r="AN5755" s="59" t="s">
        <v>35351</v>
      </c>
      <c r="AO5755" s="59" t="s">
        <v>35352</v>
      </c>
      <c r="AP5755" s="2" t="s">
        <v>35339</v>
      </c>
      <c r="AQ5755" s="68">
        <v>608.0</v>
      </c>
    </row>
    <row r="5756">
      <c r="A5756" s="8" t="str">
        <f t="shared" si="1"/>
        <v>Juan Scott</v>
      </c>
      <c r="B5756" s="8" t="s">
        <v>35338</v>
      </c>
      <c r="C5756" s="51" t="s">
        <v>20822</v>
      </c>
      <c r="D5756" s="2" t="s">
        <v>8689</v>
      </c>
      <c r="E5756" s="13" t="s">
        <v>35339</v>
      </c>
      <c r="F5756" s="13" t="s">
        <v>3309</v>
      </c>
      <c r="G5756" s="51" t="s">
        <v>32225</v>
      </c>
      <c r="H5756" s="8" t="s">
        <v>35340</v>
      </c>
      <c r="I5756" s="8" t="s">
        <v>20129</v>
      </c>
      <c r="J5756" s="10">
        <v>3.12</v>
      </c>
      <c r="K5756" s="8" t="s">
        <v>35341</v>
      </c>
      <c r="L5756" s="8"/>
      <c r="M5756" s="8"/>
      <c r="N5756" s="51" t="s">
        <v>35358</v>
      </c>
      <c r="O5756" s="51" t="s">
        <v>52</v>
      </c>
      <c r="P5756" s="51"/>
      <c r="Q5756" s="51"/>
      <c r="R5756" s="57" t="s">
        <v>10994</v>
      </c>
      <c r="S5756" s="57" t="s">
        <v>147</v>
      </c>
      <c r="T5756" s="11" t="str">
        <f t="shared" si="2"/>
        <v>Juan Scott</v>
      </c>
      <c r="U5756" s="8" t="s">
        <v>80</v>
      </c>
      <c r="V5756" s="57" t="s">
        <v>35359</v>
      </c>
      <c r="W5756" s="57" t="s">
        <v>35360</v>
      </c>
      <c r="X5756" s="8" t="s">
        <v>35346</v>
      </c>
      <c r="Y5756" s="51" t="s">
        <v>60</v>
      </c>
      <c r="Z5756" s="56" t="s">
        <v>35347</v>
      </c>
      <c r="AA5756" s="51" t="s">
        <v>60</v>
      </c>
      <c r="AB5756" s="56" t="s">
        <v>35348</v>
      </c>
      <c r="AC5756" s="51" t="s">
        <v>60</v>
      </c>
      <c r="AD5756" s="56" t="s">
        <v>35349</v>
      </c>
      <c r="AE5756" s="51" t="s">
        <v>35350</v>
      </c>
      <c r="AF5756" s="13" t="s">
        <v>35339</v>
      </c>
      <c r="AG5756" s="13" t="s">
        <v>8704</v>
      </c>
      <c r="AH5756" s="13" t="s">
        <v>194</v>
      </c>
      <c r="AI5756" s="8" t="s">
        <v>18832</v>
      </c>
      <c r="AJ5756" s="8"/>
      <c r="AK5756" s="8" t="s">
        <v>10806</v>
      </c>
      <c r="AL5756" s="8" t="s">
        <v>5305</v>
      </c>
      <c r="AM5756" s="8" t="s">
        <v>10155</v>
      </c>
      <c r="AN5756" s="8" t="s">
        <v>35351</v>
      </c>
      <c r="AO5756" s="8" t="s">
        <v>35352</v>
      </c>
      <c r="AP5756" s="9" t="s">
        <v>35339</v>
      </c>
      <c r="AQ5756" s="11">
        <v>608.0</v>
      </c>
    </row>
    <row r="5757">
      <c r="A5757" s="8" t="str">
        <f t="shared" si="1"/>
        <v>Cheryl McLean</v>
      </c>
      <c r="B5757" s="51" t="s">
        <v>35361</v>
      </c>
      <c r="C5757" s="51" t="s">
        <v>33121</v>
      </c>
      <c r="D5757" s="2" t="s">
        <v>8689</v>
      </c>
      <c r="E5757" s="8" t="s">
        <v>35362</v>
      </c>
      <c r="F5757" s="8" t="s">
        <v>3309</v>
      </c>
      <c r="G5757" s="51" t="s">
        <v>32225</v>
      </c>
      <c r="H5757" s="8" t="s">
        <v>35363</v>
      </c>
      <c r="I5757" s="8" t="s">
        <v>1330</v>
      </c>
      <c r="J5757" s="10">
        <v>3.26</v>
      </c>
      <c r="K5757" s="8" t="s">
        <v>35364</v>
      </c>
      <c r="L5757" s="8"/>
      <c r="M5757" s="8"/>
      <c r="N5757" s="51" t="s">
        <v>35365</v>
      </c>
      <c r="O5757" s="51" t="s">
        <v>52</v>
      </c>
      <c r="P5757" s="51"/>
      <c r="Q5757" s="51"/>
      <c r="R5757" s="51" t="s">
        <v>35366</v>
      </c>
      <c r="S5757" s="51" t="s">
        <v>7947</v>
      </c>
      <c r="T5757" s="11" t="str">
        <f t="shared" si="2"/>
        <v>Cheryl McLean</v>
      </c>
      <c r="U5757" s="51" t="s">
        <v>106</v>
      </c>
      <c r="V5757" s="51" t="s">
        <v>35367</v>
      </c>
      <c r="W5757" s="51" t="s">
        <v>35368</v>
      </c>
      <c r="X5757" s="8" t="s">
        <v>35369</v>
      </c>
      <c r="Y5757" s="56" t="s">
        <v>35370</v>
      </c>
      <c r="Z5757" s="56" t="s">
        <v>35371</v>
      </c>
      <c r="AA5757" s="51" t="s">
        <v>60</v>
      </c>
      <c r="AB5757" s="51" t="s">
        <v>60</v>
      </c>
      <c r="AC5757" s="51" t="s">
        <v>60</v>
      </c>
      <c r="AD5757" s="56" t="s">
        <v>35372</v>
      </c>
      <c r="AE5757" s="51" t="s">
        <v>35373</v>
      </c>
      <c r="AF5757" s="8" t="s">
        <v>35374</v>
      </c>
      <c r="AG5757" s="8" t="s">
        <v>8704</v>
      </c>
      <c r="AH5757" s="8" t="s">
        <v>194</v>
      </c>
      <c r="AI5757" s="8" t="s">
        <v>233</v>
      </c>
      <c r="AJ5757" s="8"/>
      <c r="AK5757" s="8" t="s">
        <v>13143</v>
      </c>
      <c r="AL5757" s="8" t="s">
        <v>17177</v>
      </c>
      <c r="AM5757" s="8" t="s">
        <v>1264</v>
      </c>
      <c r="AN5757" s="8" t="s">
        <v>35375</v>
      </c>
      <c r="AO5757" s="8" t="s">
        <v>35376</v>
      </c>
      <c r="AP5757" s="9" t="s">
        <v>35374</v>
      </c>
      <c r="AQ5757" s="11">
        <v>1125.0</v>
      </c>
    </row>
    <row r="5758">
      <c r="A5758" s="8" t="str">
        <f t="shared" si="1"/>
        <v>Kyle Abney</v>
      </c>
      <c r="B5758" s="51" t="s">
        <v>35377</v>
      </c>
      <c r="C5758" s="51" t="s">
        <v>33012</v>
      </c>
      <c r="D5758" s="2" t="s">
        <v>8689</v>
      </c>
      <c r="E5758" s="8" t="s">
        <v>21178</v>
      </c>
      <c r="F5758" s="8" t="s">
        <v>3309</v>
      </c>
      <c r="G5758" s="51" t="s">
        <v>32225</v>
      </c>
      <c r="H5758" s="8" t="s">
        <v>35378</v>
      </c>
      <c r="I5758" s="8" t="s">
        <v>14336</v>
      </c>
      <c r="J5758" s="10">
        <v>3.54</v>
      </c>
      <c r="K5758" s="8" t="s">
        <v>35379</v>
      </c>
      <c r="L5758" s="8"/>
      <c r="M5758" s="8"/>
      <c r="N5758" s="51" t="s">
        <v>35380</v>
      </c>
      <c r="O5758" s="51" t="s">
        <v>52</v>
      </c>
      <c r="P5758" s="51" t="s">
        <v>3944</v>
      </c>
      <c r="Q5758" s="51"/>
      <c r="R5758" s="8" t="s">
        <v>1275</v>
      </c>
      <c r="S5758" s="8" t="s">
        <v>35381</v>
      </c>
      <c r="T5758" s="11" t="str">
        <f t="shared" si="2"/>
        <v>Kyle Abney</v>
      </c>
      <c r="U5758" s="8" t="s">
        <v>21557</v>
      </c>
      <c r="V5758" s="51" t="s">
        <v>35382</v>
      </c>
      <c r="W5758" s="51"/>
      <c r="X5758" s="8" t="s">
        <v>35383</v>
      </c>
      <c r="Y5758" s="51" t="s">
        <v>60</v>
      </c>
      <c r="Z5758" s="56" t="s">
        <v>35384</v>
      </c>
      <c r="AA5758" s="51" t="s">
        <v>60</v>
      </c>
      <c r="AB5758" s="56" t="s">
        <v>35385</v>
      </c>
      <c r="AC5758" s="51" t="s">
        <v>60</v>
      </c>
      <c r="AD5758" s="56" t="s">
        <v>35386</v>
      </c>
      <c r="AE5758" s="51" t="s">
        <v>35387</v>
      </c>
      <c r="AF5758" s="8" t="s">
        <v>35388</v>
      </c>
      <c r="AG5758" s="8" t="s">
        <v>8704</v>
      </c>
      <c r="AH5758" s="8" t="s">
        <v>194</v>
      </c>
      <c r="AI5758" s="8" t="s">
        <v>233</v>
      </c>
      <c r="AJ5758" s="8"/>
      <c r="AK5758" s="8" t="s">
        <v>35389</v>
      </c>
      <c r="AL5758" s="8" t="s">
        <v>742</v>
      </c>
      <c r="AM5758" s="8" t="s">
        <v>1379</v>
      </c>
      <c r="AN5758" s="8" t="s">
        <v>35390</v>
      </c>
      <c r="AO5758" s="8" t="s">
        <v>35391</v>
      </c>
      <c r="AP5758" s="9" t="s">
        <v>35388</v>
      </c>
      <c r="AQ5758" s="11">
        <v>1831.0</v>
      </c>
    </row>
    <row r="5759">
      <c r="A5759" s="8" t="str">
        <f t="shared" si="1"/>
        <v>Kyle Abney</v>
      </c>
      <c r="B5759" s="20" t="s">
        <v>35377</v>
      </c>
      <c r="C5759" s="51" t="s">
        <v>33012</v>
      </c>
      <c r="D5759" s="2" t="s">
        <v>8689</v>
      </c>
      <c r="E5759" s="61" t="s">
        <v>21178</v>
      </c>
      <c r="F5759" s="62" t="s">
        <v>3309</v>
      </c>
      <c r="G5759" s="51" t="s">
        <v>32225</v>
      </c>
      <c r="H5759" s="135">
        <v>204194.0</v>
      </c>
      <c r="I5759" s="63" t="s">
        <v>14336</v>
      </c>
      <c r="J5759" s="60">
        <v>3.54</v>
      </c>
      <c r="K5759" s="136" t="s">
        <v>29143</v>
      </c>
      <c r="L5759" s="20"/>
      <c r="M5759" s="40"/>
      <c r="N5759" s="51" t="s">
        <v>35380</v>
      </c>
      <c r="O5759" s="51" t="s">
        <v>52</v>
      </c>
      <c r="P5759" s="61" t="s">
        <v>3944</v>
      </c>
      <c r="Q5759" s="61"/>
      <c r="R5759" s="51" t="s">
        <v>1275</v>
      </c>
      <c r="S5759" s="51" t="s">
        <v>35381</v>
      </c>
      <c r="T5759" s="11" t="str">
        <f t="shared" si="2"/>
        <v>Kyle Abney</v>
      </c>
      <c r="U5759" s="51" t="s">
        <v>55</v>
      </c>
      <c r="V5759" s="51" t="s">
        <v>35392</v>
      </c>
      <c r="W5759" s="51"/>
      <c r="X5759" s="8" t="s">
        <v>35383</v>
      </c>
      <c r="Y5759" s="51" t="s">
        <v>60</v>
      </c>
      <c r="Z5759" s="56" t="s">
        <v>35384</v>
      </c>
      <c r="AA5759" s="51" t="s">
        <v>60</v>
      </c>
      <c r="AB5759" s="56" t="s">
        <v>35385</v>
      </c>
      <c r="AC5759" s="51" t="s">
        <v>60</v>
      </c>
      <c r="AD5759" s="56" t="s">
        <v>35386</v>
      </c>
      <c r="AE5759" s="51" t="s">
        <v>35387</v>
      </c>
      <c r="AF5759" s="61" t="s">
        <v>35388</v>
      </c>
      <c r="AG5759" s="61" t="s">
        <v>8704</v>
      </c>
      <c r="AH5759" s="61" t="s">
        <v>194</v>
      </c>
      <c r="AI5759" s="61" t="s">
        <v>233</v>
      </c>
      <c r="AJ5759" s="132"/>
      <c r="AK5759" s="63" t="s">
        <v>35389</v>
      </c>
      <c r="AL5759" s="63" t="s">
        <v>742</v>
      </c>
      <c r="AM5759" s="63" t="s">
        <v>1379</v>
      </c>
      <c r="AN5759" s="64">
        <v>0.7148080438756855</v>
      </c>
      <c r="AO5759" s="120">
        <v>45900.0</v>
      </c>
      <c r="AP5759" s="37" t="s">
        <v>35388</v>
      </c>
      <c r="AQ5759" s="32">
        <v>1831.0</v>
      </c>
    </row>
    <row r="5760">
      <c r="A5760" s="8" t="str">
        <f t="shared" si="1"/>
        <v>Shawn Morgan</v>
      </c>
      <c r="B5760" s="51" t="s">
        <v>35377</v>
      </c>
      <c r="C5760" s="51" t="s">
        <v>33012</v>
      </c>
      <c r="D5760" s="2" t="s">
        <v>8689</v>
      </c>
      <c r="E5760" s="51" t="s">
        <v>21178</v>
      </c>
      <c r="F5760" s="51" t="s">
        <v>3309</v>
      </c>
      <c r="G5760" s="51" t="s">
        <v>32225</v>
      </c>
      <c r="H5760" s="51" t="s">
        <v>35378</v>
      </c>
      <c r="I5760" s="51" t="s">
        <v>14336</v>
      </c>
      <c r="J5760" s="66">
        <v>3.54</v>
      </c>
      <c r="K5760" s="51" t="s">
        <v>35379</v>
      </c>
      <c r="L5760" s="51" t="s">
        <v>86</v>
      </c>
      <c r="M5760" s="51" t="s">
        <v>86</v>
      </c>
      <c r="N5760" s="51" t="s">
        <v>35393</v>
      </c>
      <c r="O5760" s="51" t="s">
        <v>52</v>
      </c>
      <c r="P5760" s="51"/>
      <c r="Q5760" s="51"/>
      <c r="R5760" s="51" t="s">
        <v>5644</v>
      </c>
      <c r="S5760" s="51" t="s">
        <v>2196</v>
      </c>
      <c r="T5760" s="11" t="str">
        <f t="shared" si="2"/>
        <v>Shawn Morgan</v>
      </c>
      <c r="U5760" s="51" t="s">
        <v>674</v>
      </c>
      <c r="V5760" s="51" t="s">
        <v>86</v>
      </c>
      <c r="W5760" s="51" t="s">
        <v>86</v>
      </c>
      <c r="X5760" s="51" t="s">
        <v>35383</v>
      </c>
      <c r="Y5760" s="51" t="s">
        <v>60</v>
      </c>
      <c r="Z5760" s="56" t="s">
        <v>35384</v>
      </c>
      <c r="AA5760" s="51" t="s">
        <v>60</v>
      </c>
      <c r="AB5760" s="56" t="s">
        <v>35385</v>
      </c>
      <c r="AC5760" s="51" t="s">
        <v>60</v>
      </c>
      <c r="AD5760" s="56" t="s">
        <v>35386</v>
      </c>
      <c r="AE5760" s="51" t="s">
        <v>35387</v>
      </c>
      <c r="AF5760" s="51" t="s">
        <v>35388</v>
      </c>
      <c r="AG5760" s="51" t="s">
        <v>8704</v>
      </c>
      <c r="AH5760" s="51" t="s">
        <v>194</v>
      </c>
      <c r="AI5760" s="51" t="s">
        <v>233</v>
      </c>
      <c r="AJ5760" s="51" t="s">
        <v>86</v>
      </c>
      <c r="AK5760" s="51" t="s">
        <v>35389</v>
      </c>
      <c r="AL5760" s="51" t="s">
        <v>742</v>
      </c>
      <c r="AM5760" s="51" t="s">
        <v>1379</v>
      </c>
      <c r="AN5760" s="51" t="s">
        <v>35390</v>
      </c>
      <c r="AO5760" s="51" t="s">
        <v>35391</v>
      </c>
      <c r="AP5760" s="2" t="s">
        <v>35388</v>
      </c>
      <c r="AQ5760" s="68">
        <v>1831.0</v>
      </c>
    </row>
    <row r="5761">
      <c r="A5761" s="8" t="str">
        <f t="shared" si="1"/>
        <v>Mike Ryder</v>
      </c>
      <c r="B5761" s="51" t="s">
        <v>35377</v>
      </c>
      <c r="C5761" s="51" t="s">
        <v>33012</v>
      </c>
      <c r="D5761" s="2" t="s">
        <v>8689</v>
      </c>
      <c r="E5761" s="8" t="s">
        <v>21178</v>
      </c>
      <c r="F5761" s="8" t="s">
        <v>3309</v>
      </c>
      <c r="G5761" s="51" t="s">
        <v>32225</v>
      </c>
      <c r="H5761" s="8" t="s">
        <v>35378</v>
      </c>
      <c r="I5761" s="8" t="s">
        <v>14336</v>
      </c>
      <c r="J5761" s="10">
        <v>3.54</v>
      </c>
      <c r="K5761" s="8" t="s">
        <v>35379</v>
      </c>
      <c r="L5761" s="8"/>
      <c r="M5761" s="8"/>
      <c r="N5761" s="51" t="s">
        <v>35394</v>
      </c>
      <c r="O5761" s="51" t="s">
        <v>52</v>
      </c>
      <c r="P5761" s="51"/>
      <c r="Q5761" s="51"/>
      <c r="R5761" s="51" t="s">
        <v>1237</v>
      </c>
      <c r="S5761" s="51" t="s">
        <v>35395</v>
      </c>
      <c r="T5761" s="11" t="str">
        <f t="shared" si="2"/>
        <v>Mike Ryder</v>
      </c>
      <c r="U5761" s="51" t="s">
        <v>386</v>
      </c>
      <c r="V5761" s="51"/>
      <c r="W5761" s="51"/>
      <c r="X5761" s="8" t="s">
        <v>35383</v>
      </c>
      <c r="Y5761" s="51" t="s">
        <v>60</v>
      </c>
      <c r="Z5761" s="56" t="s">
        <v>35384</v>
      </c>
      <c r="AA5761" s="51" t="s">
        <v>60</v>
      </c>
      <c r="AB5761" s="51" t="s">
        <v>60</v>
      </c>
      <c r="AC5761" s="51" t="s">
        <v>60</v>
      </c>
      <c r="AD5761" s="51" t="s">
        <v>60</v>
      </c>
      <c r="AE5761" s="51" t="s">
        <v>35387</v>
      </c>
      <c r="AF5761" s="8" t="s">
        <v>35388</v>
      </c>
      <c r="AG5761" s="8" t="s">
        <v>8704</v>
      </c>
      <c r="AH5761" s="8" t="s">
        <v>194</v>
      </c>
      <c r="AI5761" s="8" t="s">
        <v>233</v>
      </c>
      <c r="AJ5761" s="8"/>
      <c r="AK5761" s="8" t="s">
        <v>35389</v>
      </c>
      <c r="AL5761" s="8" t="s">
        <v>742</v>
      </c>
      <c r="AM5761" s="8" t="s">
        <v>1379</v>
      </c>
      <c r="AN5761" s="8" t="s">
        <v>35390</v>
      </c>
      <c r="AO5761" s="8" t="s">
        <v>35391</v>
      </c>
      <c r="AP5761" s="9" t="s">
        <v>35388</v>
      </c>
      <c r="AQ5761" s="11">
        <v>1831.0</v>
      </c>
    </row>
    <row r="5762">
      <c r="A5762" s="8" t="str">
        <f t="shared" si="1"/>
        <v>Simon Taylor</v>
      </c>
      <c r="B5762" s="51" t="s">
        <v>35377</v>
      </c>
      <c r="C5762" s="51" t="s">
        <v>33012</v>
      </c>
      <c r="D5762" s="2" t="s">
        <v>8689</v>
      </c>
      <c r="E5762" s="8" t="s">
        <v>21178</v>
      </c>
      <c r="F5762" s="8" t="s">
        <v>3309</v>
      </c>
      <c r="G5762" s="51" t="s">
        <v>32225</v>
      </c>
      <c r="H5762" s="8" t="s">
        <v>35378</v>
      </c>
      <c r="I5762" s="8" t="s">
        <v>14336</v>
      </c>
      <c r="J5762" s="10">
        <v>3.54</v>
      </c>
      <c r="K5762" s="8" t="s">
        <v>35379</v>
      </c>
      <c r="L5762" s="8"/>
      <c r="M5762" s="8"/>
      <c r="N5762" s="51" t="s">
        <v>35396</v>
      </c>
      <c r="O5762" s="51" t="s">
        <v>52</v>
      </c>
      <c r="P5762" s="51"/>
      <c r="Q5762" s="51"/>
      <c r="R5762" s="51" t="s">
        <v>1426</v>
      </c>
      <c r="S5762" s="51" t="s">
        <v>518</v>
      </c>
      <c r="T5762" s="11" t="str">
        <f t="shared" si="2"/>
        <v>Simon Taylor</v>
      </c>
      <c r="U5762" s="51" t="s">
        <v>695</v>
      </c>
      <c r="V5762" s="51" t="s">
        <v>35397</v>
      </c>
      <c r="W5762" s="51"/>
      <c r="X5762" s="8" t="s">
        <v>35383</v>
      </c>
      <c r="Y5762" s="56" t="s">
        <v>35398</v>
      </c>
      <c r="Z5762" s="51" t="s">
        <v>60</v>
      </c>
      <c r="AA5762" s="51" t="s">
        <v>60</v>
      </c>
      <c r="AB5762" s="51" t="s">
        <v>60</v>
      </c>
      <c r="AC5762" s="51" t="s">
        <v>60</v>
      </c>
      <c r="AD5762" s="51" t="s">
        <v>60</v>
      </c>
      <c r="AE5762" s="51" t="s">
        <v>35387</v>
      </c>
      <c r="AF5762" s="8" t="s">
        <v>35388</v>
      </c>
      <c r="AG5762" s="8" t="s">
        <v>8704</v>
      </c>
      <c r="AH5762" s="8" t="s">
        <v>194</v>
      </c>
      <c r="AI5762" s="8" t="s">
        <v>233</v>
      </c>
      <c r="AJ5762" s="8"/>
      <c r="AK5762" s="8" t="s">
        <v>35389</v>
      </c>
      <c r="AL5762" s="8" t="s">
        <v>742</v>
      </c>
      <c r="AM5762" s="8" t="s">
        <v>1379</v>
      </c>
      <c r="AN5762" s="8" t="s">
        <v>35390</v>
      </c>
      <c r="AO5762" s="8" t="s">
        <v>35391</v>
      </c>
      <c r="AP5762" s="9" t="s">
        <v>35388</v>
      </c>
      <c r="AQ5762" s="11">
        <v>1831.0</v>
      </c>
    </row>
    <row r="5763">
      <c r="A5763" s="8" t="str">
        <f t="shared" si="1"/>
        <v>River Collins</v>
      </c>
      <c r="B5763" s="51" t="s">
        <v>35399</v>
      </c>
      <c r="C5763" s="51" t="s">
        <v>17654</v>
      </c>
      <c r="D5763" s="2" t="s">
        <v>8689</v>
      </c>
      <c r="E5763" s="8" t="s">
        <v>35400</v>
      </c>
      <c r="F5763" s="8" t="s">
        <v>3309</v>
      </c>
      <c r="G5763" s="51" t="s">
        <v>32225</v>
      </c>
      <c r="H5763" s="8" t="s">
        <v>35401</v>
      </c>
      <c r="I5763" s="8" t="s">
        <v>9113</v>
      </c>
      <c r="J5763" s="10">
        <v>3.22</v>
      </c>
      <c r="K5763" s="8" t="s">
        <v>35402</v>
      </c>
      <c r="L5763" s="8"/>
      <c r="M5763" s="8"/>
      <c r="N5763" s="51" t="s">
        <v>35403</v>
      </c>
      <c r="O5763" s="51" t="s">
        <v>52</v>
      </c>
      <c r="P5763" s="51"/>
      <c r="Q5763" s="51"/>
      <c r="R5763" s="51" t="s">
        <v>35404</v>
      </c>
      <c r="S5763" s="51" t="s">
        <v>252</v>
      </c>
      <c r="T5763" s="11" t="str">
        <f t="shared" si="2"/>
        <v>River Collins</v>
      </c>
      <c r="U5763" s="51" t="s">
        <v>1959</v>
      </c>
      <c r="V5763" s="51"/>
      <c r="W5763" s="51"/>
      <c r="X5763" s="51" t="s">
        <v>35405</v>
      </c>
      <c r="Y5763" s="51" t="s">
        <v>60</v>
      </c>
      <c r="Z5763" s="56" t="s">
        <v>35272</v>
      </c>
      <c r="AA5763" s="56" t="s">
        <v>35406</v>
      </c>
      <c r="AB5763" s="56" t="s">
        <v>35407</v>
      </c>
      <c r="AC5763" s="51" t="s">
        <v>60</v>
      </c>
      <c r="AD5763" s="56" t="s">
        <v>35408</v>
      </c>
      <c r="AE5763" s="51" t="s">
        <v>35409</v>
      </c>
      <c r="AF5763" s="8" t="s">
        <v>35410</v>
      </c>
      <c r="AG5763" s="8" t="s">
        <v>8704</v>
      </c>
      <c r="AH5763" s="8" t="s">
        <v>194</v>
      </c>
      <c r="AI5763" s="8" t="s">
        <v>233</v>
      </c>
      <c r="AJ5763" s="8"/>
      <c r="AK5763" s="8"/>
      <c r="AL5763" s="8"/>
      <c r="AM5763" s="8"/>
      <c r="AN5763" s="8" t="s">
        <v>3244</v>
      </c>
      <c r="AO5763" s="8" t="s">
        <v>35411</v>
      </c>
      <c r="AP5763" s="9" t="s">
        <v>35410</v>
      </c>
      <c r="AQ5763" s="11">
        <v>4213.0</v>
      </c>
    </row>
    <row r="5764">
      <c r="A5764" s="8" t="str">
        <f t="shared" si="1"/>
        <v>Chester Mientkiewicz</v>
      </c>
      <c r="B5764" s="51" t="s">
        <v>35399</v>
      </c>
      <c r="C5764" s="51" t="s">
        <v>17654</v>
      </c>
      <c r="D5764" s="2" t="s">
        <v>8689</v>
      </c>
      <c r="E5764" s="8" t="s">
        <v>35400</v>
      </c>
      <c r="F5764" s="8" t="s">
        <v>3309</v>
      </c>
      <c r="G5764" s="51" t="s">
        <v>32225</v>
      </c>
      <c r="H5764" s="8" t="s">
        <v>35401</v>
      </c>
      <c r="I5764" s="8" t="s">
        <v>9113</v>
      </c>
      <c r="J5764" s="10">
        <v>3.22</v>
      </c>
      <c r="K5764" s="8" t="s">
        <v>35402</v>
      </c>
      <c r="L5764" s="8"/>
      <c r="M5764" s="8"/>
      <c r="N5764" s="51" t="s">
        <v>35412</v>
      </c>
      <c r="O5764" s="51" t="s">
        <v>52</v>
      </c>
      <c r="P5764" s="51"/>
      <c r="Q5764" s="51"/>
      <c r="R5764" s="51" t="s">
        <v>27325</v>
      </c>
      <c r="S5764" s="51" t="s">
        <v>35413</v>
      </c>
      <c r="T5764" s="11" t="str">
        <f t="shared" si="2"/>
        <v>Chester Mientkiewicz</v>
      </c>
      <c r="U5764" s="51" t="s">
        <v>412</v>
      </c>
      <c r="V5764" s="51" t="s">
        <v>35414</v>
      </c>
      <c r="W5764" s="51"/>
      <c r="X5764" s="8" t="s">
        <v>35405</v>
      </c>
      <c r="Y5764" s="51" t="s">
        <v>60</v>
      </c>
      <c r="Z5764" s="56" t="s">
        <v>35272</v>
      </c>
      <c r="AA5764" s="51" t="s">
        <v>60</v>
      </c>
      <c r="AB5764" s="56" t="s">
        <v>35407</v>
      </c>
      <c r="AC5764" s="51" t="s">
        <v>60</v>
      </c>
      <c r="AD5764" s="51" t="s">
        <v>60</v>
      </c>
      <c r="AE5764" s="51" t="s">
        <v>35409</v>
      </c>
      <c r="AF5764" s="8" t="s">
        <v>35410</v>
      </c>
      <c r="AG5764" s="8" t="s">
        <v>8704</v>
      </c>
      <c r="AH5764" s="8" t="s">
        <v>194</v>
      </c>
      <c r="AI5764" s="8" t="s">
        <v>233</v>
      </c>
      <c r="AJ5764" s="8"/>
      <c r="AK5764" s="8"/>
      <c r="AL5764" s="8"/>
      <c r="AM5764" s="8"/>
      <c r="AN5764" s="8" t="s">
        <v>3244</v>
      </c>
      <c r="AO5764" s="8" t="s">
        <v>35411</v>
      </c>
      <c r="AP5764" s="9" t="s">
        <v>35410</v>
      </c>
      <c r="AQ5764" s="11">
        <v>4213.0</v>
      </c>
    </row>
    <row r="5765">
      <c r="A5765" s="8" t="str">
        <f t="shared" si="1"/>
        <v>Monica Caldwell</v>
      </c>
      <c r="B5765" s="20" t="s">
        <v>35399</v>
      </c>
      <c r="C5765" s="51" t="s">
        <v>17654</v>
      </c>
      <c r="D5765" s="69" t="s">
        <v>8689</v>
      </c>
      <c r="E5765" s="84" t="s">
        <v>35400</v>
      </c>
      <c r="F5765" s="62" t="s">
        <v>3309</v>
      </c>
      <c r="G5765" s="61" t="s">
        <v>32225</v>
      </c>
      <c r="H5765" s="82">
        <v>201964.0</v>
      </c>
      <c r="I5765" s="63" t="s">
        <v>9113</v>
      </c>
      <c r="J5765" s="60">
        <v>3.22</v>
      </c>
      <c r="K5765" s="18" t="s">
        <v>35402</v>
      </c>
      <c r="L5765" s="40"/>
      <c r="M5765" s="40"/>
      <c r="N5765" s="51" t="s">
        <v>35415</v>
      </c>
      <c r="O5765" s="51" t="s">
        <v>52</v>
      </c>
      <c r="P5765" s="61" t="s">
        <v>207</v>
      </c>
      <c r="Q5765" s="61"/>
      <c r="R5765" s="51" t="s">
        <v>35416</v>
      </c>
      <c r="S5765" s="51" t="s">
        <v>12046</v>
      </c>
      <c r="T5765" s="11" t="str">
        <f t="shared" si="2"/>
        <v>Monica Caldwell</v>
      </c>
      <c r="U5765" s="51" t="s">
        <v>55</v>
      </c>
      <c r="V5765" s="51" t="s">
        <v>35417</v>
      </c>
      <c r="W5765" s="51"/>
      <c r="X5765" s="72" t="s">
        <v>35405</v>
      </c>
      <c r="Y5765" s="84"/>
      <c r="Z5765" s="84"/>
      <c r="AA5765" s="84"/>
      <c r="AB5765" s="84"/>
      <c r="AC5765" s="84"/>
      <c r="AD5765" s="84"/>
      <c r="AE5765" s="72" t="s">
        <v>35409</v>
      </c>
      <c r="AF5765" s="84" t="s">
        <v>35410</v>
      </c>
      <c r="AG5765" s="84" t="s">
        <v>8704</v>
      </c>
      <c r="AH5765" s="84" t="s">
        <v>194</v>
      </c>
      <c r="AI5765" s="61" t="s">
        <v>233</v>
      </c>
      <c r="AJ5765" s="132"/>
      <c r="AK5765" s="63"/>
      <c r="AL5765" s="63"/>
      <c r="AM5765" s="63"/>
      <c r="AN5765" s="64">
        <v>1.0</v>
      </c>
      <c r="AO5765" s="120">
        <v>35208.0</v>
      </c>
      <c r="AP5765" s="86" t="s">
        <v>35410</v>
      </c>
      <c r="AQ5765" s="32">
        <v>4213.0</v>
      </c>
    </row>
    <row r="5766">
      <c r="A5766" s="8" t="str">
        <f t="shared" si="1"/>
        <v>Evan Caldwell</v>
      </c>
      <c r="B5766" s="20" t="s">
        <v>35399</v>
      </c>
      <c r="C5766" s="51" t="s">
        <v>17654</v>
      </c>
      <c r="D5766" s="69" t="s">
        <v>8689</v>
      </c>
      <c r="E5766" s="84" t="s">
        <v>35400</v>
      </c>
      <c r="F5766" s="62" t="s">
        <v>3309</v>
      </c>
      <c r="G5766" s="61" t="s">
        <v>32225</v>
      </c>
      <c r="H5766" s="82">
        <v>201964.0</v>
      </c>
      <c r="I5766" s="63" t="s">
        <v>9113</v>
      </c>
      <c r="J5766" s="60">
        <v>3.22</v>
      </c>
      <c r="K5766" s="18" t="s">
        <v>35402</v>
      </c>
      <c r="L5766" s="40"/>
      <c r="M5766" s="40"/>
      <c r="N5766" s="51" t="s">
        <v>35418</v>
      </c>
      <c r="O5766" s="51" t="s">
        <v>52</v>
      </c>
      <c r="P5766" s="61" t="s">
        <v>207</v>
      </c>
      <c r="Q5766" s="61"/>
      <c r="R5766" s="51" t="s">
        <v>5924</v>
      </c>
      <c r="S5766" s="51" t="s">
        <v>12046</v>
      </c>
      <c r="T5766" s="11" t="str">
        <f t="shared" si="2"/>
        <v>Evan Caldwell</v>
      </c>
      <c r="U5766" s="51" t="s">
        <v>76</v>
      </c>
      <c r="V5766" s="51"/>
      <c r="W5766" s="51"/>
      <c r="X5766" s="72" t="s">
        <v>35405</v>
      </c>
      <c r="Y5766" s="84"/>
      <c r="Z5766" s="84"/>
      <c r="AA5766" s="84"/>
      <c r="AB5766" s="84"/>
      <c r="AC5766" s="84"/>
      <c r="AD5766" s="84"/>
      <c r="AE5766" s="72" t="s">
        <v>35409</v>
      </c>
      <c r="AF5766" s="84" t="s">
        <v>35410</v>
      </c>
      <c r="AG5766" s="84" t="s">
        <v>8704</v>
      </c>
      <c r="AH5766" s="84" t="s">
        <v>194</v>
      </c>
      <c r="AI5766" s="61" t="s">
        <v>233</v>
      </c>
      <c r="AJ5766" s="132"/>
      <c r="AK5766" s="63"/>
      <c r="AL5766" s="63"/>
      <c r="AM5766" s="63"/>
      <c r="AN5766" s="64">
        <v>1.0</v>
      </c>
      <c r="AO5766" s="120">
        <v>35208.0</v>
      </c>
      <c r="AP5766" s="86" t="s">
        <v>35410</v>
      </c>
      <c r="AQ5766" s="32">
        <v>4213.0</v>
      </c>
    </row>
    <row r="5767">
      <c r="A5767" s="8" t="str">
        <f t="shared" si="1"/>
        <v>Acacia May</v>
      </c>
      <c r="B5767" s="8" t="s">
        <v>35399</v>
      </c>
      <c r="C5767" s="51" t="s">
        <v>17654</v>
      </c>
      <c r="D5767" s="2" t="s">
        <v>8689</v>
      </c>
      <c r="E5767" s="8" t="s">
        <v>35400</v>
      </c>
      <c r="F5767" s="8" t="s">
        <v>3309</v>
      </c>
      <c r="G5767" s="51" t="s">
        <v>32225</v>
      </c>
      <c r="H5767" s="8" t="s">
        <v>35401</v>
      </c>
      <c r="I5767" s="8" t="s">
        <v>9113</v>
      </c>
      <c r="J5767" s="10">
        <v>3.22</v>
      </c>
      <c r="K5767" s="8" t="s">
        <v>35402</v>
      </c>
      <c r="L5767" s="8"/>
      <c r="M5767" s="8"/>
      <c r="N5767" s="51" t="s">
        <v>35419</v>
      </c>
      <c r="O5767" s="51" t="s">
        <v>52</v>
      </c>
      <c r="P5767" s="51"/>
      <c r="Q5767" s="51"/>
      <c r="R5767" s="57" t="s">
        <v>35420</v>
      </c>
      <c r="S5767" s="57" t="s">
        <v>6135</v>
      </c>
      <c r="T5767" s="11" t="str">
        <f t="shared" si="2"/>
        <v>Acacia May</v>
      </c>
      <c r="U5767" s="57" t="s">
        <v>674</v>
      </c>
      <c r="V5767" s="51" t="s">
        <v>35421</v>
      </c>
      <c r="W5767" s="51"/>
      <c r="X5767" s="8" t="s">
        <v>35405</v>
      </c>
      <c r="Y5767" s="51" t="s">
        <v>60</v>
      </c>
      <c r="Z5767" s="56" t="s">
        <v>35272</v>
      </c>
      <c r="AA5767" s="51" t="s">
        <v>60</v>
      </c>
      <c r="AB5767" s="56" t="s">
        <v>35422</v>
      </c>
      <c r="AC5767" s="51" t="s">
        <v>60</v>
      </c>
      <c r="AD5767" s="56" t="s">
        <v>35423</v>
      </c>
      <c r="AE5767" s="51" t="s">
        <v>35409</v>
      </c>
      <c r="AF5767" s="8" t="s">
        <v>35410</v>
      </c>
      <c r="AG5767" s="8" t="s">
        <v>8704</v>
      </c>
      <c r="AH5767" s="8" t="s">
        <v>194</v>
      </c>
      <c r="AI5767" s="8" t="s">
        <v>233</v>
      </c>
      <c r="AJ5767" s="8"/>
      <c r="AK5767" s="8"/>
      <c r="AL5767" s="8"/>
      <c r="AM5767" s="8"/>
      <c r="AN5767" s="8" t="s">
        <v>3244</v>
      </c>
      <c r="AO5767" s="8" t="s">
        <v>35411</v>
      </c>
      <c r="AP5767" s="9" t="s">
        <v>35410</v>
      </c>
      <c r="AQ5767" s="11">
        <v>4213.0</v>
      </c>
    </row>
    <row r="5768">
      <c r="A5768" s="8" t="str">
        <f t="shared" si="1"/>
        <v>AC Drake has been removed. </v>
      </c>
      <c r="B5768" s="51" t="s">
        <v>35399</v>
      </c>
      <c r="C5768" s="51" t="s">
        <v>17654</v>
      </c>
      <c r="D5768" s="2" t="s">
        <v>8689</v>
      </c>
      <c r="E5768" s="8" t="s">
        <v>35400</v>
      </c>
      <c r="F5768" s="8" t="s">
        <v>3309</v>
      </c>
      <c r="G5768" s="51" t="s">
        <v>32225</v>
      </c>
      <c r="H5768" s="8" t="s">
        <v>35401</v>
      </c>
      <c r="I5768" s="8" t="s">
        <v>9113</v>
      </c>
      <c r="J5768" s="10">
        <v>3.22</v>
      </c>
      <c r="K5768" s="8" t="s">
        <v>35402</v>
      </c>
      <c r="L5768" s="8"/>
      <c r="M5768" s="8"/>
      <c r="N5768" s="51" t="s">
        <v>35424</v>
      </c>
      <c r="O5768" s="51" t="s">
        <v>52</v>
      </c>
      <c r="P5768" s="51"/>
      <c r="Q5768" s="51" t="s">
        <v>277</v>
      </c>
      <c r="R5768" s="51" t="s">
        <v>35425</v>
      </c>
      <c r="S5768" s="51"/>
      <c r="T5768" s="11" t="str">
        <f t="shared" si="2"/>
        <v>AC Drake has been removed. </v>
      </c>
      <c r="U5768" s="51"/>
      <c r="V5768" s="51"/>
      <c r="W5768" s="51"/>
      <c r="X5768" s="8" t="s">
        <v>35405</v>
      </c>
      <c r="Y5768" s="51" t="s">
        <v>60</v>
      </c>
      <c r="Z5768" s="56" t="s">
        <v>35272</v>
      </c>
      <c r="AA5768" s="51" t="s">
        <v>60</v>
      </c>
      <c r="AB5768" s="56" t="s">
        <v>35407</v>
      </c>
      <c r="AC5768" s="51" t="s">
        <v>60</v>
      </c>
      <c r="AD5768" s="51" t="s">
        <v>60</v>
      </c>
      <c r="AE5768" s="51" t="s">
        <v>35409</v>
      </c>
      <c r="AF5768" s="8" t="s">
        <v>35410</v>
      </c>
      <c r="AG5768" s="8" t="s">
        <v>8704</v>
      </c>
      <c r="AH5768" s="8" t="s">
        <v>194</v>
      </c>
      <c r="AI5768" s="8" t="s">
        <v>233</v>
      </c>
      <c r="AJ5768" s="8"/>
      <c r="AK5768" s="8"/>
      <c r="AL5768" s="8"/>
      <c r="AM5768" s="8"/>
      <c r="AN5768" s="8" t="s">
        <v>3244</v>
      </c>
      <c r="AO5768" s="8" t="s">
        <v>35411</v>
      </c>
      <c r="AP5768" s="9" t="s">
        <v>35410</v>
      </c>
      <c r="AQ5768" s="11">
        <v>4213.0</v>
      </c>
    </row>
    <row r="5769">
      <c r="A5769" s="8" t="str">
        <f t="shared" si="1"/>
        <v>Conner Flynn</v>
      </c>
      <c r="B5769" s="51" t="s">
        <v>35426</v>
      </c>
      <c r="C5769" s="51" t="s">
        <v>14738</v>
      </c>
      <c r="D5769" s="2" t="s">
        <v>8689</v>
      </c>
      <c r="E5769" s="8" t="s">
        <v>35427</v>
      </c>
      <c r="F5769" s="8" t="s">
        <v>3309</v>
      </c>
      <c r="G5769" s="51" t="s">
        <v>32225</v>
      </c>
      <c r="H5769" s="8" t="s">
        <v>35428</v>
      </c>
      <c r="I5769" s="8" t="s">
        <v>49</v>
      </c>
      <c r="J5769" s="10">
        <v>3.3</v>
      </c>
      <c r="K5769" s="8" t="s">
        <v>35429</v>
      </c>
      <c r="L5769" s="8"/>
      <c r="M5769" s="8"/>
      <c r="N5769" s="51" t="s">
        <v>35430</v>
      </c>
      <c r="O5769" s="51" t="s">
        <v>52</v>
      </c>
      <c r="P5769" s="51"/>
      <c r="Q5769" s="51"/>
      <c r="R5769" s="51" t="s">
        <v>9310</v>
      </c>
      <c r="S5769" s="51" t="s">
        <v>13619</v>
      </c>
      <c r="T5769" s="11" t="str">
        <f t="shared" si="2"/>
        <v>Conner Flynn</v>
      </c>
      <c r="U5769" s="51" t="s">
        <v>311</v>
      </c>
      <c r="V5769" s="51" t="s">
        <v>35431</v>
      </c>
      <c r="W5769" s="51" t="s">
        <v>35432</v>
      </c>
      <c r="X5769" s="8" t="s">
        <v>35433</v>
      </c>
      <c r="Y5769" s="51" t="s">
        <v>60</v>
      </c>
      <c r="Z5769" s="56" t="s">
        <v>35434</v>
      </c>
      <c r="AA5769" s="51" t="s">
        <v>60</v>
      </c>
      <c r="AB5769" s="51" t="s">
        <v>60</v>
      </c>
      <c r="AC5769" s="56" t="s">
        <v>35435</v>
      </c>
      <c r="AD5769" s="56" t="s">
        <v>35436</v>
      </c>
      <c r="AE5769" s="51" t="s">
        <v>35437</v>
      </c>
      <c r="AF5769" s="8" t="s">
        <v>35438</v>
      </c>
      <c r="AG5769" s="8" t="s">
        <v>8704</v>
      </c>
      <c r="AH5769" s="8" t="s">
        <v>194</v>
      </c>
      <c r="AI5769" s="8" t="s">
        <v>66</v>
      </c>
      <c r="AJ5769" s="8"/>
      <c r="AK5769" s="8"/>
      <c r="AL5769" s="8"/>
      <c r="AM5769" s="8"/>
      <c r="AN5769" s="8" t="s">
        <v>16175</v>
      </c>
      <c r="AO5769" s="8" t="s">
        <v>35439</v>
      </c>
      <c r="AP5769" s="9" t="s">
        <v>35438</v>
      </c>
      <c r="AQ5769" s="11">
        <v>3621.0</v>
      </c>
    </row>
    <row r="5770">
      <c r="A5770" s="8" t="str">
        <f t="shared" si="1"/>
        <v>Todd Eastham</v>
      </c>
      <c r="B5770" s="51" t="s">
        <v>35426</v>
      </c>
      <c r="C5770" s="51" t="s">
        <v>14738</v>
      </c>
      <c r="D5770" s="2" t="s">
        <v>8689</v>
      </c>
      <c r="E5770" s="8" t="s">
        <v>35427</v>
      </c>
      <c r="F5770" s="8" t="s">
        <v>3309</v>
      </c>
      <c r="G5770" s="51" t="s">
        <v>32225</v>
      </c>
      <c r="H5770" s="8" t="s">
        <v>35428</v>
      </c>
      <c r="I5770" s="8" t="s">
        <v>49</v>
      </c>
      <c r="J5770" s="10">
        <v>3.3</v>
      </c>
      <c r="K5770" s="8" t="s">
        <v>35429</v>
      </c>
      <c r="L5770" s="8"/>
      <c r="M5770" s="8"/>
      <c r="N5770" s="51" t="s">
        <v>35440</v>
      </c>
      <c r="O5770" s="51" t="s">
        <v>52</v>
      </c>
      <c r="P5770" s="51"/>
      <c r="Q5770" s="51"/>
      <c r="R5770" s="51" t="s">
        <v>4891</v>
      </c>
      <c r="S5770" s="51" t="s">
        <v>35441</v>
      </c>
      <c r="T5770" s="11" t="str">
        <f t="shared" si="2"/>
        <v>Todd Eastham</v>
      </c>
      <c r="U5770" s="51" t="s">
        <v>80</v>
      </c>
      <c r="V5770" s="51" t="s">
        <v>35442</v>
      </c>
      <c r="W5770" s="51"/>
      <c r="X5770" s="8" t="s">
        <v>35433</v>
      </c>
      <c r="Y5770" s="51" t="s">
        <v>60</v>
      </c>
      <c r="Z5770" s="56" t="s">
        <v>35434</v>
      </c>
      <c r="AA5770" s="51" t="s">
        <v>60</v>
      </c>
      <c r="AB5770" s="51" t="s">
        <v>60</v>
      </c>
      <c r="AC5770" s="56" t="s">
        <v>35443</v>
      </c>
      <c r="AD5770" s="56" t="s">
        <v>35436</v>
      </c>
      <c r="AE5770" s="51" t="s">
        <v>35437</v>
      </c>
      <c r="AF5770" s="8" t="s">
        <v>35438</v>
      </c>
      <c r="AG5770" s="8" t="s">
        <v>8704</v>
      </c>
      <c r="AH5770" s="8" t="s">
        <v>194</v>
      </c>
      <c r="AI5770" s="8" t="s">
        <v>66</v>
      </c>
      <c r="AJ5770" s="8"/>
      <c r="AK5770" s="8"/>
      <c r="AL5770" s="8"/>
      <c r="AM5770" s="8"/>
      <c r="AN5770" s="8" t="s">
        <v>16175</v>
      </c>
      <c r="AO5770" s="8" t="s">
        <v>35439</v>
      </c>
      <c r="AP5770" s="9" t="s">
        <v>35438</v>
      </c>
      <c r="AQ5770" s="11">
        <v>3621.0</v>
      </c>
    </row>
    <row r="5771">
      <c r="A5771" s="8" t="str">
        <f t="shared" si="1"/>
        <v>Mason Blizzard</v>
      </c>
      <c r="B5771" s="51" t="s">
        <v>35426</v>
      </c>
      <c r="C5771" s="51" t="s">
        <v>14738</v>
      </c>
      <c r="D5771" s="2" t="s">
        <v>8689</v>
      </c>
      <c r="E5771" s="8" t="s">
        <v>35427</v>
      </c>
      <c r="F5771" s="8" t="s">
        <v>3309</v>
      </c>
      <c r="G5771" s="51" t="s">
        <v>32225</v>
      </c>
      <c r="H5771" s="8" t="s">
        <v>35428</v>
      </c>
      <c r="I5771" s="8" t="s">
        <v>49</v>
      </c>
      <c r="J5771" s="10">
        <v>3.3</v>
      </c>
      <c r="K5771" s="8" t="s">
        <v>35429</v>
      </c>
      <c r="L5771" s="8"/>
      <c r="M5771" s="8"/>
      <c r="N5771" s="51" t="s">
        <v>35444</v>
      </c>
      <c r="O5771" s="51" t="s">
        <v>52</v>
      </c>
      <c r="P5771" s="51"/>
      <c r="Q5771" s="51"/>
      <c r="R5771" s="51" t="s">
        <v>9101</v>
      </c>
      <c r="S5771" s="51" t="s">
        <v>35445</v>
      </c>
      <c r="T5771" s="11" t="str">
        <f t="shared" si="2"/>
        <v>Mason Blizzard</v>
      </c>
      <c r="U5771" s="51" t="s">
        <v>80</v>
      </c>
      <c r="V5771" s="51" t="s">
        <v>35446</v>
      </c>
      <c r="W5771" s="51"/>
      <c r="X5771" s="8" t="s">
        <v>35433</v>
      </c>
      <c r="Y5771" s="51" t="s">
        <v>60</v>
      </c>
      <c r="Z5771" s="56" t="s">
        <v>35447</v>
      </c>
      <c r="AA5771" s="51" t="s">
        <v>60</v>
      </c>
      <c r="AB5771" s="51" t="s">
        <v>60</v>
      </c>
      <c r="AC5771" s="56" t="s">
        <v>35448</v>
      </c>
      <c r="AD5771" s="56" t="s">
        <v>35449</v>
      </c>
      <c r="AE5771" s="51" t="s">
        <v>35437</v>
      </c>
      <c r="AF5771" s="8" t="s">
        <v>35438</v>
      </c>
      <c r="AG5771" s="8" t="s">
        <v>8704</v>
      </c>
      <c r="AH5771" s="8" t="s">
        <v>194</v>
      </c>
      <c r="AI5771" s="8" t="s">
        <v>66</v>
      </c>
      <c r="AJ5771" s="8"/>
      <c r="AK5771" s="8"/>
      <c r="AL5771" s="8"/>
      <c r="AM5771" s="8"/>
      <c r="AN5771" s="8" t="s">
        <v>16175</v>
      </c>
      <c r="AO5771" s="8" t="s">
        <v>35439</v>
      </c>
      <c r="AP5771" s="9" t="s">
        <v>35438</v>
      </c>
      <c r="AQ5771" s="11">
        <v>3621.0</v>
      </c>
    </row>
    <row r="5772">
      <c r="A5772" s="8" t="str">
        <f t="shared" si="1"/>
        <v>Noah Wood</v>
      </c>
      <c r="B5772" s="51" t="s">
        <v>35426</v>
      </c>
      <c r="C5772" s="51" t="s">
        <v>14738</v>
      </c>
      <c r="D5772" s="2" t="s">
        <v>8689</v>
      </c>
      <c r="E5772" s="8" t="s">
        <v>35427</v>
      </c>
      <c r="F5772" s="8" t="s">
        <v>3309</v>
      </c>
      <c r="G5772" s="51" t="s">
        <v>32225</v>
      </c>
      <c r="H5772" s="8" t="s">
        <v>35428</v>
      </c>
      <c r="I5772" s="8" t="s">
        <v>49</v>
      </c>
      <c r="J5772" s="10">
        <v>3.3</v>
      </c>
      <c r="K5772" s="8" t="s">
        <v>35429</v>
      </c>
      <c r="L5772" s="8"/>
      <c r="M5772" s="8"/>
      <c r="N5772" s="51" t="s">
        <v>35450</v>
      </c>
      <c r="O5772" s="51" t="s">
        <v>52</v>
      </c>
      <c r="P5772" s="51"/>
      <c r="Q5772" s="51"/>
      <c r="R5772" s="51" t="s">
        <v>212</v>
      </c>
      <c r="S5772" s="51" t="s">
        <v>1947</v>
      </c>
      <c r="T5772" s="11" t="str">
        <f t="shared" si="2"/>
        <v>Noah Wood</v>
      </c>
      <c r="U5772" s="51" t="s">
        <v>80</v>
      </c>
      <c r="V5772" s="51" t="s">
        <v>35451</v>
      </c>
      <c r="W5772" s="51"/>
      <c r="X5772" s="8" t="s">
        <v>35433</v>
      </c>
      <c r="Y5772" s="56" t="s">
        <v>35452</v>
      </c>
      <c r="Z5772" s="56" t="s">
        <v>35447</v>
      </c>
      <c r="AA5772" s="51" t="s">
        <v>60</v>
      </c>
      <c r="AB5772" s="51" t="s">
        <v>60</v>
      </c>
      <c r="AC5772" s="51" t="s">
        <v>60</v>
      </c>
      <c r="AD5772" s="56" t="s">
        <v>35449</v>
      </c>
      <c r="AE5772" s="51" t="s">
        <v>35437</v>
      </c>
      <c r="AF5772" s="8" t="s">
        <v>35438</v>
      </c>
      <c r="AG5772" s="8" t="s">
        <v>8704</v>
      </c>
      <c r="AH5772" s="8" t="s">
        <v>194</v>
      </c>
      <c r="AI5772" s="8" t="s">
        <v>66</v>
      </c>
      <c r="AJ5772" s="8"/>
      <c r="AK5772" s="8"/>
      <c r="AL5772" s="8"/>
      <c r="AM5772" s="8"/>
      <c r="AN5772" s="8" t="s">
        <v>16175</v>
      </c>
      <c r="AO5772" s="8" t="s">
        <v>35439</v>
      </c>
      <c r="AP5772" s="9" t="s">
        <v>35438</v>
      </c>
      <c r="AQ5772" s="11">
        <v>3621.0</v>
      </c>
    </row>
    <row r="5773">
      <c r="A5773" s="8" t="str">
        <f t="shared" si="1"/>
        <v>Tucker Markko</v>
      </c>
      <c r="B5773" s="51" t="s">
        <v>35453</v>
      </c>
      <c r="C5773" s="51" t="s">
        <v>17654</v>
      </c>
      <c r="D5773" s="2" t="s">
        <v>8689</v>
      </c>
      <c r="E5773" s="8" t="s">
        <v>35454</v>
      </c>
      <c r="F5773" s="8" t="s">
        <v>3309</v>
      </c>
      <c r="G5773" s="51" t="s">
        <v>32225</v>
      </c>
      <c r="H5773" s="8" t="s">
        <v>35455</v>
      </c>
      <c r="I5773" s="8" t="s">
        <v>49</v>
      </c>
      <c r="J5773" s="10">
        <v>3.06</v>
      </c>
      <c r="K5773" s="8" t="s">
        <v>35456</v>
      </c>
      <c r="L5773" s="8"/>
      <c r="M5773" s="8"/>
      <c r="N5773" s="51" t="s">
        <v>35457</v>
      </c>
      <c r="O5773" s="51" t="s">
        <v>52</v>
      </c>
      <c r="P5773" s="51"/>
      <c r="Q5773" s="51"/>
      <c r="R5773" s="51" t="s">
        <v>12234</v>
      </c>
      <c r="S5773" s="51" t="s">
        <v>35458</v>
      </c>
      <c r="T5773" s="11" t="str">
        <f t="shared" si="2"/>
        <v>Tucker Markko</v>
      </c>
      <c r="U5773" s="51" t="s">
        <v>2416</v>
      </c>
      <c r="V5773" s="51" t="s">
        <v>35459</v>
      </c>
      <c r="W5773" s="51" t="s">
        <v>35460</v>
      </c>
      <c r="X5773" s="8" t="s">
        <v>35461</v>
      </c>
      <c r="Y5773" s="51" t="s">
        <v>60</v>
      </c>
      <c r="Z5773" s="56" t="s">
        <v>35371</v>
      </c>
      <c r="AA5773" s="51" t="s">
        <v>60</v>
      </c>
      <c r="AB5773" s="56" t="s">
        <v>35462</v>
      </c>
      <c r="AC5773" s="56" t="s">
        <v>35463</v>
      </c>
      <c r="AD5773" s="56" t="s">
        <v>35372</v>
      </c>
      <c r="AE5773" s="51" t="s">
        <v>35464</v>
      </c>
      <c r="AF5773" s="8" t="s">
        <v>35454</v>
      </c>
      <c r="AG5773" s="8" t="s">
        <v>8704</v>
      </c>
      <c r="AH5773" s="8" t="s">
        <v>4581</v>
      </c>
      <c r="AI5773" s="8" t="s">
        <v>233</v>
      </c>
      <c r="AJ5773" s="8"/>
      <c r="AK5773" s="8"/>
      <c r="AL5773" s="8"/>
      <c r="AM5773" s="8"/>
      <c r="AN5773" s="8" t="s">
        <v>35465</v>
      </c>
      <c r="AO5773" s="8" t="s">
        <v>35466</v>
      </c>
      <c r="AP5773" s="9" t="s">
        <v>35454</v>
      </c>
      <c r="AQ5773" s="11">
        <v>1848.0</v>
      </c>
    </row>
    <row r="5774">
      <c r="A5774" s="8" t="str">
        <f t="shared" si="1"/>
        <v>Matt Paxton</v>
      </c>
      <c r="B5774" s="51" t="s">
        <v>35453</v>
      </c>
      <c r="C5774" s="51" t="s">
        <v>17654</v>
      </c>
      <c r="D5774" s="2" t="s">
        <v>8689</v>
      </c>
      <c r="E5774" s="8" t="s">
        <v>35454</v>
      </c>
      <c r="F5774" s="8" t="s">
        <v>3309</v>
      </c>
      <c r="G5774" s="51" t="s">
        <v>32225</v>
      </c>
      <c r="H5774" s="8" t="s">
        <v>35455</v>
      </c>
      <c r="I5774" s="8" t="s">
        <v>49</v>
      </c>
      <c r="J5774" s="10">
        <v>3.06</v>
      </c>
      <c r="K5774" s="8" t="s">
        <v>35456</v>
      </c>
      <c r="L5774" s="8"/>
      <c r="M5774" s="8"/>
      <c r="N5774" s="51" t="s">
        <v>35467</v>
      </c>
      <c r="O5774" s="51" t="s">
        <v>52</v>
      </c>
      <c r="P5774" s="51"/>
      <c r="Q5774" s="51"/>
      <c r="R5774" s="51" t="s">
        <v>771</v>
      </c>
      <c r="S5774" s="51" t="s">
        <v>35468</v>
      </c>
      <c r="T5774" s="11" t="str">
        <f t="shared" si="2"/>
        <v>Matt Paxton</v>
      </c>
      <c r="U5774" s="51" t="s">
        <v>55</v>
      </c>
      <c r="V5774" s="51" t="s">
        <v>35469</v>
      </c>
      <c r="W5774" s="51" t="s">
        <v>35460</v>
      </c>
      <c r="X5774" s="8" t="s">
        <v>35461</v>
      </c>
      <c r="Y5774" s="51" t="s">
        <v>60</v>
      </c>
      <c r="Z5774" s="56" t="s">
        <v>35371</v>
      </c>
      <c r="AA5774" s="56" t="s">
        <v>35470</v>
      </c>
      <c r="AB5774" s="51" t="s">
        <v>60</v>
      </c>
      <c r="AC5774" s="56" t="s">
        <v>35471</v>
      </c>
      <c r="AD5774" s="56" t="s">
        <v>35372</v>
      </c>
      <c r="AE5774" s="51" t="s">
        <v>35464</v>
      </c>
      <c r="AF5774" s="8" t="s">
        <v>35454</v>
      </c>
      <c r="AG5774" s="8" t="s">
        <v>8704</v>
      </c>
      <c r="AH5774" s="8" t="s">
        <v>4581</v>
      </c>
      <c r="AI5774" s="8" t="s">
        <v>233</v>
      </c>
      <c r="AJ5774" s="8"/>
      <c r="AK5774" s="8"/>
      <c r="AL5774" s="8"/>
      <c r="AM5774" s="8"/>
      <c r="AN5774" s="8" t="s">
        <v>35465</v>
      </c>
      <c r="AO5774" s="8" t="s">
        <v>35466</v>
      </c>
      <c r="AP5774" s="9" t="s">
        <v>35454</v>
      </c>
      <c r="AQ5774" s="11">
        <v>1848.0</v>
      </c>
    </row>
    <row r="5775">
      <c r="A5775" s="8" t="str">
        <f t="shared" si="1"/>
        <v>Kyle Lightner</v>
      </c>
      <c r="B5775" s="51" t="s">
        <v>35453</v>
      </c>
      <c r="C5775" s="51" t="s">
        <v>17654</v>
      </c>
      <c r="D5775" s="2" t="s">
        <v>8689</v>
      </c>
      <c r="E5775" s="8" t="s">
        <v>35454</v>
      </c>
      <c r="F5775" s="8" t="s">
        <v>3309</v>
      </c>
      <c r="G5775" s="51" t="s">
        <v>32225</v>
      </c>
      <c r="H5775" s="8" t="s">
        <v>35455</v>
      </c>
      <c r="I5775" s="8" t="s">
        <v>49</v>
      </c>
      <c r="J5775" s="10">
        <v>3.06</v>
      </c>
      <c r="K5775" s="8" t="s">
        <v>35456</v>
      </c>
      <c r="L5775" s="8"/>
      <c r="M5775" s="8"/>
      <c r="N5775" s="51" t="s">
        <v>35472</v>
      </c>
      <c r="O5775" s="51" t="s">
        <v>52</v>
      </c>
      <c r="P5775" s="51"/>
      <c r="Q5775" s="51"/>
      <c r="R5775" s="51" t="s">
        <v>1275</v>
      </c>
      <c r="S5775" s="51" t="s">
        <v>35473</v>
      </c>
      <c r="T5775" s="11" t="str">
        <f t="shared" si="2"/>
        <v>Kyle Lightner</v>
      </c>
      <c r="U5775" s="51" t="s">
        <v>34719</v>
      </c>
      <c r="V5775" s="51"/>
      <c r="W5775" s="51"/>
      <c r="X5775" s="8" t="s">
        <v>35461</v>
      </c>
      <c r="Y5775" s="56" t="s">
        <v>35474</v>
      </c>
      <c r="Z5775" s="56" t="s">
        <v>35371</v>
      </c>
      <c r="AA5775" s="51" t="s">
        <v>60</v>
      </c>
      <c r="AB5775" s="56" t="s">
        <v>35462</v>
      </c>
      <c r="AC5775" s="51" t="s">
        <v>60</v>
      </c>
      <c r="AD5775" s="56" t="s">
        <v>35372</v>
      </c>
      <c r="AE5775" s="51" t="s">
        <v>35464</v>
      </c>
      <c r="AF5775" s="8" t="s">
        <v>35454</v>
      </c>
      <c r="AG5775" s="8" t="s">
        <v>8704</v>
      </c>
      <c r="AH5775" s="8" t="s">
        <v>4581</v>
      </c>
      <c r="AI5775" s="8" t="s">
        <v>233</v>
      </c>
      <c r="AJ5775" s="8"/>
      <c r="AK5775" s="8"/>
      <c r="AL5775" s="8"/>
      <c r="AM5775" s="8"/>
      <c r="AN5775" s="8" t="s">
        <v>35465</v>
      </c>
      <c r="AO5775" s="8" t="s">
        <v>35466</v>
      </c>
      <c r="AP5775" s="9" t="s">
        <v>35454</v>
      </c>
      <c r="AQ5775" s="11">
        <v>1848.0</v>
      </c>
    </row>
    <row r="5776">
      <c r="A5776" s="8" t="str">
        <f t="shared" si="1"/>
        <v>Kyle Lightner</v>
      </c>
      <c r="B5776" s="51" t="s">
        <v>35453</v>
      </c>
      <c r="C5776" s="51" t="s">
        <v>17654</v>
      </c>
      <c r="D5776" s="2" t="s">
        <v>8689</v>
      </c>
      <c r="E5776" s="8" t="s">
        <v>35454</v>
      </c>
      <c r="F5776" s="8" t="s">
        <v>3309</v>
      </c>
      <c r="G5776" s="51" t="s">
        <v>32225</v>
      </c>
      <c r="H5776" s="8" t="s">
        <v>35455</v>
      </c>
      <c r="I5776" s="8" t="s">
        <v>49</v>
      </c>
      <c r="J5776" s="10">
        <v>3.06</v>
      </c>
      <c r="K5776" s="8" t="s">
        <v>35456</v>
      </c>
      <c r="L5776" s="8"/>
      <c r="M5776" s="8"/>
      <c r="N5776" s="51" t="s">
        <v>35475</v>
      </c>
      <c r="O5776" s="51" t="s">
        <v>52</v>
      </c>
      <c r="P5776" s="51"/>
      <c r="Q5776" s="51"/>
      <c r="R5776" s="51" t="s">
        <v>1275</v>
      </c>
      <c r="S5776" s="51" t="s">
        <v>35473</v>
      </c>
      <c r="T5776" s="11" t="str">
        <f t="shared" si="2"/>
        <v>Kyle Lightner</v>
      </c>
      <c r="U5776" s="51" t="s">
        <v>34719</v>
      </c>
      <c r="V5776" s="51"/>
      <c r="W5776" s="51"/>
      <c r="X5776" s="8" t="s">
        <v>35461</v>
      </c>
      <c r="Y5776" s="56" t="s">
        <v>35476</v>
      </c>
      <c r="Z5776" s="56" t="s">
        <v>35371</v>
      </c>
      <c r="AA5776" s="51" t="s">
        <v>60</v>
      </c>
      <c r="AB5776" s="56" t="s">
        <v>35477</v>
      </c>
      <c r="AC5776" s="56" t="s">
        <v>35478</v>
      </c>
      <c r="AD5776" s="56" t="s">
        <v>35372</v>
      </c>
      <c r="AE5776" s="51" t="s">
        <v>35464</v>
      </c>
      <c r="AF5776" s="8" t="s">
        <v>35454</v>
      </c>
      <c r="AG5776" s="8" t="s">
        <v>8704</v>
      </c>
      <c r="AH5776" s="8" t="s">
        <v>4581</v>
      </c>
      <c r="AI5776" s="8" t="s">
        <v>233</v>
      </c>
      <c r="AJ5776" s="8"/>
      <c r="AK5776" s="8"/>
      <c r="AL5776" s="8"/>
      <c r="AM5776" s="8"/>
      <c r="AN5776" s="8" t="s">
        <v>35465</v>
      </c>
      <c r="AO5776" s="8" t="s">
        <v>35466</v>
      </c>
      <c r="AP5776" s="9" t="s">
        <v>35454</v>
      </c>
      <c r="AQ5776" s="11">
        <v>1848.0</v>
      </c>
    </row>
    <row r="5777">
      <c r="A5777" s="8" t="str">
        <f t="shared" si="1"/>
        <v>Eric Weber</v>
      </c>
      <c r="B5777" s="51" t="s">
        <v>35453</v>
      </c>
      <c r="C5777" s="51" t="s">
        <v>17654</v>
      </c>
      <c r="D5777" s="2" t="s">
        <v>8689</v>
      </c>
      <c r="E5777" s="8" t="s">
        <v>35454</v>
      </c>
      <c r="F5777" s="8" t="s">
        <v>3309</v>
      </c>
      <c r="G5777" s="51" t="s">
        <v>32225</v>
      </c>
      <c r="H5777" s="8" t="s">
        <v>35455</v>
      </c>
      <c r="I5777" s="8" t="s">
        <v>49</v>
      </c>
      <c r="J5777" s="10">
        <v>3.06</v>
      </c>
      <c r="K5777" s="8" t="s">
        <v>35456</v>
      </c>
      <c r="L5777" s="8"/>
      <c r="M5777" s="8"/>
      <c r="N5777" s="51" t="s">
        <v>35479</v>
      </c>
      <c r="O5777" s="51" t="s">
        <v>52</v>
      </c>
      <c r="P5777" s="51"/>
      <c r="Q5777" s="51"/>
      <c r="R5777" s="51" t="s">
        <v>1729</v>
      </c>
      <c r="S5777" s="51" t="s">
        <v>15122</v>
      </c>
      <c r="T5777" s="11" t="str">
        <f t="shared" si="2"/>
        <v>Eric Weber</v>
      </c>
      <c r="U5777" s="51" t="s">
        <v>160</v>
      </c>
      <c r="V5777" s="51"/>
      <c r="W5777" s="51"/>
      <c r="X5777" s="8" t="s">
        <v>35461</v>
      </c>
      <c r="Y5777" s="51" t="s">
        <v>60</v>
      </c>
      <c r="Z5777" s="56" t="s">
        <v>35371</v>
      </c>
      <c r="AA5777" s="51" t="s">
        <v>60</v>
      </c>
      <c r="AB5777" s="51" t="s">
        <v>60</v>
      </c>
      <c r="AC5777" s="51" t="s">
        <v>60</v>
      </c>
      <c r="AD5777" s="56" t="s">
        <v>35372</v>
      </c>
      <c r="AE5777" s="51" t="s">
        <v>35464</v>
      </c>
      <c r="AF5777" s="8" t="s">
        <v>35454</v>
      </c>
      <c r="AG5777" s="8" t="s">
        <v>8704</v>
      </c>
      <c r="AH5777" s="8" t="s">
        <v>4581</v>
      </c>
      <c r="AI5777" s="8" t="s">
        <v>233</v>
      </c>
      <c r="AJ5777" s="8"/>
      <c r="AK5777" s="8"/>
      <c r="AL5777" s="8"/>
      <c r="AM5777" s="8"/>
      <c r="AN5777" s="8" t="s">
        <v>35465</v>
      </c>
      <c r="AO5777" s="8" t="s">
        <v>35466</v>
      </c>
      <c r="AP5777" s="9" t="s">
        <v>35454</v>
      </c>
      <c r="AQ5777" s="11">
        <v>1848.0</v>
      </c>
    </row>
    <row r="5778">
      <c r="A5778" s="8" t="str">
        <f t="shared" si="1"/>
        <v>Paul Close</v>
      </c>
      <c r="B5778" s="51" t="s">
        <v>35453</v>
      </c>
      <c r="C5778" s="51" t="s">
        <v>17654</v>
      </c>
      <c r="D5778" s="2" t="s">
        <v>8689</v>
      </c>
      <c r="E5778" s="8" t="s">
        <v>35454</v>
      </c>
      <c r="F5778" s="8" t="s">
        <v>3309</v>
      </c>
      <c r="G5778" s="51" t="s">
        <v>32225</v>
      </c>
      <c r="H5778" s="8" t="s">
        <v>35455</v>
      </c>
      <c r="I5778" s="8" t="s">
        <v>49</v>
      </c>
      <c r="J5778" s="10">
        <v>3.06</v>
      </c>
      <c r="K5778" s="8" t="s">
        <v>35456</v>
      </c>
      <c r="L5778" s="8"/>
      <c r="M5778" s="8"/>
      <c r="N5778" s="51" t="s">
        <v>35480</v>
      </c>
      <c r="O5778" s="51" t="s">
        <v>52</v>
      </c>
      <c r="P5778" s="51"/>
      <c r="Q5778" s="51"/>
      <c r="R5778" s="51" t="s">
        <v>425</v>
      </c>
      <c r="S5778" s="51" t="s">
        <v>35481</v>
      </c>
      <c r="T5778" s="11" t="str">
        <f t="shared" si="2"/>
        <v>Paul Close</v>
      </c>
      <c r="U5778" s="51" t="s">
        <v>2834</v>
      </c>
      <c r="V5778" s="51"/>
      <c r="W5778" s="51"/>
      <c r="X5778" s="8" t="s">
        <v>35461</v>
      </c>
      <c r="Y5778" s="51" t="s">
        <v>60</v>
      </c>
      <c r="Z5778" s="56" t="s">
        <v>35371</v>
      </c>
      <c r="AA5778" s="51" t="s">
        <v>60</v>
      </c>
      <c r="AB5778" s="56" t="s">
        <v>35462</v>
      </c>
      <c r="AC5778" s="51" t="s">
        <v>60</v>
      </c>
      <c r="AD5778" s="56" t="s">
        <v>35372</v>
      </c>
      <c r="AE5778" s="51" t="s">
        <v>35464</v>
      </c>
      <c r="AF5778" s="8" t="s">
        <v>35454</v>
      </c>
      <c r="AG5778" s="8" t="s">
        <v>8704</v>
      </c>
      <c r="AH5778" s="8" t="s">
        <v>4581</v>
      </c>
      <c r="AI5778" s="8" t="s">
        <v>233</v>
      </c>
      <c r="AJ5778" s="8"/>
      <c r="AK5778" s="8"/>
      <c r="AL5778" s="8"/>
      <c r="AM5778" s="8"/>
      <c r="AN5778" s="8" t="s">
        <v>35465</v>
      </c>
      <c r="AO5778" s="8" t="s">
        <v>35466</v>
      </c>
      <c r="AP5778" s="9" t="s">
        <v>35454</v>
      </c>
      <c r="AQ5778" s="11">
        <v>1848.0</v>
      </c>
    </row>
    <row r="5779">
      <c r="A5779" s="8" t="str">
        <f t="shared" si="1"/>
        <v>Wayne Lawrence, Jr.</v>
      </c>
      <c r="B5779" s="51" t="s">
        <v>35453</v>
      </c>
      <c r="C5779" s="51" t="s">
        <v>17654</v>
      </c>
      <c r="D5779" s="2" t="s">
        <v>8689</v>
      </c>
      <c r="E5779" s="8" t="s">
        <v>35454</v>
      </c>
      <c r="F5779" s="8" t="s">
        <v>3309</v>
      </c>
      <c r="G5779" s="51" t="s">
        <v>32225</v>
      </c>
      <c r="H5779" s="8" t="s">
        <v>35455</v>
      </c>
      <c r="I5779" s="8" t="s">
        <v>49</v>
      </c>
      <c r="J5779" s="10">
        <v>3.06</v>
      </c>
      <c r="K5779" s="8" t="s">
        <v>35456</v>
      </c>
      <c r="L5779" s="8"/>
      <c r="M5779" s="8"/>
      <c r="N5779" s="51" t="s">
        <v>35482</v>
      </c>
      <c r="O5779" s="51" t="s">
        <v>52</v>
      </c>
      <c r="P5779" s="51"/>
      <c r="Q5779" s="51"/>
      <c r="R5779" s="51" t="s">
        <v>2103</v>
      </c>
      <c r="S5779" s="51" t="s">
        <v>35483</v>
      </c>
      <c r="T5779" s="11" t="str">
        <f t="shared" si="2"/>
        <v>Wayne Lawrence, Jr.</v>
      </c>
      <c r="U5779" s="51" t="s">
        <v>2834</v>
      </c>
      <c r="V5779" s="51"/>
      <c r="W5779" s="51"/>
      <c r="X5779" s="8" t="s">
        <v>35461</v>
      </c>
      <c r="Y5779" s="51" t="s">
        <v>60</v>
      </c>
      <c r="Z5779" s="56" t="s">
        <v>35371</v>
      </c>
      <c r="AA5779" s="51" t="s">
        <v>60</v>
      </c>
      <c r="AB5779" s="56" t="s">
        <v>35462</v>
      </c>
      <c r="AC5779" s="51" t="s">
        <v>60</v>
      </c>
      <c r="AD5779" s="56" t="s">
        <v>35372</v>
      </c>
      <c r="AE5779" s="51" t="s">
        <v>35464</v>
      </c>
      <c r="AF5779" s="8" t="s">
        <v>35454</v>
      </c>
      <c r="AG5779" s="8" t="s">
        <v>8704</v>
      </c>
      <c r="AH5779" s="8" t="s">
        <v>4581</v>
      </c>
      <c r="AI5779" s="8" t="s">
        <v>233</v>
      </c>
      <c r="AJ5779" s="8"/>
      <c r="AK5779" s="8"/>
      <c r="AL5779" s="8"/>
      <c r="AM5779" s="8"/>
      <c r="AN5779" s="8" t="s">
        <v>35465</v>
      </c>
      <c r="AO5779" s="8" t="s">
        <v>35466</v>
      </c>
      <c r="AP5779" s="9" t="s">
        <v>35454</v>
      </c>
      <c r="AQ5779" s="11">
        <v>1848.0</v>
      </c>
    </row>
    <row r="5780">
      <c r="A5780" s="8" t="str">
        <f t="shared" si="1"/>
        <v>James Hilliard, Jr.</v>
      </c>
      <c r="B5780" s="51" t="s">
        <v>35484</v>
      </c>
      <c r="C5780" s="51" t="s">
        <v>32363</v>
      </c>
      <c r="D5780" s="2" t="s">
        <v>9033</v>
      </c>
      <c r="E5780" s="8" t="s">
        <v>4688</v>
      </c>
      <c r="F5780" s="8" t="s">
        <v>462</v>
      </c>
      <c r="G5780" s="51" t="s">
        <v>32225</v>
      </c>
      <c r="H5780" s="8" t="s">
        <v>35485</v>
      </c>
      <c r="I5780" s="8" t="s">
        <v>49</v>
      </c>
      <c r="J5780" s="10">
        <v>2.79</v>
      </c>
      <c r="K5780" s="8" t="s">
        <v>35486</v>
      </c>
      <c r="L5780" s="8"/>
      <c r="M5780" s="8"/>
      <c r="N5780" s="51" t="s">
        <v>35487</v>
      </c>
      <c r="O5780" s="51" t="s">
        <v>52</v>
      </c>
      <c r="P5780" s="51"/>
      <c r="Q5780" s="51"/>
      <c r="R5780" s="51" t="s">
        <v>411</v>
      </c>
      <c r="S5780" s="51" t="s">
        <v>35488</v>
      </c>
      <c r="T5780" s="11" t="str">
        <f t="shared" si="2"/>
        <v>James Hilliard, Jr.</v>
      </c>
      <c r="U5780" s="51" t="s">
        <v>55</v>
      </c>
      <c r="V5780" s="51" t="s">
        <v>35489</v>
      </c>
      <c r="W5780" s="51" t="s">
        <v>35490</v>
      </c>
      <c r="X5780" s="8" t="s">
        <v>35491</v>
      </c>
      <c r="Y5780" s="51" t="s">
        <v>60</v>
      </c>
      <c r="Z5780" s="56" t="s">
        <v>35492</v>
      </c>
      <c r="AA5780" s="51" t="s">
        <v>60</v>
      </c>
      <c r="AB5780" s="51" t="s">
        <v>60</v>
      </c>
      <c r="AC5780" s="51" t="s">
        <v>60</v>
      </c>
      <c r="AD5780" s="51" t="s">
        <v>60</v>
      </c>
      <c r="AE5780" s="51" t="s">
        <v>35493</v>
      </c>
      <c r="AF5780" s="8" t="s">
        <v>35494</v>
      </c>
      <c r="AG5780" s="8" t="s">
        <v>9047</v>
      </c>
      <c r="AH5780" s="8" t="s">
        <v>4581</v>
      </c>
      <c r="AI5780" s="8" t="s">
        <v>66</v>
      </c>
      <c r="AJ5780" s="8" t="s">
        <v>67</v>
      </c>
      <c r="AK5780" s="8"/>
      <c r="AL5780" s="8"/>
      <c r="AM5780" s="8"/>
      <c r="AN5780" s="8" t="s">
        <v>35495</v>
      </c>
      <c r="AO5780" s="8" t="s">
        <v>32235</v>
      </c>
      <c r="AP5780" s="9" t="s">
        <v>35494</v>
      </c>
      <c r="AQ5780" s="11">
        <v>2050.0</v>
      </c>
    </row>
    <row r="5781">
      <c r="A5781" s="8" t="str">
        <f t="shared" si="1"/>
        <v>Bullet Hall</v>
      </c>
      <c r="B5781" s="8" t="s">
        <v>35484</v>
      </c>
      <c r="C5781" s="51" t="s">
        <v>32363</v>
      </c>
      <c r="D5781" s="2" t="s">
        <v>9033</v>
      </c>
      <c r="E5781" s="8" t="s">
        <v>4688</v>
      </c>
      <c r="F5781" s="8" t="s">
        <v>462</v>
      </c>
      <c r="G5781" s="51" t="s">
        <v>32225</v>
      </c>
      <c r="H5781" s="8" t="s">
        <v>35485</v>
      </c>
      <c r="I5781" s="8" t="s">
        <v>49</v>
      </c>
      <c r="J5781" s="10">
        <v>2.79</v>
      </c>
      <c r="K5781" s="8" t="s">
        <v>35486</v>
      </c>
      <c r="L5781" s="8"/>
      <c r="M5781" s="8"/>
      <c r="N5781" s="51" t="s">
        <v>35496</v>
      </c>
      <c r="O5781" s="51" t="s">
        <v>52</v>
      </c>
      <c r="P5781" s="57" t="s">
        <v>3944</v>
      </c>
      <c r="Q5781" s="51"/>
      <c r="R5781" s="57" t="s">
        <v>35497</v>
      </c>
      <c r="S5781" s="51" t="s">
        <v>1674</v>
      </c>
      <c r="T5781" s="11" t="str">
        <f t="shared" si="2"/>
        <v>Bullet Hall</v>
      </c>
      <c r="U5781" s="57" t="s">
        <v>498</v>
      </c>
      <c r="V5781" s="51" t="s">
        <v>35498</v>
      </c>
      <c r="W5781" s="51"/>
      <c r="X5781" s="8" t="s">
        <v>35491</v>
      </c>
      <c r="Y5781" s="51" t="s">
        <v>60</v>
      </c>
      <c r="Z5781" s="56" t="s">
        <v>35499</v>
      </c>
      <c r="AA5781" s="51" t="s">
        <v>60</v>
      </c>
      <c r="AB5781" s="56" t="s">
        <v>35500</v>
      </c>
      <c r="AC5781" s="51" t="s">
        <v>60</v>
      </c>
      <c r="AD5781" s="51" t="s">
        <v>60</v>
      </c>
      <c r="AE5781" s="51" t="s">
        <v>35493</v>
      </c>
      <c r="AF5781" s="8" t="s">
        <v>35494</v>
      </c>
      <c r="AG5781" s="8" t="s">
        <v>9047</v>
      </c>
      <c r="AH5781" s="8" t="s">
        <v>4581</v>
      </c>
      <c r="AI5781" s="8" t="s">
        <v>66</v>
      </c>
      <c r="AJ5781" s="8" t="s">
        <v>67</v>
      </c>
      <c r="AK5781" s="8"/>
      <c r="AL5781" s="8"/>
      <c r="AM5781" s="8"/>
      <c r="AN5781" s="8" t="s">
        <v>35495</v>
      </c>
      <c r="AO5781" s="8" t="s">
        <v>32235</v>
      </c>
      <c r="AP5781" s="9" t="s">
        <v>35494</v>
      </c>
      <c r="AQ5781" s="11">
        <v>2050.0</v>
      </c>
    </row>
    <row r="5782">
      <c r="A5782" s="8" t="str">
        <f t="shared" si="1"/>
        <v>Stacey Brown</v>
      </c>
      <c r="B5782" s="8" t="s">
        <v>35501</v>
      </c>
      <c r="C5782" s="51" t="s">
        <v>32363</v>
      </c>
      <c r="D5782" s="2" t="s">
        <v>9033</v>
      </c>
      <c r="E5782" s="8" t="s">
        <v>17214</v>
      </c>
      <c r="F5782" s="8" t="s">
        <v>462</v>
      </c>
      <c r="G5782" s="51" t="s">
        <v>32225</v>
      </c>
      <c r="H5782" s="8" t="s">
        <v>35502</v>
      </c>
      <c r="I5782" s="8" t="s">
        <v>17058</v>
      </c>
      <c r="J5782" s="10">
        <v>3.15</v>
      </c>
      <c r="K5782" s="8" t="s">
        <v>35503</v>
      </c>
      <c r="L5782" s="8"/>
      <c r="M5782" s="8"/>
      <c r="N5782" s="51" t="s">
        <v>35504</v>
      </c>
      <c r="O5782" s="51" t="s">
        <v>52</v>
      </c>
      <c r="P5782" s="51"/>
      <c r="Q5782" s="51"/>
      <c r="R5782" s="57" t="s">
        <v>10661</v>
      </c>
      <c r="S5782" s="57" t="s">
        <v>485</v>
      </c>
      <c r="T5782" s="11" t="str">
        <f t="shared" si="2"/>
        <v>Stacey Brown</v>
      </c>
      <c r="U5782" s="57" t="s">
        <v>80</v>
      </c>
      <c r="V5782" s="57" t="s">
        <v>35505</v>
      </c>
      <c r="W5782" s="57" t="s">
        <v>35506</v>
      </c>
      <c r="X5782" s="8" t="s">
        <v>35507</v>
      </c>
      <c r="Y5782" s="51" t="s">
        <v>60</v>
      </c>
      <c r="Z5782" s="51" t="s">
        <v>60</v>
      </c>
      <c r="AA5782" s="56" t="s">
        <v>35508</v>
      </c>
      <c r="AB5782" s="51" t="s">
        <v>60</v>
      </c>
      <c r="AC5782" s="51" t="s">
        <v>60</v>
      </c>
      <c r="AD5782" s="51" t="s">
        <v>60</v>
      </c>
      <c r="AE5782" s="51" t="s">
        <v>35509</v>
      </c>
      <c r="AF5782" s="8" t="s">
        <v>35510</v>
      </c>
      <c r="AG5782" s="8" t="s">
        <v>9047</v>
      </c>
      <c r="AH5782" s="8" t="s">
        <v>654</v>
      </c>
      <c r="AI5782" s="8" t="s">
        <v>233</v>
      </c>
      <c r="AJ5782" s="8"/>
      <c r="AK5782" s="8"/>
      <c r="AL5782" s="8"/>
      <c r="AM5782" s="8"/>
      <c r="AN5782" s="8"/>
      <c r="AO5782" s="8" t="s">
        <v>35511</v>
      </c>
      <c r="AP5782" s="9" t="s">
        <v>35510</v>
      </c>
      <c r="AQ5782" s="11">
        <v>1898.0</v>
      </c>
    </row>
    <row r="5783">
      <c r="A5783" s="8" t="str">
        <f t="shared" si="1"/>
        <v>Andrew Leahey</v>
      </c>
      <c r="B5783" s="8" t="s">
        <v>35512</v>
      </c>
      <c r="C5783" s="51" t="s">
        <v>32363</v>
      </c>
      <c r="D5783" s="2" t="s">
        <v>9033</v>
      </c>
      <c r="E5783" s="8" t="s">
        <v>17214</v>
      </c>
      <c r="F5783" s="8" t="s">
        <v>462</v>
      </c>
      <c r="G5783" s="51" t="s">
        <v>32225</v>
      </c>
      <c r="H5783" s="8" t="s">
        <v>35513</v>
      </c>
      <c r="I5783" s="8" t="s">
        <v>2373</v>
      </c>
      <c r="J5783" s="10">
        <v>3.77</v>
      </c>
      <c r="K5783" s="8" t="s">
        <v>35514</v>
      </c>
      <c r="L5783" s="8"/>
      <c r="M5783" s="8"/>
      <c r="N5783" s="51" t="s">
        <v>35515</v>
      </c>
      <c r="O5783" s="51" t="s">
        <v>52</v>
      </c>
      <c r="P5783" s="51"/>
      <c r="Q5783" s="51"/>
      <c r="R5783" s="57" t="s">
        <v>53</v>
      </c>
      <c r="S5783" s="57" t="s">
        <v>35516</v>
      </c>
      <c r="T5783" s="11" t="str">
        <f t="shared" si="2"/>
        <v>Andrew Leahey</v>
      </c>
      <c r="U5783" s="51" t="s">
        <v>3733</v>
      </c>
      <c r="V5783" s="51" t="s">
        <v>35517</v>
      </c>
      <c r="W5783" s="51"/>
      <c r="X5783" s="8" t="s">
        <v>35518</v>
      </c>
      <c r="Y5783" s="56" t="s">
        <v>35519</v>
      </c>
      <c r="Z5783" s="56" t="s">
        <v>35520</v>
      </c>
      <c r="AA5783" s="56" t="s">
        <v>35521</v>
      </c>
      <c r="AB5783" s="56" t="s">
        <v>35522</v>
      </c>
      <c r="AC5783" s="56" t="s">
        <v>35523</v>
      </c>
      <c r="AD5783" s="56" t="s">
        <v>9044</v>
      </c>
      <c r="AE5783" s="51" t="s">
        <v>35524</v>
      </c>
      <c r="AF5783" s="8" t="s">
        <v>17214</v>
      </c>
      <c r="AG5783" s="8" t="s">
        <v>9047</v>
      </c>
      <c r="AH5783" s="8" t="s">
        <v>654</v>
      </c>
      <c r="AI5783" s="8" t="s">
        <v>233</v>
      </c>
      <c r="AJ5783" s="8"/>
      <c r="AK5783" s="8" t="s">
        <v>478</v>
      </c>
      <c r="AL5783" s="8" t="s">
        <v>35525</v>
      </c>
      <c r="AM5783" s="8" t="s">
        <v>4117</v>
      </c>
      <c r="AN5783" s="8" t="s">
        <v>35526</v>
      </c>
      <c r="AO5783" s="8" t="s">
        <v>35527</v>
      </c>
      <c r="AP5783" s="9" t="s">
        <v>17214</v>
      </c>
      <c r="AQ5783" s="11">
        <v>1789.0</v>
      </c>
    </row>
    <row r="5784">
      <c r="A5784" s="8" t="str">
        <f t="shared" si="1"/>
        <v>Yazmine Wright</v>
      </c>
      <c r="B5784" s="8" t="s">
        <v>35512</v>
      </c>
      <c r="C5784" s="51" t="s">
        <v>32363</v>
      </c>
      <c r="D5784" s="2" t="s">
        <v>9033</v>
      </c>
      <c r="E5784" s="8" t="s">
        <v>17214</v>
      </c>
      <c r="F5784" s="8" t="s">
        <v>462</v>
      </c>
      <c r="G5784" s="51" t="s">
        <v>32225</v>
      </c>
      <c r="H5784" s="8" t="s">
        <v>35513</v>
      </c>
      <c r="I5784" s="8" t="s">
        <v>2373</v>
      </c>
      <c r="J5784" s="10">
        <v>3.77</v>
      </c>
      <c r="K5784" s="8" t="s">
        <v>35514</v>
      </c>
      <c r="L5784" s="8"/>
      <c r="M5784" s="8"/>
      <c r="N5784" s="51" t="s">
        <v>35528</v>
      </c>
      <c r="O5784" s="51" t="s">
        <v>52</v>
      </c>
      <c r="P5784" s="51"/>
      <c r="Q5784" s="51"/>
      <c r="R5784" s="57" t="s">
        <v>35529</v>
      </c>
      <c r="S5784" s="57" t="s">
        <v>2934</v>
      </c>
      <c r="T5784" s="11" t="str">
        <f t="shared" si="2"/>
        <v>Yazmine Wright</v>
      </c>
      <c r="U5784" s="57" t="s">
        <v>106</v>
      </c>
      <c r="V5784" s="51"/>
      <c r="W5784" s="51"/>
      <c r="X5784" s="8" t="s">
        <v>35518</v>
      </c>
      <c r="Y5784" s="56" t="s">
        <v>35530</v>
      </c>
      <c r="Z5784" s="56" t="s">
        <v>35520</v>
      </c>
      <c r="AA5784" s="51" t="s">
        <v>60</v>
      </c>
      <c r="AB5784" s="56" t="s">
        <v>35522</v>
      </c>
      <c r="AC5784" s="51" t="s">
        <v>60</v>
      </c>
      <c r="AD5784" s="56" t="s">
        <v>9044</v>
      </c>
      <c r="AE5784" s="51" t="s">
        <v>35524</v>
      </c>
      <c r="AF5784" s="8" t="s">
        <v>17214</v>
      </c>
      <c r="AG5784" s="8" t="s">
        <v>9047</v>
      </c>
      <c r="AH5784" s="8" t="s">
        <v>654</v>
      </c>
      <c r="AI5784" s="8" t="s">
        <v>233</v>
      </c>
      <c r="AJ5784" s="8"/>
      <c r="AK5784" s="8" t="s">
        <v>478</v>
      </c>
      <c r="AL5784" s="8" t="s">
        <v>35525</v>
      </c>
      <c r="AM5784" s="8" t="s">
        <v>4117</v>
      </c>
      <c r="AN5784" s="8" t="s">
        <v>35526</v>
      </c>
      <c r="AO5784" s="8" t="s">
        <v>35527</v>
      </c>
      <c r="AP5784" s="9" t="s">
        <v>17214</v>
      </c>
      <c r="AQ5784" s="11">
        <v>1789.0</v>
      </c>
    </row>
    <row r="5785">
      <c r="A5785" s="8" t="str">
        <f t="shared" si="1"/>
        <v>Tim Hall</v>
      </c>
      <c r="B5785" s="8" t="s">
        <v>35512</v>
      </c>
      <c r="C5785" s="51" t="s">
        <v>32363</v>
      </c>
      <c r="D5785" s="9" t="s">
        <v>9033</v>
      </c>
      <c r="E5785" s="8" t="s">
        <v>17214</v>
      </c>
      <c r="F5785" s="8" t="s">
        <v>462</v>
      </c>
      <c r="G5785" s="8" t="s">
        <v>32225</v>
      </c>
      <c r="H5785" s="8" t="s">
        <v>35513</v>
      </c>
      <c r="I5785" s="8" t="s">
        <v>2373</v>
      </c>
      <c r="J5785" s="10">
        <v>3.77</v>
      </c>
      <c r="K5785" s="8" t="s">
        <v>35514</v>
      </c>
      <c r="L5785" s="8"/>
      <c r="M5785" s="8"/>
      <c r="N5785" s="8" t="s">
        <v>35531</v>
      </c>
      <c r="O5785" s="51" t="s">
        <v>52</v>
      </c>
      <c r="P5785" s="8"/>
      <c r="Q5785" s="8"/>
      <c r="R5785" s="13" t="s">
        <v>153</v>
      </c>
      <c r="S5785" s="13" t="s">
        <v>1674</v>
      </c>
      <c r="T5785" s="11" t="str">
        <f t="shared" si="2"/>
        <v>Tim Hall</v>
      </c>
      <c r="U5785" s="13" t="s">
        <v>80</v>
      </c>
      <c r="V5785" s="8"/>
      <c r="W5785" s="8"/>
      <c r="X5785" s="8" t="s">
        <v>35518</v>
      </c>
      <c r="Y5785" s="51" t="s">
        <v>60</v>
      </c>
      <c r="Z5785" s="56" t="s">
        <v>35520</v>
      </c>
      <c r="AA5785" s="51" t="s">
        <v>60</v>
      </c>
      <c r="AB5785" s="56" t="s">
        <v>35522</v>
      </c>
      <c r="AC5785" s="51" t="s">
        <v>60</v>
      </c>
      <c r="AD5785" s="56" t="s">
        <v>9044</v>
      </c>
      <c r="AE5785" s="8" t="s">
        <v>35524</v>
      </c>
      <c r="AF5785" s="8" t="s">
        <v>17214</v>
      </c>
      <c r="AG5785" s="8" t="s">
        <v>9047</v>
      </c>
      <c r="AH5785" s="8" t="s">
        <v>654</v>
      </c>
      <c r="AI5785" s="8" t="s">
        <v>233</v>
      </c>
      <c r="AJ5785" s="8"/>
      <c r="AK5785" s="8" t="s">
        <v>478</v>
      </c>
      <c r="AL5785" s="8" t="s">
        <v>35525</v>
      </c>
      <c r="AM5785" s="8" t="s">
        <v>4117</v>
      </c>
      <c r="AN5785" s="8" t="s">
        <v>35526</v>
      </c>
      <c r="AO5785" s="8" t="s">
        <v>35527</v>
      </c>
      <c r="AP5785" s="9" t="s">
        <v>17214</v>
      </c>
      <c r="AQ5785" s="11">
        <v>1789.0</v>
      </c>
    </row>
    <row r="5786">
      <c r="A5786" s="8" t="str">
        <f t="shared" si="1"/>
        <v>Joe Garcia</v>
      </c>
      <c r="B5786" s="8" t="s">
        <v>35532</v>
      </c>
      <c r="C5786" s="51" t="s">
        <v>32363</v>
      </c>
      <c r="D5786" s="2" t="s">
        <v>9033</v>
      </c>
      <c r="E5786" s="8" t="s">
        <v>35533</v>
      </c>
      <c r="F5786" s="8" t="s">
        <v>462</v>
      </c>
      <c r="G5786" s="51" t="s">
        <v>32225</v>
      </c>
      <c r="H5786" s="8" t="s">
        <v>35534</v>
      </c>
      <c r="I5786" s="8" t="s">
        <v>49</v>
      </c>
      <c r="J5786" s="10">
        <v>3.09</v>
      </c>
      <c r="K5786" s="8" t="s">
        <v>35535</v>
      </c>
      <c r="L5786" s="8"/>
      <c r="M5786" s="8"/>
      <c r="N5786" s="51" t="s">
        <v>35536</v>
      </c>
      <c r="O5786" s="51" t="s">
        <v>52</v>
      </c>
      <c r="P5786" s="51"/>
      <c r="Q5786" s="51"/>
      <c r="R5786" s="57" t="s">
        <v>1075</v>
      </c>
      <c r="S5786" s="57" t="s">
        <v>1768</v>
      </c>
      <c r="T5786" s="11" t="str">
        <f t="shared" si="2"/>
        <v>Joe Garcia</v>
      </c>
      <c r="U5786" s="8" t="s">
        <v>469</v>
      </c>
      <c r="V5786" s="51"/>
      <c r="W5786" s="51"/>
      <c r="X5786" s="8" t="s">
        <v>35537</v>
      </c>
      <c r="Y5786" s="51" t="s">
        <v>60</v>
      </c>
      <c r="Z5786" s="56" t="s">
        <v>35538</v>
      </c>
      <c r="AA5786" s="51" t="s">
        <v>60</v>
      </c>
      <c r="AB5786" s="51" t="s">
        <v>60</v>
      </c>
      <c r="AC5786" s="51" t="s">
        <v>60</v>
      </c>
      <c r="AD5786" s="56" t="s">
        <v>9044</v>
      </c>
      <c r="AE5786" s="51" t="s">
        <v>35539</v>
      </c>
      <c r="AF5786" s="8" t="s">
        <v>35540</v>
      </c>
      <c r="AG5786" s="8" t="s">
        <v>9047</v>
      </c>
      <c r="AH5786" s="8" t="s">
        <v>4581</v>
      </c>
      <c r="AI5786" s="8" t="s">
        <v>66</v>
      </c>
      <c r="AJ5786" s="8"/>
      <c r="AK5786" s="8"/>
      <c r="AL5786" s="8"/>
      <c r="AM5786" s="8"/>
      <c r="AN5786" s="8" t="s">
        <v>35541</v>
      </c>
      <c r="AO5786" s="8" t="s">
        <v>35542</v>
      </c>
      <c r="AP5786" s="9" t="s">
        <v>35540</v>
      </c>
      <c r="AQ5786" s="11">
        <v>1207.0</v>
      </c>
    </row>
    <row r="5787">
      <c r="A5787" s="8" t="str">
        <f t="shared" si="1"/>
        <v>Cyrus Hall</v>
      </c>
      <c r="B5787" s="8" t="s">
        <v>35532</v>
      </c>
      <c r="C5787" s="51" t="s">
        <v>32363</v>
      </c>
      <c r="D5787" s="2" t="s">
        <v>9033</v>
      </c>
      <c r="E5787" s="8" t="s">
        <v>35533</v>
      </c>
      <c r="F5787" s="8" t="s">
        <v>462</v>
      </c>
      <c r="G5787" s="51" t="s">
        <v>32225</v>
      </c>
      <c r="H5787" s="8" t="s">
        <v>35534</v>
      </c>
      <c r="I5787" s="8" t="s">
        <v>49</v>
      </c>
      <c r="J5787" s="10">
        <v>3.09</v>
      </c>
      <c r="K5787" s="8" t="s">
        <v>35535</v>
      </c>
      <c r="L5787" s="8"/>
      <c r="M5787" s="8"/>
      <c r="N5787" s="51" t="s">
        <v>35543</v>
      </c>
      <c r="O5787" s="51" t="s">
        <v>52</v>
      </c>
      <c r="P5787" s="51"/>
      <c r="Q5787" s="51"/>
      <c r="R5787" s="57" t="s">
        <v>25820</v>
      </c>
      <c r="S5787" s="57" t="s">
        <v>1674</v>
      </c>
      <c r="T5787" s="11" t="str">
        <f t="shared" si="2"/>
        <v>Cyrus Hall</v>
      </c>
      <c r="U5787" s="57" t="s">
        <v>55</v>
      </c>
      <c r="V5787" s="57" t="s">
        <v>35544</v>
      </c>
      <c r="W5787" s="51" t="s">
        <v>35545</v>
      </c>
      <c r="X5787" s="8" t="s">
        <v>35537</v>
      </c>
      <c r="Y5787" s="56" t="s">
        <v>35546</v>
      </c>
      <c r="Z5787" s="56" t="s">
        <v>35538</v>
      </c>
      <c r="AA5787" s="51" t="s">
        <v>60</v>
      </c>
      <c r="AB5787" s="51" t="s">
        <v>60</v>
      </c>
      <c r="AC5787" s="51" t="s">
        <v>60</v>
      </c>
      <c r="AD5787" s="56" t="s">
        <v>9044</v>
      </c>
      <c r="AE5787" s="51" t="s">
        <v>35539</v>
      </c>
      <c r="AF5787" s="8" t="s">
        <v>35540</v>
      </c>
      <c r="AG5787" s="8" t="s">
        <v>9047</v>
      </c>
      <c r="AH5787" s="8" t="s">
        <v>4581</v>
      </c>
      <c r="AI5787" s="8" t="s">
        <v>66</v>
      </c>
      <c r="AJ5787" s="8"/>
      <c r="AK5787" s="8"/>
      <c r="AL5787" s="8"/>
      <c r="AM5787" s="8"/>
      <c r="AN5787" s="8" t="s">
        <v>35541</v>
      </c>
      <c r="AO5787" s="8" t="s">
        <v>35542</v>
      </c>
      <c r="AP5787" s="9" t="s">
        <v>35540</v>
      </c>
      <c r="AQ5787" s="11">
        <v>1207.0</v>
      </c>
    </row>
    <row r="5788">
      <c r="A5788" s="8" t="str">
        <f t="shared" si="1"/>
        <v>Brandon Ebelhar</v>
      </c>
      <c r="B5788" s="8" t="s">
        <v>35532</v>
      </c>
      <c r="C5788" s="51" t="s">
        <v>32363</v>
      </c>
      <c r="D5788" s="2" t="s">
        <v>9033</v>
      </c>
      <c r="E5788" s="8" t="s">
        <v>35533</v>
      </c>
      <c r="F5788" s="8" t="s">
        <v>462</v>
      </c>
      <c r="G5788" s="51" t="s">
        <v>32225</v>
      </c>
      <c r="H5788" s="8" t="s">
        <v>35534</v>
      </c>
      <c r="I5788" s="8" t="s">
        <v>49</v>
      </c>
      <c r="J5788" s="10">
        <v>3.09</v>
      </c>
      <c r="K5788" s="8" t="s">
        <v>35535</v>
      </c>
      <c r="L5788" s="8"/>
      <c r="M5788" s="8"/>
      <c r="N5788" s="51" t="s">
        <v>35547</v>
      </c>
      <c r="O5788" s="51" t="s">
        <v>52</v>
      </c>
      <c r="P5788" s="51"/>
      <c r="Q5788" s="51"/>
      <c r="R5788" s="57" t="s">
        <v>977</v>
      </c>
      <c r="S5788" s="57" t="s">
        <v>35548</v>
      </c>
      <c r="T5788" s="11" t="str">
        <f t="shared" si="2"/>
        <v>Brandon Ebelhar</v>
      </c>
      <c r="U5788" s="57" t="s">
        <v>160</v>
      </c>
      <c r="V5788" s="51" t="s">
        <v>35549</v>
      </c>
      <c r="W5788" s="51" t="s">
        <v>35550</v>
      </c>
      <c r="X5788" s="8" t="s">
        <v>35537</v>
      </c>
      <c r="Y5788" s="56" t="s">
        <v>35551</v>
      </c>
      <c r="Z5788" s="56" t="s">
        <v>35538</v>
      </c>
      <c r="AA5788" s="56" t="s">
        <v>35552</v>
      </c>
      <c r="AB5788" s="51" t="s">
        <v>60</v>
      </c>
      <c r="AC5788" s="51" t="s">
        <v>60</v>
      </c>
      <c r="AD5788" s="56" t="s">
        <v>9044</v>
      </c>
      <c r="AE5788" s="51" t="s">
        <v>35539</v>
      </c>
      <c r="AF5788" s="8" t="s">
        <v>35540</v>
      </c>
      <c r="AG5788" s="8" t="s">
        <v>9047</v>
      </c>
      <c r="AH5788" s="8" t="s">
        <v>4581</v>
      </c>
      <c r="AI5788" s="8" t="s">
        <v>66</v>
      </c>
      <c r="AJ5788" s="8"/>
      <c r="AK5788" s="8"/>
      <c r="AL5788" s="8"/>
      <c r="AM5788" s="8"/>
      <c r="AN5788" s="8" t="s">
        <v>35541</v>
      </c>
      <c r="AO5788" s="8" t="s">
        <v>35542</v>
      </c>
      <c r="AP5788" s="9" t="s">
        <v>35540</v>
      </c>
      <c r="AQ5788" s="11">
        <v>1207.0</v>
      </c>
    </row>
    <row r="5789">
      <c r="A5789" s="8" t="str">
        <f t="shared" si="1"/>
        <v>Charlie Young</v>
      </c>
      <c r="B5789" s="8" t="s">
        <v>35553</v>
      </c>
      <c r="C5789" s="51" t="s">
        <v>33821</v>
      </c>
      <c r="D5789" s="2" t="s">
        <v>9033</v>
      </c>
      <c r="E5789" s="51" t="s">
        <v>35554</v>
      </c>
      <c r="F5789" s="51" t="s">
        <v>462</v>
      </c>
      <c r="G5789" s="51" t="s">
        <v>32225</v>
      </c>
      <c r="H5789" s="51" t="s">
        <v>35555</v>
      </c>
      <c r="I5789" s="59" t="s">
        <v>18129</v>
      </c>
      <c r="J5789" s="60">
        <v>3.38</v>
      </c>
      <c r="K5789" s="51" t="s">
        <v>35556</v>
      </c>
      <c r="L5789" s="51"/>
      <c r="M5789" s="51"/>
      <c r="N5789" s="51" t="s">
        <v>35557</v>
      </c>
      <c r="O5789" s="51" t="s">
        <v>52</v>
      </c>
      <c r="P5789" s="51"/>
      <c r="Q5789" s="51"/>
      <c r="R5789" s="51" t="s">
        <v>1814</v>
      </c>
      <c r="S5789" s="51" t="s">
        <v>2820</v>
      </c>
      <c r="T5789" s="11" t="str">
        <f t="shared" si="2"/>
        <v>Charlie Young</v>
      </c>
      <c r="U5789" s="51" t="s">
        <v>55</v>
      </c>
      <c r="V5789" s="51" t="s">
        <v>35558</v>
      </c>
      <c r="W5789" s="51"/>
      <c r="X5789" s="51" t="s">
        <v>35559</v>
      </c>
      <c r="Y5789" s="51" t="s">
        <v>60</v>
      </c>
      <c r="Z5789" s="51" t="s">
        <v>60</v>
      </c>
      <c r="AA5789" s="56" t="s">
        <v>35560</v>
      </c>
      <c r="AB5789" s="51" t="s">
        <v>60</v>
      </c>
      <c r="AC5789" s="51" t="s">
        <v>60</v>
      </c>
      <c r="AD5789" s="51" t="s">
        <v>60</v>
      </c>
      <c r="AE5789" s="51" t="s">
        <v>35561</v>
      </c>
      <c r="AF5789" s="51" t="s">
        <v>35562</v>
      </c>
      <c r="AG5789" s="51" t="s">
        <v>9047</v>
      </c>
      <c r="AH5789" s="51" t="s">
        <v>232</v>
      </c>
      <c r="AI5789" s="51" t="s">
        <v>233</v>
      </c>
      <c r="AJ5789" s="51"/>
      <c r="AK5789" s="59" t="s">
        <v>14468</v>
      </c>
      <c r="AL5789" s="59" t="s">
        <v>3429</v>
      </c>
      <c r="AM5789" s="59" t="s">
        <v>1115</v>
      </c>
      <c r="AN5789" s="59" t="s">
        <v>35563</v>
      </c>
      <c r="AO5789" s="59" t="s">
        <v>35564</v>
      </c>
      <c r="AP5789" s="67" t="s">
        <v>35562</v>
      </c>
      <c r="AQ5789" s="68">
        <v>1192.0</v>
      </c>
    </row>
    <row r="5790">
      <c r="A5790" s="8" t="str">
        <f t="shared" si="1"/>
        <v>Clement Martin-Dardaine</v>
      </c>
      <c r="B5790" s="51" t="s">
        <v>35553</v>
      </c>
      <c r="C5790" s="51" t="s">
        <v>33821</v>
      </c>
      <c r="D5790" s="2" t="s">
        <v>9033</v>
      </c>
      <c r="E5790" s="8" t="s">
        <v>35554</v>
      </c>
      <c r="F5790" s="8" t="s">
        <v>462</v>
      </c>
      <c r="G5790" s="51" t="s">
        <v>32225</v>
      </c>
      <c r="H5790" s="8" t="s">
        <v>35555</v>
      </c>
      <c r="I5790" s="8" t="s">
        <v>18129</v>
      </c>
      <c r="J5790" s="10">
        <v>3.38</v>
      </c>
      <c r="K5790" s="8" t="s">
        <v>35556</v>
      </c>
      <c r="L5790" s="8"/>
      <c r="M5790" s="8"/>
      <c r="N5790" s="51" t="s">
        <v>35565</v>
      </c>
      <c r="O5790" s="51" t="s">
        <v>52</v>
      </c>
      <c r="P5790" s="51"/>
      <c r="Q5790" s="51"/>
      <c r="R5790" s="51" t="s">
        <v>11260</v>
      </c>
      <c r="S5790" s="51" t="s">
        <v>35566</v>
      </c>
      <c r="T5790" s="11" t="str">
        <f t="shared" si="2"/>
        <v>Clement Martin-Dardaine</v>
      </c>
      <c r="U5790" s="51" t="s">
        <v>80</v>
      </c>
      <c r="V5790" s="51" t="s">
        <v>35567</v>
      </c>
      <c r="W5790" s="51"/>
      <c r="X5790" s="51" t="s">
        <v>35559</v>
      </c>
      <c r="Y5790" s="51" t="s">
        <v>60</v>
      </c>
      <c r="Z5790" s="51" t="s">
        <v>60</v>
      </c>
      <c r="AA5790" s="51" t="s">
        <v>60</v>
      </c>
      <c r="AB5790" s="51" t="s">
        <v>60</v>
      </c>
      <c r="AC5790" s="51" t="s">
        <v>60</v>
      </c>
      <c r="AD5790" s="51" t="s">
        <v>60</v>
      </c>
      <c r="AE5790" s="51" t="s">
        <v>35561</v>
      </c>
      <c r="AF5790" s="8" t="s">
        <v>35562</v>
      </c>
      <c r="AG5790" s="8" t="s">
        <v>9047</v>
      </c>
      <c r="AH5790" s="8" t="s">
        <v>232</v>
      </c>
      <c r="AI5790" s="8" t="s">
        <v>233</v>
      </c>
      <c r="AJ5790" s="8"/>
      <c r="AK5790" s="8" t="s">
        <v>14468</v>
      </c>
      <c r="AL5790" s="8" t="s">
        <v>3429</v>
      </c>
      <c r="AM5790" s="8" t="s">
        <v>1115</v>
      </c>
      <c r="AN5790" s="8" t="s">
        <v>35563</v>
      </c>
      <c r="AO5790" s="8" t="s">
        <v>35564</v>
      </c>
      <c r="AP5790" s="9" t="s">
        <v>35562</v>
      </c>
      <c r="AQ5790" s="11">
        <v>1192.0</v>
      </c>
    </row>
    <row r="5791">
      <c r="A5791" s="8" t="str">
        <f t="shared" si="1"/>
        <v>Dutch Burns</v>
      </c>
      <c r="B5791" s="8" t="s">
        <v>35568</v>
      </c>
      <c r="C5791" s="51" t="s">
        <v>32363</v>
      </c>
      <c r="D5791" s="9" t="s">
        <v>9033</v>
      </c>
      <c r="E5791" s="8" t="s">
        <v>17279</v>
      </c>
      <c r="F5791" s="8" t="s">
        <v>462</v>
      </c>
      <c r="G5791" s="8" t="s">
        <v>32225</v>
      </c>
      <c r="H5791" s="8" t="s">
        <v>35569</v>
      </c>
      <c r="I5791" s="8" t="s">
        <v>35570</v>
      </c>
      <c r="J5791" s="10">
        <v>3.22</v>
      </c>
      <c r="K5791" s="8" t="s">
        <v>32031</v>
      </c>
      <c r="L5791" s="8" t="s">
        <v>86</v>
      </c>
      <c r="M5791" s="8" t="s">
        <v>86</v>
      </c>
      <c r="N5791" s="8" t="s">
        <v>35571</v>
      </c>
      <c r="O5791" s="8" t="s">
        <v>52</v>
      </c>
      <c r="P5791" s="8"/>
      <c r="Q5791" s="8"/>
      <c r="R5791" s="8" t="s">
        <v>35572</v>
      </c>
      <c r="S5791" s="8" t="s">
        <v>3765</v>
      </c>
      <c r="T5791" s="11" t="str">
        <f t="shared" si="2"/>
        <v>Dutch Burns</v>
      </c>
      <c r="U5791" s="8" t="s">
        <v>35573</v>
      </c>
      <c r="V5791" s="8" t="s">
        <v>35574</v>
      </c>
      <c r="W5791" s="8" t="s">
        <v>86</v>
      </c>
      <c r="X5791" s="8" t="s">
        <v>35575</v>
      </c>
      <c r="Y5791" s="51" t="s">
        <v>60</v>
      </c>
      <c r="Z5791" s="51" t="s">
        <v>60</v>
      </c>
      <c r="AA5791" s="51" t="s">
        <v>60</v>
      </c>
      <c r="AB5791" s="51" t="s">
        <v>60</v>
      </c>
      <c r="AC5791" s="51" t="s">
        <v>60</v>
      </c>
      <c r="AD5791" s="56" t="s">
        <v>35576</v>
      </c>
      <c r="AE5791" s="8" t="s">
        <v>35577</v>
      </c>
      <c r="AF5791" s="8" t="s">
        <v>35578</v>
      </c>
      <c r="AG5791" s="8" t="s">
        <v>9047</v>
      </c>
      <c r="AH5791" s="8" t="s">
        <v>194</v>
      </c>
      <c r="AI5791" s="8" t="s">
        <v>233</v>
      </c>
      <c r="AJ5791" s="8" t="s">
        <v>67</v>
      </c>
      <c r="AK5791" s="8" t="s">
        <v>86</v>
      </c>
      <c r="AL5791" s="8" t="s">
        <v>86</v>
      </c>
      <c r="AM5791" s="8" t="s">
        <v>86</v>
      </c>
      <c r="AN5791" s="8" t="s">
        <v>422</v>
      </c>
      <c r="AO5791" s="8" t="s">
        <v>35579</v>
      </c>
      <c r="AP5791" s="9" t="s">
        <v>35578</v>
      </c>
      <c r="AQ5791" s="11">
        <v>746.0</v>
      </c>
    </row>
    <row r="5792">
      <c r="A5792" s="8" t="str">
        <f t="shared" si="1"/>
        <v>Matt Parent</v>
      </c>
      <c r="B5792" s="51" t="s">
        <v>35568</v>
      </c>
      <c r="C5792" s="51" t="s">
        <v>32363</v>
      </c>
      <c r="D5792" s="2" t="s">
        <v>9033</v>
      </c>
      <c r="E5792" s="8" t="s">
        <v>17279</v>
      </c>
      <c r="F5792" s="8" t="s">
        <v>462</v>
      </c>
      <c r="G5792" s="51" t="s">
        <v>32225</v>
      </c>
      <c r="H5792" s="8" t="s">
        <v>35569</v>
      </c>
      <c r="I5792" s="8" t="s">
        <v>35570</v>
      </c>
      <c r="J5792" s="10">
        <v>3.22</v>
      </c>
      <c r="K5792" s="8" t="s">
        <v>32031</v>
      </c>
      <c r="L5792" s="8"/>
      <c r="M5792" s="8"/>
      <c r="N5792" s="51" t="s">
        <v>35580</v>
      </c>
      <c r="O5792" s="51" t="s">
        <v>52</v>
      </c>
      <c r="P5792" s="51"/>
      <c r="Q5792" s="51"/>
      <c r="R5792" s="51" t="s">
        <v>771</v>
      </c>
      <c r="S5792" s="51" t="s">
        <v>35581</v>
      </c>
      <c r="T5792" s="11" t="str">
        <f t="shared" si="2"/>
        <v>Matt Parent</v>
      </c>
      <c r="U5792" s="51" t="s">
        <v>55</v>
      </c>
      <c r="V5792" s="51" t="s">
        <v>35582</v>
      </c>
      <c r="W5792" s="51"/>
      <c r="X5792" s="8" t="s">
        <v>35575</v>
      </c>
      <c r="Y5792" s="51" t="s">
        <v>60</v>
      </c>
      <c r="Z5792" s="56" t="s">
        <v>35583</v>
      </c>
      <c r="AA5792" s="51" t="s">
        <v>60</v>
      </c>
      <c r="AB5792" s="51" t="s">
        <v>60</v>
      </c>
      <c r="AC5792" s="51" t="s">
        <v>60</v>
      </c>
      <c r="AD5792" s="56" t="s">
        <v>35576</v>
      </c>
      <c r="AE5792" s="51" t="s">
        <v>35577</v>
      </c>
      <c r="AF5792" s="8" t="s">
        <v>35578</v>
      </c>
      <c r="AG5792" s="8" t="s">
        <v>9047</v>
      </c>
      <c r="AH5792" s="8" t="s">
        <v>194</v>
      </c>
      <c r="AI5792" s="8" t="s">
        <v>233</v>
      </c>
      <c r="AJ5792" s="8" t="s">
        <v>67</v>
      </c>
      <c r="AK5792" s="8"/>
      <c r="AL5792" s="8"/>
      <c r="AM5792" s="8"/>
      <c r="AN5792" s="8" t="s">
        <v>35584</v>
      </c>
      <c r="AO5792" s="8" t="s">
        <v>35579</v>
      </c>
      <c r="AP5792" s="9" t="s">
        <v>35578</v>
      </c>
      <c r="AQ5792" s="11">
        <v>746.0</v>
      </c>
    </row>
    <row r="5793">
      <c r="A5793" s="8" t="str">
        <f t="shared" si="1"/>
        <v>Kevin Ritter</v>
      </c>
      <c r="B5793" s="51" t="s">
        <v>35568</v>
      </c>
      <c r="C5793" s="51" t="s">
        <v>32363</v>
      </c>
      <c r="D5793" s="2" t="s">
        <v>9033</v>
      </c>
      <c r="E5793" s="8" t="s">
        <v>17279</v>
      </c>
      <c r="F5793" s="8" t="s">
        <v>462</v>
      </c>
      <c r="G5793" s="51" t="s">
        <v>32225</v>
      </c>
      <c r="H5793" s="8" t="s">
        <v>35569</v>
      </c>
      <c r="I5793" s="8" t="s">
        <v>35570</v>
      </c>
      <c r="J5793" s="10">
        <v>3.22</v>
      </c>
      <c r="K5793" s="8" t="s">
        <v>32031</v>
      </c>
      <c r="L5793" s="8"/>
      <c r="M5793" s="8"/>
      <c r="N5793" s="51" t="s">
        <v>35585</v>
      </c>
      <c r="O5793" s="51" t="s">
        <v>52</v>
      </c>
      <c r="P5793" s="51"/>
      <c r="Q5793" s="51"/>
      <c r="R5793" s="51" t="s">
        <v>208</v>
      </c>
      <c r="S5793" s="51" t="s">
        <v>35586</v>
      </c>
      <c r="T5793" s="11" t="str">
        <f t="shared" si="2"/>
        <v>Kevin Ritter</v>
      </c>
      <c r="U5793" s="51" t="s">
        <v>80</v>
      </c>
      <c r="V5793" s="51" t="s">
        <v>35587</v>
      </c>
      <c r="W5793" s="51"/>
      <c r="X5793" s="8" t="s">
        <v>35575</v>
      </c>
      <c r="Y5793" s="51" t="s">
        <v>60</v>
      </c>
      <c r="Z5793" s="56" t="s">
        <v>35583</v>
      </c>
      <c r="AA5793" s="51" t="s">
        <v>60</v>
      </c>
      <c r="AB5793" s="51" t="s">
        <v>60</v>
      </c>
      <c r="AC5793" s="51" t="s">
        <v>60</v>
      </c>
      <c r="AD5793" s="56" t="s">
        <v>35576</v>
      </c>
      <c r="AE5793" s="51" t="s">
        <v>35577</v>
      </c>
      <c r="AF5793" s="8" t="s">
        <v>35578</v>
      </c>
      <c r="AG5793" s="8" t="s">
        <v>9047</v>
      </c>
      <c r="AH5793" s="8" t="s">
        <v>194</v>
      </c>
      <c r="AI5793" s="8" t="s">
        <v>233</v>
      </c>
      <c r="AJ5793" s="8" t="s">
        <v>67</v>
      </c>
      <c r="AK5793" s="8"/>
      <c r="AL5793" s="8"/>
      <c r="AM5793" s="8"/>
      <c r="AN5793" s="8" t="s">
        <v>35584</v>
      </c>
      <c r="AO5793" s="8" t="s">
        <v>35579</v>
      </c>
      <c r="AP5793" s="9" t="s">
        <v>35578</v>
      </c>
      <c r="AQ5793" s="11">
        <v>746.0</v>
      </c>
    </row>
    <row r="5794">
      <c r="A5794" s="8" t="str">
        <f t="shared" si="1"/>
        <v>Brian Worthington</v>
      </c>
      <c r="B5794" s="51" t="s">
        <v>35588</v>
      </c>
      <c r="C5794" s="51" t="s">
        <v>32363</v>
      </c>
      <c r="D5794" s="2" t="s">
        <v>9033</v>
      </c>
      <c r="E5794" s="8" t="s">
        <v>35589</v>
      </c>
      <c r="F5794" s="8" t="s">
        <v>462</v>
      </c>
      <c r="G5794" s="51" t="s">
        <v>32225</v>
      </c>
      <c r="H5794" s="8" t="s">
        <v>35590</v>
      </c>
      <c r="I5794" s="8" t="s">
        <v>49</v>
      </c>
      <c r="J5794" s="10">
        <v>3.43</v>
      </c>
      <c r="K5794" s="8" t="s">
        <v>35591</v>
      </c>
      <c r="L5794" s="8"/>
      <c r="M5794" s="8"/>
      <c r="N5794" s="51" t="s">
        <v>35592</v>
      </c>
      <c r="O5794" s="51" t="s">
        <v>52</v>
      </c>
      <c r="P5794" s="51"/>
      <c r="Q5794" s="51"/>
      <c r="R5794" s="51" t="s">
        <v>331</v>
      </c>
      <c r="S5794" s="51" t="s">
        <v>35593</v>
      </c>
      <c r="T5794" s="11" t="str">
        <f t="shared" si="2"/>
        <v>Brian Worthington</v>
      </c>
      <c r="U5794" s="51" t="s">
        <v>55</v>
      </c>
      <c r="V5794" s="51" t="s">
        <v>35594</v>
      </c>
      <c r="W5794" s="51" t="s">
        <v>35595</v>
      </c>
      <c r="X5794" s="8" t="s">
        <v>35596</v>
      </c>
      <c r="Y5794" s="51" t="s">
        <v>60</v>
      </c>
      <c r="Z5794" s="51" t="s">
        <v>60</v>
      </c>
      <c r="AA5794" s="56" t="s">
        <v>35597</v>
      </c>
      <c r="AB5794" s="51" t="s">
        <v>60</v>
      </c>
      <c r="AC5794" s="51" t="s">
        <v>60</v>
      </c>
      <c r="AD5794" s="56" t="s">
        <v>9044</v>
      </c>
      <c r="AE5794" s="51"/>
      <c r="AF5794" s="8" t="s">
        <v>35598</v>
      </c>
      <c r="AG5794" s="8" t="s">
        <v>9047</v>
      </c>
      <c r="AH5794" s="8" t="s">
        <v>194</v>
      </c>
      <c r="AI5794" s="8" t="s">
        <v>66</v>
      </c>
      <c r="AJ5794" s="8"/>
      <c r="AK5794" s="8" t="s">
        <v>35599</v>
      </c>
      <c r="AL5794" s="8" t="s">
        <v>35599</v>
      </c>
      <c r="AM5794" s="8" t="s">
        <v>31915</v>
      </c>
      <c r="AN5794" s="8" t="s">
        <v>35600</v>
      </c>
      <c r="AO5794" s="8" t="s">
        <v>35601</v>
      </c>
      <c r="AP5794" s="9" t="s">
        <v>35598</v>
      </c>
      <c r="AQ5794" s="11">
        <v>813.0</v>
      </c>
    </row>
    <row r="5795">
      <c r="A5795" s="8" t="str">
        <f t="shared" si="1"/>
        <v>Kyle Will</v>
      </c>
      <c r="B5795" s="8" t="s">
        <v>35602</v>
      </c>
      <c r="C5795" s="51" t="s">
        <v>32420</v>
      </c>
      <c r="D5795" s="2" t="s">
        <v>9226</v>
      </c>
      <c r="E5795" s="8" t="s">
        <v>2118</v>
      </c>
      <c r="F5795" s="8" t="s">
        <v>936</v>
      </c>
      <c r="G5795" s="51" t="s">
        <v>32225</v>
      </c>
      <c r="H5795" s="8" t="s">
        <v>35603</v>
      </c>
      <c r="I5795" s="8" t="s">
        <v>11052</v>
      </c>
      <c r="J5795" s="10">
        <v>2.3</v>
      </c>
      <c r="K5795" s="8" t="s">
        <v>35604</v>
      </c>
      <c r="L5795" s="8"/>
      <c r="M5795" s="8"/>
      <c r="N5795" s="51" t="s">
        <v>35605</v>
      </c>
      <c r="O5795" s="51" t="s">
        <v>52</v>
      </c>
      <c r="P5795" s="51"/>
      <c r="Q5795" s="51"/>
      <c r="R5795" s="57" t="s">
        <v>1275</v>
      </c>
      <c r="S5795" s="57" t="s">
        <v>859</v>
      </c>
      <c r="T5795" s="11" t="str">
        <f t="shared" si="2"/>
        <v>Kyle Will</v>
      </c>
      <c r="U5795" s="57" t="s">
        <v>992</v>
      </c>
      <c r="V5795" s="57" t="s">
        <v>35606</v>
      </c>
      <c r="W5795" s="51"/>
      <c r="X5795" s="8" t="s">
        <v>35607</v>
      </c>
      <c r="Y5795" s="51" t="s">
        <v>60</v>
      </c>
      <c r="Z5795" s="51" t="s">
        <v>60</v>
      </c>
      <c r="AA5795" s="51" t="s">
        <v>60</v>
      </c>
      <c r="AB5795" s="51" t="s">
        <v>60</v>
      </c>
      <c r="AC5795" s="56" t="s">
        <v>35608</v>
      </c>
      <c r="AD5795" s="56" t="s">
        <v>35609</v>
      </c>
      <c r="AE5795" s="51" t="s">
        <v>35610</v>
      </c>
      <c r="AF5795" s="8" t="s">
        <v>35611</v>
      </c>
      <c r="AG5795" s="8" t="s">
        <v>9235</v>
      </c>
      <c r="AH5795" s="8" t="s">
        <v>65</v>
      </c>
      <c r="AI5795" s="8" t="s">
        <v>233</v>
      </c>
      <c r="AJ5795" s="8"/>
      <c r="AK5795" s="8" t="s">
        <v>22356</v>
      </c>
      <c r="AL5795" s="8" t="s">
        <v>35612</v>
      </c>
      <c r="AM5795" s="8" t="s">
        <v>6271</v>
      </c>
      <c r="AN5795" s="8" t="s">
        <v>35613</v>
      </c>
      <c r="AO5795" s="8" t="s">
        <v>35614</v>
      </c>
      <c r="AP5795" s="9" t="s">
        <v>35615</v>
      </c>
      <c r="AQ5795" s="11">
        <v>566.0</v>
      </c>
    </row>
    <row r="5796">
      <c r="A5796" s="8" t="str">
        <f t="shared" si="1"/>
        <v>Mike Dotson</v>
      </c>
      <c r="B5796" s="51" t="s">
        <v>35602</v>
      </c>
      <c r="C5796" s="51" t="s">
        <v>32420</v>
      </c>
      <c r="D5796" s="2" t="s">
        <v>9226</v>
      </c>
      <c r="E5796" s="8" t="s">
        <v>2118</v>
      </c>
      <c r="F5796" s="8" t="s">
        <v>936</v>
      </c>
      <c r="G5796" s="51" t="s">
        <v>32225</v>
      </c>
      <c r="H5796" s="8" t="s">
        <v>35616</v>
      </c>
      <c r="I5796" s="8" t="s">
        <v>11052</v>
      </c>
      <c r="J5796" s="10">
        <v>2.3</v>
      </c>
      <c r="K5796" s="8" t="s">
        <v>35604</v>
      </c>
      <c r="L5796" s="8"/>
      <c r="M5796" s="8"/>
      <c r="N5796" s="51" t="s">
        <v>35617</v>
      </c>
      <c r="O5796" s="51" t="s">
        <v>52</v>
      </c>
      <c r="P5796" s="51"/>
      <c r="Q5796" s="51"/>
      <c r="R5796" s="51" t="s">
        <v>1237</v>
      </c>
      <c r="S5796" s="51" t="s">
        <v>35618</v>
      </c>
      <c r="T5796" s="11" t="str">
        <f t="shared" si="2"/>
        <v>Mike Dotson</v>
      </c>
      <c r="U5796" s="51" t="s">
        <v>160</v>
      </c>
      <c r="V5796" s="51"/>
      <c r="W5796" s="51" t="s">
        <v>35619</v>
      </c>
      <c r="X5796" s="8" t="s">
        <v>35607</v>
      </c>
      <c r="Y5796" s="51" t="s">
        <v>60</v>
      </c>
      <c r="Z5796" s="51" t="s">
        <v>60</v>
      </c>
      <c r="AA5796" s="51" t="s">
        <v>60</v>
      </c>
      <c r="AB5796" s="51" t="s">
        <v>60</v>
      </c>
      <c r="AC5796" s="51" t="s">
        <v>60</v>
      </c>
      <c r="AD5796" s="51" t="s">
        <v>60</v>
      </c>
      <c r="AE5796" s="51" t="s">
        <v>35610</v>
      </c>
      <c r="AF5796" s="8" t="s">
        <v>35611</v>
      </c>
      <c r="AG5796" s="8" t="s">
        <v>9235</v>
      </c>
      <c r="AH5796" s="8" t="s">
        <v>65</v>
      </c>
      <c r="AI5796" s="8" t="s">
        <v>233</v>
      </c>
      <c r="AJ5796" s="8"/>
      <c r="AK5796" s="8" t="s">
        <v>22356</v>
      </c>
      <c r="AL5796" s="8" t="s">
        <v>35612</v>
      </c>
      <c r="AM5796" s="8" t="s">
        <v>6271</v>
      </c>
      <c r="AN5796" s="8" t="s">
        <v>35613</v>
      </c>
      <c r="AO5796" s="8" t="s">
        <v>35614</v>
      </c>
      <c r="AP5796" s="9" t="s">
        <v>35611</v>
      </c>
      <c r="AQ5796" s="11">
        <v>566.0</v>
      </c>
    </row>
    <row r="5797">
      <c r="A5797" s="8" t="str">
        <f t="shared" si="1"/>
        <v>Jaron Carter</v>
      </c>
      <c r="B5797" s="8" t="s">
        <v>35602</v>
      </c>
      <c r="C5797" s="51" t="s">
        <v>32420</v>
      </c>
      <c r="D5797" s="2" t="s">
        <v>9226</v>
      </c>
      <c r="E5797" s="8" t="s">
        <v>2118</v>
      </c>
      <c r="F5797" s="8" t="s">
        <v>936</v>
      </c>
      <c r="G5797" s="51" t="s">
        <v>32225</v>
      </c>
      <c r="H5797" s="8" t="s">
        <v>35603</v>
      </c>
      <c r="I5797" s="8" t="s">
        <v>11052</v>
      </c>
      <c r="J5797" s="10">
        <v>2.3</v>
      </c>
      <c r="K5797" s="8" t="s">
        <v>35604</v>
      </c>
      <c r="L5797" s="8"/>
      <c r="M5797" s="8"/>
      <c r="N5797" s="51" t="s">
        <v>35620</v>
      </c>
      <c r="O5797" s="51" t="s">
        <v>52</v>
      </c>
      <c r="P5797" s="51"/>
      <c r="Q5797" s="51"/>
      <c r="R5797" s="57" t="s">
        <v>35621</v>
      </c>
      <c r="S5797" s="57" t="s">
        <v>9244</v>
      </c>
      <c r="T5797" s="11" t="str">
        <f t="shared" si="2"/>
        <v>Jaron Carter</v>
      </c>
      <c r="U5797" s="51" t="s">
        <v>1726</v>
      </c>
      <c r="V5797" s="51" t="s">
        <v>35622</v>
      </c>
      <c r="W5797" s="51"/>
      <c r="X5797" s="8" t="s">
        <v>35607</v>
      </c>
      <c r="Y5797" s="51" t="s">
        <v>60</v>
      </c>
      <c r="Z5797" s="56" t="s">
        <v>35623</v>
      </c>
      <c r="AA5797" s="51" t="s">
        <v>60</v>
      </c>
      <c r="AB5797" s="51" t="s">
        <v>60</v>
      </c>
      <c r="AC5797" s="51" t="s">
        <v>60</v>
      </c>
      <c r="AD5797" s="56" t="s">
        <v>35609</v>
      </c>
      <c r="AE5797" s="51" t="s">
        <v>35610</v>
      </c>
      <c r="AF5797" s="8" t="s">
        <v>35611</v>
      </c>
      <c r="AG5797" s="8" t="s">
        <v>9235</v>
      </c>
      <c r="AH5797" s="8" t="s">
        <v>65</v>
      </c>
      <c r="AI5797" s="8" t="s">
        <v>233</v>
      </c>
      <c r="AJ5797" s="8"/>
      <c r="AK5797" s="8" t="s">
        <v>22356</v>
      </c>
      <c r="AL5797" s="8" t="s">
        <v>35612</v>
      </c>
      <c r="AM5797" s="8" t="s">
        <v>6271</v>
      </c>
      <c r="AN5797" s="8" t="s">
        <v>35613</v>
      </c>
      <c r="AO5797" s="8" t="s">
        <v>35614</v>
      </c>
      <c r="AP5797" s="9" t="s">
        <v>35615</v>
      </c>
      <c r="AQ5797" s="11">
        <v>566.0</v>
      </c>
    </row>
    <row r="5798">
      <c r="A5798" s="8" t="str">
        <f t="shared" si="1"/>
        <v>Dan Umenhoffer</v>
      </c>
      <c r="B5798" s="8" t="s">
        <v>35602</v>
      </c>
      <c r="C5798" s="51" t="s">
        <v>32420</v>
      </c>
      <c r="D5798" s="2" t="s">
        <v>9226</v>
      </c>
      <c r="E5798" s="8" t="s">
        <v>2118</v>
      </c>
      <c r="F5798" s="8" t="s">
        <v>936</v>
      </c>
      <c r="G5798" s="51" t="s">
        <v>32225</v>
      </c>
      <c r="H5798" s="8" t="s">
        <v>35603</v>
      </c>
      <c r="I5798" s="8" t="s">
        <v>11052</v>
      </c>
      <c r="J5798" s="10">
        <v>2.3</v>
      </c>
      <c r="K5798" s="8" t="s">
        <v>35604</v>
      </c>
      <c r="L5798" s="8"/>
      <c r="M5798" s="8"/>
      <c r="N5798" s="51" t="s">
        <v>35624</v>
      </c>
      <c r="O5798" s="51" t="s">
        <v>52</v>
      </c>
      <c r="P5798" s="51"/>
      <c r="Q5798" s="51"/>
      <c r="R5798" s="57" t="s">
        <v>344</v>
      </c>
      <c r="S5798" s="57" t="s">
        <v>35625</v>
      </c>
      <c r="T5798" s="11" t="str">
        <f t="shared" si="2"/>
        <v>Dan Umenhoffer</v>
      </c>
      <c r="U5798" s="57" t="s">
        <v>247</v>
      </c>
      <c r="V5798" s="51"/>
      <c r="W5798" s="51"/>
      <c r="X5798" s="8" t="s">
        <v>35607</v>
      </c>
      <c r="Y5798" s="51" t="s">
        <v>60</v>
      </c>
      <c r="Z5798" s="51" t="s">
        <v>60</v>
      </c>
      <c r="AA5798" s="51" t="s">
        <v>60</v>
      </c>
      <c r="AB5798" s="51" t="s">
        <v>60</v>
      </c>
      <c r="AC5798" s="51" t="s">
        <v>60</v>
      </c>
      <c r="AD5798" s="56" t="s">
        <v>35609</v>
      </c>
      <c r="AE5798" s="51" t="s">
        <v>35610</v>
      </c>
      <c r="AF5798" s="8" t="s">
        <v>35611</v>
      </c>
      <c r="AG5798" s="8" t="s">
        <v>9235</v>
      </c>
      <c r="AH5798" s="8" t="s">
        <v>65</v>
      </c>
      <c r="AI5798" s="8" t="s">
        <v>233</v>
      </c>
      <c r="AJ5798" s="8"/>
      <c r="AK5798" s="8" t="s">
        <v>22356</v>
      </c>
      <c r="AL5798" s="8" t="s">
        <v>35612</v>
      </c>
      <c r="AM5798" s="8" t="s">
        <v>6271</v>
      </c>
      <c r="AN5798" s="8" t="s">
        <v>35613</v>
      </c>
      <c r="AO5798" s="8" t="s">
        <v>35614</v>
      </c>
      <c r="AP5798" s="9" t="s">
        <v>35615</v>
      </c>
      <c r="AQ5798" s="11">
        <v>566.0</v>
      </c>
    </row>
    <row r="5799">
      <c r="A5799" s="8" t="str">
        <f t="shared" si="1"/>
        <v>Megan Dean</v>
      </c>
      <c r="B5799" s="8" t="s">
        <v>35602</v>
      </c>
      <c r="C5799" s="51" t="s">
        <v>32420</v>
      </c>
      <c r="D5799" s="2" t="s">
        <v>9226</v>
      </c>
      <c r="E5799" s="8" t="s">
        <v>2118</v>
      </c>
      <c r="F5799" s="8" t="s">
        <v>936</v>
      </c>
      <c r="G5799" s="51" t="s">
        <v>32225</v>
      </c>
      <c r="H5799" s="8" t="s">
        <v>35603</v>
      </c>
      <c r="I5799" s="8" t="s">
        <v>11052</v>
      </c>
      <c r="J5799" s="10">
        <v>2.3</v>
      </c>
      <c r="K5799" s="8" t="s">
        <v>35604</v>
      </c>
      <c r="L5799" s="8"/>
      <c r="M5799" s="8"/>
      <c r="N5799" s="51" t="s">
        <v>35626</v>
      </c>
      <c r="O5799" s="51" t="s">
        <v>52</v>
      </c>
      <c r="P5799" s="51"/>
      <c r="Q5799" s="51"/>
      <c r="R5799" s="51" t="s">
        <v>2190</v>
      </c>
      <c r="S5799" s="51" t="s">
        <v>12404</v>
      </c>
      <c r="T5799" s="11" t="str">
        <f t="shared" si="2"/>
        <v>Megan Dean</v>
      </c>
      <c r="U5799" s="51" t="s">
        <v>386</v>
      </c>
      <c r="V5799" s="51"/>
      <c r="W5799" s="51"/>
      <c r="X5799" s="8" t="s">
        <v>35607</v>
      </c>
      <c r="Y5799" s="51" t="s">
        <v>60</v>
      </c>
      <c r="Z5799" s="51" t="s">
        <v>60</v>
      </c>
      <c r="AA5799" s="51" t="s">
        <v>60</v>
      </c>
      <c r="AB5799" s="51" t="s">
        <v>60</v>
      </c>
      <c r="AC5799" s="51" t="s">
        <v>60</v>
      </c>
      <c r="AD5799" s="56" t="s">
        <v>35609</v>
      </c>
      <c r="AE5799" s="51" t="s">
        <v>35610</v>
      </c>
      <c r="AF5799" s="8" t="s">
        <v>35611</v>
      </c>
      <c r="AG5799" s="8" t="s">
        <v>9235</v>
      </c>
      <c r="AH5799" s="8" t="s">
        <v>65</v>
      </c>
      <c r="AI5799" s="8" t="s">
        <v>233</v>
      </c>
      <c r="AJ5799" s="8"/>
      <c r="AK5799" s="8" t="s">
        <v>22356</v>
      </c>
      <c r="AL5799" s="8" t="s">
        <v>35612</v>
      </c>
      <c r="AM5799" s="8" t="s">
        <v>6271</v>
      </c>
      <c r="AN5799" s="8" t="s">
        <v>35613</v>
      </c>
      <c r="AO5799" s="8" t="s">
        <v>35614</v>
      </c>
      <c r="AP5799" s="9" t="s">
        <v>35615</v>
      </c>
      <c r="AQ5799" s="11">
        <v>566.0</v>
      </c>
    </row>
    <row r="5800">
      <c r="A5800" s="8" t="str">
        <f t="shared" si="1"/>
        <v>Aaron Lamb</v>
      </c>
      <c r="B5800" s="51" t="s">
        <v>35602</v>
      </c>
      <c r="C5800" s="51" t="s">
        <v>32420</v>
      </c>
      <c r="D5800" s="2" t="s">
        <v>9226</v>
      </c>
      <c r="E5800" s="8" t="s">
        <v>2118</v>
      </c>
      <c r="F5800" s="8" t="s">
        <v>936</v>
      </c>
      <c r="G5800" s="51" t="s">
        <v>32225</v>
      </c>
      <c r="H5800" s="8" t="s">
        <v>35616</v>
      </c>
      <c r="I5800" s="8" t="s">
        <v>11052</v>
      </c>
      <c r="J5800" s="10">
        <v>2.3</v>
      </c>
      <c r="K5800" s="8" t="s">
        <v>35604</v>
      </c>
      <c r="L5800" s="8"/>
      <c r="M5800" s="8"/>
      <c r="N5800" s="51" t="s">
        <v>35627</v>
      </c>
      <c r="O5800" s="51" t="s">
        <v>52</v>
      </c>
      <c r="P5800" s="51"/>
      <c r="Q5800" s="51"/>
      <c r="R5800" s="51" t="s">
        <v>171</v>
      </c>
      <c r="S5800" s="51" t="s">
        <v>35628</v>
      </c>
      <c r="T5800" s="11" t="str">
        <f t="shared" si="2"/>
        <v>Aaron Lamb</v>
      </c>
      <c r="U5800" s="51" t="s">
        <v>386</v>
      </c>
      <c r="V5800" s="51"/>
      <c r="W5800" s="51" t="s">
        <v>35629</v>
      </c>
      <c r="X5800" s="8" t="s">
        <v>35607</v>
      </c>
      <c r="Y5800" s="51" t="s">
        <v>60</v>
      </c>
      <c r="Z5800" s="51" t="s">
        <v>60</v>
      </c>
      <c r="AA5800" s="51" t="s">
        <v>60</v>
      </c>
      <c r="AB5800" s="51" t="s">
        <v>60</v>
      </c>
      <c r="AC5800" s="51" t="s">
        <v>60</v>
      </c>
      <c r="AD5800" s="51" t="s">
        <v>60</v>
      </c>
      <c r="AE5800" s="51" t="s">
        <v>35610</v>
      </c>
      <c r="AF5800" s="8" t="s">
        <v>35611</v>
      </c>
      <c r="AG5800" s="8" t="s">
        <v>9235</v>
      </c>
      <c r="AH5800" s="8" t="s">
        <v>65</v>
      </c>
      <c r="AI5800" s="8" t="s">
        <v>233</v>
      </c>
      <c r="AJ5800" s="8"/>
      <c r="AK5800" s="8" t="s">
        <v>22356</v>
      </c>
      <c r="AL5800" s="8" t="s">
        <v>35612</v>
      </c>
      <c r="AM5800" s="8" t="s">
        <v>6271</v>
      </c>
      <c r="AN5800" s="8" t="s">
        <v>35613</v>
      </c>
      <c r="AO5800" s="8" t="s">
        <v>35614</v>
      </c>
      <c r="AP5800" s="9" t="s">
        <v>35611</v>
      </c>
      <c r="AQ5800" s="11">
        <v>566.0</v>
      </c>
    </row>
    <row r="5801">
      <c r="A5801" s="8" t="str">
        <f t="shared" si="1"/>
        <v>Mayah Pappas</v>
      </c>
      <c r="B5801" s="8" t="s">
        <v>35602</v>
      </c>
      <c r="C5801" s="51" t="s">
        <v>32420</v>
      </c>
      <c r="D5801" s="2" t="s">
        <v>9226</v>
      </c>
      <c r="E5801" s="51" t="s">
        <v>2118</v>
      </c>
      <c r="F5801" s="51" t="s">
        <v>936</v>
      </c>
      <c r="G5801" s="51" t="s">
        <v>32225</v>
      </c>
      <c r="H5801" s="51" t="s">
        <v>35603</v>
      </c>
      <c r="I5801" s="59" t="s">
        <v>11052</v>
      </c>
      <c r="J5801" s="60">
        <v>2.3</v>
      </c>
      <c r="K5801" s="51" t="s">
        <v>35604</v>
      </c>
      <c r="L5801" s="51"/>
      <c r="M5801" s="51"/>
      <c r="N5801" s="51" t="s">
        <v>35630</v>
      </c>
      <c r="O5801" s="51" t="s">
        <v>52</v>
      </c>
      <c r="P5801" s="51"/>
      <c r="Q5801" s="51"/>
      <c r="R5801" s="51" t="s">
        <v>35631</v>
      </c>
      <c r="S5801" s="51" t="s">
        <v>35632</v>
      </c>
      <c r="T5801" s="11" t="str">
        <f t="shared" si="2"/>
        <v>Mayah Pappas</v>
      </c>
      <c r="U5801" s="51" t="s">
        <v>386</v>
      </c>
      <c r="V5801" s="51"/>
      <c r="W5801" s="51"/>
      <c r="X5801" s="51" t="s">
        <v>35607</v>
      </c>
      <c r="Y5801" s="51" t="s">
        <v>60</v>
      </c>
      <c r="Z5801" s="51" t="s">
        <v>60</v>
      </c>
      <c r="AA5801" s="51" t="s">
        <v>60</v>
      </c>
      <c r="AB5801" s="51" t="s">
        <v>60</v>
      </c>
      <c r="AC5801" s="51" t="s">
        <v>60</v>
      </c>
      <c r="AD5801" s="56" t="s">
        <v>35609</v>
      </c>
      <c r="AE5801" s="51" t="s">
        <v>35610</v>
      </c>
      <c r="AF5801" s="51" t="s">
        <v>35611</v>
      </c>
      <c r="AG5801" s="51" t="s">
        <v>9235</v>
      </c>
      <c r="AH5801" s="51" t="s">
        <v>65</v>
      </c>
      <c r="AI5801" s="51" t="s">
        <v>233</v>
      </c>
      <c r="AJ5801" s="51"/>
      <c r="AK5801" s="59" t="s">
        <v>22356</v>
      </c>
      <c r="AL5801" s="59" t="s">
        <v>35612</v>
      </c>
      <c r="AM5801" s="59" t="s">
        <v>6271</v>
      </c>
      <c r="AN5801" s="59" t="s">
        <v>35613</v>
      </c>
      <c r="AO5801" s="59" t="s">
        <v>35614</v>
      </c>
      <c r="AP5801" s="2" t="s">
        <v>35615</v>
      </c>
      <c r="AQ5801" s="68">
        <v>566.0</v>
      </c>
    </row>
    <row r="5802">
      <c r="A5802" s="8" t="str">
        <f t="shared" si="1"/>
        <v>Whitney Lindsey</v>
      </c>
      <c r="B5802" s="8" t="s">
        <v>35602</v>
      </c>
      <c r="C5802" s="51" t="s">
        <v>32420</v>
      </c>
      <c r="D5802" s="2" t="s">
        <v>9226</v>
      </c>
      <c r="E5802" s="51" t="s">
        <v>2118</v>
      </c>
      <c r="F5802" s="51" t="s">
        <v>936</v>
      </c>
      <c r="G5802" s="51" t="s">
        <v>32225</v>
      </c>
      <c r="H5802" s="51" t="s">
        <v>35603</v>
      </c>
      <c r="I5802" s="59" t="s">
        <v>11052</v>
      </c>
      <c r="J5802" s="60">
        <v>2.3</v>
      </c>
      <c r="K5802" s="51" t="s">
        <v>35604</v>
      </c>
      <c r="L5802" s="51"/>
      <c r="M5802" s="51"/>
      <c r="N5802" s="51" t="s">
        <v>35633</v>
      </c>
      <c r="O5802" s="51" t="s">
        <v>52</v>
      </c>
      <c r="P5802" s="51"/>
      <c r="Q5802" s="51"/>
      <c r="R5802" s="51" t="s">
        <v>7952</v>
      </c>
      <c r="S5802" s="51" t="s">
        <v>6699</v>
      </c>
      <c r="T5802" s="11" t="str">
        <f t="shared" si="2"/>
        <v>Whitney Lindsey</v>
      </c>
      <c r="U5802" s="51" t="s">
        <v>5560</v>
      </c>
      <c r="V5802" s="51"/>
      <c r="W5802" s="51"/>
      <c r="X5802" s="51" t="s">
        <v>35607</v>
      </c>
      <c r="Y5802" s="51" t="s">
        <v>60</v>
      </c>
      <c r="Z5802" s="51" t="s">
        <v>60</v>
      </c>
      <c r="AA5802" s="51" t="s">
        <v>60</v>
      </c>
      <c r="AB5802" s="51" t="s">
        <v>60</v>
      </c>
      <c r="AC5802" s="51" t="s">
        <v>60</v>
      </c>
      <c r="AD5802" s="56" t="s">
        <v>35609</v>
      </c>
      <c r="AE5802" s="51" t="s">
        <v>35610</v>
      </c>
      <c r="AF5802" s="51" t="s">
        <v>35611</v>
      </c>
      <c r="AG5802" s="51" t="s">
        <v>9235</v>
      </c>
      <c r="AH5802" s="51" t="s">
        <v>65</v>
      </c>
      <c r="AI5802" s="51" t="s">
        <v>233</v>
      </c>
      <c r="AJ5802" s="51"/>
      <c r="AK5802" s="59" t="s">
        <v>22356</v>
      </c>
      <c r="AL5802" s="59" t="s">
        <v>35612</v>
      </c>
      <c r="AM5802" s="59" t="s">
        <v>6271</v>
      </c>
      <c r="AN5802" s="59" t="s">
        <v>35613</v>
      </c>
      <c r="AO5802" s="59" t="s">
        <v>35614</v>
      </c>
      <c r="AP5802" s="2" t="s">
        <v>35615</v>
      </c>
      <c r="AQ5802" s="68">
        <v>566.0</v>
      </c>
    </row>
    <row r="5803">
      <c r="A5803" s="8" t="str">
        <f t="shared" si="1"/>
        <v>Sierra Janikowski</v>
      </c>
      <c r="B5803" s="8" t="s">
        <v>35602</v>
      </c>
      <c r="C5803" s="51" t="s">
        <v>32420</v>
      </c>
      <c r="D5803" s="2" t="s">
        <v>9226</v>
      </c>
      <c r="E5803" s="51" t="s">
        <v>2118</v>
      </c>
      <c r="F5803" s="51" t="s">
        <v>936</v>
      </c>
      <c r="G5803" s="51" t="s">
        <v>32225</v>
      </c>
      <c r="H5803" s="51" t="s">
        <v>35603</v>
      </c>
      <c r="I5803" s="59" t="s">
        <v>11052</v>
      </c>
      <c r="J5803" s="60">
        <v>2.3</v>
      </c>
      <c r="K5803" s="51" t="s">
        <v>35604</v>
      </c>
      <c r="L5803" s="51"/>
      <c r="M5803" s="51"/>
      <c r="N5803" s="51" t="s">
        <v>35634</v>
      </c>
      <c r="O5803" s="51" t="s">
        <v>52</v>
      </c>
      <c r="P5803" s="51"/>
      <c r="Q5803" s="51"/>
      <c r="R5803" s="51" t="s">
        <v>1856</v>
      </c>
      <c r="S5803" s="51" t="s">
        <v>35635</v>
      </c>
      <c r="T5803" s="11" t="str">
        <f t="shared" si="2"/>
        <v>Sierra Janikowski</v>
      </c>
      <c r="U5803" s="51" t="s">
        <v>2695</v>
      </c>
      <c r="V5803" s="51"/>
      <c r="W5803" s="51"/>
      <c r="X5803" s="51" t="s">
        <v>35607</v>
      </c>
      <c r="Y5803" s="51" t="s">
        <v>60</v>
      </c>
      <c r="Z5803" s="51" t="s">
        <v>60</v>
      </c>
      <c r="AA5803" s="51" t="s">
        <v>60</v>
      </c>
      <c r="AB5803" s="51" t="s">
        <v>60</v>
      </c>
      <c r="AC5803" s="51" t="s">
        <v>60</v>
      </c>
      <c r="AD5803" s="56" t="s">
        <v>35609</v>
      </c>
      <c r="AE5803" s="51" t="s">
        <v>35610</v>
      </c>
      <c r="AF5803" s="51" t="s">
        <v>35611</v>
      </c>
      <c r="AG5803" s="51" t="s">
        <v>9235</v>
      </c>
      <c r="AH5803" s="51" t="s">
        <v>65</v>
      </c>
      <c r="AI5803" s="51" t="s">
        <v>233</v>
      </c>
      <c r="AJ5803" s="51"/>
      <c r="AK5803" s="59" t="s">
        <v>22356</v>
      </c>
      <c r="AL5803" s="59" t="s">
        <v>35612</v>
      </c>
      <c r="AM5803" s="59" t="s">
        <v>6271</v>
      </c>
      <c r="AN5803" s="59" t="s">
        <v>35613</v>
      </c>
      <c r="AO5803" s="59" t="s">
        <v>35614</v>
      </c>
      <c r="AP5803" s="2" t="s">
        <v>35615</v>
      </c>
      <c r="AQ5803" s="68">
        <v>566.0</v>
      </c>
    </row>
    <row r="5804">
      <c r="A5804" s="8" t="str">
        <f t="shared" si="1"/>
        <v>Fredrick Kruse</v>
      </c>
      <c r="B5804" s="8" t="s">
        <v>35602</v>
      </c>
      <c r="C5804" s="51" t="s">
        <v>32420</v>
      </c>
      <c r="D5804" s="2" t="s">
        <v>9226</v>
      </c>
      <c r="E5804" s="51" t="s">
        <v>2118</v>
      </c>
      <c r="F5804" s="51" t="s">
        <v>936</v>
      </c>
      <c r="G5804" s="51" t="s">
        <v>32225</v>
      </c>
      <c r="H5804" s="51" t="s">
        <v>35603</v>
      </c>
      <c r="I5804" s="59" t="s">
        <v>11052</v>
      </c>
      <c r="J5804" s="60">
        <v>2.3</v>
      </c>
      <c r="K5804" s="51" t="s">
        <v>35604</v>
      </c>
      <c r="L5804" s="51"/>
      <c r="M5804" s="51"/>
      <c r="N5804" s="51" t="s">
        <v>35636</v>
      </c>
      <c r="O5804" s="51" t="s">
        <v>52</v>
      </c>
      <c r="P5804" s="51"/>
      <c r="Q5804" s="51"/>
      <c r="R5804" s="51" t="s">
        <v>9093</v>
      </c>
      <c r="S5804" s="51" t="s">
        <v>4622</v>
      </c>
      <c r="T5804" s="11" t="str">
        <f t="shared" si="2"/>
        <v>Fredrick Kruse</v>
      </c>
      <c r="U5804" s="51" t="s">
        <v>2695</v>
      </c>
      <c r="V5804" s="51"/>
      <c r="W5804" s="51"/>
      <c r="X5804" s="51" t="s">
        <v>35607</v>
      </c>
      <c r="Y5804" s="51" t="s">
        <v>60</v>
      </c>
      <c r="Z5804" s="51" t="s">
        <v>60</v>
      </c>
      <c r="AA5804" s="51" t="s">
        <v>60</v>
      </c>
      <c r="AB5804" s="51" t="s">
        <v>60</v>
      </c>
      <c r="AC5804" s="51" t="s">
        <v>60</v>
      </c>
      <c r="AD5804" s="56" t="s">
        <v>35609</v>
      </c>
      <c r="AE5804" s="51" t="s">
        <v>35610</v>
      </c>
      <c r="AF5804" s="51" t="s">
        <v>35611</v>
      </c>
      <c r="AG5804" s="51" t="s">
        <v>9235</v>
      </c>
      <c r="AH5804" s="51" t="s">
        <v>65</v>
      </c>
      <c r="AI5804" s="51" t="s">
        <v>233</v>
      </c>
      <c r="AJ5804" s="51"/>
      <c r="AK5804" s="59" t="s">
        <v>22356</v>
      </c>
      <c r="AL5804" s="59" t="s">
        <v>35612</v>
      </c>
      <c r="AM5804" s="59" t="s">
        <v>6271</v>
      </c>
      <c r="AN5804" s="59" t="s">
        <v>35613</v>
      </c>
      <c r="AO5804" s="59" t="s">
        <v>35614</v>
      </c>
      <c r="AP5804" s="2" t="s">
        <v>35615</v>
      </c>
      <c r="AQ5804" s="68">
        <v>566.0</v>
      </c>
    </row>
    <row r="5805">
      <c r="A5805" s="8" t="str">
        <f t="shared" si="1"/>
        <v>Kaitlin Cook</v>
      </c>
      <c r="B5805" s="51" t="s">
        <v>35602</v>
      </c>
      <c r="C5805" s="51" t="s">
        <v>32420</v>
      </c>
      <c r="D5805" s="2" t="s">
        <v>9226</v>
      </c>
      <c r="E5805" s="51" t="s">
        <v>2118</v>
      </c>
      <c r="F5805" s="51" t="s">
        <v>936</v>
      </c>
      <c r="G5805" s="51" t="s">
        <v>32225</v>
      </c>
      <c r="H5805" s="51" t="s">
        <v>35616</v>
      </c>
      <c r="I5805" s="51" t="s">
        <v>11052</v>
      </c>
      <c r="J5805" s="66">
        <v>2.3</v>
      </c>
      <c r="K5805" s="51" t="s">
        <v>35604</v>
      </c>
      <c r="L5805" s="51" t="s">
        <v>86</v>
      </c>
      <c r="M5805" s="51" t="s">
        <v>86</v>
      </c>
      <c r="N5805" s="51" t="s">
        <v>35637</v>
      </c>
      <c r="O5805" s="51" t="s">
        <v>52</v>
      </c>
      <c r="P5805" s="51"/>
      <c r="Q5805" s="51"/>
      <c r="R5805" s="51" t="s">
        <v>35638</v>
      </c>
      <c r="S5805" s="51" t="s">
        <v>5386</v>
      </c>
      <c r="T5805" s="11" t="str">
        <f t="shared" si="2"/>
        <v>Kaitlin Cook</v>
      </c>
      <c r="U5805" s="51" t="s">
        <v>106</v>
      </c>
      <c r="V5805" s="51" t="s">
        <v>86</v>
      </c>
      <c r="W5805" s="51" t="s">
        <v>86</v>
      </c>
      <c r="X5805" s="51" t="s">
        <v>35607</v>
      </c>
      <c r="Y5805" s="51" t="s">
        <v>60</v>
      </c>
      <c r="Z5805" s="51" t="s">
        <v>60</v>
      </c>
      <c r="AA5805" s="51" t="s">
        <v>60</v>
      </c>
      <c r="AB5805" s="51" t="s">
        <v>60</v>
      </c>
      <c r="AC5805" s="51" t="s">
        <v>60</v>
      </c>
      <c r="AD5805" s="56" t="s">
        <v>35609</v>
      </c>
      <c r="AE5805" s="51" t="s">
        <v>35610</v>
      </c>
      <c r="AF5805" s="51" t="s">
        <v>35611</v>
      </c>
      <c r="AG5805" s="51" t="s">
        <v>9235</v>
      </c>
      <c r="AH5805" s="51" t="s">
        <v>65</v>
      </c>
      <c r="AI5805" s="51" t="s">
        <v>233</v>
      </c>
      <c r="AJ5805" s="51" t="s">
        <v>86</v>
      </c>
      <c r="AK5805" s="51" t="s">
        <v>22356</v>
      </c>
      <c r="AL5805" s="51" t="s">
        <v>35612</v>
      </c>
      <c r="AM5805" s="51" t="s">
        <v>6271</v>
      </c>
      <c r="AN5805" s="51" t="s">
        <v>35613</v>
      </c>
      <c r="AO5805" s="51" t="s">
        <v>35614</v>
      </c>
      <c r="AP5805" s="2" t="s">
        <v>35615</v>
      </c>
      <c r="AQ5805" s="68">
        <v>566.0</v>
      </c>
    </row>
    <row r="5806">
      <c r="A5806" s="8" t="str">
        <f t="shared" si="1"/>
        <v>George Walcott</v>
      </c>
      <c r="B5806" s="51" t="s">
        <v>35602</v>
      </c>
      <c r="C5806" s="51" t="s">
        <v>32420</v>
      </c>
      <c r="D5806" s="2" t="s">
        <v>9226</v>
      </c>
      <c r="E5806" s="8" t="s">
        <v>2118</v>
      </c>
      <c r="F5806" s="8" t="s">
        <v>936</v>
      </c>
      <c r="G5806" s="51" t="s">
        <v>32225</v>
      </c>
      <c r="H5806" s="8" t="s">
        <v>35616</v>
      </c>
      <c r="I5806" s="8" t="s">
        <v>11052</v>
      </c>
      <c r="J5806" s="10">
        <v>2.3</v>
      </c>
      <c r="K5806" s="8" t="s">
        <v>35604</v>
      </c>
      <c r="L5806" s="8"/>
      <c r="M5806" s="8"/>
      <c r="N5806" s="51" t="s">
        <v>35639</v>
      </c>
      <c r="O5806" s="51" t="s">
        <v>52</v>
      </c>
      <c r="P5806" s="51"/>
      <c r="Q5806" s="51"/>
      <c r="R5806" s="51" t="s">
        <v>1868</v>
      </c>
      <c r="S5806" s="51" t="s">
        <v>35640</v>
      </c>
      <c r="T5806" s="11" t="str">
        <f t="shared" si="2"/>
        <v>George Walcott</v>
      </c>
      <c r="U5806" s="51" t="s">
        <v>80</v>
      </c>
      <c r="V5806" s="51" t="s">
        <v>35641</v>
      </c>
      <c r="W5806" s="51" t="s">
        <v>35642</v>
      </c>
      <c r="X5806" s="8" t="s">
        <v>35607</v>
      </c>
      <c r="Y5806" s="51" t="s">
        <v>60</v>
      </c>
      <c r="Z5806" s="51" t="s">
        <v>60</v>
      </c>
      <c r="AA5806" s="51" t="s">
        <v>60</v>
      </c>
      <c r="AB5806" s="51" t="s">
        <v>60</v>
      </c>
      <c r="AC5806" s="51" t="s">
        <v>60</v>
      </c>
      <c r="AD5806" s="51" t="s">
        <v>60</v>
      </c>
      <c r="AE5806" s="51" t="s">
        <v>35610</v>
      </c>
      <c r="AF5806" s="8" t="s">
        <v>35611</v>
      </c>
      <c r="AG5806" s="8" t="s">
        <v>9235</v>
      </c>
      <c r="AH5806" s="8" t="s">
        <v>65</v>
      </c>
      <c r="AI5806" s="8" t="s">
        <v>233</v>
      </c>
      <c r="AJ5806" s="8"/>
      <c r="AK5806" s="8" t="s">
        <v>22356</v>
      </c>
      <c r="AL5806" s="8" t="s">
        <v>35612</v>
      </c>
      <c r="AM5806" s="8" t="s">
        <v>6271</v>
      </c>
      <c r="AN5806" s="8" t="s">
        <v>35613</v>
      </c>
      <c r="AO5806" s="8" t="s">
        <v>35614</v>
      </c>
      <c r="AP5806" s="9" t="s">
        <v>35611</v>
      </c>
      <c r="AQ5806" s="11">
        <v>566.0</v>
      </c>
    </row>
    <row r="5807">
      <c r="A5807" s="8" t="str">
        <f t="shared" si="1"/>
        <v>Todd Bos</v>
      </c>
      <c r="B5807" s="51" t="s">
        <v>35643</v>
      </c>
      <c r="C5807" s="51" t="s">
        <v>32420</v>
      </c>
      <c r="D5807" s="2" t="s">
        <v>9226</v>
      </c>
      <c r="E5807" s="8" t="s">
        <v>22528</v>
      </c>
      <c r="F5807" s="8" t="s">
        <v>936</v>
      </c>
      <c r="G5807" s="51" t="s">
        <v>32225</v>
      </c>
      <c r="H5807" s="8" t="s">
        <v>35644</v>
      </c>
      <c r="I5807" s="8" t="s">
        <v>219</v>
      </c>
      <c r="J5807" s="10">
        <v>3.5</v>
      </c>
      <c r="K5807" s="8" t="s">
        <v>35645</v>
      </c>
      <c r="L5807" s="8"/>
      <c r="M5807" s="8"/>
      <c r="N5807" s="51" t="s">
        <v>35646</v>
      </c>
      <c r="O5807" s="51" t="s">
        <v>52</v>
      </c>
      <c r="P5807" s="51"/>
      <c r="Q5807" s="51"/>
      <c r="R5807" s="51" t="s">
        <v>4891</v>
      </c>
      <c r="S5807" s="51" t="s">
        <v>35647</v>
      </c>
      <c r="T5807" s="11" t="str">
        <f t="shared" si="2"/>
        <v>Todd Bos</v>
      </c>
      <c r="U5807" s="51" t="s">
        <v>55</v>
      </c>
      <c r="V5807" s="51" t="s">
        <v>35648</v>
      </c>
      <c r="W5807" s="51" t="s">
        <v>35649</v>
      </c>
      <c r="X5807" s="8" t="s">
        <v>35650</v>
      </c>
      <c r="Y5807" s="51" t="s">
        <v>60</v>
      </c>
      <c r="Z5807" s="56" t="s">
        <v>35651</v>
      </c>
      <c r="AA5807" s="51" t="s">
        <v>60</v>
      </c>
      <c r="AB5807" s="51" t="s">
        <v>60</v>
      </c>
      <c r="AC5807" s="51" t="s">
        <v>60</v>
      </c>
      <c r="AD5807" s="51" t="s">
        <v>60</v>
      </c>
      <c r="AE5807" s="51" t="s">
        <v>35652</v>
      </c>
      <c r="AF5807" s="8" t="s">
        <v>35653</v>
      </c>
      <c r="AG5807" s="8" t="s">
        <v>9235</v>
      </c>
      <c r="AH5807" s="8" t="s">
        <v>65</v>
      </c>
      <c r="AI5807" s="8" t="s">
        <v>233</v>
      </c>
      <c r="AJ5807" s="8"/>
      <c r="AK5807" s="8" t="s">
        <v>2113</v>
      </c>
      <c r="AL5807" s="8" t="s">
        <v>35654</v>
      </c>
      <c r="AM5807" s="8" t="s">
        <v>9236</v>
      </c>
      <c r="AN5807" s="8" t="s">
        <v>35655</v>
      </c>
      <c r="AO5807" s="8" t="s">
        <v>35656</v>
      </c>
      <c r="AP5807" s="9" t="s">
        <v>35653</v>
      </c>
      <c r="AQ5807" s="11">
        <v>1022.0</v>
      </c>
    </row>
    <row r="5808">
      <c r="A5808" s="8" t="str">
        <f t="shared" si="1"/>
        <v>Stuart Eagon</v>
      </c>
      <c r="B5808" s="51" t="s">
        <v>35643</v>
      </c>
      <c r="C5808" s="51" t="s">
        <v>32420</v>
      </c>
      <c r="D5808" s="2" t="s">
        <v>9226</v>
      </c>
      <c r="E5808" s="8" t="s">
        <v>22528</v>
      </c>
      <c r="F5808" s="8" t="s">
        <v>936</v>
      </c>
      <c r="G5808" s="51" t="s">
        <v>32225</v>
      </c>
      <c r="H5808" s="8" t="s">
        <v>35644</v>
      </c>
      <c r="I5808" s="8" t="s">
        <v>219</v>
      </c>
      <c r="J5808" s="10">
        <v>3.5</v>
      </c>
      <c r="K5808" s="8" t="s">
        <v>35645</v>
      </c>
      <c r="L5808" s="8"/>
      <c r="M5808" s="8"/>
      <c r="N5808" s="51" t="s">
        <v>35657</v>
      </c>
      <c r="O5808" s="51" t="s">
        <v>52</v>
      </c>
      <c r="P5808" s="51"/>
      <c r="Q5808" s="51"/>
      <c r="R5808" s="51" t="s">
        <v>6448</v>
      </c>
      <c r="S5808" s="51" t="s">
        <v>35658</v>
      </c>
      <c r="T5808" s="11" t="str">
        <f t="shared" si="2"/>
        <v>Stuart Eagon</v>
      </c>
      <c r="U5808" s="51" t="s">
        <v>2649</v>
      </c>
      <c r="V5808" s="51" t="s">
        <v>35659</v>
      </c>
      <c r="W5808" s="51" t="s">
        <v>35660</v>
      </c>
      <c r="X5808" s="8" t="s">
        <v>35650</v>
      </c>
      <c r="Y5808" s="51" t="s">
        <v>60</v>
      </c>
      <c r="Z5808" s="56" t="s">
        <v>35651</v>
      </c>
      <c r="AA5808" s="51" t="s">
        <v>60</v>
      </c>
      <c r="AB5808" s="56" t="s">
        <v>35661</v>
      </c>
      <c r="AC5808" s="51" t="s">
        <v>60</v>
      </c>
      <c r="AD5808" s="56" t="s">
        <v>35662</v>
      </c>
      <c r="AE5808" s="51" t="s">
        <v>35652</v>
      </c>
      <c r="AF5808" s="8" t="s">
        <v>35653</v>
      </c>
      <c r="AG5808" s="8" t="s">
        <v>9235</v>
      </c>
      <c r="AH5808" s="8" t="s">
        <v>65</v>
      </c>
      <c r="AI5808" s="8" t="s">
        <v>233</v>
      </c>
      <c r="AJ5808" s="8"/>
      <c r="AK5808" s="8" t="s">
        <v>2113</v>
      </c>
      <c r="AL5808" s="8" t="s">
        <v>35654</v>
      </c>
      <c r="AM5808" s="8" t="s">
        <v>9236</v>
      </c>
      <c r="AN5808" s="8" t="s">
        <v>35655</v>
      </c>
      <c r="AO5808" s="8" t="s">
        <v>35656</v>
      </c>
      <c r="AP5808" s="9" t="s">
        <v>35653</v>
      </c>
      <c r="AQ5808" s="11">
        <v>1022.0</v>
      </c>
    </row>
    <row r="5809">
      <c r="A5809" s="8" t="str">
        <f t="shared" si="1"/>
        <v>Brent Seidler</v>
      </c>
      <c r="B5809" s="51" t="s">
        <v>35643</v>
      </c>
      <c r="C5809" s="51" t="s">
        <v>32420</v>
      </c>
      <c r="D5809" s="2" t="s">
        <v>9226</v>
      </c>
      <c r="E5809" s="8" t="s">
        <v>22528</v>
      </c>
      <c r="F5809" s="8" t="s">
        <v>936</v>
      </c>
      <c r="G5809" s="51" t="s">
        <v>32225</v>
      </c>
      <c r="H5809" s="8" t="s">
        <v>35644</v>
      </c>
      <c r="I5809" s="8" t="s">
        <v>219</v>
      </c>
      <c r="J5809" s="10">
        <v>3.5</v>
      </c>
      <c r="K5809" s="8" t="s">
        <v>35645</v>
      </c>
      <c r="L5809" s="8"/>
      <c r="M5809" s="8"/>
      <c r="N5809" s="51" t="s">
        <v>35663</v>
      </c>
      <c r="O5809" s="51" t="s">
        <v>52</v>
      </c>
      <c r="P5809" s="51"/>
      <c r="Q5809" s="51"/>
      <c r="R5809" s="51" t="s">
        <v>9568</v>
      </c>
      <c r="S5809" s="51" t="s">
        <v>35664</v>
      </c>
      <c r="T5809" s="11" t="str">
        <f t="shared" si="2"/>
        <v>Brent Seidler</v>
      </c>
      <c r="U5809" s="51" t="s">
        <v>35665</v>
      </c>
      <c r="V5809" s="51" t="s">
        <v>35666</v>
      </c>
      <c r="W5809" s="51"/>
      <c r="X5809" s="8" t="s">
        <v>35650</v>
      </c>
      <c r="Y5809" s="51" t="s">
        <v>60</v>
      </c>
      <c r="Z5809" s="56" t="s">
        <v>35651</v>
      </c>
      <c r="AA5809" s="51" t="s">
        <v>60</v>
      </c>
      <c r="AB5809" s="51" t="s">
        <v>60</v>
      </c>
      <c r="AC5809" s="51" t="s">
        <v>60</v>
      </c>
      <c r="AD5809" s="51" t="s">
        <v>60</v>
      </c>
      <c r="AE5809" s="51" t="s">
        <v>35652</v>
      </c>
      <c r="AF5809" s="8" t="s">
        <v>35653</v>
      </c>
      <c r="AG5809" s="8" t="s">
        <v>9235</v>
      </c>
      <c r="AH5809" s="8" t="s">
        <v>65</v>
      </c>
      <c r="AI5809" s="8" t="s">
        <v>233</v>
      </c>
      <c r="AJ5809" s="8"/>
      <c r="AK5809" s="8" t="s">
        <v>2113</v>
      </c>
      <c r="AL5809" s="8" t="s">
        <v>35654</v>
      </c>
      <c r="AM5809" s="8" t="s">
        <v>9236</v>
      </c>
      <c r="AN5809" s="8" t="s">
        <v>35655</v>
      </c>
      <c r="AO5809" s="8" t="s">
        <v>35656</v>
      </c>
      <c r="AP5809" s="9" t="s">
        <v>35653</v>
      </c>
      <c r="AQ5809" s="11">
        <v>1022.0</v>
      </c>
    </row>
    <row r="5810">
      <c r="A5810" s="8" t="str">
        <f t="shared" si="1"/>
        <v>Erika McCarthy</v>
      </c>
      <c r="B5810" s="8" t="s">
        <v>35643</v>
      </c>
      <c r="C5810" s="51" t="s">
        <v>32420</v>
      </c>
      <c r="D5810" s="2" t="s">
        <v>9226</v>
      </c>
      <c r="E5810" s="8" t="s">
        <v>22528</v>
      </c>
      <c r="F5810" s="8" t="s">
        <v>936</v>
      </c>
      <c r="G5810" s="51" t="s">
        <v>32225</v>
      </c>
      <c r="H5810" s="8" t="s">
        <v>35644</v>
      </c>
      <c r="I5810" s="8" t="s">
        <v>219</v>
      </c>
      <c r="J5810" s="10">
        <v>3.5</v>
      </c>
      <c r="K5810" s="8" t="s">
        <v>35645</v>
      </c>
      <c r="L5810" s="8"/>
      <c r="M5810" s="8"/>
      <c r="N5810" s="51" t="s">
        <v>35667</v>
      </c>
      <c r="O5810" s="51" t="s">
        <v>52</v>
      </c>
      <c r="P5810" s="51"/>
      <c r="Q5810" s="51"/>
      <c r="R5810" s="57" t="s">
        <v>1574</v>
      </c>
      <c r="S5810" s="57" t="s">
        <v>4757</v>
      </c>
      <c r="T5810" s="11" t="str">
        <f t="shared" si="2"/>
        <v>Erika McCarthy</v>
      </c>
      <c r="U5810" s="57" t="s">
        <v>160</v>
      </c>
      <c r="V5810" s="51"/>
      <c r="W5810" s="51"/>
      <c r="X5810" s="8" t="s">
        <v>35650</v>
      </c>
      <c r="Y5810" s="51" t="s">
        <v>60</v>
      </c>
      <c r="Z5810" s="56" t="s">
        <v>35651</v>
      </c>
      <c r="AA5810" s="51" t="s">
        <v>60</v>
      </c>
      <c r="AB5810" s="56" t="s">
        <v>35661</v>
      </c>
      <c r="AC5810" s="51" t="s">
        <v>60</v>
      </c>
      <c r="AD5810" s="56" t="s">
        <v>35662</v>
      </c>
      <c r="AE5810" s="51" t="s">
        <v>35652</v>
      </c>
      <c r="AF5810" s="8" t="s">
        <v>35653</v>
      </c>
      <c r="AG5810" s="8" t="s">
        <v>9235</v>
      </c>
      <c r="AH5810" s="8" t="s">
        <v>65</v>
      </c>
      <c r="AI5810" s="8" t="s">
        <v>233</v>
      </c>
      <c r="AJ5810" s="8"/>
      <c r="AK5810" s="8" t="s">
        <v>2113</v>
      </c>
      <c r="AL5810" s="8" t="s">
        <v>35654</v>
      </c>
      <c r="AM5810" s="8" t="s">
        <v>9236</v>
      </c>
      <c r="AN5810" s="8" t="s">
        <v>35655</v>
      </c>
      <c r="AO5810" s="8" t="s">
        <v>35656</v>
      </c>
      <c r="AP5810" s="15" t="s">
        <v>35653</v>
      </c>
      <c r="AQ5810" s="11">
        <v>1022.0</v>
      </c>
    </row>
    <row r="5811">
      <c r="A5811" s="8" t="str">
        <f t="shared" si="1"/>
        <v>Sean McCarthy</v>
      </c>
      <c r="B5811" s="8" t="s">
        <v>35643</v>
      </c>
      <c r="C5811" s="51" t="s">
        <v>32420</v>
      </c>
      <c r="D5811" s="2" t="s">
        <v>9226</v>
      </c>
      <c r="E5811" s="8" t="s">
        <v>22528</v>
      </c>
      <c r="F5811" s="8" t="s">
        <v>936</v>
      </c>
      <c r="G5811" s="51" t="s">
        <v>32225</v>
      </c>
      <c r="H5811" s="8" t="s">
        <v>35644</v>
      </c>
      <c r="I5811" s="8" t="s">
        <v>219</v>
      </c>
      <c r="J5811" s="10">
        <v>3.5</v>
      </c>
      <c r="K5811" s="8" t="s">
        <v>35645</v>
      </c>
      <c r="L5811" s="8"/>
      <c r="M5811" s="8"/>
      <c r="N5811" s="51" t="s">
        <v>35668</v>
      </c>
      <c r="O5811" s="51" t="s">
        <v>52</v>
      </c>
      <c r="P5811" s="51"/>
      <c r="Q5811" s="51"/>
      <c r="R5811" s="57" t="s">
        <v>940</v>
      </c>
      <c r="S5811" s="57" t="s">
        <v>4757</v>
      </c>
      <c r="T5811" s="11" t="str">
        <f t="shared" si="2"/>
        <v>Sean McCarthy</v>
      </c>
      <c r="U5811" s="57" t="s">
        <v>160</v>
      </c>
      <c r="V5811" s="51"/>
      <c r="W5811" s="51"/>
      <c r="X5811" s="8" t="s">
        <v>35650</v>
      </c>
      <c r="Y5811" s="51" t="s">
        <v>60</v>
      </c>
      <c r="Z5811" s="56" t="s">
        <v>35651</v>
      </c>
      <c r="AA5811" s="51" t="s">
        <v>60</v>
      </c>
      <c r="AB5811" s="56" t="s">
        <v>35661</v>
      </c>
      <c r="AC5811" s="51" t="s">
        <v>60</v>
      </c>
      <c r="AD5811" s="56" t="s">
        <v>35662</v>
      </c>
      <c r="AE5811" s="51" t="s">
        <v>35652</v>
      </c>
      <c r="AF5811" s="8" t="s">
        <v>35653</v>
      </c>
      <c r="AG5811" s="8" t="s">
        <v>9235</v>
      </c>
      <c r="AH5811" s="8" t="s">
        <v>65</v>
      </c>
      <c r="AI5811" s="8" t="s">
        <v>233</v>
      </c>
      <c r="AJ5811" s="8"/>
      <c r="AK5811" s="8" t="s">
        <v>2113</v>
      </c>
      <c r="AL5811" s="8" t="s">
        <v>35654</v>
      </c>
      <c r="AM5811" s="8" t="s">
        <v>9236</v>
      </c>
      <c r="AN5811" s="8" t="s">
        <v>35655</v>
      </c>
      <c r="AO5811" s="8" t="s">
        <v>35656</v>
      </c>
      <c r="AP5811" s="15" t="s">
        <v>35653</v>
      </c>
      <c r="AQ5811" s="11">
        <v>1022.0</v>
      </c>
    </row>
    <row r="5812">
      <c r="A5812" s="8" t="str">
        <f t="shared" si="1"/>
        <v>Kelly Holding</v>
      </c>
      <c r="B5812" s="8" t="s">
        <v>35643</v>
      </c>
      <c r="C5812" s="51" t="s">
        <v>32420</v>
      </c>
      <c r="D5812" s="2" t="s">
        <v>9226</v>
      </c>
      <c r="E5812" s="8" t="s">
        <v>22528</v>
      </c>
      <c r="F5812" s="8" t="s">
        <v>936</v>
      </c>
      <c r="G5812" s="51" t="s">
        <v>32225</v>
      </c>
      <c r="H5812" s="8" t="s">
        <v>35644</v>
      </c>
      <c r="I5812" s="8" t="s">
        <v>219</v>
      </c>
      <c r="J5812" s="10">
        <v>3.5</v>
      </c>
      <c r="K5812" s="8" t="s">
        <v>35645</v>
      </c>
      <c r="L5812" s="8"/>
      <c r="M5812" s="8"/>
      <c r="N5812" s="51" t="s">
        <v>35669</v>
      </c>
      <c r="O5812" s="51" t="s">
        <v>52</v>
      </c>
      <c r="P5812" s="51"/>
      <c r="Q5812" s="51"/>
      <c r="R5812" s="57" t="s">
        <v>2001</v>
      </c>
      <c r="S5812" s="57" t="s">
        <v>35670</v>
      </c>
      <c r="T5812" s="11" t="str">
        <f t="shared" si="2"/>
        <v>Kelly Holding</v>
      </c>
      <c r="U5812" s="57" t="s">
        <v>386</v>
      </c>
      <c r="V5812" s="51"/>
      <c r="W5812" s="51"/>
      <c r="X5812" s="8" t="s">
        <v>35650</v>
      </c>
      <c r="Y5812" s="51" t="s">
        <v>60</v>
      </c>
      <c r="Z5812" s="56" t="s">
        <v>35651</v>
      </c>
      <c r="AA5812" s="51" t="s">
        <v>60</v>
      </c>
      <c r="AB5812" s="56" t="s">
        <v>35661</v>
      </c>
      <c r="AC5812" s="51" t="s">
        <v>60</v>
      </c>
      <c r="AD5812" s="56" t="s">
        <v>35662</v>
      </c>
      <c r="AE5812" s="51" t="s">
        <v>35652</v>
      </c>
      <c r="AF5812" s="8" t="s">
        <v>35653</v>
      </c>
      <c r="AG5812" s="8" t="s">
        <v>9235</v>
      </c>
      <c r="AH5812" s="8" t="s">
        <v>65</v>
      </c>
      <c r="AI5812" s="13" t="s">
        <v>233</v>
      </c>
      <c r="AJ5812" s="8"/>
      <c r="AK5812" s="8" t="s">
        <v>2113</v>
      </c>
      <c r="AL5812" s="8" t="s">
        <v>35654</v>
      </c>
      <c r="AM5812" s="8" t="s">
        <v>9236</v>
      </c>
      <c r="AN5812" s="8" t="s">
        <v>35655</v>
      </c>
      <c r="AO5812" s="8" t="s">
        <v>35656</v>
      </c>
      <c r="AP5812" s="9" t="s">
        <v>35653</v>
      </c>
      <c r="AQ5812" s="11">
        <v>1022.0</v>
      </c>
    </row>
    <row r="5813">
      <c r="A5813" s="8" t="str">
        <f t="shared" si="1"/>
        <v>Joe Brogdon</v>
      </c>
      <c r="B5813" s="51" t="s">
        <v>35671</v>
      </c>
      <c r="C5813" s="51" t="s">
        <v>32420</v>
      </c>
      <c r="D5813" s="2" t="s">
        <v>9226</v>
      </c>
      <c r="E5813" s="8" t="s">
        <v>35672</v>
      </c>
      <c r="F5813" s="8" t="s">
        <v>936</v>
      </c>
      <c r="G5813" s="51" t="s">
        <v>32225</v>
      </c>
      <c r="H5813" s="8" t="s">
        <v>35673</v>
      </c>
      <c r="I5813" s="8" t="s">
        <v>49</v>
      </c>
      <c r="J5813" s="10">
        <v>3.38</v>
      </c>
      <c r="K5813" s="8" t="s">
        <v>35674</v>
      </c>
      <c r="L5813" s="8"/>
      <c r="M5813" s="8"/>
      <c r="N5813" s="51" t="s">
        <v>35675</v>
      </c>
      <c r="O5813" s="51" t="s">
        <v>52</v>
      </c>
      <c r="P5813" s="51"/>
      <c r="Q5813" s="51"/>
      <c r="R5813" s="51" t="s">
        <v>1075</v>
      </c>
      <c r="S5813" s="51" t="s">
        <v>35676</v>
      </c>
      <c r="T5813" s="11" t="str">
        <f t="shared" si="2"/>
        <v>Joe Brogdon</v>
      </c>
      <c r="U5813" s="51" t="s">
        <v>20673</v>
      </c>
      <c r="V5813" s="51"/>
      <c r="W5813" s="51"/>
      <c r="X5813" s="8" t="s">
        <v>35677</v>
      </c>
      <c r="Y5813" s="51" t="s">
        <v>60</v>
      </c>
      <c r="Z5813" s="51" t="s">
        <v>60</v>
      </c>
      <c r="AA5813" s="51" t="s">
        <v>60</v>
      </c>
      <c r="AB5813" s="56" t="s">
        <v>35678</v>
      </c>
      <c r="AC5813" s="51" t="s">
        <v>60</v>
      </c>
      <c r="AD5813" s="56" t="s">
        <v>35679</v>
      </c>
      <c r="AE5813" s="51" t="s">
        <v>35680</v>
      </c>
      <c r="AF5813" s="8" t="s">
        <v>35681</v>
      </c>
      <c r="AG5813" s="8" t="s">
        <v>9235</v>
      </c>
      <c r="AH5813" s="8" t="s">
        <v>194</v>
      </c>
      <c r="AI5813" s="8" t="s">
        <v>66</v>
      </c>
      <c r="AJ5813" s="8"/>
      <c r="AK5813" s="8"/>
      <c r="AL5813" s="8"/>
      <c r="AM5813" s="8"/>
      <c r="AN5813" s="8" t="s">
        <v>35682</v>
      </c>
      <c r="AO5813" s="8" t="s">
        <v>35683</v>
      </c>
      <c r="AP5813" s="9" t="s">
        <v>35681</v>
      </c>
      <c r="AQ5813" s="11">
        <v>2873.0</v>
      </c>
    </row>
    <row r="5814">
      <c r="A5814" s="8" t="str">
        <f t="shared" si="1"/>
        <v>TJ Davis</v>
      </c>
      <c r="B5814" s="8" t="s">
        <v>35671</v>
      </c>
      <c r="C5814" s="51" t="s">
        <v>32420</v>
      </c>
      <c r="D5814" s="9" t="s">
        <v>9226</v>
      </c>
      <c r="E5814" s="8" t="s">
        <v>35672</v>
      </c>
      <c r="F5814" s="8" t="s">
        <v>936</v>
      </c>
      <c r="G5814" s="8" t="s">
        <v>32225</v>
      </c>
      <c r="H5814" s="8" t="s">
        <v>35673</v>
      </c>
      <c r="I5814" s="8" t="s">
        <v>49</v>
      </c>
      <c r="J5814" s="10">
        <v>3.38</v>
      </c>
      <c r="K5814" s="8" t="s">
        <v>35674</v>
      </c>
      <c r="L5814" s="8" t="s">
        <v>86</v>
      </c>
      <c r="M5814" s="8" t="s">
        <v>86</v>
      </c>
      <c r="N5814" s="8" t="s">
        <v>35684</v>
      </c>
      <c r="O5814" s="8" t="s">
        <v>52</v>
      </c>
      <c r="P5814" s="8"/>
      <c r="Q5814" s="8"/>
      <c r="R5814" s="8" t="s">
        <v>10871</v>
      </c>
      <c r="S5814" s="8" t="s">
        <v>310</v>
      </c>
      <c r="T5814" s="11" t="str">
        <f t="shared" si="2"/>
        <v>TJ Davis</v>
      </c>
      <c r="U5814" s="8" t="s">
        <v>412</v>
      </c>
      <c r="V5814" s="8" t="s">
        <v>86</v>
      </c>
      <c r="W5814" s="8" t="s">
        <v>86</v>
      </c>
      <c r="X5814" s="8" t="s">
        <v>35677</v>
      </c>
      <c r="Y5814" s="51" t="s">
        <v>60</v>
      </c>
      <c r="Z5814" s="56" t="s">
        <v>35685</v>
      </c>
      <c r="AA5814" s="51" t="s">
        <v>60</v>
      </c>
      <c r="AB5814" s="56" t="s">
        <v>35678</v>
      </c>
      <c r="AC5814" s="51" t="s">
        <v>60</v>
      </c>
      <c r="AD5814" s="56" t="s">
        <v>35679</v>
      </c>
      <c r="AE5814" s="8" t="s">
        <v>35680</v>
      </c>
      <c r="AF5814" s="8" t="s">
        <v>35681</v>
      </c>
      <c r="AG5814" s="8" t="s">
        <v>9235</v>
      </c>
      <c r="AH5814" s="8" t="s">
        <v>194</v>
      </c>
      <c r="AI5814" s="8" t="s">
        <v>66</v>
      </c>
      <c r="AJ5814" s="8" t="s">
        <v>86</v>
      </c>
      <c r="AK5814" s="8" t="s">
        <v>86</v>
      </c>
      <c r="AL5814" s="8" t="s">
        <v>86</v>
      </c>
      <c r="AM5814" s="8" t="s">
        <v>86</v>
      </c>
      <c r="AN5814" s="8" t="s">
        <v>422</v>
      </c>
      <c r="AO5814" s="8" t="s">
        <v>35683</v>
      </c>
      <c r="AP5814" s="9" t="s">
        <v>35681</v>
      </c>
      <c r="AQ5814" s="11">
        <v>2873.0</v>
      </c>
    </row>
    <row r="5815">
      <c r="A5815" s="8" t="str">
        <f t="shared" si="1"/>
        <v>Hunter Nichols</v>
      </c>
      <c r="B5815" s="8" t="s">
        <v>35671</v>
      </c>
      <c r="C5815" s="51" t="s">
        <v>32420</v>
      </c>
      <c r="D5815" s="9" t="s">
        <v>9226</v>
      </c>
      <c r="E5815" s="8" t="s">
        <v>35672</v>
      </c>
      <c r="F5815" s="8" t="s">
        <v>936</v>
      </c>
      <c r="G5815" s="8" t="s">
        <v>32225</v>
      </c>
      <c r="H5815" s="8" t="s">
        <v>35673</v>
      </c>
      <c r="I5815" s="8" t="s">
        <v>49</v>
      </c>
      <c r="J5815" s="10">
        <v>3.38</v>
      </c>
      <c r="K5815" s="8" t="s">
        <v>35674</v>
      </c>
      <c r="L5815" s="8" t="s">
        <v>86</v>
      </c>
      <c r="M5815" s="8" t="s">
        <v>86</v>
      </c>
      <c r="N5815" s="8" t="s">
        <v>35686</v>
      </c>
      <c r="O5815" s="8" t="s">
        <v>52</v>
      </c>
      <c r="P5815" s="8"/>
      <c r="Q5815" s="8"/>
      <c r="R5815" s="8" t="s">
        <v>2828</v>
      </c>
      <c r="S5815" s="8" t="s">
        <v>19731</v>
      </c>
      <c r="T5815" s="11" t="str">
        <f t="shared" si="2"/>
        <v>Hunter Nichols</v>
      </c>
      <c r="U5815" s="8" t="s">
        <v>412</v>
      </c>
      <c r="V5815" s="8" t="s">
        <v>86</v>
      </c>
      <c r="W5815" s="8" t="s">
        <v>86</v>
      </c>
      <c r="X5815" s="8" t="s">
        <v>35677</v>
      </c>
      <c r="Y5815" s="51" t="s">
        <v>60</v>
      </c>
      <c r="Z5815" s="56" t="s">
        <v>35685</v>
      </c>
      <c r="AA5815" s="51" t="s">
        <v>60</v>
      </c>
      <c r="AB5815" s="56" t="s">
        <v>35678</v>
      </c>
      <c r="AC5815" s="51" t="s">
        <v>60</v>
      </c>
      <c r="AD5815" s="56" t="s">
        <v>35679</v>
      </c>
      <c r="AE5815" s="8" t="s">
        <v>35680</v>
      </c>
      <c r="AF5815" s="8" t="s">
        <v>35681</v>
      </c>
      <c r="AG5815" s="8" t="s">
        <v>9235</v>
      </c>
      <c r="AH5815" s="8" t="s">
        <v>194</v>
      </c>
      <c r="AI5815" s="8" t="s">
        <v>66</v>
      </c>
      <c r="AJ5815" s="8" t="s">
        <v>86</v>
      </c>
      <c r="AK5815" s="8" t="s">
        <v>86</v>
      </c>
      <c r="AL5815" s="8" t="s">
        <v>86</v>
      </c>
      <c r="AM5815" s="8" t="s">
        <v>86</v>
      </c>
      <c r="AN5815" s="8" t="s">
        <v>422</v>
      </c>
      <c r="AO5815" s="8" t="s">
        <v>35683</v>
      </c>
      <c r="AP5815" s="9" t="s">
        <v>35681</v>
      </c>
      <c r="AQ5815" s="11">
        <v>2873.0</v>
      </c>
    </row>
    <row r="5816">
      <c r="A5816" s="8" t="str">
        <f t="shared" si="1"/>
        <v>Ben Welch</v>
      </c>
      <c r="B5816" s="51" t="s">
        <v>35671</v>
      </c>
      <c r="C5816" s="51" t="s">
        <v>32420</v>
      </c>
      <c r="D5816" s="2" t="s">
        <v>9226</v>
      </c>
      <c r="E5816" s="8" t="s">
        <v>35672</v>
      </c>
      <c r="F5816" s="8" t="s">
        <v>936</v>
      </c>
      <c r="G5816" s="51" t="s">
        <v>32225</v>
      </c>
      <c r="H5816" s="8" t="s">
        <v>35673</v>
      </c>
      <c r="I5816" s="8" t="s">
        <v>49</v>
      </c>
      <c r="J5816" s="10">
        <v>3.38</v>
      </c>
      <c r="K5816" s="8" t="s">
        <v>35674</v>
      </c>
      <c r="L5816" s="8"/>
      <c r="M5816" s="8"/>
      <c r="N5816" s="51" t="s">
        <v>35687</v>
      </c>
      <c r="O5816" s="51" t="s">
        <v>52</v>
      </c>
      <c r="P5816" s="51"/>
      <c r="Q5816" s="51"/>
      <c r="R5816" s="51" t="s">
        <v>2944</v>
      </c>
      <c r="S5816" s="51" t="s">
        <v>16284</v>
      </c>
      <c r="T5816" s="11" t="str">
        <f t="shared" si="2"/>
        <v>Ben Welch</v>
      </c>
      <c r="U5816" s="51" t="s">
        <v>55</v>
      </c>
      <c r="V5816" s="51" t="s">
        <v>35688</v>
      </c>
      <c r="W5816" s="51" t="s">
        <v>35689</v>
      </c>
      <c r="X5816" s="8" t="s">
        <v>35677</v>
      </c>
      <c r="Y5816" s="51" t="s">
        <v>60</v>
      </c>
      <c r="Z5816" s="51" t="s">
        <v>60</v>
      </c>
      <c r="AA5816" s="51" t="s">
        <v>60</v>
      </c>
      <c r="AB5816" s="56" t="s">
        <v>35678</v>
      </c>
      <c r="AC5816" s="51" t="s">
        <v>60</v>
      </c>
      <c r="AD5816" s="56" t="s">
        <v>35679</v>
      </c>
      <c r="AE5816" s="51" t="s">
        <v>35680</v>
      </c>
      <c r="AF5816" s="8" t="s">
        <v>35681</v>
      </c>
      <c r="AG5816" s="8" t="s">
        <v>9235</v>
      </c>
      <c r="AH5816" s="8" t="s">
        <v>194</v>
      </c>
      <c r="AI5816" s="8" t="s">
        <v>66</v>
      </c>
      <c r="AJ5816" s="8"/>
      <c r="AK5816" s="8"/>
      <c r="AL5816" s="8"/>
      <c r="AM5816" s="8"/>
      <c r="AN5816" s="8" t="s">
        <v>35682</v>
      </c>
      <c r="AO5816" s="8" t="s">
        <v>35683</v>
      </c>
      <c r="AP5816" s="9" t="s">
        <v>35681</v>
      </c>
      <c r="AQ5816" s="11">
        <v>2873.0</v>
      </c>
    </row>
    <row r="5817">
      <c r="A5817" s="8" t="str">
        <f t="shared" si="1"/>
        <v>Dirk Bortz</v>
      </c>
      <c r="B5817" s="51" t="s">
        <v>35671</v>
      </c>
      <c r="C5817" s="51" t="s">
        <v>32420</v>
      </c>
      <c r="D5817" s="2" t="s">
        <v>9226</v>
      </c>
      <c r="E5817" s="8" t="s">
        <v>35672</v>
      </c>
      <c r="F5817" s="8" t="s">
        <v>936</v>
      </c>
      <c r="G5817" s="51" t="s">
        <v>32225</v>
      </c>
      <c r="H5817" s="8" t="s">
        <v>35673</v>
      </c>
      <c r="I5817" s="8" t="s">
        <v>49</v>
      </c>
      <c r="J5817" s="10">
        <v>3.38</v>
      </c>
      <c r="K5817" s="8" t="s">
        <v>35674</v>
      </c>
      <c r="L5817" s="8"/>
      <c r="M5817" s="8"/>
      <c r="N5817" s="51" t="s">
        <v>35690</v>
      </c>
      <c r="O5817" s="51" t="s">
        <v>52</v>
      </c>
      <c r="P5817" s="51"/>
      <c r="Q5817" s="51"/>
      <c r="R5817" s="51" t="s">
        <v>20413</v>
      </c>
      <c r="S5817" s="51" t="s">
        <v>35691</v>
      </c>
      <c r="T5817" s="11" t="str">
        <f t="shared" si="2"/>
        <v>Dirk Bortz</v>
      </c>
      <c r="U5817" s="51" t="s">
        <v>160</v>
      </c>
      <c r="V5817" s="51"/>
      <c r="W5817" s="51"/>
      <c r="X5817" s="8" t="s">
        <v>35677</v>
      </c>
      <c r="Y5817" s="51" t="s">
        <v>60</v>
      </c>
      <c r="Z5817" s="51" t="s">
        <v>60</v>
      </c>
      <c r="AA5817" s="51" t="s">
        <v>60</v>
      </c>
      <c r="AB5817" s="56" t="s">
        <v>35678</v>
      </c>
      <c r="AC5817" s="51" t="s">
        <v>60</v>
      </c>
      <c r="AD5817" s="56" t="s">
        <v>35679</v>
      </c>
      <c r="AE5817" s="51" t="s">
        <v>35680</v>
      </c>
      <c r="AF5817" s="8" t="s">
        <v>35681</v>
      </c>
      <c r="AG5817" s="8" t="s">
        <v>9235</v>
      </c>
      <c r="AH5817" s="8" t="s">
        <v>194</v>
      </c>
      <c r="AI5817" s="8" t="s">
        <v>66</v>
      </c>
      <c r="AJ5817" s="8"/>
      <c r="AK5817" s="8"/>
      <c r="AL5817" s="8"/>
      <c r="AM5817" s="8"/>
      <c r="AN5817" s="8" t="s">
        <v>35682</v>
      </c>
      <c r="AO5817" s="8" t="s">
        <v>35683</v>
      </c>
      <c r="AP5817" s="9" t="s">
        <v>35681</v>
      </c>
      <c r="AQ5817" s="11">
        <v>2873.0</v>
      </c>
    </row>
    <row r="5818">
      <c r="A5818" s="8" t="str">
        <f t="shared" si="1"/>
        <v>Connor Bracken</v>
      </c>
      <c r="B5818" s="51" t="s">
        <v>35671</v>
      </c>
      <c r="C5818" s="51" t="s">
        <v>32420</v>
      </c>
      <c r="D5818" s="2" t="s">
        <v>9226</v>
      </c>
      <c r="E5818" s="8" t="s">
        <v>35672</v>
      </c>
      <c r="F5818" s="8" t="s">
        <v>936</v>
      </c>
      <c r="G5818" s="51" t="s">
        <v>32225</v>
      </c>
      <c r="H5818" s="8" t="s">
        <v>35673</v>
      </c>
      <c r="I5818" s="8" t="s">
        <v>49</v>
      </c>
      <c r="J5818" s="10">
        <v>3.38</v>
      </c>
      <c r="K5818" s="8" t="s">
        <v>35674</v>
      </c>
      <c r="L5818" s="8"/>
      <c r="M5818" s="8"/>
      <c r="N5818" s="51" t="s">
        <v>35692</v>
      </c>
      <c r="O5818" s="51" t="s">
        <v>52</v>
      </c>
      <c r="P5818" s="51"/>
      <c r="Q5818" s="51"/>
      <c r="R5818" s="51" t="s">
        <v>2240</v>
      </c>
      <c r="S5818" s="51" t="s">
        <v>35693</v>
      </c>
      <c r="T5818" s="11" t="str">
        <f t="shared" si="2"/>
        <v>Connor Bracken</v>
      </c>
      <c r="U5818" s="51" t="s">
        <v>21036</v>
      </c>
      <c r="V5818" s="51" t="s">
        <v>35694</v>
      </c>
      <c r="W5818" s="51" t="s">
        <v>35695</v>
      </c>
      <c r="X5818" s="8" t="s">
        <v>35677</v>
      </c>
      <c r="Y5818" s="51" t="s">
        <v>60</v>
      </c>
      <c r="Z5818" s="51" t="s">
        <v>60</v>
      </c>
      <c r="AA5818" s="51" t="s">
        <v>60</v>
      </c>
      <c r="AB5818" s="56" t="s">
        <v>35678</v>
      </c>
      <c r="AC5818" s="51" t="s">
        <v>60</v>
      </c>
      <c r="AD5818" s="56" t="s">
        <v>35679</v>
      </c>
      <c r="AE5818" s="51" t="s">
        <v>35680</v>
      </c>
      <c r="AF5818" s="8" t="s">
        <v>35681</v>
      </c>
      <c r="AG5818" s="8" t="s">
        <v>9235</v>
      </c>
      <c r="AH5818" s="8" t="s">
        <v>194</v>
      </c>
      <c r="AI5818" s="8" t="s">
        <v>66</v>
      </c>
      <c r="AJ5818" s="8"/>
      <c r="AK5818" s="8"/>
      <c r="AL5818" s="8"/>
      <c r="AM5818" s="8"/>
      <c r="AN5818" s="8" t="s">
        <v>35682</v>
      </c>
      <c r="AO5818" s="8" t="s">
        <v>35683</v>
      </c>
      <c r="AP5818" s="9" t="s">
        <v>35681</v>
      </c>
      <c r="AQ5818" s="11">
        <v>2873.0</v>
      </c>
    </row>
    <row r="5819">
      <c r="A5819" s="8" t="str">
        <f t="shared" si="1"/>
        <v>Bob Heitstuman</v>
      </c>
      <c r="B5819" s="51" t="s">
        <v>35671</v>
      </c>
      <c r="C5819" s="51" t="s">
        <v>32420</v>
      </c>
      <c r="D5819" s="2" t="s">
        <v>9226</v>
      </c>
      <c r="E5819" s="8" t="s">
        <v>35672</v>
      </c>
      <c r="F5819" s="8" t="s">
        <v>936</v>
      </c>
      <c r="G5819" s="51" t="s">
        <v>32225</v>
      </c>
      <c r="H5819" s="8" t="s">
        <v>35673</v>
      </c>
      <c r="I5819" s="8" t="s">
        <v>49</v>
      </c>
      <c r="J5819" s="10">
        <v>3.38</v>
      </c>
      <c r="K5819" s="8" t="s">
        <v>35674</v>
      </c>
      <c r="L5819" s="8"/>
      <c r="M5819" s="8"/>
      <c r="N5819" s="51" t="s">
        <v>35696</v>
      </c>
      <c r="O5819" s="51" t="s">
        <v>52</v>
      </c>
      <c r="P5819" s="51"/>
      <c r="Q5819" s="51"/>
      <c r="R5819" s="51" t="s">
        <v>251</v>
      </c>
      <c r="S5819" s="51" t="s">
        <v>35697</v>
      </c>
      <c r="T5819" s="11" t="str">
        <f t="shared" si="2"/>
        <v>Bob Heitstuman</v>
      </c>
      <c r="U5819" s="51" t="s">
        <v>247</v>
      </c>
      <c r="V5819" s="51"/>
      <c r="W5819" s="51"/>
      <c r="X5819" s="8" t="s">
        <v>35677</v>
      </c>
      <c r="Y5819" s="51" t="s">
        <v>60</v>
      </c>
      <c r="Z5819" s="51" t="s">
        <v>60</v>
      </c>
      <c r="AA5819" s="51" t="s">
        <v>60</v>
      </c>
      <c r="AB5819" s="56" t="s">
        <v>35678</v>
      </c>
      <c r="AC5819" s="51" t="s">
        <v>60</v>
      </c>
      <c r="AD5819" s="56" t="s">
        <v>35679</v>
      </c>
      <c r="AE5819" s="51" t="s">
        <v>35680</v>
      </c>
      <c r="AF5819" s="8" t="s">
        <v>35681</v>
      </c>
      <c r="AG5819" s="8" t="s">
        <v>9235</v>
      </c>
      <c r="AH5819" s="8" t="s">
        <v>194</v>
      </c>
      <c r="AI5819" s="8" t="s">
        <v>66</v>
      </c>
      <c r="AJ5819" s="8"/>
      <c r="AK5819" s="8"/>
      <c r="AL5819" s="8"/>
      <c r="AM5819" s="8"/>
      <c r="AN5819" s="8" t="s">
        <v>35682</v>
      </c>
      <c r="AO5819" s="8" t="s">
        <v>35683</v>
      </c>
      <c r="AP5819" s="9" t="s">
        <v>35681</v>
      </c>
      <c r="AQ5819" s="11">
        <v>2873.0</v>
      </c>
    </row>
    <row r="5820">
      <c r="A5820" s="8" t="str">
        <f t="shared" si="1"/>
        <v>Mike Anderson</v>
      </c>
      <c r="B5820" s="51" t="s">
        <v>35698</v>
      </c>
      <c r="C5820" s="51" t="s">
        <v>32420</v>
      </c>
      <c r="D5820" s="2" t="s">
        <v>9226</v>
      </c>
      <c r="E5820" s="8" t="s">
        <v>35699</v>
      </c>
      <c r="F5820" s="8" t="s">
        <v>936</v>
      </c>
      <c r="G5820" s="51" t="s">
        <v>32225</v>
      </c>
      <c r="H5820" s="8" t="s">
        <v>35700</v>
      </c>
      <c r="I5820" s="8" t="s">
        <v>49</v>
      </c>
      <c r="J5820" s="10">
        <v>3.48</v>
      </c>
      <c r="K5820" s="8" t="s">
        <v>35701</v>
      </c>
      <c r="L5820" s="8"/>
      <c r="M5820" s="8"/>
      <c r="N5820" s="51" t="s">
        <v>35702</v>
      </c>
      <c r="O5820" s="51" t="s">
        <v>52</v>
      </c>
      <c r="P5820" s="51"/>
      <c r="Q5820" s="51"/>
      <c r="R5820" s="51" t="s">
        <v>1237</v>
      </c>
      <c r="S5820" s="51" t="s">
        <v>115</v>
      </c>
      <c r="T5820" s="11" t="str">
        <f t="shared" si="2"/>
        <v>Mike Anderson</v>
      </c>
      <c r="U5820" s="51" t="s">
        <v>55</v>
      </c>
      <c r="V5820" s="51" t="s">
        <v>35703</v>
      </c>
      <c r="W5820" s="51"/>
      <c r="X5820" s="8" t="s">
        <v>35704</v>
      </c>
      <c r="Y5820" s="51" t="s">
        <v>60</v>
      </c>
      <c r="Z5820" s="56" t="s">
        <v>35705</v>
      </c>
      <c r="AA5820" s="51" t="s">
        <v>60</v>
      </c>
      <c r="AB5820" s="56" t="s">
        <v>35706</v>
      </c>
      <c r="AC5820" s="51" t="s">
        <v>60</v>
      </c>
      <c r="AD5820" s="56" t="s">
        <v>31807</v>
      </c>
      <c r="AE5820" s="137" t="s">
        <v>35707</v>
      </c>
      <c r="AF5820" s="8" t="s">
        <v>35708</v>
      </c>
      <c r="AG5820" s="8" t="s">
        <v>9235</v>
      </c>
      <c r="AH5820" s="8" t="s">
        <v>194</v>
      </c>
      <c r="AI5820" s="8" t="s">
        <v>66</v>
      </c>
      <c r="AJ5820" s="8"/>
      <c r="AK5820" s="8" t="s">
        <v>3288</v>
      </c>
      <c r="AL5820" s="8" t="s">
        <v>3913</v>
      </c>
      <c r="AM5820" s="8" t="s">
        <v>421</v>
      </c>
      <c r="AN5820" s="8" t="s">
        <v>35709</v>
      </c>
      <c r="AO5820" s="8" t="s">
        <v>35710</v>
      </c>
      <c r="AP5820" s="9" t="s">
        <v>35708</v>
      </c>
      <c r="AQ5820" s="11">
        <v>5145.0</v>
      </c>
    </row>
    <row r="5821">
      <c r="A5821" s="8" t="str">
        <f t="shared" si="1"/>
        <v>Bill Reinhard</v>
      </c>
      <c r="B5821" s="51" t="s">
        <v>35698</v>
      </c>
      <c r="C5821" s="51" t="s">
        <v>32420</v>
      </c>
      <c r="D5821" s="2" t="s">
        <v>9226</v>
      </c>
      <c r="E5821" s="8" t="s">
        <v>35699</v>
      </c>
      <c r="F5821" s="8" t="s">
        <v>936</v>
      </c>
      <c r="G5821" s="51" t="s">
        <v>32225</v>
      </c>
      <c r="H5821" s="8" t="s">
        <v>35700</v>
      </c>
      <c r="I5821" s="8" t="s">
        <v>49</v>
      </c>
      <c r="J5821" s="10">
        <v>3.48</v>
      </c>
      <c r="K5821" s="8" t="s">
        <v>35701</v>
      </c>
      <c r="L5821" s="8"/>
      <c r="M5821" s="8"/>
      <c r="N5821" s="51" t="s">
        <v>35711</v>
      </c>
      <c r="O5821" s="51" t="s">
        <v>52</v>
      </c>
      <c r="P5821" s="51"/>
      <c r="Q5821" s="51"/>
      <c r="R5821" s="51" t="s">
        <v>1825</v>
      </c>
      <c r="S5821" s="51" t="s">
        <v>35712</v>
      </c>
      <c r="T5821" s="11" t="str">
        <f t="shared" si="2"/>
        <v>Bill Reinhard</v>
      </c>
      <c r="U5821" s="51" t="s">
        <v>35713</v>
      </c>
      <c r="V5821" s="51" t="s">
        <v>35714</v>
      </c>
      <c r="W5821" s="51"/>
      <c r="X5821" s="8" t="s">
        <v>35704</v>
      </c>
      <c r="Y5821" s="51" t="s">
        <v>60</v>
      </c>
      <c r="Z5821" s="51" t="s">
        <v>60</v>
      </c>
      <c r="AA5821" s="51" t="s">
        <v>60</v>
      </c>
      <c r="AB5821" s="51" t="s">
        <v>60</v>
      </c>
      <c r="AC5821" s="51" t="s">
        <v>60</v>
      </c>
      <c r="AD5821" s="51" t="s">
        <v>60</v>
      </c>
      <c r="AE5821" s="137" t="s">
        <v>35707</v>
      </c>
      <c r="AF5821" s="8" t="s">
        <v>35708</v>
      </c>
      <c r="AG5821" s="8" t="s">
        <v>9235</v>
      </c>
      <c r="AH5821" s="8" t="s">
        <v>194</v>
      </c>
      <c r="AI5821" s="8" t="s">
        <v>66</v>
      </c>
      <c r="AJ5821" s="8"/>
      <c r="AK5821" s="8" t="s">
        <v>3288</v>
      </c>
      <c r="AL5821" s="8" t="s">
        <v>3913</v>
      </c>
      <c r="AM5821" s="8" t="s">
        <v>421</v>
      </c>
      <c r="AN5821" s="8" t="s">
        <v>35709</v>
      </c>
      <c r="AO5821" s="8" t="s">
        <v>35710</v>
      </c>
      <c r="AP5821" s="9" t="s">
        <v>35708</v>
      </c>
      <c r="AQ5821" s="11">
        <v>5145.0</v>
      </c>
    </row>
    <row r="5822">
      <c r="A5822" s="8" t="str">
        <f t="shared" si="1"/>
        <v>Hunter Drops</v>
      </c>
      <c r="B5822" s="51" t="s">
        <v>35698</v>
      </c>
      <c r="C5822" s="51" t="s">
        <v>32420</v>
      </c>
      <c r="D5822" s="2" t="s">
        <v>9226</v>
      </c>
      <c r="E5822" s="8" t="s">
        <v>35699</v>
      </c>
      <c r="F5822" s="8" t="s">
        <v>936</v>
      </c>
      <c r="G5822" s="51" t="s">
        <v>32225</v>
      </c>
      <c r="H5822" s="8" t="s">
        <v>35700</v>
      </c>
      <c r="I5822" s="8" t="s">
        <v>49</v>
      </c>
      <c r="J5822" s="10">
        <v>3.48</v>
      </c>
      <c r="K5822" s="8" t="s">
        <v>35701</v>
      </c>
      <c r="L5822" s="8"/>
      <c r="M5822" s="8"/>
      <c r="N5822" s="51" t="s">
        <v>35715</v>
      </c>
      <c r="O5822" s="51" t="s">
        <v>52</v>
      </c>
      <c r="P5822" s="51"/>
      <c r="Q5822" s="51"/>
      <c r="R5822" s="51" t="s">
        <v>2828</v>
      </c>
      <c r="S5822" s="51" t="s">
        <v>35716</v>
      </c>
      <c r="T5822" s="11" t="str">
        <f t="shared" si="2"/>
        <v>Hunter Drops</v>
      </c>
      <c r="U5822" s="51" t="s">
        <v>80</v>
      </c>
      <c r="V5822" s="51" t="s">
        <v>35717</v>
      </c>
      <c r="W5822" s="51"/>
      <c r="X5822" s="8" t="s">
        <v>35704</v>
      </c>
      <c r="Y5822" s="51" t="s">
        <v>60</v>
      </c>
      <c r="Z5822" s="56" t="s">
        <v>35718</v>
      </c>
      <c r="AA5822" s="51" t="s">
        <v>60</v>
      </c>
      <c r="AB5822" s="56" t="s">
        <v>9267</v>
      </c>
      <c r="AC5822" s="51" t="s">
        <v>60</v>
      </c>
      <c r="AD5822" s="56" t="s">
        <v>9268</v>
      </c>
      <c r="AE5822" s="137" t="s">
        <v>35707</v>
      </c>
      <c r="AF5822" s="8" t="s">
        <v>35708</v>
      </c>
      <c r="AG5822" s="8" t="s">
        <v>9235</v>
      </c>
      <c r="AH5822" s="8" t="s">
        <v>194</v>
      </c>
      <c r="AI5822" s="8" t="s">
        <v>66</v>
      </c>
      <c r="AJ5822" s="8"/>
      <c r="AK5822" s="8" t="s">
        <v>3288</v>
      </c>
      <c r="AL5822" s="8" t="s">
        <v>3913</v>
      </c>
      <c r="AM5822" s="8" t="s">
        <v>421</v>
      </c>
      <c r="AN5822" s="8" t="s">
        <v>35709</v>
      </c>
      <c r="AO5822" s="8" t="s">
        <v>35710</v>
      </c>
      <c r="AP5822" s="9" t="s">
        <v>35708</v>
      </c>
      <c r="AQ5822" s="11">
        <v>5145.0</v>
      </c>
    </row>
    <row r="5823">
      <c r="A5823" s="8" t="str">
        <f t="shared" si="1"/>
        <v>AC Bill has been removed. </v>
      </c>
      <c r="B5823" s="51" t="s">
        <v>35698</v>
      </c>
      <c r="C5823" s="51" t="s">
        <v>32420</v>
      </c>
      <c r="D5823" s="2" t="s">
        <v>9226</v>
      </c>
      <c r="E5823" s="8" t="s">
        <v>35699</v>
      </c>
      <c r="F5823" s="8" t="s">
        <v>936</v>
      </c>
      <c r="G5823" s="51" t="s">
        <v>32225</v>
      </c>
      <c r="H5823" s="8" t="s">
        <v>35700</v>
      </c>
      <c r="I5823" s="8" t="s">
        <v>49</v>
      </c>
      <c r="J5823" s="10">
        <v>3.48</v>
      </c>
      <c r="K5823" s="8" t="s">
        <v>35701</v>
      </c>
      <c r="L5823" s="8"/>
      <c r="M5823" s="8"/>
      <c r="N5823" s="51" t="s">
        <v>35719</v>
      </c>
      <c r="O5823" s="51" t="s">
        <v>52</v>
      </c>
      <c r="P5823" s="51"/>
      <c r="Q5823" s="51" t="s">
        <v>21749</v>
      </c>
      <c r="R5823" s="51" t="s">
        <v>35720</v>
      </c>
      <c r="S5823" s="51"/>
      <c r="T5823" s="11" t="str">
        <f t="shared" si="2"/>
        <v>AC Bill has been removed. </v>
      </c>
      <c r="U5823" s="51"/>
      <c r="V5823" s="51"/>
      <c r="W5823" s="51"/>
      <c r="X5823" s="8" t="s">
        <v>35704</v>
      </c>
      <c r="Y5823" s="51" t="s">
        <v>60</v>
      </c>
      <c r="Z5823" s="51" t="s">
        <v>60</v>
      </c>
      <c r="AA5823" s="51" t="s">
        <v>60</v>
      </c>
      <c r="AB5823" s="51" t="s">
        <v>60</v>
      </c>
      <c r="AC5823" s="51" t="s">
        <v>60</v>
      </c>
      <c r="AD5823" s="51" t="s">
        <v>60</v>
      </c>
      <c r="AE5823" s="137" t="s">
        <v>35707</v>
      </c>
      <c r="AF5823" s="8" t="s">
        <v>35708</v>
      </c>
      <c r="AG5823" s="8" t="s">
        <v>9235</v>
      </c>
      <c r="AH5823" s="8" t="s">
        <v>194</v>
      </c>
      <c r="AI5823" s="8" t="s">
        <v>66</v>
      </c>
      <c r="AJ5823" s="8"/>
      <c r="AK5823" s="8" t="s">
        <v>3288</v>
      </c>
      <c r="AL5823" s="8" t="s">
        <v>3913</v>
      </c>
      <c r="AM5823" s="8" t="s">
        <v>421</v>
      </c>
      <c r="AN5823" s="8" t="s">
        <v>35709</v>
      </c>
      <c r="AO5823" s="8" t="s">
        <v>35710</v>
      </c>
      <c r="AP5823" s="9" t="s">
        <v>35708</v>
      </c>
      <c r="AQ5823" s="11">
        <v>5145.0</v>
      </c>
    </row>
    <row r="5824">
      <c r="A5824" s="8" t="str">
        <f t="shared" si="1"/>
        <v>Grier Gatlin</v>
      </c>
      <c r="B5824" s="51" t="s">
        <v>35721</v>
      </c>
      <c r="C5824" s="51" t="s">
        <v>32420</v>
      </c>
      <c r="D5824" s="2" t="s">
        <v>9226</v>
      </c>
      <c r="E5824" s="8" t="s">
        <v>16841</v>
      </c>
      <c r="F5824" s="8" t="s">
        <v>936</v>
      </c>
      <c r="G5824" s="51" t="s">
        <v>32225</v>
      </c>
      <c r="H5824" s="8" t="s">
        <v>35722</v>
      </c>
      <c r="I5824" s="8" t="s">
        <v>49</v>
      </c>
      <c r="J5824" s="10">
        <v>3.32</v>
      </c>
      <c r="K5824" s="8" t="s">
        <v>35723</v>
      </c>
      <c r="L5824" s="8"/>
      <c r="M5824" s="8"/>
      <c r="N5824" s="51" t="s">
        <v>35724</v>
      </c>
      <c r="O5824" s="51" t="s">
        <v>52</v>
      </c>
      <c r="P5824" s="51"/>
      <c r="Q5824" s="51"/>
      <c r="R5824" s="51" t="s">
        <v>35725</v>
      </c>
      <c r="S5824" s="51" t="s">
        <v>35726</v>
      </c>
      <c r="T5824" s="11" t="str">
        <f t="shared" si="2"/>
        <v>Grier Gatlin</v>
      </c>
      <c r="U5824" s="51" t="s">
        <v>55</v>
      </c>
      <c r="V5824" s="51" t="s">
        <v>35727</v>
      </c>
      <c r="W5824" s="51" t="s">
        <v>35728</v>
      </c>
      <c r="X5824" s="8" t="s">
        <v>35729</v>
      </c>
      <c r="Y5824" s="51" t="s">
        <v>60</v>
      </c>
      <c r="Z5824" s="56" t="s">
        <v>35705</v>
      </c>
      <c r="AA5824" s="51" t="s">
        <v>60</v>
      </c>
      <c r="AB5824" s="51" t="s">
        <v>60</v>
      </c>
      <c r="AC5824" s="51" t="s">
        <v>60</v>
      </c>
      <c r="AD5824" s="56" t="s">
        <v>31807</v>
      </c>
      <c r="AE5824" s="61" t="s">
        <v>35730</v>
      </c>
      <c r="AF5824" s="8" t="s">
        <v>35731</v>
      </c>
      <c r="AG5824" s="8" t="s">
        <v>9235</v>
      </c>
      <c r="AH5824" s="8" t="s">
        <v>194</v>
      </c>
      <c r="AI5824" s="8" t="s">
        <v>66</v>
      </c>
      <c r="AJ5824" s="8"/>
      <c r="AK5824" s="8" t="s">
        <v>9124</v>
      </c>
      <c r="AL5824" s="8" t="s">
        <v>2151</v>
      </c>
      <c r="AM5824" s="8" t="s">
        <v>300</v>
      </c>
      <c r="AN5824" s="8" t="s">
        <v>35732</v>
      </c>
      <c r="AO5824" s="8" t="s">
        <v>35733</v>
      </c>
      <c r="AP5824" s="9" t="s">
        <v>35731</v>
      </c>
      <c r="AQ5824" s="11">
        <v>5607.0</v>
      </c>
    </row>
    <row r="5825">
      <c r="A5825" s="8" t="str">
        <f t="shared" si="1"/>
        <v>Thomas Hoak</v>
      </c>
      <c r="B5825" s="8" t="s">
        <v>35721</v>
      </c>
      <c r="C5825" s="51" t="s">
        <v>32420</v>
      </c>
      <c r="D5825" s="2" t="s">
        <v>9226</v>
      </c>
      <c r="E5825" s="8" t="s">
        <v>16841</v>
      </c>
      <c r="F5825" s="8" t="s">
        <v>936</v>
      </c>
      <c r="G5825" s="51" t="s">
        <v>32225</v>
      </c>
      <c r="H5825" s="8" t="s">
        <v>35722</v>
      </c>
      <c r="I5825" s="8" t="s">
        <v>49</v>
      </c>
      <c r="J5825" s="10">
        <v>3.32</v>
      </c>
      <c r="K5825" s="8" t="s">
        <v>35723</v>
      </c>
      <c r="L5825" s="8"/>
      <c r="M5825" s="8"/>
      <c r="N5825" s="51" t="s">
        <v>35734</v>
      </c>
      <c r="O5825" s="51" t="s">
        <v>52</v>
      </c>
      <c r="P5825" s="51"/>
      <c r="Q5825" s="51"/>
      <c r="R5825" s="57" t="s">
        <v>1458</v>
      </c>
      <c r="S5825" s="57" t="s">
        <v>35735</v>
      </c>
      <c r="T5825" s="11" t="str">
        <f t="shared" si="2"/>
        <v>Thomas Hoak</v>
      </c>
      <c r="U5825" s="57" t="s">
        <v>247</v>
      </c>
      <c r="V5825" s="57" t="s">
        <v>35736</v>
      </c>
      <c r="W5825" s="51"/>
      <c r="X5825" s="8" t="s">
        <v>35729</v>
      </c>
      <c r="Y5825" s="51" t="s">
        <v>60</v>
      </c>
      <c r="Z5825" s="56" t="s">
        <v>35705</v>
      </c>
      <c r="AA5825" s="56" t="s">
        <v>35737</v>
      </c>
      <c r="AB5825" s="56" t="s">
        <v>35706</v>
      </c>
      <c r="AC5825" s="51" t="s">
        <v>60</v>
      </c>
      <c r="AD5825" s="56" t="s">
        <v>31807</v>
      </c>
      <c r="AE5825" s="61" t="s">
        <v>35730</v>
      </c>
      <c r="AF5825" s="8" t="s">
        <v>35731</v>
      </c>
      <c r="AG5825" s="8" t="s">
        <v>9235</v>
      </c>
      <c r="AH5825" s="8" t="s">
        <v>194</v>
      </c>
      <c r="AI5825" s="8" t="s">
        <v>66</v>
      </c>
      <c r="AJ5825" s="8"/>
      <c r="AK5825" s="8" t="s">
        <v>9124</v>
      </c>
      <c r="AL5825" s="8" t="s">
        <v>2151</v>
      </c>
      <c r="AM5825" s="8" t="s">
        <v>300</v>
      </c>
      <c r="AN5825" s="8" t="s">
        <v>35732</v>
      </c>
      <c r="AO5825" s="8" t="s">
        <v>35733</v>
      </c>
      <c r="AP5825" s="9" t="s">
        <v>35731</v>
      </c>
      <c r="AQ5825" s="11">
        <v>5607.0</v>
      </c>
    </row>
    <row r="5826">
      <c r="A5826" s="8" t="str">
        <f t="shared" si="1"/>
        <v>Joseph Dotson</v>
      </c>
      <c r="B5826" s="8" t="s">
        <v>35721</v>
      </c>
      <c r="C5826" s="51" t="s">
        <v>32420</v>
      </c>
      <c r="D5826" s="2" t="s">
        <v>9226</v>
      </c>
      <c r="E5826" s="8" t="s">
        <v>16841</v>
      </c>
      <c r="F5826" s="8" t="s">
        <v>936</v>
      </c>
      <c r="G5826" s="51" t="s">
        <v>32225</v>
      </c>
      <c r="H5826" s="8" t="s">
        <v>35722</v>
      </c>
      <c r="I5826" s="8" t="s">
        <v>49</v>
      </c>
      <c r="J5826" s="10">
        <v>3.32</v>
      </c>
      <c r="K5826" s="8" t="s">
        <v>35723</v>
      </c>
      <c r="L5826" s="8"/>
      <c r="M5826" s="8"/>
      <c r="N5826" s="51" t="s">
        <v>35738</v>
      </c>
      <c r="O5826" s="51" t="s">
        <v>52</v>
      </c>
      <c r="P5826" s="51"/>
      <c r="Q5826" s="51"/>
      <c r="R5826" s="57" t="s">
        <v>4858</v>
      </c>
      <c r="S5826" s="57" t="s">
        <v>35618</v>
      </c>
      <c r="T5826" s="11" t="str">
        <f t="shared" si="2"/>
        <v>Joseph Dotson</v>
      </c>
      <c r="U5826" s="57" t="s">
        <v>1583</v>
      </c>
      <c r="V5826" s="51" t="s">
        <v>35739</v>
      </c>
      <c r="W5826" s="57" t="s">
        <v>35740</v>
      </c>
      <c r="X5826" s="8" t="s">
        <v>35729</v>
      </c>
      <c r="Y5826" s="51" t="s">
        <v>60</v>
      </c>
      <c r="Z5826" s="56" t="s">
        <v>35705</v>
      </c>
      <c r="AA5826" s="51" t="s">
        <v>60</v>
      </c>
      <c r="AB5826" s="56" t="s">
        <v>35706</v>
      </c>
      <c r="AC5826" s="51" t="s">
        <v>60</v>
      </c>
      <c r="AD5826" s="56" t="s">
        <v>31807</v>
      </c>
      <c r="AE5826" s="61" t="s">
        <v>35730</v>
      </c>
      <c r="AF5826" s="8" t="s">
        <v>35731</v>
      </c>
      <c r="AG5826" s="8" t="s">
        <v>9235</v>
      </c>
      <c r="AH5826" s="8" t="s">
        <v>194</v>
      </c>
      <c r="AI5826" s="8" t="s">
        <v>66</v>
      </c>
      <c r="AJ5826" s="8"/>
      <c r="AK5826" s="8" t="s">
        <v>9124</v>
      </c>
      <c r="AL5826" s="8" t="s">
        <v>2151</v>
      </c>
      <c r="AM5826" s="8" t="s">
        <v>300</v>
      </c>
      <c r="AN5826" s="8" t="s">
        <v>35732</v>
      </c>
      <c r="AO5826" s="8" t="s">
        <v>35733</v>
      </c>
      <c r="AP5826" s="9" t="s">
        <v>35731</v>
      </c>
      <c r="AQ5826" s="11">
        <v>5607.0</v>
      </c>
    </row>
    <row r="5827">
      <c r="A5827" s="8" t="str">
        <f t="shared" si="1"/>
        <v>Ben Barber</v>
      </c>
      <c r="B5827" s="8" t="s">
        <v>35741</v>
      </c>
      <c r="C5827" s="51" t="s">
        <v>32420</v>
      </c>
      <c r="D5827" s="2" t="s">
        <v>9226</v>
      </c>
      <c r="E5827" s="51" t="s">
        <v>9227</v>
      </c>
      <c r="F5827" s="51" t="s">
        <v>936</v>
      </c>
      <c r="G5827" s="51" t="s">
        <v>32225</v>
      </c>
      <c r="H5827" s="51" t="s">
        <v>35742</v>
      </c>
      <c r="I5827" s="59" t="s">
        <v>17058</v>
      </c>
      <c r="J5827" s="60">
        <v>3.25</v>
      </c>
      <c r="K5827" s="51" t="s">
        <v>35743</v>
      </c>
      <c r="L5827" s="51"/>
      <c r="M5827" s="51"/>
      <c r="N5827" s="51" t="s">
        <v>35744</v>
      </c>
      <c r="O5827" s="51" t="s">
        <v>52</v>
      </c>
      <c r="P5827" s="51"/>
      <c r="Q5827" s="51"/>
      <c r="R5827" s="51" t="s">
        <v>2944</v>
      </c>
      <c r="S5827" s="51" t="s">
        <v>20340</v>
      </c>
      <c r="T5827" s="11" t="str">
        <f t="shared" si="2"/>
        <v>Ben Barber</v>
      </c>
      <c r="U5827" s="51" t="s">
        <v>55</v>
      </c>
      <c r="V5827" s="51" t="s">
        <v>35745</v>
      </c>
      <c r="W5827" s="51"/>
      <c r="X5827" s="51" t="s">
        <v>35746</v>
      </c>
      <c r="Y5827" s="56" t="s">
        <v>35747</v>
      </c>
      <c r="Z5827" s="51" t="s">
        <v>60</v>
      </c>
      <c r="AA5827" s="51" t="s">
        <v>60</v>
      </c>
      <c r="AB5827" s="51" t="s">
        <v>60</v>
      </c>
      <c r="AC5827" s="51" t="s">
        <v>60</v>
      </c>
      <c r="AD5827" s="56" t="s">
        <v>35748</v>
      </c>
      <c r="AE5827" s="51" t="s">
        <v>35749</v>
      </c>
      <c r="AF5827" s="51" t="s">
        <v>35750</v>
      </c>
      <c r="AG5827" s="51" t="s">
        <v>9235</v>
      </c>
      <c r="AH5827" s="51" t="s">
        <v>654</v>
      </c>
      <c r="AI5827" s="51" t="s">
        <v>233</v>
      </c>
      <c r="AJ5827" s="51"/>
      <c r="AK5827" s="59"/>
      <c r="AL5827" s="59"/>
      <c r="AM5827" s="59"/>
      <c r="AN5827" s="59" t="s">
        <v>3244</v>
      </c>
      <c r="AO5827" s="59" t="s">
        <v>35751</v>
      </c>
      <c r="AP5827" s="67" t="s">
        <v>35750</v>
      </c>
      <c r="AQ5827" s="68">
        <v>480.0</v>
      </c>
    </row>
    <row r="5828">
      <c r="A5828" s="8" t="str">
        <f t="shared" si="1"/>
        <v>Christina Whitney</v>
      </c>
      <c r="B5828" s="8" t="s">
        <v>35741</v>
      </c>
      <c r="C5828" s="51" t="s">
        <v>32420</v>
      </c>
      <c r="D5828" s="2" t="s">
        <v>9226</v>
      </c>
      <c r="E5828" s="51" t="s">
        <v>9227</v>
      </c>
      <c r="F5828" s="51" t="s">
        <v>936</v>
      </c>
      <c r="G5828" s="51" t="s">
        <v>32225</v>
      </c>
      <c r="H5828" s="51" t="s">
        <v>35742</v>
      </c>
      <c r="I5828" s="59" t="s">
        <v>17058</v>
      </c>
      <c r="J5828" s="60">
        <v>3.25</v>
      </c>
      <c r="K5828" s="51" t="s">
        <v>35743</v>
      </c>
      <c r="L5828" s="51"/>
      <c r="M5828" s="51"/>
      <c r="N5828" s="51" t="s">
        <v>35752</v>
      </c>
      <c r="O5828" s="51" t="s">
        <v>52</v>
      </c>
      <c r="P5828" s="51"/>
      <c r="Q5828" s="51"/>
      <c r="R5828" s="51" t="s">
        <v>7816</v>
      </c>
      <c r="S5828" s="51" t="s">
        <v>7952</v>
      </c>
      <c r="T5828" s="11" t="str">
        <f t="shared" si="2"/>
        <v>Christina Whitney</v>
      </c>
      <c r="U5828" s="51" t="s">
        <v>80</v>
      </c>
      <c r="V5828" s="51" t="s">
        <v>35753</v>
      </c>
      <c r="W5828" s="51"/>
      <c r="X5828" s="51" t="s">
        <v>35746</v>
      </c>
      <c r="Y5828" s="51" t="s">
        <v>60</v>
      </c>
      <c r="Z5828" s="51" t="s">
        <v>60</v>
      </c>
      <c r="AA5828" s="51" t="s">
        <v>60</v>
      </c>
      <c r="AB5828" s="51" t="s">
        <v>60</v>
      </c>
      <c r="AC5828" s="51" t="s">
        <v>60</v>
      </c>
      <c r="AD5828" s="56" t="s">
        <v>35748</v>
      </c>
      <c r="AE5828" s="51" t="s">
        <v>35749</v>
      </c>
      <c r="AF5828" s="51" t="s">
        <v>35750</v>
      </c>
      <c r="AG5828" s="51" t="s">
        <v>9235</v>
      </c>
      <c r="AH5828" s="51" t="s">
        <v>654</v>
      </c>
      <c r="AI5828" s="51" t="s">
        <v>233</v>
      </c>
      <c r="AJ5828" s="51"/>
      <c r="AK5828" s="59"/>
      <c r="AL5828" s="59"/>
      <c r="AM5828" s="59"/>
      <c r="AN5828" s="59" t="s">
        <v>3244</v>
      </c>
      <c r="AO5828" s="59" t="s">
        <v>35751</v>
      </c>
      <c r="AP5828" s="67" t="s">
        <v>35750</v>
      </c>
      <c r="AQ5828" s="68">
        <v>480.0</v>
      </c>
    </row>
    <row r="5829">
      <c r="A5829" s="8" t="str">
        <f t="shared" si="1"/>
        <v>Kris Wilde</v>
      </c>
      <c r="B5829" s="51" t="s">
        <v>35754</v>
      </c>
      <c r="C5829" s="51" t="s">
        <v>27415</v>
      </c>
      <c r="D5829" s="2" t="s">
        <v>9324</v>
      </c>
      <c r="E5829" s="8" t="s">
        <v>35755</v>
      </c>
      <c r="F5829" s="8" t="s">
        <v>2304</v>
      </c>
      <c r="G5829" s="51" t="s">
        <v>32225</v>
      </c>
      <c r="H5829" s="8" t="s">
        <v>35756</v>
      </c>
      <c r="I5829" s="8" t="s">
        <v>49</v>
      </c>
      <c r="J5829" s="10" t="s">
        <v>33223</v>
      </c>
      <c r="K5829" s="8" t="s">
        <v>35757</v>
      </c>
      <c r="L5829" s="8"/>
      <c r="M5829" s="8"/>
      <c r="N5829" s="51" t="s">
        <v>35758</v>
      </c>
      <c r="O5829" s="51" t="s">
        <v>52</v>
      </c>
      <c r="P5829" s="51"/>
      <c r="Q5829" s="51"/>
      <c r="R5829" s="51" t="s">
        <v>4710</v>
      </c>
      <c r="S5829" s="51" t="s">
        <v>35759</v>
      </c>
      <c r="T5829" s="11" t="str">
        <f t="shared" si="2"/>
        <v>Kris Wilde</v>
      </c>
      <c r="U5829" s="51" t="s">
        <v>55</v>
      </c>
      <c r="V5829" s="51" t="s">
        <v>35760</v>
      </c>
      <c r="W5829" s="51" t="s">
        <v>35761</v>
      </c>
      <c r="X5829" s="8" t="s">
        <v>35762</v>
      </c>
      <c r="Y5829" s="51" t="s">
        <v>60</v>
      </c>
      <c r="Z5829" s="51" t="s">
        <v>60</v>
      </c>
      <c r="AA5829" s="51" t="s">
        <v>60</v>
      </c>
      <c r="AB5829" s="51" t="s">
        <v>60</v>
      </c>
      <c r="AC5829" s="51" t="s">
        <v>60</v>
      </c>
      <c r="AD5829" s="51" t="s">
        <v>60</v>
      </c>
      <c r="AE5829" s="51"/>
      <c r="AF5829" s="8" t="s">
        <v>35763</v>
      </c>
      <c r="AG5829" s="8" t="s">
        <v>9336</v>
      </c>
      <c r="AH5829" s="8" t="s">
        <v>4581</v>
      </c>
      <c r="AI5829" s="8" t="s">
        <v>66</v>
      </c>
      <c r="AJ5829" s="8"/>
      <c r="AK5829" s="8"/>
      <c r="AL5829" s="8"/>
      <c r="AM5829" s="8"/>
      <c r="AN5829" s="8" t="s">
        <v>26965</v>
      </c>
      <c r="AO5829" s="8" t="s">
        <v>35764</v>
      </c>
      <c r="AP5829" s="9" t="s">
        <v>35763</v>
      </c>
      <c r="AQ5829" s="11">
        <v>490.0</v>
      </c>
    </row>
    <row r="5830">
      <c r="A5830" s="8" t="str">
        <f t="shared" si="1"/>
        <v>DJ Wilde</v>
      </c>
      <c r="B5830" s="51" t="s">
        <v>35754</v>
      </c>
      <c r="C5830" s="51" t="s">
        <v>27415</v>
      </c>
      <c r="D5830" s="2" t="s">
        <v>9324</v>
      </c>
      <c r="E5830" s="8" t="s">
        <v>35755</v>
      </c>
      <c r="F5830" s="8" t="s">
        <v>2304</v>
      </c>
      <c r="G5830" s="51" t="s">
        <v>32225</v>
      </c>
      <c r="H5830" s="8" t="s">
        <v>35756</v>
      </c>
      <c r="I5830" s="8" t="s">
        <v>49</v>
      </c>
      <c r="J5830" s="10" t="s">
        <v>33223</v>
      </c>
      <c r="K5830" s="8" t="s">
        <v>35757</v>
      </c>
      <c r="L5830" s="8"/>
      <c r="M5830" s="8"/>
      <c r="N5830" s="51" t="s">
        <v>35765</v>
      </c>
      <c r="O5830" s="51" t="s">
        <v>52</v>
      </c>
      <c r="P5830" s="51"/>
      <c r="Q5830" s="51"/>
      <c r="R5830" s="51" t="s">
        <v>628</v>
      </c>
      <c r="S5830" s="51" t="s">
        <v>35759</v>
      </c>
      <c r="T5830" s="11" t="str">
        <f t="shared" si="2"/>
        <v>DJ Wilde</v>
      </c>
      <c r="U5830" s="51" t="s">
        <v>106</v>
      </c>
      <c r="V5830" s="51" t="s">
        <v>35766</v>
      </c>
      <c r="W5830" s="51" t="s">
        <v>35767</v>
      </c>
      <c r="X5830" s="8" t="s">
        <v>35762</v>
      </c>
      <c r="Y5830" s="51" t="s">
        <v>60</v>
      </c>
      <c r="Z5830" s="56" t="s">
        <v>35768</v>
      </c>
      <c r="AA5830" s="51" t="s">
        <v>60</v>
      </c>
      <c r="AB5830" s="56" t="s">
        <v>35769</v>
      </c>
      <c r="AC5830" s="51" t="s">
        <v>60</v>
      </c>
      <c r="AD5830" s="56" t="s">
        <v>35770</v>
      </c>
      <c r="AE5830" s="51" t="s">
        <v>35771</v>
      </c>
      <c r="AF5830" s="8" t="s">
        <v>35763</v>
      </c>
      <c r="AG5830" s="8" t="s">
        <v>9336</v>
      </c>
      <c r="AH5830" s="8" t="s">
        <v>4581</v>
      </c>
      <c r="AI5830" s="8" t="s">
        <v>66</v>
      </c>
      <c r="AJ5830" s="8"/>
      <c r="AK5830" s="8"/>
      <c r="AL5830" s="8"/>
      <c r="AM5830" s="8"/>
      <c r="AN5830" s="8" t="s">
        <v>26965</v>
      </c>
      <c r="AO5830" s="8" t="s">
        <v>35764</v>
      </c>
      <c r="AP5830" s="9" t="s">
        <v>35763</v>
      </c>
      <c r="AQ5830" s="11">
        <v>490.0</v>
      </c>
    </row>
    <row r="5831">
      <c r="A5831" s="8" t="str">
        <f t="shared" si="1"/>
        <v>Tanner Graham</v>
      </c>
      <c r="B5831" s="51" t="s">
        <v>35772</v>
      </c>
      <c r="C5831" s="51" t="s">
        <v>32758</v>
      </c>
      <c r="D5831" s="2" t="s">
        <v>9870</v>
      </c>
      <c r="E5831" s="8" t="s">
        <v>6561</v>
      </c>
      <c r="F5831" s="8" t="s">
        <v>46</v>
      </c>
      <c r="G5831" s="51" t="s">
        <v>32225</v>
      </c>
      <c r="H5831" s="8" t="s">
        <v>35773</v>
      </c>
      <c r="I5831" s="8" t="s">
        <v>2373</v>
      </c>
      <c r="J5831" s="10">
        <v>3.72</v>
      </c>
      <c r="K5831" s="8" t="s">
        <v>35774</v>
      </c>
      <c r="L5831" s="8"/>
      <c r="M5831" s="8"/>
      <c r="N5831" s="51" t="s">
        <v>35775</v>
      </c>
      <c r="O5831" s="51" t="s">
        <v>52</v>
      </c>
      <c r="P5831" s="51"/>
      <c r="Q5831" s="51"/>
      <c r="R5831" s="51" t="s">
        <v>484</v>
      </c>
      <c r="S5831" s="51" t="s">
        <v>2377</v>
      </c>
      <c r="T5831" s="11" t="str">
        <f t="shared" si="2"/>
        <v>Tanner Graham</v>
      </c>
      <c r="U5831" s="51" t="s">
        <v>55</v>
      </c>
      <c r="V5831" s="51" t="s">
        <v>35776</v>
      </c>
      <c r="W5831" s="51" t="s">
        <v>35777</v>
      </c>
      <c r="X5831" s="8" t="s">
        <v>35778</v>
      </c>
      <c r="Y5831" s="51" t="s">
        <v>60</v>
      </c>
      <c r="Z5831" s="56" t="s">
        <v>10083</v>
      </c>
      <c r="AA5831" s="51" t="s">
        <v>60</v>
      </c>
      <c r="AB5831" s="56" t="s">
        <v>10085</v>
      </c>
      <c r="AC5831" s="51" t="s">
        <v>60</v>
      </c>
      <c r="AD5831" s="51" t="s">
        <v>60</v>
      </c>
      <c r="AE5831" s="51" t="s">
        <v>35779</v>
      </c>
      <c r="AF5831" s="8" t="s">
        <v>35780</v>
      </c>
      <c r="AG5831" s="8" t="s">
        <v>9883</v>
      </c>
      <c r="AH5831" s="8" t="s">
        <v>352</v>
      </c>
      <c r="AI5831" s="8" t="s">
        <v>233</v>
      </c>
      <c r="AJ5831" s="8"/>
      <c r="AK5831" s="8" t="s">
        <v>3727</v>
      </c>
      <c r="AL5831" s="8" t="s">
        <v>35781</v>
      </c>
      <c r="AM5831" s="8" t="s">
        <v>6295</v>
      </c>
      <c r="AN5831" s="8" t="s">
        <v>35782</v>
      </c>
      <c r="AO5831" s="8" t="s">
        <v>35783</v>
      </c>
      <c r="AP5831" s="9" t="s">
        <v>35780</v>
      </c>
      <c r="AQ5831" s="11">
        <v>1554.0</v>
      </c>
    </row>
    <row r="5832">
      <c r="A5832" s="8" t="str">
        <f t="shared" si="1"/>
        <v>Cornell Sneed</v>
      </c>
      <c r="B5832" s="51" t="s">
        <v>35772</v>
      </c>
      <c r="C5832" s="51" t="s">
        <v>32758</v>
      </c>
      <c r="D5832" s="2" t="s">
        <v>9870</v>
      </c>
      <c r="E5832" s="8" t="s">
        <v>6561</v>
      </c>
      <c r="F5832" s="8" t="s">
        <v>46</v>
      </c>
      <c r="G5832" s="51" t="s">
        <v>32225</v>
      </c>
      <c r="H5832" s="8" t="s">
        <v>35773</v>
      </c>
      <c r="I5832" s="8" t="s">
        <v>2373</v>
      </c>
      <c r="J5832" s="10">
        <v>3.72</v>
      </c>
      <c r="K5832" s="8" t="s">
        <v>35774</v>
      </c>
      <c r="L5832" s="8"/>
      <c r="M5832" s="8"/>
      <c r="N5832" s="51" t="s">
        <v>35784</v>
      </c>
      <c r="O5832" s="51" t="s">
        <v>52</v>
      </c>
      <c r="P5832" s="51"/>
      <c r="Q5832" s="51"/>
      <c r="R5832" s="51" t="s">
        <v>35785</v>
      </c>
      <c r="S5832" s="51" t="s">
        <v>35786</v>
      </c>
      <c r="T5832" s="11" t="str">
        <f t="shared" si="2"/>
        <v>Cornell Sneed</v>
      </c>
      <c r="U5832" s="51" t="s">
        <v>160</v>
      </c>
      <c r="V5832" s="51" t="s">
        <v>35787</v>
      </c>
      <c r="W5832" s="51"/>
      <c r="X5832" s="8" t="s">
        <v>35778</v>
      </c>
      <c r="Y5832" s="51" t="s">
        <v>60</v>
      </c>
      <c r="Z5832" s="51" t="s">
        <v>60</v>
      </c>
      <c r="AA5832" s="51" t="s">
        <v>60</v>
      </c>
      <c r="AB5832" s="51" t="s">
        <v>60</v>
      </c>
      <c r="AC5832" s="51" t="s">
        <v>60</v>
      </c>
      <c r="AD5832" s="51" t="s">
        <v>60</v>
      </c>
      <c r="AE5832" s="51" t="s">
        <v>35779</v>
      </c>
      <c r="AF5832" s="8" t="s">
        <v>35780</v>
      </c>
      <c r="AG5832" s="8" t="s">
        <v>9883</v>
      </c>
      <c r="AH5832" s="8" t="s">
        <v>352</v>
      </c>
      <c r="AI5832" s="8" t="s">
        <v>233</v>
      </c>
      <c r="AJ5832" s="8"/>
      <c r="AK5832" s="8" t="s">
        <v>3727</v>
      </c>
      <c r="AL5832" s="8" t="s">
        <v>35781</v>
      </c>
      <c r="AM5832" s="8" t="s">
        <v>6295</v>
      </c>
      <c r="AN5832" s="8" t="s">
        <v>35782</v>
      </c>
      <c r="AO5832" s="8" t="s">
        <v>35783</v>
      </c>
      <c r="AP5832" s="9" t="s">
        <v>35780</v>
      </c>
      <c r="AQ5832" s="11">
        <v>1554.0</v>
      </c>
    </row>
    <row r="5833">
      <c r="A5833" s="8" t="str">
        <f t="shared" si="1"/>
        <v>Benny Morgan</v>
      </c>
      <c r="B5833" s="51" t="s">
        <v>35788</v>
      </c>
      <c r="C5833" s="51" t="s">
        <v>32758</v>
      </c>
      <c r="D5833" s="2" t="s">
        <v>9870</v>
      </c>
      <c r="E5833" s="8" t="s">
        <v>6561</v>
      </c>
      <c r="F5833" s="8" t="s">
        <v>46</v>
      </c>
      <c r="G5833" s="51" t="s">
        <v>32225</v>
      </c>
      <c r="H5833" s="8" t="s">
        <v>35789</v>
      </c>
      <c r="I5833" s="8" t="s">
        <v>49</v>
      </c>
      <c r="J5833" s="10">
        <v>3.65</v>
      </c>
      <c r="K5833" s="8" t="s">
        <v>35790</v>
      </c>
      <c r="L5833" s="8"/>
      <c r="M5833" s="8"/>
      <c r="N5833" s="51" t="s">
        <v>35791</v>
      </c>
      <c r="O5833" s="51" t="s">
        <v>52</v>
      </c>
      <c r="P5833" s="51"/>
      <c r="Q5833" s="51"/>
      <c r="R5833" s="8" t="s">
        <v>35792</v>
      </c>
      <c r="S5833" s="8" t="s">
        <v>2196</v>
      </c>
      <c r="T5833" s="11" t="str">
        <f t="shared" si="2"/>
        <v>Benny Morgan</v>
      </c>
      <c r="U5833" s="8" t="s">
        <v>311</v>
      </c>
      <c r="V5833" s="51" t="s">
        <v>35793</v>
      </c>
      <c r="W5833" s="51"/>
      <c r="X5833" s="8" t="s">
        <v>35794</v>
      </c>
      <c r="Y5833" s="51" t="s">
        <v>60</v>
      </c>
      <c r="Z5833" s="56" t="s">
        <v>35768</v>
      </c>
      <c r="AA5833" s="51" t="s">
        <v>60</v>
      </c>
      <c r="AB5833" s="56" t="s">
        <v>35769</v>
      </c>
      <c r="AC5833" s="51" t="s">
        <v>60</v>
      </c>
      <c r="AD5833" s="56" t="s">
        <v>35770</v>
      </c>
      <c r="AE5833" s="51" t="s">
        <v>35795</v>
      </c>
      <c r="AF5833" s="8" t="s">
        <v>35796</v>
      </c>
      <c r="AG5833" s="8" t="s">
        <v>9883</v>
      </c>
      <c r="AH5833" s="8" t="s">
        <v>352</v>
      </c>
      <c r="AI5833" s="8" t="s">
        <v>233</v>
      </c>
      <c r="AJ5833" s="8"/>
      <c r="AK5833" s="8" t="s">
        <v>4544</v>
      </c>
      <c r="AL5833" s="8" t="s">
        <v>1216</v>
      </c>
      <c r="AM5833" s="8" t="s">
        <v>9236</v>
      </c>
      <c r="AN5833" s="8" t="s">
        <v>35797</v>
      </c>
      <c r="AO5833" s="8" t="s">
        <v>35798</v>
      </c>
      <c r="AP5833" s="9" t="s">
        <v>35796</v>
      </c>
      <c r="AQ5833" s="11">
        <v>1048.0</v>
      </c>
    </row>
    <row r="5834">
      <c r="A5834" s="8" t="str">
        <f t="shared" si="1"/>
        <v>John Sparks</v>
      </c>
      <c r="B5834" s="51" t="s">
        <v>35788</v>
      </c>
      <c r="C5834" s="51" t="s">
        <v>32758</v>
      </c>
      <c r="D5834" s="2" t="s">
        <v>9870</v>
      </c>
      <c r="E5834" s="8" t="s">
        <v>6561</v>
      </c>
      <c r="F5834" s="8" t="s">
        <v>46</v>
      </c>
      <c r="G5834" s="51" t="s">
        <v>32225</v>
      </c>
      <c r="H5834" s="8" t="s">
        <v>35789</v>
      </c>
      <c r="I5834" s="8" t="s">
        <v>49</v>
      </c>
      <c r="J5834" s="10">
        <v>3.65</v>
      </c>
      <c r="K5834" s="8" t="s">
        <v>35790</v>
      </c>
      <c r="L5834" s="8"/>
      <c r="M5834" s="8"/>
      <c r="N5834" s="51" t="s">
        <v>35799</v>
      </c>
      <c r="O5834" s="51" t="s">
        <v>52</v>
      </c>
      <c r="P5834" s="51"/>
      <c r="Q5834" s="51"/>
      <c r="R5834" s="51" t="s">
        <v>1997</v>
      </c>
      <c r="S5834" s="51" t="s">
        <v>4027</v>
      </c>
      <c r="T5834" s="11" t="str">
        <f t="shared" si="2"/>
        <v>John Sparks</v>
      </c>
      <c r="U5834" s="51" t="s">
        <v>160</v>
      </c>
      <c r="V5834" s="51" t="s">
        <v>35800</v>
      </c>
      <c r="W5834" s="51" t="s">
        <v>35801</v>
      </c>
      <c r="X5834" s="8" t="s">
        <v>35794</v>
      </c>
      <c r="Y5834" s="51" t="s">
        <v>60</v>
      </c>
      <c r="Z5834" s="56" t="s">
        <v>35768</v>
      </c>
      <c r="AA5834" s="51" t="s">
        <v>60</v>
      </c>
      <c r="AB5834" s="51" t="s">
        <v>60</v>
      </c>
      <c r="AC5834" s="51" t="s">
        <v>60</v>
      </c>
      <c r="AD5834" s="56" t="s">
        <v>35770</v>
      </c>
      <c r="AE5834" s="51" t="s">
        <v>35795</v>
      </c>
      <c r="AF5834" s="8" t="s">
        <v>35796</v>
      </c>
      <c r="AG5834" s="8" t="s">
        <v>9883</v>
      </c>
      <c r="AH5834" s="8" t="s">
        <v>352</v>
      </c>
      <c r="AI5834" s="8" t="s">
        <v>233</v>
      </c>
      <c r="AJ5834" s="8"/>
      <c r="AK5834" s="8" t="s">
        <v>4544</v>
      </c>
      <c r="AL5834" s="8" t="s">
        <v>1216</v>
      </c>
      <c r="AM5834" s="8" t="s">
        <v>9236</v>
      </c>
      <c r="AN5834" s="8" t="s">
        <v>35797</v>
      </c>
      <c r="AO5834" s="8" t="s">
        <v>35798</v>
      </c>
      <c r="AP5834" s="9" t="s">
        <v>35796</v>
      </c>
      <c r="AQ5834" s="28">
        <v>1048.0</v>
      </c>
    </row>
    <row r="5835">
      <c r="A5835" s="8" t="str">
        <f t="shared" si="1"/>
        <v>Rusty Shealy</v>
      </c>
      <c r="B5835" s="51" t="s">
        <v>35788</v>
      </c>
      <c r="C5835" s="51" t="s">
        <v>32758</v>
      </c>
      <c r="D5835" s="2" t="s">
        <v>9870</v>
      </c>
      <c r="E5835" s="8" t="s">
        <v>6561</v>
      </c>
      <c r="F5835" s="8" t="s">
        <v>46</v>
      </c>
      <c r="G5835" s="51" t="s">
        <v>32225</v>
      </c>
      <c r="H5835" s="8" t="s">
        <v>35789</v>
      </c>
      <c r="I5835" s="8" t="s">
        <v>49</v>
      </c>
      <c r="J5835" s="10">
        <v>3.65</v>
      </c>
      <c r="K5835" s="8" t="s">
        <v>35790</v>
      </c>
      <c r="L5835" s="8"/>
      <c r="M5835" s="8"/>
      <c r="N5835" s="51" t="s">
        <v>35802</v>
      </c>
      <c r="O5835" s="51" t="s">
        <v>52</v>
      </c>
      <c r="P5835" s="51"/>
      <c r="Q5835" s="51"/>
      <c r="R5835" s="51" t="s">
        <v>35803</v>
      </c>
      <c r="S5835" s="51" t="s">
        <v>35804</v>
      </c>
      <c r="T5835" s="11" t="str">
        <f t="shared" si="2"/>
        <v>Rusty Shealy</v>
      </c>
      <c r="U5835" s="51" t="s">
        <v>247</v>
      </c>
      <c r="V5835" s="51"/>
      <c r="W5835" s="51"/>
      <c r="X5835" s="8" t="s">
        <v>35794</v>
      </c>
      <c r="Y5835" s="51" t="s">
        <v>60</v>
      </c>
      <c r="Z5835" s="56" t="s">
        <v>35768</v>
      </c>
      <c r="AA5835" s="51" t="s">
        <v>60</v>
      </c>
      <c r="AB5835" s="51" t="s">
        <v>60</v>
      </c>
      <c r="AC5835" s="51" t="s">
        <v>60</v>
      </c>
      <c r="AD5835" s="56" t="s">
        <v>35770</v>
      </c>
      <c r="AE5835" s="51" t="s">
        <v>35795</v>
      </c>
      <c r="AF5835" s="8" t="s">
        <v>35796</v>
      </c>
      <c r="AG5835" s="8" t="s">
        <v>9883</v>
      </c>
      <c r="AH5835" s="8" t="s">
        <v>352</v>
      </c>
      <c r="AI5835" s="8" t="s">
        <v>233</v>
      </c>
      <c r="AJ5835" s="8"/>
      <c r="AK5835" s="8" t="s">
        <v>4544</v>
      </c>
      <c r="AL5835" s="8" t="s">
        <v>1216</v>
      </c>
      <c r="AM5835" s="8" t="s">
        <v>9236</v>
      </c>
      <c r="AN5835" s="8" t="s">
        <v>35797</v>
      </c>
      <c r="AO5835" s="8" t="s">
        <v>35798</v>
      </c>
      <c r="AP5835" s="9" t="s">
        <v>35796</v>
      </c>
      <c r="AQ5835" s="28">
        <v>1048.0</v>
      </c>
    </row>
    <row r="5836">
      <c r="A5836" s="8" t="str">
        <f t="shared" si="1"/>
        <v>Michael Parrish</v>
      </c>
      <c r="B5836" s="8" t="s">
        <v>35788</v>
      </c>
      <c r="C5836" s="51" t="s">
        <v>32758</v>
      </c>
      <c r="D5836" s="2" t="s">
        <v>9870</v>
      </c>
      <c r="E5836" s="51" t="s">
        <v>6561</v>
      </c>
      <c r="F5836" s="51" t="s">
        <v>46</v>
      </c>
      <c r="G5836" s="51" t="s">
        <v>32225</v>
      </c>
      <c r="H5836" s="51" t="s">
        <v>35789</v>
      </c>
      <c r="I5836" s="59" t="s">
        <v>49</v>
      </c>
      <c r="J5836" s="60">
        <v>3.65</v>
      </c>
      <c r="K5836" s="51" t="s">
        <v>35790</v>
      </c>
      <c r="L5836" s="51"/>
      <c r="M5836" s="51"/>
      <c r="N5836" s="51" t="s">
        <v>35805</v>
      </c>
      <c r="O5836" s="51" t="s">
        <v>52</v>
      </c>
      <c r="P5836" s="51"/>
      <c r="Q5836" s="51"/>
      <c r="R5836" s="51" t="s">
        <v>731</v>
      </c>
      <c r="S5836" s="51" t="s">
        <v>35806</v>
      </c>
      <c r="T5836" s="11" t="str">
        <f t="shared" si="2"/>
        <v>Michael Parrish</v>
      </c>
      <c r="U5836" s="51" t="s">
        <v>80</v>
      </c>
      <c r="V5836" s="51" t="s">
        <v>35807</v>
      </c>
      <c r="W5836" s="51"/>
      <c r="X5836" s="51" t="s">
        <v>35794</v>
      </c>
      <c r="Y5836" s="51" t="s">
        <v>60</v>
      </c>
      <c r="Z5836" s="56" t="s">
        <v>35768</v>
      </c>
      <c r="AA5836" s="51" t="s">
        <v>60</v>
      </c>
      <c r="AB5836" s="56" t="s">
        <v>35769</v>
      </c>
      <c r="AC5836" s="51" t="s">
        <v>60</v>
      </c>
      <c r="AD5836" s="56" t="s">
        <v>35770</v>
      </c>
      <c r="AE5836" s="51" t="s">
        <v>35795</v>
      </c>
      <c r="AF5836" s="51" t="s">
        <v>35796</v>
      </c>
      <c r="AG5836" s="51" t="s">
        <v>9883</v>
      </c>
      <c r="AH5836" s="51" t="s">
        <v>352</v>
      </c>
      <c r="AI5836" s="51" t="s">
        <v>233</v>
      </c>
      <c r="AJ5836" s="51"/>
      <c r="AK5836" s="59" t="s">
        <v>4544</v>
      </c>
      <c r="AL5836" s="59" t="s">
        <v>1216</v>
      </c>
      <c r="AM5836" s="59" t="s">
        <v>9236</v>
      </c>
      <c r="AN5836" s="59" t="s">
        <v>35797</v>
      </c>
      <c r="AO5836" s="59" t="s">
        <v>35798</v>
      </c>
      <c r="AP5836" s="2" t="s">
        <v>35796</v>
      </c>
      <c r="AQ5836" s="114">
        <v>1048.0</v>
      </c>
    </row>
    <row r="5837">
      <c r="A5837" s="8" t="str">
        <f t="shared" si="1"/>
        <v>Milton Bell</v>
      </c>
      <c r="B5837" s="51" t="s">
        <v>35808</v>
      </c>
      <c r="C5837" s="51" t="s">
        <v>27415</v>
      </c>
      <c r="D5837" s="2" t="s">
        <v>9870</v>
      </c>
      <c r="E5837" s="8" t="s">
        <v>31940</v>
      </c>
      <c r="F5837" s="8" t="s">
        <v>46</v>
      </c>
      <c r="G5837" s="51" t="s">
        <v>32225</v>
      </c>
      <c r="H5837" s="8" t="s">
        <v>35809</v>
      </c>
      <c r="I5837" s="8" t="s">
        <v>219</v>
      </c>
      <c r="J5837" s="10">
        <v>2.57</v>
      </c>
      <c r="K5837" s="8" t="s">
        <v>35810</v>
      </c>
      <c r="L5837" s="8"/>
      <c r="M5837" s="8"/>
      <c r="N5837" s="51" t="s">
        <v>35811</v>
      </c>
      <c r="O5837" s="51" t="s">
        <v>52</v>
      </c>
      <c r="P5837" s="51"/>
      <c r="Q5837" s="51"/>
      <c r="R5837" s="51" t="s">
        <v>496</v>
      </c>
      <c r="S5837" s="51" t="s">
        <v>6517</v>
      </c>
      <c r="T5837" s="11" t="str">
        <f t="shared" si="2"/>
        <v>Milton Bell</v>
      </c>
      <c r="U5837" s="51" t="s">
        <v>55</v>
      </c>
      <c r="V5837" s="51" t="s">
        <v>35812</v>
      </c>
      <c r="W5837" s="51" t="s">
        <v>35813</v>
      </c>
      <c r="X5837" s="8" t="s">
        <v>35814</v>
      </c>
      <c r="Y5837" s="51" t="s">
        <v>60</v>
      </c>
      <c r="Z5837" s="51" t="s">
        <v>60</v>
      </c>
      <c r="AA5837" s="56" t="s">
        <v>35815</v>
      </c>
      <c r="AB5837" s="51" t="s">
        <v>60</v>
      </c>
      <c r="AC5837" s="51" t="s">
        <v>60</v>
      </c>
      <c r="AD5837" s="51" t="s">
        <v>60</v>
      </c>
      <c r="AE5837" s="51" t="s">
        <v>35816</v>
      </c>
      <c r="AF5837" s="8" t="s">
        <v>35817</v>
      </c>
      <c r="AG5837" s="8" t="s">
        <v>9883</v>
      </c>
      <c r="AH5837" s="8" t="s">
        <v>232</v>
      </c>
      <c r="AI5837" s="8" t="s">
        <v>233</v>
      </c>
      <c r="AJ5837" s="8" t="s">
        <v>67</v>
      </c>
      <c r="AK5837" s="8"/>
      <c r="AL5837" s="8"/>
      <c r="AM5837" s="8"/>
      <c r="AN5837" s="8" t="s">
        <v>35818</v>
      </c>
      <c r="AO5837" s="8" t="s">
        <v>35819</v>
      </c>
      <c r="AP5837" s="9" t="s">
        <v>35817</v>
      </c>
      <c r="AQ5837" s="11">
        <v>754.0</v>
      </c>
    </row>
    <row r="5838">
      <c r="A5838" s="8" t="str">
        <f t="shared" si="1"/>
        <v>Jannai Maxwell</v>
      </c>
      <c r="B5838" s="8" t="s">
        <v>35820</v>
      </c>
      <c r="C5838" s="51" t="s">
        <v>35821</v>
      </c>
      <c r="D5838" s="9" t="s">
        <v>9870</v>
      </c>
      <c r="E5838" s="8" t="s">
        <v>10140</v>
      </c>
      <c r="F5838" s="8" t="s">
        <v>46</v>
      </c>
      <c r="G5838" s="51" t="s">
        <v>32225</v>
      </c>
      <c r="H5838" s="8" t="s">
        <v>35822</v>
      </c>
      <c r="I5838" s="13" t="s">
        <v>2373</v>
      </c>
      <c r="J5838" s="75" t="s">
        <v>35823</v>
      </c>
      <c r="K5838" s="8" t="s">
        <v>35824</v>
      </c>
      <c r="L5838" s="8"/>
      <c r="M5838" s="8"/>
      <c r="N5838" s="51" t="s">
        <v>35825</v>
      </c>
      <c r="O5838" s="51" t="s">
        <v>52</v>
      </c>
      <c r="P5838" s="8" t="s">
        <v>490</v>
      </c>
      <c r="Q5838" s="8"/>
      <c r="R5838" s="8" t="s">
        <v>35826</v>
      </c>
      <c r="S5838" s="8" t="s">
        <v>17778</v>
      </c>
      <c r="T5838" s="11" t="str">
        <f t="shared" si="2"/>
        <v>Jannai Maxwell</v>
      </c>
      <c r="U5838" s="51" t="s">
        <v>3733</v>
      </c>
      <c r="V5838" s="8" t="s">
        <v>35827</v>
      </c>
      <c r="W5838" s="8" t="s">
        <v>35828</v>
      </c>
      <c r="X5838" s="8" t="s">
        <v>35829</v>
      </c>
      <c r="Y5838" s="51" t="s">
        <v>60</v>
      </c>
      <c r="Z5838" s="56" t="s">
        <v>35830</v>
      </c>
      <c r="AA5838" s="51" t="s">
        <v>60</v>
      </c>
      <c r="AB5838" s="51" t="s">
        <v>60</v>
      </c>
      <c r="AC5838" s="51" t="s">
        <v>60</v>
      </c>
      <c r="AD5838" s="51" t="s">
        <v>60</v>
      </c>
      <c r="AE5838" s="8"/>
      <c r="AF5838" s="8" t="s">
        <v>35831</v>
      </c>
      <c r="AG5838" s="8" t="s">
        <v>9883</v>
      </c>
      <c r="AH5838" s="13" t="s">
        <v>232</v>
      </c>
      <c r="AI5838" s="8" t="s">
        <v>233</v>
      </c>
      <c r="AJ5838" s="8"/>
      <c r="AK5838" s="8" t="s">
        <v>14153</v>
      </c>
      <c r="AL5838" s="8" t="s">
        <v>35832</v>
      </c>
      <c r="AM5838" s="8" t="s">
        <v>5080</v>
      </c>
      <c r="AN5838" s="8" t="s">
        <v>49</v>
      </c>
      <c r="AO5838" s="8" t="s">
        <v>35833</v>
      </c>
      <c r="AP5838" s="9" t="s">
        <v>35831</v>
      </c>
      <c r="AQ5838" s="11">
        <v>737.0</v>
      </c>
    </row>
    <row r="5839">
      <c r="A5839" s="8" t="str">
        <f t="shared" si="1"/>
        <v>HC Peyton has been removed. </v>
      </c>
      <c r="B5839" s="8" t="s">
        <v>35820</v>
      </c>
      <c r="C5839" s="51" t="s">
        <v>35821</v>
      </c>
      <c r="D5839" s="9" t="s">
        <v>9870</v>
      </c>
      <c r="E5839" s="8" t="s">
        <v>10140</v>
      </c>
      <c r="F5839" s="8" t="s">
        <v>46</v>
      </c>
      <c r="G5839" s="51" t="s">
        <v>32225</v>
      </c>
      <c r="H5839" s="8" t="s">
        <v>35822</v>
      </c>
      <c r="I5839" s="13" t="s">
        <v>2373</v>
      </c>
      <c r="J5839" s="75" t="s">
        <v>35823</v>
      </c>
      <c r="K5839" s="8" t="s">
        <v>35824</v>
      </c>
      <c r="L5839" s="8"/>
      <c r="M5839" s="8"/>
      <c r="N5839" s="8" t="s">
        <v>35834</v>
      </c>
      <c r="O5839" s="51" t="s">
        <v>52</v>
      </c>
      <c r="P5839" s="8"/>
      <c r="Q5839" s="8" t="s">
        <v>277</v>
      </c>
      <c r="R5839" s="8" t="s">
        <v>35835</v>
      </c>
      <c r="S5839" s="8"/>
      <c r="T5839" s="11" t="str">
        <f t="shared" si="2"/>
        <v>HC Peyton has been removed. </v>
      </c>
      <c r="U5839" s="8"/>
      <c r="V5839" s="8"/>
      <c r="W5839" s="8"/>
      <c r="X5839" s="8" t="s">
        <v>35829</v>
      </c>
      <c r="Y5839" s="8" t="s">
        <v>60</v>
      </c>
      <c r="Z5839" s="12" t="s">
        <v>35836</v>
      </c>
      <c r="AA5839" s="12" t="s">
        <v>35837</v>
      </c>
      <c r="AB5839" s="8" t="s">
        <v>60</v>
      </c>
      <c r="AC5839" s="8" t="s">
        <v>60</v>
      </c>
      <c r="AD5839" s="12" t="s">
        <v>35838</v>
      </c>
      <c r="AE5839" s="8"/>
      <c r="AF5839" s="8" t="s">
        <v>35831</v>
      </c>
      <c r="AG5839" s="8" t="s">
        <v>9883</v>
      </c>
      <c r="AH5839" s="13" t="s">
        <v>232</v>
      </c>
      <c r="AI5839" s="8" t="s">
        <v>233</v>
      </c>
      <c r="AJ5839" s="8"/>
      <c r="AK5839" s="8" t="s">
        <v>14153</v>
      </c>
      <c r="AL5839" s="8" t="s">
        <v>35832</v>
      </c>
      <c r="AM5839" s="8" t="s">
        <v>5080</v>
      </c>
      <c r="AN5839" s="8" t="s">
        <v>49</v>
      </c>
      <c r="AO5839" s="8" t="s">
        <v>35833</v>
      </c>
      <c r="AP5839" s="9" t="s">
        <v>35831</v>
      </c>
      <c r="AQ5839" s="11">
        <v>737.0</v>
      </c>
    </row>
    <row r="5840">
      <c r="A5840" s="8" t="str">
        <f t="shared" si="1"/>
        <v>Jeffrey Hughes</v>
      </c>
      <c r="B5840" s="51" t="s">
        <v>35839</v>
      </c>
      <c r="C5840" s="51" t="s">
        <v>27415</v>
      </c>
      <c r="D5840" s="2" t="s">
        <v>9870</v>
      </c>
      <c r="E5840" s="8" t="s">
        <v>35840</v>
      </c>
      <c r="F5840" s="8" t="s">
        <v>46</v>
      </c>
      <c r="G5840" s="51" t="s">
        <v>32225</v>
      </c>
      <c r="H5840" s="8" t="s">
        <v>35841</v>
      </c>
      <c r="I5840" s="8" t="s">
        <v>16627</v>
      </c>
      <c r="J5840" s="10">
        <v>2.0</v>
      </c>
      <c r="K5840" s="8" t="s">
        <v>35842</v>
      </c>
      <c r="L5840" s="8"/>
      <c r="M5840" s="8"/>
      <c r="N5840" s="51" t="s">
        <v>35843</v>
      </c>
      <c r="O5840" s="51" t="s">
        <v>52</v>
      </c>
      <c r="P5840" s="51"/>
      <c r="Q5840" s="51"/>
      <c r="R5840" s="51" t="s">
        <v>6911</v>
      </c>
      <c r="S5840" s="51" t="s">
        <v>9129</v>
      </c>
      <c r="T5840" s="11" t="str">
        <f t="shared" si="2"/>
        <v>Jeffrey Hughes</v>
      </c>
      <c r="U5840" s="51" t="s">
        <v>55</v>
      </c>
      <c r="V5840" s="51" t="s">
        <v>35844</v>
      </c>
      <c r="W5840" s="51" t="s">
        <v>35845</v>
      </c>
      <c r="X5840" s="8" t="s">
        <v>35846</v>
      </c>
      <c r="Y5840" s="51" t="s">
        <v>60</v>
      </c>
      <c r="Z5840" s="51" t="s">
        <v>60</v>
      </c>
      <c r="AA5840" s="51" t="s">
        <v>60</v>
      </c>
      <c r="AB5840" s="51" t="s">
        <v>60</v>
      </c>
      <c r="AC5840" s="51" t="s">
        <v>60</v>
      </c>
      <c r="AD5840" s="51" t="s">
        <v>60</v>
      </c>
      <c r="AE5840" s="56" t="s">
        <v>35847</v>
      </c>
      <c r="AF5840" s="8" t="s">
        <v>35848</v>
      </c>
      <c r="AG5840" s="8" t="s">
        <v>9883</v>
      </c>
      <c r="AH5840" s="8" t="s">
        <v>4581</v>
      </c>
      <c r="AI5840" s="8" t="s">
        <v>233</v>
      </c>
      <c r="AJ5840" s="8" t="s">
        <v>67</v>
      </c>
      <c r="AK5840" s="8"/>
      <c r="AL5840" s="8"/>
      <c r="AM5840" s="8"/>
      <c r="AN5840" s="8" t="s">
        <v>27492</v>
      </c>
      <c r="AO5840" s="8" t="s">
        <v>35849</v>
      </c>
      <c r="AP5840" s="9" t="s">
        <v>35848</v>
      </c>
      <c r="AQ5840" s="11">
        <v>415.0</v>
      </c>
    </row>
    <row r="5841">
      <c r="A5841" s="8" t="str">
        <f t="shared" si="1"/>
        <v>Alex Glover</v>
      </c>
      <c r="B5841" s="51" t="s">
        <v>35850</v>
      </c>
      <c r="C5841" s="51" t="s">
        <v>34939</v>
      </c>
      <c r="D5841" s="2" t="s">
        <v>10221</v>
      </c>
      <c r="E5841" s="8" t="s">
        <v>1400</v>
      </c>
      <c r="F5841" s="8" t="s">
        <v>3309</v>
      </c>
      <c r="G5841" s="51" t="s">
        <v>32225</v>
      </c>
      <c r="H5841" s="8" t="s">
        <v>35851</v>
      </c>
      <c r="I5841" s="8" t="s">
        <v>49</v>
      </c>
      <c r="J5841" s="10">
        <v>3.21</v>
      </c>
      <c r="K5841" s="8" t="s">
        <v>35852</v>
      </c>
      <c r="L5841" s="8"/>
      <c r="M5841" s="8"/>
      <c r="N5841" s="51" t="s">
        <v>35853</v>
      </c>
      <c r="O5841" s="51" t="s">
        <v>52</v>
      </c>
      <c r="P5841" s="51" t="s">
        <v>490</v>
      </c>
      <c r="Q5841" s="51"/>
      <c r="R5841" s="51" t="s">
        <v>766</v>
      </c>
      <c r="S5841" s="51" t="s">
        <v>5089</v>
      </c>
      <c r="T5841" s="11" t="str">
        <f t="shared" si="2"/>
        <v>Alex Glover</v>
      </c>
      <c r="U5841" s="51" t="s">
        <v>55</v>
      </c>
      <c r="V5841" s="51" t="s">
        <v>35854</v>
      </c>
      <c r="W5841" s="51" t="s">
        <v>35855</v>
      </c>
      <c r="X5841" s="8" t="s">
        <v>35856</v>
      </c>
      <c r="Y5841" s="56" t="s">
        <v>35857</v>
      </c>
      <c r="Z5841" s="51" t="s">
        <v>60</v>
      </c>
      <c r="AA5841" s="51" t="s">
        <v>60</v>
      </c>
      <c r="AB5841" s="56" t="s">
        <v>35858</v>
      </c>
      <c r="AC5841" s="51" t="s">
        <v>60</v>
      </c>
      <c r="AD5841" s="51" t="s">
        <v>60</v>
      </c>
      <c r="AE5841" s="51" t="s">
        <v>35859</v>
      </c>
      <c r="AF5841" s="8" t="s">
        <v>35860</v>
      </c>
      <c r="AG5841" s="8" t="s">
        <v>10233</v>
      </c>
      <c r="AH5841" s="8" t="s">
        <v>4581</v>
      </c>
      <c r="AI5841" s="8" t="s">
        <v>66</v>
      </c>
      <c r="AJ5841" s="8"/>
      <c r="AK5841" s="8" t="s">
        <v>1377</v>
      </c>
      <c r="AL5841" s="8" t="s">
        <v>8115</v>
      </c>
      <c r="AM5841" s="8" t="s">
        <v>1379</v>
      </c>
      <c r="AN5841" s="8" t="s">
        <v>35861</v>
      </c>
      <c r="AO5841" s="8" t="s">
        <v>35862</v>
      </c>
      <c r="AP5841" s="9" t="s">
        <v>35860</v>
      </c>
      <c r="AQ5841" s="11">
        <v>2844.0</v>
      </c>
    </row>
    <row r="5842">
      <c r="A5842" s="8" t="str">
        <f t="shared" si="1"/>
        <v>Caleb Sayler</v>
      </c>
      <c r="B5842" s="8" t="s">
        <v>35850</v>
      </c>
      <c r="C5842" s="51" t="s">
        <v>34939</v>
      </c>
      <c r="D5842" s="79" t="s">
        <v>10221</v>
      </c>
      <c r="E5842" s="62" t="s">
        <v>1400</v>
      </c>
      <c r="F5842" s="72" t="s">
        <v>3309</v>
      </c>
      <c r="G5842" s="61" t="s">
        <v>32225</v>
      </c>
      <c r="H5842" s="70">
        <v>219082.0</v>
      </c>
      <c r="I5842" s="83" t="s">
        <v>49</v>
      </c>
      <c r="J5842" s="60">
        <v>3.21</v>
      </c>
      <c r="K5842" s="18" t="s">
        <v>35852</v>
      </c>
      <c r="L5842" s="18"/>
      <c r="M5842" s="18"/>
      <c r="N5842" s="51" t="s">
        <v>35863</v>
      </c>
      <c r="O5842" s="51" t="s">
        <v>52</v>
      </c>
      <c r="P5842" s="61" t="s">
        <v>207</v>
      </c>
      <c r="Q5842" s="62"/>
      <c r="R5842" s="51" t="s">
        <v>7799</v>
      </c>
      <c r="S5842" s="51" t="s">
        <v>35864</v>
      </c>
      <c r="T5842" s="11" t="str">
        <f t="shared" si="2"/>
        <v>Caleb Sayler</v>
      </c>
      <c r="U5842" s="51" t="s">
        <v>76</v>
      </c>
      <c r="V5842" s="51"/>
      <c r="W5842" s="51"/>
      <c r="X5842" s="72" t="s">
        <v>35856</v>
      </c>
      <c r="Y5842" s="62"/>
      <c r="Z5842" s="62"/>
      <c r="AA5842" s="62"/>
      <c r="AB5842" s="62"/>
      <c r="AC5842" s="62"/>
      <c r="AD5842" s="62"/>
      <c r="AE5842" s="72" t="s">
        <v>35859</v>
      </c>
      <c r="AF5842" s="62" t="s">
        <v>35860</v>
      </c>
      <c r="AG5842" s="62" t="s">
        <v>10233</v>
      </c>
      <c r="AH5842" s="72" t="s">
        <v>4581</v>
      </c>
      <c r="AI5842" s="77" t="s">
        <v>66</v>
      </c>
      <c r="AJ5842" s="77"/>
      <c r="AK5842" s="63" t="s">
        <v>1377</v>
      </c>
      <c r="AL5842" s="63" t="s">
        <v>8115</v>
      </c>
      <c r="AM5842" s="63" t="s">
        <v>1379</v>
      </c>
      <c r="AN5842" s="64">
        <v>0.8386411889596603</v>
      </c>
      <c r="AO5842" s="120">
        <v>25828.0</v>
      </c>
      <c r="AP5842" s="90" t="s">
        <v>35860</v>
      </c>
      <c r="AQ5842" s="74">
        <v>2844.0</v>
      </c>
    </row>
    <row r="5843">
      <c r="A5843" s="8" t="str">
        <f t="shared" si="1"/>
        <v>Zachary Haugen</v>
      </c>
      <c r="B5843" s="8" t="s">
        <v>35850</v>
      </c>
      <c r="C5843" s="51" t="s">
        <v>34939</v>
      </c>
      <c r="D5843" s="79" t="s">
        <v>10221</v>
      </c>
      <c r="E5843" s="62" t="s">
        <v>1400</v>
      </c>
      <c r="F5843" s="72" t="s">
        <v>3309</v>
      </c>
      <c r="G5843" s="61" t="s">
        <v>32225</v>
      </c>
      <c r="H5843" s="70">
        <v>219082.0</v>
      </c>
      <c r="I5843" s="83" t="s">
        <v>49</v>
      </c>
      <c r="J5843" s="60">
        <v>3.21</v>
      </c>
      <c r="K5843" s="18" t="s">
        <v>35852</v>
      </c>
      <c r="L5843" s="18"/>
      <c r="M5843" s="18"/>
      <c r="N5843" s="51" t="s">
        <v>35865</v>
      </c>
      <c r="O5843" s="51" t="s">
        <v>52</v>
      </c>
      <c r="P5843" s="61" t="s">
        <v>207</v>
      </c>
      <c r="Q5843" s="62"/>
      <c r="R5843" s="51" t="s">
        <v>7770</v>
      </c>
      <c r="S5843" s="51" t="s">
        <v>35866</v>
      </c>
      <c r="T5843" s="11" t="str">
        <f t="shared" si="2"/>
        <v>Zachary Haugen</v>
      </c>
      <c r="U5843" s="51" t="s">
        <v>76</v>
      </c>
      <c r="V5843" s="51"/>
      <c r="W5843" s="51"/>
      <c r="X5843" s="72" t="s">
        <v>35856</v>
      </c>
      <c r="Y5843" s="62"/>
      <c r="Z5843" s="62"/>
      <c r="AA5843" s="62"/>
      <c r="AB5843" s="62"/>
      <c r="AC5843" s="62"/>
      <c r="AD5843" s="62"/>
      <c r="AE5843" s="72" t="s">
        <v>35859</v>
      </c>
      <c r="AF5843" s="62" t="s">
        <v>35860</v>
      </c>
      <c r="AG5843" s="62" t="s">
        <v>10233</v>
      </c>
      <c r="AH5843" s="72" t="s">
        <v>4581</v>
      </c>
      <c r="AI5843" s="77" t="s">
        <v>66</v>
      </c>
      <c r="AJ5843" s="77"/>
      <c r="AK5843" s="63" t="s">
        <v>1377</v>
      </c>
      <c r="AL5843" s="63" t="s">
        <v>8115</v>
      </c>
      <c r="AM5843" s="63" t="s">
        <v>1379</v>
      </c>
      <c r="AN5843" s="64">
        <v>0.8386411889596603</v>
      </c>
      <c r="AO5843" s="120">
        <v>25828.0</v>
      </c>
      <c r="AP5843" s="90" t="s">
        <v>35860</v>
      </c>
      <c r="AQ5843" s="74">
        <v>2844.0</v>
      </c>
    </row>
    <row r="5844">
      <c r="A5844" s="8" t="str">
        <f t="shared" si="1"/>
        <v>Taylor Hauge</v>
      </c>
      <c r="B5844" s="51" t="s">
        <v>35850</v>
      </c>
      <c r="C5844" s="51" t="s">
        <v>34939</v>
      </c>
      <c r="D5844" s="2" t="s">
        <v>10221</v>
      </c>
      <c r="E5844" s="8" t="s">
        <v>1400</v>
      </c>
      <c r="F5844" s="8" t="s">
        <v>3309</v>
      </c>
      <c r="G5844" s="51" t="s">
        <v>32225</v>
      </c>
      <c r="H5844" s="8" t="s">
        <v>35851</v>
      </c>
      <c r="I5844" s="8" t="s">
        <v>49</v>
      </c>
      <c r="J5844" s="10">
        <v>3.21</v>
      </c>
      <c r="K5844" s="8" t="s">
        <v>35852</v>
      </c>
      <c r="L5844" s="8"/>
      <c r="M5844" s="8"/>
      <c r="N5844" s="51" t="s">
        <v>35867</v>
      </c>
      <c r="O5844" s="51" t="s">
        <v>52</v>
      </c>
      <c r="P5844" s="51"/>
      <c r="Q5844" s="51"/>
      <c r="R5844" s="51" t="s">
        <v>518</v>
      </c>
      <c r="S5844" s="51" t="s">
        <v>35868</v>
      </c>
      <c r="T5844" s="11" t="str">
        <f t="shared" si="2"/>
        <v>Taylor Hauge</v>
      </c>
      <c r="U5844" s="51" t="s">
        <v>106</v>
      </c>
      <c r="V5844" s="51" t="s">
        <v>35869</v>
      </c>
      <c r="W5844" s="51" t="s">
        <v>35870</v>
      </c>
      <c r="X5844" s="8" t="s">
        <v>35856</v>
      </c>
      <c r="Y5844" s="51" t="s">
        <v>60</v>
      </c>
      <c r="Z5844" s="51" t="s">
        <v>60</v>
      </c>
      <c r="AA5844" s="51" t="s">
        <v>60</v>
      </c>
      <c r="AB5844" s="56" t="s">
        <v>35858</v>
      </c>
      <c r="AC5844" s="51" t="s">
        <v>60</v>
      </c>
      <c r="AD5844" s="51" t="s">
        <v>60</v>
      </c>
      <c r="AE5844" s="51" t="s">
        <v>35859</v>
      </c>
      <c r="AF5844" s="8" t="s">
        <v>35860</v>
      </c>
      <c r="AG5844" s="8" t="s">
        <v>10233</v>
      </c>
      <c r="AH5844" s="8" t="s">
        <v>4581</v>
      </c>
      <c r="AI5844" s="8" t="s">
        <v>66</v>
      </c>
      <c r="AJ5844" s="8"/>
      <c r="AK5844" s="8" t="s">
        <v>1377</v>
      </c>
      <c r="AL5844" s="8" t="s">
        <v>8115</v>
      </c>
      <c r="AM5844" s="8" t="s">
        <v>1379</v>
      </c>
      <c r="AN5844" s="8" t="s">
        <v>35861</v>
      </c>
      <c r="AO5844" s="8" t="s">
        <v>35862</v>
      </c>
      <c r="AP5844" s="9" t="s">
        <v>35860</v>
      </c>
      <c r="AQ5844" s="11">
        <v>2844.0</v>
      </c>
    </row>
    <row r="5845">
      <c r="A5845" s="8" t="str">
        <f t="shared" si="1"/>
        <v>Shandon Reitzell</v>
      </c>
      <c r="B5845" s="8" t="s">
        <v>35850</v>
      </c>
      <c r="C5845" s="51" t="s">
        <v>34939</v>
      </c>
      <c r="D5845" s="79" t="s">
        <v>10221</v>
      </c>
      <c r="E5845" s="62" t="s">
        <v>1400</v>
      </c>
      <c r="F5845" s="72" t="s">
        <v>3309</v>
      </c>
      <c r="G5845" s="61" t="s">
        <v>32225</v>
      </c>
      <c r="H5845" s="70">
        <v>219082.0</v>
      </c>
      <c r="I5845" s="83" t="s">
        <v>49</v>
      </c>
      <c r="J5845" s="60">
        <v>3.21</v>
      </c>
      <c r="K5845" s="18" t="s">
        <v>35852</v>
      </c>
      <c r="L5845" s="18"/>
      <c r="M5845" s="18"/>
      <c r="N5845" s="51" t="s">
        <v>35871</v>
      </c>
      <c r="O5845" s="51" t="s">
        <v>52</v>
      </c>
      <c r="P5845" s="61" t="s">
        <v>207</v>
      </c>
      <c r="Q5845" s="62"/>
      <c r="R5845" s="51" t="s">
        <v>35872</v>
      </c>
      <c r="S5845" s="51" t="s">
        <v>35873</v>
      </c>
      <c r="T5845" s="11" t="str">
        <f t="shared" si="2"/>
        <v>Shandon Reitzell</v>
      </c>
      <c r="U5845" s="51" t="s">
        <v>80</v>
      </c>
      <c r="V5845" s="51" t="s">
        <v>35874</v>
      </c>
      <c r="W5845" s="51" t="s">
        <v>35875</v>
      </c>
      <c r="X5845" s="72" t="s">
        <v>35856</v>
      </c>
      <c r="Y5845" s="62"/>
      <c r="Z5845" s="62"/>
      <c r="AA5845" s="62"/>
      <c r="AB5845" s="62"/>
      <c r="AC5845" s="62"/>
      <c r="AD5845" s="62"/>
      <c r="AE5845" s="72" t="s">
        <v>35859</v>
      </c>
      <c r="AF5845" s="62" t="s">
        <v>35860</v>
      </c>
      <c r="AG5845" s="62" t="s">
        <v>10233</v>
      </c>
      <c r="AH5845" s="72" t="s">
        <v>4581</v>
      </c>
      <c r="AI5845" s="77" t="s">
        <v>66</v>
      </c>
      <c r="AJ5845" s="77"/>
      <c r="AK5845" s="63" t="s">
        <v>1377</v>
      </c>
      <c r="AL5845" s="63" t="s">
        <v>8115</v>
      </c>
      <c r="AM5845" s="63" t="s">
        <v>1379</v>
      </c>
      <c r="AN5845" s="64">
        <v>0.8386411889596603</v>
      </c>
      <c r="AO5845" s="120">
        <v>25828.0</v>
      </c>
      <c r="AP5845" s="90" t="s">
        <v>35860</v>
      </c>
      <c r="AQ5845" s="74">
        <v>2844.0</v>
      </c>
    </row>
    <row r="5846">
      <c r="A5846" s="8" t="str">
        <f t="shared" si="1"/>
        <v>D'Artist Williams</v>
      </c>
      <c r="B5846" s="51" t="s">
        <v>35850</v>
      </c>
      <c r="C5846" s="51" t="s">
        <v>34939</v>
      </c>
      <c r="D5846" s="2" t="s">
        <v>10221</v>
      </c>
      <c r="E5846" s="8" t="s">
        <v>1400</v>
      </c>
      <c r="F5846" s="8" t="s">
        <v>3309</v>
      </c>
      <c r="G5846" s="51" t="s">
        <v>32225</v>
      </c>
      <c r="H5846" s="8" t="s">
        <v>35851</v>
      </c>
      <c r="I5846" s="8" t="s">
        <v>49</v>
      </c>
      <c r="J5846" s="10">
        <v>3.21</v>
      </c>
      <c r="K5846" s="8" t="s">
        <v>35852</v>
      </c>
      <c r="L5846" s="8"/>
      <c r="M5846" s="8"/>
      <c r="N5846" s="51" t="s">
        <v>35876</v>
      </c>
      <c r="O5846" s="51" t="s">
        <v>52</v>
      </c>
      <c r="P5846" s="51"/>
      <c r="Q5846" s="51"/>
      <c r="R5846" s="51" t="s">
        <v>35877</v>
      </c>
      <c r="S5846" s="51" t="s">
        <v>1878</v>
      </c>
      <c r="T5846" s="11" t="str">
        <f t="shared" si="2"/>
        <v>D'Artist Williams</v>
      </c>
      <c r="U5846" s="51" t="s">
        <v>80</v>
      </c>
      <c r="V5846" s="51" t="s">
        <v>35878</v>
      </c>
      <c r="W5846" s="51" t="s">
        <v>35879</v>
      </c>
      <c r="X5846" s="8" t="s">
        <v>35856</v>
      </c>
      <c r="Y5846" s="51" t="s">
        <v>60</v>
      </c>
      <c r="Z5846" s="51" t="s">
        <v>60</v>
      </c>
      <c r="AA5846" s="51" t="s">
        <v>60</v>
      </c>
      <c r="AB5846" s="56" t="s">
        <v>35858</v>
      </c>
      <c r="AC5846" s="51" t="s">
        <v>60</v>
      </c>
      <c r="AD5846" s="51" t="s">
        <v>60</v>
      </c>
      <c r="AE5846" s="51" t="s">
        <v>35859</v>
      </c>
      <c r="AF5846" s="8" t="s">
        <v>35860</v>
      </c>
      <c r="AG5846" s="8" t="s">
        <v>10233</v>
      </c>
      <c r="AH5846" s="8" t="s">
        <v>4581</v>
      </c>
      <c r="AI5846" s="8" t="s">
        <v>66</v>
      </c>
      <c r="AJ5846" s="8"/>
      <c r="AK5846" s="8" t="s">
        <v>1377</v>
      </c>
      <c r="AL5846" s="8" t="s">
        <v>8115</v>
      </c>
      <c r="AM5846" s="8" t="s">
        <v>1379</v>
      </c>
      <c r="AN5846" s="8" t="s">
        <v>35861</v>
      </c>
      <c r="AO5846" s="8" t="s">
        <v>35862</v>
      </c>
      <c r="AP5846" s="9" t="s">
        <v>35860</v>
      </c>
      <c r="AQ5846" s="11">
        <v>2844.0</v>
      </c>
    </row>
    <row r="5847">
      <c r="A5847" s="8" t="str">
        <f t="shared" si="1"/>
        <v>HC Anthony has been removed. </v>
      </c>
      <c r="B5847" s="51" t="s">
        <v>35850</v>
      </c>
      <c r="C5847" s="51" t="s">
        <v>34939</v>
      </c>
      <c r="D5847" s="2" t="s">
        <v>10221</v>
      </c>
      <c r="E5847" s="8" t="s">
        <v>1400</v>
      </c>
      <c r="F5847" s="8" t="s">
        <v>3309</v>
      </c>
      <c r="G5847" s="51" t="s">
        <v>32225</v>
      </c>
      <c r="H5847" s="8" t="s">
        <v>35851</v>
      </c>
      <c r="I5847" s="8" t="s">
        <v>49</v>
      </c>
      <c r="J5847" s="10">
        <v>3.21</v>
      </c>
      <c r="K5847" s="8" t="s">
        <v>35852</v>
      </c>
      <c r="L5847" s="8"/>
      <c r="M5847" s="8"/>
      <c r="N5847" s="51" t="s">
        <v>35880</v>
      </c>
      <c r="O5847" s="51" t="s">
        <v>52</v>
      </c>
      <c r="P5847" s="51"/>
      <c r="Q5847" s="51" t="s">
        <v>277</v>
      </c>
      <c r="R5847" s="51" t="s">
        <v>30911</v>
      </c>
      <c r="S5847" s="51"/>
      <c r="T5847" s="11" t="str">
        <f t="shared" si="2"/>
        <v>HC Anthony has been removed. </v>
      </c>
      <c r="U5847" s="51"/>
      <c r="V5847" s="51"/>
      <c r="W5847" s="51"/>
      <c r="X5847" s="8" t="s">
        <v>35856</v>
      </c>
      <c r="Y5847" s="56" t="s">
        <v>35881</v>
      </c>
      <c r="Z5847" s="51" t="s">
        <v>60</v>
      </c>
      <c r="AA5847" s="51" t="s">
        <v>60</v>
      </c>
      <c r="AB5847" s="56" t="s">
        <v>35858</v>
      </c>
      <c r="AC5847" s="51" t="s">
        <v>60</v>
      </c>
      <c r="AD5847" s="51" t="s">
        <v>60</v>
      </c>
      <c r="AE5847" s="51" t="s">
        <v>35859</v>
      </c>
      <c r="AF5847" s="8" t="s">
        <v>35860</v>
      </c>
      <c r="AG5847" s="8" t="s">
        <v>10233</v>
      </c>
      <c r="AH5847" s="8" t="s">
        <v>4581</v>
      </c>
      <c r="AI5847" s="8" t="s">
        <v>66</v>
      </c>
      <c r="AJ5847" s="8"/>
      <c r="AK5847" s="8" t="s">
        <v>1377</v>
      </c>
      <c r="AL5847" s="8" t="s">
        <v>8115</v>
      </c>
      <c r="AM5847" s="8" t="s">
        <v>1379</v>
      </c>
      <c r="AN5847" s="8" t="s">
        <v>35861</v>
      </c>
      <c r="AO5847" s="8" t="s">
        <v>35862</v>
      </c>
      <c r="AP5847" s="9" t="s">
        <v>35860</v>
      </c>
      <c r="AQ5847" s="11">
        <v>2844.0</v>
      </c>
    </row>
    <row r="5848">
      <c r="A5848" s="8" t="str">
        <f t="shared" si="1"/>
        <v>Graduate Asst Maxwell has been removed. </v>
      </c>
      <c r="B5848" s="51" t="s">
        <v>35850</v>
      </c>
      <c r="C5848" s="51" t="s">
        <v>34939</v>
      </c>
      <c r="D5848" s="2" t="s">
        <v>10221</v>
      </c>
      <c r="E5848" s="8" t="s">
        <v>1400</v>
      </c>
      <c r="F5848" s="8" t="s">
        <v>3309</v>
      </c>
      <c r="G5848" s="51" t="s">
        <v>32225</v>
      </c>
      <c r="H5848" s="8" t="s">
        <v>35851</v>
      </c>
      <c r="I5848" s="8" t="s">
        <v>49</v>
      </c>
      <c r="J5848" s="10">
        <v>3.21</v>
      </c>
      <c r="K5848" s="8" t="s">
        <v>35852</v>
      </c>
      <c r="L5848" s="8"/>
      <c r="M5848" s="8"/>
      <c r="N5848" s="51" t="s">
        <v>35882</v>
      </c>
      <c r="O5848" s="51" t="s">
        <v>52</v>
      </c>
      <c r="P5848" s="51"/>
      <c r="Q5848" s="51" t="s">
        <v>277</v>
      </c>
      <c r="R5848" s="51" t="s">
        <v>35883</v>
      </c>
      <c r="S5848" s="51"/>
      <c r="T5848" s="11" t="str">
        <f t="shared" si="2"/>
        <v>Graduate Asst Maxwell has been removed. </v>
      </c>
      <c r="U5848" s="51"/>
      <c r="V5848" s="51"/>
      <c r="W5848" s="51"/>
      <c r="X5848" s="8" t="s">
        <v>35856</v>
      </c>
      <c r="Y5848" s="51" t="s">
        <v>60</v>
      </c>
      <c r="Z5848" s="56" t="s">
        <v>35884</v>
      </c>
      <c r="AA5848" s="51" t="s">
        <v>60</v>
      </c>
      <c r="AB5848" s="56" t="s">
        <v>35858</v>
      </c>
      <c r="AC5848" s="51" t="s">
        <v>60</v>
      </c>
      <c r="AD5848" s="51" t="s">
        <v>60</v>
      </c>
      <c r="AE5848" s="51" t="s">
        <v>35859</v>
      </c>
      <c r="AF5848" s="8" t="s">
        <v>35860</v>
      </c>
      <c r="AG5848" s="8" t="s">
        <v>10233</v>
      </c>
      <c r="AH5848" s="8" t="s">
        <v>4581</v>
      </c>
      <c r="AI5848" s="8" t="s">
        <v>66</v>
      </c>
      <c r="AJ5848" s="8"/>
      <c r="AK5848" s="8" t="s">
        <v>1377</v>
      </c>
      <c r="AL5848" s="8" t="s">
        <v>8115</v>
      </c>
      <c r="AM5848" s="8" t="s">
        <v>1379</v>
      </c>
      <c r="AN5848" s="8" t="s">
        <v>35861</v>
      </c>
      <c r="AO5848" s="8" t="s">
        <v>35862</v>
      </c>
      <c r="AP5848" s="9" t="s">
        <v>35860</v>
      </c>
      <c r="AQ5848" s="11">
        <v>2844.0</v>
      </c>
    </row>
    <row r="5849">
      <c r="A5849" s="8" t="str">
        <f t="shared" si="1"/>
        <v>Caden Milmine</v>
      </c>
      <c r="B5849" s="51" t="s">
        <v>35885</v>
      </c>
      <c r="C5849" s="51" t="s">
        <v>33411</v>
      </c>
      <c r="D5849" s="2" t="s">
        <v>10221</v>
      </c>
      <c r="E5849" s="8" t="s">
        <v>2476</v>
      </c>
      <c r="F5849" s="8" t="s">
        <v>3309</v>
      </c>
      <c r="G5849" s="51" t="s">
        <v>32225</v>
      </c>
      <c r="H5849" s="8" t="s">
        <v>35886</v>
      </c>
      <c r="I5849" s="8" t="s">
        <v>2373</v>
      </c>
      <c r="J5849" s="10">
        <v>3.36</v>
      </c>
      <c r="K5849" s="8" t="s">
        <v>35887</v>
      </c>
      <c r="L5849" s="8"/>
      <c r="M5849" s="8"/>
      <c r="N5849" s="51" t="s">
        <v>35888</v>
      </c>
      <c r="O5849" s="51" t="s">
        <v>52</v>
      </c>
      <c r="P5849" s="51"/>
      <c r="Q5849" s="51"/>
      <c r="R5849" s="8" t="s">
        <v>33558</v>
      </c>
      <c r="S5849" s="8" t="s">
        <v>35889</v>
      </c>
      <c r="T5849" s="11" t="str">
        <f t="shared" si="2"/>
        <v>Caden Milmine</v>
      </c>
      <c r="U5849" s="8" t="s">
        <v>1959</v>
      </c>
      <c r="V5849" s="51"/>
      <c r="W5849" s="51"/>
      <c r="X5849" s="8" t="s">
        <v>35890</v>
      </c>
      <c r="Y5849" s="51" t="s">
        <v>60</v>
      </c>
      <c r="Z5849" s="56" t="s">
        <v>35891</v>
      </c>
      <c r="AA5849" s="51" t="s">
        <v>60</v>
      </c>
      <c r="AB5849" s="56" t="s">
        <v>35892</v>
      </c>
      <c r="AC5849" s="51" t="s">
        <v>60</v>
      </c>
      <c r="AD5849" s="56" t="s">
        <v>35893</v>
      </c>
      <c r="AE5849" s="51" t="s">
        <v>35894</v>
      </c>
      <c r="AF5849" s="8" t="s">
        <v>35895</v>
      </c>
      <c r="AG5849" s="8" t="s">
        <v>10233</v>
      </c>
      <c r="AH5849" s="8" t="s">
        <v>194</v>
      </c>
      <c r="AI5849" s="8" t="s">
        <v>233</v>
      </c>
      <c r="AJ5849" s="8"/>
      <c r="AK5849" s="8" t="s">
        <v>18044</v>
      </c>
      <c r="AL5849" s="8" t="s">
        <v>15331</v>
      </c>
      <c r="AM5849" s="8" t="s">
        <v>1115</v>
      </c>
      <c r="AN5849" s="8" t="s">
        <v>35896</v>
      </c>
      <c r="AO5849" s="8" t="s">
        <v>35897</v>
      </c>
      <c r="AP5849" s="9" t="s">
        <v>35895</v>
      </c>
      <c r="AQ5849" s="11">
        <v>879.0</v>
      </c>
    </row>
    <row r="5850">
      <c r="A5850" s="8" t="str">
        <f t="shared" si="1"/>
        <v>Ryan Chase</v>
      </c>
      <c r="B5850" s="51" t="s">
        <v>35885</v>
      </c>
      <c r="C5850" s="51" t="s">
        <v>33411</v>
      </c>
      <c r="D5850" s="2" t="s">
        <v>10221</v>
      </c>
      <c r="E5850" s="8" t="s">
        <v>2476</v>
      </c>
      <c r="F5850" s="8" t="s">
        <v>3309</v>
      </c>
      <c r="G5850" s="51" t="s">
        <v>32225</v>
      </c>
      <c r="H5850" s="8" t="s">
        <v>35886</v>
      </c>
      <c r="I5850" s="8" t="s">
        <v>2373</v>
      </c>
      <c r="J5850" s="10">
        <v>3.36</v>
      </c>
      <c r="K5850" s="8" t="s">
        <v>35887</v>
      </c>
      <c r="L5850" s="8"/>
      <c r="M5850" s="8"/>
      <c r="N5850" s="51" t="s">
        <v>35898</v>
      </c>
      <c r="O5850" s="51" t="s">
        <v>52</v>
      </c>
      <c r="P5850" s="51"/>
      <c r="Q5850" s="51"/>
      <c r="R5850" s="51" t="s">
        <v>927</v>
      </c>
      <c r="S5850" s="51" t="s">
        <v>3655</v>
      </c>
      <c r="T5850" s="11" t="str">
        <f t="shared" si="2"/>
        <v>Ryan Chase</v>
      </c>
      <c r="U5850" s="51" t="s">
        <v>55</v>
      </c>
      <c r="V5850" s="51" t="s">
        <v>35899</v>
      </c>
      <c r="W5850" s="51" t="s">
        <v>35900</v>
      </c>
      <c r="X5850" s="8" t="s">
        <v>35890</v>
      </c>
      <c r="Y5850" s="56" t="s">
        <v>35901</v>
      </c>
      <c r="Z5850" s="51" t="s">
        <v>60</v>
      </c>
      <c r="AA5850" s="56" t="s">
        <v>35902</v>
      </c>
      <c r="AB5850" s="56" t="s">
        <v>35892</v>
      </c>
      <c r="AC5850" s="51" t="s">
        <v>60</v>
      </c>
      <c r="AD5850" s="56" t="s">
        <v>35893</v>
      </c>
      <c r="AE5850" s="51" t="s">
        <v>35894</v>
      </c>
      <c r="AF5850" s="8" t="s">
        <v>35895</v>
      </c>
      <c r="AG5850" s="8" t="s">
        <v>10233</v>
      </c>
      <c r="AH5850" s="8" t="s">
        <v>194</v>
      </c>
      <c r="AI5850" s="8" t="s">
        <v>233</v>
      </c>
      <c r="AJ5850" s="8"/>
      <c r="AK5850" s="8" t="s">
        <v>18044</v>
      </c>
      <c r="AL5850" s="8" t="s">
        <v>15331</v>
      </c>
      <c r="AM5850" s="8" t="s">
        <v>1115</v>
      </c>
      <c r="AN5850" s="8" t="s">
        <v>35896</v>
      </c>
      <c r="AO5850" s="8" t="s">
        <v>35897</v>
      </c>
      <c r="AP5850" s="9" t="s">
        <v>35895</v>
      </c>
      <c r="AQ5850" s="11">
        <v>879.0</v>
      </c>
    </row>
    <row r="5851">
      <c r="A5851" s="8" t="str">
        <f t="shared" si="1"/>
        <v>Donovan Breckinridge</v>
      </c>
      <c r="B5851" s="8" t="s">
        <v>35885</v>
      </c>
      <c r="C5851" s="51" t="s">
        <v>33411</v>
      </c>
      <c r="D5851" s="79" t="s">
        <v>10221</v>
      </c>
      <c r="E5851" s="62" t="s">
        <v>2476</v>
      </c>
      <c r="F5851" s="72" t="s">
        <v>3309</v>
      </c>
      <c r="G5851" s="61" t="s">
        <v>32225</v>
      </c>
      <c r="H5851" s="71">
        <v>219091.0</v>
      </c>
      <c r="I5851" s="63" t="s">
        <v>2373</v>
      </c>
      <c r="J5851" s="60">
        <v>3.36</v>
      </c>
      <c r="K5851" s="18" t="s">
        <v>35887</v>
      </c>
      <c r="L5851" s="18"/>
      <c r="M5851" s="18"/>
      <c r="N5851" s="51" t="s">
        <v>35903</v>
      </c>
      <c r="O5851" s="51" t="s">
        <v>52</v>
      </c>
      <c r="P5851" s="61" t="s">
        <v>207</v>
      </c>
      <c r="Q5851" s="62"/>
      <c r="R5851" s="51" t="s">
        <v>35904</v>
      </c>
      <c r="S5851" s="51" t="s">
        <v>35905</v>
      </c>
      <c r="T5851" s="11" t="str">
        <f t="shared" si="2"/>
        <v>Donovan Breckinridge</v>
      </c>
      <c r="U5851" s="51" t="s">
        <v>76</v>
      </c>
      <c r="V5851" s="51" t="s">
        <v>35906</v>
      </c>
      <c r="W5851" s="51" t="s">
        <v>35907</v>
      </c>
      <c r="X5851" s="72" t="s">
        <v>35890</v>
      </c>
      <c r="Y5851" s="62"/>
      <c r="Z5851" s="62"/>
      <c r="AA5851" s="62"/>
      <c r="AB5851" s="62"/>
      <c r="AC5851" s="62"/>
      <c r="AD5851" s="62"/>
      <c r="AE5851" s="72" t="s">
        <v>35894</v>
      </c>
      <c r="AF5851" s="62" t="s">
        <v>35895</v>
      </c>
      <c r="AG5851" s="62" t="s">
        <v>10233</v>
      </c>
      <c r="AH5851" s="62" t="s">
        <v>194</v>
      </c>
      <c r="AI5851" s="72" t="s">
        <v>233</v>
      </c>
      <c r="AJ5851" s="77"/>
      <c r="AK5851" s="63" t="s">
        <v>18044</v>
      </c>
      <c r="AL5851" s="63" t="s">
        <v>15331</v>
      </c>
      <c r="AM5851" s="63" t="s">
        <v>1115</v>
      </c>
      <c r="AN5851" s="64">
        <v>0.6150234741784038</v>
      </c>
      <c r="AO5851" s="120">
        <v>39970.0</v>
      </c>
      <c r="AP5851" s="138" t="s">
        <v>35895</v>
      </c>
      <c r="AQ5851" s="74">
        <v>879.0</v>
      </c>
    </row>
    <row r="5852">
      <c r="A5852" s="8" t="str">
        <f t="shared" si="1"/>
        <v>Dre Litsey</v>
      </c>
      <c r="B5852" s="8" t="s">
        <v>35885</v>
      </c>
      <c r="C5852" s="51" t="s">
        <v>33411</v>
      </c>
      <c r="D5852" s="2" t="s">
        <v>10221</v>
      </c>
      <c r="E5852" s="8" t="s">
        <v>2476</v>
      </c>
      <c r="F5852" s="8" t="s">
        <v>3309</v>
      </c>
      <c r="G5852" s="51" t="s">
        <v>32225</v>
      </c>
      <c r="H5852" s="8" t="s">
        <v>35908</v>
      </c>
      <c r="I5852" s="8" t="s">
        <v>2373</v>
      </c>
      <c r="J5852" s="10">
        <v>3.36</v>
      </c>
      <c r="K5852" s="8" t="s">
        <v>35887</v>
      </c>
      <c r="L5852" s="8"/>
      <c r="M5852" s="8"/>
      <c r="N5852" s="51" t="s">
        <v>35909</v>
      </c>
      <c r="O5852" s="51" t="s">
        <v>52</v>
      </c>
      <c r="P5852" s="57" t="s">
        <v>490</v>
      </c>
      <c r="Q5852" s="51"/>
      <c r="R5852" s="57" t="s">
        <v>35910</v>
      </c>
      <c r="S5852" s="57" t="s">
        <v>35911</v>
      </c>
      <c r="T5852" s="11" t="str">
        <f t="shared" si="2"/>
        <v>Dre Litsey</v>
      </c>
      <c r="U5852" s="51" t="s">
        <v>106</v>
      </c>
      <c r="V5852" s="51" t="s">
        <v>35912</v>
      </c>
      <c r="W5852" s="57" t="s">
        <v>35913</v>
      </c>
      <c r="X5852" s="8" t="s">
        <v>35890</v>
      </c>
      <c r="Y5852" s="51" t="s">
        <v>60</v>
      </c>
      <c r="Z5852" s="56" t="s">
        <v>35914</v>
      </c>
      <c r="AA5852" s="51" t="s">
        <v>60</v>
      </c>
      <c r="AB5852" s="51" t="s">
        <v>60</v>
      </c>
      <c r="AC5852" s="51" t="s">
        <v>60</v>
      </c>
      <c r="AD5852" s="56" t="s">
        <v>35915</v>
      </c>
      <c r="AE5852" s="51" t="s">
        <v>35894</v>
      </c>
      <c r="AF5852" s="8" t="s">
        <v>35895</v>
      </c>
      <c r="AG5852" s="8" t="s">
        <v>10233</v>
      </c>
      <c r="AH5852" s="8" t="s">
        <v>194</v>
      </c>
      <c r="AI5852" s="8" t="s">
        <v>233</v>
      </c>
      <c r="AJ5852" s="8"/>
      <c r="AK5852" s="8" t="s">
        <v>18044</v>
      </c>
      <c r="AL5852" s="8" t="s">
        <v>15331</v>
      </c>
      <c r="AM5852" s="8" t="s">
        <v>1115</v>
      </c>
      <c r="AN5852" s="8" t="s">
        <v>35896</v>
      </c>
      <c r="AO5852" s="8" t="s">
        <v>35897</v>
      </c>
      <c r="AP5852" s="9" t="s">
        <v>35895</v>
      </c>
      <c r="AQ5852" s="11">
        <v>879.0</v>
      </c>
    </row>
    <row r="5853">
      <c r="A5853" s="8" t="str">
        <f t="shared" si="1"/>
        <v>Dan Fitzsimmons</v>
      </c>
      <c r="B5853" s="51" t="s">
        <v>35916</v>
      </c>
      <c r="C5853" s="51" t="s">
        <v>33411</v>
      </c>
      <c r="D5853" s="2" t="s">
        <v>10221</v>
      </c>
      <c r="E5853" s="8" t="s">
        <v>35917</v>
      </c>
      <c r="F5853" s="8" t="s">
        <v>3309</v>
      </c>
      <c r="G5853" s="51" t="s">
        <v>32225</v>
      </c>
      <c r="H5853" s="8" t="s">
        <v>35918</v>
      </c>
      <c r="I5853" s="8" t="s">
        <v>1330</v>
      </c>
      <c r="J5853" s="10">
        <v>3.37</v>
      </c>
      <c r="K5853" s="8" t="s">
        <v>35919</v>
      </c>
      <c r="L5853" s="8"/>
      <c r="M5853" s="8"/>
      <c r="N5853" s="51" t="s">
        <v>35920</v>
      </c>
      <c r="O5853" s="51" t="s">
        <v>52</v>
      </c>
      <c r="P5853" s="51"/>
      <c r="Q5853" s="51"/>
      <c r="R5853" s="51" t="s">
        <v>344</v>
      </c>
      <c r="S5853" s="51" t="s">
        <v>35921</v>
      </c>
      <c r="T5853" s="11" t="str">
        <f t="shared" si="2"/>
        <v>Dan Fitzsimmons</v>
      </c>
      <c r="U5853" s="51" t="s">
        <v>55</v>
      </c>
      <c r="V5853" s="51" t="s">
        <v>35922</v>
      </c>
      <c r="W5853" s="51"/>
      <c r="X5853" s="8" t="s">
        <v>35923</v>
      </c>
      <c r="Y5853" s="56" t="s">
        <v>35924</v>
      </c>
      <c r="Z5853" s="56" t="s">
        <v>35925</v>
      </c>
      <c r="AA5853" s="51" t="s">
        <v>60</v>
      </c>
      <c r="AB5853" s="56" t="s">
        <v>35926</v>
      </c>
      <c r="AC5853" s="51" t="s">
        <v>60</v>
      </c>
      <c r="AD5853" s="51" t="s">
        <v>60</v>
      </c>
      <c r="AE5853" s="51" t="s">
        <v>35927</v>
      </c>
      <c r="AF5853" s="8" t="s">
        <v>35928</v>
      </c>
      <c r="AG5853" s="8" t="s">
        <v>10233</v>
      </c>
      <c r="AH5853" s="8" t="s">
        <v>194</v>
      </c>
      <c r="AI5853" s="8" t="s">
        <v>233</v>
      </c>
      <c r="AJ5853" s="8"/>
      <c r="AK5853" s="8"/>
      <c r="AL5853" s="8"/>
      <c r="AM5853" s="8" t="s">
        <v>2322</v>
      </c>
      <c r="AN5853" s="8" t="s">
        <v>35929</v>
      </c>
      <c r="AO5853" s="8" t="s">
        <v>35930</v>
      </c>
      <c r="AP5853" s="9" t="s">
        <v>35928</v>
      </c>
      <c r="AQ5853" s="11">
        <v>1008.0</v>
      </c>
    </row>
    <row r="5854">
      <c r="A5854" s="8" t="str">
        <f t="shared" si="1"/>
        <v>Delwin Potter</v>
      </c>
      <c r="B5854" s="51" t="s">
        <v>35916</v>
      </c>
      <c r="C5854" s="51" t="s">
        <v>33411</v>
      </c>
      <c r="D5854" s="2" t="s">
        <v>10221</v>
      </c>
      <c r="E5854" s="8" t="s">
        <v>35917</v>
      </c>
      <c r="F5854" s="8" t="s">
        <v>3309</v>
      </c>
      <c r="G5854" s="51" t="s">
        <v>32225</v>
      </c>
      <c r="H5854" s="8" t="s">
        <v>35918</v>
      </c>
      <c r="I5854" s="8" t="s">
        <v>1330</v>
      </c>
      <c r="J5854" s="10">
        <v>3.37</v>
      </c>
      <c r="K5854" s="8" t="s">
        <v>35919</v>
      </c>
      <c r="L5854" s="8" t="s">
        <v>86</v>
      </c>
      <c r="M5854" s="8" t="s">
        <v>86</v>
      </c>
      <c r="N5854" s="51" t="s">
        <v>35931</v>
      </c>
      <c r="O5854" s="51" t="s">
        <v>52</v>
      </c>
      <c r="P5854" s="51"/>
      <c r="Q5854" s="51"/>
      <c r="R5854" s="51" t="s">
        <v>35932</v>
      </c>
      <c r="S5854" s="51" t="s">
        <v>16660</v>
      </c>
      <c r="T5854" s="11" t="str">
        <f t="shared" si="2"/>
        <v>Delwin Potter</v>
      </c>
      <c r="U5854" s="51" t="s">
        <v>80</v>
      </c>
      <c r="V5854" s="51" t="s">
        <v>86</v>
      </c>
      <c r="W5854" s="51" t="s">
        <v>86</v>
      </c>
      <c r="X5854" s="51" t="s">
        <v>35923</v>
      </c>
      <c r="Y5854" s="51" t="s">
        <v>60</v>
      </c>
      <c r="Z5854" s="56" t="s">
        <v>35925</v>
      </c>
      <c r="AA5854" s="51" t="s">
        <v>60</v>
      </c>
      <c r="AB5854" s="56" t="s">
        <v>35926</v>
      </c>
      <c r="AC5854" s="51" t="s">
        <v>60</v>
      </c>
      <c r="AD5854" s="56" t="s">
        <v>35933</v>
      </c>
      <c r="AE5854" s="51" t="s">
        <v>35927</v>
      </c>
      <c r="AF5854" s="8" t="s">
        <v>35928</v>
      </c>
      <c r="AG5854" s="8" t="s">
        <v>10233</v>
      </c>
      <c r="AH5854" s="8" t="s">
        <v>194</v>
      </c>
      <c r="AI5854" s="8" t="s">
        <v>233</v>
      </c>
      <c r="AJ5854" s="8" t="s">
        <v>86</v>
      </c>
      <c r="AK5854" s="8" t="s">
        <v>86</v>
      </c>
      <c r="AL5854" s="8" t="s">
        <v>86</v>
      </c>
      <c r="AM5854" s="8" t="s">
        <v>2322</v>
      </c>
      <c r="AN5854" s="8" t="s">
        <v>35929</v>
      </c>
      <c r="AO5854" s="8" t="s">
        <v>35930</v>
      </c>
      <c r="AP5854" s="9" t="s">
        <v>35928</v>
      </c>
      <c r="AQ5854" s="11">
        <v>1008.0</v>
      </c>
    </row>
    <row r="5855">
      <c r="A5855" s="8" t="str">
        <f t="shared" si="1"/>
        <v>Seth Wiebelhaus</v>
      </c>
      <c r="B5855" s="8" t="s">
        <v>35916</v>
      </c>
      <c r="C5855" s="51" t="s">
        <v>33411</v>
      </c>
      <c r="D5855" s="2" t="s">
        <v>10221</v>
      </c>
      <c r="E5855" s="8" t="s">
        <v>35917</v>
      </c>
      <c r="F5855" s="8" t="s">
        <v>3309</v>
      </c>
      <c r="G5855" s="51" t="s">
        <v>32225</v>
      </c>
      <c r="H5855" s="8" t="s">
        <v>35918</v>
      </c>
      <c r="I5855" s="13" t="s">
        <v>1330</v>
      </c>
      <c r="J5855" s="75">
        <v>3.37</v>
      </c>
      <c r="K5855" s="8" t="s">
        <v>35919</v>
      </c>
      <c r="L5855" s="8"/>
      <c r="M5855" s="8"/>
      <c r="N5855" s="51" t="s">
        <v>35934</v>
      </c>
      <c r="O5855" s="51" t="s">
        <v>52</v>
      </c>
      <c r="P5855" s="51"/>
      <c r="Q5855" s="51"/>
      <c r="R5855" s="57" t="s">
        <v>4958</v>
      </c>
      <c r="S5855" s="57" t="s">
        <v>35935</v>
      </c>
      <c r="T5855" s="11" t="str">
        <f t="shared" si="2"/>
        <v>Seth Wiebelhaus</v>
      </c>
      <c r="U5855" s="57" t="s">
        <v>80</v>
      </c>
      <c r="V5855" s="57" t="s">
        <v>35936</v>
      </c>
      <c r="W5855" s="51"/>
      <c r="X5855" s="8" t="s">
        <v>35923</v>
      </c>
      <c r="Y5855" s="51" t="s">
        <v>60</v>
      </c>
      <c r="Z5855" s="56" t="s">
        <v>35925</v>
      </c>
      <c r="AA5855" s="56" t="s">
        <v>35937</v>
      </c>
      <c r="AB5855" s="56" t="s">
        <v>35926</v>
      </c>
      <c r="AC5855" s="51" t="s">
        <v>60</v>
      </c>
      <c r="AD5855" s="51" t="s">
        <v>60</v>
      </c>
      <c r="AE5855" s="51" t="s">
        <v>35927</v>
      </c>
      <c r="AF5855" s="8" t="s">
        <v>35928</v>
      </c>
      <c r="AG5855" s="8" t="s">
        <v>10233</v>
      </c>
      <c r="AH5855" s="8" t="s">
        <v>194</v>
      </c>
      <c r="AI5855" s="8" t="s">
        <v>233</v>
      </c>
      <c r="AJ5855" s="8"/>
      <c r="AK5855" s="8"/>
      <c r="AL5855" s="8"/>
      <c r="AM5855" s="13" t="s">
        <v>2322</v>
      </c>
      <c r="AN5855" s="8" t="s">
        <v>35929</v>
      </c>
      <c r="AO5855" s="8" t="s">
        <v>35930</v>
      </c>
      <c r="AP5855" s="9" t="s">
        <v>35928</v>
      </c>
      <c r="AQ5855" s="11">
        <v>1008.0</v>
      </c>
    </row>
    <row r="5856">
      <c r="A5856" s="8" t="str">
        <f t="shared" si="1"/>
        <v>Wes Bradshaw</v>
      </c>
      <c r="B5856" s="51" t="s">
        <v>35938</v>
      </c>
      <c r="C5856" s="51" t="s">
        <v>14738</v>
      </c>
      <c r="D5856" s="2" t="s">
        <v>10308</v>
      </c>
      <c r="E5856" s="8" t="s">
        <v>2462</v>
      </c>
      <c r="F5856" s="8" t="s">
        <v>46</v>
      </c>
      <c r="G5856" s="51" t="s">
        <v>32225</v>
      </c>
      <c r="H5856" s="8" t="s">
        <v>35939</v>
      </c>
      <c r="I5856" s="8" t="s">
        <v>35940</v>
      </c>
      <c r="J5856" s="10">
        <v>3.05</v>
      </c>
      <c r="K5856" s="8" t="s">
        <v>35941</v>
      </c>
      <c r="L5856" s="8"/>
      <c r="M5856" s="8"/>
      <c r="N5856" s="51" t="s">
        <v>35942</v>
      </c>
      <c r="O5856" s="51" t="s">
        <v>52</v>
      </c>
      <c r="P5856" s="51"/>
      <c r="Q5856" s="51"/>
      <c r="R5856" s="51" t="s">
        <v>262</v>
      </c>
      <c r="S5856" s="51" t="s">
        <v>35943</v>
      </c>
      <c r="T5856" s="11" t="str">
        <f t="shared" si="2"/>
        <v>Wes Bradshaw</v>
      </c>
      <c r="U5856" s="51" t="s">
        <v>80</v>
      </c>
      <c r="V5856" s="51" t="s">
        <v>35944</v>
      </c>
      <c r="W5856" s="51"/>
      <c r="X5856" s="8" t="s">
        <v>35945</v>
      </c>
      <c r="Y5856" s="51" t="s">
        <v>60</v>
      </c>
      <c r="Z5856" s="56" t="s">
        <v>33752</v>
      </c>
      <c r="AA5856" s="51" t="s">
        <v>60</v>
      </c>
      <c r="AB5856" s="56" t="s">
        <v>35946</v>
      </c>
      <c r="AC5856" s="51" t="s">
        <v>60</v>
      </c>
      <c r="AD5856" s="51" t="s">
        <v>60</v>
      </c>
      <c r="AE5856" s="51" t="s">
        <v>35947</v>
      </c>
      <c r="AF5856" s="8" t="s">
        <v>35948</v>
      </c>
      <c r="AG5856" s="8" t="s">
        <v>10321</v>
      </c>
      <c r="AH5856" s="8" t="s">
        <v>4581</v>
      </c>
      <c r="AI5856" s="8" t="s">
        <v>233</v>
      </c>
      <c r="AJ5856" s="8"/>
      <c r="AK5856" s="8" t="s">
        <v>35949</v>
      </c>
      <c r="AL5856" s="8" t="s">
        <v>1070</v>
      </c>
      <c r="AM5856" s="8" t="s">
        <v>1071</v>
      </c>
      <c r="AN5856" s="8" t="s">
        <v>35950</v>
      </c>
      <c r="AO5856" s="8" t="s">
        <v>35951</v>
      </c>
      <c r="AP5856" s="9" t="s">
        <v>35948</v>
      </c>
      <c r="AQ5856" s="11">
        <v>4829.0</v>
      </c>
    </row>
    <row r="5857">
      <c r="A5857" s="8" t="str">
        <f t="shared" si="1"/>
        <v>Jasper Wilson</v>
      </c>
      <c r="B5857" s="8" t="s">
        <v>35952</v>
      </c>
      <c r="C5857" s="51" t="s">
        <v>32758</v>
      </c>
      <c r="D5857" s="2" t="s">
        <v>10308</v>
      </c>
      <c r="E5857" s="8" t="s">
        <v>8905</v>
      </c>
      <c r="F5857" s="8" t="s">
        <v>46</v>
      </c>
      <c r="G5857" s="51" t="s">
        <v>32225</v>
      </c>
      <c r="H5857" s="8" t="s">
        <v>35953</v>
      </c>
      <c r="I5857" s="8" t="s">
        <v>10346</v>
      </c>
      <c r="J5857" s="10">
        <v>3.53</v>
      </c>
      <c r="K5857" s="8" t="s">
        <v>35954</v>
      </c>
      <c r="L5857" s="8"/>
      <c r="M5857" s="8"/>
      <c r="N5857" s="51" t="s">
        <v>35955</v>
      </c>
      <c r="O5857" s="51" t="s">
        <v>52</v>
      </c>
      <c r="P5857" s="51"/>
      <c r="Q5857" s="51"/>
      <c r="R5857" s="57" t="s">
        <v>35956</v>
      </c>
      <c r="S5857" s="57" t="s">
        <v>3011</v>
      </c>
      <c r="T5857" s="11" t="str">
        <f t="shared" si="2"/>
        <v>Jasper Wilson</v>
      </c>
      <c r="U5857" s="57" t="s">
        <v>55</v>
      </c>
      <c r="V5857" s="51" t="s">
        <v>35957</v>
      </c>
      <c r="W5857" s="57" t="s">
        <v>35958</v>
      </c>
      <c r="X5857" s="8" t="s">
        <v>35959</v>
      </c>
      <c r="Y5857" s="51" t="s">
        <v>60</v>
      </c>
      <c r="Z5857" s="51" t="s">
        <v>60</v>
      </c>
      <c r="AA5857" s="51" t="s">
        <v>60</v>
      </c>
      <c r="AB5857" s="56" t="s">
        <v>35960</v>
      </c>
      <c r="AC5857" s="51" t="s">
        <v>60</v>
      </c>
      <c r="AD5857" s="51" t="s">
        <v>60</v>
      </c>
      <c r="AE5857" s="51" t="s">
        <v>35961</v>
      </c>
      <c r="AF5857" s="8" t="s">
        <v>35962</v>
      </c>
      <c r="AG5857" s="8" t="s">
        <v>10321</v>
      </c>
      <c r="AH5857" s="8" t="s">
        <v>4581</v>
      </c>
      <c r="AI5857" s="8" t="s">
        <v>233</v>
      </c>
      <c r="AJ5857" s="8"/>
      <c r="AK5857" s="8"/>
      <c r="AL5857" s="8"/>
      <c r="AM5857" s="8"/>
      <c r="AN5857" s="8" t="s">
        <v>5798</v>
      </c>
      <c r="AO5857" s="8" t="s">
        <v>35963</v>
      </c>
      <c r="AP5857" s="9" t="s">
        <v>35962</v>
      </c>
      <c r="AQ5857" s="11">
        <v>1349.0</v>
      </c>
    </row>
    <row r="5858">
      <c r="A5858" s="8" t="str">
        <f t="shared" si="1"/>
        <v>Atsu Nyamadi</v>
      </c>
      <c r="B5858" s="51" t="s">
        <v>35964</v>
      </c>
      <c r="C5858" s="51" t="s">
        <v>14738</v>
      </c>
      <c r="D5858" s="2" t="s">
        <v>10308</v>
      </c>
      <c r="E5858" s="8" t="s">
        <v>14409</v>
      </c>
      <c r="F5858" s="8" t="s">
        <v>46</v>
      </c>
      <c r="G5858" s="51" t="s">
        <v>32225</v>
      </c>
      <c r="H5858" s="8" t="s">
        <v>35965</v>
      </c>
      <c r="I5858" s="8" t="s">
        <v>49</v>
      </c>
      <c r="J5858" s="10">
        <v>3.3</v>
      </c>
      <c r="K5858" s="8" t="s">
        <v>35966</v>
      </c>
      <c r="L5858" s="8"/>
      <c r="M5858" s="8"/>
      <c r="N5858" s="51" t="s">
        <v>35967</v>
      </c>
      <c r="O5858" s="51" t="s">
        <v>52</v>
      </c>
      <c r="P5858" s="51"/>
      <c r="Q5858" s="51"/>
      <c r="R5858" s="51" t="s">
        <v>35968</v>
      </c>
      <c r="S5858" s="51" t="s">
        <v>35969</v>
      </c>
      <c r="T5858" s="11" t="str">
        <f t="shared" si="2"/>
        <v>Atsu Nyamadi</v>
      </c>
      <c r="U5858" s="51" t="s">
        <v>55</v>
      </c>
      <c r="V5858" s="51" t="s">
        <v>35970</v>
      </c>
      <c r="W5858" s="51"/>
      <c r="X5858" s="8" t="s">
        <v>35971</v>
      </c>
      <c r="Y5858" s="51" t="s">
        <v>60</v>
      </c>
      <c r="Z5858" s="56" t="s">
        <v>35972</v>
      </c>
      <c r="AA5858" s="51" t="s">
        <v>60</v>
      </c>
      <c r="AB5858" s="56" t="s">
        <v>35973</v>
      </c>
      <c r="AC5858" s="51" t="s">
        <v>60</v>
      </c>
      <c r="AD5858" s="56" t="s">
        <v>35974</v>
      </c>
      <c r="AE5858" s="51"/>
      <c r="AF5858" s="8" t="s">
        <v>35975</v>
      </c>
      <c r="AG5858" s="8" t="s">
        <v>10321</v>
      </c>
      <c r="AH5858" s="8" t="s">
        <v>232</v>
      </c>
      <c r="AI5858" s="8" t="s">
        <v>233</v>
      </c>
      <c r="AJ5858" s="8"/>
      <c r="AK5858" s="8"/>
      <c r="AL5858" s="8"/>
      <c r="AM5858" s="8"/>
      <c r="AN5858" s="8" t="s">
        <v>839</v>
      </c>
      <c r="AO5858" s="8" t="s">
        <v>35976</v>
      </c>
      <c r="AP5858" s="9" t="s">
        <v>35975</v>
      </c>
      <c r="AQ5858" s="11">
        <v>1658.0</v>
      </c>
    </row>
    <row r="5859">
      <c r="A5859" s="8" t="str">
        <f t="shared" si="1"/>
        <v>William Akuka</v>
      </c>
      <c r="B5859" s="8" t="s">
        <v>35964</v>
      </c>
      <c r="C5859" s="51" t="s">
        <v>14738</v>
      </c>
      <c r="D5859" s="2" t="s">
        <v>10308</v>
      </c>
      <c r="E5859" s="51" t="s">
        <v>14409</v>
      </c>
      <c r="F5859" s="51" t="s">
        <v>46</v>
      </c>
      <c r="G5859" s="51" t="s">
        <v>32225</v>
      </c>
      <c r="H5859" s="8" t="s">
        <v>35965</v>
      </c>
      <c r="I5859" s="59" t="s">
        <v>49</v>
      </c>
      <c r="J5859" s="60">
        <v>3.3</v>
      </c>
      <c r="K5859" s="51" t="s">
        <v>35966</v>
      </c>
      <c r="L5859" s="8"/>
      <c r="M5859" s="8"/>
      <c r="N5859" s="51" t="s">
        <v>35977</v>
      </c>
      <c r="O5859" s="51" t="s">
        <v>52</v>
      </c>
      <c r="P5859" s="51"/>
      <c r="Q5859" s="51"/>
      <c r="R5859" s="51" t="s">
        <v>25118</v>
      </c>
      <c r="S5859" s="51" t="s">
        <v>35978</v>
      </c>
      <c r="T5859" s="11" t="str">
        <f t="shared" si="2"/>
        <v>William Akuka</v>
      </c>
      <c r="U5859" s="51" t="s">
        <v>76</v>
      </c>
      <c r="V5859" s="51" t="s">
        <v>35979</v>
      </c>
      <c r="W5859" s="51"/>
      <c r="X5859" s="51" t="s">
        <v>35971</v>
      </c>
      <c r="Y5859" s="51" t="s">
        <v>60</v>
      </c>
      <c r="Z5859" s="56" t="s">
        <v>35980</v>
      </c>
      <c r="AA5859" s="51" t="s">
        <v>60</v>
      </c>
      <c r="AB5859" s="56" t="s">
        <v>35981</v>
      </c>
      <c r="AC5859" s="51" t="s">
        <v>60</v>
      </c>
      <c r="AD5859" s="56" t="s">
        <v>35982</v>
      </c>
      <c r="AE5859" s="51"/>
      <c r="AF5859" s="51" t="s">
        <v>35975</v>
      </c>
      <c r="AG5859" s="51" t="s">
        <v>10321</v>
      </c>
      <c r="AH5859" s="51" t="s">
        <v>232</v>
      </c>
      <c r="AI5859" s="51" t="s">
        <v>233</v>
      </c>
      <c r="AJ5859" s="51"/>
      <c r="AK5859" s="59"/>
      <c r="AL5859" s="59"/>
      <c r="AM5859" s="59"/>
      <c r="AN5859" s="59" t="s">
        <v>839</v>
      </c>
      <c r="AO5859" s="59" t="s">
        <v>35976</v>
      </c>
      <c r="AP5859" s="29" t="s">
        <v>35975</v>
      </c>
      <c r="AQ5859" s="11">
        <v>1658.0</v>
      </c>
    </row>
    <row r="5860">
      <c r="A5860" s="8" t="str">
        <f t="shared" si="1"/>
        <v>Jacob Patton</v>
      </c>
      <c r="B5860" s="51" t="s">
        <v>35964</v>
      </c>
      <c r="C5860" s="51" t="s">
        <v>14738</v>
      </c>
      <c r="D5860" s="2" t="s">
        <v>10308</v>
      </c>
      <c r="E5860" s="8" t="s">
        <v>14409</v>
      </c>
      <c r="F5860" s="8" t="s">
        <v>46</v>
      </c>
      <c r="G5860" s="51" t="s">
        <v>32225</v>
      </c>
      <c r="H5860" s="8" t="s">
        <v>35965</v>
      </c>
      <c r="I5860" s="8" t="s">
        <v>49</v>
      </c>
      <c r="J5860" s="10">
        <v>3.3</v>
      </c>
      <c r="K5860" s="8" t="s">
        <v>35966</v>
      </c>
      <c r="L5860" s="8"/>
      <c r="M5860" s="8"/>
      <c r="N5860" s="51" t="s">
        <v>35983</v>
      </c>
      <c r="O5860" s="51" t="s">
        <v>52</v>
      </c>
      <c r="P5860" s="51"/>
      <c r="Q5860" s="51"/>
      <c r="R5860" s="51" t="s">
        <v>1222</v>
      </c>
      <c r="S5860" s="51" t="s">
        <v>20366</v>
      </c>
      <c r="T5860" s="11" t="str">
        <f t="shared" si="2"/>
        <v>Jacob Patton</v>
      </c>
      <c r="U5860" s="51" t="s">
        <v>76</v>
      </c>
      <c r="V5860" s="51"/>
      <c r="W5860" s="51"/>
      <c r="X5860" s="8" t="s">
        <v>35971</v>
      </c>
      <c r="Y5860" s="51" t="s">
        <v>60</v>
      </c>
      <c r="Z5860" s="56" t="s">
        <v>35972</v>
      </c>
      <c r="AA5860" s="51" t="s">
        <v>60</v>
      </c>
      <c r="AB5860" s="56" t="s">
        <v>35973</v>
      </c>
      <c r="AC5860" s="51" t="s">
        <v>60</v>
      </c>
      <c r="AD5860" s="56" t="s">
        <v>35974</v>
      </c>
      <c r="AE5860" s="51"/>
      <c r="AF5860" s="8" t="s">
        <v>35975</v>
      </c>
      <c r="AG5860" s="8" t="s">
        <v>10321</v>
      </c>
      <c r="AH5860" s="8" t="s">
        <v>232</v>
      </c>
      <c r="AI5860" s="8" t="s">
        <v>233</v>
      </c>
      <c r="AJ5860" s="8"/>
      <c r="AK5860" s="8"/>
      <c r="AL5860" s="8"/>
      <c r="AM5860" s="8"/>
      <c r="AN5860" s="8" t="s">
        <v>839</v>
      </c>
      <c r="AO5860" s="8" t="s">
        <v>35976</v>
      </c>
      <c r="AP5860" s="9" t="s">
        <v>35975</v>
      </c>
      <c r="AQ5860" s="11">
        <v>1658.0</v>
      </c>
    </row>
    <row r="5861">
      <c r="A5861" s="8" t="str">
        <f t="shared" si="1"/>
        <v>Cecilia Francis Amou-Berry</v>
      </c>
      <c r="B5861" s="51" t="s">
        <v>35964</v>
      </c>
      <c r="C5861" s="51" t="s">
        <v>14738</v>
      </c>
      <c r="D5861" s="2" t="s">
        <v>10308</v>
      </c>
      <c r="E5861" s="8" t="s">
        <v>14409</v>
      </c>
      <c r="F5861" s="8" t="s">
        <v>46</v>
      </c>
      <c r="G5861" s="51" t="s">
        <v>32225</v>
      </c>
      <c r="H5861" s="8" t="s">
        <v>35965</v>
      </c>
      <c r="I5861" s="8" t="s">
        <v>49</v>
      </c>
      <c r="J5861" s="10">
        <v>3.3</v>
      </c>
      <c r="K5861" s="8" t="s">
        <v>35966</v>
      </c>
      <c r="L5861" s="8"/>
      <c r="M5861" s="8"/>
      <c r="N5861" s="51" t="s">
        <v>35984</v>
      </c>
      <c r="O5861" s="51" t="s">
        <v>52</v>
      </c>
      <c r="P5861" s="51"/>
      <c r="Q5861" s="51"/>
      <c r="R5861" s="51" t="s">
        <v>34104</v>
      </c>
      <c r="S5861" s="57" t="s">
        <v>35985</v>
      </c>
      <c r="T5861" s="11" t="str">
        <f t="shared" si="2"/>
        <v>Cecilia Francis Amou-Berry</v>
      </c>
      <c r="U5861" s="51" t="s">
        <v>80</v>
      </c>
      <c r="V5861" s="51" t="s">
        <v>35986</v>
      </c>
      <c r="W5861" s="51"/>
      <c r="X5861" s="8" t="s">
        <v>35971</v>
      </c>
      <c r="Y5861" s="51" t="s">
        <v>60</v>
      </c>
      <c r="Z5861" s="56" t="s">
        <v>35972</v>
      </c>
      <c r="AA5861" s="51" t="s">
        <v>60</v>
      </c>
      <c r="AB5861" s="56" t="s">
        <v>35973</v>
      </c>
      <c r="AC5861" s="51" t="s">
        <v>60</v>
      </c>
      <c r="AD5861" s="56" t="s">
        <v>35974</v>
      </c>
      <c r="AE5861" s="51"/>
      <c r="AF5861" s="8" t="s">
        <v>35975</v>
      </c>
      <c r="AG5861" s="8" t="s">
        <v>10321</v>
      </c>
      <c r="AH5861" s="8" t="s">
        <v>232</v>
      </c>
      <c r="AI5861" s="8" t="s">
        <v>233</v>
      </c>
      <c r="AJ5861" s="8"/>
      <c r="AK5861" s="8"/>
      <c r="AL5861" s="8"/>
      <c r="AM5861" s="8"/>
      <c r="AN5861" s="8" t="s">
        <v>839</v>
      </c>
      <c r="AO5861" s="8" t="s">
        <v>35976</v>
      </c>
      <c r="AP5861" s="9" t="s">
        <v>35975</v>
      </c>
      <c r="AQ5861" s="11">
        <v>1658.0</v>
      </c>
    </row>
    <row r="5862">
      <c r="A5862" s="8" t="str">
        <f t="shared" si="1"/>
        <v>J Hall</v>
      </c>
      <c r="B5862" s="51" t="s">
        <v>35987</v>
      </c>
      <c r="C5862" s="51" t="s">
        <v>14738</v>
      </c>
      <c r="D5862" s="2" t="s">
        <v>10308</v>
      </c>
      <c r="E5862" s="8" t="s">
        <v>4809</v>
      </c>
      <c r="F5862" s="8" t="s">
        <v>46</v>
      </c>
      <c r="G5862" s="51" t="s">
        <v>32225</v>
      </c>
      <c r="H5862" s="8" t="s">
        <v>35988</v>
      </c>
      <c r="I5862" s="8" t="s">
        <v>1297</v>
      </c>
      <c r="J5862" s="10">
        <v>3.64</v>
      </c>
      <c r="K5862" s="8" t="s">
        <v>35989</v>
      </c>
      <c r="L5862" s="8"/>
      <c r="M5862" s="8"/>
      <c r="N5862" s="51" t="s">
        <v>35990</v>
      </c>
      <c r="O5862" s="51" t="s">
        <v>52</v>
      </c>
      <c r="P5862" s="51"/>
      <c r="Q5862" s="51"/>
      <c r="R5862" s="51" t="s">
        <v>35991</v>
      </c>
      <c r="S5862" s="51" t="s">
        <v>1674</v>
      </c>
      <c r="T5862" s="11" t="str">
        <f t="shared" si="2"/>
        <v>J Hall</v>
      </c>
      <c r="U5862" s="51" t="s">
        <v>55</v>
      </c>
      <c r="V5862" s="51" t="s">
        <v>35992</v>
      </c>
      <c r="W5862" s="51" t="s">
        <v>35993</v>
      </c>
      <c r="X5862" s="8" t="s">
        <v>35994</v>
      </c>
      <c r="Y5862" s="56" t="s">
        <v>35995</v>
      </c>
      <c r="Z5862" s="51" t="s">
        <v>60</v>
      </c>
      <c r="AA5862" s="51" t="s">
        <v>60</v>
      </c>
      <c r="AB5862" s="51" t="s">
        <v>60</v>
      </c>
      <c r="AC5862" s="51" t="s">
        <v>60</v>
      </c>
      <c r="AD5862" s="56" t="s">
        <v>35996</v>
      </c>
      <c r="AE5862" s="51" t="s">
        <v>35997</v>
      </c>
      <c r="AF5862" s="8" t="s">
        <v>35998</v>
      </c>
      <c r="AG5862" s="8" t="s">
        <v>10321</v>
      </c>
      <c r="AH5862" s="8" t="s">
        <v>4581</v>
      </c>
      <c r="AI5862" s="8" t="s">
        <v>233</v>
      </c>
      <c r="AJ5862" s="8"/>
      <c r="AK5862" s="8" t="s">
        <v>35999</v>
      </c>
      <c r="AL5862" s="8" t="s">
        <v>36000</v>
      </c>
      <c r="AM5862" s="8" t="s">
        <v>3189</v>
      </c>
      <c r="AN5862" s="8" t="s">
        <v>36001</v>
      </c>
      <c r="AO5862" s="8" t="s">
        <v>36002</v>
      </c>
      <c r="AP5862" s="9" t="s">
        <v>35998</v>
      </c>
      <c r="AQ5862" s="11">
        <v>1402.0</v>
      </c>
    </row>
    <row r="5863">
      <c r="A5863" s="8" t="str">
        <f t="shared" si="1"/>
        <v>Brad Jones</v>
      </c>
      <c r="B5863" s="51" t="s">
        <v>36003</v>
      </c>
      <c r="C5863" s="51" t="s">
        <v>32758</v>
      </c>
      <c r="D5863" s="2" t="s">
        <v>10308</v>
      </c>
      <c r="E5863" s="8" t="s">
        <v>36004</v>
      </c>
      <c r="F5863" s="8" t="s">
        <v>46</v>
      </c>
      <c r="G5863" s="51" t="s">
        <v>32225</v>
      </c>
      <c r="H5863" s="8" t="s">
        <v>36005</v>
      </c>
      <c r="I5863" s="8" t="s">
        <v>10730</v>
      </c>
      <c r="J5863" s="10">
        <v>3.77</v>
      </c>
      <c r="K5863" s="8" t="s">
        <v>36006</v>
      </c>
      <c r="L5863" s="8"/>
      <c r="M5863" s="8"/>
      <c r="N5863" s="51" t="s">
        <v>36007</v>
      </c>
      <c r="O5863" s="51" t="s">
        <v>52</v>
      </c>
      <c r="P5863" s="51" t="s">
        <v>207</v>
      </c>
      <c r="Q5863" s="51"/>
      <c r="R5863" s="57" t="s">
        <v>1013</v>
      </c>
      <c r="S5863" s="51" t="s">
        <v>1937</v>
      </c>
      <c r="T5863" s="11" t="str">
        <f t="shared" si="2"/>
        <v>Brad Jones</v>
      </c>
      <c r="U5863" s="51" t="s">
        <v>412</v>
      </c>
      <c r="V5863" s="51"/>
      <c r="W5863" s="51"/>
      <c r="X5863" s="8"/>
      <c r="Y5863" s="51"/>
      <c r="Z5863" s="51"/>
      <c r="AA5863" s="51"/>
      <c r="AB5863" s="51"/>
      <c r="AC5863" s="51"/>
      <c r="AD5863" s="51"/>
      <c r="AE5863" s="51" t="s">
        <v>36008</v>
      </c>
      <c r="AF5863" s="8" t="s">
        <v>36009</v>
      </c>
      <c r="AG5863" s="8" t="s">
        <v>10321</v>
      </c>
      <c r="AH5863" s="8" t="s">
        <v>4581</v>
      </c>
      <c r="AI5863" s="8" t="s">
        <v>233</v>
      </c>
      <c r="AJ5863" s="8"/>
      <c r="AK5863" s="8"/>
      <c r="AL5863" s="8"/>
      <c r="AM5863" s="8"/>
      <c r="AN5863" s="8" t="s">
        <v>18401</v>
      </c>
      <c r="AO5863" s="8" t="s">
        <v>36010</v>
      </c>
      <c r="AP5863" s="9" t="s">
        <v>36009</v>
      </c>
      <c r="AQ5863" s="11">
        <v>880.0</v>
      </c>
    </row>
    <row r="5864">
      <c r="A5864" s="8" t="str">
        <f t="shared" si="1"/>
        <v>Madelyn Bright</v>
      </c>
      <c r="B5864" s="51" t="s">
        <v>36003</v>
      </c>
      <c r="C5864" s="51" t="s">
        <v>32758</v>
      </c>
      <c r="D5864" s="2" t="s">
        <v>10308</v>
      </c>
      <c r="E5864" s="8" t="s">
        <v>36004</v>
      </c>
      <c r="F5864" s="8" t="s">
        <v>46</v>
      </c>
      <c r="G5864" s="51" t="s">
        <v>32225</v>
      </c>
      <c r="H5864" s="8" t="s">
        <v>36005</v>
      </c>
      <c r="I5864" s="8" t="s">
        <v>10730</v>
      </c>
      <c r="J5864" s="10">
        <v>3.77</v>
      </c>
      <c r="K5864" s="8" t="s">
        <v>36006</v>
      </c>
      <c r="L5864" s="8"/>
      <c r="M5864" s="8"/>
      <c r="N5864" s="51" t="s">
        <v>36011</v>
      </c>
      <c r="O5864" s="51" t="s">
        <v>52</v>
      </c>
      <c r="P5864" s="51" t="s">
        <v>490</v>
      </c>
      <c r="Q5864" s="51"/>
      <c r="R5864" s="57" t="s">
        <v>36012</v>
      </c>
      <c r="S5864" s="51" t="s">
        <v>36013</v>
      </c>
      <c r="T5864" s="11" t="str">
        <f t="shared" si="2"/>
        <v>Madelyn Bright</v>
      </c>
      <c r="U5864" s="51" t="s">
        <v>36014</v>
      </c>
      <c r="V5864" s="51" t="s">
        <v>36015</v>
      </c>
      <c r="W5864" s="51"/>
      <c r="X5864" s="8"/>
      <c r="Y5864" s="51" t="s">
        <v>60</v>
      </c>
      <c r="Z5864" s="56" t="s">
        <v>36016</v>
      </c>
      <c r="AA5864" s="51" t="s">
        <v>60</v>
      </c>
      <c r="AB5864" s="56" t="s">
        <v>36017</v>
      </c>
      <c r="AC5864" s="51" t="s">
        <v>60</v>
      </c>
      <c r="AD5864" s="56" t="s">
        <v>36018</v>
      </c>
      <c r="AE5864" s="51" t="s">
        <v>36008</v>
      </c>
      <c r="AF5864" s="8" t="s">
        <v>36009</v>
      </c>
      <c r="AG5864" s="8" t="s">
        <v>10321</v>
      </c>
      <c r="AH5864" s="8" t="s">
        <v>4581</v>
      </c>
      <c r="AI5864" s="8" t="s">
        <v>233</v>
      </c>
      <c r="AJ5864" s="8"/>
      <c r="AK5864" s="8"/>
      <c r="AL5864" s="8"/>
      <c r="AM5864" s="8"/>
      <c r="AN5864" s="8" t="s">
        <v>18401</v>
      </c>
      <c r="AO5864" s="8" t="s">
        <v>36010</v>
      </c>
      <c r="AP5864" s="9" t="s">
        <v>36009</v>
      </c>
      <c r="AQ5864" s="11">
        <v>880.0</v>
      </c>
    </row>
    <row r="5865">
      <c r="A5865" s="8" t="str">
        <f t="shared" si="1"/>
        <v>Chris Layne</v>
      </c>
      <c r="B5865" s="51" t="s">
        <v>36003</v>
      </c>
      <c r="C5865" s="51" t="s">
        <v>32758</v>
      </c>
      <c r="D5865" s="2" t="s">
        <v>10308</v>
      </c>
      <c r="E5865" s="8" t="s">
        <v>36004</v>
      </c>
      <c r="F5865" s="8" t="s">
        <v>46</v>
      </c>
      <c r="G5865" s="51" t="s">
        <v>32225</v>
      </c>
      <c r="H5865" s="8" t="s">
        <v>36005</v>
      </c>
      <c r="I5865" s="8" t="s">
        <v>10730</v>
      </c>
      <c r="J5865" s="10">
        <v>3.77</v>
      </c>
      <c r="K5865" s="8" t="s">
        <v>36006</v>
      </c>
      <c r="L5865" s="8"/>
      <c r="M5865" s="8"/>
      <c r="N5865" s="51" t="s">
        <v>36019</v>
      </c>
      <c r="O5865" s="51" t="s">
        <v>52</v>
      </c>
      <c r="P5865" s="51"/>
      <c r="Q5865" s="51"/>
      <c r="R5865" s="51" t="s">
        <v>791</v>
      </c>
      <c r="S5865" s="51" t="s">
        <v>34957</v>
      </c>
      <c r="T5865" s="11" t="str">
        <f t="shared" si="2"/>
        <v>Chris Layne</v>
      </c>
      <c r="U5865" s="51" t="s">
        <v>55</v>
      </c>
      <c r="V5865" s="51" t="s">
        <v>36020</v>
      </c>
      <c r="W5865" s="51" t="s">
        <v>36021</v>
      </c>
      <c r="X5865" s="8"/>
      <c r="Y5865" s="51" t="s">
        <v>60</v>
      </c>
      <c r="Z5865" s="56" t="s">
        <v>36016</v>
      </c>
      <c r="AA5865" s="56" t="s">
        <v>36022</v>
      </c>
      <c r="AB5865" s="56" t="s">
        <v>36017</v>
      </c>
      <c r="AC5865" s="51" t="s">
        <v>60</v>
      </c>
      <c r="AD5865" s="56" t="s">
        <v>36018</v>
      </c>
      <c r="AE5865" s="51" t="s">
        <v>36008</v>
      </c>
      <c r="AF5865" s="8" t="s">
        <v>36009</v>
      </c>
      <c r="AG5865" s="8" t="s">
        <v>10321</v>
      </c>
      <c r="AH5865" s="8" t="s">
        <v>4581</v>
      </c>
      <c r="AI5865" s="8" t="s">
        <v>233</v>
      </c>
      <c r="AJ5865" s="8"/>
      <c r="AK5865" s="8"/>
      <c r="AL5865" s="8"/>
      <c r="AM5865" s="8"/>
      <c r="AN5865" s="8" t="s">
        <v>18401</v>
      </c>
      <c r="AO5865" s="8" t="s">
        <v>36010</v>
      </c>
      <c r="AP5865" s="9" t="s">
        <v>36009</v>
      </c>
      <c r="AQ5865" s="11">
        <v>880.0</v>
      </c>
    </row>
    <row r="5866">
      <c r="A5866" s="8" t="str">
        <f t="shared" si="1"/>
        <v>Byron Kramer</v>
      </c>
      <c r="B5866" s="51" t="s">
        <v>36003</v>
      </c>
      <c r="C5866" s="51" t="s">
        <v>32758</v>
      </c>
      <c r="D5866" s="2" t="s">
        <v>10308</v>
      </c>
      <c r="E5866" s="8" t="s">
        <v>36004</v>
      </c>
      <c r="F5866" s="8" t="s">
        <v>46</v>
      </c>
      <c r="G5866" s="51" t="s">
        <v>32225</v>
      </c>
      <c r="H5866" s="8" t="s">
        <v>36005</v>
      </c>
      <c r="I5866" s="8" t="s">
        <v>10730</v>
      </c>
      <c r="J5866" s="10">
        <v>3.77</v>
      </c>
      <c r="K5866" s="8" t="s">
        <v>36006</v>
      </c>
      <c r="L5866" s="8"/>
      <c r="M5866" s="8"/>
      <c r="N5866" s="51" t="s">
        <v>36023</v>
      </c>
      <c r="O5866" s="51" t="s">
        <v>52</v>
      </c>
      <c r="P5866" s="51"/>
      <c r="Q5866" s="51"/>
      <c r="R5866" s="57" t="s">
        <v>15117</v>
      </c>
      <c r="S5866" s="51" t="s">
        <v>14955</v>
      </c>
      <c r="T5866" s="11" t="str">
        <f t="shared" si="2"/>
        <v>Byron Kramer</v>
      </c>
      <c r="U5866" s="51" t="s">
        <v>80</v>
      </c>
      <c r="V5866" s="51" t="s">
        <v>36024</v>
      </c>
      <c r="W5866" s="51"/>
      <c r="X5866" s="8"/>
      <c r="Y5866" s="51" t="s">
        <v>60</v>
      </c>
      <c r="Z5866" s="56" t="s">
        <v>36016</v>
      </c>
      <c r="AA5866" s="51" t="s">
        <v>60</v>
      </c>
      <c r="AB5866" s="56" t="s">
        <v>36017</v>
      </c>
      <c r="AC5866" s="51" t="s">
        <v>60</v>
      </c>
      <c r="AD5866" s="56" t="s">
        <v>36018</v>
      </c>
      <c r="AE5866" s="51" t="s">
        <v>36008</v>
      </c>
      <c r="AF5866" s="8" t="s">
        <v>36009</v>
      </c>
      <c r="AG5866" s="8" t="s">
        <v>10321</v>
      </c>
      <c r="AH5866" s="8" t="s">
        <v>4581</v>
      </c>
      <c r="AI5866" s="8" t="s">
        <v>233</v>
      </c>
      <c r="AJ5866" s="8"/>
      <c r="AK5866" s="8"/>
      <c r="AL5866" s="8"/>
      <c r="AM5866" s="8"/>
      <c r="AN5866" s="8" t="s">
        <v>18401</v>
      </c>
      <c r="AO5866" s="8" t="s">
        <v>36010</v>
      </c>
      <c r="AP5866" s="9" t="s">
        <v>36009</v>
      </c>
      <c r="AQ5866" s="11">
        <v>880.0</v>
      </c>
    </row>
    <row r="5867">
      <c r="A5867" s="8" t="str">
        <f t="shared" si="1"/>
        <v>AC Courtney has been removed. </v>
      </c>
      <c r="B5867" s="51" t="s">
        <v>36003</v>
      </c>
      <c r="C5867" s="51" t="s">
        <v>32758</v>
      </c>
      <c r="D5867" s="2" t="s">
        <v>10308</v>
      </c>
      <c r="E5867" s="8" t="s">
        <v>36004</v>
      </c>
      <c r="F5867" s="8" t="s">
        <v>46</v>
      </c>
      <c r="G5867" s="51" t="s">
        <v>32225</v>
      </c>
      <c r="H5867" s="8" t="s">
        <v>36005</v>
      </c>
      <c r="I5867" s="8" t="s">
        <v>10730</v>
      </c>
      <c r="J5867" s="10">
        <v>3.77</v>
      </c>
      <c r="K5867" s="8" t="s">
        <v>36006</v>
      </c>
      <c r="L5867" s="8"/>
      <c r="M5867" s="8"/>
      <c r="N5867" s="51" t="s">
        <v>36025</v>
      </c>
      <c r="O5867" s="51" t="s">
        <v>52</v>
      </c>
      <c r="P5867" s="51"/>
      <c r="Q5867" s="51" t="s">
        <v>277</v>
      </c>
      <c r="R5867" s="57" t="s">
        <v>36026</v>
      </c>
      <c r="S5867" s="51"/>
      <c r="T5867" s="11" t="str">
        <f t="shared" si="2"/>
        <v>AC Courtney has been removed. </v>
      </c>
      <c r="U5867" s="51"/>
      <c r="V5867" s="51"/>
      <c r="W5867" s="51"/>
      <c r="X5867" s="8"/>
      <c r="Y5867" s="51" t="s">
        <v>60</v>
      </c>
      <c r="Z5867" s="56" t="s">
        <v>36016</v>
      </c>
      <c r="AA5867" s="51" t="s">
        <v>60</v>
      </c>
      <c r="AB5867" s="56" t="s">
        <v>36017</v>
      </c>
      <c r="AC5867" s="56" t="s">
        <v>36027</v>
      </c>
      <c r="AD5867" s="56" t="s">
        <v>36018</v>
      </c>
      <c r="AE5867" s="51" t="s">
        <v>36008</v>
      </c>
      <c r="AF5867" s="8" t="s">
        <v>36009</v>
      </c>
      <c r="AG5867" s="8" t="s">
        <v>10321</v>
      </c>
      <c r="AH5867" s="8" t="s">
        <v>4581</v>
      </c>
      <c r="AI5867" s="8" t="s">
        <v>233</v>
      </c>
      <c r="AJ5867" s="8"/>
      <c r="AK5867" s="8"/>
      <c r="AL5867" s="8"/>
      <c r="AM5867" s="8"/>
      <c r="AN5867" s="8" t="s">
        <v>18401</v>
      </c>
      <c r="AO5867" s="8" t="s">
        <v>36010</v>
      </c>
      <c r="AP5867" s="9" t="s">
        <v>36009</v>
      </c>
      <c r="AQ5867" s="11">
        <v>880.0</v>
      </c>
    </row>
    <row r="5868">
      <c r="A5868" s="8" t="str">
        <f t="shared" si="1"/>
        <v>Michael Basuini</v>
      </c>
      <c r="B5868" s="51" t="s">
        <v>36028</v>
      </c>
      <c r="C5868" s="51" t="s">
        <v>32758</v>
      </c>
      <c r="D5868" s="2" t="s">
        <v>10308</v>
      </c>
      <c r="E5868" s="8" t="s">
        <v>3089</v>
      </c>
      <c r="F5868" s="8" t="s">
        <v>46</v>
      </c>
      <c r="G5868" s="51" t="s">
        <v>32225</v>
      </c>
      <c r="H5868" s="8" t="s">
        <v>36029</v>
      </c>
      <c r="I5868" s="8" t="s">
        <v>2373</v>
      </c>
      <c r="J5868" s="10">
        <v>3.28</v>
      </c>
      <c r="K5868" s="8" t="s">
        <v>36030</v>
      </c>
      <c r="L5868" s="8"/>
      <c r="M5868" s="8"/>
      <c r="N5868" s="51" t="s">
        <v>36031</v>
      </c>
      <c r="O5868" s="51" t="s">
        <v>52</v>
      </c>
      <c r="P5868" s="51"/>
      <c r="Q5868" s="51"/>
      <c r="R5868" s="51" t="s">
        <v>731</v>
      </c>
      <c r="S5868" s="51" t="s">
        <v>36032</v>
      </c>
      <c r="T5868" s="11" t="str">
        <f t="shared" si="2"/>
        <v>Michael Basuini</v>
      </c>
      <c r="U5868" s="51" t="s">
        <v>55</v>
      </c>
      <c r="V5868" s="51" t="s">
        <v>36033</v>
      </c>
      <c r="W5868" s="51" t="s">
        <v>36034</v>
      </c>
      <c r="X5868" s="8" t="s">
        <v>36035</v>
      </c>
      <c r="Y5868" s="51" t="s">
        <v>60</v>
      </c>
      <c r="Z5868" s="56" t="s">
        <v>36036</v>
      </c>
      <c r="AA5868" s="51" t="s">
        <v>60</v>
      </c>
      <c r="AB5868" s="51" t="s">
        <v>60</v>
      </c>
      <c r="AC5868" s="51" t="s">
        <v>60</v>
      </c>
      <c r="AD5868" s="51" t="s">
        <v>60</v>
      </c>
      <c r="AE5868" s="56" t="s">
        <v>36037</v>
      </c>
      <c r="AF5868" s="8" t="s">
        <v>36038</v>
      </c>
      <c r="AG5868" s="8" t="s">
        <v>10321</v>
      </c>
      <c r="AH5868" s="8" t="s">
        <v>194</v>
      </c>
      <c r="AI5868" s="8" t="s">
        <v>233</v>
      </c>
      <c r="AJ5868" s="8"/>
      <c r="AK5868" s="8" t="s">
        <v>195</v>
      </c>
      <c r="AL5868" s="8" t="s">
        <v>13143</v>
      </c>
      <c r="AM5868" s="8" t="s">
        <v>2152</v>
      </c>
      <c r="AN5868" s="8" t="s">
        <v>36039</v>
      </c>
      <c r="AO5868" s="8" t="s">
        <v>36040</v>
      </c>
      <c r="AP5868" s="9" t="s">
        <v>36038</v>
      </c>
      <c r="AQ5868" s="11">
        <v>1015.0</v>
      </c>
    </row>
    <row r="5869">
      <c r="A5869" s="8" t="str">
        <f t="shared" si="1"/>
        <v>Tatyiana McClendon</v>
      </c>
      <c r="B5869" s="51" t="s">
        <v>36028</v>
      </c>
      <c r="C5869" s="51" t="s">
        <v>32758</v>
      </c>
      <c r="D5869" s="2" t="s">
        <v>10308</v>
      </c>
      <c r="E5869" s="8" t="s">
        <v>3089</v>
      </c>
      <c r="F5869" s="8" t="s">
        <v>46</v>
      </c>
      <c r="G5869" s="51" t="s">
        <v>32225</v>
      </c>
      <c r="H5869" s="8" t="s">
        <v>36029</v>
      </c>
      <c r="I5869" s="8" t="s">
        <v>2373</v>
      </c>
      <c r="J5869" s="10">
        <v>3.28</v>
      </c>
      <c r="K5869" s="8" t="s">
        <v>36030</v>
      </c>
      <c r="L5869" s="8"/>
      <c r="M5869" s="8"/>
      <c r="N5869" s="51" t="s">
        <v>36041</v>
      </c>
      <c r="O5869" s="51" t="s">
        <v>52</v>
      </c>
      <c r="P5869" s="51"/>
      <c r="Q5869" s="51"/>
      <c r="R5869" s="51" t="s">
        <v>18466</v>
      </c>
      <c r="S5869" s="51" t="s">
        <v>18467</v>
      </c>
      <c r="T5869" s="11" t="str">
        <f t="shared" si="2"/>
        <v>Tatyiana McClendon</v>
      </c>
      <c r="U5869" s="51" t="s">
        <v>106</v>
      </c>
      <c r="V5869" s="51" t="s">
        <v>36042</v>
      </c>
      <c r="W5869" s="51" t="s">
        <v>36034</v>
      </c>
      <c r="X5869" s="8" t="s">
        <v>36035</v>
      </c>
      <c r="Y5869" s="51" t="s">
        <v>60</v>
      </c>
      <c r="Z5869" s="56" t="s">
        <v>36043</v>
      </c>
      <c r="AA5869" s="51" t="s">
        <v>60</v>
      </c>
      <c r="AB5869" s="51" t="s">
        <v>60</v>
      </c>
      <c r="AC5869" s="51" t="s">
        <v>60</v>
      </c>
      <c r="AD5869" s="56" t="s">
        <v>18736</v>
      </c>
      <c r="AE5869" s="56" t="s">
        <v>36037</v>
      </c>
      <c r="AF5869" s="8" t="s">
        <v>36038</v>
      </c>
      <c r="AG5869" s="8" t="s">
        <v>10321</v>
      </c>
      <c r="AH5869" s="8" t="s">
        <v>194</v>
      </c>
      <c r="AI5869" s="8" t="s">
        <v>233</v>
      </c>
      <c r="AJ5869" s="8"/>
      <c r="AK5869" s="8" t="s">
        <v>195</v>
      </c>
      <c r="AL5869" s="8" t="s">
        <v>13143</v>
      </c>
      <c r="AM5869" s="8" t="s">
        <v>2152</v>
      </c>
      <c r="AN5869" s="8" t="s">
        <v>36039</v>
      </c>
      <c r="AO5869" s="8" t="s">
        <v>36040</v>
      </c>
      <c r="AP5869" s="9" t="s">
        <v>36038</v>
      </c>
      <c r="AQ5869" s="11">
        <v>1015.0</v>
      </c>
    </row>
    <row r="5870">
      <c r="A5870" s="8" t="str">
        <f t="shared" si="1"/>
        <v>Justin Watson</v>
      </c>
      <c r="B5870" s="51" t="s">
        <v>36044</v>
      </c>
      <c r="C5870" s="51" t="s">
        <v>14738</v>
      </c>
      <c r="D5870" s="2" t="s">
        <v>10308</v>
      </c>
      <c r="E5870" s="8" t="s">
        <v>36045</v>
      </c>
      <c r="F5870" s="8" t="s">
        <v>46</v>
      </c>
      <c r="G5870" s="51" t="s">
        <v>32225</v>
      </c>
      <c r="H5870" s="8" t="s">
        <v>36046</v>
      </c>
      <c r="I5870" s="8" t="s">
        <v>2373</v>
      </c>
      <c r="J5870" s="10">
        <v>3.96</v>
      </c>
      <c r="K5870" s="8" t="s">
        <v>36047</v>
      </c>
      <c r="L5870" s="8"/>
      <c r="M5870" s="8"/>
      <c r="N5870" s="51" t="s">
        <v>36048</v>
      </c>
      <c r="O5870" s="51" t="s">
        <v>52</v>
      </c>
      <c r="P5870" s="51"/>
      <c r="Q5870" s="51"/>
      <c r="R5870" s="51" t="s">
        <v>114</v>
      </c>
      <c r="S5870" s="51" t="s">
        <v>5529</v>
      </c>
      <c r="T5870" s="11" t="str">
        <f t="shared" si="2"/>
        <v>Justin Watson</v>
      </c>
      <c r="U5870" s="51" t="s">
        <v>55</v>
      </c>
      <c r="V5870" s="51" t="s">
        <v>36049</v>
      </c>
      <c r="W5870" s="51" t="s">
        <v>36050</v>
      </c>
      <c r="X5870" s="8" t="s">
        <v>36051</v>
      </c>
      <c r="Y5870" s="51" t="s">
        <v>60</v>
      </c>
      <c r="Z5870" s="56" t="s">
        <v>36052</v>
      </c>
      <c r="AA5870" s="51" t="s">
        <v>60</v>
      </c>
      <c r="AB5870" s="56" t="s">
        <v>6437</v>
      </c>
      <c r="AC5870" s="51" t="s">
        <v>60</v>
      </c>
      <c r="AD5870" s="56" t="s">
        <v>6438</v>
      </c>
      <c r="AE5870" s="56" t="s">
        <v>36053</v>
      </c>
      <c r="AF5870" s="8" t="s">
        <v>36054</v>
      </c>
      <c r="AG5870" s="8" t="s">
        <v>10321</v>
      </c>
      <c r="AH5870" s="8" t="s">
        <v>4581</v>
      </c>
      <c r="AI5870" s="8" t="s">
        <v>233</v>
      </c>
      <c r="AJ5870" s="8"/>
      <c r="AK5870" s="8" t="s">
        <v>19120</v>
      </c>
      <c r="AL5870" s="8" t="s">
        <v>1216</v>
      </c>
      <c r="AM5870" s="8" t="s">
        <v>1264</v>
      </c>
      <c r="AN5870" s="8" t="s">
        <v>36055</v>
      </c>
      <c r="AO5870" s="8" t="s">
        <v>36056</v>
      </c>
      <c r="AP5870" s="9" t="s">
        <v>36057</v>
      </c>
      <c r="AQ5870" s="11">
        <v>1012.0</v>
      </c>
    </row>
    <row r="5871">
      <c r="A5871" s="8" t="str">
        <f t="shared" si="1"/>
        <v>Dillon Dawson</v>
      </c>
      <c r="B5871" s="51" t="s">
        <v>36044</v>
      </c>
      <c r="C5871" s="51" t="s">
        <v>14738</v>
      </c>
      <c r="D5871" s="2" t="s">
        <v>10308</v>
      </c>
      <c r="E5871" s="8" t="s">
        <v>36045</v>
      </c>
      <c r="F5871" s="8" t="s">
        <v>46</v>
      </c>
      <c r="G5871" s="51" t="s">
        <v>32225</v>
      </c>
      <c r="H5871" s="8" t="s">
        <v>36046</v>
      </c>
      <c r="I5871" s="8" t="s">
        <v>2373</v>
      </c>
      <c r="J5871" s="10">
        <v>3.96</v>
      </c>
      <c r="K5871" s="8" t="s">
        <v>36047</v>
      </c>
      <c r="L5871" s="8"/>
      <c r="M5871" s="8"/>
      <c r="N5871" s="51" t="s">
        <v>36058</v>
      </c>
      <c r="O5871" s="51" t="s">
        <v>52</v>
      </c>
      <c r="P5871" s="51"/>
      <c r="Q5871" s="51"/>
      <c r="R5871" s="51" t="s">
        <v>3632</v>
      </c>
      <c r="S5871" s="51" t="s">
        <v>36059</v>
      </c>
      <c r="T5871" s="11" t="str">
        <f t="shared" si="2"/>
        <v>Dillon Dawson</v>
      </c>
      <c r="U5871" s="51" t="s">
        <v>80</v>
      </c>
      <c r="V5871" s="51" t="s">
        <v>36060</v>
      </c>
      <c r="W5871" s="51" t="s">
        <v>36061</v>
      </c>
      <c r="X5871" s="8" t="s">
        <v>36051</v>
      </c>
      <c r="Y5871" s="51" t="s">
        <v>60</v>
      </c>
      <c r="Z5871" s="56" t="s">
        <v>36062</v>
      </c>
      <c r="AA5871" s="51" t="s">
        <v>60</v>
      </c>
      <c r="AB5871" s="51" t="s">
        <v>60</v>
      </c>
      <c r="AC5871" s="51" t="s">
        <v>60</v>
      </c>
      <c r="AD5871" s="56" t="s">
        <v>36063</v>
      </c>
      <c r="AE5871" s="51" t="s">
        <v>36053</v>
      </c>
      <c r="AF5871" s="8" t="s">
        <v>36054</v>
      </c>
      <c r="AG5871" s="8" t="s">
        <v>10321</v>
      </c>
      <c r="AH5871" s="8" t="s">
        <v>4581</v>
      </c>
      <c r="AI5871" s="8" t="s">
        <v>233</v>
      </c>
      <c r="AJ5871" s="8"/>
      <c r="AK5871" s="8" t="s">
        <v>19120</v>
      </c>
      <c r="AL5871" s="8" t="s">
        <v>1216</v>
      </c>
      <c r="AM5871" s="8" t="s">
        <v>1264</v>
      </c>
      <c r="AN5871" s="8" t="s">
        <v>36055</v>
      </c>
      <c r="AO5871" s="8" t="s">
        <v>36056</v>
      </c>
      <c r="AP5871" s="9" t="s">
        <v>36064</v>
      </c>
      <c r="AQ5871" s="11">
        <v>1012.0</v>
      </c>
    </row>
    <row r="5872">
      <c r="A5872" s="8" t="str">
        <f t="shared" si="1"/>
        <v>Royce Dennis</v>
      </c>
      <c r="B5872" s="51" t="s">
        <v>36065</v>
      </c>
      <c r="C5872" s="51" t="s">
        <v>36066</v>
      </c>
      <c r="D5872" s="2" t="s">
        <v>10600</v>
      </c>
      <c r="E5872" s="8" t="s">
        <v>1765</v>
      </c>
      <c r="F5872" s="8" t="s">
        <v>462</v>
      </c>
      <c r="G5872" s="51" t="s">
        <v>32225</v>
      </c>
      <c r="H5872" s="8" t="s">
        <v>36067</v>
      </c>
      <c r="I5872" s="8" t="s">
        <v>36068</v>
      </c>
      <c r="J5872" s="10">
        <v>3.07</v>
      </c>
      <c r="K5872" s="8" t="s">
        <v>36069</v>
      </c>
      <c r="L5872" s="8"/>
      <c r="M5872" s="8"/>
      <c r="N5872" s="51" t="s">
        <v>36070</v>
      </c>
      <c r="O5872" s="51" t="s">
        <v>52</v>
      </c>
      <c r="P5872" s="51"/>
      <c r="Q5872" s="51"/>
      <c r="R5872" s="51" t="s">
        <v>36071</v>
      </c>
      <c r="S5872" s="51" t="s">
        <v>3648</v>
      </c>
      <c r="T5872" s="11" t="str">
        <f t="shared" si="2"/>
        <v>Royce Dennis</v>
      </c>
      <c r="U5872" s="51" t="s">
        <v>55</v>
      </c>
      <c r="V5872" s="51" t="s">
        <v>36072</v>
      </c>
      <c r="W5872" s="51" t="s">
        <v>36073</v>
      </c>
      <c r="X5872" s="8" t="s">
        <v>36074</v>
      </c>
      <c r="Y5872" s="56" t="s">
        <v>36075</v>
      </c>
      <c r="Z5872" s="56" t="s">
        <v>36076</v>
      </c>
      <c r="AA5872" s="56" t="s">
        <v>36077</v>
      </c>
      <c r="AB5872" s="56" t="s">
        <v>36078</v>
      </c>
      <c r="AC5872" s="51" t="s">
        <v>60</v>
      </c>
      <c r="AD5872" s="51" t="s">
        <v>60</v>
      </c>
      <c r="AE5872" s="51" t="s">
        <v>36079</v>
      </c>
      <c r="AF5872" s="8" t="s">
        <v>36080</v>
      </c>
      <c r="AG5872" s="8" t="s">
        <v>10611</v>
      </c>
      <c r="AH5872" s="8" t="s">
        <v>654</v>
      </c>
      <c r="AI5872" s="8" t="s">
        <v>233</v>
      </c>
      <c r="AJ5872" s="8" t="s">
        <v>67</v>
      </c>
      <c r="AK5872" s="8" t="s">
        <v>16480</v>
      </c>
      <c r="AL5872" s="8" t="s">
        <v>2321</v>
      </c>
      <c r="AM5872" s="8" t="s">
        <v>36081</v>
      </c>
      <c r="AN5872" s="8" t="s">
        <v>36082</v>
      </c>
      <c r="AO5872" s="8" t="s">
        <v>36083</v>
      </c>
      <c r="AP5872" s="9" t="s">
        <v>36080</v>
      </c>
      <c r="AQ5872" s="11">
        <v>965.0</v>
      </c>
    </row>
    <row r="5873">
      <c r="A5873" s="8" t="str">
        <f t="shared" si="1"/>
        <v>Jeremy Pratt</v>
      </c>
      <c r="B5873" s="51" t="s">
        <v>36084</v>
      </c>
      <c r="C5873" s="51" t="s">
        <v>36066</v>
      </c>
      <c r="D5873" s="2" t="s">
        <v>10600</v>
      </c>
      <c r="E5873" s="8" t="s">
        <v>79</v>
      </c>
      <c r="F5873" s="8" t="s">
        <v>462</v>
      </c>
      <c r="G5873" s="51" t="s">
        <v>32225</v>
      </c>
      <c r="H5873" s="8" t="s">
        <v>36085</v>
      </c>
      <c r="I5873" s="8" t="s">
        <v>11052</v>
      </c>
      <c r="J5873" s="10">
        <v>2.77</v>
      </c>
      <c r="K5873" s="8" t="s">
        <v>36086</v>
      </c>
      <c r="L5873" s="8"/>
      <c r="M5873" s="8"/>
      <c r="N5873" s="51" t="s">
        <v>36087</v>
      </c>
      <c r="O5873" s="51" t="s">
        <v>52</v>
      </c>
      <c r="P5873" s="51"/>
      <c r="Q5873" s="51"/>
      <c r="R5873" s="51" t="s">
        <v>183</v>
      </c>
      <c r="S5873" s="51" t="s">
        <v>20002</v>
      </c>
      <c r="T5873" s="11" t="str">
        <f t="shared" si="2"/>
        <v>Jeremy Pratt</v>
      </c>
      <c r="U5873" s="51" t="s">
        <v>55</v>
      </c>
      <c r="V5873" s="51" t="s">
        <v>36088</v>
      </c>
      <c r="W5873" s="51" t="s">
        <v>36089</v>
      </c>
      <c r="X5873" s="8"/>
      <c r="Y5873" s="51" t="s">
        <v>60</v>
      </c>
      <c r="Z5873" s="56" t="s">
        <v>36090</v>
      </c>
      <c r="AA5873" s="51" t="s">
        <v>60</v>
      </c>
      <c r="AB5873" s="56" t="s">
        <v>36091</v>
      </c>
      <c r="AC5873" s="51" t="s">
        <v>60</v>
      </c>
      <c r="AD5873" s="51" t="s">
        <v>60</v>
      </c>
      <c r="AE5873" s="51" t="s">
        <v>36092</v>
      </c>
      <c r="AF5873" s="8" t="s">
        <v>36093</v>
      </c>
      <c r="AG5873" s="8" t="s">
        <v>10611</v>
      </c>
      <c r="AH5873" s="8" t="s">
        <v>4581</v>
      </c>
      <c r="AI5873" s="8" t="s">
        <v>233</v>
      </c>
      <c r="AJ5873" s="8" t="s">
        <v>67</v>
      </c>
      <c r="AK5873" s="8"/>
      <c r="AL5873" s="8"/>
      <c r="AM5873" s="8"/>
      <c r="AN5873" s="8"/>
      <c r="AO5873" s="8" t="s">
        <v>36094</v>
      </c>
      <c r="AP5873" s="9" t="s">
        <v>36093</v>
      </c>
      <c r="AQ5873" s="11">
        <v>868.0</v>
      </c>
    </row>
    <row r="5874">
      <c r="A5874" s="8" t="str">
        <f t="shared" si="1"/>
        <v>Jasmine Abbit</v>
      </c>
      <c r="B5874" s="51" t="s">
        <v>36084</v>
      </c>
      <c r="C5874" s="51" t="s">
        <v>36066</v>
      </c>
      <c r="D5874" s="2" t="s">
        <v>10600</v>
      </c>
      <c r="E5874" s="8" t="s">
        <v>79</v>
      </c>
      <c r="F5874" s="8" t="s">
        <v>462</v>
      </c>
      <c r="G5874" s="51" t="s">
        <v>32225</v>
      </c>
      <c r="H5874" s="8" t="s">
        <v>36085</v>
      </c>
      <c r="I5874" s="8" t="s">
        <v>11052</v>
      </c>
      <c r="J5874" s="10">
        <v>2.77</v>
      </c>
      <c r="K5874" s="8" t="s">
        <v>36086</v>
      </c>
      <c r="L5874" s="8"/>
      <c r="M5874" s="8"/>
      <c r="N5874" s="51" t="s">
        <v>36095</v>
      </c>
      <c r="O5874" s="51" t="s">
        <v>52</v>
      </c>
      <c r="P5874" s="51"/>
      <c r="Q5874" s="51"/>
      <c r="R5874" s="51" t="s">
        <v>10329</v>
      </c>
      <c r="S5874" s="51" t="s">
        <v>36096</v>
      </c>
      <c r="T5874" s="11" t="str">
        <f t="shared" si="2"/>
        <v>Jasmine Abbit</v>
      </c>
      <c r="U5874" s="51" t="s">
        <v>80</v>
      </c>
      <c r="V5874" s="51" t="s">
        <v>36097</v>
      </c>
      <c r="W5874" s="51" t="s">
        <v>36098</v>
      </c>
      <c r="X5874" s="8"/>
      <c r="Y5874" s="51" t="s">
        <v>60</v>
      </c>
      <c r="Z5874" s="56" t="s">
        <v>36090</v>
      </c>
      <c r="AA5874" s="51" t="s">
        <v>60</v>
      </c>
      <c r="AB5874" s="56" t="s">
        <v>36091</v>
      </c>
      <c r="AC5874" s="51" t="s">
        <v>60</v>
      </c>
      <c r="AD5874" s="51" t="s">
        <v>60</v>
      </c>
      <c r="AE5874" s="51" t="s">
        <v>36092</v>
      </c>
      <c r="AF5874" s="8" t="s">
        <v>36093</v>
      </c>
      <c r="AG5874" s="8" t="s">
        <v>10611</v>
      </c>
      <c r="AH5874" s="8" t="s">
        <v>4581</v>
      </c>
      <c r="AI5874" s="8" t="s">
        <v>233</v>
      </c>
      <c r="AJ5874" s="8" t="s">
        <v>67</v>
      </c>
      <c r="AK5874" s="8"/>
      <c r="AL5874" s="8"/>
      <c r="AM5874" s="8"/>
      <c r="AN5874" s="8"/>
      <c r="AO5874" s="8" t="s">
        <v>36094</v>
      </c>
      <c r="AP5874" s="9" t="s">
        <v>36093</v>
      </c>
      <c r="AQ5874" s="11">
        <v>868.0</v>
      </c>
    </row>
    <row r="5875">
      <c r="A5875" s="8" t="str">
        <f t="shared" si="1"/>
        <v>Robert Herrera</v>
      </c>
      <c r="B5875" s="51" t="s">
        <v>36099</v>
      </c>
      <c r="C5875" s="51" t="s">
        <v>32363</v>
      </c>
      <c r="D5875" s="2" t="s">
        <v>10600</v>
      </c>
      <c r="E5875" s="8" t="s">
        <v>36100</v>
      </c>
      <c r="F5875" s="8" t="s">
        <v>462</v>
      </c>
      <c r="G5875" s="51" t="s">
        <v>32225</v>
      </c>
      <c r="H5875" s="8" t="s">
        <v>36101</v>
      </c>
      <c r="I5875" s="8" t="s">
        <v>13396</v>
      </c>
      <c r="J5875" s="10">
        <v>3.2</v>
      </c>
      <c r="K5875" s="8" t="s">
        <v>36102</v>
      </c>
      <c r="L5875" s="8"/>
      <c r="M5875" s="8"/>
      <c r="N5875" s="51" t="s">
        <v>36103</v>
      </c>
      <c r="O5875" s="51" t="s">
        <v>52</v>
      </c>
      <c r="P5875" s="51"/>
      <c r="Q5875" s="51"/>
      <c r="R5875" s="51" t="s">
        <v>2577</v>
      </c>
      <c r="S5875" s="51" t="s">
        <v>16812</v>
      </c>
      <c r="T5875" s="11" t="str">
        <f t="shared" si="2"/>
        <v>Robert Herrera</v>
      </c>
      <c r="U5875" s="8" t="s">
        <v>650</v>
      </c>
      <c r="V5875" s="51" t="s">
        <v>36104</v>
      </c>
      <c r="W5875" s="51"/>
      <c r="X5875" s="8"/>
      <c r="Y5875" s="51" t="s">
        <v>60</v>
      </c>
      <c r="Z5875" s="56" t="s">
        <v>36105</v>
      </c>
      <c r="AA5875" s="51" t="s">
        <v>60</v>
      </c>
      <c r="AB5875" s="51" t="s">
        <v>60</v>
      </c>
      <c r="AC5875" s="51" t="s">
        <v>60</v>
      </c>
      <c r="AD5875" s="51" t="s">
        <v>60</v>
      </c>
      <c r="AE5875" s="51" t="s">
        <v>36106</v>
      </c>
      <c r="AF5875" s="8" t="s">
        <v>36107</v>
      </c>
      <c r="AG5875" s="8" t="s">
        <v>10611</v>
      </c>
      <c r="AH5875" s="8" t="s">
        <v>232</v>
      </c>
      <c r="AI5875" s="8" t="s">
        <v>233</v>
      </c>
      <c r="AJ5875" s="8"/>
      <c r="AK5875" s="8" t="s">
        <v>14325</v>
      </c>
      <c r="AL5875" s="8" t="s">
        <v>3727</v>
      </c>
      <c r="AM5875" s="8" t="s">
        <v>1218</v>
      </c>
      <c r="AN5875" s="8" t="s">
        <v>22022</v>
      </c>
      <c r="AO5875" s="8" t="s">
        <v>36108</v>
      </c>
      <c r="AP5875" s="9" t="s">
        <v>36107</v>
      </c>
      <c r="AQ5875" s="11">
        <v>1774.0</v>
      </c>
    </row>
    <row r="5876">
      <c r="A5876" s="8" t="str">
        <f t="shared" si="1"/>
        <v>Maddie Lynch</v>
      </c>
      <c r="B5876" s="8" t="s">
        <v>36099</v>
      </c>
      <c r="C5876" s="51" t="s">
        <v>32363</v>
      </c>
      <c r="D5876" s="2" t="s">
        <v>10600</v>
      </c>
      <c r="E5876" s="51" t="s">
        <v>36100</v>
      </c>
      <c r="F5876" s="51" t="s">
        <v>462</v>
      </c>
      <c r="G5876" s="51" t="s">
        <v>32225</v>
      </c>
      <c r="H5876" s="8" t="s">
        <v>36101</v>
      </c>
      <c r="I5876" s="59" t="s">
        <v>13396</v>
      </c>
      <c r="J5876" s="60">
        <v>3.2</v>
      </c>
      <c r="K5876" s="51" t="s">
        <v>36102</v>
      </c>
      <c r="L5876" s="8"/>
      <c r="M5876" s="8"/>
      <c r="N5876" s="51" t="s">
        <v>36109</v>
      </c>
      <c r="O5876" s="51" t="s">
        <v>52</v>
      </c>
      <c r="P5876" s="51"/>
      <c r="Q5876" s="51"/>
      <c r="R5876" s="51" t="s">
        <v>10304</v>
      </c>
      <c r="S5876" s="51" t="s">
        <v>12692</v>
      </c>
      <c r="T5876" s="11" t="str">
        <f t="shared" si="2"/>
        <v>Maddie Lynch</v>
      </c>
      <c r="U5876" s="51" t="s">
        <v>76</v>
      </c>
      <c r="V5876" s="51"/>
      <c r="W5876" s="51"/>
      <c r="X5876" s="51" t="s">
        <v>36110</v>
      </c>
      <c r="Y5876" s="51" t="s">
        <v>60</v>
      </c>
      <c r="Z5876" s="51" t="s">
        <v>60</v>
      </c>
      <c r="AA5876" s="56" t="s">
        <v>36111</v>
      </c>
      <c r="AB5876" s="51" t="s">
        <v>60</v>
      </c>
      <c r="AC5876" s="51" t="s">
        <v>60</v>
      </c>
      <c r="AD5876" s="51" t="s">
        <v>60</v>
      </c>
      <c r="AE5876" s="51" t="s">
        <v>36106</v>
      </c>
      <c r="AF5876" s="51" t="s">
        <v>36107</v>
      </c>
      <c r="AG5876" s="51" t="s">
        <v>10611</v>
      </c>
      <c r="AH5876" s="51" t="s">
        <v>232</v>
      </c>
      <c r="AI5876" s="51" t="s">
        <v>233</v>
      </c>
      <c r="AJ5876" s="51"/>
      <c r="AK5876" s="59" t="s">
        <v>14325</v>
      </c>
      <c r="AL5876" s="59" t="s">
        <v>3727</v>
      </c>
      <c r="AM5876" s="59" t="s">
        <v>1218</v>
      </c>
      <c r="AN5876" s="59" t="s">
        <v>22022</v>
      </c>
      <c r="AO5876" s="59" t="s">
        <v>36108</v>
      </c>
      <c r="AP5876" s="2" t="s">
        <v>36107</v>
      </c>
      <c r="AQ5876" s="11">
        <v>1774.0</v>
      </c>
    </row>
    <row r="5877">
      <c r="A5877" s="8" t="str">
        <f t="shared" si="1"/>
        <v>Monte Thompson</v>
      </c>
      <c r="B5877" s="8" t="s">
        <v>36099</v>
      </c>
      <c r="C5877" s="51" t="s">
        <v>32363</v>
      </c>
      <c r="D5877" s="2" t="s">
        <v>10600</v>
      </c>
      <c r="E5877" s="8" t="s">
        <v>36100</v>
      </c>
      <c r="F5877" s="8" t="s">
        <v>462</v>
      </c>
      <c r="G5877" s="51" t="s">
        <v>32225</v>
      </c>
      <c r="H5877" s="8" t="s">
        <v>36101</v>
      </c>
      <c r="I5877" s="8" t="s">
        <v>13396</v>
      </c>
      <c r="J5877" s="10">
        <v>3.2</v>
      </c>
      <c r="K5877" s="8" t="s">
        <v>36102</v>
      </c>
      <c r="L5877" s="8"/>
      <c r="M5877" s="8"/>
      <c r="N5877" s="51" t="s">
        <v>36112</v>
      </c>
      <c r="O5877" s="51" t="s">
        <v>52</v>
      </c>
      <c r="P5877" s="51"/>
      <c r="Q5877" s="51"/>
      <c r="R5877" s="51" t="s">
        <v>36113</v>
      </c>
      <c r="S5877" s="51" t="s">
        <v>3414</v>
      </c>
      <c r="T5877" s="11" t="str">
        <f t="shared" si="2"/>
        <v>Monte Thompson</v>
      </c>
      <c r="U5877" s="51" t="s">
        <v>76</v>
      </c>
      <c r="V5877" s="51"/>
      <c r="W5877" s="51"/>
      <c r="X5877" s="8"/>
      <c r="Y5877" s="51" t="s">
        <v>60</v>
      </c>
      <c r="Z5877" s="51" t="s">
        <v>60</v>
      </c>
      <c r="AA5877" s="51" t="s">
        <v>60</v>
      </c>
      <c r="AB5877" s="51" t="s">
        <v>60</v>
      </c>
      <c r="AC5877" s="51" t="s">
        <v>60</v>
      </c>
      <c r="AD5877" s="51" t="s">
        <v>60</v>
      </c>
      <c r="AE5877" s="51" t="s">
        <v>36106</v>
      </c>
      <c r="AF5877" s="8" t="s">
        <v>36107</v>
      </c>
      <c r="AG5877" s="8" t="s">
        <v>10611</v>
      </c>
      <c r="AH5877" s="8" t="s">
        <v>232</v>
      </c>
      <c r="AI5877" s="8" t="s">
        <v>233</v>
      </c>
      <c r="AJ5877" s="8"/>
      <c r="AK5877" s="13" t="s">
        <v>14325</v>
      </c>
      <c r="AL5877" s="13" t="s">
        <v>3727</v>
      </c>
      <c r="AM5877" s="13" t="s">
        <v>1218</v>
      </c>
      <c r="AN5877" s="8" t="s">
        <v>22022</v>
      </c>
      <c r="AO5877" s="8" t="s">
        <v>36108</v>
      </c>
      <c r="AP5877" s="15" t="s">
        <v>36107</v>
      </c>
      <c r="AQ5877" s="11">
        <v>1774.0</v>
      </c>
    </row>
    <row r="5878">
      <c r="A5878" s="8" t="str">
        <f t="shared" si="1"/>
        <v>David Cox</v>
      </c>
      <c r="B5878" s="8" t="s">
        <v>36099</v>
      </c>
      <c r="C5878" s="51" t="s">
        <v>32363</v>
      </c>
      <c r="D5878" s="2" t="s">
        <v>10600</v>
      </c>
      <c r="E5878" s="8" t="s">
        <v>36100</v>
      </c>
      <c r="F5878" s="8" t="s">
        <v>462</v>
      </c>
      <c r="G5878" s="51" t="s">
        <v>32225</v>
      </c>
      <c r="H5878" s="8" t="s">
        <v>36101</v>
      </c>
      <c r="I5878" s="8" t="s">
        <v>13396</v>
      </c>
      <c r="J5878" s="10">
        <v>3.2</v>
      </c>
      <c r="K5878" s="8" t="s">
        <v>36102</v>
      </c>
      <c r="L5878" s="8"/>
      <c r="M5878" s="8"/>
      <c r="N5878" s="51" t="s">
        <v>36114</v>
      </c>
      <c r="O5878" s="51" t="s">
        <v>52</v>
      </c>
      <c r="P5878" s="51"/>
      <c r="Q5878" s="51"/>
      <c r="R5878" s="51" t="s">
        <v>289</v>
      </c>
      <c r="S5878" s="51" t="s">
        <v>1130</v>
      </c>
      <c r="T5878" s="11" t="str">
        <f t="shared" si="2"/>
        <v>David Cox</v>
      </c>
      <c r="U5878" s="51" t="s">
        <v>498</v>
      </c>
      <c r="V5878" s="51" t="s">
        <v>36115</v>
      </c>
      <c r="W5878" s="51"/>
      <c r="X5878" s="8"/>
      <c r="Y5878" s="56" t="s">
        <v>36116</v>
      </c>
      <c r="Z5878" s="51" t="s">
        <v>60</v>
      </c>
      <c r="AA5878" s="51" t="s">
        <v>60</v>
      </c>
      <c r="AB5878" s="51" t="s">
        <v>60</v>
      </c>
      <c r="AC5878" s="51" t="s">
        <v>60</v>
      </c>
      <c r="AD5878" s="51" t="s">
        <v>60</v>
      </c>
      <c r="AE5878" s="51" t="s">
        <v>36106</v>
      </c>
      <c r="AF5878" s="8" t="s">
        <v>36107</v>
      </c>
      <c r="AG5878" s="8" t="s">
        <v>10611</v>
      </c>
      <c r="AH5878" s="8" t="s">
        <v>232</v>
      </c>
      <c r="AI5878" s="8" t="s">
        <v>233</v>
      </c>
      <c r="AJ5878" s="8"/>
      <c r="AK5878" s="13" t="s">
        <v>14325</v>
      </c>
      <c r="AL5878" s="13" t="s">
        <v>3727</v>
      </c>
      <c r="AM5878" s="13" t="s">
        <v>1218</v>
      </c>
      <c r="AN5878" s="8" t="s">
        <v>22022</v>
      </c>
      <c r="AO5878" s="8" t="s">
        <v>36108</v>
      </c>
      <c r="AP5878" s="15" t="s">
        <v>36107</v>
      </c>
      <c r="AQ5878" s="11">
        <v>1774.0</v>
      </c>
    </row>
    <row r="5879">
      <c r="A5879" s="8" t="str">
        <f t="shared" si="1"/>
        <v>Mark Brady</v>
      </c>
      <c r="B5879" s="8" t="s">
        <v>36099</v>
      </c>
      <c r="C5879" s="51" t="s">
        <v>32363</v>
      </c>
      <c r="D5879" s="2" t="s">
        <v>10600</v>
      </c>
      <c r="E5879" s="8" t="s">
        <v>36100</v>
      </c>
      <c r="F5879" s="8" t="s">
        <v>462</v>
      </c>
      <c r="G5879" s="51" t="s">
        <v>32225</v>
      </c>
      <c r="H5879" s="8" t="s">
        <v>36101</v>
      </c>
      <c r="I5879" s="8" t="s">
        <v>13396</v>
      </c>
      <c r="J5879" s="10">
        <v>3.2</v>
      </c>
      <c r="K5879" s="8" t="s">
        <v>36102</v>
      </c>
      <c r="L5879" s="8"/>
      <c r="M5879" s="8"/>
      <c r="N5879" s="51" t="s">
        <v>36117</v>
      </c>
      <c r="O5879" s="51" t="s">
        <v>52</v>
      </c>
      <c r="P5879" s="51"/>
      <c r="Q5879" s="51"/>
      <c r="R5879" s="51" t="s">
        <v>3210</v>
      </c>
      <c r="S5879" s="51" t="s">
        <v>9321</v>
      </c>
      <c r="T5879" s="11" t="str">
        <f t="shared" si="2"/>
        <v>Mark Brady</v>
      </c>
      <c r="U5879" s="51" t="s">
        <v>167</v>
      </c>
      <c r="V5879" s="51"/>
      <c r="W5879" s="51"/>
      <c r="X5879" s="8"/>
      <c r="Y5879" s="51" t="s">
        <v>60</v>
      </c>
      <c r="Z5879" s="51" t="s">
        <v>60</v>
      </c>
      <c r="AA5879" s="51" t="s">
        <v>60</v>
      </c>
      <c r="AB5879" s="51" t="s">
        <v>60</v>
      </c>
      <c r="AC5879" s="51" t="s">
        <v>60</v>
      </c>
      <c r="AD5879" s="51" t="s">
        <v>60</v>
      </c>
      <c r="AE5879" s="51" t="s">
        <v>36106</v>
      </c>
      <c r="AF5879" s="8" t="s">
        <v>36107</v>
      </c>
      <c r="AG5879" s="8" t="s">
        <v>10611</v>
      </c>
      <c r="AH5879" s="8" t="s">
        <v>232</v>
      </c>
      <c r="AI5879" s="8" t="s">
        <v>233</v>
      </c>
      <c r="AJ5879" s="8"/>
      <c r="AK5879" s="13" t="s">
        <v>14325</v>
      </c>
      <c r="AL5879" s="13" t="s">
        <v>3727</v>
      </c>
      <c r="AM5879" s="13" t="s">
        <v>1218</v>
      </c>
      <c r="AN5879" s="8" t="s">
        <v>22022</v>
      </c>
      <c r="AO5879" s="8" t="s">
        <v>36108</v>
      </c>
      <c r="AP5879" s="15" t="s">
        <v>36107</v>
      </c>
      <c r="AQ5879" s="11">
        <v>1774.0</v>
      </c>
    </row>
    <row r="5880">
      <c r="A5880" s="8" t="str">
        <f t="shared" si="1"/>
        <v>D'Morris Smith</v>
      </c>
      <c r="B5880" s="8" t="s">
        <v>36099</v>
      </c>
      <c r="C5880" s="51" t="s">
        <v>32363</v>
      </c>
      <c r="D5880" s="2" t="s">
        <v>10600</v>
      </c>
      <c r="E5880" s="8" t="s">
        <v>36100</v>
      </c>
      <c r="F5880" s="8" t="s">
        <v>462</v>
      </c>
      <c r="G5880" s="51" t="s">
        <v>32225</v>
      </c>
      <c r="H5880" s="8" t="s">
        <v>36101</v>
      </c>
      <c r="I5880" s="8" t="s">
        <v>13396</v>
      </c>
      <c r="J5880" s="10">
        <v>3.2</v>
      </c>
      <c r="K5880" s="8" t="s">
        <v>36102</v>
      </c>
      <c r="L5880" s="8"/>
      <c r="M5880" s="8"/>
      <c r="N5880" s="51" t="s">
        <v>36118</v>
      </c>
      <c r="O5880" s="51" t="s">
        <v>52</v>
      </c>
      <c r="P5880" s="51"/>
      <c r="Q5880" s="51"/>
      <c r="R5880" s="51" t="s">
        <v>36119</v>
      </c>
      <c r="S5880" s="51" t="s">
        <v>941</v>
      </c>
      <c r="T5880" s="11" t="str">
        <f t="shared" si="2"/>
        <v>D'Morris Smith</v>
      </c>
      <c r="U5880" s="51" t="s">
        <v>80</v>
      </c>
      <c r="V5880" s="51"/>
      <c r="W5880" s="51"/>
      <c r="X5880" s="8"/>
      <c r="Y5880" s="51" t="s">
        <v>60</v>
      </c>
      <c r="Z5880" s="51" t="s">
        <v>60</v>
      </c>
      <c r="AA5880" s="51" t="s">
        <v>60</v>
      </c>
      <c r="AB5880" s="51" t="s">
        <v>60</v>
      </c>
      <c r="AC5880" s="51" t="s">
        <v>60</v>
      </c>
      <c r="AD5880" s="51" t="s">
        <v>60</v>
      </c>
      <c r="AE5880" s="51" t="s">
        <v>36106</v>
      </c>
      <c r="AF5880" s="8" t="s">
        <v>36107</v>
      </c>
      <c r="AG5880" s="8" t="s">
        <v>10611</v>
      </c>
      <c r="AH5880" s="8" t="s">
        <v>232</v>
      </c>
      <c r="AI5880" s="8" t="s">
        <v>233</v>
      </c>
      <c r="AJ5880" s="8"/>
      <c r="AK5880" s="13" t="s">
        <v>14325</v>
      </c>
      <c r="AL5880" s="13" t="s">
        <v>3727</v>
      </c>
      <c r="AM5880" s="13" t="s">
        <v>1218</v>
      </c>
      <c r="AN5880" s="8" t="s">
        <v>22022</v>
      </c>
      <c r="AO5880" s="8" t="s">
        <v>36108</v>
      </c>
      <c r="AP5880" s="15" t="s">
        <v>36107</v>
      </c>
      <c r="AQ5880" s="11">
        <v>1774.0</v>
      </c>
    </row>
    <row r="5881">
      <c r="A5881" s="8" t="str">
        <f t="shared" si="1"/>
        <v>Champagne Bell</v>
      </c>
      <c r="B5881" s="8" t="s">
        <v>36120</v>
      </c>
      <c r="C5881" s="51" t="s">
        <v>36066</v>
      </c>
      <c r="D5881" s="2" t="s">
        <v>10600</v>
      </c>
      <c r="E5881" s="51" t="s">
        <v>17448</v>
      </c>
      <c r="F5881" s="51" t="s">
        <v>462</v>
      </c>
      <c r="G5881" s="51" t="s">
        <v>32225</v>
      </c>
      <c r="H5881" s="8" t="s">
        <v>36121</v>
      </c>
      <c r="I5881" s="59" t="s">
        <v>49</v>
      </c>
      <c r="J5881" s="60">
        <v>3.15</v>
      </c>
      <c r="K5881" s="51" t="s">
        <v>36122</v>
      </c>
      <c r="L5881" s="8"/>
      <c r="M5881" s="8"/>
      <c r="N5881" s="51" t="s">
        <v>36123</v>
      </c>
      <c r="O5881" s="51" t="s">
        <v>52</v>
      </c>
      <c r="P5881" s="51"/>
      <c r="Q5881" s="51"/>
      <c r="R5881" s="51" t="s">
        <v>36124</v>
      </c>
      <c r="S5881" s="51" t="s">
        <v>6517</v>
      </c>
      <c r="T5881" s="11" t="str">
        <f t="shared" si="2"/>
        <v>Champagne Bell</v>
      </c>
      <c r="U5881" s="51" t="s">
        <v>55</v>
      </c>
      <c r="V5881" s="51" t="s">
        <v>36125</v>
      </c>
      <c r="W5881" s="51"/>
      <c r="X5881" s="51" t="s">
        <v>36126</v>
      </c>
      <c r="Y5881" s="51" t="s">
        <v>60</v>
      </c>
      <c r="Z5881" s="51" t="s">
        <v>60</v>
      </c>
      <c r="AA5881" s="51" t="s">
        <v>60</v>
      </c>
      <c r="AB5881" s="56" t="s">
        <v>592</v>
      </c>
      <c r="AC5881" s="51" t="s">
        <v>60</v>
      </c>
      <c r="AD5881" s="56" t="s">
        <v>36127</v>
      </c>
      <c r="AE5881" s="51"/>
      <c r="AF5881" s="51" t="s">
        <v>36128</v>
      </c>
      <c r="AG5881" s="51" t="s">
        <v>10611</v>
      </c>
      <c r="AH5881" s="51" t="s">
        <v>194</v>
      </c>
      <c r="AI5881" s="51" t="s">
        <v>233</v>
      </c>
      <c r="AJ5881" s="51"/>
      <c r="AK5881" s="59"/>
      <c r="AL5881" s="59"/>
      <c r="AM5881" s="59"/>
      <c r="AN5881" s="8" t="s">
        <v>49</v>
      </c>
      <c r="AO5881" s="139" t="s">
        <v>36129</v>
      </c>
      <c r="AP5881" s="15" t="s">
        <v>36128</v>
      </c>
      <c r="AQ5881" s="11">
        <v>453.0</v>
      </c>
    </row>
    <row r="5882">
      <c r="A5882" s="8" t="str">
        <f t="shared" si="1"/>
        <v>LaDavey Merriweather</v>
      </c>
      <c r="B5882" s="8" t="s">
        <v>36120</v>
      </c>
      <c r="C5882" s="51" t="s">
        <v>36066</v>
      </c>
      <c r="D5882" s="2" t="s">
        <v>10600</v>
      </c>
      <c r="E5882" s="8" t="s">
        <v>17448</v>
      </c>
      <c r="F5882" s="8" t="s">
        <v>462</v>
      </c>
      <c r="G5882" s="51" t="s">
        <v>32225</v>
      </c>
      <c r="H5882" s="8" t="s">
        <v>36121</v>
      </c>
      <c r="I5882" s="8" t="s">
        <v>49</v>
      </c>
      <c r="J5882" s="10">
        <v>3.15</v>
      </c>
      <c r="K5882" s="12" t="s">
        <v>36122</v>
      </c>
      <c r="L5882" s="8"/>
      <c r="M5882" s="8"/>
      <c r="N5882" s="51" t="s">
        <v>36130</v>
      </c>
      <c r="O5882" s="51" t="s">
        <v>52</v>
      </c>
      <c r="P5882" s="51"/>
      <c r="Q5882" s="51"/>
      <c r="R5882" s="51" t="s">
        <v>36131</v>
      </c>
      <c r="S5882" s="51" t="s">
        <v>36132</v>
      </c>
      <c r="T5882" s="11" t="str">
        <f t="shared" si="2"/>
        <v>LaDavey Merriweather</v>
      </c>
      <c r="U5882" s="51" t="s">
        <v>55</v>
      </c>
      <c r="V5882" s="51" t="s">
        <v>36133</v>
      </c>
      <c r="W5882" s="51" t="s">
        <v>36134</v>
      </c>
      <c r="X5882" s="51" t="s">
        <v>36126</v>
      </c>
      <c r="Y5882" s="51" t="s">
        <v>60</v>
      </c>
      <c r="Z5882" s="51" t="s">
        <v>60</v>
      </c>
      <c r="AA5882" s="51" t="s">
        <v>60</v>
      </c>
      <c r="AB5882" s="56" t="s">
        <v>592</v>
      </c>
      <c r="AC5882" s="51" t="s">
        <v>60</v>
      </c>
      <c r="AD5882" s="56" t="s">
        <v>36127</v>
      </c>
      <c r="AE5882" s="51"/>
      <c r="AF5882" s="8" t="s">
        <v>36128</v>
      </c>
      <c r="AG5882" s="8" t="s">
        <v>10611</v>
      </c>
      <c r="AH5882" s="8" t="s">
        <v>194</v>
      </c>
      <c r="AI5882" s="8" t="s">
        <v>233</v>
      </c>
      <c r="AJ5882" s="8"/>
      <c r="AK5882" s="8"/>
      <c r="AL5882" s="8"/>
      <c r="AM5882" s="8"/>
      <c r="AN5882" s="8" t="s">
        <v>49</v>
      </c>
      <c r="AO5882" s="13" t="s">
        <v>36129</v>
      </c>
      <c r="AP5882" s="15" t="s">
        <v>36128</v>
      </c>
      <c r="AQ5882" s="11">
        <v>453.0</v>
      </c>
    </row>
    <row r="5883">
      <c r="A5883" s="8" t="str">
        <f t="shared" si="1"/>
        <v>Vancia Foley</v>
      </c>
      <c r="B5883" s="8" t="s">
        <v>36120</v>
      </c>
      <c r="C5883" s="51" t="s">
        <v>36066</v>
      </c>
      <c r="D5883" s="2" t="s">
        <v>10600</v>
      </c>
      <c r="E5883" s="8" t="s">
        <v>17448</v>
      </c>
      <c r="F5883" s="8" t="s">
        <v>462</v>
      </c>
      <c r="G5883" s="51" t="s">
        <v>32225</v>
      </c>
      <c r="H5883" s="8" t="s">
        <v>36121</v>
      </c>
      <c r="I5883" s="8" t="s">
        <v>49</v>
      </c>
      <c r="J5883" s="10">
        <v>3.15</v>
      </c>
      <c r="K5883" s="12" t="s">
        <v>36122</v>
      </c>
      <c r="L5883" s="8"/>
      <c r="M5883" s="8"/>
      <c r="N5883" s="51" t="s">
        <v>36135</v>
      </c>
      <c r="O5883" s="51" t="s">
        <v>52</v>
      </c>
      <c r="P5883" s="51"/>
      <c r="Q5883" s="51"/>
      <c r="R5883" s="51" t="s">
        <v>36136</v>
      </c>
      <c r="S5883" s="51" t="s">
        <v>19541</v>
      </c>
      <c r="T5883" s="11" t="str">
        <f t="shared" si="2"/>
        <v>Vancia Foley</v>
      </c>
      <c r="U5883" s="51" t="s">
        <v>80</v>
      </c>
      <c r="V5883" s="51" t="s">
        <v>36137</v>
      </c>
      <c r="W5883" s="51" t="s">
        <v>36138</v>
      </c>
      <c r="X5883" s="51" t="s">
        <v>36126</v>
      </c>
      <c r="Y5883" s="51" t="s">
        <v>60</v>
      </c>
      <c r="Z5883" s="51" t="s">
        <v>60</v>
      </c>
      <c r="AA5883" s="51" t="s">
        <v>60</v>
      </c>
      <c r="AB5883" s="56" t="s">
        <v>592</v>
      </c>
      <c r="AC5883" s="51" t="s">
        <v>60</v>
      </c>
      <c r="AD5883" s="56" t="s">
        <v>36127</v>
      </c>
      <c r="AE5883" s="51"/>
      <c r="AF5883" s="8" t="s">
        <v>36128</v>
      </c>
      <c r="AG5883" s="8" t="s">
        <v>10611</v>
      </c>
      <c r="AH5883" s="8" t="s">
        <v>194</v>
      </c>
      <c r="AI5883" s="8" t="s">
        <v>233</v>
      </c>
      <c r="AJ5883" s="8"/>
      <c r="AK5883" s="8"/>
      <c r="AL5883" s="8"/>
      <c r="AM5883" s="8"/>
      <c r="AN5883" s="8" t="s">
        <v>49</v>
      </c>
      <c r="AO5883" s="13" t="s">
        <v>36129</v>
      </c>
      <c r="AP5883" s="15" t="s">
        <v>36128</v>
      </c>
      <c r="AQ5883" s="11">
        <v>453.0</v>
      </c>
    </row>
    <row r="5884">
      <c r="A5884" s="8" t="str">
        <f t="shared" si="1"/>
        <v>Jose Zarate</v>
      </c>
      <c r="B5884" s="51" t="s">
        <v>36139</v>
      </c>
      <c r="C5884" s="51" t="s">
        <v>36066</v>
      </c>
      <c r="D5884" s="2" t="s">
        <v>10600</v>
      </c>
      <c r="E5884" s="8" t="s">
        <v>11488</v>
      </c>
      <c r="F5884" s="8" t="s">
        <v>462</v>
      </c>
      <c r="G5884" s="51" t="s">
        <v>32225</v>
      </c>
      <c r="H5884" s="8" t="s">
        <v>36140</v>
      </c>
      <c r="I5884" s="8" t="s">
        <v>1330</v>
      </c>
      <c r="J5884" s="10">
        <v>3.45</v>
      </c>
      <c r="K5884" s="8" t="s">
        <v>36141</v>
      </c>
      <c r="L5884" s="8"/>
      <c r="M5884" s="8"/>
      <c r="N5884" s="51" t="s">
        <v>36142</v>
      </c>
      <c r="O5884" s="51" t="s">
        <v>52</v>
      </c>
      <c r="P5884" s="51"/>
      <c r="Q5884" s="51"/>
      <c r="R5884" s="51" t="s">
        <v>36143</v>
      </c>
      <c r="S5884" s="51" t="s">
        <v>36144</v>
      </c>
      <c r="T5884" s="11" t="str">
        <f t="shared" si="2"/>
        <v>Jose Zarate</v>
      </c>
      <c r="U5884" s="51" t="s">
        <v>80</v>
      </c>
      <c r="V5884" s="51" t="s">
        <v>36145</v>
      </c>
      <c r="W5884" s="51"/>
      <c r="X5884" s="8" t="s">
        <v>36146</v>
      </c>
      <c r="Y5884" s="51" t="s">
        <v>60</v>
      </c>
      <c r="Z5884" s="56" t="s">
        <v>36147</v>
      </c>
      <c r="AA5884" s="51" t="s">
        <v>60</v>
      </c>
      <c r="AB5884" s="51" t="s">
        <v>60</v>
      </c>
      <c r="AC5884" s="51" t="s">
        <v>60</v>
      </c>
      <c r="AD5884" s="56" t="s">
        <v>36148</v>
      </c>
      <c r="AE5884" s="51" t="s">
        <v>36149</v>
      </c>
      <c r="AF5884" s="8" t="s">
        <v>36150</v>
      </c>
      <c r="AG5884" s="8" t="s">
        <v>10611</v>
      </c>
      <c r="AH5884" s="8" t="s">
        <v>543</v>
      </c>
      <c r="AI5884" s="8" t="s">
        <v>233</v>
      </c>
      <c r="AJ5884" s="8"/>
      <c r="AK5884" s="8"/>
      <c r="AL5884" s="8"/>
      <c r="AM5884" s="8" t="s">
        <v>2573</v>
      </c>
      <c r="AN5884" s="8" t="s">
        <v>36151</v>
      </c>
      <c r="AO5884" s="8" t="s">
        <v>36152</v>
      </c>
      <c r="AP5884" s="9" t="s">
        <v>36150</v>
      </c>
      <c r="AQ5884" s="11">
        <v>1221.0</v>
      </c>
    </row>
    <row r="5885">
      <c r="A5885" s="8" t="str">
        <f t="shared" si="1"/>
        <v>Marlon Baugh</v>
      </c>
      <c r="B5885" s="51" t="s">
        <v>36153</v>
      </c>
      <c r="C5885" s="51" t="s">
        <v>36066</v>
      </c>
      <c r="D5885" s="2" t="s">
        <v>10600</v>
      </c>
      <c r="E5885" s="8" t="s">
        <v>10884</v>
      </c>
      <c r="F5885" s="8" t="s">
        <v>462</v>
      </c>
      <c r="G5885" s="51" t="s">
        <v>32225</v>
      </c>
      <c r="H5885" s="8" t="s">
        <v>36154</v>
      </c>
      <c r="I5885" s="8" t="s">
        <v>13931</v>
      </c>
      <c r="J5885" s="10">
        <v>2.6</v>
      </c>
      <c r="K5885" s="8" t="s">
        <v>36155</v>
      </c>
      <c r="L5885" s="8"/>
      <c r="M5885" s="8"/>
      <c r="N5885" s="51" t="s">
        <v>36156</v>
      </c>
      <c r="O5885" s="51" t="s">
        <v>52</v>
      </c>
      <c r="P5885" s="51"/>
      <c r="Q5885" s="51"/>
      <c r="R5885" s="51" t="s">
        <v>15896</v>
      </c>
      <c r="S5885" s="51" t="s">
        <v>22188</v>
      </c>
      <c r="T5885" s="11" t="str">
        <f t="shared" si="2"/>
        <v>Marlon Baugh</v>
      </c>
      <c r="U5885" s="51" t="s">
        <v>55</v>
      </c>
      <c r="V5885" s="51" t="s">
        <v>36157</v>
      </c>
      <c r="W5885" s="51" t="s">
        <v>36158</v>
      </c>
      <c r="X5885" s="8" t="s">
        <v>36159</v>
      </c>
      <c r="Y5885" s="51" t="s">
        <v>60</v>
      </c>
      <c r="Z5885" s="51" t="s">
        <v>60</v>
      </c>
      <c r="AA5885" s="51" t="s">
        <v>60</v>
      </c>
      <c r="AB5885" s="51" t="s">
        <v>60</v>
      </c>
      <c r="AC5885" s="51" t="s">
        <v>60</v>
      </c>
      <c r="AD5885" s="56" t="s">
        <v>36160</v>
      </c>
      <c r="AE5885" s="51"/>
      <c r="AF5885" s="8" t="s">
        <v>36161</v>
      </c>
      <c r="AG5885" s="8" t="s">
        <v>10611</v>
      </c>
      <c r="AH5885" s="8" t="s">
        <v>543</v>
      </c>
      <c r="AI5885" s="8" t="s">
        <v>233</v>
      </c>
      <c r="AJ5885" s="8" t="s">
        <v>67</v>
      </c>
      <c r="AK5885" s="8" t="s">
        <v>36162</v>
      </c>
      <c r="AL5885" s="8" t="s">
        <v>68</v>
      </c>
      <c r="AM5885" s="8" t="s">
        <v>36081</v>
      </c>
      <c r="AN5885" s="8" t="s">
        <v>36163</v>
      </c>
      <c r="AO5885" s="8" t="s">
        <v>36164</v>
      </c>
      <c r="AP5885" s="9" t="s">
        <v>36161</v>
      </c>
      <c r="AQ5885" s="11">
        <v>436.0</v>
      </c>
    </row>
    <row r="5886">
      <c r="A5886" s="8" t="str">
        <f t="shared" si="1"/>
        <v>Darrell Allen</v>
      </c>
      <c r="B5886" s="51" t="s">
        <v>32028</v>
      </c>
      <c r="C5886" s="51" t="s">
        <v>31967</v>
      </c>
      <c r="D5886" s="2" t="s">
        <v>10600</v>
      </c>
      <c r="E5886" s="8" t="s">
        <v>32029</v>
      </c>
      <c r="F5886" s="8" t="s">
        <v>462</v>
      </c>
      <c r="G5886" s="51" t="s">
        <v>32225</v>
      </c>
      <c r="H5886" s="8" t="s">
        <v>32030</v>
      </c>
      <c r="I5886" s="8" t="s">
        <v>1297</v>
      </c>
      <c r="J5886" s="10">
        <v>3.22</v>
      </c>
      <c r="K5886" s="8" t="s">
        <v>32031</v>
      </c>
      <c r="L5886" s="8"/>
      <c r="M5886" s="8"/>
      <c r="N5886" s="51" t="s">
        <v>36165</v>
      </c>
      <c r="O5886" s="51" t="s">
        <v>52</v>
      </c>
      <c r="P5886" s="51"/>
      <c r="Q5886" s="51"/>
      <c r="R5886" s="51" t="s">
        <v>9523</v>
      </c>
      <c r="S5886" s="51" t="s">
        <v>851</v>
      </c>
      <c r="T5886" s="11" t="str">
        <f t="shared" si="2"/>
        <v>Darrell Allen</v>
      </c>
      <c r="U5886" s="51" t="s">
        <v>55</v>
      </c>
      <c r="V5886" s="51" t="s">
        <v>32033</v>
      </c>
      <c r="W5886" s="51" t="s">
        <v>32034</v>
      </c>
      <c r="X5886" s="8" t="s">
        <v>35575</v>
      </c>
      <c r="Y5886" s="51" t="s">
        <v>60</v>
      </c>
      <c r="Z5886" s="51" t="s">
        <v>60</v>
      </c>
      <c r="AA5886" s="51" t="s">
        <v>60</v>
      </c>
      <c r="AB5886" s="51" t="s">
        <v>60</v>
      </c>
      <c r="AC5886" s="51" t="s">
        <v>60</v>
      </c>
      <c r="AD5886" s="51" t="s">
        <v>60</v>
      </c>
      <c r="AE5886" s="51"/>
      <c r="AF5886" s="8" t="s">
        <v>32036</v>
      </c>
      <c r="AG5886" s="8" t="s">
        <v>10611</v>
      </c>
      <c r="AH5886" s="8" t="s">
        <v>194</v>
      </c>
      <c r="AI5886" s="8" t="s">
        <v>233</v>
      </c>
      <c r="AJ5886" s="8"/>
      <c r="AK5886" s="8"/>
      <c r="AL5886" s="8"/>
      <c r="AM5886" s="8"/>
      <c r="AN5886" s="8" t="s">
        <v>3244</v>
      </c>
      <c r="AO5886" s="8" t="s">
        <v>36166</v>
      </c>
      <c r="AP5886" s="9" t="s">
        <v>32036</v>
      </c>
      <c r="AQ5886" s="11">
        <v>147.0</v>
      </c>
    </row>
    <row r="5887">
      <c r="A5887" s="8" t="str">
        <f t="shared" si="1"/>
        <v>David Lawrence Jr.</v>
      </c>
      <c r="B5887" s="8" t="s">
        <v>36167</v>
      </c>
      <c r="C5887" s="51" t="s">
        <v>36066</v>
      </c>
      <c r="D5887" s="2" t="s">
        <v>10600</v>
      </c>
      <c r="E5887" s="57" t="s">
        <v>36168</v>
      </c>
      <c r="F5887" s="51" t="s">
        <v>462</v>
      </c>
      <c r="G5887" s="51" t="s">
        <v>32225</v>
      </c>
      <c r="H5887" s="8" t="s">
        <v>36169</v>
      </c>
      <c r="I5887" s="59" t="s">
        <v>49</v>
      </c>
      <c r="J5887" s="60">
        <v>3.41</v>
      </c>
      <c r="K5887" s="51" t="s">
        <v>36170</v>
      </c>
      <c r="L5887" s="8"/>
      <c r="M5887" s="8"/>
      <c r="N5887" s="51" t="s">
        <v>36171</v>
      </c>
      <c r="O5887" s="51" t="s">
        <v>52</v>
      </c>
      <c r="P5887" s="51"/>
      <c r="Q5887" s="51"/>
      <c r="R5887" s="51" t="s">
        <v>289</v>
      </c>
      <c r="S5887" s="51" t="s">
        <v>36172</v>
      </c>
      <c r="T5887" s="11" t="str">
        <f t="shared" si="2"/>
        <v>David Lawrence Jr.</v>
      </c>
      <c r="U5887" s="51" t="s">
        <v>55</v>
      </c>
      <c r="V5887" s="51" t="s">
        <v>36173</v>
      </c>
      <c r="W5887" s="51"/>
      <c r="X5887" s="51" t="s">
        <v>36174</v>
      </c>
      <c r="Y5887" s="51" t="s">
        <v>60</v>
      </c>
      <c r="Z5887" s="56" t="s">
        <v>18688</v>
      </c>
      <c r="AA5887" s="51" t="s">
        <v>60</v>
      </c>
      <c r="AB5887" s="51" t="s">
        <v>60</v>
      </c>
      <c r="AC5887" s="51" t="s">
        <v>60</v>
      </c>
      <c r="AD5887" s="56" t="s">
        <v>36175</v>
      </c>
      <c r="AE5887" s="51" t="s">
        <v>36176</v>
      </c>
      <c r="AF5887" s="57" t="s">
        <v>36177</v>
      </c>
      <c r="AG5887" s="57" t="s">
        <v>10611</v>
      </c>
      <c r="AH5887" s="57" t="s">
        <v>232</v>
      </c>
      <c r="AI5887" s="51" t="s">
        <v>66</v>
      </c>
      <c r="AJ5887" s="51"/>
      <c r="AK5887" s="59" t="s">
        <v>10773</v>
      </c>
      <c r="AL5887" s="59" t="s">
        <v>3727</v>
      </c>
      <c r="AM5887" s="59" t="s">
        <v>1264</v>
      </c>
      <c r="AN5887" s="59" t="s">
        <v>36178</v>
      </c>
      <c r="AO5887" s="59" t="s">
        <v>36179</v>
      </c>
      <c r="AP5887" s="14" t="s">
        <v>36177</v>
      </c>
      <c r="AQ5887" s="140">
        <v>1584.0</v>
      </c>
    </row>
    <row r="5888">
      <c r="A5888" s="8" t="str">
        <f t="shared" si="1"/>
        <v>Duke Kicinski</v>
      </c>
      <c r="B5888" s="51" t="s">
        <v>36180</v>
      </c>
      <c r="C5888" s="51" t="s">
        <v>32363</v>
      </c>
      <c r="D5888" s="9" t="s">
        <v>10600</v>
      </c>
      <c r="E5888" s="13" t="s">
        <v>11050</v>
      </c>
      <c r="F5888" s="13" t="s">
        <v>462</v>
      </c>
      <c r="G5888" s="8" t="s">
        <v>32225</v>
      </c>
      <c r="H5888" s="8" t="s">
        <v>36181</v>
      </c>
      <c r="I5888" s="8" t="s">
        <v>2373</v>
      </c>
      <c r="J5888" s="10">
        <v>3.35</v>
      </c>
      <c r="K5888" s="8" t="s">
        <v>36182</v>
      </c>
      <c r="L5888" s="8"/>
      <c r="M5888" s="8"/>
      <c r="N5888" s="51" t="s">
        <v>36183</v>
      </c>
      <c r="O5888" s="51" t="s">
        <v>52</v>
      </c>
      <c r="P5888" s="51"/>
      <c r="Q5888" s="51"/>
      <c r="R5888" s="51" t="s">
        <v>7018</v>
      </c>
      <c r="S5888" s="51" t="s">
        <v>36184</v>
      </c>
      <c r="T5888" s="11" t="str">
        <f t="shared" si="2"/>
        <v>Duke Kicinski</v>
      </c>
      <c r="U5888" s="8" t="s">
        <v>427</v>
      </c>
      <c r="V5888" s="51" t="s">
        <v>36185</v>
      </c>
      <c r="W5888" s="51" t="s">
        <v>36186</v>
      </c>
      <c r="X5888" s="8" t="s">
        <v>36187</v>
      </c>
      <c r="Y5888" s="51" t="s">
        <v>60</v>
      </c>
      <c r="Z5888" s="51" t="s">
        <v>60</v>
      </c>
      <c r="AA5888" s="51" t="s">
        <v>60</v>
      </c>
      <c r="AB5888" s="51" t="s">
        <v>60</v>
      </c>
      <c r="AC5888" s="51" t="s">
        <v>60</v>
      </c>
      <c r="AD5888" s="56" t="s">
        <v>36188</v>
      </c>
      <c r="AE5888" s="51" t="s">
        <v>36189</v>
      </c>
      <c r="AF5888" s="13" t="s">
        <v>36190</v>
      </c>
      <c r="AG5888" s="13" t="s">
        <v>10611</v>
      </c>
      <c r="AH5888" s="13" t="s">
        <v>654</v>
      </c>
      <c r="AI5888" s="8" t="s">
        <v>233</v>
      </c>
      <c r="AJ5888" s="8"/>
      <c r="AK5888" s="8" t="s">
        <v>8115</v>
      </c>
      <c r="AL5888" s="8" t="s">
        <v>2151</v>
      </c>
      <c r="AM5888" s="8" t="s">
        <v>19121</v>
      </c>
      <c r="AN5888" s="8" t="s">
        <v>36191</v>
      </c>
      <c r="AO5888" s="8" t="s">
        <v>36192</v>
      </c>
      <c r="AP5888" s="38" t="s">
        <v>36190</v>
      </c>
      <c r="AQ5888" s="11">
        <v>1701.0</v>
      </c>
    </row>
    <row r="5889">
      <c r="A5889" s="8" t="str">
        <f t="shared" si="1"/>
        <v>Doc Patton</v>
      </c>
      <c r="B5889" s="51" t="s">
        <v>36180</v>
      </c>
      <c r="C5889" s="51" t="s">
        <v>32363</v>
      </c>
      <c r="D5889" s="2" t="s">
        <v>10600</v>
      </c>
      <c r="E5889" s="8" t="s">
        <v>11050</v>
      </c>
      <c r="F5889" s="8" t="s">
        <v>462</v>
      </c>
      <c r="G5889" s="51" t="s">
        <v>32225</v>
      </c>
      <c r="H5889" s="8" t="s">
        <v>36181</v>
      </c>
      <c r="I5889" s="8" t="s">
        <v>2373</v>
      </c>
      <c r="J5889" s="10">
        <v>3.35</v>
      </c>
      <c r="K5889" s="8" t="s">
        <v>36182</v>
      </c>
      <c r="L5889" s="8"/>
      <c r="M5889" s="8"/>
      <c r="N5889" s="51" t="s">
        <v>36193</v>
      </c>
      <c r="O5889" s="51" t="s">
        <v>52</v>
      </c>
      <c r="P5889" s="51"/>
      <c r="Q5889" s="51"/>
      <c r="R5889" s="51" t="s">
        <v>36194</v>
      </c>
      <c r="S5889" s="51" t="s">
        <v>20366</v>
      </c>
      <c r="T5889" s="11" t="str">
        <f t="shared" si="2"/>
        <v>Doc Patton</v>
      </c>
      <c r="U5889" s="8" t="s">
        <v>4915</v>
      </c>
      <c r="V5889" s="51" t="s">
        <v>36195</v>
      </c>
      <c r="W5889" s="51"/>
      <c r="X5889" s="8" t="s">
        <v>36187</v>
      </c>
      <c r="Y5889" s="51" t="s">
        <v>60</v>
      </c>
      <c r="Z5889" s="51" t="s">
        <v>60</v>
      </c>
      <c r="AA5889" s="51" t="s">
        <v>60</v>
      </c>
      <c r="AB5889" s="51" t="s">
        <v>60</v>
      </c>
      <c r="AC5889" s="51" t="s">
        <v>60</v>
      </c>
      <c r="AD5889" s="51" t="s">
        <v>60</v>
      </c>
      <c r="AE5889" s="51" t="s">
        <v>36189</v>
      </c>
      <c r="AF5889" s="8" t="s">
        <v>36190</v>
      </c>
      <c r="AG5889" s="8" t="s">
        <v>10611</v>
      </c>
      <c r="AH5889" s="8" t="s">
        <v>654</v>
      </c>
      <c r="AI5889" s="8" t="s">
        <v>233</v>
      </c>
      <c r="AJ5889" s="8"/>
      <c r="AK5889" s="8" t="s">
        <v>8115</v>
      </c>
      <c r="AL5889" s="8" t="s">
        <v>2151</v>
      </c>
      <c r="AM5889" s="8" t="s">
        <v>19121</v>
      </c>
      <c r="AN5889" s="8" t="s">
        <v>36191</v>
      </c>
      <c r="AO5889" s="8" t="s">
        <v>36192</v>
      </c>
      <c r="AP5889" s="9" t="s">
        <v>36190</v>
      </c>
      <c r="AQ5889" s="11">
        <v>1701.0</v>
      </c>
    </row>
    <row r="5890">
      <c r="A5890" s="8" t="str">
        <f t="shared" si="1"/>
        <v>Knashia Dawson</v>
      </c>
      <c r="B5890" s="51" t="s">
        <v>36196</v>
      </c>
      <c r="C5890" s="51" t="s">
        <v>32363</v>
      </c>
      <c r="D5890" s="2" t="s">
        <v>10600</v>
      </c>
      <c r="E5890" s="8" t="s">
        <v>36197</v>
      </c>
      <c r="F5890" s="8" t="s">
        <v>462</v>
      </c>
      <c r="G5890" s="51" t="s">
        <v>32225</v>
      </c>
      <c r="H5890" s="8" t="s">
        <v>36198</v>
      </c>
      <c r="I5890" s="8" t="s">
        <v>49</v>
      </c>
      <c r="J5890" s="10">
        <v>3.15</v>
      </c>
      <c r="K5890" s="8" t="s">
        <v>36199</v>
      </c>
      <c r="L5890" s="8"/>
      <c r="M5890" s="8"/>
      <c r="N5890" s="51" t="s">
        <v>36200</v>
      </c>
      <c r="O5890" s="51" t="s">
        <v>52</v>
      </c>
      <c r="P5890" s="51"/>
      <c r="Q5890" s="51"/>
      <c r="R5890" s="51" t="s">
        <v>36201</v>
      </c>
      <c r="S5890" s="51" t="s">
        <v>36059</v>
      </c>
      <c r="T5890" s="11" t="str">
        <f t="shared" si="2"/>
        <v>Knashia Dawson</v>
      </c>
      <c r="U5890" s="8" t="s">
        <v>3733</v>
      </c>
      <c r="V5890" s="51" t="s">
        <v>36202</v>
      </c>
      <c r="W5890" s="51"/>
      <c r="X5890" s="8" t="s">
        <v>36203</v>
      </c>
      <c r="Y5890" s="51" t="s">
        <v>60</v>
      </c>
      <c r="Z5890" s="56" t="s">
        <v>36204</v>
      </c>
      <c r="AA5890" s="51" t="s">
        <v>60</v>
      </c>
      <c r="AB5890" s="51" t="s">
        <v>60</v>
      </c>
      <c r="AC5890" s="51" t="s">
        <v>60</v>
      </c>
      <c r="AD5890" s="51" t="s">
        <v>60</v>
      </c>
      <c r="AE5890" s="51" t="s">
        <v>35015</v>
      </c>
      <c r="AF5890" s="8" t="s">
        <v>36205</v>
      </c>
      <c r="AG5890" s="8" t="s">
        <v>10611</v>
      </c>
      <c r="AH5890" s="8" t="s">
        <v>543</v>
      </c>
      <c r="AI5890" s="8" t="s">
        <v>66</v>
      </c>
      <c r="AJ5890" s="8"/>
      <c r="AK5890" s="8" t="s">
        <v>36206</v>
      </c>
      <c r="AL5890" s="8" t="s">
        <v>36207</v>
      </c>
      <c r="AM5890" s="8" t="s">
        <v>1071</v>
      </c>
      <c r="AN5890" s="8" t="s">
        <v>36208</v>
      </c>
      <c r="AO5890" s="8" t="s">
        <v>36209</v>
      </c>
      <c r="AP5890" s="9" t="s">
        <v>36205</v>
      </c>
      <c r="AQ5890" s="28">
        <v>3757.0</v>
      </c>
    </row>
    <row r="5891">
      <c r="A5891" s="8" t="str">
        <f t="shared" si="1"/>
        <v>Nicholas Douglas</v>
      </c>
      <c r="B5891" s="8" t="s">
        <v>36210</v>
      </c>
      <c r="C5891" s="51" t="s">
        <v>32363</v>
      </c>
      <c r="D5891" s="2" t="s">
        <v>10600</v>
      </c>
      <c r="E5891" s="57" t="s">
        <v>36211</v>
      </c>
      <c r="F5891" s="57" t="s">
        <v>462</v>
      </c>
      <c r="G5891" s="51" t="s">
        <v>32225</v>
      </c>
      <c r="H5891" s="51" t="s">
        <v>36212</v>
      </c>
      <c r="I5891" s="59" t="s">
        <v>937</v>
      </c>
      <c r="J5891" s="60">
        <v>3.33</v>
      </c>
      <c r="K5891" s="51" t="s">
        <v>36213</v>
      </c>
      <c r="L5891" s="51"/>
      <c r="M5891" s="51"/>
      <c r="N5891" s="51" t="s">
        <v>36214</v>
      </c>
      <c r="O5891" s="51" t="s">
        <v>52</v>
      </c>
      <c r="P5891" s="51"/>
      <c r="Q5891" s="51"/>
      <c r="R5891" s="51" t="s">
        <v>1758</v>
      </c>
      <c r="S5891" s="51" t="s">
        <v>13687</v>
      </c>
      <c r="T5891" s="11" t="str">
        <f t="shared" si="2"/>
        <v>Nicholas Douglas</v>
      </c>
      <c r="U5891" s="51" t="s">
        <v>55</v>
      </c>
      <c r="V5891" s="51" t="s">
        <v>36215</v>
      </c>
      <c r="W5891" s="51" t="s">
        <v>36216</v>
      </c>
      <c r="X5891" s="51" t="s">
        <v>36217</v>
      </c>
      <c r="Y5891" s="51" t="s">
        <v>60</v>
      </c>
      <c r="Z5891" s="56" t="s">
        <v>36218</v>
      </c>
      <c r="AA5891" s="51" t="s">
        <v>60</v>
      </c>
      <c r="AB5891" s="51" t="s">
        <v>60</v>
      </c>
      <c r="AC5891" s="51" t="s">
        <v>60</v>
      </c>
      <c r="AD5891" s="56" t="s">
        <v>36219</v>
      </c>
      <c r="AE5891" s="51" t="s">
        <v>36220</v>
      </c>
      <c r="AF5891" s="57" t="s">
        <v>36221</v>
      </c>
      <c r="AG5891" s="57" t="s">
        <v>10611</v>
      </c>
      <c r="AH5891" s="51" t="s">
        <v>194</v>
      </c>
      <c r="AI5891" s="51" t="s">
        <v>233</v>
      </c>
      <c r="AJ5891" s="51"/>
      <c r="AK5891" s="59" t="s">
        <v>3727</v>
      </c>
      <c r="AL5891" s="59" t="s">
        <v>16694</v>
      </c>
      <c r="AM5891" s="59" t="s">
        <v>12246</v>
      </c>
      <c r="AN5891" s="59" t="s">
        <v>4228</v>
      </c>
      <c r="AO5891" s="59" t="s">
        <v>36222</v>
      </c>
      <c r="AP5891" s="67" t="s">
        <v>36221</v>
      </c>
      <c r="AQ5891" s="68">
        <v>3788.0</v>
      </c>
    </row>
    <row r="5892">
      <c r="A5892" s="8" t="str">
        <f t="shared" si="1"/>
        <v>Jace Sanchez</v>
      </c>
      <c r="B5892" s="20" t="s">
        <v>36210</v>
      </c>
      <c r="C5892" s="51" t="s">
        <v>32363</v>
      </c>
      <c r="D5892" s="69" t="s">
        <v>10600</v>
      </c>
      <c r="E5892" s="80" t="s">
        <v>36211</v>
      </c>
      <c r="F5892" s="80" t="s">
        <v>462</v>
      </c>
      <c r="G5892" s="61" t="s">
        <v>32225</v>
      </c>
      <c r="H5892" s="70">
        <v>229780.0</v>
      </c>
      <c r="I5892" s="63" t="s">
        <v>937</v>
      </c>
      <c r="J5892" s="60">
        <v>3.33</v>
      </c>
      <c r="K5892" s="18" t="s">
        <v>36213</v>
      </c>
      <c r="L5892" s="18"/>
      <c r="M5892" s="18"/>
      <c r="N5892" s="51" t="s">
        <v>36223</v>
      </c>
      <c r="O5892" s="51" t="s">
        <v>52</v>
      </c>
      <c r="P5892" s="61" t="s">
        <v>207</v>
      </c>
      <c r="Q5892" s="62"/>
      <c r="R5892" s="51" t="s">
        <v>36224</v>
      </c>
      <c r="S5892" s="51" t="s">
        <v>9173</v>
      </c>
      <c r="T5892" s="11" t="str">
        <f t="shared" si="2"/>
        <v>Jace Sanchez</v>
      </c>
      <c r="U5892" s="51" t="s">
        <v>76</v>
      </c>
      <c r="V5892" s="51"/>
      <c r="W5892" s="51"/>
      <c r="X5892" s="72" t="s">
        <v>36217</v>
      </c>
      <c r="Y5892" s="62"/>
      <c r="Z5892" s="62"/>
      <c r="AA5892" s="62"/>
      <c r="AB5892" s="62"/>
      <c r="AC5892" s="62"/>
      <c r="AD5892" s="62"/>
      <c r="AE5892" s="72" t="s">
        <v>36220</v>
      </c>
      <c r="AF5892" s="80" t="s">
        <v>36221</v>
      </c>
      <c r="AG5892" s="80" t="s">
        <v>10611</v>
      </c>
      <c r="AH5892" s="72" t="s">
        <v>194</v>
      </c>
      <c r="AI5892" s="77" t="s">
        <v>233</v>
      </c>
      <c r="AJ5892" s="77"/>
      <c r="AK5892" s="63" t="s">
        <v>3727</v>
      </c>
      <c r="AL5892" s="63" t="s">
        <v>16694</v>
      </c>
      <c r="AM5892" s="63" t="s">
        <v>12246</v>
      </c>
      <c r="AN5892" s="64">
        <v>0.8194174757281554</v>
      </c>
      <c r="AO5892" s="120">
        <v>35328.0</v>
      </c>
      <c r="AP5892" s="90" t="s">
        <v>36221</v>
      </c>
      <c r="AQ5892" s="74">
        <v>3788.0</v>
      </c>
    </row>
    <row r="5893">
      <c r="A5893" s="8" t="str">
        <f t="shared" si="1"/>
        <v>John Green</v>
      </c>
      <c r="B5893" s="8" t="s">
        <v>36210</v>
      </c>
      <c r="C5893" s="51" t="s">
        <v>32363</v>
      </c>
      <c r="D5893" s="2" t="s">
        <v>10600</v>
      </c>
      <c r="E5893" s="8" t="s">
        <v>36211</v>
      </c>
      <c r="F5893" s="8" t="s">
        <v>462</v>
      </c>
      <c r="G5893" s="51" t="s">
        <v>32225</v>
      </c>
      <c r="H5893" s="8" t="s">
        <v>36212</v>
      </c>
      <c r="I5893" s="8" t="s">
        <v>937</v>
      </c>
      <c r="J5893" s="10">
        <v>3.33</v>
      </c>
      <c r="K5893" s="8" t="s">
        <v>36213</v>
      </c>
      <c r="L5893" s="8"/>
      <c r="M5893" s="8"/>
      <c r="N5893" s="51" t="s">
        <v>36225</v>
      </c>
      <c r="O5893" s="51" t="s">
        <v>52</v>
      </c>
      <c r="P5893" s="51"/>
      <c r="Q5893" s="51"/>
      <c r="R5893" s="51" t="s">
        <v>1997</v>
      </c>
      <c r="S5893" s="51" t="s">
        <v>3223</v>
      </c>
      <c r="T5893" s="11" t="str">
        <f t="shared" si="2"/>
        <v>John Green</v>
      </c>
      <c r="U5893" s="57" t="s">
        <v>76</v>
      </c>
      <c r="V5893" s="51" t="s">
        <v>36226</v>
      </c>
      <c r="W5893" s="51"/>
      <c r="X5893" s="8" t="s">
        <v>36217</v>
      </c>
      <c r="Y5893" s="51" t="s">
        <v>60</v>
      </c>
      <c r="Z5893" s="56" t="s">
        <v>35891</v>
      </c>
      <c r="AA5893" s="51" t="s">
        <v>60</v>
      </c>
      <c r="AB5893" s="51" t="s">
        <v>60</v>
      </c>
      <c r="AC5893" s="51" t="s">
        <v>60</v>
      </c>
      <c r="AD5893" s="51" t="s">
        <v>60</v>
      </c>
      <c r="AE5893" s="51" t="s">
        <v>36220</v>
      </c>
      <c r="AF5893" s="8" t="s">
        <v>36221</v>
      </c>
      <c r="AG5893" s="8" t="s">
        <v>10611</v>
      </c>
      <c r="AH5893" s="8" t="s">
        <v>194</v>
      </c>
      <c r="AI5893" s="8" t="s">
        <v>233</v>
      </c>
      <c r="AJ5893" s="8"/>
      <c r="AK5893" s="8" t="s">
        <v>3727</v>
      </c>
      <c r="AL5893" s="8" t="s">
        <v>16694</v>
      </c>
      <c r="AM5893" s="8" t="s">
        <v>12246</v>
      </c>
      <c r="AN5893" s="8" t="s">
        <v>4228</v>
      </c>
      <c r="AO5893" s="8" t="s">
        <v>36222</v>
      </c>
      <c r="AP5893" s="9" t="s">
        <v>36221</v>
      </c>
      <c r="AQ5893" s="11">
        <v>3788.0</v>
      </c>
    </row>
    <row r="5894">
      <c r="A5894" s="8" t="str">
        <f t="shared" si="1"/>
        <v>Giovanni Gutierrez</v>
      </c>
      <c r="B5894" s="20" t="s">
        <v>36210</v>
      </c>
      <c r="C5894" s="51" t="s">
        <v>32363</v>
      </c>
      <c r="D5894" s="69" t="s">
        <v>10600</v>
      </c>
      <c r="E5894" s="80" t="s">
        <v>36211</v>
      </c>
      <c r="F5894" s="80" t="s">
        <v>462</v>
      </c>
      <c r="G5894" s="61" t="s">
        <v>32225</v>
      </c>
      <c r="H5894" s="70">
        <v>229780.0</v>
      </c>
      <c r="I5894" s="63" t="s">
        <v>937</v>
      </c>
      <c r="J5894" s="60">
        <v>3.33</v>
      </c>
      <c r="K5894" s="18" t="s">
        <v>36213</v>
      </c>
      <c r="L5894" s="18"/>
      <c r="M5894" s="18"/>
      <c r="N5894" s="51" t="s">
        <v>36227</v>
      </c>
      <c r="O5894" s="51" t="s">
        <v>52</v>
      </c>
      <c r="P5894" s="61" t="s">
        <v>207</v>
      </c>
      <c r="Q5894" s="62"/>
      <c r="R5894" s="51" t="s">
        <v>29933</v>
      </c>
      <c r="S5894" s="51" t="s">
        <v>1161</v>
      </c>
      <c r="T5894" s="11" t="str">
        <f t="shared" si="2"/>
        <v>Giovanni Gutierrez</v>
      </c>
      <c r="U5894" s="51" t="s">
        <v>80</v>
      </c>
      <c r="V5894" s="51" t="s">
        <v>36228</v>
      </c>
      <c r="W5894" s="51" t="s">
        <v>36216</v>
      </c>
      <c r="X5894" s="72" t="s">
        <v>36217</v>
      </c>
      <c r="Y5894" s="62"/>
      <c r="Z5894" s="62"/>
      <c r="AA5894" s="62"/>
      <c r="AB5894" s="62"/>
      <c r="AC5894" s="62"/>
      <c r="AD5894" s="62"/>
      <c r="AE5894" s="72" t="s">
        <v>36220</v>
      </c>
      <c r="AF5894" s="80" t="s">
        <v>36221</v>
      </c>
      <c r="AG5894" s="80" t="s">
        <v>10611</v>
      </c>
      <c r="AH5894" s="72" t="s">
        <v>194</v>
      </c>
      <c r="AI5894" s="77" t="s">
        <v>233</v>
      </c>
      <c r="AJ5894" s="77"/>
      <c r="AK5894" s="63" t="s">
        <v>3727</v>
      </c>
      <c r="AL5894" s="63" t="s">
        <v>16694</v>
      </c>
      <c r="AM5894" s="63" t="s">
        <v>12246</v>
      </c>
      <c r="AN5894" s="64">
        <v>0.8194174757281554</v>
      </c>
      <c r="AO5894" s="120">
        <v>35328.0</v>
      </c>
      <c r="AP5894" s="90" t="s">
        <v>36221</v>
      </c>
      <c r="AQ5894" s="74">
        <v>3788.0</v>
      </c>
    </row>
    <row r="5895">
      <c r="A5895" s="8" t="str">
        <f t="shared" si="1"/>
        <v>AC Toby has been removed. </v>
      </c>
      <c r="B5895" s="8" t="s">
        <v>36210</v>
      </c>
      <c r="C5895" s="51" t="s">
        <v>32363</v>
      </c>
      <c r="D5895" s="2" t="s">
        <v>10600</v>
      </c>
      <c r="E5895" s="8" t="s">
        <v>36211</v>
      </c>
      <c r="F5895" s="8" t="s">
        <v>462</v>
      </c>
      <c r="G5895" s="51" t="s">
        <v>32225</v>
      </c>
      <c r="H5895" s="8" t="s">
        <v>36212</v>
      </c>
      <c r="I5895" s="8" t="s">
        <v>937</v>
      </c>
      <c r="J5895" s="10">
        <v>3.33</v>
      </c>
      <c r="K5895" s="8" t="s">
        <v>36213</v>
      </c>
      <c r="L5895" s="8"/>
      <c r="M5895" s="8"/>
      <c r="N5895" s="51" t="s">
        <v>36229</v>
      </c>
      <c r="O5895" s="51" t="s">
        <v>52</v>
      </c>
      <c r="P5895" s="51"/>
      <c r="Q5895" s="51" t="s">
        <v>277</v>
      </c>
      <c r="R5895" s="51" t="s">
        <v>36230</v>
      </c>
      <c r="S5895" s="51"/>
      <c r="T5895" s="11" t="str">
        <f t="shared" si="2"/>
        <v>AC Toby has been removed. </v>
      </c>
      <c r="U5895" s="51"/>
      <c r="V5895" s="51"/>
      <c r="W5895" s="51"/>
      <c r="X5895" s="8" t="s">
        <v>36231</v>
      </c>
      <c r="Y5895" s="51" t="s">
        <v>60</v>
      </c>
      <c r="Z5895" s="56" t="s">
        <v>35891</v>
      </c>
      <c r="AA5895" s="51" t="s">
        <v>60</v>
      </c>
      <c r="AB5895" s="51" t="s">
        <v>60</v>
      </c>
      <c r="AC5895" s="51" t="s">
        <v>60</v>
      </c>
      <c r="AD5895" s="51" t="s">
        <v>60</v>
      </c>
      <c r="AE5895" s="51" t="s">
        <v>36220</v>
      </c>
      <c r="AF5895" s="8" t="s">
        <v>36221</v>
      </c>
      <c r="AG5895" s="8" t="s">
        <v>10611</v>
      </c>
      <c r="AH5895" s="8" t="s">
        <v>194</v>
      </c>
      <c r="AI5895" s="8" t="s">
        <v>233</v>
      </c>
      <c r="AJ5895" s="8"/>
      <c r="AK5895" s="8" t="s">
        <v>3727</v>
      </c>
      <c r="AL5895" s="8" t="s">
        <v>16694</v>
      </c>
      <c r="AM5895" s="8" t="s">
        <v>12246</v>
      </c>
      <c r="AN5895" s="8" t="s">
        <v>4228</v>
      </c>
      <c r="AO5895" s="8" t="s">
        <v>36222</v>
      </c>
      <c r="AP5895" s="9" t="s">
        <v>36221</v>
      </c>
      <c r="AQ5895" s="11">
        <v>3788.0</v>
      </c>
    </row>
    <row r="5896">
      <c r="A5896" s="8" t="str">
        <f t="shared" si="1"/>
        <v>Chris McConnell</v>
      </c>
      <c r="B5896" s="20" t="s">
        <v>36232</v>
      </c>
      <c r="C5896" s="51" t="s">
        <v>32409</v>
      </c>
      <c r="D5896" s="2" t="s">
        <v>10600</v>
      </c>
      <c r="E5896" s="84" t="s">
        <v>1980</v>
      </c>
      <c r="F5896" s="62" t="s">
        <v>462</v>
      </c>
      <c r="G5896" s="51" t="s">
        <v>32225</v>
      </c>
      <c r="H5896" s="82">
        <v>229887.0</v>
      </c>
      <c r="I5896" s="63" t="s">
        <v>2373</v>
      </c>
      <c r="J5896" s="60">
        <v>2.53</v>
      </c>
      <c r="K5896" s="141" t="s">
        <v>29143</v>
      </c>
      <c r="L5896" s="40"/>
      <c r="M5896" s="40"/>
      <c r="N5896" s="51" t="s">
        <v>36233</v>
      </c>
      <c r="O5896" s="51" t="s">
        <v>52</v>
      </c>
      <c r="P5896" s="61" t="s">
        <v>3944</v>
      </c>
      <c r="Q5896" s="61"/>
      <c r="R5896" s="51" t="s">
        <v>791</v>
      </c>
      <c r="S5896" s="51" t="s">
        <v>36234</v>
      </c>
      <c r="T5896" s="11" t="str">
        <f t="shared" si="2"/>
        <v>Chris McConnell</v>
      </c>
      <c r="U5896" s="51" t="s">
        <v>21557</v>
      </c>
      <c r="V5896" s="51" t="s">
        <v>36235</v>
      </c>
      <c r="W5896" s="51" t="s">
        <v>36236</v>
      </c>
      <c r="X5896" s="8" t="s">
        <v>36237</v>
      </c>
      <c r="Y5896" s="51" t="s">
        <v>60</v>
      </c>
      <c r="Z5896" s="51" t="s">
        <v>60</v>
      </c>
      <c r="AA5896" s="51" t="s">
        <v>60</v>
      </c>
      <c r="AB5896" s="51" t="s">
        <v>60</v>
      </c>
      <c r="AC5896" s="51" t="s">
        <v>60</v>
      </c>
      <c r="AD5896" s="51" t="s">
        <v>60</v>
      </c>
      <c r="AE5896" s="51" t="s">
        <v>36238</v>
      </c>
      <c r="AF5896" s="84" t="s">
        <v>36239</v>
      </c>
      <c r="AG5896" s="84" t="s">
        <v>10611</v>
      </c>
      <c r="AH5896" s="84" t="s">
        <v>194</v>
      </c>
      <c r="AI5896" s="132" t="s">
        <v>233</v>
      </c>
      <c r="AJ5896" s="132" t="s">
        <v>67</v>
      </c>
      <c r="AK5896" s="63"/>
      <c r="AL5896" s="63"/>
      <c r="AM5896" s="63"/>
      <c r="AN5896" s="64">
        <v>1.0</v>
      </c>
      <c r="AO5896" s="120">
        <v>20300.0</v>
      </c>
      <c r="AP5896" s="86" t="s">
        <v>36239</v>
      </c>
      <c r="AQ5896" s="32">
        <v>1279.0</v>
      </c>
    </row>
    <row r="5897">
      <c r="A5897" s="8" t="str">
        <f t="shared" si="1"/>
        <v>Chris McConnell</v>
      </c>
      <c r="B5897" s="8" t="s">
        <v>36232</v>
      </c>
      <c r="C5897" s="51" t="s">
        <v>32409</v>
      </c>
      <c r="D5897" s="2" t="s">
        <v>10600</v>
      </c>
      <c r="E5897" s="8" t="s">
        <v>1980</v>
      </c>
      <c r="F5897" s="8" t="s">
        <v>462</v>
      </c>
      <c r="G5897" s="51" t="s">
        <v>32225</v>
      </c>
      <c r="H5897" s="8" t="s">
        <v>36240</v>
      </c>
      <c r="I5897" s="8" t="s">
        <v>2373</v>
      </c>
      <c r="J5897" s="10">
        <v>2.53</v>
      </c>
      <c r="K5897" s="8" t="s">
        <v>36241</v>
      </c>
      <c r="L5897" s="8"/>
      <c r="M5897" s="8"/>
      <c r="N5897" s="51" t="s">
        <v>36233</v>
      </c>
      <c r="O5897" s="51" t="s">
        <v>52</v>
      </c>
      <c r="P5897" s="57" t="s">
        <v>3944</v>
      </c>
      <c r="Q5897" s="51"/>
      <c r="R5897" s="51" t="s">
        <v>791</v>
      </c>
      <c r="S5897" s="51" t="s">
        <v>36234</v>
      </c>
      <c r="T5897" s="11" t="str">
        <f t="shared" si="2"/>
        <v>Chris McConnell</v>
      </c>
      <c r="U5897" s="51" t="s">
        <v>55</v>
      </c>
      <c r="V5897" s="51" t="s">
        <v>36242</v>
      </c>
      <c r="W5897" s="51" t="s">
        <v>36236</v>
      </c>
      <c r="X5897" s="8" t="s">
        <v>36237</v>
      </c>
      <c r="Y5897" s="51" t="s">
        <v>60</v>
      </c>
      <c r="Z5897" s="51" t="s">
        <v>60</v>
      </c>
      <c r="AA5897" s="51" t="s">
        <v>60</v>
      </c>
      <c r="AB5897" s="51" t="s">
        <v>60</v>
      </c>
      <c r="AC5897" s="51" t="s">
        <v>60</v>
      </c>
      <c r="AD5897" s="51" t="s">
        <v>60</v>
      </c>
      <c r="AE5897" s="51" t="s">
        <v>36238</v>
      </c>
      <c r="AF5897" s="8" t="s">
        <v>36239</v>
      </c>
      <c r="AG5897" s="8" t="s">
        <v>10611</v>
      </c>
      <c r="AH5897" s="8" t="s">
        <v>194</v>
      </c>
      <c r="AI5897" s="8" t="s">
        <v>233</v>
      </c>
      <c r="AJ5897" s="8" t="s">
        <v>67</v>
      </c>
      <c r="AK5897" s="8"/>
      <c r="AL5897" s="8"/>
      <c r="AM5897" s="8"/>
      <c r="AN5897" s="8" t="s">
        <v>3244</v>
      </c>
      <c r="AO5897" s="8" t="s">
        <v>36243</v>
      </c>
      <c r="AP5897" s="9" t="s">
        <v>36239</v>
      </c>
      <c r="AQ5897" s="11">
        <v>1279.0</v>
      </c>
    </row>
    <row r="5898">
      <c r="A5898" s="8" t="str">
        <f t="shared" si="1"/>
        <v>Dale Joseph</v>
      </c>
      <c r="B5898" s="51" t="s">
        <v>36244</v>
      </c>
      <c r="C5898" s="51" t="s">
        <v>27415</v>
      </c>
      <c r="D5898" s="2" t="s">
        <v>36245</v>
      </c>
      <c r="E5898" s="8" t="s">
        <v>36246</v>
      </c>
      <c r="F5898" s="8" t="s">
        <v>36245</v>
      </c>
      <c r="G5898" s="51" t="s">
        <v>32225</v>
      </c>
      <c r="H5898" s="8" t="s">
        <v>36247</v>
      </c>
      <c r="I5898" s="8" t="s">
        <v>49</v>
      </c>
      <c r="J5898" s="10">
        <v>3.18</v>
      </c>
      <c r="K5898" s="8" t="s">
        <v>36248</v>
      </c>
      <c r="L5898" s="8"/>
      <c r="M5898" s="8"/>
      <c r="N5898" s="51" t="s">
        <v>36249</v>
      </c>
      <c r="O5898" s="51" t="s">
        <v>52</v>
      </c>
      <c r="P5898" s="51"/>
      <c r="Q5898" s="51"/>
      <c r="R5898" s="51" t="s">
        <v>17251</v>
      </c>
      <c r="S5898" s="51" t="s">
        <v>4858</v>
      </c>
      <c r="T5898" s="11" t="str">
        <f t="shared" si="2"/>
        <v>Dale Joseph</v>
      </c>
      <c r="U5898" s="51" t="s">
        <v>55</v>
      </c>
      <c r="V5898" s="51" t="s">
        <v>36250</v>
      </c>
      <c r="W5898" s="51" t="s">
        <v>36251</v>
      </c>
      <c r="X5898" s="8" t="s">
        <v>36252</v>
      </c>
      <c r="Y5898" s="51" t="s">
        <v>60</v>
      </c>
      <c r="Z5898" s="51" t="s">
        <v>60</v>
      </c>
      <c r="AA5898" s="51" t="s">
        <v>60</v>
      </c>
      <c r="AB5898" s="56" t="s">
        <v>36253</v>
      </c>
      <c r="AC5898" s="51" t="s">
        <v>60</v>
      </c>
      <c r="AD5898" s="51" t="s">
        <v>60</v>
      </c>
      <c r="AE5898" s="51" t="s">
        <v>36254</v>
      </c>
      <c r="AF5898" s="8" t="s">
        <v>36245</v>
      </c>
      <c r="AG5898" s="8" t="s">
        <v>36255</v>
      </c>
      <c r="AH5898" s="8" t="s">
        <v>134</v>
      </c>
      <c r="AI5898" s="8" t="s">
        <v>66</v>
      </c>
      <c r="AJ5898" s="8" t="s">
        <v>67</v>
      </c>
      <c r="AK5898" s="8" t="s">
        <v>13143</v>
      </c>
      <c r="AL5898" s="8" t="s">
        <v>36256</v>
      </c>
      <c r="AM5898" s="8" t="s">
        <v>879</v>
      </c>
      <c r="AN5898" s="8" t="s">
        <v>36257</v>
      </c>
      <c r="AO5898" s="8" t="s">
        <v>36258</v>
      </c>
      <c r="AP5898" s="9" t="s">
        <v>36245</v>
      </c>
      <c r="AQ5898" s="11" t="s">
        <v>30480</v>
      </c>
    </row>
    <row r="5899">
      <c r="A5899" s="8" t="str">
        <f t="shared" si="1"/>
        <v>Jacob Key</v>
      </c>
      <c r="B5899" s="51" t="s">
        <v>36259</v>
      </c>
      <c r="C5899" s="51" t="s">
        <v>32758</v>
      </c>
      <c r="D5899" s="2" t="s">
        <v>11803</v>
      </c>
      <c r="E5899" s="8" t="s">
        <v>19011</v>
      </c>
      <c r="F5899" s="8" t="s">
        <v>2304</v>
      </c>
      <c r="G5899" s="51" t="s">
        <v>32225</v>
      </c>
      <c r="H5899" s="8" t="s">
        <v>36260</v>
      </c>
      <c r="I5899" s="8" t="s">
        <v>219</v>
      </c>
      <c r="J5899" s="10">
        <v>3.11</v>
      </c>
      <c r="K5899" s="8" t="s">
        <v>36261</v>
      </c>
      <c r="L5899" s="8"/>
      <c r="M5899" s="8"/>
      <c r="N5899" s="51" t="s">
        <v>36262</v>
      </c>
      <c r="O5899" s="51" t="s">
        <v>52</v>
      </c>
      <c r="P5899" s="51"/>
      <c r="Q5899" s="51"/>
      <c r="R5899" s="51" t="s">
        <v>1222</v>
      </c>
      <c r="S5899" s="51" t="s">
        <v>13652</v>
      </c>
      <c r="T5899" s="11" t="str">
        <f t="shared" si="2"/>
        <v>Jacob Key</v>
      </c>
      <c r="U5899" s="57" t="s">
        <v>55</v>
      </c>
      <c r="V5899" s="51" t="s">
        <v>36263</v>
      </c>
      <c r="W5899" s="57" t="s">
        <v>36264</v>
      </c>
      <c r="X5899" s="8" t="s">
        <v>36265</v>
      </c>
      <c r="Y5899" s="51" t="s">
        <v>60</v>
      </c>
      <c r="Z5899" s="56" t="s">
        <v>19019</v>
      </c>
      <c r="AA5899" s="51" t="s">
        <v>60</v>
      </c>
      <c r="AB5899" s="51" t="s">
        <v>60</v>
      </c>
      <c r="AC5899" s="51" t="s">
        <v>60</v>
      </c>
      <c r="AD5899" s="56" t="s">
        <v>19021</v>
      </c>
      <c r="AE5899" s="51" t="s">
        <v>36266</v>
      </c>
      <c r="AF5899" s="8" t="s">
        <v>36267</v>
      </c>
      <c r="AG5899" s="8" t="s">
        <v>11819</v>
      </c>
      <c r="AH5899" s="8" t="s">
        <v>4581</v>
      </c>
      <c r="AI5899" s="8" t="s">
        <v>233</v>
      </c>
      <c r="AJ5899" s="8"/>
      <c r="AK5899" s="8"/>
      <c r="AL5899" s="8"/>
      <c r="AM5899" s="8"/>
      <c r="AN5899" s="8" t="s">
        <v>36268</v>
      </c>
      <c r="AO5899" s="8" t="s">
        <v>36269</v>
      </c>
      <c r="AP5899" s="9" t="s">
        <v>36267</v>
      </c>
      <c r="AQ5899" s="11">
        <v>969.0</v>
      </c>
    </row>
    <row r="5900">
      <c r="A5900" s="8" t="str">
        <f t="shared" si="1"/>
        <v>Mark White</v>
      </c>
      <c r="B5900" s="8" t="s">
        <v>36259</v>
      </c>
      <c r="C5900" s="51" t="s">
        <v>32758</v>
      </c>
      <c r="D5900" s="2" t="s">
        <v>11803</v>
      </c>
      <c r="E5900" s="8" t="s">
        <v>19011</v>
      </c>
      <c r="F5900" s="8" t="s">
        <v>2304</v>
      </c>
      <c r="G5900" s="51" t="s">
        <v>32225</v>
      </c>
      <c r="H5900" s="8" t="s">
        <v>36260</v>
      </c>
      <c r="I5900" s="8" t="s">
        <v>219</v>
      </c>
      <c r="J5900" s="10">
        <v>3.11</v>
      </c>
      <c r="K5900" s="8" t="s">
        <v>36261</v>
      </c>
      <c r="L5900" s="8"/>
      <c r="M5900" s="8"/>
      <c r="N5900" s="51" t="s">
        <v>36270</v>
      </c>
      <c r="O5900" s="51" t="s">
        <v>52</v>
      </c>
      <c r="P5900" s="51"/>
      <c r="Q5900" s="51"/>
      <c r="R5900" s="57" t="s">
        <v>3210</v>
      </c>
      <c r="S5900" s="57" t="s">
        <v>105</v>
      </c>
      <c r="T5900" s="11" t="str">
        <f t="shared" si="2"/>
        <v>Mark White</v>
      </c>
      <c r="U5900" s="57" t="s">
        <v>55</v>
      </c>
      <c r="V5900" s="51" t="s">
        <v>36271</v>
      </c>
      <c r="W5900" s="51" t="s">
        <v>36272</v>
      </c>
      <c r="X5900" s="8" t="s">
        <v>36265</v>
      </c>
      <c r="Y5900" s="51" t="s">
        <v>60</v>
      </c>
      <c r="Z5900" s="51" t="s">
        <v>60</v>
      </c>
      <c r="AA5900" s="51" t="s">
        <v>60</v>
      </c>
      <c r="AB5900" s="51" t="s">
        <v>60</v>
      </c>
      <c r="AC5900" s="51" t="s">
        <v>60</v>
      </c>
      <c r="AD5900" s="51" t="s">
        <v>60</v>
      </c>
      <c r="AE5900" s="51" t="s">
        <v>36266</v>
      </c>
      <c r="AF5900" s="8" t="s">
        <v>36267</v>
      </c>
      <c r="AG5900" s="8" t="s">
        <v>11819</v>
      </c>
      <c r="AH5900" s="8" t="s">
        <v>4581</v>
      </c>
      <c r="AI5900" s="8" t="s">
        <v>233</v>
      </c>
      <c r="AJ5900" s="8"/>
      <c r="AK5900" s="8"/>
      <c r="AL5900" s="8"/>
      <c r="AM5900" s="8"/>
      <c r="AN5900" s="8" t="s">
        <v>36268</v>
      </c>
      <c r="AO5900" s="8" t="s">
        <v>36269</v>
      </c>
      <c r="AP5900" s="9" t="s">
        <v>36267</v>
      </c>
      <c r="AQ5900" s="11">
        <v>969.0</v>
      </c>
    </row>
    <row r="5901">
      <c r="A5901" s="8" t="str">
        <f t="shared" si="1"/>
        <v>Joel Pearson</v>
      </c>
      <c r="B5901" s="51" t="s">
        <v>36273</v>
      </c>
      <c r="C5901" s="51" t="s">
        <v>32420</v>
      </c>
      <c r="D5901" s="2" t="s">
        <v>10817</v>
      </c>
      <c r="E5901" s="8" t="s">
        <v>36274</v>
      </c>
      <c r="F5901" s="8" t="s">
        <v>936</v>
      </c>
      <c r="G5901" s="51" t="s">
        <v>32225</v>
      </c>
      <c r="H5901" s="8" t="s">
        <v>36275</v>
      </c>
      <c r="I5901" s="8" t="s">
        <v>49</v>
      </c>
      <c r="J5901" s="10">
        <v>3.05</v>
      </c>
      <c r="K5901" s="8" t="s">
        <v>36276</v>
      </c>
      <c r="L5901" s="8"/>
      <c r="M5901" s="8"/>
      <c r="N5901" s="51" t="s">
        <v>36277</v>
      </c>
      <c r="O5901" s="51" t="s">
        <v>52</v>
      </c>
      <c r="P5901" s="51"/>
      <c r="Q5901" s="51"/>
      <c r="R5901" s="51" t="s">
        <v>8433</v>
      </c>
      <c r="S5901" s="51" t="s">
        <v>8292</v>
      </c>
      <c r="T5901" s="11" t="str">
        <f t="shared" si="2"/>
        <v>Joel Pearson</v>
      </c>
      <c r="U5901" s="51" t="s">
        <v>106</v>
      </c>
      <c r="V5901" s="51" t="s">
        <v>36278</v>
      </c>
      <c r="W5901" s="57" t="s">
        <v>36279</v>
      </c>
      <c r="X5901" s="8" t="s">
        <v>36280</v>
      </c>
      <c r="Y5901" s="51" t="s">
        <v>60</v>
      </c>
      <c r="Z5901" s="51" t="s">
        <v>60</v>
      </c>
      <c r="AA5901" s="51" t="s">
        <v>60</v>
      </c>
      <c r="AB5901" s="51" t="s">
        <v>60</v>
      </c>
      <c r="AC5901" s="51" t="s">
        <v>60</v>
      </c>
      <c r="AD5901" s="51" t="s">
        <v>60</v>
      </c>
      <c r="AE5901" s="51" t="s">
        <v>36281</v>
      </c>
      <c r="AF5901" s="8" t="s">
        <v>36282</v>
      </c>
      <c r="AG5901" s="8" t="s">
        <v>12245</v>
      </c>
      <c r="AH5901" s="8" t="s">
        <v>134</v>
      </c>
      <c r="AI5901" s="8" t="s">
        <v>66</v>
      </c>
      <c r="AJ5901" s="8"/>
      <c r="AK5901" s="8" t="s">
        <v>36283</v>
      </c>
      <c r="AL5901" s="8" t="s">
        <v>36284</v>
      </c>
      <c r="AM5901" s="8" t="s">
        <v>36285</v>
      </c>
      <c r="AN5901" s="8" t="s">
        <v>36286</v>
      </c>
      <c r="AO5901" s="8" t="s">
        <v>36287</v>
      </c>
      <c r="AP5901" s="9" t="s">
        <v>36282</v>
      </c>
      <c r="AQ5901" s="11">
        <v>3787.0</v>
      </c>
    </row>
    <row r="5902">
      <c r="A5902" s="8" t="str">
        <f t="shared" si="1"/>
        <v>Josh Beam</v>
      </c>
      <c r="B5902" s="51" t="s">
        <v>36273</v>
      </c>
      <c r="C5902" s="51" t="s">
        <v>32420</v>
      </c>
      <c r="D5902" s="2" t="s">
        <v>10817</v>
      </c>
      <c r="E5902" s="8" t="s">
        <v>36274</v>
      </c>
      <c r="F5902" s="8" t="s">
        <v>936</v>
      </c>
      <c r="G5902" s="51" t="s">
        <v>32225</v>
      </c>
      <c r="H5902" s="8" t="s">
        <v>36275</v>
      </c>
      <c r="I5902" s="8" t="s">
        <v>49</v>
      </c>
      <c r="J5902" s="10">
        <v>3.05</v>
      </c>
      <c r="K5902" s="8" t="s">
        <v>36276</v>
      </c>
      <c r="L5902" s="8"/>
      <c r="M5902" s="8"/>
      <c r="N5902" s="51" t="s">
        <v>36288</v>
      </c>
      <c r="O5902" s="51" t="s">
        <v>52</v>
      </c>
      <c r="P5902" s="51"/>
      <c r="Q5902" s="51"/>
      <c r="R5902" s="8" t="s">
        <v>268</v>
      </c>
      <c r="S5902" s="8" t="s">
        <v>36289</v>
      </c>
      <c r="T5902" s="11" t="str">
        <f t="shared" si="2"/>
        <v>Josh Beam</v>
      </c>
      <c r="U5902" s="8" t="s">
        <v>106</v>
      </c>
      <c r="V5902" s="51" t="s">
        <v>36290</v>
      </c>
      <c r="W5902" s="51"/>
      <c r="X5902" s="8" t="s">
        <v>36280</v>
      </c>
      <c r="Y5902" s="51" t="s">
        <v>60</v>
      </c>
      <c r="Z5902" s="51" t="s">
        <v>60</v>
      </c>
      <c r="AA5902" s="51" t="s">
        <v>60</v>
      </c>
      <c r="AB5902" s="51" t="s">
        <v>60</v>
      </c>
      <c r="AC5902" s="51" t="s">
        <v>60</v>
      </c>
      <c r="AD5902" s="56" t="s">
        <v>36291</v>
      </c>
      <c r="AE5902" s="51" t="s">
        <v>36281</v>
      </c>
      <c r="AF5902" s="8" t="s">
        <v>36282</v>
      </c>
      <c r="AG5902" s="8" t="s">
        <v>12245</v>
      </c>
      <c r="AH5902" s="8" t="s">
        <v>134</v>
      </c>
      <c r="AI5902" s="8" t="s">
        <v>66</v>
      </c>
      <c r="AJ5902" s="8"/>
      <c r="AK5902" s="8" t="s">
        <v>36283</v>
      </c>
      <c r="AL5902" s="8" t="s">
        <v>36284</v>
      </c>
      <c r="AM5902" s="8" t="s">
        <v>36285</v>
      </c>
      <c r="AN5902" s="8" t="s">
        <v>36286</v>
      </c>
      <c r="AO5902" s="8" t="s">
        <v>36287</v>
      </c>
      <c r="AP5902" s="9" t="s">
        <v>36282</v>
      </c>
      <c r="AQ5902" s="11">
        <v>3787.0</v>
      </c>
    </row>
    <row r="5903">
      <c r="A5903" s="8" t="str">
        <f t="shared" si="1"/>
        <v>Katie Burnett</v>
      </c>
      <c r="B5903" s="51" t="s">
        <v>36273</v>
      </c>
      <c r="C5903" s="51" t="s">
        <v>32420</v>
      </c>
      <c r="D5903" s="2" t="s">
        <v>10817</v>
      </c>
      <c r="E5903" s="8" t="s">
        <v>36274</v>
      </c>
      <c r="F5903" s="8" t="s">
        <v>936</v>
      </c>
      <c r="G5903" s="51" t="s">
        <v>32225</v>
      </c>
      <c r="H5903" s="8" t="s">
        <v>36275</v>
      </c>
      <c r="I5903" s="8" t="s">
        <v>49</v>
      </c>
      <c r="J5903" s="10">
        <v>3.05</v>
      </c>
      <c r="K5903" s="8" t="s">
        <v>36276</v>
      </c>
      <c r="L5903" s="8"/>
      <c r="M5903" s="8"/>
      <c r="N5903" s="51" t="s">
        <v>36292</v>
      </c>
      <c r="O5903" s="51" t="s">
        <v>52</v>
      </c>
      <c r="P5903" s="51"/>
      <c r="Q5903" s="51"/>
      <c r="R5903" s="51" t="s">
        <v>11790</v>
      </c>
      <c r="S5903" s="51" t="s">
        <v>7760</v>
      </c>
      <c r="T5903" s="11" t="str">
        <f t="shared" si="2"/>
        <v>Katie Burnett</v>
      </c>
      <c r="U5903" s="51" t="s">
        <v>106</v>
      </c>
      <c r="V5903" s="51" t="s">
        <v>36293</v>
      </c>
      <c r="W5903" s="57" t="s">
        <v>36294</v>
      </c>
      <c r="X5903" s="8" t="s">
        <v>36280</v>
      </c>
      <c r="Y5903" s="56" t="s">
        <v>36295</v>
      </c>
      <c r="Z5903" s="51" t="s">
        <v>60</v>
      </c>
      <c r="AA5903" s="51" t="s">
        <v>60</v>
      </c>
      <c r="AB5903" s="51" t="s">
        <v>60</v>
      </c>
      <c r="AC5903" s="51" t="s">
        <v>60</v>
      </c>
      <c r="AD5903" s="51" t="s">
        <v>60</v>
      </c>
      <c r="AE5903" s="51" t="s">
        <v>36281</v>
      </c>
      <c r="AF5903" s="8" t="s">
        <v>36282</v>
      </c>
      <c r="AG5903" s="8" t="s">
        <v>12245</v>
      </c>
      <c r="AH5903" s="8" t="s">
        <v>134</v>
      </c>
      <c r="AI5903" s="8" t="s">
        <v>66</v>
      </c>
      <c r="AJ5903" s="8"/>
      <c r="AK5903" s="8" t="s">
        <v>36283</v>
      </c>
      <c r="AL5903" s="8" t="s">
        <v>36284</v>
      </c>
      <c r="AM5903" s="8" t="s">
        <v>36285</v>
      </c>
      <c r="AN5903" s="8" t="s">
        <v>36286</v>
      </c>
      <c r="AO5903" s="8" t="s">
        <v>36287</v>
      </c>
      <c r="AP5903" s="9" t="s">
        <v>36282</v>
      </c>
      <c r="AQ5903" s="11">
        <v>3787.0</v>
      </c>
    </row>
    <row r="5904">
      <c r="A5904" s="8" t="str">
        <f t="shared" si="1"/>
        <v>Cory Jenkins</v>
      </c>
      <c r="B5904" s="51" t="s">
        <v>36273</v>
      </c>
      <c r="C5904" s="51" t="s">
        <v>32420</v>
      </c>
      <c r="D5904" s="2" t="s">
        <v>10817</v>
      </c>
      <c r="E5904" s="8" t="s">
        <v>36274</v>
      </c>
      <c r="F5904" s="8" t="s">
        <v>936</v>
      </c>
      <c r="G5904" s="51" t="s">
        <v>32225</v>
      </c>
      <c r="H5904" s="8" t="s">
        <v>36275</v>
      </c>
      <c r="I5904" s="8" t="s">
        <v>49</v>
      </c>
      <c r="J5904" s="10">
        <v>3.05</v>
      </c>
      <c r="K5904" s="8" t="s">
        <v>36276</v>
      </c>
      <c r="L5904" s="8"/>
      <c r="M5904" s="8"/>
      <c r="N5904" s="51" t="s">
        <v>36296</v>
      </c>
      <c r="O5904" s="51" t="s">
        <v>52</v>
      </c>
      <c r="P5904" s="51"/>
      <c r="Q5904" s="51"/>
      <c r="R5904" s="51" t="s">
        <v>1168</v>
      </c>
      <c r="S5904" s="51" t="s">
        <v>2915</v>
      </c>
      <c r="T5904" s="11" t="str">
        <f t="shared" si="2"/>
        <v>Cory Jenkins</v>
      </c>
      <c r="U5904" s="51" t="s">
        <v>106</v>
      </c>
      <c r="V5904" s="51"/>
      <c r="W5904" s="51"/>
      <c r="X5904" s="51" t="s">
        <v>36280</v>
      </c>
      <c r="Y5904" s="56" t="s">
        <v>36297</v>
      </c>
      <c r="Z5904" s="51" t="s">
        <v>60</v>
      </c>
      <c r="AA5904" s="51" t="s">
        <v>60</v>
      </c>
      <c r="AB5904" s="51" t="s">
        <v>60</v>
      </c>
      <c r="AC5904" s="51" t="s">
        <v>60</v>
      </c>
      <c r="AD5904" s="56" t="s">
        <v>36291</v>
      </c>
      <c r="AE5904" s="51" t="s">
        <v>36281</v>
      </c>
      <c r="AF5904" s="8" t="s">
        <v>36282</v>
      </c>
      <c r="AG5904" s="8" t="s">
        <v>12245</v>
      </c>
      <c r="AH5904" s="8" t="s">
        <v>134</v>
      </c>
      <c r="AI5904" s="8" t="s">
        <v>66</v>
      </c>
      <c r="AJ5904" s="8"/>
      <c r="AK5904" s="8" t="s">
        <v>36283</v>
      </c>
      <c r="AL5904" s="8" t="s">
        <v>36284</v>
      </c>
      <c r="AM5904" s="8" t="s">
        <v>36285</v>
      </c>
      <c r="AN5904" s="8" t="s">
        <v>36286</v>
      </c>
      <c r="AO5904" s="8" t="s">
        <v>36287</v>
      </c>
      <c r="AP5904" s="9" t="s">
        <v>36282</v>
      </c>
      <c r="AQ5904" s="11">
        <v>3787.0</v>
      </c>
    </row>
    <row r="5905">
      <c r="A5905" s="8" t="str">
        <f t="shared" si="1"/>
        <v>Mark Mandi</v>
      </c>
      <c r="B5905" s="51" t="s">
        <v>36298</v>
      </c>
      <c r="C5905" s="51" t="s">
        <v>32420</v>
      </c>
      <c r="D5905" s="2" t="s">
        <v>10817</v>
      </c>
      <c r="E5905" s="8" t="s">
        <v>21602</v>
      </c>
      <c r="F5905" s="8" t="s">
        <v>936</v>
      </c>
      <c r="G5905" s="51" t="s">
        <v>32225</v>
      </c>
      <c r="H5905" s="8" t="s">
        <v>36299</v>
      </c>
      <c r="I5905" s="8" t="s">
        <v>13396</v>
      </c>
      <c r="J5905" s="10">
        <v>3.41</v>
      </c>
      <c r="K5905" s="8" t="s">
        <v>36300</v>
      </c>
      <c r="L5905" s="8"/>
      <c r="M5905" s="8"/>
      <c r="N5905" s="51" t="s">
        <v>36301</v>
      </c>
      <c r="O5905" s="51" t="s">
        <v>52</v>
      </c>
      <c r="P5905" s="51"/>
      <c r="Q5905" s="51"/>
      <c r="R5905" s="51" t="s">
        <v>3210</v>
      </c>
      <c r="S5905" s="51" t="s">
        <v>33060</v>
      </c>
      <c r="T5905" s="11" t="str">
        <f t="shared" si="2"/>
        <v>Mark Mandi</v>
      </c>
      <c r="U5905" s="51" t="s">
        <v>55</v>
      </c>
      <c r="V5905" s="51" t="s">
        <v>36302</v>
      </c>
      <c r="W5905" s="51" t="s">
        <v>36303</v>
      </c>
      <c r="X5905" s="8" t="s">
        <v>36304</v>
      </c>
      <c r="Y5905" s="51" t="s">
        <v>60</v>
      </c>
      <c r="Z5905" s="56" t="s">
        <v>23616</v>
      </c>
      <c r="AA5905" s="56" t="s">
        <v>36305</v>
      </c>
      <c r="AB5905" s="51" t="s">
        <v>60</v>
      </c>
      <c r="AC5905" s="51" t="s">
        <v>60</v>
      </c>
      <c r="AD5905" s="51" t="s">
        <v>60</v>
      </c>
      <c r="AE5905" s="51" t="s">
        <v>33627</v>
      </c>
      <c r="AF5905" s="8" t="s">
        <v>36306</v>
      </c>
      <c r="AG5905" s="8" t="s">
        <v>12245</v>
      </c>
      <c r="AH5905" s="8" t="s">
        <v>352</v>
      </c>
      <c r="AI5905" s="8" t="s">
        <v>233</v>
      </c>
      <c r="AJ5905" s="8"/>
      <c r="AK5905" s="8" t="s">
        <v>1157</v>
      </c>
      <c r="AL5905" s="8" t="s">
        <v>36307</v>
      </c>
      <c r="AM5905" s="8" t="s">
        <v>2152</v>
      </c>
      <c r="AN5905" s="8" t="s">
        <v>36308</v>
      </c>
      <c r="AO5905" s="8" t="s">
        <v>33629</v>
      </c>
      <c r="AP5905" s="9" t="s">
        <v>36306</v>
      </c>
      <c r="AQ5905" s="11">
        <v>938.0</v>
      </c>
    </row>
    <row r="5906">
      <c r="A5906" s="8" t="str">
        <f t="shared" si="1"/>
        <v>Alison Mandi</v>
      </c>
      <c r="B5906" s="51" t="s">
        <v>36298</v>
      </c>
      <c r="C5906" s="51" t="s">
        <v>32420</v>
      </c>
      <c r="D5906" s="2" t="s">
        <v>10817</v>
      </c>
      <c r="E5906" s="8" t="s">
        <v>21602</v>
      </c>
      <c r="F5906" s="8" t="s">
        <v>936</v>
      </c>
      <c r="G5906" s="51" t="s">
        <v>32225</v>
      </c>
      <c r="H5906" s="8" t="s">
        <v>36299</v>
      </c>
      <c r="I5906" s="8" t="s">
        <v>13396</v>
      </c>
      <c r="J5906" s="10">
        <v>3.41</v>
      </c>
      <c r="K5906" s="8" t="s">
        <v>36300</v>
      </c>
      <c r="L5906" s="8"/>
      <c r="M5906" s="8"/>
      <c r="N5906" s="51" t="s">
        <v>36309</v>
      </c>
      <c r="O5906" s="51" t="s">
        <v>52</v>
      </c>
      <c r="P5906" s="51"/>
      <c r="Q5906" s="51"/>
      <c r="R5906" s="51" t="s">
        <v>17748</v>
      </c>
      <c r="S5906" s="51" t="s">
        <v>33060</v>
      </c>
      <c r="T5906" s="11" t="str">
        <f t="shared" si="2"/>
        <v>Alison Mandi</v>
      </c>
      <c r="U5906" s="51" t="s">
        <v>80</v>
      </c>
      <c r="V5906" s="51" t="s">
        <v>36310</v>
      </c>
      <c r="W5906" s="51"/>
      <c r="X5906" s="8" t="s">
        <v>36304</v>
      </c>
      <c r="Y5906" s="51" t="s">
        <v>60</v>
      </c>
      <c r="Z5906" s="56" t="s">
        <v>23616</v>
      </c>
      <c r="AA5906" s="56" t="s">
        <v>36311</v>
      </c>
      <c r="AB5906" s="51" t="s">
        <v>60</v>
      </c>
      <c r="AC5906" s="51" t="s">
        <v>60</v>
      </c>
      <c r="AD5906" s="51" t="s">
        <v>60</v>
      </c>
      <c r="AE5906" s="51" t="s">
        <v>33627</v>
      </c>
      <c r="AF5906" s="8" t="s">
        <v>36306</v>
      </c>
      <c r="AG5906" s="8" t="s">
        <v>12245</v>
      </c>
      <c r="AH5906" s="8" t="s">
        <v>352</v>
      </c>
      <c r="AI5906" s="8" t="s">
        <v>233</v>
      </c>
      <c r="AJ5906" s="8"/>
      <c r="AK5906" s="8" t="s">
        <v>1157</v>
      </c>
      <c r="AL5906" s="8" t="s">
        <v>36307</v>
      </c>
      <c r="AM5906" s="8" t="s">
        <v>2152</v>
      </c>
      <c r="AN5906" s="8" t="s">
        <v>36308</v>
      </c>
      <c r="AO5906" s="8" t="s">
        <v>33629</v>
      </c>
      <c r="AP5906" s="9" t="s">
        <v>36306</v>
      </c>
      <c r="AQ5906" s="11">
        <v>938.0</v>
      </c>
    </row>
    <row r="5907">
      <c r="A5907" s="8" t="str">
        <f t="shared" si="1"/>
        <v>Moreland Anderson</v>
      </c>
      <c r="B5907" s="51" t="s">
        <v>36298</v>
      </c>
      <c r="C5907" s="51" t="s">
        <v>32420</v>
      </c>
      <c r="D5907" s="2" t="s">
        <v>10817</v>
      </c>
      <c r="E5907" s="8" t="s">
        <v>21602</v>
      </c>
      <c r="F5907" s="8" t="s">
        <v>936</v>
      </c>
      <c r="G5907" s="51" t="s">
        <v>32225</v>
      </c>
      <c r="H5907" s="8" t="s">
        <v>36299</v>
      </c>
      <c r="I5907" s="8" t="s">
        <v>13396</v>
      </c>
      <c r="J5907" s="10">
        <v>3.41</v>
      </c>
      <c r="K5907" s="8" t="s">
        <v>36300</v>
      </c>
      <c r="L5907" s="8"/>
      <c r="M5907" s="8"/>
      <c r="N5907" s="51" t="s">
        <v>36312</v>
      </c>
      <c r="O5907" s="51" t="s">
        <v>52</v>
      </c>
      <c r="P5907" s="51"/>
      <c r="Q5907" s="51"/>
      <c r="R5907" s="51" t="s">
        <v>36313</v>
      </c>
      <c r="S5907" s="51" t="s">
        <v>115</v>
      </c>
      <c r="T5907" s="11" t="str">
        <f t="shared" si="2"/>
        <v>Moreland Anderson</v>
      </c>
      <c r="U5907" s="51" t="s">
        <v>80</v>
      </c>
      <c r="V5907" s="51" t="s">
        <v>36314</v>
      </c>
      <c r="W5907" s="51" t="s">
        <v>36315</v>
      </c>
      <c r="X5907" s="8" t="s">
        <v>36304</v>
      </c>
      <c r="Y5907" s="51" t="s">
        <v>60</v>
      </c>
      <c r="Z5907" s="56" t="s">
        <v>36316</v>
      </c>
      <c r="AA5907" s="51" t="s">
        <v>60</v>
      </c>
      <c r="AB5907" s="51" t="s">
        <v>60</v>
      </c>
      <c r="AC5907" s="51" t="s">
        <v>60</v>
      </c>
      <c r="AD5907" s="56" t="s">
        <v>18736</v>
      </c>
      <c r="AE5907" s="51" t="s">
        <v>33627</v>
      </c>
      <c r="AF5907" s="8" t="s">
        <v>36306</v>
      </c>
      <c r="AG5907" s="8" t="s">
        <v>12245</v>
      </c>
      <c r="AH5907" s="8" t="s">
        <v>352</v>
      </c>
      <c r="AI5907" s="8" t="s">
        <v>233</v>
      </c>
      <c r="AJ5907" s="8"/>
      <c r="AK5907" s="8" t="s">
        <v>1157</v>
      </c>
      <c r="AL5907" s="8" t="s">
        <v>36307</v>
      </c>
      <c r="AM5907" s="8" t="s">
        <v>2152</v>
      </c>
      <c r="AN5907" s="8" t="s">
        <v>36308</v>
      </c>
      <c r="AO5907" s="8" t="s">
        <v>33629</v>
      </c>
      <c r="AP5907" s="9" t="s">
        <v>36306</v>
      </c>
      <c r="AQ5907" s="11">
        <v>938.0</v>
      </c>
    </row>
    <row r="5908">
      <c r="A5908" s="8" t="str">
        <f t="shared" si="1"/>
        <v>Emily Campbell</v>
      </c>
      <c r="B5908" s="51" t="s">
        <v>36298</v>
      </c>
      <c r="C5908" s="51" t="s">
        <v>32420</v>
      </c>
      <c r="D5908" s="2" t="s">
        <v>10817</v>
      </c>
      <c r="E5908" s="8" t="s">
        <v>21602</v>
      </c>
      <c r="F5908" s="8" t="s">
        <v>936</v>
      </c>
      <c r="G5908" s="51" t="s">
        <v>32225</v>
      </c>
      <c r="H5908" s="8" t="s">
        <v>36299</v>
      </c>
      <c r="I5908" s="8" t="s">
        <v>13396</v>
      </c>
      <c r="J5908" s="10">
        <v>3.41</v>
      </c>
      <c r="K5908" s="8" t="s">
        <v>36300</v>
      </c>
      <c r="L5908" s="8"/>
      <c r="M5908" s="8"/>
      <c r="N5908" s="51" t="s">
        <v>36317</v>
      </c>
      <c r="O5908" s="51" t="s">
        <v>52</v>
      </c>
      <c r="P5908" s="51"/>
      <c r="Q5908" s="51"/>
      <c r="R5908" s="51" t="s">
        <v>256</v>
      </c>
      <c r="S5908" s="51" t="s">
        <v>5399</v>
      </c>
      <c r="T5908" s="11" t="str">
        <f t="shared" si="2"/>
        <v>Emily Campbell</v>
      </c>
      <c r="U5908" s="51" t="s">
        <v>80</v>
      </c>
      <c r="V5908" s="51"/>
      <c r="W5908" s="51"/>
      <c r="X5908" s="8" t="s">
        <v>36304</v>
      </c>
      <c r="Y5908" s="51" t="s">
        <v>60</v>
      </c>
      <c r="Z5908" s="56" t="s">
        <v>36318</v>
      </c>
      <c r="AA5908" s="51" t="s">
        <v>60</v>
      </c>
      <c r="AB5908" s="56" t="s">
        <v>36319</v>
      </c>
      <c r="AC5908" s="51" t="s">
        <v>60</v>
      </c>
      <c r="AD5908" s="51" t="s">
        <v>60</v>
      </c>
      <c r="AE5908" s="51" t="s">
        <v>33627</v>
      </c>
      <c r="AF5908" s="8" t="s">
        <v>36306</v>
      </c>
      <c r="AG5908" s="8" t="s">
        <v>12245</v>
      </c>
      <c r="AH5908" s="8" t="s">
        <v>352</v>
      </c>
      <c r="AI5908" s="8" t="s">
        <v>233</v>
      </c>
      <c r="AJ5908" s="8"/>
      <c r="AK5908" s="8" t="s">
        <v>1157</v>
      </c>
      <c r="AL5908" s="8" t="s">
        <v>36307</v>
      </c>
      <c r="AM5908" s="8" t="s">
        <v>2152</v>
      </c>
      <c r="AN5908" s="8" t="s">
        <v>36308</v>
      </c>
      <c r="AO5908" s="8" t="s">
        <v>33629</v>
      </c>
      <c r="AP5908" s="9" t="s">
        <v>36306</v>
      </c>
      <c r="AQ5908" s="11">
        <v>938.0</v>
      </c>
    </row>
    <row r="5909">
      <c r="A5909" s="8" t="str">
        <f t="shared" si="1"/>
        <v>Erica Cox</v>
      </c>
      <c r="B5909" s="51" t="s">
        <v>36298</v>
      </c>
      <c r="C5909" s="51" t="s">
        <v>32420</v>
      </c>
      <c r="D5909" s="2" t="s">
        <v>10817</v>
      </c>
      <c r="E5909" s="8" t="s">
        <v>21602</v>
      </c>
      <c r="F5909" s="8" t="s">
        <v>936</v>
      </c>
      <c r="G5909" s="51" t="s">
        <v>32225</v>
      </c>
      <c r="H5909" s="8" t="s">
        <v>36299</v>
      </c>
      <c r="I5909" s="8" t="s">
        <v>13396</v>
      </c>
      <c r="J5909" s="10">
        <v>3.41</v>
      </c>
      <c r="K5909" s="8" t="s">
        <v>36300</v>
      </c>
      <c r="L5909" s="8"/>
      <c r="M5909" s="8"/>
      <c r="N5909" s="51" t="s">
        <v>36320</v>
      </c>
      <c r="O5909" s="51" t="s">
        <v>52</v>
      </c>
      <c r="P5909" s="51"/>
      <c r="Q5909" s="51"/>
      <c r="R5909" s="51" t="s">
        <v>6703</v>
      </c>
      <c r="S5909" s="51" t="s">
        <v>1130</v>
      </c>
      <c r="T5909" s="11" t="str">
        <f t="shared" si="2"/>
        <v>Erica Cox</v>
      </c>
      <c r="U5909" s="51" t="s">
        <v>80</v>
      </c>
      <c r="V5909" s="51"/>
      <c r="W5909" s="51"/>
      <c r="X5909" s="8" t="s">
        <v>36304</v>
      </c>
      <c r="Y5909" s="51" t="s">
        <v>60</v>
      </c>
      <c r="Z5909" s="56" t="s">
        <v>23616</v>
      </c>
      <c r="AA5909" s="51" t="s">
        <v>60</v>
      </c>
      <c r="AB5909" s="51" t="s">
        <v>60</v>
      </c>
      <c r="AC5909" s="51" t="s">
        <v>60</v>
      </c>
      <c r="AD5909" s="51" t="s">
        <v>60</v>
      </c>
      <c r="AE5909" s="51" t="s">
        <v>33627</v>
      </c>
      <c r="AF5909" s="8" t="s">
        <v>36306</v>
      </c>
      <c r="AG5909" s="8" t="s">
        <v>12245</v>
      </c>
      <c r="AH5909" s="8" t="s">
        <v>352</v>
      </c>
      <c r="AI5909" s="8" t="s">
        <v>233</v>
      </c>
      <c r="AJ5909" s="8"/>
      <c r="AK5909" s="8" t="s">
        <v>1157</v>
      </c>
      <c r="AL5909" s="8" t="s">
        <v>36307</v>
      </c>
      <c r="AM5909" s="8" t="s">
        <v>2152</v>
      </c>
      <c r="AN5909" s="8" t="s">
        <v>36308</v>
      </c>
      <c r="AO5909" s="8" t="s">
        <v>33629</v>
      </c>
      <c r="AP5909" s="9" t="s">
        <v>36306</v>
      </c>
      <c r="AQ5909" s="11">
        <v>938.0</v>
      </c>
    </row>
    <row r="5910">
      <c r="A5910" s="8" t="str">
        <f t="shared" si="1"/>
        <v>Fred Luke</v>
      </c>
      <c r="B5910" s="51" t="s">
        <v>36298</v>
      </c>
      <c r="C5910" s="51" t="s">
        <v>32420</v>
      </c>
      <c r="D5910" s="2" t="s">
        <v>10817</v>
      </c>
      <c r="E5910" s="8" t="s">
        <v>21602</v>
      </c>
      <c r="F5910" s="8" t="s">
        <v>936</v>
      </c>
      <c r="G5910" s="51" t="s">
        <v>32225</v>
      </c>
      <c r="H5910" s="8" t="s">
        <v>36299</v>
      </c>
      <c r="I5910" s="8" t="s">
        <v>13396</v>
      </c>
      <c r="J5910" s="10">
        <v>3.41</v>
      </c>
      <c r="K5910" s="8" t="s">
        <v>36300</v>
      </c>
      <c r="L5910" s="8"/>
      <c r="M5910" s="8"/>
      <c r="N5910" s="51" t="s">
        <v>36321</v>
      </c>
      <c r="O5910" s="51" t="s">
        <v>52</v>
      </c>
      <c r="P5910" s="51"/>
      <c r="Q5910" s="51"/>
      <c r="R5910" s="51" t="s">
        <v>8781</v>
      </c>
      <c r="S5910" s="51" t="s">
        <v>2683</v>
      </c>
      <c r="T5910" s="11" t="str">
        <f t="shared" si="2"/>
        <v>Fred Luke</v>
      </c>
      <c r="U5910" s="51" t="s">
        <v>80</v>
      </c>
      <c r="V5910" s="51"/>
      <c r="W5910" s="51"/>
      <c r="X5910" s="8" t="s">
        <v>36304</v>
      </c>
      <c r="Y5910" s="51" t="s">
        <v>60</v>
      </c>
      <c r="Z5910" s="56" t="s">
        <v>23616</v>
      </c>
      <c r="AA5910" s="51" t="s">
        <v>60</v>
      </c>
      <c r="AB5910" s="51" t="s">
        <v>60</v>
      </c>
      <c r="AC5910" s="51" t="s">
        <v>60</v>
      </c>
      <c r="AD5910" s="51" t="s">
        <v>60</v>
      </c>
      <c r="AE5910" s="51" t="s">
        <v>33627</v>
      </c>
      <c r="AF5910" s="8" t="s">
        <v>36306</v>
      </c>
      <c r="AG5910" s="8" t="s">
        <v>12245</v>
      </c>
      <c r="AH5910" s="8" t="s">
        <v>352</v>
      </c>
      <c r="AI5910" s="8" t="s">
        <v>233</v>
      </c>
      <c r="AJ5910" s="8"/>
      <c r="AK5910" s="8" t="s">
        <v>1157</v>
      </c>
      <c r="AL5910" s="8" t="s">
        <v>36307</v>
      </c>
      <c r="AM5910" s="8" t="s">
        <v>2152</v>
      </c>
      <c r="AN5910" s="8" t="s">
        <v>36308</v>
      </c>
      <c r="AO5910" s="8" t="s">
        <v>33629</v>
      </c>
      <c r="AP5910" s="9" t="s">
        <v>36306</v>
      </c>
      <c r="AQ5910" s="11">
        <v>938.0</v>
      </c>
    </row>
    <row r="5911">
      <c r="A5911" s="8" t="str">
        <f t="shared" si="1"/>
        <v>Jordan Hosey</v>
      </c>
      <c r="B5911" s="51" t="s">
        <v>36322</v>
      </c>
      <c r="C5911" s="51" t="s">
        <v>17654</v>
      </c>
      <c r="D5911" s="2" t="s">
        <v>12414</v>
      </c>
      <c r="E5911" s="8" t="s">
        <v>36323</v>
      </c>
      <c r="F5911" s="8" t="s">
        <v>2304</v>
      </c>
      <c r="G5911" s="51" t="s">
        <v>32225</v>
      </c>
      <c r="H5911" s="8" t="s">
        <v>36324</v>
      </c>
      <c r="I5911" s="8" t="s">
        <v>49</v>
      </c>
      <c r="J5911" s="10">
        <v>3.51</v>
      </c>
      <c r="K5911" s="8" t="s">
        <v>36325</v>
      </c>
      <c r="L5911" s="8"/>
      <c r="M5911" s="8"/>
      <c r="N5911" s="51" t="s">
        <v>36326</v>
      </c>
      <c r="O5911" s="51" t="s">
        <v>52</v>
      </c>
      <c r="P5911" s="51"/>
      <c r="Q5911" s="51"/>
      <c r="R5911" s="51" t="s">
        <v>1841</v>
      </c>
      <c r="S5911" s="51" t="s">
        <v>36327</v>
      </c>
      <c r="T5911" s="11" t="str">
        <f t="shared" si="2"/>
        <v>Jordan Hosey</v>
      </c>
      <c r="U5911" s="57" t="s">
        <v>55</v>
      </c>
      <c r="V5911" s="51" t="s">
        <v>36328</v>
      </c>
      <c r="W5911" s="51" t="s">
        <v>36329</v>
      </c>
      <c r="X5911" s="8" t="s">
        <v>36330</v>
      </c>
      <c r="Y5911" s="51" t="s">
        <v>60</v>
      </c>
      <c r="Z5911" s="56" t="s">
        <v>36331</v>
      </c>
      <c r="AA5911" s="51" t="s">
        <v>60</v>
      </c>
      <c r="AB5911" s="51" t="s">
        <v>60</v>
      </c>
      <c r="AC5911" s="51" t="s">
        <v>60</v>
      </c>
      <c r="AD5911" s="56" t="s">
        <v>36332</v>
      </c>
      <c r="AE5911" s="51" t="s">
        <v>36333</v>
      </c>
      <c r="AF5911" s="8" t="s">
        <v>36334</v>
      </c>
      <c r="AG5911" s="8" t="s">
        <v>12427</v>
      </c>
      <c r="AH5911" s="8" t="s">
        <v>194</v>
      </c>
      <c r="AI5911" s="8" t="s">
        <v>66</v>
      </c>
      <c r="AJ5911" s="8"/>
      <c r="AK5911" s="8" t="s">
        <v>18044</v>
      </c>
      <c r="AL5911" s="8" t="s">
        <v>27824</v>
      </c>
      <c r="AM5911" s="8" t="s">
        <v>1115</v>
      </c>
      <c r="AN5911" s="8" t="s">
        <v>36335</v>
      </c>
      <c r="AO5911" s="8" t="s">
        <v>36336</v>
      </c>
      <c r="AP5911" s="9" t="s">
        <v>36334</v>
      </c>
      <c r="AQ5911" s="11">
        <v>1347.0</v>
      </c>
    </row>
    <row r="5912">
      <c r="A5912" s="8" t="str">
        <f t="shared" si="1"/>
        <v>Bryce Childers</v>
      </c>
      <c r="B5912" s="8" t="s">
        <v>36322</v>
      </c>
      <c r="C5912" s="51" t="s">
        <v>17654</v>
      </c>
      <c r="D5912" s="2" t="s">
        <v>12414</v>
      </c>
      <c r="E5912" s="8" t="s">
        <v>36323</v>
      </c>
      <c r="F5912" s="8" t="s">
        <v>2304</v>
      </c>
      <c r="G5912" s="51" t="s">
        <v>32225</v>
      </c>
      <c r="H5912" s="8" t="s">
        <v>36324</v>
      </c>
      <c r="I5912" s="8" t="s">
        <v>49</v>
      </c>
      <c r="J5912" s="10">
        <v>3.51</v>
      </c>
      <c r="K5912" s="8" t="s">
        <v>36325</v>
      </c>
      <c r="L5912" s="8"/>
      <c r="M5912" s="8"/>
      <c r="N5912" s="51" t="s">
        <v>36337</v>
      </c>
      <c r="O5912" s="51" t="s">
        <v>52</v>
      </c>
      <c r="P5912" s="51"/>
      <c r="Q5912" s="51"/>
      <c r="R5912" s="51" t="s">
        <v>18598</v>
      </c>
      <c r="S5912" s="51" t="s">
        <v>36338</v>
      </c>
      <c r="T5912" s="11" t="str">
        <f t="shared" si="2"/>
        <v>Bryce Childers</v>
      </c>
      <c r="U5912" s="57" t="s">
        <v>80</v>
      </c>
      <c r="V5912" s="51" t="s">
        <v>36339</v>
      </c>
      <c r="W5912" s="51"/>
      <c r="X5912" s="8" t="s">
        <v>36330</v>
      </c>
      <c r="Y5912" s="51" t="s">
        <v>60</v>
      </c>
      <c r="Z5912" s="56" t="s">
        <v>12453</v>
      </c>
      <c r="AA5912" s="51" t="s">
        <v>60</v>
      </c>
      <c r="AB5912" s="56" t="s">
        <v>36340</v>
      </c>
      <c r="AC5912" s="51" t="s">
        <v>60</v>
      </c>
      <c r="AD5912" s="56" t="s">
        <v>12456</v>
      </c>
      <c r="AE5912" s="51" t="s">
        <v>36333</v>
      </c>
      <c r="AF5912" s="8" t="s">
        <v>36334</v>
      </c>
      <c r="AG5912" s="8" t="s">
        <v>12427</v>
      </c>
      <c r="AH5912" s="8" t="s">
        <v>194</v>
      </c>
      <c r="AI5912" s="8" t="s">
        <v>66</v>
      </c>
      <c r="AJ5912" s="8"/>
      <c r="AK5912" s="8" t="s">
        <v>18044</v>
      </c>
      <c r="AL5912" s="8" t="s">
        <v>27824</v>
      </c>
      <c r="AM5912" s="8" t="s">
        <v>1115</v>
      </c>
      <c r="AN5912" s="8" t="s">
        <v>36335</v>
      </c>
      <c r="AO5912" s="8" t="s">
        <v>36336</v>
      </c>
      <c r="AP5912" s="9" t="s">
        <v>36334</v>
      </c>
      <c r="AQ5912" s="11">
        <v>1347.0</v>
      </c>
    </row>
    <row r="5913">
      <c r="A5913" s="8" t="str">
        <f t="shared" si="1"/>
        <v>Kody Michaels</v>
      </c>
      <c r="B5913" s="51" t="s">
        <v>36341</v>
      </c>
      <c r="C5913" s="51" t="s">
        <v>32887</v>
      </c>
      <c r="D5913" s="2" t="s">
        <v>12461</v>
      </c>
      <c r="E5913" s="8" t="s">
        <v>28714</v>
      </c>
      <c r="F5913" s="8" t="s">
        <v>3309</v>
      </c>
      <c r="G5913" s="51" t="s">
        <v>32225</v>
      </c>
      <c r="H5913" s="8" t="s">
        <v>36342</v>
      </c>
      <c r="I5913" s="8" t="s">
        <v>1330</v>
      </c>
      <c r="J5913" s="10">
        <v>3.51</v>
      </c>
      <c r="K5913" s="8" t="s">
        <v>36343</v>
      </c>
      <c r="L5913" s="8"/>
      <c r="M5913" s="8"/>
      <c r="N5913" s="51" t="s">
        <v>36344</v>
      </c>
      <c r="O5913" s="51" t="s">
        <v>52</v>
      </c>
      <c r="P5913" s="51"/>
      <c r="Q5913" s="51"/>
      <c r="R5913" s="51" t="s">
        <v>29947</v>
      </c>
      <c r="S5913" s="51" t="s">
        <v>36345</v>
      </c>
      <c r="T5913" s="11" t="str">
        <f t="shared" si="2"/>
        <v>Kody Michaels</v>
      </c>
      <c r="U5913" s="51" t="s">
        <v>55</v>
      </c>
      <c r="V5913" s="51" t="s">
        <v>36346</v>
      </c>
      <c r="W5913" s="57" t="s">
        <v>36347</v>
      </c>
      <c r="X5913" s="8" t="s">
        <v>36348</v>
      </c>
      <c r="Y5913" s="51" t="s">
        <v>60</v>
      </c>
      <c r="Z5913" s="56" t="s">
        <v>36318</v>
      </c>
      <c r="AA5913" s="51" t="s">
        <v>60</v>
      </c>
      <c r="AB5913" s="56" t="s">
        <v>36319</v>
      </c>
      <c r="AC5913" s="51" t="s">
        <v>60</v>
      </c>
      <c r="AD5913" s="51" t="s">
        <v>60</v>
      </c>
      <c r="AE5913" s="51" t="s">
        <v>36349</v>
      </c>
      <c r="AF5913" s="8" t="s">
        <v>36350</v>
      </c>
      <c r="AG5913" s="8" t="s">
        <v>12476</v>
      </c>
      <c r="AH5913" s="8" t="s">
        <v>134</v>
      </c>
      <c r="AI5913" s="8" t="s">
        <v>233</v>
      </c>
      <c r="AJ5913" s="8"/>
      <c r="AK5913" s="8" t="s">
        <v>235</v>
      </c>
      <c r="AL5913" s="8" t="s">
        <v>948</v>
      </c>
      <c r="AM5913" s="8" t="s">
        <v>4945</v>
      </c>
      <c r="AN5913" s="8" t="s">
        <v>14835</v>
      </c>
      <c r="AO5913" s="8" t="s">
        <v>36351</v>
      </c>
      <c r="AP5913" s="9" t="s">
        <v>36350</v>
      </c>
      <c r="AQ5913" s="11">
        <v>1875.0</v>
      </c>
    </row>
    <row r="5914">
      <c r="A5914" s="8" t="str">
        <f t="shared" si="1"/>
        <v>Devon Montgomery</v>
      </c>
      <c r="B5914" s="51" t="s">
        <v>36341</v>
      </c>
      <c r="C5914" s="51" t="s">
        <v>32887</v>
      </c>
      <c r="D5914" s="2" t="s">
        <v>12461</v>
      </c>
      <c r="E5914" s="8" t="s">
        <v>28714</v>
      </c>
      <c r="F5914" s="8" t="s">
        <v>3309</v>
      </c>
      <c r="G5914" s="51" t="s">
        <v>32225</v>
      </c>
      <c r="H5914" s="8" t="s">
        <v>36342</v>
      </c>
      <c r="I5914" s="8" t="s">
        <v>1330</v>
      </c>
      <c r="J5914" s="10">
        <v>3.51</v>
      </c>
      <c r="K5914" s="8" t="s">
        <v>36343</v>
      </c>
      <c r="L5914" s="8"/>
      <c r="M5914" s="8"/>
      <c r="N5914" s="51" t="s">
        <v>36352</v>
      </c>
      <c r="O5914" s="51" t="s">
        <v>52</v>
      </c>
      <c r="P5914" s="51"/>
      <c r="Q5914" s="51"/>
      <c r="R5914" s="51" t="s">
        <v>32360</v>
      </c>
      <c r="S5914" s="51" t="s">
        <v>83</v>
      </c>
      <c r="T5914" s="11" t="str">
        <f t="shared" si="2"/>
        <v>Devon Montgomery</v>
      </c>
      <c r="U5914" s="51" t="s">
        <v>36353</v>
      </c>
      <c r="V5914" s="51" t="s">
        <v>36354</v>
      </c>
      <c r="W5914" s="51" t="s">
        <v>36355</v>
      </c>
      <c r="X5914" s="8" t="s">
        <v>36348</v>
      </c>
      <c r="Y5914" s="51" t="s">
        <v>60</v>
      </c>
      <c r="Z5914" s="56" t="s">
        <v>36356</v>
      </c>
      <c r="AA5914" s="51" t="s">
        <v>60</v>
      </c>
      <c r="AB5914" s="51" t="s">
        <v>60</v>
      </c>
      <c r="AC5914" s="51" t="s">
        <v>60</v>
      </c>
      <c r="AD5914" s="56" t="s">
        <v>36357</v>
      </c>
      <c r="AE5914" s="51" t="s">
        <v>36349</v>
      </c>
      <c r="AF5914" s="8" t="s">
        <v>36350</v>
      </c>
      <c r="AG5914" s="8" t="s">
        <v>12476</v>
      </c>
      <c r="AH5914" s="8" t="s">
        <v>134</v>
      </c>
      <c r="AI5914" s="8" t="s">
        <v>233</v>
      </c>
      <c r="AJ5914" s="8"/>
      <c r="AK5914" s="8" t="s">
        <v>235</v>
      </c>
      <c r="AL5914" s="8" t="s">
        <v>948</v>
      </c>
      <c r="AM5914" s="8" t="s">
        <v>4945</v>
      </c>
      <c r="AN5914" s="8" t="s">
        <v>14835</v>
      </c>
      <c r="AO5914" s="8" t="s">
        <v>36351</v>
      </c>
      <c r="AP5914" s="9" t="s">
        <v>36350</v>
      </c>
      <c r="AQ5914" s="11">
        <v>1875.0</v>
      </c>
    </row>
    <row r="5915">
      <c r="A5915" s="8" t="str">
        <f t="shared" si="1"/>
        <v>Justin McKnight</v>
      </c>
      <c r="B5915" s="8" t="s">
        <v>36341</v>
      </c>
      <c r="C5915" s="51" t="s">
        <v>32887</v>
      </c>
      <c r="D5915" s="2" t="s">
        <v>12461</v>
      </c>
      <c r="E5915" s="8" t="s">
        <v>28714</v>
      </c>
      <c r="F5915" s="8" t="s">
        <v>3309</v>
      </c>
      <c r="G5915" s="51" t="s">
        <v>32225</v>
      </c>
      <c r="H5915" s="8" t="s">
        <v>36342</v>
      </c>
      <c r="I5915" s="8" t="s">
        <v>1330</v>
      </c>
      <c r="J5915" s="10">
        <v>3.51</v>
      </c>
      <c r="K5915" s="8" t="s">
        <v>36343</v>
      </c>
      <c r="L5915" s="8"/>
      <c r="M5915" s="8"/>
      <c r="N5915" s="51" t="s">
        <v>36358</v>
      </c>
      <c r="O5915" s="51" t="s">
        <v>52</v>
      </c>
      <c r="P5915" s="51"/>
      <c r="Q5915" s="51"/>
      <c r="R5915" s="57" t="s">
        <v>114</v>
      </c>
      <c r="S5915" s="57" t="s">
        <v>36359</v>
      </c>
      <c r="T5915" s="11" t="str">
        <f t="shared" si="2"/>
        <v>Justin McKnight</v>
      </c>
      <c r="U5915" s="57" t="s">
        <v>160</v>
      </c>
      <c r="V5915" s="57" t="s">
        <v>36360</v>
      </c>
      <c r="W5915" s="51"/>
      <c r="X5915" s="8" t="s">
        <v>36348</v>
      </c>
      <c r="Y5915" s="51" t="s">
        <v>60</v>
      </c>
      <c r="Z5915" s="56" t="s">
        <v>36318</v>
      </c>
      <c r="AA5915" s="51" t="s">
        <v>60</v>
      </c>
      <c r="AB5915" s="56" t="s">
        <v>36361</v>
      </c>
      <c r="AC5915" s="51" t="s">
        <v>60</v>
      </c>
      <c r="AD5915" s="51" t="s">
        <v>60</v>
      </c>
      <c r="AE5915" s="51" t="s">
        <v>36349</v>
      </c>
      <c r="AF5915" s="8" t="s">
        <v>36350</v>
      </c>
      <c r="AG5915" s="8" t="s">
        <v>12476</v>
      </c>
      <c r="AH5915" s="8" t="s">
        <v>134</v>
      </c>
      <c r="AI5915" s="8" t="s">
        <v>233</v>
      </c>
      <c r="AJ5915" s="8"/>
      <c r="AK5915" s="8" t="s">
        <v>235</v>
      </c>
      <c r="AL5915" s="8" t="s">
        <v>948</v>
      </c>
      <c r="AM5915" s="8" t="s">
        <v>4945</v>
      </c>
      <c r="AN5915" s="8" t="s">
        <v>14835</v>
      </c>
      <c r="AO5915" s="8" t="s">
        <v>36351</v>
      </c>
      <c r="AP5915" s="9" t="s">
        <v>36350</v>
      </c>
      <c r="AQ5915" s="11">
        <v>1875.0</v>
      </c>
    </row>
    <row r="5916">
      <c r="A5916" s="8" t="str">
        <f t="shared" si="1"/>
        <v>Nick Pergande</v>
      </c>
      <c r="B5916" s="8" t="s">
        <v>36341</v>
      </c>
      <c r="C5916" s="51" t="s">
        <v>32887</v>
      </c>
      <c r="D5916" s="2" t="s">
        <v>12461</v>
      </c>
      <c r="E5916" s="8" t="s">
        <v>28714</v>
      </c>
      <c r="F5916" s="8" t="s">
        <v>3309</v>
      </c>
      <c r="G5916" s="51" t="s">
        <v>32225</v>
      </c>
      <c r="H5916" s="8" t="s">
        <v>36342</v>
      </c>
      <c r="I5916" s="8" t="s">
        <v>1330</v>
      </c>
      <c r="J5916" s="10">
        <v>3.51</v>
      </c>
      <c r="K5916" s="8" t="s">
        <v>36343</v>
      </c>
      <c r="L5916" s="8"/>
      <c r="M5916" s="8"/>
      <c r="N5916" s="51" t="s">
        <v>36362</v>
      </c>
      <c r="O5916" s="51" t="s">
        <v>52</v>
      </c>
      <c r="P5916" s="51"/>
      <c r="Q5916" s="51"/>
      <c r="R5916" s="57" t="s">
        <v>392</v>
      </c>
      <c r="S5916" s="57" t="s">
        <v>36363</v>
      </c>
      <c r="T5916" s="11" t="str">
        <f t="shared" si="2"/>
        <v>Nick Pergande</v>
      </c>
      <c r="U5916" s="57" t="s">
        <v>247</v>
      </c>
      <c r="V5916" s="57" t="s">
        <v>36364</v>
      </c>
      <c r="W5916" s="51"/>
      <c r="X5916" s="8" t="s">
        <v>36348</v>
      </c>
      <c r="Y5916" s="51" t="s">
        <v>60</v>
      </c>
      <c r="Z5916" s="56" t="s">
        <v>36318</v>
      </c>
      <c r="AA5916" s="51" t="s">
        <v>60</v>
      </c>
      <c r="AB5916" s="56" t="s">
        <v>36361</v>
      </c>
      <c r="AC5916" s="51" t="s">
        <v>60</v>
      </c>
      <c r="AD5916" s="51" t="s">
        <v>60</v>
      </c>
      <c r="AE5916" s="51" t="s">
        <v>36349</v>
      </c>
      <c r="AF5916" s="8" t="s">
        <v>36350</v>
      </c>
      <c r="AG5916" s="8" t="s">
        <v>12476</v>
      </c>
      <c r="AH5916" s="8" t="s">
        <v>134</v>
      </c>
      <c r="AI5916" s="8" t="s">
        <v>233</v>
      </c>
      <c r="AJ5916" s="8"/>
      <c r="AK5916" s="8" t="s">
        <v>235</v>
      </c>
      <c r="AL5916" s="8" t="s">
        <v>948</v>
      </c>
      <c r="AM5916" s="8" t="s">
        <v>4945</v>
      </c>
      <c r="AN5916" s="8" t="s">
        <v>14835</v>
      </c>
      <c r="AO5916" s="8" t="s">
        <v>36351</v>
      </c>
      <c r="AP5916" s="9" t="s">
        <v>36350</v>
      </c>
      <c r="AQ5916" s="11">
        <v>1875.0</v>
      </c>
    </row>
    <row r="5917">
      <c r="A5917" s="8" t="str">
        <f t="shared" si="1"/>
        <v>Marcia Taddy</v>
      </c>
      <c r="B5917" s="8" t="s">
        <v>36341</v>
      </c>
      <c r="C5917" s="51" t="s">
        <v>32887</v>
      </c>
      <c r="D5917" s="2" t="s">
        <v>12461</v>
      </c>
      <c r="E5917" s="8" t="s">
        <v>28714</v>
      </c>
      <c r="F5917" s="8" t="s">
        <v>3309</v>
      </c>
      <c r="G5917" s="51" t="s">
        <v>32225</v>
      </c>
      <c r="H5917" s="8" t="s">
        <v>36342</v>
      </c>
      <c r="I5917" s="8" t="s">
        <v>1330</v>
      </c>
      <c r="J5917" s="10">
        <v>3.51</v>
      </c>
      <c r="K5917" s="8" t="s">
        <v>36343</v>
      </c>
      <c r="L5917" s="8"/>
      <c r="M5917" s="8"/>
      <c r="N5917" s="51" t="s">
        <v>36365</v>
      </c>
      <c r="O5917" s="51" t="s">
        <v>52</v>
      </c>
      <c r="P5917" s="51"/>
      <c r="Q5917" s="51"/>
      <c r="R5917" s="57" t="s">
        <v>1044</v>
      </c>
      <c r="S5917" s="57" t="s">
        <v>36366</v>
      </c>
      <c r="T5917" s="11" t="str">
        <f t="shared" si="2"/>
        <v>Marcia Taddy</v>
      </c>
      <c r="U5917" s="57" t="s">
        <v>106</v>
      </c>
      <c r="V5917" s="57" t="s">
        <v>36367</v>
      </c>
      <c r="W5917" s="57" t="s">
        <v>36368</v>
      </c>
      <c r="X5917" s="8" t="s">
        <v>36348</v>
      </c>
      <c r="Y5917" s="51" t="s">
        <v>60</v>
      </c>
      <c r="Z5917" s="56" t="s">
        <v>36318</v>
      </c>
      <c r="AA5917" s="51" t="s">
        <v>60</v>
      </c>
      <c r="AB5917" s="56" t="s">
        <v>36361</v>
      </c>
      <c r="AC5917" s="51" t="s">
        <v>60</v>
      </c>
      <c r="AD5917" s="51" t="s">
        <v>60</v>
      </c>
      <c r="AE5917" s="51" t="s">
        <v>36349</v>
      </c>
      <c r="AF5917" s="8" t="s">
        <v>36350</v>
      </c>
      <c r="AG5917" s="8" t="s">
        <v>12476</v>
      </c>
      <c r="AH5917" s="8" t="s">
        <v>134</v>
      </c>
      <c r="AI5917" s="8" t="s">
        <v>233</v>
      </c>
      <c r="AJ5917" s="8"/>
      <c r="AK5917" s="8" t="s">
        <v>235</v>
      </c>
      <c r="AL5917" s="8" t="s">
        <v>948</v>
      </c>
      <c r="AM5917" s="8" t="s">
        <v>4945</v>
      </c>
      <c r="AN5917" s="8" t="s">
        <v>14835</v>
      </c>
      <c r="AO5917" s="8" t="s">
        <v>36351</v>
      </c>
      <c r="AP5917" s="9" t="s">
        <v>36350</v>
      </c>
      <c r="AQ5917" s="11">
        <v>1875.0</v>
      </c>
    </row>
  </sheetData>
  <hyperlinks>
    <hyperlink r:id="rId1" ref="Y2"/>
    <hyperlink r:id="rId2" ref="Z2"/>
    <hyperlink r:id="rId3" ref="AD2"/>
    <hyperlink r:id="rId4" ref="Z3"/>
    <hyperlink r:id="rId5" ref="AD3"/>
    <hyperlink r:id="rId6" ref="Z4"/>
    <hyperlink r:id="rId7" ref="AD4"/>
    <hyperlink r:id="rId8" ref="Y5"/>
    <hyperlink r:id="rId9" ref="Z5"/>
    <hyperlink r:id="rId10" ref="AB5"/>
    <hyperlink r:id="rId11" ref="AD5"/>
    <hyperlink r:id="rId12" ref="Z6"/>
    <hyperlink r:id="rId13" ref="AB6"/>
    <hyperlink r:id="rId14" ref="AD6"/>
    <hyperlink r:id="rId15" ref="Y7"/>
    <hyperlink r:id="rId16" ref="Z7"/>
    <hyperlink r:id="rId17" ref="AB7"/>
    <hyperlink r:id="rId18" ref="AD7"/>
    <hyperlink r:id="rId19" ref="Z8"/>
    <hyperlink r:id="rId20" ref="AB8"/>
    <hyperlink r:id="rId21" ref="AC8"/>
    <hyperlink r:id="rId22" ref="AD8"/>
    <hyperlink r:id="rId23" ref="Y9"/>
    <hyperlink r:id="rId24" ref="Z9"/>
    <hyperlink r:id="rId25" ref="AB9"/>
    <hyperlink r:id="rId26" ref="AD9"/>
    <hyperlink r:id="rId27" ref="Y10"/>
    <hyperlink r:id="rId28" ref="Z10"/>
    <hyperlink r:id="rId29" ref="AB10"/>
    <hyperlink r:id="rId30" ref="AD10"/>
    <hyperlink r:id="rId31" ref="Z11"/>
    <hyperlink r:id="rId32" ref="AB11"/>
    <hyperlink r:id="rId33" ref="AD11"/>
    <hyperlink r:id="rId34" ref="Z12"/>
    <hyperlink r:id="rId35" ref="AB12"/>
    <hyperlink r:id="rId36" ref="AD12"/>
    <hyperlink r:id="rId37" ref="Y13"/>
    <hyperlink r:id="rId38" ref="Z13"/>
    <hyperlink r:id="rId39" ref="AB13"/>
    <hyperlink r:id="rId40" ref="AD13"/>
    <hyperlink r:id="rId41" ref="Y14"/>
    <hyperlink r:id="rId42" ref="Z14"/>
    <hyperlink r:id="rId43" ref="AB14"/>
    <hyperlink r:id="rId44" ref="AD14"/>
    <hyperlink r:id="rId45" ref="Y15"/>
    <hyperlink r:id="rId46" ref="Z15"/>
    <hyperlink r:id="rId47" ref="AB15"/>
    <hyperlink r:id="rId48" ref="AC15"/>
    <hyperlink r:id="rId49" ref="AD15"/>
    <hyperlink r:id="rId50" ref="Y16"/>
    <hyperlink r:id="rId51" ref="Z16"/>
    <hyperlink r:id="rId52" ref="AB16"/>
    <hyperlink r:id="rId53" ref="AD16"/>
    <hyperlink r:id="rId54" ref="Z17"/>
    <hyperlink r:id="rId55" ref="AB17"/>
    <hyperlink r:id="rId56" ref="AD17"/>
    <hyperlink r:id="rId57" ref="Y20"/>
    <hyperlink r:id="rId58" ref="Z20"/>
    <hyperlink r:id="rId59" ref="AD20"/>
    <hyperlink r:id="rId60" ref="Y21"/>
    <hyperlink r:id="rId61" ref="Z21"/>
    <hyperlink r:id="rId62" ref="AA21"/>
    <hyperlink r:id="rId63" ref="AC21"/>
    <hyperlink r:id="rId64" ref="AD21"/>
    <hyperlink r:id="rId65" ref="Y22"/>
    <hyperlink r:id="rId66" ref="Z22"/>
    <hyperlink r:id="rId67" ref="AC22"/>
    <hyperlink r:id="rId68" ref="AD22"/>
    <hyperlink r:id="rId69" ref="Y23"/>
    <hyperlink r:id="rId70" ref="Z23"/>
    <hyperlink r:id="rId71" ref="AB23"/>
    <hyperlink r:id="rId72" ref="AD23"/>
    <hyperlink r:id="rId73" ref="Y24"/>
    <hyperlink r:id="rId74" ref="Z24"/>
    <hyperlink r:id="rId75" ref="AA24"/>
    <hyperlink r:id="rId76" ref="AB24"/>
    <hyperlink r:id="rId77" ref="AC24"/>
    <hyperlink r:id="rId78" ref="AD24"/>
    <hyperlink r:id="rId79" ref="Y25"/>
    <hyperlink r:id="rId80" ref="Z25"/>
    <hyperlink r:id="rId81" ref="AC25"/>
    <hyperlink r:id="rId82" ref="AD25"/>
    <hyperlink r:id="rId83" ref="Z26"/>
    <hyperlink r:id="rId84" ref="AD26"/>
    <hyperlink r:id="rId85" ref="Y27"/>
    <hyperlink r:id="rId86" ref="Z27"/>
    <hyperlink r:id="rId87" ref="AC27"/>
    <hyperlink r:id="rId88" ref="AD27"/>
    <hyperlink r:id="rId89" ref="Y28"/>
    <hyperlink r:id="rId90" ref="Z28"/>
    <hyperlink r:id="rId91" ref="AC28"/>
    <hyperlink r:id="rId92" ref="AD28"/>
    <hyperlink r:id="rId93" ref="Z29"/>
    <hyperlink r:id="rId94" ref="AD29"/>
    <hyperlink r:id="rId95" ref="Z30"/>
    <hyperlink r:id="rId96" ref="AB30"/>
    <hyperlink r:id="rId97" ref="AD30"/>
    <hyperlink r:id="rId98" ref="Z31"/>
    <hyperlink r:id="rId99" ref="AB31"/>
    <hyperlink r:id="rId100" ref="AD31"/>
    <hyperlink r:id="rId101" ref="Y32"/>
    <hyperlink r:id="rId102" ref="Z32"/>
    <hyperlink r:id="rId103" ref="AB32"/>
    <hyperlink r:id="rId104" ref="AD32"/>
    <hyperlink r:id="rId105" ref="Y33"/>
    <hyperlink r:id="rId106" ref="Z33"/>
    <hyperlink r:id="rId107" ref="AA33"/>
    <hyperlink r:id="rId108" ref="AB33"/>
    <hyperlink r:id="rId109" ref="AC33"/>
    <hyperlink r:id="rId110" ref="AD33"/>
    <hyperlink r:id="rId111" ref="Y34"/>
    <hyperlink r:id="rId112" ref="Z34"/>
    <hyperlink r:id="rId113" ref="AB34"/>
    <hyperlink r:id="rId114" ref="AD34"/>
    <hyperlink r:id="rId115" ref="Y35"/>
    <hyperlink r:id="rId116" ref="Z35"/>
    <hyperlink r:id="rId117" ref="AA35"/>
    <hyperlink r:id="rId118" ref="AB35"/>
    <hyperlink r:id="rId119" ref="AD35"/>
    <hyperlink r:id="rId120" ref="Y36"/>
    <hyperlink r:id="rId121" ref="Z36"/>
    <hyperlink r:id="rId122" ref="AB36"/>
    <hyperlink r:id="rId123" ref="AD36"/>
    <hyperlink r:id="rId124" ref="Z37"/>
    <hyperlink r:id="rId125" ref="AB37"/>
    <hyperlink r:id="rId126" ref="AC37"/>
    <hyperlink r:id="rId127" ref="AD37"/>
    <hyperlink r:id="rId128" ref="Z38"/>
    <hyperlink r:id="rId129" ref="AA38"/>
    <hyperlink r:id="rId130" ref="AB38"/>
    <hyperlink r:id="rId131" ref="AD38"/>
    <hyperlink r:id="rId132" ref="Y39"/>
    <hyperlink r:id="rId133" ref="Z39"/>
    <hyperlink r:id="rId134" ref="AB39"/>
    <hyperlink r:id="rId135" ref="AD39"/>
    <hyperlink r:id="rId136" ref="Z40"/>
    <hyperlink r:id="rId137" ref="AB40"/>
    <hyperlink r:id="rId138" ref="AC40"/>
    <hyperlink r:id="rId139" ref="AD40"/>
    <hyperlink r:id="rId140" ref="Y41"/>
    <hyperlink r:id="rId141" ref="Z41"/>
    <hyperlink r:id="rId142" ref="AA41"/>
    <hyperlink r:id="rId143" ref="AB41"/>
    <hyperlink r:id="rId144" ref="AD41"/>
    <hyperlink r:id="rId145" ref="Z42"/>
    <hyperlink r:id="rId146" ref="AB42"/>
    <hyperlink r:id="rId147" ref="AD42"/>
    <hyperlink r:id="rId148" ref="Y43"/>
    <hyperlink r:id="rId149" ref="Z43"/>
    <hyperlink r:id="rId150" ref="AA43"/>
    <hyperlink r:id="rId151" ref="AB43"/>
    <hyperlink r:id="rId152" ref="AC43"/>
    <hyperlink r:id="rId153" ref="AD43"/>
    <hyperlink r:id="rId154" ref="Z44"/>
    <hyperlink r:id="rId155" ref="AA44"/>
    <hyperlink r:id="rId156" ref="AB44"/>
    <hyperlink r:id="rId157" ref="AC44"/>
    <hyperlink r:id="rId158" ref="AD44"/>
    <hyperlink r:id="rId159" ref="Z45"/>
    <hyperlink r:id="rId160" ref="AA45"/>
    <hyperlink r:id="rId161" ref="AB45"/>
    <hyperlink r:id="rId162" ref="AD45"/>
    <hyperlink r:id="rId163" ref="Z46"/>
    <hyperlink r:id="rId164" ref="Y47"/>
    <hyperlink r:id="rId165" ref="Z47"/>
    <hyperlink r:id="rId166" ref="AB47"/>
    <hyperlink r:id="rId167" ref="AD47"/>
    <hyperlink r:id="rId168" ref="Z48"/>
    <hyperlink r:id="rId169" ref="AA48"/>
    <hyperlink r:id="rId170" ref="Z49"/>
    <hyperlink r:id="rId171" ref="AB49"/>
    <hyperlink r:id="rId172" ref="AD49"/>
    <hyperlink r:id="rId173" ref="Z50"/>
    <hyperlink r:id="rId174" ref="AA50"/>
    <hyperlink r:id="rId175" ref="AB50"/>
    <hyperlink r:id="rId176" ref="AC50"/>
    <hyperlink r:id="rId177" ref="AD50"/>
    <hyperlink r:id="rId178" ref="Z51"/>
    <hyperlink r:id="rId179" ref="Z52"/>
    <hyperlink r:id="rId180" ref="AA52"/>
    <hyperlink r:id="rId181" ref="AB52"/>
    <hyperlink r:id="rId182" ref="AD52"/>
    <hyperlink r:id="rId183" ref="Z53"/>
    <hyperlink r:id="rId184" ref="AB53"/>
    <hyperlink r:id="rId185" ref="AD53"/>
    <hyperlink r:id="rId186" ref="Z54"/>
    <hyperlink r:id="rId187" ref="AB54"/>
    <hyperlink r:id="rId188" ref="AD54"/>
    <hyperlink r:id="rId189" ref="Y55"/>
    <hyperlink r:id="rId190" ref="Z55"/>
    <hyperlink r:id="rId191" ref="AB55"/>
    <hyperlink r:id="rId192" ref="AD55"/>
    <hyperlink r:id="rId193" ref="Y57"/>
    <hyperlink r:id="rId194" ref="Z57"/>
    <hyperlink r:id="rId195" ref="AB57"/>
    <hyperlink r:id="rId196" ref="AC57"/>
    <hyperlink r:id="rId197" ref="AD57"/>
    <hyperlink r:id="rId198" ref="Y58"/>
    <hyperlink r:id="rId199" ref="Z58"/>
    <hyperlink r:id="rId200" ref="AB58"/>
    <hyperlink r:id="rId201" ref="AD58"/>
    <hyperlink r:id="rId202" ref="Z60"/>
    <hyperlink r:id="rId203" ref="AA60"/>
    <hyperlink r:id="rId204" ref="AB60"/>
    <hyperlink r:id="rId205" ref="AC60"/>
    <hyperlink r:id="rId206" ref="AD60"/>
    <hyperlink r:id="rId207" ref="Y61"/>
    <hyperlink r:id="rId208" ref="Z61"/>
    <hyperlink r:id="rId209" ref="AA61"/>
    <hyperlink r:id="rId210" ref="AB61"/>
    <hyperlink r:id="rId211" ref="AC61"/>
    <hyperlink r:id="rId212" ref="AD61"/>
    <hyperlink r:id="rId213" ref="Z62"/>
    <hyperlink r:id="rId214" ref="AB62"/>
    <hyperlink r:id="rId215" ref="AD62"/>
    <hyperlink r:id="rId216" ref="Y63"/>
    <hyperlink r:id="rId217" ref="Z63"/>
    <hyperlink r:id="rId218" ref="AB63"/>
    <hyperlink r:id="rId219" ref="AC63"/>
    <hyperlink r:id="rId220" ref="AD63"/>
    <hyperlink r:id="rId221" ref="Y65"/>
    <hyperlink r:id="rId222" ref="Z65"/>
    <hyperlink r:id="rId223" ref="AB65"/>
    <hyperlink r:id="rId224" ref="AC65"/>
    <hyperlink r:id="rId225" ref="AD65"/>
    <hyperlink r:id="rId226" ref="Z66"/>
    <hyperlink r:id="rId227" ref="AB66"/>
    <hyperlink r:id="rId228" ref="AD66"/>
    <hyperlink r:id="rId229" ref="Z67"/>
    <hyperlink r:id="rId230" ref="AB67"/>
    <hyperlink r:id="rId231" ref="AD67"/>
    <hyperlink r:id="rId232" ref="Z68"/>
    <hyperlink r:id="rId233" ref="AB68"/>
    <hyperlink r:id="rId234" ref="AD68"/>
    <hyperlink r:id="rId235" ref="Z69"/>
    <hyperlink r:id="rId236" ref="AB69"/>
    <hyperlink r:id="rId237" ref="AD69"/>
    <hyperlink r:id="rId238" ref="Z70"/>
    <hyperlink r:id="rId239" ref="AB70"/>
    <hyperlink r:id="rId240" ref="AC70"/>
    <hyperlink r:id="rId241" ref="AD70"/>
    <hyperlink r:id="rId242" ref="Y71"/>
    <hyperlink r:id="rId243" ref="Z71"/>
    <hyperlink r:id="rId244" ref="AB71"/>
    <hyperlink r:id="rId245" ref="AC71"/>
    <hyperlink r:id="rId246" ref="AD71"/>
    <hyperlink r:id="rId247" ref="Y72"/>
    <hyperlink r:id="rId248" ref="Z72"/>
    <hyperlink r:id="rId249" ref="AA72"/>
    <hyperlink r:id="rId250" ref="AB72"/>
    <hyperlink r:id="rId251" ref="AC72"/>
    <hyperlink r:id="rId252" ref="AD72"/>
    <hyperlink r:id="rId253" ref="Y73"/>
    <hyperlink r:id="rId254" ref="Z73"/>
    <hyperlink r:id="rId255" ref="AB73"/>
    <hyperlink r:id="rId256" ref="AC73"/>
    <hyperlink r:id="rId257" ref="AD73"/>
    <hyperlink r:id="rId258" ref="Y74"/>
    <hyperlink r:id="rId259" ref="Z74"/>
    <hyperlink r:id="rId260" ref="AB74"/>
    <hyperlink r:id="rId261" ref="AC74"/>
    <hyperlink r:id="rId262" ref="AD74"/>
    <hyperlink r:id="rId263" ref="Y75"/>
    <hyperlink r:id="rId264" ref="Z75"/>
    <hyperlink r:id="rId265" ref="AA75"/>
    <hyperlink r:id="rId266" ref="AB75"/>
    <hyperlink r:id="rId267" ref="AC75"/>
    <hyperlink r:id="rId268" ref="AD75"/>
    <hyperlink r:id="rId269" ref="Z76"/>
    <hyperlink r:id="rId270" ref="AB76"/>
    <hyperlink r:id="rId271" ref="AC76"/>
    <hyperlink r:id="rId272" ref="AD76"/>
    <hyperlink r:id="rId273" ref="Y77"/>
    <hyperlink r:id="rId274" ref="Z77"/>
    <hyperlink r:id="rId275" ref="AB77"/>
    <hyperlink r:id="rId276" ref="AC77"/>
    <hyperlink r:id="rId277" ref="AD77"/>
    <hyperlink r:id="rId278" ref="Z78"/>
    <hyperlink r:id="rId279" ref="AB78"/>
    <hyperlink r:id="rId280" ref="AD78"/>
    <hyperlink r:id="rId281" ref="Z79"/>
    <hyperlink r:id="rId282" ref="AA79"/>
    <hyperlink r:id="rId283" ref="AB79"/>
    <hyperlink r:id="rId284" ref="AD79"/>
    <hyperlink r:id="rId285" ref="Y81"/>
    <hyperlink r:id="rId286" ref="Z81"/>
    <hyperlink r:id="rId287" ref="AA81"/>
    <hyperlink r:id="rId288" ref="AB81"/>
    <hyperlink r:id="rId289" ref="AD81"/>
    <hyperlink r:id="rId290" ref="Z83"/>
    <hyperlink r:id="rId291" ref="AB83"/>
    <hyperlink r:id="rId292" ref="AD83"/>
    <hyperlink r:id="rId293" ref="Z84"/>
    <hyperlink r:id="rId294" ref="AB84"/>
    <hyperlink r:id="rId295" ref="AC84"/>
    <hyperlink r:id="rId296" ref="AD84"/>
    <hyperlink r:id="rId297" ref="Z85"/>
    <hyperlink r:id="rId298" ref="AA85"/>
    <hyperlink r:id="rId299" ref="AB85"/>
    <hyperlink r:id="rId300" ref="AD85"/>
    <hyperlink r:id="rId301" ref="Z88"/>
    <hyperlink r:id="rId302" ref="AB88"/>
    <hyperlink r:id="rId303" ref="AC88"/>
    <hyperlink r:id="rId304" ref="AD88"/>
    <hyperlink r:id="rId305" ref="Y89"/>
    <hyperlink r:id="rId306" ref="Z89"/>
    <hyperlink r:id="rId307" ref="AA89"/>
    <hyperlink r:id="rId308" ref="AB89"/>
    <hyperlink r:id="rId309" ref="AC89"/>
    <hyperlink r:id="rId310" ref="AD89"/>
    <hyperlink r:id="rId311" ref="Y90"/>
    <hyperlink r:id="rId312" ref="Z90"/>
    <hyperlink r:id="rId313" ref="AB90"/>
    <hyperlink r:id="rId314" ref="AD90"/>
    <hyperlink r:id="rId315" ref="Z91"/>
    <hyperlink r:id="rId316" ref="AB91"/>
    <hyperlink r:id="rId317" ref="AD91"/>
    <hyperlink r:id="rId318" ref="Y92"/>
    <hyperlink r:id="rId319" ref="Z92"/>
    <hyperlink r:id="rId320" ref="AB92"/>
    <hyperlink r:id="rId321" ref="AC92"/>
    <hyperlink r:id="rId322" ref="AD92"/>
    <hyperlink r:id="rId323" ref="Y93"/>
    <hyperlink r:id="rId324" ref="Z93"/>
    <hyperlink r:id="rId325" ref="AB93"/>
    <hyperlink r:id="rId326" ref="AC93"/>
    <hyperlink r:id="rId327" ref="AD93"/>
    <hyperlink r:id="rId328" ref="Z94"/>
    <hyperlink r:id="rId329" ref="AA94"/>
    <hyperlink r:id="rId330" ref="AB94"/>
    <hyperlink r:id="rId331" ref="Z95"/>
    <hyperlink r:id="rId332" ref="AB95"/>
    <hyperlink r:id="rId333" ref="AD95"/>
    <hyperlink r:id="rId334" ref="Z96"/>
    <hyperlink r:id="rId335" ref="AB96"/>
    <hyperlink r:id="rId336" ref="AD96"/>
    <hyperlink r:id="rId337" ref="Z97"/>
    <hyperlink r:id="rId338" ref="AB97"/>
    <hyperlink r:id="rId339" ref="Z98"/>
    <hyperlink r:id="rId340" ref="AA98"/>
    <hyperlink r:id="rId341" ref="AB98"/>
    <hyperlink r:id="rId342" ref="Z99"/>
    <hyperlink r:id="rId343" ref="AB99"/>
    <hyperlink r:id="rId344" ref="Z100"/>
    <hyperlink r:id="rId345" ref="AA100"/>
    <hyperlink r:id="rId346" ref="AB100"/>
    <hyperlink r:id="rId347" ref="AC100"/>
    <hyperlink r:id="rId348" ref="Y101"/>
    <hyperlink r:id="rId349" ref="Z101"/>
    <hyperlink r:id="rId350" ref="AA101"/>
    <hyperlink r:id="rId351" ref="AB101"/>
    <hyperlink r:id="rId352" ref="Z102"/>
    <hyperlink r:id="rId353" ref="AB102"/>
    <hyperlink r:id="rId354" ref="AD102"/>
    <hyperlink r:id="rId355" ref="Y103"/>
    <hyperlink r:id="rId356" ref="Z103"/>
    <hyperlink r:id="rId357" ref="AB103"/>
    <hyperlink r:id="rId358" ref="AC103"/>
    <hyperlink r:id="rId359" ref="AD103"/>
    <hyperlink r:id="rId360" ref="Z104"/>
    <hyperlink r:id="rId361" ref="AB104"/>
    <hyperlink r:id="rId362" ref="AD104"/>
    <hyperlink r:id="rId363" ref="Y105"/>
    <hyperlink r:id="rId364" ref="Z105"/>
    <hyperlink r:id="rId365" ref="AB105"/>
    <hyperlink r:id="rId366" ref="AD105"/>
    <hyperlink r:id="rId367" ref="Z106"/>
    <hyperlink r:id="rId368" ref="AA106"/>
    <hyperlink r:id="rId369" ref="AB106"/>
    <hyperlink r:id="rId370" ref="AC106"/>
    <hyperlink r:id="rId371" ref="AD106"/>
    <hyperlink r:id="rId372" ref="Y107"/>
    <hyperlink r:id="rId373" ref="Z107"/>
    <hyperlink r:id="rId374" ref="Z108"/>
    <hyperlink r:id="rId375" ref="AB108"/>
    <hyperlink r:id="rId376" ref="AC108"/>
    <hyperlink r:id="rId377" ref="AD108"/>
    <hyperlink r:id="rId378" ref="Z109"/>
    <hyperlink r:id="rId379" ref="AA109"/>
    <hyperlink r:id="rId380" ref="AB109"/>
    <hyperlink r:id="rId381" ref="AD109"/>
    <hyperlink r:id="rId382" ref="Y110"/>
    <hyperlink r:id="rId383" ref="Z110"/>
    <hyperlink r:id="rId384" ref="AB110"/>
    <hyperlink r:id="rId385" ref="AD110"/>
    <hyperlink r:id="rId386" ref="Z111"/>
    <hyperlink r:id="rId387" ref="AB111"/>
    <hyperlink r:id="rId388" ref="AD111"/>
    <hyperlink r:id="rId389" ref="Z112"/>
    <hyperlink r:id="rId390" ref="AB112"/>
    <hyperlink r:id="rId391" ref="AD112"/>
    <hyperlink r:id="rId392" ref="Z113"/>
    <hyperlink r:id="rId393" ref="AC113"/>
    <hyperlink r:id="rId394" ref="Z114"/>
    <hyperlink r:id="rId395" ref="Z115"/>
    <hyperlink r:id="rId396" ref="Y116"/>
    <hyperlink r:id="rId397" ref="Z116"/>
    <hyperlink r:id="rId398" ref="AA116"/>
    <hyperlink r:id="rId399" ref="AB116"/>
    <hyperlink r:id="rId400" ref="AC116"/>
    <hyperlink r:id="rId401" ref="AD116"/>
    <hyperlink r:id="rId402" ref="Y117"/>
    <hyperlink r:id="rId403" ref="Z117"/>
    <hyperlink r:id="rId404" ref="AA117"/>
    <hyperlink r:id="rId405" ref="AB117"/>
    <hyperlink r:id="rId406" ref="AD117"/>
    <hyperlink r:id="rId407" ref="Z118"/>
    <hyperlink r:id="rId408" ref="AA118"/>
    <hyperlink r:id="rId409" ref="AB118"/>
    <hyperlink r:id="rId410" ref="AD118"/>
    <hyperlink r:id="rId411" ref="Z119"/>
    <hyperlink r:id="rId412" ref="AB119"/>
    <hyperlink r:id="rId413" ref="AD119"/>
    <hyperlink r:id="rId414" ref="Y120"/>
    <hyperlink r:id="rId415" ref="Z120"/>
    <hyperlink r:id="rId416" ref="AB120"/>
    <hyperlink r:id="rId417" ref="AD120"/>
    <hyperlink r:id="rId418" ref="Y122"/>
    <hyperlink r:id="rId419" ref="Z122"/>
    <hyperlink r:id="rId420" ref="AB122"/>
    <hyperlink r:id="rId421" ref="AC122"/>
    <hyperlink r:id="rId422" ref="AD122"/>
    <hyperlink r:id="rId423" ref="Y123"/>
    <hyperlink r:id="rId424" ref="Z123"/>
    <hyperlink r:id="rId425" ref="AB123"/>
    <hyperlink r:id="rId426" ref="AC123"/>
    <hyperlink r:id="rId427" ref="AD123"/>
    <hyperlink r:id="rId428" ref="Z124"/>
    <hyperlink r:id="rId429" ref="AB124"/>
    <hyperlink r:id="rId430" ref="AC124"/>
    <hyperlink r:id="rId431" ref="AD124"/>
    <hyperlink r:id="rId432" ref="Z125"/>
    <hyperlink r:id="rId433" ref="AD125"/>
    <hyperlink r:id="rId434" ref="Y126"/>
    <hyperlink r:id="rId435" ref="Z126"/>
    <hyperlink r:id="rId436" ref="AA126"/>
    <hyperlink r:id="rId437" ref="AB126"/>
    <hyperlink r:id="rId438" ref="AC126"/>
    <hyperlink r:id="rId439" ref="AD126"/>
    <hyperlink r:id="rId440" ref="Z127"/>
    <hyperlink r:id="rId441" ref="AA127"/>
    <hyperlink r:id="rId442" ref="AD127"/>
    <hyperlink r:id="rId443" ref="Y128"/>
    <hyperlink r:id="rId444" ref="Z128"/>
    <hyperlink r:id="rId445" ref="AD128"/>
    <hyperlink r:id="rId446" ref="Z129"/>
    <hyperlink r:id="rId447" ref="AA129"/>
    <hyperlink r:id="rId448" ref="AD129"/>
    <hyperlink r:id="rId449" ref="Y130"/>
    <hyperlink r:id="rId450" ref="Z130"/>
    <hyperlink r:id="rId451" ref="AA130"/>
    <hyperlink r:id="rId452" ref="AD130"/>
    <hyperlink r:id="rId453" ref="Z131"/>
    <hyperlink r:id="rId454" ref="AA131"/>
    <hyperlink r:id="rId455" ref="AC131"/>
    <hyperlink r:id="rId456" ref="AD131"/>
    <hyperlink r:id="rId457" ref="Y132"/>
    <hyperlink r:id="rId458" ref="Z132"/>
    <hyperlink r:id="rId459" ref="AA132"/>
    <hyperlink r:id="rId460" ref="AD132"/>
    <hyperlink r:id="rId461" ref="Z133"/>
    <hyperlink r:id="rId462" ref="AA133"/>
    <hyperlink r:id="rId463" ref="AD133"/>
    <hyperlink r:id="rId464" ref="Z134"/>
    <hyperlink r:id="rId465" ref="AA134"/>
    <hyperlink r:id="rId466" ref="AC134"/>
    <hyperlink r:id="rId467" ref="Z135"/>
    <hyperlink r:id="rId468" ref="AC135"/>
    <hyperlink r:id="rId469" ref="Y136"/>
    <hyperlink r:id="rId470" ref="Z136"/>
    <hyperlink r:id="rId471" ref="Z137"/>
    <hyperlink r:id="rId472" ref="AD137"/>
    <hyperlink r:id="rId473" ref="Y138"/>
    <hyperlink r:id="rId474" ref="Z138"/>
    <hyperlink r:id="rId475" ref="AA138"/>
    <hyperlink r:id="rId476" ref="AC138"/>
    <hyperlink r:id="rId477" ref="AD138"/>
    <hyperlink r:id="rId478" ref="X139"/>
    <hyperlink r:id="rId479" ref="Y139"/>
    <hyperlink r:id="rId480" ref="Z139"/>
    <hyperlink r:id="rId481" ref="AB139"/>
    <hyperlink r:id="rId482" ref="AD139"/>
    <hyperlink r:id="rId483" ref="X140"/>
    <hyperlink r:id="rId484" ref="Z140"/>
    <hyperlink r:id="rId485" ref="AB140"/>
    <hyperlink r:id="rId486" ref="AC140"/>
    <hyperlink r:id="rId487" ref="AD140"/>
    <hyperlink r:id="rId488" ref="Z141"/>
    <hyperlink r:id="rId489" ref="AB141"/>
    <hyperlink r:id="rId490" ref="AC141"/>
    <hyperlink r:id="rId491" ref="AD141"/>
    <hyperlink r:id="rId492" ref="X142"/>
    <hyperlink r:id="rId493" ref="Y142"/>
    <hyperlink r:id="rId494" ref="Z142"/>
    <hyperlink r:id="rId495" ref="AA142"/>
    <hyperlink r:id="rId496" ref="AB142"/>
    <hyperlink r:id="rId497" ref="AD142"/>
    <hyperlink r:id="rId498" ref="X143"/>
    <hyperlink r:id="rId499" ref="Z143"/>
    <hyperlink r:id="rId500" ref="AB143"/>
    <hyperlink r:id="rId501" ref="AC143"/>
    <hyperlink r:id="rId502" ref="AD143"/>
    <hyperlink r:id="rId503" ref="X144"/>
    <hyperlink r:id="rId504" ref="AA144"/>
    <hyperlink r:id="rId505" ref="Z145"/>
    <hyperlink r:id="rId506" ref="AB145"/>
    <hyperlink r:id="rId507" ref="AC145"/>
    <hyperlink r:id="rId508" ref="AD145"/>
    <hyperlink r:id="rId509" ref="Z146"/>
    <hyperlink r:id="rId510" ref="AB146"/>
    <hyperlink r:id="rId511" ref="AD146"/>
    <hyperlink r:id="rId512" ref="Z147"/>
    <hyperlink r:id="rId513" ref="AA147"/>
    <hyperlink r:id="rId514" ref="AB147"/>
    <hyperlink r:id="rId515" ref="AD147"/>
    <hyperlink r:id="rId516" ref="Z148"/>
    <hyperlink r:id="rId517" ref="AB148"/>
    <hyperlink r:id="rId518" ref="AD148"/>
    <hyperlink r:id="rId519" ref="Z149"/>
    <hyperlink r:id="rId520" ref="AB149"/>
    <hyperlink r:id="rId521" ref="AD149"/>
    <hyperlink r:id="rId522" ref="Z150"/>
    <hyperlink r:id="rId523" ref="AA150"/>
    <hyperlink r:id="rId524" ref="AB150"/>
    <hyperlink r:id="rId525" ref="AD150"/>
    <hyperlink r:id="rId526" ref="Z151"/>
    <hyperlink r:id="rId527" ref="AB151"/>
    <hyperlink r:id="rId528" ref="AC151"/>
    <hyperlink r:id="rId529" ref="AD151"/>
    <hyperlink r:id="rId530" ref="Z152"/>
    <hyperlink r:id="rId531" ref="AB152"/>
    <hyperlink r:id="rId532" ref="AC152"/>
    <hyperlink r:id="rId533" ref="AD152"/>
    <hyperlink r:id="rId534" ref="Y153"/>
    <hyperlink r:id="rId535" ref="Z153"/>
    <hyperlink r:id="rId536" ref="AB153"/>
    <hyperlink r:id="rId537" ref="AD153"/>
    <hyperlink r:id="rId538" ref="Y154"/>
    <hyperlink r:id="rId539" ref="Z154"/>
    <hyperlink r:id="rId540" ref="AB154"/>
    <hyperlink r:id="rId541" ref="AD154"/>
    <hyperlink r:id="rId542" ref="Z155"/>
    <hyperlink r:id="rId543" ref="AB155"/>
    <hyperlink r:id="rId544" ref="AD155"/>
    <hyperlink r:id="rId545" ref="Y156"/>
    <hyperlink r:id="rId546" ref="Z156"/>
    <hyperlink r:id="rId547" ref="AB156"/>
    <hyperlink r:id="rId548" ref="AC156"/>
    <hyperlink r:id="rId549" ref="AD156"/>
    <hyperlink r:id="rId550" ref="Z157"/>
    <hyperlink r:id="rId551" ref="AB157"/>
    <hyperlink r:id="rId552" ref="AC157"/>
    <hyperlink r:id="rId553" ref="AD157"/>
    <hyperlink r:id="rId554" ref="Z158"/>
    <hyperlink r:id="rId555" ref="AB158"/>
    <hyperlink r:id="rId556" ref="AD158"/>
    <hyperlink r:id="rId557" ref="Y159"/>
    <hyperlink r:id="rId558" ref="Z159"/>
    <hyperlink r:id="rId559" ref="AA159"/>
    <hyperlink r:id="rId560" ref="AB159"/>
    <hyperlink r:id="rId561" ref="AC159"/>
    <hyperlink r:id="rId562" ref="AD159"/>
    <hyperlink r:id="rId563" ref="Z160"/>
    <hyperlink r:id="rId564" ref="AB160"/>
    <hyperlink r:id="rId565" ref="AD160"/>
    <hyperlink r:id="rId566" ref="Z161"/>
    <hyperlink r:id="rId567" ref="AB161"/>
    <hyperlink r:id="rId568" ref="AD161"/>
    <hyperlink r:id="rId569" ref="Y162"/>
    <hyperlink r:id="rId570" ref="Z162"/>
    <hyperlink r:id="rId571" ref="AA162"/>
    <hyperlink r:id="rId572" ref="AB162"/>
    <hyperlink r:id="rId573" ref="Y163"/>
    <hyperlink r:id="rId574" ref="Z163"/>
    <hyperlink r:id="rId575" ref="AB163"/>
    <hyperlink r:id="rId576" ref="Z164"/>
    <hyperlink r:id="rId577" ref="AB164"/>
    <hyperlink r:id="rId578" ref="AC164"/>
    <hyperlink r:id="rId579" ref="AD164"/>
    <hyperlink r:id="rId580" ref="Z165"/>
    <hyperlink r:id="rId581" ref="AA165"/>
    <hyperlink r:id="rId582" ref="AB165"/>
    <hyperlink r:id="rId583" ref="AC165"/>
    <hyperlink r:id="rId584" ref="AD165"/>
    <hyperlink r:id="rId585" ref="Z166"/>
    <hyperlink r:id="rId586" ref="AB166"/>
    <hyperlink r:id="rId587" ref="AC166"/>
    <hyperlink r:id="rId588" ref="AD166"/>
    <hyperlink r:id="rId589" ref="Z167"/>
    <hyperlink r:id="rId590" ref="AB167"/>
    <hyperlink r:id="rId591" ref="AD167"/>
    <hyperlink r:id="rId592" ref="Z168"/>
    <hyperlink r:id="rId593" ref="AB168"/>
    <hyperlink r:id="rId594" ref="AC168"/>
    <hyperlink r:id="rId595" ref="AD168"/>
    <hyperlink r:id="rId596" ref="Z169"/>
    <hyperlink r:id="rId597" ref="AA169"/>
    <hyperlink r:id="rId598" ref="AB169"/>
    <hyperlink r:id="rId599" ref="AC169"/>
    <hyperlink r:id="rId600" ref="AD169"/>
    <hyperlink r:id="rId601" ref="Z170"/>
    <hyperlink r:id="rId602" ref="AB170"/>
    <hyperlink r:id="rId603" ref="AD170"/>
    <hyperlink r:id="rId604" ref="Y171"/>
    <hyperlink r:id="rId605" ref="Z171"/>
    <hyperlink r:id="rId606" ref="AB171"/>
    <hyperlink r:id="rId607" ref="AC171"/>
    <hyperlink r:id="rId608" ref="AD171"/>
    <hyperlink r:id="rId609" ref="Z172"/>
    <hyperlink r:id="rId610" ref="AA172"/>
    <hyperlink r:id="rId611" ref="AB172"/>
    <hyperlink r:id="rId612" ref="AD172"/>
    <hyperlink r:id="rId613" ref="Z173"/>
    <hyperlink r:id="rId614" ref="AB173"/>
    <hyperlink r:id="rId615" ref="AD173"/>
    <hyperlink r:id="rId616" ref="Y174"/>
    <hyperlink r:id="rId617" ref="Z174"/>
    <hyperlink r:id="rId618" ref="AA174"/>
    <hyperlink r:id="rId619" ref="AB174"/>
    <hyperlink r:id="rId620" ref="AC174"/>
    <hyperlink r:id="rId621" ref="Y175"/>
    <hyperlink r:id="rId622" ref="Z175"/>
    <hyperlink r:id="rId623" ref="AB175"/>
    <hyperlink r:id="rId624" ref="AD175"/>
    <hyperlink r:id="rId625" ref="Y176"/>
    <hyperlink r:id="rId626" ref="Z176"/>
    <hyperlink r:id="rId627" ref="AA176"/>
    <hyperlink r:id="rId628" ref="AB176"/>
    <hyperlink r:id="rId629" ref="AC176"/>
    <hyperlink r:id="rId630" ref="Z177"/>
    <hyperlink r:id="rId631" ref="AB177"/>
    <hyperlink r:id="rId632" ref="AC177"/>
    <hyperlink r:id="rId633" ref="Z178"/>
    <hyperlink r:id="rId634" ref="AB178"/>
    <hyperlink r:id="rId635" ref="AC178"/>
    <hyperlink r:id="rId636" ref="AD178"/>
    <hyperlink r:id="rId637" ref="Z179"/>
    <hyperlink r:id="rId638" ref="AB179"/>
    <hyperlink r:id="rId639" ref="AD179"/>
    <hyperlink r:id="rId640" ref="Y180"/>
    <hyperlink r:id="rId641" ref="Z180"/>
    <hyperlink r:id="rId642" ref="AB180"/>
    <hyperlink r:id="rId643" ref="AC180"/>
    <hyperlink r:id="rId644" ref="AD180"/>
    <hyperlink r:id="rId645" ref="Y181"/>
    <hyperlink r:id="rId646" ref="Z181"/>
    <hyperlink r:id="rId647" ref="AB181"/>
    <hyperlink r:id="rId648" ref="AD181"/>
    <hyperlink r:id="rId649" ref="Z182"/>
    <hyperlink r:id="rId650" ref="AB182"/>
    <hyperlink r:id="rId651" ref="AD182"/>
    <hyperlink r:id="rId652" ref="Z183"/>
    <hyperlink r:id="rId653" ref="AB183"/>
    <hyperlink r:id="rId654" ref="AC183"/>
    <hyperlink r:id="rId655" ref="AD183"/>
    <hyperlink r:id="rId656" ref="Z184"/>
    <hyperlink r:id="rId657" ref="AB184"/>
    <hyperlink r:id="rId658" ref="AD184"/>
    <hyperlink r:id="rId659" ref="Z185"/>
    <hyperlink r:id="rId660" ref="AB185"/>
    <hyperlink r:id="rId661" ref="AC185"/>
    <hyperlink r:id="rId662" ref="AD185"/>
    <hyperlink r:id="rId663" ref="Z186"/>
    <hyperlink r:id="rId664" ref="AB186"/>
    <hyperlink r:id="rId665" ref="AD186"/>
    <hyperlink r:id="rId666" ref="Y187"/>
    <hyperlink r:id="rId667" ref="Z187"/>
    <hyperlink r:id="rId668" ref="AA187"/>
    <hyperlink r:id="rId669" ref="AB187"/>
    <hyperlink r:id="rId670" ref="AD187"/>
    <hyperlink r:id="rId671" ref="Y188"/>
    <hyperlink r:id="rId672" ref="Z188"/>
    <hyperlink r:id="rId673" ref="AA188"/>
    <hyperlink r:id="rId674" ref="AB188"/>
    <hyperlink r:id="rId675" ref="AD188"/>
    <hyperlink r:id="rId676" ref="Y189"/>
    <hyperlink r:id="rId677" ref="Z189"/>
    <hyperlink r:id="rId678" ref="AB189"/>
    <hyperlink r:id="rId679" ref="AC189"/>
    <hyperlink r:id="rId680" ref="AD189"/>
    <hyperlink r:id="rId681" ref="Z191"/>
    <hyperlink r:id="rId682" ref="Z192"/>
    <hyperlink r:id="rId683" ref="Y193"/>
    <hyperlink r:id="rId684" ref="Z193"/>
    <hyperlink r:id="rId685" ref="AA193"/>
    <hyperlink r:id="rId686" ref="AB193"/>
    <hyperlink r:id="rId687" ref="AC193"/>
    <hyperlink r:id="rId688" ref="AD193"/>
    <hyperlink r:id="rId689" ref="Y194"/>
    <hyperlink r:id="rId690" ref="Z194"/>
    <hyperlink r:id="rId691" ref="AA194"/>
    <hyperlink r:id="rId692" ref="AB194"/>
    <hyperlink r:id="rId693" ref="AD194"/>
    <hyperlink r:id="rId694" ref="Z196"/>
    <hyperlink r:id="rId695" ref="AB196"/>
    <hyperlink r:id="rId696" ref="AD196"/>
    <hyperlink r:id="rId697" ref="Z197"/>
    <hyperlink r:id="rId698" ref="AA197"/>
    <hyperlink r:id="rId699" ref="AB197"/>
    <hyperlink r:id="rId700" ref="AC197"/>
    <hyperlink r:id="rId701" ref="AD197"/>
    <hyperlink r:id="rId702" ref="Y198"/>
    <hyperlink r:id="rId703" ref="Z198"/>
    <hyperlink r:id="rId704" ref="AA198"/>
    <hyperlink r:id="rId705" ref="AB198"/>
    <hyperlink r:id="rId706" ref="AC198"/>
    <hyperlink r:id="rId707" ref="AD198"/>
    <hyperlink r:id="rId708" ref="Y199"/>
    <hyperlink r:id="rId709" ref="Z199"/>
    <hyperlink r:id="rId710" ref="AB199"/>
    <hyperlink r:id="rId711" ref="AC199"/>
    <hyperlink r:id="rId712" ref="AD199"/>
    <hyperlink r:id="rId713" ref="Z200"/>
    <hyperlink r:id="rId714" ref="AB200"/>
    <hyperlink r:id="rId715" ref="AD200"/>
    <hyperlink r:id="rId716" ref="Z201"/>
    <hyperlink r:id="rId717" ref="AB201"/>
    <hyperlink r:id="rId718" ref="AD201"/>
    <hyperlink r:id="rId719" ref="Z202"/>
    <hyperlink r:id="rId720" ref="AB202"/>
    <hyperlink r:id="rId721" ref="AC202"/>
    <hyperlink r:id="rId722" ref="AD202"/>
    <hyperlink r:id="rId723" ref="Y203"/>
    <hyperlink r:id="rId724" ref="Z203"/>
    <hyperlink r:id="rId725" ref="AB203"/>
    <hyperlink r:id="rId726" ref="AD203"/>
    <hyperlink r:id="rId727" ref="Y204"/>
    <hyperlink r:id="rId728" ref="Z204"/>
    <hyperlink r:id="rId729" ref="AB204"/>
    <hyperlink r:id="rId730" ref="AC204"/>
    <hyperlink r:id="rId731" ref="AD204"/>
    <hyperlink r:id="rId732" ref="Z205"/>
    <hyperlink r:id="rId733" ref="AB205"/>
    <hyperlink r:id="rId734" ref="AD205"/>
    <hyperlink r:id="rId735" ref="Z206"/>
    <hyperlink r:id="rId736" ref="AA206"/>
    <hyperlink r:id="rId737" ref="AB206"/>
    <hyperlink r:id="rId738" ref="AD206"/>
    <hyperlink r:id="rId739" ref="Z207"/>
    <hyperlink r:id="rId740" ref="AB207"/>
    <hyperlink r:id="rId741" ref="AD207"/>
    <hyperlink r:id="rId742" ref="Y208"/>
    <hyperlink r:id="rId743" ref="Z208"/>
    <hyperlink r:id="rId744" ref="AB208"/>
    <hyperlink r:id="rId745" ref="AD208"/>
    <hyperlink r:id="rId746" ref="Y209"/>
    <hyperlink r:id="rId747" ref="Z209"/>
    <hyperlink r:id="rId748" ref="AB209"/>
    <hyperlink r:id="rId749" ref="AD209"/>
    <hyperlink r:id="rId750" ref="Z210"/>
    <hyperlink r:id="rId751" ref="AA210"/>
    <hyperlink r:id="rId752" ref="AB210"/>
    <hyperlink r:id="rId753" ref="AD210"/>
    <hyperlink r:id="rId754" ref="Y211"/>
    <hyperlink r:id="rId755" ref="Z211"/>
    <hyperlink r:id="rId756" ref="AB211"/>
    <hyperlink r:id="rId757" ref="AD211"/>
    <hyperlink r:id="rId758" ref="Z212"/>
    <hyperlink r:id="rId759" ref="AA212"/>
    <hyperlink r:id="rId760" ref="AB212"/>
    <hyperlink r:id="rId761" ref="AC212"/>
    <hyperlink r:id="rId762" ref="AD212"/>
    <hyperlink r:id="rId763" ref="Z213"/>
    <hyperlink r:id="rId764" ref="AB213"/>
    <hyperlink r:id="rId765" ref="AC213"/>
    <hyperlink r:id="rId766" ref="AD213"/>
    <hyperlink r:id="rId767" ref="Z214"/>
    <hyperlink r:id="rId768" ref="AB214"/>
    <hyperlink r:id="rId769" ref="AC214"/>
    <hyperlink r:id="rId770" ref="AD214"/>
    <hyperlink r:id="rId771" ref="Z215"/>
    <hyperlink r:id="rId772" ref="AB215"/>
    <hyperlink r:id="rId773" ref="AC215"/>
    <hyperlink r:id="rId774" ref="AD215"/>
    <hyperlink r:id="rId775" ref="Z216"/>
    <hyperlink r:id="rId776" ref="AB216"/>
    <hyperlink r:id="rId777" ref="AC216"/>
    <hyperlink r:id="rId778" ref="AD216"/>
    <hyperlink r:id="rId779" ref="Z217"/>
    <hyperlink r:id="rId780" ref="AB217"/>
    <hyperlink r:id="rId781" ref="AC217"/>
    <hyperlink r:id="rId782" ref="AD217"/>
    <hyperlink r:id="rId783" ref="Z218"/>
    <hyperlink r:id="rId784" ref="AB218"/>
    <hyperlink r:id="rId785" ref="AC218"/>
    <hyperlink r:id="rId786" ref="AD218"/>
    <hyperlink r:id="rId787" ref="Y219"/>
    <hyperlink r:id="rId788" ref="Z219"/>
    <hyperlink r:id="rId789" ref="AB219"/>
    <hyperlink r:id="rId790" ref="AC219"/>
    <hyperlink r:id="rId791" ref="AD219"/>
    <hyperlink r:id="rId792" ref="Y220"/>
    <hyperlink r:id="rId793" ref="Z220"/>
    <hyperlink r:id="rId794" ref="AA220"/>
    <hyperlink r:id="rId795" ref="AB220"/>
    <hyperlink r:id="rId796" ref="AD220"/>
    <hyperlink r:id="rId797" ref="Z221"/>
    <hyperlink r:id="rId798" ref="AB221"/>
    <hyperlink r:id="rId799" ref="AD221"/>
    <hyperlink r:id="rId800" ref="Z222"/>
    <hyperlink r:id="rId801" ref="AB222"/>
    <hyperlink r:id="rId802" ref="AD222"/>
    <hyperlink r:id="rId803" ref="Z223"/>
    <hyperlink r:id="rId804" ref="AB223"/>
    <hyperlink r:id="rId805" ref="AD223"/>
    <hyperlink r:id="rId806" ref="Y224"/>
    <hyperlink r:id="rId807" ref="Z224"/>
    <hyperlink r:id="rId808" ref="AB224"/>
    <hyperlink r:id="rId809" ref="AD224"/>
    <hyperlink r:id="rId810" ref="Y225"/>
    <hyperlink r:id="rId811" ref="Z225"/>
    <hyperlink r:id="rId812" ref="AB225"/>
    <hyperlink r:id="rId813" ref="AD225"/>
    <hyperlink r:id="rId814" ref="Z226"/>
    <hyperlink r:id="rId815" ref="AB226"/>
    <hyperlink r:id="rId816" ref="AD226"/>
    <hyperlink r:id="rId817" ref="Y227"/>
    <hyperlink r:id="rId818" ref="Z227"/>
    <hyperlink r:id="rId819" ref="AB227"/>
    <hyperlink r:id="rId820" ref="AC227"/>
    <hyperlink r:id="rId821" ref="AD227"/>
    <hyperlink r:id="rId822" ref="Z228"/>
    <hyperlink r:id="rId823" ref="AB228"/>
    <hyperlink r:id="rId824" ref="AD228"/>
    <hyperlink r:id="rId825" ref="Y229"/>
    <hyperlink r:id="rId826" ref="Z229"/>
    <hyperlink r:id="rId827" ref="AB229"/>
    <hyperlink r:id="rId828" ref="AC229"/>
    <hyperlink r:id="rId829" ref="AD229"/>
    <hyperlink r:id="rId830" ref="Z230"/>
    <hyperlink r:id="rId831" ref="AB230"/>
    <hyperlink r:id="rId832" ref="AC230"/>
    <hyperlink r:id="rId833" ref="AD230"/>
    <hyperlink r:id="rId834" ref="Z231"/>
    <hyperlink r:id="rId835" ref="AB231"/>
    <hyperlink r:id="rId836" ref="AC231"/>
    <hyperlink r:id="rId837" ref="AD231"/>
    <hyperlink r:id="rId838" ref="Z232"/>
    <hyperlink r:id="rId839" ref="AB232"/>
    <hyperlink r:id="rId840" ref="AD232"/>
    <hyperlink r:id="rId841" ref="Z233"/>
    <hyperlink r:id="rId842" ref="AB233"/>
    <hyperlink r:id="rId843" ref="AC233"/>
    <hyperlink r:id="rId844" ref="AD233"/>
    <hyperlink r:id="rId845" ref="Y234"/>
    <hyperlink r:id="rId846" ref="Z234"/>
    <hyperlink r:id="rId847" ref="AA234"/>
    <hyperlink r:id="rId848" ref="AB234"/>
    <hyperlink r:id="rId849" ref="AD234"/>
    <hyperlink r:id="rId850" ref="Z235"/>
    <hyperlink r:id="rId851" ref="AB235"/>
    <hyperlink r:id="rId852" ref="AC235"/>
    <hyperlink r:id="rId853" ref="AD235"/>
    <hyperlink r:id="rId854" ref="Z236"/>
    <hyperlink r:id="rId855" ref="AB236"/>
    <hyperlink r:id="rId856" ref="AC236"/>
    <hyperlink r:id="rId857" ref="AD236"/>
    <hyperlink r:id="rId858" ref="Y237"/>
    <hyperlink r:id="rId859" ref="Z237"/>
    <hyperlink r:id="rId860" ref="AB237"/>
    <hyperlink r:id="rId861" ref="AC237"/>
    <hyperlink r:id="rId862" ref="AD237"/>
    <hyperlink r:id="rId863" ref="Z238"/>
    <hyperlink r:id="rId864" ref="AB238"/>
    <hyperlink r:id="rId865" ref="AC238"/>
    <hyperlink r:id="rId866" ref="AD238"/>
    <hyperlink r:id="rId867" ref="Y239"/>
    <hyperlink r:id="rId868" ref="Z239"/>
    <hyperlink r:id="rId869" ref="AB239"/>
    <hyperlink r:id="rId870" ref="AC239"/>
    <hyperlink r:id="rId871" ref="AD239"/>
    <hyperlink r:id="rId872" ref="Z240"/>
    <hyperlink r:id="rId873" ref="AB240"/>
    <hyperlink r:id="rId874" ref="AC240"/>
    <hyperlink r:id="rId875" ref="AD240"/>
    <hyperlink r:id="rId876" ref="Y241"/>
    <hyperlink r:id="rId877" ref="Z241"/>
    <hyperlink r:id="rId878" ref="AB241"/>
    <hyperlink r:id="rId879" ref="AD241"/>
    <hyperlink r:id="rId880" ref="Z242"/>
    <hyperlink r:id="rId881" ref="AB242"/>
    <hyperlink r:id="rId882" ref="AD242"/>
    <hyperlink r:id="rId883" ref="Z243"/>
    <hyperlink r:id="rId884" ref="AB243"/>
    <hyperlink r:id="rId885" ref="AD243"/>
    <hyperlink r:id="rId886" ref="Y244"/>
    <hyperlink r:id="rId887" ref="Z244"/>
    <hyperlink r:id="rId888" ref="AB244"/>
    <hyperlink r:id="rId889" ref="AC244"/>
    <hyperlink r:id="rId890" ref="AD244"/>
    <hyperlink r:id="rId891" ref="Z245"/>
    <hyperlink r:id="rId892" ref="AB245"/>
    <hyperlink r:id="rId893" ref="AC245"/>
    <hyperlink r:id="rId894" ref="AD245"/>
    <hyperlink r:id="rId895" ref="Y246"/>
    <hyperlink r:id="rId896" ref="Z246"/>
    <hyperlink r:id="rId897" ref="AB246"/>
    <hyperlink r:id="rId898" ref="AD246"/>
    <hyperlink r:id="rId899" ref="Y247"/>
    <hyperlink r:id="rId900" ref="Z247"/>
    <hyperlink r:id="rId901" ref="AA247"/>
    <hyperlink r:id="rId902" ref="AB247"/>
    <hyperlink r:id="rId903" ref="AD247"/>
    <hyperlink r:id="rId904" ref="Y248"/>
    <hyperlink r:id="rId905" ref="Z248"/>
    <hyperlink r:id="rId906" ref="AA248"/>
    <hyperlink r:id="rId907" ref="AB248"/>
    <hyperlink r:id="rId908" ref="AC248"/>
    <hyperlink r:id="rId909" ref="AD248"/>
    <hyperlink r:id="rId910" ref="Y249"/>
    <hyperlink r:id="rId911" ref="Z249"/>
    <hyperlink r:id="rId912" ref="AA249"/>
    <hyperlink r:id="rId913" ref="AB249"/>
    <hyperlink r:id="rId914" ref="AC249"/>
    <hyperlink r:id="rId915" ref="AD249"/>
    <hyperlink r:id="rId916" ref="Z250"/>
    <hyperlink r:id="rId917" ref="AB250"/>
    <hyperlink r:id="rId918" ref="AD250"/>
    <hyperlink r:id="rId919" ref="Z252"/>
    <hyperlink r:id="rId920" ref="AB252"/>
    <hyperlink r:id="rId921" ref="AC252"/>
    <hyperlink r:id="rId922" ref="AD252"/>
    <hyperlink r:id="rId923" ref="Z257"/>
    <hyperlink r:id="rId924" ref="AB257"/>
    <hyperlink r:id="rId925" ref="AD257"/>
    <hyperlink r:id="rId926" ref="Y258"/>
    <hyperlink r:id="rId927" ref="Z258"/>
    <hyperlink r:id="rId928" ref="AB258"/>
    <hyperlink r:id="rId929" ref="AD258"/>
    <hyperlink r:id="rId930" ref="Y259"/>
    <hyperlink r:id="rId931" ref="Z259"/>
    <hyperlink r:id="rId932" ref="AB259"/>
    <hyperlink r:id="rId933" ref="AC259"/>
    <hyperlink r:id="rId934" ref="AD259"/>
    <hyperlink r:id="rId935" ref="Y260"/>
    <hyperlink r:id="rId936" ref="Z260"/>
    <hyperlink r:id="rId937" ref="AB260"/>
    <hyperlink r:id="rId938" ref="AD260"/>
    <hyperlink r:id="rId939" ref="Z261"/>
    <hyperlink r:id="rId940" ref="AB261"/>
    <hyperlink r:id="rId941" ref="AD261"/>
    <hyperlink r:id="rId942" ref="Z263"/>
    <hyperlink r:id="rId943" ref="AB263"/>
    <hyperlink r:id="rId944" ref="AC263"/>
    <hyperlink r:id="rId945" ref="AD263"/>
    <hyperlink r:id="rId946" ref="Z264"/>
    <hyperlink r:id="rId947" ref="AB264"/>
    <hyperlink r:id="rId948" ref="AD264"/>
    <hyperlink r:id="rId949" ref="Y265"/>
    <hyperlink r:id="rId950" ref="Z265"/>
    <hyperlink r:id="rId951" ref="AB265"/>
    <hyperlink r:id="rId952" ref="AD265"/>
    <hyperlink r:id="rId953" ref="Z266"/>
    <hyperlink r:id="rId954" ref="AB266"/>
    <hyperlink r:id="rId955" ref="AC266"/>
    <hyperlink r:id="rId956" ref="AD266"/>
    <hyperlink r:id="rId957" ref="Z267"/>
    <hyperlink r:id="rId958" ref="AB267"/>
    <hyperlink r:id="rId959" ref="AC267"/>
    <hyperlink r:id="rId960" ref="AD267"/>
    <hyperlink r:id="rId961" ref="Z268"/>
    <hyperlink r:id="rId962" ref="AA268"/>
    <hyperlink r:id="rId963" ref="AB268"/>
    <hyperlink r:id="rId964" ref="AD268"/>
    <hyperlink r:id="rId965" ref="Z269"/>
    <hyperlink r:id="rId966" ref="AB269"/>
    <hyperlink r:id="rId967" ref="AD269"/>
    <hyperlink r:id="rId968" ref="Z270"/>
    <hyperlink r:id="rId969" ref="AB270"/>
    <hyperlink r:id="rId970" ref="AD270"/>
    <hyperlink r:id="rId971" ref="Y271"/>
    <hyperlink r:id="rId972" ref="Z271"/>
    <hyperlink r:id="rId973" ref="AA271"/>
    <hyperlink r:id="rId974" ref="AB271"/>
    <hyperlink r:id="rId975" ref="AC271"/>
    <hyperlink r:id="rId976" ref="AD271"/>
    <hyperlink r:id="rId977" ref="Y272"/>
    <hyperlink r:id="rId978" ref="Z272"/>
    <hyperlink r:id="rId979" ref="AB272"/>
    <hyperlink r:id="rId980" ref="AD272"/>
    <hyperlink r:id="rId981" ref="Y273"/>
    <hyperlink r:id="rId982" ref="Z273"/>
    <hyperlink r:id="rId983" ref="AB273"/>
    <hyperlink r:id="rId984" ref="AD273"/>
    <hyperlink r:id="rId985" ref="Z274"/>
    <hyperlink r:id="rId986" ref="AB274"/>
    <hyperlink r:id="rId987" ref="AD274"/>
    <hyperlink r:id="rId988" ref="Y275"/>
    <hyperlink r:id="rId989" ref="Z275"/>
    <hyperlink r:id="rId990" ref="AB275"/>
    <hyperlink r:id="rId991" ref="AD275"/>
    <hyperlink r:id="rId992" ref="Y276"/>
    <hyperlink r:id="rId993" ref="Z276"/>
    <hyperlink r:id="rId994" ref="AB276"/>
    <hyperlink r:id="rId995" ref="AD276"/>
    <hyperlink r:id="rId996" ref="Y277"/>
    <hyperlink r:id="rId997" ref="Z277"/>
    <hyperlink r:id="rId998" ref="AA277"/>
    <hyperlink r:id="rId999" ref="AB277"/>
    <hyperlink r:id="rId1000" ref="AD277"/>
    <hyperlink r:id="rId1001" ref="Z278"/>
    <hyperlink r:id="rId1002" ref="AD278"/>
    <hyperlink r:id="rId1003" ref="Z279"/>
    <hyperlink r:id="rId1004" ref="AD279"/>
    <hyperlink r:id="rId1005" ref="Z280"/>
    <hyperlink r:id="rId1006" ref="AC280"/>
    <hyperlink r:id="rId1007" ref="AD280"/>
    <hyperlink r:id="rId1008" ref="Y281"/>
    <hyperlink r:id="rId1009" ref="Z281"/>
    <hyperlink r:id="rId1010" ref="AA281"/>
    <hyperlink r:id="rId1011" ref="AC281"/>
    <hyperlink r:id="rId1012" ref="AD281"/>
    <hyperlink r:id="rId1013" ref="Y282"/>
    <hyperlink r:id="rId1014" ref="Z282"/>
    <hyperlink r:id="rId1015" ref="AB282"/>
    <hyperlink r:id="rId1016" ref="AD282"/>
    <hyperlink r:id="rId1017" ref="Z283"/>
    <hyperlink r:id="rId1018" ref="AB283"/>
    <hyperlink r:id="rId1019" ref="AD283"/>
    <hyperlink r:id="rId1020" ref="Z284"/>
    <hyperlink r:id="rId1021" ref="AB284"/>
    <hyperlink r:id="rId1022" ref="AD284"/>
    <hyperlink r:id="rId1023" ref="Y285"/>
    <hyperlink r:id="rId1024" ref="Z285"/>
    <hyperlink r:id="rId1025" ref="AB285"/>
    <hyperlink r:id="rId1026" ref="AD285"/>
    <hyperlink r:id="rId1027" ref="Z286"/>
    <hyperlink r:id="rId1028" ref="AB286"/>
    <hyperlink r:id="rId1029" ref="AD286"/>
    <hyperlink r:id="rId1030" ref="Z287"/>
    <hyperlink r:id="rId1031" ref="AB287"/>
    <hyperlink r:id="rId1032" ref="AC287"/>
    <hyperlink r:id="rId1033" ref="AD287"/>
    <hyperlink r:id="rId1034" ref="Z288"/>
    <hyperlink r:id="rId1035" ref="AA288"/>
    <hyperlink r:id="rId1036" ref="AD288"/>
    <hyperlink r:id="rId1037" ref="Y289"/>
    <hyperlink r:id="rId1038" ref="Z289"/>
    <hyperlink r:id="rId1039" ref="AA289"/>
    <hyperlink r:id="rId1040" ref="AD289"/>
    <hyperlink r:id="rId1041" ref="Z290"/>
    <hyperlink r:id="rId1042" ref="AD290"/>
    <hyperlink r:id="rId1043" ref="Z291"/>
    <hyperlink r:id="rId1044" ref="AD291"/>
    <hyperlink r:id="rId1045" ref="Z292"/>
    <hyperlink r:id="rId1046" ref="AD292"/>
    <hyperlink r:id="rId1047" ref="Z293"/>
    <hyperlink r:id="rId1048" ref="AD293"/>
    <hyperlink r:id="rId1049" ref="Z294"/>
    <hyperlink r:id="rId1050" ref="AA294"/>
    <hyperlink r:id="rId1051" ref="AB294"/>
    <hyperlink r:id="rId1052" ref="AD294"/>
    <hyperlink r:id="rId1053" ref="Z295"/>
    <hyperlink r:id="rId1054" ref="AB295"/>
    <hyperlink r:id="rId1055" ref="AD295"/>
    <hyperlink r:id="rId1056" ref="Z296"/>
    <hyperlink r:id="rId1057" ref="AB296"/>
    <hyperlink r:id="rId1058" ref="AC296"/>
    <hyperlink r:id="rId1059" ref="AD296"/>
    <hyperlink r:id="rId1060" ref="Z297"/>
    <hyperlink r:id="rId1061" ref="AB297"/>
    <hyperlink r:id="rId1062" ref="AD297"/>
    <hyperlink r:id="rId1063" ref="Z298"/>
    <hyperlink r:id="rId1064" ref="AA298"/>
    <hyperlink r:id="rId1065" ref="AB298"/>
    <hyperlink r:id="rId1066" ref="AD298"/>
    <hyperlink r:id="rId1067" ref="Y299"/>
    <hyperlink r:id="rId1068" ref="Z299"/>
    <hyperlink r:id="rId1069" ref="AB299"/>
    <hyperlink r:id="rId1070" ref="AC299"/>
    <hyperlink r:id="rId1071" ref="AD299"/>
    <hyperlink r:id="rId1072" ref="Y300"/>
    <hyperlink r:id="rId1073" ref="Z300"/>
    <hyperlink r:id="rId1074" ref="AA300"/>
    <hyperlink r:id="rId1075" ref="AB300"/>
    <hyperlink r:id="rId1076" ref="AD300"/>
    <hyperlink r:id="rId1077" ref="Z301"/>
    <hyperlink r:id="rId1078" ref="AB301"/>
    <hyperlink r:id="rId1079" ref="AD301"/>
    <hyperlink r:id="rId1080" ref="Z302"/>
    <hyperlink r:id="rId1081" ref="AB302"/>
    <hyperlink r:id="rId1082" ref="AD302"/>
    <hyperlink r:id="rId1083" ref="Z303"/>
    <hyperlink r:id="rId1084" ref="AB303"/>
    <hyperlink r:id="rId1085" ref="AC303"/>
    <hyperlink r:id="rId1086" ref="AD303"/>
    <hyperlink r:id="rId1087" ref="Y304"/>
    <hyperlink r:id="rId1088" ref="Z304"/>
    <hyperlink r:id="rId1089" ref="AB304"/>
    <hyperlink r:id="rId1090" ref="AD304"/>
    <hyperlink r:id="rId1091" ref="Z305"/>
    <hyperlink r:id="rId1092" ref="AB305"/>
    <hyperlink r:id="rId1093" ref="AD305"/>
    <hyperlink r:id="rId1094" ref="Y306"/>
    <hyperlink r:id="rId1095" ref="AB306"/>
    <hyperlink r:id="rId1096" ref="AD306"/>
    <hyperlink r:id="rId1097" ref="AB307"/>
    <hyperlink r:id="rId1098" ref="AD307"/>
    <hyperlink r:id="rId1099" ref="Z308"/>
    <hyperlink r:id="rId1100" ref="AB308"/>
    <hyperlink r:id="rId1101" ref="AD308"/>
    <hyperlink r:id="rId1102" ref="AA309"/>
    <hyperlink r:id="rId1103" ref="AB309"/>
    <hyperlink r:id="rId1104" ref="AD309"/>
    <hyperlink r:id="rId1105" ref="Z310"/>
    <hyperlink r:id="rId1106" ref="AB310"/>
    <hyperlink r:id="rId1107" ref="AD310"/>
    <hyperlink r:id="rId1108" ref="Z311"/>
    <hyperlink r:id="rId1109" ref="AA311"/>
    <hyperlink r:id="rId1110" ref="AB311"/>
    <hyperlink r:id="rId1111" ref="AD311"/>
    <hyperlink r:id="rId1112" ref="Z312"/>
    <hyperlink r:id="rId1113" ref="AB312"/>
    <hyperlink r:id="rId1114" ref="AD312"/>
    <hyperlink r:id="rId1115" ref="Y313"/>
    <hyperlink r:id="rId1116" ref="Z313"/>
    <hyperlink r:id="rId1117" ref="AA313"/>
    <hyperlink r:id="rId1118" ref="AB313"/>
    <hyperlink r:id="rId1119" ref="AC313"/>
    <hyperlink r:id="rId1120" ref="AD313"/>
    <hyperlink r:id="rId1121" ref="Y314"/>
    <hyperlink r:id="rId1122" ref="Z314"/>
    <hyperlink r:id="rId1123" ref="AB314"/>
    <hyperlink r:id="rId1124" ref="AC314"/>
    <hyperlink r:id="rId1125" ref="AD314"/>
    <hyperlink r:id="rId1126" ref="Z315"/>
    <hyperlink r:id="rId1127" ref="AB315"/>
    <hyperlink r:id="rId1128" ref="AD315"/>
    <hyperlink r:id="rId1129" ref="Y316"/>
    <hyperlink r:id="rId1130" ref="Z316"/>
    <hyperlink r:id="rId1131" ref="AA316"/>
    <hyperlink r:id="rId1132" ref="AB316"/>
    <hyperlink r:id="rId1133" ref="AC316"/>
    <hyperlink r:id="rId1134" ref="AD316"/>
    <hyperlink r:id="rId1135" ref="Z317"/>
    <hyperlink r:id="rId1136" ref="AB317"/>
    <hyperlink r:id="rId1137" ref="AD317"/>
    <hyperlink r:id="rId1138" ref="Y318"/>
    <hyperlink r:id="rId1139" ref="Z318"/>
    <hyperlink r:id="rId1140" ref="AB318"/>
    <hyperlink r:id="rId1141" ref="AC318"/>
    <hyperlink r:id="rId1142" ref="AD318"/>
    <hyperlink r:id="rId1143" ref="Y319"/>
    <hyperlink r:id="rId1144" ref="Z319"/>
    <hyperlink r:id="rId1145" ref="AA319"/>
    <hyperlink r:id="rId1146" ref="AB319"/>
    <hyperlink r:id="rId1147" ref="AD319"/>
    <hyperlink r:id="rId1148" ref="Z320"/>
    <hyperlink r:id="rId1149" ref="AB320"/>
    <hyperlink r:id="rId1150" ref="AD320"/>
    <hyperlink r:id="rId1151" ref="Y321"/>
    <hyperlink r:id="rId1152" ref="Z321"/>
    <hyperlink r:id="rId1153" ref="AB321"/>
    <hyperlink r:id="rId1154" ref="AD321"/>
    <hyperlink r:id="rId1155" ref="Z322"/>
    <hyperlink r:id="rId1156" ref="AB322"/>
    <hyperlink r:id="rId1157" ref="AD322"/>
    <hyperlink r:id="rId1158" ref="Z323"/>
    <hyperlink r:id="rId1159" ref="AB323"/>
    <hyperlink r:id="rId1160" ref="AD323"/>
    <hyperlink r:id="rId1161" ref="Y324"/>
    <hyperlink r:id="rId1162" ref="Z324"/>
    <hyperlink r:id="rId1163" ref="AB324"/>
    <hyperlink r:id="rId1164" ref="AC324"/>
    <hyperlink r:id="rId1165" ref="AD324"/>
    <hyperlink r:id="rId1166" ref="Y325"/>
    <hyperlink r:id="rId1167" ref="Z325"/>
    <hyperlink r:id="rId1168" ref="AB325"/>
    <hyperlink r:id="rId1169" ref="AD325"/>
    <hyperlink r:id="rId1170" ref="Z326"/>
    <hyperlink r:id="rId1171" ref="AC326"/>
    <hyperlink r:id="rId1172" ref="AD326"/>
    <hyperlink r:id="rId1173" ref="Z327"/>
    <hyperlink r:id="rId1174" ref="AB327"/>
    <hyperlink r:id="rId1175" ref="AD327"/>
    <hyperlink r:id="rId1176" ref="Y328"/>
    <hyperlink r:id="rId1177" ref="Z328"/>
    <hyperlink r:id="rId1178" ref="AB328"/>
    <hyperlink r:id="rId1179" ref="AD328"/>
    <hyperlink r:id="rId1180" ref="Z329"/>
    <hyperlink r:id="rId1181" ref="AD329"/>
    <hyperlink r:id="rId1182" ref="Z330"/>
    <hyperlink r:id="rId1183" ref="AD330"/>
    <hyperlink r:id="rId1184" ref="Z331"/>
    <hyperlink r:id="rId1185" ref="AC331"/>
    <hyperlink r:id="rId1186" ref="AD331"/>
    <hyperlink r:id="rId1187" ref="Z332"/>
    <hyperlink r:id="rId1188" ref="AD332"/>
    <hyperlink r:id="rId1189" ref="Y333"/>
    <hyperlink r:id="rId1190" ref="Z333"/>
    <hyperlink r:id="rId1191" ref="AD333"/>
    <hyperlink r:id="rId1192" ref="Z334"/>
    <hyperlink r:id="rId1193" ref="AC334"/>
    <hyperlink r:id="rId1194" ref="AD334"/>
    <hyperlink r:id="rId1195" ref="Z335"/>
    <hyperlink r:id="rId1196" ref="AD335"/>
    <hyperlink r:id="rId1197" ref="Z336"/>
    <hyperlink r:id="rId1198" ref="AD336"/>
    <hyperlink r:id="rId1199" ref="Z337"/>
    <hyperlink r:id="rId1200" ref="AB337"/>
    <hyperlink r:id="rId1201" ref="AD337"/>
    <hyperlink r:id="rId1202" ref="Z338"/>
    <hyperlink r:id="rId1203" ref="AA338"/>
    <hyperlink r:id="rId1204" ref="AB338"/>
    <hyperlink r:id="rId1205" ref="AD338"/>
    <hyperlink r:id="rId1206" ref="Z339"/>
    <hyperlink r:id="rId1207" ref="AB339"/>
    <hyperlink r:id="rId1208" ref="AC339"/>
    <hyperlink r:id="rId1209" ref="AD339"/>
    <hyperlink r:id="rId1210" ref="Z340"/>
    <hyperlink r:id="rId1211" ref="AB340"/>
    <hyperlink r:id="rId1212" ref="AD340"/>
    <hyperlink r:id="rId1213" ref="Z341"/>
    <hyperlink r:id="rId1214" ref="AA341"/>
    <hyperlink r:id="rId1215" ref="AB341"/>
    <hyperlink r:id="rId1216" ref="AC341"/>
    <hyperlink r:id="rId1217" ref="AD341"/>
    <hyperlink r:id="rId1218" ref="Y342"/>
    <hyperlink r:id="rId1219" ref="Z342"/>
    <hyperlink r:id="rId1220" ref="AA342"/>
    <hyperlink r:id="rId1221" ref="AB342"/>
    <hyperlink r:id="rId1222" ref="AD342"/>
    <hyperlink r:id="rId1223" ref="Z343"/>
    <hyperlink r:id="rId1224" ref="AB343"/>
    <hyperlink r:id="rId1225" ref="AD343"/>
    <hyperlink r:id="rId1226" ref="Z344"/>
    <hyperlink r:id="rId1227" ref="AA344"/>
    <hyperlink r:id="rId1228" ref="AB344"/>
    <hyperlink r:id="rId1229" ref="AC344"/>
    <hyperlink r:id="rId1230" ref="AD344"/>
    <hyperlink r:id="rId1231" ref="Y345"/>
    <hyperlink r:id="rId1232" ref="Z345"/>
    <hyperlink r:id="rId1233" ref="AB345"/>
    <hyperlink r:id="rId1234" ref="AD345"/>
    <hyperlink r:id="rId1235" ref="Y346"/>
    <hyperlink r:id="rId1236" ref="Z346"/>
    <hyperlink r:id="rId1237" ref="AB346"/>
    <hyperlink r:id="rId1238" ref="AC346"/>
    <hyperlink r:id="rId1239" ref="AD346"/>
    <hyperlink r:id="rId1240" ref="Z347"/>
    <hyperlink r:id="rId1241" ref="AB347"/>
    <hyperlink r:id="rId1242" ref="AD347"/>
    <hyperlink r:id="rId1243" ref="Y348"/>
    <hyperlink r:id="rId1244" ref="Z348"/>
    <hyperlink r:id="rId1245" ref="AA348"/>
    <hyperlink r:id="rId1246" ref="AB348"/>
    <hyperlink r:id="rId1247" ref="AD348"/>
    <hyperlink r:id="rId1248" ref="Y349"/>
    <hyperlink r:id="rId1249" ref="Z349"/>
    <hyperlink r:id="rId1250" ref="AB349"/>
    <hyperlink r:id="rId1251" ref="AC349"/>
    <hyperlink r:id="rId1252" ref="AD349"/>
    <hyperlink r:id="rId1253" ref="Y350"/>
    <hyperlink r:id="rId1254" ref="Z350"/>
    <hyperlink r:id="rId1255" ref="AA350"/>
    <hyperlink r:id="rId1256" ref="AB350"/>
    <hyperlink r:id="rId1257" ref="AD350"/>
    <hyperlink r:id="rId1258" ref="Z351"/>
    <hyperlink r:id="rId1259" ref="AB351"/>
    <hyperlink r:id="rId1260" ref="AD351"/>
    <hyperlink r:id="rId1261" ref="Y352"/>
    <hyperlink r:id="rId1262" ref="Z352"/>
    <hyperlink r:id="rId1263" ref="AA352"/>
    <hyperlink r:id="rId1264" ref="AB352"/>
    <hyperlink r:id="rId1265" ref="AC352"/>
    <hyperlink r:id="rId1266" ref="AD352"/>
    <hyperlink r:id="rId1267" ref="Y353"/>
    <hyperlink r:id="rId1268" ref="Z353"/>
    <hyperlink r:id="rId1269" ref="AB353"/>
    <hyperlink r:id="rId1270" ref="AC353"/>
    <hyperlink r:id="rId1271" ref="AD353"/>
    <hyperlink r:id="rId1272" ref="Z355"/>
    <hyperlink r:id="rId1273" ref="AB355"/>
    <hyperlink r:id="rId1274" ref="AD355"/>
    <hyperlink r:id="rId1275" ref="Y356"/>
    <hyperlink r:id="rId1276" ref="Z356"/>
    <hyperlink r:id="rId1277" ref="AB356"/>
    <hyperlink r:id="rId1278" ref="AD356"/>
    <hyperlink r:id="rId1279" ref="Y357"/>
    <hyperlink r:id="rId1280" ref="Z357"/>
    <hyperlink r:id="rId1281" ref="AB357"/>
    <hyperlink r:id="rId1282" ref="AC357"/>
    <hyperlink r:id="rId1283" ref="AD357"/>
    <hyperlink r:id="rId1284" ref="Y358"/>
    <hyperlink r:id="rId1285" ref="Z358"/>
    <hyperlink r:id="rId1286" ref="AB358"/>
    <hyperlink r:id="rId1287" ref="AD358"/>
    <hyperlink r:id="rId1288" ref="Y359"/>
    <hyperlink r:id="rId1289" ref="Z359"/>
    <hyperlink r:id="rId1290" ref="AB359"/>
    <hyperlink r:id="rId1291" ref="AC359"/>
    <hyperlink r:id="rId1292" ref="AD359"/>
    <hyperlink r:id="rId1293" ref="Y360"/>
    <hyperlink r:id="rId1294" ref="Z360"/>
    <hyperlink r:id="rId1295" ref="AA360"/>
    <hyperlink r:id="rId1296" ref="AB360"/>
    <hyperlink r:id="rId1297" ref="AC360"/>
    <hyperlink r:id="rId1298" ref="AD360"/>
    <hyperlink r:id="rId1299" ref="Y361"/>
    <hyperlink r:id="rId1300" ref="Z361"/>
    <hyperlink r:id="rId1301" ref="AB361"/>
    <hyperlink r:id="rId1302" ref="AC361"/>
    <hyperlink r:id="rId1303" ref="AD361"/>
    <hyperlink r:id="rId1304" ref="Y363"/>
    <hyperlink r:id="rId1305" ref="Z363"/>
    <hyperlink r:id="rId1306" ref="AB363"/>
    <hyperlink r:id="rId1307" ref="AC363"/>
    <hyperlink r:id="rId1308" ref="AD363"/>
    <hyperlink r:id="rId1309" ref="Y364"/>
    <hyperlink r:id="rId1310" ref="Z364"/>
    <hyperlink r:id="rId1311" ref="AA364"/>
    <hyperlink r:id="rId1312" ref="AB364"/>
    <hyperlink r:id="rId1313" ref="AC364"/>
    <hyperlink r:id="rId1314" ref="AD364"/>
    <hyperlink r:id="rId1315" ref="Y365"/>
    <hyperlink r:id="rId1316" ref="Z365"/>
    <hyperlink r:id="rId1317" ref="AB365"/>
    <hyperlink r:id="rId1318" ref="AD365"/>
    <hyperlink r:id="rId1319" ref="Y366"/>
    <hyperlink r:id="rId1320" ref="Z366"/>
    <hyperlink r:id="rId1321" ref="AB366"/>
    <hyperlink r:id="rId1322" ref="AC366"/>
    <hyperlink r:id="rId1323" ref="AD366"/>
    <hyperlink r:id="rId1324" ref="Y367"/>
    <hyperlink r:id="rId1325" ref="Z367"/>
    <hyperlink r:id="rId1326" ref="AB367"/>
    <hyperlink r:id="rId1327" ref="AC367"/>
    <hyperlink r:id="rId1328" ref="AD367"/>
    <hyperlink r:id="rId1329" ref="Y368"/>
    <hyperlink r:id="rId1330" ref="Z368"/>
    <hyperlink r:id="rId1331" ref="AA368"/>
    <hyperlink r:id="rId1332" ref="AB368"/>
    <hyperlink r:id="rId1333" ref="AD368"/>
    <hyperlink r:id="rId1334" ref="Z369"/>
    <hyperlink r:id="rId1335" ref="AB369"/>
    <hyperlink r:id="rId1336" ref="AD369"/>
    <hyperlink r:id="rId1337" ref="Y370"/>
    <hyperlink r:id="rId1338" ref="Z370"/>
    <hyperlink r:id="rId1339" ref="AB370"/>
    <hyperlink r:id="rId1340" ref="AD370"/>
    <hyperlink r:id="rId1341" ref="Z371"/>
    <hyperlink r:id="rId1342" ref="AB371"/>
    <hyperlink r:id="rId1343" ref="AC371"/>
    <hyperlink r:id="rId1344" ref="AD371"/>
    <hyperlink r:id="rId1345" ref="Y372"/>
    <hyperlink r:id="rId1346" ref="Z372"/>
    <hyperlink r:id="rId1347" ref="AA372"/>
    <hyperlink r:id="rId1348" ref="AB372"/>
    <hyperlink r:id="rId1349" ref="AC372"/>
    <hyperlink r:id="rId1350" ref="AD372"/>
    <hyperlink r:id="rId1351" ref="Z373"/>
    <hyperlink r:id="rId1352" ref="AB373"/>
    <hyperlink r:id="rId1353" ref="AD373"/>
    <hyperlink r:id="rId1354" ref="Y374"/>
    <hyperlink r:id="rId1355" ref="Z374"/>
    <hyperlink r:id="rId1356" ref="AA374"/>
    <hyperlink r:id="rId1357" ref="AB374"/>
    <hyperlink r:id="rId1358" ref="Y376"/>
    <hyperlink r:id="rId1359" ref="Z376"/>
    <hyperlink r:id="rId1360" ref="AB376"/>
    <hyperlink r:id="rId1361" ref="AC376"/>
    <hyperlink r:id="rId1362" ref="AD376"/>
    <hyperlink r:id="rId1363" ref="Z377"/>
    <hyperlink r:id="rId1364" ref="AB377"/>
    <hyperlink r:id="rId1365" ref="AC377"/>
    <hyperlink r:id="rId1366" ref="AD377"/>
    <hyperlink r:id="rId1367" ref="Z378"/>
    <hyperlink r:id="rId1368" ref="AB378"/>
    <hyperlink r:id="rId1369" ref="AC378"/>
    <hyperlink r:id="rId1370" ref="AD378"/>
    <hyperlink r:id="rId1371" ref="Z379"/>
    <hyperlink r:id="rId1372" ref="AA379"/>
    <hyperlink r:id="rId1373" ref="AB379"/>
    <hyperlink r:id="rId1374" ref="AC379"/>
    <hyperlink r:id="rId1375" ref="AD379"/>
    <hyperlink r:id="rId1376" ref="Z380"/>
    <hyperlink r:id="rId1377" ref="AB380"/>
    <hyperlink r:id="rId1378" ref="AC380"/>
    <hyperlink r:id="rId1379" ref="AD380"/>
    <hyperlink r:id="rId1380" ref="Z381"/>
    <hyperlink r:id="rId1381" ref="AB381"/>
    <hyperlink r:id="rId1382" ref="AD381"/>
    <hyperlink r:id="rId1383" ref="Z382"/>
    <hyperlink r:id="rId1384" ref="AA382"/>
    <hyperlink r:id="rId1385" ref="AB382"/>
    <hyperlink r:id="rId1386" ref="AD382"/>
    <hyperlink r:id="rId1387" ref="Z383"/>
    <hyperlink r:id="rId1388" ref="AB383"/>
    <hyperlink r:id="rId1389" ref="AD383"/>
    <hyperlink r:id="rId1390" ref="Y384"/>
    <hyperlink r:id="rId1391" ref="Z384"/>
    <hyperlink r:id="rId1392" ref="AB384"/>
    <hyperlink r:id="rId1393" ref="AD384"/>
    <hyperlink r:id="rId1394" ref="Z385"/>
    <hyperlink r:id="rId1395" ref="AB385"/>
    <hyperlink r:id="rId1396" ref="AD385"/>
    <hyperlink r:id="rId1397" ref="Y386"/>
    <hyperlink r:id="rId1398" ref="Z386"/>
    <hyperlink r:id="rId1399" ref="AB386"/>
    <hyperlink r:id="rId1400" ref="AC386"/>
    <hyperlink r:id="rId1401" ref="AD386"/>
    <hyperlink r:id="rId1402" ref="Z387"/>
    <hyperlink r:id="rId1403" ref="AB387"/>
    <hyperlink r:id="rId1404" ref="AD387"/>
    <hyperlink r:id="rId1405" ref="Y388"/>
    <hyperlink r:id="rId1406" ref="Z388"/>
    <hyperlink r:id="rId1407" ref="AB388"/>
    <hyperlink r:id="rId1408" ref="AD388"/>
    <hyperlink r:id="rId1409" ref="Z389"/>
    <hyperlink r:id="rId1410" ref="AB389"/>
    <hyperlink r:id="rId1411" ref="AC389"/>
    <hyperlink r:id="rId1412" ref="AD389"/>
    <hyperlink r:id="rId1413" ref="Z390"/>
    <hyperlink r:id="rId1414" ref="AB390"/>
    <hyperlink r:id="rId1415" ref="AD390"/>
    <hyperlink r:id="rId1416" ref="Z391"/>
    <hyperlink r:id="rId1417" ref="AB391"/>
    <hyperlink r:id="rId1418" ref="AD391"/>
    <hyperlink r:id="rId1419" ref="Y392"/>
    <hyperlink r:id="rId1420" ref="Z392"/>
    <hyperlink r:id="rId1421" ref="AB392"/>
    <hyperlink r:id="rId1422" ref="AC392"/>
    <hyperlink r:id="rId1423" ref="AD392"/>
    <hyperlink r:id="rId1424" ref="Z393"/>
    <hyperlink r:id="rId1425" ref="AB393"/>
    <hyperlink r:id="rId1426" ref="AD393"/>
    <hyperlink r:id="rId1427" ref="Z394"/>
    <hyperlink r:id="rId1428" ref="AB394"/>
    <hyperlink r:id="rId1429" ref="AC394"/>
    <hyperlink r:id="rId1430" ref="AD394"/>
    <hyperlink r:id="rId1431" ref="Z395"/>
    <hyperlink r:id="rId1432" ref="AB395"/>
    <hyperlink r:id="rId1433" ref="AD395"/>
    <hyperlink r:id="rId1434" ref="Z396"/>
    <hyperlink r:id="rId1435" ref="AC396"/>
    <hyperlink r:id="rId1436" ref="AD396"/>
    <hyperlink r:id="rId1437" ref="Y397"/>
    <hyperlink r:id="rId1438" ref="Z397"/>
    <hyperlink r:id="rId1439" ref="AC397"/>
    <hyperlink r:id="rId1440" ref="AD397"/>
    <hyperlink r:id="rId1441" ref="Z398"/>
    <hyperlink r:id="rId1442" ref="AD398"/>
    <hyperlink r:id="rId1443" ref="Y399"/>
    <hyperlink r:id="rId1444" ref="Z399"/>
    <hyperlink r:id="rId1445" ref="AA399"/>
    <hyperlink r:id="rId1446" ref="AB399"/>
    <hyperlink r:id="rId1447" ref="AD399"/>
    <hyperlink r:id="rId1448" ref="Z400"/>
    <hyperlink r:id="rId1449" ref="AB400"/>
    <hyperlink r:id="rId1450" ref="AD400"/>
    <hyperlink r:id="rId1451" ref="Z401"/>
    <hyperlink r:id="rId1452" ref="AB401"/>
    <hyperlink r:id="rId1453" ref="AD401"/>
    <hyperlink r:id="rId1454" ref="Z402"/>
    <hyperlink r:id="rId1455" ref="AB402"/>
    <hyperlink r:id="rId1456" ref="AD402"/>
    <hyperlink r:id="rId1457" ref="Z403"/>
    <hyperlink r:id="rId1458" ref="AB403"/>
    <hyperlink r:id="rId1459" ref="AD403"/>
    <hyperlink r:id="rId1460" ref="Y404"/>
    <hyperlink r:id="rId1461" ref="Z404"/>
    <hyperlink r:id="rId1462" ref="AA404"/>
    <hyperlink r:id="rId1463" ref="AC404"/>
    <hyperlink r:id="rId1464" ref="AD404"/>
    <hyperlink r:id="rId1465" ref="Y405"/>
    <hyperlink r:id="rId1466" ref="Z405"/>
    <hyperlink r:id="rId1467" ref="AA405"/>
    <hyperlink r:id="rId1468" ref="AC405"/>
    <hyperlink r:id="rId1469" ref="AD405"/>
    <hyperlink r:id="rId1470" ref="Z406"/>
    <hyperlink r:id="rId1471" ref="AD406"/>
    <hyperlink r:id="rId1472" ref="Y407"/>
    <hyperlink r:id="rId1473" ref="Z407"/>
    <hyperlink r:id="rId1474" ref="AA407"/>
    <hyperlink r:id="rId1475" ref="AD407"/>
    <hyperlink r:id="rId1476" ref="Z408"/>
    <hyperlink r:id="rId1477" ref="AB408"/>
    <hyperlink r:id="rId1478" ref="AD408"/>
    <hyperlink r:id="rId1479" ref="Y409"/>
    <hyperlink r:id="rId1480" ref="Z409"/>
    <hyperlink r:id="rId1481" ref="AC409"/>
    <hyperlink r:id="rId1482" ref="AD409"/>
    <hyperlink r:id="rId1483" ref="Y410"/>
    <hyperlink r:id="rId1484" ref="Z410"/>
    <hyperlink r:id="rId1485" ref="AB410"/>
    <hyperlink r:id="rId1486" ref="AC410"/>
    <hyperlink r:id="rId1487" ref="AD410"/>
    <hyperlink r:id="rId1488" ref="Z411"/>
    <hyperlink r:id="rId1489" ref="AA411"/>
    <hyperlink r:id="rId1490" ref="AB411"/>
    <hyperlink r:id="rId1491" ref="AD411"/>
    <hyperlink r:id="rId1492" ref="Y412"/>
    <hyperlink r:id="rId1493" ref="Z412"/>
    <hyperlink r:id="rId1494" ref="AB412"/>
    <hyperlink r:id="rId1495" ref="AC412"/>
    <hyperlink r:id="rId1496" ref="AD412"/>
    <hyperlink r:id="rId1497" ref="Z413"/>
    <hyperlink r:id="rId1498" ref="AA413"/>
    <hyperlink r:id="rId1499" ref="AB413"/>
    <hyperlink r:id="rId1500" ref="AD413"/>
    <hyperlink r:id="rId1501" ref="Z414"/>
    <hyperlink r:id="rId1502" ref="AA414"/>
    <hyperlink r:id="rId1503" ref="AB414"/>
    <hyperlink r:id="rId1504" ref="AD414"/>
    <hyperlink r:id="rId1505" ref="Z415"/>
    <hyperlink r:id="rId1506" ref="AA415"/>
    <hyperlink r:id="rId1507" ref="AB415"/>
    <hyperlink r:id="rId1508" ref="AD415"/>
    <hyperlink r:id="rId1509" ref="Y416"/>
    <hyperlink r:id="rId1510" ref="Z416"/>
    <hyperlink r:id="rId1511" ref="AB416"/>
    <hyperlink r:id="rId1512" ref="AC416"/>
    <hyperlink r:id="rId1513" ref="AD416"/>
    <hyperlink r:id="rId1514" ref="Z417"/>
    <hyperlink r:id="rId1515" ref="AB417"/>
    <hyperlink r:id="rId1516" ref="AD417"/>
    <hyperlink r:id="rId1517" ref="Z418"/>
    <hyperlink r:id="rId1518" ref="AA418"/>
    <hyperlink r:id="rId1519" ref="AB418"/>
    <hyperlink r:id="rId1520" ref="AD418"/>
    <hyperlink r:id="rId1521" ref="Y419"/>
    <hyperlink r:id="rId1522" ref="Z419"/>
    <hyperlink r:id="rId1523" ref="AB419"/>
    <hyperlink r:id="rId1524" ref="AC419"/>
    <hyperlink r:id="rId1525" ref="AD419"/>
    <hyperlink r:id="rId1526" ref="Z420"/>
    <hyperlink r:id="rId1527" ref="AC420"/>
    <hyperlink r:id="rId1528" ref="AD420"/>
    <hyperlink r:id="rId1529" ref="Z421"/>
    <hyperlink r:id="rId1530" ref="AB421"/>
    <hyperlink r:id="rId1531" ref="Z422"/>
    <hyperlink r:id="rId1532" ref="AD422"/>
    <hyperlink r:id="rId1533" ref="Z423"/>
    <hyperlink r:id="rId1534" ref="AB423"/>
    <hyperlink r:id="rId1535" ref="AD423"/>
    <hyperlink r:id="rId1536" ref="Y424"/>
    <hyperlink r:id="rId1537" ref="Z424"/>
    <hyperlink r:id="rId1538" ref="AB424"/>
    <hyperlink r:id="rId1539" ref="AD424"/>
    <hyperlink r:id="rId1540" ref="Z425"/>
    <hyperlink r:id="rId1541" ref="AB425"/>
    <hyperlink r:id="rId1542" ref="AD425"/>
    <hyperlink r:id="rId1543" ref="Z426"/>
    <hyperlink r:id="rId1544" ref="AB426"/>
    <hyperlink r:id="rId1545" ref="AC426"/>
    <hyperlink r:id="rId1546" ref="AD426"/>
    <hyperlink r:id="rId1547" ref="Y427"/>
    <hyperlink r:id="rId1548" ref="Z427"/>
    <hyperlink r:id="rId1549" ref="AB427"/>
    <hyperlink r:id="rId1550" ref="AD427"/>
    <hyperlink r:id="rId1551" ref="Z428"/>
    <hyperlink r:id="rId1552" ref="AB428"/>
    <hyperlink r:id="rId1553" ref="AC428"/>
    <hyperlink r:id="rId1554" ref="AD428"/>
    <hyperlink r:id="rId1555" ref="Y429"/>
    <hyperlink r:id="rId1556" ref="Z429"/>
    <hyperlink r:id="rId1557" ref="AB429"/>
    <hyperlink r:id="rId1558" ref="AC429"/>
    <hyperlink r:id="rId1559" ref="AD429"/>
    <hyperlink r:id="rId1560" ref="Z430"/>
    <hyperlink r:id="rId1561" ref="AB430"/>
    <hyperlink r:id="rId1562" ref="AD430"/>
    <hyperlink r:id="rId1563" ref="Y431"/>
    <hyperlink r:id="rId1564" ref="Z431"/>
    <hyperlink r:id="rId1565" ref="AA431"/>
    <hyperlink r:id="rId1566" ref="AB431"/>
    <hyperlink r:id="rId1567" ref="AD431"/>
    <hyperlink r:id="rId1568" ref="Y432"/>
    <hyperlink r:id="rId1569" ref="Z432"/>
    <hyperlink r:id="rId1570" ref="AA432"/>
    <hyperlink r:id="rId1571" ref="AB432"/>
    <hyperlink r:id="rId1572" ref="AC432"/>
    <hyperlink r:id="rId1573" ref="AD432"/>
    <hyperlink r:id="rId1574" ref="Y433"/>
    <hyperlink r:id="rId1575" ref="Z433"/>
    <hyperlink r:id="rId1576" ref="AA433"/>
    <hyperlink r:id="rId1577" ref="AB433"/>
    <hyperlink r:id="rId1578" ref="AC433"/>
    <hyperlink r:id="rId1579" ref="AD433"/>
    <hyperlink r:id="rId1580" ref="Y434"/>
    <hyperlink r:id="rId1581" ref="Z434"/>
    <hyperlink r:id="rId1582" ref="AA434"/>
    <hyperlink r:id="rId1583" ref="AB434"/>
    <hyperlink r:id="rId1584" ref="AC434"/>
    <hyperlink r:id="rId1585" ref="AD434"/>
    <hyperlink r:id="rId1586" ref="Z435"/>
    <hyperlink r:id="rId1587" ref="AB435"/>
    <hyperlink r:id="rId1588" ref="AD435"/>
    <hyperlink r:id="rId1589" ref="Z436"/>
    <hyperlink r:id="rId1590" ref="AB436"/>
    <hyperlink r:id="rId1591" ref="AD436"/>
    <hyperlink r:id="rId1592" ref="Z437"/>
    <hyperlink r:id="rId1593" ref="AB437"/>
    <hyperlink r:id="rId1594" ref="AD437"/>
    <hyperlink r:id="rId1595" ref="Z438"/>
    <hyperlink r:id="rId1596" ref="AB438"/>
    <hyperlink r:id="rId1597" ref="AC438"/>
    <hyperlink r:id="rId1598" ref="AD438"/>
    <hyperlink r:id="rId1599" ref="Y439"/>
    <hyperlink r:id="rId1600" ref="Z439"/>
    <hyperlink r:id="rId1601" ref="AA439"/>
    <hyperlink r:id="rId1602" ref="AB439"/>
    <hyperlink r:id="rId1603" ref="AC439"/>
    <hyperlink r:id="rId1604" ref="AD439"/>
    <hyperlink r:id="rId1605" ref="Y440"/>
    <hyperlink r:id="rId1606" ref="Z440"/>
    <hyperlink r:id="rId1607" ref="AB440"/>
    <hyperlink r:id="rId1608" ref="AD440"/>
    <hyperlink r:id="rId1609" ref="Y441"/>
    <hyperlink r:id="rId1610" ref="Z441"/>
    <hyperlink r:id="rId1611" ref="AB441"/>
    <hyperlink r:id="rId1612" ref="AC441"/>
    <hyperlink r:id="rId1613" ref="AD441"/>
    <hyperlink r:id="rId1614" ref="Y442"/>
    <hyperlink r:id="rId1615" ref="Z442"/>
    <hyperlink r:id="rId1616" ref="AB442"/>
    <hyperlink r:id="rId1617" ref="AC442"/>
    <hyperlink r:id="rId1618" ref="AD442"/>
    <hyperlink r:id="rId1619" ref="Z443"/>
    <hyperlink r:id="rId1620" ref="AB443"/>
    <hyperlink r:id="rId1621" ref="AC443"/>
    <hyperlink r:id="rId1622" ref="AD443"/>
    <hyperlink r:id="rId1623" ref="Y444"/>
    <hyperlink r:id="rId1624" ref="Z444"/>
    <hyperlink r:id="rId1625" ref="AD444"/>
    <hyperlink r:id="rId1626" ref="Z445"/>
    <hyperlink r:id="rId1627" ref="AB445"/>
    <hyperlink r:id="rId1628" ref="Z446"/>
    <hyperlink r:id="rId1629" ref="AA446"/>
    <hyperlink r:id="rId1630" ref="AC446"/>
    <hyperlink r:id="rId1631" ref="AD446"/>
    <hyperlink r:id="rId1632" ref="Z447"/>
    <hyperlink r:id="rId1633" ref="AD447"/>
    <hyperlink r:id="rId1634" ref="Z448"/>
    <hyperlink r:id="rId1635" ref="AB448"/>
    <hyperlink r:id="rId1636" ref="AD448"/>
    <hyperlink r:id="rId1637" ref="Y449"/>
    <hyperlink r:id="rId1638" ref="Z449"/>
    <hyperlink r:id="rId1639" ref="AA449"/>
    <hyperlink r:id="rId1640" ref="AB449"/>
    <hyperlink r:id="rId1641" ref="AD449"/>
    <hyperlink r:id="rId1642" ref="Y450"/>
    <hyperlink r:id="rId1643" ref="Z450"/>
    <hyperlink r:id="rId1644" ref="AA450"/>
    <hyperlink r:id="rId1645" ref="AB450"/>
    <hyperlink r:id="rId1646" ref="Z451"/>
    <hyperlink r:id="rId1647" ref="AB451"/>
    <hyperlink r:id="rId1648" ref="Y452"/>
    <hyperlink r:id="rId1649" ref="Z452"/>
    <hyperlink r:id="rId1650" ref="AA452"/>
    <hyperlink r:id="rId1651" ref="AB452"/>
    <hyperlink r:id="rId1652" ref="AD452"/>
    <hyperlink r:id="rId1653" ref="Z453"/>
    <hyperlink r:id="rId1654" ref="AB453"/>
    <hyperlink r:id="rId1655" ref="AC453"/>
    <hyperlink r:id="rId1656" ref="AD453"/>
    <hyperlink r:id="rId1657" ref="Z454"/>
    <hyperlink r:id="rId1658" ref="AB454"/>
    <hyperlink r:id="rId1659" ref="AD454"/>
    <hyperlink r:id="rId1660" ref="Z455"/>
    <hyperlink r:id="rId1661" ref="AB455"/>
    <hyperlink r:id="rId1662" ref="AD455"/>
    <hyperlink r:id="rId1663" ref="Z456"/>
    <hyperlink r:id="rId1664" ref="AB456"/>
    <hyperlink r:id="rId1665" ref="AD456"/>
    <hyperlink r:id="rId1666" ref="Y457"/>
    <hyperlink r:id="rId1667" ref="Z457"/>
    <hyperlink r:id="rId1668" ref="AB457"/>
    <hyperlink r:id="rId1669" ref="AD457"/>
    <hyperlink r:id="rId1670" ref="Z458"/>
    <hyperlink r:id="rId1671" ref="AB458"/>
    <hyperlink r:id="rId1672" ref="AD458"/>
    <hyperlink r:id="rId1673" ref="Y459"/>
    <hyperlink r:id="rId1674" ref="Z459"/>
    <hyperlink r:id="rId1675" ref="AB459"/>
    <hyperlink r:id="rId1676" ref="AC459"/>
    <hyperlink r:id="rId1677" ref="AD459"/>
    <hyperlink r:id="rId1678" ref="Y460"/>
    <hyperlink r:id="rId1679" ref="Z460"/>
    <hyperlink r:id="rId1680" ref="AB460"/>
    <hyperlink r:id="rId1681" ref="AC460"/>
    <hyperlink r:id="rId1682" ref="AD460"/>
    <hyperlink r:id="rId1683" ref="Y461"/>
    <hyperlink r:id="rId1684" ref="Z461"/>
    <hyperlink r:id="rId1685" ref="AB461"/>
    <hyperlink r:id="rId1686" ref="AD461"/>
    <hyperlink r:id="rId1687" ref="Y462"/>
    <hyperlink r:id="rId1688" ref="Z462"/>
    <hyperlink r:id="rId1689" ref="AB462"/>
    <hyperlink r:id="rId1690" ref="AD462"/>
    <hyperlink r:id="rId1691" ref="Y463"/>
    <hyperlink r:id="rId1692" ref="Z463"/>
    <hyperlink r:id="rId1693" ref="AB463"/>
    <hyperlink r:id="rId1694" ref="AD463"/>
    <hyperlink r:id="rId1695" ref="Z464"/>
    <hyperlink r:id="rId1696" ref="AA464"/>
    <hyperlink r:id="rId1697" ref="AB464"/>
    <hyperlink r:id="rId1698" ref="AC464"/>
    <hyperlink r:id="rId1699" ref="AD464"/>
    <hyperlink r:id="rId1700" ref="Z465"/>
    <hyperlink r:id="rId1701" ref="AB465"/>
    <hyperlink r:id="rId1702" ref="AC465"/>
    <hyperlink r:id="rId1703" ref="AD465"/>
    <hyperlink r:id="rId1704" ref="Y466"/>
    <hyperlink r:id="rId1705" ref="Z466"/>
    <hyperlink r:id="rId1706" ref="AB466"/>
    <hyperlink r:id="rId1707" ref="AC466"/>
    <hyperlink r:id="rId1708" ref="AD466"/>
    <hyperlink r:id="rId1709" ref="Y467"/>
    <hyperlink r:id="rId1710" ref="Z467"/>
    <hyperlink r:id="rId1711" ref="AA467"/>
    <hyperlink r:id="rId1712" ref="AB467"/>
    <hyperlink r:id="rId1713" ref="AD467"/>
    <hyperlink r:id="rId1714" ref="Z468"/>
    <hyperlink r:id="rId1715" ref="AB468"/>
    <hyperlink r:id="rId1716" ref="AC468"/>
    <hyperlink r:id="rId1717" ref="AD468"/>
    <hyperlink r:id="rId1718" ref="Y469"/>
    <hyperlink r:id="rId1719" ref="Z469"/>
    <hyperlink r:id="rId1720" ref="AB469"/>
    <hyperlink r:id="rId1721" ref="AC469"/>
    <hyperlink r:id="rId1722" ref="AD469"/>
    <hyperlink r:id="rId1723" ref="Y470"/>
    <hyperlink r:id="rId1724" ref="Z470"/>
    <hyperlink r:id="rId1725" ref="AB470"/>
    <hyperlink r:id="rId1726" ref="AD470"/>
    <hyperlink r:id="rId1727" ref="Z471"/>
    <hyperlink r:id="rId1728" ref="AB471"/>
    <hyperlink r:id="rId1729" ref="AC471"/>
    <hyperlink r:id="rId1730" ref="AD471"/>
    <hyperlink r:id="rId1731" ref="K472"/>
    <hyperlink r:id="rId1732" ref="Z472"/>
    <hyperlink r:id="rId1733" ref="AA472"/>
    <hyperlink r:id="rId1734" ref="AB472"/>
    <hyperlink r:id="rId1735" ref="Z473"/>
    <hyperlink r:id="rId1736" ref="AA473"/>
    <hyperlink r:id="rId1737" ref="AB473"/>
    <hyperlink r:id="rId1738" ref="Z474"/>
    <hyperlink r:id="rId1739" ref="AB474"/>
    <hyperlink r:id="rId1740" ref="AD474"/>
    <hyperlink r:id="rId1741" ref="Y475"/>
    <hyperlink r:id="rId1742" ref="Z475"/>
    <hyperlink r:id="rId1743" ref="AB475"/>
    <hyperlink r:id="rId1744" ref="AD475"/>
    <hyperlink r:id="rId1745" ref="Y476"/>
    <hyperlink r:id="rId1746" ref="Z476"/>
    <hyperlink r:id="rId1747" ref="AB476"/>
    <hyperlink r:id="rId1748" ref="AD476"/>
    <hyperlink r:id="rId1749" ref="Y477"/>
    <hyperlink r:id="rId1750" ref="Z477"/>
    <hyperlink r:id="rId1751" ref="AA477"/>
    <hyperlink r:id="rId1752" ref="AB477"/>
    <hyperlink r:id="rId1753" ref="AC477"/>
    <hyperlink r:id="rId1754" ref="AD477"/>
    <hyperlink r:id="rId1755" ref="Y478"/>
    <hyperlink r:id="rId1756" ref="Z478"/>
    <hyperlink r:id="rId1757" ref="AD478"/>
    <hyperlink r:id="rId1758" ref="Y479"/>
    <hyperlink r:id="rId1759" ref="Z479"/>
    <hyperlink r:id="rId1760" ref="AD479"/>
    <hyperlink r:id="rId1761" ref="Z480"/>
    <hyperlink r:id="rId1762" ref="AA480"/>
    <hyperlink r:id="rId1763" ref="AD480"/>
    <hyperlink r:id="rId1764" ref="Z481"/>
    <hyperlink r:id="rId1765" ref="AB481"/>
    <hyperlink r:id="rId1766" ref="AC481"/>
    <hyperlink r:id="rId1767" ref="AD481"/>
    <hyperlink r:id="rId1768" ref="Y482"/>
    <hyperlink r:id="rId1769" ref="Z482"/>
    <hyperlink r:id="rId1770" ref="AB482"/>
    <hyperlink r:id="rId1771" ref="AC482"/>
    <hyperlink r:id="rId1772" ref="AD482"/>
    <hyperlink r:id="rId1773" ref="Z483"/>
    <hyperlink r:id="rId1774" ref="AA483"/>
    <hyperlink r:id="rId1775" ref="AB483"/>
    <hyperlink r:id="rId1776" ref="AD483"/>
    <hyperlink r:id="rId1777" ref="Y484"/>
    <hyperlink r:id="rId1778" ref="Z484"/>
    <hyperlink r:id="rId1779" ref="AB484"/>
    <hyperlink r:id="rId1780" ref="AC484"/>
    <hyperlink r:id="rId1781" ref="AD484"/>
    <hyperlink r:id="rId1782" ref="Y485"/>
    <hyperlink r:id="rId1783" ref="Z485"/>
    <hyperlink r:id="rId1784" ref="AB485"/>
    <hyperlink r:id="rId1785" ref="AC485"/>
    <hyperlink r:id="rId1786" ref="AD485"/>
    <hyperlink r:id="rId1787" ref="Z486"/>
    <hyperlink r:id="rId1788" ref="AA486"/>
    <hyperlink r:id="rId1789" ref="AB486"/>
    <hyperlink r:id="rId1790" ref="AC486"/>
    <hyperlink r:id="rId1791" ref="AD486"/>
    <hyperlink r:id="rId1792" ref="Y488"/>
    <hyperlink r:id="rId1793" ref="Z488"/>
    <hyperlink r:id="rId1794" ref="AB488"/>
    <hyperlink r:id="rId1795" ref="AC488"/>
    <hyperlink r:id="rId1796" ref="AD488"/>
    <hyperlink r:id="rId1797" ref="Y489"/>
    <hyperlink r:id="rId1798" ref="Z489"/>
    <hyperlink r:id="rId1799" ref="AB489"/>
    <hyperlink r:id="rId1800" ref="AD489"/>
    <hyperlink r:id="rId1801" ref="Y490"/>
    <hyperlink r:id="rId1802" ref="Z490"/>
    <hyperlink r:id="rId1803" ref="AA490"/>
    <hyperlink r:id="rId1804" ref="AB490"/>
    <hyperlink r:id="rId1805" ref="AD490"/>
    <hyperlink r:id="rId1806" ref="Y491"/>
    <hyperlink r:id="rId1807" ref="Z491"/>
    <hyperlink r:id="rId1808" ref="AB491"/>
    <hyperlink r:id="rId1809" ref="AD491"/>
    <hyperlink r:id="rId1810" ref="Y492"/>
    <hyperlink r:id="rId1811" ref="Z492"/>
    <hyperlink r:id="rId1812" ref="AA492"/>
    <hyperlink r:id="rId1813" ref="AB492"/>
    <hyperlink r:id="rId1814" ref="AC492"/>
    <hyperlink r:id="rId1815" ref="AD492"/>
    <hyperlink r:id="rId1816" ref="Y493"/>
    <hyperlink r:id="rId1817" ref="Z493"/>
    <hyperlink r:id="rId1818" ref="AA493"/>
    <hyperlink r:id="rId1819" ref="AB493"/>
    <hyperlink r:id="rId1820" ref="AC493"/>
    <hyperlink r:id="rId1821" ref="AD493"/>
    <hyperlink r:id="rId1822" ref="Y494"/>
    <hyperlink r:id="rId1823" ref="Z494"/>
    <hyperlink r:id="rId1824" ref="AA494"/>
    <hyperlink r:id="rId1825" ref="AB494"/>
    <hyperlink r:id="rId1826" ref="AC494"/>
    <hyperlink r:id="rId1827" ref="AD494"/>
    <hyperlink r:id="rId1828" ref="Y495"/>
    <hyperlink r:id="rId1829" ref="Z495"/>
    <hyperlink r:id="rId1830" ref="AB495"/>
    <hyperlink r:id="rId1831" ref="AD495"/>
    <hyperlink r:id="rId1832" ref="Y496"/>
    <hyperlink r:id="rId1833" ref="Z496"/>
    <hyperlink r:id="rId1834" ref="AA496"/>
    <hyperlink r:id="rId1835" ref="AB496"/>
    <hyperlink r:id="rId1836" ref="AD496"/>
    <hyperlink r:id="rId1837" ref="Z497"/>
    <hyperlink r:id="rId1838" ref="AB497"/>
    <hyperlink r:id="rId1839" ref="AC497"/>
    <hyperlink r:id="rId1840" ref="AD497"/>
    <hyperlink r:id="rId1841" ref="Y498"/>
    <hyperlink r:id="rId1842" ref="Z498"/>
    <hyperlink r:id="rId1843" ref="AA498"/>
    <hyperlink r:id="rId1844" ref="AB498"/>
    <hyperlink r:id="rId1845" ref="AD498"/>
    <hyperlink r:id="rId1846" ref="Z499"/>
    <hyperlink r:id="rId1847" ref="AB499"/>
    <hyperlink r:id="rId1848" ref="AD499"/>
    <hyperlink r:id="rId1849" ref="Z500"/>
    <hyperlink r:id="rId1850" ref="AB500"/>
    <hyperlink r:id="rId1851" ref="AD500"/>
    <hyperlink r:id="rId1852" ref="Y501"/>
    <hyperlink r:id="rId1853" ref="Z501"/>
    <hyperlink r:id="rId1854" ref="AA501"/>
    <hyperlink r:id="rId1855" ref="AB501"/>
    <hyperlink r:id="rId1856" ref="AD501"/>
    <hyperlink r:id="rId1857" ref="Z502"/>
    <hyperlink r:id="rId1858" ref="AB502"/>
    <hyperlink r:id="rId1859" ref="AD502"/>
    <hyperlink r:id="rId1860" ref="Y503"/>
    <hyperlink r:id="rId1861" ref="Z503"/>
    <hyperlink r:id="rId1862" ref="AB503"/>
    <hyperlink r:id="rId1863" ref="AC503"/>
    <hyperlink r:id="rId1864" ref="AD503"/>
    <hyperlink r:id="rId1865" ref="Z504"/>
    <hyperlink r:id="rId1866" ref="AB504"/>
    <hyperlink r:id="rId1867" ref="AD504"/>
    <hyperlink r:id="rId1868" ref="Z505"/>
    <hyperlink r:id="rId1869" ref="AB505"/>
    <hyperlink r:id="rId1870" ref="AD505"/>
    <hyperlink r:id="rId1871" ref="Y506"/>
    <hyperlink r:id="rId1872" ref="Z506"/>
    <hyperlink r:id="rId1873" ref="AB506"/>
    <hyperlink r:id="rId1874" ref="AC506"/>
    <hyperlink r:id="rId1875" ref="AD506"/>
    <hyperlink r:id="rId1876" ref="Y507"/>
    <hyperlink r:id="rId1877" ref="Z507"/>
    <hyperlink r:id="rId1878" ref="AA507"/>
    <hyperlink r:id="rId1879" ref="AB507"/>
    <hyperlink r:id="rId1880" ref="AD507"/>
    <hyperlink r:id="rId1881" ref="Y508"/>
    <hyperlink r:id="rId1882" ref="Z508"/>
    <hyperlink r:id="rId1883" ref="AA508"/>
    <hyperlink r:id="rId1884" ref="AB508"/>
    <hyperlink r:id="rId1885" ref="AC508"/>
    <hyperlink r:id="rId1886" ref="AD508"/>
    <hyperlink r:id="rId1887" ref="Y509"/>
    <hyperlink r:id="rId1888" ref="Z509"/>
    <hyperlink r:id="rId1889" ref="AB509"/>
    <hyperlink r:id="rId1890" ref="AD509"/>
    <hyperlink r:id="rId1891" ref="Y510"/>
    <hyperlink r:id="rId1892" ref="Z510"/>
    <hyperlink r:id="rId1893" ref="AB510"/>
    <hyperlink r:id="rId1894" ref="AC510"/>
    <hyperlink r:id="rId1895" ref="AD510"/>
    <hyperlink r:id="rId1896" ref="Z511"/>
    <hyperlink r:id="rId1897" ref="AB511"/>
    <hyperlink r:id="rId1898" ref="AD511"/>
    <hyperlink r:id="rId1899" ref="Z512"/>
    <hyperlink r:id="rId1900" ref="AB512"/>
    <hyperlink r:id="rId1901" ref="AD512"/>
    <hyperlink r:id="rId1902" ref="Y513"/>
    <hyperlink r:id="rId1903" ref="Z513"/>
    <hyperlink r:id="rId1904" ref="AB513"/>
    <hyperlink r:id="rId1905" ref="AC513"/>
    <hyperlink r:id="rId1906" ref="AD513"/>
    <hyperlink r:id="rId1907" ref="Y514"/>
    <hyperlink r:id="rId1908" ref="Z514"/>
    <hyperlink r:id="rId1909" ref="AB514"/>
    <hyperlink r:id="rId1910" ref="AC514"/>
    <hyperlink r:id="rId1911" ref="AD514"/>
    <hyperlink r:id="rId1912" ref="Y515"/>
    <hyperlink r:id="rId1913" ref="Z515"/>
    <hyperlink r:id="rId1914" ref="AB515"/>
    <hyperlink r:id="rId1915" ref="AC515"/>
    <hyperlink r:id="rId1916" ref="AD515"/>
    <hyperlink r:id="rId1917" ref="Z516"/>
    <hyperlink r:id="rId1918" ref="AB516"/>
    <hyperlink r:id="rId1919" ref="AD516"/>
    <hyperlink r:id="rId1920" ref="Z517"/>
    <hyperlink r:id="rId1921" ref="AB517"/>
    <hyperlink r:id="rId1922" ref="AD517"/>
    <hyperlink r:id="rId1923" ref="Y518"/>
    <hyperlink r:id="rId1924" ref="Z518"/>
    <hyperlink r:id="rId1925" ref="AB518"/>
    <hyperlink r:id="rId1926" ref="AC518"/>
    <hyperlink r:id="rId1927" ref="AD518"/>
    <hyperlink r:id="rId1928" ref="Y519"/>
    <hyperlink r:id="rId1929" ref="Z519"/>
    <hyperlink r:id="rId1930" ref="AA519"/>
    <hyperlink r:id="rId1931" ref="AB519"/>
    <hyperlink r:id="rId1932" ref="AD519"/>
    <hyperlink r:id="rId1933" ref="Y520"/>
    <hyperlink r:id="rId1934" ref="Z520"/>
    <hyperlink r:id="rId1935" ref="AB520"/>
    <hyperlink r:id="rId1936" ref="AD520"/>
    <hyperlink r:id="rId1937" ref="Y521"/>
    <hyperlink r:id="rId1938" ref="Z521"/>
    <hyperlink r:id="rId1939" ref="AA521"/>
    <hyperlink r:id="rId1940" ref="AB521"/>
    <hyperlink r:id="rId1941" ref="AD521"/>
    <hyperlink r:id="rId1942" ref="Y522"/>
    <hyperlink r:id="rId1943" ref="Z522"/>
    <hyperlink r:id="rId1944" ref="AA522"/>
    <hyperlink r:id="rId1945" ref="AB522"/>
    <hyperlink r:id="rId1946" ref="AD522"/>
    <hyperlink r:id="rId1947" ref="Z523"/>
    <hyperlink r:id="rId1948" ref="AB523"/>
    <hyperlink r:id="rId1949" ref="AC523"/>
    <hyperlink r:id="rId1950" ref="AD523"/>
    <hyperlink r:id="rId1951" ref="Z525"/>
    <hyperlink r:id="rId1952" ref="AB525"/>
    <hyperlink r:id="rId1953" ref="AD525"/>
    <hyperlink r:id="rId1954" ref="Y526"/>
    <hyperlink r:id="rId1955" ref="Z526"/>
    <hyperlink r:id="rId1956" ref="AB526"/>
    <hyperlink r:id="rId1957" ref="AD526"/>
    <hyperlink r:id="rId1958" ref="Z527"/>
    <hyperlink r:id="rId1959" ref="AB527"/>
    <hyperlink r:id="rId1960" ref="AD527"/>
    <hyperlink r:id="rId1961" ref="Z528"/>
    <hyperlink r:id="rId1962" ref="AB528"/>
    <hyperlink r:id="rId1963" ref="AD528"/>
    <hyperlink r:id="rId1964" ref="Z529"/>
    <hyperlink r:id="rId1965" ref="AB529"/>
    <hyperlink r:id="rId1966" ref="AD529"/>
    <hyperlink r:id="rId1967" ref="Y531"/>
    <hyperlink r:id="rId1968" ref="Z531"/>
    <hyperlink r:id="rId1969" ref="AB531"/>
    <hyperlink r:id="rId1970" ref="AC531"/>
    <hyperlink r:id="rId1971" ref="AD531"/>
    <hyperlink r:id="rId1972" ref="Z532"/>
    <hyperlink r:id="rId1973" ref="AA532"/>
    <hyperlink r:id="rId1974" ref="AB532"/>
    <hyperlink r:id="rId1975" ref="AC532"/>
    <hyperlink r:id="rId1976" ref="AD532"/>
    <hyperlink r:id="rId1977" ref="Y533"/>
    <hyperlink r:id="rId1978" ref="Z533"/>
    <hyperlink r:id="rId1979" ref="AB533"/>
    <hyperlink r:id="rId1980" ref="AC533"/>
    <hyperlink r:id="rId1981" ref="AD533"/>
    <hyperlink r:id="rId1982" ref="Y535"/>
    <hyperlink r:id="rId1983" ref="Z535"/>
    <hyperlink r:id="rId1984" ref="AB535"/>
    <hyperlink r:id="rId1985" ref="AC535"/>
    <hyperlink r:id="rId1986" ref="AD535"/>
    <hyperlink r:id="rId1987" ref="Y536"/>
    <hyperlink r:id="rId1988" ref="Z536"/>
    <hyperlink r:id="rId1989" ref="AB536"/>
    <hyperlink r:id="rId1990" ref="AD536"/>
    <hyperlink r:id="rId1991" ref="Y537"/>
    <hyperlink r:id="rId1992" ref="AA537"/>
    <hyperlink r:id="rId1993" ref="AC537"/>
    <hyperlink r:id="rId1994" ref="Y538"/>
    <hyperlink r:id="rId1995" ref="AA538"/>
    <hyperlink r:id="rId1996" ref="AC538"/>
    <hyperlink r:id="rId1997" ref="Z539"/>
    <hyperlink r:id="rId1998" ref="AC539"/>
    <hyperlink r:id="rId1999" ref="Z540"/>
    <hyperlink r:id="rId2000" ref="AB540"/>
    <hyperlink r:id="rId2001" ref="AC540"/>
    <hyperlink r:id="rId2002" ref="AD540"/>
    <hyperlink r:id="rId2003" ref="Z541"/>
    <hyperlink r:id="rId2004" ref="AB541"/>
    <hyperlink r:id="rId2005" ref="AD541"/>
    <hyperlink r:id="rId2006" ref="Y542"/>
    <hyperlink r:id="rId2007" ref="Z542"/>
    <hyperlink r:id="rId2008" ref="AA542"/>
    <hyperlink r:id="rId2009" ref="AB542"/>
    <hyperlink r:id="rId2010" ref="AC542"/>
    <hyperlink r:id="rId2011" ref="AD542"/>
    <hyperlink r:id="rId2012" ref="Z543"/>
    <hyperlink r:id="rId2013" ref="AB543"/>
    <hyperlink r:id="rId2014" ref="AC543"/>
    <hyperlink r:id="rId2015" ref="AD543"/>
    <hyperlink r:id="rId2016" ref="Y544"/>
    <hyperlink r:id="rId2017" ref="Z544"/>
    <hyperlink r:id="rId2018" ref="AA544"/>
    <hyperlink r:id="rId2019" ref="AB544"/>
    <hyperlink r:id="rId2020" ref="AC544"/>
    <hyperlink r:id="rId2021" ref="AD544"/>
    <hyperlink r:id="rId2022" ref="Z545"/>
    <hyperlink r:id="rId2023" ref="AB545"/>
    <hyperlink r:id="rId2024" ref="AD545"/>
    <hyperlink r:id="rId2025" ref="Z546"/>
    <hyperlink r:id="rId2026" ref="AA546"/>
    <hyperlink r:id="rId2027" ref="AB546"/>
    <hyperlink r:id="rId2028" ref="AD546"/>
    <hyperlink r:id="rId2029" ref="Z547"/>
    <hyperlink r:id="rId2030" ref="AA547"/>
    <hyperlink r:id="rId2031" ref="AB547"/>
    <hyperlink r:id="rId2032" ref="AD547"/>
    <hyperlink r:id="rId2033" ref="Y548"/>
    <hyperlink r:id="rId2034" ref="Z548"/>
    <hyperlink r:id="rId2035" ref="AA548"/>
    <hyperlink r:id="rId2036" ref="AB548"/>
    <hyperlink r:id="rId2037" ref="AC548"/>
    <hyperlink r:id="rId2038" ref="AD548"/>
    <hyperlink r:id="rId2039" ref="Z549"/>
    <hyperlink r:id="rId2040" ref="AB549"/>
    <hyperlink r:id="rId2041" ref="AD549"/>
    <hyperlink r:id="rId2042" ref="Z550"/>
    <hyperlink r:id="rId2043" ref="AB550"/>
    <hyperlink r:id="rId2044" ref="AC550"/>
    <hyperlink r:id="rId2045" ref="AD550"/>
    <hyperlink r:id="rId2046" ref="Z551"/>
    <hyperlink r:id="rId2047" ref="AB551"/>
    <hyperlink r:id="rId2048" ref="AC551"/>
    <hyperlink r:id="rId2049" ref="AD551"/>
    <hyperlink r:id="rId2050" ref="Z552"/>
    <hyperlink r:id="rId2051" ref="AD552"/>
    <hyperlink r:id="rId2052" ref="Z553"/>
    <hyperlink r:id="rId2053" ref="Z554"/>
    <hyperlink r:id="rId2054" ref="AC554"/>
    <hyperlink r:id="rId2055" ref="Z555"/>
    <hyperlink r:id="rId2056" ref="AB555"/>
    <hyperlink r:id="rId2057" ref="AD555"/>
    <hyperlink r:id="rId2058" ref="Y556"/>
    <hyperlink r:id="rId2059" ref="Z556"/>
    <hyperlink r:id="rId2060" ref="AA556"/>
    <hyperlink r:id="rId2061" ref="AB556"/>
    <hyperlink r:id="rId2062" ref="AD556"/>
    <hyperlink r:id="rId2063" ref="Z557"/>
    <hyperlink r:id="rId2064" ref="AA557"/>
    <hyperlink r:id="rId2065" ref="AB557"/>
    <hyperlink r:id="rId2066" ref="AD557"/>
    <hyperlink r:id="rId2067" ref="Z558"/>
    <hyperlink r:id="rId2068" ref="AA558"/>
    <hyperlink r:id="rId2069" ref="AB558"/>
    <hyperlink r:id="rId2070" ref="AC558"/>
    <hyperlink r:id="rId2071" ref="AD558"/>
    <hyperlink r:id="rId2072" ref="Y559"/>
    <hyperlink r:id="rId2073" ref="Z559"/>
    <hyperlink r:id="rId2074" ref="AA559"/>
    <hyperlink r:id="rId2075" ref="AB559"/>
    <hyperlink r:id="rId2076" ref="AC559"/>
    <hyperlink r:id="rId2077" ref="Z560"/>
    <hyperlink r:id="rId2078" ref="AB560"/>
    <hyperlink r:id="rId2079" ref="AD560"/>
    <hyperlink r:id="rId2080" ref="Z561"/>
    <hyperlink r:id="rId2081" ref="AB561"/>
    <hyperlink r:id="rId2082" ref="AD561"/>
    <hyperlink r:id="rId2083" ref="Y562"/>
    <hyperlink r:id="rId2084" ref="Z562"/>
    <hyperlink r:id="rId2085" ref="AA562"/>
    <hyperlink r:id="rId2086" ref="AB562"/>
    <hyperlink r:id="rId2087" ref="AC562"/>
    <hyperlink r:id="rId2088" ref="Z563"/>
    <hyperlink r:id="rId2089" ref="AA563"/>
    <hyperlink r:id="rId2090" ref="AB563"/>
    <hyperlink r:id="rId2091" ref="AC563"/>
    <hyperlink r:id="rId2092" ref="Y564"/>
    <hyperlink r:id="rId2093" ref="Z564"/>
    <hyperlink r:id="rId2094" ref="AB564"/>
    <hyperlink r:id="rId2095" ref="AC564"/>
    <hyperlink r:id="rId2096" ref="AD564"/>
    <hyperlink r:id="rId2097" ref="Z565"/>
    <hyperlink r:id="rId2098" ref="AB565"/>
    <hyperlink r:id="rId2099" ref="AD565"/>
    <hyperlink r:id="rId2100" ref="Y566"/>
    <hyperlink r:id="rId2101" ref="Z566"/>
    <hyperlink r:id="rId2102" ref="AB566"/>
    <hyperlink r:id="rId2103" ref="AC566"/>
    <hyperlink r:id="rId2104" ref="AD566"/>
    <hyperlink r:id="rId2105" ref="Z567"/>
    <hyperlink r:id="rId2106" ref="AB567"/>
    <hyperlink r:id="rId2107" ref="AC567"/>
    <hyperlink r:id="rId2108" ref="AD567"/>
    <hyperlink r:id="rId2109" ref="Z568"/>
    <hyperlink r:id="rId2110" ref="AA568"/>
    <hyperlink r:id="rId2111" ref="AB568"/>
    <hyperlink r:id="rId2112" ref="AC568"/>
    <hyperlink r:id="rId2113" ref="AD568"/>
    <hyperlink r:id="rId2114" ref="Y569"/>
    <hyperlink r:id="rId2115" ref="Z569"/>
    <hyperlink r:id="rId2116" ref="AB569"/>
    <hyperlink r:id="rId2117" ref="AD569"/>
    <hyperlink r:id="rId2118" ref="Y570"/>
    <hyperlink r:id="rId2119" ref="Z570"/>
    <hyperlink r:id="rId2120" ref="AB570"/>
    <hyperlink r:id="rId2121" ref="AD570"/>
    <hyperlink r:id="rId2122" ref="Z571"/>
    <hyperlink r:id="rId2123" ref="AB571"/>
    <hyperlink r:id="rId2124" ref="AD571"/>
    <hyperlink r:id="rId2125" ref="Z572"/>
    <hyperlink r:id="rId2126" ref="AB572"/>
    <hyperlink r:id="rId2127" ref="AD572"/>
    <hyperlink r:id="rId2128" ref="Y573"/>
    <hyperlink r:id="rId2129" ref="Z573"/>
    <hyperlink r:id="rId2130" ref="AB573"/>
    <hyperlink r:id="rId2131" ref="AD573"/>
    <hyperlink r:id="rId2132" ref="Z574"/>
    <hyperlink r:id="rId2133" ref="AB574"/>
    <hyperlink r:id="rId2134" ref="AD574"/>
    <hyperlink r:id="rId2135" ref="Z575"/>
    <hyperlink r:id="rId2136" ref="AB575"/>
    <hyperlink r:id="rId2137" ref="AC575"/>
    <hyperlink r:id="rId2138" ref="AD575"/>
    <hyperlink r:id="rId2139" ref="Z576"/>
    <hyperlink r:id="rId2140" ref="AA576"/>
    <hyperlink r:id="rId2141" ref="AB576"/>
    <hyperlink r:id="rId2142" ref="AD576"/>
    <hyperlink r:id="rId2143" ref="Y577"/>
    <hyperlink r:id="rId2144" ref="Z577"/>
    <hyperlink r:id="rId2145" ref="AA577"/>
    <hyperlink r:id="rId2146" ref="AB577"/>
    <hyperlink r:id="rId2147" ref="Y578"/>
    <hyperlink r:id="rId2148" ref="Z578"/>
    <hyperlink r:id="rId2149" ref="AA578"/>
    <hyperlink r:id="rId2150" ref="AB578"/>
    <hyperlink r:id="rId2151" ref="Y579"/>
    <hyperlink r:id="rId2152" ref="Z579"/>
    <hyperlink r:id="rId2153" ref="AB579"/>
    <hyperlink r:id="rId2154" ref="AC579"/>
    <hyperlink r:id="rId2155" ref="Y580"/>
    <hyperlink r:id="rId2156" ref="Z580"/>
    <hyperlink r:id="rId2157" ref="AA580"/>
    <hyperlink r:id="rId2158" ref="AB580"/>
    <hyperlink r:id="rId2159" ref="AC580"/>
    <hyperlink r:id="rId2160" ref="Y581"/>
    <hyperlink r:id="rId2161" ref="Z581"/>
    <hyperlink r:id="rId2162" ref="AB581"/>
    <hyperlink r:id="rId2163" ref="Y582"/>
    <hyperlink r:id="rId2164" ref="Z582"/>
    <hyperlink r:id="rId2165" ref="AA582"/>
    <hyperlink r:id="rId2166" ref="AB582"/>
    <hyperlink r:id="rId2167" ref="AD582"/>
    <hyperlink r:id="rId2168" ref="Y583"/>
    <hyperlink r:id="rId2169" ref="Z583"/>
    <hyperlink r:id="rId2170" ref="AA583"/>
    <hyperlink r:id="rId2171" ref="AB583"/>
    <hyperlink r:id="rId2172" ref="AC583"/>
    <hyperlink r:id="rId2173" ref="AD583"/>
    <hyperlink r:id="rId2174" ref="Y584"/>
    <hyperlink r:id="rId2175" ref="Z584"/>
    <hyperlink r:id="rId2176" ref="AA584"/>
    <hyperlink r:id="rId2177" ref="AB584"/>
    <hyperlink r:id="rId2178" ref="AC584"/>
    <hyperlink r:id="rId2179" ref="AD584"/>
    <hyperlink r:id="rId2180" ref="Y585"/>
    <hyperlink r:id="rId2181" ref="Z585"/>
    <hyperlink r:id="rId2182" ref="AA585"/>
    <hyperlink r:id="rId2183" ref="AB585"/>
    <hyperlink r:id="rId2184" ref="AC585"/>
    <hyperlink r:id="rId2185" ref="AD585"/>
    <hyperlink r:id="rId2186" ref="Z586"/>
    <hyperlink r:id="rId2187" ref="AB586"/>
    <hyperlink r:id="rId2188" ref="AD586"/>
    <hyperlink r:id="rId2189" ref="Y587"/>
    <hyperlink r:id="rId2190" ref="Z587"/>
    <hyperlink r:id="rId2191" ref="AA587"/>
    <hyperlink r:id="rId2192" ref="AB587"/>
    <hyperlink r:id="rId2193" ref="AC587"/>
    <hyperlink r:id="rId2194" ref="AD587"/>
    <hyperlink r:id="rId2195" ref="Z588"/>
    <hyperlink r:id="rId2196" ref="AB588"/>
    <hyperlink r:id="rId2197" ref="AC588"/>
    <hyperlink r:id="rId2198" ref="AD588"/>
    <hyperlink r:id="rId2199" ref="Y589"/>
    <hyperlink r:id="rId2200" ref="Z589"/>
    <hyperlink r:id="rId2201" ref="AB589"/>
    <hyperlink r:id="rId2202" ref="AC589"/>
    <hyperlink r:id="rId2203" ref="AD589"/>
    <hyperlink r:id="rId2204" ref="Y590"/>
    <hyperlink r:id="rId2205" ref="Z590"/>
    <hyperlink r:id="rId2206" ref="AB590"/>
    <hyperlink r:id="rId2207" ref="AC590"/>
    <hyperlink r:id="rId2208" ref="AD590"/>
    <hyperlink r:id="rId2209" ref="Z591"/>
    <hyperlink r:id="rId2210" ref="AB591"/>
    <hyperlink r:id="rId2211" ref="AD591"/>
    <hyperlink r:id="rId2212" ref="Y592"/>
    <hyperlink r:id="rId2213" ref="Z592"/>
    <hyperlink r:id="rId2214" ref="AB592"/>
    <hyperlink r:id="rId2215" ref="AC592"/>
    <hyperlink r:id="rId2216" ref="AD592"/>
    <hyperlink r:id="rId2217" ref="Z593"/>
    <hyperlink r:id="rId2218" ref="AB593"/>
    <hyperlink r:id="rId2219" ref="AC593"/>
    <hyperlink r:id="rId2220" ref="AD593"/>
    <hyperlink r:id="rId2221" ref="Y594"/>
    <hyperlink r:id="rId2222" ref="Z594"/>
    <hyperlink r:id="rId2223" ref="AB594"/>
    <hyperlink r:id="rId2224" ref="AD594"/>
    <hyperlink r:id="rId2225" ref="Z595"/>
    <hyperlink r:id="rId2226" ref="AA595"/>
    <hyperlink r:id="rId2227" ref="AB595"/>
    <hyperlink r:id="rId2228" ref="AD595"/>
    <hyperlink r:id="rId2229" ref="Z596"/>
    <hyperlink r:id="rId2230" ref="AA596"/>
    <hyperlink r:id="rId2231" ref="AB596"/>
    <hyperlink r:id="rId2232" ref="AD596"/>
    <hyperlink r:id="rId2233" ref="Z597"/>
    <hyperlink r:id="rId2234" ref="AB597"/>
    <hyperlink r:id="rId2235" ref="AD597"/>
    <hyperlink r:id="rId2236" ref="Z598"/>
    <hyperlink r:id="rId2237" ref="AA598"/>
    <hyperlink r:id="rId2238" ref="AB598"/>
    <hyperlink r:id="rId2239" ref="AD598"/>
    <hyperlink r:id="rId2240" ref="Y599"/>
    <hyperlink r:id="rId2241" ref="Z599"/>
    <hyperlink r:id="rId2242" ref="AB599"/>
    <hyperlink r:id="rId2243" ref="AD599"/>
    <hyperlink r:id="rId2244" ref="Z600"/>
    <hyperlink r:id="rId2245" ref="AB600"/>
    <hyperlink r:id="rId2246" ref="AD600"/>
    <hyperlink r:id="rId2247" ref="Y601"/>
    <hyperlink r:id="rId2248" ref="Z601"/>
    <hyperlink r:id="rId2249" ref="AB601"/>
    <hyperlink r:id="rId2250" ref="AD601"/>
    <hyperlink r:id="rId2251" ref="Y602"/>
    <hyperlink r:id="rId2252" ref="Z602"/>
    <hyperlink r:id="rId2253" ref="AB602"/>
    <hyperlink r:id="rId2254" ref="AD602"/>
    <hyperlink r:id="rId2255" ref="Z603"/>
    <hyperlink r:id="rId2256" ref="AA603"/>
    <hyperlink r:id="rId2257" ref="AB603"/>
    <hyperlink r:id="rId2258" ref="AD603"/>
    <hyperlink r:id="rId2259" ref="Z604"/>
    <hyperlink r:id="rId2260" ref="AB604"/>
    <hyperlink r:id="rId2261" ref="AD604"/>
    <hyperlink r:id="rId2262" ref="Y605"/>
    <hyperlink r:id="rId2263" ref="Z605"/>
    <hyperlink r:id="rId2264" ref="AA605"/>
    <hyperlink r:id="rId2265" ref="AB605"/>
    <hyperlink r:id="rId2266" ref="AD605"/>
    <hyperlink r:id="rId2267" ref="Y606"/>
    <hyperlink r:id="rId2268" ref="Z606"/>
    <hyperlink r:id="rId2269" ref="AB606"/>
    <hyperlink r:id="rId2270" ref="AD606"/>
    <hyperlink r:id="rId2271" ref="Z607"/>
    <hyperlink r:id="rId2272" ref="AB607"/>
    <hyperlink r:id="rId2273" ref="AC607"/>
    <hyperlink r:id="rId2274" ref="AD607"/>
    <hyperlink r:id="rId2275" ref="Z608"/>
    <hyperlink r:id="rId2276" ref="AB608"/>
    <hyperlink r:id="rId2277" ref="AD608"/>
    <hyperlink r:id="rId2278" ref="Y609"/>
    <hyperlink r:id="rId2279" ref="Z609"/>
    <hyperlink r:id="rId2280" ref="AA609"/>
    <hyperlink r:id="rId2281" ref="AB609"/>
    <hyperlink r:id="rId2282" ref="AD609"/>
    <hyperlink r:id="rId2283" ref="Z610"/>
    <hyperlink r:id="rId2284" ref="AB610"/>
    <hyperlink r:id="rId2285" ref="AD610"/>
    <hyperlink r:id="rId2286" ref="Z611"/>
    <hyperlink r:id="rId2287" ref="AB611"/>
    <hyperlink r:id="rId2288" ref="AC611"/>
    <hyperlink r:id="rId2289" ref="AD611"/>
    <hyperlink r:id="rId2290" ref="Z612"/>
    <hyperlink r:id="rId2291" ref="AB612"/>
    <hyperlink r:id="rId2292" ref="AD612"/>
    <hyperlink r:id="rId2293" ref="Z613"/>
    <hyperlink r:id="rId2294" ref="AD613"/>
    <hyperlink r:id="rId2295" ref="Y614"/>
    <hyperlink r:id="rId2296" ref="Z614"/>
    <hyperlink r:id="rId2297" ref="AC614"/>
    <hyperlink r:id="rId2298" ref="AD614"/>
    <hyperlink r:id="rId2299" ref="Y615"/>
    <hyperlink r:id="rId2300" ref="Z615"/>
    <hyperlink r:id="rId2301" ref="AA615"/>
    <hyperlink r:id="rId2302" ref="AC615"/>
    <hyperlink r:id="rId2303" ref="AD615"/>
    <hyperlink r:id="rId2304" ref="Y616"/>
    <hyperlink r:id="rId2305" ref="Z616"/>
    <hyperlink r:id="rId2306" ref="AD616"/>
    <hyperlink r:id="rId2307" ref="Z617"/>
    <hyperlink r:id="rId2308" ref="AD617"/>
    <hyperlink r:id="rId2309" ref="Z618"/>
    <hyperlink r:id="rId2310" ref="AD618"/>
    <hyperlink r:id="rId2311" ref="Z619"/>
    <hyperlink r:id="rId2312" ref="AD619"/>
    <hyperlink r:id="rId2313" ref="Z620"/>
    <hyperlink r:id="rId2314" ref="AC620"/>
    <hyperlink r:id="rId2315" ref="AD620"/>
    <hyperlink r:id="rId2316" ref="Y621"/>
    <hyperlink r:id="rId2317" ref="Z621"/>
    <hyperlink r:id="rId2318" ref="AD621"/>
    <hyperlink r:id="rId2319" ref="Y622"/>
    <hyperlink r:id="rId2320" ref="Z622"/>
    <hyperlink r:id="rId2321" ref="AB622"/>
    <hyperlink r:id="rId2322" ref="Z623"/>
    <hyperlink r:id="rId2323" ref="AB623"/>
    <hyperlink r:id="rId2324" ref="AC623"/>
    <hyperlink r:id="rId2325" ref="AD623"/>
    <hyperlink r:id="rId2326" ref="Z624"/>
    <hyperlink r:id="rId2327" ref="AB624"/>
    <hyperlink r:id="rId2328" ref="AD624"/>
    <hyperlink r:id="rId2329" ref="Y625"/>
    <hyperlink r:id="rId2330" ref="Z625"/>
    <hyperlink r:id="rId2331" ref="AB625"/>
    <hyperlink r:id="rId2332" ref="AD625"/>
    <hyperlink r:id="rId2333" ref="Z626"/>
    <hyperlink r:id="rId2334" ref="AB626"/>
    <hyperlink r:id="rId2335" ref="AD626"/>
    <hyperlink r:id="rId2336" ref="Y627"/>
    <hyperlink r:id="rId2337" ref="Z627"/>
    <hyperlink r:id="rId2338" ref="AA627"/>
    <hyperlink r:id="rId2339" ref="AD627"/>
    <hyperlink r:id="rId2340" ref="Z628"/>
    <hyperlink r:id="rId2341" ref="AB628"/>
    <hyperlink r:id="rId2342" ref="AD628"/>
    <hyperlink r:id="rId2343" ref="Z629"/>
    <hyperlink r:id="rId2344" ref="AB629"/>
    <hyperlink r:id="rId2345" ref="AD629"/>
    <hyperlink r:id="rId2346" ref="Y630"/>
    <hyperlink r:id="rId2347" ref="Z630"/>
    <hyperlink r:id="rId2348" ref="AD630"/>
    <hyperlink r:id="rId2349" ref="Z631"/>
    <hyperlink r:id="rId2350" ref="AB631"/>
    <hyperlink r:id="rId2351" ref="AD631"/>
    <hyperlink r:id="rId2352" ref="Y632"/>
    <hyperlink r:id="rId2353" ref="Z632"/>
    <hyperlink r:id="rId2354" ref="AB632"/>
    <hyperlink r:id="rId2355" ref="AC632"/>
    <hyperlink r:id="rId2356" ref="AD632"/>
    <hyperlink r:id="rId2357" ref="Z633"/>
    <hyperlink r:id="rId2358" ref="AB633"/>
    <hyperlink r:id="rId2359" ref="AD633"/>
    <hyperlink r:id="rId2360" ref="Z634"/>
    <hyperlink r:id="rId2361" ref="AB634"/>
    <hyperlink r:id="rId2362" ref="AC634"/>
    <hyperlink r:id="rId2363" ref="AD634"/>
    <hyperlink r:id="rId2364" ref="Z635"/>
    <hyperlink r:id="rId2365" ref="AB635"/>
    <hyperlink r:id="rId2366" ref="AD635"/>
    <hyperlink r:id="rId2367" ref="Z636"/>
    <hyperlink r:id="rId2368" ref="AB636"/>
    <hyperlink r:id="rId2369" ref="AD636"/>
    <hyperlink r:id="rId2370" ref="Y637"/>
    <hyperlink r:id="rId2371" ref="Z637"/>
    <hyperlink r:id="rId2372" ref="AB637"/>
    <hyperlink r:id="rId2373" ref="AC637"/>
    <hyperlink r:id="rId2374" ref="AD637"/>
    <hyperlink r:id="rId2375" ref="Z638"/>
    <hyperlink r:id="rId2376" ref="AB638"/>
    <hyperlink r:id="rId2377" ref="AD638"/>
    <hyperlink r:id="rId2378" ref="Z639"/>
    <hyperlink r:id="rId2379" ref="AB639"/>
    <hyperlink r:id="rId2380" ref="AC639"/>
    <hyperlink r:id="rId2381" ref="AD639"/>
    <hyperlink r:id="rId2382" ref="Y640"/>
    <hyperlink r:id="rId2383" ref="Z640"/>
    <hyperlink r:id="rId2384" ref="AB640"/>
    <hyperlink r:id="rId2385" ref="AD640"/>
    <hyperlink r:id="rId2386" ref="Y641"/>
    <hyperlink r:id="rId2387" ref="Z641"/>
    <hyperlink r:id="rId2388" ref="AB641"/>
    <hyperlink r:id="rId2389" ref="AD641"/>
    <hyperlink r:id="rId2390" ref="Z642"/>
    <hyperlink r:id="rId2391" ref="AB642"/>
    <hyperlink r:id="rId2392" ref="AD642"/>
    <hyperlink r:id="rId2393" ref="Y643"/>
    <hyperlink r:id="rId2394" ref="Z643"/>
    <hyperlink r:id="rId2395" ref="AB643"/>
    <hyperlink r:id="rId2396" ref="AC643"/>
    <hyperlink r:id="rId2397" ref="AD643"/>
    <hyperlink r:id="rId2398" ref="Y644"/>
    <hyperlink r:id="rId2399" ref="Z644"/>
    <hyperlink r:id="rId2400" ref="AB644"/>
    <hyperlink r:id="rId2401" ref="AD644"/>
    <hyperlink r:id="rId2402" ref="Z645"/>
    <hyperlink r:id="rId2403" ref="AB645"/>
    <hyperlink r:id="rId2404" ref="AC645"/>
    <hyperlink r:id="rId2405" ref="AD645"/>
    <hyperlink r:id="rId2406" ref="Z646"/>
    <hyperlink r:id="rId2407" ref="AB646"/>
    <hyperlink r:id="rId2408" ref="AD646"/>
    <hyperlink r:id="rId2409" ref="Y647"/>
    <hyperlink r:id="rId2410" ref="Z647"/>
    <hyperlink r:id="rId2411" ref="AA647"/>
    <hyperlink r:id="rId2412" ref="AB647"/>
    <hyperlink r:id="rId2413" ref="AD647"/>
    <hyperlink r:id="rId2414" ref="Z648"/>
    <hyperlink r:id="rId2415" ref="AB648"/>
    <hyperlink r:id="rId2416" ref="AD648"/>
    <hyperlink r:id="rId2417" ref="Z649"/>
    <hyperlink r:id="rId2418" ref="AB649"/>
    <hyperlink r:id="rId2419" ref="AD649"/>
    <hyperlink r:id="rId2420" ref="Y650"/>
    <hyperlink r:id="rId2421" ref="Z650"/>
    <hyperlink r:id="rId2422" ref="AA650"/>
    <hyperlink r:id="rId2423" ref="AB650"/>
    <hyperlink r:id="rId2424" ref="AD650"/>
    <hyperlink r:id="rId2425" ref="Y651"/>
    <hyperlink r:id="rId2426" ref="Z651"/>
    <hyperlink r:id="rId2427" ref="AA651"/>
    <hyperlink r:id="rId2428" ref="AB651"/>
    <hyperlink r:id="rId2429" ref="AC651"/>
    <hyperlink r:id="rId2430" ref="AD651"/>
    <hyperlink r:id="rId2431" ref="Y652"/>
    <hyperlink r:id="rId2432" ref="Z652"/>
    <hyperlink r:id="rId2433" ref="AB652"/>
    <hyperlink r:id="rId2434" ref="AC652"/>
    <hyperlink r:id="rId2435" ref="AD652"/>
    <hyperlink r:id="rId2436" ref="Z653"/>
    <hyperlink r:id="rId2437" ref="AB653"/>
    <hyperlink r:id="rId2438" ref="AD653"/>
    <hyperlink r:id="rId2439" ref="Z654"/>
    <hyperlink r:id="rId2440" ref="AB654"/>
    <hyperlink r:id="rId2441" ref="AD654"/>
    <hyperlink r:id="rId2442" ref="Y655"/>
    <hyperlink r:id="rId2443" ref="Z655"/>
    <hyperlink r:id="rId2444" ref="AB655"/>
    <hyperlink r:id="rId2445" ref="AD655"/>
    <hyperlink r:id="rId2446" ref="Z656"/>
    <hyperlink r:id="rId2447" ref="AB656"/>
    <hyperlink r:id="rId2448" ref="AD656"/>
    <hyperlink r:id="rId2449" ref="Z657"/>
    <hyperlink r:id="rId2450" ref="AA657"/>
    <hyperlink r:id="rId2451" ref="AB657"/>
    <hyperlink r:id="rId2452" ref="AC657"/>
    <hyperlink r:id="rId2453" ref="AD657"/>
    <hyperlink r:id="rId2454" ref="Z658"/>
    <hyperlink r:id="rId2455" ref="AA658"/>
    <hyperlink r:id="rId2456" ref="AB658"/>
    <hyperlink r:id="rId2457" ref="AD658"/>
    <hyperlink r:id="rId2458" ref="Z659"/>
    <hyperlink r:id="rId2459" ref="AB659"/>
    <hyperlink r:id="rId2460" ref="AD659"/>
    <hyperlink r:id="rId2461" ref="Y660"/>
    <hyperlink r:id="rId2462" ref="Z660"/>
    <hyperlink r:id="rId2463" ref="AB660"/>
    <hyperlink r:id="rId2464" ref="AC660"/>
    <hyperlink r:id="rId2465" ref="AD660"/>
    <hyperlink r:id="rId2466" ref="Y661"/>
    <hyperlink r:id="rId2467" ref="Z661"/>
    <hyperlink r:id="rId2468" ref="AB661"/>
    <hyperlink r:id="rId2469" ref="AC661"/>
    <hyperlink r:id="rId2470" ref="AD661"/>
    <hyperlink r:id="rId2471" ref="Y662"/>
    <hyperlink r:id="rId2472" ref="Z662"/>
    <hyperlink r:id="rId2473" ref="AB662"/>
    <hyperlink r:id="rId2474" ref="AC662"/>
    <hyperlink r:id="rId2475" ref="AD662"/>
    <hyperlink r:id="rId2476" ref="Z663"/>
    <hyperlink r:id="rId2477" ref="AB663"/>
    <hyperlink r:id="rId2478" ref="AD663"/>
    <hyperlink r:id="rId2479" ref="Z664"/>
    <hyperlink r:id="rId2480" ref="AB664"/>
    <hyperlink r:id="rId2481" ref="AC664"/>
    <hyperlink r:id="rId2482" ref="AD664"/>
    <hyperlink r:id="rId2483" ref="Z665"/>
    <hyperlink r:id="rId2484" ref="AA665"/>
    <hyperlink r:id="rId2485" ref="AB665"/>
    <hyperlink r:id="rId2486" ref="AD665"/>
    <hyperlink r:id="rId2487" ref="Y666"/>
    <hyperlink r:id="rId2488" ref="Z666"/>
    <hyperlink r:id="rId2489" ref="AA666"/>
    <hyperlink r:id="rId2490" ref="AB666"/>
    <hyperlink r:id="rId2491" ref="AC666"/>
    <hyperlink r:id="rId2492" ref="AD666"/>
    <hyperlink r:id="rId2493" ref="Z667"/>
    <hyperlink r:id="rId2494" ref="AB667"/>
    <hyperlink r:id="rId2495" ref="AD667"/>
    <hyperlink r:id="rId2496" ref="Y668"/>
    <hyperlink r:id="rId2497" ref="AA668"/>
    <hyperlink r:id="rId2498" ref="AB668"/>
    <hyperlink r:id="rId2499" ref="AC668"/>
    <hyperlink r:id="rId2500" ref="AB669"/>
    <hyperlink r:id="rId2501" ref="Y670"/>
    <hyperlink r:id="rId2502" ref="Z670"/>
    <hyperlink r:id="rId2503" ref="AB670"/>
    <hyperlink r:id="rId2504" ref="AC670"/>
    <hyperlink r:id="rId2505" ref="AD670"/>
    <hyperlink r:id="rId2506" ref="Z671"/>
    <hyperlink r:id="rId2507" ref="AA671"/>
    <hyperlink r:id="rId2508" ref="AB671"/>
    <hyperlink r:id="rId2509" ref="AD671"/>
    <hyperlink r:id="rId2510" ref="Y672"/>
    <hyperlink r:id="rId2511" ref="Z672"/>
    <hyperlink r:id="rId2512" ref="AB672"/>
    <hyperlink r:id="rId2513" ref="AD672"/>
    <hyperlink r:id="rId2514" ref="Y673"/>
    <hyperlink r:id="rId2515" ref="Z673"/>
    <hyperlink r:id="rId2516" ref="AB673"/>
    <hyperlink r:id="rId2517" ref="AC673"/>
    <hyperlink r:id="rId2518" ref="AD673"/>
    <hyperlink r:id="rId2519" ref="Z674"/>
    <hyperlink r:id="rId2520" ref="AB674"/>
    <hyperlink r:id="rId2521" ref="AC674"/>
    <hyperlink r:id="rId2522" ref="AD674"/>
    <hyperlink r:id="rId2523" ref="Y675"/>
    <hyperlink r:id="rId2524" ref="Z675"/>
    <hyperlink r:id="rId2525" ref="AA675"/>
    <hyperlink r:id="rId2526" ref="AB675"/>
    <hyperlink r:id="rId2527" ref="AD675"/>
    <hyperlink r:id="rId2528" ref="Z676"/>
    <hyperlink r:id="rId2529" ref="AB676"/>
    <hyperlink r:id="rId2530" ref="AC676"/>
    <hyperlink r:id="rId2531" ref="AD676"/>
    <hyperlink r:id="rId2532" ref="Z677"/>
    <hyperlink r:id="rId2533" ref="AB677"/>
    <hyperlink r:id="rId2534" ref="AD677"/>
    <hyperlink r:id="rId2535" ref="Y678"/>
    <hyperlink r:id="rId2536" ref="Z678"/>
    <hyperlink r:id="rId2537" ref="AA678"/>
    <hyperlink r:id="rId2538" ref="AB678"/>
    <hyperlink r:id="rId2539" ref="AC678"/>
    <hyperlink r:id="rId2540" ref="AD678"/>
    <hyperlink r:id="rId2541" ref="Y679"/>
    <hyperlink r:id="rId2542" ref="Z679"/>
    <hyperlink r:id="rId2543" ref="AA679"/>
    <hyperlink r:id="rId2544" ref="AB679"/>
    <hyperlink r:id="rId2545" ref="AD679"/>
    <hyperlink r:id="rId2546" ref="Z680"/>
    <hyperlink r:id="rId2547" ref="AB680"/>
    <hyperlink r:id="rId2548" ref="AD680"/>
    <hyperlink r:id="rId2549" ref="Z681"/>
    <hyperlink r:id="rId2550" ref="AB681"/>
    <hyperlink r:id="rId2551" ref="AD681"/>
    <hyperlink r:id="rId2552" ref="Z682"/>
    <hyperlink r:id="rId2553" ref="AB682"/>
    <hyperlink r:id="rId2554" ref="AC682"/>
    <hyperlink r:id="rId2555" ref="AD682"/>
    <hyperlink r:id="rId2556" ref="Z683"/>
    <hyperlink r:id="rId2557" ref="AB683"/>
    <hyperlink r:id="rId2558" ref="AC683"/>
    <hyperlink r:id="rId2559" ref="AD683"/>
    <hyperlink r:id="rId2560" ref="Y684"/>
    <hyperlink r:id="rId2561" ref="Z684"/>
    <hyperlink r:id="rId2562" ref="AA684"/>
    <hyperlink r:id="rId2563" ref="AB684"/>
    <hyperlink r:id="rId2564" ref="Z685"/>
    <hyperlink r:id="rId2565" ref="AB685"/>
    <hyperlink r:id="rId2566" ref="AD685"/>
    <hyperlink r:id="rId2567" ref="Y686"/>
    <hyperlink r:id="rId2568" ref="Z686"/>
    <hyperlink r:id="rId2569" ref="AB686"/>
    <hyperlink r:id="rId2570" ref="Z687"/>
    <hyperlink r:id="rId2571" ref="AB687"/>
    <hyperlink r:id="rId2572" ref="AC687"/>
    <hyperlink r:id="rId2573" ref="AD687"/>
    <hyperlink r:id="rId2574" ref="Z688"/>
    <hyperlink r:id="rId2575" ref="AB688"/>
    <hyperlink r:id="rId2576" ref="Y689"/>
    <hyperlink r:id="rId2577" ref="Z689"/>
    <hyperlink r:id="rId2578" ref="AA689"/>
    <hyperlink r:id="rId2579" ref="AB689"/>
    <hyperlink r:id="rId2580" ref="AC689"/>
    <hyperlink r:id="rId2581" ref="AD689"/>
    <hyperlink r:id="rId2582" ref="Z690"/>
    <hyperlink r:id="rId2583" ref="AB690"/>
    <hyperlink r:id="rId2584" ref="AC690"/>
    <hyperlink r:id="rId2585" ref="AD690"/>
    <hyperlink r:id="rId2586" ref="Z691"/>
    <hyperlink r:id="rId2587" ref="AB691"/>
    <hyperlink r:id="rId2588" ref="AC691"/>
    <hyperlink r:id="rId2589" ref="AD691"/>
    <hyperlink r:id="rId2590" ref="Z692"/>
    <hyperlink r:id="rId2591" ref="AB692"/>
    <hyperlink r:id="rId2592" ref="AD692"/>
    <hyperlink r:id="rId2593" ref="Y693"/>
    <hyperlink r:id="rId2594" ref="AB693"/>
    <hyperlink r:id="rId2595" ref="Y694"/>
    <hyperlink r:id="rId2596" ref="AB694"/>
    <hyperlink r:id="rId2597" ref="Y695"/>
    <hyperlink r:id="rId2598" ref="Z695"/>
    <hyperlink r:id="rId2599" ref="AB695"/>
    <hyperlink r:id="rId2600" ref="AC695"/>
    <hyperlink r:id="rId2601" ref="AD695"/>
    <hyperlink r:id="rId2602" ref="Y696"/>
    <hyperlink r:id="rId2603" ref="Z696"/>
    <hyperlink r:id="rId2604" ref="AB696"/>
    <hyperlink r:id="rId2605" ref="AD696"/>
    <hyperlink r:id="rId2606" ref="Z697"/>
    <hyperlink r:id="rId2607" ref="AB697"/>
    <hyperlink r:id="rId2608" ref="AD697"/>
    <hyperlink r:id="rId2609" ref="Y698"/>
    <hyperlink r:id="rId2610" ref="Z698"/>
    <hyperlink r:id="rId2611" ref="AB698"/>
    <hyperlink r:id="rId2612" ref="AC698"/>
    <hyperlink r:id="rId2613" ref="AD698"/>
    <hyperlink r:id="rId2614" ref="Z699"/>
    <hyperlink r:id="rId2615" ref="AD699"/>
    <hyperlink r:id="rId2616" ref="Z700"/>
    <hyperlink r:id="rId2617" ref="AD700"/>
    <hyperlink r:id="rId2618" ref="AA701"/>
    <hyperlink r:id="rId2619" ref="AD701"/>
    <hyperlink r:id="rId2620" ref="AD702"/>
    <hyperlink r:id="rId2621" ref="Y703"/>
    <hyperlink r:id="rId2622" ref="AA703"/>
    <hyperlink r:id="rId2623" ref="AD703"/>
    <hyperlink r:id="rId2624" ref="AA704"/>
    <hyperlink r:id="rId2625" ref="AD704"/>
    <hyperlink r:id="rId2626" ref="Z705"/>
    <hyperlink r:id="rId2627" ref="AA705"/>
    <hyperlink r:id="rId2628" ref="AB705"/>
    <hyperlink r:id="rId2629" ref="AC705"/>
    <hyperlink r:id="rId2630" ref="AD705"/>
    <hyperlink r:id="rId2631" ref="Z706"/>
    <hyperlink r:id="rId2632" ref="AB706"/>
    <hyperlink r:id="rId2633" ref="AD706"/>
    <hyperlink r:id="rId2634" ref="Y707"/>
    <hyperlink r:id="rId2635" ref="Z707"/>
    <hyperlink r:id="rId2636" ref="AB707"/>
    <hyperlink r:id="rId2637" ref="AD707"/>
    <hyperlink r:id="rId2638" ref="Z708"/>
    <hyperlink r:id="rId2639" ref="AA708"/>
    <hyperlink r:id="rId2640" ref="AB708"/>
    <hyperlink r:id="rId2641" ref="AC708"/>
    <hyperlink r:id="rId2642" ref="AD708"/>
    <hyperlink r:id="rId2643" ref="Y709"/>
    <hyperlink r:id="rId2644" ref="Z709"/>
    <hyperlink r:id="rId2645" ref="AB709"/>
    <hyperlink r:id="rId2646" ref="AD709"/>
    <hyperlink r:id="rId2647" ref="Y710"/>
    <hyperlink r:id="rId2648" ref="Z710"/>
    <hyperlink r:id="rId2649" ref="AC710"/>
    <hyperlink r:id="rId2650" ref="AD710"/>
    <hyperlink r:id="rId2651" ref="Y711"/>
    <hyperlink r:id="rId2652" ref="Z711"/>
    <hyperlink r:id="rId2653" ref="AA711"/>
    <hyperlink r:id="rId2654" ref="Z712"/>
    <hyperlink r:id="rId2655" ref="AC712"/>
    <hyperlink r:id="rId2656" ref="AD712"/>
    <hyperlink r:id="rId2657" ref="Z713"/>
    <hyperlink r:id="rId2658" ref="AB713"/>
    <hyperlink r:id="rId2659" ref="AD713"/>
    <hyperlink r:id="rId2660" ref="Z714"/>
    <hyperlink r:id="rId2661" ref="Y715"/>
    <hyperlink r:id="rId2662" ref="Z715"/>
    <hyperlink r:id="rId2663" ref="AB715"/>
    <hyperlink r:id="rId2664" ref="AD715"/>
    <hyperlink r:id="rId2665" ref="Z716"/>
    <hyperlink r:id="rId2666" ref="AB716"/>
    <hyperlink r:id="rId2667" ref="AD716"/>
    <hyperlink r:id="rId2668" ref="Z717"/>
    <hyperlink r:id="rId2669" ref="AB717"/>
    <hyperlink r:id="rId2670" ref="AD717"/>
    <hyperlink r:id="rId2671" ref="Y718"/>
    <hyperlink r:id="rId2672" ref="Z718"/>
    <hyperlink r:id="rId2673" ref="AB718"/>
    <hyperlink r:id="rId2674" ref="AC718"/>
    <hyperlink r:id="rId2675" ref="AD718"/>
    <hyperlink r:id="rId2676" ref="Y719"/>
    <hyperlink r:id="rId2677" ref="Z719"/>
    <hyperlink r:id="rId2678" ref="AA719"/>
    <hyperlink r:id="rId2679" ref="AB719"/>
    <hyperlink r:id="rId2680" ref="AD719"/>
    <hyperlink r:id="rId2681" ref="Y720"/>
    <hyperlink r:id="rId2682" ref="Z720"/>
    <hyperlink r:id="rId2683" ref="AB720"/>
    <hyperlink r:id="rId2684" ref="AC720"/>
    <hyperlink r:id="rId2685" ref="AD720"/>
    <hyperlink r:id="rId2686" ref="Y721"/>
    <hyperlink r:id="rId2687" ref="Z721"/>
    <hyperlink r:id="rId2688" ref="AB721"/>
    <hyperlink r:id="rId2689" ref="AD721"/>
    <hyperlink r:id="rId2690" ref="Z722"/>
    <hyperlink r:id="rId2691" ref="AB722"/>
    <hyperlink r:id="rId2692" ref="AD722"/>
    <hyperlink r:id="rId2693" ref="Z723"/>
    <hyperlink r:id="rId2694" ref="AB723"/>
    <hyperlink r:id="rId2695" ref="AC723"/>
    <hyperlink r:id="rId2696" ref="AD723"/>
    <hyperlink r:id="rId2697" ref="Z724"/>
    <hyperlink r:id="rId2698" ref="AA724"/>
    <hyperlink r:id="rId2699" ref="AB724"/>
    <hyperlink r:id="rId2700" ref="Z725"/>
    <hyperlink r:id="rId2701" ref="AA725"/>
    <hyperlink r:id="rId2702" ref="AB725"/>
    <hyperlink r:id="rId2703" ref="Z726"/>
    <hyperlink r:id="rId2704" ref="AB726"/>
    <hyperlink r:id="rId2705" ref="Z727"/>
    <hyperlink r:id="rId2706" ref="AB727"/>
    <hyperlink r:id="rId2707" ref="AD727"/>
    <hyperlink r:id="rId2708" ref="Z728"/>
    <hyperlink r:id="rId2709" ref="Z729"/>
    <hyperlink r:id="rId2710" ref="AD729"/>
    <hyperlink r:id="rId2711" ref="Z730"/>
    <hyperlink r:id="rId2712" ref="Z731"/>
    <hyperlink r:id="rId2713" ref="Y732"/>
    <hyperlink r:id="rId2714" ref="Z732"/>
    <hyperlink r:id="rId2715" ref="AB732"/>
    <hyperlink r:id="rId2716" ref="AD732"/>
    <hyperlink r:id="rId2717" ref="Y733"/>
    <hyperlink r:id="rId2718" ref="Z733"/>
    <hyperlink r:id="rId2719" ref="AB733"/>
    <hyperlink r:id="rId2720" ref="AC733"/>
    <hyperlink r:id="rId2721" ref="AD733"/>
    <hyperlink r:id="rId2722" ref="Y734"/>
    <hyperlink r:id="rId2723" ref="Z734"/>
    <hyperlink r:id="rId2724" ref="AB734"/>
    <hyperlink r:id="rId2725" ref="AD734"/>
    <hyperlink r:id="rId2726" ref="Z735"/>
    <hyperlink r:id="rId2727" ref="AB735"/>
    <hyperlink r:id="rId2728" ref="AD735"/>
    <hyperlink r:id="rId2729" ref="Z736"/>
    <hyperlink r:id="rId2730" ref="AB736"/>
    <hyperlink r:id="rId2731" ref="AD736"/>
    <hyperlink r:id="rId2732" ref="Z737"/>
    <hyperlink r:id="rId2733" ref="AA737"/>
    <hyperlink r:id="rId2734" ref="AB737"/>
    <hyperlink r:id="rId2735" ref="AD737"/>
    <hyperlink r:id="rId2736" ref="Z738"/>
    <hyperlink r:id="rId2737" ref="AB738"/>
    <hyperlink r:id="rId2738" ref="AD738"/>
    <hyperlink r:id="rId2739" ref="Z739"/>
    <hyperlink r:id="rId2740" ref="AB739"/>
    <hyperlink r:id="rId2741" ref="AD739"/>
    <hyperlink r:id="rId2742" ref="Z740"/>
    <hyperlink r:id="rId2743" ref="AA740"/>
    <hyperlink r:id="rId2744" ref="AB740"/>
    <hyperlink r:id="rId2745" ref="AD740"/>
    <hyperlink r:id="rId2746" ref="Z741"/>
    <hyperlink r:id="rId2747" ref="AB741"/>
    <hyperlink r:id="rId2748" ref="AD741"/>
    <hyperlink r:id="rId2749" ref="Z742"/>
    <hyperlink r:id="rId2750" ref="AB742"/>
    <hyperlink r:id="rId2751" ref="AC742"/>
    <hyperlink r:id="rId2752" ref="AD742"/>
    <hyperlink r:id="rId2753" ref="Z743"/>
    <hyperlink r:id="rId2754" ref="AB743"/>
    <hyperlink r:id="rId2755" ref="AD743"/>
    <hyperlink r:id="rId2756" ref="Z744"/>
    <hyperlink r:id="rId2757" ref="AB744"/>
    <hyperlink r:id="rId2758" ref="AD744"/>
    <hyperlink r:id="rId2759" ref="Y745"/>
    <hyperlink r:id="rId2760" ref="Z745"/>
    <hyperlink r:id="rId2761" ref="AB745"/>
    <hyperlink r:id="rId2762" ref="AD745"/>
    <hyperlink r:id="rId2763" ref="Y746"/>
    <hyperlink r:id="rId2764" ref="Z746"/>
    <hyperlink r:id="rId2765" ref="AB746"/>
    <hyperlink r:id="rId2766" ref="AD746"/>
    <hyperlink r:id="rId2767" ref="Z747"/>
    <hyperlink r:id="rId2768" ref="AA747"/>
    <hyperlink r:id="rId2769" ref="AB747"/>
    <hyperlink r:id="rId2770" ref="AD747"/>
    <hyperlink r:id="rId2771" ref="Z748"/>
    <hyperlink r:id="rId2772" ref="AA748"/>
    <hyperlink r:id="rId2773" ref="AB748"/>
    <hyperlink r:id="rId2774" ref="AD748"/>
    <hyperlink r:id="rId2775" ref="Y749"/>
    <hyperlink r:id="rId2776" ref="Z749"/>
    <hyperlink r:id="rId2777" ref="AA749"/>
    <hyperlink r:id="rId2778" ref="AB749"/>
    <hyperlink r:id="rId2779" ref="AD749"/>
    <hyperlink r:id="rId2780" ref="Z750"/>
    <hyperlink r:id="rId2781" ref="AB750"/>
    <hyperlink r:id="rId2782" ref="AD750"/>
    <hyperlink r:id="rId2783" ref="Y751"/>
    <hyperlink r:id="rId2784" ref="Z751"/>
    <hyperlink r:id="rId2785" ref="AA751"/>
    <hyperlink r:id="rId2786" ref="AB751"/>
    <hyperlink r:id="rId2787" ref="AD751"/>
    <hyperlink r:id="rId2788" ref="Z752"/>
    <hyperlink r:id="rId2789" ref="AB752"/>
    <hyperlink r:id="rId2790" ref="AD752"/>
    <hyperlink r:id="rId2791" ref="Z753"/>
    <hyperlink r:id="rId2792" ref="AB753"/>
    <hyperlink r:id="rId2793" ref="AD753"/>
    <hyperlink r:id="rId2794" ref="Z754"/>
    <hyperlink r:id="rId2795" ref="AB754"/>
    <hyperlink r:id="rId2796" ref="AD754"/>
    <hyperlink r:id="rId2797" ref="Z755"/>
    <hyperlink r:id="rId2798" ref="AA755"/>
    <hyperlink r:id="rId2799" ref="AB755"/>
    <hyperlink r:id="rId2800" ref="AC755"/>
    <hyperlink r:id="rId2801" ref="AD755"/>
    <hyperlink r:id="rId2802" ref="Z756"/>
    <hyperlink r:id="rId2803" ref="AB756"/>
    <hyperlink r:id="rId2804" ref="AD756"/>
    <hyperlink r:id="rId2805" ref="Z757"/>
    <hyperlink r:id="rId2806" ref="AB757"/>
    <hyperlink r:id="rId2807" ref="AC757"/>
    <hyperlink r:id="rId2808" ref="AD757"/>
    <hyperlink r:id="rId2809" ref="AD758"/>
    <hyperlink r:id="rId2810" ref="AD759"/>
    <hyperlink r:id="rId2811" ref="AD760"/>
    <hyperlink r:id="rId2812" ref="Z761"/>
    <hyperlink r:id="rId2813" ref="AC761"/>
    <hyperlink r:id="rId2814" ref="AD761"/>
    <hyperlink r:id="rId2815" ref="Z762"/>
    <hyperlink r:id="rId2816" ref="AA762"/>
    <hyperlink r:id="rId2817" ref="AB762"/>
    <hyperlink r:id="rId2818" ref="AC762"/>
    <hyperlink r:id="rId2819" ref="AD762"/>
    <hyperlink r:id="rId2820" ref="Z765"/>
    <hyperlink r:id="rId2821" ref="AB765"/>
    <hyperlink r:id="rId2822" ref="AD765"/>
    <hyperlink r:id="rId2823" ref="Y766"/>
    <hyperlink r:id="rId2824" ref="Z766"/>
    <hyperlink r:id="rId2825" ref="AD766"/>
    <hyperlink r:id="rId2826" ref="Y767"/>
    <hyperlink r:id="rId2827" ref="Z767"/>
    <hyperlink r:id="rId2828" ref="AD767"/>
    <hyperlink r:id="rId2829" ref="Z768"/>
    <hyperlink r:id="rId2830" ref="AC768"/>
    <hyperlink r:id="rId2831" ref="AD768"/>
    <hyperlink r:id="rId2832" ref="Z769"/>
    <hyperlink r:id="rId2833" ref="AC769"/>
    <hyperlink r:id="rId2834" ref="AD769"/>
    <hyperlink r:id="rId2835" ref="Z770"/>
    <hyperlink r:id="rId2836" ref="AC770"/>
    <hyperlink r:id="rId2837" ref="AD770"/>
    <hyperlink r:id="rId2838" ref="Z771"/>
    <hyperlink r:id="rId2839" ref="AD771"/>
    <hyperlink r:id="rId2840" ref="Y772"/>
    <hyperlink r:id="rId2841" ref="Z772"/>
    <hyperlink r:id="rId2842" ref="AB772"/>
    <hyperlink r:id="rId2843" ref="AC772"/>
    <hyperlink r:id="rId2844" ref="AD772"/>
    <hyperlink r:id="rId2845" ref="Z773"/>
    <hyperlink r:id="rId2846" ref="AB773"/>
    <hyperlink r:id="rId2847" ref="AD773"/>
    <hyperlink r:id="rId2848" ref="Y774"/>
    <hyperlink r:id="rId2849" ref="Z774"/>
    <hyperlink r:id="rId2850" ref="AA774"/>
    <hyperlink r:id="rId2851" ref="AB774"/>
    <hyperlink r:id="rId2852" ref="AC774"/>
    <hyperlink r:id="rId2853" ref="AD774"/>
    <hyperlink r:id="rId2854" ref="Y775"/>
    <hyperlink r:id="rId2855" ref="Z775"/>
    <hyperlink r:id="rId2856" ref="AA775"/>
    <hyperlink r:id="rId2857" ref="AB775"/>
    <hyperlink r:id="rId2858" ref="AC775"/>
    <hyperlink r:id="rId2859" ref="AD775"/>
    <hyperlink r:id="rId2860" ref="Z776"/>
    <hyperlink r:id="rId2861" ref="AB776"/>
    <hyperlink r:id="rId2862" ref="AC776"/>
    <hyperlink r:id="rId2863" ref="AD776"/>
    <hyperlink r:id="rId2864" ref="Z777"/>
    <hyperlink r:id="rId2865" ref="AB777"/>
    <hyperlink r:id="rId2866" ref="AD777"/>
    <hyperlink r:id="rId2867" ref="Z778"/>
    <hyperlink r:id="rId2868" ref="AB778"/>
    <hyperlink r:id="rId2869" ref="AC778"/>
    <hyperlink r:id="rId2870" ref="AD778"/>
    <hyperlink r:id="rId2871" ref="Y779"/>
    <hyperlink r:id="rId2872" ref="Z779"/>
    <hyperlink r:id="rId2873" ref="AB779"/>
    <hyperlink r:id="rId2874" ref="AD779"/>
    <hyperlink r:id="rId2875" ref="Z780"/>
    <hyperlink r:id="rId2876" ref="AA780"/>
    <hyperlink r:id="rId2877" ref="AB780"/>
    <hyperlink r:id="rId2878" ref="AC780"/>
    <hyperlink r:id="rId2879" ref="AD780"/>
    <hyperlink r:id="rId2880" ref="Y781"/>
    <hyperlink r:id="rId2881" ref="Z781"/>
    <hyperlink r:id="rId2882" ref="AB781"/>
    <hyperlink r:id="rId2883" ref="AC781"/>
    <hyperlink r:id="rId2884" ref="AD781"/>
    <hyperlink r:id="rId2885" ref="Z782"/>
    <hyperlink r:id="rId2886" ref="AB782"/>
    <hyperlink r:id="rId2887" ref="AD782"/>
    <hyperlink r:id="rId2888" ref="Z783"/>
    <hyperlink r:id="rId2889" ref="AB783"/>
    <hyperlink r:id="rId2890" ref="AD783"/>
    <hyperlink r:id="rId2891" ref="Y784"/>
    <hyperlink r:id="rId2892" ref="Z784"/>
    <hyperlink r:id="rId2893" ref="AB784"/>
    <hyperlink r:id="rId2894" ref="AC784"/>
    <hyperlink r:id="rId2895" ref="AD784"/>
    <hyperlink r:id="rId2896" ref="Z785"/>
    <hyperlink r:id="rId2897" ref="AB785"/>
    <hyperlink r:id="rId2898" ref="AD785"/>
    <hyperlink r:id="rId2899" ref="Y786"/>
    <hyperlink r:id="rId2900" ref="Z786"/>
    <hyperlink r:id="rId2901" ref="AA786"/>
    <hyperlink r:id="rId2902" ref="AB786"/>
    <hyperlink r:id="rId2903" ref="AC786"/>
    <hyperlink r:id="rId2904" ref="AD786"/>
    <hyperlink r:id="rId2905" ref="Y787"/>
    <hyperlink r:id="rId2906" ref="Z787"/>
    <hyperlink r:id="rId2907" ref="AA787"/>
    <hyperlink r:id="rId2908" ref="AB787"/>
    <hyperlink r:id="rId2909" ref="AC787"/>
    <hyperlink r:id="rId2910" ref="AD787"/>
    <hyperlink r:id="rId2911" ref="Z788"/>
    <hyperlink r:id="rId2912" ref="AA788"/>
    <hyperlink r:id="rId2913" ref="AB788"/>
    <hyperlink r:id="rId2914" ref="AD788"/>
    <hyperlink r:id="rId2915" ref="Z789"/>
    <hyperlink r:id="rId2916" ref="AB789"/>
    <hyperlink r:id="rId2917" ref="AD789"/>
    <hyperlink r:id="rId2918" ref="Z790"/>
    <hyperlink r:id="rId2919" ref="AB790"/>
    <hyperlink r:id="rId2920" ref="AD790"/>
    <hyperlink r:id="rId2921" ref="Z791"/>
    <hyperlink r:id="rId2922" ref="AB791"/>
    <hyperlink r:id="rId2923" ref="AC791"/>
    <hyperlink r:id="rId2924" ref="AD791"/>
    <hyperlink r:id="rId2925" ref="Z792"/>
    <hyperlink r:id="rId2926" ref="AB792"/>
    <hyperlink r:id="rId2927" ref="AD792"/>
    <hyperlink r:id="rId2928" ref="Z793"/>
    <hyperlink r:id="rId2929" ref="AB793"/>
    <hyperlink r:id="rId2930" ref="AD793"/>
    <hyperlink r:id="rId2931" ref="AE793"/>
    <hyperlink r:id="rId2932" ref="Z794"/>
    <hyperlink r:id="rId2933" ref="AA794"/>
    <hyperlink r:id="rId2934" ref="AB794"/>
    <hyperlink r:id="rId2935" ref="AD794"/>
    <hyperlink r:id="rId2936" ref="AE794"/>
    <hyperlink r:id="rId2937" ref="Z795"/>
    <hyperlink r:id="rId2938" ref="AB795"/>
    <hyperlink r:id="rId2939" ref="AD795"/>
    <hyperlink r:id="rId2940" ref="Z796"/>
    <hyperlink r:id="rId2941" ref="AB796"/>
    <hyperlink r:id="rId2942" ref="AD796"/>
    <hyperlink r:id="rId2943" ref="Z797"/>
    <hyperlink r:id="rId2944" ref="AB797"/>
    <hyperlink r:id="rId2945" ref="AD797"/>
    <hyperlink r:id="rId2946" ref="Z798"/>
    <hyperlink r:id="rId2947" ref="AB798"/>
    <hyperlink r:id="rId2948" ref="AD798"/>
    <hyperlink r:id="rId2949" ref="Z799"/>
    <hyperlink r:id="rId2950" ref="AB799"/>
    <hyperlink r:id="rId2951" ref="AD799"/>
    <hyperlink r:id="rId2952" ref="Z800"/>
    <hyperlink r:id="rId2953" ref="AB800"/>
    <hyperlink r:id="rId2954" ref="AD800"/>
    <hyperlink r:id="rId2955" ref="Y801"/>
    <hyperlink r:id="rId2956" ref="Z801"/>
    <hyperlink r:id="rId2957" ref="AA801"/>
    <hyperlink r:id="rId2958" ref="AB801"/>
    <hyperlink r:id="rId2959" ref="AD801"/>
    <hyperlink r:id="rId2960" ref="AE801"/>
    <hyperlink r:id="rId2961" ref="Z802"/>
    <hyperlink r:id="rId2962" ref="AB802"/>
    <hyperlink r:id="rId2963" ref="AD802"/>
    <hyperlink r:id="rId2964" ref="AE802"/>
    <hyperlink r:id="rId2965" ref="Z803"/>
    <hyperlink r:id="rId2966" ref="AB803"/>
    <hyperlink r:id="rId2967" ref="AD803"/>
    <hyperlink r:id="rId2968" ref="Y804"/>
    <hyperlink r:id="rId2969" ref="Z804"/>
    <hyperlink r:id="rId2970" ref="AB804"/>
    <hyperlink r:id="rId2971" ref="AD804"/>
    <hyperlink r:id="rId2972" ref="Y805"/>
    <hyperlink r:id="rId2973" ref="Z805"/>
    <hyperlink r:id="rId2974" ref="AB805"/>
    <hyperlink r:id="rId2975" ref="AD805"/>
    <hyperlink r:id="rId2976" ref="Y806"/>
    <hyperlink r:id="rId2977" ref="Z806"/>
    <hyperlink r:id="rId2978" ref="AB806"/>
    <hyperlink r:id="rId2979" ref="AD806"/>
    <hyperlink r:id="rId2980" ref="Z807"/>
    <hyperlink r:id="rId2981" ref="AB807"/>
    <hyperlink r:id="rId2982" ref="AD807"/>
    <hyperlink r:id="rId2983" ref="Z808"/>
    <hyperlink r:id="rId2984" ref="Z809"/>
    <hyperlink r:id="rId2985" ref="Z810"/>
    <hyperlink r:id="rId2986" ref="AA810"/>
    <hyperlink r:id="rId2987" ref="Y811"/>
    <hyperlink r:id="rId2988" ref="Z811"/>
    <hyperlink r:id="rId2989" ref="AA811"/>
    <hyperlink r:id="rId2990" ref="AC811"/>
    <hyperlink r:id="rId2991" ref="Y812"/>
    <hyperlink r:id="rId2992" ref="Z812"/>
    <hyperlink r:id="rId2993" ref="AB812"/>
    <hyperlink r:id="rId2994" ref="AC812"/>
    <hyperlink r:id="rId2995" ref="Y813"/>
    <hyperlink r:id="rId2996" ref="Z813"/>
    <hyperlink r:id="rId2997" ref="AB813"/>
    <hyperlink r:id="rId2998" ref="Y814"/>
    <hyperlink r:id="rId2999" ref="Z814"/>
    <hyperlink r:id="rId3000" ref="AB814"/>
    <hyperlink r:id="rId3001" ref="Y815"/>
    <hyperlink r:id="rId3002" ref="Z815"/>
    <hyperlink r:id="rId3003" ref="AB815"/>
    <hyperlink r:id="rId3004" ref="AC815"/>
    <hyperlink r:id="rId3005" ref="AD815"/>
    <hyperlink r:id="rId3006" ref="Z816"/>
    <hyperlink r:id="rId3007" ref="AB816"/>
    <hyperlink r:id="rId3008" ref="AC816"/>
    <hyperlink r:id="rId3009" ref="AD816"/>
    <hyperlink r:id="rId3010" ref="Z817"/>
    <hyperlink r:id="rId3011" ref="AB817"/>
    <hyperlink r:id="rId3012" ref="AD817"/>
    <hyperlink r:id="rId3013" ref="Y819"/>
    <hyperlink r:id="rId3014" ref="Z819"/>
    <hyperlink r:id="rId3015" ref="AB819"/>
    <hyperlink r:id="rId3016" ref="AD819"/>
    <hyperlink r:id="rId3017" ref="Y820"/>
    <hyperlink r:id="rId3018" ref="Z820"/>
    <hyperlink r:id="rId3019" ref="AA820"/>
    <hyperlink r:id="rId3020" ref="AB820"/>
    <hyperlink r:id="rId3021" ref="AD820"/>
    <hyperlink r:id="rId3022" ref="Z821"/>
    <hyperlink r:id="rId3023" ref="AB821"/>
    <hyperlink r:id="rId3024" ref="AC821"/>
    <hyperlink r:id="rId3025" ref="AD821"/>
    <hyperlink r:id="rId3026" ref="Y822"/>
    <hyperlink r:id="rId3027" ref="Z822"/>
    <hyperlink r:id="rId3028" ref="AB822"/>
    <hyperlink r:id="rId3029" ref="AD822"/>
    <hyperlink r:id="rId3030" ref="Z823"/>
    <hyperlink r:id="rId3031" ref="AB823"/>
    <hyperlink r:id="rId3032" ref="AD823"/>
    <hyperlink r:id="rId3033" ref="Z824"/>
    <hyperlink r:id="rId3034" ref="AB824"/>
    <hyperlink r:id="rId3035" ref="AC824"/>
    <hyperlink r:id="rId3036" ref="AD824"/>
    <hyperlink r:id="rId3037" ref="Z825"/>
    <hyperlink r:id="rId3038" ref="AA825"/>
    <hyperlink r:id="rId3039" ref="AB825"/>
    <hyperlink r:id="rId3040" ref="AC825"/>
    <hyperlink r:id="rId3041" ref="AD825"/>
    <hyperlink r:id="rId3042" ref="Z826"/>
    <hyperlink r:id="rId3043" ref="AB826"/>
    <hyperlink r:id="rId3044" ref="AD826"/>
    <hyperlink r:id="rId3045" ref="Z827"/>
    <hyperlink r:id="rId3046" ref="AB827"/>
    <hyperlink r:id="rId3047" ref="AC827"/>
    <hyperlink r:id="rId3048" ref="AD827"/>
    <hyperlink r:id="rId3049" ref="Y828"/>
    <hyperlink r:id="rId3050" ref="Z828"/>
    <hyperlink r:id="rId3051" ref="AB828"/>
    <hyperlink r:id="rId3052" ref="AC828"/>
    <hyperlink r:id="rId3053" ref="AD828"/>
    <hyperlink r:id="rId3054" ref="Y829"/>
    <hyperlink r:id="rId3055" ref="Z829"/>
    <hyperlink r:id="rId3056" ref="AA829"/>
    <hyperlink r:id="rId3057" ref="AB829"/>
    <hyperlink r:id="rId3058" ref="AC829"/>
    <hyperlink r:id="rId3059" ref="AD829"/>
    <hyperlink r:id="rId3060" ref="Z830"/>
    <hyperlink r:id="rId3061" ref="AB830"/>
    <hyperlink r:id="rId3062" ref="AC830"/>
    <hyperlink r:id="rId3063" ref="AD830"/>
    <hyperlink r:id="rId3064" ref="Z831"/>
    <hyperlink r:id="rId3065" ref="AB831"/>
    <hyperlink r:id="rId3066" ref="AD831"/>
    <hyperlink r:id="rId3067" ref="Z832"/>
    <hyperlink r:id="rId3068" ref="AB832"/>
    <hyperlink r:id="rId3069" ref="AD832"/>
    <hyperlink r:id="rId3070" ref="Z833"/>
    <hyperlink r:id="rId3071" ref="AB833"/>
    <hyperlink r:id="rId3072" ref="AD833"/>
    <hyperlink r:id="rId3073" ref="Y834"/>
    <hyperlink r:id="rId3074" ref="Z834"/>
    <hyperlink r:id="rId3075" ref="AB834"/>
    <hyperlink r:id="rId3076" ref="AC834"/>
    <hyperlink r:id="rId3077" ref="AD834"/>
    <hyperlink r:id="rId3078" ref="Z835"/>
    <hyperlink r:id="rId3079" ref="AA835"/>
    <hyperlink r:id="rId3080" ref="AB835"/>
    <hyperlink r:id="rId3081" ref="AD835"/>
    <hyperlink r:id="rId3082" ref="Z836"/>
    <hyperlink r:id="rId3083" ref="AB836"/>
    <hyperlink r:id="rId3084" ref="AD836"/>
    <hyperlink r:id="rId3085" ref="Y837"/>
    <hyperlink r:id="rId3086" ref="Z837"/>
    <hyperlink r:id="rId3087" ref="AB837"/>
    <hyperlink r:id="rId3088" ref="AC837"/>
    <hyperlink r:id="rId3089" ref="AD837"/>
    <hyperlink r:id="rId3090" ref="Y838"/>
    <hyperlink r:id="rId3091" ref="Z838"/>
    <hyperlink r:id="rId3092" ref="AB838"/>
    <hyperlink r:id="rId3093" ref="AD838"/>
    <hyperlink r:id="rId3094" ref="Y839"/>
    <hyperlink r:id="rId3095" ref="Z839"/>
    <hyperlink r:id="rId3096" ref="AB839"/>
    <hyperlink r:id="rId3097" ref="AC839"/>
    <hyperlink r:id="rId3098" ref="AD839"/>
    <hyperlink r:id="rId3099" ref="Y840"/>
    <hyperlink r:id="rId3100" ref="Z840"/>
    <hyperlink r:id="rId3101" ref="AA840"/>
    <hyperlink r:id="rId3102" ref="AC840"/>
    <hyperlink r:id="rId3103" ref="AD840"/>
    <hyperlink r:id="rId3104" ref="Z841"/>
    <hyperlink r:id="rId3105" ref="AD841"/>
    <hyperlink r:id="rId3106" ref="Y842"/>
    <hyperlink r:id="rId3107" ref="Z842"/>
    <hyperlink r:id="rId3108" ref="AB842"/>
    <hyperlink r:id="rId3109" ref="AD842"/>
    <hyperlink r:id="rId3110" ref="Z843"/>
    <hyperlink r:id="rId3111" ref="AB843"/>
    <hyperlink r:id="rId3112" ref="AD843"/>
    <hyperlink r:id="rId3113" ref="Z844"/>
    <hyperlink r:id="rId3114" ref="AB844"/>
    <hyperlink r:id="rId3115" ref="AC844"/>
    <hyperlink r:id="rId3116" ref="AD844"/>
    <hyperlink r:id="rId3117" ref="Z845"/>
    <hyperlink r:id="rId3118" ref="AD845"/>
    <hyperlink r:id="rId3119" ref="Y846"/>
    <hyperlink r:id="rId3120" ref="Z846"/>
    <hyperlink r:id="rId3121" ref="AC846"/>
    <hyperlink r:id="rId3122" ref="AD846"/>
    <hyperlink r:id="rId3123" ref="Z847"/>
    <hyperlink r:id="rId3124" ref="AB847"/>
    <hyperlink r:id="rId3125" ref="AD847"/>
    <hyperlink r:id="rId3126" ref="Z848"/>
    <hyperlink r:id="rId3127" ref="AB848"/>
    <hyperlink r:id="rId3128" ref="AD848"/>
    <hyperlink r:id="rId3129" ref="Z849"/>
    <hyperlink r:id="rId3130" ref="AB849"/>
    <hyperlink r:id="rId3131" ref="AD849"/>
    <hyperlink r:id="rId3132" ref="Z850"/>
    <hyperlink r:id="rId3133" ref="AB850"/>
    <hyperlink r:id="rId3134" ref="Z851"/>
    <hyperlink r:id="rId3135" ref="AA851"/>
    <hyperlink r:id="rId3136" ref="AB851"/>
    <hyperlink r:id="rId3137" ref="Z852"/>
    <hyperlink r:id="rId3138" ref="AB852"/>
    <hyperlink r:id="rId3139" ref="Y853"/>
    <hyperlink r:id="rId3140" ref="Z853"/>
    <hyperlink r:id="rId3141" ref="AA853"/>
    <hyperlink r:id="rId3142" ref="AB853"/>
    <hyperlink r:id="rId3143" ref="AC853"/>
    <hyperlink r:id="rId3144" ref="AD853"/>
    <hyperlink r:id="rId3145" ref="Z854"/>
    <hyperlink r:id="rId3146" ref="AB854"/>
    <hyperlink r:id="rId3147" ref="AD854"/>
    <hyperlink r:id="rId3148" ref="Z855"/>
    <hyperlink r:id="rId3149" ref="AB855"/>
    <hyperlink r:id="rId3150" ref="AC855"/>
    <hyperlink r:id="rId3151" ref="AD855"/>
    <hyperlink r:id="rId3152" ref="Z856"/>
    <hyperlink r:id="rId3153" ref="AB856"/>
    <hyperlink r:id="rId3154" ref="AD856"/>
    <hyperlink r:id="rId3155" ref="Z857"/>
    <hyperlink r:id="rId3156" ref="AA857"/>
    <hyperlink r:id="rId3157" ref="AB857"/>
    <hyperlink r:id="rId3158" ref="AD857"/>
    <hyperlink r:id="rId3159" ref="Z858"/>
    <hyperlink r:id="rId3160" ref="AA858"/>
    <hyperlink r:id="rId3161" ref="AB858"/>
    <hyperlink r:id="rId3162" ref="AC858"/>
    <hyperlink r:id="rId3163" ref="AD858"/>
    <hyperlink r:id="rId3164" ref="Z859"/>
    <hyperlink r:id="rId3165" ref="AB859"/>
    <hyperlink r:id="rId3166" ref="AD859"/>
    <hyperlink r:id="rId3167" ref="Y860"/>
    <hyperlink r:id="rId3168" ref="Z860"/>
    <hyperlink r:id="rId3169" ref="AB860"/>
    <hyperlink r:id="rId3170" ref="AC860"/>
    <hyperlink r:id="rId3171" ref="AD860"/>
    <hyperlink r:id="rId3172" ref="Y861"/>
    <hyperlink r:id="rId3173" ref="Z861"/>
    <hyperlink r:id="rId3174" ref="AB861"/>
    <hyperlink r:id="rId3175" ref="AD861"/>
    <hyperlink r:id="rId3176" ref="Z862"/>
    <hyperlink r:id="rId3177" ref="AB862"/>
    <hyperlink r:id="rId3178" ref="AD862"/>
    <hyperlink r:id="rId3179" ref="Y863"/>
    <hyperlink r:id="rId3180" ref="Z863"/>
    <hyperlink r:id="rId3181" ref="AB863"/>
    <hyperlink r:id="rId3182" ref="AC863"/>
    <hyperlink r:id="rId3183" ref="AD863"/>
    <hyperlink r:id="rId3184" ref="Z864"/>
    <hyperlink r:id="rId3185" ref="AB864"/>
    <hyperlink r:id="rId3186" ref="AD864"/>
    <hyperlink r:id="rId3187" ref="Z865"/>
    <hyperlink r:id="rId3188" ref="AB865"/>
    <hyperlink r:id="rId3189" ref="AD865"/>
    <hyperlink r:id="rId3190" ref="Y866"/>
    <hyperlink r:id="rId3191" ref="Z866"/>
    <hyperlink r:id="rId3192" ref="AB866"/>
    <hyperlink r:id="rId3193" ref="AD866"/>
    <hyperlink r:id="rId3194" ref="Z867"/>
    <hyperlink r:id="rId3195" ref="AB867"/>
    <hyperlink r:id="rId3196" ref="AD867"/>
    <hyperlink r:id="rId3197" ref="Z868"/>
    <hyperlink r:id="rId3198" ref="AA868"/>
    <hyperlink r:id="rId3199" ref="AB868"/>
    <hyperlink r:id="rId3200" ref="AD868"/>
    <hyperlink r:id="rId3201" ref="Y869"/>
    <hyperlink r:id="rId3202" ref="Z869"/>
    <hyperlink r:id="rId3203" ref="AB869"/>
    <hyperlink r:id="rId3204" ref="AC869"/>
    <hyperlink r:id="rId3205" ref="AD869"/>
    <hyperlink r:id="rId3206" ref="Z870"/>
    <hyperlink r:id="rId3207" ref="AB870"/>
    <hyperlink r:id="rId3208" ref="AD870"/>
    <hyperlink r:id="rId3209" ref="Y871"/>
    <hyperlink r:id="rId3210" ref="Z871"/>
    <hyperlink r:id="rId3211" ref="AA871"/>
    <hyperlink r:id="rId3212" ref="AB871"/>
    <hyperlink r:id="rId3213" ref="AC871"/>
    <hyperlink r:id="rId3214" ref="AD871"/>
    <hyperlink r:id="rId3215" ref="Z872"/>
    <hyperlink r:id="rId3216" ref="AB872"/>
    <hyperlink r:id="rId3217" ref="AC872"/>
    <hyperlink r:id="rId3218" ref="AD872"/>
    <hyperlink r:id="rId3219" ref="Y873"/>
    <hyperlink r:id="rId3220" ref="Z873"/>
    <hyperlink r:id="rId3221" ref="AB873"/>
    <hyperlink r:id="rId3222" ref="AC873"/>
    <hyperlink r:id="rId3223" ref="AD873"/>
    <hyperlink r:id="rId3224" ref="Z874"/>
    <hyperlink r:id="rId3225" ref="AB874"/>
    <hyperlink r:id="rId3226" ref="AD874"/>
    <hyperlink r:id="rId3227" ref="Z875"/>
    <hyperlink r:id="rId3228" ref="AB875"/>
    <hyperlink r:id="rId3229" ref="AD875"/>
    <hyperlink r:id="rId3230" ref="AA876"/>
    <hyperlink r:id="rId3231" ref="AB876"/>
    <hyperlink r:id="rId3232" ref="AD876"/>
    <hyperlink r:id="rId3233" ref="AB877"/>
    <hyperlink r:id="rId3234" ref="AD877"/>
    <hyperlink r:id="rId3235" ref="Y878"/>
    <hyperlink r:id="rId3236" ref="AA878"/>
    <hyperlink r:id="rId3237" ref="AB878"/>
    <hyperlink r:id="rId3238" ref="AD878"/>
    <hyperlink r:id="rId3239" ref="AA879"/>
    <hyperlink r:id="rId3240" ref="AB879"/>
    <hyperlink r:id="rId3241" ref="AD879"/>
    <hyperlink r:id="rId3242" ref="AB880"/>
    <hyperlink r:id="rId3243" ref="AD880"/>
    <hyperlink r:id="rId3244" ref="AB881"/>
    <hyperlink r:id="rId3245" ref="AD881"/>
    <hyperlink r:id="rId3246" ref="Z882"/>
    <hyperlink r:id="rId3247" ref="AB882"/>
    <hyperlink r:id="rId3248" ref="AC882"/>
    <hyperlink r:id="rId3249" ref="AD882"/>
    <hyperlink r:id="rId3250" ref="AB883"/>
    <hyperlink r:id="rId3251" ref="AD883"/>
    <hyperlink r:id="rId3252" ref="Z884"/>
    <hyperlink r:id="rId3253" ref="AB884"/>
    <hyperlink r:id="rId3254" ref="AD884"/>
    <hyperlink r:id="rId3255" ref="AB885"/>
    <hyperlink r:id="rId3256" ref="AD885"/>
    <hyperlink r:id="rId3257" ref="Z886"/>
    <hyperlink r:id="rId3258" ref="AB886"/>
    <hyperlink r:id="rId3259" ref="AD886"/>
    <hyperlink r:id="rId3260" ref="Z887"/>
    <hyperlink r:id="rId3261" ref="AA887"/>
    <hyperlink r:id="rId3262" ref="AD887"/>
    <hyperlink r:id="rId3263" ref="Z888"/>
    <hyperlink r:id="rId3264" ref="AB888"/>
    <hyperlink r:id="rId3265" ref="AD888"/>
    <hyperlink r:id="rId3266" ref="Y889"/>
    <hyperlink r:id="rId3267" ref="Z889"/>
    <hyperlink r:id="rId3268" ref="AA889"/>
    <hyperlink r:id="rId3269" ref="AB889"/>
    <hyperlink r:id="rId3270" ref="AD889"/>
    <hyperlink r:id="rId3271" ref="Y890"/>
    <hyperlink r:id="rId3272" ref="Z890"/>
    <hyperlink r:id="rId3273" ref="AA890"/>
    <hyperlink r:id="rId3274" ref="AB890"/>
    <hyperlink r:id="rId3275" ref="AC890"/>
    <hyperlink r:id="rId3276" ref="AD890"/>
    <hyperlink r:id="rId3277" ref="Z891"/>
    <hyperlink r:id="rId3278" ref="AB891"/>
    <hyperlink r:id="rId3279" ref="AD891"/>
    <hyperlink r:id="rId3280" ref="Y892"/>
    <hyperlink r:id="rId3281" ref="Z892"/>
    <hyperlink r:id="rId3282" ref="AA892"/>
    <hyperlink r:id="rId3283" ref="AB892"/>
    <hyperlink r:id="rId3284" ref="AC892"/>
    <hyperlink r:id="rId3285" ref="AD892"/>
    <hyperlink r:id="rId3286" ref="Y893"/>
    <hyperlink r:id="rId3287" ref="Z893"/>
    <hyperlink r:id="rId3288" ref="AB893"/>
    <hyperlink r:id="rId3289" ref="AC893"/>
    <hyperlink r:id="rId3290" ref="AD893"/>
    <hyperlink r:id="rId3291" ref="Y894"/>
    <hyperlink r:id="rId3292" ref="Z894"/>
    <hyperlink r:id="rId3293" ref="AB894"/>
    <hyperlink r:id="rId3294" ref="AD894"/>
    <hyperlink r:id="rId3295" ref="Z895"/>
    <hyperlink r:id="rId3296" ref="AB895"/>
    <hyperlink r:id="rId3297" ref="AD895"/>
    <hyperlink r:id="rId3298" ref="Y896"/>
    <hyperlink r:id="rId3299" ref="Z896"/>
    <hyperlink r:id="rId3300" ref="AB896"/>
    <hyperlink r:id="rId3301" ref="AD896"/>
    <hyperlink r:id="rId3302" ref="Z897"/>
    <hyperlink r:id="rId3303" ref="AB897"/>
    <hyperlink r:id="rId3304" ref="AC897"/>
    <hyperlink r:id="rId3305" ref="AD897"/>
    <hyperlink r:id="rId3306" ref="Z898"/>
    <hyperlink r:id="rId3307" ref="AB898"/>
    <hyperlink r:id="rId3308" ref="AD898"/>
    <hyperlink r:id="rId3309" ref="Y899"/>
    <hyperlink r:id="rId3310" ref="Z899"/>
    <hyperlink r:id="rId3311" ref="AB899"/>
    <hyperlink r:id="rId3312" ref="AC899"/>
    <hyperlink r:id="rId3313" ref="AD899"/>
    <hyperlink r:id="rId3314" ref="Z900"/>
    <hyperlink r:id="rId3315" ref="AA900"/>
    <hyperlink r:id="rId3316" ref="AB900"/>
    <hyperlink r:id="rId3317" ref="AD900"/>
    <hyperlink r:id="rId3318" ref="Z901"/>
    <hyperlink r:id="rId3319" ref="AD901"/>
    <hyperlink r:id="rId3320" ref="Z902"/>
    <hyperlink r:id="rId3321" ref="AA902"/>
    <hyperlink r:id="rId3322" ref="AD902"/>
    <hyperlink r:id="rId3323" ref="Z903"/>
    <hyperlink r:id="rId3324" ref="AB903"/>
    <hyperlink r:id="rId3325" ref="AD903"/>
    <hyperlink r:id="rId3326" ref="Y904"/>
    <hyperlink r:id="rId3327" ref="Z904"/>
    <hyperlink r:id="rId3328" ref="AB904"/>
    <hyperlink r:id="rId3329" ref="AD904"/>
    <hyperlink r:id="rId3330" ref="Z905"/>
    <hyperlink r:id="rId3331" ref="AB905"/>
    <hyperlink r:id="rId3332" ref="AD905"/>
    <hyperlink r:id="rId3333" ref="Y906"/>
    <hyperlink r:id="rId3334" ref="Z906"/>
    <hyperlink r:id="rId3335" ref="AB906"/>
    <hyperlink r:id="rId3336" ref="AD906"/>
    <hyperlink r:id="rId3337" ref="Y907"/>
    <hyperlink r:id="rId3338" ref="Z907"/>
    <hyperlink r:id="rId3339" ref="AB907"/>
    <hyperlink r:id="rId3340" ref="AD907"/>
    <hyperlink r:id="rId3341" ref="Y908"/>
    <hyperlink r:id="rId3342" ref="Z908"/>
    <hyperlink r:id="rId3343" ref="AA908"/>
    <hyperlink r:id="rId3344" ref="AB908"/>
    <hyperlink r:id="rId3345" ref="AC908"/>
    <hyperlink r:id="rId3346" ref="AD908"/>
    <hyperlink r:id="rId3347" ref="Y909"/>
    <hyperlink r:id="rId3348" ref="Z909"/>
    <hyperlink r:id="rId3349" ref="AA909"/>
    <hyperlink r:id="rId3350" ref="AB909"/>
    <hyperlink r:id="rId3351" ref="AD909"/>
    <hyperlink r:id="rId3352" ref="Y910"/>
    <hyperlink r:id="rId3353" ref="Z910"/>
    <hyperlink r:id="rId3354" ref="AB910"/>
    <hyperlink r:id="rId3355" ref="AD910"/>
    <hyperlink r:id="rId3356" ref="Y911"/>
    <hyperlink r:id="rId3357" ref="Z911"/>
    <hyperlink r:id="rId3358" ref="AB911"/>
    <hyperlink r:id="rId3359" ref="AC911"/>
    <hyperlink r:id="rId3360" ref="AD911"/>
    <hyperlink r:id="rId3361" ref="Y912"/>
    <hyperlink r:id="rId3362" ref="Z912"/>
    <hyperlink r:id="rId3363" ref="AA912"/>
    <hyperlink r:id="rId3364" ref="AB912"/>
    <hyperlink r:id="rId3365" ref="AD912"/>
    <hyperlink r:id="rId3366" ref="Z913"/>
    <hyperlink r:id="rId3367" ref="AB913"/>
    <hyperlink r:id="rId3368" ref="AD913"/>
    <hyperlink r:id="rId3369" ref="Y914"/>
    <hyperlink r:id="rId3370" ref="Z914"/>
    <hyperlink r:id="rId3371" ref="AA914"/>
    <hyperlink r:id="rId3372" ref="AB914"/>
    <hyperlink r:id="rId3373" ref="AD914"/>
    <hyperlink r:id="rId3374" ref="Z915"/>
    <hyperlink r:id="rId3375" ref="AB915"/>
    <hyperlink r:id="rId3376" ref="AD915"/>
    <hyperlink r:id="rId3377" ref="Z916"/>
    <hyperlink r:id="rId3378" ref="AB916"/>
    <hyperlink r:id="rId3379" ref="AC916"/>
    <hyperlink r:id="rId3380" ref="AD916"/>
    <hyperlink r:id="rId3381" ref="Z917"/>
    <hyperlink r:id="rId3382" ref="AB917"/>
    <hyperlink r:id="rId3383" ref="AD917"/>
    <hyperlink r:id="rId3384" ref="Y918"/>
    <hyperlink r:id="rId3385" ref="Z918"/>
    <hyperlink r:id="rId3386" ref="AA918"/>
    <hyperlink r:id="rId3387" ref="AB918"/>
    <hyperlink r:id="rId3388" ref="AD918"/>
    <hyperlink r:id="rId3389" ref="Y919"/>
    <hyperlink r:id="rId3390" ref="Z919"/>
    <hyperlink r:id="rId3391" ref="AA919"/>
    <hyperlink r:id="rId3392" ref="AB919"/>
    <hyperlink r:id="rId3393" ref="AC919"/>
    <hyperlink r:id="rId3394" ref="AD919"/>
    <hyperlink r:id="rId3395" ref="Z920"/>
    <hyperlink r:id="rId3396" ref="AB920"/>
    <hyperlink r:id="rId3397" ref="AC920"/>
    <hyperlink r:id="rId3398" ref="AD920"/>
    <hyperlink r:id="rId3399" ref="Y921"/>
    <hyperlink r:id="rId3400" ref="Z921"/>
    <hyperlink r:id="rId3401" ref="AA921"/>
    <hyperlink r:id="rId3402" ref="AB921"/>
    <hyperlink r:id="rId3403" ref="Z922"/>
    <hyperlink r:id="rId3404" ref="AB922"/>
    <hyperlink r:id="rId3405" ref="Z923"/>
    <hyperlink r:id="rId3406" ref="AB923"/>
    <hyperlink r:id="rId3407" ref="AD923"/>
    <hyperlink r:id="rId3408" ref="Z924"/>
    <hyperlink r:id="rId3409" ref="AB924"/>
    <hyperlink r:id="rId3410" ref="Z925"/>
    <hyperlink r:id="rId3411" ref="AB925"/>
    <hyperlink r:id="rId3412" ref="Z926"/>
    <hyperlink r:id="rId3413" ref="AB926"/>
    <hyperlink r:id="rId3414" ref="Z927"/>
    <hyperlink r:id="rId3415" ref="AB927"/>
    <hyperlink r:id="rId3416" ref="Y928"/>
    <hyperlink r:id="rId3417" ref="Z928"/>
    <hyperlink r:id="rId3418" ref="AA928"/>
    <hyperlink r:id="rId3419" ref="AB928"/>
    <hyperlink r:id="rId3420" ref="AD928"/>
    <hyperlink r:id="rId3421" ref="Z929"/>
    <hyperlink r:id="rId3422" ref="AB929"/>
    <hyperlink r:id="rId3423" ref="AD929"/>
    <hyperlink r:id="rId3424" ref="Z930"/>
    <hyperlink r:id="rId3425" ref="AB930"/>
    <hyperlink r:id="rId3426" ref="AD930"/>
    <hyperlink r:id="rId3427" ref="Y931"/>
    <hyperlink r:id="rId3428" ref="Z931"/>
    <hyperlink r:id="rId3429" ref="AB931"/>
    <hyperlink r:id="rId3430" ref="AD931"/>
    <hyperlink r:id="rId3431" ref="Y932"/>
    <hyperlink r:id="rId3432" ref="Z932"/>
    <hyperlink r:id="rId3433" ref="AB932"/>
    <hyperlink r:id="rId3434" ref="AC932"/>
    <hyperlink r:id="rId3435" ref="AD932"/>
    <hyperlink r:id="rId3436" ref="Y933"/>
    <hyperlink r:id="rId3437" ref="Z933"/>
    <hyperlink r:id="rId3438" ref="AB933"/>
    <hyperlink r:id="rId3439" ref="AC933"/>
    <hyperlink r:id="rId3440" ref="AD933"/>
    <hyperlink r:id="rId3441" ref="Y934"/>
    <hyperlink r:id="rId3442" ref="Z934"/>
    <hyperlink r:id="rId3443" ref="AB934"/>
    <hyperlink r:id="rId3444" ref="AD934"/>
    <hyperlink r:id="rId3445" ref="Z935"/>
    <hyperlink r:id="rId3446" ref="AB935"/>
    <hyperlink r:id="rId3447" ref="AD935"/>
    <hyperlink r:id="rId3448" ref="Z936"/>
    <hyperlink r:id="rId3449" ref="AB936"/>
    <hyperlink r:id="rId3450" ref="AC936"/>
    <hyperlink r:id="rId3451" ref="AD936"/>
    <hyperlink r:id="rId3452" ref="Z937"/>
    <hyperlink r:id="rId3453" ref="AB937"/>
    <hyperlink r:id="rId3454" ref="AD937"/>
    <hyperlink r:id="rId3455" ref="Z938"/>
    <hyperlink r:id="rId3456" ref="AB938"/>
    <hyperlink r:id="rId3457" ref="AD938"/>
    <hyperlink r:id="rId3458" ref="Z939"/>
    <hyperlink r:id="rId3459" ref="AB939"/>
    <hyperlink r:id="rId3460" ref="AD939"/>
    <hyperlink r:id="rId3461" ref="Z940"/>
    <hyperlink r:id="rId3462" ref="AA940"/>
    <hyperlink r:id="rId3463" ref="AB940"/>
    <hyperlink r:id="rId3464" ref="AD940"/>
    <hyperlink r:id="rId3465" ref="Z941"/>
    <hyperlink r:id="rId3466" ref="AA941"/>
    <hyperlink r:id="rId3467" ref="AB941"/>
    <hyperlink r:id="rId3468" ref="AC941"/>
    <hyperlink r:id="rId3469" ref="AD941"/>
    <hyperlink r:id="rId3470" ref="Z942"/>
    <hyperlink r:id="rId3471" ref="AB942"/>
    <hyperlink r:id="rId3472" ref="AD942"/>
    <hyperlink r:id="rId3473" ref="Y943"/>
    <hyperlink r:id="rId3474" ref="Z943"/>
    <hyperlink r:id="rId3475" ref="AB943"/>
    <hyperlink r:id="rId3476" ref="AD943"/>
    <hyperlink r:id="rId3477" ref="Y944"/>
    <hyperlink r:id="rId3478" ref="Z944"/>
    <hyperlink r:id="rId3479" ref="AA944"/>
    <hyperlink r:id="rId3480" ref="AB944"/>
    <hyperlink r:id="rId3481" ref="AD944"/>
    <hyperlink r:id="rId3482" ref="Z945"/>
    <hyperlink r:id="rId3483" ref="AA945"/>
    <hyperlink r:id="rId3484" ref="AB945"/>
    <hyperlink r:id="rId3485" ref="AD945"/>
    <hyperlink r:id="rId3486" ref="Z946"/>
    <hyperlink r:id="rId3487" ref="AB946"/>
    <hyperlink r:id="rId3488" ref="AD946"/>
    <hyperlink r:id="rId3489" ref="Y947"/>
    <hyperlink r:id="rId3490" ref="Z947"/>
    <hyperlink r:id="rId3491" ref="AB947"/>
    <hyperlink r:id="rId3492" ref="AD947"/>
    <hyperlink r:id="rId3493" ref="Y948"/>
    <hyperlink r:id="rId3494" ref="Z948"/>
    <hyperlink r:id="rId3495" ref="AA948"/>
    <hyperlink r:id="rId3496" ref="AB948"/>
    <hyperlink r:id="rId3497" ref="AD948"/>
    <hyperlink r:id="rId3498" ref="Y949"/>
    <hyperlink r:id="rId3499" ref="Z949"/>
    <hyperlink r:id="rId3500" ref="AB949"/>
    <hyperlink r:id="rId3501" ref="AD949"/>
    <hyperlink r:id="rId3502" ref="Y950"/>
    <hyperlink r:id="rId3503" ref="Z950"/>
    <hyperlink r:id="rId3504" ref="AB950"/>
    <hyperlink r:id="rId3505" ref="AD950"/>
    <hyperlink r:id="rId3506" ref="Z951"/>
    <hyperlink r:id="rId3507" ref="AB951"/>
    <hyperlink r:id="rId3508" ref="AD951"/>
    <hyperlink r:id="rId3509" ref="Y952"/>
    <hyperlink r:id="rId3510" ref="Z952"/>
    <hyperlink r:id="rId3511" ref="AB952"/>
    <hyperlink r:id="rId3512" ref="AD952"/>
    <hyperlink r:id="rId3513" ref="Z953"/>
    <hyperlink r:id="rId3514" ref="AB953"/>
    <hyperlink r:id="rId3515" ref="AD953"/>
    <hyperlink r:id="rId3516" ref="Y954"/>
    <hyperlink r:id="rId3517" ref="Z954"/>
    <hyperlink r:id="rId3518" ref="AA954"/>
    <hyperlink r:id="rId3519" ref="AB954"/>
    <hyperlink r:id="rId3520" ref="AD954"/>
    <hyperlink r:id="rId3521" ref="Y955"/>
    <hyperlink r:id="rId3522" ref="Z955"/>
    <hyperlink r:id="rId3523" ref="AB955"/>
    <hyperlink r:id="rId3524" ref="AD955"/>
    <hyperlink r:id="rId3525" ref="Y956"/>
    <hyperlink r:id="rId3526" ref="Z956"/>
    <hyperlink r:id="rId3527" ref="AB956"/>
    <hyperlink r:id="rId3528" ref="AD956"/>
    <hyperlink r:id="rId3529" ref="Y957"/>
    <hyperlink r:id="rId3530" ref="Z957"/>
    <hyperlink r:id="rId3531" ref="AA957"/>
    <hyperlink r:id="rId3532" ref="AB957"/>
    <hyperlink r:id="rId3533" ref="AC957"/>
    <hyperlink r:id="rId3534" ref="AD957"/>
    <hyperlink r:id="rId3535" ref="Z958"/>
    <hyperlink r:id="rId3536" ref="AB958"/>
    <hyperlink r:id="rId3537" ref="AD958"/>
    <hyperlink r:id="rId3538" ref="Y959"/>
    <hyperlink r:id="rId3539" ref="Z959"/>
    <hyperlink r:id="rId3540" ref="AB959"/>
    <hyperlink r:id="rId3541" ref="AD959"/>
    <hyperlink r:id="rId3542" ref="Y960"/>
    <hyperlink r:id="rId3543" ref="Z960"/>
    <hyperlink r:id="rId3544" ref="AA960"/>
    <hyperlink r:id="rId3545" ref="AB960"/>
    <hyperlink r:id="rId3546" ref="AC960"/>
    <hyperlink r:id="rId3547" ref="AD960"/>
    <hyperlink r:id="rId3548" ref="Z961"/>
    <hyperlink r:id="rId3549" ref="AB961"/>
    <hyperlink r:id="rId3550" ref="AC961"/>
    <hyperlink r:id="rId3551" ref="AD961"/>
    <hyperlink r:id="rId3552" ref="Y962"/>
    <hyperlink r:id="rId3553" ref="Z962"/>
    <hyperlink r:id="rId3554" ref="AB962"/>
    <hyperlink r:id="rId3555" ref="AD962"/>
    <hyperlink r:id="rId3556" ref="Y964"/>
    <hyperlink r:id="rId3557" ref="Z964"/>
    <hyperlink r:id="rId3558" ref="AB964"/>
    <hyperlink r:id="rId3559" ref="AC964"/>
    <hyperlink r:id="rId3560" ref="AD964"/>
    <hyperlink r:id="rId3561" ref="Z965"/>
    <hyperlink r:id="rId3562" ref="AA965"/>
    <hyperlink r:id="rId3563" ref="AB965"/>
    <hyperlink r:id="rId3564" ref="AC965"/>
    <hyperlink r:id="rId3565" ref="AD965"/>
    <hyperlink r:id="rId3566" ref="Y966"/>
    <hyperlink r:id="rId3567" ref="Z966"/>
    <hyperlink r:id="rId3568" ref="AB966"/>
    <hyperlink r:id="rId3569" ref="AD966"/>
    <hyperlink r:id="rId3570" ref="Z967"/>
    <hyperlink r:id="rId3571" ref="AA967"/>
    <hyperlink r:id="rId3572" ref="AB967"/>
    <hyperlink r:id="rId3573" ref="AD967"/>
    <hyperlink r:id="rId3574" ref="Y968"/>
    <hyperlink r:id="rId3575" ref="Z968"/>
    <hyperlink r:id="rId3576" ref="AB968"/>
    <hyperlink r:id="rId3577" ref="AD968"/>
    <hyperlink r:id="rId3578" ref="Z969"/>
    <hyperlink r:id="rId3579" ref="AB969"/>
    <hyperlink r:id="rId3580" ref="AC969"/>
    <hyperlink r:id="rId3581" ref="AD969"/>
    <hyperlink r:id="rId3582" ref="Z970"/>
    <hyperlink r:id="rId3583" ref="AB970"/>
    <hyperlink r:id="rId3584" ref="AD970"/>
    <hyperlink r:id="rId3585" ref="Z971"/>
    <hyperlink r:id="rId3586" ref="AB971"/>
    <hyperlink r:id="rId3587" ref="AC971"/>
    <hyperlink r:id="rId3588" ref="AD971"/>
    <hyperlink r:id="rId3589" ref="Z972"/>
    <hyperlink r:id="rId3590" ref="AB972"/>
    <hyperlink r:id="rId3591" ref="AD972"/>
    <hyperlink r:id="rId3592" ref="Z973"/>
    <hyperlink r:id="rId3593" ref="AB973"/>
    <hyperlink r:id="rId3594" ref="AD973"/>
    <hyperlink r:id="rId3595" ref="Z974"/>
    <hyperlink r:id="rId3596" ref="AA974"/>
    <hyperlink r:id="rId3597" ref="AB974"/>
    <hyperlink r:id="rId3598" ref="AD974"/>
    <hyperlink r:id="rId3599" ref="Z975"/>
    <hyperlink r:id="rId3600" ref="AB975"/>
    <hyperlink r:id="rId3601" ref="AD975"/>
    <hyperlink r:id="rId3602" ref="Z976"/>
    <hyperlink r:id="rId3603" ref="AA976"/>
    <hyperlink r:id="rId3604" ref="AC976"/>
    <hyperlink r:id="rId3605" ref="AD976"/>
    <hyperlink r:id="rId3606" ref="Z977"/>
    <hyperlink r:id="rId3607" ref="AD977"/>
    <hyperlink r:id="rId3608" ref="Y978"/>
    <hyperlink r:id="rId3609" ref="Z978"/>
    <hyperlink r:id="rId3610" ref="AC978"/>
    <hyperlink r:id="rId3611" ref="AD978"/>
    <hyperlink r:id="rId3612" ref="Z980"/>
    <hyperlink r:id="rId3613" ref="AD980"/>
    <hyperlink r:id="rId3614" ref="Z981"/>
    <hyperlink r:id="rId3615" ref="AC981"/>
    <hyperlink r:id="rId3616" ref="AD981"/>
    <hyperlink r:id="rId3617" ref="Z982"/>
    <hyperlink r:id="rId3618" ref="AB982"/>
    <hyperlink r:id="rId3619" ref="AD982"/>
    <hyperlink r:id="rId3620" ref="Z983"/>
    <hyperlink r:id="rId3621" ref="AB983"/>
    <hyperlink r:id="rId3622" ref="AD983"/>
    <hyperlink r:id="rId3623" ref="Y984"/>
    <hyperlink r:id="rId3624" ref="Z984"/>
    <hyperlink r:id="rId3625" ref="AB984"/>
    <hyperlink r:id="rId3626" ref="AD984"/>
    <hyperlink r:id="rId3627" ref="Z985"/>
    <hyperlink r:id="rId3628" ref="AB985"/>
    <hyperlink r:id="rId3629" ref="AD985"/>
    <hyperlink r:id="rId3630" ref="Z986"/>
    <hyperlink r:id="rId3631" ref="AB986"/>
    <hyperlink r:id="rId3632" ref="AC986"/>
    <hyperlink r:id="rId3633" ref="AD986"/>
    <hyperlink r:id="rId3634" ref="Z987"/>
    <hyperlink r:id="rId3635" ref="AA987"/>
    <hyperlink r:id="rId3636" ref="AB987"/>
    <hyperlink r:id="rId3637" ref="AD987"/>
    <hyperlink r:id="rId3638" ref="Z988"/>
    <hyperlink r:id="rId3639" ref="AB988"/>
    <hyperlink r:id="rId3640" ref="AC988"/>
    <hyperlink r:id="rId3641" ref="AD988"/>
    <hyperlink r:id="rId3642" ref="Y989"/>
    <hyperlink r:id="rId3643" ref="Z989"/>
    <hyperlink r:id="rId3644" ref="AB989"/>
    <hyperlink r:id="rId3645" ref="AD989"/>
    <hyperlink r:id="rId3646" ref="Z990"/>
    <hyperlink r:id="rId3647" ref="AB990"/>
    <hyperlink r:id="rId3648" ref="AD990"/>
    <hyperlink r:id="rId3649" ref="Z991"/>
    <hyperlink r:id="rId3650" ref="AB991"/>
    <hyperlink r:id="rId3651" ref="AD991"/>
    <hyperlink r:id="rId3652" ref="Z992"/>
    <hyperlink r:id="rId3653" ref="AB992"/>
    <hyperlink r:id="rId3654" ref="AC992"/>
    <hyperlink r:id="rId3655" ref="AD992"/>
    <hyperlink r:id="rId3656" ref="Z993"/>
    <hyperlink r:id="rId3657" ref="AB993"/>
    <hyperlink r:id="rId3658" ref="AC993"/>
    <hyperlink r:id="rId3659" ref="AD993"/>
    <hyperlink r:id="rId3660" ref="Z994"/>
    <hyperlink r:id="rId3661" ref="AB994"/>
    <hyperlink r:id="rId3662" ref="AD994"/>
    <hyperlink r:id="rId3663" ref="Z995"/>
    <hyperlink r:id="rId3664" ref="AB995"/>
    <hyperlink r:id="rId3665" ref="AC995"/>
    <hyperlink r:id="rId3666" ref="AD995"/>
    <hyperlink r:id="rId3667" ref="Z996"/>
    <hyperlink r:id="rId3668" ref="AB996"/>
    <hyperlink r:id="rId3669" ref="AD996"/>
    <hyperlink r:id="rId3670" ref="Z997"/>
    <hyperlink r:id="rId3671" ref="AB997"/>
    <hyperlink r:id="rId3672" ref="AD997"/>
    <hyperlink r:id="rId3673" ref="Z998"/>
    <hyperlink r:id="rId3674" ref="AB998"/>
    <hyperlink r:id="rId3675" ref="AC998"/>
    <hyperlink r:id="rId3676" ref="AD998"/>
    <hyperlink r:id="rId3677" ref="Y999"/>
    <hyperlink r:id="rId3678" ref="Z999"/>
    <hyperlink r:id="rId3679" ref="AB999"/>
    <hyperlink r:id="rId3680" ref="AD999"/>
    <hyperlink r:id="rId3681" ref="Z1000"/>
    <hyperlink r:id="rId3682" ref="AB1000"/>
    <hyperlink r:id="rId3683" ref="AC1000"/>
    <hyperlink r:id="rId3684" ref="AD1000"/>
    <hyperlink r:id="rId3685" ref="Z1001"/>
    <hyperlink r:id="rId3686" ref="AB1001"/>
    <hyperlink r:id="rId3687" ref="AD1001"/>
    <hyperlink r:id="rId3688" ref="Y1002"/>
    <hyperlink r:id="rId3689" ref="Z1002"/>
    <hyperlink r:id="rId3690" ref="AA1002"/>
    <hyperlink r:id="rId3691" ref="AB1002"/>
    <hyperlink r:id="rId3692" ref="AD1002"/>
    <hyperlink r:id="rId3693" ref="Y1003"/>
    <hyperlink r:id="rId3694" ref="Z1003"/>
    <hyperlink r:id="rId3695" ref="AB1003"/>
    <hyperlink r:id="rId3696" ref="AC1003"/>
    <hyperlink r:id="rId3697" ref="AD1003"/>
    <hyperlink r:id="rId3698" ref="Z1004"/>
    <hyperlink r:id="rId3699" ref="AB1004"/>
    <hyperlink r:id="rId3700" ref="AD1004"/>
    <hyperlink r:id="rId3701" ref="Z1005"/>
    <hyperlink r:id="rId3702" ref="AB1005"/>
    <hyperlink r:id="rId3703" ref="AD1005"/>
    <hyperlink r:id="rId3704" ref="Z1006"/>
    <hyperlink r:id="rId3705" ref="AB1006"/>
    <hyperlink r:id="rId3706" ref="AD1006"/>
    <hyperlink r:id="rId3707" ref="Y1007"/>
    <hyperlink r:id="rId3708" ref="Z1007"/>
    <hyperlink r:id="rId3709" ref="AA1007"/>
    <hyperlink r:id="rId3710" ref="AB1007"/>
    <hyperlink r:id="rId3711" ref="AC1007"/>
    <hyperlink r:id="rId3712" ref="AD1007"/>
    <hyperlink r:id="rId3713" ref="Z1008"/>
    <hyperlink r:id="rId3714" ref="AB1008"/>
    <hyperlink r:id="rId3715" ref="AD1008"/>
    <hyperlink r:id="rId3716" ref="Y1009"/>
    <hyperlink r:id="rId3717" ref="Z1009"/>
    <hyperlink r:id="rId3718" ref="AB1009"/>
    <hyperlink r:id="rId3719" ref="AC1009"/>
    <hyperlink r:id="rId3720" ref="AD1009"/>
    <hyperlink r:id="rId3721" ref="Z1010"/>
    <hyperlink r:id="rId3722" ref="AB1010"/>
    <hyperlink r:id="rId3723" ref="AD1010"/>
    <hyperlink r:id="rId3724" ref="Z1011"/>
    <hyperlink r:id="rId3725" ref="AB1011"/>
    <hyperlink r:id="rId3726" ref="AD1011"/>
    <hyperlink r:id="rId3727" ref="Z1012"/>
    <hyperlink r:id="rId3728" ref="AB1012"/>
    <hyperlink r:id="rId3729" ref="AC1012"/>
    <hyperlink r:id="rId3730" ref="AD1012"/>
    <hyperlink r:id="rId3731" ref="Y1013"/>
    <hyperlink r:id="rId3732" ref="Z1013"/>
    <hyperlink r:id="rId3733" ref="AB1013"/>
    <hyperlink r:id="rId3734" ref="AD1013"/>
    <hyperlink r:id="rId3735" ref="Y1014"/>
    <hyperlink r:id="rId3736" ref="Z1014"/>
    <hyperlink r:id="rId3737" ref="AB1014"/>
    <hyperlink r:id="rId3738" ref="AC1014"/>
    <hyperlink r:id="rId3739" ref="AD1014"/>
    <hyperlink r:id="rId3740" ref="Z1015"/>
    <hyperlink r:id="rId3741" ref="Z1016"/>
    <hyperlink r:id="rId3742" ref="AA1016"/>
    <hyperlink r:id="rId3743" ref="Z1017"/>
    <hyperlink r:id="rId3744" ref="Y1018"/>
    <hyperlink r:id="rId3745" ref="Z1018"/>
    <hyperlink r:id="rId3746" ref="Z1019"/>
    <hyperlink r:id="rId3747" ref="AD1019"/>
    <hyperlink r:id="rId3748" ref="Y1020"/>
    <hyperlink r:id="rId3749" ref="Z1020"/>
    <hyperlink r:id="rId3750" ref="AB1020"/>
    <hyperlink r:id="rId3751" ref="AC1020"/>
    <hyperlink r:id="rId3752" ref="AD1020"/>
    <hyperlink r:id="rId3753" ref="Z1021"/>
    <hyperlink r:id="rId3754" ref="AB1021"/>
    <hyperlink r:id="rId3755" ref="AD1021"/>
    <hyperlink r:id="rId3756" ref="Y1022"/>
    <hyperlink r:id="rId3757" ref="Z1022"/>
    <hyperlink r:id="rId3758" ref="AB1022"/>
    <hyperlink r:id="rId3759" ref="AC1022"/>
    <hyperlink r:id="rId3760" ref="AD1022"/>
    <hyperlink r:id="rId3761" ref="Z1023"/>
    <hyperlink r:id="rId3762" ref="AA1023"/>
    <hyperlink r:id="rId3763" ref="AC1023"/>
    <hyperlink r:id="rId3764" ref="AD1023"/>
    <hyperlink r:id="rId3765" ref="Z1024"/>
    <hyperlink r:id="rId3766" ref="AA1024"/>
    <hyperlink r:id="rId3767" ref="AB1024"/>
    <hyperlink r:id="rId3768" ref="AC1024"/>
    <hyperlink r:id="rId3769" ref="AD1024"/>
    <hyperlink r:id="rId3770" ref="Z1025"/>
    <hyperlink r:id="rId3771" ref="AB1025"/>
    <hyperlink r:id="rId3772" ref="AC1025"/>
    <hyperlink r:id="rId3773" ref="AD1025"/>
    <hyperlink r:id="rId3774" ref="Y1026"/>
    <hyperlink r:id="rId3775" ref="Z1026"/>
    <hyperlink r:id="rId3776" ref="AB1026"/>
    <hyperlink r:id="rId3777" ref="AD1026"/>
    <hyperlink r:id="rId3778" ref="Z1027"/>
    <hyperlink r:id="rId3779" ref="AB1027"/>
    <hyperlink r:id="rId3780" ref="AC1027"/>
    <hyperlink r:id="rId3781" ref="AD1027"/>
    <hyperlink r:id="rId3782" ref="Y1028"/>
    <hyperlink r:id="rId3783" ref="Z1028"/>
    <hyperlink r:id="rId3784" ref="AD1028"/>
    <hyperlink r:id="rId3785" ref="Z1029"/>
    <hyperlink r:id="rId3786" ref="AA1029"/>
    <hyperlink r:id="rId3787" ref="AD1029"/>
    <hyperlink r:id="rId3788" ref="Z1030"/>
    <hyperlink r:id="rId3789" ref="AD1030"/>
    <hyperlink r:id="rId3790" ref="Z1031"/>
    <hyperlink r:id="rId3791" ref="AD1031"/>
    <hyperlink r:id="rId3792" ref="Y1032"/>
    <hyperlink r:id="rId3793" ref="Z1032"/>
    <hyperlink r:id="rId3794" ref="AA1032"/>
    <hyperlink r:id="rId3795" ref="AC1032"/>
    <hyperlink r:id="rId3796" ref="AD1032"/>
    <hyperlink r:id="rId3797" ref="Y1033"/>
    <hyperlink r:id="rId3798" ref="Z1033"/>
    <hyperlink r:id="rId3799" ref="AB1033"/>
    <hyperlink r:id="rId3800" ref="AD1033"/>
    <hyperlink r:id="rId3801" ref="Z1034"/>
    <hyperlink r:id="rId3802" ref="AB1034"/>
    <hyperlink r:id="rId3803" ref="AD1034"/>
    <hyperlink r:id="rId3804" ref="Z1035"/>
    <hyperlink r:id="rId3805" ref="AB1035"/>
    <hyperlink r:id="rId3806" ref="AD1035"/>
    <hyperlink r:id="rId3807" ref="Z1036"/>
    <hyperlink r:id="rId3808" ref="AB1036"/>
    <hyperlink r:id="rId3809" ref="AD1036"/>
    <hyperlink r:id="rId3810" ref="Y1037"/>
    <hyperlink r:id="rId3811" ref="Z1037"/>
    <hyperlink r:id="rId3812" ref="AB1037"/>
    <hyperlink r:id="rId3813" ref="AC1037"/>
    <hyperlink r:id="rId3814" ref="AD1037"/>
    <hyperlink r:id="rId3815" ref="Z1038"/>
    <hyperlink r:id="rId3816" ref="AB1038"/>
    <hyperlink r:id="rId3817" ref="AD1038"/>
    <hyperlink r:id="rId3818" ref="Y1039"/>
    <hyperlink r:id="rId3819" ref="Z1039"/>
    <hyperlink r:id="rId3820" ref="AA1039"/>
    <hyperlink r:id="rId3821" ref="AB1039"/>
    <hyperlink r:id="rId3822" ref="AD1039"/>
    <hyperlink r:id="rId3823" ref="Z1040"/>
    <hyperlink r:id="rId3824" ref="AB1040"/>
    <hyperlink r:id="rId3825" ref="AC1040"/>
    <hyperlink r:id="rId3826" ref="AD1040"/>
    <hyperlink r:id="rId3827" ref="Y1041"/>
    <hyperlink r:id="rId3828" ref="Z1041"/>
    <hyperlink r:id="rId3829" ref="AB1041"/>
    <hyperlink r:id="rId3830" ref="AD1041"/>
    <hyperlink r:id="rId3831" ref="Z1042"/>
    <hyperlink r:id="rId3832" ref="AA1042"/>
    <hyperlink r:id="rId3833" ref="AB1042"/>
    <hyperlink r:id="rId3834" ref="AC1042"/>
    <hyperlink r:id="rId3835" ref="AD1042"/>
    <hyperlink r:id="rId3836" ref="Z1043"/>
    <hyperlink r:id="rId3837" ref="AA1043"/>
    <hyperlink r:id="rId3838" ref="AB1043"/>
    <hyperlink r:id="rId3839" ref="AD1043"/>
    <hyperlink r:id="rId3840" ref="Y1044"/>
    <hyperlink r:id="rId3841" ref="Z1044"/>
    <hyperlink r:id="rId3842" ref="AA1044"/>
    <hyperlink r:id="rId3843" ref="AB1044"/>
    <hyperlink r:id="rId3844" ref="AC1044"/>
    <hyperlink r:id="rId3845" ref="AD1044"/>
    <hyperlink r:id="rId3846" ref="Z1045"/>
    <hyperlink r:id="rId3847" ref="AB1045"/>
    <hyperlink r:id="rId3848" ref="AD1045"/>
    <hyperlink r:id="rId3849" ref="Y1046"/>
    <hyperlink r:id="rId3850" ref="Z1046"/>
    <hyperlink r:id="rId3851" ref="AA1046"/>
    <hyperlink r:id="rId3852" ref="AB1046"/>
    <hyperlink r:id="rId3853" ref="AC1046"/>
    <hyperlink r:id="rId3854" ref="AD1046"/>
    <hyperlink r:id="rId3855" ref="Z1047"/>
    <hyperlink r:id="rId3856" ref="AB1047"/>
    <hyperlink r:id="rId3857" ref="AD1047"/>
    <hyperlink r:id="rId3858" ref="Y1048"/>
    <hyperlink r:id="rId3859" ref="Z1048"/>
    <hyperlink r:id="rId3860" ref="AB1048"/>
    <hyperlink r:id="rId3861" ref="AC1048"/>
    <hyperlink r:id="rId3862" ref="AD1048"/>
    <hyperlink r:id="rId3863" ref="Z1049"/>
    <hyperlink r:id="rId3864" ref="AB1049"/>
    <hyperlink r:id="rId3865" ref="AC1049"/>
    <hyperlink r:id="rId3866" ref="AD1049"/>
    <hyperlink r:id="rId3867" ref="Y1050"/>
    <hyperlink r:id="rId3868" ref="Z1050"/>
    <hyperlink r:id="rId3869" ref="AB1050"/>
    <hyperlink r:id="rId3870" ref="AC1050"/>
    <hyperlink r:id="rId3871" ref="AD1050"/>
    <hyperlink r:id="rId3872" ref="Z1051"/>
    <hyperlink r:id="rId3873" ref="AB1051"/>
    <hyperlink r:id="rId3874" ref="AD1051"/>
    <hyperlink r:id="rId3875" ref="Z1052"/>
    <hyperlink r:id="rId3876" ref="AA1052"/>
    <hyperlink r:id="rId3877" ref="AB1052"/>
    <hyperlink r:id="rId3878" ref="AD1052"/>
    <hyperlink r:id="rId3879" ref="Z1053"/>
    <hyperlink r:id="rId3880" ref="AB1053"/>
    <hyperlink r:id="rId3881" ref="AC1053"/>
    <hyperlink r:id="rId3882" ref="AD1053"/>
    <hyperlink r:id="rId3883" ref="Y1054"/>
    <hyperlink r:id="rId3884" ref="Z1054"/>
    <hyperlink r:id="rId3885" ref="AB1054"/>
    <hyperlink r:id="rId3886" ref="AD1054"/>
    <hyperlink r:id="rId3887" ref="Z1055"/>
    <hyperlink r:id="rId3888" ref="AB1055"/>
    <hyperlink r:id="rId3889" ref="AD1055"/>
    <hyperlink r:id="rId3890" ref="Y1056"/>
    <hyperlink r:id="rId3891" ref="Z1056"/>
    <hyperlink r:id="rId3892" ref="AB1056"/>
    <hyperlink r:id="rId3893" ref="AD1056"/>
    <hyperlink r:id="rId3894" ref="Y1057"/>
    <hyperlink r:id="rId3895" ref="Z1057"/>
    <hyperlink r:id="rId3896" ref="AB1057"/>
    <hyperlink r:id="rId3897" ref="AD1057"/>
    <hyperlink r:id="rId3898" ref="Z1058"/>
    <hyperlink r:id="rId3899" ref="AB1058"/>
    <hyperlink r:id="rId3900" ref="AC1058"/>
    <hyperlink r:id="rId3901" ref="AD1058"/>
    <hyperlink r:id="rId3902" ref="Z1059"/>
    <hyperlink r:id="rId3903" ref="AB1059"/>
    <hyperlink r:id="rId3904" ref="AC1059"/>
    <hyperlink r:id="rId3905" ref="AD1059"/>
    <hyperlink r:id="rId3906" ref="Z1060"/>
    <hyperlink r:id="rId3907" ref="AB1060"/>
    <hyperlink r:id="rId3908" ref="AC1060"/>
    <hyperlink r:id="rId3909" ref="AD1060"/>
    <hyperlink r:id="rId3910" ref="Z1061"/>
    <hyperlink r:id="rId3911" ref="AB1061"/>
    <hyperlink r:id="rId3912" ref="AD1061"/>
    <hyperlink r:id="rId3913" ref="Z1062"/>
    <hyperlink r:id="rId3914" ref="AB1062"/>
    <hyperlink r:id="rId3915" ref="AD1062"/>
    <hyperlink r:id="rId3916" ref="Z1063"/>
    <hyperlink r:id="rId3917" ref="AB1063"/>
    <hyperlink r:id="rId3918" ref="AD1063"/>
    <hyperlink r:id="rId3919" ref="Y1064"/>
    <hyperlink r:id="rId3920" ref="Z1064"/>
    <hyperlink r:id="rId3921" ref="AB1064"/>
    <hyperlink r:id="rId3922" ref="AD1064"/>
    <hyperlink r:id="rId3923" ref="Z1065"/>
    <hyperlink r:id="rId3924" ref="AD1065"/>
    <hyperlink r:id="rId3925" ref="Z1066"/>
    <hyperlink r:id="rId3926" ref="AC1066"/>
    <hyperlink r:id="rId3927" ref="AD1066"/>
    <hyperlink r:id="rId3928" ref="Z1067"/>
    <hyperlink r:id="rId3929" ref="AA1067"/>
    <hyperlink r:id="rId3930" ref="AD1067"/>
    <hyperlink r:id="rId3931" ref="Z1068"/>
    <hyperlink r:id="rId3932" ref="AD1068"/>
    <hyperlink r:id="rId3933" ref="Z1069"/>
    <hyperlink r:id="rId3934" ref="AD1069"/>
    <hyperlink r:id="rId3935" ref="Z1070"/>
    <hyperlink r:id="rId3936" ref="AC1070"/>
    <hyperlink r:id="rId3937" ref="AD1070"/>
    <hyperlink r:id="rId3938" ref="Z1071"/>
    <hyperlink r:id="rId3939" ref="AD1071"/>
    <hyperlink r:id="rId3940" ref="Z1072"/>
    <hyperlink r:id="rId3941" ref="AB1072"/>
    <hyperlink r:id="rId3942" ref="AD1072"/>
    <hyperlink r:id="rId3943" ref="Z1073"/>
    <hyperlink r:id="rId3944" ref="AB1073"/>
    <hyperlink r:id="rId3945" ref="AC1073"/>
    <hyperlink r:id="rId3946" ref="AD1073"/>
    <hyperlink r:id="rId3947" ref="Z1074"/>
    <hyperlink r:id="rId3948" ref="AB1074"/>
    <hyperlink r:id="rId3949" ref="AC1074"/>
    <hyperlink r:id="rId3950" ref="AD1074"/>
    <hyperlink r:id="rId3951" ref="Z1075"/>
    <hyperlink r:id="rId3952" ref="AC1075"/>
    <hyperlink r:id="rId3953" ref="AD1075"/>
    <hyperlink r:id="rId3954" ref="Z1076"/>
    <hyperlink r:id="rId3955" ref="AD1076"/>
    <hyperlink r:id="rId3956" ref="Z1077"/>
    <hyperlink r:id="rId3957" ref="AD1077"/>
    <hyperlink r:id="rId3958" ref="Y1078"/>
    <hyperlink r:id="rId3959" ref="Z1078"/>
    <hyperlink r:id="rId3960" ref="AB1078"/>
    <hyperlink r:id="rId3961" ref="AC1078"/>
    <hyperlink r:id="rId3962" ref="AD1078"/>
    <hyperlink r:id="rId3963" ref="Z1079"/>
    <hyperlink r:id="rId3964" ref="Z1081"/>
    <hyperlink r:id="rId3965" ref="AD1081"/>
    <hyperlink r:id="rId3966" ref="Z1082"/>
    <hyperlink r:id="rId3967" ref="AD1082"/>
    <hyperlink r:id="rId3968" ref="Z1083"/>
    <hyperlink r:id="rId3969" ref="AB1083"/>
    <hyperlink r:id="rId3970" ref="AD1083"/>
    <hyperlink r:id="rId3971" ref="Z1084"/>
    <hyperlink r:id="rId3972" ref="AC1084"/>
    <hyperlink r:id="rId3973" ref="AD1084"/>
    <hyperlink r:id="rId3974" ref="Z1085"/>
    <hyperlink r:id="rId3975" ref="AB1085"/>
    <hyperlink r:id="rId3976" ref="AC1085"/>
    <hyperlink r:id="rId3977" ref="AD1085"/>
    <hyperlink r:id="rId3978" ref="Z1086"/>
    <hyperlink r:id="rId3979" ref="AB1086"/>
    <hyperlink r:id="rId3980" ref="AD1086"/>
    <hyperlink r:id="rId3981" ref="Z1087"/>
    <hyperlink r:id="rId3982" ref="AB1087"/>
    <hyperlink r:id="rId3983" ref="AC1087"/>
    <hyperlink r:id="rId3984" ref="AD1087"/>
    <hyperlink r:id="rId3985" ref="Y1088"/>
    <hyperlink r:id="rId3986" ref="Z1088"/>
    <hyperlink r:id="rId3987" ref="AC1088"/>
    <hyperlink r:id="rId3988" ref="AD1088"/>
    <hyperlink r:id="rId3989" ref="Y1089"/>
    <hyperlink r:id="rId3990" ref="Z1089"/>
    <hyperlink r:id="rId3991" ref="AD1089"/>
    <hyperlink r:id="rId3992" ref="Z1090"/>
    <hyperlink r:id="rId3993" ref="AD1090"/>
    <hyperlink r:id="rId3994" ref="Z1091"/>
    <hyperlink r:id="rId3995" ref="AD1091"/>
    <hyperlink r:id="rId3996" ref="Z1092"/>
    <hyperlink r:id="rId3997" ref="AB1092"/>
    <hyperlink r:id="rId3998" ref="AD1092"/>
    <hyperlink r:id="rId3999" ref="Y1093"/>
    <hyperlink r:id="rId4000" ref="Z1093"/>
    <hyperlink r:id="rId4001" ref="AA1093"/>
    <hyperlink r:id="rId4002" ref="AB1093"/>
    <hyperlink r:id="rId4003" ref="AD1093"/>
    <hyperlink r:id="rId4004" ref="X1094"/>
    <hyperlink r:id="rId4005" ref="Z1094"/>
    <hyperlink r:id="rId4006" ref="AD1094"/>
    <hyperlink r:id="rId4007" ref="AE1094"/>
    <hyperlink r:id="rId4008" ref="X1095"/>
    <hyperlink r:id="rId4009" ref="Z1095"/>
    <hyperlink r:id="rId4010" ref="AD1095"/>
    <hyperlink r:id="rId4011" ref="AE1095"/>
    <hyperlink r:id="rId4012" ref="Z1097"/>
    <hyperlink r:id="rId4013" ref="AB1097"/>
    <hyperlink r:id="rId4014" ref="AC1097"/>
    <hyperlink r:id="rId4015" ref="AD1097"/>
    <hyperlink r:id="rId4016" ref="Y1098"/>
    <hyperlink r:id="rId4017" ref="Z1098"/>
    <hyperlink r:id="rId4018" ref="AA1098"/>
    <hyperlink r:id="rId4019" ref="AB1098"/>
    <hyperlink r:id="rId4020" ref="AD1098"/>
    <hyperlink r:id="rId4021" ref="Z1099"/>
    <hyperlink r:id="rId4022" ref="AB1099"/>
    <hyperlink r:id="rId4023" ref="AD1099"/>
    <hyperlink r:id="rId4024" ref="Z1101"/>
    <hyperlink r:id="rId4025" ref="AB1101"/>
    <hyperlink r:id="rId4026" ref="AD1101"/>
    <hyperlink r:id="rId4027" ref="Y1102"/>
    <hyperlink r:id="rId4028" ref="Z1102"/>
    <hyperlink r:id="rId4029" ref="AB1102"/>
    <hyperlink r:id="rId4030" ref="AD1102"/>
    <hyperlink r:id="rId4031" ref="Z1103"/>
    <hyperlink r:id="rId4032" ref="AA1103"/>
    <hyperlink r:id="rId4033" ref="AB1103"/>
    <hyperlink r:id="rId4034" ref="AD1103"/>
    <hyperlink r:id="rId4035" ref="Y1104"/>
    <hyperlink r:id="rId4036" ref="Z1104"/>
    <hyperlink r:id="rId4037" ref="AA1104"/>
    <hyperlink r:id="rId4038" ref="AD1104"/>
    <hyperlink r:id="rId4039" ref="Z1105"/>
    <hyperlink r:id="rId4040" ref="AD1105"/>
    <hyperlink r:id="rId4041" ref="Y1106"/>
    <hyperlink r:id="rId4042" ref="Z1106"/>
    <hyperlink r:id="rId4043" ref="AD1106"/>
    <hyperlink r:id="rId4044" ref="Z1107"/>
    <hyperlink r:id="rId4045" ref="AC1107"/>
    <hyperlink r:id="rId4046" ref="AD1107"/>
    <hyperlink r:id="rId4047" ref="Y1108"/>
    <hyperlink r:id="rId4048" ref="Z1108"/>
    <hyperlink r:id="rId4049" ref="AD1108"/>
    <hyperlink r:id="rId4050" ref="Z1109"/>
    <hyperlink r:id="rId4051" ref="AB1109"/>
    <hyperlink r:id="rId4052" ref="AD1109"/>
    <hyperlink r:id="rId4053" ref="Z1110"/>
    <hyperlink r:id="rId4054" ref="AD1110"/>
    <hyperlink r:id="rId4055" ref="Z1111"/>
    <hyperlink r:id="rId4056" ref="AD1111"/>
    <hyperlink r:id="rId4057" ref="Z1112"/>
    <hyperlink r:id="rId4058" ref="AD1112"/>
    <hyperlink r:id="rId4059" ref="Y1113"/>
    <hyperlink r:id="rId4060" ref="Z1113"/>
    <hyperlink r:id="rId4061" ref="AD1113"/>
    <hyperlink r:id="rId4062" ref="Z1114"/>
    <hyperlink r:id="rId4063" ref="AD1114"/>
    <hyperlink r:id="rId4064" ref="Z1115"/>
    <hyperlink r:id="rId4065" ref="AB1115"/>
    <hyperlink r:id="rId4066" ref="AD1115"/>
    <hyperlink r:id="rId4067" ref="Y1116"/>
    <hyperlink r:id="rId4068" ref="Z1116"/>
    <hyperlink r:id="rId4069" ref="AB1116"/>
    <hyperlink r:id="rId4070" ref="AC1116"/>
    <hyperlink r:id="rId4071" ref="AD1116"/>
    <hyperlink r:id="rId4072" ref="Y1117"/>
    <hyperlink r:id="rId4073" ref="Z1117"/>
    <hyperlink r:id="rId4074" ref="AB1117"/>
    <hyperlink r:id="rId4075" ref="AD1117"/>
    <hyperlink r:id="rId4076" ref="Y1118"/>
    <hyperlink r:id="rId4077" ref="Z1118"/>
    <hyperlink r:id="rId4078" ref="AA1118"/>
    <hyperlink r:id="rId4079" ref="AB1118"/>
    <hyperlink r:id="rId4080" ref="AC1118"/>
    <hyperlink r:id="rId4081" ref="AD1118"/>
    <hyperlink r:id="rId4082" ref="Z1119"/>
    <hyperlink r:id="rId4083" ref="AB1119"/>
    <hyperlink r:id="rId4084" ref="AC1119"/>
    <hyperlink r:id="rId4085" ref="AD1119"/>
    <hyperlink r:id="rId4086" ref="Z1120"/>
    <hyperlink r:id="rId4087" ref="AB1120"/>
    <hyperlink r:id="rId4088" ref="AD1120"/>
    <hyperlink r:id="rId4089" ref="Z1121"/>
    <hyperlink r:id="rId4090" ref="AB1121"/>
    <hyperlink r:id="rId4091" ref="AD1121"/>
    <hyperlink r:id="rId4092" ref="Z1122"/>
    <hyperlink r:id="rId4093" ref="AB1122"/>
    <hyperlink r:id="rId4094" ref="AD1122"/>
    <hyperlink r:id="rId4095" ref="Y1123"/>
    <hyperlink r:id="rId4096" ref="Z1123"/>
    <hyperlink r:id="rId4097" ref="AB1123"/>
    <hyperlink r:id="rId4098" ref="AD1123"/>
    <hyperlink r:id="rId4099" ref="Z1124"/>
    <hyperlink r:id="rId4100" ref="AB1124"/>
    <hyperlink r:id="rId4101" ref="AD1124"/>
    <hyperlink r:id="rId4102" ref="Z1125"/>
    <hyperlink r:id="rId4103" ref="AB1125"/>
    <hyperlink r:id="rId4104" ref="AD1125"/>
    <hyperlink r:id="rId4105" ref="Y1126"/>
    <hyperlink r:id="rId4106" ref="Z1126"/>
    <hyperlink r:id="rId4107" ref="AB1126"/>
    <hyperlink r:id="rId4108" ref="AC1126"/>
    <hyperlink r:id="rId4109" ref="AD1126"/>
    <hyperlink r:id="rId4110" ref="Z1127"/>
    <hyperlink r:id="rId4111" ref="AA1127"/>
    <hyperlink r:id="rId4112" ref="AD1127"/>
    <hyperlink r:id="rId4113" ref="Z1128"/>
    <hyperlink r:id="rId4114" ref="AD1128"/>
    <hyperlink r:id="rId4115" ref="K1129"/>
    <hyperlink r:id="rId4116" ref="Z1129"/>
    <hyperlink r:id="rId4117" ref="AD1129"/>
    <hyperlink r:id="rId4118" ref="Y1130"/>
    <hyperlink r:id="rId4119" ref="Z1130"/>
    <hyperlink r:id="rId4120" ref="AC1130"/>
    <hyperlink r:id="rId4121" ref="AD1130"/>
    <hyperlink r:id="rId4122" ref="Z1131"/>
    <hyperlink r:id="rId4123" ref="AD1131"/>
    <hyperlink r:id="rId4124" ref="Y1132"/>
    <hyperlink r:id="rId4125" ref="Z1132"/>
    <hyperlink r:id="rId4126" ref="AA1132"/>
    <hyperlink r:id="rId4127" ref="AC1132"/>
    <hyperlink r:id="rId4128" ref="AD1132"/>
    <hyperlink r:id="rId4129" ref="Z1133"/>
    <hyperlink r:id="rId4130" ref="AD1133"/>
    <hyperlink r:id="rId4131" ref="Y1134"/>
    <hyperlink r:id="rId4132" ref="Z1134"/>
    <hyperlink r:id="rId4133" ref="AC1134"/>
    <hyperlink r:id="rId4134" ref="AD1134"/>
    <hyperlink r:id="rId4135" ref="Z1135"/>
    <hyperlink r:id="rId4136" ref="AD1135"/>
    <hyperlink r:id="rId4137" ref="Y1136"/>
    <hyperlink r:id="rId4138" ref="Z1136"/>
    <hyperlink r:id="rId4139" ref="AA1136"/>
    <hyperlink r:id="rId4140" ref="AD1136"/>
    <hyperlink r:id="rId4141" ref="Z1137"/>
    <hyperlink r:id="rId4142" ref="AD1137"/>
    <hyperlink r:id="rId4143" ref="Z1138"/>
    <hyperlink r:id="rId4144" ref="AD1138"/>
    <hyperlink r:id="rId4145" ref="Z1139"/>
    <hyperlink r:id="rId4146" ref="AD1139"/>
    <hyperlink r:id="rId4147" ref="Z1140"/>
    <hyperlink r:id="rId4148" ref="AD1140"/>
    <hyperlink r:id="rId4149" ref="Y1141"/>
    <hyperlink r:id="rId4150" ref="Z1141"/>
    <hyperlink r:id="rId4151" ref="AD1141"/>
    <hyperlink r:id="rId4152" ref="Y1142"/>
    <hyperlink r:id="rId4153" ref="Z1142"/>
    <hyperlink r:id="rId4154" ref="AD1142"/>
    <hyperlink r:id="rId4155" ref="Y1143"/>
    <hyperlink r:id="rId4156" ref="Z1143"/>
    <hyperlink r:id="rId4157" ref="AA1143"/>
    <hyperlink r:id="rId4158" ref="AD1143"/>
    <hyperlink r:id="rId4159" ref="Z1144"/>
    <hyperlink r:id="rId4160" ref="AD1144"/>
    <hyperlink r:id="rId4161" ref="Z1145"/>
    <hyperlink r:id="rId4162" ref="AC1145"/>
    <hyperlink r:id="rId4163" ref="AD1145"/>
    <hyperlink r:id="rId4164" ref="Y1146"/>
    <hyperlink r:id="rId4165" ref="Z1146"/>
    <hyperlink r:id="rId4166" ref="AA1146"/>
    <hyperlink r:id="rId4167" ref="AD1146"/>
    <hyperlink r:id="rId4168" ref="Z1147"/>
    <hyperlink r:id="rId4169" ref="AB1147"/>
    <hyperlink r:id="rId4170" ref="AD1147"/>
    <hyperlink r:id="rId4171" ref="Y1148"/>
    <hyperlink r:id="rId4172" ref="Z1148"/>
    <hyperlink r:id="rId4173" ref="AB1148"/>
    <hyperlink r:id="rId4174" ref="AC1148"/>
    <hyperlink r:id="rId4175" ref="AD1148"/>
    <hyperlink r:id="rId4176" ref="Y1149"/>
    <hyperlink r:id="rId4177" ref="Z1149"/>
    <hyperlink r:id="rId4178" ref="AB1149"/>
    <hyperlink r:id="rId4179" ref="AC1149"/>
    <hyperlink r:id="rId4180" ref="AD1149"/>
    <hyperlink r:id="rId4181" ref="Z1150"/>
    <hyperlink r:id="rId4182" ref="AB1150"/>
    <hyperlink r:id="rId4183" ref="AD1150"/>
    <hyperlink r:id="rId4184" ref="Z1151"/>
    <hyperlink r:id="rId4185" ref="AB1151"/>
    <hyperlink r:id="rId4186" ref="AD1151"/>
    <hyperlink r:id="rId4187" ref="Z1152"/>
    <hyperlink r:id="rId4188" ref="AB1152"/>
    <hyperlink r:id="rId4189" ref="AD1152"/>
    <hyperlink r:id="rId4190" ref="Z1153"/>
    <hyperlink r:id="rId4191" ref="AA1153"/>
    <hyperlink r:id="rId4192" ref="AB1153"/>
    <hyperlink r:id="rId4193" ref="AC1153"/>
    <hyperlink r:id="rId4194" ref="AD1153"/>
    <hyperlink r:id="rId4195" ref="Z1154"/>
    <hyperlink r:id="rId4196" ref="AB1154"/>
    <hyperlink r:id="rId4197" ref="AD1154"/>
    <hyperlink r:id="rId4198" ref="Y1155"/>
    <hyperlink r:id="rId4199" ref="Z1155"/>
    <hyperlink r:id="rId4200" ref="AB1155"/>
    <hyperlink r:id="rId4201" ref="AC1155"/>
    <hyperlink r:id="rId4202" ref="AD1155"/>
    <hyperlink r:id="rId4203" ref="Y1156"/>
    <hyperlink r:id="rId4204" ref="Z1156"/>
    <hyperlink r:id="rId4205" ref="AB1156"/>
    <hyperlink r:id="rId4206" ref="AD1156"/>
    <hyperlink r:id="rId4207" ref="Y1157"/>
    <hyperlink r:id="rId4208" ref="Z1157"/>
    <hyperlink r:id="rId4209" ref="AB1157"/>
    <hyperlink r:id="rId4210" ref="AC1157"/>
    <hyperlink r:id="rId4211" ref="AD1157"/>
    <hyperlink r:id="rId4212" ref="Y1158"/>
    <hyperlink r:id="rId4213" ref="Z1158"/>
    <hyperlink r:id="rId4214" ref="AB1158"/>
    <hyperlink r:id="rId4215" ref="AD1158"/>
    <hyperlink r:id="rId4216" ref="Y1159"/>
    <hyperlink r:id="rId4217" ref="Z1159"/>
    <hyperlink r:id="rId4218" ref="AB1159"/>
    <hyperlink r:id="rId4219" ref="AC1159"/>
    <hyperlink r:id="rId4220" ref="AD1159"/>
    <hyperlink r:id="rId4221" ref="Y1160"/>
    <hyperlink r:id="rId4222" ref="Z1160"/>
    <hyperlink r:id="rId4223" ref="AB1160"/>
    <hyperlink r:id="rId4224" ref="AC1160"/>
    <hyperlink r:id="rId4225" ref="AD1160"/>
    <hyperlink r:id="rId4226" ref="Y1161"/>
    <hyperlink r:id="rId4227" ref="Z1161"/>
    <hyperlink r:id="rId4228" ref="AA1161"/>
    <hyperlink r:id="rId4229" ref="AB1161"/>
    <hyperlink r:id="rId4230" ref="AC1161"/>
    <hyperlink r:id="rId4231" ref="AD1161"/>
    <hyperlink r:id="rId4232" ref="Z1162"/>
    <hyperlink r:id="rId4233" ref="AB1162"/>
    <hyperlink r:id="rId4234" ref="AD1162"/>
    <hyperlink r:id="rId4235" ref="Z1163"/>
    <hyperlink r:id="rId4236" ref="AB1163"/>
    <hyperlink r:id="rId4237" ref="AC1163"/>
    <hyperlink r:id="rId4238" ref="AD1163"/>
    <hyperlink r:id="rId4239" ref="Y1164"/>
    <hyperlink r:id="rId4240" ref="Z1164"/>
    <hyperlink r:id="rId4241" ref="AB1164"/>
    <hyperlink r:id="rId4242" ref="AC1164"/>
    <hyperlink r:id="rId4243" ref="AD1164"/>
    <hyperlink r:id="rId4244" ref="Y1165"/>
    <hyperlink r:id="rId4245" ref="Z1165"/>
    <hyperlink r:id="rId4246" ref="AB1165"/>
    <hyperlink r:id="rId4247" ref="AD1165"/>
    <hyperlink r:id="rId4248" ref="Z1166"/>
    <hyperlink r:id="rId4249" ref="AB1166"/>
    <hyperlink r:id="rId4250" ref="AC1166"/>
    <hyperlink r:id="rId4251" ref="AD1166"/>
    <hyperlink r:id="rId4252" ref="Y1167"/>
    <hyperlink r:id="rId4253" ref="Z1167"/>
    <hyperlink r:id="rId4254" ref="AB1167"/>
    <hyperlink r:id="rId4255" ref="AC1167"/>
    <hyperlink r:id="rId4256" ref="AD1167"/>
    <hyperlink r:id="rId4257" ref="Z1168"/>
    <hyperlink r:id="rId4258" ref="AB1168"/>
    <hyperlink r:id="rId4259" ref="AD1168"/>
    <hyperlink r:id="rId4260" ref="Y1169"/>
    <hyperlink r:id="rId4261" ref="Z1169"/>
    <hyperlink r:id="rId4262" ref="AA1169"/>
    <hyperlink r:id="rId4263" ref="AB1169"/>
    <hyperlink r:id="rId4264" ref="AD1169"/>
    <hyperlink r:id="rId4265" ref="Z1170"/>
    <hyperlink r:id="rId4266" ref="AB1170"/>
    <hyperlink r:id="rId4267" ref="AC1170"/>
    <hyperlink r:id="rId4268" ref="AD1170"/>
    <hyperlink r:id="rId4269" ref="Z1171"/>
    <hyperlink r:id="rId4270" ref="AB1171"/>
    <hyperlink r:id="rId4271" ref="AD1171"/>
    <hyperlink r:id="rId4272" ref="Z1172"/>
    <hyperlink r:id="rId4273" ref="AA1172"/>
    <hyperlink r:id="rId4274" ref="AB1172"/>
    <hyperlink r:id="rId4275" ref="AC1172"/>
    <hyperlink r:id="rId4276" ref="AD1172"/>
    <hyperlink r:id="rId4277" ref="Z1173"/>
    <hyperlink r:id="rId4278" ref="AB1173"/>
    <hyperlink r:id="rId4279" ref="AD1173"/>
    <hyperlink r:id="rId4280" ref="Y1174"/>
    <hyperlink r:id="rId4281" ref="Z1174"/>
    <hyperlink r:id="rId4282" ref="AB1174"/>
    <hyperlink r:id="rId4283" ref="AD1174"/>
    <hyperlink r:id="rId4284" ref="Z1175"/>
    <hyperlink r:id="rId4285" ref="AB1175"/>
    <hyperlink r:id="rId4286" ref="AC1175"/>
    <hyperlink r:id="rId4287" ref="AD1175"/>
    <hyperlink r:id="rId4288" ref="Y1176"/>
    <hyperlink r:id="rId4289" ref="Z1176"/>
    <hyperlink r:id="rId4290" ref="AA1176"/>
    <hyperlink r:id="rId4291" ref="AB1176"/>
    <hyperlink r:id="rId4292" ref="AD1176"/>
    <hyperlink r:id="rId4293" ref="Z1177"/>
    <hyperlink r:id="rId4294" ref="AB1177"/>
    <hyperlink r:id="rId4295" ref="AD1177"/>
    <hyperlink r:id="rId4296" ref="Z1179"/>
    <hyperlink r:id="rId4297" ref="AB1179"/>
    <hyperlink r:id="rId4298" ref="AD1179"/>
    <hyperlink r:id="rId4299" ref="Z1180"/>
    <hyperlink r:id="rId4300" ref="AB1180"/>
    <hyperlink r:id="rId4301" ref="AD1180"/>
    <hyperlink r:id="rId4302" ref="Y1181"/>
    <hyperlink r:id="rId4303" ref="Z1181"/>
    <hyperlink r:id="rId4304" ref="AA1181"/>
    <hyperlink r:id="rId4305" ref="AB1181"/>
    <hyperlink r:id="rId4306" ref="AD1181"/>
    <hyperlink r:id="rId4307" ref="Y1182"/>
    <hyperlink r:id="rId4308" ref="Z1182"/>
    <hyperlink r:id="rId4309" ref="AB1182"/>
    <hyperlink r:id="rId4310" ref="AC1182"/>
    <hyperlink r:id="rId4311" ref="AD1182"/>
    <hyperlink r:id="rId4312" ref="Y1183"/>
    <hyperlink r:id="rId4313" ref="Z1183"/>
    <hyperlink r:id="rId4314" ref="AB1183"/>
    <hyperlink r:id="rId4315" ref="AD1183"/>
    <hyperlink r:id="rId4316" ref="Z1184"/>
    <hyperlink r:id="rId4317" ref="AA1184"/>
    <hyperlink r:id="rId4318" ref="AC1184"/>
    <hyperlink r:id="rId4319" ref="AD1184"/>
    <hyperlink r:id="rId4320" ref="Y1185"/>
    <hyperlink r:id="rId4321" ref="Z1185"/>
    <hyperlink r:id="rId4322" ref="AA1185"/>
    <hyperlink r:id="rId4323" ref="AC1185"/>
    <hyperlink r:id="rId4324" ref="AD1185"/>
    <hyperlink r:id="rId4325" ref="Z1186"/>
    <hyperlink r:id="rId4326" ref="AD1186"/>
    <hyperlink r:id="rId4327" ref="Y1187"/>
    <hyperlink r:id="rId4328" ref="Z1187"/>
    <hyperlink r:id="rId4329" ref="AD1187"/>
    <hyperlink r:id="rId4330" ref="Z1188"/>
    <hyperlink r:id="rId4331" ref="AD1188"/>
    <hyperlink r:id="rId4332" ref="Z1189"/>
    <hyperlink r:id="rId4333" ref="AC1189"/>
    <hyperlink r:id="rId4334" ref="AD1189"/>
    <hyperlink r:id="rId4335" ref="Y1190"/>
    <hyperlink r:id="rId4336" ref="Z1190"/>
    <hyperlink r:id="rId4337" ref="AB1190"/>
    <hyperlink r:id="rId4338" ref="AC1190"/>
    <hyperlink r:id="rId4339" ref="AD1190"/>
    <hyperlink r:id="rId4340" ref="Z1191"/>
    <hyperlink r:id="rId4341" ref="AB1191"/>
    <hyperlink r:id="rId4342" ref="AC1191"/>
    <hyperlink r:id="rId4343" ref="AD1191"/>
    <hyperlink r:id="rId4344" ref="Z1192"/>
    <hyperlink r:id="rId4345" ref="AB1192"/>
    <hyperlink r:id="rId4346" ref="AD1192"/>
    <hyperlink r:id="rId4347" ref="Y1193"/>
    <hyperlink r:id="rId4348" ref="Z1193"/>
    <hyperlink r:id="rId4349" ref="AB1193"/>
    <hyperlink r:id="rId4350" ref="AD1193"/>
    <hyperlink r:id="rId4351" ref="Y1194"/>
    <hyperlink r:id="rId4352" ref="Z1194"/>
    <hyperlink r:id="rId4353" ref="AA1194"/>
    <hyperlink r:id="rId4354" ref="AB1194"/>
    <hyperlink r:id="rId4355" ref="AC1194"/>
    <hyperlink r:id="rId4356" ref="AD1194"/>
    <hyperlink r:id="rId4357" ref="Z1195"/>
    <hyperlink r:id="rId4358" ref="AB1195"/>
    <hyperlink r:id="rId4359" ref="AD1195"/>
    <hyperlink r:id="rId4360" ref="Z1196"/>
    <hyperlink r:id="rId4361" ref="AB1196"/>
    <hyperlink r:id="rId4362" ref="AD1196"/>
    <hyperlink r:id="rId4363" ref="Z1197"/>
    <hyperlink r:id="rId4364" ref="AA1197"/>
    <hyperlink r:id="rId4365" ref="AB1197"/>
    <hyperlink r:id="rId4366" ref="AD1197"/>
    <hyperlink r:id="rId4367" ref="Z1198"/>
    <hyperlink r:id="rId4368" ref="AB1198"/>
    <hyperlink r:id="rId4369" ref="AD1198"/>
    <hyperlink r:id="rId4370" ref="Z1199"/>
    <hyperlink r:id="rId4371" ref="AB1199"/>
    <hyperlink r:id="rId4372" ref="AD1199"/>
    <hyperlink r:id="rId4373" ref="Z1200"/>
    <hyperlink r:id="rId4374" ref="AB1200"/>
    <hyperlink r:id="rId4375" ref="AD1200"/>
    <hyperlink r:id="rId4376" ref="Y1201"/>
    <hyperlink r:id="rId4377" ref="Z1201"/>
    <hyperlink r:id="rId4378" ref="AA1201"/>
    <hyperlink r:id="rId4379" ref="AB1201"/>
    <hyperlink r:id="rId4380" ref="AC1201"/>
    <hyperlink r:id="rId4381" ref="AD1201"/>
    <hyperlink r:id="rId4382" ref="Z1202"/>
    <hyperlink r:id="rId4383" ref="AB1202"/>
    <hyperlink r:id="rId4384" ref="AD1202"/>
    <hyperlink r:id="rId4385" ref="Y1203"/>
    <hyperlink r:id="rId4386" ref="Z1203"/>
    <hyperlink r:id="rId4387" ref="AA1203"/>
    <hyperlink r:id="rId4388" ref="AB1203"/>
    <hyperlink r:id="rId4389" ref="AC1203"/>
    <hyperlink r:id="rId4390" ref="AD1203"/>
    <hyperlink r:id="rId4391" ref="Y1204"/>
    <hyperlink r:id="rId4392" ref="Z1204"/>
    <hyperlink r:id="rId4393" ref="AA1204"/>
    <hyperlink r:id="rId4394" ref="AB1204"/>
    <hyperlink r:id="rId4395" ref="AC1204"/>
    <hyperlink r:id="rId4396" ref="AD1204"/>
    <hyperlink r:id="rId4397" ref="Y1205"/>
    <hyperlink r:id="rId4398" ref="Z1205"/>
    <hyperlink r:id="rId4399" ref="AA1205"/>
    <hyperlink r:id="rId4400" ref="AD1205"/>
    <hyperlink r:id="rId4401" ref="Z1206"/>
    <hyperlink r:id="rId4402" ref="AB1206"/>
    <hyperlink r:id="rId4403" ref="AD1206"/>
    <hyperlink r:id="rId4404" ref="Y1207"/>
    <hyperlink r:id="rId4405" ref="Z1207"/>
    <hyperlink r:id="rId4406" ref="AA1207"/>
    <hyperlink r:id="rId4407" ref="AB1207"/>
    <hyperlink r:id="rId4408" ref="AD1207"/>
    <hyperlink r:id="rId4409" ref="Z1208"/>
    <hyperlink r:id="rId4410" ref="AB1208"/>
    <hyperlink r:id="rId4411" ref="AD1208"/>
    <hyperlink r:id="rId4412" ref="Y1209"/>
    <hyperlink r:id="rId4413" ref="Z1209"/>
    <hyperlink r:id="rId4414" ref="AD1209"/>
    <hyperlink r:id="rId4415" ref="Y1210"/>
    <hyperlink r:id="rId4416" ref="Z1210"/>
    <hyperlink r:id="rId4417" ref="AD1210"/>
    <hyperlink r:id="rId4418" ref="Z1211"/>
    <hyperlink r:id="rId4419" ref="AD1211"/>
    <hyperlink r:id="rId4420" ref="Z1212"/>
    <hyperlink r:id="rId4421" ref="AB1212"/>
    <hyperlink r:id="rId4422" ref="AD1212"/>
    <hyperlink r:id="rId4423" ref="Z1213"/>
    <hyperlink r:id="rId4424" ref="AA1213"/>
    <hyperlink r:id="rId4425" ref="AB1213"/>
    <hyperlink r:id="rId4426" ref="AD1213"/>
    <hyperlink r:id="rId4427" ref="Y1214"/>
    <hyperlink r:id="rId4428" ref="Z1214"/>
    <hyperlink r:id="rId4429" ref="AA1214"/>
    <hyperlink r:id="rId4430" ref="AB1214"/>
    <hyperlink r:id="rId4431" ref="AD1214"/>
    <hyperlink r:id="rId4432" ref="Z1215"/>
    <hyperlink r:id="rId4433" ref="AB1215"/>
    <hyperlink r:id="rId4434" ref="AD1215"/>
    <hyperlink r:id="rId4435" ref="Z1216"/>
    <hyperlink r:id="rId4436" ref="AB1216"/>
    <hyperlink r:id="rId4437" ref="AD1216"/>
    <hyperlink r:id="rId4438" ref="Z1217"/>
    <hyperlink r:id="rId4439" ref="AB1217"/>
    <hyperlink r:id="rId4440" ref="AD1217"/>
    <hyperlink r:id="rId4441" ref="Z1218"/>
    <hyperlink r:id="rId4442" ref="AB1218"/>
    <hyperlink r:id="rId4443" ref="AC1218"/>
    <hyperlink r:id="rId4444" ref="AD1218"/>
    <hyperlink r:id="rId4445" ref="Y1219"/>
    <hyperlink r:id="rId4446" ref="Z1219"/>
    <hyperlink r:id="rId4447" ref="AB1219"/>
    <hyperlink r:id="rId4448" ref="AC1219"/>
    <hyperlink r:id="rId4449" ref="AD1219"/>
    <hyperlink r:id="rId4450" ref="Z1220"/>
    <hyperlink r:id="rId4451" ref="AB1220"/>
    <hyperlink r:id="rId4452" ref="AD1220"/>
    <hyperlink r:id="rId4453" ref="Z1221"/>
    <hyperlink r:id="rId4454" ref="AB1221"/>
    <hyperlink r:id="rId4455" ref="AD1221"/>
    <hyperlink r:id="rId4456" ref="Y1222"/>
    <hyperlink r:id="rId4457" ref="Z1222"/>
    <hyperlink r:id="rId4458" ref="AB1222"/>
    <hyperlink r:id="rId4459" ref="AC1222"/>
    <hyperlink r:id="rId4460" ref="AD1222"/>
    <hyperlink r:id="rId4461" ref="Z1223"/>
    <hyperlink r:id="rId4462" ref="AB1223"/>
    <hyperlink r:id="rId4463" ref="AD1223"/>
    <hyperlink r:id="rId4464" ref="Z1224"/>
    <hyperlink r:id="rId4465" ref="AB1224"/>
    <hyperlink r:id="rId4466" ref="AC1224"/>
    <hyperlink r:id="rId4467" ref="AD1224"/>
    <hyperlink r:id="rId4468" ref="Y1225"/>
    <hyperlink r:id="rId4469" ref="Z1225"/>
    <hyperlink r:id="rId4470" ref="AB1225"/>
    <hyperlink r:id="rId4471" ref="AC1225"/>
    <hyperlink r:id="rId4472" ref="AD1225"/>
    <hyperlink r:id="rId4473" ref="Z1226"/>
    <hyperlink r:id="rId4474" ref="AB1226"/>
    <hyperlink r:id="rId4475" ref="AD1226"/>
    <hyperlink r:id="rId4476" ref="Z1227"/>
    <hyperlink r:id="rId4477" ref="AB1227"/>
    <hyperlink r:id="rId4478" ref="AD1227"/>
    <hyperlink r:id="rId4479" ref="Z1228"/>
    <hyperlink r:id="rId4480" ref="AB1228"/>
    <hyperlink r:id="rId4481" ref="AD1228"/>
    <hyperlink r:id="rId4482" ref="Y1229"/>
    <hyperlink r:id="rId4483" ref="Z1229"/>
    <hyperlink r:id="rId4484" ref="AB1229"/>
    <hyperlink r:id="rId4485" ref="AD1229"/>
    <hyperlink r:id="rId4486" ref="Z1230"/>
    <hyperlink r:id="rId4487" ref="AB1230"/>
    <hyperlink r:id="rId4488" ref="AC1230"/>
    <hyperlink r:id="rId4489" ref="AD1230"/>
    <hyperlink r:id="rId4490" ref="Y1231"/>
    <hyperlink r:id="rId4491" ref="Z1231"/>
    <hyperlink r:id="rId4492" ref="AB1231"/>
    <hyperlink r:id="rId4493" ref="AD1231"/>
    <hyperlink r:id="rId4494" ref="Y1232"/>
    <hyperlink r:id="rId4495" ref="Z1232"/>
    <hyperlink r:id="rId4496" ref="AB1232"/>
    <hyperlink r:id="rId4497" ref="AD1232"/>
    <hyperlink r:id="rId4498" ref="Y1233"/>
    <hyperlink r:id="rId4499" ref="Z1233"/>
    <hyperlink r:id="rId4500" ref="AB1233"/>
    <hyperlink r:id="rId4501" ref="AD1233"/>
    <hyperlink r:id="rId4502" ref="Z1234"/>
    <hyperlink r:id="rId4503" ref="AB1234"/>
    <hyperlink r:id="rId4504" ref="Y1235"/>
    <hyperlink r:id="rId4505" ref="Z1235"/>
    <hyperlink r:id="rId4506" ref="AA1235"/>
    <hyperlink r:id="rId4507" ref="AB1235"/>
    <hyperlink r:id="rId4508" ref="AC1235"/>
    <hyperlink r:id="rId4509" ref="Z1236"/>
    <hyperlink r:id="rId4510" ref="AB1236"/>
    <hyperlink r:id="rId4511" ref="AC1236"/>
    <hyperlink r:id="rId4512" ref="AD1236"/>
    <hyperlink r:id="rId4513" ref="Y1237"/>
    <hyperlink r:id="rId4514" ref="Z1237"/>
    <hyperlink r:id="rId4515" ref="AB1237"/>
    <hyperlink r:id="rId4516" ref="AC1237"/>
    <hyperlink r:id="rId4517" ref="AD1237"/>
    <hyperlink r:id="rId4518" ref="Z1238"/>
    <hyperlink r:id="rId4519" ref="AB1238"/>
    <hyperlink r:id="rId4520" ref="AC1238"/>
    <hyperlink r:id="rId4521" ref="AD1238"/>
    <hyperlink r:id="rId4522" ref="Z1239"/>
    <hyperlink r:id="rId4523" ref="AA1239"/>
    <hyperlink r:id="rId4524" ref="AB1239"/>
    <hyperlink r:id="rId4525" ref="AC1239"/>
    <hyperlink r:id="rId4526" ref="Y1240"/>
    <hyperlink r:id="rId4527" ref="Z1240"/>
    <hyperlink r:id="rId4528" ref="AA1240"/>
    <hyperlink r:id="rId4529" ref="Z1241"/>
    <hyperlink r:id="rId4530" ref="AB1241"/>
    <hyperlink r:id="rId4531" ref="AD1241"/>
    <hyperlink r:id="rId4532" ref="Z1242"/>
    <hyperlink r:id="rId4533" ref="AB1242"/>
    <hyperlink r:id="rId4534" ref="AD1242"/>
    <hyperlink r:id="rId4535" ref="Y1243"/>
    <hyperlink r:id="rId4536" ref="Z1243"/>
    <hyperlink r:id="rId4537" ref="AB1243"/>
    <hyperlink r:id="rId4538" ref="AD1243"/>
    <hyperlink r:id="rId4539" ref="Z1244"/>
    <hyperlink r:id="rId4540" ref="AB1244"/>
    <hyperlink r:id="rId4541" ref="AD1244"/>
    <hyperlink r:id="rId4542" ref="Z1245"/>
    <hyperlink r:id="rId4543" ref="AB1245"/>
    <hyperlink r:id="rId4544" ref="AD1245"/>
    <hyperlink r:id="rId4545" ref="Z1246"/>
    <hyperlink r:id="rId4546" ref="AB1246"/>
    <hyperlink r:id="rId4547" ref="AD1246"/>
    <hyperlink r:id="rId4548" ref="Y1247"/>
    <hyperlink r:id="rId4549" ref="Z1247"/>
    <hyperlink r:id="rId4550" ref="AA1247"/>
    <hyperlink r:id="rId4551" ref="AB1247"/>
    <hyperlink r:id="rId4552" ref="AD1247"/>
    <hyperlink r:id="rId4553" ref="Z1248"/>
    <hyperlink r:id="rId4554" ref="AB1248"/>
    <hyperlink r:id="rId4555" ref="AD1248"/>
    <hyperlink r:id="rId4556" ref="Z1249"/>
    <hyperlink r:id="rId4557" ref="AB1249"/>
    <hyperlink r:id="rId4558" ref="AD1249"/>
    <hyperlink r:id="rId4559" ref="Z1250"/>
    <hyperlink r:id="rId4560" ref="AB1250"/>
    <hyperlink r:id="rId4561" ref="AD1250"/>
    <hyperlink r:id="rId4562" ref="Y1251"/>
    <hyperlink r:id="rId4563" ref="Z1251"/>
    <hyperlink r:id="rId4564" ref="AB1251"/>
    <hyperlink r:id="rId4565" ref="AD1251"/>
    <hyperlink r:id="rId4566" ref="Z1252"/>
    <hyperlink r:id="rId4567" ref="AB1252"/>
    <hyperlink r:id="rId4568" ref="AD1252"/>
    <hyperlink r:id="rId4569" ref="Z1253"/>
    <hyperlink r:id="rId4570" ref="AB1253"/>
    <hyperlink r:id="rId4571" ref="AC1253"/>
    <hyperlink r:id="rId4572" ref="AD1253"/>
    <hyperlink r:id="rId4573" ref="Z1254"/>
    <hyperlink r:id="rId4574" ref="AB1254"/>
    <hyperlink r:id="rId4575" ref="AD1254"/>
    <hyperlink r:id="rId4576" ref="Z1255"/>
    <hyperlink r:id="rId4577" ref="AA1255"/>
    <hyperlink r:id="rId4578" ref="AB1255"/>
    <hyperlink r:id="rId4579" ref="AD1255"/>
    <hyperlink r:id="rId4580" ref="Y1256"/>
    <hyperlink r:id="rId4581" ref="Z1256"/>
    <hyperlink r:id="rId4582" ref="AB1256"/>
    <hyperlink r:id="rId4583" ref="AD1256"/>
    <hyperlink r:id="rId4584" ref="Z1257"/>
    <hyperlink r:id="rId4585" ref="AB1257"/>
    <hyperlink r:id="rId4586" ref="AD1257"/>
    <hyperlink r:id="rId4587" ref="Z1258"/>
    <hyperlink r:id="rId4588" ref="AB1258"/>
    <hyperlink r:id="rId4589" ref="AD1258"/>
    <hyperlink r:id="rId4590" ref="Z1259"/>
    <hyperlink r:id="rId4591" ref="AB1259"/>
    <hyperlink r:id="rId4592" ref="AC1259"/>
    <hyperlink r:id="rId4593" ref="AD1259"/>
    <hyperlink r:id="rId4594" ref="Z1260"/>
    <hyperlink r:id="rId4595" ref="AB1260"/>
    <hyperlink r:id="rId4596" ref="AC1260"/>
    <hyperlink r:id="rId4597" ref="AD1260"/>
    <hyperlink r:id="rId4598" ref="Z1261"/>
    <hyperlink r:id="rId4599" ref="AA1261"/>
    <hyperlink r:id="rId4600" ref="AB1261"/>
    <hyperlink r:id="rId4601" ref="AC1261"/>
    <hyperlink r:id="rId4602" ref="AD1261"/>
    <hyperlink r:id="rId4603" ref="Y1262"/>
    <hyperlink r:id="rId4604" ref="Z1262"/>
    <hyperlink r:id="rId4605" ref="AB1262"/>
    <hyperlink r:id="rId4606" ref="AD1262"/>
    <hyperlink r:id="rId4607" ref="Y1263"/>
    <hyperlink r:id="rId4608" ref="Z1263"/>
    <hyperlink r:id="rId4609" ref="AB1263"/>
    <hyperlink r:id="rId4610" ref="AC1263"/>
    <hyperlink r:id="rId4611" ref="AD1263"/>
    <hyperlink r:id="rId4612" ref="Z1264"/>
    <hyperlink r:id="rId4613" ref="AB1264"/>
    <hyperlink r:id="rId4614" ref="AD1264"/>
    <hyperlink r:id="rId4615" ref="Y1265"/>
    <hyperlink r:id="rId4616" ref="Z1265"/>
    <hyperlink r:id="rId4617" ref="AB1265"/>
    <hyperlink r:id="rId4618" ref="AD1265"/>
    <hyperlink r:id="rId4619" ref="Z1266"/>
    <hyperlink r:id="rId4620" ref="AB1266"/>
    <hyperlink r:id="rId4621" ref="AC1266"/>
    <hyperlink r:id="rId4622" ref="AD1266"/>
    <hyperlink r:id="rId4623" ref="Y1267"/>
    <hyperlink r:id="rId4624" ref="Z1267"/>
    <hyperlink r:id="rId4625" ref="AB1267"/>
    <hyperlink r:id="rId4626" ref="AD1267"/>
    <hyperlink r:id="rId4627" ref="Z1268"/>
    <hyperlink r:id="rId4628" ref="AB1268"/>
    <hyperlink r:id="rId4629" ref="AD1268"/>
    <hyperlink r:id="rId4630" ref="Z1269"/>
    <hyperlink r:id="rId4631" ref="AB1269"/>
    <hyperlink r:id="rId4632" ref="AC1269"/>
    <hyperlink r:id="rId4633" ref="AD1269"/>
    <hyperlink r:id="rId4634" ref="Y1270"/>
    <hyperlink r:id="rId4635" ref="Z1270"/>
    <hyperlink r:id="rId4636" ref="AB1270"/>
    <hyperlink r:id="rId4637" ref="AD1270"/>
    <hyperlink r:id="rId4638" ref="Y1271"/>
    <hyperlink r:id="rId4639" ref="Z1271"/>
    <hyperlink r:id="rId4640" ref="AB1271"/>
    <hyperlink r:id="rId4641" ref="AC1271"/>
    <hyperlink r:id="rId4642" ref="AD1271"/>
    <hyperlink r:id="rId4643" ref="Z1272"/>
    <hyperlink r:id="rId4644" ref="AB1272"/>
    <hyperlink r:id="rId4645" ref="AD1272"/>
    <hyperlink r:id="rId4646" ref="Y1273"/>
    <hyperlink r:id="rId4647" ref="Z1273"/>
    <hyperlink r:id="rId4648" ref="AA1273"/>
    <hyperlink r:id="rId4649" ref="AB1273"/>
    <hyperlink r:id="rId4650" ref="AC1273"/>
    <hyperlink r:id="rId4651" ref="AD1273"/>
    <hyperlink r:id="rId4652" ref="Z1274"/>
    <hyperlink r:id="rId4653" ref="AB1274"/>
    <hyperlink r:id="rId4654" ref="AD1274"/>
    <hyperlink r:id="rId4655" ref="Z1275"/>
    <hyperlink r:id="rId4656" ref="AB1275"/>
    <hyperlink r:id="rId4657" ref="AD1275"/>
    <hyperlink r:id="rId4658" ref="Z1276"/>
    <hyperlink r:id="rId4659" ref="AB1276"/>
    <hyperlink r:id="rId4660" ref="AD1276"/>
    <hyperlink r:id="rId4661" ref="Z1277"/>
    <hyperlink r:id="rId4662" ref="AB1277"/>
    <hyperlink r:id="rId4663" ref="AD1277"/>
    <hyperlink r:id="rId4664" ref="Y1278"/>
    <hyperlink r:id="rId4665" ref="Z1278"/>
    <hyperlink r:id="rId4666" ref="AB1278"/>
    <hyperlink r:id="rId4667" ref="AD1278"/>
    <hyperlink r:id="rId4668" ref="Z1279"/>
    <hyperlink r:id="rId4669" ref="AB1279"/>
    <hyperlink r:id="rId4670" ref="AD1279"/>
    <hyperlink r:id="rId4671" ref="Z1280"/>
    <hyperlink r:id="rId4672" ref="AB1280"/>
    <hyperlink r:id="rId4673" ref="AC1280"/>
    <hyperlink r:id="rId4674" ref="AD1280"/>
    <hyperlink r:id="rId4675" ref="Z1281"/>
    <hyperlink r:id="rId4676" ref="AB1281"/>
    <hyperlink r:id="rId4677" ref="AD1281"/>
    <hyperlink r:id="rId4678" ref="Z1282"/>
    <hyperlink r:id="rId4679" ref="AB1282"/>
    <hyperlink r:id="rId4680" ref="AC1282"/>
    <hyperlink r:id="rId4681" ref="AD1282"/>
    <hyperlink r:id="rId4682" ref="Z1283"/>
    <hyperlink r:id="rId4683" ref="AB1283"/>
    <hyperlink r:id="rId4684" ref="AC1283"/>
    <hyperlink r:id="rId4685" ref="AD1283"/>
    <hyperlink r:id="rId4686" ref="Z1284"/>
    <hyperlink r:id="rId4687" ref="AB1284"/>
    <hyperlink r:id="rId4688" ref="AD1284"/>
    <hyperlink r:id="rId4689" ref="Y1285"/>
    <hyperlink r:id="rId4690" ref="Z1285"/>
    <hyperlink r:id="rId4691" ref="AA1285"/>
    <hyperlink r:id="rId4692" ref="AB1285"/>
    <hyperlink r:id="rId4693" ref="AC1285"/>
    <hyperlink r:id="rId4694" ref="AD1285"/>
    <hyperlink r:id="rId4695" ref="Z1286"/>
    <hyperlink r:id="rId4696" ref="AB1286"/>
    <hyperlink r:id="rId4697" ref="AD1286"/>
    <hyperlink r:id="rId4698" ref="Y1287"/>
    <hyperlink r:id="rId4699" ref="Z1287"/>
    <hyperlink r:id="rId4700" ref="AB1287"/>
    <hyperlink r:id="rId4701" ref="AD1287"/>
    <hyperlink r:id="rId4702" ref="Y1288"/>
    <hyperlink r:id="rId4703" ref="Z1288"/>
    <hyperlink r:id="rId4704" ref="AB1288"/>
    <hyperlink r:id="rId4705" ref="AC1288"/>
    <hyperlink r:id="rId4706" ref="AD1288"/>
    <hyperlink r:id="rId4707" ref="Y1289"/>
    <hyperlink r:id="rId4708" ref="Z1289"/>
    <hyperlink r:id="rId4709" ref="AA1289"/>
    <hyperlink r:id="rId4710" ref="AB1289"/>
    <hyperlink r:id="rId4711" ref="AD1289"/>
    <hyperlink r:id="rId4712" ref="Z1290"/>
    <hyperlink r:id="rId4713" ref="AB1290"/>
    <hyperlink r:id="rId4714" ref="AD1290"/>
    <hyperlink r:id="rId4715" ref="Y1291"/>
    <hyperlink r:id="rId4716" ref="Z1291"/>
    <hyperlink r:id="rId4717" ref="AB1291"/>
    <hyperlink r:id="rId4718" ref="AD1291"/>
    <hyperlink r:id="rId4719" ref="Z1292"/>
    <hyperlink r:id="rId4720" ref="AB1292"/>
    <hyperlink r:id="rId4721" ref="AC1292"/>
    <hyperlink r:id="rId4722" ref="AD1292"/>
    <hyperlink r:id="rId4723" ref="Z1293"/>
    <hyperlink r:id="rId4724" ref="AB1293"/>
    <hyperlink r:id="rId4725" ref="AC1293"/>
    <hyperlink r:id="rId4726" ref="AD1293"/>
    <hyperlink r:id="rId4727" ref="Z1294"/>
    <hyperlink r:id="rId4728" ref="AB1294"/>
    <hyperlink r:id="rId4729" ref="AC1294"/>
    <hyperlink r:id="rId4730" ref="AD1294"/>
    <hyperlink r:id="rId4731" ref="Z1295"/>
    <hyperlink r:id="rId4732" ref="AB1295"/>
    <hyperlink r:id="rId4733" ref="AD1295"/>
    <hyperlink r:id="rId4734" ref="Y1296"/>
    <hyperlink r:id="rId4735" ref="Z1296"/>
    <hyperlink r:id="rId4736" ref="AD1296"/>
    <hyperlink r:id="rId4737" ref="Y1297"/>
    <hyperlink r:id="rId4738" ref="Z1297"/>
    <hyperlink r:id="rId4739" ref="AB1297"/>
    <hyperlink r:id="rId4740" ref="AC1297"/>
    <hyperlink r:id="rId4741" ref="AD1297"/>
    <hyperlink r:id="rId4742" ref="Z1298"/>
    <hyperlink r:id="rId4743" ref="AB1298"/>
    <hyperlink r:id="rId4744" ref="AD1298"/>
    <hyperlink r:id="rId4745" ref="Y1299"/>
    <hyperlink r:id="rId4746" ref="Z1299"/>
    <hyperlink r:id="rId4747" ref="AB1299"/>
    <hyperlink r:id="rId4748" ref="AD1299"/>
    <hyperlink r:id="rId4749" ref="Z1300"/>
    <hyperlink r:id="rId4750" ref="AB1300"/>
    <hyperlink r:id="rId4751" ref="AD1300"/>
    <hyperlink r:id="rId4752" ref="Z1301"/>
    <hyperlink r:id="rId4753" ref="AB1301"/>
    <hyperlink r:id="rId4754" ref="AD1301"/>
    <hyperlink r:id="rId4755" ref="Z1302"/>
    <hyperlink r:id="rId4756" ref="AB1302"/>
    <hyperlink r:id="rId4757" ref="AD1302"/>
    <hyperlink r:id="rId4758" ref="Y1303"/>
    <hyperlink r:id="rId4759" ref="Z1303"/>
    <hyperlink r:id="rId4760" ref="AB1303"/>
    <hyperlink r:id="rId4761" ref="AC1303"/>
    <hyperlink r:id="rId4762" ref="Z1304"/>
    <hyperlink r:id="rId4763" ref="AB1304"/>
    <hyperlink r:id="rId4764" ref="AD1304"/>
    <hyperlink r:id="rId4765" ref="Z1305"/>
    <hyperlink r:id="rId4766" ref="AA1305"/>
    <hyperlink r:id="rId4767" ref="AB1305"/>
    <hyperlink r:id="rId4768" ref="Z1306"/>
    <hyperlink r:id="rId4769" ref="AB1306"/>
    <hyperlink r:id="rId4770" ref="Z1307"/>
    <hyperlink r:id="rId4771" ref="AB1307"/>
    <hyperlink r:id="rId4772" ref="AD1307"/>
    <hyperlink r:id="rId4773" ref="Z1308"/>
    <hyperlink r:id="rId4774" ref="AB1308"/>
    <hyperlink r:id="rId4775" ref="AC1308"/>
    <hyperlink r:id="rId4776" ref="AD1308"/>
    <hyperlink r:id="rId4777" ref="Y1309"/>
    <hyperlink r:id="rId4778" ref="Z1309"/>
    <hyperlink r:id="rId4779" ref="AB1309"/>
    <hyperlink r:id="rId4780" ref="AC1309"/>
    <hyperlink r:id="rId4781" ref="Z1310"/>
    <hyperlink r:id="rId4782" ref="AB1310"/>
    <hyperlink r:id="rId4783" ref="Z1311"/>
    <hyperlink r:id="rId4784" ref="AB1311"/>
    <hyperlink r:id="rId4785" ref="AC1311"/>
    <hyperlink r:id="rId4786" ref="AD1311"/>
    <hyperlink r:id="rId4787" ref="Z1312"/>
    <hyperlink r:id="rId4788" ref="AA1312"/>
    <hyperlink r:id="rId4789" ref="AB1312"/>
    <hyperlink r:id="rId4790" ref="AC1312"/>
    <hyperlink r:id="rId4791" ref="AD1312"/>
    <hyperlink r:id="rId4792" ref="Y1313"/>
    <hyperlink r:id="rId4793" ref="Z1313"/>
    <hyperlink r:id="rId4794" ref="AA1313"/>
    <hyperlink r:id="rId4795" ref="AB1313"/>
    <hyperlink r:id="rId4796" ref="AC1313"/>
    <hyperlink r:id="rId4797" ref="AD1313"/>
    <hyperlink r:id="rId4798" ref="Z1315"/>
    <hyperlink r:id="rId4799" ref="AB1315"/>
    <hyperlink r:id="rId4800" ref="AD1315"/>
    <hyperlink r:id="rId4801" ref="Y1316"/>
    <hyperlink r:id="rId4802" ref="Z1316"/>
    <hyperlink r:id="rId4803" ref="AB1316"/>
    <hyperlink r:id="rId4804" ref="AC1316"/>
    <hyperlink r:id="rId4805" ref="AD1316"/>
    <hyperlink r:id="rId4806" ref="Z1317"/>
    <hyperlink r:id="rId4807" ref="AB1317"/>
    <hyperlink r:id="rId4808" ref="AC1317"/>
    <hyperlink r:id="rId4809" ref="AD1317"/>
    <hyperlink r:id="rId4810" ref="Z1318"/>
    <hyperlink r:id="rId4811" ref="AB1318"/>
    <hyperlink r:id="rId4812" ref="AD1318"/>
    <hyperlink r:id="rId4813" ref="Z1319"/>
    <hyperlink r:id="rId4814" ref="AB1319"/>
    <hyperlink r:id="rId4815" ref="AD1319"/>
    <hyperlink r:id="rId4816" ref="Z1320"/>
    <hyperlink r:id="rId4817" ref="AA1320"/>
    <hyperlink r:id="rId4818" ref="AB1320"/>
    <hyperlink r:id="rId4819" ref="AD1320"/>
    <hyperlink r:id="rId4820" ref="Y1321"/>
    <hyperlink r:id="rId4821" ref="Z1321"/>
    <hyperlink r:id="rId4822" ref="AA1321"/>
    <hyperlink r:id="rId4823" ref="AB1321"/>
    <hyperlink r:id="rId4824" ref="AC1321"/>
    <hyperlink r:id="rId4825" ref="AD1321"/>
    <hyperlink r:id="rId4826" ref="Z1322"/>
    <hyperlink r:id="rId4827" ref="AB1322"/>
    <hyperlink r:id="rId4828" ref="AD1322"/>
    <hyperlink r:id="rId4829" ref="Z1323"/>
    <hyperlink r:id="rId4830" ref="AB1323"/>
    <hyperlink r:id="rId4831" ref="AD1323"/>
    <hyperlink r:id="rId4832" ref="Z1324"/>
    <hyperlink r:id="rId4833" ref="AB1324"/>
    <hyperlink r:id="rId4834" ref="AC1324"/>
    <hyperlink r:id="rId4835" ref="AD1324"/>
    <hyperlink r:id="rId4836" ref="Y1325"/>
    <hyperlink r:id="rId4837" ref="Z1325"/>
    <hyperlink r:id="rId4838" ref="AB1325"/>
    <hyperlink r:id="rId4839" ref="Y1326"/>
    <hyperlink r:id="rId4840" ref="Z1326"/>
    <hyperlink r:id="rId4841" ref="AB1326"/>
    <hyperlink r:id="rId4842" ref="AD1326"/>
    <hyperlink r:id="rId4843" ref="Z1327"/>
    <hyperlink r:id="rId4844" ref="AB1327"/>
    <hyperlink r:id="rId4845" ref="AD1327"/>
    <hyperlink r:id="rId4846" ref="Z1328"/>
    <hyperlink r:id="rId4847" ref="AB1328"/>
    <hyperlink r:id="rId4848" ref="AD1328"/>
    <hyperlink r:id="rId4849" ref="Y1329"/>
    <hyperlink r:id="rId4850" ref="Z1329"/>
    <hyperlink r:id="rId4851" ref="AB1329"/>
    <hyperlink r:id="rId4852" ref="AD1329"/>
    <hyperlink r:id="rId4853" ref="Y1330"/>
    <hyperlink r:id="rId4854" ref="Z1330"/>
    <hyperlink r:id="rId4855" ref="AA1330"/>
    <hyperlink r:id="rId4856" ref="AB1330"/>
    <hyperlink r:id="rId4857" ref="AC1330"/>
    <hyperlink r:id="rId4858" ref="AD1330"/>
    <hyperlink r:id="rId4859" ref="Y1331"/>
    <hyperlink r:id="rId4860" ref="Z1331"/>
    <hyperlink r:id="rId4861" ref="AA1331"/>
    <hyperlink r:id="rId4862" ref="AB1331"/>
    <hyperlink r:id="rId4863" ref="AC1331"/>
    <hyperlink r:id="rId4864" ref="AD1331"/>
    <hyperlink r:id="rId4865" ref="Z1332"/>
    <hyperlink r:id="rId4866" ref="AB1332"/>
    <hyperlink r:id="rId4867" ref="AD1332"/>
    <hyperlink r:id="rId4868" ref="Z1333"/>
    <hyperlink r:id="rId4869" ref="AB1333"/>
    <hyperlink r:id="rId4870" ref="AD1333"/>
    <hyperlink r:id="rId4871" ref="Y1334"/>
    <hyperlink r:id="rId4872" ref="Z1334"/>
    <hyperlink r:id="rId4873" ref="AB1334"/>
    <hyperlink r:id="rId4874" ref="AD1334"/>
    <hyperlink r:id="rId4875" ref="Y1335"/>
    <hyperlink r:id="rId4876" ref="Z1335"/>
    <hyperlink r:id="rId4877" ref="AB1335"/>
    <hyperlink r:id="rId4878" ref="AC1335"/>
    <hyperlink r:id="rId4879" ref="AD1335"/>
    <hyperlink r:id="rId4880" ref="Z1336"/>
    <hyperlink r:id="rId4881" ref="AB1336"/>
    <hyperlink r:id="rId4882" ref="AD1336"/>
    <hyperlink r:id="rId4883" ref="Z1337"/>
    <hyperlink r:id="rId4884" ref="AB1337"/>
    <hyperlink r:id="rId4885" ref="AD1337"/>
    <hyperlink r:id="rId4886" ref="Z1338"/>
    <hyperlink r:id="rId4887" ref="AB1338"/>
    <hyperlink r:id="rId4888" ref="Y1339"/>
    <hyperlink r:id="rId4889" ref="Z1339"/>
    <hyperlink r:id="rId4890" ref="AB1339"/>
    <hyperlink r:id="rId4891" ref="AD1339"/>
    <hyperlink r:id="rId4892" ref="Y1340"/>
    <hyperlink r:id="rId4893" ref="Z1340"/>
    <hyperlink r:id="rId4894" ref="AA1340"/>
    <hyperlink r:id="rId4895" ref="AB1340"/>
    <hyperlink r:id="rId4896" ref="AC1340"/>
    <hyperlink r:id="rId4897" ref="Z1341"/>
    <hyperlink r:id="rId4898" ref="AB1341"/>
    <hyperlink r:id="rId4899" ref="AC1341"/>
    <hyperlink r:id="rId4900" ref="AD1341"/>
    <hyperlink r:id="rId4901" ref="Y1342"/>
    <hyperlink r:id="rId4902" ref="Z1342"/>
    <hyperlink r:id="rId4903" ref="AB1342"/>
    <hyperlink r:id="rId4904" ref="Z1346"/>
    <hyperlink r:id="rId4905" ref="AB1346"/>
    <hyperlink r:id="rId4906" ref="AD1346"/>
    <hyperlink r:id="rId4907" ref="Y1347"/>
    <hyperlink r:id="rId4908" ref="Z1347"/>
    <hyperlink r:id="rId4909" ref="AB1347"/>
    <hyperlink r:id="rId4910" ref="AC1347"/>
    <hyperlink r:id="rId4911" ref="AD1347"/>
    <hyperlink r:id="rId4912" ref="Z1348"/>
    <hyperlink r:id="rId4913" ref="AB1348"/>
    <hyperlink r:id="rId4914" ref="AD1348"/>
    <hyperlink r:id="rId4915" ref="Z1349"/>
    <hyperlink r:id="rId4916" ref="AB1349"/>
    <hyperlink r:id="rId4917" ref="AD1349"/>
    <hyperlink r:id="rId4918" ref="Y1350"/>
    <hyperlink r:id="rId4919" ref="Z1350"/>
    <hyperlink r:id="rId4920" ref="AA1350"/>
    <hyperlink r:id="rId4921" ref="AB1350"/>
    <hyperlink r:id="rId4922" ref="AD1350"/>
    <hyperlink r:id="rId4923" ref="Z1351"/>
    <hyperlink r:id="rId4924" ref="AB1351"/>
    <hyperlink r:id="rId4925" ref="AC1351"/>
    <hyperlink r:id="rId4926" ref="AD1351"/>
    <hyperlink r:id="rId4927" ref="Z1352"/>
    <hyperlink r:id="rId4928" ref="AB1352"/>
    <hyperlink r:id="rId4929" ref="AD1352"/>
    <hyperlink r:id="rId4930" ref="Z1353"/>
    <hyperlink r:id="rId4931" ref="AB1353"/>
    <hyperlink r:id="rId4932" ref="AD1353"/>
    <hyperlink r:id="rId4933" ref="Z1354"/>
    <hyperlink r:id="rId4934" ref="AB1354"/>
    <hyperlink r:id="rId4935" ref="AD1354"/>
    <hyperlink r:id="rId4936" ref="Y1355"/>
    <hyperlink r:id="rId4937" ref="Z1355"/>
    <hyperlink r:id="rId4938" ref="AB1355"/>
    <hyperlink r:id="rId4939" ref="AC1355"/>
    <hyperlink r:id="rId4940" ref="AD1355"/>
    <hyperlink r:id="rId4941" ref="Z1356"/>
    <hyperlink r:id="rId4942" ref="AB1356"/>
    <hyperlink r:id="rId4943" ref="AC1356"/>
    <hyperlink r:id="rId4944" ref="AD1356"/>
    <hyperlink r:id="rId4945" ref="Z1357"/>
    <hyperlink r:id="rId4946" ref="AB1357"/>
    <hyperlink r:id="rId4947" ref="AD1357"/>
    <hyperlink r:id="rId4948" ref="Z1358"/>
    <hyperlink r:id="rId4949" ref="AA1358"/>
    <hyperlink r:id="rId4950" ref="AB1358"/>
    <hyperlink r:id="rId4951" ref="AD1358"/>
    <hyperlink r:id="rId4952" ref="Z1359"/>
    <hyperlink r:id="rId4953" ref="AB1359"/>
    <hyperlink r:id="rId4954" ref="AD1359"/>
    <hyperlink r:id="rId4955" ref="Z1360"/>
    <hyperlink r:id="rId4956" ref="AB1360"/>
    <hyperlink r:id="rId4957" ref="AD1360"/>
    <hyperlink r:id="rId4958" ref="Y1361"/>
    <hyperlink r:id="rId4959" ref="Z1361"/>
    <hyperlink r:id="rId4960" ref="AB1361"/>
    <hyperlink r:id="rId4961" ref="AD1361"/>
    <hyperlink r:id="rId4962" ref="Y1362"/>
    <hyperlink r:id="rId4963" ref="Z1362"/>
    <hyperlink r:id="rId4964" ref="AB1362"/>
    <hyperlink r:id="rId4965" ref="AD1362"/>
    <hyperlink r:id="rId4966" ref="Y1363"/>
    <hyperlink r:id="rId4967" ref="Z1363"/>
    <hyperlink r:id="rId4968" ref="AB1363"/>
    <hyperlink r:id="rId4969" ref="AC1363"/>
    <hyperlink r:id="rId4970" ref="AD1363"/>
    <hyperlink r:id="rId4971" ref="Z1364"/>
    <hyperlink r:id="rId4972" ref="AA1364"/>
    <hyperlink r:id="rId4973" ref="AB1364"/>
    <hyperlink r:id="rId4974" ref="AD1364"/>
    <hyperlink r:id="rId4975" ref="Y1365"/>
    <hyperlink r:id="rId4976" ref="Z1365"/>
    <hyperlink r:id="rId4977" ref="AB1365"/>
    <hyperlink r:id="rId4978" ref="AC1365"/>
    <hyperlink r:id="rId4979" ref="AD1365"/>
    <hyperlink r:id="rId4980" ref="Y1366"/>
    <hyperlink r:id="rId4981" ref="Z1366"/>
    <hyperlink r:id="rId4982" ref="AB1366"/>
    <hyperlink r:id="rId4983" ref="AC1366"/>
    <hyperlink r:id="rId4984" ref="AD1366"/>
    <hyperlink r:id="rId4985" ref="Z1367"/>
    <hyperlink r:id="rId4986" ref="AB1367"/>
    <hyperlink r:id="rId4987" ref="AD1367"/>
    <hyperlink r:id="rId4988" ref="Z1368"/>
    <hyperlink r:id="rId4989" ref="AA1368"/>
    <hyperlink r:id="rId4990" ref="AB1368"/>
    <hyperlink r:id="rId4991" ref="AC1368"/>
    <hyperlink r:id="rId4992" ref="AD1368"/>
    <hyperlink r:id="rId4993" ref="Z1369"/>
    <hyperlink r:id="rId4994" ref="AB1369"/>
    <hyperlink r:id="rId4995" ref="AD1369"/>
    <hyperlink r:id="rId4996" ref="Z1370"/>
    <hyperlink r:id="rId4997" ref="AB1370"/>
    <hyperlink r:id="rId4998" ref="AD1370"/>
    <hyperlink r:id="rId4999" ref="Y1371"/>
    <hyperlink r:id="rId5000" ref="Z1371"/>
    <hyperlink r:id="rId5001" ref="AA1371"/>
    <hyperlink r:id="rId5002" ref="AB1371"/>
    <hyperlink r:id="rId5003" ref="AD1371"/>
    <hyperlink r:id="rId5004" ref="Z1372"/>
    <hyperlink r:id="rId5005" ref="AB1372"/>
    <hyperlink r:id="rId5006" ref="AD1372"/>
    <hyperlink r:id="rId5007" ref="Z1373"/>
    <hyperlink r:id="rId5008" ref="AB1373"/>
    <hyperlink r:id="rId5009" ref="AC1373"/>
    <hyperlink r:id="rId5010" ref="AD1373"/>
    <hyperlink r:id="rId5011" ref="Z1374"/>
    <hyperlink r:id="rId5012" ref="AB1374"/>
    <hyperlink r:id="rId5013" ref="AD1374"/>
    <hyperlink r:id="rId5014" ref="Y1375"/>
    <hyperlink r:id="rId5015" ref="Z1375"/>
    <hyperlink r:id="rId5016" ref="AD1375"/>
    <hyperlink r:id="rId5017" ref="Z1376"/>
    <hyperlink r:id="rId5018" ref="AD1376"/>
    <hyperlink r:id="rId5019" ref="Z1377"/>
    <hyperlink r:id="rId5020" ref="AD1377"/>
    <hyperlink r:id="rId5021" ref="Z1378"/>
    <hyperlink r:id="rId5022" ref="AD1378"/>
    <hyperlink r:id="rId5023" ref="Y1379"/>
    <hyperlink r:id="rId5024" ref="Z1379"/>
    <hyperlink r:id="rId5025" ref="AC1379"/>
    <hyperlink r:id="rId5026" ref="AD1379"/>
    <hyperlink r:id="rId5027" ref="Z1380"/>
    <hyperlink r:id="rId5028" ref="AD1380"/>
    <hyperlink r:id="rId5029" ref="Z1381"/>
    <hyperlink r:id="rId5030" ref="AD1381"/>
    <hyperlink r:id="rId5031" ref="Z1382"/>
    <hyperlink r:id="rId5032" ref="AD1382"/>
    <hyperlink r:id="rId5033" ref="Y1383"/>
    <hyperlink r:id="rId5034" ref="Z1383"/>
    <hyperlink r:id="rId5035" ref="AD1383"/>
    <hyperlink r:id="rId5036" ref="Z1384"/>
    <hyperlink r:id="rId5037" ref="AD1384"/>
    <hyperlink r:id="rId5038" ref="AB1385"/>
    <hyperlink r:id="rId5039" ref="AD1385"/>
    <hyperlink r:id="rId5040" ref="Y1386"/>
    <hyperlink r:id="rId5041" ref="Z1386"/>
    <hyperlink r:id="rId5042" ref="AB1386"/>
    <hyperlink r:id="rId5043" ref="AD1386"/>
    <hyperlink r:id="rId5044" ref="Y1387"/>
    <hyperlink r:id="rId5045" ref="Z1387"/>
    <hyperlink r:id="rId5046" ref="AB1387"/>
    <hyperlink r:id="rId5047" ref="AC1387"/>
    <hyperlink r:id="rId5048" ref="AD1387"/>
    <hyperlink r:id="rId5049" ref="Y1388"/>
    <hyperlink r:id="rId5050" ref="Z1388"/>
    <hyperlink r:id="rId5051" ref="AA1388"/>
    <hyperlink r:id="rId5052" ref="AB1388"/>
    <hyperlink r:id="rId5053" ref="AD1388"/>
    <hyperlink r:id="rId5054" ref="Y1390"/>
    <hyperlink r:id="rId5055" ref="Z1390"/>
    <hyperlink r:id="rId5056" ref="AA1390"/>
    <hyperlink r:id="rId5057" ref="AB1390"/>
    <hyperlink r:id="rId5058" ref="AC1390"/>
    <hyperlink r:id="rId5059" ref="AD1390"/>
    <hyperlink r:id="rId5060" ref="Y1391"/>
    <hyperlink r:id="rId5061" ref="Z1391"/>
    <hyperlink r:id="rId5062" ref="AB1391"/>
    <hyperlink r:id="rId5063" ref="AC1391"/>
    <hyperlink r:id="rId5064" ref="AD1391"/>
    <hyperlink r:id="rId5065" ref="Y1392"/>
    <hyperlink r:id="rId5066" ref="Z1392"/>
    <hyperlink r:id="rId5067" ref="AA1392"/>
    <hyperlink r:id="rId5068" ref="AB1392"/>
    <hyperlink r:id="rId5069" ref="AD1392"/>
    <hyperlink r:id="rId5070" ref="Y1393"/>
    <hyperlink r:id="rId5071" ref="Z1393"/>
    <hyperlink r:id="rId5072" ref="AB1393"/>
    <hyperlink r:id="rId5073" ref="AC1393"/>
    <hyperlink r:id="rId5074" ref="AD1393"/>
    <hyperlink r:id="rId5075" ref="Z1394"/>
    <hyperlink r:id="rId5076" ref="AD1394"/>
    <hyperlink r:id="rId5077" ref="Z1395"/>
    <hyperlink r:id="rId5078" ref="AD1395"/>
    <hyperlink r:id="rId5079" ref="Z1396"/>
    <hyperlink r:id="rId5080" ref="AD1396"/>
    <hyperlink r:id="rId5081" ref="Y1397"/>
    <hyperlink r:id="rId5082" ref="Z1397"/>
    <hyperlink r:id="rId5083" ref="AB1397"/>
    <hyperlink r:id="rId5084" ref="AD1397"/>
    <hyperlink r:id="rId5085" ref="Z1398"/>
    <hyperlink r:id="rId5086" ref="AB1398"/>
    <hyperlink r:id="rId5087" ref="AD1398"/>
    <hyperlink r:id="rId5088" ref="Z1399"/>
    <hyperlink r:id="rId5089" ref="AB1399"/>
    <hyperlink r:id="rId5090" ref="AC1399"/>
    <hyperlink r:id="rId5091" ref="AD1399"/>
    <hyperlink r:id="rId5092" ref="Z1400"/>
    <hyperlink r:id="rId5093" ref="AB1400"/>
    <hyperlink r:id="rId5094" ref="AD1400"/>
    <hyperlink r:id="rId5095" ref="Z1401"/>
    <hyperlink r:id="rId5096" ref="AB1401"/>
    <hyperlink r:id="rId5097" ref="AD1401"/>
    <hyperlink r:id="rId5098" ref="Y1402"/>
    <hyperlink r:id="rId5099" ref="Z1402"/>
    <hyperlink r:id="rId5100" ref="AB1402"/>
    <hyperlink r:id="rId5101" ref="AD1402"/>
    <hyperlink r:id="rId5102" ref="Z1403"/>
    <hyperlink r:id="rId5103" ref="AB1403"/>
    <hyperlink r:id="rId5104" ref="AD1403"/>
    <hyperlink r:id="rId5105" ref="Z1404"/>
    <hyperlink r:id="rId5106" ref="AB1404"/>
    <hyperlink r:id="rId5107" ref="AD1404"/>
    <hyperlink r:id="rId5108" ref="Y1405"/>
    <hyperlink r:id="rId5109" ref="Z1405"/>
    <hyperlink r:id="rId5110" ref="AA1405"/>
    <hyperlink r:id="rId5111" ref="AB1405"/>
    <hyperlink r:id="rId5112" ref="AC1405"/>
    <hyperlink r:id="rId5113" ref="AD1405"/>
    <hyperlink r:id="rId5114" ref="Z1406"/>
    <hyperlink r:id="rId5115" ref="AB1406"/>
    <hyperlink r:id="rId5116" ref="AC1406"/>
    <hyperlink r:id="rId5117" ref="AD1406"/>
    <hyperlink r:id="rId5118" ref="Z1407"/>
    <hyperlink r:id="rId5119" ref="AD1407"/>
    <hyperlink r:id="rId5120" ref="Z1408"/>
    <hyperlink r:id="rId5121" ref="AD1408"/>
    <hyperlink r:id="rId5122" ref="Z1409"/>
    <hyperlink r:id="rId5123" ref="AD1409"/>
    <hyperlink r:id="rId5124" ref="Z1410"/>
    <hyperlink r:id="rId5125" ref="AD1410"/>
    <hyperlink r:id="rId5126" ref="Z1411"/>
    <hyperlink r:id="rId5127" ref="AC1411"/>
    <hyperlink r:id="rId5128" ref="AD1411"/>
    <hyperlink r:id="rId5129" ref="Y1412"/>
    <hyperlink r:id="rId5130" ref="Z1412"/>
    <hyperlink r:id="rId5131" ref="AD1412"/>
    <hyperlink r:id="rId5132" ref="Y1413"/>
    <hyperlink r:id="rId5133" ref="Z1413"/>
    <hyperlink r:id="rId5134" ref="AA1413"/>
    <hyperlink r:id="rId5135" ref="AC1413"/>
    <hyperlink r:id="rId5136" ref="AD1413"/>
    <hyperlink r:id="rId5137" ref="Z1414"/>
    <hyperlink r:id="rId5138" ref="AB1414"/>
    <hyperlink r:id="rId5139" ref="AD1414"/>
    <hyperlink r:id="rId5140" ref="Y1415"/>
    <hyperlink r:id="rId5141" ref="Z1415"/>
    <hyperlink r:id="rId5142" ref="AA1415"/>
    <hyperlink r:id="rId5143" ref="AB1415"/>
    <hyperlink r:id="rId5144" ref="AD1415"/>
    <hyperlink r:id="rId5145" ref="Y1416"/>
    <hyperlink r:id="rId5146" ref="Z1416"/>
    <hyperlink r:id="rId5147" ref="AB1416"/>
    <hyperlink r:id="rId5148" ref="AD1416"/>
    <hyperlink r:id="rId5149" ref="Z1417"/>
    <hyperlink r:id="rId5150" ref="AB1417"/>
    <hyperlink r:id="rId5151" ref="AD1417"/>
    <hyperlink r:id="rId5152" ref="Y1418"/>
    <hyperlink r:id="rId5153" ref="Z1418"/>
    <hyperlink r:id="rId5154" ref="AB1418"/>
    <hyperlink r:id="rId5155" ref="AD1418"/>
    <hyperlink r:id="rId5156" ref="Y1419"/>
    <hyperlink r:id="rId5157" ref="Z1419"/>
    <hyperlink r:id="rId5158" ref="AB1419"/>
    <hyperlink r:id="rId5159" ref="AD1419"/>
    <hyperlink r:id="rId5160" ref="Z1420"/>
    <hyperlink r:id="rId5161" ref="AB1420"/>
    <hyperlink r:id="rId5162" ref="AD1420"/>
    <hyperlink r:id="rId5163" ref="Z1421"/>
    <hyperlink r:id="rId5164" ref="AA1421"/>
    <hyperlink r:id="rId5165" ref="AB1421"/>
    <hyperlink r:id="rId5166" ref="AD1421"/>
    <hyperlink r:id="rId5167" ref="Y1422"/>
    <hyperlink r:id="rId5168" ref="Z1422"/>
    <hyperlink r:id="rId5169" ref="AB1422"/>
    <hyperlink r:id="rId5170" ref="AD1422"/>
    <hyperlink r:id="rId5171" ref="Z1423"/>
    <hyperlink r:id="rId5172" ref="AB1423"/>
    <hyperlink r:id="rId5173" ref="AD1423"/>
    <hyperlink r:id="rId5174" ref="Y1424"/>
    <hyperlink r:id="rId5175" ref="Z1424"/>
    <hyperlink r:id="rId5176" ref="AB1424"/>
    <hyperlink r:id="rId5177" ref="AC1424"/>
    <hyperlink r:id="rId5178" ref="AD1424"/>
    <hyperlink r:id="rId5179" ref="Y1425"/>
    <hyperlink r:id="rId5180" ref="Z1425"/>
    <hyperlink r:id="rId5181" ref="AB1425"/>
    <hyperlink r:id="rId5182" ref="AD1425"/>
    <hyperlink r:id="rId5183" ref="Z1426"/>
    <hyperlink r:id="rId5184" ref="AB1426"/>
    <hyperlink r:id="rId5185" ref="AD1426"/>
    <hyperlink r:id="rId5186" ref="Y1427"/>
    <hyperlink r:id="rId5187" ref="Z1427"/>
    <hyperlink r:id="rId5188" ref="AB1427"/>
    <hyperlink r:id="rId5189" ref="Y1428"/>
    <hyperlink r:id="rId5190" ref="Z1428"/>
    <hyperlink r:id="rId5191" ref="AB1428"/>
    <hyperlink r:id="rId5192" ref="Z1429"/>
    <hyperlink r:id="rId5193" ref="AB1429"/>
    <hyperlink r:id="rId5194" ref="AD1429"/>
    <hyperlink r:id="rId5195" ref="Y1430"/>
    <hyperlink r:id="rId5196" ref="Z1430"/>
    <hyperlink r:id="rId5197" ref="AB1430"/>
    <hyperlink r:id="rId5198" ref="Z1431"/>
    <hyperlink r:id="rId5199" ref="AB1431"/>
    <hyperlink r:id="rId5200" ref="AD1431"/>
    <hyperlink r:id="rId5201" ref="Y1432"/>
    <hyperlink r:id="rId5202" ref="Z1432"/>
    <hyperlink r:id="rId5203" ref="AB1432"/>
    <hyperlink r:id="rId5204" ref="AD1432"/>
    <hyperlink r:id="rId5205" ref="Y1433"/>
    <hyperlink r:id="rId5206" ref="Z1433"/>
    <hyperlink r:id="rId5207" ref="AB1433"/>
    <hyperlink r:id="rId5208" ref="AD1433"/>
    <hyperlink r:id="rId5209" ref="Z1434"/>
    <hyperlink r:id="rId5210" ref="AB1434"/>
    <hyperlink r:id="rId5211" ref="AC1434"/>
    <hyperlink r:id="rId5212" ref="AD1434"/>
    <hyperlink r:id="rId5213" ref="Z1435"/>
    <hyperlink r:id="rId5214" ref="AC1435"/>
    <hyperlink r:id="rId5215" ref="AD1435"/>
    <hyperlink r:id="rId5216" ref="Z1436"/>
    <hyperlink r:id="rId5217" ref="AD1436"/>
    <hyperlink r:id="rId5218" ref="Z1437"/>
    <hyperlink r:id="rId5219" ref="AA1437"/>
    <hyperlink r:id="rId5220" ref="AC1437"/>
    <hyperlink r:id="rId5221" ref="AD1437"/>
    <hyperlink r:id="rId5222" ref="Y1438"/>
    <hyperlink r:id="rId5223" ref="Z1438"/>
    <hyperlink r:id="rId5224" ref="AD1438"/>
    <hyperlink r:id="rId5225" ref="Z1439"/>
    <hyperlink r:id="rId5226" ref="AD1439"/>
    <hyperlink r:id="rId5227" ref="Y1440"/>
    <hyperlink r:id="rId5228" ref="Z1440"/>
    <hyperlink r:id="rId5229" ref="AC1440"/>
    <hyperlink r:id="rId5230" ref="AD1440"/>
    <hyperlink r:id="rId5231" ref="Z1441"/>
    <hyperlink r:id="rId5232" ref="AD1441"/>
    <hyperlink r:id="rId5233" ref="AA1442"/>
    <hyperlink r:id="rId5234" ref="AA1443"/>
    <hyperlink r:id="rId5235" ref="Z1444"/>
    <hyperlink r:id="rId5236" ref="AA1444"/>
    <hyperlink r:id="rId5237" ref="AB1444"/>
    <hyperlink r:id="rId5238" ref="AC1444"/>
    <hyperlink r:id="rId5239" ref="AD1444"/>
    <hyperlink r:id="rId5240" ref="Z1445"/>
    <hyperlink r:id="rId5241" ref="AB1445"/>
    <hyperlink r:id="rId5242" ref="AD1445"/>
    <hyperlink r:id="rId5243" ref="Z1446"/>
    <hyperlink r:id="rId5244" ref="AA1446"/>
    <hyperlink r:id="rId5245" ref="AB1446"/>
    <hyperlink r:id="rId5246" ref="AC1446"/>
    <hyperlink r:id="rId5247" ref="AD1446"/>
    <hyperlink r:id="rId5248" ref="Z1447"/>
    <hyperlink r:id="rId5249" ref="AB1447"/>
    <hyperlink r:id="rId5250" ref="AD1447"/>
    <hyperlink r:id="rId5251" ref="Z1448"/>
    <hyperlink r:id="rId5252" ref="AA1448"/>
    <hyperlink r:id="rId5253" ref="AB1448"/>
    <hyperlink r:id="rId5254" ref="AC1448"/>
    <hyperlink r:id="rId5255" ref="AD1448"/>
    <hyperlink r:id="rId5256" ref="Z1449"/>
    <hyperlink r:id="rId5257" ref="AB1449"/>
    <hyperlink r:id="rId5258" ref="AD1449"/>
    <hyperlink r:id="rId5259" ref="Z1450"/>
    <hyperlink r:id="rId5260" ref="AA1450"/>
    <hyperlink r:id="rId5261" ref="AB1450"/>
    <hyperlink r:id="rId5262" ref="AD1450"/>
    <hyperlink r:id="rId5263" ref="Y1451"/>
    <hyperlink r:id="rId5264" ref="Z1451"/>
    <hyperlink r:id="rId5265" ref="AA1451"/>
    <hyperlink r:id="rId5266" ref="AB1451"/>
    <hyperlink r:id="rId5267" ref="AC1451"/>
    <hyperlink r:id="rId5268" ref="AD1451"/>
    <hyperlink r:id="rId5269" ref="Z1452"/>
    <hyperlink r:id="rId5270" ref="AA1452"/>
    <hyperlink r:id="rId5271" ref="AB1452"/>
    <hyperlink r:id="rId5272" ref="AD1452"/>
    <hyperlink r:id="rId5273" ref="Y1453"/>
    <hyperlink r:id="rId5274" ref="Z1453"/>
    <hyperlink r:id="rId5275" ref="AA1453"/>
    <hyperlink r:id="rId5276" ref="AB1453"/>
    <hyperlink r:id="rId5277" ref="AC1453"/>
    <hyperlink r:id="rId5278" ref="AD1453"/>
    <hyperlink r:id="rId5279" ref="Z1454"/>
    <hyperlink r:id="rId5280" ref="AA1454"/>
    <hyperlink r:id="rId5281" ref="AB1454"/>
    <hyperlink r:id="rId5282" ref="AD1454"/>
    <hyperlink r:id="rId5283" ref="Z1455"/>
    <hyperlink r:id="rId5284" ref="AB1455"/>
    <hyperlink r:id="rId5285" ref="AD1455"/>
    <hyperlink r:id="rId5286" ref="Y1456"/>
    <hyperlink r:id="rId5287" ref="Z1456"/>
    <hyperlink r:id="rId5288" ref="AB1456"/>
    <hyperlink r:id="rId5289" ref="AD1456"/>
    <hyperlink r:id="rId5290" ref="Y1457"/>
    <hyperlink r:id="rId5291" ref="Z1457"/>
    <hyperlink r:id="rId5292" ref="AA1457"/>
    <hyperlink r:id="rId5293" ref="AB1457"/>
    <hyperlink r:id="rId5294" ref="AD1457"/>
    <hyperlink r:id="rId5295" ref="Z1458"/>
    <hyperlink r:id="rId5296" ref="AB1458"/>
    <hyperlink r:id="rId5297" ref="AD1458"/>
    <hyperlink r:id="rId5298" ref="Z1459"/>
    <hyperlink r:id="rId5299" ref="AB1459"/>
    <hyperlink r:id="rId5300" ref="AD1459"/>
    <hyperlink r:id="rId5301" ref="Z1460"/>
    <hyperlink r:id="rId5302" ref="AB1460"/>
    <hyperlink r:id="rId5303" ref="AD1460"/>
    <hyperlink r:id="rId5304" ref="Z1461"/>
    <hyperlink r:id="rId5305" ref="AB1461"/>
    <hyperlink r:id="rId5306" ref="AD1461"/>
    <hyperlink r:id="rId5307" ref="Z1462"/>
    <hyperlink r:id="rId5308" ref="AB1462"/>
    <hyperlink r:id="rId5309" ref="AD1462"/>
    <hyperlink r:id="rId5310" ref="Y1463"/>
    <hyperlink r:id="rId5311" ref="Z1463"/>
    <hyperlink r:id="rId5312" ref="AB1463"/>
    <hyperlink r:id="rId5313" ref="AC1463"/>
    <hyperlink r:id="rId5314" ref="AD1463"/>
    <hyperlink r:id="rId5315" ref="Y1464"/>
    <hyperlink r:id="rId5316" ref="Z1464"/>
    <hyperlink r:id="rId5317" ref="AB1464"/>
    <hyperlink r:id="rId5318" ref="AC1464"/>
    <hyperlink r:id="rId5319" ref="AD1464"/>
    <hyperlink r:id="rId5320" ref="Y1465"/>
    <hyperlink r:id="rId5321" ref="Z1465"/>
    <hyperlink r:id="rId5322" ref="AA1465"/>
    <hyperlink r:id="rId5323" ref="AB1465"/>
    <hyperlink r:id="rId5324" ref="AD1465"/>
    <hyperlink r:id="rId5325" ref="Y1466"/>
    <hyperlink r:id="rId5326" ref="Z1466"/>
    <hyperlink r:id="rId5327" ref="AB1466"/>
    <hyperlink r:id="rId5328" ref="AD1466"/>
    <hyperlink r:id="rId5329" ref="Y1467"/>
    <hyperlink r:id="rId5330" ref="Z1467"/>
    <hyperlink r:id="rId5331" ref="AA1467"/>
    <hyperlink r:id="rId5332" ref="AB1467"/>
    <hyperlink r:id="rId5333" ref="AD1467"/>
    <hyperlink r:id="rId5334" ref="Z1468"/>
    <hyperlink r:id="rId5335" ref="AB1468"/>
    <hyperlink r:id="rId5336" ref="AD1468"/>
    <hyperlink r:id="rId5337" ref="Z1469"/>
    <hyperlink r:id="rId5338" ref="AB1469"/>
    <hyperlink r:id="rId5339" ref="AD1469"/>
    <hyperlink r:id="rId5340" ref="Z1470"/>
    <hyperlink r:id="rId5341" ref="AB1470"/>
    <hyperlink r:id="rId5342" ref="AD1470"/>
    <hyperlink r:id="rId5343" ref="Y1471"/>
    <hyperlink r:id="rId5344" ref="Z1471"/>
    <hyperlink r:id="rId5345" ref="AA1471"/>
    <hyperlink r:id="rId5346" ref="AB1471"/>
    <hyperlink r:id="rId5347" ref="AD1471"/>
    <hyperlink r:id="rId5348" ref="Y1472"/>
    <hyperlink r:id="rId5349" ref="Z1472"/>
    <hyperlink r:id="rId5350" ref="AB1472"/>
    <hyperlink r:id="rId5351" ref="AD1472"/>
    <hyperlink r:id="rId5352" ref="Y1473"/>
    <hyperlink r:id="rId5353" ref="Z1473"/>
    <hyperlink r:id="rId5354" ref="AB1473"/>
    <hyperlink r:id="rId5355" ref="AD1473"/>
    <hyperlink r:id="rId5356" ref="Y1474"/>
    <hyperlink r:id="rId5357" ref="Z1474"/>
    <hyperlink r:id="rId5358" ref="AB1474"/>
    <hyperlink r:id="rId5359" ref="AC1474"/>
    <hyperlink r:id="rId5360" ref="AD1474"/>
    <hyperlink r:id="rId5361" ref="Y1475"/>
    <hyperlink r:id="rId5362" ref="Z1475"/>
    <hyperlink r:id="rId5363" ref="AB1475"/>
    <hyperlink r:id="rId5364" ref="AD1475"/>
    <hyperlink r:id="rId5365" ref="Z1476"/>
    <hyperlink r:id="rId5366" ref="AB1476"/>
    <hyperlink r:id="rId5367" ref="AC1476"/>
    <hyperlink r:id="rId5368" ref="AD1476"/>
    <hyperlink r:id="rId5369" ref="Y1477"/>
    <hyperlink r:id="rId5370" ref="Z1477"/>
    <hyperlink r:id="rId5371" ref="AA1477"/>
    <hyperlink r:id="rId5372" ref="AB1477"/>
    <hyperlink r:id="rId5373" ref="AC1477"/>
    <hyperlink r:id="rId5374" ref="AD1477"/>
    <hyperlink r:id="rId5375" ref="Z1478"/>
    <hyperlink r:id="rId5376" ref="AB1478"/>
    <hyperlink r:id="rId5377" ref="AC1478"/>
    <hyperlink r:id="rId5378" ref="AD1478"/>
    <hyperlink r:id="rId5379" ref="Y1479"/>
    <hyperlink r:id="rId5380" ref="Z1479"/>
    <hyperlink r:id="rId5381" ref="AD1479"/>
    <hyperlink r:id="rId5382" ref="Z1480"/>
    <hyperlink r:id="rId5383" ref="AA1480"/>
    <hyperlink r:id="rId5384" ref="AB1480"/>
    <hyperlink r:id="rId5385" ref="AD1480"/>
    <hyperlink r:id="rId5386" ref="Z1481"/>
    <hyperlink r:id="rId5387" ref="AA1481"/>
    <hyperlink r:id="rId5388" ref="AB1481"/>
    <hyperlink r:id="rId5389" ref="AC1481"/>
    <hyperlink r:id="rId5390" ref="AD1481"/>
    <hyperlink r:id="rId5391" ref="Z1482"/>
    <hyperlink r:id="rId5392" ref="AC1482"/>
    <hyperlink r:id="rId5393" ref="AD1482"/>
    <hyperlink r:id="rId5394" ref="Z1484"/>
    <hyperlink r:id="rId5395" ref="AA1484"/>
    <hyperlink r:id="rId5396" ref="AB1484"/>
    <hyperlink r:id="rId5397" ref="AD1484"/>
    <hyperlink r:id="rId5398" ref="Y1485"/>
    <hyperlink r:id="rId5399" ref="Z1485"/>
    <hyperlink r:id="rId5400" ref="AA1485"/>
    <hyperlink r:id="rId5401" ref="AD1485"/>
    <hyperlink r:id="rId5402" ref="Y1486"/>
    <hyperlink r:id="rId5403" ref="Z1486"/>
    <hyperlink r:id="rId5404" ref="AD1486"/>
    <hyperlink r:id="rId5405" ref="Y1487"/>
    <hyperlink r:id="rId5406" ref="Z1487"/>
    <hyperlink r:id="rId5407" ref="AD1487"/>
    <hyperlink r:id="rId5408" ref="Z1488"/>
    <hyperlink r:id="rId5409" ref="AD1488"/>
    <hyperlink r:id="rId5410" ref="Z1489"/>
    <hyperlink r:id="rId5411" ref="AB1489"/>
    <hyperlink r:id="rId5412" ref="AD1489"/>
    <hyperlink r:id="rId5413" ref="Z1490"/>
    <hyperlink r:id="rId5414" ref="AA1490"/>
    <hyperlink r:id="rId5415" ref="AB1490"/>
    <hyperlink r:id="rId5416" ref="AD1490"/>
    <hyperlink r:id="rId5417" ref="Z1491"/>
    <hyperlink r:id="rId5418" ref="AA1491"/>
    <hyperlink r:id="rId5419" ref="AB1491"/>
    <hyperlink r:id="rId5420" ref="AD1491"/>
    <hyperlink r:id="rId5421" ref="Y1492"/>
    <hyperlink r:id="rId5422" ref="Z1492"/>
    <hyperlink r:id="rId5423" ref="AA1492"/>
    <hyperlink r:id="rId5424" ref="AB1492"/>
    <hyperlink r:id="rId5425" ref="AD1492"/>
    <hyperlink r:id="rId5426" ref="Z1493"/>
    <hyperlink r:id="rId5427" ref="AB1493"/>
    <hyperlink r:id="rId5428" ref="AD1493"/>
    <hyperlink r:id="rId5429" ref="Z1494"/>
    <hyperlink r:id="rId5430" ref="AB1494"/>
    <hyperlink r:id="rId5431" ref="AD1494"/>
    <hyperlink r:id="rId5432" ref="Y1495"/>
    <hyperlink r:id="rId5433" ref="Z1495"/>
    <hyperlink r:id="rId5434" ref="AB1495"/>
    <hyperlink r:id="rId5435" ref="AC1495"/>
    <hyperlink r:id="rId5436" ref="AD1495"/>
    <hyperlink r:id="rId5437" ref="Z1496"/>
    <hyperlink r:id="rId5438" ref="AB1496"/>
    <hyperlink r:id="rId5439" ref="AD1496"/>
    <hyperlink r:id="rId5440" ref="Z1497"/>
    <hyperlink r:id="rId5441" ref="AB1497"/>
    <hyperlink r:id="rId5442" ref="AD1497"/>
    <hyperlink r:id="rId5443" ref="Z1499"/>
    <hyperlink r:id="rId5444" ref="AA1499"/>
    <hyperlink r:id="rId5445" ref="AB1499"/>
    <hyperlink r:id="rId5446" ref="AD1499"/>
    <hyperlink r:id="rId5447" ref="Y1500"/>
    <hyperlink r:id="rId5448" ref="Z1500"/>
    <hyperlink r:id="rId5449" ref="AB1500"/>
    <hyperlink r:id="rId5450" ref="AD1500"/>
    <hyperlink r:id="rId5451" ref="Z1501"/>
    <hyperlink r:id="rId5452" ref="AB1501"/>
    <hyperlink r:id="rId5453" ref="AD1501"/>
    <hyperlink r:id="rId5454" ref="Z1502"/>
    <hyperlink r:id="rId5455" ref="AB1502"/>
    <hyperlink r:id="rId5456" ref="AD1502"/>
    <hyperlink r:id="rId5457" ref="Z1503"/>
    <hyperlink r:id="rId5458" ref="AA1503"/>
    <hyperlink r:id="rId5459" ref="AB1503"/>
    <hyperlink r:id="rId5460" ref="AD1503"/>
    <hyperlink r:id="rId5461" ref="Z1504"/>
    <hyperlink r:id="rId5462" ref="AB1504"/>
    <hyperlink r:id="rId5463" ref="AC1504"/>
    <hyperlink r:id="rId5464" ref="AD1504"/>
    <hyperlink r:id="rId5465" ref="Z1505"/>
    <hyperlink r:id="rId5466" ref="AD1505"/>
    <hyperlink r:id="rId5467" ref="Z1506"/>
    <hyperlink r:id="rId5468" ref="AD1506"/>
    <hyperlink r:id="rId5469" ref="Y1507"/>
    <hyperlink r:id="rId5470" ref="Z1507"/>
    <hyperlink r:id="rId5471" ref="AB1507"/>
    <hyperlink r:id="rId5472" ref="AD1507"/>
    <hyperlink r:id="rId5473" ref="Y1508"/>
    <hyperlink r:id="rId5474" ref="Z1508"/>
    <hyperlink r:id="rId5475" ref="AC1508"/>
    <hyperlink r:id="rId5476" ref="AD1508"/>
    <hyperlink r:id="rId5477" ref="Z1509"/>
    <hyperlink r:id="rId5478" ref="AC1509"/>
    <hyperlink r:id="rId5479" ref="AD1509"/>
    <hyperlink r:id="rId5480" ref="Z1510"/>
    <hyperlink r:id="rId5481" ref="AB1510"/>
    <hyperlink r:id="rId5482" ref="AD1510"/>
    <hyperlink r:id="rId5483" ref="Z1511"/>
    <hyperlink r:id="rId5484" ref="AB1511"/>
    <hyperlink r:id="rId5485" ref="AD1511"/>
    <hyperlink r:id="rId5486" ref="Z1512"/>
    <hyperlink r:id="rId5487" ref="AB1512"/>
    <hyperlink r:id="rId5488" ref="AD1512"/>
    <hyperlink r:id="rId5489" ref="Z1513"/>
    <hyperlink r:id="rId5490" ref="AB1513"/>
    <hyperlink r:id="rId5491" ref="AD1513"/>
    <hyperlink r:id="rId5492" ref="Y1514"/>
    <hyperlink r:id="rId5493" ref="Z1514"/>
    <hyperlink r:id="rId5494" ref="AB1514"/>
    <hyperlink r:id="rId5495" ref="AD1514"/>
    <hyperlink r:id="rId5496" ref="Z1515"/>
    <hyperlink r:id="rId5497" ref="AB1515"/>
    <hyperlink r:id="rId5498" ref="AD1515"/>
    <hyperlink r:id="rId5499" ref="Z1516"/>
    <hyperlink r:id="rId5500" ref="AB1516"/>
    <hyperlink r:id="rId5501" ref="AD1516"/>
    <hyperlink r:id="rId5502" ref="Z1517"/>
    <hyperlink r:id="rId5503" ref="AD1517"/>
    <hyperlink r:id="rId5504" ref="Y1518"/>
    <hyperlink r:id="rId5505" ref="Z1518"/>
    <hyperlink r:id="rId5506" ref="AD1518"/>
    <hyperlink r:id="rId5507" ref="Y1519"/>
    <hyperlink r:id="rId5508" ref="Z1519"/>
    <hyperlink r:id="rId5509" ref="AD1519"/>
    <hyperlink r:id="rId5510" ref="Y1520"/>
    <hyperlink r:id="rId5511" ref="Z1520"/>
    <hyperlink r:id="rId5512" ref="AD1520"/>
    <hyperlink r:id="rId5513" ref="Y1521"/>
    <hyperlink r:id="rId5514" ref="Z1521"/>
    <hyperlink r:id="rId5515" ref="AB1521"/>
    <hyperlink r:id="rId5516" ref="AC1521"/>
    <hyperlink r:id="rId5517" ref="AD1521"/>
    <hyperlink r:id="rId5518" ref="Y1522"/>
    <hyperlink r:id="rId5519" ref="Z1522"/>
    <hyperlink r:id="rId5520" ref="AB1522"/>
    <hyperlink r:id="rId5521" ref="AD1522"/>
    <hyperlink r:id="rId5522" ref="Z1523"/>
    <hyperlink r:id="rId5523" ref="AB1523"/>
    <hyperlink r:id="rId5524" ref="AD1523"/>
    <hyperlink r:id="rId5525" ref="Z1524"/>
    <hyperlink r:id="rId5526" ref="AB1524"/>
    <hyperlink r:id="rId5527" ref="AD1524"/>
    <hyperlink r:id="rId5528" ref="Z1526"/>
    <hyperlink r:id="rId5529" ref="AB1526"/>
    <hyperlink r:id="rId5530" ref="AD1526"/>
    <hyperlink r:id="rId5531" ref="Z1527"/>
    <hyperlink r:id="rId5532" ref="AB1527"/>
    <hyperlink r:id="rId5533" ref="AD1527"/>
    <hyperlink r:id="rId5534" ref="Z1528"/>
    <hyperlink r:id="rId5535" ref="AD1528"/>
    <hyperlink r:id="rId5536" ref="Z1529"/>
    <hyperlink r:id="rId5537" ref="AD1529"/>
    <hyperlink r:id="rId5538" ref="Z1530"/>
    <hyperlink r:id="rId5539" ref="AA1530"/>
    <hyperlink r:id="rId5540" ref="AB1530"/>
    <hyperlink r:id="rId5541" ref="AD1530"/>
    <hyperlink r:id="rId5542" ref="Y1531"/>
    <hyperlink r:id="rId5543" ref="Z1531"/>
    <hyperlink r:id="rId5544" ref="AB1531"/>
    <hyperlink r:id="rId5545" ref="AC1531"/>
    <hyperlink r:id="rId5546" ref="AD1531"/>
    <hyperlink r:id="rId5547" ref="Z1532"/>
    <hyperlink r:id="rId5548" ref="AB1532"/>
    <hyperlink r:id="rId5549" ref="AD1532"/>
    <hyperlink r:id="rId5550" ref="Y1533"/>
    <hyperlink r:id="rId5551" ref="Z1533"/>
    <hyperlink r:id="rId5552" ref="AB1533"/>
    <hyperlink r:id="rId5553" ref="AD1533"/>
    <hyperlink r:id="rId5554" ref="Z1534"/>
    <hyperlink r:id="rId5555" ref="AA1534"/>
    <hyperlink r:id="rId5556" ref="AB1534"/>
    <hyperlink r:id="rId5557" ref="AC1534"/>
    <hyperlink r:id="rId5558" ref="AD1534"/>
    <hyperlink r:id="rId5559" ref="Z1535"/>
    <hyperlink r:id="rId5560" ref="AB1535"/>
    <hyperlink r:id="rId5561" ref="AC1535"/>
    <hyperlink r:id="rId5562" ref="AD1535"/>
    <hyperlink r:id="rId5563" ref="Y1536"/>
    <hyperlink r:id="rId5564" ref="Z1536"/>
    <hyperlink r:id="rId5565" ref="AA1536"/>
    <hyperlink r:id="rId5566" ref="AB1536"/>
    <hyperlink r:id="rId5567" ref="AD1536"/>
    <hyperlink r:id="rId5568" ref="Z1537"/>
    <hyperlink r:id="rId5569" ref="AB1537"/>
    <hyperlink r:id="rId5570" ref="AD1537"/>
    <hyperlink r:id="rId5571" ref="Y1538"/>
    <hyperlink r:id="rId5572" ref="Z1538"/>
    <hyperlink r:id="rId5573" ref="AB1538"/>
    <hyperlink r:id="rId5574" ref="AD1538"/>
    <hyperlink r:id="rId5575" ref="Z1540"/>
    <hyperlink r:id="rId5576" ref="AB1540"/>
    <hyperlink r:id="rId5577" ref="AD1540"/>
    <hyperlink r:id="rId5578" ref="Z1541"/>
    <hyperlink r:id="rId5579" ref="AB1541"/>
    <hyperlink r:id="rId5580" ref="AC1541"/>
    <hyperlink r:id="rId5581" ref="AD1541"/>
    <hyperlink r:id="rId5582" ref="Y1542"/>
    <hyperlink r:id="rId5583" ref="Z1542"/>
    <hyperlink r:id="rId5584" ref="AA1542"/>
    <hyperlink r:id="rId5585" ref="AB1542"/>
    <hyperlink r:id="rId5586" ref="AC1542"/>
    <hyperlink r:id="rId5587" ref="AD1542"/>
    <hyperlink r:id="rId5588" ref="Z1543"/>
    <hyperlink r:id="rId5589" ref="AB1543"/>
    <hyperlink r:id="rId5590" ref="AD1543"/>
    <hyperlink r:id="rId5591" ref="Y1545"/>
    <hyperlink r:id="rId5592" ref="Z1545"/>
    <hyperlink r:id="rId5593" ref="AD1545"/>
    <hyperlink r:id="rId5594" ref="Z1547"/>
    <hyperlink r:id="rId5595" ref="AB1547"/>
    <hyperlink r:id="rId5596" ref="AD1547"/>
    <hyperlink r:id="rId5597" ref="Y1548"/>
    <hyperlink r:id="rId5598" ref="Z1548"/>
    <hyperlink r:id="rId5599" ref="AB1548"/>
    <hyperlink r:id="rId5600" ref="AC1548"/>
    <hyperlink r:id="rId5601" ref="AD1548"/>
    <hyperlink r:id="rId5602" ref="Z1549"/>
    <hyperlink r:id="rId5603" ref="AB1549"/>
    <hyperlink r:id="rId5604" ref="AD1549"/>
    <hyperlink r:id="rId5605" ref="Y1550"/>
    <hyperlink r:id="rId5606" ref="Z1550"/>
    <hyperlink r:id="rId5607" ref="AA1550"/>
    <hyperlink r:id="rId5608" ref="AB1550"/>
    <hyperlink r:id="rId5609" ref="AD1550"/>
    <hyperlink r:id="rId5610" ref="Z1551"/>
    <hyperlink r:id="rId5611" ref="AB1551"/>
    <hyperlink r:id="rId5612" ref="AD1551"/>
    <hyperlink r:id="rId5613" ref="Y1552"/>
    <hyperlink r:id="rId5614" ref="Z1552"/>
    <hyperlink r:id="rId5615" ref="AB1552"/>
    <hyperlink r:id="rId5616" ref="AC1552"/>
    <hyperlink r:id="rId5617" ref="AD1552"/>
    <hyperlink r:id="rId5618" ref="Z1553"/>
    <hyperlink r:id="rId5619" ref="AB1553"/>
    <hyperlink r:id="rId5620" ref="AD1553"/>
    <hyperlink r:id="rId5621" ref="Y1554"/>
    <hyperlink r:id="rId5622" ref="Z1554"/>
    <hyperlink r:id="rId5623" ref="AB1554"/>
    <hyperlink r:id="rId5624" ref="AD1554"/>
    <hyperlink r:id="rId5625" ref="Y1555"/>
    <hyperlink r:id="rId5626" ref="Z1555"/>
    <hyperlink r:id="rId5627" ref="AB1555"/>
    <hyperlink r:id="rId5628" ref="AC1555"/>
    <hyperlink r:id="rId5629" ref="AD1555"/>
    <hyperlink r:id="rId5630" ref="Y1556"/>
    <hyperlink r:id="rId5631" ref="Z1556"/>
    <hyperlink r:id="rId5632" ref="AA1556"/>
    <hyperlink r:id="rId5633" ref="AB1556"/>
    <hyperlink r:id="rId5634" ref="AD1556"/>
    <hyperlink r:id="rId5635" ref="Y1557"/>
    <hyperlink r:id="rId5636" ref="Z1557"/>
    <hyperlink r:id="rId5637" ref="AB1557"/>
    <hyperlink r:id="rId5638" ref="AD1557"/>
    <hyperlink r:id="rId5639" ref="Y1558"/>
    <hyperlink r:id="rId5640" ref="Z1558"/>
    <hyperlink r:id="rId5641" ref="AB1558"/>
    <hyperlink r:id="rId5642" ref="AD1558"/>
    <hyperlink r:id="rId5643" ref="Z1559"/>
    <hyperlink r:id="rId5644" ref="AB1559"/>
    <hyperlink r:id="rId5645" ref="AD1559"/>
    <hyperlink r:id="rId5646" ref="Y1560"/>
    <hyperlink r:id="rId5647" ref="Z1560"/>
    <hyperlink r:id="rId5648" ref="AB1560"/>
    <hyperlink r:id="rId5649" ref="AD1560"/>
    <hyperlink r:id="rId5650" ref="Y1561"/>
    <hyperlink r:id="rId5651" ref="Z1561"/>
    <hyperlink r:id="rId5652" ref="AA1561"/>
    <hyperlink r:id="rId5653" ref="AB1561"/>
    <hyperlink r:id="rId5654" ref="AD1561"/>
    <hyperlink r:id="rId5655" ref="Z1562"/>
    <hyperlink r:id="rId5656" ref="AB1562"/>
    <hyperlink r:id="rId5657" ref="AC1562"/>
    <hyperlink r:id="rId5658" ref="AD1562"/>
    <hyperlink r:id="rId5659" ref="Y1563"/>
    <hyperlink r:id="rId5660" ref="Z1563"/>
    <hyperlink r:id="rId5661" ref="AB1563"/>
    <hyperlink r:id="rId5662" ref="AD1563"/>
    <hyperlink r:id="rId5663" ref="Y1564"/>
    <hyperlink r:id="rId5664" ref="Z1564"/>
    <hyperlink r:id="rId5665" ref="AB1564"/>
    <hyperlink r:id="rId5666" ref="AD1564"/>
    <hyperlink r:id="rId5667" ref="Y1565"/>
    <hyperlink r:id="rId5668" ref="Z1565"/>
    <hyperlink r:id="rId5669" ref="AB1565"/>
    <hyperlink r:id="rId5670" ref="AD1565"/>
    <hyperlink r:id="rId5671" ref="Y1566"/>
    <hyperlink r:id="rId5672" ref="Z1566"/>
    <hyperlink r:id="rId5673" ref="AB1566"/>
    <hyperlink r:id="rId5674" ref="AD1566"/>
    <hyperlink r:id="rId5675" ref="Y1567"/>
    <hyperlink r:id="rId5676" ref="Z1567"/>
    <hyperlink r:id="rId5677" ref="AA1567"/>
    <hyperlink r:id="rId5678" ref="AB1567"/>
    <hyperlink r:id="rId5679" ref="AD1567"/>
    <hyperlink r:id="rId5680" ref="Z1568"/>
    <hyperlink r:id="rId5681" ref="AB1568"/>
    <hyperlink r:id="rId5682" ref="AD1568"/>
    <hyperlink r:id="rId5683" ref="Z1569"/>
    <hyperlink r:id="rId5684" ref="AB1569"/>
    <hyperlink r:id="rId5685" ref="AD1569"/>
    <hyperlink r:id="rId5686" ref="Y1570"/>
    <hyperlink r:id="rId5687" ref="Z1570"/>
    <hyperlink r:id="rId5688" ref="AB1570"/>
    <hyperlink r:id="rId5689" ref="AD1570"/>
    <hyperlink r:id="rId5690" ref="Z1571"/>
    <hyperlink r:id="rId5691" ref="AB1571"/>
    <hyperlink r:id="rId5692" ref="AD1571"/>
    <hyperlink r:id="rId5693" ref="Y1572"/>
    <hyperlink r:id="rId5694" ref="Z1572"/>
    <hyperlink r:id="rId5695" ref="AA1572"/>
    <hyperlink r:id="rId5696" ref="AB1572"/>
    <hyperlink r:id="rId5697" ref="AC1572"/>
    <hyperlink r:id="rId5698" ref="AD1572"/>
    <hyperlink r:id="rId5699" ref="Z1573"/>
    <hyperlink r:id="rId5700" ref="AB1573"/>
    <hyperlink r:id="rId5701" ref="AD1573"/>
    <hyperlink r:id="rId5702" ref="Z1574"/>
    <hyperlink r:id="rId5703" ref="AB1574"/>
    <hyperlink r:id="rId5704" ref="AD1574"/>
    <hyperlink r:id="rId5705" ref="Z1575"/>
    <hyperlink r:id="rId5706" ref="AB1575"/>
    <hyperlink r:id="rId5707" ref="AD1575"/>
    <hyperlink r:id="rId5708" ref="Z1576"/>
    <hyperlink r:id="rId5709" ref="AD1576"/>
    <hyperlink r:id="rId5710" ref="Z1577"/>
    <hyperlink r:id="rId5711" ref="AB1577"/>
    <hyperlink r:id="rId5712" ref="AD1577"/>
    <hyperlink r:id="rId5713" ref="Z1578"/>
    <hyperlink r:id="rId5714" ref="AB1578"/>
    <hyperlink r:id="rId5715" ref="AD1578"/>
    <hyperlink r:id="rId5716" ref="Y1579"/>
    <hyperlink r:id="rId5717" ref="Z1579"/>
    <hyperlink r:id="rId5718" ref="AA1579"/>
    <hyperlink r:id="rId5719" ref="AB1579"/>
    <hyperlink r:id="rId5720" ref="AC1579"/>
    <hyperlink r:id="rId5721" ref="Z1580"/>
    <hyperlink r:id="rId5722" ref="AB1580"/>
    <hyperlink r:id="rId5723" ref="AC1580"/>
    <hyperlink r:id="rId5724" ref="AD1580"/>
    <hyperlink r:id="rId5725" ref="Y1581"/>
    <hyperlink r:id="rId5726" ref="Z1581"/>
    <hyperlink r:id="rId5727" ref="AB1581"/>
    <hyperlink r:id="rId5728" ref="AC1581"/>
    <hyperlink r:id="rId5729" ref="Y1582"/>
    <hyperlink r:id="rId5730" ref="Z1582"/>
    <hyperlink r:id="rId5731" ref="AA1582"/>
    <hyperlink r:id="rId5732" ref="AB1582"/>
    <hyperlink r:id="rId5733" ref="Y1583"/>
    <hyperlink r:id="rId5734" ref="Z1583"/>
    <hyperlink r:id="rId5735" ref="Y1584"/>
    <hyperlink r:id="rId5736" ref="Z1584"/>
    <hyperlink r:id="rId5737" ref="AC1584"/>
    <hyperlink r:id="rId5738" ref="AD1584"/>
    <hyperlink r:id="rId5739" ref="Z1585"/>
    <hyperlink r:id="rId5740" ref="AD1585"/>
    <hyperlink r:id="rId5741" ref="Y1586"/>
    <hyperlink r:id="rId5742" ref="Z1586"/>
    <hyperlink r:id="rId5743" ref="AB1586"/>
    <hyperlink r:id="rId5744" ref="Y1587"/>
    <hyperlink r:id="rId5745" ref="Z1587"/>
    <hyperlink r:id="rId5746" ref="AA1587"/>
    <hyperlink r:id="rId5747" ref="AB1587"/>
    <hyperlink r:id="rId5748" ref="Z1588"/>
    <hyperlink r:id="rId5749" ref="AB1588"/>
    <hyperlink r:id="rId5750" ref="Z1589"/>
    <hyperlink r:id="rId5751" ref="AA1589"/>
    <hyperlink r:id="rId5752" ref="AB1589"/>
    <hyperlink r:id="rId5753" ref="AC1589"/>
    <hyperlink r:id="rId5754" ref="AD1589"/>
    <hyperlink r:id="rId5755" ref="Z1590"/>
    <hyperlink r:id="rId5756" ref="AB1590"/>
    <hyperlink r:id="rId5757" ref="Z1591"/>
    <hyperlink r:id="rId5758" ref="AB1591"/>
    <hyperlink r:id="rId5759" ref="AD1591"/>
    <hyperlink r:id="rId5760" ref="Z1592"/>
    <hyperlink r:id="rId5761" ref="AB1592"/>
    <hyperlink r:id="rId5762" ref="AC1592"/>
    <hyperlink r:id="rId5763" ref="Y1593"/>
    <hyperlink r:id="rId5764" ref="Z1593"/>
    <hyperlink r:id="rId5765" ref="AA1593"/>
    <hyperlink r:id="rId5766" ref="AB1593"/>
    <hyperlink r:id="rId5767" ref="AC1593"/>
    <hyperlink r:id="rId5768" ref="AD1593"/>
    <hyperlink r:id="rId5769" ref="Z1594"/>
    <hyperlink r:id="rId5770" ref="AB1594"/>
    <hyperlink r:id="rId5771" ref="AD1594"/>
    <hyperlink r:id="rId5772" ref="Z1595"/>
    <hyperlink r:id="rId5773" ref="AA1595"/>
    <hyperlink r:id="rId5774" ref="AB1595"/>
    <hyperlink r:id="rId5775" ref="AC1595"/>
    <hyperlink r:id="rId5776" ref="AD1595"/>
    <hyperlink r:id="rId5777" ref="Y1596"/>
    <hyperlink r:id="rId5778" ref="Z1596"/>
    <hyperlink r:id="rId5779" ref="AD1596"/>
    <hyperlink r:id="rId5780" ref="Z1597"/>
    <hyperlink r:id="rId5781" ref="AB1597"/>
    <hyperlink r:id="rId5782" ref="AD1597"/>
    <hyperlink r:id="rId5783" ref="Y1598"/>
    <hyperlink r:id="rId5784" ref="Z1598"/>
    <hyperlink r:id="rId5785" ref="AB1598"/>
    <hyperlink r:id="rId5786" ref="AC1598"/>
    <hyperlink r:id="rId5787" ref="AD1598"/>
    <hyperlink r:id="rId5788" ref="Y1599"/>
    <hyperlink r:id="rId5789" ref="Z1599"/>
    <hyperlink r:id="rId5790" ref="AC1599"/>
    <hyperlink r:id="rId5791" ref="AD1599"/>
    <hyperlink r:id="rId5792" ref="Y1600"/>
    <hyperlink r:id="rId5793" ref="Z1600"/>
    <hyperlink r:id="rId5794" ref="AA1600"/>
    <hyperlink r:id="rId5795" ref="AD1600"/>
    <hyperlink r:id="rId5796" ref="Y1601"/>
    <hyperlink r:id="rId5797" ref="Z1601"/>
    <hyperlink r:id="rId5798" ref="AA1601"/>
    <hyperlink r:id="rId5799" ref="AB1601"/>
    <hyperlink r:id="rId5800" ref="AD1601"/>
    <hyperlink r:id="rId5801" ref="Y1602"/>
    <hyperlink r:id="rId5802" ref="Z1602"/>
    <hyperlink r:id="rId5803" ref="AB1602"/>
    <hyperlink r:id="rId5804" ref="AD1602"/>
    <hyperlink r:id="rId5805" ref="Y1603"/>
    <hyperlink r:id="rId5806" ref="Z1603"/>
    <hyperlink r:id="rId5807" ref="AB1603"/>
    <hyperlink r:id="rId5808" ref="AD1603"/>
    <hyperlink r:id="rId5809" ref="Z1604"/>
    <hyperlink r:id="rId5810" ref="AB1604"/>
    <hyperlink r:id="rId5811" ref="AD1604"/>
    <hyperlink r:id="rId5812" ref="Y1605"/>
    <hyperlink r:id="rId5813" ref="Z1605"/>
    <hyperlink r:id="rId5814" ref="AA1605"/>
    <hyperlink r:id="rId5815" ref="AB1605"/>
    <hyperlink r:id="rId5816" ref="AC1605"/>
    <hyperlink r:id="rId5817" ref="AD1605"/>
    <hyperlink r:id="rId5818" ref="Z1606"/>
    <hyperlink r:id="rId5819" ref="AB1606"/>
    <hyperlink r:id="rId5820" ref="AD1606"/>
    <hyperlink r:id="rId5821" ref="Z1607"/>
    <hyperlink r:id="rId5822" ref="AB1607"/>
    <hyperlink r:id="rId5823" ref="AD1607"/>
    <hyperlink r:id="rId5824" ref="Z1608"/>
    <hyperlink r:id="rId5825" ref="AB1608"/>
    <hyperlink r:id="rId5826" ref="AC1608"/>
    <hyperlink r:id="rId5827" ref="AD1608"/>
    <hyperlink r:id="rId5828" ref="Z1609"/>
    <hyperlink r:id="rId5829" ref="AB1609"/>
    <hyperlink r:id="rId5830" ref="AD1609"/>
    <hyperlink r:id="rId5831" ref="Y1610"/>
    <hyperlink r:id="rId5832" ref="Z1610"/>
    <hyperlink r:id="rId5833" ref="AA1610"/>
    <hyperlink r:id="rId5834" ref="AB1610"/>
    <hyperlink r:id="rId5835" ref="AD1610"/>
    <hyperlink r:id="rId5836" ref="Y1611"/>
    <hyperlink r:id="rId5837" ref="Z1611"/>
    <hyperlink r:id="rId5838" ref="AB1611"/>
    <hyperlink r:id="rId5839" ref="AD1611"/>
    <hyperlink r:id="rId5840" ref="Y1612"/>
    <hyperlink r:id="rId5841" ref="Z1612"/>
    <hyperlink r:id="rId5842" ref="AB1612"/>
    <hyperlink r:id="rId5843" ref="AD1612"/>
    <hyperlink r:id="rId5844" ref="Y1613"/>
    <hyperlink r:id="rId5845" ref="Z1613"/>
    <hyperlink r:id="rId5846" ref="AB1613"/>
    <hyperlink r:id="rId5847" ref="AC1613"/>
    <hyperlink r:id="rId5848" ref="AD1613"/>
    <hyperlink r:id="rId5849" ref="Z1614"/>
    <hyperlink r:id="rId5850" ref="AB1614"/>
    <hyperlink r:id="rId5851" ref="AC1614"/>
    <hyperlink r:id="rId5852" ref="AD1614"/>
    <hyperlink r:id="rId5853" ref="Z1615"/>
    <hyperlink r:id="rId5854" ref="AB1615"/>
    <hyperlink r:id="rId5855" ref="AC1615"/>
    <hyperlink r:id="rId5856" ref="AD1615"/>
    <hyperlink r:id="rId5857" ref="Y1616"/>
    <hyperlink r:id="rId5858" ref="Z1616"/>
    <hyperlink r:id="rId5859" ref="AB1616"/>
    <hyperlink r:id="rId5860" ref="AD1616"/>
    <hyperlink r:id="rId5861" ref="Z1617"/>
    <hyperlink r:id="rId5862" ref="AB1617"/>
    <hyperlink r:id="rId5863" ref="AD1617"/>
    <hyperlink r:id="rId5864" ref="Z1618"/>
    <hyperlink r:id="rId5865" ref="AB1618"/>
    <hyperlink r:id="rId5866" ref="AD1618"/>
    <hyperlink r:id="rId5867" ref="Y1619"/>
    <hyperlink r:id="rId5868" ref="Z1619"/>
    <hyperlink r:id="rId5869" ref="AA1619"/>
    <hyperlink r:id="rId5870" ref="AB1619"/>
    <hyperlink r:id="rId5871" ref="AC1619"/>
    <hyperlink r:id="rId5872" ref="AD1619"/>
    <hyperlink r:id="rId5873" ref="Z1620"/>
    <hyperlink r:id="rId5874" ref="AB1620"/>
    <hyperlink r:id="rId5875" ref="AD1620"/>
    <hyperlink r:id="rId5876" ref="Y1621"/>
    <hyperlink r:id="rId5877" ref="Z1621"/>
    <hyperlink r:id="rId5878" ref="AA1621"/>
    <hyperlink r:id="rId5879" ref="AB1621"/>
    <hyperlink r:id="rId5880" ref="AC1621"/>
    <hyperlink r:id="rId5881" ref="AD1621"/>
    <hyperlink r:id="rId5882" ref="Y1622"/>
    <hyperlink r:id="rId5883" ref="Z1622"/>
    <hyperlink r:id="rId5884" ref="AA1622"/>
    <hyperlink r:id="rId5885" ref="AB1622"/>
    <hyperlink r:id="rId5886" ref="AC1622"/>
    <hyperlink r:id="rId5887" ref="AD1622"/>
    <hyperlink r:id="rId5888" ref="Y1623"/>
    <hyperlink r:id="rId5889" ref="Z1623"/>
    <hyperlink r:id="rId5890" ref="AB1623"/>
    <hyperlink r:id="rId5891" ref="AC1623"/>
    <hyperlink r:id="rId5892" ref="AD1623"/>
    <hyperlink r:id="rId5893" ref="Z1624"/>
    <hyperlink r:id="rId5894" ref="AB1624"/>
    <hyperlink r:id="rId5895" ref="AD1624"/>
    <hyperlink r:id="rId5896" ref="Z1625"/>
    <hyperlink r:id="rId5897" ref="AB1625"/>
    <hyperlink r:id="rId5898" ref="AD1625"/>
    <hyperlink r:id="rId5899" ref="Y1626"/>
    <hyperlink r:id="rId5900" ref="Z1626"/>
    <hyperlink r:id="rId5901" ref="AD1626"/>
    <hyperlink r:id="rId5902" ref="Z1627"/>
    <hyperlink r:id="rId5903" ref="AA1627"/>
    <hyperlink r:id="rId5904" ref="AB1627"/>
    <hyperlink r:id="rId5905" ref="AD1627"/>
    <hyperlink r:id="rId5906" ref="Z1628"/>
    <hyperlink r:id="rId5907" ref="AB1628"/>
    <hyperlink r:id="rId5908" ref="AD1628"/>
    <hyperlink r:id="rId5909" ref="Z1629"/>
    <hyperlink r:id="rId5910" ref="AB1629"/>
    <hyperlink r:id="rId5911" ref="AD1629"/>
    <hyperlink r:id="rId5912" ref="Y1630"/>
    <hyperlink r:id="rId5913" ref="Z1630"/>
    <hyperlink r:id="rId5914" ref="AB1630"/>
    <hyperlink r:id="rId5915" ref="AD1630"/>
    <hyperlink r:id="rId5916" ref="Z1631"/>
    <hyperlink r:id="rId5917" ref="AD1631"/>
    <hyperlink r:id="rId5918" ref="Z1632"/>
    <hyperlink r:id="rId5919" ref="AC1632"/>
    <hyperlink r:id="rId5920" ref="AD1632"/>
    <hyperlink r:id="rId5921" ref="Z1633"/>
    <hyperlink r:id="rId5922" ref="AC1633"/>
    <hyperlink r:id="rId5923" ref="Z1634"/>
    <hyperlink r:id="rId5924" ref="AB1634"/>
    <hyperlink r:id="rId5925" ref="AC1634"/>
    <hyperlink r:id="rId5926" ref="AD1634"/>
    <hyperlink r:id="rId5927" ref="Y1635"/>
    <hyperlink r:id="rId5928" ref="Z1635"/>
    <hyperlink r:id="rId5929" ref="AA1635"/>
    <hyperlink r:id="rId5930" ref="AB1635"/>
    <hyperlink r:id="rId5931" ref="AD1635"/>
    <hyperlink r:id="rId5932" ref="Z1636"/>
    <hyperlink r:id="rId5933" ref="AA1636"/>
    <hyperlink r:id="rId5934" ref="AB1636"/>
    <hyperlink r:id="rId5935" ref="AD1636"/>
    <hyperlink r:id="rId5936" ref="Y1637"/>
    <hyperlink r:id="rId5937" ref="Z1637"/>
    <hyperlink r:id="rId5938" ref="AB1637"/>
    <hyperlink r:id="rId5939" ref="AD1637"/>
    <hyperlink r:id="rId5940" ref="Z1638"/>
    <hyperlink r:id="rId5941" ref="AB1638"/>
    <hyperlink r:id="rId5942" ref="AD1638"/>
    <hyperlink r:id="rId5943" ref="Z1639"/>
    <hyperlink r:id="rId5944" ref="AB1639"/>
    <hyperlink r:id="rId5945" ref="AC1639"/>
    <hyperlink r:id="rId5946" ref="AD1639"/>
    <hyperlink r:id="rId5947" ref="Z1640"/>
    <hyperlink r:id="rId5948" ref="AB1640"/>
    <hyperlink r:id="rId5949" ref="AD1640"/>
    <hyperlink r:id="rId5950" ref="Y1641"/>
    <hyperlink r:id="rId5951" ref="Z1641"/>
    <hyperlink r:id="rId5952" ref="AA1641"/>
    <hyperlink r:id="rId5953" ref="AB1641"/>
    <hyperlink r:id="rId5954" ref="AD1641"/>
    <hyperlink r:id="rId5955" ref="Y1642"/>
    <hyperlink r:id="rId5956" ref="Z1642"/>
    <hyperlink r:id="rId5957" ref="AB1642"/>
    <hyperlink r:id="rId5958" ref="AD1642"/>
    <hyperlink r:id="rId5959" ref="Z1643"/>
    <hyperlink r:id="rId5960" ref="AA1643"/>
    <hyperlink r:id="rId5961" ref="AB1643"/>
    <hyperlink r:id="rId5962" ref="AD1643"/>
    <hyperlink r:id="rId5963" ref="Y1644"/>
    <hyperlink r:id="rId5964" ref="Z1644"/>
    <hyperlink r:id="rId5965" ref="AB1644"/>
    <hyperlink r:id="rId5966" ref="AD1644"/>
    <hyperlink r:id="rId5967" ref="Y1645"/>
    <hyperlink r:id="rId5968" ref="Z1645"/>
    <hyperlink r:id="rId5969" ref="AA1645"/>
    <hyperlink r:id="rId5970" ref="AB1645"/>
    <hyperlink r:id="rId5971" ref="AD1645"/>
    <hyperlink r:id="rId5972" ref="Y1646"/>
    <hyperlink r:id="rId5973" ref="Z1646"/>
    <hyperlink r:id="rId5974" ref="AB1646"/>
    <hyperlink r:id="rId5975" ref="AD1646"/>
    <hyperlink r:id="rId5976" ref="Y1647"/>
    <hyperlink r:id="rId5977" ref="Z1647"/>
    <hyperlink r:id="rId5978" ref="AB1647"/>
    <hyperlink r:id="rId5979" ref="AC1647"/>
    <hyperlink r:id="rId5980" ref="AD1647"/>
    <hyperlink r:id="rId5981" ref="Y1648"/>
    <hyperlink r:id="rId5982" ref="Z1648"/>
    <hyperlink r:id="rId5983" ref="AB1648"/>
    <hyperlink r:id="rId5984" ref="AC1648"/>
    <hyperlink r:id="rId5985" ref="AD1648"/>
    <hyperlink r:id="rId5986" ref="Y1649"/>
    <hyperlink r:id="rId5987" ref="Z1649"/>
    <hyperlink r:id="rId5988" ref="AA1649"/>
    <hyperlink r:id="rId5989" ref="AB1649"/>
    <hyperlink r:id="rId5990" ref="AD1649"/>
    <hyperlink r:id="rId5991" ref="Y1650"/>
    <hyperlink r:id="rId5992" ref="Z1650"/>
    <hyperlink r:id="rId5993" ref="AB1650"/>
    <hyperlink r:id="rId5994" ref="AD1650"/>
    <hyperlink r:id="rId5995" ref="Z1651"/>
    <hyperlink r:id="rId5996" ref="AB1651"/>
    <hyperlink r:id="rId5997" ref="AD1651"/>
    <hyperlink r:id="rId5998" ref="Z1652"/>
    <hyperlink r:id="rId5999" ref="AA1652"/>
    <hyperlink r:id="rId6000" ref="AB1652"/>
    <hyperlink r:id="rId6001" ref="AD1652"/>
    <hyperlink r:id="rId6002" ref="Z1653"/>
    <hyperlink r:id="rId6003" ref="AA1653"/>
    <hyperlink r:id="rId6004" ref="AB1653"/>
    <hyperlink r:id="rId6005" ref="AD1653"/>
    <hyperlink r:id="rId6006" ref="Z1654"/>
    <hyperlink r:id="rId6007" ref="AB1654"/>
    <hyperlink r:id="rId6008" ref="AD1654"/>
    <hyperlink r:id="rId6009" ref="Y1655"/>
    <hyperlink r:id="rId6010" ref="Z1655"/>
    <hyperlink r:id="rId6011" ref="AB1655"/>
    <hyperlink r:id="rId6012" ref="AC1655"/>
    <hyperlink r:id="rId6013" ref="AD1655"/>
    <hyperlink r:id="rId6014" ref="Z1656"/>
    <hyperlink r:id="rId6015" ref="AA1656"/>
    <hyperlink r:id="rId6016" ref="AB1656"/>
    <hyperlink r:id="rId6017" ref="AD1656"/>
    <hyperlink r:id="rId6018" ref="Z1657"/>
    <hyperlink r:id="rId6019" ref="AB1657"/>
    <hyperlink r:id="rId6020" ref="AC1657"/>
    <hyperlink r:id="rId6021" ref="AD1657"/>
    <hyperlink r:id="rId6022" ref="Y1658"/>
    <hyperlink r:id="rId6023" ref="Z1658"/>
    <hyperlink r:id="rId6024" ref="AB1658"/>
    <hyperlink r:id="rId6025" ref="AD1658"/>
    <hyperlink r:id="rId6026" ref="Z1659"/>
    <hyperlink r:id="rId6027" ref="AB1659"/>
    <hyperlink r:id="rId6028" ref="AC1659"/>
    <hyperlink r:id="rId6029" ref="AD1659"/>
    <hyperlink r:id="rId6030" ref="K1660"/>
    <hyperlink r:id="rId6031" ref="Y1660"/>
    <hyperlink r:id="rId6032" ref="Z1660"/>
    <hyperlink r:id="rId6033" ref="AB1660"/>
    <hyperlink r:id="rId6034" ref="AD1660"/>
    <hyperlink r:id="rId6035" ref="Z1661"/>
    <hyperlink r:id="rId6036" ref="AB1661"/>
    <hyperlink r:id="rId6037" ref="AC1661"/>
    <hyperlink r:id="rId6038" ref="AD1661"/>
    <hyperlink r:id="rId6039" ref="Y1663"/>
    <hyperlink r:id="rId6040" ref="Z1663"/>
    <hyperlink r:id="rId6041" ref="AA1663"/>
    <hyperlink r:id="rId6042" ref="AB1663"/>
    <hyperlink r:id="rId6043" ref="AD1663"/>
    <hyperlink r:id="rId6044" ref="Z1664"/>
    <hyperlink r:id="rId6045" ref="AB1664"/>
    <hyperlink r:id="rId6046" ref="AC1664"/>
    <hyperlink r:id="rId6047" ref="AD1664"/>
    <hyperlink r:id="rId6048" ref="Y1665"/>
    <hyperlink r:id="rId6049" ref="Z1665"/>
    <hyperlink r:id="rId6050" ref="AB1665"/>
    <hyperlink r:id="rId6051" ref="AD1665"/>
    <hyperlink r:id="rId6052" ref="Z1666"/>
    <hyperlink r:id="rId6053" ref="AB1666"/>
    <hyperlink r:id="rId6054" ref="AD1666"/>
    <hyperlink r:id="rId6055" ref="Z1667"/>
    <hyperlink r:id="rId6056" ref="AB1667"/>
    <hyperlink r:id="rId6057" ref="AC1667"/>
    <hyperlink r:id="rId6058" ref="AD1667"/>
    <hyperlink r:id="rId6059" ref="Y1668"/>
    <hyperlink r:id="rId6060" ref="Z1668"/>
    <hyperlink r:id="rId6061" ref="AA1668"/>
    <hyperlink r:id="rId6062" ref="AB1668"/>
    <hyperlink r:id="rId6063" ref="AD1668"/>
    <hyperlink r:id="rId6064" ref="Y1669"/>
    <hyperlink r:id="rId6065" ref="Z1669"/>
    <hyperlink r:id="rId6066" ref="AA1669"/>
    <hyperlink r:id="rId6067" ref="AB1669"/>
    <hyperlink r:id="rId6068" ref="AD1669"/>
    <hyperlink r:id="rId6069" ref="Z1670"/>
    <hyperlink r:id="rId6070" ref="AA1670"/>
    <hyperlink r:id="rId6071" ref="AB1670"/>
    <hyperlink r:id="rId6072" ref="AD1670"/>
    <hyperlink r:id="rId6073" ref="Z1671"/>
    <hyperlink r:id="rId6074" ref="AB1671"/>
    <hyperlink r:id="rId6075" ref="AD1671"/>
    <hyperlink r:id="rId6076" ref="Y1672"/>
    <hyperlink r:id="rId6077" ref="Z1672"/>
    <hyperlink r:id="rId6078" ref="AB1672"/>
    <hyperlink r:id="rId6079" ref="AD1672"/>
    <hyperlink r:id="rId6080" ref="Z1673"/>
    <hyperlink r:id="rId6081" ref="AB1673"/>
    <hyperlink r:id="rId6082" ref="AD1673"/>
    <hyperlink r:id="rId6083" ref="Y1674"/>
    <hyperlink r:id="rId6084" ref="Z1674"/>
    <hyperlink r:id="rId6085" ref="AD1674"/>
    <hyperlink r:id="rId6086" ref="Y1675"/>
    <hyperlink r:id="rId6087" ref="Z1675"/>
    <hyperlink r:id="rId6088" ref="AD1675"/>
    <hyperlink r:id="rId6089" ref="Z1677"/>
    <hyperlink r:id="rId6090" ref="AA1677"/>
    <hyperlink r:id="rId6091" ref="AC1677"/>
    <hyperlink r:id="rId6092" ref="AD1677"/>
    <hyperlink r:id="rId6093" ref="Y1679"/>
    <hyperlink r:id="rId6094" ref="Z1679"/>
    <hyperlink r:id="rId6095" ref="AA1679"/>
    <hyperlink r:id="rId6096" ref="AC1679"/>
    <hyperlink r:id="rId6097" ref="AD1679"/>
    <hyperlink r:id="rId6098" ref="Y1680"/>
    <hyperlink r:id="rId6099" ref="Z1680"/>
    <hyperlink r:id="rId6100" ref="AA1680"/>
    <hyperlink r:id="rId6101" ref="AB1680"/>
    <hyperlink r:id="rId6102" ref="AC1680"/>
    <hyperlink r:id="rId6103" ref="AD1680"/>
    <hyperlink r:id="rId6104" ref="Z1681"/>
    <hyperlink r:id="rId6105" ref="AB1681"/>
    <hyperlink r:id="rId6106" ref="AD1681"/>
    <hyperlink r:id="rId6107" ref="Z1682"/>
    <hyperlink r:id="rId6108" ref="AD1682"/>
    <hyperlink r:id="rId6109" ref="Y1683"/>
    <hyperlink r:id="rId6110" ref="Z1683"/>
    <hyperlink r:id="rId6111" ref="AA1683"/>
    <hyperlink r:id="rId6112" ref="AC1683"/>
    <hyperlink r:id="rId6113" ref="AD1683"/>
    <hyperlink r:id="rId6114" ref="Z1685"/>
    <hyperlink r:id="rId6115" ref="AA1685"/>
    <hyperlink r:id="rId6116" ref="AB1685"/>
    <hyperlink r:id="rId6117" ref="AD1685"/>
    <hyperlink r:id="rId6118" ref="Y1686"/>
    <hyperlink r:id="rId6119" ref="Z1686"/>
    <hyperlink r:id="rId6120" ref="AB1686"/>
    <hyperlink r:id="rId6121" ref="AC1686"/>
    <hyperlink r:id="rId6122" ref="AD1686"/>
    <hyperlink r:id="rId6123" ref="Y1687"/>
    <hyperlink r:id="rId6124" ref="Z1687"/>
    <hyperlink r:id="rId6125" ref="AB1687"/>
    <hyperlink r:id="rId6126" ref="AC1687"/>
    <hyperlink r:id="rId6127" ref="AD1687"/>
    <hyperlink r:id="rId6128" ref="Z1688"/>
    <hyperlink r:id="rId6129" ref="AB1688"/>
    <hyperlink r:id="rId6130" ref="AD1688"/>
    <hyperlink r:id="rId6131" ref="Z1689"/>
    <hyperlink r:id="rId6132" ref="AB1689"/>
    <hyperlink r:id="rId6133" ref="AD1689"/>
    <hyperlink r:id="rId6134" ref="Z1690"/>
    <hyperlink r:id="rId6135" ref="AB1690"/>
    <hyperlink r:id="rId6136" ref="AD1690"/>
    <hyperlink r:id="rId6137" ref="Y1692"/>
    <hyperlink r:id="rId6138" ref="Z1692"/>
    <hyperlink r:id="rId6139" ref="AB1692"/>
    <hyperlink r:id="rId6140" ref="AD1692"/>
    <hyperlink r:id="rId6141" ref="Z1693"/>
    <hyperlink r:id="rId6142" ref="AB1693"/>
    <hyperlink r:id="rId6143" ref="AD1693"/>
    <hyperlink r:id="rId6144" ref="Z1694"/>
    <hyperlink r:id="rId6145" ref="AA1694"/>
    <hyperlink r:id="rId6146" ref="AB1694"/>
    <hyperlink r:id="rId6147" ref="AD1694"/>
    <hyperlink r:id="rId6148" ref="Z1695"/>
    <hyperlink r:id="rId6149" ref="AB1695"/>
    <hyperlink r:id="rId6150" ref="AD1695"/>
    <hyperlink r:id="rId6151" ref="Y1696"/>
    <hyperlink r:id="rId6152" ref="Z1696"/>
    <hyperlink r:id="rId6153" ref="AB1696"/>
    <hyperlink r:id="rId6154" ref="AC1696"/>
    <hyperlink r:id="rId6155" ref="AD1696"/>
    <hyperlink r:id="rId6156" ref="Y1697"/>
    <hyperlink r:id="rId6157" ref="Z1697"/>
    <hyperlink r:id="rId6158" ref="AB1697"/>
    <hyperlink r:id="rId6159" ref="AD1697"/>
    <hyperlink r:id="rId6160" ref="Z1698"/>
    <hyperlink r:id="rId6161" ref="AB1698"/>
    <hyperlink r:id="rId6162" ref="AC1698"/>
    <hyperlink r:id="rId6163" ref="AD1698"/>
    <hyperlink r:id="rId6164" ref="Z1699"/>
    <hyperlink r:id="rId6165" ref="AA1699"/>
    <hyperlink r:id="rId6166" ref="AB1699"/>
    <hyperlink r:id="rId6167" ref="AD1699"/>
    <hyperlink r:id="rId6168" ref="Z1700"/>
    <hyperlink r:id="rId6169" ref="AB1700"/>
    <hyperlink r:id="rId6170" ref="AC1700"/>
    <hyperlink r:id="rId6171" ref="AD1700"/>
    <hyperlink r:id="rId6172" ref="Z1701"/>
    <hyperlink r:id="rId6173" ref="AB1701"/>
    <hyperlink r:id="rId6174" ref="Z1702"/>
    <hyperlink r:id="rId6175" ref="AA1702"/>
    <hyperlink r:id="rId6176" ref="AB1702"/>
    <hyperlink r:id="rId6177" ref="Y1703"/>
    <hyperlink r:id="rId6178" ref="Z1703"/>
    <hyperlink r:id="rId6179" ref="AB1703"/>
    <hyperlink r:id="rId6180" ref="AD1703"/>
    <hyperlink r:id="rId6181" ref="Z1704"/>
    <hyperlink r:id="rId6182" ref="AB1704"/>
    <hyperlink r:id="rId6183" ref="AD1704"/>
    <hyperlink r:id="rId6184" ref="Y1705"/>
    <hyperlink r:id="rId6185" ref="Z1705"/>
    <hyperlink r:id="rId6186" ref="AB1705"/>
    <hyperlink r:id="rId6187" ref="AD1705"/>
    <hyperlink r:id="rId6188" ref="Z1706"/>
    <hyperlink r:id="rId6189" ref="AB1706"/>
    <hyperlink r:id="rId6190" ref="AC1706"/>
    <hyperlink r:id="rId6191" ref="AD1706"/>
    <hyperlink r:id="rId6192" ref="Y1707"/>
    <hyperlink r:id="rId6193" ref="Z1707"/>
    <hyperlink r:id="rId6194" ref="AB1707"/>
    <hyperlink r:id="rId6195" ref="AC1707"/>
    <hyperlink r:id="rId6196" ref="AD1707"/>
    <hyperlink r:id="rId6197" ref="Z1708"/>
    <hyperlink r:id="rId6198" ref="AB1708"/>
    <hyperlink r:id="rId6199" ref="AD1708"/>
    <hyperlink r:id="rId6200" ref="Y1709"/>
    <hyperlink r:id="rId6201" ref="Z1709"/>
    <hyperlink r:id="rId6202" ref="AA1709"/>
    <hyperlink r:id="rId6203" ref="AB1709"/>
    <hyperlink r:id="rId6204" ref="AC1709"/>
    <hyperlink r:id="rId6205" ref="AD1709"/>
    <hyperlink r:id="rId6206" ref="Z1710"/>
    <hyperlink r:id="rId6207" ref="AB1710"/>
    <hyperlink r:id="rId6208" ref="AD1710"/>
    <hyperlink r:id="rId6209" ref="Z1711"/>
    <hyperlink r:id="rId6210" ref="AB1711"/>
    <hyperlink r:id="rId6211" ref="AC1711"/>
    <hyperlink r:id="rId6212" ref="AD1711"/>
    <hyperlink r:id="rId6213" ref="Z1712"/>
    <hyperlink r:id="rId6214" ref="AB1712"/>
    <hyperlink r:id="rId6215" ref="AC1712"/>
    <hyperlink r:id="rId6216" ref="AD1712"/>
    <hyperlink r:id="rId6217" ref="Y1713"/>
    <hyperlink r:id="rId6218" ref="Z1713"/>
    <hyperlink r:id="rId6219" ref="AB1713"/>
    <hyperlink r:id="rId6220" ref="AD1713"/>
    <hyperlink r:id="rId6221" ref="Y1714"/>
    <hyperlink r:id="rId6222" ref="Z1714"/>
    <hyperlink r:id="rId6223" ref="AB1714"/>
    <hyperlink r:id="rId6224" ref="AD1714"/>
    <hyperlink r:id="rId6225" ref="Y1715"/>
    <hyperlink r:id="rId6226" ref="Z1715"/>
    <hyperlink r:id="rId6227" ref="AB1715"/>
    <hyperlink r:id="rId6228" ref="AD1715"/>
    <hyperlink r:id="rId6229" ref="Y1716"/>
    <hyperlink r:id="rId6230" ref="Z1716"/>
    <hyperlink r:id="rId6231" ref="AB1716"/>
    <hyperlink r:id="rId6232" ref="AC1716"/>
    <hyperlink r:id="rId6233" ref="AD1716"/>
    <hyperlink r:id="rId6234" ref="Y1717"/>
    <hyperlink r:id="rId6235" ref="Z1717"/>
    <hyperlink r:id="rId6236" ref="AB1717"/>
    <hyperlink r:id="rId6237" ref="AC1717"/>
    <hyperlink r:id="rId6238" ref="AD1717"/>
    <hyperlink r:id="rId6239" ref="Z1718"/>
    <hyperlink r:id="rId6240" ref="AA1718"/>
    <hyperlink r:id="rId6241" ref="AB1718"/>
    <hyperlink r:id="rId6242" ref="AC1718"/>
    <hyperlink r:id="rId6243" ref="AD1718"/>
    <hyperlink r:id="rId6244" ref="Z1719"/>
    <hyperlink r:id="rId6245" ref="AB1719"/>
    <hyperlink r:id="rId6246" ref="AD1719"/>
    <hyperlink r:id="rId6247" ref="Z1720"/>
    <hyperlink r:id="rId6248" ref="AB1720"/>
    <hyperlink r:id="rId6249" ref="AD1720"/>
    <hyperlink r:id="rId6250" ref="Z1721"/>
    <hyperlink r:id="rId6251" ref="AB1721"/>
    <hyperlink r:id="rId6252" ref="AD1721"/>
    <hyperlink r:id="rId6253" ref="Z1722"/>
    <hyperlink r:id="rId6254" ref="AB1722"/>
    <hyperlink r:id="rId6255" ref="AD1722"/>
    <hyperlink r:id="rId6256" ref="Y1724"/>
    <hyperlink r:id="rId6257" ref="Z1724"/>
    <hyperlink r:id="rId6258" ref="AB1724"/>
    <hyperlink r:id="rId6259" ref="AC1724"/>
    <hyperlink r:id="rId6260" ref="AD1724"/>
    <hyperlink r:id="rId6261" ref="Y1725"/>
    <hyperlink r:id="rId6262" ref="Z1725"/>
    <hyperlink r:id="rId6263" ref="AA1725"/>
    <hyperlink r:id="rId6264" ref="AB1725"/>
    <hyperlink r:id="rId6265" ref="AD1725"/>
    <hyperlink r:id="rId6266" ref="Z1726"/>
    <hyperlink r:id="rId6267" ref="AA1726"/>
    <hyperlink r:id="rId6268" ref="AB1726"/>
    <hyperlink r:id="rId6269" ref="AC1726"/>
    <hyperlink r:id="rId6270" ref="AD1726"/>
    <hyperlink r:id="rId6271" ref="AB1727"/>
    <hyperlink r:id="rId6272" ref="AC1727"/>
    <hyperlink r:id="rId6273" ref="AD1727"/>
    <hyperlink r:id="rId6274" ref="Z1728"/>
    <hyperlink r:id="rId6275" ref="AB1728"/>
    <hyperlink r:id="rId6276" ref="AC1728"/>
    <hyperlink r:id="rId6277" ref="AD1728"/>
    <hyperlink r:id="rId6278" ref="Z1729"/>
    <hyperlink r:id="rId6279" ref="AB1729"/>
    <hyperlink r:id="rId6280" ref="AD1729"/>
    <hyperlink r:id="rId6281" ref="Y1730"/>
    <hyperlink r:id="rId6282" ref="Z1730"/>
    <hyperlink r:id="rId6283" ref="AB1730"/>
    <hyperlink r:id="rId6284" ref="AD1730"/>
    <hyperlink r:id="rId6285" ref="Y1731"/>
    <hyperlink r:id="rId6286" ref="Z1731"/>
    <hyperlink r:id="rId6287" ref="AB1731"/>
    <hyperlink r:id="rId6288" ref="AD1731"/>
    <hyperlink r:id="rId6289" ref="Y1732"/>
    <hyperlink r:id="rId6290" ref="Z1732"/>
    <hyperlink r:id="rId6291" ref="AB1732"/>
    <hyperlink r:id="rId6292" ref="AC1732"/>
    <hyperlink r:id="rId6293" ref="AD1732"/>
    <hyperlink r:id="rId6294" ref="Z1733"/>
    <hyperlink r:id="rId6295" ref="AA1733"/>
    <hyperlink r:id="rId6296" ref="AB1733"/>
    <hyperlink r:id="rId6297" ref="AC1733"/>
    <hyperlink r:id="rId6298" ref="AD1733"/>
    <hyperlink r:id="rId6299" ref="Y1734"/>
    <hyperlink r:id="rId6300" ref="Z1734"/>
    <hyperlink r:id="rId6301" ref="AA1734"/>
    <hyperlink r:id="rId6302" ref="AB1734"/>
    <hyperlink r:id="rId6303" ref="AC1734"/>
    <hyperlink r:id="rId6304" ref="AD1734"/>
    <hyperlink r:id="rId6305" ref="Z1735"/>
    <hyperlink r:id="rId6306" ref="AB1735"/>
    <hyperlink r:id="rId6307" ref="AD1735"/>
    <hyperlink r:id="rId6308" ref="Z1736"/>
    <hyperlink r:id="rId6309" ref="AA1736"/>
    <hyperlink r:id="rId6310" ref="AB1736"/>
    <hyperlink r:id="rId6311" ref="AD1736"/>
    <hyperlink r:id="rId6312" ref="Y1737"/>
    <hyperlink r:id="rId6313" ref="Z1737"/>
    <hyperlink r:id="rId6314" ref="AA1737"/>
    <hyperlink r:id="rId6315" ref="AB1737"/>
    <hyperlink r:id="rId6316" ref="AC1737"/>
    <hyperlink r:id="rId6317" ref="AD1737"/>
    <hyperlink r:id="rId6318" ref="Z1738"/>
    <hyperlink r:id="rId6319" ref="AB1738"/>
    <hyperlink r:id="rId6320" ref="AD1738"/>
    <hyperlink r:id="rId6321" ref="Z1739"/>
    <hyperlink r:id="rId6322" ref="AB1739"/>
    <hyperlink r:id="rId6323" ref="AC1739"/>
    <hyperlink r:id="rId6324" ref="AD1739"/>
    <hyperlink r:id="rId6325" ref="Z1740"/>
    <hyperlink r:id="rId6326" ref="AB1740"/>
    <hyperlink r:id="rId6327" ref="AD1740"/>
    <hyperlink r:id="rId6328" ref="Z1741"/>
    <hyperlink r:id="rId6329" ref="AB1741"/>
    <hyperlink r:id="rId6330" ref="AD1741"/>
    <hyperlink r:id="rId6331" ref="Z1742"/>
    <hyperlink r:id="rId6332" ref="AB1742"/>
    <hyperlink r:id="rId6333" ref="AD1742"/>
    <hyperlink r:id="rId6334" ref="Z1743"/>
    <hyperlink r:id="rId6335" ref="AB1743"/>
    <hyperlink r:id="rId6336" ref="AD1743"/>
    <hyperlink r:id="rId6337" ref="Y1744"/>
    <hyperlink r:id="rId6338" ref="Z1744"/>
    <hyperlink r:id="rId6339" ref="AB1744"/>
    <hyperlink r:id="rId6340" ref="AD1744"/>
    <hyperlink r:id="rId6341" ref="Y1745"/>
    <hyperlink r:id="rId6342" ref="Z1745"/>
    <hyperlink r:id="rId6343" ref="AB1745"/>
    <hyperlink r:id="rId6344" ref="AC1745"/>
    <hyperlink r:id="rId6345" ref="AD1745"/>
    <hyperlink r:id="rId6346" ref="Z1746"/>
    <hyperlink r:id="rId6347" ref="AB1746"/>
    <hyperlink r:id="rId6348" ref="AD1746"/>
    <hyperlink r:id="rId6349" ref="Z1747"/>
    <hyperlink r:id="rId6350" ref="AA1747"/>
    <hyperlink r:id="rId6351" ref="AB1747"/>
    <hyperlink r:id="rId6352" ref="AD1747"/>
    <hyperlink r:id="rId6353" ref="Z1748"/>
    <hyperlink r:id="rId6354" ref="AB1748"/>
    <hyperlink r:id="rId6355" ref="AD1748"/>
    <hyperlink r:id="rId6356" ref="Y1749"/>
    <hyperlink r:id="rId6357" ref="Z1749"/>
    <hyperlink r:id="rId6358" ref="AB1749"/>
    <hyperlink r:id="rId6359" ref="AD1749"/>
    <hyperlink r:id="rId6360" ref="Z1750"/>
    <hyperlink r:id="rId6361" ref="AD1750"/>
    <hyperlink r:id="rId6362" ref="Z1751"/>
    <hyperlink r:id="rId6363" ref="AA1751"/>
    <hyperlink r:id="rId6364" ref="AC1751"/>
    <hyperlink r:id="rId6365" ref="AD1751"/>
    <hyperlink r:id="rId6366" ref="Z1752"/>
    <hyperlink r:id="rId6367" ref="AA1752"/>
    <hyperlink r:id="rId6368" ref="AD1752"/>
    <hyperlink r:id="rId6369" ref="Z1753"/>
    <hyperlink r:id="rId6370" ref="AB1753"/>
    <hyperlink r:id="rId6371" ref="AC1753"/>
    <hyperlink r:id="rId6372" ref="AD1753"/>
    <hyperlink r:id="rId6373" ref="Z1754"/>
    <hyperlink r:id="rId6374" ref="AD1754"/>
    <hyperlink r:id="rId6375" ref="Z1755"/>
    <hyperlink r:id="rId6376" ref="AB1755"/>
    <hyperlink r:id="rId6377" ref="AD1755"/>
    <hyperlink r:id="rId6378" ref="Z1756"/>
    <hyperlink r:id="rId6379" ref="AB1756"/>
    <hyperlink r:id="rId6380" ref="AD1756"/>
    <hyperlink r:id="rId6381" ref="Y1757"/>
    <hyperlink r:id="rId6382" ref="Z1757"/>
    <hyperlink r:id="rId6383" ref="AB1757"/>
    <hyperlink r:id="rId6384" ref="AC1757"/>
    <hyperlink r:id="rId6385" ref="AD1757"/>
    <hyperlink r:id="rId6386" ref="Z1758"/>
    <hyperlink r:id="rId6387" ref="AB1758"/>
    <hyperlink r:id="rId6388" ref="AD1758"/>
    <hyperlink r:id="rId6389" ref="Z1759"/>
    <hyperlink r:id="rId6390" ref="AB1759"/>
    <hyperlink r:id="rId6391" ref="AD1759"/>
    <hyperlink r:id="rId6392" ref="Y1760"/>
    <hyperlink r:id="rId6393" ref="Z1760"/>
    <hyperlink r:id="rId6394" ref="AA1760"/>
    <hyperlink r:id="rId6395" ref="AB1760"/>
    <hyperlink r:id="rId6396" ref="AD1760"/>
    <hyperlink r:id="rId6397" ref="Z1761"/>
    <hyperlink r:id="rId6398" ref="AA1761"/>
    <hyperlink r:id="rId6399" ref="AB1761"/>
    <hyperlink r:id="rId6400" ref="AC1761"/>
    <hyperlink r:id="rId6401" ref="AD1761"/>
    <hyperlink r:id="rId6402" ref="Y1762"/>
    <hyperlink r:id="rId6403" ref="Z1762"/>
    <hyperlink r:id="rId6404" ref="AB1762"/>
    <hyperlink r:id="rId6405" ref="AD1762"/>
    <hyperlink r:id="rId6406" ref="Y1763"/>
    <hyperlink r:id="rId6407" ref="Z1763"/>
    <hyperlink r:id="rId6408" ref="AA1763"/>
    <hyperlink r:id="rId6409" ref="AB1763"/>
    <hyperlink r:id="rId6410" ref="AC1763"/>
    <hyperlink r:id="rId6411" ref="AD1763"/>
    <hyperlink r:id="rId6412" ref="Y1764"/>
    <hyperlink r:id="rId6413" ref="Z1764"/>
    <hyperlink r:id="rId6414" ref="AB1764"/>
    <hyperlink r:id="rId6415" ref="AD1764"/>
    <hyperlink r:id="rId6416" ref="Z1765"/>
    <hyperlink r:id="rId6417" ref="AA1765"/>
    <hyperlink r:id="rId6418" ref="AB1765"/>
    <hyperlink r:id="rId6419" ref="AC1765"/>
    <hyperlink r:id="rId6420" ref="AD1765"/>
    <hyperlink r:id="rId6421" ref="Z1766"/>
    <hyperlink r:id="rId6422" ref="AA1766"/>
    <hyperlink r:id="rId6423" ref="AB1766"/>
    <hyperlink r:id="rId6424" ref="AD1766"/>
    <hyperlink r:id="rId6425" ref="Y1767"/>
    <hyperlink r:id="rId6426" ref="Z1767"/>
    <hyperlink r:id="rId6427" ref="AA1767"/>
    <hyperlink r:id="rId6428" ref="AB1767"/>
    <hyperlink r:id="rId6429" ref="AD1767"/>
    <hyperlink r:id="rId6430" ref="Y1769"/>
    <hyperlink r:id="rId6431" ref="Z1769"/>
    <hyperlink r:id="rId6432" ref="AB1769"/>
    <hyperlink r:id="rId6433" ref="AC1769"/>
    <hyperlink r:id="rId6434" ref="AD1769"/>
    <hyperlink r:id="rId6435" ref="Z1770"/>
    <hyperlink r:id="rId6436" ref="AB1770"/>
    <hyperlink r:id="rId6437" ref="AD1770"/>
    <hyperlink r:id="rId6438" ref="Z1771"/>
    <hyperlink r:id="rId6439" ref="AA1771"/>
    <hyperlink r:id="rId6440" ref="AB1771"/>
    <hyperlink r:id="rId6441" ref="AD1771"/>
    <hyperlink r:id="rId6442" ref="Y1773"/>
    <hyperlink r:id="rId6443" ref="Z1773"/>
    <hyperlink r:id="rId6444" ref="AB1773"/>
    <hyperlink r:id="rId6445" ref="AC1773"/>
    <hyperlink r:id="rId6446" ref="Z1775"/>
    <hyperlink r:id="rId6447" ref="AB1775"/>
    <hyperlink r:id="rId6448" ref="AC1775"/>
    <hyperlink r:id="rId6449" ref="Y1776"/>
    <hyperlink r:id="rId6450" ref="Z1776"/>
    <hyperlink r:id="rId6451" ref="AA1776"/>
    <hyperlink r:id="rId6452" ref="AD1776"/>
    <hyperlink r:id="rId6453" ref="Z1777"/>
    <hyperlink r:id="rId6454" ref="AD1777"/>
    <hyperlink r:id="rId6455" ref="Z1778"/>
    <hyperlink r:id="rId6456" ref="AD1778"/>
    <hyperlink r:id="rId6457" ref="Z1779"/>
    <hyperlink r:id="rId6458" ref="AD1779"/>
    <hyperlink r:id="rId6459" ref="Z1780"/>
    <hyperlink r:id="rId6460" ref="AA1780"/>
    <hyperlink r:id="rId6461" ref="AC1780"/>
    <hyperlink r:id="rId6462" ref="AD1780"/>
    <hyperlink r:id="rId6463" ref="Z1781"/>
    <hyperlink r:id="rId6464" ref="AD1781"/>
    <hyperlink r:id="rId6465" ref="Z1782"/>
    <hyperlink r:id="rId6466" ref="AB1782"/>
    <hyperlink r:id="rId6467" ref="AC1782"/>
    <hyperlink r:id="rId6468" ref="AD1782"/>
    <hyperlink r:id="rId6469" ref="Y1783"/>
    <hyperlink r:id="rId6470" ref="Z1783"/>
    <hyperlink r:id="rId6471" ref="AB1783"/>
    <hyperlink r:id="rId6472" ref="AC1783"/>
    <hyperlink r:id="rId6473" ref="AD1783"/>
    <hyperlink r:id="rId6474" ref="Y1784"/>
    <hyperlink r:id="rId6475" ref="Z1784"/>
    <hyperlink r:id="rId6476" ref="AA1784"/>
    <hyperlink r:id="rId6477" ref="AB1784"/>
    <hyperlink r:id="rId6478" ref="AD1784"/>
    <hyperlink r:id="rId6479" ref="Y1785"/>
    <hyperlink r:id="rId6480" ref="Z1785"/>
    <hyperlink r:id="rId6481" ref="AB1785"/>
    <hyperlink r:id="rId6482" ref="AD1785"/>
    <hyperlink r:id="rId6483" ref="Y1786"/>
    <hyperlink r:id="rId6484" ref="Z1786"/>
    <hyperlink r:id="rId6485" ref="AB1786"/>
    <hyperlink r:id="rId6486" ref="AC1786"/>
    <hyperlink r:id="rId6487" ref="AD1786"/>
    <hyperlink r:id="rId6488" ref="Y1787"/>
    <hyperlink r:id="rId6489" ref="Z1787"/>
    <hyperlink r:id="rId6490" ref="AB1787"/>
    <hyperlink r:id="rId6491" ref="AC1787"/>
    <hyperlink r:id="rId6492" ref="AD1787"/>
    <hyperlink r:id="rId6493" ref="Y1788"/>
    <hyperlink r:id="rId6494" ref="Z1788"/>
    <hyperlink r:id="rId6495" ref="AB1788"/>
    <hyperlink r:id="rId6496" ref="AC1788"/>
    <hyperlink r:id="rId6497" ref="AD1788"/>
    <hyperlink r:id="rId6498" ref="Z1789"/>
    <hyperlink r:id="rId6499" ref="AB1789"/>
    <hyperlink r:id="rId6500" ref="AD1789"/>
    <hyperlink r:id="rId6501" ref="Z1790"/>
    <hyperlink r:id="rId6502" ref="AB1790"/>
    <hyperlink r:id="rId6503" ref="AD1790"/>
    <hyperlink r:id="rId6504" ref="Y1791"/>
    <hyperlink r:id="rId6505" ref="Z1791"/>
    <hyperlink r:id="rId6506" ref="AB1791"/>
    <hyperlink r:id="rId6507" ref="AC1791"/>
    <hyperlink r:id="rId6508" ref="AD1791"/>
    <hyperlink r:id="rId6509" ref="Y1792"/>
    <hyperlink r:id="rId6510" ref="Z1792"/>
    <hyperlink r:id="rId6511" ref="AB1792"/>
    <hyperlink r:id="rId6512" ref="AC1792"/>
    <hyperlink r:id="rId6513" ref="AD1792"/>
    <hyperlink r:id="rId6514" ref="Z1793"/>
    <hyperlink r:id="rId6515" ref="AB1793"/>
    <hyperlink r:id="rId6516" ref="AD1793"/>
    <hyperlink r:id="rId6517" ref="Y1794"/>
    <hyperlink r:id="rId6518" ref="Z1794"/>
    <hyperlink r:id="rId6519" ref="AB1794"/>
    <hyperlink r:id="rId6520" ref="Y1795"/>
    <hyperlink r:id="rId6521" ref="Z1795"/>
    <hyperlink r:id="rId6522" ref="AA1795"/>
    <hyperlink r:id="rId6523" ref="AB1795"/>
    <hyperlink r:id="rId6524" ref="Y1796"/>
    <hyperlink r:id="rId6525" ref="Z1796"/>
    <hyperlink r:id="rId6526" ref="AB1796"/>
    <hyperlink r:id="rId6527" ref="AD1796"/>
    <hyperlink r:id="rId6528" ref="Z1797"/>
    <hyperlink r:id="rId6529" ref="AB1797"/>
    <hyperlink r:id="rId6530" ref="AD1797"/>
    <hyperlink r:id="rId6531" ref="Z1798"/>
    <hyperlink r:id="rId6532" ref="AD1798"/>
    <hyperlink r:id="rId6533" ref="Z1799"/>
    <hyperlink r:id="rId6534" ref="AD1799"/>
    <hyperlink r:id="rId6535" ref="Z1800"/>
    <hyperlink r:id="rId6536" ref="AB1800"/>
    <hyperlink r:id="rId6537" ref="AD1800"/>
    <hyperlink r:id="rId6538" ref="Y1801"/>
    <hyperlink r:id="rId6539" ref="Z1801"/>
    <hyperlink r:id="rId6540" ref="AA1801"/>
    <hyperlink r:id="rId6541" ref="AB1801"/>
    <hyperlink r:id="rId6542" ref="AC1801"/>
    <hyperlink r:id="rId6543" ref="AD1801"/>
    <hyperlink r:id="rId6544" ref="Z1802"/>
    <hyperlink r:id="rId6545" ref="AA1802"/>
    <hyperlink r:id="rId6546" ref="AB1802"/>
    <hyperlink r:id="rId6547" ref="AD1802"/>
    <hyperlink r:id="rId6548" ref="Y1803"/>
    <hyperlink r:id="rId6549" ref="Z1803"/>
    <hyperlink r:id="rId6550" ref="AB1803"/>
    <hyperlink r:id="rId6551" ref="AD1803"/>
    <hyperlink r:id="rId6552" ref="Z1804"/>
    <hyperlink r:id="rId6553" ref="AB1804"/>
    <hyperlink r:id="rId6554" ref="AC1804"/>
    <hyperlink r:id="rId6555" ref="AD1804"/>
    <hyperlink r:id="rId6556" ref="Z1805"/>
    <hyperlink r:id="rId6557" ref="AB1805"/>
    <hyperlink r:id="rId6558" ref="AD1805"/>
    <hyperlink r:id="rId6559" ref="Y1806"/>
    <hyperlink r:id="rId6560" ref="Z1806"/>
    <hyperlink r:id="rId6561" ref="AA1806"/>
    <hyperlink r:id="rId6562" ref="AB1806"/>
    <hyperlink r:id="rId6563" ref="AD1806"/>
    <hyperlink r:id="rId6564" ref="Z1807"/>
    <hyperlink r:id="rId6565" ref="AA1807"/>
    <hyperlink r:id="rId6566" ref="AD1807"/>
    <hyperlink r:id="rId6567" ref="Y1808"/>
    <hyperlink r:id="rId6568" ref="Z1808"/>
    <hyperlink r:id="rId6569" ref="AA1808"/>
    <hyperlink r:id="rId6570" ref="AB1808"/>
    <hyperlink r:id="rId6571" ref="AC1808"/>
    <hyperlink r:id="rId6572" ref="AD1808"/>
    <hyperlink r:id="rId6573" ref="Z1809"/>
    <hyperlink r:id="rId6574" ref="AA1809"/>
    <hyperlink r:id="rId6575" ref="AB1809"/>
    <hyperlink r:id="rId6576" ref="AD1809"/>
    <hyperlink r:id="rId6577" ref="Y1811"/>
    <hyperlink r:id="rId6578" ref="Z1811"/>
    <hyperlink r:id="rId6579" ref="AC1811"/>
    <hyperlink r:id="rId6580" ref="AD1811"/>
    <hyperlink r:id="rId6581" ref="Y1812"/>
    <hyperlink r:id="rId6582" ref="Z1812"/>
    <hyperlink r:id="rId6583" ref="AA1812"/>
    <hyperlink r:id="rId6584" ref="AB1812"/>
    <hyperlink r:id="rId6585" ref="AC1812"/>
    <hyperlink r:id="rId6586" ref="AD1812"/>
    <hyperlink r:id="rId6587" ref="Y1813"/>
    <hyperlink r:id="rId6588" ref="Z1813"/>
    <hyperlink r:id="rId6589" ref="AA1813"/>
    <hyperlink r:id="rId6590" ref="AB1813"/>
    <hyperlink r:id="rId6591" ref="AD1813"/>
    <hyperlink r:id="rId6592" ref="Z1814"/>
    <hyperlink r:id="rId6593" ref="AB1814"/>
    <hyperlink r:id="rId6594" ref="AD1814"/>
    <hyperlink r:id="rId6595" ref="Z1815"/>
    <hyperlink r:id="rId6596" ref="AB1815"/>
    <hyperlink r:id="rId6597" ref="AD1815"/>
    <hyperlink r:id="rId6598" ref="Z1816"/>
    <hyperlink r:id="rId6599" ref="AA1816"/>
    <hyperlink r:id="rId6600" ref="AB1816"/>
    <hyperlink r:id="rId6601" ref="AC1816"/>
    <hyperlink r:id="rId6602" ref="AD1816"/>
    <hyperlink r:id="rId6603" ref="Z1817"/>
    <hyperlink r:id="rId6604" ref="AB1817"/>
    <hyperlink r:id="rId6605" ref="AD1817"/>
    <hyperlink r:id="rId6606" ref="Y1818"/>
    <hyperlink r:id="rId6607" ref="Z1818"/>
    <hyperlink r:id="rId6608" ref="AA1818"/>
    <hyperlink r:id="rId6609" ref="AB1818"/>
    <hyperlink r:id="rId6610" ref="AD1818"/>
    <hyperlink r:id="rId6611" ref="Z1819"/>
    <hyperlink r:id="rId6612" ref="AB1819"/>
    <hyperlink r:id="rId6613" ref="AD1819"/>
    <hyperlink r:id="rId6614" ref="Y1820"/>
    <hyperlink r:id="rId6615" ref="Z1820"/>
    <hyperlink r:id="rId6616" ref="AB1820"/>
    <hyperlink r:id="rId6617" ref="AC1820"/>
    <hyperlink r:id="rId6618" ref="AD1820"/>
    <hyperlink r:id="rId6619" ref="Z1821"/>
    <hyperlink r:id="rId6620" ref="AA1821"/>
    <hyperlink r:id="rId6621" ref="AB1821"/>
    <hyperlink r:id="rId6622" ref="AD1821"/>
    <hyperlink r:id="rId6623" ref="Z1822"/>
    <hyperlink r:id="rId6624" ref="AB1822"/>
    <hyperlink r:id="rId6625" ref="AC1822"/>
    <hyperlink r:id="rId6626" ref="AD1822"/>
    <hyperlink r:id="rId6627" ref="Y1823"/>
    <hyperlink r:id="rId6628" ref="Z1823"/>
    <hyperlink r:id="rId6629" ref="AB1823"/>
    <hyperlink r:id="rId6630" ref="AD1823"/>
    <hyperlink r:id="rId6631" ref="Z1824"/>
    <hyperlink r:id="rId6632" ref="AB1824"/>
    <hyperlink r:id="rId6633" ref="AD1824"/>
    <hyperlink r:id="rId6634" ref="Z1825"/>
    <hyperlink r:id="rId6635" ref="AB1825"/>
    <hyperlink r:id="rId6636" ref="AD1825"/>
    <hyperlink r:id="rId6637" ref="Z1826"/>
    <hyperlink r:id="rId6638" ref="AA1826"/>
    <hyperlink r:id="rId6639" ref="AB1826"/>
    <hyperlink r:id="rId6640" ref="AC1826"/>
    <hyperlink r:id="rId6641" ref="AD1826"/>
    <hyperlink r:id="rId6642" ref="Z1827"/>
    <hyperlink r:id="rId6643" ref="AA1827"/>
    <hyperlink r:id="rId6644" ref="AB1827"/>
    <hyperlink r:id="rId6645" ref="AD1827"/>
    <hyperlink r:id="rId6646" ref="Z1828"/>
    <hyperlink r:id="rId6647" ref="AB1828"/>
    <hyperlink r:id="rId6648" ref="AD1828"/>
    <hyperlink r:id="rId6649" ref="Z1829"/>
    <hyperlink r:id="rId6650" ref="AB1829"/>
    <hyperlink r:id="rId6651" ref="AD1829"/>
    <hyperlink r:id="rId6652" ref="Y1830"/>
    <hyperlink r:id="rId6653" ref="Z1830"/>
    <hyperlink r:id="rId6654" ref="AB1830"/>
    <hyperlink r:id="rId6655" ref="AD1830"/>
    <hyperlink r:id="rId6656" ref="Y1831"/>
    <hyperlink r:id="rId6657" ref="Z1831"/>
    <hyperlink r:id="rId6658" ref="AA1831"/>
    <hyperlink r:id="rId6659" ref="AB1831"/>
    <hyperlink r:id="rId6660" ref="AC1831"/>
    <hyperlink r:id="rId6661" ref="AD1831"/>
    <hyperlink r:id="rId6662" ref="Y1832"/>
    <hyperlink r:id="rId6663" ref="Z1832"/>
    <hyperlink r:id="rId6664" ref="AA1832"/>
    <hyperlink r:id="rId6665" ref="AB1832"/>
    <hyperlink r:id="rId6666" ref="AD1832"/>
    <hyperlink r:id="rId6667" ref="Y1833"/>
    <hyperlink r:id="rId6668" ref="Z1833"/>
    <hyperlink r:id="rId6669" ref="AB1833"/>
    <hyperlink r:id="rId6670" ref="AC1833"/>
    <hyperlink r:id="rId6671" ref="AD1833"/>
    <hyperlink r:id="rId6672" ref="Z1834"/>
    <hyperlink r:id="rId6673" ref="AB1834"/>
    <hyperlink r:id="rId6674" ref="AC1834"/>
    <hyperlink r:id="rId6675" ref="AD1834"/>
    <hyperlink r:id="rId6676" ref="Z1835"/>
    <hyperlink r:id="rId6677" ref="AA1835"/>
    <hyperlink r:id="rId6678" ref="AB1835"/>
    <hyperlink r:id="rId6679" ref="AC1835"/>
    <hyperlink r:id="rId6680" ref="AD1835"/>
    <hyperlink r:id="rId6681" ref="Z1836"/>
    <hyperlink r:id="rId6682" ref="AB1836"/>
    <hyperlink r:id="rId6683" ref="AD1836"/>
    <hyperlink r:id="rId6684" ref="Z1837"/>
    <hyperlink r:id="rId6685" ref="AB1837"/>
    <hyperlink r:id="rId6686" ref="AD1837"/>
    <hyperlink r:id="rId6687" ref="Y1838"/>
    <hyperlink r:id="rId6688" ref="Z1838"/>
    <hyperlink r:id="rId6689" ref="AB1838"/>
    <hyperlink r:id="rId6690" ref="AC1838"/>
    <hyperlink r:id="rId6691" ref="AD1838"/>
    <hyperlink r:id="rId6692" ref="Z1839"/>
    <hyperlink r:id="rId6693" ref="AB1839"/>
    <hyperlink r:id="rId6694" ref="AD1839"/>
    <hyperlink r:id="rId6695" ref="Z1840"/>
    <hyperlink r:id="rId6696" ref="AA1840"/>
    <hyperlink r:id="rId6697" ref="AB1840"/>
    <hyperlink r:id="rId6698" ref="AD1840"/>
    <hyperlink r:id="rId6699" ref="Z1841"/>
    <hyperlink r:id="rId6700" ref="AB1841"/>
    <hyperlink r:id="rId6701" ref="AC1841"/>
    <hyperlink r:id="rId6702" ref="AD1841"/>
    <hyperlink r:id="rId6703" ref="Y1842"/>
    <hyperlink r:id="rId6704" ref="Z1842"/>
    <hyperlink r:id="rId6705" ref="AB1842"/>
    <hyperlink r:id="rId6706" ref="AD1842"/>
    <hyperlink r:id="rId6707" ref="Z1843"/>
    <hyperlink r:id="rId6708" ref="AA1843"/>
    <hyperlink r:id="rId6709" ref="AC1843"/>
    <hyperlink r:id="rId6710" ref="AD1843"/>
    <hyperlink r:id="rId6711" ref="Y1844"/>
    <hyperlink r:id="rId6712" ref="Z1844"/>
    <hyperlink r:id="rId6713" ref="AA1844"/>
    <hyperlink r:id="rId6714" ref="AD1844"/>
    <hyperlink r:id="rId6715" ref="Z1845"/>
    <hyperlink r:id="rId6716" ref="AB1845"/>
    <hyperlink r:id="rId6717" ref="AD1845"/>
    <hyperlink r:id="rId6718" ref="Y1846"/>
    <hyperlink r:id="rId6719" ref="Z1846"/>
    <hyperlink r:id="rId6720" ref="AB1846"/>
    <hyperlink r:id="rId6721" ref="AC1846"/>
    <hyperlink r:id="rId6722" ref="AD1846"/>
    <hyperlink r:id="rId6723" ref="Z1847"/>
    <hyperlink r:id="rId6724" ref="AB1847"/>
    <hyperlink r:id="rId6725" ref="AD1847"/>
    <hyperlink r:id="rId6726" ref="Z1848"/>
    <hyperlink r:id="rId6727" ref="AB1848"/>
    <hyperlink r:id="rId6728" ref="AD1848"/>
    <hyperlink r:id="rId6729" ref="Z1849"/>
    <hyperlink r:id="rId6730" ref="AA1849"/>
    <hyperlink r:id="rId6731" ref="AB1849"/>
    <hyperlink r:id="rId6732" ref="AD1849"/>
    <hyperlink r:id="rId6733" ref="Z1850"/>
    <hyperlink r:id="rId6734" ref="AB1850"/>
    <hyperlink r:id="rId6735" ref="AD1850"/>
    <hyperlink r:id="rId6736" ref="Z1851"/>
    <hyperlink r:id="rId6737" ref="AB1851"/>
    <hyperlink r:id="rId6738" ref="AD1851"/>
    <hyperlink r:id="rId6739" ref="Z1852"/>
    <hyperlink r:id="rId6740" ref="AB1852"/>
    <hyperlink r:id="rId6741" ref="AD1852"/>
    <hyperlink r:id="rId6742" ref="Y1853"/>
    <hyperlink r:id="rId6743" ref="Z1853"/>
    <hyperlink r:id="rId6744" ref="AB1853"/>
    <hyperlink r:id="rId6745" ref="AD1853"/>
    <hyperlink r:id="rId6746" ref="Y1854"/>
    <hyperlink r:id="rId6747" ref="Z1854"/>
    <hyperlink r:id="rId6748" ref="AB1854"/>
    <hyperlink r:id="rId6749" ref="AD1854"/>
    <hyperlink r:id="rId6750" ref="Y1855"/>
    <hyperlink r:id="rId6751" ref="Z1855"/>
    <hyperlink r:id="rId6752" ref="AB1855"/>
    <hyperlink r:id="rId6753" ref="AD1855"/>
    <hyperlink r:id="rId6754" ref="Z1856"/>
    <hyperlink r:id="rId6755" ref="AA1856"/>
    <hyperlink r:id="rId6756" ref="AB1856"/>
    <hyperlink r:id="rId6757" ref="AC1856"/>
    <hyperlink r:id="rId6758" ref="AD1856"/>
    <hyperlink r:id="rId6759" ref="Z1857"/>
    <hyperlink r:id="rId6760" ref="AB1857"/>
    <hyperlink r:id="rId6761" ref="AC1857"/>
    <hyperlink r:id="rId6762" ref="AD1857"/>
    <hyperlink r:id="rId6763" ref="Y1858"/>
    <hyperlink r:id="rId6764" ref="Z1858"/>
    <hyperlink r:id="rId6765" ref="AB1858"/>
    <hyperlink r:id="rId6766" ref="AC1858"/>
    <hyperlink r:id="rId6767" ref="AD1858"/>
    <hyperlink r:id="rId6768" ref="Z1859"/>
    <hyperlink r:id="rId6769" ref="AB1859"/>
    <hyperlink r:id="rId6770" ref="AD1859"/>
    <hyperlink r:id="rId6771" ref="Y1860"/>
    <hyperlink r:id="rId6772" ref="Z1860"/>
    <hyperlink r:id="rId6773" ref="AB1860"/>
    <hyperlink r:id="rId6774" ref="AD1860"/>
    <hyperlink r:id="rId6775" ref="Y1861"/>
    <hyperlink r:id="rId6776" ref="Z1861"/>
    <hyperlink r:id="rId6777" ref="AB1861"/>
    <hyperlink r:id="rId6778" ref="AC1861"/>
    <hyperlink r:id="rId6779" ref="AD1861"/>
    <hyperlink r:id="rId6780" ref="Y1862"/>
    <hyperlink r:id="rId6781" ref="Z1862"/>
    <hyperlink r:id="rId6782" ref="AA1862"/>
    <hyperlink r:id="rId6783" ref="AB1862"/>
    <hyperlink r:id="rId6784" ref="AD1862"/>
    <hyperlink r:id="rId6785" ref="Z1863"/>
    <hyperlink r:id="rId6786" ref="AB1863"/>
    <hyperlink r:id="rId6787" ref="AD1863"/>
    <hyperlink r:id="rId6788" ref="Y1864"/>
    <hyperlink r:id="rId6789" ref="Z1864"/>
    <hyperlink r:id="rId6790" ref="AA1864"/>
    <hyperlink r:id="rId6791" ref="AB1864"/>
    <hyperlink r:id="rId6792" ref="Z1865"/>
    <hyperlink r:id="rId6793" ref="AB1865"/>
    <hyperlink r:id="rId6794" ref="Z1866"/>
    <hyperlink r:id="rId6795" ref="AB1866"/>
    <hyperlink r:id="rId6796" ref="Z1867"/>
    <hyperlink r:id="rId6797" ref="AB1867"/>
    <hyperlink r:id="rId6798" ref="AD1867"/>
    <hyperlink r:id="rId6799" ref="Y1868"/>
    <hyperlink r:id="rId6800" ref="Z1868"/>
    <hyperlink r:id="rId6801" ref="AB1868"/>
    <hyperlink r:id="rId6802" ref="Z1870"/>
    <hyperlink r:id="rId6803" ref="AB1870"/>
    <hyperlink r:id="rId6804" ref="AC1870"/>
    <hyperlink r:id="rId6805" ref="AD1870"/>
    <hyperlink r:id="rId6806" ref="Z1871"/>
    <hyperlink r:id="rId6807" ref="AB1871"/>
    <hyperlink r:id="rId6808" ref="AD1871"/>
    <hyperlink r:id="rId6809" ref="Y1872"/>
    <hyperlink r:id="rId6810" ref="Z1872"/>
    <hyperlink r:id="rId6811" ref="AB1872"/>
    <hyperlink r:id="rId6812" ref="AD1872"/>
    <hyperlink r:id="rId6813" ref="Y1873"/>
    <hyperlink r:id="rId6814" ref="Z1873"/>
    <hyperlink r:id="rId6815" ref="AB1873"/>
    <hyperlink r:id="rId6816" ref="AD1873"/>
    <hyperlink r:id="rId6817" ref="Y1874"/>
    <hyperlink r:id="rId6818" ref="Z1874"/>
    <hyperlink r:id="rId6819" ref="AA1874"/>
    <hyperlink r:id="rId6820" ref="AB1874"/>
    <hyperlink r:id="rId6821" ref="AD1874"/>
    <hyperlink r:id="rId6822" ref="Y1875"/>
    <hyperlink r:id="rId6823" ref="Z1875"/>
    <hyperlink r:id="rId6824" ref="AB1875"/>
    <hyperlink r:id="rId6825" ref="AD1875"/>
    <hyperlink r:id="rId6826" ref="Z1876"/>
    <hyperlink r:id="rId6827" ref="AB1876"/>
    <hyperlink r:id="rId6828" ref="AD1876"/>
    <hyperlink r:id="rId6829" ref="Y1877"/>
    <hyperlink r:id="rId6830" ref="Z1877"/>
    <hyperlink r:id="rId6831" ref="AA1877"/>
    <hyperlink r:id="rId6832" ref="AB1877"/>
    <hyperlink r:id="rId6833" ref="AD1877"/>
    <hyperlink r:id="rId6834" ref="Z1879"/>
    <hyperlink r:id="rId6835" ref="Y1880"/>
    <hyperlink r:id="rId6836" ref="Z1880"/>
    <hyperlink r:id="rId6837" ref="AD1880"/>
    <hyperlink r:id="rId6838" ref="Y1881"/>
    <hyperlink r:id="rId6839" ref="Z1881"/>
    <hyperlink r:id="rId6840" ref="AA1881"/>
    <hyperlink r:id="rId6841" ref="AB1881"/>
    <hyperlink r:id="rId6842" ref="AD1881"/>
    <hyperlink r:id="rId6843" ref="Z1882"/>
    <hyperlink r:id="rId6844" ref="AA1882"/>
    <hyperlink r:id="rId6845" ref="AB1882"/>
    <hyperlink r:id="rId6846" ref="AD1882"/>
    <hyperlink r:id="rId6847" ref="Z1883"/>
    <hyperlink r:id="rId6848" ref="AB1883"/>
    <hyperlink r:id="rId6849" ref="AD1883"/>
    <hyperlink r:id="rId6850" ref="Z1884"/>
    <hyperlink r:id="rId6851" ref="AB1884"/>
    <hyperlink r:id="rId6852" ref="AC1884"/>
    <hyperlink r:id="rId6853" ref="AD1884"/>
    <hyperlink r:id="rId6854" ref="Y1885"/>
    <hyperlink r:id="rId6855" ref="Z1885"/>
    <hyperlink r:id="rId6856" ref="AA1885"/>
    <hyperlink r:id="rId6857" ref="AB1885"/>
    <hyperlink r:id="rId6858" ref="Z1886"/>
    <hyperlink r:id="rId6859" ref="AB1886"/>
    <hyperlink r:id="rId6860" ref="AC1886"/>
    <hyperlink r:id="rId6861" ref="AB1887"/>
    <hyperlink r:id="rId6862" ref="AD1887"/>
    <hyperlink r:id="rId6863" ref="Y1888"/>
    <hyperlink r:id="rId6864" ref="Z1889"/>
    <hyperlink r:id="rId6865" ref="AD1889"/>
    <hyperlink r:id="rId6866" ref="Z1890"/>
    <hyperlink r:id="rId6867" ref="AD1890"/>
    <hyperlink r:id="rId6868" ref="Z1891"/>
    <hyperlink r:id="rId6869" ref="AB1891"/>
    <hyperlink r:id="rId6870" ref="Z1892"/>
    <hyperlink r:id="rId6871" ref="AB1892"/>
    <hyperlink r:id="rId6872" ref="Y1893"/>
    <hyperlink r:id="rId6873" ref="Z1893"/>
    <hyperlink r:id="rId6874" ref="AB1893"/>
    <hyperlink r:id="rId6875" ref="AC1893"/>
    <hyperlink r:id="rId6876" ref="AD1893"/>
    <hyperlink r:id="rId6877" ref="Z1895"/>
    <hyperlink r:id="rId6878" ref="AA1895"/>
    <hyperlink r:id="rId6879" ref="AB1895"/>
    <hyperlink r:id="rId6880" ref="Z1896"/>
    <hyperlink r:id="rId6881" ref="AB1896"/>
    <hyperlink r:id="rId6882" ref="AD1896"/>
    <hyperlink r:id="rId6883" ref="Z1897"/>
    <hyperlink r:id="rId6884" ref="AA1897"/>
    <hyperlink r:id="rId6885" ref="AB1897"/>
    <hyperlink r:id="rId6886" ref="AD1897"/>
    <hyperlink r:id="rId6887" ref="Z1898"/>
    <hyperlink r:id="rId6888" ref="AB1898"/>
    <hyperlink r:id="rId6889" ref="AD1898"/>
    <hyperlink r:id="rId6890" ref="Z1899"/>
    <hyperlink r:id="rId6891" ref="AB1899"/>
    <hyperlink r:id="rId6892" ref="AD1899"/>
    <hyperlink r:id="rId6893" ref="Z1900"/>
    <hyperlink r:id="rId6894" ref="AB1900"/>
    <hyperlink r:id="rId6895" ref="AD1900"/>
    <hyperlink r:id="rId6896" ref="Z1901"/>
    <hyperlink r:id="rId6897" ref="AB1901"/>
    <hyperlink r:id="rId6898" ref="AD1901"/>
    <hyperlink r:id="rId6899" ref="Z1903"/>
    <hyperlink r:id="rId6900" ref="AD1903"/>
    <hyperlink r:id="rId6901" ref="Y1904"/>
    <hyperlink r:id="rId6902" ref="AD1904"/>
    <hyperlink r:id="rId6903" ref="Y1905"/>
    <hyperlink r:id="rId6904" ref="Z1905"/>
    <hyperlink r:id="rId6905" ref="AB1905"/>
    <hyperlink r:id="rId6906" ref="AC1905"/>
    <hyperlink r:id="rId6907" ref="AD1905"/>
    <hyperlink r:id="rId6908" ref="Z1906"/>
    <hyperlink r:id="rId6909" ref="AA1906"/>
    <hyperlink r:id="rId6910" ref="AB1906"/>
    <hyperlink r:id="rId6911" ref="AD1906"/>
    <hyperlink r:id="rId6912" ref="Y1907"/>
    <hyperlink r:id="rId6913" ref="Z1907"/>
    <hyperlink r:id="rId6914" ref="AB1907"/>
    <hyperlink r:id="rId6915" ref="Y1908"/>
    <hyperlink r:id="rId6916" ref="Z1908"/>
    <hyperlink r:id="rId6917" ref="AB1908"/>
    <hyperlink r:id="rId6918" ref="AD1908"/>
    <hyperlink r:id="rId6919" ref="Z1909"/>
    <hyperlink r:id="rId6920" ref="AD1909"/>
    <hyperlink r:id="rId6921" ref="Z1910"/>
    <hyperlink r:id="rId6922" ref="AD1910"/>
    <hyperlink r:id="rId6923" ref="Z1911"/>
    <hyperlink r:id="rId6924" ref="AB1911"/>
    <hyperlink r:id="rId6925" ref="AC1911"/>
    <hyperlink r:id="rId6926" ref="AD1911"/>
    <hyperlink r:id="rId6927" ref="Z1912"/>
    <hyperlink r:id="rId6928" ref="AD1912"/>
    <hyperlink r:id="rId6929" ref="Z1913"/>
    <hyperlink r:id="rId6930" ref="AA1913"/>
    <hyperlink r:id="rId6931" ref="AD1913"/>
    <hyperlink r:id="rId6932" ref="Z1914"/>
    <hyperlink r:id="rId6933" ref="AD1914"/>
    <hyperlink r:id="rId6934" ref="Z1915"/>
    <hyperlink r:id="rId6935" ref="AD1915"/>
    <hyperlink r:id="rId6936" ref="Z1917"/>
    <hyperlink r:id="rId6937" ref="AB1917"/>
    <hyperlink r:id="rId6938" ref="AD1917"/>
    <hyperlink r:id="rId6939" ref="Z1918"/>
    <hyperlink r:id="rId6940" ref="AB1918"/>
    <hyperlink r:id="rId6941" ref="AD1918"/>
    <hyperlink r:id="rId6942" ref="Y1919"/>
    <hyperlink r:id="rId6943" ref="Z1919"/>
    <hyperlink r:id="rId6944" ref="AA1919"/>
    <hyperlink r:id="rId6945" ref="AD1919"/>
    <hyperlink r:id="rId6946" ref="Y1920"/>
    <hyperlink r:id="rId6947" ref="Z1920"/>
    <hyperlink r:id="rId6948" ref="AB1920"/>
    <hyperlink r:id="rId6949" ref="AC1920"/>
    <hyperlink r:id="rId6950" ref="AD1920"/>
    <hyperlink r:id="rId6951" ref="Z1921"/>
    <hyperlink r:id="rId6952" ref="AB1921"/>
    <hyperlink r:id="rId6953" ref="AC1921"/>
    <hyperlink r:id="rId6954" ref="AD1921"/>
    <hyperlink r:id="rId6955" ref="Z1922"/>
    <hyperlink r:id="rId6956" ref="AB1922"/>
    <hyperlink r:id="rId6957" ref="AD1922"/>
    <hyperlink r:id="rId6958" ref="Z1923"/>
    <hyperlink r:id="rId6959" ref="AD1923"/>
    <hyperlink r:id="rId6960" ref="Z1924"/>
    <hyperlink r:id="rId6961" ref="AB1924"/>
    <hyperlink r:id="rId6962" ref="AD1924"/>
    <hyperlink r:id="rId6963" ref="Z1925"/>
    <hyperlink r:id="rId6964" ref="AB1925"/>
    <hyperlink r:id="rId6965" ref="AC1925"/>
    <hyperlink r:id="rId6966" ref="AD1925"/>
    <hyperlink r:id="rId6967" ref="Z1926"/>
    <hyperlink r:id="rId6968" ref="AB1926"/>
    <hyperlink r:id="rId6969" ref="AC1926"/>
    <hyperlink r:id="rId6970" ref="AD1926"/>
    <hyperlink r:id="rId6971" ref="Z1927"/>
    <hyperlink r:id="rId6972" ref="AB1927"/>
    <hyperlink r:id="rId6973" ref="AD1927"/>
    <hyperlink r:id="rId6974" ref="Y1928"/>
    <hyperlink r:id="rId6975" ref="Z1928"/>
    <hyperlink r:id="rId6976" ref="AB1928"/>
    <hyperlink r:id="rId6977" ref="AD1928"/>
    <hyperlink r:id="rId6978" ref="Z1929"/>
    <hyperlink r:id="rId6979" ref="AB1929"/>
    <hyperlink r:id="rId6980" ref="AD1929"/>
    <hyperlink r:id="rId6981" ref="Z1930"/>
    <hyperlink r:id="rId6982" ref="AB1930"/>
    <hyperlink r:id="rId6983" ref="AD1930"/>
    <hyperlink r:id="rId6984" ref="Y1931"/>
    <hyperlink r:id="rId6985" ref="Z1931"/>
    <hyperlink r:id="rId6986" ref="AA1931"/>
    <hyperlink r:id="rId6987" ref="AB1931"/>
    <hyperlink r:id="rId6988" ref="AC1931"/>
    <hyperlink r:id="rId6989" ref="AD1931"/>
    <hyperlink r:id="rId6990" ref="Z1932"/>
    <hyperlink r:id="rId6991" ref="AB1932"/>
    <hyperlink r:id="rId6992" ref="AD1932"/>
    <hyperlink r:id="rId6993" ref="Z1933"/>
    <hyperlink r:id="rId6994" ref="AB1933"/>
    <hyperlink r:id="rId6995" ref="Z1934"/>
    <hyperlink r:id="rId6996" ref="AB1934"/>
    <hyperlink r:id="rId6997" ref="AC1934"/>
    <hyperlink r:id="rId6998" ref="Y1935"/>
    <hyperlink r:id="rId6999" ref="Z1935"/>
    <hyperlink r:id="rId7000" ref="AA1935"/>
    <hyperlink r:id="rId7001" ref="Z1936"/>
    <hyperlink r:id="rId7002" ref="AB1936"/>
    <hyperlink r:id="rId7003" ref="AD1936"/>
    <hyperlink r:id="rId7004" ref="Z1937"/>
    <hyperlink r:id="rId7005" ref="AB1937"/>
    <hyperlink r:id="rId7006" ref="AD1937"/>
    <hyperlink r:id="rId7007" ref="Z1938"/>
    <hyperlink r:id="rId7008" ref="AB1938"/>
    <hyperlink r:id="rId7009" ref="AD1938"/>
    <hyperlink r:id="rId7010" ref="Y1939"/>
    <hyperlink r:id="rId7011" ref="Z1939"/>
    <hyperlink r:id="rId7012" ref="AA1939"/>
    <hyperlink r:id="rId7013" ref="AB1939"/>
    <hyperlink r:id="rId7014" ref="AD1939"/>
    <hyperlink r:id="rId7015" ref="AC1941"/>
    <hyperlink r:id="rId7016" ref="Z1942"/>
    <hyperlink r:id="rId7017" ref="AB1942"/>
    <hyperlink r:id="rId7018" ref="AC1942"/>
    <hyperlink r:id="rId7019" ref="AD1942"/>
    <hyperlink r:id="rId7020" ref="Z1943"/>
    <hyperlink r:id="rId7021" ref="AC1943"/>
    <hyperlink r:id="rId7022" ref="AD1943"/>
    <hyperlink r:id="rId7023" ref="Z1944"/>
    <hyperlink r:id="rId7024" ref="AA1944"/>
    <hyperlink r:id="rId7025" ref="AC1944"/>
    <hyperlink r:id="rId7026" ref="AD1944"/>
    <hyperlink r:id="rId7027" ref="Z1945"/>
    <hyperlink r:id="rId7028" ref="AC1945"/>
    <hyperlink r:id="rId7029" ref="AD1945"/>
    <hyperlink r:id="rId7030" ref="Z1946"/>
    <hyperlink r:id="rId7031" ref="AB1946"/>
    <hyperlink r:id="rId7032" ref="AD1946"/>
    <hyperlink r:id="rId7033" ref="Z1948"/>
    <hyperlink r:id="rId7034" ref="AD1948"/>
    <hyperlink r:id="rId7035" ref="Z1949"/>
    <hyperlink r:id="rId7036" ref="AB1949"/>
    <hyperlink r:id="rId7037" ref="AD1949"/>
    <hyperlink r:id="rId7038" ref="Y1950"/>
    <hyperlink r:id="rId7039" ref="Z1950"/>
    <hyperlink r:id="rId7040" ref="AA1950"/>
    <hyperlink r:id="rId7041" ref="AB1950"/>
    <hyperlink r:id="rId7042" ref="AC1950"/>
    <hyperlink r:id="rId7043" ref="AD1950"/>
    <hyperlink r:id="rId7044" ref="Z1951"/>
    <hyperlink r:id="rId7045" ref="AA1951"/>
    <hyperlink r:id="rId7046" ref="AD1951"/>
    <hyperlink r:id="rId7047" ref="Z1952"/>
    <hyperlink r:id="rId7048" ref="AB1952"/>
    <hyperlink r:id="rId7049" ref="AD1952"/>
    <hyperlink r:id="rId7050" ref="Z1953"/>
    <hyperlink r:id="rId7051" ref="AB1953"/>
    <hyperlink r:id="rId7052" ref="AD1953"/>
    <hyperlink r:id="rId7053" ref="Z1954"/>
    <hyperlink r:id="rId7054" ref="AB1954"/>
    <hyperlink r:id="rId7055" ref="AD1954"/>
    <hyperlink r:id="rId7056" ref="Z1955"/>
    <hyperlink r:id="rId7057" ref="AB1955"/>
    <hyperlink r:id="rId7058" ref="AD1955"/>
    <hyperlink r:id="rId7059" ref="Z1956"/>
    <hyperlink r:id="rId7060" ref="AB1956"/>
    <hyperlink r:id="rId7061" ref="AD1956"/>
    <hyperlink r:id="rId7062" ref="Z1957"/>
    <hyperlink r:id="rId7063" ref="AA1957"/>
    <hyperlink r:id="rId7064" ref="AB1957"/>
    <hyperlink r:id="rId7065" ref="AD1957"/>
    <hyperlink r:id="rId7066" ref="Y1958"/>
    <hyperlink r:id="rId7067" ref="Z1958"/>
    <hyperlink r:id="rId7068" ref="AA1958"/>
    <hyperlink r:id="rId7069" ref="AB1958"/>
    <hyperlink r:id="rId7070" ref="AD1958"/>
    <hyperlink r:id="rId7071" ref="Z1959"/>
    <hyperlink r:id="rId7072" ref="AB1959"/>
    <hyperlink r:id="rId7073" ref="AD1959"/>
    <hyperlink r:id="rId7074" ref="Z1960"/>
    <hyperlink r:id="rId7075" ref="AB1960"/>
    <hyperlink r:id="rId7076" ref="AD1960"/>
    <hyperlink r:id="rId7077" ref="Y1961"/>
    <hyperlink r:id="rId7078" ref="AB1961"/>
    <hyperlink r:id="rId7079" ref="AD1961"/>
    <hyperlink r:id="rId7080" ref="AB1962"/>
    <hyperlink r:id="rId7081" ref="AD1962"/>
    <hyperlink r:id="rId7082" ref="AB1963"/>
    <hyperlink r:id="rId7083" ref="AD1963"/>
    <hyperlink r:id="rId7084" ref="AA1964"/>
    <hyperlink r:id="rId7085" ref="AB1964"/>
    <hyperlink r:id="rId7086" ref="AD1964"/>
    <hyperlink r:id="rId7087" ref="AB1965"/>
    <hyperlink r:id="rId7088" ref="AD1965"/>
    <hyperlink r:id="rId7089" ref="Z1966"/>
    <hyperlink r:id="rId7090" ref="AB1966"/>
    <hyperlink r:id="rId7091" ref="AD1966"/>
    <hyperlink r:id="rId7092" ref="Y1967"/>
    <hyperlink r:id="rId7093" ref="Z1967"/>
    <hyperlink r:id="rId7094" ref="AA1967"/>
    <hyperlink r:id="rId7095" ref="AD1967"/>
    <hyperlink r:id="rId7096" ref="Z1968"/>
    <hyperlink r:id="rId7097" ref="AD1968"/>
    <hyperlink r:id="rId7098" ref="Z1970"/>
    <hyperlink r:id="rId7099" ref="AD1970"/>
    <hyperlink r:id="rId7100" ref="Z1971"/>
    <hyperlink r:id="rId7101" ref="AD1971"/>
    <hyperlink r:id="rId7102" ref="Z1972"/>
    <hyperlink r:id="rId7103" ref="AD1972"/>
    <hyperlink r:id="rId7104" ref="Z1973"/>
    <hyperlink r:id="rId7105" ref="AD1973"/>
    <hyperlink r:id="rId7106" ref="Z1974"/>
    <hyperlink r:id="rId7107" ref="AD1974"/>
    <hyperlink r:id="rId7108" ref="Z1975"/>
    <hyperlink r:id="rId7109" ref="AB1975"/>
    <hyperlink r:id="rId7110" ref="AD1975"/>
    <hyperlink r:id="rId7111" ref="Z1976"/>
    <hyperlink r:id="rId7112" ref="AD1976"/>
    <hyperlink r:id="rId7113" ref="Y1977"/>
    <hyperlink r:id="rId7114" ref="Z1977"/>
    <hyperlink r:id="rId7115" ref="Z1978"/>
    <hyperlink r:id="rId7116" ref="AD1978"/>
    <hyperlink r:id="rId7117" ref="Z1979"/>
    <hyperlink r:id="rId7118" ref="Z1980"/>
    <hyperlink r:id="rId7119" ref="Z1981"/>
    <hyperlink r:id="rId7120" ref="Z1982"/>
    <hyperlink r:id="rId7121" ref="AB1982"/>
    <hyperlink r:id="rId7122" ref="Y1983"/>
    <hyperlink r:id="rId7123" ref="Z1983"/>
    <hyperlink r:id="rId7124" ref="AD1983"/>
    <hyperlink r:id="rId7125" ref="Z1984"/>
    <hyperlink r:id="rId7126" ref="AB1984"/>
    <hyperlink r:id="rId7127" ref="Z1985"/>
    <hyperlink r:id="rId7128" ref="AA1985"/>
    <hyperlink r:id="rId7129" ref="AB1985"/>
    <hyperlink r:id="rId7130" ref="Z1986"/>
    <hyperlink r:id="rId7131" ref="AB1986"/>
    <hyperlink r:id="rId7132" ref="AC1986"/>
    <hyperlink r:id="rId7133" ref="Z1987"/>
    <hyperlink r:id="rId7134" ref="AD1987"/>
    <hyperlink r:id="rId7135" ref="Z1988"/>
    <hyperlink r:id="rId7136" ref="Y1989"/>
    <hyperlink r:id="rId7137" ref="Z1989"/>
    <hyperlink r:id="rId7138" ref="AA1989"/>
    <hyperlink r:id="rId7139" ref="AD1989"/>
    <hyperlink r:id="rId7140" ref="Z1990"/>
    <hyperlink r:id="rId7141" ref="AD1990"/>
    <hyperlink r:id="rId7142" ref="Z1991"/>
    <hyperlink r:id="rId7143" ref="Z1992"/>
    <hyperlink r:id="rId7144" ref="AD1992"/>
    <hyperlink r:id="rId7145" ref="Z1993"/>
    <hyperlink r:id="rId7146" ref="AC1993"/>
    <hyperlink r:id="rId7147" ref="AD1993"/>
    <hyperlink r:id="rId7148" ref="Z1994"/>
    <hyperlink r:id="rId7149" ref="Z1995"/>
    <hyperlink r:id="rId7150" ref="AD1995"/>
    <hyperlink r:id="rId7151" ref="Y1996"/>
    <hyperlink r:id="rId7152" ref="Z1996"/>
    <hyperlink r:id="rId7153" ref="AA1996"/>
    <hyperlink r:id="rId7154" ref="AB1996"/>
    <hyperlink r:id="rId7155" ref="AC1996"/>
    <hyperlink r:id="rId7156" ref="AD1996"/>
    <hyperlink r:id="rId7157" ref="Y1998"/>
    <hyperlink r:id="rId7158" ref="Z1998"/>
    <hyperlink r:id="rId7159" ref="AD1998"/>
    <hyperlink r:id="rId7160" ref="AD2001"/>
    <hyperlink r:id="rId7161" ref="Z2002"/>
    <hyperlink r:id="rId7162" ref="Z2003"/>
    <hyperlink r:id="rId7163" ref="AD2003"/>
    <hyperlink r:id="rId7164" ref="Z2004"/>
    <hyperlink r:id="rId7165" ref="AD2004"/>
    <hyperlink r:id="rId7166" ref="Z2006"/>
    <hyperlink r:id="rId7167" ref="AA2006"/>
    <hyperlink r:id="rId7168" ref="AB2006"/>
    <hyperlink r:id="rId7169" ref="AD2006"/>
    <hyperlink r:id="rId7170" ref="Z2007"/>
    <hyperlink r:id="rId7171" ref="AB2007"/>
    <hyperlink r:id="rId7172" ref="AD2007"/>
    <hyperlink r:id="rId7173" ref="Z2008"/>
    <hyperlink r:id="rId7174" ref="AD2008"/>
    <hyperlink r:id="rId7175" ref="Z2009"/>
    <hyperlink r:id="rId7176" ref="AB2009"/>
    <hyperlink r:id="rId7177" ref="AD2009"/>
    <hyperlink r:id="rId7178" ref="Y2010"/>
    <hyperlink r:id="rId7179" ref="Z2010"/>
    <hyperlink r:id="rId7180" ref="AD2010"/>
    <hyperlink r:id="rId7181" ref="Z2011"/>
    <hyperlink r:id="rId7182" ref="AD2011"/>
    <hyperlink r:id="rId7183" ref="Z2012"/>
    <hyperlink r:id="rId7184" ref="AD2012"/>
    <hyperlink r:id="rId7185" ref="Z2013"/>
    <hyperlink r:id="rId7186" ref="AB2013"/>
    <hyperlink r:id="rId7187" ref="AC2013"/>
    <hyperlink r:id="rId7188" ref="AD2013"/>
    <hyperlink r:id="rId7189" ref="Z2014"/>
    <hyperlink r:id="rId7190" ref="AB2014"/>
    <hyperlink r:id="rId7191" ref="AD2014"/>
    <hyperlink r:id="rId7192" ref="Z2015"/>
    <hyperlink r:id="rId7193" ref="AB2015"/>
    <hyperlink r:id="rId7194" ref="AD2015"/>
    <hyperlink r:id="rId7195" ref="Z2016"/>
    <hyperlink r:id="rId7196" ref="AD2016"/>
    <hyperlink r:id="rId7197" ref="Z2017"/>
    <hyperlink r:id="rId7198" ref="AA2017"/>
    <hyperlink r:id="rId7199" ref="AB2017"/>
    <hyperlink r:id="rId7200" ref="AC2017"/>
    <hyperlink r:id="rId7201" ref="AD2017"/>
    <hyperlink r:id="rId7202" ref="AB2018"/>
    <hyperlink r:id="rId7203" ref="AD2018"/>
    <hyperlink r:id="rId7204" ref="AB2019"/>
    <hyperlink r:id="rId7205" ref="AD2019"/>
    <hyperlink r:id="rId7206" ref="Z2020"/>
    <hyperlink r:id="rId7207" ref="AB2020"/>
    <hyperlink r:id="rId7208" ref="AC2020"/>
    <hyperlink r:id="rId7209" ref="AD2020"/>
    <hyperlink r:id="rId7210" ref="Z2021"/>
    <hyperlink r:id="rId7211" ref="AB2021"/>
    <hyperlink r:id="rId7212" ref="AC2021"/>
    <hyperlink r:id="rId7213" ref="AD2021"/>
    <hyperlink r:id="rId7214" ref="AB2022"/>
    <hyperlink r:id="rId7215" ref="AD2022"/>
    <hyperlink r:id="rId7216" ref="Z2023"/>
    <hyperlink r:id="rId7217" ref="AB2023"/>
    <hyperlink r:id="rId7218" ref="AD2023"/>
    <hyperlink r:id="rId7219" ref="Z2024"/>
    <hyperlink r:id="rId7220" ref="AB2024"/>
    <hyperlink r:id="rId7221" ref="AD2024"/>
    <hyperlink r:id="rId7222" ref="Z2025"/>
    <hyperlink r:id="rId7223" ref="AB2025"/>
    <hyperlink r:id="rId7224" ref="AD2025"/>
    <hyperlink r:id="rId7225" ref="Y2026"/>
    <hyperlink r:id="rId7226" ref="Z2026"/>
    <hyperlink r:id="rId7227" ref="AA2026"/>
    <hyperlink r:id="rId7228" ref="AB2026"/>
    <hyperlink r:id="rId7229" ref="AC2026"/>
    <hyperlink r:id="rId7230" ref="AD2026"/>
    <hyperlink r:id="rId7231" ref="Z2027"/>
    <hyperlink r:id="rId7232" ref="AB2027"/>
    <hyperlink r:id="rId7233" ref="AD2027"/>
    <hyperlink r:id="rId7234" ref="Z2028"/>
    <hyperlink r:id="rId7235" ref="AB2028"/>
    <hyperlink r:id="rId7236" ref="AD2028"/>
    <hyperlink r:id="rId7237" ref="Y2029"/>
    <hyperlink r:id="rId7238" ref="Z2029"/>
    <hyperlink r:id="rId7239" ref="AB2029"/>
    <hyperlink r:id="rId7240" ref="AD2029"/>
    <hyperlink r:id="rId7241" ref="Z2030"/>
    <hyperlink r:id="rId7242" ref="AB2030"/>
    <hyperlink r:id="rId7243" ref="AD2030"/>
    <hyperlink r:id="rId7244" ref="Z2031"/>
    <hyperlink r:id="rId7245" ref="AB2031"/>
    <hyperlink r:id="rId7246" ref="AC2031"/>
    <hyperlink r:id="rId7247" ref="AD2031"/>
    <hyperlink r:id="rId7248" ref="Z2032"/>
    <hyperlink r:id="rId7249" ref="AA2032"/>
    <hyperlink r:id="rId7250" ref="AB2032"/>
    <hyperlink r:id="rId7251" ref="AD2032"/>
    <hyperlink r:id="rId7252" ref="Z2033"/>
    <hyperlink r:id="rId7253" ref="AA2033"/>
    <hyperlink r:id="rId7254" ref="AB2033"/>
    <hyperlink r:id="rId7255" ref="AD2033"/>
    <hyperlink r:id="rId7256" ref="Z2034"/>
    <hyperlink r:id="rId7257" ref="AB2034"/>
    <hyperlink r:id="rId7258" ref="AC2034"/>
    <hyperlink r:id="rId7259" ref="AD2034"/>
    <hyperlink r:id="rId7260" ref="Z2035"/>
    <hyperlink r:id="rId7261" ref="AA2035"/>
    <hyperlink r:id="rId7262" ref="AB2035"/>
    <hyperlink r:id="rId7263" ref="AD2035"/>
    <hyperlink r:id="rId7264" ref="Z2036"/>
    <hyperlink r:id="rId7265" ref="AB2036"/>
    <hyperlink r:id="rId7266" ref="AC2036"/>
    <hyperlink r:id="rId7267" ref="AD2036"/>
    <hyperlink r:id="rId7268" ref="Z2037"/>
    <hyperlink r:id="rId7269" ref="AB2037"/>
    <hyperlink r:id="rId7270" ref="AD2037"/>
    <hyperlink r:id="rId7271" ref="Z2039"/>
    <hyperlink r:id="rId7272" ref="AA2039"/>
    <hyperlink r:id="rId7273" ref="AB2039"/>
    <hyperlink r:id="rId7274" ref="AC2039"/>
    <hyperlink r:id="rId7275" ref="AD2039"/>
    <hyperlink r:id="rId7276" ref="Z2040"/>
    <hyperlink r:id="rId7277" ref="AB2040"/>
    <hyperlink r:id="rId7278" ref="AC2040"/>
    <hyperlink r:id="rId7279" ref="AD2040"/>
    <hyperlink r:id="rId7280" ref="Z2041"/>
    <hyperlink r:id="rId7281" ref="AB2041"/>
    <hyperlink r:id="rId7282" ref="AC2041"/>
    <hyperlink r:id="rId7283" ref="AD2041"/>
    <hyperlink r:id="rId7284" ref="Z2042"/>
    <hyperlink r:id="rId7285" ref="AB2042"/>
    <hyperlink r:id="rId7286" ref="AD2042"/>
    <hyperlink r:id="rId7287" ref="Y2043"/>
    <hyperlink r:id="rId7288" ref="Z2043"/>
    <hyperlink r:id="rId7289" ref="AA2043"/>
    <hyperlink r:id="rId7290" ref="Y2044"/>
    <hyperlink r:id="rId7291" ref="Z2044"/>
    <hyperlink r:id="rId7292" ref="AC2044"/>
    <hyperlink r:id="rId7293" ref="Z2045"/>
    <hyperlink r:id="rId7294" ref="AB2045"/>
    <hyperlink r:id="rId7295" ref="AC2045"/>
    <hyperlink r:id="rId7296" ref="AD2045"/>
    <hyperlink r:id="rId7297" ref="Z2046"/>
    <hyperlink r:id="rId7298" ref="AB2046"/>
    <hyperlink r:id="rId7299" ref="AD2046"/>
    <hyperlink r:id="rId7300" ref="Z2047"/>
    <hyperlink r:id="rId7301" ref="AB2047"/>
    <hyperlink r:id="rId7302" ref="AD2047"/>
    <hyperlink r:id="rId7303" ref="Z2048"/>
    <hyperlink r:id="rId7304" ref="AB2048"/>
    <hyperlink r:id="rId7305" ref="AD2048"/>
    <hyperlink r:id="rId7306" ref="Z2049"/>
    <hyperlink r:id="rId7307" ref="AB2049"/>
    <hyperlink r:id="rId7308" ref="AD2049"/>
    <hyperlink r:id="rId7309" ref="Z2050"/>
    <hyperlink r:id="rId7310" ref="AD2050"/>
    <hyperlink r:id="rId7311" ref="Z2051"/>
    <hyperlink r:id="rId7312" ref="AB2051"/>
    <hyperlink r:id="rId7313" ref="AD2051"/>
    <hyperlink r:id="rId7314" ref="Z2052"/>
    <hyperlink r:id="rId7315" ref="AB2052"/>
    <hyperlink r:id="rId7316" ref="AD2052"/>
    <hyperlink r:id="rId7317" ref="Z2053"/>
    <hyperlink r:id="rId7318" ref="AB2053"/>
    <hyperlink r:id="rId7319" ref="AD2053"/>
    <hyperlink r:id="rId7320" ref="Z2054"/>
    <hyperlink r:id="rId7321" ref="AB2054"/>
    <hyperlink r:id="rId7322" ref="AD2054"/>
    <hyperlink r:id="rId7323" ref="Z2055"/>
    <hyperlink r:id="rId7324" ref="AB2055"/>
    <hyperlink r:id="rId7325" ref="AC2055"/>
    <hyperlink r:id="rId7326" ref="AD2055"/>
    <hyperlink r:id="rId7327" ref="Z2056"/>
    <hyperlink r:id="rId7328" ref="AA2056"/>
    <hyperlink r:id="rId7329" ref="AD2056"/>
    <hyperlink r:id="rId7330" ref="Z2057"/>
    <hyperlink r:id="rId7331" ref="AC2057"/>
    <hyperlink r:id="rId7332" ref="AD2057"/>
    <hyperlink r:id="rId7333" ref="Y2058"/>
    <hyperlink r:id="rId7334" ref="Z2058"/>
    <hyperlink r:id="rId7335" ref="AD2058"/>
    <hyperlink r:id="rId7336" ref="Z2059"/>
    <hyperlink r:id="rId7337" ref="AD2059"/>
    <hyperlink r:id="rId7338" ref="Z2060"/>
    <hyperlink r:id="rId7339" ref="AD2060"/>
    <hyperlink r:id="rId7340" ref="Z2061"/>
    <hyperlink r:id="rId7341" ref="AA2061"/>
    <hyperlink r:id="rId7342" ref="AC2061"/>
    <hyperlink r:id="rId7343" ref="AD2061"/>
    <hyperlink r:id="rId7344" ref="Z2062"/>
    <hyperlink r:id="rId7345" ref="AD2062"/>
    <hyperlink r:id="rId7346" ref="Z2063"/>
    <hyperlink r:id="rId7347" ref="AD2063"/>
    <hyperlink r:id="rId7348" ref="Z2064"/>
    <hyperlink r:id="rId7349" ref="AD2064"/>
    <hyperlink r:id="rId7350" ref="Y2065"/>
    <hyperlink r:id="rId7351" ref="Z2065"/>
    <hyperlink r:id="rId7352" ref="AC2065"/>
    <hyperlink r:id="rId7353" ref="AD2065"/>
    <hyperlink r:id="rId7354" ref="Z2066"/>
    <hyperlink r:id="rId7355" ref="AD2066"/>
    <hyperlink r:id="rId7356" ref="Z2067"/>
    <hyperlink r:id="rId7357" ref="AD2067"/>
    <hyperlink r:id="rId7358" ref="Y2068"/>
    <hyperlink r:id="rId7359" ref="Z2068"/>
    <hyperlink r:id="rId7360" ref="AD2068"/>
    <hyperlink r:id="rId7361" ref="Z2069"/>
    <hyperlink r:id="rId7362" ref="AD2069"/>
    <hyperlink r:id="rId7363" ref="Z2070"/>
    <hyperlink r:id="rId7364" ref="AD2070"/>
    <hyperlink r:id="rId7365" ref="Z2071"/>
    <hyperlink r:id="rId7366" ref="AB2071"/>
    <hyperlink r:id="rId7367" ref="Z2072"/>
    <hyperlink r:id="rId7368" ref="AB2072"/>
    <hyperlink r:id="rId7369" ref="AC2072"/>
    <hyperlink r:id="rId7370" ref="Y2073"/>
    <hyperlink r:id="rId7371" ref="Z2073"/>
    <hyperlink r:id="rId7372" ref="AA2073"/>
    <hyperlink r:id="rId7373" ref="AB2073"/>
    <hyperlink r:id="rId7374" ref="AC2073"/>
    <hyperlink r:id="rId7375" ref="AD2073"/>
    <hyperlink r:id="rId7376" ref="Z2074"/>
    <hyperlink r:id="rId7377" ref="AB2074"/>
    <hyperlink r:id="rId7378" ref="AD2074"/>
    <hyperlink r:id="rId7379" ref="Z2075"/>
    <hyperlink r:id="rId7380" ref="AB2075"/>
    <hyperlink r:id="rId7381" ref="AD2075"/>
    <hyperlink r:id="rId7382" ref="Z2076"/>
    <hyperlink r:id="rId7383" ref="AB2076"/>
    <hyperlink r:id="rId7384" ref="AD2076"/>
    <hyperlink r:id="rId7385" ref="AD2077"/>
    <hyperlink r:id="rId7386" ref="Z2078"/>
    <hyperlink r:id="rId7387" ref="AB2078"/>
    <hyperlink r:id="rId7388" ref="AD2078"/>
    <hyperlink r:id="rId7389" ref="Y2079"/>
    <hyperlink r:id="rId7390" ref="Z2079"/>
    <hyperlink r:id="rId7391" ref="AB2079"/>
    <hyperlink r:id="rId7392" ref="AD2079"/>
    <hyperlink r:id="rId7393" ref="Z2080"/>
    <hyperlink r:id="rId7394" ref="AB2080"/>
    <hyperlink r:id="rId7395" ref="AD2080"/>
    <hyperlink r:id="rId7396" ref="Z2081"/>
    <hyperlink r:id="rId7397" ref="AB2081"/>
    <hyperlink r:id="rId7398" ref="AD2081"/>
    <hyperlink r:id="rId7399" ref="Y2082"/>
    <hyperlink r:id="rId7400" ref="Z2082"/>
    <hyperlink r:id="rId7401" ref="AB2082"/>
    <hyperlink r:id="rId7402" ref="Z2083"/>
    <hyperlink r:id="rId7403" ref="AA2083"/>
    <hyperlink r:id="rId7404" ref="AB2083"/>
    <hyperlink r:id="rId7405" ref="AD2083"/>
    <hyperlink r:id="rId7406" ref="Z2084"/>
    <hyperlink r:id="rId7407" ref="AB2084"/>
    <hyperlink r:id="rId7408" ref="AD2084"/>
    <hyperlink r:id="rId7409" ref="Z2085"/>
    <hyperlink r:id="rId7410" ref="AB2085"/>
    <hyperlink r:id="rId7411" ref="AD2085"/>
    <hyperlink r:id="rId7412" ref="Z2086"/>
    <hyperlink r:id="rId7413" ref="AD2086"/>
    <hyperlink r:id="rId7414" ref="Z2087"/>
    <hyperlink r:id="rId7415" ref="AA2087"/>
    <hyperlink r:id="rId7416" ref="AB2087"/>
    <hyperlink r:id="rId7417" ref="AD2087"/>
    <hyperlink r:id="rId7418" ref="X2088"/>
    <hyperlink r:id="rId7419" ref="AD2088"/>
    <hyperlink r:id="rId7420" ref="AD2090"/>
    <hyperlink r:id="rId7421" ref="Z2091"/>
    <hyperlink r:id="rId7422" ref="AB2091"/>
    <hyperlink r:id="rId7423" ref="AC2091"/>
    <hyperlink r:id="rId7424" ref="AD2091"/>
    <hyperlink r:id="rId7425" ref="Z2092"/>
    <hyperlink r:id="rId7426" ref="AB2092"/>
    <hyperlink r:id="rId7427" ref="AD2092"/>
    <hyperlink r:id="rId7428" ref="Z2093"/>
    <hyperlink r:id="rId7429" ref="AB2093"/>
    <hyperlink r:id="rId7430" ref="AD2093"/>
    <hyperlink r:id="rId7431" ref="Z2094"/>
    <hyperlink r:id="rId7432" ref="AA2094"/>
    <hyperlink r:id="rId7433" ref="AB2094"/>
    <hyperlink r:id="rId7434" ref="AD2094"/>
    <hyperlink r:id="rId7435" ref="Y2095"/>
    <hyperlink r:id="rId7436" ref="Z2095"/>
    <hyperlink r:id="rId7437" ref="AB2095"/>
    <hyperlink r:id="rId7438" ref="Y2097"/>
    <hyperlink r:id="rId7439" ref="Z2097"/>
    <hyperlink r:id="rId7440" ref="AB2097"/>
    <hyperlink r:id="rId7441" ref="AD2097"/>
    <hyperlink r:id="rId7442" ref="AB2098"/>
    <hyperlink r:id="rId7443" ref="Z2099"/>
    <hyperlink r:id="rId7444" ref="AA2099"/>
    <hyperlink r:id="rId7445" ref="AB2099"/>
    <hyperlink r:id="rId7446" ref="AD2099"/>
    <hyperlink r:id="rId7447" ref="Y2101"/>
    <hyperlink r:id="rId7448" ref="Z2101"/>
    <hyperlink r:id="rId7449" ref="AD2101"/>
    <hyperlink r:id="rId7450" ref="Z2102"/>
    <hyperlink r:id="rId7451" ref="AB2102"/>
    <hyperlink r:id="rId7452" ref="AD2102"/>
    <hyperlink r:id="rId7453" ref="AA2104"/>
    <hyperlink r:id="rId7454" ref="AC2104"/>
    <hyperlink r:id="rId7455" ref="AD2104"/>
    <hyperlink r:id="rId7456" ref="AD2105"/>
    <hyperlink r:id="rId7457" ref="Z2106"/>
    <hyperlink r:id="rId7458" ref="AB2106"/>
    <hyperlink r:id="rId7459" ref="AD2106"/>
    <hyperlink r:id="rId7460" ref="Z2107"/>
    <hyperlink r:id="rId7461" ref="AB2107"/>
    <hyperlink r:id="rId7462" ref="AD2107"/>
    <hyperlink r:id="rId7463" ref="Y2108"/>
    <hyperlink r:id="rId7464" ref="Z2108"/>
    <hyperlink r:id="rId7465" ref="AD2108"/>
    <hyperlink r:id="rId7466" ref="Z2109"/>
    <hyperlink r:id="rId7467" ref="AD2109"/>
    <hyperlink r:id="rId7468" ref="Y2110"/>
    <hyperlink r:id="rId7469" ref="Z2110"/>
    <hyperlink r:id="rId7470" ref="AB2110"/>
    <hyperlink r:id="rId7471" ref="AA2111"/>
    <hyperlink r:id="rId7472" ref="AD2111"/>
    <hyperlink r:id="rId7473" ref="AB2112"/>
    <hyperlink r:id="rId7474" ref="AD2112"/>
    <hyperlink r:id="rId7475" ref="AB2113"/>
    <hyperlink r:id="rId7476" ref="AD2113"/>
    <hyperlink r:id="rId7477" ref="Z2114"/>
    <hyperlink r:id="rId7478" ref="AC2114"/>
    <hyperlink r:id="rId7479" ref="AD2114"/>
    <hyperlink r:id="rId7480" ref="Y2116"/>
    <hyperlink r:id="rId7481" ref="AC2116"/>
    <hyperlink r:id="rId7482" ref="Y2118"/>
    <hyperlink r:id="rId7483" ref="Z2118"/>
    <hyperlink r:id="rId7484" ref="AB2118"/>
    <hyperlink r:id="rId7485" ref="AC2118"/>
    <hyperlink r:id="rId7486" ref="AD2118"/>
    <hyperlink r:id="rId7487" ref="Z2119"/>
    <hyperlink r:id="rId7488" ref="AB2119"/>
    <hyperlink r:id="rId7489" ref="AD2119"/>
    <hyperlink r:id="rId7490" ref="AD2120"/>
    <hyperlink r:id="rId7491" ref="Y2121"/>
    <hyperlink r:id="rId7492" ref="AD2121"/>
    <hyperlink r:id="rId7493" ref="AD2122"/>
    <hyperlink r:id="rId7494" ref="Z2126"/>
    <hyperlink r:id="rId7495" ref="Z2127"/>
    <hyperlink r:id="rId7496" ref="AD2127"/>
    <hyperlink r:id="rId7497" ref="Z2128"/>
    <hyperlink r:id="rId7498" ref="Z2129"/>
    <hyperlink r:id="rId7499" ref="AD2130"/>
    <hyperlink r:id="rId7500" ref="AC2131"/>
    <hyperlink r:id="rId7501" ref="AD2131"/>
    <hyperlink r:id="rId7502" ref="Z2132"/>
    <hyperlink r:id="rId7503" ref="AA2132"/>
    <hyperlink r:id="rId7504" ref="AB2132"/>
    <hyperlink r:id="rId7505" ref="AC2132"/>
    <hyperlink r:id="rId7506" ref="AD2132"/>
    <hyperlink r:id="rId7507" ref="Z2133"/>
    <hyperlink r:id="rId7508" ref="AB2133"/>
    <hyperlink r:id="rId7509" ref="AD2133"/>
    <hyperlink r:id="rId7510" ref="AD2134"/>
    <hyperlink r:id="rId7511" ref="AD2135"/>
    <hyperlink r:id="rId7512" ref="Y2138"/>
    <hyperlink r:id="rId7513" ref="AD2138"/>
    <hyperlink r:id="rId7514" ref="AD2139"/>
    <hyperlink r:id="rId7515" ref="AB2140"/>
    <hyperlink r:id="rId7516" ref="AD2140"/>
    <hyperlink r:id="rId7517" ref="Z2141"/>
    <hyperlink r:id="rId7518" ref="AB2141"/>
    <hyperlink r:id="rId7519" ref="AD2141"/>
    <hyperlink r:id="rId7520" ref="Y2142"/>
    <hyperlink r:id="rId7521" ref="Z2142"/>
    <hyperlink r:id="rId7522" ref="AB2142"/>
    <hyperlink r:id="rId7523" ref="AD2142"/>
    <hyperlink r:id="rId7524" ref="AB2143"/>
    <hyperlink r:id="rId7525" ref="Z2144"/>
    <hyperlink r:id="rId7526" ref="AB2144"/>
    <hyperlink r:id="rId7527" ref="AD2144"/>
    <hyperlink r:id="rId7528" ref="AB2145"/>
    <hyperlink r:id="rId7529" ref="AD2145"/>
    <hyperlink r:id="rId7530" ref="Z2146"/>
    <hyperlink r:id="rId7531" ref="AB2146"/>
    <hyperlink r:id="rId7532" ref="AC2146"/>
    <hyperlink r:id="rId7533" ref="AD2146"/>
    <hyperlink r:id="rId7534" ref="Z2147"/>
    <hyperlink r:id="rId7535" ref="AB2147"/>
    <hyperlink r:id="rId7536" ref="AD2147"/>
    <hyperlink r:id="rId7537" ref="AB2148"/>
    <hyperlink r:id="rId7538" ref="AD2148"/>
    <hyperlink r:id="rId7539" ref="Y2149"/>
    <hyperlink r:id="rId7540" ref="Z2149"/>
    <hyperlink r:id="rId7541" ref="AB2149"/>
    <hyperlink r:id="rId7542" ref="AC2149"/>
    <hyperlink r:id="rId7543" ref="AD2149"/>
    <hyperlink r:id="rId7544" ref="Z2150"/>
    <hyperlink r:id="rId7545" ref="AA2150"/>
    <hyperlink r:id="rId7546" ref="AB2150"/>
    <hyperlink r:id="rId7547" ref="AD2150"/>
    <hyperlink r:id="rId7548" ref="Z2151"/>
    <hyperlink r:id="rId7549" ref="AA2151"/>
    <hyperlink r:id="rId7550" ref="AB2151"/>
    <hyperlink r:id="rId7551" ref="AD2151"/>
    <hyperlink r:id="rId7552" ref="Z2152"/>
    <hyperlink r:id="rId7553" ref="AB2152"/>
    <hyperlink r:id="rId7554" ref="AD2152"/>
    <hyperlink r:id="rId7555" ref="Y2153"/>
    <hyperlink r:id="rId7556" ref="Z2153"/>
    <hyperlink r:id="rId7557" ref="AB2153"/>
    <hyperlink r:id="rId7558" ref="AD2153"/>
    <hyperlink r:id="rId7559" ref="Z2154"/>
    <hyperlink r:id="rId7560" ref="AB2154"/>
    <hyperlink r:id="rId7561" ref="AD2154"/>
    <hyperlink r:id="rId7562" ref="Z2155"/>
    <hyperlink r:id="rId7563" ref="AB2155"/>
    <hyperlink r:id="rId7564" ref="Z2156"/>
    <hyperlink r:id="rId7565" ref="AB2156"/>
    <hyperlink r:id="rId7566" ref="AC2156"/>
    <hyperlink r:id="rId7567" ref="AD2156"/>
    <hyperlink r:id="rId7568" ref="Z2157"/>
    <hyperlink r:id="rId7569" ref="AB2157"/>
    <hyperlink r:id="rId7570" ref="AD2157"/>
    <hyperlink r:id="rId7571" ref="Z2158"/>
    <hyperlink r:id="rId7572" ref="AB2158"/>
    <hyperlink r:id="rId7573" ref="AD2158"/>
    <hyperlink r:id="rId7574" ref="Z2159"/>
    <hyperlink r:id="rId7575" ref="Y2161"/>
    <hyperlink r:id="rId7576" ref="AC2161"/>
    <hyperlink r:id="rId7577" ref="Y2162"/>
    <hyperlink r:id="rId7578" ref="Z2162"/>
    <hyperlink r:id="rId7579" ref="AA2162"/>
    <hyperlink r:id="rId7580" ref="AD2162"/>
    <hyperlink r:id="rId7581" ref="Z2163"/>
    <hyperlink r:id="rId7582" ref="AB2163"/>
    <hyperlink r:id="rId7583" ref="AC2163"/>
    <hyperlink r:id="rId7584" ref="AD2163"/>
    <hyperlink r:id="rId7585" ref="Y2164"/>
    <hyperlink r:id="rId7586" ref="Z2164"/>
    <hyperlink r:id="rId7587" ref="AA2164"/>
    <hyperlink r:id="rId7588" ref="AB2164"/>
    <hyperlink r:id="rId7589" ref="AC2164"/>
    <hyperlink r:id="rId7590" ref="AD2164"/>
    <hyperlink r:id="rId7591" ref="Z2166"/>
    <hyperlink r:id="rId7592" ref="AD2166"/>
    <hyperlink r:id="rId7593" ref="Z2167"/>
    <hyperlink r:id="rId7594" ref="AA2167"/>
    <hyperlink r:id="rId7595" ref="AD2167"/>
    <hyperlink r:id="rId7596" ref="Z2168"/>
    <hyperlink r:id="rId7597" ref="Z2169"/>
    <hyperlink r:id="rId7598" ref="AC2169"/>
    <hyperlink r:id="rId7599" ref="Z2170"/>
    <hyperlink r:id="rId7600" ref="AD2170"/>
    <hyperlink r:id="rId7601" ref="Z2171"/>
    <hyperlink r:id="rId7602" ref="AA2171"/>
    <hyperlink r:id="rId7603" ref="AD2171"/>
    <hyperlink r:id="rId7604" ref="Y2172"/>
    <hyperlink r:id="rId7605" ref="Z2172"/>
    <hyperlink r:id="rId7606" ref="AC2172"/>
    <hyperlink r:id="rId7607" ref="AD2172"/>
    <hyperlink r:id="rId7608" ref="Z2173"/>
    <hyperlink r:id="rId7609" ref="Z2174"/>
    <hyperlink r:id="rId7610" ref="AC2174"/>
    <hyperlink r:id="rId7611" ref="AD2174"/>
    <hyperlink r:id="rId7612" ref="Z2175"/>
    <hyperlink r:id="rId7613" ref="AD2175"/>
    <hyperlink r:id="rId7614" ref="Z2176"/>
    <hyperlink r:id="rId7615" ref="AC2176"/>
    <hyperlink r:id="rId7616" ref="AD2176"/>
    <hyperlink r:id="rId7617" ref="Z2177"/>
    <hyperlink r:id="rId7618" ref="AC2177"/>
    <hyperlink r:id="rId7619" ref="Z2178"/>
    <hyperlink r:id="rId7620" ref="AD2178"/>
    <hyperlink r:id="rId7621" ref="Z2179"/>
    <hyperlink r:id="rId7622" ref="AB2179"/>
    <hyperlink r:id="rId7623" ref="AD2179"/>
    <hyperlink r:id="rId7624" ref="Y2180"/>
    <hyperlink r:id="rId7625" ref="Z2180"/>
    <hyperlink r:id="rId7626" ref="AB2180"/>
    <hyperlink r:id="rId7627" ref="AD2180"/>
    <hyperlink r:id="rId7628" ref="Y2181"/>
    <hyperlink r:id="rId7629" ref="Z2181"/>
    <hyperlink r:id="rId7630" ref="AB2181"/>
    <hyperlink r:id="rId7631" ref="AD2181"/>
    <hyperlink r:id="rId7632" ref="Z2182"/>
    <hyperlink r:id="rId7633" ref="AD2182"/>
    <hyperlink r:id="rId7634" ref="Z2183"/>
    <hyperlink r:id="rId7635" ref="AA2183"/>
    <hyperlink r:id="rId7636" ref="AD2183"/>
    <hyperlink r:id="rId7637" ref="Z2184"/>
    <hyperlink r:id="rId7638" ref="AD2184"/>
    <hyperlink r:id="rId7639" ref="AC2185"/>
    <hyperlink r:id="rId7640" ref="AD2185"/>
    <hyperlink r:id="rId7641" ref="Y2186"/>
    <hyperlink r:id="rId7642" ref="Z2186"/>
    <hyperlink r:id="rId7643" ref="AA2186"/>
    <hyperlink r:id="rId7644" ref="AC2186"/>
    <hyperlink r:id="rId7645" ref="AD2186"/>
    <hyperlink r:id="rId7646" ref="Z2187"/>
    <hyperlink r:id="rId7647" ref="AD2187"/>
    <hyperlink r:id="rId7648" ref="AC2188"/>
    <hyperlink r:id="rId7649" ref="AD2188"/>
    <hyperlink r:id="rId7650" ref="Y2189"/>
    <hyperlink r:id="rId7651" ref="Z2189"/>
    <hyperlink r:id="rId7652" ref="AA2189"/>
    <hyperlink r:id="rId7653" ref="AC2189"/>
    <hyperlink r:id="rId7654" ref="AD2189"/>
    <hyperlink r:id="rId7655" ref="Z2190"/>
    <hyperlink r:id="rId7656" ref="AB2190"/>
    <hyperlink r:id="rId7657" ref="AD2190"/>
    <hyperlink r:id="rId7658" ref="Z2191"/>
    <hyperlink r:id="rId7659" ref="AA2191"/>
    <hyperlink r:id="rId7660" ref="AB2191"/>
    <hyperlink r:id="rId7661" ref="AC2191"/>
    <hyperlink r:id="rId7662" ref="AD2191"/>
    <hyperlink r:id="rId7663" ref="Z2192"/>
    <hyperlink r:id="rId7664" ref="AB2192"/>
    <hyperlink r:id="rId7665" ref="AD2192"/>
    <hyperlink r:id="rId7666" ref="Z2193"/>
    <hyperlink r:id="rId7667" ref="AB2193"/>
    <hyperlink r:id="rId7668" ref="AD2193"/>
    <hyperlink r:id="rId7669" ref="Y2194"/>
    <hyperlink r:id="rId7670" ref="Z2194"/>
    <hyperlink r:id="rId7671" ref="AB2194"/>
    <hyperlink r:id="rId7672" ref="AD2194"/>
    <hyperlink r:id="rId7673" ref="Y2195"/>
    <hyperlink r:id="rId7674" ref="Z2195"/>
    <hyperlink r:id="rId7675" ref="AB2195"/>
    <hyperlink r:id="rId7676" ref="AD2195"/>
    <hyperlink r:id="rId7677" ref="Y2196"/>
    <hyperlink r:id="rId7678" ref="Z2196"/>
    <hyperlink r:id="rId7679" ref="AB2196"/>
    <hyperlink r:id="rId7680" ref="AD2196"/>
    <hyperlink r:id="rId7681" ref="Y2197"/>
    <hyperlink r:id="rId7682" ref="Z2197"/>
    <hyperlink r:id="rId7683" ref="AA2197"/>
    <hyperlink r:id="rId7684" ref="AB2197"/>
    <hyperlink r:id="rId7685" ref="AC2197"/>
    <hyperlink r:id="rId7686" ref="AD2197"/>
    <hyperlink r:id="rId7687" ref="Z2198"/>
    <hyperlink r:id="rId7688" ref="AB2198"/>
    <hyperlink r:id="rId7689" ref="AD2198"/>
    <hyperlink r:id="rId7690" ref="Z2199"/>
    <hyperlink r:id="rId7691" ref="AA2199"/>
    <hyperlink r:id="rId7692" ref="AB2199"/>
    <hyperlink r:id="rId7693" ref="AC2199"/>
    <hyperlink r:id="rId7694" ref="AD2199"/>
    <hyperlink r:id="rId7695" ref="Z2200"/>
    <hyperlink r:id="rId7696" ref="AA2200"/>
    <hyperlink r:id="rId7697" ref="AB2200"/>
    <hyperlink r:id="rId7698" ref="AD2200"/>
    <hyperlink r:id="rId7699" ref="Y2201"/>
    <hyperlink r:id="rId7700" ref="Z2201"/>
    <hyperlink r:id="rId7701" ref="AB2201"/>
    <hyperlink r:id="rId7702" ref="AC2201"/>
    <hyperlink r:id="rId7703" ref="AD2201"/>
    <hyperlink r:id="rId7704" ref="Y2202"/>
    <hyperlink r:id="rId7705" ref="Z2202"/>
    <hyperlink r:id="rId7706" ref="AB2202"/>
    <hyperlink r:id="rId7707" ref="AC2202"/>
    <hyperlink r:id="rId7708" ref="AD2202"/>
    <hyperlink r:id="rId7709" ref="Z2203"/>
    <hyperlink r:id="rId7710" ref="AB2203"/>
    <hyperlink r:id="rId7711" ref="AD2203"/>
    <hyperlink r:id="rId7712" ref="Z2204"/>
    <hyperlink r:id="rId7713" ref="AB2204"/>
    <hyperlink r:id="rId7714" ref="AD2204"/>
    <hyperlink r:id="rId7715" ref="Y2205"/>
    <hyperlink r:id="rId7716" ref="AD2205"/>
    <hyperlink r:id="rId7717" ref="Z2206"/>
    <hyperlink r:id="rId7718" ref="AD2206"/>
    <hyperlink r:id="rId7719" ref="Y2207"/>
    <hyperlink r:id="rId7720" ref="AD2207"/>
    <hyperlink r:id="rId7721" ref="Z2208"/>
    <hyperlink r:id="rId7722" ref="AD2208"/>
    <hyperlink r:id="rId7723" ref="Z2209"/>
    <hyperlink r:id="rId7724" ref="AD2209"/>
    <hyperlink r:id="rId7725" ref="AD2210"/>
    <hyperlink r:id="rId7726" ref="Z2211"/>
    <hyperlink r:id="rId7727" ref="Z2212"/>
    <hyperlink r:id="rId7728" ref="AB2212"/>
    <hyperlink r:id="rId7729" ref="AD2212"/>
    <hyperlink r:id="rId7730" ref="Z2213"/>
    <hyperlink r:id="rId7731" ref="AB2213"/>
    <hyperlink r:id="rId7732" ref="AD2213"/>
    <hyperlink r:id="rId7733" ref="Z2215"/>
    <hyperlink r:id="rId7734" ref="AB2215"/>
    <hyperlink r:id="rId7735" ref="AD2215"/>
    <hyperlink r:id="rId7736" ref="Z2216"/>
    <hyperlink r:id="rId7737" ref="AB2216"/>
    <hyperlink r:id="rId7738" ref="AD2216"/>
    <hyperlink r:id="rId7739" ref="Z2218"/>
    <hyperlink r:id="rId7740" ref="AB2218"/>
    <hyperlink r:id="rId7741" ref="AD2218"/>
    <hyperlink r:id="rId7742" ref="Z2219"/>
    <hyperlink r:id="rId7743" ref="AB2219"/>
    <hyperlink r:id="rId7744" ref="AD2219"/>
    <hyperlink r:id="rId7745" ref="Y2220"/>
    <hyperlink r:id="rId7746" ref="Z2220"/>
    <hyperlink r:id="rId7747" ref="AB2220"/>
    <hyperlink r:id="rId7748" ref="AC2220"/>
    <hyperlink r:id="rId7749" ref="AD2220"/>
    <hyperlink r:id="rId7750" ref="Z2221"/>
    <hyperlink r:id="rId7751" ref="AB2221"/>
    <hyperlink r:id="rId7752" ref="AD2221"/>
    <hyperlink r:id="rId7753" ref="Z2222"/>
    <hyperlink r:id="rId7754" ref="Z2223"/>
    <hyperlink r:id="rId7755" ref="AD2223"/>
    <hyperlink r:id="rId7756" ref="Z2224"/>
    <hyperlink r:id="rId7757" ref="AB2224"/>
    <hyperlink r:id="rId7758" ref="Y2225"/>
    <hyperlink r:id="rId7759" ref="Z2225"/>
    <hyperlink r:id="rId7760" ref="AB2225"/>
    <hyperlink r:id="rId7761" ref="AD2225"/>
    <hyperlink r:id="rId7762" ref="Z2226"/>
    <hyperlink r:id="rId7763" ref="AB2226"/>
    <hyperlink r:id="rId7764" ref="AD2226"/>
    <hyperlink r:id="rId7765" ref="Z2227"/>
    <hyperlink r:id="rId7766" ref="AB2227"/>
    <hyperlink r:id="rId7767" ref="AD2227"/>
    <hyperlink r:id="rId7768" ref="Y2228"/>
    <hyperlink r:id="rId7769" ref="Z2228"/>
    <hyperlink r:id="rId7770" ref="AB2228"/>
    <hyperlink r:id="rId7771" ref="Z2229"/>
    <hyperlink r:id="rId7772" ref="AB2229"/>
    <hyperlink r:id="rId7773" ref="Z2230"/>
    <hyperlink r:id="rId7774" ref="AB2230"/>
    <hyperlink r:id="rId7775" ref="Y2231"/>
    <hyperlink r:id="rId7776" ref="AB2231"/>
    <hyperlink r:id="rId7777" ref="AC2231"/>
    <hyperlink r:id="rId7778" ref="AB2232"/>
    <hyperlink r:id="rId7779" ref="Y2233"/>
    <hyperlink r:id="rId7780" ref="AB2233"/>
    <hyperlink r:id="rId7781" ref="Y2234"/>
    <hyperlink r:id="rId7782" ref="AB2234"/>
    <hyperlink r:id="rId7783" ref="AD2234"/>
    <hyperlink r:id="rId7784" ref="Y2235"/>
    <hyperlink r:id="rId7785" ref="AB2235"/>
    <hyperlink r:id="rId7786" ref="AC2235"/>
    <hyperlink r:id="rId7787" ref="AD2235"/>
    <hyperlink r:id="rId7788" ref="Y2236"/>
    <hyperlink r:id="rId7789" ref="Z2236"/>
    <hyperlink r:id="rId7790" ref="AB2236"/>
    <hyperlink r:id="rId7791" ref="AD2236"/>
    <hyperlink r:id="rId7792" ref="AB2237"/>
    <hyperlink r:id="rId7793" ref="AD2237"/>
    <hyperlink r:id="rId7794" ref="AB2238"/>
    <hyperlink r:id="rId7795" ref="AD2238"/>
    <hyperlink r:id="rId7796" ref="Y2239"/>
    <hyperlink r:id="rId7797" ref="Z2239"/>
    <hyperlink r:id="rId7798" ref="AB2239"/>
    <hyperlink r:id="rId7799" ref="AD2239"/>
    <hyperlink r:id="rId7800" ref="Y2240"/>
    <hyperlink r:id="rId7801" ref="AB2240"/>
    <hyperlink r:id="rId7802" ref="Y2241"/>
    <hyperlink r:id="rId7803" ref="AB2241"/>
    <hyperlink r:id="rId7804" ref="AD2241"/>
    <hyperlink r:id="rId7805" ref="Z2242"/>
    <hyperlink r:id="rId7806" ref="AB2242"/>
    <hyperlink r:id="rId7807" ref="AD2242"/>
    <hyperlink r:id="rId7808" ref="Z2243"/>
    <hyperlink r:id="rId7809" ref="AB2243"/>
    <hyperlink r:id="rId7810" ref="AD2243"/>
    <hyperlink r:id="rId7811" ref="Z2244"/>
    <hyperlink r:id="rId7812" ref="AB2244"/>
    <hyperlink r:id="rId7813" ref="AD2244"/>
    <hyperlink r:id="rId7814" ref="Z2245"/>
    <hyperlink r:id="rId7815" ref="AA2245"/>
    <hyperlink r:id="rId7816" ref="AB2245"/>
    <hyperlink r:id="rId7817" ref="AC2245"/>
    <hyperlink r:id="rId7818" ref="AD2245"/>
    <hyperlink r:id="rId7819" ref="Y2246"/>
    <hyperlink r:id="rId7820" ref="Z2246"/>
    <hyperlink r:id="rId7821" ref="AB2246"/>
    <hyperlink r:id="rId7822" ref="AC2246"/>
    <hyperlink r:id="rId7823" ref="AD2246"/>
    <hyperlink r:id="rId7824" ref="Z2247"/>
    <hyperlink r:id="rId7825" ref="AB2247"/>
    <hyperlink r:id="rId7826" ref="AD2247"/>
    <hyperlink r:id="rId7827" ref="AD2248"/>
    <hyperlink r:id="rId7828" ref="Z2249"/>
    <hyperlink r:id="rId7829" ref="AB2249"/>
    <hyperlink r:id="rId7830" ref="AC2249"/>
    <hyperlink r:id="rId7831" ref="AD2249"/>
    <hyperlink r:id="rId7832" ref="Z2250"/>
    <hyperlink r:id="rId7833" ref="AB2250"/>
    <hyperlink r:id="rId7834" ref="AD2250"/>
    <hyperlink r:id="rId7835" ref="Z2251"/>
    <hyperlink r:id="rId7836" ref="AB2251"/>
    <hyperlink r:id="rId7837" ref="AC2251"/>
    <hyperlink r:id="rId7838" ref="AD2251"/>
    <hyperlink r:id="rId7839" ref="Z2252"/>
    <hyperlink r:id="rId7840" ref="AB2252"/>
    <hyperlink r:id="rId7841" ref="AD2252"/>
    <hyperlink r:id="rId7842" ref="AB2253"/>
    <hyperlink r:id="rId7843" ref="Z2254"/>
    <hyperlink r:id="rId7844" ref="AB2254"/>
    <hyperlink r:id="rId7845" ref="AD2254"/>
    <hyperlink r:id="rId7846" ref="Z2255"/>
    <hyperlink r:id="rId7847" ref="AB2255"/>
    <hyperlink r:id="rId7848" ref="AD2255"/>
    <hyperlink r:id="rId7849" ref="Z2256"/>
    <hyperlink r:id="rId7850" ref="AB2256"/>
    <hyperlink r:id="rId7851" ref="AD2256"/>
    <hyperlink r:id="rId7852" ref="Y2257"/>
    <hyperlink r:id="rId7853" ref="Z2257"/>
    <hyperlink r:id="rId7854" ref="AB2257"/>
    <hyperlink r:id="rId7855" ref="AD2257"/>
    <hyperlink r:id="rId7856" ref="Z2258"/>
    <hyperlink r:id="rId7857" ref="AB2258"/>
    <hyperlink r:id="rId7858" ref="AC2258"/>
    <hyperlink r:id="rId7859" ref="AD2258"/>
    <hyperlink r:id="rId7860" ref="Y2259"/>
    <hyperlink r:id="rId7861" ref="Z2259"/>
    <hyperlink r:id="rId7862" ref="AB2259"/>
    <hyperlink r:id="rId7863" ref="AC2259"/>
    <hyperlink r:id="rId7864" ref="Y2260"/>
    <hyperlink r:id="rId7865" ref="Z2260"/>
    <hyperlink r:id="rId7866" ref="AB2260"/>
    <hyperlink r:id="rId7867" ref="Z2261"/>
    <hyperlink r:id="rId7868" ref="AB2261"/>
    <hyperlink r:id="rId7869" ref="AC2261"/>
    <hyperlink r:id="rId7870" ref="AD2261"/>
    <hyperlink r:id="rId7871" ref="Z2262"/>
    <hyperlink r:id="rId7872" ref="AB2262"/>
    <hyperlink r:id="rId7873" ref="Z2265"/>
    <hyperlink r:id="rId7874" ref="AB2265"/>
    <hyperlink r:id="rId7875" ref="AC2265"/>
    <hyperlink r:id="rId7876" ref="Y2266"/>
    <hyperlink r:id="rId7877" ref="Z2266"/>
    <hyperlink r:id="rId7878" ref="AB2266"/>
    <hyperlink r:id="rId7879" ref="AC2266"/>
    <hyperlink r:id="rId7880" ref="Z2267"/>
    <hyperlink r:id="rId7881" ref="AB2267"/>
    <hyperlink r:id="rId7882" ref="AD2267"/>
    <hyperlink r:id="rId7883" ref="Y2268"/>
    <hyperlink r:id="rId7884" ref="Z2268"/>
    <hyperlink r:id="rId7885" ref="AB2268"/>
    <hyperlink r:id="rId7886" ref="Z2269"/>
    <hyperlink r:id="rId7887" ref="AB2269"/>
    <hyperlink r:id="rId7888" ref="AD2269"/>
    <hyperlink r:id="rId7889" ref="Z2270"/>
    <hyperlink r:id="rId7890" ref="AB2270"/>
    <hyperlink r:id="rId7891" ref="AD2270"/>
    <hyperlink r:id="rId7892" ref="Z2271"/>
    <hyperlink r:id="rId7893" ref="AB2271"/>
    <hyperlink r:id="rId7894" ref="AD2271"/>
    <hyperlink r:id="rId7895" ref="Y2272"/>
    <hyperlink r:id="rId7896" ref="Z2272"/>
    <hyperlink r:id="rId7897" ref="AB2272"/>
    <hyperlink r:id="rId7898" ref="AD2272"/>
    <hyperlink r:id="rId7899" ref="Z2273"/>
    <hyperlink r:id="rId7900" ref="AB2273"/>
    <hyperlink r:id="rId7901" ref="AC2273"/>
    <hyperlink r:id="rId7902" ref="Z2274"/>
    <hyperlink r:id="rId7903" ref="AB2274"/>
    <hyperlink r:id="rId7904" ref="AC2274"/>
    <hyperlink r:id="rId7905" ref="AD2274"/>
    <hyperlink r:id="rId7906" ref="Z2275"/>
    <hyperlink r:id="rId7907" ref="AA2275"/>
    <hyperlink r:id="rId7908" ref="AB2275"/>
    <hyperlink r:id="rId7909" ref="Z2276"/>
    <hyperlink r:id="rId7910" ref="AB2276"/>
    <hyperlink r:id="rId7911" ref="Y2277"/>
    <hyperlink r:id="rId7912" ref="Z2277"/>
    <hyperlink r:id="rId7913" ref="AA2277"/>
    <hyperlink r:id="rId7914" ref="AB2277"/>
    <hyperlink r:id="rId7915" ref="Z2278"/>
    <hyperlink r:id="rId7916" ref="AB2278"/>
    <hyperlink r:id="rId7917" ref="Z2279"/>
    <hyperlink r:id="rId7918" ref="AD2279"/>
    <hyperlink r:id="rId7919" ref="Z2280"/>
    <hyperlink r:id="rId7920" ref="AA2280"/>
    <hyperlink r:id="rId7921" ref="AC2280"/>
    <hyperlink r:id="rId7922" ref="AD2280"/>
    <hyperlink r:id="rId7923" ref="AD2281"/>
    <hyperlink r:id="rId7924" ref="Y2282"/>
    <hyperlink r:id="rId7925" ref="Z2282"/>
    <hyperlink r:id="rId7926" ref="AD2282"/>
    <hyperlink r:id="rId7927" ref="Y2283"/>
    <hyperlink r:id="rId7928" ref="Z2283"/>
    <hyperlink r:id="rId7929" ref="AD2283"/>
    <hyperlink r:id="rId7930" ref="Y2284"/>
    <hyperlink r:id="rId7931" ref="Z2284"/>
    <hyperlink r:id="rId7932" ref="AD2284"/>
    <hyperlink r:id="rId7933" ref="Y2285"/>
    <hyperlink r:id="rId7934" ref="Z2285"/>
    <hyperlink r:id="rId7935" ref="AD2285"/>
    <hyperlink r:id="rId7936" ref="Y2286"/>
    <hyperlink r:id="rId7937" ref="Z2286"/>
    <hyperlink r:id="rId7938" ref="AD2286"/>
    <hyperlink r:id="rId7939" ref="Z2287"/>
    <hyperlink r:id="rId7940" ref="AD2287"/>
    <hyperlink r:id="rId7941" ref="Z2288"/>
    <hyperlink r:id="rId7942" ref="AD2288"/>
    <hyperlink r:id="rId7943" ref="Y2289"/>
    <hyperlink r:id="rId7944" ref="Z2289"/>
    <hyperlink r:id="rId7945" ref="AA2289"/>
    <hyperlink r:id="rId7946" ref="AC2289"/>
    <hyperlink r:id="rId7947" ref="AD2289"/>
    <hyperlink r:id="rId7948" ref="Z2290"/>
    <hyperlink r:id="rId7949" ref="AD2290"/>
    <hyperlink r:id="rId7950" ref="Z2291"/>
    <hyperlink r:id="rId7951" ref="AD2291"/>
    <hyperlink r:id="rId7952" ref="Y2292"/>
    <hyperlink r:id="rId7953" ref="AA2292"/>
    <hyperlink r:id="rId7954" ref="AD2292"/>
    <hyperlink r:id="rId7955" ref="Z2293"/>
    <hyperlink r:id="rId7956" ref="AB2293"/>
    <hyperlink r:id="rId7957" ref="AD2293"/>
    <hyperlink r:id="rId7958" ref="Y2294"/>
    <hyperlink r:id="rId7959" ref="Z2294"/>
    <hyperlink r:id="rId7960" ref="AA2294"/>
    <hyperlink r:id="rId7961" ref="AB2294"/>
    <hyperlink r:id="rId7962" ref="AD2294"/>
    <hyperlink r:id="rId7963" ref="Z2295"/>
    <hyperlink r:id="rId7964" ref="AB2295"/>
    <hyperlink r:id="rId7965" ref="AD2295"/>
    <hyperlink r:id="rId7966" ref="Z2296"/>
    <hyperlink r:id="rId7967" ref="AB2296"/>
    <hyperlink r:id="rId7968" ref="AD2296"/>
    <hyperlink r:id="rId7969" ref="Z2297"/>
    <hyperlink r:id="rId7970" ref="AB2297"/>
    <hyperlink r:id="rId7971" ref="AD2297"/>
    <hyperlink r:id="rId7972" ref="Y2298"/>
    <hyperlink r:id="rId7973" ref="Z2298"/>
    <hyperlink r:id="rId7974" ref="AB2298"/>
    <hyperlink r:id="rId7975" ref="AD2298"/>
    <hyperlink r:id="rId7976" ref="Y2300"/>
    <hyperlink r:id="rId7977" ref="Z2300"/>
    <hyperlink r:id="rId7978" ref="AB2300"/>
    <hyperlink r:id="rId7979" ref="AD2300"/>
    <hyperlink r:id="rId7980" ref="Y2301"/>
    <hyperlink r:id="rId7981" ref="Z2301"/>
    <hyperlink r:id="rId7982" ref="AB2301"/>
    <hyperlink r:id="rId7983" ref="AD2301"/>
    <hyperlink r:id="rId7984" ref="Z2302"/>
    <hyperlink r:id="rId7985" ref="AB2302"/>
    <hyperlink r:id="rId7986" ref="AC2302"/>
    <hyperlink r:id="rId7987" ref="AD2302"/>
    <hyperlink r:id="rId7988" ref="Y2303"/>
    <hyperlink r:id="rId7989" ref="Z2304"/>
    <hyperlink r:id="rId7990" ref="AB2304"/>
    <hyperlink r:id="rId7991" ref="AD2304"/>
    <hyperlink r:id="rId7992" ref="Z2305"/>
    <hyperlink r:id="rId7993" ref="AB2305"/>
    <hyperlink r:id="rId7994" ref="AD2305"/>
    <hyperlink r:id="rId7995" ref="Z2306"/>
    <hyperlink r:id="rId7996" ref="AB2306"/>
    <hyperlink r:id="rId7997" ref="AC2306"/>
    <hyperlink r:id="rId7998" ref="AD2306"/>
    <hyperlink r:id="rId7999" ref="AB2307"/>
    <hyperlink r:id="rId8000" ref="AD2307"/>
    <hyperlink r:id="rId8001" ref="Z2308"/>
    <hyperlink r:id="rId8002" ref="AB2308"/>
    <hyperlink r:id="rId8003" ref="AD2308"/>
    <hyperlink r:id="rId8004" ref="Z2309"/>
    <hyperlink r:id="rId8005" ref="AB2309"/>
    <hyperlink r:id="rId8006" ref="Y2311"/>
    <hyperlink r:id="rId8007" ref="Z2312"/>
    <hyperlink r:id="rId8008" ref="AD2312"/>
    <hyperlink r:id="rId8009" ref="Z2313"/>
    <hyperlink r:id="rId8010" ref="AC2313"/>
    <hyperlink r:id="rId8011" ref="AD2313"/>
    <hyperlink r:id="rId8012" ref="Z2315"/>
    <hyperlink r:id="rId8013" ref="AD2315"/>
    <hyperlink r:id="rId8014" ref="Z2316"/>
    <hyperlink r:id="rId8015" ref="AD2316"/>
    <hyperlink r:id="rId8016" ref="Z2317"/>
    <hyperlink r:id="rId8017" ref="AD2317"/>
    <hyperlink r:id="rId8018" ref="AA2319"/>
    <hyperlink r:id="rId8019" ref="Z2320"/>
    <hyperlink r:id="rId8020" ref="AD2320"/>
    <hyperlink r:id="rId8021" ref="Z2321"/>
    <hyperlink r:id="rId8022" ref="AB2321"/>
    <hyperlink r:id="rId8023" ref="AD2321"/>
    <hyperlink r:id="rId8024" ref="Z2322"/>
    <hyperlink r:id="rId8025" ref="AB2322"/>
    <hyperlink r:id="rId8026" ref="Z2323"/>
    <hyperlink r:id="rId8027" ref="AB2323"/>
    <hyperlink r:id="rId8028" ref="AD2323"/>
    <hyperlink r:id="rId8029" ref="Z2324"/>
    <hyperlink r:id="rId8030" ref="AB2324"/>
    <hyperlink r:id="rId8031" ref="AC2324"/>
    <hyperlink r:id="rId8032" ref="Y2325"/>
    <hyperlink r:id="rId8033" ref="Z2325"/>
    <hyperlink r:id="rId8034" ref="AB2325"/>
    <hyperlink r:id="rId8035" ref="AD2325"/>
    <hyperlink r:id="rId8036" ref="Z2326"/>
    <hyperlink r:id="rId8037" ref="AB2326"/>
    <hyperlink r:id="rId8038" ref="AD2326"/>
    <hyperlink r:id="rId8039" ref="Z2327"/>
    <hyperlink r:id="rId8040" ref="AA2327"/>
    <hyperlink r:id="rId8041" ref="AB2327"/>
    <hyperlink r:id="rId8042" ref="AD2327"/>
    <hyperlink r:id="rId8043" ref="Z2328"/>
    <hyperlink r:id="rId8044" ref="AB2328"/>
    <hyperlink r:id="rId8045" ref="AD2328"/>
    <hyperlink r:id="rId8046" ref="Z2329"/>
    <hyperlink r:id="rId8047" ref="AA2329"/>
    <hyperlink r:id="rId8048" ref="AB2329"/>
    <hyperlink r:id="rId8049" ref="Z2330"/>
    <hyperlink r:id="rId8050" ref="AB2330"/>
    <hyperlink r:id="rId8051" ref="Y2331"/>
    <hyperlink r:id="rId8052" ref="Z2331"/>
    <hyperlink r:id="rId8053" ref="AB2331"/>
    <hyperlink r:id="rId8054" ref="Z2332"/>
    <hyperlink r:id="rId8055" ref="AA2332"/>
    <hyperlink r:id="rId8056" ref="AB2332"/>
    <hyperlink r:id="rId8057" ref="Z2334"/>
    <hyperlink r:id="rId8058" ref="AD2334"/>
    <hyperlink r:id="rId8059" ref="Z2335"/>
    <hyperlink r:id="rId8060" ref="AD2335"/>
    <hyperlink r:id="rId8061" ref="Y2336"/>
    <hyperlink r:id="rId8062" ref="Y2337"/>
    <hyperlink r:id="rId8063" ref="Z2337"/>
    <hyperlink r:id="rId8064" ref="Y2338"/>
    <hyperlink r:id="rId8065" ref="Z2338"/>
    <hyperlink r:id="rId8066" ref="AC2338"/>
    <hyperlink r:id="rId8067" ref="AD2338"/>
    <hyperlink r:id="rId8068" ref="Z2339"/>
    <hyperlink r:id="rId8069" ref="AD2339"/>
    <hyperlink r:id="rId8070" ref="Y2341"/>
    <hyperlink r:id="rId8071" ref="Z2341"/>
    <hyperlink r:id="rId8072" ref="AB2341"/>
    <hyperlink r:id="rId8073" ref="Y2342"/>
    <hyperlink r:id="rId8074" ref="Z2342"/>
    <hyperlink r:id="rId8075" ref="AD2342"/>
    <hyperlink r:id="rId8076" ref="Z2344"/>
    <hyperlink r:id="rId8077" ref="AB2344"/>
    <hyperlink r:id="rId8078" ref="AD2344"/>
    <hyperlink r:id="rId8079" ref="Z2345"/>
    <hyperlink r:id="rId8080" ref="AD2345"/>
    <hyperlink r:id="rId8081" ref="Z2346"/>
    <hyperlink r:id="rId8082" ref="AA2346"/>
    <hyperlink r:id="rId8083" ref="AB2346"/>
    <hyperlink r:id="rId8084" ref="AD2346"/>
    <hyperlink r:id="rId8085" ref="Z2347"/>
    <hyperlink r:id="rId8086" ref="AC2347"/>
    <hyperlink r:id="rId8087" ref="AD2347"/>
    <hyperlink r:id="rId8088" ref="Y2348"/>
    <hyperlink r:id="rId8089" ref="Z2348"/>
    <hyperlink r:id="rId8090" ref="AB2348"/>
    <hyperlink r:id="rId8091" ref="AD2348"/>
    <hyperlink r:id="rId8092" ref="Y2349"/>
    <hyperlink r:id="rId8093" ref="AC2349"/>
    <hyperlink r:id="rId8094" ref="Z2351"/>
    <hyperlink r:id="rId8095" ref="AD2351"/>
    <hyperlink r:id="rId8096" ref="AB2352"/>
    <hyperlink r:id="rId8097" ref="Z2353"/>
    <hyperlink r:id="rId8098" ref="AB2353"/>
    <hyperlink r:id="rId8099" ref="Z2354"/>
    <hyperlink r:id="rId8100" ref="AB2354"/>
    <hyperlink r:id="rId8101" ref="Z2355"/>
    <hyperlink r:id="rId8102" ref="AB2355"/>
    <hyperlink r:id="rId8103" ref="Y2356"/>
    <hyperlink r:id="rId8104" ref="Z2356"/>
    <hyperlink r:id="rId8105" ref="AA2356"/>
    <hyperlink r:id="rId8106" ref="AB2356"/>
    <hyperlink r:id="rId8107" ref="Z2357"/>
    <hyperlink r:id="rId8108" ref="AA2357"/>
    <hyperlink r:id="rId8109" ref="AB2357"/>
    <hyperlink r:id="rId8110" ref="Z2358"/>
    <hyperlink r:id="rId8111" ref="AB2358"/>
    <hyperlink r:id="rId8112" ref="AB2359"/>
    <hyperlink r:id="rId8113" ref="AD2359"/>
    <hyperlink r:id="rId8114" ref="Z2360"/>
    <hyperlink r:id="rId8115" ref="AA2360"/>
    <hyperlink r:id="rId8116" ref="AB2360"/>
    <hyperlink r:id="rId8117" ref="AD2360"/>
    <hyperlink r:id="rId8118" ref="Y2361"/>
    <hyperlink r:id="rId8119" ref="Z2361"/>
    <hyperlink r:id="rId8120" ref="AB2361"/>
    <hyperlink r:id="rId8121" ref="AD2361"/>
    <hyperlink r:id="rId8122" ref="Z2362"/>
    <hyperlink r:id="rId8123" ref="Y2363"/>
    <hyperlink r:id="rId8124" ref="Z2363"/>
    <hyperlink r:id="rId8125" ref="AC2363"/>
    <hyperlink r:id="rId8126" ref="AD2363"/>
    <hyperlink r:id="rId8127" ref="Y2364"/>
    <hyperlink r:id="rId8128" ref="Z2364"/>
    <hyperlink r:id="rId8129" ref="AA2364"/>
    <hyperlink r:id="rId8130" ref="AD2364"/>
    <hyperlink r:id="rId8131" ref="AA2367"/>
    <hyperlink r:id="rId8132" ref="Y2368"/>
    <hyperlink r:id="rId8133" ref="Z2368"/>
    <hyperlink r:id="rId8134" ref="AA2368"/>
    <hyperlink r:id="rId8135" ref="AD2368"/>
    <hyperlink r:id="rId8136" ref="Z2369"/>
    <hyperlink r:id="rId8137" ref="AD2369"/>
    <hyperlink r:id="rId8138" ref="Z2370"/>
    <hyperlink r:id="rId8139" ref="AA2370"/>
    <hyperlink r:id="rId8140" ref="AD2370"/>
    <hyperlink r:id="rId8141" ref="AD2372"/>
    <hyperlink r:id="rId8142" ref="Z2373"/>
    <hyperlink r:id="rId8143" ref="AD2373"/>
    <hyperlink r:id="rId8144" ref="Z2374"/>
    <hyperlink r:id="rId8145" ref="Z2375"/>
    <hyperlink r:id="rId8146" ref="AB2375"/>
    <hyperlink r:id="rId8147" ref="AD2375"/>
    <hyperlink r:id="rId8148" ref="Z2376"/>
    <hyperlink r:id="rId8149" ref="AA2376"/>
    <hyperlink r:id="rId8150" ref="AB2376"/>
    <hyperlink r:id="rId8151" ref="AD2376"/>
    <hyperlink r:id="rId8152" ref="Z2377"/>
    <hyperlink r:id="rId8153" ref="AB2377"/>
    <hyperlink r:id="rId8154" ref="AD2377"/>
    <hyperlink r:id="rId8155" ref="Z2378"/>
    <hyperlink r:id="rId8156" ref="AB2378"/>
    <hyperlink r:id="rId8157" ref="AD2378"/>
    <hyperlink r:id="rId8158" ref="Y2379"/>
    <hyperlink r:id="rId8159" ref="Z2379"/>
    <hyperlink r:id="rId8160" ref="AB2379"/>
    <hyperlink r:id="rId8161" ref="AD2379"/>
    <hyperlink r:id="rId8162" ref="Z2380"/>
    <hyperlink r:id="rId8163" ref="AB2380"/>
    <hyperlink r:id="rId8164" ref="AC2380"/>
    <hyperlink r:id="rId8165" ref="AD2380"/>
    <hyperlink r:id="rId8166" ref="Z2381"/>
    <hyperlink r:id="rId8167" ref="AB2381"/>
    <hyperlink r:id="rId8168" ref="AD2381"/>
    <hyperlink r:id="rId8169" ref="Z2382"/>
    <hyperlink r:id="rId8170" ref="AB2382"/>
    <hyperlink r:id="rId8171" ref="AD2382"/>
    <hyperlink r:id="rId8172" ref="Z2383"/>
    <hyperlink r:id="rId8173" ref="AB2383"/>
    <hyperlink r:id="rId8174" ref="AD2383"/>
    <hyperlink r:id="rId8175" ref="Z2384"/>
    <hyperlink r:id="rId8176" ref="AB2384"/>
    <hyperlink r:id="rId8177" ref="AD2384"/>
    <hyperlink r:id="rId8178" ref="Z2385"/>
    <hyperlink r:id="rId8179" ref="AB2385"/>
    <hyperlink r:id="rId8180" ref="AC2385"/>
    <hyperlink r:id="rId8181" ref="AD2385"/>
    <hyperlink r:id="rId8182" ref="Z2386"/>
    <hyperlink r:id="rId8183" ref="AB2386"/>
    <hyperlink r:id="rId8184" ref="AD2386"/>
    <hyperlink r:id="rId8185" ref="Y2390"/>
    <hyperlink r:id="rId8186" ref="Z2390"/>
    <hyperlink r:id="rId8187" ref="AB2390"/>
    <hyperlink r:id="rId8188" ref="Y2391"/>
    <hyperlink r:id="rId8189" ref="Z2391"/>
    <hyperlink r:id="rId8190" ref="AA2391"/>
    <hyperlink r:id="rId8191" ref="AB2391"/>
    <hyperlink r:id="rId8192" ref="Y2392"/>
    <hyperlink r:id="rId8193" ref="Z2392"/>
    <hyperlink r:id="rId8194" ref="AB2392"/>
    <hyperlink r:id="rId8195" ref="AC2392"/>
    <hyperlink r:id="rId8196" ref="AD2392"/>
    <hyperlink r:id="rId8197" ref="Y2393"/>
    <hyperlink r:id="rId8198" ref="Z2393"/>
    <hyperlink r:id="rId8199" ref="AB2393"/>
    <hyperlink r:id="rId8200" ref="AD2393"/>
    <hyperlink r:id="rId8201" ref="Z2394"/>
    <hyperlink r:id="rId8202" ref="AA2394"/>
    <hyperlink r:id="rId8203" ref="AB2394"/>
    <hyperlink r:id="rId8204" ref="AC2394"/>
    <hyperlink r:id="rId8205" ref="Y2395"/>
    <hyperlink r:id="rId8206" ref="Z2395"/>
    <hyperlink r:id="rId8207" ref="AB2395"/>
    <hyperlink r:id="rId8208" ref="AD2395"/>
    <hyperlink r:id="rId8209" ref="Z2396"/>
    <hyperlink r:id="rId8210" ref="AB2396"/>
    <hyperlink r:id="rId8211" ref="Z2397"/>
    <hyperlink r:id="rId8212" ref="AB2397"/>
    <hyperlink r:id="rId8213" ref="AD2397"/>
    <hyperlink r:id="rId8214" ref="Y2398"/>
    <hyperlink r:id="rId8215" ref="Z2398"/>
    <hyperlink r:id="rId8216" ref="AA2398"/>
    <hyperlink r:id="rId8217" ref="AB2398"/>
    <hyperlink r:id="rId8218" ref="Y2399"/>
    <hyperlink r:id="rId8219" ref="Z2399"/>
    <hyperlink r:id="rId8220" ref="AB2399"/>
    <hyperlink r:id="rId8221" ref="Y2400"/>
    <hyperlink r:id="rId8222" ref="Z2400"/>
    <hyperlink r:id="rId8223" ref="AB2400"/>
    <hyperlink r:id="rId8224" ref="Z2401"/>
    <hyperlink r:id="rId8225" ref="AA2401"/>
    <hyperlink r:id="rId8226" ref="AB2401"/>
    <hyperlink r:id="rId8227" ref="AC2401"/>
    <hyperlink r:id="rId8228" ref="AD2401"/>
    <hyperlink r:id="rId8229" ref="AB2402"/>
    <hyperlink r:id="rId8230" ref="AC2402"/>
    <hyperlink r:id="rId8231" ref="AD2402"/>
    <hyperlink r:id="rId8232" ref="Z2404"/>
    <hyperlink r:id="rId8233" ref="AC2404"/>
    <hyperlink r:id="rId8234" ref="AD2404"/>
    <hyperlink r:id="rId8235" ref="Z2405"/>
    <hyperlink r:id="rId8236" ref="Z2406"/>
    <hyperlink r:id="rId8237" ref="AA2406"/>
    <hyperlink r:id="rId8238" ref="Z2407"/>
    <hyperlink r:id="rId8239" ref="AB2407"/>
    <hyperlink r:id="rId8240" ref="AD2407"/>
    <hyperlink r:id="rId8241" ref="Y2408"/>
    <hyperlink r:id="rId8242" ref="Z2408"/>
    <hyperlink r:id="rId8243" ref="AD2408"/>
    <hyperlink r:id="rId8244" ref="Z2409"/>
    <hyperlink r:id="rId8245" ref="AD2409"/>
    <hyperlink r:id="rId8246" ref="Y2410"/>
    <hyperlink r:id="rId8247" ref="Z2410"/>
    <hyperlink r:id="rId8248" ref="AD2410"/>
    <hyperlink r:id="rId8249" ref="Z2411"/>
    <hyperlink r:id="rId8250" ref="AD2411"/>
    <hyperlink r:id="rId8251" ref="Y2412"/>
    <hyperlink r:id="rId8252" ref="Z2412"/>
    <hyperlink r:id="rId8253" ref="AB2412"/>
    <hyperlink r:id="rId8254" ref="AD2412"/>
    <hyperlink r:id="rId8255" ref="Z2413"/>
    <hyperlink r:id="rId8256" ref="Z2414"/>
    <hyperlink r:id="rId8257" ref="AB2414"/>
    <hyperlink r:id="rId8258" ref="AD2414"/>
    <hyperlink r:id="rId8259" ref="Z2415"/>
    <hyperlink r:id="rId8260" ref="AD2415"/>
    <hyperlink r:id="rId8261" ref="Y2416"/>
    <hyperlink r:id="rId8262" ref="Z2416"/>
    <hyperlink r:id="rId8263" ref="AD2416"/>
    <hyperlink r:id="rId8264" ref="Z2417"/>
    <hyperlink r:id="rId8265" ref="AD2417"/>
    <hyperlink r:id="rId8266" ref="Z2418"/>
    <hyperlink r:id="rId8267" ref="AB2418"/>
    <hyperlink r:id="rId8268" ref="Z2419"/>
    <hyperlink r:id="rId8269" ref="AB2419"/>
    <hyperlink r:id="rId8270" ref="AD2419"/>
    <hyperlink r:id="rId8271" ref="Z2420"/>
    <hyperlink r:id="rId8272" ref="AB2420"/>
    <hyperlink r:id="rId8273" ref="Y2421"/>
    <hyperlink r:id="rId8274" ref="Z2421"/>
    <hyperlink r:id="rId8275" ref="AB2421"/>
    <hyperlink r:id="rId8276" ref="AD2421"/>
    <hyperlink r:id="rId8277" ref="Z2422"/>
    <hyperlink r:id="rId8278" ref="AA2422"/>
    <hyperlink r:id="rId8279" ref="AB2422"/>
    <hyperlink r:id="rId8280" ref="Z2423"/>
    <hyperlink r:id="rId8281" ref="AB2423"/>
    <hyperlink r:id="rId8282" ref="AD2423"/>
    <hyperlink r:id="rId8283" ref="Z2424"/>
    <hyperlink r:id="rId8284" ref="AB2424"/>
    <hyperlink r:id="rId8285" ref="AD2424"/>
    <hyperlink r:id="rId8286" ref="Z2425"/>
    <hyperlink r:id="rId8287" ref="AB2425"/>
    <hyperlink r:id="rId8288" ref="AD2425"/>
    <hyperlink r:id="rId8289" ref="Z2426"/>
    <hyperlink r:id="rId8290" ref="AA2426"/>
    <hyperlink r:id="rId8291" ref="AB2426"/>
    <hyperlink r:id="rId8292" ref="AD2426"/>
    <hyperlink r:id="rId8293" ref="Z2427"/>
    <hyperlink r:id="rId8294" ref="AD2427"/>
    <hyperlink r:id="rId8295" ref="AB2429"/>
    <hyperlink r:id="rId8296" ref="AD2429"/>
    <hyperlink r:id="rId8297" ref="Y2430"/>
    <hyperlink r:id="rId8298" ref="Z2430"/>
    <hyperlink r:id="rId8299" ref="AC2430"/>
    <hyperlink r:id="rId8300" ref="AD2430"/>
    <hyperlink r:id="rId8301" ref="Z2431"/>
    <hyperlink r:id="rId8302" ref="AD2431"/>
    <hyperlink r:id="rId8303" ref="Z2432"/>
    <hyperlink r:id="rId8304" ref="AD2432"/>
    <hyperlink r:id="rId8305" ref="Z2433"/>
    <hyperlink r:id="rId8306" ref="AD2433"/>
    <hyperlink r:id="rId8307" ref="Z2434"/>
    <hyperlink r:id="rId8308" ref="AD2434"/>
    <hyperlink r:id="rId8309" ref="Z2435"/>
    <hyperlink r:id="rId8310" ref="AC2435"/>
    <hyperlink r:id="rId8311" ref="AD2435"/>
    <hyperlink r:id="rId8312" ref="Z2436"/>
    <hyperlink r:id="rId8313" ref="AD2436"/>
    <hyperlink r:id="rId8314" ref="Z2437"/>
    <hyperlink r:id="rId8315" ref="AD2437"/>
    <hyperlink r:id="rId8316" ref="Z2438"/>
    <hyperlink r:id="rId8317" ref="AD2438"/>
    <hyperlink r:id="rId8318" ref="Y2439"/>
    <hyperlink r:id="rId8319" ref="AB2439"/>
    <hyperlink r:id="rId8320" ref="AB2440"/>
    <hyperlink r:id="rId8321" ref="Z2441"/>
    <hyperlink r:id="rId8322" ref="AB2441"/>
    <hyperlink r:id="rId8323" ref="AA2442"/>
    <hyperlink r:id="rId8324" ref="AB2442"/>
    <hyperlink r:id="rId8325" ref="Z2443"/>
    <hyperlink r:id="rId8326" ref="AB2443"/>
    <hyperlink r:id="rId8327" ref="AD2443"/>
    <hyperlink r:id="rId8328" ref="Z2444"/>
    <hyperlink r:id="rId8329" ref="AD2444"/>
    <hyperlink r:id="rId8330" ref="Y2445"/>
    <hyperlink r:id="rId8331" ref="Z2445"/>
    <hyperlink r:id="rId8332" ref="AD2445"/>
    <hyperlink r:id="rId8333" ref="Z2446"/>
    <hyperlink r:id="rId8334" ref="AD2446"/>
    <hyperlink r:id="rId8335" ref="AB2447"/>
    <hyperlink r:id="rId8336" ref="AD2447"/>
    <hyperlink r:id="rId8337" ref="Y2448"/>
    <hyperlink r:id="rId8338" ref="AB2448"/>
    <hyperlink r:id="rId8339" ref="AC2448"/>
    <hyperlink r:id="rId8340" ref="AD2448"/>
    <hyperlink r:id="rId8341" ref="Z2449"/>
    <hyperlink r:id="rId8342" ref="AD2449"/>
    <hyperlink r:id="rId8343" ref="Z2456"/>
    <hyperlink r:id="rId8344" ref="AD2456"/>
    <hyperlink r:id="rId8345" ref="Z2457"/>
    <hyperlink r:id="rId8346" ref="AD2457"/>
    <hyperlink r:id="rId8347" ref="Z2458"/>
    <hyperlink r:id="rId8348" ref="Y2459"/>
    <hyperlink r:id="rId8349" ref="AD2459"/>
    <hyperlink r:id="rId8350" ref="AD2460"/>
    <hyperlink r:id="rId8351" ref="Z2461"/>
    <hyperlink r:id="rId8352" ref="AD2461"/>
    <hyperlink r:id="rId8353" ref="Z2462"/>
    <hyperlink r:id="rId8354" ref="AC2462"/>
    <hyperlink r:id="rId8355" ref="AD2462"/>
    <hyperlink r:id="rId8356" ref="Y2464"/>
    <hyperlink r:id="rId8357" ref="Z2464"/>
    <hyperlink r:id="rId8358" ref="AB2464"/>
    <hyperlink r:id="rId8359" ref="AD2464"/>
    <hyperlink r:id="rId8360" ref="AB2465"/>
    <hyperlink r:id="rId8361" ref="AB2466"/>
    <hyperlink r:id="rId8362" ref="AB2467"/>
    <hyperlink r:id="rId8363" ref="AD2467"/>
    <hyperlink r:id="rId8364" ref="Y2468"/>
    <hyperlink r:id="rId8365" ref="Z2468"/>
    <hyperlink r:id="rId8366" ref="AB2468"/>
    <hyperlink r:id="rId8367" ref="AD2468"/>
    <hyperlink r:id="rId8368" ref="AB2469"/>
    <hyperlink r:id="rId8369" ref="Z2470"/>
    <hyperlink r:id="rId8370" ref="AA2470"/>
    <hyperlink r:id="rId8371" ref="AB2470"/>
    <hyperlink r:id="rId8372" ref="AD2470"/>
    <hyperlink r:id="rId8373" ref="Y2471"/>
    <hyperlink r:id="rId8374" ref="AB2471"/>
    <hyperlink r:id="rId8375" ref="Z2472"/>
    <hyperlink r:id="rId8376" ref="AA2472"/>
    <hyperlink r:id="rId8377" ref="AD2472"/>
    <hyperlink r:id="rId8378" ref="Z2473"/>
    <hyperlink r:id="rId8379" ref="AB2473"/>
    <hyperlink r:id="rId8380" ref="AD2473"/>
    <hyperlink r:id="rId8381" ref="Z2474"/>
    <hyperlink r:id="rId8382" ref="AB2474"/>
    <hyperlink r:id="rId8383" ref="AD2474"/>
    <hyperlink r:id="rId8384" ref="Z2475"/>
    <hyperlink r:id="rId8385" ref="AD2475"/>
    <hyperlink r:id="rId8386" ref="Z2476"/>
    <hyperlink r:id="rId8387" ref="AD2476"/>
    <hyperlink r:id="rId8388" ref="Z2477"/>
    <hyperlink r:id="rId8389" ref="AD2477"/>
    <hyperlink r:id="rId8390" ref="Z2478"/>
    <hyperlink r:id="rId8391" ref="AB2478"/>
    <hyperlink r:id="rId8392" ref="AD2478"/>
    <hyperlink r:id="rId8393" ref="Z2479"/>
    <hyperlink r:id="rId8394" ref="AD2479"/>
    <hyperlink r:id="rId8395" ref="Z2480"/>
    <hyperlink r:id="rId8396" ref="AD2480"/>
    <hyperlink r:id="rId8397" ref="Y2481"/>
    <hyperlink r:id="rId8398" ref="Z2481"/>
    <hyperlink r:id="rId8399" ref="AD2481"/>
    <hyperlink r:id="rId8400" ref="Z2482"/>
    <hyperlink r:id="rId8401" ref="AD2482"/>
    <hyperlink r:id="rId8402" ref="Z2483"/>
    <hyperlink r:id="rId8403" ref="AD2483"/>
    <hyperlink r:id="rId8404" ref="AA2484"/>
    <hyperlink r:id="rId8405" ref="AB2484"/>
    <hyperlink r:id="rId8406" ref="AC2484"/>
    <hyperlink r:id="rId8407" ref="Z2485"/>
    <hyperlink r:id="rId8408" ref="AB2485"/>
    <hyperlink r:id="rId8409" ref="AD2485"/>
    <hyperlink r:id="rId8410" ref="Z2486"/>
    <hyperlink r:id="rId8411" ref="AB2486"/>
    <hyperlink r:id="rId8412" ref="AD2486"/>
    <hyperlink r:id="rId8413" ref="Y2487"/>
    <hyperlink r:id="rId8414" ref="Z2487"/>
    <hyperlink r:id="rId8415" ref="AB2487"/>
    <hyperlink r:id="rId8416" ref="AD2487"/>
    <hyperlink r:id="rId8417" ref="Y2488"/>
    <hyperlink r:id="rId8418" ref="AB2488"/>
    <hyperlink r:id="rId8419" ref="AD2488"/>
    <hyperlink r:id="rId8420" ref="Z2490"/>
    <hyperlink r:id="rId8421" ref="AB2490"/>
    <hyperlink r:id="rId8422" ref="AD2490"/>
    <hyperlink r:id="rId8423" ref="Y2491"/>
    <hyperlink r:id="rId8424" ref="Z2491"/>
    <hyperlink r:id="rId8425" ref="AB2491"/>
    <hyperlink r:id="rId8426" ref="AC2491"/>
    <hyperlink r:id="rId8427" ref="AD2491"/>
    <hyperlink r:id="rId8428" ref="Z2492"/>
    <hyperlink r:id="rId8429" ref="AB2492"/>
    <hyperlink r:id="rId8430" ref="AC2492"/>
    <hyperlink r:id="rId8431" ref="AD2492"/>
    <hyperlink r:id="rId8432" ref="Z2493"/>
    <hyperlink r:id="rId8433" ref="AA2493"/>
    <hyperlink r:id="rId8434" ref="AD2493"/>
    <hyperlink r:id="rId8435" ref="Z2495"/>
    <hyperlink r:id="rId8436" ref="AB2495"/>
    <hyperlink r:id="rId8437" ref="AD2495"/>
    <hyperlink r:id="rId8438" ref="AB2496"/>
    <hyperlink r:id="rId8439" ref="AD2496"/>
    <hyperlink r:id="rId8440" ref="AB2497"/>
    <hyperlink r:id="rId8441" ref="AC2497"/>
    <hyperlink r:id="rId8442" ref="AD2497"/>
    <hyperlink r:id="rId8443" ref="AB2498"/>
    <hyperlink r:id="rId8444" ref="AB2499"/>
    <hyperlink r:id="rId8445" ref="AD2499"/>
    <hyperlink r:id="rId8446" ref="AB2500"/>
    <hyperlink r:id="rId8447" ref="AD2500"/>
    <hyperlink r:id="rId8448" ref="Y2501"/>
    <hyperlink r:id="rId8449" ref="AB2501"/>
    <hyperlink r:id="rId8450" ref="AD2501"/>
    <hyperlink r:id="rId8451" ref="AB2502"/>
    <hyperlink r:id="rId8452" ref="AD2502"/>
    <hyperlink r:id="rId8453" ref="AB2503"/>
    <hyperlink r:id="rId8454" ref="AD2503"/>
    <hyperlink r:id="rId8455" ref="Z2504"/>
    <hyperlink r:id="rId8456" ref="AA2504"/>
    <hyperlink r:id="rId8457" ref="AB2504"/>
    <hyperlink r:id="rId8458" ref="Z2505"/>
    <hyperlink r:id="rId8459" ref="AB2505"/>
    <hyperlink r:id="rId8460" ref="AC2505"/>
    <hyperlink r:id="rId8461" ref="AD2505"/>
    <hyperlink r:id="rId8462" ref="Z2506"/>
    <hyperlink r:id="rId8463" ref="AC2506"/>
    <hyperlink r:id="rId8464" ref="Z2507"/>
    <hyperlink r:id="rId8465" ref="AB2507"/>
    <hyperlink r:id="rId8466" ref="AD2507"/>
    <hyperlink r:id="rId8467" ref="Z2508"/>
    <hyperlink r:id="rId8468" ref="AB2508"/>
    <hyperlink r:id="rId8469" ref="Z2509"/>
    <hyperlink r:id="rId8470" ref="Z2510"/>
    <hyperlink r:id="rId8471" ref="AB2510"/>
    <hyperlink r:id="rId8472" ref="Z2511"/>
    <hyperlink r:id="rId8473" ref="AB2511"/>
    <hyperlink r:id="rId8474" ref="Y2512"/>
    <hyperlink r:id="rId8475" ref="AB2512"/>
    <hyperlink r:id="rId8476" ref="AD2512"/>
    <hyperlink r:id="rId8477" ref="AB2513"/>
    <hyperlink r:id="rId8478" ref="AD2513"/>
    <hyperlink r:id="rId8479" ref="AD2514"/>
    <hyperlink r:id="rId8480" ref="AA2515"/>
    <hyperlink r:id="rId8481" ref="AB2515"/>
    <hyperlink r:id="rId8482" ref="AC2515"/>
    <hyperlink r:id="rId8483" ref="AD2515"/>
    <hyperlink r:id="rId8484" ref="Z2516"/>
    <hyperlink r:id="rId8485" ref="AB2516"/>
    <hyperlink r:id="rId8486" ref="AD2516"/>
    <hyperlink r:id="rId8487" ref="Z2517"/>
    <hyperlink r:id="rId8488" ref="AB2517"/>
    <hyperlink r:id="rId8489" ref="AD2517"/>
    <hyperlink r:id="rId8490" ref="Z2518"/>
    <hyperlink r:id="rId8491" ref="AB2518"/>
    <hyperlink r:id="rId8492" ref="AD2518"/>
    <hyperlink r:id="rId8493" ref="Y2519"/>
    <hyperlink r:id="rId8494" ref="Z2519"/>
    <hyperlink r:id="rId8495" ref="AB2519"/>
    <hyperlink r:id="rId8496" ref="AC2519"/>
    <hyperlink r:id="rId8497" ref="AD2519"/>
    <hyperlink r:id="rId8498" ref="Y2520"/>
    <hyperlink r:id="rId8499" ref="Z2520"/>
    <hyperlink r:id="rId8500" ref="AA2520"/>
    <hyperlink r:id="rId8501" ref="AB2520"/>
    <hyperlink r:id="rId8502" ref="AC2520"/>
    <hyperlink r:id="rId8503" ref="AD2520"/>
    <hyperlink r:id="rId8504" ref="Z2521"/>
    <hyperlink r:id="rId8505" ref="AA2521"/>
    <hyperlink r:id="rId8506" ref="AB2521"/>
    <hyperlink r:id="rId8507" ref="AD2521"/>
    <hyperlink r:id="rId8508" ref="Z2522"/>
    <hyperlink r:id="rId8509" ref="AB2522"/>
    <hyperlink r:id="rId8510" ref="AD2522"/>
    <hyperlink r:id="rId8511" ref="Z2523"/>
    <hyperlink r:id="rId8512" ref="AB2523"/>
    <hyperlink r:id="rId8513" ref="AD2523"/>
    <hyperlink r:id="rId8514" ref="Z2524"/>
    <hyperlink r:id="rId8515" ref="AB2524"/>
    <hyperlink r:id="rId8516" ref="AC2524"/>
    <hyperlink r:id="rId8517" ref="AD2524"/>
    <hyperlink r:id="rId8518" ref="Y2525"/>
    <hyperlink r:id="rId8519" ref="Z2525"/>
    <hyperlink r:id="rId8520" ref="AB2525"/>
    <hyperlink r:id="rId8521" ref="AC2525"/>
    <hyperlink r:id="rId8522" ref="AD2525"/>
    <hyperlink r:id="rId8523" ref="Z2526"/>
    <hyperlink r:id="rId8524" ref="AB2526"/>
    <hyperlink r:id="rId8525" ref="AD2526"/>
    <hyperlink r:id="rId8526" ref="Y2527"/>
    <hyperlink r:id="rId8527" ref="Z2527"/>
    <hyperlink r:id="rId8528" ref="AB2527"/>
    <hyperlink r:id="rId8529" ref="AC2527"/>
    <hyperlink r:id="rId8530" ref="AD2527"/>
    <hyperlink r:id="rId8531" ref="Z2528"/>
    <hyperlink r:id="rId8532" ref="AB2528"/>
    <hyperlink r:id="rId8533" ref="AD2528"/>
    <hyperlink r:id="rId8534" ref="Z2529"/>
    <hyperlink r:id="rId8535" ref="AB2529"/>
    <hyperlink r:id="rId8536" ref="AD2529"/>
    <hyperlink r:id="rId8537" ref="Z2530"/>
    <hyperlink r:id="rId8538" ref="AB2530"/>
    <hyperlink r:id="rId8539" ref="AD2530"/>
    <hyperlink r:id="rId8540" ref="Z2531"/>
    <hyperlink r:id="rId8541" ref="AB2531"/>
    <hyperlink r:id="rId8542" ref="AD2531"/>
    <hyperlink r:id="rId8543" ref="Z2532"/>
    <hyperlink r:id="rId8544" ref="AB2532"/>
    <hyperlink r:id="rId8545" ref="AD2532"/>
    <hyperlink r:id="rId8546" ref="Y2533"/>
    <hyperlink r:id="rId8547" ref="Z2533"/>
    <hyperlink r:id="rId8548" ref="AB2533"/>
    <hyperlink r:id="rId8549" ref="AD2533"/>
    <hyperlink r:id="rId8550" ref="Y2534"/>
    <hyperlink r:id="rId8551" ref="Z2534"/>
    <hyperlink r:id="rId8552" ref="AA2534"/>
    <hyperlink r:id="rId8553" ref="AB2534"/>
    <hyperlink r:id="rId8554" ref="AD2534"/>
    <hyperlink r:id="rId8555" ref="Z2535"/>
    <hyperlink r:id="rId8556" ref="AB2535"/>
    <hyperlink r:id="rId8557" ref="AD2535"/>
    <hyperlink r:id="rId8558" ref="Z2536"/>
    <hyperlink r:id="rId8559" ref="AB2536"/>
    <hyperlink r:id="rId8560" ref="AD2536"/>
    <hyperlink r:id="rId8561" ref="Z2537"/>
    <hyperlink r:id="rId8562" ref="AA2537"/>
    <hyperlink r:id="rId8563" ref="AB2537"/>
    <hyperlink r:id="rId8564" ref="AD2537"/>
    <hyperlink r:id="rId8565" ref="Z2538"/>
    <hyperlink r:id="rId8566" ref="AB2538"/>
    <hyperlink r:id="rId8567" ref="AD2538"/>
    <hyperlink r:id="rId8568" ref="Z2539"/>
    <hyperlink r:id="rId8569" ref="AB2539"/>
    <hyperlink r:id="rId8570" ref="AD2539"/>
    <hyperlink r:id="rId8571" ref="Y2540"/>
    <hyperlink r:id="rId8572" ref="Z2540"/>
    <hyperlink r:id="rId8573" ref="AB2540"/>
    <hyperlink r:id="rId8574" ref="AD2540"/>
    <hyperlink r:id="rId8575" ref="Y2541"/>
    <hyperlink r:id="rId8576" ref="Z2541"/>
    <hyperlink r:id="rId8577" ref="AA2541"/>
    <hyperlink r:id="rId8578" ref="AB2541"/>
    <hyperlink r:id="rId8579" ref="AD2541"/>
    <hyperlink r:id="rId8580" ref="Z2542"/>
    <hyperlink r:id="rId8581" ref="AB2542"/>
    <hyperlink r:id="rId8582" ref="AD2542"/>
    <hyperlink r:id="rId8583" ref="Z2543"/>
    <hyperlink r:id="rId8584" ref="AB2543"/>
    <hyperlink r:id="rId8585" ref="AD2543"/>
    <hyperlink r:id="rId8586" ref="Z2546"/>
    <hyperlink r:id="rId8587" ref="AB2546"/>
    <hyperlink r:id="rId8588" ref="AD2546"/>
    <hyperlink r:id="rId8589" ref="Z2547"/>
    <hyperlink r:id="rId8590" ref="AB2547"/>
    <hyperlink r:id="rId8591" ref="AD2547"/>
    <hyperlink r:id="rId8592" ref="Z2548"/>
    <hyperlink r:id="rId8593" ref="AB2548"/>
    <hyperlink r:id="rId8594" ref="AD2548"/>
    <hyperlink r:id="rId8595" ref="Z2549"/>
    <hyperlink r:id="rId8596" ref="AB2549"/>
    <hyperlink r:id="rId8597" ref="AC2549"/>
    <hyperlink r:id="rId8598" ref="AD2549"/>
    <hyperlink r:id="rId8599" ref="Z2550"/>
    <hyperlink r:id="rId8600" ref="AB2550"/>
    <hyperlink r:id="rId8601" ref="AD2550"/>
    <hyperlink r:id="rId8602" ref="Z2551"/>
    <hyperlink r:id="rId8603" ref="AB2551"/>
    <hyperlink r:id="rId8604" ref="AD2551"/>
    <hyperlink r:id="rId8605" ref="Z2552"/>
    <hyperlink r:id="rId8606" ref="AB2552"/>
    <hyperlink r:id="rId8607" ref="AD2552"/>
    <hyperlink r:id="rId8608" ref="Z2553"/>
    <hyperlink r:id="rId8609" ref="AC2553"/>
    <hyperlink r:id="rId8610" ref="AD2553"/>
    <hyperlink r:id="rId8611" ref="Z2554"/>
    <hyperlink r:id="rId8612" ref="AD2554"/>
    <hyperlink r:id="rId8613" ref="AD2555"/>
    <hyperlink r:id="rId8614" ref="Y2556"/>
    <hyperlink r:id="rId8615" ref="Z2556"/>
    <hyperlink r:id="rId8616" ref="AA2556"/>
    <hyperlink r:id="rId8617" ref="AD2556"/>
    <hyperlink r:id="rId8618" ref="Y2558"/>
    <hyperlink r:id="rId8619" ref="Z2558"/>
    <hyperlink r:id="rId8620" ref="AB2558"/>
    <hyperlink r:id="rId8621" ref="AC2558"/>
    <hyperlink r:id="rId8622" ref="AD2558"/>
    <hyperlink r:id="rId8623" ref="AD2560"/>
    <hyperlink r:id="rId8624" ref="Z2561"/>
    <hyperlink r:id="rId8625" ref="AA2561"/>
    <hyperlink r:id="rId8626" ref="AD2561"/>
    <hyperlink r:id="rId8627" ref="Z2562"/>
    <hyperlink r:id="rId8628" ref="AB2562"/>
    <hyperlink r:id="rId8629" ref="AD2562"/>
    <hyperlink r:id="rId8630" ref="Z2563"/>
    <hyperlink r:id="rId8631" ref="AB2563"/>
    <hyperlink r:id="rId8632" ref="AC2563"/>
    <hyperlink r:id="rId8633" ref="AD2563"/>
    <hyperlink r:id="rId8634" ref="Y2564"/>
    <hyperlink r:id="rId8635" ref="AA2564"/>
    <hyperlink r:id="rId8636" ref="AC2564"/>
    <hyperlink r:id="rId8637" ref="Y2565"/>
    <hyperlink r:id="rId8638" ref="Z2565"/>
    <hyperlink r:id="rId8639" ref="AB2565"/>
    <hyperlink r:id="rId8640" ref="AD2565"/>
    <hyperlink r:id="rId8641" ref="Y2567"/>
    <hyperlink r:id="rId8642" ref="Z2567"/>
    <hyperlink r:id="rId8643" ref="AB2567"/>
    <hyperlink r:id="rId8644" ref="AC2567"/>
    <hyperlink r:id="rId8645" ref="AD2567"/>
    <hyperlink r:id="rId8646" ref="Y2568"/>
    <hyperlink r:id="rId8647" ref="Z2568"/>
    <hyperlink r:id="rId8648" ref="AA2568"/>
    <hyperlink r:id="rId8649" ref="AB2568"/>
    <hyperlink r:id="rId8650" ref="AD2568"/>
    <hyperlink r:id="rId8651" ref="Z2569"/>
    <hyperlink r:id="rId8652" ref="AB2569"/>
    <hyperlink r:id="rId8653" ref="AC2569"/>
    <hyperlink r:id="rId8654" ref="Z2570"/>
    <hyperlink r:id="rId8655" ref="AD2570"/>
    <hyperlink r:id="rId8656" ref="Z2571"/>
    <hyperlink r:id="rId8657" ref="AB2571"/>
    <hyperlink r:id="rId8658" ref="AD2571"/>
    <hyperlink r:id="rId8659" ref="Z2572"/>
    <hyperlink r:id="rId8660" ref="AD2572"/>
    <hyperlink r:id="rId8661" ref="Z2573"/>
    <hyperlink r:id="rId8662" ref="AC2573"/>
    <hyperlink r:id="rId8663" ref="AD2573"/>
    <hyperlink r:id="rId8664" ref="Z2574"/>
    <hyperlink r:id="rId8665" ref="AD2574"/>
    <hyperlink r:id="rId8666" ref="Z2575"/>
    <hyperlink r:id="rId8667" ref="AB2575"/>
    <hyperlink r:id="rId8668" ref="AD2575"/>
    <hyperlink r:id="rId8669" ref="Z2576"/>
    <hyperlink r:id="rId8670" ref="AD2576"/>
    <hyperlink r:id="rId8671" ref="Z2577"/>
    <hyperlink r:id="rId8672" ref="AA2577"/>
    <hyperlink r:id="rId8673" ref="AD2577"/>
    <hyperlink r:id="rId8674" ref="Z2578"/>
    <hyperlink r:id="rId8675" ref="AA2578"/>
    <hyperlink r:id="rId8676" ref="AD2578"/>
    <hyperlink r:id="rId8677" ref="Z2580"/>
    <hyperlink r:id="rId8678" ref="AB2580"/>
    <hyperlink r:id="rId8679" ref="AD2580"/>
    <hyperlink r:id="rId8680" ref="Z2581"/>
    <hyperlink r:id="rId8681" ref="AB2581"/>
    <hyperlink r:id="rId8682" ref="AD2581"/>
    <hyperlink r:id="rId8683" ref="Y2582"/>
    <hyperlink r:id="rId8684" ref="Z2582"/>
    <hyperlink r:id="rId8685" ref="AD2582"/>
    <hyperlink r:id="rId8686" ref="Y2583"/>
    <hyperlink r:id="rId8687" ref="Z2583"/>
    <hyperlink r:id="rId8688" ref="AA2583"/>
    <hyperlink r:id="rId8689" ref="AB2583"/>
    <hyperlink r:id="rId8690" ref="AD2583"/>
    <hyperlink r:id="rId8691" ref="Z2587"/>
    <hyperlink r:id="rId8692" ref="AC2587"/>
    <hyperlink r:id="rId8693" ref="AD2587"/>
    <hyperlink r:id="rId8694" ref="Y2588"/>
    <hyperlink r:id="rId8695" ref="Z2588"/>
    <hyperlink r:id="rId8696" ref="AD2588"/>
    <hyperlink r:id="rId8697" ref="Y2589"/>
    <hyperlink r:id="rId8698" ref="Z2589"/>
    <hyperlink r:id="rId8699" ref="AB2589"/>
    <hyperlink r:id="rId8700" ref="AD2589"/>
    <hyperlink r:id="rId8701" ref="Y2590"/>
    <hyperlink r:id="rId8702" ref="Z2590"/>
    <hyperlink r:id="rId8703" ref="AB2590"/>
    <hyperlink r:id="rId8704" ref="AC2590"/>
    <hyperlink r:id="rId8705" ref="AD2590"/>
    <hyperlink r:id="rId8706" ref="Y2591"/>
    <hyperlink r:id="rId8707" ref="Z2591"/>
    <hyperlink r:id="rId8708" ref="AB2591"/>
    <hyperlink r:id="rId8709" ref="AC2591"/>
    <hyperlink r:id="rId8710" ref="AD2591"/>
    <hyperlink r:id="rId8711" ref="Y2592"/>
    <hyperlink r:id="rId8712" ref="Z2592"/>
    <hyperlink r:id="rId8713" ref="AB2592"/>
    <hyperlink r:id="rId8714" ref="AD2592"/>
    <hyperlink r:id="rId8715" ref="Z2593"/>
    <hyperlink r:id="rId8716" ref="AB2593"/>
    <hyperlink r:id="rId8717" ref="AC2593"/>
    <hyperlink r:id="rId8718" ref="AD2593"/>
    <hyperlink r:id="rId8719" ref="Z2594"/>
    <hyperlink r:id="rId8720" ref="AB2594"/>
    <hyperlink r:id="rId8721" ref="AD2594"/>
    <hyperlink r:id="rId8722" ref="Y2595"/>
    <hyperlink r:id="rId8723" ref="Z2595"/>
    <hyperlink r:id="rId8724" ref="AB2595"/>
    <hyperlink r:id="rId8725" ref="AC2595"/>
    <hyperlink r:id="rId8726" ref="AD2595"/>
    <hyperlink r:id="rId8727" ref="Z2596"/>
    <hyperlink r:id="rId8728" ref="AA2596"/>
    <hyperlink r:id="rId8729" ref="AC2596"/>
    <hyperlink r:id="rId8730" ref="AD2596"/>
    <hyperlink r:id="rId8731" ref="Z2597"/>
    <hyperlink r:id="rId8732" ref="AC2597"/>
    <hyperlink r:id="rId8733" ref="AD2597"/>
    <hyperlink r:id="rId8734" ref="Y2598"/>
    <hyperlink r:id="rId8735" ref="Z2598"/>
    <hyperlink r:id="rId8736" ref="AA2598"/>
    <hyperlink r:id="rId8737" ref="Y2599"/>
    <hyperlink r:id="rId8738" ref="Z2599"/>
    <hyperlink r:id="rId8739" ref="AB2599"/>
    <hyperlink r:id="rId8740" ref="AC2599"/>
    <hyperlink r:id="rId8741" ref="AD2599"/>
    <hyperlink r:id="rId8742" ref="Z2600"/>
    <hyperlink r:id="rId8743" ref="AB2600"/>
    <hyperlink r:id="rId8744" ref="AD2600"/>
    <hyperlink r:id="rId8745" ref="Z2601"/>
    <hyperlink r:id="rId8746" ref="Z2602"/>
    <hyperlink r:id="rId8747" ref="AA2602"/>
    <hyperlink r:id="rId8748" ref="AC2602"/>
    <hyperlink r:id="rId8749" ref="Z2603"/>
    <hyperlink r:id="rId8750" ref="AB2603"/>
    <hyperlink r:id="rId8751" ref="AD2603"/>
    <hyperlink r:id="rId8752" ref="Y2604"/>
    <hyperlink r:id="rId8753" ref="Z2604"/>
    <hyperlink r:id="rId8754" ref="AB2604"/>
    <hyperlink r:id="rId8755" ref="AD2604"/>
    <hyperlink r:id="rId8756" ref="Z2605"/>
    <hyperlink r:id="rId8757" ref="Z2606"/>
    <hyperlink r:id="rId8758" ref="Z2608"/>
    <hyperlink r:id="rId8759" ref="AD2608"/>
    <hyperlink r:id="rId8760" ref="Z2609"/>
    <hyperlink r:id="rId8761" ref="AB2609"/>
    <hyperlink r:id="rId8762" ref="AD2609"/>
    <hyperlink r:id="rId8763" ref="Z2610"/>
    <hyperlink r:id="rId8764" ref="AB2610"/>
    <hyperlink r:id="rId8765" ref="AD2610"/>
    <hyperlink r:id="rId8766" ref="Z2611"/>
    <hyperlink r:id="rId8767" ref="AB2611"/>
    <hyperlink r:id="rId8768" ref="Z2612"/>
    <hyperlink r:id="rId8769" ref="AB2612"/>
    <hyperlink r:id="rId8770" ref="Z2613"/>
    <hyperlink r:id="rId8771" ref="AB2613"/>
    <hyperlink r:id="rId8772" ref="Z2614"/>
    <hyperlink r:id="rId8773" ref="AB2614"/>
    <hyperlink r:id="rId8774" ref="AC2614"/>
    <hyperlink r:id="rId8775" ref="AB2615"/>
    <hyperlink r:id="rId8776" ref="AD2615"/>
    <hyperlink r:id="rId8777" ref="Y2616"/>
    <hyperlink r:id="rId8778" ref="Z2616"/>
    <hyperlink r:id="rId8779" ref="AB2616"/>
    <hyperlink r:id="rId8780" ref="Z2617"/>
    <hyperlink r:id="rId8781" ref="AB2617"/>
    <hyperlink r:id="rId8782" ref="AC2617"/>
    <hyperlink r:id="rId8783" ref="AD2617"/>
    <hyperlink r:id="rId8784" ref="Z2618"/>
    <hyperlink r:id="rId8785" ref="AA2618"/>
    <hyperlink r:id="rId8786" ref="AD2618"/>
    <hyperlink r:id="rId8787" ref="Z2619"/>
    <hyperlink r:id="rId8788" ref="AD2619"/>
    <hyperlink r:id="rId8789" ref="Y2620"/>
    <hyperlink r:id="rId8790" ref="Z2620"/>
    <hyperlink r:id="rId8791" ref="AD2620"/>
    <hyperlink r:id="rId8792" ref="Z2621"/>
    <hyperlink r:id="rId8793" ref="AD2621"/>
    <hyperlink r:id="rId8794" ref="Y2622"/>
    <hyperlink r:id="rId8795" ref="Z2622"/>
    <hyperlink r:id="rId8796" ref="AB2622"/>
    <hyperlink r:id="rId8797" ref="AD2622"/>
    <hyperlink r:id="rId8798" ref="Z2623"/>
    <hyperlink r:id="rId8799" ref="AB2623"/>
    <hyperlink r:id="rId8800" ref="Z2624"/>
    <hyperlink r:id="rId8801" ref="AA2624"/>
    <hyperlink r:id="rId8802" ref="AB2624"/>
    <hyperlink r:id="rId8803" ref="Z2625"/>
    <hyperlink r:id="rId8804" ref="AB2625"/>
    <hyperlink r:id="rId8805" ref="AD2625"/>
    <hyperlink r:id="rId8806" ref="Z2626"/>
    <hyperlink r:id="rId8807" ref="AB2626"/>
    <hyperlink r:id="rId8808" ref="AD2626"/>
    <hyperlink r:id="rId8809" ref="Z2627"/>
    <hyperlink r:id="rId8810" ref="AA2627"/>
    <hyperlink r:id="rId8811" ref="AB2627"/>
    <hyperlink r:id="rId8812" ref="Z2628"/>
    <hyperlink r:id="rId8813" ref="AB2628"/>
    <hyperlink r:id="rId8814" ref="AD2628"/>
    <hyperlink r:id="rId8815" ref="Y2629"/>
    <hyperlink r:id="rId8816" ref="Z2629"/>
    <hyperlink r:id="rId8817" ref="AA2629"/>
    <hyperlink r:id="rId8818" ref="AB2629"/>
    <hyperlink r:id="rId8819" ref="AC2629"/>
    <hyperlink r:id="rId8820" ref="Z2630"/>
    <hyperlink r:id="rId8821" ref="AB2630"/>
    <hyperlink r:id="rId8822" ref="Y2631"/>
    <hyperlink r:id="rId8823" ref="Z2631"/>
    <hyperlink r:id="rId8824" ref="AB2631"/>
    <hyperlink r:id="rId8825" ref="AD2631"/>
    <hyperlink r:id="rId8826" ref="Z2632"/>
    <hyperlink r:id="rId8827" ref="AA2632"/>
    <hyperlink r:id="rId8828" ref="Y2633"/>
    <hyperlink r:id="rId8829" ref="Z2633"/>
    <hyperlink r:id="rId8830" ref="AA2633"/>
    <hyperlink r:id="rId8831" ref="Z2634"/>
    <hyperlink r:id="rId8832" ref="AB2634"/>
    <hyperlink r:id="rId8833" ref="AD2634"/>
    <hyperlink r:id="rId8834" ref="Z2635"/>
    <hyperlink r:id="rId8835" ref="AA2635"/>
    <hyperlink r:id="rId8836" ref="AC2635"/>
    <hyperlink r:id="rId8837" ref="Z2636"/>
    <hyperlink r:id="rId8838" ref="Z2637"/>
    <hyperlink r:id="rId8839" ref="AA2637"/>
    <hyperlink r:id="rId8840" ref="Y2638"/>
    <hyperlink r:id="rId8841" ref="Z2638"/>
    <hyperlink r:id="rId8842" ref="AC2638"/>
    <hyperlink r:id="rId8843" ref="Z2639"/>
    <hyperlink r:id="rId8844" ref="AB2639"/>
    <hyperlink r:id="rId8845" ref="AD2639"/>
    <hyperlink r:id="rId8846" ref="Z2640"/>
    <hyperlink r:id="rId8847" ref="Y2641"/>
    <hyperlink r:id="rId8848" ref="Z2641"/>
    <hyperlink r:id="rId8849" ref="AA2641"/>
    <hyperlink r:id="rId8850" ref="Y2642"/>
    <hyperlink r:id="rId8851" ref="Z2642"/>
    <hyperlink r:id="rId8852" ref="AC2642"/>
    <hyperlink r:id="rId8853" ref="Z2643"/>
    <hyperlink r:id="rId8854" ref="Z2644"/>
    <hyperlink r:id="rId8855" ref="Z2645"/>
    <hyperlink r:id="rId8856" ref="AB2645"/>
    <hyperlink r:id="rId8857" ref="AD2645"/>
    <hyperlink r:id="rId8858" ref="Y2646"/>
    <hyperlink r:id="rId8859" ref="Z2646"/>
    <hyperlink r:id="rId8860" ref="AB2646"/>
    <hyperlink r:id="rId8861" ref="AD2646"/>
    <hyperlink r:id="rId8862" ref="Z2647"/>
    <hyperlink r:id="rId8863" ref="AD2647"/>
    <hyperlink r:id="rId8864" ref="Z2650"/>
    <hyperlink r:id="rId8865" ref="AA2650"/>
    <hyperlink r:id="rId8866" ref="AD2650"/>
    <hyperlink r:id="rId8867" ref="Z2651"/>
    <hyperlink r:id="rId8868" ref="AD2651"/>
    <hyperlink r:id="rId8869" ref="Y2652"/>
    <hyperlink r:id="rId8870" ref="Z2652"/>
    <hyperlink r:id="rId8871" ref="AD2652"/>
    <hyperlink r:id="rId8872" ref="AB2653"/>
    <hyperlink r:id="rId8873" ref="AD2653"/>
    <hyperlink r:id="rId8874" ref="AB2654"/>
    <hyperlink r:id="rId8875" ref="AD2654"/>
    <hyperlink r:id="rId8876" ref="AB2655"/>
    <hyperlink r:id="rId8877" ref="AD2655"/>
    <hyperlink r:id="rId8878" ref="Y2656"/>
    <hyperlink r:id="rId8879" ref="AB2656"/>
    <hyperlink r:id="rId8880" ref="Z2657"/>
    <hyperlink r:id="rId8881" ref="AB2657"/>
    <hyperlink r:id="rId8882" ref="AD2657"/>
    <hyperlink r:id="rId8883" ref="Z2658"/>
    <hyperlink r:id="rId8884" ref="AB2658"/>
    <hyperlink r:id="rId8885" ref="AD2658"/>
    <hyperlink r:id="rId8886" ref="AB2659"/>
    <hyperlink r:id="rId8887" ref="AD2659"/>
    <hyperlink r:id="rId8888" ref="AA2660"/>
    <hyperlink r:id="rId8889" ref="AB2660"/>
    <hyperlink r:id="rId8890" ref="Z2661"/>
    <hyperlink r:id="rId8891" ref="AB2661"/>
    <hyperlink r:id="rId8892" ref="AD2661"/>
    <hyperlink r:id="rId8893" ref="Y2662"/>
    <hyperlink r:id="rId8894" ref="Z2663"/>
    <hyperlink r:id="rId8895" ref="AB2663"/>
    <hyperlink r:id="rId8896" ref="AD2663"/>
    <hyperlink r:id="rId8897" ref="Z2666"/>
    <hyperlink r:id="rId8898" ref="AB2666"/>
    <hyperlink r:id="rId8899" ref="AD2666"/>
    <hyperlink r:id="rId8900" ref="Z2667"/>
    <hyperlink r:id="rId8901" ref="AB2667"/>
    <hyperlink r:id="rId8902" ref="AD2667"/>
    <hyperlink r:id="rId8903" ref="Y2668"/>
    <hyperlink r:id="rId8904" ref="Z2668"/>
    <hyperlink r:id="rId8905" ref="AB2668"/>
    <hyperlink r:id="rId8906" ref="AC2668"/>
    <hyperlink r:id="rId8907" ref="Z2669"/>
    <hyperlink r:id="rId8908" ref="AB2669"/>
    <hyperlink r:id="rId8909" ref="AD2669"/>
    <hyperlink r:id="rId8910" ref="Z2670"/>
    <hyperlink r:id="rId8911" ref="AB2670"/>
    <hyperlink r:id="rId8912" ref="Z2671"/>
    <hyperlink r:id="rId8913" ref="AB2671"/>
    <hyperlink r:id="rId8914" ref="AD2671"/>
    <hyperlink r:id="rId8915" ref="Z2672"/>
    <hyperlink r:id="rId8916" ref="AB2672"/>
    <hyperlink r:id="rId8917" ref="AD2672"/>
    <hyperlink r:id="rId8918" ref="Y2673"/>
    <hyperlink r:id="rId8919" ref="AA2673"/>
    <hyperlink r:id="rId8920" ref="Z2674"/>
    <hyperlink r:id="rId8921" ref="AB2674"/>
    <hyperlink r:id="rId8922" ref="Y2675"/>
    <hyperlink r:id="rId8923" ref="Z2677"/>
    <hyperlink r:id="rId8924" ref="AB2677"/>
    <hyperlink r:id="rId8925" ref="AC2677"/>
    <hyperlink r:id="rId8926" ref="Z2678"/>
    <hyperlink r:id="rId8927" ref="Y2679"/>
    <hyperlink r:id="rId8928" ref="Z2679"/>
    <hyperlink r:id="rId8929" ref="AD2679"/>
    <hyperlink r:id="rId8930" ref="Z2681"/>
    <hyperlink r:id="rId8931" ref="AC2681"/>
    <hyperlink r:id="rId8932" ref="AD2681"/>
    <hyperlink r:id="rId8933" ref="Y2682"/>
    <hyperlink r:id="rId8934" ref="Z2682"/>
    <hyperlink r:id="rId8935" ref="AC2682"/>
    <hyperlink r:id="rId8936" ref="AD2682"/>
    <hyperlink r:id="rId8937" ref="Z2683"/>
    <hyperlink r:id="rId8938" ref="AD2683"/>
    <hyperlink r:id="rId8939" ref="AB2684"/>
    <hyperlink r:id="rId8940" ref="AD2684"/>
    <hyperlink r:id="rId8941" ref="Z2685"/>
    <hyperlink r:id="rId8942" ref="AA2685"/>
    <hyperlink r:id="rId8943" ref="AD2685"/>
    <hyperlink r:id="rId8944" ref="Z2686"/>
    <hyperlink r:id="rId8945" ref="AD2686"/>
    <hyperlink r:id="rId8946" ref="Z2687"/>
    <hyperlink r:id="rId8947" ref="AD2687"/>
    <hyperlink r:id="rId8948" ref="Z2688"/>
    <hyperlink r:id="rId8949" ref="AD2688"/>
    <hyperlink r:id="rId8950" ref="Z2689"/>
    <hyperlink r:id="rId8951" ref="AC2689"/>
    <hyperlink r:id="rId8952" ref="AD2689"/>
    <hyperlink r:id="rId8953" ref="AB2690"/>
    <hyperlink r:id="rId8954" ref="AD2690"/>
    <hyperlink r:id="rId8955" ref="Z2691"/>
    <hyperlink r:id="rId8956" ref="AD2691"/>
    <hyperlink r:id="rId8957" ref="Z2692"/>
    <hyperlink r:id="rId8958" ref="AD2692"/>
    <hyperlink r:id="rId8959" ref="Z2693"/>
    <hyperlink r:id="rId8960" ref="AD2693"/>
    <hyperlink r:id="rId8961" ref="Z2694"/>
    <hyperlink r:id="rId8962" ref="AD2694"/>
    <hyperlink r:id="rId8963" ref="Z2695"/>
    <hyperlink r:id="rId8964" ref="Y2696"/>
    <hyperlink r:id="rId8965" ref="Z2696"/>
    <hyperlink r:id="rId8966" ref="Z2697"/>
    <hyperlink r:id="rId8967" ref="AA2697"/>
    <hyperlink r:id="rId8968" ref="AD2697"/>
    <hyperlink r:id="rId8969" ref="Y2698"/>
    <hyperlink r:id="rId8970" ref="Z2698"/>
    <hyperlink r:id="rId8971" ref="AD2698"/>
    <hyperlink r:id="rId8972" ref="AA2699"/>
    <hyperlink r:id="rId8973" ref="AD2699"/>
    <hyperlink r:id="rId8974" ref="Z2700"/>
    <hyperlink r:id="rId8975" ref="AD2700"/>
    <hyperlink r:id="rId8976" ref="Z2702"/>
    <hyperlink r:id="rId8977" ref="AB2702"/>
    <hyperlink r:id="rId8978" ref="AD2702"/>
    <hyperlink r:id="rId8979" ref="Z2703"/>
    <hyperlink r:id="rId8980" ref="AB2703"/>
    <hyperlink r:id="rId8981" ref="AC2703"/>
    <hyperlink r:id="rId8982" ref="AD2703"/>
    <hyperlink r:id="rId8983" ref="AD2704"/>
    <hyperlink r:id="rId8984" ref="Z2705"/>
    <hyperlink r:id="rId8985" ref="AD2705"/>
    <hyperlink r:id="rId8986" ref="Y2706"/>
    <hyperlink r:id="rId8987" ref="Z2706"/>
    <hyperlink r:id="rId8988" ref="AB2706"/>
    <hyperlink r:id="rId8989" ref="Y2707"/>
    <hyperlink r:id="rId8990" ref="Z2707"/>
    <hyperlink r:id="rId8991" ref="AC2707"/>
    <hyperlink r:id="rId8992" ref="AD2707"/>
    <hyperlink r:id="rId8993" ref="Z2708"/>
    <hyperlink r:id="rId8994" ref="AD2708"/>
    <hyperlink r:id="rId8995" ref="Z2709"/>
    <hyperlink r:id="rId8996" ref="AD2709"/>
    <hyperlink r:id="rId8997" ref="Z2710"/>
    <hyperlink r:id="rId8998" ref="AD2710"/>
    <hyperlink r:id="rId8999" ref="Z2711"/>
    <hyperlink r:id="rId9000" ref="AD2711"/>
    <hyperlink r:id="rId9001" ref="Z2712"/>
    <hyperlink r:id="rId9002" ref="AD2712"/>
    <hyperlink r:id="rId9003" ref="Z2713"/>
    <hyperlink r:id="rId9004" ref="AD2713"/>
    <hyperlink r:id="rId9005" ref="Z2714"/>
    <hyperlink r:id="rId9006" ref="AD2714"/>
    <hyperlink r:id="rId9007" ref="Z2715"/>
    <hyperlink r:id="rId9008" ref="AA2715"/>
    <hyperlink r:id="rId9009" ref="AD2715"/>
    <hyperlink r:id="rId9010" ref="Z2716"/>
    <hyperlink r:id="rId9011" ref="AD2716"/>
    <hyperlink r:id="rId9012" ref="Z2717"/>
    <hyperlink r:id="rId9013" ref="AA2717"/>
    <hyperlink r:id="rId9014" ref="AB2717"/>
    <hyperlink r:id="rId9015" ref="AD2717"/>
    <hyperlink r:id="rId9016" ref="Z2719"/>
    <hyperlink r:id="rId9017" ref="AD2719"/>
    <hyperlink r:id="rId9018" ref="AA2720"/>
    <hyperlink r:id="rId9019" ref="AB2721"/>
    <hyperlink r:id="rId9020" ref="AB2722"/>
    <hyperlink r:id="rId9021" ref="AD2722"/>
    <hyperlink r:id="rId9022" ref="AB2723"/>
    <hyperlink r:id="rId9023" ref="AB2724"/>
    <hyperlink r:id="rId9024" ref="AD2725"/>
    <hyperlink r:id="rId9025" ref="AD2726"/>
    <hyperlink r:id="rId9026" ref="Y2727"/>
    <hyperlink r:id="rId9027" ref="AD2727"/>
    <hyperlink r:id="rId9028" ref="Z2728"/>
    <hyperlink r:id="rId9029" ref="AD2728"/>
    <hyperlink r:id="rId9030" ref="Y2729"/>
    <hyperlink r:id="rId9031" ref="AB2729"/>
    <hyperlink r:id="rId9032" ref="Z2730"/>
    <hyperlink r:id="rId9033" ref="AB2730"/>
    <hyperlink r:id="rId9034" ref="AD2730"/>
    <hyperlink r:id="rId9035" ref="Z2731"/>
    <hyperlink r:id="rId9036" ref="AB2731"/>
    <hyperlink r:id="rId9037" ref="AD2731"/>
    <hyperlink r:id="rId9038" ref="Z2732"/>
    <hyperlink r:id="rId9039" ref="AB2732"/>
    <hyperlink r:id="rId9040" ref="AD2732"/>
    <hyperlink r:id="rId9041" ref="Y2733"/>
    <hyperlink r:id="rId9042" ref="Z2733"/>
    <hyperlink r:id="rId9043" ref="AB2733"/>
    <hyperlink r:id="rId9044" ref="AD2733"/>
    <hyperlink r:id="rId9045" ref="Z2734"/>
    <hyperlink r:id="rId9046" ref="AB2734"/>
    <hyperlink r:id="rId9047" ref="AD2734"/>
    <hyperlink r:id="rId9048" ref="Z2735"/>
    <hyperlink r:id="rId9049" ref="AB2735"/>
    <hyperlink r:id="rId9050" ref="AD2736"/>
    <hyperlink r:id="rId9051" ref="Z2737"/>
    <hyperlink r:id="rId9052" ref="AD2737"/>
    <hyperlink r:id="rId9053" ref="Y2738"/>
    <hyperlink r:id="rId9054" ref="AD2738"/>
    <hyperlink r:id="rId9055" ref="Z2739"/>
    <hyperlink r:id="rId9056" ref="AA2739"/>
    <hyperlink r:id="rId9057" ref="AB2739"/>
    <hyperlink r:id="rId9058" ref="AC2739"/>
    <hyperlink r:id="rId9059" ref="AD2739"/>
    <hyperlink r:id="rId9060" ref="Z2740"/>
    <hyperlink r:id="rId9061" ref="AB2740"/>
    <hyperlink r:id="rId9062" ref="AD2740"/>
    <hyperlink r:id="rId9063" ref="Z2741"/>
    <hyperlink r:id="rId9064" ref="AB2741"/>
    <hyperlink r:id="rId9065" ref="AD2741"/>
    <hyperlink r:id="rId9066" ref="Z2742"/>
    <hyperlink r:id="rId9067" ref="AA2742"/>
    <hyperlink r:id="rId9068" ref="AB2742"/>
    <hyperlink r:id="rId9069" ref="AD2742"/>
    <hyperlink r:id="rId9070" ref="Z2743"/>
    <hyperlink r:id="rId9071" ref="AB2743"/>
    <hyperlink r:id="rId9072" ref="AD2743"/>
    <hyperlink r:id="rId9073" ref="Z2744"/>
    <hyperlink r:id="rId9074" ref="AB2744"/>
    <hyperlink r:id="rId9075" ref="AD2744"/>
    <hyperlink r:id="rId9076" ref="Z2745"/>
    <hyperlink r:id="rId9077" ref="AA2745"/>
    <hyperlink r:id="rId9078" ref="AB2745"/>
    <hyperlink r:id="rId9079" ref="AD2745"/>
    <hyperlink r:id="rId9080" ref="Y2746"/>
    <hyperlink r:id="rId9081" ref="Z2746"/>
    <hyperlink r:id="rId9082" ref="AA2746"/>
    <hyperlink r:id="rId9083" ref="AB2746"/>
    <hyperlink r:id="rId9084" ref="AC2746"/>
    <hyperlink r:id="rId9085" ref="AD2746"/>
    <hyperlink r:id="rId9086" ref="Z2748"/>
    <hyperlink r:id="rId9087" ref="AD2748"/>
    <hyperlink r:id="rId9088" ref="AD2749"/>
    <hyperlink r:id="rId9089" ref="Z2750"/>
    <hyperlink r:id="rId9090" ref="Z2751"/>
    <hyperlink r:id="rId9091" ref="Z2752"/>
    <hyperlink r:id="rId9092" ref="AC2752"/>
    <hyperlink r:id="rId9093" ref="AD2752"/>
    <hyperlink r:id="rId9094" ref="Z2753"/>
    <hyperlink r:id="rId9095" ref="AD2753"/>
    <hyperlink r:id="rId9096" ref="AA2754"/>
    <hyperlink r:id="rId9097" ref="AD2754"/>
    <hyperlink r:id="rId9098" ref="Z2755"/>
    <hyperlink r:id="rId9099" ref="AB2755"/>
    <hyperlink r:id="rId9100" ref="Z2756"/>
    <hyperlink r:id="rId9101" ref="AB2756"/>
    <hyperlink r:id="rId9102" ref="AD2756"/>
    <hyperlink r:id="rId9103" ref="Z2757"/>
    <hyperlink r:id="rId9104" ref="AB2757"/>
    <hyperlink r:id="rId9105" ref="AD2757"/>
    <hyperlink r:id="rId9106" ref="Z2758"/>
    <hyperlink r:id="rId9107" ref="AB2758"/>
    <hyperlink r:id="rId9108" ref="AD2758"/>
    <hyperlink r:id="rId9109" ref="Z2759"/>
    <hyperlink r:id="rId9110" ref="Z2760"/>
    <hyperlink r:id="rId9111" ref="AB2760"/>
    <hyperlink r:id="rId9112" ref="AD2760"/>
    <hyperlink r:id="rId9113" ref="Z2761"/>
    <hyperlink r:id="rId9114" ref="AB2761"/>
    <hyperlink r:id="rId9115" ref="AD2761"/>
    <hyperlink r:id="rId9116" ref="Z2762"/>
    <hyperlink r:id="rId9117" ref="AB2762"/>
    <hyperlink r:id="rId9118" ref="AD2762"/>
    <hyperlink r:id="rId9119" ref="Z2763"/>
    <hyperlink r:id="rId9120" ref="AB2763"/>
    <hyperlink r:id="rId9121" ref="AD2763"/>
    <hyperlink r:id="rId9122" ref="Y2764"/>
    <hyperlink r:id="rId9123" ref="Z2764"/>
    <hyperlink r:id="rId9124" ref="AB2764"/>
    <hyperlink r:id="rId9125" ref="AD2764"/>
    <hyperlink r:id="rId9126" ref="Z2765"/>
    <hyperlink r:id="rId9127" ref="AB2765"/>
    <hyperlink r:id="rId9128" ref="AD2765"/>
    <hyperlink r:id="rId9129" ref="Z2766"/>
    <hyperlink r:id="rId9130" ref="AB2766"/>
    <hyperlink r:id="rId9131" ref="Z2767"/>
    <hyperlink r:id="rId9132" ref="AB2767"/>
    <hyperlink r:id="rId9133" ref="AD2767"/>
    <hyperlink r:id="rId9134" ref="Z2768"/>
    <hyperlink r:id="rId9135" ref="AB2768"/>
    <hyperlink r:id="rId9136" ref="AC2768"/>
    <hyperlink r:id="rId9137" ref="Y2769"/>
    <hyperlink r:id="rId9138" ref="Z2769"/>
    <hyperlink r:id="rId9139" ref="AB2769"/>
    <hyperlink r:id="rId9140" ref="Z2770"/>
    <hyperlink r:id="rId9141" ref="AB2770"/>
    <hyperlink r:id="rId9142" ref="AC2770"/>
    <hyperlink r:id="rId9143" ref="Z2772"/>
    <hyperlink r:id="rId9144" ref="AB2772"/>
    <hyperlink r:id="rId9145" ref="AD2772"/>
    <hyperlink r:id="rId9146" ref="Z2773"/>
    <hyperlink r:id="rId9147" ref="Z2774"/>
    <hyperlink r:id="rId9148" ref="AA2774"/>
    <hyperlink r:id="rId9149" ref="AD2774"/>
    <hyperlink r:id="rId9150" ref="Z2775"/>
    <hyperlink r:id="rId9151" ref="AD2775"/>
    <hyperlink r:id="rId9152" ref="Z2776"/>
    <hyperlink r:id="rId9153" ref="AB2776"/>
    <hyperlink r:id="rId9154" ref="AD2776"/>
    <hyperlink r:id="rId9155" ref="Z2777"/>
    <hyperlink r:id="rId9156" ref="AB2777"/>
    <hyperlink r:id="rId9157" ref="AD2777"/>
    <hyperlink r:id="rId9158" ref="Y2778"/>
    <hyperlink r:id="rId9159" ref="Z2778"/>
    <hyperlink r:id="rId9160" ref="AB2778"/>
    <hyperlink r:id="rId9161" ref="AC2778"/>
    <hyperlink r:id="rId9162" ref="AD2778"/>
    <hyperlink r:id="rId9163" ref="Z2779"/>
    <hyperlink r:id="rId9164" ref="AB2779"/>
    <hyperlink r:id="rId9165" ref="AD2779"/>
    <hyperlink r:id="rId9166" ref="Y2780"/>
    <hyperlink r:id="rId9167" ref="Z2780"/>
    <hyperlink r:id="rId9168" ref="AB2780"/>
    <hyperlink r:id="rId9169" ref="AD2780"/>
    <hyperlink r:id="rId9170" ref="Z2781"/>
    <hyperlink r:id="rId9171" ref="AB2781"/>
    <hyperlink r:id="rId9172" ref="AD2781"/>
    <hyperlink r:id="rId9173" ref="Y2782"/>
    <hyperlink r:id="rId9174" ref="Z2782"/>
    <hyperlink r:id="rId9175" ref="AD2782"/>
    <hyperlink r:id="rId9176" ref="Y2783"/>
    <hyperlink r:id="rId9177" ref="Z2783"/>
    <hyperlink r:id="rId9178" ref="AC2783"/>
    <hyperlink r:id="rId9179" ref="AD2783"/>
    <hyperlink r:id="rId9180" ref="Y2784"/>
    <hyperlink r:id="rId9181" ref="Z2784"/>
    <hyperlink r:id="rId9182" ref="AD2784"/>
    <hyperlink r:id="rId9183" ref="Z2785"/>
    <hyperlink r:id="rId9184" ref="AD2785"/>
    <hyperlink r:id="rId9185" ref="AB2786"/>
    <hyperlink r:id="rId9186" ref="Z2787"/>
    <hyperlink r:id="rId9187" ref="AA2787"/>
    <hyperlink r:id="rId9188" ref="AD2787"/>
    <hyperlink r:id="rId9189" ref="AB2788"/>
    <hyperlink r:id="rId9190" ref="Y2789"/>
    <hyperlink r:id="rId9191" ref="Z2789"/>
    <hyperlink r:id="rId9192" ref="AD2789"/>
    <hyperlink r:id="rId9193" ref="AB2790"/>
    <hyperlink r:id="rId9194" ref="Z2791"/>
    <hyperlink r:id="rId9195" ref="AB2791"/>
    <hyperlink r:id="rId9196" ref="AD2791"/>
    <hyperlink r:id="rId9197" ref="Z2792"/>
    <hyperlink r:id="rId9198" ref="AD2792"/>
    <hyperlink r:id="rId9199" ref="Z2793"/>
    <hyperlink r:id="rId9200" ref="AA2793"/>
    <hyperlink r:id="rId9201" ref="AD2793"/>
    <hyperlink r:id="rId9202" ref="Y2794"/>
    <hyperlink r:id="rId9203" ref="Z2794"/>
    <hyperlink r:id="rId9204" ref="AA2794"/>
    <hyperlink r:id="rId9205" ref="AB2794"/>
    <hyperlink r:id="rId9206" ref="AC2794"/>
    <hyperlink r:id="rId9207" ref="Z2795"/>
    <hyperlink r:id="rId9208" ref="AD2795"/>
    <hyperlink r:id="rId9209" ref="Z2796"/>
    <hyperlink r:id="rId9210" ref="AD2796"/>
    <hyperlink r:id="rId9211" ref="Z2797"/>
    <hyperlink r:id="rId9212" ref="AD2797"/>
    <hyperlink r:id="rId9213" ref="Z2798"/>
    <hyperlink r:id="rId9214" ref="AD2798"/>
    <hyperlink r:id="rId9215" ref="Z2799"/>
    <hyperlink r:id="rId9216" ref="AD2799"/>
    <hyperlink r:id="rId9217" ref="Z2800"/>
    <hyperlink r:id="rId9218" ref="AD2800"/>
    <hyperlink r:id="rId9219" ref="Z2801"/>
    <hyperlink r:id="rId9220" ref="AB2801"/>
    <hyperlink r:id="rId9221" ref="AD2801"/>
    <hyperlink r:id="rId9222" ref="Y2802"/>
    <hyperlink r:id="rId9223" ref="Z2802"/>
    <hyperlink r:id="rId9224" ref="Z2803"/>
    <hyperlink r:id="rId9225" ref="AD2803"/>
    <hyperlink r:id="rId9226" ref="Z2804"/>
    <hyperlink r:id="rId9227" ref="AA2804"/>
    <hyperlink r:id="rId9228" ref="AC2804"/>
    <hyperlink r:id="rId9229" ref="Z2805"/>
    <hyperlink r:id="rId9230" ref="AA2805"/>
    <hyperlink r:id="rId9231" ref="AC2805"/>
    <hyperlink r:id="rId9232" ref="Z2806"/>
    <hyperlink r:id="rId9233" ref="AC2806"/>
    <hyperlink r:id="rId9234" ref="Z2807"/>
    <hyperlink r:id="rId9235" ref="AC2807"/>
    <hyperlink r:id="rId9236" ref="Z2808"/>
    <hyperlink r:id="rId9237" ref="AB2808"/>
    <hyperlink r:id="rId9238" ref="AD2808"/>
    <hyperlink r:id="rId9239" ref="Z2809"/>
    <hyperlink r:id="rId9240" ref="AB2809"/>
    <hyperlink r:id="rId9241" ref="AD2809"/>
    <hyperlink r:id="rId9242" ref="AB2810"/>
    <hyperlink r:id="rId9243" ref="Y2811"/>
    <hyperlink r:id="rId9244" ref="Z2811"/>
    <hyperlink r:id="rId9245" ref="AB2811"/>
    <hyperlink r:id="rId9246" ref="AD2811"/>
    <hyperlink r:id="rId9247" ref="Z2812"/>
    <hyperlink r:id="rId9248" ref="AB2812"/>
    <hyperlink r:id="rId9249" ref="Z2813"/>
    <hyperlink r:id="rId9250" ref="AB2813"/>
    <hyperlink r:id="rId9251" ref="AC2813"/>
    <hyperlink r:id="rId9252" ref="Z2814"/>
    <hyperlink r:id="rId9253" ref="AB2814"/>
    <hyperlink r:id="rId9254" ref="Y2815"/>
    <hyperlink r:id="rId9255" ref="Z2815"/>
    <hyperlink r:id="rId9256" ref="AA2815"/>
    <hyperlink r:id="rId9257" ref="AB2815"/>
    <hyperlink r:id="rId9258" ref="AC2815"/>
    <hyperlink r:id="rId9259" ref="Z2816"/>
    <hyperlink r:id="rId9260" ref="AB2816"/>
    <hyperlink r:id="rId9261" ref="Z2817"/>
    <hyperlink r:id="rId9262" ref="AB2817"/>
    <hyperlink r:id="rId9263" ref="AD2817"/>
    <hyperlink r:id="rId9264" ref="Z2818"/>
    <hyperlink r:id="rId9265" ref="AB2818"/>
    <hyperlink r:id="rId9266" ref="AD2818"/>
    <hyperlink r:id="rId9267" ref="Z2819"/>
    <hyperlink r:id="rId9268" ref="AB2819"/>
    <hyperlink r:id="rId9269" ref="AD2819"/>
    <hyperlink r:id="rId9270" ref="AB2820"/>
    <hyperlink r:id="rId9271" ref="AD2820"/>
    <hyperlink r:id="rId9272" ref="Z2821"/>
    <hyperlink r:id="rId9273" ref="AB2821"/>
    <hyperlink r:id="rId9274" ref="AD2821"/>
    <hyperlink r:id="rId9275" ref="Z2822"/>
    <hyperlink r:id="rId9276" ref="AB2822"/>
    <hyperlink r:id="rId9277" ref="AD2822"/>
    <hyperlink r:id="rId9278" ref="Z2823"/>
    <hyperlink r:id="rId9279" ref="AB2823"/>
    <hyperlink r:id="rId9280" ref="AD2823"/>
    <hyperlink r:id="rId9281" ref="Z2824"/>
    <hyperlink r:id="rId9282" ref="AB2824"/>
    <hyperlink r:id="rId9283" ref="AD2824"/>
    <hyperlink r:id="rId9284" ref="Z2825"/>
    <hyperlink r:id="rId9285" ref="AB2825"/>
    <hyperlink r:id="rId9286" ref="AD2825"/>
    <hyperlink r:id="rId9287" ref="Y2826"/>
    <hyperlink r:id="rId9288" ref="Z2826"/>
    <hyperlink r:id="rId9289" ref="AB2826"/>
    <hyperlink r:id="rId9290" ref="AD2826"/>
    <hyperlink r:id="rId9291" ref="Z2827"/>
    <hyperlink r:id="rId9292" ref="AB2827"/>
    <hyperlink r:id="rId9293" ref="AD2827"/>
    <hyperlink r:id="rId9294" ref="Y2828"/>
    <hyperlink r:id="rId9295" ref="Z2828"/>
    <hyperlink r:id="rId9296" location=":~:text=Holy%20Names%20University%20Men's%20Soccer%20(%40NamesMen)%20%7C%20Twitter" ref="Z2829"/>
    <hyperlink r:id="rId9297" ref="AB2829"/>
    <hyperlink r:id="rId9298" ref="Z2831"/>
    <hyperlink r:id="rId9299" ref="AB2831"/>
    <hyperlink r:id="rId9300" ref="AD2831"/>
    <hyperlink r:id="rId9301" ref="Z2832"/>
    <hyperlink r:id="rId9302" ref="AB2832"/>
    <hyperlink r:id="rId9303" ref="AD2832"/>
    <hyperlink r:id="rId9304" ref="Z2833"/>
    <hyperlink r:id="rId9305" ref="Y2834"/>
    <hyperlink r:id="rId9306" ref="Z2834"/>
    <hyperlink r:id="rId9307" ref="AA2834"/>
    <hyperlink r:id="rId9308" ref="AC2834"/>
    <hyperlink r:id="rId9309" ref="Y2835"/>
    <hyperlink r:id="rId9310" ref="Z2835"/>
    <hyperlink r:id="rId9311" ref="Y2836"/>
    <hyperlink r:id="rId9312" ref="Z2836"/>
    <hyperlink r:id="rId9313" ref="Y2837"/>
    <hyperlink r:id="rId9314" ref="AA2837"/>
    <hyperlink r:id="rId9315" ref="Z2838"/>
    <hyperlink r:id="rId9316" ref="Z2839"/>
    <hyperlink r:id="rId9317" ref="AC2839"/>
    <hyperlink r:id="rId9318" ref="AD2839"/>
    <hyperlink r:id="rId9319" ref="Z2840"/>
    <hyperlink r:id="rId9320" ref="AD2840"/>
    <hyperlink r:id="rId9321" ref="X2841"/>
    <hyperlink r:id="rId9322" ref="Z2841"/>
    <hyperlink r:id="rId9323" ref="AD2841"/>
    <hyperlink r:id="rId9324" ref="Y2842"/>
    <hyperlink r:id="rId9325" ref="Z2842"/>
    <hyperlink r:id="rId9326" ref="AD2842"/>
    <hyperlink r:id="rId9327" ref="Z2843"/>
    <hyperlink r:id="rId9328" ref="AB2843"/>
    <hyperlink r:id="rId9329" ref="AD2843"/>
    <hyperlink r:id="rId9330" ref="Z2844"/>
    <hyperlink r:id="rId9331" ref="AB2844"/>
    <hyperlink r:id="rId9332" ref="AD2844"/>
    <hyperlink r:id="rId9333" ref="Y2845"/>
    <hyperlink r:id="rId9334" ref="Z2845"/>
    <hyperlink r:id="rId9335" ref="AA2845"/>
    <hyperlink r:id="rId9336" ref="AB2845"/>
    <hyperlink r:id="rId9337" ref="AD2845"/>
    <hyperlink r:id="rId9338" ref="Z2846"/>
    <hyperlink r:id="rId9339" ref="AB2846"/>
    <hyperlink r:id="rId9340" ref="AD2846"/>
    <hyperlink r:id="rId9341" ref="Z2847"/>
    <hyperlink r:id="rId9342" ref="AB2847"/>
    <hyperlink r:id="rId9343" ref="AD2847"/>
    <hyperlink r:id="rId9344" ref="Z2848"/>
    <hyperlink r:id="rId9345" ref="AD2848"/>
    <hyperlink r:id="rId9346" ref="AC2849"/>
    <hyperlink r:id="rId9347" ref="AD2849"/>
    <hyperlink r:id="rId9348" ref="Z2850"/>
    <hyperlink r:id="rId9349" ref="AB2850"/>
    <hyperlink r:id="rId9350" ref="AD2850"/>
    <hyperlink r:id="rId9351" ref="Z2851"/>
    <hyperlink r:id="rId9352" ref="AB2851"/>
    <hyperlink r:id="rId9353" ref="AD2851"/>
    <hyperlink r:id="rId9354" ref="Z2852"/>
    <hyperlink r:id="rId9355" ref="AB2852"/>
    <hyperlink r:id="rId9356" ref="AD2852"/>
    <hyperlink r:id="rId9357" ref="Z2853"/>
    <hyperlink r:id="rId9358" ref="Z2854"/>
    <hyperlink r:id="rId9359" ref="AB2854"/>
    <hyperlink r:id="rId9360" ref="AD2854"/>
    <hyperlink r:id="rId9361" ref="Y2855"/>
    <hyperlink r:id="rId9362" ref="Z2855"/>
    <hyperlink r:id="rId9363" ref="AD2855"/>
    <hyperlink r:id="rId9364" ref="Y2856"/>
    <hyperlink r:id="rId9365" ref="AC2856"/>
    <hyperlink r:id="rId9366" ref="AD2856"/>
    <hyperlink r:id="rId9367" ref="AD2857"/>
    <hyperlink r:id="rId9368" ref="Y2858"/>
    <hyperlink r:id="rId9369" ref="Z2858"/>
    <hyperlink r:id="rId9370" ref="AB2858"/>
    <hyperlink r:id="rId9371" ref="AD2858"/>
    <hyperlink r:id="rId9372" ref="Z2859"/>
    <hyperlink r:id="rId9373" ref="AB2859"/>
    <hyperlink r:id="rId9374" ref="AD2859"/>
    <hyperlink r:id="rId9375" ref="AD2860"/>
    <hyperlink r:id="rId9376" ref="AD2861"/>
    <hyperlink r:id="rId9377" ref="AD2862"/>
    <hyperlink r:id="rId9378" ref="Y2864"/>
    <hyperlink r:id="rId9379" ref="Z2864"/>
    <hyperlink r:id="rId9380" ref="AB2864"/>
    <hyperlink r:id="rId9381" ref="AD2864"/>
    <hyperlink r:id="rId9382" ref="Z2865"/>
    <hyperlink r:id="rId9383" ref="AB2865"/>
    <hyperlink r:id="rId9384" ref="AD2865"/>
    <hyperlink r:id="rId9385" ref="Z2866"/>
    <hyperlink r:id="rId9386" ref="AB2866"/>
    <hyperlink r:id="rId9387" ref="AD2866"/>
    <hyperlink r:id="rId9388" ref="Z2867"/>
    <hyperlink r:id="rId9389" ref="AB2867"/>
    <hyperlink r:id="rId9390" ref="AC2867"/>
    <hyperlink r:id="rId9391" ref="AD2867"/>
    <hyperlink r:id="rId9392" ref="Z2868"/>
    <hyperlink r:id="rId9393" ref="AA2868"/>
    <hyperlink r:id="rId9394" ref="AB2868"/>
    <hyperlink r:id="rId9395" ref="AD2868"/>
    <hyperlink r:id="rId9396" ref="Y2869"/>
    <hyperlink r:id="rId9397" ref="Z2870"/>
    <hyperlink r:id="rId9398" ref="AB2870"/>
    <hyperlink r:id="rId9399" ref="AD2870"/>
    <hyperlink r:id="rId9400" ref="AB2871"/>
    <hyperlink r:id="rId9401" ref="AD2871"/>
    <hyperlink r:id="rId9402" ref="Y2872"/>
    <hyperlink r:id="rId9403" ref="Z2872"/>
    <hyperlink r:id="rId9404" ref="AB2872"/>
    <hyperlink r:id="rId9405" ref="AD2872"/>
    <hyperlink r:id="rId9406" ref="AB2873"/>
    <hyperlink r:id="rId9407" ref="AD2873"/>
    <hyperlink r:id="rId9408" ref="AB2874"/>
    <hyperlink r:id="rId9409" ref="AD2874"/>
    <hyperlink r:id="rId9410" ref="Z2875"/>
    <hyperlink r:id="rId9411" ref="Z2876"/>
    <hyperlink r:id="rId9412" ref="Z2877"/>
    <hyperlink r:id="rId9413" ref="AA2877"/>
    <hyperlink r:id="rId9414" ref="Z2878"/>
    <hyperlink r:id="rId9415" ref="AB2878"/>
    <hyperlink r:id="rId9416" ref="AD2878"/>
    <hyperlink r:id="rId9417" ref="Z2879"/>
    <hyperlink r:id="rId9418" ref="AB2879"/>
    <hyperlink r:id="rId9419" ref="AC2879"/>
    <hyperlink r:id="rId9420" ref="AD2879"/>
    <hyperlink r:id="rId9421" ref="Z2880"/>
    <hyperlink r:id="rId9422" ref="AB2880"/>
    <hyperlink r:id="rId9423" ref="AD2880"/>
    <hyperlink r:id="rId9424" ref="Z2881"/>
    <hyperlink r:id="rId9425" ref="AC2881"/>
    <hyperlink r:id="rId9426" ref="AD2881"/>
    <hyperlink r:id="rId9427" ref="Y2882"/>
    <hyperlink r:id="rId9428" ref="Z2882"/>
    <hyperlink r:id="rId9429" ref="AD2882"/>
    <hyperlink r:id="rId9430" ref="Z2883"/>
    <hyperlink r:id="rId9431" ref="AD2883"/>
    <hyperlink r:id="rId9432" ref="Z2885"/>
    <hyperlink r:id="rId9433" ref="AD2885"/>
    <hyperlink r:id="rId9434" ref="Y2886"/>
    <hyperlink r:id="rId9435" ref="Z2887"/>
    <hyperlink r:id="rId9436" ref="AD2887"/>
    <hyperlink r:id="rId9437" ref="Y2888"/>
    <hyperlink r:id="rId9438" ref="Z2888"/>
    <hyperlink r:id="rId9439" ref="AC2888"/>
    <hyperlink r:id="rId9440" ref="AD2888"/>
    <hyperlink r:id="rId9441" ref="Z2889"/>
    <hyperlink r:id="rId9442" ref="AC2889"/>
    <hyperlink r:id="rId9443" ref="Z2890"/>
    <hyperlink r:id="rId9444" ref="AD2890"/>
    <hyperlink r:id="rId9445" ref="AA2891"/>
    <hyperlink r:id="rId9446" ref="AC2891"/>
    <hyperlink r:id="rId9447" ref="Y2892"/>
    <hyperlink r:id="rId9448" ref="Z2892"/>
    <hyperlink r:id="rId9449" ref="AD2892"/>
    <hyperlink r:id="rId9450" ref="Z2893"/>
    <hyperlink r:id="rId9451" ref="Y2894"/>
    <hyperlink r:id="rId9452" ref="Z2894"/>
    <hyperlink r:id="rId9453" ref="AA2894"/>
    <hyperlink r:id="rId9454" ref="AC2894"/>
    <hyperlink r:id="rId9455" ref="AD2894"/>
    <hyperlink r:id="rId9456" ref="Y2895"/>
    <hyperlink r:id="rId9457" ref="AA2895"/>
    <hyperlink r:id="rId9458" ref="AB2895"/>
    <hyperlink r:id="rId9459" ref="AD2895"/>
    <hyperlink r:id="rId9460" ref="Z2896"/>
    <hyperlink r:id="rId9461" ref="AB2896"/>
    <hyperlink r:id="rId9462" ref="AC2896"/>
    <hyperlink r:id="rId9463" ref="AA2897"/>
    <hyperlink r:id="rId9464" ref="AB2897"/>
    <hyperlink r:id="rId9465" ref="AD2897"/>
    <hyperlink r:id="rId9466" ref="Z2898"/>
    <hyperlink r:id="rId9467" ref="AB2898"/>
    <hyperlink r:id="rId9468" ref="AC2898"/>
    <hyperlink r:id="rId9469" ref="Z2899"/>
    <hyperlink r:id="rId9470" ref="AB2899"/>
    <hyperlink r:id="rId9471" ref="AC2899"/>
    <hyperlink r:id="rId9472" ref="AD2899"/>
    <hyperlink r:id="rId9473" ref="Y2900"/>
    <hyperlink r:id="rId9474" ref="Z2900"/>
    <hyperlink r:id="rId9475" ref="AB2900"/>
    <hyperlink r:id="rId9476" ref="Z2901"/>
    <hyperlink r:id="rId9477" ref="Z2902"/>
    <hyperlink r:id="rId9478" ref="AD2902"/>
    <hyperlink r:id="rId9479" ref="Z2903"/>
    <hyperlink r:id="rId9480" ref="AD2903"/>
    <hyperlink r:id="rId9481" ref="Y2904"/>
    <hyperlink r:id="rId9482" ref="Z2904"/>
    <hyperlink r:id="rId9483" ref="AC2904"/>
    <hyperlink r:id="rId9484" ref="AD2904"/>
    <hyperlink r:id="rId9485" ref="Z2905"/>
    <hyperlink r:id="rId9486" ref="Z2906"/>
    <hyperlink r:id="rId9487" ref="AD2906"/>
    <hyperlink r:id="rId9488" ref="Z2907"/>
    <hyperlink r:id="rId9489" ref="AD2907"/>
    <hyperlink r:id="rId9490" ref="Z2908"/>
    <hyperlink r:id="rId9491" ref="AC2908"/>
    <hyperlink r:id="rId9492" ref="AD2908"/>
    <hyperlink r:id="rId9493" ref="AB2909"/>
    <hyperlink r:id="rId9494" ref="AC2909"/>
    <hyperlink r:id="rId9495" ref="Z2910"/>
    <hyperlink r:id="rId9496" ref="AB2910"/>
    <hyperlink r:id="rId9497" ref="AD2910"/>
    <hyperlink r:id="rId9498" ref="Y2911"/>
    <hyperlink r:id="rId9499" ref="Z2911"/>
    <hyperlink r:id="rId9500" ref="AA2911"/>
    <hyperlink r:id="rId9501" ref="AB2911"/>
    <hyperlink r:id="rId9502" ref="AC2911"/>
    <hyperlink r:id="rId9503" ref="AD2911"/>
    <hyperlink r:id="rId9504" ref="Y2912"/>
    <hyperlink r:id="rId9505" ref="Z2912"/>
    <hyperlink r:id="rId9506" ref="AB2912"/>
    <hyperlink r:id="rId9507" ref="AD2912"/>
    <hyperlink r:id="rId9508" ref="Z2913"/>
    <hyperlink r:id="rId9509" ref="AB2913"/>
    <hyperlink r:id="rId9510" ref="AC2913"/>
    <hyperlink r:id="rId9511" ref="AD2913"/>
    <hyperlink r:id="rId9512" ref="Z2914"/>
    <hyperlink r:id="rId9513" ref="AB2914"/>
    <hyperlink r:id="rId9514" ref="AC2914"/>
    <hyperlink r:id="rId9515" ref="AD2914"/>
    <hyperlink r:id="rId9516" ref="Y2915"/>
    <hyperlink r:id="rId9517" ref="Z2915"/>
    <hyperlink r:id="rId9518" ref="AA2915"/>
    <hyperlink r:id="rId9519" ref="AB2915"/>
    <hyperlink r:id="rId9520" ref="AC2915"/>
    <hyperlink r:id="rId9521" ref="Z2916"/>
    <hyperlink r:id="rId9522" ref="AB2916"/>
    <hyperlink r:id="rId9523" ref="AC2916"/>
    <hyperlink r:id="rId9524" ref="AD2916"/>
    <hyperlink r:id="rId9525" ref="AE2916"/>
    <hyperlink r:id="rId9526" ref="Z2917"/>
    <hyperlink r:id="rId9527" ref="AB2917"/>
    <hyperlink r:id="rId9528" ref="AD2917"/>
    <hyperlink r:id="rId9529" ref="AE2917"/>
    <hyperlink r:id="rId9530" ref="Z2918"/>
    <hyperlink r:id="rId9531" ref="AB2918"/>
    <hyperlink r:id="rId9532" ref="AC2918"/>
    <hyperlink r:id="rId9533" ref="AD2918"/>
    <hyperlink r:id="rId9534" ref="Z2919"/>
    <hyperlink r:id="rId9535" ref="AB2919"/>
    <hyperlink r:id="rId9536" ref="AD2919"/>
    <hyperlink r:id="rId9537" ref="Z2920"/>
    <hyperlink r:id="rId9538" ref="AB2920"/>
    <hyperlink r:id="rId9539" ref="AD2920"/>
    <hyperlink r:id="rId9540" ref="AE2920"/>
    <hyperlink r:id="rId9541" ref="Z2921"/>
    <hyperlink r:id="rId9542" ref="AB2921"/>
    <hyperlink r:id="rId9543" ref="AD2921"/>
    <hyperlink r:id="rId9544" ref="Z2922"/>
    <hyperlink r:id="rId9545" ref="AB2922"/>
    <hyperlink r:id="rId9546" ref="AD2922"/>
    <hyperlink r:id="rId9547" ref="Y2923"/>
    <hyperlink r:id="rId9548" ref="Z2923"/>
    <hyperlink r:id="rId9549" ref="AB2923"/>
    <hyperlink r:id="rId9550" ref="AC2923"/>
    <hyperlink r:id="rId9551" ref="AD2923"/>
    <hyperlink r:id="rId9552" ref="AE2923"/>
    <hyperlink r:id="rId9553" ref="Z2925"/>
    <hyperlink r:id="rId9554" ref="AB2925"/>
    <hyperlink r:id="rId9555" ref="AD2925"/>
    <hyperlink r:id="rId9556" ref="X2926"/>
    <hyperlink r:id="rId9557" ref="Y2926"/>
    <hyperlink r:id="rId9558" ref="AC2926"/>
    <hyperlink r:id="rId9559" ref="AD2926"/>
    <hyperlink r:id="rId9560" ref="X2927"/>
    <hyperlink r:id="rId9561" ref="Z2928"/>
    <hyperlink r:id="rId9562" ref="AA2928"/>
    <hyperlink r:id="rId9563" ref="AB2928"/>
    <hyperlink r:id="rId9564" ref="AC2928"/>
    <hyperlink r:id="rId9565" ref="AD2928"/>
    <hyperlink r:id="rId9566" ref="Z2929"/>
    <hyperlink r:id="rId9567" ref="AB2929"/>
    <hyperlink r:id="rId9568" ref="AD2929"/>
    <hyperlink r:id="rId9569" ref="X2930"/>
    <hyperlink r:id="rId9570" ref="Z2930"/>
    <hyperlink r:id="rId9571" ref="Z2931"/>
    <hyperlink r:id="rId9572" ref="AB2931"/>
    <hyperlink r:id="rId9573" ref="AC2931"/>
    <hyperlink r:id="rId9574" ref="AD2931"/>
    <hyperlink r:id="rId9575" ref="X2932"/>
    <hyperlink r:id="rId9576" ref="Z2932"/>
    <hyperlink r:id="rId9577" ref="AA2932"/>
    <hyperlink r:id="rId9578" ref="AB2932"/>
    <hyperlink r:id="rId9579" ref="Y2933"/>
    <hyperlink r:id="rId9580" ref="Z2933"/>
    <hyperlink r:id="rId9581" ref="AD2933"/>
    <hyperlink r:id="rId9582" ref="Z2934"/>
    <hyperlink r:id="rId9583" ref="AA2934"/>
    <hyperlink r:id="rId9584" ref="AB2934"/>
    <hyperlink r:id="rId9585" ref="AD2934"/>
    <hyperlink r:id="rId9586" ref="Y2935"/>
    <hyperlink r:id="rId9587" ref="Z2935"/>
    <hyperlink r:id="rId9588" ref="AB2935"/>
    <hyperlink r:id="rId9589" ref="AC2935"/>
    <hyperlink r:id="rId9590" ref="AD2935"/>
    <hyperlink r:id="rId9591" ref="Z2936"/>
    <hyperlink r:id="rId9592" ref="AD2936"/>
    <hyperlink r:id="rId9593" ref="Z2937"/>
    <hyperlink r:id="rId9594" ref="AA2937"/>
    <hyperlink r:id="rId9595" ref="AB2937"/>
    <hyperlink r:id="rId9596" ref="AD2937"/>
    <hyperlink r:id="rId9597" ref="Z2938"/>
    <hyperlink r:id="rId9598" ref="AB2938"/>
    <hyperlink r:id="rId9599" ref="AD2938"/>
    <hyperlink r:id="rId9600" ref="Y2939"/>
    <hyperlink r:id="rId9601" ref="Z2939"/>
    <hyperlink r:id="rId9602" ref="AA2939"/>
    <hyperlink r:id="rId9603" ref="AB2939"/>
    <hyperlink r:id="rId9604" ref="AD2939"/>
    <hyperlink r:id="rId9605" ref="Z2940"/>
    <hyperlink r:id="rId9606" ref="AB2940"/>
    <hyperlink r:id="rId9607" ref="AD2940"/>
    <hyperlink r:id="rId9608" ref="Z2941"/>
    <hyperlink r:id="rId9609" ref="AB2941"/>
    <hyperlink r:id="rId9610" ref="AD2941"/>
    <hyperlink r:id="rId9611" ref="X2942"/>
    <hyperlink r:id="rId9612" ref="Y2942"/>
    <hyperlink r:id="rId9613" ref="Z2942"/>
    <hyperlink r:id="rId9614" ref="AB2942"/>
    <hyperlink r:id="rId9615" ref="Z2943"/>
    <hyperlink r:id="rId9616" ref="AB2943"/>
    <hyperlink r:id="rId9617" ref="AD2943"/>
    <hyperlink r:id="rId9618" ref="X2944"/>
    <hyperlink r:id="rId9619" ref="Z2944"/>
    <hyperlink r:id="rId9620" ref="AB2944"/>
    <hyperlink r:id="rId9621" ref="X2945"/>
    <hyperlink r:id="rId9622" ref="Z2945"/>
    <hyperlink r:id="rId9623" ref="AB2945"/>
    <hyperlink r:id="rId9624" ref="AC2945"/>
    <hyperlink r:id="rId9625" ref="AD2945"/>
    <hyperlink r:id="rId9626" ref="X2946"/>
    <hyperlink r:id="rId9627" ref="Z2946"/>
    <hyperlink r:id="rId9628" ref="AB2946"/>
    <hyperlink r:id="rId9629" ref="AC2946"/>
    <hyperlink r:id="rId9630" ref="AD2946"/>
    <hyperlink r:id="rId9631" ref="X2947"/>
    <hyperlink r:id="rId9632" ref="Z2947"/>
    <hyperlink r:id="rId9633" ref="X2948"/>
    <hyperlink r:id="rId9634" ref="Y2948"/>
    <hyperlink r:id="rId9635" ref="Z2948"/>
    <hyperlink r:id="rId9636" ref="X2949"/>
    <hyperlink r:id="rId9637" ref="Z2949"/>
    <hyperlink r:id="rId9638" ref="Z2950"/>
    <hyperlink r:id="rId9639" ref="AD2950"/>
    <hyperlink r:id="rId9640" ref="X2951"/>
    <hyperlink r:id="rId9641" ref="Z2951"/>
    <hyperlink r:id="rId9642" ref="Z2952"/>
    <hyperlink r:id="rId9643" ref="AB2952"/>
    <hyperlink r:id="rId9644" ref="AD2952"/>
    <hyperlink r:id="rId9645" ref="Z2953"/>
    <hyperlink r:id="rId9646" ref="AB2953"/>
    <hyperlink r:id="rId9647" ref="AD2953"/>
    <hyperlink r:id="rId9648" ref="Z2954"/>
    <hyperlink r:id="rId9649" ref="AB2954"/>
    <hyperlink r:id="rId9650" ref="AD2954"/>
    <hyperlink r:id="rId9651" ref="X2955"/>
    <hyperlink r:id="rId9652" ref="Z2955"/>
    <hyperlink r:id="rId9653" ref="AC2955"/>
    <hyperlink r:id="rId9654" ref="AD2955"/>
    <hyperlink r:id="rId9655" ref="X2956"/>
    <hyperlink r:id="rId9656" ref="Z2956"/>
    <hyperlink r:id="rId9657" ref="AD2956"/>
    <hyperlink r:id="rId9658" ref="Z2957"/>
    <hyperlink r:id="rId9659" ref="Z2958"/>
    <hyperlink r:id="rId9660" ref="Z2959"/>
    <hyperlink r:id="rId9661" ref="Z2960"/>
    <hyperlink r:id="rId9662" ref="AC2960"/>
    <hyperlink r:id="rId9663" ref="Z2961"/>
    <hyperlink r:id="rId9664" ref="AD2961"/>
    <hyperlink r:id="rId9665" ref="X2962"/>
    <hyperlink r:id="rId9666" ref="Y2962"/>
    <hyperlink r:id="rId9667" ref="Z2962"/>
    <hyperlink r:id="rId9668" ref="AD2962"/>
    <hyperlink r:id="rId9669" ref="X2963"/>
    <hyperlink r:id="rId9670" ref="Z2963"/>
    <hyperlink r:id="rId9671" ref="AD2963"/>
    <hyperlink r:id="rId9672" ref="X2964"/>
    <hyperlink r:id="rId9673" ref="Z2964"/>
    <hyperlink r:id="rId9674" ref="AD2964"/>
    <hyperlink r:id="rId9675" ref="X2965"/>
    <hyperlink r:id="rId9676" ref="Y2965"/>
    <hyperlink r:id="rId9677" ref="Z2965"/>
    <hyperlink r:id="rId9678" ref="AA2965"/>
    <hyperlink r:id="rId9679" ref="AD2965"/>
    <hyperlink r:id="rId9680" ref="Z2966"/>
    <hyperlink r:id="rId9681" ref="AB2966"/>
    <hyperlink r:id="rId9682" ref="AD2966"/>
    <hyperlink r:id="rId9683" ref="Z2967"/>
    <hyperlink r:id="rId9684" ref="AD2967"/>
    <hyperlink r:id="rId9685" ref="X2968"/>
    <hyperlink r:id="rId9686" ref="Z2968"/>
    <hyperlink r:id="rId9687" ref="AA2968"/>
    <hyperlink r:id="rId9688" ref="AD2968"/>
    <hyperlink r:id="rId9689" ref="Z2969"/>
    <hyperlink r:id="rId9690" ref="AD2969"/>
    <hyperlink r:id="rId9691" ref="X2970"/>
    <hyperlink r:id="rId9692" ref="Y2970"/>
    <hyperlink r:id="rId9693" ref="Z2970"/>
    <hyperlink r:id="rId9694" ref="AA2970"/>
    <hyperlink r:id="rId9695" ref="AB2970"/>
    <hyperlink r:id="rId9696" ref="AD2970"/>
    <hyperlink r:id="rId9697" ref="Z2971"/>
    <hyperlink r:id="rId9698" ref="AB2971"/>
    <hyperlink r:id="rId9699" ref="AD2971"/>
    <hyperlink r:id="rId9700" ref="Y2972"/>
    <hyperlink r:id="rId9701" ref="Z2972"/>
    <hyperlink r:id="rId9702" ref="AB2972"/>
    <hyperlink r:id="rId9703" ref="AD2972"/>
    <hyperlink r:id="rId9704" ref="X2973"/>
    <hyperlink r:id="rId9705" ref="Y2973"/>
    <hyperlink r:id="rId9706" ref="AB2973"/>
    <hyperlink r:id="rId9707" ref="AC2973"/>
    <hyperlink r:id="rId9708" ref="AD2973"/>
    <hyperlink r:id="rId9709" ref="Z2974"/>
    <hyperlink r:id="rId9710" ref="AB2974"/>
    <hyperlink r:id="rId9711" ref="AD2974"/>
    <hyperlink r:id="rId9712" ref="X2975"/>
    <hyperlink r:id="rId9713" ref="Y2975"/>
    <hyperlink r:id="rId9714" ref="Z2975"/>
    <hyperlink r:id="rId9715" ref="AB2975"/>
    <hyperlink r:id="rId9716" ref="AC2975"/>
    <hyperlink r:id="rId9717" ref="AD2975"/>
    <hyperlink r:id="rId9718" ref="X2976"/>
    <hyperlink r:id="rId9719" ref="Y2976"/>
    <hyperlink r:id="rId9720" ref="AD2976"/>
    <hyperlink r:id="rId9721" ref="Z2977"/>
    <hyperlink r:id="rId9722" ref="AB2977"/>
    <hyperlink r:id="rId9723" ref="AD2977"/>
    <hyperlink r:id="rId9724" ref="X2978"/>
    <hyperlink r:id="rId9725" ref="Z2978"/>
    <hyperlink r:id="rId9726" ref="AB2978"/>
    <hyperlink r:id="rId9727" ref="AD2978"/>
    <hyperlink r:id="rId9728" ref="Z2979"/>
    <hyperlink r:id="rId9729" ref="AB2979"/>
    <hyperlink r:id="rId9730" ref="AD2979"/>
    <hyperlink r:id="rId9731" ref="Z2980"/>
    <hyperlink r:id="rId9732" ref="AB2980"/>
    <hyperlink r:id="rId9733" ref="AC2980"/>
    <hyperlink r:id="rId9734" ref="AD2980"/>
    <hyperlink r:id="rId9735" ref="X2981"/>
    <hyperlink r:id="rId9736" ref="Z2981"/>
    <hyperlink r:id="rId9737" ref="AB2981"/>
    <hyperlink r:id="rId9738" ref="AD2981"/>
    <hyperlink r:id="rId9739" ref="X2982"/>
    <hyperlink r:id="rId9740" ref="Z2982"/>
    <hyperlink r:id="rId9741" ref="AB2982"/>
    <hyperlink r:id="rId9742" ref="AD2982"/>
    <hyperlink r:id="rId9743" ref="X2983"/>
    <hyperlink r:id="rId9744" ref="AD2983"/>
    <hyperlink r:id="rId9745" ref="X2984"/>
    <hyperlink r:id="rId9746" ref="AD2984"/>
    <hyperlink r:id="rId9747" ref="Z2985"/>
    <hyperlink r:id="rId9748" ref="AB2985"/>
    <hyperlink r:id="rId9749" ref="AD2985"/>
    <hyperlink r:id="rId9750" ref="X2986"/>
    <hyperlink r:id="rId9751" ref="Y2986"/>
    <hyperlink r:id="rId9752" ref="Z2986"/>
    <hyperlink r:id="rId9753" ref="AA2986"/>
    <hyperlink r:id="rId9754" ref="AB2986"/>
    <hyperlink r:id="rId9755" ref="AE2986"/>
    <hyperlink r:id="rId9756" ref="X2987"/>
    <hyperlink r:id="rId9757" ref="Y2987"/>
    <hyperlink r:id="rId9758" ref="Z2987"/>
    <hyperlink r:id="rId9759" ref="AA2987"/>
    <hyperlink r:id="rId9760" ref="AB2987"/>
    <hyperlink r:id="rId9761" ref="AE2987"/>
    <hyperlink r:id="rId9762" ref="X2988"/>
    <hyperlink r:id="rId9763" ref="Y2988"/>
    <hyperlink r:id="rId9764" ref="Z2988"/>
    <hyperlink r:id="rId9765" ref="AA2988"/>
    <hyperlink r:id="rId9766" ref="AB2988"/>
    <hyperlink r:id="rId9767" ref="AE2988"/>
    <hyperlink r:id="rId9768" ref="Z2989"/>
    <hyperlink r:id="rId9769" ref="AB2989"/>
    <hyperlink r:id="rId9770" ref="AD2989"/>
    <hyperlink r:id="rId9771" ref="Z2990"/>
    <hyperlink r:id="rId9772" ref="AB2990"/>
    <hyperlink r:id="rId9773" ref="AD2990"/>
    <hyperlink r:id="rId9774" ref="Z2991"/>
    <hyperlink r:id="rId9775" ref="AB2991"/>
    <hyperlink r:id="rId9776" ref="AD2991"/>
    <hyperlink r:id="rId9777" ref="Z2992"/>
    <hyperlink r:id="rId9778" ref="AB2992"/>
    <hyperlink r:id="rId9779" ref="AD2992"/>
    <hyperlink r:id="rId9780" ref="Z2993"/>
    <hyperlink r:id="rId9781" ref="AB2993"/>
    <hyperlink r:id="rId9782" ref="AC2993"/>
    <hyperlink r:id="rId9783" ref="AD2993"/>
    <hyperlink r:id="rId9784" ref="Z2994"/>
    <hyperlink r:id="rId9785" ref="AB2994"/>
    <hyperlink r:id="rId9786" ref="AD2994"/>
    <hyperlink r:id="rId9787" ref="X2995"/>
    <hyperlink r:id="rId9788" ref="AB2995"/>
    <hyperlink r:id="rId9789" ref="X2996"/>
    <hyperlink r:id="rId9790" ref="Z2996"/>
    <hyperlink r:id="rId9791" ref="AB2996"/>
    <hyperlink r:id="rId9792" ref="AD2996"/>
    <hyperlink r:id="rId9793" ref="X2997"/>
    <hyperlink r:id="rId9794" ref="Y2997"/>
    <hyperlink r:id="rId9795" ref="AA2997"/>
    <hyperlink r:id="rId9796" ref="AB2997"/>
    <hyperlink r:id="rId9797" ref="Z2998"/>
    <hyperlink r:id="rId9798" ref="AB2998"/>
    <hyperlink r:id="rId9799" ref="AD2998"/>
    <hyperlink r:id="rId9800" ref="X2999"/>
    <hyperlink r:id="rId9801" ref="AA2999"/>
    <hyperlink r:id="rId9802" ref="AB2999"/>
    <hyperlink r:id="rId9803" ref="Z3000"/>
    <hyperlink r:id="rId9804" ref="AB3000"/>
    <hyperlink r:id="rId9805" ref="AD3000"/>
    <hyperlink r:id="rId9806" ref="Z3001"/>
    <hyperlink r:id="rId9807" ref="AB3001"/>
    <hyperlink r:id="rId9808" ref="AD3001"/>
    <hyperlink r:id="rId9809" ref="X3002"/>
    <hyperlink r:id="rId9810" ref="Z3002"/>
    <hyperlink r:id="rId9811" ref="AB3002"/>
    <hyperlink r:id="rId9812" ref="Y3003"/>
    <hyperlink r:id="rId9813" ref="Z3003"/>
    <hyperlink r:id="rId9814" ref="AB3003"/>
    <hyperlink r:id="rId9815" ref="AD3003"/>
    <hyperlink r:id="rId9816" ref="Y3004"/>
    <hyperlink r:id="rId9817" ref="Z3004"/>
    <hyperlink r:id="rId9818" ref="AB3004"/>
    <hyperlink r:id="rId9819" ref="AD3004"/>
    <hyperlink r:id="rId9820" ref="AD3005"/>
    <hyperlink r:id="rId9821" ref="X3006"/>
    <hyperlink r:id="rId9822" ref="Y3006"/>
    <hyperlink r:id="rId9823" ref="AD3006"/>
    <hyperlink r:id="rId9824" ref="X3007"/>
    <hyperlink r:id="rId9825" ref="AD3007"/>
    <hyperlink r:id="rId9826" ref="X3008"/>
    <hyperlink r:id="rId9827" ref="AA3008"/>
    <hyperlink r:id="rId9828" ref="AD3008"/>
    <hyperlink r:id="rId9829" ref="AD3009"/>
    <hyperlink r:id="rId9830" ref="X3010"/>
    <hyperlink r:id="rId9831" ref="Z3010"/>
    <hyperlink r:id="rId9832" ref="AB3010"/>
    <hyperlink r:id="rId9833" ref="AD3010"/>
    <hyperlink r:id="rId9834" ref="X3011"/>
    <hyperlink r:id="rId9835" ref="Z3011"/>
    <hyperlink r:id="rId9836" ref="AB3011"/>
    <hyperlink r:id="rId9837" ref="AD3011"/>
    <hyperlink r:id="rId9838" ref="X3012"/>
    <hyperlink r:id="rId9839" ref="Z3012"/>
    <hyperlink r:id="rId9840" ref="AB3012"/>
    <hyperlink r:id="rId9841" ref="AD3012"/>
    <hyperlink r:id="rId9842" ref="X3013"/>
    <hyperlink r:id="rId9843" ref="Z3013"/>
    <hyperlink r:id="rId9844" ref="AB3013"/>
    <hyperlink r:id="rId9845" ref="AD3013"/>
    <hyperlink r:id="rId9846" ref="X3014"/>
    <hyperlink r:id="rId9847" ref="Z3014"/>
    <hyperlink r:id="rId9848" ref="AB3014"/>
    <hyperlink r:id="rId9849" ref="AD3014"/>
    <hyperlink r:id="rId9850" ref="AB3015"/>
    <hyperlink r:id="rId9851" ref="AD3015"/>
    <hyperlink r:id="rId9852" ref="X3016"/>
    <hyperlink r:id="rId9853" ref="AB3016"/>
    <hyperlink r:id="rId9854" ref="AD3016"/>
    <hyperlink r:id="rId9855" ref="AB3017"/>
    <hyperlink r:id="rId9856" ref="AD3017"/>
    <hyperlink r:id="rId9857" ref="AB3018"/>
    <hyperlink r:id="rId9858" ref="AC3018"/>
    <hyperlink r:id="rId9859" ref="AD3018"/>
    <hyperlink r:id="rId9860" ref="X3019"/>
    <hyperlink r:id="rId9861" ref="AB3019"/>
    <hyperlink r:id="rId9862" ref="AD3019"/>
    <hyperlink r:id="rId9863" ref="AB3020"/>
    <hyperlink r:id="rId9864" ref="AD3020"/>
    <hyperlink r:id="rId9865" ref="X3021"/>
    <hyperlink r:id="rId9866" ref="AB3021"/>
    <hyperlink r:id="rId9867" ref="AD3021"/>
    <hyperlink r:id="rId9868" ref="X3022"/>
    <hyperlink r:id="rId9869" ref="AB3022"/>
    <hyperlink r:id="rId9870" ref="AD3022"/>
    <hyperlink r:id="rId9871" ref="AB3023"/>
    <hyperlink r:id="rId9872" ref="AD3023"/>
    <hyperlink r:id="rId9873" ref="Z3024"/>
    <hyperlink r:id="rId9874" ref="AB3024"/>
    <hyperlink r:id="rId9875" ref="AD3024"/>
    <hyperlink r:id="rId9876" ref="Z3025"/>
    <hyperlink r:id="rId9877" ref="AB3025"/>
    <hyperlink r:id="rId9878" ref="AD3025"/>
    <hyperlink r:id="rId9879" ref="X3026"/>
    <hyperlink r:id="rId9880" ref="Y3026"/>
    <hyperlink r:id="rId9881" ref="Z3026"/>
    <hyperlink r:id="rId9882" ref="AA3026"/>
    <hyperlink r:id="rId9883" ref="AB3026"/>
    <hyperlink r:id="rId9884" ref="AD3026"/>
    <hyperlink r:id="rId9885" ref="X3027"/>
    <hyperlink r:id="rId9886" ref="Z3027"/>
    <hyperlink r:id="rId9887" ref="AB3027"/>
    <hyperlink r:id="rId9888" ref="AD3027"/>
    <hyperlink r:id="rId9889" ref="Z3028"/>
    <hyperlink r:id="rId9890" ref="AB3028"/>
    <hyperlink r:id="rId9891" ref="AD3028"/>
    <hyperlink r:id="rId9892" ref="Z3029"/>
    <hyperlink r:id="rId9893" ref="AB3029"/>
    <hyperlink r:id="rId9894" ref="AC3029"/>
    <hyperlink r:id="rId9895" ref="AD3029"/>
    <hyperlink r:id="rId9896" ref="X3030"/>
    <hyperlink r:id="rId9897" ref="AB3030"/>
    <hyperlink r:id="rId9898" ref="Y3031"/>
    <hyperlink r:id="rId9899" ref="Z3031"/>
    <hyperlink r:id="rId9900" ref="AB3031"/>
    <hyperlink r:id="rId9901" ref="AD3031"/>
    <hyperlink r:id="rId9902" ref="Z3032"/>
    <hyperlink r:id="rId9903" ref="AB3032"/>
    <hyperlink r:id="rId9904" ref="AC3032"/>
    <hyperlink r:id="rId9905" ref="AD3032"/>
    <hyperlink r:id="rId9906" ref="X3033"/>
    <hyperlink r:id="rId9907" ref="AA3033"/>
    <hyperlink r:id="rId9908" ref="AB3033"/>
    <hyperlink r:id="rId9909" ref="AD3033"/>
    <hyperlink r:id="rId9910" ref="X3034"/>
    <hyperlink r:id="rId9911" ref="AB3034"/>
    <hyperlink r:id="rId9912" ref="AC3034"/>
    <hyperlink r:id="rId9913" ref="AD3034"/>
    <hyperlink r:id="rId9914" ref="X3035"/>
    <hyperlink r:id="rId9915" ref="AB3035"/>
    <hyperlink r:id="rId9916" ref="AD3035"/>
    <hyperlink r:id="rId9917" ref="X3036"/>
    <hyperlink r:id="rId9918" ref="AB3036"/>
    <hyperlink r:id="rId9919" ref="AB3037"/>
    <hyperlink r:id="rId9920" ref="AD3037"/>
    <hyperlink r:id="rId9921" ref="AB3038"/>
    <hyperlink r:id="rId9922" ref="AD3038"/>
    <hyperlink r:id="rId9923" ref="AA3039"/>
    <hyperlink r:id="rId9924" ref="AB3039"/>
    <hyperlink r:id="rId9925" ref="AC3039"/>
    <hyperlink r:id="rId9926" ref="AD3039"/>
    <hyperlink r:id="rId9927" ref="X3040"/>
    <hyperlink r:id="rId9928" ref="Z3040"/>
    <hyperlink r:id="rId9929" ref="AB3040"/>
    <hyperlink r:id="rId9930" ref="AD3040"/>
    <hyperlink r:id="rId9931" ref="Z3041"/>
    <hyperlink r:id="rId9932" ref="AB3041"/>
    <hyperlink r:id="rId9933" ref="AD3041"/>
    <hyperlink r:id="rId9934" ref="Z3042"/>
    <hyperlink r:id="rId9935" ref="AB3042"/>
    <hyperlink r:id="rId9936" ref="AD3042"/>
    <hyperlink r:id="rId9937" ref="X3043"/>
    <hyperlink r:id="rId9938" ref="Z3043"/>
    <hyperlink r:id="rId9939" ref="AB3043"/>
    <hyperlink r:id="rId9940" ref="AD3043"/>
    <hyperlink r:id="rId9941" ref="X3044"/>
    <hyperlink r:id="rId9942" ref="Y3044"/>
    <hyperlink r:id="rId9943" ref="Z3044"/>
    <hyperlink r:id="rId9944" ref="AB3044"/>
    <hyperlink r:id="rId9945" ref="AD3044"/>
    <hyperlink r:id="rId9946" ref="X3045"/>
    <hyperlink r:id="rId9947" ref="Z3045"/>
    <hyperlink r:id="rId9948" ref="AB3045"/>
    <hyperlink r:id="rId9949" ref="AD3045"/>
    <hyperlink r:id="rId9950" ref="Z3046"/>
    <hyperlink r:id="rId9951" ref="AB3046"/>
    <hyperlink r:id="rId9952" ref="AD3046"/>
    <hyperlink r:id="rId9953" ref="X3047"/>
    <hyperlink r:id="rId9954" ref="Z3047"/>
    <hyperlink r:id="rId9955" ref="AB3047"/>
    <hyperlink r:id="rId9956" ref="AD3047"/>
    <hyperlink r:id="rId9957" ref="X3049"/>
    <hyperlink r:id="rId9958" ref="AA3049"/>
    <hyperlink r:id="rId9959" ref="AC3049"/>
    <hyperlink r:id="rId9960" ref="X3050"/>
    <hyperlink r:id="rId9961" ref="X3051"/>
    <hyperlink r:id="rId9962" ref="X3052"/>
    <hyperlink r:id="rId9963" ref="X3053"/>
    <hyperlink r:id="rId9964" ref="Y3053"/>
    <hyperlink r:id="rId9965" ref="Z3053"/>
    <hyperlink r:id="rId9966" ref="AB3053"/>
    <hyperlink r:id="rId9967" ref="AC3053"/>
    <hyperlink r:id="rId9968" ref="AD3053"/>
    <hyperlink r:id="rId9969" ref="X3054"/>
    <hyperlink r:id="rId9970" ref="Z3054"/>
    <hyperlink r:id="rId9971" ref="AB3054"/>
    <hyperlink r:id="rId9972" ref="AD3054"/>
    <hyperlink r:id="rId9973" ref="Z3055"/>
    <hyperlink r:id="rId9974" ref="AD3055"/>
    <hyperlink r:id="rId9975" ref="X3056"/>
    <hyperlink r:id="rId9976" ref="Z3056"/>
    <hyperlink r:id="rId9977" ref="AC3056"/>
    <hyperlink r:id="rId9978" ref="AD3056"/>
    <hyperlink r:id="rId9979" ref="Z3057"/>
    <hyperlink r:id="rId9980" ref="AD3057"/>
    <hyperlink r:id="rId9981" ref="Y3058"/>
    <hyperlink r:id="rId9982" ref="Z3058"/>
    <hyperlink r:id="rId9983" ref="AB3058"/>
    <hyperlink r:id="rId9984" ref="Z3059"/>
    <hyperlink r:id="rId9985" ref="AB3059"/>
    <hyperlink r:id="rId9986" ref="Z3060"/>
    <hyperlink r:id="rId9987" ref="AB3060"/>
    <hyperlink r:id="rId9988" ref="AD3060"/>
    <hyperlink r:id="rId9989" ref="Y3061"/>
    <hyperlink r:id="rId9990" ref="Z3061"/>
    <hyperlink r:id="rId9991" ref="AB3061"/>
    <hyperlink r:id="rId9992" ref="Z3062"/>
    <hyperlink r:id="rId9993" ref="AB3062"/>
    <hyperlink r:id="rId9994" ref="AD3063"/>
    <hyperlink r:id="rId9995" ref="Z3064"/>
    <hyperlink r:id="rId9996" ref="AB3064"/>
    <hyperlink r:id="rId9997" ref="AD3064"/>
    <hyperlink r:id="rId9998" ref="Z3065"/>
    <hyperlink r:id="rId9999" ref="AB3065"/>
    <hyperlink r:id="rId10000" ref="AC3065"/>
    <hyperlink r:id="rId10001" ref="AD3065"/>
    <hyperlink r:id="rId10002" ref="Z3066"/>
    <hyperlink r:id="rId10003" ref="AB3066"/>
    <hyperlink r:id="rId10004" ref="AD3066"/>
    <hyperlink r:id="rId10005" ref="Z3067"/>
    <hyperlink r:id="rId10006" ref="AB3067"/>
    <hyperlink r:id="rId10007" ref="AD3067"/>
    <hyperlink r:id="rId10008" ref="X3068"/>
    <hyperlink r:id="rId10009" ref="Z3068"/>
    <hyperlink r:id="rId10010" ref="AB3068"/>
    <hyperlink r:id="rId10011" ref="X3069"/>
    <hyperlink r:id="rId10012" ref="Y3069"/>
    <hyperlink r:id="rId10013" ref="Z3069"/>
    <hyperlink r:id="rId10014" ref="AA3069"/>
    <hyperlink r:id="rId10015" ref="AB3069"/>
    <hyperlink r:id="rId10016" ref="X3070"/>
    <hyperlink r:id="rId10017" ref="Z3070"/>
    <hyperlink r:id="rId10018" ref="AD3070"/>
    <hyperlink r:id="rId10019" ref="Y3071"/>
    <hyperlink r:id="rId10020" ref="Z3071"/>
    <hyperlink r:id="rId10021" ref="AD3071"/>
    <hyperlink r:id="rId10022" ref="Z3072"/>
    <hyperlink r:id="rId10023" ref="AB3072"/>
    <hyperlink r:id="rId10024" ref="AD3072"/>
    <hyperlink r:id="rId10025" ref="Y3073"/>
    <hyperlink r:id="rId10026" ref="Z3073"/>
    <hyperlink r:id="rId10027" ref="AD3073"/>
    <hyperlink r:id="rId10028" ref="X3074"/>
    <hyperlink r:id="rId10029" ref="Z3074"/>
    <hyperlink r:id="rId10030" ref="AD3074"/>
    <hyperlink r:id="rId10031" ref="X3075"/>
    <hyperlink r:id="rId10032" ref="Z3075"/>
    <hyperlink r:id="rId10033" ref="AD3075"/>
    <hyperlink r:id="rId10034" ref="X3076"/>
    <hyperlink r:id="rId10035" ref="Z3076"/>
    <hyperlink r:id="rId10036" ref="AD3076"/>
    <hyperlink r:id="rId10037" ref="Z3077"/>
    <hyperlink r:id="rId10038" ref="AD3077"/>
    <hyperlink r:id="rId10039" ref="X3079"/>
    <hyperlink r:id="rId10040" ref="Z3079"/>
    <hyperlink r:id="rId10041" ref="AD3079"/>
    <hyperlink r:id="rId10042" ref="Z3080"/>
    <hyperlink r:id="rId10043" ref="AB3080"/>
    <hyperlink r:id="rId10044" ref="AD3080"/>
    <hyperlink r:id="rId10045" ref="X3081"/>
    <hyperlink r:id="rId10046" ref="Y3081"/>
    <hyperlink r:id="rId10047" ref="Z3081"/>
    <hyperlink r:id="rId10048" ref="AA3081"/>
    <hyperlink r:id="rId10049" ref="AB3081"/>
    <hyperlink r:id="rId10050" ref="Z3082"/>
    <hyperlink r:id="rId10051" ref="AB3082"/>
    <hyperlink r:id="rId10052" ref="AD3082"/>
    <hyperlink r:id="rId10053" ref="X3083"/>
    <hyperlink r:id="rId10054" ref="Y3083"/>
    <hyperlink r:id="rId10055" ref="Z3083"/>
    <hyperlink r:id="rId10056" ref="AB3083"/>
    <hyperlink r:id="rId10057" ref="X3084"/>
    <hyperlink r:id="rId10058" ref="Y3084"/>
    <hyperlink r:id="rId10059" ref="Z3084"/>
    <hyperlink r:id="rId10060" ref="AB3084"/>
    <hyperlink r:id="rId10061" ref="Z3085"/>
    <hyperlink r:id="rId10062" ref="AB3085"/>
    <hyperlink r:id="rId10063" ref="AD3085"/>
    <hyperlink r:id="rId10064" ref="X3086"/>
    <hyperlink r:id="rId10065" ref="Z3086"/>
    <hyperlink r:id="rId10066" ref="AB3086"/>
    <hyperlink r:id="rId10067" ref="AD3086"/>
    <hyperlink r:id="rId10068" ref="X3087"/>
    <hyperlink r:id="rId10069" ref="Z3087"/>
    <hyperlink r:id="rId10070" ref="AB3087"/>
    <hyperlink r:id="rId10071" ref="AD3087"/>
    <hyperlink r:id="rId10072" ref="X3088"/>
    <hyperlink r:id="rId10073" ref="Z3088"/>
    <hyperlink r:id="rId10074" ref="AB3088"/>
    <hyperlink r:id="rId10075" ref="AD3088"/>
    <hyperlink r:id="rId10076" ref="Z3089"/>
    <hyperlink r:id="rId10077" ref="AB3089"/>
    <hyperlink r:id="rId10078" ref="AD3089"/>
    <hyperlink r:id="rId10079" ref="Y3090"/>
    <hyperlink r:id="rId10080" ref="Z3090"/>
    <hyperlink r:id="rId10081" ref="AB3090"/>
    <hyperlink r:id="rId10082" ref="AD3090"/>
    <hyperlink r:id="rId10083" ref="Y3091"/>
    <hyperlink r:id="rId10084" ref="Z3091"/>
    <hyperlink r:id="rId10085" ref="AB3091"/>
    <hyperlink r:id="rId10086" ref="AD3091"/>
    <hyperlink r:id="rId10087" ref="Z3092"/>
    <hyperlink r:id="rId10088" ref="AB3092"/>
    <hyperlink r:id="rId10089" ref="AD3092"/>
    <hyperlink r:id="rId10090" ref="Z3093"/>
    <hyperlink r:id="rId10091" ref="AB3093"/>
    <hyperlink r:id="rId10092" ref="AD3093"/>
    <hyperlink r:id="rId10093" ref="X3094"/>
    <hyperlink r:id="rId10094" ref="Z3094"/>
    <hyperlink r:id="rId10095" ref="AB3094"/>
    <hyperlink r:id="rId10096" ref="AD3094"/>
    <hyperlink r:id="rId10097" ref="Y3095"/>
    <hyperlink r:id="rId10098" ref="Z3095"/>
    <hyperlink r:id="rId10099" ref="AA3095"/>
    <hyperlink r:id="rId10100" ref="AB3095"/>
    <hyperlink r:id="rId10101" ref="AC3095"/>
    <hyperlink r:id="rId10102" ref="AD3095"/>
    <hyperlink r:id="rId10103" ref="Z3096"/>
    <hyperlink r:id="rId10104" ref="AB3096"/>
    <hyperlink r:id="rId10105" ref="AD3096"/>
    <hyperlink r:id="rId10106" ref="Z3097"/>
    <hyperlink r:id="rId10107" ref="AB3097"/>
    <hyperlink r:id="rId10108" ref="AD3097"/>
    <hyperlink r:id="rId10109" ref="X3098"/>
    <hyperlink r:id="rId10110" ref="Z3098"/>
    <hyperlink r:id="rId10111" ref="AB3098"/>
    <hyperlink r:id="rId10112" ref="X3099"/>
    <hyperlink r:id="rId10113" ref="Z3099"/>
    <hyperlink r:id="rId10114" ref="AB3099"/>
    <hyperlink r:id="rId10115" ref="Z3101"/>
    <hyperlink r:id="rId10116" ref="AB3101"/>
    <hyperlink r:id="rId10117" ref="AC3101"/>
    <hyperlink r:id="rId10118" ref="AD3101"/>
    <hyperlink r:id="rId10119" ref="X3102"/>
    <hyperlink r:id="rId10120" ref="Z3102"/>
    <hyperlink r:id="rId10121" ref="AB3102"/>
    <hyperlink r:id="rId10122" ref="AD3102"/>
    <hyperlink r:id="rId10123" ref="X3103"/>
    <hyperlink r:id="rId10124" ref="Z3103"/>
    <hyperlink r:id="rId10125" ref="AB3103"/>
    <hyperlink r:id="rId10126" ref="AC3103"/>
    <hyperlink r:id="rId10127" ref="AD3103"/>
    <hyperlink r:id="rId10128" ref="X3104"/>
    <hyperlink r:id="rId10129" ref="Z3104"/>
    <hyperlink r:id="rId10130" ref="AB3104"/>
    <hyperlink r:id="rId10131" ref="AD3104"/>
    <hyperlink r:id="rId10132" ref="Z3106"/>
    <hyperlink r:id="rId10133" ref="AB3106"/>
    <hyperlink r:id="rId10134" ref="AD3106"/>
    <hyperlink r:id="rId10135" ref="X3107"/>
    <hyperlink r:id="rId10136" ref="Z3107"/>
    <hyperlink r:id="rId10137" ref="AB3107"/>
    <hyperlink r:id="rId10138" ref="AD3107"/>
    <hyperlink r:id="rId10139" ref="X3108"/>
    <hyperlink r:id="rId10140" ref="Y3108"/>
    <hyperlink r:id="rId10141" ref="Z3108"/>
    <hyperlink r:id="rId10142" ref="AB3108"/>
    <hyperlink r:id="rId10143" ref="AC3108"/>
    <hyperlink r:id="rId10144" ref="AD3108"/>
    <hyperlink r:id="rId10145" ref="X3109"/>
    <hyperlink r:id="rId10146" ref="Z3109"/>
    <hyperlink r:id="rId10147" ref="AB3109"/>
    <hyperlink r:id="rId10148" ref="AD3109"/>
    <hyperlink r:id="rId10149" ref="Z3110"/>
    <hyperlink r:id="rId10150" ref="AB3110"/>
    <hyperlink r:id="rId10151" ref="AD3110"/>
    <hyperlink r:id="rId10152" ref="Z3111"/>
    <hyperlink r:id="rId10153" ref="AB3111"/>
    <hyperlink r:id="rId10154" ref="AD3111"/>
    <hyperlink r:id="rId10155" ref="X3112"/>
    <hyperlink r:id="rId10156" ref="Z3112"/>
    <hyperlink r:id="rId10157" ref="AA3112"/>
    <hyperlink r:id="rId10158" ref="AB3112"/>
    <hyperlink r:id="rId10159" ref="Z3113"/>
    <hyperlink r:id="rId10160" ref="AA3113"/>
    <hyperlink r:id="rId10161" ref="AB3113"/>
    <hyperlink r:id="rId10162" ref="AD3113"/>
    <hyperlink r:id="rId10163" ref="X3114"/>
    <hyperlink r:id="rId10164" ref="Y3114"/>
    <hyperlink r:id="rId10165" ref="Z3114"/>
    <hyperlink r:id="rId10166" ref="AA3114"/>
    <hyperlink r:id="rId10167" ref="AB3114"/>
    <hyperlink r:id="rId10168" ref="X3115"/>
    <hyperlink r:id="rId10169" ref="Z3115"/>
    <hyperlink r:id="rId10170" ref="AB3115"/>
    <hyperlink r:id="rId10171" ref="AD3115"/>
    <hyperlink r:id="rId10172" ref="X3116"/>
    <hyperlink r:id="rId10173" ref="Z3116"/>
    <hyperlink r:id="rId10174" ref="AA3116"/>
    <hyperlink r:id="rId10175" ref="AB3116"/>
    <hyperlink r:id="rId10176" ref="Z3117"/>
    <hyperlink r:id="rId10177" ref="AB3117"/>
    <hyperlink r:id="rId10178" ref="AD3117"/>
    <hyperlink r:id="rId10179" ref="Y3118"/>
    <hyperlink r:id="rId10180" ref="Z3118"/>
    <hyperlink r:id="rId10181" ref="AA3118"/>
    <hyperlink r:id="rId10182" ref="AB3118"/>
    <hyperlink r:id="rId10183" ref="AD3118"/>
    <hyperlink r:id="rId10184" ref="Y3119"/>
    <hyperlink r:id="rId10185" ref="Z3119"/>
    <hyperlink r:id="rId10186" ref="AB3119"/>
    <hyperlink r:id="rId10187" ref="AC3119"/>
    <hyperlink r:id="rId10188" ref="AD3119"/>
    <hyperlink r:id="rId10189" ref="X3120"/>
    <hyperlink r:id="rId10190" ref="Y3120"/>
    <hyperlink r:id="rId10191" ref="Z3120"/>
    <hyperlink r:id="rId10192" ref="AB3120"/>
    <hyperlink r:id="rId10193" ref="AD3120"/>
    <hyperlink r:id="rId10194" ref="X3121"/>
    <hyperlink r:id="rId10195" ref="Z3121"/>
    <hyperlink r:id="rId10196" ref="AB3121"/>
    <hyperlink r:id="rId10197" ref="AD3121"/>
    <hyperlink r:id="rId10198" ref="Z3122"/>
    <hyperlink r:id="rId10199" ref="AB3122"/>
    <hyperlink r:id="rId10200" ref="AD3122"/>
    <hyperlink r:id="rId10201" ref="Z3123"/>
    <hyperlink r:id="rId10202" ref="AB3123"/>
    <hyperlink r:id="rId10203" ref="AD3123"/>
    <hyperlink r:id="rId10204" ref="Z3124"/>
    <hyperlink r:id="rId10205" ref="AB3124"/>
    <hyperlink r:id="rId10206" ref="AD3124"/>
    <hyperlink r:id="rId10207" ref="X3125"/>
    <hyperlink r:id="rId10208" ref="Y3125"/>
    <hyperlink r:id="rId10209" ref="Z3125"/>
    <hyperlink r:id="rId10210" ref="AA3125"/>
    <hyperlink r:id="rId10211" ref="Z3126"/>
    <hyperlink r:id="rId10212" ref="AB3126"/>
    <hyperlink r:id="rId10213" ref="AD3126"/>
    <hyperlink r:id="rId10214" ref="Z3127"/>
    <hyperlink r:id="rId10215" ref="AB3127"/>
    <hyperlink r:id="rId10216" ref="AD3127"/>
    <hyperlink r:id="rId10217" ref="X3128"/>
    <hyperlink r:id="rId10218" ref="Z3128"/>
    <hyperlink r:id="rId10219" ref="AB3128"/>
    <hyperlink r:id="rId10220" ref="AD3128"/>
    <hyperlink r:id="rId10221" ref="X3129"/>
    <hyperlink r:id="rId10222" ref="Z3129"/>
    <hyperlink r:id="rId10223" ref="AA3129"/>
    <hyperlink r:id="rId10224" ref="AB3129"/>
    <hyperlink r:id="rId10225" ref="AC3129"/>
    <hyperlink r:id="rId10226" ref="AD3129"/>
    <hyperlink r:id="rId10227" ref="X3130"/>
    <hyperlink r:id="rId10228" ref="Z3130"/>
    <hyperlink r:id="rId10229" ref="AB3130"/>
    <hyperlink r:id="rId10230" ref="AC3130"/>
    <hyperlink r:id="rId10231" ref="AD3130"/>
    <hyperlink r:id="rId10232" ref="X3131"/>
    <hyperlink r:id="rId10233" ref="Z3131"/>
    <hyperlink r:id="rId10234" ref="AB3131"/>
    <hyperlink r:id="rId10235" ref="AD3131"/>
    <hyperlink r:id="rId10236" ref="X3132"/>
    <hyperlink r:id="rId10237" ref="Z3132"/>
    <hyperlink r:id="rId10238" ref="AB3132"/>
    <hyperlink r:id="rId10239" ref="AD3132"/>
    <hyperlink r:id="rId10240" ref="X3133"/>
    <hyperlink r:id="rId10241" ref="Y3133"/>
    <hyperlink r:id="rId10242" ref="Z3133"/>
    <hyperlink r:id="rId10243" ref="AB3133"/>
    <hyperlink r:id="rId10244" ref="AD3133"/>
    <hyperlink r:id="rId10245" ref="Z3134"/>
    <hyperlink r:id="rId10246" ref="AB3134"/>
    <hyperlink r:id="rId10247" ref="AD3134"/>
    <hyperlink r:id="rId10248" ref="Z3135"/>
    <hyperlink r:id="rId10249" ref="AB3135"/>
    <hyperlink r:id="rId10250" ref="AD3135"/>
    <hyperlink r:id="rId10251" ref="Y3136"/>
    <hyperlink r:id="rId10252" ref="Z3136"/>
    <hyperlink r:id="rId10253" ref="AB3136"/>
    <hyperlink r:id="rId10254" ref="AC3136"/>
    <hyperlink r:id="rId10255" ref="AD3136"/>
    <hyperlink r:id="rId10256" ref="X3137"/>
    <hyperlink r:id="rId10257" ref="Z3137"/>
    <hyperlink r:id="rId10258" ref="AB3137"/>
    <hyperlink r:id="rId10259" ref="AD3137"/>
    <hyperlink r:id="rId10260" ref="Z3138"/>
    <hyperlink r:id="rId10261" ref="AB3138"/>
    <hyperlink r:id="rId10262" ref="AD3138"/>
    <hyperlink r:id="rId10263" ref="X3139"/>
    <hyperlink r:id="rId10264" ref="Y3139"/>
    <hyperlink r:id="rId10265" ref="Z3139"/>
    <hyperlink r:id="rId10266" ref="AB3139"/>
    <hyperlink r:id="rId10267" ref="AD3139"/>
    <hyperlink r:id="rId10268" ref="Z3140"/>
    <hyperlink r:id="rId10269" ref="AB3140"/>
    <hyperlink r:id="rId10270" ref="AC3140"/>
    <hyperlink r:id="rId10271" ref="AD3140"/>
    <hyperlink r:id="rId10272" ref="X3141"/>
    <hyperlink r:id="rId10273" ref="Y3141"/>
    <hyperlink r:id="rId10274" ref="Z3141"/>
    <hyperlink r:id="rId10275" ref="AB3141"/>
    <hyperlink r:id="rId10276" ref="Z3142"/>
    <hyperlink r:id="rId10277" ref="AB3142"/>
    <hyperlink r:id="rId10278" ref="X3143"/>
    <hyperlink r:id="rId10279" ref="Z3143"/>
    <hyperlink r:id="rId10280" ref="AB3143"/>
    <hyperlink r:id="rId10281" ref="AD3143"/>
    <hyperlink r:id="rId10282" ref="Z3144"/>
    <hyperlink r:id="rId10283" ref="AB3144"/>
    <hyperlink r:id="rId10284" ref="AD3144"/>
    <hyperlink r:id="rId10285" ref="Z3145"/>
    <hyperlink r:id="rId10286" ref="AB3145"/>
    <hyperlink r:id="rId10287" ref="AD3145"/>
    <hyperlink r:id="rId10288" ref="Z3146"/>
    <hyperlink r:id="rId10289" ref="AB3146"/>
    <hyperlink r:id="rId10290" ref="AD3146"/>
    <hyperlink r:id="rId10291" ref="X3147"/>
    <hyperlink r:id="rId10292" ref="Z3147"/>
    <hyperlink r:id="rId10293" ref="AB3147"/>
    <hyperlink r:id="rId10294" ref="AD3147"/>
    <hyperlink r:id="rId10295" ref="Y3148"/>
    <hyperlink r:id="rId10296" ref="Z3148"/>
    <hyperlink r:id="rId10297" ref="AB3148"/>
    <hyperlink r:id="rId10298" ref="AD3148"/>
    <hyperlink r:id="rId10299" ref="X3149"/>
    <hyperlink r:id="rId10300" ref="Y3149"/>
    <hyperlink r:id="rId10301" ref="Z3149"/>
    <hyperlink r:id="rId10302" ref="AA3149"/>
    <hyperlink r:id="rId10303" ref="AB3149"/>
    <hyperlink r:id="rId10304" ref="AD3149"/>
    <hyperlink r:id="rId10305" ref="Z3150"/>
    <hyperlink r:id="rId10306" ref="AB3150"/>
    <hyperlink r:id="rId10307" ref="AD3150"/>
    <hyperlink r:id="rId10308" ref="Z3151"/>
    <hyperlink r:id="rId10309" ref="AB3151"/>
    <hyperlink r:id="rId10310" ref="AC3151"/>
    <hyperlink r:id="rId10311" ref="AD3151"/>
    <hyperlink r:id="rId10312" ref="X3152"/>
    <hyperlink r:id="rId10313" ref="Z3152"/>
    <hyperlink r:id="rId10314" ref="AA3152"/>
    <hyperlink r:id="rId10315" ref="AB3152"/>
    <hyperlink r:id="rId10316" ref="AD3152"/>
    <hyperlink r:id="rId10317" ref="X3153"/>
    <hyperlink r:id="rId10318" ref="Z3153"/>
    <hyperlink r:id="rId10319" ref="AB3153"/>
    <hyperlink r:id="rId10320" ref="AD3153"/>
    <hyperlink r:id="rId10321" ref="X3154"/>
    <hyperlink r:id="rId10322" ref="Z3154"/>
    <hyperlink r:id="rId10323" ref="AB3154"/>
    <hyperlink r:id="rId10324" ref="AD3154"/>
    <hyperlink r:id="rId10325" ref="Z3155"/>
    <hyperlink r:id="rId10326" ref="AB3155"/>
    <hyperlink r:id="rId10327" ref="AD3155"/>
    <hyperlink r:id="rId10328" ref="Y3156"/>
    <hyperlink r:id="rId10329" ref="Z3156"/>
    <hyperlink r:id="rId10330" ref="AB3156"/>
    <hyperlink r:id="rId10331" ref="AC3156"/>
    <hyperlink r:id="rId10332" ref="AD3156"/>
    <hyperlink r:id="rId10333" ref="X3157"/>
    <hyperlink r:id="rId10334" ref="Y3157"/>
    <hyperlink r:id="rId10335" ref="Z3157"/>
    <hyperlink r:id="rId10336" ref="AB3157"/>
    <hyperlink r:id="rId10337" ref="AD3157"/>
    <hyperlink r:id="rId10338" ref="Z3158"/>
    <hyperlink r:id="rId10339" ref="AA3158"/>
    <hyperlink r:id="rId10340" ref="AB3158"/>
    <hyperlink r:id="rId10341" ref="AC3158"/>
    <hyperlink r:id="rId10342" ref="AD3158"/>
    <hyperlink r:id="rId10343" ref="X3159"/>
    <hyperlink r:id="rId10344" ref="Z3159"/>
    <hyperlink r:id="rId10345" ref="AB3159"/>
    <hyperlink r:id="rId10346" ref="AD3159"/>
    <hyperlink r:id="rId10347" ref="Z3160"/>
    <hyperlink r:id="rId10348" ref="AB3160"/>
    <hyperlink r:id="rId10349" ref="AD3160"/>
    <hyperlink r:id="rId10350" ref="X3161"/>
    <hyperlink r:id="rId10351" ref="Z3161"/>
    <hyperlink r:id="rId10352" ref="AB3161"/>
    <hyperlink r:id="rId10353" ref="AD3161"/>
    <hyperlink r:id="rId10354" ref="Z3162"/>
    <hyperlink r:id="rId10355" ref="AB3162"/>
    <hyperlink r:id="rId10356" ref="AD3162"/>
    <hyperlink r:id="rId10357" ref="Z3163"/>
    <hyperlink r:id="rId10358" ref="AB3163"/>
    <hyperlink r:id="rId10359" ref="AD3163"/>
    <hyperlink r:id="rId10360" ref="X3164"/>
    <hyperlink r:id="rId10361" ref="Z3164"/>
    <hyperlink r:id="rId10362" ref="AA3164"/>
    <hyperlink r:id="rId10363" ref="AB3164"/>
    <hyperlink r:id="rId10364" ref="AD3164"/>
    <hyperlink r:id="rId10365" ref="X3165"/>
    <hyperlink r:id="rId10366" ref="Z3165"/>
    <hyperlink r:id="rId10367" ref="AA3165"/>
    <hyperlink r:id="rId10368" ref="AB3165"/>
    <hyperlink r:id="rId10369" ref="AD3165"/>
    <hyperlink r:id="rId10370" ref="X3166"/>
    <hyperlink r:id="rId10371" ref="Z3166"/>
    <hyperlink r:id="rId10372" ref="AB3166"/>
    <hyperlink r:id="rId10373" ref="AD3166"/>
    <hyperlink r:id="rId10374" ref="Z3167"/>
    <hyperlink r:id="rId10375" ref="AB3167"/>
    <hyperlink r:id="rId10376" ref="AD3167"/>
    <hyperlink r:id="rId10377" ref="Z3168"/>
    <hyperlink r:id="rId10378" ref="AB3168"/>
    <hyperlink r:id="rId10379" ref="AD3168"/>
    <hyperlink r:id="rId10380" ref="Z3169"/>
    <hyperlink r:id="rId10381" ref="AB3169"/>
    <hyperlink r:id="rId10382" ref="AD3169"/>
    <hyperlink r:id="rId10383" ref="Z3170"/>
    <hyperlink r:id="rId10384" ref="AB3170"/>
    <hyperlink r:id="rId10385" ref="AD3170"/>
    <hyperlink r:id="rId10386" ref="X3171"/>
    <hyperlink r:id="rId10387" ref="Y3171"/>
    <hyperlink r:id="rId10388" ref="Z3171"/>
    <hyperlink r:id="rId10389" ref="AB3171"/>
    <hyperlink r:id="rId10390" ref="X3172"/>
    <hyperlink r:id="rId10391" ref="Z3172"/>
    <hyperlink r:id="rId10392" ref="AB3172"/>
    <hyperlink r:id="rId10393" ref="Z3173"/>
    <hyperlink r:id="rId10394" ref="AB3173"/>
    <hyperlink r:id="rId10395" ref="AC3173"/>
    <hyperlink r:id="rId10396" ref="AD3173"/>
    <hyperlink r:id="rId10397" ref="X3174"/>
    <hyperlink r:id="rId10398" ref="Z3174"/>
    <hyperlink r:id="rId10399" ref="AB3174"/>
    <hyperlink r:id="rId10400" ref="Z3175"/>
    <hyperlink r:id="rId10401" ref="AB3175"/>
    <hyperlink r:id="rId10402" ref="AC3175"/>
    <hyperlink r:id="rId10403" ref="Z3176"/>
    <hyperlink r:id="rId10404" ref="AB3176"/>
    <hyperlink r:id="rId10405" ref="AD3176"/>
    <hyperlink r:id="rId10406" ref="AB3177"/>
    <hyperlink r:id="rId10407" ref="AB3178"/>
    <hyperlink r:id="rId10408" ref="AD3178"/>
    <hyperlink r:id="rId10409" ref="X3179"/>
    <hyperlink r:id="rId10410" ref="Z3179"/>
    <hyperlink r:id="rId10411" ref="AB3179"/>
    <hyperlink r:id="rId10412" ref="AD3179"/>
    <hyperlink r:id="rId10413" ref="X3180"/>
    <hyperlink r:id="rId10414" ref="Z3180"/>
    <hyperlink r:id="rId10415" ref="AB3180"/>
    <hyperlink r:id="rId10416" ref="AD3180"/>
    <hyperlink r:id="rId10417" ref="Z3181"/>
    <hyperlink r:id="rId10418" ref="AA3181"/>
    <hyperlink r:id="rId10419" ref="AB3181"/>
    <hyperlink r:id="rId10420" ref="AD3181"/>
    <hyperlink r:id="rId10421" ref="X3182"/>
    <hyperlink r:id="rId10422" ref="Z3182"/>
    <hyperlink r:id="rId10423" ref="AB3182"/>
    <hyperlink r:id="rId10424" ref="AD3182"/>
    <hyperlink r:id="rId10425" ref="Y3183"/>
    <hyperlink r:id="rId10426" ref="Z3183"/>
    <hyperlink r:id="rId10427" ref="AB3183"/>
    <hyperlink r:id="rId10428" ref="AD3183"/>
    <hyperlink r:id="rId10429" ref="Y3184"/>
    <hyperlink r:id="rId10430" ref="Z3184"/>
    <hyperlink r:id="rId10431" ref="AB3184"/>
    <hyperlink r:id="rId10432" ref="AD3184"/>
    <hyperlink r:id="rId10433" ref="X3185"/>
    <hyperlink r:id="rId10434" ref="AD3185"/>
    <hyperlink r:id="rId10435" ref="Y3186"/>
    <hyperlink r:id="rId10436" ref="Z3186"/>
    <hyperlink r:id="rId10437" ref="AB3186"/>
    <hyperlink r:id="rId10438" ref="AD3186"/>
    <hyperlink r:id="rId10439" ref="Z3187"/>
    <hyperlink r:id="rId10440" ref="AB3187"/>
    <hyperlink r:id="rId10441" ref="AD3187"/>
    <hyperlink r:id="rId10442" ref="Z3188"/>
    <hyperlink r:id="rId10443" ref="AD3188"/>
    <hyperlink r:id="rId10444" ref="Z3189"/>
    <hyperlink r:id="rId10445" ref="AD3189"/>
    <hyperlink r:id="rId10446" ref="X3190"/>
    <hyperlink r:id="rId10447" ref="AD3190"/>
    <hyperlink r:id="rId10448" ref="X3191"/>
    <hyperlink r:id="rId10449" ref="AC3191"/>
    <hyperlink r:id="rId10450" ref="AD3191"/>
    <hyperlink r:id="rId10451" ref="X3192"/>
    <hyperlink r:id="rId10452" ref="AA3192"/>
    <hyperlink r:id="rId10453" ref="AD3192"/>
    <hyperlink r:id="rId10454" ref="Z3193"/>
    <hyperlink r:id="rId10455" ref="AD3193"/>
    <hyperlink r:id="rId10456" ref="Z3194"/>
    <hyperlink r:id="rId10457" ref="AB3194"/>
    <hyperlink r:id="rId10458" ref="AD3194"/>
    <hyperlink r:id="rId10459" ref="X3195"/>
    <hyperlink r:id="rId10460" ref="AD3195"/>
    <hyperlink r:id="rId10461" ref="Z3196"/>
    <hyperlink r:id="rId10462" ref="AD3196"/>
    <hyperlink r:id="rId10463" ref="X3197"/>
    <hyperlink r:id="rId10464" ref="Y3197"/>
    <hyperlink r:id="rId10465" ref="AD3197"/>
    <hyperlink r:id="rId10466" ref="Z3198"/>
    <hyperlink r:id="rId10467" ref="AD3198"/>
    <hyperlink r:id="rId10468" ref="Z3199"/>
    <hyperlink r:id="rId10469" ref="AD3199"/>
    <hyperlink r:id="rId10470" ref="X3200"/>
    <hyperlink r:id="rId10471" ref="AA3200"/>
    <hyperlink r:id="rId10472" ref="AD3200"/>
    <hyperlink r:id="rId10473" ref="X3201"/>
    <hyperlink r:id="rId10474" ref="Y3202"/>
    <hyperlink r:id="rId10475" ref="Z3202"/>
    <hyperlink r:id="rId10476" ref="AB3202"/>
    <hyperlink r:id="rId10477" ref="AD3202"/>
    <hyperlink r:id="rId10478" ref="X3203"/>
    <hyperlink r:id="rId10479" ref="AD3203"/>
    <hyperlink r:id="rId10480" ref="X3204"/>
    <hyperlink r:id="rId10481" ref="Y3204"/>
    <hyperlink r:id="rId10482" ref="Z3204"/>
    <hyperlink r:id="rId10483" ref="AB3204"/>
    <hyperlink r:id="rId10484" ref="AD3204"/>
    <hyperlink r:id="rId10485" ref="X3205"/>
    <hyperlink r:id="rId10486" ref="Y3205"/>
    <hyperlink r:id="rId10487" ref="Z3205"/>
    <hyperlink r:id="rId10488" ref="AA3205"/>
    <hyperlink r:id="rId10489" ref="AB3205"/>
    <hyperlink r:id="rId10490" ref="AD3205"/>
    <hyperlink r:id="rId10491" ref="Z3206"/>
    <hyperlink r:id="rId10492" ref="AB3206"/>
    <hyperlink r:id="rId10493" ref="AD3206"/>
    <hyperlink r:id="rId10494" ref="X3207"/>
    <hyperlink r:id="rId10495" ref="Z3207"/>
    <hyperlink r:id="rId10496" ref="AB3207"/>
    <hyperlink r:id="rId10497" ref="AD3207"/>
    <hyperlink r:id="rId10498" ref="Y3208"/>
    <hyperlink r:id="rId10499" ref="Z3208"/>
    <hyperlink r:id="rId10500" ref="AB3208"/>
    <hyperlink r:id="rId10501" ref="AC3208"/>
    <hyperlink r:id="rId10502" ref="AD3208"/>
    <hyperlink r:id="rId10503" ref="Z3209"/>
    <hyperlink r:id="rId10504" ref="AB3209"/>
    <hyperlink r:id="rId10505" ref="AD3209"/>
    <hyperlink r:id="rId10506" ref="Z3210"/>
    <hyperlink r:id="rId10507" ref="AB3210"/>
    <hyperlink r:id="rId10508" ref="AD3210"/>
    <hyperlink r:id="rId10509" ref="X3211"/>
    <hyperlink r:id="rId10510" ref="Y3211"/>
    <hyperlink r:id="rId10511" ref="Z3211"/>
    <hyperlink r:id="rId10512" ref="AB3211"/>
    <hyperlink r:id="rId10513" ref="AC3211"/>
    <hyperlink r:id="rId10514" ref="X3212"/>
    <hyperlink r:id="rId10515" ref="Z3212"/>
    <hyperlink r:id="rId10516" ref="AB3212"/>
    <hyperlink r:id="rId10517" ref="X3213"/>
    <hyperlink r:id="rId10518" ref="Z3213"/>
    <hyperlink r:id="rId10519" ref="AB3213"/>
    <hyperlink r:id="rId10520" ref="Z3214"/>
    <hyperlink r:id="rId10521" ref="AB3214"/>
    <hyperlink r:id="rId10522" ref="AC3214"/>
    <hyperlink r:id="rId10523" ref="AD3214"/>
    <hyperlink r:id="rId10524" ref="Z3215"/>
    <hyperlink r:id="rId10525" ref="AB3215"/>
    <hyperlink r:id="rId10526" ref="AD3215"/>
    <hyperlink r:id="rId10527" ref="X3216"/>
    <hyperlink r:id="rId10528" ref="Z3216"/>
    <hyperlink r:id="rId10529" ref="AB3216"/>
    <hyperlink r:id="rId10530" ref="AD3216"/>
    <hyperlink r:id="rId10531" ref="Z3217"/>
    <hyperlink r:id="rId10532" ref="AB3217"/>
    <hyperlink r:id="rId10533" ref="AD3217"/>
    <hyperlink r:id="rId10534" ref="Z3218"/>
    <hyperlink r:id="rId10535" ref="AB3218"/>
    <hyperlink r:id="rId10536" ref="AD3218"/>
    <hyperlink r:id="rId10537" ref="X3219"/>
    <hyperlink r:id="rId10538" ref="AA3219"/>
    <hyperlink r:id="rId10539" ref="AD3219"/>
    <hyperlink r:id="rId10540" ref="X3220"/>
    <hyperlink r:id="rId10541" ref="Z3220"/>
    <hyperlink r:id="rId10542" ref="AA3220"/>
    <hyperlink r:id="rId10543" ref="AD3220"/>
    <hyperlink r:id="rId10544" ref="X3221"/>
    <hyperlink r:id="rId10545" ref="Y3221"/>
    <hyperlink r:id="rId10546" ref="AD3221"/>
    <hyperlink r:id="rId10547" ref="AD3223"/>
    <hyperlink r:id="rId10548" ref="X3224"/>
    <hyperlink r:id="rId10549" ref="Z3224"/>
    <hyperlink r:id="rId10550" ref="AA3224"/>
    <hyperlink r:id="rId10551" ref="X3225"/>
    <hyperlink r:id="rId10552" ref="Z3225"/>
    <hyperlink r:id="rId10553" ref="Z3226"/>
    <hyperlink r:id="rId10554" ref="Z3227"/>
    <hyperlink r:id="rId10555" ref="AC3227"/>
    <hyperlink r:id="rId10556" ref="AD3227"/>
    <hyperlink r:id="rId10557" ref="Z3228"/>
    <hyperlink r:id="rId10558" ref="Y3229"/>
    <hyperlink r:id="rId10559" ref="Z3229"/>
    <hyperlink r:id="rId10560" ref="AD3229"/>
    <hyperlink r:id="rId10561" ref="X3230"/>
    <hyperlink r:id="rId10562" ref="Y3230"/>
    <hyperlink r:id="rId10563" ref="Z3230"/>
    <hyperlink r:id="rId10564" ref="AA3230"/>
    <hyperlink r:id="rId10565" ref="X3231"/>
    <hyperlink r:id="rId10566" ref="Y3231"/>
    <hyperlink r:id="rId10567" ref="Z3231"/>
    <hyperlink r:id="rId10568" ref="Z3232"/>
    <hyperlink r:id="rId10569" ref="AD3232"/>
    <hyperlink r:id="rId10570" ref="X3233"/>
    <hyperlink r:id="rId10571" ref="Z3233"/>
    <hyperlink r:id="rId10572" ref="X3234"/>
    <hyperlink r:id="rId10573" ref="Y3234"/>
    <hyperlink r:id="rId10574" ref="Z3234"/>
    <hyperlink r:id="rId10575" ref="AA3234"/>
    <hyperlink r:id="rId10576" ref="Z3235"/>
    <hyperlink r:id="rId10577" ref="AC3235"/>
    <hyperlink r:id="rId10578" ref="AD3235"/>
    <hyperlink r:id="rId10579" ref="Z3236"/>
    <hyperlink r:id="rId10580" ref="AD3236"/>
    <hyperlink r:id="rId10581" ref="X3237"/>
    <hyperlink r:id="rId10582" ref="Y3237"/>
    <hyperlink r:id="rId10583" ref="Z3237"/>
    <hyperlink r:id="rId10584" ref="AA3237"/>
    <hyperlink r:id="rId10585" ref="Z3238"/>
    <hyperlink r:id="rId10586" ref="AD3238"/>
    <hyperlink r:id="rId10587" ref="Z3239"/>
    <hyperlink r:id="rId10588" ref="AD3239"/>
    <hyperlink r:id="rId10589" ref="X3240"/>
    <hyperlink r:id="rId10590" ref="Z3240"/>
    <hyperlink r:id="rId10591" ref="X3241"/>
    <hyperlink r:id="rId10592" ref="Y3241"/>
    <hyperlink r:id="rId10593" ref="Z3241"/>
    <hyperlink r:id="rId10594" ref="AA3241"/>
    <hyperlink r:id="rId10595" ref="AC3241"/>
    <hyperlink r:id="rId10596" ref="Z3242"/>
    <hyperlink r:id="rId10597" ref="AA3242"/>
    <hyperlink r:id="rId10598" ref="AB3242"/>
    <hyperlink r:id="rId10599" ref="AD3242"/>
    <hyperlink r:id="rId10600" ref="Z3243"/>
    <hyperlink r:id="rId10601" ref="AB3243"/>
    <hyperlink r:id="rId10602" ref="AC3243"/>
    <hyperlink r:id="rId10603" ref="AD3243"/>
    <hyperlink r:id="rId10604" ref="X3244"/>
    <hyperlink r:id="rId10605" ref="Y3244"/>
    <hyperlink r:id="rId10606" ref="Z3244"/>
    <hyperlink r:id="rId10607" ref="AB3244"/>
    <hyperlink r:id="rId10608" ref="AD3244"/>
    <hyperlink r:id="rId10609" ref="Y3245"/>
    <hyperlink r:id="rId10610" ref="Z3245"/>
    <hyperlink r:id="rId10611" ref="AB3245"/>
    <hyperlink r:id="rId10612" ref="AD3245"/>
    <hyperlink r:id="rId10613" ref="X3246"/>
    <hyperlink r:id="rId10614" ref="Y3246"/>
    <hyperlink r:id="rId10615" ref="Z3246"/>
    <hyperlink r:id="rId10616" ref="AB3246"/>
    <hyperlink r:id="rId10617" ref="AD3246"/>
    <hyperlink r:id="rId10618" ref="X3247"/>
    <hyperlink r:id="rId10619" ref="Y3247"/>
    <hyperlink r:id="rId10620" ref="Z3247"/>
    <hyperlink r:id="rId10621" ref="AB3247"/>
    <hyperlink r:id="rId10622" ref="AD3247"/>
    <hyperlink r:id="rId10623" ref="X3248"/>
    <hyperlink r:id="rId10624" ref="Y3248"/>
    <hyperlink r:id="rId10625" ref="Z3248"/>
    <hyperlink r:id="rId10626" ref="AA3248"/>
    <hyperlink r:id="rId10627" ref="AB3248"/>
    <hyperlink r:id="rId10628" ref="AD3248"/>
    <hyperlink r:id="rId10629" ref="X3249"/>
    <hyperlink r:id="rId10630" ref="Z3249"/>
    <hyperlink r:id="rId10631" ref="AB3249"/>
    <hyperlink r:id="rId10632" ref="AD3249"/>
    <hyperlink r:id="rId10633" ref="Y3250"/>
    <hyperlink r:id="rId10634" ref="Z3250"/>
    <hyperlink r:id="rId10635" ref="AB3250"/>
    <hyperlink r:id="rId10636" ref="AD3250"/>
    <hyperlink r:id="rId10637" ref="X3251"/>
    <hyperlink r:id="rId10638" ref="Z3251"/>
    <hyperlink r:id="rId10639" ref="AB3251"/>
    <hyperlink r:id="rId10640" ref="AD3251"/>
    <hyperlink r:id="rId10641" ref="Y3252"/>
    <hyperlink r:id="rId10642" ref="Z3252"/>
    <hyperlink r:id="rId10643" ref="AB3252"/>
    <hyperlink r:id="rId10644" ref="AD3252"/>
    <hyperlink r:id="rId10645" ref="X3253"/>
    <hyperlink r:id="rId10646" ref="Z3253"/>
    <hyperlink r:id="rId10647" ref="AB3253"/>
    <hyperlink r:id="rId10648" ref="AD3253"/>
    <hyperlink r:id="rId10649" ref="X3254"/>
    <hyperlink r:id="rId10650" ref="Y3254"/>
    <hyperlink r:id="rId10651" ref="Z3254"/>
    <hyperlink r:id="rId10652" ref="AA3254"/>
    <hyperlink r:id="rId10653" ref="AB3254"/>
    <hyperlink r:id="rId10654" ref="AD3254"/>
    <hyperlink r:id="rId10655" ref="Y3255"/>
    <hyperlink r:id="rId10656" ref="Z3255"/>
    <hyperlink r:id="rId10657" ref="AB3255"/>
    <hyperlink r:id="rId10658" ref="AD3255"/>
    <hyperlink r:id="rId10659" ref="X3256"/>
    <hyperlink r:id="rId10660" ref="Y3256"/>
    <hyperlink r:id="rId10661" ref="Z3256"/>
    <hyperlink r:id="rId10662" ref="AB3256"/>
    <hyperlink r:id="rId10663" ref="AD3256"/>
    <hyperlink r:id="rId10664" ref="Z3257"/>
    <hyperlink r:id="rId10665" ref="AB3257"/>
    <hyperlink r:id="rId10666" ref="AC3257"/>
    <hyperlink r:id="rId10667" ref="AD3257"/>
    <hyperlink r:id="rId10668" ref="X3258"/>
    <hyperlink r:id="rId10669" ref="Y3258"/>
    <hyperlink r:id="rId10670" ref="Z3258"/>
    <hyperlink r:id="rId10671" ref="AA3258"/>
    <hyperlink r:id="rId10672" ref="AB3258"/>
    <hyperlink r:id="rId10673" ref="AC3258"/>
    <hyperlink r:id="rId10674" ref="AD3258"/>
    <hyperlink r:id="rId10675" ref="X3259"/>
    <hyperlink r:id="rId10676" ref="Y3259"/>
    <hyperlink r:id="rId10677" ref="Z3259"/>
    <hyperlink r:id="rId10678" ref="AA3259"/>
    <hyperlink r:id="rId10679" ref="AB3259"/>
    <hyperlink r:id="rId10680" ref="AC3259"/>
    <hyperlink r:id="rId10681" ref="AD3259"/>
    <hyperlink r:id="rId10682" ref="X3260"/>
    <hyperlink r:id="rId10683" ref="Z3260"/>
    <hyperlink r:id="rId10684" ref="AB3260"/>
    <hyperlink r:id="rId10685" ref="AC3260"/>
    <hyperlink r:id="rId10686" ref="AD3260"/>
    <hyperlink r:id="rId10687" ref="Z3261"/>
    <hyperlink r:id="rId10688" ref="AB3261"/>
    <hyperlink r:id="rId10689" ref="AD3261"/>
    <hyperlink r:id="rId10690" ref="Z3262"/>
    <hyperlink r:id="rId10691" ref="AB3262"/>
    <hyperlink r:id="rId10692" ref="AD3262"/>
    <hyperlink r:id="rId10693" ref="Z3263"/>
    <hyperlink r:id="rId10694" ref="AA3263"/>
    <hyperlink r:id="rId10695" ref="AB3263"/>
    <hyperlink r:id="rId10696" ref="AC3263"/>
    <hyperlink r:id="rId10697" ref="AD3263"/>
    <hyperlink r:id="rId10698" ref="X3264"/>
    <hyperlink r:id="rId10699" ref="Z3264"/>
    <hyperlink r:id="rId10700" ref="AB3264"/>
    <hyperlink r:id="rId10701" ref="AD3264"/>
    <hyperlink r:id="rId10702" ref="X3265"/>
    <hyperlink r:id="rId10703" ref="Z3265"/>
    <hyperlink r:id="rId10704" ref="AA3265"/>
    <hyperlink r:id="rId10705" ref="AB3265"/>
    <hyperlink r:id="rId10706" ref="AD3265"/>
    <hyperlink r:id="rId10707" ref="X3266"/>
    <hyperlink r:id="rId10708" ref="Z3266"/>
    <hyperlink r:id="rId10709" ref="AB3266"/>
    <hyperlink r:id="rId10710" ref="AD3266"/>
    <hyperlink r:id="rId10711" ref="Z3267"/>
    <hyperlink r:id="rId10712" ref="AA3267"/>
    <hyperlink r:id="rId10713" ref="AB3267"/>
    <hyperlink r:id="rId10714" ref="AD3267"/>
    <hyperlink r:id="rId10715" ref="Z3268"/>
    <hyperlink r:id="rId10716" ref="AB3268"/>
    <hyperlink r:id="rId10717" ref="AD3268"/>
    <hyperlink r:id="rId10718" ref="X3269"/>
    <hyperlink r:id="rId10719" ref="Y3269"/>
    <hyperlink r:id="rId10720" ref="Z3269"/>
    <hyperlink r:id="rId10721" ref="AA3269"/>
    <hyperlink r:id="rId10722" ref="AB3269"/>
    <hyperlink r:id="rId10723" ref="AC3269"/>
    <hyperlink r:id="rId10724" ref="AD3269"/>
    <hyperlink r:id="rId10725" ref="Z3270"/>
    <hyperlink r:id="rId10726" ref="AB3270"/>
    <hyperlink r:id="rId10727" ref="AD3270"/>
    <hyperlink r:id="rId10728" ref="Z3271"/>
    <hyperlink r:id="rId10729" ref="AB3271"/>
    <hyperlink r:id="rId10730" ref="AD3271"/>
    <hyperlink r:id="rId10731" ref="X3272"/>
    <hyperlink r:id="rId10732" ref="Z3272"/>
    <hyperlink r:id="rId10733" ref="AB3272"/>
    <hyperlink r:id="rId10734" ref="AD3272"/>
    <hyperlink r:id="rId10735" ref="Z3273"/>
    <hyperlink r:id="rId10736" ref="AB3273"/>
    <hyperlink r:id="rId10737" ref="AC3273"/>
    <hyperlink r:id="rId10738" ref="AD3273"/>
    <hyperlink r:id="rId10739" ref="Z3274"/>
    <hyperlink r:id="rId10740" ref="AB3274"/>
    <hyperlink r:id="rId10741" ref="AD3274"/>
    <hyperlink r:id="rId10742" ref="X3275"/>
    <hyperlink r:id="rId10743" ref="Z3275"/>
    <hyperlink r:id="rId10744" ref="AB3275"/>
    <hyperlink r:id="rId10745" ref="AD3275"/>
    <hyperlink r:id="rId10746" ref="Y3276"/>
    <hyperlink r:id="rId10747" ref="Z3276"/>
    <hyperlink r:id="rId10748" ref="AB3276"/>
    <hyperlink r:id="rId10749" ref="X3277"/>
    <hyperlink r:id="rId10750" ref="Z3277"/>
    <hyperlink r:id="rId10751" ref="AB3277"/>
    <hyperlink r:id="rId10752" ref="Z3278"/>
    <hyperlink r:id="rId10753" ref="AB3278"/>
    <hyperlink r:id="rId10754" ref="X3279"/>
    <hyperlink r:id="rId10755" ref="Z3279"/>
    <hyperlink r:id="rId10756" ref="AB3279"/>
    <hyperlink r:id="rId10757" ref="Z3280"/>
    <hyperlink r:id="rId10758" ref="AB3280"/>
    <hyperlink r:id="rId10759" ref="AD3280"/>
    <hyperlink r:id="rId10760" ref="X3281"/>
    <hyperlink r:id="rId10761" ref="Z3281"/>
    <hyperlink r:id="rId10762" ref="AB3281"/>
    <hyperlink r:id="rId10763" ref="X3282"/>
    <hyperlink r:id="rId10764" ref="Y3282"/>
    <hyperlink r:id="rId10765" ref="Z3282"/>
    <hyperlink r:id="rId10766" ref="AB3282"/>
    <hyperlink r:id="rId10767" ref="AC3282"/>
    <hyperlink r:id="rId10768" ref="AD3282"/>
    <hyperlink r:id="rId10769" ref="Y3283"/>
    <hyperlink r:id="rId10770" ref="Z3283"/>
    <hyperlink r:id="rId10771" ref="AB3283"/>
    <hyperlink r:id="rId10772" ref="AD3283"/>
    <hyperlink r:id="rId10773" ref="Z3284"/>
    <hyperlink r:id="rId10774" ref="AB3284"/>
    <hyperlink r:id="rId10775" ref="AD3284"/>
    <hyperlink r:id="rId10776" ref="Z3285"/>
    <hyperlink r:id="rId10777" ref="AA3285"/>
    <hyperlink r:id="rId10778" ref="AB3285"/>
    <hyperlink r:id="rId10779" ref="AD3285"/>
    <hyperlink r:id="rId10780" ref="X3286"/>
    <hyperlink r:id="rId10781" ref="Y3286"/>
    <hyperlink r:id="rId10782" ref="Z3286"/>
    <hyperlink r:id="rId10783" ref="AB3286"/>
    <hyperlink r:id="rId10784" ref="AC3286"/>
    <hyperlink r:id="rId10785" ref="AD3286"/>
    <hyperlink r:id="rId10786" ref="X3287"/>
    <hyperlink r:id="rId10787" ref="Y3287"/>
    <hyperlink r:id="rId10788" ref="Z3287"/>
    <hyperlink r:id="rId10789" ref="X3288"/>
    <hyperlink r:id="rId10790" ref="Y3288"/>
    <hyperlink r:id="rId10791" ref="Z3288"/>
    <hyperlink r:id="rId10792" ref="Y3289"/>
    <hyperlink r:id="rId10793" ref="Z3289"/>
    <hyperlink r:id="rId10794" ref="AB3289"/>
    <hyperlink r:id="rId10795" ref="AD3289"/>
    <hyperlink r:id="rId10796" ref="Z3290"/>
    <hyperlink r:id="rId10797" ref="AD3290"/>
    <hyperlink r:id="rId10798" ref="X3291"/>
    <hyperlink r:id="rId10799" ref="Z3291"/>
    <hyperlink r:id="rId10800" ref="Y3292"/>
    <hyperlink r:id="rId10801" ref="Z3292"/>
    <hyperlink r:id="rId10802" ref="AB3292"/>
    <hyperlink r:id="rId10803" ref="AD3292"/>
    <hyperlink r:id="rId10804" ref="X3293"/>
    <hyperlink r:id="rId10805" ref="Z3293"/>
    <hyperlink r:id="rId10806" ref="X3294"/>
    <hyperlink r:id="rId10807" ref="Z3294"/>
    <hyperlink r:id="rId10808" ref="Z3295"/>
    <hyperlink r:id="rId10809" ref="AB3295"/>
    <hyperlink r:id="rId10810" ref="AD3295"/>
    <hyperlink r:id="rId10811" ref="Z3296"/>
    <hyperlink r:id="rId10812" ref="AD3296"/>
    <hyperlink r:id="rId10813" ref="Z3297"/>
    <hyperlink r:id="rId10814" ref="AD3297"/>
    <hyperlink r:id="rId10815" ref="Z3298"/>
    <hyperlink r:id="rId10816" ref="AD3298"/>
    <hyperlink r:id="rId10817" ref="X3299"/>
    <hyperlink r:id="rId10818" ref="Y3299"/>
    <hyperlink r:id="rId10819" ref="Z3299"/>
    <hyperlink r:id="rId10820" ref="AA3299"/>
    <hyperlink r:id="rId10821" ref="AB3299"/>
    <hyperlink r:id="rId10822" ref="AD3299"/>
    <hyperlink r:id="rId10823" ref="Z3300"/>
    <hyperlink r:id="rId10824" ref="AB3300"/>
    <hyperlink r:id="rId10825" ref="AD3300"/>
    <hyperlink r:id="rId10826" ref="Z3301"/>
    <hyperlink r:id="rId10827" ref="AA3301"/>
    <hyperlink r:id="rId10828" ref="AB3301"/>
    <hyperlink r:id="rId10829" ref="AC3301"/>
    <hyperlink r:id="rId10830" ref="AD3301"/>
    <hyperlink r:id="rId10831" ref="Z3302"/>
    <hyperlink r:id="rId10832" ref="AB3302"/>
    <hyperlink r:id="rId10833" ref="AD3302"/>
    <hyperlink r:id="rId10834" ref="Z3303"/>
    <hyperlink r:id="rId10835" ref="AB3303"/>
    <hyperlink r:id="rId10836" ref="AD3303"/>
    <hyperlink r:id="rId10837" ref="Z3304"/>
    <hyperlink r:id="rId10838" ref="AB3304"/>
    <hyperlink r:id="rId10839" ref="AD3304"/>
    <hyperlink r:id="rId10840" ref="Z3305"/>
    <hyperlink r:id="rId10841" ref="AB3305"/>
    <hyperlink r:id="rId10842" ref="AD3305"/>
    <hyperlink r:id="rId10843" ref="X3306"/>
    <hyperlink r:id="rId10844" ref="Z3306"/>
    <hyperlink r:id="rId10845" ref="AB3306"/>
    <hyperlink r:id="rId10846" ref="X3307"/>
    <hyperlink r:id="rId10847" ref="X3308"/>
    <hyperlink r:id="rId10848" ref="Y3308"/>
    <hyperlink r:id="rId10849" ref="AA3308"/>
    <hyperlink r:id="rId10850" ref="X3309"/>
    <hyperlink r:id="rId10851" ref="X3310"/>
    <hyperlink r:id="rId10852" ref="Z3310"/>
    <hyperlink r:id="rId10853" ref="AB3310"/>
    <hyperlink r:id="rId10854" ref="X3311"/>
    <hyperlink r:id="rId10855" ref="X3312"/>
    <hyperlink r:id="rId10856" ref="Y3312"/>
    <hyperlink r:id="rId10857" ref="Z3312"/>
    <hyperlink r:id="rId10858" ref="AB3312"/>
    <hyperlink r:id="rId10859" ref="X3313"/>
    <hyperlink r:id="rId10860" ref="Z3313"/>
    <hyperlink r:id="rId10861" ref="AA3313"/>
    <hyperlink r:id="rId10862" ref="AB3313"/>
    <hyperlink r:id="rId10863" ref="Z3314"/>
    <hyperlink r:id="rId10864" ref="AB3314"/>
    <hyperlink r:id="rId10865" ref="AD3314"/>
    <hyperlink r:id="rId10866" ref="Y3315"/>
    <hyperlink r:id="rId10867" ref="Z3315"/>
    <hyperlink r:id="rId10868" ref="AB3315"/>
    <hyperlink r:id="rId10869" ref="AD3315"/>
    <hyperlink r:id="rId10870" ref="X3316"/>
    <hyperlink r:id="rId10871" ref="Y3316"/>
    <hyperlink r:id="rId10872" ref="Z3316"/>
    <hyperlink r:id="rId10873" ref="AB3316"/>
    <hyperlink r:id="rId10874" ref="Z3317"/>
    <hyperlink r:id="rId10875" ref="AB3317"/>
    <hyperlink r:id="rId10876" ref="AD3317"/>
    <hyperlink r:id="rId10877" ref="Z3318"/>
    <hyperlink r:id="rId10878" ref="AB3318"/>
    <hyperlink r:id="rId10879" ref="AD3318"/>
    <hyperlink r:id="rId10880" ref="X3319"/>
    <hyperlink r:id="rId10881" ref="Y3319"/>
    <hyperlink r:id="rId10882" ref="AD3319"/>
    <hyperlink r:id="rId10883" ref="X3320"/>
    <hyperlink r:id="rId10884" ref="Y3320"/>
    <hyperlink r:id="rId10885" ref="AD3320"/>
    <hyperlink r:id="rId10886" ref="X3321"/>
    <hyperlink r:id="rId10887" ref="Z3321"/>
    <hyperlink r:id="rId10888" ref="AC3321"/>
    <hyperlink r:id="rId10889" ref="AD3321"/>
    <hyperlink r:id="rId10890" ref="X3322"/>
    <hyperlink r:id="rId10891" ref="Z3322"/>
    <hyperlink r:id="rId10892" ref="AA3322"/>
    <hyperlink r:id="rId10893" ref="AD3322"/>
    <hyperlink r:id="rId10894" ref="Z3323"/>
    <hyperlink r:id="rId10895" ref="AD3323"/>
    <hyperlink r:id="rId10896" ref="X3324"/>
    <hyperlink r:id="rId10897" ref="Z3324"/>
    <hyperlink r:id="rId10898" ref="AD3324"/>
    <hyperlink r:id="rId10899" ref="X3325"/>
    <hyperlink r:id="rId10900" ref="Z3325"/>
    <hyperlink r:id="rId10901" ref="AD3325"/>
    <hyperlink r:id="rId10902" ref="Z3326"/>
    <hyperlink r:id="rId10903" ref="AD3326"/>
    <hyperlink r:id="rId10904" ref="X3327"/>
    <hyperlink r:id="rId10905" ref="Z3327"/>
    <hyperlink r:id="rId10906" ref="AD3327"/>
    <hyperlink r:id="rId10907" ref="X3328"/>
    <hyperlink r:id="rId10908" ref="Y3328"/>
    <hyperlink r:id="rId10909" ref="Z3328"/>
    <hyperlink r:id="rId10910" ref="AA3328"/>
    <hyperlink r:id="rId10911" ref="AC3328"/>
    <hyperlink r:id="rId10912" ref="AD3328"/>
    <hyperlink r:id="rId10913" ref="X3329"/>
    <hyperlink r:id="rId10914" ref="Y3329"/>
    <hyperlink r:id="rId10915" ref="Z3329"/>
    <hyperlink r:id="rId10916" ref="AB3329"/>
    <hyperlink r:id="rId10917" ref="AC3329"/>
    <hyperlink r:id="rId10918" ref="AD3329"/>
    <hyperlink r:id="rId10919" ref="X3331"/>
    <hyperlink r:id="rId10920" ref="Z3331"/>
    <hyperlink r:id="rId10921" ref="AC3331"/>
    <hyperlink r:id="rId10922" ref="AD3331"/>
    <hyperlink r:id="rId10923" ref="X3332"/>
    <hyperlink r:id="rId10924" ref="Z3332"/>
    <hyperlink r:id="rId10925" ref="AA3332"/>
    <hyperlink r:id="rId10926" ref="AB3332"/>
    <hyperlink r:id="rId10927" ref="AD3332"/>
    <hyperlink r:id="rId10928" ref="X3333"/>
    <hyperlink r:id="rId10929" ref="Z3333"/>
    <hyperlink r:id="rId10930" ref="AA3333"/>
    <hyperlink r:id="rId10931" ref="AB3333"/>
    <hyperlink r:id="rId10932" ref="AD3333"/>
    <hyperlink r:id="rId10933" ref="X3334"/>
    <hyperlink r:id="rId10934" ref="Z3334"/>
    <hyperlink r:id="rId10935" ref="AB3334"/>
    <hyperlink r:id="rId10936" ref="AC3334"/>
    <hyperlink r:id="rId10937" ref="AD3334"/>
    <hyperlink r:id="rId10938" ref="X3335"/>
    <hyperlink r:id="rId10939" ref="Z3335"/>
    <hyperlink r:id="rId10940" ref="AC3335"/>
    <hyperlink r:id="rId10941" ref="Z3336"/>
    <hyperlink r:id="rId10942" ref="AA3336"/>
    <hyperlink r:id="rId10943" ref="AD3336"/>
    <hyperlink r:id="rId10944" ref="X3337"/>
    <hyperlink r:id="rId10945" ref="Z3337"/>
    <hyperlink r:id="rId10946" ref="Z3338"/>
    <hyperlink r:id="rId10947" ref="AD3338"/>
    <hyperlink r:id="rId10948" ref="X3339"/>
    <hyperlink r:id="rId10949" ref="Z3339"/>
    <hyperlink r:id="rId10950" ref="AB3339"/>
    <hyperlink r:id="rId10951" ref="AD3339"/>
    <hyperlink r:id="rId10952" ref="X3340"/>
    <hyperlink r:id="rId10953" ref="Z3340"/>
    <hyperlink r:id="rId10954" ref="AA3340"/>
    <hyperlink r:id="rId10955" ref="AB3340"/>
    <hyperlink r:id="rId10956" ref="AD3340"/>
    <hyperlink r:id="rId10957" ref="X3341"/>
    <hyperlink r:id="rId10958" ref="Z3341"/>
    <hyperlink r:id="rId10959" ref="AB3341"/>
    <hyperlink r:id="rId10960" ref="AD3341"/>
    <hyperlink r:id="rId10961" ref="X3342"/>
    <hyperlink r:id="rId10962" ref="X3343"/>
    <hyperlink r:id="rId10963" ref="Z3343"/>
    <hyperlink r:id="rId10964" ref="AB3343"/>
    <hyperlink r:id="rId10965" ref="AD3343"/>
    <hyperlink r:id="rId10966" ref="X3344"/>
    <hyperlink r:id="rId10967" ref="AD3344"/>
    <hyperlink r:id="rId10968" ref="Y3345"/>
    <hyperlink r:id="rId10969" ref="Z3345"/>
    <hyperlink r:id="rId10970" ref="AB3345"/>
    <hyperlink r:id="rId10971" ref="AD3345"/>
    <hyperlink r:id="rId10972" ref="X3346"/>
    <hyperlink r:id="rId10973" ref="Z3346"/>
    <hyperlink r:id="rId10974" ref="AB3346"/>
    <hyperlink r:id="rId10975" ref="X3347"/>
    <hyperlink r:id="rId10976" ref="Z3347"/>
    <hyperlink r:id="rId10977" ref="AB3347"/>
    <hyperlink r:id="rId10978" ref="AD3347"/>
    <hyperlink r:id="rId10979" ref="X3348"/>
    <hyperlink r:id="rId10980" ref="Z3348"/>
    <hyperlink r:id="rId10981" ref="AA3348"/>
    <hyperlink r:id="rId10982" ref="AB3348"/>
    <hyperlink r:id="rId10983" ref="X3349"/>
    <hyperlink r:id="rId10984" ref="Z3349"/>
    <hyperlink r:id="rId10985" ref="AB3349"/>
    <hyperlink r:id="rId10986" ref="AC3349"/>
    <hyperlink r:id="rId10987" ref="Z3350"/>
    <hyperlink r:id="rId10988" ref="AB3350"/>
    <hyperlink r:id="rId10989" ref="AD3350"/>
    <hyperlink r:id="rId10990" ref="X3351"/>
    <hyperlink r:id="rId10991" ref="AA3351"/>
    <hyperlink r:id="rId10992" ref="AB3351"/>
    <hyperlink r:id="rId10993" ref="AD3351"/>
    <hyperlink r:id="rId10994" ref="X3352"/>
    <hyperlink r:id="rId10995" ref="AB3352"/>
    <hyperlink r:id="rId10996" ref="AD3352"/>
    <hyperlink r:id="rId10997" ref="X3353"/>
    <hyperlink r:id="rId10998" ref="AB3353"/>
    <hyperlink r:id="rId10999" ref="AD3353"/>
    <hyperlink r:id="rId11000" ref="Z3354"/>
    <hyperlink r:id="rId11001" ref="AB3354"/>
    <hyperlink r:id="rId11002" ref="AD3354"/>
    <hyperlink r:id="rId11003" ref="Z3355"/>
    <hyperlink r:id="rId11004" ref="AD3355"/>
    <hyperlink r:id="rId11005" ref="AE3355"/>
    <hyperlink r:id="rId11006" ref="X3356"/>
    <hyperlink r:id="rId11007" ref="AA3356"/>
    <hyperlink r:id="rId11008" ref="AB3356"/>
    <hyperlink r:id="rId11009" ref="AB3357"/>
    <hyperlink r:id="rId11010" ref="AD3357"/>
    <hyperlink r:id="rId11011" ref="AA3358"/>
    <hyperlink r:id="rId11012" ref="AB3358"/>
    <hyperlink r:id="rId11013" ref="AD3358"/>
    <hyperlink r:id="rId11014" ref="Z3359"/>
    <hyperlink r:id="rId11015" ref="AB3359"/>
    <hyperlink r:id="rId11016" ref="AD3359"/>
    <hyperlink r:id="rId11017" ref="AA3360"/>
    <hyperlink r:id="rId11018" ref="AB3360"/>
    <hyperlink r:id="rId11019" ref="AD3360"/>
    <hyperlink r:id="rId11020" ref="AA3361"/>
    <hyperlink r:id="rId11021" ref="AB3361"/>
    <hyperlink r:id="rId11022" ref="AD3361"/>
    <hyperlink r:id="rId11023" ref="X3362"/>
    <hyperlink r:id="rId11024" ref="AB3362"/>
    <hyperlink r:id="rId11025" ref="AB3363"/>
    <hyperlink r:id="rId11026" ref="AD3363"/>
    <hyperlink r:id="rId11027" ref="X3364"/>
    <hyperlink r:id="rId11028" ref="AB3364"/>
    <hyperlink r:id="rId11029" ref="Z3365"/>
    <hyperlink r:id="rId11030" ref="AB3365"/>
    <hyperlink r:id="rId11031" ref="AD3365"/>
    <hyperlink r:id="rId11032" ref="X3366"/>
    <hyperlink r:id="rId11033" ref="Y3366"/>
    <hyperlink r:id="rId11034" ref="AA3366"/>
    <hyperlink r:id="rId11035" ref="AB3366"/>
    <hyperlink r:id="rId11036" ref="AC3366"/>
    <hyperlink r:id="rId11037" ref="AD3366"/>
    <hyperlink r:id="rId11038" ref="AB3367"/>
    <hyperlink r:id="rId11039" ref="AD3367"/>
    <hyperlink r:id="rId11040" ref="AB3368"/>
    <hyperlink r:id="rId11041" ref="AD3368"/>
    <hyperlink r:id="rId11042" ref="AB3369"/>
    <hyperlink r:id="rId11043" ref="AD3369"/>
    <hyperlink r:id="rId11044" ref="AB3370"/>
    <hyperlink r:id="rId11045" ref="AD3370"/>
    <hyperlink r:id="rId11046" ref="AB3371"/>
    <hyperlink r:id="rId11047" ref="AD3371"/>
    <hyperlink r:id="rId11048" ref="X3372"/>
    <hyperlink r:id="rId11049" ref="AB3372"/>
    <hyperlink r:id="rId11050" ref="AC3372"/>
    <hyperlink r:id="rId11051" ref="AD3372"/>
    <hyperlink r:id="rId11052" ref="Z3373"/>
    <hyperlink r:id="rId11053" ref="AB3373"/>
    <hyperlink r:id="rId11054" ref="AD3373"/>
    <hyperlink r:id="rId11055" ref="Z3374"/>
    <hyperlink r:id="rId11056" ref="AB3374"/>
    <hyperlink r:id="rId11057" ref="AD3374"/>
    <hyperlink r:id="rId11058" ref="Z3375"/>
    <hyperlink r:id="rId11059" ref="AB3375"/>
    <hyperlink r:id="rId11060" ref="AD3375"/>
    <hyperlink r:id="rId11061" ref="Z3376"/>
    <hyperlink r:id="rId11062" ref="AB3376"/>
    <hyperlink r:id="rId11063" ref="AD3376"/>
    <hyperlink r:id="rId11064" ref="Z3377"/>
    <hyperlink r:id="rId11065" ref="AD3377"/>
    <hyperlink r:id="rId11066" ref="Y3378"/>
    <hyperlink r:id="rId11067" ref="Z3378"/>
    <hyperlink r:id="rId11068" ref="AB3378"/>
    <hyperlink r:id="rId11069" ref="AD3378"/>
    <hyperlink r:id="rId11070" ref="Z3379"/>
    <hyperlink r:id="rId11071" ref="AB3379"/>
    <hyperlink r:id="rId11072" ref="AD3379"/>
    <hyperlink r:id="rId11073" ref="X3380"/>
    <hyperlink r:id="rId11074" ref="Y3380"/>
    <hyperlink r:id="rId11075" ref="Z3380"/>
    <hyperlink r:id="rId11076" ref="AD3380"/>
    <hyperlink r:id="rId11077" ref="Z3381"/>
    <hyperlink r:id="rId11078" ref="AB3381"/>
    <hyperlink r:id="rId11079" ref="AD3381"/>
    <hyperlink r:id="rId11080" ref="Z3382"/>
    <hyperlink r:id="rId11081" ref="AB3382"/>
    <hyperlink r:id="rId11082" ref="AD3382"/>
    <hyperlink r:id="rId11083" ref="Y3383"/>
    <hyperlink r:id="rId11084" ref="Z3383"/>
    <hyperlink r:id="rId11085" ref="AB3383"/>
    <hyperlink r:id="rId11086" ref="AD3383"/>
    <hyperlink r:id="rId11087" ref="X3385"/>
    <hyperlink r:id="rId11088" ref="Z3385"/>
    <hyperlink r:id="rId11089" ref="AA3385"/>
    <hyperlink r:id="rId11090" ref="AB3385"/>
    <hyperlink r:id="rId11091" ref="Z3386"/>
    <hyperlink r:id="rId11092" ref="AB3386"/>
    <hyperlink r:id="rId11093" ref="AD3386"/>
    <hyperlink r:id="rId11094" ref="Z3387"/>
    <hyperlink r:id="rId11095" ref="AB3387"/>
    <hyperlink r:id="rId11096" ref="AD3387"/>
    <hyperlink r:id="rId11097" ref="X3388"/>
    <hyperlink r:id="rId11098" ref="Z3388"/>
    <hyperlink r:id="rId11099" ref="AB3388"/>
    <hyperlink r:id="rId11100" ref="Z3389"/>
    <hyperlink r:id="rId11101" ref="AB3389"/>
    <hyperlink r:id="rId11102" ref="AD3389"/>
    <hyperlink r:id="rId11103" ref="Z3390"/>
    <hyperlink r:id="rId11104" ref="AA3390"/>
    <hyperlink r:id="rId11105" ref="AB3390"/>
    <hyperlink r:id="rId11106" ref="AD3390"/>
    <hyperlink r:id="rId11107" ref="Z3391"/>
    <hyperlink r:id="rId11108" ref="AB3391"/>
    <hyperlink r:id="rId11109" ref="AD3391"/>
    <hyperlink r:id="rId11110" ref="X3392"/>
    <hyperlink r:id="rId11111" ref="Z3392"/>
    <hyperlink r:id="rId11112" ref="AB3392"/>
    <hyperlink r:id="rId11113" ref="AD3392"/>
    <hyperlink r:id="rId11114" ref="Y3393"/>
    <hyperlink r:id="rId11115" ref="Z3393"/>
    <hyperlink r:id="rId11116" ref="AB3393"/>
    <hyperlink r:id="rId11117" ref="AC3393"/>
    <hyperlink r:id="rId11118" ref="AD3393"/>
    <hyperlink r:id="rId11119" ref="X3394"/>
    <hyperlink r:id="rId11120" ref="AD3394"/>
    <hyperlink r:id="rId11121" ref="Z3395"/>
    <hyperlink r:id="rId11122" ref="AA3395"/>
    <hyperlink r:id="rId11123" ref="AB3395"/>
    <hyperlink r:id="rId11124" ref="AC3395"/>
    <hyperlink r:id="rId11125" ref="AD3395"/>
    <hyperlink r:id="rId11126" ref="X3396"/>
    <hyperlink r:id="rId11127" ref="AD3396"/>
    <hyperlink r:id="rId11128" ref="X3397"/>
    <hyperlink r:id="rId11129" ref="AD3397"/>
    <hyperlink r:id="rId11130" ref="Z3398"/>
    <hyperlink r:id="rId11131" ref="AB3398"/>
    <hyperlink r:id="rId11132" ref="AC3398"/>
    <hyperlink r:id="rId11133" ref="AD3398"/>
    <hyperlink r:id="rId11134" ref="Z3399"/>
    <hyperlink r:id="rId11135" ref="AD3399"/>
    <hyperlink r:id="rId11136" ref="X3400"/>
    <hyperlink r:id="rId11137" ref="Z3400"/>
    <hyperlink r:id="rId11138" ref="AD3400"/>
    <hyperlink r:id="rId11139" ref="Z3402"/>
    <hyperlink r:id="rId11140" ref="AA3402"/>
    <hyperlink r:id="rId11141" ref="AD3402"/>
    <hyperlink r:id="rId11142" ref="Z3403"/>
    <hyperlink r:id="rId11143" ref="AB3403"/>
    <hyperlink r:id="rId11144" ref="X3404"/>
    <hyperlink r:id="rId11145" ref="Y3404"/>
    <hyperlink r:id="rId11146" ref="Z3404"/>
    <hyperlink r:id="rId11147" ref="AA3404"/>
    <hyperlink r:id="rId11148" ref="AB3404"/>
    <hyperlink r:id="rId11149" ref="AC3404"/>
    <hyperlink r:id="rId11150" ref="AD3404"/>
    <hyperlink r:id="rId11151" ref="Z3405"/>
    <hyperlink r:id="rId11152" ref="AB3405"/>
    <hyperlink r:id="rId11153" ref="AC3405"/>
    <hyperlink r:id="rId11154" ref="AD3405"/>
    <hyperlink r:id="rId11155" ref="Z3406"/>
    <hyperlink r:id="rId11156" ref="AB3406"/>
    <hyperlink r:id="rId11157" ref="AD3406"/>
    <hyperlink r:id="rId11158" ref="X3407"/>
    <hyperlink r:id="rId11159" ref="Z3407"/>
    <hyperlink r:id="rId11160" ref="AB3407"/>
    <hyperlink r:id="rId11161" ref="AD3407"/>
    <hyperlink r:id="rId11162" ref="Z3408"/>
    <hyperlink r:id="rId11163" ref="AB3408"/>
    <hyperlink r:id="rId11164" ref="AC3408"/>
    <hyperlink r:id="rId11165" ref="AD3408"/>
    <hyperlink r:id="rId11166" ref="Y3409"/>
    <hyperlink r:id="rId11167" ref="Z3409"/>
    <hyperlink r:id="rId11168" ref="AB3409"/>
    <hyperlink r:id="rId11169" ref="AD3409"/>
    <hyperlink r:id="rId11170" ref="Y3410"/>
    <hyperlink r:id="rId11171" ref="Z3410"/>
    <hyperlink r:id="rId11172" ref="AB3410"/>
    <hyperlink r:id="rId11173" ref="AD3410"/>
    <hyperlink r:id="rId11174" ref="Z3411"/>
    <hyperlink r:id="rId11175" ref="AB3411"/>
    <hyperlink r:id="rId11176" ref="AD3411"/>
    <hyperlink r:id="rId11177" ref="Z3412"/>
    <hyperlink r:id="rId11178" ref="AB3412"/>
    <hyperlink r:id="rId11179" ref="AD3412"/>
    <hyperlink r:id="rId11180" ref="Z3413"/>
    <hyperlink r:id="rId11181" ref="AB3413"/>
    <hyperlink r:id="rId11182" ref="AD3413"/>
    <hyperlink r:id="rId11183" ref="Z3414"/>
    <hyperlink r:id="rId11184" ref="AB3414"/>
    <hyperlink r:id="rId11185" ref="AD3414"/>
    <hyperlink r:id="rId11186" ref="Z3415"/>
    <hyperlink r:id="rId11187" ref="AC3415"/>
    <hyperlink r:id="rId11188" ref="AD3415"/>
    <hyperlink r:id="rId11189" ref="Z3416"/>
    <hyperlink r:id="rId11190" ref="AD3416"/>
    <hyperlink r:id="rId11191" ref="Z3417"/>
    <hyperlink r:id="rId11192" ref="AD3417"/>
    <hyperlink r:id="rId11193" ref="Z3418"/>
    <hyperlink r:id="rId11194" ref="AD3418"/>
    <hyperlink r:id="rId11195" ref="Z3419"/>
    <hyperlink r:id="rId11196" ref="AD3419"/>
    <hyperlink r:id="rId11197" ref="Z3420"/>
    <hyperlink r:id="rId11198" ref="AD3420"/>
    <hyperlink r:id="rId11199" ref="Z3421"/>
    <hyperlink r:id="rId11200" ref="AD3421"/>
    <hyperlink r:id="rId11201" ref="X3422"/>
    <hyperlink r:id="rId11202" ref="Z3422"/>
    <hyperlink r:id="rId11203" ref="AB3422"/>
    <hyperlink r:id="rId11204" ref="AD3422"/>
    <hyperlink r:id="rId11205" ref="Z3423"/>
    <hyperlink r:id="rId11206" ref="AB3423"/>
    <hyperlink r:id="rId11207" ref="AD3423"/>
    <hyperlink r:id="rId11208" ref="Z3424"/>
    <hyperlink r:id="rId11209" ref="AB3424"/>
    <hyperlink r:id="rId11210" ref="AD3424"/>
    <hyperlink r:id="rId11211" ref="Z3425"/>
    <hyperlink r:id="rId11212" ref="AB3425"/>
    <hyperlink r:id="rId11213" ref="AD3425"/>
    <hyperlink r:id="rId11214" ref="Z3426"/>
    <hyperlink r:id="rId11215" ref="AD3427"/>
    <hyperlink r:id="rId11216" ref="Z3429"/>
    <hyperlink r:id="rId11217" ref="AD3429"/>
    <hyperlink r:id="rId11218" ref="AB3430"/>
    <hyperlink r:id="rId11219" ref="Z3431"/>
    <hyperlink r:id="rId11220" ref="AA3431"/>
    <hyperlink r:id="rId11221" ref="AD3431"/>
    <hyperlink r:id="rId11222" ref="AB3432"/>
    <hyperlink r:id="rId11223" ref="Z3433"/>
    <hyperlink r:id="rId11224" ref="AD3433"/>
    <hyperlink r:id="rId11225" ref="X3434"/>
    <hyperlink r:id="rId11226" ref="AB3435"/>
    <hyperlink r:id="rId11227" ref="X3436"/>
    <hyperlink r:id="rId11228" ref="Y3436"/>
    <hyperlink r:id="rId11229" ref="Z3436"/>
    <hyperlink r:id="rId11230" ref="AA3436"/>
    <hyperlink r:id="rId11231" ref="AE3436"/>
    <hyperlink r:id="rId11232" ref="X3437"/>
    <hyperlink r:id="rId11233" ref="Z3437"/>
    <hyperlink r:id="rId11234" ref="AE3437"/>
    <hyperlink r:id="rId11235" ref="X3438"/>
    <hyperlink r:id="rId11236" ref="Z3438"/>
    <hyperlink r:id="rId11237" ref="AD3438"/>
    <hyperlink r:id="rId11238" ref="AE3438"/>
    <hyperlink r:id="rId11239" ref="Z3439"/>
    <hyperlink r:id="rId11240" ref="AC3439"/>
    <hyperlink r:id="rId11241" ref="AD3439"/>
    <hyperlink r:id="rId11242" ref="X3440"/>
    <hyperlink r:id="rId11243" ref="Y3440"/>
    <hyperlink r:id="rId11244" ref="AB3440"/>
    <hyperlink r:id="rId11245" ref="AD3440"/>
    <hyperlink r:id="rId11246" ref="AB3441"/>
    <hyperlink r:id="rId11247" ref="AD3441"/>
    <hyperlink r:id="rId11248" ref="AB3442"/>
    <hyperlink r:id="rId11249" ref="AD3442"/>
    <hyperlink r:id="rId11250" ref="AB3443"/>
    <hyperlink r:id="rId11251" ref="AD3443"/>
    <hyperlink r:id="rId11252" ref="AB3444"/>
    <hyperlink r:id="rId11253" ref="AD3444"/>
    <hyperlink r:id="rId11254" ref="Y3445"/>
    <hyperlink r:id="rId11255" ref="Z3445"/>
    <hyperlink r:id="rId11256" ref="AB3445"/>
    <hyperlink r:id="rId11257" ref="AD3445"/>
    <hyperlink r:id="rId11258" ref="X3446"/>
    <hyperlink r:id="rId11259" ref="Z3446"/>
    <hyperlink r:id="rId11260" ref="AB3446"/>
    <hyperlink r:id="rId11261" ref="AD3446"/>
    <hyperlink r:id="rId11262" ref="Z3447"/>
    <hyperlink r:id="rId11263" ref="AB3447"/>
    <hyperlink r:id="rId11264" ref="AD3447"/>
    <hyperlink r:id="rId11265" ref="AB3448"/>
    <hyperlink r:id="rId11266" ref="AD3448"/>
    <hyperlink r:id="rId11267" ref="Z3449"/>
    <hyperlink r:id="rId11268" ref="AD3449"/>
    <hyperlink r:id="rId11269" ref="Z3450"/>
    <hyperlink r:id="rId11270" ref="AD3450"/>
    <hyperlink r:id="rId11271" ref="X3451"/>
    <hyperlink r:id="rId11272" ref="Z3451"/>
    <hyperlink r:id="rId11273" ref="AD3451"/>
    <hyperlink r:id="rId11274" ref="Z3452"/>
    <hyperlink r:id="rId11275" ref="AD3452"/>
    <hyperlink r:id="rId11276" ref="Z3453"/>
    <hyperlink r:id="rId11277" ref="AB3453"/>
    <hyperlink r:id="rId11278" ref="AD3453"/>
    <hyperlink r:id="rId11279" ref="X3454"/>
    <hyperlink r:id="rId11280" ref="Z3454"/>
    <hyperlink r:id="rId11281" ref="AD3454"/>
    <hyperlink r:id="rId11282" ref="X3455"/>
    <hyperlink r:id="rId11283" ref="Z3455"/>
    <hyperlink r:id="rId11284" ref="AA3455"/>
    <hyperlink r:id="rId11285" ref="AD3455"/>
    <hyperlink r:id="rId11286" ref="Z3456"/>
    <hyperlink r:id="rId11287" ref="AD3456"/>
    <hyperlink r:id="rId11288" ref="X3457"/>
    <hyperlink r:id="rId11289" ref="Z3457"/>
    <hyperlink r:id="rId11290" ref="AD3457"/>
    <hyperlink r:id="rId11291" ref="Z3458"/>
    <hyperlink r:id="rId11292" ref="AD3458"/>
    <hyperlink r:id="rId11293" ref="X3459"/>
    <hyperlink r:id="rId11294" ref="AA3459"/>
    <hyperlink r:id="rId11295" ref="X3462"/>
    <hyperlink r:id="rId11296" ref="Z3462"/>
    <hyperlink r:id="rId11297" ref="AB3462"/>
    <hyperlink r:id="rId11298" ref="AD3462"/>
    <hyperlink r:id="rId11299" ref="Z3463"/>
    <hyperlink r:id="rId11300" ref="AD3463"/>
    <hyperlink r:id="rId11301" ref="Z3464"/>
    <hyperlink r:id="rId11302" ref="AB3464"/>
    <hyperlink r:id="rId11303" ref="AD3464"/>
    <hyperlink r:id="rId11304" ref="X3465"/>
    <hyperlink r:id="rId11305" ref="Y3465"/>
    <hyperlink r:id="rId11306" ref="Z3465"/>
    <hyperlink r:id="rId11307" ref="AB3465"/>
    <hyperlink r:id="rId11308" ref="AD3465"/>
    <hyperlink r:id="rId11309" ref="Z3466"/>
    <hyperlink r:id="rId11310" ref="AB3466"/>
    <hyperlink r:id="rId11311" ref="AD3466"/>
    <hyperlink r:id="rId11312" ref="X3467"/>
    <hyperlink r:id="rId11313" ref="Y3467"/>
    <hyperlink r:id="rId11314" ref="Z3467"/>
    <hyperlink r:id="rId11315" ref="AB3467"/>
    <hyperlink r:id="rId11316" ref="AD3467"/>
    <hyperlink r:id="rId11317" ref="X3468"/>
    <hyperlink r:id="rId11318" ref="Z3468"/>
    <hyperlink r:id="rId11319" ref="AB3468"/>
    <hyperlink r:id="rId11320" ref="AD3468"/>
    <hyperlink r:id="rId11321" ref="X3469"/>
    <hyperlink r:id="rId11322" ref="Z3469"/>
    <hyperlink r:id="rId11323" ref="AB3469"/>
    <hyperlink r:id="rId11324" ref="AD3469"/>
    <hyperlink r:id="rId11325" ref="X3470"/>
    <hyperlink r:id="rId11326" ref="AD3470"/>
    <hyperlink r:id="rId11327" ref="AB3471"/>
    <hyperlink r:id="rId11328" ref="AD3471"/>
    <hyperlink r:id="rId11329" ref="X3472"/>
    <hyperlink r:id="rId11330" ref="AA3472"/>
    <hyperlink r:id="rId11331" ref="AD3472"/>
    <hyperlink r:id="rId11332" ref="X3473"/>
    <hyperlink r:id="rId11333" ref="AB3473"/>
    <hyperlink r:id="rId11334" ref="AD3473"/>
    <hyperlink r:id="rId11335" ref="AB3474"/>
    <hyperlink r:id="rId11336" ref="AD3474"/>
    <hyperlink r:id="rId11337" ref="X3475"/>
    <hyperlink r:id="rId11338" ref="AB3475"/>
    <hyperlink r:id="rId11339" ref="AD3475"/>
    <hyperlink r:id="rId11340" ref="X3476"/>
    <hyperlink r:id="rId11341" ref="AD3476"/>
    <hyperlink r:id="rId11342" ref="X3477"/>
    <hyperlink r:id="rId11343" ref="AB3477"/>
    <hyperlink r:id="rId11344" ref="AD3477"/>
    <hyperlink r:id="rId11345" ref="Y3478"/>
    <hyperlink r:id="rId11346" ref="Z3478"/>
    <hyperlink r:id="rId11347" ref="AB3478"/>
    <hyperlink r:id="rId11348" ref="AD3478"/>
    <hyperlink r:id="rId11349" ref="Z3479"/>
    <hyperlink r:id="rId11350" ref="AB3479"/>
    <hyperlink r:id="rId11351" ref="AD3479"/>
    <hyperlink r:id="rId11352" ref="X3480"/>
    <hyperlink r:id="rId11353" ref="Z3480"/>
    <hyperlink r:id="rId11354" ref="AB3480"/>
    <hyperlink r:id="rId11355" ref="X3481"/>
    <hyperlink r:id="rId11356" ref="Z3481"/>
    <hyperlink r:id="rId11357" ref="AB3481"/>
    <hyperlink r:id="rId11358" ref="X3482"/>
    <hyperlink r:id="rId11359" ref="Y3482"/>
    <hyperlink r:id="rId11360" ref="Z3482"/>
    <hyperlink r:id="rId11361" ref="AB3482"/>
    <hyperlink r:id="rId11362" ref="Y3483"/>
    <hyperlink r:id="rId11363" ref="Z3483"/>
    <hyperlink r:id="rId11364" ref="AB3483"/>
    <hyperlink r:id="rId11365" ref="AD3483"/>
    <hyperlink r:id="rId11366" ref="Z3484"/>
    <hyperlink r:id="rId11367" ref="AB3484"/>
    <hyperlink r:id="rId11368" ref="AD3484"/>
    <hyperlink r:id="rId11369" ref="Z3485"/>
    <hyperlink r:id="rId11370" ref="AB3485"/>
    <hyperlink r:id="rId11371" ref="AD3485"/>
    <hyperlink r:id="rId11372" ref="Z3486"/>
    <hyperlink r:id="rId11373" ref="AB3486"/>
    <hyperlink r:id="rId11374" ref="AD3486"/>
    <hyperlink r:id="rId11375" ref="Z3487"/>
    <hyperlink r:id="rId11376" ref="AB3487"/>
    <hyperlink r:id="rId11377" ref="AC3487"/>
    <hyperlink r:id="rId11378" ref="AD3487"/>
    <hyperlink r:id="rId11379" ref="Z3488"/>
    <hyperlink r:id="rId11380" ref="AB3488"/>
    <hyperlink r:id="rId11381" ref="AD3488"/>
    <hyperlink r:id="rId11382" ref="Z3489"/>
    <hyperlink r:id="rId11383" ref="AB3489"/>
    <hyperlink r:id="rId11384" ref="AD3489"/>
    <hyperlink r:id="rId11385" ref="X3490"/>
    <hyperlink r:id="rId11386" ref="Z3490"/>
    <hyperlink r:id="rId11387" ref="AB3490"/>
    <hyperlink r:id="rId11388" ref="Y3491"/>
    <hyperlink r:id="rId11389" ref="Z3491"/>
    <hyperlink r:id="rId11390" ref="AA3491"/>
    <hyperlink r:id="rId11391" ref="AB3491"/>
    <hyperlink r:id="rId11392" ref="AD3491"/>
    <hyperlink r:id="rId11393" ref="X3492"/>
    <hyperlink r:id="rId11394" ref="Z3492"/>
    <hyperlink r:id="rId11395" ref="AB3492"/>
    <hyperlink r:id="rId11396" ref="Y3493"/>
    <hyperlink r:id="rId11397" ref="Z3493"/>
    <hyperlink r:id="rId11398" ref="AB3493"/>
    <hyperlink r:id="rId11399" ref="AD3493"/>
    <hyperlink r:id="rId11400" ref="Z3494"/>
    <hyperlink r:id="rId11401" ref="AB3494"/>
    <hyperlink r:id="rId11402" ref="AD3494"/>
    <hyperlink r:id="rId11403" ref="X3495"/>
    <hyperlink r:id="rId11404" ref="Z3495"/>
    <hyperlink r:id="rId11405" ref="X3496"/>
    <hyperlink r:id="rId11406" ref="Z3496"/>
    <hyperlink r:id="rId11407" ref="AD3496"/>
    <hyperlink r:id="rId11408" ref="Z3497"/>
    <hyperlink r:id="rId11409" ref="X3498"/>
    <hyperlink r:id="rId11410" ref="Z3498"/>
    <hyperlink r:id="rId11411" ref="X3499"/>
    <hyperlink r:id="rId11412" ref="Y3499"/>
    <hyperlink r:id="rId11413" ref="Z3499"/>
    <hyperlink r:id="rId11414" ref="AD3499"/>
    <hyperlink r:id="rId11415" ref="Y3500"/>
    <hyperlink r:id="rId11416" ref="AB3500"/>
    <hyperlink r:id="rId11417" ref="AD3500"/>
    <hyperlink r:id="rId11418" ref="Z3501"/>
    <hyperlink r:id="rId11419" ref="AB3501"/>
    <hyperlink r:id="rId11420" ref="AC3501"/>
    <hyperlink r:id="rId11421" ref="AD3501"/>
    <hyperlink r:id="rId11422" ref="Z3502"/>
    <hyperlink r:id="rId11423" ref="AA3502"/>
    <hyperlink r:id="rId11424" ref="AB3502"/>
    <hyperlink r:id="rId11425" ref="AC3502"/>
    <hyperlink r:id="rId11426" ref="AD3502"/>
    <hyperlink r:id="rId11427" ref="AD3503"/>
    <hyperlink r:id="rId11428" ref="X3504"/>
    <hyperlink r:id="rId11429" ref="Z3504"/>
    <hyperlink r:id="rId11430" ref="X3505"/>
    <hyperlink r:id="rId11431" ref="Y3505"/>
    <hyperlink r:id="rId11432" ref="Z3505"/>
    <hyperlink r:id="rId11433" ref="Z3506"/>
    <hyperlink r:id="rId11434" ref="AC3506"/>
    <hyperlink r:id="rId11435" ref="AD3506"/>
    <hyperlink r:id="rId11436" ref="X3507"/>
    <hyperlink r:id="rId11437" ref="Y3507"/>
    <hyperlink r:id="rId11438" ref="Z3507"/>
    <hyperlink r:id="rId11439" ref="AB3507"/>
    <hyperlink r:id="rId11440" ref="AD3507"/>
    <hyperlink r:id="rId11441" ref="Z3508"/>
    <hyperlink r:id="rId11442" ref="AB3508"/>
    <hyperlink r:id="rId11443" ref="AD3508"/>
    <hyperlink r:id="rId11444" ref="X3509"/>
    <hyperlink r:id="rId11445" ref="Z3509"/>
    <hyperlink r:id="rId11446" ref="AB3509"/>
    <hyperlink r:id="rId11447" ref="AD3509"/>
    <hyperlink r:id="rId11448" ref="Z3510"/>
    <hyperlink r:id="rId11449" ref="AB3510"/>
    <hyperlink r:id="rId11450" ref="AD3510"/>
    <hyperlink r:id="rId11451" ref="X3511"/>
    <hyperlink r:id="rId11452" ref="Y3511"/>
    <hyperlink r:id="rId11453" ref="Z3511"/>
    <hyperlink r:id="rId11454" ref="AC3511"/>
    <hyperlink r:id="rId11455" ref="AD3511"/>
    <hyperlink r:id="rId11456" ref="Z3512"/>
    <hyperlink r:id="rId11457" ref="AD3512"/>
    <hyperlink r:id="rId11458" ref="Z3513"/>
    <hyperlink r:id="rId11459" ref="AD3513"/>
    <hyperlink r:id="rId11460" ref="X3514"/>
    <hyperlink r:id="rId11461" ref="Y3514"/>
    <hyperlink r:id="rId11462" ref="Z3514"/>
    <hyperlink r:id="rId11463" ref="AD3514"/>
    <hyperlink r:id="rId11464" ref="Z3515"/>
    <hyperlink r:id="rId11465" ref="AD3515"/>
    <hyperlink r:id="rId11466" ref="Z3516"/>
    <hyperlink r:id="rId11467" ref="X3517"/>
    <hyperlink r:id="rId11468" ref="Z3517"/>
    <hyperlink r:id="rId11469" ref="AA3517"/>
    <hyperlink r:id="rId11470" ref="X3518"/>
    <hyperlink r:id="rId11471" ref="Z3518"/>
    <hyperlink r:id="rId11472" ref="AA3518"/>
    <hyperlink r:id="rId11473" ref="AC3518"/>
    <hyperlink r:id="rId11474" ref="Z3522"/>
    <hyperlink r:id="rId11475" ref="AB3522"/>
    <hyperlink r:id="rId11476" ref="AC3522"/>
    <hyperlink r:id="rId11477" ref="AD3522"/>
    <hyperlink r:id="rId11478" ref="Z3523"/>
    <hyperlink r:id="rId11479" ref="AA3523"/>
    <hyperlink r:id="rId11480" ref="AB3523"/>
    <hyperlink r:id="rId11481" ref="AD3523"/>
    <hyperlink r:id="rId11482" ref="Z3524"/>
    <hyperlink r:id="rId11483" ref="AB3524"/>
    <hyperlink r:id="rId11484" ref="AD3524"/>
    <hyperlink r:id="rId11485" ref="Z3525"/>
    <hyperlink r:id="rId11486" ref="AB3525"/>
    <hyperlink r:id="rId11487" ref="AD3525"/>
    <hyperlink r:id="rId11488" ref="Z3526"/>
    <hyperlink r:id="rId11489" ref="AD3526"/>
    <hyperlink r:id="rId11490" ref="Y3527"/>
    <hyperlink r:id="rId11491" ref="Z3527"/>
    <hyperlink r:id="rId11492" ref="Z3528"/>
    <hyperlink r:id="rId11493" ref="Z3529"/>
    <hyperlink r:id="rId11494" ref="Z3530"/>
    <hyperlink r:id="rId11495" ref="Z3531"/>
    <hyperlink r:id="rId11496" ref="AB3531"/>
    <hyperlink r:id="rId11497" ref="AD3531"/>
    <hyperlink r:id="rId11498" ref="Z3532"/>
    <hyperlink r:id="rId11499" ref="AB3532"/>
    <hyperlink r:id="rId11500" ref="AD3532"/>
    <hyperlink r:id="rId11501" ref="Z3533"/>
    <hyperlink r:id="rId11502" ref="AB3533"/>
    <hyperlink r:id="rId11503" ref="AD3533"/>
    <hyperlink r:id="rId11504" ref="Z3534"/>
    <hyperlink r:id="rId11505" ref="AB3534"/>
    <hyperlink r:id="rId11506" ref="AD3534"/>
    <hyperlink r:id="rId11507" ref="Z3536"/>
    <hyperlink r:id="rId11508" ref="AB3536"/>
    <hyperlink r:id="rId11509" ref="AD3536"/>
    <hyperlink r:id="rId11510" ref="Y3537"/>
    <hyperlink r:id="rId11511" ref="Z3537"/>
    <hyperlink r:id="rId11512" ref="AB3537"/>
    <hyperlink r:id="rId11513" ref="AD3537"/>
    <hyperlink r:id="rId11514" ref="X3538"/>
    <hyperlink r:id="rId11515" ref="Y3538"/>
    <hyperlink r:id="rId11516" ref="Z3538"/>
    <hyperlink r:id="rId11517" ref="AB3538"/>
    <hyperlink r:id="rId11518" ref="AD3538"/>
    <hyperlink r:id="rId11519" ref="X3539"/>
    <hyperlink r:id="rId11520" ref="Y3539"/>
    <hyperlink r:id="rId11521" ref="Z3539"/>
    <hyperlink r:id="rId11522" ref="AB3539"/>
    <hyperlink r:id="rId11523" ref="Z3540"/>
    <hyperlink r:id="rId11524" ref="AB3540"/>
    <hyperlink r:id="rId11525" ref="AD3540"/>
    <hyperlink r:id="rId11526" ref="Z3541"/>
    <hyperlink r:id="rId11527" ref="AA3541"/>
    <hyperlink r:id="rId11528" ref="AB3541"/>
    <hyperlink r:id="rId11529" ref="AC3541"/>
    <hyperlink r:id="rId11530" ref="AD3541"/>
    <hyperlink r:id="rId11531" ref="Y3542"/>
    <hyperlink r:id="rId11532" ref="Z3542"/>
    <hyperlink r:id="rId11533" ref="AB3542"/>
    <hyperlink r:id="rId11534" ref="Z3543"/>
    <hyperlink r:id="rId11535" ref="AA3543"/>
    <hyperlink r:id="rId11536" ref="AB3543"/>
    <hyperlink r:id="rId11537" ref="X3544"/>
    <hyperlink r:id="rId11538" ref="Y3544"/>
    <hyperlink r:id="rId11539" ref="Z3544"/>
    <hyperlink r:id="rId11540" ref="AA3544"/>
    <hyperlink r:id="rId11541" ref="AB3544"/>
    <hyperlink r:id="rId11542" ref="X3545"/>
    <hyperlink r:id="rId11543" ref="Z3545"/>
    <hyperlink r:id="rId11544" ref="AB3545"/>
    <hyperlink r:id="rId11545" ref="AC3545"/>
    <hyperlink r:id="rId11546" ref="Z3546"/>
    <hyperlink r:id="rId11547" ref="AB3546"/>
    <hyperlink r:id="rId11548" ref="Z3547"/>
    <hyperlink r:id="rId11549" ref="AB3547"/>
    <hyperlink r:id="rId11550" ref="AC3547"/>
    <hyperlink r:id="rId11551" ref="Z3548"/>
    <hyperlink r:id="rId11552" ref="AB3548"/>
    <hyperlink r:id="rId11553" ref="AD3548"/>
    <hyperlink r:id="rId11554" ref="Z3549"/>
    <hyperlink r:id="rId11555" ref="AB3549"/>
    <hyperlink r:id="rId11556" ref="AC3549"/>
    <hyperlink r:id="rId11557" ref="X3550"/>
    <hyperlink r:id="rId11558" ref="Z3550"/>
    <hyperlink r:id="rId11559" ref="AB3550"/>
    <hyperlink r:id="rId11560" ref="AD3550"/>
    <hyperlink r:id="rId11561" ref="X3551"/>
    <hyperlink r:id="rId11562" ref="Z3551"/>
    <hyperlink r:id="rId11563" ref="AB3551"/>
    <hyperlink r:id="rId11564" ref="X3552"/>
    <hyperlink r:id="rId11565" ref="Z3552"/>
    <hyperlink r:id="rId11566" ref="AA3552"/>
    <hyperlink r:id="rId11567" ref="AB3552"/>
    <hyperlink r:id="rId11568" ref="X3553"/>
    <hyperlink r:id="rId11569" ref="Y3553"/>
    <hyperlink r:id="rId11570" ref="Z3553"/>
    <hyperlink r:id="rId11571" ref="AB3553"/>
    <hyperlink r:id="rId11572" ref="AC3553"/>
    <hyperlink r:id="rId11573" ref="AD3553"/>
    <hyperlink r:id="rId11574" ref="Z3554"/>
    <hyperlink r:id="rId11575" ref="AB3554"/>
    <hyperlink r:id="rId11576" ref="AD3554"/>
    <hyperlink r:id="rId11577" ref="Y3555"/>
    <hyperlink r:id="rId11578" ref="Z3555"/>
    <hyperlink r:id="rId11579" ref="AB3555"/>
    <hyperlink r:id="rId11580" ref="AC3555"/>
    <hyperlink r:id="rId11581" ref="AD3555"/>
    <hyperlink r:id="rId11582" ref="Y3556"/>
    <hyperlink r:id="rId11583" ref="Z3556"/>
    <hyperlink r:id="rId11584" ref="AB3556"/>
    <hyperlink r:id="rId11585" ref="AD3556"/>
    <hyperlink r:id="rId11586" ref="Z3557"/>
    <hyperlink r:id="rId11587" ref="AA3557"/>
    <hyperlink r:id="rId11588" ref="AB3557"/>
    <hyperlink r:id="rId11589" ref="AD3557"/>
    <hyperlink r:id="rId11590" ref="Z3558"/>
    <hyperlink r:id="rId11591" ref="AB3558"/>
    <hyperlink r:id="rId11592" ref="AD3558"/>
    <hyperlink r:id="rId11593" ref="Z3559"/>
    <hyperlink r:id="rId11594" ref="AB3559"/>
    <hyperlink r:id="rId11595" ref="AC3559"/>
    <hyperlink r:id="rId11596" ref="AD3559"/>
    <hyperlink r:id="rId11597" ref="Z3560"/>
    <hyperlink r:id="rId11598" ref="AB3560"/>
    <hyperlink r:id="rId11599" ref="AC3560"/>
    <hyperlink r:id="rId11600" ref="AD3560"/>
    <hyperlink r:id="rId11601" ref="X3561"/>
    <hyperlink r:id="rId11602" ref="Z3561"/>
    <hyperlink r:id="rId11603" ref="AB3561"/>
    <hyperlink r:id="rId11604" ref="AD3561"/>
    <hyperlink r:id="rId11605" ref="X3562"/>
    <hyperlink r:id="rId11606" ref="Z3562"/>
    <hyperlink r:id="rId11607" ref="AB3562"/>
    <hyperlink r:id="rId11608" ref="AD3562"/>
    <hyperlink r:id="rId11609" ref="X3563"/>
    <hyperlink r:id="rId11610" ref="Z3563"/>
    <hyperlink r:id="rId11611" ref="AB3563"/>
    <hyperlink r:id="rId11612" ref="AD3563"/>
    <hyperlink r:id="rId11613" ref="Z3565"/>
    <hyperlink r:id="rId11614" ref="AB3565"/>
    <hyperlink r:id="rId11615" ref="AD3565"/>
    <hyperlink r:id="rId11616" ref="Z3566"/>
    <hyperlink r:id="rId11617" ref="AB3566"/>
    <hyperlink r:id="rId11618" ref="AD3566"/>
    <hyperlink r:id="rId11619" ref="Y3568"/>
    <hyperlink r:id="rId11620" ref="Z3568"/>
    <hyperlink r:id="rId11621" ref="AD3568"/>
    <hyperlink r:id="rId11622" ref="X3569"/>
    <hyperlink r:id="rId11623" ref="AB3569"/>
    <hyperlink r:id="rId11624" ref="X3570"/>
    <hyperlink r:id="rId11625" ref="Y3570"/>
    <hyperlink r:id="rId11626" ref="Z3570"/>
    <hyperlink r:id="rId11627" ref="AA3570"/>
    <hyperlink r:id="rId11628" ref="AB3570"/>
    <hyperlink r:id="rId11629" ref="AC3570"/>
    <hyperlink r:id="rId11630" ref="Z3571"/>
    <hyperlink r:id="rId11631" ref="AB3571"/>
    <hyperlink r:id="rId11632" ref="AC3571"/>
    <hyperlink r:id="rId11633" ref="AD3571"/>
    <hyperlink r:id="rId11634" ref="X3572"/>
    <hyperlink r:id="rId11635" ref="Y3572"/>
    <hyperlink r:id="rId11636" ref="Z3572"/>
    <hyperlink r:id="rId11637" ref="AA3572"/>
    <hyperlink r:id="rId11638" ref="AB3572"/>
    <hyperlink r:id="rId11639" ref="AC3572"/>
    <hyperlink r:id="rId11640" ref="X3573"/>
    <hyperlink r:id="rId11641" ref="Z3573"/>
    <hyperlink r:id="rId11642" ref="AB3573"/>
    <hyperlink r:id="rId11643" ref="X3574"/>
    <hyperlink r:id="rId11644" ref="Y3574"/>
    <hyperlink r:id="rId11645" ref="Z3574"/>
    <hyperlink r:id="rId11646" ref="AB3574"/>
    <hyperlink r:id="rId11647" ref="AD3574"/>
    <hyperlink r:id="rId11648" ref="X3575"/>
    <hyperlink r:id="rId11649" ref="Y3575"/>
    <hyperlink r:id="rId11650" ref="Z3575"/>
    <hyperlink r:id="rId11651" ref="AB3575"/>
    <hyperlink r:id="rId11652" ref="AD3575"/>
    <hyperlink r:id="rId11653" ref="Z3576"/>
    <hyperlink r:id="rId11654" ref="AB3576"/>
    <hyperlink r:id="rId11655" ref="AD3576"/>
    <hyperlink r:id="rId11656" ref="Z3577"/>
    <hyperlink r:id="rId11657" ref="AB3577"/>
    <hyperlink r:id="rId11658" ref="AD3577"/>
    <hyperlink r:id="rId11659" ref="X3578"/>
    <hyperlink r:id="rId11660" ref="Z3578"/>
    <hyperlink r:id="rId11661" ref="AB3578"/>
    <hyperlink r:id="rId11662" ref="AD3578"/>
    <hyperlink r:id="rId11663" ref="Y3579"/>
    <hyperlink r:id="rId11664" ref="AB3579"/>
    <hyperlink r:id="rId11665" ref="AC3579"/>
    <hyperlink r:id="rId11666" ref="AD3579"/>
    <hyperlink r:id="rId11667" ref="X3580"/>
    <hyperlink r:id="rId11668" ref="AA3580"/>
    <hyperlink r:id="rId11669" ref="AB3580"/>
    <hyperlink r:id="rId11670" ref="AB3581"/>
    <hyperlink r:id="rId11671" ref="AB3582"/>
    <hyperlink r:id="rId11672" ref="AD3582"/>
    <hyperlink r:id="rId11673" ref="X3583"/>
    <hyperlink r:id="rId11674" ref="Z3583"/>
    <hyperlink r:id="rId11675" ref="AB3583"/>
    <hyperlink r:id="rId11676" ref="AD3583"/>
    <hyperlink r:id="rId11677" ref="X3584"/>
    <hyperlink r:id="rId11678" ref="Z3584"/>
    <hyperlink r:id="rId11679" ref="AB3584"/>
    <hyperlink r:id="rId11680" ref="AD3584"/>
    <hyperlink r:id="rId11681" ref="X3585"/>
    <hyperlink r:id="rId11682" ref="Z3585"/>
    <hyperlink r:id="rId11683" ref="AB3585"/>
    <hyperlink r:id="rId11684" ref="AD3585"/>
    <hyperlink r:id="rId11685" ref="Z3586"/>
    <hyperlink r:id="rId11686" ref="AB3586"/>
    <hyperlink r:id="rId11687" ref="AD3586"/>
    <hyperlink r:id="rId11688" ref="X3587"/>
    <hyperlink r:id="rId11689" ref="Y3587"/>
    <hyperlink r:id="rId11690" ref="Z3587"/>
    <hyperlink r:id="rId11691" ref="AA3587"/>
    <hyperlink r:id="rId11692" ref="AB3587"/>
    <hyperlink r:id="rId11693" ref="AD3587"/>
    <hyperlink r:id="rId11694" ref="Z3588"/>
    <hyperlink r:id="rId11695" ref="AB3588"/>
    <hyperlink r:id="rId11696" ref="AD3588"/>
    <hyperlink r:id="rId11697" ref="Z3589"/>
    <hyperlink r:id="rId11698" ref="AB3589"/>
    <hyperlink r:id="rId11699" ref="AD3589"/>
    <hyperlink r:id="rId11700" ref="X3590"/>
    <hyperlink r:id="rId11701" ref="Z3590"/>
    <hyperlink r:id="rId11702" ref="AD3590"/>
    <hyperlink r:id="rId11703" ref="X3591"/>
    <hyperlink r:id="rId11704" ref="Y3591"/>
    <hyperlink r:id="rId11705" ref="Z3591"/>
    <hyperlink r:id="rId11706" ref="AA3591"/>
    <hyperlink r:id="rId11707" ref="AD3591"/>
    <hyperlink r:id="rId11708" ref="X3592"/>
    <hyperlink r:id="rId11709" ref="Z3592"/>
    <hyperlink r:id="rId11710" ref="AD3592"/>
    <hyperlink r:id="rId11711" ref="X3594"/>
    <hyperlink r:id="rId11712" ref="Z3594"/>
    <hyperlink r:id="rId11713" ref="AA3594"/>
    <hyperlink r:id="rId11714" ref="AD3594"/>
    <hyperlink r:id="rId11715" ref="X3595"/>
    <hyperlink r:id="rId11716" ref="Y3595"/>
    <hyperlink r:id="rId11717" ref="AA3595"/>
    <hyperlink r:id="rId11718" ref="AB3595"/>
    <hyperlink r:id="rId11719" ref="X3596"/>
    <hyperlink r:id="rId11720" ref="AB3596"/>
    <hyperlink r:id="rId11721" ref="AC3596"/>
    <hyperlink r:id="rId11722" ref="X3597"/>
    <hyperlink r:id="rId11723" ref="AB3597"/>
    <hyperlink r:id="rId11724" ref="AC3597"/>
    <hyperlink r:id="rId11725" ref="X3598"/>
    <hyperlink r:id="rId11726" ref="Z3598"/>
    <hyperlink r:id="rId11727" ref="AC3598"/>
    <hyperlink r:id="rId11728" ref="Z3599"/>
    <hyperlink r:id="rId11729" ref="Z3600"/>
    <hyperlink r:id="rId11730" ref="AD3600"/>
    <hyperlink r:id="rId11731" ref="Z3601"/>
    <hyperlink r:id="rId11732" ref="AD3601"/>
    <hyperlink r:id="rId11733" ref="X3602"/>
    <hyperlink r:id="rId11734" ref="Z3602"/>
    <hyperlink r:id="rId11735" ref="AB3602"/>
    <hyperlink r:id="rId11736" ref="AD3602"/>
    <hyperlink r:id="rId11737" ref="X3603"/>
    <hyperlink r:id="rId11738" ref="Z3603"/>
    <hyperlink r:id="rId11739" ref="X3604"/>
    <hyperlink r:id="rId11740" ref="Z3604"/>
    <hyperlink r:id="rId11741" ref="AB3604"/>
    <hyperlink r:id="rId11742" ref="AD3604"/>
    <hyperlink r:id="rId11743" ref="X3605"/>
    <hyperlink r:id="rId11744" ref="Z3605"/>
    <hyperlink r:id="rId11745" ref="AB3605"/>
    <hyperlink r:id="rId11746" ref="AD3605"/>
    <hyperlink r:id="rId11747" ref="X3606"/>
    <hyperlink r:id="rId11748" ref="Z3606"/>
    <hyperlink r:id="rId11749" ref="AB3606"/>
    <hyperlink r:id="rId11750" ref="AD3606"/>
    <hyperlink r:id="rId11751" ref="X3607"/>
    <hyperlink r:id="rId11752" ref="Z3607"/>
    <hyperlink r:id="rId11753" ref="AB3607"/>
    <hyperlink r:id="rId11754" ref="AD3607"/>
    <hyperlink r:id="rId11755" ref="Z3608"/>
    <hyperlink r:id="rId11756" ref="AB3608"/>
    <hyperlink r:id="rId11757" ref="Y3609"/>
    <hyperlink r:id="rId11758" ref="Z3609"/>
    <hyperlink r:id="rId11759" ref="AB3609"/>
    <hyperlink r:id="rId11760" ref="AD3609"/>
    <hyperlink r:id="rId11761" ref="X3610"/>
    <hyperlink r:id="rId11762" ref="Z3610"/>
    <hyperlink r:id="rId11763" ref="AB3610"/>
    <hyperlink r:id="rId11764" ref="AD3610"/>
    <hyperlink r:id="rId11765" ref="X3611"/>
    <hyperlink r:id="rId11766" ref="Y3611"/>
    <hyperlink r:id="rId11767" ref="Z3611"/>
    <hyperlink r:id="rId11768" ref="AA3611"/>
    <hyperlink r:id="rId11769" ref="AB3611"/>
    <hyperlink r:id="rId11770" ref="AC3611"/>
    <hyperlink r:id="rId11771" ref="AD3611"/>
    <hyperlink r:id="rId11772" ref="Z3612"/>
    <hyperlink r:id="rId11773" ref="AB3612"/>
    <hyperlink r:id="rId11774" ref="AD3612"/>
    <hyperlink r:id="rId11775" ref="X3613"/>
    <hyperlink r:id="rId11776" ref="Z3613"/>
    <hyperlink r:id="rId11777" ref="AB3613"/>
    <hyperlink r:id="rId11778" ref="AD3613"/>
    <hyperlink r:id="rId11779" ref="Z3614"/>
    <hyperlink r:id="rId11780" ref="AB3614"/>
    <hyperlink r:id="rId11781" ref="AD3614"/>
    <hyperlink r:id="rId11782" ref="Y3615"/>
    <hyperlink r:id="rId11783" ref="Z3615"/>
    <hyperlink r:id="rId11784" ref="AB3615"/>
    <hyperlink r:id="rId11785" ref="AC3615"/>
    <hyperlink r:id="rId11786" ref="AD3615"/>
    <hyperlink r:id="rId11787" ref="Z3616"/>
    <hyperlink r:id="rId11788" ref="AB3616"/>
    <hyperlink r:id="rId11789" ref="AD3616"/>
    <hyperlink r:id="rId11790" ref="X3617"/>
    <hyperlink r:id="rId11791" ref="Z3617"/>
    <hyperlink r:id="rId11792" ref="AB3617"/>
    <hyperlink r:id="rId11793" ref="AD3617"/>
    <hyperlink r:id="rId11794" ref="X3618"/>
    <hyperlink r:id="rId11795" ref="Y3618"/>
    <hyperlink r:id="rId11796" ref="Z3618"/>
    <hyperlink r:id="rId11797" ref="AB3618"/>
    <hyperlink r:id="rId11798" ref="AD3618"/>
    <hyperlink r:id="rId11799" ref="Z3619"/>
    <hyperlink r:id="rId11800" ref="AB3619"/>
    <hyperlink r:id="rId11801" ref="AD3619"/>
    <hyperlink r:id="rId11802" ref="Z3620"/>
    <hyperlink r:id="rId11803" ref="AB3620"/>
    <hyperlink r:id="rId11804" ref="AD3620"/>
    <hyperlink r:id="rId11805" ref="X3621"/>
    <hyperlink r:id="rId11806" ref="Z3621"/>
    <hyperlink r:id="rId11807" ref="AB3621"/>
    <hyperlink r:id="rId11808" ref="AD3621"/>
    <hyperlink r:id="rId11809" ref="X3622"/>
    <hyperlink r:id="rId11810" ref="Z3622"/>
    <hyperlink r:id="rId11811" ref="AB3622"/>
    <hyperlink r:id="rId11812" ref="AD3622"/>
    <hyperlink r:id="rId11813" ref="Z3623"/>
    <hyperlink r:id="rId11814" ref="AB3623"/>
    <hyperlink r:id="rId11815" ref="AD3623"/>
    <hyperlink r:id="rId11816" ref="Z3624"/>
    <hyperlink r:id="rId11817" ref="AB3624"/>
    <hyperlink r:id="rId11818" ref="AD3624"/>
    <hyperlink r:id="rId11819" ref="Z3625"/>
    <hyperlink r:id="rId11820" ref="AB3625"/>
    <hyperlink r:id="rId11821" ref="AD3625"/>
    <hyperlink r:id="rId11822" ref="X3626"/>
    <hyperlink r:id="rId11823" ref="Y3626"/>
    <hyperlink r:id="rId11824" ref="X3627"/>
    <hyperlink r:id="rId11825" ref="Y3627"/>
    <hyperlink r:id="rId11826" ref="Y3628"/>
    <hyperlink r:id="rId11827" ref="Y3631"/>
    <hyperlink r:id="rId11828" ref="AA3631"/>
    <hyperlink r:id="rId11829" ref="Z3632"/>
    <hyperlink r:id="rId11830" ref="AB3632"/>
    <hyperlink r:id="rId11831" ref="AD3632"/>
    <hyperlink r:id="rId11832" ref="Z3633"/>
    <hyperlink r:id="rId11833" ref="AB3633"/>
    <hyperlink r:id="rId11834" ref="AD3633"/>
    <hyperlink r:id="rId11835" ref="Y3634"/>
    <hyperlink r:id="rId11836" ref="Z3634"/>
    <hyperlink r:id="rId11837" ref="AA3634"/>
    <hyperlink r:id="rId11838" ref="AB3634"/>
    <hyperlink r:id="rId11839" ref="AC3634"/>
    <hyperlink r:id="rId11840" ref="AD3634"/>
    <hyperlink r:id="rId11841" ref="Z3635"/>
    <hyperlink r:id="rId11842" ref="AB3635"/>
    <hyperlink r:id="rId11843" ref="AD3635"/>
    <hyperlink r:id="rId11844" ref="Z3636"/>
    <hyperlink r:id="rId11845" ref="AB3636"/>
    <hyperlink r:id="rId11846" ref="AD3636"/>
    <hyperlink r:id="rId11847" ref="Z3637"/>
    <hyperlink r:id="rId11848" ref="AB3637"/>
    <hyperlink r:id="rId11849" ref="AD3637"/>
    <hyperlink r:id="rId11850" ref="Z3638"/>
    <hyperlink r:id="rId11851" ref="AB3638"/>
    <hyperlink r:id="rId11852" ref="AD3638"/>
    <hyperlink r:id="rId11853" ref="Z3639"/>
    <hyperlink r:id="rId11854" ref="AB3639"/>
    <hyperlink r:id="rId11855" ref="AD3639"/>
    <hyperlink r:id="rId11856" ref="Z3640"/>
    <hyperlink r:id="rId11857" ref="AB3640"/>
    <hyperlink r:id="rId11858" ref="AD3640"/>
    <hyperlink r:id="rId11859" ref="X3641"/>
    <hyperlink r:id="rId11860" ref="Z3641"/>
    <hyperlink r:id="rId11861" ref="AD3641"/>
    <hyperlink r:id="rId11862" ref="X3642"/>
    <hyperlink r:id="rId11863" ref="Z3642"/>
    <hyperlink r:id="rId11864" ref="AA3642"/>
    <hyperlink r:id="rId11865" ref="AD3642"/>
    <hyperlink r:id="rId11866" ref="X3643"/>
    <hyperlink r:id="rId11867" ref="Z3643"/>
    <hyperlink r:id="rId11868" ref="AD3643"/>
    <hyperlink r:id="rId11869" ref="X3644"/>
    <hyperlink r:id="rId11870" ref="Z3644"/>
    <hyperlink r:id="rId11871" ref="AD3644"/>
    <hyperlink r:id="rId11872" ref="X3645"/>
    <hyperlink r:id="rId11873" ref="Z3645"/>
    <hyperlink r:id="rId11874" ref="AB3645"/>
    <hyperlink r:id="rId11875" ref="AD3645"/>
    <hyperlink r:id="rId11876" ref="X3646"/>
    <hyperlink r:id="rId11877" ref="Z3646"/>
    <hyperlink r:id="rId11878" ref="AB3646"/>
    <hyperlink r:id="rId11879" ref="AD3646"/>
    <hyperlink r:id="rId11880" ref="Z3647"/>
    <hyperlink r:id="rId11881" ref="AB3647"/>
    <hyperlink r:id="rId11882" ref="AD3647"/>
    <hyperlink r:id="rId11883" ref="X3648"/>
    <hyperlink r:id="rId11884" ref="Z3648"/>
    <hyperlink r:id="rId11885" ref="AB3648"/>
    <hyperlink r:id="rId11886" ref="AD3648"/>
    <hyperlink r:id="rId11887" ref="X3649"/>
    <hyperlink r:id="rId11888" ref="Z3649"/>
    <hyperlink r:id="rId11889" ref="AB3649"/>
    <hyperlink r:id="rId11890" ref="AD3649"/>
    <hyperlink r:id="rId11891" ref="Y3650"/>
    <hyperlink r:id="rId11892" ref="Z3650"/>
    <hyperlink r:id="rId11893" ref="AB3650"/>
    <hyperlink r:id="rId11894" ref="AD3650"/>
    <hyperlink r:id="rId11895" ref="X3651"/>
    <hyperlink r:id="rId11896" ref="Z3651"/>
    <hyperlink r:id="rId11897" ref="AB3651"/>
    <hyperlink r:id="rId11898" ref="AC3651"/>
    <hyperlink r:id="rId11899" ref="AD3651"/>
    <hyperlink r:id="rId11900" ref="X3652"/>
    <hyperlink r:id="rId11901" ref="Z3652"/>
    <hyperlink r:id="rId11902" ref="AB3652"/>
    <hyperlink r:id="rId11903" ref="X3653"/>
    <hyperlink r:id="rId11904" ref="Z3653"/>
    <hyperlink r:id="rId11905" ref="AA3653"/>
    <hyperlink r:id="rId11906" ref="AB3653"/>
    <hyperlink r:id="rId11907" ref="Z3654"/>
    <hyperlink r:id="rId11908" ref="AB3654"/>
    <hyperlink r:id="rId11909" ref="X3655"/>
    <hyperlink r:id="rId11910" ref="Y3655"/>
    <hyperlink r:id="rId11911" ref="Z3655"/>
    <hyperlink r:id="rId11912" ref="AB3655"/>
    <hyperlink r:id="rId11913" ref="Z3656"/>
    <hyperlink r:id="rId11914" ref="AB3656"/>
    <hyperlink r:id="rId11915" ref="AD3656"/>
    <hyperlink r:id="rId11916" ref="Z3657"/>
    <hyperlink r:id="rId11917" ref="AB3657"/>
    <hyperlink r:id="rId11918" ref="AD3657"/>
    <hyperlink r:id="rId11919" ref="Z3658"/>
    <hyperlink r:id="rId11920" ref="AB3658"/>
    <hyperlink r:id="rId11921" ref="AD3658"/>
    <hyperlink r:id="rId11922" ref="Z3659"/>
    <hyperlink r:id="rId11923" ref="AB3659"/>
    <hyperlink r:id="rId11924" ref="AD3659"/>
    <hyperlink r:id="rId11925" ref="Z3660"/>
    <hyperlink r:id="rId11926" ref="AB3660"/>
    <hyperlink r:id="rId11927" ref="AD3660"/>
    <hyperlink r:id="rId11928" ref="Z3661"/>
    <hyperlink r:id="rId11929" ref="AB3661"/>
    <hyperlink r:id="rId11930" ref="AD3661"/>
    <hyperlink r:id="rId11931" ref="X3662"/>
    <hyperlink r:id="rId11932" ref="Z3662"/>
    <hyperlink r:id="rId11933" ref="AB3662"/>
    <hyperlink r:id="rId11934" ref="AD3662"/>
    <hyperlink r:id="rId11935" ref="Y3663"/>
    <hyperlink r:id="rId11936" ref="Z3663"/>
    <hyperlink r:id="rId11937" ref="AA3663"/>
    <hyperlink r:id="rId11938" ref="AB3663"/>
    <hyperlink r:id="rId11939" ref="AD3663"/>
    <hyperlink r:id="rId11940" ref="Z3664"/>
    <hyperlink r:id="rId11941" ref="AB3664"/>
    <hyperlink r:id="rId11942" ref="AD3664"/>
    <hyperlink r:id="rId11943" ref="X3665"/>
    <hyperlink r:id="rId11944" ref="AB3665"/>
    <hyperlink r:id="rId11945" ref="AB3666"/>
    <hyperlink r:id="rId11946" ref="X3667"/>
    <hyperlink r:id="rId11947" ref="AA3667"/>
    <hyperlink r:id="rId11948" ref="AB3667"/>
    <hyperlink r:id="rId11949" ref="AB3668"/>
    <hyperlink r:id="rId11950" ref="Z3669"/>
    <hyperlink r:id="rId11951" ref="AB3669"/>
    <hyperlink r:id="rId11952" ref="AD3669"/>
    <hyperlink r:id="rId11953" ref="Z3670"/>
    <hyperlink r:id="rId11954" ref="AB3670"/>
    <hyperlink r:id="rId11955" ref="AC3670"/>
    <hyperlink r:id="rId11956" ref="AD3670"/>
    <hyperlink r:id="rId11957" ref="Z3671"/>
    <hyperlink r:id="rId11958" ref="AB3671"/>
    <hyperlink r:id="rId11959" ref="AD3671"/>
    <hyperlink r:id="rId11960" ref="Z3672"/>
    <hyperlink r:id="rId11961" ref="AA3672"/>
    <hyperlink r:id="rId11962" ref="AB3672"/>
    <hyperlink r:id="rId11963" ref="AD3672"/>
    <hyperlink r:id="rId11964" ref="X3673"/>
    <hyperlink r:id="rId11965" ref="Z3673"/>
    <hyperlink r:id="rId11966" ref="AB3673"/>
    <hyperlink r:id="rId11967" ref="AD3673"/>
    <hyperlink r:id="rId11968" ref="Z3674"/>
    <hyperlink r:id="rId11969" ref="AB3674"/>
    <hyperlink r:id="rId11970" ref="AD3674"/>
    <hyperlink r:id="rId11971" ref="X3675"/>
    <hyperlink r:id="rId11972" ref="Z3675"/>
    <hyperlink r:id="rId11973" ref="AD3675"/>
    <hyperlink r:id="rId11974" ref="X3676"/>
    <hyperlink r:id="rId11975" ref="Z3676"/>
    <hyperlink r:id="rId11976" ref="AD3676"/>
    <hyperlink r:id="rId11977" ref="X3677"/>
    <hyperlink r:id="rId11978" ref="Z3677"/>
    <hyperlink r:id="rId11979" ref="AD3677"/>
    <hyperlink r:id="rId11980" ref="Y3678"/>
    <hyperlink r:id="rId11981" ref="Z3678"/>
    <hyperlink r:id="rId11982" ref="AC3678"/>
    <hyperlink r:id="rId11983" ref="AD3678"/>
    <hyperlink r:id="rId11984" ref="X3679"/>
    <hyperlink r:id="rId11985" ref="Z3679"/>
    <hyperlink r:id="rId11986" ref="AD3679"/>
    <hyperlink r:id="rId11987" ref="Z3680"/>
    <hyperlink r:id="rId11988" ref="AA3680"/>
    <hyperlink r:id="rId11989" ref="AC3680"/>
    <hyperlink r:id="rId11990" ref="AD3680"/>
    <hyperlink r:id="rId11991" ref="Z3681"/>
    <hyperlink r:id="rId11992" ref="AD3681"/>
    <hyperlink r:id="rId11993" ref="X3682"/>
    <hyperlink r:id="rId11994" ref="Z3682"/>
    <hyperlink r:id="rId11995" ref="AD3682"/>
    <hyperlink r:id="rId11996" ref="Z3683"/>
    <hyperlink r:id="rId11997" ref="AD3683"/>
    <hyperlink r:id="rId11998" ref="Z3684"/>
    <hyperlink r:id="rId11999" ref="AD3684"/>
    <hyperlink r:id="rId12000" ref="Z3685"/>
    <hyperlink r:id="rId12001" ref="AD3685"/>
    <hyperlink r:id="rId12002" ref="Z3686"/>
    <hyperlink r:id="rId12003" ref="AD3686"/>
    <hyperlink r:id="rId12004" ref="X3687"/>
    <hyperlink r:id="rId12005" ref="X3688"/>
    <hyperlink r:id="rId12006" ref="Y3688"/>
    <hyperlink r:id="rId12007" ref="Z3688"/>
    <hyperlink r:id="rId12008" ref="AD3688"/>
    <hyperlink r:id="rId12009" ref="AD3689"/>
    <hyperlink r:id="rId12010" ref="Z3690"/>
    <hyperlink r:id="rId12011" ref="AB3690"/>
    <hyperlink r:id="rId12012" ref="AD3690"/>
    <hyperlink r:id="rId12013" ref="Y3691"/>
    <hyperlink r:id="rId12014" ref="AB3691"/>
    <hyperlink r:id="rId12015" ref="AD3691"/>
    <hyperlink r:id="rId12016" ref="Z3692"/>
    <hyperlink r:id="rId12017" ref="AB3692"/>
    <hyperlink r:id="rId12018" ref="AD3692"/>
    <hyperlink r:id="rId12019" ref="X3693"/>
    <hyperlink r:id="rId12020" ref="Z3693"/>
    <hyperlink r:id="rId12021" ref="AB3693"/>
    <hyperlink r:id="rId12022" ref="AD3693"/>
    <hyperlink r:id="rId12023" ref="X3694"/>
    <hyperlink r:id="rId12024" ref="Z3694"/>
    <hyperlink r:id="rId12025" ref="AB3694"/>
    <hyperlink r:id="rId12026" ref="AD3694"/>
    <hyperlink r:id="rId12027" ref="X3695"/>
    <hyperlink r:id="rId12028" ref="Y3695"/>
    <hyperlink r:id="rId12029" ref="Z3695"/>
    <hyperlink r:id="rId12030" ref="AB3695"/>
    <hyperlink r:id="rId12031" ref="AD3695"/>
    <hyperlink r:id="rId12032" ref="X3696"/>
    <hyperlink r:id="rId12033" ref="Y3696"/>
    <hyperlink r:id="rId12034" ref="Z3696"/>
    <hyperlink r:id="rId12035" ref="AB3696"/>
    <hyperlink r:id="rId12036" ref="AD3696"/>
    <hyperlink r:id="rId12037" ref="X3697"/>
    <hyperlink r:id="rId12038" ref="Z3697"/>
    <hyperlink r:id="rId12039" ref="AB3697"/>
    <hyperlink r:id="rId12040" ref="AD3697"/>
    <hyperlink r:id="rId12041" ref="X3698"/>
    <hyperlink r:id="rId12042" ref="Z3698"/>
    <hyperlink r:id="rId12043" ref="AB3698"/>
    <hyperlink r:id="rId12044" ref="AD3698"/>
    <hyperlink r:id="rId12045" ref="Y3699"/>
    <hyperlink r:id="rId12046" ref="Z3699"/>
    <hyperlink r:id="rId12047" ref="AA3699"/>
    <hyperlink r:id="rId12048" ref="AB3699"/>
    <hyperlink r:id="rId12049" ref="AC3699"/>
    <hyperlink r:id="rId12050" ref="AD3699"/>
    <hyperlink r:id="rId12051" ref="Z3700"/>
    <hyperlink r:id="rId12052" ref="AB3700"/>
    <hyperlink r:id="rId12053" ref="AD3700"/>
    <hyperlink r:id="rId12054" ref="Y3702"/>
    <hyperlink r:id="rId12055" ref="Z3702"/>
    <hyperlink r:id="rId12056" ref="AB3702"/>
    <hyperlink r:id="rId12057" ref="AD3702"/>
    <hyperlink r:id="rId12058" ref="Z3703"/>
    <hyperlink r:id="rId12059" ref="AB3703"/>
    <hyperlink r:id="rId12060" ref="AC3703"/>
    <hyperlink r:id="rId12061" ref="AD3703"/>
    <hyperlink r:id="rId12062" ref="X3704"/>
    <hyperlink r:id="rId12063" ref="Z3704"/>
    <hyperlink r:id="rId12064" ref="X3705"/>
    <hyperlink r:id="rId12065" ref="Z3705"/>
    <hyperlink r:id="rId12066" ref="Y3706"/>
    <hyperlink r:id="rId12067" ref="Z3706"/>
    <hyperlink r:id="rId12068" ref="AB3706"/>
    <hyperlink r:id="rId12069" ref="AD3706"/>
    <hyperlink r:id="rId12070" ref="X3707"/>
    <hyperlink r:id="rId12071" ref="Y3707"/>
    <hyperlink r:id="rId12072" ref="Z3707"/>
    <hyperlink r:id="rId12073" ref="Z3708"/>
    <hyperlink r:id="rId12074" ref="AD3708"/>
    <hyperlink r:id="rId12075" ref="X3709"/>
    <hyperlink r:id="rId12076" ref="Z3709"/>
    <hyperlink r:id="rId12077" ref="Z3710"/>
    <hyperlink r:id="rId12078" ref="AD3710"/>
    <hyperlink r:id="rId12079" ref="X3711"/>
    <hyperlink r:id="rId12080" ref="Z3711"/>
    <hyperlink r:id="rId12081" ref="AB3711"/>
    <hyperlink r:id="rId12082" ref="X3712"/>
    <hyperlink r:id="rId12083" ref="Y3712"/>
    <hyperlink r:id="rId12084" ref="Z3712"/>
    <hyperlink r:id="rId12085" ref="AB3712"/>
    <hyperlink r:id="rId12086" ref="X3713"/>
    <hyperlink r:id="rId12087" ref="Y3713"/>
    <hyperlink r:id="rId12088" ref="Z3713"/>
    <hyperlink r:id="rId12089" ref="AB3713"/>
    <hyperlink r:id="rId12090" ref="Z3714"/>
    <hyperlink r:id="rId12091" ref="AB3714"/>
    <hyperlink r:id="rId12092" ref="AD3714"/>
    <hyperlink r:id="rId12093" ref="Z3715"/>
    <hyperlink r:id="rId12094" ref="AB3715"/>
    <hyperlink r:id="rId12095" ref="AD3715"/>
    <hyperlink r:id="rId12096" ref="AD3716"/>
    <hyperlink r:id="rId12097" ref="X3717"/>
    <hyperlink r:id="rId12098" ref="Y3718"/>
    <hyperlink r:id="rId12099" ref="Z3718"/>
    <hyperlink r:id="rId12100" ref="AC3718"/>
    <hyperlink r:id="rId12101" ref="AD3718"/>
    <hyperlink r:id="rId12102" ref="Z3719"/>
    <hyperlink r:id="rId12103" ref="AD3720"/>
    <hyperlink r:id="rId12104" ref="AD3721"/>
    <hyperlink r:id="rId12105" ref="Z3722"/>
    <hyperlink r:id="rId12106" ref="AD3722"/>
    <hyperlink r:id="rId12107" ref="Z3723"/>
    <hyperlink r:id="rId12108" ref="AD3723"/>
    <hyperlink r:id="rId12109" ref="X3724"/>
    <hyperlink r:id="rId12110" ref="Z3724"/>
    <hyperlink r:id="rId12111" ref="AD3724"/>
    <hyperlink r:id="rId12112" ref="Z3725"/>
    <hyperlink r:id="rId12113" ref="AD3725"/>
    <hyperlink r:id="rId12114" ref="X3726"/>
    <hyperlink r:id="rId12115" ref="Y3726"/>
    <hyperlink r:id="rId12116" ref="AD3726"/>
    <hyperlink r:id="rId12117" ref="AD3727"/>
    <hyperlink r:id="rId12118" ref="Z3728"/>
    <hyperlink r:id="rId12119" ref="AA3728"/>
    <hyperlink r:id="rId12120" ref="AD3728"/>
    <hyperlink r:id="rId12121" ref="AB3729"/>
    <hyperlink r:id="rId12122" ref="AD3729"/>
    <hyperlink r:id="rId12123" ref="X3730"/>
    <hyperlink r:id="rId12124" ref="AB3730"/>
    <hyperlink r:id="rId12125" ref="X3731"/>
    <hyperlink r:id="rId12126" ref="AB3731"/>
    <hyperlink r:id="rId12127" ref="AB3732"/>
    <hyperlink r:id="rId12128" ref="AC3732"/>
    <hyperlink r:id="rId12129" ref="X3733"/>
    <hyperlink r:id="rId12130" ref="Z3733"/>
    <hyperlink r:id="rId12131" ref="AB3733"/>
    <hyperlink r:id="rId12132" ref="X3734"/>
    <hyperlink r:id="rId12133" ref="Z3734"/>
    <hyperlink r:id="rId12134" ref="AB3734"/>
    <hyperlink r:id="rId12135" ref="X3735"/>
    <hyperlink r:id="rId12136" ref="Z3735"/>
    <hyperlink r:id="rId12137" ref="X3736"/>
    <hyperlink r:id="rId12138" ref="Z3736"/>
    <hyperlink r:id="rId12139" ref="Z3737"/>
    <hyperlink r:id="rId12140" ref="AB3737"/>
    <hyperlink r:id="rId12141" ref="AD3737"/>
    <hyperlink r:id="rId12142" ref="X3738"/>
    <hyperlink r:id="rId12143" ref="Z3738"/>
    <hyperlink r:id="rId12144" ref="AB3738"/>
    <hyperlink r:id="rId12145" ref="AD3738"/>
    <hyperlink r:id="rId12146" ref="Z3739"/>
    <hyperlink r:id="rId12147" ref="AB3739"/>
    <hyperlink r:id="rId12148" ref="AD3739"/>
    <hyperlink r:id="rId12149" ref="X3740"/>
    <hyperlink r:id="rId12150" ref="Y3740"/>
    <hyperlink r:id="rId12151" ref="Z3740"/>
    <hyperlink r:id="rId12152" ref="AA3740"/>
    <hyperlink r:id="rId12153" ref="AB3740"/>
    <hyperlink r:id="rId12154" ref="AD3740"/>
    <hyperlink r:id="rId12155" ref="X3741"/>
    <hyperlink r:id="rId12156" ref="Z3741"/>
    <hyperlink r:id="rId12157" ref="AB3741"/>
    <hyperlink r:id="rId12158" ref="AD3741"/>
    <hyperlink r:id="rId12159" ref="X3742"/>
    <hyperlink r:id="rId12160" ref="Z3742"/>
    <hyperlink r:id="rId12161" ref="AB3742"/>
    <hyperlink r:id="rId12162" ref="AD3742"/>
    <hyperlink r:id="rId12163" ref="X3743"/>
    <hyperlink r:id="rId12164" ref="Z3743"/>
    <hyperlink r:id="rId12165" ref="AB3743"/>
    <hyperlink r:id="rId12166" ref="AD3743"/>
    <hyperlink r:id="rId12167" ref="X3744"/>
    <hyperlink r:id="rId12168" ref="Z3744"/>
    <hyperlink r:id="rId12169" ref="AB3744"/>
    <hyperlink r:id="rId12170" ref="AD3744"/>
    <hyperlink r:id="rId12171" ref="Z3745"/>
    <hyperlink r:id="rId12172" ref="AB3745"/>
    <hyperlink r:id="rId12173" ref="AD3745"/>
    <hyperlink r:id="rId12174" ref="Y3746"/>
    <hyperlink r:id="rId12175" ref="Z3746"/>
    <hyperlink r:id="rId12176" ref="AA3746"/>
    <hyperlink r:id="rId12177" ref="AB3746"/>
    <hyperlink r:id="rId12178" ref="AC3746"/>
    <hyperlink r:id="rId12179" ref="AD3746"/>
    <hyperlink r:id="rId12180" ref="Z3747"/>
    <hyperlink r:id="rId12181" ref="AB3747"/>
    <hyperlink r:id="rId12182" ref="AD3747"/>
    <hyperlink r:id="rId12183" ref="Z3748"/>
    <hyperlink r:id="rId12184" ref="AB3748"/>
    <hyperlink r:id="rId12185" ref="AD3748"/>
    <hyperlink r:id="rId12186" ref="X3749"/>
    <hyperlink r:id="rId12187" ref="Z3749"/>
    <hyperlink r:id="rId12188" ref="AD3749"/>
    <hyperlink r:id="rId12189" ref="Z3750"/>
    <hyperlink r:id="rId12190" ref="AB3750"/>
    <hyperlink r:id="rId12191" ref="AD3750"/>
    <hyperlink r:id="rId12192" ref="Z3751"/>
    <hyperlink r:id="rId12193" ref="AB3751"/>
    <hyperlink r:id="rId12194" ref="AD3751"/>
    <hyperlink r:id="rId12195" ref="Z3752"/>
    <hyperlink r:id="rId12196" ref="AD3752"/>
    <hyperlink r:id="rId12197" ref="Z3753"/>
    <hyperlink r:id="rId12198" ref="AA3753"/>
    <hyperlink r:id="rId12199" ref="AB3753"/>
    <hyperlink r:id="rId12200" ref="AD3753"/>
    <hyperlink r:id="rId12201" ref="Z3754"/>
    <hyperlink r:id="rId12202" ref="AB3754"/>
    <hyperlink r:id="rId12203" ref="AD3754"/>
    <hyperlink r:id="rId12204" ref="AD3755"/>
    <hyperlink r:id="rId12205" ref="AD3756"/>
    <hyperlink r:id="rId12206" ref="Z3757"/>
    <hyperlink r:id="rId12207" ref="AB3757"/>
    <hyperlink r:id="rId12208" ref="AD3757"/>
    <hyperlink r:id="rId12209" ref="X3758"/>
    <hyperlink r:id="rId12210" ref="Z3758"/>
    <hyperlink r:id="rId12211" ref="AA3758"/>
    <hyperlink r:id="rId12212" ref="AD3758"/>
    <hyperlink r:id="rId12213" ref="Z3759"/>
    <hyperlink r:id="rId12214" ref="AB3759"/>
    <hyperlink r:id="rId12215" ref="AD3759"/>
    <hyperlink r:id="rId12216" ref="Z3760"/>
    <hyperlink r:id="rId12217" ref="AB3760"/>
    <hyperlink r:id="rId12218" ref="AD3760"/>
    <hyperlink r:id="rId12219" ref="Z3761"/>
    <hyperlink r:id="rId12220" ref="AB3761"/>
    <hyperlink r:id="rId12221" ref="AD3761"/>
    <hyperlink r:id="rId12222" ref="Z3762"/>
    <hyperlink r:id="rId12223" ref="AB3762"/>
    <hyperlink r:id="rId12224" ref="AC3762"/>
    <hyperlink r:id="rId12225" ref="AD3762"/>
    <hyperlink r:id="rId12226" ref="X3763"/>
    <hyperlink r:id="rId12227" ref="Z3763"/>
    <hyperlink r:id="rId12228" ref="AB3763"/>
    <hyperlink r:id="rId12229" ref="AD3763"/>
    <hyperlink r:id="rId12230" ref="Y3764"/>
    <hyperlink r:id="rId12231" ref="Z3764"/>
    <hyperlink r:id="rId12232" ref="AB3764"/>
    <hyperlink r:id="rId12233" ref="AD3764"/>
    <hyperlink r:id="rId12234" ref="X3765"/>
    <hyperlink r:id="rId12235" ref="Y3765"/>
    <hyperlink r:id="rId12236" ref="Z3765"/>
    <hyperlink r:id="rId12237" ref="AA3765"/>
    <hyperlink r:id="rId12238" ref="AB3765"/>
    <hyperlink r:id="rId12239" ref="AD3765"/>
    <hyperlink r:id="rId12240" ref="Z3766"/>
    <hyperlink r:id="rId12241" ref="AB3766"/>
    <hyperlink r:id="rId12242" ref="AD3766"/>
    <hyperlink r:id="rId12243" ref="X3767"/>
    <hyperlink r:id="rId12244" ref="Z3767"/>
    <hyperlink r:id="rId12245" ref="AB3767"/>
    <hyperlink r:id="rId12246" ref="AD3767"/>
    <hyperlink r:id="rId12247" ref="Z3768"/>
    <hyperlink r:id="rId12248" ref="AB3768"/>
    <hyperlink r:id="rId12249" ref="AD3768"/>
    <hyperlink r:id="rId12250" ref="Z3769"/>
    <hyperlink r:id="rId12251" ref="AB3769"/>
    <hyperlink r:id="rId12252" ref="AD3769"/>
    <hyperlink r:id="rId12253" ref="Z3770"/>
    <hyperlink r:id="rId12254" ref="AB3770"/>
    <hyperlink r:id="rId12255" ref="AD3770"/>
    <hyperlink r:id="rId12256" ref="Y3771"/>
    <hyperlink r:id="rId12257" ref="Z3771"/>
    <hyperlink r:id="rId12258" ref="AD3771"/>
    <hyperlink r:id="rId12259" ref="X3772"/>
    <hyperlink r:id="rId12260" ref="Z3772"/>
    <hyperlink r:id="rId12261" ref="AD3772"/>
    <hyperlink r:id="rId12262" ref="X3773"/>
    <hyperlink r:id="rId12263" ref="Z3773"/>
    <hyperlink r:id="rId12264" ref="AD3773"/>
    <hyperlink r:id="rId12265" ref="X3774"/>
    <hyperlink r:id="rId12266" ref="Y3774"/>
    <hyperlink r:id="rId12267" ref="Z3774"/>
    <hyperlink r:id="rId12268" ref="AD3774"/>
    <hyperlink r:id="rId12269" ref="X3775"/>
    <hyperlink r:id="rId12270" ref="Z3776"/>
    <hyperlink r:id="rId12271" ref="AD3776"/>
    <hyperlink r:id="rId12272" ref="X3777"/>
    <hyperlink r:id="rId12273" ref="AD3777"/>
    <hyperlink r:id="rId12274" ref="X3778"/>
    <hyperlink r:id="rId12275" ref="AD3778"/>
    <hyperlink r:id="rId12276" ref="Z3779"/>
    <hyperlink r:id="rId12277" ref="AB3779"/>
    <hyperlink r:id="rId12278" ref="X3780"/>
    <hyperlink r:id="rId12279" ref="AB3780"/>
    <hyperlink r:id="rId12280" ref="AB3781"/>
    <hyperlink r:id="rId12281" ref="AB3782"/>
    <hyperlink r:id="rId12282" ref="Z3783"/>
    <hyperlink r:id="rId12283" ref="AB3783"/>
    <hyperlink r:id="rId12284" ref="X3784"/>
    <hyperlink r:id="rId12285" ref="AB3784"/>
    <hyperlink r:id="rId12286" ref="Y3785"/>
    <hyperlink r:id="rId12287" ref="AD3785"/>
    <hyperlink r:id="rId12288" ref="X3786"/>
    <hyperlink r:id="rId12289" ref="AD3786"/>
    <hyperlink r:id="rId12290" ref="X3787"/>
    <hyperlink r:id="rId12291" ref="X3788"/>
    <hyperlink r:id="rId12292" ref="Z3788"/>
    <hyperlink r:id="rId12293" ref="AD3788"/>
    <hyperlink r:id="rId12294" ref="Y3789"/>
    <hyperlink r:id="rId12295" ref="Z3789"/>
    <hyperlink r:id="rId12296" ref="AD3789"/>
    <hyperlink r:id="rId12297" ref="Y3790"/>
    <hyperlink r:id="rId12298" ref="Z3790"/>
    <hyperlink r:id="rId12299" ref="AD3790"/>
    <hyperlink r:id="rId12300" ref="X3791"/>
    <hyperlink r:id="rId12301" ref="Z3791"/>
    <hyperlink r:id="rId12302" ref="AD3791"/>
    <hyperlink r:id="rId12303" ref="Z3792"/>
    <hyperlink r:id="rId12304" ref="AD3792"/>
    <hyperlink r:id="rId12305" ref="Z3793"/>
    <hyperlink r:id="rId12306" ref="AD3793"/>
    <hyperlink r:id="rId12307" ref="Y3794"/>
    <hyperlink r:id="rId12308" ref="Z3794"/>
    <hyperlink r:id="rId12309" ref="AD3794"/>
    <hyperlink r:id="rId12310" ref="Z3795"/>
    <hyperlink r:id="rId12311" ref="AD3795"/>
    <hyperlink r:id="rId12312" ref="X3796"/>
    <hyperlink r:id="rId12313" ref="X3797"/>
    <hyperlink r:id="rId12314" ref="AB3797"/>
    <hyperlink r:id="rId12315" ref="AB3798"/>
    <hyperlink r:id="rId12316" ref="AD3798"/>
    <hyperlink r:id="rId12317" ref="X3799"/>
    <hyperlink r:id="rId12318" ref="Y3799"/>
    <hyperlink r:id="rId12319" ref="AB3799"/>
    <hyperlink r:id="rId12320" ref="AC3799"/>
    <hyperlink r:id="rId12321" ref="AB3800"/>
    <hyperlink r:id="rId12322" ref="AD3800"/>
    <hyperlink r:id="rId12323" ref="AB3801"/>
    <hyperlink r:id="rId12324" ref="AD3801"/>
    <hyperlink r:id="rId12325" ref="AB3802"/>
    <hyperlink r:id="rId12326" ref="AD3802"/>
    <hyperlink r:id="rId12327" ref="X3803"/>
    <hyperlink r:id="rId12328" ref="Z3803"/>
    <hyperlink r:id="rId12329" ref="Z3804"/>
    <hyperlink r:id="rId12330" ref="AD3804"/>
    <hyperlink r:id="rId12331" ref="Z3805"/>
    <hyperlink r:id="rId12332" ref="AD3805"/>
    <hyperlink r:id="rId12333" ref="Z3806"/>
    <hyperlink r:id="rId12334" ref="AD3806"/>
    <hyperlink r:id="rId12335" ref="Z3807"/>
    <hyperlink r:id="rId12336" ref="AC3807"/>
    <hyperlink r:id="rId12337" ref="AD3807"/>
    <hyperlink r:id="rId12338" ref="Z3808"/>
    <hyperlink r:id="rId12339" ref="AD3808"/>
    <hyperlink r:id="rId12340" ref="Z3809"/>
    <hyperlink r:id="rId12341" ref="AA3809"/>
    <hyperlink r:id="rId12342" ref="AD3809"/>
    <hyperlink r:id="rId12343" ref="Y3810"/>
    <hyperlink r:id="rId12344" ref="Z3810"/>
    <hyperlink r:id="rId12345" ref="AD3810"/>
    <hyperlink r:id="rId12346" ref="Z3811"/>
    <hyperlink r:id="rId12347" ref="AA3811"/>
    <hyperlink r:id="rId12348" ref="AD3811"/>
    <hyperlink r:id="rId12349" ref="X3812"/>
    <hyperlink r:id="rId12350" ref="Y3812"/>
    <hyperlink r:id="rId12351" ref="Z3812"/>
    <hyperlink r:id="rId12352" ref="AD3812"/>
    <hyperlink r:id="rId12353" ref="Z3813"/>
    <hyperlink r:id="rId12354" ref="AB3813"/>
    <hyperlink r:id="rId12355" ref="AD3813"/>
    <hyperlink r:id="rId12356" ref="Z3814"/>
    <hyperlink r:id="rId12357" ref="AB3814"/>
    <hyperlink r:id="rId12358" ref="AD3814"/>
    <hyperlink r:id="rId12359" ref="X3815"/>
    <hyperlink r:id="rId12360" ref="Z3815"/>
    <hyperlink r:id="rId12361" ref="AB3815"/>
    <hyperlink r:id="rId12362" ref="X3816"/>
    <hyperlink r:id="rId12363" ref="Z3816"/>
    <hyperlink r:id="rId12364" ref="AB3816"/>
    <hyperlink r:id="rId12365" ref="AA3817"/>
    <hyperlink r:id="rId12366" ref="Z3819"/>
    <hyperlink r:id="rId12367" ref="AB3819"/>
    <hyperlink r:id="rId12368" ref="AD3819"/>
    <hyperlink r:id="rId12369" ref="X3820"/>
    <hyperlink r:id="rId12370" ref="Z3820"/>
    <hyperlink r:id="rId12371" ref="AB3820"/>
    <hyperlink r:id="rId12372" ref="AD3820"/>
    <hyperlink r:id="rId12373" ref="Y3821"/>
    <hyperlink r:id="rId12374" ref="AD3821"/>
    <hyperlink r:id="rId12375" ref="AD3822"/>
    <hyperlink r:id="rId12376" ref="X3823"/>
    <hyperlink r:id="rId12377" ref="Z3823"/>
    <hyperlink r:id="rId12378" ref="AA3823"/>
    <hyperlink r:id="rId12379" ref="AB3823"/>
    <hyperlink r:id="rId12380" ref="AD3823"/>
    <hyperlink r:id="rId12381" ref="X3824"/>
    <hyperlink r:id="rId12382" ref="Z3824"/>
    <hyperlink r:id="rId12383" ref="AA3824"/>
    <hyperlink r:id="rId12384" ref="AD3824"/>
    <hyperlink r:id="rId12385" ref="X3825"/>
    <hyperlink r:id="rId12386" ref="Y3825"/>
    <hyperlink r:id="rId12387" ref="Z3825"/>
    <hyperlink r:id="rId12388" ref="AA3825"/>
    <hyperlink r:id="rId12389" ref="AB3825"/>
    <hyperlink r:id="rId12390" ref="AD3825"/>
    <hyperlink r:id="rId12391" ref="X3826"/>
    <hyperlink r:id="rId12392" ref="Z3826"/>
    <hyperlink r:id="rId12393" ref="AB3826"/>
    <hyperlink r:id="rId12394" ref="AD3826"/>
    <hyperlink r:id="rId12395" ref="Z3827"/>
    <hyperlink r:id="rId12396" ref="AD3827"/>
    <hyperlink r:id="rId12397" ref="X3828"/>
    <hyperlink r:id="rId12398" ref="Z3828"/>
    <hyperlink r:id="rId12399" ref="AD3828"/>
    <hyperlink r:id="rId12400" ref="Z3829"/>
    <hyperlink r:id="rId12401" ref="AD3829"/>
    <hyperlink r:id="rId12402" ref="X3830"/>
    <hyperlink r:id="rId12403" ref="Y3830"/>
    <hyperlink r:id="rId12404" ref="Z3830"/>
    <hyperlink r:id="rId12405" ref="AD3830"/>
    <hyperlink r:id="rId12406" ref="X3831"/>
    <hyperlink r:id="rId12407" ref="Y3831"/>
    <hyperlink r:id="rId12408" ref="Z3831"/>
    <hyperlink r:id="rId12409" ref="AD3831"/>
    <hyperlink r:id="rId12410" ref="Z3832"/>
    <hyperlink r:id="rId12411" ref="AC3832"/>
    <hyperlink r:id="rId12412" ref="AD3832"/>
    <hyperlink r:id="rId12413" ref="Z3833"/>
    <hyperlink r:id="rId12414" ref="AD3833"/>
    <hyperlink r:id="rId12415" ref="Z3834"/>
    <hyperlink r:id="rId12416" ref="AD3834"/>
    <hyperlink r:id="rId12417" ref="Z3835"/>
    <hyperlink r:id="rId12418" ref="AC3835"/>
    <hyperlink r:id="rId12419" ref="AD3835"/>
    <hyperlink r:id="rId12420" ref="Z3836"/>
    <hyperlink r:id="rId12421" ref="AD3836"/>
    <hyperlink r:id="rId12422" ref="X3837"/>
    <hyperlink r:id="rId12423" ref="Z3837"/>
    <hyperlink r:id="rId12424" ref="AB3837"/>
    <hyperlink r:id="rId12425" ref="AD3837"/>
    <hyperlink r:id="rId12426" ref="X3838"/>
    <hyperlink r:id="rId12427" ref="Z3838"/>
    <hyperlink r:id="rId12428" ref="AB3838"/>
    <hyperlink r:id="rId12429" ref="AD3838"/>
    <hyperlink r:id="rId12430" ref="X3839"/>
    <hyperlink r:id="rId12431" ref="Z3839"/>
    <hyperlink r:id="rId12432" ref="AB3839"/>
    <hyperlink r:id="rId12433" ref="AD3839"/>
    <hyperlink r:id="rId12434" ref="X3840"/>
    <hyperlink r:id="rId12435" ref="Z3840"/>
    <hyperlink r:id="rId12436" ref="AB3840"/>
    <hyperlink r:id="rId12437" ref="AD3840"/>
    <hyperlink r:id="rId12438" ref="X3841"/>
    <hyperlink r:id="rId12439" ref="Y3841"/>
    <hyperlink r:id="rId12440" ref="Z3841"/>
    <hyperlink r:id="rId12441" ref="AB3841"/>
    <hyperlink r:id="rId12442" ref="AD3841"/>
    <hyperlink r:id="rId12443" ref="X3842"/>
    <hyperlink r:id="rId12444" ref="Z3842"/>
    <hyperlink r:id="rId12445" ref="AB3842"/>
    <hyperlink r:id="rId12446" ref="AD3842"/>
    <hyperlink r:id="rId12447" ref="X3843"/>
    <hyperlink r:id="rId12448" ref="Z3843"/>
    <hyperlink r:id="rId12449" ref="AB3843"/>
    <hyperlink r:id="rId12450" ref="AC3843"/>
    <hyperlink r:id="rId12451" ref="AD3843"/>
    <hyperlink r:id="rId12452" ref="Z3844"/>
    <hyperlink r:id="rId12453" ref="AB3844"/>
    <hyperlink r:id="rId12454" ref="AD3844"/>
    <hyperlink r:id="rId12455" ref="Z3845"/>
    <hyperlink r:id="rId12456" ref="AB3845"/>
    <hyperlink r:id="rId12457" ref="AD3845"/>
    <hyperlink r:id="rId12458" ref="Z3846"/>
    <hyperlink r:id="rId12459" ref="AB3846"/>
    <hyperlink r:id="rId12460" ref="AD3846"/>
    <hyperlink r:id="rId12461" ref="X3847"/>
    <hyperlink r:id="rId12462" ref="Z3847"/>
    <hyperlink r:id="rId12463" ref="AA3847"/>
    <hyperlink r:id="rId12464" ref="AB3847"/>
    <hyperlink r:id="rId12465" ref="Z3848"/>
    <hyperlink r:id="rId12466" ref="AB3848"/>
    <hyperlink r:id="rId12467" ref="AD3848"/>
    <hyperlink r:id="rId12468" ref="Z3849"/>
    <hyperlink r:id="rId12469" ref="AB3849"/>
    <hyperlink r:id="rId12470" ref="AD3849"/>
    <hyperlink r:id="rId12471" ref="X3850"/>
    <hyperlink r:id="rId12472" ref="Z3851"/>
    <hyperlink r:id="rId12473" ref="AD3851"/>
    <hyperlink r:id="rId12474" ref="X3852"/>
    <hyperlink r:id="rId12475" ref="Z3852"/>
    <hyperlink r:id="rId12476" ref="AD3852"/>
    <hyperlink r:id="rId12477" ref="X3853"/>
    <hyperlink r:id="rId12478" ref="Z3853"/>
    <hyperlink r:id="rId12479" ref="AD3853"/>
    <hyperlink r:id="rId12480" ref="X3854"/>
    <hyperlink r:id="rId12481" ref="Z3854"/>
    <hyperlink r:id="rId12482" ref="AD3854"/>
    <hyperlink r:id="rId12483" ref="Y3855"/>
    <hyperlink r:id="rId12484" ref="Z3855"/>
    <hyperlink r:id="rId12485" ref="AD3855"/>
    <hyperlink r:id="rId12486" ref="X3856"/>
    <hyperlink r:id="rId12487" ref="Z3856"/>
    <hyperlink r:id="rId12488" ref="AA3856"/>
    <hyperlink r:id="rId12489" ref="AD3856"/>
    <hyperlink r:id="rId12490" ref="Z3857"/>
    <hyperlink r:id="rId12491" ref="AD3857"/>
    <hyperlink r:id="rId12492" ref="X3858"/>
    <hyperlink r:id="rId12493" ref="Z3858"/>
    <hyperlink r:id="rId12494" ref="AA3858"/>
    <hyperlink r:id="rId12495" ref="AD3858"/>
    <hyperlink r:id="rId12496" ref="Z3859"/>
    <hyperlink r:id="rId12497" ref="AD3859"/>
    <hyperlink r:id="rId12498" ref="X3860"/>
    <hyperlink r:id="rId12499" ref="Y3860"/>
    <hyperlink r:id="rId12500" ref="Z3860"/>
    <hyperlink r:id="rId12501" ref="AB3860"/>
    <hyperlink r:id="rId12502" ref="AD3860"/>
    <hyperlink r:id="rId12503" ref="X3861"/>
    <hyperlink r:id="rId12504" ref="Y3861"/>
    <hyperlink r:id="rId12505" ref="Z3861"/>
    <hyperlink r:id="rId12506" ref="AB3861"/>
    <hyperlink r:id="rId12507" ref="AC3861"/>
    <hyperlink r:id="rId12508" ref="AD3861"/>
    <hyperlink r:id="rId12509" ref="Z3862"/>
    <hyperlink r:id="rId12510" ref="AB3862"/>
    <hyperlink r:id="rId12511" ref="AD3862"/>
    <hyperlink r:id="rId12512" ref="Z3863"/>
    <hyperlink r:id="rId12513" ref="AB3863"/>
    <hyperlink r:id="rId12514" ref="AD3863"/>
    <hyperlink r:id="rId12515" ref="Z3864"/>
    <hyperlink r:id="rId12516" ref="AB3864"/>
    <hyperlink r:id="rId12517" ref="AD3864"/>
    <hyperlink r:id="rId12518" ref="X3865"/>
    <hyperlink r:id="rId12519" ref="Z3865"/>
    <hyperlink r:id="rId12520" ref="AA3865"/>
    <hyperlink r:id="rId12521" ref="AD3865"/>
    <hyperlink r:id="rId12522" ref="Y3866"/>
    <hyperlink r:id="rId12523" ref="Z3866"/>
    <hyperlink r:id="rId12524" ref="Z3867"/>
    <hyperlink r:id="rId12525" ref="X3868"/>
    <hyperlink r:id="rId12526" ref="Y3868"/>
    <hyperlink r:id="rId12527" ref="Z3868"/>
    <hyperlink r:id="rId12528" ref="AD3868"/>
    <hyperlink r:id="rId12529" ref="X3869"/>
    <hyperlink r:id="rId12530" ref="Z3869"/>
    <hyperlink r:id="rId12531" ref="AD3869"/>
    <hyperlink r:id="rId12532" ref="Z3870"/>
    <hyperlink r:id="rId12533" ref="AB3870"/>
    <hyperlink r:id="rId12534" ref="AD3870"/>
    <hyperlink r:id="rId12535" ref="Z3871"/>
    <hyperlink r:id="rId12536" ref="AB3871"/>
    <hyperlink r:id="rId12537" ref="AD3871"/>
    <hyperlink r:id="rId12538" ref="X3872"/>
    <hyperlink r:id="rId12539" ref="Y3872"/>
    <hyperlink r:id="rId12540" ref="Z3872"/>
    <hyperlink r:id="rId12541" ref="Z3873"/>
    <hyperlink r:id="rId12542" ref="AB3873"/>
    <hyperlink r:id="rId12543" ref="AC3873"/>
    <hyperlink r:id="rId12544" ref="AD3873"/>
    <hyperlink r:id="rId12545" ref="X3874"/>
    <hyperlink r:id="rId12546" ref="Z3874"/>
    <hyperlink r:id="rId12547" ref="X3875"/>
    <hyperlink r:id="rId12548" ref="Z3875"/>
    <hyperlink r:id="rId12549" ref="AA3875"/>
    <hyperlink r:id="rId12550" ref="Z3876"/>
    <hyperlink r:id="rId12551" ref="AB3876"/>
    <hyperlink r:id="rId12552" ref="AD3876"/>
    <hyperlink r:id="rId12553" ref="Z3877"/>
    <hyperlink r:id="rId12554" ref="AB3877"/>
    <hyperlink r:id="rId12555" ref="AD3877"/>
    <hyperlink r:id="rId12556" ref="X3878"/>
    <hyperlink r:id="rId12557" ref="Z3878"/>
    <hyperlink r:id="rId12558" ref="AA3878"/>
    <hyperlink r:id="rId12559" ref="AB3878"/>
    <hyperlink r:id="rId12560" ref="AD3878"/>
    <hyperlink r:id="rId12561" ref="Z3879"/>
    <hyperlink r:id="rId12562" ref="AB3879"/>
    <hyperlink r:id="rId12563" ref="AD3879"/>
    <hyperlink r:id="rId12564" ref="Z3880"/>
    <hyperlink r:id="rId12565" ref="AB3880"/>
    <hyperlink r:id="rId12566" ref="AD3880"/>
    <hyperlink r:id="rId12567" ref="Z3881"/>
    <hyperlink r:id="rId12568" ref="AB3881"/>
    <hyperlink r:id="rId12569" ref="AD3881"/>
    <hyperlink r:id="rId12570" ref="X3882"/>
    <hyperlink r:id="rId12571" ref="Z3882"/>
    <hyperlink r:id="rId12572" ref="AB3882"/>
    <hyperlink r:id="rId12573" ref="AD3882"/>
    <hyperlink r:id="rId12574" ref="X3883"/>
    <hyperlink r:id="rId12575" ref="Z3883"/>
    <hyperlink r:id="rId12576" ref="AB3883"/>
    <hyperlink r:id="rId12577" ref="AD3883"/>
    <hyperlink r:id="rId12578" ref="Z3884"/>
    <hyperlink r:id="rId12579" ref="AC3884"/>
    <hyperlink r:id="rId12580" ref="AD3884"/>
    <hyperlink r:id="rId12581" ref="Z3885"/>
    <hyperlink r:id="rId12582" ref="AC3885"/>
    <hyperlink r:id="rId12583" ref="AD3885"/>
    <hyperlink r:id="rId12584" ref="X3886"/>
    <hyperlink r:id="rId12585" ref="X3887"/>
    <hyperlink r:id="rId12586" ref="AA3888"/>
    <hyperlink r:id="rId12587" ref="AD3888"/>
    <hyperlink r:id="rId12588" ref="AD3889"/>
    <hyperlink r:id="rId12589" ref="AA3890"/>
    <hyperlink r:id="rId12590" ref="AD3890"/>
    <hyperlink r:id="rId12591" ref="X3891"/>
    <hyperlink r:id="rId12592" ref="X3892"/>
    <hyperlink r:id="rId12593" ref="Z3892"/>
    <hyperlink r:id="rId12594" ref="AB3892"/>
    <hyperlink r:id="rId12595" ref="AD3892"/>
    <hyperlink r:id="rId12596" ref="Z3893"/>
    <hyperlink r:id="rId12597" ref="AB3893"/>
    <hyperlink r:id="rId12598" ref="AD3893"/>
    <hyperlink r:id="rId12599" ref="X3894"/>
    <hyperlink r:id="rId12600" ref="Z3894"/>
    <hyperlink r:id="rId12601" ref="AA3894"/>
    <hyperlink r:id="rId12602" ref="AB3894"/>
    <hyperlink r:id="rId12603" ref="AD3894"/>
    <hyperlink r:id="rId12604" ref="X3895"/>
    <hyperlink r:id="rId12605" ref="Y3895"/>
    <hyperlink r:id="rId12606" ref="Z3895"/>
    <hyperlink r:id="rId12607" ref="AB3895"/>
    <hyperlink r:id="rId12608" ref="AD3895"/>
    <hyperlink r:id="rId12609" ref="Y3896"/>
    <hyperlink r:id="rId12610" ref="Z3896"/>
    <hyperlink r:id="rId12611" ref="AB3896"/>
    <hyperlink r:id="rId12612" ref="AD3896"/>
    <hyperlink r:id="rId12613" ref="X3897"/>
    <hyperlink r:id="rId12614" ref="Z3897"/>
    <hyperlink r:id="rId12615" ref="AB3897"/>
    <hyperlink r:id="rId12616" ref="AD3897"/>
    <hyperlink r:id="rId12617" ref="X3898"/>
    <hyperlink r:id="rId12618" ref="AB3898"/>
    <hyperlink r:id="rId12619" ref="AD3898"/>
    <hyperlink r:id="rId12620" ref="Z3899"/>
    <hyperlink r:id="rId12621" ref="AB3899"/>
    <hyperlink r:id="rId12622" ref="AC3899"/>
    <hyperlink r:id="rId12623" ref="AD3899"/>
    <hyperlink r:id="rId12624" ref="X3900"/>
    <hyperlink r:id="rId12625" ref="Y3900"/>
    <hyperlink r:id="rId12626" ref="Z3900"/>
    <hyperlink r:id="rId12627" ref="AA3900"/>
    <hyperlink r:id="rId12628" ref="AD3900"/>
    <hyperlink r:id="rId12629" ref="X3902"/>
    <hyperlink r:id="rId12630" ref="Z3902"/>
    <hyperlink r:id="rId12631" ref="AA3902"/>
    <hyperlink r:id="rId12632" ref="AC3902"/>
    <hyperlink r:id="rId12633" ref="AD3902"/>
    <hyperlink r:id="rId12634" ref="Z3903"/>
    <hyperlink r:id="rId12635" ref="AD3903"/>
    <hyperlink r:id="rId12636" ref="X3904"/>
    <hyperlink r:id="rId12637" ref="AA3904"/>
    <hyperlink r:id="rId12638" ref="AD3904"/>
    <hyperlink r:id="rId12639" ref="AD3905"/>
    <hyperlink r:id="rId12640" ref="Z3906"/>
    <hyperlink r:id="rId12641" ref="AC3906"/>
    <hyperlink r:id="rId12642" ref="AD3906"/>
    <hyperlink r:id="rId12643" ref="Z3907"/>
    <hyperlink r:id="rId12644" ref="AC3907"/>
    <hyperlink r:id="rId12645" ref="AD3907"/>
    <hyperlink r:id="rId12646" ref="Z3908"/>
    <hyperlink r:id="rId12647" ref="AB3908"/>
    <hyperlink r:id="rId12648" ref="AD3908"/>
    <hyperlink r:id="rId12649" ref="Z3909"/>
    <hyperlink r:id="rId12650" ref="AA3909"/>
    <hyperlink r:id="rId12651" ref="AD3909"/>
    <hyperlink r:id="rId12652" ref="Z3910"/>
    <hyperlink r:id="rId12653" ref="AA3910"/>
    <hyperlink r:id="rId12654" ref="AD3910"/>
    <hyperlink r:id="rId12655" ref="X3911"/>
    <hyperlink r:id="rId12656" ref="Z3911"/>
    <hyperlink r:id="rId12657" ref="AD3911"/>
    <hyperlink r:id="rId12658" ref="Z3912"/>
    <hyperlink r:id="rId12659" ref="AB3912"/>
    <hyperlink r:id="rId12660" ref="AD3912"/>
    <hyperlink r:id="rId12661" ref="Z3913"/>
    <hyperlink r:id="rId12662" ref="AB3913"/>
    <hyperlink r:id="rId12663" ref="AD3913"/>
    <hyperlink r:id="rId12664" ref="Z3914"/>
    <hyperlink r:id="rId12665" ref="AB3914"/>
    <hyperlink r:id="rId12666" ref="AD3914"/>
    <hyperlink r:id="rId12667" ref="X3915"/>
    <hyperlink r:id="rId12668" ref="AD3915"/>
    <hyperlink r:id="rId12669" ref="Z3916"/>
    <hyperlink r:id="rId12670" ref="AB3916"/>
    <hyperlink r:id="rId12671" ref="AC3916"/>
    <hyperlink r:id="rId12672" ref="AD3916"/>
    <hyperlink r:id="rId12673" ref="X3917"/>
    <hyperlink r:id="rId12674" ref="AD3917"/>
    <hyperlink r:id="rId12675" ref="X3918"/>
    <hyperlink r:id="rId12676" ref="Z3918"/>
    <hyperlink r:id="rId12677" ref="X3919"/>
    <hyperlink r:id="rId12678" ref="Z3919"/>
    <hyperlink r:id="rId12679" ref="Z3920"/>
    <hyperlink r:id="rId12680" ref="AB3920"/>
    <hyperlink r:id="rId12681" ref="AC3920"/>
    <hyperlink r:id="rId12682" ref="AD3920"/>
    <hyperlink r:id="rId12683" ref="Z3921"/>
    <hyperlink r:id="rId12684" ref="AB3921"/>
    <hyperlink r:id="rId12685" ref="AD3921"/>
    <hyperlink r:id="rId12686" ref="X3922"/>
    <hyperlink r:id="rId12687" ref="Z3922"/>
    <hyperlink r:id="rId12688" ref="AB3922"/>
    <hyperlink r:id="rId12689" ref="X3923"/>
    <hyperlink r:id="rId12690" ref="Y3923"/>
    <hyperlink r:id="rId12691" ref="Z3923"/>
    <hyperlink r:id="rId12692" ref="AB3923"/>
    <hyperlink r:id="rId12693" ref="X3924"/>
    <hyperlink r:id="rId12694" ref="Z3924"/>
    <hyperlink r:id="rId12695" ref="AB3924"/>
    <hyperlink r:id="rId12696" ref="Z3925"/>
    <hyperlink r:id="rId12697" ref="AB3925"/>
    <hyperlink r:id="rId12698" ref="AD3925"/>
    <hyperlink r:id="rId12699" ref="Y3926"/>
    <hyperlink r:id="rId12700" ref="Z3926"/>
    <hyperlink r:id="rId12701" ref="AD3926"/>
    <hyperlink r:id="rId12702" ref="X3927"/>
    <hyperlink r:id="rId12703" ref="Y3927"/>
    <hyperlink r:id="rId12704" ref="Z3927"/>
    <hyperlink r:id="rId12705" ref="AB3927"/>
    <hyperlink r:id="rId12706" ref="AC3927"/>
    <hyperlink r:id="rId12707" ref="AD3927"/>
    <hyperlink r:id="rId12708" ref="Z3928"/>
    <hyperlink r:id="rId12709" ref="AB3928"/>
    <hyperlink r:id="rId12710" ref="AD3928"/>
    <hyperlink r:id="rId12711" ref="X3929"/>
    <hyperlink r:id="rId12712" ref="Z3929"/>
    <hyperlink r:id="rId12713" ref="AB3929"/>
    <hyperlink r:id="rId12714" ref="AD3929"/>
    <hyperlink r:id="rId12715" ref="Z3930"/>
    <hyperlink r:id="rId12716" ref="AB3930"/>
    <hyperlink r:id="rId12717" ref="AC3930"/>
    <hyperlink r:id="rId12718" ref="AD3930"/>
    <hyperlink r:id="rId12719" ref="X3931"/>
    <hyperlink r:id="rId12720" ref="Z3931"/>
    <hyperlink r:id="rId12721" ref="AB3931"/>
    <hyperlink r:id="rId12722" ref="X3932"/>
    <hyperlink r:id="rId12723" ref="Y3932"/>
    <hyperlink r:id="rId12724" ref="Z3932"/>
    <hyperlink r:id="rId12725" ref="AB3932"/>
    <hyperlink r:id="rId12726" ref="AD3932"/>
    <hyperlink r:id="rId12727" ref="X3933"/>
    <hyperlink r:id="rId12728" ref="Y3933"/>
    <hyperlink r:id="rId12729" ref="Z3933"/>
    <hyperlink r:id="rId12730" ref="AA3933"/>
    <hyperlink r:id="rId12731" ref="AB3933"/>
    <hyperlink r:id="rId12732" ref="AC3933"/>
    <hyperlink r:id="rId12733" ref="AD3933"/>
    <hyperlink r:id="rId12734" ref="Z3934"/>
    <hyperlink r:id="rId12735" ref="AB3934"/>
    <hyperlink r:id="rId12736" ref="AD3934"/>
    <hyperlink r:id="rId12737" ref="Z3935"/>
    <hyperlink r:id="rId12738" ref="AB3935"/>
    <hyperlink r:id="rId12739" ref="AD3935"/>
    <hyperlink r:id="rId12740" ref="Z3936"/>
    <hyperlink r:id="rId12741" ref="AB3936"/>
    <hyperlink r:id="rId12742" ref="AD3936"/>
    <hyperlink r:id="rId12743" ref="Z3937"/>
    <hyperlink r:id="rId12744" ref="AB3937"/>
    <hyperlink r:id="rId12745" ref="AD3937"/>
    <hyperlink r:id="rId12746" ref="Y3938"/>
    <hyperlink r:id="rId12747" ref="Z3938"/>
    <hyperlink r:id="rId12748" ref="AB3938"/>
    <hyperlink r:id="rId12749" ref="AC3938"/>
    <hyperlink r:id="rId12750" ref="AD3938"/>
    <hyperlink r:id="rId12751" ref="Z3939"/>
    <hyperlink r:id="rId12752" ref="AB3939"/>
    <hyperlink r:id="rId12753" ref="AD3939"/>
    <hyperlink r:id="rId12754" ref="Z3940"/>
    <hyperlink r:id="rId12755" ref="AB3940"/>
    <hyperlink r:id="rId12756" ref="AD3940"/>
    <hyperlink r:id="rId12757" ref="AB3941"/>
    <hyperlink r:id="rId12758" ref="AD3941"/>
    <hyperlink r:id="rId12759" ref="Z3942"/>
    <hyperlink r:id="rId12760" ref="AA3942"/>
    <hyperlink r:id="rId12761" ref="AB3942"/>
    <hyperlink r:id="rId12762" ref="AD3942"/>
    <hyperlink r:id="rId12763" ref="Z3943"/>
    <hyperlink r:id="rId12764" ref="AB3943"/>
    <hyperlink r:id="rId12765" ref="AD3943"/>
    <hyperlink r:id="rId12766" ref="Y3944"/>
    <hyperlink r:id="rId12767" ref="Z3944"/>
    <hyperlink r:id="rId12768" ref="AB3944"/>
    <hyperlink r:id="rId12769" ref="AC3944"/>
    <hyperlink r:id="rId12770" ref="AD3944"/>
    <hyperlink r:id="rId12771" ref="X3945"/>
    <hyperlink r:id="rId12772" ref="AB3945"/>
    <hyperlink r:id="rId12773" ref="Z3946"/>
    <hyperlink r:id="rId12774" ref="AB3946"/>
    <hyperlink r:id="rId12775" ref="AC3946"/>
    <hyperlink r:id="rId12776" ref="AD3946"/>
    <hyperlink r:id="rId12777" ref="X3947"/>
    <hyperlink r:id="rId12778" ref="Y3947"/>
    <hyperlink r:id="rId12779" ref="AA3947"/>
    <hyperlink r:id="rId12780" ref="AB3947"/>
    <hyperlink r:id="rId12781" ref="X3948"/>
    <hyperlink r:id="rId12782" ref="X3949"/>
    <hyperlink r:id="rId12783" ref="Z3949"/>
    <hyperlink r:id="rId12784" ref="AB3949"/>
    <hyperlink r:id="rId12785" ref="AD3949"/>
    <hyperlink r:id="rId12786" ref="Z3950"/>
    <hyperlink r:id="rId12787" ref="AB3950"/>
    <hyperlink r:id="rId12788" ref="AC3950"/>
    <hyperlink r:id="rId12789" ref="AD3950"/>
    <hyperlink r:id="rId12790" ref="AD3952"/>
    <hyperlink r:id="rId12791" ref="Y3953"/>
    <hyperlink r:id="rId12792" ref="Z3953"/>
    <hyperlink r:id="rId12793" ref="AA3953"/>
    <hyperlink r:id="rId12794" ref="AB3953"/>
    <hyperlink r:id="rId12795" ref="AD3953"/>
    <hyperlink r:id="rId12796" ref="Y3954"/>
    <hyperlink r:id="rId12797" ref="Z3954"/>
    <hyperlink r:id="rId12798" ref="AB3954"/>
    <hyperlink r:id="rId12799" ref="AD3954"/>
    <hyperlink r:id="rId12800" ref="Z3955"/>
    <hyperlink r:id="rId12801" ref="AB3955"/>
    <hyperlink r:id="rId12802" ref="AD3955"/>
    <hyperlink r:id="rId12803" ref="Z3956"/>
    <hyperlink r:id="rId12804" ref="AA3956"/>
    <hyperlink r:id="rId12805" ref="AB3956"/>
    <hyperlink r:id="rId12806" ref="AD3956"/>
    <hyperlink r:id="rId12807" ref="Z3957"/>
    <hyperlink r:id="rId12808" ref="AB3957"/>
    <hyperlink r:id="rId12809" ref="AD3957"/>
    <hyperlink r:id="rId12810" ref="Z3958"/>
    <hyperlink r:id="rId12811" ref="AB3958"/>
    <hyperlink r:id="rId12812" ref="AD3958"/>
    <hyperlink r:id="rId12813" ref="Z3959"/>
    <hyperlink r:id="rId12814" ref="AB3959"/>
    <hyperlink r:id="rId12815" ref="AD3959"/>
    <hyperlink r:id="rId12816" ref="Z3960"/>
    <hyperlink r:id="rId12817" ref="AB3960"/>
    <hyperlink r:id="rId12818" ref="AD3960"/>
    <hyperlink r:id="rId12819" ref="Z3961"/>
    <hyperlink r:id="rId12820" ref="AB3961"/>
    <hyperlink r:id="rId12821" ref="AD3961"/>
    <hyperlink r:id="rId12822" ref="X3962"/>
    <hyperlink r:id="rId12823" ref="Z3962"/>
    <hyperlink r:id="rId12824" ref="AB3962"/>
    <hyperlink r:id="rId12825" ref="AD3962"/>
    <hyperlink r:id="rId12826" ref="Z3963"/>
    <hyperlink r:id="rId12827" ref="AD3963"/>
    <hyperlink r:id="rId12828" ref="Z3964"/>
    <hyperlink r:id="rId12829" ref="AD3964"/>
    <hyperlink r:id="rId12830" ref="Z3965"/>
    <hyperlink r:id="rId12831" ref="AD3965"/>
    <hyperlink r:id="rId12832" ref="Y3966"/>
    <hyperlink r:id="rId12833" ref="Z3966"/>
    <hyperlink r:id="rId12834" ref="AD3966"/>
    <hyperlink r:id="rId12835" ref="Z3967"/>
    <hyperlink r:id="rId12836" ref="AD3967"/>
    <hyperlink r:id="rId12837" ref="Y3968"/>
    <hyperlink r:id="rId12838" ref="Z3968"/>
    <hyperlink r:id="rId12839" ref="AD3968"/>
    <hyperlink r:id="rId12840" ref="Z3969"/>
    <hyperlink r:id="rId12841" ref="AD3969"/>
    <hyperlink r:id="rId12842" ref="Z3970"/>
    <hyperlink r:id="rId12843" ref="AB3970"/>
    <hyperlink r:id="rId12844" ref="AC3970"/>
    <hyperlink r:id="rId12845" ref="AD3970"/>
    <hyperlink r:id="rId12846" ref="X3971"/>
    <hyperlink r:id="rId12847" ref="Y3971"/>
    <hyperlink r:id="rId12848" ref="Z3971"/>
    <hyperlink r:id="rId12849" ref="AB3971"/>
    <hyperlink r:id="rId12850" ref="AD3971"/>
    <hyperlink r:id="rId12851" ref="Z3972"/>
    <hyperlink r:id="rId12852" ref="AB3972"/>
    <hyperlink r:id="rId12853" ref="AD3972"/>
    <hyperlink r:id="rId12854" ref="X3973"/>
    <hyperlink r:id="rId12855" ref="Y3973"/>
    <hyperlink r:id="rId12856" ref="Z3973"/>
    <hyperlink r:id="rId12857" ref="AB3973"/>
    <hyperlink r:id="rId12858" ref="AD3973"/>
    <hyperlink r:id="rId12859" ref="Z3974"/>
    <hyperlink r:id="rId12860" ref="AB3974"/>
    <hyperlink r:id="rId12861" ref="AD3974"/>
    <hyperlink r:id="rId12862" ref="X3976"/>
    <hyperlink r:id="rId12863" ref="Z3976"/>
    <hyperlink r:id="rId12864" ref="AB3976"/>
    <hyperlink r:id="rId12865" ref="AD3976"/>
    <hyperlink r:id="rId12866" ref="Z3977"/>
    <hyperlink r:id="rId12867" ref="AB3977"/>
    <hyperlink r:id="rId12868" ref="AD3977"/>
    <hyperlink r:id="rId12869" ref="X3978"/>
    <hyperlink r:id="rId12870" ref="Z3978"/>
    <hyperlink r:id="rId12871" ref="AB3978"/>
    <hyperlink r:id="rId12872" ref="AD3978"/>
    <hyperlink r:id="rId12873" ref="Y3979"/>
    <hyperlink r:id="rId12874" ref="Z3979"/>
    <hyperlink r:id="rId12875" ref="AB3979"/>
    <hyperlink r:id="rId12876" ref="AD3979"/>
    <hyperlink r:id="rId12877" ref="Z3980"/>
    <hyperlink r:id="rId12878" ref="AA3980"/>
    <hyperlink r:id="rId12879" ref="AB3980"/>
    <hyperlink r:id="rId12880" ref="AD3980"/>
    <hyperlink r:id="rId12881" ref="X3981"/>
    <hyperlink r:id="rId12882" ref="Z3981"/>
    <hyperlink r:id="rId12883" ref="AA3981"/>
    <hyperlink r:id="rId12884" ref="AB3981"/>
    <hyperlink r:id="rId12885" ref="AC3981"/>
    <hyperlink r:id="rId12886" ref="AD3981"/>
    <hyperlink r:id="rId12887" ref="X3982"/>
    <hyperlink r:id="rId12888" ref="Z3982"/>
    <hyperlink r:id="rId12889" ref="AA3982"/>
    <hyperlink r:id="rId12890" ref="AB3982"/>
    <hyperlink r:id="rId12891" ref="AD3982"/>
    <hyperlink r:id="rId12892" ref="X3983"/>
    <hyperlink r:id="rId12893" ref="Z3983"/>
    <hyperlink r:id="rId12894" ref="AB3983"/>
    <hyperlink r:id="rId12895" ref="AD3983"/>
    <hyperlink r:id="rId12896" ref="X3984"/>
    <hyperlink r:id="rId12897" ref="Y3984"/>
    <hyperlink r:id="rId12898" ref="Z3984"/>
    <hyperlink r:id="rId12899" ref="AB3984"/>
    <hyperlink r:id="rId12900" ref="AD3984"/>
    <hyperlink r:id="rId12901" ref="X3985"/>
    <hyperlink r:id="rId12902" ref="Z3985"/>
    <hyperlink r:id="rId12903" ref="AB3985"/>
    <hyperlink r:id="rId12904" ref="AD3985"/>
    <hyperlink r:id="rId12905" ref="X3986"/>
    <hyperlink r:id="rId12906" ref="Z3986"/>
    <hyperlink r:id="rId12907" ref="AB3986"/>
    <hyperlink r:id="rId12908" ref="AD3986"/>
    <hyperlink r:id="rId12909" ref="Z3987"/>
    <hyperlink r:id="rId12910" ref="AB3987"/>
    <hyperlink r:id="rId12911" ref="AC3987"/>
    <hyperlink r:id="rId12912" ref="AD3987"/>
    <hyperlink r:id="rId12913" ref="AD3988"/>
    <hyperlink r:id="rId12914" ref="X3989"/>
    <hyperlink r:id="rId12915" ref="AD3989"/>
    <hyperlink r:id="rId12916" ref="X3990"/>
    <hyperlink r:id="rId12917" ref="AA3990"/>
    <hyperlink r:id="rId12918" ref="AD3990"/>
    <hyperlink r:id="rId12919" ref="X3991"/>
    <hyperlink r:id="rId12920" ref="AA3991"/>
    <hyperlink r:id="rId12921" ref="AD3992"/>
    <hyperlink r:id="rId12922" ref="Z3993"/>
    <hyperlink r:id="rId12923" ref="AB3993"/>
    <hyperlink r:id="rId12924" ref="AD3993"/>
    <hyperlink r:id="rId12925" ref="Z3994"/>
    <hyperlink r:id="rId12926" ref="AB3994"/>
    <hyperlink r:id="rId12927" ref="AD3994"/>
    <hyperlink r:id="rId12928" ref="Y3995"/>
    <hyperlink r:id="rId12929" ref="Z3995"/>
    <hyperlink r:id="rId12930" ref="AB3995"/>
    <hyperlink r:id="rId12931" ref="AD3995"/>
    <hyperlink r:id="rId12932" ref="Z3996"/>
    <hyperlink r:id="rId12933" ref="AB3996"/>
    <hyperlink r:id="rId12934" ref="AC3996"/>
    <hyperlink r:id="rId12935" ref="AD3996"/>
    <hyperlink r:id="rId12936" ref="AD3999"/>
    <hyperlink r:id="rId12937" ref="X4000"/>
    <hyperlink r:id="rId12938" ref="Z4000"/>
    <hyperlink r:id="rId12939" ref="AC4000"/>
    <hyperlink r:id="rId12940" ref="AD4000"/>
    <hyperlink r:id="rId12941" ref="X4001"/>
    <hyperlink r:id="rId12942" ref="Y4001"/>
    <hyperlink r:id="rId12943" ref="Z4001"/>
    <hyperlink r:id="rId12944" ref="AD4001"/>
    <hyperlink r:id="rId12945" ref="Y4002"/>
    <hyperlink r:id="rId12946" ref="Z4002"/>
    <hyperlink r:id="rId12947" ref="AC4002"/>
    <hyperlink r:id="rId12948" ref="AD4002"/>
    <hyperlink r:id="rId12949" ref="Z4003"/>
    <hyperlink r:id="rId12950" ref="AD4003"/>
    <hyperlink r:id="rId12951" ref="X4004"/>
    <hyperlink r:id="rId12952" ref="Z4004"/>
    <hyperlink r:id="rId12953" ref="AA4004"/>
    <hyperlink r:id="rId12954" ref="AD4004"/>
    <hyperlink r:id="rId12955" ref="Z4005"/>
    <hyperlink r:id="rId12956" ref="AD4005"/>
    <hyperlink r:id="rId12957" ref="Z4006"/>
    <hyperlink r:id="rId12958" ref="AA4006"/>
    <hyperlink r:id="rId12959" ref="AD4006"/>
    <hyperlink r:id="rId12960" ref="Y4007"/>
    <hyperlink r:id="rId12961" ref="Z4007"/>
    <hyperlink r:id="rId12962" ref="AD4007"/>
    <hyperlink r:id="rId12963" ref="Z4008"/>
    <hyperlink r:id="rId12964" ref="AB4008"/>
    <hyperlink r:id="rId12965" ref="AD4008"/>
    <hyperlink r:id="rId12966" ref="X4009"/>
    <hyperlink r:id="rId12967" ref="Z4009"/>
    <hyperlink r:id="rId12968" ref="AB4009"/>
    <hyperlink r:id="rId12969" ref="AD4009"/>
    <hyperlink r:id="rId12970" ref="Z4010"/>
    <hyperlink r:id="rId12971" ref="AB4010"/>
    <hyperlink r:id="rId12972" ref="AD4010"/>
    <hyperlink r:id="rId12973" ref="X4011"/>
    <hyperlink r:id="rId12974" ref="Z4011"/>
    <hyperlink r:id="rId12975" ref="AB4011"/>
    <hyperlink r:id="rId12976" ref="AD4011"/>
    <hyperlink r:id="rId12977" ref="Z4012"/>
    <hyperlink r:id="rId12978" ref="AB4012"/>
    <hyperlink r:id="rId12979" ref="Z4014"/>
    <hyperlink r:id="rId12980" ref="AB4014"/>
    <hyperlink r:id="rId12981" ref="AD4014"/>
    <hyperlink r:id="rId12982" ref="X4015"/>
    <hyperlink r:id="rId12983" ref="Z4015"/>
    <hyperlink r:id="rId12984" ref="AB4015"/>
    <hyperlink r:id="rId12985" ref="Y4016"/>
    <hyperlink r:id="rId12986" ref="Z4016"/>
    <hyperlink r:id="rId12987" ref="AB4016"/>
    <hyperlink r:id="rId12988" ref="AC4016"/>
    <hyperlink r:id="rId12989" ref="AD4016"/>
    <hyperlink r:id="rId12990" ref="Z4017"/>
    <hyperlink r:id="rId12991" ref="AB4017"/>
    <hyperlink r:id="rId12992" ref="AD4017"/>
    <hyperlink r:id="rId12993" ref="Z4018"/>
    <hyperlink r:id="rId12994" ref="AB4018"/>
    <hyperlink r:id="rId12995" ref="AD4018"/>
    <hyperlink r:id="rId12996" ref="X4019"/>
    <hyperlink r:id="rId12997" ref="Z4019"/>
    <hyperlink r:id="rId12998" ref="AB4019"/>
    <hyperlink r:id="rId12999" ref="AD4019"/>
    <hyperlink r:id="rId13000" ref="Y4020"/>
    <hyperlink r:id="rId13001" ref="Z4020"/>
    <hyperlink r:id="rId13002" ref="AB4020"/>
    <hyperlink r:id="rId13003" ref="AD4020"/>
    <hyperlink r:id="rId13004" ref="Z4021"/>
    <hyperlink r:id="rId13005" ref="AB4021"/>
    <hyperlink r:id="rId13006" ref="AD4021"/>
    <hyperlink r:id="rId13007" ref="Z4022"/>
    <hyperlink r:id="rId13008" ref="AB4022"/>
    <hyperlink r:id="rId13009" ref="AD4022"/>
    <hyperlink r:id="rId13010" ref="Z4023"/>
    <hyperlink r:id="rId13011" ref="AB4023"/>
    <hyperlink r:id="rId13012" ref="AD4023"/>
    <hyperlink r:id="rId13013" ref="Z4024"/>
    <hyperlink r:id="rId13014" ref="AB4024"/>
    <hyperlink r:id="rId13015" ref="AD4024"/>
    <hyperlink r:id="rId13016" ref="X4025"/>
    <hyperlink r:id="rId13017" ref="Z4025"/>
    <hyperlink r:id="rId13018" ref="AB4025"/>
    <hyperlink r:id="rId13019" ref="X4026"/>
    <hyperlink r:id="rId13020" ref="Z4026"/>
    <hyperlink r:id="rId13021" ref="AB4026"/>
    <hyperlink r:id="rId13022" ref="Z4027"/>
    <hyperlink r:id="rId13023" ref="AB4027"/>
    <hyperlink r:id="rId13024" ref="AD4027"/>
    <hyperlink r:id="rId13025" ref="X4028"/>
    <hyperlink r:id="rId13026" ref="Z4028"/>
    <hyperlink r:id="rId13027" ref="AB4028"/>
    <hyperlink r:id="rId13028" ref="Z4029"/>
    <hyperlink r:id="rId13029" ref="AB4029"/>
    <hyperlink r:id="rId13030" ref="AD4029"/>
    <hyperlink r:id="rId13031" ref="X4030"/>
    <hyperlink r:id="rId13032" ref="Y4030"/>
    <hyperlink r:id="rId13033" ref="Z4030"/>
    <hyperlink r:id="rId13034" ref="AB4030"/>
    <hyperlink r:id="rId13035" ref="AC4030"/>
    <hyperlink r:id="rId13036" ref="AD4030"/>
    <hyperlink r:id="rId13037" ref="X4031"/>
    <hyperlink r:id="rId13038" ref="Z4031"/>
    <hyperlink r:id="rId13039" ref="AB4031"/>
    <hyperlink r:id="rId13040" ref="AD4031"/>
    <hyperlink r:id="rId13041" ref="Z4032"/>
    <hyperlink r:id="rId13042" ref="AB4032"/>
    <hyperlink r:id="rId13043" ref="AD4032"/>
    <hyperlink r:id="rId13044" ref="X4033"/>
    <hyperlink r:id="rId13045" ref="Z4033"/>
    <hyperlink r:id="rId13046" ref="AB4033"/>
    <hyperlink r:id="rId13047" ref="AD4033"/>
    <hyperlink r:id="rId13048" ref="Z4034"/>
    <hyperlink r:id="rId13049" ref="AB4034"/>
    <hyperlink r:id="rId13050" ref="AD4034"/>
    <hyperlink r:id="rId13051" ref="X4035"/>
    <hyperlink r:id="rId13052" ref="Z4035"/>
    <hyperlink r:id="rId13053" ref="AB4035"/>
    <hyperlink r:id="rId13054" ref="AD4035"/>
    <hyperlink r:id="rId13055" ref="Z4036"/>
    <hyperlink r:id="rId13056" ref="AB4036"/>
    <hyperlink r:id="rId13057" ref="AD4036"/>
    <hyperlink r:id="rId13058" ref="X4037"/>
    <hyperlink r:id="rId13059" ref="Y4037"/>
    <hyperlink r:id="rId13060" ref="AA4037"/>
    <hyperlink r:id="rId13061" ref="AB4037"/>
    <hyperlink r:id="rId13062" ref="AD4037"/>
    <hyperlink r:id="rId13063" ref="X4038"/>
    <hyperlink r:id="rId13064" ref="AB4038"/>
    <hyperlink r:id="rId13065" ref="AD4038"/>
    <hyperlink r:id="rId13066" ref="X4039"/>
    <hyperlink r:id="rId13067" ref="AA4039"/>
    <hyperlink r:id="rId13068" ref="AB4039"/>
    <hyperlink r:id="rId13069" ref="AD4039"/>
    <hyperlink r:id="rId13070" ref="X4040"/>
    <hyperlink r:id="rId13071" ref="Z4040"/>
    <hyperlink r:id="rId13072" ref="AB4040"/>
    <hyperlink r:id="rId13073" ref="AD4040"/>
    <hyperlink r:id="rId13074" ref="X4041"/>
    <hyperlink r:id="rId13075" ref="Y4041"/>
    <hyperlink r:id="rId13076" ref="Z4041"/>
    <hyperlink r:id="rId13077" ref="AB4041"/>
    <hyperlink r:id="rId13078" ref="X4042"/>
    <hyperlink r:id="rId13079" ref="Z4042"/>
    <hyperlink r:id="rId13080" ref="AA4042"/>
    <hyperlink r:id="rId13081" ref="AB4042"/>
    <hyperlink r:id="rId13082" ref="X4043"/>
    <hyperlink r:id="rId13083" ref="Z4043"/>
    <hyperlink r:id="rId13084" ref="AB4043"/>
    <hyperlink r:id="rId13085" ref="AD4043"/>
    <hyperlink r:id="rId13086" ref="X4044"/>
    <hyperlink r:id="rId13087" ref="Z4044"/>
    <hyperlink r:id="rId13088" ref="AB4044"/>
    <hyperlink r:id="rId13089" ref="AD4044"/>
    <hyperlink r:id="rId13090" ref="X4045"/>
    <hyperlink r:id="rId13091" ref="Z4045"/>
    <hyperlink r:id="rId13092" ref="AA4045"/>
    <hyperlink r:id="rId13093" ref="AB4045"/>
    <hyperlink r:id="rId13094" ref="AC4045"/>
    <hyperlink r:id="rId13095" ref="X4046"/>
    <hyperlink r:id="rId13096" ref="Z4046"/>
    <hyperlink r:id="rId13097" ref="AB4046"/>
    <hyperlink r:id="rId13098" ref="Z4047"/>
    <hyperlink r:id="rId13099" ref="AB4047"/>
    <hyperlink r:id="rId13100" ref="AD4047"/>
    <hyperlink r:id="rId13101" ref="X4048"/>
    <hyperlink r:id="rId13102" ref="Y4048"/>
    <hyperlink r:id="rId13103" ref="Z4048"/>
    <hyperlink r:id="rId13104" ref="AA4048"/>
    <hyperlink r:id="rId13105" ref="AB4048"/>
    <hyperlink r:id="rId13106" ref="AC4048"/>
    <hyperlink r:id="rId13107" ref="Z4049"/>
    <hyperlink r:id="rId13108" ref="AB4049"/>
    <hyperlink r:id="rId13109" ref="AD4049"/>
    <hyperlink r:id="rId13110" ref="Z4050"/>
    <hyperlink r:id="rId13111" ref="AB4050"/>
    <hyperlink r:id="rId13112" ref="AD4050"/>
    <hyperlink r:id="rId13113" ref="Y4051"/>
    <hyperlink r:id="rId13114" ref="Z4051"/>
    <hyperlink r:id="rId13115" ref="AB4051"/>
    <hyperlink r:id="rId13116" ref="AD4051"/>
    <hyperlink r:id="rId13117" ref="Z4052"/>
    <hyperlink r:id="rId13118" ref="AB4052"/>
    <hyperlink r:id="rId13119" ref="AD4052"/>
    <hyperlink r:id="rId13120" ref="Z4053"/>
    <hyperlink r:id="rId13121" ref="AB4053"/>
    <hyperlink r:id="rId13122" ref="AD4053"/>
    <hyperlink r:id="rId13123" ref="Z4054"/>
    <hyperlink r:id="rId13124" ref="AB4054"/>
    <hyperlink r:id="rId13125" ref="AD4054"/>
    <hyperlink r:id="rId13126" ref="X4055"/>
    <hyperlink r:id="rId13127" ref="Y4055"/>
    <hyperlink r:id="rId13128" ref="Z4055"/>
    <hyperlink r:id="rId13129" ref="AB4055"/>
    <hyperlink r:id="rId13130" ref="X4056"/>
    <hyperlink r:id="rId13131" ref="Y4056"/>
    <hyperlink r:id="rId13132" ref="Z4056"/>
    <hyperlink r:id="rId13133" ref="AB4056"/>
    <hyperlink r:id="rId13134" ref="AC4056"/>
    <hyperlink r:id="rId13135" ref="X4057"/>
    <hyperlink r:id="rId13136" ref="Y4057"/>
    <hyperlink r:id="rId13137" ref="Z4057"/>
    <hyperlink r:id="rId13138" ref="AA4057"/>
    <hyperlink r:id="rId13139" ref="AB4057"/>
    <hyperlink r:id="rId13140" ref="X4058"/>
    <hyperlink r:id="rId13141" ref="Y4058"/>
    <hyperlink r:id="rId13142" ref="Z4058"/>
    <hyperlink r:id="rId13143" ref="AA4058"/>
    <hyperlink r:id="rId13144" ref="AB4058"/>
    <hyperlink r:id="rId13145" ref="Z4059"/>
    <hyperlink r:id="rId13146" ref="AB4059"/>
    <hyperlink r:id="rId13147" ref="AD4059"/>
    <hyperlink r:id="rId13148" ref="Z4060"/>
    <hyperlink r:id="rId13149" ref="AB4060"/>
    <hyperlink r:id="rId13150" ref="AC4060"/>
    <hyperlink r:id="rId13151" ref="AD4060"/>
    <hyperlink r:id="rId13152" ref="Y4061"/>
    <hyperlink r:id="rId13153" ref="Z4061"/>
    <hyperlink r:id="rId13154" ref="AB4061"/>
    <hyperlink r:id="rId13155" ref="AD4061"/>
    <hyperlink r:id="rId13156" ref="Y4062"/>
    <hyperlink r:id="rId13157" ref="Z4062"/>
    <hyperlink r:id="rId13158" ref="AB4062"/>
    <hyperlink r:id="rId13159" ref="AC4062"/>
    <hyperlink r:id="rId13160" ref="AD4062"/>
    <hyperlink r:id="rId13161" ref="X4063"/>
    <hyperlink r:id="rId13162" ref="Z4063"/>
    <hyperlink r:id="rId13163" ref="AB4063"/>
    <hyperlink r:id="rId13164" ref="X4064"/>
    <hyperlink r:id="rId13165" ref="Z4064"/>
    <hyperlink r:id="rId13166" ref="AA4064"/>
    <hyperlink r:id="rId13167" ref="AB4064"/>
    <hyperlink r:id="rId13168" ref="X4065"/>
    <hyperlink r:id="rId13169" ref="AB4065"/>
    <hyperlink r:id="rId13170" ref="Z4066"/>
    <hyperlink r:id="rId13171" ref="AB4066"/>
    <hyperlink r:id="rId13172" ref="AD4066"/>
    <hyperlink r:id="rId13173" ref="X4067"/>
    <hyperlink r:id="rId13174" ref="Z4067"/>
    <hyperlink r:id="rId13175" ref="AA4067"/>
    <hyperlink r:id="rId13176" ref="AB4067"/>
    <hyperlink r:id="rId13177" ref="AC4067"/>
    <hyperlink r:id="rId13178" ref="AD4067"/>
    <hyperlink r:id="rId13179" ref="X4068"/>
    <hyperlink r:id="rId13180" ref="AA4068"/>
    <hyperlink r:id="rId13181" ref="AB4068"/>
    <hyperlink r:id="rId13182" ref="X4069"/>
    <hyperlink r:id="rId13183" ref="AA4069"/>
    <hyperlink r:id="rId13184" ref="AB4069"/>
    <hyperlink r:id="rId13185" ref="X4070"/>
    <hyperlink r:id="rId13186" ref="Z4070"/>
    <hyperlink r:id="rId13187" ref="AA4070"/>
    <hyperlink r:id="rId13188" ref="AB4070"/>
    <hyperlink r:id="rId13189" ref="AD4070"/>
    <hyperlink r:id="rId13190" ref="Z4071"/>
    <hyperlink r:id="rId13191" ref="AB4071"/>
    <hyperlink r:id="rId13192" ref="AD4071"/>
    <hyperlink r:id="rId13193" ref="Z4072"/>
    <hyperlink r:id="rId13194" ref="AB4072"/>
    <hyperlink r:id="rId13195" ref="AD4072"/>
    <hyperlink r:id="rId13196" ref="X4073"/>
    <hyperlink r:id="rId13197" ref="Z4073"/>
    <hyperlink r:id="rId13198" ref="AB4073"/>
    <hyperlink r:id="rId13199" ref="AD4073"/>
    <hyperlink r:id="rId13200" ref="Z4074"/>
    <hyperlink r:id="rId13201" ref="AB4074"/>
    <hyperlink r:id="rId13202" ref="AD4074"/>
    <hyperlink r:id="rId13203" ref="X4075"/>
    <hyperlink r:id="rId13204" ref="Z4075"/>
    <hyperlink r:id="rId13205" ref="AA4075"/>
    <hyperlink r:id="rId13206" ref="AD4075"/>
    <hyperlink r:id="rId13207" ref="Z4076"/>
    <hyperlink r:id="rId13208" ref="AA4076"/>
    <hyperlink r:id="rId13209" ref="AB4076"/>
    <hyperlink r:id="rId13210" ref="AD4076"/>
    <hyperlink r:id="rId13211" ref="Z4077"/>
    <hyperlink r:id="rId13212" ref="AB4077"/>
    <hyperlink r:id="rId13213" ref="AD4077"/>
    <hyperlink r:id="rId13214" ref="X4078"/>
    <hyperlink r:id="rId13215" ref="Z4078"/>
    <hyperlink r:id="rId13216" ref="AD4078"/>
    <hyperlink r:id="rId13217" ref="X4079"/>
    <hyperlink r:id="rId13218" ref="Z4079"/>
    <hyperlink r:id="rId13219" ref="AA4079"/>
    <hyperlink r:id="rId13220" ref="AC4079"/>
    <hyperlink r:id="rId13221" ref="AD4079"/>
    <hyperlink r:id="rId13222" ref="X4080"/>
    <hyperlink r:id="rId13223" ref="Y4080"/>
    <hyperlink r:id="rId13224" ref="Z4080"/>
    <hyperlink r:id="rId13225" ref="AD4080"/>
    <hyperlink r:id="rId13226" ref="X4081"/>
    <hyperlink r:id="rId13227" ref="Z4081"/>
    <hyperlink r:id="rId13228" ref="AA4081"/>
    <hyperlink r:id="rId13229" ref="AD4081"/>
    <hyperlink r:id="rId13230" ref="X4082"/>
    <hyperlink r:id="rId13231" ref="Z4082"/>
    <hyperlink r:id="rId13232" ref="AA4082"/>
    <hyperlink r:id="rId13233" ref="AD4082"/>
    <hyperlink r:id="rId13234" ref="Z4083"/>
    <hyperlink r:id="rId13235" ref="AD4083"/>
    <hyperlink r:id="rId13236" ref="X4084"/>
    <hyperlink r:id="rId13237" ref="Z4084"/>
    <hyperlink r:id="rId13238" ref="AC4084"/>
    <hyperlink r:id="rId13239" ref="AD4084"/>
    <hyperlink r:id="rId13240" ref="X4085"/>
    <hyperlink r:id="rId13241" ref="Z4085"/>
    <hyperlink r:id="rId13242" ref="AD4085"/>
    <hyperlink r:id="rId13243" ref="Y4086"/>
    <hyperlink r:id="rId13244" ref="Z4086"/>
    <hyperlink r:id="rId13245" ref="AB4086"/>
    <hyperlink r:id="rId13246" ref="AC4086"/>
    <hyperlink r:id="rId13247" ref="AD4086"/>
    <hyperlink r:id="rId13248" ref="Z4087"/>
    <hyperlink r:id="rId13249" ref="AB4087"/>
    <hyperlink r:id="rId13250" ref="AD4087"/>
    <hyperlink r:id="rId13251" ref="Z4088"/>
    <hyperlink r:id="rId13252" ref="AB4088"/>
    <hyperlink r:id="rId13253" ref="AD4088"/>
    <hyperlink r:id="rId13254" ref="Z4089"/>
    <hyperlink r:id="rId13255" ref="AB4089"/>
    <hyperlink r:id="rId13256" ref="AD4089"/>
    <hyperlink r:id="rId13257" ref="Z4090"/>
    <hyperlink r:id="rId13258" ref="AB4090"/>
    <hyperlink r:id="rId13259" ref="AD4090"/>
    <hyperlink r:id="rId13260" ref="X4091"/>
    <hyperlink r:id="rId13261" ref="Z4091"/>
    <hyperlink r:id="rId13262" ref="AB4091"/>
    <hyperlink r:id="rId13263" ref="AD4091"/>
    <hyperlink r:id="rId13264" ref="Z4092"/>
    <hyperlink r:id="rId13265" ref="AB4092"/>
    <hyperlink r:id="rId13266" ref="AD4092"/>
    <hyperlink r:id="rId13267" ref="Z4093"/>
    <hyperlink r:id="rId13268" ref="AB4093"/>
    <hyperlink r:id="rId13269" ref="AD4093"/>
    <hyperlink r:id="rId13270" ref="X4094"/>
    <hyperlink r:id="rId13271" ref="Z4094"/>
    <hyperlink r:id="rId13272" ref="AA4094"/>
    <hyperlink r:id="rId13273" ref="AB4094"/>
    <hyperlink r:id="rId13274" ref="X4095"/>
    <hyperlink r:id="rId13275" ref="Z4095"/>
    <hyperlink r:id="rId13276" ref="AA4095"/>
    <hyperlink r:id="rId13277" ref="AB4095"/>
    <hyperlink r:id="rId13278" ref="X4096"/>
    <hyperlink r:id="rId13279" ref="Z4096"/>
    <hyperlink r:id="rId13280" ref="AB4096"/>
    <hyperlink r:id="rId13281" ref="Z4097"/>
    <hyperlink r:id="rId13282" ref="AB4097"/>
    <hyperlink r:id="rId13283" ref="AC4097"/>
    <hyperlink r:id="rId13284" ref="AD4097"/>
    <hyperlink r:id="rId13285" ref="X4098"/>
    <hyperlink r:id="rId13286" ref="Z4098"/>
    <hyperlink r:id="rId13287" ref="AA4098"/>
    <hyperlink r:id="rId13288" ref="AB4098"/>
    <hyperlink r:id="rId13289" ref="AC4098"/>
    <hyperlink r:id="rId13290" ref="Z4099"/>
    <hyperlink r:id="rId13291" ref="AB4099"/>
    <hyperlink r:id="rId13292" ref="AD4099"/>
    <hyperlink r:id="rId13293" ref="X4100"/>
    <hyperlink r:id="rId13294" ref="Z4100"/>
    <hyperlink r:id="rId13295" ref="AB4100"/>
    <hyperlink r:id="rId13296" ref="AC4100"/>
    <hyperlink r:id="rId13297" ref="Z4101"/>
    <hyperlink r:id="rId13298" ref="AB4101"/>
    <hyperlink r:id="rId13299" ref="AD4101"/>
    <hyperlink r:id="rId13300" ref="X4102"/>
    <hyperlink r:id="rId13301" ref="Y4102"/>
    <hyperlink r:id="rId13302" ref="AA4102"/>
    <hyperlink r:id="rId13303" ref="AC4102"/>
    <hyperlink r:id="rId13304" ref="AD4102"/>
    <hyperlink r:id="rId13305" ref="Z4103"/>
    <hyperlink r:id="rId13306" ref="AB4103"/>
    <hyperlink r:id="rId13307" ref="AC4103"/>
    <hyperlink r:id="rId13308" ref="AD4103"/>
    <hyperlink r:id="rId13309" ref="Z4104"/>
    <hyperlink r:id="rId13310" ref="AA4104"/>
    <hyperlink r:id="rId13311" ref="AB4104"/>
    <hyperlink r:id="rId13312" ref="AD4104"/>
    <hyperlink r:id="rId13313" ref="Z4105"/>
    <hyperlink r:id="rId13314" ref="AB4105"/>
    <hyperlink r:id="rId13315" ref="AD4105"/>
    <hyperlink r:id="rId13316" ref="X4106"/>
    <hyperlink r:id="rId13317" ref="AB4106"/>
    <hyperlink r:id="rId13318" ref="AD4106"/>
    <hyperlink r:id="rId13319" ref="X4107"/>
    <hyperlink r:id="rId13320" ref="Z4107"/>
    <hyperlink r:id="rId13321" ref="AB4107"/>
    <hyperlink r:id="rId13322" ref="X4108"/>
    <hyperlink r:id="rId13323" ref="Z4108"/>
    <hyperlink r:id="rId13324" ref="AA4108"/>
    <hyperlink r:id="rId13325" ref="AB4108"/>
    <hyperlink r:id="rId13326" ref="X4109"/>
    <hyperlink r:id="rId13327" ref="Y4109"/>
    <hyperlink r:id="rId13328" ref="Z4109"/>
    <hyperlink r:id="rId13329" ref="AA4109"/>
    <hyperlink r:id="rId13330" ref="AB4109"/>
    <hyperlink r:id="rId13331" ref="AC4109"/>
    <hyperlink r:id="rId13332" ref="X4110"/>
    <hyperlink r:id="rId13333" ref="Z4110"/>
    <hyperlink r:id="rId13334" ref="AB4110"/>
    <hyperlink r:id="rId13335" ref="Z4111"/>
    <hyperlink r:id="rId13336" ref="AB4111"/>
    <hyperlink r:id="rId13337" ref="AD4111"/>
    <hyperlink r:id="rId13338" ref="AA4112"/>
    <hyperlink r:id="rId13339" ref="AD4112"/>
    <hyperlink r:id="rId13340" ref="Z4113"/>
    <hyperlink r:id="rId13341" ref="AB4113"/>
    <hyperlink r:id="rId13342" ref="AD4113"/>
    <hyperlink r:id="rId13343" ref="Z4114"/>
    <hyperlink r:id="rId13344" ref="AD4114"/>
    <hyperlink r:id="rId13345" ref="Y4115"/>
    <hyperlink r:id="rId13346" ref="Z4115"/>
    <hyperlink r:id="rId13347" ref="AA4115"/>
    <hyperlink r:id="rId13348" ref="AD4115"/>
    <hyperlink r:id="rId13349" ref="X4116"/>
    <hyperlink r:id="rId13350" ref="Z4116"/>
    <hyperlink r:id="rId13351" ref="AA4116"/>
    <hyperlink r:id="rId13352" ref="AD4116"/>
    <hyperlink r:id="rId13353" ref="X4117"/>
    <hyperlink r:id="rId13354" ref="Z4117"/>
    <hyperlink r:id="rId13355" ref="AA4117"/>
    <hyperlink r:id="rId13356" ref="AD4117"/>
    <hyperlink r:id="rId13357" ref="X4118"/>
    <hyperlink r:id="rId13358" ref="Z4118"/>
    <hyperlink r:id="rId13359" ref="AB4118"/>
    <hyperlink r:id="rId13360" ref="X4119"/>
    <hyperlink r:id="rId13361" ref="Z4119"/>
    <hyperlink r:id="rId13362" ref="AB4119"/>
    <hyperlink r:id="rId13363" ref="AC4119"/>
    <hyperlink r:id="rId13364" ref="Z4120"/>
    <hyperlink r:id="rId13365" ref="AA4120"/>
    <hyperlink r:id="rId13366" ref="AB4120"/>
    <hyperlink r:id="rId13367" ref="AD4120"/>
    <hyperlink r:id="rId13368" ref="Z4121"/>
    <hyperlink r:id="rId13369" ref="AB4121"/>
    <hyperlink r:id="rId13370" ref="AD4121"/>
    <hyperlink r:id="rId13371" ref="Z4122"/>
    <hyperlink r:id="rId13372" ref="AA4122"/>
    <hyperlink r:id="rId13373" ref="AB4122"/>
    <hyperlink r:id="rId13374" ref="AD4122"/>
    <hyperlink r:id="rId13375" ref="X4123"/>
    <hyperlink r:id="rId13376" ref="Y4123"/>
    <hyperlink r:id="rId13377" ref="Z4123"/>
    <hyperlink r:id="rId13378" ref="AB4123"/>
    <hyperlink r:id="rId13379" ref="Z4124"/>
    <hyperlink r:id="rId13380" ref="AB4124"/>
    <hyperlink r:id="rId13381" ref="AC4124"/>
    <hyperlink r:id="rId13382" ref="AD4124"/>
    <hyperlink r:id="rId13383" ref="Z4125"/>
    <hyperlink r:id="rId13384" ref="AA4125"/>
    <hyperlink r:id="rId13385" ref="AB4125"/>
    <hyperlink r:id="rId13386" ref="AD4125"/>
    <hyperlink r:id="rId13387" ref="Z4126"/>
    <hyperlink r:id="rId13388" ref="AB4126"/>
    <hyperlink r:id="rId13389" ref="AD4126"/>
    <hyperlink r:id="rId13390" ref="Z4127"/>
    <hyperlink r:id="rId13391" ref="AB4127"/>
    <hyperlink r:id="rId13392" ref="AD4127"/>
    <hyperlink r:id="rId13393" ref="Z4128"/>
    <hyperlink r:id="rId13394" ref="AB4128"/>
    <hyperlink r:id="rId13395" ref="AD4128"/>
    <hyperlink r:id="rId13396" ref="AC4129"/>
    <hyperlink r:id="rId13397" ref="AD4130"/>
    <hyperlink r:id="rId13398" ref="AD4131"/>
    <hyperlink r:id="rId13399" ref="AC4132"/>
    <hyperlink r:id="rId13400" ref="X4133"/>
    <hyperlink r:id="rId13401" ref="Z4133"/>
    <hyperlink r:id="rId13402" ref="AA4133"/>
    <hyperlink r:id="rId13403" ref="AB4133"/>
    <hyperlink r:id="rId13404" ref="AD4133"/>
    <hyperlink r:id="rId13405" ref="Z4134"/>
    <hyperlink r:id="rId13406" ref="AB4134"/>
    <hyperlink r:id="rId13407" ref="AD4134"/>
    <hyperlink r:id="rId13408" ref="Z4135"/>
    <hyperlink r:id="rId13409" ref="AB4135"/>
    <hyperlink r:id="rId13410" ref="AD4135"/>
    <hyperlink r:id="rId13411" ref="X4136"/>
    <hyperlink r:id="rId13412" ref="Z4136"/>
    <hyperlink r:id="rId13413" ref="AB4136"/>
    <hyperlink r:id="rId13414" ref="AD4136"/>
    <hyperlink r:id="rId13415" ref="X4137"/>
    <hyperlink r:id="rId13416" ref="Z4137"/>
    <hyperlink r:id="rId13417" ref="AA4137"/>
    <hyperlink r:id="rId13418" ref="AB4137"/>
    <hyperlink r:id="rId13419" ref="AD4137"/>
    <hyperlink r:id="rId13420" ref="Z4138"/>
    <hyperlink r:id="rId13421" ref="AA4138"/>
    <hyperlink r:id="rId13422" ref="AB4138"/>
    <hyperlink r:id="rId13423" ref="AC4138"/>
    <hyperlink r:id="rId13424" ref="AD4138"/>
    <hyperlink r:id="rId13425" ref="X4139"/>
    <hyperlink r:id="rId13426" ref="AD4139"/>
    <hyperlink r:id="rId13427" ref="X4140"/>
    <hyperlink r:id="rId13428" ref="AD4140"/>
    <hyperlink r:id="rId13429" ref="AD4141"/>
    <hyperlink r:id="rId13430" ref="Z4142"/>
    <hyperlink r:id="rId13431" ref="AB4142"/>
    <hyperlink r:id="rId13432" ref="AD4142"/>
    <hyperlink r:id="rId13433" ref="Z4143"/>
    <hyperlink r:id="rId13434" ref="AB4143"/>
    <hyperlink r:id="rId13435" ref="AC4143"/>
    <hyperlink r:id="rId13436" ref="AD4143"/>
    <hyperlink r:id="rId13437" ref="Z4144"/>
    <hyperlink r:id="rId13438" ref="AB4144"/>
    <hyperlink r:id="rId13439" ref="AD4144"/>
    <hyperlink r:id="rId13440" ref="Z4145"/>
    <hyperlink r:id="rId13441" ref="AB4145"/>
    <hyperlink r:id="rId13442" ref="AD4145"/>
    <hyperlink r:id="rId13443" ref="Z4146"/>
    <hyperlink r:id="rId13444" ref="AB4146"/>
    <hyperlink r:id="rId13445" ref="AD4146"/>
    <hyperlink r:id="rId13446" ref="Z4147"/>
    <hyperlink r:id="rId13447" ref="AB4147"/>
    <hyperlink r:id="rId13448" ref="AD4147"/>
    <hyperlink r:id="rId13449" ref="Z4148"/>
    <hyperlink r:id="rId13450" ref="AB4148"/>
    <hyperlink r:id="rId13451" ref="AD4148"/>
    <hyperlink r:id="rId13452" ref="Z4149"/>
    <hyperlink r:id="rId13453" ref="AB4149"/>
    <hyperlink r:id="rId13454" ref="AD4149"/>
    <hyperlink r:id="rId13455" ref="Z4150"/>
    <hyperlink r:id="rId13456" ref="AB4150"/>
    <hyperlink r:id="rId13457" ref="AC4150"/>
    <hyperlink r:id="rId13458" ref="AD4150"/>
    <hyperlink r:id="rId13459" ref="X4151"/>
    <hyperlink r:id="rId13460" ref="Z4151"/>
    <hyperlink r:id="rId13461" ref="AD4151"/>
    <hyperlink r:id="rId13462" ref="Y4152"/>
    <hyperlink r:id="rId13463" ref="Z4152"/>
    <hyperlink r:id="rId13464" ref="AD4152"/>
    <hyperlink r:id="rId13465" ref="X4153"/>
    <hyperlink r:id="rId13466" ref="Z4153"/>
    <hyperlink r:id="rId13467" ref="AD4153"/>
    <hyperlink r:id="rId13468" ref="X4154"/>
    <hyperlink r:id="rId13469" ref="Z4154"/>
    <hyperlink r:id="rId13470" ref="AD4154"/>
    <hyperlink r:id="rId13471" ref="Z4155"/>
    <hyperlink r:id="rId13472" ref="AD4155"/>
    <hyperlink r:id="rId13473" ref="X4156"/>
    <hyperlink r:id="rId13474" ref="Z4156"/>
    <hyperlink r:id="rId13475" ref="AD4156"/>
    <hyperlink r:id="rId13476" ref="X4157"/>
    <hyperlink r:id="rId13477" ref="Z4157"/>
    <hyperlink r:id="rId13478" ref="AD4157"/>
    <hyperlink r:id="rId13479" ref="Z4158"/>
    <hyperlink r:id="rId13480" ref="AB4158"/>
    <hyperlink r:id="rId13481" ref="AD4158"/>
    <hyperlink r:id="rId13482" ref="Z4159"/>
    <hyperlink r:id="rId13483" ref="AB4159"/>
    <hyperlink r:id="rId13484" ref="AD4159"/>
    <hyperlink r:id="rId13485" ref="Z4160"/>
    <hyperlink r:id="rId13486" ref="AB4160"/>
    <hyperlink r:id="rId13487" ref="AD4160"/>
    <hyperlink r:id="rId13488" ref="Z4161"/>
    <hyperlink r:id="rId13489" ref="AB4161"/>
    <hyperlink r:id="rId13490" ref="AD4161"/>
    <hyperlink r:id="rId13491" ref="Z4162"/>
    <hyperlink r:id="rId13492" ref="AB4162"/>
    <hyperlink r:id="rId13493" ref="AD4162"/>
    <hyperlink r:id="rId13494" ref="X4163"/>
    <hyperlink r:id="rId13495" ref="Z4163"/>
    <hyperlink r:id="rId13496" ref="AB4163"/>
    <hyperlink r:id="rId13497" ref="AD4163"/>
    <hyperlink r:id="rId13498" ref="X4164"/>
    <hyperlink r:id="rId13499" ref="Y4164"/>
    <hyperlink r:id="rId13500" ref="Z4164"/>
    <hyperlink r:id="rId13501" ref="AA4164"/>
    <hyperlink r:id="rId13502" ref="AB4164"/>
    <hyperlink r:id="rId13503" ref="AD4164"/>
    <hyperlink r:id="rId13504" ref="Y4165"/>
    <hyperlink r:id="rId13505" ref="Z4165"/>
    <hyperlink r:id="rId13506" ref="AA4165"/>
    <hyperlink r:id="rId13507" ref="AB4165"/>
    <hyperlink r:id="rId13508" ref="AD4165"/>
    <hyperlink r:id="rId13509" ref="AD4166"/>
    <hyperlink r:id="rId13510" ref="AD4167"/>
    <hyperlink r:id="rId13511" ref="AC4168"/>
    <hyperlink r:id="rId13512" ref="AD4168"/>
    <hyperlink r:id="rId13513" ref="AD4169"/>
    <hyperlink r:id="rId13514" ref="X4170"/>
    <hyperlink r:id="rId13515" ref="Y4170"/>
    <hyperlink r:id="rId13516" ref="Z4170"/>
    <hyperlink r:id="rId13517" ref="AD4170"/>
    <hyperlink r:id="rId13518" ref="Z4171"/>
    <hyperlink r:id="rId13519" ref="AC4171"/>
    <hyperlink r:id="rId13520" ref="AD4171"/>
    <hyperlink r:id="rId13521" ref="Z4172"/>
    <hyperlink r:id="rId13522" ref="AB4172"/>
    <hyperlink r:id="rId13523" ref="AD4172"/>
    <hyperlink r:id="rId13524" ref="AD4173"/>
    <hyperlink r:id="rId13525" ref="X4174"/>
    <hyperlink r:id="rId13526" ref="Y4174"/>
    <hyperlink r:id="rId13527" ref="Z4174"/>
    <hyperlink r:id="rId13528" ref="AA4174"/>
    <hyperlink r:id="rId13529" ref="AD4174"/>
    <hyperlink r:id="rId13530" ref="AC4175"/>
    <hyperlink r:id="rId13531" ref="AD4175"/>
    <hyperlink r:id="rId13532" ref="X4176"/>
    <hyperlink r:id="rId13533" ref="Z4176"/>
    <hyperlink r:id="rId13534" ref="AB4176"/>
    <hyperlink r:id="rId13535" ref="AD4176"/>
    <hyperlink r:id="rId13536" ref="X4177"/>
    <hyperlink r:id="rId13537" ref="Y4177"/>
    <hyperlink r:id="rId13538" ref="Z4177"/>
    <hyperlink r:id="rId13539" ref="AB4177"/>
    <hyperlink r:id="rId13540" ref="AD4177"/>
    <hyperlink r:id="rId13541" ref="Z4178"/>
    <hyperlink r:id="rId13542" ref="AB4178"/>
    <hyperlink r:id="rId13543" ref="AD4178"/>
    <hyperlink r:id="rId13544" ref="X4179"/>
    <hyperlink r:id="rId13545" ref="Z4179"/>
    <hyperlink r:id="rId13546" ref="AB4179"/>
    <hyperlink r:id="rId13547" ref="AD4179"/>
    <hyperlink r:id="rId13548" ref="Z4180"/>
    <hyperlink r:id="rId13549" ref="AB4180"/>
    <hyperlink r:id="rId13550" ref="AD4180"/>
    <hyperlink r:id="rId13551" ref="X4181"/>
    <hyperlink r:id="rId13552" ref="Z4181"/>
    <hyperlink r:id="rId13553" ref="AB4181"/>
    <hyperlink r:id="rId13554" ref="AC4181"/>
    <hyperlink r:id="rId13555" ref="X4182"/>
    <hyperlink r:id="rId13556" ref="Z4182"/>
    <hyperlink r:id="rId13557" ref="AB4182"/>
    <hyperlink r:id="rId13558" ref="Y4183"/>
    <hyperlink r:id="rId13559" ref="Z4183"/>
    <hyperlink r:id="rId13560" ref="AB4183"/>
    <hyperlink r:id="rId13561" ref="AD4183"/>
    <hyperlink r:id="rId13562" ref="X4184"/>
    <hyperlink r:id="rId13563" ref="Z4184"/>
    <hyperlink r:id="rId13564" ref="AB4184"/>
    <hyperlink r:id="rId13565" ref="X4185"/>
    <hyperlink r:id="rId13566" ref="Z4185"/>
    <hyperlink r:id="rId13567" ref="AB4185"/>
    <hyperlink r:id="rId13568" ref="X4186"/>
    <hyperlink r:id="rId13569" ref="Z4186"/>
    <hyperlink r:id="rId13570" ref="Z4187"/>
    <hyperlink r:id="rId13571" ref="AB4187"/>
    <hyperlink r:id="rId13572" ref="AD4187"/>
    <hyperlink r:id="rId13573" ref="X4188"/>
    <hyperlink r:id="rId13574" ref="Y4188"/>
    <hyperlink r:id="rId13575" ref="Z4188"/>
    <hyperlink r:id="rId13576" ref="AC4188"/>
    <hyperlink r:id="rId13577" ref="X4189"/>
    <hyperlink r:id="rId13578" ref="AA4189"/>
    <hyperlink r:id="rId13579" ref="AB4189"/>
    <hyperlink r:id="rId13580" ref="AC4189"/>
    <hyperlink r:id="rId13581" ref="AD4189"/>
    <hyperlink r:id="rId13582" ref="X4190"/>
    <hyperlink r:id="rId13583" ref="AB4190"/>
    <hyperlink r:id="rId13584" ref="AD4190"/>
    <hyperlink r:id="rId13585" ref="AB4191"/>
    <hyperlink r:id="rId13586" ref="AD4191"/>
    <hyperlink r:id="rId13587" ref="Y4192"/>
    <hyperlink r:id="rId13588" ref="AB4192"/>
    <hyperlink r:id="rId13589" ref="AD4192"/>
    <hyperlink r:id="rId13590" ref="AB4193"/>
    <hyperlink r:id="rId13591" ref="AD4193"/>
    <hyperlink r:id="rId13592" ref="AA4194"/>
    <hyperlink r:id="rId13593" ref="AB4194"/>
    <hyperlink r:id="rId13594" ref="AD4194"/>
    <hyperlink r:id="rId13595" ref="AB4195"/>
    <hyperlink r:id="rId13596" ref="AD4195"/>
    <hyperlink r:id="rId13597" ref="Z4196"/>
    <hyperlink r:id="rId13598" ref="AB4196"/>
    <hyperlink r:id="rId13599" ref="AD4196"/>
    <hyperlink r:id="rId13600" ref="Z4197"/>
    <hyperlink r:id="rId13601" ref="AB4197"/>
    <hyperlink r:id="rId13602" ref="AD4197"/>
    <hyperlink r:id="rId13603" ref="Z4199"/>
    <hyperlink r:id="rId13604" ref="AD4199"/>
    <hyperlink r:id="rId13605" ref="AD4200"/>
    <hyperlink r:id="rId13606" ref="AA4201"/>
    <hyperlink r:id="rId13607" ref="AC4201"/>
    <hyperlink r:id="rId13608" ref="Z4202"/>
    <hyperlink r:id="rId13609" ref="Z4203"/>
    <hyperlink r:id="rId13610" ref="X4204"/>
    <hyperlink r:id="rId13611" ref="Z4204"/>
    <hyperlink r:id="rId13612" ref="Z4205"/>
    <hyperlink r:id="rId13613" ref="X4206"/>
    <hyperlink r:id="rId13614" ref="Z4206"/>
    <hyperlink r:id="rId13615" ref="Z4207"/>
    <hyperlink r:id="rId13616" ref="AC4207"/>
    <hyperlink r:id="rId13617" ref="AD4207"/>
    <hyperlink r:id="rId13618" ref="Z4208"/>
    <hyperlink r:id="rId13619" ref="AD4208"/>
    <hyperlink r:id="rId13620" ref="Z4209"/>
    <hyperlink r:id="rId13621" ref="AD4209"/>
    <hyperlink r:id="rId13622" ref="Z4210"/>
    <hyperlink r:id="rId13623" ref="AA4210"/>
    <hyperlink r:id="rId13624" ref="AC4210"/>
    <hyperlink r:id="rId13625" ref="AD4210"/>
    <hyperlink r:id="rId13626" ref="Z4211"/>
    <hyperlink r:id="rId13627" ref="AB4211"/>
    <hyperlink r:id="rId13628" ref="AC4211"/>
    <hyperlink r:id="rId13629" ref="AD4211"/>
    <hyperlink r:id="rId13630" ref="Z4212"/>
    <hyperlink r:id="rId13631" ref="AB4212"/>
    <hyperlink r:id="rId13632" ref="AD4212"/>
    <hyperlink r:id="rId13633" ref="Z4213"/>
    <hyperlink r:id="rId13634" ref="AB4213"/>
    <hyperlink r:id="rId13635" ref="Z4214"/>
    <hyperlink r:id="rId13636" ref="AB4214"/>
    <hyperlink r:id="rId13637" ref="AD4214"/>
    <hyperlink r:id="rId13638" ref="X4215"/>
    <hyperlink r:id="rId13639" ref="Z4215"/>
    <hyperlink r:id="rId13640" ref="AB4215"/>
    <hyperlink r:id="rId13641" ref="X4216"/>
    <hyperlink r:id="rId13642" ref="Z4216"/>
    <hyperlink r:id="rId13643" ref="AA4216"/>
    <hyperlink r:id="rId13644" ref="AB4216"/>
    <hyperlink r:id="rId13645" ref="Z4217"/>
    <hyperlink r:id="rId13646" ref="AB4217"/>
    <hyperlink r:id="rId13647" ref="AD4217"/>
    <hyperlink r:id="rId13648" ref="Z4218"/>
    <hyperlink r:id="rId13649" ref="AB4218"/>
    <hyperlink r:id="rId13650" ref="AD4218"/>
    <hyperlink r:id="rId13651" ref="Z4219"/>
    <hyperlink r:id="rId13652" ref="AB4219"/>
    <hyperlink r:id="rId13653" ref="AD4219"/>
    <hyperlink r:id="rId13654" ref="Z4220"/>
    <hyperlink r:id="rId13655" ref="AB4220"/>
    <hyperlink r:id="rId13656" ref="AD4220"/>
    <hyperlink r:id="rId13657" ref="Z4221"/>
    <hyperlink r:id="rId13658" ref="AB4221"/>
    <hyperlink r:id="rId13659" ref="Z4222"/>
    <hyperlink r:id="rId13660" ref="AB4222"/>
    <hyperlink r:id="rId13661" ref="AD4222"/>
    <hyperlink r:id="rId13662" ref="X4223"/>
    <hyperlink r:id="rId13663" ref="X4224"/>
    <hyperlink r:id="rId13664" ref="Y4224"/>
    <hyperlink r:id="rId13665" ref="Z4225"/>
    <hyperlink r:id="rId13666" ref="AD4225"/>
    <hyperlink r:id="rId13667" ref="Z4226"/>
    <hyperlink r:id="rId13668" ref="AD4226"/>
    <hyperlink r:id="rId13669" ref="Z4227"/>
    <hyperlink r:id="rId13670" ref="AD4227"/>
    <hyperlink r:id="rId13671" ref="Z4228"/>
    <hyperlink r:id="rId13672" ref="AD4228"/>
    <hyperlink r:id="rId13673" ref="Z4229"/>
    <hyperlink r:id="rId13674" ref="AB4229"/>
    <hyperlink r:id="rId13675" ref="AD4229"/>
    <hyperlink r:id="rId13676" ref="Y4230"/>
    <hyperlink r:id="rId13677" ref="AA4230"/>
    <hyperlink r:id="rId13678" ref="AB4230"/>
    <hyperlink r:id="rId13679" ref="AC4230"/>
    <hyperlink r:id="rId13680" ref="AD4230"/>
    <hyperlink r:id="rId13681" ref="X4231"/>
    <hyperlink r:id="rId13682" ref="AB4231"/>
    <hyperlink r:id="rId13683" ref="Z4232"/>
    <hyperlink r:id="rId13684" ref="AB4232"/>
    <hyperlink r:id="rId13685" ref="AC4232"/>
    <hyperlink r:id="rId13686" ref="X4233"/>
    <hyperlink r:id="rId13687" ref="AB4233"/>
    <hyperlink r:id="rId13688" ref="X4234"/>
    <hyperlink r:id="rId13689" ref="AB4234"/>
    <hyperlink r:id="rId13690" ref="Z4235"/>
    <hyperlink r:id="rId13691" ref="AD4235"/>
    <hyperlink r:id="rId13692" ref="Z4236"/>
    <hyperlink r:id="rId13693" ref="AD4236"/>
    <hyperlink r:id="rId13694" ref="Z4237"/>
    <hyperlink r:id="rId13695" ref="AD4237"/>
    <hyperlink r:id="rId13696" ref="X4238"/>
    <hyperlink r:id="rId13697" ref="Z4238"/>
    <hyperlink r:id="rId13698" ref="AD4238"/>
    <hyperlink r:id="rId13699" ref="X4239"/>
    <hyperlink r:id="rId13700" ref="Z4239"/>
    <hyperlink r:id="rId13701" ref="AD4239"/>
    <hyperlink r:id="rId13702" ref="X4240"/>
    <hyperlink r:id="rId13703" ref="Z4240"/>
    <hyperlink r:id="rId13704" ref="Z4241"/>
    <hyperlink r:id="rId13705" ref="AD4241"/>
    <hyperlink r:id="rId13706" ref="X4242"/>
    <hyperlink r:id="rId13707" ref="Z4242"/>
    <hyperlink r:id="rId13708" ref="X4243"/>
    <hyperlink r:id="rId13709" ref="Z4243"/>
    <hyperlink r:id="rId13710" ref="X4244"/>
    <hyperlink r:id="rId13711" ref="Z4244"/>
    <hyperlink r:id="rId13712" ref="AA4244"/>
    <hyperlink r:id="rId13713" ref="X4245"/>
    <hyperlink r:id="rId13714" ref="Z4245"/>
    <hyperlink r:id="rId13715" ref="X4246"/>
    <hyperlink r:id="rId13716" ref="Y4246"/>
    <hyperlink r:id="rId13717" ref="Z4246"/>
    <hyperlink r:id="rId13718" ref="Z4247"/>
    <hyperlink r:id="rId13719" ref="X4248"/>
    <hyperlink r:id="rId13720" ref="Z4248"/>
    <hyperlink r:id="rId13721" ref="AA4248"/>
    <hyperlink r:id="rId13722" ref="X4249"/>
    <hyperlink r:id="rId13723" ref="Z4249"/>
    <hyperlink r:id="rId13724" ref="X4250"/>
    <hyperlink r:id="rId13725" ref="Y4250"/>
    <hyperlink r:id="rId13726" ref="Z4250"/>
    <hyperlink r:id="rId13727" ref="Y4251"/>
    <hyperlink r:id="rId13728" ref="Z4251"/>
    <hyperlink r:id="rId13729" ref="AD4251"/>
    <hyperlink r:id="rId13730" ref="X4252"/>
    <hyperlink r:id="rId13731" ref="Y4252"/>
    <hyperlink r:id="rId13732" ref="Z4252"/>
    <hyperlink r:id="rId13733" ref="X4253"/>
    <hyperlink r:id="rId13734" ref="Z4253"/>
    <hyperlink r:id="rId13735" ref="AA4253"/>
    <hyperlink r:id="rId13736" ref="X4254"/>
    <hyperlink r:id="rId13737" ref="Z4254"/>
    <hyperlink r:id="rId13738" ref="X4255"/>
    <hyperlink r:id="rId13739" ref="Z4255"/>
    <hyperlink r:id="rId13740" ref="AB4255"/>
    <hyperlink r:id="rId13741" ref="AD4255"/>
    <hyperlink r:id="rId13742" ref="X4256"/>
    <hyperlink r:id="rId13743" ref="Y4256"/>
    <hyperlink r:id="rId13744" ref="Z4256"/>
    <hyperlink r:id="rId13745" ref="AA4256"/>
    <hyperlink r:id="rId13746" ref="AB4256"/>
    <hyperlink r:id="rId13747" ref="AC4256"/>
    <hyperlink r:id="rId13748" ref="AD4256"/>
    <hyperlink r:id="rId13749" ref="X4257"/>
    <hyperlink r:id="rId13750" ref="Z4257"/>
    <hyperlink r:id="rId13751" ref="AB4257"/>
    <hyperlink r:id="rId13752" ref="AD4257"/>
    <hyperlink r:id="rId13753" ref="Z4258"/>
    <hyperlink r:id="rId13754" ref="AA4258"/>
    <hyperlink r:id="rId13755" ref="AB4258"/>
    <hyperlink r:id="rId13756" ref="AD4258"/>
    <hyperlink r:id="rId13757" ref="X4259"/>
    <hyperlink r:id="rId13758" ref="Z4259"/>
    <hyperlink r:id="rId13759" ref="AB4259"/>
    <hyperlink r:id="rId13760" ref="AD4259"/>
    <hyperlink r:id="rId13761" ref="Z4260"/>
    <hyperlink r:id="rId13762" ref="AB4260"/>
    <hyperlink r:id="rId13763" ref="AD4260"/>
    <hyperlink r:id="rId13764" ref="Z4261"/>
    <hyperlink r:id="rId13765" ref="AB4261"/>
    <hyperlink r:id="rId13766" ref="AD4261"/>
    <hyperlink r:id="rId13767" ref="Z4262"/>
    <hyperlink r:id="rId13768" ref="AB4262"/>
    <hyperlink r:id="rId13769" ref="AD4262"/>
    <hyperlink r:id="rId13770" ref="X4263"/>
    <hyperlink r:id="rId13771" ref="Z4263"/>
    <hyperlink r:id="rId13772" ref="AD4263"/>
    <hyperlink r:id="rId13773" ref="Z4264"/>
    <hyperlink r:id="rId13774" ref="AD4264"/>
    <hyperlink r:id="rId13775" ref="Z4265"/>
    <hyperlink r:id="rId13776" ref="AD4265"/>
    <hyperlink r:id="rId13777" ref="Z4266"/>
    <hyperlink r:id="rId13778" ref="AD4266"/>
    <hyperlink r:id="rId13779" ref="X4267"/>
    <hyperlink r:id="rId13780" ref="Z4267"/>
    <hyperlink r:id="rId13781" ref="AA4267"/>
    <hyperlink r:id="rId13782" ref="Z4268"/>
    <hyperlink r:id="rId13783" ref="AA4268"/>
    <hyperlink r:id="rId13784" ref="Z4269"/>
    <hyperlink r:id="rId13785" ref="AA4270"/>
    <hyperlink r:id="rId13786" ref="AD4270"/>
    <hyperlink r:id="rId13787" ref="Z4271"/>
    <hyperlink r:id="rId13788" ref="AB4271"/>
    <hyperlink r:id="rId13789" ref="AD4271"/>
    <hyperlink r:id="rId13790" ref="Z4272"/>
    <hyperlink r:id="rId13791" ref="AB4272"/>
    <hyperlink r:id="rId13792" ref="AD4272"/>
    <hyperlink r:id="rId13793" ref="X4273"/>
    <hyperlink r:id="rId13794" ref="Z4273"/>
    <hyperlink r:id="rId13795" ref="X4274"/>
    <hyperlink r:id="rId13796" ref="Z4274"/>
    <hyperlink r:id="rId13797" ref="Z4275"/>
    <hyperlink r:id="rId13798" ref="AA4275"/>
    <hyperlink r:id="rId13799" ref="AC4275"/>
    <hyperlink r:id="rId13800" ref="AD4275"/>
    <hyperlink r:id="rId13801" ref="Z4276"/>
    <hyperlink r:id="rId13802" ref="AB4276"/>
    <hyperlink r:id="rId13803" ref="AD4276"/>
    <hyperlink r:id="rId13804" ref="X4277"/>
    <hyperlink r:id="rId13805" ref="Z4277"/>
    <hyperlink r:id="rId13806" ref="AB4277"/>
    <hyperlink r:id="rId13807" ref="AD4277"/>
    <hyperlink r:id="rId13808" ref="X4278"/>
    <hyperlink r:id="rId13809" ref="Y4278"/>
    <hyperlink r:id="rId13810" ref="Z4278"/>
    <hyperlink r:id="rId13811" ref="AB4278"/>
    <hyperlink r:id="rId13812" ref="AD4278"/>
    <hyperlink r:id="rId13813" ref="Z4279"/>
    <hyperlink r:id="rId13814" ref="AA4279"/>
    <hyperlink r:id="rId13815" ref="AB4279"/>
    <hyperlink r:id="rId13816" ref="AD4279"/>
    <hyperlink r:id="rId13817" ref="Z4280"/>
    <hyperlink r:id="rId13818" ref="AB4280"/>
    <hyperlink r:id="rId13819" ref="AD4280"/>
    <hyperlink r:id="rId13820" ref="Z4281"/>
    <hyperlink r:id="rId13821" ref="AB4281"/>
    <hyperlink r:id="rId13822" ref="AD4281"/>
    <hyperlink r:id="rId13823" ref="Y4282"/>
    <hyperlink r:id="rId13824" ref="Z4282"/>
    <hyperlink r:id="rId13825" ref="AB4282"/>
    <hyperlink r:id="rId13826" ref="AD4282"/>
    <hyperlink r:id="rId13827" ref="Z4283"/>
    <hyperlink r:id="rId13828" ref="AB4283"/>
    <hyperlink r:id="rId13829" ref="AC4283"/>
    <hyperlink r:id="rId13830" ref="AD4283"/>
    <hyperlink r:id="rId13831" ref="Y4284"/>
    <hyperlink r:id="rId13832" ref="Z4284"/>
    <hyperlink r:id="rId13833" ref="AB4284"/>
    <hyperlink r:id="rId13834" ref="AD4284"/>
    <hyperlink r:id="rId13835" ref="Z4285"/>
    <hyperlink r:id="rId13836" ref="AB4285"/>
    <hyperlink r:id="rId13837" ref="AD4285"/>
    <hyperlink r:id="rId13838" ref="Z4286"/>
    <hyperlink r:id="rId13839" ref="AB4286"/>
    <hyperlink r:id="rId13840" ref="AD4286"/>
    <hyperlink r:id="rId13841" ref="X4287"/>
    <hyperlink r:id="rId13842" ref="Y4287"/>
    <hyperlink r:id="rId13843" ref="Z4287"/>
    <hyperlink r:id="rId13844" ref="AA4287"/>
    <hyperlink r:id="rId13845" ref="X4288"/>
    <hyperlink r:id="rId13846" ref="Z4288"/>
    <hyperlink r:id="rId13847" ref="AD4288"/>
    <hyperlink r:id="rId13848" ref="X4289"/>
    <hyperlink r:id="rId13849" ref="Z4289"/>
    <hyperlink r:id="rId13850" ref="AD4289"/>
    <hyperlink r:id="rId13851" ref="Y4290"/>
    <hyperlink r:id="rId13852" ref="Z4290"/>
    <hyperlink r:id="rId13853" ref="AD4290"/>
    <hyperlink r:id="rId13854" ref="X4291"/>
    <hyperlink r:id="rId13855" ref="Y4291"/>
    <hyperlink r:id="rId13856" ref="Z4291"/>
    <hyperlink r:id="rId13857" ref="AB4291"/>
    <hyperlink r:id="rId13858" ref="AD4291"/>
    <hyperlink r:id="rId13859" ref="X4292"/>
    <hyperlink r:id="rId13860" ref="Z4292"/>
    <hyperlink r:id="rId13861" ref="AA4292"/>
    <hyperlink r:id="rId13862" ref="AB4292"/>
    <hyperlink r:id="rId13863" ref="AD4292"/>
    <hyperlink r:id="rId13864" ref="Z4293"/>
    <hyperlink r:id="rId13865" ref="AB4293"/>
    <hyperlink r:id="rId13866" ref="AD4293"/>
    <hyperlink r:id="rId13867" ref="X4294"/>
    <hyperlink r:id="rId13868" ref="Y4294"/>
    <hyperlink r:id="rId13869" ref="Z4294"/>
    <hyperlink r:id="rId13870" ref="AA4294"/>
    <hyperlink r:id="rId13871" ref="AB4294"/>
    <hyperlink r:id="rId13872" ref="AD4294"/>
    <hyperlink r:id="rId13873" ref="X4295"/>
    <hyperlink r:id="rId13874" ref="Z4295"/>
    <hyperlink r:id="rId13875" ref="AB4295"/>
    <hyperlink r:id="rId13876" ref="AD4295"/>
    <hyperlink r:id="rId13877" ref="Z4296"/>
    <hyperlink r:id="rId13878" ref="AB4296"/>
    <hyperlink r:id="rId13879" ref="AD4296"/>
    <hyperlink r:id="rId13880" ref="X4297"/>
    <hyperlink r:id="rId13881" ref="Z4297"/>
    <hyperlink r:id="rId13882" ref="AA4297"/>
    <hyperlink r:id="rId13883" ref="AB4297"/>
    <hyperlink r:id="rId13884" ref="AD4297"/>
    <hyperlink r:id="rId13885" ref="X4298"/>
    <hyperlink r:id="rId13886" ref="Z4298"/>
    <hyperlink r:id="rId13887" ref="AB4298"/>
    <hyperlink r:id="rId13888" ref="AD4298"/>
    <hyperlink r:id="rId13889" ref="X4299"/>
    <hyperlink r:id="rId13890" ref="Z4299"/>
    <hyperlink r:id="rId13891" ref="AB4299"/>
    <hyperlink r:id="rId13892" ref="AD4299"/>
    <hyperlink r:id="rId13893" ref="X4300"/>
    <hyperlink r:id="rId13894" ref="Z4300"/>
    <hyperlink r:id="rId13895" ref="AB4300"/>
    <hyperlink r:id="rId13896" ref="AD4300"/>
    <hyperlink r:id="rId13897" ref="Z4303"/>
    <hyperlink r:id="rId13898" ref="AD4303"/>
    <hyperlink r:id="rId13899" ref="Z4304"/>
    <hyperlink r:id="rId13900" ref="AB4304"/>
    <hyperlink r:id="rId13901" ref="AD4304"/>
    <hyperlink r:id="rId13902" ref="X4305"/>
    <hyperlink r:id="rId13903" ref="Z4305"/>
    <hyperlink r:id="rId13904" ref="AB4305"/>
    <hyperlink r:id="rId13905" ref="X4306"/>
    <hyperlink r:id="rId13906" ref="Z4306"/>
    <hyperlink r:id="rId13907" ref="AB4306"/>
    <hyperlink r:id="rId13908" ref="Z4307"/>
    <hyperlink r:id="rId13909" ref="AB4307"/>
    <hyperlink r:id="rId13910" ref="AD4307"/>
    <hyperlink r:id="rId13911" ref="X4308"/>
    <hyperlink r:id="rId13912" ref="Z4308"/>
    <hyperlink r:id="rId13913" ref="X4309"/>
    <hyperlink r:id="rId13914" ref="Z4309"/>
    <hyperlink r:id="rId13915" ref="AB4309"/>
    <hyperlink r:id="rId13916" ref="AD4309"/>
    <hyperlink r:id="rId13917" ref="Z4310"/>
    <hyperlink r:id="rId13918" ref="AB4310"/>
    <hyperlink r:id="rId13919" ref="AD4310"/>
    <hyperlink r:id="rId13920" ref="X4311"/>
    <hyperlink r:id="rId13921" ref="Z4311"/>
    <hyperlink r:id="rId13922" ref="AB4311"/>
    <hyperlink r:id="rId13923" ref="AD4311"/>
    <hyperlink r:id="rId13924" ref="Z4312"/>
    <hyperlink r:id="rId13925" ref="AB4312"/>
    <hyperlink r:id="rId13926" ref="AD4312"/>
    <hyperlink r:id="rId13927" ref="X4313"/>
    <hyperlink r:id="rId13928" ref="Z4313"/>
    <hyperlink r:id="rId13929" ref="AB4313"/>
    <hyperlink r:id="rId13930" ref="AD4313"/>
    <hyperlink r:id="rId13931" ref="X4314"/>
    <hyperlink r:id="rId13932" ref="Z4314"/>
    <hyperlink r:id="rId13933" ref="AB4314"/>
    <hyperlink r:id="rId13934" ref="AD4314"/>
    <hyperlink r:id="rId13935" ref="X4315"/>
    <hyperlink r:id="rId13936" ref="Z4315"/>
    <hyperlink r:id="rId13937" ref="AB4315"/>
    <hyperlink r:id="rId13938" ref="AD4315"/>
    <hyperlink r:id="rId13939" ref="Y4316"/>
    <hyperlink r:id="rId13940" ref="Z4316"/>
    <hyperlink r:id="rId13941" ref="AB4316"/>
    <hyperlink r:id="rId13942" ref="AC4316"/>
    <hyperlink r:id="rId13943" ref="AD4316"/>
    <hyperlink r:id="rId13944" ref="Z4318"/>
    <hyperlink r:id="rId13945" ref="AB4318"/>
    <hyperlink r:id="rId13946" ref="AD4318"/>
    <hyperlink r:id="rId13947" ref="Z4320"/>
    <hyperlink r:id="rId13948" ref="AB4320"/>
    <hyperlink r:id="rId13949" ref="AC4320"/>
    <hyperlink r:id="rId13950" ref="AD4320"/>
    <hyperlink r:id="rId13951" ref="Z4321"/>
    <hyperlink r:id="rId13952" ref="AB4321"/>
    <hyperlink r:id="rId13953" ref="AD4321"/>
    <hyperlink r:id="rId13954" ref="X4322"/>
    <hyperlink r:id="rId13955" ref="Y4322"/>
    <hyperlink r:id="rId13956" ref="Z4322"/>
    <hyperlink r:id="rId13957" ref="AB4322"/>
    <hyperlink r:id="rId13958" ref="AD4322"/>
    <hyperlink r:id="rId13959" ref="Z4323"/>
    <hyperlink r:id="rId13960" ref="AB4323"/>
    <hyperlink r:id="rId13961" ref="AD4323"/>
    <hyperlink r:id="rId13962" ref="Z4324"/>
    <hyperlink r:id="rId13963" ref="AB4324"/>
    <hyperlink r:id="rId13964" ref="AD4324"/>
    <hyperlink r:id="rId13965" ref="X4325"/>
    <hyperlink r:id="rId13966" ref="Z4325"/>
    <hyperlink r:id="rId13967" ref="AD4325"/>
    <hyperlink r:id="rId13968" ref="Y4326"/>
    <hyperlink r:id="rId13969" ref="Z4326"/>
    <hyperlink r:id="rId13970" ref="AD4326"/>
    <hyperlink r:id="rId13971" ref="X4327"/>
    <hyperlink r:id="rId13972" ref="Z4327"/>
    <hyperlink r:id="rId13973" ref="AD4327"/>
    <hyperlink r:id="rId13974" ref="Z4328"/>
    <hyperlink r:id="rId13975" ref="AD4328"/>
    <hyperlink r:id="rId13976" ref="X4329"/>
    <hyperlink r:id="rId13977" ref="Y4329"/>
    <hyperlink r:id="rId13978" ref="Z4329"/>
    <hyperlink r:id="rId13979" ref="AB4329"/>
    <hyperlink r:id="rId13980" ref="AD4329"/>
    <hyperlink r:id="rId13981" ref="X4330"/>
    <hyperlink r:id="rId13982" ref="Z4330"/>
    <hyperlink r:id="rId13983" ref="AB4330"/>
    <hyperlink r:id="rId13984" ref="AD4330"/>
    <hyperlink r:id="rId13985" ref="Z4331"/>
    <hyperlink r:id="rId13986" ref="AB4331"/>
    <hyperlink r:id="rId13987" ref="AD4331"/>
    <hyperlink r:id="rId13988" ref="Z4332"/>
    <hyperlink r:id="rId13989" ref="AB4332"/>
    <hyperlink r:id="rId13990" ref="AD4332"/>
    <hyperlink r:id="rId13991" ref="X4333"/>
    <hyperlink r:id="rId13992" ref="Y4333"/>
    <hyperlink r:id="rId13993" ref="Z4333"/>
    <hyperlink r:id="rId13994" ref="AA4333"/>
    <hyperlink r:id="rId13995" ref="AB4333"/>
    <hyperlink r:id="rId13996" ref="AC4333"/>
    <hyperlink r:id="rId13997" ref="AD4333"/>
    <hyperlink r:id="rId13998" ref="X4334"/>
    <hyperlink r:id="rId13999" ref="Z4334"/>
    <hyperlink r:id="rId14000" ref="AA4334"/>
    <hyperlink r:id="rId14001" ref="AB4334"/>
    <hyperlink r:id="rId14002" ref="AD4334"/>
    <hyperlink r:id="rId14003" ref="X4335"/>
    <hyperlink r:id="rId14004" ref="Z4335"/>
    <hyperlink r:id="rId14005" ref="AB4335"/>
    <hyperlink r:id="rId14006" ref="AC4335"/>
    <hyperlink r:id="rId14007" ref="AD4335"/>
    <hyperlink r:id="rId14008" ref="X4336"/>
    <hyperlink r:id="rId14009" ref="Z4336"/>
    <hyperlink r:id="rId14010" ref="AB4336"/>
    <hyperlink r:id="rId14011" ref="AD4336"/>
    <hyperlink r:id="rId14012" ref="Z4337"/>
    <hyperlink r:id="rId14013" ref="AA4337"/>
    <hyperlink r:id="rId14014" ref="AB4337"/>
    <hyperlink r:id="rId14015" ref="AC4337"/>
    <hyperlink r:id="rId14016" ref="AD4337"/>
    <hyperlink r:id="rId14017" ref="Z4338"/>
    <hyperlink r:id="rId14018" ref="AB4338"/>
    <hyperlink r:id="rId14019" ref="AD4338"/>
    <hyperlink r:id="rId14020" ref="X4339"/>
    <hyperlink r:id="rId14021" ref="AA4339"/>
    <hyperlink r:id="rId14022" ref="AB4339"/>
    <hyperlink r:id="rId14023" ref="AD4339"/>
    <hyperlink r:id="rId14024" ref="AB4340"/>
    <hyperlink r:id="rId14025" ref="AD4340"/>
    <hyperlink r:id="rId14026" ref="X4341"/>
    <hyperlink r:id="rId14027" ref="AA4341"/>
    <hyperlink r:id="rId14028" ref="AB4341"/>
    <hyperlink r:id="rId14029" ref="AD4341"/>
    <hyperlink r:id="rId14030" ref="Z4342"/>
    <hyperlink r:id="rId14031" ref="AB4342"/>
    <hyperlink r:id="rId14032" ref="AD4342"/>
    <hyperlink r:id="rId14033" ref="Y4343"/>
    <hyperlink r:id="rId14034" ref="Z4343"/>
    <hyperlink r:id="rId14035" ref="AA4343"/>
    <hyperlink r:id="rId14036" ref="AB4343"/>
    <hyperlink r:id="rId14037" ref="AC4343"/>
    <hyperlink r:id="rId14038" ref="AD4343"/>
    <hyperlink r:id="rId14039" ref="Z4344"/>
    <hyperlink r:id="rId14040" ref="AB4344"/>
    <hyperlink r:id="rId14041" ref="AC4344"/>
    <hyperlink r:id="rId14042" ref="AD4344"/>
    <hyperlink r:id="rId14043" ref="X4345"/>
    <hyperlink r:id="rId14044" ref="X4346"/>
    <hyperlink r:id="rId14045" ref="AA4347"/>
    <hyperlink r:id="rId14046" ref="AD4347"/>
    <hyperlink r:id="rId14047" ref="X4348"/>
    <hyperlink r:id="rId14048" ref="AA4349"/>
    <hyperlink r:id="rId14049" ref="AD4349"/>
    <hyperlink r:id="rId14050" ref="AC4350"/>
    <hyperlink r:id="rId14051" ref="AD4350"/>
    <hyperlink r:id="rId14052" ref="X4351"/>
    <hyperlink r:id="rId14053" ref="Z4351"/>
    <hyperlink r:id="rId14054" ref="Z4352"/>
    <hyperlink r:id="rId14055" ref="AA4352"/>
    <hyperlink r:id="rId14056" ref="AC4352"/>
    <hyperlink r:id="rId14057" ref="AD4352"/>
    <hyperlink r:id="rId14058" ref="X4353"/>
    <hyperlink r:id="rId14059" ref="Z4353"/>
    <hyperlink r:id="rId14060" ref="X4354"/>
    <hyperlink r:id="rId14061" ref="Z4354"/>
    <hyperlink r:id="rId14062" ref="X4355"/>
    <hyperlink r:id="rId14063" ref="Z4355"/>
    <hyperlink r:id="rId14064" ref="Z4356"/>
    <hyperlink r:id="rId14065" ref="AB4356"/>
    <hyperlink r:id="rId14066" ref="X4357"/>
    <hyperlink r:id="rId14067" ref="Z4357"/>
    <hyperlink r:id="rId14068" ref="AD4357"/>
    <hyperlink r:id="rId14069" ref="Z4358"/>
    <hyperlink r:id="rId14070" ref="X4359"/>
    <hyperlink r:id="rId14071" ref="Z4359"/>
    <hyperlink r:id="rId14072" ref="X4360"/>
    <hyperlink r:id="rId14073" ref="Z4360"/>
    <hyperlink r:id="rId14074" ref="Z4361"/>
    <hyperlink r:id="rId14075" ref="Z4362"/>
    <hyperlink r:id="rId14076" ref="AA4362"/>
    <hyperlink r:id="rId14077" ref="AD4362"/>
    <hyperlink r:id="rId14078" ref="X4363"/>
    <hyperlink r:id="rId14079" ref="Z4363"/>
    <hyperlink r:id="rId14080" ref="AD4363"/>
    <hyperlink r:id="rId14081" ref="AA4364"/>
    <hyperlink r:id="rId14082" ref="AD4364"/>
    <hyperlink r:id="rId14083" ref="X4365"/>
    <hyperlink r:id="rId14084" ref="Z4365"/>
    <hyperlink r:id="rId14085" ref="AD4365"/>
    <hyperlink r:id="rId14086" ref="Z4366"/>
    <hyperlink r:id="rId14087" ref="AA4366"/>
    <hyperlink r:id="rId14088" ref="AD4366"/>
    <hyperlink r:id="rId14089" ref="X4367"/>
    <hyperlink r:id="rId14090" ref="AC4367"/>
    <hyperlink r:id="rId14091" ref="AD4367"/>
    <hyperlink r:id="rId14092" ref="X4368"/>
    <hyperlink r:id="rId14093" ref="Z4368"/>
    <hyperlink r:id="rId14094" ref="AA4368"/>
    <hyperlink r:id="rId14095" ref="AB4368"/>
    <hyperlink r:id="rId14096" ref="AD4368"/>
    <hyperlink r:id="rId14097" ref="X4369"/>
    <hyperlink r:id="rId14098" ref="Y4369"/>
    <hyperlink r:id="rId14099" ref="Z4369"/>
    <hyperlink r:id="rId14100" ref="AB4369"/>
    <hyperlink r:id="rId14101" ref="AD4369"/>
    <hyperlink r:id="rId14102" ref="Z4370"/>
    <hyperlink r:id="rId14103" ref="AB4370"/>
    <hyperlink r:id="rId14104" ref="AD4370"/>
    <hyperlink r:id="rId14105" ref="Z4371"/>
    <hyperlink r:id="rId14106" ref="AB4371"/>
    <hyperlink r:id="rId14107" ref="AD4371"/>
    <hyperlink r:id="rId14108" ref="Z4372"/>
    <hyperlink r:id="rId14109" ref="AB4372"/>
    <hyperlink r:id="rId14110" ref="AD4372"/>
    <hyperlink r:id="rId14111" ref="Z4373"/>
    <hyperlink r:id="rId14112" ref="AB4373"/>
    <hyperlink r:id="rId14113" ref="AD4373"/>
    <hyperlink r:id="rId14114" ref="Z4374"/>
    <hyperlink r:id="rId14115" ref="AB4374"/>
    <hyperlink r:id="rId14116" ref="AD4374"/>
    <hyperlink r:id="rId14117" ref="Z4375"/>
    <hyperlink r:id="rId14118" ref="AD4375"/>
    <hyperlink r:id="rId14119" ref="Z4376"/>
    <hyperlink r:id="rId14120" ref="Z4377"/>
    <hyperlink r:id="rId14121" ref="Z4378"/>
    <hyperlink r:id="rId14122" ref="Z4379"/>
    <hyperlink r:id="rId14123" ref="Z4380"/>
    <hyperlink r:id="rId14124" ref="AB4380"/>
    <hyperlink r:id="rId14125" ref="AD4380"/>
    <hyperlink r:id="rId14126" ref="Z4382"/>
    <hyperlink r:id="rId14127" ref="AB4382"/>
    <hyperlink r:id="rId14128" ref="AD4382"/>
    <hyperlink r:id="rId14129" ref="X4383"/>
    <hyperlink r:id="rId14130" ref="Y4383"/>
    <hyperlink r:id="rId14131" ref="Z4383"/>
    <hyperlink r:id="rId14132" ref="X4384"/>
    <hyperlink r:id="rId14133" ref="Z4384"/>
    <hyperlink r:id="rId14134" ref="AA4384"/>
    <hyperlink r:id="rId14135" ref="Z4385"/>
    <hyperlink r:id="rId14136" ref="AB4385"/>
    <hyperlink r:id="rId14137" ref="AD4385"/>
    <hyperlink r:id="rId14138" ref="Z4386"/>
    <hyperlink r:id="rId14139" ref="AD4386"/>
    <hyperlink r:id="rId14140" ref="X4387"/>
    <hyperlink r:id="rId14141" ref="Y4387"/>
    <hyperlink r:id="rId14142" ref="Z4387"/>
    <hyperlink r:id="rId14143" ref="AC4387"/>
    <hyperlink r:id="rId14144" ref="AD4387"/>
    <hyperlink r:id="rId14145" ref="Z4389"/>
    <hyperlink r:id="rId14146" ref="AB4389"/>
    <hyperlink r:id="rId14147" ref="AD4389"/>
    <hyperlink r:id="rId14148" ref="Z4390"/>
    <hyperlink r:id="rId14149" ref="AC4390"/>
    <hyperlink r:id="rId14150" ref="AD4390"/>
    <hyperlink r:id="rId14151" ref="Z4391"/>
    <hyperlink r:id="rId14152" ref="AB4391"/>
    <hyperlink r:id="rId14153" ref="AD4391"/>
    <hyperlink r:id="rId14154" ref="X4392"/>
    <hyperlink r:id="rId14155" ref="Y4392"/>
    <hyperlink r:id="rId14156" ref="Z4392"/>
    <hyperlink r:id="rId14157" ref="AA4392"/>
    <hyperlink r:id="rId14158" ref="AB4392"/>
    <hyperlink r:id="rId14159" ref="AC4392"/>
    <hyperlink r:id="rId14160" ref="X4393"/>
    <hyperlink r:id="rId14161" ref="Y4393"/>
    <hyperlink r:id="rId14162" ref="Z4393"/>
    <hyperlink r:id="rId14163" ref="AA4393"/>
    <hyperlink r:id="rId14164" ref="AB4393"/>
    <hyperlink r:id="rId14165" ref="Z4394"/>
    <hyperlink r:id="rId14166" ref="AB4394"/>
    <hyperlink r:id="rId14167" ref="AD4394"/>
    <hyperlink r:id="rId14168" ref="Z4395"/>
    <hyperlink r:id="rId14169" ref="AB4395"/>
    <hyperlink r:id="rId14170" ref="AD4395"/>
    <hyperlink r:id="rId14171" ref="Z4396"/>
    <hyperlink r:id="rId14172" ref="AB4396"/>
    <hyperlink r:id="rId14173" ref="AD4396"/>
    <hyperlink r:id="rId14174" ref="Z4397"/>
    <hyperlink r:id="rId14175" ref="AB4397"/>
    <hyperlink r:id="rId14176" ref="AD4397"/>
    <hyperlink r:id="rId14177" ref="Y4398"/>
    <hyperlink r:id="rId14178" ref="Z4398"/>
    <hyperlink r:id="rId14179" ref="AB4398"/>
    <hyperlink r:id="rId14180" ref="AD4398"/>
    <hyperlink r:id="rId14181" ref="Z4399"/>
    <hyperlink r:id="rId14182" ref="AA4399"/>
    <hyperlink r:id="rId14183" ref="AB4399"/>
    <hyperlink r:id="rId14184" ref="AD4399"/>
    <hyperlink r:id="rId14185" ref="Z4400"/>
    <hyperlink r:id="rId14186" ref="AD4400"/>
    <hyperlink r:id="rId14187" ref="Z4401"/>
    <hyperlink r:id="rId14188" ref="AA4401"/>
    <hyperlink r:id="rId14189" ref="AD4401"/>
    <hyperlink r:id="rId14190" ref="Z4402"/>
    <hyperlink r:id="rId14191" ref="AD4402"/>
    <hyperlink r:id="rId14192" ref="Y4403"/>
    <hyperlink r:id="rId14193" ref="Z4403"/>
    <hyperlink r:id="rId14194" ref="AD4403"/>
    <hyperlink r:id="rId14195" ref="Z4404"/>
    <hyperlink r:id="rId14196" ref="AD4404"/>
    <hyperlink r:id="rId14197" ref="X4405"/>
    <hyperlink r:id="rId14198" ref="Y4405"/>
    <hyperlink r:id="rId14199" ref="Z4405"/>
    <hyperlink r:id="rId14200" ref="AB4405"/>
    <hyperlink r:id="rId14201" ref="AD4405"/>
    <hyperlink r:id="rId14202" ref="Z4406"/>
    <hyperlink r:id="rId14203" ref="AB4406"/>
    <hyperlink r:id="rId14204" ref="AC4406"/>
    <hyperlink r:id="rId14205" ref="AD4406"/>
    <hyperlink r:id="rId14206" ref="X4407"/>
    <hyperlink r:id="rId14207" ref="Y4407"/>
    <hyperlink r:id="rId14208" ref="Z4407"/>
    <hyperlink r:id="rId14209" ref="AA4407"/>
    <hyperlink r:id="rId14210" ref="AB4407"/>
    <hyperlink r:id="rId14211" ref="AC4407"/>
    <hyperlink r:id="rId14212" ref="AD4407"/>
    <hyperlink r:id="rId14213" ref="X4408"/>
    <hyperlink r:id="rId14214" ref="Y4408"/>
    <hyperlink r:id="rId14215" ref="Z4408"/>
    <hyperlink r:id="rId14216" ref="AB4408"/>
    <hyperlink r:id="rId14217" ref="AD4408"/>
    <hyperlink r:id="rId14218" ref="X4409"/>
    <hyperlink r:id="rId14219" ref="Z4409"/>
    <hyperlink r:id="rId14220" ref="AB4409"/>
    <hyperlink r:id="rId14221" ref="AD4409"/>
    <hyperlink r:id="rId14222" ref="X4410"/>
    <hyperlink r:id="rId14223" ref="Z4410"/>
    <hyperlink r:id="rId14224" ref="AB4410"/>
    <hyperlink r:id="rId14225" ref="AD4410"/>
    <hyperlink r:id="rId14226" ref="X4411"/>
    <hyperlink r:id="rId14227" ref="Z4411"/>
    <hyperlink r:id="rId14228" ref="AA4411"/>
    <hyperlink r:id="rId14229" ref="AB4411"/>
    <hyperlink r:id="rId14230" ref="AD4411"/>
    <hyperlink r:id="rId14231" ref="Y4412"/>
    <hyperlink r:id="rId14232" ref="Z4412"/>
    <hyperlink r:id="rId14233" ref="AD4412"/>
    <hyperlink r:id="rId14234" ref="Z4413"/>
    <hyperlink r:id="rId14235" ref="AA4413"/>
    <hyperlink r:id="rId14236" ref="AD4413"/>
    <hyperlink r:id="rId14237" ref="X4414"/>
    <hyperlink r:id="rId14238" ref="Z4414"/>
    <hyperlink r:id="rId14239" ref="X4415"/>
    <hyperlink r:id="rId14240" ref="Y4415"/>
    <hyperlink r:id="rId14241" ref="AA4415"/>
    <hyperlink r:id="rId14242" ref="AB4415"/>
    <hyperlink r:id="rId14243" ref="AD4415"/>
    <hyperlink r:id="rId14244" ref="Y4416"/>
    <hyperlink r:id="rId14245" ref="Z4416"/>
    <hyperlink r:id="rId14246" ref="AB4416"/>
    <hyperlink r:id="rId14247" ref="AD4416"/>
    <hyperlink r:id="rId14248" ref="X4417"/>
    <hyperlink r:id="rId14249" ref="Z4417"/>
    <hyperlink r:id="rId14250" ref="AB4417"/>
    <hyperlink r:id="rId14251" ref="AD4417"/>
    <hyperlink r:id="rId14252" ref="X4418"/>
    <hyperlink r:id="rId14253" ref="Z4418"/>
    <hyperlink r:id="rId14254" ref="AB4418"/>
    <hyperlink r:id="rId14255" ref="AD4418"/>
    <hyperlink r:id="rId14256" ref="Z4419"/>
    <hyperlink r:id="rId14257" ref="AA4419"/>
    <hyperlink r:id="rId14258" ref="AB4419"/>
    <hyperlink r:id="rId14259" ref="AD4419"/>
    <hyperlink r:id="rId14260" ref="Z4420"/>
    <hyperlink r:id="rId14261" ref="AB4420"/>
    <hyperlink r:id="rId14262" ref="AD4420"/>
    <hyperlink r:id="rId14263" ref="X4421"/>
    <hyperlink r:id="rId14264" ref="AB4421"/>
    <hyperlink r:id="rId14265" ref="AD4421"/>
    <hyperlink r:id="rId14266" ref="X4422"/>
    <hyperlink r:id="rId14267" ref="AA4422"/>
    <hyperlink r:id="rId14268" ref="AB4422"/>
    <hyperlink r:id="rId14269" ref="AD4422"/>
    <hyperlink r:id="rId14270" ref="AB4423"/>
    <hyperlink r:id="rId14271" ref="AD4423"/>
    <hyperlink r:id="rId14272" ref="X4424"/>
    <hyperlink r:id="rId14273" ref="AB4424"/>
    <hyperlink r:id="rId14274" ref="AD4424"/>
    <hyperlink r:id="rId14275" ref="X4425"/>
    <hyperlink r:id="rId14276" ref="AB4425"/>
    <hyperlink r:id="rId14277" ref="AD4425"/>
    <hyperlink r:id="rId14278" ref="X4426"/>
    <hyperlink r:id="rId14279" ref="AB4426"/>
    <hyperlink r:id="rId14280" ref="AD4426"/>
    <hyperlink r:id="rId14281" ref="AB4427"/>
    <hyperlink r:id="rId14282" ref="AD4427"/>
    <hyperlink r:id="rId14283" ref="AB4428"/>
    <hyperlink r:id="rId14284" ref="AD4428"/>
    <hyperlink r:id="rId14285" ref="Z4429"/>
    <hyperlink r:id="rId14286" ref="AD4429"/>
    <hyperlink r:id="rId14287" ref="Z4430"/>
    <hyperlink r:id="rId14288" ref="AD4430"/>
    <hyperlink r:id="rId14289" ref="Z4431"/>
    <hyperlink r:id="rId14290" ref="AB4431"/>
    <hyperlink r:id="rId14291" ref="AD4431"/>
    <hyperlink r:id="rId14292" ref="X4432"/>
    <hyperlink r:id="rId14293" ref="Z4432"/>
    <hyperlink r:id="rId14294" ref="AB4432"/>
    <hyperlink r:id="rId14295" ref="AD4432"/>
    <hyperlink r:id="rId14296" ref="X4433"/>
    <hyperlink r:id="rId14297" ref="Z4433"/>
    <hyperlink r:id="rId14298" ref="AB4433"/>
    <hyperlink r:id="rId14299" ref="AC4433"/>
    <hyperlink r:id="rId14300" ref="AD4433"/>
    <hyperlink r:id="rId14301" ref="Z4434"/>
    <hyperlink r:id="rId14302" ref="AB4434"/>
    <hyperlink r:id="rId14303" ref="AD4434"/>
    <hyperlink r:id="rId14304" ref="Z4435"/>
    <hyperlink r:id="rId14305" ref="AA4435"/>
    <hyperlink r:id="rId14306" ref="AB4435"/>
    <hyperlink r:id="rId14307" ref="AD4435"/>
    <hyperlink r:id="rId14308" ref="X4436"/>
    <hyperlink r:id="rId14309" ref="Z4436"/>
    <hyperlink r:id="rId14310" ref="AB4436"/>
    <hyperlink r:id="rId14311" ref="X4437"/>
    <hyperlink r:id="rId14312" ref="Z4437"/>
    <hyperlink r:id="rId14313" ref="AB4437"/>
    <hyperlink r:id="rId14314" ref="X4438"/>
    <hyperlink r:id="rId14315" ref="Z4438"/>
    <hyperlink r:id="rId14316" ref="AB4438"/>
    <hyperlink r:id="rId14317" ref="AD4438"/>
    <hyperlink r:id="rId14318" ref="X4439"/>
    <hyperlink r:id="rId14319" ref="Z4439"/>
    <hyperlink r:id="rId14320" ref="AA4439"/>
    <hyperlink r:id="rId14321" ref="AB4439"/>
    <hyperlink r:id="rId14322" ref="Z4440"/>
    <hyperlink r:id="rId14323" ref="AB4440"/>
    <hyperlink r:id="rId14324" ref="AD4440"/>
    <hyperlink r:id="rId14325" ref="Y4441"/>
    <hyperlink r:id="rId14326" ref="Z4441"/>
    <hyperlink r:id="rId14327" ref="AB4441"/>
    <hyperlink r:id="rId14328" ref="AD4441"/>
    <hyperlink r:id="rId14329" ref="X4442"/>
    <hyperlink r:id="rId14330" ref="Z4442"/>
    <hyperlink r:id="rId14331" ref="AB4442"/>
    <hyperlink r:id="rId14332" ref="X4443"/>
    <hyperlink r:id="rId14333" ref="Z4443"/>
    <hyperlink r:id="rId14334" ref="AB4443"/>
    <hyperlink r:id="rId14335" ref="Y4446"/>
    <hyperlink r:id="rId14336" ref="AD4446"/>
    <hyperlink r:id="rId14337" ref="X4447"/>
    <hyperlink r:id="rId14338" ref="AD4448"/>
    <hyperlink r:id="rId14339" ref="AD4449"/>
    <hyperlink r:id="rId14340" ref="Z4450"/>
    <hyperlink r:id="rId14341" ref="AC4450"/>
    <hyperlink r:id="rId14342" ref="AD4450"/>
    <hyperlink r:id="rId14343" ref="Z4451"/>
    <hyperlink r:id="rId14344" ref="AD4451"/>
    <hyperlink r:id="rId14345" ref="X4452"/>
    <hyperlink r:id="rId14346" ref="Z4452"/>
    <hyperlink r:id="rId14347" ref="AC4452"/>
    <hyperlink r:id="rId14348" ref="AD4452"/>
    <hyperlink r:id="rId14349" ref="X4453"/>
    <hyperlink r:id="rId14350" ref="AB4453"/>
    <hyperlink r:id="rId14351" ref="AB4454"/>
    <hyperlink r:id="rId14352" ref="AD4454"/>
    <hyperlink r:id="rId14353" ref="AB4455"/>
    <hyperlink r:id="rId14354" ref="X4456"/>
    <hyperlink r:id="rId14355" ref="Y4456"/>
    <hyperlink r:id="rId14356" ref="AB4456"/>
    <hyperlink r:id="rId14357" ref="AC4456"/>
    <hyperlink r:id="rId14358" ref="AD4456"/>
    <hyperlink r:id="rId14359" ref="X4457"/>
    <hyperlink r:id="rId14360" ref="Y4457"/>
    <hyperlink r:id="rId14361" ref="Z4457"/>
    <hyperlink r:id="rId14362" ref="AB4457"/>
    <hyperlink r:id="rId14363" ref="AD4457"/>
    <hyperlink r:id="rId14364" ref="Z4458"/>
    <hyperlink r:id="rId14365" ref="AB4458"/>
    <hyperlink r:id="rId14366" ref="AD4458"/>
    <hyperlink r:id="rId14367" ref="Z4459"/>
    <hyperlink r:id="rId14368" ref="AB4459"/>
    <hyperlink r:id="rId14369" ref="AD4459"/>
    <hyperlink r:id="rId14370" ref="Z4460"/>
    <hyperlink r:id="rId14371" ref="AB4460"/>
    <hyperlink r:id="rId14372" ref="AD4460"/>
    <hyperlink r:id="rId14373" ref="Z4461"/>
    <hyperlink r:id="rId14374" ref="AB4461"/>
    <hyperlink r:id="rId14375" ref="AD4461"/>
    <hyperlink r:id="rId14376" ref="X4462"/>
    <hyperlink r:id="rId14377" ref="Z4462"/>
    <hyperlink r:id="rId14378" ref="AB4462"/>
    <hyperlink r:id="rId14379" ref="AD4462"/>
    <hyperlink r:id="rId14380" ref="X4463"/>
    <hyperlink r:id="rId14381" ref="Y4463"/>
    <hyperlink r:id="rId14382" ref="Z4463"/>
    <hyperlink r:id="rId14383" ref="AB4463"/>
    <hyperlink r:id="rId14384" ref="Z4464"/>
    <hyperlink r:id="rId14385" ref="AB4464"/>
    <hyperlink r:id="rId14386" ref="AD4464"/>
    <hyperlink r:id="rId14387" ref="Z4465"/>
    <hyperlink r:id="rId14388" ref="AA4465"/>
    <hyperlink r:id="rId14389" ref="AB4465"/>
    <hyperlink r:id="rId14390" ref="AD4465"/>
    <hyperlink r:id="rId14391" ref="Z4466"/>
    <hyperlink r:id="rId14392" ref="AB4466"/>
    <hyperlink r:id="rId14393" ref="AD4466"/>
    <hyperlink r:id="rId14394" ref="X4467"/>
    <hyperlink r:id="rId14395" ref="Z4467"/>
    <hyperlink r:id="rId14396" ref="AB4467"/>
    <hyperlink r:id="rId14397" ref="AD4467"/>
    <hyperlink r:id="rId14398" ref="X4468"/>
    <hyperlink r:id="rId14399" ref="Y4468"/>
    <hyperlink r:id="rId14400" ref="AD4469"/>
    <hyperlink r:id="rId14401" ref="X4470"/>
    <hyperlink r:id="rId14402" ref="Y4470"/>
    <hyperlink r:id="rId14403" ref="AC4470"/>
    <hyperlink r:id="rId14404" ref="X4471"/>
    <hyperlink r:id="rId14405" ref="AD4471"/>
    <hyperlink r:id="rId14406" ref="X4473"/>
    <hyperlink r:id="rId14407" ref="AB4474"/>
    <hyperlink r:id="rId14408" ref="Z4475"/>
    <hyperlink r:id="rId14409" ref="AB4475"/>
    <hyperlink r:id="rId14410" ref="AD4475"/>
    <hyperlink r:id="rId14411" ref="Y4476"/>
    <hyperlink r:id="rId14412" ref="Z4476"/>
    <hyperlink r:id="rId14413" ref="AB4476"/>
    <hyperlink r:id="rId14414" ref="AD4476"/>
    <hyperlink r:id="rId14415" ref="Z4479"/>
    <hyperlink r:id="rId14416" ref="AA4479"/>
    <hyperlink r:id="rId14417" ref="AB4479"/>
    <hyperlink r:id="rId14418" ref="AD4479"/>
    <hyperlink r:id="rId14419" ref="Z4480"/>
    <hyperlink r:id="rId14420" ref="AB4480"/>
    <hyperlink r:id="rId14421" ref="AC4480"/>
    <hyperlink r:id="rId14422" ref="AD4480"/>
    <hyperlink r:id="rId14423" ref="Z4481"/>
    <hyperlink r:id="rId14424" ref="AA4481"/>
    <hyperlink r:id="rId14425" ref="AB4481"/>
    <hyperlink r:id="rId14426" ref="AD4481"/>
    <hyperlink r:id="rId14427" ref="X4482"/>
    <hyperlink r:id="rId14428" ref="Z4482"/>
    <hyperlink r:id="rId14429" ref="AB4482"/>
    <hyperlink r:id="rId14430" ref="AD4482"/>
    <hyperlink r:id="rId14431" ref="X4483"/>
    <hyperlink r:id="rId14432" ref="Z4483"/>
    <hyperlink r:id="rId14433" ref="AB4483"/>
    <hyperlink r:id="rId14434" ref="AD4483"/>
    <hyperlink r:id="rId14435" ref="Y4484"/>
    <hyperlink r:id="rId14436" ref="Z4484"/>
    <hyperlink r:id="rId14437" ref="AB4484"/>
    <hyperlink r:id="rId14438" ref="AD4484"/>
    <hyperlink r:id="rId14439" ref="X4485"/>
    <hyperlink r:id="rId14440" ref="Z4485"/>
    <hyperlink r:id="rId14441" ref="AB4485"/>
    <hyperlink r:id="rId14442" ref="AD4485"/>
    <hyperlink r:id="rId14443" ref="Z4486"/>
    <hyperlink r:id="rId14444" ref="AB4486"/>
    <hyperlink r:id="rId14445" ref="AD4486"/>
    <hyperlink r:id="rId14446" ref="Z4487"/>
    <hyperlink r:id="rId14447" ref="AB4487"/>
    <hyperlink r:id="rId14448" ref="AD4487"/>
    <hyperlink r:id="rId14449" ref="Z4488"/>
    <hyperlink r:id="rId14450" ref="AB4488"/>
    <hyperlink r:id="rId14451" ref="AD4488"/>
    <hyperlink r:id="rId14452" ref="Z4489"/>
    <hyperlink r:id="rId14453" ref="AB4489"/>
    <hyperlink r:id="rId14454" ref="AD4489"/>
    <hyperlink r:id="rId14455" ref="Z4490"/>
    <hyperlink r:id="rId14456" ref="AB4490"/>
    <hyperlink r:id="rId14457" ref="AD4490"/>
    <hyperlink r:id="rId14458" ref="X4491"/>
    <hyperlink r:id="rId14459" ref="Z4491"/>
    <hyperlink r:id="rId14460" ref="AB4491"/>
    <hyperlink r:id="rId14461" ref="AD4491"/>
    <hyperlink r:id="rId14462" ref="X4492"/>
    <hyperlink r:id="rId14463" ref="Y4492"/>
    <hyperlink r:id="rId14464" ref="AB4492"/>
    <hyperlink r:id="rId14465" ref="AD4492"/>
    <hyperlink r:id="rId14466" ref="X4493"/>
    <hyperlink r:id="rId14467" ref="Z4493"/>
    <hyperlink r:id="rId14468" ref="AD4493"/>
    <hyperlink r:id="rId14469" ref="X4494"/>
    <hyperlink r:id="rId14470" ref="Z4494"/>
    <hyperlink r:id="rId14471" ref="AD4494"/>
    <hyperlink r:id="rId14472" ref="X4495"/>
    <hyperlink r:id="rId14473" ref="Y4495"/>
    <hyperlink r:id="rId14474" ref="Z4495"/>
    <hyperlink r:id="rId14475" ref="AD4495"/>
    <hyperlink r:id="rId14476" ref="Z4496"/>
    <hyperlink r:id="rId14477" ref="AD4496"/>
    <hyperlink r:id="rId14478" ref="Z4497"/>
    <hyperlink r:id="rId14479" ref="AB4497"/>
    <hyperlink r:id="rId14480" ref="AD4497"/>
    <hyperlink r:id="rId14481" ref="X4498"/>
    <hyperlink r:id="rId14482" ref="Y4498"/>
    <hyperlink r:id="rId14483" ref="Z4498"/>
    <hyperlink r:id="rId14484" ref="AB4498"/>
    <hyperlink r:id="rId14485" ref="AC4498"/>
    <hyperlink r:id="rId14486" ref="X4499"/>
    <hyperlink r:id="rId14487" ref="Z4499"/>
    <hyperlink r:id="rId14488" ref="AB4499"/>
    <hyperlink r:id="rId14489" ref="X4500"/>
    <hyperlink r:id="rId14490" ref="Z4500"/>
    <hyperlink r:id="rId14491" ref="AB4500"/>
    <hyperlink r:id="rId14492" ref="X4501"/>
    <hyperlink r:id="rId14493" ref="Z4501"/>
    <hyperlink r:id="rId14494" ref="AB4501"/>
    <hyperlink r:id="rId14495" ref="X4502"/>
    <hyperlink r:id="rId14496" ref="Z4502"/>
    <hyperlink r:id="rId14497" ref="Z4503"/>
    <hyperlink r:id="rId14498" ref="AD4503"/>
    <hyperlink r:id="rId14499" ref="X4504"/>
    <hyperlink r:id="rId14500" ref="Z4504"/>
    <hyperlink r:id="rId14501" ref="Z4505"/>
    <hyperlink r:id="rId14502" ref="AD4505"/>
    <hyperlink r:id="rId14503" ref="X4506"/>
    <hyperlink r:id="rId14504" ref="Z4506"/>
    <hyperlink r:id="rId14505" ref="X4507"/>
    <hyperlink r:id="rId14506" ref="Z4507"/>
    <hyperlink r:id="rId14507" ref="X4508"/>
    <hyperlink r:id="rId14508" ref="Z4508"/>
    <hyperlink r:id="rId14509" ref="X4509"/>
    <hyperlink r:id="rId14510" ref="Y4509"/>
    <hyperlink r:id="rId14511" ref="Z4509"/>
    <hyperlink r:id="rId14512" ref="AD4509"/>
    <hyperlink r:id="rId14513" ref="X4510"/>
    <hyperlink r:id="rId14514" ref="Z4510"/>
    <hyperlink r:id="rId14515" ref="AD4510"/>
    <hyperlink r:id="rId14516" ref="X4511"/>
    <hyperlink r:id="rId14517" ref="Z4511"/>
    <hyperlink r:id="rId14518" ref="AD4511"/>
    <hyperlink r:id="rId14519" ref="X4512"/>
    <hyperlink r:id="rId14520" ref="Z4512"/>
    <hyperlink r:id="rId14521" ref="AB4512"/>
    <hyperlink r:id="rId14522" ref="X4513"/>
    <hyperlink r:id="rId14523" ref="Z4513"/>
    <hyperlink r:id="rId14524" ref="AB4513"/>
    <hyperlink r:id="rId14525" ref="X4514"/>
    <hyperlink r:id="rId14526" ref="Z4514"/>
    <hyperlink r:id="rId14527" ref="AB4514"/>
    <hyperlink r:id="rId14528" ref="Z4515"/>
    <hyperlink r:id="rId14529" ref="AB4515"/>
    <hyperlink r:id="rId14530" ref="AD4515"/>
    <hyperlink r:id="rId14531" ref="Z4516"/>
    <hyperlink r:id="rId14532" ref="AB4516"/>
    <hyperlink r:id="rId14533" ref="AD4516"/>
    <hyperlink r:id="rId14534" ref="Z4517"/>
    <hyperlink r:id="rId14535" ref="AB4517"/>
    <hyperlink r:id="rId14536" ref="AD4517"/>
    <hyperlink r:id="rId14537" ref="X4518"/>
    <hyperlink r:id="rId14538" ref="Z4518"/>
    <hyperlink r:id="rId14539" ref="AB4518"/>
    <hyperlink r:id="rId14540" ref="AD4518"/>
    <hyperlink r:id="rId14541" ref="X4519"/>
    <hyperlink r:id="rId14542" ref="Z4519"/>
    <hyperlink r:id="rId14543" ref="AB4519"/>
    <hyperlink r:id="rId14544" ref="Z4520"/>
    <hyperlink r:id="rId14545" ref="AB4520"/>
    <hyperlink r:id="rId14546" ref="Z4523"/>
    <hyperlink r:id="rId14547" ref="AA4523"/>
    <hyperlink r:id="rId14548" ref="AB4523"/>
    <hyperlink r:id="rId14549" ref="AD4523"/>
    <hyperlink r:id="rId14550" ref="X4525"/>
    <hyperlink r:id="rId14551" ref="AB4525"/>
    <hyperlink r:id="rId14552" ref="AD4525"/>
    <hyperlink r:id="rId14553" ref="Y4526"/>
    <hyperlink r:id="rId14554" ref="AB4526"/>
    <hyperlink r:id="rId14555" ref="AD4526"/>
    <hyperlink r:id="rId14556" ref="X4527"/>
    <hyperlink r:id="rId14557" ref="AA4527"/>
    <hyperlink r:id="rId14558" ref="AB4527"/>
    <hyperlink r:id="rId14559" ref="AD4527"/>
    <hyperlink r:id="rId14560" ref="X4528"/>
    <hyperlink r:id="rId14561" ref="AB4528"/>
    <hyperlink r:id="rId14562" ref="AD4528"/>
    <hyperlink r:id="rId14563" ref="X4529"/>
    <hyperlink r:id="rId14564" ref="AB4529"/>
    <hyperlink r:id="rId14565" ref="AD4529"/>
    <hyperlink r:id="rId14566" ref="Z4530"/>
    <hyperlink r:id="rId14567" ref="AB4530"/>
    <hyperlink r:id="rId14568" ref="AD4530"/>
    <hyperlink r:id="rId14569" ref="Z4531"/>
    <hyperlink r:id="rId14570" ref="AB4531"/>
    <hyperlink r:id="rId14571" ref="AD4531"/>
    <hyperlink r:id="rId14572" ref="Z4532"/>
    <hyperlink r:id="rId14573" ref="AB4532"/>
    <hyperlink r:id="rId14574" ref="AC4532"/>
    <hyperlink r:id="rId14575" ref="AD4532"/>
    <hyperlink r:id="rId14576" ref="Z4533"/>
    <hyperlink r:id="rId14577" ref="AB4533"/>
    <hyperlink r:id="rId14578" ref="AD4533"/>
    <hyperlink r:id="rId14579" ref="X4534"/>
    <hyperlink r:id="rId14580" ref="Z4534"/>
    <hyperlink r:id="rId14581" ref="AB4534"/>
    <hyperlink r:id="rId14582" ref="AD4534"/>
    <hyperlink r:id="rId14583" ref="X4535"/>
    <hyperlink r:id="rId14584" ref="Z4535"/>
    <hyperlink r:id="rId14585" ref="AB4535"/>
    <hyperlink r:id="rId14586" ref="AD4535"/>
    <hyperlink r:id="rId14587" ref="X4536"/>
    <hyperlink r:id="rId14588" ref="Z4536"/>
    <hyperlink r:id="rId14589" ref="AB4536"/>
    <hyperlink r:id="rId14590" ref="AD4536"/>
    <hyperlink r:id="rId14591" ref="X4537"/>
    <hyperlink r:id="rId14592" ref="Y4537"/>
    <hyperlink r:id="rId14593" ref="Z4537"/>
    <hyperlink r:id="rId14594" ref="AB4537"/>
    <hyperlink r:id="rId14595" ref="AD4537"/>
    <hyperlink r:id="rId14596" ref="X4538"/>
    <hyperlink r:id="rId14597" ref="Z4538"/>
    <hyperlink r:id="rId14598" ref="AB4538"/>
    <hyperlink r:id="rId14599" ref="AD4538"/>
    <hyperlink r:id="rId14600" ref="X4539"/>
    <hyperlink r:id="rId14601" ref="Z4539"/>
    <hyperlink r:id="rId14602" ref="AB4539"/>
    <hyperlink r:id="rId14603" ref="AD4539"/>
    <hyperlink r:id="rId14604" ref="X4540"/>
    <hyperlink r:id="rId14605" ref="Z4540"/>
    <hyperlink r:id="rId14606" ref="AB4540"/>
    <hyperlink r:id="rId14607" ref="AD4540"/>
    <hyperlink r:id="rId14608" ref="X4541"/>
    <hyperlink r:id="rId14609" ref="Z4541"/>
    <hyperlink r:id="rId14610" ref="AB4541"/>
    <hyperlink r:id="rId14611" ref="AD4541"/>
    <hyperlink r:id="rId14612" ref="X4542"/>
    <hyperlink r:id="rId14613" ref="Z4542"/>
    <hyperlink r:id="rId14614" ref="AB4542"/>
    <hyperlink r:id="rId14615" ref="AD4542"/>
    <hyperlink r:id="rId14616" ref="X4543"/>
    <hyperlink r:id="rId14617" ref="Z4543"/>
    <hyperlink r:id="rId14618" ref="AB4543"/>
    <hyperlink r:id="rId14619" ref="AD4543"/>
    <hyperlink r:id="rId14620" ref="X4544"/>
    <hyperlink r:id="rId14621" ref="Y4544"/>
    <hyperlink r:id="rId14622" ref="Z4544"/>
    <hyperlink r:id="rId14623" ref="AB4544"/>
    <hyperlink r:id="rId14624" ref="AD4544"/>
    <hyperlink r:id="rId14625" ref="X4545"/>
    <hyperlink r:id="rId14626" ref="Z4545"/>
    <hyperlink r:id="rId14627" ref="AB4545"/>
    <hyperlink r:id="rId14628" ref="AD4545"/>
    <hyperlink r:id="rId14629" ref="X4546"/>
    <hyperlink r:id="rId14630" ref="Z4546"/>
    <hyperlink r:id="rId14631" ref="AB4546"/>
    <hyperlink r:id="rId14632" ref="AD4546"/>
    <hyperlink r:id="rId14633" ref="X4547"/>
    <hyperlink r:id="rId14634" ref="Y4547"/>
    <hyperlink r:id="rId14635" ref="Z4547"/>
    <hyperlink r:id="rId14636" ref="AB4547"/>
    <hyperlink r:id="rId14637" ref="AD4547"/>
    <hyperlink r:id="rId14638" ref="Z4548"/>
    <hyperlink r:id="rId14639" ref="AB4548"/>
    <hyperlink r:id="rId14640" ref="AD4548"/>
    <hyperlink r:id="rId14641" ref="X4549"/>
    <hyperlink r:id="rId14642" ref="Z4549"/>
    <hyperlink r:id="rId14643" ref="AA4549"/>
    <hyperlink r:id="rId14644" ref="AB4549"/>
    <hyperlink r:id="rId14645" ref="AD4549"/>
    <hyperlink r:id="rId14646" ref="Z4550"/>
    <hyperlink r:id="rId14647" ref="AB4550"/>
    <hyperlink r:id="rId14648" ref="AD4550"/>
    <hyperlink r:id="rId14649" ref="Z4551"/>
    <hyperlink r:id="rId14650" ref="AB4551"/>
    <hyperlink r:id="rId14651" ref="AD4551"/>
    <hyperlink r:id="rId14652" ref="X4552"/>
    <hyperlink r:id="rId14653" ref="Z4552"/>
    <hyperlink r:id="rId14654" ref="AB4552"/>
    <hyperlink r:id="rId14655" ref="X4553"/>
    <hyperlink r:id="rId14656" ref="Z4553"/>
    <hyperlink r:id="rId14657" ref="AB4553"/>
    <hyperlink r:id="rId14658" ref="X4554"/>
    <hyperlink r:id="rId14659" ref="Z4555"/>
    <hyperlink r:id="rId14660" ref="AB4555"/>
    <hyperlink r:id="rId14661" ref="AD4555"/>
    <hyperlink r:id="rId14662" ref="X4556"/>
    <hyperlink r:id="rId14663" ref="Y4556"/>
    <hyperlink r:id="rId14664" ref="Z4556"/>
    <hyperlink r:id="rId14665" ref="AA4556"/>
    <hyperlink r:id="rId14666" ref="AB4556"/>
    <hyperlink r:id="rId14667" ref="AD4556"/>
    <hyperlink r:id="rId14668" ref="X4557"/>
    <hyperlink r:id="rId14669" ref="Z4557"/>
    <hyperlink r:id="rId14670" ref="AB4557"/>
    <hyperlink r:id="rId14671" ref="AD4557"/>
    <hyperlink r:id="rId14672" ref="Z4558"/>
    <hyperlink r:id="rId14673" ref="AB4558"/>
    <hyperlink r:id="rId14674" ref="AD4558"/>
    <hyperlink r:id="rId14675" ref="X4559"/>
    <hyperlink r:id="rId14676" ref="Y4559"/>
    <hyperlink r:id="rId14677" ref="Z4559"/>
    <hyperlink r:id="rId14678" ref="AA4559"/>
    <hyperlink r:id="rId14679" ref="AB4559"/>
    <hyperlink r:id="rId14680" ref="AD4559"/>
    <hyperlink r:id="rId14681" ref="Z4560"/>
    <hyperlink r:id="rId14682" ref="AB4560"/>
    <hyperlink r:id="rId14683" ref="AD4560"/>
    <hyperlink r:id="rId14684" ref="X4561"/>
    <hyperlink r:id="rId14685" ref="Y4561"/>
    <hyperlink r:id="rId14686" ref="Z4562"/>
    <hyperlink r:id="rId14687" ref="AD4562"/>
    <hyperlink r:id="rId14688" ref="X4563"/>
    <hyperlink r:id="rId14689" ref="Z4563"/>
    <hyperlink r:id="rId14690" ref="AD4563"/>
    <hyperlink r:id="rId14691" ref="X4564"/>
    <hyperlink r:id="rId14692" ref="Y4564"/>
    <hyperlink r:id="rId14693" ref="Z4564"/>
    <hyperlink r:id="rId14694" ref="AD4564"/>
    <hyperlink r:id="rId14695" ref="Y4565"/>
    <hyperlink r:id="rId14696" ref="Z4565"/>
    <hyperlink r:id="rId14697" ref="AC4565"/>
    <hyperlink r:id="rId14698" ref="AD4565"/>
    <hyperlink r:id="rId14699" ref="X4566"/>
    <hyperlink r:id="rId14700" ref="Y4566"/>
    <hyperlink r:id="rId14701" ref="Z4566"/>
    <hyperlink r:id="rId14702" ref="AB4566"/>
    <hyperlink r:id="rId14703" ref="X4567"/>
    <hyperlink r:id="rId14704" ref="Z4567"/>
    <hyperlink r:id="rId14705" ref="AB4567"/>
    <hyperlink r:id="rId14706" ref="X4568"/>
    <hyperlink r:id="rId14707" ref="Z4568"/>
    <hyperlink r:id="rId14708" ref="AB4568"/>
    <hyperlink r:id="rId14709" ref="X4569"/>
    <hyperlink r:id="rId14710" ref="Z4569"/>
    <hyperlink r:id="rId14711" ref="AB4569"/>
    <hyperlink r:id="rId14712" ref="Z4570"/>
    <hyperlink r:id="rId14713" ref="AB4570"/>
    <hyperlink r:id="rId14714" ref="AD4570"/>
    <hyperlink r:id="rId14715" ref="Z4571"/>
    <hyperlink r:id="rId14716" ref="AB4571"/>
    <hyperlink r:id="rId14717" ref="AC4571"/>
    <hyperlink r:id="rId14718" ref="AD4571"/>
    <hyperlink r:id="rId14719" ref="Y4572"/>
    <hyperlink r:id="rId14720" ref="AA4572"/>
    <hyperlink r:id="rId14721" ref="AB4572"/>
    <hyperlink r:id="rId14722" ref="AC4572"/>
    <hyperlink r:id="rId14723" ref="AD4572"/>
    <hyperlink r:id="rId14724" ref="Z4573"/>
    <hyperlink r:id="rId14725" ref="AB4573"/>
    <hyperlink r:id="rId14726" ref="AD4573"/>
    <hyperlink r:id="rId14727" ref="X4574"/>
    <hyperlink r:id="rId14728" ref="Z4574"/>
    <hyperlink r:id="rId14729" ref="AB4574"/>
    <hyperlink r:id="rId14730" ref="AB4575"/>
    <hyperlink r:id="rId14731" ref="AC4575"/>
    <hyperlink r:id="rId14732" ref="AD4575"/>
    <hyperlink r:id="rId14733" ref="X4576"/>
    <hyperlink r:id="rId14734" ref="Y4576"/>
    <hyperlink r:id="rId14735" ref="Z4576"/>
    <hyperlink r:id="rId14736" ref="AB4576"/>
    <hyperlink r:id="rId14737" ref="X4577"/>
    <hyperlink r:id="rId14738" ref="Y4577"/>
    <hyperlink r:id="rId14739" ref="Z4577"/>
    <hyperlink r:id="rId14740" ref="AB4577"/>
    <hyperlink r:id="rId14741" ref="Z4578"/>
    <hyperlink r:id="rId14742" ref="AB4578"/>
    <hyperlink r:id="rId14743" ref="AD4578"/>
    <hyperlink r:id="rId14744" ref="X4579"/>
    <hyperlink r:id="rId14745" ref="Z4579"/>
    <hyperlink r:id="rId14746" ref="AB4579"/>
    <hyperlink r:id="rId14747" ref="X4580"/>
    <hyperlink r:id="rId14748" ref="Z4580"/>
    <hyperlink r:id="rId14749" ref="AB4580"/>
    <hyperlink r:id="rId14750" ref="X4581"/>
    <hyperlink r:id="rId14751" ref="Z4581"/>
    <hyperlink r:id="rId14752" ref="AA4581"/>
    <hyperlink r:id="rId14753" ref="AB4581"/>
    <hyperlink r:id="rId14754" ref="X4582"/>
    <hyperlink r:id="rId14755" ref="Z4582"/>
    <hyperlink r:id="rId14756" ref="AB4582"/>
    <hyperlink r:id="rId14757" ref="X4583"/>
    <hyperlink r:id="rId14758" ref="Y4583"/>
    <hyperlink r:id="rId14759" ref="Z4583"/>
    <hyperlink r:id="rId14760" ref="AB4583"/>
    <hyperlink r:id="rId14761" ref="Z4584"/>
    <hyperlink r:id="rId14762" ref="AB4584"/>
    <hyperlink r:id="rId14763" ref="AD4584"/>
    <hyperlink r:id="rId14764" ref="Z4585"/>
    <hyperlink r:id="rId14765" ref="AB4585"/>
    <hyperlink r:id="rId14766" ref="AD4585"/>
    <hyperlink r:id="rId14767" ref="Z4586"/>
    <hyperlink r:id="rId14768" ref="AB4586"/>
    <hyperlink r:id="rId14769" ref="AD4586"/>
    <hyperlink r:id="rId14770" ref="Y4587"/>
    <hyperlink r:id="rId14771" ref="Z4587"/>
    <hyperlink r:id="rId14772" ref="AB4587"/>
    <hyperlink r:id="rId14773" ref="AD4587"/>
    <hyperlink r:id="rId14774" ref="Z4588"/>
    <hyperlink r:id="rId14775" ref="AB4588"/>
    <hyperlink r:id="rId14776" ref="AD4588"/>
    <hyperlink r:id="rId14777" ref="Z4589"/>
    <hyperlink r:id="rId14778" ref="AB4589"/>
    <hyperlink r:id="rId14779" ref="AD4589"/>
    <hyperlink r:id="rId14780" ref="X4590"/>
    <hyperlink r:id="rId14781" ref="Z4590"/>
    <hyperlink r:id="rId14782" ref="X4591"/>
    <hyperlink r:id="rId14783" ref="Z4591"/>
    <hyperlink r:id="rId14784" ref="X4592"/>
    <hyperlink r:id="rId14785" ref="Z4592"/>
    <hyperlink r:id="rId14786" ref="X4593"/>
    <hyperlink r:id="rId14787" ref="Z4593"/>
    <hyperlink r:id="rId14788" ref="AA4593"/>
    <hyperlink r:id="rId14789" ref="X4594"/>
    <hyperlink r:id="rId14790" ref="Z4594"/>
    <hyperlink r:id="rId14791" ref="X4595"/>
    <hyperlink r:id="rId14792" ref="Z4595"/>
    <hyperlink r:id="rId14793" ref="X4596"/>
    <hyperlink r:id="rId14794" ref="Z4596"/>
    <hyperlink r:id="rId14795" ref="Z4597"/>
    <hyperlink r:id="rId14796" ref="AD4597"/>
    <hyperlink r:id="rId14797" ref="Z4598"/>
    <hyperlink r:id="rId14798" ref="AC4598"/>
    <hyperlink r:id="rId14799" ref="AD4598"/>
    <hyperlink r:id="rId14800" ref="X4599"/>
    <hyperlink r:id="rId14801" ref="Z4599"/>
    <hyperlink r:id="rId14802" ref="X4600"/>
    <hyperlink r:id="rId14803" ref="Z4600"/>
    <hyperlink r:id="rId14804" ref="X4601"/>
    <hyperlink r:id="rId14805" ref="Z4601"/>
    <hyperlink r:id="rId14806" ref="X4602"/>
    <hyperlink r:id="rId14807" ref="Z4602"/>
    <hyperlink r:id="rId14808" ref="AA4602"/>
    <hyperlink r:id="rId14809" ref="X4603"/>
    <hyperlink r:id="rId14810" ref="Z4603"/>
    <hyperlink r:id="rId14811" ref="X4604"/>
    <hyperlink r:id="rId14812" ref="Y4604"/>
    <hyperlink r:id="rId14813" ref="Z4604"/>
    <hyperlink r:id="rId14814" ref="Z4605"/>
    <hyperlink r:id="rId14815" ref="AD4605"/>
    <hyperlink r:id="rId14816" ref="Z4606"/>
    <hyperlink r:id="rId14817" ref="AC4606"/>
    <hyperlink r:id="rId14818" ref="AD4606"/>
    <hyperlink r:id="rId14819" ref="X4607"/>
    <hyperlink r:id="rId14820" ref="Y4607"/>
    <hyperlink r:id="rId14821" ref="Z4607"/>
    <hyperlink r:id="rId14822" ref="AD4607"/>
    <hyperlink r:id="rId14823" ref="X4608"/>
    <hyperlink r:id="rId14824" ref="Z4608"/>
    <hyperlink r:id="rId14825" ref="AD4608"/>
    <hyperlink r:id="rId14826" ref="X4609"/>
    <hyperlink r:id="rId14827" ref="Z4609"/>
    <hyperlink r:id="rId14828" ref="AA4609"/>
    <hyperlink r:id="rId14829" ref="AD4609"/>
    <hyperlink r:id="rId14830" ref="Z4610"/>
    <hyperlink r:id="rId14831" ref="AB4610"/>
    <hyperlink r:id="rId14832" ref="AD4610"/>
    <hyperlink r:id="rId14833" ref="X4611"/>
    <hyperlink r:id="rId14834" ref="Z4611"/>
    <hyperlink r:id="rId14835" ref="AA4611"/>
    <hyperlink r:id="rId14836" ref="AD4611"/>
    <hyperlink r:id="rId14837" ref="Z4612"/>
    <hyperlink r:id="rId14838" ref="AA4612"/>
    <hyperlink r:id="rId14839" ref="AB4612"/>
    <hyperlink r:id="rId14840" ref="AD4612"/>
    <hyperlink r:id="rId14841" ref="Z4613"/>
    <hyperlink r:id="rId14842" ref="AB4613"/>
    <hyperlink r:id="rId14843" ref="AD4613"/>
    <hyperlink r:id="rId14844" ref="Z4614"/>
    <hyperlink r:id="rId14845" ref="AB4614"/>
    <hyperlink r:id="rId14846" ref="AD4614"/>
    <hyperlink r:id="rId14847" ref="X4615"/>
    <hyperlink r:id="rId14848" ref="Z4615"/>
    <hyperlink r:id="rId14849" ref="AD4615"/>
    <hyperlink r:id="rId14850" ref="X4616"/>
    <hyperlink r:id="rId14851" ref="Y4616"/>
    <hyperlink r:id="rId14852" ref="Z4616"/>
    <hyperlink r:id="rId14853" ref="AA4616"/>
    <hyperlink r:id="rId14854" ref="AB4616"/>
    <hyperlink r:id="rId14855" ref="AD4616"/>
    <hyperlink r:id="rId14856" ref="X4617"/>
    <hyperlink r:id="rId14857" ref="Z4617"/>
    <hyperlink r:id="rId14858" ref="AB4617"/>
    <hyperlink r:id="rId14859" ref="AD4617"/>
    <hyperlink r:id="rId14860" ref="X4618"/>
    <hyperlink r:id="rId14861" ref="Y4618"/>
    <hyperlink r:id="rId14862" ref="Z4618"/>
    <hyperlink r:id="rId14863" ref="AB4618"/>
    <hyperlink r:id="rId14864" ref="AD4618"/>
    <hyperlink r:id="rId14865" ref="X4619"/>
    <hyperlink r:id="rId14866" ref="Z4619"/>
    <hyperlink r:id="rId14867" ref="AB4619"/>
    <hyperlink r:id="rId14868" ref="AD4619"/>
    <hyperlink r:id="rId14869" ref="X4620"/>
    <hyperlink r:id="rId14870" ref="Z4620"/>
    <hyperlink r:id="rId14871" ref="AB4620"/>
    <hyperlink r:id="rId14872" ref="AC4620"/>
    <hyperlink r:id="rId14873" ref="AD4620"/>
    <hyperlink r:id="rId14874" ref="X4621"/>
    <hyperlink r:id="rId14875" ref="Y4621"/>
    <hyperlink r:id="rId14876" ref="Z4621"/>
    <hyperlink r:id="rId14877" ref="AB4621"/>
    <hyperlink r:id="rId14878" ref="AD4621"/>
    <hyperlink r:id="rId14879" ref="X4622"/>
    <hyperlink r:id="rId14880" ref="Z4622"/>
    <hyperlink r:id="rId14881" ref="AB4622"/>
    <hyperlink r:id="rId14882" ref="AD4622"/>
    <hyperlink r:id="rId14883" ref="X4623"/>
    <hyperlink r:id="rId14884" ref="Y4623"/>
    <hyperlink r:id="rId14885" ref="Z4623"/>
    <hyperlink r:id="rId14886" ref="AA4623"/>
    <hyperlink r:id="rId14887" ref="AB4623"/>
    <hyperlink r:id="rId14888" ref="AD4623"/>
    <hyperlink r:id="rId14889" ref="X4624"/>
    <hyperlink r:id="rId14890" ref="Y4624"/>
    <hyperlink r:id="rId14891" ref="Z4624"/>
    <hyperlink r:id="rId14892" ref="AB4624"/>
    <hyperlink r:id="rId14893" ref="X4625"/>
    <hyperlink r:id="rId14894" ref="Z4625"/>
    <hyperlink r:id="rId14895" ref="AB4625"/>
    <hyperlink r:id="rId14896" ref="AC4625"/>
    <hyperlink r:id="rId14897" ref="AD4625"/>
    <hyperlink r:id="rId14898" ref="X4626"/>
    <hyperlink r:id="rId14899" ref="Z4626"/>
    <hyperlink r:id="rId14900" ref="AA4626"/>
    <hyperlink r:id="rId14901" ref="AB4626"/>
    <hyperlink r:id="rId14902" ref="X4627"/>
    <hyperlink r:id="rId14903" ref="Z4627"/>
    <hyperlink r:id="rId14904" ref="AB4627"/>
    <hyperlink r:id="rId14905" ref="X4628"/>
    <hyperlink r:id="rId14906" ref="Z4628"/>
    <hyperlink r:id="rId14907" ref="AB4628"/>
    <hyperlink r:id="rId14908" ref="AD4628"/>
    <hyperlink r:id="rId14909" ref="X4629"/>
    <hyperlink r:id="rId14910" ref="Z4629"/>
    <hyperlink r:id="rId14911" ref="AB4629"/>
    <hyperlink r:id="rId14912" ref="X4630"/>
    <hyperlink r:id="rId14913" ref="Z4630"/>
    <hyperlink r:id="rId14914" ref="AB4630"/>
    <hyperlink r:id="rId14915" ref="Z4631"/>
    <hyperlink r:id="rId14916" ref="AB4631"/>
    <hyperlink r:id="rId14917" ref="Z4632"/>
    <hyperlink r:id="rId14918" ref="AB4632"/>
    <hyperlink r:id="rId14919" ref="AC4632"/>
    <hyperlink r:id="rId14920" ref="AD4632"/>
    <hyperlink r:id="rId14921" ref="X4633"/>
    <hyperlink r:id="rId14922" ref="X4634"/>
    <hyperlink r:id="rId14923" ref="Z4634"/>
    <hyperlink r:id="rId14924" ref="AB4634"/>
    <hyperlink r:id="rId14925" ref="X4635"/>
    <hyperlink r:id="rId14926" ref="Z4635"/>
    <hyperlink r:id="rId14927" ref="AB4635"/>
    <hyperlink r:id="rId14928" ref="X4636"/>
    <hyperlink r:id="rId14929" ref="Z4636"/>
    <hyperlink r:id="rId14930" ref="AB4636"/>
    <hyperlink r:id="rId14931" ref="AD4636"/>
    <hyperlink r:id="rId14932" ref="X4637"/>
    <hyperlink r:id="rId14933" ref="Z4637"/>
    <hyperlink r:id="rId14934" ref="AB4637"/>
    <hyperlink r:id="rId14935" ref="Z4638"/>
    <hyperlink r:id="rId14936" ref="AB4638"/>
    <hyperlink r:id="rId14937" ref="AD4638"/>
    <hyperlink r:id="rId14938" ref="X4639"/>
    <hyperlink r:id="rId14939" ref="Z4639"/>
    <hyperlink r:id="rId14940" ref="AB4639"/>
    <hyperlink r:id="rId14941" ref="AD4639"/>
    <hyperlink r:id="rId14942" ref="X4640"/>
    <hyperlink r:id="rId14943" ref="Z4640"/>
    <hyperlink r:id="rId14944" ref="AB4640"/>
    <hyperlink r:id="rId14945" ref="AD4640"/>
    <hyperlink r:id="rId14946" ref="X4641"/>
    <hyperlink r:id="rId14947" ref="Z4641"/>
    <hyperlink r:id="rId14948" ref="AA4641"/>
    <hyperlink r:id="rId14949" ref="AB4641"/>
    <hyperlink r:id="rId14950" ref="AD4641"/>
    <hyperlink r:id="rId14951" ref="X4642"/>
    <hyperlink r:id="rId14952" ref="Y4642"/>
    <hyperlink r:id="rId14953" ref="Z4642"/>
    <hyperlink r:id="rId14954" ref="AB4642"/>
    <hyperlink r:id="rId14955" ref="AD4642"/>
    <hyperlink r:id="rId14956" ref="Z4643"/>
    <hyperlink r:id="rId14957" ref="AB4643"/>
    <hyperlink r:id="rId14958" ref="AD4643"/>
    <hyperlink r:id="rId14959" ref="Z4644"/>
    <hyperlink r:id="rId14960" ref="AB4644"/>
    <hyperlink r:id="rId14961" ref="AD4644"/>
    <hyperlink r:id="rId14962" ref="Z4645"/>
    <hyperlink r:id="rId14963" ref="AB4645"/>
    <hyperlink r:id="rId14964" ref="AD4645"/>
    <hyperlink r:id="rId14965" ref="Z4646"/>
    <hyperlink r:id="rId14966" ref="AB4646"/>
    <hyperlink r:id="rId14967" ref="AD4646"/>
    <hyperlink r:id="rId14968" ref="X4647"/>
    <hyperlink r:id="rId14969" ref="Z4647"/>
    <hyperlink r:id="rId14970" ref="AB4647"/>
    <hyperlink r:id="rId14971" ref="X4648"/>
    <hyperlink r:id="rId14972" ref="Y4648"/>
    <hyperlink r:id="rId14973" ref="Z4648"/>
    <hyperlink r:id="rId14974" ref="AA4648"/>
    <hyperlink r:id="rId14975" ref="AB4648"/>
    <hyperlink r:id="rId14976" ref="X4649"/>
    <hyperlink r:id="rId14977" ref="X4650"/>
    <hyperlink r:id="rId14978" ref="Z4650"/>
    <hyperlink r:id="rId14979" ref="AB4650"/>
    <hyperlink r:id="rId14980" ref="Z4651"/>
    <hyperlink r:id="rId14981" ref="AB4651"/>
    <hyperlink r:id="rId14982" ref="AD4651"/>
    <hyperlink r:id="rId14983" ref="Z4652"/>
    <hyperlink r:id="rId14984" ref="AB4652"/>
    <hyperlink r:id="rId14985" ref="AD4652"/>
    <hyperlink r:id="rId14986" ref="Z4653"/>
    <hyperlink r:id="rId14987" ref="AA4653"/>
    <hyperlink r:id="rId14988" ref="AB4653"/>
    <hyperlink r:id="rId14989" ref="AC4653"/>
    <hyperlink r:id="rId14990" ref="AD4653"/>
    <hyperlink r:id="rId14991" ref="X4654"/>
    <hyperlink r:id="rId14992" ref="AB4654"/>
    <hyperlink r:id="rId14993" ref="Z4655"/>
    <hyperlink r:id="rId14994" ref="AB4655"/>
    <hyperlink r:id="rId14995" ref="AD4655"/>
    <hyperlink r:id="rId14996" ref="Z4656"/>
    <hyperlink r:id="rId14997" ref="AB4656"/>
    <hyperlink r:id="rId14998" ref="AD4656"/>
    <hyperlink r:id="rId14999" ref="X4657"/>
    <hyperlink r:id="rId15000" ref="AA4657"/>
    <hyperlink r:id="rId15001" ref="AB4657"/>
    <hyperlink r:id="rId15002" ref="X4658"/>
    <hyperlink r:id="rId15003" ref="Z4658"/>
    <hyperlink r:id="rId15004" ref="AB4658"/>
    <hyperlink r:id="rId15005" ref="AD4658"/>
    <hyperlink r:id="rId15006" ref="X4659"/>
    <hyperlink r:id="rId15007" ref="Z4659"/>
    <hyperlink r:id="rId15008" ref="AB4659"/>
    <hyperlink r:id="rId15009" ref="AD4659"/>
    <hyperlink r:id="rId15010" ref="X4660"/>
    <hyperlink r:id="rId15011" ref="Y4660"/>
    <hyperlink r:id="rId15012" ref="AA4660"/>
    <hyperlink r:id="rId15013" ref="AB4660"/>
    <hyperlink r:id="rId15014" ref="X4661"/>
    <hyperlink r:id="rId15015" ref="Y4661"/>
    <hyperlink r:id="rId15016" ref="Z4661"/>
    <hyperlink r:id="rId15017" ref="AB4661"/>
    <hyperlink r:id="rId15018" ref="AB4662"/>
    <hyperlink r:id="rId15019" ref="AC4662"/>
    <hyperlink r:id="rId15020" ref="AD4662"/>
    <hyperlink r:id="rId15021" ref="Z4663"/>
    <hyperlink r:id="rId15022" ref="AA4663"/>
    <hyperlink r:id="rId15023" ref="AB4663"/>
    <hyperlink r:id="rId15024" ref="AC4663"/>
    <hyperlink r:id="rId15025" ref="AD4663"/>
    <hyperlink r:id="rId15026" ref="X4664"/>
    <hyperlink r:id="rId15027" ref="Y4664"/>
    <hyperlink r:id="rId15028" ref="Z4664"/>
    <hyperlink r:id="rId15029" ref="AB4664"/>
    <hyperlink r:id="rId15030" ref="X4665"/>
    <hyperlink r:id="rId15031" ref="Z4665"/>
    <hyperlink r:id="rId15032" ref="AB4665"/>
    <hyperlink r:id="rId15033" ref="X4666"/>
    <hyperlink r:id="rId15034" ref="Z4666"/>
    <hyperlink r:id="rId15035" ref="AB4666"/>
    <hyperlink r:id="rId15036" ref="AD4666"/>
    <hyperlink r:id="rId15037" ref="X4667"/>
    <hyperlink r:id="rId15038" ref="Z4667"/>
    <hyperlink r:id="rId15039" ref="AA4667"/>
    <hyperlink r:id="rId15040" ref="AB4667"/>
    <hyperlink r:id="rId15041" ref="X4668"/>
    <hyperlink r:id="rId15042" ref="Z4668"/>
    <hyperlink r:id="rId15043" ref="AB4668"/>
    <hyperlink r:id="rId15044" ref="AC4668"/>
    <hyperlink r:id="rId15045" ref="X4669"/>
    <hyperlink r:id="rId15046" ref="Z4669"/>
    <hyperlink r:id="rId15047" ref="AB4669"/>
    <hyperlink r:id="rId15048" ref="AD4669"/>
    <hyperlink r:id="rId15049" ref="Z4670"/>
    <hyperlink r:id="rId15050" ref="AB4670"/>
    <hyperlink r:id="rId15051" ref="AC4670"/>
    <hyperlink r:id="rId15052" ref="AD4670"/>
    <hyperlink r:id="rId15053" ref="Z4671"/>
    <hyperlink r:id="rId15054" ref="AB4671"/>
    <hyperlink r:id="rId15055" ref="AD4671"/>
    <hyperlink r:id="rId15056" ref="Z4672"/>
    <hyperlink r:id="rId15057" ref="AB4672"/>
    <hyperlink r:id="rId15058" ref="AD4672"/>
    <hyperlink r:id="rId15059" ref="Z4674"/>
    <hyperlink r:id="rId15060" ref="AB4674"/>
    <hyperlink r:id="rId15061" ref="AD4674"/>
    <hyperlink r:id="rId15062" ref="Z4675"/>
    <hyperlink r:id="rId15063" ref="AB4675"/>
    <hyperlink r:id="rId15064" ref="AD4675"/>
    <hyperlink r:id="rId15065" ref="X4676"/>
    <hyperlink r:id="rId15066" ref="Z4676"/>
    <hyperlink r:id="rId15067" ref="AB4676"/>
    <hyperlink r:id="rId15068" ref="X4677"/>
    <hyperlink r:id="rId15069" ref="Z4677"/>
    <hyperlink r:id="rId15070" ref="AB4677"/>
    <hyperlink r:id="rId15071" ref="Z4678"/>
    <hyperlink r:id="rId15072" ref="AB4678"/>
    <hyperlink r:id="rId15073" ref="AD4678"/>
    <hyperlink r:id="rId15074" ref="Z4679"/>
    <hyperlink r:id="rId15075" ref="AB4679"/>
    <hyperlink r:id="rId15076" ref="AD4679"/>
    <hyperlink r:id="rId15077" ref="Z4680"/>
    <hyperlink r:id="rId15078" ref="AB4680"/>
    <hyperlink r:id="rId15079" ref="AD4680"/>
    <hyperlink r:id="rId15080" ref="Z4681"/>
    <hyperlink r:id="rId15081" ref="AB4681"/>
    <hyperlink r:id="rId15082" ref="AD4681"/>
    <hyperlink r:id="rId15083" ref="Z4682"/>
    <hyperlink r:id="rId15084" ref="AA4683"/>
    <hyperlink r:id="rId15085" ref="Z4684"/>
    <hyperlink r:id="rId15086" ref="Z4685"/>
    <hyperlink r:id="rId15087" ref="AC4685"/>
    <hyperlink r:id="rId15088" ref="Z4686"/>
    <hyperlink r:id="rId15089" ref="AC4686"/>
    <hyperlink r:id="rId15090" ref="Z4687"/>
    <hyperlink r:id="rId15091" ref="AC4687"/>
    <hyperlink r:id="rId15092" ref="Y4688"/>
    <hyperlink r:id="rId15093" ref="Z4688"/>
    <hyperlink r:id="rId15094" ref="Z4690"/>
    <hyperlink r:id="rId15095" ref="Z4692"/>
    <hyperlink r:id="rId15096" ref="Z4693"/>
    <hyperlink r:id="rId15097" ref="AA4693"/>
    <hyperlink r:id="rId15098" ref="AA4695"/>
    <hyperlink r:id="rId15099" ref="Z4696"/>
    <hyperlink r:id="rId15100" ref="AC4696"/>
    <hyperlink r:id="rId15101" ref="AD4696"/>
    <hyperlink r:id="rId15102" ref="Z4697"/>
    <hyperlink r:id="rId15103" ref="AD4697"/>
    <hyperlink r:id="rId15104" ref="Z4698"/>
    <hyperlink r:id="rId15105" ref="AD4698"/>
    <hyperlink r:id="rId15106" ref="AB4699"/>
    <hyperlink r:id="rId15107" ref="AD4699"/>
    <hyperlink r:id="rId15108" ref="Z4700"/>
    <hyperlink r:id="rId15109" ref="AD4701"/>
    <hyperlink r:id="rId15110" ref="AC4703"/>
    <hyperlink r:id="rId15111" ref="AD4703"/>
    <hyperlink r:id="rId15112" ref="AB4704"/>
    <hyperlink r:id="rId15113" ref="AC4704"/>
    <hyperlink r:id="rId15114" ref="AD4704"/>
    <hyperlink r:id="rId15115" ref="Z4705"/>
    <hyperlink r:id="rId15116" ref="AD4708"/>
    <hyperlink r:id="rId15117" ref="AD4709"/>
    <hyperlink r:id="rId15118" ref="AD4710"/>
    <hyperlink r:id="rId15119" ref="AC4711"/>
    <hyperlink r:id="rId15120" ref="AD4712"/>
    <hyperlink r:id="rId15121" ref="AB4714"/>
    <hyperlink r:id="rId15122" ref="AC4714"/>
    <hyperlink r:id="rId15123" ref="AD4714"/>
    <hyperlink r:id="rId15124" ref="AA4715"/>
    <hyperlink r:id="rId15125" ref="AC4715"/>
    <hyperlink r:id="rId15126" ref="Z4716"/>
    <hyperlink r:id="rId15127" ref="Y4717"/>
    <hyperlink r:id="rId15128" ref="AB4717"/>
    <hyperlink r:id="rId15129" ref="AB4718"/>
    <hyperlink r:id="rId15130" ref="AD4718"/>
    <hyperlink r:id="rId15131" ref="Y4719"/>
    <hyperlink r:id="rId15132" ref="AB4719"/>
    <hyperlink r:id="rId15133" ref="AD4719"/>
    <hyperlink r:id="rId15134" ref="AB4720"/>
    <hyperlink r:id="rId15135" ref="Z4721"/>
    <hyperlink r:id="rId15136" ref="AC4721"/>
    <hyperlink r:id="rId15137" ref="AD4721"/>
    <hyperlink r:id="rId15138" ref="Z4722"/>
    <hyperlink r:id="rId15139" ref="AD4722"/>
    <hyperlink r:id="rId15140" ref="Z4723"/>
    <hyperlink r:id="rId15141" ref="AA4723"/>
    <hyperlink r:id="rId15142" ref="AD4723"/>
    <hyperlink r:id="rId15143" ref="Z4724"/>
    <hyperlink r:id="rId15144" ref="AD4724"/>
    <hyperlink r:id="rId15145" ref="Z4725"/>
    <hyperlink r:id="rId15146" ref="AC4725"/>
    <hyperlink r:id="rId15147" ref="AD4725"/>
    <hyperlink r:id="rId15148" ref="Z4726"/>
    <hyperlink r:id="rId15149" ref="AD4726"/>
    <hyperlink r:id="rId15150" ref="AD4727"/>
    <hyperlink r:id="rId15151" ref="Z4728"/>
    <hyperlink r:id="rId15152" ref="AD4728"/>
    <hyperlink r:id="rId15153" ref="Z4729"/>
    <hyperlink r:id="rId15154" ref="AD4729"/>
    <hyperlink r:id="rId15155" ref="Z4730"/>
    <hyperlink r:id="rId15156" ref="AD4730"/>
    <hyperlink r:id="rId15157" ref="Z4731"/>
    <hyperlink r:id="rId15158" ref="AD4731"/>
    <hyperlink r:id="rId15159" ref="Z4732"/>
    <hyperlink r:id="rId15160" ref="AB4732"/>
    <hyperlink r:id="rId15161" ref="AD4732"/>
    <hyperlink r:id="rId15162" ref="AB4733"/>
    <hyperlink r:id="rId15163" ref="AD4733"/>
    <hyperlink r:id="rId15164" ref="AB4734"/>
    <hyperlink r:id="rId15165" ref="AD4734"/>
    <hyperlink r:id="rId15166" ref="Z4735"/>
    <hyperlink r:id="rId15167" ref="AD4736"/>
    <hyperlink r:id="rId15168" ref="AC4737"/>
    <hyperlink r:id="rId15169" ref="AD4738"/>
    <hyperlink r:id="rId15170" ref="AD4739"/>
    <hyperlink r:id="rId15171" ref="AD4740"/>
    <hyperlink r:id="rId15172" ref="AD4741"/>
    <hyperlink r:id="rId15173" ref="AD4742"/>
    <hyperlink r:id="rId15174" ref="AD4743"/>
    <hyperlink r:id="rId15175" ref="AD4744"/>
    <hyperlink r:id="rId15176" ref="Z4745"/>
    <hyperlink r:id="rId15177" ref="Z4746"/>
    <hyperlink r:id="rId15178" ref="Z4747"/>
    <hyperlink r:id="rId15179" ref="Z4748"/>
    <hyperlink r:id="rId15180" ref="Z4749"/>
    <hyperlink r:id="rId15181" ref="Z4750"/>
    <hyperlink r:id="rId15182" ref="Y4751"/>
    <hyperlink r:id="rId15183" ref="Z4751"/>
    <hyperlink r:id="rId15184" ref="Z4752"/>
    <hyperlink r:id="rId15185" ref="AA4752"/>
    <hyperlink r:id="rId15186" ref="AB4752"/>
    <hyperlink r:id="rId15187" ref="Z4753"/>
    <hyperlink r:id="rId15188" ref="AA4753"/>
    <hyperlink r:id="rId15189" ref="AB4753"/>
    <hyperlink r:id="rId15190" ref="AD4755"/>
    <hyperlink r:id="rId15191" ref="AD4756"/>
    <hyperlink r:id="rId15192" ref="AA4757"/>
    <hyperlink r:id="rId15193" ref="Z4763"/>
    <hyperlink r:id="rId15194" ref="AD4763"/>
    <hyperlink r:id="rId15195" ref="AD4764"/>
    <hyperlink r:id="rId15196" ref="AB4770"/>
    <hyperlink r:id="rId15197" ref="AB4771"/>
    <hyperlink r:id="rId15198" ref="AB4772"/>
    <hyperlink r:id="rId15199" ref="Z4773"/>
    <hyperlink r:id="rId15200" ref="AB4773"/>
    <hyperlink r:id="rId15201" ref="AD4773"/>
    <hyperlink r:id="rId15202" ref="Z4774"/>
    <hyperlink r:id="rId15203" ref="AB4774"/>
    <hyperlink r:id="rId15204" ref="AC4774"/>
    <hyperlink r:id="rId15205" ref="AD4774"/>
    <hyperlink r:id="rId15206" ref="Y4775"/>
    <hyperlink r:id="rId15207" ref="Z4775"/>
    <hyperlink r:id="rId15208" ref="AB4775"/>
    <hyperlink r:id="rId15209" ref="AD4775"/>
    <hyperlink r:id="rId15210" ref="Z4776"/>
    <hyperlink r:id="rId15211" ref="AB4776"/>
    <hyperlink r:id="rId15212" ref="AD4776"/>
    <hyperlink r:id="rId15213" ref="Z4777"/>
    <hyperlink r:id="rId15214" ref="AA4777"/>
    <hyperlink r:id="rId15215" ref="AB4777"/>
    <hyperlink r:id="rId15216" ref="AD4777"/>
    <hyperlink r:id="rId15217" ref="Z4778"/>
    <hyperlink r:id="rId15218" ref="AA4778"/>
    <hyperlink r:id="rId15219" ref="AB4778"/>
    <hyperlink r:id="rId15220" ref="AC4778"/>
    <hyperlink r:id="rId15221" ref="AD4778"/>
    <hyperlink r:id="rId15222" ref="Z4779"/>
    <hyperlink r:id="rId15223" ref="AB4779"/>
    <hyperlink r:id="rId15224" ref="AD4779"/>
    <hyperlink r:id="rId15225" ref="Z4780"/>
    <hyperlink r:id="rId15226" ref="AB4780"/>
    <hyperlink r:id="rId15227" ref="AD4780"/>
    <hyperlink r:id="rId15228" ref="AC4784"/>
    <hyperlink r:id="rId15229" ref="AA4786"/>
    <hyperlink r:id="rId15230" ref="Z4788"/>
    <hyperlink r:id="rId15231" ref="AA4789"/>
    <hyperlink r:id="rId15232" ref="AA4790"/>
    <hyperlink r:id="rId15233" ref="AD4792"/>
    <hyperlink r:id="rId15234" ref="Y4793"/>
    <hyperlink r:id="rId15235" ref="AA4793"/>
    <hyperlink r:id="rId15236" ref="AD4794"/>
    <hyperlink r:id="rId15237" ref="AD4796"/>
    <hyperlink r:id="rId15238" ref="AC4797"/>
    <hyperlink r:id="rId15239" ref="AD4797"/>
    <hyperlink r:id="rId15240" ref="Y4798"/>
    <hyperlink r:id="rId15241" ref="AA4798"/>
    <hyperlink r:id="rId15242" ref="AD4798"/>
    <hyperlink r:id="rId15243" ref="AD4799"/>
    <hyperlink r:id="rId15244" ref="AD4800"/>
    <hyperlink r:id="rId15245" ref="AA4801"/>
    <hyperlink r:id="rId15246" ref="AD4801"/>
    <hyperlink r:id="rId15247" ref="AC4802"/>
    <hyperlink r:id="rId15248" ref="AA4803"/>
    <hyperlink r:id="rId15249" ref="AC4803"/>
    <hyperlink r:id="rId15250" ref="AD4803"/>
    <hyperlink r:id="rId15251" ref="AD4804"/>
    <hyperlink r:id="rId15252" ref="AD4805"/>
    <hyperlink r:id="rId15253" ref="AC4806"/>
    <hyperlink r:id="rId15254" ref="Z4808"/>
    <hyperlink r:id="rId15255" ref="AB4808"/>
    <hyperlink r:id="rId15256" ref="AC4808"/>
    <hyperlink r:id="rId15257" ref="Z4809"/>
    <hyperlink r:id="rId15258" ref="AB4809"/>
    <hyperlink r:id="rId15259" ref="AC4809"/>
    <hyperlink r:id="rId15260" ref="AA4810"/>
    <hyperlink r:id="rId15261" ref="AD4810"/>
    <hyperlink r:id="rId15262" ref="AD4811"/>
    <hyperlink r:id="rId15263" ref="AC4812"/>
    <hyperlink r:id="rId15264" ref="AD4812"/>
    <hyperlink r:id="rId15265" ref="AA4814"/>
    <hyperlink r:id="rId15266" ref="AD4815"/>
    <hyperlink r:id="rId15267" ref="AD4816"/>
    <hyperlink r:id="rId15268" ref="Y4817"/>
    <hyperlink r:id="rId15269" ref="Z4817"/>
    <hyperlink r:id="rId15270" ref="AA4817"/>
    <hyperlink r:id="rId15271" ref="AB4817"/>
    <hyperlink r:id="rId15272" ref="AC4817"/>
    <hyperlink r:id="rId15273" ref="Z4818"/>
    <hyperlink r:id="rId15274" ref="AA4818"/>
    <hyperlink r:id="rId15275" ref="AB4818"/>
    <hyperlink r:id="rId15276" ref="Z4819"/>
    <hyperlink r:id="rId15277" ref="AB4819"/>
    <hyperlink r:id="rId15278" ref="Z4820"/>
    <hyperlink r:id="rId15279" ref="AB4820"/>
    <hyperlink r:id="rId15280" ref="Z4821"/>
    <hyperlink r:id="rId15281" ref="AB4821"/>
    <hyperlink r:id="rId15282" ref="Z4822"/>
    <hyperlink r:id="rId15283" ref="AA4822"/>
    <hyperlink r:id="rId15284" ref="AB4822"/>
    <hyperlink r:id="rId15285" ref="Z4823"/>
    <hyperlink r:id="rId15286" ref="AB4823"/>
    <hyperlink r:id="rId15287" ref="Z4824"/>
    <hyperlink r:id="rId15288" ref="AB4824"/>
    <hyperlink r:id="rId15289" ref="Z4825"/>
    <hyperlink r:id="rId15290" ref="AB4825"/>
    <hyperlink r:id="rId15291" ref="Z4826"/>
    <hyperlink r:id="rId15292" ref="AA4826"/>
    <hyperlink r:id="rId15293" ref="AB4826"/>
    <hyperlink r:id="rId15294" ref="Z4830"/>
    <hyperlink r:id="rId15295" ref="Z4831"/>
    <hyperlink r:id="rId15296" ref="AB4831"/>
    <hyperlink r:id="rId15297" ref="AD4831"/>
    <hyperlink r:id="rId15298" ref="Z4832"/>
    <hyperlink r:id="rId15299" ref="AB4832"/>
    <hyperlink r:id="rId15300" ref="AD4832"/>
    <hyperlink r:id="rId15301" ref="Z4833"/>
    <hyperlink r:id="rId15302" ref="AB4833"/>
    <hyperlink r:id="rId15303" ref="AD4833"/>
    <hyperlink r:id="rId15304" ref="Z4834"/>
    <hyperlink r:id="rId15305" ref="Z4835"/>
    <hyperlink r:id="rId15306" ref="AB4835"/>
    <hyperlink r:id="rId15307" ref="AD4835"/>
    <hyperlink r:id="rId15308" ref="Y4836"/>
    <hyperlink r:id="rId15309" ref="Z4836"/>
    <hyperlink r:id="rId15310" ref="AB4836"/>
    <hyperlink r:id="rId15311" ref="AD4836"/>
    <hyperlink r:id="rId15312" ref="Z4837"/>
    <hyperlink r:id="rId15313" ref="AB4837"/>
    <hyperlink r:id="rId15314" ref="AD4837"/>
    <hyperlink r:id="rId15315" ref="Z4838"/>
    <hyperlink r:id="rId15316" ref="AB4838"/>
    <hyperlink r:id="rId15317" ref="AD4838"/>
    <hyperlink r:id="rId15318" ref="Z4839"/>
    <hyperlink r:id="rId15319" ref="AB4839"/>
    <hyperlink r:id="rId15320" ref="AD4839"/>
    <hyperlink r:id="rId15321" ref="Z4840"/>
    <hyperlink r:id="rId15322" ref="AB4840"/>
    <hyperlink r:id="rId15323" ref="AD4840"/>
    <hyperlink r:id="rId15324" ref="Y4841"/>
    <hyperlink r:id="rId15325" ref="AA4841"/>
    <hyperlink r:id="rId15326" ref="AB4841"/>
    <hyperlink r:id="rId15327" ref="Y4842"/>
    <hyperlink r:id="rId15328" ref="AA4842"/>
    <hyperlink r:id="rId15329" ref="AB4842"/>
    <hyperlink r:id="rId15330" ref="Y4843"/>
    <hyperlink r:id="rId15331" ref="Z4843"/>
    <hyperlink r:id="rId15332" ref="AA4843"/>
    <hyperlink r:id="rId15333" ref="AC4844"/>
    <hyperlink r:id="rId15334" ref="AD4844"/>
    <hyperlink r:id="rId15335" ref="Z4845"/>
    <hyperlink r:id="rId15336" ref="AD4846"/>
    <hyperlink r:id="rId15337" ref="AD4847"/>
    <hyperlink r:id="rId15338" ref="AD4848"/>
    <hyperlink r:id="rId15339" ref="AD4849"/>
    <hyperlink r:id="rId15340" ref="Z4850"/>
    <hyperlink r:id="rId15341" ref="AA4850"/>
    <hyperlink r:id="rId15342" ref="AC4850"/>
    <hyperlink r:id="rId15343" ref="AD4850"/>
    <hyperlink r:id="rId15344" ref="Z4851"/>
    <hyperlink r:id="rId15345" ref="AD4851"/>
    <hyperlink r:id="rId15346" ref="Z4852"/>
    <hyperlink r:id="rId15347" ref="AD4852"/>
    <hyperlink r:id="rId15348" ref="Z4853"/>
    <hyperlink r:id="rId15349" ref="AD4853"/>
    <hyperlink r:id="rId15350" ref="Z4854"/>
    <hyperlink r:id="rId15351" ref="AD4854"/>
    <hyperlink r:id="rId15352" ref="AB4855"/>
    <hyperlink r:id="rId15353" ref="Z4856"/>
    <hyperlink r:id="rId15354" ref="AB4856"/>
    <hyperlink r:id="rId15355" ref="AD4856"/>
    <hyperlink r:id="rId15356" ref="Z4857"/>
    <hyperlink r:id="rId15357" ref="AD4857"/>
    <hyperlink r:id="rId15358" ref="Z4858"/>
    <hyperlink r:id="rId15359" ref="AA4858"/>
    <hyperlink r:id="rId15360" ref="AC4858"/>
    <hyperlink r:id="rId15361" ref="AD4858"/>
    <hyperlink r:id="rId15362" ref="Y4859"/>
    <hyperlink r:id="rId15363" ref="Z4859"/>
    <hyperlink r:id="rId15364" ref="Z4860"/>
    <hyperlink r:id="rId15365" ref="Z4861"/>
    <hyperlink r:id="rId15366" ref="Z4862"/>
    <hyperlink r:id="rId15367" ref="AD4862"/>
    <hyperlink r:id="rId15368" ref="Z4863"/>
    <hyperlink r:id="rId15369" ref="AD4863"/>
    <hyperlink r:id="rId15370" ref="Z4864"/>
    <hyperlink r:id="rId15371" ref="Z4865"/>
    <hyperlink r:id="rId15372" ref="Z4866"/>
    <hyperlink r:id="rId15373" ref="Z4867"/>
    <hyperlink r:id="rId15374" ref="AD4871"/>
    <hyperlink r:id="rId15375" ref="AC4872"/>
    <hyperlink r:id="rId15376" ref="AD4872"/>
    <hyperlink r:id="rId15377" ref="AA4875"/>
    <hyperlink r:id="rId15378" ref="AB4875"/>
    <hyperlink r:id="rId15379" ref="AD4875"/>
    <hyperlink r:id="rId15380" ref="Z4879"/>
    <hyperlink r:id="rId15381" ref="AA4879"/>
    <hyperlink r:id="rId15382" ref="AB4879"/>
    <hyperlink r:id="rId15383" ref="Z4880"/>
    <hyperlink r:id="rId15384" ref="AB4880"/>
    <hyperlink r:id="rId15385" ref="Z4881"/>
    <hyperlink r:id="rId15386" ref="AB4881"/>
    <hyperlink r:id="rId15387" ref="AB4882"/>
    <hyperlink r:id="rId15388" ref="AD4882"/>
    <hyperlink r:id="rId15389" ref="AB4883"/>
    <hyperlink r:id="rId15390" ref="AD4883"/>
    <hyperlink r:id="rId15391" ref="Y4884"/>
    <hyperlink r:id="rId15392" ref="Z4884"/>
    <hyperlink r:id="rId15393" ref="AB4884"/>
    <hyperlink r:id="rId15394" ref="Y4885"/>
    <hyperlink r:id="rId15395" ref="Z4885"/>
    <hyperlink r:id="rId15396" ref="AB4885"/>
    <hyperlink r:id="rId15397" ref="Z4886"/>
    <hyperlink r:id="rId15398" ref="AB4886"/>
    <hyperlink r:id="rId15399" ref="AB4889"/>
    <hyperlink r:id="rId15400" ref="AB4892"/>
    <hyperlink r:id="rId15401" ref="Y4894"/>
    <hyperlink r:id="rId15402" ref="Z4896"/>
    <hyperlink r:id="rId15403" ref="AD4897"/>
    <hyperlink r:id="rId15404" ref="Z4898"/>
    <hyperlink r:id="rId15405" ref="AA4898"/>
    <hyperlink r:id="rId15406" ref="Z4899"/>
    <hyperlink r:id="rId15407" ref="AD4900"/>
    <hyperlink r:id="rId15408" ref="Y4901"/>
    <hyperlink r:id="rId15409" ref="Z4901"/>
    <hyperlink r:id="rId15410" ref="AB4901"/>
    <hyperlink r:id="rId15411" ref="AC4901"/>
    <hyperlink r:id="rId15412" ref="AD4901"/>
    <hyperlink r:id="rId15413" ref="AC4902"/>
    <hyperlink r:id="rId15414" ref="AD4902"/>
    <hyperlink r:id="rId15415" ref="AB4903"/>
    <hyperlink r:id="rId15416" ref="AD4903"/>
    <hyperlink r:id="rId15417" ref="AD4904"/>
    <hyperlink r:id="rId15418" ref="Z4905"/>
    <hyperlink r:id="rId15419" ref="AB4905"/>
    <hyperlink r:id="rId15420" ref="Z4906"/>
    <hyperlink r:id="rId15421" ref="AB4906"/>
    <hyperlink r:id="rId15422" ref="Z4907"/>
    <hyperlink r:id="rId15423" ref="AB4907"/>
    <hyperlink r:id="rId15424" ref="Z4908"/>
    <hyperlink r:id="rId15425" ref="AB4908"/>
    <hyperlink r:id="rId15426" ref="Z4909"/>
    <hyperlink r:id="rId15427" ref="AA4909"/>
    <hyperlink r:id="rId15428" ref="AB4909"/>
    <hyperlink r:id="rId15429" ref="Z4910"/>
    <hyperlink r:id="rId15430" ref="AB4910"/>
    <hyperlink r:id="rId15431" ref="AB4911"/>
    <hyperlink r:id="rId15432" ref="AB4912"/>
    <hyperlink r:id="rId15433" ref="Y4913"/>
    <hyperlink r:id="rId15434" ref="AB4913"/>
    <hyperlink r:id="rId15435" ref="Z4914"/>
    <hyperlink r:id="rId15436" ref="AB4914"/>
    <hyperlink r:id="rId15437" ref="AD4914"/>
    <hyperlink r:id="rId15438" ref="AA4915"/>
    <hyperlink r:id="rId15439" ref="AB4915"/>
    <hyperlink r:id="rId15440" ref="Y4916"/>
    <hyperlink r:id="rId15441" ref="AB4916"/>
    <hyperlink r:id="rId15442" ref="AD4916"/>
    <hyperlink r:id="rId15443" ref="Z4917"/>
    <hyperlink r:id="rId15444" ref="AB4917"/>
    <hyperlink r:id="rId15445" ref="AD4917"/>
    <hyperlink r:id="rId15446" ref="Z4918"/>
    <hyperlink r:id="rId15447" ref="AB4918"/>
    <hyperlink r:id="rId15448" ref="AD4918"/>
    <hyperlink r:id="rId15449" ref="Z4919"/>
    <hyperlink r:id="rId15450" ref="AB4919"/>
    <hyperlink r:id="rId15451" ref="AD4919"/>
    <hyperlink r:id="rId15452" ref="AA4920"/>
    <hyperlink r:id="rId15453" ref="AB4920"/>
    <hyperlink r:id="rId15454" ref="AB4921"/>
    <hyperlink r:id="rId15455" ref="AB4928"/>
    <hyperlink r:id="rId15456" ref="AD4928"/>
    <hyperlink r:id="rId15457" ref="AB4929"/>
    <hyperlink r:id="rId15458" ref="AD4929"/>
    <hyperlink r:id="rId15459" ref="Y4930"/>
    <hyperlink r:id="rId15460" ref="AB4930"/>
    <hyperlink r:id="rId15461" ref="AD4930"/>
    <hyperlink r:id="rId15462" ref="AB4931"/>
    <hyperlink r:id="rId15463" ref="AD4931"/>
    <hyperlink r:id="rId15464" ref="AB4932"/>
    <hyperlink r:id="rId15465" ref="AD4932"/>
    <hyperlink r:id="rId15466" ref="AB4933"/>
    <hyperlink r:id="rId15467" ref="AD4933"/>
    <hyperlink r:id="rId15468" ref="AB4934"/>
    <hyperlink r:id="rId15469" ref="AB4935"/>
    <hyperlink r:id="rId15470" ref="AB4936"/>
    <hyperlink r:id="rId15471" ref="AB4937"/>
    <hyperlink r:id="rId15472" ref="AB4938"/>
    <hyperlink r:id="rId15473" ref="AD4938"/>
    <hyperlink r:id="rId15474" ref="Z4939"/>
    <hyperlink r:id="rId15475" ref="AB4939"/>
    <hyperlink r:id="rId15476" ref="AD4939"/>
    <hyperlink r:id="rId15477" ref="Z4940"/>
    <hyperlink r:id="rId15478" ref="AA4940"/>
    <hyperlink r:id="rId15479" ref="AB4940"/>
    <hyperlink r:id="rId15480" ref="AD4940"/>
    <hyperlink r:id="rId15481" ref="Z4941"/>
    <hyperlink r:id="rId15482" ref="AA4941"/>
    <hyperlink r:id="rId15483" ref="AB4941"/>
    <hyperlink r:id="rId15484" ref="AD4941"/>
    <hyperlink r:id="rId15485" ref="Z4942"/>
    <hyperlink r:id="rId15486" ref="AB4942"/>
    <hyperlink r:id="rId15487" ref="AD4942"/>
    <hyperlink r:id="rId15488" ref="Z4943"/>
    <hyperlink r:id="rId15489" ref="AB4943"/>
    <hyperlink r:id="rId15490" ref="AD4943"/>
    <hyperlink r:id="rId15491" ref="Z4944"/>
    <hyperlink r:id="rId15492" ref="AB4944"/>
    <hyperlink r:id="rId15493" ref="AD4944"/>
    <hyperlink r:id="rId15494" ref="Z4945"/>
    <hyperlink r:id="rId15495" ref="AB4945"/>
    <hyperlink r:id="rId15496" ref="AD4945"/>
    <hyperlink r:id="rId15497" ref="Y4946"/>
    <hyperlink r:id="rId15498" ref="AD4946"/>
    <hyperlink r:id="rId15499" ref="AD4947"/>
    <hyperlink r:id="rId15500" ref="AD4948"/>
    <hyperlink r:id="rId15501" ref="AD4949"/>
    <hyperlink r:id="rId15502" ref="AD4950"/>
    <hyperlink r:id="rId15503" ref="Y4953"/>
    <hyperlink r:id="rId15504" ref="Z4953"/>
    <hyperlink r:id="rId15505" ref="AB4953"/>
    <hyperlink r:id="rId15506" ref="AC4953"/>
    <hyperlink r:id="rId15507" ref="AD4954"/>
    <hyperlink r:id="rId15508" ref="AB4955"/>
    <hyperlink r:id="rId15509" ref="AB4956"/>
    <hyperlink r:id="rId15510" ref="AB4957"/>
    <hyperlink r:id="rId15511" ref="Z4959"/>
    <hyperlink r:id="rId15512" ref="AA4960"/>
    <hyperlink r:id="rId15513" ref="Z4961"/>
    <hyperlink r:id="rId15514" ref="AD4961"/>
    <hyperlink r:id="rId15515" ref="Z4962"/>
    <hyperlink r:id="rId15516" ref="Z4966"/>
    <hyperlink r:id="rId15517" ref="AC4966"/>
    <hyperlink r:id="rId15518" ref="AD4966"/>
    <hyperlink r:id="rId15519" ref="Z4967"/>
    <hyperlink r:id="rId15520" ref="AC4967"/>
    <hyperlink r:id="rId15521" ref="AD4967"/>
    <hyperlink r:id="rId15522" ref="AA4968"/>
    <hyperlink r:id="rId15523" ref="Z4969"/>
    <hyperlink r:id="rId15524" ref="Z4970"/>
    <hyperlink r:id="rId15525" ref="AC4970"/>
    <hyperlink r:id="rId15526" ref="Z4971"/>
    <hyperlink r:id="rId15527" ref="Z4972"/>
    <hyperlink r:id="rId15528" ref="Y4973"/>
    <hyperlink r:id="rId15529" ref="Z4973"/>
    <hyperlink r:id="rId15530" ref="AB4973"/>
    <hyperlink r:id="rId15531" ref="Z4974"/>
    <hyperlink r:id="rId15532" ref="Z4975"/>
    <hyperlink r:id="rId15533" ref="AB4976"/>
    <hyperlink r:id="rId15534" ref="AB4977"/>
    <hyperlink r:id="rId15535" ref="AC4977"/>
    <hyperlink r:id="rId15536" ref="AB4978"/>
    <hyperlink r:id="rId15537" ref="AD4978"/>
    <hyperlink r:id="rId15538" ref="AB4979"/>
    <hyperlink r:id="rId15539" ref="AD4979"/>
    <hyperlink r:id="rId15540" ref="Z4982"/>
    <hyperlink r:id="rId15541" ref="AB4982"/>
    <hyperlink r:id="rId15542" ref="Y4983"/>
    <hyperlink r:id="rId15543" ref="Z4983"/>
    <hyperlink r:id="rId15544" ref="AA4983"/>
    <hyperlink r:id="rId15545" ref="Z4984"/>
    <hyperlink r:id="rId15546" ref="AC4984"/>
    <hyperlink r:id="rId15547" ref="Z4985"/>
    <hyperlink r:id="rId15548" ref="AC4985"/>
    <hyperlink r:id="rId15549" ref="Y4986"/>
    <hyperlink r:id="rId15550" ref="Z4986"/>
    <hyperlink r:id="rId15551" ref="AB4986"/>
    <hyperlink r:id="rId15552" ref="AC4986"/>
    <hyperlink r:id="rId15553" ref="AD4986"/>
    <hyperlink r:id="rId15554" ref="Y4987"/>
    <hyperlink r:id="rId15555" ref="Z4987"/>
    <hyperlink r:id="rId15556" ref="AB4987"/>
    <hyperlink r:id="rId15557" ref="AD4987"/>
    <hyperlink r:id="rId15558" ref="Z4988"/>
    <hyperlink r:id="rId15559" ref="AB4988"/>
    <hyperlink r:id="rId15560" ref="AD4988"/>
    <hyperlink r:id="rId15561" ref="Z4989"/>
    <hyperlink r:id="rId15562" ref="AB4989"/>
    <hyperlink r:id="rId15563" ref="Z4990"/>
    <hyperlink r:id="rId15564" ref="AB4990"/>
    <hyperlink r:id="rId15565" ref="AD4990"/>
    <hyperlink r:id="rId15566" ref="Z4992"/>
    <hyperlink r:id="rId15567" ref="AA4992"/>
    <hyperlink r:id="rId15568" ref="AB4992"/>
    <hyperlink r:id="rId15569" ref="AC4992"/>
    <hyperlink r:id="rId15570" ref="AD4992"/>
    <hyperlink r:id="rId15571" ref="Z4993"/>
    <hyperlink r:id="rId15572" ref="AB4993"/>
    <hyperlink r:id="rId15573" ref="AC4993"/>
    <hyperlink r:id="rId15574" ref="AD4993"/>
    <hyperlink r:id="rId15575" ref="Z4994"/>
    <hyperlink r:id="rId15576" ref="AB4994"/>
    <hyperlink r:id="rId15577" ref="AC4994"/>
    <hyperlink r:id="rId15578" ref="AD4994"/>
    <hyperlink r:id="rId15579" ref="Z4995"/>
    <hyperlink r:id="rId15580" ref="AA4995"/>
    <hyperlink r:id="rId15581" ref="AB4995"/>
    <hyperlink r:id="rId15582" ref="AD4995"/>
    <hyperlink r:id="rId15583" ref="Z4996"/>
    <hyperlink r:id="rId15584" ref="AB4996"/>
    <hyperlink r:id="rId15585" ref="AD4996"/>
    <hyperlink r:id="rId15586" ref="Y4997"/>
    <hyperlink r:id="rId15587" ref="Z4997"/>
    <hyperlink r:id="rId15588" ref="AC4997"/>
    <hyperlink r:id="rId15589" ref="Z4998"/>
    <hyperlink r:id="rId15590" ref="AB4998"/>
    <hyperlink r:id="rId15591" ref="AD4998"/>
    <hyperlink r:id="rId15592" ref="AB4999"/>
    <hyperlink r:id="rId15593" ref="Y5001"/>
    <hyperlink r:id="rId15594" ref="Z5002"/>
    <hyperlink r:id="rId15595" ref="Z5003"/>
    <hyperlink r:id="rId15596" ref="AD5003"/>
    <hyperlink r:id="rId15597" ref="Y5004"/>
    <hyperlink r:id="rId15598" ref="Z5004"/>
    <hyperlink r:id="rId15599" ref="AB5004"/>
    <hyperlink r:id="rId15600" ref="AC5004"/>
    <hyperlink r:id="rId15601" ref="Z5005"/>
    <hyperlink r:id="rId15602" ref="AB5005"/>
    <hyperlink r:id="rId15603" ref="Z5006"/>
    <hyperlink r:id="rId15604" ref="AB5006"/>
    <hyperlink r:id="rId15605" ref="AD5006"/>
    <hyperlink r:id="rId15606" ref="Z5007"/>
    <hyperlink r:id="rId15607" ref="AB5007"/>
    <hyperlink r:id="rId15608" ref="AD5007"/>
    <hyperlink r:id="rId15609" ref="Z5008"/>
    <hyperlink r:id="rId15610" ref="AA5008"/>
    <hyperlink r:id="rId15611" ref="AB5008"/>
    <hyperlink r:id="rId15612" ref="AC5008"/>
    <hyperlink r:id="rId15613" ref="AD5008"/>
    <hyperlink r:id="rId15614" ref="Y5009"/>
    <hyperlink r:id="rId15615" ref="Z5009"/>
    <hyperlink r:id="rId15616" ref="AC5009"/>
    <hyperlink r:id="rId15617" ref="Z5011"/>
    <hyperlink r:id="rId15618" ref="AB5011"/>
    <hyperlink r:id="rId15619" ref="Y5012"/>
    <hyperlink r:id="rId15620" ref="AA5012"/>
    <hyperlink r:id="rId15621" ref="Z5014"/>
    <hyperlink r:id="rId15622" ref="AD5014"/>
    <hyperlink r:id="rId15623" ref="Z5016"/>
    <hyperlink r:id="rId15624" ref="AB5016"/>
    <hyperlink r:id="rId15625" ref="AD5016"/>
    <hyperlink r:id="rId15626" ref="AB5017"/>
    <hyperlink r:id="rId15627" ref="Y5018"/>
    <hyperlink r:id="rId15628" ref="Z5018"/>
    <hyperlink r:id="rId15629" ref="AA5018"/>
    <hyperlink r:id="rId15630" ref="AB5018"/>
    <hyperlink r:id="rId15631" ref="Y5019"/>
    <hyperlink r:id="rId15632" ref="Z5019"/>
    <hyperlink r:id="rId15633" ref="AA5019"/>
    <hyperlink r:id="rId15634" ref="AB5019"/>
    <hyperlink r:id="rId15635" ref="Y5020"/>
    <hyperlink r:id="rId15636" ref="Z5020"/>
    <hyperlink r:id="rId15637" ref="AB5020"/>
    <hyperlink r:id="rId15638" ref="Z5021"/>
    <hyperlink r:id="rId15639" ref="AB5021"/>
    <hyperlink r:id="rId15640" ref="Z5023"/>
    <hyperlink r:id="rId15641" ref="AB5023"/>
    <hyperlink r:id="rId15642" ref="AD5023"/>
    <hyperlink r:id="rId15643" ref="Z5024"/>
    <hyperlink r:id="rId15644" ref="AB5024"/>
    <hyperlink r:id="rId15645" ref="AD5024"/>
    <hyperlink r:id="rId15646" ref="Z5025"/>
    <hyperlink r:id="rId15647" ref="AA5025"/>
    <hyperlink r:id="rId15648" ref="AB5025"/>
    <hyperlink r:id="rId15649" ref="AD5025"/>
    <hyperlink r:id="rId15650" ref="Z5026"/>
    <hyperlink r:id="rId15651" ref="AC5026"/>
    <hyperlink r:id="rId15652" ref="AD5026"/>
    <hyperlink r:id="rId15653" ref="Y5027"/>
    <hyperlink r:id="rId15654" ref="Z5027"/>
    <hyperlink r:id="rId15655" ref="AB5027"/>
    <hyperlink r:id="rId15656" ref="AC5027"/>
    <hyperlink r:id="rId15657" ref="Z5028"/>
    <hyperlink r:id="rId15658" ref="AB5028"/>
    <hyperlink r:id="rId15659" ref="AC5028"/>
    <hyperlink r:id="rId15660" ref="Z5029"/>
    <hyperlink r:id="rId15661" ref="AB5029"/>
    <hyperlink r:id="rId15662" ref="AC5031"/>
    <hyperlink r:id="rId15663" ref="AA5033"/>
    <hyperlink r:id="rId15664" ref="AC5033"/>
    <hyperlink r:id="rId15665" ref="AD5033"/>
    <hyperlink r:id="rId15666" ref="Y5034"/>
    <hyperlink r:id="rId15667" ref="Z5034"/>
    <hyperlink r:id="rId15668" ref="AE5034"/>
    <hyperlink r:id="rId15669" ref="AC5035"/>
    <hyperlink r:id="rId15670" ref="AD5035"/>
    <hyperlink r:id="rId15671" ref="Z5036"/>
    <hyperlink r:id="rId15672" ref="AD5036"/>
    <hyperlink r:id="rId15673" ref="Z5037"/>
    <hyperlink r:id="rId15674" ref="AB5037"/>
    <hyperlink r:id="rId15675" ref="Z5038"/>
    <hyperlink r:id="rId15676" ref="AB5038"/>
    <hyperlink r:id="rId15677" ref="AD5038"/>
    <hyperlink r:id="rId15678" ref="AA5039"/>
    <hyperlink r:id="rId15679" ref="AB5039"/>
    <hyperlink r:id="rId15680" ref="Z5040"/>
    <hyperlink r:id="rId15681" ref="AB5040"/>
    <hyperlink r:id="rId15682" ref="AD5040"/>
    <hyperlink r:id="rId15683" ref="Z5041"/>
    <hyperlink r:id="rId15684" ref="AB5041"/>
    <hyperlink r:id="rId15685" ref="AD5041"/>
    <hyperlink r:id="rId15686" ref="Z5044"/>
    <hyperlink r:id="rId15687" ref="AB5044"/>
    <hyperlink r:id="rId15688" ref="AB5045"/>
    <hyperlink r:id="rId15689" ref="Z5046"/>
    <hyperlink r:id="rId15690" ref="AD5046"/>
    <hyperlink r:id="rId15691" ref="Z5047"/>
    <hyperlink r:id="rId15692" ref="AD5047"/>
    <hyperlink r:id="rId15693" ref="Y5048"/>
    <hyperlink r:id="rId15694" ref="Z5048"/>
    <hyperlink r:id="rId15695" ref="AB5048"/>
    <hyperlink r:id="rId15696" ref="AC5048"/>
    <hyperlink r:id="rId15697" ref="Z5049"/>
    <hyperlink r:id="rId15698" ref="AD5049"/>
    <hyperlink r:id="rId15699" ref="Z5050"/>
    <hyperlink r:id="rId15700" ref="AD5050"/>
    <hyperlink r:id="rId15701" ref="Z5051"/>
    <hyperlink r:id="rId15702" ref="AB5052"/>
    <hyperlink r:id="rId15703" ref="AD5052"/>
    <hyperlink r:id="rId15704" ref="Y5053"/>
    <hyperlink r:id="rId15705" ref="AA5053"/>
    <hyperlink r:id="rId15706" ref="AB5053"/>
    <hyperlink r:id="rId15707" ref="AD5053"/>
    <hyperlink r:id="rId15708" ref="AB5054"/>
    <hyperlink r:id="rId15709" ref="Y5055"/>
    <hyperlink r:id="rId15710" ref="Z5055"/>
    <hyperlink r:id="rId15711" ref="AB5055"/>
    <hyperlink r:id="rId15712" ref="Z5056"/>
    <hyperlink r:id="rId15713" ref="AB5056"/>
    <hyperlink r:id="rId15714" ref="AD5056"/>
    <hyperlink r:id="rId15715" ref="Z5057"/>
    <hyperlink r:id="rId15716" ref="AB5057"/>
    <hyperlink r:id="rId15717" ref="Z5058"/>
    <hyperlink r:id="rId15718" ref="AB5059"/>
    <hyperlink r:id="rId15719" ref="AD5059"/>
    <hyperlink r:id="rId15720" ref="AA5060"/>
    <hyperlink r:id="rId15721" ref="AB5060"/>
    <hyperlink r:id="rId15722" ref="Z5061"/>
    <hyperlink r:id="rId15723" ref="Z5062"/>
    <hyperlink r:id="rId15724" ref="Z5064"/>
    <hyperlink r:id="rId15725" ref="Z5065"/>
    <hyperlink r:id="rId15726" ref="AD5066"/>
    <hyperlink r:id="rId15727" ref="Y5067"/>
    <hyperlink r:id="rId15728" ref="Z5071"/>
    <hyperlink r:id="rId15729" ref="AA5071"/>
    <hyperlink r:id="rId15730" ref="AD5071"/>
    <hyperlink r:id="rId15731" ref="Z5072"/>
    <hyperlink r:id="rId15732" ref="Z5073"/>
    <hyperlink r:id="rId15733" ref="Z5074"/>
    <hyperlink r:id="rId15734" ref="AD5074"/>
    <hyperlink r:id="rId15735" ref="Z5075"/>
    <hyperlink r:id="rId15736" ref="AD5075"/>
    <hyperlink r:id="rId15737" ref="Z5076"/>
    <hyperlink r:id="rId15738" ref="AC5076"/>
    <hyperlink r:id="rId15739" ref="AD5076"/>
    <hyperlink r:id="rId15740" ref="Z5077"/>
    <hyperlink r:id="rId15741" ref="Z5078"/>
    <hyperlink r:id="rId15742" ref="Z5079"/>
    <hyperlink r:id="rId15743" ref="AC5079"/>
    <hyperlink r:id="rId15744" ref="AD5079"/>
    <hyperlink r:id="rId15745" ref="AB5080"/>
    <hyperlink r:id="rId15746" ref="AD5081"/>
    <hyperlink r:id="rId15747" ref="AD5082"/>
    <hyperlink r:id="rId15748" ref="AB5083"/>
    <hyperlink r:id="rId15749" ref="AD5083"/>
    <hyperlink r:id="rId15750" ref="AC5084"/>
    <hyperlink r:id="rId15751" ref="AD5084"/>
    <hyperlink r:id="rId15752" ref="Y5085"/>
    <hyperlink r:id="rId15753" ref="Z5085"/>
    <hyperlink r:id="rId15754" ref="AA5085"/>
    <hyperlink r:id="rId15755" ref="AA5086"/>
    <hyperlink r:id="rId15756" ref="AB5086"/>
    <hyperlink r:id="rId15757" ref="AC5086"/>
    <hyperlink r:id="rId15758" ref="Y5087"/>
    <hyperlink r:id="rId15759" ref="Z5087"/>
    <hyperlink r:id="rId15760" ref="AA5087"/>
    <hyperlink r:id="rId15761" ref="Y5088"/>
    <hyperlink r:id="rId15762" ref="Z5088"/>
    <hyperlink r:id="rId15763" ref="AB5088"/>
    <hyperlink r:id="rId15764" ref="AD5088"/>
    <hyperlink r:id="rId15765" ref="Y5089"/>
    <hyperlink r:id="rId15766" ref="Z5089"/>
    <hyperlink r:id="rId15767" ref="Z5090"/>
    <hyperlink r:id="rId15768" ref="AC5090"/>
    <hyperlink r:id="rId15769" ref="Y5091"/>
    <hyperlink r:id="rId15770" ref="Z5092"/>
    <hyperlink r:id="rId15771" ref="AD5092"/>
    <hyperlink r:id="rId15772" ref="Z5093"/>
    <hyperlink r:id="rId15773" ref="Y5094"/>
    <hyperlink r:id="rId15774" ref="AA5094"/>
    <hyperlink r:id="rId15775" ref="AC5094"/>
    <hyperlink r:id="rId15776" ref="AD5094"/>
    <hyperlink r:id="rId15777" ref="Z5095"/>
    <hyperlink r:id="rId15778" ref="AB5095"/>
    <hyperlink r:id="rId15779" ref="AC5096"/>
    <hyperlink r:id="rId15780" ref="Z5097"/>
    <hyperlink r:id="rId15781" ref="AD5097"/>
    <hyperlink r:id="rId15782" ref="AA5098"/>
    <hyperlink r:id="rId15783" ref="Z5101"/>
    <hyperlink r:id="rId15784" ref="AB5101"/>
    <hyperlink r:id="rId15785" ref="AB5102"/>
    <hyperlink r:id="rId15786" ref="AD5102"/>
    <hyperlink r:id="rId15787" ref="Z5103"/>
    <hyperlink r:id="rId15788" ref="AB5103"/>
    <hyperlink r:id="rId15789" ref="AD5103"/>
    <hyperlink r:id="rId15790" ref="AB5104"/>
    <hyperlink r:id="rId15791" ref="AA5105"/>
    <hyperlink r:id="rId15792" ref="AD5105"/>
    <hyperlink r:id="rId15793" ref="AB5106"/>
    <hyperlink r:id="rId15794" ref="AB5107"/>
    <hyperlink r:id="rId15795" ref="AB5108"/>
    <hyperlink r:id="rId15796" ref="AC5109"/>
    <hyperlink r:id="rId15797" ref="AC5110"/>
    <hyperlink r:id="rId15798" ref="AA5111"/>
    <hyperlink r:id="rId15799" ref="Y5112"/>
    <hyperlink r:id="rId15800" ref="Z5112"/>
    <hyperlink r:id="rId15801" ref="AB5112"/>
    <hyperlink r:id="rId15802" ref="AD5112"/>
    <hyperlink r:id="rId15803" ref="Z5113"/>
    <hyperlink r:id="rId15804" ref="AB5113"/>
    <hyperlink r:id="rId15805" ref="AD5113"/>
    <hyperlink r:id="rId15806" ref="Z5114"/>
    <hyperlink r:id="rId15807" ref="AB5114"/>
    <hyperlink r:id="rId15808" ref="AD5115"/>
    <hyperlink r:id="rId15809" ref="Y5116"/>
    <hyperlink r:id="rId15810" ref="Z5116"/>
    <hyperlink r:id="rId15811" ref="AB5116"/>
    <hyperlink r:id="rId15812" ref="AD5116"/>
    <hyperlink r:id="rId15813" ref="AD5117"/>
    <hyperlink r:id="rId15814" ref="Y5118"/>
    <hyperlink r:id="rId15815" ref="AB5118"/>
    <hyperlink r:id="rId15816" ref="AC5118"/>
    <hyperlink r:id="rId15817" ref="AD5118"/>
    <hyperlink r:id="rId15818" ref="AB5123"/>
    <hyperlink r:id="rId15819" ref="AD5124"/>
    <hyperlink r:id="rId15820" ref="AB5126"/>
    <hyperlink r:id="rId15821" ref="Z5127"/>
    <hyperlink r:id="rId15822" ref="AB5127"/>
    <hyperlink r:id="rId15823" ref="AB5128"/>
    <hyperlink r:id="rId15824" ref="AC5129"/>
    <hyperlink r:id="rId15825" ref="AD5130"/>
    <hyperlink r:id="rId15826" ref="Z5132"/>
    <hyperlink r:id="rId15827" ref="AD5132"/>
    <hyperlink r:id="rId15828" ref="Z5133"/>
    <hyperlink r:id="rId15829" ref="AB5133"/>
    <hyperlink r:id="rId15830" ref="AD5133"/>
    <hyperlink r:id="rId15831" ref="Z5134"/>
    <hyperlink r:id="rId15832" ref="AB5134"/>
    <hyperlink r:id="rId15833" ref="AD5134"/>
    <hyperlink r:id="rId15834" ref="AB5135"/>
    <hyperlink r:id="rId15835" ref="AD5135"/>
    <hyperlink r:id="rId15836" ref="Z5138"/>
    <hyperlink r:id="rId15837" ref="AA5142"/>
    <hyperlink r:id="rId15838" ref="Z5152"/>
    <hyperlink r:id="rId15839" ref="AC5152"/>
    <hyperlink r:id="rId15840" ref="Z5153"/>
    <hyperlink r:id="rId15841" ref="AB5153"/>
    <hyperlink r:id="rId15842" ref="AD5153"/>
    <hyperlink r:id="rId15843" ref="Z5154"/>
    <hyperlink r:id="rId15844" ref="AB5154"/>
    <hyperlink r:id="rId15845" ref="AD5154"/>
    <hyperlink r:id="rId15846" ref="Z5155"/>
    <hyperlink r:id="rId15847" ref="AB5155"/>
    <hyperlink r:id="rId15848" ref="AD5155"/>
    <hyperlink r:id="rId15849" ref="Z5156"/>
    <hyperlink r:id="rId15850" ref="AB5156"/>
    <hyperlink r:id="rId15851" ref="AD5156"/>
    <hyperlink r:id="rId15852" ref="AA5157"/>
    <hyperlink r:id="rId15853" ref="AB5157"/>
    <hyperlink r:id="rId15854" ref="AD5157"/>
    <hyperlink r:id="rId15855" ref="AA5158"/>
    <hyperlink r:id="rId15856" ref="AB5158"/>
    <hyperlink r:id="rId15857" ref="AD5158"/>
    <hyperlink r:id="rId15858" ref="Z5159"/>
    <hyperlink r:id="rId15859" ref="AD5159"/>
    <hyperlink r:id="rId15860" ref="Z5160"/>
    <hyperlink r:id="rId15861" ref="AD5160"/>
    <hyperlink r:id="rId15862" ref="Z5161"/>
    <hyperlink r:id="rId15863" ref="AD5161"/>
    <hyperlink r:id="rId15864" ref="Y5162"/>
    <hyperlink r:id="rId15865" ref="Z5162"/>
    <hyperlink r:id="rId15866" ref="AA5162"/>
    <hyperlink r:id="rId15867" ref="AD5162"/>
    <hyperlink r:id="rId15868" ref="Z5163"/>
    <hyperlink r:id="rId15869" ref="AD5163"/>
    <hyperlink r:id="rId15870" ref="Z5164"/>
    <hyperlink r:id="rId15871" ref="AD5164"/>
    <hyperlink r:id="rId15872" ref="Z5165"/>
    <hyperlink r:id="rId15873" ref="AD5165"/>
    <hyperlink r:id="rId15874" ref="AA5166"/>
    <hyperlink r:id="rId15875" ref="AB5166"/>
    <hyperlink r:id="rId15876" ref="AD5166"/>
    <hyperlink r:id="rId15877" ref="AB5167"/>
    <hyperlink r:id="rId15878" ref="AC5167"/>
    <hyperlink r:id="rId15879" ref="AD5167"/>
    <hyperlink r:id="rId15880" ref="AA5168"/>
    <hyperlink r:id="rId15881" ref="AB5168"/>
    <hyperlink r:id="rId15882" ref="AD5168"/>
    <hyperlink r:id="rId15883" ref="AA5169"/>
    <hyperlink r:id="rId15884" ref="AB5169"/>
    <hyperlink r:id="rId15885" ref="AD5169"/>
    <hyperlink r:id="rId15886" ref="Y5173"/>
    <hyperlink r:id="rId15887" ref="Z5173"/>
    <hyperlink r:id="rId15888" ref="AD5173"/>
    <hyperlink r:id="rId15889" ref="Z5174"/>
    <hyperlink r:id="rId15890" ref="AA5174"/>
    <hyperlink r:id="rId15891" ref="AD5174"/>
    <hyperlink r:id="rId15892" ref="AB5175"/>
    <hyperlink r:id="rId15893" ref="AC5175"/>
    <hyperlink r:id="rId15894" ref="AB5176"/>
    <hyperlink r:id="rId15895" ref="AB5177"/>
    <hyperlink r:id="rId15896" ref="AB5178"/>
    <hyperlink r:id="rId15897" ref="Y5179"/>
    <hyperlink r:id="rId15898" ref="AB5180"/>
    <hyperlink r:id="rId15899" ref="AC5181"/>
    <hyperlink r:id="rId15900" ref="Z5185"/>
    <hyperlink r:id="rId15901" ref="AB5185"/>
    <hyperlink r:id="rId15902" ref="Z5187"/>
    <hyperlink r:id="rId15903" ref="AD5187"/>
    <hyperlink r:id="rId15904" ref="Z5188"/>
    <hyperlink r:id="rId15905" ref="AD5188"/>
    <hyperlink r:id="rId15906" ref="Z5191"/>
    <hyperlink r:id="rId15907" ref="AD5192"/>
    <hyperlink r:id="rId15908" ref="Z5195"/>
    <hyperlink r:id="rId15909" ref="Z5196"/>
    <hyperlink r:id="rId15910" ref="Z5197"/>
    <hyperlink r:id="rId15911" ref="AA5197"/>
    <hyperlink r:id="rId15912" ref="AC5197"/>
    <hyperlink r:id="rId15913" ref="AB5198"/>
    <hyperlink r:id="rId15914" ref="AD5198"/>
    <hyperlink r:id="rId15915" ref="Z5199"/>
    <hyperlink r:id="rId15916" ref="AB5199"/>
    <hyperlink r:id="rId15917" ref="AD5199"/>
    <hyperlink r:id="rId15918" ref="AB5200"/>
    <hyperlink r:id="rId15919" ref="Z5201"/>
    <hyperlink r:id="rId15920" ref="Z5202"/>
    <hyperlink r:id="rId15921" ref="AB5203"/>
    <hyperlink r:id="rId15922" ref="AB5204"/>
    <hyperlink r:id="rId15923" ref="AD5204"/>
    <hyperlink r:id="rId15924" ref="Y5205"/>
    <hyperlink r:id="rId15925" ref="AB5205"/>
    <hyperlink r:id="rId15926" ref="AC5205"/>
    <hyperlink r:id="rId15927" ref="AD5205"/>
    <hyperlink r:id="rId15928" ref="AA5207"/>
    <hyperlink r:id="rId15929" ref="AC5207"/>
    <hyperlink r:id="rId15930" ref="AD5207"/>
    <hyperlink r:id="rId15931" ref="Y5208"/>
    <hyperlink r:id="rId15932" ref="Y5209"/>
    <hyperlink r:id="rId15933" ref="AC5209"/>
    <hyperlink r:id="rId15934" ref="AD5209"/>
    <hyperlink r:id="rId15935" ref="Z5210"/>
    <hyperlink r:id="rId15936" ref="Z5211"/>
    <hyperlink r:id="rId15937" ref="AB5211"/>
    <hyperlink r:id="rId15938" ref="AC5211"/>
    <hyperlink r:id="rId15939" ref="Y5212"/>
    <hyperlink r:id="rId15940" ref="Z5212"/>
    <hyperlink r:id="rId15941" ref="AB5212"/>
    <hyperlink r:id="rId15942" ref="Z5213"/>
    <hyperlink r:id="rId15943" ref="AB5213"/>
    <hyperlink r:id="rId15944" ref="AA5215"/>
    <hyperlink r:id="rId15945" ref="Z5217"/>
    <hyperlink r:id="rId15946" ref="AB5217"/>
    <hyperlink r:id="rId15947" ref="AD5217"/>
    <hyperlink r:id="rId15948" ref="AB5218"/>
    <hyperlink r:id="rId15949" ref="Z5219"/>
    <hyperlink r:id="rId15950" ref="AB5219"/>
    <hyperlink r:id="rId15951" ref="AD5219"/>
    <hyperlink r:id="rId15952" ref="AA5220"/>
    <hyperlink r:id="rId15953" ref="AB5220"/>
    <hyperlink r:id="rId15954" ref="AD5220"/>
    <hyperlink r:id="rId15955" ref="AB5221"/>
    <hyperlink r:id="rId15956" ref="AD5221"/>
    <hyperlink r:id="rId15957" ref="AB5222"/>
    <hyperlink r:id="rId15958" ref="AC5222"/>
    <hyperlink r:id="rId15959" ref="AD5222"/>
    <hyperlink r:id="rId15960" ref="AD5223"/>
    <hyperlink r:id="rId15961" ref="AB5224"/>
    <hyperlink r:id="rId15962" ref="AD5224"/>
    <hyperlink r:id="rId15963" ref="AB5225"/>
    <hyperlink r:id="rId15964" ref="AC5225"/>
    <hyperlink r:id="rId15965" ref="AD5225"/>
    <hyperlink r:id="rId15966" ref="AB5226"/>
    <hyperlink r:id="rId15967" ref="AD5226"/>
    <hyperlink r:id="rId15968" ref="Z5227"/>
    <hyperlink r:id="rId15969" ref="Z5228"/>
    <hyperlink r:id="rId15970" ref="AB5228"/>
    <hyperlink r:id="rId15971" ref="AD5228"/>
    <hyperlink r:id="rId15972" ref="Z5229"/>
    <hyperlink r:id="rId15973" ref="AB5229"/>
    <hyperlink r:id="rId15974" ref="AC5229"/>
    <hyperlink r:id="rId15975" ref="AD5229"/>
    <hyperlink r:id="rId15976" ref="Z5230"/>
    <hyperlink r:id="rId15977" ref="AB5230"/>
    <hyperlink r:id="rId15978" ref="AD5230"/>
    <hyperlink r:id="rId15979" ref="Z5231"/>
    <hyperlink r:id="rId15980" ref="AB5231"/>
    <hyperlink r:id="rId15981" ref="AC5231"/>
    <hyperlink r:id="rId15982" ref="AD5231"/>
    <hyperlink r:id="rId15983" ref="Y5232"/>
    <hyperlink r:id="rId15984" ref="Z5232"/>
    <hyperlink r:id="rId15985" ref="AC5232"/>
    <hyperlink r:id="rId15986" ref="AD5232"/>
    <hyperlink r:id="rId15987" ref="Z5233"/>
    <hyperlink r:id="rId15988" ref="AD5233"/>
    <hyperlink r:id="rId15989" ref="Z5234"/>
    <hyperlink r:id="rId15990" ref="AA5234"/>
    <hyperlink r:id="rId15991" ref="AB5234"/>
    <hyperlink r:id="rId15992" ref="Z5235"/>
    <hyperlink r:id="rId15993" ref="AB5235"/>
    <hyperlink r:id="rId15994" ref="Z5236"/>
    <hyperlink r:id="rId15995" ref="AD5236"/>
    <hyperlink r:id="rId15996" ref="Z5237"/>
    <hyperlink r:id="rId15997" ref="AD5237"/>
    <hyperlink r:id="rId15998" ref="Z5238"/>
    <hyperlink r:id="rId15999" ref="AB5238"/>
    <hyperlink r:id="rId16000" ref="Z5239"/>
    <hyperlink r:id="rId16001" ref="Z5240"/>
    <hyperlink r:id="rId16002" ref="AD5240"/>
    <hyperlink r:id="rId16003" ref="Z5241"/>
    <hyperlink r:id="rId16004" ref="AD5241"/>
    <hyperlink r:id="rId16005" ref="Z5242"/>
    <hyperlink r:id="rId16006" ref="AD5242"/>
    <hyperlink r:id="rId16007" ref="Y5244"/>
    <hyperlink r:id="rId16008" ref="AD5244"/>
    <hyperlink r:id="rId16009" ref="Y5245"/>
    <hyperlink r:id="rId16010" ref="Z5245"/>
    <hyperlink r:id="rId16011" ref="AD5245"/>
    <hyperlink r:id="rId16012" ref="AB5246"/>
    <hyperlink r:id="rId16013" ref="AD5246"/>
    <hyperlink r:id="rId16014" ref="Z5247"/>
    <hyperlink r:id="rId16015" ref="AA5247"/>
    <hyperlink r:id="rId16016" ref="AB5247"/>
    <hyperlink r:id="rId16017" ref="AC5247"/>
    <hyperlink r:id="rId16018" ref="AD5247"/>
    <hyperlink r:id="rId16019" ref="Z5248"/>
    <hyperlink r:id="rId16020" ref="AD5248"/>
    <hyperlink r:id="rId16021" ref="Z5249"/>
    <hyperlink r:id="rId16022" ref="AB5249"/>
    <hyperlink r:id="rId16023" ref="AD5249"/>
    <hyperlink r:id="rId16024" ref="Z5250"/>
    <hyperlink r:id="rId16025" ref="AD5250"/>
    <hyperlink r:id="rId16026" ref="Z5251"/>
    <hyperlink r:id="rId16027" ref="AD5251"/>
    <hyperlink r:id="rId16028" ref="Z5252"/>
    <hyperlink r:id="rId16029" ref="AD5252"/>
    <hyperlink r:id="rId16030" ref="Y5253"/>
    <hyperlink r:id="rId16031" ref="Z5253"/>
    <hyperlink r:id="rId16032" ref="AD5253"/>
    <hyperlink r:id="rId16033" ref="AD5254"/>
    <hyperlink r:id="rId16034" ref="Y5255"/>
    <hyperlink r:id="rId16035" ref="AA5255"/>
    <hyperlink r:id="rId16036" ref="Z5256"/>
    <hyperlink r:id="rId16037" ref="AC5256"/>
    <hyperlink r:id="rId16038" ref="AD5256"/>
    <hyperlink r:id="rId16039" ref="Z5257"/>
    <hyperlink r:id="rId16040" ref="AD5257"/>
    <hyperlink r:id="rId16041" ref="Z5258"/>
    <hyperlink r:id="rId16042" ref="AD5258"/>
    <hyperlink r:id="rId16043" ref="Z5259"/>
    <hyperlink r:id="rId16044" ref="AD5259"/>
    <hyperlink r:id="rId16045" ref="Z5260"/>
    <hyperlink r:id="rId16046" ref="AD5260"/>
    <hyperlink r:id="rId16047" ref="Z5261"/>
    <hyperlink r:id="rId16048" ref="AD5261"/>
    <hyperlink r:id="rId16049" ref="Z5262"/>
    <hyperlink r:id="rId16050" ref="AD5262"/>
    <hyperlink r:id="rId16051" ref="AB5263"/>
    <hyperlink r:id="rId16052" ref="Y5264"/>
    <hyperlink r:id="rId16053" ref="AA5264"/>
    <hyperlink r:id="rId16054" ref="AB5264"/>
    <hyperlink r:id="rId16055" ref="AD5265"/>
    <hyperlink r:id="rId16056" ref="AE5267"/>
    <hyperlink r:id="rId16057" ref="Z5268"/>
    <hyperlink r:id="rId16058" ref="AB5268"/>
    <hyperlink r:id="rId16059" ref="AD5268"/>
    <hyperlink r:id="rId16060" ref="Y5269"/>
    <hyperlink r:id="rId16061" location=":~:text=Hilary%20Stellingwerff%2C%20OLY%20(%40hstellingwerff)%20%7C%20Twitter" ref="Y5270"/>
    <hyperlink r:id="rId16062" ref="Z5270"/>
    <hyperlink r:id="rId16063" ref="AB5270"/>
    <hyperlink r:id="rId16064" ref="AC5270"/>
    <hyperlink r:id="rId16065" location=":~:text=Hilary%20Stellingwerff%2C%20OLY%20(%40hstellingwerff)%20%7C%20Twitter" ref="Y5271"/>
    <hyperlink r:id="rId16066" ref="Z5271"/>
    <hyperlink r:id="rId16067" ref="AB5271"/>
    <hyperlink r:id="rId16068" ref="AC5271"/>
    <hyperlink r:id="rId16069" ref="AC5272"/>
    <hyperlink r:id="rId16070" ref="AD5272"/>
    <hyperlink r:id="rId16071" ref="Z5273"/>
    <hyperlink r:id="rId16072" ref="AB5273"/>
    <hyperlink r:id="rId16073" ref="Z5274"/>
    <hyperlink r:id="rId16074" ref="AB5274"/>
    <hyperlink r:id="rId16075" ref="AD5274"/>
    <hyperlink r:id="rId16076" ref="Z5275"/>
    <hyperlink r:id="rId16077" ref="AD5275"/>
    <hyperlink r:id="rId16078" ref="Z5276"/>
    <hyperlink r:id="rId16079" ref="AD5276"/>
    <hyperlink r:id="rId16080" ref="Y5277"/>
    <hyperlink r:id="rId16081" ref="AB5277"/>
    <hyperlink r:id="rId16082" ref="AD5277"/>
    <hyperlink r:id="rId16083" ref="AA5278"/>
    <hyperlink r:id="rId16084" ref="AB5278"/>
    <hyperlink r:id="rId16085" ref="AD5278"/>
    <hyperlink r:id="rId16086" ref="AB5279"/>
    <hyperlink r:id="rId16087" ref="AD5279"/>
    <hyperlink r:id="rId16088" ref="AB5281"/>
    <hyperlink r:id="rId16089" ref="AD5281"/>
    <hyperlink r:id="rId16090" ref="AB5282"/>
    <hyperlink r:id="rId16091" ref="AD5282"/>
    <hyperlink r:id="rId16092" ref="Z5284"/>
    <hyperlink r:id="rId16093" ref="AD5284"/>
    <hyperlink r:id="rId16094" ref="AD5285"/>
    <hyperlink r:id="rId16095" ref="Y5287"/>
    <hyperlink r:id="rId16096" ref="Z5287"/>
    <hyperlink r:id="rId16097" ref="AB5287"/>
    <hyperlink r:id="rId16098" ref="Z5288"/>
    <hyperlink r:id="rId16099" ref="AB5288"/>
    <hyperlink r:id="rId16100" ref="Z5289"/>
    <hyperlink r:id="rId16101" ref="AA5289"/>
    <hyperlink r:id="rId16102" ref="AB5289"/>
    <hyperlink r:id="rId16103" ref="Z5290"/>
    <hyperlink r:id="rId16104" ref="AA5290"/>
    <hyperlink r:id="rId16105" ref="AD5291"/>
    <hyperlink r:id="rId16106" ref="AD5292"/>
    <hyperlink r:id="rId16107" ref="Y5293"/>
    <hyperlink r:id="rId16108" ref="Z5294"/>
    <hyperlink r:id="rId16109" ref="Z5295"/>
    <hyperlink r:id="rId16110" ref="AB5295"/>
    <hyperlink r:id="rId16111" ref="AD5295"/>
    <hyperlink r:id="rId16112" ref="Z5296"/>
    <hyperlink r:id="rId16113" ref="AB5296"/>
    <hyperlink r:id="rId16114" ref="AD5296"/>
    <hyperlink r:id="rId16115" ref="Z5297"/>
    <hyperlink r:id="rId16116" ref="AB5297"/>
    <hyperlink r:id="rId16117" ref="AD5297"/>
    <hyperlink r:id="rId16118" ref="Z5299"/>
    <hyperlink r:id="rId16119" ref="AB5299"/>
    <hyperlink r:id="rId16120" ref="Z5300"/>
    <hyperlink r:id="rId16121" ref="AA5300"/>
    <hyperlink r:id="rId16122" ref="AB5300"/>
    <hyperlink r:id="rId16123" ref="AD5300"/>
    <hyperlink r:id="rId16124" ref="Z5301"/>
    <hyperlink r:id="rId16125" ref="AB5301"/>
    <hyperlink r:id="rId16126" ref="AD5301"/>
    <hyperlink r:id="rId16127" ref="Y5302"/>
    <hyperlink r:id="rId16128" ref="Z5302"/>
    <hyperlink r:id="rId16129" ref="AB5302"/>
    <hyperlink r:id="rId16130" ref="Z5303"/>
    <hyperlink r:id="rId16131" ref="AB5303"/>
    <hyperlink r:id="rId16132" ref="AD5303"/>
    <hyperlink r:id="rId16133" ref="Z5304"/>
    <hyperlink r:id="rId16134" ref="AB5304"/>
    <hyperlink r:id="rId16135" ref="Z5305"/>
    <hyperlink r:id="rId16136" ref="AB5305"/>
    <hyperlink r:id="rId16137" ref="AD5305"/>
    <hyperlink r:id="rId16138" ref="AC5306"/>
    <hyperlink r:id="rId16139" ref="Z5307"/>
    <hyperlink r:id="rId16140" ref="AD5307"/>
    <hyperlink r:id="rId16141" ref="AC5308"/>
    <hyperlink r:id="rId16142" ref="Z5309"/>
    <hyperlink r:id="rId16143" ref="AB5309"/>
    <hyperlink r:id="rId16144" ref="Z5310"/>
    <hyperlink r:id="rId16145" ref="AB5310"/>
    <hyperlink r:id="rId16146" ref="Z5311"/>
    <hyperlink r:id="rId16147" ref="AB5311"/>
    <hyperlink r:id="rId16148" ref="Z5312"/>
    <hyperlink r:id="rId16149" ref="AA5312"/>
    <hyperlink r:id="rId16150" ref="AB5312"/>
    <hyperlink r:id="rId16151" ref="Z5313"/>
    <hyperlink r:id="rId16152" ref="AB5313"/>
    <hyperlink r:id="rId16153" ref="AD5313"/>
    <hyperlink r:id="rId16154" ref="Z5314"/>
    <hyperlink r:id="rId16155" ref="AB5314"/>
    <hyperlink r:id="rId16156" ref="AD5314"/>
    <hyperlink r:id="rId16157" ref="Z5315"/>
    <hyperlink r:id="rId16158" ref="AB5315"/>
    <hyperlink r:id="rId16159" ref="AC5315"/>
    <hyperlink r:id="rId16160" ref="AD5315"/>
    <hyperlink r:id="rId16161" ref="Y5316"/>
    <hyperlink r:id="rId16162" ref="Z5316"/>
    <hyperlink r:id="rId16163" ref="AA5316"/>
    <hyperlink r:id="rId16164" ref="AB5316"/>
    <hyperlink r:id="rId16165" ref="AD5316"/>
    <hyperlink r:id="rId16166" ref="Z5317"/>
    <hyperlink r:id="rId16167" ref="AA5317"/>
    <hyperlink r:id="rId16168" ref="AB5317"/>
    <hyperlink r:id="rId16169" ref="Z5318"/>
    <hyperlink r:id="rId16170" ref="AC5318"/>
    <hyperlink r:id="rId16171" ref="Z5319"/>
    <hyperlink r:id="rId16172" ref="AD5319"/>
    <hyperlink r:id="rId16173" ref="Z5320"/>
    <hyperlink r:id="rId16174" ref="AB5320"/>
    <hyperlink r:id="rId16175" ref="Z5321"/>
    <hyperlink r:id="rId16176" ref="AB5321"/>
    <hyperlink r:id="rId16177" ref="AC5321"/>
    <hyperlink r:id="rId16178" ref="Z5322"/>
    <hyperlink r:id="rId16179" ref="AB5322"/>
    <hyperlink r:id="rId16180" ref="Z5323"/>
    <hyperlink r:id="rId16181" ref="AB5323"/>
    <hyperlink r:id="rId16182" ref="Y5324"/>
    <hyperlink r:id="rId16183" ref="Z5324"/>
    <hyperlink r:id="rId16184" ref="AA5324"/>
    <hyperlink r:id="rId16185" ref="AB5324"/>
    <hyperlink r:id="rId16186" ref="AD5324"/>
    <hyperlink r:id="rId16187" ref="Y5325"/>
    <hyperlink r:id="rId16188" ref="Z5325"/>
    <hyperlink r:id="rId16189" ref="AB5325"/>
    <hyperlink r:id="rId16190" ref="AC5325"/>
    <hyperlink r:id="rId16191" ref="AD5326"/>
    <hyperlink r:id="rId16192" ref="AD5327"/>
    <hyperlink r:id="rId16193" ref="Z5328"/>
    <hyperlink r:id="rId16194" ref="AD5328"/>
    <hyperlink r:id="rId16195" ref="Z5329"/>
    <hyperlink r:id="rId16196" ref="AB5329"/>
    <hyperlink r:id="rId16197" ref="AB5330"/>
    <hyperlink r:id="rId16198" ref="AD5331"/>
    <hyperlink r:id="rId16199" ref="AD5332"/>
    <hyperlink r:id="rId16200" ref="AB5333"/>
    <hyperlink r:id="rId16201" ref="AB5334"/>
    <hyperlink r:id="rId16202" ref="AB5335"/>
    <hyperlink r:id="rId16203" ref="Y5336"/>
    <hyperlink r:id="rId16204" ref="Z5336"/>
    <hyperlink r:id="rId16205" ref="AA5336"/>
    <hyperlink r:id="rId16206" ref="Z5337"/>
    <hyperlink r:id="rId16207" ref="AD5337"/>
    <hyperlink r:id="rId16208" ref="Z5338"/>
    <hyperlink r:id="rId16209" ref="AD5338"/>
    <hyperlink r:id="rId16210" ref="Z5339"/>
    <hyperlink r:id="rId16211" ref="AB5339"/>
    <hyperlink r:id="rId16212" ref="AD5339"/>
    <hyperlink r:id="rId16213" ref="Y5340"/>
    <hyperlink r:id="rId16214" ref="Z5340"/>
    <hyperlink r:id="rId16215" ref="AD5340"/>
    <hyperlink r:id="rId16216" ref="Z5341"/>
    <hyperlink r:id="rId16217" ref="AD5341"/>
    <hyperlink r:id="rId16218" ref="Z5342"/>
    <hyperlink r:id="rId16219" ref="AB5342"/>
    <hyperlink r:id="rId16220" ref="AC5342"/>
    <hyperlink r:id="rId16221" ref="AD5342"/>
    <hyperlink r:id="rId16222" ref="Z5343"/>
    <hyperlink r:id="rId16223" ref="AB5343"/>
    <hyperlink r:id="rId16224" ref="AD5343"/>
    <hyperlink r:id="rId16225" ref="Y5344"/>
    <hyperlink r:id="rId16226" ref="AD5344"/>
    <hyperlink r:id="rId16227" ref="Y5345"/>
    <hyperlink r:id="rId16228" ref="Z5345"/>
    <hyperlink r:id="rId16229" ref="AB5345"/>
    <hyperlink r:id="rId16230" ref="AC5345"/>
    <hyperlink r:id="rId16231" ref="AD5345"/>
    <hyperlink r:id="rId16232" ref="Y5346"/>
    <hyperlink r:id="rId16233" ref="Z5346"/>
    <hyperlink r:id="rId16234" ref="AB5346"/>
    <hyperlink r:id="rId16235" ref="AC5346"/>
    <hyperlink r:id="rId16236" ref="AD5346"/>
    <hyperlink r:id="rId16237" ref="Y5347"/>
    <hyperlink r:id="rId16238" ref="Z5347"/>
    <hyperlink r:id="rId16239" ref="AD5347"/>
    <hyperlink r:id="rId16240" ref="Y5348"/>
    <hyperlink r:id="rId16241" ref="Z5348"/>
    <hyperlink r:id="rId16242" ref="AD5348"/>
    <hyperlink r:id="rId16243" ref="Z5349"/>
    <hyperlink r:id="rId16244" ref="AB5349"/>
    <hyperlink r:id="rId16245" ref="AD5349"/>
    <hyperlink r:id="rId16246" ref="Y5350"/>
    <hyperlink r:id="rId16247" ref="AD5350"/>
    <hyperlink r:id="rId16248" ref="Y5351"/>
    <hyperlink r:id="rId16249" ref="AA5351"/>
    <hyperlink r:id="rId16250" ref="AD5351"/>
    <hyperlink r:id="rId16251" ref="Z5352"/>
    <hyperlink r:id="rId16252" ref="Y5353"/>
    <hyperlink r:id="rId16253" ref="Z5353"/>
    <hyperlink r:id="rId16254" ref="Z5354"/>
    <hyperlink r:id="rId16255" ref="AD5354"/>
    <hyperlink r:id="rId16256" ref="Z5355"/>
    <hyperlink r:id="rId16257" ref="Y5356"/>
    <hyperlink r:id="rId16258" ref="Y5357"/>
    <hyperlink r:id="rId16259" ref="Z5357"/>
    <hyperlink r:id="rId16260" ref="Z5358"/>
    <hyperlink r:id="rId16261" ref="AB5358"/>
    <hyperlink r:id="rId16262" ref="AD5358"/>
    <hyperlink r:id="rId16263" ref="Z5359"/>
    <hyperlink r:id="rId16264" ref="AD5359"/>
    <hyperlink r:id="rId16265" ref="Y5360"/>
    <hyperlink r:id="rId16266" ref="Z5360"/>
    <hyperlink r:id="rId16267" ref="AB5360"/>
    <hyperlink r:id="rId16268" ref="AD5360"/>
    <hyperlink r:id="rId16269" ref="Z5361"/>
    <hyperlink r:id="rId16270" ref="AB5361"/>
    <hyperlink r:id="rId16271" ref="AD5361"/>
    <hyperlink r:id="rId16272" ref="Z5362"/>
    <hyperlink r:id="rId16273" ref="AB5362"/>
    <hyperlink r:id="rId16274" ref="AD5362"/>
    <hyperlink r:id="rId16275" ref="Z5363"/>
    <hyperlink r:id="rId16276" ref="AB5363"/>
    <hyperlink r:id="rId16277" ref="AD5363"/>
    <hyperlink r:id="rId16278" ref="Z5364"/>
    <hyperlink r:id="rId16279" ref="AB5364"/>
    <hyperlink r:id="rId16280" ref="AD5364"/>
    <hyperlink r:id="rId16281" ref="Z5365"/>
    <hyperlink r:id="rId16282" ref="AB5365"/>
    <hyperlink r:id="rId16283" ref="AD5365"/>
    <hyperlink r:id="rId16284" ref="Z5366"/>
    <hyperlink r:id="rId16285" ref="AA5366"/>
    <hyperlink r:id="rId16286" ref="AD5366"/>
    <hyperlink r:id="rId16287" ref="Z5367"/>
    <hyperlink r:id="rId16288" ref="AD5367"/>
    <hyperlink r:id="rId16289" ref="Z5368"/>
    <hyperlink r:id="rId16290" ref="AD5368"/>
    <hyperlink r:id="rId16291" ref="Z5369"/>
    <hyperlink r:id="rId16292" ref="AD5369"/>
    <hyperlink r:id="rId16293" ref="Z5370"/>
    <hyperlink r:id="rId16294" ref="AD5370"/>
    <hyperlink r:id="rId16295" ref="Z5371"/>
    <hyperlink r:id="rId16296" ref="AB5371"/>
    <hyperlink r:id="rId16297" ref="AD5371"/>
    <hyperlink r:id="rId16298" ref="Z5372"/>
    <hyperlink r:id="rId16299" ref="AB5372"/>
    <hyperlink r:id="rId16300" ref="AD5372"/>
    <hyperlink r:id="rId16301" ref="Z5373"/>
    <hyperlink r:id="rId16302" ref="AB5373"/>
    <hyperlink r:id="rId16303" ref="AD5373"/>
    <hyperlink r:id="rId16304" ref="Z5374"/>
    <hyperlink r:id="rId16305" ref="AB5374"/>
    <hyperlink r:id="rId16306" ref="AD5374"/>
    <hyperlink r:id="rId16307" ref="Z5375"/>
    <hyperlink r:id="rId16308" ref="AB5375"/>
    <hyperlink r:id="rId16309" ref="AD5375"/>
    <hyperlink r:id="rId16310" ref="Z5376"/>
    <hyperlink r:id="rId16311" ref="AB5376"/>
    <hyperlink r:id="rId16312" ref="AD5376"/>
    <hyperlink r:id="rId16313" ref="Y5377"/>
    <hyperlink r:id="rId16314" ref="Z5377"/>
    <hyperlink r:id="rId16315" ref="AB5377"/>
    <hyperlink r:id="rId16316" ref="AD5377"/>
    <hyperlink r:id="rId16317" ref="AE5377"/>
    <hyperlink r:id="rId16318" ref="Y5378"/>
    <hyperlink r:id="rId16319" ref="Z5378"/>
    <hyperlink r:id="rId16320" ref="AE5378"/>
    <hyperlink r:id="rId16321" ref="Z5379"/>
    <hyperlink r:id="rId16322" ref="AB5379"/>
    <hyperlink r:id="rId16323" ref="AD5379"/>
    <hyperlink r:id="rId16324" ref="Z5380"/>
    <hyperlink r:id="rId16325" ref="AB5380"/>
    <hyperlink r:id="rId16326" ref="AD5380"/>
    <hyperlink r:id="rId16327" ref="AE5380"/>
    <hyperlink r:id="rId16328" ref="Z5381"/>
    <hyperlink r:id="rId16329" ref="AB5381"/>
    <hyperlink r:id="rId16330" ref="AD5381"/>
    <hyperlink r:id="rId16331" ref="AE5381"/>
    <hyperlink r:id="rId16332" ref="Z5382"/>
    <hyperlink r:id="rId16333" ref="AA5382"/>
    <hyperlink r:id="rId16334" ref="AB5382"/>
    <hyperlink r:id="rId16335" ref="AD5382"/>
    <hyperlink r:id="rId16336" ref="AE5382"/>
    <hyperlink r:id="rId16337" ref="Y5383"/>
    <hyperlink r:id="rId16338" ref="Z5383"/>
    <hyperlink r:id="rId16339" ref="Y5384"/>
    <hyperlink r:id="rId16340" ref="Z5384"/>
    <hyperlink r:id="rId16341" ref="AC5384"/>
    <hyperlink r:id="rId16342" ref="AD5384"/>
    <hyperlink r:id="rId16343" ref="Y5385"/>
    <hyperlink r:id="rId16344" ref="AA5385"/>
    <hyperlink r:id="rId16345" ref="AC5385"/>
    <hyperlink r:id="rId16346" ref="Z5386"/>
    <hyperlink r:id="rId16347" ref="Z5387"/>
    <hyperlink r:id="rId16348" ref="AB5387"/>
    <hyperlink r:id="rId16349" ref="AD5387"/>
    <hyperlink r:id="rId16350" ref="Z5389"/>
    <hyperlink r:id="rId16351" ref="Y5390"/>
    <hyperlink r:id="rId16352" ref="Z5390"/>
    <hyperlink r:id="rId16353" ref="Y5391"/>
    <hyperlink r:id="rId16354" ref="Z5391"/>
    <hyperlink r:id="rId16355" ref="AB5391"/>
    <hyperlink r:id="rId16356" ref="Z5392"/>
    <hyperlink r:id="rId16357" ref="AB5392"/>
    <hyperlink r:id="rId16358" ref="AD5392"/>
    <hyperlink r:id="rId16359" ref="Z5393"/>
    <hyperlink r:id="rId16360" ref="AD5393"/>
    <hyperlink r:id="rId16361" ref="Y5394"/>
    <hyperlink r:id="rId16362" ref="Z5394"/>
    <hyperlink r:id="rId16363" ref="AA5394"/>
    <hyperlink r:id="rId16364" ref="AD5394"/>
    <hyperlink r:id="rId16365" ref="Z5395"/>
    <hyperlink r:id="rId16366" ref="AA5395"/>
    <hyperlink r:id="rId16367" ref="AB5395"/>
    <hyperlink r:id="rId16368" ref="AD5395"/>
    <hyperlink r:id="rId16369" ref="Z5396"/>
    <hyperlink r:id="rId16370" ref="AA5396"/>
    <hyperlink r:id="rId16371" ref="AB5396"/>
    <hyperlink r:id="rId16372" ref="AD5396"/>
    <hyperlink r:id="rId16373" ref="Y5397"/>
    <hyperlink r:id="rId16374" ref="Z5397"/>
    <hyperlink r:id="rId16375" ref="AB5397"/>
    <hyperlink r:id="rId16376" ref="AD5397"/>
    <hyperlink r:id="rId16377" ref="Z5398"/>
    <hyperlink r:id="rId16378" ref="AB5398"/>
    <hyperlink r:id="rId16379" ref="AD5398"/>
    <hyperlink r:id="rId16380" ref="Z5399"/>
    <hyperlink r:id="rId16381" ref="AB5399"/>
    <hyperlink r:id="rId16382" ref="AD5399"/>
    <hyperlink r:id="rId16383" ref="Y5400"/>
    <hyperlink r:id="rId16384" ref="Z5400"/>
    <hyperlink r:id="rId16385" ref="AB5400"/>
    <hyperlink r:id="rId16386" ref="AC5400"/>
    <hyperlink r:id="rId16387" ref="AD5400"/>
    <hyperlink r:id="rId16388" ref="Y5401"/>
    <hyperlink r:id="rId16389" ref="Z5401"/>
    <hyperlink r:id="rId16390" ref="AB5401"/>
    <hyperlink r:id="rId16391" ref="AD5401"/>
    <hyperlink r:id="rId16392" ref="Z5402"/>
    <hyperlink r:id="rId16393" ref="AB5402"/>
    <hyperlink r:id="rId16394" ref="AD5402"/>
    <hyperlink r:id="rId16395" ref="Z5403"/>
    <hyperlink r:id="rId16396" ref="AB5403"/>
    <hyperlink r:id="rId16397" ref="AD5403"/>
    <hyperlink r:id="rId16398" ref="AB5404"/>
    <hyperlink r:id="rId16399" ref="Y5405"/>
    <hyperlink r:id="rId16400" ref="Z5405"/>
    <hyperlink r:id="rId16401" ref="AC5405"/>
    <hyperlink r:id="rId16402" ref="Z5406"/>
    <hyperlink r:id="rId16403" ref="AB5406"/>
    <hyperlink r:id="rId16404" ref="AD5406"/>
    <hyperlink r:id="rId16405" ref="Z5407"/>
    <hyperlink r:id="rId16406" ref="Z5408"/>
    <hyperlink r:id="rId16407" ref="AB5408"/>
    <hyperlink r:id="rId16408" ref="AD5408"/>
    <hyperlink r:id="rId16409" ref="AB5409"/>
    <hyperlink r:id="rId16410" ref="AD5409"/>
    <hyperlink r:id="rId16411" ref="Z5410"/>
    <hyperlink r:id="rId16412" ref="AA5411"/>
    <hyperlink r:id="rId16413" ref="AB5411"/>
    <hyperlink r:id="rId16414" ref="AC5411"/>
    <hyperlink r:id="rId16415" ref="AD5411"/>
    <hyperlink r:id="rId16416" ref="AB5412"/>
    <hyperlink r:id="rId16417" ref="AD5412"/>
    <hyperlink r:id="rId16418" ref="Y5413"/>
    <hyperlink r:id="rId16419" ref="AB5413"/>
    <hyperlink r:id="rId16420" ref="AD5413"/>
    <hyperlink r:id="rId16421" ref="Y5414"/>
    <hyperlink r:id="rId16422" ref="Z5414"/>
    <hyperlink r:id="rId16423" ref="AB5414"/>
    <hyperlink r:id="rId16424" ref="AD5414"/>
    <hyperlink r:id="rId16425" ref="Z5415"/>
    <hyperlink r:id="rId16426" ref="AD5415"/>
    <hyperlink r:id="rId16427" ref="Y5416"/>
    <hyperlink r:id="rId16428" ref="Z5416"/>
    <hyperlink r:id="rId16429" ref="AB5416"/>
    <hyperlink r:id="rId16430" ref="AC5416"/>
    <hyperlink r:id="rId16431" ref="AD5416"/>
    <hyperlink r:id="rId16432" ref="Y5417"/>
    <hyperlink r:id="rId16433" ref="Z5417"/>
    <hyperlink r:id="rId16434" ref="AB5417"/>
    <hyperlink r:id="rId16435" ref="AC5417"/>
    <hyperlink r:id="rId16436" ref="AD5417"/>
    <hyperlink r:id="rId16437" ref="Z5418"/>
    <hyperlink r:id="rId16438" ref="AB5418"/>
    <hyperlink r:id="rId16439" ref="AD5418"/>
    <hyperlink r:id="rId16440" ref="Z5419"/>
    <hyperlink r:id="rId16441" ref="AD5419"/>
    <hyperlink r:id="rId16442" ref="Y5420"/>
    <hyperlink r:id="rId16443" ref="Z5420"/>
    <hyperlink r:id="rId16444" ref="AB5420"/>
    <hyperlink r:id="rId16445" ref="AD5420"/>
    <hyperlink r:id="rId16446" ref="Z5422"/>
    <hyperlink r:id="rId16447" ref="AA5422"/>
    <hyperlink r:id="rId16448" ref="AB5422"/>
    <hyperlink r:id="rId16449" ref="AD5422"/>
    <hyperlink r:id="rId16450" ref="AD5423"/>
    <hyperlink r:id="rId16451" ref="Z5424"/>
    <hyperlink r:id="rId16452" ref="AD5424"/>
    <hyperlink r:id="rId16453" ref="Z5425"/>
    <hyperlink r:id="rId16454" ref="AD5425"/>
    <hyperlink r:id="rId16455" ref="Z5426"/>
    <hyperlink r:id="rId16456" ref="Z5427"/>
    <hyperlink r:id="rId16457" ref="AD5427"/>
    <hyperlink r:id="rId16458" ref="Y5428"/>
    <hyperlink r:id="rId16459" ref="Z5428"/>
    <hyperlink r:id="rId16460" ref="AB5428"/>
    <hyperlink r:id="rId16461" ref="AD5428"/>
    <hyperlink r:id="rId16462" ref="Z5429"/>
    <hyperlink r:id="rId16463" ref="AB5429"/>
    <hyperlink r:id="rId16464" ref="AC5429"/>
    <hyperlink r:id="rId16465" ref="AD5429"/>
    <hyperlink r:id="rId16466" ref="Z5430"/>
    <hyperlink r:id="rId16467" ref="AB5430"/>
    <hyperlink r:id="rId16468" ref="AD5430"/>
    <hyperlink r:id="rId16469" ref="Y5431"/>
    <hyperlink r:id="rId16470" ref="Z5431"/>
    <hyperlink r:id="rId16471" ref="AA5431"/>
    <hyperlink r:id="rId16472" ref="AB5431"/>
    <hyperlink r:id="rId16473" ref="AD5431"/>
    <hyperlink r:id="rId16474" ref="Z5432"/>
    <hyperlink r:id="rId16475" ref="AA5432"/>
    <hyperlink r:id="rId16476" ref="AB5432"/>
    <hyperlink r:id="rId16477" ref="AD5432"/>
    <hyperlink r:id="rId16478" ref="Y5433"/>
    <hyperlink r:id="rId16479" ref="Z5433"/>
    <hyperlink r:id="rId16480" ref="AB5433"/>
    <hyperlink r:id="rId16481" ref="AD5433"/>
    <hyperlink r:id="rId16482" ref="Z5434"/>
    <hyperlink r:id="rId16483" ref="AB5434"/>
    <hyperlink r:id="rId16484" ref="AD5434"/>
    <hyperlink r:id="rId16485" ref="Z5435"/>
    <hyperlink r:id="rId16486" ref="AB5435"/>
    <hyperlink r:id="rId16487" ref="AD5435"/>
    <hyperlink r:id="rId16488" ref="Z5436"/>
    <hyperlink r:id="rId16489" ref="Y5437"/>
    <hyperlink r:id="rId16490" ref="Z5437"/>
    <hyperlink r:id="rId16491" ref="AB5437"/>
    <hyperlink r:id="rId16492" ref="AD5437"/>
    <hyperlink r:id="rId16493" ref="Y5438"/>
    <hyperlink r:id="rId16494" ref="Z5438"/>
    <hyperlink r:id="rId16495" ref="AA5438"/>
    <hyperlink r:id="rId16496" ref="AB5438"/>
    <hyperlink r:id="rId16497" ref="AC5438"/>
    <hyperlink r:id="rId16498" ref="AD5438"/>
    <hyperlink r:id="rId16499" ref="Z5439"/>
    <hyperlink r:id="rId16500" ref="AB5439"/>
    <hyperlink r:id="rId16501" ref="AD5439"/>
    <hyperlink r:id="rId16502" ref="Z5440"/>
    <hyperlink r:id="rId16503" ref="AC5440"/>
    <hyperlink r:id="rId16504" ref="Z5441"/>
    <hyperlink r:id="rId16505" ref="AB5441"/>
    <hyperlink r:id="rId16506" ref="AD5441"/>
    <hyperlink r:id="rId16507" ref="AD5443"/>
    <hyperlink r:id="rId16508" ref="Y5444"/>
    <hyperlink r:id="rId16509" ref="Z5444"/>
    <hyperlink r:id="rId16510" ref="AB5444"/>
    <hyperlink r:id="rId16511" ref="AD5444"/>
    <hyperlink r:id="rId16512" ref="Z5445"/>
    <hyperlink r:id="rId16513" ref="Y5447"/>
    <hyperlink r:id="rId16514" ref="Z5447"/>
    <hyperlink r:id="rId16515" ref="AD5447"/>
    <hyperlink r:id="rId16516" ref="Z5449"/>
    <hyperlink r:id="rId16517" ref="AD5449"/>
    <hyperlink r:id="rId16518" ref="Y5450"/>
    <hyperlink r:id="rId16519" ref="Z5450"/>
    <hyperlink r:id="rId16520" ref="AC5450"/>
    <hyperlink r:id="rId16521" ref="AD5450"/>
    <hyperlink r:id="rId16522" ref="Z5451"/>
    <hyperlink r:id="rId16523" ref="Z5453"/>
    <hyperlink r:id="rId16524" ref="AC5453"/>
    <hyperlink r:id="rId16525" ref="Z5454"/>
    <hyperlink r:id="rId16526" ref="AB5454"/>
    <hyperlink r:id="rId16527" ref="AD5454"/>
    <hyperlink r:id="rId16528" ref="Z5455"/>
    <hyperlink r:id="rId16529" ref="Z5456"/>
    <hyperlink r:id="rId16530" ref="AB5456"/>
    <hyperlink r:id="rId16531" ref="AD5456"/>
    <hyperlink r:id="rId16532" ref="Z5457"/>
    <hyperlink r:id="rId16533" ref="AB5457"/>
    <hyperlink r:id="rId16534" ref="AC5457"/>
    <hyperlink r:id="rId16535" ref="AD5457"/>
    <hyperlink r:id="rId16536" ref="Z5458"/>
    <hyperlink r:id="rId16537" ref="AB5458"/>
    <hyperlink r:id="rId16538" ref="AD5458"/>
    <hyperlink r:id="rId16539" ref="AE5458"/>
    <hyperlink r:id="rId16540" ref="Z5459"/>
    <hyperlink r:id="rId16541" ref="AD5459"/>
    <hyperlink r:id="rId16542" ref="AE5459"/>
    <hyperlink r:id="rId16543" ref="Z5460"/>
    <hyperlink r:id="rId16544" ref="AD5460"/>
    <hyperlink r:id="rId16545" ref="AE5460"/>
    <hyperlink r:id="rId16546" ref="Z5461"/>
    <hyperlink r:id="rId16547" ref="AB5461"/>
    <hyperlink r:id="rId16548" ref="AD5461"/>
    <hyperlink r:id="rId16549" ref="AE5461"/>
    <hyperlink r:id="rId16550" ref="Z5462"/>
    <hyperlink r:id="rId16551" ref="AD5462"/>
    <hyperlink r:id="rId16552" ref="AE5462"/>
    <hyperlink r:id="rId16553" ref="Z5463"/>
    <hyperlink r:id="rId16554" ref="AB5463"/>
    <hyperlink r:id="rId16555" ref="AC5463"/>
    <hyperlink r:id="rId16556" ref="AD5463"/>
    <hyperlink r:id="rId16557" ref="AE5463"/>
    <hyperlink r:id="rId16558" ref="Z5464"/>
    <hyperlink r:id="rId16559" ref="AB5464"/>
    <hyperlink r:id="rId16560" ref="Z5465"/>
    <hyperlink r:id="rId16561" ref="Z5466"/>
    <hyperlink r:id="rId16562" ref="AB5466"/>
    <hyperlink r:id="rId16563" ref="Y5467"/>
    <hyperlink r:id="rId16564" ref="Z5467"/>
    <hyperlink r:id="rId16565" ref="Z5468"/>
    <hyperlink r:id="rId16566" ref="AB5468"/>
    <hyperlink r:id="rId16567" ref="AD5468"/>
    <hyperlink r:id="rId16568" ref="Z5469"/>
    <hyperlink r:id="rId16569" ref="AB5469"/>
    <hyperlink r:id="rId16570" ref="AD5469"/>
    <hyperlink r:id="rId16571" ref="Z5470"/>
    <hyperlink r:id="rId16572" ref="AA5470"/>
    <hyperlink r:id="rId16573" ref="Z5471"/>
    <hyperlink r:id="rId16574" ref="AA5471"/>
    <hyperlink r:id="rId16575" ref="AB5471"/>
    <hyperlink r:id="rId16576" ref="Z5472"/>
    <hyperlink r:id="rId16577" ref="AB5472"/>
    <hyperlink r:id="rId16578" ref="AC5472"/>
    <hyperlink r:id="rId16579" ref="Z5473"/>
    <hyperlink r:id="rId16580" ref="AA5473"/>
    <hyperlink r:id="rId16581" ref="AB5473"/>
    <hyperlink r:id="rId16582" ref="AC5473"/>
    <hyperlink r:id="rId16583" ref="Z5474"/>
    <hyperlink r:id="rId16584" ref="AB5474"/>
    <hyperlink r:id="rId16585" ref="AD5474"/>
    <hyperlink r:id="rId16586" ref="Z5475"/>
    <hyperlink r:id="rId16587" ref="AB5475"/>
    <hyperlink r:id="rId16588" ref="AD5475"/>
    <hyperlink r:id="rId16589" ref="Z5476"/>
    <hyperlink r:id="rId16590" ref="Z5478"/>
    <hyperlink r:id="rId16591" ref="AB5478"/>
    <hyperlink r:id="rId16592" ref="Z5479"/>
    <hyperlink r:id="rId16593" ref="AB5479"/>
    <hyperlink r:id="rId16594" ref="Z5480"/>
    <hyperlink r:id="rId16595" ref="AB5480"/>
    <hyperlink r:id="rId16596" ref="Z5481"/>
    <hyperlink r:id="rId16597" ref="AB5481"/>
    <hyperlink r:id="rId16598" ref="AD5481"/>
    <hyperlink r:id="rId16599" ref="Z5482"/>
    <hyperlink r:id="rId16600" ref="AB5482"/>
    <hyperlink r:id="rId16601" ref="AD5482"/>
    <hyperlink r:id="rId16602" ref="Z5483"/>
    <hyperlink r:id="rId16603" ref="AB5483"/>
    <hyperlink r:id="rId16604" ref="Z5484"/>
    <hyperlink r:id="rId16605" ref="AB5484"/>
    <hyperlink r:id="rId16606" ref="AC5484"/>
    <hyperlink r:id="rId16607" ref="AD5484"/>
    <hyperlink r:id="rId16608" ref="Y5485"/>
    <hyperlink r:id="rId16609" ref="Z5485"/>
    <hyperlink r:id="rId16610" ref="AB5485"/>
    <hyperlink r:id="rId16611" ref="AD5485"/>
    <hyperlink r:id="rId16612" ref="Y5486"/>
    <hyperlink r:id="rId16613" ref="Z5486"/>
    <hyperlink r:id="rId16614" ref="Z5487"/>
    <hyperlink r:id="rId16615" ref="AB5487"/>
    <hyperlink r:id="rId16616" ref="AD5487"/>
    <hyperlink r:id="rId16617" ref="Y5488"/>
    <hyperlink r:id="rId16618" ref="Z5488"/>
    <hyperlink r:id="rId16619" ref="Z5489"/>
    <hyperlink r:id="rId16620" ref="AB5489"/>
    <hyperlink r:id="rId16621" ref="AD5489"/>
    <hyperlink r:id="rId16622" ref="Z5490"/>
    <hyperlink r:id="rId16623" ref="AB5490"/>
    <hyperlink r:id="rId16624" ref="AD5490"/>
    <hyperlink r:id="rId16625" ref="Z5491"/>
    <hyperlink r:id="rId16626" ref="AB5491"/>
    <hyperlink r:id="rId16627" ref="AD5491"/>
    <hyperlink r:id="rId16628" ref="Z5492"/>
    <hyperlink r:id="rId16629" ref="AB5492"/>
    <hyperlink r:id="rId16630" ref="AC5492"/>
    <hyperlink r:id="rId16631" ref="AD5492"/>
    <hyperlink r:id="rId16632" ref="Z5493"/>
    <hyperlink r:id="rId16633" ref="AB5493"/>
    <hyperlink r:id="rId16634" ref="Z5495"/>
    <hyperlink r:id="rId16635" ref="AB5495"/>
    <hyperlink r:id="rId16636" ref="Z5496"/>
    <hyperlink r:id="rId16637" ref="AB5496"/>
    <hyperlink r:id="rId16638" ref="Y5497"/>
    <hyperlink r:id="rId16639" ref="Z5497"/>
    <hyperlink r:id="rId16640" ref="AA5497"/>
    <hyperlink r:id="rId16641" ref="AB5497"/>
    <hyperlink r:id="rId16642" ref="AD5497"/>
    <hyperlink r:id="rId16643" ref="Y5498"/>
    <hyperlink r:id="rId16644" ref="Z5498"/>
    <hyperlink r:id="rId16645" ref="AA5498"/>
    <hyperlink r:id="rId16646" ref="AB5498"/>
    <hyperlink r:id="rId16647" ref="Z5499"/>
    <hyperlink r:id="rId16648" ref="AB5499"/>
    <hyperlink r:id="rId16649" ref="Z5500"/>
    <hyperlink r:id="rId16650" ref="AB5500"/>
    <hyperlink r:id="rId16651" ref="Z5501"/>
    <hyperlink r:id="rId16652" ref="AB5501"/>
    <hyperlink r:id="rId16653" ref="Z5502"/>
    <hyperlink r:id="rId16654" ref="AB5502"/>
    <hyperlink r:id="rId16655" ref="Z5503"/>
    <hyperlink r:id="rId16656" ref="Z5504"/>
    <hyperlink r:id="rId16657" ref="Z5505"/>
    <hyperlink r:id="rId16658" ref="Z5506"/>
    <hyperlink r:id="rId16659" ref="AA5506"/>
    <hyperlink r:id="rId16660" ref="AC5506"/>
    <hyperlink r:id="rId16661" ref="Z5507"/>
    <hyperlink r:id="rId16662" ref="Z5508"/>
    <hyperlink r:id="rId16663" ref="Z5509"/>
    <hyperlink r:id="rId16664" ref="Z5510"/>
    <hyperlink r:id="rId16665" ref="AB5510"/>
    <hyperlink r:id="rId16666" ref="AD5510"/>
    <hyperlink r:id="rId16667" ref="Z5511"/>
    <hyperlink r:id="rId16668" ref="AB5511"/>
    <hyperlink r:id="rId16669" ref="AD5511"/>
    <hyperlink r:id="rId16670" ref="Z5512"/>
    <hyperlink r:id="rId16671" ref="AB5512"/>
    <hyperlink r:id="rId16672" ref="AD5512"/>
    <hyperlink r:id="rId16673" ref="Z5513"/>
    <hyperlink r:id="rId16674" ref="AB5513"/>
    <hyperlink r:id="rId16675" ref="AD5513"/>
    <hyperlink r:id="rId16676" ref="Z5514"/>
    <hyperlink r:id="rId16677" ref="AB5514"/>
    <hyperlink r:id="rId16678" ref="AD5514"/>
    <hyperlink r:id="rId16679" ref="Z5515"/>
    <hyperlink r:id="rId16680" ref="AB5515"/>
    <hyperlink r:id="rId16681" ref="AC5515"/>
    <hyperlink r:id="rId16682" ref="AD5515"/>
    <hyperlink r:id="rId16683" ref="Z5517"/>
    <hyperlink r:id="rId16684" ref="Z5518"/>
    <hyperlink r:id="rId16685" ref="AB5518"/>
    <hyperlink r:id="rId16686" ref="AC5518"/>
    <hyperlink r:id="rId16687" ref="AD5518"/>
    <hyperlink r:id="rId16688" ref="Z5519"/>
    <hyperlink r:id="rId16689" ref="AB5519"/>
    <hyperlink r:id="rId16690" ref="AD5519"/>
    <hyperlink r:id="rId16691" ref="Z5520"/>
    <hyperlink r:id="rId16692" ref="AB5520"/>
    <hyperlink r:id="rId16693" ref="AD5520"/>
    <hyperlink r:id="rId16694" ref="Y5521"/>
    <hyperlink r:id="rId16695" ref="Z5521"/>
    <hyperlink r:id="rId16696" ref="AB5521"/>
    <hyperlink r:id="rId16697" ref="AD5521"/>
    <hyperlink r:id="rId16698" ref="Z5522"/>
    <hyperlink r:id="rId16699" ref="AB5522"/>
    <hyperlink r:id="rId16700" ref="AD5522"/>
    <hyperlink r:id="rId16701" ref="Z5523"/>
    <hyperlink r:id="rId16702" ref="AB5523"/>
    <hyperlink r:id="rId16703" ref="AD5523"/>
    <hyperlink r:id="rId16704" ref="Y5524"/>
    <hyperlink r:id="rId16705" ref="Z5524"/>
    <hyperlink r:id="rId16706" ref="AB5524"/>
    <hyperlink r:id="rId16707" ref="AD5524"/>
    <hyperlink r:id="rId16708" ref="Y5525"/>
    <hyperlink r:id="rId16709" ref="Z5525"/>
    <hyperlink r:id="rId16710" ref="AB5525"/>
    <hyperlink r:id="rId16711" ref="AC5525"/>
    <hyperlink r:id="rId16712" ref="AD5525"/>
    <hyperlink r:id="rId16713" ref="Y5526"/>
    <hyperlink r:id="rId16714" ref="Z5526"/>
    <hyperlink r:id="rId16715" ref="AA5526"/>
    <hyperlink r:id="rId16716" ref="AB5526"/>
    <hyperlink r:id="rId16717" ref="AD5526"/>
    <hyperlink r:id="rId16718" ref="Z5527"/>
    <hyperlink r:id="rId16719" ref="AB5527"/>
    <hyperlink r:id="rId16720" ref="AD5527"/>
    <hyperlink r:id="rId16721" ref="Y5528"/>
    <hyperlink r:id="rId16722" ref="Z5528"/>
    <hyperlink r:id="rId16723" ref="AB5528"/>
    <hyperlink r:id="rId16724" ref="AD5528"/>
    <hyperlink r:id="rId16725" ref="Z5529"/>
    <hyperlink r:id="rId16726" ref="AB5529"/>
    <hyperlink r:id="rId16727" ref="AD5529"/>
    <hyperlink r:id="rId16728" ref="Y5530"/>
    <hyperlink r:id="rId16729" ref="Z5530"/>
    <hyperlink r:id="rId16730" ref="AA5530"/>
    <hyperlink r:id="rId16731" ref="AB5530"/>
    <hyperlink r:id="rId16732" ref="AC5530"/>
    <hyperlink r:id="rId16733" ref="AD5530"/>
    <hyperlink r:id="rId16734" ref="Z5531"/>
    <hyperlink r:id="rId16735" ref="AA5531"/>
    <hyperlink r:id="rId16736" ref="AB5531"/>
    <hyperlink r:id="rId16737" ref="AC5531"/>
    <hyperlink r:id="rId16738" ref="AD5531"/>
    <hyperlink r:id="rId16739" ref="Y5532"/>
    <hyperlink r:id="rId16740" ref="Z5532"/>
    <hyperlink r:id="rId16741" ref="AB5532"/>
    <hyperlink r:id="rId16742" ref="AC5532"/>
    <hyperlink r:id="rId16743" ref="AD5532"/>
    <hyperlink r:id="rId16744" ref="Z5533"/>
    <hyperlink r:id="rId16745" ref="AD5533"/>
    <hyperlink r:id="rId16746" ref="Z5537"/>
    <hyperlink r:id="rId16747" ref="AA5537"/>
    <hyperlink r:id="rId16748" ref="Z5538"/>
    <hyperlink r:id="rId16749" ref="AA5538"/>
    <hyperlink r:id="rId16750" ref="AB5538"/>
    <hyperlink r:id="rId16751" ref="AD5538"/>
    <hyperlink r:id="rId16752" ref="Z5539"/>
    <hyperlink r:id="rId16753" ref="AB5539"/>
    <hyperlink r:id="rId16754" ref="AD5539"/>
    <hyperlink r:id="rId16755" ref="Z5540"/>
    <hyperlink r:id="rId16756" ref="AD5540"/>
    <hyperlink r:id="rId16757" ref="Y5541"/>
    <hyperlink r:id="rId16758" ref="Z5541"/>
    <hyperlink r:id="rId16759" ref="AA5541"/>
    <hyperlink r:id="rId16760" ref="AB5541"/>
    <hyperlink r:id="rId16761" ref="AD5541"/>
    <hyperlink r:id="rId16762" ref="Y5542"/>
    <hyperlink r:id="rId16763" ref="Z5542"/>
    <hyperlink r:id="rId16764" ref="AA5542"/>
    <hyperlink r:id="rId16765" ref="AB5542"/>
    <hyperlink r:id="rId16766" ref="AC5542"/>
    <hyperlink r:id="rId16767" ref="AD5542"/>
    <hyperlink r:id="rId16768" ref="Z5543"/>
    <hyperlink r:id="rId16769" ref="AB5543"/>
    <hyperlink r:id="rId16770" ref="AD5543"/>
    <hyperlink r:id="rId16771" ref="Z5544"/>
    <hyperlink r:id="rId16772" ref="AD5544"/>
    <hyperlink r:id="rId16773" ref="Y5545"/>
    <hyperlink r:id="rId16774" ref="Z5545"/>
    <hyperlink r:id="rId16775" ref="AD5545"/>
    <hyperlink r:id="rId16776" ref="Y5546"/>
    <hyperlink r:id="rId16777" ref="Z5546"/>
    <hyperlink r:id="rId16778" ref="AB5546"/>
    <hyperlink r:id="rId16779" ref="AC5546"/>
    <hyperlink r:id="rId16780" ref="AD5546"/>
    <hyperlink r:id="rId16781" ref="Z5547"/>
    <hyperlink r:id="rId16782" ref="AB5547"/>
    <hyperlink r:id="rId16783" ref="AC5547"/>
    <hyperlink r:id="rId16784" ref="AD5547"/>
    <hyperlink r:id="rId16785" ref="Z5548"/>
    <hyperlink r:id="rId16786" ref="AB5548"/>
    <hyperlink r:id="rId16787" ref="AC5548"/>
    <hyperlink r:id="rId16788" ref="Z5549"/>
    <hyperlink r:id="rId16789" ref="AB5549"/>
    <hyperlink r:id="rId16790" ref="Y5550"/>
    <hyperlink r:id="rId16791" ref="AB5550"/>
    <hyperlink r:id="rId16792" ref="AD5550"/>
    <hyperlink r:id="rId16793" ref="Z5551"/>
    <hyperlink r:id="rId16794" ref="AB5551"/>
    <hyperlink r:id="rId16795" ref="AD5551"/>
    <hyperlink r:id="rId16796" ref="Z5552"/>
    <hyperlink r:id="rId16797" ref="AB5552"/>
    <hyperlink r:id="rId16798" ref="AC5552"/>
    <hyperlink r:id="rId16799" ref="AD5552"/>
    <hyperlink r:id="rId16800" ref="Y5553"/>
    <hyperlink r:id="rId16801" ref="Z5553"/>
    <hyperlink r:id="rId16802" ref="AB5553"/>
    <hyperlink r:id="rId16803" ref="AC5553"/>
    <hyperlink r:id="rId16804" ref="AD5553"/>
    <hyperlink r:id="rId16805" ref="Z5554"/>
    <hyperlink r:id="rId16806" ref="AB5554"/>
    <hyperlink r:id="rId16807" ref="AC5554"/>
    <hyperlink r:id="rId16808" ref="AD5554"/>
    <hyperlink r:id="rId16809" ref="Z5555"/>
    <hyperlink r:id="rId16810" ref="AB5555"/>
    <hyperlink r:id="rId16811" ref="AD5555"/>
    <hyperlink r:id="rId16812" ref="Y5557"/>
    <hyperlink r:id="rId16813" ref="Z5557"/>
    <hyperlink r:id="rId16814" ref="AB5557"/>
    <hyperlink r:id="rId16815" ref="AD5557"/>
    <hyperlink r:id="rId16816" ref="Y5558"/>
    <hyperlink r:id="rId16817" ref="Z5558"/>
    <hyperlink r:id="rId16818" ref="AB5558"/>
    <hyperlink r:id="rId16819" ref="AC5558"/>
    <hyperlink r:id="rId16820" ref="AD5558"/>
    <hyperlink r:id="rId16821" ref="Z5559"/>
    <hyperlink r:id="rId16822" ref="AB5559"/>
    <hyperlink r:id="rId16823" ref="AD5559"/>
    <hyperlink r:id="rId16824" ref="Z5560"/>
    <hyperlink r:id="rId16825" ref="AB5560"/>
    <hyperlink r:id="rId16826" ref="AD5560"/>
    <hyperlink r:id="rId16827" ref="Z5561"/>
    <hyperlink r:id="rId16828" ref="AB5561"/>
    <hyperlink r:id="rId16829" ref="AC5561"/>
    <hyperlink r:id="rId16830" ref="AD5561"/>
    <hyperlink r:id="rId16831" ref="Y5562"/>
    <hyperlink r:id="rId16832" ref="AB5562"/>
    <hyperlink r:id="rId16833" ref="Z5563"/>
    <hyperlink r:id="rId16834" ref="AB5563"/>
    <hyperlink r:id="rId16835" ref="AD5563"/>
    <hyperlink r:id="rId16836" ref="Z5564"/>
    <hyperlink r:id="rId16837" ref="AD5564"/>
    <hyperlink r:id="rId16838" ref="Z5565"/>
    <hyperlink r:id="rId16839" ref="Z5566"/>
    <hyperlink r:id="rId16840" ref="AC5566"/>
    <hyperlink r:id="rId16841" ref="Z5567"/>
    <hyperlink r:id="rId16842" ref="AB5567"/>
    <hyperlink r:id="rId16843" ref="AC5567"/>
    <hyperlink r:id="rId16844" ref="AD5567"/>
    <hyperlink r:id="rId16845" ref="Z5568"/>
    <hyperlink r:id="rId16846" ref="AB5568"/>
    <hyperlink r:id="rId16847" ref="AC5568"/>
    <hyperlink r:id="rId16848" ref="AD5568"/>
    <hyperlink r:id="rId16849" ref="Z5569"/>
    <hyperlink r:id="rId16850" ref="AB5569"/>
    <hyperlink r:id="rId16851" ref="AD5569"/>
    <hyperlink r:id="rId16852" ref="Z5570"/>
    <hyperlink r:id="rId16853" ref="AB5570"/>
    <hyperlink r:id="rId16854" ref="AD5570"/>
    <hyperlink r:id="rId16855" ref="Z5571"/>
    <hyperlink r:id="rId16856" ref="AD5571"/>
    <hyperlink r:id="rId16857" ref="Z5572"/>
    <hyperlink r:id="rId16858" ref="AD5572"/>
    <hyperlink r:id="rId16859" ref="AA5573"/>
    <hyperlink r:id="rId16860" ref="Z5574"/>
    <hyperlink r:id="rId16861" ref="AD5574"/>
    <hyperlink r:id="rId16862" ref="Z5575"/>
    <hyperlink r:id="rId16863" ref="AC5575"/>
    <hyperlink r:id="rId16864" ref="AD5575"/>
    <hyperlink r:id="rId16865" ref="AA5576"/>
    <hyperlink r:id="rId16866" ref="Z5577"/>
    <hyperlink r:id="rId16867" ref="AB5577"/>
    <hyperlink r:id="rId16868" ref="AD5577"/>
    <hyperlink r:id="rId16869" ref="Z5578"/>
    <hyperlink r:id="rId16870" ref="AB5578"/>
    <hyperlink r:id="rId16871" ref="Y5579"/>
    <hyperlink r:id="rId16872" ref="Z5579"/>
    <hyperlink r:id="rId16873" ref="AB5579"/>
    <hyperlink r:id="rId16874" ref="AD5579"/>
    <hyperlink r:id="rId16875" ref="AB5580"/>
    <hyperlink r:id="rId16876" ref="Y5581"/>
    <hyperlink r:id="rId16877" ref="Z5581"/>
    <hyperlink r:id="rId16878" ref="AA5581"/>
    <hyperlink r:id="rId16879" ref="AD5581"/>
    <hyperlink r:id="rId16880" ref="Y5582"/>
    <hyperlink r:id="rId16881" ref="Z5582"/>
    <hyperlink r:id="rId16882" ref="AD5582"/>
    <hyperlink r:id="rId16883" ref="Y5583"/>
    <hyperlink r:id="rId16884" ref="Z5583"/>
    <hyperlink r:id="rId16885" ref="AB5583"/>
    <hyperlink r:id="rId16886" ref="AC5583"/>
    <hyperlink r:id="rId16887" ref="AD5583"/>
    <hyperlink r:id="rId16888" ref="Y5584"/>
    <hyperlink r:id="rId16889" ref="Z5584"/>
    <hyperlink r:id="rId16890" ref="AB5584"/>
    <hyperlink r:id="rId16891" ref="AC5584"/>
    <hyperlink r:id="rId16892" ref="AD5584"/>
    <hyperlink r:id="rId16893" ref="Z5585"/>
    <hyperlink r:id="rId16894" ref="AA5585"/>
    <hyperlink r:id="rId16895" ref="AB5585"/>
    <hyperlink r:id="rId16896" ref="AD5585"/>
    <hyperlink r:id="rId16897" ref="Z5586"/>
    <hyperlink r:id="rId16898" ref="AB5586"/>
    <hyperlink r:id="rId16899" ref="AD5586"/>
    <hyperlink r:id="rId16900" ref="Z5587"/>
    <hyperlink r:id="rId16901" ref="AB5587"/>
    <hyperlink r:id="rId16902" ref="Y5588"/>
    <hyperlink r:id="rId16903" ref="AA5588"/>
    <hyperlink r:id="rId16904" ref="AB5588"/>
    <hyperlink r:id="rId16905" ref="Y5589"/>
    <hyperlink r:id="rId16906" ref="AA5589"/>
    <hyperlink r:id="rId16907" ref="AC5589"/>
    <hyperlink r:id="rId16908" ref="AD5590"/>
    <hyperlink r:id="rId16909" ref="Z5591"/>
    <hyperlink r:id="rId16910" ref="AB5591"/>
    <hyperlink r:id="rId16911" ref="AD5591"/>
    <hyperlink r:id="rId16912" ref="Z5592"/>
    <hyperlink r:id="rId16913" ref="AD5592"/>
    <hyperlink r:id="rId16914" ref="Z5593"/>
    <hyperlink r:id="rId16915" ref="AC5593"/>
    <hyperlink r:id="rId16916" ref="AD5593"/>
    <hyperlink r:id="rId16917" ref="Z5594"/>
    <hyperlink r:id="rId16918" ref="Z5595"/>
    <hyperlink r:id="rId16919" ref="AD5595"/>
    <hyperlink r:id="rId16920" ref="Z5596"/>
    <hyperlink r:id="rId16921" ref="AA5596"/>
    <hyperlink r:id="rId16922" ref="AB5596"/>
    <hyperlink r:id="rId16923" ref="AD5596"/>
    <hyperlink r:id="rId16924" ref="Z5597"/>
    <hyperlink r:id="rId16925" ref="AB5597"/>
    <hyperlink r:id="rId16926" ref="AD5597"/>
    <hyperlink r:id="rId16927" ref="Z5598"/>
    <hyperlink r:id="rId16928" ref="AD5598"/>
    <hyperlink r:id="rId16929" ref="Z5599"/>
    <hyperlink r:id="rId16930" ref="AD5599"/>
    <hyperlink r:id="rId16931" ref="Z5600"/>
    <hyperlink r:id="rId16932" ref="AB5600"/>
    <hyperlink r:id="rId16933" ref="AD5600"/>
    <hyperlink r:id="rId16934" ref="Y5601"/>
    <hyperlink r:id="rId16935" ref="Z5601"/>
    <hyperlink r:id="rId16936" ref="AB5601"/>
    <hyperlink r:id="rId16937" ref="AD5601"/>
    <hyperlink r:id="rId16938" ref="Z5602"/>
    <hyperlink r:id="rId16939" ref="AC5602"/>
    <hyperlink r:id="rId16940" ref="Z5603"/>
    <hyperlink r:id="rId16941" ref="Z5604"/>
    <hyperlink r:id="rId16942" ref="AD5604"/>
    <hyperlink r:id="rId16943" ref="Z5605"/>
    <hyperlink r:id="rId16944" ref="Z5606"/>
    <hyperlink r:id="rId16945" ref="AD5606"/>
    <hyperlink r:id="rId16946" ref="Z5607"/>
    <hyperlink r:id="rId16947" ref="AD5607"/>
    <hyperlink r:id="rId16948" ref="Y5608"/>
    <hyperlink r:id="rId16949" ref="Z5608"/>
    <hyperlink r:id="rId16950" ref="AA5608"/>
    <hyperlink r:id="rId16951" ref="AD5608"/>
    <hyperlink r:id="rId16952" ref="Z5609"/>
    <hyperlink r:id="rId16953" ref="AA5609"/>
    <hyperlink r:id="rId16954" ref="AD5609"/>
    <hyperlink r:id="rId16955" ref="Z5610"/>
    <hyperlink r:id="rId16956" ref="AD5610"/>
    <hyperlink r:id="rId16957" ref="Z5611"/>
    <hyperlink r:id="rId16958" ref="AD5611"/>
    <hyperlink r:id="rId16959" ref="Z5612"/>
    <hyperlink r:id="rId16960" ref="AB5612"/>
    <hyperlink r:id="rId16961" ref="AD5612"/>
    <hyperlink r:id="rId16962" ref="Y5613"/>
    <hyperlink r:id="rId16963" ref="Z5613"/>
    <hyperlink r:id="rId16964" ref="AB5613"/>
    <hyperlink r:id="rId16965" ref="AD5613"/>
    <hyperlink r:id="rId16966" ref="Z5614"/>
    <hyperlink r:id="rId16967" ref="AD5614"/>
    <hyperlink r:id="rId16968" ref="Z5615"/>
    <hyperlink r:id="rId16969" ref="AD5615"/>
    <hyperlink r:id="rId16970" ref="Z5616"/>
    <hyperlink r:id="rId16971" ref="AC5616"/>
    <hyperlink r:id="rId16972" ref="AD5616"/>
    <hyperlink r:id="rId16973" ref="Z5618"/>
    <hyperlink r:id="rId16974" ref="AB5618"/>
    <hyperlink r:id="rId16975" ref="AD5618"/>
    <hyperlink r:id="rId16976" ref="Z5619"/>
    <hyperlink r:id="rId16977" ref="AB5619"/>
    <hyperlink r:id="rId16978" ref="Z5620"/>
    <hyperlink r:id="rId16979" ref="AA5620"/>
    <hyperlink r:id="rId16980" ref="AB5620"/>
    <hyperlink r:id="rId16981" ref="AD5620"/>
    <hyperlink r:id="rId16982" ref="Z5621"/>
    <hyperlink r:id="rId16983" ref="AB5621"/>
    <hyperlink r:id="rId16984" ref="Z5622"/>
    <hyperlink r:id="rId16985" ref="Z5623"/>
    <hyperlink r:id="rId16986" ref="Z5624"/>
    <hyperlink r:id="rId16987" ref="Z5625"/>
    <hyperlink r:id="rId16988" ref="AC5625"/>
    <hyperlink r:id="rId16989" ref="Z5626"/>
    <hyperlink r:id="rId16990" ref="AB5626"/>
    <hyperlink r:id="rId16991" ref="Z5627"/>
    <hyperlink r:id="rId16992" ref="Z5628"/>
    <hyperlink r:id="rId16993" ref="AD5628"/>
    <hyperlink r:id="rId16994" ref="Z5629"/>
    <hyperlink r:id="rId16995" ref="AD5629"/>
    <hyperlink r:id="rId16996" ref="Z5630"/>
    <hyperlink r:id="rId16997" ref="AB5630"/>
    <hyperlink r:id="rId16998" ref="AD5630"/>
    <hyperlink r:id="rId16999" ref="Z5631"/>
    <hyperlink r:id="rId17000" ref="AB5631"/>
    <hyperlink r:id="rId17001" ref="AD5631"/>
    <hyperlink r:id="rId17002" ref="Z5632"/>
    <hyperlink r:id="rId17003" ref="AB5632"/>
    <hyperlink r:id="rId17004" ref="AD5632"/>
    <hyperlink r:id="rId17005" ref="AB5633"/>
    <hyperlink r:id="rId17006" ref="AB5634"/>
    <hyperlink r:id="rId17007" ref="AB5635"/>
    <hyperlink r:id="rId17008" ref="AB5636"/>
    <hyperlink r:id="rId17009" ref="AB5637"/>
    <hyperlink r:id="rId17010" ref="Y5638"/>
    <hyperlink r:id="rId17011" ref="AB5638"/>
    <hyperlink r:id="rId17012" ref="AD5638"/>
    <hyperlink r:id="rId17013" ref="AB5639"/>
    <hyperlink r:id="rId17014" ref="Z5640"/>
    <hyperlink r:id="rId17015" ref="AB5640"/>
    <hyperlink r:id="rId17016" ref="AD5640"/>
    <hyperlink r:id="rId17017" ref="AB5641"/>
    <hyperlink r:id="rId17018" ref="Z5642"/>
    <hyperlink r:id="rId17019" ref="AB5642"/>
    <hyperlink r:id="rId17020" ref="AD5642"/>
    <hyperlink r:id="rId17021" ref="Z5643"/>
    <hyperlink r:id="rId17022" ref="AB5643"/>
    <hyperlink r:id="rId17023" ref="AD5643"/>
    <hyperlink r:id="rId17024" ref="Y5644"/>
    <hyperlink r:id="rId17025" ref="AA5644"/>
    <hyperlink r:id="rId17026" ref="AD5646"/>
    <hyperlink r:id="rId17027" ref="Z5647"/>
    <hyperlink r:id="rId17028" ref="AB5647"/>
    <hyperlink r:id="rId17029" ref="AD5647"/>
    <hyperlink r:id="rId17030" ref="Z5648"/>
    <hyperlink r:id="rId17031" ref="AB5648"/>
    <hyperlink r:id="rId17032" ref="AC5648"/>
    <hyperlink r:id="rId17033" ref="AD5648"/>
    <hyperlink r:id="rId17034" ref="AA5649"/>
    <hyperlink r:id="rId17035" ref="Z5651"/>
    <hyperlink r:id="rId17036" ref="Y5652"/>
    <hyperlink r:id="rId17037" ref="Z5652"/>
    <hyperlink r:id="rId17038" ref="AB5652"/>
    <hyperlink r:id="rId17039" ref="AD5652"/>
    <hyperlink r:id="rId17040" ref="Z5653"/>
    <hyperlink r:id="rId17041" ref="AB5653"/>
    <hyperlink r:id="rId17042" ref="Z5654"/>
    <hyperlink r:id="rId17043" ref="AD5654"/>
    <hyperlink r:id="rId17044" ref="Z5655"/>
    <hyperlink r:id="rId17045" ref="Z5656"/>
    <hyperlink r:id="rId17046" ref="AB5656"/>
    <hyperlink r:id="rId17047" ref="Y5657"/>
    <hyperlink r:id="rId17048" ref="Z5658"/>
    <hyperlink r:id="rId17049" ref="AD5658"/>
    <hyperlink r:id="rId17050" ref="Z5659"/>
    <hyperlink r:id="rId17051" ref="AB5659"/>
    <hyperlink r:id="rId17052" ref="Z5660"/>
    <hyperlink r:id="rId17053" ref="AB5660"/>
    <hyperlink r:id="rId17054" ref="AD5660"/>
    <hyperlink r:id="rId17055" ref="Y5661"/>
    <hyperlink r:id="rId17056" ref="AA5661"/>
    <hyperlink r:id="rId17057" ref="AB5661"/>
    <hyperlink r:id="rId17058" ref="Z5663"/>
    <hyperlink r:id="rId17059" ref="AD5663"/>
    <hyperlink r:id="rId17060" ref="Z5664"/>
    <hyperlink r:id="rId17061" ref="AC5664"/>
    <hyperlink r:id="rId17062" ref="AD5664"/>
    <hyperlink r:id="rId17063" ref="Z5665"/>
    <hyperlink r:id="rId17064" ref="AB5665"/>
    <hyperlink r:id="rId17065" ref="AD5665"/>
    <hyperlink r:id="rId17066" ref="AB5666"/>
    <hyperlink r:id="rId17067" ref="AC5666"/>
    <hyperlink r:id="rId17068" ref="AD5666"/>
    <hyperlink r:id="rId17069" ref="Z5667"/>
    <hyperlink r:id="rId17070" ref="AD5667"/>
    <hyperlink r:id="rId17071" ref="Z5668"/>
    <hyperlink r:id="rId17072" ref="AB5668"/>
    <hyperlink r:id="rId17073" ref="AD5668"/>
    <hyperlink r:id="rId17074" ref="Z5669"/>
    <hyperlink r:id="rId17075" ref="AB5669"/>
    <hyperlink r:id="rId17076" ref="AD5669"/>
    <hyperlink r:id="rId17077" ref="Y5670"/>
    <hyperlink r:id="rId17078" ref="Z5670"/>
    <hyperlink r:id="rId17079" ref="AB5670"/>
    <hyperlink r:id="rId17080" ref="AD5670"/>
    <hyperlink r:id="rId17081" ref="Z5671"/>
    <hyperlink r:id="rId17082" ref="AB5671"/>
    <hyperlink r:id="rId17083" ref="AD5671"/>
    <hyperlink r:id="rId17084" ref="Z5672"/>
    <hyperlink r:id="rId17085" ref="AB5672"/>
    <hyperlink r:id="rId17086" ref="AD5672"/>
    <hyperlink r:id="rId17087" ref="Z5673"/>
    <hyperlink r:id="rId17088" ref="AB5673"/>
    <hyperlink r:id="rId17089" ref="AD5673"/>
    <hyperlink r:id="rId17090" ref="Z5674"/>
    <hyperlink r:id="rId17091" ref="AB5674"/>
    <hyperlink r:id="rId17092" ref="Z5675"/>
    <hyperlink r:id="rId17093" ref="AB5675"/>
    <hyperlink r:id="rId17094" ref="Y5676"/>
    <hyperlink r:id="rId17095" ref="Z5676"/>
    <hyperlink r:id="rId17096" ref="AA5676"/>
    <hyperlink r:id="rId17097" ref="AB5676"/>
    <hyperlink r:id="rId17098" ref="AD5676"/>
    <hyperlink r:id="rId17099" ref="Z5677"/>
    <hyperlink r:id="rId17100" ref="AB5677"/>
    <hyperlink r:id="rId17101" ref="Z5678"/>
    <hyperlink r:id="rId17102" ref="AB5678"/>
    <hyperlink r:id="rId17103" ref="Z5679"/>
    <hyperlink r:id="rId17104" ref="AD5679"/>
    <hyperlink r:id="rId17105" ref="Z5681"/>
    <hyperlink r:id="rId17106" ref="AD5681"/>
    <hyperlink r:id="rId17107" ref="Z5682"/>
    <hyperlink r:id="rId17108" ref="AD5682"/>
    <hyperlink r:id="rId17109" ref="Z5684"/>
    <hyperlink r:id="rId17110" ref="Y5686"/>
    <hyperlink r:id="rId17111" ref="Z5686"/>
    <hyperlink r:id="rId17112" ref="AB5686"/>
    <hyperlink r:id="rId17113" ref="AD5686"/>
    <hyperlink r:id="rId17114" ref="Z5687"/>
    <hyperlink r:id="rId17115" ref="AB5687"/>
    <hyperlink r:id="rId17116" ref="AD5687"/>
    <hyperlink r:id="rId17117" ref="Z5688"/>
    <hyperlink r:id="rId17118" ref="AB5688"/>
    <hyperlink r:id="rId17119" ref="AD5688"/>
    <hyperlink r:id="rId17120" ref="Z5689"/>
    <hyperlink r:id="rId17121" ref="AB5689"/>
    <hyperlink r:id="rId17122" ref="Z5690"/>
    <hyperlink r:id="rId17123" ref="AB5690"/>
    <hyperlink r:id="rId17124" ref="AD5690"/>
    <hyperlink r:id="rId17125" ref="Z5691"/>
    <hyperlink r:id="rId17126" ref="AB5691"/>
    <hyperlink r:id="rId17127" ref="Z5692"/>
    <hyperlink r:id="rId17128" ref="AB5692"/>
    <hyperlink r:id="rId17129" ref="Z5693"/>
    <hyperlink r:id="rId17130" ref="AB5693"/>
    <hyperlink r:id="rId17131" ref="AB5694"/>
    <hyperlink r:id="rId17132" ref="Z5695"/>
    <hyperlink r:id="rId17133" ref="AB5695"/>
    <hyperlink r:id="rId17134" ref="AD5695"/>
    <hyperlink r:id="rId17135" ref="Z5696"/>
    <hyperlink r:id="rId17136" ref="AB5696"/>
    <hyperlink r:id="rId17137" ref="AD5696"/>
    <hyperlink r:id="rId17138" ref="Z5697"/>
    <hyperlink r:id="rId17139" ref="AD5697"/>
    <hyperlink r:id="rId17140" ref="AB5699"/>
    <hyperlink r:id="rId17141" ref="AC5699"/>
    <hyperlink r:id="rId17142" ref="AB5700"/>
    <hyperlink r:id="rId17143" ref="AB5701"/>
    <hyperlink r:id="rId17144" ref="AD5701"/>
    <hyperlink r:id="rId17145" ref="AB5702"/>
    <hyperlink r:id="rId17146" ref="AD5702"/>
    <hyperlink r:id="rId17147" ref="AA5704"/>
    <hyperlink r:id="rId17148" ref="Y5705"/>
    <hyperlink r:id="rId17149" ref="Z5705"/>
    <hyperlink r:id="rId17150" ref="AA5705"/>
    <hyperlink r:id="rId17151" ref="AB5705"/>
    <hyperlink r:id="rId17152" ref="AD5705"/>
    <hyperlink r:id="rId17153" ref="Y5706"/>
    <hyperlink r:id="rId17154" ref="Z5706"/>
    <hyperlink r:id="rId17155" ref="AB5706"/>
    <hyperlink r:id="rId17156" ref="AD5706"/>
    <hyperlink r:id="rId17157" ref="Z5707"/>
    <hyperlink r:id="rId17158" ref="AB5707"/>
    <hyperlink r:id="rId17159" ref="Y5708"/>
    <hyperlink r:id="rId17160" ref="Z5708"/>
    <hyperlink r:id="rId17161" ref="AB5708"/>
    <hyperlink r:id="rId17162" ref="AD5708"/>
    <hyperlink r:id="rId17163" ref="Y5709"/>
    <hyperlink r:id="rId17164" ref="Z5709"/>
    <hyperlink r:id="rId17165" ref="AA5709"/>
    <hyperlink r:id="rId17166" ref="AB5709"/>
    <hyperlink r:id="rId17167" ref="Y5710"/>
    <hyperlink r:id="rId17168" ref="Z5710"/>
    <hyperlink r:id="rId17169" ref="AB5710"/>
    <hyperlink r:id="rId17170" ref="AC5710"/>
    <hyperlink r:id="rId17171" ref="Z5711"/>
    <hyperlink r:id="rId17172" ref="AB5711"/>
    <hyperlink r:id="rId17173" ref="Y5712"/>
    <hyperlink r:id="rId17174" ref="Z5712"/>
    <hyperlink r:id="rId17175" ref="AB5712"/>
    <hyperlink r:id="rId17176" ref="AC5712"/>
    <hyperlink r:id="rId17177" ref="Y5713"/>
    <hyperlink r:id="rId17178" ref="Z5713"/>
    <hyperlink r:id="rId17179" ref="AB5713"/>
    <hyperlink r:id="rId17180" ref="Y5714"/>
    <hyperlink r:id="rId17181" ref="Z5714"/>
    <hyperlink r:id="rId17182" ref="AA5714"/>
    <hyperlink r:id="rId17183" ref="AB5714"/>
    <hyperlink r:id="rId17184" ref="Y5715"/>
    <hyperlink r:id="rId17185" ref="Z5715"/>
    <hyperlink r:id="rId17186" ref="AB5715"/>
    <hyperlink r:id="rId17187" ref="Y5716"/>
    <hyperlink r:id="rId17188" ref="Z5716"/>
    <hyperlink r:id="rId17189" ref="AB5716"/>
    <hyperlink r:id="rId17190" ref="Y5717"/>
    <hyperlink r:id="rId17191" ref="Z5717"/>
    <hyperlink r:id="rId17192" ref="AB5717"/>
    <hyperlink r:id="rId17193" ref="Y5718"/>
    <hyperlink r:id="rId17194" ref="Z5718"/>
    <hyperlink r:id="rId17195" ref="AB5718"/>
    <hyperlink r:id="rId17196" ref="AC5718"/>
    <hyperlink r:id="rId17197" ref="AD5718"/>
    <hyperlink r:id="rId17198" ref="Z5719"/>
    <hyperlink r:id="rId17199" ref="AB5719"/>
    <hyperlink r:id="rId17200" ref="AD5719"/>
    <hyperlink r:id="rId17201" ref="Z5720"/>
    <hyperlink r:id="rId17202" ref="AB5720"/>
    <hyperlink r:id="rId17203" ref="AD5720"/>
    <hyperlink r:id="rId17204" ref="Z5721"/>
    <hyperlink r:id="rId17205" ref="AB5721"/>
    <hyperlink r:id="rId17206" ref="AD5721"/>
    <hyperlink r:id="rId17207" ref="Y5722"/>
    <hyperlink r:id="rId17208" ref="Z5722"/>
    <hyperlink r:id="rId17209" ref="AB5722"/>
    <hyperlink r:id="rId17210" ref="AD5722"/>
    <hyperlink r:id="rId17211" ref="Z5723"/>
    <hyperlink r:id="rId17212" ref="AB5723"/>
    <hyperlink r:id="rId17213" ref="AD5723"/>
    <hyperlink r:id="rId17214" ref="Y5724"/>
    <hyperlink r:id="rId17215" ref="Z5724"/>
    <hyperlink r:id="rId17216" ref="AA5724"/>
    <hyperlink r:id="rId17217" ref="AB5724"/>
    <hyperlink r:id="rId17218" ref="AC5724"/>
    <hyperlink r:id="rId17219" ref="AD5724"/>
    <hyperlink r:id="rId17220" ref="Z5725"/>
    <hyperlink r:id="rId17221" ref="AB5725"/>
    <hyperlink r:id="rId17222" ref="AD5725"/>
    <hyperlink r:id="rId17223" ref="Z5726"/>
    <hyperlink r:id="rId17224" ref="AB5726"/>
    <hyperlink r:id="rId17225" ref="AD5726"/>
    <hyperlink r:id="rId17226" ref="Z5727"/>
    <hyperlink r:id="rId17227" ref="AB5727"/>
    <hyperlink r:id="rId17228" ref="AD5727"/>
    <hyperlink r:id="rId17229" ref="Z5728"/>
    <hyperlink r:id="rId17230" ref="AB5728"/>
    <hyperlink r:id="rId17231" ref="AC5728"/>
    <hyperlink r:id="rId17232" ref="AD5728"/>
    <hyperlink r:id="rId17233" ref="Y5729"/>
    <hyperlink r:id="rId17234" ref="Z5729"/>
    <hyperlink r:id="rId17235" ref="AA5729"/>
    <hyperlink r:id="rId17236" ref="AB5729"/>
    <hyperlink r:id="rId17237" ref="AD5729"/>
    <hyperlink r:id="rId17238" ref="Z5730"/>
    <hyperlink r:id="rId17239" ref="AB5730"/>
    <hyperlink r:id="rId17240" ref="AD5730"/>
    <hyperlink r:id="rId17241" ref="Z5731"/>
    <hyperlink r:id="rId17242" ref="AB5731"/>
    <hyperlink r:id="rId17243" ref="AD5731"/>
    <hyperlink r:id="rId17244" ref="Z5732"/>
    <hyperlink r:id="rId17245" ref="AB5732"/>
    <hyperlink r:id="rId17246" ref="AD5732"/>
    <hyperlink r:id="rId17247" ref="Y5733"/>
    <hyperlink r:id="rId17248" ref="Z5733"/>
    <hyperlink r:id="rId17249" ref="AB5733"/>
    <hyperlink r:id="rId17250" ref="AD5733"/>
    <hyperlink r:id="rId17251" ref="Z5734"/>
    <hyperlink r:id="rId17252" ref="AB5734"/>
    <hyperlink r:id="rId17253" ref="AD5734"/>
    <hyperlink r:id="rId17254" ref="Z5735"/>
    <hyperlink r:id="rId17255" ref="AB5735"/>
    <hyperlink r:id="rId17256" ref="AD5735"/>
    <hyperlink r:id="rId17257" ref="Z5736"/>
    <hyperlink r:id="rId17258" ref="AB5736"/>
    <hyperlink r:id="rId17259" ref="AD5736"/>
    <hyperlink r:id="rId17260" ref="Y5737"/>
    <hyperlink r:id="rId17261" ref="Z5737"/>
    <hyperlink r:id="rId17262" ref="Z5738"/>
    <hyperlink r:id="rId17263" ref="Y5739"/>
    <hyperlink r:id="rId17264" ref="Z5739"/>
    <hyperlink r:id="rId17265" ref="AD5739"/>
    <hyperlink r:id="rId17266" ref="Z5740"/>
    <hyperlink r:id="rId17267" ref="AD5740"/>
    <hyperlink r:id="rId17268" ref="Z5741"/>
    <hyperlink r:id="rId17269" ref="AC5741"/>
    <hyperlink r:id="rId17270" ref="AD5741"/>
    <hyperlink r:id="rId17271" ref="Y5742"/>
    <hyperlink r:id="rId17272" ref="Z5742"/>
    <hyperlink r:id="rId17273" ref="AB5742"/>
    <hyperlink r:id="rId17274" ref="Z5743"/>
    <hyperlink r:id="rId17275" ref="AB5743"/>
    <hyperlink r:id="rId17276" ref="Z5744"/>
    <hyperlink r:id="rId17277" ref="AB5744"/>
    <hyperlink r:id="rId17278" ref="AD5744"/>
    <hyperlink r:id="rId17279" ref="Z5745"/>
    <hyperlink r:id="rId17280" ref="AB5745"/>
    <hyperlink r:id="rId17281" ref="AD5745"/>
    <hyperlink r:id="rId17282" ref="Y5746"/>
    <hyperlink r:id="rId17283" ref="Z5746"/>
    <hyperlink r:id="rId17284" ref="AD5746"/>
    <hyperlink r:id="rId17285" ref="Z5747"/>
    <hyperlink r:id="rId17286" ref="AB5747"/>
    <hyperlink r:id="rId17287" ref="AC5747"/>
    <hyperlink r:id="rId17288" ref="AD5747"/>
    <hyperlink r:id="rId17289" ref="Y5748"/>
    <hyperlink r:id="rId17290" ref="Z5748"/>
    <hyperlink r:id="rId17291" ref="AA5748"/>
    <hyperlink r:id="rId17292" ref="AB5748"/>
    <hyperlink r:id="rId17293" ref="AC5748"/>
    <hyperlink r:id="rId17294" ref="AD5748"/>
    <hyperlink r:id="rId17295" ref="Y5749"/>
    <hyperlink r:id="rId17296" ref="Z5749"/>
    <hyperlink r:id="rId17297" ref="AA5749"/>
    <hyperlink r:id="rId17298" ref="AB5749"/>
    <hyperlink r:id="rId17299" ref="AD5749"/>
    <hyperlink r:id="rId17300" ref="Z5750"/>
    <hyperlink r:id="rId17301" ref="AD5750"/>
    <hyperlink r:id="rId17302" ref="Y5751"/>
    <hyperlink r:id="rId17303" ref="Z5751"/>
    <hyperlink r:id="rId17304" ref="Z5752"/>
    <hyperlink r:id="rId17305" ref="AD5752"/>
    <hyperlink r:id="rId17306" ref="Z5753"/>
    <hyperlink r:id="rId17307" ref="AD5753"/>
    <hyperlink r:id="rId17308" ref="Z5754"/>
    <hyperlink r:id="rId17309" ref="AB5754"/>
    <hyperlink r:id="rId17310" ref="AD5754"/>
    <hyperlink r:id="rId17311" ref="Y5755"/>
    <hyperlink r:id="rId17312" ref="Z5755"/>
    <hyperlink r:id="rId17313" ref="AA5755"/>
    <hyperlink r:id="rId17314" ref="AB5755"/>
    <hyperlink r:id="rId17315" ref="AC5755"/>
    <hyperlink r:id="rId17316" ref="AD5755"/>
    <hyperlink r:id="rId17317" ref="Z5756"/>
    <hyperlink r:id="rId17318" ref="AB5756"/>
    <hyperlink r:id="rId17319" ref="AD5756"/>
    <hyperlink r:id="rId17320" ref="Y5757"/>
    <hyperlink r:id="rId17321" ref="Z5757"/>
    <hyperlink r:id="rId17322" ref="AD5757"/>
    <hyperlink r:id="rId17323" ref="Z5758"/>
    <hyperlink r:id="rId17324" ref="AB5758"/>
    <hyperlink r:id="rId17325" ref="AD5758"/>
    <hyperlink r:id="rId17326" ref="Z5759"/>
    <hyperlink r:id="rId17327" ref="AB5759"/>
    <hyperlink r:id="rId17328" ref="AD5759"/>
    <hyperlink r:id="rId17329" ref="Z5760"/>
    <hyperlink r:id="rId17330" ref="AB5760"/>
    <hyperlink r:id="rId17331" ref="AD5760"/>
    <hyperlink r:id="rId17332" ref="Z5761"/>
    <hyperlink r:id="rId17333" ref="Y5762"/>
    <hyperlink r:id="rId17334" ref="Z5763"/>
    <hyperlink r:id="rId17335" ref="AA5763"/>
    <hyperlink r:id="rId17336" ref="AB5763"/>
    <hyperlink r:id="rId17337" ref="AD5763"/>
    <hyperlink r:id="rId17338" ref="Z5764"/>
    <hyperlink r:id="rId17339" ref="AB5764"/>
    <hyperlink r:id="rId17340" ref="Z5767"/>
    <hyperlink r:id="rId17341" ref="AB5767"/>
    <hyperlink r:id="rId17342" ref="AD5767"/>
    <hyperlink r:id="rId17343" ref="Z5768"/>
    <hyperlink r:id="rId17344" ref="AB5768"/>
    <hyperlink r:id="rId17345" ref="Z5769"/>
    <hyperlink r:id="rId17346" ref="AC5769"/>
    <hyperlink r:id="rId17347" ref="AD5769"/>
    <hyperlink r:id="rId17348" ref="Z5770"/>
    <hyperlink r:id="rId17349" ref="AC5770"/>
    <hyperlink r:id="rId17350" ref="AD5770"/>
    <hyperlink r:id="rId17351" ref="Z5771"/>
    <hyperlink r:id="rId17352" ref="AC5771"/>
    <hyperlink r:id="rId17353" ref="AD5771"/>
    <hyperlink r:id="rId17354" ref="Y5772"/>
    <hyperlink r:id="rId17355" ref="Z5772"/>
    <hyperlink r:id="rId17356" ref="AD5772"/>
    <hyperlink r:id="rId17357" ref="Z5773"/>
    <hyperlink r:id="rId17358" ref="AB5773"/>
    <hyperlink r:id="rId17359" ref="AC5773"/>
    <hyperlink r:id="rId17360" ref="AD5773"/>
    <hyperlink r:id="rId17361" ref="Z5774"/>
    <hyperlink r:id="rId17362" ref="AA5774"/>
    <hyperlink r:id="rId17363" ref="AC5774"/>
    <hyperlink r:id="rId17364" ref="AD5774"/>
    <hyperlink r:id="rId17365" ref="Y5775"/>
    <hyperlink r:id="rId17366" ref="Z5775"/>
    <hyperlink r:id="rId17367" ref="AB5775"/>
    <hyperlink r:id="rId17368" ref="AD5775"/>
    <hyperlink r:id="rId17369" ref="Y5776"/>
    <hyperlink r:id="rId17370" ref="Z5776"/>
    <hyperlink r:id="rId17371" ref="AB5776"/>
    <hyperlink r:id="rId17372" ref="AC5776"/>
    <hyperlink r:id="rId17373" ref="AD5776"/>
    <hyperlink r:id="rId17374" ref="Z5777"/>
    <hyperlink r:id="rId17375" ref="AD5777"/>
    <hyperlink r:id="rId17376" ref="Z5778"/>
    <hyperlink r:id="rId17377" ref="AB5778"/>
    <hyperlink r:id="rId17378" ref="AD5778"/>
    <hyperlink r:id="rId17379" ref="Z5779"/>
    <hyperlink r:id="rId17380" ref="AB5779"/>
    <hyperlink r:id="rId17381" ref="AD5779"/>
    <hyperlink r:id="rId17382" ref="Z5780"/>
    <hyperlink r:id="rId17383" ref="Z5781"/>
    <hyperlink r:id="rId17384" ref="AB5781"/>
    <hyperlink r:id="rId17385" ref="AA5782"/>
    <hyperlink r:id="rId17386" ref="Y5783"/>
    <hyperlink r:id="rId17387" ref="Z5783"/>
    <hyperlink r:id="rId17388" ref="AA5783"/>
    <hyperlink r:id="rId17389" ref="AB5783"/>
    <hyperlink r:id="rId17390" ref="AC5783"/>
    <hyperlink r:id="rId17391" ref="AD5783"/>
    <hyperlink r:id="rId17392" ref="Y5784"/>
    <hyperlink r:id="rId17393" ref="Z5784"/>
    <hyperlink r:id="rId17394" ref="AB5784"/>
    <hyperlink r:id="rId17395" ref="AD5784"/>
    <hyperlink r:id="rId17396" ref="Z5785"/>
    <hyperlink r:id="rId17397" ref="AB5785"/>
    <hyperlink r:id="rId17398" ref="AD5785"/>
    <hyperlink r:id="rId17399" ref="Z5786"/>
    <hyperlink r:id="rId17400" ref="AD5786"/>
    <hyperlink r:id="rId17401" ref="Y5787"/>
    <hyperlink r:id="rId17402" ref="Z5787"/>
    <hyperlink r:id="rId17403" ref="AD5787"/>
    <hyperlink r:id="rId17404" ref="Y5788"/>
    <hyperlink r:id="rId17405" ref="Z5788"/>
    <hyperlink r:id="rId17406" ref="AA5788"/>
    <hyperlink r:id="rId17407" ref="AD5788"/>
    <hyperlink r:id="rId17408" ref="AA5789"/>
    <hyperlink r:id="rId17409" ref="AD5791"/>
    <hyperlink r:id="rId17410" ref="Z5792"/>
    <hyperlink r:id="rId17411" ref="AD5792"/>
    <hyperlink r:id="rId17412" ref="Z5793"/>
    <hyperlink r:id="rId17413" ref="AD5793"/>
    <hyperlink r:id="rId17414" ref="AA5794"/>
    <hyperlink r:id="rId17415" ref="AD5794"/>
    <hyperlink r:id="rId17416" ref="AC5795"/>
    <hyperlink r:id="rId17417" ref="AD5795"/>
    <hyperlink r:id="rId17418" ref="Z5797"/>
    <hyperlink r:id="rId17419" ref="AD5797"/>
    <hyperlink r:id="rId17420" ref="AD5798"/>
    <hyperlink r:id="rId17421" ref="AD5799"/>
    <hyperlink r:id="rId17422" ref="AD5801"/>
    <hyperlink r:id="rId17423" ref="AD5802"/>
    <hyperlink r:id="rId17424" ref="AD5803"/>
    <hyperlink r:id="rId17425" ref="AD5804"/>
    <hyperlink r:id="rId17426" ref="AD5805"/>
    <hyperlink r:id="rId17427" ref="Z5807"/>
    <hyperlink r:id="rId17428" ref="Z5808"/>
    <hyperlink r:id="rId17429" ref="AB5808"/>
    <hyperlink r:id="rId17430" ref="AD5808"/>
    <hyperlink r:id="rId17431" ref="Z5809"/>
    <hyperlink r:id="rId17432" ref="Z5810"/>
    <hyperlink r:id="rId17433" ref="AB5810"/>
    <hyperlink r:id="rId17434" ref="AD5810"/>
    <hyperlink r:id="rId17435" ref="Z5811"/>
    <hyperlink r:id="rId17436" ref="AB5811"/>
    <hyperlink r:id="rId17437" ref="AD5811"/>
    <hyperlink r:id="rId17438" ref="Z5812"/>
    <hyperlink r:id="rId17439" ref="AB5812"/>
    <hyperlink r:id="rId17440" ref="AD5812"/>
    <hyperlink r:id="rId17441" ref="AB5813"/>
    <hyperlink r:id="rId17442" ref="AD5813"/>
    <hyperlink r:id="rId17443" ref="Z5814"/>
    <hyperlink r:id="rId17444" ref="AB5814"/>
    <hyperlink r:id="rId17445" ref="AD5814"/>
    <hyperlink r:id="rId17446" ref="Z5815"/>
    <hyperlink r:id="rId17447" ref="AB5815"/>
    <hyperlink r:id="rId17448" ref="AD5815"/>
    <hyperlink r:id="rId17449" ref="AB5816"/>
    <hyperlink r:id="rId17450" ref="AD5816"/>
    <hyperlink r:id="rId17451" ref="AB5817"/>
    <hyperlink r:id="rId17452" ref="AD5817"/>
    <hyperlink r:id="rId17453" ref="AB5818"/>
    <hyperlink r:id="rId17454" ref="AD5818"/>
    <hyperlink r:id="rId17455" ref="AB5819"/>
    <hyperlink r:id="rId17456" ref="AD5819"/>
    <hyperlink r:id="rId17457" ref="Z5820"/>
    <hyperlink r:id="rId17458" ref="AB5820"/>
    <hyperlink r:id="rId17459" ref="AD5820"/>
    <hyperlink r:id="rId17460" ref="AE5820"/>
    <hyperlink r:id="rId17461" ref="AE5821"/>
    <hyperlink r:id="rId17462" ref="Z5822"/>
    <hyperlink r:id="rId17463" ref="AB5822"/>
    <hyperlink r:id="rId17464" ref="AD5822"/>
    <hyperlink r:id="rId17465" ref="AE5822"/>
    <hyperlink r:id="rId17466" ref="AE5823"/>
    <hyperlink r:id="rId17467" ref="Z5824"/>
    <hyperlink r:id="rId17468" ref="AD5824"/>
    <hyperlink r:id="rId17469" ref="Z5825"/>
    <hyperlink r:id="rId17470" ref="AA5825"/>
    <hyperlink r:id="rId17471" ref="AB5825"/>
    <hyperlink r:id="rId17472" ref="AD5825"/>
    <hyperlink r:id="rId17473" ref="Z5826"/>
    <hyperlink r:id="rId17474" ref="AB5826"/>
    <hyperlink r:id="rId17475" ref="AD5826"/>
    <hyperlink r:id="rId17476" ref="Y5827"/>
    <hyperlink r:id="rId17477" ref="AD5827"/>
    <hyperlink r:id="rId17478" ref="AD5828"/>
    <hyperlink r:id="rId17479" ref="Z5830"/>
    <hyperlink r:id="rId17480" ref="AB5830"/>
    <hyperlink r:id="rId17481" ref="AD5830"/>
    <hyperlink r:id="rId17482" ref="Z5831"/>
    <hyperlink r:id="rId17483" ref="AB5831"/>
    <hyperlink r:id="rId17484" ref="Z5833"/>
    <hyperlink r:id="rId17485" ref="AB5833"/>
    <hyperlink r:id="rId17486" ref="AD5833"/>
    <hyperlink r:id="rId17487" ref="Z5834"/>
    <hyperlink r:id="rId17488" ref="AD5834"/>
    <hyperlink r:id="rId17489" ref="Z5835"/>
    <hyperlink r:id="rId17490" ref="AD5835"/>
    <hyperlink r:id="rId17491" ref="Z5836"/>
    <hyperlink r:id="rId17492" ref="AB5836"/>
    <hyperlink r:id="rId17493" ref="AD5836"/>
    <hyperlink r:id="rId17494" ref="AA5837"/>
    <hyperlink r:id="rId17495" ref="Z5838"/>
    <hyperlink r:id="rId17496" ref="Z5839"/>
    <hyperlink r:id="rId17497" ref="AA5839"/>
    <hyperlink r:id="rId17498" ref="AD5839"/>
    <hyperlink r:id="rId17499" ref="AE5840"/>
    <hyperlink r:id="rId17500" ref="Y5841"/>
    <hyperlink r:id="rId17501" ref="AB5841"/>
    <hyperlink r:id="rId17502" ref="AB5844"/>
    <hyperlink r:id="rId17503" ref="AB5846"/>
    <hyperlink r:id="rId17504" ref="Y5847"/>
    <hyperlink r:id="rId17505" ref="AB5847"/>
    <hyperlink r:id="rId17506" ref="Z5848"/>
    <hyperlink r:id="rId17507" ref="AB5848"/>
    <hyperlink r:id="rId17508" ref="Z5849"/>
    <hyperlink r:id="rId17509" ref="AB5849"/>
    <hyperlink r:id="rId17510" ref="AD5849"/>
    <hyperlink r:id="rId17511" ref="Y5850"/>
    <hyperlink r:id="rId17512" ref="AA5850"/>
    <hyperlink r:id="rId17513" ref="AB5850"/>
    <hyperlink r:id="rId17514" ref="AD5850"/>
    <hyperlink r:id="rId17515" ref="Z5852"/>
    <hyperlink r:id="rId17516" ref="AD5852"/>
    <hyperlink r:id="rId17517" ref="Y5853"/>
    <hyperlink r:id="rId17518" ref="Z5853"/>
    <hyperlink r:id="rId17519" ref="AB5853"/>
    <hyperlink r:id="rId17520" ref="Z5854"/>
    <hyperlink r:id="rId17521" ref="AB5854"/>
    <hyperlink r:id="rId17522" ref="AD5854"/>
    <hyperlink r:id="rId17523" ref="Z5855"/>
    <hyperlink r:id="rId17524" ref="AA5855"/>
    <hyperlink r:id="rId17525" ref="AB5855"/>
    <hyperlink r:id="rId17526" ref="Z5856"/>
    <hyperlink r:id="rId17527" ref="AB5856"/>
    <hyperlink r:id="rId17528" ref="AB5857"/>
    <hyperlink r:id="rId17529" ref="Z5858"/>
    <hyperlink r:id="rId17530" ref="AB5858"/>
    <hyperlink r:id="rId17531" ref="AD5858"/>
    <hyperlink r:id="rId17532" ref="Z5859"/>
    <hyperlink r:id="rId17533" ref="AB5859"/>
    <hyperlink r:id="rId17534" ref="AD5859"/>
    <hyperlink r:id="rId17535" ref="Z5860"/>
    <hyperlink r:id="rId17536" ref="AB5860"/>
    <hyperlink r:id="rId17537" ref="AD5860"/>
    <hyperlink r:id="rId17538" ref="Z5861"/>
    <hyperlink r:id="rId17539" ref="AB5861"/>
    <hyperlink r:id="rId17540" ref="AD5861"/>
    <hyperlink r:id="rId17541" ref="Y5862"/>
    <hyperlink r:id="rId17542" ref="AD5862"/>
    <hyperlink r:id="rId17543" ref="Z5864"/>
    <hyperlink r:id="rId17544" ref="AB5864"/>
    <hyperlink r:id="rId17545" ref="AD5864"/>
    <hyperlink r:id="rId17546" ref="Z5865"/>
    <hyperlink r:id="rId17547" ref="AA5865"/>
    <hyperlink r:id="rId17548" ref="AB5865"/>
    <hyperlink r:id="rId17549" ref="AD5865"/>
    <hyperlink r:id="rId17550" ref="Z5866"/>
    <hyperlink r:id="rId17551" ref="AB5866"/>
    <hyperlink r:id="rId17552" ref="AD5866"/>
    <hyperlink r:id="rId17553" ref="Z5867"/>
    <hyperlink r:id="rId17554" ref="AB5867"/>
    <hyperlink r:id="rId17555" ref="AC5867"/>
    <hyperlink r:id="rId17556" ref="AD5867"/>
    <hyperlink r:id="rId17557" ref="Z5868"/>
    <hyperlink r:id="rId17558" ref="AE5868"/>
    <hyperlink r:id="rId17559" ref="Z5869"/>
    <hyperlink r:id="rId17560" ref="AD5869"/>
    <hyperlink r:id="rId17561" ref="AE5869"/>
    <hyperlink r:id="rId17562" ref="Z5870"/>
    <hyperlink r:id="rId17563" ref="AB5870"/>
    <hyperlink r:id="rId17564" ref="AD5870"/>
    <hyperlink r:id="rId17565" ref="AE5870"/>
    <hyperlink r:id="rId17566" ref="Z5871"/>
    <hyperlink r:id="rId17567" ref="AD5871"/>
    <hyperlink r:id="rId17568" ref="Y5872"/>
    <hyperlink r:id="rId17569" ref="Z5872"/>
    <hyperlink r:id="rId17570" ref="AA5872"/>
    <hyperlink r:id="rId17571" ref="AB5872"/>
    <hyperlink r:id="rId17572" ref="Z5873"/>
    <hyperlink r:id="rId17573" ref="AB5873"/>
    <hyperlink r:id="rId17574" ref="Z5874"/>
    <hyperlink r:id="rId17575" ref="AB5874"/>
    <hyperlink r:id="rId17576" ref="Z5875"/>
    <hyperlink r:id="rId17577" ref="AA5876"/>
    <hyperlink r:id="rId17578" ref="Y5878"/>
    <hyperlink r:id="rId17579" ref="AB5881"/>
    <hyperlink r:id="rId17580" ref="AD5881"/>
    <hyperlink r:id="rId17581" ref="K5882"/>
    <hyperlink r:id="rId17582" ref="AB5882"/>
    <hyperlink r:id="rId17583" ref="AD5882"/>
    <hyperlink r:id="rId17584" ref="K5883"/>
    <hyperlink r:id="rId17585" ref="AB5883"/>
    <hyperlink r:id="rId17586" ref="AD5883"/>
    <hyperlink r:id="rId17587" ref="Z5884"/>
    <hyperlink r:id="rId17588" ref="AD5884"/>
    <hyperlink r:id="rId17589" ref="AD5885"/>
    <hyperlink r:id="rId17590" ref="Z5887"/>
    <hyperlink r:id="rId17591" ref="AD5887"/>
    <hyperlink r:id="rId17592" ref="AQ5887"/>
    <hyperlink r:id="rId17593" ref="AD5888"/>
    <hyperlink r:id="rId17594" ref="Z5890"/>
    <hyperlink r:id="rId17595" ref="Z5891"/>
    <hyperlink r:id="rId17596" ref="AD5891"/>
    <hyperlink r:id="rId17597" ref="Z5893"/>
    <hyperlink r:id="rId17598" ref="Z5895"/>
    <hyperlink r:id="rId17599" ref="AB5898"/>
    <hyperlink r:id="rId17600" ref="Z5899"/>
    <hyperlink r:id="rId17601" ref="AD5899"/>
    <hyperlink r:id="rId17602" ref="AD5902"/>
    <hyperlink r:id="rId17603" ref="Y5903"/>
    <hyperlink r:id="rId17604" ref="Y5904"/>
    <hyperlink r:id="rId17605" ref="AD5904"/>
    <hyperlink r:id="rId17606" ref="Z5905"/>
    <hyperlink r:id="rId17607" ref="AA5905"/>
    <hyperlink r:id="rId17608" ref="Z5906"/>
    <hyperlink r:id="rId17609" ref="AA5906"/>
    <hyperlink r:id="rId17610" ref="Z5907"/>
    <hyperlink r:id="rId17611" ref="AD5907"/>
    <hyperlink r:id="rId17612" ref="Z5908"/>
    <hyperlink r:id="rId17613" ref="AB5908"/>
    <hyperlink r:id="rId17614" ref="Z5909"/>
    <hyperlink r:id="rId17615" ref="Z5910"/>
    <hyperlink r:id="rId17616" ref="Z5911"/>
    <hyperlink r:id="rId17617" ref="AD5911"/>
    <hyperlink r:id="rId17618" ref="Z5912"/>
    <hyperlink r:id="rId17619" ref="AB5912"/>
    <hyperlink r:id="rId17620" ref="AD5912"/>
    <hyperlink r:id="rId17621" ref="Z5913"/>
    <hyperlink r:id="rId17622" ref="AB5913"/>
    <hyperlink r:id="rId17623" ref="Z5914"/>
    <hyperlink r:id="rId17624" ref="AD5914"/>
    <hyperlink r:id="rId17625" ref="Z5915"/>
    <hyperlink r:id="rId17626" ref="AB5915"/>
    <hyperlink r:id="rId17627" ref="Z5916"/>
    <hyperlink r:id="rId17628" ref="AB5916"/>
    <hyperlink r:id="rId17629" ref="Z5917"/>
    <hyperlink r:id="rId17630" ref="AB5917"/>
  </hyperlinks>
  <drawing r:id="rId1763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4.88"/>
    <col customWidth="1" min="2" max="2" width="40.25"/>
    <col customWidth="1" min="3" max="3" width="39.0"/>
    <col customWidth="1" min="4" max="4" width="24.75"/>
    <col customWidth="1" min="5" max="5" width="18.13"/>
  </cols>
  <sheetData>
    <row r="1">
      <c r="A1" s="142" t="s">
        <v>36369</v>
      </c>
      <c r="B1" s="142" t="s">
        <v>36370</v>
      </c>
      <c r="C1" s="142" t="s">
        <v>36371</v>
      </c>
      <c r="D1" s="142" t="s">
        <v>36372</v>
      </c>
      <c r="E1" s="142" t="s">
        <v>36373</v>
      </c>
    </row>
    <row r="2">
      <c r="A2" s="143" t="s">
        <v>36374</v>
      </c>
      <c r="B2" t="s">
        <v>42</v>
      </c>
      <c r="C2" t="s">
        <v>55</v>
      </c>
      <c r="E2" t="s">
        <v>56</v>
      </c>
    </row>
    <row r="3">
      <c r="A3" s="143" t="s">
        <v>36375</v>
      </c>
      <c r="B3" t="s">
        <v>42</v>
      </c>
      <c r="C3" t="s">
        <v>76</v>
      </c>
      <c r="D3" s="144"/>
      <c r="E3" s="144"/>
    </row>
    <row r="4">
      <c r="A4" s="143" t="s">
        <v>36376</v>
      </c>
      <c r="B4" t="s">
        <v>82</v>
      </c>
      <c r="C4" t="s">
        <v>55</v>
      </c>
      <c r="D4" s="144" t="s">
        <v>90</v>
      </c>
      <c r="E4" s="144" t="s">
        <v>91</v>
      </c>
    </row>
    <row r="5">
      <c r="A5" s="143" t="s">
        <v>36377</v>
      </c>
      <c r="B5" t="s">
        <v>82</v>
      </c>
      <c r="C5" t="s">
        <v>106</v>
      </c>
      <c r="D5" s="144" t="s">
        <v>107</v>
      </c>
      <c r="E5" s="144"/>
    </row>
    <row r="6">
      <c r="A6" s="143" t="s">
        <v>36378</v>
      </c>
      <c r="B6" t="s">
        <v>82</v>
      </c>
      <c r="C6" t="s">
        <v>106</v>
      </c>
      <c r="D6" s="144" t="s">
        <v>111</v>
      </c>
      <c r="E6" s="144"/>
    </row>
    <row r="7">
      <c r="A7" s="143" t="s">
        <v>36379</v>
      </c>
      <c r="B7" t="s">
        <v>82</v>
      </c>
      <c r="C7" t="s">
        <v>106</v>
      </c>
      <c r="D7" s="144" t="s">
        <v>116</v>
      </c>
      <c r="E7" s="144"/>
    </row>
    <row r="8">
      <c r="A8" s="143" t="s">
        <v>36380</v>
      </c>
      <c r="B8" t="s">
        <v>118</v>
      </c>
      <c r="C8" t="s">
        <v>55</v>
      </c>
      <c r="D8" s="144" t="s">
        <v>127</v>
      </c>
      <c r="E8" s="144"/>
    </row>
    <row r="9">
      <c r="A9" s="143" t="s">
        <v>36381</v>
      </c>
      <c r="B9" t="s">
        <v>118</v>
      </c>
      <c r="C9" t="s">
        <v>76</v>
      </c>
      <c r="D9" s="144" t="s">
        <v>143</v>
      </c>
      <c r="E9" s="144" t="s">
        <v>144</v>
      </c>
    </row>
    <row r="10">
      <c r="A10" s="143" t="s">
        <v>36382</v>
      </c>
      <c r="B10" t="s">
        <v>118</v>
      </c>
      <c r="C10" t="s">
        <v>149</v>
      </c>
      <c r="D10" s="144" t="s">
        <v>150</v>
      </c>
      <c r="E10" s="144" t="s">
        <v>151</v>
      </c>
    </row>
    <row r="11">
      <c r="A11" s="143" t="s">
        <v>36383</v>
      </c>
      <c r="B11" t="s">
        <v>118</v>
      </c>
      <c r="C11" t="s">
        <v>155</v>
      </c>
      <c r="D11" s="144" t="s">
        <v>156</v>
      </c>
      <c r="E11" s="144"/>
    </row>
    <row r="12">
      <c r="A12" s="143" t="s">
        <v>36384</v>
      </c>
      <c r="B12" t="s">
        <v>118</v>
      </c>
      <c r="C12" t="s">
        <v>160</v>
      </c>
      <c r="D12" s="144" t="s">
        <v>161</v>
      </c>
      <c r="E12" s="144" t="s">
        <v>162</v>
      </c>
    </row>
    <row r="13">
      <c r="A13" s="143" t="s">
        <v>36385</v>
      </c>
      <c r="B13" t="s">
        <v>118</v>
      </c>
      <c r="C13" t="s">
        <v>167</v>
      </c>
      <c r="D13" s="144" t="s">
        <v>168</v>
      </c>
      <c r="E13" s="144"/>
    </row>
    <row r="14">
      <c r="A14" s="143" t="s">
        <v>36386</v>
      </c>
      <c r="B14" t="s">
        <v>118</v>
      </c>
      <c r="C14" t="s">
        <v>106</v>
      </c>
      <c r="D14" s="144" t="s">
        <v>173</v>
      </c>
      <c r="E14" s="144"/>
    </row>
    <row r="15">
      <c r="A15" s="143" t="s">
        <v>36387</v>
      </c>
      <c r="B15" t="s">
        <v>177</v>
      </c>
      <c r="C15" t="s">
        <v>55</v>
      </c>
      <c r="D15" s="144" t="s">
        <v>185</v>
      </c>
      <c r="E15" s="144" t="s">
        <v>186</v>
      </c>
    </row>
    <row r="16">
      <c r="A16" s="143" t="s">
        <v>36388</v>
      </c>
      <c r="B16" t="s">
        <v>177</v>
      </c>
      <c r="C16" t="s">
        <v>76</v>
      </c>
      <c r="D16" s="144"/>
      <c r="E16" s="144"/>
    </row>
    <row r="17">
      <c r="A17" s="143" t="s">
        <v>36389</v>
      </c>
      <c r="B17" t="s">
        <v>177</v>
      </c>
      <c r="C17" t="s">
        <v>106</v>
      </c>
      <c r="D17" s="144" t="s">
        <v>210</v>
      </c>
      <c r="E17" s="144"/>
    </row>
    <row r="18">
      <c r="A18" s="143" t="s">
        <v>36390</v>
      </c>
      <c r="B18" t="s">
        <v>177</v>
      </c>
      <c r="C18" t="s">
        <v>106</v>
      </c>
      <c r="D18" s="144" t="s">
        <v>214</v>
      </c>
      <c r="E18" s="144"/>
    </row>
    <row r="19">
      <c r="A19" s="143" t="s">
        <v>36391</v>
      </c>
      <c r="B19" t="s">
        <v>215</v>
      </c>
      <c r="C19" t="s">
        <v>55</v>
      </c>
      <c r="D19" s="144" t="s">
        <v>224</v>
      </c>
      <c r="E19" s="144" t="s">
        <v>225</v>
      </c>
    </row>
    <row r="20">
      <c r="A20" s="143" t="s">
        <v>36392</v>
      </c>
      <c r="B20" t="s">
        <v>215</v>
      </c>
      <c r="C20" t="s">
        <v>160</v>
      </c>
      <c r="D20" s="144"/>
      <c r="E20" s="144"/>
    </row>
    <row r="21">
      <c r="A21" s="143" t="s">
        <v>36393</v>
      </c>
      <c r="B21" t="s">
        <v>215</v>
      </c>
      <c r="C21" t="s">
        <v>247</v>
      </c>
      <c r="D21" s="144"/>
      <c r="E21" s="144"/>
    </row>
    <row r="22">
      <c r="A22" s="143" t="s">
        <v>36394</v>
      </c>
      <c r="B22" t="s">
        <v>215</v>
      </c>
      <c r="C22" t="s">
        <v>106</v>
      </c>
      <c r="D22" s="144" t="s">
        <v>86</v>
      </c>
      <c r="E22" s="144" t="s">
        <v>86</v>
      </c>
    </row>
    <row r="23">
      <c r="A23" s="143" t="s">
        <v>36395</v>
      </c>
      <c r="B23" t="s">
        <v>215</v>
      </c>
      <c r="C23" t="s">
        <v>106</v>
      </c>
      <c r="D23" s="144" t="s">
        <v>86</v>
      </c>
      <c r="E23" s="144" t="s">
        <v>86</v>
      </c>
    </row>
    <row r="24">
      <c r="A24" s="143" t="s">
        <v>36396</v>
      </c>
      <c r="B24" t="s">
        <v>215</v>
      </c>
      <c r="C24" t="s">
        <v>106</v>
      </c>
      <c r="D24" s="144" t="s">
        <v>264</v>
      </c>
      <c r="E24" s="144"/>
    </row>
    <row r="25">
      <c r="A25" s="143" t="s">
        <v>36397</v>
      </c>
      <c r="B25" t="s">
        <v>215</v>
      </c>
      <c r="C25" t="s">
        <v>106</v>
      </c>
      <c r="D25" s="144"/>
      <c r="E25" s="144"/>
    </row>
    <row r="26">
      <c r="A26" s="143" t="s">
        <v>36398</v>
      </c>
      <c r="B26" t="s">
        <v>215</v>
      </c>
      <c r="C26" t="s">
        <v>80</v>
      </c>
      <c r="D26" s="144" t="s">
        <v>273</v>
      </c>
      <c r="E26" s="144"/>
    </row>
    <row r="27">
      <c r="A27" s="143" t="s">
        <v>36399</v>
      </c>
      <c r="B27" t="s">
        <v>283</v>
      </c>
      <c r="C27" t="s">
        <v>291</v>
      </c>
      <c r="D27" s="144" t="s">
        <v>292</v>
      </c>
      <c r="E27" s="144"/>
    </row>
    <row r="28">
      <c r="A28" s="143" t="s">
        <v>36400</v>
      </c>
      <c r="B28" t="s">
        <v>283</v>
      </c>
      <c r="C28" t="s">
        <v>306</v>
      </c>
      <c r="D28" s="144" t="s">
        <v>307</v>
      </c>
      <c r="E28" s="144"/>
    </row>
    <row r="29">
      <c r="A29" s="143" t="s">
        <v>36401</v>
      </c>
      <c r="B29" t="s">
        <v>283</v>
      </c>
      <c r="C29" t="s">
        <v>311</v>
      </c>
      <c r="D29" s="144" t="s">
        <v>312</v>
      </c>
      <c r="E29" s="144" t="s">
        <v>313</v>
      </c>
    </row>
    <row r="30">
      <c r="A30" s="143" t="s">
        <v>36402</v>
      </c>
      <c r="B30" t="s">
        <v>283</v>
      </c>
      <c r="C30" t="s">
        <v>160</v>
      </c>
      <c r="D30" s="144" t="s">
        <v>318</v>
      </c>
      <c r="E30" s="144" t="s">
        <v>319</v>
      </c>
    </row>
    <row r="31">
      <c r="A31" s="143" t="s">
        <v>36403</v>
      </c>
      <c r="B31" t="s">
        <v>283</v>
      </c>
      <c r="C31" t="s">
        <v>326</v>
      </c>
      <c r="D31" s="144" t="s">
        <v>327</v>
      </c>
      <c r="E31" s="144" t="s">
        <v>328</v>
      </c>
    </row>
    <row r="32">
      <c r="A32" s="143" t="s">
        <v>36404</v>
      </c>
      <c r="B32" t="s">
        <v>283</v>
      </c>
      <c r="C32" t="s">
        <v>106</v>
      </c>
      <c r="D32" s="144" t="s">
        <v>333</v>
      </c>
      <c r="E32" s="144" t="s">
        <v>334</v>
      </c>
    </row>
    <row r="33">
      <c r="A33" s="143" t="s">
        <v>36405</v>
      </c>
      <c r="B33" t="s">
        <v>338</v>
      </c>
      <c r="C33" t="s">
        <v>55</v>
      </c>
      <c r="D33" s="144" t="s">
        <v>346</v>
      </c>
      <c r="E33" s="144" t="s">
        <v>347</v>
      </c>
    </row>
    <row r="34">
      <c r="A34" s="143" t="s">
        <v>36406</v>
      </c>
      <c r="B34" t="s">
        <v>338</v>
      </c>
      <c r="C34" t="s">
        <v>149</v>
      </c>
      <c r="D34" s="144" t="s">
        <v>361</v>
      </c>
      <c r="E34" s="144" t="s">
        <v>362</v>
      </c>
    </row>
    <row r="35">
      <c r="A35" s="143" t="s">
        <v>36407</v>
      </c>
      <c r="B35" t="s">
        <v>338</v>
      </c>
      <c r="C35" t="s">
        <v>160</v>
      </c>
      <c r="D35" s="144" t="s">
        <v>367</v>
      </c>
      <c r="E35" s="144" t="s">
        <v>368</v>
      </c>
    </row>
    <row r="36">
      <c r="A36" s="143" t="s">
        <v>36408</v>
      </c>
      <c r="B36" t="s">
        <v>338</v>
      </c>
      <c r="C36" t="s">
        <v>167</v>
      </c>
      <c r="D36" s="144" t="s">
        <v>373</v>
      </c>
      <c r="E36" s="144" t="s">
        <v>374</v>
      </c>
    </row>
    <row r="37">
      <c r="A37" s="143" t="s">
        <v>36409</v>
      </c>
      <c r="B37" t="s">
        <v>338</v>
      </c>
      <c r="C37" t="s">
        <v>378</v>
      </c>
      <c r="D37" s="144" t="s">
        <v>379</v>
      </c>
      <c r="E37" s="144" t="s">
        <v>380</v>
      </c>
    </row>
    <row r="38">
      <c r="A38" s="143" t="s">
        <v>36410</v>
      </c>
      <c r="B38" t="s">
        <v>338</v>
      </c>
      <c r="C38" t="s">
        <v>386</v>
      </c>
      <c r="D38" s="144" t="s">
        <v>387</v>
      </c>
      <c r="E38" s="144" t="s">
        <v>388</v>
      </c>
    </row>
    <row r="39">
      <c r="A39" s="143" t="s">
        <v>36411</v>
      </c>
      <c r="B39" t="s">
        <v>338</v>
      </c>
      <c r="C39" t="s">
        <v>106</v>
      </c>
      <c r="D39" s="144" t="s">
        <v>394</v>
      </c>
      <c r="E39" s="144" t="s">
        <v>395</v>
      </c>
    </row>
    <row r="40">
      <c r="A40" s="143" t="s">
        <v>36412</v>
      </c>
      <c r="B40" t="s">
        <v>406</v>
      </c>
      <c r="C40" t="s">
        <v>412</v>
      </c>
      <c r="D40" s="144" t="s">
        <v>86</v>
      </c>
      <c r="E40" s="144" t="s">
        <v>86</v>
      </c>
    </row>
    <row r="41">
      <c r="A41" s="143" t="s">
        <v>36413</v>
      </c>
      <c r="B41" t="s">
        <v>406</v>
      </c>
      <c r="C41" t="s">
        <v>427</v>
      </c>
      <c r="D41" s="144" t="s">
        <v>428</v>
      </c>
      <c r="E41" s="144" t="s">
        <v>429</v>
      </c>
    </row>
    <row r="42">
      <c r="A42" s="143" t="s">
        <v>36414</v>
      </c>
      <c r="B42" t="s">
        <v>406</v>
      </c>
      <c r="C42" t="s">
        <v>434</v>
      </c>
      <c r="D42" s="144" t="s">
        <v>435</v>
      </c>
      <c r="E42" s="144"/>
    </row>
    <row r="43">
      <c r="A43" s="143" t="s">
        <v>36415</v>
      </c>
      <c r="B43" t="s">
        <v>406</v>
      </c>
      <c r="C43" t="s">
        <v>440</v>
      </c>
      <c r="D43" s="144" t="s">
        <v>441</v>
      </c>
      <c r="E43" s="144" t="s">
        <v>442</v>
      </c>
    </row>
    <row r="44">
      <c r="A44" s="143" t="s">
        <v>36416</v>
      </c>
      <c r="B44" t="s">
        <v>406</v>
      </c>
      <c r="C44" t="s">
        <v>447</v>
      </c>
      <c r="D44" s="144"/>
      <c r="E44" s="144"/>
    </row>
    <row r="45">
      <c r="A45" s="143" t="s">
        <v>36417</v>
      </c>
      <c r="B45" t="s">
        <v>406</v>
      </c>
      <c r="C45" t="s">
        <v>451</v>
      </c>
      <c r="D45" s="144"/>
      <c r="E45" s="144"/>
    </row>
    <row r="46">
      <c r="A46" s="143" t="s">
        <v>36418</v>
      </c>
      <c r="B46" t="s">
        <v>406</v>
      </c>
      <c r="C46" t="s">
        <v>106</v>
      </c>
      <c r="D46" s="144" t="s">
        <v>457</v>
      </c>
      <c r="E46" s="144" t="s">
        <v>442</v>
      </c>
    </row>
    <row r="47">
      <c r="A47" s="143" t="s">
        <v>36419</v>
      </c>
      <c r="B47" t="s">
        <v>458</v>
      </c>
      <c r="C47" t="s">
        <v>469</v>
      </c>
      <c r="D47" s="144" t="s">
        <v>470</v>
      </c>
      <c r="E47" s="144"/>
    </row>
    <row r="48">
      <c r="A48" s="143" t="s">
        <v>36420</v>
      </c>
      <c r="B48" t="s">
        <v>458</v>
      </c>
      <c r="C48" t="s">
        <v>486</v>
      </c>
      <c r="D48" s="144" t="s">
        <v>487</v>
      </c>
      <c r="E48" s="144" t="s">
        <v>86</v>
      </c>
    </row>
    <row r="49">
      <c r="A49" s="143" t="s">
        <v>36421</v>
      </c>
      <c r="B49" t="s">
        <v>458</v>
      </c>
      <c r="C49" t="s">
        <v>55</v>
      </c>
      <c r="D49" s="144" t="s">
        <v>493</v>
      </c>
      <c r="E49" s="144"/>
    </row>
    <row r="50">
      <c r="A50" s="143" t="s">
        <v>36422</v>
      </c>
      <c r="B50" t="s">
        <v>458</v>
      </c>
      <c r="C50" t="s">
        <v>498</v>
      </c>
      <c r="D50" s="144" t="s">
        <v>499</v>
      </c>
      <c r="E50" s="144"/>
    </row>
    <row r="51">
      <c r="A51" s="143" t="s">
        <v>36423</v>
      </c>
      <c r="B51" t="s">
        <v>458</v>
      </c>
      <c r="C51" t="s">
        <v>503</v>
      </c>
      <c r="D51" s="144" t="s">
        <v>504</v>
      </c>
      <c r="E51" s="144"/>
    </row>
    <row r="52">
      <c r="A52" s="143" t="s">
        <v>36424</v>
      </c>
      <c r="B52" t="s">
        <v>458</v>
      </c>
      <c r="C52" t="s">
        <v>386</v>
      </c>
      <c r="D52" s="144" t="s">
        <v>510</v>
      </c>
      <c r="E52" s="144"/>
    </row>
    <row r="53">
      <c r="A53" s="143" t="s">
        <v>36425</v>
      </c>
      <c r="B53" t="s">
        <v>458</v>
      </c>
      <c r="C53" t="s">
        <v>106</v>
      </c>
      <c r="D53" s="144" t="s">
        <v>515</v>
      </c>
      <c r="E53" s="144"/>
    </row>
    <row r="54">
      <c r="A54" s="143" t="s">
        <v>36426</v>
      </c>
      <c r="B54" t="s">
        <v>458</v>
      </c>
      <c r="C54" t="s">
        <v>80</v>
      </c>
      <c r="D54" s="144" t="s">
        <v>520</v>
      </c>
      <c r="E54" s="144"/>
    </row>
    <row r="55">
      <c r="A55" s="143" t="s">
        <v>36427</v>
      </c>
      <c r="B55" t="s">
        <v>528</v>
      </c>
      <c r="C55" t="s">
        <v>76</v>
      </c>
      <c r="D55" s="144" t="s">
        <v>536</v>
      </c>
      <c r="E55" s="144"/>
    </row>
    <row r="56">
      <c r="A56" s="143" t="s">
        <v>36428</v>
      </c>
      <c r="B56" t="s">
        <v>528</v>
      </c>
      <c r="C56" t="s">
        <v>311</v>
      </c>
      <c r="D56" s="144" t="s">
        <v>550</v>
      </c>
      <c r="E56" s="144" t="s">
        <v>551</v>
      </c>
    </row>
    <row r="57">
      <c r="A57" s="143" t="s">
        <v>36429</v>
      </c>
      <c r="B57" t="s">
        <v>528</v>
      </c>
      <c r="C57" t="s">
        <v>498</v>
      </c>
      <c r="D57" s="144" t="s">
        <v>556</v>
      </c>
      <c r="E57" s="144"/>
    </row>
    <row r="58">
      <c r="A58" s="143" t="s">
        <v>36430</v>
      </c>
      <c r="B58" t="s">
        <v>528</v>
      </c>
      <c r="C58" t="s">
        <v>106</v>
      </c>
      <c r="D58" s="144" t="s">
        <v>560</v>
      </c>
      <c r="E58" s="144"/>
    </row>
    <row r="59">
      <c r="A59" s="143" t="s">
        <v>36431</v>
      </c>
      <c r="B59" t="s">
        <v>528</v>
      </c>
      <c r="C59" t="s">
        <v>80</v>
      </c>
      <c r="D59" s="144" t="s">
        <v>566</v>
      </c>
      <c r="E59" s="144"/>
    </row>
    <row r="60">
      <c r="A60" s="143" t="s">
        <v>36432</v>
      </c>
      <c r="B60" t="s">
        <v>528</v>
      </c>
      <c r="C60" t="s">
        <v>80</v>
      </c>
      <c r="D60" s="144" t="s">
        <v>86</v>
      </c>
      <c r="E60" s="144" t="s">
        <v>86</v>
      </c>
    </row>
    <row r="61">
      <c r="A61" s="143" t="s">
        <v>36433</v>
      </c>
      <c r="B61" t="s">
        <v>528</v>
      </c>
      <c r="C61" t="s">
        <v>80</v>
      </c>
      <c r="D61" s="144" t="s">
        <v>572</v>
      </c>
      <c r="E61" s="144"/>
    </row>
    <row r="62">
      <c r="A62" s="143" t="s">
        <v>36434</v>
      </c>
      <c r="B62" t="s">
        <v>528</v>
      </c>
      <c r="C62" t="s">
        <v>80</v>
      </c>
      <c r="D62" s="144"/>
      <c r="E62" s="144"/>
    </row>
    <row r="63">
      <c r="A63" s="143" t="s">
        <v>36435</v>
      </c>
      <c r="B63" t="s">
        <v>528</v>
      </c>
      <c r="C63" t="s">
        <v>80</v>
      </c>
      <c r="D63" s="144"/>
      <c r="E63" s="144"/>
    </row>
    <row r="64">
      <c r="A64" s="143" t="s">
        <v>36436</v>
      </c>
      <c r="B64" t="s">
        <v>580</v>
      </c>
      <c r="C64" t="s">
        <v>412</v>
      </c>
      <c r="D64" s="144" t="s">
        <v>587</v>
      </c>
      <c r="E64" s="144" t="s">
        <v>588</v>
      </c>
    </row>
    <row r="65">
      <c r="A65" s="143" t="s">
        <v>36437</v>
      </c>
      <c r="B65" t="s">
        <v>580</v>
      </c>
      <c r="C65" t="s">
        <v>311</v>
      </c>
      <c r="D65" s="144" t="s">
        <v>603</v>
      </c>
      <c r="E65" s="144"/>
    </row>
    <row r="66">
      <c r="A66" s="143" t="s">
        <v>36438</v>
      </c>
      <c r="B66" t="s">
        <v>580</v>
      </c>
      <c r="C66" t="s">
        <v>149</v>
      </c>
      <c r="D66" s="144" t="s">
        <v>610</v>
      </c>
      <c r="E66" s="144" t="s">
        <v>611</v>
      </c>
    </row>
    <row r="67">
      <c r="A67" s="143" t="s">
        <v>36439</v>
      </c>
      <c r="B67" t="s">
        <v>580</v>
      </c>
      <c r="C67" t="s">
        <v>160</v>
      </c>
      <c r="D67" s="144" t="s">
        <v>617</v>
      </c>
      <c r="E67" s="144"/>
    </row>
    <row r="68">
      <c r="A68" s="143" t="s">
        <v>36440</v>
      </c>
      <c r="B68" t="s">
        <v>580</v>
      </c>
      <c r="C68" t="s">
        <v>167</v>
      </c>
      <c r="D68" s="144" t="s">
        <v>623</v>
      </c>
      <c r="E68" s="144"/>
    </row>
    <row r="69">
      <c r="A69" s="143" t="s">
        <v>36441</v>
      </c>
      <c r="B69" t="s">
        <v>580</v>
      </c>
      <c r="C69" t="s">
        <v>167</v>
      </c>
      <c r="D69" s="144"/>
      <c r="E69" s="144"/>
    </row>
    <row r="70">
      <c r="A70" s="143" t="s">
        <v>36442</v>
      </c>
      <c r="B70" t="s">
        <v>580</v>
      </c>
      <c r="C70" t="s">
        <v>106</v>
      </c>
      <c r="D70" s="144" t="s">
        <v>634</v>
      </c>
      <c r="E70" s="144"/>
    </row>
    <row r="71">
      <c r="A71" s="143" t="s">
        <v>36443</v>
      </c>
      <c r="B71" t="s">
        <v>580</v>
      </c>
      <c r="C71" t="s">
        <v>640</v>
      </c>
      <c r="D71" s="144" t="s">
        <v>641</v>
      </c>
      <c r="E71" s="144"/>
    </row>
    <row r="72">
      <c r="A72" s="143" t="s">
        <v>36444</v>
      </c>
      <c r="B72" t="s">
        <v>645</v>
      </c>
      <c r="C72" t="s">
        <v>650</v>
      </c>
      <c r="D72" s="144" t="s">
        <v>651</v>
      </c>
      <c r="E72" s="144"/>
    </row>
    <row r="73">
      <c r="A73" s="143" t="s">
        <v>36445</v>
      </c>
      <c r="B73" t="s">
        <v>645</v>
      </c>
      <c r="C73" t="s">
        <v>160</v>
      </c>
      <c r="D73" s="144" t="s">
        <v>663</v>
      </c>
      <c r="E73" s="144"/>
    </row>
    <row r="74">
      <c r="A74" s="143" t="s">
        <v>36446</v>
      </c>
      <c r="B74" t="s">
        <v>645</v>
      </c>
      <c r="C74" t="s">
        <v>674</v>
      </c>
      <c r="D74" s="144" t="s">
        <v>675</v>
      </c>
      <c r="E74" s="144"/>
    </row>
    <row r="75">
      <c r="A75" s="143" t="s">
        <v>36447</v>
      </c>
      <c r="B75" t="s">
        <v>645</v>
      </c>
      <c r="C75" t="s">
        <v>247</v>
      </c>
      <c r="D75" s="144" t="s">
        <v>679</v>
      </c>
      <c r="E75" s="144"/>
    </row>
    <row r="76">
      <c r="A76" s="143" t="s">
        <v>36448</v>
      </c>
      <c r="B76" t="s">
        <v>645</v>
      </c>
      <c r="C76" t="s">
        <v>684</v>
      </c>
      <c r="D76" s="144" t="s">
        <v>685</v>
      </c>
      <c r="E76" s="144"/>
    </row>
    <row r="77">
      <c r="A77" s="143" t="s">
        <v>36449</v>
      </c>
      <c r="B77" t="s">
        <v>645</v>
      </c>
      <c r="C77" t="s">
        <v>689</v>
      </c>
      <c r="D77" s="144" t="s">
        <v>690</v>
      </c>
      <c r="E77" s="144"/>
    </row>
    <row r="78">
      <c r="A78" s="143" t="s">
        <v>36450</v>
      </c>
      <c r="B78" t="s">
        <v>645</v>
      </c>
      <c r="C78" t="s">
        <v>695</v>
      </c>
      <c r="D78" s="144" t="s">
        <v>696</v>
      </c>
      <c r="E78" s="144"/>
    </row>
    <row r="79">
      <c r="A79" s="143" t="s">
        <v>36451</v>
      </c>
      <c r="B79" t="s">
        <v>645</v>
      </c>
      <c r="C79" t="s">
        <v>106</v>
      </c>
      <c r="D79" s="144" t="s">
        <v>700</v>
      </c>
      <c r="E79" s="144"/>
    </row>
    <row r="80">
      <c r="A80" s="143" t="s">
        <v>36452</v>
      </c>
      <c r="B80" t="s">
        <v>645</v>
      </c>
      <c r="C80" t="s">
        <v>106</v>
      </c>
      <c r="D80" s="144" t="s">
        <v>704</v>
      </c>
      <c r="E80" s="144"/>
    </row>
    <row r="81">
      <c r="A81" s="143" t="s">
        <v>36453</v>
      </c>
      <c r="B81" t="s">
        <v>725</v>
      </c>
      <c r="C81" t="s">
        <v>412</v>
      </c>
      <c r="D81" s="144" t="s">
        <v>733</v>
      </c>
      <c r="E81" s="144"/>
    </row>
    <row r="82">
      <c r="A82" s="143" t="s">
        <v>36454</v>
      </c>
      <c r="B82" t="s">
        <v>725</v>
      </c>
      <c r="C82" t="s">
        <v>76</v>
      </c>
      <c r="D82" s="144" t="s">
        <v>749</v>
      </c>
      <c r="E82" s="144" t="s">
        <v>86</v>
      </c>
    </row>
    <row r="83">
      <c r="A83" s="143" t="s">
        <v>36455</v>
      </c>
      <c r="B83" t="s">
        <v>725</v>
      </c>
      <c r="C83" t="s">
        <v>76</v>
      </c>
      <c r="D83" s="144"/>
      <c r="E83" s="144"/>
    </row>
    <row r="84">
      <c r="A84" s="143" t="s">
        <v>36456</v>
      </c>
      <c r="B84" t="s">
        <v>725</v>
      </c>
      <c r="C84" t="s">
        <v>311</v>
      </c>
      <c r="D84" s="144" t="s">
        <v>758</v>
      </c>
      <c r="E84" s="144" t="s">
        <v>759</v>
      </c>
    </row>
    <row r="85">
      <c r="A85" s="143" t="s">
        <v>36457</v>
      </c>
      <c r="B85" t="s">
        <v>725</v>
      </c>
      <c r="C85" t="s">
        <v>106</v>
      </c>
      <c r="D85" s="144" t="s">
        <v>763</v>
      </c>
      <c r="E85" s="144" t="s">
        <v>759</v>
      </c>
    </row>
    <row r="86">
      <c r="A86" s="143" t="s">
        <v>36458</v>
      </c>
      <c r="B86" t="s">
        <v>725</v>
      </c>
      <c r="C86" t="s">
        <v>80</v>
      </c>
      <c r="D86" s="144" t="s">
        <v>768</v>
      </c>
      <c r="E86" s="144" t="s">
        <v>769</v>
      </c>
    </row>
    <row r="87">
      <c r="A87" s="143" t="s">
        <v>36459</v>
      </c>
      <c r="B87" t="s">
        <v>725</v>
      </c>
      <c r="C87" t="s">
        <v>80</v>
      </c>
      <c r="D87" s="144" t="s">
        <v>773</v>
      </c>
      <c r="E87" s="144" t="s">
        <v>774</v>
      </c>
    </row>
    <row r="88">
      <c r="A88" s="143" t="s">
        <v>36460</v>
      </c>
      <c r="B88" t="s">
        <v>725</v>
      </c>
      <c r="C88" t="s">
        <v>80</v>
      </c>
      <c r="D88" s="144" t="s">
        <v>779</v>
      </c>
      <c r="E88" s="144" t="s">
        <v>780</v>
      </c>
    </row>
    <row r="89">
      <c r="A89" s="143" t="s">
        <v>36461</v>
      </c>
      <c r="B89" t="s">
        <v>785</v>
      </c>
      <c r="C89" t="s">
        <v>55</v>
      </c>
      <c r="D89" s="144" t="s">
        <v>793</v>
      </c>
      <c r="E89" s="144" t="s">
        <v>794</v>
      </c>
    </row>
    <row r="90">
      <c r="A90" s="143" t="s">
        <v>36462</v>
      </c>
      <c r="B90" t="s">
        <v>785</v>
      </c>
      <c r="C90" t="s">
        <v>149</v>
      </c>
      <c r="D90" s="144" t="s">
        <v>808</v>
      </c>
      <c r="E90" s="144" t="s">
        <v>809</v>
      </c>
    </row>
    <row r="91">
      <c r="A91" s="143" t="s">
        <v>36463</v>
      </c>
      <c r="B91" t="s">
        <v>785</v>
      </c>
      <c r="C91" t="s">
        <v>80</v>
      </c>
      <c r="D91" s="144" t="s">
        <v>813</v>
      </c>
      <c r="E91" s="144" t="s">
        <v>814</v>
      </c>
    </row>
    <row r="92">
      <c r="A92" s="143" t="s">
        <v>36464</v>
      </c>
      <c r="B92" t="s">
        <v>785</v>
      </c>
      <c r="C92" t="s">
        <v>80</v>
      </c>
      <c r="D92" s="144" t="s">
        <v>819</v>
      </c>
      <c r="E92" s="144" t="s">
        <v>86</v>
      </c>
    </row>
    <row r="93">
      <c r="A93" s="143" t="s">
        <v>36465</v>
      </c>
      <c r="B93" t="s">
        <v>822</v>
      </c>
      <c r="C93" t="s">
        <v>311</v>
      </c>
      <c r="D93" s="144" t="s">
        <v>830</v>
      </c>
      <c r="E93" s="144" t="s">
        <v>831</v>
      </c>
    </row>
    <row r="94">
      <c r="A94" s="143" t="s">
        <v>36466</v>
      </c>
      <c r="B94" t="s">
        <v>822</v>
      </c>
      <c r="C94" t="s">
        <v>106</v>
      </c>
      <c r="D94" s="144" t="s">
        <v>844</v>
      </c>
      <c r="E94" s="144" t="s">
        <v>845</v>
      </c>
    </row>
    <row r="95">
      <c r="A95" s="143" t="s">
        <v>36467</v>
      </c>
      <c r="B95" t="s">
        <v>822</v>
      </c>
      <c r="C95" t="s">
        <v>80</v>
      </c>
      <c r="D95" s="144" t="s">
        <v>852</v>
      </c>
      <c r="E95" s="144" t="s">
        <v>86</v>
      </c>
    </row>
    <row r="96">
      <c r="A96" s="143" t="s">
        <v>36468</v>
      </c>
      <c r="B96" t="s">
        <v>822</v>
      </c>
      <c r="C96" t="s">
        <v>80</v>
      </c>
      <c r="D96" s="144" t="s">
        <v>856</v>
      </c>
      <c r="E96" s="144"/>
    </row>
    <row r="97">
      <c r="A97" s="143" t="s">
        <v>36469</v>
      </c>
      <c r="B97" t="s">
        <v>822</v>
      </c>
      <c r="C97" t="s">
        <v>80</v>
      </c>
      <c r="D97" s="144" t="s">
        <v>861</v>
      </c>
      <c r="E97" s="144" t="s">
        <v>862</v>
      </c>
    </row>
    <row r="98">
      <c r="A98" s="143" t="s">
        <v>36470</v>
      </c>
      <c r="B98" t="s">
        <v>822</v>
      </c>
      <c r="C98" t="s">
        <v>80</v>
      </c>
      <c r="D98" s="144"/>
      <c r="E98" s="144"/>
    </row>
    <row r="99">
      <c r="A99" s="143" t="s">
        <v>36471</v>
      </c>
      <c r="B99" t="s">
        <v>865</v>
      </c>
      <c r="C99" t="s">
        <v>412</v>
      </c>
      <c r="D99" s="144" t="s">
        <v>871</v>
      </c>
      <c r="E99" s="144" t="s">
        <v>872</v>
      </c>
    </row>
    <row r="100">
      <c r="A100" s="143" t="s">
        <v>36472</v>
      </c>
      <c r="B100" t="s">
        <v>865</v>
      </c>
      <c r="C100" t="s">
        <v>55</v>
      </c>
      <c r="D100" s="144" t="s">
        <v>885</v>
      </c>
      <c r="E100" s="144" t="s">
        <v>886</v>
      </c>
    </row>
    <row r="101">
      <c r="A101" s="143" t="s">
        <v>36473</v>
      </c>
      <c r="B101" t="s">
        <v>865</v>
      </c>
      <c r="C101" t="s">
        <v>80</v>
      </c>
      <c r="D101" s="144" t="s">
        <v>890</v>
      </c>
      <c r="E101" s="144" t="s">
        <v>891</v>
      </c>
    </row>
    <row r="102">
      <c r="A102" s="143" t="s">
        <v>36474</v>
      </c>
      <c r="B102" t="s">
        <v>892</v>
      </c>
      <c r="C102" t="s">
        <v>899</v>
      </c>
      <c r="D102" s="144" t="s">
        <v>900</v>
      </c>
      <c r="E102" s="144"/>
    </row>
    <row r="103">
      <c r="A103" s="143" t="s">
        <v>36475</v>
      </c>
      <c r="B103" t="s">
        <v>892</v>
      </c>
      <c r="C103" t="s">
        <v>55</v>
      </c>
      <c r="D103" s="144" t="s">
        <v>916</v>
      </c>
      <c r="E103" s="144" t="s">
        <v>917</v>
      </c>
    </row>
    <row r="104">
      <c r="A104" s="143" t="s">
        <v>36476</v>
      </c>
      <c r="B104" t="s">
        <v>892</v>
      </c>
      <c r="C104" t="s">
        <v>55</v>
      </c>
      <c r="D104" s="144" t="s">
        <v>923</v>
      </c>
      <c r="E104" s="144" t="s">
        <v>924</v>
      </c>
    </row>
    <row r="105">
      <c r="A105" s="143" t="s">
        <v>36477</v>
      </c>
      <c r="B105" t="s">
        <v>892</v>
      </c>
      <c r="C105" t="s">
        <v>160</v>
      </c>
      <c r="D105" s="144"/>
      <c r="E105" s="144"/>
    </row>
    <row r="106">
      <c r="A106" s="143" t="s">
        <v>36478</v>
      </c>
      <c r="B106" t="s">
        <v>892</v>
      </c>
      <c r="C106" t="s">
        <v>674</v>
      </c>
      <c r="D106" s="144"/>
      <c r="E106" s="144"/>
    </row>
    <row r="107">
      <c r="A107" s="143" t="s">
        <v>36479</v>
      </c>
      <c r="B107" t="s">
        <v>932</v>
      </c>
      <c r="C107" t="s">
        <v>55</v>
      </c>
      <c r="D107" s="144" t="s">
        <v>942</v>
      </c>
      <c r="E107" s="144" t="s">
        <v>943</v>
      </c>
    </row>
    <row r="108">
      <c r="A108" s="143" t="s">
        <v>36480</v>
      </c>
      <c r="B108" t="s">
        <v>932</v>
      </c>
      <c r="C108" t="s">
        <v>106</v>
      </c>
      <c r="D108" s="144" t="s">
        <v>961</v>
      </c>
      <c r="E108" s="144" t="s">
        <v>962</v>
      </c>
    </row>
    <row r="109">
      <c r="A109" s="143" t="s">
        <v>36481</v>
      </c>
      <c r="B109" t="s">
        <v>932</v>
      </c>
      <c r="C109" t="s">
        <v>106</v>
      </c>
      <c r="D109" s="144" t="s">
        <v>968</v>
      </c>
      <c r="E109" s="144" t="s">
        <v>969</v>
      </c>
    </row>
    <row r="110">
      <c r="A110" s="143" t="s">
        <v>36482</v>
      </c>
      <c r="B110" t="s">
        <v>971</v>
      </c>
      <c r="C110" t="s">
        <v>979</v>
      </c>
      <c r="D110" s="144" t="s">
        <v>980</v>
      </c>
      <c r="E110" s="144"/>
    </row>
    <row r="111">
      <c r="A111" s="143" t="s">
        <v>36483</v>
      </c>
      <c r="B111" t="s">
        <v>971</v>
      </c>
      <c r="C111" t="s">
        <v>992</v>
      </c>
      <c r="D111" s="144" t="s">
        <v>993</v>
      </c>
      <c r="E111" s="144"/>
    </row>
    <row r="112">
      <c r="A112" s="143" t="s">
        <v>36484</v>
      </c>
      <c r="B112" t="s">
        <v>971</v>
      </c>
      <c r="C112" t="s">
        <v>160</v>
      </c>
      <c r="D112" s="144" t="s">
        <v>1003</v>
      </c>
      <c r="E112" s="144" t="s">
        <v>1004</v>
      </c>
    </row>
    <row r="113">
      <c r="A113" s="143" t="s">
        <v>36485</v>
      </c>
      <c r="B113" t="s">
        <v>971</v>
      </c>
      <c r="C113" t="s">
        <v>1009</v>
      </c>
      <c r="D113" s="144" t="s">
        <v>1010</v>
      </c>
      <c r="E113" s="144"/>
    </row>
    <row r="114">
      <c r="A114" s="143" t="s">
        <v>36486</v>
      </c>
      <c r="B114" t="s">
        <v>971</v>
      </c>
      <c r="C114" t="s">
        <v>1015</v>
      </c>
      <c r="D114" s="144" t="s">
        <v>1016</v>
      </c>
      <c r="E114" s="144" t="s">
        <v>1017</v>
      </c>
    </row>
    <row r="115">
      <c r="A115" s="143" t="s">
        <v>36487</v>
      </c>
      <c r="B115" t="s">
        <v>971</v>
      </c>
      <c r="C115" t="s">
        <v>80</v>
      </c>
      <c r="D115" s="144" t="s">
        <v>1021</v>
      </c>
      <c r="E115" s="144"/>
    </row>
    <row r="116">
      <c r="A116" s="143" t="s">
        <v>36488</v>
      </c>
      <c r="B116" t="s">
        <v>1024</v>
      </c>
      <c r="C116" t="s">
        <v>1031</v>
      </c>
      <c r="D116" s="144" t="s">
        <v>1032</v>
      </c>
      <c r="E116" s="144" t="s">
        <v>1033</v>
      </c>
    </row>
    <row r="117">
      <c r="A117" s="143" t="s">
        <v>36489</v>
      </c>
      <c r="B117" t="s">
        <v>1024</v>
      </c>
      <c r="C117" t="s">
        <v>311</v>
      </c>
      <c r="D117" s="144" t="s">
        <v>1046</v>
      </c>
      <c r="E117" s="144" t="s">
        <v>1033</v>
      </c>
    </row>
    <row r="118">
      <c r="A118" s="143" t="s">
        <v>36490</v>
      </c>
      <c r="B118" t="s">
        <v>1052</v>
      </c>
      <c r="C118" t="s">
        <v>55</v>
      </c>
      <c r="D118" s="144" t="s">
        <v>1061</v>
      </c>
      <c r="E118" s="144" t="s">
        <v>1062</v>
      </c>
    </row>
    <row r="119">
      <c r="A119" s="143" t="s">
        <v>36491</v>
      </c>
      <c r="B119" t="s">
        <v>1052</v>
      </c>
      <c r="C119" t="s">
        <v>160</v>
      </c>
      <c r="D119" s="144" t="s">
        <v>1077</v>
      </c>
      <c r="E119" s="144" t="s">
        <v>1078</v>
      </c>
    </row>
    <row r="120">
      <c r="A120" s="143" t="s">
        <v>36492</v>
      </c>
      <c r="B120" t="s">
        <v>1052</v>
      </c>
      <c r="C120" t="s">
        <v>503</v>
      </c>
      <c r="D120" s="144" t="s">
        <v>1083</v>
      </c>
      <c r="E120" s="144" t="s">
        <v>1084</v>
      </c>
    </row>
    <row r="121">
      <c r="A121" s="143" t="s">
        <v>36493</v>
      </c>
      <c r="B121" t="s">
        <v>1052</v>
      </c>
      <c r="C121" t="s">
        <v>1088</v>
      </c>
      <c r="D121" s="144" t="s">
        <v>1089</v>
      </c>
      <c r="E121" s="144"/>
    </row>
    <row r="122">
      <c r="A122" s="143" t="s">
        <v>36494</v>
      </c>
      <c r="B122" t="s">
        <v>1052</v>
      </c>
      <c r="C122" t="s">
        <v>80</v>
      </c>
      <c r="D122" s="144" t="s">
        <v>1094</v>
      </c>
      <c r="E122" s="144"/>
    </row>
    <row r="123">
      <c r="A123" s="143" t="s">
        <v>36495</v>
      </c>
      <c r="B123" t="s">
        <v>1098</v>
      </c>
      <c r="C123" t="s">
        <v>55</v>
      </c>
      <c r="D123" s="144" t="s">
        <v>1106</v>
      </c>
      <c r="E123" s="144" t="s">
        <v>1107</v>
      </c>
    </row>
    <row r="124">
      <c r="A124" s="143" t="s">
        <v>36496</v>
      </c>
      <c r="B124" t="s">
        <v>1098</v>
      </c>
      <c r="C124" t="s">
        <v>160</v>
      </c>
      <c r="D124" s="144" t="s">
        <v>1120</v>
      </c>
      <c r="E124" s="144"/>
    </row>
    <row r="125">
      <c r="A125" s="143" t="s">
        <v>36497</v>
      </c>
      <c r="B125" t="s">
        <v>1098</v>
      </c>
      <c r="C125" t="s">
        <v>1125</v>
      </c>
      <c r="D125" s="144" t="s">
        <v>1126</v>
      </c>
      <c r="E125" s="144"/>
    </row>
    <row r="126">
      <c r="A126" s="143" t="s">
        <v>36498</v>
      </c>
      <c r="B126" t="s">
        <v>1098</v>
      </c>
      <c r="C126" t="s">
        <v>1131</v>
      </c>
      <c r="D126" s="144"/>
      <c r="E126" s="144"/>
    </row>
    <row r="127">
      <c r="A127" s="143" t="s">
        <v>36499</v>
      </c>
      <c r="B127" t="s">
        <v>1140</v>
      </c>
      <c r="C127" t="s">
        <v>1147</v>
      </c>
      <c r="D127" s="144" t="s">
        <v>1148</v>
      </c>
      <c r="E127" s="144" t="s">
        <v>1149</v>
      </c>
    </row>
    <row r="128">
      <c r="A128" s="143" t="s">
        <v>36500</v>
      </c>
      <c r="B128" t="s">
        <v>1140</v>
      </c>
      <c r="C128" t="s">
        <v>149</v>
      </c>
      <c r="D128" s="144" t="s">
        <v>1162</v>
      </c>
      <c r="E128" s="144"/>
    </row>
    <row r="129">
      <c r="A129" s="143" t="s">
        <v>36501</v>
      </c>
      <c r="B129" t="s">
        <v>1140</v>
      </c>
      <c r="C129" t="s">
        <v>160</v>
      </c>
      <c r="D129" s="144" t="s">
        <v>1170</v>
      </c>
      <c r="E129" s="144" t="s">
        <v>1149</v>
      </c>
    </row>
    <row r="130">
      <c r="A130" s="143" t="s">
        <v>36502</v>
      </c>
      <c r="B130" t="s">
        <v>1140</v>
      </c>
      <c r="C130" t="s">
        <v>160</v>
      </c>
      <c r="D130" s="144"/>
      <c r="E130" s="144"/>
    </row>
    <row r="131">
      <c r="A131" s="143" t="s">
        <v>36503</v>
      </c>
      <c r="B131" t="s">
        <v>1140</v>
      </c>
      <c r="C131" t="s">
        <v>160</v>
      </c>
      <c r="D131" s="144"/>
      <c r="E131" s="144"/>
    </row>
    <row r="132">
      <c r="A132" s="143" t="s">
        <v>36504</v>
      </c>
      <c r="B132" t="s">
        <v>1140</v>
      </c>
      <c r="C132" t="s">
        <v>503</v>
      </c>
      <c r="D132" s="144" t="s">
        <v>1182</v>
      </c>
      <c r="E132" s="144"/>
    </row>
    <row r="133">
      <c r="A133" s="143" t="s">
        <v>36505</v>
      </c>
      <c r="B133" t="s">
        <v>1140</v>
      </c>
      <c r="C133" t="s">
        <v>386</v>
      </c>
      <c r="D133" s="144" t="s">
        <v>1187</v>
      </c>
      <c r="E133" s="144" t="s">
        <v>1188</v>
      </c>
    </row>
    <row r="134">
      <c r="A134" s="143" t="s">
        <v>36506</v>
      </c>
      <c r="B134" t="s">
        <v>1140</v>
      </c>
      <c r="C134" t="s">
        <v>1088</v>
      </c>
      <c r="D134" s="144" t="s">
        <v>1193</v>
      </c>
      <c r="E134" s="144"/>
    </row>
    <row r="135">
      <c r="A135" s="143" t="s">
        <v>36507</v>
      </c>
      <c r="B135" t="s">
        <v>1140</v>
      </c>
      <c r="C135" t="s">
        <v>106</v>
      </c>
      <c r="D135" s="144" t="s">
        <v>1198</v>
      </c>
      <c r="E135" s="144"/>
    </row>
    <row r="136">
      <c r="A136" s="143" t="s">
        <v>36508</v>
      </c>
      <c r="B136" t="s">
        <v>1203</v>
      </c>
      <c r="C136" t="s">
        <v>55</v>
      </c>
      <c r="D136" s="144" t="s">
        <v>1208</v>
      </c>
      <c r="E136" s="144" t="s">
        <v>1209</v>
      </c>
    </row>
    <row r="137">
      <c r="A137" s="143" t="s">
        <v>36509</v>
      </c>
      <c r="B137" t="s">
        <v>1203</v>
      </c>
      <c r="C137" t="s">
        <v>80</v>
      </c>
      <c r="D137" s="144" t="s">
        <v>1224</v>
      </c>
      <c r="E137" s="144" t="s">
        <v>1209</v>
      </c>
    </row>
    <row r="138">
      <c r="A138" s="143" t="s">
        <v>36510</v>
      </c>
      <c r="B138" t="s">
        <v>1203</v>
      </c>
      <c r="C138" t="s">
        <v>80</v>
      </c>
      <c r="D138" s="144" t="s">
        <v>1229</v>
      </c>
      <c r="E138" s="144"/>
    </row>
    <row r="139">
      <c r="A139" s="143" t="s">
        <v>36511</v>
      </c>
      <c r="B139" t="s">
        <v>1203</v>
      </c>
      <c r="C139" t="s">
        <v>80</v>
      </c>
      <c r="D139" s="144" t="s">
        <v>1234</v>
      </c>
      <c r="E139" s="144"/>
    </row>
    <row r="140">
      <c r="A140" s="143" t="s">
        <v>36512</v>
      </c>
      <c r="B140" t="s">
        <v>1203</v>
      </c>
      <c r="C140" t="s">
        <v>80</v>
      </c>
      <c r="D140" s="144" t="s">
        <v>1239</v>
      </c>
      <c r="E140" s="144"/>
    </row>
    <row r="141">
      <c r="A141" s="143" t="s">
        <v>36513</v>
      </c>
      <c r="B141" t="s">
        <v>1203</v>
      </c>
      <c r="C141" t="s">
        <v>80</v>
      </c>
      <c r="D141" s="144"/>
      <c r="E141" s="144"/>
    </row>
    <row r="142">
      <c r="A142" s="143" t="s">
        <v>36514</v>
      </c>
      <c r="B142" t="s">
        <v>1203</v>
      </c>
      <c r="C142" t="s">
        <v>80</v>
      </c>
      <c r="D142" s="144"/>
      <c r="E142" s="144"/>
    </row>
    <row r="143">
      <c r="A143" s="143" t="s">
        <v>36515</v>
      </c>
      <c r="B143" t="s">
        <v>1248</v>
      </c>
      <c r="C143" t="s">
        <v>311</v>
      </c>
      <c r="D143" s="144" t="s">
        <v>1255</v>
      </c>
      <c r="E143" s="144" t="s">
        <v>1256</v>
      </c>
    </row>
    <row r="144">
      <c r="A144" s="143" t="s">
        <v>36516</v>
      </c>
      <c r="B144" t="s">
        <v>1248</v>
      </c>
      <c r="C144" t="s">
        <v>1270</v>
      </c>
      <c r="D144" s="144" t="s">
        <v>1271</v>
      </c>
      <c r="E144" s="144" t="s">
        <v>1272</v>
      </c>
    </row>
    <row r="145">
      <c r="A145" s="143" t="s">
        <v>36517</v>
      </c>
      <c r="B145" t="s">
        <v>1248</v>
      </c>
      <c r="C145" t="s">
        <v>160</v>
      </c>
      <c r="D145" s="144" t="s">
        <v>1277</v>
      </c>
      <c r="E145" s="144" t="s">
        <v>1278</v>
      </c>
    </row>
    <row r="146">
      <c r="A146" s="143" t="s">
        <v>36518</v>
      </c>
      <c r="B146" t="s">
        <v>1248</v>
      </c>
      <c r="C146" t="s">
        <v>167</v>
      </c>
      <c r="D146" s="144" t="s">
        <v>1284</v>
      </c>
      <c r="E146" s="144" t="s">
        <v>1285</v>
      </c>
    </row>
    <row r="147">
      <c r="A147" s="143" t="s">
        <v>36519</v>
      </c>
      <c r="B147" t="s">
        <v>1248</v>
      </c>
      <c r="C147" t="s">
        <v>106</v>
      </c>
      <c r="D147" s="144" t="s">
        <v>1291</v>
      </c>
      <c r="E147" s="144" t="s">
        <v>1278</v>
      </c>
    </row>
    <row r="148">
      <c r="A148" s="143" t="s">
        <v>36520</v>
      </c>
      <c r="B148" t="s">
        <v>1293</v>
      </c>
      <c r="C148" t="s">
        <v>55</v>
      </c>
      <c r="D148" s="144" t="s">
        <v>1303</v>
      </c>
      <c r="E148" s="144" t="s">
        <v>1304</v>
      </c>
    </row>
    <row r="149">
      <c r="A149" s="143" t="s">
        <v>36521</v>
      </c>
      <c r="B149" t="s">
        <v>1293</v>
      </c>
      <c r="C149" t="s">
        <v>167</v>
      </c>
      <c r="D149" s="144" t="s">
        <v>1319</v>
      </c>
      <c r="E149" s="144"/>
    </row>
    <row r="150">
      <c r="A150" s="143" t="s">
        <v>36522</v>
      </c>
      <c r="B150" t="s">
        <v>1293</v>
      </c>
      <c r="C150" t="s">
        <v>80</v>
      </c>
      <c r="D150" s="144" t="s">
        <v>1324</v>
      </c>
      <c r="E150" s="144" t="s">
        <v>1304</v>
      </c>
    </row>
    <row r="151">
      <c r="A151" s="143" t="s">
        <v>36523</v>
      </c>
      <c r="B151" t="s">
        <v>1327</v>
      </c>
      <c r="C151" t="s">
        <v>55</v>
      </c>
      <c r="D151" s="144" t="s">
        <v>1335</v>
      </c>
      <c r="E151" s="144"/>
    </row>
    <row r="152">
      <c r="A152" s="143" t="s">
        <v>36524</v>
      </c>
      <c r="B152" t="s">
        <v>1327</v>
      </c>
      <c r="C152" t="s">
        <v>106</v>
      </c>
      <c r="D152" s="144" t="s">
        <v>1347</v>
      </c>
      <c r="E152" s="144"/>
    </row>
    <row r="153">
      <c r="A153" s="143" t="s">
        <v>36525</v>
      </c>
      <c r="B153" t="s">
        <v>1327</v>
      </c>
      <c r="C153" t="s">
        <v>80</v>
      </c>
      <c r="D153" s="144" t="s">
        <v>1356</v>
      </c>
      <c r="E153" s="144"/>
    </row>
    <row r="154">
      <c r="A154" s="143" t="s">
        <v>36526</v>
      </c>
      <c r="B154" t="s">
        <v>1327</v>
      </c>
      <c r="C154" t="s">
        <v>80</v>
      </c>
      <c r="D154" s="144" t="s">
        <v>1360</v>
      </c>
      <c r="E154" s="144"/>
    </row>
    <row r="155">
      <c r="A155" s="143" t="s">
        <v>36527</v>
      </c>
      <c r="B155" t="s">
        <v>1361</v>
      </c>
      <c r="C155" t="s">
        <v>311</v>
      </c>
      <c r="D155" s="144" t="s">
        <v>1367</v>
      </c>
      <c r="E155" s="144" t="s">
        <v>1368</v>
      </c>
    </row>
    <row r="156">
      <c r="A156" s="143" t="s">
        <v>36528</v>
      </c>
      <c r="B156" t="s">
        <v>1361</v>
      </c>
      <c r="C156" t="s">
        <v>1385</v>
      </c>
      <c r="D156" s="144" t="s">
        <v>1386</v>
      </c>
      <c r="E156" s="144"/>
    </row>
    <row r="157">
      <c r="A157" s="143" t="s">
        <v>36529</v>
      </c>
      <c r="B157" t="s">
        <v>1361</v>
      </c>
      <c r="C157" t="s">
        <v>106</v>
      </c>
      <c r="D157" s="144" t="s">
        <v>1393</v>
      </c>
      <c r="E157" t="s">
        <v>36530</v>
      </c>
    </row>
    <row r="158">
      <c r="A158" s="143" t="s">
        <v>36531</v>
      </c>
      <c r="B158" t="s">
        <v>1361</v>
      </c>
      <c r="C158" t="s">
        <v>80</v>
      </c>
      <c r="D158" s="144" t="s">
        <v>1401</v>
      </c>
      <c r="E158" s="144"/>
    </row>
    <row r="159">
      <c r="A159" s="143" t="s">
        <v>36532</v>
      </c>
      <c r="B159" t="s">
        <v>1402</v>
      </c>
      <c r="C159" t="s">
        <v>412</v>
      </c>
      <c r="D159" s="144" t="s">
        <v>1408</v>
      </c>
      <c r="E159" s="144"/>
    </row>
    <row r="160">
      <c r="A160" s="143" t="s">
        <v>36533</v>
      </c>
      <c r="B160" t="s">
        <v>1402</v>
      </c>
      <c r="C160" t="s">
        <v>55</v>
      </c>
      <c r="D160" s="144" t="s">
        <v>1422</v>
      </c>
      <c r="E160" s="144" t="s">
        <v>1423</v>
      </c>
    </row>
    <row r="161">
      <c r="A161" s="143" t="s">
        <v>36534</v>
      </c>
      <c r="B161" t="s">
        <v>1402</v>
      </c>
      <c r="C161" t="s">
        <v>80</v>
      </c>
      <c r="D161" s="144" t="s">
        <v>1427</v>
      </c>
      <c r="E161" s="144" t="s">
        <v>1428</v>
      </c>
    </row>
    <row r="162">
      <c r="A162" s="143" t="s">
        <v>36535</v>
      </c>
      <c r="B162" t="s">
        <v>1431</v>
      </c>
      <c r="C162" t="s">
        <v>311</v>
      </c>
      <c r="D162" s="144" t="s">
        <v>1439</v>
      </c>
      <c r="E162" s="144"/>
    </row>
    <row r="163">
      <c r="A163" s="143" t="s">
        <v>36536</v>
      </c>
      <c r="B163" t="s">
        <v>1431</v>
      </c>
      <c r="C163" t="s">
        <v>149</v>
      </c>
      <c r="D163" s="144" t="s">
        <v>1455</v>
      </c>
      <c r="E163" s="144" t="s">
        <v>1456</v>
      </c>
    </row>
    <row r="164">
      <c r="A164" s="143" t="s">
        <v>36537</v>
      </c>
      <c r="B164" t="s">
        <v>1431</v>
      </c>
      <c r="C164" t="s">
        <v>160</v>
      </c>
      <c r="D164" s="144" t="s">
        <v>1460</v>
      </c>
      <c r="E164" s="144" t="s">
        <v>1461</v>
      </c>
    </row>
    <row r="165">
      <c r="A165" s="143" t="s">
        <v>36538</v>
      </c>
      <c r="B165" t="s">
        <v>1431</v>
      </c>
      <c r="C165" t="s">
        <v>1466</v>
      </c>
      <c r="D165" s="144" t="s">
        <v>1467</v>
      </c>
      <c r="E165" s="144" t="s">
        <v>1468</v>
      </c>
    </row>
    <row r="166">
      <c r="A166" s="143" t="s">
        <v>36539</v>
      </c>
      <c r="B166" t="s">
        <v>1431</v>
      </c>
      <c r="C166" t="s">
        <v>106</v>
      </c>
      <c r="D166" s="144" t="s">
        <v>1472</v>
      </c>
      <c r="E166" s="144" t="s">
        <v>1473</v>
      </c>
    </row>
    <row r="167">
      <c r="A167" s="143" t="s">
        <v>36540</v>
      </c>
      <c r="B167" t="s">
        <v>1431</v>
      </c>
      <c r="C167" t="s">
        <v>106</v>
      </c>
      <c r="D167" s="144" t="s">
        <v>1477</v>
      </c>
      <c r="E167" s="144"/>
    </row>
    <row r="168">
      <c r="A168" s="143" t="s">
        <v>36541</v>
      </c>
      <c r="B168" t="s">
        <v>1431</v>
      </c>
      <c r="C168" t="s">
        <v>80</v>
      </c>
      <c r="D168" s="144" t="s">
        <v>1481</v>
      </c>
      <c r="E168" s="144" t="s">
        <v>1482</v>
      </c>
    </row>
    <row r="169">
      <c r="A169" s="143" t="s">
        <v>36542</v>
      </c>
      <c r="B169" t="s">
        <v>1485</v>
      </c>
      <c r="C169" t="s">
        <v>1492</v>
      </c>
      <c r="D169" s="144" t="s">
        <v>1493</v>
      </c>
      <c r="E169" s="144" t="s">
        <v>1494</v>
      </c>
    </row>
    <row r="170">
      <c r="A170" s="143" t="s">
        <v>36543</v>
      </c>
      <c r="B170" t="s">
        <v>1485</v>
      </c>
      <c r="C170" t="s">
        <v>1509</v>
      </c>
      <c r="D170" s="144" t="s">
        <v>1510</v>
      </c>
      <c r="E170" s="144" t="s">
        <v>1494</v>
      </c>
    </row>
    <row r="171">
      <c r="A171" s="143" t="s">
        <v>36544</v>
      </c>
      <c r="B171" t="s">
        <v>1485</v>
      </c>
      <c r="C171" t="s">
        <v>160</v>
      </c>
      <c r="D171" s="144" t="s">
        <v>1516</v>
      </c>
      <c r="E171" s="144"/>
    </row>
    <row r="172">
      <c r="A172" s="143" t="s">
        <v>36545</v>
      </c>
      <c r="B172" t="s">
        <v>1485</v>
      </c>
      <c r="C172" t="s">
        <v>160</v>
      </c>
      <c r="D172" s="144"/>
      <c r="E172" s="144"/>
    </row>
    <row r="173">
      <c r="A173" s="143" t="s">
        <v>36546</v>
      </c>
      <c r="B173" t="s">
        <v>1485</v>
      </c>
      <c r="C173" t="s">
        <v>160</v>
      </c>
      <c r="D173" s="144"/>
      <c r="E173" s="144"/>
    </row>
    <row r="174">
      <c r="A174" s="143" t="s">
        <v>36547</v>
      </c>
      <c r="B174" t="s">
        <v>1485</v>
      </c>
      <c r="C174" t="s">
        <v>503</v>
      </c>
      <c r="D174" s="144" t="s">
        <v>1527</v>
      </c>
      <c r="E174" s="144" t="s">
        <v>1494</v>
      </c>
    </row>
    <row r="175">
      <c r="A175" s="143" t="s">
        <v>36548</v>
      </c>
      <c r="B175" t="s">
        <v>1485</v>
      </c>
      <c r="C175" t="s">
        <v>1088</v>
      </c>
      <c r="D175" s="144"/>
      <c r="E175" s="144"/>
    </row>
    <row r="176">
      <c r="A176" s="143" t="s">
        <v>36549</v>
      </c>
      <c r="B176" t="s">
        <v>1485</v>
      </c>
      <c r="C176" t="s">
        <v>106</v>
      </c>
      <c r="D176" s="144"/>
      <c r="E176" s="144"/>
    </row>
    <row r="177">
      <c r="A177" s="143" t="s">
        <v>36550</v>
      </c>
      <c r="B177" t="s">
        <v>1485</v>
      </c>
      <c r="C177" t="s">
        <v>106</v>
      </c>
      <c r="D177" s="144" t="s">
        <v>1543</v>
      </c>
      <c r="E177" s="144" t="s">
        <v>1494</v>
      </c>
    </row>
    <row r="178">
      <c r="A178" s="143" t="s">
        <v>36551</v>
      </c>
      <c r="B178" t="s">
        <v>1553</v>
      </c>
      <c r="C178" t="s">
        <v>55</v>
      </c>
      <c r="D178" s="144" t="s">
        <v>1559</v>
      </c>
      <c r="E178" s="144" t="s">
        <v>1560</v>
      </c>
    </row>
    <row r="179">
      <c r="A179" s="143" t="s">
        <v>36552</v>
      </c>
      <c r="B179" t="s">
        <v>1553</v>
      </c>
      <c r="C179" t="s">
        <v>149</v>
      </c>
      <c r="D179" s="144"/>
      <c r="E179" s="144"/>
    </row>
    <row r="180">
      <c r="A180" s="143" t="s">
        <v>36553</v>
      </c>
      <c r="B180" t="s">
        <v>1553</v>
      </c>
      <c r="C180" t="s">
        <v>160</v>
      </c>
      <c r="D180" s="144" t="s">
        <v>1579</v>
      </c>
      <c r="E180" s="144" t="s">
        <v>1580</v>
      </c>
    </row>
    <row r="181">
      <c r="A181" s="143" t="s">
        <v>36554</v>
      </c>
      <c r="B181" t="s">
        <v>1553</v>
      </c>
      <c r="C181" t="s">
        <v>1583</v>
      </c>
      <c r="D181" s="144" t="s">
        <v>1584</v>
      </c>
      <c r="E181" s="144" t="s">
        <v>1585</v>
      </c>
    </row>
    <row r="182">
      <c r="A182" s="143" t="s">
        <v>36555</v>
      </c>
      <c r="B182" t="s">
        <v>1553</v>
      </c>
      <c r="C182" t="s">
        <v>106</v>
      </c>
      <c r="D182" s="144" t="s">
        <v>1590</v>
      </c>
      <c r="E182" s="144"/>
    </row>
    <row r="183">
      <c r="A183" s="143" t="s">
        <v>36556</v>
      </c>
      <c r="B183" t="s">
        <v>1553</v>
      </c>
      <c r="C183" t="s">
        <v>106</v>
      </c>
      <c r="D183" s="144" t="s">
        <v>1594</v>
      </c>
      <c r="E183" s="144"/>
    </row>
    <row r="184">
      <c r="A184" s="143" t="s">
        <v>36557</v>
      </c>
      <c r="B184" t="s">
        <v>1553</v>
      </c>
      <c r="C184" t="s">
        <v>80</v>
      </c>
      <c r="D184" s="144"/>
      <c r="E184" s="144"/>
    </row>
    <row r="185">
      <c r="A185" s="143" t="s">
        <v>36558</v>
      </c>
      <c r="B185" t="s">
        <v>1600</v>
      </c>
      <c r="C185" t="s">
        <v>412</v>
      </c>
      <c r="D185" s="144" t="s">
        <v>1608</v>
      </c>
      <c r="E185" s="144" t="s">
        <v>1609</v>
      </c>
    </row>
    <row r="186">
      <c r="A186" s="143" t="s">
        <v>36559</v>
      </c>
      <c r="B186" t="s">
        <v>1600</v>
      </c>
      <c r="C186" t="s">
        <v>412</v>
      </c>
      <c r="D186" s="144" t="s">
        <v>1625</v>
      </c>
      <c r="E186" s="144" t="s">
        <v>1609</v>
      </c>
    </row>
    <row r="187">
      <c r="A187" s="143" t="s">
        <v>36560</v>
      </c>
      <c r="B187" t="s">
        <v>1600</v>
      </c>
      <c r="C187" t="s">
        <v>412</v>
      </c>
      <c r="D187" s="144" t="s">
        <v>1628</v>
      </c>
      <c r="E187" s="144" t="s">
        <v>1609</v>
      </c>
    </row>
    <row r="188">
      <c r="A188" s="143" t="s">
        <v>36561</v>
      </c>
      <c r="B188" t="s">
        <v>1600</v>
      </c>
      <c r="C188" t="s">
        <v>55</v>
      </c>
      <c r="D188" s="144" t="s">
        <v>1634</v>
      </c>
      <c r="E188" s="144" t="s">
        <v>1609</v>
      </c>
    </row>
    <row r="189">
      <c r="A189" s="143" t="s">
        <v>36562</v>
      </c>
      <c r="B189" t="s">
        <v>1600</v>
      </c>
      <c r="C189" t="s">
        <v>80</v>
      </c>
      <c r="D189" s="144" t="s">
        <v>1638</v>
      </c>
      <c r="E189" s="144" t="s">
        <v>1609</v>
      </c>
    </row>
    <row r="190">
      <c r="A190" s="143" t="s">
        <v>36563</v>
      </c>
      <c r="B190" t="s">
        <v>1600</v>
      </c>
      <c r="C190" t="s">
        <v>80</v>
      </c>
      <c r="D190" s="144" t="s">
        <v>1643</v>
      </c>
      <c r="E190" s="144" t="s">
        <v>1609</v>
      </c>
    </row>
    <row r="191">
      <c r="A191" s="143" t="s">
        <v>36564</v>
      </c>
      <c r="B191" t="s">
        <v>1645</v>
      </c>
      <c r="C191" t="s">
        <v>311</v>
      </c>
      <c r="D191" s="144" t="s">
        <v>1653</v>
      </c>
      <c r="E191" s="144"/>
    </row>
    <row r="192">
      <c r="A192" s="143" t="s">
        <v>36565</v>
      </c>
      <c r="B192" t="s">
        <v>1645</v>
      </c>
      <c r="C192" t="s">
        <v>149</v>
      </c>
      <c r="D192" s="144" t="s">
        <v>1666</v>
      </c>
      <c r="E192" s="144"/>
    </row>
    <row r="193">
      <c r="A193" s="143" t="s">
        <v>36566</v>
      </c>
      <c r="B193" t="s">
        <v>1645</v>
      </c>
      <c r="C193" t="s">
        <v>160</v>
      </c>
      <c r="D193" s="144" t="s">
        <v>1670</v>
      </c>
      <c r="E193" s="144"/>
    </row>
    <row r="194">
      <c r="A194" s="143" t="s">
        <v>36567</v>
      </c>
      <c r="B194" t="s">
        <v>1645</v>
      </c>
      <c r="C194" t="s">
        <v>674</v>
      </c>
      <c r="D194" s="144" t="s">
        <v>1675</v>
      </c>
      <c r="E194" s="144"/>
    </row>
    <row r="195">
      <c r="A195" s="143" t="s">
        <v>36568</v>
      </c>
      <c r="B195" t="s">
        <v>1645</v>
      </c>
      <c r="C195" t="s">
        <v>1680</v>
      </c>
      <c r="D195" s="144" t="s">
        <v>1681</v>
      </c>
      <c r="E195" s="144"/>
    </row>
    <row r="196">
      <c r="A196" s="143" t="s">
        <v>36569</v>
      </c>
      <c r="B196" t="s">
        <v>1645</v>
      </c>
      <c r="C196" t="s">
        <v>1686</v>
      </c>
      <c r="D196" s="144" t="s">
        <v>1687</v>
      </c>
      <c r="E196" s="144"/>
    </row>
    <row r="197">
      <c r="A197" s="143" t="s">
        <v>36570</v>
      </c>
      <c r="B197" t="s">
        <v>1645</v>
      </c>
      <c r="C197" t="s">
        <v>247</v>
      </c>
      <c r="D197" s="144" t="s">
        <v>1692</v>
      </c>
      <c r="E197" s="144"/>
    </row>
    <row r="198">
      <c r="A198" s="143" t="s">
        <v>36571</v>
      </c>
      <c r="B198" t="s">
        <v>1645</v>
      </c>
      <c r="C198" t="s">
        <v>1125</v>
      </c>
      <c r="D198" s="144" t="s">
        <v>1696</v>
      </c>
      <c r="E198" s="144"/>
    </row>
    <row r="199">
      <c r="A199" s="143" t="s">
        <v>36572</v>
      </c>
      <c r="B199" t="s">
        <v>1645</v>
      </c>
      <c r="C199" t="s">
        <v>106</v>
      </c>
      <c r="D199" s="144" t="s">
        <v>1700</v>
      </c>
      <c r="E199" s="144"/>
    </row>
    <row r="200">
      <c r="A200" s="143" t="s">
        <v>36573</v>
      </c>
      <c r="B200" t="s">
        <v>1703</v>
      </c>
      <c r="C200" t="s">
        <v>1709</v>
      </c>
      <c r="D200" s="144" t="s">
        <v>1710</v>
      </c>
      <c r="E200" s="144" t="s">
        <v>1711</v>
      </c>
    </row>
    <row r="201">
      <c r="A201" s="143" t="s">
        <v>36574</v>
      </c>
      <c r="B201" t="s">
        <v>1703</v>
      </c>
      <c r="C201" t="s">
        <v>160</v>
      </c>
      <c r="D201" s="144" t="s">
        <v>1722</v>
      </c>
      <c r="E201" s="144"/>
    </row>
    <row r="202">
      <c r="A202" s="143" t="s">
        <v>36575</v>
      </c>
      <c r="B202" t="s">
        <v>1703</v>
      </c>
      <c r="C202" t="s">
        <v>1726</v>
      </c>
      <c r="D202" s="144" t="s">
        <v>1727</v>
      </c>
      <c r="E202" s="144"/>
    </row>
    <row r="203">
      <c r="A203" s="143" t="s">
        <v>36576</v>
      </c>
      <c r="B203" t="s">
        <v>1703</v>
      </c>
      <c r="C203" t="s">
        <v>326</v>
      </c>
      <c r="D203" s="144" t="s">
        <v>1731</v>
      </c>
      <c r="E203" s="144"/>
    </row>
    <row r="204">
      <c r="A204" s="143" t="s">
        <v>36577</v>
      </c>
      <c r="B204" t="s">
        <v>1703</v>
      </c>
      <c r="C204" t="s">
        <v>106</v>
      </c>
      <c r="D204" s="144" t="s">
        <v>1736</v>
      </c>
      <c r="E204" s="144"/>
    </row>
    <row r="205">
      <c r="A205" s="143" t="s">
        <v>36578</v>
      </c>
      <c r="B205" t="s">
        <v>1738</v>
      </c>
      <c r="C205" t="s">
        <v>55</v>
      </c>
      <c r="D205" s="144" t="s">
        <v>1745</v>
      </c>
      <c r="E205" s="144"/>
    </row>
    <row r="206">
      <c r="A206" s="143" t="s">
        <v>36579</v>
      </c>
      <c r="B206" t="s">
        <v>1738</v>
      </c>
      <c r="C206" t="s">
        <v>160</v>
      </c>
      <c r="D206" s="144" t="s">
        <v>1760</v>
      </c>
      <c r="E206" s="144"/>
    </row>
    <row r="207">
      <c r="A207" s="143" t="s">
        <v>36580</v>
      </c>
      <c r="B207" t="s">
        <v>1738</v>
      </c>
      <c r="C207" t="s">
        <v>247</v>
      </c>
      <c r="D207" s="144" t="s">
        <v>1766</v>
      </c>
      <c r="E207" s="144"/>
    </row>
    <row r="208">
      <c r="A208" s="143" t="s">
        <v>36581</v>
      </c>
      <c r="B208" t="s">
        <v>1738</v>
      </c>
      <c r="C208" t="s">
        <v>106</v>
      </c>
      <c r="D208" s="144" t="s">
        <v>1769</v>
      </c>
      <c r="E208" s="144" t="s">
        <v>1770</v>
      </c>
    </row>
    <row r="209">
      <c r="A209" s="143" t="s">
        <v>36582</v>
      </c>
      <c r="B209" t="s">
        <v>1738</v>
      </c>
      <c r="C209" t="s">
        <v>80</v>
      </c>
      <c r="D209" s="144" t="s">
        <v>1776</v>
      </c>
      <c r="E209" s="144"/>
    </row>
    <row r="210">
      <c r="A210" s="143" t="s">
        <v>36583</v>
      </c>
      <c r="B210" t="s">
        <v>1738</v>
      </c>
      <c r="C210" t="s">
        <v>80</v>
      </c>
      <c r="D210" s="144" t="s">
        <v>1781</v>
      </c>
      <c r="E210" s="144"/>
    </row>
    <row r="211">
      <c r="A211" s="143" t="s">
        <v>36584</v>
      </c>
      <c r="B211" t="s">
        <v>1738</v>
      </c>
      <c r="C211" t="s">
        <v>80</v>
      </c>
      <c r="D211" s="144" t="s">
        <v>1786</v>
      </c>
      <c r="E211" s="144"/>
    </row>
    <row r="212">
      <c r="A212" s="143" t="s">
        <v>36585</v>
      </c>
      <c r="B212" t="s">
        <v>1788</v>
      </c>
      <c r="C212" t="s">
        <v>311</v>
      </c>
      <c r="D212" s="144" t="s">
        <v>1796</v>
      </c>
      <c r="E212" s="144"/>
    </row>
    <row r="213">
      <c r="A213" s="143" t="s">
        <v>36586</v>
      </c>
      <c r="B213" t="s">
        <v>1788</v>
      </c>
      <c r="C213" t="s">
        <v>1809</v>
      </c>
      <c r="D213" s="144" t="s">
        <v>1810</v>
      </c>
      <c r="E213" s="144"/>
    </row>
    <row r="214">
      <c r="A214" s="143" t="s">
        <v>36587</v>
      </c>
      <c r="B214" t="s">
        <v>1788</v>
      </c>
      <c r="C214" t="s">
        <v>160</v>
      </c>
      <c r="D214" s="144" t="s">
        <v>1816</v>
      </c>
      <c r="E214" s="144"/>
    </row>
    <row r="215">
      <c r="A215" s="143" t="s">
        <v>36588</v>
      </c>
      <c r="B215" t="s">
        <v>1788</v>
      </c>
      <c r="C215" t="s">
        <v>1821</v>
      </c>
      <c r="D215" s="144" t="s">
        <v>1822</v>
      </c>
      <c r="E215" s="144"/>
    </row>
    <row r="216">
      <c r="A216" s="143" t="s">
        <v>36589</v>
      </c>
      <c r="B216" t="s">
        <v>1788</v>
      </c>
      <c r="C216" t="s">
        <v>1827</v>
      </c>
      <c r="D216" s="144" t="s">
        <v>1828</v>
      </c>
      <c r="E216" s="144"/>
    </row>
    <row r="217">
      <c r="A217" s="143" t="s">
        <v>36590</v>
      </c>
      <c r="B217" t="s">
        <v>1788</v>
      </c>
      <c r="C217" t="s">
        <v>106</v>
      </c>
      <c r="D217" s="144" t="s">
        <v>1834</v>
      </c>
      <c r="E217" s="144"/>
    </row>
    <row r="218">
      <c r="A218" s="143" t="s">
        <v>36591</v>
      </c>
      <c r="B218" t="s">
        <v>1836</v>
      </c>
      <c r="C218" t="s">
        <v>55</v>
      </c>
      <c r="D218" s="144" t="s">
        <v>1843</v>
      </c>
      <c r="E218" s="144"/>
    </row>
    <row r="219">
      <c r="A219" s="143" t="s">
        <v>36592</v>
      </c>
      <c r="B219" t="s">
        <v>1836</v>
      </c>
      <c r="C219" t="s">
        <v>1858</v>
      </c>
      <c r="D219" s="144" t="s">
        <v>1859</v>
      </c>
      <c r="E219" s="144"/>
    </row>
    <row r="220">
      <c r="A220" s="143" t="s">
        <v>36593</v>
      </c>
      <c r="B220" t="s">
        <v>1836</v>
      </c>
      <c r="C220" t="s">
        <v>80</v>
      </c>
      <c r="D220" s="144" t="s">
        <v>1864</v>
      </c>
      <c r="E220" s="144" t="s">
        <v>1865</v>
      </c>
    </row>
    <row r="221">
      <c r="A221" s="143" t="s">
        <v>36594</v>
      </c>
      <c r="B221" t="s">
        <v>1836</v>
      </c>
      <c r="C221" t="s">
        <v>80</v>
      </c>
      <c r="D221" s="144" t="s">
        <v>1869</v>
      </c>
      <c r="E221" s="144" t="s">
        <v>86</v>
      </c>
    </row>
    <row r="222">
      <c r="A222" s="143" t="s">
        <v>36595</v>
      </c>
      <c r="B222" t="s">
        <v>1836</v>
      </c>
      <c r="C222" t="s">
        <v>80</v>
      </c>
      <c r="D222" s="144" t="s">
        <v>1873</v>
      </c>
      <c r="E222" s="144" t="s">
        <v>86</v>
      </c>
    </row>
    <row r="223">
      <c r="A223" s="143" t="s">
        <v>36596</v>
      </c>
      <c r="B223" t="s">
        <v>1874</v>
      </c>
      <c r="C223" t="s">
        <v>1879</v>
      </c>
      <c r="D223" s="144" t="s">
        <v>1880</v>
      </c>
      <c r="E223" s="144"/>
    </row>
    <row r="224">
      <c r="A224" s="143" t="s">
        <v>36597</v>
      </c>
      <c r="B224" t="s">
        <v>1874</v>
      </c>
      <c r="C224" t="s">
        <v>311</v>
      </c>
      <c r="D224" s="144" t="s">
        <v>1897</v>
      </c>
      <c r="E224" s="144" t="s">
        <v>1898</v>
      </c>
    </row>
    <row r="225">
      <c r="A225" s="143" t="s">
        <v>36598</v>
      </c>
      <c r="B225" t="s">
        <v>1874</v>
      </c>
      <c r="C225" t="s">
        <v>149</v>
      </c>
      <c r="D225" s="144" t="s">
        <v>1902</v>
      </c>
      <c r="E225" t="s">
        <v>36599</v>
      </c>
    </row>
    <row r="226">
      <c r="A226" s="143" t="s">
        <v>36600</v>
      </c>
      <c r="B226" t="s">
        <v>1874</v>
      </c>
      <c r="C226" t="s">
        <v>160</v>
      </c>
      <c r="D226" s="144" t="s">
        <v>1907</v>
      </c>
      <c r="E226" s="144"/>
    </row>
    <row r="227">
      <c r="A227" s="143" t="s">
        <v>36601</v>
      </c>
      <c r="B227" t="s">
        <v>1874</v>
      </c>
      <c r="C227" t="s">
        <v>674</v>
      </c>
      <c r="D227" s="144" t="s">
        <v>1913</v>
      </c>
      <c r="E227" s="144"/>
    </row>
    <row r="228">
      <c r="A228" s="143" t="s">
        <v>36602</v>
      </c>
      <c r="B228" t="s">
        <v>1874</v>
      </c>
      <c r="C228" t="s">
        <v>674</v>
      </c>
      <c r="D228" s="144"/>
      <c r="E228" s="144"/>
    </row>
    <row r="229">
      <c r="A229" s="143" t="s">
        <v>36603</v>
      </c>
      <c r="B229" t="s">
        <v>1874</v>
      </c>
      <c r="C229" t="s">
        <v>1088</v>
      </c>
      <c r="D229" s="144" t="s">
        <v>1925</v>
      </c>
      <c r="E229" s="144"/>
    </row>
    <row r="230">
      <c r="A230" s="143" t="s">
        <v>36604</v>
      </c>
      <c r="B230" t="s">
        <v>1874</v>
      </c>
      <c r="C230" t="s">
        <v>106</v>
      </c>
      <c r="D230" s="144" t="s">
        <v>1929</v>
      </c>
      <c r="E230" s="144"/>
    </row>
    <row r="231">
      <c r="A231" s="143" t="s">
        <v>36605</v>
      </c>
      <c r="B231" t="s">
        <v>1933</v>
      </c>
      <c r="C231" t="s">
        <v>311</v>
      </c>
      <c r="D231" s="144" t="s">
        <v>1938</v>
      </c>
      <c r="E231" s="144" t="s">
        <v>1939</v>
      </c>
    </row>
    <row r="232">
      <c r="A232" s="143" t="s">
        <v>36606</v>
      </c>
      <c r="B232" t="s">
        <v>1933</v>
      </c>
      <c r="C232" t="s">
        <v>106</v>
      </c>
      <c r="D232" s="144" t="s">
        <v>1948</v>
      </c>
      <c r="E232" s="144"/>
    </row>
    <row r="233">
      <c r="A233" s="143" t="s">
        <v>36607</v>
      </c>
      <c r="B233" t="s">
        <v>1933</v>
      </c>
      <c r="C233" t="s">
        <v>80</v>
      </c>
      <c r="D233" s="144" t="s">
        <v>1951</v>
      </c>
      <c r="E233" s="144"/>
    </row>
    <row r="234">
      <c r="A234" s="143" t="s">
        <v>36608</v>
      </c>
      <c r="B234" t="s">
        <v>1952</v>
      </c>
      <c r="C234" t="s">
        <v>1959</v>
      </c>
      <c r="D234" s="144"/>
      <c r="E234" s="144"/>
    </row>
    <row r="235">
      <c r="A235" s="143" t="s">
        <v>36609</v>
      </c>
      <c r="B235" t="s">
        <v>1952</v>
      </c>
      <c r="C235" t="s">
        <v>486</v>
      </c>
      <c r="D235" s="144"/>
      <c r="E235" s="144"/>
    </row>
    <row r="236">
      <c r="A236" s="143" t="s">
        <v>36610</v>
      </c>
      <c r="B236" t="s">
        <v>1952</v>
      </c>
      <c r="C236" t="s">
        <v>427</v>
      </c>
      <c r="D236" s="144" t="s">
        <v>1975</v>
      </c>
      <c r="E236" s="144" t="s">
        <v>1976</v>
      </c>
    </row>
    <row r="237">
      <c r="A237" s="143" t="s">
        <v>36611</v>
      </c>
      <c r="B237" t="s">
        <v>1952</v>
      </c>
      <c r="C237" t="s">
        <v>1982</v>
      </c>
      <c r="D237" s="144" t="s">
        <v>1983</v>
      </c>
      <c r="E237" s="144"/>
    </row>
    <row r="238">
      <c r="A238" s="143" t="s">
        <v>36612</v>
      </c>
      <c r="B238" t="s">
        <v>1952</v>
      </c>
      <c r="C238" t="s">
        <v>503</v>
      </c>
      <c r="D238" s="144" t="s">
        <v>1988</v>
      </c>
      <c r="E238" s="144" t="s">
        <v>1989</v>
      </c>
    </row>
    <row r="239">
      <c r="A239" s="143" t="s">
        <v>36613</v>
      </c>
      <c r="B239" t="s">
        <v>1952</v>
      </c>
      <c r="C239" t="s">
        <v>386</v>
      </c>
      <c r="D239" s="144" t="s">
        <v>1994</v>
      </c>
      <c r="E239" s="144" t="s">
        <v>1995</v>
      </c>
    </row>
    <row r="240">
      <c r="A240" s="143" t="s">
        <v>36614</v>
      </c>
      <c r="B240" t="s">
        <v>1952</v>
      </c>
      <c r="C240" t="s">
        <v>695</v>
      </c>
      <c r="D240" s="144" t="s">
        <v>1999</v>
      </c>
      <c r="E240" s="144"/>
    </row>
    <row r="241">
      <c r="A241" s="143" t="s">
        <v>36615</v>
      </c>
      <c r="B241" t="s">
        <v>1952</v>
      </c>
      <c r="C241" t="s">
        <v>695</v>
      </c>
      <c r="D241" s="144" t="s">
        <v>2003</v>
      </c>
      <c r="E241" s="144"/>
    </row>
    <row r="242">
      <c r="A242" s="143" t="s">
        <v>36616</v>
      </c>
      <c r="B242" t="s">
        <v>2006</v>
      </c>
      <c r="C242" t="s">
        <v>55</v>
      </c>
      <c r="D242" s="144" t="s">
        <v>2013</v>
      </c>
      <c r="E242" s="144" t="s">
        <v>2014</v>
      </c>
    </row>
    <row r="243">
      <c r="A243" s="143" t="s">
        <v>36617</v>
      </c>
      <c r="B243" t="s">
        <v>2006</v>
      </c>
      <c r="C243" t="s">
        <v>311</v>
      </c>
      <c r="D243" s="144" t="s">
        <v>2029</v>
      </c>
      <c r="E243" s="144" t="s">
        <v>2030</v>
      </c>
    </row>
    <row r="244">
      <c r="A244" s="143" t="s">
        <v>36618</v>
      </c>
      <c r="B244" t="s">
        <v>2006</v>
      </c>
      <c r="C244" t="s">
        <v>2035</v>
      </c>
      <c r="D244" s="144" t="s">
        <v>2036</v>
      </c>
      <c r="E244" s="144" t="s">
        <v>2037</v>
      </c>
    </row>
    <row r="245">
      <c r="A245" s="143" t="s">
        <v>36619</v>
      </c>
      <c r="B245" t="s">
        <v>2006</v>
      </c>
      <c r="C245" t="s">
        <v>80</v>
      </c>
      <c r="D245" s="144" t="s">
        <v>2041</v>
      </c>
      <c r="E245" s="144" t="s">
        <v>2042</v>
      </c>
    </row>
    <row r="246">
      <c r="A246" s="143" t="s">
        <v>36620</v>
      </c>
      <c r="B246" t="s">
        <v>2050</v>
      </c>
      <c r="C246" t="s">
        <v>979</v>
      </c>
      <c r="D246" s="144" t="s">
        <v>2058</v>
      </c>
      <c r="E246" s="144" t="s">
        <v>2059</v>
      </c>
    </row>
    <row r="247">
      <c r="A247" s="143" t="s">
        <v>36621</v>
      </c>
      <c r="B247" t="s">
        <v>2050</v>
      </c>
      <c r="C247" t="s">
        <v>979</v>
      </c>
      <c r="D247" s="144" t="s">
        <v>2070</v>
      </c>
      <c r="E247" s="144"/>
    </row>
    <row r="248">
      <c r="A248" s="143" t="s">
        <v>36622</v>
      </c>
      <c r="B248" t="s">
        <v>2050</v>
      </c>
      <c r="C248" t="s">
        <v>311</v>
      </c>
      <c r="D248" s="144" t="s">
        <v>2076</v>
      </c>
      <c r="E248" s="144"/>
    </row>
    <row r="249">
      <c r="A249" s="143" t="s">
        <v>36623</v>
      </c>
      <c r="B249" t="s">
        <v>2050</v>
      </c>
      <c r="C249" t="s">
        <v>149</v>
      </c>
      <c r="D249" s="144" t="s">
        <v>2081</v>
      </c>
      <c r="E249" s="144" t="s">
        <v>2082</v>
      </c>
    </row>
    <row r="250">
      <c r="A250" s="143" t="s">
        <v>36624</v>
      </c>
      <c r="B250" t="s">
        <v>2050</v>
      </c>
      <c r="C250" t="s">
        <v>674</v>
      </c>
      <c r="D250" s="144" t="s">
        <v>86</v>
      </c>
      <c r="E250" s="144"/>
    </row>
    <row r="251">
      <c r="A251" s="143" t="s">
        <v>36625</v>
      </c>
      <c r="B251" t="s">
        <v>2050</v>
      </c>
      <c r="C251" t="s">
        <v>167</v>
      </c>
      <c r="D251" s="144" t="s">
        <v>2088</v>
      </c>
      <c r="E251" s="144" t="s">
        <v>2089</v>
      </c>
    </row>
    <row r="252">
      <c r="A252" s="143" t="s">
        <v>36626</v>
      </c>
      <c r="B252" t="s">
        <v>2098</v>
      </c>
      <c r="C252" t="s">
        <v>2105</v>
      </c>
      <c r="D252" s="144" t="s">
        <v>2106</v>
      </c>
      <c r="E252" s="144" t="s">
        <v>2107</v>
      </c>
    </row>
    <row r="253">
      <c r="A253" s="143" t="s">
        <v>36627</v>
      </c>
      <c r="B253" t="s">
        <v>2098</v>
      </c>
      <c r="C253" t="s">
        <v>2120</v>
      </c>
      <c r="D253" s="144" t="s">
        <v>2121</v>
      </c>
      <c r="E253" s="144"/>
    </row>
    <row r="254">
      <c r="A254" s="143" t="s">
        <v>36628</v>
      </c>
      <c r="B254" t="s">
        <v>2098</v>
      </c>
      <c r="C254" t="s">
        <v>386</v>
      </c>
      <c r="D254" s="144" t="s">
        <v>2125</v>
      </c>
      <c r="E254" s="144"/>
    </row>
    <row r="255">
      <c r="A255" s="143" t="s">
        <v>36629</v>
      </c>
      <c r="B255" t="s">
        <v>2132</v>
      </c>
      <c r="C255" t="s">
        <v>55</v>
      </c>
      <c r="D255" s="144" t="s">
        <v>2141</v>
      </c>
      <c r="E255" s="144" t="s">
        <v>2142</v>
      </c>
    </row>
    <row r="256">
      <c r="A256" s="143" t="s">
        <v>36630</v>
      </c>
      <c r="B256" t="s">
        <v>2132</v>
      </c>
      <c r="C256" t="s">
        <v>498</v>
      </c>
      <c r="D256" s="144" t="s">
        <v>2157</v>
      </c>
      <c r="E256" s="144" t="s">
        <v>2158</v>
      </c>
    </row>
    <row r="257">
      <c r="A257" s="143" t="s">
        <v>36631</v>
      </c>
      <c r="B257" t="s">
        <v>2132</v>
      </c>
      <c r="C257" t="s">
        <v>160</v>
      </c>
      <c r="D257" s="144" t="s">
        <v>2162</v>
      </c>
      <c r="E257" s="144"/>
    </row>
    <row r="258">
      <c r="A258" s="143" t="s">
        <v>36632</v>
      </c>
      <c r="B258" t="s">
        <v>2132</v>
      </c>
      <c r="C258" t="s">
        <v>80</v>
      </c>
      <c r="D258" s="144" t="s">
        <v>86</v>
      </c>
      <c r="E258" s="144"/>
    </row>
    <row r="259">
      <c r="A259" s="143" t="s">
        <v>36633</v>
      </c>
      <c r="B259" t="s">
        <v>2132</v>
      </c>
      <c r="C259" t="s">
        <v>80</v>
      </c>
      <c r="D259" s="144"/>
      <c r="E259" s="144"/>
    </row>
    <row r="260">
      <c r="A260" s="143" t="s">
        <v>36634</v>
      </c>
      <c r="B260" t="s">
        <v>2132</v>
      </c>
      <c r="C260" t="s">
        <v>80</v>
      </c>
      <c r="D260" s="144"/>
      <c r="E260" s="144"/>
    </row>
    <row r="261">
      <c r="A261" s="143" t="s">
        <v>36635</v>
      </c>
      <c r="B261" t="s">
        <v>2171</v>
      </c>
      <c r="C261" t="s">
        <v>55</v>
      </c>
      <c r="D261" s="144" t="s">
        <v>2179</v>
      </c>
      <c r="E261" s="144" t="s">
        <v>2180</v>
      </c>
    </row>
    <row r="262">
      <c r="A262" s="143" t="s">
        <v>36636</v>
      </c>
      <c r="B262" t="s">
        <v>2171</v>
      </c>
      <c r="C262" t="s">
        <v>498</v>
      </c>
      <c r="D262" s="144" t="s">
        <v>2192</v>
      </c>
      <c r="E262" s="144" t="s">
        <v>2180</v>
      </c>
    </row>
    <row r="263">
      <c r="A263" s="143" t="s">
        <v>36637</v>
      </c>
      <c r="B263" t="s">
        <v>2171</v>
      </c>
      <c r="C263" t="s">
        <v>386</v>
      </c>
      <c r="D263" s="144" t="s">
        <v>2198</v>
      </c>
      <c r="E263" s="144" t="s">
        <v>86</v>
      </c>
    </row>
    <row r="264">
      <c r="A264" s="143" t="s">
        <v>36638</v>
      </c>
      <c r="B264" t="s">
        <v>2171</v>
      </c>
      <c r="C264" t="s">
        <v>80</v>
      </c>
      <c r="D264" s="144" t="s">
        <v>2202</v>
      </c>
      <c r="E264" s="144"/>
    </row>
    <row r="265">
      <c r="A265" s="143" t="s">
        <v>36639</v>
      </c>
      <c r="B265" t="s">
        <v>2171</v>
      </c>
      <c r="C265" t="s">
        <v>80</v>
      </c>
      <c r="D265" s="144" t="s">
        <v>2208</v>
      </c>
      <c r="E265" s="144" t="s">
        <v>2209</v>
      </c>
    </row>
    <row r="266">
      <c r="A266" s="143" t="s">
        <v>36640</v>
      </c>
      <c r="B266" t="s">
        <v>2212</v>
      </c>
      <c r="C266" t="s">
        <v>498</v>
      </c>
      <c r="D266" s="144" t="s">
        <v>2221</v>
      </c>
      <c r="E266" s="144"/>
    </row>
    <row r="267">
      <c r="A267" s="143" t="s">
        <v>36641</v>
      </c>
      <c r="B267" t="s">
        <v>2212</v>
      </c>
      <c r="C267" t="s">
        <v>1858</v>
      </c>
      <c r="D267" s="144" t="s">
        <v>2236</v>
      </c>
      <c r="E267" s="144"/>
    </row>
    <row r="268">
      <c r="A268" s="143" t="s">
        <v>36642</v>
      </c>
      <c r="B268" t="s">
        <v>2212</v>
      </c>
      <c r="C268" t="s">
        <v>80</v>
      </c>
      <c r="D268" s="144" t="s">
        <v>2242</v>
      </c>
      <c r="E268" s="144"/>
    </row>
    <row r="269">
      <c r="A269" s="143" t="s">
        <v>36643</v>
      </c>
      <c r="B269" t="s">
        <v>2212</v>
      </c>
      <c r="C269" t="s">
        <v>80</v>
      </c>
      <c r="D269" s="144" t="s">
        <v>2246</v>
      </c>
      <c r="E269" s="144"/>
    </row>
    <row r="270">
      <c r="A270" s="143" t="s">
        <v>36644</v>
      </c>
      <c r="B270" t="s">
        <v>2212</v>
      </c>
      <c r="C270" t="s">
        <v>80</v>
      </c>
      <c r="D270" s="144" t="s">
        <v>2248</v>
      </c>
      <c r="E270" s="144" t="s">
        <v>2249</v>
      </c>
    </row>
    <row r="271">
      <c r="A271" s="143" t="s">
        <v>36645</v>
      </c>
      <c r="B271" t="s">
        <v>2212</v>
      </c>
      <c r="C271" t="s">
        <v>80</v>
      </c>
      <c r="D271" s="144" t="s">
        <v>2253</v>
      </c>
      <c r="E271" s="144" t="s">
        <v>86</v>
      </c>
    </row>
    <row r="272">
      <c r="A272" s="143" t="s">
        <v>36646</v>
      </c>
      <c r="B272" t="s">
        <v>2256</v>
      </c>
      <c r="C272" t="s">
        <v>2264</v>
      </c>
      <c r="D272" s="144" t="s">
        <v>2265</v>
      </c>
      <c r="E272" s="144"/>
    </row>
    <row r="273">
      <c r="A273" s="143" t="s">
        <v>36647</v>
      </c>
      <c r="B273" t="s">
        <v>2256</v>
      </c>
      <c r="C273" t="s">
        <v>311</v>
      </c>
      <c r="D273" s="144" t="s">
        <v>2281</v>
      </c>
      <c r="E273" s="144"/>
    </row>
    <row r="274">
      <c r="A274" s="143" t="s">
        <v>36648</v>
      </c>
      <c r="B274" t="s">
        <v>2256</v>
      </c>
      <c r="C274" t="s">
        <v>160</v>
      </c>
      <c r="D274" s="144" t="s">
        <v>2285</v>
      </c>
      <c r="E274" s="144"/>
    </row>
    <row r="275">
      <c r="A275" s="143" t="s">
        <v>36649</v>
      </c>
      <c r="B275" t="s">
        <v>2256</v>
      </c>
      <c r="C275" t="s">
        <v>167</v>
      </c>
      <c r="D275" s="144" t="s">
        <v>2290</v>
      </c>
      <c r="E275" s="144"/>
    </row>
    <row r="276">
      <c r="A276" s="143" t="s">
        <v>36650</v>
      </c>
      <c r="B276" t="s">
        <v>2256</v>
      </c>
      <c r="C276" t="s">
        <v>2035</v>
      </c>
      <c r="D276" s="144" t="s">
        <v>2294</v>
      </c>
      <c r="E276" s="144"/>
    </row>
    <row r="277">
      <c r="A277" s="143" t="s">
        <v>36651</v>
      </c>
      <c r="B277" t="s">
        <v>2256</v>
      </c>
      <c r="C277" t="s">
        <v>106</v>
      </c>
      <c r="D277" s="144" t="s">
        <v>2298</v>
      </c>
      <c r="E277" s="144" t="s">
        <v>2299</v>
      </c>
    </row>
    <row r="278">
      <c r="A278" s="143" t="s">
        <v>36652</v>
      </c>
      <c r="B278" t="s">
        <v>2300</v>
      </c>
      <c r="C278" t="s">
        <v>2310</v>
      </c>
      <c r="D278" s="144" t="s">
        <v>2311</v>
      </c>
      <c r="E278" s="144" t="s">
        <v>2312</v>
      </c>
    </row>
    <row r="279">
      <c r="A279" s="143" t="s">
        <v>36653</v>
      </c>
      <c r="B279" t="s">
        <v>2300</v>
      </c>
      <c r="C279" t="s">
        <v>55</v>
      </c>
      <c r="D279" s="144" t="s">
        <v>2327</v>
      </c>
      <c r="E279" s="144" t="s">
        <v>2312</v>
      </c>
    </row>
    <row r="280">
      <c r="A280" s="143" t="s">
        <v>36654</v>
      </c>
      <c r="B280" t="s">
        <v>2300</v>
      </c>
      <c r="C280" t="s">
        <v>149</v>
      </c>
      <c r="D280" s="144"/>
      <c r="E280" s="144"/>
    </row>
    <row r="281">
      <c r="A281" s="143" t="s">
        <v>36655</v>
      </c>
      <c r="B281" t="s">
        <v>2300</v>
      </c>
      <c r="C281" t="s">
        <v>160</v>
      </c>
      <c r="D281" s="144" t="s">
        <v>2334</v>
      </c>
      <c r="E281" s="144" t="s">
        <v>2312</v>
      </c>
    </row>
    <row r="282">
      <c r="A282" s="143" t="s">
        <v>36656</v>
      </c>
      <c r="B282" t="s">
        <v>2300</v>
      </c>
      <c r="C282" t="s">
        <v>1726</v>
      </c>
      <c r="D282" s="144" t="s">
        <v>2339</v>
      </c>
      <c r="E282" s="144" t="s">
        <v>2340</v>
      </c>
    </row>
    <row r="283">
      <c r="A283" s="143" t="s">
        <v>36657</v>
      </c>
      <c r="B283" t="s">
        <v>2300</v>
      </c>
      <c r="C283" t="s">
        <v>2344</v>
      </c>
      <c r="D283" s="144"/>
      <c r="E283" s="144"/>
    </row>
    <row r="284">
      <c r="A284" s="143" t="s">
        <v>36658</v>
      </c>
      <c r="B284" t="s">
        <v>2300</v>
      </c>
      <c r="C284" t="s">
        <v>2349</v>
      </c>
      <c r="D284" s="144"/>
      <c r="E284" s="144"/>
    </row>
    <row r="285">
      <c r="A285" s="143" t="s">
        <v>36659</v>
      </c>
      <c r="B285" t="s">
        <v>2350</v>
      </c>
      <c r="C285" t="s">
        <v>55</v>
      </c>
      <c r="D285" s="144" t="s">
        <v>2358</v>
      </c>
      <c r="E285" s="144"/>
    </row>
    <row r="286">
      <c r="A286" s="143" t="s">
        <v>36660</v>
      </c>
      <c r="B286" t="s">
        <v>2368</v>
      </c>
      <c r="C286" t="s">
        <v>55</v>
      </c>
      <c r="D286" s="144" t="s">
        <v>2378</v>
      </c>
      <c r="E286" s="144" t="s">
        <v>2379</v>
      </c>
    </row>
    <row r="287">
      <c r="A287" s="143" t="s">
        <v>36661</v>
      </c>
      <c r="B287" t="s">
        <v>2368</v>
      </c>
      <c r="C287" t="s">
        <v>2394</v>
      </c>
      <c r="D287" s="144" t="s">
        <v>2395</v>
      </c>
      <c r="E287" s="144"/>
    </row>
    <row r="288">
      <c r="A288" s="143" t="s">
        <v>36662</v>
      </c>
      <c r="B288" t="s">
        <v>2368</v>
      </c>
      <c r="C288" t="s">
        <v>80</v>
      </c>
      <c r="D288" s="144" t="s">
        <v>2398</v>
      </c>
      <c r="E288" s="144"/>
    </row>
    <row r="289">
      <c r="A289" s="143" t="s">
        <v>36663</v>
      </c>
      <c r="B289" t="s">
        <v>2368</v>
      </c>
      <c r="C289" t="s">
        <v>80</v>
      </c>
      <c r="D289" s="144" t="s">
        <v>2405</v>
      </c>
      <c r="E289" s="144" t="s">
        <v>2406</v>
      </c>
    </row>
    <row r="290">
      <c r="A290" s="143" t="s">
        <v>36664</v>
      </c>
      <c r="B290" t="s">
        <v>2409</v>
      </c>
      <c r="C290" t="s">
        <v>2416</v>
      </c>
      <c r="D290" s="144" t="s">
        <v>2417</v>
      </c>
      <c r="E290" s="144" t="s">
        <v>2418</v>
      </c>
    </row>
    <row r="291">
      <c r="A291" s="143" t="s">
        <v>36665</v>
      </c>
      <c r="B291" t="s">
        <v>2409</v>
      </c>
      <c r="C291" t="s">
        <v>55</v>
      </c>
      <c r="D291" s="144" t="s">
        <v>2435</v>
      </c>
      <c r="E291" s="144" t="s">
        <v>2418</v>
      </c>
    </row>
    <row r="292">
      <c r="A292" s="143" t="s">
        <v>36666</v>
      </c>
      <c r="B292" t="s">
        <v>2409</v>
      </c>
      <c r="C292" t="s">
        <v>80</v>
      </c>
      <c r="D292" s="144" t="s">
        <v>2441</v>
      </c>
      <c r="E292" s="144"/>
    </row>
    <row r="293">
      <c r="A293" s="143" t="s">
        <v>36667</v>
      </c>
      <c r="B293" t="s">
        <v>2442</v>
      </c>
      <c r="C293" t="s">
        <v>412</v>
      </c>
      <c r="D293" s="144" t="s">
        <v>2448</v>
      </c>
      <c r="E293" s="144"/>
    </row>
    <row r="294">
      <c r="A294" s="143" t="s">
        <v>36668</v>
      </c>
      <c r="B294" t="s">
        <v>2442</v>
      </c>
      <c r="C294" t="s">
        <v>2105</v>
      </c>
      <c r="D294" s="144" t="s">
        <v>2463</v>
      </c>
      <c r="E294" s="144" t="s">
        <v>2464</v>
      </c>
    </row>
    <row r="295">
      <c r="A295" s="143" t="s">
        <v>36669</v>
      </c>
      <c r="B295" t="s">
        <v>2442</v>
      </c>
      <c r="C295" t="s">
        <v>106</v>
      </c>
      <c r="D295" s="144" t="s">
        <v>2467</v>
      </c>
      <c r="E295" s="144" t="s">
        <v>2468</v>
      </c>
    </row>
    <row r="296">
      <c r="A296" s="143" t="s">
        <v>36670</v>
      </c>
      <c r="B296" t="s">
        <v>2442</v>
      </c>
      <c r="C296" t="s">
        <v>80</v>
      </c>
      <c r="D296" s="144" t="s">
        <v>2472</v>
      </c>
      <c r="E296" s="144"/>
    </row>
    <row r="297">
      <c r="A297" s="143" t="s">
        <v>36671</v>
      </c>
      <c r="B297" t="s">
        <v>2442</v>
      </c>
      <c r="C297" t="s">
        <v>80</v>
      </c>
      <c r="D297" s="144" t="s">
        <v>2477</v>
      </c>
      <c r="E297" s="144" t="s">
        <v>2478</v>
      </c>
    </row>
    <row r="298">
      <c r="A298" s="143" t="s">
        <v>36672</v>
      </c>
      <c r="B298" t="s">
        <v>2480</v>
      </c>
      <c r="C298" t="s">
        <v>2105</v>
      </c>
      <c r="D298" s="144" t="s">
        <v>2485</v>
      </c>
      <c r="E298" s="144" t="s">
        <v>2486</v>
      </c>
    </row>
    <row r="299">
      <c r="A299" s="143" t="s">
        <v>36673</v>
      </c>
      <c r="B299" t="s">
        <v>2480</v>
      </c>
      <c r="C299" t="s">
        <v>155</v>
      </c>
      <c r="D299" s="144"/>
      <c r="E299" s="144"/>
    </row>
    <row r="300">
      <c r="A300" s="143" t="s">
        <v>36674</v>
      </c>
      <c r="B300" t="s">
        <v>2480</v>
      </c>
      <c r="C300" t="s">
        <v>106</v>
      </c>
      <c r="D300" s="144" t="s">
        <v>2503</v>
      </c>
      <c r="E300" s="144"/>
    </row>
    <row r="301">
      <c r="A301" s="143" t="s">
        <v>36675</v>
      </c>
      <c r="B301" t="s">
        <v>2480</v>
      </c>
      <c r="C301" t="s">
        <v>80</v>
      </c>
      <c r="D301" s="144" t="s">
        <v>2509</v>
      </c>
      <c r="E301" s="144"/>
    </row>
    <row r="302">
      <c r="A302" s="143" t="s">
        <v>36676</v>
      </c>
      <c r="B302" t="s">
        <v>2480</v>
      </c>
      <c r="C302" t="s">
        <v>80</v>
      </c>
      <c r="D302" s="144" t="s">
        <v>2513</v>
      </c>
      <c r="E302" s="144"/>
    </row>
    <row r="303">
      <c r="A303" s="143" t="s">
        <v>36677</v>
      </c>
      <c r="B303" t="s">
        <v>2514</v>
      </c>
      <c r="C303" t="s">
        <v>992</v>
      </c>
      <c r="D303" s="144" t="s">
        <v>2522</v>
      </c>
      <c r="E303" s="144"/>
    </row>
    <row r="304">
      <c r="A304" s="143" t="s">
        <v>36678</v>
      </c>
      <c r="B304" t="s">
        <v>2514</v>
      </c>
      <c r="C304" t="s">
        <v>2537</v>
      </c>
      <c r="D304" s="144" t="s">
        <v>2538</v>
      </c>
      <c r="E304" s="144"/>
    </row>
    <row r="305">
      <c r="A305" s="143" t="s">
        <v>36679</v>
      </c>
      <c r="B305" t="s">
        <v>2514</v>
      </c>
      <c r="C305" t="s">
        <v>2541</v>
      </c>
      <c r="D305" s="144" t="s">
        <v>2542</v>
      </c>
      <c r="E305" s="144" t="s">
        <v>2543</v>
      </c>
    </row>
    <row r="306">
      <c r="A306" s="143" t="s">
        <v>36680</v>
      </c>
      <c r="B306" t="s">
        <v>2514</v>
      </c>
      <c r="C306" t="s">
        <v>160</v>
      </c>
      <c r="D306" s="144" t="s">
        <v>2547</v>
      </c>
      <c r="E306" s="144"/>
    </row>
    <row r="307">
      <c r="A307" s="143" t="s">
        <v>36681</v>
      </c>
      <c r="B307" t="s">
        <v>2514</v>
      </c>
      <c r="C307" t="s">
        <v>106</v>
      </c>
      <c r="D307" s="144" t="s">
        <v>2552</v>
      </c>
      <c r="E307" s="144"/>
    </row>
    <row r="308">
      <c r="A308" s="143" t="s">
        <v>36682</v>
      </c>
      <c r="B308" t="s">
        <v>2514</v>
      </c>
      <c r="C308" t="s">
        <v>80</v>
      </c>
      <c r="D308" s="144"/>
      <c r="E308" s="144"/>
    </row>
    <row r="309">
      <c r="A309" s="143" t="s">
        <v>36683</v>
      </c>
      <c r="B309" t="s">
        <v>2556</v>
      </c>
      <c r="C309" t="s">
        <v>992</v>
      </c>
      <c r="D309" s="144" t="s">
        <v>2564</v>
      </c>
      <c r="E309" s="144"/>
    </row>
    <row r="310">
      <c r="A310" s="143" t="s">
        <v>36684</v>
      </c>
      <c r="B310" t="s">
        <v>2556</v>
      </c>
      <c r="C310" t="s">
        <v>167</v>
      </c>
      <c r="D310" s="144" t="s">
        <v>2579</v>
      </c>
      <c r="E310" s="144"/>
    </row>
    <row r="311">
      <c r="A311" s="143" t="s">
        <v>36685</v>
      </c>
      <c r="B311" t="s">
        <v>2556</v>
      </c>
      <c r="C311" t="s">
        <v>80</v>
      </c>
      <c r="D311" s="144" t="s">
        <v>86</v>
      </c>
      <c r="E311" s="144" t="s">
        <v>86</v>
      </c>
    </row>
    <row r="312">
      <c r="A312" s="143" t="s">
        <v>36686</v>
      </c>
      <c r="B312" t="s">
        <v>2556</v>
      </c>
      <c r="C312" t="s">
        <v>80</v>
      </c>
      <c r="D312" s="144" t="s">
        <v>2588</v>
      </c>
      <c r="E312" s="144"/>
    </row>
    <row r="313">
      <c r="A313" s="143" t="s">
        <v>36687</v>
      </c>
      <c r="B313" t="s">
        <v>2556</v>
      </c>
      <c r="C313" t="s">
        <v>80</v>
      </c>
      <c r="D313" s="144"/>
      <c r="E313" s="144"/>
    </row>
    <row r="314">
      <c r="A314" s="143" t="s">
        <v>36688</v>
      </c>
      <c r="B314" t="s">
        <v>2594</v>
      </c>
      <c r="C314" t="s">
        <v>55</v>
      </c>
      <c r="D314" s="144" t="s">
        <v>2601</v>
      </c>
      <c r="E314" s="144" t="s">
        <v>2602</v>
      </c>
    </row>
    <row r="315">
      <c r="A315" s="143" t="s">
        <v>36689</v>
      </c>
      <c r="B315" t="s">
        <v>2594</v>
      </c>
      <c r="C315" t="s">
        <v>80</v>
      </c>
      <c r="D315" s="144" t="s">
        <v>2617</v>
      </c>
      <c r="E315" s="144"/>
    </row>
    <row r="316">
      <c r="A316" s="143" t="s">
        <v>36690</v>
      </c>
      <c r="B316" t="s">
        <v>2618</v>
      </c>
      <c r="C316" t="s">
        <v>2625</v>
      </c>
      <c r="D316" s="144"/>
      <c r="E316" s="144"/>
    </row>
    <row r="317">
      <c r="A317" s="143" t="s">
        <v>36691</v>
      </c>
      <c r="B317" t="s">
        <v>2618</v>
      </c>
      <c r="C317" t="s">
        <v>427</v>
      </c>
      <c r="D317" s="144" t="s">
        <v>2638</v>
      </c>
      <c r="E317" s="144" t="s">
        <v>2639</v>
      </c>
    </row>
    <row r="318">
      <c r="A318" s="143" t="s">
        <v>36692</v>
      </c>
      <c r="B318" t="s">
        <v>2618</v>
      </c>
      <c r="C318" t="s">
        <v>76</v>
      </c>
      <c r="D318" s="144"/>
      <c r="E318" s="144"/>
    </row>
    <row r="319">
      <c r="A319" s="143" t="s">
        <v>36693</v>
      </c>
      <c r="B319" t="s">
        <v>2618</v>
      </c>
      <c r="C319" t="s">
        <v>2649</v>
      </c>
      <c r="D319" s="144" t="s">
        <v>2650</v>
      </c>
      <c r="E319" s="144" t="s">
        <v>2639</v>
      </c>
    </row>
    <row r="320">
      <c r="A320" s="143" t="s">
        <v>36694</v>
      </c>
      <c r="B320" t="s">
        <v>2618</v>
      </c>
      <c r="C320" t="s">
        <v>1088</v>
      </c>
      <c r="D320" s="144" t="s">
        <v>2652</v>
      </c>
      <c r="E320" s="144"/>
    </row>
    <row r="321">
      <c r="A321" s="143" t="s">
        <v>36695</v>
      </c>
      <c r="B321" t="s">
        <v>2655</v>
      </c>
      <c r="C321" t="s">
        <v>311</v>
      </c>
      <c r="D321" s="144" t="s">
        <v>2660</v>
      </c>
      <c r="E321" s="144" t="s">
        <v>2661</v>
      </c>
    </row>
    <row r="322">
      <c r="A322" s="143" t="s">
        <v>36696</v>
      </c>
      <c r="B322" t="s">
        <v>2655</v>
      </c>
      <c r="C322" t="s">
        <v>2677</v>
      </c>
      <c r="D322" s="144" t="s">
        <v>2678</v>
      </c>
      <c r="E322" s="144" t="s">
        <v>2679</v>
      </c>
    </row>
    <row r="323">
      <c r="A323" s="143" t="s">
        <v>36697</v>
      </c>
      <c r="B323" t="s">
        <v>2655</v>
      </c>
      <c r="C323" t="s">
        <v>160</v>
      </c>
      <c r="D323" s="144" t="s">
        <v>2685</v>
      </c>
      <c r="E323" s="144"/>
    </row>
    <row r="324">
      <c r="A324" s="143" t="s">
        <v>36698</v>
      </c>
      <c r="B324" t="s">
        <v>2655</v>
      </c>
      <c r="C324" t="s">
        <v>2689</v>
      </c>
      <c r="D324" s="144" t="s">
        <v>2690</v>
      </c>
      <c r="E324" s="144"/>
    </row>
    <row r="325">
      <c r="A325" s="143" t="s">
        <v>36699</v>
      </c>
      <c r="B325" t="s">
        <v>2655</v>
      </c>
      <c r="C325" t="s">
        <v>2695</v>
      </c>
      <c r="D325" s="144" t="s">
        <v>2696</v>
      </c>
      <c r="E325" s="144"/>
    </row>
    <row r="326">
      <c r="A326" s="143" t="s">
        <v>36700</v>
      </c>
      <c r="B326" t="s">
        <v>2655</v>
      </c>
      <c r="C326" t="s">
        <v>695</v>
      </c>
      <c r="D326" s="144" t="s">
        <v>2700</v>
      </c>
      <c r="E326" s="144"/>
    </row>
    <row r="327">
      <c r="A327" s="143" t="s">
        <v>36701</v>
      </c>
      <c r="B327" t="s">
        <v>2701</v>
      </c>
      <c r="C327" t="s">
        <v>1385</v>
      </c>
      <c r="D327" s="144" t="s">
        <v>2709</v>
      </c>
      <c r="E327" s="144"/>
    </row>
    <row r="328">
      <c r="A328" s="143" t="s">
        <v>36702</v>
      </c>
      <c r="B328" t="s">
        <v>2718</v>
      </c>
      <c r="C328" t="s">
        <v>2725</v>
      </c>
      <c r="D328" s="144" t="s">
        <v>2726</v>
      </c>
      <c r="E328" s="144" t="s">
        <v>2727</v>
      </c>
    </row>
    <row r="329">
      <c r="A329" s="143" t="s">
        <v>36703</v>
      </c>
      <c r="B329" t="s">
        <v>2718</v>
      </c>
      <c r="C329" t="s">
        <v>2740</v>
      </c>
      <c r="D329" s="144" t="s">
        <v>2741</v>
      </c>
      <c r="E329" s="144" t="s">
        <v>2742</v>
      </c>
    </row>
    <row r="330">
      <c r="A330" s="143" t="s">
        <v>36704</v>
      </c>
      <c r="B330" t="s">
        <v>2718</v>
      </c>
      <c r="C330" t="s">
        <v>149</v>
      </c>
      <c r="D330" s="144" t="s">
        <v>2748</v>
      </c>
      <c r="E330" s="144" t="s">
        <v>2749</v>
      </c>
    </row>
    <row r="331">
      <c r="A331" s="143" t="s">
        <v>36705</v>
      </c>
      <c r="B331" t="s">
        <v>2718</v>
      </c>
      <c r="C331" t="s">
        <v>2541</v>
      </c>
      <c r="D331" s="144" t="s">
        <v>2753</v>
      </c>
      <c r="E331" s="144" t="s">
        <v>2754</v>
      </c>
    </row>
    <row r="332">
      <c r="A332" s="143" t="s">
        <v>36706</v>
      </c>
      <c r="B332" t="s">
        <v>2718</v>
      </c>
      <c r="C332" t="s">
        <v>160</v>
      </c>
      <c r="D332" s="144" t="s">
        <v>2759</v>
      </c>
      <c r="E332" s="144" t="s">
        <v>2760</v>
      </c>
    </row>
    <row r="333">
      <c r="A333" s="143" t="s">
        <v>36707</v>
      </c>
      <c r="B333" t="s">
        <v>2718</v>
      </c>
      <c r="C333" t="s">
        <v>1131</v>
      </c>
      <c r="D333" s="144" t="s">
        <v>2767</v>
      </c>
      <c r="E333" s="144" t="s">
        <v>2768</v>
      </c>
    </row>
    <row r="334">
      <c r="A334" s="143" t="s">
        <v>36708</v>
      </c>
      <c r="B334" t="s">
        <v>2718</v>
      </c>
      <c r="C334" t="s">
        <v>80</v>
      </c>
      <c r="D334" s="144" t="s">
        <v>2775</v>
      </c>
      <c r="E334" s="144" t="s">
        <v>2776</v>
      </c>
    </row>
    <row r="335">
      <c r="A335" s="143" t="s">
        <v>36709</v>
      </c>
      <c r="B335" t="s">
        <v>2718</v>
      </c>
      <c r="C335" t="s">
        <v>80</v>
      </c>
      <c r="D335" s="144" t="s">
        <v>2779</v>
      </c>
      <c r="E335" s="144" t="s">
        <v>2780</v>
      </c>
    </row>
    <row r="336">
      <c r="A336" s="143" t="s">
        <v>36710</v>
      </c>
      <c r="B336" t="s">
        <v>2718</v>
      </c>
      <c r="C336" t="s">
        <v>80</v>
      </c>
      <c r="D336" s="144" t="s">
        <v>2785</v>
      </c>
      <c r="E336" s="144" t="s">
        <v>2786</v>
      </c>
    </row>
    <row r="337">
      <c r="A337" s="143" t="s">
        <v>36711</v>
      </c>
      <c r="B337" t="s">
        <v>2792</v>
      </c>
      <c r="C337" t="s">
        <v>2798</v>
      </c>
      <c r="D337" s="144" t="s">
        <v>2799</v>
      </c>
      <c r="E337" s="144"/>
    </row>
    <row r="338">
      <c r="A338" s="143" t="s">
        <v>36712</v>
      </c>
      <c r="B338" t="s">
        <v>2792</v>
      </c>
      <c r="C338" t="s">
        <v>311</v>
      </c>
      <c r="D338" s="144" t="s">
        <v>2815</v>
      </c>
      <c r="E338" s="144" t="s">
        <v>2816</v>
      </c>
    </row>
    <row r="339">
      <c r="A339" s="143" t="s">
        <v>36713</v>
      </c>
      <c r="B339" t="s">
        <v>2792</v>
      </c>
      <c r="C339" t="s">
        <v>2821</v>
      </c>
      <c r="D339" s="144" t="s">
        <v>2822</v>
      </c>
      <c r="E339" s="144" t="s">
        <v>2823</v>
      </c>
    </row>
    <row r="340">
      <c r="A340" s="143" t="s">
        <v>36714</v>
      </c>
      <c r="B340" t="s">
        <v>2792</v>
      </c>
      <c r="C340" t="s">
        <v>674</v>
      </c>
      <c r="D340" s="144" t="s">
        <v>2829</v>
      </c>
      <c r="E340" s="144"/>
    </row>
    <row r="341">
      <c r="A341" s="143" t="s">
        <v>36715</v>
      </c>
      <c r="B341" t="s">
        <v>2792</v>
      </c>
      <c r="C341" t="s">
        <v>2834</v>
      </c>
      <c r="D341" s="144" t="s">
        <v>2835</v>
      </c>
      <c r="E341" s="144"/>
    </row>
    <row r="342">
      <c r="A342" s="143" t="s">
        <v>36716</v>
      </c>
      <c r="B342" t="s">
        <v>2792</v>
      </c>
      <c r="C342" t="s">
        <v>1088</v>
      </c>
      <c r="D342" s="144"/>
      <c r="E342" s="144"/>
    </row>
    <row r="343">
      <c r="A343" s="143" t="s">
        <v>36717</v>
      </c>
      <c r="B343" t="s">
        <v>2792</v>
      </c>
      <c r="C343" t="s">
        <v>106</v>
      </c>
      <c r="D343" s="144" t="s">
        <v>2842</v>
      </c>
      <c r="E343" s="144"/>
    </row>
    <row r="344">
      <c r="A344" s="143" t="s">
        <v>36718</v>
      </c>
      <c r="B344" t="s">
        <v>2849</v>
      </c>
      <c r="C344" t="s">
        <v>311</v>
      </c>
      <c r="D344" s="144" t="s">
        <v>2854</v>
      </c>
      <c r="E344" s="144" t="s">
        <v>2855</v>
      </c>
    </row>
    <row r="345">
      <c r="A345" s="143" t="s">
        <v>36719</v>
      </c>
      <c r="B345" t="s">
        <v>2849</v>
      </c>
      <c r="C345" t="s">
        <v>2649</v>
      </c>
      <c r="D345" s="144" t="s">
        <v>2868</v>
      </c>
      <c r="E345" s="144"/>
    </row>
    <row r="346">
      <c r="A346" s="143" t="s">
        <v>36720</v>
      </c>
      <c r="B346" t="s">
        <v>2849</v>
      </c>
      <c r="C346" t="s">
        <v>498</v>
      </c>
      <c r="D346" s="144" t="s">
        <v>2872</v>
      </c>
      <c r="E346" s="144"/>
    </row>
    <row r="347">
      <c r="A347" s="143" t="s">
        <v>36721</v>
      </c>
      <c r="B347" t="s">
        <v>2849</v>
      </c>
      <c r="C347" t="s">
        <v>80</v>
      </c>
      <c r="D347" s="144" t="s">
        <v>2879</v>
      </c>
      <c r="E347" s="144"/>
    </row>
    <row r="348">
      <c r="A348" s="143" t="s">
        <v>36722</v>
      </c>
      <c r="B348" t="s">
        <v>2885</v>
      </c>
      <c r="C348" t="s">
        <v>2416</v>
      </c>
      <c r="D348" s="144" t="s">
        <v>2892</v>
      </c>
      <c r="E348" s="144" t="s">
        <v>2893</v>
      </c>
    </row>
    <row r="349">
      <c r="A349" s="143" t="s">
        <v>36723</v>
      </c>
      <c r="B349" t="s">
        <v>2885</v>
      </c>
      <c r="C349" t="s">
        <v>2907</v>
      </c>
      <c r="D349" s="144" t="s">
        <v>2908</v>
      </c>
      <c r="E349" s="144"/>
    </row>
    <row r="350">
      <c r="A350" s="143" t="s">
        <v>36724</v>
      </c>
      <c r="B350" t="s">
        <v>2885</v>
      </c>
      <c r="C350" t="s">
        <v>76</v>
      </c>
      <c r="D350" s="144"/>
      <c r="E350" s="144"/>
    </row>
    <row r="351">
      <c r="A351" s="143" t="s">
        <v>36725</v>
      </c>
      <c r="B351" t="s">
        <v>2885</v>
      </c>
      <c r="C351" t="s">
        <v>992</v>
      </c>
      <c r="D351" s="144" t="s">
        <v>2916</v>
      </c>
      <c r="E351" s="144" t="s">
        <v>2917</v>
      </c>
    </row>
    <row r="352">
      <c r="A352" s="143" t="s">
        <v>36726</v>
      </c>
      <c r="B352" t="s">
        <v>2885</v>
      </c>
      <c r="C352" t="s">
        <v>149</v>
      </c>
      <c r="D352" s="144" t="s">
        <v>2922</v>
      </c>
      <c r="E352" s="144"/>
    </row>
    <row r="353">
      <c r="A353" s="143" t="s">
        <v>36727</v>
      </c>
      <c r="B353" t="s">
        <v>2885</v>
      </c>
      <c r="C353" t="s">
        <v>498</v>
      </c>
      <c r="D353" s="144" t="s">
        <v>2926</v>
      </c>
      <c r="E353" s="144" t="s">
        <v>2927</v>
      </c>
    </row>
    <row r="354">
      <c r="A354" s="143" t="s">
        <v>36728</v>
      </c>
      <c r="B354" t="s">
        <v>2885</v>
      </c>
      <c r="C354" t="s">
        <v>167</v>
      </c>
      <c r="D354" s="144" t="s">
        <v>2931</v>
      </c>
      <c r="E354" s="144"/>
    </row>
    <row r="355">
      <c r="A355" s="143" t="s">
        <v>36729</v>
      </c>
      <c r="B355" t="s">
        <v>2885</v>
      </c>
      <c r="C355" t="s">
        <v>2935</v>
      </c>
      <c r="D355" s="144" t="s">
        <v>2936</v>
      </c>
      <c r="E355" s="144"/>
    </row>
    <row r="356">
      <c r="A356" s="143" t="s">
        <v>36730</v>
      </c>
      <c r="B356" t="s">
        <v>2885</v>
      </c>
      <c r="C356" t="s">
        <v>386</v>
      </c>
      <c r="D356" s="144" t="s">
        <v>2942</v>
      </c>
      <c r="E356" s="144"/>
    </row>
    <row r="357">
      <c r="A357" s="143" t="s">
        <v>36731</v>
      </c>
      <c r="B357" t="s">
        <v>2885</v>
      </c>
      <c r="C357" t="s">
        <v>106</v>
      </c>
      <c r="D357" s="144"/>
      <c r="E357" s="144"/>
    </row>
    <row r="358">
      <c r="A358" s="143" t="s">
        <v>36732</v>
      </c>
      <c r="B358" t="s">
        <v>2885</v>
      </c>
      <c r="C358" t="s">
        <v>80</v>
      </c>
      <c r="D358" s="144" t="s">
        <v>2950</v>
      </c>
      <c r="E358" s="144" t="s">
        <v>2951</v>
      </c>
    </row>
    <row r="359">
      <c r="A359" s="143" t="s">
        <v>36733</v>
      </c>
      <c r="B359" t="s">
        <v>2885</v>
      </c>
      <c r="C359" t="s">
        <v>80</v>
      </c>
      <c r="D359" s="144" t="s">
        <v>2955</v>
      </c>
      <c r="E359" s="144"/>
    </row>
    <row r="360">
      <c r="A360" s="143" t="s">
        <v>36734</v>
      </c>
      <c r="B360" t="s">
        <v>2956</v>
      </c>
      <c r="C360" t="s">
        <v>2962</v>
      </c>
      <c r="D360" s="144" t="s">
        <v>2963</v>
      </c>
      <c r="E360" s="144"/>
    </row>
    <row r="361">
      <c r="A361" s="143" t="s">
        <v>36735</v>
      </c>
      <c r="B361" t="s">
        <v>2956</v>
      </c>
      <c r="C361" t="s">
        <v>55</v>
      </c>
      <c r="D361" s="144" t="s">
        <v>2976</v>
      </c>
      <c r="E361" s="144"/>
    </row>
    <row r="362">
      <c r="A362" s="143" t="s">
        <v>36736</v>
      </c>
      <c r="B362" t="s">
        <v>2956</v>
      </c>
      <c r="C362" t="s">
        <v>674</v>
      </c>
      <c r="D362" s="144"/>
      <c r="E362" s="144"/>
    </row>
    <row r="363">
      <c r="A363" s="143" t="s">
        <v>36737</v>
      </c>
      <c r="B363" t="s">
        <v>2956</v>
      </c>
      <c r="C363" t="s">
        <v>106</v>
      </c>
      <c r="D363" s="144" t="s">
        <v>2986</v>
      </c>
      <c r="E363" s="144"/>
    </row>
    <row r="364">
      <c r="A364" s="143" t="s">
        <v>36738</v>
      </c>
      <c r="B364" t="s">
        <v>2990</v>
      </c>
      <c r="C364" t="s">
        <v>55</v>
      </c>
      <c r="D364" s="144" t="s">
        <v>2996</v>
      </c>
      <c r="E364" s="144"/>
    </row>
    <row r="365">
      <c r="A365" s="143" t="s">
        <v>36739</v>
      </c>
      <c r="B365" t="s">
        <v>2990</v>
      </c>
      <c r="C365" t="s">
        <v>106</v>
      </c>
      <c r="D365" s="144" t="s">
        <v>3007</v>
      </c>
      <c r="E365" s="144"/>
    </row>
    <row r="366">
      <c r="A366" s="143" t="s">
        <v>36740</v>
      </c>
      <c r="B366" t="s">
        <v>2990</v>
      </c>
      <c r="C366" t="s">
        <v>106</v>
      </c>
      <c r="D366" s="144" t="s">
        <v>3012</v>
      </c>
      <c r="E366" s="144"/>
    </row>
    <row r="367">
      <c r="A367" s="143" t="s">
        <v>36741</v>
      </c>
      <c r="B367" t="s">
        <v>3013</v>
      </c>
      <c r="C367" t="s">
        <v>3019</v>
      </c>
      <c r="D367" s="144"/>
      <c r="E367" s="144"/>
    </row>
    <row r="368">
      <c r="A368" s="143" t="s">
        <v>36742</v>
      </c>
      <c r="B368" t="s">
        <v>3013</v>
      </c>
      <c r="C368" t="s">
        <v>167</v>
      </c>
      <c r="D368" s="144" t="s">
        <v>3030</v>
      </c>
      <c r="E368" s="144"/>
    </row>
    <row r="369">
      <c r="A369" s="143" t="s">
        <v>36743</v>
      </c>
      <c r="B369" t="s">
        <v>3013</v>
      </c>
      <c r="C369" t="s">
        <v>3033</v>
      </c>
      <c r="D369" s="144" t="s">
        <v>3034</v>
      </c>
      <c r="E369" s="144"/>
    </row>
    <row r="370">
      <c r="A370" s="143" t="s">
        <v>36744</v>
      </c>
      <c r="B370" t="s">
        <v>3013</v>
      </c>
      <c r="C370" t="s">
        <v>80</v>
      </c>
      <c r="D370" s="144" t="s">
        <v>3038</v>
      </c>
      <c r="E370" s="144"/>
    </row>
    <row r="371">
      <c r="A371" s="143" t="s">
        <v>36745</v>
      </c>
      <c r="B371" t="s">
        <v>3041</v>
      </c>
      <c r="C371" t="s">
        <v>55</v>
      </c>
      <c r="D371" s="144" t="s">
        <v>3047</v>
      </c>
      <c r="E371" s="144" t="s">
        <v>3048</v>
      </c>
    </row>
    <row r="372">
      <c r="A372" s="143" t="s">
        <v>36746</v>
      </c>
      <c r="B372" t="s">
        <v>3041</v>
      </c>
      <c r="C372" t="s">
        <v>106</v>
      </c>
      <c r="D372" s="144" t="s">
        <v>3062</v>
      </c>
      <c r="E372" s="144" t="s">
        <v>3063</v>
      </c>
    </row>
    <row r="373">
      <c r="A373" s="143" t="s">
        <v>36747</v>
      </c>
      <c r="B373" t="s">
        <v>3041</v>
      </c>
      <c r="C373" t="s">
        <v>80</v>
      </c>
      <c r="D373" s="144" t="s">
        <v>86</v>
      </c>
      <c r="E373" s="144"/>
    </row>
    <row r="374">
      <c r="A374" s="143" t="s">
        <v>36748</v>
      </c>
      <c r="B374" t="s">
        <v>3041</v>
      </c>
      <c r="C374" t="s">
        <v>80</v>
      </c>
      <c r="D374" s="144" t="s">
        <v>3072</v>
      </c>
      <c r="E374" s="144" t="s">
        <v>3073</v>
      </c>
    </row>
    <row r="375">
      <c r="A375" s="143" t="s">
        <v>36749</v>
      </c>
      <c r="B375" t="s">
        <v>3041</v>
      </c>
      <c r="C375" t="s">
        <v>80</v>
      </c>
      <c r="D375" s="144" t="s">
        <v>3078</v>
      </c>
      <c r="E375" s="144" t="s">
        <v>3079</v>
      </c>
    </row>
    <row r="376">
      <c r="A376" s="143" t="s">
        <v>36750</v>
      </c>
      <c r="B376" t="s">
        <v>3041</v>
      </c>
      <c r="C376" t="s">
        <v>80</v>
      </c>
      <c r="D376" s="144" t="s">
        <v>3084</v>
      </c>
      <c r="E376" s="144" t="s">
        <v>3085</v>
      </c>
    </row>
    <row r="377">
      <c r="A377" s="143" t="s">
        <v>36751</v>
      </c>
      <c r="B377" t="s">
        <v>3088</v>
      </c>
      <c r="C377" t="s">
        <v>2105</v>
      </c>
      <c r="D377" s="144" t="s">
        <v>3096</v>
      </c>
      <c r="E377" s="144" t="s">
        <v>3097</v>
      </c>
    </row>
    <row r="378">
      <c r="A378" s="143" t="s">
        <v>36752</v>
      </c>
      <c r="B378" t="s">
        <v>3088</v>
      </c>
      <c r="C378" t="s">
        <v>3019</v>
      </c>
      <c r="D378" s="144" t="s">
        <v>3109</v>
      </c>
      <c r="E378" s="144"/>
    </row>
    <row r="379">
      <c r="A379" s="143" t="s">
        <v>36753</v>
      </c>
      <c r="B379" t="s">
        <v>3088</v>
      </c>
      <c r="C379" t="s">
        <v>149</v>
      </c>
      <c r="D379" s="144" t="s">
        <v>3117</v>
      </c>
      <c r="E379" s="144" t="s">
        <v>3118</v>
      </c>
    </row>
    <row r="380">
      <c r="A380" s="143" t="s">
        <v>36754</v>
      </c>
      <c r="B380" t="s">
        <v>3088</v>
      </c>
      <c r="C380" t="s">
        <v>2821</v>
      </c>
      <c r="D380" s="144" t="s">
        <v>3123</v>
      </c>
      <c r="E380" s="144" t="s">
        <v>3124</v>
      </c>
    </row>
    <row r="381">
      <c r="A381" s="143" t="s">
        <v>36755</v>
      </c>
      <c r="B381" t="s">
        <v>3088</v>
      </c>
      <c r="C381" t="s">
        <v>3130</v>
      </c>
      <c r="D381" s="144" t="s">
        <v>3131</v>
      </c>
      <c r="E381" s="144"/>
    </row>
    <row r="382">
      <c r="A382" s="143" t="s">
        <v>36756</v>
      </c>
      <c r="B382" t="s">
        <v>3088</v>
      </c>
      <c r="C382" t="s">
        <v>167</v>
      </c>
      <c r="D382" s="144" t="s">
        <v>3136</v>
      </c>
      <c r="E382" s="144"/>
    </row>
    <row r="383">
      <c r="A383" s="143" t="s">
        <v>36757</v>
      </c>
      <c r="B383" t="s">
        <v>3088</v>
      </c>
      <c r="C383" t="s">
        <v>3141</v>
      </c>
      <c r="D383" s="144" t="s">
        <v>3142</v>
      </c>
      <c r="E383" s="144"/>
    </row>
    <row r="384">
      <c r="A384" s="143" t="s">
        <v>36758</v>
      </c>
      <c r="B384" t="s">
        <v>3088</v>
      </c>
      <c r="C384" t="s">
        <v>695</v>
      </c>
      <c r="D384" s="144" t="s">
        <v>3145</v>
      </c>
      <c r="E384" s="144"/>
    </row>
    <row r="385">
      <c r="A385" s="143" t="s">
        <v>36759</v>
      </c>
      <c r="B385" t="s">
        <v>3088</v>
      </c>
      <c r="C385" t="s">
        <v>106</v>
      </c>
      <c r="D385" s="144" t="s">
        <v>3149</v>
      </c>
      <c r="E385" s="144"/>
    </row>
    <row r="386">
      <c r="A386" s="143" t="s">
        <v>36760</v>
      </c>
      <c r="B386" t="s">
        <v>3152</v>
      </c>
      <c r="C386" t="s">
        <v>3159</v>
      </c>
      <c r="D386" s="144" t="s">
        <v>3160</v>
      </c>
      <c r="E386" s="144"/>
    </row>
    <row r="387">
      <c r="A387" s="143" t="s">
        <v>36761</v>
      </c>
      <c r="B387" t="s">
        <v>3152</v>
      </c>
      <c r="C387" t="s">
        <v>160</v>
      </c>
      <c r="D387" s="144"/>
      <c r="E387" s="144"/>
    </row>
    <row r="388">
      <c r="A388" s="143" t="s">
        <v>36762</v>
      </c>
      <c r="B388" t="s">
        <v>3152</v>
      </c>
      <c r="C388" t="s">
        <v>1821</v>
      </c>
      <c r="D388" s="144" t="s">
        <v>3175</v>
      </c>
      <c r="E388" s="144"/>
    </row>
    <row r="389">
      <c r="A389" s="143" t="s">
        <v>36763</v>
      </c>
      <c r="B389" t="s">
        <v>3176</v>
      </c>
      <c r="C389" t="s">
        <v>247</v>
      </c>
      <c r="D389" s="144" t="s">
        <v>86</v>
      </c>
      <c r="E389" s="144" t="s">
        <v>86</v>
      </c>
    </row>
    <row r="390">
      <c r="A390" s="143" t="s">
        <v>36764</v>
      </c>
      <c r="B390" t="s">
        <v>3191</v>
      </c>
      <c r="C390" t="s">
        <v>55</v>
      </c>
      <c r="D390" s="144" t="s">
        <v>3198</v>
      </c>
      <c r="E390" s="144"/>
    </row>
    <row r="391">
      <c r="A391" s="143" t="s">
        <v>36765</v>
      </c>
      <c r="B391" t="s">
        <v>3191</v>
      </c>
      <c r="C391" t="s">
        <v>1270</v>
      </c>
      <c r="D391" s="144" t="s">
        <v>3212</v>
      </c>
      <c r="E391" s="144"/>
    </row>
    <row r="392">
      <c r="A392" s="143" t="s">
        <v>36766</v>
      </c>
      <c r="B392" t="s">
        <v>3191</v>
      </c>
      <c r="C392" t="s">
        <v>2649</v>
      </c>
      <c r="D392" s="144" t="s">
        <v>3215</v>
      </c>
      <c r="E392" s="144"/>
    </row>
    <row r="393">
      <c r="A393" s="143" t="s">
        <v>36767</v>
      </c>
      <c r="B393" t="s">
        <v>3191</v>
      </c>
      <c r="C393" t="s">
        <v>160</v>
      </c>
      <c r="D393" s="144" t="s">
        <v>3220</v>
      </c>
      <c r="E393" s="144"/>
    </row>
    <row r="394">
      <c r="A394" s="143" t="s">
        <v>36768</v>
      </c>
      <c r="B394" t="s">
        <v>3191</v>
      </c>
      <c r="C394" t="s">
        <v>167</v>
      </c>
      <c r="D394" s="144" t="s">
        <v>3224</v>
      </c>
      <c r="E394" s="144"/>
    </row>
    <row r="395">
      <c r="A395" s="143" t="s">
        <v>36769</v>
      </c>
      <c r="B395" t="s">
        <v>3191</v>
      </c>
      <c r="C395" t="s">
        <v>106</v>
      </c>
      <c r="D395" s="144" t="s">
        <v>3228</v>
      </c>
      <c r="E395" s="144"/>
    </row>
    <row r="396">
      <c r="A396" s="143" t="s">
        <v>36770</v>
      </c>
      <c r="B396" t="s">
        <v>3231</v>
      </c>
      <c r="C396" t="s">
        <v>2907</v>
      </c>
      <c r="D396" s="144"/>
      <c r="E396" s="144"/>
    </row>
    <row r="397">
      <c r="A397" s="143" t="s">
        <v>36771</v>
      </c>
      <c r="B397" t="s">
        <v>3231</v>
      </c>
      <c r="C397" t="s">
        <v>311</v>
      </c>
      <c r="D397" s="144" t="s">
        <v>3249</v>
      </c>
      <c r="E397" s="144" t="s">
        <v>3250</v>
      </c>
    </row>
    <row r="398">
      <c r="A398" s="143" t="s">
        <v>36772</v>
      </c>
      <c r="B398" t="s">
        <v>3231</v>
      </c>
      <c r="C398" t="s">
        <v>498</v>
      </c>
      <c r="D398" s="144" t="s">
        <v>3256</v>
      </c>
      <c r="E398" s="144" t="s">
        <v>3257</v>
      </c>
    </row>
    <row r="399">
      <c r="A399" s="143" t="s">
        <v>36773</v>
      </c>
      <c r="B399" t="s">
        <v>3231</v>
      </c>
      <c r="C399" t="s">
        <v>106</v>
      </c>
      <c r="D399" s="144" t="s">
        <v>3263</v>
      </c>
      <c r="E399" s="144" t="s">
        <v>3264</v>
      </c>
    </row>
    <row r="400">
      <c r="A400" s="143" t="s">
        <v>36774</v>
      </c>
      <c r="B400" t="s">
        <v>3231</v>
      </c>
      <c r="C400" t="s">
        <v>80</v>
      </c>
      <c r="D400" s="144" t="s">
        <v>3269</v>
      </c>
      <c r="E400" t="s">
        <v>36775</v>
      </c>
    </row>
    <row r="401">
      <c r="A401" s="143" t="s">
        <v>36776</v>
      </c>
      <c r="B401" t="s">
        <v>3276</v>
      </c>
      <c r="C401" t="s">
        <v>311</v>
      </c>
      <c r="D401" s="144" t="s">
        <v>3282</v>
      </c>
      <c r="E401" s="144" t="s">
        <v>86</v>
      </c>
    </row>
    <row r="402">
      <c r="A402" s="143" t="s">
        <v>36777</v>
      </c>
      <c r="B402" t="s">
        <v>3276</v>
      </c>
      <c r="C402" t="s">
        <v>160</v>
      </c>
      <c r="D402" s="144" t="s">
        <v>3293</v>
      </c>
      <c r="E402" s="144" t="s">
        <v>86</v>
      </c>
    </row>
    <row r="403">
      <c r="A403" s="143" t="s">
        <v>36778</v>
      </c>
      <c r="B403" t="s">
        <v>3276</v>
      </c>
      <c r="C403" t="s">
        <v>1125</v>
      </c>
      <c r="D403" s="144" t="s">
        <v>3296</v>
      </c>
      <c r="E403" s="144" t="s">
        <v>86</v>
      </c>
    </row>
    <row r="404">
      <c r="A404" s="143" t="s">
        <v>36779</v>
      </c>
      <c r="B404" t="s">
        <v>3276</v>
      </c>
      <c r="C404" t="s">
        <v>80</v>
      </c>
      <c r="D404" s="144"/>
      <c r="E404" s="144"/>
    </row>
    <row r="405">
      <c r="A405" s="143" t="s">
        <v>36780</v>
      </c>
      <c r="B405" t="s">
        <v>3305</v>
      </c>
      <c r="C405" t="s">
        <v>486</v>
      </c>
      <c r="D405" s="144" t="s">
        <v>3314</v>
      </c>
      <c r="E405" s="144"/>
    </row>
    <row r="406">
      <c r="A406" s="143" t="s">
        <v>36781</v>
      </c>
      <c r="B406" t="s">
        <v>3305</v>
      </c>
      <c r="C406" t="s">
        <v>55</v>
      </c>
      <c r="D406" s="144" t="s">
        <v>3326</v>
      </c>
      <c r="E406" s="144"/>
    </row>
    <row r="407">
      <c r="A407" s="143" t="s">
        <v>36782</v>
      </c>
      <c r="B407" t="s">
        <v>3305</v>
      </c>
      <c r="C407" t="s">
        <v>2834</v>
      </c>
      <c r="D407" s="144" t="s">
        <v>3333</v>
      </c>
      <c r="E407" s="144"/>
    </row>
    <row r="408">
      <c r="A408" s="143" t="s">
        <v>36783</v>
      </c>
      <c r="B408" t="s">
        <v>3305</v>
      </c>
      <c r="C408" t="s">
        <v>80</v>
      </c>
      <c r="D408" s="144" t="s">
        <v>3339</v>
      </c>
      <c r="E408" s="144"/>
    </row>
    <row r="409">
      <c r="A409" s="143" t="s">
        <v>36784</v>
      </c>
      <c r="B409" t="s">
        <v>3342</v>
      </c>
      <c r="C409" t="s">
        <v>311</v>
      </c>
      <c r="D409" s="144" t="s">
        <v>3349</v>
      </c>
      <c r="E409" s="144" t="s">
        <v>3350</v>
      </c>
    </row>
    <row r="410">
      <c r="A410" s="143" t="s">
        <v>36785</v>
      </c>
      <c r="B410" t="s">
        <v>3342</v>
      </c>
      <c r="C410" t="s">
        <v>498</v>
      </c>
      <c r="D410" s="144" t="s">
        <v>3363</v>
      </c>
      <c r="E410" s="144" t="s">
        <v>3364</v>
      </c>
    </row>
    <row r="411">
      <c r="A411" s="143" t="s">
        <v>36786</v>
      </c>
      <c r="B411" t="s">
        <v>3342</v>
      </c>
      <c r="C411" t="s">
        <v>2695</v>
      </c>
      <c r="D411" s="144" t="s">
        <v>3369</v>
      </c>
      <c r="E411" s="144" t="s">
        <v>86</v>
      </c>
    </row>
    <row r="412">
      <c r="A412" s="143" t="s">
        <v>36787</v>
      </c>
      <c r="B412" t="s">
        <v>3342</v>
      </c>
      <c r="C412" t="s">
        <v>80</v>
      </c>
      <c r="D412" s="144" t="s">
        <v>3375</v>
      </c>
      <c r="E412" s="144" t="s">
        <v>86</v>
      </c>
    </row>
    <row r="413">
      <c r="A413" s="143" t="s">
        <v>36788</v>
      </c>
      <c r="B413" t="s">
        <v>3376</v>
      </c>
      <c r="C413" t="s">
        <v>55</v>
      </c>
      <c r="D413" s="144" t="s">
        <v>3383</v>
      </c>
      <c r="E413" s="144" t="s">
        <v>3384</v>
      </c>
    </row>
    <row r="414">
      <c r="A414" s="143" t="s">
        <v>36789</v>
      </c>
      <c r="B414" t="s">
        <v>3376</v>
      </c>
      <c r="C414" t="s">
        <v>76</v>
      </c>
      <c r="D414" s="144" t="s">
        <v>86</v>
      </c>
      <c r="E414" s="144" t="s">
        <v>86</v>
      </c>
    </row>
    <row r="415">
      <c r="A415" s="143" t="s">
        <v>36790</v>
      </c>
      <c r="B415" t="s">
        <v>3376</v>
      </c>
      <c r="C415" t="s">
        <v>2649</v>
      </c>
      <c r="D415" s="144" t="s">
        <v>3400</v>
      </c>
      <c r="E415" s="144" t="s">
        <v>3401</v>
      </c>
    </row>
    <row r="416">
      <c r="A416" s="143" t="s">
        <v>36791</v>
      </c>
      <c r="B416" t="s">
        <v>3376</v>
      </c>
      <c r="C416" t="s">
        <v>386</v>
      </c>
      <c r="D416" s="144" t="s">
        <v>3406</v>
      </c>
      <c r="E416" s="144"/>
    </row>
    <row r="417">
      <c r="A417" s="143" t="s">
        <v>36792</v>
      </c>
      <c r="B417" t="s">
        <v>3376</v>
      </c>
      <c r="C417" t="s">
        <v>80</v>
      </c>
      <c r="D417" s="144" t="s">
        <v>3409</v>
      </c>
      <c r="E417" s="144" t="s">
        <v>3410</v>
      </c>
    </row>
    <row r="418">
      <c r="A418" s="143" t="s">
        <v>36793</v>
      </c>
      <c r="B418" t="s">
        <v>3376</v>
      </c>
      <c r="C418" t="s">
        <v>80</v>
      </c>
      <c r="D418" s="144" t="s">
        <v>3415</v>
      </c>
      <c r="E418" s="144" t="s">
        <v>86</v>
      </c>
    </row>
    <row r="419">
      <c r="A419" s="143" t="s">
        <v>36794</v>
      </c>
      <c r="B419" t="s">
        <v>3416</v>
      </c>
      <c r="C419" t="s">
        <v>311</v>
      </c>
      <c r="D419" s="144" t="s">
        <v>3422</v>
      </c>
      <c r="E419" s="144"/>
    </row>
    <row r="420">
      <c r="A420" s="143" t="s">
        <v>36795</v>
      </c>
      <c r="B420" t="s">
        <v>3416</v>
      </c>
      <c r="C420" t="s">
        <v>160</v>
      </c>
      <c r="D420" s="144" t="s">
        <v>3435</v>
      </c>
      <c r="E420" s="144"/>
    </row>
    <row r="421">
      <c r="A421" s="143" t="s">
        <v>36796</v>
      </c>
      <c r="B421" t="s">
        <v>3416</v>
      </c>
      <c r="C421" t="s">
        <v>247</v>
      </c>
      <c r="D421" s="144" t="s">
        <v>3438</v>
      </c>
      <c r="E421" s="144"/>
    </row>
    <row r="422">
      <c r="A422" s="143" t="s">
        <v>36797</v>
      </c>
      <c r="B422" t="s">
        <v>3416</v>
      </c>
      <c r="C422" t="s">
        <v>106</v>
      </c>
      <c r="D422" s="144" t="s">
        <v>3441</v>
      </c>
      <c r="E422" s="144" t="s">
        <v>86</v>
      </c>
    </row>
    <row r="423">
      <c r="A423" s="143" t="s">
        <v>36798</v>
      </c>
      <c r="B423" t="s">
        <v>3445</v>
      </c>
      <c r="C423" t="s">
        <v>311</v>
      </c>
      <c r="D423" s="144" t="s">
        <v>3451</v>
      </c>
      <c r="E423" s="144" t="s">
        <v>3452</v>
      </c>
    </row>
    <row r="424">
      <c r="A424" s="143" t="s">
        <v>36799</v>
      </c>
      <c r="B424" t="s">
        <v>3445</v>
      </c>
      <c r="C424" t="s">
        <v>3466</v>
      </c>
      <c r="D424" s="144" t="s">
        <v>3467</v>
      </c>
      <c r="E424" s="144" t="s">
        <v>3468</v>
      </c>
    </row>
    <row r="425">
      <c r="A425" s="143" t="s">
        <v>36800</v>
      </c>
      <c r="B425" t="s">
        <v>3445</v>
      </c>
      <c r="C425" t="s">
        <v>160</v>
      </c>
      <c r="D425" s="144" t="s">
        <v>3474</v>
      </c>
      <c r="E425" s="144"/>
    </row>
    <row r="426">
      <c r="A426" s="143" t="s">
        <v>36801</v>
      </c>
      <c r="B426" t="s">
        <v>3445</v>
      </c>
      <c r="C426" t="s">
        <v>247</v>
      </c>
      <c r="D426" s="144" t="s">
        <v>3477</v>
      </c>
      <c r="E426" s="144" t="s">
        <v>3478</v>
      </c>
    </row>
    <row r="427">
      <c r="A427" s="143" t="s">
        <v>36802</v>
      </c>
      <c r="B427" t="s">
        <v>3445</v>
      </c>
      <c r="C427" t="s">
        <v>106</v>
      </c>
      <c r="D427" s="144" t="s">
        <v>3483</v>
      </c>
      <c r="E427" s="144"/>
    </row>
    <row r="428">
      <c r="A428" s="143" t="s">
        <v>36803</v>
      </c>
      <c r="B428" t="s">
        <v>3445</v>
      </c>
      <c r="C428" t="s">
        <v>80</v>
      </c>
      <c r="D428" s="144" t="s">
        <v>3489</v>
      </c>
      <c r="E428" s="144"/>
    </row>
    <row r="429">
      <c r="A429" s="143" t="s">
        <v>36804</v>
      </c>
      <c r="B429" t="s">
        <v>3495</v>
      </c>
      <c r="C429" t="s">
        <v>992</v>
      </c>
      <c r="D429" s="144" t="s">
        <v>3500</v>
      </c>
      <c r="E429" s="144" t="s">
        <v>3501</v>
      </c>
    </row>
    <row r="430">
      <c r="A430" s="143" t="s">
        <v>36805</v>
      </c>
      <c r="B430" t="s">
        <v>3495</v>
      </c>
      <c r="C430" t="s">
        <v>80</v>
      </c>
      <c r="D430" s="144" t="s">
        <v>3514</v>
      </c>
      <c r="E430" s="144" t="s">
        <v>3515</v>
      </c>
    </row>
    <row r="431">
      <c r="A431" s="143" t="s">
        <v>36806</v>
      </c>
      <c r="B431" t="s">
        <v>3495</v>
      </c>
      <c r="C431" t="s">
        <v>80</v>
      </c>
      <c r="D431" s="144" t="s">
        <v>3521</v>
      </c>
      <c r="E431" s="144" t="s">
        <v>3515</v>
      </c>
    </row>
    <row r="432">
      <c r="A432" s="143" t="s">
        <v>36807</v>
      </c>
      <c r="B432" t="s">
        <v>3495</v>
      </c>
      <c r="C432" t="s">
        <v>80</v>
      </c>
      <c r="D432" s="144" t="s">
        <v>3526</v>
      </c>
      <c r="E432" s="144" t="s">
        <v>3515</v>
      </c>
    </row>
    <row r="433">
      <c r="A433" s="143" t="s">
        <v>36808</v>
      </c>
      <c r="B433" t="s">
        <v>3529</v>
      </c>
      <c r="C433" t="s">
        <v>412</v>
      </c>
      <c r="D433" s="144" t="s">
        <v>3536</v>
      </c>
      <c r="E433" s="144"/>
    </row>
    <row r="434">
      <c r="A434" s="143" t="s">
        <v>36809</v>
      </c>
      <c r="B434" t="s">
        <v>3529</v>
      </c>
      <c r="C434" t="s">
        <v>412</v>
      </c>
      <c r="D434" s="144" t="s">
        <v>3550</v>
      </c>
      <c r="E434" s="144"/>
    </row>
    <row r="435">
      <c r="A435" s="143" t="s">
        <v>36810</v>
      </c>
      <c r="B435" t="s">
        <v>3529</v>
      </c>
      <c r="C435" t="s">
        <v>3554</v>
      </c>
      <c r="D435" s="144" t="s">
        <v>3555</v>
      </c>
      <c r="E435" s="144" t="s">
        <v>3556</v>
      </c>
    </row>
    <row r="436">
      <c r="A436" s="143" t="s">
        <v>36811</v>
      </c>
      <c r="B436" t="s">
        <v>3529</v>
      </c>
      <c r="C436" t="s">
        <v>160</v>
      </c>
      <c r="D436" s="144" t="s">
        <v>3562</v>
      </c>
      <c r="E436" s="144"/>
    </row>
    <row r="437">
      <c r="A437" s="143" t="s">
        <v>36812</v>
      </c>
      <c r="B437" t="s">
        <v>3529</v>
      </c>
      <c r="C437" t="s">
        <v>674</v>
      </c>
      <c r="D437" s="144" t="s">
        <v>3566</v>
      </c>
      <c r="E437" s="144" t="s">
        <v>86</v>
      </c>
    </row>
    <row r="438">
      <c r="A438" s="143" t="s">
        <v>36813</v>
      </c>
      <c r="B438" t="s">
        <v>3529</v>
      </c>
      <c r="C438" t="s">
        <v>386</v>
      </c>
      <c r="D438" s="144" t="s">
        <v>3570</v>
      </c>
      <c r="E438" s="144" t="s">
        <v>3571</v>
      </c>
    </row>
    <row r="439">
      <c r="A439" s="143" t="s">
        <v>36814</v>
      </c>
      <c r="B439" t="s">
        <v>3529</v>
      </c>
      <c r="C439" t="s">
        <v>106</v>
      </c>
      <c r="D439" s="144" t="s">
        <v>3576</v>
      </c>
      <c r="E439" s="144" t="s">
        <v>3577</v>
      </c>
    </row>
    <row r="440">
      <c r="A440" s="143" t="s">
        <v>36815</v>
      </c>
      <c r="B440" t="s">
        <v>3581</v>
      </c>
      <c r="C440" t="s">
        <v>55</v>
      </c>
      <c r="D440" s="144" t="s">
        <v>3586</v>
      </c>
      <c r="E440" s="144"/>
    </row>
    <row r="441">
      <c r="A441" s="143" t="s">
        <v>36816</v>
      </c>
      <c r="B441" t="s">
        <v>3581</v>
      </c>
      <c r="C441" t="s">
        <v>80</v>
      </c>
      <c r="D441" s="144" t="s">
        <v>3597</v>
      </c>
      <c r="E441" s="144"/>
    </row>
    <row r="442">
      <c r="A442" s="143" t="s">
        <v>36817</v>
      </c>
      <c r="B442" t="s">
        <v>3581</v>
      </c>
      <c r="C442" t="s">
        <v>80</v>
      </c>
      <c r="D442" s="144" t="s">
        <v>3601</v>
      </c>
      <c r="E442" s="144"/>
    </row>
    <row r="443">
      <c r="A443" s="143" t="s">
        <v>36818</v>
      </c>
      <c r="B443" t="s">
        <v>3603</v>
      </c>
      <c r="C443" t="s">
        <v>3611</v>
      </c>
      <c r="D443" s="144" t="s">
        <v>3612</v>
      </c>
      <c r="E443" s="144"/>
    </row>
    <row r="444">
      <c r="A444" s="143" t="s">
        <v>36819</v>
      </c>
      <c r="B444" t="s">
        <v>3603</v>
      </c>
      <c r="C444" t="s">
        <v>992</v>
      </c>
      <c r="D444" s="144" t="s">
        <v>3627</v>
      </c>
      <c r="E444" s="144" t="s">
        <v>3628</v>
      </c>
    </row>
    <row r="445">
      <c r="A445" s="143" t="s">
        <v>36820</v>
      </c>
      <c r="B445" t="s">
        <v>3603</v>
      </c>
      <c r="C445" t="s">
        <v>149</v>
      </c>
      <c r="D445" s="144" t="s">
        <v>3634</v>
      </c>
      <c r="E445" s="144" t="s">
        <v>86</v>
      </c>
    </row>
    <row r="446">
      <c r="A446" s="143" t="s">
        <v>36821</v>
      </c>
      <c r="B446" t="s">
        <v>3603</v>
      </c>
      <c r="C446" t="s">
        <v>160</v>
      </c>
      <c r="D446" s="144" t="s">
        <v>3639</v>
      </c>
      <c r="E446" s="144"/>
    </row>
    <row r="447">
      <c r="A447" s="143" t="s">
        <v>36822</v>
      </c>
      <c r="B447" t="s">
        <v>3603</v>
      </c>
      <c r="C447" t="s">
        <v>160</v>
      </c>
      <c r="D447" s="144"/>
      <c r="E447" s="144"/>
    </row>
    <row r="448">
      <c r="A448" s="143" t="s">
        <v>36823</v>
      </c>
      <c r="B448" t="s">
        <v>3603</v>
      </c>
      <c r="C448" t="s">
        <v>247</v>
      </c>
      <c r="D448" s="144" t="s">
        <v>3649</v>
      </c>
      <c r="E448" s="144"/>
    </row>
    <row r="449">
      <c r="A449" s="143" t="s">
        <v>36824</v>
      </c>
      <c r="B449" t="s">
        <v>3603</v>
      </c>
      <c r="C449" t="s">
        <v>1125</v>
      </c>
      <c r="D449" s="144"/>
      <c r="E449" s="144"/>
    </row>
    <row r="450">
      <c r="A450" s="143" t="s">
        <v>36825</v>
      </c>
      <c r="B450" t="s">
        <v>3603</v>
      </c>
      <c r="C450" t="s">
        <v>695</v>
      </c>
      <c r="D450" s="144" t="s">
        <v>3657</v>
      </c>
      <c r="E450" s="144"/>
    </row>
    <row r="451">
      <c r="A451" s="143" t="s">
        <v>36826</v>
      </c>
      <c r="B451" t="s">
        <v>3603</v>
      </c>
      <c r="C451" t="s">
        <v>106</v>
      </c>
      <c r="D451" s="144" t="s">
        <v>3662</v>
      </c>
      <c r="E451" s="144"/>
    </row>
    <row r="452">
      <c r="A452" s="143" t="s">
        <v>36827</v>
      </c>
      <c r="B452" t="s">
        <v>3603</v>
      </c>
      <c r="C452" t="s">
        <v>80</v>
      </c>
      <c r="D452" s="144"/>
      <c r="E452" s="144"/>
    </row>
    <row r="453">
      <c r="A453" s="143" t="s">
        <v>36828</v>
      </c>
      <c r="B453" t="s">
        <v>3603</v>
      </c>
      <c r="C453" t="s">
        <v>80</v>
      </c>
      <c r="D453" s="144"/>
      <c r="E453" s="144"/>
    </row>
    <row r="454">
      <c r="A454" s="143" t="s">
        <v>36829</v>
      </c>
      <c r="B454" t="s">
        <v>3603</v>
      </c>
      <c r="C454" t="s">
        <v>80</v>
      </c>
      <c r="D454" s="144"/>
      <c r="E454" s="144"/>
    </row>
    <row r="455">
      <c r="A455" s="143" t="s">
        <v>36830</v>
      </c>
      <c r="B455" t="s">
        <v>3603</v>
      </c>
      <c r="C455" t="s">
        <v>80</v>
      </c>
      <c r="D455" s="144"/>
      <c r="E455" s="144"/>
    </row>
    <row r="456">
      <c r="A456" s="143" t="s">
        <v>36831</v>
      </c>
      <c r="B456" t="s">
        <v>3684</v>
      </c>
      <c r="C456" t="s">
        <v>55</v>
      </c>
      <c r="D456" s="144" t="s">
        <v>3690</v>
      </c>
      <c r="E456" s="144" t="s">
        <v>3691</v>
      </c>
    </row>
    <row r="457">
      <c r="A457" s="143" t="s">
        <v>36832</v>
      </c>
      <c r="B457" t="s">
        <v>3684</v>
      </c>
      <c r="C457" t="s">
        <v>80</v>
      </c>
      <c r="D457" s="144" t="s">
        <v>3705</v>
      </c>
      <c r="E457" s="144" t="s">
        <v>3691</v>
      </c>
    </row>
    <row r="458">
      <c r="A458" s="143" t="s">
        <v>36833</v>
      </c>
      <c r="B458" t="s">
        <v>3684</v>
      </c>
      <c r="C458" t="s">
        <v>80</v>
      </c>
      <c r="D458" s="144" t="s">
        <v>3709</v>
      </c>
      <c r="E458" s="144" t="s">
        <v>86</v>
      </c>
    </row>
    <row r="459">
      <c r="A459" s="143" t="s">
        <v>36834</v>
      </c>
      <c r="B459" t="s">
        <v>3712</v>
      </c>
      <c r="C459" t="s">
        <v>412</v>
      </c>
      <c r="D459" s="144"/>
      <c r="E459" s="144"/>
    </row>
    <row r="460">
      <c r="A460" s="143" t="s">
        <v>36835</v>
      </c>
      <c r="B460" t="s">
        <v>3712</v>
      </c>
      <c r="C460" t="s">
        <v>3733</v>
      </c>
      <c r="D460" s="144" t="s">
        <v>3734</v>
      </c>
      <c r="E460" s="144"/>
    </row>
    <row r="461">
      <c r="A461" s="143" t="s">
        <v>36836</v>
      </c>
      <c r="B461" t="s">
        <v>3712</v>
      </c>
      <c r="C461" t="s">
        <v>2834</v>
      </c>
      <c r="D461" s="144" t="s">
        <v>3739</v>
      </c>
      <c r="E461" s="144" t="s">
        <v>86</v>
      </c>
    </row>
    <row r="462">
      <c r="A462" s="143" t="s">
        <v>36837</v>
      </c>
      <c r="B462" t="s">
        <v>3712</v>
      </c>
      <c r="C462" t="s">
        <v>247</v>
      </c>
      <c r="D462" s="144" t="s">
        <v>3742</v>
      </c>
      <c r="E462" s="144"/>
    </row>
    <row r="463">
      <c r="A463" s="143" t="s">
        <v>36838</v>
      </c>
      <c r="B463" t="s">
        <v>3747</v>
      </c>
      <c r="C463" t="s">
        <v>311</v>
      </c>
      <c r="D463" s="144" t="s">
        <v>3754</v>
      </c>
      <c r="E463" s="144" t="s">
        <v>3755</v>
      </c>
    </row>
    <row r="464">
      <c r="A464" s="143" t="s">
        <v>36839</v>
      </c>
      <c r="B464" t="s">
        <v>3747</v>
      </c>
      <c r="C464" t="s">
        <v>498</v>
      </c>
      <c r="D464" s="144" t="s">
        <v>3766</v>
      </c>
      <c r="E464" s="144"/>
    </row>
    <row r="465">
      <c r="A465" s="143" t="s">
        <v>36840</v>
      </c>
      <c r="B465" t="s">
        <v>3747</v>
      </c>
      <c r="C465" t="s">
        <v>80</v>
      </c>
      <c r="D465" s="144" t="s">
        <v>3771</v>
      </c>
      <c r="E465" s="144"/>
    </row>
    <row r="466">
      <c r="A466" s="143" t="s">
        <v>36841</v>
      </c>
      <c r="B466" t="s">
        <v>3747</v>
      </c>
      <c r="C466" t="s">
        <v>80</v>
      </c>
      <c r="D466" s="144" t="s">
        <v>3774</v>
      </c>
      <c r="E466" s="144"/>
    </row>
    <row r="467">
      <c r="A467" s="143" t="s">
        <v>36842</v>
      </c>
      <c r="B467" t="s">
        <v>3747</v>
      </c>
      <c r="C467" t="s">
        <v>80</v>
      </c>
      <c r="D467" s="144" t="s">
        <v>3778</v>
      </c>
      <c r="E467" s="144"/>
    </row>
    <row r="468">
      <c r="A468" s="143" t="s">
        <v>36843</v>
      </c>
      <c r="B468" t="s">
        <v>3781</v>
      </c>
      <c r="C468" t="s">
        <v>3787</v>
      </c>
      <c r="D468" s="144" t="s">
        <v>3788</v>
      </c>
      <c r="E468" s="144" t="s">
        <v>3789</v>
      </c>
    </row>
    <row r="469">
      <c r="A469" s="143" t="s">
        <v>36844</v>
      </c>
      <c r="B469" t="s">
        <v>3781</v>
      </c>
      <c r="C469" t="s">
        <v>3800</v>
      </c>
      <c r="D469" s="144" t="s">
        <v>3801</v>
      </c>
      <c r="E469" s="144" t="s">
        <v>3802</v>
      </c>
    </row>
    <row r="470">
      <c r="A470" s="143" t="s">
        <v>36845</v>
      </c>
      <c r="B470" t="s">
        <v>3781</v>
      </c>
      <c r="C470" t="s">
        <v>160</v>
      </c>
      <c r="D470" s="144" t="s">
        <v>3809</v>
      </c>
      <c r="E470" s="144" t="s">
        <v>3810</v>
      </c>
    </row>
    <row r="471">
      <c r="A471" s="143" t="s">
        <v>36846</v>
      </c>
      <c r="B471" t="s">
        <v>3781</v>
      </c>
      <c r="C471" t="s">
        <v>160</v>
      </c>
      <c r="D471" s="144" t="s">
        <v>3814</v>
      </c>
      <c r="E471" s="144"/>
    </row>
    <row r="472">
      <c r="A472" s="143" t="s">
        <v>36847</v>
      </c>
      <c r="B472" t="s">
        <v>3781</v>
      </c>
      <c r="C472" t="s">
        <v>674</v>
      </c>
      <c r="D472" s="144" t="s">
        <v>3820</v>
      </c>
      <c r="E472" s="144" t="s">
        <v>3821</v>
      </c>
    </row>
    <row r="473">
      <c r="A473" s="143" t="s">
        <v>36848</v>
      </c>
      <c r="B473" t="s">
        <v>3781</v>
      </c>
      <c r="C473" t="s">
        <v>1583</v>
      </c>
      <c r="D473" s="144" t="s">
        <v>3824</v>
      </c>
      <c r="E473" s="144"/>
    </row>
    <row r="474">
      <c r="A474" s="143" t="s">
        <v>36849</v>
      </c>
      <c r="B474" t="s">
        <v>3781</v>
      </c>
      <c r="C474" t="s">
        <v>3827</v>
      </c>
      <c r="D474" s="144" t="s">
        <v>3828</v>
      </c>
      <c r="E474" s="144" t="s">
        <v>3829</v>
      </c>
    </row>
    <row r="475">
      <c r="A475" s="143" t="s">
        <v>36850</v>
      </c>
      <c r="B475" t="s">
        <v>3781</v>
      </c>
      <c r="C475" t="s">
        <v>106</v>
      </c>
      <c r="D475" s="144" t="s">
        <v>3833</v>
      </c>
      <c r="E475" s="144" t="s">
        <v>3834</v>
      </c>
    </row>
    <row r="476">
      <c r="A476" s="143" t="s">
        <v>36851</v>
      </c>
      <c r="B476" t="s">
        <v>3781</v>
      </c>
      <c r="C476" t="s">
        <v>106</v>
      </c>
      <c r="D476" s="144" t="s">
        <v>3841</v>
      </c>
      <c r="E476" s="144"/>
    </row>
    <row r="477">
      <c r="A477" s="143" t="s">
        <v>36852</v>
      </c>
      <c r="B477" t="s">
        <v>3781</v>
      </c>
      <c r="C477" t="s">
        <v>106</v>
      </c>
      <c r="D477" s="144" t="s">
        <v>3847</v>
      </c>
      <c r="E477" s="144"/>
    </row>
    <row r="478">
      <c r="A478" s="143" t="s">
        <v>36853</v>
      </c>
      <c r="B478" t="s">
        <v>3848</v>
      </c>
      <c r="C478" t="s">
        <v>3855</v>
      </c>
      <c r="D478" s="144" t="s">
        <v>3856</v>
      </c>
      <c r="E478" s="144" t="s">
        <v>3857</v>
      </c>
    </row>
    <row r="479">
      <c r="A479" s="143" t="s">
        <v>36854</v>
      </c>
      <c r="B479" t="s">
        <v>3848</v>
      </c>
      <c r="C479" t="s">
        <v>979</v>
      </c>
      <c r="D479" s="144" t="s">
        <v>3867</v>
      </c>
      <c r="E479" s="144"/>
    </row>
    <row r="480">
      <c r="A480" s="143" t="s">
        <v>36855</v>
      </c>
      <c r="B480" t="s">
        <v>3848</v>
      </c>
      <c r="C480" t="s">
        <v>3873</v>
      </c>
      <c r="D480" s="144" t="s">
        <v>3874</v>
      </c>
      <c r="E480" s="144"/>
    </row>
    <row r="481">
      <c r="A481" s="143" t="s">
        <v>36856</v>
      </c>
      <c r="B481" t="s">
        <v>3848</v>
      </c>
      <c r="C481" t="s">
        <v>3466</v>
      </c>
      <c r="D481" s="144" t="s">
        <v>3879</v>
      </c>
      <c r="E481" s="144"/>
    </row>
    <row r="482">
      <c r="A482" s="143" t="s">
        <v>36857</v>
      </c>
      <c r="B482" t="s">
        <v>3848</v>
      </c>
      <c r="C482" t="s">
        <v>3883</v>
      </c>
      <c r="D482" s="144" t="s">
        <v>3884</v>
      </c>
      <c r="E482" s="144"/>
    </row>
    <row r="483">
      <c r="A483" s="143" t="s">
        <v>36858</v>
      </c>
      <c r="B483" t="s">
        <v>3848</v>
      </c>
      <c r="C483" t="s">
        <v>2649</v>
      </c>
      <c r="D483" s="144" t="s">
        <v>3889</v>
      </c>
      <c r="E483" s="144"/>
    </row>
    <row r="484">
      <c r="A484" s="143" t="s">
        <v>36859</v>
      </c>
      <c r="B484" t="s">
        <v>3848</v>
      </c>
      <c r="C484" t="s">
        <v>160</v>
      </c>
      <c r="D484" s="144" t="s">
        <v>3894</v>
      </c>
      <c r="E484" s="144"/>
    </row>
    <row r="485">
      <c r="A485" s="143" t="s">
        <v>36860</v>
      </c>
      <c r="B485" t="s">
        <v>3848</v>
      </c>
      <c r="C485" t="s">
        <v>386</v>
      </c>
      <c r="D485" s="144" t="s">
        <v>3898</v>
      </c>
      <c r="E485" s="144"/>
    </row>
    <row r="486">
      <c r="A486" s="143" t="s">
        <v>36861</v>
      </c>
      <c r="B486" t="s">
        <v>3899</v>
      </c>
      <c r="C486" t="s">
        <v>311</v>
      </c>
      <c r="D486" s="144" t="s">
        <v>3906</v>
      </c>
      <c r="E486" s="144" t="s">
        <v>3907</v>
      </c>
    </row>
    <row r="487">
      <c r="A487" s="143" t="s">
        <v>36862</v>
      </c>
      <c r="B487" t="s">
        <v>3899</v>
      </c>
      <c r="C487" t="s">
        <v>498</v>
      </c>
      <c r="D487" s="144" t="s">
        <v>3918</v>
      </c>
      <c r="E487" s="144"/>
    </row>
    <row r="488">
      <c r="A488" s="143" t="s">
        <v>36863</v>
      </c>
      <c r="B488" t="s">
        <v>3899</v>
      </c>
      <c r="C488" t="s">
        <v>80</v>
      </c>
      <c r="D488" s="144" t="s">
        <v>3921</v>
      </c>
      <c r="E488" s="144"/>
    </row>
    <row r="489">
      <c r="A489" s="143" t="s">
        <v>36864</v>
      </c>
      <c r="B489" t="s">
        <v>3922</v>
      </c>
      <c r="C489" t="s">
        <v>55</v>
      </c>
      <c r="D489" s="144" t="s">
        <v>3927</v>
      </c>
      <c r="E489" s="144"/>
    </row>
    <row r="490">
      <c r="A490" s="143" t="s">
        <v>36865</v>
      </c>
      <c r="B490" t="s">
        <v>3922</v>
      </c>
      <c r="C490" t="s">
        <v>149</v>
      </c>
      <c r="D490" s="144" t="s">
        <v>3940</v>
      </c>
      <c r="E490" s="144"/>
    </row>
    <row r="491">
      <c r="A491" s="143" t="s">
        <v>36866</v>
      </c>
      <c r="B491" t="s">
        <v>3922</v>
      </c>
      <c r="C491" t="s">
        <v>674</v>
      </c>
      <c r="D491" s="144" t="s">
        <v>3947</v>
      </c>
      <c r="E491" s="144"/>
    </row>
    <row r="492">
      <c r="A492" s="143" t="s">
        <v>36867</v>
      </c>
      <c r="B492" t="s">
        <v>3922</v>
      </c>
      <c r="C492" t="s">
        <v>386</v>
      </c>
      <c r="D492" s="144" t="s">
        <v>3952</v>
      </c>
      <c r="E492" s="144"/>
    </row>
    <row r="493">
      <c r="A493" s="143" t="s">
        <v>36868</v>
      </c>
      <c r="B493" t="s">
        <v>3922</v>
      </c>
      <c r="C493" t="s">
        <v>106</v>
      </c>
      <c r="D493" s="144" t="s">
        <v>3958</v>
      </c>
      <c r="E493" s="144"/>
    </row>
    <row r="494">
      <c r="A494" s="143" t="s">
        <v>36869</v>
      </c>
      <c r="B494" t="s">
        <v>3922</v>
      </c>
      <c r="C494" t="s">
        <v>80</v>
      </c>
      <c r="D494" s="144" t="s">
        <v>3963</v>
      </c>
      <c r="E494" s="144"/>
    </row>
    <row r="495">
      <c r="A495" s="143" t="s">
        <v>36870</v>
      </c>
      <c r="B495" t="s">
        <v>3970</v>
      </c>
      <c r="C495" t="s">
        <v>311</v>
      </c>
      <c r="D495" s="144" t="s">
        <v>3976</v>
      </c>
      <c r="E495" s="144" t="s">
        <v>3977</v>
      </c>
    </row>
    <row r="496">
      <c r="A496" s="143" t="s">
        <v>36871</v>
      </c>
      <c r="B496" t="s">
        <v>3970</v>
      </c>
      <c r="C496" t="s">
        <v>160</v>
      </c>
      <c r="D496" s="144" t="s">
        <v>3987</v>
      </c>
      <c r="E496" s="144"/>
    </row>
    <row r="497">
      <c r="A497" s="143" t="s">
        <v>36872</v>
      </c>
      <c r="B497" t="s">
        <v>3970</v>
      </c>
      <c r="C497" t="s">
        <v>674</v>
      </c>
      <c r="D497" s="144"/>
      <c r="E497" s="144"/>
    </row>
    <row r="498">
      <c r="A498" s="143" t="s">
        <v>36873</v>
      </c>
      <c r="B498" t="s">
        <v>3970</v>
      </c>
      <c r="C498" t="s">
        <v>503</v>
      </c>
      <c r="D498" s="144" t="s">
        <v>3996</v>
      </c>
      <c r="E498" s="144"/>
    </row>
    <row r="499">
      <c r="A499" s="143" t="s">
        <v>36874</v>
      </c>
      <c r="B499" t="s">
        <v>3970</v>
      </c>
      <c r="C499" t="s">
        <v>80</v>
      </c>
      <c r="D499" s="144"/>
      <c r="E499" s="144"/>
    </row>
    <row r="500">
      <c r="A500" s="143" t="s">
        <v>36875</v>
      </c>
      <c r="B500" t="s">
        <v>4000</v>
      </c>
      <c r="C500" t="s">
        <v>55</v>
      </c>
      <c r="D500" s="144" t="s">
        <v>4005</v>
      </c>
      <c r="E500" s="144"/>
    </row>
    <row r="501">
      <c r="A501" s="143" t="s">
        <v>36876</v>
      </c>
      <c r="B501" t="s">
        <v>4000</v>
      </c>
      <c r="C501" t="s">
        <v>160</v>
      </c>
      <c r="D501" s="144" t="s">
        <v>4019</v>
      </c>
      <c r="E501" s="144"/>
    </row>
    <row r="502">
      <c r="A502" s="143" t="s">
        <v>36877</v>
      </c>
      <c r="B502" t="s">
        <v>4021</v>
      </c>
      <c r="C502" t="s">
        <v>2105</v>
      </c>
      <c r="D502" s="144" t="s">
        <v>4028</v>
      </c>
      <c r="E502" s="144" t="s">
        <v>4029</v>
      </c>
    </row>
    <row r="503">
      <c r="A503" s="143" t="s">
        <v>36878</v>
      </c>
      <c r="B503" t="s">
        <v>4021</v>
      </c>
      <c r="C503" t="s">
        <v>149</v>
      </c>
      <c r="D503" s="144" t="s">
        <v>4045</v>
      </c>
      <c r="E503" s="144" t="s">
        <v>4046</v>
      </c>
    </row>
    <row r="504">
      <c r="A504" s="143" t="s">
        <v>36879</v>
      </c>
      <c r="B504" t="s">
        <v>4021</v>
      </c>
      <c r="C504" t="s">
        <v>160</v>
      </c>
      <c r="D504" s="144" t="s">
        <v>4051</v>
      </c>
      <c r="E504" s="144" t="s">
        <v>4052</v>
      </c>
    </row>
    <row r="505">
      <c r="A505" s="143" t="s">
        <v>36880</v>
      </c>
      <c r="B505" t="s">
        <v>4021</v>
      </c>
      <c r="C505" t="s">
        <v>167</v>
      </c>
      <c r="D505" s="144"/>
      <c r="E505" s="144"/>
    </row>
    <row r="506">
      <c r="A506" s="143" t="s">
        <v>36881</v>
      </c>
      <c r="B506" t="s">
        <v>4021</v>
      </c>
      <c r="C506" t="s">
        <v>4060</v>
      </c>
      <c r="D506" s="144" t="s">
        <v>4061</v>
      </c>
      <c r="E506" s="144" t="s">
        <v>4062</v>
      </c>
    </row>
    <row r="507">
      <c r="A507" s="143" t="s">
        <v>36882</v>
      </c>
      <c r="B507" t="s">
        <v>4021</v>
      </c>
      <c r="C507" t="s">
        <v>4069</v>
      </c>
      <c r="D507" s="144" t="s">
        <v>4070</v>
      </c>
      <c r="E507" s="144" t="s">
        <v>4071</v>
      </c>
    </row>
    <row r="508">
      <c r="A508" s="143" t="s">
        <v>36883</v>
      </c>
      <c r="B508" t="s">
        <v>4021</v>
      </c>
      <c r="C508" t="s">
        <v>106</v>
      </c>
      <c r="D508" s="144" t="s">
        <v>4074</v>
      </c>
      <c r="E508" s="144" t="s">
        <v>4075</v>
      </c>
    </row>
    <row r="509">
      <c r="A509" s="143" t="s">
        <v>36884</v>
      </c>
      <c r="B509" t="s">
        <v>4021</v>
      </c>
      <c r="C509" t="s">
        <v>80</v>
      </c>
      <c r="D509" s="144" t="s">
        <v>4079</v>
      </c>
      <c r="E509" s="144" t="s">
        <v>4052</v>
      </c>
    </row>
    <row r="510">
      <c r="A510" s="143" t="s">
        <v>36885</v>
      </c>
      <c r="B510" t="s">
        <v>4081</v>
      </c>
      <c r="C510" t="s">
        <v>106</v>
      </c>
      <c r="D510" s="144" t="s">
        <v>4086</v>
      </c>
      <c r="E510" s="144" t="s">
        <v>4087</v>
      </c>
    </row>
    <row r="511">
      <c r="A511" s="143" t="s">
        <v>36886</v>
      </c>
      <c r="B511" t="s">
        <v>4081</v>
      </c>
      <c r="C511" t="s">
        <v>80</v>
      </c>
      <c r="D511" s="144" t="s">
        <v>4097</v>
      </c>
      <c r="E511" s="144" t="s">
        <v>4098</v>
      </c>
    </row>
    <row r="512">
      <c r="A512" s="143" t="s">
        <v>36887</v>
      </c>
      <c r="B512" t="s">
        <v>4081</v>
      </c>
      <c r="C512" t="s">
        <v>80</v>
      </c>
      <c r="D512" s="144" t="s">
        <v>4101</v>
      </c>
      <c r="E512" s="144" t="s">
        <v>4102</v>
      </c>
    </row>
    <row r="513">
      <c r="A513" s="143" t="s">
        <v>36888</v>
      </c>
      <c r="B513" t="s">
        <v>4104</v>
      </c>
      <c r="C513" t="s">
        <v>76</v>
      </c>
      <c r="D513" s="144" t="s">
        <v>4111</v>
      </c>
      <c r="E513" s="144" t="s">
        <v>86</v>
      </c>
    </row>
    <row r="514">
      <c r="A514" s="143" t="s">
        <v>36889</v>
      </c>
      <c r="B514" t="s">
        <v>4104</v>
      </c>
      <c r="C514" t="s">
        <v>992</v>
      </c>
      <c r="D514" s="144" t="s">
        <v>4121</v>
      </c>
      <c r="E514" s="144"/>
    </row>
    <row r="515">
      <c r="A515" s="143" t="s">
        <v>36890</v>
      </c>
      <c r="B515" t="s">
        <v>4104</v>
      </c>
      <c r="C515" t="s">
        <v>498</v>
      </c>
      <c r="D515" s="144" t="s">
        <v>4127</v>
      </c>
      <c r="E515" s="144" t="s">
        <v>4128</v>
      </c>
    </row>
    <row r="516">
      <c r="A516" s="143" t="s">
        <v>36891</v>
      </c>
      <c r="B516" t="s">
        <v>4104</v>
      </c>
      <c r="C516" t="s">
        <v>80</v>
      </c>
      <c r="D516" s="144"/>
      <c r="E516" s="144"/>
    </row>
    <row r="517">
      <c r="A517" s="143" t="s">
        <v>36892</v>
      </c>
      <c r="B517" t="s">
        <v>4135</v>
      </c>
      <c r="C517" t="s">
        <v>2105</v>
      </c>
      <c r="D517" s="144" t="s">
        <v>4142</v>
      </c>
      <c r="E517" s="144" t="s">
        <v>4143</v>
      </c>
    </row>
    <row r="518">
      <c r="A518" s="143" t="s">
        <v>36893</v>
      </c>
      <c r="B518" t="s">
        <v>4135</v>
      </c>
      <c r="C518" t="s">
        <v>498</v>
      </c>
      <c r="D518" s="144" t="s">
        <v>4159</v>
      </c>
      <c r="E518" s="144"/>
    </row>
    <row r="519">
      <c r="A519" s="143" t="s">
        <v>36894</v>
      </c>
      <c r="B519" t="s">
        <v>4135</v>
      </c>
      <c r="C519" t="s">
        <v>1858</v>
      </c>
      <c r="D519" s="144" t="s">
        <v>4163</v>
      </c>
      <c r="E519" s="144"/>
    </row>
    <row r="520">
      <c r="A520" s="143" t="s">
        <v>36895</v>
      </c>
      <c r="B520" t="s">
        <v>4135</v>
      </c>
      <c r="C520" t="s">
        <v>160</v>
      </c>
      <c r="D520" s="144" t="s">
        <v>4167</v>
      </c>
      <c r="E520" s="144" t="s">
        <v>4168</v>
      </c>
    </row>
    <row r="521">
      <c r="A521" s="143" t="s">
        <v>36896</v>
      </c>
      <c r="B521" t="s">
        <v>4176</v>
      </c>
      <c r="C521" t="s">
        <v>311</v>
      </c>
      <c r="D521" s="144" t="s">
        <v>4182</v>
      </c>
      <c r="E521" s="144" t="s">
        <v>4183</v>
      </c>
    </row>
    <row r="522">
      <c r="A522" s="143" t="s">
        <v>36897</v>
      </c>
      <c r="B522" t="s">
        <v>4176</v>
      </c>
      <c r="C522" t="s">
        <v>149</v>
      </c>
      <c r="D522" s="144" t="s">
        <v>4196</v>
      </c>
      <c r="E522" s="144"/>
    </row>
    <row r="523">
      <c r="A523" s="143" t="s">
        <v>36898</v>
      </c>
      <c r="B523" t="s">
        <v>4176</v>
      </c>
      <c r="C523" t="s">
        <v>2649</v>
      </c>
      <c r="D523" s="144" t="s">
        <v>4200</v>
      </c>
      <c r="E523" s="144" t="s">
        <v>4183</v>
      </c>
    </row>
    <row r="524">
      <c r="A524" s="143" t="s">
        <v>36899</v>
      </c>
      <c r="B524" t="s">
        <v>4176</v>
      </c>
      <c r="C524" t="s">
        <v>80</v>
      </c>
      <c r="D524" s="144" t="s">
        <v>4205</v>
      </c>
      <c r="E524" s="144"/>
    </row>
    <row r="525">
      <c r="A525" s="143" t="s">
        <v>36900</v>
      </c>
      <c r="B525" t="s">
        <v>4176</v>
      </c>
      <c r="C525" t="s">
        <v>80</v>
      </c>
      <c r="D525" s="144" t="s">
        <v>4208</v>
      </c>
      <c r="E525" s="144"/>
    </row>
    <row r="526">
      <c r="A526" s="143" t="s">
        <v>36901</v>
      </c>
      <c r="B526" t="s">
        <v>4211</v>
      </c>
      <c r="C526" t="s">
        <v>4218</v>
      </c>
      <c r="D526" s="144" t="s">
        <v>4219</v>
      </c>
      <c r="E526" s="144" t="s">
        <v>4220</v>
      </c>
    </row>
    <row r="527">
      <c r="A527" s="143" t="s">
        <v>36902</v>
      </c>
      <c r="B527" t="s">
        <v>4211</v>
      </c>
      <c r="C527" t="s">
        <v>4233</v>
      </c>
      <c r="D527" s="144" t="s">
        <v>4234</v>
      </c>
      <c r="E527" s="144" t="s">
        <v>4220</v>
      </c>
    </row>
    <row r="528">
      <c r="A528" s="143" t="s">
        <v>36903</v>
      </c>
      <c r="B528" t="s">
        <v>4211</v>
      </c>
      <c r="C528" t="s">
        <v>149</v>
      </c>
      <c r="D528" s="144" t="s">
        <v>4238</v>
      </c>
      <c r="E528" s="144"/>
    </row>
    <row r="529">
      <c r="A529" s="143" t="s">
        <v>36904</v>
      </c>
      <c r="B529" t="s">
        <v>4211</v>
      </c>
      <c r="C529" t="s">
        <v>2649</v>
      </c>
      <c r="D529" s="144" t="s">
        <v>4241</v>
      </c>
      <c r="E529" s="144" t="s">
        <v>4220</v>
      </c>
    </row>
    <row r="530">
      <c r="A530" s="143" t="s">
        <v>36905</v>
      </c>
      <c r="B530" t="s">
        <v>4211</v>
      </c>
      <c r="C530" t="s">
        <v>498</v>
      </c>
      <c r="D530" s="144" t="s">
        <v>4244</v>
      </c>
      <c r="E530" s="144" t="s">
        <v>4220</v>
      </c>
    </row>
    <row r="531">
      <c r="A531" s="143" t="s">
        <v>36906</v>
      </c>
      <c r="B531" t="s">
        <v>4211</v>
      </c>
      <c r="C531" t="s">
        <v>167</v>
      </c>
      <c r="D531" s="144" t="s">
        <v>4248</v>
      </c>
      <c r="E531" s="144" t="s">
        <v>4220</v>
      </c>
    </row>
    <row r="532">
      <c r="A532" s="143" t="s">
        <v>36907</v>
      </c>
      <c r="B532" t="s">
        <v>4211</v>
      </c>
      <c r="C532" t="s">
        <v>1088</v>
      </c>
      <c r="D532" s="144" t="s">
        <v>4252</v>
      </c>
      <c r="E532" s="144"/>
    </row>
    <row r="533">
      <c r="A533" s="143" t="s">
        <v>36908</v>
      </c>
      <c r="B533" t="s">
        <v>4254</v>
      </c>
      <c r="C533" t="s">
        <v>1959</v>
      </c>
      <c r="D533" s="144"/>
      <c r="E533" s="144"/>
    </row>
    <row r="534">
      <c r="A534" s="143" t="s">
        <v>36909</v>
      </c>
      <c r="B534" t="s">
        <v>4254</v>
      </c>
      <c r="C534" t="s">
        <v>2105</v>
      </c>
      <c r="D534" s="144" t="s">
        <v>4271</v>
      </c>
      <c r="E534" s="144" t="s">
        <v>4272</v>
      </c>
    </row>
    <row r="535">
      <c r="A535" s="143" t="s">
        <v>36910</v>
      </c>
      <c r="B535" t="s">
        <v>4254</v>
      </c>
      <c r="C535" t="s">
        <v>160</v>
      </c>
      <c r="D535" s="144" t="s">
        <v>4277</v>
      </c>
      <c r="E535" s="144"/>
    </row>
    <row r="536">
      <c r="A536" s="143" t="s">
        <v>36911</v>
      </c>
      <c r="B536" t="s">
        <v>4254</v>
      </c>
      <c r="C536" t="s">
        <v>167</v>
      </c>
      <c r="D536" s="144" t="s">
        <v>4282</v>
      </c>
      <c r="E536" s="144"/>
    </row>
    <row r="537">
      <c r="A537" s="143" t="s">
        <v>36912</v>
      </c>
      <c r="B537" t="s">
        <v>4254</v>
      </c>
      <c r="C537" t="s">
        <v>386</v>
      </c>
      <c r="D537" s="144" t="s">
        <v>4287</v>
      </c>
      <c r="E537" s="144"/>
    </row>
    <row r="538">
      <c r="A538" s="143" t="s">
        <v>36913</v>
      </c>
      <c r="B538" t="s">
        <v>4254</v>
      </c>
      <c r="C538" t="s">
        <v>106</v>
      </c>
      <c r="D538" s="144" t="s">
        <v>4293</v>
      </c>
      <c r="E538" s="144" t="s">
        <v>4294</v>
      </c>
    </row>
    <row r="539">
      <c r="A539" s="143" t="s">
        <v>36914</v>
      </c>
      <c r="B539" t="s">
        <v>4296</v>
      </c>
      <c r="C539" t="s">
        <v>2416</v>
      </c>
      <c r="D539" s="144" t="s">
        <v>4304</v>
      </c>
      <c r="E539" t="s">
        <v>36915</v>
      </c>
    </row>
    <row r="540">
      <c r="A540" s="143" t="s">
        <v>36916</v>
      </c>
      <c r="B540" t="s">
        <v>4296</v>
      </c>
      <c r="C540" t="s">
        <v>311</v>
      </c>
      <c r="D540" s="144" t="s">
        <v>4319</v>
      </c>
      <c r="E540" s="144" t="s">
        <v>4320</v>
      </c>
    </row>
    <row r="541">
      <c r="A541" s="143" t="s">
        <v>36917</v>
      </c>
      <c r="B541" t="s">
        <v>4296</v>
      </c>
      <c r="C541" t="s">
        <v>2821</v>
      </c>
      <c r="D541" s="144" t="s">
        <v>4325</v>
      </c>
      <c r="E541" s="144" t="s">
        <v>4326</v>
      </c>
    </row>
    <row r="542">
      <c r="A542" s="143" t="s">
        <v>36918</v>
      </c>
      <c r="B542" t="s">
        <v>4296</v>
      </c>
      <c r="C542" t="s">
        <v>1858</v>
      </c>
      <c r="D542" s="144" t="s">
        <v>4332</v>
      </c>
      <c r="E542" s="144" t="s">
        <v>4333</v>
      </c>
    </row>
    <row r="543">
      <c r="A543" s="143" t="s">
        <v>36919</v>
      </c>
      <c r="B543" t="s">
        <v>4296</v>
      </c>
      <c r="C543" t="s">
        <v>1858</v>
      </c>
      <c r="D543" s="144" t="s">
        <v>4340</v>
      </c>
      <c r="E543" s="144" t="s">
        <v>4320</v>
      </c>
    </row>
    <row r="544">
      <c r="A544" s="143" t="s">
        <v>36920</v>
      </c>
      <c r="B544" t="s">
        <v>4296</v>
      </c>
      <c r="C544" t="s">
        <v>674</v>
      </c>
      <c r="D544" s="144" t="s">
        <v>4343</v>
      </c>
      <c r="E544" s="144" t="s">
        <v>4344</v>
      </c>
    </row>
    <row r="545">
      <c r="A545" s="143" t="s">
        <v>36921</v>
      </c>
      <c r="B545" t="s">
        <v>4296</v>
      </c>
      <c r="C545" t="s">
        <v>4351</v>
      </c>
      <c r="D545" s="144" t="s">
        <v>4352</v>
      </c>
      <c r="E545" s="144" t="s">
        <v>4353</v>
      </c>
    </row>
    <row r="546">
      <c r="A546" s="143" t="s">
        <v>36922</v>
      </c>
      <c r="B546" t="s">
        <v>4296</v>
      </c>
      <c r="C546" t="s">
        <v>386</v>
      </c>
      <c r="D546" s="144" t="s">
        <v>4358</v>
      </c>
      <c r="E546" s="144" t="s">
        <v>4359</v>
      </c>
    </row>
    <row r="547">
      <c r="A547" s="143" t="s">
        <v>36923</v>
      </c>
      <c r="B547" t="s">
        <v>4296</v>
      </c>
      <c r="C547" t="s">
        <v>106</v>
      </c>
      <c r="D547" s="144" t="s">
        <v>4363</v>
      </c>
      <c r="E547" s="144" t="s">
        <v>4364</v>
      </c>
    </row>
    <row r="548">
      <c r="A548" s="143" t="s">
        <v>36924</v>
      </c>
      <c r="B548" t="s">
        <v>4296</v>
      </c>
      <c r="C548" t="s">
        <v>80</v>
      </c>
      <c r="D548" s="144" t="s">
        <v>4368</v>
      </c>
      <c r="E548" s="144"/>
    </row>
    <row r="549">
      <c r="A549" s="143" t="s">
        <v>36925</v>
      </c>
      <c r="B549" t="s">
        <v>4296</v>
      </c>
      <c r="C549" t="s">
        <v>80</v>
      </c>
      <c r="D549" s="144"/>
      <c r="E549" s="144"/>
    </row>
    <row r="550">
      <c r="A550" s="143" t="s">
        <v>36926</v>
      </c>
      <c r="B550" t="s">
        <v>4296</v>
      </c>
      <c r="C550" t="s">
        <v>80</v>
      </c>
      <c r="D550" s="144"/>
      <c r="E550" s="144"/>
    </row>
    <row r="551">
      <c r="A551" s="143" t="s">
        <v>36927</v>
      </c>
      <c r="B551" t="s">
        <v>4377</v>
      </c>
      <c r="C551" t="s">
        <v>4383</v>
      </c>
      <c r="D551" s="144" t="s">
        <v>4384</v>
      </c>
      <c r="E551" s="144" t="s">
        <v>4385</v>
      </c>
    </row>
    <row r="552">
      <c r="A552" s="143" t="s">
        <v>36928</v>
      </c>
      <c r="B552" t="s">
        <v>4377</v>
      </c>
      <c r="C552" t="s">
        <v>55</v>
      </c>
      <c r="D552" s="144" t="s">
        <v>4396</v>
      </c>
      <c r="E552" s="144" t="s">
        <v>4397</v>
      </c>
    </row>
    <row r="553">
      <c r="A553" s="143" t="s">
        <v>36929</v>
      </c>
      <c r="B553" t="s">
        <v>4377</v>
      </c>
      <c r="C553" t="s">
        <v>4401</v>
      </c>
      <c r="D553" s="144" t="s">
        <v>4402</v>
      </c>
      <c r="E553" s="144" t="s">
        <v>4403</v>
      </c>
    </row>
    <row r="554">
      <c r="A554" s="143" t="s">
        <v>36930</v>
      </c>
      <c r="B554" t="s">
        <v>4377</v>
      </c>
      <c r="C554" t="s">
        <v>2821</v>
      </c>
      <c r="D554" s="144" t="s">
        <v>4407</v>
      </c>
      <c r="E554" s="144" t="s">
        <v>4408</v>
      </c>
    </row>
    <row r="555">
      <c r="A555" s="143" t="s">
        <v>36931</v>
      </c>
      <c r="B555" t="s">
        <v>4377</v>
      </c>
      <c r="C555" t="s">
        <v>167</v>
      </c>
      <c r="D555" s="144" t="s">
        <v>4411</v>
      </c>
      <c r="E555" s="144" t="s">
        <v>4412</v>
      </c>
    </row>
    <row r="556">
      <c r="A556" s="143" t="s">
        <v>36932</v>
      </c>
      <c r="B556" t="s">
        <v>4377</v>
      </c>
      <c r="C556" t="s">
        <v>2035</v>
      </c>
      <c r="D556" s="144" t="s">
        <v>4416</v>
      </c>
      <c r="E556" s="144" t="s">
        <v>4417</v>
      </c>
    </row>
    <row r="557">
      <c r="A557" s="143" t="s">
        <v>36933</v>
      </c>
      <c r="B557" t="s">
        <v>4377</v>
      </c>
      <c r="C557" t="s">
        <v>2349</v>
      </c>
      <c r="D557" s="144" t="s">
        <v>4421</v>
      </c>
      <c r="E557" s="144" t="s">
        <v>4422</v>
      </c>
    </row>
    <row r="558">
      <c r="A558" s="143" t="s">
        <v>36934</v>
      </c>
      <c r="B558" t="s">
        <v>4377</v>
      </c>
      <c r="C558" t="s">
        <v>684</v>
      </c>
      <c r="D558" s="144" t="s">
        <v>4425</v>
      </c>
      <c r="E558" s="144" t="s">
        <v>4397</v>
      </c>
    </row>
    <row r="559">
      <c r="A559" s="143" t="s">
        <v>36935</v>
      </c>
      <c r="B559" t="s">
        <v>4377</v>
      </c>
      <c r="C559" t="s">
        <v>106</v>
      </c>
      <c r="D559" s="144" t="s">
        <v>4430</v>
      </c>
      <c r="E559" s="144"/>
    </row>
    <row r="560">
      <c r="A560" s="143" t="s">
        <v>36936</v>
      </c>
      <c r="B560" t="s">
        <v>4433</v>
      </c>
      <c r="C560" t="s">
        <v>4439</v>
      </c>
      <c r="D560" s="144" t="s">
        <v>4440</v>
      </c>
      <c r="E560" s="144" t="s">
        <v>4441</v>
      </c>
    </row>
    <row r="561">
      <c r="A561" s="143" t="s">
        <v>36937</v>
      </c>
      <c r="B561" t="s">
        <v>4433</v>
      </c>
      <c r="C561" t="s">
        <v>149</v>
      </c>
      <c r="D561" s="144" t="s">
        <v>4452</v>
      </c>
      <c r="E561" s="144"/>
    </row>
    <row r="562">
      <c r="A562" s="143" t="s">
        <v>36938</v>
      </c>
      <c r="B562" t="s">
        <v>4433</v>
      </c>
      <c r="C562" t="s">
        <v>160</v>
      </c>
      <c r="D562" s="144" t="s">
        <v>4455</v>
      </c>
      <c r="E562" s="144" t="s">
        <v>4456</v>
      </c>
    </row>
    <row r="563">
      <c r="A563" s="143" t="s">
        <v>36939</v>
      </c>
      <c r="B563" t="s">
        <v>4433</v>
      </c>
      <c r="C563" t="s">
        <v>167</v>
      </c>
      <c r="D563" s="144" t="s">
        <v>4461</v>
      </c>
      <c r="E563" s="144" t="s">
        <v>4462</v>
      </c>
    </row>
    <row r="564">
      <c r="A564" s="143" t="s">
        <v>36940</v>
      </c>
      <c r="B564" t="s">
        <v>4433</v>
      </c>
      <c r="C564" t="s">
        <v>247</v>
      </c>
      <c r="D564" s="144"/>
      <c r="E564" s="144"/>
    </row>
    <row r="565">
      <c r="A565" s="143" t="s">
        <v>36941</v>
      </c>
      <c r="B565" t="s">
        <v>4433</v>
      </c>
      <c r="C565" t="s">
        <v>2349</v>
      </c>
      <c r="D565" s="144" t="s">
        <v>4471</v>
      </c>
      <c r="E565" s="144" t="s">
        <v>4472</v>
      </c>
    </row>
    <row r="566">
      <c r="A566" s="143" t="s">
        <v>36942</v>
      </c>
      <c r="B566" t="s">
        <v>4433</v>
      </c>
      <c r="C566" t="s">
        <v>106</v>
      </c>
      <c r="D566" s="144" t="s">
        <v>4474</v>
      </c>
      <c r="E566" s="144" t="s">
        <v>4475</v>
      </c>
    </row>
    <row r="567">
      <c r="A567" s="143" t="s">
        <v>36943</v>
      </c>
      <c r="B567" t="s">
        <v>4433</v>
      </c>
      <c r="C567" t="s">
        <v>80</v>
      </c>
      <c r="D567" s="144"/>
      <c r="E567" s="144"/>
    </row>
    <row r="568">
      <c r="A568" s="143" t="s">
        <v>36944</v>
      </c>
      <c r="B568" t="s">
        <v>4433</v>
      </c>
      <c r="C568" t="s">
        <v>80</v>
      </c>
      <c r="D568" s="144"/>
      <c r="E568" s="144"/>
    </row>
    <row r="569">
      <c r="A569" s="143" t="s">
        <v>36945</v>
      </c>
      <c r="B569" t="s">
        <v>4433</v>
      </c>
      <c r="C569" t="s">
        <v>80</v>
      </c>
      <c r="D569" s="144"/>
      <c r="E569" s="144"/>
    </row>
    <row r="570">
      <c r="A570" s="143" t="s">
        <v>36946</v>
      </c>
      <c r="B570" t="s">
        <v>4485</v>
      </c>
      <c r="C570" t="s">
        <v>311</v>
      </c>
      <c r="D570" s="144" t="s">
        <v>4492</v>
      </c>
      <c r="E570" s="144"/>
    </row>
    <row r="571">
      <c r="A571" s="143" t="s">
        <v>36947</v>
      </c>
      <c r="B571" t="s">
        <v>4485</v>
      </c>
      <c r="C571" t="s">
        <v>160</v>
      </c>
      <c r="D571" s="144"/>
      <c r="E571" s="144"/>
    </row>
    <row r="572">
      <c r="A572" s="143" t="s">
        <v>36948</v>
      </c>
      <c r="B572" t="s">
        <v>4485</v>
      </c>
      <c r="C572" t="s">
        <v>1821</v>
      </c>
      <c r="D572" s="144"/>
      <c r="E572" s="144"/>
    </row>
    <row r="573">
      <c r="A573" s="143" t="s">
        <v>36949</v>
      </c>
      <c r="B573" t="s">
        <v>4485</v>
      </c>
      <c r="C573" t="s">
        <v>167</v>
      </c>
      <c r="D573" s="144" t="s">
        <v>4514</v>
      </c>
      <c r="E573" s="144"/>
    </row>
    <row r="574">
      <c r="A574" s="143" t="s">
        <v>36950</v>
      </c>
      <c r="B574" t="s">
        <v>4485</v>
      </c>
      <c r="C574" t="s">
        <v>1131</v>
      </c>
      <c r="D574" s="144"/>
      <c r="E574" s="144"/>
    </row>
    <row r="575">
      <c r="A575" s="143" t="s">
        <v>36951</v>
      </c>
      <c r="B575" t="s">
        <v>4485</v>
      </c>
      <c r="C575" t="s">
        <v>106</v>
      </c>
      <c r="D575" s="144" t="s">
        <v>4520</v>
      </c>
      <c r="E575" s="144" t="s">
        <v>4521</v>
      </c>
    </row>
    <row r="576">
      <c r="A576" s="143" t="s">
        <v>36952</v>
      </c>
      <c r="B576" t="s">
        <v>4485</v>
      </c>
      <c r="C576" t="s">
        <v>106</v>
      </c>
      <c r="D576" s="144"/>
      <c r="E576" s="144"/>
    </row>
    <row r="577">
      <c r="A577" s="143" t="s">
        <v>36953</v>
      </c>
      <c r="B577" t="s">
        <v>4485</v>
      </c>
      <c r="C577" t="s">
        <v>106</v>
      </c>
      <c r="D577" s="144"/>
      <c r="E577" s="144"/>
    </row>
    <row r="578">
      <c r="A578" s="143" t="s">
        <v>36954</v>
      </c>
      <c r="B578" t="s">
        <v>4531</v>
      </c>
      <c r="C578" t="s">
        <v>55</v>
      </c>
      <c r="D578" s="144" t="s">
        <v>4536</v>
      </c>
      <c r="E578" s="144" t="s">
        <v>4537</v>
      </c>
    </row>
    <row r="579">
      <c r="A579" s="143" t="s">
        <v>36955</v>
      </c>
      <c r="B579" t="s">
        <v>4531</v>
      </c>
      <c r="C579" t="s">
        <v>76</v>
      </c>
      <c r="D579" s="144" t="s">
        <v>4551</v>
      </c>
      <c r="E579" s="144"/>
    </row>
    <row r="580">
      <c r="A580" s="143" t="s">
        <v>36956</v>
      </c>
      <c r="B580" t="s">
        <v>4531</v>
      </c>
      <c r="C580" t="s">
        <v>498</v>
      </c>
      <c r="D580" s="144" t="s">
        <v>4557</v>
      </c>
      <c r="E580" s="144"/>
    </row>
    <row r="581">
      <c r="A581" s="143" t="s">
        <v>36957</v>
      </c>
      <c r="B581" t="s">
        <v>4531</v>
      </c>
      <c r="C581" t="s">
        <v>160</v>
      </c>
      <c r="D581" s="144"/>
      <c r="E581" s="144"/>
    </row>
    <row r="582">
      <c r="A582" s="143" t="s">
        <v>36958</v>
      </c>
      <c r="B582" t="s">
        <v>4531</v>
      </c>
      <c r="C582" t="s">
        <v>80</v>
      </c>
      <c r="D582" s="144" t="s">
        <v>4564</v>
      </c>
      <c r="E582" s="144"/>
    </row>
    <row r="583">
      <c r="A583" s="143" t="s">
        <v>36959</v>
      </c>
      <c r="B583" t="s">
        <v>4565</v>
      </c>
      <c r="C583" t="s">
        <v>55</v>
      </c>
      <c r="D583" s="144" t="s">
        <v>4572</v>
      </c>
      <c r="E583" s="144" t="s">
        <v>4573</v>
      </c>
    </row>
    <row r="584">
      <c r="A584" s="143" t="s">
        <v>36960</v>
      </c>
      <c r="B584" t="s">
        <v>4565</v>
      </c>
      <c r="C584" t="s">
        <v>2834</v>
      </c>
      <c r="D584" s="144" t="s">
        <v>4586</v>
      </c>
      <c r="E584" s="144" t="s">
        <v>4573</v>
      </c>
    </row>
    <row r="585">
      <c r="A585" s="143" t="s">
        <v>36961</v>
      </c>
      <c r="B585" t="s">
        <v>4565</v>
      </c>
      <c r="C585" t="s">
        <v>80</v>
      </c>
      <c r="D585" s="144" t="s">
        <v>4591</v>
      </c>
      <c r="E585" s="144"/>
    </row>
    <row r="586">
      <c r="A586" s="143" t="s">
        <v>36962</v>
      </c>
      <c r="B586" t="s">
        <v>4565</v>
      </c>
      <c r="C586" t="s">
        <v>80</v>
      </c>
      <c r="D586" s="144" t="s">
        <v>4594</v>
      </c>
      <c r="E586" s="144" t="s">
        <v>4595</v>
      </c>
    </row>
    <row r="587">
      <c r="A587" s="143" t="s">
        <v>36963</v>
      </c>
      <c r="B587" t="s">
        <v>4597</v>
      </c>
      <c r="C587" t="s">
        <v>76</v>
      </c>
      <c r="D587" s="144" t="s">
        <v>86</v>
      </c>
      <c r="E587" s="144" t="s">
        <v>86</v>
      </c>
    </row>
    <row r="588">
      <c r="A588" s="143" t="s">
        <v>36964</v>
      </c>
      <c r="B588" t="s">
        <v>4597</v>
      </c>
      <c r="C588" t="s">
        <v>1088</v>
      </c>
      <c r="D588" s="144" t="s">
        <v>4613</v>
      </c>
      <c r="E588" s="144" t="s">
        <v>4614</v>
      </c>
    </row>
    <row r="589">
      <c r="A589" s="143" t="s">
        <v>36965</v>
      </c>
      <c r="B589" t="s">
        <v>4617</v>
      </c>
      <c r="C589" t="s">
        <v>55</v>
      </c>
      <c r="D589" s="144" t="s">
        <v>4623</v>
      </c>
      <c r="E589" s="144" t="s">
        <v>4624</v>
      </c>
    </row>
    <row r="590">
      <c r="A590" s="143" t="s">
        <v>36966</v>
      </c>
      <c r="B590" t="s">
        <v>4617</v>
      </c>
      <c r="C590" t="s">
        <v>498</v>
      </c>
      <c r="D590" s="144" t="s">
        <v>4636</v>
      </c>
      <c r="E590" s="144" t="s">
        <v>4637</v>
      </c>
    </row>
    <row r="591">
      <c r="A591" s="143" t="s">
        <v>36967</v>
      </c>
      <c r="B591" t="s">
        <v>4617</v>
      </c>
      <c r="C591" t="s">
        <v>106</v>
      </c>
      <c r="D591" s="144" t="s">
        <v>86</v>
      </c>
      <c r="E591" s="144"/>
    </row>
    <row r="592">
      <c r="A592" s="143" t="s">
        <v>36968</v>
      </c>
      <c r="B592" t="s">
        <v>4617</v>
      </c>
      <c r="C592" t="s">
        <v>106</v>
      </c>
      <c r="D592" s="144" t="s">
        <v>4645</v>
      </c>
      <c r="E592" s="144" t="s">
        <v>4637</v>
      </c>
    </row>
    <row r="593">
      <c r="A593" s="143" t="s">
        <v>36969</v>
      </c>
      <c r="B593" t="s">
        <v>4617</v>
      </c>
      <c r="C593" t="s">
        <v>106</v>
      </c>
      <c r="D593" s="144" t="s">
        <v>4648</v>
      </c>
      <c r="E593" s="144"/>
    </row>
    <row r="594">
      <c r="A594" s="143" t="s">
        <v>36970</v>
      </c>
      <c r="B594" t="s">
        <v>4651</v>
      </c>
      <c r="C594" t="s">
        <v>412</v>
      </c>
      <c r="D594" s="144" t="s">
        <v>86</v>
      </c>
      <c r="E594" s="144" t="s">
        <v>86</v>
      </c>
    </row>
    <row r="595">
      <c r="A595" s="143" t="s">
        <v>36971</v>
      </c>
      <c r="B595" t="s">
        <v>4651</v>
      </c>
      <c r="C595" t="s">
        <v>412</v>
      </c>
      <c r="D595" s="144"/>
      <c r="E595" s="144"/>
    </row>
    <row r="596">
      <c r="A596" s="143" t="s">
        <v>36972</v>
      </c>
      <c r="B596" t="s">
        <v>4651</v>
      </c>
      <c r="C596" t="s">
        <v>412</v>
      </c>
      <c r="D596" s="144"/>
      <c r="E596" s="144"/>
    </row>
    <row r="597">
      <c r="A597" s="143" t="s">
        <v>36973</v>
      </c>
      <c r="B597" t="s">
        <v>4651</v>
      </c>
      <c r="C597" t="s">
        <v>2416</v>
      </c>
      <c r="D597" s="144" t="s">
        <v>4675</v>
      </c>
      <c r="E597" s="144" t="s">
        <v>4676</v>
      </c>
    </row>
    <row r="598">
      <c r="A598" s="143" t="s">
        <v>36974</v>
      </c>
      <c r="B598" t="s">
        <v>4651</v>
      </c>
      <c r="C598" t="s">
        <v>650</v>
      </c>
      <c r="D598" s="144" t="s">
        <v>4681</v>
      </c>
      <c r="E598" s="144"/>
    </row>
    <row r="599">
      <c r="A599" s="143" t="s">
        <v>36975</v>
      </c>
      <c r="B599" t="s">
        <v>4651</v>
      </c>
      <c r="C599" t="s">
        <v>76</v>
      </c>
      <c r="D599" s="144" t="s">
        <v>86</v>
      </c>
      <c r="E599" s="144" t="s">
        <v>86</v>
      </c>
    </row>
    <row r="600">
      <c r="A600" s="143" t="s">
        <v>36976</v>
      </c>
      <c r="B600" t="s">
        <v>4651</v>
      </c>
      <c r="C600" t="s">
        <v>76</v>
      </c>
      <c r="D600" s="144"/>
      <c r="E600" s="144"/>
    </row>
    <row r="601">
      <c r="A601" s="143" t="s">
        <v>36977</v>
      </c>
      <c r="B601" t="s">
        <v>4651</v>
      </c>
      <c r="C601" t="s">
        <v>76</v>
      </c>
      <c r="D601" s="144"/>
      <c r="E601" s="144"/>
    </row>
    <row r="602">
      <c r="A602" s="143" t="s">
        <v>36978</v>
      </c>
      <c r="B602" t="s">
        <v>4651</v>
      </c>
      <c r="C602" t="s">
        <v>149</v>
      </c>
      <c r="D602" s="144" t="s">
        <v>4696</v>
      </c>
      <c r="E602" s="144"/>
    </row>
    <row r="603">
      <c r="A603" s="143" t="s">
        <v>36979</v>
      </c>
      <c r="B603" t="s">
        <v>4651</v>
      </c>
      <c r="C603" t="s">
        <v>160</v>
      </c>
      <c r="D603" s="144" t="s">
        <v>4700</v>
      </c>
      <c r="E603" s="144"/>
    </row>
    <row r="604">
      <c r="A604" s="143" t="s">
        <v>36980</v>
      </c>
      <c r="B604" t="s">
        <v>4651</v>
      </c>
      <c r="C604" t="s">
        <v>674</v>
      </c>
      <c r="D604" s="144" t="s">
        <v>4704</v>
      </c>
      <c r="E604" s="144" t="s">
        <v>4705</v>
      </c>
    </row>
    <row r="605">
      <c r="A605" s="143" t="s">
        <v>36981</v>
      </c>
      <c r="B605" t="s">
        <v>4651</v>
      </c>
      <c r="C605" t="s">
        <v>386</v>
      </c>
      <c r="D605" s="144" t="s">
        <v>86</v>
      </c>
      <c r="E605" s="144" t="s">
        <v>86</v>
      </c>
    </row>
    <row r="606">
      <c r="A606" s="143" t="s">
        <v>36982</v>
      </c>
      <c r="B606" t="s">
        <v>4651</v>
      </c>
      <c r="C606" t="s">
        <v>1125</v>
      </c>
      <c r="D606" s="144" t="s">
        <v>4712</v>
      </c>
      <c r="E606" s="144"/>
    </row>
    <row r="607">
      <c r="A607" s="143" t="s">
        <v>36983</v>
      </c>
      <c r="B607" t="s">
        <v>4651</v>
      </c>
      <c r="C607" t="s">
        <v>106</v>
      </c>
      <c r="D607" s="144" t="s">
        <v>4718</v>
      </c>
      <c r="E607" s="144" t="s">
        <v>4719</v>
      </c>
    </row>
    <row r="608">
      <c r="A608" s="143" t="s">
        <v>36984</v>
      </c>
      <c r="B608" t="s">
        <v>4651</v>
      </c>
      <c r="C608" t="s">
        <v>80</v>
      </c>
      <c r="D608" s="144" t="s">
        <v>4726</v>
      </c>
      <c r="E608" s="144"/>
    </row>
    <row r="609">
      <c r="A609" s="143" t="s">
        <v>36985</v>
      </c>
      <c r="B609" t="s">
        <v>4651</v>
      </c>
      <c r="C609" t="s">
        <v>80</v>
      </c>
      <c r="D609" s="144"/>
      <c r="E609" s="144"/>
    </row>
    <row r="610">
      <c r="A610" s="143" t="s">
        <v>36986</v>
      </c>
      <c r="B610" t="s">
        <v>4651</v>
      </c>
      <c r="C610" t="s">
        <v>80</v>
      </c>
      <c r="D610" s="144"/>
      <c r="E610" s="144"/>
    </row>
    <row r="611">
      <c r="A611" s="143" t="s">
        <v>36987</v>
      </c>
      <c r="B611" t="s">
        <v>4736</v>
      </c>
      <c r="C611" t="s">
        <v>3855</v>
      </c>
      <c r="D611" s="144" t="s">
        <v>4743</v>
      </c>
      <c r="E611" s="144"/>
    </row>
    <row r="612">
      <c r="A612" s="143" t="s">
        <v>36988</v>
      </c>
      <c r="B612" t="s">
        <v>4736</v>
      </c>
      <c r="C612" t="s">
        <v>3873</v>
      </c>
      <c r="D612" s="144" t="s">
        <v>4753</v>
      </c>
      <c r="E612" s="144" t="s">
        <v>4754</v>
      </c>
    </row>
    <row r="613">
      <c r="A613" s="143" t="s">
        <v>36989</v>
      </c>
      <c r="B613" t="s">
        <v>4736</v>
      </c>
      <c r="C613" t="s">
        <v>149</v>
      </c>
      <c r="D613" s="144" t="s">
        <v>4758</v>
      </c>
      <c r="E613" s="144" t="s">
        <v>4759</v>
      </c>
    </row>
    <row r="614">
      <c r="A614" s="143" t="s">
        <v>36990</v>
      </c>
      <c r="B614" t="s">
        <v>4736</v>
      </c>
      <c r="C614" t="s">
        <v>160</v>
      </c>
      <c r="D614" s="144" t="s">
        <v>4763</v>
      </c>
      <c r="E614" s="144" t="s">
        <v>4764</v>
      </c>
    </row>
    <row r="615">
      <c r="A615" s="143" t="s">
        <v>36991</v>
      </c>
      <c r="B615" t="s">
        <v>4736</v>
      </c>
      <c r="C615" t="s">
        <v>167</v>
      </c>
      <c r="D615" s="144" t="s">
        <v>4767</v>
      </c>
      <c r="E615" s="144"/>
    </row>
    <row r="616">
      <c r="A616" s="143" t="s">
        <v>36992</v>
      </c>
      <c r="B616" t="s">
        <v>4736</v>
      </c>
      <c r="C616" t="s">
        <v>247</v>
      </c>
      <c r="D616" s="144" t="s">
        <v>4770</v>
      </c>
      <c r="E616" s="144" t="s">
        <v>4771</v>
      </c>
    </row>
    <row r="617">
      <c r="A617" s="143" t="s">
        <v>36993</v>
      </c>
      <c r="B617" t="s">
        <v>4736</v>
      </c>
      <c r="C617" t="s">
        <v>386</v>
      </c>
      <c r="D617" s="144" t="s">
        <v>4776</v>
      </c>
      <c r="E617" s="144"/>
    </row>
    <row r="618">
      <c r="A618" s="143" t="s">
        <v>36994</v>
      </c>
      <c r="B618" t="s">
        <v>4736</v>
      </c>
      <c r="C618" t="s">
        <v>106</v>
      </c>
      <c r="D618" s="144" t="s">
        <v>4782</v>
      </c>
      <c r="E618" s="144"/>
    </row>
    <row r="619">
      <c r="A619" s="143" t="s">
        <v>36995</v>
      </c>
      <c r="B619" t="s">
        <v>4785</v>
      </c>
      <c r="C619" t="s">
        <v>311</v>
      </c>
      <c r="D619" s="144" t="s">
        <v>4791</v>
      </c>
      <c r="E619" s="144"/>
    </row>
    <row r="620">
      <c r="A620" s="143" t="s">
        <v>36996</v>
      </c>
      <c r="B620" t="s">
        <v>4785</v>
      </c>
      <c r="C620" t="s">
        <v>247</v>
      </c>
      <c r="D620" s="144" t="s">
        <v>4801</v>
      </c>
      <c r="E620" s="144"/>
    </row>
    <row r="621">
      <c r="A621" s="143" t="s">
        <v>36997</v>
      </c>
      <c r="B621" t="s">
        <v>4785</v>
      </c>
      <c r="C621" t="s">
        <v>106</v>
      </c>
      <c r="D621" s="144" t="s">
        <v>4805</v>
      </c>
      <c r="E621" s="144" t="s">
        <v>4806</v>
      </c>
    </row>
    <row r="622">
      <c r="A622" s="143" t="s">
        <v>36998</v>
      </c>
      <c r="B622" t="s">
        <v>4785</v>
      </c>
      <c r="C622" t="s">
        <v>80</v>
      </c>
      <c r="D622" s="144"/>
      <c r="E622" s="144"/>
    </row>
    <row r="623">
      <c r="A623" s="143" t="s">
        <v>36999</v>
      </c>
      <c r="B623" t="s">
        <v>4815</v>
      </c>
      <c r="C623" t="s">
        <v>55</v>
      </c>
      <c r="D623" s="144" t="s">
        <v>4823</v>
      </c>
      <c r="E623" s="144" t="s">
        <v>4824</v>
      </c>
    </row>
    <row r="624">
      <c r="A624" s="143" t="s">
        <v>37000</v>
      </c>
      <c r="B624" t="s">
        <v>4815</v>
      </c>
      <c r="C624" t="s">
        <v>80</v>
      </c>
      <c r="D624" s="144"/>
      <c r="E624" s="144"/>
    </row>
    <row r="625">
      <c r="A625" s="143" t="s">
        <v>37001</v>
      </c>
      <c r="B625" t="s">
        <v>4839</v>
      </c>
      <c r="C625" t="s">
        <v>412</v>
      </c>
      <c r="D625" s="144"/>
      <c r="E625" s="144"/>
    </row>
    <row r="626">
      <c r="A626" s="143" t="s">
        <v>37002</v>
      </c>
      <c r="B626" t="s">
        <v>4839</v>
      </c>
      <c r="C626" t="s">
        <v>2416</v>
      </c>
      <c r="D626" s="144" t="s">
        <v>4859</v>
      </c>
      <c r="E626" s="144"/>
    </row>
    <row r="627">
      <c r="A627" s="143" t="s">
        <v>37003</v>
      </c>
      <c r="B627" t="s">
        <v>4839</v>
      </c>
      <c r="C627" t="s">
        <v>55</v>
      </c>
      <c r="D627" s="144" t="s">
        <v>4863</v>
      </c>
      <c r="E627" s="144" t="s">
        <v>4864</v>
      </c>
    </row>
    <row r="628">
      <c r="A628" s="143" t="s">
        <v>37004</v>
      </c>
      <c r="B628" t="s">
        <v>4839</v>
      </c>
      <c r="C628" t="s">
        <v>106</v>
      </c>
      <c r="D628" s="144" t="s">
        <v>4869</v>
      </c>
      <c r="E628" s="144" t="s">
        <v>4864</v>
      </c>
    </row>
    <row r="629">
      <c r="A629" s="143" t="s">
        <v>37005</v>
      </c>
      <c r="B629" t="s">
        <v>4839</v>
      </c>
      <c r="C629" t="s">
        <v>80</v>
      </c>
      <c r="D629" s="144" t="s">
        <v>4874</v>
      </c>
      <c r="E629" s="144" t="s">
        <v>4864</v>
      </c>
    </row>
    <row r="630">
      <c r="A630" s="143" t="s">
        <v>37006</v>
      </c>
      <c r="B630" t="s">
        <v>4839</v>
      </c>
      <c r="C630" t="s">
        <v>80</v>
      </c>
      <c r="D630" s="144" t="s">
        <v>4879</v>
      </c>
      <c r="E630" s="144" t="s">
        <v>4864</v>
      </c>
    </row>
    <row r="631">
      <c r="A631" s="143" t="s">
        <v>37007</v>
      </c>
      <c r="B631" t="s">
        <v>4839</v>
      </c>
      <c r="C631" t="s">
        <v>80</v>
      </c>
      <c r="D631" s="144" t="s">
        <v>4884</v>
      </c>
      <c r="E631" s="144"/>
    </row>
    <row r="632">
      <c r="A632" s="143" t="s">
        <v>37008</v>
      </c>
      <c r="B632" t="s">
        <v>4839</v>
      </c>
      <c r="C632" t="s">
        <v>80</v>
      </c>
      <c r="D632" s="144" t="s">
        <v>4889</v>
      </c>
      <c r="E632" s="144" t="s">
        <v>4864</v>
      </c>
    </row>
    <row r="633">
      <c r="A633" s="143" t="s">
        <v>37009</v>
      </c>
      <c r="B633" t="s">
        <v>4839</v>
      </c>
      <c r="C633" t="s">
        <v>80</v>
      </c>
      <c r="D633" s="144" t="s">
        <v>4893</v>
      </c>
      <c r="E633" s="144" t="s">
        <v>4864</v>
      </c>
    </row>
    <row r="634">
      <c r="A634" s="143" t="s">
        <v>37010</v>
      </c>
      <c r="B634" t="s">
        <v>4901</v>
      </c>
      <c r="C634" t="s">
        <v>2105</v>
      </c>
      <c r="D634" s="144" t="s">
        <v>4906</v>
      </c>
      <c r="E634" s="144"/>
    </row>
    <row r="635">
      <c r="A635" s="143" t="s">
        <v>37011</v>
      </c>
      <c r="B635" t="s">
        <v>4901</v>
      </c>
      <c r="C635" t="s">
        <v>4915</v>
      </c>
      <c r="D635" s="144" t="s">
        <v>4916</v>
      </c>
      <c r="E635" s="144"/>
    </row>
    <row r="636">
      <c r="A636" s="143" t="s">
        <v>37012</v>
      </c>
      <c r="B636" t="s">
        <v>4901</v>
      </c>
      <c r="C636" t="s">
        <v>106</v>
      </c>
      <c r="D636" s="144" t="s">
        <v>4920</v>
      </c>
      <c r="E636" s="144"/>
    </row>
    <row r="637">
      <c r="A637" s="143" t="s">
        <v>37013</v>
      </c>
      <c r="B637" t="s">
        <v>4926</v>
      </c>
      <c r="C637" t="s">
        <v>55</v>
      </c>
      <c r="D637" s="144" t="s">
        <v>4934</v>
      </c>
      <c r="E637" s="144" t="s">
        <v>4935</v>
      </c>
    </row>
    <row r="638">
      <c r="A638" s="143" t="s">
        <v>37014</v>
      </c>
      <c r="B638" t="s">
        <v>4926</v>
      </c>
      <c r="C638" t="s">
        <v>160</v>
      </c>
      <c r="D638" s="144" t="s">
        <v>4950</v>
      </c>
      <c r="E638" s="144"/>
    </row>
    <row r="639">
      <c r="A639" s="143" t="s">
        <v>37015</v>
      </c>
      <c r="B639" t="s">
        <v>4926</v>
      </c>
      <c r="C639" t="s">
        <v>503</v>
      </c>
      <c r="D639" s="144" t="s">
        <v>4955</v>
      </c>
      <c r="E639" s="144"/>
    </row>
    <row r="640">
      <c r="A640" s="143" t="s">
        <v>37016</v>
      </c>
      <c r="B640" t="s">
        <v>4926</v>
      </c>
      <c r="C640" t="s">
        <v>1125</v>
      </c>
      <c r="D640" s="144" t="s">
        <v>4960</v>
      </c>
      <c r="E640" s="144"/>
    </row>
    <row r="641">
      <c r="A641" s="143" t="s">
        <v>37017</v>
      </c>
      <c r="B641" t="s">
        <v>4926</v>
      </c>
      <c r="C641" t="s">
        <v>106</v>
      </c>
      <c r="D641" s="144" t="s">
        <v>4965</v>
      </c>
      <c r="E641" s="144"/>
    </row>
    <row r="642">
      <c r="A642" s="143" t="s">
        <v>37018</v>
      </c>
      <c r="B642" t="s">
        <v>4966</v>
      </c>
      <c r="C642" t="s">
        <v>55</v>
      </c>
      <c r="D642" s="144" t="s">
        <v>4973</v>
      </c>
      <c r="E642" s="144" t="s">
        <v>4974</v>
      </c>
    </row>
    <row r="643">
      <c r="A643" s="143" t="s">
        <v>37019</v>
      </c>
      <c r="B643" t="s">
        <v>4966</v>
      </c>
      <c r="C643" t="s">
        <v>80</v>
      </c>
      <c r="D643" s="144" t="s">
        <v>4990</v>
      </c>
      <c r="E643" s="144"/>
    </row>
    <row r="644">
      <c r="A644" s="143" t="s">
        <v>37020</v>
      </c>
      <c r="B644" t="s">
        <v>4966</v>
      </c>
      <c r="C644" t="s">
        <v>80</v>
      </c>
      <c r="D644" s="144"/>
      <c r="E644" s="144"/>
    </row>
    <row r="645">
      <c r="A645" s="143" t="s">
        <v>37021</v>
      </c>
      <c r="B645" t="s">
        <v>4966</v>
      </c>
      <c r="C645" t="s">
        <v>80</v>
      </c>
      <c r="D645" s="144"/>
      <c r="E645" s="144"/>
    </row>
    <row r="646">
      <c r="A646" s="143" t="s">
        <v>37022</v>
      </c>
      <c r="B646" t="s">
        <v>4998</v>
      </c>
      <c r="C646" t="s">
        <v>427</v>
      </c>
      <c r="D646" s="144" t="s">
        <v>5004</v>
      </c>
      <c r="E646" s="144" t="s">
        <v>5005</v>
      </c>
    </row>
    <row r="647">
      <c r="A647" s="143" t="s">
        <v>37023</v>
      </c>
      <c r="B647" t="s">
        <v>4998</v>
      </c>
      <c r="C647" t="s">
        <v>5016</v>
      </c>
      <c r="D647" s="144" t="s">
        <v>5017</v>
      </c>
      <c r="E647" s="144" t="s">
        <v>5018</v>
      </c>
    </row>
    <row r="648">
      <c r="A648" s="143" t="s">
        <v>37024</v>
      </c>
      <c r="B648" t="s">
        <v>4998</v>
      </c>
      <c r="C648" t="s">
        <v>386</v>
      </c>
      <c r="D648" s="144" t="s">
        <v>5022</v>
      </c>
      <c r="E648" s="144"/>
    </row>
    <row r="649">
      <c r="A649" s="143" t="s">
        <v>37025</v>
      </c>
      <c r="B649" t="s">
        <v>4998</v>
      </c>
      <c r="C649" t="s">
        <v>106</v>
      </c>
      <c r="D649" s="144" t="s">
        <v>5030</v>
      </c>
      <c r="E649" s="144" t="s">
        <v>5031</v>
      </c>
    </row>
    <row r="650">
      <c r="A650" s="143" t="s">
        <v>37026</v>
      </c>
      <c r="B650" t="s">
        <v>5033</v>
      </c>
      <c r="C650" t="s">
        <v>55</v>
      </c>
      <c r="D650" s="144" t="s">
        <v>5039</v>
      </c>
      <c r="E650" s="144" t="s">
        <v>5040</v>
      </c>
    </row>
    <row r="651">
      <c r="A651" s="143" t="s">
        <v>37027</v>
      </c>
      <c r="B651" t="s">
        <v>5033</v>
      </c>
      <c r="C651" t="s">
        <v>160</v>
      </c>
      <c r="D651" s="144" t="s">
        <v>5050</v>
      </c>
      <c r="E651" s="144"/>
    </row>
    <row r="652">
      <c r="A652" s="143" t="s">
        <v>37028</v>
      </c>
      <c r="B652" t="s">
        <v>5033</v>
      </c>
      <c r="C652" t="s">
        <v>5059</v>
      </c>
      <c r="D652" s="144" t="s">
        <v>5060</v>
      </c>
      <c r="E652" s="144"/>
    </row>
    <row r="653">
      <c r="A653" s="143" t="s">
        <v>37029</v>
      </c>
      <c r="B653" t="s">
        <v>5033</v>
      </c>
      <c r="C653" t="s">
        <v>5064</v>
      </c>
      <c r="D653" s="144" t="s">
        <v>5065</v>
      </c>
      <c r="E653" s="144"/>
    </row>
    <row r="654">
      <c r="A654" s="143" t="s">
        <v>37030</v>
      </c>
      <c r="B654" t="s">
        <v>5066</v>
      </c>
      <c r="C654" t="s">
        <v>55</v>
      </c>
      <c r="D654" s="144" t="s">
        <v>5071</v>
      </c>
      <c r="E654" s="144" t="s">
        <v>5072</v>
      </c>
    </row>
    <row r="655">
      <c r="A655" s="143" t="s">
        <v>37031</v>
      </c>
      <c r="B655" t="s">
        <v>5066</v>
      </c>
      <c r="C655" t="s">
        <v>80</v>
      </c>
      <c r="D655" s="144" t="s">
        <v>5085</v>
      </c>
      <c r="E655" s="144" t="s">
        <v>5086</v>
      </c>
    </row>
    <row r="656">
      <c r="A656" s="143" t="s">
        <v>37032</v>
      </c>
      <c r="B656" t="s">
        <v>5066</v>
      </c>
      <c r="C656" t="s">
        <v>80</v>
      </c>
      <c r="D656" s="144" t="s">
        <v>5090</v>
      </c>
      <c r="E656" s="144" t="s">
        <v>5091</v>
      </c>
    </row>
    <row r="657">
      <c r="A657" s="143" t="s">
        <v>37033</v>
      </c>
      <c r="B657" t="s">
        <v>5066</v>
      </c>
      <c r="C657" t="s">
        <v>80</v>
      </c>
      <c r="D657" s="144"/>
      <c r="E657" s="144"/>
    </row>
    <row r="658">
      <c r="A658" s="143" t="s">
        <v>37034</v>
      </c>
      <c r="B658" t="s">
        <v>5098</v>
      </c>
      <c r="C658" t="s">
        <v>2907</v>
      </c>
      <c r="D658" s="144" t="s">
        <v>5105</v>
      </c>
      <c r="E658" s="144" t="s">
        <v>5106</v>
      </c>
    </row>
    <row r="659">
      <c r="A659" s="143" t="s">
        <v>37035</v>
      </c>
      <c r="B659" t="s">
        <v>5098</v>
      </c>
      <c r="C659" t="s">
        <v>76</v>
      </c>
      <c r="D659" s="144" t="s">
        <v>5121</v>
      </c>
      <c r="E659" s="144" t="s">
        <v>5122</v>
      </c>
    </row>
    <row r="660">
      <c r="A660" s="143" t="s">
        <v>37036</v>
      </c>
      <c r="B660" t="s">
        <v>5098</v>
      </c>
      <c r="C660" t="s">
        <v>5124</v>
      </c>
      <c r="D660" s="144" t="s">
        <v>5125</v>
      </c>
      <c r="E660" s="144" t="s">
        <v>5126</v>
      </c>
    </row>
    <row r="661">
      <c r="A661" s="143" t="s">
        <v>37037</v>
      </c>
      <c r="B661" t="s">
        <v>5098</v>
      </c>
      <c r="C661" t="s">
        <v>498</v>
      </c>
      <c r="D661" s="144" t="s">
        <v>5131</v>
      </c>
      <c r="E661" s="144" t="s">
        <v>5132</v>
      </c>
    </row>
    <row r="662">
      <c r="A662" s="143" t="s">
        <v>37038</v>
      </c>
      <c r="B662" t="s">
        <v>5098</v>
      </c>
      <c r="C662" t="s">
        <v>106</v>
      </c>
      <c r="D662" s="144" t="s">
        <v>5138</v>
      </c>
      <c r="E662" s="144" t="s">
        <v>5106</v>
      </c>
    </row>
    <row r="663">
      <c r="A663" s="143" t="s">
        <v>37039</v>
      </c>
      <c r="B663" t="s">
        <v>5140</v>
      </c>
      <c r="C663" t="s">
        <v>5146</v>
      </c>
      <c r="D663" s="144" t="s">
        <v>5147</v>
      </c>
      <c r="E663" s="144" t="s">
        <v>86</v>
      </c>
    </row>
    <row r="664">
      <c r="A664" s="143" t="s">
        <v>37040</v>
      </c>
      <c r="B664" t="s">
        <v>5140</v>
      </c>
      <c r="C664" t="s">
        <v>55</v>
      </c>
      <c r="D664" s="144" t="s">
        <v>5159</v>
      </c>
      <c r="E664" s="144" t="s">
        <v>5160</v>
      </c>
    </row>
    <row r="665">
      <c r="A665" s="143" t="s">
        <v>37041</v>
      </c>
      <c r="B665" t="s">
        <v>5140</v>
      </c>
      <c r="C665" t="s">
        <v>160</v>
      </c>
      <c r="D665" s="144" t="s">
        <v>5166</v>
      </c>
      <c r="E665" s="144" t="s">
        <v>86</v>
      </c>
    </row>
    <row r="666">
      <c r="A666" s="143" t="s">
        <v>37042</v>
      </c>
      <c r="B666" t="s">
        <v>5140</v>
      </c>
      <c r="C666" t="s">
        <v>2834</v>
      </c>
      <c r="D666" s="144" t="s">
        <v>5171</v>
      </c>
      <c r="E666" s="144"/>
    </row>
    <row r="667">
      <c r="A667" s="143" t="s">
        <v>37043</v>
      </c>
      <c r="B667" t="s">
        <v>5140</v>
      </c>
      <c r="C667" t="s">
        <v>106</v>
      </c>
      <c r="D667" s="144" t="s">
        <v>5176</v>
      </c>
      <c r="E667" s="144" t="s">
        <v>5177</v>
      </c>
    </row>
    <row r="668">
      <c r="A668" s="143" t="s">
        <v>37044</v>
      </c>
      <c r="B668" t="s">
        <v>5178</v>
      </c>
      <c r="C668" t="s">
        <v>55</v>
      </c>
      <c r="D668" s="144" t="s">
        <v>5185</v>
      </c>
      <c r="E668" s="144" t="s">
        <v>5186</v>
      </c>
    </row>
    <row r="669">
      <c r="A669" s="143" t="s">
        <v>37045</v>
      </c>
      <c r="B669" t="s">
        <v>5178</v>
      </c>
      <c r="C669" t="s">
        <v>160</v>
      </c>
      <c r="D669" s="144" t="s">
        <v>5198</v>
      </c>
      <c r="E669" s="144"/>
    </row>
    <row r="670">
      <c r="A670" s="143" t="s">
        <v>37046</v>
      </c>
      <c r="B670" t="s">
        <v>5178</v>
      </c>
      <c r="C670" t="s">
        <v>1125</v>
      </c>
      <c r="D670" s="144" t="s">
        <v>5201</v>
      </c>
      <c r="E670" s="144" t="s">
        <v>86</v>
      </c>
    </row>
    <row r="671">
      <c r="A671" s="143" t="s">
        <v>37047</v>
      </c>
      <c r="B671" t="s">
        <v>5206</v>
      </c>
      <c r="C671" t="s">
        <v>55</v>
      </c>
      <c r="D671" s="144" t="s">
        <v>5211</v>
      </c>
      <c r="E671" s="144" t="s">
        <v>5212</v>
      </c>
    </row>
    <row r="672">
      <c r="A672" s="143" t="s">
        <v>37048</v>
      </c>
      <c r="B672" t="s">
        <v>5206</v>
      </c>
      <c r="C672" t="s">
        <v>106</v>
      </c>
      <c r="D672" s="144" t="s">
        <v>5225</v>
      </c>
      <c r="E672" s="144" t="s">
        <v>5226</v>
      </c>
    </row>
    <row r="673">
      <c r="A673" s="143" t="s">
        <v>37049</v>
      </c>
      <c r="B673" t="s">
        <v>5229</v>
      </c>
      <c r="C673" t="s">
        <v>55</v>
      </c>
      <c r="D673" s="144" t="s">
        <v>5238</v>
      </c>
      <c r="E673" s="144" t="s">
        <v>5239</v>
      </c>
    </row>
    <row r="674">
      <c r="A674" s="143" t="s">
        <v>37050</v>
      </c>
      <c r="B674" t="s">
        <v>5229</v>
      </c>
      <c r="C674" t="s">
        <v>498</v>
      </c>
      <c r="D674" s="144" t="s">
        <v>5251</v>
      </c>
      <c r="E674" s="144"/>
    </row>
    <row r="675">
      <c r="A675" s="143" t="s">
        <v>37051</v>
      </c>
      <c r="B675" t="s">
        <v>5229</v>
      </c>
      <c r="C675" t="s">
        <v>80</v>
      </c>
      <c r="D675" s="144" t="s">
        <v>5255</v>
      </c>
      <c r="E675" s="144" t="s">
        <v>86</v>
      </c>
    </row>
    <row r="676">
      <c r="A676" s="143" t="s">
        <v>37052</v>
      </c>
      <c r="B676" t="s">
        <v>5257</v>
      </c>
      <c r="C676" t="s">
        <v>55</v>
      </c>
      <c r="D676" s="144" t="s">
        <v>5264</v>
      </c>
      <c r="E676" s="144" t="s">
        <v>5265</v>
      </c>
    </row>
    <row r="677">
      <c r="A677" s="143" t="s">
        <v>37053</v>
      </c>
      <c r="B677" t="s">
        <v>5257</v>
      </c>
      <c r="C677" t="s">
        <v>674</v>
      </c>
      <c r="D677" s="144" t="s">
        <v>5278</v>
      </c>
      <c r="E677" s="144"/>
    </row>
    <row r="678">
      <c r="A678" s="143" t="s">
        <v>37054</v>
      </c>
      <c r="B678" t="s">
        <v>5257</v>
      </c>
      <c r="C678" t="s">
        <v>386</v>
      </c>
      <c r="D678" s="144" t="s">
        <v>5282</v>
      </c>
      <c r="E678" s="144" t="s">
        <v>5265</v>
      </c>
    </row>
    <row r="679">
      <c r="A679" s="143" t="s">
        <v>37055</v>
      </c>
      <c r="B679" t="s">
        <v>5283</v>
      </c>
      <c r="C679" t="s">
        <v>80</v>
      </c>
      <c r="D679" s="144"/>
      <c r="E679" s="144"/>
    </row>
    <row r="680">
      <c r="A680" s="143" t="s">
        <v>37056</v>
      </c>
      <c r="B680" t="s">
        <v>5295</v>
      </c>
      <c r="C680" t="s">
        <v>55</v>
      </c>
      <c r="D680" s="144" t="s">
        <v>5300</v>
      </c>
      <c r="E680" s="144" t="s">
        <v>5301</v>
      </c>
    </row>
    <row r="681">
      <c r="A681" s="143" t="s">
        <v>37057</v>
      </c>
      <c r="B681" t="s">
        <v>5295</v>
      </c>
      <c r="C681" t="s">
        <v>76</v>
      </c>
      <c r="D681" s="144" t="s">
        <v>5310</v>
      </c>
      <c r="E681" s="144" t="s">
        <v>5311</v>
      </c>
    </row>
    <row r="682">
      <c r="A682" s="143" t="s">
        <v>37058</v>
      </c>
      <c r="B682" t="s">
        <v>5295</v>
      </c>
      <c r="C682" t="s">
        <v>498</v>
      </c>
      <c r="D682" s="144" t="s">
        <v>5316</v>
      </c>
      <c r="E682" s="144" t="s">
        <v>5317</v>
      </c>
    </row>
    <row r="683">
      <c r="A683" s="143" t="s">
        <v>37059</v>
      </c>
      <c r="B683" t="s">
        <v>5295</v>
      </c>
      <c r="C683" t="s">
        <v>80</v>
      </c>
      <c r="D683" s="144" t="s">
        <v>5319</v>
      </c>
      <c r="E683" s="144" t="s">
        <v>5320</v>
      </c>
    </row>
    <row r="684">
      <c r="A684" s="143" t="s">
        <v>37060</v>
      </c>
      <c r="B684" t="s">
        <v>5321</v>
      </c>
      <c r="C684" t="s">
        <v>55</v>
      </c>
      <c r="D684" s="144" t="s">
        <v>5329</v>
      </c>
      <c r="E684" s="144" t="s">
        <v>5330</v>
      </c>
    </row>
    <row r="685">
      <c r="A685" s="143" t="s">
        <v>37061</v>
      </c>
      <c r="B685" t="s">
        <v>5321</v>
      </c>
      <c r="C685" t="s">
        <v>311</v>
      </c>
      <c r="D685" s="144" t="s">
        <v>5341</v>
      </c>
      <c r="E685" s="144" t="s">
        <v>5342</v>
      </c>
    </row>
    <row r="686">
      <c r="A686" s="143" t="s">
        <v>37062</v>
      </c>
      <c r="B686" t="s">
        <v>5321</v>
      </c>
      <c r="C686" t="s">
        <v>106</v>
      </c>
      <c r="D686" s="144" t="s">
        <v>5347</v>
      </c>
      <c r="E686" s="144" t="s">
        <v>5348</v>
      </c>
    </row>
    <row r="687">
      <c r="A687" s="143" t="s">
        <v>37063</v>
      </c>
      <c r="B687" t="s">
        <v>5321</v>
      </c>
      <c r="C687" t="s">
        <v>106</v>
      </c>
      <c r="D687" s="144" t="s">
        <v>5352</v>
      </c>
      <c r="E687" s="144"/>
    </row>
    <row r="688">
      <c r="A688" s="143" t="s">
        <v>37064</v>
      </c>
      <c r="B688" t="s">
        <v>5321</v>
      </c>
      <c r="C688" t="s">
        <v>80</v>
      </c>
      <c r="D688" s="144" t="s">
        <v>86</v>
      </c>
      <c r="E688" s="144"/>
    </row>
    <row r="689">
      <c r="A689" s="143" t="s">
        <v>37065</v>
      </c>
      <c r="B689" t="s">
        <v>5321</v>
      </c>
      <c r="C689" t="s">
        <v>80</v>
      </c>
      <c r="D689" s="144" t="s">
        <v>5359</v>
      </c>
      <c r="E689" s="144"/>
    </row>
    <row r="690">
      <c r="A690" s="143" t="s">
        <v>37066</v>
      </c>
      <c r="B690" t="s">
        <v>5321</v>
      </c>
      <c r="C690" t="s">
        <v>80</v>
      </c>
      <c r="D690" s="144" t="s">
        <v>5364</v>
      </c>
      <c r="E690" s="144"/>
    </row>
    <row r="691">
      <c r="A691" s="143" t="s">
        <v>37067</v>
      </c>
      <c r="B691" t="s">
        <v>5321</v>
      </c>
      <c r="C691" t="s">
        <v>80</v>
      </c>
      <c r="D691" s="144" t="s">
        <v>5368</v>
      </c>
      <c r="E691" s="144"/>
    </row>
    <row r="692">
      <c r="A692" s="143" t="s">
        <v>37068</v>
      </c>
      <c r="B692" t="s">
        <v>5369</v>
      </c>
      <c r="C692" t="s">
        <v>2416</v>
      </c>
      <c r="D692" s="144" t="s">
        <v>5374</v>
      </c>
      <c r="E692" s="144" t="s">
        <v>5375</v>
      </c>
    </row>
    <row r="693">
      <c r="A693" s="143" t="s">
        <v>37069</v>
      </c>
      <c r="B693" t="s">
        <v>5369</v>
      </c>
      <c r="C693" t="s">
        <v>2105</v>
      </c>
      <c r="D693" s="144" t="s">
        <v>5387</v>
      </c>
      <c r="E693" s="144" t="s">
        <v>5388</v>
      </c>
    </row>
    <row r="694">
      <c r="A694" s="143" t="s">
        <v>37070</v>
      </c>
      <c r="B694" t="s">
        <v>5369</v>
      </c>
      <c r="C694" t="s">
        <v>149</v>
      </c>
      <c r="D694" s="144" t="s">
        <v>5391</v>
      </c>
      <c r="E694" s="144" t="s">
        <v>5392</v>
      </c>
    </row>
    <row r="695">
      <c r="A695" s="143" t="s">
        <v>37071</v>
      </c>
      <c r="B695" t="s">
        <v>5369</v>
      </c>
      <c r="C695" t="s">
        <v>106</v>
      </c>
      <c r="D695" s="144" t="s">
        <v>5396</v>
      </c>
      <c r="E695" s="144" t="s">
        <v>5397</v>
      </c>
    </row>
    <row r="696">
      <c r="A696" s="143" t="s">
        <v>37072</v>
      </c>
      <c r="B696" t="s">
        <v>5369</v>
      </c>
      <c r="C696" t="s">
        <v>80</v>
      </c>
      <c r="D696" s="144" t="s">
        <v>5400</v>
      </c>
      <c r="E696" s="144" t="s">
        <v>5401</v>
      </c>
    </row>
    <row r="697">
      <c r="A697" s="143" t="s">
        <v>37073</v>
      </c>
      <c r="B697" t="s">
        <v>5369</v>
      </c>
      <c r="C697" t="s">
        <v>80</v>
      </c>
      <c r="D697" s="144" t="s">
        <v>5405</v>
      </c>
      <c r="E697" s="144" t="s">
        <v>5406</v>
      </c>
    </row>
    <row r="698">
      <c r="A698" s="143" t="s">
        <v>37074</v>
      </c>
      <c r="B698" t="s">
        <v>5369</v>
      </c>
      <c r="C698" t="s">
        <v>80</v>
      </c>
      <c r="D698" s="144" t="s">
        <v>5411</v>
      </c>
      <c r="E698" s="144" t="s">
        <v>5412</v>
      </c>
    </row>
    <row r="699">
      <c r="A699" s="143" t="s">
        <v>37075</v>
      </c>
      <c r="B699" t="s">
        <v>5414</v>
      </c>
      <c r="C699" t="s">
        <v>2625</v>
      </c>
      <c r="D699" s="144" t="s">
        <v>86</v>
      </c>
      <c r="E699" s="144"/>
    </row>
    <row r="700">
      <c r="A700" s="143" t="s">
        <v>37076</v>
      </c>
      <c r="B700" t="s">
        <v>5414</v>
      </c>
      <c r="C700" t="s">
        <v>5429</v>
      </c>
      <c r="D700" s="144"/>
      <c r="E700" s="144"/>
    </row>
    <row r="701">
      <c r="A701" s="143" t="s">
        <v>37077</v>
      </c>
      <c r="B701" t="s">
        <v>5414</v>
      </c>
      <c r="C701" t="s">
        <v>486</v>
      </c>
      <c r="D701" s="144"/>
      <c r="E701" s="144"/>
    </row>
    <row r="702">
      <c r="A702" s="143" t="s">
        <v>37078</v>
      </c>
      <c r="B702" t="s">
        <v>5414</v>
      </c>
      <c r="C702" t="s">
        <v>486</v>
      </c>
      <c r="D702" s="144"/>
      <c r="E702" s="144"/>
    </row>
    <row r="703">
      <c r="A703" s="143" t="s">
        <v>37079</v>
      </c>
      <c r="B703" t="s">
        <v>5414</v>
      </c>
      <c r="C703" t="s">
        <v>5445</v>
      </c>
      <c r="D703" s="144" t="s">
        <v>5446</v>
      </c>
      <c r="E703" s="144" t="s">
        <v>5447</v>
      </c>
    </row>
    <row r="704">
      <c r="A704" s="143" t="s">
        <v>37080</v>
      </c>
      <c r="B704" t="s">
        <v>5414</v>
      </c>
      <c r="C704" t="s">
        <v>160</v>
      </c>
      <c r="D704" s="144" t="s">
        <v>5453</v>
      </c>
      <c r="E704" s="144"/>
    </row>
    <row r="705">
      <c r="A705" s="143" t="s">
        <v>37081</v>
      </c>
      <c r="B705" t="s">
        <v>5414</v>
      </c>
      <c r="C705" t="s">
        <v>4060</v>
      </c>
      <c r="D705" s="144"/>
      <c r="E705" s="144"/>
    </row>
    <row r="706">
      <c r="A706" s="143" t="s">
        <v>37082</v>
      </c>
      <c r="B706" t="s">
        <v>5414</v>
      </c>
      <c r="C706" t="s">
        <v>80</v>
      </c>
      <c r="D706" s="144" t="s">
        <v>5458</v>
      </c>
      <c r="E706" s="144"/>
    </row>
    <row r="707">
      <c r="A707" s="143" t="s">
        <v>37083</v>
      </c>
      <c r="B707" t="s">
        <v>5414</v>
      </c>
      <c r="C707" t="s">
        <v>80</v>
      </c>
      <c r="D707" s="144" t="s">
        <v>5461</v>
      </c>
      <c r="E707" s="144"/>
    </row>
    <row r="708">
      <c r="A708" s="143" t="s">
        <v>37084</v>
      </c>
      <c r="B708" t="s">
        <v>5414</v>
      </c>
      <c r="C708" t="s">
        <v>80</v>
      </c>
      <c r="D708" s="144"/>
      <c r="E708" s="144"/>
    </row>
    <row r="709">
      <c r="A709" s="143" t="s">
        <v>37085</v>
      </c>
      <c r="B709" t="s">
        <v>5470</v>
      </c>
      <c r="C709" t="s">
        <v>55</v>
      </c>
      <c r="D709" s="144" t="s">
        <v>5475</v>
      </c>
      <c r="E709" s="144" t="s">
        <v>5476</v>
      </c>
    </row>
    <row r="710">
      <c r="A710" s="143" t="s">
        <v>37086</v>
      </c>
      <c r="B710" t="s">
        <v>5470</v>
      </c>
      <c r="C710" t="s">
        <v>160</v>
      </c>
      <c r="D710" s="144" t="s">
        <v>5487</v>
      </c>
      <c r="E710" s="144"/>
    </row>
    <row r="711">
      <c r="A711" s="143" t="s">
        <v>37087</v>
      </c>
      <c r="B711" t="s">
        <v>5470</v>
      </c>
      <c r="C711" t="s">
        <v>386</v>
      </c>
      <c r="D711" s="144" t="s">
        <v>5489</v>
      </c>
      <c r="E711" s="144"/>
    </row>
    <row r="712">
      <c r="A712" s="143" t="s">
        <v>37088</v>
      </c>
      <c r="B712" t="s">
        <v>5470</v>
      </c>
      <c r="C712" t="s">
        <v>106</v>
      </c>
      <c r="D712" s="144" t="s">
        <v>5493</v>
      </c>
      <c r="E712" s="144"/>
    </row>
    <row r="713">
      <c r="A713" s="143" t="s">
        <v>37089</v>
      </c>
      <c r="B713" t="s">
        <v>5496</v>
      </c>
      <c r="C713" t="s">
        <v>55</v>
      </c>
      <c r="D713" s="144" t="s">
        <v>5503</v>
      </c>
      <c r="E713" s="144"/>
    </row>
    <row r="714">
      <c r="A714" s="143" t="s">
        <v>37090</v>
      </c>
      <c r="B714" t="s">
        <v>5496</v>
      </c>
      <c r="C714" t="s">
        <v>80</v>
      </c>
      <c r="D714" s="144" t="s">
        <v>5515</v>
      </c>
      <c r="E714" s="144"/>
    </row>
    <row r="715">
      <c r="A715" s="143" t="s">
        <v>37091</v>
      </c>
      <c r="B715" t="s">
        <v>5496</v>
      </c>
      <c r="C715" t="s">
        <v>80</v>
      </c>
      <c r="D715" s="144"/>
      <c r="E715" s="144"/>
    </row>
    <row r="716">
      <c r="A716" s="143" t="s">
        <v>37092</v>
      </c>
      <c r="B716" t="s">
        <v>5521</v>
      </c>
      <c r="C716" t="s">
        <v>311</v>
      </c>
      <c r="D716" s="144" t="s">
        <v>5530</v>
      </c>
      <c r="E716" s="144"/>
    </row>
    <row r="717">
      <c r="A717" s="143" t="s">
        <v>37093</v>
      </c>
      <c r="B717" t="s">
        <v>5521</v>
      </c>
      <c r="C717" t="s">
        <v>5544</v>
      </c>
      <c r="D717" s="144" t="s">
        <v>5545</v>
      </c>
      <c r="E717" s="144"/>
    </row>
    <row r="718">
      <c r="A718" s="143" t="s">
        <v>37094</v>
      </c>
      <c r="B718" t="s">
        <v>5521</v>
      </c>
      <c r="C718" t="s">
        <v>2834</v>
      </c>
      <c r="D718" s="144" t="s">
        <v>5550</v>
      </c>
      <c r="E718" s="144"/>
    </row>
    <row r="719">
      <c r="A719" s="143" t="s">
        <v>37095</v>
      </c>
      <c r="B719" t="s">
        <v>5521</v>
      </c>
      <c r="C719" t="s">
        <v>5555</v>
      </c>
      <c r="D719" s="144"/>
      <c r="E719" s="144"/>
    </row>
    <row r="720">
      <c r="A720" s="143" t="s">
        <v>37096</v>
      </c>
      <c r="B720" t="s">
        <v>5521</v>
      </c>
      <c r="C720" t="s">
        <v>5560</v>
      </c>
      <c r="D720" s="144"/>
      <c r="E720" s="144"/>
    </row>
    <row r="721">
      <c r="A721" s="143" t="s">
        <v>37097</v>
      </c>
      <c r="B721" t="s">
        <v>5521</v>
      </c>
      <c r="C721" t="s">
        <v>106</v>
      </c>
      <c r="D721" s="144" t="s">
        <v>5563</v>
      </c>
      <c r="E721" s="144"/>
    </row>
    <row r="722">
      <c r="A722" s="143" t="s">
        <v>37098</v>
      </c>
      <c r="B722" t="s">
        <v>5521</v>
      </c>
      <c r="C722" t="s">
        <v>80</v>
      </c>
      <c r="D722" s="144" t="s">
        <v>5567</v>
      </c>
      <c r="E722" s="144"/>
    </row>
    <row r="723">
      <c r="A723" s="143" t="s">
        <v>37099</v>
      </c>
      <c r="B723" t="s">
        <v>5571</v>
      </c>
      <c r="C723" t="s">
        <v>5576</v>
      </c>
      <c r="D723" s="144" t="s">
        <v>5577</v>
      </c>
      <c r="E723" s="144" t="s">
        <v>5578</v>
      </c>
    </row>
    <row r="724">
      <c r="A724" s="143" t="s">
        <v>37100</v>
      </c>
      <c r="B724" t="s">
        <v>5571</v>
      </c>
      <c r="C724" t="s">
        <v>674</v>
      </c>
      <c r="D724" s="144" t="s">
        <v>5593</v>
      </c>
      <c r="E724" s="144" t="s">
        <v>5578</v>
      </c>
    </row>
    <row r="725">
      <c r="A725" s="143" t="s">
        <v>37101</v>
      </c>
      <c r="B725" t="s">
        <v>5571</v>
      </c>
      <c r="C725" t="s">
        <v>386</v>
      </c>
      <c r="D725" s="144" t="s">
        <v>86</v>
      </c>
      <c r="E725" s="144" t="s">
        <v>86</v>
      </c>
    </row>
    <row r="726">
      <c r="A726" s="143" t="s">
        <v>37102</v>
      </c>
      <c r="B726" t="s">
        <v>5571</v>
      </c>
      <c r="C726" t="s">
        <v>1088</v>
      </c>
      <c r="D726" s="144" t="s">
        <v>5603</v>
      </c>
      <c r="E726" s="144"/>
    </row>
    <row r="727">
      <c r="A727" s="143" t="s">
        <v>37103</v>
      </c>
      <c r="B727" t="s">
        <v>5571</v>
      </c>
      <c r="C727" t="s">
        <v>106</v>
      </c>
      <c r="D727" s="144" t="s">
        <v>5607</v>
      </c>
      <c r="E727" s="144" t="s">
        <v>5608</v>
      </c>
    </row>
    <row r="728">
      <c r="A728" s="143" t="s">
        <v>37104</v>
      </c>
      <c r="B728" t="s">
        <v>5610</v>
      </c>
      <c r="C728" t="s">
        <v>992</v>
      </c>
      <c r="D728" s="144" t="s">
        <v>5618</v>
      </c>
      <c r="E728" s="144" t="s">
        <v>5619</v>
      </c>
    </row>
    <row r="729">
      <c r="A729" s="143" t="s">
        <v>37105</v>
      </c>
      <c r="B729" t="s">
        <v>5610</v>
      </c>
      <c r="C729" t="s">
        <v>2649</v>
      </c>
      <c r="D729" s="144" t="s">
        <v>5633</v>
      </c>
      <c r="E729" s="144" t="s">
        <v>5634</v>
      </c>
    </row>
    <row r="730">
      <c r="A730" s="143" t="s">
        <v>37106</v>
      </c>
      <c r="B730" t="s">
        <v>5610</v>
      </c>
      <c r="C730" t="s">
        <v>80</v>
      </c>
      <c r="D730" s="144" t="s">
        <v>5640</v>
      </c>
      <c r="E730" s="144"/>
    </row>
    <row r="731">
      <c r="A731" s="143" t="s">
        <v>37107</v>
      </c>
      <c r="B731" t="s">
        <v>5610</v>
      </c>
      <c r="C731" t="s">
        <v>80</v>
      </c>
      <c r="D731" s="144" t="s">
        <v>5646</v>
      </c>
      <c r="E731" s="144" t="s">
        <v>5647</v>
      </c>
    </row>
    <row r="732">
      <c r="A732" s="143" t="s">
        <v>37108</v>
      </c>
      <c r="B732" t="s">
        <v>5610</v>
      </c>
      <c r="C732" t="s">
        <v>80</v>
      </c>
      <c r="D732" s="144"/>
      <c r="E732" s="144" t="s">
        <v>5650</v>
      </c>
    </row>
    <row r="733">
      <c r="A733" s="143" t="s">
        <v>37109</v>
      </c>
      <c r="B733" t="s">
        <v>5651</v>
      </c>
      <c r="C733" t="s">
        <v>2105</v>
      </c>
      <c r="D733" s="144" t="s">
        <v>5657</v>
      </c>
      <c r="E733" s="144"/>
    </row>
    <row r="734">
      <c r="A734" s="143" t="s">
        <v>37110</v>
      </c>
      <c r="B734" t="s">
        <v>5651</v>
      </c>
      <c r="C734" t="s">
        <v>149</v>
      </c>
      <c r="D734" s="144"/>
      <c r="E734" s="144"/>
    </row>
    <row r="735">
      <c r="A735" s="143" t="s">
        <v>37111</v>
      </c>
      <c r="B735" t="s">
        <v>5651</v>
      </c>
      <c r="C735" t="s">
        <v>5673</v>
      </c>
      <c r="D735" s="144" t="s">
        <v>5674</v>
      </c>
      <c r="E735" s="144" t="s">
        <v>5675</v>
      </c>
    </row>
    <row r="736">
      <c r="A736" s="143" t="s">
        <v>37112</v>
      </c>
      <c r="B736" t="s">
        <v>5651</v>
      </c>
      <c r="C736" t="s">
        <v>5445</v>
      </c>
      <c r="D736" s="144" t="s">
        <v>5681</v>
      </c>
      <c r="E736" s="144"/>
    </row>
    <row r="737">
      <c r="A737" s="143" t="s">
        <v>37113</v>
      </c>
      <c r="B737" t="s">
        <v>5651</v>
      </c>
      <c r="C737" t="s">
        <v>5688</v>
      </c>
      <c r="D737" s="144" t="s">
        <v>5689</v>
      </c>
      <c r="E737" s="144" t="s">
        <v>5690</v>
      </c>
    </row>
    <row r="738">
      <c r="A738" s="143" t="s">
        <v>37114</v>
      </c>
      <c r="B738" t="s">
        <v>5651</v>
      </c>
      <c r="C738" t="s">
        <v>160</v>
      </c>
      <c r="D738" s="144" t="s">
        <v>5693</v>
      </c>
      <c r="E738" s="144" t="s">
        <v>5694</v>
      </c>
    </row>
    <row r="739">
      <c r="A739" s="143" t="s">
        <v>37115</v>
      </c>
      <c r="B739" t="s">
        <v>5651</v>
      </c>
      <c r="C739" t="s">
        <v>434</v>
      </c>
      <c r="D739" s="144" t="s">
        <v>5698</v>
      </c>
      <c r="E739" s="144" t="s">
        <v>5699</v>
      </c>
    </row>
    <row r="740">
      <c r="A740" s="143" t="s">
        <v>37116</v>
      </c>
      <c r="B740" t="s">
        <v>5651</v>
      </c>
      <c r="C740" t="s">
        <v>2035</v>
      </c>
      <c r="D740" s="144"/>
      <c r="E740" s="144"/>
    </row>
    <row r="741">
      <c r="A741" s="143" t="s">
        <v>37117</v>
      </c>
      <c r="B741" t="s">
        <v>5706</v>
      </c>
      <c r="C741" t="s">
        <v>469</v>
      </c>
      <c r="D741" s="144" t="s">
        <v>5712</v>
      </c>
      <c r="E741" s="144"/>
    </row>
    <row r="742">
      <c r="A742" s="143" t="s">
        <v>37118</v>
      </c>
      <c r="B742" t="s">
        <v>5706</v>
      </c>
      <c r="C742" t="s">
        <v>55</v>
      </c>
      <c r="D742" s="144" t="s">
        <v>5723</v>
      </c>
      <c r="E742" t="s">
        <v>37119</v>
      </c>
    </row>
    <row r="743">
      <c r="A743" s="143" t="s">
        <v>37120</v>
      </c>
      <c r="B743" t="s">
        <v>5706</v>
      </c>
      <c r="C743" t="s">
        <v>76</v>
      </c>
      <c r="D743" s="144" t="s">
        <v>86</v>
      </c>
      <c r="E743" s="144" t="s">
        <v>86</v>
      </c>
    </row>
    <row r="744">
      <c r="A744" s="143" t="s">
        <v>37121</v>
      </c>
      <c r="B744" t="s">
        <v>5706</v>
      </c>
      <c r="C744" t="s">
        <v>76</v>
      </c>
      <c r="D744" s="144" t="s">
        <v>86</v>
      </c>
      <c r="E744" s="144" t="s">
        <v>86</v>
      </c>
    </row>
    <row r="745">
      <c r="A745" s="143" t="s">
        <v>37122</v>
      </c>
      <c r="B745" t="s">
        <v>5706</v>
      </c>
      <c r="C745" t="s">
        <v>160</v>
      </c>
      <c r="D745" s="144" t="s">
        <v>86</v>
      </c>
      <c r="E745" s="144" t="s">
        <v>86</v>
      </c>
    </row>
    <row r="746">
      <c r="A746" s="143" t="s">
        <v>37123</v>
      </c>
      <c r="B746" t="s">
        <v>5706</v>
      </c>
      <c r="C746" t="s">
        <v>386</v>
      </c>
      <c r="D746" s="144" t="s">
        <v>86</v>
      </c>
      <c r="E746" s="144" t="s">
        <v>86</v>
      </c>
    </row>
    <row r="747">
      <c r="A747" s="143" t="s">
        <v>37124</v>
      </c>
      <c r="B747" t="s">
        <v>5706</v>
      </c>
      <c r="C747" t="s">
        <v>386</v>
      </c>
      <c r="D747" s="144" t="s">
        <v>86</v>
      </c>
      <c r="E747" s="144" t="s">
        <v>86</v>
      </c>
    </row>
    <row r="748">
      <c r="A748" s="143" t="s">
        <v>37125</v>
      </c>
      <c r="B748" t="s">
        <v>5706</v>
      </c>
      <c r="C748" t="s">
        <v>2695</v>
      </c>
      <c r="D748" s="144" t="s">
        <v>86</v>
      </c>
      <c r="E748" s="144" t="s">
        <v>86</v>
      </c>
    </row>
    <row r="749">
      <c r="A749" s="143" t="s">
        <v>37126</v>
      </c>
      <c r="B749" t="s">
        <v>5706</v>
      </c>
      <c r="C749" t="s">
        <v>106</v>
      </c>
      <c r="D749" s="144" t="s">
        <v>5740</v>
      </c>
      <c r="E749" t="s">
        <v>37127</v>
      </c>
    </row>
    <row r="750">
      <c r="A750" s="143" t="s">
        <v>37128</v>
      </c>
      <c r="B750" t="s">
        <v>5706</v>
      </c>
      <c r="C750" t="s">
        <v>106</v>
      </c>
      <c r="D750" s="144" t="s">
        <v>5747</v>
      </c>
      <c r="E750" t="s">
        <v>37129</v>
      </c>
    </row>
    <row r="751">
      <c r="A751" s="143" t="s">
        <v>37130</v>
      </c>
      <c r="B751" t="s">
        <v>5749</v>
      </c>
      <c r="C751" t="s">
        <v>55</v>
      </c>
      <c r="D751" s="144" t="s">
        <v>5754</v>
      </c>
      <c r="E751" s="144" t="s">
        <v>5755</v>
      </c>
    </row>
    <row r="752">
      <c r="A752" s="143" t="s">
        <v>37131</v>
      </c>
      <c r="B752" t="s">
        <v>5749</v>
      </c>
      <c r="C752" t="s">
        <v>2649</v>
      </c>
      <c r="D752" s="144" t="s">
        <v>5768</v>
      </c>
      <c r="E752" s="144" t="s">
        <v>5755</v>
      </c>
    </row>
    <row r="753">
      <c r="A753" s="143" t="s">
        <v>37132</v>
      </c>
      <c r="B753" t="s">
        <v>5749</v>
      </c>
      <c r="C753" t="s">
        <v>498</v>
      </c>
      <c r="D753" s="144" t="s">
        <v>5772</v>
      </c>
      <c r="E753" s="144"/>
    </row>
    <row r="754">
      <c r="A754" s="143" t="s">
        <v>37133</v>
      </c>
      <c r="B754" t="s">
        <v>5749</v>
      </c>
      <c r="C754" t="s">
        <v>160</v>
      </c>
      <c r="D754" s="144" t="s">
        <v>5778</v>
      </c>
      <c r="E754" t="s">
        <v>37134</v>
      </c>
    </row>
    <row r="755">
      <c r="A755" s="143" t="s">
        <v>37135</v>
      </c>
      <c r="B755" t="s">
        <v>5749</v>
      </c>
      <c r="C755" t="s">
        <v>80</v>
      </c>
      <c r="D755" s="144" t="s">
        <v>5784</v>
      </c>
      <c r="E755" s="144"/>
    </row>
    <row r="756">
      <c r="A756" s="143" t="s">
        <v>37136</v>
      </c>
      <c r="B756" t="s">
        <v>5785</v>
      </c>
      <c r="C756" t="s">
        <v>55</v>
      </c>
      <c r="D756" s="144" t="s">
        <v>5792</v>
      </c>
      <c r="E756" s="144" t="s">
        <v>5793</v>
      </c>
    </row>
    <row r="757">
      <c r="A757" s="143" t="s">
        <v>37137</v>
      </c>
      <c r="B757" t="s">
        <v>5785</v>
      </c>
      <c r="C757" t="s">
        <v>80</v>
      </c>
      <c r="D757" s="144" t="s">
        <v>5802</v>
      </c>
      <c r="E757" s="144"/>
    </row>
    <row r="758">
      <c r="A758" s="143" t="s">
        <v>37138</v>
      </c>
      <c r="B758" t="s">
        <v>5785</v>
      </c>
      <c r="C758" t="s">
        <v>80</v>
      </c>
      <c r="D758" s="144" t="s">
        <v>5805</v>
      </c>
      <c r="E758" s="144" t="s">
        <v>5806</v>
      </c>
    </row>
    <row r="759">
      <c r="A759" s="143" t="s">
        <v>37139</v>
      </c>
      <c r="B759" t="s">
        <v>5785</v>
      </c>
      <c r="C759" t="s">
        <v>80</v>
      </c>
      <c r="D759" s="144" t="s">
        <v>5809</v>
      </c>
      <c r="E759" s="144" t="s">
        <v>5810</v>
      </c>
    </row>
    <row r="760">
      <c r="A760" s="143" t="s">
        <v>37140</v>
      </c>
      <c r="B760" t="s">
        <v>5814</v>
      </c>
      <c r="C760" t="s">
        <v>55</v>
      </c>
      <c r="D760" s="144" t="s">
        <v>5821</v>
      </c>
      <c r="E760" s="144"/>
    </row>
    <row r="761">
      <c r="A761" s="143" t="s">
        <v>37141</v>
      </c>
      <c r="B761" t="s">
        <v>5814</v>
      </c>
      <c r="C761" t="s">
        <v>311</v>
      </c>
      <c r="D761" s="144" t="s">
        <v>5833</v>
      </c>
      <c r="E761" s="144" t="s">
        <v>5834</v>
      </c>
    </row>
    <row r="762">
      <c r="A762" s="143" t="s">
        <v>37142</v>
      </c>
      <c r="B762" t="s">
        <v>5814</v>
      </c>
      <c r="C762" t="s">
        <v>160</v>
      </c>
      <c r="D762" s="144" t="s">
        <v>5838</v>
      </c>
      <c r="E762" t="s">
        <v>37143</v>
      </c>
    </row>
    <row r="763">
      <c r="A763" s="143" t="s">
        <v>37144</v>
      </c>
      <c r="B763" t="s">
        <v>5814</v>
      </c>
      <c r="C763" t="s">
        <v>5844</v>
      </c>
      <c r="D763" s="144" t="s">
        <v>5845</v>
      </c>
      <c r="E763" s="144" t="s">
        <v>5846</v>
      </c>
    </row>
    <row r="764">
      <c r="A764" s="143" t="s">
        <v>37145</v>
      </c>
      <c r="B764" t="s">
        <v>5850</v>
      </c>
      <c r="C764" t="s">
        <v>412</v>
      </c>
      <c r="D764" s="144" t="s">
        <v>5857</v>
      </c>
      <c r="E764" s="144" t="s">
        <v>5858</v>
      </c>
    </row>
    <row r="765">
      <c r="A765" s="143" t="s">
        <v>37146</v>
      </c>
      <c r="B765" t="s">
        <v>5850</v>
      </c>
      <c r="C765" t="s">
        <v>412</v>
      </c>
      <c r="D765" s="144"/>
      <c r="E765" s="144" t="s">
        <v>5858</v>
      </c>
    </row>
    <row r="766">
      <c r="A766" s="143" t="s">
        <v>37147</v>
      </c>
      <c r="B766" t="s">
        <v>5850</v>
      </c>
      <c r="C766" t="s">
        <v>80</v>
      </c>
      <c r="D766" s="144" t="s">
        <v>5873</v>
      </c>
      <c r="E766" s="144"/>
    </row>
    <row r="767">
      <c r="A767" s="143" t="s">
        <v>37148</v>
      </c>
      <c r="B767" t="s">
        <v>5850</v>
      </c>
      <c r="C767" t="s">
        <v>80</v>
      </c>
      <c r="D767" s="144" t="s">
        <v>5876</v>
      </c>
      <c r="E767" s="144" t="s">
        <v>5877</v>
      </c>
    </row>
    <row r="768">
      <c r="A768" s="143" t="s">
        <v>37149</v>
      </c>
      <c r="B768" t="s">
        <v>5850</v>
      </c>
      <c r="C768" t="s">
        <v>80</v>
      </c>
      <c r="D768" s="144" t="s">
        <v>5881</v>
      </c>
      <c r="E768" s="144" t="s">
        <v>5858</v>
      </c>
    </row>
    <row r="769">
      <c r="A769" s="143" t="s">
        <v>37150</v>
      </c>
      <c r="B769" t="s">
        <v>5850</v>
      </c>
      <c r="C769" t="s">
        <v>80</v>
      </c>
      <c r="D769" s="144" t="s">
        <v>5887</v>
      </c>
      <c r="E769" s="144" t="s">
        <v>5858</v>
      </c>
    </row>
    <row r="770">
      <c r="A770" s="143" t="s">
        <v>37151</v>
      </c>
      <c r="B770" t="s">
        <v>5850</v>
      </c>
      <c r="C770" t="s">
        <v>80</v>
      </c>
      <c r="D770" s="144" t="s">
        <v>5891</v>
      </c>
      <c r="E770" s="144" t="s">
        <v>5858</v>
      </c>
    </row>
    <row r="771">
      <c r="A771" s="143" t="s">
        <v>37152</v>
      </c>
      <c r="B771" t="s">
        <v>5895</v>
      </c>
      <c r="C771" t="s">
        <v>5903</v>
      </c>
      <c r="D771" s="144" t="s">
        <v>5904</v>
      </c>
      <c r="E771" s="144" t="s">
        <v>5905</v>
      </c>
    </row>
    <row r="772">
      <c r="A772" s="143" t="s">
        <v>37153</v>
      </c>
      <c r="B772" t="s">
        <v>5895</v>
      </c>
      <c r="C772" t="s">
        <v>5918</v>
      </c>
      <c r="D772" s="144" t="s">
        <v>5919</v>
      </c>
      <c r="E772" s="144" t="s">
        <v>5920</v>
      </c>
    </row>
    <row r="773">
      <c r="A773" s="143" t="s">
        <v>37154</v>
      </c>
      <c r="B773" t="s">
        <v>5895</v>
      </c>
      <c r="C773" t="s">
        <v>1509</v>
      </c>
      <c r="D773" s="144" t="s">
        <v>5926</v>
      </c>
      <c r="E773" s="144" t="s">
        <v>5927</v>
      </c>
    </row>
    <row r="774">
      <c r="A774" s="143" t="s">
        <v>37155</v>
      </c>
      <c r="B774" t="s">
        <v>5895</v>
      </c>
      <c r="C774" t="s">
        <v>160</v>
      </c>
      <c r="D774" s="144" t="s">
        <v>5930</v>
      </c>
      <c r="E774" s="144" t="s">
        <v>5931</v>
      </c>
    </row>
    <row r="775">
      <c r="A775" s="143" t="s">
        <v>37156</v>
      </c>
      <c r="B775" t="s">
        <v>5895</v>
      </c>
      <c r="C775" t="s">
        <v>2035</v>
      </c>
      <c r="D775" s="144" t="s">
        <v>5935</v>
      </c>
      <c r="E775" s="144" t="s">
        <v>5936</v>
      </c>
    </row>
    <row r="776">
      <c r="A776" s="143" t="s">
        <v>37157</v>
      </c>
      <c r="B776" t="s">
        <v>5895</v>
      </c>
      <c r="C776" t="s">
        <v>386</v>
      </c>
      <c r="D776" s="144"/>
      <c r="E776" s="144"/>
    </row>
    <row r="777">
      <c r="A777" s="143" t="s">
        <v>37158</v>
      </c>
      <c r="B777" t="s">
        <v>5895</v>
      </c>
      <c r="C777" t="s">
        <v>106</v>
      </c>
      <c r="D777" s="144" t="s">
        <v>5945</v>
      </c>
      <c r="E777" s="144"/>
    </row>
    <row r="778">
      <c r="A778" s="143" t="s">
        <v>37159</v>
      </c>
      <c r="B778" t="s">
        <v>5895</v>
      </c>
      <c r="C778" t="s">
        <v>106</v>
      </c>
      <c r="D778" s="144"/>
      <c r="E778" s="144"/>
    </row>
    <row r="779">
      <c r="A779" s="143" t="s">
        <v>37160</v>
      </c>
      <c r="B779" t="s">
        <v>5950</v>
      </c>
      <c r="C779" t="s">
        <v>2105</v>
      </c>
      <c r="D779" s="144" t="s">
        <v>5957</v>
      </c>
      <c r="E779" s="144" t="s">
        <v>5958</v>
      </c>
    </row>
    <row r="780">
      <c r="A780" s="143" t="s">
        <v>37161</v>
      </c>
      <c r="B780" t="s">
        <v>5950</v>
      </c>
      <c r="C780" t="s">
        <v>149</v>
      </c>
      <c r="D780" s="144" t="s">
        <v>5969</v>
      </c>
      <c r="E780" s="144"/>
    </row>
    <row r="781">
      <c r="A781" s="143" t="s">
        <v>37162</v>
      </c>
      <c r="B781" t="s">
        <v>5950</v>
      </c>
      <c r="C781" t="s">
        <v>160</v>
      </c>
      <c r="D781" s="144"/>
      <c r="E781" s="144"/>
    </row>
    <row r="782">
      <c r="A782" s="143" t="s">
        <v>37163</v>
      </c>
      <c r="B782" t="s">
        <v>5950</v>
      </c>
      <c r="C782" t="s">
        <v>2834</v>
      </c>
      <c r="D782" s="144" t="s">
        <v>5978</v>
      </c>
      <c r="E782" s="144" t="s">
        <v>5958</v>
      </c>
    </row>
    <row r="783">
      <c r="A783" s="143" t="s">
        <v>37164</v>
      </c>
      <c r="B783" t="s">
        <v>5950</v>
      </c>
      <c r="C783" t="s">
        <v>386</v>
      </c>
      <c r="D783" s="144" t="s">
        <v>5982</v>
      </c>
      <c r="E783" s="144"/>
    </row>
    <row r="784">
      <c r="A784" s="143" t="s">
        <v>37165</v>
      </c>
      <c r="B784" t="s">
        <v>5950</v>
      </c>
      <c r="C784" t="s">
        <v>386</v>
      </c>
      <c r="D784" s="144"/>
      <c r="E784" s="144"/>
    </row>
    <row r="785">
      <c r="A785" s="143" t="s">
        <v>37166</v>
      </c>
      <c r="B785" t="s">
        <v>5950</v>
      </c>
      <c r="C785" t="s">
        <v>106</v>
      </c>
      <c r="D785" s="144" t="s">
        <v>5990</v>
      </c>
      <c r="E785" s="144"/>
    </row>
    <row r="786">
      <c r="A786" s="143" t="s">
        <v>37167</v>
      </c>
      <c r="B786" t="s">
        <v>5950</v>
      </c>
      <c r="C786" t="s">
        <v>106</v>
      </c>
      <c r="D786" s="144" t="s">
        <v>5994</v>
      </c>
      <c r="E786" s="144" t="s">
        <v>5995</v>
      </c>
    </row>
    <row r="787">
      <c r="A787" s="143" t="s">
        <v>37168</v>
      </c>
      <c r="B787" t="s">
        <v>5998</v>
      </c>
      <c r="C787" t="s">
        <v>55</v>
      </c>
      <c r="D787" s="144" t="s">
        <v>6004</v>
      </c>
      <c r="E787" s="144" t="s">
        <v>6005</v>
      </c>
    </row>
    <row r="788">
      <c r="A788" s="143" t="s">
        <v>37169</v>
      </c>
      <c r="B788" t="s">
        <v>5998</v>
      </c>
      <c r="C788" t="s">
        <v>160</v>
      </c>
      <c r="D788" s="144" t="s">
        <v>6018</v>
      </c>
      <c r="E788" s="144" t="s">
        <v>6005</v>
      </c>
    </row>
    <row r="789">
      <c r="A789" s="143" t="s">
        <v>37170</v>
      </c>
      <c r="B789" t="s">
        <v>5998</v>
      </c>
      <c r="C789" t="s">
        <v>160</v>
      </c>
      <c r="D789" s="144"/>
      <c r="E789" s="144"/>
    </row>
    <row r="790">
      <c r="A790" s="143" t="s">
        <v>37171</v>
      </c>
      <c r="B790" t="s">
        <v>5998</v>
      </c>
      <c r="C790" t="s">
        <v>1680</v>
      </c>
      <c r="D790" s="144" t="s">
        <v>6024</v>
      </c>
      <c r="E790" s="144"/>
    </row>
    <row r="791">
      <c r="A791" s="143" t="s">
        <v>37172</v>
      </c>
      <c r="B791" t="s">
        <v>5998</v>
      </c>
      <c r="C791" t="s">
        <v>247</v>
      </c>
      <c r="D791" s="144"/>
      <c r="E791" s="144"/>
    </row>
    <row r="792">
      <c r="A792" s="143" t="s">
        <v>37173</v>
      </c>
      <c r="B792" t="s">
        <v>5998</v>
      </c>
      <c r="C792" t="s">
        <v>106</v>
      </c>
      <c r="D792" s="144" t="s">
        <v>6030</v>
      </c>
      <c r="E792" s="144" t="s">
        <v>6005</v>
      </c>
    </row>
    <row r="793">
      <c r="A793" s="143" t="s">
        <v>37174</v>
      </c>
      <c r="B793" t="s">
        <v>5998</v>
      </c>
      <c r="C793" t="s">
        <v>106</v>
      </c>
      <c r="D793" s="144" t="s">
        <v>6033</v>
      </c>
      <c r="E793" s="144"/>
    </row>
    <row r="794">
      <c r="A794" s="143" t="s">
        <v>37175</v>
      </c>
      <c r="B794" t="s">
        <v>5998</v>
      </c>
      <c r="C794" t="s">
        <v>80</v>
      </c>
      <c r="D794" s="144"/>
      <c r="E794" s="144"/>
    </row>
    <row r="795">
      <c r="A795" s="143" t="s">
        <v>37176</v>
      </c>
      <c r="B795" t="s">
        <v>5998</v>
      </c>
      <c r="C795" t="s">
        <v>80</v>
      </c>
      <c r="D795" s="144"/>
      <c r="E795" s="144"/>
    </row>
    <row r="796">
      <c r="A796" s="143" t="s">
        <v>37177</v>
      </c>
      <c r="B796" t="s">
        <v>6041</v>
      </c>
      <c r="C796" t="s">
        <v>2416</v>
      </c>
      <c r="D796" s="144" t="s">
        <v>6047</v>
      </c>
      <c r="E796" s="144" t="s">
        <v>6048</v>
      </c>
    </row>
    <row r="797">
      <c r="A797" s="143" t="s">
        <v>37178</v>
      </c>
      <c r="B797" t="s">
        <v>6041</v>
      </c>
      <c r="C797" t="s">
        <v>76</v>
      </c>
      <c r="D797" s="144"/>
      <c r="E797" s="144"/>
    </row>
    <row r="798">
      <c r="A798" s="143" t="s">
        <v>37179</v>
      </c>
      <c r="B798" t="s">
        <v>6041</v>
      </c>
      <c r="C798" t="s">
        <v>2105</v>
      </c>
      <c r="D798" s="144" t="s">
        <v>6059</v>
      </c>
      <c r="E798" s="144" t="s">
        <v>6060</v>
      </c>
    </row>
    <row r="799">
      <c r="A799" s="143" t="s">
        <v>37180</v>
      </c>
      <c r="B799" t="s">
        <v>6041</v>
      </c>
      <c r="C799" t="s">
        <v>80</v>
      </c>
      <c r="D799" s="144" t="s">
        <v>6064</v>
      </c>
      <c r="E799" s="144"/>
    </row>
    <row r="800">
      <c r="A800" s="143" t="s">
        <v>37181</v>
      </c>
      <c r="B800" t="s">
        <v>6066</v>
      </c>
      <c r="C800" t="s">
        <v>311</v>
      </c>
      <c r="D800" s="144" t="s">
        <v>6072</v>
      </c>
      <c r="E800" s="144" t="s">
        <v>6073</v>
      </c>
    </row>
    <row r="801">
      <c r="A801" s="143" t="s">
        <v>37182</v>
      </c>
      <c r="B801" t="s">
        <v>6066</v>
      </c>
      <c r="C801" t="s">
        <v>149</v>
      </c>
      <c r="D801" s="144" t="s">
        <v>6086</v>
      </c>
      <c r="E801" s="144"/>
    </row>
    <row r="802">
      <c r="A802" s="143" t="s">
        <v>37183</v>
      </c>
      <c r="B802" t="s">
        <v>6066</v>
      </c>
      <c r="C802" t="s">
        <v>498</v>
      </c>
      <c r="D802" s="144" t="s">
        <v>6090</v>
      </c>
      <c r="E802" s="144"/>
    </row>
    <row r="803">
      <c r="A803" s="143" t="s">
        <v>37184</v>
      </c>
      <c r="B803" t="s">
        <v>6066</v>
      </c>
      <c r="C803" t="s">
        <v>106</v>
      </c>
      <c r="D803" s="144" t="s">
        <v>6094</v>
      </c>
      <c r="E803" s="144" t="s">
        <v>6095</v>
      </c>
    </row>
    <row r="804">
      <c r="A804" s="143" t="s">
        <v>37185</v>
      </c>
      <c r="B804" t="s">
        <v>6066</v>
      </c>
      <c r="C804" t="s">
        <v>80</v>
      </c>
      <c r="D804" s="144" t="s">
        <v>6099</v>
      </c>
      <c r="E804" s="144"/>
    </row>
    <row r="805">
      <c r="A805" s="143" t="s">
        <v>37186</v>
      </c>
      <c r="B805" t="s">
        <v>6066</v>
      </c>
      <c r="C805" t="s">
        <v>80</v>
      </c>
      <c r="D805" s="144" t="s">
        <v>6103</v>
      </c>
      <c r="E805" s="144" t="s">
        <v>86</v>
      </c>
    </row>
    <row r="806">
      <c r="A806" s="143" t="s">
        <v>37187</v>
      </c>
      <c r="B806" t="s">
        <v>6066</v>
      </c>
      <c r="C806" t="s">
        <v>80</v>
      </c>
      <c r="D806" s="144" t="s">
        <v>6108</v>
      </c>
      <c r="E806" s="144" t="s">
        <v>6109</v>
      </c>
    </row>
    <row r="807">
      <c r="A807" s="143" t="s">
        <v>37188</v>
      </c>
      <c r="B807" t="s">
        <v>6066</v>
      </c>
      <c r="C807" t="s">
        <v>80</v>
      </c>
      <c r="D807" s="144" t="s">
        <v>6113</v>
      </c>
      <c r="E807" s="144"/>
    </row>
    <row r="808">
      <c r="A808" s="143" t="s">
        <v>37189</v>
      </c>
      <c r="B808" t="s">
        <v>6066</v>
      </c>
      <c r="C808" t="s">
        <v>80</v>
      </c>
      <c r="D808" s="144" t="s">
        <v>6118</v>
      </c>
      <c r="E808" s="144"/>
    </row>
    <row r="809">
      <c r="A809" s="143" t="s">
        <v>37190</v>
      </c>
      <c r="B809" t="s">
        <v>6066</v>
      </c>
      <c r="C809" t="s">
        <v>80</v>
      </c>
      <c r="D809" s="144" t="s">
        <v>6123</v>
      </c>
      <c r="E809" s="144" t="s">
        <v>6124</v>
      </c>
    </row>
    <row r="810">
      <c r="A810" s="143" t="s">
        <v>37191</v>
      </c>
      <c r="B810" t="s">
        <v>6066</v>
      </c>
      <c r="C810" t="s">
        <v>80</v>
      </c>
      <c r="D810" s="144"/>
      <c r="E810" s="144"/>
    </row>
    <row r="811">
      <c r="A811" s="143" t="s">
        <v>37192</v>
      </c>
      <c r="B811" t="s">
        <v>6130</v>
      </c>
      <c r="C811" t="s">
        <v>76</v>
      </c>
      <c r="D811" s="144"/>
      <c r="E811" s="144"/>
    </row>
    <row r="812">
      <c r="A812" s="143" t="s">
        <v>37193</v>
      </c>
      <c r="B812" t="s">
        <v>6130</v>
      </c>
      <c r="C812" t="s">
        <v>80</v>
      </c>
      <c r="D812" s="144" t="s">
        <v>6148</v>
      </c>
      <c r="E812" s="144"/>
    </row>
    <row r="813">
      <c r="A813" s="143" t="s">
        <v>37194</v>
      </c>
      <c r="B813" t="s">
        <v>6150</v>
      </c>
      <c r="C813" t="s">
        <v>412</v>
      </c>
      <c r="D813" s="144"/>
      <c r="E813" s="144"/>
    </row>
    <row r="814">
      <c r="A814" s="143" t="s">
        <v>37195</v>
      </c>
      <c r="B814" t="s">
        <v>6150</v>
      </c>
      <c r="C814" t="s">
        <v>412</v>
      </c>
      <c r="D814" s="144"/>
      <c r="E814" s="144"/>
    </row>
    <row r="815">
      <c r="A815" s="143" t="s">
        <v>37196</v>
      </c>
      <c r="B815" t="s">
        <v>6150</v>
      </c>
      <c r="C815" t="s">
        <v>412</v>
      </c>
      <c r="D815" s="144"/>
      <c r="E815" s="144"/>
    </row>
    <row r="816">
      <c r="A816" s="143" t="s">
        <v>37197</v>
      </c>
      <c r="B816" t="s">
        <v>6150</v>
      </c>
      <c r="C816" t="s">
        <v>311</v>
      </c>
      <c r="D816" s="144" t="s">
        <v>6175</v>
      </c>
      <c r="E816" s="144" t="s">
        <v>6176</v>
      </c>
    </row>
    <row r="817">
      <c r="A817" s="143" t="s">
        <v>37198</v>
      </c>
      <c r="B817" t="s">
        <v>6150</v>
      </c>
      <c r="C817" t="s">
        <v>2821</v>
      </c>
      <c r="D817" s="144" t="s">
        <v>6180</v>
      </c>
      <c r="E817" s="144" t="s">
        <v>6181</v>
      </c>
    </row>
    <row r="818">
      <c r="A818" s="143" t="s">
        <v>37199</v>
      </c>
      <c r="B818" t="s">
        <v>6150</v>
      </c>
      <c r="C818" t="s">
        <v>6188</v>
      </c>
      <c r="D818" s="144"/>
      <c r="E818" s="144"/>
    </row>
    <row r="819">
      <c r="A819" s="143" t="s">
        <v>37200</v>
      </c>
      <c r="B819" t="s">
        <v>6150</v>
      </c>
      <c r="C819" t="s">
        <v>434</v>
      </c>
      <c r="D819" s="144" t="s">
        <v>6193</v>
      </c>
      <c r="E819" s="144"/>
    </row>
    <row r="820">
      <c r="A820" s="143" t="s">
        <v>37201</v>
      </c>
      <c r="B820" t="s">
        <v>6150</v>
      </c>
      <c r="C820" t="s">
        <v>106</v>
      </c>
      <c r="D820" s="144" t="s">
        <v>6198</v>
      </c>
      <c r="E820" s="144" t="s">
        <v>6199</v>
      </c>
    </row>
    <row r="821">
      <c r="A821" s="143" t="s">
        <v>37202</v>
      </c>
      <c r="B821" t="s">
        <v>6202</v>
      </c>
      <c r="C821" t="s">
        <v>55</v>
      </c>
      <c r="D821" s="144" t="s">
        <v>6208</v>
      </c>
      <c r="E821" s="144" t="s">
        <v>6209</v>
      </c>
    </row>
    <row r="822">
      <c r="A822" s="143" t="s">
        <v>37203</v>
      </c>
      <c r="B822" t="s">
        <v>6202</v>
      </c>
      <c r="C822" t="s">
        <v>1858</v>
      </c>
      <c r="D822" s="144" t="s">
        <v>6220</v>
      </c>
      <c r="E822" s="144"/>
    </row>
    <row r="823">
      <c r="A823" s="143" t="s">
        <v>37204</v>
      </c>
      <c r="B823" t="s">
        <v>6202</v>
      </c>
      <c r="C823" t="s">
        <v>6223</v>
      </c>
      <c r="D823" s="144" t="s">
        <v>6224</v>
      </c>
      <c r="E823" s="144" t="s">
        <v>6225</v>
      </c>
    </row>
    <row r="824">
      <c r="A824" s="143" t="s">
        <v>37205</v>
      </c>
      <c r="B824" t="s">
        <v>6202</v>
      </c>
      <c r="C824" t="s">
        <v>6230</v>
      </c>
      <c r="D824" s="144" t="s">
        <v>6231</v>
      </c>
      <c r="E824" s="144" t="s">
        <v>6232</v>
      </c>
    </row>
    <row r="825">
      <c r="A825" s="143" t="s">
        <v>37206</v>
      </c>
      <c r="B825" t="s">
        <v>6202</v>
      </c>
      <c r="C825" t="s">
        <v>80</v>
      </c>
      <c r="D825" s="144" t="s">
        <v>6237</v>
      </c>
      <c r="E825" s="144"/>
    </row>
    <row r="826">
      <c r="A826" s="143" t="s">
        <v>37207</v>
      </c>
      <c r="B826" t="s">
        <v>6202</v>
      </c>
      <c r="C826" t="s">
        <v>80</v>
      </c>
      <c r="D826" s="144" t="s">
        <v>6240</v>
      </c>
      <c r="E826" s="144"/>
    </row>
    <row r="827">
      <c r="A827" s="143" t="s">
        <v>37208</v>
      </c>
      <c r="B827" t="s">
        <v>6202</v>
      </c>
      <c r="C827" t="s">
        <v>80</v>
      </c>
      <c r="D827" s="144" t="s">
        <v>6244</v>
      </c>
      <c r="E827" s="144"/>
    </row>
    <row r="828">
      <c r="A828" s="143" t="s">
        <v>37209</v>
      </c>
      <c r="B828" t="s">
        <v>6202</v>
      </c>
      <c r="C828" t="s">
        <v>80</v>
      </c>
      <c r="D828" s="144"/>
      <c r="E828" s="144"/>
    </row>
    <row r="829">
      <c r="A829" s="143" t="s">
        <v>37210</v>
      </c>
      <c r="B829" t="s">
        <v>6202</v>
      </c>
      <c r="C829" t="s">
        <v>80</v>
      </c>
      <c r="D829" s="144"/>
      <c r="E829" s="144"/>
    </row>
    <row r="830">
      <c r="A830" s="143" t="s">
        <v>37211</v>
      </c>
      <c r="B830" t="s">
        <v>6202</v>
      </c>
      <c r="C830" t="s">
        <v>80</v>
      </c>
      <c r="D830" s="144"/>
      <c r="E830" s="144"/>
    </row>
    <row r="831">
      <c r="A831" s="143" t="s">
        <v>37212</v>
      </c>
      <c r="B831" t="s">
        <v>6253</v>
      </c>
      <c r="C831" t="s">
        <v>55</v>
      </c>
      <c r="D831" s="144" t="s">
        <v>6261</v>
      </c>
      <c r="E831" s="144" t="s">
        <v>6262</v>
      </c>
    </row>
    <row r="832">
      <c r="A832" s="143" t="s">
        <v>37213</v>
      </c>
      <c r="B832" t="s">
        <v>6253</v>
      </c>
      <c r="C832" t="s">
        <v>80</v>
      </c>
      <c r="D832" s="144" t="s">
        <v>6277</v>
      </c>
      <c r="E832" s="144" t="s">
        <v>6278</v>
      </c>
    </row>
    <row r="833">
      <c r="A833" s="143" t="s">
        <v>37214</v>
      </c>
      <c r="B833" t="s">
        <v>6280</v>
      </c>
      <c r="C833" t="s">
        <v>2105</v>
      </c>
      <c r="D833" s="144" t="s">
        <v>6285</v>
      </c>
      <c r="E833" s="144" t="s">
        <v>6286</v>
      </c>
    </row>
    <row r="834">
      <c r="A834" s="143" t="s">
        <v>37215</v>
      </c>
      <c r="B834" t="s">
        <v>6280</v>
      </c>
      <c r="C834" t="s">
        <v>498</v>
      </c>
      <c r="D834" s="144" t="s">
        <v>6299</v>
      </c>
      <c r="E834" s="144" t="s">
        <v>6300</v>
      </c>
    </row>
    <row r="835">
      <c r="A835" s="143" t="s">
        <v>37216</v>
      </c>
      <c r="B835" t="s">
        <v>6280</v>
      </c>
      <c r="C835" t="s">
        <v>1858</v>
      </c>
      <c r="D835" s="144" t="s">
        <v>6306</v>
      </c>
      <c r="E835" s="144" t="s">
        <v>6307</v>
      </c>
    </row>
    <row r="836">
      <c r="A836" s="143" t="s">
        <v>37217</v>
      </c>
      <c r="B836" t="s">
        <v>6280</v>
      </c>
      <c r="C836" t="s">
        <v>80</v>
      </c>
      <c r="D836" s="144" t="s">
        <v>6312</v>
      </c>
      <c r="E836" s="144" t="s">
        <v>6307</v>
      </c>
    </row>
    <row r="837">
      <c r="A837" s="143" t="s">
        <v>37218</v>
      </c>
      <c r="B837" t="s">
        <v>6313</v>
      </c>
      <c r="C837" t="s">
        <v>55</v>
      </c>
      <c r="D837" s="144" t="s">
        <v>6319</v>
      </c>
      <c r="E837" s="144" t="s">
        <v>6320</v>
      </c>
    </row>
    <row r="838">
      <c r="A838" s="143" t="s">
        <v>37219</v>
      </c>
      <c r="B838" t="s">
        <v>6313</v>
      </c>
      <c r="C838" t="s">
        <v>149</v>
      </c>
      <c r="D838" s="144" t="s">
        <v>6333</v>
      </c>
      <c r="E838" s="144"/>
    </row>
    <row r="839">
      <c r="A839" s="143" t="s">
        <v>37220</v>
      </c>
      <c r="B839" t="s">
        <v>6313</v>
      </c>
      <c r="C839" t="s">
        <v>498</v>
      </c>
      <c r="D839" s="144" t="s">
        <v>6338</v>
      </c>
      <c r="E839" s="144" t="s">
        <v>6339</v>
      </c>
    </row>
    <row r="840">
      <c r="A840" s="143" t="s">
        <v>37221</v>
      </c>
      <c r="B840" t="s">
        <v>6313</v>
      </c>
      <c r="C840" t="s">
        <v>498</v>
      </c>
      <c r="D840" s="144" t="s">
        <v>6344</v>
      </c>
      <c r="E840" s="144" t="s">
        <v>6345</v>
      </c>
    </row>
    <row r="841">
      <c r="A841" s="143" t="s">
        <v>37222</v>
      </c>
      <c r="B841" t="s">
        <v>6313</v>
      </c>
      <c r="C841" t="s">
        <v>247</v>
      </c>
      <c r="D841" s="144"/>
      <c r="E841" s="144"/>
    </row>
    <row r="842">
      <c r="A842" s="143" t="s">
        <v>37223</v>
      </c>
      <c r="B842" t="s">
        <v>6313</v>
      </c>
      <c r="C842" t="s">
        <v>106</v>
      </c>
      <c r="D842" s="144" t="s">
        <v>6352</v>
      </c>
      <c r="E842" s="144"/>
    </row>
    <row r="843">
      <c r="A843" s="143" t="s">
        <v>37224</v>
      </c>
      <c r="B843" t="s">
        <v>6313</v>
      </c>
      <c r="C843" t="s">
        <v>80</v>
      </c>
      <c r="D843" s="144" t="s">
        <v>6357</v>
      </c>
      <c r="E843" s="144" t="s">
        <v>86</v>
      </c>
    </row>
    <row r="844">
      <c r="A844" s="143" t="s">
        <v>37225</v>
      </c>
      <c r="B844" t="s">
        <v>6313</v>
      </c>
      <c r="C844" t="s">
        <v>80</v>
      </c>
      <c r="D844" s="144" t="s">
        <v>6360</v>
      </c>
      <c r="E844" s="144" t="s">
        <v>86</v>
      </c>
    </row>
    <row r="845">
      <c r="A845" s="143" t="s">
        <v>37226</v>
      </c>
      <c r="B845" t="s">
        <v>6313</v>
      </c>
      <c r="C845" t="s">
        <v>80</v>
      </c>
      <c r="D845" s="144" t="s">
        <v>6366</v>
      </c>
      <c r="E845" s="144"/>
    </row>
    <row r="846">
      <c r="A846" s="143" t="s">
        <v>37227</v>
      </c>
      <c r="B846" t="s">
        <v>6368</v>
      </c>
      <c r="C846" t="s">
        <v>55</v>
      </c>
      <c r="D846" s="144" t="s">
        <v>6374</v>
      </c>
      <c r="E846" s="144"/>
    </row>
    <row r="847">
      <c r="A847" s="143" t="s">
        <v>37228</v>
      </c>
      <c r="B847" t="s">
        <v>6368</v>
      </c>
      <c r="C847" t="s">
        <v>106</v>
      </c>
      <c r="D847" s="144" t="s">
        <v>6385</v>
      </c>
      <c r="E847" s="144"/>
    </row>
    <row r="848">
      <c r="A848" s="143" t="s">
        <v>37229</v>
      </c>
      <c r="B848" t="s">
        <v>6388</v>
      </c>
      <c r="C848" t="s">
        <v>6395</v>
      </c>
      <c r="D848" s="144" t="s">
        <v>6396</v>
      </c>
      <c r="E848" s="144" t="s">
        <v>6397</v>
      </c>
    </row>
    <row r="849">
      <c r="A849" s="143" t="s">
        <v>37230</v>
      </c>
      <c r="B849" t="s">
        <v>6388</v>
      </c>
      <c r="C849" t="s">
        <v>55</v>
      </c>
      <c r="D849" s="144" t="s">
        <v>6407</v>
      </c>
      <c r="E849" s="144" t="s">
        <v>6397</v>
      </c>
    </row>
    <row r="850">
      <c r="A850" s="143" t="s">
        <v>37231</v>
      </c>
      <c r="B850" t="s">
        <v>6388</v>
      </c>
      <c r="C850" t="s">
        <v>1270</v>
      </c>
      <c r="D850" s="144" t="s">
        <v>6412</v>
      </c>
      <c r="E850" s="144" t="s">
        <v>6397</v>
      </c>
    </row>
    <row r="851">
      <c r="A851" s="143" t="s">
        <v>37232</v>
      </c>
      <c r="B851" t="s">
        <v>6388</v>
      </c>
      <c r="C851" t="s">
        <v>160</v>
      </c>
      <c r="D851" s="144" t="s">
        <v>6417</v>
      </c>
      <c r="E851" s="144" t="s">
        <v>6397</v>
      </c>
    </row>
    <row r="852">
      <c r="A852" s="143" t="s">
        <v>37233</v>
      </c>
      <c r="B852" t="s">
        <v>6388</v>
      </c>
      <c r="C852" t="s">
        <v>160</v>
      </c>
      <c r="D852" s="144" t="s">
        <v>6420</v>
      </c>
      <c r="E852" s="144" t="s">
        <v>6397</v>
      </c>
    </row>
    <row r="853">
      <c r="A853" s="143" t="s">
        <v>37234</v>
      </c>
      <c r="B853" t="s">
        <v>6388</v>
      </c>
      <c r="C853" t="s">
        <v>167</v>
      </c>
      <c r="D853" s="144" t="s">
        <v>6424</v>
      </c>
      <c r="E853" s="144" t="s">
        <v>6397</v>
      </c>
    </row>
    <row r="854">
      <c r="A854" s="143" t="s">
        <v>37235</v>
      </c>
      <c r="B854" t="s">
        <v>6388</v>
      </c>
      <c r="C854" t="s">
        <v>6430</v>
      </c>
      <c r="D854" s="144" t="s">
        <v>6431</v>
      </c>
      <c r="E854" s="144" t="s">
        <v>6397</v>
      </c>
    </row>
    <row r="855">
      <c r="A855" s="143" t="s">
        <v>37236</v>
      </c>
      <c r="B855" t="s">
        <v>6388</v>
      </c>
      <c r="C855" t="s">
        <v>106</v>
      </c>
      <c r="D855" s="144" t="s">
        <v>6435</v>
      </c>
      <c r="E855" s="144" t="s">
        <v>6397</v>
      </c>
    </row>
    <row r="856">
      <c r="A856" s="143" t="s">
        <v>37237</v>
      </c>
      <c r="B856" t="s">
        <v>6443</v>
      </c>
      <c r="C856" t="s">
        <v>55</v>
      </c>
      <c r="D856" s="144" t="s">
        <v>6449</v>
      </c>
      <c r="E856" s="144" t="s">
        <v>6450</v>
      </c>
    </row>
    <row r="857">
      <c r="A857" s="143" t="s">
        <v>37238</v>
      </c>
      <c r="B857" t="s">
        <v>6443</v>
      </c>
      <c r="C857" t="s">
        <v>76</v>
      </c>
      <c r="D857" s="144"/>
      <c r="E857" s="144"/>
    </row>
    <row r="858">
      <c r="A858" s="143" t="s">
        <v>37239</v>
      </c>
      <c r="B858" t="s">
        <v>6443</v>
      </c>
      <c r="C858" t="s">
        <v>106</v>
      </c>
      <c r="D858" s="144" t="s">
        <v>6466</v>
      </c>
      <c r="E858" s="144"/>
    </row>
    <row r="859">
      <c r="A859" s="143" t="s">
        <v>37240</v>
      </c>
      <c r="B859" t="s">
        <v>6443</v>
      </c>
      <c r="C859" t="s">
        <v>80</v>
      </c>
      <c r="D859" s="144" t="s">
        <v>6471</v>
      </c>
      <c r="E859" s="144"/>
    </row>
    <row r="860">
      <c r="A860" s="143" t="s">
        <v>37241</v>
      </c>
      <c r="B860" t="s">
        <v>6443</v>
      </c>
      <c r="C860" t="s">
        <v>80</v>
      </c>
      <c r="D860" s="144" t="s">
        <v>6475</v>
      </c>
      <c r="E860" s="144"/>
    </row>
    <row r="861">
      <c r="A861" s="143" t="s">
        <v>37242</v>
      </c>
      <c r="B861" t="s">
        <v>6477</v>
      </c>
      <c r="C861" t="s">
        <v>412</v>
      </c>
      <c r="D861" s="144" t="s">
        <v>6485</v>
      </c>
      <c r="E861" s="144"/>
    </row>
    <row r="862">
      <c r="A862" s="143" t="s">
        <v>37243</v>
      </c>
      <c r="B862" t="s">
        <v>6477</v>
      </c>
      <c r="C862" t="s">
        <v>55</v>
      </c>
      <c r="D862" s="144" t="s">
        <v>6497</v>
      </c>
      <c r="E862" s="144"/>
    </row>
    <row r="863">
      <c r="A863" s="143" t="s">
        <v>37244</v>
      </c>
      <c r="B863" t="s">
        <v>6477</v>
      </c>
      <c r="C863" t="s">
        <v>326</v>
      </c>
      <c r="D863" s="144" t="s">
        <v>6502</v>
      </c>
      <c r="E863" s="144"/>
    </row>
    <row r="864">
      <c r="A864" s="143" t="s">
        <v>37245</v>
      </c>
      <c r="B864" t="s">
        <v>6477</v>
      </c>
      <c r="C864" t="s">
        <v>106</v>
      </c>
      <c r="D864" s="144" t="s">
        <v>6509</v>
      </c>
      <c r="E864" s="144"/>
    </row>
    <row r="865">
      <c r="A865" s="143" t="s">
        <v>37246</v>
      </c>
      <c r="B865" t="s">
        <v>6511</v>
      </c>
      <c r="C865" t="s">
        <v>55</v>
      </c>
      <c r="D865" s="144" t="s">
        <v>6518</v>
      </c>
      <c r="E865" s="144" t="s">
        <v>6519</v>
      </c>
    </row>
    <row r="866">
      <c r="A866" s="143" t="s">
        <v>37247</v>
      </c>
      <c r="B866" t="s">
        <v>6511</v>
      </c>
      <c r="C866" t="s">
        <v>80</v>
      </c>
      <c r="D866" s="144" t="s">
        <v>6530</v>
      </c>
      <c r="E866" s="144" t="s">
        <v>6519</v>
      </c>
    </row>
    <row r="867">
      <c r="A867" s="143" t="s">
        <v>37248</v>
      </c>
      <c r="B867" t="s">
        <v>6511</v>
      </c>
      <c r="C867" t="s">
        <v>80</v>
      </c>
      <c r="D867" s="144" t="s">
        <v>6534</v>
      </c>
      <c r="E867" s="144"/>
    </row>
    <row r="868">
      <c r="A868" s="143" t="s">
        <v>37249</v>
      </c>
      <c r="B868" t="s">
        <v>6536</v>
      </c>
      <c r="C868" t="s">
        <v>55</v>
      </c>
      <c r="D868" s="144" t="s">
        <v>6542</v>
      </c>
      <c r="E868" s="144" t="s">
        <v>6543</v>
      </c>
    </row>
    <row r="869">
      <c r="A869" s="143" t="s">
        <v>37250</v>
      </c>
      <c r="B869" t="s">
        <v>6536</v>
      </c>
      <c r="C869" t="s">
        <v>503</v>
      </c>
      <c r="D869" s="144" t="s">
        <v>6552</v>
      </c>
      <c r="E869" s="144"/>
    </row>
    <row r="870">
      <c r="A870" s="143" t="s">
        <v>37251</v>
      </c>
      <c r="B870" t="s">
        <v>6536</v>
      </c>
      <c r="C870" t="s">
        <v>6555</v>
      </c>
      <c r="D870" s="144" t="s">
        <v>6556</v>
      </c>
      <c r="E870" s="144" t="s">
        <v>6543</v>
      </c>
    </row>
    <row r="871">
      <c r="A871" s="143" t="s">
        <v>37252</v>
      </c>
      <c r="B871" t="s">
        <v>6536</v>
      </c>
      <c r="C871" t="s">
        <v>106</v>
      </c>
      <c r="D871" s="144" t="s">
        <v>6559</v>
      </c>
      <c r="E871" s="144" t="s">
        <v>6543</v>
      </c>
    </row>
    <row r="872">
      <c r="A872" s="143" t="s">
        <v>37253</v>
      </c>
      <c r="B872" t="s">
        <v>6560</v>
      </c>
      <c r="C872" t="s">
        <v>6567</v>
      </c>
      <c r="D872" s="144" t="s">
        <v>6568</v>
      </c>
      <c r="E872" s="144" t="s">
        <v>6569</v>
      </c>
    </row>
    <row r="873">
      <c r="A873" s="143" t="s">
        <v>37254</v>
      </c>
      <c r="B873" t="s">
        <v>6560</v>
      </c>
      <c r="C873" t="s">
        <v>149</v>
      </c>
      <c r="D873" s="144" t="s">
        <v>6582</v>
      </c>
      <c r="E873" s="144" t="s">
        <v>86</v>
      </c>
    </row>
    <row r="874">
      <c r="A874" s="143" t="s">
        <v>37255</v>
      </c>
      <c r="B874" t="s">
        <v>6560</v>
      </c>
      <c r="C874" t="s">
        <v>160</v>
      </c>
      <c r="D874" s="144" t="s">
        <v>6584</v>
      </c>
      <c r="E874" s="144"/>
    </row>
    <row r="875">
      <c r="A875" s="143" t="s">
        <v>37256</v>
      </c>
      <c r="B875" t="s">
        <v>6560</v>
      </c>
      <c r="C875" t="s">
        <v>6588</v>
      </c>
      <c r="D875" s="144" t="s">
        <v>6589</v>
      </c>
      <c r="E875" s="144"/>
    </row>
    <row r="876">
      <c r="A876" s="143" t="s">
        <v>37257</v>
      </c>
      <c r="B876" t="s">
        <v>6560</v>
      </c>
      <c r="C876" t="s">
        <v>247</v>
      </c>
      <c r="D876" s="144" t="s">
        <v>6592</v>
      </c>
      <c r="E876" s="144"/>
    </row>
    <row r="877">
      <c r="A877" s="143" t="s">
        <v>37258</v>
      </c>
      <c r="B877" t="s">
        <v>6560</v>
      </c>
      <c r="C877" t="s">
        <v>6598</v>
      </c>
      <c r="D877" s="144" t="s">
        <v>6599</v>
      </c>
      <c r="E877" s="144" t="s">
        <v>6600</v>
      </c>
    </row>
    <row r="878">
      <c r="A878" s="143" t="s">
        <v>37259</v>
      </c>
      <c r="B878" t="s">
        <v>6560</v>
      </c>
      <c r="C878" t="s">
        <v>640</v>
      </c>
      <c r="D878" s="144" t="s">
        <v>6605</v>
      </c>
      <c r="E878" s="144"/>
    </row>
    <row r="879">
      <c r="A879" s="143" t="s">
        <v>37260</v>
      </c>
      <c r="B879" t="s">
        <v>6560</v>
      </c>
      <c r="C879" t="s">
        <v>640</v>
      </c>
      <c r="D879" s="144" t="s">
        <v>6610</v>
      </c>
      <c r="E879" s="144"/>
    </row>
    <row r="880">
      <c r="A880" s="143" t="s">
        <v>37261</v>
      </c>
      <c r="B880" t="s">
        <v>6560</v>
      </c>
      <c r="C880" t="s">
        <v>640</v>
      </c>
      <c r="D880" s="144" t="s">
        <v>6612</v>
      </c>
      <c r="E880" s="144"/>
    </row>
    <row r="881">
      <c r="A881" s="143" t="s">
        <v>37262</v>
      </c>
      <c r="B881" t="s">
        <v>6614</v>
      </c>
      <c r="C881" t="s">
        <v>55</v>
      </c>
      <c r="D881" s="144" t="s">
        <v>6621</v>
      </c>
      <c r="E881" s="144" t="s">
        <v>6622</v>
      </c>
    </row>
    <row r="882">
      <c r="A882" s="143" t="s">
        <v>37263</v>
      </c>
      <c r="B882" t="s">
        <v>6614</v>
      </c>
      <c r="C882" t="s">
        <v>80</v>
      </c>
      <c r="D882" s="144" t="s">
        <v>6635</v>
      </c>
      <c r="E882" s="144" t="s">
        <v>6622</v>
      </c>
    </row>
    <row r="883">
      <c r="A883" s="143" t="s">
        <v>37264</v>
      </c>
      <c r="B883" t="s">
        <v>6614</v>
      </c>
      <c r="C883" t="s">
        <v>80</v>
      </c>
      <c r="D883" s="144" t="s">
        <v>6638</v>
      </c>
      <c r="E883" s="144"/>
    </row>
    <row r="884">
      <c r="A884" s="143" t="s">
        <v>37265</v>
      </c>
      <c r="B884" t="s">
        <v>6639</v>
      </c>
      <c r="C884" t="s">
        <v>2105</v>
      </c>
      <c r="D884" s="144" t="s">
        <v>6647</v>
      </c>
      <c r="E884" s="144" t="s">
        <v>6648</v>
      </c>
    </row>
    <row r="885">
      <c r="A885" s="143" t="s">
        <v>37266</v>
      </c>
      <c r="B885" t="s">
        <v>6639</v>
      </c>
      <c r="C885" t="s">
        <v>160</v>
      </c>
      <c r="D885" s="144" t="s">
        <v>6661</v>
      </c>
      <c r="E885" s="144" t="s">
        <v>6662</v>
      </c>
    </row>
    <row r="886">
      <c r="A886" s="143" t="s">
        <v>37267</v>
      </c>
      <c r="B886" t="s">
        <v>6639</v>
      </c>
      <c r="C886" t="s">
        <v>167</v>
      </c>
      <c r="D886" s="144" t="s">
        <v>6668</v>
      </c>
      <c r="E886" s="144" t="s">
        <v>6669</v>
      </c>
    </row>
    <row r="887">
      <c r="A887" s="143" t="s">
        <v>37268</v>
      </c>
      <c r="B887" t="s">
        <v>6639</v>
      </c>
      <c r="C887" t="s">
        <v>6671</v>
      </c>
      <c r="D887" s="144" t="s">
        <v>6672</v>
      </c>
      <c r="E887" s="144"/>
    </row>
    <row r="888">
      <c r="A888" s="143" t="s">
        <v>37269</v>
      </c>
      <c r="B888" t="s">
        <v>6639</v>
      </c>
      <c r="C888" t="s">
        <v>6675</v>
      </c>
      <c r="D888" s="144" t="s">
        <v>6676</v>
      </c>
      <c r="E888" s="144"/>
    </row>
    <row r="889">
      <c r="A889" s="143" t="s">
        <v>37270</v>
      </c>
      <c r="B889" t="s">
        <v>6679</v>
      </c>
      <c r="C889" t="s">
        <v>6685</v>
      </c>
      <c r="D889" s="144" t="s">
        <v>6686</v>
      </c>
      <c r="E889" s="144" t="s">
        <v>6687</v>
      </c>
    </row>
    <row r="890">
      <c r="A890" s="143" t="s">
        <v>37271</v>
      </c>
      <c r="B890" t="s">
        <v>6679</v>
      </c>
      <c r="C890" t="s">
        <v>160</v>
      </c>
      <c r="D890" s="144" t="s">
        <v>6697</v>
      </c>
      <c r="E890" s="144"/>
    </row>
    <row r="891">
      <c r="A891" s="143" t="s">
        <v>37272</v>
      </c>
      <c r="B891" t="s">
        <v>6679</v>
      </c>
      <c r="C891" t="s">
        <v>2120</v>
      </c>
      <c r="D891" s="144" t="s">
        <v>6700</v>
      </c>
      <c r="E891" s="144" t="s">
        <v>6687</v>
      </c>
    </row>
    <row r="892">
      <c r="A892" s="143" t="s">
        <v>37273</v>
      </c>
      <c r="B892" t="s">
        <v>6679</v>
      </c>
      <c r="C892" t="s">
        <v>386</v>
      </c>
      <c r="D892" s="144" t="s">
        <v>6704</v>
      </c>
      <c r="E892" s="144"/>
    </row>
    <row r="893">
      <c r="A893" s="143" t="s">
        <v>37274</v>
      </c>
      <c r="B893" t="s">
        <v>6679</v>
      </c>
      <c r="C893" t="s">
        <v>106</v>
      </c>
      <c r="D893" s="144" t="s">
        <v>6708</v>
      </c>
      <c r="E893" s="144"/>
    </row>
    <row r="894">
      <c r="A894" s="143" t="s">
        <v>37275</v>
      </c>
      <c r="B894" t="s">
        <v>6679</v>
      </c>
      <c r="C894" t="s">
        <v>106</v>
      </c>
      <c r="D894" s="144"/>
      <c r="E894" s="144"/>
    </row>
    <row r="895">
      <c r="A895" s="143" t="s">
        <v>37276</v>
      </c>
      <c r="B895" t="s">
        <v>6715</v>
      </c>
      <c r="C895" t="s">
        <v>1959</v>
      </c>
      <c r="D895" s="144"/>
      <c r="E895" s="144" t="s">
        <v>6723</v>
      </c>
    </row>
    <row r="896">
      <c r="A896" s="143" t="s">
        <v>37277</v>
      </c>
      <c r="B896" t="s">
        <v>6715</v>
      </c>
      <c r="C896" t="s">
        <v>6733</v>
      </c>
      <c r="D896" s="144"/>
      <c r="E896" s="144"/>
    </row>
    <row r="897">
      <c r="A897" s="143" t="s">
        <v>37278</v>
      </c>
      <c r="B897" t="s">
        <v>6715</v>
      </c>
      <c r="C897" t="s">
        <v>6739</v>
      </c>
      <c r="D897" s="144" t="s">
        <v>6740</v>
      </c>
      <c r="E897" s="144"/>
    </row>
    <row r="898">
      <c r="A898" s="143" t="s">
        <v>37279</v>
      </c>
      <c r="B898" t="s">
        <v>6715</v>
      </c>
      <c r="C898" t="s">
        <v>55</v>
      </c>
      <c r="D898" s="144" t="s">
        <v>6743</v>
      </c>
      <c r="E898" s="144" t="s">
        <v>6723</v>
      </c>
    </row>
    <row r="899">
      <c r="A899" s="143" t="s">
        <v>37280</v>
      </c>
      <c r="B899" t="s">
        <v>6715</v>
      </c>
      <c r="C899" t="s">
        <v>149</v>
      </c>
      <c r="D899" s="144" t="s">
        <v>6748</v>
      </c>
      <c r="E899" s="144" t="s">
        <v>6749</v>
      </c>
    </row>
    <row r="900">
      <c r="A900" s="143" t="s">
        <v>37281</v>
      </c>
      <c r="B900" t="s">
        <v>6715</v>
      </c>
      <c r="C900" t="s">
        <v>6753</v>
      </c>
      <c r="D900" s="144" t="s">
        <v>6754</v>
      </c>
      <c r="E900" s="144" t="s">
        <v>6723</v>
      </c>
    </row>
    <row r="901">
      <c r="A901" s="143" t="s">
        <v>37282</v>
      </c>
      <c r="B901" t="s">
        <v>6715</v>
      </c>
      <c r="C901" t="s">
        <v>247</v>
      </c>
      <c r="D901" s="144" t="s">
        <v>6758</v>
      </c>
      <c r="E901" s="144"/>
    </row>
    <row r="902">
      <c r="A902" s="143" t="s">
        <v>37283</v>
      </c>
      <c r="B902" t="s">
        <v>6715</v>
      </c>
      <c r="C902" t="s">
        <v>386</v>
      </c>
      <c r="D902" s="144" t="s">
        <v>6763</v>
      </c>
      <c r="E902" s="144" t="s">
        <v>6723</v>
      </c>
    </row>
    <row r="903">
      <c r="A903" s="143" t="s">
        <v>37284</v>
      </c>
      <c r="B903" t="s">
        <v>6715</v>
      </c>
      <c r="C903" t="s">
        <v>6767</v>
      </c>
      <c r="D903" s="144" t="s">
        <v>6768</v>
      </c>
      <c r="E903" s="144" t="s">
        <v>6723</v>
      </c>
    </row>
    <row r="904">
      <c r="A904" s="143" t="s">
        <v>37285</v>
      </c>
      <c r="B904" t="s">
        <v>6715</v>
      </c>
      <c r="C904" t="s">
        <v>106</v>
      </c>
      <c r="D904" s="144" t="s">
        <v>6772</v>
      </c>
      <c r="E904" s="144" t="s">
        <v>6723</v>
      </c>
    </row>
    <row r="905">
      <c r="A905" s="143" t="s">
        <v>37286</v>
      </c>
      <c r="B905" t="s">
        <v>6779</v>
      </c>
      <c r="C905" t="s">
        <v>106</v>
      </c>
      <c r="D905" s="144" t="s">
        <v>6786</v>
      </c>
      <c r="E905" s="144" t="s">
        <v>6787</v>
      </c>
    </row>
    <row r="906">
      <c r="A906" s="143" t="s">
        <v>37287</v>
      </c>
      <c r="B906" t="s">
        <v>6779</v>
      </c>
      <c r="C906" t="s">
        <v>80</v>
      </c>
      <c r="D906" s="144" t="s">
        <v>6798</v>
      </c>
      <c r="E906" s="144" t="s">
        <v>6799</v>
      </c>
    </row>
    <row r="907">
      <c r="A907" s="143" t="s">
        <v>37288</v>
      </c>
      <c r="B907" t="s">
        <v>6800</v>
      </c>
      <c r="C907" t="s">
        <v>311</v>
      </c>
      <c r="D907" s="144" t="s">
        <v>6807</v>
      </c>
      <c r="E907" s="144"/>
    </row>
    <row r="908">
      <c r="A908" s="143" t="s">
        <v>37289</v>
      </c>
      <c r="B908" t="s">
        <v>6800</v>
      </c>
      <c r="C908" t="s">
        <v>160</v>
      </c>
      <c r="D908" s="144" t="s">
        <v>6823</v>
      </c>
      <c r="E908" s="144"/>
    </row>
    <row r="909">
      <c r="A909" s="143" t="s">
        <v>37290</v>
      </c>
      <c r="B909" t="s">
        <v>6800</v>
      </c>
      <c r="C909" t="s">
        <v>167</v>
      </c>
      <c r="D909" s="144" t="s">
        <v>6828</v>
      </c>
      <c r="E909" s="144"/>
    </row>
    <row r="910">
      <c r="A910" s="143" t="s">
        <v>37291</v>
      </c>
      <c r="B910" t="s">
        <v>6800</v>
      </c>
      <c r="C910" t="s">
        <v>6832</v>
      </c>
      <c r="D910" s="144" t="s">
        <v>6833</v>
      </c>
      <c r="E910" s="144" t="s">
        <v>86</v>
      </c>
    </row>
    <row r="911">
      <c r="A911" s="143" t="s">
        <v>37292</v>
      </c>
      <c r="B911" t="s">
        <v>6800</v>
      </c>
      <c r="C911" t="s">
        <v>1125</v>
      </c>
      <c r="D911" s="144" t="s">
        <v>6838</v>
      </c>
      <c r="E911" s="144"/>
    </row>
    <row r="912">
      <c r="A912" s="143" t="s">
        <v>37293</v>
      </c>
      <c r="B912" t="s">
        <v>6800</v>
      </c>
      <c r="C912" t="s">
        <v>106</v>
      </c>
      <c r="D912" s="144" t="s">
        <v>6842</v>
      </c>
      <c r="E912" s="144"/>
    </row>
    <row r="913">
      <c r="A913" s="143" t="s">
        <v>37294</v>
      </c>
      <c r="B913" t="s">
        <v>6800</v>
      </c>
      <c r="C913" t="s">
        <v>106</v>
      </c>
      <c r="D913" s="144" t="s">
        <v>6842</v>
      </c>
      <c r="E913" s="144" t="s">
        <v>86</v>
      </c>
    </row>
    <row r="914">
      <c r="A914" s="143" t="s">
        <v>37295</v>
      </c>
      <c r="B914" t="s">
        <v>6800</v>
      </c>
      <c r="C914" t="s">
        <v>106</v>
      </c>
      <c r="D914" s="144" t="s">
        <v>6848</v>
      </c>
      <c r="E914" s="144" t="s">
        <v>86</v>
      </c>
    </row>
    <row r="915">
      <c r="A915" s="143" t="s">
        <v>37296</v>
      </c>
      <c r="B915" t="s">
        <v>6850</v>
      </c>
      <c r="C915" t="s">
        <v>6856</v>
      </c>
      <c r="D915" s="144" t="s">
        <v>6857</v>
      </c>
      <c r="E915" s="144" t="s">
        <v>6858</v>
      </c>
    </row>
    <row r="916">
      <c r="A916" s="143" t="s">
        <v>37297</v>
      </c>
      <c r="B916" t="s">
        <v>6850</v>
      </c>
      <c r="C916" t="s">
        <v>6868</v>
      </c>
      <c r="D916" s="144" t="s">
        <v>6869</v>
      </c>
      <c r="E916" s="144" t="s">
        <v>6858</v>
      </c>
    </row>
    <row r="917">
      <c r="A917" s="143" t="s">
        <v>37298</v>
      </c>
      <c r="B917" t="s">
        <v>6873</v>
      </c>
      <c r="C917" t="s">
        <v>55</v>
      </c>
      <c r="D917" s="144" t="s">
        <v>6881</v>
      </c>
      <c r="E917" s="144"/>
    </row>
    <row r="918">
      <c r="A918" s="143" t="s">
        <v>37299</v>
      </c>
      <c r="B918" t="s">
        <v>6873</v>
      </c>
      <c r="C918" t="s">
        <v>76</v>
      </c>
      <c r="D918" s="144" t="s">
        <v>6892</v>
      </c>
      <c r="E918" s="144"/>
    </row>
    <row r="919">
      <c r="A919" s="143" t="s">
        <v>37300</v>
      </c>
      <c r="B919" t="s">
        <v>6873</v>
      </c>
      <c r="C919" t="s">
        <v>76</v>
      </c>
      <c r="D919" s="144" t="s">
        <v>6898</v>
      </c>
      <c r="E919" s="144"/>
    </row>
    <row r="920">
      <c r="A920" s="143" t="s">
        <v>37301</v>
      </c>
      <c r="B920" t="s">
        <v>6873</v>
      </c>
      <c r="C920" t="s">
        <v>76</v>
      </c>
      <c r="D920" s="144" t="s">
        <v>6902</v>
      </c>
      <c r="E920" s="144"/>
    </row>
    <row r="921">
      <c r="A921" s="143" t="s">
        <v>37302</v>
      </c>
      <c r="B921" t="s">
        <v>6873</v>
      </c>
      <c r="C921" t="s">
        <v>80</v>
      </c>
      <c r="D921" s="144" t="s">
        <v>6907</v>
      </c>
      <c r="E921" s="144" t="s">
        <v>6908</v>
      </c>
    </row>
    <row r="922">
      <c r="A922" s="143" t="s">
        <v>37303</v>
      </c>
      <c r="B922" t="s">
        <v>6873</v>
      </c>
      <c r="C922" t="s">
        <v>80</v>
      </c>
      <c r="D922" s="144"/>
      <c r="E922" s="144"/>
    </row>
    <row r="923">
      <c r="A923" s="143" t="s">
        <v>37304</v>
      </c>
      <c r="B923" t="s">
        <v>6873</v>
      </c>
      <c r="C923" t="s">
        <v>80</v>
      </c>
      <c r="D923" s="144"/>
      <c r="E923" s="144"/>
    </row>
    <row r="924">
      <c r="A924" s="143" t="s">
        <v>37305</v>
      </c>
      <c r="B924" t="s">
        <v>6916</v>
      </c>
      <c r="C924" t="s">
        <v>55</v>
      </c>
      <c r="D924" s="144" t="s">
        <v>6922</v>
      </c>
      <c r="E924" s="144"/>
    </row>
    <row r="925">
      <c r="A925" s="143" t="s">
        <v>37306</v>
      </c>
      <c r="B925" t="s">
        <v>6916</v>
      </c>
      <c r="C925" t="s">
        <v>149</v>
      </c>
      <c r="D925" s="144" t="s">
        <v>6934</v>
      </c>
      <c r="E925" s="144" t="s">
        <v>6935</v>
      </c>
    </row>
    <row r="926">
      <c r="A926" s="143" t="s">
        <v>37307</v>
      </c>
      <c r="B926" t="s">
        <v>6916</v>
      </c>
      <c r="C926" t="s">
        <v>2649</v>
      </c>
      <c r="D926" s="144" t="s">
        <v>6938</v>
      </c>
      <c r="E926" s="144" t="s">
        <v>6939</v>
      </c>
    </row>
    <row r="927">
      <c r="A927" s="143" t="s">
        <v>37308</v>
      </c>
      <c r="B927" t="s">
        <v>6916</v>
      </c>
      <c r="C927" t="s">
        <v>160</v>
      </c>
      <c r="D927" s="144" t="s">
        <v>86</v>
      </c>
      <c r="E927" s="144" t="s">
        <v>86</v>
      </c>
    </row>
    <row r="928">
      <c r="A928" s="143" t="s">
        <v>37309</v>
      </c>
      <c r="B928" t="s">
        <v>6916</v>
      </c>
      <c r="C928" t="s">
        <v>247</v>
      </c>
      <c r="D928" s="144" t="s">
        <v>6945</v>
      </c>
      <c r="E928" s="144"/>
    </row>
    <row r="929">
      <c r="A929" s="143" t="s">
        <v>37310</v>
      </c>
      <c r="B929" t="s">
        <v>6916</v>
      </c>
      <c r="C929" t="s">
        <v>386</v>
      </c>
      <c r="D929" s="144" t="s">
        <v>6949</v>
      </c>
      <c r="E929" s="144" t="s">
        <v>6950</v>
      </c>
    </row>
    <row r="930">
      <c r="A930" s="143" t="s">
        <v>37311</v>
      </c>
      <c r="B930" t="s">
        <v>6916</v>
      </c>
      <c r="C930" t="s">
        <v>106</v>
      </c>
      <c r="D930" s="144" t="s">
        <v>6954</v>
      </c>
      <c r="E930" s="144" t="s">
        <v>6955</v>
      </c>
    </row>
    <row r="931">
      <c r="A931" s="143" t="s">
        <v>37312</v>
      </c>
      <c r="B931" t="s">
        <v>6957</v>
      </c>
      <c r="C931" t="s">
        <v>412</v>
      </c>
      <c r="D931" s="144"/>
      <c r="E931" s="144"/>
    </row>
    <row r="932">
      <c r="A932" s="143" t="s">
        <v>37313</v>
      </c>
      <c r="B932" t="s">
        <v>6957</v>
      </c>
      <c r="C932" t="s">
        <v>6973</v>
      </c>
      <c r="D932" s="144" t="s">
        <v>6974</v>
      </c>
      <c r="E932" s="144" t="s">
        <v>6975</v>
      </c>
    </row>
    <row r="933">
      <c r="A933" s="143" t="s">
        <v>37314</v>
      </c>
      <c r="B933" t="s">
        <v>6957</v>
      </c>
      <c r="C933" t="s">
        <v>160</v>
      </c>
      <c r="D933" s="144"/>
      <c r="E933" s="144"/>
    </row>
    <row r="934">
      <c r="A934" s="143" t="s">
        <v>37315</v>
      </c>
      <c r="B934" t="s">
        <v>6957</v>
      </c>
      <c r="C934" t="s">
        <v>386</v>
      </c>
      <c r="D934" s="144" t="s">
        <v>6982</v>
      </c>
      <c r="E934" s="144"/>
    </row>
    <row r="935">
      <c r="A935" s="143" t="s">
        <v>37316</v>
      </c>
      <c r="B935" t="s">
        <v>6957</v>
      </c>
      <c r="C935" t="s">
        <v>106</v>
      </c>
      <c r="D935" s="144" t="s">
        <v>6985</v>
      </c>
      <c r="E935" s="144" t="s">
        <v>6986</v>
      </c>
    </row>
    <row r="936">
      <c r="A936" s="143" t="s">
        <v>37317</v>
      </c>
      <c r="B936" t="s">
        <v>6988</v>
      </c>
      <c r="C936" t="s">
        <v>55</v>
      </c>
      <c r="D936" s="144" t="s">
        <v>6994</v>
      </c>
      <c r="E936" s="144" t="s">
        <v>6995</v>
      </c>
    </row>
    <row r="937">
      <c r="A937" s="143" t="s">
        <v>37318</v>
      </c>
      <c r="B937" t="s">
        <v>6988</v>
      </c>
      <c r="C937" t="s">
        <v>149</v>
      </c>
      <c r="D937" s="144" t="s">
        <v>7006</v>
      </c>
      <c r="E937" s="144" t="s">
        <v>7007</v>
      </c>
    </row>
    <row r="938">
      <c r="A938" s="143" t="s">
        <v>37319</v>
      </c>
      <c r="B938" t="s">
        <v>6988</v>
      </c>
      <c r="C938" t="s">
        <v>498</v>
      </c>
      <c r="D938" s="144" t="s">
        <v>7012</v>
      </c>
      <c r="E938" s="144"/>
    </row>
    <row r="939">
      <c r="A939" s="143" t="s">
        <v>37320</v>
      </c>
      <c r="B939" t="s">
        <v>6988</v>
      </c>
      <c r="C939" t="s">
        <v>80</v>
      </c>
      <c r="D939" s="144" t="s">
        <v>7016</v>
      </c>
      <c r="E939" s="144"/>
    </row>
    <row r="940">
      <c r="A940" s="143" t="s">
        <v>37321</v>
      </c>
      <c r="B940" t="s">
        <v>6988</v>
      </c>
      <c r="C940" t="s">
        <v>80</v>
      </c>
      <c r="D940" s="144" t="s">
        <v>7019</v>
      </c>
      <c r="E940" s="144" t="s">
        <v>86</v>
      </c>
    </row>
    <row r="941">
      <c r="A941" s="143" t="s">
        <v>37322</v>
      </c>
      <c r="B941" t="s">
        <v>6988</v>
      </c>
      <c r="C941" t="s">
        <v>80</v>
      </c>
      <c r="D941" s="144" t="s">
        <v>7023</v>
      </c>
      <c r="E941" s="144"/>
    </row>
    <row r="942">
      <c r="A942" s="143" t="s">
        <v>37323</v>
      </c>
      <c r="B942" t="s">
        <v>6988</v>
      </c>
      <c r="C942" t="s">
        <v>80</v>
      </c>
      <c r="D942" s="144" t="s">
        <v>7027</v>
      </c>
      <c r="E942" s="144" t="s">
        <v>86</v>
      </c>
    </row>
    <row r="943">
      <c r="A943" s="143" t="s">
        <v>37324</v>
      </c>
      <c r="B943" t="s">
        <v>6988</v>
      </c>
      <c r="C943" t="s">
        <v>80</v>
      </c>
      <c r="D943" s="144" t="s">
        <v>7031</v>
      </c>
      <c r="E943" s="144" t="s">
        <v>86</v>
      </c>
    </row>
    <row r="944">
      <c r="A944" s="143" t="s">
        <v>37325</v>
      </c>
      <c r="B944" t="s">
        <v>7032</v>
      </c>
      <c r="C944" t="s">
        <v>3873</v>
      </c>
      <c r="D944" s="144" t="s">
        <v>7038</v>
      </c>
      <c r="E944" s="144" t="s">
        <v>7039</v>
      </c>
    </row>
    <row r="945">
      <c r="A945" s="143" t="s">
        <v>37326</v>
      </c>
      <c r="B945" t="s">
        <v>7032</v>
      </c>
      <c r="C945" t="s">
        <v>80</v>
      </c>
      <c r="D945" s="144" t="s">
        <v>7050</v>
      </c>
      <c r="E945" s="144" t="s">
        <v>7051</v>
      </c>
    </row>
    <row r="946">
      <c r="A946" s="143" t="s">
        <v>37327</v>
      </c>
      <c r="B946" t="s">
        <v>7032</v>
      </c>
      <c r="C946" t="s">
        <v>80</v>
      </c>
      <c r="D946" s="144" t="s">
        <v>7056</v>
      </c>
      <c r="E946" s="144"/>
    </row>
    <row r="947">
      <c r="A947" s="143" t="s">
        <v>37328</v>
      </c>
      <c r="B947" t="s">
        <v>7032</v>
      </c>
      <c r="C947" t="s">
        <v>80</v>
      </c>
      <c r="D947" s="144"/>
      <c r="E947" s="144"/>
    </row>
    <row r="948">
      <c r="A948" s="143" t="s">
        <v>37329</v>
      </c>
      <c r="B948" t="s">
        <v>7062</v>
      </c>
      <c r="C948" t="s">
        <v>7068</v>
      </c>
      <c r="D948" s="144" t="s">
        <v>7069</v>
      </c>
      <c r="E948" s="144" t="s">
        <v>7070</v>
      </c>
    </row>
    <row r="949">
      <c r="A949" s="143" t="s">
        <v>37330</v>
      </c>
      <c r="B949" t="s">
        <v>7062</v>
      </c>
      <c r="C949" t="s">
        <v>149</v>
      </c>
      <c r="D949" s="144" t="s">
        <v>7085</v>
      </c>
      <c r="E949" s="144" t="s">
        <v>7086</v>
      </c>
    </row>
    <row r="950">
      <c r="A950" s="143" t="s">
        <v>37331</v>
      </c>
      <c r="B950" t="s">
        <v>7062</v>
      </c>
      <c r="C950" t="s">
        <v>498</v>
      </c>
      <c r="D950" s="144"/>
      <c r="E950" s="144"/>
    </row>
    <row r="951">
      <c r="A951" s="143" t="s">
        <v>37332</v>
      </c>
      <c r="B951" t="s">
        <v>7062</v>
      </c>
      <c r="C951" t="s">
        <v>160</v>
      </c>
      <c r="D951" s="144" t="s">
        <v>7094</v>
      </c>
      <c r="E951" s="144" t="s">
        <v>7095</v>
      </c>
    </row>
    <row r="952">
      <c r="A952" s="143" t="s">
        <v>37333</v>
      </c>
      <c r="B952" t="s">
        <v>7062</v>
      </c>
      <c r="C952" t="s">
        <v>167</v>
      </c>
      <c r="D952" s="144" t="s">
        <v>7099</v>
      </c>
      <c r="E952" s="144"/>
    </row>
    <row r="953">
      <c r="A953" s="143" t="s">
        <v>37334</v>
      </c>
      <c r="B953" t="s">
        <v>7062</v>
      </c>
      <c r="C953" t="s">
        <v>247</v>
      </c>
      <c r="D953" s="144"/>
      <c r="E953" s="144"/>
    </row>
    <row r="954">
      <c r="A954" s="143" t="s">
        <v>37335</v>
      </c>
      <c r="B954" t="s">
        <v>7062</v>
      </c>
      <c r="C954" t="s">
        <v>1125</v>
      </c>
      <c r="D954" s="144" t="s">
        <v>7106</v>
      </c>
      <c r="E954" s="144"/>
    </row>
    <row r="955">
      <c r="A955" s="143" t="s">
        <v>37336</v>
      </c>
      <c r="B955" t="s">
        <v>7062</v>
      </c>
      <c r="C955" t="s">
        <v>106</v>
      </c>
      <c r="D955" s="144" t="s">
        <v>7111</v>
      </c>
      <c r="E955" s="144" t="s">
        <v>86</v>
      </c>
    </row>
    <row r="956">
      <c r="A956" s="143" t="s">
        <v>37337</v>
      </c>
      <c r="B956" t="s">
        <v>7114</v>
      </c>
      <c r="C956" t="s">
        <v>412</v>
      </c>
      <c r="D956" s="144" t="s">
        <v>7119</v>
      </c>
      <c r="E956" s="144" t="s">
        <v>7120</v>
      </c>
    </row>
    <row r="957">
      <c r="A957" s="143" t="s">
        <v>37338</v>
      </c>
      <c r="B957" t="s">
        <v>7114</v>
      </c>
      <c r="C957" t="s">
        <v>412</v>
      </c>
      <c r="D957" s="144" t="s">
        <v>7129</v>
      </c>
      <c r="E957" s="144" t="s">
        <v>7120</v>
      </c>
    </row>
    <row r="958">
      <c r="A958" s="143" t="s">
        <v>37339</v>
      </c>
      <c r="B958" t="s">
        <v>7114</v>
      </c>
      <c r="C958" t="s">
        <v>55</v>
      </c>
      <c r="D958" s="144" t="s">
        <v>7132</v>
      </c>
      <c r="E958" s="144" t="s">
        <v>7120</v>
      </c>
    </row>
    <row r="959">
      <c r="A959" s="143" t="s">
        <v>37340</v>
      </c>
      <c r="B959" t="s">
        <v>7114</v>
      </c>
      <c r="C959" t="s">
        <v>106</v>
      </c>
      <c r="D959" s="144" t="s">
        <v>7135</v>
      </c>
      <c r="E959" s="144" t="s">
        <v>7120</v>
      </c>
    </row>
    <row r="960">
      <c r="A960" s="143" t="s">
        <v>37341</v>
      </c>
      <c r="B960" t="s">
        <v>7137</v>
      </c>
      <c r="C960" t="s">
        <v>149</v>
      </c>
      <c r="D960" s="144" t="s">
        <v>7146</v>
      </c>
      <c r="E960" s="144"/>
    </row>
    <row r="961">
      <c r="A961" s="143" t="s">
        <v>37342</v>
      </c>
      <c r="B961" t="s">
        <v>7137</v>
      </c>
      <c r="C961" t="s">
        <v>160</v>
      </c>
      <c r="D961" s="144" t="s">
        <v>7157</v>
      </c>
      <c r="E961" s="144"/>
    </row>
    <row r="962">
      <c r="A962" s="143" t="s">
        <v>37343</v>
      </c>
      <c r="B962" t="s">
        <v>7161</v>
      </c>
      <c r="C962" t="s">
        <v>412</v>
      </c>
      <c r="D962" s="144"/>
      <c r="E962" s="144"/>
    </row>
    <row r="963">
      <c r="A963" s="143" t="s">
        <v>37344</v>
      </c>
      <c r="B963" t="s">
        <v>7161</v>
      </c>
      <c r="C963" t="s">
        <v>55</v>
      </c>
      <c r="D963" s="144" t="s">
        <v>7177</v>
      </c>
      <c r="E963" s="144"/>
    </row>
    <row r="964">
      <c r="A964" s="143" t="s">
        <v>37345</v>
      </c>
      <c r="B964" t="s">
        <v>7161</v>
      </c>
      <c r="C964" t="s">
        <v>6588</v>
      </c>
      <c r="D964" s="144" t="s">
        <v>7183</v>
      </c>
      <c r="E964" s="144"/>
    </row>
    <row r="965">
      <c r="A965" s="143" t="s">
        <v>37346</v>
      </c>
      <c r="B965" t="s">
        <v>7161</v>
      </c>
      <c r="C965" t="s">
        <v>386</v>
      </c>
      <c r="D965" s="144" t="s">
        <v>7188</v>
      </c>
      <c r="E965" s="144"/>
    </row>
    <row r="966">
      <c r="A966" s="143" t="s">
        <v>37347</v>
      </c>
      <c r="B966" t="s">
        <v>7161</v>
      </c>
      <c r="C966" t="s">
        <v>695</v>
      </c>
      <c r="D966" s="144" t="s">
        <v>7194</v>
      </c>
      <c r="E966" s="144"/>
    </row>
    <row r="967">
      <c r="A967" s="143" t="s">
        <v>37348</v>
      </c>
      <c r="B967" t="s">
        <v>7161</v>
      </c>
      <c r="C967" t="s">
        <v>106</v>
      </c>
      <c r="D967" s="144" t="s">
        <v>7198</v>
      </c>
      <c r="E967" s="144"/>
    </row>
    <row r="968">
      <c r="A968" s="143" t="s">
        <v>37349</v>
      </c>
      <c r="B968" t="s">
        <v>7161</v>
      </c>
      <c r="C968" t="s">
        <v>106</v>
      </c>
      <c r="D968" s="144" t="s">
        <v>7202</v>
      </c>
      <c r="E968" s="144"/>
    </row>
    <row r="969">
      <c r="A969" s="143" t="s">
        <v>37350</v>
      </c>
      <c r="B969" t="s">
        <v>7204</v>
      </c>
      <c r="C969" t="s">
        <v>55</v>
      </c>
      <c r="D969" s="144" t="s">
        <v>7211</v>
      </c>
      <c r="E969" s="144" t="s">
        <v>7212</v>
      </c>
    </row>
    <row r="970">
      <c r="A970" s="143" t="s">
        <v>37351</v>
      </c>
      <c r="B970" t="s">
        <v>7204</v>
      </c>
      <c r="C970" t="s">
        <v>80</v>
      </c>
      <c r="D970" s="144" t="s">
        <v>7224</v>
      </c>
      <c r="E970" s="144"/>
    </row>
    <row r="971">
      <c r="A971" s="143" t="s">
        <v>37352</v>
      </c>
      <c r="B971" t="s">
        <v>7204</v>
      </c>
      <c r="C971" t="s">
        <v>80</v>
      </c>
      <c r="D971" s="144" t="s">
        <v>7229</v>
      </c>
      <c r="E971" s="144" t="s">
        <v>7212</v>
      </c>
    </row>
    <row r="972">
      <c r="A972" s="143" t="s">
        <v>37353</v>
      </c>
      <c r="B972" t="s">
        <v>7204</v>
      </c>
      <c r="C972" t="s">
        <v>80</v>
      </c>
      <c r="D972" s="144" t="s">
        <v>7232</v>
      </c>
      <c r="E972" s="144" t="s">
        <v>7212</v>
      </c>
    </row>
    <row r="973">
      <c r="A973" s="143" t="s">
        <v>37354</v>
      </c>
      <c r="B973" t="s">
        <v>7204</v>
      </c>
      <c r="C973" t="s">
        <v>80</v>
      </c>
      <c r="D973" s="144"/>
      <c r="E973" s="144"/>
    </row>
    <row r="974">
      <c r="A974" s="143" t="s">
        <v>37355</v>
      </c>
      <c r="B974" t="s">
        <v>7238</v>
      </c>
      <c r="C974" t="s">
        <v>55</v>
      </c>
      <c r="D974" s="144" t="s">
        <v>7246</v>
      </c>
      <c r="E974" s="144" t="s">
        <v>7247</v>
      </c>
    </row>
    <row r="975">
      <c r="A975" s="143" t="s">
        <v>37356</v>
      </c>
      <c r="B975" t="s">
        <v>7238</v>
      </c>
      <c r="C975" t="s">
        <v>155</v>
      </c>
      <c r="D975" s="144" t="s">
        <v>7260</v>
      </c>
      <c r="E975" s="144"/>
    </row>
    <row r="976">
      <c r="A976" s="143" t="s">
        <v>37357</v>
      </c>
      <c r="B976" t="s">
        <v>7238</v>
      </c>
      <c r="C976" t="s">
        <v>2834</v>
      </c>
      <c r="D976" s="144" t="s">
        <v>7263</v>
      </c>
      <c r="E976" s="144"/>
    </row>
    <row r="977">
      <c r="A977" s="143" t="s">
        <v>37358</v>
      </c>
      <c r="B977" t="s">
        <v>7238</v>
      </c>
      <c r="C977" t="s">
        <v>106</v>
      </c>
      <c r="D977" s="144" t="s">
        <v>7267</v>
      </c>
      <c r="E977" s="144" t="s">
        <v>7268</v>
      </c>
    </row>
    <row r="978">
      <c r="A978" s="143" t="s">
        <v>37359</v>
      </c>
      <c r="B978" t="s">
        <v>7238</v>
      </c>
      <c r="C978" t="s">
        <v>106</v>
      </c>
      <c r="D978" s="144" t="s">
        <v>7271</v>
      </c>
      <c r="E978" s="144"/>
    </row>
    <row r="979">
      <c r="A979" s="143" t="s">
        <v>37360</v>
      </c>
      <c r="B979" t="s">
        <v>7276</v>
      </c>
      <c r="C979" t="s">
        <v>7282</v>
      </c>
      <c r="D979" s="144" t="s">
        <v>7283</v>
      </c>
      <c r="E979" s="144" t="s">
        <v>7284</v>
      </c>
    </row>
    <row r="980">
      <c r="A980" s="143" t="s">
        <v>37361</v>
      </c>
      <c r="B980" t="s">
        <v>7276</v>
      </c>
      <c r="C980" t="s">
        <v>160</v>
      </c>
      <c r="D980" s="144" t="s">
        <v>7298</v>
      </c>
      <c r="E980" s="144"/>
    </row>
    <row r="981">
      <c r="A981" s="143" t="s">
        <v>37362</v>
      </c>
      <c r="B981" t="s">
        <v>7276</v>
      </c>
      <c r="C981" t="s">
        <v>1726</v>
      </c>
      <c r="D981" s="144" t="s">
        <v>7301</v>
      </c>
      <c r="E981" s="144" t="s">
        <v>7302</v>
      </c>
    </row>
    <row r="982">
      <c r="A982" s="143" t="s">
        <v>37363</v>
      </c>
      <c r="B982" t="s">
        <v>7276</v>
      </c>
      <c r="C982" t="s">
        <v>4351</v>
      </c>
      <c r="D982" s="144" t="s">
        <v>7305</v>
      </c>
      <c r="E982" s="144"/>
    </row>
    <row r="983">
      <c r="A983" s="143" t="s">
        <v>37364</v>
      </c>
      <c r="B983" t="s">
        <v>7276</v>
      </c>
      <c r="C983" t="s">
        <v>7310</v>
      </c>
      <c r="D983" s="144" t="s">
        <v>7311</v>
      </c>
      <c r="E983" s="144" t="s">
        <v>7312</v>
      </c>
    </row>
    <row r="984">
      <c r="A984" s="143" t="s">
        <v>37365</v>
      </c>
      <c r="B984" t="s">
        <v>7276</v>
      </c>
      <c r="C984" t="s">
        <v>106</v>
      </c>
      <c r="D984" s="144" t="s">
        <v>7317</v>
      </c>
      <c r="E984" s="144"/>
    </row>
    <row r="985">
      <c r="A985" s="143" t="s">
        <v>37366</v>
      </c>
      <c r="B985" t="s">
        <v>7276</v>
      </c>
      <c r="C985" t="s">
        <v>80</v>
      </c>
      <c r="D985" s="144" t="s">
        <v>7323</v>
      </c>
      <c r="E985" s="144"/>
    </row>
    <row r="986">
      <c r="A986" s="143" t="s">
        <v>37367</v>
      </c>
      <c r="B986" t="s">
        <v>7325</v>
      </c>
      <c r="C986" t="s">
        <v>55</v>
      </c>
      <c r="D986" s="144" t="s">
        <v>7332</v>
      </c>
      <c r="E986" s="144" t="s">
        <v>7333</v>
      </c>
    </row>
    <row r="987">
      <c r="A987" s="143" t="s">
        <v>37368</v>
      </c>
      <c r="B987" t="s">
        <v>7325</v>
      </c>
      <c r="C987" t="s">
        <v>55</v>
      </c>
      <c r="D987" s="144" t="s">
        <v>7347</v>
      </c>
      <c r="E987" s="144"/>
    </row>
    <row r="988">
      <c r="A988" s="143" t="s">
        <v>37369</v>
      </c>
      <c r="B988" t="s">
        <v>7325</v>
      </c>
      <c r="C988" t="s">
        <v>80</v>
      </c>
      <c r="D988" s="144" t="s">
        <v>7350</v>
      </c>
      <c r="E988" s="144"/>
    </row>
    <row r="989">
      <c r="A989" s="143" t="s">
        <v>37370</v>
      </c>
      <c r="B989" t="s">
        <v>7325</v>
      </c>
      <c r="C989" t="s">
        <v>80</v>
      </c>
      <c r="D989" s="144" t="s">
        <v>7354</v>
      </c>
      <c r="E989" s="144"/>
    </row>
    <row r="990">
      <c r="A990" s="143" t="s">
        <v>37371</v>
      </c>
      <c r="B990" t="s">
        <v>7325</v>
      </c>
      <c r="C990" t="s">
        <v>80</v>
      </c>
      <c r="D990" s="144" t="s">
        <v>7358</v>
      </c>
      <c r="E990" s="144" t="s">
        <v>7359</v>
      </c>
    </row>
    <row r="991">
      <c r="A991" s="143" t="s">
        <v>37372</v>
      </c>
      <c r="B991" t="s">
        <v>7362</v>
      </c>
      <c r="C991" t="s">
        <v>1959</v>
      </c>
      <c r="D991" s="144" t="s">
        <v>7367</v>
      </c>
      <c r="E991" s="144"/>
    </row>
    <row r="992">
      <c r="A992" s="143" t="s">
        <v>37373</v>
      </c>
      <c r="B992" t="s">
        <v>7362</v>
      </c>
      <c r="C992" t="s">
        <v>2625</v>
      </c>
      <c r="D992" s="144" t="s">
        <v>7379</v>
      </c>
      <c r="E992" s="144"/>
    </row>
    <row r="993">
      <c r="A993" s="143" t="s">
        <v>37374</v>
      </c>
      <c r="B993" t="s">
        <v>7362</v>
      </c>
      <c r="C993" t="s">
        <v>7384</v>
      </c>
      <c r="D993" s="144" t="s">
        <v>7385</v>
      </c>
      <c r="E993" s="144"/>
    </row>
    <row r="994">
      <c r="A994" s="143" t="s">
        <v>37375</v>
      </c>
      <c r="B994" t="s">
        <v>7362</v>
      </c>
      <c r="C994" t="s">
        <v>55</v>
      </c>
      <c r="D994" s="144" t="s">
        <v>7389</v>
      </c>
      <c r="E994" s="144" t="s">
        <v>7390</v>
      </c>
    </row>
    <row r="995">
      <c r="A995" s="143" t="s">
        <v>37376</v>
      </c>
      <c r="B995" t="s">
        <v>7362</v>
      </c>
      <c r="C995" t="s">
        <v>6223</v>
      </c>
      <c r="D995" s="144" t="s">
        <v>7394</v>
      </c>
      <c r="E995" s="144"/>
    </row>
    <row r="996">
      <c r="A996" s="143" t="s">
        <v>37377</v>
      </c>
      <c r="B996" t="s">
        <v>7362</v>
      </c>
      <c r="C996" t="s">
        <v>7397</v>
      </c>
      <c r="D996" s="144" t="s">
        <v>7398</v>
      </c>
      <c r="E996" s="144"/>
    </row>
    <row r="997">
      <c r="A997" s="143" t="s">
        <v>37378</v>
      </c>
      <c r="B997" t="s">
        <v>7400</v>
      </c>
      <c r="C997" t="s">
        <v>311</v>
      </c>
      <c r="D997" s="144" t="s">
        <v>7407</v>
      </c>
      <c r="E997" s="144" t="s">
        <v>7408</v>
      </c>
    </row>
    <row r="998">
      <c r="A998" s="143" t="s">
        <v>37379</v>
      </c>
      <c r="B998" t="s">
        <v>7400</v>
      </c>
      <c r="C998" t="s">
        <v>106</v>
      </c>
      <c r="D998" s="144" t="s">
        <v>7422</v>
      </c>
      <c r="E998" s="144" t="s">
        <v>7423</v>
      </c>
    </row>
    <row r="999">
      <c r="A999" s="143" t="s">
        <v>37380</v>
      </c>
      <c r="B999" t="s">
        <v>7425</v>
      </c>
      <c r="C999" t="s">
        <v>76</v>
      </c>
      <c r="D999" s="144" t="s">
        <v>7432</v>
      </c>
      <c r="E999" s="144" t="s">
        <v>7433</v>
      </c>
    </row>
    <row r="1000">
      <c r="A1000" s="143" t="s">
        <v>37381</v>
      </c>
      <c r="B1000" t="s">
        <v>7425</v>
      </c>
      <c r="C1000" t="s">
        <v>2105</v>
      </c>
      <c r="D1000" s="144" t="s">
        <v>7445</v>
      </c>
      <c r="E1000" s="144" t="s">
        <v>7446</v>
      </c>
    </row>
    <row r="1001">
      <c r="A1001" s="143" t="s">
        <v>37382</v>
      </c>
      <c r="B1001" t="s">
        <v>7425</v>
      </c>
      <c r="C1001" t="s">
        <v>80</v>
      </c>
      <c r="D1001" s="144" t="s">
        <v>7450</v>
      </c>
      <c r="E1001" s="144" t="s">
        <v>7433</v>
      </c>
    </row>
    <row r="1002">
      <c r="A1002" s="143" t="s">
        <v>37383</v>
      </c>
      <c r="B1002" t="s">
        <v>7425</v>
      </c>
      <c r="C1002" t="s">
        <v>80</v>
      </c>
      <c r="D1002" s="144" t="s">
        <v>7454</v>
      </c>
      <c r="E1002" s="144" t="s">
        <v>7433</v>
      </c>
    </row>
    <row r="1003">
      <c r="A1003" s="143" t="s">
        <v>37384</v>
      </c>
      <c r="B1003" t="s">
        <v>7425</v>
      </c>
      <c r="C1003" t="s">
        <v>80</v>
      </c>
      <c r="D1003" s="144" t="s">
        <v>7458</v>
      </c>
      <c r="E1003" s="144" t="s">
        <v>7433</v>
      </c>
    </row>
    <row r="1004">
      <c r="A1004" s="143" t="s">
        <v>37385</v>
      </c>
      <c r="B1004" t="s">
        <v>7425</v>
      </c>
      <c r="C1004" t="s">
        <v>80</v>
      </c>
      <c r="D1004" s="144" t="s">
        <v>7462</v>
      </c>
      <c r="E1004" s="144" t="s">
        <v>7433</v>
      </c>
    </row>
    <row r="1005">
      <c r="A1005" s="143" t="s">
        <v>37386</v>
      </c>
      <c r="B1005" t="s">
        <v>7464</v>
      </c>
      <c r="C1005" t="s">
        <v>486</v>
      </c>
      <c r="D1005" s="144"/>
      <c r="E1005" s="144"/>
    </row>
    <row r="1006">
      <c r="A1006" s="143" t="s">
        <v>37387</v>
      </c>
      <c r="B1006" t="s">
        <v>7464</v>
      </c>
      <c r="C1006" t="s">
        <v>412</v>
      </c>
      <c r="D1006" s="144"/>
      <c r="E1006" s="144"/>
    </row>
    <row r="1007">
      <c r="A1007" s="143" t="s">
        <v>37388</v>
      </c>
      <c r="B1007" t="s">
        <v>7464</v>
      </c>
      <c r="C1007" t="s">
        <v>7483</v>
      </c>
      <c r="D1007" s="144" t="s">
        <v>7484</v>
      </c>
      <c r="E1007" s="144" t="s">
        <v>7485</v>
      </c>
    </row>
    <row r="1008">
      <c r="A1008" s="143" t="s">
        <v>37389</v>
      </c>
      <c r="B1008" t="s">
        <v>7464</v>
      </c>
      <c r="C1008" t="s">
        <v>76</v>
      </c>
      <c r="D1008" s="144" t="s">
        <v>7491</v>
      </c>
      <c r="E1008" s="144"/>
    </row>
    <row r="1009">
      <c r="A1009" s="143" t="s">
        <v>37390</v>
      </c>
      <c r="B1009" t="s">
        <v>7464</v>
      </c>
      <c r="C1009" t="s">
        <v>106</v>
      </c>
      <c r="D1009" s="144" t="s">
        <v>7496</v>
      </c>
      <c r="E1009" s="144"/>
    </row>
    <row r="1010">
      <c r="A1010" s="143" t="s">
        <v>37391</v>
      </c>
      <c r="B1010" t="s">
        <v>7464</v>
      </c>
      <c r="C1010" t="s">
        <v>80</v>
      </c>
      <c r="D1010" s="144"/>
      <c r="E1010" s="144"/>
    </row>
    <row r="1011">
      <c r="A1011" s="143" t="s">
        <v>37392</v>
      </c>
      <c r="B1011" t="s">
        <v>7464</v>
      </c>
      <c r="C1011" t="s">
        <v>80</v>
      </c>
      <c r="D1011" s="144"/>
      <c r="E1011" s="144"/>
    </row>
    <row r="1012">
      <c r="A1012" s="143" t="s">
        <v>37393</v>
      </c>
      <c r="B1012" t="s">
        <v>7502</v>
      </c>
      <c r="C1012" t="s">
        <v>2625</v>
      </c>
      <c r="D1012" s="144"/>
      <c r="E1012" s="144"/>
    </row>
    <row r="1013">
      <c r="A1013" s="143" t="s">
        <v>37394</v>
      </c>
      <c r="B1013" t="s">
        <v>7502</v>
      </c>
      <c r="C1013" t="s">
        <v>7518</v>
      </c>
      <c r="D1013" s="144"/>
      <c r="E1013" s="144"/>
    </row>
    <row r="1014">
      <c r="A1014" s="143" t="s">
        <v>37395</v>
      </c>
      <c r="B1014" t="s">
        <v>7502</v>
      </c>
      <c r="C1014" t="s">
        <v>7521</v>
      </c>
      <c r="D1014" s="144"/>
      <c r="E1014" s="144"/>
    </row>
    <row r="1015">
      <c r="A1015" s="143" t="s">
        <v>37396</v>
      </c>
      <c r="B1015" t="s">
        <v>7502</v>
      </c>
      <c r="C1015" t="s">
        <v>311</v>
      </c>
      <c r="D1015" s="144" t="s">
        <v>7525</v>
      </c>
      <c r="E1015" s="144" t="s">
        <v>7526</v>
      </c>
    </row>
    <row r="1016">
      <c r="A1016" s="143" t="s">
        <v>37397</v>
      </c>
      <c r="B1016" t="s">
        <v>7502</v>
      </c>
      <c r="C1016" t="s">
        <v>7530</v>
      </c>
      <c r="D1016" s="144" t="s">
        <v>7531</v>
      </c>
      <c r="E1016" s="144" t="s">
        <v>7532</v>
      </c>
    </row>
    <row r="1017">
      <c r="A1017" s="143" t="s">
        <v>37398</v>
      </c>
      <c r="B1017" t="s">
        <v>7502</v>
      </c>
      <c r="C1017" t="s">
        <v>7535</v>
      </c>
      <c r="D1017" s="144" t="s">
        <v>7536</v>
      </c>
      <c r="E1017" s="144" t="s">
        <v>7537</v>
      </c>
    </row>
    <row r="1018">
      <c r="A1018" s="143" t="s">
        <v>37399</v>
      </c>
      <c r="B1018" t="s">
        <v>7502</v>
      </c>
      <c r="C1018" t="s">
        <v>2834</v>
      </c>
      <c r="D1018" s="144" t="s">
        <v>7540</v>
      </c>
      <c r="E1018" s="144"/>
    </row>
    <row r="1019">
      <c r="A1019" s="143" t="s">
        <v>37400</v>
      </c>
      <c r="B1019" t="s">
        <v>7502</v>
      </c>
      <c r="C1019" t="s">
        <v>80</v>
      </c>
      <c r="D1019" s="144" t="s">
        <v>7546</v>
      </c>
      <c r="E1019" s="144"/>
    </row>
    <row r="1020">
      <c r="A1020" s="143" t="s">
        <v>37401</v>
      </c>
      <c r="B1020" t="s">
        <v>7547</v>
      </c>
      <c r="C1020" t="s">
        <v>55</v>
      </c>
      <c r="D1020" s="144" t="s">
        <v>7551</v>
      </c>
      <c r="E1020" s="144"/>
    </row>
    <row r="1021">
      <c r="A1021" s="143" t="s">
        <v>37402</v>
      </c>
      <c r="B1021" t="s">
        <v>7547</v>
      </c>
      <c r="C1021" t="s">
        <v>80</v>
      </c>
      <c r="D1021" s="144" t="s">
        <v>7557</v>
      </c>
      <c r="E1021" s="144" t="s">
        <v>7558</v>
      </c>
    </row>
    <row r="1022">
      <c r="A1022" s="143" t="s">
        <v>37403</v>
      </c>
      <c r="B1022" t="s">
        <v>7580</v>
      </c>
      <c r="C1022" t="s">
        <v>80</v>
      </c>
      <c r="D1022" s="144" t="s">
        <v>7587</v>
      </c>
      <c r="E1022" s="144" t="s">
        <v>7588</v>
      </c>
    </row>
    <row r="1023">
      <c r="A1023" s="143" t="s">
        <v>37404</v>
      </c>
      <c r="B1023" t="s">
        <v>7580</v>
      </c>
      <c r="C1023" t="s">
        <v>80</v>
      </c>
      <c r="D1023" s="144" t="s">
        <v>7600</v>
      </c>
      <c r="E1023" s="144"/>
    </row>
    <row r="1024">
      <c r="A1024" s="143" t="s">
        <v>37405</v>
      </c>
      <c r="B1024" t="s">
        <v>7602</v>
      </c>
      <c r="C1024" t="s">
        <v>55</v>
      </c>
      <c r="D1024" s="144" t="s">
        <v>7607</v>
      </c>
      <c r="E1024" s="144"/>
    </row>
    <row r="1025">
      <c r="A1025" s="143" t="s">
        <v>37406</v>
      </c>
      <c r="B1025" t="s">
        <v>7602</v>
      </c>
      <c r="C1025" t="s">
        <v>80</v>
      </c>
      <c r="D1025" s="144" t="s">
        <v>86</v>
      </c>
      <c r="E1025" s="144" t="s">
        <v>86</v>
      </c>
    </row>
    <row r="1026">
      <c r="A1026" s="143" t="s">
        <v>37407</v>
      </c>
      <c r="B1026" t="s">
        <v>7619</v>
      </c>
      <c r="C1026" t="s">
        <v>55</v>
      </c>
      <c r="D1026" s="144" t="s">
        <v>7627</v>
      </c>
      <c r="E1026" s="144" t="s">
        <v>7628</v>
      </c>
    </row>
    <row r="1027">
      <c r="A1027" s="143" t="s">
        <v>37408</v>
      </c>
      <c r="B1027" t="s">
        <v>7619</v>
      </c>
      <c r="C1027" t="s">
        <v>80</v>
      </c>
      <c r="D1027" s="144" t="s">
        <v>7638</v>
      </c>
      <c r="E1027" s="144" t="s">
        <v>7639</v>
      </c>
    </row>
    <row r="1028">
      <c r="A1028" s="143" t="s">
        <v>37409</v>
      </c>
      <c r="B1028" t="s">
        <v>7642</v>
      </c>
      <c r="C1028" t="s">
        <v>55</v>
      </c>
      <c r="D1028" s="144" t="s">
        <v>7648</v>
      </c>
      <c r="E1028" s="144" t="s">
        <v>7649</v>
      </c>
    </row>
    <row r="1029">
      <c r="A1029" s="143" t="s">
        <v>37410</v>
      </c>
      <c r="B1029" t="s">
        <v>7642</v>
      </c>
      <c r="C1029" t="s">
        <v>106</v>
      </c>
      <c r="D1029" s="144" t="s">
        <v>7661</v>
      </c>
      <c r="E1029" s="145" t="s">
        <v>37411</v>
      </c>
    </row>
    <row r="1030">
      <c r="A1030" s="143" t="s">
        <v>37412</v>
      </c>
      <c r="B1030" t="s">
        <v>7642</v>
      </c>
      <c r="C1030" t="s">
        <v>80</v>
      </c>
      <c r="D1030" s="144" t="s">
        <v>7665</v>
      </c>
      <c r="E1030" s="144" t="s">
        <v>7666</v>
      </c>
    </row>
    <row r="1031">
      <c r="A1031" s="143" t="s">
        <v>37413</v>
      </c>
      <c r="B1031" t="s">
        <v>7668</v>
      </c>
      <c r="C1031" t="s">
        <v>2416</v>
      </c>
      <c r="D1031" s="144" t="s">
        <v>7675</v>
      </c>
      <c r="E1031" s="144" t="s">
        <v>7676</v>
      </c>
    </row>
    <row r="1032">
      <c r="A1032" s="143" t="s">
        <v>37414</v>
      </c>
      <c r="B1032" t="s">
        <v>7668</v>
      </c>
      <c r="C1032" t="s">
        <v>55</v>
      </c>
      <c r="D1032" s="144" t="s">
        <v>7686</v>
      </c>
      <c r="E1032" s="144" t="s">
        <v>7687</v>
      </c>
    </row>
    <row r="1033">
      <c r="A1033" s="143" t="s">
        <v>37415</v>
      </c>
      <c r="B1033" t="s">
        <v>7668</v>
      </c>
      <c r="C1033" t="s">
        <v>160</v>
      </c>
      <c r="D1033" s="144" t="s">
        <v>7693</v>
      </c>
      <c r="E1033" s="144"/>
    </row>
    <row r="1034">
      <c r="A1034" s="143" t="s">
        <v>37416</v>
      </c>
      <c r="B1034" t="s">
        <v>7668</v>
      </c>
      <c r="C1034" t="s">
        <v>106</v>
      </c>
      <c r="D1034" s="144" t="s">
        <v>7696</v>
      </c>
      <c r="E1034" s="144"/>
    </row>
    <row r="1035">
      <c r="A1035" s="143" t="s">
        <v>37417</v>
      </c>
      <c r="B1035" t="s">
        <v>7668</v>
      </c>
      <c r="C1035" t="s">
        <v>106</v>
      </c>
      <c r="D1035" s="144" t="s">
        <v>7700</v>
      </c>
      <c r="E1035" s="144" t="s">
        <v>7701</v>
      </c>
    </row>
    <row r="1036">
      <c r="A1036" s="143" t="s">
        <v>37418</v>
      </c>
      <c r="B1036" t="s">
        <v>7702</v>
      </c>
      <c r="C1036" t="s">
        <v>55</v>
      </c>
      <c r="D1036" s="144" t="s">
        <v>7709</v>
      </c>
      <c r="E1036" s="144" t="s">
        <v>7710</v>
      </c>
    </row>
    <row r="1037">
      <c r="A1037" s="143" t="s">
        <v>37419</v>
      </c>
      <c r="B1037" t="s">
        <v>7702</v>
      </c>
      <c r="C1037" t="s">
        <v>498</v>
      </c>
      <c r="D1037" s="144" t="s">
        <v>7721</v>
      </c>
      <c r="E1037" s="144" t="s">
        <v>7722</v>
      </c>
    </row>
    <row r="1038">
      <c r="A1038" s="143" t="s">
        <v>37420</v>
      </c>
      <c r="B1038" t="s">
        <v>7724</v>
      </c>
      <c r="C1038" t="s">
        <v>2105</v>
      </c>
      <c r="D1038" s="144" t="s">
        <v>7731</v>
      </c>
      <c r="E1038" s="144" t="s">
        <v>7732</v>
      </c>
    </row>
    <row r="1039">
      <c r="A1039" s="143" t="s">
        <v>37421</v>
      </c>
      <c r="B1039" t="s">
        <v>7724</v>
      </c>
      <c r="C1039" t="s">
        <v>149</v>
      </c>
      <c r="D1039" s="144" t="s">
        <v>7744</v>
      </c>
      <c r="E1039" s="144"/>
    </row>
    <row r="1040">
      <c r="A1040" s="143" t="s">
        <v>37422</v>
      </c>
      <c r="B1040" t="s">
        <v>7724</v>
      </c>
      <c r="C1040" t="s">
        <v>7748</v>
      </c>
      <c r="D1040" s="144" t="s">
        <v>7749</v>
      </c>
      <c r="E1040" s="144" t="s">
        <v>7750</v>
      </c>
    </row>
    <row r="1041">
      <c r="A1041" s="143" t="s">
        <v>37423</v>
      </c>
      <c r="B1041" t="s">
        <v>7724</v>
      </c>
      <c r="C1041" t="s">
        <v>160</v>
      </c>
      <c r="D1041" s="144" t="s">
        <v>7755</v>
      </c>
      <c r="E1041" t="s">
        <v>37424</v>
      </c>
    </row>
    <row r="1042">
      <c r="A1042" s="143" t="s">
        <v>37425</v>
      </c>
      <c r="B1042" t="s">
        <v>7724</v>
      </c>
      <c r="C1042" t="s">
        <v>674</v>
      </c>
      <c r="D1042" s="144" t="s">
        <v>7761</v>
      </c>
      <c r="E1042" s="144" t="s">
        <v>7762</v>
      </c>
    </row>
    <row r="1043">
      <c r="A1043" s="143" t="s">
        <v>37426</v>
      </c>
      <c r="B1043" t="s">
        <v>7724</v>
      </c>
      <c r="C1043" t="s">
        <v>5059</v>
      </c>
      <c r="D1043" s="144"/>
      <c r="E1043" s="144"/>
    </row>
    <row r="1044">
      <c r="A1044" s="143" t="s">
        <v>37427</v>
      </c>
      <c r="B1044" t="s">
        <v>7724</v>
      </c>
      <c r="C1044" t="s">
        <v>2035</v>
      </c>
      <c r="D1044" s="144" t="s">
        <v>7768</v>
      </c>
      <c r="E1044" s="144" t="s">
        <v>86</v>
      </c>
    </row>
    <row r="1045">
      <c r="A1045" s="143" t="s">
        <v>37428</v>
      </c>
      <c r="B1045" t="s">
        <v>7724</v>
      </c>
      <c r="C1045" t="s">
        <v>2035</v>
      </c>
      <c r="D1045" s="144"/>
      <c r="E1045" s="144"/>
    </row>
    <row r="1046">
      <c r="A1046" s="143" t="s">
        <v>37429</v>
      </c>
      <c r="B1046" t="s">
        <v>7724</v>
      </c>
      <c r="C1046" t="s">
        <v>2349</v>
      </c>
      <c r="D1046" s="144" t="s">
        <v>7774</v>
      </c>
      <c r="E1046" s="144" t="s">
        <v>7775</v>
      </c>
    </row>
    <row r="1047">
      <c r="A1047" s="143" t="s">
        <v>37430</v>
      </c>
      <c r="B1047" t="s">
        <v>7724</v>
      </c>
      <c r="C1047" t="s">
        <v>689</v>
      </c>
      <c r="D1047" s="144" t="s">
        <v>7777</v>
      </c>
      <c r="E1047" t="s">
        <v>37431</v>
      </c>
    </row>
    <row r="1048">
      <c r="A1048" s="143" t="s">
        <v>37432</v>
      </c>
      <c r="B1048" t="s">
        <v>7724</v>
      </c>
      <c r="C1048" t="s">
        <v>640</v>
      </c>
      <c r="D1048" s="144" t="s">
        <v>7781</v>
      </c>
      <c r="E1048" s="144" t="s">
        <v>7782</v>
      </c>
    </row>
    <row r="1049">
      <c r="A1049" s="143" t="s">
        <v>37433</v>
      </c>
      <c r="B1049" t="s">
        <v>7783</v>
      </c>
      <c r="C1049" t="s">
        <v>55</v>
      </c>
      <c r="D1049" s="144" t="s">
        <v>7788</v>
      </c>
      <c r="E1049" s="144" t="s">
        <v>7789</v>
      </c>
    </row>
    <row r="1050">
      <c r="A1050" s="143" t="s">
        <v>37434</v>
      </c>
      <c r="B1050" t="s">
        <v>7783</v>
      </c>
      <c r="C1050" t="s">
        <v>160</v>
      </c>
      <c r="D1050" s="144"/>
      <c r="E1050" s="144"/>
    </row>
    <row r="1051">
      <c r="A1051" s="143" t="s">
        <v>37435</v>
      </c>
      <c r="B1051" t="s">
        <v>7783</v>
      </c>
      <c r="C1051" t="s">
        <v>503</v>
      </c>
      <c r="D1051" s="144" t="s">
        <v>7805</v>
      </c>
      <c r="E1051" s="144" t="s">
        <v>7806</v>
      </c>
    </row>
    <row r="1052">
      <c r="A1052" s="143" t="s">
        <v>37436</v>
      </c>
      <c r="B1052" t="s">
        <v>7783</v>
      </c>
      <c r="C1052" t="s">
        <v>1088</v>
      </c>
      <c r="D1052" s="144" t="s">
        <v>7810</v>
      </c>
      <c r="E1052" s="144" t="s">
        <v>7811</v>
      </c>
    </row>
    <row r="1053">
      <c r="A1053" s="143" t="s">
        <v>37437</v>
      </c>
      <c r="B1053" t="s">
        <v>7783</v>
      </c>
      <c r="C1053" t="s">
        <v>2349</v>
      </c>
      <c r="D1053" s="144" t="s">
        <v>7818</v>
      </c>
      <c r="E1053" s="144"/>
    </row>
    <row r="1054">
      <c r="A1054" s="143" t="s">
        <v>37438</v>
      </c>
      <c r="B1054" t="s">
        <v>7783</v>
      </c>
      <c r="C1054" t="s">
        <v>106</v>
      </c>
      <c r="D1054" s="144"/>
      <c r="E1054" s="144"/>
    </row>
    <row r="1055">
      <c r="A1055" s="143" t="s">
        <v>37439</v>
      </c>
      <c r="B1055" t="s">
        <v>7783</v>
      </c>
      <c r="C1055" t="s">
        <v>106</v>
      </c>
      <c r="D1055" s="144"/>
      <c r="E1055" s="144"/>
    </row>
    <row r="1056">
      <c r="A1056" s="143" t="s">
        <v>37440</v>
      </c>
      <c r="B1056" t="s">
        <v>7825</v>
      </c>
      <c r="C1056" t="s">
        <v>55</v>
      </c>
      <c r="D1056" s="144" t="s">
        <v>7830</v>
      </c>
      <c r="E1056" s="144"/>
    </row>
    <row r="1057">
      <c r="A1057" s="143" t="s">
        <v>37441</v>
      </c>
      <c r="B1057" t="s">
        <v>7825</v>
      </c>
      <c r="C1057" t="s">
        <v>80</v>
      </c>
      <c r="D1057" s="144" t="s">
        <v>7839</v>
      </c>
      <c r="E1057" s="144" t="s">
        <v>7840</v>
      </c>
    </row>
    <row r="1058">
      <c r="A1058" s="143" t="s">
        <v>37442</v>
      </c>
      <c r="B1058" t="s">
        <v>7825</v>
      </c>
      <c r="C1058" t="s">
        <v>80</v>
      </c>
      <c r="D1058" s="144" t="s">
        <v>7845</v>
      </c>
      <c r="E1058" s="144"/>
    </row>
    <row r="1059">
      <c r="A1059" s="143" t="s">
        <v>37443</v>
      </c>
      <c r="B1059" t="s">
        <v>7825</v>
      </c>
      <c r="C1059" t="s">
        <v>80</v>
      </c>
      <c r="D1059" s="144" t="s">
        <v>7848</v>
      </c>
      <c r="E1059" s="144"/>
    </row>
    <row r="1060">
      <c r="A1060" s="143" t="s">
        <v>37444</v>
      </c>
      <c r="B1060" t="s">
        <v>7825</v>
      </c>
      <c r="C1060" t="s">
        <v>80</v>
      </c>
      <c r="D1060" s="144" t="s">
        <v>7852</v>
      </c>
      <c r="E1060" s="144"/>
    </row>
    <row r="1061">
      <c r="A1061" s="143" t="s">
        <v>37445</v>
      </c>
      <c r="B1061" t="s">
        <v>7855</v>
      </c>
      <c r="C1061" t="s">
        <v>311</v>
      </c>
      <c r="D1061" s="144" t="s">
        <v>7860</v>
      </c>
      <c r="E1061" s="144" t="s">
        <v>7861</v>
      </c>
    </row>
    <row r="1062">
      <c r="A1062" s="143" t="s">
        <v>37446</v>
      </c>
      <c r="B1062" t="s">
        <v>7855</v>
      </c>
      <c r="C1062" t="s">
        <v>7873</v>
      </c>
      <c r="D1062" s="144" t="s">
        <v>7874</v>
      </c>
      <c r="E1062" s="144" t="s">
        <v>7861</v>
      </c>
    </row>
    <row r="1063">
      <c r="A1063" s="143" t="s">
        <v>37447</v>
      </c>
      <c r="B1063" t="s">
        <v>7855</v>
      </c>
      <c r="C1063" t="s">
        <v>160</v>
      </c>
      <c r="D1063" s="144" t="s">
        <v>7880</v>
      </c>
      <c r="E1063" s="144"/>
    </row>
    <row r="1064">
      <c r="A1064" s="143" t="s">
        <v>37448</v>
      </c>
      <c r="B1064" t="s">
        <v>7855</v>
      </c>
      <c r="C1064" t="s">
        <v>7886</v>
      </c>
      <c r="D1064" s="144"/>
      <c r="E1064" s="144"/>
    </row>
    <row r="1065">
      <c r="A1065" s="143" t="s">
        <v>37449</v>
      </c>
      <c r="B1065" t="s">
        <v>7855</v>
      </c>
      <c r="C1065" t="s">
        <v>2349</v>
      </c>
      <c r="D1065" s="144" t="s">
        <v>7888</v>
      </c>
      <c r="E1065" s="144"/>
    </row>
    <row r="1066">
      <c r="A1066" s="143" t="s">
        <v>37450</v>
      </c>
      <c r="B1066" t="s">
        <v>7855</v>
      </c>
      <c r="C1066" t="s">
        <v>106</v>
      </c>
      <c r="D1066" s="144" t="s">
        <v>7894</v>
      </c>
      <c r="E1066" s="144" t="s">
        <v>7895</v>
      </c>
    </row>
    <row r="1067">
      <c r="A1067" s="143" t="s">
        <v>37451</v>
      </c>
      <c r="B1067" t="s">
        <v>7855</v>
      </c>
      <c r="C1067" t="s">
        <v>80</v>
      </c>
      <c r="D1067" s="144" t="s">
        <v>7898</v>
      </c>
      <c r="E1067" s="144"/>
    </row>
    <row r="1068">
      <c r="A1068" s="143" t="s">
        <v>37452</v>
      </c>
      <c r="B1068" t="s">
        <v>7901</v>
      </c>
      <c r="C1068" t="s">
        <v>55</v>
      </c>
      <c r="D1068" s="144" t="s">
        <v>7906</v>
      </c>
      <c r="E1068" s="144" t="s">
        <v>7907</v>
      </c>
    </row>
    <row r="1069">
      <c r="A1069" s="143" t="s">
        <v>37453</v>
      </c>
      <c r="B1069" t="s">
        <v>7901</v>
      </c>
      <c r="C1069" t="s">
        <v>160</v>
      </c>
      <c r="D1069" s="144" t="s">
        <v>7917</v>
      </c>
      <c r="E1069" s="144" t="s">
        <v>7918</v>
      </c>
    </row>
    <row r="1070">
      <c r="A1070" s="143" t="s">
        <v>37454</v>
      </c>
      <c r="B1070" t="s">
        <v>7901</v>
      </c>
      <c r="C1070" t="s">
        <v>80</v>
      </c>
      <c r="D1070" s="144" t="s">
        <v>7923</v>
      </c>
      <c r="E1070" s="144"/>
    </row>
    <row r="1071">
      <c r="A1071" s="143" t="s">
        <v>37455</v>
      </c>
      <c r="B1071" t="s">
        <v>7901</v>
      </c>
      <c r="C1071" t="s">
        <v>80</v>
      </c>
      <c r="D1071" s="144" t="s">
        <v>7928</v>
      </c>
      <c r="E1071" s="144"/>
    </row>
    <row r="1072">
      <c r="A1072" s="143" t="s">
        <v>37456</v>
      </c>
      <c r="B1072" t="s">
        <v>7931</v>
      </c>
      <c r="C1072" t="s">
        <v>486</v>
      </c>
      <c r="D1072" s="144"/>
      <c r="E1072" s="144"/>
    </row>
    <row r="1073">
      <c r="A1073" s="143" t="s">
        <v>37457</v>
      </c>
      <c r="B1073" t="s">
        <v>7931</v>
      </c>
      <c r="C1073" t="s">
        <v>992</v>
      </c>
      <c r="D1073" s="144" t="s">
        <v>7948</v>
      </c>
      <c r="E1073" s="144" t="s">
        <v>7949</v>
      </c>
    </row>
    <row r="1074">
      <c r="A1074" s="143" t="s">
        <v>37458</v>
      </c>
      <c r="B1074" t="s">
        <v>7931</v>
      </c>
      <c r="C1074" t="s">
        <v>160</v>
      </c>
      <c r="D1074" s="144" t="s">
        <v>7954</v>
      </c>
      <c r="E1074" s="144"/>
    </row>
    <row r="1075">
      <c r="A1075" s="143" t="s">
        <v>37459</v>
      </c>
      <c r="B1075" t="s">
        <v>7931</v>
      </c>
      <c r="C1075" t="s">
        <v>247</v>
      </c>
      <c r="D1075" s="144" t="s">
        <v>7958</v>
      </c>
      <c r="E1075" s="144"/>
    </row>
    <row r="1076">
      <c r="A1076" s="143" t="s">
        <v>37460</v>
      </c>
      <c r="B1076" t="s">
        <v>7931</v>
      </c>
      <c r="C1076" t="s">
        <v>7962</v>
      </c>
      <c r="D1076" s="144" t="s">
        <v>7963</v>
      </c>
      <c r="E1076" s="144"/>
    </row>
    <row r="1077">
      <c r="A1077" s="143" t="s">
        <v>37461</v>
      </c>
      <c r="B1077" t="s">
        <v>7931</v>
      </c>
      <c r="C1077" t="s">
        <v>106</v>
      </c>
      <c r="D1077" s="144" t="s">
        <v>86</v>
      </c>
      <c r="E1077" s="144" t="s">
        <v>86</v>
      </c>
    </row>
    <row r="1078">
      <c r="A1078" s="143" t="s">
        <v>37462</v>
      </c>
      <c r="B1078" t="s">
        <v>7931</v>
      </c>
      <c r="C1078" t="s">
        <v>106</v>
      </c>
      <c r="D1078" s="144" t="s">
        <v>7970</v>
      </c>
      <c r="E1078" s="144"/>
    </row>
    <row r="1079">
      <c r="A1079" s="143" t="s">
        <v>37463</v>
      </c>
      <c r="B1079" t="s">
        <v>7973</v>
      </c>
      <c r="C1079" t="s">
        <v>55</v>
      </c>
      <c r="D1079" s="144" t="s">
        <v>7979</v>
      </c>
      <c r="E1079" s="144"/>
    </row>
    <row r="1080">
      <c r="A1080" s="143" t="s">
        <v>37464</v>
      </c>
      <c r="B1080" t="s">
        <v>7997</v>
      </c>
      <c r="C1080" t="s">
        <v>311</v>
      </c>
      <c r="D1080" s="144" t="s">
        <v>8005</v>
      </c>
      <c r="E1080" s="144"/>
    </row>
    <row r="1081">
      <c r="A1081" s="143" t="s">
        <v>37465</v>
      </c>
      <c r="B1081" t="s">
        <v>7997</v>
      </c>
      <c r="C1081" t="s">
        <v>160</v>
      </c>
      <c r="D1081" s="144" t="s">
        <v>8015</v>
      </c>
      <c r="E1081" s="144"/>
    </row>
    <row r="1082">
      <c r="A1082" s="143" t="s">
        <v>37466</v>
      </c>
      <c r="B1082" t="s">
        <v>7997</v>
      </c>
      <c r="C1082" t="s">
        <v>106</v>
      </c>
      <c r="D1082" s="144" t="s">
        <v>8018</v>
      </c>
      <c r="E1082" s="144"/>
    </row>
    <row r="1083">
      <c r="A1083" s="143" t="s">
        <v>37467</v>
      </c>
      <c r="B1083" t="s">
        <v>7997</v>
      </c>
      <c r="C1083" t="s">
        <v>80</v>
      </c>
      <c r="D1083" s="144" t="s">
        <v>8023</v>
      </c>
      <c r="E1083" s="144"/>
    </row>
    <row r="1084">
      <c r="A1084" s="143" t="s">
        <v>37468</v>
      </c>
      <c r="B1084" t="s">
        <v>8024</v>
      </c>
      <c r="C1084" t="s">
        <v>8031</v>
      </c>
      <c r="D1084" s="144" t="s">
        <v>8032</v>
      </c>
      <c r="E1084" s="144" t="s">
        <v>8033</v>
      </c>
    </row>
    <row r="1085">
      <c r="A1085" s="143" t="s">
        <v>37469</v>
      </c>
      <c r="B1085" t="s">
        <v>8024</v>
      </c>
      <c r="C1085" t="s">
        <v>311</v>
      </c>
      <c r="D1085" s="144" t="s">
        <v>8047</v>
      </c>
      <c r="E1085" s="144" t="s">
        <v>8048</v>
      </c>
    </row>
    <row r="1086">
      <c r="A1086" s="143" t="s">
        <v>37470</v>
      </c>
      <c r="B1086" t="s">
        <v>8024</v>
      </c>
      <c r="C1086" t="s">
        <v>149</v>
      </c>
      <c r="D1086" s="144" t="s">
        <v>8052</v>
      </c>
      <c r="E1086" s="144" t="s">
        <v>8053</v>
      </c>
    </row>
    <row r="1087">
      <c r="A1087" s="143" t="s">
        <v>37471</v>
      </c>
      <c r="B1087" t="s">
        <v>8024</v>
      </c>
      <c r="C1087" t="s">
        <v>2677</v>
      </c>
      <c r="D1087" s="144" t="s">
        <v>8058</v>
      </c>
      <c r="E1087" s="144" t="s">
        <v>8053</v>
      </c>
    </row>
    <row r="1088">
      <c r="A1088" s="143" t="s">
        <v>37472</v>
      </c>
      <c r="B1088" t="s">
        <v>8024</v>
      </c>
      <c r="C1088" t="s">
        <v>160</v>
      </c>
      <c r="D1088" s="144" t="s">
        <v>8063</v>
      </c>
      <c r="E1088" s="144" t="s">
        <v>8064</v>
      </c>
    </row>
    <row r="1089">
      <c r="A1089" s="143" t="s">
        <v>37473</v>
      </c>
      <c r="B1089" t="s">
        <v>8024</v>
      </c>
      <c r="C1089" t="s">
        <v>106</v>
      </c>
      <c r="D1089" s="144" t="s">
        <v>8069</v>
      </c>
      <c r="E1089" s="144" t="s">
        <v>8070</v>
      </c>
    </row>
    <row r="1090">
      <c r="A1090" s="143" t="s">
        <v>37474</v>
      </c>
      <c r="B1090" t="s">
        <v>8024</v>
      </c>
      <c r="C1090" t="s">
        <v>106</v>
      </c>
      <c r="D1090" s="144" t="s">
        <v>8076</v>
      </c>
      <c r="E1090" s="144"/>
    </row>
    <row r="1091">
      <c r="A1091" s="143" t="s">
        <v>37475</v>
      </c>
      <c r="B1091" t="s">
        <v>8024</v>
      </c>
      <c r="C1091" t="s">
        <v>106</v>
      </c>
      <c r="D1091" s="144" t="s">
        <v>8083</v>
      </c>
      <c r="E1091" s="144"/>
    </row>
    <row r="1092">
      <c r="A1092" s="143" t="s">
        <v>37476</v>
      </c>
      <c r="B1092" t="s">
        <v>8024</v>
      </c>
      <c r="C1092" t="s">
        <v>80</v>
      </c>
      <c r="D1092" s="144" t="s">
        <v>86</v>
      </c>
      <c r="E1092" s="144" t="s">
        <v>86</v>
      </c>
    </row>
    <row r="1093">
      <c r="A1093" s="143" t="s">
        <v>37477</v>
      </c>
      <c r="B1093" t="s">
        <v>8024</v>
      </c>
      <c r="C1093" t="s">
        <v>80</v>
      </c>
      <c r="D1093" s="144" t="s">
        <v>8090</v>
      </c>
      <c r="E1093" s="144"/>
    </row>
    <row r="1094">
      <c r="A1094" s="143" t="s">
        <v>37478</v>
      </c>
      <c r="B1094" t="s">
        <v>8024</v>
      </c>
      <c r="C1094" t="s">
        <v>80</v>
      </c>
      <c r="D1094" s="144"/>
      <c r="E1094" s="144"/>
    </row>
    <row r="1095">
      <c r="A1095" s="143" t="s">
        <v>37479</v>
      </c>
      <c r="B1095" t="s">
        <v>8100</v>
      </c>
      <c r="C1095" t="s">
        <v>311</v>
      </c>
      <c r="D1095" s="144" t="s">
        <v>8106</v>
      </c>
      <c r="E1095" s="144"/>
    </row>
    <row r="1096">
      <c r="A1096" s="143" t="s">
        <v>37480</v>
      </c>
      <c r="B1096" t="s">
        <v>8100</v>
      </c>
      <c r="C1096" t="s">
        <v>80</v>
      </c>
      <c r="D1096" s="144" t="s">
        <v>8120</v>
      </c>
      <c r="E1096" s="144" t="s">
        <v>86</v>
      </c>
    </row>
    <row r="1097">
      <c r="A1097" s="143" t="s">
        <v>37481</v>
      </c>
      <c r="B1097" t="s">
        <v>8131</v>
      </c>
      <c r="C1097" t="s">
        <v>106</v>
      </c>
      <c r="D1097" s="144" t="s">
        <v>8137</v>
      </c>
      <c r="E1097" s="144"/>
    </row>
    <row r="1098">
      <c r="A1098" s="143" t="s">
        <v>37482</v>
      </c>
      <c r="B1098" t="s">
        <v>8146</v>
      </c>
      <c r="C1098" t="s">
        <v>55</v>
      </c>
      <c r="D1098" s="144" t="s">
        <v>8153</v>
      </c>
      <c r="E1098" s="144"/>
    </row>
    <row r="1099">
      <c r="A1099" s="143" t="s">
        <v>37483</v>
      </c>
      <c r="B1099" t="s">
        <v>8146</v>
      </c>
      <c r="C1099" t="s">
        <v>106</v>
      </c>
      <c r="D1099" s="144" t="s">
        <v>8165</v>
      </c>
      <c r="E1099" s="144"/>
    </row>
    <row r="1100">
      <c r="A1100" s="143" t="s">
        <v>37484</v>
      </c>
      <c r="B1100" t="s">
        <v>8146</v>
      </c>
      <c r="C1100" t="s">
        <v>80</v>
      </c>
      <c r="D1100" s="144" t="s">
        <v>8169</v>
      </c>
      <c r="E1100" s="144"/>
    </row>
    <row r="1101">
      <c r="A1101" s="143" t="s">
        <v>37485</v>
      </c>
      <c r="B1101" t="s">
        <v>8171</v>
      </c>
      <c r="C1101" t="s">
        <v>55</v>
      </c>
      <c r="D1101" s="144" t="s">
        <v>8177</v>
      </c>
      <c r="E1101" s="144" t="s">
        <v>8178</v>
      </c>
    </row>
    <row r="1102">
      <c r="A1102" s="143" t="s">
        <v>37486</v>
      </c>
      <c r="B1102" t="s">
        <v>8171</v>
      </c>
      <c r="C1102" t="s">
        <v>55</v>
      </c>
      <c r="D1102" s="144" t="s">
        <v>8191</v>
      </c>
      <c r="E1102" s="144" t="s">
        <v>8192</v>
      </c>
    </row>
    <row r="1103">
      <c r="A1103" s="143" t="s">
        <v>37487</v>
      </c>
      <c r="B1103" t="s">
        <v>8171</v>
      </c>
      <c r="C1103" t="s">
        <v>80</v>
      </c>
      <c r="D1103" s="144" t="s">
        <v>8196</v>
      </c>
      <c r="E1103" s="144"/>
    </row>
    <row r="1104">
      <c r="A1104" s="143" t="s">
        <v>37488</v>
      </c>
      <c r="B1104" t="s">
        <v>8171</v>
      </c>
      <c r="C1104" t="s">
        <v>80</v>
      </c>
      <c r="D1104" s="144" t="s">
        <v>8199</v>
      </c>
      <c r="E1104" s="144" t="s">
        <v>8200</v>
      </c>
    </row>
    <row r="1105">
      <c r="A1105" s="143" t="s">
        <v>37489</v>
      </c>
      <c r="B1105" t="s">
        <v>8171</v>
      </c>
      <c r="C1105" t="s">
        <v>80</v>
      </c>
      <c r="D1105" s="144" t="s">
        <v>8202</v>
      </c>
      <c r="E1105" s="144" t="s">
        <v>8203</v>
      </c>
    </row>
    <row r="1106">
      <c r="A1106" s="143" t="s">
        <v>37490</v>
      </c>
      <c r="B1106" t="s">
        <v>8171</v>
      </c>
      <c r="C1106" t="s">
        <v>80</v>
      </c>
      <c r="D1106" s="144" t="s">
        <v>8205</v>
      </c>
      <c r="E1106" s="144" t="s">
        <v>8206</v>
      </c>
    </row>
    <row r="1107">
      <c r="A1107" s="143" t="s">
        <v>37491</v>
      </c>
      <c r="B1107" t="s">
        <v>8171</v>
      </c>
      <c r="C1107" t="s">
        <v>80</v>
      </c>
      <c r="D1107" s="144" t="s">
        <v>8212</v>
      </c>
      <c r="E1107" s="144" t="s">
        <v>8213</v>
      </c>
    </row>
    <row r="1108">
      <c r="A1108" s="143" t="s">
        <v>37492</v>
      </c>
      <c r="B1108" t="s">
        <v>8220</v>
      </c>
      <c r="C1108" t="s">
        <v>8227</v>
      </c>
      <c r="D1108" s="144" t="s">
        <v>8228</v>
      </c>
      <c r="E1108" s="144"/>
    </row>
    <row r="1109">
      <c r="A1109" s="143" t="s">
        <v>37493</v>
      </c>
      <c r="B1109" t="s">
        <v>8220</v>
      </c>
      <c r="C1109" t="s">
        <v>2105</v>
      </c>
      <c r="D1109" s="144" t="s">
        <v>8239</v>
      </c>
      <c r="E1109" s="144"/>
    </row>
    <row r="1110">
      <c r="A1110" s="143" t="s">
        <v>37494</v>
      </c>
      <c r="B1110" t="s">
        <v>8220</v>
      </c>
      <c r="C1110" t="s">
        <v>149</v>
      </c>
      <c r="D1110" s="144" t="s">
        <v>8245</v>
      </c>
      <c r="E1110" s="144" t="s">
        <v>86</v>
      </c>
    </row>
    <row r="1111">
      <c r="A1111" s="143" t="s">
        <v>37495</v>
      </c>
      <c r="B1111" t="s">
        <v>8220</v>
      </c>
      <c r="C1111" t="s">
        <v>160</v>
      </c>
      <c r="D1111" s="144" t="s">
        <v>8248</v>
      </c>
      <c r="E1111" s="144"/>
    </row>
    <row r="1112">
      <c r="A1112" s="143" t="s">
        <v>37496</v>
      </c>
      <c r="B1112" t="s">
        <v>8220</v>
      </c>
      <c r="C1112" t="s">
        <v>1131</v>
      </c>
      <c r="D1112" s="144" t="s">
        <v>8253</v>
      </c>
      <c r="E1112" s="144"/>
    </row>
    <row r="1113">
      <c r="A1113" s="143" t="s">
        <v>37497</v>
      </c>
      <c r="B1113" t="s">
        <v>8220</v>
      </c>
      <c r="C1113" t="s">
        <v>106</v>
      </c>
      <c r="D1113" s="144" t="s">
        <v>8256</v>
      </c>
      <c r="E1113" s="144"/>
    </row>
    <row r="1114">
      <c r="A1114" s="143" t="s">
        <v>37498</v>
      </c>
      <c r="B1114" t="s">
        <v>8258</v>
      </c>
      <c r="C1114" t="s">
        <v>8264</v>
      </c>
      <c r="D1114" s="144" t="s">
        <v>8265</v>
      </c>
      <c r="E1114" s="144" t="s">
        <v>8266</v>
      </c>
    </row>
    <row r="1115">
      <c r="A1115" s="143" t="s">
        <v>37499</v>
      </c>
      <c r="B1115" t="s">
        <v>8258</v>
      </c>
      <c r="C1115" t="s">
        <v>167</v>
      </c>
      <c r="D1115" s="144" t="s">
        <v>8280</v>
      </c>
      <c r="E1115" s="144" t="s">
        <v>86</v>
      </c>
    </row>
    <row r="1116">
      <c r="A1116" s="143" t="s">
        <v>37500</v>
      </c>
      <c r="B1116" t="s">
        <v>8258</v>
      </c>
      <c r="C1116" t="s">
        <v>386</v>
      </c>
      <c r="D1116" s="144" t="s">
        <v>8283</v>
      </c>
      <c r="E1116" s="144" t="s">
        <v>8266</v>
      </c>
    </row>
    <row r="1117">
      <c r="A1117" s="143" t="s">
        <v>37501</v>
      </c>
      <c r="B1117" t="s">
        <v>8287</v>
      </c>
      <c r="C1117" t="s">
        <v>2416</v>
      </c>
      <c r="D1117" s="144" t="s">
        <v>8293</v>
      </c>
      <c r="E1117" s="144" t="s">
        <v>8294</v>
      </c>
    </row>
    <row r="1118">
      <c r="A1118" s="143" t="s">
        <v>37502</v>
      </c>
      <c r="B1118" t="s">
        <v>8287</v>
      </c>
      <c r="C1118" t="s">
        <v>650</v>
      </c>
      <c r="D1118" s="144" t="s">
        <v>8309</v>
      </c>
      <c r="E1118" s="144" t="s">
        <v>8310</v>
      </c>
    </row>
    <row r="1119">
      <c r="A1119" s="143" t="s">
        <v>37503</v>
      </c>
      <c r="B1119" t="s">
        <v>8287</v>
      </c>
      <c r="C1119" t="s">
        <v>8315</v>
      </c>
      <c r="D1119" s="144" t="s">
        <v>8316</v>
      </c>
      <c r="E1119" s="144" t="s">
        <v>8317</v>
      </c>
    </row>
    <row r="1120">
      <c r="A1120" s="143" t="s">
        <v>37504</v>
      </c>
      <c r="B1120" t="s">
        <v>8287</v>
      </c>
      <c r="C1120" t="s">
        <v>1858</v>
      </c>
      <c r="D1120" s="144" t="s">
        <v>8320</v>
      </c>
      <c r="E1120" s="144" t="s">
        <v>8321</v>
      </c>
    </row>
    <row r="1121">
      <c r="A1121" s="143" t="s">
        <v>37505</v>
      </c>
      <c r="B1121" t="s">
        <v>8287</v>
      </c>
      <c r="C1121" t="s">
        <v>8324</v>
      </c>
      <c r="D1121" s="144" t="s">
        <v>8325</v>
      </c>
      <c r="E1121" s="144" t="s">
        <v>8326</v>
      </c>
    </row>
    <row r="1122">
      <c r="A1122" s="143" t="s">
        <v>37506</v>
      </c>
      <c r="B1122" t="s">
        <v>8287</v>
      </c>
      <c r="C1122" t="s">
        <v>167</v>
      </c>
      <c r="D1122" s="144" t="s">
        <v>8329</v>
      </c>
      <c r="E1122" s="144" t="s">
        <v>8330</v>
      </c>
    </row>
    <row r="1123">
      <c r="A1123" s="143" t="s">
        <v>37507</v>
      </c>
      <c r="B1123" t="s">
        <v>8287</v>
      </c>
      <c r="C1123" t="s">
        <v>386</v>
      </c>
      <c r="D1123" s="144" t="s">
        <v>8332</v>
      </c>
      <c r="E1123" s="144" t="s">
        <v>8333</v>
      </c>
    </row>
    <row r="1124">
      <c r="A1124" s="143" t="s">
        <v>37508</v>
      </c>
      <c r="B1124" t="s">
        <v>8287</v>
      </c>
      <c r="C1124" t="s">
        <v>106</v>
      </c>
      <c r="D1124" s="144" t="s">
        <v>8336</v>
      </c>
      <c r="E1124" s="144"/>
    </row>
    <row r="1125">
      <c r="A1125" s="143" t="s">
        <v>37509</v>
      </c>
      <c r="B1125" t="s">
        <v>8287</v>
      </c>
      <c r="C1125" t="s">
        <v>106</v>
      </c>
      <c r="D1125" s="144" t="s">
        <v>8342</v>
      </c>
      <c r="E1125" s="144" t="s">
        <v>8321</v>
      </c>
    </row>
    <row r="1126">
      <c r="A1126" s="143" t="s">
        <v>37510</v>
      </c>
      <c r="B1126" t="s">
        <v>8287</v>
      </c>
      <c r="C1126" t="s">
        <v>80</v>
      </c>
      <c r="D1126" s="144" t="s">
        <v>8344</v>
      </c>
      <c r="E1126" s="144"/>
    </row>
    <row r="1127">
      <c r="A1127" s="143" t="s">
        <v>37511</v>
      </c>
      <c r="B1127" t="s">
        <v>8348</v>
      </c>
      <c r="C1127" t="s">
        <v>311</v>
      </c>
      <c r="D1127" s="144" t="s">
        <v>8354</v>
      </c>
      <c r="E1127" s="144"/>
    </row>
    <row r="1128">
      <c r="A1128" s="143" t="s">
        <v>37512</v>
      </c>
      <c r="B1128" t="s">
        <v>8348</v>
      </c>
      <c r="C1128" t="s">
        <v>674</v>
      </c>
      <c r="D1128" s="144" t="s">
        <v>8369</v>
      </c>
      <c r="E1128" s="144"/>
    </row>
    <row r="1129">
      <c r="A1129" s="143" t="s">
        <v>37513</v>
      </c>
      <c r="B1129" t="s">
        <v>8348</v>
      </c>
      <c r="C1129" t="s">
        <v>2349</v>
      </c>
      <c r="D1129" s="144" t="s">
        <v>8375</v>
      </c>
      <c r="E1129" s="144" t="s">
        <v>86</v>
      </c>
    </row>
    <row r="1130">
      <c r="A1130" s="143" t="s">
        <v>37514</v>
      </c>
      <c r="B1130" t="s">
        <v>8376</v>
      </c>
      <c r="C1130" t="s">
        <v>80</v>
      </c>
      <c r="D1130" s="144" t="s">
        <v>8381</v>
      </c>
      <c r="E1130" s="144"/>
    </row>
    <row r="1131">
      <c r="A1131" s="143" t="s">
        <v>37515</v>
      </c>
      <c r="B1131" t="s">
        <v>8376</v>
      </c>
      <c r="C1131" t="s">
        <v>80</v>
      </c>
      <c r="D1131" s="144"/>
      <c r="E1131" s="144"/>
    </row>
    <row r="1132">
      <c r="A1132" s="143" t="s">
        <v>37516</v>
      </c>
      <c r="B1132" t="s">
        <v>8395</v>
      </c>
      <c r="C1132" t="s">
        <v>55</v>
      </c>
      <c r="D1132" s="144" t="s">
        <v>8401</v>
      </c>
      <c r="E1132" s="144" t="s">
        <v>8402</v>
      </c>
    </row>
    <row r="1133">
      <c r="A1133" s="143" t="s">
        <v>37517</v>
      </c>
      <c r="B1133" t="s">
        <v>8395</v>
      </c>
      <c r="C1133" t="s">
        <v>498</v>
      </c>
      <c r="D1133" s="144" t="s">
        <v>8410</v>
      </c>
      <c r="E1133" s="144"/>
    </row>
    <row r="1134">
      <c r="A1134" s="143" t="s">
        <v>37518</v>
      </c>
      <c r="B1134" t="s">
        <v>8395</v>
      </c>
      <c r="C1134" t="s">
        <v>80</v>
      </c>
      <c r="D1134" s="144" t="s">
        <v>8413</v>
      </c>
      <c r="E1134" s="144" t="s">
        <v>8414</v>
      </c>
    </row>
    <row r="1135">
      <c r="A1135" s="143" t="s">
        <v>37519</v>
      </c>
      <c r="B1135" t="s">
        <v>8415</v>
      </c>
      <c r="C1135" t="s">
        <v>2649</v>
      </c>
      <c r="D1135" s="144" t="s">
        <v>8422</v>
      </c>
      <c r="E1135" s="144" t="s">
        <v>8423</v>
      </c>
    </row>
    <row r="1136">
      <c r="A1136" s="143" t="s">
        <v>37520</v>
      </c>
      <c r="B1136" t="s">
        <v>8415</v>
      </c>
      <c r="C1136" t="s">
        <v>2649</v>
      </c>
      <c r="D1136" s="144" t="s">
        <v>8434</v>
      </c>
      <c r="E1136" s="144" t="s">
        <v>8435</v>
      </c>
    </row>
    <row r="1137">
      <c r="A1137" s="143" t="s">
        <v>37521</v>
      </c>
      <c r="B1137" t="s">
        <v>8415</v>
      </c>
      <c r="C1137" t="s">
        <v>160</v>
      </c>
      <c r="D1137" s="144" t="s">
        <v>8439</v>
      </c>
      <c r="E1137" s="144"/>
    </row>
    <row r="1138">
      <c r="A1138" s="143" t="s">
        <v>37522</v>
      </c>
      <c r="B1138" t="s">
        <v>8415</v>
      </c>
      <c r="C1138" t="s">
        <v>106</v>
      </c>
      <c r="D1138" s="144" t="s">
        <v>8444</v>
      </c>
      <c r="E1138" s="144"/>
    </row>
    <row r="1139">
      <c r="A1139" s="143" t="s">
        <v>37523</v>
      </c>
      <c r="B1139" t="s">
        <v>8415</v>
      </c>
      <c r="C1139" t="s">
        <v>106</v>
      </c>
      <c r="D1139" s="144" t="s">
        <v>8447</v>
      </c>
      <c r="E1139" s="144" t="s">
        <v>8448</v>
      </c>
    </row>
    <row r="1140">
      <c r="A1140" s="143" t="s">
        <v>37524</v>
      </c>
      <c r="B1140" t="s">
        <v>8449</v>
      </c>
      <c r="C1140" t="s">
        <v>8465</v>
      </c>
      <c r="D1140" s="144" t="s">
        <v>8466</v>
      </c>
      <c r="E1140" s="144" t="s">
        <v>8467</v>
      </c>
    </row>
    <row r="1141">
      <c r="A1141" s="143" t="s">
        <v>37525</v>
      </c>
      <c r="B1141" t="s">
        <v>8449</v>
      </c>
      <c r="C1141" t="s">
        <v>311</v>
      </c>
      <c r="D1141" s="144" t="s">
        <v>8471</v>
      </c>
      <c r="E1141" s="144" t="s">
        <v>8472</v>
      </c>
    </row>
    <row r="1142">
      <c r="A1142" s="143" t="s">
        <v>37526</v>
      </c>
      <c r="B1142" t="s">
        <v>8449</v>
      </c>
      <c r="C1142" t="s">
        <v>149</v>
      </c>
      <c r="D1142" s="144" t="s">
        <v>8477</v>
      </c>
      <c r="E1142" s="144"/>
    </row>
    <row r="1143">
      <c r="A1143" s="143" t="s">
        <v>37527</v>
      </c>
      <c r="B1143" t="s">
        <v>8449</v>
      </c>
      <c r="C1143" t="s">
        <v>8480</v>
      </c>
      <c r="D1143" s="144" t="s">
        <v>8481</v>
      </c>
      <c r="E1143" s="144"/>
    </row>
    <row r="1144">
      <c r="A1144" s="143" t="s">
        <v>37528</v>
      </c>
      <c r="B1144" t="s">
        <v>8449</v>
      </c>
      <c r="C1144" t="s">
        <v>160</v>
      </c>
      <c r="D1144" s="144" t="s">
        <v>8485</v>
      </c>
      <c r="E1144" s="144"/>
    </row>
    <row r="1145">
      <c r="A1145" s="143" t="s">
        <v>37529</v>
      </c>
      <c r="B1145" t="s">
        <v>8449</v>
      </c>
      <c r="C1145" t="s">
        <v>167</v>
      </c>
      <c r="D1145" s="144" t="s">
        <v>8492</v>
      </c>
      <c r="E1145" s="144"/>
    </row>
    <row r="1146">
      <c r="A1146" s="143" t="s">
        <v>37530</v>
      </c>
      <c r="B1146" t="s">
        <v>8449</v>
      </c>
      <c r="C1146" t="s">
        <v>106</v>
      </c>
      <c r="D1146" s="144" t="s">
        <v>8496</v>
      </c>
      <c r="E1146" s="144"/>
    </row>
    <row r="1147">
      <c r="A1147" s="143" t="s">
        <v>37531</v>
      </c>
      <c r="B1147" t="s">
        <v>8449</v>
      </c>
      <c r="C1147" t="s">
        <v>106</v>
      </c>
      <c r="D1147" s="144" t="s">
        <v>8500</v>
      </c>
      <c r="E1147" s="144"/>
    </row>
    <row r="1148">
      <c r="A1148" s="143" t="s">
        <v>37532</v>
      </c>
      <c r="B1148" t="s">
        <v>8503</v>
      </c>
      <c r="C1148" t="s">
        <v>412</v>
      </c>
      <c r="D1148" s="144" t="s">
        <v>86</v>
      </c>
      <c r="E1148" s="144" t="s">
        <v>86</v>
      </c>
    </row>
    <row r="1149">
      <c r="A1149" s="143" t="s">
        <v>37533</v>
      </c>
      <c r="B1149" t="s">
        <v>8503</v>
      </c>
      <c r="C1149" t="s">
        <v>412</v>
      </c>
      <c r="D1149" s="144" t="s">
        <v>86</v>
      </c>
      <c r="E1149" s="144"/>
    </row>
    <row r="1150">
      <c r="A1150" s="143" t="s">
        <v>37534</v>
      </c>
      <c r="B1150" t="s">
        <v>8503</v>
      </c>
      <c r="C1150" t="s">
        <v>8519</v>
      </c>
      <c r="D1150" s="144" t="s">
        <v>8520</v>
      </c>
      <c r="E1150" s="144" t="s">
        <v>8521</v>
      </c>
    </row>
    <row r="1151">
      <c r="A1151" s="143" t="s">
        <v>37535</v>
      </c>
      <c r="B1151" t="s">
        <v>8503</v>
      </c>
      <c r="C1151" t="s">
        <v>160</v>
      </c>
      <c r="D1151" s="144" t="s">
        <v>8524</v>
      </c>
      <c r="E1151" s="144"/>
    </row>
    <row r="1152">
      <c r="A1152" s="143" t="s">
        <v>37536</v>
      </c>
      <c r="B1152" t="s">
        <v>8503</v>
      </c>
      <c r="C1152" t="s">
        <v>1726</v>
      </c>
      <c r="D1152" s="144" t="s">
        <v>8528</v>
      </c>
      <c r="E1152" s="144" t="s">
        <v>8529</v>
      </c>
    </row>
    <row r="1153">
      <c r="A1153" s="143" t="s">
        <v>37537</v>
      </c>
      <c r="B1153" t="s">
        <v>8503</v>
      </c>
      <c r="C1153" t="s">
        <v>2695</v>
      </c>
      <c r="D1153" s="144" t="s">
        <v>8532</v>
      </c>
      <c r="E1153" s="144" t="s">
        <v>8533</v>
      </c>
    </row>
    <row r="1154">
      <c r="A1154" s="143" t="s">
        <v>37538</v>
      </c>
      <c r="B1154" t="s">
        <v>8503</v>
      </c>
      <c r="C1154" t="s">
        <v>106</v>
      </c>
      <c r="D1154" s="144" t="s">
        <v>8537</v>
      </c>
      <c r="E1154" s="145" t="s">
        <v>37539</v>
      </c>
    </row>
    <row r="1155">
      <c r="A1155" s="143" t="s">
        <v>37540</v>
      </c>
      <c r="B1155" t="s">
        <v>8503</v>
      </c>
      <c r="C1155" t="s">
        <v>106</v>
      </c>
      <c r="D1155" s="144" t="s">
        <v>8543</v>
      </c>
      <c r="E1155" s="144"/>
    </row>
    <row r="1156">
      <c r="A1156" s="143" t="s">
        <v>37541</v>
      </c>
      <c r="B1156" t="s">
        <v>8548</v>
      </c>
      <c r="C1156" t="s">
        <v>992</v>
      </c>
      <c r="D1156" s="144" t="s">
        <v>8554</v>
      </c>
      <c r="E1156" s="144" t="s">
        <v>8555</v>
      </c>
    </row>
    <row r="1157">
      <c r="A1157" s="143" t="s">
        <v>37542</v>
      </c>
      <c r="B1157" t="s">
        <v>8548</v>
      </c>
      <c r="C1157" t="s">
        <v>498</v>
      </c>
      <c r="D1157" s="144" t="s">
        <v>8565</v>
      </c>
      <c r="E1157" s="144"/>
    </row>
    <row r="1158">
      <c r="A1158" s="143" t="s">
        <v>37543</v>
      </c>
      <c r="B1158" t="s">
        <v>8548</v>
      </c>
      <c r="C1158" t="s">
        <v>1088</v>
      </c>
      <c r="D1158" s="144" t="s">
        <v>8571</v>
      </c>
      <c r="E1158" s="144"/>
    </row>
    <row r="1159">
      <c r="A1159" s="143" t="s">
        <v>37544</v>
      </c>
      <c r="B1159" t="s">
        <v>8548</v>
      </c>
      <c r="C1159" t="s">
        <v>106</v>
      </c>
      <c r="D1159" s="144" t="s">
        <v>8576</v>
      </c>
      <c r="E1159" s="144"/>
    </row>
    <row r="1160">
      <c r="A1160" s="143" t="s">
        <v>37545</v>
      </c>
      <c r="B1160" t="s">
        <v>8548</v>
      </c>
      <c r="C1160" t="s">
        <v>80</v>
      </c>
      <c r="D1160" s="144" t="s">
        <v>8582</v>
      </c>
      <c r="E1160" s="144"/>
    </row>
    <row r="1161">
      <c r="A1161" s="143" t="s">
        <v>37546</v>
      </c>
      <c r="B1161" t="s">
        <v>8588</v>
      </c>
      <c r="C1161" t="s">
        <v>55</v>
      </c>
      <c r="D1161" s="144" t="s">
        <v>8594</v>
      </c>
      <c r="E1161" s="144" t="s">
        <v>8595</v>
      </c>
    </row>
    <row r="1162">
      <c r="A1162" s="143" t="s">
        <v>37547</v>
      </c>
      <c r="B1162" t="s">
        <v>8588</v>
      </c>
      <c r="C1162" t="s">
        <v>80</v>
      </c>
      <c r="D1162" s="144" t="s">
        <v>86</v>
      </c>
      <c r="E1162" s="144" t="s">
        <v>86</v>
      </c>
    </row>
    <row r="1163">
      <c r="A1163" s="143" t="s">
        <v>37548</v>
      </c>
      <c r="B1163" t="s">
        <v>8588</v>
      </c>
      <c r="C1163" t="s">
        <v>80</v>
      </c>
      <c r="D1163" s="144" t="s">
        <v>86</v>
      </c>
      <c r="E1163" s="144" t="s">
        <v>86</v>
      </c>
    </row>
    <row r="1164">
      <c r="A1164" s="143" t="s">
        <v>37549</v>
      </c>
      <c r="B1164" t="s">
        <v>8588</v>
      </c>
      <c r="C1164" t="s">
        <v>80</v>
      </c>
      <c r="D1164" s="144" t="s">
        <v>8612</v>
      </c>
      <c r="E1164" s="144" t="s">
        <v>8613</v>
      </c>
    </row>
    <row r="1165">
      <c r="A1165" s="143" t="s">
        <v>37550</v>
      </c>
      <c r="B1165" t="s">
        <v>8588</v>
      </c>
      <c r="C1165" t="s">
        <v>80</v>
      </c>
      <c r="D1165" s="144" t="s">
        <v>8618</v>
      </c>
      <c r="E1165" s="144" t="s">
        <v>8613</v>
      </c>
    </row>
    <row r="1166">
      <c r="A1166" s="143" t="s">
        <v>37551</v>
      </c>
      <c r="B1166" t="s">
        <v>8619</v>
      </c>
      <c r="C1166" t="s">
        <v>311</v>
      </c>
      <c r="D1166" s="144" t="s">
        <v>8627</v>
      </c>
      <c r="E1166" s="144" t="s">
        <v>8628</v>
      </c>
    </row>
    <row r="1167">
      <c r="A1167" s="143" t="s">
        <v>37552</v>
      </c>
      <c r="B1167" t="s">
        <v>8619</v>
      </c>
      <c r="C1167" t="s">
        <v>160</v>
      </c>
      <c r="D1167" s="144" t="s">
        <v>8640</v>
      </c>
      <c r="E1167" s="144"/>
    </row>
    <row r="1168">
      <c r="A1168" s="143" t="s">
        <v>37553</v>
      </c>
      <c r="B1168" t="s">
        <v>8619</v>
      </c>
      <c r="C1168" t="s">
        <v>167</v>
      </c>
      <c r="D1168" s="144" t="s">
        <v>8644</v>
      </c>
      <c r="E1168" s="144" t="s">
        <v>8645</v>
      </c>
    </row>
    <row r="1169">
      <c r="A1169" s="143" t="s">
        <v>37554</v>
      </c>
      <c r="B1169" t="s">
        <v>8619</v>
      </c>
      <c r="C1169" t="s">
        <v>8650</v>
      </c>
      <c r="D1169" s="144" t="s">
        <v>8651</v>
      </c>
      <c r="E1169" s="144"/>
    </row>
    <row r="1170">
      <c r="A1170" s="143" t="s">
        <v>37555</v>
      </c>
      <c r="B1170" t="s">
        <v>8619</v>
      </c>
      <c r="C1170" t="s">
        <v>386</v>
      </c>
      <c r="D1170" s="144" t="s">
        <v>8654</v>
      </c>
      <c r="E1170" s="144" t="s">
        <v>8655</v>
      </c>
    </row>
    <row r="1171">
      <c r="A1171" s="143" t="s">
        <v>37556</v>
      </c>
      <c r="B1171" t="s">
        <v>8619</v>
      </c>
      <c r="C1171" t="s">
        <v>106</v>
      </c>
      <c r="D1171" s="144" t="s">
        <v>8657</v>
      </c>
      <c r="E1171" s="144" t="s">
        <v>8658</v>
      </c>
    </row>
    <row r="1172">
      <c r="A1172" s="143" t="s">
        <v>37557</v>
      </c>
      <c r="B1172" t="s">
        <v>8659</v>
      </c>
      <c r="C1172" t="s">
        <v>55</v>
      </c>
      <c r="D1172" s="144" t="s">
        <v>8665</v>
      </c>
      <c r="E1172" s="144" t="s">
        <v>8666</v>
      </c>
    </row>
    <row r="1173">
      <c r="A1173" s="143" t="s">
        <v>37558</v>
      </c>
      <c r="B1173" t="s">
        <v>8659</v>
      </c>
      <c r="C1173" t="s">
        <v>55</v>
      </c>
      <c r="D1173" s="144" t="s">
        <v>8675</v>
      </c>
      <c r="E1173" s="144" t="s">
        <v>8676</v>
      </c>
    </row>
    <row r="1174">
      <c r="A1174" s="143" t="s">
        <v>37559</v>
      </c>
      <c r="B1174" t="s">
        <v>8659</v>
      </c>
      <c r="C1174" t="s">
        <v>160</v>
      </c>
      <c r="D1174" s="144" t="s">
        <v>8681</v>
      </c>
      <c r="E1174" s="144" t="s">
        <v>8682</v>
      </c>
    </row>
    <row r="1175">
      <c r="A1175" s="143" t="s">
        <v>37560</v>
      </c>
      <c r="B1175" t="s">
        <v>8659</v>
      </c>
      <c r="C1175" t="s">
        <v>2834</v>
      </c>
      <c r="D1175" s="144" t="s">
        <v>8686</v>
      </c>
      <c r="E1175" s="144" t="s">
        <v>8687</v>
      </c>
    </row>
    <row r="1176">
      <c r="A1176" s="143" t="s">
        <v>37561</v>
      </c>
      <c r="B1176" t="s">
        <v>8688</v>
      </c>
      <c r="C1176" t="s">
        <v>992</v>
      </c>
      <c r="D1176" s="144" t="s">
        <v>8696</v>
      </c>
      <c r="E1176" s="144" t="s">
        <v>8697</v>
      </c>
    </row>
    <row r="1177">
      <c r="A1177" s="143" t="s">
        <v>37562</v>
      </c>
      <c r="B1177" t="s">
        <v>8688</v>
      </c>
      <c r="C1177" t="s">
        <v>8709</v>
      </c>
      <c r="D1177" s="144" t="s">
        <v>8710</v>
      </c>
      <c r="E1177" s="144" t="s">
        <v>8711</v>
      </c>
    </row>
    <row r="1178">
      <c r="A1178" s="143" t="s">
        <v>37563</v>
      </c>
      <c r="B1178" t="s">
        <v>8688</v>
      </c>
      <c r="C1178" t="s">
        <v>8716</v>
      </c>
      <c r="D1178" s="144" t="s">
        <v>8717</v>
      </c>
      <c r="E1178" s="144"/>
    </row>
    <row r="1179">
      <c r="A1179" s="143" t="s">
        <v>37564</v>
      </c>
      <c r="B1179" t="s">
        <v>8688</v>
      </c>
      <c r="C1179" t="s">
        <v>2349</v>
      </c>
      <c r="D1179" s="144" t="s">
        <v>8720</v>
      </c>
      <c r="E1179" s="144" t="s">
        <v>8721</v>
      </c>
    </row>
    <row r="1180">
      <c r="A1180" s="143" t="s">
        <v>37565</v>
      </c>
      <c r="B1180" t="s">
        <v>8688</v>
      </c>
      <c r="C1180" t="s">
        <v>106</v>
      </c>
      <c r="D1180" s="144" t="s">
        <v>8724</v>
      </c>
      <c r="E1180" s="144"/>
    </row>
    <row r="1181">
      <c r="A1181" s="143" t="s">
        <v>37566</v>
      </c>
      <c r="B1181" t="s">
        <v>8729</v>
      </c>
      <c r="C1181" t="s">
        <v>311</v>
      </c>
      <c r="D1181" s="144" t="s">
        <v>8734</v>
      </c>
      <c r="E1181" s="144" t="s">
        <v>8735</v>
      </c>
    </row>
    <row r="1182">
      <c r="A1182" s="143" t="s">
        <v>37567</v>
      </c>
      <c r="B1182" t="s">
        <v>8729</v>
      </c>
      <c r="C1182" t="s">
        <v>2649</v>
      </c>
      <c r="D1182" s="144" t="s">
        <v>8747</v>
      </c>
      <c r="E1182" s="144" t="s">
        <v>8735</v>
      </c>
    </row>
    <row r="1183">
      <c r="A1183" s="143" t="s">
        <v>37568</v>
      </c>
      <c r="B1183" t="s">
        <v>8729</v>
      </c>
      <c r="C1183" t="s">
        <v>160</v>
      </c>
      <c r="D1183" s="144" t="s">
        <v>8750</v>
      </c>
      <c r="E1183" s="144" t="s">
        <v>8735</v>
      </c>
    </row>
    <row r="1184">
      <c r="A1184" s="143" t="s">
        <v>37569</v>
      </c>
      <c r="B1184" t="s">
        <v>8729</v>
      </c>
      <c r="C1184" t="s">
        <v>2834</v>
      </c>
      <c r="D1184" s="144" t="s">
        <v>8755</v>
      </c>
      <c r="E1184" s="144" t="s">
        <v>8735</v>
      </c>
    </row>
    <row r="1185">
      <c r="A1185" s="143" t="s">
        <v>37570</v>
      </c>
      <c r="B1185" t="s">
        <v>8729</v>
      </c>
      <c r="C1185" t="s">
        <v>386</v>
      </c>
      <c r="D1185" s="144" t="s">
        <v>8758</v>
      </c>
      <c r="E1185" s="144" t="s">
        <v>8759</v>
      </c>
    </row>
    <row r="1186">
      <c r="A1186" s="143" t="s">
        <v>37571</v>
      </c>
      <c r="B1186" t="s">
        <v>8729</v>
      </c>
      <c r="C1186" t="s">
        <v>106</v>
      </c>
      <c r="D1186" s="144" t="s">
        <v>8764</v>
      </c>
      <c r="E1186" s="144" t="s">
        <v>8735</v>
      </c>
    </row>
    <row r="1187">
      <c r="A1187" s="143" t="s">
        <v>37572</v>
      </c>
      <c r="B1187" t="s">
        <v>8766</v>
      </c>
      <c r="C1187" t="s">
        <v>311</v>
      </c>
      <c r="D1187" s="144" t="s">
        <v>8772</v>
      </c>
      <c r="E1187" s="144"/>
    </row>
    <row r="1188">
      <c r="A1188" s="143" t="s">
        <v>37573</v>
      </c>
      <c r="B1188" t="s">
        <v>8766</v>
      </c>
      <c r="C1188" t="s">
        <v>149</v>
      </c>
      <c r="D1188" s="144" t="s">
        <v>8783</v>
      </c>
      <c r="E1188" s="144" t="s">
        <v>8784</v>
      </c>
    </row>
    <row r="1189">
      <c r="A1189" s="143" t="s">
        <v>37574</v>
      </c>
      <c r="B1189" t="s">
        <v>8766</v>
      </c>
      <c r="C1189" t="s">
        <v>7748</v>
      </c>
      <c r="D1189" s="144" t="s">
        <v>8788</v>
      </c>
      <c r="E1189" s="144"/>
    </row>
    <row r="1190">
      <c r="A1190" s="143" t="s">
        <v>37575</v>
      </c>
      <c r="B1190" t="s">
        <v>8766</v>
      </c>
      <c r="C1190" t="s">
        <v>160</v>
      </c>
      <c r="D1190" s="144" t="s">
        <v>8791</v>
      </c>
      <c r="E1190" s="144"/>
    </row>
    <row r="1191">
      <c r="A1191" s="143" t="s">
        <v>37576</v>
      </c>
      <c r="B1191" t="s">
        <v>8766</v>
      </c>
      <c r="C1191" t="s">
        <v>167</v>
      </c>
      <c r="D1191" s="144" t="s">
        <v>8796</v>
      </c>
      <c r="E1191" s="144"/>
    </row>
    <row r="1192">
      <c r="A1192" s="143" t="s">
        <v>37577</v>
      </c>
      <c r="B1192" t="s">
        <v>8766</v>
      </c>
      <c r="C1192" t="s">
        <v>2035</v>
      </c>
      <c r="D1192" s="144" t="s">
        <v>8801</v>
      </c>
      <c r="E1192" s="144"/>
    </row>
    <row r="1193">
      <c r="A1193" s="143" t="s">
        <v>37578</v>
      </c>
      <c r="B1193" t="s">
        <v>8766</v>
      </c>
      <c r="C1193" t="s">
        <v>1131</v>
      </c>
      <c r="D1193" s="144" t="s">
        <v>8803</v>
      </c>
      <c r="E1193" s="144" t="s">
        <v>8804</v>
      </c>
    </row>
    <row r="1194">
      <c r="A1194" s="143" t="s">
        <v>37579</v>
      </c>
      <c r="B1194" t="s">
        <v>8808</v>
      </c>
      <c r="C1194" t="s">
        <v>8815</v>
      </c>
      <c r="D1194" s="144" t="s">
        <v>8816</v>
      </c>
      <c r="E1194" s="144" t="s">
        <v>8817</v>
      </c>
    </row>
    <row r="1195">
      <c r="A1195" s="143" t="s">
        <v>37580</v>
      </c>
      <c r="B1195" t="s">
        <v>8808</v>
      </c>
      <c r="C1195" t="s">
        <v>160</v>
      </c>
      <c r="D1195" s="144" t="s">
        <v>8827</v>
      </c>
      <c r="E1195" s="144" t="s">
        <v>8817</v>
      </c>
    </row>
    <row r="1196">
      <c r="A1196" s="143" t="s">
        <v>37581</v>
      </c>
      <c r="B1196" t="s">
        <v>8808</v>
      </c>
      <c r="C1196" t="s">
        <v>8830</v>
      </c>
      <c r="D1196" s="144" t="s">
        <v>8831</v>
      </c>
      <c r="E1196" s="144" t="s">
        <v>8817</v>
      </c>
    </row>
    <row r="1197">
      <c r="A1197" s="143" t="s">
        <v>37582</v>
      </c>
      <c r="B1197" t="s">
        <v>8808</v>
      </c>
      <c r="C1197" t="s">
        <v>247</v>
      </c>
      <c r="D1197" s="144" t="s">
        <v>8834</v>
      </c>
      <c r="E1197" s="144" t="s">
        <v>8817</v>
      </c>
    </row>
    <row r="1198">
      <c r="A1198" s="143" t="s">
        <v>37583</v>
      </c>
      <c r="B1198" t="s">
        <v>8808</v>
      </c>
      <c r="C1198" t="s">
        <v>106</v>
      </c>
      <c r="D1198" s="144" t="s">
        <v>8837</v>
      </c>
      <c r="E1198" s="144" t="s">
        <v>8817</v>
      </c>
    </row>
    <row r="1199">
      <c r="A1199" s="143" t="s">
        <v>37584</v>
      </c>
      <c r="B1199" t="s">
        <v>8839</v>
      </c>
      <c r="C1199" t="s">
        <v>412</v>
      </c>
      <c r="D1199" s="144"/>
      <c r="E1199" s="144"/>
    </row>
    <row r="1200">
      <c r="A1200" s="143" t="s">
        <v>37585</v>
      </c>
      <c r="B1200" t="s">
        <v>8839</v>
      </c>
      <c r="C1200" t="s">
        <v>412</v>
      </c>
      <c r="D1200" s="144"/>
      <c r="E1200" s="144"/>
    </row>
    <row r="1201">
      <c r="A1201" s="143" t="s">
        <v>37586</v>
      </c>
      <c r="B1201" t="s">
        <v>8839</v>
      </c>
      <c r="C1201" t="s">
        <v>412</v>
      </c>
      <c r="D1201" s="144"/>
      <c r="E1201" s="144"/>
    </row>
    <row r="1202">
      <c r="A1202" s="143" t="s">
        <v>37587</v>
      </c>
      <c r="B1202" t="s">
        <v>8839</v>
      </c>
      <c r="C1202" t="s">
        <v>412</v>
      </c>
      <c r="D1202" s="144"/>
      <c r="E1202" s="144"/>
    </row>
    <row r="1203">
      <c r="A1203" s="143" t="s">
        <v>37588</v>
      </c>
      <c r="B1203" t="s">
        <v>8839</v>
      </c>
      <c r="C1203" t="s">
        <v>412</v>
      </c>
      <c r="D1203" s="144"/>
      <c r="E1203" s="144"/>
    </row>
    <row r="1204">
      <c r="A1204" s="143" t="s">
        <v>37589</v>
      </c>
      <c r="B1204" t="s">
        <v>8839</v>
      </c>
      <c r="C1204" t="s">
        <v>6395</v>
      </c>
      <c r="D1204" s="144" t="s">
        <v>8865</v>
      </c>
      <c r="E1204" s="144"/>
    </row>
    <row r="1205">
      <c r="A1205" s="143" t="s">
        <v>37590</v>
      </c>
      <c r="B1205" t="s">
        <v>8839</v>
      </c>
      <c r="C1205" t="s">
        <v>8869</v>
      </c>
      <c r="D1205" s="144" t="s">
        <v>8870</v>
      </c>
      <c r="E1205" s="144" t="s">
        <v>8871</v>
      </c>
    </row>
    <row r="1206">
      <c r="A1206" s="143" t="s">
        <v>37591</v>
      </c>
      <c r="B1206" t="s">
        <v>8839</v>
      </c>
      <c r="C1206" t="s">
        <v>149</v>
      </c>
      <c r="D1206" s="144" t="s">
        <v>8876</v>
      </c>
      <c r="E1206" s="144" t="s">
        <v>8871</v>
      </c>
    </row>
    <row r="1207">
      <c r="A1207" s="143" t="s">
        <v>37592</v>
      </c>
      <c r="B1207" t="s">
        <v>8839</v>
      </c>
      <c r="C1207" t="s">
        <v>498</v>
      </c>
      <c r="D1207" s="144" t="s">
        <v>8879</v>
      </c>
      <c r="E1207" s="144" t="s">
        <v>8880</v>
      </c>
    </row>
    <row r="1208">
      <c r="A1208" s="143" t="s">
        <v>37593</v>
      </c>
      <c r="B1208" t="s">
        <v>8839</v>
      </c>
      <c r="C1208" t="s">
        <v>498</v>
      </c>
      <c r="D1208" s="144" t="s">
        <v>8885</v>
      </c>
      <c r="E1208" t="s">
        <v>37594</v>
      </c>
    </row>
    <row r="1209">
      <c r="A1209" s="143" t="s">
        <v>37595</v>
      </c>
      <c r="B1209" t="s">
        <v>8839</v>
      </c>
      <c r="C1209" t="s">
        <v>2349</v>
      </c>
      <c r="D1209" s="144" t="s">
        <v>8891</v>
      </c>
      <c r="E1209" t="s">
        <v>37596</v>
      </c>
    </row>
    <row r="1210">
      <c r="A1210" s="143" t="s">
        <v>37597</v>
      </c>
      <c r="B1210" t="s">
        <v>8839</v>
      </c>
      <c r="C1210" t="s">
        <v>106</v>
      </c>
      <c r="D1210" s="144" t="s">
        <v>8897</v>
      </c>
      <c r="E1210" s="144" t="s">
        <v>8898</v>
      </c>
    </row>
    <row r="1211">
      <c r="A1211" s="143" t="s">
        <v>37598</v>
      </c>
      <c r="B1211" t="s">
        <v>8839</v>
      </c>
      <c r="C1211" t="s">
        <v>80</v>
      </c>
      <c r="D1211" s="144" t="s">
        <v>8901</v>
      </c>
      <c r="E1211" s="144" t="s">
        <v>8902</v>
      </c>
    </row>
    <row r="1212">
      <c r="A1212" s="143" t="s">
        <v>37599</v>
      </c>
      <c r="B1212" t="s">
        <v>8904</v>
      </c>
      <c r="C1212" t="s">
        <v>76</v>
      </c>
      <c r="D1212" s="144"/>
      <c r="E1212" s="144"/>
    </row>
    <row r="1213">
      <c r="A1213" s="143" t="s">
        <v>37600</v>
      </c>
      <c r="B1213" t="s">
        <v>8904</v>
      </c>
      <c r="C1213" t="s">
        <v>498</v>
      </c>
      <c r="D1213" s="144" t="s">
        <v>8921</v>
      </c>
      <c r="E1213" s="144" t="s">
        <v>8922</v>
      </c>
    </row>
    <row r="1214">
      <c r="A1214" s="143" t="s">
        <v>37601</v>
      </c>
      <c r="B1214" t="s">
        <v>8904</v>
      </c>
      <c r="C1214" t="s">
        <v>498</v>
      </c>
      <c r="D1214" s="144" t="s">
        <v>8926</v>
      </c>
      <c r="E1214" s="144" t="s">
        <v>8927</v>
      </c>
    </row>
    <row r="1215">
      <c r="A1215" s="143" t="s">
        <v>37602</v>
      </c>
      <c r="B1215" t="s">
        <v>8904</v>
      </c>
      <c r="C1215" t="s">
        <v>106</v>
      </c>
      <c r="D1215" s="144" t="s">
        <v>8931</v>
      </c>
      <c r="E1215" s="144"/>
    </row>
    <row r="1216">
      <c r="A1216" s="143" t="s">
        <v>37603</v>
      </c>
      <c r="B1216" t="s">
        <v>8932</v>
      </c>
      <c r="C1216" t="s">
        <v>2649</v>
      </c>
      <c r="D1216" s="144" t="s">
        <v>8939</v>
      </c>
      <c r="E1216" s="144" t="s">
        <v>8940</v>
      </c>
    </row>
    <row r="1217">
      <c r="A1217" s="143" t="s">
        <v>37604</v>
      </c>
      <c r="B1217" t="s">
        <v>8948</v>
      </c>
      <c r="C1217" t="s">
        <v>55</v>
      </c>
      <c r="D1217" s="144" t="s">
        <v>8954</v>
      </c>
      <c r="E1217" s="144" t="s">
        <v>8955</v>
      </c>
    </row>
    <row r="1218">
      <c r="A1218" s="143" t="s">
        <v>37605</v>
      </c>
      <c r="B1218" t="s">
        <v>8948</v>
      </c>
      <c r="C1218" t="s">
        <v>80</v>
      </c>
      <c r="D1218" s="144" t="s">
        <v>8965</v>
      </c>
      <c r="E1218" s="144"/>
    </row>
    <row r="1219">
      <c r="A1219" s="143" t="s">
        <v>37606</v>
      </c>
      <c r="B1219" t="s">
        <v>8948</v>
      </c>
      <c r="C1219" t="s">
        <v>80</v>
      </c>
      <c r="D1219" s="144" t="s">
        <v>8968</v>
      </c>
      <c r="E1219" t="s">
        <v>37607</v>
      </c>
    </row>
    <row r="1220">
      <c r="A1220" s="143" t="s">
        <v>37608</v>
      </c>
      <c r="B1220" t="s">
        <v>8948</v>
      </c>
      <c r="C1220" t="s">
        <v>80</v>
      </c>
      <c r="D1220" s="144"/>
      <c r="E1220" s="144"/>
    </row>
    <row r="1221">
      <c r="A1221" s="143" t="s">
        <v>37609</v>
      </c>
      <c r="B1221" t="s">
        <v>8974</v>
      </c>
      <c r="C1221" t="s">
        <v>498</v>
      </c>
      <c r="D1221" s="144" t="s">
        <v>8990</v>
      </c>
      <c r="E1221" s="144" t="s">
        <v>8991</v>
      </c>
    </row>
    <row r="1222">
      <c r="A1222" s="143" t="s">
        <v>37610</v>
      </c>
      <c r="B1222" t="s">
        <v>8992</v>
      </c>
      <c r="C1222" t="s">
        <v>55</v>
      </c>
      <c r="D1222" s="144" t="s">
        <v>8998</v>
      </c>
      <c r="E1222" s="144"/>
    </row>
    <row r="1223">
      <c r="A1223" s="143" t="s">
        <v>37611</v>
      </c>
      <c r="B1223" t="s">
        <v>8992</v>
      </c>
      <c r="C1223" t="s">
        <v>160</v>
      </c>
      <c r="D1223" s="144" t="s">
        <v>9009</v>
      </c>
      <c r="E1223" s="144"/>
    </row>
    <row r="1224">
      <c r="A1224" s="143" t="s">
        <v>37612</v>
      </c>
      <c r="B1224" t="s">
        <v>8992</v>
      </c>
      <c r="C1224" t="s">
        <v>674</v>
      </c>
      <c r="D1224" s="144" t="s">
        <v>9012</v>
      </c>
      <c r="E1224" s="144"/>
    </row>
    <row r="1225">
      <c r="A1225" s="143" t="s">
        <v>37613</v>
      </c>
      <c r="B1225" t="s">
        <v>8992</v>
      </c>
      <c r="C1225" t="s">
        <v>247</v>
      </c>
      <c r="D1225" s="144" t="s">
        <v>9016</v>
      </c>
      <c r="E1225" s="144"/>
    </row>
    <row r="1226">
      <c r="A1226" s="143" t="s">
        <v>37614</v>
      </c>
      <c r="B1226" t="s">
        <v>8992</v>
      </c>
      <c r="C1226" t="s">
        <v>1088</v>
      </c>
      <c r="D1226" s="144" t="s">
        <v>9020</v>
      </c>
      <c r="E1226" s="144"/>
    </row>
    <row r="1227">
      <c r="A1227" s="143" t="s">
        <v>37615</v>
      </c>
      <c r="B1227" t="s">
        <v>8992</v>
      </c>
      <c r="C1227" t="s">
        <v>106</v>
      </c>
      <c r="D1227" s="144" t="s">
        <v>9023</v>
      </c>
      <c r="E1227" s="144"/>
    </row>
    <row r="1228">
      <c r="A1228" s="143" t="s">
        <v>37616</v>
      </c>
      <c r="B1228" t="s">
        <v>8992</v>
      </c>
      <c r="C1228" t="s">
        <v>106</v>
      </c>
      <c r="D1228" s="144" t="s">
        <v>9027</v>
      </c>
      <c r="E1228" s="144"/>
    </row>
    <row r="1229">
      <c r="A1229" s="143" t="s">
        <v>37617</v>
      </c>
      <c r="B1229" t="s">
        <v>8992</v>
      </c>
      <c r="C1229" t="s">
        <v>80</v>
      </c>
      <c r="D1229" s="144" t="s">
        <v>9031</v>
      </c>
      <c r="E1229" s="144"/>
    </row>
    <row r="1230">
      <c r="A1230" s="143" t="s">
        <v>37618</v>
      </c>
      <c r="B1230" t="s">
        <v>9032</v>
      </c>
      <c r="C1230" t="s">
        <v>76</v>
      </c>
      <c r="D1230" s="144" t="s">
        <v>9039</v>
      </c>
      <c r="E1230" s="144"/>
    </row>
    <row r="1231">
      <c r="A1231" s="143" t="s">
        <v>37619</v>
      </c>
      <c r="B1231" t="s">
        <v>9032</v>
      </c>
      <c r="C1231" t="s">
        <v>76</v>
      </c>
      <c r="D1231" s="144" t="s">
        <v>9052</v>
      </c>
      <c r="E1231" s="144"/>
    </row>
    <row r="1232">
      <c r="A1232" s="143" t="s">
        <v>37620</v>
      </c>
      <c r="B1232" t="s">
        <v>9032</v>
      </c>
      <c r="C1232" t="s">
        <v>2105</v>
      </c>
      <c r="D1232" s="144" t="s">
        <v>9056</v>
      </c>
      <c r="E1232" s="144" t="s">
        <v>9057</v>
      </c>
    </row>
    <row r="1233">
      <c r="A1233" s="143" t="s">
        <v>37621</v>
      </c>
      <c r="B1233" t="s">
        <v>9032</v>
      </c>
      <c r="C1233" t="s">
        <v>149</v>
      </c>
      <c r="D1233" s="144" t="s">
        <v>9063</v>
      </c>
      <c r="E1233" s="144" t="s">
        <v>9064</v>
      </c>
    </row>
    <row r="1234">
      <c r="A1234" s="143" t="s">
        <v>37622</v>
      </c>
      <c r="B1234" t="s">
        <v>9032</v>
      </c>
      <c r="C1234" t="s">
        <v>149</v>
      </c>
      <c r="D1234" s="144" t="s">
        <v>9068</v>
      </c>
      <c r="E1234" s="144" t="s">
        <v>9069</v>
      </c>
    </row>
    <row r="1235">
      <c r="A1235" s="143" t="s">
        <v>37623</v>
      </c>
      <c r="B1235" t="s">
        <v>9032</v>
      </c>
      <c r="C1235" t="s">
        <v>9072</v>
      </c>
      <c r="D1235" s="144" t="s">
        <v>9073</v>
      </c>
      <c r="E1235" s="144" t="s">
        <v>9074</v>
      </c>
    </row>
    <row r="1236">
      <c r="A1236" s="143" t="s">
        <v>37624</v>
      </c>
      <c r="B1236" t="s">
        <v>9032</v>
      </c>
      <c r="C1236" t="s">
        <v>160</v>
      </c>
      <c r="D1236" s="144" t="s">
        <v>9078</v>
      </c>
      <c r="E1236" s="144"/>
    </row>
    <row r="1237">
      <c r="A1237" s="143" t="s">
        <v>37625</v>
      </c>
      <c r="B1237" t="s">
        <v>9032</v>
      </c>
      <c r="C1237" t="s">
        <v>9083</v>
      </c>
      <c r="D1237" s="144" t="s">
        <v>9084</v>
      </c>
      <c r="E1237" s="144" t="s">
        <v>9074</v>
      </c>
    </row>
    <row r="1238">
      <c r="A1238" s="143" t="s">
        <v>37626</v>
      </c>
      <c r="B1238" t="s">
        <v>9032</v>
      </c>
      <c r="C1238" t="s">
        <v>386</v>
      </c>
      <c r="D1238" s="144" t="s">
        <v>9089</v>
      </c>
      <c r="E1238" s="144" t="s">
        <v>9074</v>
      </c>
    </row>
    <row r="1239">
      <c r="A1239" s="143" t="s">
        <v>37627</v>
      </c>
      <c r="B1239" t="s">
        <v>9032</v>
      </c>
      <c r="C1239" t="s">
        <v>106</v>
      </c>
      <c r="D1239" s="144" t="s">
        <v>9094</v>
      </c>
      <c r="E1239" s="144"/>
    </row>
    <row r="1240">
      <c r="A1240" s="143" t="s">
        <v>37628</v>
      </c>
      <c r="B1240" t="s">
        <v>9032</v>
      </c>
      <c r="C1240" t="s">
        <v>106</v>
      </c>
      <c r="D1240" s="144" t="s">
        <v>9099</v>
      </c>
      <c r="E1240" s="144"/>
    </row>
    <row r="1241">
      <c r="A1241" s="143" t="s">
        <v>37629</v>
      </c>
      <c r="B1241" t="s">
        <v>9032</v>
      </c>
      <c r="C1241" t="s">
        <v>106</v>
      </c>
      <c r="D1241" s="144" t="s">
        <v>9103</v>
      </c>
      <c r="E1241" s="144" t="s">
        <v>9104</v>
      </c>
    </row>
    <row r="1242">
      <c r="A1242" s="143" t="s">
        <v>37630</v>
      </c>
      <c r="B1242" t="s">
        <v>9032</v>
      </c>
      <c r="C1242" t="s">
        <v>106</v>
      </c>
      <c r="D1242" s="144" t="s">
        <v>9107</v>
      </c>
      <c r="E1242" t="s">
        <v>37631</v>
      </c>
    </row>
    <row r="1243">
      <c r="A1243" s="143" t="s">
        <v>37632</v>
      </c>
      <c r="B1243" t="s">
        <v>9110</v>
      </c>
      <c r="C1243" t="s">
        <v>55</v>
      </c>
      <c r="D1243" s="144" t="s">
        <v>9118</v>
      </c>
      <c r="E1243" s="144" t="s">
        <v>9119</v>
      </c>
    </row>
    <row r="1244">
      <c r="A1244" s="143" t="s">
        <v>37633</v>
      </c>
      <c r="B1244" t="s">
        <v>9110</v>
      </c>
      <c r="C1244" t="s">
        <v>9130</v>
      </c>
      <c r="D1244" s="144" t="s">
        <v>9131</v>
      </c>
      <c r="E1244" s="144" t="s">
        <v>9132</v>
      </c>
    </row>
    <row r="1245">
      <c r="A1245" s="143" t="s">
        <v>37634</v>
      </c>
      <c r="B1245" t="s">
        <v>9110</v>
      </c>
      <c r="C1245" t="s">
        <v>386</v>
      </c>
      <c r="D1245" s="144" t="s">
        <v>9136</v>
      </c>
      <c r="E1245" s="144" t="s">
        <v>9137</v>
      </c>
    </row>
    <row r="1246">
      <c r="A1246" s="143" t="s">
        <v>37635</v>
      </c>
      <c r="B1246" t="s">
        <v>9110</v>
      </c>
      <c r="C1246" t="s">
        <v>106</v>
      </c>
      <c r="D1246" s="144" t="s">
        <v>9141</v>
      </c>
      <c r="E1246" s="144" t="s">
        <v>9142</v>
      </c>
    </row>
    <row r="1247">
      <c r="A1247" s="143" t="s">
        <v>37636</v>
      </c>
      <c r="B1247" t="s">
        <v>9110</v>
      </c>
      <c r="C1247" t="s">
        <v>80</v>
      </c>
      <c r="D1247" s="144"/>
      <c r="E1247" s="144"/>
    </row>
    <row r="1248">
      <c r="A1248" s="143" t="s">
        <v>37637</v>
      </c>
      <c r="B1248" t="s">
        <v>9147</v>
      </c>
      <c r="C1248" t="s">
        <v>9152</v>
      </c>
      <c r="D1248" s="144" t="s">
        <v>9153</v>
      </c>
      <c r="E1248" s="144" t="s">
        <v>9154</v>
      </c>
    </row>
    <row r="1249">
      <c r="A1249" s="143" t="s">
        <v>37638</v>
      </c>
      <c r="B1249" t="s">
        <v>9147</v>
      </c>
      <c r="C1249" t="s">
        <v>55</v>
      </c>
      <c r="D1249" s="144" t="s">
        <v>9164</v>
      </c>
      <c r="E1249" s="144"/>
    </row>
    <row r="1250">
      <c r="A1250" s="143" t="s">
        <v>37639</v>
      </c>
      <c r="B1250" t="s">
        <v>9147</v>
      </c>
      <c r="C1250" t="s">
        <v>2907</v>
      </c>
      <c r="D1250" s="144" t="s">
        <v>9170</v>
      </c>
      <c r="E1250" s="144"/>
    </row>
    <row r="1251">
      <c r="A1251" s="143" t="s">
        <v>37640</v>
      </c>
      <c r="B1251" t="s">
        <v>9147</v>
      </c>
      <c r="C1251" t="s">
        <v>149</v>
      </c>
      <c r="D1251" s="144" t="s">
        <v>9174</v>
      </c>
      <c r="E1251" s="144"/>
    </row>
    <row r="1252">
      <c r="A1252" s="143" t="s">
        <v>37641</v>
      </c>
      <c r="B1252" t="s">
        <v>9147</v>
      </c>
      <c r="C1252" t="s">
        <v>674</v>
      </c>
      <c r="D1252" s="144" t="s">
        <v>9178</v>
      </c>
      <c r="E1252" s="144"/>
    </row>
    <row r="1253">
      <c r="A1253" s="143" t="s">
        <v>37642</v>
      </c>
      <c r="B1253" t="s">
        <v>9147</v>
      </c>
      <c r="C1253" t="s">
        <v>2349</v>
      </c>
      <c r="D1253" s="144" t="s">
        <v>9181</v>
      </c>
      <c r="E1253" s="144"/>
    </row>
    <row r="1254">
      <c r="A1254" s="143" t="s">
        <v>37643</v>
      </c>
      <c r="B1254" t="s">
        <v>9147</v>
      </c>
      <c r="C1254" t="s">
        <v>106</v>
      </c>
      <c r="D1254" s="144" t="s">
        <v>9187</v>
      </c>
      <c r="E1254" s="144"/>
    </row>
    <row r="1255">
      <c r="A1255" s="143" t="s">
        <v>37644</v>
      </c>
      <c r="B1255" t="s">
        <v>9147</v>
      </c>
      <c r="C1255" t="s">
        <v>106</v>
      </c>
      <c r="D1255" s="144" t="s">
        <v>9189</v>
      </c>
      <c r="E1255" s="144"/>
    </row>
    <row r="1256">
      <c r="A1256" s="143" t="s">
        <v>37645</v>
      </c>
      <c r="B1256" t="s">
        <v>9190</v>
      </c>
      <c r="C1256" t="s">
        <v>55</v>
      </c>
      <c r="D1256" s="144" t="s">
        <v>9195</v>
      </c>
      <c r="E1256" s="144" t="s">
        <v>9196</v>
      </c>
    </row>
    <row r="1257">
      <c r="A1257" s="143" t="s">
        <v>37646</v>
      </c>
      <c r="B1257" t="s">
        <v>9190</v>
      </c>
      <c r="C1257" t="s">
        <v>106</v>
      </c>
      <c r="D1257" s="144" t="s">
        <v>9205</v>
      </c>
      <c r="E1257" s="144"/>
    </row>
    <row r="1258">
      <c r="A1258" s="143" t="s">
        <v>37647</v>
      </c>
      <c r="B1258" t="s">
        <v>9190</v>
      </c>
      <c r="C1258" t="s">
        <v>106</v>
      </c>
      <c r="D1258" s="144" t="s">
        <v>9209</v>
      </c>
      <c r="E1258" s="144" t="s">
        <v>9210</v>
      </c>
    </row>
    <row r="1259">
      <c r="A1259" s="143" t="s">
        <v>37648</v>
      </c>
      <c r="B1259" t="s">
        <v>9190</v>
      </c>
      <c r="C1259" t="s">
        <v>80</v>
      </c>
      <c r="D1259" s="144" t="s">
        <v>9217</v>
      </c>
      <c r="E1259" s="144" t="s">
        <v>9218</v>
      </c>
    </row>
    <row r="1260">
      <c r="A1260" s="143" t="s">
        <v>37649</v>
      </c>
      <c r="B1260" t="s">
        <v>9190</v>
      </c>
      <c r="C1260" t="s">
        <v>80</v>
      </c>
      <c r="D1260" s="144" t="s">
        <v>9223</v>
      </c>
      <c r="E1260" s="144"/>
    </row>
    <row r="1261">
      <c r="A1261" s="143" t="s">
        <v>37650</v>
      </c>
      <c r="B1261" t="s">
        <v>9225</v>
      </c>
      <c r="C1261" t="s">
        <v>55</v>
      </c>
      <c r="D1261" s="144" t="s">
        <v>9231</v>
      </c>
      <c r="E1261" s="144"/>
    </row>
    <row r="1262">
      <c r="A1262" s="143" t="s">
        <v>37651</v>
      </c>
      <c r="B1262" t="s">
        <v>9225</v>
      </c>
      <c r="C1262" t="s">
        <v>80</v>
      </c>
      <c r="D1262" s="144" t="s">
        <v>9240</v>
      </c>
      <c r="E1262" s="144"/>
    </row>
    <row r="1263">
      <c r="A1263" s="143" t="s">
        <v>37652</v>
      </c>
      <c r="B1263" t="s">
        <v>9225</v>
      </c>
      <c r="C1263" t="s">
        <v>80</v>
      </c>
      <c r="D1263" s="144" t="s">
        <v>9245</v>
      </c>
      <c r="E1263" s="144"/>
    </row>
    <row r="1264">
      <c r="A1264" s="143" t="s">
        <v>37653</v>
      </c>
      <c r="B1264" t="s">
        <v>9258</v>
      </c>
      <c r="C1264" t="s">
        <v>55</v>
      </c>
      <c r="D1264" s="144" t="s">
        <v>9264</v>
      </c>
      <c r="E1264" s="144"/>
    </row>
    <row r="1265">
      <c r="A1265" s="143" t="s">
        <v>37654</v>
      </c>
      <c r="B1265" t="s">
        <v>9258</v>
      </c>
      <c r="C1265" t="s">
        <v>3466</v>
      </c>
      <c r="D1265" s="144" t="s">
        <v>9274</v>
      </c>
      <c r="E1265" s="144" t="s">
        <v>9275</v>
      </c>
    </row>
    <row r="1266">
      <c r="A1266" s="143" t="s">
        <v>37655</v>
      </c>
      <c r="B1266" t="s">
        <v>9258</v>
      </c>
      <c r="C1266" t="s">
        <v>160</v>
      </c>
      <c r="D1266" s="144" t="s">
        <v>9280</v>
      </c>
      <c r="E1266" s="144"/>
    </row>
    <row r="1267">
      <c r="A1267" s="143" t="s">
        <v>37656</v>
      </c>
      <c r="B1267" t="s">
        <v>9258</v>
      </c>
      <c r="C1267" t="s">
        <v>167</v>
      </c>
      <c r="D1267" s="144" t="s">
        <v>9285</v>
      </c>
      <c r="E1267" s="144"/>
    </row>
    <row r="1268">
      <c r="A1268" s="143" t="s">
        <v>37657</v>
      </c>
      <c r="B1268" t="s">
        <v>9258</v>
      </c>
      <c r="C1268" t="s">
        <v>247</v>
      </c>
      <c r="D1268" s="144" t="s">
        <v>9288</v>
      </c>
      <c r="E1268" s="144"/>
    </row>
    <row r="1269">
      <c r="A1269" s="143" t="s">
        <v>37658</v>
      </c>
      <c r="B1269" t="s">
        <v>9258</v>
      </c>
      <c r="C1269" t="s">
        <v>9291</v>
      </c>
      <c r="D1269" s="144" t="s">
        <v>9292</v>
      </c>
      <c r="E1269" s="144"/>
    </row>
    <row r="1270">
      <c r="A1270" s="143" t="s">
        <v>37659</v>
      </c>
      <c r="B1270" t="s">
        <v>9258</v>
      </c>
      <c r="C1270" t="s">
        <v>106</v>
      </c>
      <c r="D1270" s="144" t="s">
        <v>9296</v>
      </c>
      <c r="E1270" s="144"/>
    </row>
    <row r="1271">
      <c r="A1271" s="143" t="s">
        <v>37660</v>
      </c>
      <c r="B1271" t="s">
        <v>9258</v>
      </c>
      <c r="C1271" t="s">
        <v>106</v>
      </c>
      <c r="D1271" s="144" t="s">
        <v>9301</v>
      </c>
      <c r="E1271" s="144"/>
    </row>
    <row r="1272">
      <c r="A1272" s="143" t="s">
        <v>37661</v>
      </c>
      <c r="B1272" t="s">
        <v>9258</v>
      </c>
      <c r="C1272" t="s">
        <v>106</v>
      </c>
      <c r="D1272" s="144"/>
      <c r="E1272" s="144"/>
    </row>
    <row r="1273">
      <c r="A1273" s="143" t="s">
        <v>37662</v>
      </c>
      <c r="B1273" t="s">
        <v>9306</v>
      </c>
      <c r="C1273" t="s">
        <v>55</v>
      </c>
      <c r="D1273" s="144" t="s">
        <v>9311</v>
      </c>
      <c r="E1273" s="144" t="s">
        <v>9312</v>
      </c>
    </row>
    <row r="1274">
      <c r="A1274" s="143" t="s">
        <v>37663</v>
      </c>
      <c r="B1274" t="s">
        <v>9306</v>
      </c>
      <c r="C1274" t="s">
        <v>80</v>
      </c>
      <c r="D1274" s="144" t="s">
        <v>9322</v>
      </c>
      <c r="E1274" s="144"/>
    </row>
    <row r="1275">
      <c r="A1275" s="143" t="s">
        <v>37664</v>
      </c>
      <c r="B1275" t="s">
        <v>9323</v>
      </c>
      <c r="C1275" t="s">
        <v>412</v>
      </c>
      <c r="D1275" s="144"/>
      <c r="E1275" s="144"/>
    </row>
    <row r="1276">
      <c r="A1276" s="143" t="s">
        <v>37665</v>
      </c>
      <c r="B1276" t="s">
        <v>9323</v>
      </c>
      <c r="C1276" t="s">
        <v>55</v>
      </c>
      <c r="D1276" s="144" t="s">
        <v>9341</v>
      </c>
      <c r="E1276" s="144" t="s">
        <v>9342</v>
      </c>
    </row>
    <row r="1277">
      <c r="A1277" s="143" t="s">
        <v>37666</v>
      </c>
      <c r="B1277" t="s">
        <v>9323</v>
      </c>
      <c r="C1277" t="s">
        <v>80</v>
      </c>
      <c r="D1277" s="144" t="s">
        <v>9345</v>
      </c>
      <c r="E1277" s="144" t="s">
        <v>9346</v>
      </c>
    </row>
    <row r="1278">
      <c r="A1278" s="143" t="s">
        <v>37667</v>
      </c>
      <c r="B1278" t="s">
        <v>9323</v>
      </c>
      <c r="C1278" t="s">
        <v>80</v>
      </c>
      <c r="D1278" s="144" t="s">
        <v>9350</v>
      </c>
      <c r="E1278" s="144"/>
    </row>
    <row r="1279">
      <c r="A1279" s="143" t="s">
        <v>37668</v>
      </c>
      <c r="B1279" t="s">
        <v>9323</v>
      </c>
      <c r="C1279" t="s">
        <v>80</v>
      </c>
      <c r="D1279" s="144" t="s">
        <v>9356</v>
      </c>
      <c r="E1279" s="144"/>
    </row>
    <row r="1280">
      <c r="A1280" s="143" t="s">
        <v>37669</v>
      </c>
      <c r="B1280" t="s">
        <v>9358</v>
      </c>
      <c r="C1280" t="s">
        <v>9363</v>
      </c>
      <c r="D1280" s="144" t="s">
        <v>9364</v>
      </c>
      <c r="E1280" s="144" t="s">
        <v>9365</v>
      </c>
    </row>
    <row r="1281">
      <c r="A1281" s="143" t="s">
        <v>37670</v>
      </c>
      <c r="B1281" t="s">
        <v>9358</v>
      </c>
      <c r="C1281" t="s">
        <v>503</v>
      </c>
      <c r="D1281" s="144" t="s">
        <v>9380</v>
      </c>
      <c r="E1281" s="144" t="s">
        <v>9381</v>
      </c>
    </row>
    <row r="1282">
      <c r="A1282" s="143" t="s">
        <v>37671</v>
      </c>
      <c r="B1282" t="s">
        <v>9358</v>
      </c>
      <c r="C1282" t="s">
        <v>9384</v>
      </c>
      <c r="D1282" s="144" t="s">
        <v>9385</v>
      </c>
      <c r="E1282" s="144" t="s">
        <v>9386</v>
      </c>
    </row>
    <row r="1283">
      <c r="A1283" s="143" t="s">
        <v>37672</v>
      </c>
      <c r="B1283" t="s">
        <v>9358</v>
      </c>
      <c r="C1283" t="s">
        <v>106</v>
      </c>
      <c r="D1283" s="144" t="s">
        <v>9391</v>
      </c>
      <c r="E1283" s="144"/>
    </row>
    <row r="1284">
      <c r="A1284" s="143" t="s">
        <v>37673</v>
      </c>
      <c r="B1284" t="s">
        <v>9358</v>
      </c>
      <c r="C1284" t="s">
        <v>80</v>
      </c>
      <c r="D1284" s="144"/>
      <c r="E1284" s="144"/>
    </row>
    <row r="1285">
      <c r="A1285" s="143" t="s">
        <v>37674</v>
      </c>
      <c r="B1285" t="s">
        <v>9395</v>
      </c>
      <c r="C1285" t="s">
        <v>2105</v>
      </c>
      <c r="D1285" s="144" t="s">
        <v>9400</v>
      </c>
      <c r="E1285" s="144" t="s">
        <v>9401</v>
      </c>
    </row>
    <row r="1286">
      <c r="A1286" s="143" t="s">
        <v>37675</v>
      </c>
      <c r="B1286" t="s">
        <v>9395</v>
      </c>
      <c r="C1286" t="s">
        <v>2649</v>
      </c>
      <c r="D1286" s="144" t="s">
        <v>9414</v>
      </c>
      <c r="E1286" s="144"/>
    </row>
    <row r="1287">
      <c r="A1287" s="143" t="s">
        <v>37676</v>
      </c>
      <c r="B1287" t="s">
        <v>9395</v>
      </c>
      <c r="C1287" t="s">
        <v>106</v>
      </c>
      <c r="D1287" s="144" t="s">
        <v>9416</v>
      </c>
      <c r="E1287" s="144"/>
    </row>
    <row r="1288">
      <c r="A1288" s="143" t="s">
        <v>37677</v>
      </c>
      <c r="B1288" t="s">
        <v>9395</v>
      </c>
      <c r="C1288" t="s">
        <v>80</v>
      </c>
      <c r="D1288" s="144" t="s">
        <v>9421</v>
      </c>
      <c r="E1288" s="144"/>
    </row>
    <row r="1289">
      <c r="A1289" s="143" t="s">
        <v>37678</v>
      </c>
      <c r="B1289" t="s">
        <v>9422</v>
      </c>
      <c r="C1289" t="s">
        <v>55</v>
      </c>
      <c r="D1289" s="144" t="s">
        <v>9430</v>
      </c>
      <c r="E1289" s="144" t="s">
        <v>9431</v>
      </c>
    </row>
    <row r="1290">
      <c r="A1290" s="143" t="s">
        <v>37679</v>
      </c>
      <c r="B1290" t="s">
        <v>9422</v>
      </c>
      <c r="C1290" t="s">
        <v>80</v>
      </c>
      <c r="D1290" s="144" t="s">
        <v>9440</v>
      </c>
      <c r="E1290" s="144" t="s">
        <v>9441</v>
      </c>
    </row>
    <row r="1291">
      <c r="A1291" s="143" t="s">
        <v>37680</v>
      </c>
      <c r="B1291" t="s">
        <v>9422</v>
      </c>
      <c r="C1291" t="s">
        <v>80</v>
      </c>
      <c r="D1291" s="144" t="s">
        <v>9443</v>
      </c>
      <c r="E1291" s="144" t="s">
        <v>9444</v>
      </c>
    </row>
    <row r="1292">
      <c r="A1292" s="143" t="s">
        <v>37681</v>
      </c>
      <c r="B1292" t="s">
        <v>9445</v>
      </c>
      <c r="C1292" t="s">
        <v>412</v>
      </c>
      <c r="D1292" s="144" t="s">
        <v>86</v>
      </c>
      <c r="E1292" s="144" t="s">
        <v>86</v>
      </c>
    </row>
    <row r="1293">
      <c r="A1293" s="143" t="s">
        <v>37682</v>
      </c>
      <c r="B1293" t="s">
        <v>9445</v>
      </c>
      <c r="C1293" t="s">
        <v>412</v>
      </c>
      <c r="D1293" s="144" t="s">
        <v>86</v>
      </c>
      <c r="E1293" s="144"/>
    </row>
    <row r="1294">
      <c r="A1294" s="143" t="s">
        <v>37683</v>
      </c>
      <c r="B1294" t="s">
        <v>9445</v>
      </c>
      <c r="C1294" t="s">
        <v>55</v>
      </c>
      <c r="D1294" s="144" t="s">
        <v>9468</v>
      </c>
      <c r="E1294" s="144"/>
    </row>
    <row r="1295">
      <c r="A1295" s="143" t="s">
        <v>37684</v>
      </c>
      <c r="B1295" t="s">
        <v>9445</v>
      </c>
      <c r="C1295" t="s">
        <v>55</v>
      </c>
      <c r="D1295" s="144" t="s">
        <v>9471</v>
      </c>
      <c r="E1295" s="144" t="s">
        <v>9472</v>
      </c>
    </row>
    <row r="1296">
      <c r="A1296" s="143" t="s">
        <v>37685</v>
      </c>
      <c r="B1296" t="s">
        <v>9445</v>
      </c>
      <c r="C1296" t="s">
        <v>9475</v>
      </c>
      <c r="D1296" s="144" t="s">
        <v>9476</v>
      </c>
      <c r="E1296" s="144" t="s">
        <v>9477</v>
      </c>
    </row>
    <row r="1297">
      <c r="A1297" s="143" t="s">
        <v>37686</v>
      </c>
      <c r="B1297" t="s">
        <v>9445</v>
      </c>
      <c r="C1297" t="s">
        <v>160</v>
      </c>
      <c r="D1297" s="144" t="s">
        <v>9479</v>
      </c>
      <c r="E1297" s="144"/>
    </row>
    <row r="1298">
      <c r="A1298" s="143" t="s">
        <v>37687</v>
      </c>
      <c r="B1298" t="s">
        <v>9445</v>
      </c>
      <c r="C1298" t="s">
        <v>80</v>
      </c>
      <c r="D1298" s="144"/>
      <c r="E1298" s="144"/>
    </row>
    <row r="1299">
      <c r="A1299" s="143" t="s">
        <v>37688</v>
      </c>
      <c r="B1299" t="s">
        <v>9483</v>
      </c>
      <c r="C1299" t="s">
        <v>55</v>
      </c>
      <c r="D1299" s="144" t="s">
        <v>9489</v>
      </c>
      <c r="E1299" s="144"/>
    </row>
    <row r="1300">
      <c r="A1300" s="143" t="s">
        <v>37689</v>
      </c>
      <c r="B1300" t="s">
        <v>9497</v>
      </c>
      <c r="C1300" t="s">
        <v>55</v>
      </c>
      <c r="D1300" s="144" t="s">
        <v>9503</v>
      </c>
      <c r="E1300" s="144" t="s">
        <v>9504</v>
      </c>
    </row>
    <row r="1301">
      <c r="A1301" s="143" t="s">
        <v>37690</v>
      </c>
      <c r="B1301" t="s">
        <v>9497</v>
      </c>
      <c r="C1301" t="s">
        <v>149</v>
      </c>
      <c r="D1301" s="144" t="s">
        <v>9512</v>
      </c>
      <c r="E1301" s="144"/>
    </row>
    <row r="1302">
      <c r="A1302" s="143" t="s">
        <v>37691</v>
      </c>
      <c r="B1302" t="s">
        <v>9497</v>
      </c>
      <c r="C1302" t="s">
        <v>5445</v>
      </c>
      <c r="D1302" s="144" t="s">
        <v>9518</v>
      </c>
      <c r="E1302" s="144" t="s">
        <v>9519</v>
      </c>
    </row>
    <row r="1303">
      <c r="A1303" s="143" t="s">
        <v>37692</v>
      </c>
      <c r="B1303" t="s">
        <v>9497</v>
      </c>
      <c r="C1303" t="s">
        <v>160</v>
      </c>
      <c r="D1303" s="144" t="s">
        <v>9524</v>
      </c>
      <c r="E1303" s="144"/>
    </row>
    <row r="1304">
      <c r="A1304" s="143" t="s">
        <v>37693</v>
      </c>
      <c r="B1304" t="s">
        <v>9497</v>
      </c>
      <c r="C1304" t="s">
        <v>167</v>
      </c>
      <c r="D1304" s="144" t="s">
        <v>9527</v>
      </c>
      <c r="E1304" s="144"/>
    </row>
    <row r="1305">
      <c r="A1305" s="143" t="s">
        <v>37694</v>
      </c>
      <c r="B1305" t="s">
        <v>9497</v>
      </c>
      <c r="C1305" t="s">
        <v>9535</v>
      </c>
      <c r="D1305" s="144" t="s">
        <v>9536</v>
      </c>
      <c r="E1305" s="144" t="s">
        <v>9537</v>
      </c>
    </row>
    <row r="1306">
      <c r="A1306" s="143" t="s">
        <v>37695</v>
      </c>
      <c r="B1306" t="s">
        <v>9497</v>
      </c>
      <c r="C1306" t="s">
        <v>9542</v>
      </c>
      <c r="D1306" s="144" t="s">
        <v>9543</v>
      </c>
      <c r="E1306" s="144" t="s">
        <v>9544</v>
      </c>
    </row>
    <row r="1307">
      <c r="A1307" s="143" t="s">
        <v>37696</v>
      </c>
      <c r="B1307" t="s">
        <v>9497</v>
      </c>
      <c r="C1307" t="s">
        <v>106</v>
      </c>
      <c r="D1307" s="144" t="s">
        <v>9549</v>
      </c>
      <c r="E1307" s="144" t="s">
        <v>9550</v>
      </c>
    </row>
    <row r="1308">
      <c r="A1308" s="143" t="s">
        <v>37697</v>
      </c>
      <c r="B1308" t="s">
        <v>9553</v>
      </c>
      <c r="C1308" t="s">
        <v>55</v>
      </c>
      <c r="D1308" s="144" t="s">
        <v>9558</v>
      </c>
      <c r="E1308" s="144" t="s">
        <v>9559</v>
      </c>
    </row>
    <row r="1309">
      <c r="A1309" s="143" t="s">
        <v>37698</v>
      </c>
      <c r="B1309" t="s">
        <v>9553</v>
      </c>
      <c r="C1309" t="s">
        <v>498</v>
      </c>
      <c r="D1309" s="144" t="s">
        <v>9570</v>
      </c>
      <c r="E1309" s="144" t="s">
        <v>9571</v>
      </c>
    </row>
    <row r="1310">
      <c r="A1310" s="143" t="s">
        <v>37699</v>
      </c>
      <c r="B1310" t="s">
        <v>9553</v>
      </c>
      <c r="C1310" t="s">
        <v>80</v>
      </c>
      <c r="D1310" s="144" t="s">
        <v>9575</v>
      </c>
      <c r="E1310" s="144" t="s">
        <v>9571</v>
      </c>
    </row>
    <row r="1311">
      <c r="A1311" s="143" t="s">
        <v>37700</v>
      </c>
      <c r="B1311" t="s">
        <v>9576</v>
      </c>
      <c r="C1311" t="s">
        <v>1031</v>
      </c>
      <c r="D1311" s="144" t="s">
        <v>9581</v>
      </c>
      <c r="E1311" s="144" t="s">
        <v>9582</v>
      </c>
    </row>
    <row r="1312">
      <c r="A1312" s="143" t="s">
        <v>37701</v>
      </c>
      <c r="B1312" t="s">
        <v>9576</v>
      </c>
      <c r="C1312" t="s">
        <v>992</v>
      </c>
      <c r="D1312" s="144" t="s">
        <v>9594</v>
      </c>
      <c r="E1312" s="144" t="s">
        <v>9595</v>
      </c>
    </row>
    <row r="1313">
      <c r="A1313" s="143" t="s">
        <v>37702</v>
      </c>
      <c r="B1313" t="s">
        <v>9576</v>
      </c>
      <c r="C1313" t="s">
        <v>80</v>
      </c>
      <c r="D1313" s="144" t="s">
        <v>9598</v>
      </c>
      <c r="E1313" s="144" t="s">
        <v>86</v>
      </c>
    </row>
    <row r="1314">
      <c r="A1314" s="143" t="s">
        <v>37703</v>
      </c>
      <c r="B1314" t="s">
        <v>9600</v>
      </c>
      <c r="C1314" t="s">
        <v>106</v>
      </c>
      <c r="D1314" s="144" t="s">
        <v>9605</v>
      </c>
      <c r="E1314" s="144" t="s">
        <v>86</v>
      </c>
    </row>
    <row r="1315">
      <c r="A1315" s="143" t="s">
        <v>37704</v>
      </c>
      <c r="B1315" t="s">
        <v>9600</v>
      </c>
      <c r="C1315" t="s">
        <v>80</v>
      </c>
      <c r="D1315" s="144" t="s">
        <v>9615</v>
      </c>
      <c r="E1315" s="144"/>
    </row>
    <row r="1316">
      <c r="A1316" s="143" t="s">
        <v>37705</v>
      </c>
      <c r="B1316" t="s">
        <v>9616</v>
      </c>
      <c r="C1316" t="s">
        <v>7282</v>
      </c>
      <c r="D1316" s="144" t="s">
        <v>9622</v>
      </c>
      <c r="E1316" s="144" t="s">
        <v>9623</v>
      </c>
    </row>
    <row r="1317">
      <c r="A1317" s="143" t="s">
        <v>37706</v>
      </c>
      <c r="B1317" t="s">
        <v>9616</v>
      </c>
      <c r="C1317" t="s">
        <v>149</v>
      </c>
      <c r="D1317" s="144" t="s">
        <v>9635</v>
      </c>
      <c r="E1317" s="144"/>
    </row>
    <row r="1318">
      <c r="A1318" s="143" t="s">
        <v>37707</v>
      </c>
      <c r="B1318" t="s">
        <v>9616</v>
      </c>
      <c r="C1318" t="s">
        <v>9639</v>
      </c>
      <c r="D1318" s="144" t="s">
        <v>9640</v>
      </c>
      <c r="E1318" s="144"/>
    </row>
    <row r="1319">
      <c r="A1319" s="143" t="s">
        <v>37708</v>
      </c>
      <c r="B1319" t="s">
        <v>9616</v>
      </c>
      <c r="C1319" t="s">
        <v>9643</v>
      </c>
      <c r="D1319" s="144" t="s">
        <v>9644</v>
      </c>
      <c r="E1319" s="144" t="s">
        <v>9645</v>
      </c>
    </row>
    <row r="1320">
      <c r="A1320" s="143" t="s">
        <v>37709</v>
      </c>
      <c r="B1320" t="s">
        <v>9616</v>
      </c>
      <c r="C1320" t="s">
        <v>160</v>
      </c>
      <c r="D1320" s="144" t="s">
        <v>9652</v>
      </c>
      <c r="E1320" s="144"/>
    </row>
    <row r="1321">
      <c r="A1321" s="143" t="s">
        <v>37710</v>
      </c>
      <c r="B1321" t="s">
        <v>9654</v>
      </c>
      <c r="C1321" t="s">
        <v>2962</v>
      </c>
      <c r="D1321" s="144" t="s">
        <v>9660</v>
      </c>
      <c r="E1321" s="144" t="s">
        <v>9661</v>
      </c>
    </row>
    <row r="1322">
      <c r="A1322" s="143" t="s">
        <v>37711</v>
      </c>
      <c r="B1322" t="s">
        <v>9654</v>
      </c>
      <c r="C1322" t="s">
        <v>311</v>
      </c>
      <c r="D1322" s="144" t="s">
        <v>9671</v>
      </c>
      <c r="E1322" s="144" t="s">
        <v>9672</v>
      </c>
    </row>
    <row r="1323">
      <c r="A1323" s="143" t="s">
        <v>37712</v>
      </c>
      <c r="B1323" t="s">
        <v>9654</v>
      </c>
      <c r="C1323" t="s">
        <v>149</v>
      </c>
      <c r="D1323" s="144" t="s">
        <v>9675</v>
      </c>
      <c r="E1323" s="144" t="s">
        <v>9676</v>
      </c>
    </row>
    <row r="1324">
      <c r="A1324" s="143" t="s">
        <v>37713</v>
      </c>
      <c r="B1324" t="s">
        <v>9654</v>
      </c>
      <c r="C1324" t="s">
        <v>160</v>
      </c>
      <c r="D1324" s="144" t="s">
        <v>9679</v>
      </c>
      <c r="E1324" s="144" t="s">
        <v>9680</v>
      </c>
    </row>
    <row r="1325">
      <c r="A1325" s="143" t="s">
        <v>37714</v>
      </c>
      <c r="B1325" t="s">
        <v>9654</v>
      </c>
      <c r="C1325" t="s">
        <v>674</v>
      </c>
      <c r="D1325" s="144" t="s">
        <v>9684</v>
      </c>
      <c r="E1325" s="144" t="s">
        <v>9685</v>
      </c>
    </row>
    <row r="1326">
      <c r="A1326" s="143" t="s">
        <v>37715</v>
      </c>
      <c r="B1326" t="s">
        <v>9654</v>
      </c>
      <c r="C1326" t="s">
        <v>2695</v>
      </c>
      <c r="D1326" s="144" t="s">
        <v>9689</v>
      </c>
      <c r="E1326" s="144" t="s">
        <v>9690</v>
      </c>
    </row>
    <row r="1327">
      <c r="A1327" s="143" t="s">
        <v>37716</v>
      </c>
      <c r="B1327" t="s">
        <v>9654</v>
      </c>
      <c r="C1327" t="s">
        <v>106</v>
      </c>
      <c r="D1327" s="144" t="s">
        <v>9695</v>
      </c>
      <c r="E1327" t="s">
        <v>37717</v>
      </c>
    </row>
    <row r="1328">
      <c r="A1328" s="143" t="s">
        <v>37718</v>
      </c>
      <c r="B1328" t="s">
        <v>9700</v>
      </c>
      <c r="C1328" t="s">
        <v>7483</v>
      </c>
      <c r="D1328" s="144" t="s">
        <v>9706</v>
      </c>
      <c r="E1328" s="144" t="s">
        <v>9707</v>
      </c>
    </row>
    <row r="1329">
      <c r="A1329" s="143" t="s">
        <v>37719</v>
      </c>
      <c r="B1329" t="s">
        <v>9700</v>
      </c>
      <c r="C1329" t="s">
        <v>149</v>
      </c>
      <c r="D1329" s="144" t="s">
        <v>9719</v>
      </c>
      <c r="E1329" s="144" t="s">
        <v>9720</v>
      </c>
    </row>
    <row r="1330">
      <c r="A1330" s="143" t="s">
        <v>37720</v>
      </c>
      <c r="B1330" t="s">
        <v>9700</v>
      </c>
      <c r="C1330" t="s">
        <v>2649</v>
      </c>
      <c r="D1330" s="144" t="s">
        <v>9725</v>
      </c>
      <c r="E1330" s="144" t="s">
        <v>9726</v>
      </c>
    </row>
    <row r="1331">
      <c r="A1331" s="143" t="s">
        <v>37721</v>
      </c>
      <c r="B1331" t="s">
        <v>9700</v>
      </c>
      <c r="C1331" t="s">
        <v>160</v>
      </c>
      <c r="D1331" s="144" t="s">
        <v>9731</v>
      </c>
      <c r="E1331" s="144" t="s">
        <v>86</v>
      </c>
    </row>
    <row r="1332">
      <c r="A1332" s="143" t="s">
        <v>37722</v>
      </c>
      <c r="B1332" t="s">
        <v>9700</v>
      </c>
      <c r="C1332" t="s">
        <v>2834</v>
      </c>
      <c r="D1332" s="144" t="s">
        <v>9733</v>
      </c>
      <c r="E1332" s="144" t="s">
        <v>9734</v>
      </c>
    </row>
    <row r="1333">
      <c r="A1333" s="143" t="s">
        <v>37723</v>
      </c>
      <c r="B1333" t="s">
        <v>9736</v>
      </c>
      <c r="C1333" t="s">
        <v>149</v>
      </c>
      <c r="D1333" s="144" t="s">
        <v>9744</v>
      </c>
      <c r="E1333" s="144"/>
    </row>
    <row r="1334">
      <c r="A1334" s="143" t="s">
        <v>37724</v>
      </c>
      <c r="B1334" t="s">
        <v>9736</v>
      </c>
      <c r="C1334" t="s">
        <v>9756</v>
      </c>
      <c r="D1334" s="144" t="s">
        <v>9757</v>
      </c>
      <c r="E1334" s="144" t="s">
        <v>9758</v>
      </c>
    </row>
    <row r="1335">
      <c r="A1335" s="143" t="s">
        <v>37725</v>
      </c>
      <c r="B1335" t="s">
        <v>9736</v>
      </c>
      <c r="C1335" t="s">
        <v>9761</v>
      </c>
      <c r="D1335" s="144" t="s">
        <v>9762</v>
      </c>
      <c r="E1335" s="144"/>
    </row>
    <row r="1336">
      <c r="A1336" s="143" t="s">
        <v>37726</v>
      </c>
      <c r="B1336" t="s">
        <v>9736</v>
      </c>
      <c r="C1336" t="s">
        <v>2834</v>
      </c>
      <c r="D1336" s="144" t="s">
        <v>9767</v>
      </c>
      <c r="E1336" s="144"/>
    </row>
    <row r="1337">
      <c r="A1337" s="143" t="s">
        <v>37727</v>
      </c>
      <c r="B1337" t="s">
        <v>9736</v>
      </c>
      <c r="C1337" t="s">
        <v>1680</v>
      </c>
      <c r="D1337" s="144" t="s">
        <v>9771</v>
      </c>
      <c r="E1337" s="144" t="s">
        <v>86</v>
      </c>
    </row>
    <row r="1338">
      <c r="A1338" s="143" t="s">
        <v>37728</v>
      </c>
      <c r="B1338" t="s">
        <v>9736</v>
      </c>
      <c r="C1338" t="s">
        <v>106</v>
      </c>
      <c r="D1338" s="144" t="s">
        <v>9774</v>
      </c>
      <c r="E1338" s="144"/>
    </row>
    <row r="1339">
      <c r="A1339" s="143" t="s">
        <v>37729</v>
      </c>
      <c r="B1339" t="s">
        <v>9736</v>
      </c>
      <c r="C1339" t="s">
        <v>106</v>
      </c>
      <c r="D1339" s="144" t="s">
        <v>9779</v>
      </c>
      <c r="E1339" s="144"/>
    </row>
    <row r="1340">
      <c r="A1340" s="143" t="s">
        <v>37730</v>
      </c>
      <c r="B1340" t="s">
        <v>9781</v>
      </c>
      <c r="C1340" t="s">
        <v>76</v>
      </c>
      <c r="D1340" s="144" t="s">
        <v>9787</v>
      </c>
      <c r="E1340" s="144"/>
    </row>
    <row r="1341">
      <c r="A1341" s="143" t="s">
        <v>37731</v>
      </c>
      <c r="B1341" t="s">
        <v>9781</v>
      </c>
      <c r="C1341" t="s">
        <v>311</v>
      </c>
      <c r="D1341" s="144" t="s">
        <v>9799</v>
      </c>
      <c r="E1341" s="144" t="s">
        <v>9800</v>
      </c>
    </row>
    <row r="1342">
      <c r="A1342" s="143" t="s">
        <v>37732</v>
      </c>
      <c r="B1342" t="s">
        <v>9781</v>
      </c>
      <c r="C1342" t="s">
        <v>160</v>
      </c>
      <c r="D1342" s="144" t="s">
        <v>9805</v>
      </c>
      <c r="E1342" s="144"/>
    </row>
    <row r="1343">
      <c r="A1343" s="143" t="s">
        <v>37733</v>
      </c>
      <c r="B1343" t="s">
        <v>9781</v>
      </c>
      <c r="C1343" t="s">
        <v>386</v>
      </c>
      <c r="D1343" s="144" t="s">
        <v>9809</v>
      </c>
      <c r="E1343" s="144" t="s">
        <v>9810</v>
      </c>
    </row>
    <row r="1344">
      <c r="A1344" s="143" t="s">
        <v>37734</v>
      </c>
      <c r="B1344" t="s">
        <v>9781</v>
      </c>
      <c r="C1344" t="s">
        <v>386</v>
      </c>
      <c r="D1344" s="144"/>
      <c r="E1344" s="144"/>
    </row>
    <row r="1345">
      <c r="A1345" s="143" t="s">
        <v>37735</v>
      </c>
      <c r="B1345" t="s">
        <v>9781</v>
      </c>
      <c r="C1345" t="s">
        <v>106</v>
      </c>
      <c r="D1345" s="144" t="s">
        <v>9816</v>
      </c>
      <c r="E1345" s="144" t="s">
        <v>9817</v>
      </c>
    </row>
    <row r="1346">
      <c r="A1346" s="143" t="s">
        <v>37736</v>
      </c>
      <c r="B1346" t="s">
        <v>9818</v>
      </c>
      <c r="C1346" t="s">
        <v>55</v>
      </c>
      <c r="D1346" s="144" t="s">
        <v>9823</v>
      </c>
      <c r="E1346" s="144" t="s">
        <v>9824</v>
      </c>
    </row>
    <row r="1347">
      <c r="A1347" s="143" t="s">
        <v>37737</v>
      </c>
      <c r="B1347" t="s">
        <v>9818</v>
      </c>
      <c r="C1347" t="s">
        <v>55</v>
      </c>
      <c r="D1347" s="144" t="s">
        <v>9837</v>
      </c>
      <c r="E1347" s="144" t="s">
        <v>9838</v>
      </c>
    </row>
    <row r="1348">
      <c r="A1348" s="143" t="s">
        <v>37738</v>
      </c>
      <c r="B1348" t="s">
        <v>9818</v>
      </c>
      <c r="C1348" t="s">
        <v>106</v>
      </c>
      <c r="D1348" s="144"/>
      <c r="E1348" s="144"/>
    </row>
    <row r="1349">
      <c r="A1349" s="143" t="s">
        <v>37739</v>
      </c>
      <c r="B1349" t="s">
        <v>9844</v>
      </c>
      <c r="C1349" t="s">
        <v>9850</v>
      </c>
      <c r="D1349" s="144" t="s">
        <v>9851</v>
      </c>
      <c r="E1349" s="144" t="s">
        <v>9852</v>
      </c>
    </row>
    <row r="1350">
      <c r="A1350" s="143" t="s">
        <v>37740</v>
      </c>
      <c r="B1350" t="s">
        <v>9844</v>
      </c>
      <c r="C1350" t="s">
        <v>9861</v>
      </c>
      <c r="D1350" s="144" t="s">
        <v>9862</v>
      </c>
      <c r="E1350" t="s">
        <v>37741</v>
      </c>
    </row>
    <row r="1351">
      <c r="A1351" s="143" t="s">
        <v>37742</v>
      </c>
      <c r="B1351" t="s">
        <v>9844</v>
      </c>
      <c r="C1351" t="s">
        <v>160</v>
      </c>
      <c r="D1351" s="144" t="s">
        <v>9865</v>
      </c>
      <c r="E1351" s="144" t="s">
        <v>9866</v>
      </c>
    </row>
    <row r="1352">
      <c r="A1352" s="143" t="s">
        <v>37743</v>
      </c>
      <c r="B1352" t="s">
        <v>9869</v>
      </c>
      <c r="C1352" t="s">
        <v>55</v>
      </c>
      <c r="D1352" s="144" t="s">
        <v>9875</v>
      </c>
      <c r="E1352" s="144" t="s">
        <v>9876</v>
      </c>
    </row>
    <row r="1353">
      <c r="A1353" s="143" t="s">
        <v>37744</v>
      </c>
      <c r="B1353" t="s">
        <v>9869</v>
      </c>
      <c r="C1353" t="s">
        <v>2105</v>
      </c>
      <c r="D1353" s="144" t="s">
        <v>9888</v>
      </c>
      <c r="E1353" s="144" t="s">
        <v>9889</v>
      </c>
    </row>
    <row r="1354">
      <c r="A1354" s="143" t="s">
        <v>37745</v>
      </c>
      <c r="B1354" t="s">
        <v>9869</v>
      </c>
      <c r="C1354" t="s">
        <v>106</v>
      </c>
      <c r="D1354" s="144" t="s">
        <v>9892</v>
      </c>
      <c r="E1354" s="144"/>
    </row>
    <row r="1355">
      <c r="A1355" s="143" t="s">
        <v>37746</v>
      </c>
      <c r="B1355" t="s">
        <v>9869</v>
      </c>
      <c r="C1355" t="s">
        <v>80</v>
      </c>
      <c r="D1355" s="144" t="s">
        <v>9897</v>
      </c>
      <c r="E1355" s="144" t="s">
        <v>9898</v>
      </c>
    </row>
    <row r="1356">
      <c r="A1356" s="143" t="s">
        <v>37747</v>
      </c>
      <c r="B1356" t="s">
        <v>9899</v>
      </c>
      <c r="C1356" t="s">
        <v>55</v>
      </c>
      <c r="D1356" s="144" t="s">
        <v>9904</v>
      </c>
      <c r="E1356" t="s">
        <v>37748</v>
      </c>
    </row>
    <row r="1357">
      <c r="A1357" s="143" t="s">
        <v>37749</v>
      </c>
      <c r="B1357" t="s">
        <v>9899</v>
      </c>
      <c r="C1357" t="s">
        <v>3873</v>
      </c>
      <c r="D1357" s="144" t="s">
        <v>9912</v>
      </c>
      <c r="E1357" t="s">
        <v>37750</v>
      </c>
    </row>
    <row r="1358">
      <c r="A1358" s="143" t="s">
        <v>37751</v>
      </c>
      <c r="B1358" t="s">
        <v>9915</v>
      </c>
      <c r="C1358" t="s">
        <v>55</v>
      </c>
      <c r="D1358" s="144" t="s">
        <v>9921</v>
      </c>
      <c r="E1358" t="s">
        <v>37752</v>
      </c>
    </row>
    <row r="1359">
      <c r="A1359" s="143" t="s">
        <v>37753</v>
      </c>
      <c r="B1359" t="s">
        <v>9915</v>
      </c>
      <c r="C1359" t="s">
        <v>149</v>
      </c>
      <c r="D1359" s="144" t="s">
        <v>9934</v>
      </c>
      <c r="E1359" s="144" t="s">
        <v>9935</v>
      </c>
    </row>
    <row r="1360">
      <c r="A1360" s="143" t="s">
        <v>37754</v>
      </c>
      <c r="B1360" t="s">
        <v>9915</v>
      </c>
      <c r="C1360" t="s">
        <v>9938</v>
      </c>
      <c r="D1360" s="144" t="s">
        <v>9939</v>
      </c>
      <c r="E1360" s="144" t="s">
        <v>9940</v>
      </c>
    </row>
    <row r="1361">
      <c r="A1361" s="143" t="s">
        <v>37755</v>
      </c>
      <c r="B1361" t="s">
        <v>9915</v>
      </c>
      <c r="C1361" t="s">
        <v>160</v>
      </c>
      <c r="D1361" s="144" t="s">
        <v>9945</v>
      </c>
      <c r="E1361" s="144" t="s">
        <v>9946</v>
      </c>
    </row>
    <row r="1362">
      <c r="A1362" s="143" t="s">
        <v>37756</v>
      </c>
      <c r="B1362" t="s">
        <v>9915</v>
      </c>
      <c r="C1362" t="s">
        <v>674</v>
      </c>
      <c r="D1362" s="144" t="s">
        <v>9949</v>
      </c>
      <c r="E1362" s="144" t="s">
        <v>9950</v>
      </c>
    </row>
    <row r="1363">
      <c r="A1363" s="143" t="s">
        <v>37757</v>
      </c>
      <c r="B1363" t="s">
        <v>9915</v>
      </c>
      <c r="C1363" t="s">
        <v>386</v>
      </c>
      <c r="D1363" s="144" t="s">
        <v>9955</v>
      </c>
      <c r="E1363" s="144" t="s">
        <v>9956</v>
      </c>
    </row>
    <row r="1364">
      <c r="A1364" s="143" t="s">
        <v>37758</v>
      </c>
      <c r="B1364" t="s">
        <v>9915</v>
      </c>
      <c r="C1364" t="s">
        <v>1088</v>
      </c>
      <c r="D1364" s="144" t="s">
        <v>9958</v>
      </c>
      <c r="E1364" s="144" t="s">
        <v>9959</v>
      </c>
    </row>
    <row r="1365">
      <c r="A1365" s="143" t="s">
        <v>37759</v>
      </c>
      <c r="B1365" t="s">
        <v>9915</v>
      </c>
      <c r="C1365" t="s">
        <v>106</v>
      </c>
      <c r="D1365" s="144" t="s">
        <v>9964</v>
      </c>
      <c r="E1365" s="144" t="s">
        <v>9965</v>
      </c>
    </row>
    <row r="1366">
      <c r="A1366" s="143" t="s">
        <v>37760</v>
      </c>
      <c r="B1366" t="s">
        <v>9969</v>
      </c>
      <c r="C1366" t="s">
        <v>2105</v>
      </c>
      <c r="D1366" s="144" t="s">
        <v>9975</v>
      </c>
      <c r="E1366" s="144" t="s">
        <v>9976</v>
      </c>
    </row>
    <row r="1367">
      <c r="A1367" s="143" t="s">
        <v>37761</v>
      </c>
      <c r="B1367" t="s">
        <v>9969</v>
      </c>
      <c r="C1367" t="s">
        <v>167</v>
      </c>
      <c r="D1367" s="144" t="s">
        <v>9988</v>
      </c>
      <c r="E1367" s="144" t="s">
        <v>9989</v>
      </c>
    </row>
    <row r="1368">
      <c r="A1368" s="143" t="s">
        <v>37762</v>
      </c>
      <c r="B1368" t="s">
        <v>9969</v>
      </c>
      <c r="C1368" t="s">
        <v>9994</v>
      </c>
      <c r="D1368" s="144" t="s">
        <v>9995</v>
      </c>
      <c r="E1368" s="144"/>
    </row>
    <row r="1369">
      <c r="A1369" s="143" t="s">
        <v>37763</v>
      </c>
      <c r="B1369" t="s">
        <v>9969</v>
      </c>
      <c r="C1369" t="s">
        <v>1088</v>
      </c>
      <c r="D1369" s="144" t="s">
        <v>9999</v>
      </c>
      <c r="E1369" s="144" t="s">
        <v>10000</v>
      </c>
    </row>
    <row r="1370">
      <c r="A1370" s="143" t="s">
        <v>37764</v>
      </c>
      <c r="B1370" t="s">
        <v>9969</v>
      </c>
      <c r="C1370" t="s">
        <v>106</v>
      </c>
      <c r="D1370" s="144" t="s">
        <v>10003</v>
      </c>
      <c r="E1370" s="144" t="s">
        <v>10004</v>
      </c>
    </row>
    <row r="1371">
      <c r="A1371" s="143" t="s">
        <v>37765</v>
      </c>
      <c r="B1371" t="s">
        <v>10006</v>
      </c>
      <c r="C1371" t="s">
        <v>10011</v>
      </c>
      <c r="D1371" s="144" t="s">
        <v>10012</v>
      </c>
      <c r="E1371" s="144" t="s">
        <v>10013</v>
      </c>
    </row>
    <row r="1372">
      <c r="A1372" s="143" t="s">
        <v>37766</v>
      </c>
      <c r="B1372" t="s">
        <v>10006</v>
      </c>
      <c r="C1372" t="s">
        <v>10027</v>
      </c>
      <c r="D1372" s="144" t="s">
        <v>10028</v>
      </c>
      <c r="E1372" s="144" t="s">
        <v>10029</v>
      </c>
    </row>
    <row r="1373">
      <c r="A1373" s="143" t="s">
        <v>37767</v>
      </c>
      <c r="B1373" t="s">
        <v>10006</v>
      </c>
      <c r="C1373" t="s">
        <v>4060</v>
      </c>
      <c r="D1373" s="144" t="s">
        <v>10033</v>
      </c>
      <c r="E1373" s="144" t="s">
        <v>10029</v>
      </c>
    </row>
    <row r="1374">
      <c r="A1374" s="143" t="s">
        <v>37768</v>
      </c>
      <c r="B1374" t="s">
        <v>10006</v>
      </c>
      <c r="C1374" t="s">
        <v>386</v>
      </c>
      <c r="D1374" s="144"/>
      <c r="E1374" s="144"/>
    </row>
    <row r="1375">
      <c r="A1375" s="143" t="s">
        <v>37769</v>
      </c>
      <c r="B1375" t="s">
        <v>10006</v>
      </c>
      <c r="C1375" t="s">
        <v>106</v>
      </c>
      <c r="D1375" s="144" t="s">
        <v>10038</v>
      </c>
      <c r="E1375" s="144" t="s">
        <v>10029</v>
      </c>
    </row>
    <row r="1376">
      <c r="A1376" s="143" t="s">
        <v>37770</v>
      </c>
      <c r="B1376" t="s">
        <v>10006</v>
      </c>
      <c r="C1376" t="s">
        <v>640</v>
      </c>
      <c r="D1376" s="144" t="s">
        <v>10040</v>
      </c>
      <c r="E1376" s="144" t="s">
        <v>10013</v>
      </c>
    </row>
    <row r="1377">
      <c r="A1377" s="143" t="s">
        <v>37771</v>
      </c>
      <c r="B1377" t="s">
        <v>10041</v>
      </c>
      <c r="C1377" t="s">
        <v>412</v>
      </c>
      <c r="D1377" s="144" t="s">
        <v>10048</v>
      </c>
      <c r="E1377" s="144" t="s">
        <v>10049</v>
      </c>
    </row>
    <row r="1378">
      <c r="A1378" s="143" t="s">
        <v>37772</v>
      </c>
      <c r="B1378" t="s">
        <v>10041</v>
      </c>
      <c r="C1378" t="s">
        <v>979</v>
      </c>
      <c r="D1378" s="144" t="s">
        <v>10060</v>
      </c>
      <c r="E1378" s="144" t="s">
        <v>10061</v>
      </c>
    </row>
    <row r="1379">
      <c r="A1379" s="143" t="s">
        <v>37773</v>
      </c>
      <c r="B1379" t="s">
        <v>10041</v>
      </c>
      <c r="C1379" t="s">
        <v>2416</v>
      </c>
      <c r="D1379" s="144" t="s">
        <v>10066</v>
      </c>
      <c r="E1379" s="144" t="s">
        <v>10067</v>
      </c>
    </row>
    <row r="1380">
      <c r="A1380" s="143" t="s">
        <v>37774</v>
      </c>
      <c r="B1380" t="s">
        <v>10041</v>
      </c>
      <c r="C1380" t="s">
        <v>650</v>
      </c>
      <c r="D1380" s="144" t="s">
        <v>10071</v>
      </c>
      <c r="E1380" s="144" t="s">
        <v>10072</v>
      </c>
    </row>
    <row r="1381">
      <c r="A1381" s="143" t="s">
        <v>37775</v>
      </c>
      <c r="B1381" t="s">
        <v>10074</v>
      </c>
      <c r="C1381" t="s">
        <v>55</v>
      </c>
      <c r="D1381" s="144" t="s">
        <v>10079</v>
      </c>
      <c r="E1381" s="144" t="s">
        <v>10080</v>
      </c>
    </row>
    <row r="1382">
      <c r="A1382" s="143" t="s">
        <v>37776</v>
      </c>
      <c r="B1382" t="s">
        <v>10074</v>
      </c>
      <c r="C1382" t="s">
        <v>106</v>
      </c>
      <c r="D1382" s="144" t="s">
        <v>10093</v>
      </c>
      <c r="E1382" s="144"/>
    </row>
    <row r="1383">
      <c r="A1383" s="143" t="s">
        <v>37777</v>
      </c>
      <c r="B1383" t="s">
        <v>10074</v>
      </c>
      <c r="C1383" t="s">
        <v>80</v>
      </c>
      <c r="D1383" s="144"/>
      <c r="E1383" s="144"/>
    </row>
    <row r="1384">
      <c r="A1384" s="143" t="s">
        <v>37778</v>
      </c>
      <c r="B1384" t="s">
        <v>10098</v>
      </c>
      <c r="C1384" t="s">
        <v>10102</v>
      </c>
      <c r="D1384" s="144" t="s">
        <v>10103</v>
      </c>
      <c r="E1384" s="144"/>
    </row>
    <row r="1385">
      <c r="A1385" s="143" t="s">
        <v>37779</v>
      </c>
      <c r="B1385" t="s">
        <v>10098</v>
      </c>
      <c r="C1385" t="s">
        <v>55</v>
      </c>
      <c r="D1385" s="144" t="s">
        <v>10112</v>
      </c>
      <c r="E1385" s="144"/>
    </row>
    <row r="1386">
      <c r="A1386" s="143" t="s">
        <v>37780</v>
      </c>
      <c r="B1386" t="s">
        <v>10098</v>
      </c>
      <c r="C1386" t="s">
        <v>149</v>
      </c>
      <c r="D1386" s="144" t="s">
        <v>10115</v>
      </c>
      <c r="E1386" s="144"/>
    </row>
    <row r="1387">
      <c r="A1387" s="143" t="s">
        <v>37781</v>
      </c>
      <c r="B1387" t="s">
        <v>10098</v>
      </c>
      <c r="C1387" t="s">
        <v>160</v>
      </c>
      <c r="D1387" s="144" t="s">
        <v>10119</v>
      </c>
      <c r="E1387" s="144"/>
    </row>
    <row r="1388">
      <c r="A1388" s="143" t="s">
        <v>37782</v>
      </c>
      <c r="B1388" t="s">
        <v>10098</v>
      </c>
      <c r="C1388" t="s">
        <v>674</v>
      </c>
      <c r="D1388" s="144" t="s">
        <v>10125</v>
      </c>
      <c r="E1388" s="144"/>
    </row>
    <row r="1389">
      <c r="A1389" s="143" t="s">
        <v>37783</v>
      </c>
      <c r="B1389" t="s">
        <v>10098</v>
      </c>
      <c r="C1389" t="s">
        <v>386</v>
      </c>
      <c r="D1389" s="144" t="s">
        <v>10128</v>
      </c>
      <c r="E1389" s="144"/>
    </row>
    <row r="1390">
      <c r="A1390" s="143" t="s">
        <v>37784</v>
      </c>
      <c r="B1390" t="s">
        <v>10098</v>
      </c>
      <c r="C1390" t="s">
        <v>106</v>
      </c>
      <c r="D1390" s="144" t="s">
        <v>10132</v>
      </c>
      <c r="E1390" s="144"/>
    </row>
    <row r="1391">
      <c r="A1391" s="143" t="s">
        <v>37785</v>
      </c>
      <c r="B1391" t="s">
        <v>10139</v>
      </c>
      <c r="C1391" t="s">
        <v>55</v>
      </c>
      <c r="D1391" s="144" t="s">
        <v>10146</v>
      </c>
      <c r="E1391" s="144" t="s">
        <v>10147</v>
      </c>
    </row>
    <row r="1392">
      <c r="A1392" s="143" t="s">
        <v>37786</v>
      </c>
      <c r="B1392" t="s">
        <v>10139</v>
      </c>
      <c r="C1392" t="s">
        <v>2907</v>
      </c>
      <c r="D1392" s="144"/>
      <c r="E1392" s="144"/>
    </row>
    <row r="1393">
      <c r="A1393" s="143" t="s">
        <v>37787</v>
      </c>
      <c r="B1393" t="s">
        <v>10139</v>
      </c>
      <c r="C1393" t="s">
        <v>160</v>
      </c>
      <c r="D1393" s="144" t="s">
        <v>10166</v>
      </c>
      <c r="E1393" s="144"/>
    </row>
    <row r="1394">
      <c r="A1394" s="143" t="s">
        <v>37788</v>
      </c>
      <c r="B1394" t="s">
        <v>10139</v>
      </c>
      <c r="C1394" t="s">
        <v>434</v>
      </c>
      <c r="D1394" s="144" t="s">
        <v>10171</v>
      </c>
      <c r="E1394" s="144"/>
    </row>
    <row r="1395">
      <c r="A1395" s="143" t="s">
        <v>37789</v>
      </c>
      <c r="B1395" t="s">
        <v>10173</v>
      </c>
      <c r="C1395" t="s">
        <v>55</v>
      </c>
      <c r="D1395" s="144" t="s">
        <v>10178</v>
      </c>
      <c r="E1395" s="144"/>
    </row>
    <row r="1396">
      <c r="A1396" s="143" t="s">
        <v>37790</v>
      </c>
      <c r="B1396" t="s">
        <v>10173</v>
      </c>
      <c r="C1396" t="s">
        <v>80</v>
      </c>
      <c r="D1396" s="144" t="s">
        <v>10184</v>
      </c>
      <c r="E1396" s="144" t="s">
        <v>10185</v>
      </c>
    </row>
    <row r="1397">
      <c r="A1397" s="143" t="s">
        <v>37791</v>
      </c>
      <c r="B1397" t="s">
        <v>10173</v>
      </c>
      <c r="C1397" t="s">
        <v>80</v>
      </c>
      <c r="D1397" s="144" t="s">
        <v>10193</v>
      </c>
      <c r="E1397" s="144" t="s">
        <v>10194</v>
      </c>
    </row>
    <row r="1398">
      <c r="A1398" s="143" t="s">
        <v>37792</v>
      </c>
      <c r="B1398" t="s">
        <v>10201</v>
      </c>
      <c r="C1398" t="s">
        <v>55</v>
      </c>
      <c r="D1398" s="144" t="s">
        <v>10206</v>
      </c>
      <c r="E1398" s="144" t="s">
        <v>10207</v>
      </c>
    </row>
    <row r="1399">
      <c r="A1399" s="143" t="s">
        <v>37793</v>
      </c>
      <c r="B1399" t="s">
        <v>10201</v>
      </c>
      <c r="C1399" t="s">
        <v>106</v>
      </c>
      <c r="D1399" s="144" t="s">
        <v>10218</v>
      </c>
      <c r="E1399" s="144" t="s">
        <v>10219</v>
      </c>
    </row>
    <row r="1400">
      <c r="A1400" s="143" t="s">
        <v>37794</v>
      </c>
      <c r="B1400" t="s">
        <v>10220</v>
      </c>
      <c r="C1400" t="s">
        <v>55</v>
      </c>
      <c r="D1400" s="144" t="s">
        <v>10227</v>
      </c>
      <c r="E1400" s="144"/>
    </row>
    <row r="1401">
      <c r="A1401" s="143" t="s">
        <v>37795</v>
      </c>
      <c r="B1401" t="s">
        <v>10220</v>
      </c>
      <c r="C1401" t="s">
        <v>80</v>
      </c>
      <c r="D1401" s="144" t="s">
        <v>10238</v>
      </c>
      <c r="E1401" s="144"/>
    </row>
    <row r="1402">
      <c r="A1402" s="143" t="s">
        <v>37796</v>
      </c>
      <c r="B1402" t="s">
        <v>10220</v>
      </c>
      <c r="C1402" t="s">
        <v>80</v>
      </c>
      <c r="D1402" s="144" t="s">
        <v>10242</v>
      </c>
      <c r="E1402" s="144"/>
    </row>
    <row r="1403">
      <c r="A1403" s="143" t="s">
        <v>37797</v>
      </c>
      <c r="B1403" t="s">
        <v>10220</v>
      </c>
      <c r="C1403" t="s">
        <v>80</v>
      </c>
      <c r="D1403" s="144" t="s">
        <v>10246</v>
      </c>
      <c r="E1403" s="144"/>
    </row>
    <row r="1404">
      <c r="A1404" s="143" t="s">
        <v>37798</v>
      </c>
      <c r="B1404" t="s">
        <v>10220</v>
      </c>
      <c r="C1404" t="s">
        <v>80</v>
      </c>
      <c r="D1404" s="144" t="s">
        <v>10251</v>
      </c>
      <c r="E1404" s="144"/>
    </row>
    <row r="1405">
      <c r="A1405" s="143" t="s">
        <v>37799</v>
      </c>
      <c r="B1405" t="s">
        <v>10252</v>
      </c>
      <c r="C1405" t="s">
        <v>55</v>
      </c>
      <c r="D1405" s="144" t="s">
        <v>10259</v>
      </c>
      <c r="E1405" s="144" t="s">
        <v>10260</v>
      </c>
    </row>
    <row r="1406">
      <c r="A1406" s="143" t="s">
        <v>37800</v>
      </c>
      <c r="B1406" t="s">
        <v>10252</v>
      </c>
      <c r="C1406" t="s">
        <v>76</v>
      </c>
      <c r="D1406" s="144" t="s">
        <v>10271</v>
      </c>
      <c r="E1406" s="144"/>
    </row>
    <row r="1407">
      <c r="A1407" s="143" t="s">
        <v>37801</v>
      </c>
      <c r="B1407" t="s">
        <v>10252</v>
      </c>
      <c r="C1407" t="s">
        <v>160</v>
      </c>
      <c r="D1407" s="144" t="s">
        <v>10276</v>
      </c>
      <c r="E1407" s="144"/>
    </row>
    <row r="1408">
      <c r="A1408" s="143" t="s">
        <v>37802</v>
      </c>
      <c r="B1408" t="s">
        <v>10252</v>
      </c>
      <c r="C1408" t="s">
        <v>167</v>
      </c>
      <c r="D1408" s="144" t="s">
        <v>10280</v>
      </c>
      <c r="E1408" s="144" t="s">
        <v>10260</v>
      </c>
    </row>
    <row r="1409">
      <c r="A1409" s="143" t="s">
        <v>37803</v>
      </c>
      <c r="B1409" t="s">
        <v>10252</v>
      </c>
      <c r="C1409" t="s">
        <v>10283</v>
      </c>
      <c r="D1409" s="144" t="s">
        <v>10284</v>
      </c>
      <c r="E1409" s="144"/>
    </row>
    <row r="1410">
      <c r="A1410" s="143" t="s">
        <v>37804</v>
      </c>
      <c r="B1410" t="s">
        <v>10252</v>
      </c>
      <c r="C1410" t="s">
        <v>386</v>
      </c>
      <c r="D1410" s="144" t="s">
        <v>10287</v>
      </c>
      <c r="E1410" s="144" t="s">
        <v>10288</v>
      </c>
    </row>
    <row r="1411">
      <c r="A1411" s="143" t="s">
        <v>37805</v>
      </c>
      <c r="B1411" t="s">
        <v>10252</v>
      </c>
      <c r="C1411" t="s">
        <v>106</v>
      </c>
      <c r="D1411" s="144" t="s">
        <v>10292</v>
      </c>
      <c r="E1411" s="144"/>
    </row>
    <row r="1412">
      <c r="A1412" s="143" t="s">
        <v>37806</v>
      </c>
      <c r="B1412" t="s">
        <v>10252</v>
      </c>
      <c r="C1412" t="s">
        <v>106</v>
      </c>
      <c r="D1412" s="144"/>
      <c r="E1412" s="144" t="s">
        <v>10296</v>
      </c>
    </row>
    <row r="1413">
      <c r="A1413" s="143" t="s">
        <v>37807</v>
      </c>
      <c r="B1413" t="s">
        <v>10252</v>
      </c>
      <c r="C1413" t="s">
        <v>80</v>
      </c>
      <c r="D1413" s="144" t="s">
        <v>10299</v>
      </c>
      <c r="E1413" s="144" t="s">
        <v>10296</v>
      </c>
    </row>
    <row r="1414">
      <c r="A1414" s="143" t="s">
        <v>37808</v>
      </c>
      <c r="B1414" t="s">
        <v>10252</v>
      </c>
      <c r="C1414" t="s">
        <v>80</v>
      </c>
      <c r="D1414" s="144"/>
      <c r="E1414" s="144"/>
    </row>
    <row r="1415">
      <c r="A1415" s="143" t="s">
        <v>37809</v>
      </c>
      <c r="B1415" t="s">
        <v>10252</v>
      </c>
      <c r="C1415" t="s">
        <v>80</v>
      </c>
      <c r="D1415" s="144"/>
      <c r="E1415" s="144"/>
    </row>
    <row r="1416">
      <c r="A1416" s="143" t="s">
        <v>37810</v>
      </c>
      <c r="B1416" t="s">
        <v>10307</v>
      </c>
      <c r="C1416" t="s">
        <v>6973</v>
      </c>
      <c r="D1416" s="144" t="s">
        <v>10315</v>
      </c>
      <c r="E1416" s="144"/>
    </row>
    <row r="1417">
      <c r="A1417" s="143" t="s">
        <v>37811</v>
      </c>
      <c r="B1417" t="s">
        <v>10307</v>
      </c>
      <c r="C1417" t="s">
        <v>106</v>
      </c>
      <c r="D1417" s="144" t="s">
        <v>10327</v>
      </c>
      <c r="E1417" s="144"/>
    </row>
    <row r="1418">
      <c r="A1418" s="143" t="s">
        <v>37812</v>
      </c>
      <c r="B1418" t="s">
        <v>10307</v>
      </c>
      <c r="C1418" t="s">
        <v>80</v>
      </c>
      <c r="D1418" s="144" t="s">
        <v>10331</v>
      </c>
      <c r="E1418" s="144" t="s">
        <v>10332</v>
      </c>
    </row>
    <row r="1419">
      <c r="A1419" s="143" t="s">
        <v>37813</v>
      </c>
      <c r="B1419" t="s">
        <v>10343</v>
      </c>
      <c r="C1419" t="s">
        <v>412</v>
      </c>
      <c r="D1419" s="144" t="s">
        <v>10350</v>
      </c>
      <c r="E1419" s="144"/>
    </row>
    <row r="1420">
      <c r="A1420" s="143" t="s">
        <v>37814</v>
      </c>
      <c r="B1420" t="s">
        <v>10343</v>
      </c>
      <c r="C1420" t="s">
        <v>2105</v>
      </c>
      <c r="D1420" s="144" t="s">
        <v>10360</v>
      </c>
      <c r="E1420" s="144" t="s">
        <v>10361</v>
      </c>
    </row>
    <row r="1421">
      <c r="A1421" s="143" t="s">
        <v>37815</v>
      </c>
      <c r="B1421" t="s">
        <v>10343</v>
      </c>
      <c r="C1421" t="s">
        <v>106</v>
      </c>
      <c r="D1421" s="144" t="s">
        <v>10364</v>
      </c>
      <c r="E1421" s="144"/>
    </row>
    <row r="1422">
      <c r="A1422" s="143" t="s">
        <v>37816</v>
      </c>
      <c r="B1422" t="s">
        <v>10343</v>
      </c>
      <c r="C1422" t="s">
        <v>80</v>
      </c>
      <c r="D1422" s="144" t="s">
        <v>10366</v>
      </c>
      <c r="E1422" s="144" t="s">
        <v>10367</v>
      </c>
    </row>
    <row r="1423">
      <c r="A1423" s="143" t="s">
        <v>37817</v>
      </c>
      <c r="B1423" t="s">
        <v>10368</v>
      </c>
      <c r="C1423" t="s">
        <v>55</v>
      </c>
      <c r="D1423" s="144" t="s">
        <v>10373</v>
      </c>
      <c r="E1423" s="144" t="s">
        <v>10374</v>
      </c>
    </row>
    <row r="1424">
      <c r="A1424" s="143" t="s">
        <v>37818</v>
      </c>
      <c r="B1424" t="s">
        <v>10368</v>
      </c>
      <c r="C1424" t="s">
        <v>160</v>
      </c>
      <c r="D1424" s="144" t="s">
        <v>10385</v>
      </c>
      <c r="E1424" s="144" t="s">
        <v>10386</v>
      </c>
    </row>
    <row r="1425">
      <c r="A1425" s="143" t="s">
        <v>37819</v>
      </c>
      <c r="B1425" t="s">
        <v>10368</v>
      </c>
      <c r="C1425" t="s">
        <v>80</v>
      </c>
      <c r="D1425" s="144" t="s">
        <v>10388</v>
      </c>
      <c r="E1425" s="144" t="s">
        <v>86</v>
      </c>
    </row>
    <row r="1426">
      <c r="A1426" s="143" t="s">
        <v>37820</v>
      </c>
      <c r="B1426" t="s">
        <v>10389</v>
      </c>
      <c r="C1426" t="s">
        <v>1031</v>
      </c>
      <c r="D1426" s="144" t="s">
        <v>10394</v>
      </c>
      <c r="E1426" s="144" t="s">
        <v>10395</v>
      </c>
    </row>
    <row r="1427">
      <c r="A1427" s="143" t="s">
        <v>37821</v>
      </c>
      <c r="B1427" t="s">
        <v>10389</v>
      </c>
      <c r="C1427" t="s">
        <v>55</v>
      </c>
      <c r="D1427" s="144" t="s">
        <v>10405</v>
      </c>
      <c r="E1427" s="144" t="s">
        <v>10406</v>
      </c>
    </row>
    <row r="1428">
      <c r="A1428" s="143" t="s">
        <v>37822</v>
      </c>
      <c r="B1428" t="s">
        <v>10389</v>
      </c>
      <c r="C1428" t="s">
        <v>1821</v>
      </c>
      <c r="D1428" s="144" t="s">
        <v>10409</v>
      </c>
      <c r="E1428" s="144" t="s">
        <v>10410</v>
      </c>
    </row>
    <row r="1429">
      <c r="A1429" s="143" t="s">
        <v>37823</v>
      </c>
      <c r="B1429" t="s">
        <v>10389</v>
      </c>
      <c r="C1429" t="s">
        <v>10414</v>
      </c>
      <c r="D1429" s="144"/>
      <c r="E1429" s="144" t="s">
        <v>10415</v>
      </c>
    </row>
    <row r="1430">
      <c r="A1430" s="143" t="s">
        <v>37824</v>
      </c>
      <c r="B1430" t="s">
        <v>10389</v>
      </c>
      <c r="C1430" t="s">
        <v>106</v>
      </c>
      <c r="D1430" s="144" t="s">
        <v>10420</v>
      </c>
      <c r="E1430" s="144" t="s">
        <v>10421</v>
      </c>
    </row>
    <row r="1431">
      <c r="A1431" s="143" t="s">
        <v>37825</v>
      </c>
      <c r="B1431" t="s">
        <v>10427</v>
      </c>
      <c r="C1431" t="s">
        <v>55</v>
      </c>
      <c r="D1431" s="144" t="s">
        <v>10433</v>
      </c>
      <c r="E1431" s="144" t="s">
        <v>10434</v>
      </c>
    </row>
    <row r="1432">
      <c r="A1432" s="143" t="s">
        <v>37826</v>
      </c>
      <c r="B1432" t="s">
        <v>10427</v>
      </c>
      <c r="C1432" t="s">
        <v>3159</v>
      </c>
      <c r="D1432" s="144"/>
      <c r="E1432" s="144"/>
    </row>
    <row r="1433">
      <c r="A1433" s="143" t="s">
        <v>37827</v>
      </c>
      <c r="B1433" t="s">
        <v>10427</v>
      </c>
      <c r="C1433" t="s">
        <v>3159</v>
      </c>
      <c r="D1433" s="144"/>
      <c r="E1433" s="144"/>
    </row>
    <row r="1434">
      <c r="A1434" s="143" t="s">
        <v>37828</v>
      </c>
      <c r="B1434" t="s">
        <v>10427</v>
      </c>
      <c r="C1434" t="s">
        <v>80</v>
      </c>
      <c r="D1434" s="144" t="s">
        <v>10451</v>
      </c>
      <c r="E1434" s="144" t="s">
        <v>10452</v>
      </c>
    </row>
    <row r="1435">
      <c r="A1435" s="143" t="s">
        <v>37829</v>
      </c>
      <c r="B1435" t="s">
        <v>10427</v>
      </c>
      <c r="C1435" t="s">
        <v>80</v>
      </c>
      <c r="D1435" s="144" t="s">
        <v>10455</v>
      </c>
      <c r="E1435" s="144" t="s">
        <v>10456</v>
      </c>
    </row>
    <row r="1436">
      <c r="A1436" s="143" t="s">
        <v>37830</v>
      </c>
      <c r="B1436" t="s">
        <v>10457</v>
      </c>
      <c r="C1436" t="s">
        <v>992</v>
      </c>
      <c r="D1436" s="144" t="s">
        <v>10463</v>
      </c>
      <c r="E1436" s="144" t="s">
        <v>10464</v>
      </c>
    </row>
    <row r="1437">
      <c r="A1437" s="143" t="s">
        <v>37831</v>
      </c>
      <c r="B1437" t="s">
        <v>10457</v>
      </c>
      <c r="C1437" t="s">
        <v>80</v>
      </c>
      <c r="D1437" s="144" t="s">
        <v>10473</v>
      </c>
      <c r="E1437" s="144"/>
    </row>
    <row r="1438">
      <c r="A1438" s="143" t="s">
        <v>37832</v>
      </c>
      <c r="B1438" t="s">
        <v>10457</v>
      </c>
      <c r="C1438" t="s">
        <v>80</v>
      </c>
      <c r="D1438" s="144" t="s">
        <v>10475</v>
      </c>
      <c r="E1438" s="144"/>
    </row>
    <row r="1439">
      <c r="A1439" s="143" t="s">
        <v>37833</v>
      </c>
      <c r="B1439" t="s">
        <v>10478</v>
      </c>
      <c r="C1439" t="s">
        <v>55</v>
      </c>
      <c r="D1439" s="144" t="s">
        <v>10483</v>
      </c>
      <c r="E1439" s="144" t="s">
        <v>10484</v>
      </c>
    </row>
    <row r="1440">
      <c r="A1440" s="143" t="s">
        <v>37834</v>
      </c>
      <c r="B1440" t="s">
        <v>10478</v>
      </c>
      <c r="C1440" t="s">
        <v>503</v>
      </c>
      <c r="D1440" s="144" t="s">
        <v>10497</v>
      </c>
      <c r="E1440" s="144" t="s">
        <v>10484</v>
      </c>
    </row>
    <row r="1441">
      <c r="A1441" s="143" t="s">
        <v>37835</v>
      </c>
      <c r="B1441" t="s">
        <v>10478</v>
      </c>
      <c r="C1441" t="s">
        <v>6832</v>
      </c>
      <c r="D1441" s="144" t="s">
        <v>10500</v>
      </c>
      <c r="E1441" s="144" t="s">
        <v>10501</v>
      </c>
    </row>
    <row r="1442">
      <c r="A1442" s="143" t="s">
        <v>37836</v>
      </c>
      <c r="B1442" t="s">
        <v>10478</v>
      </c>
      <c r="C1442" t="s">
        <v>80</v>
      </c>
      <c r="D1442" s="144" t="s">
        <v>10506</v>
      </c>
      <c r="E1442" s="144"/>
    </row>
    <row r="1443">
      <c r="A1443" s="143" t="s">
        <v>37837</v>
      </c>
      <c r="B1443" t="s">
        <v>10513</v>
      </c>
      <c r="C1443" t="s">
        <v>2416</v>
      </c>
      <c r="D1443" s="144" t="s">
        <v>10518</v>
      </c>
      <c r="E1443" s="144"/>
    </row>
    <row r="1444">
      <c r="A1444" s="143" t="s">
        <v>37838</v>
      </c>
      <c r="B1444" t="s">
        <v>10513</v>
      </c>
      <c r="C1444" t="s">
        <v>10526</v>
      </c>
      <c r="D1444" s="144" t="s">
        <v>10527</v>
      </c>
      <c r="E1444" s="144" t="s">
        <v>10528</v>
      </c>
    </row>
    <row r="1445">
      <c r="A1445" s="143" t="s">
        <v>37839</v>
      </c>
      <c r="B1445" t="s">
        <v>10513</v>
      </c>
      <c r="C1445" t="s">
        <v>149</v>
      </c>
      <c r="D1445" s="144" t="s">
        <v>10532</v>
      </c>
      <c r="E1445" s="144" t="s">
        <v>10533</v>
      </c>
    </row>
    <row r="1446">
      <c r="A1446" s="143" t="s">
        <v>37840</v>
      </c>
      <c r="B1446" t="s">
        <v>10513</v>
      </c>
      <c r="C1446" t="s">
        <v>160</v>
      </c>
      <c r="D1446" s="144"/>
      <c r="E1446" s="144"/>
    </row>
    <row r="1447">
      <c r="A1447" s="143" t="s">
        <v>37841</v>
      </c>
      <c r="B1447" t="s">
        <v>10513</v>
      </c>
      <c r="C1447" t="s">
        <v>167</v>
      </c>
      <c r="D1447" s="144" t="s">
        <v>10538</v>
      </c>
      <c r="E1447" s="144"/>
    </row>
    <row r="1448">
      <c r="A1448" s="143" t="s">
        <v>37842</v>
      </c>
      <c r="B1448" t="s">
        <v>10513</v>
      </c>
      <c r="C1448" t="s">
        <v>106</v>
      </c>
      <c r="D1448" s="144" t="s">
        <v>10541</v>
      </c>
      <c r="E1448" s="144" t="s">
        <v>10533</v>
      </c>
    </row>
    <row r="1449">
      <c r="A1449" s="143" t="s">
        <v>37843</v>
      </c>
      <c r="B1449" t="s">
        <v>10513</v>
      </c>
      <c r="C1449" t="s">
        <v>106</v>
      </c>
      <c r="D1449" s="144" t="s">
        <v>10545</v>
      </c>
      <c r="E1449" s="144"/>
    </row>
    <row r="1450">
      <c r="A1450" s="143" t="s">
        <v>37844</v>
      </c>
      <c r="B1450" t="s">
        <v>10551</v>
      </c>
      <c r="C1450" t="s">
        <v>55</v>
      </c>
      <c r="D1450" s="144" t="s">
        <v>10556</v>
      </c>
      <c r="E1450" s="144"/>
    </row>
    <row r="1451">
      <c r="A1451" s="143" t="s">
        <v>37845</v>
      </c>
      <c r="B1451" t="s">
        <v>10551</v>
      </c>
      <c r="C1451" t="s">
        <v>80</v>
      </c>
      <c r="D1451" s="144" t="s">
        <v>10563</v>
      </c>
      <c r="E1451" s="144" t="s">
        <v>10564</v>
      </c>
    </row>
    <row r="1452">
      <c r="A1452" s="143" t="s">
        <v>37846</v>
      </c>
      <c r="B1452" t="s">
        <v>10570</v>
      </c>
      <c r="C1452" t="s">
        <v>55</v>
      </c>
      <c r="D1452" s="144" t="s">
        <v>10574</v>
      </c>
      <c r="E1452" s="144" t="s">
        <v>10575</v>
      </c>
    </row>
    <row r="1453">
      <c r="A1453" s="143" t="s">
        <v>37847</v>
      </c>
      <c r="B1453" t="s">
        <v>10570</v>
      </c>
      <c r="C1453" t="s">
        <v>76</v>
      </c>
      <c r="D1453" s="144"/>
      <c r="E1453" s="144"/>
    </row>
    <row r="1454">
      <c r="A1454" s="143" t="s">
        <v>37848</v>
      </c>
      <c r="B1454" t="s">
        <v>10570</v>
      </c>
      <c r="C1454" t="s">
        <v>76</v>
      </c>
      <c r="D1454" s="144"/>
      <c r="E1454" s="144"/>
    </row>
    <row r="1455">
      <c r="A1455" s="143" t="s">
        <v>37849</v>
      </c>
      <c r="B1455" t="s">
        <v>10570</v>
      </c>
      <c r="C1455" t="s">
        <v>80</v>
      </c>
      <c r="D1455" s="144" t="s">
        <v>10593</v>
      </c>
      <c r="E1455" s="144" t="s">
        <v>10575</v>
      </c>
    </row>
    <row r="1456">
      <c r="A1456" s="143" t="s">
        <v>37850</v>
      </c>
      <c r="B1456" t="s">
        <v>10599</v>
      </c>
      <c r="C1456" t="s">
        <v>412</v>
      </c>
      <c r="D1456" s="144"/>
      <c r="E1456" s="144"/>
    </row>
    <row r="1457">
      <c r="A1457" s="143" t="s">
        <v>37851</v>
      </c>
      <c r="B1457" t="s">
        <v>10599</v>
      </c>
      <c r="C1457" t="s">
        <v>10616</v>
      </c>
      <c r="D1457" s="144"/>
      <c r="E1457" s="144"/>
    </row>
    <row r="1458">
      <c r="A1458" s="143" t="s">
        <v>37852</v>
      </c>
      <c r="B1458" t="s">
        <v>10599</v>
      </c>
      <c r="C1458" t="s">
        <v>10620</v>
      </c>
      <c r="D1458" s="144" t="s">
        <v>10621</v>
      </c>
      <c r="E1458" s="144"/>
    </row>
    <row r="1459">
      <c r="A1459" s="143" t="s">
        <v>37853</v>
      </c>
      <c r="B1459" t="s">
        <v>10599</v>
      </c>
      <c r="C1459" t="s">
        <v>10624</v>
      </c>
      <c r="D1459" s="144" t="s">
        <v>10625</v>
      </c>
      <c r="E1459" s="144"/>
    </row>
    <row r="1460">
      <c r="A1460" s="143" t="s">
        <v>37854</v>
      </c>
      <c r="B1460" t="s">
        <v>10599</v>
      </c>
      <c r="C1460" t="s">
        <v>160</v>
      </c>
      <c r="D1460" s="144" t="s">
        <v>10628</v>
      </c>
      <c r="E1460" s="144"/>
    </row>
    <row r="1461">
      <c r="A1461" s="143" t="s">
        <v>37855</v>
      </c>
      <c r="B1461" t="s">
        <v>10599</v>
      </c>
      <c r="C1461" t="s">
        <v>106</v>
      </c>
      <c r="D1461" s="144" t="s">
        <v>10633</v>
      </c>
      <c r="E1461" s="144"/>
    </row>
    <row r="1462">
      <c r="A1462" s="143" t="s">
        <v>37856</v>
      </c>
      <c r="B1462" t="s">
        <v>10636</v>
      </c>
      <c r="C1462" t="s">
        <v>2416</v>
      </c>
      <c r="D1462" s="144" t="s">
        <v>10642</v>
      </c>
      <c r="E1462" s="144" t="s">
        <v>10643</v>
      </c>
    </row>
    <row r="1463">
      <c r="A1463" s="143" t="s">
        <v>37857</v>
      </c>
      <c r="B1463" t="s">
        <v>10636</v>
      </c>
      <c r="C1463" t="s">
        <v>55</v>
      </c>
      <c r="D1463" s="144" t="s">
        <v>10653</v>
      </c>
      <c r="E1463" s="144" t="s">
        <v>10654</v>
      </c>
    </row>
    <row r="1464">
      <c r="A1464" s="143" t="s">
        <v>37858</v>
      </c>
      <c r="B1464" t="s">
        <v>10636</v>
      </c>
      <c r="C1464" t="s">
        <v>149</v>
      </c>
      <c r="D1464" s="144" t="s">
        <v>10658</v>
      </c>
      <c r="E1464" s="144" t="s">
        <v>10659</v>
      </c>
    </row>
    <row r="1465">
      <c r="A1465" s="143" t="s">
        <v>37859</v>
      </c>
      <c r="B1465" t="s">
        <v>10636</v>
      </c>
      <c r="C1465" t="s">
        <v>498</v>
      </c>
      <c r="D1465" s="144" t="s">
        <v>10662</v>
      </c>
      <c r="E1465" s="144" t="s">
        <v>10663</v>
      </c>
    </row>
    <row r="1466">
      <c r="A1466" s="143" t="s">
        <v>37860</v>
      </c>
      <c r="B1466" t="s">
        <v>10636</v>
      </c>
      <c r="C1466" t="s">
        <v>106</v>
      </c>
      <c r="D1466" s="144" t="s">
        <v>10667</v>
      </c>
      <c r="E1466" s="144"/>
    </row>
    <row r="1467">
      <c r="A1467" s="143" t="s">
        <v>37861</v>
      </c>
      <c r="B1467" t="s">
        <v>10636</v>
      </c>
      <c r="C1467" t="s">
        <v>80</v>
      </c>
      <c r="D1467" s="144" t="s">
        <v>10672</v>
      </c>
      <c r="E1467" s="144" t="s">
        <v>86</v>
      </c>
    </row>
    <row r="1468">
      <c r="A1468" s="143" t="s">
        <v>37862</v>
      </c>
      <c r="B1468" t="s">
        <v>10636</v>
      </c>
      <c r="C1468" t="s">
        <v>80</v>
      </c>
      <c r="D1468" s="144" t="s">
        <v>10676</v>
      </c>
      <c r="E1468" s="144"/>
    </row>
    <row r="1469">
      <c r="A1469" s="143" t="s">
        <v>37863</v>
      </c>
      <c r="B1469" t="s">
        <v>10636</v>
      </c>
      <c r="C1469" t="s">
        <v>80</v>
      </c>
      <c r="D1469" s="144" t="s">
        <v>10680</v>
      </c>
      <c r="E1469" s="144"/>
    </row>
    <row r="1470">
      <c r="A1470" s="143" t="s">
        <v>37864</v>
      </c>
      <c r="B1470" t="s">
        <v>10636</v>
      </c>
      <c r="C1470" t="s">
        <v>80</v>
      </c>
      <c r="D1470" s="144" t="s">
        <v>10685</v>
      </c>
      <c r="E1470" s="144"/>
    </row>
    <row r="1471">
      <c r="A1471" s="143" t="s">
        <v>37865</v>
      </c>
      <c r="B1471" t="s">
        <v>10690</v>
      </c>
      <c r="C1471" t="s">
        <v>55</v>
      </c>
      <c r="D1471" s="144" t="s">
        <v>10696</v>
      </c>
      <c r="E1471" s="144" t="s">
        <v>10697</v>
      </c>
    </row>
    <row r="1472">
      <c r="A1472" s="143" t="s">
        <v>37866</v>
      </c>
      <c r="B1472" t="s">
        <v>10690</v>
      </c>
      <c r="C1472" t="s">
        <v>76</v>
      </c>
      <c r="D1472" s="144"/>
      <c r="E1472" s="144"/>
    </row>
    <row r="1473">
      <c r="A1473" s="143" t="s">
        <v>37867</v>
      </c>
      <c r="B1473" t="s">
        <v>10690</v>
      </c>
      <c r="C1473" t="s">
        <v>80</v>
      </c>
      <c r="D1473" s="144" t="s">
        <v>10718</v>
      </c>
      <c r="E1473" s="144"/>
    </row>
    <row r="1474">
      <c r="A1474" s="143" t="s">
        <v>37868</v>
      </c>
      <c r="B1474" t="s">
        <v>10690</v>
      </c>
      <c r="C1474" t="s">
        <v>80</v>
      </c>
      <c r="D1474" s="144" t="s">
        <v>10722</v>
      </c>
      <c r="E1474" s="144" t="s">
        <v>10723</v>
      </c>
    </row>
    <row r="1475">
      <c r="A1475" s="143" t="s">
        <v>37869</v>
      </c>
      <c r="B1475" t="s">
        <v>10728</v>
      </c>
      <c r="C1475" t="s">
        <v>2416</v>
      </c>
      <c r="D1475" s="144" t="s">
        <v>10733</v>
      </c>
      <c r="E1475" s="144" t="s">
        <v>10734</v>
      </c>
    </row>
    <row r="1476">
      <c r="A1476" s="143" t="s">
        <v>37870</v>
      </c>
      <c r="B1476" t="s">
        <v>10728</v>
      </c>
      <c r="C1476" t="s">
        <v>2105</v>
      </c>
      <c r="D1476" s="144" t="s">
        <v>10748</v>
      </c>
      <c r="E1476" s="144" t="s">
        <v>10749</v>
      </c>
    </row>
    <row r="1477">
      <c r="A1477" s="143" t="s">
        <v>37871</v>
      </c>
      <c r="B1477" t="s">
        <v>10728</v>
      </c>
      <c r="C1477" t="s">
        <v>80</v>
      </c>
      <c r="D1477" s="144" t="s">
        <v>10752</v>
      </c>
      <c r="E1477" s="144"/>
    </row>
    <row r="1478">
      <c r="A1478" s="143" t="s">
        <v>37872</v>
      </c>
      <c r="B1478" t="s">
        <v>10728</v>
      </c>
      <c r="C1478" t="s">
        <v>80</v>
      </c>
      <c r="D1478" s="144"/>
      <c r="E1478" s="144"/>
    </row>
    <row r="1479">
      <c r="A1479" s="143" t="s">
        <v>37873</v>
      </c>
      <c r="B1479" t="s">
        <v>10728</v>
      </c>
      <c r="C1479" t="s">
        <v>80</v>
      </c>
      <c r="D1479" s="144"/>
      <c r="E1479" s="144"/>
    </row>
    <row r="1480">
      <c r="A1480" s="143" t="s">
        <v>37874</v>
      </c>
      <c r="B1480" t="s">
        <v>10728</v>
      </c>
      <c r="C1480" t="s">
        <v>80</v>
      </c>
      <c r="D1480" s="144"/>
      <c r="E1480" s="144"/>
    </row>
    <row r="1481">
      <c r="A1481" s="143" t="s">
        <v>37875</v>
      </c>
      <c r="B1481" t="s">
        <v>10761</v>
      </c>
      <c r="C1481" t="s">
        <v>76</v>
      </c>
      <c r="D1481" s="144"/>
      <c r="E1481" s="144"/>
    </row>
    <row r="1482">
      <c r="A1482" s="143" t="s">
        <v>37876</v>
      </c>
      <c r="B1482" t="s">
        <v>10761</v>
      </c>
      <c r="C1482" t="s">
        <v>2105</v>
      </c>
      <c r="D1482" s="144" t="s">
        <v>10777</v>
      </c>
      <c r="E1482" s="144" t="s">
        <v>10778</v>
      </c>
    </row>
    <row r="1483">
      <c r="A1483" s="143" t="s">
        <v>37877</v>
      </c>
      <c r="B1483" t="s">
        <v>10761</v>
      </c>
      <c r="C1483" t="s">
        <v>160</v>
      </c>
      <c r="D1483" s="144" t="s">
        <v>10783</v>
      </c>
      <c r="E1483" s="144" t="s">
        <v>86</v>
      </c>
    </row>
    <row r="1484">
      <c r="A1484" s="143" t="s">
        <v>37878</v>
      </c>
      <c r="B1484" t="s">
        <v>10761</v>
      </c>
      <c r="C1484" t="s">
        <v>80</v>
      </c>
      <c r="D1484" s="144" t="s">
        <v>10790</v>
      </c>
      <c r="E1484" s="144"/>
    </row>
    <row r="1485">
      <c r="A1485" s="143" t="s">
        <v>37879</v>
      </c>
      <c r="B1485" t="s">
        <v>10794</v>
      </c>
      <c r="C1485" t="s">
        <v>55</v>
      </c>
      <c r="D1485" s="144" t="s">
        <v>10799</v>
      </c>
      <c r="E1485" s="144" t="s">
        <v>10800</v>
      </c>
    </row>
    <row r="1486">
      <c r="A1486" s="143" t="s">
        <v>37880</v>
      </c>
      <c r="B1486" t="s">
        <v>10794</v>
      </c>
      <c r="C1486" t="s">
        <v>80</v>
      </c>
      <c r="D1486" s="144" t="s">
        <v>10811</v>
      </c>
      <c r="E1486" s="144" t="s">
        <v>10812</v>
      </c>
    </row>
    <row r="1487">
      <c r="A1487" s="143" t="s">
        <v>37881</v>
      </c>
      <c r="B1487" t="s">
        <v>10794</v>
      </c>
      <c r="C1487" t="s">
        <v>80</v>
      </c>
      <c r="D1487" s="144" t="s">
        <v>10818</v>
      </c>
      <c r="E1487" s="144" t="s">
        <v>10819</v>
      </c>
    </row>
    <row r="1488">
      <c r="A1488" s="143" t="s">
        <v>37882</v>
      </c>
      <c r="B1488" t="s">
        <v>10820</v>
      </c>
      <c r="C1488" t="s">
        <v>55</v>
      </c>
      <c r="D1488" s="144" t="s">
        <v>10824</v>
      </c>
      <c r="E1488" s="144" t="s">
        <v>10825</v>
      </c>
    </row>
    <row r="1489">
      <c r="A1489" s="143" t="s">
        <v>37883</v>
      </c>
      <c r="B1489" t="s">
        <v>10820</v>
      </c>
      <c r="C1489" t="s">
        <v>498</v>
      </c>
      <c r="D1489" s="144" t="s">
        <v>10837</v>
      </c>
      <c r="E1489" s="144" t="s">
        <v>10838</v>
      </c>
    </row>
    <row r="1490">
      <c r="A1490" s="143" t="s">
        <v>37884</v>
      </c>
      <c r="B1490" t="s">
        <v>10820</v>
      </c>
      <c r="C1490" t="s">
        <v>247</v>
      </c>
      <c r="D1490" s="144" t="s">
        <v>10842</v>
      </c>
      <c r="E1490" s="144"/>
    </row>
    <row r="1491">
      <c r="A1491" s="143" t="s">
        <v>37885</v>
      </c>
      <c r="B1491" t="s">
        <v>10820</v>
      </c>
      <c r="C1491" t="s">
        <v>80</v>
      </c>
      <c r="D1491" s="144" t="s">
        <v>10845</v>
      </c>
      <c r="E1491" s="144"/>
    </row>
    <row r="1492">
      <c r="A1492" s="143" t="s">
        <v>37886</v>
      </c>
      <c r="B1492" t="s">
        <v>10849</v>
      </c>
      <c r="C1492" t="s">
        <v>10854</v>
      </c>
      <c r="D1492" s="144" t="s">
        <v>10855</v>
      </c>
      <c r="E1492" s="144" t="s">
        <v>10856</v>
      </c>
    </row>
    <row r="1493">
      <c r="A1493" s="143" t="s">
        <v>37887</v>
      </c>
      <c r="B1493" t="s">
        <v>10849</v>
      </c>
      <c r="C1493" t="s">
        <v>160</v>
      </c>
      <c r="D1493" s="144" t="s">
        <v>10868</v>
      </c>
      <c r="E1493" s="144"/>
    </row>
    <row r="1494">
      <c r="A1494" s="143" t="s">
        <v>37888</v>
      </c>
      <c r="B1494" t="s">
        <v>10849</v>
      </c>
      <c r="C1494" t="s">
        <v>10873</v>
      </c>
      <c r="D1494" s="144" t="s">
        <v>10874</v>
      </c>
      <c r="E1494" s="144"/>
    </row>
    <row r="1495">
      <c r="A1495" s="143" t="s">
        <v>37889</v>
      </c>
      <c r="B1495" t="s">
        <v>10849</v>
      </c>
      <c r="C1495" t="s">
        <v>106</v>
      </c>
      <c r="D1495" s="144" t="s">
        <v>10878</v>
      </c>
      <c r="E1495" s="144" t="s">
        <v>10879</v>
      </c>
    </row>
    <row r="1496">
      <c r="A1496" s="143" t="s">
        <v>37890</v>
      </c>
      <c r="B1496" t="s">
        <v>10883</v>
      </c>
      <c r="C1496" t="s">
        <v>149</v>
      </c>
      <c r="D1496" s="144" t="s">
        <v>10890</v>
      </c>
      <c r="E1496" s="144"/>
    </row>
    <row r="1497">
      <c r="A1497" s="143" t="s">
        <v>37891</v>
      </c>
      <c r="B1497" t="s">
        <v>10883</v>
      </c>
      <c r="C1497" t="s">
        <v>106</v>
      </c>
      <c r="D1497" s="144" t="s">
        <v>10901</v>
      </c>
      <c r="E1497" s="144"/>
    </row>
    <row r="1498">
      <c r="A1498" s="143" t="s">
        <v>37892</v>
      </c>
      <c r="B1498" t="s">
        <v>10904</v>
      </c>
      <c r="C1498" t="s">
        <v>992</v>
      </c>
      <c r="D1498" s="144" t="s">
        <v>10910</v>
      </c>
      <c r="E1498" s="144"/>
    </row>
    <row r="1499">
      <c r="A1499" s="143" t="s">
        <v>37893</v>
      </c>
      <c r="B1499" t="s">
        <v>10904</v>
      </c>
      <c r="C1499" t="s">
        <v>160</v>
      </c>
      <c r="D1499" s="144" t="s">
        <v>10922</v>
      </c>
      <c r="E1499" s="144"/>
    </row>
    <row r="1500">
      <c r="A1500" s="143" t="s">
        <v>37894</v>
      </c>
      <c r="B1500" t="s">
        <v>10904</v>
      </c>
      <c r="C1500" t="s">
        <v>434</v>
      </c>
      <c r="D1500" s="144" t="s">
        <v>10926</v>
      </c>
      <c r="E1500" s="144"/>
    </row>
    <row r="1501">
      <c r="A1501" s="143" t="s">
        <v>37895</v>
      </c>
      <c r="B1501" t="s">
        <v>10904</v>
      </c>
      <c r="C1501" t="s">
        <v>447</v>
      </c>
      <c r="D1501" s="144" t="s">
        <v>10931</v>
      </c>
      <c r="E1501" s="144"/>
    </row>
    <row r="1502">
      <c r="A1502" s="143" t="s">
        <v>37896</v>
      </c>
      <c r="B1502" t="s">
        <v>10904</v>
      </c>
      <c r="C1502" t="s">
        <v>80</v>
      </c>
      <c r="D1502" s="144" t="s">
        <v>10936</v>
      </c>
      <c r="E1502" s="144"/>
    </row>
    <row r="1503">
      <c r="A1503" s="143" t="s">
        <v>37897</v>
      </c>
      <c r="B1503" t="s">
        <v>10939</v>
      </c>
      <c r="C1503" t="s">
        <v>55</v>
      </c>
      <c r="D1503" s="144" t="s">
        <v>10944</v>
      </c>
      <c r="E1503" s="144" t="s">
        <v>10945</v>
      </c>
    </row>
    <row r="1504">
      <c r="A1504" s="143" t="s">
        <v>37898</v>
      </c>
      <c r="B1504" t="s">
        <v>10939</v>
      </c>
      <c r="C1504" t="s">
        <v>80</v>
      </c>
      <c r="D1504" s="144" t="s">
        <v>86</v>
      </c>
      <c r="E1504" s="144"/>
    </row>
    <row r="1505">
      <c r="A1505" s="143" t="s">
        <v>37899</v>
      </c>
      <c r="B1505" t="s">
        <v>10939</v>
      </c>
      <c r="C1505" t="s">
        <v>80</v>
      </c>
      <c r="D1505" s="144" t="s">
        <v>10958</v>
      </c>
      <c r="E1505" s="144" t="s">
        <v>10959</v>
      </c>
    </row>
    <row r="1506">
      <c r="A1506" s="143" t="s">
        <v>37900</v>
      </c>
      <c r="B1506" t="s">
        <v>10939</v>
      </c>
      <c r="C1506" t="s">
        <v>80</v>
      </c>
      <c r="D1506" s="144" t="s">
        <v>10963</v>
      </c>
      <c r="E1506" s="144" t="s">
        <v>10959</v>
      </c>
    </row>
    <row r="1507">
      <c r="A1507" s="143" t="s">
        <v>37901</v>
      </c>
      <c r="B1507" t="s">
        <v>10939</v>
      </c>
      <c r="C1507" t="s">
        <v>80</v>
      </c>
      <c r="D1507" s="144" t="s">
        <v>10965</v>
      </c>
      <c r="E1507" s="144" t="s">
        <v>10966</v>
      </c>
    </row>
    <row r="1508">
      <c r="A1508" s="143" t="s">
        <v>37902</v>
      </c>
      <c r="B1508" t="s">
        <v>10970</v>
      </c>
      <c r="C1508" t="s">
        <v>55</v>
      </c>
      <c r="D1508" s="144" t="s">
        <v>10975</v>
      </c>
      <c r="E1508" s="144" t="s">
        <v>10976</v>
      </c>
    </row>
    <row r="1509">
      <c r="A1509" s="143" t="s">
        <v>37903</v>
      </c>
      <c r="B1509" t="s">
        <v>10970</v>
      </c>
      <c r="C1509" t="s">
        <v>80</v>
      </c>
      <c r="D1509" s="144" t="s">
        <v>10988</v>
      </c>
      <c r="E1509" s="144"/>
    </row>
    <row r="1510">
      <c r="A1510" s="143" t="s">
        <v>37904</v>
      </c>
      <c r="B1510" t="s">
        <v>10970</v>
      </c>
      <c r="C1510" t="s">
        <v>80</v>
      </c>
      <c r="D1510" s="144" t="s">
        <v>10991</v>
      </c>
      <c r="E1510" s="144"/>
    </row>
    <row r="1511">
      <c r="A1511" s="143" t="s">
        <v>37905</v>
      </c>
      <c r="B1511" t="s">
        <v>10970</v>
      </c>
      <c r="C1511" t="s">
        <v>80</v>
      </c>
      <c r="D1511" s="144" t="s">
        <v>10996</v>
      </c>
      <c r="E1511" s="144" t="s">
        <v>10976</v>
      </c>
    </row>
    <row r="1512">
      <c r="A1512" s="143" t="s">
        <v>37906</v>
      </c>
      <c r="B1512" t="s">
        <v>10970</v>
      </c>
      <c r="C1512" t="s">
        <v>80</v>
      </c>
      <c r="D1512" s="144" t="s">
        <v>10999</v>
      </c>
      <c r="E1512" s="144" t="s">
        <v>10976</v>
      </c>
    </row>
    <row r="1513">
      <c r="A1513" s="143" t="s">
        <v>37907</v>
      </c>
      <c r="B1513" t="s">
        <v>10970</v>
      </c>
      <c r="C1513" t="s">
        <v>80</v>
      </c>
      <c r="D1513" s="144" t="s">
        <v>11005</v>
      </c>
      <c r="E1513" s="144" t="s">
        <v>10976</v>
      </c>
    </row>
    <row r="1514">
      <c r="A1514" s="143" t="s">
        <v>37908</v>
      </c>
      <c r="B1514" t="s">
        <v>10970</v>
      </c>
      <c r="C1514" t="s">
        <v>80</v>
      </c>
      <c r="D1514" s="144" t="s">
        <v>11009</v>
      </c>
      <c r="E1514" s="144"/>
    </row>
    <row r="1515">
      <c r="A1515" s="143" t="s">
        <v>37909</v>
      </c>
      <c r="B1515" t="s">
        <v>10970</v>
      </c>
      <c r="C1515" t="s">
        <v>80</v>
      </c>
      <c r="D1515" s="144" t="s">
        <v>11014</v>
      </c>
      <c r="E1515" s="144" t="s">
        <v>10976</v>
      </c>
    </row>
    <row r="1516">
      <c r="A1516" s="143" t="s">
        <v>37910</v>
      </c>
      <c r="B1516" t="s">
        <v>11017</v>
      </c>
      <c r="C1516" t="s">
        <v>2416</v>
      </c>
      <c r="D1516" s="144" t="s">
        <v>11024</v>
      </c>
      <c r="E1516" s="144"/>
    </row>
    <row r="1517">
      <c r="A1517" s="143" t="s">
        <v>37911</v>
      </c>
      <c r="B1517" t="s">
        <v>11017</v>
      </c>
      <c r="C1517" t="s">
        <v>11036</v>
      </c>
      <c r="D1517" s="144" t="s">
        <v>11037</v>
      </c>
      <c r="E1517" s="144"/>
    </row>
    <row r="1518">
      <c r="A1518" s="143" t="s">
        <v>37912</v>
      </c>
      <c r="B1518" t="s">
        <v>11017</v>
      </c>
      <c r="C1518" t="s">
        <v>55</v>
      </c>
      <c r="D1518" s="144" t="s">
        <v>11040</v>
      </c>
      <c r="E1518" s="144" t="s">
        <v>11041</v>
      </c>
    </row>
    <row r="1519">
      <c r="A1519" s="143" t="s">
        <v>37913</v>
      </c>
      <c r="B1519" t="s">
        <v>11017</v>
      </c>
      <c r="C1519" t="s">
        <v>160</v>
      </c>
      <c r="D1519" s="144" t="s">
        <v>11044</v>
      </c>
      <c r="E1519" s="144"/>
    </row>
    <row r="1520">
      <c r="A1520" s="143" t="s">
        <v>37914</v>
      </c>
      <c r="B1520" t="s">
        <v>11017</v>
      </c>
      <c r="C1520" t="s">
        <v>7310</v>
      </c>
      <c r="D1520" s="144" t="s">
        <v>11048</v>
      </c>
      <c r="E1520" s="144"/>
    </row>
    <row r="1521">
      <c r="A1521" s="143" t="s">
        <v>37915</v>
      </c>
      <c r="B1521" t="s">
        <v>11049</v>
      </c>
      <c r="C1521" t="s">
        <v>11057</v>
      </c>
      <c r="D1521" s="144" t="s">
        <v>11058</v>
      </c>
      <c r="E1521" s="144"/>
    </row>
    <row r="1522">
      <c r="A1522" s="143" t="s">
        <v>37916</v>
      </c>
      <c r="B1522" t="s">
        <v>11049</v>
      </c>
      <c r="C1522" t="s">
        <v>11072</v>
      </c>
      <c r="D1522" s="144" t="s">
        <v>11073</v>
      </c>
      <c r="E1522" s="144"/>
    </row>
    <row r="1523">
      <c r="A1523" s="143" t="s">
        <v>37917</v>
      </c>
      <c r="B1523" t="s">
        <v>11049</v>
      </c>
      <c r="C1523" t="s">
        <v>11076</v>
      </c>
      <c r="D1523" s="144" t="s">
        <v>11077</v>
      </c>
      <c r="E1523" s="144"/>
    </row>
    <row r="1524">
      <c r="A1524" s="143" t="s">
        <v>37918</v>
      </c>
      <c r="B1524" t="s">
        <v>11049</v>
      </c>
      <c r="C1524" t="s">
        <v>2105</v>
      </c>
      <c r="D1524" s="144" t="s">
        <v>11083</v>
      </c>
      <c r="E1524" s="144"/>
    </row>
    <row r="1525">
      <c r="A1525" s="143" t="s">
        <v>37919</v>
      </c>
      <c r="B1525" t="s">
        <v>11049</v>
      </c>
      <c r="C1525" t="s">
        <v>160</v>
      </c>
      <c r="D1525" s="144" t="s">
        <v>11088</v>
      </c>
      <c r="E1525" s="144"/>
    </row>
    <row r="1526">
      <c r="A1526" s="143" t="s">
        <v>37920</v>
      </c>
      <c r="B1526" t="s">
        <v>11049</v>
      </c>
      <c r="C1526" t="s">
        <v>106</v>
      </c>
      <c r="D1526" s="144" t="s">
        <v>11093</v>
      </c>
      <c r="E1526" s="144"/>
    </row>
    <row r="1527">
      <c r="A1527" s="143" t="s">
        <v>37921</v>
      </c>
      <c r="B1527" t="s">
        <v>11094</v>
      </c>
      <c r="C1527" t="s">
        <v>76</v>
      </c>
      <c r="D1527" s="144" t="s">
        <v>86</v>
      </c>
      <c r="E1527" s="144" t="s">
        <v>86</v>
      </c>
    </row>
    <row r="1528">
      <c r="A1528" s="143" t="s">
        <v>37922</v>
      </c>
      <c r="B1528" t="s">
        <v>11094</v>
      </c>
      <c r="C1528" t="s">
        <v>76</v>
      </c>
      <c r="D1528" s="144"/>
      <c r="E1528" s="144"/>
    </row>
    <row r="1529">
      <c r="A1529" s="143" t="s">
        <v>37923</v>
      </c>
      <c r="B1529" t="s">
        <v>11094</v>
      </c>
      <c r="C1529" t="s">
        <v>76</v>
      </c>
      <c r="D1529" s="144"/>
      <c r="E1529" s="144"/>
    </row>
    <row r="1530">
      <c r="A1530" s="143" t="s">
        <v>37924</v>
      </c>
      <c r="B1530" t="s">
        <v>11094</v>
      </c>
      <c r="C1530" t="s">
        <v>160</v>
      </c>
      <c r="D1530" s="144" t="s">
        <v>11116</v>
      </c>
      <c r="E1530" s="144" t="s">
        <v>11117</v>
      </c>
    </row>
    <row r="1531">
      <c r="A1531" s="143" t="s">
        <v>37925</v>
      </c>
      <c r="B1531" t="s">
        <v>11094</v>
      </c>
      <c r="C1531" t="s">
        <v>160</v>
      </c>
      <c r="D1531" s="144"/>
      <c r="E1531" s="144"/>
    </row>
    <row r="1532">
      <c r="A1532" s="143" t="s">
        <v>37926</v>
      </c>
      <c r="B1532" t="s">
        <v>11094</v>
      </c>
      <c r="C1532" t="s">
        <v>386</v>
      </c>
      <c r="D1532" s="144" t="s">
        <v>11123</v>
      </c>
      <c r="E1532" s="144"/>
    </row>
    <row r="1533">
      <c r="A1533" s="143" t="s">
        <v>37927</v>
      </c>
      <c r="B1533" t="s">
        <v>11094</v>
      </c>
      <c r="C1533" t="s">
        <v>106</v>
      </c>
      <c r="D1533" s="144" t="s">
        <v>11126</v>
      </c>
      <c r="E1533" s="144" t="s">
        <v>11127</v>
      </c>
    </row>
    <row r="1534">
      <c r="A1534" s="143" t="s">
        <v>37928</v>
      </c>
      <c r="B1534" t="s">
        <v>11128</v>
      </c>
      <c r="C1534" t="s">
        <v>5576</v>
      </c>
      <c r="D1534" s="144" t="s">
        <v>11133</v>
      </c>
      <c r="E1534" s="144" t="s">
        <v>11134</v>
      </c>
    </row>
    <row r="1535">
      <c r="A1535" s="143" t="s">
        <v>37929</v>
      </c>
      <c r="B1535" t="s">
        <v>11128</v>
      </c>
      <c r="C1535" t="s">
        <v>1270</v>
      </c>
      <c r="D1535" s="144" t="s">
        <v>11145</v>
      </c>
      <c r="E1535" s="144" t="s">
        <v>11146</v>
      </c>
    </row>
    <row r="1536">
      <c r="A1536" s="143" t="s">
        <v>37930</v>
      </c>
      <c r="B1536" t="s">
        <v>11128</v>
      </c>
      <c r="C1536" t="s">
        <v>11150</v>
      </c>
      <c r="D1536" s="144" t="s">
        <v>11151</v>
      </c>
      <c r="E1536" s="144"/>
    </row>
    <row r="1537">
      <c r="A1537" s="143" t="s">
        <v>37931</v>
      </c>
      <c r="B1537" t="s">
        <v>11128</v>
      </c>
      <c r="C1537" t="s">
        <v>503</v>
      </c>
      <c r="D1537" s="144" t="s">
        <v>11157</v>
      </c>
      <c r="E1537" s="144"/>
    </row>
    <row r="1538">
      <c r="A1538" s="143" t="s">
        <v>37932</v>
      </c>
      <c r="B1538" t="s">
        <v>11128</v>
      </c>
      <c r="C1538" t="s">
        <v>247</v>
      </c>
      <c r="D1538" s="144" t="s">
        <v>11162</v>
      </c>
      <c r="E1538" s="144"/>
    </row>
    <row r="1539">
      <c r="A1539" s="143" t="s">
        <v>37933</v>
      </c>
      <c r="B1539" t="s">
        <v>11128</v>
      </c>
      <c r="C1539" t="s">
        <v>7310</v>
      </c>
      <c r="D1539" s="144"/>
      <c r="E1539" s="144"/>
    </row>
    <row r="1540">
      <c r="A1540" s="143" t="s">
        <v>37934</v>
      </c>
      <c r="B1540" t="s">
        <v>11128</v>
      </c>
      <c r="C1540" t="s">
        <v>106</v>
      </c>
      <c r="D1540" s="144" t="s">
        <v>11171</v>
      </c>
      <c r="E1540" s="144"/>
    </row>
    <row r="1541">
      <c r="A1541" s="143" t="s">
        <v>37935</v>
      </c>
      <c r="B1541" t="s">
        <v>11128</v>
      </c>
      <c r="C1541" t="s">
        <v>106</v>
      </c>
      <c r="D1541" s="144"/>
      <c r="E1541" s="144"/>
    </row>
    <row r="1542">
      <c r="A1542" s="143" t="s">
        <v>37936</v>
      </c>
      <c r="B1542" t="s">
        <v>11128</v>
      </c>
      <c r="C1542" t="s">
        <v>106</v>
      </c>
      <c r="D1542" s="144"/>
      <c r="E1542" s="144"/>
    </row>
    <row r="1543">
      <c r="A1543" s="143" t="s">
        <v>37937</v>
      </c>
      <c r="B1543" t="s">
        <v>11177</v>
      </c>
      <c r="C1543" t="s">
        <v>650</v>
      </c>
      <c r="D1543" s="144" t="s">
        <v>11183</v>
      </c>
      <c r="E1543" s="144" t="s">
        <v>11184</v>
      </c>
    </row>
    <row r="1544">
      <c r="A1544" s="143" t="s">
        <v>37938</v>
      </c>
      <c r="B1544" t="s">
        <v>11177</v>
      </c>
      <c r="C1544" t="s">
        <v>149</v>
      </c>
      <c r="D1544" s="144" t="s">
        <v>11197</v>
      </c>
      <c r="E1544" s="144" t="s">
        <v>11198</v>
      </c>
    </row>
    <row r="1545">
      <c r="A1545" s="143" t="s">
        <v>37939</v>
      </c>
      <c r="B1545" t="s">
        <v>11177</v>
      </c>
      <c r="C1545" t="s">
        <v>160</v>
      </c>
      <c r="D1545" s="144" t="s">
        <v>11203</v>
      </c>
      <c r="E1545" s="144" t="s">
        <v>11204</v>
      </c>
    </row>
    <row r="1546">
      <c r="A1546" s="143" t="s">
        <v>37940</v>
      </c>
      <c r="B1546" t="s">
        <v>11177</v>
      </c>
      <c r="C1546" t="s">
        <v>167</v>
      </c>
      <c r="D1546" s="144" t="s">
        <v>11207</v>
      </c>
      <c r="E1546" s="144" t="s">
        <v>11208</v>
      </c>
    </row>
    <row r="1547">
      <c r="A1547" s="143" t="s">
        <v>37941</v>
      </c>
      <c r="B1547" t="s">
        <v>11177</v>
      </c>
      <c r="C1547" t="s">
        <v>503</v>
      </c>
      <c r="D1547" s="144" t="s">
        <v>11212</v>
      </c>
      <c r="E1547" s="144"/>
    </row>
    <row r="1548">
      <c r="A1548" s="143" t="s">
        <v>37942</v>
      </c>
      <c r="B1548" t="s">
        <v>11177</v>
      </c>
      <c r="C1548" t="s">
        <v>247</v>
      </c>
      <c r="D1548" s="144" t="s">
        <v>11217</v>
      </c>
      <c r="E1548" s="144" t="s">
        <v>11184</v>
      </c>
    </row>
    <row r="1549">
      <c r="A1549" s="143" t="s">
        <v>37943</v>
      </c>
      <c r="B1549" t="s">
        <v>11177</v>
      </c>
      <c r="C1549" t="s">
        <v>1125</v>
      </c>
      <c r="D1549" s="144" t="s">
        <v>11221</v>
      </c>
      <c r="E1549" s="144"/>
    </row>
    <row r="1550">
      <c r="A1550" s="143" t="s">
        <v>37944</v>
      </c>
      <c r="B1550" t="s">
        <v>11177</v>
      </c>
      <c r="C1550" t="s">
        <v>106</v>
      </c>
      <c r="D1550" s="144" t="s">
        <v>11225</v>
      </c>
      <c r="E1550" s="144" t="s">
        <v>11226</v>
      </c>
    </row>
    <row r="1551">
      <c r="A1551" s="143" t="s">
        <v>37945</v>
      </c>
      <c r="B1551" t="s">
        <v>11229</v>
      </c>
      <c r="C1551" t="s">
        <v>55</v>
      </c>
      <c r="D1551" s="144" t="s">
        <v>11232</v>
      </c>
      <c r="E1551" s="144" t="s">
        <v>11233</v>
      </c>
    </row>
    <row r="1552">
      <c r="A1552" s="143" t="s">
        <v>37946</v>
      </c>
      <c r="B1552" t="s">
        <v>11229</v>
      </c>
      <c r="C1552" t="s">
        <v>311</v>
      </c>
      <c r="D1552" s="144" t="s">
        <v>11245</v>
      </c>
      <c r="E1552" s="144" t="s">
        <v>11233</v>
      </c>
    </row>
    <row r="1553">
      <c r="A1553" s="143" t="s">
        <v>37947</v>
      </c>
      <c r="B1553" t="s">
        <v>11229</v>
      </c>
      <c r="C1553" t="s">
        <v>149</v>
      </c>
      <c r="D1553" s="144" t="s">
        <v>11249</v>
      </c>
      <c r="E1553" s="144" t="s">
        <v>11233</v>
      </c>
    </row>
    <row r="1554">
      <c r="A1554" s="143" t="s">
        <v>37948</v>
      </c>
      <c r="B1554" t="s">
        <v>11229</v>
      </c>
      <c r="C1554" t="s">
        <v>498</v>
      </c>
      <c r="D1554" s="144" t="s">
        <v>11252</v>
      </c>
      <c r="E1554" s="144" t="s">
        <v>11233</v>
      </c>
    </row>
    <row r="1555">
      <c r="A1555" s="143" t="s">
        <v>37949</v>
      </c>
      <c r="B1555" t="s">
        <v>11229</v>
      </c>
      <c r="C1555" t="s">
        <v>160</v>
      </c>
      <c r="D1555" s="144" t="s">
        <v>11256</v>
      </c>
      <c r="E1555" s="144"/>
    </row>
    <row r="1556">
      <c r="A1556" s="143" t="s">
        <v>37950</v>
      </c>
      <c r="B1556" t="s">
        <v>11229</v>
      </c>
      <c r="C1556" t="s">
        <v>167</v>
      </c>
      <c r="D1556" s="144" t="s">
        <v>11261</v>
      </c>
      <c r="E1556" s="144"/>
    </row>
    <row r="1557">
      <c r="A1557" s="143" t="s">
        <v>37951</v>
      </c>
      <c r="B1557" t="s">
        <v>11229</v>
      </c>
      <c r="C1557" t="s">
        <v>7310</v>
      </c>
      <c r="D1557" s="144" t="s">
        <v>11264</v>
      </c>
      <c r="E1557" s="144" t="s">
        <v>86</v>
      </c>
    </row>
    <row r="1558">
      <c r="A1558" s="143" t="s">
        <v>37952</v>
      </c>
      <c r="B1558" t="s">
        <v>11229</v>
      </c>
      <c r="C1558" t="s">
        <v>11269</v>
      </c>
      <c r="D1558" s="144" t="s">
        <v>11270</v>
      </c>
      <c r="E1558" s="144"/>
    </row>
    <row r="1559">
      <c r="A1559" s="143" t="s">
        <v>37953</v>
      </c>
      <c r="B1559" t="s">
        <v>11229</v>
      </c>
      <c r="C1559" t="s">
        <v>2695</v>
      </c>
      <c r="D1559" s="144" t="s">
        <v>86</v>
      </c>
      <c r="E1559" s="144" t="s">
        <v>86</v>
      </c>
    </row>
    <row r="1560">
      <c r="A1560" s="143" t="s">
        <v>37954</v>
      </c>
      <c r="B1560" t="s">
        <v>11229</v>
      </c>
      <c r="C1560" t="s">
        <v>11277</v>
      </c>
      <c r="D1560" s="144" t="s">
        <v>11278</v>
      </c>
      <c r="E1560" s="144"/>
    </row>
    <row r="1561">
      <c r="A1561" s="143" t="s">
        <v>37955</v>
      </c>
      <c r="B1561" t="s">
        <v>11229</v>
      </c>
      <c r="C1561" t="s">
        <v>106</v>
      </c>
      <c r="D1561" s="144" t="s">
        <v>86</v>
      </c>
      <c r="E1561" s="144" t="s">
        <v>86</v>
      </c>
    </row>
    <row r="1562">
      <c r="A1562" s="143" t="s">
        <v>37956</v>
      </c>
      <c r="B1562" t="s">
        <v>11229</v>
      </c>
      <c r="C1562" t="s">
        <v>106</v>
      </c>
      <c r="D1562" s="144" t="s">
        <v>11284</v>
      </c>
      <c r="E1562" s="144"/>
    </row>
    <row r="1563">
      <c r="A1563" s="143" t="s">
        <v>37957</v>
      </c>
      <c r="B1563" t="s">
        <v>11229</v>
      </c>
      <c r="C1563" t="s">
        <v>80</v>
      </c>
      <c r="D1563" s="144" t="s">
        <v>11288</v>
      </c>
      <c r="E1563" s="144"/>
    </row>
    <row r="1564">
      <c r="A1564" s="143" t="s">
        <v>37958</v>
      </c>
      <c r="B1564" t="s">
        <v>11289</v>
      </c>
      <c r="C1564" t="s">
        <v>3873</v>
      </c>
      <c r="D1564" s="144" t="s">
        <v>11294</v>
      </c>
      <c r="E1564" s="144"/>
    </row>
    <row r="1565">
      <c r="A1565" s="143" t="s">
        <v>37959</v>
      </c>
      <c r="B1565" t="s">
        <v>11289</v>
      </c>
      <c r="C1565" t="s">
        <v>160</v>
      </c>
      <c r="D1565" s="144" t="s">
        <v>11302</v>
      </c>
      <c r="E1565" s="144"/>
    </row>
    <row r="1566">
      <c r="A1566" s="143" t="s">
        <v>37960</v>
      </c>
      <c r="B1566" t="s">
        <v>11289</v>
      </c>
      <c r="C1566" t="s">
        <v>674</v>
      </c>
      <c r="D1566" s="144" t="s">
        <v>11306</v>
      </c>
      <c r="E1566" s="144" t="s">
        <v>11307</v>
      </c>
    </row>
    <row r="1567">
      <c r="A1567" s="143" t="s">
        <v>37961</v>
      </c>
      <c r="B1567" t="s">
        <v>11289</v>
      </c>
      <c r="C1567" t="s">
        <v>11312</v>
      </c>
      <c r="D1567" s="144" t="s">
        <v>11313</v>
      </c>
      <c r="E1567" s="144" t="s">
        <v>11314</v>
      </c>
    </row>
    <row r="1568">
      <c r="A1568" s="143" t="s">
        <v>37962</v>
      </c>
      <c r="B1568" t="s">
        <v>11289</v>
      </c>
      <c r="C1568" t="s">
        <v>106</v>
      </c>
      <c r="D1568" s="144" t="s">
        <v>11316</v>
      </c>
      <c r="E1568" s="144" t="s">
        <v>11317</v>
      </c>
    </row>
    <row r="1569">
      <c r="A1569" s="143" t="s">
        <v>37963</v>
      </c>
      <c r="B1569" t="s">
        <v>11319</v>
      </c>
      <c r="C1569" t="s">
        <v>55</v>
      </c>
      <c r="D1569" s="144" t="s">
        <v>11325</v>
      </c>
      <c r="E1569" s="144" t="s">
        <v>11326</v>
      </c>
    </row>
    <row r="1570">
      <c r="A1570" s="143" t="s">
        <v>37964</v>
      </c>
      <c r="B1570" t="s">
        <v>11319</v>
      </c>
      <c r="C1570" t="s">
        <v>11338</v>
      </c>
      <c r="D1570" s="144" t="s">
        <v>11339</v>
      </c>
      <c r="E1570" s="144" t="s">
        <v>11340</v>
      </c>
    </row>
    <row r="1571">
      <c r="A1571" s="143" t="s">
        <v>37965</v>
      </c>
      <c r="B1571" t="s">
        <v>11319</v>
      </c>
      <c r="C1571" t="s">
        <v>11344</v>
      </c>
      <c r="D1571" s="144" t="s">
        <v>11345</v>
      </c>
      <c r="E1571" s="144" t="s">
        <v>11346</v>
      </c>
    </row>
    <row r="1572">
      <c r="A1572" s="143" t="s">
        <v>37966</v>
      </c>
      <c r="B1572" t="s">
        <v>11319</v>
      </c>
      <c r="C1572" t="s">
        <v>160</v>
      </c>
      <c r="D1572" s="144" t="s">
        <v>11350</v>
      </c>
      <c r="E1572" s="144" t="s">
        <v>11351</v>
      </c>
    </row>
    <row r="1573">
      <c r="A1573" s="143" t="s">
        <v>37967</v>
      </c>
      <c r="B1573" t="s">
        <v>11319</v>
      </c>
      <c r="C1573" t="s">
        <v>247</v>
      </c>
      <c r="D1573" s="144" t="s">
        <v>11354</v>
      </c>
      <c r="E1573" s="144"/>
    </row>
    <row r="1574">
      <c r="A1574" s="143" t="s">
        <v>37968</v>
      </c>
      <c r="B1574" t="s">
        <v>11319</v>
      </c>
      <c r="C1574" t="s">
        <v>1131</v>
      </c>
      <c r="D1574" s="144" t="s">
        <v>11357</v>
      </c>
      <c r="E1574" s="144" t="s">
        <v>11358</v>
      </c>
    </row>
    <row r="1575">
      <c r="A1575" s="143" t="s">
        <v>37969</v>
      </c>
      <c r="B1575" t="s">
        <v>11359</v>
      </c>
      <c r="C1575" t="s">
        <v>412</v>
      </c>
      <c r="D1575" s="144"/>
      <c r="E1575" s="144" t="s">
        <v>11365</v>
      </c>
    </row>
    <row r="1576">
      <c r="A1576" s="143" t="s">
        <v>37970</v>
      </c>
      <c r="B1576" t="s">
        <v>11359</v>
      </c>
      <c r="C1576" t="s">
        <v>55</v>
      </c>
      <c r="D1576" s="144" t="s">
        <v>11377</v>
      </c>
      <c r="E1576" s="144" t="s">
        <v>11378</v>
      </c>
    </row>
    <row r="1577">
      <c r="A1577" s="143" t="s">
        <v>37971</v>
      </c>
      <c r="B1577" t="s">
        <v>11359</v>
      </c>
      <c r="C1577" t="s">
        <v>149</v>
      </c>
      <c r="D1577" s="144" t="s">
        <v>11382</v>
      </c>
      <c r="E1577" s="144"/>
    </row>
    <row r="1578">
      <c r="A1578" s="143" t="s">
        <v>37972</v>
      </c>
      <c r="B1578" t="s">
        <v>11359</v>
      </c>
      <c r="C1578" t="s">
        <v>7748</v>
      </c>
      <c r="D1578" s="144" t="s">
        <v>11385</v>
      </c>
      <c r="E1578" s="144" t="s">
        <v>11386</v>
      </c>
    </row>
    <row r="1579">
      <c r="A1579" s="143" t="s">
        <v>37973</v>
      </c>
      <c r="B1579" t="s">
        <v>11359</v>
      </c>
      <c r="C1579" t="s">
        <v>160</v>
      </c>
      <c r="D1579" s="144" t="s">
        <v>11392</v>
      </c>
      <c r="E1579" s="144"/>
    </row>
    <row r="1580">
      <c r="A1580" s="143" t="s">
        <v>37974</v>
      </c>
      <c r="B1580" t="s">
        <v>11359</v>
      </c>
      <c r="C1580" t="s">
        <v>11394</v>
      </c>
      <c r="D1580" s="144" t="s">
        <v>11395</v>
      </c>
      <c r="E1580" s="144"/>
    </row>
    <row r="1581">
      <c r="A1581" s="143" t="s">
        <v>37975</v>
      </c>
      <c r="B1581" t="s">
        <v>11359</v>
      </c>
      <c r="C1581" t="s">
        <v>1680</v>
      </c>
      <c r="D1581" s="144" t="s">
        <v>11395</v>
      </c>
      <c r="E1581" s="144"/>
    </row>
    <row r="1582">
      <c r="A1582" s="143" t="s">
        <v>37976</v>
      </c>
      <c r="B1582" t="s">
        <v>11413</v>
      </c>
      <c r="C1582" t="s">
        <v>55</v>
      </c>
      <c r="D1582" s="144" t="s">
        <v>11418</v>
      </c>
      <c r="E1582" s="144" t="s">
        <v>11419</v>
      </c>
    </row>
    <row r="1583">
      <c r="A1583" s="143" t="s">
        <v>37977</v>
      </c>
      <c r="B1583" t="s">
        <v>11413</v>
      </c>
      <c r="C1583" t="s">
        <v>106</v>
      </c>
      <c r="D1583" s="144" t="s">
        <v>11425</v>
      </c>
      <c r="E1583" s="144" t="s">
        <v>11426</v>
      </c>
    </row>
    <row r="1584">
      <c r="A1584" s="143" t="s">
        <v>37978</v>
      </c>
      <c r="B1584" t="s">
        <v>11413</v>
      </c>
      <c r="C1584" t="s">
        <v>80</v>
      </c>
      <c r="D1584" s="144" t="s">
        <v>11435</v>
      </c>
      <c r="E1584" s="144" t="s">
        <v>11436</v>
      </c>
    </row>
    <row r="1585">
      <c r="A1585" s="143" t="s">
        <v>37979</v>
      </c>
      <c r="B1585" t="s">
        <v>11413</v>
      </c>
      <c r="C1585" t="s">
        <v>80</v>
      </c>
      <c r="D1585" s="144" t="s">
        <v>11441</v>
      </c>
      <c r="E1585" s="144" t="s">
        <v>11442</v>
      </c>
    </row>
    <row r="1586">
      <c r="A1586" s="143" t="s">
        <v>37980</v>
      </c>
      <c r="B1586" t="s">
        <v>11413</v>
      </c>
      <c r="C1586" t="s">
        <v>80</v>
      </c>
      <c r="D1586" s="144" t="s">
        <v>11448</v>
      </c>
      <c r="E1586" s="144" t="s">
        <v>11449</v>
      </c>
    </row>
    <row r="1587">
      <c r="A1587" s="143" t="s">
        <v>37981</v>
      </c>
      <c r="B1587" t="s">
        <v>11453</v>
      </c>
      <c r="C1587" t="s">
        <v>6973</v>
      </c>
      <c r="D1587" s="144" t="s">
        <v>11459</v>
      </c>
      <c r="E1587" s="144" t="s">
        <v>11460</v>
      </c>
    </row>
    <row r="1588">
      <c r="A1588" s="143" t="s">
        <v>37982</v>
      </c>
      <c r="B1588" t="s">
        <v>11453</v>
      </c>
      <c r="C1588" t="s">
        <v>1270</v>
      </c>
      <c r="D1588" s="144" t="s">
        <v>11471</v>
      </c>
      <c r="E1588" s="144" t="s">
        <v>11472</v>
      </c>
    </row>
    <row r="1589">
      <c r="A1589" s="143" t="s">
        <v>37983</v>
      </c>
      <c r="B1589" t="s">
        <v>11453</v>
      </c>
      <c r="C1589" t="s">
        <v>160</v>
      </c>
      <c r="D1589" s="144" t="s">
        <v>11476</v>
      </c>
      <c r="E1589" s="144" t="s">
        <v>11477</v>
      </c>
    </row>
    <row r="1590">
      <c r="A1590" s="143" t="s">
        <v>37984</v>
      </c>
      <c r="B1590" t="s">
        <v>11453</v>
      </c>
      <c r="C1590" t="s">
        <v>167</v>
      </c>
      <c r="D1590" s="144" t="s">
        <v>11481</v>
      </c>
      <c r="E1590" s="144"/>
    </row>
    <row r="1591">
      <c r="A1591" s="143" t="s">
        <v>37985</v>
      </c>
      <c r="B1591" t="s">
        <v>11453</v>
      </c>
      <c r="C1591" t="s">
        <v>106</v>
      </c>
      <c r="D1591" s="144" t="s">
        <v>11484</v>
      </c>
      <c r="E1591" s="144" t="s">
        <v>11485</v>
      </c>
    </row>
    <row r="1592">
      <c r="A1592" s="143" t="s">
        <v>37986</v>
      </c>
      <c r="B1592" t="s">
        <v>11487</v>
      </c>
      <c r="C1592" t="s">
        <v>311</v>
      </c>
      <c r="D1592" s="144" t="s">
        <v>11492</v>
      </c>
      <c r="E1592" s="144" t="s">
        <v>11493</v>
      </c>
    </row>
    <row r="1593">
      <c r="A1593" s="143" t="s">
        <v>37987</v>
      </c>
      <c r="B1593" t="s">
        <v>11487</v>
      </c>
      <c r="C1593" t="s">
        <v>11504</v>
      </c>
      <c r="D1593" s="144" t="s">
        <v>11505</v>
      </c>
      <c r="E1593" s="144" t="s">
        <v>11506</v>
      </c>
    </row>
    <row r="1594">
      <c r="A1594" s="143" t="s">
        <v>37988</v>
      </c>
      <c r="B1594" t="s">
        <v>11487</v>
      </c>
      <c r="C1594" t="s">
        <v>160</v>
      </c>
      <c r="D1594" s="144" t="s">
        <v>11510</v>
      </c>
      <c r="E1594" s="144" t="s">
        <v>11511</v>
      </c>
    </row>
    <row r="1595">
      <c r="A1595" s="143" t="s">
        <v>37989</v>
      </c>
      <c r="B1595" t="s">
        <v>11487</v>
      </c>
      <c r="C1595" t="s">
        <v>11514</v>
      </c>
      <c r="D1595" s="144" t="s">
        <v>11515</v>
      </c>
      <c r="E1595" s="144" t="s">
        <v>11516</v>
      </c>
    </row>
    <row r="1596">
      <c r="A1596" s="143" t="s">
        <v>37990</v>
      </c>
      <c r="B1596" t="s">
        <v>11520</v>
      </c>
      <c r="C1596" t="s">
        <v>11525</v>
      </c>
      <c r="D1596" s="144" t="s">
        <v>11526</v>
      </c>
      <c r="E1596" s="144" t="s">
        <v>11527</v>
      </c>
    </row>
    <row r="1597">
      <c r="A1597" s="143" t="s">
        <v>37991</v>
      </c>
      <c r="B1597" t="s">
        <v>11520</v>
      </c>
      <c r="C1597" t="s">
        <v>11538</v>
      </c>
      <c r="D1597" s="144" t="s">
        <v>11539</v>
      </c>
      <c r="E1597" s="144" t="s">
        <v>11540</v>
      </c>
    </row>
    <row r="1598">
      <c r="A1598" s="143" t="s">
        <v>37992</v>
      </c>
      <c r="B1598" t="s">
        <v>11520</v>
      </c>
      <c r="C1598" t="s">
        <v>1726</v>
      </c>
      <c r="D1598" s="144" t="s">
        <v>11544</v>
      </c>
      <c r="E1598" s="144" t="s">
        <v>11545</v>
      </c>
    </row>
    <row r="1599">
      <c r="A1599" s="143" t="s">
        <v>37993</v>
      </c>
      <c r="B1599" t="s">
        <v>11520</v>
      </c>
      <c r="C1599" t="s">
        <v>386</v>
      </c>
      <c r="D1599" s="144" t="s">
        <v>11549</v>
      </c>
      <c r="E1599" s="144" t="s">
        <v>11550</v>
      </c>
    </row>
    <row r="1600">
      <c r="A1600" s="143" t="s">
        <v>37994</v>
      </c>
      <c r="B1600" t="s">
        <v>11520</v>
      </c>
      <c r="C1600" t="s">
        <v>11554</v>
      </c>
      <c r="D1600" s="144" t="s">
        <v>11555</v>
      </c>
      <c r="E1600" t="s">
        <v>37995</v>
      </c>
    </row>
    <row r="1601">
      <c r="A1601" s="143" t="s">
        <v>37996</v>
      </c>
      <c r="B1601" t="s">
        <v>11557</v>
      </c>
      <c r="C1601" t="s">
        <v>311</v>
      </c>
      <c r="D1601" s="144" t="s">
        <v>11565</v>
      </c>
      <c r="E1601" s="144" t="s">
        <v>11566</v>
      </c>
    </row>
    <row r="1602">
      <c r="A1602" s="143" t="s">
        <v>37997</v>
      </c>
      <c r="B1602" t="s">
        <v>11557</v>
      </c>
      <c r="C1602" t="s">
        <v>149</v>
      </c>
      <c r="D1602" s="144" t="s">
        <v>11579</v>
      </c>
      <c r="E1602" s="144"/>
    </row>
    <row r="1603">
      <c r="A1603" s="143" t="s">
        <v>37998</v>
      </c>
      <c r="B1603" t="s">
        <v>11557</v>
      </c>
      <c r="C1603" t="s">
        <v>8315</v>
      </c>
      <c r="D1603" s="144" t="s">
        <v>11583</v>
      </c>
      <c r="E1603" s="144" t="s">
        <v>11584</v>
      </c>
    </row>
    <row r="1604">
      <c r="A1604" s="143" t="s">
        <v>37999</v>
      </c>
      <c r="B1604" t="s">
        <v>11557</v>
      </c>
      <c r="C1604" t="s">
        <v>160</v>
      </c>
      <c r="D1604" s="144" t="s">
        <v>11590</v>
      </c>
      <c r="E1604" s="144" t="s">
        <v>11591</v>
      </c>
    </row>
    <row r="1605">
      <c r="A1605" s="143" t="s">
        <v>38000</v>
      </c>
      <c r="B1605" t="s">
        <v>11557</v>
      </c>
      <c r="C1605" t="s">
        <v>503</v>
      </c>
      <c r="D1605" s="144" t="s">
        <v>11594</v>
      </c>
      <c r="E1605" s="144" t="s">
        <v>11595</v>
      </c>
    </row>
    <row r="1606">
      <c r="A1606" s="143" t="s">
        <v>38001</v>
      </c>
      <c r="B1606" t="s">
        <v>11557</v>
      </c>
      <c r="C1606" t="s">
        <v>247</v>
      </c>
      <c r="D1606" s="144" t="s">
        <v>11601</v>
      </c>
      <c r="E1606" s="144"/>
    </row>
    <row r="1607">
      <c r="A1607" s="143" t="s">
        <v>38002</v>
      </c>
      <c r="B1607" t="s">
        <v>11557</v>
      </c>
      <c r="C1607" t="s">
        <v>2689</v>
      </c>
      <c r="D1607" s="144" t="s">
        <v>11605</v>
      </c>
      <c r="E1607" s="144"/>
    </row>
    <row r="1608">
      <c r="A1608" s="143" t="s">
        <v>38003</v>
      </c>
      <c r="B1608" t="s">
        <v>11557</v>
      </c>
      <c r="C1608" t="s">
        <v>106</v>
      </c>
      <c r="D1608" s="144" t="s">
        <v>11609</v>
      </c>
      <c r="E1608" s="144"/>
    </row>
    <row r="1609">
      <c r="A1609" s="143" t="s">
        <v>38004</v>
      </c>
      <c r="B1609" t="s">
        <v>11611</v>
      </c>
      <c r="C1609" t="s">
        <v>412</v>
      </c>
      <c r="D1609" s="144" t="s">
        <v>11617</v>
      </c>
      <c r="E1609" t="s">
        <v>38005</v>
      </c>
    </row>
    <row r="1610">
      <c r="A1610" s="143" t="s">
        <v>38006</v>
      </c>
      <c r="B1610" t="s">
        <v>11611</v>
      </c>
      <c r="C1610" t="s">
        <v>55</v>
      </c>
      <c r="D1610" s="144" t="s">
        <v>11630</v>
      </c>
      <c r="E1610" t="s">
        <v>38007</v>
      </c>
    </row>
    <row r="1611">
      <c r="A1611" s="143" t="s">
        <v>38008</v>
      </c>
      <c r="B1611" t="s">
        <v>11611</v>
      </c>
      <c r="C1611" t="s">
        <v>160</v>
      </c>
      <c r="D1611" s="144"/>
      <c r="E1611" s="144"/>
    </row>
    <row r="1612">
      <c r="A1612" s="143" t="s">
        <v>38009</v>
      </c>
      <c r="B1612" t="s">
        <v>11611</v>
      </c>
      <c r="C1612" t="s">
        <v>674</v>
      </c>
      <c r="D1612" s="144" t="s">
        <v>11639</v>
      </c>
      <c r="E1612" s="144"/>
    </row>
    <row r="1613">
      <c r="A1613" s="143" t="s">
        <v>38010</v>
      </c>
      <c r="B1613" t="s">
        <v>11611</v>
      </c>
      <c r="C1613" t="s">
        <v>106</v>
      </c>
      <c r="D1613" s="144" t="s">
        <v>11644</v>
      </c>
      <c r="E1613" s="144"/>
    </row>
    <row r="1614">
      <c r="A1614" s="143" t="s">
        <v>38011</v>
      </c>
      <c r="B1614" t="s">
        <v>11649</v>
      </c>
      <c r="C1614" t="s">
        <v>3873</v>
      </c>
      <c r="D1614" s="144" t="s">
        <v>11655</v>
      </c>
      <c r="E1614" s="144" t="s">
        <v>11656</v>
      </c>
    </row>
    <row r="1615">
      <c r="A1615" s="143" t="s">
        <v>38012</v>
      </c>
      <c r="B1615" t="s">
        <v>11649</v>
      </c>
      <c r="C1615" t="s">
        <v>2821</v>
      </c>
      <c r="D1615" s="144" t="s">
        <v>11668</v>
      </c>
      <c r="E1615" s="144" t="s">
        <v>11669</v>
      </c>
    </row>
    <row r="1616">
      <c r="A1616" s="143" t="s">
        <v>38013</v>
      </c>
      <c r="B1616" t="s">
        <v>11649</v>
      </c>
      <c r="C1616" t="s">
        <v>498</v>
      </c>
      <c r="D1616" s="144" t="s">
        <v>11672</v>
      </c>
      <c r="E1616" s="144"/>
    </row>
    <row r="1617">
      <c r="A1617" s="143" t="s">
        <v>38014</v>
      </c>
      <c r="B1617" t="s">
        <v>11649</v>
      </c>
      <c r="C1617" t="s">
        <v>1858</v>
      </c>
      <c r="D1617" s="144" t="s">
        <v>11676</v>
      </c>
      <c r="E1617" s="144"/>
    </row>
    <row r="1618">
      <c r="A1618" s="143" t="s">
        <v>38015</v>
      </c>
      <c r="B1618" t="s">
        <v>11649</v>
      </c>
      <c r="C1618" t="s">
        <v>674</v>
      </c>
      <c r="D1618" s="144" t="s">
        <v>11679</v>
      </c>
      <c r="E1618" s="144"/>
    </row>
    <row r="1619">
      <c r="A1619" s="143" t="s">
        <v>38016</v>
      </c>
      <c r="B1619" t="s">
        <v>11649</v>
      </c>
      <c r="C1619" t="s">
        <v>1088</v>
      </c>
      <c r="D1619" s="144" t="s">
        <v>11684</v>
      </c>
      <c r="E1619" s="144" t="s">
        <v>11685</v>
      </c>
    </row>
    <row r="1620">
      <c r="A1620" s="143" t="s">
        <v>38017</v>
      </c>
      <c r="B1620" t="s">
        <v>11691</v>
      </c>
      <c r="C1620" t="s">
        <v>55</v>
      </c>
      <c r="D1620" s="144" t="s">
        <v>11697</v>
      </c>
      <c r="E1620" s="144" t="s">
        <v>11698</v>
      </c>
    </row>
    <row r="1621">
      <c r="A1621" s="143" t="s">
        <v>38018</v>
      </c>
      <c r="B1621" t="s">
        <v>11708</v>
      </c>
      <c r="C1621" t="s">
        <v>412</v>
      </c>
      <c r="D1621" s="144"/>
      <c r="E1621" s="144"/>
    </row>
    <row r="1622">
      <c r="A1622" s="143" t="s">
        <v>38019</v>
      </c>
      <c r="B1622" t="s">
        <v>11708</v>
      </c>
      <c r="C1622" t="s">
        <v>412</v>
      </c>
      <c r="D1622" s="144"/>
      <c r="E1622" s="144"/>
    </row>
    <row r="1623">
      <c r="A1623" s="143" t="s">
        <v>38020</v>
      </c>
      <c r="B1623" t="s">
        <v>11708</v>
      </c>
      <c r="C1623" t="s">
        <v>55</v>
      </c>
      <c r="D1623" s="144" t="s">
        <v>11723</v>
      </c>
      <c r="E1623" s="144"/>
    </row>
    <row r="1624">
      <c r="A1624" s="143" t="s">
        <v>38021</v>
      </c>
      <c r="B1624" t="s">
        <v>11708</v>
      </c>
      <c r="C1624" t="s">
        <v>11726</v>
      </c>
      <c r="D1624" s="144" t="s">
        <v>11727</v>
      </c>
      <c r="E1624" s="144"/>
    </row>
    <row r="1625">
      <c r="A1625" s="143" t="s">
        <v>38022</v>
      </c>
      <c r="B1625" t="s">
        <v>11708</v>
      </c>
      <c r="C1625" t="s">
        <v>160</v>
      </c>
      <c r="D1625" s="144" t="s">
        <v>11731</v>
      </c>
      <c r="E1625" s="144"/>
    </row>
    <row r="1626">
      <c r="A1626" s="143" t="s">
        <v>38023</v>
      </c>
      <c r="B1626" t="s">
        <v>11708</v>
      </c>
      <c r="C1626" t="s">
        <v>447</v>
      </c>
      <c r="D1626" s="144" t="s">
        <v>11736</v>
      </c>
      <c r="E1626" s="144"/>
    </row>
    <row r="1627">
      <c r="A1627" s="143" t="s">
        <v>38024</v>
      </c>
      <c r="B1627" t="s">
        <v>11708</v>
      </c>
      <c r="C1627" t="s">
        <v>106</v>
      </c>
      <c r="D1627" s="144" t="s">
        <v>11740</v>
      </c>
      <c r="E1627" s="144"/>
    </row>
    <row r="1628">
      <c r="A1628" s="143" t="s">
        <v>38025</v>
      </c>
      <c r="B1628" t="s">
        <v>11708</v>
      </c>
      <c r="C1628" t="s">
        <v>106</v>
      </c>
      <c r="D1628" s="144"/>
      <c r="E1628" s="144"/>
    </row>
    <row r="1629">
      <c r="A1629" s="143" t="s">
        <v>38026</v>
      </c>
      <c r="B1629" t="s">
        <v>11746</v>
      </c>
      <c r="C1629" t="s">
        <v>486</v>
      </c>
      <c r="D1629" s="144" t="s">
        <v>86</v>
      </c>
      <c r="E1629" s="144"/>
    </row>
    <row r="1630">
      <c r="A1630" s="143" t="s">
        <v>38027</v>
      </c>
      <c r="B1630" t="s">
        <v>11746</v>
      </c>
      <c r="C1630" t="s">
        <v>55</v>
      </c>
      <c r="D1630" s="144" t="s">
        <v>11762</v>
      </c>
      <c r="E1630" s="144" t="s">
        <v>11763</v>
      </c>
    </row>
    <row r="1631">
      <c r="A1631" s="143" t="s">
        <v>38028</v>
      </c>
      <c r="B1631" t="s">
        <v>11746</v>
      </c>
      <c r="C1631" t="s">
        <v>160</v>
      </c>
      <c r="D1631" s="144" t="s">
        <v>11769</v>
      </c>
      <c r="E1631" s="144"/>
    </row>
    <row r="1632">
      <c r="A1632" s="143" t="s">
        <v>38029</v>
      </c>
      <c r="B1632" t="s">
        <v>11746</v>
      </c>
      <c r="C1632" t="s">
        <v>167</v>
      </c>
      <c r="D1632" s="144" t="s">
        <v>11772</v>
      </c>
      <c r="E1632" s="144"/>
    </row>
    <row r="1633">
      <c r="A1633" s="143" t="s">
        <v>38030</v>
      </c>
      <c r="B1633" t="s">
        <v>11746</v>
      </c>
      <c r="C1633" t="s">
        <v>1125</v>
      </c>
      <c r="D1633" s="144"/>
      <c r="E1633" s="144"/>
    </row>
    <row r="1634">
      <c r="A1634" s="143" t="s">
        <v>38031</v>
      </c>
      <c r="B1634" t="s">
        <v>11775</v>
      </c>
      <c r="C1634" t="s">
        <v>469</v>
      </c>
      <c r="D1634" s="144"/>
      <c r="E1634" s="144"/>
    </row>
    <row r="1635">
      <c r="A1635" s="143" t="s">
        <v>38032</v>
      </c>
      <c r="B1635" t="s">
        <v>11775</v>
      </c>
      <c r="C1635" t="s">
        <v>486</v>
      </c>
      <c r="D1635" s="144"/>
      <c r="E1635" s="144"/>
    </row>
    <row r="1636">
      <c r="A1636" s="143" t="s">
        <v>38033</v>
      </c>
      <c r="B1636" t="s">
        <v>11775</v>
      </c>
      <c r="C1636" t="s">
        <v>11794</v>
      </c>
      <c r="D1636" s="144" t="s">
        <v>11795</v>
      </c>
      <c r="E1636" s="144" t="s">
        <v>11796</v>
      </c>
    </row>
    <row r="1637">
      <c r="A1637" s="143" t="s">
        <v>38034</v>
      </c>
      <c r="B1637" t="s">
        <v>11775</v>
      </c>
      <c r="C1637" t="s">
        <v>640</v>
      </c>
      <c r="D1637" s="144" t="s">
        <v>11799</v>
      </c>
      <c r="E1637" s="144" t="s">
        <v>11800</v>
      </c>
    </row>
    <row r="1638">
      <c r="A1638" s="143" t="s">
        <v>38035</v>
      </c>
      <c r="B1638" t="s">
        <v>11802</v>
      </c>
      <c r="C1638" t="s">
        <v>2105</v>
      </c>
      <c r="D1638" s="144" t="s">
        <v>11809</v>
      </c>
      <c r="E1638" s="144" t="s">
        <v>11810</v>
      </c>
    </row>
    <row r="1639">
      <c r="A1639" s="143" t="s">
        <v>38036</v>
      </c>
      <c r="B1639" t="s">
        <v>11802</v>
      </c>
      <c r="C1639" t="s">
        <v>167</v>
      </c>
      <c r="D1639" s="144" t="s">
        <v>11824</v>
      </c>
      <c r="E1639" s="144" t="s">
        <v>11825</v>
      </c>
    </row>
    <row r="1640">
      <c r="A1640" s="143" t="s">
        <v>38037</v>
      </c>
      <c r="B1640" t="s">
        <v>11802</v>
      </c>
      <c r="C1640" t="s">
        <v>1088</v>
      </c>
      <c r="D1640" s="144" t="s">
        <v>11828</v>
      </c>
      <c r="E1640" s="144" t="s">
        <v>11829</v>
      </c>
    </row>
    <row r="1641">
      <c r="A1641" s="143" t="s">
        <v>38038</v>
      </c>
      <c r="B1641" t="s">
        <v>11802</v>
      </c>
      <c r="C1641" t="s">
        <v>106</v>
      </c>
      <c r="D1641" s="144" t="s">
        <v>11834</v>
      </c>
      <c r="E1641" s="144" t="s">
        <v>11835</v>
      </c>
    </row>
    <row r="1642">
      <c r="A1642" s="143" t="s">
        <v>38039</v>
      </c>
      <c r="B1642" t="s">
        <v>11802</v>
      </c>
      <c r="C1642" t="s">
        <v>106</v>
      </c>
      <c r="D1642" s="144" t="s">
        <v>11837</v>
      </c>
      <c r="E1642" s="144" t="s">
        <v>11838</v>
      </c>
    </row>
    <row r="1643">
      <c r="A1643" s="143" t="s">
        <v>38040</v>
      </c>
      <c r="B1643" t="s">
        <v>11840</v>
      </c>
      <c r="C1643" t="s">
        <v>55</v>
      </c>
      <c r="D1643" s="144" t="s">
        <v>11846</v>
      </c>
      <c r="E1643" s="144" t="s">
        <v>11847</v>
      </c>
    </row>
    <row r="1644">
      <c r="A1644" s="143" t="s">
        <v>38041</v>
      </c>
      <c r="B1644" t="s">
        <v>11840</v>
      </c>
      <c r="C1644" t="s">
        <v>498</v>
      </c>
      <c r="D1644" s="144" t="s">
        <v>11857</v>
      </c>
      <c r="E1644" s="144" t="s">
        <v>11858</v>
      </c>
    </row>
    <row r="1645">
      <c r="A1645" s="143" t="s">
        <v>38042</v>
      </c>
      <c r="B1645" t="s">
        <v>11840</v>
      </c>
      <c r="C1645" t="s">
        <v>498</v>
      </c>
      <c r="D1645" s="144" t="s">
        <v>11863</v>
      </c>
      <c r="E1645" s="144" t="s">
        <v>11864</v>
      </c>
    </row>
    <row r="1646">
      <c r="A1646" s="143" t="s">
        <v>38043</v>
      </c>
      <c r="B1646" t="s">
        <v>11840</v>
      </c>
      <c r="C1646" t="s">
        <v>247</v>
      </c>
      <c r="D1646" s="144"/>
      <c r="E1646" s="144"/>
    </row>
    <row r="1647">
      <c r="A1647" s="143" t="s">
        <v>38044</v>
      </c>
      <c r="B1647" t="s">
        <v>11840</v>
      </c>
      <c r="C1647" t="s">
        <v>80</v>
      </c>
      <c r="D1647" s="144" t="s">
        <v>11871</v>
      </c>
      <c r="E1647" s="144"/>
    </row>
    <row r="1648">
      <c r="A1648" s="143" t="s">
        <v>38045</v>
      </c>
      <c r="B1648" t="s">
        <v>11840</v>
      </c>
      <c r="C1648" t="s">
        <v>80</v>
      </c>
      <c r="D1648" s="144" t="s">
        <v>11875</v>
      </c>
      <c r="E1648" s="144" t="s">
        <v>11876</v>
      </c>
    </row>
    <row r="1649">
      <c r="A1649" s="143" t="s">
        <v>38046</v>
      </c>
      <c r="B1649" t="s">
        <v>11840</v>
      </c>
      <c r="C1649" t="s">
        <v>80</v>
      </c>
      <c r="D1649" s="144"/>
      <c r="E1649" s="144"/>
    </row>
    <row r="1650">
      <c r="A1650" s="143" t="s">
        <v>38047</v>
      </c>
      <c r="B1650" t="s">
        <v>11840</v>
      </c>
      <c r="C1650" t="s">
        <v>80</v>
      </c>
      <c r="D1650" s="144"/>
      <c r="E1650" s="144"/>
    </row>
    <row r="1651">
      <c r="A1651" s="143" t="s">
        <v>38048</v>
      </c>
      <c r="B1651" t="s">
        <v>11840</v>
      </c>
      <c r="C1651" t="s">
        <v>80</v>
      </c>
      <c r="D1651" s="144"/>
      <c r="E1651" s="144"/>
    </row>
    <row r="1652">
      <c r="A1652" s="143" t="s">
        <v>38049</v>
      </c>
      <c r="B1652" t="s">
        <v>11840</v>
      </c>
      <c r="C1652" t="s">
        <v>80</v>
      </c>
      <c r="D1652" s="144"/>
      <c r="E1652" s="144"/>
    </row>
    <row r="1653">
      <c r="A1653" s="143" t="s">
        <v>38050</v>
      </c>
      <c r="B1653" t="s">
        <v>11888</v>
      </c>
      <c r="C1653" t="s">
        <v>11893</v>
      </c>
      <c r="D1653" s="144" t="s">
        <v>11894</v>
      </c>
      <c r="E1653" s="144" t="s">
        <v>11895</v>
      </c>
    </row>
    <row r="1654">
      <c r="A1654" s="143" t="s">
        <v>38051</v>
      </c>
      <c r="B1654" t="s">
        <v>11888</v>
      </c>
      <c r="C1654" t="s">
        <v>8324</v>
      </c>
      <c r="D1654" s="144" t="s">
        <v>11907</v>
      </c>
      <c r="E1654" s="144" t="s">
        <v>11908</v>
      </c>
    </row>
    <row r="1655">
      <c r="A1655" s="143" t="s">
        <v>38052</v>
      </c>
      <c r="B1655" t="s">
        <v>11888</v>
      </c>
      <c r="C1655" t="s">
        <v>106</v>
      </c>
      <c r="D1655" s="144" t="s">
        <v>11913</v>
      </c>
      <c r="E1655" s="144" t="s">
        <v>11914</v>
      </c>
    </row>
    <row r="1656">
      <c r="A1656" s="143" t="s">
        <v>38053</v>
      </c>
      <c r="B1656" t="s">
        <v>11916</v>
      </c>
      <c r="C1656" t="s">
        <v>2416</v>
      </c>
      <c r="D1656" s="144" t="s">
        <v>11922</v>
      </c>
      <c r="E1656" s="144" t="s">
        <v>11923</v>
      </c>
    </row>
    <row r="1657">
      <c r="A1657" s="143" t="s">
        <v>38054</v>
      </c>
      <c r="B1657" t="s">
        <v>11916</v>
      </c>
      <c r="C1657" t="s">
        <v>55</v>
      </c>
      <c r="D1657" s="144" t="s">
        <v>11938</v>
      </c>
      <c r="E1657" s="144" t="s">
        <v>11923</v>
      </c>
    </row>
    <row r="1658">
      <c r="A1658" s="143" t="s">
        <v>38055</v>
      </c>
      <c r="B1658" t="s">
        <v>11916</v>
      </c>
      <c r="C1658" t="s">
        <v>149</v>
      </c>
      <c r="D1658" s="144" t="s">
        <v>11942</v>
      </c>
      <c r="E1658" s="144"/>
    </row>
    <row r="1659">
      <c r="A1659" s="143" t="s">
        <v>38056</v>
      </c>
      <c r="B1659" t="s">
        <v>11916</v>
      </c>
      <c r="C1659" t="s">
        <v>106</v>
      </c>
      <c r="D1659" s="144" t="s">
        <v>11948</v>
      </c>
      <c r="E1659" s="144"/>
    </row>
    <row r="1660">
      <c r="A1660" s="143" t="s">
        <v>38057</v>
      </c>
      <c r="B1660" t="s">
        <v>11916</v>
      </c>
      <c r="C1660" t="s">
        <v>106</v>
      </c>
      <c r="D1660" s="144" t="s">
        <v>11952</v>
      </c>
      <c r="E1660" s="144" t="s">
        <v>11923</v>
      </c>
    </row>
    <row r="1661">
      <c r="A1661" s="143" t="s">
        <v>38058</v>
      </c>
      <c r="B1661" t="s">
        <v>11916</v>
      </c>
      <c r="C1661" t="s">
        <v>80</v>
      </c>
      <c r="D1661" s="144" t="s">
        <v>11956</v>
      </c>
      <c r="E1661" s="144"/>
    </row>
    <row r="1662">
      <c r="A1662" s="143" t="s">
        <v>38059</v>
      </c>
      <c r="B1662" t="s">
        <v>11916</v>
      </c>
      <c r="C1662" t="s">
        <v>80</v>
      </c>
      <c r="D1662" s="144" t="s">
        <v>11960</v>
      </c>
      <c r="E1662" s="144"/>
    </row>
    <row r="1663">
      <c r="A1663" s="143" t="s">
        <v>38060</v>
      </c>
      <c r="B1663" t="s">
        <v>11916</v>
      </c>
      <c r="C1663" t="s">
        <v>80</v>
      </c>
      <c r="D1663" s="144" t="s">
        <v>11965</v>
      </c>
      <c r="E1663" s="144"/>
    </row>
    <row r="1664">
      <c r="A1664" s="143" t="s">
        <v>38061</v>
      </c>
      <c r="B1664" t="s">
        <v>11916</v>
      </c>
      <c r="C1664" t="s">
        <v>80</v>
      </c>
      <c r="D1664" s="144" t="s">
        <v>11967</v>
      </c>
      <c r="E1664" s="144"/>
    </row>
    <row r="1665">
      <c r="A1665" s="143" t="s">
        <v>38062</v>
      </c>
      <c r="B1665" t="s">
        <v>11969</v>
      </c>
      <c r="C1665" t="s">
        <v>76</v>
      </c>
      <c r="D1665" s="144"/>
      <c r="E1665" s="144"/>
    </row>
    <row r="1666">
      <c r="A1666" s="143" t="s">
        <v>38063</v>
      </c>
      <c r="B1666" t="s">
        <v>11969</v>
      </c>
      <c r="C1666" t="s">
        <v>311</v>
      </c>
      <c r="D1666" s="144" t="s">
        <v>11979</v>
      </c>
      <c r="E1666" s="144" t="s">
        <v>11980</v>
      </c>
    </row>
    <row r="1667">
      <c r="A1667" s="143" t="s">
        <v>38064</v>
      </c>
      <c r="B1667" t="s">
        <v>11969</v>
      </c>
      <c r="C1667" t="s">
        <v>2649</v>
      </c>
      <c r="D1667" s="144" t="s">
        <v>11988</v>
      </c>
      <c r="E1667" s="144"/>
    </row>
    <row r="1668">
      <c r="A1668" s="143" t="s">
        <v>38065</v>
      </c>
      <c r="B1668" t="s">
        <v>11992</v>
      </c>
      <c r="C1668" t="s">
        <v>2105</v>
      </c>
      <c r="D1668" s="144" t="s">
        <v>11998</v>
      </c>
      <c r="E1668" s="144" t="s">
        <v>11999</v>
      </c>
    </row>
    <row r="1669">
      <c r="A1669" s="143" t="s">
        <v>38066</v>
      </c>
      <c r="B1669" t="s">
        <v>11992</v>
      </c>
      <c r="C1669" t="s">
        <v>498</v>
      </c>
      <c r="D1669" s="144" t="s">
        <v>12012</v>
      </c>
      <c r="E1669" s="144" t="s">
        <v>11999</v>
      </c>
    </row>
    <row r="1670">
      <c r="A1670" s="143" t="s">
        <v>38067</v>
      </c>
      <c r="B1670" t="s">
        <v>11992</v>
      </c>
      <c r="C1670" t="s">
        <v>160</v>
      </c>
      <c r="D1670" s="144"/>
      <c r="E1670" s="144"/>
    </row>
    <row r="1671">
      <c r="A1671" s="143" t="s">
        <v>38068</v>
      </c>
      <c r="B1671" t="s">
        <v>11992</v>
      </c>
      <c r="C1671" t="s">
        <v>247</v>
      </c>
      <c r="D1671" s="144" t="s">
        <v>12017</v>
      </c>
      <c r="E1671" s="144" t="s">
        <v>11999</v>
      </c>
    </row>
    <row r="1672">
      <c r="A1672" s="143" t="s">
        <v>38069</v>
      </c>
      <c r="B1672" t="s">
        <v>11992</v>
      </c>
      <c r="C1672" t="s">
        <v>106</v>
      </c>
      <c r="D1672" s="144" t="s">
        <v>12021</v>
      </c>
      <c r="E1672" s="144" t="s">
        <v>11999</v>
      </c>
    </row>
    <row r="1673">
      <c r="A1673" s="143" t="s">
        <v>38070</v>
      </c>
      <c r="B1673" t="s">
        <v>11992</v>
      </c>
      <c r="C1673" t="s">
        <v>80</v>
      </c>
      <c r="D1673" s="144" t="s">
        <v>12027</v>
      </c>
      <c r="E1673" s="144" t="s">
        <v>11999</v>
      </c>
    </row>
    <row r="1674">
      <c r="A1674" s="143" t="s">
        <v>38071</v>
      </c>
      <c r="B1674" t="s">
        <v>12029</v>
      </c>
      <c r="C1674" t="s">
        <v>55</v>
      </c>
      <c r="D1674" s="144" t="s">
        <v>12035</v>
      </c>
      <c r="E1674" s="144" t="s">
        <v>12036</v>
      </c>
    </row>
    <row r="1675">
      <c r="A1675" s="143" t="s">
        <v>38072</v>
      </c>
      <c r="B1675" t="s">
        <v>12029</v>
      </c>
      <c r="C1675" t="s">
        <v>498</v>
      </c>
      <c r="D1675" s="144" t="s">
        <v>12047</v>
      </c>
      <c r="E1675" s="144"/>
    </row>
    <row r="1676">
      <c r="A1676" s="143" t="s">
        <v>38073</v>
      </c>
      <c r="B1676" t="s">
        <v>12029</v>
      </c>
      <c r="C1676" t="s">
        <v>106</v>
      </c>
      <c r="D1676" s="144" t="s">
        <v>12051</v>
      </c>
      <c r="E1676" s="144" t="s">
        <v>12052</v>
      </c>
    </row>
    <row r="1677">
      <c r="A1677" s="143" t="s">
        <v>38074</v>
      </c>
      <c r="B1677" t="s">
        <v>12029</v>
      </c>
      <c r="C1677" t="s">
        <v>80</v>
      </c>
      <c r="D1677" s="144" t="s">
        <v>12059</v>
      </c>
      <c r="E1677" s="144"/>
    </row>
    <row r="1678">
      <c r="A1678" s="143" t="s">
        <v>38075</v>
      </c>
      <c r="B1678" t="s">
        <v>12061</v>
      </c>
      <c r="C1678" t="s">
        <v>2105</v>
      </c>
      <c r="D1678" s="144" t="s">
        <v>12069</v>
      </c>
      <c r="E1678" s="144" t="s">
        <v>12070</v>
      </c>
    </row>
    <row r="1679">
      <c r="A1679" s="143" t="s">
        <v>38076</v>
      </c>
      <c r="B1679" t="s">
        <v>12061</v>
      </c>
      <c r="C1679" t="s">
        <v>149</v>
      </c>
      <c r="D1679" s="144" t="s">
        <v>12080</v>
      </c>
      <c r="E1679" s="144" t="s">
        <v>12081</v>
      </c>
    </row>
    <row r="1680">
      <c r="A1680" s="143" t="s">
        <v>38077</v>
      </c>
      <c r="B1680" t="s">
        <v>12061</v>
      </c>
      <c r="C1680" t="s">
        <v>12085</v>
      </c>
      <c r="D1680" s="144" t="s">
        <v>12086</v>
      </c>
      <c r="E1680" s="144" t="s">
        <v>12087</v>
      </c>
    </row>
    <row r="1681">
      <c r="A1681" s="143" t="s">
        <v>38078</v>
      </c>
      <c r="B1681" t="s">
        <v>12061</v>
      </c>
      <c r="C1681" t="s">
        <v>160</v>
      </c>
      <c r="D1681" s="144" t="s">
        <v>12092</v>
      </c>
      <c r="E1681" s="144"/>
    </row>
    <row r="1682">
      <c r="A1682" s="143" t="s">
        <v>38079</v>
      </c>
      <c r="B1682" t="s">
        <v>12061</v>
      </c>
      <c r="C1682" t="s">
        <v>167</v>
      </c>
      <c r="D1682" s="144" t="s">
        <v>12095</v>
      </c>
      <c r="E1682" s="144"/>
    </row>
    <row r="1683">
      <c r="A1683" s="143" t="s">
        <v>38080</v>
      </c>
      <c r="B1683" t="s">
        <v>12061</v>
      </c>
      <c r="C1683" t="s">
        <v>106</v>
      </c>
      <c r="D1683" s="144" t="s">
        <v>12099</v>
      </c>
      <c r="E1683" s="144"/>
    </row>
    <row r="1684">
      <c r="A1684" s="143" t="s">
        <v>38081</v>
      </c>
      <c r="B1684" t="s">
        <v>12061</v>
      </c>
      <c r="C1684" t="s">
        <v>106</v>
      </c>
      <c r="D1684" s="144" t="s">
        <v>12104</v>
      </c>
      <c r="E1684" t="s">
        <v>38082</v>
      </c>
    </row>
    <row r="1685">
      <c r="A1685" s="143" t="s">
        <v>38083</v>
      </c>
      <c r="B1685" t="s">
        <v>12111</v>
      </c>
      <c r="C1685" t="s">
        <v>1879</v>
      </c>
      <c r="D1685" s="144" t="s">
        <v>12115</v>
      </c>
      <c r="E1685" s="144" t="s">
        <v>12116</v>
      </c>
    </row>
    <row r="1686">
      <c r="A1686" s="143" t="s">
        <v>38084</v>
      </c>
      <c r="B1686" t="s">
        <v>12111</v>
      </c>
      <c r="C1686" t="s">
        <v>55</v>
      </c>
      <c r="D1686" s="144" t="s">
        <v>12125</v>
      </c>
      <c r="E1686" s="144" t="s">
        <v>12126</v>
      </c>
    </row>
    <row r="1687">
      <c r="A1687" s="143" t="s">
        <v>38085</v>
      </c>
      <c r="B1687" t="s">
        <v>12111</v>
      </c>
      <c r="C1687" t="s">
        <v>160</v>
      </c>
      <c r="D1687" s="144" t="s">
        <v>12131</v>
      </c>
      <c r="E1687" s="144" t="s">
        <v>12132</v>
      </c>
    </row>
    <row r="1688">
      <c r="A1688" s="143" t="s">
        <v>38086</v>
      </c>
      <c r="B1688" t="s">
        <v>12111</v>
      </c>
      <c r="C1688" t="s">
        <v>106</v>
      </c>
      <c r="D1688" s="144" t="s">
        <v>12137</v>
      </c>
      <c r="E1688" s="144" t="s">
        <v>12116</v>
      </c>
    </row>
    <row r="1689">
      <c r="A1689" s="143" t="s">
        <v>38087</v>
      </c>
      <c r="B1689" t="s">
        <v>12142</v>
      </c>
      <c r="C1689" t="s">
        <v>311</v>
      </c>
      <c r="D1689" s="144" t="s">
        <v>12148</v>
      </c>
      <c r="E1689" s="144" t="s">
        <v>12149</v>
      </c>
    </row>
    <row r="1690">
      <c r="A1690" s="143" t="s">
        <v>38088</v>
      </c>
      <c r="B1690" t="s">
        <v>12142</v>
      </c>
      <c r="C1690" t="s">
        <v>1125</v>
      </c>
      <c r="D1690" s="144" t="s">
        <v>12159</v>
      </c>
      <c r="E1690" s="144" t="s">
        <v>12160</v>
      </c>
    </row>
    <row r="1691">
      <c r="A1691" s="143" t="s">
        <v>38089</v>
      </c>
      <c r="B1691" t="s">
        <v>12161</v>
      </c>
      <c r="C1691" t="s">
        <v>469</v>
      </c>
      <c r="D1691" s="144" t="s">
        <v>12167</v>
      </c>
      <c r="E1691" s="144"/>
    </row>
    <row r="1692">
      <c r="A1692" s="143" t="s">
        <v>38090</v>
      </c>
      <c r="B1692" t="s">
        <v>12161</v>
      </c>
      <c r="C1692" t="s">
        <v>469</v>
      </c>
      <c r="D1692" s="144" t="s">
        <v>12175</v>
      </c>
      <c r="E1692" s="144" t="s">
        <v>86</v>
      </c>
    </row>
    <row r="1693">
      <c r="A1693" s="143" t="s">
        <v>38091</v>
      </c>
      <c r="B1693" t="s">
        <v>12161</v>
      </c>
      <c r="C1693" t="s">
        <v>55</v>
      </c>
      <c r="D1693" s="144" t="s">
        <v>12183</v>
      </c>
      <c r="E1693" s="144"/>
    </row>
    <row r="1694">
      <c r="A1694" s="143" t="s">
        <v>38092</v>
      </c>
      <c r="B1694" t="s">
        <v>12161</v>
      </c>
      <c r="C1694" t="s">
        <v>3466</v>
      </c>
      <c r="D1694" s="144" t="s">
        <v>12188</v>
      </c>
      <c r="E1694" s="144"/>
    </row>
    <row r="1695">
      <c r="A1695" s="143" t="s">
        <v>38093</v>
      </c>
      <c r="B1695" t="s">
        <v>12161</v>
      </c>
      <c r="C1695" t="s">
        <v>160</v>
      </c>
      <c r="D1695" s="144" t="s">
        <v>12193</v>
      </c>
      <c r="E1695" s="144"/>
    </row>
    <row r="1696">
      <c r="A1696" s="143" t="s">
        <v>38094</v>
      </c>
      <c r="B1696" t="s">
        <v>12161</v>
      </c>
      <c r="C1696" t="s">
        <v>160</v>
      </c>
      <c r="D1696" s="144" t="s">
        <v>12197</v>
      </c>
      <c r="E1696" s="144"/>
    </row>
    <row r="1697">
      <c r="A1697" s="143" t="s">
        <v>38095</v>
      </c>
      <c r="B1697" t="s">
        <v>12161</v>
      </c>
      <c r="C1697" t="s">
        <v>503</v>
      </c>
      <c r="D1697" s="144" t="s">
        <v>12200</v>
      </c>
      <c r="E1697" s="144"/>
    </row>
    <row r="1698">
      <c r="A1698" s="143" t="s">
        <v>38096</v>
      </c>
      <c r="B1698" t="s">
        <v>12161</v>
      </c>
      <c r="C1698" t="s">
        <v>247</v>
      </c>
      <c r="D1698" s="144" t="s">
        <v>12204</v>
      </c>
      <c r="E1698" s="144" t="s">
        <v>12205</v>
      </c>
    </row>
    <row r="1699">
      <c r="A1699" s="143" t="s">
        <v>38097</v>
      </c>
      <c r="B1699" t="s">
        <v>12161</v>
      </c>
      <c r="C1699" t="s">
        <v>6675</v>
      </c>
      <c r="D1699" s="144" t="s">
        <v>12208</v>
      </c>
      <c r="E1699" s="144"/>
    </row>
    <row r="1700">
      <c r="A1700" s="143" t="s">
        <v>38098</v>
      </c>
      <c r="B1700" t="s">
        <v>12161</v>
      </c>
      <c r="C1700" t="s">
        <v>695</v>
      </c>
      <c r="D1700" s="144" t="s">
        <v>12215</v>
      </c>
      <c r="E1700" s="144"/>
    </row>
    <row r="1701">
      <c r="A1701" s="143" t="s">
        <v>38099</v>
      </c>
      <c r="B1701" t="s">
        <v>12161</v>
      </c>
      <c r="C1701" t="s">
        <v>106</v>
      </c>
      <c r="D1701" s="144" t="s">
        <v>12218</v>
      </c>
      <c r="E1701" s="144"/>
    </row>
    <row r="1702">
      <c r="A1702" s="143" t="s">
        <v>38100</v>
      </c>
      <c r="B1702" t="s">
        <v>12161</v>
      </c>
      <c r="C1702" t="s">
        <v>106</v>
      </c>
      <c r="D1702" s="144" t="s">
        <v>12220</v>
      </c>
      <c r="E1702" s="144"/>
    </row>
    <row r="1703">
      <c r="A1703" s="143" t="s">
        <v>38101</v>
      </c>
      <c r="B1703" t="s">
        <v>12161</v>
      </c>
      <c r="C1703" t="s">
        <v>106</v>
      </c>
      <c r="D1703" s="144" t="s">
        <v>12225</v>
      </c>
      <c r="E1703" s="144"/>
    </row>
    <row r="1704">
      <c r="A1704" s="143" t="s">
        <v>38102</v>
      </c>
      <c r="B1704" t="s">
        <v>12229</v>
      </c>
      <c r="C1704" t="s">
        <v>992</v>
      </c>
      <c r="D1704" s="144" t="s">
        <v>12235</v>
      </c>
      <c r="E1704" s="144" t="s">
        <v>12236</v>
      </c>
    </row>
    <row r="1705">
      <c r="A1705" s="143" t="s">
        <v>38103</v>
      </c>
      <c r="B1705" t="s">
        <v>12229</v>
      </c>
      <c r="C1705" t="s">
        <v>160</v>
      </c>
      <c r="D1705" s="144" t="s">
        <v>12252</v>
      </c>
      <c r="E1705" s="144"/>
    </row>
    <row r="1706">
      <c r="A1706" s="143" t="s">
        <v>38104</v>
      </c>
      <c r="B1706" t="s">
        <v>12229</v>
      </c>
      <c r="C1706" t="s">
        <v>1088</v>
      </c>
      <c r="D1706" s="144" t="s">
        <v>12257</v>
      </c>
      <c r="E1706" s="144"/>
    </row>
    <row r="1707">
      <c r="A1707" s="143" t="s">
        <v>38105</v>
      </c>
      <c r="B1707" t="s">
        <v>12229</v>
      </c>
      <c r="C1707" t="s">
        <v>106</v>
      </c>
      <c r="D1707" s="144" t="s">
        <v>12263</v>
      </c>
      <c r="E1707" s="144"/>
    </row>
    <row r="1708">
      <c r="A1708" s="143" t="s">
        <v>38106</v>
      </c>
      <c r="B1708" t="s">
        <v>12229</v>
      </c>
      <c r="C1708" t="s">
        <v>106</v>
      </c>
      <c r="D1708" s="144" t="s">
        <v>12267</v>
      </c>
      <c r="E1708" s="144" t="s">
        <v>12268</v>
      </c>
    </row>
    <row r="1709">
      <c r="A1709" s="143" t="s">
        <v>38107</v>
      </c>
      <c r="B1709" t="s">
        <v>12272</v>
      </c>
      <c r="C1709" t="s">
        <v>55</v>
      </c>
      <c r="D1709" s="144" t="s">
        <v>12277</v>
      </c>
      <c r="E1709" s="144" t="s">
        <v>12278</v>
      </c>
    </row>
    <row r="1710">
      <c r="A1710" s="143" t="s">
        <v>38108</v>
      </c>
      <c r="B1710" t="s">
        <v>12272</v>
      </c>
      <c r="C1710" t="s">
        <v>55</v>
      </c>
      <c r="D1710" s="144" t="s">
        <v>12291</v>
      </c>
      <c r="E1710" s="144" t="s">
        <v>12292</v>
      </c>
    </row>
    <row r="1711">
      <c r="A1711" s="143" t="s">
        <v>38109</v>
      </c>
      <c r="B1711" t="s">
        <v>12272</v>
      </c>
      <c r="C1711" t="s">
        <v>76</v>
      </c>
      <c r="D1711" s="144" t="s">
        <v>12296</v>
      </c>
      <c r="E1711" s="144"/>
    </row>
    <row r="1712">
      <c r="A1712" s="143" t="s">
        <v>38110</v>
      </c>
      <c r="B1712" t="s">
        <v>12299</v>
      </c>
      <c r="C1712" t="s">
        <v>55</v>
      </c>
      <c r="D1712" s="144" t="s">
        <v>12306</v>
      </c>
      <c r="E1712" s="144" t="s">
        <v>12307</v>
      </c>
    </row>
    <row r="1713">
      <c r="A1713" s="143" t="s">
        <v>38111</v>
      </c>
      <c r="B1713" t="s">
        <v>12299</v>
      </c>
      <c r="C1713" t="s">
        <v>7310</v>
      </c>
      <c r="D1713" s="144" t="s">
        <v>12317</v>
      </c>
      <c r="E1713" s="144" t="s">
        <v>12318</v>
      </c>
    </row>
    <row r="1714">
      <c r="A1714" s="143" t="s">
        <v>38112</v>
      </c>
      <c r="B1714" t="s">
        <v>12299</v>
      </c>
      <c r="C1714" t="s">
        <v>80</v>
      </c>
      <c r="D1714" s="144" t="s">
        <v>86</v>
      </c>
      <c r="E1714" s="144" t="s">
        <v>86</v>
      </c>
    </row>
    <row r="1715">
      <c r="A1715" s="143" t="s">
        <v>38113</v>
      </c>
      <c r="B1715" t="s">
        <v>12299</v>
      </c>
      <c r="C1715" t="s">
        <v>80</v>
      </c>
      <c r="D1715" s="144" t="s">
        <v>12324</v>
      </c>
      <c r="E1715" s="144"/>
    </row>
    <row r="1716">
      <c r="A1716" s="143" t="s">
        <v>38114</v>
      </c>
      <c r="B1716" t="s">
        <v>12299</v>
      </c>
      <c r="C1716" t="s">
        <v>80</v>
      </c>
      <c r="D1716" s="144"/>
      <c r="E1716" s="144"/>
    </row>
    <row r="1717">
      <c r="A1717" s="143" t="s">
        <v>38115</v>
      </c>
      <c r="B1717" t="s">
        <v>12330</v>
      </c>
      <c r="C1717" t="s">
        <v>55</v>
      </c>
      <c r="D1717" s="144" t="s">
        <v>12334</v>
      </c>
      <c r="E1717" s="144"/>
    </row>
    <row r="1718">
      <c r="A1718" s="143" t="s">
        <v>38116</v>
      </c>
      <c r="B1718" t="s">
        <v>12330</v>
      </c>
      <c r="C1718" t="s">
        <v>2105</v>
      </c>
      <c r="D1718" s="144" t="s">
        <v>12344</v>
      </c>
      <c r="E1718" s="144"/>
    </row>
    <row r="1719">
      <c r="A1719" s="143" t="s">
        <v>38117</v>
      </c>
      <c r="B1719" t="s">
        <v>12330</v>
      </c>
      <c r="C1719" t="s">
        <v>149</v>
      </c>
      <c r="D1719" s="144" t="s">
        <v>12347</v>
      </c>
      <c r="E1719" s="144"/>
    </row>
    <row r="1720">
      <c r="A1720" s="143" t="s">
        <v>38118</v>
      </c>
      <c r="B1720" t="s">
        <v>12330</v>
      </c>
      <c r="C1720" t="s">
        <v>12351</v>
      </c>
      <c r="D1720" s="144" t="s">
        <v>12352</v>
      </c>
      <c r="E1720" s="144"/>
    </row>
    <row r="1721">
      <c r="A1721" s="143" t="s">
        <v>38119</v>
      </c>
      <c r="B1721" t="s">
        <v>12330</v>
      </c>
      <c r="C1721" t="s">
        <v>160</v>
      </c>
      <c r="D1721" s="144" t="s">
        <v>12358</v>
      </c>
      <c r="E1721" s="144" t="s">
        <v>12359</v>
      </c>
    </row>
    <row r="1722">
      <c r="A1722" s="143" t="s">
        <v>38120</v>
      </c>
      <c r="B1722" t="s">
        <v>12330</v>
      </c>
      <c r="C1722" t="s">
        <v>503</v>
      </c>
      <c r="D1722" s="144" t="s">
        <v>12364</v>
      </c>
      <c r="E1722" s="144"/>
    </row>
    <row r="1723">
      <c r="A1723" s="143" t="s">
        <v>38121</v>
      </c>
      <c r="B1723" t="s">
        <v>12330</v>
      </c>
      <c r="C1723" t="s">
        <v>247</v>
      </c>
      <c r="D1723" s="144" t="s">
        <v>12368</v>
      </c>
      <c r="E1723" s="144"/>
    </row>
    <row r="1724">
      <c r="A1724" s="143" t="s">
        <v>38122</v>
      </c>
      <c r="B1724" t="s">
        <v>12330</v>
      </c>
      <c r="C1724" t="s">
        <v>1125</v>
      </c>
      <c r="D1724" s="144" t="s">
        <v>12372</v>
      </c>
      <c r="E1724" s="144"/>
    </row>
    <row r="1725">
      <c r="A1725" s="143" t="s">
        <v>38123</v>
      </c>
      <c r="B1725" t="s">
        <v>12330</v>
      </c>
      <c r="C1725" t="s">
        <v>106</v>
      </c>
      <c r="D1725" s="144" t="s">
        <v>12377</v>
      </c>
      <c r="E1725" s="144"/>
    </row>
    <row r="1726">
      <c r="A1726" s="143" t="s">
        <v>38124</v>
      </c>
      <c r="B1726" t="s">
        <v>12378</v>
      </c>
      <c r="C1726" t="s">
        <v>2105</v>
      </c>
      <c r="D1726" s="144" t="s">
        <v>12383</v>
      </c>
      <c r="E1726" s="144" t="s">
        <v>12384</v>
      </c>
    </row>
    <row r="1727">
      <c r="A1727" s="143" t="s">
        <v>38125</v>
      </c>
      <c r="B1727" t="s">
        <v>12378</v>
      </c>
      <c r="C1727" t="s">
        <v>149</v>
      </c>
      <c r="D1727" s="144" t="s">
        <v>12395</v>
      </c>
      <c r="E1727" s="144" t="s">
        <v>12396</v>
      </c>
    </row>
    <row r="1728">
      <c r="A1728" s="143" t="s">
        <v>38126</v>
      </c>
      <c r="B1728" t="s">
        <v>12378</v>
      </c>
      <c r="C1728" t="s">
        <v>498</v>
      </c>
      <c r="D1728" s="144" t="s">
        <v>12401</v>
      </c>
      <c r="E1728" s="144" t="s">
        <v>12402</v>
      </c>
    </row>
    <row r="1729">
      <c r="A1729" s="143" t="s">
        <v>38127</v>
      </c>
      <c r="B1729" t="s">
        <v>12378</v>
      </c>
      <c r="C1729" t="s">
        <v>106</v>
      </c>
      <c r="D1729" s="144" t="s">
        <v>12405</v>
      </c>
      <c r="E1729" s="144"/>
    </row>
    <row r="1730">
      <c r="A1730" s="143" t="s">
        <v>38128</v>
      </c>
      <c r="B1730" t="s">
        <v>12413</v>
      </c>
      <c r="C1730" t="s">
        <v>160</v>
      </c>
      <c r="D1730" s="144" t="s">
        <v>12420</v>
      </c>
      <c r="E1730" s="144"/>
    </row>
    <row r="1731">
      <c r="A1731" s="143" t="s">
        <v>38129</v>
      </c>
      <c r="B1731" t="s">
        <v>12413</v>
      </c>
      <c r="C1731" t="s">
        <v>80</v>
      </c>
      <c r="D1731" s="144" t="s">
        <v>12433</v>
      </c>
      <c r="E1731" s="144"/>
    </row>
    <row r="1732">
      <c r="A1732" s="143" t="s">
        <v>38130</v>
      </c>
      <c r="B1732" t="s">
        <v>12413</v>
      </c>
      <c r="C1732" t="s">
        <v>80</v>
      </c>
      <c r="D1732" s="144" t="s">
        <v>12439</v>
      </c>
      <c r="E1732" s="144"/>
    </row>
    <row r="1733">
      <c r="A1733" s="143" t="s">
        <v>38131</v>
      </c>
      <c r="B1733" t="s">
        <v>12441</v>
      </c>
      <c r="C1733" t="s">
        <v>149</v>
      </c>
      <c r="D1733" s="144" t="s">
        <v>12449</v>
      </c>
      <c r="E1733" s="144" t="s">
        <v>12450</v>
      </c>
    </row>
    <row r="1734">
      <c r="A1734" s="143" t="s">
        <v>38132</v>
      </c>
      <c r="B1734" t="s">
        <v>12460</v>
      </c>
      <c r="C1734" t="s">
        <v>1959</v>
      </c>
      <c r="D1734" s="144" t="s">
        <v>12468</v>
      </c>
      <c r="E1734" s="144" t="s">
        <v>12469</v>
      </c>
    </row>
    <row r="1735">
      <c r="A1735" s="143" t="s">
        <v>38133</v>
      </c>
      <c r="B1735" t="s">
        <v>12460</v>
      </c>
      <c r="C1735" t="s">
        <v>469</v>
      </c>
      <c r="D1735" s="144" t="s">
        <v>12480</v>
      </c>
      <c r="E1735" s="144" t="s">
        <v>12481</v>
      </c>
    </row>
    <row r="1736">
      <c r="A1736" s="143" t="s">
        <v>38134</v>
      </c>
      <c r="B1736" t="s">
        <v>12460</v>
      </c>
      <c r="C1736" t="s">
        <v>7521</v>
      </c>
      <c r="D1736" s="144" t="s">
        <v>12484</v>
      </c>
      <c r="E1736" s="144" t="s">
        <v>12485</v>
      </c>
    </row>
    <row r="1737">
      <c r="A1737" s="143" t="s">
        <v>38135</v>
      </c>
      <c r="B1737" t="s">
        <v>12460</v>
      </c>
      <c r="C1737" t="s">
        <v>486</v>
      </c>
      <c r="D1737" s="144" t="s">
        <v>12490</v>
      </c>
      <c r="E1737" s="144" t="s">
        <v>12491</v>
      </c>
    </row>
    <row r="1738">
      <c r="A1738" s="143" t="s">
        <v>38136</v>
      </c>
      <c r="B1738" t="s">
        <v>12460</v>
      </c>
      <c r="C1738" t="s">
        <v>486</v>
      </c>
      <c r="D1738" s="144" t="s">
        <v>12495</v>
      </c>
      <c r="E1738" s="144" t="s">
        <v>12496</v>
      </c>
    </row>
    <row r="1739">
      <c r="A1739" s="143" t="s">
        <v>38137</v>
      </c>
      <c r="B1739" t="s">
        <v>12460</v>
      </c>
      <c r="C1739" t="s">
        <v>486</v>
      </c>
      <c r="D1739" s="144" t="s">
        <v>12500</v>
      </c>
      <c r="E1739" s="144" t="s">
        <v>12501</v>
      </c>
    </row>
    <row r="1740">
      <c r="A1740" s="143" t="s">
        <v>38138</v>
      </c>
      <c r="B1740" t="s">
        <v>12460</v>
      </c>
      <c r="C1740" t="s">
        <v>311</v>
      </c>
      <c r="D1740" s="144" t="s">
        <v>12504</v>
      </c>
      <c r="E1740" s="144" t="s">
        <v>12505</v>
      </c>
    </row>
    <row r="1741">
      <c r="A1741" s="143" t="s">
        <v>38139</v>
      </c>
      <c r="B1741" t="s">
        <v>12460</v>
      </c>
      <c r="C1741" t="s">
        <v>2821</v>
      </c>
      <c r="D1741" s="144" t="s">
        <v>12509</v>
      </c>
      <c r="E1741" s="144" t="s">
        <v>12510</v>
      </c>
    </row>
    <row r="1742">
      <c r="A1742" s="143" t="s">
        <v>38140</v>
      </c>
      <c r="B1742" t="s">
        <v>12460</v>
      </c>
      <c r="C1742" t="s">
        <v>247</v>
      </c>
      <c r="D1742" s="144" t="s">
        <v>12513</v>
      </c>
      <c r="E1742" s="144"/>
    </row>
    <row r="1743">
      <c r="A1743" s="143" t="s">
        <v>38141</v>
      </c>
      <c r="B1743" t="s">
        <v>12460</v>
      </c>
      <c r="C1743" t="s">
        <v>106</v>
      </c>
      <c r="D1743" s="144" t="s">
        <v>12517</v>
      </c>
      <c r="E1743" s="144" t="s">
        <v>12518</v>
      </c>
    </row>
    <row r="1744">
      <c r="A1744" s="143" t="s">
        <v>38142</v>
      </c>
      <c r="B1744" t="s">
        <v>12524</v>
      </c>
      <c r="C1744" t="s">
        <v>992</v>
      </c>
      <c r="D1744" s="144" t="s">
        <v>12529</v>
      </c>
      <c r="E1744" s="144" t="s">
        <v>12530</v>
      </c>
    </row>
    <row r="1745">
      <c r="A1745" s="143" t="s">
        <v>38143</v>
      </c>
      <c r="B1745" t="s">
        <v>12524</v>
      </c>
      <c r="C1745" t="s">
        <v>149</v>
      </c>
      <c r="D1745" s="144" t="s">
        <v>12543</v>
      </c>
      <c r="E1745" s="144" t="s">
        <v>12544</v>
      </c>
    </row>
    <row r="1746">
      <c r="A1746" s="143" t="s">
        <v>38144</v>
      </c>
      <c r="B1746" t="s">
        <v>12524</v>
      </c>
      <c r="C1746" t="s">
        <v>5673</v>
      </c>
      <c r="D1746" s="144" t="s">
        <v>12546</v>
      </c>
      <c r="E1746" s="144" t="s">
        <v>12547</v>
      </c>
    </row>
    <row r="1747">
      <c r="A1747" s="143" t="s">
        <v>38145</v>
      </c>
      <c r="B1747" t="s">
        <v>12524</v>
      </c>
      <c r="C1747" t="s">
        <v>160</v>
      </c>
      <c r="D1747" s="144" t="s">
        <v>12551</v>
      </c>
      <c r="E1747" s="144" t="s">
        <v>12552</v>
      </c>
    </row>
    <row r="1748">
      <c r="A1748" s="143" t="s">
        <v>38146</v>
      </c>
      <c r="B1748" t="s">
        <v>12524</v>
      </c>
      <c r="C1748" t="s">
        <v>12556</v>
      </c>
      <c r="D1748" s="144" t="s">
        <v>12557</v>
      </c>
      <c r="E1748" s="144" t="s">
        <v>12558</v>
      </c>
    </row>
    <row r="1749">
      <c r="A1749" s="143" t="s">
        <v>38147</v>
      </c>
      <c r="B1749" t="s">
        <v>12524</v>
      </c>
      <c r="C1749" t="s">
        <v>2035</v>
      </c>
      <c r="D1749" s="144" t="s">
        <v>12562</v>
      </c>
      <c r="E1749" s="144" t="s">
        <v>12563</v>
      </c>
    </row>
    <row r="1750">
      <c r="A1750" s="143" t="s">
        <v>38148</v>
      </c>
      <c r="B1750" t="s">
        <v>12564</v>
      </c>
      <c r="C1750" t="s">
        <v>55</v>
      </c>
      <c r="D1750" s="144" t="s">
        <v>12569</v>
      </c>
      <c r="E1750" t="s">
        <v>38149</v>
      </c>
    </row>
    <row r="1751">
      <c r="A1751" s="143" t="s">
        <v>38150</v>
      </c>
      <c r="B1751" t="s">
        <v>12564</v>
      </c>
      <c r="C1751" t="s">
        <v>160</v>
      </c>
      <c r="D1751" s="144" t="s">
        <v>12580</v>
      </c>
      <c r="E1751" s="144" t="s">
        <v>12581</v>
      </c>
    </row>
    <row r="1752">
      <c r="A1752" s="143" t="s">
        <v>38151</v>
      </c>
      <c r="B1752" t="s">
        <v>12564</v>
      </c>
      <c r="C1752" t="s">
        <v>160</v>
      </c>
      <c r="D1752" s="144" t="s">
        <v>12584</v>
      </c>
      <c r="E1752" s="144"/>
    </row>
    <row r="1753">
      <c r="A1753" s="143" t="s">
        <v>38152</v>
      </c>
      <c r="B1753" t="s">
        <v>12564</v>
      </c>
      <c r="C1753" t="s">
        <v>247</v>
      </c>
      <c r="D1753" s="144" t="s">
        <v>86</v>
      </c>
      <c r="E1753" s="144" t="s">
        <v>86</v>
      </c>
    </row>
    <row r="1754">
      <c r="A1754" s="143" t="s">
        <v>38153</v>
      </c>
      <c r="B1754" t="s">
        <v>12564</v>
      </c>
      <c r="C1754" t="s">
        <v>247</v>
      </c>
      <c r="D1754" s="144" t="s">
        <v>12589</v>
      </c>
      <c r="E1754" t="s">
        <v>38154</v>
      </c>
    </row>
    <row r="1755">
      <c r="A1755" s="143" t="s">
        <v>38155</v>
      </c>
      <c r="B1755" t="s">
        <v>12564</v>
      </c>
      <c r="C1755" t="s">
        <v>106</v>
      </c>
      <c r="D1755" s="144" t="s">
        <v>12595</v>
      </c>
      <c r="E1755" s="144"/>
    </row>
    <row r="1756">
      <c r="A1756" s="143" t="s">
        <v>38156</v>
      </c>
      <c r="B1756" t="s">
        <v>12564</v>
      </c>
      <c r="C1756" t="s">
        <v>106</v>
      </c>
      <c r="D1756" s="144" t="s">
        <v>12597</v>
      </c>
      <c r="E1756" s="144"/>
    </row>
    <row r="1757">
      <c r="A1757" s="143" t="s">
        <v>38157</v>
      </c>
      <c r="B1757" t="s">
        <v>12564</v>
      </c>
      <c r="C1757" t="s">
        <v>106</v>
      </c>
      <c r="D1757" s="144" t="s">
        <v>12601</v>
      </c>
      <c r="E1757" s="144" t="s">
        <v>86</v>
      </c>
    </row>
    <row r="1758">
      <c r="A1758" s="143" t="s">
        <v>38158</v>
      </c>
      <c r="B1758" t="s">
        <v>12564</v>
      </c>
      <c r="C1758" t="s">
        <v>80</v>
      </c>
      <c r="D1758" s="144" t="s">
        <v>12604</v>
      </c>
      <c r="E1758" s="144" t="s">
        <v>12605</v>
      </c>
    </row>
    <row r="1759">
      <c r="A1759" s="143" t="s">
        <v>38159</v>
      </c>
      <c r="B1759" t="s">
        <v>12607</v>
      </c>
      <c r="C1759" t="s">
        <v>12613</v>
      </c>
      <c r="D1759" s="144" t="s">
        <v>12614</v>
      </c>
      <c r="E1759" s="144" t="s">
        <v>12615</v>
      </c>
    </row>
    <row r="1760">
      <c r="A1760" s="143" t="s">
        <v>38160</v>
      </c>
      <c r="B1760" t="s">
        <v>12607</v>
      </c>
      <c r="C1760" t="s">
        <v>55</v>
      </c>
      <c r="D1760" s="144" t="s">
        <v>12626</v>
      </c>
      <c r="E1760" s="144" t="s">
        <v>12615</v>
      </c>
    </row>
    <row r="1761">
      <c r="A1761" s="143" t="s">
        <v>38161</v>
      </c>
      <c r="B1761" t="s">
        <v>12607</v>
      </c>
      <c r="C1761" t="s">
        <v>2541</v>
      </c>
      <c r="D1761" s="144" t="s">
        <v>12631</v>
      </c>
      <c r="E1761" s="144" t="s">
        <v>12615</v>
      </c>
    </row>
    <row r="1762">
      <c r="A1762" s="143" t="s">
        <v>38162</v>
      </c>
      <c r="B1762" t="s">
        <v>12607</v>
      </c>
      <c r="C1762" t="s">
        <v>160</v>
      </c>
      <c r="D1762" s="144" t="s">
        <v>12634</v>
      </c>
      <c r="E1762" s="144" t="s">
        <v>12615</v>
      </c>
    </row>
    <row r="1763">
      <c r="A1763" s="143" t="s">
        <v>38163</v>
      </c>
      <c r="B1763" t="s">
        <v>12607</v>
      </c>
      <c r="C1763" t="s">
        <v>167</v>
      </c>
      <c r="D1763" s="144" t="s">
        <v>12636</v>
      </c>
      <c r="E1763" s="144" t="s">
        <v>12637</v>
      </c>
    </row>
    <row r="1764">
      <c r="A1764" s="143" t="s">
        <v>38164</v>
      </c>
      <c r="B1764" t="s">
        <v>12640</v>
      </c>
      <c r="C1764" t="s">
        <v>55</v>
      </c>
      <c r="D1764" s="144" t="s">
        <v>12647</v>
      </c>
      <c r="E1764" s="144" t="s">
        <v>12648</v>
      </c>
    </row>
    <row r="1765">
      <c r="A1765" s="143" t="s">
        <v>38165</v>
      </c>
      <c r="B1765" t="s">
        <v>12657</v>
      </c>
      <c r="C1765" t="s">
        <v>55</v>
      </c>
      <c r="D1765" s="144" t="s">
        <v>12663</v>
      </c>
      <c r="E1765" s="144" t="s">
        <v>12664</v>
      </c>
    </row>
    <row r="1766">
      <c r="A1766" s="143" t="s">
        <v>38166</v>
      </c>
      <c r="B1766" t="s">
        <v>12657</v>
      </c>
      <c r="C1766" t="s">
        <v>80</v>
      </c>
      <c r="D1766" s="144" t="s">
        <v>12675</v>
      </c>
      <c r="E1766" s="144"/>
    </row>
    <row r="1767">
      <c r="A1767" s="143" t="s">
        <v>38167</v>
      </c>
      <c r="B1767" t="s">
        <v>12657</v>
      </c>
      <c r="C1767" t="s">
        <v>80</v>
      </c>
      <c r="D1767" s="144" t="s">
        <v>12679</v>
      </c>
      <c r="E1767" s="144" t="s">
        <v>12680</v>
      </c>
    </row>
    <row r="1768">
      <c r="A1768" s="143" t="s">
        <v>38168</v>
      </c>
      <c r="B1768" t="s">
        <v>12657</v>
      </c>
      <c r="C1768" t="s">
        <v>80</v>
      </c>
      <c r="D1768" s="144" t="s">
        <v>12685</v>
      </c>
      <c r="E1768" s="144" t="s">
        <v>12686</v>
      </c>
    </row>
    <row r="1769">
      <c r="A1769" s="143" t="s">
        <v>38169</v>
      </c>
      <c r="B1769" t="s">
        <v>12687</v>
      </c>
      <c r="C1769" t="s">
        <v>412</v>
      </c>
      <c r="D1769" s="144"/>
      <c r="E1769" s="144"/>
    </row>
    <row r="1770">
      <c r="A1770" s="143" t="s">
        <v>38170</v>
      </c>
      <c r="B1770" t="s">
        <v>12687</v>
      </c>
      <c r="C1770" t="s">
        <v>55</v>
      </c>
      <c r="D1770" s="144" t="s">
        <v>12704</v>
      </c>
      <c r="E1770" s="144" t="s">
        <v>12705</v>
      </c>
    </row>
    <row r="1771">
      <c r="A1771" s="143" t="s">
        <v>38171</v>
      </c>
      <c r="B1771" t="s">
        <v>12687</v>
      </c>
      <c r="C1771" t="s">
        <v>498</v>
      </c>
      <c r="D1771" s="144" t="s">
        <v>12712</v>
      </c>
      <c r="E1771" s="144" t="s">
        <v>12713</v>
      </c>
    </row>
    <row r="1772">
      <c r="A1772" s="143" t="s">
        <v>38172</v>
      </c>
      <c r="B1772" t="s">
        <v>12687</v>
      </c>
      <c r="C1772" t="s">
        <v>80</v>
      </c>
      <c r="D1772" s="144" t="s">
        <v>12717</v>
      </c>
      <c r="E1772" s="144" t="s">
        <v>12713</v>
      </c>
    </row>
    <row r="1773">
      <c r="A1773" s="143" t="s">
        <v>38173</v>
      </c>
      <c r="B1773" t="s">
        <v>12687</v>
      </c>
      <c r="C1773" t="s">
        <v>80</v>
      </c>
      <c r="D1773" s="144" t="s">
        <v>12720</v>
      </c>
      <c r="E1773" s="144" t="s">
        <v>12713</v>
      </c>
    </row>
    <row r="1774">
      <c r="A1774" s="143" t="s">
        <v>38174</v>
      </c>
      <c r="B1774" t="s">
        <v>12722</v>
      </c>
      <c r="C1774" t="s">
        <v>55</v>
      </c>
      <c r="D1774" s="144" t="s">
        <v>12727</v>
      </c>
      <c r="E1774" s="144" t="s">
        <v>12728</v>
      </c>
    </row>
    <row r="1775">
      <c r="A1775" s="143" t="s">
        <v>38175</v>
      </c>
      <c r="B1775" t="s">
        <v>12722</v>
      </c>
      <c r="C1775" t="s">
        <v>106</v>
      </c>
      <c r="D1775" s="144" t="s">
        <v>12737</v>
      </c>
      <c r="E1775" s="144" t="s">
        <v>12728</v>
      </c>
    </row>
    <row r="1776">
      <c r="A1776" s="143" t="s">
        <v>38176</v>
      </c>
      <c r="B1776" t="s">
        <v>12738</v>
      </c>
      <c r="C1776" t="s">
        <v>55</v>
      </c>
      <c r="D1776" s="144" t="s">
        <v>12746</v>
      </c>
      <c r="E1776" s="144" t="s">
        <v>12747</v>
      </c>
    </row>
    <row r="1777">
      <c r="A1777" s="143" t="s">
        <v>38177</v>
      </c>
      <c r="B1777" t="s">
        <v>12738</v>
      </c>
      <c r="C1777" t="s">
        <v>2649</v>
      </c>
      <c r="D1777" s="144" t="s">
        <v>12757</v>
      </c>
      <c r="E1777" s="144" t="s">
        <v>12758</v>
      </c>
    </row>
    <row r="1778">
      <c r="A1778" s="143" t="s">
        <v>38178</v>
      </c>
      <c r="B1778" t="s">
        <v>12738</v>
      </c>
      <c r="C1778" t="s">
        <v>106</v>
      </c>
      <c r="D1778" s="144" t="s">
        <v>12761</v>
      </c>
      <c r="E1778" s="144" t="s">
        <v>12762</v>
      </c>
    </row>
    <row r="1779">
      <c r="A1779" s="143" t="s">
        <v>38179</v>
      </c>
      <c r="B1779" t="s">
        <v>12738</v>
      </c>
      <c r="C1779" t="s">
        <v>80</v>
      </c>
      <c r="D1779" s="144" t="s">
        <v>12767</v>
      </c>
      <c r="E1779" s="144" t="s">
        <v>12768</v>
      </c>
    </row>
    <row r="1780">
      <c r="A1780" s="143" t="s">
        <v>38180</v>
      </c>
      <c r="B1780" t="s">
        <v>12769</v>
      </c>
      <c r="C1780" t="s">
        <v>55</v>
      </c>
      <c r="D1780" s="144" t="s">
        <v>12775</v>
      </c>
      <c r="E1780" s="144" t="s">
        <v>12776</v>
      </c>
    </row>
    <row r="1781">
      <c r="A1781" s="143" t="s">
        <v>38181</v>
      </c>
      <c r="B1781" t="s">
        <v>12769</v>
      </c>
      <c r="C1781" t="s">
        <v>76</v>
      </c>
      <c r="D1781" s="144" t="s">
        <v>12787</v>
      </c>
      <c r="E1781" s="144"/>
    </row>
    <row r="1782">
      <c r="A1782" s="143" t="s">
        <v>38182</v>
      </c>
      <c r="B1782" t="s">
        <v>12769</v>
      </c>
      <c r="C1782" t="s">
        <v>76</v>
      </c>
      <c r="D1782" s="144" t="s">
        <v>12791</v>
      </c>
      <c r="E1782" s="144"/>
    </row>
    <row r="1783">
      <c r="A1783" s="143" t="s">
        <v>38183</v>
      </c>
      <c r="B1783" t="s">
        <v>12769</v>
      </c>
      <c r="C1783" t="s">
        <v>76</v>
      </c>
      <c r="D1783" s="144" t="s">
        <v>12797</v>
      </c>
      <c r="E1783" s="144"/>
    </row>
    <row r="1784">
      <c r="A1784" s="143" t="s">
        <v>38184</v>
      </c>
      <c r="B1784" t="s">
        <v>12769</v>
      </c>
      <c r="C1784" t="s">
        <v>76</v>
      </c>
      <c r="D1784" s="144" t="s">
        <v>12801</v>
      </c>
      <c r="E1784" s="144"/>
    </row>
    <row r="1785">
      <c r="A1785" s="143" t="s">
        <v>38185</v>
      </c>
      <c r="B1785" t="s">
        <v>12769</v>
      </c>
      <c r="C1785" t="s">
        <v>80</v>
      </c>
      <c r="D1785" s="144" t="s">
        <v>12803</v>
      </c>
      <c r="E1785" s="144"/>
    </row>
    <row r="1786">
      <c r="A1786" s="143" t="s">
        <v>38186</v>
      </c>
      <c r="B1786" t="s">
        <v>12807</v>
      </c>
      <c r="C1786" t="s">
        <v>55</v>
      </c>
      <c r="D1786" s="144" t="s">
        <v>12811</v>
      </c>
      <c r="E1786" s="144" t="s">
        <v>12812</v>
      </c>
    </row>
    <row r="1787">
      <c r="A1787" s="143" t="s">
        <v>38187</v>
      </c>
      <c r="B1787" t="s">
        <v>12818</v>
      </c>
      <c r="C1787" t="s">
        <v>412</v>
      </c>
      <c r="D1787" s="144" t="s">
        <v>12823</v>
      </c>
      <c r="E1787" s="144" t="s">
        <v>86</v>
      </c>
    </row>
    <row r="1788">
      <c r="A1788" s="143" t="s">
        <v>38188</v>
      </c>
      <c r="B1788" t="s">
        <v>12818</v>
      </c>
      <c r="C1788" t="s">
        <v>55</v>
      </c>
      <c r="D1788" s="144" t="s">
        <v>12833</v>
      </c>
      <c r="E1788" s="144" t="s">
        <v>12834</v>
      </c>
    </row>
    <row r="1789">
      <c r="A1789" s="143" t="s">
        <v>38189</v>
      </c>
      <c r="B1789" t="s">
        <v>12818</v>
      </c>
      <c r="C1789" t="s">
        <v>106</v>
      </c>
      <c r="D1789" s="144" t="s">
        <v>12838</v>
      </c>
      <c r="E1789" s="144" t="s">
        <v>12834</v>
      </c>
    </row>
    <row r="1790">
      <c r="A1790" s="143" t="s">
        <v>38190</v>
      </c>
      <c r="B1790" t="s">
        <v>12818</v>
      </c>
      <c r="C1790" t="s">
        <v>106</v>
      </c>
      <c r="D1790" s="144" t="s">
        <v>12845</v>
      </c>
      <c r="E1790" s="144" t="s">
        <v>12834</v>
      </c>
    </row>
    <row r="1791">
      <c r="A1791" s="143" t="s">
        <v>38191</v>
      </c>
      <c r="B1791" t="s">
        <v>12847</v>
      </c>
      <c r="C1791" t="s">
        <v>412</v>
      </c>
      <c r="D1791" s="144"/>
      <c r="E1791" s="144"/>
    </row>
    <row r="1792">
      <c r="A1792" s="143" t="s">
        <v>38192</v>
      </c>
      <c r="B1792" t="s">
        <v>12847</v>
      </c>
      <c r="C1792" t="s">
        <v>55</v>
      </c>
      <c r="D1792" s="144" t="s">
        <v>12863</v>
      </c>
      <c r="E1792" s="144" t="s">
        <v>12864</v>
      </c>
    </row>
    <row r="1793">
      <c r="A1793" s="143" t="s">
        <v>38193</v>
      </c>
      <c r="B1793" t="s">
        <v>12847</v>
      </c>
      <c r="C1793" t="s">
        <v>80</v>
      </c>
      <c r="D1793" s="144" t="s">
        <v>12869</v>
      </c>
      <c r="E1793" s="144" t="s">
        <v>12864</v>
      </c>
    </row>
    <row r="1794">
      <c r="A1794" s="143" t="s">
        <v>38194</v>
      </c>
      <c r="B1794" t="s">
        <v>12847</v>
      </c>
      <c r="C1794" t="s">
        <v>80</v>
      </c>
      <c r="D1794" s="144" t="s">
        <v>12875</v>
      </c>
      <c r="E1794" s="144" t="s">
        <v>12876</v>
      </c>
    </row>
    <row r="1795">
      <c r="A1795" s="143" t="s">
        <v>38195</v>
      </c>
      <c r="B1795" t="s">
        <v>12847</v>
      </c>
      <c r="C1795" t="s">
        <v>80</v>
      </c>
      <c r="D1795" s="144" t="s">
        <v>12879</v>
      </c>
      <c r="E1795" s="144" t="s">
        <v>12880</v>
      </c>
    </row>
    <row r="1796">
      <c r="A1796" s="143" t="s">
        <v>38196</v>
      </c>
      <c r="B1796" t="s">
        <v>12882</v>
      </c>
      <c r="C1796" t="s">
        <v>55</v>
      </c>
      <c r="D1796" s="144" t="s">
        <v>12890</v>
      </c>
      <c r="E1796" s="144" t="s">
        <v>12891</v>
      </c>
    </row>
    <row r="1797">
      <c r="A1797" s="143" t="s">
        <v>38197</v>
      </c>
      <c r="B1797" t="s">
        <v>12882</v>
      </c>
      <c r="C1797" t="s">
        <v>149</v>
      </c>
      <c r="D1797" s="144"/>
      <c r="E1797" s="144"/>
    </row>
    <row r="1798">
      <c r="A1798" s="143" t="s">
        <v>38198</v>
      </c>
      <c r="B1798" t="s">
        <v>12882</v>
      </c>
      <c r="C1798" t="s">
        <v>167</v>
      </c>
      <c r="D1798" s="144"/>
      <c r="E1798" s="144" t="s">
        <v>12904</v>
      </c>
    </row>
    <row r="1799">
      <c r="A1799" s="143" t="s">
        <v>38199</v>
      </c>
      <c r="B1799" t="s">
        <v>12882</v>
      </c>
      <c r="C1799" t="s">
        <v>386</v>
      </c>
      <c r="D1799" s="144"/>
      <c r="E1799" s="144" t="s">
        <v>12904</v>
      </c>
    </row>
    <row r="1800">
      <c r="A1800" s="143" t="s">
        <v>38200</v>
      </c>
      <c r="B1800" t="s">
        <v>12907</v>
      </c>
      <c r="C1800" t="s">
        <v>412</v>
      </c>
      <c r="D1800" s="144"/>
      <c r="E1800" s="144"/>
    </row>
    <row r="1801">
      <c r="A1801" s="143" t="s">
        <v>38201</v>
      </c>
      <c r="B1801" t="s">
        <v>12907</v>
      </c>
      <c r="C1801" t="s">
        <v>412</v>
      </c>
      <c r="D1801" s="144" t="s">
        <v>86</v>
      </c>
      <c r="E1801" s="144" t="s">
        <v>86</v>
      </c>
    </row>
    <row r="1802">
      <c r="A1802" s="143" t="s">
        <v>38202</v>
      </c>
      <c r="B1802" t="s">
        <v>12907</v>
      </c>
      <c r="C1802" t="s">
        <v>412</v>
      </c>
      <c r="D1802" s="144" t="s">
        <v>86</v>
      </c>
      <c r="E1802" s="144" t="s">
        <v>86</v>
      </c>
    </row>
    <row r="1803">
      <c r="A1803" s="143" t="s">
        <v>38203</v>
      </c>
      <c r="B1803" t="s">
        <v>12907</v>
      </c>
      <c r="C1803" t="s">
        <v>311</v>
      </c>
      <c r="D1803" s="144" t="s">
        <v>12927</v>
      </c>
      <c r="E1803" s="144" t="s">
        <v>12928</v>
      </c>
    </row>
    <row r="1804">
      <c r="A1804" s="143" t="s">
        <v>38204</v>
      </c>
      <c r="B1804" t="s">
        <v>12907</v>
      </c>
      <c r="C1804" t="s">
        <v>247</v>
      </c>
      <c r="D1804" s="144"/>
      <c r="E1804" s="144"/>
    </row>
    <row r="1805">
      <c r="A1805" s="143" t="s">
        <v>38205</v>
      </c>
      <c r="B1805" t="s">
        <v>12907</v>
      </c>
      <c r="C1805" t="s">
        <v>386</v>
      </c>
      <c r="D1805" s="144" t="s">
        <v>12944</v>
      </c>
      <c r="E1805" s="144"/>
    </row>
    <row r="1806">
      <c r="A1806" s="143" t="s">
        <v>38206</v>
      </c>
      <c r="B1806" t="s">
        <v>12907</v>
      </c>
      <c r="C1806" t="s">
        <v>106</v>
      </c>
      <c r="D1806" s="144" t="s">
        <v>12948</v>
      </c>
      <c r="E1806" s="144"/>
    </row>
    <row r="1807">
      <c r="A1807" s="143" t="s">
        <v>38207</v>
      </c>
      <c r="B1807" t="s">
        <v>12907</v>
      </c>
      <c r="C1807" t="s">
        <v>80</v>
      </c>
      <c r="D1807" s="144" t="s">
        <v>12952</v>
      </c>
      <c r="E1807" s="144"/>
    </row>
    <row r="1808">
      <c r="A1808" s="143" t="s">
        <v>38208</v>
      </c>
      <c r="B1808" t="s">
        <v>12907</v>
      </c>
      <c r="C1808" t="s">
        <v>80</v>
      </c>
      <c r="D1808" s="144"/>
      <c r="E1808" s="144"/>
    </row>
    <row r="1809">
      <c r="A1809" s="143" t="s">
        <v>38209</v>
      </c>
      <c r="B1809" t="s">
        <v>12957</v>
      </c>
      <c r="C1809" t="s">
        <v>55</v>
      </c>
      <c r="D1809" s="144" t="s">
        <v>12964</v>
      </c>
      <c r="E1809" s="144" t="s">
        <v>12965</v>
      </c>
    </row>
    <row r="1810">
      <c r="A1810" s="143" t="s">
        <v>38210</v>
      </c>
      <c r="B1810" t="s">
        <v>12957</v>
      </c>
      <c r="C1810" t="s">
        <v>498</v>
      </c>
      <c r="D1810" s="144" t="s">
        <v>12977</v>
      </c>
      <c r="E1810" s="144" t="s">
        <v>12978</v>
      </c>
    </row>
    <row r="1811">
      <c r="A1811" s="143" t="s">
        <v>38211</v>
      </c>
      <c r="B1811" t="s">
        <v>12957</v>
      </c>
      <c r="C1811" t="s">
        <v>160</v>
      </c>
      <c r="D1811" s="144" t="s">
        <v>12982</v>
      </c>
      <c r="E1811" s="144" t="s">
        <v>12983</v>
      </c>
    </row>
    <row r="1812">
      <c r="A1812" s="143" t="s">
        <v>38212</v>
      </c>
      <c r="B1812" t="s">
        <v>12957</v>
      </c>
      <c r="C1812" t="s">
        <v>167</v>
      </c>
      <c r="D1812" s="144" t="s">
        <v>12987</v>
      </c>
      <c r="E1812" s="144" t="s">
        <v>12988</v>
      </c>
    </row>
    <row r="1813">
      <c r="A1813" s="143" t="s">
        <v>38213</v>
      </c>
      <c r="B1813" t="s">
        <v>12957</v>
      </c>
      <c r="C1813" t="s">
        <v>1125</v>
      </c>
      <c r="D1813" s="144" t="s">
        <v>12994</v>
      </c>
      <c r="E1813" s="144" t="s">
        <v>12995</v>
      </c>
    </row>
    <row r="1814">
      <c r="A1814" s="143" t="s">
        <v>38214</v>
      </c>
      <c r="B1814" t="s">
        <v>12999</v>
      </c>
      <c r="C1814" t="s">
        <v>2416</v>
      </c>
      <c r="D1814" s="144" t="s">
        <v>13006</v>
      </c>
      <c r="E1814" s="144"/>
    </row>
    <row r="1815">
      <c r="A1815" s="143" t="s">
        <v>38215</v>
      </c>
      <c r="B1815" t="s">
        <v>12999</v>
      </c>
      <c r="C1815" t="s">
        <v>13016</v>
      </c>
      <c r="D1815" s="144" t="s">
        <v>13017</v>
      </c>
      <c r="E1815" t="s">
        <v>38216</v>
      </c>
    </row>
    <row r="1816">
      <c r="A1816" s="143" t="s">
        <v>38217</v>
      </c>
      <c r="B1816" t="s">
        <v>12999</v>
      </c>
      <c r="C1816" t="s">
        <v>55</v>
      </c>
      <c r="D1816" s="144" t="s">
        <v>13023</v>
      </c>
      <c r="E1816" t="s">
        <v>38218</v>
      </c>
    </row>
    <row r="1817">
      <c r="A1817" s="143" t="s">
        <v>38219</v>
      </c>
      <c r="B1817" t="s">
        <v>12999</v>
      </c>
      <c r="C1817" t="s">
        <v>2907</v>
      </c>
      <c r="D1817" s="144" t="s">
        <v>13030</v>
      </c>
      <c r="E1817" s="144" t="s">
        <v>86</v>
      </c>
    </row>
    <row r="1818">
      <c r="A1818" s="143" t="s">
        <v>38220</v>
      </c>
      <c r="B1818" t="s">
        <v>12999</v>
      </c>
      <c r="C1818" t="s">
        <v>160</v>
      </c>
      <c r="D1818" s="144" t="s">
        <v>13037</v>
      </c>
      <c r="E1818" s="144"/>
    </row>
    <row r="1819">
      <c r="A1819" s="143" t="s">
        <v>38221</v>
      </c>
      <c r="B1819" t="s">
        <v>12999</v>
      </c>
      <c r="C1819" t="s">
        <v>167</v>
      </c>
      <c r="D1819" s="144" t="s">
        <v>13041</v>
      </c>
      <c r="E1819" s="144"/>
    </row>
    <row r="1820">
      <c r="A1820" s="143" t="s">
        <v>38222</v>
      </c>
      <c r="B1820" t="s">
        <v>13042</v>
      </c>
      <c r="C1820" t="s">
        <v>55</v>
      </c>
      <c r="D1820" s="144" t="s">
        <v>13048</v>
      </c>
      <c r="E1820" s="144" t="s">
        <v>13049</v>
      </c>
    </row>
    <row r="1821">
      <c r="A1821" s="143" t="s">
        <v>38223</v>
      </c>
      <c r="B1821" t="s">
        <v>13042</v>
      </c>
      <c r="C1821" t="s">
        <v>76</v>
      </c>
      <c r="D1821" s="144" t="s">
        <v>13061</v>
      </c>
      <c r="E1821" s="144"/>
    </row>
    <row r="1822">
      <c r="A1822" s="143" t="s">
        <v>38224</v>
      </c>
      <c r="B1822" t="s">
        <v>13042</v>
      </c>
      <c r="C1822" t="s">
        <v>76</v>
      </c>
      <c r="D1822" s="144" t="s">
        <v>13065</v>
      </c>
      <c r="E1822" s="144"/>
    </row>
    <row r="1823">
      <c r="A1823" s="143" t="s">
        <v>38225</v>
      </c>
      <c r="B1823" t="s">
        <v>13042</v>
      </c>
      <c r="C1823" t="s">
        <v>80</v>
      </c>
      <c r="D1823" s="144" t="s">
        <v>13069</v>
      </c>
      <c r="E1823" s="144"/>
    </row>
    <row r="1824">
      <c r="A1824" s="143" t="s">
        <v>38226</v>
      </c>
      <c r="B1824" t="s">
        <v>13042</v>
      </c>
      <c r="C1824" t="s">
        <v>80</v>
      </c>
      <c r="D1824" s="144" t="s">
        <v>13073</v>
      </c>
      <c r="E1824" s="144"/>
    </row>
    <row r="1825">
      <c r="A1825" s="143" t="s">
        <v>38227</v>
      </c>
      <c r="B1825" t="s">
        <v>13042</v>
      </c>
      <c r="C1825" t="s">
        <v>80</v>
      </c>
      <c r="D1825" s="144" t="s">
        <v>13078</v>
      </c>
      <c r="E1825" s="144"/>
    </row>
    <row r="1826">
      <c r="A1826" s="143" t="s">
        <v>38228</v>
      </c>
      <c r="B1826" t="s">
        <v>13042</v>
      </c>
      <c r="C1826" t="s">
        <v>80</v>
      </c>
      <c r="D1826" s="144" t="s">
        <v>13078</v>
      </c>
      <c r="E1826" s="144"/>
    </row>
    <row r="1827">
      <c r="A1827" s="143" t="s">
        <v>38229</v>
      </c>
      <c r="B1827" t="s">
        <v>13042</v>
      </c>
      <c r="C1827" t="s">
        <v>80</v>
      </c>
      <c r="D1827" s="144"/>
      <c r="E1827" s="144"/>
    </row>
    <row r="1828">
      <c r="A1828" s="143" t="s">
        <v>38230</v>
      </c>
      <c r="B1828" t="s">
        <v>13042</v>
      </c>
      <c r="C1828" t="s">
        <v>80</v>
      </c>
      <c r="D1828" s="144"/>
      <c r="E1828" s="144"/>
    </row>
    <row r="1829">
      <c r="A1829" s="143" t="s">
        <v>38231</v>
      </c>
      <c r="B1829" t="s">
        <v>13042</v>
      </c>
      <c r="C1829" t="s">
        <v>80</v>
      </c>
      <c r="D1829" s="144"/>
      <c r="E1829" s="144"/>
    </row>
    <row r="1830">
      <c r="A1830" s="143" t="s">
        <v>38232</v>
      </c>
      <c r="B1830" t="s">
        <v>13089</v>
      </c>
      <c r="C1830" t="s">
        <v>55</v>
      </c>
      <c r="D1830" s="144" t="s">
        <v>13094</v>
      </c>
      <c r="E1830" s="144"/>
    </row>
    <row r="1831">
      <c r="A1831" s="143" t="s">
        <v>38233</v>
      </c>
      <c r="B1831" t="s">
        <v>13089</v>
      </c>
      <c r="C1831" t="s">
        <v>80</v>
      </c>
      <c r="D1831" s="144" t="s">
        <v>13104</v>
      </c>
      <c r="E1831" s="144"/>
    </row>
    <row r="1832">
      <c r="A1832" s="143" t="s">
        <v>38234</v>
      </c>
      <c r="B1832" t="s">
        <v>13108</v>
      </c>
      <c r="C1832" t="s">
        <v>55</v>
      </c>
      <c r="D1832" s="144" t="s">
        <v>13115</v>
      </c>
      <c r="E1832" s="144" t="s">
        <v>13116</v>
      </c>
    </row>
    <row r="1833">
      <c r="A1833" s="143" t="s">
        <v>38235</v>
      </c>
      <c r="B1833" t="s">
        <v>13129</v>
      </c>
      <c r="C1833" t="s">
        <v>55</v>
      </c>
      <c r="D1833" s="144" t="s">
        <v>13135</v>
      </c>
      <c r="E1833" s="144" t="s">
        <v>13136</v>
      </c>
    </row>
    <row r="1834">
      <c r="A1834" s="143" t="s">
        <v>38236</v>
      </c>
      <c r="B1834" t="s">
        <v>13129</v>
      </c>
      <c r="C1834" t="s">
        <v>80</v>
      </c>
      <c r="D1834" s="144" t="s">
        <v>13149</v>
      </c>
      <c r="E1834" s="144" t="s">
        <v>13150</v>
      </c>
    </row>
    <row r="1835">
      <c r="A1835" s="143" t="s">
        <v>38237</v>
      </c>
      <c r="B1835" t="s">
        <v>13129</v>
      </c>
      <c r="C1835" t="s">
        <v>80</v>
      </c>
      <c r="D1835" s="144" t="s">
        <v>13152</v>
      </c>
      <c r="E1835" s="144" t="s">
        <v>13136</v>
      </c>
    </row>
    <row r="1836">
      <c r="A1836" s="143" t="s">
        <v>38238</v>
      </c>
      <c r="B1836" t="s">
        <v>13129</v>
      </c>
      <c r="C1836" t="s">
        <v>80</v>
      </c>
      <c r="D1836" s="144" t="s">
        <v>13155</v>
      </c>
      <c r="E1836" s="144"/>
    </row>
    <row r="1837">
      <c r="A1837" s="143" t="s">
        <v>38239</v>
      </c>
      <c r="B1837" t="s">
        <v>13159</v>
      </c>
      <c r="C1837" t="s">
        <v>55</v>
      </c>
      <c r="D1837" s="144" t="s">
        <v>13164</v>
      </c>
      <c r="E1837" s="144" t="s">
        <v>13165</v>
      </c>
    </row>
    <row r="1838">
      <c r="A1838" s="143" t="s">
        <v>38240</v>
      </c>
      <c r="B1838" t="s">
        <v>13159</v>
      </c>
      <c r="C1838" t="s">
        <v>106</v>
      </c>
      <c r="D1838" s="144" t="s">
        <v>13177</v>
      </c>
      <c r="E1838" s="144"/>
    </row>
    <row r="1839">
      <c r="A1839" s="143" t="s">
        <v>38241</v>
      </c>
      <c r="B1839" t="s">
        <v>13159</v>
      </c>
      <c r="C1839" t="s">
        <v>106</v>
      </c>
      <c r="D1839" s="144" t="s">
        <v>13182</v>
      </c>
      <c r="E1839" s="144" t="s">
        <v>13183</v>
      </c>
    </row>
    <row r="1840">
      <c r="A1840" s="143" t="s">
        <v>38242</v>
      </c>
      <c r="B1840" t="s">
        <v>13159</v>
      </c>
      <c r="C1840" t="s">
        <v>106</v>
      </c>
      <c r="D1840" s="144" t="s">
        <v>13186</v>
      </c>
      <c r="E1840" s="144"/>
    </row>
    <row r="1841">
      <c r="A1841" s="143" t="s">
        <v>38243</v>
      </c>
      <c r="B1841" t="s">
        <v>13187</v>
      </c>
      <c r="C1841" t="s">
        <v>11525</v>
      </c>
      <c r="D1841" s="144" t="s">
        <v>13193</v>
      </c>
      <c r="E1841" s="144" t="s">
        <v>13194</v>
      </c>
    </row>
    <row r="1842">
      <c r="A1842" s="143" t="s">
        <v>38244</v>
      </c>
      <c r="B1842" t="s">
        <v>13187</v>
      </c>
      <c r="C1842" t="s">
        <v>55</v>
      </c>
      <c r="D1842" s="144" t="s">
        <v>13204</v>
      </c>
      <c r="E1842" s="144" t="s">
        <v>13205</v>
      </c>
    </row>
    <row r="1843">
      <c r="A1843" s="143" t="s">
        <v>38245</v>
      </c>
      <c r="B1843" t="s">
        <v>13187</v>
      </c>
      <c r="C1843" t="s">
        <v>160</v>
      </c>
      <c r="D1843" s="144" t="s">
        <v>13208</v>
      </c>
      <c r="E1843" s="144"/>
    </row>
    <row r="1844">
      <c r="A1844" s="143" t="s">
        <v>38246</v>
      </c>
      <c r="B1844" t="s">
        <v>13187</v>
      </c>
      <c r="C1844" t="s">
        <v>247</v>
      </c>
      <c r="D1844" s="144"/>
      <c r="E1844" s="144" t="s">
        <v>13211</v>
      </c>
    </row>
    <row r="1845">
      <c r="A1845" s="143" t="s">
        <v>38247</v>
      </c>
      <c r="B1845" t="s">
        <v>13187</v>
      </c>
      <c r="C1845" t="s">
        <v>106</v>
      </c>
      <c r="D1845" s="144" t="s">
        <v>13215</v>
      </c>
      <c r="E1845" s="144" t="s">
        <v>13216</v>
      </c>
    </row>
    <row r="1846">
      <c r="A1846" s="143" t="s">
        <v>38248</v>
      </c>
      <c r="B1846" t="s">
        <v>13217</v>
      </c>
      <c r="C1846" t="s">
        <v>13223</v>
      </c>
      <c r="D1846" s="144"/>
      <c r="E1846" s="144"/>
    </row>
    <row r="1847">
      <c r="A1847" s="143" t="s">
        <v>38249</v>
      </c>
      <c r="B1847" t="s">
        <v>13217</v>
      </c>
      <c r="C1847" t="s">
        <v>55</v>
      </c>
      <c r="D1847" s="144" t="s">
        <v>13235</v>
      </c>
      <c r="E1847" s="144" t="s">
        <v>13236</v>
      </c>
    </row>
    <row r="1848">
      <c r="A1848" s="143" t="s">
        <v>38250</v>
      </c>
      <c r="B1848" t="s">
        <v>13217</v>
      </c>
      <c r="C1848" t="s">
        <v>13242</v>
      </c>
      <c r="D1848" s="144"/>
      <c r="E1848" s="144"/>
    </row>
    <row r="1849">
      <c r="A1849" s="143" t="s">
        <v>38251</v>
      </c>
      <c r="B1849" t="s">
        <v>13217</v>
      </c>
      <c r="C1849" t="s">
        <v>76</v>
      </c>
      <c r="D1849" s="144" t="s">
        <v>13244</v>
      </c>
      <c r="E1849" s="144"/>
    </row>
    <row r="1850">
      <c r="A1850" s="143" t="s">
        <v>38252</v>
      </c>
      <c r="B1850" t="s">
        <v>13217</v>
      </c>
      <c r="C1850" t="s">
        <v>3159</v>
      </c>
      <c r="D1850" s="144" t="s">
        <v>13247</v>
      </c>
      <c r="E1850" s="144"/>
    </row>
    <row r="1851">
      <c r="A1851" s="143" t="s">
        <v>38253</v>
      </c>
      <c r="B1851" t="s">
        <v>13217</v>
      </c>
      <c r="C1851" t="s">
        <v>3159</v>
      </c>
      <c r="D1851" s="144" t="s">
        <v>13250</v>
      </c>
      <c r="E1851" s="144"/>
    </row>
    <row r="1852">
      <c r="A1852" s="143" t="s">
        <v>38254</v>
      </c>
      <c r="B1852" t="s">
        <v>13217</v>
      </c>
      <c r="C1852" t="s">
        <v>160</v>
      </c>
      <c r="D1852" s="144" t="s">
        <v>13254</v>
      </c>
      <c r="E1852" s="144" t="s">
        <v>13255</v>
      </c>
    </row>
    <row r="1853">
      <c r="A1853" s="143" t="s">
        <v>38255</v>
      </c>
      <c r="B1853" t="s">
        <v>13217</v>
      </c>
      <c r="C1853" t="s">
        <v>13258</v>
      </c>
      <c r="D1853" s="144" t="s">
        <v>13259</v>
      </c>
      <c r="E1853" s="144" t="s">
        <v>13260</v>
      </c>
    </row>
    <row r="1854">
      <c r="A1854" s="143" t="s">
        <v>38256</v>
      </c>
      <c r="B1854" t="s">
        <v>13217</v>
      </c>
      <c r="D1854" s="144"/>
      <c r="E1854" s="144"/>
    </row>
    <row r="1855">
      <c r="A1855" s="143" t="s">
        <v>38257</v>
      </c>
      <c r="B1855" t="s">
        <v>13266</v>
      </c>
      <c r="C1855" t="s">
        <v>412</v>
      </c>
      <c r="D1855" s="144"/>
      <c r="E1855" s="144"/>
    </row>
    <row r="1856">
      <c r="A1856" s="143" t="s">
        <v>38258</v>
      </c>
      <c r="B1856" t="s">
        <v>13266</v>
      </c>
      <c r="C1856" t="s">
        <v>55</v>
      </c>
      <c r="D1856" s="144" t="s">
        <v>13282</v>
      </c>
      <c r="E1856" s="144"/>
    </row>
    <row r="1857">
      <c r="A1857" s="143" t="s">
        <v>38259</v>
      </c>
      <c r="B1857" t="s">
        <v>13266</v>
      </c>
      <c r="C1857" t="s">
        <v>247</v>
      </c>
      <c r="D1857" s="144"/>
      <c r="E1857" s="144"/>
    </row>
    <row r="1858">
      <c r="A1858" s="143" t="s">
        <v>38260</v>
      </c>
      <c r="B1858" t="s">
        <v>13266</v>
      </c>
      <c r="C1858" t="s">
        <v>80</v>
      </c>
      <c r="D1858" s="144" t="s">
        <v>13289</v>
      </c>
      <c r="E1858" s="144"/>
    </row>
    <row r="1859">
      <c r="A1859" s="143" t="s">
        <v>38261</v>
      </c>
      <c r="B1859" t="s">
        <v>13266</v>
      </c>
      <c r="C1859" t="s">
        <v>80</v>
      </c>
      <c r="D1859" s="144" t="s">
        <v>13292</v>
      </c>
      <c r="E1859" s="144"/>
    </row>
    <row r="1860">
      <c r="A1860" s="143" t="s">
        <v>38262</v>
      </c>
      <c r="B1860" t="s">
        <v>13293</v>
      </c>
      <c r="C1860" t="s">
        <v>7483</v>
      </c>
      <c r="D1860" s="144"/>
      <c r="E1860" s="144"/>
    </row>
    <row r="1861">
      <c r="A1861" s="143" t="s">
        <v>38263</v>
      </c>
      <c r="B1861" t="s">
        <v>13293</v>
      </c>
      <c r="C1861" t="s">
        <v>55</v>
      </c>
      <c r="D1861" s="144" t="s">
        <v>13307</v>
      </c>
      <c r="E1861" s="144" t="s">
        <v>13308</v>
      </c>
    </row>
    <row r="1862">
      <c r="A1862" s="143" t="s">
        <v>38264</v>
      </c>
      <c r="B1862" t="s">
        <v>13293</v>
      </c>
      <c r="C1862" t="s">
        <v>160</v>
      </c>
      <c r="D1862" s="144"/>
      <c r="E1862" s="144" t="s">
        <v>86</v>
      </c>
    </row>
    <row r="1863">
      <c r="A1863" s="143" t="s">
        <v>38265</v>
      </c>
      <c r="B1863" t="s">
        <v>13293</v>
      </c>
      <c r="C1863" t="s">
        <v>160</v>
      </c>
      <c r="D1863" s="144"/>
      <c r="E1863" s="144"/>
    </row>
    <row r="1864">
      <c r="A1864" s="143" t="s">
        <v>38266</v>
      </c>
      <c r="B1864" t="s">
        <v>13293</v>
      </c>
      <c r="C1864" t="s">
        <v>160</v>
      </c>
      <c r="D1864" s="144"/>
      <c r="E1864" s="144"/>
    </row>
    <row r="1865">
      <c r="A1865" s="143" t="s">
        <v>38267</v>
      </c>
      <c r="B1865" t="s">
        <v>13293</v>
      </c>
      <c r="C1865" t="s">
        <v>247</v>
      </c>
      <c r="D1865" s="144"/>
      <c r="E1865" s="144"/>
    </row>
    <row r="1866">
      <c r="A1866" s="143" t="s">
        <v>38268</v>
      </c>
      <c r="B1866" t="s">
        <v>13293</v>
      </c>
      <c r="C1866" t="s">
        <v>386</v>
      </c>
      <c r="D1866" s="144" t="s">
        <v>86</v>
      </c>
      <c r="E1866" s="144" t="s">
        <v>86</v>
      </c>
    </row>
    <row r="1867">
      <c r="A1867" s="143" t="s">
        <v>38269</v>
      </c>
      <c r="B1867" t="s">
        <v>13293</v>
      </c>
      <c r="C1867" t="s">
        <v>13325</v>
      </c>
      <c r="D1867" s="144"/>
      <c r="E1867" s="144"/>
    </row>
    <row r="1868">
      <c r="A1868" s="143" t="s">
        <v>38270</v>
      </c>
      <c r="B1868" t="s">
        <v>13293</v>
      </c>
      <c r="C1868" t="s">
        <v>106</v>
      </c>
      <c r="D1868" s="144" t="s">
        <v>86</v>
      </c>
      <c r="E1868" s="144" t="s">
        <v>86</v>
      </c>
    </row>
    <row r="1869">
      <c r="A1869" s="143" t="s">
        <v>38271</v>
      </c>
      <c r="B1869" t="s">
        <v>13293</v>
      </c>
      <c r="C1869" t="s">
        <v>80</v>
      </c>
      <c r="D1869" s="144" t="s">
        <v>86</v>
      </c>
      <c r="E1869" s="144" t="s">
        <v>86</v>
      </c>
    </row>
    <row r="1870">
      <c r="A1870" s="143" t="s">
        <v>38272</v>
      </c>
      <c r="B1870" t="s">
        <v>13332</v>
      </c>
      <c r="C1870" t="s">
        <v>469</v>
      </c>
      <c r="D1870" s="144"/>
      <c r="E1870" s="144"/>
    </row>
    <row r="1871">
      <c r="A1871" s="143" t="s">
        <v>38273</v>
      </c>
      <c r="B1871" t="s">
        <v>13332</v>
      </c>
      <c r="C1871" t="s">
        <v>1125</v>
      </c>
      <c r="D1871" s="144" t="s">
        <v>13345</v>
      </c>
      <c r="E1871" s="144"/>
    </row>
    <row r="1872">
      <c r="A1872" s="143" t="s">
        <v>38274</v>
      </c>
      <c r="B1872" t="s">
        <v>13353</v>
      </c>
      <c r="C1872" t="s">
        <v>311</v>
      </c>
      <c r="D1872" s="144" t="s">
        <v>13357</v>
      </c>
      <c r="E1872" s="144" t="s">
        <v>13358</v>
      </c>
    </row>
    <row r="1873">
      <c r="A1873" s="143" t="s">
        <v>38275</v>
      </c>
      <c r="B1873" t="s">
        <v>13353</v>
      </c>
      <c r="C1873" t="s">
        <v>106</v>
      </c>
      <c r="D1873" s="144" t="s">
        <v>13367</v>
      </c>
      <c r="E1873" s="144" t="s">
        <v>86</v>
      </c>
    </row>
    <row r="1874">
      <c r="A1874" s="143" t="s">
        <v>38276</v>
      </c>
      <c r="B1874" t="s">
        <v>13372</v>
      </c>
      <c r="C1874" t="s">
        <v>55</v>
      </c>
      <c r="D1874" s="144" t="s">
        <v>13379</v>
      </c>
      <c r="E1874" s="144" t="s">
        <v>13380</v>
      </c>
    </row>
    <row r="1875">
      <c r="A1875" s="143" t="s">
        <v>38277</v>
      </c>
      <c r="B1875" t="s">
        <v>13372</v>
      </c>
      <c r="C1875" t="s">
        <v>80</v>
      </c>
      <c r="D1875" s="144" t="s">
        <v>86</v>
      </c>
      <c r="E1875" s="144" t="s">
        <v>86</v>
      </c>
    </row>
    <row r="1876">
      <c r="A1876" s="143" t="s">
        <v>38278</v>
      </c>
      <c r="B1876" t="s">
        <v>13393</v>
      </c>
      <c r="C1876" t="s">
        <v>55</v>
      </c>
      <c r="D1876" s="144" t="s">
        <v>13400</v>
      </c>
      <c r="E1876" s="144" t="s">
        <v>13401</v>
      </c>
    </row>
    <row r="1877">
      <c r="A1877" s="143" t="s">
        <v>38279</v>
      </c>
      <c r="B1877" t="s">
        <v>13393</v>
      </c>
      <c r="C1877" t="s">
        <v>498</v>
      </c>
      <c r="D1877" s="144" t="s">
        <v>13410</v>
      </c>
      <c r="E1877" s="144"/>
    </row>
    <row r="1878">
      <c r="A1878" s="143" t="s">
        <v>38280</v>
      </c>
      <c r="B1878" t="s">
        <v>13393</v>
      </c>
      <c r="C1878" t="s">
        <v>160</v>
      </c>
      <c r="D1878" s="144"/>
      <c r="E1878" s="144" t="s">
        <v>86</v>
      </c>
    </row>
    <row r="1879">
      <c r="A1879" s="143" t="s">
        <v>38281</v>
      </c>
      <c r="B1879" t="s">
        <v>13393</v>
      </c>
      <c r="C1879" t="s">
        <v>13416</v>
      </c>
      <c r="D1879" s="144" t="s">
        <v>13417</v>
      </c>
      <c r="E1879" s="144"/>
    </row>
    <row r="1880">
      <c r="A1880" s="143" t="s">
        <v>38282</v>
      </c>
      <c r="B1880" t="s">
        <v>13393</v>
      </c>
      <c r="C1880" t="s">
        <v>2695</v>
      </c>
      <c r="D1880" s="144" t="s">
        <v>13421</v>
      </c>
      <c r="E1880" s="144"/>
    </row>
    <row r="1881">
      <c r="A1881" s="143" t="s">
        <v>38283</v>
      </c>
      <c r="B1881" t="s">
        <v>13393</v>
      </c>
      <c r="C1881" t="s">
        <v>13424</v>
      </c>
      <c r="D1881" s="144" t="s">
        <v>13425</v>
      </c>
      <c r="E1881" s="144"/>
    </row>
    <row r="1882">
      <c r="A1882" s="143" t="s">
        <v>38284</v>
      </c>
      <c r="B1882" t="s">
        <v>13393</v>
      </c>
      <c r="C1882" t="s">
        <v>80</v>
      </c>
      <c r="D1882" s="144" t="s">
        <v>13428</v>
      </c>
      <c r="E1882" s="144"/>
    </row>
    <row r="1883">
      <c r="A1883" s="143" t="s">
        <v>38285</v>
      </c>
      <c r="B1883" t="s">
        <v>13429</v>
      </c>
      <c r="C1883" t="s">
        <v>55</v>
      </c>
      <c r="D1883" s="144" t="s">
        <v>13436</v>
      </c>
      <c r="E1883" s="144" t="s">
        <v>13437</v>
      </c>
    </row>
    <row r="1884">
      <c r="A1884" s="143" t="s">
        <v>38286</v>
      </c>
      <c r="B1884" t="s">
        <v>13429</v>
      </c>
      <c r="C1884" t="s">
        <v>106</v>
      </c>
      <c r="D1884" s="144" t="s">
        <v>13449</v>
      </c>
      <c r="E1884" s="144" t="s">
        <v>13437</v>
      </c>
    </row>
    <row r="1885">
      <c r="A1885" s="143" t="s">
        <v>38287</v>
      </c>
      <c r="B1885" t="s">
        <v>13429</v>
      </c>
      <c r="C1885" t="s">
        <v>80</v>
      </c>
      <c r="D1885" s="144" t="s">
        <v>13452</v>
      </c>
      <c r="E1885" s="144" t="s">
        <v>13437</v>
      </c>
    </row>
    <row r="1886">
      <c r="A1886" s="143" t="s">
        <v>38288</v>
      </c>
      <c r="B1886" t="s">
        <v>13429</v>
      </c>
      <c r="C1886" t="s">
        <v>80</v>
      </c>
      <c r="D1886" s="144" t="s">
        <v>13456</v>
      </c>
      <c r="E1886" s="144"/>
    </row>
    <row r="1887">
      <c r="A1887" s="143" t="s">
        <v>38289</v>
      </c>
      <c r="B1887" t="s">
        <v>13457</v>
      </c>
      <c r="C1887" t="s">
        <v>55</v>
      </c>
      <c r="D1887" s="144" t="s">
        <v>13463</v>
      </c>
      <c r="E1887" s="144" t="s">
        <v>13464</v>
      </c>
    </row>
    <row r="1888">
      <c r="A1888" s="143" t="s">
        <v>38290</v>
      </c>
      <c r="B1888" t="s">
        <v>13457</v>
      </c>
      <c r="C1888" t="s">
        <v>13475</v>
      </c>
      <c r="D1888" s="144" t="s">
        <v>13476</v>
      </c>
      <c r="E1888" s="144" t="s">
        <v>13477</v>
      </c>
    </row>
    <row r="1889">
      <c r="A1889" s="143" t="s">
        <v>38291</v>
      </c>
      <c r="B1889" t="s">
        <v>13457</v>
      </c>
      <c r="C1889" t="s">
        <v>80</v>
      </c>
      <c r="D1889" s="144" t="s">
        <v>13479</v>
      </c>
      <c r="E1889" s="144" t="s">
        <v>13480</v>
      </c>
    </row>
    <row r="1890">
      <c r="A1890" s="143" t="s">
        <v>38292</v>
      </c>
      <c r="B1890" t="s">
        <v>13457</v>
      </c>
      <c r="C1890" t="s">
        <v>80</v>
      </c>
      <c r="D1890" s="144" t="s">
        <v>13482</v>
      </c>
      <c r="E1890" s="144" t="s">
        <v>13483</v>
      </c>
    </row>
    <row r="1891">
      <c r="A1891" s="143" t="s">
        <v>38293</v>
      </c>
      <c r="B1891" t="s">
        <v>13457</v>
      </c>
      <c r="C1891" t="s">
        <v>80</v>
      </c>
      <c r="D1891" s="144" t="s">
        <v>13488</v>
      </c>
      <c r="E1891" s="144" t="s">
        <v>13489</v>
      </c>
    </row>
    <row r="1892">
      <c r="A1892" s="143" t="s">
        <v>38294</v>
      </c>
      <c r="B1892" t="s">
        <v>13457</v>
      </c>
      <c r="C1892" t="s">
        <v>80</v>
      </c>
      <c r="D1892" s="144"/>
      <c r="E1892" s="144"/>
    </row>
    <row r="1893">
      <c r="A1893" s="143" t="s">
        <v>38295</v>
      </c>
      <c r="B1893" t="s">
        <v>13494</v>
      </c>
      <c r="C1893" t="s">
        <v>412</v>
      </c>
      <c r="D1893" s="144" t="s">
        <v>13500</v>
      </c>
      <c r="E1893" s="144" t="s">
        <v>13501</v>
      </c>
    </row>
    <row r="1894">
      <c r="A1894" s="143" t="s">
        <v>38296</v>
      </c>
      <c r="B1894" t="s">
        <v>13494</v>
      </c>
      <c r="C1894" t="s">
        <v>311</v>
      </c>
      <c r="D1894" s="144" t="s">
        <v>13511</v>
      </c>
      <c r="E1894" s="144"/>
    </row>
    <row r="1895">
      <c r="A1895" s="143" t="s">
        <v>38297</v>
      </c>
      <c r="B1895" t="s">
        <v>13494</v>
      </c>
      <c r="C1895" t="s">
        <v>11277</v>
      </c>
      <c r="D1895" s="144" t="s">
        <v>13519</v>
      </c>
      <c r="E1895" s="144"/>
    </row>
    <row r="1896">
      <c r="A1896" s="143" t="s">
        <v>38298</v>
      </c>
      <c r="B1896" t="s">
        <v>13524</v>
      </c>
      <c r="C1896" t="s">
        <v>311</v>
      </c>
      <c r="D1896" s="144" t="s">
        <v>13530</v>
      </c>
      <c r="E1896" s="144" t="s">
        <v>13531</v>
      </c>
    </row>
    <row r="1897">
      <c r="A1897" s="143" t="s">
        <v>38299</v>
      </c>
      <c r="B1897" t="s">
        <v>13524</v>
      </c>
      <c r="C1897" t="s">
        <v>498</v>
      </c>
      <c r="D1897" s="144" t="s">
        <v>13543</v>
      </c>
      <c r="E1897" s="144" t="s">
        <v>13544</v>
      </c>
    </row>
    <row r="1898">
      <c r="A1898" s="143" t="s">
        <v>38300</v>
      </c>
      <c r="B1898" t="s">
        <v>13524</v>
      </c>
      <c r="C1898" t="s">
        <v>13547</v>
      </c>
      <c r="D1898" s="144" t="s">
        <v>13548</v>
      </c>
      <c r="E1898" s="144" t="s">
        <v>13549</v>
      </c>
    </row>
    <row r="1899">
      <c r="A1899" s="143" t="s">
        <v>38301</v>
      </c>
      <c r="B1899" t="s">
        <v>13524</v>
      </c>
      <c r="C1899" t="s">
        <v>386</v>
      </c>
      <c r="D1899" s="144" t="s">
        <v>13554</v>
      </c>
      <c r="E1899" s="144" t="s">
        <v>13549</v>
      </c>
    </row>
    <row r="1900">
      <c r="A1900" s="143" t="s">
        <v>38302</v>
      </c>
      <c r="B1900" t="s">
        <v>13524</v>
      </c>
      <c r="C1900" t="s">
        <v>106</v>
      </c>
      <c r="D1900" s="144" t="s">
        <v>13558</v>
      </c>
      <c r="E1900" s="144"/>
    </row>
    <row r="1901">
      <c r="A1901" s="143" t="s">
        <v>38303</v>
      </c>
      <c r="B1901" t="s">
        <v>13559</v>
      </c>
      <c r="C1901" t="s">
        <v>160</v>
      </c>
      <c r="D1901" s="144" t="s">
        <v>13577</v>
      </c>
      <c r="E1901" s="144" t="s">
        <v>13578</v>
      </c>
    </row>
    <row r="1902">
      <c r="A1902" s="143" t="s">
        <v>38304</v>
      </c>
      <c r="B1902" t="s">
        <v>13559</v>
      </c>
      <c r="C1902" t="s">
        <v>13581</v>
      </c>
      <c r="D1902" s="144"/>
      <c r="E1902" s="144"/>
    </row>
    <row r="1903">
      <c r="A1903" s="143" t="s">
        <v>38305</v>
      </c>
      <c r="B1903" t="s">
        <v>13559</v>
      </c>
      <c r="C1903" t="s">
        <v>247</v>
      </c>
      <c r="D1903" s="144" t="s">
        <v>13584</v>
      </c>
      <c r="E1903" s="144"/>
    </row>
    <row r="1904">
      <c r="A1904" s="143" t="s">
        <v>38306</v>
      </c>
      <c r="B1904" t="s">
        <v>13559</v>
      </c>
      <c r="C1904" t="s">
        <v>106</v>
      </c>
      <c r="D1904" s="144" t="s">
        <v>13588</v>
      </c>
      <c r="E1904" s="144" t="s">
        <v>13589</v>
      </c>
    </row>
    <row r="1905">
      <c r="A1905" s="143" t="s">
        <v>38307</v>
      </c>
      <c r="B1905" t="s">
        <v>13559</v>
      </c>
      <c r="C1905" t="s">
        <v>106</v>
      </c>
      <c r="D1905" s="144"/>
      <c r="E1905" s="144"/>
    </row>
    <row r="1906">
      <c r="A1906" s="143" t="s">
        <v>38308</v>
      </c>
      <c r="B1906" t="s">
        <v>13559</v>
      </c>
      <c r="C1906" t="s">
        <v>106</v>
      </c>
      <c r="D1906" s="144"/>
      <c r="E1906" s="144"/>
    </row>
    <row r="1907">
      <c r="A1907" s="143" t="s">
        <v>38309</v>
      </c>
      <c r="B1907" t="s">
        <v>13596</v>
      </c>
      <c r="C1907" t="s">
        <v>7483</v>
      </c>
      <c r="D1907" s="144" t="s">
        <v>13601</v>
      </c>
      <c r="E1907" s="144" t="s">
        <v>13602</v>
      </c>
    </row>
    <row r="1908">
      <c r="A1908" s="143" t="s">
        <v>38310</v>
      </c>
      <c r="B1908" t="s">
        <v>13596</v>
      </c>
      <c r="C1908" t="s">
        <v>674</v>
      </c>
      <c r="D1908" s="144"/>
      <c r="E1908" s="144"/>
    </row>
    <row r="1909">
      <c r="A1909" s="143" t="s">
        <v>38311</v>
      </c>
      <c r="B1909" t="s">
        <v>13596</v>
      </c>
      <c r="C1909" t="s">
        <v>386</v>
      </c>
      <c r="D1909" s="144" t="s">
        <v>13620</v>
      </c>
      <c r="E1909" s="144"/>
    </row>
    <row r="1910">
      <c r="A1910" s="143" t="s">
        <v>38312</v>
      </c>
      <c r="B1910" t="s">
        <v>13596</v>
      </c>
      <c r="C1910" t="s">
        <v>5560</v>
      </c>
      <c r="D1910" s="144"/>
      <c r="E1910" s="144"/>
    </row>
    <row r="1911">
      <c r="A1911" s="143" t="s">
        <v>38313</v>
      </c>
      <c r="B1911" t="s">
        <v>13596</v>
      </c>
      <c r="C1911" t="s">
        <v>80</v>
      </c>
      <c r="D1911" s="144"/>
      <c r="E1911" s="144"/>
    </row>
    <row r="1912">
      <c r="A1912" s="143" t="s">
        <v>38314</v>
      </c>
      <c r="B1912" t="s">
        <v>13628</v>
      </c>
      <c r="C1912" t="s">
        <v>55</v>
      </c>
      <c r="D1912" s="144" t="s">
        <v>13633</v>
      </c>
      <c r="E1912" s="144"/>
    </row>
    <row r="1913">
      <c r="A1913" s="143" t="s">
        <v>38315</v>
      </c>
      <c r="B1913" t="s">
        <v>13628</v>
      </c>
      <c r="C1913" t="s">
        <v>55</v>
      </c>
      <c r="D1913" s="144" t="s">
        <v>13646</v>
      </c>
      <c r="E1913" s="144" t="s">
        <v>13647</v>
      </c>
    </row>
    <row r="1914">
      <c r="A1914" s="143" t="s">
        <v>38316</v>
      </c>
      <c r="B1914" t="s">
        <v>13628</v>
      </c>
      <c r="C1914" t="s">
        <v>2649</v>
      </c>
      <c r="D1914" s="144" t="s">
        <v>13653</v>
      </c>
      <c r="E1914" s="144"/>
    </row>
    <row r="1915">
      <c r="A1915" s="143" t="s">
        <v>38317</v>
      </c>
      <c r="B1915" t="s">
        <v>13628</v>
      </c>
      <c r="C1915" t="s">
        <v>498</v>
      </c>
      <c r="D1915" s="144" t="s">
        <v>13656</v>
      </c>
      <c r="E1915" s="144"/>
    </row>
    <row r="1916">
      <c r="A1916" s="143" t="s">
        <v>38318</v>
      </c>
      <c r="B1916" t="s">
        <v>13657</v>
      </c>
      <c r="C1916" t="s">
        <v>7483</v>
      </c>
      <c r="D1916" s="144" t="s">
        <v>13663</v>
      </c>
      <c r="E1916" s="144" t="s">
        <v>13664</v>
      </c>
    </row>
    <row r="1917">
      <c r="A1917" s="143" t="s">
        <v>38319</v>
      </c>
      <c r="B1917" t="s">
        <v>13657</v>
      </c>
      <c r="C1917" t="s">
        <v>2649</v>
      </c>
      <c r="D1917" s="144" t="s">
        <v>13674</v>
      </c>
      <c r="E1917" s="144" t="s">
        <v>13675</v>
      </c>
    </row>
    <row r="1918">
      <c r="A1918" s="143" t="s">
        <v>38320</v>
      </c>
      <c r="B1918" t="s">
        <v>13657</v>
      </c>
      <c r="C1918" t="s">
        <v>80</v>
      </c>
      <c r="D1918" s="144"/>
      <c r="E1918" s="144"/>
    </row>
    <row r="1919">
      <c r="A1919" s="143" t="s">
        <v>38321</v>
      </c>
      <c r="B1919" t="s">
        <v>13657</v>
      </c>
      <c r="C1919" t="s">
        <v>80</v>
      </c>
      <c r="D1919" s="144"/>
      <c r="E1919" s="144"/>
    </row>
    <row r="1920">
      <c r="A1920" s="143" t="s">
        <v>38322</v>
      </c>
      <c r="B1920" t="s">
        <v>13657</v>
      </c>
      <c r="C1920" t="s">
        <v>80</v>
      </c>
      <c r="D1920" s="144"/>
      <c r="E1920" s="144"/>
    </row>
    <row r="1921">
      <c r="A1921" s="143" t="s">
        <v>38323</v>
      </c>
      <c r="B1921" t="s">
        <v>13657</v>
      </c>
      <c r="C1921" t="s">
        <v>80</v>
      </c>
      <c r="D1921" s="144"/>
      <c r="E1921" s="144"/>
    </row>
    <row r="1922">
      <c r="A1922" s="143" t="s">
        <v>38324</v>
      </c>
      <c r="B1922" t="s">
        <v>13657</v>
      </c>
      <c r="C1922" t="s">
        <v>80</v>
      </c>
      <c r="D1922" s="144"/>
      <c r="E1922" s="144"/>
    </row>
    <row r="1923">
      <c r="A1923" s="143" t="s">
        <v>38325</v>
      </c>
      <c r="B1923" t="s">
        <v>13692</v>
      </c>
      <c r="C1923" t="s">
        <v>55</v>
      </c>
      <c r="D1923" s="144" t="s">
        <v>13697</v>
      </c>
      <c r="E1923" s="144" t="s">
        <v>13698</v>
      </c>
    </row>
    <row r="1924">
      <c r="A1924" s="143" t="s">
        <v>38326</v>
      </c>
      <c r="B1924" t="s">
        <v>13692</v>
      </c>
      <c r="C1924" t="s">
        <v>106</v>
      </c>
      <c r="D1924" s="144" t="s">
        <v>86</v>
      </c>
      <c r="E1924" s="144" t="s">
        <v>86</v>
      </c>
    </row>
    <row r="1925">
      <c r="A1925" s="143" t="s">
        <v>38327</v>
      </c>
      <c r="B1925" t="s">
        <v>13692</v>
      </c>
      <c r="C1925" t="s">
        <v>106</v>
      </c>
      <c r="D1925" s="144"/>
      <c r="E1925" s="144"/>
    </row>
    <row r="1926">
      <c r="A1926" s="143" t="s">
        <v>38328</v>
      </c>
      <c r="B1926" t="s">
        <v>13692</v>
      </c>
      <c r="C1926" t="s">
        <v>80</v>
      </c>
      <c r="D1926" s="144" t="s">
        <v>86</v>
      </c>
      <c r="E1926" s="144" t="s">
        <v>86</v>
      </c>
    </row>
    <row r="1927">
      <c r="A1927" s="143" t="s">
        <v>38329</v>
      </c>
      <c r="B1927" t="s">
        <v>13692</v>
      </c>
      <c r="C1927" t="s">
        <v>80</v>
      </c>
      <c r="D1927" s="144" t="s">
        <v>86</v>
      </c>
      <c r="E1927" s="144" t="s">
        <v>86</v>
      </c>
    </row>
    <row r="1928">
      <c r="A1928" s="143" t="s">
        <v>38330</v>
      </c>
      <c r="B1928" t="s">
        <v>13716</v>
      </c>
      <c r="C1928" t="s">
        <v>55</v>
      </c>
      <c r="D1928" s="144" t="s">
        <v>13721</v>
      </c>
      <c r="E1928" t="s">
        <v>38331</v>
      </c>
    </row>
    <row r="1929">
      <c r="A1929" s="143" t="s">
        <v>38332</v>
      </c>
      <c r="B1929" t="s">
        <v>13716</v>
      </c>
      <c r="C1929" t="s">
        <v>160</v>
      </c>
      <c r="D1929" s="144" t="s">
        <v>13733</v>
      </c>
      <c r="E1929" s="144"/>
    </row>
    <row r="1930">
      <c r="A1930" s="143" t="s">
        <v>38333</v>
      </c>
      <c r="B1930" t="s">
        <v>13716</v>
      </c>
      <c r="C1930" t="s">
        <v>13737</v>
      </c>
      <c r="D1930" s="144" t="s">
        <v>13738</v>
      </c>
      <c r="E1930" s="144"/>
    </row>
    <row r="1931">
      <c r="A1931" s="143" t="s">
        <v>38334</v>
      </c>
      <c r="B1931" t="s">
        <v>13716</v>
      </c>
      <c r="C1931" t="s">
        <v>106</v>
      </c>
      <c r="D1931" s="144" t="s">
        <v>13742</v>
      </c>
      <c r="E1931" s="144" t="s">
        <v>13743</v>
      </c>
    </row>
    <row r="1932">
      <c r="A1932" s="143" t="s">
        <v>38335</v>
      </c>
      <c r="B1932" t="s">
        <v>13716</v>
      </c>
      <c r="C1932" t="s">
        <v>106</v>
      </c>
      <c r="D1932" s="144" t="s">
        <v>13746</v>
      </c>
      <c r="E1932" s="144" t="s">
        <v>13747</v>
      </c>
    </row>
    <row r="1933">
      <c r="A1933" s="143" t="s">
        <v>38336</v>
      </c>
      <c r="B1933" t="s">
        <v>13748</v>
      </c>
      <c r="C1933" t="s">
        <v>55</v>
      </c>
      <c r="D1933" s="144" t="s">
        <v>13754</v>
      </c>
      <c r="E1933" s="144" t="s">
        <v>13755</v>
      </c>
    </row>
    <row r="1934">
      <c r="A1934" s="143" t="s">
        <v>38337</v>
      </c>
      <c r="B1934" t="s">
        <v>13748</v>
      </c>
      <c r="C1934" t="s">
        <v>160</v>
      </c>
      <c r="D1934" s="144" t="s">
        <v>13767</v>
      </c>
      <c r="E1934" s="144"/>
    </row>
    <row r="1935">
      <c r="A1935" s="143" t="s">
        <v>38338</v>
      </c>
      <c r="B1935" t="s">
        <v>13748</v>
      </c>
      <c r="C1935" t="s">
        <v>106</v>
      </c>
      <c r="D1935" s="144" t="s">
        <v>13770</v>
      </c>
      <c r="E1935" s="144" t="s">
        <v>13771</v>
      </c>
    </row>
    <row r="1936">
      <c r="A1936" s="143" t="s">
        <v>38339</v>
      </c>
      <c r="B1936" t="s">
        <v>13772</v>
      </c>
      <c r="C1936" t="s">
        <v>55</v>
      </c>
      <c r="D1936" s="144" t="s">
        <v>13777</v>
      </c>
      <c r="E1936" s="144" t="s">
        <v>13778</v>
      </c>
    </row>
    <row r="1937">
      <c r="A1937" s="143" t="s">
        <v>38340</v>
      </c>
      <c r="B1937" t="s">
        <v>13772</v>
      </c>
      <c r="C1937" t="s">
        <v>80</v>
      </c>
      <c r="D1937" s="144" t="s">
        <v>13788</v>
      </c>
      <c r="E1937" s="144" t="s">
        <v>13789</v>
      </c>
    </row>
    <row r="1938">
      <c r="A1938" s="143" t="s">
        <v>38341</v>
      </c>
      <c r="B1938" t="s">
        <v>13772</v>
      </c>
      <c r="C1938" t="s">
        <v>80</v>
      </c>
      <c r="D1938" s="144"/>
      <c r="E1938" s="144"/>
    </row>
    <row r="1939">
      <c r="A1939" s="143" t="s">
        <v>38342</v>
      </c>
      <c r="B1939" t="s">
        <v>13772</v>
      </c>
      <c r="C1939" t="s">
        <v>80</v>
      </c>
      <c r="D1939" s="144"/>
      <c r="E1939" s="144"/>
    </row>
    <row r="1940">
      <c r="A1940" s="143" t="s">
        <v>38343</v>
      </c>
      <c r="B1940" t="s">
        <v>13772</v>
      </c>
      <c r="C1940" t="s">
        <v>80</v>
      </c>
      <c r="D1940" s="144"/>
      <c r="E1940" s="144"/>
    </row>
    <row r="1941">
      <c r="A1941" s="143" t="s">
        <v>38344</v>
      </c>
      <c r="B1941" t="s">
        <v>13772</v>
      </c>
      <c r="C1941" t="s">
        <v>80</v>
      </c>
      <c r="D1941" s="144"/>
      <c r="E1941" s="144" t="s">
        <v>13789</v>
      </c>
    </row>
    <row r="1942">
      <c r="A1942" s="143" t="s">
        <v>38345</v>
      </c>
      <c r="B1942" t="s">
        <v>13772</v>
      </c>
      <c r="C1942" t="s">
        <v>80</v>
      </c>
      <c r="D1942" s="144"/>
      <c r="E1942" s="144"/>
    </row>
    <row r="1943">
      <c r="A1943" s="143" t="s">
        <v>38346</v>
      </c>
      <c r="B1943" t="s">
        <v>13804</v>
      </c>
      <c r="C1943" t="s">
        <v>55</v>
      </c>
      <c r="D1943" s="144" t="s">
        <v>13811</v>
      </c>
      <c r="E1943" s="144" t="s">
        <v>13812</v>
      </c>
    </row>
    <row r="1944">
      <c r="A1944" s="143" t="s">
        <v>38347</v>
      </c>
      <c r="B1944" t="s">
        <v>13804</v>
      </c>
      <c r="C1944" t="s">
        <v>106</v>
      </c>
      <c r="D1944" s="144" t="s">
        <v>13820</v>
      </c>
      <c r="E1944" s="144"/>
    </row>
    <row r="1945">
      <c r="A1945" s="143" t="s">
        <v>38348</v>
      </c>
      <c r="B1945" t="s">
        <v>13823</v>
      </c>
      <c r="C1945" t="s">
        <v>2105</v>
      </c>
      <c r="D1945" s="144" t="s">
        <v>13829</v>
      </c>
      <c r="E1945" s="144" t="s">
        <v>13830</v>
      </c>
    </row>
    <row r="1946">
      <c r="A1946" s="143" t="s">
        <v>38349</v>
      </c>
      <c r="B1946" t="s">
        <v>13823</v>
      </c>
      <c r="C1946" t="s">
        <v>106</v>
      </c>
      <c r="D1946" s="144" t="s">
        <v>13842</v>
      </c>
      <c r="E1946" s="144" t="s">
        <v>13843</v>
      </c>
    </row>
    <row r="1947">
      <c r="A1947" s="143" t="s">
        <v>38350</v>
      </c>
      <c r="B1947" t="s">
        <v>13823</v>
      </c>
      <c r="C1947" t="s">
        <v>80</v>
      </c>
      <c r="D1947" s="144" t="s">
        <v>13847</v>
      </c>
      <c r="E1947" s="144" t="s">
        <v>13848</v>
      </c>
    </row>
    <row r="1948">
      <c r="A1948" s="143" t="s">
        <v>38351</v>
      </c>
      <c r="B1948" t="s">
        <v>13823</v>
      </c>
      <c r="C1948" t="s">
        <v>80</v>
      </c>
      <c r="D1948" s="144"/>
      <c r="E1948" s="144"/>
    </row>
    <row r="1949">
      <c r="A1949" s="143" t="s">
        <v>38352</v>
      </c>
      <c r="B1949" t="s">
        <v>13855</v>
      </c>
      <c r="C1949" t="s">
        <v>55</v>
      </c>
      <c r="D1949" s="144" t="s">
        <v>13860</v>
      </c>
      <c r="E1949" s="144" t="s">
        <v>13861</v>
      </c>
    </row>
    <row r="1950">
      <c r="A1950" s="143" t="s">
        <v>38353</v>
      </c>
      <c r="B1950" t="s">
        <v>13855</v>
      </c>
      <c r="C1950" t="s">
        <v>80</v>
      </c>
      <c r="D1950" s="144" t="s">
        <v>86</v>
      </c>
      <c r="E1950" s="144" t="s">
        <v>86</v>
      </c>
    </row>
    <row r="1951">
      <c r="A1951" s="143" t="s">
        <v>38354</v>
      </c>
      <c r="B1951" t="s">
        <v>13855</v>
      </c>
      <c r="C1951" t="s">
        <v>80</v>
      </c>
      <c r="D1951" s="144" t="s">
        <v>86</v>
      </c>
      <c r="E1951" s="144" t="s">
        <v>86</v>
      </c>
    </row>
    <row r="1952">
      <c r="A1952" s="143" t="s">
        <v>38355</v>
      </c>
      <c r="B1952" t="s">
        <v>13855</v>
      </c>
      <c r="C1952" t="s">
        <v>80</v>
      </c>
      <c r="D1952" s="144" t="s">
        <v>86</v>
      </c>
      <c r="E1952" s="144" t="s">
        <v>86</v>
      </c>
    </row>
    <row r="1953">
      <c r="A1953" s="143" t="s">
        <v>38356</v>
      </c>
      <c r="B1953" t="s">
        <v>13878</v>
      </c>
      <c r="C1953" t="s">
        <v>55</v>
      </c>
      <c r="D1953" s="144" t="s">
        <v>13883</v>
      </c>
      <c r="E1953" s="144" t="s">
        <v>86</v>
      </c>
    </row>
    <row r="1954">
      <c r="A1954" s="143" t="s">
        <v>38357</v>
      </c>
      <c r="B1954" t="s">
        <v>13878</v>
      </c>
      <c r="C1954" t="s">
        <v>640</v>
      </c>
      <c r="D1954" s="144" t="s">
        <v>13893</v>
      </c>
      <c r="E1954" s="144"/>
    </row>
    <row r="1955">
      <c r="A1955" s="143" t="s">
        <v>38358</v>
      </c>
      <c r="B1955" t="s">
        <v>13878</v>
      </c>
      <c r="C1955" t="s">
        <v>80</v>
      </c>
      <c r="D1955" s="144" t="s">
        <v>13897</v>
      </c>
      <c r="E1955" s="144" t="s">
        <v>86</v>
      </c>
    </row>
    <row r="1956">
      <c r="A1956" s="143" t="s">
        <v>38359</v>
      </c>
      <c r="B1956" t="s">
        <v>13878</v>
      </c>
      <c r="C1956" t="s">
        <v>80</v>
      </c>
      <c r="D1956" s="144" t="s">
        <v>13902</v>
      </c>
      <c r="E1956" s="144"/>
    </row>
    <row r="1957">
      <c r="A1957" s="143" t="s">
        <v>38360</v>
      </c>
      <c r="B1957" t="s">
        <v>13878</v>
      </c>
      <c r="C1957" t="s">
        <v>80</v>
      </c>
      <c r="D1957" s="144" t="s">
        <v>13906</v>
      </c>
      <c r="E1957" s="144"/>
    </row>
    <row r="1958">
      <c r="A1958" s="143" t="s">
        <v>38361</v>
      </c>
      <c r="B1958" t="s">
        <v>13878</v>
      </c>
      <c r="C1958" t="s">
        <v>80</v>
      </c>
      <c r="D1958" s="144" t="s">
        <v>13908</v>
      </c>
      <c r="E1958" s="144"/>
    </row>
    <row r="1959">
      <c r="A1959" s="143" t="s">
        <v>38362</v>
      </c>
      <c r="B1959" t="s">
        <v>13878</v>
      </c>
      <c r="C1959" t="s">
        <v>80</v>
      </c>
      <c r="D1959" s="144" t="s">
        <v>13911</v>
      </c>
      <c r="E1959" s="144"/>
    </row>
    <row r="1960">
      <c r="A1960" s="143" t="s">
        <v>38363</v>
      </c>
      <c r="B1960" t="s">
        <v>13914</v>
      </c>
      <c r="C1960" t="s">
        <v>55</v>
      </c>
      <c r="D1960" s="144" t="s">
        <v>13921</v>
      </c>
      <c r="E1960" s="144" t="s">
        <v>13922</v>
      </c>
    </row>
    <row r="1961">
      <c r="A1961" s="143" t="s">
        <v>38364</v>
      </c>
      <c r="B1961" t="s">
        <v>13929</v>
      </c>
      <c r="C1961" t="s">
        <v>106</v>
      </c>
      <c r="D1961" s="144" t="s">
        <v>13935</v>
      </c>
      <c r="E1961" s="144" t="s">
        <v>13936</v>
      </c>
    </row>
    <row r="1962">
      <c r="A1962" s="143" t="s">
        <v>38365</v>
      </c>
      <c r="B1962" t="s">
        <v>13929</v>
      </c>
      <c r="C1962" t="s">
        <v>106</v>
      </c>
      <c r="D1962" s="144"/>
      <c r="E1962" s="144"/>
    </row>
    <row r="1963">
      <c r="A1963" s="143" t="s">
        <v>38366</v>
      </c>
      <c r="B1963" t="s">
        <v>13947</v>
      </c>
      <c r="C1963" t="s">
        <v>412</v>
      </c>
      <c r="D1963" s="144" t="s">
        <v>13953</v>
      </c>
      <c r="E1963" s="144" t="s">
        <v>13954</v>
      </c>
    </row>
    <row r="1964">
      <c r="A1964" s="143" t="s">
        <v>38367</v>
      </c>
      <c r="B1964" t="s">
        <v>13947</v>
      </c>
      <c r="C1964" t="s">
        <v>55</v>
      </c>
      <c r="D1964" s="144" t="s">
        <v>13965</v>
      </c>
      <c r="E1964" s="144" t="s">
        <v>13966</v>
      </c>
    </row>
    <row r="1965">
      <c r="A1965" s="143" t="s">
        <v>38368</v>
      </c>
      <c r="B1965" t="s">
        <v>13947</v>
      </c>
      <c r="C1965" t="s">
        <v>76</v>
      </c>
      <c r="D1965" s="144"/>
      <c r="E1965" s="144"/>
    </row>
    <row r="1966">
      <c r="A1966" s="143" t="s">
        <v>38369</v>
      </c>
      <c r="B1966" t="s">
        <v>13947</v>
      </c>
      <c r="C1966" t="s">
        <v>80</v>
      </c>
      <c r="D1966" s="144" t="s">
        <v>13974</v>
      </c>
      <c r="E1966" s="144" t="s">
        <v>13975</v>
      </c>
    </row>
    <row r="1967">
      <c r="A1967" s="143" t="s">
        <v>38370</v>
      </c>
      <c r="B1967" t="s">
        <v>13947</v>
      </c>
      <c r="C1967" t="s">
        <v>80</v>
      </c>
      <c r="D1967" s="144" t="s">
        <v>13979</v>
      </c>
      <c r="E1967" s="144"/>
    </row>
    <row r="1968">
      <c r="A1968" s="143" t="s">
        <v>38371</v>
      </c>
      <c r="B1968" t="s">
        <v>13981</v>
      </c>
      <c r="C1968" t="s">
        <v>979</v>
      </c>
      <c r="D1968" s="144" t="s">
        <v>13988</v>
      </c>
      <c r="E1968" s="144"/>
    </row>
    <row r="1969">
      <c r="A1969" s="143" t="s">
        <v>38372</v>
      </c>
      <c r="B1969" t="s">
        <v>13981</v>
      </c>
      <c r="C1969" t="s">
        <v>55</v>
      </c>
      <c r="D1969" s="144" t="s">
        <v>13995</v>
      </c>
      <c r="E1969" s="144" t="s">
        <v>13996</v>
      </c>
    </row>
    <row r="1970">
      <c r="A1970" s="143" t="s">
        <v>38373</v>
      </c>
      <c r="B1970" t="s">
        <v>13981</v>
      </c>
      <c r="C1970" t="s">
        <v>167</v>
      </c>
      <c r="D1970" s="144" t="s">
        <v>14005</v>
      </c>
      <c r="E1970" s="144"/>
    </row>
    <row r="1971">
      <c r="A1971" s="143" t="s">
        <v>38374</v>
      </c>
      <c r="B1971" t="s">
        <v>14009</v>
      </c>
      <c r="C1971" t="s">
        <v>55</v>
      </c>
      <c r="D1971" s="144" t="s">
        <v>14015</v>
      </c>
      <c r="E1971" s="144" t="s">
        <v>14016</v>
      </c>
    </row>
    <row r="1972">
      <c r="A1972" s="143" t="s">
        <v>38375</v>
      </c>
      <c r="B1972" t="s">
        <v>14009</v>
      </c>
      <c r="C1972" t="s">
        <v>498</v>
      </c>
      <c r="D1972" s="144" t="s">
        <v>14024</v>
      </c>
      <c r="E1972" s="144" t="s">
        <v>14025</v>
      </c>
    </row>
    <row r="1973">
      <c r="A1973" s="143" t="s">
        <v>38376</v>
      </c>
      <c r="B1973" t="s">
        <v>14029</v>
      </c>
      <c r="C1973" t="s">
        <v>55</v>
      </c>
      <c r="D1973" s="144" t="s">
        <v>14035</v>
      </c>
      <c r="E1973" s="144" t="s">
        <v>14036</v>
      </c>
    </row>
    <row r="1974">
      <c r="A1974" s="143" t="s">
        <v>38377</v>
      </c>
      <c r="B1974" t="s">
        <v>14045</v>
      </c>
      <c r="C1974" t="s">
        <v>55</v>
      </c>
      <c r="D1974" s="144" t="s">
        <v>14050</v>
      </c>
      <c r="E1974" s="144" t="s">
        <v>14051</v>
      </c>
    </row>
    <row r="1975">
      <c r="A1975" s="143" t="s">
        <v>38378</v>
      </c>
      <c r="B1975" t="s">
        <v>14064</v>
      </c>
      <c r="C1975" t="s">
        <v>55</v>
      </c>
      <c r="D1975" s="144" t="s">
        <v>14069</v>
      </c>
      <c r="E1975" s="144" t="s">
        <v>14070</v>
      </c>
    </row>
    <row r="1976">
      <c r="A1976" s="143" t="s">
        <v>38379</v>
      </c>
      <c r="B1976" t="s">
        <v>14064</v>
      </c>
      <c r="C1976" t="s">
        <v>80</v>
      </c>
      <c r="D1976" s="144"/>
      <c r="E1976" s="144"/>
    </row>
    <row r="1977">
      <c r="A1977" s="143" t="s">
        <v>38380</v>
      </c>
      <c r="B1977" t="s">
        <v>14081</v>
      </c>
      <c r="C1977" t="s">
        <v>55</v>
      </c>
      <c r="D1977" s="144" t="s">
        <v>14087</v>
      </c>
      <c r="E1977" s="144" t="s">
        <v>14088</v>
      </c>
    </row>
    <row r="1978">
      <c r="A1978" s="143" t="s">
        <v>38381</v>
      </c>
      <c r="B1978" t="s">
        <v>14081</v>
      </c>
      <c r="C1978" t="s">
        <v>106</v>
      </c>
      <c r="D1978" s="144" t="s">
        <v>14099</v>
      </c>
      <c r="E1978" s="144"/>
    </row>
    <row r="1979">
      <c r="A1979" s="143" t="s">
        <v>38382</v>
      </c>
      <c r="B1979" t="s">
        <v>14101</v>
      </c>
      <c r="C1979" t="s">
        <v>412</v>
      </c>
      <c r="D1979" s="144" t="s">
        <v>14106</v>
      </c>
      <c r="E1979" s="144" t="s">
        <v>14107</v>
      </c>
    </row>
    <row r="1980">
      <c r="A1980" s="143" t="s">
        <v>38383</v>
      </c>
      <c r="B1980" t="s">
        <v>14101</v>
      </c>
      <c r="C1980" t="s">
        <v>55</v>
      </c>
      <c r="D1980" s="144" t="s">
        <v>14118</v>
      </c>
      <c r="E1980" s="144" t="s">
        <v>14119</v>
      </c>
    </row>
    <row r="1981">
      <c r="A1981" s="143" t="s">
        <v>38384</v>
      </c>
      <c r="B1981" t="s">
        <v>14101</v>
      </c>
      <c r="C1981" t="s">
        <v>55</v>
      </c>
      <c r="D1981" s="144" t="s">
        <v>14125</v>
      </c>
      <c r="E1981" s="144" t="s">
        <v>14126</v>
      </c>
    </row>
    <row r="1982">
      <c r="A1982" s="143" t="s">
        <v>38385</v>
      </c>
      <c r="B1982" t="s">
        <v>14101</v>
      </c>
      <c r="C1982" t="s">
        <v>80</v>
      </c>
      <c r="D1982" s="144" t="s">
        <v>14129</v>
      </c>
      <c r="E1982" s="144"/>
    </row>
    <row r="1983">
      <c r="A1983" s="143" t="s">
        <v>38386</v>
      </c>
      <c r="B1983" t="s">
        <v>14130</v>
      </c>
      <c r="C1983" t="s">
        <v>55</v>
      </c>
      <c r="D1983" s="144" t="s">
        <v>14136</v>
      </c>
      <c r="E1983" s="144" t="s">
        <v>14137</v>
      </c>
    </row>
    <row r="1984">
      <c r="A1984" s="143" t="s">
        <v>38387</v>
      </c>
      <c r="B1984" t="s">
        <v>14145</v>
      </c>
      <c r="C1984" t="s">
        <v>55</v>
      </c>
      <c r="D1984" s="144" t="s">
        <v>14149</v>
      </c>
      <c r="E1984" s="144" t="s">
        <v>14150</v>
      </c>
    </row>
    <row r="1985">
      <c r="A1985" s="143" t="s">
        <v>38388</v>
      </c>
      <c r="B1985" t="s">
        <v>14145</v>
      </c>
      <c r="C1985" t="s">
        <v>80</v>
      </c>
      <c r="D1985" s="144" t="s">
        <v>14159</v>
      </c>
      <c r="E1985" s="144" t="s">
        <v>14160</v>
      </c>
    </row>
    <row r="1986">
      <c r="A1986" s="143" t="s">
        <v>38389</v>
      </c>
      <c r="B1986" t="s">
        <v>14145</v>
      </c>
      <c r="C1986" t="s">
        <v>80</v>
      </c>
      <c r="D1986" s="144" t="s">
        <v>14165</v>
      </c>
      <c r="E1986" s="144" t="s">
        <v>14166</v>
      </c>
    </row>
    <row r="1987">
      <c r="A1987" s="143" t="s">
        <v>38390</v>
      </c>
      <c r="B1987" t="s">
        <v>14167</v>
      </c>
      <c r="C1987" t="s">
        <v>55</v>
      </c>
      <c r="D1987" s="144" t="s">
        <v>14173</v>
      </c>
      <c r="E1987" s="144" t="s">
        <v>14174</v>
      </c>
    </row>
    <row r="1988">
      <c r="A1988" s="143" t="s">
        <v>38391</v>
      </c>
      <c r="B1988" t="s">
        <v>14167</v>
      </c>
      <c r="C1988" t="s">
        <v>80</v>
      </c>
      <c r="D1988" s="144"/>
      <c r="E1988" s="144"/>
    </row>
    <row r="1989">
      <c r="A1989" s="143" t="s">
        <v>38392</v>
      </c>
      <c r="B1989" t="s">
        <v>14190</v>
      </c>
      <c r="C1989" t="s">
        <v>14197</v>
      </c>
      <c r="D1989" s="144" t="s">
        <v>14198</v>
      </c>
      <c r="E1989" s="144" t="s">
        <v>86</v>
      </c>
    </row>
    <row r="1990">
      <c r="A1990" s="143" t="s">
        <v>38393</v>
      </c>
      <c r="B1990" t="s">
        <v>14190</v>
      </c>
      <c r="C1990" t="s">
        <v>55</v>
      </c>
      <c r="D1990" s="144" t="s">
        <v>14205</v>
      </c>
      <c r="E1990" s="144" t="s">
        <v>14206</v>
      </c>
    </row>
    <row r="1991">
      <c r="A1991" s="143" t="s">
        <v>38394</v>
      </c>
      <c r="B1991" t="s">
        <v>14190</v>
      </c>
      <c r="C1991" t="s">
        <v>106</v>
      </c>
      <c r="D1991" s="144" t="s">
        <v>14211</v>
      </c>
      <c r="E1991" s="144"/>
    </row>
    <row r="1992">
      <c r="A1992" s="143" t="s">
        <v>38395</v>
      </c>
      <c r="B1992" t="s">
        <v>14213</v>
      </c>
      <c r="C1992" t="s">
        <v>412</v>
      </c>
      <c r="D1992" s="144"/>
      <c r="E1992" s="144"/>
    </row>
    <row r="1993">
      <c r="A1993" s="143" t="s">
        <v>38396</v>
      </c>
      <c r="B1993" t="s">
        <v>14213</v>
      </c>
      <c r="C1993" t="s">
        <v>412</v>
      </c>
      <c r="D1993" s="144"/>
      <c r="E1993" s="144"/>
    </row>
    <row r="1994">
      <c r="A1994" s="143" t="s">
        <v>38397</v>
      </c>
      <c r="B1994" t="s">
        <v>14213</v>
      </c>
      <c r="C1994" t="s">
        <v>412</v>
      </c>
      <c r="D1994" s="144"/>
      <c r="E1994" s="144"/>
    </row>
    <row r="1995">
      <c r="A1995" s="143" t="s">
        <v>38398</v>
      </c>
      <c r="B1995" t="s">
        <v>14213</v>
      </c>
      <c r="C1995" t="s">
        <v>14229</v>
      </c>
      <c r="D1995" s="144" t="s">
        <v>14230</v>
      </c>
      <c r="E1995" s="144" t="s">
        <v>14231</v>
      </c>
    </row>
    <row r="1996">
      <c r="A1996" s="143" t="s">
        <v>38399</v>
      </c>
      <c r="B1996" t="s">
        <v>14213</v>
      </c>
      <c r="C1996" t="s">
        <v>55</v>
      </c>
      <c r="D1996" s="144" t="s">
        <v>14234</v>
      </c>
      <c r="E1996" s="144" t="s">
        <v>14231</v>
      </c>
    </row>
    <row r="1997">
      <c r="A1997" s="143" t="s">
        <v>38400</v>
      </c>
      <c r="B1997" t="s">
        <v>14213</v>
      </c>
      <c r="C1997" t="s">
        <v>1385</v>
      </c>
      <c r="D1997" s="144" t="s">
        <v>14238</v>
      </c>
      <c r="E1997" s="144" t="s">
        <v>14239</v>
      </c>
    </row>
    <row r="1998">
      <c r="A1998" s="143" t="s">
        <v>38401</v>
      </c>
      <c r="B1998" t="s">
        <v>14213</v>
      </c>
      <c r="C1998" t="s">
        <v>106</v>
      </c>
      <c r="D1998" s="144" t="s">
        <v>14242</v>
      </c>
      <c r="E1998" s="144" t="s">
        <v>14231</v>
      </c>
    </row>
    <row r="1999">
      <c r="A1999" s="143" t="s">
        <v>38402</v>
      </c>
      <c r="B1999" t="s">
        <v>14243</v>
      </c>
      <c r="C1999" t="s">
        <v>55</v>
      </c>
      <c r="D1999" s="144" t="s">
        <v>14248</v>
      </c>
      <c r="E1999" s="144" t="s">
        <v>14249</v>
      </c>
    </row>
    <row r="2000">
      <c r="A2000" s="143" t="s">
        <v>38403</v>
      </c>
      <c r="B2000" t="s">
        <v>14243</v>
      </c>
      <c r="C2000" t="s">
        <v>106</v>
      </c>
      <c r="D2000" s="144" t="s">
        <v>14257</v>
      </c>
      <c r="E2000" s="144" t="s">
        <v>14258</v>
      </c>
    </row>
    <row r="2001">
      <c r="A2001" s="143" t="s">
        <v>38404</v>
      </c>
      <c r="B2001" t="s">
        <v>14261</v>
      </c>
      <c r="C2001" t="s">
        <v>1031</v>
      </c>
      <c r="D2001" s="144" t="s">
        <v>14267</v>
      </c>
      <c r="E2001" s="144" t="s">
        <v>14268</v>
      </c>
    </row>
    <row r="2002">
      <c r="A2002" s="143" t="s">
        <v>38405</v>
      </c>
      <c r="B2002" t="s">
        <v>14261</v>
      </c>
      <c r="C2002" t="s">
        <v>55</v>
      </c>
      <c r="D2002" s="144" t="s">
        <v>14280</v>
      </c>
      <c r="E2002" s="144" t="s">
        <v>14281</v>
      </c>
    </row>
    <row r="2003">
      <c r="A2003" s="143" t="s">
        <v>38406</v>
      </c>
      <c r="B2003" t="s">
        <v>14282</v>
      </c>
      <c r="C2003" t="s">
        <v>55</v>
      </c>
      <c r="D2003" s="144" t="s">
        <v>14287</v>
      </c>
      <c r="E2003" s="144" t="s">
        <v>14288</v>
      </c>
    </row>
    <row r="2004">
      <c r="A2004" s="143" t="s">
        <v>38407</v>
      </c>
      <c r="B2004" t="s">
        <v>14282</v>
      </c>
      <c r="C2004" t="s">
        <v>106</v>
      </c>
      <c r="D2004" s="144" t="s">
        <v>14297</v>
      </c>
      <c r="E2004" s="144"/>
    </row>
    <row r="2005">
      <c r="A2005" s="143" t="s">
        <v>38408</v>
      </c>
      <c r="B2005" t="s">
        <v>14298</v>
      </c>
      <c r="C2005" t="s">
        <v>55</v>
      </c>
      <c r="D2005" s="144" t="s">
        <v>14304</v>
      </c>
      <c r="E2005" s="144" t="s">
        <v>14305</v>
      </c>
    </row>
    <row r="2006">
      <c r="A2006" s="143" t="s">
        <v>38409</v>
      </c>
      <c r="B2006" t="s">
        <v>14298</v>
      </c>
      <c r="C2006" t="s">
        <v>106</v>
      </c>
      <c r="D2006" s="144" t="s">
        <v>14312</v>
      </c>
      <c r="E2006" s="144"/>
    </row>
    <row r="2007">
      <c r="A2007" s="143" t="s">
        <v>38410</v>
      </c>
      <c r="B2007" t="s">
        <v>14314</v>
      </c>
      <c r="C2007" t="s">
        <v>311</v>
      </c>
      <c r="D2007" s="144" t="s">
        <v>14319</v>
      </c>
      <c r="E2007" s="144" t="s">
        <v>14320</v>
      </c>
    </row>
    <row r="2008">
      <c r="A2008" s="143" t="s">
        <v>38411</v>
      </c>
      <c r="B2008" t="s">
        <v>14314</v>
      </c>
      <c r="C2008" t="s">
        <v>106</v>
      </c>
      <c r="D2008" s="144" t="s">
        <v>14331</v>
      </c>
      <c r="E2008" s="144" t="s">
        <v>86</v>
      </c>
    </row>
    <row r="2009">
      <c r="A2009" s="143" t="s">
        <v>38412</v>
      </c>
      <c r="B2009" t="s">
        <v>14333</v>
      </c>
      <c r="C2009" t="s">
        <v>8031</v>
      </c>
      <c r="D2009" s="144" t="s">
        <v>14341</v>
      </c>
      <c r="E2009" s="144"/>
    </row>
    <row r="2010">
      <c r="A2010" s="143" t="s">
        <v>38413</v>
      </c>
      <c r="B2010" t="s">
        <v>14333</v>
      </c>
      <c r="C2010" t="s">
        <v>55</v>
      </c>
      <c r="D2010" s="144" t="s">
        <v>14349</v>
      </c>
      <c r="E2010" s="144" t="s">
        <v>14350</v>
      </c>
    </row>
    <row r="2011">
      <c r="A2011" s="143" t="s">
        <v>38414</v>
      </c>
      <c r="B2011" t="s">
        <v>14333</v>
      </c>
      <c r="C2011" t="s">
        <v>160</v>
      </c>
      <c r="D2011" s="144" t="s">
        <v>14354</v>
      </c>
      <c r="E2011" s="144"/>
    </row>
    <row r="2012">
      <c r="A2012" s="143" t="s">
        <v>38415</v>
      </c>
      <c r="B2012" t="s">
        <v>14333</v>
      </c>
      <c r="C2012" t="s">
        <v>2834</v>
      </c>
      <c r="D2012" s="144" t="s">
        <v>14358</v>
      </c>
      <c r="E2012" s="144" t="s">
        <v>14359</v>
      </c>
    </row>
    <row r="2013">
      <c r="A2013" s="143" t="s">
        <v>38416</v>
      </c>
      <c r="B2013" t="s">
        <v>14371</v>
      </c>
      <c r="C2013" t="s">
        <v>1031</v>
      </c>
      <c r="D2013" s="144" t="s">
        <v>14378</v>
      </c>
      <c r="E2013" s="144" t="s">
        <v>14379</v>
      </c>
    </row>
    <row r="2014">
      <c r="A2014" s="143" t="s">
        <v>38417</v>
      </c>
      <c r="B2014" t="s">
        <v>14371</v>
      </c>
      <c r="C2014" t="s">
        <v>55</v>
      </c>
      <c r="D2014" s="144" t="s">
        <v>14392</v>
      </c>
      <c r="E2014" s="144" t="s">
        <v>14393</v>
      </c>
    </row>
    <row r="2015">
      <c r="A2015" s="143" t="s">
        <v>38418</v>
      </c>
      <c r="B2015" t="s">
        <v>14371</v>
      </c>
      <c r="C2015" t="s">
        <v>160</v>
      </c>
      <c r="D2015" s="144"/>
      <c r="E2015" s="144"/>
    </row>
    <row r="2016">
      <c r="A2016" s="143" t="s">
        <v>38419</v>
      </c>
      <c r="B2016" t="s">
        <v>14371</v>
      </c>
      <c r="C2016" t="s">
        <v>80</v>
      </c>
      <c r="D2016" s="144" t="s">
        <v>14401</v>
      </c>
      <c r="E2016" s="144"/>
    </row>
    <row r="2017">
      <c r="A2017" s="143" t="s">
        <v>38420</v>
      </c>
      <c r="B2017" t="s">
        <v>14371</v>
      </c>
      <c r="C2017" t="s">
        <v>80</v>
      </c>
      <c r="D2017" s="144" t="s">
        <v>14405</v>
      </c>
      <c r="E2017" s="144" t="s">
        <v>14379</v>
      </c>
    </row>
    <row r="2018">
      <c r="A2018" s="143" t="s">
        <v>38421</v>
      </c>
      <c r="B2018" t="s">
        <v>14371</v>
      </c>
      <c r="C2018" t="s">
        <v>80</v>
      </c>
      <c r="D2018" s="144"/>
      <c r="E2018" s="144"/>
    </row>
    <row r="2019">
      <c r="A2019" s="143" t="s">
        <v>38422</v>
      </c>
      <c r="B2019" t="s">
        <v>14408</v>
      </c>
      <c r="C2019" t="s">
        <v>55</v>
      </c>
      <c r="D2019" s="144" t="s">
        <v>14413</v>
      </c>
      <c r="E2019" s="144"/>
    </row>
    <row r="2020">
      <c r="A2020" s="143" t="s">
        <v>38423</v>
      </c>
      <c r="B2020" t="s">
        <v>14408</v>
      </c>
      <c r="C2020" t="s">
        <v>106</v>
      </c>
      <c r="D2020" s="144" t="s">
        <v>14426</v>
      </c>
      <c r="E2020" s="144"/>
    </row>
    <row r="2021">
      <c r="A2021" s="143" t="s">
        <v>38424</v>
      </c>
      <c r="B2021" t="s">
        <v>14408</v>
      </c>
      <c r="C2021" t="s">
        <v>80</v>
      </c>
      <c r="D2021" s="144" t="s">
        <v>14431</v>
      </c>
      <c r="E2021" s="144" t="s">
        <v>86</v>
      </c>
    </row>
    <row r="2022">
      <c r="A2022" s="143" t="s">
        <v>38425</v>
      </c>
      <c r="B2022" t="s">
        <v>14408</v>
      </c>
      <c r="C2022" t="s">
        <v>80</v>
      </c>
      <c r="D2022" s="144" t="s">
        <v>14434</v>
      </c>
      <c r="E2022" s="144" t="s">
        <v>86</v>
      </c>
    </row>
    <row r="2023">
      <c r="A2023" s="143" t="s">
        <v>38426</v>
      </c>
      <c r="B2023" t="s">
        <v>14408</v>
      </c>
      <c r="C2023" t="s">
        <v>80</v>
      </c>
      <c r="D2023" s="144" t="s">
        <v>14437</v>
      </c>
      <c r="E2023" s="144" t="s">
        <v>14438</v>
      </c>
    </row>
    <row r="2024">
      <c r="A2024" s="143" t="s">
        <v>38427</v>
      </c>
      <c r="B2024" t="s">
        <v>14439</v>
      </c>
      <c r="C2024" t="s">
        <v>55</v>
      </c>
      <c r="D2024" s="144" t="s">
        <v>14443</v>
      </c>
      <c r="E2024" s="144"/>
    </row>
    <row r="2025">
      <c r="A2025" s="143" t="s">
        <v>38428</v>
      </c>
      <c r="B2025" t="s">
        <v>14439</v>
      </c>
      <c r="C2025" t="s">
        <v>106</v>
      </c>
      <c r="D2025" s="144" t="s">
        <v>14452</v>
      </c>
      <c r="E2025" s="144" t="s">
        <v>86</v>
      </c>
    </row>
    <row r="2026">
      <c r="A2026" s="143" t="s">
        <v>38429</v>
      </c>
      <c r="B2026" t="s">
        <v>14455</v>
      </c>
      <c r="C2026" t="s">
        <v>55</v>
      </c>
      <c r="D2026" s="144" t="s">
        <v>14461</v>
      </c>
      <c r="E2026" s="144"/>
    </row>
    <row r="2027">
      <c r="A2027" s="143" t="s">
        <v>38430</v>
      </c>
      <c r="B2027" t="s">
        <v>14471</v>
      </c>
      <c r="C2027" t="s">
        <v>55</v>
      </c>
      <c r="D2027" s="144" t="s">
        <v>14476</v>
      </c>
      <c r="E2027" s="144"/>
    </row>
    <row r="2028">
      <c r="A2028" s="143" t="s">
        <v>38431</v>
      </c>
      <c r="B2028" t="s">
        <v>14471</v>
      </c>
      <c r="C2028" t="s">
        <v>80</v>
      </c>
      <c r="D2028" s="144" t="s">
        <v>14488</v>
      </c>
      <c r="E2028" s="144" t="s">
        <v>14489</v>
      </c>
    </row>
    <row r="2029">
      <c r="A2029" s="143" t="s">
        <v>38432</v>
      </c>
      <c r="B2029" t="s">
        <v>14493</v>
      </c>
      <c r="C2029" t="s">
        <v>55</v>
      </c>
      <c r="D2029" s="144" t="s">
        <v>14498</v>
      </c>
      <c r="E2029" s="144" t="s">
        <v>14499</v>
      </c>
    </row>
    <row r="2030">
      <c r="A2030" s="143" t="s">
        <v>38433</v>
      </c>
      <c r="B2030" t="s">
        <v>14493</v>
      </c>
      <c r="C2030" t="s">
        <v>291</v>
      </c>
      <c r="D2030" s="144" t="s">
        <v>86</v>
      </c>
      <c r="E2030" s="144" t="s">
        <v>86</v>
      </c>
    </row>
    <row r="2031">
      <c r="A2031" s="143" t="s">
        <v>38434</v>
      </c>
      <c r="B2031" t="s">
        <v>14493</v>
      </c>
      <c r="C2031" t="s">
        <v>160</v>
      </c>
      <c r="D2031" s="144" t="s">
        <v>14510</v>
      </c>
      <c r="E2031" s="144"/>
    </row>
    <row r="2032">
      <c r="A2032" s="143" t="s">
        <v>38435</v>
      </c>
      <c r="B2032" t="s">
        <v>14493</v>
      </c>
      <c r="C2032" t="s">
        <v>14514</v>
      </c>
      <c r="D2032" s="144"/>
      <c r="E2032" s="144"/>
    </row>
    <row r="2033">
      <c r="A2033" s="143" t="s">
        <v>38436</v>
      </c>
      <c r="B2033" t="s">
        <v>14493</v>
      </c>
      <c r="C2033" t="s">
        <v>2695</v>
      </c>
      <c r="D2033" s="144"/>
      <c r="E2033" s="144"/>
    </row>
    <row r="2034">
      <c r="A2034" s="143" t="s">
        <v>38437</v>
      </c>
      <c r="B2034" t="s">
        <v>14493</v>
      </c>
      <c r="C2034" t="s">
        <v>689</v>
      </c>
      <c r="D2034" s="144"/>
      <c r="E2034" s="144"/>
    </row>
    <row r="2035">
      <c r="A2035" s="143" t="s">
        <v>38438</v>
      </c>
      <c r="B2035" t="s">
        <v>14493</v>
      </c>
      <c r="C2035" t="s">
        <v>106</v>
      </c>
      <c r="D2035" s="144"/>
      <c r="E2035" s="144"/>
    </row>
    <row r="2036">
      <c r="A2036" s="143" t="s">
        <v>38439</v>
      </c>
      <c r="B2036" t="s">
        <v>14524</v>
      </c>
      <c r="C2036" t="s">
        <v>76</v>
      </c>
      <c r="D2036" s="144" t="s">
        <v>14529</v>
      </c>
      <c r="E2036" s="144" t="s">
        <v>86</v>
      </c>
    </row>
    <row r="2037">
      <c r="A2037" s="143" t="s">
        <v>38440</v>
      </c>
      <c r="B2037" t="s">
        <v>14524</v>
      </c>
      <c r="C2037" t="s">
        <v>311</v>
      </c>
      <c r="D2037" s="144" t="s">
        <v>14539</v>
      </c>
      <c r="E2037" s="144" t="s">
        <v>14540</v>
      </c>
    </row>
    <row r="2038">
      <c r="A2038" s="143" t="s">
        <v>38441</v>
      </c>
      <c r="B2038" t="s">
        <v>14524</v>
      </c>
      <c r="C2038" t="s">
        <v>80</v>
      </c>
      <c r="D2038" s="144" t="s">
        <v>14544</v>
      </c>
      <c r="E2038" s="144"/>
    </row>
    <row r="2039">
      <c r="A2039" s="143" t="s">
        <v>38442</v>
      </c>
      <c r="B2039" t="s">
        <v>14524</v>
      </c>
      <c r="C2039" t="s">
        <v>80</v>
      </c>
      <c r="D2039" s="144" t="s">
        <v>14549</v>
      </c>
      <c r="E2039" s="144"/>
    </row>
    <row r="2040">
      <c r="A2040" s="143" t="s">
        <v>38443</v>
      </c>
      <c r="B2040" t="s">
        <v>14524</v>
      </c>
      <c r="C2040" t="s">
        <v>80</v>
      </c>
      <c r="D2040" s="144" t="s">
        <v>14552</v>
      </c>
      <c r="E2040" s="144"/>
    </row>
    <row r="2041">
      <c r="A2041" s="143" t="s">
        <v>38444</v>
      </c>
      <c r="B2041" t="s">
        <v>14524</v>
      </c>
      <c r="C2041" t="s">
        <v>80</v>
      </c>
      <c r="D2041" s="144" t="s">
        <v>14556</v>
      </c>
      <c r="E2041" s="144"/>
    </row>
    <row r="2042">
      <c r="A2042" s="143" t="s">
        <v>38445</v>
      </c>
      <c r="B2042" t="s">
        <v>14558</v>
      </c>
      <c r="C2042" t="s">
        <v>55</v>
      </c>
      <c r="D2042" s="144" t="s">
        <v>14565</v>
      </c>
      <c r="E2042" s="144"/>
    </row>
    <row r="2043">
      <c r="A2043" s="143" t="s">
        <v>38446</v>
      </c>
      <c r="B2043" t="s">
        <v>14558</v>
      </c>
      <c r="C2043" t="s">
        <v>160</v>
      </c>
      <c r="D2043" s="144" t="s">
        <v>14576</v>
      </c>
      <c r="E2043" s="144" t="s">
        <v>14577</v>
      </c>
    </row>
    <row r="2044">
      <c r="A2044" s="143" t="s">
        <v>38447</v>
      </c>
      <c r="B2044" t="s">
        <v>14558</v>
      </c>
      <c r="C2044" t="s">
        <v>1583</v>
      </c>
      <c r="D2044" s="144" t="s">
        <v>14583</v>
      </c>
      <c r="E2044" s="144" t="s">
        <v>14584</v>
      </c>
    </row>
    <row r="2045">
      <c r="A2045" s="143" t="s">
        <v>38448</v>
      </c>
      <c r="B2045" t="s">
        <v>14558</v>
      </c>
      <c r="C2045" t="s">
        <v>106</v>
      </c>
      <c r="D2045" s="144" t="s">
        <v>14588</v>
      </c>
      <c r="E2045" s="144" t="s">
        <v>14577</v>
      </c>
    </row>
    <row r="2046">
      <c r="A2046" s="143" t="s">
        <v>38449</v>
      </c>
      <c r="B2046" t="s">
        <v>14591</v>
      </c>
      <c r="C2046" t="s">
        <v>55</v>
      </c>
      <c r="D2046" s="144" t="s">
        <v>14596</v>
      </c>
      <c r="E2046" s="144" t="s">
        <v>14597</v>
      </c>
    </row>
    <row r="2047">
      <c r="A2047" s="143" t="s">
        <v>38450</v>
      </c>
      <c r="B2047" t="s">
        <v>14591</v>
      </c>
      <c r="C2047" t="s">
        <v>160</v>
      </c>
      <c r="D2047" s="144" t="s">
        <v>14608</v>
      </c>
      <c r="E2047" s="144" t="s">
        <v>14609</v>
      </c>
    </row>
    <row r="2048">
      <c r="A2048" s="143" t="s">
        <v>38451</v>
      </c>
      <c r="B2048" t="s">
        <v>14591</v>
      </c>
      <c r="C2048" t="s">
        <v>247</v>
      </c>
      <c r="D2048" s="144"/>
      <c r="E2048" s="144"/>
    </row>
    <row r="2049">
      <c r="A2049" s="143" t="s">
        <v>38452</v>
      </c>
      <c r="B2049" t="s">
        <v>14591</v>
      </c>
      <c r="C2049" t="s">
        <v>14614</v>
      </c>
      <c r="D2049" s="144"/>
      <c r="E2049" s="144"/>
    </row>
    <row r="2050">
      <c r="A2050" s="143" t="s">
        <v>38453</v>
      </c>
      <c r="B2050" t="s">
        <v>14591</v>
      </c>
      <c r="C2050" t="s">
        <v>2035</v>
      </c>
      <c r="D2050" s="144"/>
      <c r="E2050" s="144"/>
    </row>
    <row r="2051">
      <c r="A2051" s="143" t="s">
        <v>38454</v>
      </c>
      <c r="B2051" t="s">
        <v>14591</v>
      </c>
      <c r="C2051" t="s">
        <v>386</v>
      </c>
      <c r="D2051" s="144"/>
      <c r="E2051" s="144"/>
    </row>
    <row r="2052">
      <c r="A2052" s="143" t="s">
        <v>38455</v>
      </c>
      <c r="B2052" t="s">
        <v>14591</v>
      </c>
      <c r="C2052" t="s">
        <v>2695</v>
      </c>
      <c r="D2052" s="144"/>
      <c r="E2052" s="144"/>
    </row>
    <row r="2053">
      <c r="A2053" s="143" t="s">
        <v>38456</v>
      </c>
      <c r="B2053" t="s">
        <v>14591</v>
      </c>
      <c r="C2053" t="s">
        <v>80</v>
      </c>
      <c r="D2053" s="144" t="s">
        <v>14629</v>
      </c>
      <c r="E2053" s="144" t="s">
        <v>14630</v>
      </c>
    </row>
    <row r="2054">
      <c r="A2054" s="143" t="s">
        <v>38457</v>
      </c>
      <c r="B2054" t="s">
        <v>14634</v>
      </c>
      <c r="C2054" t="s">
        <v>55</v>
      </c>
      <c r="D2054" s="144" t="s">
        <v>14640</v>
      </c>
      <c r="E2054" s="144" t="s">
        <v>14641</v>
      </c>
    </row>
    <row r="2055">
      <c r="A2055" s="143" t="s">
        <v>38458</v>
      </c>
      <c r="B2055" t="s">
        <v>14634</v>
      </c>
      <c r="C2055" t="s">
        <v>76</v>
      </c>
      <c r="D2055" s="144" t="s">
        <v>14651</v>
      </c>
      <c r="E2055" s="144"/>
    </row>
    <row r="2056">
      <c r="A2056" s="143" t="s">
        <v>38459</v>
      </c>
      <c r="B2056" t="s">
        <v>14634</v>
      </c>
      <c r="C2056" t="s">
        <v>311</v>
      </c>
      <c r="D2056" s="144" t="s">
        <v>14659</v>
      </c>
      <c r="E2056" s="144" t="s">
        <v>14660</v>
      </c>
    </row>
    <row r="2057">
      <c r="A2057" s="143" t="s">
        <v>38460</v>
      </c>
      <c r="B2057" t="s">
        <v>14634</v>
      </c>
      <c r="C2057" t="s">
        <v>498</v>
      </c>
      <c r="D2057" s="144" t="s">
        <v>14663</v>
      </c>
      <c r="E2057" s="144" t="s">
        <v>14664</v>
      </c>
    </row>
    <row r="2058">
      <c r="A2058" s="143" t="s">
        <v>38461</v>
      </c>
      <c r="B2058" t="s">
        <v>14634</v>
      </c>
      <c r="C2058" t="s">
        <v>80</v>
      </c>
      <c r="D2058" s="144" t="s">
        <v>14667</v>
      </c>
      <c r="E2058" t="s">
        <v>38462</v>
      </c>
    </row>
    <row r="2059">
      <c r="A2059" s="143" t="s">
        <v>38463</v>
      </c>
      <c r="B2059" t="s">
        <v>14634</v>
      </c>
      <c r="C2059" t="s">
        <v>80</v>
      </c>
      <c r="D2059" s="144" t="s">
        <v>14672</v>
      </c>
      <c r="E2059" s="144"/>
    </row>
    <row r="2060">
      <c r="A2060" s="143" t="s">
        <v>38464</v>
      </c>
      <c r="B2060" t="s">
        <v>14634</v>
      </c>
      <c r="C2060" t="s">
        <v>80</v>
      </c>
      <c r="D2060" s="144" t="s">
        <v>14675</v>
      </c>
      <c r="E2060" s="144" t="s">
        <v>14676</v>
      </c>
    </row>
    <row r="2061">
      <c r="A2061" s="143" t="s">
        <v>38465</v>
      </c>
      <c r="B2061" t="s">
        <v>14678</v>
      </c>
      <c r="C2061" t="s">
        <v>55</v>
      </c>
      <c r="D2061" s="144" t="s">
        <v>14684</v>
      </c>
      <c r="E2061" s="144" t="s">
        <v>14685</v>
      </c>
    </row>
    <row r="2062">
      <c r="A2062" s="143" t="s">
        <v>38466</v>
      </c>
      <c r="B2062" t="s">
        <v>14678</v>
      </c>
      <c r="C2062" t="s">
        <v>13242</v>
      </c>
      <c r="D2062" s="144" t="s">
        <v>86</v>
      </c>
      <c r="E2062" s="144" t="s">
        <v>86</v>
      </c>
    </row>
    <row r="2063">
      <c r="A2063" s="143" t="s">
        <v>38467</v>
      </c>
      <c r="B2063" t="s">
        <v>14678</v>
      </c>
      <c r="C2063" t="s">
        <v>160</v>
      </c>
      <c r="D2063" s="144"/>
      <c r="E2063" s="144"/>
    </row>
    <row r="2064">
      <c r="A2064" s="143" t="s">
        <v>38468</v>
      </c>
      <c r="B2064" t="s">
        <v>14678</v>
      </c>
      <c r="C2064" t="s">
        <v>2834</v>
      </c>
      <c r="D2064" s="144" t="s">
        <v>14702</v>
      </c>
      <c r="E2064" s="144"/>
    </row>
    <row r="2065">
      <c r="A2065" s="143" t="s">
        <v>38469</v>
      </c>
      <c r="B2065" t="s">
        <v>14678</v>
      </c>
      <c r="C2065" t="s">
        <v>106</v>
      </c>
      <c r="D2065" s="144" t="s">
        <v>14706</v>
      </c>
      <c r="E2065" s="144" t="s">
        <v>14707</v>
      </c>
    </row>
    <row r="2066">
      <c r="A2066" s="143" t="s">
        <v>38470</v>
      </c>
      <c r="B2066" t="s">
        <v>14678</v>
      </c>
      <c r="C2066" t="s">
        <v>106</v>
      </c>
      <c r="D2066" s="144" t="s">
        <v>14712</v>
      </c>
      <c r="E2066" s="144"/>
    </row>
    <row r="2067">
      <c r="A2067" s="143" t="s">
        <v>38471</v>
      </c>
      <c r="B2067" t="s">
        <v>14678</v>
      </c>
      <c r="C2067" t="s">
        <v>106</v>
      </c>
      <c r="D2067" s="144"/>
      <c r="E2067" s="144"/>
    </row>
    <row r="2068">
      <c r="A2068" s="143" t="s">
        <v>38472</v>
      </c>
      <c r="B2068" t="s">
        <v>14678</v>
      </c>
      <c r="C2068" t="s">
        <v>80</v>
      </c>
      <c r="D2068" s="144" t="s">
        <v>14718</v>
      </c>
      <c r="E2068" s="144" t="s">
        <v>14719</v>
      </c>
    </row>
    <row r="2069">
      <c r="A2069" s="143" t="s">
        <v>38473</v>
      </c>
      <c r="B2069" t="s">
        <v>14720</v>
      </c>
      <c r="C2069" t="s">
        <v>55</v>
      </c>
      <c r="D2069" s="144" t="s">
        <v>14726</v>
      </c>
      <c r="E2069" s="144"/>
    </row>
    <row r="2070">
      <c r="A2070" s="143" t="s">
        <v>38474</v>
      </c>
      <c r="B2070" t="s">
        <v>14720</v>
      </c>
      <c r="C2070" t="s">
        <v>80</v>
      </c>
      <c r="D2070" s="144" t="s">
        <v>86</v>
      </c>
      <c r="E2070" s="144" t="s">
        <v>86</v>
      </c>
    </row>
    <row r="2071">
      <c r="A2071" s="143" t="s">
        <v>38475</v>
      </c>
      <c r="B2071" t="s">
        <v>14737</v>
      </c>
      <c r="C2071" t="s">
        <v>55</v>
      </c>
      <c r="D2071" s="144" t="s">
        <v>14743</v>
      </c>
      <c r="E2071" s="144" t="s">
        <v>14744</v>
      </c>
    </row>
    <row r="2072">
      <c r="A2072" s="143" t="s">
        <v>38476</v>
      </c>
      <c r="B2072" t="s">
        <v>14737</v>
      </c>
      <c r="C2072" t="s">
        <v>80</v>
      </c>
      <c r="D2072" s="144" t="s">
        <v>14758</v>
      </c>
      <c r="E2072" s="144" t="s">
        <v>14759</v>
      </c>
    </row>
    <row r="2073">
      <c r="A2073" s="143" t="s">
        <v>38477</v>
      </c>
      <c r="B2073" t="s">
        <v>14737</v>
      </c>
      <c r="C2073" t="s">
        <v>80</v>
      </c>
      <c r="D2073" s="144"/>
      <c r="E2073" s="144"/>
    </row>
    <row r="2074">
      <c r="A2074" s="143" t="s">
        <v>38478</v>
      </c>
      <c r="B2074" t="s">
        <v>14763</v>
      </c>
      <c r="C2074" t="s">
        <v>106</v>
      </c>
      <c r="D2074" s="144" t="s">
        <v>14770</v>
      </c>
      <c r="E2074" s="144" t="s">
        <v>14771</v>
      </c>
    </row>
    <row r="2075">
      <c r="A2075" s="143" t="s">
        <v>38479</v>
      </c>
      <c r="B2075" t="s">
        <v>14778</v>
      </c>
      <c r="C2075" t="s">
        <v>76</v>
      </c>
      <c r="D2075" s="144" t="s">
        <v>14786</v>
      </c>
      <c r="E2075" s="144"/>
    </row>
    <row r="2076">
      <c r="A2076" s="143" t="s">
        <v>38480</v>
      </c>
      <c r="B2076" t="s">
        <v>14778</v>
      </c>
      <c r="C2076" t="s">
        <v>76</v>
      </c>
      <c r="D2076" s="144" t="s">
        <v>14796</v>
      </c>
      <c r="E2076" s="144"/>
    </row>
    <row r="2077">
      <c r="A2077" s="143" t="s">
        <v>38481</v>
      </c>
      <c r="B2077" t="s">
        <v>14778</v>
      </c>
      <c r="C2077" t="s">
        <v>160</v>
      </c>
      <c r="D2077" s="144" t="s">
        <v>14799</v>
      </c>
      <c r="E2077" s="144"/>
    </row>
    <row r="2078">
      <c r="A2078" s="143" t="s">
        <v>38482</v>
      </c>
      <c r="B2078" t="s">
        <v>14778</v>
      </c>
      <c r="C2078" t="s">
        <v>1680</v>
      </c>
      <c r="D2078" s="144" t="s">
        <v>14803</v>
      </c>
      <c r="E2078" s="144"/>
    </row>
    <row r="2079">
      <c r="A2079" s="143" t="s">
        <v>38483</v>
      </c>
      <c r="B2079" t="s">
        <v>14805</v>
      </c>
      <c r="C2079" t="s">
        <v>311</v>
      </c>
      <c r="D2079" s="144" t="s">
        <v>14810</v>
      </c>
      <c r="E2079" s="144"/>
    </row>
    <row r="2080">
      <c r="A2080" s="143" t="s">
        <v>38484</v>
      </c>
      <c r="B2080" t="s">
        <v>14805</v>
      </c>
      <c r="C2080" t="s">
        <v>80</v>
      </c>
      <c r="D2080" s="144" t="s">
        <v>14822</v>
      </c>
      <c r="E2080" s="144"/>
    </row>
    <row r="2081">
      <c r="A2081" s="143" t="s">
        <v>38485</v>
      </c>
      <c r="B2081" t="s">
        <v>14823</v>
      </c>
      <c r="C2081" t="s">
        <v>2105</v>
      </c>
      <c r="D2081" s="144" t="s">
        <v>14828</v>
      </c>
      <c r="E2081" s="144" t="s">
        <v>14829</v>
      </c>
    </row>
    <row r="2082">
      <c r="A2082" s="143" t="s">
        <v>38486</v>
      </c>
      <c r="B2082" t="s">
        <v>14823</v>
      </c>
      <c r="C2082" t="s">
        <v>80</v>
      </c>
      <c r="D2082" s="144" t="s">
        <v>14840</v>
      </c>
      <c r="E2082" s="144"/>
    </row>
    <row r="2083">
      <c r="A2083" s="143" t="s">
        <v>38487</v>
      </c>
      <c r="B2083" t="s">
        <v>14823</v>
      </c>
      <c r="C2083" t="s">
        <v>80</v>
      </c>
      <c r="D2083" s="144" t="s">
        <v>14845</v>
      </c>
      <c r="E2083" s="144"/>
    </row>
    <row r="2084">
      <c r="A2084" s="143" t="s">
        <v>38488</v>
      </c>
      <c r="B2084" t="s">
        <v>14846</v>
      </c>
      <c r="C2084" t="s">
        <v>55</v>
      </c>
      <c r="D2084" s="144" t="s">
        <v>14852</v>
      </c>
      <c r="E2084" s="144" t="s">
        <v>14853</v>
      </c>
    </row>
    <row r="2085">
      <c r="A2085" s="143" t="s">
        <v>38489</v>
      </c>
      <c r="B2085" t="s">
        <v>14846</v>
      </c>
      <c r="C2085" t="s">
        <v>2834</v>
      </c>
      <c r="D2085" s="144" t="s">
        <v>14861</v>
      </c>
      <c r="E2085" s="144"/>
    </row>
    <row r="2086">
      <c r="A2086" s="143" t="s">
        <v>38490</v>
      </c>
      <c r="B2086" t="s">
        <v>14864</v>
      </c>
      <c r="C2086" t="s">
        <v>55</v>
      </c>
      <c r="D2086" s="144" t="s">
        <v>14869</v>
      </c>
      <c r="E2086" s="144" t="s">
        <v>14870</v>
      </c>
    </row>
    <row r="2087">
      <c r="A2087" s="143" t="s">
        <v>38491</v>
      </c>
      <c r="B2087" t="s">
        <v>14864</v>
      </c>
      <c r="C2087" t="s">
        <v>498</v>
      </c>
      <c r="D2087" s="144" t="s">
        <v>14879</v>
      </c>
      <c r="E2087" s="144" t="s">
        <v>14880</v>
      </c>
    </row>
    <row r="2088">
      <c r="A2088" s="143" t="s">
        <v>38492</v>
      </c>
      <c r="B2088" t="s">
        <v>14864</v>
      </c>
      <c r="C2088" t="s">
        <v>160</v>
      </c>
      <c r="D2088" s="144" t="s">
        <v>14887</v>
      </c>
      <c r="E2088" s="144" t="s">
        <v>14888</v>
      </c>
    </row>
    <row r="2089">
      <c r="A2089" s="143" t="s">
        <v>38493</v>
      </c>
      <c r="B2089" t="s">
        <v>14864</v>
      </c>
      <c r="C2089" t="s">
        <v>80</v>
      </c>
      <c r="D2089" s="144" t="s">
        <v>14892</v>
      </c>
      <c r="E2089" s="144"/>
    </row>
    <row r="2090">
      <c r="A2090" s="143" t="s">
        <v>38494</v>
      </c>
      <c r="B2090" t="s">
        <v>14895</v>
      </c>
      <c r="C2090" t="s">
        <v>55</v>
      </c>
      <c r="D2090" s="144" t="s">
        <v>14901</v>
      </c>
      <c r="E2090" s="144" t="s">
        <v>14902</v>
      </c>
    </row>
    <row r="2091">
      <c r="A2091" s="143" t="s">
        <v>38495</v>
      </c>
      <c r="B2091" t="s">
        <v>14895</v>
      </c>
      <c r="C2091" t="s">
        <v>160</v>
      </c>
      <c r="D2091" s="144" t="s">
        <v>14913</v>
      </c>
      <c r="E2091" t="s">
        <v>38496</v>
      </c>
    </row>
    <row r="2092">
      <c r="A2092" s="143" t="s">
        <v>38497</v>
      </c>
      <c r="B2092" t="s">
        <v>14895</v>
      </c>
      <c r="C2092" t="s">
        <v>106</v>
      </c>
      <c r="D2092" s="144" t="s">
        <v>14918</v>
      </c>
      <c r="E2092" s="144"/>
    </row>
    <row r="2093">
      <c r="A2093" s="143" t="s">
        <v>38498</v>
      </c>
      <c r="B2093" t="s">
        <v>14920</v>
      </c>
      <c r="C2093" t="s">
        <v>14927</v>
      </c>
      <c r="D2093" s="144"/>
      <c r="E2093" s="144"/>
    </row>
    <row r="2094">
      <c r="A2094" s="143" t="s">
        <v>38499</v>
      </c>
      <c r="B2094" t="s">
        <v>14920</v>
      </c>
      <c r="C2094" t="s">
        <v>14938</v>
      </c>
      <c r="D2094" s="144"/>
      <c r="E2094" s="144"/>
    </row>
    <row r="2095">
      <c r="A2095" s="143" t="s">
        <v>38500</v>
      </c>
      <c r="B2095" t="s">
        <v>14920</v>
      </c>
      <c r="C2095" t="s">
        <v>486</v>
      </c>
      <c r="D2095" s="144"/>
      <c r="E2095" s="144"/>
    </row>
    <row r="2096">
      <c r="A2096" s="143" t="s">
        <v>38501</v>
      </c>
      <c r="B2096" t="s">
        <v>14920</v>
      </c>
      <c r="C2096" t="s">
        <v>55</v>
      </c>
      <c r="D2096" s="144" t="s">
        <v>14944</v>
      </c>
      <c r="E2096" s="144" t="s">
        <v>14945</v>
      </c>
    </row>
    <row r="2097">
      <c r="A2097" s="143" t="s">
        <v>38502</v>
      </c>
      <c r="B2097" t="s">
        <v>14920</v>
      </c>
      <c r="C2097" t="s">
        <v>160</v>
      </c>
      <c r="D2097" s="144" t="s">
        <v>14951</v>
      </c>
      <c r="E2097" s="144"/>
    </row>
    <row r="2098">
      <c r="A2098" s="143" t="s">
        <v>38503</v>
      </c>
      <c r="B2098" t="s">
        <v>14920</v>
      </c>
      <c r="C2098" t="s">
        <v>167</v>
      </c>
      <c r="D2098" s="144" t="s">
        <v>14956</v>
      </c>
      <c r="E2098" s="144"/>
    </row>
    <row r="2099">
      <c r="A2099" s="143" t="s">
        <v>38504</v>
      </c>
      <c r="B2099" t="s">
        <v>14920</v>
      </c>
      <c r="C2099" t="s">
        <v>247</v>
      </c>
      <c r="D2099" s="144" t="s">
        <v>14961</v>
      </c>
      <c r="E2099" s="144" t="s">
        <v>14962</v>
      </c>
    </row>
    <row r="2100">
      <c r="A2100" s="143" t="s">
        <v>38505</v>
      </c>
      <c r="B2100" t="s">
        <v>14920</v>
      </c>
      <c r="C2100" t="s">
        <v>386</v>
      </c>
      <c r="D2100" s="144" t="s">
        <v>14964</v>
      </c>
      <c r="E2100" s="144" t="s">
        <v>14965</v>
      </c>
    </row>
    <row r="2101">
      <c r="A2101" s="143" t="s">
        <v>38506</v>
      </c>
      <c r="B2101" t="s">
        <v>14920</v>
      </c>
      <c r="C2101" t="s">
        <v>106</v>
      </c>
      <c r="D2101" s="144" t="s">
        <v>14972</v>
      </c>
      <c r="E2101" s="144"/>
    </row>
    <row r="2102">
      <c r="A2102" s="143" t="s">
        <v>38507</v>
      </c>
      <c r="B2102" t="s">
        <v>14920</v>
      </c>
      <c r="C2102" t="s">
        <v>106</v>
      </c>
      <c r="D2102" s="144"/>
      <c r="E2102" s="144"/>
    </row>
    <row r="2103">
      <c r="A2103" s="143" t="s">
        <v>38508</v>
      </c>
      <c r="B2103" t="s">
        <v>14979</v>
      </c>
      <c r="C2103" t="s">
        <v>2416</v>
      </c>
      <c r="D2103" s="144" t="s">
        <v>14987</v>
      </c>
      <c r="E2103" s="144"/>
    </row>
    <row r="2104">
      <c r="A2104" s="143" t="s">
        <v>38509</v>
      </c>
      <c r="B2104" t="s">
        <v>14979</v>
      </c>
      <c r="C2104" t="s">
        <v>55</v>
      </c>
      <c r="D2104" s="144" t="s">
        <v>14998</v>
      </c>
      <c r="E2104" s="144" t="s">
        <v>14999</v>
      </c>
    </row>
    <row r="2105">
      <c r="A2105" s="143" t="s">
        <v>38510</v>
      </c>
      <c r="B2105" t="s">
        <v>14979</v>
      </c>
      <c r="C2105" t="s">
        <v>498</v>
      </c>
      <c r="D2105" s="144" t="s">
        <v>15002</v>
      </c>
      <c r="E2105" s="144"/>
    </row>
    <row r="2106">
      <c r="A2106" s="143" t="s">
        <v>38511</v>
      </c>
      <c r="B2106" t="s">
        <v>14979</v>
      </c>
      <c r="C2106" t="s">
        <v>1858</v>
      </c>
      <c r="D2106" s="144" t="s">
        <v>15007</v>
      </c>
      <c r="E2106" s="144"/>
    </row>
    <row r="2107">
      <c r="A2107" s="143" t="s">
        <v>38512</v>
      </c>
      <c r="B2107" t="s">
        <v>15014</v>
      </c>
      <c r="C2107" t="s">
        <v>412</v>
      </c>
      <c r="D2107" s="144"/>
      <c r="E2107" s="144"/>
    </row>
    <row r="2108">
      <c r="A2108" s="143" t="s">
        <v>38513</v>
      </c>
      <c r="B2108" t="s">
        <v>15014</v>
      </c>
      <c r="C2108" t="s">
        <v>412</v>
      </c>
      <c r="D2108" s="144"/>
      <c r="E2108" s="144"/>
    </row>
    <row r="2109">
      <c r="A2109" s="143" t="s">
        <v>38514</v>
      </c>
      <c r="B2109" t="s">
        <v>15014</v>
      </c>
      <c r="C2109" t="s">
        <v>55</v>
      </c>
      <c r="D2109" s="144" t="s">
        <v>15033</v>
      </c>
      <c r="E2109" s="144" t="s">
        <v>15034</v>
      </c>
    </row>
    <row r="2110">
      <c r="A2110" s="143" t="s">
        <v>38515</v>
      </c>
      <c r="B2110" t="s">
        <v>15014</v>
      </c>
      <c r="C2110" t="s">
        <v>80</v>
      </c>
      <c r="D2110" s="144" t="s">
        <v>15038</v>
      </c>
      <c r="E2110" s="144" t="s">
        <v>86</v>
      </c>
    </row>
    <row r="2111">
      <c r="A2111" s="143" t="s">
        <v>38516</v>
      </c>
      <c r="B2111" t="s">
        <v>15014</v>
      </c>
      <c r="C2111" t="s">
        <v>80</v>
      </c>
      <c r="D2111" s="144" t="s">
        <v>15042</v>
      </c>
      <c r="E2111" s="144"/>
    </row>
    <row r="2112">
      <c r="A2112" s="143" t="s">
        <v>38517</v>
      </c>
      <c r="B2112" t="s">
        <v>15043</v>
      </c>
      <c r="C2112" t="s">
        <v>55</v>
      </c>
      <c r="D2112" s="144" t="s">
        <v>15048</v>
      </c>
      <c r="E2112" s="144" t="s">
        <v>15049</v>
      </c>
    </row>
    <row r="2113">
      <c r="A2113" s="143" t="s">
        <v>38518</v>
      </c>
      <c r="B2113" t="s">
        <v>15043</v>
      </c>
      <c r="C2113" t="s">
        <v>76</v>
      </c>
      <c r="D2113" s="144" t="s">
        <v>15058</v>
      </c>
      <c r="E2113" s="144"/>
    </row>
    <row r="2114">
      <c r="A2114" s="143" t="s">
        <v>38519</v>
      </c>
      <c r="B2114" t="s">
        <v>15043</v>
      </c>
      <c r="C2114" t="s">
        <v>76</v>
      </c>
      <c r="D2114" s="144" t="s">
        <v>15063</v>
      </c>
      <c r="E2114" s="144"/>
    </row>
    <row r="2115">
      <c r="A2115" s="143" t="s">
        <v>38520</v>
      </c>
      <c r="B2115" t="s">
        <v>15043</v>
      </c>
      <c r="C2115" t="s">
        <v>80</v>
      </c>
      <c r="D2115" s="144" t="s">
        <v>15065</v>
      </c>
      <c r="E2115" s="144"/>
    </row>
    <row r="2116">
      <c r="A2116" s="143" t="s">
        <v>38521</v>
      </c>
      <c r="B2116" t="s">
        <v>15068</v>
      </c>
      <c r="C2116" t="s">
        <v>55</v>
      </c>
      <c r="D2116" s="144" t="s">
        <v>15074</v>
      </c>
      <c r="E2116" s="144"/>
    </row>
    <row r="2117">
      <c r="A2117" s="143" t="s">
        <v>38522</v>
      </c>
      <c r="B2117" t="s">
        <v>15068</v>
      </c>
      <c r="C2117" t="s">
        <v>76</v>
      </c>
      <c r="D2117" s="144" t="s">
        <v>15086</v>
      </c>
      <c r="E2117" s="144"/>
    </row>
    <row r="2118">
      <c r="A2118" s="143" t="s">
        <v>38523</v>
      </c>
      <c r="B2118" t="s">
        <v>15068</v>
      </c>
      <c r="C2118" t="s">
        <v>3466</v>
      </c>
      <c r="D2118" s="144" t="s">
        <v>15089</v>
      </c>
      <c r="E2118" s="144"/>
    </row>
    <row r="2119">
      <c r="A2119" s="143" t="s">
        <v>38524</v>
      </c>
      <c r="B2119" t="s">
        <v>15068</v>
      </c>
      <c r="C2119" t="s">
        <v>106</v>
      </c>
      <c r="D2119" s="144" t="s">
        <v>15095</v>
      </c>
      <c r="E2119" s="144"/>
    </row>
    <row r="2120">
      <c r="A2120" s="143" t="s">
        <v>38525</v>
      </c>
      <c r="B2120" t="s">
        <v>15068</v>
      </c>
      <c r="C2120" t="s">
        <v>106</v>
      </c>
      <c r="D2120" s="144" t="s">
        <v>15100</v>
      </c>
      <c r="E2120" s="144"/>
    </row>
    <row r="2121">
      <c r="A2121" s="143" t="s">
        <v>38526</v>
      </c>
      <c r="B2121" t="s">
        <v>15102</v>
      </c>
      <c r="C2121" t="s">
        <v>55</v>
      </c>
      <c r="D2121" s="144" t="s">
        <v>15107</v>
      </c>
      <c r="E2121" s="144" t="s">
        <v>15108</v>
      </c>
    </row>
    <row r="2122">
      <c r="A2122" s="143" t="s">
        <v>38527</v>
      </c>
      <c r="B2122" t="s">
        <v>15102</v>
      </c>
      <c r="C2122" t="s">
        <v>160</v>
      </c>
      <c r="D2122" s="144" t="s">
        <v>15119</v>
      </c>
      <c r="E2122" s="144"/>
    </row>
    <row r="2123">
      <c r="A2123" s="143" t="s">
        <v>38528</v>
      </c>
      <c r="B2123" t="s">
        <v>15102</v>
      </c>
      <c r="C2123" t="s">
        <v>1385</v>
      </c>
      <c r="D2123" s="144" t="s">
        <v>15123</v>
      </c>
      <c r="E2123" s="144" t="s">
        <v>15124</v>
      </c>
    </row>
    <row r="2124">
      <c r="A2124" s="143" t="s">
        <v>38529</v>
      </c>
      <c r="B2124" t="s">
        <v>15102</v>
      </c>
      <c r="C2124" t="s">
        <v>106</v>
      </c>
      <c r="D2124" s="144" t="s">
        <v>15126</v>
      </c>
      <c r="E2124" s="144" t="s">
        <v>15127</v>
      </c>
    </row>
    <row r="2125">
      <c r="A2125" s="143" t="s">
        <v>38530</v>
      </c>
      <c r="B2125" t="s">
        <v>15134</v>
      </c>
      <c r="C2125" t="s">
        <v>412</v>
      </c>
      <c r="D2125" s="144"/>
      <c r="E2125" s="144"/>
    </row>
    <row r="2126">
      <c r="A2126" s="143" t="s">
        <v>38531</v>
      </c>
      <c r="B2126" t="s">
        <v>15150</v>
      </c>
      <c r="C2126" t="s">
        <v>15154</v>
      </c>
      <c r="D2126" s="144" t="s">
        <v>15155</v>
      </c>
      <c r="E2126" s="144" t="s">
        <v>15156</v>
      </c>
    </row>
    <row r="2127">
      <c r="A2127" s="143" t="s">
        <v>38532</v>
      </c>
      <c r="B2127" t="s">
        <v>15150</v>
      </c>
      <c r="C2127" t="s">
        <v>160</v>
      </c>
      <c r="D2127" s="144" t="s">
        <v>15168</v>
      </c>
      <c r="E2127" s="144"/>
    </row>
    <row r="2128">
      <c r="A2128" s="143" t="s">
        <v>38533</v>
      </c>
      <c r="B2128" t="s">
        <v>15150</v>
      </c>
      <c r="C2128" t="s">
        <v>160</v>
      </c>
      <c r="D2128" s="144" t="s">
        <v>15173</v>
      </c>
      <c r="E2128" s="144"/>
    </row>
    <row r="2129">
      <c r="A2129" s="143" t="s">
        <v>38534</v>
      </c>
      <c r="B2129" t="s">
        <v>15150</v>
      </c>
      <c r="C2129" t="s">
        <v>674</v>
      </c>
      <c r="D2129" s="144" t="s">
        <v>15177</v>
      </c>
      <c r="E2129" s="144"/>
    </row>
    <row r="2130">
      <c r="A2130" s="143" t="s">
        <v>38535</v>
      </c>
      <c r="B2130" t="s">
        <v>15150</v>
      </c>
      <c r="C2130" t="s">
        <v>674</v>
      </c>
      <c r="D2130" s="144" t="s">
        <v>15180</v>
      </c>
      <c r="E2130" s="144"/>
    </row>
    <row r="2131">
      <c r="A2131" s="143" t="s">
        <v>38536</v>
      </c>
      <c r="B2131" t="s">
        <v>15150</v>
      </c>
      <c r="C2131" t="s">
        <v>674</v>
      </c>
      <c r="D2131" s="144"/>
      <c r="E2131" s="144"/>
    </row>
    <row r="2132">
      <c r="A2132" s="143" t="s">
        <v>38537</v>
      </c>
      <c r="B2132" t="s">
        <v>15150</v>
      </c>
      <c r="C2132" t="s">
        <v>1583</v>
      </c>
      <c r="D2132" s="144"/>
      <c r="E2132" s="144"/>
    </row>
    <row r="2133">
      <c r="A2133" s="143" t="s">
        <v>38538</v>
      </c>
      <c r="B2133" t="s">
        <v>15150</v>
      </c>
      <c r="C2133" t="s">
        <v>2349</v>
      </c>
      <c r="D2133" s="144" t="s">
        <v>15192</v>
      </c>
      <c r="E2133" s="144"/>
    </row>
    <row r="2134">
      <c r="A2134" s="143" t="s">
        <v>38539</v>
      </c>
      <c r="B2134" t="s">
        <v>15150</v>
      </c>
      <c r="C2134" t="s">
        <v>689</v>
      </c>
      <c r="D2134" s="144" t="s">
        <v>15196</v>
      </c>
      <c r="E2134" s="144"/>
    </row>
    <row r="2135">
      <c r="A2135" s="143" t="s">
        <v>38540</v>
      </c>
      <c r="B2135" t="s">
        <v>15150</v>
      </c>
      <c r="C2135" t="s">
        <v>106</v>
      </c>
      <c r="D2135" s="144" t="s">
        <v>15199</v>
      </c>
      <c r="E2135" s="144" t="s">
        <v>15200</v>
      </c>
    </row>
    <row r="2136">
      <c r="A2136" s="143" t="s">
        <v>38541</v>
      </c>
      <c r="B2136" t="s">
        <v>15150</v>
      </c>
      <c r="C2136" t="s">
        <v>106</v>
      </c>
      <c r="D2136" s="144" t="s">
        <v>15205</v>
      </c>
      <c r="E2136" s="144"/>
    </row>
    <row r="2137">
      <c r="A2137" s="143" t="s">
        <v>38542</v>
      </c>
      <c r="B2137" t="s">
        <v>15206</v>
      </c>
      <c r="C2137" t="s">
        <v>1959</v>
      </c>
      <c r="D2137" s="144" t="s">
        <v>15212</v>
      </c>
      <c r="E2137" s="144" t="s">
        <v>15213</v>
      </c>
    </row>
    <row r="2138">
      <c r="A2138" s="143" t="s">
        <v>38543</v>
      </c>
      <c r="B2138" t="s">
        <v>15206</v>
      </c>
      <c r="C2138" t="s">
        <v>15223</v>
      </c>
      <c r="D2138" s="144" t="s">
        <v>15224</v>
      </c>
      <c r="E2138" s="144"/>
    </row>
    <row r="2139">
      <c r="A2139" s="143" t="s">
        <v>38544</v>
      </c>
      <c r="B2139" t="s">
        <v>15206</v>
      </c>
      <c r="C2139" t="s">
        <v>469</v>
      </c>
      <c r="D2139" s="144" t="s">
        <v>15230</v>
      </c>
      <c r="E2139" s="144" t="s">
        <v>15231</v>
      </c>
    </row>
    <row r="2140">
      <c r="A2140" s="143" t="s">
        <v>38545</v>
      </c>
      <c r="B2140" t="s">
        <v>15206</v>
      </c>
      <c r="C2140" t="s">
        <v>15234</v>
      </c>
      <c r="D2140" s="144" t="s">
        <v>15235</v>
      </c>
      <c r="E2140" s="144" t="s">
        <v>15236</v>
      </c>
    </row>
    <row r="2141">
      <c r="A2141" s="143" t="s">
        <v>38546</v>
      </c>
      <c r="B2141" t="s">
        <v>15206</v>
      </c>
      <c r="C2141" t="s">
        <v>15241</v>
      </c>
      <c r="D2141" s="144" t="s">
        <v>15242</v>
      </c>
      <c r="E2141" s="144" t="s">
        <v>15243</v>
      </c>
    </row>
    <row r="2142">
      <c r="A2142" s="143" t="s">
        <v>38547</v>
      </c>
      <c r="B2142" t="s">
        <v>15206</v>
      </c>
      <c r="C2142" t="s">
        <v>15247</v>
      </c>
      <c r="D2142" s="144" t="s">
        <v>15248</v>
      </c>
      <c r="E2142" s="144" t="s">
        <v>15249</v>
      </c>
    </row>
    <row r="2143">
      <c r="A2143" s="143" t="s">
        <v>38548</v>
      </c>
      <c r="B2143" t="s">
        <v>15206</v>
      </c>
      <c r="C2143" t="s">
        <v>15253</v>
      </c>
      <c r="D2143" s="144" t="s">
        <v>15254</v>
      </c>
      <c r="E2143" t="s">
        <v>38549</v>
      </c>
    </row>
    <row r="2144">
      <c r="A2144" s="143" t="s">
        <v>38550</v>
      </c>
      <c r="B2144" t="s">
        <v>15206</v>
      </c>
      <c r="C2144" t="s">
        <v>15259</v>
      </c>
      <c r="D2144" s="144" t="s">
        <v>15260</v>
      </c>
      <c r="E2144" s="144" t="s">
        <v>15261</v>
      </c>
    </row>
    <row r="2145">
      <c r="A2145" s="143" t="s">
        <v>38551</v>
      </c>
      <c r="B2145" t="s">
        <v>15206</v>
      </c>
      <c r="C2145" t="s">
        <v>695</v>
      </c>
      <c r="D2145" s="144" t="s">
        <v>15265</v>
      </c>
      <c r="E2145" s="144" t="s">
        <v>15266</v>
      </c>
    </row>
    <row r="2146">
      <c r="A2146" s="143" t="s">
        <v>38552</v>
      </c>
      <c r="B2146" t="s">
        <v>15206</v>
      </c>
      <c r="C2146" t="s">
        <v>106</v>
      </c>
      <c r="D2146" s="144" t="s">
        <v>15269</v>
      </c>
      <c r="E2146" s="144"/>
    </row>
    <row r="2147">
      <c r="A2147" s="143" t="s">
        <v>38553</v>
      </c>
      <c r="B2147" t="s">
        <v>15284</v>
      </c>
      <c r="C2147" t="s">
        <v>412</v>
      </c>
      <c r="D2147" s="144"/>
      <c r="E2147" s="144"/>
    </row>
    <row r="2148">
      <c r="A2148" s="143" t="s">
        <v>38554</v>
      </c>
      <c r="B2148" t="s">
        <v>15284</v>
      </c>
      <c r="C2148" t="s">
        <v>55</v>
      </c>
      <c r="D2148" s="144" t="s">
        <v>15302</v>
      </c>
      <c r="E2148" s="144" t="s">
        <v>15303</v>
      </c>
    </row>
    <row r="2149">
      <c r="A2149" s="143" t="s">
        <v>38555</v>
      </c>
      <c r="B2149" t="s">
        <v>15284</v>
      </c>
      <c r="C2149" t="s">
        <v>160</v>
      </c>
      <c r="D2149" s="144"/>
      <c r="E2149" s="144"/>
    </row>
    <row r="2150">
      <c r="A2150" s="143" t="s">
        <v>38556</v>
      </c>
      <c r="B2150" t="s">
        <v>15284</v>
      </c>
      <c r="C2150" t="s">
        <v>247</v>
      </c>
      <c r="D2150" s="144"/>
      <c r="E2150" s="144"/>
    </row>
    <row r="2151">
      <c r="A2151" s="143" t="s">
        <v>38557</v>
      </c>
      <c r="B2151" t="s">
        <v>15284</v>
      </c>
      <c r="C2151" t="s">
        <v>7310</v>
      </c>
      <c r="D2151" s="144" t="s">
        <v>15316</v>
      </c>
      <c r="E2151" s="144"/>
    </row>
    <row r="2152">
      <c r="A2152" s="143" t="s">
        <v>38558</v>
      </c>
      <c r="B2152" t="s">
        <v>15317</v>
      </c>
      <c r="C2152" t="s">
        <v>55</v>
      </c>
      <c r="D2152" s="144" t="s">
        <v>15322</v>
      </c>
      <c r="E2152" s="144" t="s">
        <v>15323</v>
      </c>
    </row>
    <row r="2153">
      <c r="A2153" s="143" t="s">
        <v>38559</v>
      </c>
      <c r="B2153" t="s">
        <v>15317</v>
      </c>
      <c r="C2153" t="s">
        <v>80</v>
      </c>
      <c r="D2153" s="144" t="s">
        <v>15336</v>
      </c>
      <c r="E2153" s="144"/>
    </row>
    <row r="2154">
      <c r="A2154" s="143" t="s">
        <v>38560</v>
      </c>
      <c r="B2154" t="s">
        <v>15317</v>
      </c>
      <c r="C2154" t="s">
        <v>80</v>
      </c>
      <c r="D2154" s="144" t="s">
        <v>15339</v>
      </c>
      <c r="E2154" s="144" t="s">
        <v>15340</v>
      </c>
    </row>
    <row r="2155">
      <c r="A2155" s="143" t="s">
        <v>38561</v>
      </c>
      <c r="B2155" t="s">
        <v>15346</v>
      </c>
      <c r="C2155" t="s">
        <v>106</v>
      </c>
      <c r="D2155" s="144" t="s">
        <v>15353</v>
      </c>
      <c r="E2155" s="144"/>
    </row>
    <row r="2156">
      <c r="A2156" s="143" t="s">
        <v>38562</v>
      </c>
      <c r="B2156" t="s">
        <v>15364</v>
      </c>
      <c r="C2156" t="s">
        <v>992</v>
      </c>
      <c r="D2156" s="144" t="s">
        <v>15371</v>
      </c>
      <c r="E2156" s="144" t="s">
        <v>15372</v>
      </c>
    </row>
    <row r="2157">
      <c r="A2157" s="143" t="s">
        <v>38563</v>
      </c>
      <c r="B2157" t="s">
        <v>15364</v>
      </c>
      <c r="C2157" t="s">
        <v>160</v>
      </c>
      <c r="D2157" s="144"/>
      <c r="E2157" s="144"/>
    </row>
    <row r="2158">
      <c r="A2158" s="143" t="s">
        <v>38564</v>
      </c>
      <c r="B2158" t="s">
        <v>15364</v>
      </c>
      <c r="C2158" t="s">
        <v>160</v>
      </c>
      <c r="D2158" s="144"/>
      <c r="E2158" s="144"/>
    </row>
    <row r="2159">
      <c r="A2159" s="143" t="s">
        <v>38565</v>
      </c>
      <c r="B2159" t="s">
        <v>15364</v>
      </c>
      <c r="C2159" t="s">
        <v>674</v>
      </c>
      <c r="D2159" s="144" t="s">
        <v>15387</v>
      </c>
      <c r="E2159" s="144"/>
    </row>
    <row r="2160">
      <c r="A2160" s="143" t="s">
        <v>38566</v>
      </c>
      <c r="B2160" t="s">
        <v>15364</v>
      </c>
      <c r="C2160" t="s">
        <v>247</v>
      </c>
      <c r="D2160" s="144"/>
      <c r="E2160" s="144"/>
    </row>
    <row r="2161">
      <c r="A2161" s="143" t="s">
        <v>38567</v>
      </c>
      <c r="B2161" t="s">
        <v>15364</v>
      </c>
      <c r="C2161" t="s">
        <v>2689</v>
      </c>
      <c r="D2161" s="144"/>
      <c r="E2161" s="144"/>
    </row>
    <row r="2162">
      <c r="A2162" s="143" t="s">
        <v>38568</v>
      </c>
      <c r="B2162" t="s">
        <v>15364</v>
      </c>
      <c r="C2162" t="s">
        <v>106</v>
      </c>
      <c r="D2162" s="144" t="s">
        <v>15400</v>
      </c>
      <c r="E2162" s="144"/>
    </row>
    <row r="2163">
      <c r="A2163" s="143" t="s">
        <v>38569</v>
      </c>
      <c r="B2163" t="s">
        <v>15401</v>
      </c>
      <c r="C2163" t="s">
        <v>412</v>
      </c>
      <c r="D2163" s="144"/>
      <c r="E2163" s="144"/>
    </row>
    <row r="2164">
      <c r="A2164" s="143" t="s">
        <v>38570</v>
      </c>
      <c r="B2164" t="s">
        <v>15401</v>
      </c>
      <c r="C2164" t="s">
        <v>55</v>
      </c>
      <c r="D2164" s="144" t="s">
        <v>15411</v>
      </c>
      <c r="E2164" s="144" t="s">
        <v>15412</v>
      </c>
    </row>
    <row r="2165">
      <c r="A2165" s="143" t="s">
        <v>38571</v>
      </c>
      <c r="B2165" t="s">
        <v>15401</v>
      </c>
      <c r="C2165" t="s">
        <v>2649</v>
      </c>
      <c r="D2165" s="144" t="s">
        <v>15418</v>
      </c>
      <c r="E2165" s="144" t="s">
        <v>15412</v>
      </c>
    </row>
    <row r="2166">
      <c r="A2166" s="143" t="s">
        <v>38572</v>
      </c>
      <c r="B2166" t="s">
        <v>15401</v>
      </c>
      <c r="C2166" t="s">
        <v>498</v>
      </c>
      <c r="D2166" s="144" t="s">
        <v>15423</v>
      </c>
      <c r="E2166" s="144"/>
    </row>
    <row r="2167">
      <c r="A2167" s="143" t="s">
        <v>38573</v>
      </c>
      <c r="B2167" t="s">
        <v>15401</v>
      </c>
      <c r="C2167" t="s">
        <v>106</v>
      </c>
      <c r="D2167" s="144"/>
      <c r="E2167" s="144"/>
    </row>
    <row r="2168">
      <c r="A2168" s="143" t="s">
        <v>38574</v>
      </c>
      <c r="B2168" t="s">
        <v>15426</v>
      </c>
      <c r="C2168" t="s">
        <v>55</v>
      </c>
      <c r="D2168" s="144" t="s">
        <v>15431</v>
      </c>
      <c r="E2168" s="144" t="s">
        <v>15432</v>
      </c>
    </row>
    <row r="2169">
      <c r="A2169" s="143" t="s">
        <v>38575</v>
      </c>
      <c r="B2169" t="s">
        <v>15426</v>
      </c>
      <c r="C2169" t="s">
        <v>80</v>
      </c>
      <c r="D2169" s="144" t="s">
        <v>15442</v>
      </c>
      <c r="E2169" s="144"/>
    </row>
    <row r="2170">
      <c r="A2170" s="143" t="s">
        <v>38576</v>
      </c>
      <c r="B2170" t="s">
        <v>15426</v>
      </c>
      <c r="C2170" t="s">
        <v>80</v>
      </c>
      <c r="D2170" s="144"/>
      <c r="E2170" s="144"/>
    </row>
    <row r="2171">
      <c r="A2171" s="143" t="s">
        <v>38577</v>
      </c>
      <c r="B2171" t="s">
        <v>15446</v>
      </c>
      <c r="C2171" t="s">
        <v>55</v>
      </c>
      <c r="D2171" s="144" t="s">
        <v>15451</v>
      </c>
      <c r="E2171" s="144" t="s">
        <v>15452</v>
      </c>
    </row>
    <row r="2172">
      <c r="A2172" s="143" t="s">
        <v>38578</v>
      </c>
      <c r="B2172" t="s">
        <v>15446</v>
      </c>
      <c r="C2172" t="s">
        <v>80</v>
      </c>
      <c r="D2172" s="144" t="s">
        <v>15459</v>
      </c>
      <c r="E2172" s="144" t="s">
        <v>15460</v>
      </c>
    </row>
    <row r="2173">
      <c r="A2173" s="143" t="s">
        <v>38579</v>
      </c>
      <c r="B2173" t="s">
        <v>15446</v>
      </c>
      <c r="C2173" t="s">
        <v>80</v>
      </c>
      <c r="D2173" s="144"/>
      <c r="E2173" s="144"/>
    </row>
    <row r="2174">
      <c r="A2174" s="143" t="s">
        <v>38580</v>
      </c>
      <c r="B2174" t="s">
        <v>15466</v>
      </c>
      <c r="C2174" t="s">
        <v>55</v>
      </c>
      <c r="D2174" s="144" t="s">
        <v>15470</v>
      </c>
      <c r="E2174" s="144" t="s">
        <v>86</v>
      </c>
    </row>
    <row r="2175">
      <c r="A2175" s="143" t="s">
        <v>38581</v>
      </c>
      <c r="B2175" t="s">
        <v>15466</v>
      </c>
      <c r="C2175" t="s">
        <v>55</v>
      </c>
      <c r="D2175" s="144" t="s">
        <v>15482</v>
      </c>
      <c r="E2175" s="144"/>
    </row>
    <row r="2176">
      <c r="A2176" s="143" t="s">
        <v>38582</v>
      </c>
      <c r="B2176" t="s">
        <v>15466</v>
      </c>
      <c r="C2176" t="s">
        <v>160</v>
      </c>
      <c r="D2176" s="144" t="s">
        <v>86</v>
      </c>
      <c r="E2176" s="144" t="s">
        <v>86</v>
      </c>
    </row>
    <row r="2177">
      <c r="A2177" s="143" t="s">
        <v>38583</v>
      </c>
      <c r="B2177" t="s">
        <v>15466</v>
      </c>
      <c r="C2177" t="s">
        <v>674</v>
      </c>
      <c r="D2177" s="144"/>
      <c r="E2177" s="144"/>
    </row>
    <row r="2178">
      <c r="A2178" s="143" t="s">
        <v>38584</v>
      </c>
      <c r="B2178" t="s">
        <v>15466</v>
      </c>
      <c r="C2178" t="s">
        <v>15492</v>
      </c>
      <c r="D2178" s="144" t="s">
        <v>15493</v>
      </c>
      <c r="E2178" s="144" t="s">
        <v>86</v>
      </c>
    </row>
    <row r="2179">
      <c r="A2179" s="143" t="s">
        <v>38585</v>
      </c>
      <c r="B2179" t="s">
        <v>15466</v>
      </c>
      <c r="C2179" t="s">
        <v>106</v>
      </c>
      <c r="D2179" s="144" t="s">
        <v>86</v>
      </c>
      <c r="E2179" s="144" t="s">
        <v>86</v>
      </c>
    </row>
    <row r="2180">
      <c r="A2180" s="143" t="s">
        <v>38586</v>
      </c>
      <c r="B2180" t="s">
        <v>15497</v>
      </c>
      <c r="C2180" t="s">
        <v>1959</v>
      </c>
      <c r="D2180" s="144"/>
      <c r="E2180" s="144"/>
    </row>
    <row r="2181">
      <c r="A2181" s="143" t="s">
        <v>38587</v>
      </c>
      <c r="B2181" t="s">
        <v>15497</v>
      </c>
      <c r="C2181" t="s">
        <v>15514</v>
      </c>
      <c r="D2181" s="144" t="s">
        <v>15515</v>
      </c>
      <c r="E2181" s="144" t="s">
        <v>15516</v>
      </c>
    </row>
    <row r="2182">
      <c r="A2182" s="143" t="s">
        <v>38588</v>
      </c>
      <c r="B2182" t="s">
        <v>15497</v>
      </c>
      <c r="C2182" t="s">
        <v>15521</v>
      </c>
      <c r="D2182" s="144" t="s">
        <v>15522</v>
      </c>
      <c r="E2182" s="144" t="s">
        <v>15523</v>
      </c>
    </row>
    <row r="2183">
      <c r="A2183" s="143" t="s">
        <v>38589</v>
      </c>
      <c r="B2183" t="s">
        <v>15497</v>
      </c>
      <c r="C2183" t="s">
        <v>6588</v>
      </c>
      <c r="D2183" s="144" t="s">
        <v>15525</v>
      </c>
      <c r="E2183" s="144" t="s">
        <v>15526</v>
      </c>
    </row>
    <row r="2184">
      <c r="A2184" s="143" t="s">
        <v>38590</v>
      </c>
      <c r="B2184" t="s">
        <v>15497</v>
      </c>
      <c r="C2184" t="s">
        <v>106</v>
      </c>
      <c r="D2184" s="144" t="s">
        <v>15530</v>
      </c>
      <c r="E2184" s="144" t="s">
        <v>15531</v>
      </c>
    </row>
    <row r="2185">
      <c r="A2185" s="143" t="s">
        <v>38591</v>
      </c>
      <c r="B2185" t="s">
        <v>15533</v>
      </c>
      <c r="C2185" t="s">
        <v>55</v>
      </c>
      <c r="D2185" s="144" t="s">
        <v>15539</v>
      </c>
      <c r="E2185" s="144"/>
    </row>
    <row r="2186">
      <c r="A2186" s="143" t="s">
        <v>38592</v>
      </c>
      <c r="B2186" t="s">
        <v>15533</v>
      </c>
      <c r="C2186" t="s">
        <v>160</v>
      </c>
      <c r="D2186" s="144"/>
      <c r="E2186" s="144"/>
    </row>
    <row r="2187">
      <c r="A2187" s="143" t="s">
        <v>38593</v>
      </c>
      <c r="B2187" t="s">
        <v>15533</v>
      </c>
      <c r="C2187" t="s">
        <v>106</v>
      </c>
      <c r="D2187" s="144" t="s">
        <v>15554</v>
      </c>
      <c r="E2187" t="s">
        <v>38594</v>
      </c>
    </row>
    <row r="2188">
      <c r="A2188" s="143" t="s">
        <v>38595</v>
      </c>
      <c r="B2188" t="s">
        <v>15559</v>
      </c>
      <c r="C2188" t="s">
        <v>55</v>
      </c>
      <c r="D2188" s="144" t="s">
        <v>15565</v>
      </c>
      <c r="E2188" s="144" t="s">
        <v>15566</v>
      </c>
    </row>
    <row r="2189">
      <c r="A2189" s="143" t="s">
        <v>38596</v>
      </c>
      <c r="B2189" t="s">
        <v>15559</v>
      </c>
      <c r="C2189" t="s">
        <v>160</v>
      </c>
      <c r="D2189" s="144" t="s">
        <v>15576</v>
      </c>
      <c r="E2189" s="144"/>
    </row>
    <row r="2190">
      <c r="A2190" s="143" t="s">
        <v>38597</v>
      </c>
      <c r="B2190" t="s">
        <v>15559</v>
      </c>
      <c r="C2190" t="s">
        <v>80</v>
      </c>
      <c r="D2190" s="144" t="s">
        <v>15583</v>
      </c>
      <c r="E2190" s="144"/>
    </row>
    <row r="2191">
      <c r="A2191" s="143" t="s">
        <v>38598</v>
      </c>
      <c r="B2191" t="s">
        <v>15584</v>
      </c>
      <c r="C2191" t="s">
        <v>412</v>
      </c>
      <c r="D2191" s="144" t="s">
        <v>15588</v>
      </c>
      <c r="E2191" s="144"/>
    </row>
    <row r="2192">
      <c r="A2192" s="143" t="s">
        <v>38599</v>
      </c>
      <c r="B2192" t="s">
        <v>15584</v>
      </c>
      <c r="C2192" t="s">
        <v>412</v>
      </c>
      <c r="D2192" s="144" t="s">
        <v>15595</v>
      </c>
      <c r="E2192" s="144"/>
    </row>
    <row r="2193">
      <c r="A2193" s="143" t="s">
        <v>38600</v>
      </c>
      <c r="B2193" t="s">
        <v>15584</v>
      </c>
      <c r="C2193" t="s">
        <v>55</v>
      </c>
      <c r="D2193" s="144" t="s">
        <v>15603</v>
      </c>
      <c r="E2193" s="144" t="s">
        <v>15604</v>
      </c>
    </row>
    <row r="2194">
      <c r="A2194" s="143" t="s">
        <v>38601</v>
      </c>
      <c r="B2194" t="s">
        <v>15584</v>
      </c>
      <c r="C2194" t="s">
        <v>76</v>
      </c>
      <c r="D2194" s="144" t="s">
        <v>15611</v>
      </c>
      <c r="E2194" s="144"/>
    </row>
    <row r="2195">
      <c r="A2195" s="143" t="s">
        <v>38602</v>
      </c>
      <c r="B2195" t="s">
        <v>15584</v>
      </c>
      <c r="C2195" t="s">
        <v>76</v>
      </c>
      <c r="D2195" s="144" t="s">
        <v>15615</v>
      </c>
      <c r="E2195" s="144"/>
    </row>
    <row r="2196">
      <c r="A2196" s="143" t="s">
        <v>38603</v>
      </c>
      <c r="B2196" t="s">
        <v>15584</v>
      </c>
      <c r="C2196" t="s">
        <v>76</v>
      </c>
      <c r="D2196" s="144" t="s">
        <v>15618</v>
      </c>
      <c r="E2196" s="144"/>
    </row>
    <row r="2197">
      <c r="A2197" s="143" t="s">
        <v>38604</v>
      </c>
      <c r="B2197" t="s">
        <v>15584</v>
      </c>
      <c r="C2197" t="s">
        <v>80</v>
      </c>
      <c r="D2197" s="144" t="s">
        <v>15620</v>
      </c>
      <c r="E2197" s="144"/>
    </row>
    <row r="2198">
      <c r="A2198" s="143" t="s">
        <v>38605</v>
      </c>
      <c r="B2198" t="s">
        <v>15629</v>
      </c>
      <c r="C2198" t="s">
        <v>55</v>
      </c>
      <c r="D2198" s="144" t="s">
        <v>15634</v>
      </c>
      <c r="E2198" s="144" t="s">
        <v>15635</v>
      </c>
    </row>
    <row r="2199">
      <c r="A2199" s="143" t="s">
        <v>38606</v>
      </c>
      <c r="B2199" t="s">
        <v>15629</v>
      </c>
      <c r="C2199" t="s">
        <v>106</v>
      </c>
      <c r="D2199" s="144" t="s">
        <v>15647</v>
      </c>
      <c r="E2199" s="144" t="s">
        <v>15635</v>
      </c>
    </row>
    <row r="2200">
      <c r="A2200" s="143" t="s">
        <v>38607</v>
      </c>
      <c r="B2200" t="s">
        <v>15629</v>
      </c>
      <c r="C2200" t="s">
        <v>80</v>
      </c>
      <c r="D2200" s="144"/>
      <c r="E2200" s="144"/>
    </row>
    <row r="2201">
      <c r="A2201" s="143" t="s">
        <v>38608</v>
      </c>
      <c r="B2201" t="s">
        <v>15652</v>
      </c>
      <c r="C2201" t="s">
        <v>412</v>
      </c>
      <c r="D2201" s="144"/>
      <c r="E2201" s="144"/>
    </row>
    <row r="2202">
      <c r="A2202" s="143" t="s">
        <v>38609</v>
      </c>
      <c r="B2202" t="s">
        <v>15652</v>
      </c>
      <c r="C2202" t="s">
        <v>412</v>
      </c>
      <c r="D2202" s="144"/>
      <c r="E2202" s="144"/>
    </row>
    <row r="2203">
      <c r="A2203" s="143" t="s">
        <v>38610</v>
      </c>
      <c r="B2203" t="s">
        <v>15652</v>
      </c>
      <c r="C2203" t="s">
        <v>412</v>
      </c>
      <c r="D2203" s="144"/>
      <c r="E2203" s="144"/>
    </row>
    <row r="2204">
      <c r="A2204" s="143" t="s">
        <v>38611</v>
      </c>
      <c r="B2204" t="s">
        <v>15652</v>
      </c>
      <c r="C2204" t="s">
        <v>15673</v>
      </c>
      <c r="D2204" s="144"/>
      <c r="E2204" s="144"/>
    </row>
    <row r="2205">
      <c r="A2205" s="143" t="s">
        <v>38612</v>
      </c>
      <c r="B2205" t="s">
        <v>15652</v>
      </c>
      <c r="C2205" t="s">
        <v>55</v>
      </c>
      <c r="D2205" s="144" t="s">
        <v>15675</v>
      </c>
      <c r="E2205" s="144" t="s">
        <v>15676</v>
      </c>
    </row>
    <row r="2206">
      <c r="A2206" s="143" t="s">
        <v>38613</v>
      </c>
      <c r="B2206" t="s">
        <v>15652</v>
      </c>
      <c r="C2206" t="s">
        <v>106</v>
      </c>
      <c r="D2206" s="144" t="s">
        <v>15681</v>
      </c>
      <c r="E2206" s="144" t="s">
        <v>15682</v>
      </c>
    </row>
    <row r="2207">
      <c r="A2207" s="143" t="s">
        <v>38614</v>
      </c>
      <c r="B2207" t="s">
        <v>15652</v>
      </c>
      <c r="C2207" t="s">
        <v>106</v>
      </c>
      <c r="D2207" s="144" t="s">
        <v>15686</v>
      </c>
      <c r="E2207" s="144"/>
    </row>
    <row r="2208">
      <c r="A2208" s="143" t="s">
        <v>38615</v>
      </c>
      <c r="B2208" t="s">
        <v>15687</v>
      </c>
      <c r="C2208" t="s">
        <v>412</v>
      </c>
      <c r="D2208" s="144" t="s">
        <v>86</v>
      </c>
      <c r="E2208" s="144" t="s">
        <v>86</v>
      </c>
    </row>
    <row r="2209">
      <c r="A2209" s="143" t="s">
        <v>38616</v>
      </c>
      <c r="B2209" t="s">
        <v>15687</v>
      </c>
      <c r="C2209" t="s">
        <v>55</v>
      </c>
      <c r="D2209" s="144" t="s">
        <v>15703</v>
      </c>
      <c r="E2209" s="144" t="s">
        <v>15704</v>
      </c>
    </row>
    <row r="2210">
      <c r="A2210" s="143" t="s">
        <v>38617</v>
      </c>
      <c r="B2210" t="s">
        <v>15711</v>
      </c>
      <c r="C2210" t="s">
        <v>55</v>
      </c>
      <c r="D2210" s="144" t="s">
        <v>15717</v>
      </c>
      <c r="E2210" s="144"/>
    </row>
    <row r="2211">
      <c r="A2211" s="143" t="s">
        <v>38618</v>
      </c>
      <c r="B2211" t="s">
        <v>15711</v>
      </c>
      <c r="C2211" t="s">
        <v>76</v>
      </c>
      <c r="D2211" s="144" t="s">
        <v>86</v>
      </c>
      <c r="E2211" s="144" t="s">
        <v>86</v>
      </c>
    </row>
    <row r="2212">
      <c r="A2212" s="143" t="s">
        <v>38619</v>
      </c>
      <c r="B2212" t="s">
        <v>15711</v>
      </c>
      <c r="C2212" t="s">
        <v>3159</v>
      </c>
      <c r="D2212" s="144" t="s">
        <v>15730</v>
      </c>
      <c r="E2212" s="144"/>
    </row>
    <row r="2213">
      <c r="A2213" s="143" t="s">
        <v>38620</v>
      </c>
      <c r="B2213" t="s">
        <v>15711</v>
      </c>
      <c r="C2213" t="s">
        <v>160</v>
      </c>
      <c r="D2213" s="144" t="s">
        <v>15735</v>
      </c>
      <c r="E2213" s="144"/>
    </row>
    <row r="2214">
      <c r="A2214" s="143" t="s">
        <v>38621</v>
      </c>
      <c r="B2214" t="s">
        <v>15711</v>
      </c>
      <c r="C2214" t="s">
        <v>106</v>
      </c>
      <c r="D2214" s="144" t="s">
        <v>15738</v>
      </c>
      <c r="E2214" s="144"/>
    </row>
    <row r="2215">
      <c r="A2215" s="143" t="s">
        <v>38622</v>
      </c>
      <c r="B2215" t="s">
        <v>15711</v>
      </c>
      <c r="C2215" t="s">
        <v>106</v>
      </c>
      <c r="D2215" s="144" t="s">
        <v>15741</v>
      </c>
      <c r="E2215" s="144"/>
    </row>
    <row r="2216">
      <c r="A2216" s="143" t="s">
        <v>38623</v>
      </c>
      <c r="B2216" t="s">
        <v>15749</v>
      </c>
      <c r="C2216" t="s">
        <v>80</v>
      </c>
      <c r="D2216" s="144" t="s">
        <v>15754</v>
      </c>
      <c r="E2216" s="144"/>
    </row>
    <row r="2217">
      <c r="A2217" s="143" t="s">
        <v>38624</v>
      </c>
      <c r="B2217" t="s">
        <v>15768</v>
      </c>
      <c r="C2217" t="s">
        <v>80</v>
      </c>
      <c r="D2217" s="144" t="s">
        <v>15773</v>
      </c>
      <c r="E2217" s="144"/>
    </row>
    <row r="2218">
      <c r="A2218" s="143" t="s">
        <v>38625</v>
      </c>
      <c r="B2218" t="s">
        <v>15783</v>
      </c>
      <c r="C2218" t="s">
        <v>55</v>
      </c>
      <c r="D2218" s="144" t="s">
        <v>15788</v>
      </c>
      <c r="E2218" s="144" t="s">
        <v>15789</v>
      </c>
    </row>
    <row r="2219">
      <c r="A2219" s="143" t="s">
        <v>38626</v>
      </c>
      <c r="B2219" t="s">
        <v>15783</v>
      </c>
      <c r="C2219" t="s">
        <v>160</v>
      </c>
      <c r="D2219" s="144" t="s">
        <v>15798</v>
      </c>
      <c r="E2219" s="144" t="s">
        <v>15799</v>
      </c>
    </row>
    <row r="2220">
      <c r="A2220" s="143" t="s">
        <v>38627</v>
      </c>
      <c r="B2220" t="s">
        <v>15783</v>
      </c>
      <c r="C2220" t="s">
        <v>1131</v>
      </c>
      <c r="D2220" s="144"/>
      <c r="E2220" s="144"/>
    </row>
    <row r="2221">
      <c r="A2221" s="143" t="s">
        <v>38628</v>
      </c>
      <c r="B2221" t="s">
        <v>15783</v>
      </c>
      <c r="C2221" t="s">
        <v>106</v>
      </c>
      <c r="D2221" s="144" t="s">
        <v>15805</v>
      </c>
      <c r="E2221" s="144"/>
    </row>
    <row r="2222">
      <c r="A2222" s="143" t="s">
        <v>38629</v>
      </c>
      <c r="B2222" t="s">
        <v>15783</v>
      </c>
      <c r="C2222" t="s">
        <v>80</v>
      </c>
      <c r="D2222" s="144"/>
      <c r="E2222" s="144"/>
    </row>
    <row r="2223">
      <c r="A2223" s="143" t="s">
        <v>38630</v>
      </c>
      <c r="B2223" t="s">
        <v>15783</v>
      </c>
      <c r="C2223" t="s">
        <v>80</v>
      </c>
      <c r="D2223" s="144"/>
      <c r="E2223" s="144"/>
    </row>
    <row r="2224">
      <c r="A2224" s="143" t="s">
        <v>38631</v>
      </c>
      <c r="B2224" t="s">
        <v>15816</v>
      </c>
      <c r="C2224" t="s">
        <v>55</v>
      </c>
      <c r="D2224" s="144" t="s">
        <v>15822</v>
      </c>
      <c r="E2224" s="144" t="s">
        <v>15823</v>
      </c>
    </row>
    <row r="2225">
      <c r="A2225" s="143" t="s">
        <v>38632</v>
      </c>
      <c r="B2225" t="s">
        <v>15816</v>
      </c>
      <c r="C2225" t="s">
        <v>160</v>
      </c>
      <c r="D2225" s="144" t="s">
        <v>15832</v>
      </c>
      <c r="E2225" s="144"/>
    </row>
    <row r="2226">
      <c r="A2226" s="143" t="s">
        <v>38633</v>
      </c>
      <c r="B2226" t="s">
        <v>15816</v>
      </c>
      <c r="C2226" t="s">
        <v>247</v>
      </c>
      <c r="D2226" s="144"/>
      <c r="E2226" s="144"/>
    </row>
    <row r="2227">
      <c r="A2227" s="143" t="s">
        <v>38634</v>
      </c>
      <c r="B2227" t="s">
        <v>15816</v>
      </c>
      <c r="C2227" t="s">
        <v>80</v>
      </c>
      <c r="D2227" s="144" t="s">
        <v>15838</v>
      </c>
      <c r="E2227" s="144"/>
    </row>
    <row r="2228">
      <c r="A2228" s="143" t="s">
        <v>38635</v>
      </c>
      <c r="B2228" t="s">
        <v>15839</v>
      </c>
      <c r="C2228" t="s">
        <v>412</v>
      </c>
      <c r="D2228" s="144"/>
      <c r="E2228" s="144"/>
    </row>
    <row r="2229">
      <c r="A2229" s="143" t="s">
        <v>38636</v>
      </c>
      <c r="B2229" t="s">
        <v>15839</v>
      </c>
      <c r="C2229" t="s">
        <v>412</v>
      </c>
      <c r="D2229" s="144"/>
      <c r="E2229" s="144"/>
    </row>
    <row r="2230">
      <c r="A2230" s="143" t="s">
        <v>38637</v>
      </c>
      <c r="B2230" t="s">
        <v>15839</v>
      </c>
      <c r="C2230" t="s">
        <v>412</v>
      </c>
      <c r="D2230" s="144"/>
      <c r="E2230" s="144"/>
    </row>
    <row r="2231">
      <c r="A2231" s="143" t="s">
        <v>38638</v>
      </c>
      <c r="B2231" t="s">
        <v>15839</v>
      </c>
      <c r="C2231" t="s">
        <v>412</v>
      </c>
      <c r="D2231" s="144"/>
      <c r="E2231" s="144"/>
    </row>
    <row r="2232">
      <c r="A2232" s="143" t="s">
        <v>38639</v>
      </c>
      <c r="B2232" t="s">
        <v>15839</v>
      </c>
      <c r="C2232" t="s">
        <v>55</v>
      </c>
      <c r="D2232" s="144" t="s">
        <v>15859</v>
      </c>
      <c r="E2232" s="144" t="s">
        <v>15860</v>
      </c>
    </row>
    <row r="2233">
      <c r="A2233" s="143" t="s">
        <v>38640</v>
      </c>
      <c r="B2233" t="s">
        <v>15839</v>
      </c>
      <c r="C2233" t="s">
        <v>80</v>
      </c>
      <c r="D2233" s="144" t="s">
        <v>15867</v>
      </c>
      <c r="E2233" s="144" t="s">
        <v>15860</v>
      </c>
    </row>
    <row r="2234">
      <c r="A2234" s="143" t="s">
        <v>38641</v>
      </c>
      <c r="B2234" t="s">
        <v>15839</v>
      </c>
      <c r="C2234" t="s">
        <v>80</v>
      </c>
      <c r="D2234" s="144" t="s">
        <v>15876</v>
      </c>
      <c r="E2234" s="144" t="s">
        <v>15860</v>
      </c>
    </row>
    <row r="2235">
      <c r="A2235" s="143" t="s">
        <v>38642</v>
      </c>
      <c r="B2235" t="s">
        <v>15839</v>
      </c>
      <c r="C2235" t="s">
        <v>80</v>
      </c>
      <c r="D2235" s="144" t="s">
        <v>15881</v>
      </c>
      <c r="E2235" s="144" t="s">
        <v>15882</v>
      </c>
    </row>
    <row r="2236">
      <c r="A2236" s="143" t="s">
        <v>38643</v>
      </c>
      <c r="B2236" t="s">
        <v>15892</v>
      </c>
      <c r="C2236" t="s">
        <v>55</v>
      </c>
      <c r="D2236" s="144" t="s">
        <v>15898</v>
      </c>
      <c r="E2236" s="144" t="s">
        <v>15899</v>
      </c>
    </row>
    <row r="2237">
      <c r="A2237" s="143" t="s">
        <v>38644</v>
      </c>
      <c r="B2237" t="s">
        <v>15892</v>
      </c>
      <c r="C2237" t="s">
        <v>160</v>
      </c>
      <c r="D2237" s="144" t="s">
        <v>15911</v>
      </c>
      <c r="E2237" s="144" t="s">
        <v>15899</v>
      </c>
    </row>
    <row r="2238">
      <c r="A2238" s="143" t="s">
        <v>38645</v>
      </c>
      <c r="B2238" t="s">
        <v>15892</v>
      </c>
      <c r="C2238" t="s">
        <v>1680</v>
      </c>
      <c r="D2238" s="144" t="s">
        <v>15915</v>
      </c>
      <c r="E2238" s="144" t="s">
        <v>15899</v>
      </c>
    </row>
    <row r="2239">
      <c r="A2239" s="143" t="s">
        <v>38646</v>
      </c>
      <c r="B2239" t="s">
        <v>15892</v>
      </c>
      <c r="C2239" t="s">
        <v>80</v>
      </c>
      <c r="D2239" s="144" t="s">
        <v>15918</v>
      </c>
      <c r="E2239" s="144" t="s">
        <v>15899</v>
      </c>
    </row>
    <row r="2240">
      <c r="A2240" s="143" t="s">
        <v>38647</v>
      </c>
      <c r="B2240" t="s">
        <v>15922</v>
      </c>
      <c r="C2240" t="s">
        <v>55</v>
      </c>
      <c r="D2240" s="144" t="s">
        <v>15927</v>
      </c>
      <c r="E2240" s="144" t="s">
        <v>15928</v>
      </c>
    </row>
    <row r="2241">
      <c r="A2241" s="143" t="s">
        <v>38648</v>
      </c>
      <c r="B2241" t="s">
        <v>15922</v>
      </c>
      <c r="C2241" t="s">
        <v>76</v>
      </c>
      <c r="D2241" s="144" t="s">
        <v>15939</v>
      </c>
      <c r="E2241" s="144"/>
    </row>
    <row r="2242">
      <c r="A2242" s="143" t="s">
        <v>38649</v>
      </c>
      <c r="B2242" t="s">
        <v>15922</v>
      </c>
      <c r="C2242" t="s">
        <v>160</v>
      </c>
      <c r="D2242" s="144" t="s">
        <v>15943</v>
      </c>
      <c r="E2242" s="144"/>
    </row>
    <row r="2243">
      <c r="A2243" s="143" t="s">
        <v>38650</v>
      </c>
      <c r="B2243" t="s">
        <v>15922</v>
      </c>
      <c r="C2243" t="s">
        <v>80</v>
      </c>
      <c r="D2243" s="144" t="s">
        <v>15947</v>
      </c>
      <c r="E2243" s="144"/>
    </row>
    <row r="2244">
      <c r="A2244" s="143" t="s">
        <v>38651</v>
      </c>
      <c r="B2244" t="s">
        <v>15952</v>
      </c>
      <c r="C2244" t="s">
        <v>412</v>
      </c>
      <c r="D2244" s="144"/>
      <c r="E2244" s="144"/>
    </row>
    <row r="2245">
      <c r="A2245" s="143" t="s">
        <v>38652</v>
      </c>
      <c r="B2245" t="s">
        <v>15952</v>
      </c>
      <c r="C2245" t="s">
        <v>992</v>
      </c>
      <c r="D2245" s="144" t="s">
        <v>15969</v>
      </c>
      <c r="E2245" s="144" t="s">
        <v>15970</v>
      </c>
    </row>
    <row r="2246">
      <c r="A2246" s="143" t="s">
        <v>38653</v>
      </c>
      <c r="B2246" t="s">
        <v>15952</v>
      </c>
      <c r="C2246" t="s">
        <v>498</v>
      </c>
      <c r="D2246" s="144" t="s">
        <v>15975</v>
      </c>
      <c r="E2246" s="144" t="s">
        <v>15976</v>
      </c>
    </row>
    <row r="2247">
      <c r="A2247" s="143" t="s">
        <v>38654</v>
      </c>
      <c r="B2247" t="s">
        <v>15952</v>
      </c>
      <c r="C2247" t="s">
        <v>80</v>
      </c>
      <c r="D2247" s="144" t="s">
        <v>15980</v>
      </c>
      <c r="E2247" s="144"/>
    </row>
    <row r="2248">
      <c r="A2248" s="143" t="s">
        <v>38655</v>
      </c>
      <c r="B2248" t="s">
        <v>15952</v>
      </c>
      <c r="C2248" t="s">
        <v>80</v>
      </c>
      <c r="D2248" s="144"/>
      <c r="E2248" s="144"/>
    </row>
    <row r="2249">
      <c r="A2249" s="143" t="s">
        <v>38656</v>
      </c>
      <c r="B2249" t="s">
        <v>15984</v>
      </c>
      <c r="C2249" t="s">
        <v>412</v>
      </c>
      <c r="D2249" s="144" t="s">
        <v>15989</v>
      </c>
      <c r="E2249" s="144"/>
    </row>
    <row r="2250">
      <c r="A2250" s="143" t="s">
        <v>38657</v>
      </c>
      <c r="B2250" t="s">
        <v>15984</v>
      </c>
      <c r="C2250" t="s">
        <v>55</v>
      </c>
      <c r="D2250" s="144" t="s">
        <v>16000</v>
      </c>
      <c r="E2250" s="144" t="s">
        <v>16001</v>
      </c>
    </row>
    <row r="2251">
      <c r="A2251" s="143" t="s">
        <v>38658</v>
      </c>
      <c r="B2251" t="s">
        <v>15984</v>
      </c>
      <c r="C2251" t="s">
        <v>80</v>
      </c>
      <c r="D2251" s="144" t="s">
        <v>16006</v>
      </c>
      <c r="E2251" s="144"/>
    </row>
    <row r="2252">
      <c r="A2252" s="143" t="s">
        <v>38659</v>
      </c>
      <c r="B2252" t="s">
        <v>16007</v>
      </c>
      <c r="C2252" t="s">
        <v>6733</v>
      </c>
      <c r="D2252" s="144"/>
      <c r="E2252" s="144"/>
    </row>
    <row r="2253">
      <c r="A2253" s="143" t="s">
        <v>38660</v>
      </c>
      <c r="B2253" t="s">
        <v>16007</v>
      </c>
      <c r="C2253" t="s">
        <v>674</v>
      </c>
      <c r="D2253" s="144" t="s">
        <v>16023</v>
      </c>
      <c r="E2253" s="144"/>
    </row>
    <row r="2254">
      <c r="A2254" s="143" t="s">
        <v>38661</v>
      </c>
      <c r="B2254" t="s">
        <v>16007</v>
      </c>
      <c r="C2254" t="s">
        <v>106</v>
      </c>
      <c r="D2254" s="144" t="s">
        <v>16027</v>
      </c>
      <c r="E2254" s="144"/>
    </row>
    <row r="2255">
      <c r="A2255" s="143" t="s">
        <v>38662</v>
      </c>
      <c r="B2255" t="s">
        <v>16028</v>
      </c>
      <c r="C2255" t="s">
        <v>55</v>
      </c>
      <c r="D2255" s="144" t="s">
        <v>16033</v>
      </c>
      <c r="E2255" s="144" t="s">
        <v>16034</v>
      </c>
    </row>
    <row r="2256">
      <c r="A2256" s="143" t="s">
        <v>38663</v>
      </c>
      <c r="B2256" t="s">
        <v>16028</v>
      </c>
      <c r="C2256" t="s">
        <v>76</v>
      </c>
      <c r="D2256" s="144" t="s">
        <v>16045</v>
      </c>
      <c r="E2256" s="144"/>
    </row>
    <row r="2257">
      <c r="A2257" s="143" t="s">
        <v>38664</v>
      </c>
      <c r="B2257" t="s">
        <v>16028</v>
      </c>
      <c r="C2257" t="s">
        <v>16051</v>
      </c>
      <c r="D2257" s="144" t="s">
        <v>16052</v>
      </c>
      <c r="E2257" s="144" t="s">
        <v>16034</v>
      </c>
    </row>
    <row r="2258">
      <c r="A2258" s="143" t="s">
        <v>38665</v>
      </c>
      <c r="B2258" t="s">
        <v>16028</v>
      </c>
      <c r="C2258" t="s">
        <v>160</v>
      </c>
      <c r="D2258" s="144"/>
      <c r="E2258" s="144"/>
    </row>
    <row r="2259">
      <c r="A2259" s="143" t="s">
        <v>38666</v>
      </c>
      <c r="B2259" t="s">
        <v>16028</v>
      </c>
      <c r="C2259" t="s">
        <v>2035</v>
      </c>
      <c r="D2259" s="144" t="s">
        <v>16058</v>
      </c>
      <c r="E2259" s="144" t="s">
        <v>16034</v>
      </c>
    </row>
    <row r="2260">
      <c r="A2260" s="143" t="s">
        <v>38667</v>
      </c>
      <c r="B2260" t="s">
        <v>16060</v>
      </c>
      <c r="C2260" t="s">
        <v>55</v>
      </c>
      <c r="D2260" s="144" t="s">
        <v>16067</v>
      </c>
      <c r="E2260" s="144" t="s">
        <v>16068</v>
      </c>
    </row>
    <row r="2261">
      <c r="A2261" s="143" t="s">
        <v>38668</v>
      </c>
      <c r="B2261" t="s">
        <v>16060</v>
      </c>
      <c r="C2261" t="s">
        <v>76</v>
      </c>
      <c r="D2261" s="144" t="s">
        <v>16077</v>
      </c>
      <c r="E2261" s="144"/>
    </row>
    <row r="2262">
      <c r="A2262" s="143" t="s">
        <v>38669</v>
      </c>
      <c r="B2262" t="s">
        <v>16060</v>
      </c>
      <c r="C2262" t="s">
        <v>16081</v>
      </c>
      <c r="D2262" s="144" t="s">
        <v>16082</v>
      </c>
      <c r="E2262" s="144" t="s">
        <v>16083</v>
      </c>
    </row>
    <row r="2263">
      <c r="A2263" s="143" t="s">
        <v>38670</v>
      </c>
      <c r="B2263" t="s">
        <v>16060</v>
      </c>
      <c r="C2263" t="s">
        <v>106</v>
      </c>
      <c r="D2263" s="144" t="s">
        <v>16087</v>
      </c>
      <c r="E2263" s="144"/>
    </row>
    <row r="2264">
      <c r="A2264" s="143" t="s">
        <v>38671</v>
      </c>
      <c r="B2264" t="s">
        <v>16089</v>
      </c>
      <c r="C2264" t="s">
        <v>1959</v>
      </c>
      <c r="D2264" s="144" t="s">
        <v>86</v>
      </c>
      <c r="E2264" s="144" t="s">
        <v>86</v>
      </c>
    </row>
    <row r="2265">
      <c r="A2265" s="143" t="s">
        <v>38672</v>
      </c>
      <c r="B2265" t="s">
        <v>16101</v>
      </c>
      <c r="C2265" t="s">
        <v>55</v>
      </c>
      <c r="D2265" s="144" t="s">
        <v>16108</v>
      </c>
      <c r="E2265" s="144" t="s">
        <v>16109</v>
      </c>
    </row>
    <row r="2266">
      <c r="A2266" s="143" t="s">
        <v>38673</v>
      </c>
      <c r="B2266" t="s">
        <v>16118</v>
      </c>
      <c r="C2266" t="s">
        <v>55</v>
      </c>
      <c r="D2266" s="144" t="s">
        <v>16124</v>
      </c>
      <c r="E2266" s="144" t="s">
        <v>16125</v>
      </c>
    </row>
    <row r="2267">
      <c r="A2267" s="143" t="s">
        <v>38674</v>
      </c>
      <c r="B2267" t="s">
        <v>16118</v>
      </c>
      <c r="C2267" t="s">
        <v>16138</v>
      </c>
      <c r="D2267" s="144" t="s">
        <v>16139</v>
      </c>
      <c r="E2267" s="144" t="s">
        <v>16125</v>
      </c>
    </row>
    <row r="2268">
      <c r="A2268" s="143" t="s">
        <v>38675</v>
      </c>
      <c r="B2268" t="s">
        <v>16118</v>
      </c>
      <c r="C2268" t="s">
        <v>16143</v>
      </c>
      <c r="D2268" s="144" t="s">
        <v>16144</v>
      </c>
      <c r="E2268" s="144" t="s">
        <v>16145</v>
      </c>
    </row>
    <row r="2269">
      <c r="A2269" s="143" t="s">
        <v>38676</v>
      </c>
      <c r="B2269" t="s">
        <v>16118</v>
      </c>
      <c r="C2269" t="s">
        <v>16143</v>
      </c>
      <c r="D2269" s="144"/>
      <c r="E2269" s="144" t="s">
        <v>16145</v>
      </c>
    </row>
    <row r="2270">
      <c r="A2270" s="143" t="s">
        <v>38677</v>
      </c>
      <c r="B2270" t="s">
        <v>16118</v>
      </c>
      <c r="C2270" t="s">
        <v>80</v>
      </c>
      <c r="D2270" s="144" t="s">
        <v>16149</v>
      </c>
      <c r="E2270" s="144" t="s">
        <v>16125</v>
      </c>
    </row>
    <row r="2271">
      <c r="A2271" s="143" t="s">
        <v>38678</v>
      </c>
      <c r="B2271" t="s">
        <v>16118</v>
      </c>
      <c r="C2271" t="s">
        <v>80</v>
      </c>
      <c r="D2271" s="144" t="s">
        <v>16152</v>
      </c>
      <c r="E2271" s="144" t="s">
        <v>16125</v>
      </c>
    </row>
    <row r="2272">
      <c r="A2272" s="143" t="s">
        <v>38679</v>
      </c>
      <c r="B2272" t="s">
        <v>16118</v>
      </c>
      <c r="C2272" t="s">
        <v>80</v>
      </c>
      <c r="D2272" s="144" t="s">
        <v>16157</v>
      </c>
      <c r="E2272" s="144" t="s">
        <v>16145</v>
      </c>
    </row>
    <row r="2273">
      <c r="A2273" s="143" t="s">
        <v>38680</v>
      </c>
      <c r="B2273" t="s">
        <v>16118</v>
      </c>
      <c r="C2273" t="s">
        <v>80</v>
      </c>
      <c r="D2273" s="144" t="s">
        <v>16160</v>
      </c>
      <c r="E2273" s="144"/>
    </row>
    <row r="2274">
      <c r="A2274" s="143" t="s">
        <v>38681</v>
      </c>
      <c r="B2274" t="s">
        <v>16162</v>
      </c>
      <c r="C2274" t="s">
        <v>12613</v>
      </c>
      <c r="D2274" s="144" t="s">
        <v>16168</v>
      </c>
      <c r="E2274" s="144" t="s">
        <v>16169</v>
      </c>
    </row>
    <row r="2275">
      <c r="A2275" s="143" t="s">
        <v>38682</v>
      </c>
      <c r="B2275" t="s">
        <v>16162</v>
      </c>
      <c r="C2275" t="s">
        <v>160</v>
      </c>
      <c r="D2275" s="144"/>
      <c r="E2275" s="144"/>
    </row>
    <row r="2276">
      <c r="A2276" s="143" t="s">
        <v>38683</v>
      </c>
      <c r="B2276" t="s">
        <v>16162</v>
      </c>
      <c r="C2276" t="s">
        <v>674</v>
      </c>
      <c r="D2276" s="144"/>
      <c r="E2276" s="144"/>
    </row>
    <row r="2277">
      <c r="A2277" s="143" t="s">
        <v>38684</v>
      </c>
      <c r="B2277" t="s">
        <v>16162</v>
      </c>
      <c r="C2277" t="s">
        <v>3033</v>
      </c>
      <c r="D2277" s="144" t="s">
        <v>86</v>
      </c>
      <c r="E2277" s="144" t="s">
        <v>86</v>
      </c>
    </row>
    <row r="2278">
      <c r="A2278" s="143" t="s">
        <v>38685</v>
      </c>
      <c r="B2278" t="s">
        <v>16162</v>
      </c>
      <c r="C2278" t="s">
        <v>80</v>
      </c>
      <c r="D2278" s="144"/>
      <c r="E2278" s="144"/>
    </row>
    <row r="2279">
      <c r="A2279" s="143" t="s">
        <v>38686</v>
      </c>
      <c r="B2279" t="s">
        <v>16193</v>
      </c>
      <c r="C2279" t="s">
        <v>55</v>
      </c>
      <c r="D2279" s="144" t="s">
        <v>16198</v>
      </c>
      <c r="E2279" s="144"/>
    </row>
    <row r="2280">
      <c r="A2280" s="143" t="s">
        <v>38687</v>
      </c>
      <c r="B2280" t="s">
        <v>16193</v>
      </c>
      <c r="C2280" t="s">
        <v>160</v>
      </c>
      <c r="D2280" s="144" t="s">
        <v>16208</v>
      </c>
      <c r="E2280" s="144"/>
    </row>
    <row r="2281">
      <c r="A2281" s="143" t="s">
        <v>38688</v>
      </c>
      <c r="B2281" t="s">
        <v>16193</v>
      </c>
      <c r="C2281" t="s">
        <v>2834</v>
      </c>
      <c r="D2281" s="144" t="s">
        <v>16212</v>
      </c>
      <c r="E2281" s="144"/>
    </row>
    <row r="2282">
      <c r="A2282" s="143" t="s">
        <v>38689</v>
      </c>
      <c r="B2282" t="s">
        <v>16193</v>
      </c>
      <c r="C2282" t="s">
        <v>80</v>
      </c>
      <c r="D2282" s="144" t="s">
        <v>86</v>
      </c>
      <c r="E2282" s="144" t="s">
        <v>86</v>
      </c>
    </row>
    <row r="2283">
      <c r="A2283" s="143" t="s">
        <v>38690</v>
      </c>
      <c r="B2283" t="s">
        <v>16193</v>
      </c>
      <c r="C2283" t="s">
        <v>80</v>
      </c>
      <c r="D2283" s="144" t="s">
        <v>16217</v>
      </c>
      <c r="E2283" s="144" t="s">
        <v>86</v>
      </c>
    </row>
    <row r="2284">
      <c r="A2284" s="143" t="s">
        <v>38691</v>
      </c>
      <c r="B2284" t="s">
        <v>16193</v>
      </c>
      <c r="C2284" t="s">
        <v>80</v>
      </c>
      <c r="D2284" s="144"/>
      <c r="E2284" s="144"/>
    </row>
    <row r="2285">
      <c r="A2285" s="143" t="s">
        <v>38692</v>
      </c>
      <c r="B2285" t="s">
        <v>16221</v>
      </c>
      <c r="C2285" t="s">
        <v>412</v>
      </c>
      <c r="D2285" s="144" t="s">
        <v>16227</v>
      </c>
      <c r="E2285" s="144"/>
    </row>
    <row r="2286">
      <c r="A2286" s="143" t="s">
        <v>38693</v>
      </c>
      <c r="B2286" t="s">
        <v>16221</v>
      </c>
      <c r="C2286" t="s">
        <v>55</v>
      </c>
      <c r="D2286" s="144" t="s">
        <v>16235</v>
      </c>
      <c r="E2286" s="144" t="s">
        <v>16236</v>
      </c>
    </row>
    <row r="2287">
      <c r="A2287" s="143" t="s">
        <v>38694</v>
      </c>
      <c r="B2287" t="s">
        <v>16221</v>
      </c>
      <c r="C2287" t="s">
        <v>106</v>
      </c>
      <c r="D2287" s="144" t="s">
        <v>16239</v>
      </c>
      <c r="E2287" s="144"/>
    </row>
    <row r="2288">
      <c r="A2288" s="143" t="s">
        <v>38695</v>
      </c>
      <c r="B2288" t="s">
        <v>16221</v>
      </c>
      <c r="C2288" t="s">
        <v>106</v>
      </c>
      <c r="D2288" s="144"/>
      <c r="E2288" s="144"/>
    </row>
    <row r="2289">
      <c r="A2289" s="143" t="s">
        <v>38696</v>
      </c>
      <c r="B2289" t="s">
        <v>16221</v>
      </c>
      <c r="C2289" t="s">
        <v>80</v>
      </c>
      <c r="D2289" s="144" t="s">
        <v>16246</v>
      </c>
      <c r="E2289" s="144"/>
    </row>
    <row r="2290">
      <c r="A2290" s="143" t="s">
        <v>38697</v>
      </c>
      <c r="B2290" t="s">
        <v>16221</v>
      </c>
      <c r="C2290" t="s">
        <v>80</v>
      </c>
      <c r="D2290" s="144" t="s">
        <v>16249</v>
      </c>
      <c r="E2290" s="144"/>
    </row>
    <row r="2291">
      <c r="A2291" s="143" t="s">
        <v>38698</v>
      </c>
      <c r="B2291" t="s">
        <v>16250</v>
      </c>
      <c r="C2291" t="s">
        <v>55</v>
      </c>
      <c r="D2291" s="144" t="s">
        <v>16256</v>
      </c>
      <c r="E2291" s="144"/>
    </row>
    <row r="2292">
      <c r="A2292" s="143" t="s">
        <v>38699</v>
      </c>
      <c r="B2292" t="s">
        <v>16250</v>
      </c>
      <c r="C2292" t="s">
        <v>160</v>
      </c>
      <c r="D2292" s="144" t="s">
        <v>16266</v>
      </c>
      <c r="E2292" s="144"/>
    </row>
    <row r="2293">
      <c r="A2293" s="143" t="s">
        <v>38700</v>
      </c>
      <c r="B2293" t="s">
        <v>16250</v>
      </c>
      <c r="C2293" t="s">
        <v>106</v>
      </c>
      <c r="D2293" s="144" t="s">
        <v>16271</v>
      </c>
      <c r="E2293" s="144" t="s">
        <v>16272</v>
      </c>
    </row>
    <row r="2294">
      <c r="A2294" s="143" t="s">
        <v>38701</v>
      </c>
      <c r="B2294" t="s">
        <v>16250</v>
      </c>
      <c r="C2294" t="s">
        <v>80</v>
      </c>
      <c r="D2294" s="144" t="s">
        <v>16275</v>
      </c>
      <c r="E2294" s="144"/>
    </row>
    <row r="2295">
      <c r="A2295" s="143" t="s">
        <v>38702</v>
      </c>
      <c r="B2295" t="s">
        <v>16250</v>
      </c>
      <c r="C2295" t="s">
        <v>80</v>
      </c>
      <c r="D2295" s="144"/>
      <c r="E2295" s="144"/>
    </row>
    <row r="2296">
      <c r="A2296" s="143" t="s">
        <v>38703</v>
      </c>
      <c r="B2296" t="s">
        <v>16280</v>
      </c>
      <c r="C2296" t="s">
        <v>55</v>
      </c>
      <c r="D2296" s="144" t="s">
        <v>16285</v>
      </c>
      <c r="E2296" s="144" t="s">
        <v>16286</v>
      </c>
    </row>
    <row r="2297">
      <c r="A2297" s="143" t="s">
        <v>38704</v>
      </c>
      <c r="B2297" t="s">
        <v>16280</v>
      </c>
      <c r="C2297" t="s">
        <v>80</v>
      </c>
      <c r="D2297" s="144" t="s">
        <v>86</v>
      </c>
      <c r="E2297" s="144" t="s">
        <v>86</v>
      </c>
    </row>
    <row r="2298">
      <c r="A2298" s="143" t="s">
        <v>38705</v>
      </c>
      <c r="B2298" t="s">
        <v>16280</v>
      </c>
      <c r="C2298" t="s">
        <v>80</v>
      </c>
      <c r="D2298" s="144"/>
      <c r="E2298" s="144" t="s">
        <v>16286</v>
      </c>
    </row>
    <row r="2299">
      <c r="A2299" s="143" t="s">
        <v>38706</v>
      </c>
      <c r="B2299" t="s">
        <v>16298</v>
      </c>
      <c r="C2299" t="s">
        <v>6395</v>
      </c>
      <c r="D2299" s="144" t="s">
        <v>16303</v>
      </c>
      <c r="E2299" s="144"/>
    </row>
    <row r="2300">
      <c r="A2300" s="143" t="s">
        <v>38707</v>
      </c>
      <c r="B2300" t="s">
        <v>16298</v>
      </c>
      <c r="C2300" t="s">
        <v>55</v>
      </c>
      <c r="D2300" s="144" t="s">
        <v>16315</v>
      </c>
      <c r="E2300" s="144" t="s">
        <v>16316</v>
      </c>
    </row>
    <row r="2301">
      <c r="A2301" s="143" t="s">
        <v>38708</v>
      </c>
      <c r="B2301" t="s">
        <v>16298</v>
      </c>
      <c r="C2301" t="s">
        <v>2105</v>
      </c>
      <c r="D2301" s="144" t="s">
        <v>16319</v>
      </c>
      <c r="E2301" s="144" t="s">
        <v>16320</v>
      </c>
    </row>
    <row r="2302">
      <c r="A2302" s="143" t="s">
        <v>38709</v>
      </c>
      <c r="B2302" t="s">
        <v>16298</v>
      </c>
      <c r="C2302" t="s">
        <v>160</v>
      </c>
      <c r="D2302" s="144"/>
      <c r="E2302" s="144"/>
    </row>
    <row r="2303">
      <c r="A2303" s="143" t="s">
        <v>38710</v>
      </c>
      <c r="B2303" t="s">
        <v>16298</v>
      </c>
      <c r="C2303" t="s">
        <v>247</v>
      </c>
      <c r="D2303" s="144" t="s">
        <v>16326</v>
      </c>
      <c r="E2303" s="144"/>
    </row>
    <row r="2304">
      <c r="A2304" s="143" t="s">
        <v>38711</v>
      </c>
      <c r="B2304" t="s">
        <v>16298</v>
      </c>
      <c r="C2304" t="s">
        <v>247</v>
      </c>
      <c r="D2304" s="144"/>
      <c r="E2304" s="144"/>
    </row>
    <row r="2305">
      <c r="A2305" s="143" t="s">
        <v>38712</v>
      </c>
      <c r="B2305" t="s">
        <v>16298</v>
      </c>
      <c r="C2305" t="s">
        <v>247</v>
      </c>
      <c r="D2305" s="144"/>
      <c r="E2305" s="144"/>
    </row>
    <row r="2306">
      <c r="A2306" s="143" t="s">
        <v>38713</v>
      </c>
      <c r="B2306" t="s">
        <v>16298</v>
      </c>
      <c r="C2306" t="s">
        <v>106</v>
      </c>
      <c r="D2306" s="144" t="s">
        <v>16334</v>
      </c>
      <c r="E2306" s="144" t="s">
        <v>16320</v>
      </c>
    </row>
    <row r="2307">
      <c r="A2307" s="143" t="s">
        <v>38714</v>
      </c>
      <c r="B2307" t="s">
        <v>16336</v>
      </c>
      <c r="C2307" t="s">
        <v>55</v>
      </c>
      <c r="D2307" s="144" t="s">
        <v>16342</v>
      </c>
      <c r="E2307" s="144" t="s">
        <v>16343</v>
      </c>
    </row>
    <row r="2308">
      <c r="A2308" s="143" t="s">
        <v>38715</v>
      </c>
      <c r="B2308" t="s">
        <v>16336</v>
      </c>
      <c r="C2308" t="s">
        <v>160</v>
      </c>
      <c r="D2308" s="144" t="s">
        <v>16354</v>
      </c>
      <c r="E2308" s="144" t="s">
        <v>16355</v>
      </c>
    </row>
    <row r="2309">
      <c r="A2309" s="143" t="s">
        <v>38716</v>
      </c>
      <c r="B2309" t="s">
        <v>16336</v>
      </c>
      <c r="C2309" t="s">
        <v>386</v>
      </c>
      <c r="D2309" s="144" t="s">
        <v>16360</v>
      </c>
      <c r="E2309" s="144" t="s">
        <v>16355</v>
      </c>
    </row>
    <row r="2310">
      <c r="A2310" s="143" t="s">
        <v>38717</v>
      </c>
      <c r="B2310" t="s">
        <v>16336</v>
      </c>
      <c r="C2310" t="s">
        <v>386</v>
      </c>
      <c r="D2310" s="144" t="s">
        <v>16364</v>
      </c>
      <c r="E2310" s="144" t="s">
        <v>16355</v>
      </c>
    </row>
    <row r="2311">
      <c r="A2311" s="143" t="s">
        <v>38718</v>
      </c>
      <c r="B2311" t="s">
        <v>16336</v>
      </c>
      <c r="C2311" t="s">
        <v>2695</v>
      </c>
      <c r="D2311" s="144" t="s">
        <v>16368</v>
      </c>
      <c r="E2311" s="144" t="s">
        <v>16355</v>
      </c>
    </row>
    <row r="2312">
      <c r="A2312" s="143" t="s">
        <v>38719</v>
      </c>
      <c r="B2312" t="s">
        <v>16336</v>
      </c>
      <c r="C2312" t="s">
        <v>106</v>
      </c>
      <c r="D2312" s="144" t="s">
        <v>16372</v>
      </c>
      <c r="E2312" s="144" t="s">
        <v>16355</v>
      </c>
    </row>
    <row r="2313">
      <c r="A2313" s="143" t="s">
        <v>38720</v>
      </c>
      <c r="B2313" t="s">
        <v>16336</v>
      </c>
      <c r="C2313" t="s">
        <v>106</v>
      </c>
      <c r="D2313" s="144" t="s">
        <v>16375</v>
      </c>
      <c r="E2313" s="144" t="s">
        <v>16355</v>
      </c>
    </row>
    <row r="2314">
      <c r="A2314" s="143" t="s">
        <v>38721</v>
      </c>
      <c r="B2314" t="s">
        <v>16376</v>
      </c>
      <c r="C2314" t="s">
        <v>55</v>
      </c>
      <c r="D2314" s="144" t="s">
        <v>16381</v>
      </c>
      <c r="E2314" s="144" t="s">
        <v>16382</v>
      </c>
    </row>
    <row r="2315">
      <c r="A2315" s="143" t="s">
        <v>38722</v>
      </c>
      <c r="B2315" t="s">
        <v>16376</v>
      </c>
      <c r="C2315" t="s">
        <v>80</v>
      </c>
      <c r="D2315" s="144" t="s">
        <v>16392</v>
      </c>
      <c r="E2315" s="144"/>
    </row>
    <row r="2316">
      <c r="A2316" s="143" t="s">
        <v>38723</v>
      </c>
      <c r="B2316" t="s">
        <v>16376</v>
      </c>
      <c r="C2316" t="s">
        <v>80</v>
      </c>
      <c r="D2316" s="144" t="s">
        <v>16396</v>
      </c>
      <c r="E2316" s="144"/>
    </row>
    <row r="2317">
      <c r="A2317" s="143" t="s">
        <v>38724</v>
      </c>
      <c r="B2317" t="s">
        <v>16376</v>
      </c>
      <c r="C2317" t="s">
        <v>80</v>
      </c>
      <c r="D2317" s="144" t="s">
        <v>16400</v>
      </c>
      <c r="E2317" s="144"/>
    </row>
    <row r="2318">
      <c r="A2318" s="143" t="s">
        <v>38725</v>
      </c>
      <c r="B2318" t="s">
        <v>16376</v>
      </c>
      <c r="C2318" t="s">
        <v>80</v>
      </c>
      <c r="D2318" s="144" t="s">
        <v>16403</v>
      </c>
      <c r="E2318" s="144" t="s">
        <v>16404</v>
      </c>
    </row>
    <row r="2319">
      <c r="A2319" s="143" t="s">
        <v>38726</v>
      </c>
      <c r="B2319" t="s">
        <v>16405</v>
      </c>
      <c r="C2319" t="s">
        <v>55</v>
      </c>
      <c r="D2319" s="144" t="s">
        <v>16410</v>
      </c>
      <c r="E2319" t="s">
        <v>38727</v>
      </c>
    </row>
    <row r="2320">
      <c r="A2320" s="143" t="s">
        <v>38728</v>
      </c>
      <c r="B2320" t="s">
        <v>16405</v>
      </c>
      <c r="C2320" t="s">
        <v>80</v>
      </c>
      <c r="D2320" s="144" t="s">
        <v>16422</v>
      </c>
      <c r="E2320" s="144"/>
    </row>
    <row r="2321">
      <c r="A2321" s="143" t="s">
        <v>38729</v>
      </c>
      <c r="B2321" t="s">
        <v>16405</v>
      </c>
      <c r="C2321" t="s">
        <v>80</v>
      </c>
      <c r="D2321" s="144" t="s">
        <v>16427</v>
      </c>
      <c r="E2321" t="s">
        <v>38730</v>
      </c>
    </row>
    <row r="2322">
      <c r="A2322" s="143" t="s">
        <v>38731</v>
      </c>
      <c r="B2322" t="s">
        <v>16405</v>
      </c>
      <c r="C2322" t="s">
        <v>80</v>
      </c>
      <c r="D2322" s="144"/>
      <c r="E2322" s="144"/>
    </row>
    <row r="2323">
      <c r="A2323" s="143" t="s">
        <v>38732</v>
      </c>
      <c r="B2323" t="s">
        <v>16432</v>
      </c>
      <c r="C2323" t="s">
        <v>55</v>
      </c>
      <c r="D2323" s="144" t="s">
        <v>16438</v>
      </c>
      <c r="E2323" s="144" t="s">
        <v>16439</v>
      </c>
    </row>
    <row r="2324">
      <c r="A2324" s="143" t="s">
        <v>38733</v>
      </c>
      <c r="B2324" t="s">
        <v>16432</v>
      </c>
      <c r="C2324" t="s">
        <v>80</v>
      </c>
      <c r="D2324" s="144" t="s">
        <v>16451</v>
      </c>
      <c r="E2324" s="144"/>
    </row>
    <row r="2325">
      <c r="A2325" s="143" t="s">
        <v>38734</v>
      </c>
      <c r="B2325" t="s">
        <v>16432</v>
      </c>
      <c r="C2325" t="s">
        <v>80</v>
      </c>
      <c r="D2325" s="144" t="s">
        <v>16454</v>
      </c>
      <c r="E2325" s="144"/>
    </row>
    <row r="2326">
      <c r="A2326" s="143" t="s">
        <v>38735</v>
      </c>
      <c r="B2326" t="s">
        <v>16432</v>
      </c>
      <c r="C2326" t="s">
        <v>80</v>
      </c>
      <c r="D2326" s="144" t="s">
        <v>16460</v>
      </c>
      <c r="E2326" s="144" t="s">
        <v>86</v>
      </c>
    </row>
    <row r="2327">
      <c r="A2327" s="143" t="s">
        <v>38736</v>
      </c>
      <c r="B2327" t="s">
        <v>16432</v>
      </c>
      <c r="C2327" t="s">
        <v>80</v>
      </c>
      <c r="D2327" s="144" t="s">
        <v>16465</v>
      </c>
      <c r="E2327" s="144" t="s">
        <v>86</v>
      </c>
    </row>
    <row r="2328">
      <c r="A2328" s="143" t="s">
        <v>38737</v>
      </c>
      <c r="B2328" t="s">
        <v>16467</v>
      </c>
      <c r="C2328" t="s">
        <v>55</v>
      </c>
      <c r="D2328" s="144" t="s">
        <v>16472</v>
      </c>
      <c r="E2328" s="144" t="s">
        <v>16473</v>
      </c>
    </row>
    <row r="2329">
      <c r="A2329" s="143" t="s">
        <v>38738</v>
      </c>
      <c r="B2329" t="s">
        <v>16467</v>
      </c>
      <c r="C2329" t="s">
        <v>498</v>
      </c>
      <c r="D2329" s="144" t="s">
        <v>16486</v>
      </c>
      <c r="E2329" s="144"/>
    </row>
    <row r="2330">
      <c r="A2330" s="143" t="s">
        <v>38739</v>
      </c>
      <c r="B2330" t="s">
        <v>16489</v>
      </c>
      <c r="C2330" t="s">
        <v>7384</v>
      </c>
      <c r="D2330" s="144"/>
      <c r="E2330" s="144"/>
    </row>
    <row r="2331">
      <c r="A2331" s="143" t="s">
        <v>38740</v>
      </c>
      <c r="B2331" t="s">
        <v>16489</v>
      </c>
      <c r="C2331" t="s">
        <v>486</v>
      </c>
      <c r="D2331" s="144"/>
      <c r="E2331" s="144"/>
    </row>
    <row r="2332">
      <c r="A2332" s="143" t="s">
        <v>38741</v>
      </c>
      <c r="B2332" t="s">
        <v>16489</v>
      </c>
      <c r="C2332" t="s">
        <v>55</v>
      </c>
      <c r="D2332" s="144" t="s">
        <v>16508</v>
      </c>
      <c r="E2332" s="144" t="s">
        <v>16509</v>
      </c>
    </row>
    <row r="2333">
      <c r="A2333" s="143" t="s">
        <v>38742</v>
      </c>
      <c r="B2333" t="s">
        <v>16489</v>
      </c>
      <c r="C2333" t="s">
        <v>160</v>
      </c>
      <c r="D2333" s="144"/>
      <c r="E2333" s="144"/>
    </row>
    <row r="2334">
      <c r="A2334" s="143" t="s">
        <v>38743</v>
      </c>
      <c r="B2334" t="s">
        <v>16489</v>
      </c>
      <c r="C2334" t="s">
        <v>386</v>
      </c>
      <c r="D2334" s="144"/>
      <c r="E2334" s="144"/>
    </row>
    <row r="2335">
      <c r="A2335" s="143" t="s">
        <v>38744</v>
      </c>
      <c r="B2335" t="s">
        <v>16489</v>
      </c>
      <c r="C2335" t="s">
        <v>16519</v>
      </c>
      <c r="D2335" s="144"/>
      <c r="E2335" s="144"/>
    </row>
    <row r="2336">
      <c r="A2336" s="143" t="s">
        <v>38745</v>
      </c>
      <c r="B2336" t="s">
        <v>16489</v>
      </c>
      <c r="C2336" t="s">
        <v>2695</v>
      </c>
      <c r="D2336" s="144"/>
      <c r="E2336" s="144"/>
    </row>
    <row r="2337">
      <c r="A2337" s="143" t="s">
        <v>38746</v>
      </c>
      <c r="B2337" t="s">
        <v>16526</v>
      </c>
      <c r="C2337" t="s">
        <v>55</v>
      </c>
      <c r="D2337" s="144" t="s">
        <v>16532</v>
      </c>
      <c r="E2337" s="144" t="s">
        <v>16533</v>
      </c>
    </row>
    <row r="2338">
      <c r="A2338" s="143" t="s">
        <v>38747</v>
      </c>
      <c r="B2338" t="s">
        <v>16526</v>
      </c>
      <c r="C2338" t="s">
        <v>80</v>
      </c>
      <c r="D2338" s="144" t="s">
        <v>16545</v>
      </c>
      <c r="E2338" s="144" t="s">
        <v>16533</v>
      </c>
    </row>
    <row r="2339">
      <c r="A2339" s="143" t="s">
        <v>38748</v>
      </c>
      <c r="B2339" t="s">
        <v>16549</v>
      </c>
      <c r="C2339" t="s">
        <v>16556</v>
      </c>
      <c r="D2339" s="144" t="s">
        <v>16557</v>
      </c>
      <c r="E2339" s="144"/>
    </row>
    <row r="2340">
      <c r="A2340" s="143" t="s">
        <v>38749</v>
      </c>
      <c r="B2340" t="s">
        <v>16549</v>
      </c>
      <c r="C2340" t="s">
        <v>311</v>
      </c>
      <c r="D2340" s="144" t="s">
        <v>16567</v>
      </c>
      <c r="E2340" s="144"/>
    </row>
    <row r="2341">
      <c r="A2341" s="143" t="s">
        <v>38750</v>
      </c>
      <c r="B2341" t="s">
        <v>16572</v>
      </c>
      <c r="C2341" t="s">
        <v>55</v>
      </c>
      <c r="D2341" s="144" t="s">
        <v>16577</v>
      </c>
      <c r="E2341" s="144" t="s">
        <v>16578</v>
      </c>
    </row>
    <row r="2342">
      <c r="A2342" s="143" t="s">
        <v>38751</v>
      </c>
      <c r="B2342" t="s">
        <v>16572</v>
      </c>
      <c r="C2342" t="s">
        <v>80</v>
      </c>
      <c r="D2342" s="144" t="s">
        <v>16590</v>
      </c>
      <c r="E2342" s="144" t="s">
        <v>16591</v>
      </c>
    </row>
    <row r="2343">
      <c r="A2343" s="143" t="s">
        <v>38752</v>
      </c>
      <c r="B2343" t="s">
        <v>16572</v>
      </c>
      <c r="C2343" t="s">
        <v>80</v>
      </c>
      <c r="D2343" s="144"/>
      <c r="E2343" s="144"/>
    </row>
    <row r="2344">
      <c r="A2344" s="143" t="s">
        <v>38753</v>
      </c>
      <c r="B2344" t="s">
        <v>16572</v>
      </c>
      <c r="C2344" t="s">
        <v>80</v>
      </c>
      <c r="D2344" s="144"/>
      <c r="E2344" s="144"/>
    </row>
    <row r="2345">
      <c r="A2345" s="143" t="s">
        <v>38754</v>
      </c>
      <c r="B2345" t="s">
        <v>16598</v>
      </c>
      <c r="C2345" t="s">
        <v>412</v>
      </c>
      <c r="D2345" s="144"/>
      <c r="E2345" s="144"/>
    </row>
    <row r="2346">
      <c r="A2346" s="143" t="s">
        <v>38755</v>
      </c>
      <c r="B2346" t="s">
        <v>16598</v>
      </c>
      <c r="C2346" t="s">
        <v>412</v>
      </c>
      <c r="D2346" s="144"/>
      <c r="E2346" s="144"/>
    </row>
    <row r="2347">
      <c r="A2347" s="143" t="s">
        <v>38756</v>
      </c>
      <c r="B2347" t="s">
        <v>16598</v>
      </c>
      <c r="C2347" t="s">
        <v>55</v>
      </c>
      <c r="D2347" s="144" t="s">
        <v>16615</v>
      </c>
      <c r="E2347" s="144" t="s">
        <v>16616</v>
      </c>
    </row>
    <row r="2348">
      <c r="A2348" s="143" t="s">
        <v>38757</v>
      </c>
      <c r="B2348" t="s">
        <v>16598</v>
      </c>
      <c r="C2348" t="s">
        <v>106</v>
      </c>
      <c r="D2348" s="144" t="s">
        <v>16621</v>
      </c>
      <c r="E2348" s="144" t="s">
        <v>16622</v>
      </c>
    </row>
    <row r="2349">
      <c r="A2349" s="143" t="s">
        <v>38758</v>
      </c>
      <c r="B2349" t="s">
        <v>16625</v>
      </c>
      <c r="C2349" t="s">
        <v>311</v>
      </c>
      <c r="D2349" s="144" t="s">
        <v>16630</v>
      </c>
      <c r="E2349" s="144"/>
    </row>
    <row r="2350">
      <c r="A2350" s="143" t="s">
        <v>38759</v>
      </c>
      <c r="B2350" t="s">
        <v>16625</v>
      </c>
      <c r="C2350" t="s">
        <v>160</v>
      </c>
      <c r="D2350" s="144"/>
      <c r="E2350" s="144"/>
    </row>
    <row r="2351">
      <c r="A2351" s="143" t="s">
        <v>38760</v>
      </c>
      <c r="B2351" t="s">
        <v>16625</v>
      </c>
      <c r="C2351" t="s">
        <v>106</v>
      </c>
      <c r="D2351" s="144"/>
      <c r="E2351" s="144"/>
    </row>
    <row r="2352">
      <c r="A2352" s="143" t="s">
        <v>38761</v>
      </c>
      <c r="B2352" t="s">
        <v>16641</v>
      </c>
      <c r="C2352" t="s">
        <v>10526</v>
      </c>
      <c r="D2352" s="144" t="s">
        <v>16647</v>
      </c>
      <c r="E2352" s="144" t="s">
        <v>16648</v>
      </c>
    </row>
    <row r="2353">
      <c r="A2353" s="143" t="s">
        <v>38762</v>
      </c>
      <c r="B2353" t="s">
        <v>16641</v>
      </c>
      <c r="C2353" t="s">
        <v>498</v>
      </c>
      <c r="D2353" s="144" t="s">
        <v>16661</v>
      </c>
      <c r="E2353" s="144" t="s">
        <v>16662</v>
      </c>
    </row>
    <row r="2354">
      <c r="A2354" s="143" t="s">
        <v>38763</v>
      </c>
      <c r="B2354" t="s">
        <v>16641</v>
      </c>
      <c r="C2354" t="s">
        <v>106</v>
      </c>
      <c r="D2354" s="144" t="s">
        <v>16668</v>
      </c>
      <c r="E2354" s="144" t="s">
        <v>16669</v>
      </c>
    </row>
    <row r="2355">
      <c r="A2355" s="143" t="s">
        <v>38764</v>
      </c>
      <c r="B2355" t="s">
        <v>16641</v>
      </c>
      <c r="C2355" t="s">
        <v>80</v>
      </c>
      <c r="D2355" s="144" t="s">
        <v>16674</v>
      </c>
      <c r="E2355" s="144" t="s">
        <v>16675</v>
      </c>
    </row>
    <row r="2356">
      <c r="A2356" s="143" t="s">
        <v>38765</v>
      </c>
      <c r="B2356" t="s">
        <v>16641</v>
      </c>
      <c r="C2356" t="s">
        <v>80</v>
      </c>
      <c r="D2356" s="144" t="s">
        <v>16678</v>
      </c>
      <c r="E2356" s="144" t="s">
        <v>86</v>
      </c>
    </row>
    <row r="2357">
      <c r="A2357" s="143" t="s">
        <v>38766</v>
      </c>
      <c r="B2357" t="s">
        <v>16680</v>
      </c>
      <c r="C2357" t="s">
        <v>2105</v>
      </c>
      <c r="D2357" s="144" t="s">
        <v>16686</v>
      </c>
      <c r="E2357" s="144" t="s">
        <v>16687</v>
      </c>
    </row>
    <row r="2358">
      <c r="A2358" s="143" t="s">
        <v>38767</v>
      </c>
      <c r="B2358" t="s">
        <v>16680</v>
      </c>
      <c r="C2358" t="s">
        <v>2834</v>
      </c>
      <c r="D2358" s="144" t="s">
        <v>16699</v>
      </c>
      <c r="E2358" s="144" t="s">
        <v>16700</v>
      </c>
    </row>
    <row r="2359">
      <c r="A2359" s="143" t="s">
        <v>38768</v>
      </c>
      <c r="B2359" t="s">
        <v>16680</v>
      </c>
      <c r="C2359" t="s">
        <v>80</v>
      </c>
      <c r="D2359" s="144" t="s">
        <v>86</v>
      </c>
      <c r="E2359" s="144" t="s">
        <v>86</v>
      </c>
    </row>
    <row r="2360">
      <c r="A2360" s="143" t="s">
        <v>38769</v>
      </c>
      <c r="B2360" t="s">
        <v>16705</v>
      </c>
      <c r="C2360" t="s">
        <v>55</v>
      </c>
      <c r="D2360" s="144" t="s">
        <v>16711</v>
      </c>
      <c r="E2360" s="144"/>
    </row>
    <row r="2361">
      <c r="A2361" s="143" t="s">
        <v>38770</v>
      </c>
      <c r="B2361" t="s">
        <v>16705</v>
      </c>
      <c r="C2361" t="s">
        <v>76</v>
      </c>
      <c r="D2361" s="144" t="s">
        <v>16724</v>
      </c>
      <c r="E2361" s="144"/>
    </row>
    <row r="2362">
      <c r="A2362" s="143" t="s">
        <v>38771</v>
      </c>
      <c r="B2362" t="s">
        <v>16705</v>
      </c>
      <c r="C2362" t="s">
        <v>311</v>
      </c>
      <c r="D2362" s="144" t="s">
        <v>16727</v>
      </c>
      <c r="E2362" s="144" t="s">
        <v>16728</v>
      </c>
    </row>
    <row r="2363">
      <c r="A2363" s="143" t="s">
        <v>38772</v>
      </c>
      <c r="B2363" t="s">
        <v>16705</v>
      </c>
      <c r="C2363" t="s">
        <v>160</v>
      </c>
      <c r="D2363" s="144" t="s">
        <v>16730</v>
      </c>
      <c r="E2363" s="144"/>
    </row>
    <row r="2364">
      <c r="A2364" s="143" t="s">
        <v>38773</v>
      </c>
      <c r="B2364" t="s">
        <v>16705</v>
      </c>
      <c r="C2364" t="s">
        <v>167</v>
      </c>
      <c r="D2364" s="144" t="s">
        <v>16733</v>
      </c>
      <c r="E2364" s="144"/>
    </row>
    <row r="2365">
      <c r="A2365" s="143" t="s">
        <v>38774</v>
      </c>
      <c r="B2365" t="s">
        <v>16705</v>
      </c>
      <c r="C2365" t="s">
        <v>386</v>
      </c>
      <c r="D2365" s="144" t="s">
        <v>16737</v>
      </c>
      <c r="E2365" s="144"/>
    </row>
    <row r="2366">
      <c r="A2366" s="143" t="s">
        <v>38775</v>
      </c>
      <c r="B2366" t="s">
        <v>16705</v>
      </c>
      <c r="C2366" t="s">
        <v>106</v>
      </c>
      <c r="D2366" s="144" t="s">
        <v>16741</v>
      </c>
      <c r="E2366" s="144"/>
    </row>
    <row r="2367">
      <c r="A2367" s="143" t="s">
        <v>38776</v>
      </c>
      <c r="B2367" t="s">
        <v>16705</v>
      </c>
      <c r="C2367" t="s">
        <v>80</v>
      </c>
      <c r="D2367" s="144" t="s">
        <v>16745</v>
      </c>
      <c r="E2367" s="144"/>
    </row>
    <row r="2368">
      <c r="A2368" s="143" t="s">
        <v>38777</v>
      </c>
      <c r="B2368" t="s">
        <v>16749</v>
      </c>
      <c r="C2368" t="s">
        <v>14197</v>
      </c>
      <c r="D2368" s="144" t="s">
        <v>16755</v>
      </c>
      <c r="E2368" s="144"/>
    </row>
    <row r="2369">
      <c r="A2369" s="143" t="s">
        <v>38778</v>
      </c>
      <c r="B2369" t="s">
        <v>16749</v>
      </c>
      <c r="C2369" t="s">
        <v>15154</v>
      </c>
      <c r="D2369" s="144" t="s">
        <v>16766</v>
      </c>
      <c r="E2369" s="144" t="s">
        <v>16767</v>
      </c>
    </row>
    <row r="2370">
      <c r="A2370" s="143" t="s">
        <v>38779</v>
      </c>
      <c r="B2370" t="s">
        <v>16749</v>
      </c>
      <c r="C2370" t="s">
        <v>16770</v>
      </c>
      <c r="D2370" s="144" t="s">
        <v>16771</v>
      </c>
      <c r="E2370" s="144"/>
    </row>
    <row r="2371">
      <c r="A2371" s="143" t="s">
        <v>38780</v>
      </c>
      <c r="B2371" t="s">
        <v>16749</v>
      </c>
      <c r="C2371" t="s">
        <v>2907</v>
      </c>
      <c r="D2371" s="144"/>
      <c r="E2371" s="144"/>
    </row>
    <row r="2372">
      <c r="A2372" s="143" t="s">
        <v>38781</v>
      </c>
      <c r="B2372" t="s">
        <v>16749</v>
      </c>
      <c r="C2372" t="s">
        <v>160</v>
      </c>
      <c r="D2372" s="144" t="s">
        <v>16779</v>
      </c>
      <c r="E2372" s="144"/>
    </row>
    <row r="2373">
      <c r="A2373" s="143" t="s">
        <v>38782</v>
      </c>
      <c r="B2373" t="s">
        <v>16749</v>
      </c>
      <c r="C2373" t="s">
        <v>640</v>
      </c>
      <c r="D2373" s="144" t="s">
        <v>16781</v>
      </c>
      <c r="E2373" s="144"/>
    </row>
    <row r="2374">
      <c r="A2374" s="143" t="s">
        <v>38783</v>
      </c>
      <c r="B2374" t="s">
        <v>16783</v>
      </c>
      <c r="C2374" t="s">
        <v>2740</v>
      </c>
      <c r="D2374" s="144" t="s">
        <v>16789</v>
      </c>
      <c r="E2374" t="s">
        <v>38784</v>
      </c>
    </row>
    <row r="2375">
      <c r="A2375" s="143" t="s">
        <v>38785</v>
      </c>
      <c r="B2375" t="s">
        <v>16783</v>
      </c>
      <c r="C2375" t="s">
        <v>160</v>
      </c>
      <c r="D2375" s="144" t="s">
        <v>16800</v>
      </c>
      <c r="E2375" t="s">
        <v>38786</v>
      </c>
    </row>
    <row r="2376">
      <c r="A2376" s="143" t="s">
        <v>38787</v>
      </c>
      <c r="B2376" t="s">
        <v>16783</v>
      </c>
      <c r="C2376" t="s">
        <v>2834</v>
      </c>
      <c r="D2376" s="144" t="s">
        <v>16806</v>
      </c>
      <c r="E2376" s="144" t="s">
        <v>86</v>
      </c>
    </row>
    <row r="2377">
      <c r="A2377" s="143" t="s">
        <v>38788</v>
      </c>
      <c r="B2377" t="s">
        <v>16783</v>
      </c>
      <c r="C2377" t="s">
        <v>247</v>
      </c>
      <c r="D2377" s="144" t="s">
        <v>16809</v>
      </c>
      <c r="E2377" t="s">
        <v>38789</v>
      </c>
    </row>
    <row r="2378">
      <c r="A2378" s="143" t="s">
        <v>38790</v>
      </c>
      <c r="B2378" t="s">
        <v>16783</v>
      </c>
      <c r="C2378" t="s">
        <v>16813</v>
      </c>
      <c r="D2378" s="144" t="s">
        <v>16814</v>
      </c>
      <c r="E2378" t="s">
        <v>38791</v>
      </c>
    </row>
    <row r="2379">
      <c r="A2379" s="143" t="s">
        <v>38792</v>
      </c>
      <c r="B2379" t="s">
        <v>16783</v>
      </c>
      <c r="C2379" t="s">
        <v>13416</v>
      </c>
      <c r="D2379" s="144" t="s">
        <v>16818</v>
      </c>
      <c r="E2379" t="s">
        <v>38793</v>
      </c>
    </row>
    <row r="2380">
      <c r="A2380" s="143" t="s">
        <v>38794</v>
      </c>
      <c r="B2380" t="s">
        <v>16783</v>
      </c>
      <c r="C2380" t="s">
        <v>5560</v>
      </c>
      <c r="D2380" s="144" t="s">
        <v>16822</v>
      </c>
      <c r="E2380" s="144" t="s">
        <v>86</v>
      </c>
    </row>
    <row r="2381">
      <c r="A2381" s="143" t="s">
        <v>38795</v>
      </c>
      <c r="B2381" t="s">
        <v>16783</v>
      </c>
      <c r="C2381" t="s">
        <v>106</v>
      </c>
      <c r="D2381" s="144" t="s">
        <v>16825</v>
      </c>
      <c r="E2381" t="s">
        <v>38796</v>
      </c>
    </row>
    <row r="2382">
      <c r="A2382" s="143" t="s">
        <v>38797</v>
      </c>
      <c r="B2382" t="s">
        <v>16783</v>
      </c>
      <c r="C2382" t="s">
        <v>106</v>
      </c>
      <c r="D2382" s="144" t="s">
        <v>16830</v>
      </c>
      <c r="E2382" s="144"/>
    </row>
    <row r="2383">
      <c r="A2383" s="143" t="s">
        <v>38798</v>
      </c>
      <c r="B2383" t="s">
        <v>16783</v>
      </c>
      <c r="C2383" t="s">
        <v>106</v>
      </c>
      <c r="D2383" s="144"/>
      <c r="E2383" s="144"/>
    </row>
    <row r="2384">
      <c r="A2384" s="143" t="s">
        <v>38799</v>
      </c>
      <c r="B2384" t="s">
        <v>16840</v>
      </c>
      <c r="C2384" t="s">
        <v>1959</v>
      </c>
      <c r="D2384" s="144" t="s">
        <v>16847</v>
      </c>
      <c r="E2384" s="144"/>
    </row>
    <row r="2385">
      <c r="A2385" s="143" t="s">
        <v>38800</v>
      </c>
      <c r="B2385" t="s">
        <v>16840</v>
      </c>
      <c r="C2385" t="s">
        <v>469</v>
      </c>
      <c r="D2385" s="144"/>
      <c r="E2385" s="144"/>
    </row>
    <row r="2386">
      <c r="A2386" s="143" t="s">
        <v>38801</v>
      </c>
      <c r="B2386" t="s">
        <v>16840</v>
      </c>
      <c r="C2386" t="s">
        <v>427</v>
      </c>
      <c r="D2386" s="144" t="s">
        <v>16863</v>
      </c>
      <c r="E2386" s="144" t="s">
        <v>16864</v>
      </c>
    </row>
    <row r="2387">
      <c r="A2387" s="143" t="s">
        <v>38802</v>
      </c>
      <c r="B2387" t="s">
        <v>16840</v>
      </c>
      <c r="C2387" t="s">
        <v>160</v>
      </c>
      <c r="D2387" s="144" t="s">
        <v>16867</v>
      </c>
      <c r="E2387" s="144"/>
    </row>
    <row r="2388">
      <c r="A2388" s="143" t="s">
        <v>38803</v>
      </c>
      <c r="B2388" t="s">
        <v>16840</v>
      </c>
      <c r="C2388" t="s">
        <v>167</v>
      </c>
      <c r="D2388" s="144" t="s">
        <v>16873</v>
      </c>
      <c r="E2388" s="144"/>
    </row>
    <row r="2389">
      <c r="A2389" s="143" t="s">
        <v>38804</v>
      </c>
      <c r="B2389" t="s">
        <v>16840</v>
      </c>
      <c r="C2389" t="s">
        <v>503</v>
      </c>
      <c r="D2389" s="144" t="s">
        <v>16876</v>
      </c>
      <c r="E2389" s="144" t="s">
        <v>16877</v>
      </c>
    </row>
    <row r="2390">
      <c r="A2390" s="143" t="s">
        <v>38805</v>
      </c>
      <c r="B2390" t="s">
        <v>16840</v>
      </c>
      <c r="C2390" t="s">
        <v>4351</v>
      </c>
      <c r="D2390" s="144" t="s">
        <v>16882</v>
      </c>
      <c r="E2390" s="144"/>
    </row>
    <row r="2391">
      <c r="A2391" s="143" t="s">
        <v>38806</v>
      </c>
      <c r="B2391" t="s">
        <v>16840</v>
      </c>
      <c r="C2391" t="s">
        <v>1125</v>
      </c>
      <c r="D2391" s="144" t="s">
        <v>16886</v>
      </c>
      <c r="E2391" s="144"/>
    </row>
    <row r="2392">
      <c r="A2392" s="143" t="s">
        <v>38807</v>
      </c>
      <c r="B2392" t="s">
        <v>16840</v>
      </c>
      <c r="C2392" t="s">
        <v>695</v>
      </c>
      <c r="D2392" s="144" t="s">
        <v>16889</v>
      </c>
      <c r="E2392" s="144" t="s">
        <v>16890</v>
      </c>
    </row>
    <row r="2393">
      <c r="A2393" s="143" t="s">
        <v>38808</v>
      </c>
      <c r="B2393" t="s">
        <v>16892</v>
      </c>
      <c r="C2393" t="s">
        <v>2264</v>
      </c>
      <c r="D2393" s="144" t="s">
        <v>16898</v>
      </c>
      <c r="E2393" s="144" t="s">
        <v>16899</v>
      </c>
    </row>
    <row r="2394">
      <c r="A2394" s="143" t="s">
        <v>38809</v>
      </c>
      <c r="B2394" t="s">
        <v>16892</v>
      </c>
      <c r="C2394" t="s">
        <v>247</v>
      </c>
      <c r="D2394" s="144" t="s">
        <v>86</v>
      </c>
      <c r="E2394" s="144" t="s">
        <v>86</v>
      </c>
    </row>
    <row r="2395">
      <c r="A2395" s="143" t="s">
        <v>38810</v>
      </c>
      <c r="B2395" t="s">
        <v>16892</v>
      </c>
      <c r="C2395" t="s">
        <v>1131</v>
      </c>
      <c r="D2395" s="144" t="s">
        <v>16914</v>
      </c>
      <c r="E2395" s="144" t="s">
        <v>16915</v>
      </c>
    </row>
    <row r="2396">
      <c r="A2396" s="143" t="s">
        <v>38811</v>
      </c>
      <c r="B2396" t="s">
        <v>16892</v>
      </c>
      <c r="C2396" t="s">
        <v>106</v>
      </c>
      <c r="D2396" s="144" t="s">
        <v>16921</v>
      </c>
      <c r="E2396" s="144" t="s">
        <v>16922</v>
      </c>
    </row>
    <row r="2397">
      <c r="A2397" s="143" t="s">
        <v>38812</v>
      </c>
      <c r="B2397" t="s">
        <v>16924</v>
      </c>
      <c r="C2397" t="s">
        <v>55</v>
      </c>
      <c r="D2397" s="144" t="s">
        <v>16930</v>
      </c>
      <c r="E2397" s="144" t="s">
        <v>16931</v>
      </c>
    </row>
    <row r="2398">
      <c r="A2398" s="143" t="s">
        <v>38813</v>
      </c>
      <c r="B2398" t="s">
        <v>16937</v>
      </c>
      <c r="C2398" t="s">
        <v>55</v>
      </c>
      <c r="D2398" s="144" t="s">
        <v>16943</v>
      </c>
      <c r="E2398" s="144"/>
    </row>
    <row r="2399">
      <c r="A2399" s="143" t="s">
        <v>38814</v>
      </c>
      <c r="B2399" t="s">
        <v>16954</v>
      </c>
      <c r="C2399" t="s">
        <v>412</v>
      </c>
      <c r="D2399" s="144"/>
      <c r="E2399" s="144"/>
    </row>
    <row r="2400">
      <c r="A2400" s="143" t="s">
        <v>38815</v>
      </c>
      <c r="B2400" t="s">
        <v>16954</v>
      </c>
      <c r="C2400" t="s">
        <v>412</v>
      </c>
      <c r="D2400" s="144"/>
      <c r="E2400" s="144"/>
    </row>
    <row r="2401">
      <c r="A2401" s="143" t="s">
        <v>38816</v>
      </c>
      <c r="B2401" t="s">
        <v>16954</v>
      </c>
      <c r="C2401" t="s">
        <v>412</v>
      </c>
      <c r="D2401" s="144"/>
      <c r="E2401" s="144"/>
    </row>
    <row r="2402">
      <c r="A2402" s="143" t="s">
        <v>38817</v>
      </c>
      <c r="B2402" t="s">
        <v>16954</v>
      </c>
      <c r="C2402" t="s">
        <v>76</v>
      </c>
      <c r="D2402" s="144"/>
      <c r="E2402" s="144"/>
    </row>
    <row r="2403">
      <c r="A2403" s="143" t="s">
        <v>38818</v>
      </c>
      <c r="B2403" t="s">
        <v>16954</v>
      </c>
      <c r="C2403" t="s">
        <v>3159</v>
      </c>
      <c r="D2403" s="144"/>
      <c r="E2403" s="144"/>
    </row>
    <row r="2404">
      <c r="A2404" s="143" t="s">
        <v>38819</v>
      </c>
      <c r="B2404" t="s">
        <v>16954</v>
      </c>
      <c r="C2404" t="s">
        <v>311</v>
      </c>
      <c r="D2404" s="144" t="s">
        <v>16981</v>
      </c>
      <c r="E2404" s="144" t="s">
        <v>16982</v>
      </c>
    </row>
    <row r="2405">
      <c r="A2405" s="143" t="s">
        <v>38820</v>
      </c>
      <c r="B2405" t="s">
        <v>16954</v>
      </c>
      <c r="C2405" t="s">
        <v>80</v>
      </c>
      <c r="D2405" s="144"/>
      <c r="E2405" s="144"/>
    </row>
    <row r="2406">
      <c r="A2406" s="143" t="s">
        <v>38821</v>
      </c>
      <c r="B2406" t="s">
        <v>16954</v>
      </c>
      <c r="C2406" t="s">
        <v>80</v>
      </c>
      <c r="D2406" s="144"/>
      <c r="E2406" s="144"/>
    </row>
    <row r="2407">
      <c r="A2407" s="143" t="s">
        <v>38822</v>
      </c>
      <c r="B2407" t="s">
        <v>16989</v>
      </c>
      <c r="C2407" t="s">
        <v>55</v>
      </c>
      <c r="D2407" s="144" t="s">
        <v>16994</v>
      </c>
      <c r="E2407" s="144"/>
    </row>
    <row r="2408">
      <c r="A2408" s="143" t="s">
        <v>38823</v>
      </c>
      <c r="B2408" t="s">
        <v>16989</v>
      </c>
      <c r="C2408" t="s">
        <v>674</v>
      </c>
      <c r="D2408" s="144" t="s">
        <v>17004</v>
      </c>
      <c r="E2408" s="144" t="s">
        <v>86</v>
      </c>
    </row>
    <row r="2409">
      <c r="A2409" s="143" t="s">
        <v>38824</v>
      </c>
      <c r="B2409" t="s">
        <v>16989</v>
      </c>
      <c r="C2409" t="s">
        <v>247</v>
      </c>
      <c r="D2409" s="144" t="s">
        <v>86</v>
      </c>
      <c r="E2409" s="144" t="s">
        <v>86</v>
      </c>
    </row>
    <row r="2410">
      <c r="A2410" s="143" t="s">
        <v>38825</v>
      </c>
      <c r="B2410" t="s">
        <v>17009</v>
      </c>
      <c r="C2410" t="s">
        <v>486</v>
      </c>
      <c r="D2410" s="144"/>
      <c r="E2410" s="144"/>
    </row>
    <row r="2411">
      <c r="A2411" s="143" t="s">
        <v>38826</v>
      </c>
      <c r="B2411" t="s">
        <v>17009</v>
      </c>
      <c r="C2411" t="s">
        <v>486</v>
      </c>
      <c r="D2411" s="144" t="s">
        <v>17021</v>
      </c>
      <c r="E2411" s="144" t="s">
        <v>17022</v>
      </c>
    </row>
    <row r="2412">
      <c r="A2412" s="143" t="s">
        <v>38827</v>
      </c>
      <c r="B2412" t="s">
        <v>17009</v>
      </c>
      <c r="C2412" t="s">
        <v>291</v>
      </c>
      <c r="D2412" s="144" t="s">
        <v>17028</v>
      </c>
      <c r="E2412" s="144"/>
    </row>
    <row r="2413">
      <c r="A2413" s="143" t="s">
        <v>38828</v>
      </c>
      <c r="B2413" t="s">
        <v>17009</v>
      </c>
      <c r="C2413" t="s">
        <v>311</v>
      </c>
      <c r="D2413" s="144" t="s">
        <v>17031</v>
      </c>
      <c r="E2413" t="s">
        <v>38829</v>
      </c>
    </row>
    <row r="2414">
      <c r="A2414" s="143" t="s">
        <v>38830</v>
      </c>
      <c r="B2414" t="s">
        <v>17009</v>
      </c>
      <c r="C2414" t="s">
        <v>160</v>
      </c>
      <c r="D2414" s="144" t="s">
        <v>17041</v>
      </c>
      <c r="E2414" s="144"/>
    </row>
    <row r="2415">
      <c r="A2415" s="143" t="s">
        <v>38831</v>
      </c>
      <c r="B2415" t="s">
        <v>17009</v>
      </c>
      <c r="C2415" t="s">
        <v>503</v>
      </c>
      <c r="D2415" s="144" t="s">
        <v>17043</v>
      </c>
      <c r="E2415" s="144"/>
    </row>
    <row r="2416">
      <c r="A2416" s="143" t="s">
        <v>38832</v>
      </c>
      <c r="B2416" t="s">
        <v>17009</v>
      </c>
      <c r="C2416" t="s">
        <v>106</v>
      </c>
      <c r="D2416" s="144" t="s">
        <v>17046</v>
      </c>
      <c r="E2416" s="144"/>
    </row>
    <row r="2417">
      <c r="A2417" s="143" t="s">
        <v>38833</v>
      </c>
      <c r="B2417" t="s">
        <v>17055</v>
      </c>
      <c r="C2417" t="s">
        <v>412</v>
      </c>
      <c r="D2417" s="144"/>
      <c r="E2417" s="144"/>
    </row>
    <row r="2418">
      <c r="A2418" s="143" t="s">
        <v>38834</v>
      </c>
      <c r="B2418" t="s">
        <v>17055</v>
      </c>
      <c r="C2418" t="s">
        <v>55</v>
      </c>
      <c r="D2418" s="144" t="s">
        <v>17073</v>
      </c>
      <c r="E2418" s="144" t="s">
        <v>17074</v>
      </c>
    </row>
    <row r="2419">
      <c r="A2419" s="143" t="s">
        <v>38835</v>
      </c>
      <c r="B2419" t="s">
        <v>17055</v>
      </c>
      <c r="C2419" t="s">
        <v>160</v>
      </c>
      <c r="D2419" s="144" t="s">
        <v>17078</v>
      </c>
      <c r="E2419" s="144" t="s">
        <v>17079</v>
      </c>
    </row>
    <row r="2420">
      <c r="A2420" s="143" t="s">
        <v>38836</v>
      </c>
      <c r="B2420" t="s">
        <v>17055</v>
      </c>
      <c r="C2420" t="s">
        <v>247</v>
      </c>
      <c r="D2420" s="144" t="s">
        <v>17084</v>
      </c>
      <c r="E2420" s="144"/>
    </row>
    <row r="2421">
      <c r="A2421" s="143" t="s">
        <v>38837</v>
      </c>
      <c r="B2421" t="s">
        <v>17055</v>
      </c>
      <c r="C2421" t="s">
        <v>1125</v>
      </c>
      <c r="D2421" s="144" t="s">
        <v>17087</v>
      </c>
      <c r="E2421" s="144" t="s">
        <v>17088</v>
      </c>
    </row>
    <row r="2422">
      <c r="A2422" s="143" t="s">
        <v>38838</v>
      </c>
      <c r="B2422" t="s">
        <v>17055</v>
      </c>
      <c r="C2422" t="s">
        <v>106</v>
      </c>
      <c r="D2422" s="144" t="s">
        <v>17091</v>
      </c>
      <c r="E2422" s="144" t="s">
        <v>17092</v>
      </c>
    </row>
    <row r="2423">
      <c r="A2423" s="143" t="s">
        <v>38839</v>
      </c>
      <c r="B2423" t="s">
        <v>17095</v>
      </c>
      <c r="C2423" t="s">
        <v>55</v>
      </c>
      <c r="D2423" s="144" t="s">
        <v>17101</v>
      </c>
      <c r="E2423" s="144" t="s">
        <v>17102</v>
      </c>
    </row>
    <row r="2424">
      <c r="A2424" s="143" t="s">
        <v>38840</v>
      </c>
      <c r="B2424" t="s">
        <v>17095</v>
      </c>
      <c r="C2424" t="s">
        <v>106</v>
      </c>
      <c r="D2424" s="144" t="s">
        <v>17115</v>
      </c>
      <c r="E2424" s="144" t="s">
        <v>17116</v>
      </c>
    </row>
    <row r="2425">
      <c r="A2425" s="143" t="s">
        <v>38841</v>
      </c>
      <c r="B2425" t="s">
        <v>17118</v>
      </c>
      <c r="C2425" t="s">
        <v>55</v>
      </c>
      <c r="D2425" s="144" t="s">
        <v>17124</v>
      </c>
      <c r="E2425" s="144" t="s">
        <v>17125</v>
      </c>
    </row>
    <row r="2426">
      <c r="A2426" s="143" t="s">
        <v>38842</v>
      </c>
      <c r="B2426" t="s">
        <v>17118</v>
      </c>
      <c r="C2426" t="s">
        <v>160</v>
      </c>
      <c r="D2426" s="144" t="s">
        <v>17137</v>
      </c>
      <c r="E2426" s="144" t="s">
        <v>17138</v>
      </c>
    </row>
    <row r="2427">
      <c r="A2427" s="143" t="s">
        <v>38843</v>
      </c>
      <c r="B2427" t="s">
        <v>17118</v>
      </c>
      <c r="C2427" t="s">
        <v>247</v>
      </c>
      <c r="D2427" s="144" t="s">
        <v>86</v>
      </c>
      <c r="E2427" s="144" t="s">
        <v>86</v>
      </c>
    </row>
    <row r="2428">
      <c r="A2428" s="143" t="s">
        <v>38844</v>
      </c>
      <c r="B2428" t="s">
        <v>17118</v>
      </c>
      <c r="C2428" t="s">
        <v>80</v>
      </c>
      <c r="D2428" s="144" t="s">
        <v>17147</v>
      </c>
      <c r="E2428" s="144" t="s">
        <v>17148</v>
      </c>
    </row>
    <row r="2429">
      <c r="A2429" s="143" t="s">
        <v>38845</v>
      </c>
      <c r="B2429" t="s">
        <v>17149</v>
      </c>
      <c r="C2429" t="s">
        <v>55</v>
      </c>
      <c r="D2429" s="144" t="s">
        <v>17154</v>
      </c>
      <c r="E2429" s="144" t="s">
        <v>17155</v>
      </c>
    </row>
    <row r="2430">
      <c r="A2430" s="143" t="s">
        <v>38846</v>
      </c>
      <c r="B2430" t="s">
        <v>17163</v>
      </c>
      <c r="C2430" t="s">
        <v>55</v>
      </c>
      <c r="D2430" s="144" t="s">
        <v>17169</v>
      </c>
      <c r="E2430" s="144" t="s">
        <v>17170</v>
      </c>
    </row>
    <row r="2431">
      <c r="A2431" s="143" t="s">
        <v>38847</v>
      </c>
      <c r="B2431" t="s">
        <v>17163</v>
      </c>
      <c r="C2431" t="s">
        <v>80</v>
      </c>
      <c r="D2431" s="144" t="s">
        <v>17181</v>
      </c>
      <c r="E2431" s="144"/>
    </row>
    <row r="2432">
      <c r="A2432" s="143" t="s">
        <v>38848</v>
      </c>
      <c r="B2432" t="s">
        <v>17183</v>
      </c>
      <c r="C2432" t="s">
        <v>55</v>
      </c>
      <c r="D2432" s="144" t="s">
        <v>17189</v>
      </c>
      <c r="E2432" s="144" t="s">
        <v>17190</v>
      </c>
    </row>
    <row r="2433">
      <c r="A2433" s="143" t="s">
        <v>38849</v>
      </c>
      <c r="B2433" t="s">
        <v>17183</v>
      </c>
      <c r="C2433" t="s">
        <v>55</v>
      </c>
      <c r="D2433" s="144" t="s">
        <v>17202</v>
      </c>
      <c r="E2433" s="144" t="s">
        <v>17203</v>
      </c>
    </row>
    <row r="2434">
      <c r="A2434" s="143" t="s">
        <v>38850</v>
      </c>
      <c r="B2434" t="s">
        <v>17183</v>
      </c>
      <c r="C2434" t="s">
        <v>7535</v>
      </c>
      <c r="D2434" s="144" t="s">
        <v>17207</v>
      </c>
      <c r="E2434" s="144" t="s">
        <v>17208</v>
      </c>
    </row>
    <row r="2435">
      <c r="A2435" s="143" t="s">
        <v>38851</v>
      </c>
      <c r="B2435" t="s">
        <v>17213</v>
      </c>
      <c r="C2435" t="s">
        <v>55</v>
      </c>
      <c r="D2435" s="144" t="s">
        <v>17219</v>
      </c>
      <c r="E2435" s="144" t="s">
        <v>17220</v>
      </c>
    </row>
    <row r="2436">
      <c r="A2436" s="143" t="s">
        <v>38852</v>
      </c>
      <c r="B2436" t="s">
        <v>17213</v>
      </c>
      <c r="C2436" t="s">
        <v>6588</v>
      </c>
      <c r="D2436" s="144"/>
      <c r="E2436" s="144"/>
    </row>
    <row r="2437">
      <c r="A2437" s="143" t="s">
        <v>38853</v>
      </c>
      <c r="B2437" t="s">
        <v>17213</v>
      </c>
      <c r="C2437" t="s">
        <v>386</v>
      </c>
      <c r="D2437" s="144" t="s">
        <v>17232</v>
      </c>
      <c r="E2437" s="144" t="s">
        <v>17233</v>
      </c>
    </row>
    <row r="2438">
      <c r="A2438" s="143" t="s">
        <v>38854</v>
      </c>
      <c r="B2438" t="s">
        <v>17235</v>
      </c>
      <c r="C2438" t="s">
        <v>55</v>
      </c>
      <c r="D2438" s="144" t="s">
        <v>17240</v>
      </c>
      <c r="E2438" s="144" t="s">
        <v>17241</v>
      </c>
    </row>
    <row r="2439">
      <c r="A2439" s="143" t="s">
        <v>38855</v>
      </c>
      <c r="B2439" t="s">
        <v>17235</v>
      </c>
      <c r="C2439" t="s">
        <v>80</v>
      </c>
      <c r="D2439" s="144"/>
      <c r="E2439" s="144"/>
    </row>
    <row r="2440">
      <c r="A2440" s="143" t="s">
        <v>38856</v>
      </c>
      <c r="B2440" t="s">
        <v>17235</v>
      </c>
      <c r="C2440" t="s">
        <v>80</v>
      </c>
      <c r="D2440" s="144"/>
      <c r="E2440" s="144"/>
    </row>
    <row r="2441">
      <c r="A2441" s="143" t="s">
        <v>38857</v>
      </c>
      <c r="B2441" t="s">
        <v>17235</v>
      </c>
      <c r="C2441" t="s">
        <v>80</v>
      </c>
      <c r="D2441" s="144"/>
      <c r="E2441" s="144"/>
    </row>
    <row r="2442">
      <c r="A2442" s="143" t="s">
        <v>38858</v>
      </c>
      <c r="B2442" t="s">
        <v>17256</v>
      </c>
      <c r="C2442" t="s">
        <v>55</v>
      </c>
      <c r="D2442" s="144" t="s">
        <v>17261</v>
      </c>
      <c r="E2442" s="144" t="s">
        <v>17262</v>
      </c>
    </row>
    <row r="2443">
      <c r="A2443" s="143" t="s">
        <v>38859</v>
      </c>
      <c r="B2443" t="s">
        <v>17256</v>
      </c>
      <c r="C2443" t="s">
        <v>80</v>
      </c>
      <c r="D2443" s="144" t="s">
        <v>17272</v>
      </c>
      <c r="E2443" s="144" t="s">
        <v>17273</v>
      </c>
    </row>
    <row r="2444">
      <c r="A2444" s="143" t="s">
        <v>38860</v>
      </c>
      <c r="B2444" t="s">
        <v>17278</v>
      </c>
      <c r="C2444" t="s">
        <v>55</v>
      </c>
      <c r="D2444" s="144" t="s">
        <v>17284</v>
      </c>
      <c r="E2444" s="144" t="s">
        <v>17285</v>
      </c>
    </row>
    <row r="2445">
      <c r="A2445" s="143" t="s">
        <v>38861</v>
      </c>
      <c r="B2445" t="s">
        <v>17278</v>
      </c>
      <c r="C2445" t="s">
        <v>167</v>
      </c>
      <c r="D2445" s="144" t="s">
        <v>17296</v>
      </c>
      <c r="E2445" s="144"/>
    </row>
    <row r="2446">
      <c r="A2446" s="143" t="s">
        <v>38862</v>
      </c>
      <c r="B2446" t="s">
        <v>17278</v>
      </c>
      <c r="C2446" t="s">
        <v>386</v>
      </c>
      <c r="D2446" s="144" t="s">
        <v>17299</v>
      </c>
      <c r="E2446" s="144"/>
    </row>
    <row r="2447">
      <c r="A2447" s="143" t="s">
        <v>38863</v>
      </c>
      <c r="B2447" t="s">
        <v>17278</v>
      </c>
      <c r="C2447" t="s">
        <v>80</v>
      </c>
      <c r="D2447" s="144" t="s">
        <v>17305</v>
      </c>
      <c r="E2447" s="144"/>
    </row>
    <row r="2448">
      <c r="A2448" s="143" t="s">
        <v>38864</v>
      </c>
      <c r="B2448" t="s">
        <v>17306</v>
      </c>
      <c r="C2448" t="s">
        <v>106</v>
      </c>
      <c r="D2448" s="144"/>
      <c r="E2448" s="144"/>
    </row>
    <row r="2449">
      <c r="A2449" s="143" t="s">
        <v>38865</v>
      </c>
      <c r="B2449" t="s">
        <v>17306</v>
      </c>
      <c r="C2449" t="s">
        <v>80</v>
      </c>
      <c r="D2449" s="144"/>
      <c r="E2449" s="144"/>
    </row>
    <row r="2450">
      <c r="A2450" s="143" t="s">
        <v>38866</v>
      </c>
      <c r="B2450" t="s">
        <v>17325</v>
      </c>
      <c r="C2450" t="s">
        <v>55</v>
      </c>
      <c r="D2450" s="144" t="s">
        <v>17332</v>
      </c>
      <c r="E2450" s="144" t="s">
        <v>17333</v>
      </c>
    </row>
    <row r="2451">
      <c r="A2451" s="143" t="s">
        <v>38867</v>
      </c>
      <c r="B2451" t="s">
        <v>17325</v>
      </c>
      <c r="C2451" t="s">
        <v>17344</v>
      </c>
      <c r="D2451" s="144" t="s">
        <v>86</v>
      </c>
      <c r="E2451" s="144" t="s">
        <v>86</v>
      </c>
    </row>
    <row r="2452">
      <c r="A2452" s="143" t="s">
        <v>38868</v>
      </c>
      <c r="B2452" t="s">
        <v>17325</v>
      </c>
      <c r="C2452" t="s">
        <v>674</v>
      </c>
      <c r="D2452" s="144" t="s">
        <v>17350</v>
      </c>
      <c r="E2452" s="144"/>
    </row>
    <row r="2453">
      <c r="A2453" s="143" t="s">
        <v>38869</v>
      </c>
      <c r="B2453" t="s">
        <v>17325</v>
      </c>
      <c r="C2453" t="s">
        <v>3033</v>
      </c>
      <c r="D2453" s="144"/>
      <c r="E2453" s="144"/>
    </row>
    <row r="2454">
      <c r="A2454" s="143" t="s">
        <v>38870</v>
      </c>
      <c r="B2454" t="s">
        <v>17325</v>
      </c>
      <c r="C2454" t="s">
        <v>106</v>
      </c>
      <c r="D2454" s="144" t="s">
        <v>17357</v>
      </c>
      <c r="E2454" s="144" t="s">
        <v>17358</v>
      </c>
    </row>
    <row r="2455">
      <c r="A2455" s="143" t="s">
        <v>38871</v>
      </c>
      <c r="B2455" t="s">
        <v>17325</v>
      </c>
      <c r="C2455" t="s">
        <v>106</v>
      </c>
      <c r="D2455" s="144" t="s">
        <v>17364</v>
      </c>
      <c r="E2455" s="144"/>
    </row>
    <row r="2456">
      <c r="A2456" s="143" t="s">
        <v>38872</v>
      </c>
      <c r="B2456" t="s">
        <v>17368</v>
      </c>
      <c r="C2456" t="s">
        <v>55</v>
      </c>
      <c r="D2456" s="144" t="s">
        <v>17375</v>
      </c>
      <c r="E2456" s="144" t="s">
        <v>17376</v>
      </c>
    </row>
    <row r="2457">
      <c r="A2457" s="143" t="s">
        <v>38873</v>
      </c>
      <c r="B2457" t="s">
        <v>17368</v>
      </c>
      <c r="C2457" t="s">
        <v>80</v>
      </c>
      <c r="D2457" s="144" t="s">
        <v>17386</v>
      </c>
      <c r="E2457" s="144" t="s">
        <v>17387</v>
      </c>
    </row>
    <row r="2458">
      <c r="A2458" s="143" t="s">
        <v>38874</v>
      </c>
      <c r="B2458" t="s">
        <v>17368</v>
      </c>
      <c r="C2458" t="s">
        <v>80</v>
      </c>
      <c r="D2458" s="144" t="s">
        <v>17392</v>
      </c>
      <c r="E2458" s="144" t="s">
        <v>17393</v>
      </c>
    </row>
    <row r="2459">
      <c r="A2459" s="143" t="s">
        <v>38875</v>
      </c>
      <c r="B2459" t="s">
        <v>17397</v>
      </c>
      <c r="C2459" t="s">
        <v>55</v>
      </c>
      <c r="D2459" s="144" t="s">
        <v>17402</v>
      </c>
      <c r="E2459" s="144" t="s">
        <v>17403</v>
      </c>
    </row>
    <row r="2460">
      <c r="A2460" s="143" t="s">
        <v>38876</v>
      </c>
      <c r="B2460" t="s">
        <v>17397</v>
      </c>
      <c r="C2460" t="s">
        <v>80</v>
      </c>
      <c r="D2460" s="144" t="s">
        <v>17414</v>
      </c>
      <c r="E2460" s="144" t="s">
        <v>17415</v>
      </c>
    </row>
    <row r="2461">
      <c r="A2461" s="143" t="s">
        <v>38877</v>
      </c>
      <c r="B2461" t="s">
        <v>17397</v>
      </c>
      <c r="C2461" t="s">
        <v>80</v>
      </c>
      <c r="D2461" s="144" t="s">
        <v>17419</v>
      </c>
      <c r="E2461" s="144"/>
    </row>
    <row r="2462">
      <c r="A2462" s="143" t="s">
        <v>38878</v>
      </c>
      <c r="B2462" t="s">
        <v>17397</v>
      </c>
      <c r="C2462" t="s">
        <v>80</v>
      </c>
      <c r="D2462" s="144" t="s">
        <v>17423</v>
      </c>
      <c r="E2462" s="144" t="s">
        <v>17424</v>
      </c>
    </row>
    <row r="2463">
      <c r="A2463" s="143" t="s">
        <v>38879</v>
      </c>
      <c r="B2463" t="s">
        <v>17427</v>
      </c>
      <c r="C2463" t="s">
        <v>55</v>
      </c>
      <c r="D2463" s="144" t="s">
        <v>17432</v>
      </c>
      <c r="E2463" s="144" t="s">
        <v>17433</v>
      </c>
    </row>
    <row r="2464">
      <c r="A2464" s="143" t="s">
        <v>38880</v>
      </c>
      <c r="B2464" t="s">
        <v>17442</v>
      </c>
      <c r="C2464" t="s">
        <v>55</v>
      </c>
      <c r="D2464" s="144" t="s">
        <v>17449</v>
      </c>
      <c r="E2464" s="144" t="s">
        <v>17450</v>
      </c>
    </row>
    <row r="2465">
      <c r="A2465" s="143" t="s">
        <v>38881</v>
      </c>
      <c r="B2465" t="s">
        <v>17442</v>
      </c>
      <c r="C2465" t="s">
        <v>55</v>
      </c>
      <c r="D2465" s="144" t="s">
        <v>17459</v>
      </c>
      <c r="E2465" s="144" t="s">
        <v>17460</v>
      </c>
    </row>
    <row r="2466">
      <c r="A2466" s="143" t="s">
        <v>38882</v>
      </c>
      <c r="B2466" t="s">
        <v>17442</v>
      </c>
      <c r="C2466" t="s">
        <v>106</v>
      </c>
      <c r="D2466" s="144" t="s">
        <v>17465</v>
      </c>
      <c r="E2466" s="144" t="s">
        <v>17466</v>
      </c>
    </row>
    <row r="2467">
      <c r="A2467" s="143" t="s">
        <v>38883</v>
      </c>
      <c r="B2467" t="s">
        <v>17442</v>
      </c>
      <c r="C2467" t="s">
        <v>80</v>
      </c>
      <c r="D2467" s="144" t="s">
        <v>17470</v>
      </c>
      <c r="E2467" s="144"/>
    </row>
    <row r="2468">
      <c r="A2468" s="143" t="s">
        <v>38884</v>
      </c>
      <c r="B2468" t="s">
        <v>17442</v>
      </c>
      <c r="C2468" t="s">
        <v>80</v>
      </c>
      <c r="D2468" s="144" t="s">
        <v>17473</v>
      </c>
      <c r="E2468" s="144"/>
    </row>
    <row r="2469">
      <c r="A2469" s="143" t="s">
        <v>38885</v>
      </c>
      <c r="B2469" t="s">
        <v>17474</v>
      </c>
      <c r="C2469" t="s">
        <v>55</v>
      </c>
      <c r="D2469" s="144" t="s">
        <v>17480</v>
      </c>
      <c r="E2469" s="144" t="s">
        <v>17481</v>
      </c>
    </row>
    <row r="2470">
      <c r="A2470" s="143" t="s">
        <v>38886</v>
      </c>
      <c r="B2470" t="s">
        <v>17474</v>
      </c>
      <c r="C2470" t="s">
        <v>311</v>
      </c>
      <c r="D2470" s="144" t="s">
        <v>17493</v>
      </c>
      <c r="E2470" s="144" t="s">
        <v>17494</v>
      </c>
    </row>
    <row r="2471">
      <c r="A2471" s="143" t="s">
        <v>38887</v>
      </c>
      <c r="B2471" t="s">
        <v>17497</v>
      </c>
      <c r="C2471" t="s">
        <v>55</v>
      </c>
      <c r="D2471" s="144" t="s">
        <v>17503</v>
      </c>
      <c r="E2471" s="144" t="s">
        <v>17504</v>
      </c>
    </row>
    <row r="2472">
      <c r="A2472" s="143" t="s">
        <v>38888</v>
      </c>
      <c r="B2472" t="s">
        <v>17512</v>
      </c>
      <c r="C2472" t="s">
        <v>486</v>
      </c>
      <c r="D2472" s="144"/>
      <c r="E2472" s="144"/>
    </row>
    <row r="2473">
      <c r="A2473" s="143" t="s">
        <v>38889</v>
      </c>
      <c r="B2473" t="s">
        <v>17512</v>
      </c>
      <c r="C2473" t="s">
        <v>17520</v>
      </c>
      <c r="D2473" s="144" t="s">
        <v>17521</v>
      </c>
      <c r="E2473" s="144" t="s">
        <v>17522</v>
      </c>
    </row>
    <row r="2474">
      <c r="A2474" s="143" t="s">
        <v>38890</v>
      </c>
      <c r="B2474" t="s">
        <v>17512</v>
      </c>
      <c r="C2474" t="s">
        <v>17526</v>
      </c>
      <c r="D2474" s="144" t="s">
        <v>17527</v>
      </c>
      <c r="E2474" s="144" t="s">
        <v>17528</v>
      </c>
    </row>
    <row r="2475">
      <c r="A2475" s="143" t="s">
        <v>38891</v>
      </c>
      <c r="B2475" t="s">
        <v>17540</v>
      </c>
      <c r="C2475" t="s">
        <v>7518</v>
      </c>
      <c r="D2475" s="144"/>
      <c r="E2475" s="144"/>
    </row>
    <row r="2476">
      <c r="A2476" s="143" t="s">
        <v>38892</v>
      </c>
      <c r="B2476" t="s">
        <v>17540</v>
      </c>
      <c r="C2476" t="s">
        <v>5429</v>
      </c>
      <c r="D2476" s="144"/>
      <c r="E2476" s="144"/>
    </row>
    <row r="2477">
      <c r="A2477" s="143" t="s">
        <v>38893</v>
      </c>
      <c r="B2477" t="s">
        <v>17540</v>
      </c>
      <c r="C2477" t="s">
        <v>5429</v>
      </c>
      <c r="D2477" s="144"/>
      <c r="E2477" s="144"/>
    </row>
    <row r="2478">
      <c r="A2478" s="143" t="s">
        <v>38894</v>
      </c>
      <c r="B2478" t="s">
        <v>17540</v>
      </c>
      <c r="C2478" t="s">
        <v>17559</v>
      </c>
      <c r="D2478" s="144" t="s">
        <v>17560</v>
      </c>
      <c r="E2478" s="144" t="s">
        <v>17561</v>
      </c>
    </row>
    <row r="2479">
      <c r="A2479" s="143" t="s">
        <v>38895</v>
      </c>
      <c r="B2479" t="s">
        <v>17540</v>
      </c>
      <c r="C2479" t="s">
        <v>17565</v>
      </c>
      <c r="D2479" s="144" t="s">
        <v>86</v>
      </c>
      <c r="E2479" s="144" t="s">
        <v>86</v>
      </c>
    </row>
    <row r="2480">
      <c r="A2480" s="143" t="s">
        <v>38896</v>
      </c>
      <c r="B2480" t="s">
        <v>17540</v>
      </c>
      <c r="C2480" t="s">
        <v>160</v>
      </c>
      <c r="D2480" s="144" t="s">
        <v>17569</v>
      </c>
      <c r="E2480" s="144"/>
    </row>
    <row r="2481">
      <c r="A2481" s="143" t="s">
        <v>38897</v>
      </c>
      <c r="B2481" t="s">
        <v>17540</v>
      </c>
      <c r="C2481" t="s">
        <v>503</v>
      </c>
      <c r="D2481" s="144" t="s">
        <v>17574</v>
      </c>
      <c r="E2481" s="144" t="s">
        <v>17575</v>
      </c>
    </row>
    <row r="2482">
      <c r="A2482" s="143" t="s">
        <v>38898</v>
      </c>
      <c r="B2482" t="s">
        <v>17540</v>
      </c>
      <c r="C2482" t="s">
        <v>247</v>
      </c>
      <c r="D2482" s="144" t="s">
        <v>17578</v>
      </c>
      <c r="E2482" s="144"/>
    </row>
    <row r="2483">
      <c r="A2483" s="143" t="s">
        <v>38899</v>
      </c>
      <c r="B2483" t="s">
        <v>17540</v>
      </c>
      <c r="C2483" t="s">
        <v>386</v>
      </c>
      <c r="D2483" s="144" t="s">
        <v>17582</v>
      </c>
      <c r="E2483" s="144"/>
    </row>
    <row r="2484">
      <c r="A2484" s="143" t="s">
        <v>38900</v>
      </c>
      <c r="B2484" t="s">
        <v>17583</v>
      </c>
      <c r="C2484" t="s">
        <v>55</v>
      </c>
      <c r="D2484" s="144" t="s">
        <v>17589</v>
      </c>
      <c r="E2484" s="144" t="s">
        <v>17590</v>
      </c>
    </row>
    <row r="2485">
      <c r="A2485" s="143" t="s">
        <v>38901</v>
      </c>
      <c r="B2485" t="s">
        <v>17583</v>
      </c>
      <c r="C2485" t="s">
        <v>106</v>
      </c>
      <c r="D2485" s="144" t="s">
        <v>86</v>
      </c>
      <c r="E2485" s="144" t="s">
        <v>86</v>
      </c>
    </row>
    <row r="2486">
      <c r="A2486" s="143" t="s">
        <v>38902</v>
      </c>
      <c r="B2486" t="s">
        <v>17583</v>
      </c>
      <c r="C2486" t="s">
        <v>106</v>
      </c>
      <c r="D2486" s="144" t="s">
        <v>17604</v>
      </c>
      <c r="E2486" s="144" t="s">
        <v>17605</v>
      </c>
    </row>
    <row r="2487">
      <c r="A2487" s="143" t="s">
        <v>38903</v>
      </c>
      <c r="B2487" t="s">
        <v>17583</v>
      </c>
      <c r="C2487" t="s">
        <v>106</v>
      </c>
      <c r="D2487" s="144" t="s">
        <v>17608</v>
      </c>
      <c r="E2487" s="144" t="s">
        <v>17605</v>
      </c>
    </row>
    <row r="2488">
      <c r="A2488" s="143" t="s">
        <v>38904</v>
      </c>
      <c r="B2488" t="s">
        <v>17609</v>
      </c>
      <c r="C2488" t="s">
        <v>412</v>
      </c>
      <c r="D2488" s="144" t="s">
        <v>17616</v>
      </c>
      <c r="E2488" s="144"/>
    </row>
    <row r="2489">
      <c r="A2489" s="143" t="s">
        <v>38905</v>
      </c>
      <c r="B2489" t="s">
        <v>17609</v>
      </c>
      <c r="C2489" t="s">
        <v>412</v>
      </c>
      <c r="D2489" s="144"/>
      <c r="E2489" s="144"/>
    </row>
    <row r="2490">
      <c r="A2490" s="143" t="s">
        <v>38906</v>
      </c>
      <c r="B2490" t="s">
        <v>17609</v>
      </c>
      <c r="C2490" t="s">
        <v>55</v>
      </c>
      <c r="D2490" s="144" t="s">
        <v>17627</v>
      </c>
      <c r="E2490" s="144" t="s">
        <v>17628</v>
      </c>
    </row>
    <row r="2491">
      <c r="A2491" s="143" t="s">
        <v>38907</v>
      </c>
      <c r="B2491" t="s">
        <v>17609</v>
      </c>
      <c r="C2491" t="s">
        <v>3159</v>
      </c>
      <c r="D2491" s="144"/>
      <c r="E2491" s="144"/>
    </row>
    <row r="2492">
      <c r="A2492" s="143" t="s">
        <v>38908</v>
      </c>
      <c r="B2492" t="s">
        <v>17609</v>
      </c>
      <c r="C2492" t="s">
        <v>498</v>
      </c>
      <c r="D2492" s="144" t="s">
        <v>17635</v>
      </c>
      <c r="E2492" s="144" t="s">
        <v>17636</v>
      </c>
    </row>
    <row r="2493">
      <c r="A2493" s="143" t="s">
        <v>38909</v>
      </c>
      <c r="B2493" t="s">
        <v>17637</v>
      </c>
      <c r="C2493" t="s">
        <v>55</v>
      </c>
      <c r="D2493" s="144" t="s">
        <v>17643</v>
      </c>
      <c r="E2493" s="144" t="s">
        <v>17644</v>
      </c>
    </row>
    <row r="2494">
      <c r="A2494" s="143" t="s">
        <v>38910</v>
      </c>
      <c r="B2494" t="s">
        <v>17653</v>
      </c>
      <c r="C2494" t="s">
        <v>2625</v>
      </c>
      <c r="D2494" s="144" t="s">
        <v>86</v>
      </c>
      <c r="E2494" s="144" t="s">
        <v>86</v>
      </c>
    </row>
    <row r="2495">
      <c r="A2495" s="143" t="s">
        <v>38911</v>
      </c>
      <c r="B2495" t="s">
        <v>17653</v>
      </c>
      <c r="C2495" t="s">
        <v>55</v>
      </c>
      <c r="D2495" s="144" t="s">
        <v>17670</v>
      </c>
      <c r="E2495" s="144" t="s">
        <v>17671</v>
      </c>
    </row>
    <row r="2496">
      <c r="A2496" s="143" t="s">
        <v>38912</v>
      </c>
      <c r="B2496" t="s">
        <v>17653</v>
      </c>
      <c r="C2496" t="s">
        <v>13242</v>
      </c>
      <c r="D2496" s="144"/>
      <c r="E2496" s="144"/>
    </row>
    <row r="2497">
      <c r="A2497" s="143" t="s">
        <v>38913</v>
      </c>
      <c r="B2497" t="s">
        <v>17653</v>
      </c>
      <c r="C2497" t="s">
        <v>160</v>
      </c>
      <c r="D2497" s="144" t="s">
        <v>17681</v>
      </c>
      <c r="E2497" s="144" t="s">
        <v>17671</v>
      </c>
    </row>
    <row r="2498">
      <c r="A2498" s="143" t="s">
        <v>38914</v>
      </c>
      <c r="B2498" t="s">
        <v>17653</v>
      </c>
      <c r="C2498" t="s">
        <v>167</v>
      </c>
      <c r="D2498" s="144" t="s">
        <v>17686</v>
      </c>
      <c r="E2498" s="144" t="s">
        <v>17671</v>
      </c>
    </row>
    <row r="2499">
      <c r="A2499" s="143" t="s">
        <v>38915</v>
      </c>
      <c r="B2499" t="s">
        <v>17653</v>
      </c>
      <c r="C2499" t="s">
        <v>386</v>
      </c>
      <c r="D2499" s="144"/>
      <c r="E2499" s="144"/>
    </row>
    <row r="2500">
      <c r="A2500" s="143" t="s">
        <v>38916</v>
      </c>
      <c r="B2500" t="s">
        <v>17653</v>
      </c>
      <c r="C2500" t="s">
        <v>106</v>
      </c>
      <c r="D2500" s="144" t="s">
        <v>17692</v>
      </c>
      <c r="E2500" s="144" t="s">
        <v>17671</v>
      </c>
    </row>
    <row r="2501">
      <c r="A2501" s="143" t="s">
        <v>38917</v>
      </c>
      <c r="B2501" t="s">
        <v>17693</v>
      </c>
      <c r="C2501" t="s">
        <v>55</v>
      </c>
      <c r="D2501" s="144" t="s">
        <v>17699</v>
      </c>
      <c r="E2501" s="144" t="s">
        <v>17700</v>
      </c>
    </row>
    <row r="2502">
      <c r="A2502" s="143" t="s">
        <v>38918</v>
      </c>
      <c r="B2502" t="s">
        <v>17693</v>
      </c>
      <c r="C2502" t="s">
        <v>80</v>
      </c>
      <c r="D2502" s="144" t="s">
        <v>17709</v>
      </c>
      <c r="E2502" s="144"/>
    </row>
    <row r="2503">
      <c r="A2503" s="143" t="s">
        <v>38919</v>
      </c>
      <c r="B2503" t="s">
        <v>17693</v>
      </c>
      <c r="C2503" t="s">
        <v>80</v>
      </c>
      <c r="D2503" s="144" t="s">
        <v>17713</v>
      </c>
      <c r="E2503" s="144"/>
    </row>
    <row r="2504">
      <c r="A2504" s="143" t="s">
        <v>38920</v>
      </c>
      <c r="B2504" t="s">
        <v>17693</v>
      </c>
      <c r="C2504" t="s">
        <v>80</v>
      </c>
      <c r="D2504" s="144" t="s">
        <v>17717</v>
      </c>
      <c r="E2504" s="144" t="s">
        <v>17718</v>
      </c>
    </row>
    <row r="2505">
      <c r="A2505" s="143" t="s">
        <v>38921</v>
      </c>
      <c r="B2505" t="s">
        <v>17723</v>
      </c>
      <c r="C2505" t="s">
        <v>412</v>
      </c>
      <c r="D2505" s="144" t="s">
        <v>17729</v>
      </c>
      <c r="E2505" s="144" t="s">
        <v>17730</v>
      </c>
    </row>
    <row r="2506">
      <c r="A2506" s="143" t="s">
        <v>38922</v>
      </c>
      <c r="B2506" t="s">
        <v>17723</v>
      </c>
      <c r="C2506" t="s">
        <v>55</v>
      </c>
      <c r="D2506" s="144" t="s">
        <v>17740</v>
      </c>
      <c r="E2506" s="144" t="s">
        <v>17730</v>
      </c>
    </row>
    <row r="2507">
      <c r="A2507" s="143" t="s">
        <v>38923</v>
      </c>
      <c r="B2507" t="s">
        <v>17723</v>
      </c>
      <c r="C2507" t="s">
        <v>106</v>
      </c>
      <c r="D2507" s="144" t="s">
        <v>17746</v>
      </c>
      <c r="E2507" s="144" t="s">
        <v>17730</v>
      </c>
    </row>
    <row r="2508">
      <c r="A2508" s="143" t="s">
        <v>38924</v>
      </c>
      <c r="B2508" t="s">
        <v>17723</v>
      </c>
      <c r="C2508" t="s">
        <v>80</v>
      </c>
      <c r="D2508" s="144" t="s">
        <v>17750</v>
      </c>
      <c r="E2508" s="144" t="s">
        <v>17730</v>
      </c>
    </row>
    <row r="2509">
      <c r="A2509" s="143" t="s">
        <v>38925</v>
      </c>
      <c r="B2509" t="s">
        <v>17723</v>
      </c>
      <c r="C2509" t="s">
        <v>80</v>
      </c>
      <c r="D2509" s="144" t="s">
        <v>17753</v>
      </c>
      <c r="E2509" s="144" t="s">
        <v>17730</v>
      </c>
    </row>
    <row r="2510">
      <c r="A2510" s="143" t="s">
        <v>38926</v>
      </c>
      <c r="B2510" t="s">
        <v>17723</v>
      </c>
      <c r="C2510" t="s">
        <v>80</v>
      </c>
      <c r="D2510" s="144" t="s">
        <v>17756</v>
      </c>
      <c r="E2510" s="144" t="s">
        <v>17730</v>
      </c>
    </row>
    <row r="2511">
      <c r="A2511" s="143" t="s">
        <v>38927</v>
      </c>
      <c r="B2511" t="s">
        <v>17723</v>
      </c>
      <c r="C2511" t="s">
        <v>80</v>
      </c>
      <c r="D2511" s="144" t="s">
        <v>17759</v>
      </c>
      <c r="E2511" s="144" t="s">
        <v>17730</v>
      </c>
    </row>
    <row r="2512">
      <c r="A2512" s="143" t="s">
        <v>38928</v>
      </c>
      <c r="B2512" t="s">
        <v>17723</v>
      </c>
      <c r="C2512" t="s">
        <v>80</v>
      </c>
      <c r="D2512" s="144" t="s">
        <v>17762</v>
      </c>
      <c r="E2512" s="144" t="s">
        <v>17730</v>
      </c>
    </row>
    <row r="2513">
      <c r="A2513" s="143" t="s">
        <v>38929</v>
      </c>
      <c r="B2513" t="s">
        <v>17763</v>
      </c>
      <c r="C2513" t="s">
        <v>1959</v>
      </c>
      <c r="D2513" s="144"/>
      <c r="E2513" s="144"/>
    </row>
    <row r="2514">
      <c r="A2514" s="143" t="s">
        <v>38930</v>
      </c>
      <c r="B2514" t="s">
        <v>17763</v>
      </c>
      <c r="C2514" t="s">
        <v>15223</v>
      </c>
      <c r="D2514" s="144"/>
      <c r="E2514" s="144"/>
    </row>
    <row r="2515">
      <c r="A2515" s="143" t="s">
        <v>38931</v>
      </c>
      <c r="B2515" t="s">
        <v>17763</v>
      </c>
      <c r="C2515" t="s">
        <v>412</v>
      </c>
      <c r="D2515" s="144"/>
      <c r="E2515" s="144"/>
    </row>
    <row r="2516">
      <c r="A2516" s="143" t="s">
        <v>38932</v>
      </c>
      <c r="B2516" t="s">
        <v>17763</v>
      </c>
      <c r="C2516" t="s">
        <v>55</v>
      </c>
      <c r="D2516" s="144" t="s">
        <v>17780</v>
      </c>
      <c r="E2516" s="144" t="s">
        <v>17781</v>
      </c>
    </row>
    <row r="2517">
      <c r="A2517" s="143" t="s">
        <v>38933</v>
      </c>
      <c r="B2517" t="s">
        <v>17763</v>
      </c>
      <c r="C2517" t="s">
        <v>503</v>
      </c>
      <c r="D2517" s="144"/>
      <c r="E2517" s="144"/>
    </row>
    <row r="2518">
      <c r="A2518" s="143" t="s">
        <v>38934</v>
      </c>
      <c r="B2518" t="s">
        <v>17763</v>
      </c>
      <c r="C2518" t="s">
        <v>17788</v>
      </c>
      <c r="D2518" s="144" t="s">
        <v>17789</v>
      </c>
      <c r="E2518" s="144" t="s">
        <v>17790</v>
      </c>
    </row>
    <row r="2519">
      <c r="A2519" s="143" t="s">
        <v>38935</v>
      </c>
      <c r="B2519" t="s">
        <v>17763</v>
      </c>
      <c r="C2519" t="s">
        <v>106</v>
      </c>
      <c r="D2519" s="144" t="s">
        <v>17794</v>
      </c>
      <c r="E2519" s="144" t="s">
        <v>17795</v>
      </c>
    </row>
    <row r="2520">
      <c r="A2520" s="143" t="s">
        <v>38936</v>
      </c>
      <c r="B2520" t="s">
        <v>17797</v>
      </c>
      <c r="C2520" t="s">
        <v>55</v>
      </c>
      <c r="D2520" s="144" t="s">
        <v>17801</v>
      </c>
      <c r="E2520" s="144" t="s">
        <v>17802</v>
      </c>
    </row>
    <row r="2521">
      <c r="A2521" s="143" t="s">
        <v>38937</v>
      </c>
      <c r="B2521" t="s">
        <v>17797</v>
      </c>
      <c r="C2521" t="s">
        <v>80</v>
      </c>
      <c r="D2521" s="144" t="s">
        <v>17812</v>
      </c>
      <c r="E2521" s="144"/>
    </row>
    <row r="2522">
      <c r="A2522" s="143" t="s">
        <v>38938</v>
      </c>
      <c r="B2522" t="s">
        <v>17814</v>
      </c>
      <c r="C2522" t="s">
        <v>55</v>
      </c>
      <c r="D2522" s="144" t="s">
        <v>17819</v>
      </c>
      <c r="E2522" s="144" t="s">
        <v>17820</v>
      </c>
    </row>
    <row r="2523">
      <c r="A2523" s="143" t="s">
        <v>38939</v>
      </c>
      <c r="B2523" t="s">
        <v>17814</v>
      </c>
      <c r="C2523" t="s">
        <v>106</v>
      </c>
      <c r="D2523" s="144"/>
      <c r="E2523" s="144"/>
    </row>
    <row r="2524">
      <c r="A2524" s="143" t="s">
        <v>38940</v>
      </c>
      <c r="B2524" t="s">
        <v>17836</v>
      </c>
      <c r="C2524" t="s">
        <v>992</v>
      </c>
      <c r="D2524" s="144" t="s">
        <v>17842</v>
      </c>
      <c r="E2524" s="144" t="s">
        <v>17843</v>
      </c>
    </row>
    <row r="2525">
      <c r="A2525" s="143" t="s">
        <v>38941</v>
      </c>
      <c r="B2525" t="s">
        <v>17836</v>
      </c>
      <c r="C2525" t="s">
        <v>160</v>
      </c>
      <c r="D2525" s="144" t="s">
        <v>17851</v>
      </c>
      <c r="E2525" s="144"/>
    </row>
    <row r="2526">
      <c r="A2526" s="143" t="s">
        <v>38942</v>
      </c>
      <c r="B2526" t="s">
        <v>17836</v>
      </c>
      <c r="C2526" t="s">
        <v>674</v>
      </c>
      <c r="D2526" s="144" t="s">
        <v>86</v>
      </c>
      <c r="E2526" s="144" t="s">
        <v>86</v>
      </c>
    </row>
    <row r="2527">
      <c r="A2527" s="143" t="s">
        <v>38943</v>
      </c>
      <c r="B2527" t="s">
        <v>17836</v>
      </c>
      <c r="C2527" t="s">
        <v>247</v>
      </c>
      <c r="D2527" s="144" t="s">
        <v>17859</v>
      </c>
      <c r="E2527" s="144"/>
    </row>
    <row r="2528">
      <c r="A2528" s="143" t="s">
        <v>38944</v>
      </c>
      <c r="B2528" t="s">
        <v>17836</v>
      </c>
      <c r="C2528" t="s">
        <v>4060</v>
      </c>
      <c r="D2528" s="144" t="s">
        <v>17863</v>
      </c>
      <c r="E2528" s="144"/>
    </row>
    <row r="2529">
      <c r="A2529" s="143" t="s">
        <v>38945</v>
      </c>
      <c r="B2529" t="s">
        <v>17836</v>
      </c>
      <c r="C2529" t="s">
        <v>13416</v>
      </c>
      <c r="D2529" s="144" t="s">
        <v>17866</v>
      </c>
      <c r="E2529" s="144"/>
    </row>
    <row r="2530">
      <c r="A2530" s="143" t="s">
        <v>38946</v>
      </c>
      <c r="B2530" t="s">
        <v>17836</v>
      </c>
      <c r="C2530" t="s">
        <v>17871</v>
      </c>
      <c r="D2530" s="144" t="s">
        <v>86</v>
      </c>
      <c r="E2530" s="144" t="s">
        <v>86</v>
      </c>
    </row>
    <row r="2531">
      <c r="A2531" s="143" t="s">
        <v>38947</v>
      </c>
      <c r="B2531" t="s">
        <v>17836</v>
      </c>
      <c r="C2531" t="s">
        <v>106</v>
      </c>
      <c r="D2531" s="144" t="s">
        <v>86</v>
      </c>
      <c r="E2531" s="144" t="s">
        <v>86</v>
      </c>
    </row>
    <row r="2532">
      <c r="A2532" s="143" t="s">
        <v>38948</v>
      </c>
      <c r="B2532" t="s">
        <v>17836</v>
      </c>
      <c r="C2532" t="s">
        <v>17877</v>
      </c>
      <c r="D2532" s="144" t="s">
        <v>17878</v>
      </c>
      <c r="E2532" s="144" t="s">
        <v>86</v>
      </c>
    </row>
    <row r="2533">
      <c r="A2533" s="143" t="s">
        <v>38949</v>
      </c>
      <c r="B2533" t="s">
        <v>17879</v>
      </c>
      <c r="C2533" t="s">
        <v>55</v>
      </c>
      <c r="D2533" s="144" t="s">
        <v>17885</v>
      </c>
      <c r="E2533" s="144"/>
    </row>
    <row r="2534">
      <c r="A2534" s="143" t="s">
        <v>38950</v>
      </c>
      <c r="B2534" t="s">
        <v>17879</v>
      </c>
      <c r="C2534" t="s">
        <v>498</v>
      </c>
      <c r="D2534" s="144" t="s">
        <v>17895</v>
      </c>
      <c r="E2534" s="144"/>
    </row>
    <row r="2535">
      <c r="A2535" s="143" t="s">
        <v>38951</v>
      </c>
      <c r="B2535" t="s">
        <v>17879</v>
      </c>
      <c r="C2535" t="s">
        <v>386</v>
      </c>
      <c r="D2535" s="144" t="s">
        <v>17899</v>
      </c>
      <c r="E2535" s="144"/>
    </row>
    <row r="2536">
      <c r="A2536" s="143" t="s">
        <v>38952</v>
      </c>
      <c r="B2536" t="s">
        <v>17900</v>
      </c>
      <c r="C2536" t="s">
        <v>55</v>
      </c>
      <c r="D2536" s="144" t="s">
        <v>17905</v>
      </c>
      <c r="E2536" s="144" t="s">
        <v>17906</v>
      </c>
    </row>
    <row r="2537">
      <c r="A2537" s="143" t="s">
        <v>38953</v>
      </c>
      <c r="B2537" t="s">
        <v>17900</v>
      </c>
      <c r="C2537" t="s">
        <v>311</v>
      </c>
      <c r="D2537" s="144" t="s">
        <v>17917</v>
      </c>
      <c r="E2537" s="144" t="s">
        <v>17906</v>
      </c>
    </row>
    <row r="2538">
      <c r="A2538" s="143" t="s">
        <v>38954</v>
      </c>
      <c r="B2538" t="s">
        <v>17900</v>
      </c>
      <c r="C2538" t="s">
        <v>160</v>
      </c>
      <c r="D2538" s="144" t="s">
        <v>17921</v>
      </c>
      <c r="E2538" s="144"/>
    </row>
    <row r="2539">
      <c r="A2539" s="143" t="s">
        <v>38955</v>
      </c>
      <c r="B2539" t="s">
        <v>17900</v>
      </c>
      <c r="C2539" t="s">
        <v>106</v>
      </c>
      <c r="D2539" s="144" t="s">
        <v>17924</v>
      </c>
      <c r="E2539" s="144" t="s">
        <v>17906</v>
      </c>
    </row>
    <row r="2540">
      <c r="A2540" s="143" t="s">
        <v>38956</v>
      </c>
      <c r="B2540" t="s">
        <v>17926</v>
      </c>
      <c r="C2540" t="s">
        <v>55</v>
      </c>
      <c r="D2540" s="144" t="s">
        <v>17931</v>
      </c>
      <c r="E2540" s="144"/>
    </row>
    <row r="2541">
      <c r="A2541" s="143" t="s">
        <v>38957</v>
      </c>
      <c r="B2541" t="s">
        <v>17926</v>
      </c>
      <c r="C2541" t="s">
        <v>7535</v>
      </c>
      <c r="D2541" s="144"/>
      <c r="E2541" s="144"/>
    </row>
    <row r="2542">
      <c r="A2542" s="143" t="s">
        <v>38958</v>
      </c>
      <c r="B2542" t="s">
        <v>17926</v>
      </c>
      <c r="C2542" t="s">
        <v>80</v>
      </c>
      <c r="D2542" s="144" t="s">
        <v>17947</v>
      </c>
      <c r="E2542" s="144"/>
    </row>
    <row r="2543">
      <c r="A2543" s="143" t="s">
        <v>38959</v>
      </c>
      <c r="B2543" t="s">
        <v>17926</v>
      </c>
      <c r="C2543" t="s">
        <v>80</v>
      </c>
      <c r="D2543" s="144"/>
      <c r="E2543" s="144"/>
    </row>
    <row r="2544">
      <c r="A2544" s="143" t="s">
        <v>38960</v>
      </c>
      <c r="B2544" t="s">
        <v>17950</v>
      </c>
      <c r="C2544" t="s">
        <v>55</v>
      </c>
      <c r="D2544" s="144" t="s">
        <v>17955</v>
      </c>
      <c r="E2544" s="144" t="s">
        <v>17956</v>
      </c>
    </row>
    <row r="2545">
      <c r="A2545" s="143" t="s">
        <v>38961</v>
      </c>
      <c r="B2545" t="s">
        <v>17950</v>
      </c>
      <c r="C2545" t="s">
        <v>80</v>
      </c>
      <c r="D2545" s="144"/>
      <c r="E2545" s="144"/>
    </row>
    <row r="2546">
      <c r="A2546" s="143" t="s">
        <v>38962</v>
      </c>
      <c r="B2546" t="s">
        <v>17968</v>
      </c>
      <c r="C2546" t="s">
        <v>17974</v>
      </c>
      <c r="D2546" s="144" t="s">
        <v>17975</v>
      </c>
      <c r="E2546" s="144" t="s">
        <v>17976</v>
      </c>
    </row>
    <row r="2547">
      <c r="A2547" s="143" t="s">
        <v>38963</v>
      </c>
      <c r="B2547" t="s">
        <v>17968</v>
      </c>
      <c r="C2547" t="s">
        <v>106</v>
      </c>
      <c r="D2547" s="144" t="s">
        <v>17983</v>
      </c>
      <c r="E2547" s="144" t="s">
        <v>17984</v>
      </c>
    </row>
    <row r="2548">
      <c r="A2548" s="143" t="s">
        <v>38964</v>
      </c>
      <c r="B2548" t="s">
        <v>17986</v>
      </c>
      <c r="C2548" t="s">
        <v>55</v>
      </c>
      <c r="D2548" s="144" t="s">
        <v>17990</v>
      </c>
      <c r="E2548" s="144" t="s">
        <v>17991</v>
      </c>
    </row>
    <row r="2549">
      <c r="A2549" s="143" t="s">
        <v>38965</v>
      </c>
      <c r="B2549" t="s">
        <v>17986</v>
      </c>
      <c r="C2549" t="s">
        <v>106</v>
      </c>
      <c r="D2549" s="144" t="s">
        <v>18000</v>
      </c>
      <c r="E2549" s="144"/>
    </row>
    <row r="2550">
      <c r="A2550" s="143" t="s">
        <v>38966</v>
      </c>
      <c r="B2550" t="s">
        <v>17986</v>
      </c>
      <c r="C2550" t="s">
        <v>80</v>
      </c>
      <c r="D2550" s="144" t="s">
        <v>18007</v>
      </c>
      <c r="E2550" s="144"/>
    </row>
    <row r="2551">
      <c r="A2551" s="143" t="s">
        <v>38967</v>
      </c>
      <c r="B2551" t="s">
        <v>17986</v>
      </c>
      <c r="C2551" t="s">
        <v>80</v>
      </c>
      <c r="D2551" s="144" t="s">
        <v>18012</v>
      </c>
      <c r="E2551" s="144"/>
    </row>
    <row r="2552">
      <c r="A2552" s="143" t="s">
        <v>38968</v>
      </c>
      <c r="B2552" t="s">
        <v>18013</v>
      </c>
      <c r="C2552" t="s">
        <v>55</v>
      </c>
      <c r="D2552" s="144" t="s">
        <v>18019</v>
      </c>
      <c r="E2552" s="144"/>
    </row>
    <row r="2553">
      <c r="A2553" s="143" t="s">
        <v>38969</v>
      </c>
      <c r="B2553" t="s">
        <v>18013</v>
      </c>
      <c r="C2553" t="s">
        <v>311</v>
      </c>
      <c r="D2553" s="144" t="s">
        <v>18031</v>
      </c>
      <c r="E2553" s="144"/>
    </row>
    <row r="2554">
      <c r="A2554" s="143" t="s">
        <v>38970</v>
      </c>
      <c r="B2554" t="s">
        <v>18032</v>
      </c>
      <c r="C2554" t="s">
        <v>55</v>
      </c>
      <c r="D2554" s="144" t="s">
        <v>18038</v>
      </c>
      <c r="E2554" s="144" t="s">
        <v>18039</v>
      </c>
    </row>
    <row r="2555">
      <c r="A2555" s="143" t="s">
        <v>38971</v>
      </c>
      <c r="B2555" t="s">
        <v>18032</v>
      </c>
      <c r="C2555" t="s">
        <v>80</v>
      </c>
      <c r="D2555" s="144" t="s">
        <v>18049</v>
      </c>
      <c r="E2555" s="144" t="s">
        <v>18050</v>
      </c>
    </row>
    <row r="2556">
      <c r="A2556" s="143" t="s">
        <v>38972</v>
      </c>
      <c r="B2556" t="s">
        <v>18052</v>
      </c>
      <c r="C2556" t="s">
        <v>55</v>
      </c>
      <c r="D2556" s="144" t="s">
        <v>18058</v>
      </c>
      <c r="E2556" s="144" t="s">
        <v>18059</v>
      </c>
    </row>
    <row r="2557">
      <c r="A2557" s="143" t="s">
        <v>38973</v>
      </c>
      <c r="B2557" t="s">
        <v>18052</v>
      </c>
      <c r="C2557" t="s">
        <v>106</v>
      </c>
      <c r="D2557" s="144" t="s">
        <v>18069</v>
      </c>
      <c r="E2557" s="144" t="s">
        <v>86</v>
      </c>
    </row>
    <row r="2558">
      <c r="A2558" s="143" t="s">
        <v>38974</v>
      </c>
      <c r="B2558" t="s">
        <v>18072</v>
      </c>
      <c r="C2558" t="s">
        <v>55</v>
      </c>
      <c r="D2558" s="144" t="s">
        <v>18076</v>
      </c>
      <c r="E2558" s="144"/>
    </row>
    <row r="2559">
      <c r="A2559" s="143" t="s">
        <v>38975</v>
      </c>
      <c r="B2559" t="s">
        <v>18072</v>
      </c>
      <c r="C2559" t="s">
        <v>386</v>
      </c>
      <c r="D2559" s="144" t="s">
        <v>18089</v>
      </c>
      <c r="E2559" s="144" t="s">
        <v>86</v>
      </c>
    </row>
    <row r="2560">
      <c r="A2560" s="143" t="s">
        <v>38976</v>
      </c>
      <c r="B2560" t="s">
        <v>18072</v>
      </c>
      <c r="C2560" t="s">
        <v>80</v>
      </c>
      <c r="D2560" s="144" t="s">
        <v>18091</v>
      </c>
      <c r="E2560" s="144" t="s">
        <v>18092</v>
      </c>
    </row>
    <row r="2561">
      <c r="A2561" s="143" t="s">
        <v>38977</v>
      </c>
      <c r="B2561" t="s">
        <v>18072</v>
      </c>
      <c r="C2561" t="s">
        <v>80</v>
      </c>
      <c r="D2561" s="144" t="s">
        <v>18094</v>
      </c>
      <c r="E2561" s="144"/>
    </row>
    <row r="2562">
      <c r="A2562" s="143" t="s">
        <v>38978</v>
      </c>
      <c r="B2562" t="s">
        <v>18096</v>
      </c>
      <c r="C2562" t="s">
        <v>1959</v>
      </c>
      <c r="D2562" s="144"/>
      <c r="E2562" s="144"/>
    </row>
    <row r="2563">
      <c r="A2563" s="143" t="s">
        <v>38979</v>
      </c>
      <c r="B2563" t="s">
        <v>18096</v>
      </c>
      <c r="C2563" t="s">
        <v>18113</v>
      </c>
      <c r="D2563" s="144" t="s">
        <v>18114</v>
      </c>
      <c r="E2563" s="144" t="s">
        <v>18115</v>
      </c>
    </row>
    <row r="2564">
      <c r="A2564" s="143" t="s">
        <v>38980</v>
      </c>
      <c r="B2564" t="s">
        <v>18096</v>
      </c>
      <c r="C2564" t="s">
        <v>18120</v>
      </c>
      <c r="D2564" s="144"/>
      <c r="E2564" s="144"/>
    </row>
    <row r="2565">
      <c r="A2565" s="143" t="s">
        <v>38981</v>
      </c>
      <c r="B2565" t="s">
        <v>18096</v>
      </c>
      <c r="C2565" t="s">
        <v>1680</v>
      </c>
      <c r="D2565" s="144" t="s">
        <v>18123</v>
      </c>
      <c r="E2565" s="144"/>
    </row>
    <row r="2566">
      <c r="A2566" s="143" t="s">
        <v>38982</v>
      </c>
      <c r="B2566" t="s">
        <v>18127</v>
      </c>
      <c r="C2566" t="s">
        <v>55</v>
      </c>
      <c r="D2566" s="144" t="s">
        <v>18133</v>
      </c>
      <c r="E2566" s="144"/>
    </row>
    <row r="2567">
      <c r="A2567" s="143" t="s">
        <v>38983</v>
      </c>
      <c r="B2567" t="s">
        <v>18139</v>
      </c>
      <c r="C2567" t="s">
        <v>18145</v>
      </c>
      <c r="D2567" s="144"/>
      <c r="E2567" s="144"/>
    </row>
    <row r="2568">
      <c r="A2568" s="143" t="s">
        <v>38984</v>
      </c>
      <c r="B2568" t="s">
        <v>18139</v>
      </c>
      <c r="C2568" t="s">
        <v>55</v>
      </c>
      <c r="D2568" s="144" t="s">
        <v>18154</v>
      </c>
      <c r="E2568" s="144" t="s">
        <v>18155</v>
      </c>
    </row>
    <row r="2569">
      <c r="A2569" s="143" t="s">
        <v>38985</v>
      </c>
      <c r="B2569" t="s">
        <v>18139</v>
      </c>
      <c r="C2569" t="s">
        <v>160</v>
      </c>
      <c r="D2569" s="144"/>
      <c r="E2569" s="144"/>
    </row>
    <row r="2570">
      <c r="A2570" s="143" t="s">
        <v>38986</v>
      </c>
      <c r="B2570" t="s">
        <v>18139</v>
      </c>
      <c r="C2570" t="s">
        <v>247</v>
      </c>
      <c r="D2570" s="144"/>
      <c r="E2570" s="144"/>
    </row>
    <row r="2571">
      <c r="A2571" s="143" t="s">
        <v>38987</v>
      </c>
      <c r="B2571" t="s">
        <v>18139</v>
      </c>
      <c r="C2571" t="s">
        <v>7310</v>
      </c>
      <c r="D2571" s="144" t="s">
        <v>18162</v>
      </c>
      <c r="E2571" s="144"/>
    </row>
    <row r="2572">
      <c r="A2572" s="143" t="s">
        <v>38988</v>
      </c>
      <c r="B2572" t="s">
        <v>18139</v>
      </c>
      <c r="C2572" t="s">
        <v>106</v>
      </c>
      <c r="D2572" s="144" t="s">
        <v>18166</v>
      </c>
      <c r="E2572" s="144" t="s">
        <v>18155</v>
      </c>
    </row>
    <row r="2573">
      <c r="A2573" s="143" t="s">
        <v>38989</v>
      </c>
      <c r="B2573" t="s">
        <v>18139</v>
      </c>
      <c r="C2573" t="s">
        <v>106</v>
      </c>
      <c r="D2573" s="144" t="s">
        <v>18169</v>
      </c>
      <c r="E2573" s="144" t="s">
        <v>18155</v>
      </c>
    </row>
    <row r="2574">
      <c r="A2574" s="143" t="s">
        <v>38990</v>
      </c>
      <c r="B2574" t="s">
        <v>18171</v>
      </c>
      <c r="C2574" t="s">
        <v>412</v>
      </c>
      <c r="D2574" s="144"/>
      <c r="E2574" s="144"/>
    </row>
    <row r="2575">
      <c r="A2575" s="143" t="s">
        <v>38991</v>
      </c>
      <c r="B2575" t="s">
        <v>18171</v>
      </c>
      <c r="C2575" t="s">
        <v>412</v>
      </c>
      <c r="D2575" s="144"/>
      <c r="E2575" s="144"/>
    </row>
    <row r="2576">
      <c r="A2576" s="143" t="s">
        <v>38992</v>
      </c>
      <c r="B2576" t="s">
        <v>18171</v>
      </c>
      <c r="C2576" t="s">
        <v>412</v>
      </c>
      <c r="D2576" s="144"/>
      <c r="E2576" s="144"/>
    </row>
    <row r="2577">
      <c r="A2577" s="143" t="s">
        <v>38993</v>
      </c>
      <c r="B2577" t="s">
        <v>18171</v>
      </c>
      <c r="C2577" t="s">
        <v>55</v>
      </c>
      <c r="D2577" s="144" t="s">
        <v>18195</v>
      </c>
      <c r="E2577" s="144" t="s">
        <v>18196</v>
      </c>
    </row>
    <row r="2578">
      <c r="A2578" s="143" t="s">
        <v>38994</v>
      </c>
      <c r="B2578" t="s">
        <v>18171</v>
      </c>
      <c r="C2578" t="s">
        <v>76</v>
      </c>
      <c r="D2578" s="144" t="s">
        <v>18201</v>
      </c>
      <c r="E2578" s="144"/>
    </row>
    <row r="2579">
      <c r="A2579" s="143" t="s">
        <v>38995</v>
      </c>
      <c r="B2579" t="s">
        <v>18171</v>
      </c>
      <c r="C2579" t="s">
        <v>80</v>
      </c>
      <c r="D2579" s="144" t="s">
        <v>18206</v>
      </c>
      <c r="E2579" s="144" t="s">
        <v>18207</v>
      </c>
    </row>
    <row r="2580">
      <c r="A2580" s="143" t="s">
        <v>38996</v>
      </c>
      <c r="B2580" t="s">
        <v>18208</v>
      </c>
      <c r="C2580" t="s">
        <v>55</v>
      </c>
      <c r="D2580" s="144" t="s">
        <v>18213</v>
      </c>
      <c r="E2580" s="144" t="s">
        <v>18214</v>
      </c>
    </row>
    <row r="2581">
      <c r="A2581" s="143" t="s">
        <v>38997</v>
      </c>
      <c r="B2581" t="s">
        <v>18208</v>
      </c>
      <c r="C2581" t="s">
        <v>76</v>
      </c>
      <c r="D2581" s="144" t="s">
        <v>18228</v>
      </c>
      <c r="E2581" s="144"/>
    </row>
    <row r="2582">
      <c r="A2582" s="143" t="s">
        <v>38998</v>
      </c>
      <c r="B2582" t="s">
        <v>18208</v>
      </c>
      <c r="C2582" t="s">
        <v>992</v>
      </c>
      <c r="D2582" s="144" t="s">
        <v>18231</v>
      </c>
      <c r="E2582" s="144" t="s">
        <v>18232</v>
      </c>
    </row>
    <row r="2583">
      <c r="A2583" s="143" t="s">
        <v>38999</v>
      </c>
      <c r="B2583" t="s">
        <v>18208</v>
      </c>
      <c r="C2583" t="s">
        <v>160</v>
      </c>
      <c r="D2583" s="144" t="s">
        <v>18235</v>
      </c>
      <c r="E2583" s="144" t="s">
        <v>18236</v>
      </c>
    </row>
    <row r="2584">
      <c r="A2584" s="143" t="s">
        <v>39000</v>
      </c>
      <c r="B2584" t="s">
        <v>18208</v>
      </c>
      <c r="C2584" t="s">
        <v>106</v>
      </c>
      <c r="D2584" s="144" t="s">
        <v>18240</v>
      </c>
      <c r="E2584" s="144" t="s">
        <v>18232</v>
      </c>
    </row>
    <row r="2585">
      <c r="A2585" s="143" t="s">
        <v>39001</v>
      </c>
      <c r="B2585" t="s">
        <v>18242</v>
      </c>
      <c r="C2585" t="s">
        <v>55</v>
      </c>
      <c r="D2585" s="144" t="s">
        <v>18249</v>
      </c>
      <c r="E2585" s="144" t="s">
        <v>18250</v>
      </c>
    </row>
    <row r="2586">
      <c r="A2586" s="143" t="s">
        <v>39002</v>
      </c>
      <c r="B2586" t="s">
        <v>18242</v>
      </c>
      <c r="C2586" t="s">
        <v>18259</v>
      </c>
      <c r="D2586" s="144" t="s">
        <v>18260</v>
      </c>
      <c r="E2586" s="144" t="s">
        <v>18261</v>
      </c>
    </row>
    <row r="2587">
      <c r="A2587" s="143" t="s">
        <v>39003</v>
      </c>
      <c r="B2587" t="s">
        <v>18242</v>
      </c>
      <c r="C2587" t="s">
        <v>160</v>
      </c>
      <c r="D2587" s="144" t="s">
        <v>18266</v>
      </c>
      <c r="E2587" t="s">
        <v>39004</v>
      </c>
    </row>
    <row r="2588">
      <c r="A2588" s="143" t="s">
        <v>39005</v>
      </c>
      <c r="B2588" t="s">
        <v>18242</v>
      </c>
      <c r="C2588" t="s">
        <v>160</v>
      </c>
      <c r="D2588" s="144" t="s">
        <v>18272</v>
      </c>
      <c r="E2588" s="144"/>
    </row>
    <row r="2589">
      <c r="A2589" s="143" t="s">
        <v>39006</v>
      </c>
      <c r="B2589" t="s">
        <v>18242</v>
      </c>
      <c r="C2589" t="s">
        <v>247</v>
      </c>
      <c r="D2589" s="144" t="s">
        <v>18275</v>
      </c>
      <c r="E2589" s="144"/>
    </row>
    <row r="2590">
      <c r="A2590" s="143" t="s">
        <v>39007</v>
      </c>
      <c r="B2590" t="s">
        <v>18242</v>
      </c>
      <c r="C2590" t="s">
        <v>106</v>
      </c>
      <c r="D2590" s="144" t="s">
        <v>18278</v>
      </c>
      <c r="E2590" s="144"/>
    </row>
    <row r="2591">
      <c r="A2591" s="143" t="s">
        <v>39008</v>
      </c>
      <c r="B2591" t="s">
        <v>18282</v>
      </c>
      <c r="C2591" t="s">
        <v>2105</v>
      </c>
      <c r="D2591" s="144" t="s">
        <v>18287</v>
      </c>
      <c r="E2591" s="144" t="s">
        <v>18288</v>
      </c>
    </row>
    <row r="2592">
      <c r="A2592" s="143" t="s">
        <v>39009</v>
      </c>
      <c r="B2592" t="s">
        <v>18282</v>
      </c>
      <c r="C2592" t="s">
        <v>160</v>
      </c>
      <c r="D2592" s="144" t="s">
        <v>18299</v>
      </c>
      <c r="E2592" s="144"/>
    </row>
    <row r="2593">
      <c r="A2593" s="143" t="s">
        <v>39010</v>
      </c>
      <c r="B2593" t="s">
        <v>18282</v>
      </c>
      <c r="C2593" t="s">
        <v>80</v>
      </c>
      <c r="D2593" s="144"/>
      <c r="E2593" s="144"/>
    </row>
    <row r="2594">
      <c r="A2594" s="143" t="s">
        <v>39011</v>
      </c>
      <c r="B2594" t="s">
        <v>18303</v>
      </c>
      <c r="C2594" t="s">
        <v>2625</v>
      </c>
      <c r="D2594" s="144"/>
      <c r="E2594" s="144"/>
    </row>
    <row r="2595">
      <c r="A2595" s="143" t="s">
        <v>39012</v>
      </c>
      <c r="B2595" t="s">
        <v>18303</v>
      </c>
      <c r="C2595" t="s">
        <v>11525</v>
      </c>
      <c r="D2595" s="144" t="s">
        <v>18318</v>
      </c>
      <c r="E2595" s="144" t="s">
        <v>18319</v>
      </c>
    </row>
    <row r="2596">
      <c r="A2596" s="143" t="s">
        <v>39013</v>
      </c>
      <c r="B2596" t="s">
        <v>18303</v>
      </c>
      <c r="C2596" t="s">
        <v>55</v>
      </c>
      <c r="D2596" s="144" t="s">
        <v>18324</v>
      </c>
      <c r="E2596" s="144" t="s">
        <v>18325</v>
      </c>
    </row>
    <row r="2597">
      <c r="A2597" s="143" t="s">
        <v>39014</v>
      </c>
      <c r="B2597" t="s">
        <v>18303</v>
      </c>
      <c r="C2597" t="s">
        <v>247</v>
      </c>
      <c r="D2597" s="144"/>
      <c r="E2597" s="144"/>
    </row>
    <row r="2598">
      <c r="A2598" s="143" t="s">
        <v>39015</v>
      </c>
      <c r="B2598" t="s">
        <v>18303</v>
      </c>
      <c r="C2598" t="s">
        <v>386</v>
      </c>
      <c r="D2598" s="144" t="s">
        <v>18334</v>
      </c>
      <c r="E2598" s="144" t="s">
        <v>18335</v>
      </c>
    </row>
    <row r="2599">
      <c r="A2599" s="143" t="s">
        <v>39016</v>
      </c>
      <c r="B2599" t="s">
        <v>18303</v>
      </c>
      <c r="C2599" t="s">
        <v>106</v>
      </c>
      <c r="D2599" s="144" t="s">
        <v>18339</v>
      </c>
      <c r="E2599" s="144"/>
    </row>
    <row r="2600">
      <c r="A2600" s="143" t="s">
        <v>39017</v>
      </c>
      <c r="B2600" t="s">
        <v>18340</v>
      </c>
      <c r="C2600" t="s">
        <v>55</v>
      </c>
      <c r="D2600" s="144" t="s">
        <v>18345</v>
      </c>
      <c r="E2600" s="144" t="s">
        <v>18346</v>
      </c>
    </row>
    <row r="2601">
      <c r="A2601" s="143" t="s">
        <v>39018</v>
      </c>
      <c r="B2601" t="s">
        <v>18340</v>
      </c>
      <c r="C2601" t="s">
        <v>311</v>
      </c>
      <c r="D2601" s="144" t="s">
        <v>18358</v>
      </c>
      <c r="E2601" s="144" t="s">
        <v>18359</v>
      </c>
    </row>
    <row r="2602">
      <c r="A2602" s="143" t="s">
        <v>39019</v>
      </c>
      <c r="B2602" t="s">
        <v>18340</v>
      </c>
      <c r="C2602" t="s">
        <v>386</v>
      </c>
      <c r="D2602" s="144" t="s">
        <v>18364</v>
      </c>
      <c r="E2602" s="144" t="s">
        <v>86</v>
      </c>
    </row>
    <row r="2603">
      <c r="A2603" s="143" t="s">
        <v>39020</v>
      </c>
      <c r="B2603" t="s">
        <v>18340</v>
      </c>
      <c r="C2603" t="s">
        <v>106</v>
      </c>
      <c r="D2603" s="144" t="s">
        <v>18367</v>
      </c>
      <c r="E2603" s="144"/>
    </row>
    <row r="2604">
      <c r="A2604" s="143" t="s">
        <v>39021</v>
      </c>
      <c r="B2604" t="s">
        <v>18368</v>
      </c>
      <c r="C2604" t="s">
        <v>55</v>
      </c>
      <c r="D2604" s="144" t="s">
        <v>18374</v>
      </c>
      <c r="E2604" s="144" t="s">
        <v>18375</v>
      </c>
    </row>
    <row r="2605">
      <c r="A2605" s="143" t="s">
        <v>39022</v>
      </c>
      <c r="B2605" t="s">
        <v>18368</v>
      </c>
      <c r="C2605" t="s">
        <v>106</v>
      </c>
      <c r="D2605" s="144" t="s">
        <v>18383</v>
      </c>
      <c r="E2605" s="144" t="s">
        <v>18384</v>
      </c>
    </row>
    <row r="2606">
      <c r="A2606" s="143" t="s">
        <v>39023</v>
      </c>
      <c r="B2606" t="s">
        <v>18389</v>
      </c>
      <c r="C2606" t="s">
        <v>55</v>
      </c>
      <c r="D2606" s="144" t="s">
        <v>18395</v>
      </c>
      <c r="E2606" s="144" t="s">
        <v>18396</v>
      </c>
    </row>
    <row r="2607">
      <c r="A2607" s="143" t="s">
        <v>39024</v>
      </c>
      <c r="B2607" t="s">
        <v>18389</v>
      </c>
      <c r="C2607" t="s">
        <v>160</v>
      </c>
      <c r="D2607" s="144" t="s">
        <v>18405</v>
      </c>
      <c r="E2607" s="144" t="s">
        <v>18406</v>
      </c>
    </row>
    <row r="2608">
      <c r="A2608" s="143" t="s">
        <v>39025</v>
      </c>
      <c r="B2608" t="s">
        <v>18389</v>
      </c>
      <c r="C2608" t="s">
        <v>80</v>
      </c>
      <c r="D2608" s="144" t="s">
        <v>18413</v>
      </c>
      <c r="E2608" s="144"/>
    </row>
    <row r="2609">
      <c r="A2609" s="143" t="s">
        <v>39026</v>
      </c>
      <c r="B2609" t="s">
        <v>18389</v>
      </c>
      <c r="C2609" t="s">
        <v>80</v>
      </c>
      <c r="D2609" s="144" t="s">
        <v>18416</v>
      </c>
      <c r="E2609" s="144"/>
    </row>
    <row r="2610">
      <c r="A2610" s="143" t="s">
        <v>39027</v>
      </c>
      <c r="B2610" t="s">
        <v>18420</v>
      </c>
      <c r="C2610" t="s">
        <v>55</v>
      </c>
      <c r="D2610" s="144" t="s">
        <v>18425</v>
      </c>
      <c r="E2610" s="144" t="s">
        <v>18426</v>
      </c>
    </row>
    <row r="2611">
      <c r="A2611" s="143" t="s">
        <v>39028</v>
      </c>
      <c r="B2611" t="s">
        <v>18435</v>
      </c>
      <c r="C2611" t="s">
        <v>76</v>
      </c>
      <c r="D2611" s="144"/>
      <c r="E2611" s="144"/>
    </row>
    <row r="2612">
      <c r="A2612" s="143" t="s">
        <v>39029</v>
      </c>
      <c r="B2612" t="s">
        <v>18435</v>
      </c>
      <c r="C2612" t="s">
        <v>2105</v>
      </c>
      <c r="D2612" s="144" t="s">
        <v>18450</v>
      </c>
      <c r="E2612" s="144" t="s">
        <v>18451</v>
      </c>
    </row>
    <row r="2613">
      <c r="A2613" s="143" t="s">
        <v>39030</v>
      </c>
      <c r="B2613" t="s">
        <v>18435</v>
      </c>
      <c r="C2613" t="s">
        <v>160</v>
      </c>
      <c r="D2613" s="144"/>
      <c r="E2613" s="144"/>
    </row>
    <row r="2614">
      <c r="A2614" s="143" t="s">
        <v>39031</v>
      </c>
      <c r="B2614" t="s">
        <v>18435</v>
      </c>
      <c r="C2614" t="s">
        <v>167</v>
      </c>
      <c r="D2614" s="144"/>
      <c r="E2614" s="144" t="s">
        <v>18451</v>
      </c>
    </row>
    <row r="2615">
      <c r="A2615" s="143" t="s">
        <v>39032</v>
      </c>
      <c r="B2615" t="s">
        <v>18435</v>
      </c>
      <c r="C2615" t="s">
        <v>247</v>
      </c>
      <c r="D2615" s="144"/>
      <c r="E2615" s="144" t="s">
        <v>18451</v>
      </c>
    </row>
    <row r="2616">
      <c r="A2616" s="143" t="s">
        <v>39033</v>
      </c>
      <c r="B2616" t="s">
        <v>18435</v>
      </c>
      <c r="C2616" t="s">
        <v>1125</v>
      </c>
      <c r="D2616" s="144" t="s">
        <v>18468</v>
      </c>
      <c r="E2616" s="144" t="s">
        <v>18451</v>
      </c>
    </row>
    <row r="2617">
      <c r="A2617" s="143" t="s">
        <v>39034</v>
      </c>
      <c r="B2617" t="s">
        <v>18435</v>
      </c>
      <c r="C2617" t="s">
        <v>106</v>
      </c>
      <c r="D2617" s="144" t="s">
        <v>18472</v>
      </c>
      <c r="E2617" s="144" t="s">
        <v>18451</v>
      </c>
    </row>
    <row r="2618">
      <c r="A2618" s="143" t="s">
        <v>39035</v>
      </c>
      <c r="B2618" t="s">
        <v>18473</v>
      </c>
      <c r="C2618" t="s">
        <v>76</v>
      </c>
      <c r="D2618" s="144"/>
      <c r="E2618" s="144"/>
    </row>
    <row r="2619">
      <c r="A2619" s="143" t="s">
        <v>39036</v>
      </c>
      <c r="B2619" t="s">
        <v>18473</v>
      </c>
      <c r="C2619" t="s">
        <v>76</v>
      </c>
      <c r="D2619" s="144"/>
      <c r="E2619" s="144"/>
    </row>
    <row r="2620">
      <c r="A2620" s="143" t="s">
        <v>39037</v>
      </c>
      <c r="B2620" t="s">
        <v>18473</v>
      </c>
      <c r="C2620" t="s">
        <v>311</v>
      </c>
      <c r="D2620" s="144" t="s">
        <v>18493</v>
      </c>
      <c r="E2620" s="144" t="s">
        <v>18494</v>
      </c>
    </row>
    <row r="2621">
      <c r="A2621" s="143" t="s">
        <v>39038</v>
      </c>
      <c r="B2621" t="s">
        <v>18473</v>
      </c>
      <c r="C2621" t="s">
        <v>106</v>
      </c>
      <c r="D2621" s="144" t="s">
        <v>18498</v>
      </c>
      <c r="E2621" s="144" t="s">
        <v>18499</v>
      </c>
    </row>
    <row r="2622">
      <c r="A2622" s="143" t="s">
        <v>39039</v>
      </c>
      <c r="B2622" t="s">
        <v>18500</v>
      </c>
      <c r="C2622" t="s">
        <v>311</v>
      </c>
      <c r="D2622" s="144" t="s">
        <v>18505</v>
      </c>
      <c r="E2622" s="144" t="s">
        <v>18506</v>
      </c>
    </row>
    <row r="2623">
      <c r="A2623" s="143" t="s">
        <v>39040</v>
      </c>
      <c r="B2623" t="s">
        <v>18500</v>
      </c>
      <c r="C2623" t="s">
        <v>160</v>
      </c>
      <c r="D2623" s="144" t="s">
        <v>18518</v>
      </c>
      <c r="E2623" s="144"/>
    </row>
    <row r="2624">
      <c r="A2624" s="143" t="s">
        <v>39041</v>
      </c>
      <c r="B2624" t="s">
        <v>18500</v>
      </c>
      <c r="C2624" t="s">
        <v>106</v>
      </c>
      <c r="D2624" s="144" t="s">
        <v>18521</v>
      </c>
      <c r="E2624" s="144"/>
    </row>
    <row r="2625">
      <c r="A2625" s="143" t="s">
        <v>39042</v>
      </c>
      <c r="B2625" t="s">
        <v>18524</v>
      </c>
      <c r="C2625" t="s">
        <v>55</v>
      </c>
      <c r="D2625" s="144" t="s">
        <v>18529</v>
      </c>
      <c r="E2625" s="144" t="s">
        <v>18530</v>
      </c>
    </row>
    <row r="2626">
      <c r="A2626" s="143" t="s">
        <v>39043</v>
      </c>
      <c r="B2626" t="s">
        <v>18524</v>
      </c>
      <c r="C2626" t="s">
        <v>80</v>
      </c>
      <c r="D2626" s="144" t="s">
        <v>18540</v>
      </c>
      <c r="E2626" s="144"/>
    </row>
    <row r="2627">
      <c r="A2627" s="143" t="s">
        <v>39044</v>
      </c>
      <c r="B2627" t="s">
        <v>18543</v>
      </c>
      <c r="C2627" t="s">
        <v>55</v>
      </c>
      <c r="D2627" s="144" t="s">
        <v>18549</v>
      </c>
      <c r="E2627" s="144" t="s">
        <v>18550</v>
      </c>
    </row>
    <row r="2628">
      <c r="A2628" s="143" t="s">
        <v>39045</v>
      </c>
      <c r="B2628" t="s">
        <v>18543</v>
      </c>
      <c r="C2628" t="s">
        <v>18559</v>
      </c>
      <c r="D2628" s="144"/>
      <c r="E2628" s="144"/>
    </row>
    <row r="2629">
      <c r="A2629" s="143" t="s">
        <v>39046</v>
      </c>
      <c r="B2629" t="s">
        <v>18543</v>
      </c>
      <c r="C2629" t="s">
        <v>160</v>
      </c>
      <c r="D2629" s="144"/>
      <c r="E2629" s="144"/>
    </row>
    <row r="2630">
      <c r="A2630" s="143" t="s">
        <v>39047</v>
      </c>
      <c r="B2630" t="s">
        <v>18543</v>
      </c>
      <c r="C2630" t="s">
        <v>106</v>
      </c>
      <c r="D2630" s="144"/>
      <c r="E2630" s="144"/>
    </row>
    <row r="2631">
      <c r="A2631" s="143" t="s">
        <v>39048</v>
      </c>
      <c r="B2631" t="s">
        <v>18570</v>
      </c>
      <c r="C2631" t="s">
        <v>55</v>
      </c>
      <c r="D2631" s="144" t="s">
        <v>18574</v>
      </c>
      <c r="E2631" s="144" t="s">
        <v>18575</v>
      </c>
    </row>
    <row r="2632">
      <c r="A2632" s="143" t="s">
        <v>39049</v>
      </c>
      <c r="B2632" t="s">
        <v>18570</v>
      </c>
      <c r="C2632" t="s">
        <v>498</v>
      </c>
      <c r="D2632" s="144" t="s">
        <v>18584</v>
      </c>
      <c r="E2632" s="144" t="s">
        <v>18585</v>
      </c>
    </row>
    <row r="2633">
      <c r="A2633" s="143" t="s">
        <v>39050</v>
      </c>
      <c r="B2633" t="s">
        <v>18570</v>
      </c>
      <c r="C2633" t="s">
        <v>106</v>
      </c>
      <c r="D2633" s="144" t="s">
        <v>18592</v>
      </c>
      <c r="E2633" s="144" t="s">
        <v>18593</v>
      </c>
    </row>
    <row r="2634">
      <c r="A2634" s="143" t="s">
        <v>39051</v>
      </c>
      <c r="B2634" t="s">
        <v>18594</v>
      </c>
      <c r="C2634" t="s">
        <v>13242</v>
      </c>
      <c r="D2634" s="144" t="s">
        <v>86</v>
      </c>
      <c r="E2634" s="144" t="s">
        <v>86</v>
      </c>
    </row>
    <row r="2635">
      <c r="A2635" s="143" t="s">
        <v>39052</v>
      </c>
      <c r="B2635" t="s">
        <v>18594</v>
      </c>
      <c r="C2635" t="s">
        <v>2907</v>
      </c>
      <c r="D2635" s="144" t="s">
        <v>86</v>
      </c>
      <c r="E2635" s="144" t="s">
        <v>86</v>
      </c>
    </row>
    <row r="2636">
      <c r="A2636" s="143" t="s">
        <v>39053</v>
      </c>
      <c r="B2636" t="s">
        <v>18594</v>
      </c>
      <c r="C2636" t="s">
        <v>311</v>
      </c>
      <c r="D2636" s="144" t="s">
        <v>18611</v>
      </c>
      <c r="E2636" s="144"/>
    </row>
    <row r="2637">
      <c r="A2637" s="143" t="s">
        <v>39054</v>
      </c>
      <c r="B2637" t="s">
        <v>18594</v>
      </c>
      <c r="C2637" t="s">
        <v>160</v>
      </c>
      <c r="D2637" s="144" t="s">
        <v>18615</v>
      </c>
      <c r="E2637" s="144"/>
    </row>
    <row r="2638">
      <c r="A2638" s="143" t="s">
        <v>39055</v>
      </c>
      <c r="B2638" t="s">
        <v>18594</v>
      </c>
      <c r="C2638" t="s">
        <v>386</v>
      </c>
      <c r="D2638" s="144" t="s">
        <v>18620</v>
      </c>
      <c r="E2638" s="144"/>
    </row>
    <row r="2639">
      <c r="A2639" s="143" t="s">
        <v>39056</v>
      </c>
      <c r="B2639" t="s">
        <v>18594</v>
      </c>
      <c r="C2639" t="s">
        <v>106</v>
      </c>
      <c r="D2639" s="144" t="s">
        <v>18624</v>
      </c>
      <c r="E2639" s="144"/>
    </row>
    <row r="2640">
      <c r="A2640" s="143" t="s">
        <v>39057</v>
      </c>
      <c r="B2640" t="s">
        <v>18638</v>
      </c>
      <c r="C2640" t="s">
        <v>412</v>
      </c>
      <c r="D2640" s="144" t="s">
        <v>18643</v>
      </c>
      <c r="E2640" t="s">
        <v>39058</v>
      </c>
    </row>
    <row r="2641">
      <c r="A2641" s="143" t="s">
        <v>39059</v>
      </c>
      <c r="B2641" t="s">
        <v>18638</v>
      </c>
      <c r="C2641" t="s">
        <v>106</v>
      </c>
      <c r="D2641" s="144" t="s">
        <v>18655</v>
      </c>
      <c r="E2641" s="144"/>
    </row>
    <row r="2642">
      <c r="A2642" s="143" t="s">
        <v>39060</v>
      </c>
      <c r="B2642" t="s">
        <v>18638</v>
      </c>
      <c r="C2642" t="s">
        <v>106</v>
      </c>
      <c r="D2642" s="144" t="s">
        <v>18659</v>
      </c>
      <c r="E2642" s="144"/>
    </row>
    <row r="2643">
      <c r="A2643" s="143" t="s">
        <v>39061</v>
      </c>
      <c r="B2643" t="s">
        <v>18663</v>
      </c>
      <c r="C2643" t="s">
        <v>55</v>
      </c>
      <c r="D2643" s="144" t="s">
        <v>18669</v>
      </c>
      <c r="E2643" s="144" t="s">
        <v>18670</v>
      </c>
    </row>
    <row r="2644">
      <c r="A2644" s="143" t="s">
        <v>39062</v>
      </c>
      <c r="B2644" t="s">
        <v>18663</v>
      </c>
      <c r="C2644" t="s">
        <v>160</v>
      </c>
      <c r="D2644" s="144" t="s">
        <v>18680</v>
      </c>
      <c r="E2644" s="144" t="s">
        <v>18670</v>
      </c>
    </row>
    <row r="2645">
      <c r="A2645" s="143" t="s">
        <v>39063</v>
      </c>
      <c r="B2645" t="s">
        <v>18663</v>
      </c>
      <c r="C2645" t="s">
        <v>106</v>
      </c>
      <c r="D2645" s="144" t="s">
        <v>18684</v>
      </c>
      <c r="E2645" s="144" t="s">
        <v>18670</v>
      </c>
    </row>
    <row r="2646">
      <c r="A2646" s="143" t="s">
        <v>39064</v>
      </c>
      <c r="B2646" t="s">
        <v>18663</v>
      </c>
      <c r="C2646" t="s">
        <v>80</v>
      </c>
      <c r="D2646" s="144"/>
      <c r="E2646" s="144"/>
    </row>
    <row r="2647">
      <c r="A2647" s="143" t="s">
        <v>39065</v>
      </c>
      <c r="B2647" t="s">
        <v>18663</v>
      </c>
      <c r="C2647" t="s">
        <v>80</v>
      </c>
      <c r="D2647" s="144"/>
      <c r="E2647" s="144"/>
    </row>
    <row r="2648">
      <c r="A2648" s="143" t="s">
        <v>39066</v>
      </c>
      <c r="B2648" t="s">
        <v>18693</v>
      </c>
      <c r="C2648" t="s">
        <v>11057</v>
      </c>
      <c r="D2648" s="144" t="s">
        <v>18697</v>
      </c>
      <c r="E2648" s="144" t="s">
        <v>18698</v>
      </c>
    </row>
    <row r="2649">
      <c r="A2649" s="143" t="s">
        <v>39067</v>
      </c>
      <c r="B2649" t="s">
        <v>18693</v>
      </c>
      <c r="C2649" t="s">
        <v>55</v>
      </c>
      <c r="D2649" s="144" t="s">
        <v>18709</v>
      </c>
      <c r="E2649" s="144" t="s">
        <v>18710</v>
      </c>
    </row>
    <row r="2650">
      <c r="A2650" s="143" t="s">
        <v>39068</v>
      </c>
      <c r="B2650" t="s">
        <v>18693</v>
      </c>
      <c r="C2650" t="s">
        <v>106</v>
      </c>
      <c r="D2650" s="144" t="s">
        <v>18713</v>
      </c>
      <c r="E2650" s="144" t="s">
        <v>18698</v>
      </c>
    </row>
    <row r="2651">
      <c r="A2651" s="143" t="s">
        <v>39069</v>
      </c>
      <c r="B2651" t="s">
        <v>18727</v>
      </c>
      <c r="C2651" t="s">
        <v>7483</v>
      </c>
      <c r="D2651" s="144" t="s">
        <v>18732</v>
      </c>
      <c r="E2651" s="144" t="s">
        <v>18733</v>
      </c>
    </row>
    <row r="2652">
      <c r="A2652" s="143" t="s">
        <v>39070</v>
      </c>
      <c r="B2652" t="s">
        <v>18727</v>
      </c>
      <c r="C2652" t="s">
        <v>106</v>
      </c>
      <c r="D2652" s="144" t="s">
        <v>18743</v>
      </c>
      <c r="E2652" s="144" t="s">
        <v>18744</v>
      </c>
    </row>
    <row r="2653">
      <c r="A2653" s="143" t="s">
        <v>39071</v>
      </c>
      <c r="B2653" t="s">
        <v>18746</v>
      </c>
      <c r="C2653" t="s">
        <v>76</v>
      </c>
      <c r="D2653" s="144"/>
      <c r="E2653" s="144"/>
    </row>
    <row r="2654">
      <c r="A2654" s="143" t="s">
        <v>39072</v>
      </c>
      <c r="B2654" t="s">
        <v>18746</v>
      </c>
      <c r="C2654" t="s">
        <v>2105</v>
      </c>
      <c r="D2654" s="144" t="s">
        <v>18761</v>
      </c>
      <c r="E2654" s="144" t="s">
        <v>18762</v>
      </c>
    </row>
    <row r="2655">
      <c r="A2655" s="143" t="s">
        <v>39073</v>
      </c>
      <c r="B2655" t="s">
        <v>18746</v>
      </c>
      <c r="C2655" t="s">
        <v>12085</v>
      </c>
      <c r="D2655" s="144" t="s">
        <v>18764</v>
      </c>
      <c r="E2655" s="144" t="s">
        <v>18765</v>
      </c>
    </row>
    <row r="2656">
      <c r="A2656" s="143" t="s">
        <v>39074</v>
      </c>
      <c r="B2656" t="s">
        <v>18746</v>
      </c>
      <c r="C2656" t="s">
        <v>160</v>
      </c>
      <c r="D2656" s="144" t="s">
        <v>18770</v>
      </c>
      <c r="E2656" s="144" t="s">
        <v>18765</v>
      </c>
    </row>
    <row r="2657">
      <c r="A2657" s="143" t="s">
        <v>39075</v>
      </c>
      <c r="B2657" t="s">
        <v>18746</v>
      </c>
      <c r="C2657" t="s">
        <v>106</v>
      </c>
      <c r="D2657" s="144" t="s">
        <v>18772</v>
      </c>
      <c r="E2657" s="144" t="s">
        <v>18773</v>
      </c>
    </row>
    <row r="2658">
      <c r="A2658" s="143" t="s">
        <v>39076</v>
      </c>
      <c r="B2658" t="s">
        <v>18774</v>
      </c>
      <c r="C2658" t="s">
        <v>106</v>
      </c>
      <c r="D2658" s="144" t="s">
        <v>18780</v>
      </c>
      <c r="E2658" s="144" t="s">
        <v>18781</v>
      </c>
    </row>
    <row r="2659">
      <c r="A2659" s="143" t="s">
        <v>39077</v>
      </c>
      <c r="B2659" t="s">
        <v>18792</v>
      </c>
      <c r="C2659" t="s">
        <v>18798</v>
      </c>
      <c r="D2659" s="144" t="s">
        <v>18799</v>
      </c>
      <c r="E2659" s="144"/>
    </row>
    <row r="2660">
      <c r="A2660" s="143" t="s">
        <v>39078</v>
      </c>
      <c r="B2660" t="s">
        <v>18792</v>
      </c>
      <c r="C2660" t="s">
        <v>106</v>
      </c>
      <c r="D2660" s="144" t="s">
        <v>18810</v>
      </c>
      <c r="E2660" s="144"/>
    </row>
    <row r="2661">
      <c r="A2661" s="143" t="s">
        <v>39079</v>
      </c>
      <c r="B2661" t="s">
        <v>18792</v>
      </c>
      <c r="C2661" t="s">
        <v>106</v>
      </c>
      <c r="D2661" s="144" t="s">
        <v>18814</v>
      </c>
      <c r="E2661" s="144" t="s">
        <v>18815</v>
      </c>
    </row>
    <row r="2662">
      <c r="A2662" s="143" t="s">
        <v>39080</v>
      </c>
      <c r="B2662" t="s">
        <v>18820</v>
      </c>
      <c r="C2662" t="s">
        <v>55</v>
      </c>
      <c r="D2662" s="144" t="s">
        <v>18827</v>
      </c>
      <c r="E2662" s="144" t="s">
        <v>18828</v>
      </c>
    </row>
    <row r="2663">
      <c r="A2663" s="143" t="s">
        <v>39081</v>
      </c>
      <c r="B2663" t="s">
        <v>18820</v>
      </c>
      <c r="C2663" t="s">
        <v>80</v>
      </c>
      <c r="D2663" s="144" t="s">
        <v>18838</v>
      </c>
      <c r="E2663" s="144"/>
    </row>
    <row r="2664">
      <c r="A2664" s="143" t="s">
        <v>39082</v>
      </c>
      <c r="B2664" t="s">
        <v>18820</v>
      </c>
      <c r="C2664" t="s">
        <v>80</v>
      </c>
      <c r="D2664" s="144" t="s">
        <v>18844</v>
      </c>
      <c r="E2664" s="144"/>
    </row>
    <row r="2665">
      <c r="A2665" s="143" t="s">
        <v>39083</v>
      </c>
      <c r="B2665" t="s">
        <v>18846</v>
      </c>
      <c r="C2665" t="s">
        <v>55</v>
      </c>
      <c r="D2665" s="144" t="s">
        <v>18850</v>
      </c>
      <c r="E2665" s="144" t="s">
        <v>18851</v>
      </c>
    </row>
    <row r="2666">
      <c r="A2666" s="143" t="s">
        <v>39084</v>
      </c>
      <c r="B2666" t="s">
        <v>18846</v>
      </c>
      <c r="C2666" t="s">
        <v>106</v>
      </c>
      <c r="D2666" s="144" t="s">
        <v>18860</v>
      </c>
      <c r="E2666" s="144"/>
    </row>
    <row r="2667">
      <c r="A2667" s="143" t="s">
        <v>39085</v>
      </c>
      <c r="B2667" t="s">
        <v>18877</v>
      </c>
      <c r="C2667" t="s">
        <v>55</v>
      </c>
      <c r="D2667" s="144" t="s">
        <v>18882</v>
      </c>
      <c r="E2667" s="144" t="s">
        <v>18883</v>
      </c>
    </row>
    <row r="2668">
      <c r="A2668" s="143" t="s">
        <v>39086</v>
      </c>
      <c r="B2668" t="s">
        <v>18877</v>
      </c>
      <c r="C2668" t="s">
        <v>160</v>
      </c>
      <c r="D2668" s="144" t="s">
        <v>18894</v>
      </c>
      <c r="E2668" t="s">
        <v>39087</v>
      </c>
    </row>
    <row r="2669">
      <c r="A2669" s="143" t="s">
        <v>39088</v>
      </c>
      <c r="B2669" t="s">
        <v>18877</v>
      </c>
      <c r="C2669" t="s">
        <v>2695</v>
      </c>
      <c r="D2669" s="144" t="s">
        <v>18899</v>
      </c>
      <c r="E2669" s="144" t="s">
        <v>18900</v>
      </c>
    </row>
    <row r="2670">
      <c r="A2670" s="143" t="s">
        <v>39089</v>
      </c>
      <c r="B2670" t="s">
        <v>18877</v>
      </c>
      <c r="C2670" t="s">
        <v>80</v>
      </c>
      <c r="D2670" s="144" t="s">
        <v>18903</v>
      </c>
      <c r="E2670" s="144"/>
    </row>
    <row r="2671">
      <c r="A2671" s="143" t="s">
        <v>39090</v>
      </c>
      <c r="B2671" t="s">
        <v>18904</v>
      </c>
      <c r="C2671" t="s">
        <v>55</v>
      </c>
      <c r="D2671" s="144" t="s">
        <v>18909</v>
      </c>
      <c r="E2671" s="144" t="s">
        <v>18910</v>
      </c>
    </row>
    <row r="2672">
      <c r="A2672" s="143" t="s">
        <v>39091</v>
      </c>
      <c r="B2672" t="s">
        <v>18904</v>
      </c>
      <c r="C2672" t="s">
        <v>106</v>
      </c>
      <c r="D2672" s="144" t="s">
        <v>18920</v>
      </c>
      <c r="E2672" s="144" t="s">
        <v>18921</v>
      </c>
    </row>
    <row r="2673">
      <c r="A2673" s="143" t="s">
        <v>39092</v>
      </c>
      <c r="B2673" t="s">
        <v>18904</v>
      </c>
      <c r="C2673" t="s">
        <v>106</v>
      </c>
      <c r="D2673" s="144" t="s">
        <v>18925</v>
      </c>
      <c r="E2673" s="144"/>
    </row>
    <row r="2674">
      <c r="A2674" s="143" t="s">
        <v>39093</v>
      </c>
      <c r="B2674" t="s">
        <v>18904</v>
      </c>
      <c r="C2674" t="s">
        <v>106</v>
      </c>
      <c r="D2674" s="144" t="s">
        <v>18927</v>
      </c>
      <c r="E2674" s="144"/>
    </row>
    <row r="2675">
      <c r="A2675" s="143" t="s">
        <v>39094</v>
      </c>
      <c r="B2675" t="s">
        <v>18932</v>
      </c>
      <c r="C2675" t="s">
        <v>55</v>
      </c>
      <c r="D2675" s="144" t="s">
        <v>18936</v>
      </c>
      <c r="E2675" s="144"/>
    </row>
    <row r="2676">
      <c r="A2676" s="143" t="s">
        <v>39095</v>
      </c>
      <c r="B2676" t="s">
        <v>18932</v>
      </c>
      <c r="C2676" t="s">
        <v>106</v>
      </c>
      <c r="D2676" s="144" t="s">
        <v>86</v>
      </c>
      <c r="E2676" s="144" t="s">
        <v>86</v>
      </c>
    </row>
    <row r="2677">
      <c r="A2677" s="143" t="s">
        <v>39096</v>
      </c>
      <c r="B2677" t="s">
        <v>18932</v>
      </c>
      <c r="C2677" t="s">
        <v>106</v>
      </c>
      <c r="D2677" s="144" t="s">
        <v>18951</v>
      </c>
      <c r="E2677" s="144" t="s">
        <v>18952</v>
      </c>
    </row>
    <row r="2678">
      <c r="A2678" s="143" t="s">
        <v>39097</v>
      </c>
      <c r="B2678" t="s">
        <v>18932</v>
      </c>
      <c r="C2678" t="s">
        <v>106</v>
      </c>
      <c r="D2678" s="144" t="s">
        <v>18955</v>
      </c>
      <c r="E2678" s="144" t="s">
        <v>18956</v>
      </c>
    </row>
    <row r="2679">
      <c r="A2679" s="143" t="s">
        <v>39098</v>
      </c>
      <c r="B2679" t="s">
        <v>18932</v>
      </c>
      <c r="C2679" t="s">
        <v>80</v>
      </c>
      <c r="D2679" s="144"/>
      <c r="E2679" s="144"/>
    </row>
    <row r="2680">
      <c r="A2680" s="143" t="s">
        <v>39099</v>
      </c>
      <c r="B2680" t="s">
        <v>18964</v>
      </c>
      <c r="C2680" t="s">
        <v>55</v>
      </c>
      <c r="D2680" s="144" t="s">
        <v>18969</v>
      </c>
      <c r="E2680" s="144" t="s">
        <v>18970</v>
      </c>
    </row>
    <row r="2681">
      <c r="A2681" s="143" t="s">
        <v>39100</v>
      </c>
      <c r="B2681" t="s">
        <v>18964</v>
      </c>
      <c r="C2681" t="s">
        <v>106</v>
      </c>
      <c r="D2681" s="144" t="s">
        <v>18979</v>
      </c>
      <c r="E2681" s="144"/>
    </row>
    <row r="2682">
      <c r="A2682" s="143" t="s">
        <v>39101</v>
      </c>
      <c r="B2682" t="s">
        <v>18964</v>
      </c>
      <c r="C2682" t="s">
        <v>106</v>
      </c>
      <c r="D2682" s="144" t="s">
        <v>18982</v>
      </c>
      <c r="E2682" s="144" t="s">
        <v>18983</v>
      </c>
    </row>
    <row r="2683">
      <c r="A2683" s="143" t="s">
        <v>39102</v>
      </c>
      <c r="B2683" t="s">
        <v>18985</v>
      </c>
      <c r="C2683" t="s">
        <v>55</v>
      </c>
      <c r="D2683" s="144" t="s">
        <v>18991</v>
      </c>
      <c r="E2683" s="144" t="s">
        <v>18992</v>
      </c>
    </row>
    <row r="2684">
      <c r="A2684" s="143" t="s">
        <v>39103</v>
      </c>
      <c r="B2684" t="s">
        <v>18985</v>
      </c>
      <c r="C2684" t="s">
        <v>80</v>
      </c>
      <c r="D2684" s="144" t="s">
        <v>19002</v>
      </c>
      <c r="E2684" s="144" t="s">
        <v>19003</v>
      </c>
    </row>
    <row r="2685">
      <c r="A2685" s="143" t="s">
        <v>39104</v>
      </c>
      <c r="B2685" t="s">
        <v>18985</v>
      </c>
      <c r="C2685" t="s">
        <v>80</v>
      </c>
      <c r="D2685" s="144" t="s">
        <v>19008</v>
      </c>
      <c r="E2685" s="144"/>
    </row>
    <row r="2686">
      <c r="A2686" s="143" t="s">
        <v>39105</v>
      </c>
      <c r="B2686" t="s">
        <v>19010</v>
      </c>
      <c r="C2686" t="s">
        <v>2416</v>
      </c>
      <c r="D2686" s="144" t="s">
        <v>19017</v>
      </c>
      <c r="E2686" s="144"/>
    </row>
    <row r="2687">
      <c r="A2687" s="143" t="s">
        <v>39106</v>
      </c>
      <c r="B2687" t="s">
        <v>19010</v>
      </c>
      <c r="C2687" t="s">
        <v>55</v>
      </c>
      <c r="D2687" s="144" t="s">
        <v>19027</v>
      </c>
      <c r="E2687" s="144" t="s">
        <v>19028</v>
      </c>
    </row>
    <row r="2688">
      <c r="A2688" s="143" t="s">
        <v>39107</v>
      </c>
      <c r="B2688" t="s">
        <v>19031</v>
      </c>
      <c r="C2688" t="s">
        <v>412</v>
      </c>
      <c r="D2688" s="144"/>
      <c r="E2688" s="144"/>
    </row>
    <row r="2689">
      <c r="A2689" s="143" t="s">
        <v>39108</v>
      </c>
      <c r="B2689" t="s">
        <v>19031</v>
      </c>
      <c r="C2689" t="s">
        <v>55</v>
      </c>
      <c r="D2689" s="144" t="s">
        <v>19046</v>
      </c>
      <c r="E2689" s="144"/>
    </row>
    <row r="2690">
      <c r="A2690" s="143" t="s">
        <v>39109</v>
      </c>
      <c r="B2690" t="s">
        <v>19061</v>
      </c>
      <c r="C2690" t="s">
        <v>55</v>
      </c>
      <c r="D2690" s="144" t="s">
        <v>19067</v>
      </c>
      <c r="E2690" s="144" t="s">
        <v>19068</v>
      </c>
    </row>
    <row r="2691">
      <c r="A2691" s="143" t="s">
        <v>39110</v>
      </c>
      <c r="B2691" t="s">
        <v>19075</v>
      </c>
      <c r="C2691" t="s">
        <v>412</v>
      </c>
      <c r="D2691" s="144"/>
      <c r="E2691" s="144"/>
    </row>
    <row r="2692">
      <c r="A2692" s="143" t="s">
        <v>39111</v>
      </c>
      <c r="B2692" t="s">
        <v>19075</v>
      </c>
      <c r="C2692" t="s">
        <v>55</v>
      </c>
      <c r="D2692" s="144" t="s">
        <v>19091</v>
      </c>
      <c r="E2692" s="144" t="s">
        <v>19092</v>
      </c>
    </row>
    <row r="2693">
      <c r="A2693" s="143" t="s">
        <v>39112</v>
      </c>
      <c r="B2693" t="s">
        <v>19075</v>
      </c>
      <c r="C2693" t="s">
        <v>3159</v>
      </c>
      <c r="D2693" s="144"/>
      <c r="E2693" s="144"/>
    </row>
    <row r="2694">
      <c r="A2694" s="143" t="s">
        <v>39113</v>
      </c>
      <c r="B2694" t="s">
        <v>19075</v>
      </c>
      <c r="C2694" t="s">
        <v>160</v>
      </c>
      <c r="D2694" s="144" t="s">
        <v>19098</v>
      </c>
      <c r="E2694" s="144"/>
    </row>
    <row r="2695">
      <c r="A2695" s="143" t="s">
        <v>39114</v>
      </c>
      <c r="B2695" t="s">
        <v>19075</v>
      </c>
      <c r="C2695" t="s">
        <v>167</v>
      </c>
      <c r="D2695" s="144" t="s">
        <v>19102</v>
      </c>
      <c r="E2695" s="144"/>
    </row>
    <row r="2696">
      <c r="A2696" s="143" t="s">
        <v>39115</v>
      </c>
      <c r="B2696" t="s">
        <v>19107</v>
      </c>
      <c r="C2696" t="s">
        <v>55</v>
      </c>
      <c r="D2696" s="144" t="s">
        <v>19112</v>
      </c>
      <c r="E2696" s="144" t="s">
        <v>19113</v>
      </c>
    </row>
    <row r="2697">
      <c r="A2697" s="143" t="s">
        <v>39116</v>
      </c>
      <c r="B2697" t="s">
        <v>19107</v>
      </c>
      <c r="C2697" t="s">
        <v>160</v>
      </c>
      <c r="D2697" s="144" t="s">
        <v>19125</v>
      </c>
      <c r="E2697" s="144"/>
    </row>
    <row r="2698">
      <c r="A2698" s="143" t="s">
        <v>39117</v>
      </c>
      <c r="B2698" t="s">
        <v>19107</v>
      </c>
      <c r="C2698" t="s">
        <v>674</v>
      </c>
      <c r="D2698" s="144" t="s">
        <v>19131</v>
      </c>
      <c r="E2698" s="144"/>
    </row>
    <row r="2699">
      <c r="A2699" s="143" t="s">
        <v>39118</v>
      </c>
      <c r="B2699" t="s">
        <v>19107</v>
      </c>
      <c r="C2699" t="s">
        <v>1821</v>
      </c>
      <c r="D2699" s="144" t="s">
        <v>19134</v>
      </c>
      <c r="E2699" s="144"/>
    </row>
    <row r="2700">
      <c r="A2700" s="143" t="s">
        <v>39119</v>
      </c>
      <c r="B2700" t="s">
        <v>19107</v>
      </c>
      <c r="C2700" t="s">
        <v>106</v>
      </c>
      <c r="D2700" s="144" t="s">
        <v>19141</v>
      </c>
      <c r="E2700" s="144" t="s">
        <v>19142</v>
      </c>
    </row>
    <row r="2701">
      <c r="A2701" s="143" t="s">
        <v>39120</v>
      </c>
      <c r="B2701" t="s">
        <v>19149</v>
      </c>
      <c r="C2701" t="s">
        <v>55</v>
      </c>
      <c r="D2701" s="144" t="s">
        <v>19155</v>
      </c>
      <c r="E2701" t="s">
        <v>39121</v>
      </c>
    </row>
    <row r="2702">
      <c r="A2702" s="143" t="s">
        <v>39122</v>
      </c>
      <c r="B2702" t="s">
        <v>19149</v>
      </c>
      <c r="C2702" t="s">
        <v>160</v>
      </c>
      <c r="D2702" s="144"/>
      <c r="E2702" s="144"/>
    </row>
    <row r="2703">
      <c r="A2703" s="143" t="s">
        <v>39123</v>
      </c>
      <c r="B2703" t="s">
        <v>19149</v>
      </c>
      <c r="C2703" t="s">
        <v>160</v>
      </c>
      <c r="D2703" s="144"/>
      <c r="E2703" s="144"/>
    </row>
    <row r="2704">
      <c r="A2704" s="143" t="s">
        <v>39124</v>
      </c>
      <c r="B2704" t="s">
        <v>19149</v>
      </c>
      <c r="C2704" t="s">
        <v>674</v>
      </c>
      <c r="D2704" s="144"/>
      <c r="E2704" s="144"/>
    </row>
    <row r="2705">
      <c r="A2705" s="143" t="s">
        <v>39125</v>
      </c>
      <c r="B2705" t="s">
        <v>19149</v>
      </c>
      <c r="C2705" t="s">
        <v>247</v>
      </c>
      <c r="D2705" s="144"/>
      <c r="E2705" s="144"/>
    </row>
    <row r="2706">
      <c r="A2706" s="143" t="s">
        <v>39126</v>
      </c>
      <c r="B2706" t="s">
        <v>19149</v>
      </c>
      <c r="C2706" t="s">
        <v>386</v>
      </c>
      <c r="D2706" s="144"/>
      <c r="E2706" s="144"/>
    </row>
    <row r="2707">
      <c r="A2707" s="143" t="s">
        <v>39127</v>
      </c>
      <c r="B2707" t="s">
        <v>19149</v>
      </c>
      <c r="C2707" t="s">
        <v>106</v>
      </c>
      <c r="D2707" s="144" t="s">
        <v>19177</v>
      </c>
      <c r="E2707" s="144" t="s">
        <v>19178</v>
      </c>
    </row>
    <row r="2708">
      <c r="A2708" s="143" t="s">
        <v>39128</v>
      </c>
      <c r="B2708" t="s">
        <v>19149</v>
      </c>
      <c r="C2708" t="s">
        <v>106</v>
      </c>
      <c r="D2708" s="144"/>
      <c r="E2708" s="144"/>
    </row>
    <row r="2709">
      <c r="A2709" s="143" t="s">
        <v>39129</v>
      </c>
      <c r="B2709" t="s">
        <v>19182</v>
      </c>
      <c r="C2709" t="s">
        <v>311</v>
      </c>
      <c r="D2709" s="144" t="s">
        <v>19188</v>
      </c>
      <c r="E2709" s="144" t="s">
        <v>19189</v>
      </c>
    </row>
    <row r="2710">
      <c r="A2710" s="143" t="s">
        <v>39130</v>
      </c>
      <c r="B2710" t="s">
        <v>19195</v>
      </c>
      <c r="C2710" t="s">
        <v>55</v>
      </c>
      <c r="D2710" s="144" t="s">
        <v>19200</v>
      </c>
      <c r="E2710" s="144" t="s">
        <v>19201</v>
      </c>
    </row>
    <row r="2711">
      <c r="A2711" s="143" t="s">
        <v>39131</v>
      </c>
      <c r="B2711" t="s">
        <v>19195</v>
      </c>
      <c r="C2711" t="s">
        <v>80</v>
      </c>
      <c r="D2711" s="144" t="s">
        <v>19211</v>
      </c>
      <c r="E2711" s="144"/>
    </row>
    <row r="2712">
      <c r="A2712" s="143" t="s">
        <v>39132</v>
      </c>
      <c r="B2712" t="s">
        <v>19218</v>
      </c>
      <c r="C2712" t="s">
        <v>412</v>
      </c>
      <c r="D2712" s="144"/>
      <c r="E2712" s="144"/>
    </row>
    <row r="2713">
      <c r="A2713" s="143" t="s">
        <v>39133</v>
      </c>
      <c r="B2713" t="s">
        <v>19218</v>
      </c>
      <c r="C2713" t="s">
        <v>76</v>
      </c>
      <c r="D2713" s="144"/>
      <c r="E2713" s="144" t="s">
        <v>19233</v>
      </c>
    </row>
    <row r="2714">
      <c r="A2714" s="143" t="s">
        <v>39134</v>
      </c>
      <c r="B2714" t="s">
        <v>19218</v>
      </c>
      <c r="C2714" t="s">
        <v>80</v>
      </c>
      <c r="D2714" s="144" t="s">
        <v>19238</v>
      </c>
      <c r="E2714" s="144"/>
    </row>
    <row r="2715">
      <c r="A2715" s="143" t="s">
        <v>39135</v>
      </c>
      <c r="B2715" t="s">
        <v>19246</v>
      </c>
      <c r="C2715" t="s">
        <v>412</v>
      </c>
      <c r="D2715" s="144" t="s">
        <v>19253</v>
      </c>
      <c r="E2715" s="144"/>
    </row>
    <row r="2716">
      <c r="A2716" s="143" t="s">
        <v>39136</v>
      </c>
      <c r="B2716" t="s">
        <v>19246</v>
      </c>
      <c r="C2716" t="s">
        <v>412</v>
      </c>
      <c r="D2716" s="144"/>
      <c r="E2716" s="144"/>
    </row>
    <row r="2717">
      <c r="A2717" s="143" t="s">
        <v>39137</v>
      </c>
      <c r="B2717" t="s">
        <v>19246</v>
      </c>
      <c r="C2717" t="s">
        <v>412</v>
      </c>
      <c r="D2717" s="144"/>
      <c r="E2717" s="144"/>
    </row>
    <row r="2718">
      <c r="A2718" s="143" t="s">
        <v>39138</v>
      </c>
      <c r="B2718" t="s">
        <v>19246</v>
      </c>
      <c r="C2718" t="s">
        <v>412</v>
      </c>
      <c r="D2718" s="144"/>
      <c r="E2718" s="144"/>
    </row>
    <row r="2719">
      <c r="A2719" s="143" t="s">
        <v>39139</v>
      </c>
      <c r="B2719" t="s">
        <v>19246</v>
      </c>
      <c r="C2719" t="s">
        <v>412</v>
      </c>
      <c r="D2719" s="144"/>
      <c r="E2719" s="144"/>
    </row>
    <row r="2720">
      <c r="A2720" s="143" t="s">
        <v>39140</v>
      </c>
      <c r="B2720" t="s">
        <v>19246</v>
      </c>
      <c r="C2720" t="s">
        <v>76</v>
      </c>
      <c r="D2720" s="144" t="s">
        <v>19276</v>
      </c>
      <c r="E2720" s="144"/>
    </row>
    <row r="2721">
      <c r="A2721" s="143" t="s">
        <v>39141</v>
      </c>
      <c r="B2721" t="s">
        <v>19246</v>
      </c>
      <c r="C2721" t="s">
        <v>76</v>
      </c>
      <c r="D2721" s="144" t="s">
        <v>19279</v>
      </c>
      <c r="E2721" s="144"/>
    </row>
    <row r="2722">
      <c r="A2722" s="143" t="s">
        <v>39142</v>
      </c>
      <c r="B2722" t="s">
        <v>19246</v>
      </c>
      <c r="C2722" t="s">
        <v>311</v>
      </c>
      <c r="D2722" s="144" t="s">
        <v>19282</v>
      </c>
      <c r="E2722" s="144" t="s">
        <v>19283</v>
      </c>
    </row>
    <row r="2723">
      <c r="A2723" s="143" t="s">
        <v>39143</v>
      </c>
      <c r="B2723" t="s">
        <v>19246</v>
      </c>
      <c r="C2723" t="s">
        <v>106</v>
      </c>
      <c r="D2723" s="144" t="s">
        <v>19288</v>
      </c>
      <c r="E2723" s="144"/>
    </row>
    <row r="2724">
      <c r="A2724" s="143" t="s">
        <v>39144</v>
      </c>
      <c r="B2724" t="s">
        <v>19246</v>
      </c>
      <c r="C2724" t="s">
        <v>106</v>
      </c>
      <c r="D2724" s="144"/>
      <c r="E2724" s="144"/>
    </row>
    <row r="2725">
      <c r="A2725" s="143" t="s">
        <v>39145</v>
      </c>
      <c r="B2725" t="s">
        <v>19292</v>
      </c>
      <c r="C2725" t="s">
        <v>55</v>
      </c>
      <c r="D2725" s="144" t="s">
        <v>19298</v>
      </c>
      <c r="E2725" s="144" t="s">
        <v>19299</v>
      </c>
    </row>
    <row r="2726">
      <c r="A2726" s="143" t="s">
        <v>39146</v>
      </c>
      <c r="B2726" t="s">
        <v>19292</v>
      </c>
      <c r="C2726" t="s">
        <v>106</v>
      </c>
      <c r="D2726" s="144" t="s">
        <v>19312</v>
      </c>
      <c r="E2726" s="144" t="s">
        <v>19313</v>
      </c>
    </row>
    <row r="2727">
      <c r="A2727" s="143" t="s">
        <v>39147</v>
      </c>
      <c r="B2727" t="s">
        <v>19314</v>
      </c>
      <c r="C2727" t="s">
        <v>1959</v>
      </c>
      <c r="D2727" s="144" t="s">
        <v>86</v>
      </c>
      <c r="E2727" s="144" t="s">
        <v>86</v>
      </c>
    </row>
    <row r="2728">
      <c r="A2728" s="143" t="s">
        <v>39148</v>
      </c>
      <c r="B2728" t="s">
        <v>19314</v>
      </c>
      <c r="C2728" t="s">
        <v>2625</v>
      </c>
      <c r="D2728" s="144" t="s">
        <v>86</v>
      </c>
      <c r="E2728" s="144" t="s">
        <v>86</v>
      </c>
    </row>
    <row r="2729">
      <c r="A2729" s="143" t="s">
        <v>39149</v>
      </c>
      <c r="B2729" t="s">
        <v>19314</v>
      </c>
      <c r="C2729" t="s">
        <v>469</v>
      </c>
      <c r="D2729" s="144" t="s">
        <v>19331</v>
      </c>
      <c r="E2729" s="144" t="s">
        <v>19332</v>
      </c>
    </row>
    <row r="2730">
      <c r="A2730" s="143" t="s">
        <v>39150</v>
      </c>
      <c r="B2730" t="s">
        <v>19314</v>
      </c>
      <c r="C2730" t="s">
        <v>80</v>
      </c>
      <c r="D2730" s="144" t="s">
        <v>19336</v>
      </c>
      <c r="E2730" s="144"/>
    </row>
    <row r="2731">
      <c r="A2731" s="143" t="s">
        <v>39151</v>
      </c>
      <c r="B2731" t="s">
        <v>19342</v>
      </c>
      <c r="C2731" t="s">
        <v>55</v>
      </c>
      <c r="D2731" s="144" t="s">
        <v>19349</v>
      </c>
      <c r="E2731" s="144" t="s">
        <v>19350</v>
      </c>
    </row>
    <row r="2732">
      <c r="A2732" s="143" t="s">
        <v>39152</v>
      </c>
      <c r="B2732" t="s">
        <v>19342</v>
      </c>
      <c r="C2732" t="s">
        <v>106</v>
      </c>
      <c r="D2732" s="144" t="s">
        <v>19364</v>
      </c>
      <c r="E2732" s="144" t="s">
        <v>19365</v>
      </c>
    </row>
    <row r="2733">
      <c r="A2733" s="143" t="s">
        <v>39153</v>
      </c>
      <c r="B2733" t="s">
        <v>19370</v>
      </c>
      <c r="C2733" t="s">
        <v>19376</v>
      </c>
      <c r="D2733" s="144" t="s">
        <v>19377</v>
      </c>
      <c r="E2733" s="144" t="s">
        <v>19378</v>
      </c>
    </row>
    <row r="2734">
      <c r="A2734" s="143" t="s">
        <v>39154</v>
      </c>
      <c r="B2734" t="s">
        <v>19370</v>
      </c>
      <c r="C2734" t="s">
        <v>160</v>
      </c>
      <c r="D2734" s="144"/>
      <c r="E2734" s="144"/>
    </row>
    <row r="2735">
      <c r="A2735" s="143" t="s">
        <v>39155</v>
      </c>
      <c r="B2735" t="s">
        <v>19370</v>
      </c>
      <c r="C2735" t="s">
        <v>106</v>
      </c>
      <c r="D2735" s="144" t="s">
        <v>19394</v>
      </c>
      <c r="E2735" s="144"/>
    </row>
    <row r="2736">
      <c r="A2736" s="143" t="s">
        <v>39156</v>
      </c>
      <c r="B2736" t="s">
        <v>19370</v>
      </c>
      <c r="C2736" t="s">
        <v>80</v>
      </c>
      <c r="D2736" s="144" t="s">
        <v>19400</v>
      </c>
      <c r="E2736" s="144"/>
    </row>
    <row r="2737">
      <c r="A2737" s="143" t="s">
        <v>39157</v>
      </c>
      <c r="B2737" t="s">
        <v>19405</v>
      </c>
      <c r="C2737" t="s">
        <v>412</v>
      </c>
      <c r="D2737" s="144" t="s">
        <v>86</v>
      </c>
      <c r="E2737" s="144" t="s">
        <v>86</v>
      </c>
    </row>
    <row r="2738">
      <c r="A2738" s="143" t="s">
        <v>39158</v>
      </c>
      <c r="B2738" t="s">
        <v>19405</v>
      </c>
      <c r="C2738" t="s">
        <v>412</v>
      </c>
      <c r="D2738" s="144"/>
      <c r="E2738" s="144"/>
    </row>
    <row r="2739">
      <c r="A2739" s="143" t="s">
        <v>39159</v>
      </c>
      <c r="B2739" t="s">
        <v>19405</v>
      </c>
      <c r="C2739" t="s">
        <v>55</v>
      </c>
      <c r="D2739" s="144" t="s">
        <v>19427</v>
      </c>
      <c r="E2739" s="144" t="s">
        <v>19428</v>
      </c>
    </row>
    <row r="2740">
      <c r="A2740" s="143" t="s">
        <v>39160</v>
      </c>
      <c r="B2740" t="s">
        <v>19405</v>
      </c>
      <c r="C2740" t="s">
        <v>80</v>
      </c>
      <c r="D2740" s="144" t="s">
        <v>86</v>
      </c>
      <c r="E2740" s="144" t="s">
        <v>86</v>
      </c>
    </row>
    <row r="2741">
      <c r="A2741" s="143" t="s">
        <v>39161</v>
      </c>
      <c r="B2741" t="s">
        <v>19405</v>
      </c>
      <c r="C2741" t="s">
        <v>80</v>
      </c>
      <c r="D2741" s="144" t="s">
        <v>19434</v>
      </c>
      <c r="E2741" s="144"/>
    </row>
    <row r="2742">
      <c r="A2742" s="143" t="s">
        <v>39162</v>
      </c>
      <c r="B2742" t="s">
        <v>19439</v>
      </c>
      <c r="C2742" t="s">
        <v>8031</v>
      </c>
      <c r="D2742" s="144" t="s">
        <v>19445</v>
      </c>
      <c r="E2742" s="144" t="s">
        <v>19446</v>
      </c>
    </row>
    <row r="2743">
      <c r="A2743" s="143" t="s">
        <v>39163</v>
      </c>
      <c r="B2743" t="s">
        <v>19439</v>
      </c>
      <c r="C2743" t="s">
        <v>7483</v>
      </c>
      <c r="D2743" s="144" t="s">
        <v>19454</v>
      </c>
      <c r="E2743" s="144" t="s">
        <v>19446</v>
      </c>
    </row>
    <row r="2744">
      <c r="A2744" s="143" t="s">
        <v>39164</v>
      </c>
      <c r="B2744" t="s">
        <v>19439</v>
      </c>
      <c r="C2744" t="s">
        <v>160</v>
      </c>
      <c r="D2744" s="144" t="s">
        <v>19458</v>
      </c>
      <c r="E2744" s="144" t="s">
        <v>19459</v>
      </c>
    </row>
    <row r="2745">
      <c r="A2745" s="143" t="s">
        <v>39165</v>
      </c>
      <c r="B2745" t="s">
        <v>19439</v>
      </c>
      <c r="C2745" t="s">
        <v>503</v>
      </c>
      <c r="D2745" s="144" t="s">
        <v>19462</v>
      </c>
      <c r="E2745" s="144" t="s">
        <v>19446</v>
      </c>
    </row>
    <row r="2746">
      <c r="A2746" s="143" t="s">
        <v>39166</v>
      </c>
      <c r="B2746" t="s">
        <v>19439</v>
      </c>
      <c r="C2746" t="s">
        <v>8650</v>
      </c>
      <c r="D2746" s="144" t="s">
        <v>19465</v>
      </c>
      <c r="E2746" s="144" t="s">
        <v>19459</v>
      </c>
    </row>
    <row r="2747">
      <c r="A2747" s="143" t="s">
        <v>39167</v>
      </c>
      <c r="B2747" t="s">
        <v>19466</v>
      </c>
      <c r="C2747" t="s">
        <v>55</v>
      </c>
      <c r="D2747" s="144" t="s">
        <v>19472</v>
      </c>
      <c r="E2747" s="144" t="s">
        <v>19473</v>
      </c>
    </row>
    <row r="2748">
      <c r="A2748" s="143" t="s">
        <v>39168</v>
      </c>
      <c r="B2748" t="s">
        <v>19466</v>
      </c>
      <c r="C2748" t="s">
        <v>80</v>
      </c>
      <c r="D2748" s="144"/>
      <c r="E2748" s="144"/>
    </row>
    <row r="2749">
      <c r="A2749" s="143" t="s">
        <v>39169</v>
      </c>
      <c r="B2749" t="s">
        <v>19466</v>
      </c>
      <c r="C2749" t="s">
        <v>80</v>
      </c>
      <c r="D2749" s="144"/>
      <c r="E2749" s="144"/>
    </row>
    <row r="2750">
      <c r="A2750" s="143" t="s">
        <v>39170</v>
      </c>
      <c r="B2750" t="s">
        <v>19490</v>
      </c>
      <c r="C2750" t="s">
        <v>55</v>
      </c>
      <c r="D2750" s="144" t="s">
        <v>19495</v>
      </c>
      <c r="E2750" s="144" t="s">
        <v>19496</v>
      </c>
    </row>
    <row r="2751">
      <c r="A2751" s="143" t="s">
        <v>39171</v>
      </c>
      <c r="B2751" t="s">
        <v>19490</v>
      </c>
      <c r="C2751" t="s">
        <v>160</v>
      </c>
      <c r="D2751" s="144" t="s">
        <v>19506</v>
      </c>
      <c r="E2751" s="144" t="s">
        <v>19496</v>
      </c>
    </row>
    <row r="2752">
      <c r="A2752" s="143" t="s">
        <v>39172</v>
      </c>
      <c r="B2752" t="s">
        <v>19490</v>
      </c>
      <c r="C2752" t="s">
        <v>386</v>
      </c>
      <c r="D2752" s="144" t="s">
        <v>19509</v>
      </c>
      <c r="E2752" s="144" t="s">
        <v>19496</v>
      </c>
    </row>
    <row r="2753">
      <c r="A2753" s="143" t="s">
        <v>39173</v>
      </c>
      <c r="B2753" t="s">
        <v>19490</v>
      </c>
      <c r="C2753" t="s">
        <v>106</v>
      </c>
      <c r="D2753" s="144" t="s">
        <v>19513</v>
      </c>
      <c r="E2753" s="144" t="s">
        <v>19514</v>
      </c>
    </row>
    <row r="2754">
      <c r="A2754" s="143" t="s">
        <v>39174</v>
      </c>
      <c r="B2754" t="s">
        <v>19490</v>
      </c>
      <c r="C2754" t="s">
        <v>80</v>
      </c>
      <c r="D2754" s="144" t="s">
        <v>19518</v>
      </c>
      <c r="E2754" s="144" t="s">
        <v>19519</v>
      </c>
    </row>
    <row r="2755">
      <c r="A2755" s="143" t="s">
        <v>39175</v>
      </c>
      <c r="B2755" t="s">
        <v>19521</v>
      </c>
      <c r="C2755" t="s">
        <v>55</v>
      </c>
      <c r="D2755" s="144" t="s">
        <v>19527</v>
      </c>
      <c r="E2755" s="144" t="s">
        <v>19528</v>
      </c>
    </row>
    <row r="2756">
      <c r="A2756" s="143" t="s">
        <v>39176</v>
      </c>
      <c r="B2756" t="s">
        <v>19521</v>
      </c>
      <c r="C2756" t="s">
        <v>247</v>
      </c>
      <c r="D2756" s="144" t="s">
        <v>19539</v>
      </c>
      <c r="E2756" s="144"/>
    </row>
    <row r="2757">
      <c r="A2757" s="143" t="s">
        <v>39177</v>
      </c>
      <c r="B2757" t="s">
        <v>19521</v>
      </c>
      <c r="C2757" t="s">
        <v>80</v>
      </c>
      <c r="D2757" s="144" t="s">
        <v>19542</v>
      </c>
      <c r="E2757" s="144" t="s">
        <v>19543</v>
      </c>
    </row>
    <row r="2758">
      <c r="A2758" s="143" t="s">
        <v>39178</v>
      </c>
      <c r="B2758" t="s">
        <v>19521</v>
      </c>
      <c r="C2758" t="s">
        <v>80</v>
      </c>
      <c r="D2758" s="144" t="s">
        <v>19546</v>
      </c>
      <c r="E2758" s="144" t="s">
        <v>19547</v>
      </c>
    </row>
    <row r="2759">
      <c r="A2759" s="143" t="s">
        <v>39179</v>
      </c>
      <c r="B2759" t="s">
        <v>19521</v>
      </c>
      <c r="C2759" t="s">
        <v>80</v>
      </c>
      <c r="D2759" s="144"/>
      <c r="E2759" s="144"/>
    </row>
    <row r="2760">
      <c r="A2760" s="143" t="s">
        <v>39180</v>
      </c>
      <c r="B2760" t="s">
        <v>19521</v>
      </c>
      <c r="C2760" t="s">
        <v>80</v>
      </c>
      <c r="D2760" s="144"/>
      <c r="E2760" s="144"/>
    </row>
    <row r="2761">
      <c r="A2761" s="143" t="s">
        <v>39181</v>
      </c>
      <c r="B2761" t="s">
        <v>19521</v>
      </c>
      <c r="C2761" t="s">
        <v>80</v>
      </c>
      <c r="D2761" s="144"/>
      <c r="E2761" s="144"/>
    </row>
    <row r="2762">
      <c r="A2762" s="143" t="s">
        <v>39182</v>
      </c>
      <c r="B2762" t="s">
        <v>19521</v>
      </c>
      <c r="C2762" t="s">
        <v>80</v>
      </c>
      <c r="D2762" s="144"/>
      <c r="E2762" s="144"/>
    </row>
    <row r="2763">
      <c r="A2763" s="143" t="s">
        <v>39183</v>
      </c>
      <c r="B2763" t="s">
        <v>19562</v>
      </c>
      <c r="C2763" t="s">
        <v>1031</v>
      </c>
      <c r="D2763" s="144" t="s">
        <v>19568</v>
      </c>
      <c r="E2763" s="144"/>
    </row>
    <row r="2764">
      <c r="A2764" s="143" t="s">
        <v>39184</v>
      </c>
      <c r="B2764" t="s">
        <v>19562</v>
      </c>
      <c r="C2764" t="s">
        <v>55</v>
      </c>
      <c r="D2764" s="144" t="s">
        <v>19580</v>
      </c>
      <c r="E2764" s="144" t="s">
        <v>19581</v>
      </c>
    </row>
    <row r="2765">
      <c r="A2765" s="143" t="s">
        <v>39185</v>
      </c>
      <c r="B2765" t="s">
        <v>19562</v>
      </c>
      <c r="C2765" t="s">
        <v>386</v>
      </c>
      <c r="D2765" s="144" t="s">
        <v>19585</v>
      </c>
      <c r="E2765" s="144" t="s">
        <v>86</v>
      </c>
    </row>
    <row r="2766">
      <c r="A2766" s="143" t="s">
        <v>39186</v>
      </c>
      <c r="B2766" t="s">
        <v>19587</v>
      </c>
      <c r="C2766" t="s">
        <v>55</v>
      </c>
      <c r="D2766" s="144" t="s">
        <v>19594</v>
      </c>
      <c r="E2766" s="144" t="s">
        <v>19595</v>
      </c>
    </row>
    <row r="2767">
      <c r="A2767" s="143" t="s">
        <v>39187</v>
      </c>
      <c r="B2767" t="s">
        <v>19587</v>
      </c>
      <c r="C2767" t="s">
        <v>498</v>
      </c>
      <c r="D2767" s="144" t="s">
        <v>19607</v>
      </c>
      <c r="E2767" s="144" t="s">
        <v>19595</v>
      </c>
    </row>
    <row r="2768">
      <c r="A2768" s="143" t="s">
        <v>39188</v>
      </c>
      <c r="B2768" t="s">
        <v>19587</v>
      </c>
      <c r="C2768" t="s">
        <v>80</v>
      </c>
      <c r="D2768" s="144"/>
      <c r="E2768" s="144" t="s">
        <v>19595</v>
      </c>
    </row>
    <row r="2769">
      <c r="A2769" s="143" t="s">
        <v>39189</v>
      </c>
      <c r="B2769" t="s">
        <v>19613</v>
      </c>
      <c r="C2769" t="s">
        <v>55</v>
      </c>
      <c r="D2769" s="144" t="s">
        <v>19619</v>
      </c>
      <c r="E2769" t="s">
        <v>39190</v>
      </c>
    </row>
    <row r="2770">
      <c r="A2770" s="143" t="s">
        <v>39191</v>
      </c>
      <c r="B2770" t="s">
        <v>19613</v>
      </c>
      <c r="C2770" t="s">
        <v>76</v>
      </c>
      <c r="D2770" s="144" t="s">
        <v>19627</v>
      </c>
      <c r="E2770" s="144"/>
    </row>
    <row r="2771">
      <c r="A2771" s="143" t="s">
        <v>39192</v>
      </c>
      <c r="B2771" t="s">
        <v>19613</v>
      </c>
      <c r="C2771" t="s">
        <v>76</v>
      </c>
      <c r="D2771" s="144"/>
      <c r="E2771" s="144"/>
    </row>
    <row r="2772">
      <c r="A2772" s="143" t="s">
        <v>39193</v>
      </c>
      <c r="B2772" t="s">
        <v>19613</v>
      </c>
      <c r="C2772" t="s">
        <v>76</v>
      </c>
      <c r="D2772" s="144"/>
      <c r="E2772" s="144"/>
    </row>
    <row r="2773">
      <c r="A2773" s="143" t="s">
        <v>39194</v>
      </c>
      <c r="B2773" t="s">
        <v>19613</v>
      </c>
      <c r="C2773" t="s">
        <v>76</v>
      </c>
      <c r="D2773" s="144"/>
      <c r="E2773" s="144"/>
    </row>
    <row r="2774">
      <c r="A2774" s="143" t="s">
        <v>39195</v>
      </c>
      <c r="B2774" t="s">
        <v>19613</v>
      </c>
      <c r="C2774" t="s">
        <v>160</v>
      </c>
      <c r="D2774" s="144"/>
      <c r="E2774" s="144"/>
    </row>
    <row r="2775">
      <c r="A2775" s="143" t="s">
        <v>39196</v>
      </c>
      <c r="B2775" t="s">
        <v>19613</v>
      </c>
      <c r="C2775" t="s">
        <v>386</v>
      </c>
      <c r="D2775" s="144" t="s">
        <v>19647</v>
      </c>
      <c r="E2775" s="144" t="s">
        <v>19648</v>
      </c>
    </row>
    <row r="2776">
      <c r="A2776" s="143" t="s">
        <v>39197</v>
      </c>
      <c r="B2776" t="s">
        <v>19613</v>
      </c>
      <c r="C2776" t="s">
        <v>106</v>
      </c>
      <c r="D2776" s="144" t="s">
        <v>19652</v>
      </c>
      <c r="E2776" s="144"/>
    </row>
    <row r="2777">
      <c r="A2777" s="143" t="s">
        <v>39198</v>
      </c>
      <c r="B2777" t="s">
        <v>19613</v>
      </c>
      <c r="C2777" t="s">
        <v>106</v>
      </c>
      <c r="D2777" s="144" t="s">
        <v>19654</v>
      </c>
      <c r="E2777" t="s">
        <v>39199</v>
      </c>
    </row>
    <row r="2778">
      <c r="A2778" s="143" t="s">
        <v>39200</v>
      </c>
      <c r="B2778" t="s">
        <v>19656</v>
      </c>
      <c r="C2778" t="s">
        <v>55</v>
      </c>
      <c r="D2778" s="144" t="s">
        <v>19661</v>
      </c>
      <c r="E2778" s="144" t="s">
        <v>19662</v>
      </c>
    </row>
    <row r="2779">
      <c r="A2779" s="143" t="s">
        <v>39201</v>
      </c>
      <c r="B2779" t="s">
        <v>19656</v>
      </c>
      <c r="C2779" t="s">
        <v>80</v>
      </c>
      <c r="D2779" s="144" t="s">
        <v>19675</v>
      </c>
      <c r="E2779" s="144"/>
    </row>
    <row r="2780">
      <c r="A2780" s="143" t="s">
        <v>39202</v>
      </c>
      <c r="B2780" t="s">
        <v>19656</v>
      </c>
      <c r="C2780" t="s">
        <v>80</v>
      </c>
      <c r="D2780" s="144" t="s">
        <v>19679</v>
      </c>
      <c r="E2780" s="144" t="s">
        <v>19680</v>
      </c>
    </row>
    <row r="2781">
      <c r="A2781" s="143" t="s">
        <v>39203</v>
      </c>
      <c r="B2781" t="s">
        <v>19656</v>
      </c>
      <c r="C2781" t="s">
        <v>80</v>
      </c>
      <c r="D2781" s="144" t="s">
        <v>19685</v>
      </c>
      <c r="E2781" s="144"/>
    </row>
    <row r="2782">
      <c r="A2782" s="143" t="s">
        <v>39204</v>
      </c>
      <c r="B2782" t="s">
        <v>19656</v>
      </c>
      <c r="C2782" t="s">
        <v>80</v>
      </c>
      <c r="D2782" s="144"/>
      <c r="E2782" s="144"/>
    </row>
    <row r="2783">
      <c r="A2783" s="143" t="s">
        <v>39205</v>
      </c>
      <c r="B2783" t="s">
        <v>19691</v>
      </c>
      <c r="C2783" t="s">
        <v>311</v>
      </c>
      <c r="D2783" s="144" t="s">
        <v>19697</v>
      </c>
      <c r="E2783" s="144" t="s">
        <v>19698</v>
      </c>
    </row>
    <row r="2784">
      <c r="A2784" s="143" t="s">
        <v>39206</v>
      </c>
      <c r="B2784" t="s">
        <v>19691</v>
      </c>
      <c r="C2784" t="s">
        <v>674</v>
      </c>
      <c r="D2784" s="144" t="s">
        <v>86</v>
      </c>
      <c r="E2784" s="144" t="s">
        <v>86</v>
      </c>
    </row>
    <row r="2785">
      <c r="A2785" s="143" t="s">
        <v>39207</v>
      </c>
      <c r="B2785" t="s">
        <v>19691</v>
      </c>
      <c r="C2785" t="s">
        <v>386</v>
      </c>
      <c r="D2785" s="144" t="s">
        <v>86</v>
      </c>
      <c r="E2785" s="144" t="s">
        <v>86</v>
      </c>
    </row>
    <row r="2786">
      <c r="A2786" s="143" t="s">
        <v>39208</v>
      </c>
      <c r="B2786" t="s">
        <v>19709</v>
      </c>
      <c r="C2786" t="s">
        <v>412</v>
      </c>
      <c r="D2786" s="144"/>
      <c r="E2786" s="144"/>
    </row>
    <row r="2787">
      <c r="A2787" s="143" t="s">
        <v>39209</v>
      </c>
      <c r="B2787" t="s">
        <v>19709</v>
      </c>
      <c r="C2787" t="s">
        <v>15154</v>
      </c>
      <c r="D2787" s="144" t="s">
        <v>19722</v>
      </c>
      <c r="E2787" s="144" t="s">
        <v>19723</v>
      </c>
    </row>
    <row r="2788">
      <c r="A2788" s="143" t="s">
        <v>39210</v>
      </c>
      <c r="B2788" t="s">
        <v>19709</v>
      </c>
      <c r="C2788" t="s">
        <v>106</v>
      </c>
      <c r="D2788" s="144" t="s">
        <v>19727</v>
      </c>
      <c r="E2788" s="144" t="s">
        <v>19728</v>
      </c>
    </row>
    <row r="2789">
      <c r="A2789" s="143" t="s">
        <v>39211</v>
      </c>
      <c r="B2789" t="s">
        <v>19709</v>
      </c>
      <c r="C2789" t="s">
        <v>19732</v>
      </c>
      <c r="D2789" s="144" t="s">
        <v>19733</v>
      </c>
      <c r="E2789" s="144" t="s">
        <v>19734</v>
      </c>
    </row>
    <row r="2790">
      <c r="A2790" s="143" t="s">
        <v>39212</v>
      </c>
      <c r="B2790" t="s">
        <v>19709</v>
      </c>
      <c r="C2790" t="s">
        <v>80</v>
      </c>
      <c r="D2790" s="144" t="s">
        <v>19738</v>
      </c>
      <c r="E2790" s="144"/>
    </row>
    <row r="2791">
      <c r="A2791" s="143" t="s">
        <v>39213</v>
      </c>
      <c r="B2791" t="s">
        <v>19709</v>
      </c>
      <c r="C2791" t="s">
        <v>80</v>
      </c>
      <c r="D2791" s="144"/>
      <c r="E2791" s="144"/>
    </row>
    <row r="2792">
      <c r="A2792" s="143" t="s">
        <v>39214</v>
      </c>
      <c r="B2792" t="s">
        <v>19744</v>
      </c>
      <c r="C2792" t="s">
        <v>55</v>
      </c>
      <c r="D2792" s="144" t="s">
        <v>19750</v>
      </c>
      <c r="E2792" s="144" t="s">
        <v>19751</v>
      </c>
    </row>
    <row r="2793">
      <c r="A2793" s="143" t="s">
        <v>39215</v>
      </c>
      <c r="B2793" t="s">
        <v>19744</v>
      </c>
      <c r="C2793" t="s">
        <v>160</v>
      </c>
      <c r="D2793" s="144"/>
      <c r="E2793" s="144"/>
    </row>
    <row r="2794">
      <c r="A2794" s="143" t="s">
        <v>39216</v>
      </c>
      <c r="B2794" t="s">
        <v>19744</v>
      </c>
      <c r="C2794" t="s">
        <v>19762</v>
      </c>
      <c r="D2794" s="144" t="s">
        <v>19763</v>
      </c>
      <c r="E2794" s="144" t="s">
        <v>86</v>
      </c>
    </row>
    <row r="2795">
      <c r="A2795" s="143" t="s">
        <v>39217</v>
      </c>
      <c r="B2795" t="s">
        <v>19744</v>
      </c>
      <c r="C2795" t="s">
        <v>1088</v>
      </c>
      <c r="D2795" s="144" t="s">
        <v>19768</v>
      </c>
      <c r="E2795" s="144" t="s">
        <v>86</v>
      </c>
    </row>
    <row r="2796">
      <c r="A2796" s="143" t="s">
        <v>39218</v>
      </c>
      <c r="B2796" t="s">
        <v>19770</v>
      </c>
      <c r="C2796" t="s">
        <v>412</v>
      </c>
      <c r="D2796" s="144"/>
      <c r="E2796" s="144"/>
    </row>
    <row r="2797">
      <c r="A2797" s="143" t="s">
        <v>39219</v>
      </c>
      <c r="B2797" t="s">
        <v>19770</v>
      </c>
      <c r="C2797" t="s">
        <v>55</v>
      </c>
      <c r="D2797" s="144" t="s">
        <v>19785</v>
      </c>
      <c r="E2797" s="144" t="s">
        <v>19786</v>
      </c>
    </row>
    <row r="2798">
      <c r="A2798" s="143" t="s">
        <v>39220</v>
      </c>
      <c r="B2798" t="s">
        <v>19770</v>
      </c>
      <c r="C2798" t="s">
        <v>106</v>
      </c>
      <c r="D2798" s="144" t="s">
        <v>19792</v>
      </c>
      <c r="E2798" s="144"/>
    </row>
    <row r="2799">
      <c r="A2799" s="143" t="s">
        <v>39221</v>
      </c>
      <c r="B2799" t="s">
        <v>19770</v>
      </c>
      <c r="C2799" t="s">
        <v>80</v>
      </c>
      <c r="D2799" s="144" t="s">
        <v>19794</v>
      </c>
      <c r="E2799" s="144"/>
    </row>
    <row r="2800">
      <c r="A2800" s="143" t="s">
        <v>39222</v>
      </c>
      <c r="B2800" t="s">
        <v>19770</v>
      </c>
      <c r="C2800" t="s">
        <v>80</v>
      </c>
      <c r="D2800" s="144" t="s">
        <v>19799</v>
      </c>
      <c r="E2800" s="144" t="s">
        <v>19800</v>
      </c>
    </row>
    <row r="2801">
      <c r="A2801" s="143" t="s">
        <v>39223</v>
      </c>
      <c r="B2801" t="s">
        <v>19801</v>
      </c>
      <c r="C2801" t="s">
        <v>5124</v>
      </c>
      <c r="D2801" s="144" t="s">
        <v>19807</v>
      </c>
      <c r="E2801" s="144" t="s">
        <v>19808</v>
      </c>
    </row>
    <row r="2802">
      <c r="A2802" s="143" t="s">
        <v>39224</v>
      </c>
      <c r="B2802" t="s">
        <v>19801</v>
      </c>
      <c r="C2802" t="s">
        <v>106</v>
      </c>
      <c r="D2802" s="144" t="s">
        <v>19820</v>
      </c>
      <c r="E2802" s="144"/>
    </row>
    <row r="2803">
      <c r="A2803" s="143" t="s">
        <v>39225</v>
      </c>
      <c r="B2803" t="s">
        <v>19801</v>
      </c>
      <c r="C2803" t="s">
        <v>106</v>
      </c>
      <c r="D2803" s="144" t="s">
        <v>19824</v>
      </c>
      <c r="E2803" s="144"/>
    </row>
    <row r="2804">
      <c r="A2804" s="143" t="s">
        <v>39226</v>
      </c>
      <c r="B2804" t="s">
        <v>19801</v>
      </c>
      <c r="C2804" t="s">
        <v>80</v>
      </c>
      <c r="D2804" s="144" t="s">
        <v>19828</v>
      </c>
      <c r="E2804" s="144"/>
    </row>
    <row r="2805">
      <c r="A2805" s="143" t="s">
        <v>39227</v>
      </c>
      <c r="B2805" t="s">
        <v>19801</v>
      </c>
      <c r="C2805" t="s">
        <v>80</v>
      </c>
      <c r="D2805" s="144" t="s">
        <v>19830</v>
      </c>
      <c r="E2805" s="144"/>
    </row>
    <row r="2806">
      <c r="A2806" s="143" t="s">
        <v>39228</v>
      </c>
      <c r="B2806" t="s">
        <v>19831</v>
      </c>
      <c r="C2806" t="s">
        <v>469</v>
      </c>
      <c r="D2806" s="144"/>
      <c r="E2806" s="144"/>
    </row>
    <row r="2807">
      <c r="A2807" s="143" t="s">
        <v>39229</v>
      </c>
      <c r="B2807" t="s">
        <v>19831</v>
      </c>
      <c r="C2807" t="s">
        <v>55</v>
      </c>
      <c r="D2807" s="144" t="s">
        <v>19844</v>
      </c>
      <c r="E2807" s="144" t="s">
        <v>19845</v>
      </c>
    </row>
    <row r="2808">
      <c r="A2808" s="143" t="s">
        <v>39230</v>
      </c>
      <c r="B2808" t="s">
        <v>19831</v>
      </c>
      <c r="C2808" t="s">
        <v>160</v>
      </c>
      <c r="D2808" s="144"/>
      <c r="E2808" s="144"/>
    </row>
    <row r="2809">
      <c r="A2809" s="143" t="s">
        <v>39231</v>
      </c>
      <c r="B2809" t="s">
        <v>19831</v>
      </c>
      <c r="C2809" t="s">
        <v>160</v>
      </c>
      <c r="D2809" s="144"/>
      <c r="E2809" s="144"/>
    </row>
    <row r="2810">
      <c r="A2810" s="143" t="s">
        <v>39232</v>
      </c>
      <c r="B2810" t="s">
        <v>19831</v>
      </c>
      <c r="C2810" t="s">
        <v>160</v>
      </c>
      <c r="D2810" s="144"/>
      <c r="E2810" s="144"/>
    </row>
    <row r="2811">
      <c r="A2811" s="143" t="s">
        <v>39233</v>
      </c>
      <c r="B2811" t="s">
        <v>19831</v>
      </c>
      <c r="C2811" t="s">
        <v>247</v>
      </c>
      <c r="D2811" s="144"/>
      <c r="E2811" s="144"/>
    </row>
    <row r="2812">
      <c r="A2812" s="143" t="s">
        <v>39234</v>
      </c>
      <c r="B2812" t="s">
        <v>19831</v>
      </c>
      <c r="C2812" t="s">
        <v>689</v>
      </c>
      <c r="D2812" s="144"/>
      <c r="E2812" s="144"/>
    </row>
    <row r="2813">
      <c r="A2813" s="143" t="s">
        <v>39235</v>
      </c>
      <c r="B2813" t="s">
        <v>19831</v>
      </c>
      <c r="C2813" t="s">
        <v>106</v>
      </c>
      <c r="D2813" s="144" t="s">
        <v>19859</v>
      </c>
      <c r="E2813" s="144" t="s">
        <v>19860</v>
      </c>
    </row>
    <row r="2814">
      <c r="A2814" s="143" t="s">
        <v>39236</v>
      </c>
      <c r="B2814" t="s">
        <v>19831</v>
      </c>
      <c r="C2814" t="s">
        <v>80</v>
      </c>
      <c r="D2814" s="144"/>
      <c r="E2814" s="144"/>
    </row>
    <row r="2815">
      <c r="A2815" s="143" t="s">
        <v>39237</v>
      </c>
      <c r="B2815" t="s">
        <v>19863</v>
      </c>
      <c r="C2815" t="s">
        <v>19869</v>
      </c>
      <c r="D2815" s="144" t="s">
        <v>86</v>
      </c>
      <c r="E2815" s="144" t="s">
        <v>86</v>
      </c>
    </row>
    <row r="2816">
      <c r="A2816" s="143" t="s">
        <v>39238</v>
      </c>
      <c r="B2816" t="s">
        <v>19863</v>
      </c>
      <c r="C2816" t="s">
        <v>5429</v>
      </c>
      <c r="D2816" s="144" t="s">
        <v>86</v>
      </c>
      <c r="E2816" s="144" t="s">
        <v>86</v>
      </c>
    </row>
    <row r="2817">
      <c r="A2817" s="143" t="s">
        <v>39239</v>
      </c>
      <c r="B2817" t="s">
        <v>19863</v>
      </c>
      <c r="C2817" t="s">
        <v>19879</v>
      </c>
      <c r="D2817" s="144" t="s">
        <v>19880</v>
      </c>
      <c r="E2817" s="144"/>
    </row>
    <row r="2818">
      <c r="A2818" s="143" t="s">
        <v>39240</v>
      </c>
      <c r="B2818" t="s">
        <v>19863</v>
      </c>
      <c r="C2818" t="s">
        <v>160</v>
      </c>
      <c r="D2818" s="144" t="s">
        <v>19886</v>
      </c>
      <c r="E2818" s="144" t="s">
        <v>19887</v>
      </c>
    </row>
    <row r="2819">
      <c r="A2819" s="143" t="s">
        <v>39241</v>
      </c>
      <c r="B2819" t="s">
        <v>19863</v>
      </c>
      <c r="C2819" t="s">
        <v>106</v>
      </c>
      <c r="D2819" s="144" t="s">
        <v>19890</v>
      </c>
      <c r="E2819" s="144"/>
    </row>
    <row r="2820">
      <c r="A2820" s="143" t="s">
        <v>39242</v>
      </c>
      <c r="B2820" t="s">
        <v>19894</v>
      </c>
      <c r="C2820" t="s">
        <v>6973</v>
      </c>
      <c r="D2820" s="144" t="s">
        <v>19900</v>
      </c>
      <c r="E2820" s="144" t="s">
        <v>19901</v>
      </c>
    </row>
    <row r="2821">
      <c r="A2821" s="143" t="s">
        <v>39243</v>
      </c>
      <c r="B2821" t="s">
        <v>19894</v>
      </c>
      <c r="C2821" t="s">
        <v>160</v>
      </c>
      <c r="D2821" s="144" t="s">
        <v>19909</v>
      </c>
      <c r="E2821" s="144" t="s">
        <v>86</v>
      </c>
    </row>
    <row r="2822">
      <c r="A2822" s="143" t="s">
        <v>39244</v>
      </c>
      <c r="B2822" t="s">
        <v>19894</v>
      </c>
      <c r="C2822" t="s">
        <v>2834</v>
      </c>
      <c r="D2822" s="144" t="s">
        <v>19914</v>
      </c>
      <c r="E2822" s="144"/>
    </row>
    <row r="2823">
      <c r="A2823" s="143" t="s">
        <v>39245</v>
      </c>
      <c r="B2823" t="s">
        <v>19894</v>
      </c>
      <c r="C2823" t="s">
        <v>1125</v>
      </c>
      <c r="D2823" s="144"/>
      <c r="E2823" s="144"/>
    </row>
    <row r="2824">
      <c r="A2824" s="143" t="s">
        <v>39246</v>
      </c>
      <c r="B2824" t="s">
        <v>19894</v>
      </c>
      <c r="C2824" t="s">
        <v>640</v>
      </c>
      <c r="D2824" s="144" t="s">
        <v>19923</v>
      </c>
      <c r="E2824" s="144"/>
    </row>
    <row r="2825">
      <c r="A2825" s="143" t="s">
        <v>39247</v>
      </c>
      <c r="B2825" t="s">
        <v>19894</v>
      </c>
      <c r="C2825" t="s">
        <v>640</v>
      </c>
      <c r="D2825" s="144" t="s">
        <v>19927</v>
      </c>
      <c r="E2825" s="144" t="s">
        <v>19928</v>
      </c>
    </row>
    <row r="2826">
      <c r="A2826" s="143" t="s">
        <v>39248</v>
      </c>
      <c r="B2826" t="s">
        <v>19894</v>
      </c>
      <c r="C2826" t="s">
        <v>80</v>
      </c>
      <c r="D2826" s="144" t="s">
        <v>19931</v>
      </c>
      <c r="E2826" s="144"/>
    </row>
    <row r="2827">
      <c r="A2827" s="143" t="s">
        <v>39249</v>
      </c>
      <c r="B2827" t="s">
        <v>19932</v>
      </c>
      <c r="C2827" t="s">
        <v>55</v>
      </c>
      <c r="D2827" s="144" t="s">
        <v>19938</v>
      </c>
      <c r="E2827" s="144" t="s">
        <v>19939</v>
      </c>
    </row>
    <row r="2828">
      <c r="A2828" s="143" t="s">
        <v>39250</v>
      </c>
      <c r="B2828" t="s">
        <v>19932</v>
      </c>
      <c r="C2828" t="s">
        <v>80</v>
      </c>
      <c r="D2828" s="144" t="s">
        <v>19948</v>
      </c>
      <c r="E2828" s="144" t="s">
        <v>86</v>
      </c>
    </row>
    <row r="2829">
      <c r="A2829" s="143" t="s">
        <v>39251</v>
      </c>
      <c r="B2829" t="s">
        <v>19932</v>
      </c>
      <c r="C2829" t="s">
        <v>80</v>
      </c>
      <c r="D2829" s="144" t="s">
        <v>19951</v>
      </c>
      <c r="E2829" s="144" t="s">
        <v>86</v>
      </c>
    </row>
    <row r="2830">
      <c r="A2830" s="143" t="s">
        <v>39252</v>
      </c>
      <c r="B2830" t="s">
        <v>19954</v>
      </c>
      <c r="C2830" t="s">
        <v>1959</v>
      </c>
      <c r="D2830" s="144"/>
      <c r="E2830" s="144"/>
    </row>
    <row r="2831">
      <c r="A2831" s="143" t="s">
        <v>39253</v>
      </c>
      <c r="B2831" t="s">
        <v>19954</v>
      </c>
      <c r="C2831" t="s">
        <v>14197</v>
      </c>
      <c r="D2831" s="144" t="s">
        <v>86</v>
      </c>
      <c r="E2831" s="144" t="s">
        <v>86</v>
      </c>
    </row>
    <row r="2832">
      <c r="A2832" s="143" t="s">
        <v>39254</v>
      </c>
      <c r="B2832" t="s">
        <v>19954</v>
      </c>
      <c r="C2832" t="s">
        <v>7521</v>
      </c>
      <c r="D2832" s="144" t="s">
        <v>86</v>
      </c>
      <c r="E2832" s="144" t="s">
        <v>86</v>
      </c>
    </row>
    <row r="2833">
      <c r="A2833" s="143" t="s">
        <v>39255</v>
      </c>
      <c r="B2833" t="s">
        <v>19954</v>
      </c>
      <c r="C2833" t="s">
        <v>412</v>
      </c>
      <c r="D2833" s="144"/>
      <c r="E2833" s="144"/>
    </row>
    <row r="2834">
      <c r="A2834" s="143" t="s">
        <v>39256</v>
      </c>
      <c r="B2834" t="s">
        <v>19954</v>
      </c>
      <c r="C2834" t="s">
        <v>311</v>
      </c>
      <c r="D2834" s="144" t="s">
        <v>19973</v>
      </c>
      <c r="E2834" s="144" t="s">
        <v>19974</v>
      </c>
    </row>
    <row r="2835">
      <c r="A2835" s="143" t="s">
        <v>39257</v>
      </c>
      <c r="B2835" t="s">
        <v>19954</v>
      </c>
      <c r="C2835" t="s">
        <v>674</v>
      </c>
      <c r="D2835" s="144" t="s">
        <v>19977</v>
      </c>
      <c r="E2835" s="144" t="s">
        <v>19974</v>
      </c>
    </row>
    <row r="2836">
      <c r="A2836" s="143" t="s">
        <v>39258</v>
      </c>
      <c r="B2836" t="s">
        <v>19954</v>
      </c>
      <c r="C2836" t="s">
        <v>247</v>
      </c>
      <c r="D2836" s="144"/>
      <c r="E2836" s="144"/>
    </row>
    <row r="2837">
      <c r="A2837" s="143" t="s">
        <v>39259</v>
      </c>
      <c r="B2837" t="s">
        <v>19954</v>
      </c>
      <c r="C2837" t="s">
        <v>247</v>
      </c>
      <c r="D2837" s="144"/>
      <c r="E2837" s="144"/>
    </row>
    <row r="2838">
      <c r="A2838" s="143" t="s">
        <v>39260</v>
      </c>
      <c r="B2838" t="s">
        <v>19954</v>
      </c>
      <c r="C2838" t="s">
        <v>80</v>
      </c>
      <c r="D2838" s="144" t="s">
        <v>19984</v>
      </c>
      <c r="E2838" s="144"/>
    </row>
    <row r="2839">
      <c r="A2839" s="143" t="s">
        <v>39261</v>
      </c>
      <c r="B2839" t="s">
        <v>19985</v>
      </c>
      <c r="C2839" t="s">
        <v>55</v>
      </c>
      <c r="D2839" s="144" t="s">
        <v>19990</v>
      </c>
      <c r="E2839" t="s">
        <v>39262</v>
      </c>
    </row>
    <row r="2840">
      <c r="A2840" s="143" t="s">
        <v>39263</v>
      </c>
      <c r="B2840" t="s">
        <v>19985</v>
      </c>
      <c r="C2840" t="s">
        <v>106</v>
      </c>
      <c r="D2840" s="144" t="s">
        <v>20003</v>
      </c>
      <c r="E2840" s="144"/>
    </row>
    <row r="2841">
      <c r="A2841" s="143" t="s">
        <v>39264</v>
      </c>
      <c r="B2841" t="s">
        <v>19985</v>
      </c>
      <c r="C2841" t="s">
        <v>80</v>
      </c>
      <c r="D2841" s="144" t="s">
        <v>20005</v>
      </c>
      <c r="E2841" s="144"/>
    </row>
    <row r="2842">
      <c r="A2842" s="143" t="s">
        <v>39265</v>
      </c>
      <c r="B2842" t="s">
        <v>19985</v>
      </c>
      <c r="C2842" t="s">
        <v>80</v>
      </c>
      <c r="D2842" s="144" t="s">
        <v>20007</v>
      </c>
      <c r="E2842" s="144"/>
    </row>
    <row r="2843">
      <c r="A2843" s="143" t="s">
        <v>39266</v>
      </c>
      <c r="B2843" t="s">
        <v>20008</v>
      </c>
      <c r="C2843" t="s">
        <v>55</v>
      </c>
      <c r="D2843" s="144" t="s">
        <v>20014</v>
      </c>
      <c r="E2843" s="144" t="s">
        <v>20015</v>
      </c>
    </row>
    <row r="2844">
      <c r="A2844" s="143" t="s">
        <v>39267</v>
      </c>
      <c r="B2844" t="s">
        <v>20008</v>
      </c>
      <c r="C2844" t="s">
        <v>106</v>
      </c>
      <c r="D2844" s="144" t="s">
        <v>20028</v>
      </c>
      <c r="E2844" s="144" t="s">
        <v>20029</v>
      </c>
    </row>
    <row r="2845">
      <c r="A2845" s="143" t="s">
        <v>39268</v>
      </c>
      <c r="B2845" t="s">
        <v>20030</v>
      </c>
      <c r="C2845" t="s">
        <v>1959</v>
      </c>
      <c r="D2845" s="144"/>
      <c r="E2845" s="144"/>
    </row>
    <row r="2846">
      <c r="A2846" s="143" t="s">
        <v>39269</v>
      </c>
      <c r="B2846" t="s">
        <v>20030</v>
      </c>
      <c r="C2846" t="s">
        <v>55</v>
      </c>
      <c r="D2846" s="144" t="s">
        <v>20047</v>
      </c>
      <c r="E2846" s="144" t="s">
        <v>20048</v>
      </c>
    </row>
    <row r="2847">
      <c r="A2847" s="143" t="s">
        <v>39270</v>
      </c>
      <c r="B2847" t="s">
        <v>20030</v>
      </c>
      <c r="C2847" t="s">
        <v>106</v>
      </c>
      <c r="D2847" s="144" t="s">
        <v>20053</v>
      </c>
      <c r="E2847" s="144"/>
    </row>
    <row r="2848">
      <c r="A2848" s="143" t="s">
        <v>39271</v>
      </c>
      <c r="B2848" t="s">
        <v>20054</v>
      </c>
      <c r="C2848" t="s">
        <v>7483</v>
      </c>
      <c r="D2848" s="144" t="s">
        <v>20061</v>
      </c>
      <c r="E2848" s="144"/>
    </row>
    <row r="2849">
      <c r="A2849" s="143" t="s">
        <v>39272</v>
      </c>
      <c r="B2849" t="s">
        <v>20054</v>
      </c>
      <c r="C2849" t="s">
        <v>160</v>
      </c>
      <c r="D2849" s="144" t="s">
        <v>20072</v>
      </c>
      <c r="E2849" s="144"/>
    </row>
    <row r="2850">
      <c r="A2850" s="143" t="s">
        <v>39273</v>
      </c>
      <c r="B2850" t="s">
        <v>20054</v>
      </c>
      <c r="C2850" t="s">
        <v>2035</v>
      </c>
      <c r="D2850" s="144" t="s">
        <v>20075</v>
      </c>
      <c r="E2850" s="144"/>
    </row>
    <row r="2851">
      <c r="A2851" s="143" t="s">
        <v>39274</v>
      </c>
      <c r="B2851" t="s">
        <v>20054</v>
      </c>
      <c r="C2851" t="s">
        <v>20081</v>
      </c>
      <c r="D2851" s="144" t="s">
        <v>20082</v>
      </c>
      <c r="E2851" s="144"/>
    </row>
    <row r="2852">
      <c r="A2852" s="143" t="s">
        <v>39275</v>
      </c>
      <c r="B2852" t="s">
        <v>20086</v>
      </c>
      <c r="C2852" t="s">
        <v>55</v>
      </c>
      <c r="D2852" s="144" t="s">
        <v>20092</v>
      </c>
      <c r="E2852" s="144"/>
    </row>
    <row r="2853">
      <c r="A2853" s="143" t="s">
        <v>39276</v>
      </c>
      <c r="B2853" t="s">
        <v>20100</v>
      </c>
      <c r="C2853" t="s">
        <v>55</v>
      </c>
      <c r="D2853" s="144" t="s">
        <v>20105</v>
      </c>
      <c r="E2853" s="144" t="s">
        <v>20106</v>
      </c>
    </row>
    <row r="2854">
      <c r="A2854" s="143" t="s">
        <v>39277</v>
      </c>
      <c r="B2854" t="s">
        <v>20100</v>
      </c>
      <c r="C2854" t="s">
        <v>80</v>
      </c>
      <c r="D2854" s="144" t="s">
        <v>86</v>
      </c>
      <c r="E2854" s="144" t="s">
        <v>20106</v>
      </c>
    </row>
    <row r="2855">
      <c r="A2855" s="143" t="s">
        <v>39278</v>
      </c>
      <c r="B2855" t="s">
        <v>20100</v>
      </c>
      <c r="C2855" t="s">
        <v>80</v>
      </c>
      <c r="D2855" s="144" t="s">
        <v>20121</v>
      </c>
      <c r="E2855" s="144" t="s">
        <v>20106</v>
      </c>
    </row>
    <row r="2856">
      <c r="A2856" s="143" t="s">
        <v>39279</v>
      </c>
      <c r="B2856" t="s">
        <v>20100</v>
      </c>
      <c r="C2856" t="s">
        <v>80</v>
      </c>
      <c r="D2856" s="144" t="s">
        <v>20125</v>
      </c>
      <c r="E2856" s="144" t="s">
        <v>20106</v>
      </c>
    </row>
    <row r="2857">
      <c r="A2857" s="143" t="s">
        <v>39280</v>
      </c>
      <c r="B2857" t="s">
        <v>20126</v>
      </c>
      <c r="C2857" t="s">
        <v>311</v>
      </c>
      <c r="D2857" s="144" t="s">
        <v>20133</v>
      </c>
      <c r="E2857" s="144" t="s">
        <v>20134</v>
      </c>
    </row>
    <row r="2858">
      <c r="A2858" s="143" t="s">
        <v>39281</v>
      </c>
      <c r="B2858" t="s">
        <v>20146</v>
      </c>
      <c r="C2858" t="s">
        <v>15234</v>
      </c>
      <c r="D2858" s="144" t="s">
        <v>20153</v>
      </c>
      <c r="E2858" s="144" t="s">
        <v>20154</v>
      </c>
    </row>
    <row r="2859">
      <c r="A2859" s="143" t="s">
        <v>39282</v>
      </c>
      <c r="B2859" t="s">
        <v>20146</v>
      </c>
      <c r="C2859" t="s">
        <v>3873</v>
      </c>
      <c r="D2859" s="144" t="s">
        <v>20163</v>
      </c>
      <c r="E2859" s="144" t="s">
        <v>20164</v>
      </c>
    </row>
    <row r="2860">
      <c r="A2860" s="143" t="s">
        <v>39283</v>
      </c>
      <c r="B2860" t="s">
        <v>20146</v>
      </c>
      <c r="C2860" t="s">
        <v>11150</v>
      </c>
      <c r="D2860" s="144" t="s">
        <v>20169</v>
      </c>
      <c r="E2860" s="144"/>
    </row>
    <row r="2861">
      <c r="A2861" s="143" t="s">
        <v>39284</v>
      </c>
      <c r="B2861" t="s">
        <v>20146</v>
      </c>
      <c r="C2861" t="s">
        <v>160</v>
      </c>
      <c r="D2861" s="144" t="s">
        <v>20173</v>
      </c>
      <c r="E2861" s="144"/>
    </row>
    <row r="2862">
      <c r="A2862" s="143" t="s">
        <v>39285</v>
      </c>
      <c r="B2862" t="s">
        <v>20146</v>
      </c>
      <c r="C2862" t="s">
        <v>674</v>
      </c>
      <c r="D2862" s="144" t="s">
        <v>20178</v>
      </c>
      <c r="E2862" s="144"/>
    </row>
    <row r="2863">
      <c r="A2863" s="143" t="s">
        <v>39286</v>
      </c>
      <c r="B2863" t="s">
        <v>20146</v>
      </c>
      <c r="C2863" t="s">
        <v>674</v>
      </c>
      <c r="D2863" s="144" t="s">
        <v>20181</v>
      </c>
      <c r="E2863" s="144"/>
    </row>
    <row r="2864">
      <c r="A2864" s="143" t="s">
        <v>39287</v>
      </c>
      <c r="B2864" t="s">
        <v>20146</v>
      </c>
      <c r="C2864" t="s">
        <v>247</v>
      </c>
      <c r="D2864" s="144" t="s">
        <v>20183</v>
      </c>
      <c r="E2864" s="144"/>
    </row>
    <row r="2865">
      <c r="A2865" s="143" t="s">
        <v>39288</v>
      </c>
      <c r="B2865" t="s">
        <v>20146</v>
      </c>
      <c r="C2865" t="s">
        <v>20186</v>
      </c>
      <c r="D2865" s="144" t="s">
        <v>20187</v>
      </c>
      <c r="E2865" s="144" t="s">
        <v>20188</v>
      </c>
    </row>
    <row r="2866">
      <c r="A2866" s="143" t="s">
        <v>39289</v>
      </c>
      <c r="B2866" t="s">
        <v>20146</v>
      </c>
      <c r="C2866" t="s">
        <v>386</v>
      </c>
      <c r="D2866" s="144"/>
      <c r="E2866" s="144"/>
    </row>
    <row r="2867">
      <c r="A2867" s="143" t="s">
        <v>39290</v>
      </c>
      <c r="B2867" t="s">
        <v>20146</v>
      </c>
      <c r="C2867" t="s">
        <v>106</v>
      </c>
      <c r="D2867" s="144" t="s">
        <v>20194</v>
      </c>
      <c r="E2867" s="144"/>
    </row>
    <row r="2868">
      <c r="A2868" s="143" t="s">
        <v>39291</v>
      </c>
      <c r="B2868" t="s">
        <v>20146</v>
      </c>
      <c r="C2868" t="s">
        <v>106</v>
      </c>
      <c r="D2868" s="144"/>
      <c r="E2868" s="144"/>
    </row>
    <row r="2869">
      <c r="A2869" s="143" t="s">
        <v>39292</v>
      </c>
      <c r="B2869" t="s">
        <v>20197</v>
      </c>
      <c r="C2869" t="s">
        <v>55</v>
      </c>
      <c r="D2869" s="144" t="s">
        <v>20204</v>
      </c>
      <c r="E2869" s="144" t="s">
        <v>20205</v>
      </c>
    </row>
    <row r="2870">
      <c r="A2870" s="143" t="s">
        <v>39293</v>
      </c>
      <c r="B2870" t="s">
        <v>20197</v>
      </c>
      <c r="C2870" t="s">
        <v>76</v>
      </c>
      <c r="D2870" s="144"/>
      <c r="E2870" s="144"/>
    </row>
    <row r="2871">
      <c r="A2871" s="143" t="s">
        <v>39294</v>
      </c>
      <c r="B2871" t="s">
        <v>20197</v>
      </c>
      <c r="C2871" t="s">
        <v>106</v>
      </c>
      <c r="D2871" s="144" t="s">
        <v>20222</v>
      </c>
      <c r="E2871" s="144" t="s">
        <v>20223</v>
      </c>
    </row>
    <row r="2872">
      <c r="A2872" s="143" t="s">
        <v>39295</v>
      </c>
      <c r="B2872" t="s">
        <v>20197</v>
      </c>
      <c r="C2872" t="s">
        <v>80</v>
      </c>
      <c r="D2872" s="144" t="s">
        <v>20227</v>
      </c>
      <c r="E2872" s="144" t="s">
        <v>20228</v>
      </c>
    </row>
    <row r="2873">
      <c r="A2873" s="143" t="s">
        <v>39296</v>
      </c>
      <c r="B2873" t="s">
        <v>20197</v>
      </c>
      <c r="C2873" t="s">
        <v>80</v>
      </c>
      <c r="D2873" s="144"/>
      <c r="E2873" s="144"/>
    </row>
    <row r="2874">
      <c r="A2874" s="143" t="s">
        <v>39297</v>
      </c>
      <c r="B2874" t="s">
        <v>20197</v>
      </c>
      <c r="C2874" t="s">
        <v>80</v>
      </c>
      <c r="D2874" s="144"/>
      <c r="E2874" s="144"/>
    </row>
    <row r="2875">
      <c r="A2875" s="143" t="s">
        <v>39298</v>
      </c>
      <c r="B2875" t="s">
        <v>20197</v>
      </c>
      <c r="C2875" t="s">
        <v>80</v>
      </c>
      <c r="D2875" s="144"/>
      <c r="E2875" s="144"/>
    </row>
    <row r="2876">
      <c r="A2876" s="143" t="s">
        <v>39299</v>
      </c>
      <c r="B2876" t="s">
        <v>20236</v>
      </c>
      <c r="C2876" t="s">
        <v>76</v>
      </c>
      <c r="D2876" s="144" t="s">
        <v>20241</v>
      </c>
      <c r="E2876" s="144"/>
    </row>
    <row r="2877">
      <c r="A2877" s="143" t="s">
        <v>39300</v>
      </c>
      <c r="B2877" t="s">
        <v>20236</v>
      </c>
      <c r="C2877" t="s">
        <v>311</v>
      </c>
      <c r="D2877" s="144" t="s">
        <v>20252</v>
      </c>
      <c r="E2877" t="s">
        <v>39301</v>
      </c>
    </row>
    <row r="2878">
      <c r="A2878" s="143" t="s">
        <v>39302</v>
      </c>
      <c r="B2878" t="s">
        <v>20236</v>
      </c>
      <c r="C2878" t="s">
        <v>80</v>
      </c>
      <c r="D2878" s="144" t="s">
        <v>20260</v>
      </c>
      <c r="E2878" s="144" t="s">
        <v>20261</v>
      </c>
    </row>
    <row r="2879">
      <c r="A2879" s="143" t="s">
        <v>39303</v>
      </c>
      <c r="B2879" t="s">
        <v>20236</v>
      </c>
      <c r="C2879" t="s">
        <v>80</v>
      </c>
      <c r="D2879" s="144" t="s">
        <v>20264</v>
      </c>
      <c r="E2879" s="144" t="s">
        <v>20265</v>
      </c>
    </row>
    <row r="2880">
      <c r="A2880" s="143" t="s">
        <v>39304</v>
      </c>
      <c r="B2880" t="s">
        <v>20236</v>
      </c>
      <c r="C2880" t="s">
        <v>80</v>
      </c>
      <c r="D2880" s="144"/>
      <c r="E2880" s="144"/>
    </row>
    <row r="2881">
      <c r="A2881" s="143" t="s">
        <v>39305</v>
      </c>
      <c r="B2881" t="s">
        <v>20269</v>
      </c>
      <c r="C2881" t="s">
        <v>55</v>
      </c>
      <c r="D2881" s="144" t="s">
        <v>20275</v>
      </c>
      <c r="E2881" s="144" t="s">
        <v>20276</v>
      </c>
    </row>
    <row r="2882">
      <c r="A2882" s="143" t="s">
        <v>39306</v>
      </c>
      <c r="B2882" t="s">
        <v>20269</v>
      </c>
      <c r="C2882" t="s">
        <v>106</v>
      </c>
      <c r="D2882" s="144"/>
      <c r="E2882" s="144"/>
    </row>
    <row r="2883">
      <c r="A2883" s="143" t="s">
        <v>39307</v>
      </c>
      <c r="B2883" t="s">
        <v>20269</v>
      </c>
      <c r="C2883" t="s">
        <v>106</v>
      </c>
      <c r="D2883" s="144"/>
      <c r="E2883" s="144"/>
    </row>
    <row r="2884">
      <c r="A2884" s="143" t="s">
        <v>39308</v>
      </c>
      <c r="B2884" t="s">
        <v>20294</v>
      </c>
      <c r="C2884" t="s">
        <v>20300</v>
      </c>
      <c r="D2884" s="144" t="s">
        <v>20301</v>
      </c>
      <c r="E2884" s="144" t="s">
        <v>20302</v>
      </c>
    </row>
    <row r="2885">
      <c r="A2885" s="143" t="s">
        <v>39309</v>
      </c>
      <c r="B2885" t="s">
        <v>20294</v>
      </c>
      <c r="C2885" t="s">
        <v>76</v>
      </c>
      <c r="D2885" s="144" t="s">
        <v>20313</v>
      </c>
      <c r="E2885" s="144"/>
    </row>
    <row r="2886">
      <c r="A2886" s="143" t="s">
        <v>39310</v>
      </c>
      <c r="B2886" t="s">
        <v>20294</v>
      </c>
      <c r="C2886" t="s">
        <v>80</v>
      </c>
      <c r="D2886" s="144"/>
      <c r="E2886" s="144"/>
    </row>
    <row r="2887">
      <c r="A2887" s="143" t="s">
        <v>39311</v>
      </c>
      <c r="B2887" t="s">
        <v>20294</v>
      </c>
      <c r="C2887" t="s">
        <v>80</v>
      </c>
      <c r="D2887" s="144" t="s">
        <v>20322</v>
      </c>
      <c r="E2887" s="144" t="s">
        <v>20323</v>
      </c>
    </row>
    <row r="2888">
      <c r="A2888" s="143" t="s">
        <v>39312</v>
      </c>
      <c r="B2888" t="s">
        <v>20329</v>
      </c>
      <c r="C2888" t="s">
        <v>106</v>
      </c>
      <c r="D2888" s="144" t="s">
        <v>20334</v>
      </c>
      <c r="E2888" s="144"/>
    </row>
    <row r="2889">
      <c r="A2889" s="143" t="s">
        <v>39313</v>
      </c>
      <c r="B2889" t="s">
        <v>20337</v>
      </c>
      <c r="C2889" t="s">
        <v>20341</v>
      </c>
      <c r="D2889" s="144" t="s">
        <v>20342</v>
      </c>
      <c r="E2889" s="144"/>
    </row>
    <row r="2890">
      <c r="A2890" s="143" t="s">
        <v>39314</v>
      </c>
      <c r="B2890" t="s">
        <v>20337</v>
      </c>
      <c r="C2890" t="s">
        <v>311</v>
      </c>
      <c r="D2890" s="144" t="s">
        <v>20349</v>
      </c>
      <c r="E2890" s="144" t="s">
        <v>20350</v>
      </c>
    </row>
    <row r="2891">
      <c r="A2891" s="143" t="s">
        <v>39315</v>
      </c>
      <c r="B2891" t="s">
        <v>20337</v>
      </c>
      <c r="C2891" t="s">
        <v>167</v>
      </c>
      <c r="D2891" s="144" t="s">
        <v>20353</v>
      </c>
      <c r="E2891" s="144"/>
    </row>
    <row r="2892">
      <c r="A2892" s="143" t="s">
        <v>39316</v>
      </c>
      <c r="B2892" t="s">
        <v>20337</v>
      </c>
      <c r="C2892" t="s">
        <v>247</v>
      </c>
      <c r="D2892" s="144"/>
      <c r="E2892" s="144"/>
    </row>
    <row r="2893">
      <c r="A2893" s="143" t="s">
        <v>39317</v>
      </c>
      <c r="B2893" t="s">
        <v>20337</v>
      </c>
      <c r="C2893" t="s">
        <v>20358</v>
      </c>
      <c r="D2893" s="144"/>
      <c r="E2893" s="144"/>
    </row>
    <row r="2894">
      <c r="A2894" s="143" t="s">
        <v>39318</v>
      </c>
      <c r="B2894" t="s">
        <v>20362</v>
      </c>
      <c r="C2894" t="s">
        <v>55</v>
      </c>
      <c r="D2894" s="144" t="s">
        <v>20367</v>
      </c>
      <c r="E2894" s="144" t="s">
        <v>20368</v>
      </c>
    </row>
    <row r="2895">
      <c r="A2895" s="143" t="s">
        <v>39319</v>
      </c>
      <c r="B2895" t="s">
        <v>20362</v>
      </c>
      <c r="C2895" t="s">
        <v>160</v>
      </c>
      <c r="D2895" s="144" t="s">
        <v>20377</v>
      </c>
      <c r="E2895" s="144" t="s">
        <v>20378</v>
      </c>
    </row>
    <row r="2896">
      <c r="A2896" s="143" t="s">
        <v>39320</v>
      </c>
      <c r="B2896" t="s">
        <v>20362</v>
      </c>
      <c r="C2896" t="s">
        <v>674</v>
      </c>
      <c r="D2896" s="144" t="s">
        <v>20383</v>
      </c>
      <c r="E2896" t="s">
        <v>39321</v>
      </c>
    </row>
    <row r="2897">
      <c r="A2897" s="143" t="s">
        <v>39322</v>
      </c>
      <c r="B2897" t="s">
        <v>20362</v>
      </c>
      <c r="C2897" t="s">
        <v>106</v>
      </c>
      <c r="D2897" s="144" t="s">
        <v>20388</v>
      </c>
      <c r="E2897" s="144"/>
    </row>
    <row r="2898">
      <c r="A2898" s="143" t="s">
        <v>39323</v>
      </c>
      <c r="B2898" t="s">
        <v>20362</v>
      </c>
      <c r="C2898" t="s">
        <v>106</v>
      </c>
      <c r="D2898" s="144" t="s">
        <v>20391</v>
      </c>
      <c r="E2898" s="144" t="s">
        <v>20392</v>
      </c>
    </row>
    <row r="2899">
      <c r="A2899" s="143" t="s">
        <v>39324</v>
      </c>
      <c r="B2899" t="s">
        <v>20401</v>
      </c>
      <c r="C2899" t="s">
        <v>412</v>
      </c>
      <c r="D2899" s="144" t="s">
        <v>86</v>
      </c>
      <c r="E2899" s="144" t="s">
        <v>86</v>
      </c>
    </row>
    <row r="2900">
      <c r="A2900" s="143" t="s">
        <v>39325</v>
      </c>
      <c r="B2900" t="s">
        <v>20401</v>
      </c>
      <c r="C2900" t="s">
        <v>55</v>
      </c>
      <c r="D2900" s="144" t="s">
        <v>20415</v>
      </c>
      <c r="E2900" s="144" t="s">
        <v>20416</v>
      </c>
    </row>
    <row r="2901">
      <c r="A2901" s="143" t="s">
        <v>39326</v>
      </c>
      <c r="B2901" t="s">
        <v>20401</v>
      </c>
      <c r="C2901" t="s">
        <v>106</v>
      </c>
      <c r="D2901" s="144" t="s">
        <v>20420</v>
      </c>
      <c r="E2901" s="144"/>
    </row>
    <row r="2902">
      <c r="A2902" s="143" t="s">
        <v>39327</v>
      </c>
      <c r="B2902" t="s">
        <v>20401</v>
      </c>
      <c r="C2902" t="s">
        <v>80</v>
      </c>
      <c r="D2902" s="144"/>
      <c r="E2902" s="144"/>
    </row>
    <row r="2903">
      <c r="A2903" s="143" t="s">
        <v>39328</v>
      </c>
      <c r="B2903" t="s">
        <v>20424</v>
      </c>
      <c r="C2903" t="s">
        <v>2625</v>
      </c>
      <c r="D2903" s="144" t="s">
        <v>20429</v>
      </c>
      <c r="E2903" s="144"/>
    </row>
    <row r="2904">
      <c r="A2904" s="143" t="s">
        <v>39329</v>
      </c>
      <c r="B2904" t="s">
        <v>20424</v>
      </c>
      <c r="C2904" t="s">
        <v>20441</v>
      </c>
      <c r="D2904" s="144"/>
      <c r="E2904" s="144"/>
    </row>
    <row r="2905">
      <c r="A2905" s="143" t="s">
        <v>39330</v>
      </c>
      <c r="B2905" t="s">
        <v>20424</v>
      </c>
      <c r="C2905" t="s">
        <v>55</v>
      </c>
      <c r="D2905" s="144" t="s">
        <v>20444</v>
      </c>
      <c r="E2905" t="s">
        <v>39331</v>
      </c>
    </row>
    <row r="2906">
      <c r="A2906" s="143" t="s">
        <v>39332</v>
      </c>
      <c r="B2906" t="s">
        <v>20424</v>
      </c>
      <c r="C2906" t="s">
        <v>160</v>
      </c>
      <c r="D2906" s="144" t="s">
        <v>20450</v>
      </c>
      <c r="E2906" s="144"/>
    </row>
    <row r="2907">
      <c r="A2907" s="143" t="s">
        <v>39333</v>
      </c>
      <c r="B2907" t="s">
        <v>20424</v>
      </c>
      <c r="C2907" t="s">
        <v>20454</v>
      </c>
      <c r="D2907" s="144" t="s">
        <v>20455</v>
      </c>
      <c r="E2907" s="144"/>
    </row>
    <row r="2908">
      <c r="A2908" s="143" t="s">
        <v>39334</v>
      </c>
      <c r="B2908" t="s">
        <v>20424</v>
      </c>
      <c r="C2908" t="s">
        <v>2035</v>
      </c>
      <c r="D2908" s="144" t="s">
        <v>20458</v>
      </c>
      <c r="E2908" s="144"/>
    </row>
    <row r="2909">
      <c r="A2909" s="143" t="s">
        <v>39335</v>
      </c>
      <c r="B2909" t="s">
        <v>20459</v>
      </c>
      <c r="C2909" t="s">
        <v>650</v>
      </c>
      <c r="D2909" s="144" t="s">
        <v>20464</v>
      </c>
      <c r="E2909" s="144" t="s">
        <v>20465</v>
      </c>
    </row>
    <row r="2910">
      <c r="A2910" s="143" t="s">
        <v>39336</v>
      </c>
      <c r="B2910" t="s">
        <v>20459</v>
      </c>
      <c r="C2910" t="s">
        <v>160</v>
      </c>
      <c r="D2910" s="144" t="s">
        <v>20477</v>
      </c>
      <c r="E2910" s="144"/>
    </row>
    <row r="2911">
      <c r="A2911" s="143" t="s">
        <v>39337</v>
      </c>
      <c r="B2911" t="s">
        <v>20459</v>
      </c>
      <c r="C2911" t="s">
        <v>2695</v>
      </c>
      <c r="D2911" s="144"/>
      <c r="E2911" s="144"/>
    </row>
    <row r="2912">
      <c r="A2912" s="143" t="s">
        <v>39338</v>
      </c>
      <c r="B2912" t="s">
        <v>20459</v>
      </c>
      <c r="C2912" t="s">
        <v>20483</v>
      </c>
      <c r="D2912" s="144"/>
      <c r="E2912" s="144"/>
    </row>
    <row r="2913">
      <c r="A2913" s="143" t="s">
        <v>39339</v>
      </c>
      <c r="B2913" t="s">
        <v>20459</v>
      </c>
      <c r="C2913" t="s">
        <v>20486</v>
      </c>
      <c r="D2913" s="144" t="s">
        <v>20487</v>
      </c>
      <c r="E2913" s="144" t="s">
        <v>20488</v>
      </c>
    </row>
    <row r="2914">
      <c r="A2914" s="143" t="s">
        <v>39340</v>
      </c>
      <c r="B2914" t="s">
        <v>20490</v>
      </c>
      <c r="C2914" t="s">
        <v>650</v>
      </c>
      <c r="D2914" s="144" t="s">
        <v>20495</v>
      </c>
      <c r="E2914" s="144" t="s">
        <v>20496</v>
      </c>
    </row>
    <row r="2915">
      <c r="A2915" s="143" t="s">
        <v>39341</v>
      </c>
      <c r="B2915" t="s">
        <v>20490</v>
      </c>
      <c r="C2915" t="s">
        <v>106</v>
      </c>
      <c r="D2915" s="144" t="s">
        <v>20506</v>
      </c>
      <c r="E2915" s="144" t="s">
        <v>20507</v>
      </c>
    </row>
    <row r="2916">
      <c r="A2916" s="143" t="s">
        <v>39342</v>
      </c>
      <c r="B2916" t="s">
        <v>20490</v>
      </c>
      <c r="C2916" t="s">
        <v>80</v>
      </c>
      <c r="D2916" s="144" t="s">
        <v>20510</v>
      </c>
      <c r="E2916" s="144" t="s">
        <v>20511</v>
      </c>
    </row>
    <row r="2917">
      <c r="A2917" s="143" t="s">
        <v>39343</v>
      </c>
      <c r="B2917" t="s">
        <v>20514</v>
      </c>
      <c r="C2917" t="s">
        <v>55</v>
      </c>
      <c r="D2917" s="144" t="s">
        <v>20519</v>
      </c>
      <c r="E2917" s="144" t="s">
        <v>20520</v>
      </c>
    </row>
    <row r="2918">
      <c r="A2918" s="143" t="s">
        <v>39344</v>
      </c>
      <c r="B2918" t="s">
        <v>20514</v>
      </c>
      <c r="C2918" t="s">
        <v>498</v>
      </c>
      <c r="D2918" s="144" t="s">
        <v>20530</v>
      </c>
      <c r="E2918" s="144"/>
    </row>
    <row r="2919">
      <c r="A2919" s="143" t="s">
        <v>39345</v>
      </c>
      <c r="B2919" t="s">
        <v>20514</v>
      </c>
      <c r="C2919" t="s">
        <v>80</v>
      </c>
      <c r="D2919" s="144" t="s">
        <v>20533</v>
      </c>
      <c r="E2919" s="144"/>
    </row>
    <row r="2920">
      <c r="A2920" s="143" t="s">
        <v>39346</v>
      </c>
      <c r="B2920" t="s">
        <v>20514</v>
      </c>
      <c r="C2920" t="s">
        <v>80</v>
      </c>
      <c r="D2920" s="144"/>
      <c r="E2920" s="144"/>
    </row>
    <row r="2921">
      <c r="A2921" s="143" t="s">
        <v>39347</v>
      </c>
      <c r="B2921" t="s">
        <v>20538</v>
      </c>
      <c r="C2921" t="s">
        <v>55</v>
      </c>
      <c r="D2921" s="144" t="s">
        <v>20544</v>
      </c>
      <c r="E2921" s="144" t="s">
        <v>20545</v>
      </c>
    </row>
    <row r="2922">
      <c r="A2922" s="143" t="s">
        <v>39348</v>
      </c>
      <c r="B2922" t="s">
        <v>20538</v>
      </c>
      <c r="C2922" t="s">
        <v>160</v>
      </c>
      <c r="D2922" s="144" t="s">
        <v>20556</v>
      </c>
      <c r="E2922" s="144"/>
    </row>
    <row r="2923">
      <c r="A2923" s="143" t="s">
        <v>39349</v>
      </c>
      <c r="B2923" t="s">
        <v>20538</v>
      </c>
      <c r="C2923" t="s">
        <v>106</v>
      </c>
      <c r="D2923" s="144" t="s">
        <v>20560</v>
      </c>
      <c r="E2923" s="144"/>
    </row>
    <row r="2924">
      <c r="A2924" s="143" t="s">
        <v>39350</v>
      </c>
      <c r="B2924" t="s">
        <v>20538</v>
      </c>
      <c r="C2924" t="s">
        <v>106</v>
      </c>
      <c r="D2924" s="144" t="s">
        <v>20565</v>
      </c>
      <c r="E2924" s="144"/>
    </row>
    <row r="2925">
      <c r="A2925" s="143" t="s">
        <v>39351</v>
      </c>
      <c r="B2925" t="s">
        <v>20538</v>
      </c>
      <c r="C2925" t="s">
        <v>80</v>
      </c>
      <c r="D2925" s="144" t="s">
        <v>20568</v>
      </c>
      <c r="E2925" s="144"/>
    </row>
    <row r="2926">
      <c r="A2926" s="143" t="s">
        <v>39352</v>
      </c>
      <c r="B2926" t="s">
        <v>20538</v>
      </c>
      <c r="C2926" t="s">
        <v>80</v>
      </c>
      <c r="D2926" s="144" t="s">
        <v>20573</v>
      </c>
      <c r="E2926" s="144" t="s">
        <v>20574</v>
      </c>
    </row>
    <row r="2927">
      <c r="A2927" s="143" t="s">
        <v>39353</v>
      </c>
      <c r="B2927" t="s">
        <v>20538</v>
      </c>
      <c r="C2927" t="s">
        <v>80</v>
      </c>
      <c r="D2927" s="144" t="s">
        <v>20578</v>
      </c>
      <c r="E2927" s="144" t="s">
        <v>20579</v>
      </c>
    </row>
    <row r="2928">
      <c r="A2928" s="143" t="s">
        <v>39354</v>
      </c>
      <c r="B2928" t="s">
        <v>20581</v>
      </c>
      <c r="C2928" t="s">
        <v>992</v>
      </c>
      <c r="D2928" s="144" t="s">
        <v>20586</v>
      </c>
      <c r="E2928" s="144" t="s">
        <v>20587</v>
      </c>
    </row>
    <row r="2929">
      <c r="A2929" s="143" t="s">
        <v>39355</v>
      </c>
      <c r="B2929" t="s">
        <v>20581</v>
      </c>
      <c r="C2929" t="s">
        <v>386</v>
      </c>
      <c r="D2929" s="144" t="s">
        <v>20598</v>
      </c>
      <c r="E2929" s="144" t="s">
        <v>20599</v>
      </c>
    </row>
    <row r="2930">
      <c r="A2930" s="143" t="s">
        <v>39356</v>
      </c>
      <c r="B2930" t="s">
        <v>20581</v>
      </c>
      <c r="C2930" t="s">
        <v>106</v>
      </c>
      <c r="D2930" s="144"/>
      <c r="E2930" s="144"/>
    </row>
    <row r="2931">
      <c r="A2931" s="143" t="s">
        <v>39357</v>
      </c>
      <c r="B2931" t="s">
        <v>20581</v>
      </c>
      <c r="C2931" t="s">
        <v>80</v>
      </c>
      <c r="D2931" s="144" t="s">
        <v>20606</v>
      </c>
      <c r="E2931" s="144" t="s">
        <v>20607</v>
      </c>
    </row>
    <row r="2932">
      <c r="A2932" s="143" t="s">
        <v>39358</v>
      </c>
      <c r="B2932" t="s">
        <v>20609</v>
      </c>
      <c r="C2932" t="s">
        <v>412</v>
      </c>
      <c r="D2932" s="144"/>
      <c r="E2932" s="144"/>
    </row>
    <row r="2933">
      <c r="A2933" s="143" t="s">
        <v>39359</v>
      </c>
      <c r="B2933" t="s">
        <v>20609</v>
      </c>
      <c r="C2933" t="s">
        <v>412</v>
      </c>
      <c r="D2933" s="144"/>
      <c r="E2933" s="144"/>
    </row>
    <row r="2934">
      <c r="A2934" s="143" t="s">
        <v>39360</v>
      </c>
      <c r="B2934" t="s">
        <v>20609</v>
      </c>
      <c r="C2934" t="s">
        <v>412</v>
      </c>
      <c r="D2934" s="144"/>
      <c r="E2934" s="144"/>
    </row>
    <row r="2935">
      <c r="A2935" s="143" t="s">
        <v>39361</v>
      </c>
      <c r="B2935" t="s">
        <v>20609</v>
      </c>
      <c r="C2935" t="s">
        <v>412</v>
      </c>
      <c r="D2935" s="144"/>
      <c r="E2935" s="144"/>
    </row>
    <row r="2936">
      <c r="A2936" s="143" t="s">
        <v>39362</v>
      </c>
      <c r="B2936" t="s">
        <v>20609</v>
      </c>
      <c r="C2936" t="s">
        <v>55</v>
      </c>
      <c r="D2936" s="144" t="s">
        <v>20634</v>
      </c>
      <c r="E2936" s="144" t="s">
        <v>20635</v>
      </c>
    </row>
    <row r="2937">
      <c r="A2937" s="143" t="s">
        <v>39363</v>
      </c>
      <c r="B2937" t="s">
        <v>20609</v>
      </c>
      <c r="C2937" t="s">
        <v>76</v>
      </c>
      <c r="D2937" s="144" t="s">
        <v>20639</v>
      </c>
      <c r="E2937" s="144"/>
    </row>
    <row r="2938">
      <c r="A2938" s="143" t="s">
        <v>39364</v>
      </c>
      <c r="B2938" t="s">
        <v>20609</v>
      </c>
      <c r="C2938" t="s">
        <v>160</v>
      </c>
      <c r="D2938" s="144" t="s">
        <v>20644</v>
      </c>
      <c r="E2938" s="144"/>
    </row>
    <row r="2939">
      <c r="A2939" s="143" t="s">
        <v>39365</v>
      </c>
      <c r="B2939" t="s">
        <v>20609</v>
      </c>
      <c r="C2939" t="s">
        <v>247</v>
      </c>
      <c r="D2939" s="144" t="s">
        <v>86</v>
      </c>
      <c r="E2939" s="144" t="s">
        <v>86</v>
      </c>
    </row>
    <row r="2940">
      <c r="A2940" s="143" t="s">
        <v>39366</v>
      </c>
      <c r="B2940" t="s">
        <v>20609</v>
      </c>
      <c r="C2940" t="s">
        <v>2695</v>
      </c>
      <c r="D2940" s="144" t="s">
        <v>20650</v>
      </c>
      <c r="E2940" s="144"/>
    </row>
    <row r="2941">
      <c r="A2941" s="143" t="s">
        <v>39367</v>
      </c>
      <c r="B2941" t="s">
        <v>20609</v>
      </c>
      <c r="C2941" t="s">
        <v>2349</v>
      </c>
      <c r="D2941" s="144" t="s">
        <v>86</v>
      </c>
      <c r="E2941" s="144" t="s">
        <v>86</v>
      </c>
    </row>
    <row r="2942">
      <c r="A2942" s="143" t="s">
        <v>39368</v>
      </c>
      <c r="B2942" t="s">
        <v>20609</v>
      </c>
      <c r="C2942" t="s">
        <v>689</v>
      </c>
      <c r="D2942" s="144" t="s">
        <v>86</v>
      </c>
      <c r="E2942" s="144" t="s">
        <v>86</v>
      </c>
    </row>
    <row r="2943">
      <c r="A2943" s="143" t="s">
        <v>39369</v>
      </c>
      <c r="B2943" t="s">
        <v>20609</v>
      </c>
      <c r="C2943" t="s">
        <v>106</v>
      </c>
      <c r="D2943" s="144" t="s">
        <v>20658</v>
      </c>
      <c r="E2943" s="144" t="s">
        <v>20659</v>
      </c>
    </row>
    <row r="2944">
      <c r="A2944" s="143" t="s">
        <v>39370</v>
      </c>
      <c r="B2944" t="s">
        <v>20609</v>
      </c>
      <c r="C2944" t="s">
        <v>80</v>
      </c>
      <c r="D2944" s="144"/>
      <c r="E2944" s="144"/>
    </row>
    <row r="2945">
      <c r="A2945" s="143" t="s">
        <v>39371</v>
      </c>
      <c r="B2945" t="s">
        <v>20609</v>
      </c>
      <c r="C2945" t="s">
        <v>80</v>
      </c>
      <c r="D2945" s="144"/>
      <c r="E2945" s="144"/>
    </row>
    <row r="2946">
      <c r="A2946" s="143" t="s">
        <v>39372</v>
      </c>
      <c r="B2946" t="s">
        <v>20667</v>
      </c>
      <c r="C2946" t="s">
        <v>20673</v>
      </c>
      <c r="D2946" s="144"/>
      <c r="E2946" s="144"/>
    </row>
    <row r="2947">
      <c r="A2947" s="143" t="s">
        <v>39373</v>
      </c>
      <c r="B2947" t="s">
        <v>20667</v>
      </c>
      <c r="C2947" t="s">
        <v>76</v>
      </c>
      <c r="D2947" s="144" t="s">
        <v>20684</v>
      </c>
      <c r="E2947" s="144"/>
    </row>
    <row r="2948">
      <c r="A2948" s="143" t="s">
        <v>39374</v>
      </c>
      <c r="B2948" t="s">
        <v>20667</v>
      </c>
      <c r="C2948" t="s">
        <v>76</v>
      </c>
      <c r="D2948" s="144"/>
      <c r="E2948" s="144"/>
    </row>
    <row r="2949">
      <c r="A2949" s="143" t="s">
        <v>39375</v>
      </c>
      <c r="B2949" t="s">
        <v>20667</v>
      </c>
      <c r="C2949" t="s">
        <v>3873</v>
      </c>
      <c r="D2949" s="144" t="s">
        <v>20691</v>
      </c>
      <c r="E2949" s="144" t="s">
        <v>20692</v>
      </c>
    </row>
    <row r="2950">
      <c r="A2950" s="143" t="s">
        <v>39376</v>
      </c>
      <c r="B2950" t="s">
        <v>20667</v>
      </c>
      <c r="C2950" t="s">
        <v>160</v>
      </c>
      <c r="D2950" s="144" t="s">
        <v>20697</v>
      </c>
      <c r="E2950" s="144"/>
    </row>
    <row r="2951">
      <c r="A2951" s="143" t="s">
        <v>39377</v>
      </c>
      <c r="B2951" t="s">
        <v>20667</v>
      </c>
      <c r="C2951" t="s">
        <v>106</v>
      </c>
      <c r="D2951" s="144" t="s">
        <v>20700</v>
      </c>
      <c r="E2951" s="144"/>
    </row>
    <row r="2952">
      <c r="A2952" s="143" t="s">
        <v>39378</v>
      </c>
      <c r="B2952" t="s">
        <v>20702</v>
      </c>
      <c r="C2952" t="s">
        <v>55</v>
      </c>
      <c r="D2952" s="144" t="s">
        <v>20709</v>
      </c>
      <c r="E2952" s="144" t="s">
        <v>20710</v>
      </c>
    </row>
    <row r="2953">
      <c r="A2953" s="143" t="s">
        <v>39379</v>
      </c>
      <c r="B2953" t="s">
        <v>20702</v>
      </c>
      <c r="C2953" t="s">
        <v>2649</v>
      </c>
      <c r="D2953" s="144" t="s">
        <v>20721</v>
      </c>
      <c r="E2953" s="144"/>
    </row>
    <row r="2954">
      <c r="A2954" s="143" t="s">
        <v>39380</v>
      </c>
      <c r="B2954" t="s">
        <v>20702</v>
      </c>
      <c r="C2954" t="s">
        <v>80</v>
      </c>
      <c r="D2954" s="144" t="s">
        <v>20726</v>
      </c>
      <c r="E2954" s="144"/>
    </row>
    <row r="2955">
      <c r="A2955" s="143" t="s">
        <v>39381</v>
      </c>
      <c r="B2955" t="s">
        <v>20702</v>
      </c>
      <c r="C2955" t="s">
        <v>80</v>
      </c>
      <c r="D2955" s="144"/>
      <c r="E2955" s="144"/>
    </row>
    <row r="2956">
      <c r="A2956" s="143" t="s">
        <v>39382</v>
      </c>
      <c r="B2956" t="s">
        <v>20730</v>
      </c>
      <c r="C2956" t="s">
        <v>55</v>
      </c>
      <c r="D2956" s="144" t="s">
        <v>20736</v>
      </c>
      <c r="E2956" s="144" t="s">
        <v>20737</v>
      </c>
    </row>
    <row r="2957">
      <c r="A2957" s="143" t="s">
        <v>39383</v>
      </c>
      <c r="B2957" t="s">
        <v>20744</v>
      </c>
      <c r="C2957" t="s">
        <v>55</v>
      </c>
      <c r="D2957" s="144" t="s">
        <v>20748</v>
      </c>
      <c r="E2957" s="144" t="s">
        <v>20749</v>
      </c>
    </row>
    <row r="2958">
      <c r="A2958" s="143" t="s">
        <v>39384</v>
      </c>
      <c r="B2958" t="s">
        <v>20744</v>
      </c>
      <c r="C2958" t="s">
        <v>160</v>
      </c>
      <c r="D2958" s="144" t="s">
        <v>20758</v>
      </c>
      <c r="E2958" s="144" t="s">
        <v>20759</v>
      </c>
    </row>
    <row r="2959">
      <c r="A2959" s="143" t="s">
        <v>39385</v>
      </c>
      <c r="B2959" t="s">
        <v>20744</v>
      </c>
      <c r="C2959" t="s">
        <v>674</v>
      </c>
      <c r="D2959" s="144" t="s">
        <v>86</v>
      </c>
      <c r="E2959" s="144" t="s">
        <v>86</v>
      </c>
    </row>
    <row r="2960">
      <c r="A2960" s="143" t="s">
        <v>39386</v>
      </c>
      <c r="B2960" t="s">
        <v>20744</v>
      </c>
      <c r="C2960" t="s">
        <v>1088</v>
      </c>
      <c r="D2960" s="144" t="s">
        <v>20765</v>
      </c>
      <c r="E2960" s="144" t="s">
        <v>20766</v>
      </c>
    </row>
    <row r="2961">
      <c r="A2961" s="143" t="s">
        <v>39387</v>
      </c>
      <c r="B2961" t="s">
        <v>20744</v>
      </c>
      <c r="C2961" t="s">
        <v>2349</v>
      </c>
      <c r="D2961" s="144" t="s">
        <v>86</v>
      </c>
      <c r="E2961" s="144" t="s">
        <v>86</v>
      </c>
    </row>
    <row r="2962">
      <c r="A2962" s="143" t="s">
        <v>39388</v>
      </c>
      <c r="B2962" t="s">
        <v>20744</v>
      </c>
      <c r="C2962" t="s">
        <v>689</v>
      </c>
      <c r="D2962" s="144" t="s">
        <v>86</v>
      </c>
      <c r="E2962" s="144" t="s">
        <v>86</v>
      </c>
    </row>
    <row r="2963">
      <c r="A2963" s="143" t="s">
        <v>39389</v>
      </c>
      <c r="B2963" t="s">
        <v>20772</v>
      </c>
      <c r="C2963" t="s">
        <v>106</v>
      </c>
      <c r="D2963" s="144" t="s">
        <v>20779</v>
      </c>
      <c r="E2963" s="144" t="s">
        <v>20780</v>
      </c>
    </row>
    <row r="2964">
      <c r="A2964" s="143" t="s">
        <v>39390</v>
      </c>
      <c r="B2964" t="s">
        <v>20772</v>
      </c>
      <c r="C2964" t="s">
        <v>106</v>
      </c>
      <c r="D2964" s="144"/>
      <c r="E2964" s="144"/>
    </row>
    <row r="2965">
      <c r="A2965" s="143" t="s">
        <v>39391</v>
      </c>
      <c r="B2965" t="s">
        <v>20772</v>
      </c>
      <c r="C2965" t="s">
        <v>106</v>
      </c>
      <c r="D2965" s="144"/>
      <c r="E2965" s="144"/>
    </row>
    <row r="2966">
      <c r="A2966" s="143" t="s">
        <v>39392</v>
      </c>
      <c r="B2966" t="s">
        <v>20772</v>
      </c>
      <c r="C2966" t="s">
        <v>106</v>
      </c>
      <c r="D2966" s="144"/>
      <c r="E2966" s="144"/>
    </row>
    <row r="2967">
      <c r="A2967" s="143" t="s">
        <v>39393</v>
      </c>
      <c r="B2967" t="s">
        <v>20772</v>
      </c>
      <c r="C2967" t="s">
        <v>106</v>
      </c>
      <c r="D2967" s="144"/>
      <c r="E2967" s="144"/>
    </row>
    <row r="2968">
      <c r="A2968" s="143" t="s">
        <v>39394</v>
      </c>
      <c r="B2968" t="s">
        <v>20772</v>
      </c>
      <c r="C2968" t="s">
        <v>106</v>
      </c>
      <c r="D2968" s="144"/>
      <c r="E2968" s="144"/>
    </row>
    <row r="2969">
      <c r="A2969" s="143" t="s">
        <v>39395</v>
      </c>
      <c r="B2969" t="s">
        <v>20772</v>
      </c>
      <c r="C2969" t="s">
        <v>106</v>
      </c>
      <c r="D2969" s="144"/>
      <c r="E2969" s="144"/>
    </row>
    <row r="2970">
      <c r="A2970" s="143" t="s">
        <v>39396</v>
      </c>
      <c r="B2970" t="s">
        <v>20772</v>
      </c>
      <c r="C2970" t="s">
        <v>106</v>
      </c>
      <c r="D2970" s="144"/>
      <c r="E2970" s="144"/>
    </row>
    <row r="2971">
      <c r="A2971" s="143" t="s">
        <v>39397</v>
      </c>
      <c r="B2971" t="s">
        <v>20772</v>
      </c>
      <c r="C2971" t="s">
        <v>106</v>
      </c>
      <c r="D2971" s="144"/>
      <c r="E2971" s="144"/>
    </row>
    <row r="2972">
      <c r="A2972" s="143" t="s">
        <v>39398</v>
      </c>
      <c r="B2972" t="s">
        <v>20772</v>
      </c>
      <c r="C2972" t="s">
        <v>106</v>
      </c>
      <c r="D2972" s="144"/>
      <c r="E2972" s="144"/>
    </row>
    <row r="2973">
      <c r="A2973" s="143" t="s">
        <v>39399</v>
      </c>
      <c r="B2973" t="s">
        <v>20772</v>
      </c>
      <c r="C2973" t="s">
        <v>106</v>
      </c>
      <c r="D2973" s="144"/>
      <c r="E2973" s="144"/>
    </row>
    <row r="2974">
      <c r="A2974" s="143" t="s">
        <v>39400</v>
      </c>
      <c r="B2974" t="s">
        <v>20772</v>
      </c>
      <c r="C2974" t="s">
        <v>106</v>
      </c>
      <c r="D2974" s="144"/>
      <c r="E2974" s="144"/>
    </row>
    <row r="2975">
      <c r="A2975" s="143" t="s">
        <v>39401</v>
      </c>
      <c r="B2975" t="s">
        <v>20772</v>
      </c>
      <c r="C2975" t="s">
        <v>80</v>
      </c>
      <c r="D2975" s="144" t="s">
        <v>20815</v>
      </c>
      <c r="E2975" s="144"/>
    </row>
    <row r="2976">
      <c r="A2976" s="143" t="s">
        <v>39402</v>
      </c>
      <c r="B2976" t="s">
        <v>20772</v>
      </c>
      <c r="C2976" t="s">
        <v>80</v>
      </c>
      <c r="D2976" s="144"/>
      <c r="E2976" s="144"/>
    </row>
    <row r="2977">
      <c r="A2977" s="143" t="s">
        <v>39403</v>
      </c>
      <c r="B2977" t="s">
        <v>20772</v>
      </c>
      <c r="C2977" t="s">
        <v>80</v>
      </c>
      <c r="D2977" s="144"/>
      <c r="E2977" s="144"/>
    </row>
    <row r="2978">
      <c r="A2978" s="143" t="s">
        <v>39404</v>
      </c>
      <c r="B2978" t="s">
        <v>20821</v>
      </c>
      <c r="C2978" t="s">
        <v>55</v>
      </c>
      <c r="D2978" s="144" t="s">
        <v>20827</v>
      </c>
      <c r="E2978" s="144" t="s">
        <v>20828</v>
      </c>
    </row>
    <row r="2979">
      <c r="A2979" s="143" t="s">
        <v>39405</v>
      </c>
      <c r="B2979" t="s">
        <v>20821</v>
      </c>
      <c r="C2979" t="s">
        <v>80</v>
      </c>
      <c r="D2979" s="144" t="s">
        <v>20835</v>
      </c>
      <c r="E2979" s="144" t="s">
        <v>20836</v>
      </c>
    </row>
    <row r="2980">
      <c r="A2980" s="143" t="s">
        <v>39406</v>
      </c>
      <c r="B2980" t="s">
        <v>20821</v>
      </c>
      <c r="C2980" t="s">
        <v>80</v>
      </c>
      <c r="D2980" s="144"/>
      <c r="E2980" s="144"/>
    </row>
    <row r="2981">
      <c r="A2981" s="143" t="s">
        <v>39407</v>
      </c>
      <c r="B2981" t="s">
        <v>20821</v>
      </c>
      <c r="C2981" t="s">
        <v>80</v>
      </c>
      <c r="D2981" s="144"/>
      <c r="E2981" s="144"/>
    </row>
    <row r="2982">
      <c r="A2982" s="143" t="s">
        <v>39408</v>
      </c>
      <c r="B2982" t="s">
        <v>20844</v>
      </c>
      <c r="C2982" t="s">
        <v>1031</v>
      </c>
      <c r="D2982" s="144" t="s">
        <v>20852</v>
      </c>
      <c r="E2982" s="144"/>
    </row>
    <row r="2983">
      <c r="A2983" s="143" t="s">
        <v>39409</v>
      </c>
      <c r="B2983" t="s">
        <v>20844</v>
      </c>
      <c r="C2983" t="s">
        <v>55</v>
      </c>
      <c r="D2983" s="144" t="s">
        <v>20865</v>
      </c>
      <c r="E2983" s="144" t="s">
        <v>20866</v>
      </c>
    </row>
    <row r="2984">
      <c r="A2984" s="143" t="s">
        <v>39410</v>
      </c>
      <c r="B2984" t="s">
        <v>20844</v>
      </c>
      <c r="C2984" t="s">
        <v>80</v>
      </c>
      <c r="D2984" s="144" t="s">
        <v>20872</v>
      </c>
      <c r="E2984" s="144"/>
    </row>
    <row r="2985">
      <c r="A2985" s="143" t="s">
        <v>39411</v>
      </c>
      <c r="B2985" t="s">
        <v>20844</v>
      </c>
      <c r="C2985" t="s">
        <v>80</v>
      </c>
      <c r="D2985" s="144" t="s">
        <v>20875</v>
      </c>
      <c r="E2985" s="144" t="s">
        <v>20876</v>
      </c>
    </row>
    <row r="2986">
      <c r="A2986" s="143" t="s">
        <v>39412</v>
      </c>
      <c r="B2986" t="s">
        <v>20877</v>
      </c>
      <c r="C2986" t="s">
        <v>55</v>
      </c>
      <c r="D2986" s="144" t="s">
        <v>20882</v>
      </c>
      <c r="E2986" s="144" t="s">
        <v>20883</v>
      </c>
    </row>
    <row r="2987">
      <c r="A2987" s="143" t="s">
        <v>39413</v>
      </c>
      <c r="B2987" t="s">
        <v>20877</v>
      </c>
      <c r="C2987" t="s">
        <v>106</v>
      </c>
      <c r="D2987" s="144" t="s">
        <v>20895</v>
      </c>
      <c r="E2987" s="144" t="s">
        <v>20896</v>
      </c>
    </row>
    <row r="2988">
      <c r="A2988" s="143" t="s">
        <v>39414</v>
      </c>
      <c r="B2988" t="s">
        <v>20877</v>
      </c>
      <c r="C2988" t="s">
        <v>106</v>
      </c>
      <c r="D2988" s="144" t="s">
        <v>20900</v>
      </c>
      <c r="E2988" s="144"/>
    </row>
    <row r="2989">
      <c r="A2989" s="143" t="s">
        <v>39415</v>
      </c>
      <c r="B2989" t="s">
        <v>20901</v>
      </c>
      <c r="C2989" t="s">
        <v>55</v>
      </c>
      <c r="D2989" s="144" t="s">
        <v>20906</v>
      </c>
      <c r="E2989" s="144" t="s">
        <v>20907</v>
      </c>
    </row>
    <row r="2990">
      <c r="A2990" s="143" t="s">
        <v>39416</v>
      </c>
      <c r="B2990" t="s">
        <v>20901</v>
      </c>
      <c r="C2990" t="s">
        <v>106</v>
      </c>
      <c r="D2990" s="144" t="s">
        <v>20918</v>
      </c>
      <c r="E2990" s="144"/>
    </row>
    <row r="2991">
      <c r="A2991" s="143" t="s">
        <v>39417</v>
      </c>
      <c r="B2991" t="s">
        <v>20901</v>
      </c>
      <c r="C2991" t="s">
        <v>106</v>
      </c>
      <c r="D2991" s="144" t="s">
        <v>20921</v>
      </c>
      <c r="E2991" s="144"/>
    </row>
    <row r="2992">
      <c r="A2992" s="143" t="s">
        <v>39418</v>
      </c>
      <c r="B2992" t="s">
        <v>20927</v>
      </c>
      <c r="C2992" t="s">
        <v>55</v>
      </c>
      <c r="D2992" s="144" t="s">
        <v>20932</v>
      </c>
      <c r="E2992" s="144"/>
    </row>
    <row r="2993">
      <c r="A2993" s="143" t="s">
        <v>39419</v>
      </c>
      <c r="B2993" t="s">
        <v>20927</v>
      </c>
      <c r="C2993" t="s">
        <v>311</v>
      </c>
      <c r="D2993" s="144" t="s">
        <v>20942</v>
      </c>
      <c r="E2993" s="144" t="s">
        <v>20943</v>
      </c>
    </row>
    <row r="2994">
      <c r="A2994" s="143" t="s">
        <v>39420</v>
      </c>
      <c r="B2994" t="s">
        <v>20927</v>
      </c>
      <c r="C2994" t="s">
        <v>80</v>
      </c>
      <c r="D2994" s="144" t="s">
        <v>86</v>
      </c>
      <c r="E2994" s="144" t="s">
        <v>86</v>
      </c>
    </row>
    <row r="2995">
      <c r="A2995" s="143" t="s">
        <v>39421</v>
      </c>
      <c r="B2995" t="s">
        <v>20927</v>
      </c>
      <c r="C2995" t="s">
        <v>80</v>
      </c>
      <c r="D2995" s="144" t="s">
        <v>20948</v>
      </c>
      <c r="E2995" s="144"/>
    </row>
    <row r="2996">
      <c r="A2996" s="143" t="s">
        <v>39422</v>
      </c>
      <c r="B2996" t="s">
        <v>20949</v>
      </c>
      <c r="C2996" t="s">
        <v>160</v>
      </c>
      <c r="D2996" s="144" t="s">
        <v>20955</v>
      </c>
      <c r="E2996" s="144" t="s">
        <v>20956</v>
      </c>
    </row>
    <row r="2997">
      <c r="A2997" s="143" t="s">
        <v>39423</v>
      </c>
      <c r="B2997" t="s">
        <v>20949</v>
      </c>
      <c r="C2997" t="s">
        <v>2834</v>
      </c>
      <c r="D2997" s="144" t="s">
        <v>20967</v>
      </c>
      <c r="E2997" s="144" t="s">
        <v>20968</v>
      </c>
    </row>
    <row r="2998">
      <c r="A2998" s="143" t="s">
        <v>39424</v>
      </c>
      <c r="B2998" t="s">
        <v>20949</v>
      </c>
      <c r="C2998" t="s">
        <v>106</v>
      </c>
      <c r="D2998" s="144" t="s">
        <v>20971</v>
      </c>
      <c r="E2998" s="144" t="s">
        <v>20972</v>
      </c>
    </row>
    <row r="2999">
      <c r="A2999" s="143" t="s">
        <v>39425</v>
      </c>
      <c r="B2999" t="s">
        <v>20975</v>
      </c>
      <c r="C2999" t="s">
        <v>55</v>
      </c>
      <c r="D2999" s="144" t="s">
        <v>20979</v>
      </c>
      <c r="E2999" s="144" t="s">
        <v>20980</v>
      </c>
    </row>
    <row r="3000">
      <c r="A3000" s="143" t="s">
        <v>39426</v>
      </c>
      <c r="B3000" t="s">
        <v>20975</v>
      </c>
      <c r="C3000" t="s">
        <v>106</v>
      </c>
      <c r="D3000" s="144" t="s">
        <v>20990</v>
      </c>
      <c r="E3000" s="144" t="s">
        <v>20991</v>
      </c>
    </row>
    <row r="3001">
      <c r="A3001" s="143" t="s">
        <v>39427</v>
      </c>
      <c r="B3001" t="s">
        <v>20975</v>
      </c>
      <c r="C3001" t="s">
        <v>106</v>
      </c>
      <c r="D3001" s="144" t="s">
        <v>20995</v>
      </c>
      <c r="E3001" s="144" t="s">
        <v>20996</v>
      </c>
    </row>
    <row r="3002">
      <c r="A3002" s="143" t="s">
        <v>39428</v>
      </c>
      <c r="B3002" t="s">
        <v>20975</v>
      </c>
      <c r="C3002" t="s">
        <v>80</v>
      </c>
      <c r="D3002" s="144"/>
      <c r="E3002" s="144"/>
    </row>
    <row r="3003">
      <c r="A3003" s="143" t="s">
        <v>39429</v>
      </c>
      <c r="B3003" t="s">
        <v>20975</v>
      </c>
      <c r="C3003" t="s">
        <v>80</v>
      </c>
      <c r="D3003" s="144"/>
      <c r="E3003" s="144"/>
    </row>
    <row r="3004">
      <c r="A3004" s="143" t="s">
        <v>39430</v>
      </c>
      <c r="B3004" t="s">
        <v>21003</v>
      </c>
      <c r="C3004" t="s">
        <v>55</v>
      </c>
      <c r="D3004" s="144" t="s">
        <v>21010</v>
      </c>
      <c r="E3004" s="144"/>
    </row>
    <row r="3005">
      <c r="A3005" s="143" t="s">
        <v>39431</v>
      </c>
      <c r="B3005" t="s">
        <v>21003</v>
      </c>
      <c r="C3005" t="s">
        <v>2649</v>
      </c>
      <c r="D3005" s="144" t="s">
        <v>21020</v>
      </c>
      <c r="E3005" s="144" t="s">
        <v>21021</v>
      </c>
    </row>
    <row r="3006">
      <c r="A3006" s="143" t="s">
        <v>39432</v>
      </c>
      <c r="B3006" t="s">
        <v>21003</v>
      </c>
      <c r="C3006" t="s">
        <v>160</v>
      </c>
      <c r="D3006" s="144" t="s">
        <v>21026</v>
      </c>
      <c r="E3006" s="144"/>
    </row>
    <row r="3007">
      <c r="A3007" s="143" t="s">
        <v>39433</v>
      </c>
      <c r="B3007" t="s">
        <v>21003</v>
      </c>
      <c r="C3007" t="s">
        <v>160</v>
      </c>
      <c r="D3007" s="144"/>
      <c r="E3007" s="144"/>
    </row>
    <row r="3008">
      <c r="A3008" s="143" t="s">
        <v>39434</v>
      </c>
      <c r="B3008" t="s">
        <v>21003</v>
      </c>
      <c r="C3008" t="s">
        <v>21032</v>
      </c>
      <c r="D3008" s="144" t="s">
        <v>21033</v>
      </c>
      <c r="E3008" s="144" t="s">
        <v>21034</v>
      </c>
    </row>
    <row r="3009">
      <c r="A3009" s="143" t="s">
        <v>39435</v>
      </c>
      <c r="B3009" t="s">
        <v>21003</v>
      </c>
      <c r="C3009" t="s">
        <v>21036</v>
      </c>
      <c r="D3009" s="144" t="s">
        <v>21037</v>
      </c>
      <c r="E3009" s="144"/>
    </row>
    <row r="3010">
      <c r="A3010" s="143" t="s">
        <v>39436</v>
      </c>
      <c r="B3010" t="s">
        <v>21003</v>
      </c>
      <c r="C3010" t="s">
        <v>247</v>
      </c>
      <c r="D3010" s="144" t="s">
        <v>21042</v>
      </c>
      <c r="E3010" s="144" t="s">
        <v>21043</v>
      </c>
    </row>
    <row r="3011">
      <c r="A3011" s="143" t="s">
        <v>39437</v>
      </c>
      <c r="B3011" t="s">
        <v>21003</v>
      </c>
      <c r="C3011" t="s">
        <v>80</v>
      </c>
      <c r="D3011" s="144" t="s">
        <v>21048</v>
      </c>
      <c r="E3011" s="144"/>
    </row>
    <row r="3012">
      <c r="A3012" s="143" t="s">
        <v>39438</v>
      </c>
      <c r="B3012" t="s">
        <v>21049</v>
      </c>
      <c r="C3012" t="s">
        <v>2105</v>
      </c>
      <c r="D3012" s="144" t="s">
        <v>21055</v>
      </c>
      <c r="E3012" s="144" t="s">
        <v>21056</v>
      </c>
    </row>
    <row r="3013">
      <c r="A3013" s="143" t="s">
        <v>39439</v>
      </c>
      <c r="B3013" t="s">
        <v>21049</v>
      </c>
      <c r="C3013" t="s">
        <v>160</v>
      </c>
      <c r="D3013" s="144" t="s">
        <v>21067</v>
      </c>
      <c r="E3013" s="144"/>
    </row>
    <row r="3014">
      <c r="A3014" s="143" t="s">
        <v>39440</v>
      </c>
      <c r="B3014" t="s">
        <v>21049</v>
      </c>
      <c r="C3014" t="s">
        <v>247</v>
      </c>
      <c r="D3014" s="144"/>
      <c r="E3014" s="144"/>
    </row>
    <row r="3015">
      <c r="A3015" s="143" t="s">
        <v>39441</v>
      </c>
      <c r="B3015" t="s">
        <v>21049</v>
      </c>
      <c r="C3015" t="s">
        <v>386</v>
      </c>
      <c r="D3015" s="144" t="s">
        <v>21075</v>
      </c>
      <c r="E3015" s="144"/>
    </row>
    <row r="3016">
      <c r="A3016" s="143" t="s">
        <v>39442</v>
      </c>
      <c r="B3016" t="s">
        <v>21049</v>
      </c>
      <c r="C3016" t="s">
        <v>106</v>
      </c>
      <c r="D3016" s="144" t="s">
        <v>21078</v>
      </c>
      <c r="E3016" s="144" t="s">
        <v>21079</v>
      </c>
    </row>
    <row r="3017">
      <c r="A3017" s="143" t="s">
        <v>39443</v>
      </c>
      <c r="B3017" t="s">
        <v>21083</v>
      </c>
      <c r="C3017" t="s">
        <v>8324</v>
      </c>
      <c r="D3017" s="144" t="s">
        <v>21089</v>
      </c>
      <c r="E3017" s="144" t="s">
        <v>21090</v>
      </c>
    </row>
    <row r="3018">
      <c r="A3018" s="143" t="s">
        <v>39444</v>
      </c>
      <c r="B3018" t="s">
        <v>21083</v>
      </c>
      <c r="C3018" t="s">
        <v>106</v>
      </c>
      <c r="D3018" s="144" t="s">
        <v>21102</v>
      </c>
      <c r="E3018" s="144" t="s">
        <v>21103</v>
      </c>
    </row>
    <row r="3019">
      <c r="A3019" s="143" t="s">
        <v>39445</v>
      </c>
      <c r="B3019" t="s">
        <v>21105</v>
      </c>
      <c r="C3019" t="s">
        <v>55</v>
      </c>
      <c r="D3019" s="144" t="s">
        <v>21112</v>
      </c>
      <c r="E3019" s="144" t="s">
        <v>21113</v>
      </c>
    </row>
    <row r="3020">
      <c r="A3020" s="143" t="s">
        <v>39446</v>
      </c>
      <c r="B3020" t="s">
        <v>21105</v>
      </c>
      <c r="C3020" t="s">
        <v>106</v>
      </c>
      <c r="D3020" s="144" t="s">
        <v>21123</v>
      </c>
      <c r="E3020" s="144" t="s">
        <v>21124</v>
      </c>
    </row>
    <row r="3021">
      <c r="A3021" s="143" t="s">
        <v>39447</v>
      </c>
      <c r="B3021" t="s">
        <v>21105</v>
      </c>
      <c r="C3021" t="s">
        <v>80</v>
      </c>
      <c r="D3021" s="144" t="s">
        <v>21129</v>
      </c>
      <c r="E3021" s="144" t="s">
        <v>21130</v>
      </c>
    </row>
    <row r="3022">
      <c r="A3022" s="143" t="s">
        <v>39448</v>
      </c>
      <c r="B3022" t="s">
        <v>21105</v>
      </c>
      <c r="C3022" t="s">
        <v>80</v>
      </c>
      <c r="D3022" s="144" t="s">
        <v>21133</v>
      </c>
      <c r="E3022" s="144" t="s">
        <v>21134</v>
      </c>
    </row>
    <row r="3023">
      <c r="A3023" s="143" t="s">
        <v>39449</v>
      </c>
      <c r="B3023" t="s">
        <v>21105</v>
      </c>
      <c r="C3023" t="s">
        <v>80</v>
      </c>
      <c r="D3023" s="144" t="s">
        <v>21137</v>
      </c>
      <c r="E3023" s="144" t="s">
        <v>21138</v>
      </c>
    </row>
    <row r="3024">
      <c r="A3024" s="143" t="s">
        <v>39450</v>
      </c>
      <c r="B3024" t="s">
        <v>21105</v>
      </c>
      <c r="C3024" t="s">
        <v>80</v>
      </c>
      <c r="D3024" s="144"/>
      <c r="E3024" s="144"/>
    </row>
    <row r="3025">
      <c r="A3025" s="143" t="s">
        <v>39451</v>
      </c>
      <c r="B3025" t="s">
        <v>21105</v>
      </c>
      <c r="C3025" t="s">
        <v>80</v>
      </c>
      <c r="D3025" s="144"/>
      <c r="E3025" s="144"/>
    </row>
    <row r="3026">
      <c r="A3026" s="143" t="s">
        <v>39452</v>
      </c>
      <c r="B3026" t="s">
        <v>21105</v>
      </c>
      <c r="C3026" t="s">
        <v>80</v>
      </c>
      <c r="D3026" s="144"/>
      <c r="E3026" s="144"/>
    </row>
    <row r="3027">
      <c r="A3027" s="143" t="s">
        <v>39453</v>
      </c>
      <c r="B3027" t="s">
        <v>21149</v>
      </c>
      <c r="C3027" t="s">
        <v>486</v>
      </c>
      <c r="D3027" s="144" t="s">
        <v>86</v>
      </c>
      <c r="E3027" s="144" t="s">
        <v>86</v>
      </c>
    </row>
    <row r="3028">
      <c r="A3028" s="143" t="s">
        <v>39454</v>
      </c>
      <c r="B3028" t="s">
        <v>21149</v>
      </c>
      <c r="C3028" t="s">
        <v>55</v>
      </c>
      <c r="D3028" s="144" t="s">
        <v>21166</v>
      </c>
      <c r="E3028" s="144" t="s">
        <v>21167</v>
      </c>
    </row>
    <row r="3029">
      <c r="A3029" s="143" t="s">
        <v>39455</v>
      </c>
      <c r="B3029" t="s">
        <v>21149</v>
      </c>
      <c r="C3029" t="s">
        <v>160</v>
      </c>
      <c r="D3029" s="144" t="s">
        <v>21170</v>
      </c>
      <c r="E3029" s="144"/>
    </row>
    <row r="3030">
      <c r="A3030" s="143" t="s">
        <v>39456</v>
      </c>
      <c r="B3030" t="s">
        <v>21149</v>
      </c>
      <c r="C3030" t="s">
        <v>106</v>
      </c>
      <c r="D3030" s="144" t="s">
        <v>21175</v>
      </c>
      <c r="E3030" s="144" t="s">
        <v>86</v>
      </c>
    </row>
    <row r="3031">
      <c r="A3031" s="143" t="s">
        <v>39457</v>
      </c>
      <c r="B3031" t="s">
        <v>21177</v>
      </c>
      <c r="C3031" t="s">
        <v>55</v>
      </c>
      <c r="D3031" s="144" t="s">
        <v>21183</v>
      </c>
      <c r="E3031" s="144" t="s">
        <v>21184</v>
      </c>
    </row>
    <row r="3032">
      <c r="A3032" s="143" t="s">
        <v>39458</v>
      </c>
      <c r="B3032" t="s">
        <v>21177</v>
      </c>
      <c r="C3032" t="s">
        <v>80</v>
      </c>
      <c r="D3032" s="144" t="s">
        <v>21193</v>
      </c>
      <c r="E3032" s="144"/>
    </row>
    <row r="3033">
      <c r="A3033" s="143" t="s">
        <v>39459</v>
      </c>
      <c r="B3033" t="s">
        <v>21177</v>
      </c>
      <c r="C3033" t="s">
        <v>80</v>
      </c>
      <c r="D3033" s="144" t="s">
        <v>21197</v>
      </c>
      <c r="E3033" s="144" t="s">
        <v>21198</v>
      </c>
    </row>
    <row r="3034">
      <c r="A3034" s="143" t="s">
        <v>39460</v>
      </c>
      <c r="B3034" t="s">
        <v>21201</v>
      </c>
      <c r="C3034" t="s">
        <v>55</v>
      </c>
      <c r="D3034" s="144" t="s">
        <v>21206</v>
      </c>
      <c r="E3034" s="144" t="s">
        <v>21207</v>
      </c>
    </row>
    <row r="3035">
      <c r="A3035" s="143" t="s">
        <v>39461</v>
      </c>
      <c r="B3035" t="s">
        <v>21201</v>
      </c>
      <c r="C3035" t="s">
        <v>106</v>
      </c>
      <c r="D3035" s="144"/>
      <c r="E3035" s="144"/>
    </row>
    <row r="3036">
      <c r="A3036" s="143" t="s">
        <v>39462</v>
      </c>
      <c r="B3036" t="s">
        <v>21201</v>
      </c>
      <c r="C3036" t="s">
        <v>80</v>
      </c>
      <c r="D3036" s="144" t="s">
        <v>86</v>
      </c>
      <c r="E3036" s="144" t="s">
        <v>86</v>
      </c>
    </row>
    <row r="3037">
      <c r="A3037" s="143" t="s">
        <v>39463</v>
      </c>
      <c r="B3037" t="s">
        <v>21201</v>
      </c>
      <c r="C3037" t="s">
        <v>80</v>
      </c>
      <c r="D3037" s="144" t="s">
        <v>86</v>
      </c>
      <c r="E3037" s="144" t="s">
        <v>86</v>
      </c>
    </row>
    <row r="3038">
      <c r="A3038" s="143" t="s">
        <v>39464</v>
      </c>
      <c r="B3038" t="s">
        <v>21201</v>
      </c>
      <c r="C3038" t="s">
        <v>80</v>
      </c>
      <c r="D3038" s="144" t="s">
        <v>86</v>
      </c>
      <c r="E3038" s="144" t="s">
        <v>86</v>
      </c>
    </row>
    <row r="3039">
      <c r="A3039" s="143" t="s">
        <v>39465</v>
      </c>
      <c r="B3039" t="s">
        <v>21201</v>
      </c>
      <c r="C3039" t="s">
        <v>80</v>
      </c>
      <c r="D3039" s="144"/>
      <c r="E3039" s="144"/>
    </row>
    <row r="3040">
      <c r="A3040" s="143" t="s">
        <v>39466</v>
      </c>
      <c r="B3040" t="s">
        <v>21232</v>
      </c>
      <c r="C3040" t="s">
        <v>486</v>
      </c>
      <c r="D3040" s="144" t="s">
        <v>21237</v>
      </c>
      <c r="E3040" s="144" t="s">
        <v>21238</v>
      </c>
    </row>
    <row r="3041">
      <c r="A3041" s="143" t="s">
        <v>39467</v>
      </c>
      <c r="B3041" t="s">
        <v>21232</v>
      </c>
      <c r="C3041" t="s">
        <v>160</v>
      </c>
      <c r="D3041" s="144" t="s">
        <v>21253</v>
      </c>
      <c r="E3041" s="144"/>
    </row>
    <row r="3042">
      <c r="A3042" s="143" t="s">
        <v>39468</v>
      </c>
      <c r="B3042" t="s">
        <v>21232</v>
      </c>
      <c r="C3042" t="s">
        <v>247</v>
      </c>
      <c r="D3042" s="144"/>
      <c r="E3042" s="144"/>
    </row>
    <row r="3043">
      <c r="A3043" s="143" t="s">
        <v>39469</v>
      </c>
      <c r="B3043" t="s">
        <v>21232</v>
      </c>
      <c r="C3043" t="s">
        <v>106</v>
      </c>
      <c r="D3043" s="144" t="s">
        <v>21260</v>
      </c>
      <c r="E3043" s="144" t="s">
        <v>21261</v>
      </c>
    </row>
    <row r="3044">
      <c r="A3044" s="143" t="s">
        <v>39470</v>
      </c>
      <c r="B3044" t="s">
        <v>21232</v>
      </c>
      <c r="C3044" t="s">
        <v>106</v>
      </c>
      <c r="D3044" s="144"/>
      <c r="E3044" s="144"/>
    </row>
    <row r="3045">
      <c r="A3045" s="143" t="s">
        <v>39471</v>
      </c>
      <c r="B3045" t="s">
        <v>21232</v>
      </c>
      <c r="C3045" t="s">
        <v>80</v>
      </c>
      <c r="D3045" s="144" t="s">
        <v>21270</v>
      </c>
      <c r="E3045" s="144"/>
    </row>
    <row r="3046">
      <c r="A3046" s="143" t="s">
        <v>39472</v>
      </c>
      <c r="B3046" t="s">
        <v>21271</v>
      </c>
      <c r="C3046" t="s">
        <v>55</v>
      </c>
      <c r="D3046" s="144" t="s">
        <v>21276</v>
      </c>
      <c r="E3046" s="144"/>
    </row>
    <row r="3047">
      <c r="A3047" s="143" t="s">
        <v>39473</v>
      </c>
      <c r="B3047" t="s">
        <v>21271</v>
      </c>
      <c r="C3047" t="s">
        <v>149</v>
      </c>
      <c r="D3047" s="144" t="s">
        <v>21289</v>
      </c>
      <c r="E3047" s="144" t="s">
        <v>21290</v>
      </c>
    </row>
    <row r="3048">
      <c r="A3048" s="143" t="s">
        <v>39474</v>
      </c>
      <c r="B3048" t="s">
        <v>21271</v>
      </c>
      <c r="C3048" t="s">
        <v>160</v>
      </c>
      <c r="D3048" s="144" t="s">
        <v>21295</v>
      </c>
      <c r="E3048" s="144"/>
    </row>
    <row r="3049">
      <c r="A3049" s="143" t="s">
        <v>39475</v>
      </c>
      <c r="B3049" t="s">
        <v>21271</v>
      </c>
      <c r="C3049" t="s">
        <v>106</v>
      </c>
      <c r="D3049" s="144" t="s">
        <v>21297</v>
      </c>
      <c r="E3049" s="144" t="s">
        <v>21298</v>
      </c>
    </row>
    <row r="3050">
      <c r="A3050" s="143" t="s">
        <v>39476</v>
      </c>
      <c r="B3050" t="s">
        <v>21299</v>
      </c>
      <c r="C3050" t="s">
        <v>55</v>
      </c>
      <c r="D3050" s="144" t="s">
        <v>21304</v>
      </c>
      <c r="E3050" s="144"/>
    </row>
    <row r="3051">
      <c r="A3051" s="143" t="s">
        <v>39477</v>
      </c>
      <c r="B3051" t="s">
        <v>21299</v>
      </c>
      <c r="C3051" t="s">
        <v>21316</v>
      </c>
      <c r="D3051" s="144" t="s">
        <v>21317</v>
      </c>
      <c r="E3051" s="144" t="s">
        <v>21318</v>
      </c>
    </row>
    <row r="3052">
      <c r="A3052" s="143" t="s">
        <v>39478</v>
      </c>
      <c r="B3052" t="s">
        <v>21299</v>
      </c>
      <c r="C3052" t="s">
        <v>498</v>
      </c>
      <c r="D3052" s="144" t="s">
        <v>21322</v>
      </c>
      <c r="E3052" s="144"/>
    </row>
    <row r="3053">
      <c r="A3053" s="143" t="s">
        <v>39479</v>
      </c>
      <c r="B3053" t="s">
        <v>21299</v>
      </c>
      <c r="C3053" t="s">
        <v>106</v>
      </c>
      <c r="D3053" s="144"/>
      <c r="E3053" s="144"/>
    </row>
    <row r="3054">
      <c r="A3054" s="143" t="s">
        <v>39480</v>
      </c>
      <c r="B3054" t="s">
        <v>21299</v>
      </c>
      <c r="C3054" t="s">
        <v>80</v>
      </c>
      <c r="D3054" s="144"/>
      <c r="E3054" s="144"/>
    </row>
    <row r="3055">
      <c r="A3055" s="143" t="s">
        <v>39481</v>
      </c>
      <c r="B3055" t="s">
        <v>21299</v>
      </c>
      <c r="C3055" t="s">
        <v>80</v>
      </c>
      <c r="D3055" s="144"/>
      <c r="E3055" s="144"/>
    </row>
    <row r="3056">
      <c r="A3056" s="143" t="s">
        <v>39482</v>
      </c>
      <c r="B3056" t="s">
        <v>21330</v>
      </c>
      <c r="C3056" t="s">
        <v>427</v>
      </c>
      <c r="D3056" s="144" t="s">
        <v>21335</v>
      </c>
      <c r="E3056" s="144" t="s">
        <v>21336</v>
      </c>
    </row>
    <row r="3057">
      <c r="A3057" s="143" t="s">
        <v>39483</v>
      </c>
      <c r="B3057" t="s">
        <v>21330</v>
      </c>
      <c r="C3057" t="s">
        <v>21347</v>
      </c>
      <c r="D3057" s="144" t="s">
        <v>21348</v>
      </c>
      <c r="E3057" s="144" t="s">
        <v>21349</v>
      </c>
    </row>
    <row r="3058">
      <c r="A3058" s="143" t="s">
        <v>39484</v>
      </c>
      <c r="B3058" t="s">
        <v>21330</v>
      </c>
      <c r="C3058" t="s">
        <v>3159</v>
      </c>
      <c r="D3058" s="144" t="s">
        <v>21353</v>
      </c>
      <c r="E3058" s="144" t="s">
        <v>21349</v>
      </c>
    </row>
    <row r="3059">
      <c r="A3059" s="143" t="s">
        <v>39485</v>
      </c>
      <c r="B3059" t="s">
        <v>21330</v>
      </c>
      <c r="C3059" t="s">
        <v>503</v>
      </c>
      <c r="D3059" s="144" t="s">
        <v>21356</v>
      </c>
      <c r="E3059" s="144" t="s">
        <v>21357</v>
      </c>
    </row>
    <row r="3060">
      <c r="A3060" s="143" t="s">
        <v>39486</v>
      </c>
      <c r="B3060" t="s">
        <v>21330</v>
      </c>
      <c r="C3060" t="s">
        <v>106</v>
      </c>
      <c r="D3060" s="144" t="s">
        <v>21361</v>
      </c>
      <c r="E3060" s="144" t="s">
        <v>21362</v>
      </c>
    </row>
    <row r="3061">
      <c r="A3061" s="143" t="s">
        <v>39487</v>
      </c>
      <c r="B3061" t="s">
        <v>21365</v>
      </c>
      <c r="C3061" t="s">
        <v>55</v>
      </c>
      <c r="D3061" s="144" t="s">
        <v>21370</v>
      </c>
      <c r="E3061" s="144" t="s">
        <v>21371</v>
      </c>
    </row>
    <row r="3062">
      <c r="A3062" s="143" t="s">
        <v>39488</v>
      </c>
      <c r="B3062" t="s">
        <v>21365</v>
      </c>
      <c r="C3062" t="s">
        <v>160</v>
      </c>
      <c r="D3062" s="144" t="s">
        <v>21380</v>
      </c>
      <c r="E3062" s="144" t="s">
        <v>21381</v>
      </c>
    </row>
    <row r="3063">
      <c r="A3063" s="143" t="s">
        <v>39489</v>
      </c>
      <c r="B3063" t="s">
        <v>21365</v>
      </c>
      <c r="C3063" t="s">
        <v>386</v>
      </c>
      <c r="D3063" s="144" t="s">
        <v>21385</v>
      </c>
      <c r="E3063" s="144"/>
    </row>
    <row r="3064">
      <c r="A3064" s="143" t="s">
        <v>39490</v>
      </c>
      <c r="B3064" t="s">
        <v>21365</v>
      </c>
      <c r="C3064" t="s">
        <v>106</v>
      </c>
      <c r="D3064" s="144" t="s">
        <v>21392</v>
      </c>
      <c r="E3064" s="144"/>
    </row>
    <row r="3065">
      <c r="A3065" s="143" t="s">
        <v>39491</v>
      </c>
      <c r="B3065" t="s">
        <v>21365</v>
      </c>
      <c r="C3065" t="s">
        <v>106</v>
      </c>
      <c r="D3065" s="144" t="s">
        <v>21394</v>
      </c>
      <c r="E3065" s="144" t="s">
        <v>21395</v>
      </c>
    </row>
    <row r="3066">
      <c r="A3066" s="143" t="s">
        <v>39492</v>
      </c>
      <c r="B3066" t="s">
        <v>21365</v>
      </c>
      <c r="C3066" t="s">
        <v>80</v>
      </c>
      <c r="D3066" s="144" t="s">
        <v>21397</v>
      </c>
      <c r="E3066" s="144" t="s">
        <v>86</v>
      </c>
    </row>
    <row r="3067">
      <c r="A3067" s="143" t="s">
        <v>39493</v>
      </c>
      <c r="B3067" t="s">
        <v>21365</v>
      </c>
      <c r="C3067" t="s">
        <v>80</v>
      </c>
      <c r="D3067" s="144"/>
      <c r="E3067" s="144"/>
    </row>
    <row r="3068">
      <c r="A3068" s="143" t="s">
        <v>39494</v>
      </c>
      <c r="B3068" t="s">
        <v>21365</v>
      </c>
      <c r="C3068" t="s">
        <v>80</v>
      </c>
      <c r="D3068" s="144"/>
      <c r="E3068" s="144"/>
    </row>
    <row r="3069">
      <c r="A3069" s="143" t="s">
        <v>39495</v>
      </c>
      <c r="B3069" t="s">
        <v>21403</v>
      </c>
      <c r="C3069" t="s">
        <v>3733</v>
      </c>
      <c r="D3069" s="144" t="s">
        <v>21409</v>
      </c>
      <c r="E3069" s="144" t="s">
        <v>21410</v>
      </c>
    </row>
    <row r="3070">
      <c r="A3070" s="143" t="s">
        <v>39496</v>
      </c>
      <c r="B3070" t="s">
        <v>21403</v>
      </c>
      <c r="C3070" t="s">
        <v>80</v>
      </c>
      <c r="D3070" s="144" t="s">
        <v>21421</v>
      </c>
      <c r="E3070" s="144" t="s">
        <v>21422</v>
      </c>
    </row>
    <row r="3071">
      <c r="A3071" s="143" t="s">
        <v>39497</v>
      </c>
      <c r="B3071" t="s">
        <v>21403</v>
      </c>
      <c r="C3071" t="s">
        <v>80</v>
      </c>
      <c r="D3071" s="144" t="s">
        <v>21427</v>
      </c>
      <c r="E3071" s="144"/>
    </row>
    <row r="3072">
      <c r="A3072" s="143" t="s">
        <v>39498</v>
      </c>
      <c r="B3072" t="s">
        <v>21403</v>
      </c>
      <c r="C3072" t="s">
        <v>80</v>
      </c>
      <c r="D3072" s="144"/>
      <c r="E3072" s="144"/>
    </row>
    <row r="3073">
      <c r="A3073" s="143" t="s">
        <v>39499</v>
      </c>
      <c r="B3073" t="s">
        <v>21432</v>
      </c>
      <c r="C3073" t="s">
        <v>55</v>
      </c>
      <c r="D3073" s="144" t="s">
        <v>21437</v>
      </c>
      <c r="E3073" t="s">
        <v>39500</v>
      </c>
    </row>
    <row r="3074">
      <c r="A3074" s="143" t="s">
        <v>39501</v>
      </c>
      <c r="B3074" t="s">
        <v>21432</v>
      </c>
      <c r="C3074" t="s">
        <v>160</v>
      </c>
      <c r="D3074" s="144" t="s">
        <v>86</v>
      </c>
      <c r="E3074" s="144" t="s">
        <v>86</v>
      </c>
    </row>
    <row r="3075">
      <c r="A3075" s="143" t="s">
        <v>39502</v>
      </c>
      <c r="B3075" t="s">
        <v>21432</v>
      </c>
      <c r="C3075" t="s">
        <v>21453</v>
      </c>
      <c r="D3075" s="144"/>
      <c r="E3075" s="144" t="s">
        <v>21454</v>
      </c>
    </row>
    <row r="3076">
      <c r="A3076" s="143" t="s">
        <v>39503</v>
      </c>
      <c r="B3076" t="s">
        <v>21432</v>
      </c>
      <c r="C3076" t="s">
        <v>21459</v>
      </c>
      <c r="D3076" s="144"/>
      <c r="E3076" s="144" t="s">
        <v>21454</v>
      </c>
    </row>
    <row r="3077">
      <c r="A3077" s="143" t="s">
        <v>39504</v>
      </c>
      <c r="B3077" t="s">
        <v>21432</v>
      </c>
      <c r="C3077" t="s">
        <v>4060</v>
      </c>
      <c r="D3077" s="144" t="s">
        <v>21462</v>
      </c>
      <c r="E3077" s="144" t="s">
        <v>21454</v>
      </c>
    </row>
    <row r="3078">
      <c r="A3078" s="143" t="s">
        <v>39505</v>
      </c>
      <c r="B3078" t="s">
        <v>21432</v>
      </c>
      <c r="C3078" t="s">
        <v>10283</v>
      </c>
      <c r="D3078" s="144" t="s">
        <v>21466</v>
      </c>
      <c r="E3078" s="144" t="s">
        <v>21467</v>
      </c>
    </row>
    <row r="3079">
      <c r="A3079" s="143" t="s">
        <v>39506</v>
      </c>
      <c r="B3079" t="s">
        <v>21432</v>
      </c>
      <c r="C3079" t="s">
        <v>106</v>
      </c>
      <c r="D3079" s="144" t="s">
        <v>21470</v>
      </c>
      <c r="E3079" s="144" t="s">
        <v>21454</v>
      </c>
    </row>
    <row r="3080">
      <c r="A3080" s="143" t="s">
        <v>39507</v>
      </c>
      <c r="B3080" t="s">
        <v>21471</v>
      </c>
      <c r="C3080" t="s">
        <v>2416</v>
      </c>
      <c r="D3080" s="144" t="s">
        <v>21476</v>
      </c>
      <c r="E3080" s="144"/>
    </row>
    <row r="3081">
      <c r="A3081" s="143" t="s">
        <v>39508</v>
      </c>
      <c r="B3081" t="s">
        <v>21471</v>
      </c>
      <c r="C3081" t="s">
        <v>21485</v>
      </c>
      <c r="D3081" s="144" t="s">
        <v>21486</v>
      </c>
      <c r="E3081" s="144" t="s">
        <v>21487</v>
      </c>
    </row>
    <row r="3082">
      <c r="A3082" s="143" t="s">
        <v>39509</v>
      </c>
      <c r="B3082" t="s">
        <v>21471</v>
      </c>
      <c r="C3082" t="s">
        <v>1821</v>
      </c>
      <c r="D3082" s="144" t="s">
        <v>21491</v>
      </c>
      <c r="E3082" s="144" t="s">
        <v>21492</v>
      </c>
    </row>
    <row r="3083">
      <c r="A3083" s="143" t="s">
        <v>39510</v>
      </c>
      <c r="B3083" t="s">
        <v>21471</v>
      </c>
      <c r="C3083" t="s">
        <v>247</v>
      </c>
      <c r="D3083" s="144" t="s">
        <v>21497</v>
      </c>
      <c r="E3083" s="144"/>
    </row>
    <row r="3084">
      <c r="A3084" s="143" t="s">
        <v>39511</v>
      </c>
      <c r="B3084" t="s">
        <v>21471</v>
      </c>
      <c r="C3084" t="s">
        <v>386</v>
      </c>
      <c r="D3084" s="144" t="s">
        <v>21500</v>
      </c>
      <c r="E3084" s="144"/>
    </row>
    <row r="3085">
      <c r="A3085" s="143" t="s">
        <v>39512</v>
      </c>
      <c r="B3085" t="s">
        <v>21471</v>
      </c>
      <c r="C3085" t="s">
        <v>21503</v>
      </c>
      <c r="D3085" s="144" t="s">
        <v>21504</v>
      </c>
      <c r="E3085" s="144"/>
    </row>
    <row r="3086">
      <c r="A3086" s="143" t="s">
        <v>39513</v>
      </c>
      <c r="B3086" t="s">
        <v>21471</v>
      </c>
      <c r="C3086" t="s">
        <v>80</v>
      </c>
      <c r="D3086" s="144" t="s">
        <v>21507</v>
      </c>
      <c r="E3086" s="144" t="s">
        <v>21508</v>
      </c>
    </row>
    <row r="3087">
      <c r="A3087" s="143" t="s">
        <v>39514</v>
      </c>
      <c r="B3087" t="s">
        <v>21510</v>
      </c>
      <c r="C3087" t="s">
        <v>55</v>
      </c>
      <c r="D3087" s="144" t="s">
        <v>21514</v>
      </c>
      <c r="E3087" s="144" t="s">
        <v>21515</v>
      </c>
    </row>
    <row r="3088">
      <c r="A3088" s="143" t="s">
        <v>39515</v>
      </c>
      <c r="B3088" t="s">
        <v>21510</v>
      </c>
      <c r="C3088" t="s">
        <v>80</v>
      </c>
      <c r="D3088" s="144" t="s">
        <v>86</v>
      </c>
      <c r="E3088" s="144" t="s">
        <v>86</v>
      </c>
    </row>
    <row r="3089">
      <c r="A3089" s="143" t="s">
        <v>39516</v>
      </c>
      <c r="B3089" t="s">
        <v>21510</v>
      </c>
      <c r="C3089" t="s">
        <v>80</v>
      </c>
      <c r="D3089" s="144" t="s">
        <v>21532</v>
      </c>
      <c r="E3089" s="144"/>
    </row>
    <row r="3090">
      <c r="A3090" s="143" t="s">
        <v>39517</v>
      </c>
      <c r="B3090" t="s">
        <v>21510</v>
      </c>
      <c r="C3090" t="s">
        <v>80</v>
      </c>
      <c r="D3090" s="144"/>
      <c r="E3090" s="144"/>
    </row>
    <row r="3091">
      <c r="A3091" s="143" t="s">
        <v>39518</v>
      </c>
      <c r="B3091" t="s">
        <v>21537</v>
      </c>
      <c r="C3091" t="s">
        <v>55</v>
      </c>
      <c r="D3091" s="144" t="s">
        <v>21541</v>
      </c>
      <c r="E3091" s="144"/>
    </row>
    <row r="3092">
      <c r="A3092" s="143" t="s">
        <v>39519</v>
      </c>
      <c r="B3092" t="s">
        <v>21537</v>
      </c>
      <c r="C3092" t="s">
        <v>80</v>
      </c>
      <c r="D3092" s="144" t="s">
        <v>21550</v>
      </c>
      <c r="E3092" s="144"/>
    </row>
    <row r="3093">
      <c r="A3093" s="143" t="s">
        <v>39520</v>
      </c>
      <c r="B3093" t="s">
        <v>21551</v>
      </c>
      <c r="C3093" t="s">
        <v>21557</v>
      </c>
      <c r="D3093" s="144" t="s">
        <v>21558</v>
      </c>
      <c r="E3093" s="144" t="s">
        <v>21559</v>
      </c>
    </row>
    <row r="3094">
      <c r="A3094" s="143" t="s">
        <v>39521</v>
      </c>
      <c r="B3094" t="s">
        <v>21568</v>
      </c>
      <c r="C3094" t="s">
        <v>2740</v>
      </c>
      <c r="D3094" s="144" t="s">
        <v>21573</v>
      </c>
      <c r="E3094" s="144" t="s">
        <v>21574</v>
      </c>
    </row>
    <row r="3095">
      <c r="A3095" s="143" t="s">
        <v>39522</v>
      </c>
      <c r="B3095" t="s">
        <v>21568</v>
      </c>
      <c r="C3095" t="s">
        <v>2821</v>
      </c>
      <c r="D3095" s="144" t="s">
        <v>21585</v>
      </c>
      <c r="E3095" s="144" t="s">
        <v>21586</v>
      </c>
    </row>
    <row r="3096">
      <c r="A3096" s="143" t="s">
        <v>39523</v>
      </c>
      <c r="B3096" t="s">
        <v>21568</v>
      </c>
      <c r="C3096" t="s">
        <v>247</v>
      </c>
      <c r="D3096" s="144" t="s">
        <v>21589</v>
      </c>
      <c r="E3096" s="144"/>
    </row>
    <row r="3097">
      <c r="A3097" s="143" t="s">
        <v>39524</v>
      </c>
      <c r="B3097" t="s">
        <v>21568</v>
      </c>
      <c r="C3097" t="s">
        <v>386</v>
      </c>
      <c r="D3097" s="144" t="s">
        <v>21592</v>
      </c>
      <c r="E3097" s="144" t="s">
        <v>21586</v>
      </c>
    </row>
    <row r="3098">
      <c r="A3098" s="143" t="s">
        <v>39525</v>
      </c>
      <c r="B3098" t="s">
        <v>21568</v>
      </c>
      <c r="C3098" t="s">
        <v>106</v>
      </c>
      <c r="D3098" s="144" t="s">
        <v>21595</v>
      </c>
      <c r="E3098" t="s">
        <v>39526</v>
      </c>
    </row>
    <row r="3099">
      <c r="A3099" s="143" t="s">
        <v>39527</v>
      </c>
      <c r="B3099" t="s">
        <v>21568</v>
      </c>
      <c r="C3099" t="s">
        <v>106</v>
      </c>
      <c r="D3099" s="144" t="s">
        <v>21599</v>
      </c>
      <c r="E3099" s="144"/>
    </row>
    <row r="3100">
      <c r="A3100" s="143" t="s">
        <v>39528</v>
      </c>
      <c r="B3100" t="s">
        <v>21568</v>
      </c>
      <c r="C3100" t="s">
        <v>80</v>
      </c>
      <c r="D3100" s="144" t="s">
        <v>21603</v>
      </c>
      <c r="E3100" s="144"/>
    </row>
    <row r="3101">
      <c r="A3101" s="143" t="s">
        <v>39529</v>
      </c>
      <c r="B3101" t="s">
        <v>21604</v>
      </c>
      <c r="C3101" t="s">
        <v>498</v>
      </c>
      <c r="D3101" s="144" t="s">
        <v>21610</v>
      </c>
      <c r="E3101" s="144" t="s">
        <v>21611</v>
      </c>
    </row>
    <row r="3102">
      <c r="A3102" s="143" t="s">
        <v>39530</v>
      </c>
      <c r="B3102" t="s">
        <v>21604</v>
      </c>
      <c r="C3102" t="s">
        <v>106</v>
      </c>
      <c r="D3102" s="144" t="s">
        <v>21624</v>
      </c>
      <c r="E3102" s="144" t="s">
        <v>21625</v>
      </c>
    </row>
    <row r="3103">
      <c r="A3103" s="143" t="s">
        <v>39531</v>
      </c>
      <c r="B3103" t="s">
        <v>21604</v>
      </c>
      <c r="C3103" t="s">
        <v>80</v>
      </c>
      <c r="D3103" s="144" t="s">
        <v>21631</v>
      </c>
      <c r="E3103" s="144"/>
    </row>
    <row r="3104">
      <c r="A3104" s="143" t="s">
        <v>39532</v>
      </c>
      <c r="B3104" t="s">
        <v>21604</v>
      </c>
      <c r="C3104" t="s">
        <v>80</v>
      </c>
      <c r="D3104" s="144" t="s">
        <v>21634</v>
      </c>
      <c r="E3104" s="144" t="s">
        <v>21635</v>
      </c>
    </row>
    <row r="3105">
      <c r="A3105" s="143" t="s">
        <v>39533</v>
      </c>
      <c r="B3105" t="s">
        <v>21637</v>
      </c>
      <c r="C3105" t="s">
        <v>55</v>
      </c>
      <c r="D3105" s="144" t="s">
        <v>21643</v>
      </c>
      <c r="E3105" s="144" t="s">
        <v>21644</v>
      </c>
    </row>
    <row r="3106">
      <c r="A3106" s="143" t="s">
        <v>39534</v>
      </c>
      <c r="B3106" t="s">
        <v>21637</v>
      </c>
      <c r="C3106" t="s">
        <v>7535</v>
      </c>
      <c r="D3106" s="144" t="s">
        <v>21656</v>
      </c>
      <c r="E3106" s="144" t="s">
        <v>21657</v>
      </c>
    </row>
    <row r="3107">
      <c r="A3107" s="143" t="s">
        <v>39535</v>
      </c>
      <c r="B3107" t="s">
        <v>21637</v>
      </c>
      <c r="C3107" t="s">
        <v>106</v>
      </c>
      <c r="D3107" s="144" t="s">
        <v>21661</v>
      </c>
      <c r="E3107" s="144" t="s">
        <v>21662</v>
      </c>
    </row>
    <row r="3108">
      <c r="A3108" s="143" t="s">
        <v>39536</v>
      </c>
      <c r="B3108" t="s">
        <v>21664</v>
      </c>
      <c r="C3108" t="s">
        <v>55</v>
      </c>
      <c r="D3108" s="144" t="s">
        <v>21671</v>
      </c>
      <c r="E3108" s="144" t="s">
        <v>21672</v>
      </c>
    </row>
    <row r="3109">
      <c r="A3109" s="143" t="s">
        <v>39537</v>
      </c>
      <c r="B3109" t="s">
        <v>21664</v>
      </c>
      <c r="C3109" t="s">
        <v>80</v>
      </c>
      <c r="D3109" s="144" t="s">
        <v>21682</v>
      </c>
      <c r="E3109" s="144"/>
    </row>
    <row r="3110">
      <c r="A3110" s="143" t="s">
        <v>39538</v>
      </c>
      <c r="B3110" t="s">
        <v>21664</v>
      </c>
      <c r="C3110" t="s">
        <v>80</v>
      </c>
      <c r="D3110" s="144" t="s">
        <v>21686</v>
      </c>
      <c r="E3110" s="144" t="s">
        <v>21687</v>
      </c>
    </row>
    <row r="3111">
      <c r="A3111" s="143" t="s">
        <v>39539</v>
      </c>
      <c r="B3111" t="s">
        <v>21664</v>
      </c>
      <c r="C3111" t="s">
        <v>80</v>
      </c>
      <c r="D3111" s="144"/>
      <c r="E3111" s="144"/>
    </row>
    <row r="3112">
      <c r="A3112" s="143" t="s">
        <v>39540</v>
      </c>
      <c r="B3112" t="s">
        <v>21692</v>
      </c>
      <c r="C3112" t="s">
        <v>21699</v>
      </c>
      <c r="D3112" s="144" t="s">
        <v>21700</v>
      </c>
      <c r="E3112" s="144" t="s">
        <v>21701</v>
      </c>
    </row>
    <row r="3113">
      <c r="A3113" s="143" t="s">
        <v>39541</v>
      </c>
      <c r="B3113" t="s">
        <v>21692</v>
      </c>
      <c r="C3113" t="s">
        <v>2649</v>
      </c>
      <c r="D3113" s="144" t="s">
        <v>21712</v>
      </c>
      <c r="E3113" s="144" t="s">
        <v>21713</v>
      </c>
    </row>
    <row r="3114">
      <c r="A3114" s="143" t="s">
        <v>39542</v>
      </c>
      <c r="B3114" t="s">
        <v>21692</v>
      </c>
      <c r="C3114" t="s">
        <v>247</v>
      </c>
      <c r="D3114" s="144" t="s">
        <v>21716</v>
      </c>
      <c r="E3114" s="144"/>
    </row>
    <row r="3115">
      <c r="A3115" s="143" t="s">
        <v>39543</v>
      </c>
      <c r="B3115" t="s">
        <v>21692</v>
      </c>
      <c r="C3115" t="s">
        <v>106</v>
      </c>
      <c r="D3115" s="144" t="s">
        <v>21720</v>
      </c>
      <c r="E3115" s="144" t="s">
        <v>21721</v>
      </c>
    </row>
    <row r="3116">
      <c r="A3116" s="143" t="s">
        <v>39544</v>
      </c>
      <c r="B3116" t="s">
        <v>21692</v>
      </c>
      <c r="C3116" t="s">
        <v>80</v>
      </c>
      <c r="D3116" s="144" t="s">
        <v>21723</v>
      </c>
      <c r="E3116" s="144"/>
    </row>
    <row r="3117">
      <c r="A3117" s="143" t="s">
        <v>39545</v>
      </c>
      <c r="B3117" t="s">
        <v>21692</v>
      </c>
      <c r="C3117" t="s">
        <v>80</v>
      </c>
      <c r="D3117" s="144" t="s">
        <v>21726</v>
      </c>
      <c r="E3117" s="144"/>
    </row>
    <row r="3118">
      <c r="A3118" s="143" t="s">
        <v>39546</v>
      </c>
      <c r="B3118" t="s">
        <v>21692</v>
      </c>
      <c r="C3118" t="s">
        <v>80</v>
      </c>
      <c r="D3118" s="144"/>
      <c r="E3118" s="144"/>
    </row>
    <row r="3119">
      <c r="A3119" s="143" t="s">
        <v>39547</v>
      </c>
      <c r="B3119" t="s">
        <v>21731</v>
      </c>
      <c r="C3119" t="s">
        <v>311</v>
      </c>
      <c r="D3119" s="144" t="s">
        <v>21735</v>
      </c>
      <c r="E3119" s="144" t="s">
        <v>21736</v>
      </c>
    </row>
    <row r="3120">
      <c r="A3120" s="143" t="s">
        <v>39548</v>
      </c>
      <c r="B3120" t="s">
        <v>21731</v>
      </c>
      <c r="C3120" t="s">
        <v>106</v>
      </c>
      <c r="D3120" s="144" t="s">
        <v>21745</v>
      </c>
      <c r="E3120" s="144" t="s">
        <v>21746</v>
      </c>
    </row>
    <row r="3121">
      <c r="A3121" s="143" t="s">
        <v>39549</v>
      </c>
      <c r="B3121" t="s">
        <v>21758</v>
      </c>
      <c r="C3121" t="s">
        <v>650</v>
      </c>
      <c r="D3121" s="144" t="s">
        <v>21764</v>
      </c>
      <c r="E3121" s="144" t="s">
        <v>21765</v>
      </c>
    </row>
    <row r="3122">
      <c r="A3122" s="143" t="s">
        <v>39550</v>
      </c>
      <c r="B3122" t="s">
        <v>21758</v>
      </c>
      <c r="C3122" t="s">
        <v>160</v>
      </c>
      <c r="D3122" s="144" t="s">
        <v>21775</v>
      </c>
      <c r="E3122" s="144"/>
    </row>
    <row r="3123">
      <c r="A3123" s="143" t="s">
        <v>39551</v>
      </c>
      <c r="B3123" t="s">
        <v>21758</v>
      </c>
      <c r="C3123" t="s">
        <v>106</v>
      </c>
      <c r="D3123" s="144" t="s">
        <v>21779</v>
      </c>
      <c r="E3123" s="144" t="s">
        <v>21765</v>
      </c>
    </row>
    <row r="3124">
      <c r="A3124" s="143" t="s">
        <v>39552</v>
      </c>
      <c r="B3124" t="s">
        <v>21780</v>
      </c>
      <c r="C3124" t="s">
        <v>979</v>
      </c>
      <c r="D3124" s="144" t="s">
        <v>21786</v>
      </c>
      <c r="E3124" s="144"/>
    </row>
    <row r="3125">
      <c r="A3125" s="143" t="s">
        <v>39553</v>
      </c>
      <c r="B3125" t="s">
        <v>21780</v>
      </c>
      <c r="C3125" t="s">
        <v>160</v>
      </c>
      <c r="D3125" s="144"/>
      <c r="E3125" s="144"/>
    </row>
    <row r="3126">
      <c r="A3126" s="143" t="s">
        <v>39554</v>
      </c>
      <c r="B3126" t="s">
        <v>21796</v>
      </c>
      <c r="C3126" t="s">
        <v>55</v>
      </c>
      <c r="D3126" s="144" t="s">
        <v>21801</v>
      </c>
      <c r="E3126" s="144" t="s">
        <v>21802</v>
      </c>
    </row>
    <row r="3127">
      <c r="A3127" s="143" t="s">
        <v>39555</v>
      </c>
      <c r="B3127" t="s">
        <v>21796</v>
      </c>
      <c r="C3127" t="s">
        <v>106</v>
      </c>
      <c r="D3127" s="144" t="s">
        <v>86</v>
      </c>
      <c r="E3127" s="144" t="s">
        <v>86</v>
      </c>
    </row>
    <row r="3128">
      <c r="A3128" s="143" t="s">
        <v>39556</v>
      </c>
      <c r="B3128" t="s">
        <v>21796</v>
      </c>
      <c r="C3128" t="s">
        <v>106</v>
      </c>
      <c r="D3128" s="144" t="s">
        <v>21816</v>
      </c>
      <c r="E3128" s="144" t="s">
        <v>21817</v>
      </c>
    </row>
    <row r="3129">
      <c r="A3129" s="143" t="s">
        <v>39557</v>
      </c>
      <c r="B3129" t="s">
        <v>21796</v>
      </c>
      <c r="C3129" t="s">
        <v>106</v>
      </c>
      <c r="D3129" s="144"/>
      <c r="E3129" s="144"/>
    </row>
    <row r="3130">
      <c r="A3130" s="143" t="s">
        <v>39558</v>
      </c>
      <c r="B3130" t="s">
        <v>21796</v>
      </c>
      <c r="C3130" t="s">
        <v>80</v>
      </c>
      <c r="D3130" s="144" t="s">
        <v>86</v>
      </c>
      <c r="E3130" s="144" t="s">
        <v>86</v>
      </c>
    </row>
    <row r="3131">
      <c r="A3131" s="143" t="s">
        <v>39559</v>
      </c>
      <c r="B3131" t="s">
        <v>21796</v>
      </c>
      <c r="C3131" t="s">
        <v>80</v>
      </c>
      <c r="D3131" s="144" t="s">
        <v>86</v>
      </c>
      <c r="E3131" s="144" t="s">
        <v>86</v>
      </c>
    </row>
    <row r="3132">
      <c r="A3132" s="143" t="s">
        <v>39560</v>
      </c>
      <c r="B3132" t="s">
        <v>21796</v>
      </c>
      <c r="C3132" t="s">
        <v>80</v>
      </c>
      <c r="D3132" s="144" t="s">
        <v>21829</v>
      </c>
      <c r="E3132" s="144" t="s">
        <v>21830</v>
      </c>
    </row>
    <row r="3133">
      <c r="A3133" s="143" t="s">
        <v>39561</v>
      </c>
      <c r="B3133" t="s">
        <v>21831</v>
      </c>
      <c r="C3133" t="s">
        <v>160</v>
      </c>
      <c r="D3133" s="144"/>
      <c r="E3133" s="144"/>
    </row>
    <row r="3134">
      <c r="A3134" s="143" t="s">
        <v>39562</v>
      </c>
      <c r="B3134" t="s">
        <v>21831</v>
      </c>
      <c r="C3134" t="s">
        <v>2349</v>
      </c>
      <c r="D3134" s="144"/>
      <c r="E3134" s="144" t="s">
        <v>21846</v>
      </c>
    </row>
    <row r="3135">
      <c r="A3135" s="143" t="s">
        <v>39563</v>
      </c>
      <c r="B3135" t="s">
        <v>21855</v>
      </c>
      <c r="C3135" t="s">
        <v>3733</v>
      </c>
      <c r="D3135" s="144"/>
      <c r="E3135" s="144" t="s">
        <v>21861</v>
      </c>
    </row>
    <row r="3136">
      <c r="A3136" s="143" t="s">
        <v>39564</v>
      </c>
      <c r="B3136" t="s">
        <v>21855</v>
      </c>
      <c r="C3136" t="s">
        <v>2695</v>
      </c>
      <c r="D3136" s="144"/>
      <c r="E3136" s="144" t="s">
        <v>21861</v>
      </c>
    </row>
    <row r="3137">
      <c r="A3137" s="143" t="s">
        <v>39565</v>
      </c>
      <c r="B3137" t="s">
        <v>21855</v>
      </c>
      <c r="C3137" t="s">
        <v>80</v>
      </c>
      <c r="D3137" s="144" t="s">
        <v>21873</v>
      </c>
      <c r="E3137" s="144" t="s">
        <v>21861</v>
      </c>
    </row>
    <row r="3138">
      <c r="A3138" s="143" t="s">
        <v>39566</v>
      </c>
      <c r="B3138" t="s">
        <v>21855</v>
      </c>
      <c r="C3138" t="s">
        <v>80</v>
      </c>
      <c r="D3138" s="144" t="s">
        <v>21876</v>
      </c>
      <c r="E3138" s="144" t="s">
        <v>21861</v>
      </c>
    </row>
    <row r="3139">
      <c r="A3139" s="143" t="s">
        <v>39567</v>
      </c>
      <c r="B3139" t="s">
        <v>21855</v>
      </c>
      <c r="C3139" t="s">
        <v>80</v>
      </c>
      <c r="D3139" s="144" t="s">
        <v>21880</v>
      </c>
      <c r="E3139" s="144" t="s">
        <v>21861</v>
      </c>
    </row>
    <row r="3140">
      <c r="A3140" s="143" t="s">
        <v>39568</v>
      </c>
      <c r="B3140" t="s">
        <v>21855</v>
      </c>
      <c r="C3140" t="s">
        <v>80</v>
      </c>
      <c r="D3140" s="144" t="s">
        <v>21883</v>
      </c>
      <c r="E3140" s="144" t="s">
        <v>21861</v>
      </c>
    </row>
    <row r="3141">
      <c r="A3141" s="143" t="s">
        <v>39569</v>
      </c>
      <c r="B3141" t="s">
        <v>21886</v>
      </c>
      <c r="C3141" t="s">
        <v>412</v>
      </c>
      <c r="D3141" s="144"/>
      <c r="E3141" s="144"/>
    </row>
    <row r="3142">
      <c r="A3142" s="143" t="s">
        <v>39570</v>
      </c>
      <c r="B3142" t="s">
        <v>21886</v>
      </c>
      <c r="C3142" t="s">
        <v>412</v>
      </c>
      <c r="D3142" s="144"/>
      <c r="E3142" s="144"/>
    </row>
    <row r="3143">
      <c r="A3143" s="143" t="s">
        <v>39571</v>
      </c>
      <c r="B3143" t="s">
        <v>21886</v>
      </c>
      <c r="C3143" t="s">
        <v>412</v>
      </c>
      <c r="D3143" s="144"/>
      <c r="E3143" s="144"/>
    </row>
    <row r="3144">
      <c r="A3144" s="143" t="s">
        <v>39572</v>
      </c>
      <c r="B3144" t="s">
        <v>21886</v>
      </c>
      <c r="C3144" t="s">
        <v>412</v>
      </c>
      <c r="D3144" s="144"/>
      <c r="E3144" s="144"/>
    </row>
    <row r="3145">
      <c r="A3145" s="143" t="s">
        <v>39573</v>
      </c>
      <c r="B3145" t="s">
        <v>21886</v>
      </c>
      <c r="C3145" t="s">
        <v>412</v>
      </c>
      <c r="D3145" s="144"/>
      <c r="E3145" s="144"/>
    </row>
    <row r="3146">
      <c r="A3146" s="143" t="s">
        <v>39574</v>
      </c>
      <c r="B3146" t="s">
        <v>21886</v>
      </c>
      <c r="C3146" t="s">
        <v>412</v>
      </c>
      <c r="D3146" s="144"/>
      <c r="E3146" s="144"/>
    </row>
    <row r="3147">
      <c r="A3147" s="143" t="s">
        <v>39575</v>
      </c>
      <c r="B3147" t="s">
        <v>21886</v>
      </c>
      <c r="C3147" t="s">
        <v>412</v>
      </c>
      <c r="D3147" s="144"/>
      <c r="E3147" s="144"/>
    </row>
    <row r="3148">
      <c r="A3148" s="143" t="s">
        <v>39576</v>
      </c>
      <c r="B3148" t="s">
        <v>21886</v>
      </c>
      <c r="C3148" t="s">
        <v>55</v>
      </c>
      <c r="D3148" s="144" t="s">
        <v>21919</v>
      </c>
      <c r="E3148" s="144" t="s">
        <v>21920</v>
      </c>
    </row>
    <row r="3149">
      <c r="A3149" s="143" t="s">
        <v>39577</v>
      </c>
      <c r="B3149" t="s">
        <v>21886</v>
      </c>
      <c r="C3149" t="s">
        <v>498</v>
      </c>
      <c r="D3149" s="144" t="s">
        <v>21924</v>
      </c>
      <c r="E3149" s="144"/>
    </row>
    <row r="3150">
      <c r="A3150" s="143" t="s">
        <v>39578</v>
      </c>
      <c r="B3150" t="s">
        <v>21886</v>
      </c>
      <c r="C3150" t="s">
        <v>80</v>
      </c>
      <c r="D3150" s="144" t="s">
        <v>21927</v>
      </c>
      <c r="E3150" s="144"/>
    </row>
    <row r="3151">
      <c r="A3151" s="143" t="s">
        <v>39579</v>
      </c>
      <c r="B3151" t="s">
        <v>21886</v>
      </c>
      <c r="C3151" t="s">
        <v>80</v>
      </c>
      <c r="D3151" s="144" t="s">
        <v>21929</v>
      </c>
      <c r="E3151" s="144"/>
    </row>
    <row r="3152">
      <c r="A3152" s="143" t="s">
        <v>39580</v>
      </c>
      <c r="B3152" t="s">
        <v>21931</v>
      </c>
      <c r="C3152" t="s">
        <v>55</v>
      </c>
      <c r="D3152" s="144" t="s">
        <v>21936</v>
      </c>
      <c r="E3152" s="144" t="s">
        <v>21937</v>
      </c>
    </row>
    <row r="3153">
      <c r="A3153" s="143" t="s">
        <v>39581</v>
      </c>
      <c r="B3153" t="s">
        <v>21940</v>
      </c>
      <c r="C3153" t="s">
        <v>55</v>
      </c>
      <c r="D3153" s="144" t="s">
        <v>21944</v>
      </c>
      <c r="E3153" s="144" t="s">
        <v>21945</v>
      </c>
    </row>
    <row r="3154">
      <c r="A3154" s="143" t="s">
        <v>39582</v>
      </c>
      <c r="B3154" t="s">
        <v>21940</v>
      </c>
      <c r="C3154" t="s">
        <v>76</v>
      </c>
      <c r="D3154" s="144"/>
      <c r="E3154" s="144"/>
    </row>
    <row r="3155">
      <c r="A3155" s="143" t="s">
        <v>39583</v>
      </c>
      <c r="B3155" t="s">
        <v>21940</v>
      </c>
      <c r="C3155" t="s">
        <v>76</v>
      </c>
      <c r="D3155" s="144"/>
      <c r="E3155" s="144"/>
    </row>
    <row r="3156">
      <c r="A3156" s="143" t="s">
        <v>39584</v>
      </c>
      <c r="B3156" t="s">
        <v>21940</v>
      </c>
      <c r="C3156" t="s">
        <v>160</v>
      </c>
      <c r="D3156" s="144"/>
      <c r="E3156" s="144"/>
    </row>
    <row r="3157">
      <c r="A3157" s="143" t="s">
        <v>39585</v>
      </c>
      <c r="B3157" t="s">
        <v>21940</v>
      </c>
      <c r="C3157" t="s">
        <v>160</v>
      </c>
      <c r="D3157" s="144"/>
      <c r="E3157" s="144"/>
    </row>
    <row r="3158">
      <c r="A3158" s="143" t="s">
        <v>39586</v>
      </c>
      <c r="B3158" t="s">
        <v>21940</v>
      </c>
      <c r="C3158" t="s">
        <v>674</v>
      </c>
      <c r="D3158" s="144" t="s">
        <v>86</v>
      </c>
      <c r="E3158" s="144" t="s">
        <v>86</v>
      </c>
    </row>
    <row r="3159">
      <c r="A3159" s="143" t="s">
        <v>39587</v>
      </c>
      <c r="B3159" t="s">
        <v>21940</v>
      </c>
      <c r="C3159" t="s">
        <v>674</v>
      </c>
      <c r="D3159" s="144"/>
      <c r="E3159" s="144"/>
    </row>
    <row r="3160">
      <c r="A3160" s="143" t="s">
        <v>39588</v>
      </c>
      <c r="B3160" t="s">
        <v>21940</v>
      </c>
      <c r="C3160" t="s">
        <v>2035</v>
      </c>
      <c r="D3160" s="144" t="s">
        <v>21969</v>
      </c>
      <c r="E3160" s="144"/>
    </row>
    <row r="3161">
      <c r="A3161" s="143" t="s">
        <v>39589</v>
      </c>
      <c r="B3161" t="s">
        <v>21974</v>
      </c>
      <c r="C3161" t="s">
        <v>992</v>
      </c>
      <c r="D3161" s="144" t="s">
        <v>21980</v>
      </c>
      <c r="E3161" s="144" t="s">
        <v>21981</v>
      </c>
    </row>
    <row r="3162">
      <c r="A3162" s="143" t="s">
        <v>39590</v>
      </c>
      <c r="B3162" t="s">
        <v>21974</v>
      </c>
      <c r="C3162" t="s">
        <v>674</v>
      </c>
      <c r="D3162" s="144" t="s">
        <v>86</v>
      </c>
      <c r="E3162" s="144" t="s">
        <v>86</v>
      </c>
    </row>
    <row r="3163">
      <c r="A3163" s="143" t="s">
        <v>39591</v>
      </c>
      <c r="B3163" t="s">
        <v>21974</v>
      </c>
      <c r="C3163" t="s">
        <v>2035</v>
      </c>
      <c r="D3163" s="144"/>
      <c r="E3163" s="144"/>
    </row>
    <row r="3164">
      <c r="A3164" s="143" t="s">
        <v>39592</v>
      </c>
      <c r="B3164" t="s">
        <v>21974</v>
      </c>
      <c r="C3164" t="s">
        <v>106</v>
      </c>
      <c r="D3164" s="144" t="s">
        <v>21995</v>
      </c>
      <c r="E3164" s="144" t="s">
        <v>21996</v>
      </c>
    </row>
    <row r="3165">
      <c r="A3165" s="143" t="s">
        <v>39593</v>
      </c>
      <c r="B3165" t="s">
        <v>21974</v>
      </c>
      <c r="C3165" t="s">
        <v>106</v>
      </c>
      <c r="D3165" s="144" t="s">
        <v>21999</v>
      </c>
      <c r="E3165" s="144" t="s">
        <v>22000</v>
      </c>
    </row>
    <row r="3166">
      <c r="A3166" s="143" t="s">
        <v>39594</v>
      </c>
      <c r="B3166" t="s">
        <v>21974</v>
      </c>
      <c r="C3166" t="s">
        <v>106</v>
      </c>
      <c r="D3166" s="144"/>
      <c r="E3166" s="144"/>
    </row>
    <row r="3167">
      <c r="A3167" s="143" t="s">
        <v>39595</v>
      </c>
      <c r="B3167" t="s">
        <v>22008</v>
      </c>
      <c r="C3167" t="s">
        <v>55</v>
      </c>
      <c r="D3167" s="144" t="s">
        <v>22012</v>
      </c>
      <c r="E3167" s="144" t="s">
        <v>22013</v>
      </c>
    </row>
    <row r="3168">
      <c r="A3168" s="143" t="s">
        <v>39596</v>
      </c>
      <c r="B3168" t="s">
        <v>22008</v>
      </c>
      <c r="C3168" t="s">
        <v>674</v>
      </c>
      <c r="D3168" s="144"/>
      <c r="E3168" s="144"/>
    </row>
    <row r="3169">
      <c r="A3169" s="143" t="s">
        <v>39597</v>
      </c>
      <c r="B3169" t="s">
        <v>22024</v>
      </c>
      <c r="C3169" t="s">
        <v>55</v>
      </c>
      <c r="D3169" s="144" t="s">
        <v>22030</v>
      </c>
      <c r="E3169" s="144"/>
    </row>
    <row r="3170">
      <c r="A3170" s="143" t="s">
        <v>39598</v>
      </c>
      <c r="B3170" t="s">
        <v>22036</v>
      </c>
      <c r="C3170" t="s">
        <v>55</v>
      </c>
      <c r="D3170" s="144" t="s">
        <v>22041</v>
      </c>
      <c r="E3170" s="144" t="s">
        <v>22042</v>
      </c>
    </row>
    <row r="3171">
      <c r="A3171" s="143" t="s">
        <v>39599</v>
      </c>
      <c r="B3171" t="s">
        <v>22036</v>
      </c>
      <c r="C3171" t="s">
        <v>106</v>
      </c>
      <c r="D3171" s="144" t="s">
        <v>22055</v>
      </c>
      <c r="E3171" s="144" t="s">
        <v>22056</v>
      </c>
    </row>
    <row r="3172">
      <c r="A3172" s="143" t="s">
        <v>39600</v>
      </c>
      <c r="B3172" t="s">
        <v>22036</v>
      </c>
      <c r="C3172" t="s">
        <v>106</v>
      </c>
      <c r="D3172" s="144" t="s">
        <v>22061</v>
      </c>
      <c r="E3172" s="144"/>
    </row>
    <row r="3173">
      <c r="A3173" s="143" t="s">
        <v>39601</v>
      </c>
      <c r="B3173" t="s">
        <v>22036</v>
      </c>
      <c r="C3173" t="s">
        <v>80</v>
      </c>
      <c r="D3173" s="144" t="s">
        <v>22063</v>
      </c>
      <c r="E3173" s="144"/>
    </row>
    <row r="3174">
      <c r="A3174" s="143" t="s">
        <v>39602</v>
      </c>
      <c r="B3174" t="s">
        <v>22036</v>
      </c>
      <c r="C3174" t="s">
        <v>80</v>
      </c>
      <c r="D3174" s="144" t="s">
        <v>22065</v>
      </c>
      <c r="E3174" s="144" t="s">
        <v>22042</v>
      </c>
    </row>
    <row r="3175">
      <c r="A3175" s="143" t="s">
        <v>39603</v>
      </c>
      <c r="B3175" t="s">
        <v>22069</v>
      </c>
      <c r="C3175" t="s">
        <v>55</v>
      </c>
      <c r="D3175" s="144" t="s">
        <v>22075</v>
      </c>
      <c r="E3175" s="144" t="s">
        <v>22076</v>
      </c>
    </row>
    <row r="3176">
      <c r="A3176" s="143" t="s">
        <v>39604</v>
      </c>
      <c r="B3176" t="s">
        <v>22069</v>
      </c>
      <c r="C3176" t="s">
        <v>80</v>
      </c>
      <c r="D3176" s="144" t="s">
        <v>22087</v>
      </c>
      <c r="E3176" s="144" t="s">
        <v>22076</v>
      </c>
    </row>
    <row r="3177">
      <c r="A3177" s="143" t="s">
        <v>39605</v>
      </c>
      <c r="B3177" t="s">
        <v>22069</v>
      </c>
      <c r="C3177" t="s">
        <v>80</v>
      </c>
      <c r="D3177" s="144" t="s">
        <v>22090</v>
      </c>
      <c r="E3177" s="144" t="s">
        <v>22091</v>
      </c>
    </row>
    <row r="3178">
      <c r="A3178" s="143" t="s">
        <v>39606</v>
      </c>
      <c r="B3178" t="s">
        <v>22069</v>
      </c>
      <c r="C3178" t="s">
        <v>80</v>
      </c>
      <c r="D3178" s="144"/>
      <c r="E3178" s="144"/>
    </row>
    <row r="3179">
      <c r="A3179" s="143" t="s">
        <v>39607</v>
      </c>
      <c r="B3179" t="s">
        <v>22069</v>
      </c>
      <c r="C3179" t="s">
        <v>80</v>
      </c>
      <c r="D3179" s="144"/>
      <c r="E3179" s="144"/>
    </row>
    <row r="3180">
      <c r="A3180" s="143" t="s">
        <v>39608</v>
      </c>
      <c r="B3180" t="s">
        <v>22096</v>
      </c>
      <c r="C3180" t="s">
        <v>22101</v>
      </c>
      <c r="D3180" s="144" t="s">
        <v>86</v>
      </c>
      <c r="E3180" s="144" t="s">
        <v>86</v>
      </c>
    </row>
    <row r="3181">
      <c r="A3181" s="143" t="s">
        <v>39609</v>
      </c>
      <c r="B3181" t="s">
        <v>22096</v>
      </c>
      <c r="C3181" t="s">
        <v>55</v>
      </c>
      <c r="D3181" s="144" t="s">
        <v>22112</v>
      </c>
      <c r="E3181" s="144" t="s">
        <v>22113</v>
      </c>
    </row>
    <row r="3182">
      <c r="A3182" s="143" t="s">
        <v>39610</v>
      </c>
      <c r="B3182" t="s">
        <v>22096</v>
      </c>
      <c r="C3182" t="s">
        <v>160</v>
      </c>
      <c r="D3182" s="144" t="s">
        <v>22118</v>
      </c>
      <c r="E3182" s="144"/>
    </row>
    <row r="3183">
      <c r="A3183" s="143" t="s">
        <v>39611</v>
      </c>
      <c r="B3183" t="s">
        <v>22096</v>
      </c>
      <c r="C3183" t="s">
        <v>247</v>
      </c>
      <c r="D3183" s="144" t="s">
        <v>86</v>
      </c>
      <c r="E3183" s="144" t="s">
        <v>86</v>
      </c>
    </row>
    <row r="3184">
      <c r="A3184" s="143" t="s">
        <v>39612</v>
      </c>
      <c r="B3184" t="s">
        <v>22096</v>
      </c>
      <c r="C3184" t="s">
        <v>689</v>
      </c>
      <c r="D3184" s="144" t="s">
        <v>22122</v>
      </c>
      <c r="E3184" s="144" t="s">
        <v>22123</v>
      </c>
    </row>
    <row r="3185">
      <c r="A3185" s="143" t="s">
        <v>39613</v>
      </c>
      <c r="B3185" t="s">
        <v>22096</v>
      </c>
      <c r="C3185" t="s">
        <v>106</v>
      </c>
      <c r="D3185" s="144" t="s">
        <v>22125</v>
      </c>
      <c r="E3185" s="144" t="s">
        <v>22126</v>
      </c>
    </row>
    <row r="3186">
      <c r="A3186" s="143" t="s">
        <v>39614</v>
      </c>
      <c r="B3186" t="s">
        <v>22096</v>
      </c>
      <c r="C3186" t="s">
        <v>106</v>
      </c>
      <c r="D3186" s="144" t="s">
        <v>22130</v>
      </c>
      <c r="E3186" s="144"/>
    </row>
    <row r="3187">
      <c r="A3187" s="143" t="s">
        <v>39615</v>
      </c>
      <c r="B3187" t="s">
        <v>22131</v>
      </c>
      <c r="C3187" t="s">
        <v>55</v>
      </c>
      <c r="D3187" s="144" t="s">
        <v>22138</v>
      </c>
      <c r="E3187" s="144" t="s">
        <v>22139</v>
      </c>
    </row>
    <row r="3188">
      <c r="A3188" s="143" t="s">
        <v>39616</v>
      </c>
      <c r="B3188" t="s">
        <v>22131</v>
      </c>
      <c r="C3188" t="s">
        <v>160</v>
      </c>
      <c r="D3188" s="144" t="s">
        <v>22150</v>
      </c>
      <c r="E3188" s="144" t="s">
        <v>22139</v>
      </c>
    </row>
    <row r="3189">
      <c r="A3189" s="143" t="s">
        <v>39617</v>
      </c>
      <c r="B3189" t="s">
        <v>22131</v>
      </c>
      <c r="C3189" t="s">
        <v>386</v>
      </c>
      <c r="D3189" s="144" t="s">
        <v>22153</v>
      </c>
      <c r="E3189" s="144" t="s">
        <v>22139</v>
      </c>
    </row>
    <row r="3190">
      <c r="A3190" s="143" t="s">
        <v>39618</v>
      </c>
      <c r="B3190" t="s">
        <v>22131</v>
      </c>
      <c r="C3190" t="s">
        <v>106</v>
      </c>
      <c r="D3190" s="144" t="s">
        <v>22156</v>
      </c>
      <c r="E3190" s="144" t="s">
        <v>22139</v>
      </c>
    </row>
    <row r="3191">
      <c r="A3191" s="143" t="s">
        <v>39619</v>
      </c>
      <c r="B3191" t="s">
        <v>22157</v>
      </c>
      <c r="C3191" t="s">
        <v>55</v>
      </c>
      <c r="D3191" s="144" t="s">
        <v>22162</v>
      </c>
      <c r="E3191" s="144" t="s">
        <v>22163</v>
      </c>
    </row>
    <row r="3192">
      <c r="A3192" s="143" t="s">
        <v>39620</v>
      </c>
      <c r="B3192" t="s">
        <v>22157</v>
      </c>
      <c r="C3192" t="s">
        <v>80</v>
      </c>
      <c r="D3192" s="144" t="s">
        <v>22172</v>
      </c>
      <c r="E3192" s="144" t="s">
        <v>22163</v>
      </c>
    </row>
    <row r="3193">
      <c r="A3193" s="143" t="s">
        <v>39621</v>
      </c>
      <c r="B3193" t="s">
        <v>22174</v>
      </c>
      <c r="C3193" t="s">
        <v>55</v>
      </c>
      <c r="D3193" s="144" t="s">
        <v>22180</v>
      </c>
      <c r="E3193" s="144" t="s">
        <v>22181</v>
      </c>
    </row>
    <row r="3194">
      <c r="A3194" s="143" t="s">
        <v>39622</v>
      </c>
      <c r="B3194" t="s">
        <v>22174</v>
      </c>
      <c r="C3194" t="s">
        <v>160</v>
      </c>
      <c r="D3194" s="144"/>
      <c r="E3194" s="144"/>
    </row>
    <row r="3195">
      <c r="A3195" s="143" t="s">
        <v>39623</v>
      </c>
      <c r="B3195" t="s">
        <v>22174</v>
      </c>
      <c r="C3195" t="s">
        <v>160</v>
      </c>
      <c r="D3195" s="144"/>
      <c r="E3195" s="144"/>
    </row>
    <row r="3196">
      <c r="A3196" s="143" t="s">
        <v>39624</v>
      </c>
      <c r="B3196" t="s">
        <v>22174</v>
      </c>
      <c r="C3196" t="s">
        <v>674</v>
      </c>
      <c r="D3196" s="144" t="s">
        <v>86</v>
      </c>
      <c r="E3196" s="144" t="s">
        <v>86</v>
      </c>
    </row>
    <row r="3197">
      <c r="A3197" s="143" t="s">
        <v>39625</v>
      </c>
      <c r="B3197" t="s">
        <v>22174</v>
      </c>
      <c r="C3197" t="s">
        <v>386</v>
      </c>
      <c r="D3197" s="144" t="s">
        <v>22201</v>
      </c>
      <c r="E3197" s="144" t="s">
        <v>22181</v>
      </c>
    </row>
    <row r="3198">
      <c r="A3198" s="143" t="s">
        <v>39626</v>
      </c>
      <c r="B3198" t="s">
        <v>22174</v>
      </c>
      <c r="C3198" t="s">
        <v>22204</v>
      </c>
      <c r="D3198" s="144"/>
      <c r="E3198" s="144"/>
    </row>
    <row r="3199">
      <c r="A3199" s="143" t="s">
        <v>39627</v>
      </c>
      <c r="B3199" t="s">
        <v>22174</v>
      </c>
      <c r="C3199" t="s">
        <v>106</v>
      </c>
      <c r="D3199" s="144" t="s">
        <v>22206</v>
      </c>
      <c r="E3199" s="144" t="s">
        <v>22207</v>
      </c>
    </row>
    <row r="3200">
      <c r="A3200" s="143" t="s">
        <v>39628</v>
      </c>
      <c r="B3200" t="s">
        <v>22174</v>
      </c>
      <c r="C3200" t="s">
        <v>106</v>
      </c>
      <c r="D3200" s="144"/>
      <c r="E3200" s="144"/>
    </row>
    <row r="3201">
      <c r="A3201" s="143" t="s">
        <v>39629</v>
      </c>
      <c r="B3201" t="s">
        <v>22209</v>
      </c>
      <c r="C3201" t="s">
        <v>55</v>
      </c>
      <c r="D3201" s="144" t="s">
        <v>22215</v>
      </c>
      <c r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202" s="144" t="s">
        <v>22227</v>
      </c>
      <c r="E3202" s="144"/>
    </row>
    <row r="3203">
      <c r="A3203" s="143" t="s">
        <v>39631</v>
      </c>
      <c r="B3203" t="s">
        <v>22209</v>
      </c>
      <c r="C3203" t="s">
        <v>167</v>
      </c>
      <c r="D3203" s="144" t="s">
        <v>22230</v>
      </c>
      <c r="E3203" s="144"/>
    </row>
    <row r="3204">
      <c r="A3204" s="143" t="s">
        <v>39632</v>
      </c>
      <c r="B3204" t="s">
        <v>22209</v>
      </c>
      <c r="C3204" t="s">
        <v>386</v>
      </c>
      <c r="D3204" s="144" t="s">
        <v>22234</v>
      </c>
      <c r="E3204" s="144"/>
    </row>
    <row r="3205">
      <c r="A3205" s="143" t="s">
        <v>39633</v>
      </c>
      <c r="B3205" t="s">
        <v>22237</v>
      </c>
      <c r="C3205" t="s">
        <v>55</v>
      </c>
      <c r="D3205" s="144" t="s">
        <v>22243</v>
      </c>
      <c r="E3205" s="144" t="s">
        <v>22244</v>
      </c>
    </row>
    <row r="3206">
      <c r="A3206" s="143" t="s">
        <v>39634</v>
      </c>
      <c r="B3206" t="s">
        <v>22237</v>
      </c>
      <c r="C3206" t="s">
        <v>160</v>
      </c>
      <c r="D3206" s="144" t="s">
        <v>22256</v>
      </c>
      <c r="E3206" s="144"/>
    </row>
    <row r="3207">
      <c r="A3207" s="143" t="s">
        <v>39635</v>
      </c>
      <c r="B3207" t="s">
        <v>22237</v>
      </c>
      <c r="C3207" t="s">
        <v>386</v>
      </c>
      <c r="D3207" s="144" t="s">
        <v>22258</v>
      </c>
      <c r="E3207" s="144"/>
    </row>
    <row r="3208">
      <c r="A3208" s="143" t="s">
        <v>39636</v>
      </c>
      <c r="B3208" t="s">
        <v>22237</v>
      </c>
      <c r="C3208" t="s">
        <v>106</v>
      </c>
      <c r="D3208" s="144" t="s">
        <v>22262</v>
      </c>
      <c r="E3208" s="144" t="s">
        <v>86</v>
      </c>
    </row>
    <row r="3209">
      <c r="A3209" s="143" t="s">
        <v>39637</v>
      </c>
      <c r="B3209" t="s">
        <v>22237</v>
      </c>
      <c r="C3209" t="s">
        <v>106</v>
      </c>
      <c r="D3209" s="144"/>
      <c r="E3209" s="144"/>
    </row>
    <row r="3210">
      <c r="A3210" s="143" t="s">
        <v>39638</v>
      </c>
      <c r="B3210" t="s">
        <v>22265</v>
      </c>
      <c r="C3210" t="s">
        <v>3733</v>
      </c>
      <c r="D3210" s="144" t="s">
        <v>22271</v>
      </c>
      <c r="E3210" s="144"/>
    </row>
    <row r="3211">
      <c r="A3211" s="143" t="s">
        <v>39639</v>
      </c>
      <c r="B3211" t="s">
        <v>22265</v>
      </c>
      <c r="C3211" t="s">
        <v>160</v>
      </c>
      <c r="D3211" s="144"/>
      <c r="E3211" s="144"/>
    </row>
    <row r="3212">
      <c r="A3212" s="143" t="s">
        <v>39640</v>
      </c>
      <c r="B3212" t="s">
        <v>22265</v>
      </c>
      <c r="C3212" t="s">
        <v>106</v>
      </c>
      <c r="D3212" s="144"/>
      <c r="E3212" s="144"/>
    </row>
    <row r="3213">
      <c r="A3213" s="143" t="s">
        <v>39641</v>
      </c>
      <c r="B3213" t="s">
        <v>22265</v>
      </c>
      <c r="C3213" t="s">
        <v>106</v>
      </c>
      <c r="D3213" s="144"/>
      <c r="E3213" s="144"/>
    </row>
    <row r="3214">
      <c r="A3214" s="143" t="s">
        <v>39642</v>
      </c>
      <c r="B3214" t="s">
        <v>22291</v>
      </c>
      <c r="C3214" t="s">
        <v>55</v>
      </c>
      <c r="D3214" s="144" t="s">
        <v>22296</v>
      </c>
      <c r="E3214" s="144"/>
    </row>
    <row r="3215">
      <c r="A3215" s="143" t="s">
        <v>39643</v>
      </c>
      <c r="B3215" t="s">
        <v>22291</v>
      </c>
      <c r="C3215" t="s">
        <v>80</v>
      </c>
      <c r="D3215" s="144" t="s">
        <v>22305</v>
      </c>
      <c r="E3215" s="144"/>
    </row>
    <row r="3216">
      <c r="A3216" s="143" t="s">
        <v>39644</v>
      </c>
      <c r="B3216" t="s">
        <v>22307</v>
      </c>
      <c r="C3216" t="s">
        <v>2625</v>
      </c>
      <c r="D3216" s="144"/>
      <c r="E3216" s="144"/>
    </row>
    <row r="3217">
      <c r="A3217" s="143" t="s">
        <v>39645</v>
      </c>
      <c r="B3217" t="s">
        <v>22307</v>
      </c>
      <c r="C3217" t="s">
        <v>14197</v>
      </c>
      <c r="D3217" s="144"/>
      <c r="E3217" s="144"/>
    </row>
    <row r="3218">
      <c r="A3218" s="143" t="s">
        <v>39646</v>
      </c>
      <c r="B3218" t="s">
        <v>22307</v>
      </c>
      <c r="C3218" t="s">
        <v>21699</v>
      </c>
      <c r="D3218" s="144" t="s">
        <v>22325</v>
      </c>
      <c r="E3218" s="144"/>
    </row>
    <row r="3219">
      <c r="A3219" s="143" t="s">
        <v>39647</v>
      </c>
      <c r="B3219" t="s">
        <v>22307</v>
      </c>
      <c r="C3219" t="s">
        <v>55</v>
      </c>
      <c r="D3219" s="144" t="s">
        <v>22330</v>
      </c>
      <c r="E3219" s="144"/>
    </row>
    <row r="3220">
      <c r="A3220" s="143" t="s">
        <v>39648</v>
      </c>
      <c r="B3220" t="s">
        <v>22307</v>
      </c>
      <c r="C3220" t="s">
        <v>498</v>
      </c>
      <c r="D3220" s="144" t="s">
        <v>22333</v>
      </c>
      <c r="E3220" s="144" t="s">
        <v>22334</v>
      </c>
    </row>
    <row r="3221">
      <c r="A3221" s="143" t="s">
        <v>39649</v>
      </c>
      <c r="B3221" t="s">
        <v>22307</v>
      </c>
      <c r="C3221" t="s">
        <v>247</v>
      </c>
      <c r="D3221" s="144"/>
      <c r="E3221" s="144"/>
    </row>
    <row r="3222">
      <c r="A3222" s="143" t="s">
        <v>39650</v>
      </c>
      <c r="B3222" t="s">
        <v>22307</v>
      </c>
      <c r="C3222" t="s">
        <v>386</v>
      </c>
      <c r="D3222" s="144" t="s">
        <v>22340</v>
      </c>
      <c r="E3222" s="144" t="s">
        <v>22341</v>
      </c>
    </row>
    <row r="3223">
      <c r="A3223" s="143" t="s">
        <v>39651</v>
      </c>
      <c r="B3223" t="s">
        <v>22307</v>
      </c>
      <c r="C3223" t="s">
        <v>106</v>
      </c>
      <c r="D3223" s="144"/>
      <c r="E3223" s="144"/>
    </row>
    <row r="3224">
      <c r="A3224" s="143" t="s">
        <v>39652</v>
      </c>
      <c r="B3224" t="s">
        <v>22343</v>
      </c>
      <c r="C3224" t="s">
        <v>55</v>
      </c>
      <c r="D3224" s="144" t="s">
        <v>22350</v>
      </c>
      <c r="E3224" s="144" t="s">
        <v>22351</v>
      </c>
    </row>
    <row r="3225">
      <c r="A3225" s="143" t="s">
        <v>39653</v>
      </c>
      <c r="B3225" t="s">
        <v>22343</v>
      </c>
      <c r="C3225" t="s">
        <v>106</v>
      </c>
      <c r="D3225" s="144" t="s">
        <v>22359</v>
      </c>
      <c r="E3225" s="144"/>
    </row>
    <row r="3226">
      <c r="A3226" s="143" t="s">
        <v>39654</v>
      </c>
      <c r="B3226" t="s">
        <v>22343</v>
      </c>
      <c r="C3226" t="s">
        <v>80</v>
      </c>
      <c r="D3226" s="144" t="s">
        <v>22362</v>
      </c>
      <c r="E3226" s="144"/>
    </row>
    <row r="3227">
      <c r="A3227" s="143" t="s">
        <v>39655</v>
      </c>
      <c r="B3227" t="s">
        <v>22363</v>
      </c>
      <c r="C3227" t="s">
        <v>55</v>
      </c>
      <c r="D3227" s="144" t="s">
        <v>22370</v>
      </c>
      <c r="E3227" s="144"/>
    </row>
    <row r="3228">
      <c r="A3228" s="143" t="s">
        <v>39656</v>
      </c>
      <c r="B3228" t="s">
        <v>22363</v>
      </c>
      <c r="C3228" t="s">
        <v>76</v>
      </c>
      <c r="D3228" s="144" t="s">
        <v>22379</v>
      </c>
      <c r="E3228" s="144"/>
    </row>
    <row r="3229">
      <c r="A3229" s="143" t="s">
        <v>39657</v>
      </c>
      <c r="B3229" t="s">
        <v>22381</v>
      </c>
      <c r="C3229" t="s">
        <v>160</v>
      </c>
      <c r="D3229" s="144" t="s">
        <v>22386</v>
      </c>
      <c r="E3229" s="144" t="s">
        <v>22387</v>
      </c>
    </row>
    <row r="3230">
      <c r="A3230" s="143" t="s">
        <v>39658</v>
      </c>
      <c r="B3230" t="s">
        <v>22395</v>
      </c>
      <c r="C3230" t="s">
        <v>55</v>
      </c>
      <c r="D3230" s="144" t="s">
        <v>22399</v>
      </c>
      <c r="E3230" s="144" t="s">
        <v>22400</v>
      </c>
    </row>
    <row r="3231">
      <c r="A3231" s="143" t="s">
        <v>39659</v>
      </c>
      <c r="B3231" t="s">
        <v>22395</v>
      </c>
      <c r="C3231" t="s">
        <v>76</v>
      </c>
      <c r="D3231" s="144" t="s">
        <v>22413</v>
      </c>
      <c r="E3231" s="144"/>
    </row>
    <row r="3232">
      <c r="A3232" s="143" t="s">
        <v>39660</v>
      </c>
      <c r="B3232" t="s">
        <v>22395</v>
      </c>
      <c r="C3232" t="s">
        <v>106</v>
      </c>
      <c r="D3232" s="144" t="s">
        <v>22417</v>
      </c>
      <c r="E3232" s="144" t="s">
        <v>22418</v>
      </c>
    </row>
    <row r="3233">
      <c r="A3233" s="143" t="s">
        <v>39661</v>
      </c>
      <c r="B3233" t="s">
        <v>22395</v>
      </c>
      <c r="C3233" t="s">
        <v>80</v>
      </c>
      <c r="D3233" s="144" t="s">
        <v>22422</v>
      </c>
      <c r="E3233" s="144"/>
    </row>
    <row r="3234">
      <c r="A3234" s="143" t="s">
        <v>39662</v>
      </c>
      <c r="B3234" t="s">
        <v>22425</v>
      </c>
      <c r="C3234" t="s">
        <v>55</v>
      </c>
      <c r="D3234" s="144" t="s">
        <v>22429</v>
      </c>
      <c r="E3234" s="144" t="s">
        <v>22430</v>
      </c>
    </row>
    <row r="3235">
      <c r="A3235" s="143" t="s">
        <v>39663</v>
      </c>
      <c r="B3235" t="s">
        <v>22425</v>
      </c>
      <c r="C3235" t="s">
        <v>2649</v>
      </c>
      <c r="D3235" s="144" t="s">
        <v>22440</v>
      </c>
      <c r="E3235" s="144" t="s">
        <v>22430</v>
      </c>
    </row>
    <row r="3236">
      <c r="A3236" s="143" t="s">
        <v>39664</v>
      </c>
      <c r="B3236" t="s">
        <v>22425</v>
      </c>
      <c r="C3236" t="s">
        <v>160</v>
      </c>
      <c r="D3236" s="144"/>
      <c r="E3236" s="144" t="s">
        <v>22445</v>
      </c>
    </row>
    <row r="3237">
      <c r="A3237" s="143" t="s">
        <v>39665</v>
      </c>
      <c r="B3237" t="s">
        <v>22425</v>
      </c>
      <c r="C3237" t="s">
        <v>167</v>
      </c>
      <c r="D3237" s="144"/>
      <c r="E3237" s="144" t="s">
        <v>22445</v>
      </c>
    </row>
    <row r="3238">
      <c r="A3238" s="143" t="s">
        <v>39666</v>
      </c>
      <c r="B3238" t="s">
        <v>22425</v>
      </c>
      <c r="C3238" t="s">
        <v>247</v>
      </c>
      <c r="D3238" s="144"/>
      <c r="E3238" s="144" t="s">
        <v>22445</v>
      </c>
    </row>
    <row r="3239">
      <c r="A3239" s="143" t="s">
        <v>39667</v>
      </c>
      <c r="B3239" t="s">
        <v>22425</v>
      </c>
      <c r="C3239" t="s">
        <v>1088</v>
      </c>
      <c r="D3239" s="144"/>
      <c r="E3239" s="144" t="s">
        <v>22445</v>
      </c>
    </row>
    <row r="3240">
      <c r="A3240" s="143" t="s">
        <v>39668</v>
      </c>
      <c r="B3240" t="s">
        <v>22425</v>
      </c>
      <c r="C3240" t="s">
        <v>106</v>
      </c>
      <c r="D3240" s="144"/>
      <c r="E3240" s="144" t="s">
        <v>22445</v>
      </c>
    </row>
    <row r="3241">
      <c r="A3241" s="143" t="s">
        <v>39669</v>
      </c>
      <c r="B3241" t="s">
        <v>22425</v>
      </c>
      <c r="C3241" t="s">
        <v>106</v>
      </c>
      <c r="D3241" s="144"/>
      <c r="E3241" s="144" t="s">
        <v>22445</v>
      </c>
    </row>
    <row r="3242">
      <c r="A3242" s="143" t="s">
        <v>39670</v>
      </c>
      <c r="B3242" t="s">
        <v>22456</v>
      </c>
      <c r="C3242" t="s">
        <v>311</v>
      </c>
      <c r="D3242" s="144" t="s">
        <v>22462</v>
      </c>
      <c r="E3242" s="144" t="s">
        <v>22463</v>
      </c>
    </row>
    <row r="3243">
      <c r="A3243" s="143" t="s">
        <v>39671</v>
      </c>
      <c r="B3243" t="s">
        <v>22456</v>
      </c>
      <c r="C3243" t="s">
        <v>498</v>
      </c>
      <c r="D3243" s="144" t="s">
        <v>22474</v>
      </c>
      <c r="E3243" s="144"/>
    </row>
    <row r="3244">
      <c r="A3244" s="143" t="s">
        <v>39672</v>
      </c>
      <c r="B3244" t="s">
        <v>22456</v>
      </c>
      <c r="C3244" t="s">
        <v>160</v>
      </c>
      <c r="D3244" s="144"/>
      <c r="E3244" s="144"/>
    </row>
    <row r="3245">
      <c r="A3245" s="143" t="s">
        <v>39673</v>
      </c>
      <c r="B3245" t="s">
        <v>22456</v>
      </c>
      <c r="C3245" t="s">
        <v>8324</v>
      </c>
      <c r="D3245" s="144"/>
      <c r="E3245" s="144"/>
    </row>
    <row r="3246">
      <c r="A3246" s="143" t="s">
        <v>39674</v>
      </c>
      <c r="B3246" t="s">
        <v>22456</v>
      </c>
      <c r="C3246" t="s">
        <v>247</v>
      </c>
      <c r="D3246" s="144" t="s">
        <v>22481</v>
      </c>
      <c r="E3246" s="144"/>
    </row>
    <row r="3247">
      <c r="A3247" s="143" t="s">
        <v>39675</v>
      </c>
      <c r="B3247" t="s">
        <v>22456</v>
      </c>
      <c r="C3247" t="s">
        <v>106</v>
      </c>
      <c r="D3247" s="144" t="s">
        <v>22485</v>
      </c>
      <c r="E3247" s="144" t="s">
        <v>22486</v>
      </c>
    </row>
    <row r="3248">
      <c r="A3248" s="143" t="s">
        <v>39676</v>
      </c>
      <c r="B3248" t="s">
        <v>22456</v>
      </c>
      <c r="C3248" t="s">
        <v>80</v>
      </c>
      <c r="D3248" s="144" t="s">
        <v>22490</v>
      </c>
      <c r="E3248" s="144"/>
    </row>
    <row r="3249">
      <c r="A3249" s="143" t="s">
        <v>39677</v>
      </c>
      <c r="B3249" t="s">
        <v>22491</v>
      </c>
      <c r="C3249" t="s">
        <v>55</v>
      </c>
      <c r="D3249" s="144" t="s">
        <v>22496</v>
      </c>
      <c r="E3249" s="144"/>
    </row>
    <row r="3250">
      <c r="A3250" s="143" t="s">
        <v>39678</v>
      </c>
      <c r="B3250" t="s">
        <v>22491</v>
      </c>
      <c r="C3250" t="s">
        <v>106</v>
      </c>
      <c r="D3250" s="144" t="s">
        <v>22506</v>
      </c>
      <c r="E3250" s="144"/>
    </row>
    <row r="3251">
      <c r="A3251" s="143" t="s">
        <v>39679</v>
      </c>
      <c r="B3251" t="s">
        <v>22491</v>
      </c>
      <c r="C3251" t="s">
        <v>80</v>
      </c>
      <c r="D3251" s="144" t="s">
        <v>86</v>
      </c>
      <c r="E3251" s="144" t="s">
        <v>86</v>
      </c>
    </row>
    <row r="3252">
      <c r="A3252" s="143" t="s">
        <v>39680</v>
      </c>
      <c r="B3252" t="s">
        <v>22491</v>
      </c>
      <c r="C3252" t="s">
        <v>80</v>
      </c>
      <c r="D3252" s="144" t="s">
        <v>22513</v>
      </c>
      <c r="E3252" s="144" t="s">
        <v>86</v>
      </c>
    </row>
    <row r="3253">
      <c r="A3253" s="143" t="s">
        <v>39681</v>
      </c>
      <c r="B3253" t="s">
        <v>22514</v>
      </c>
      <c r="C3253" t="s">
        <v>14197</v>
      </c>
      <c r="D3253" s="144"/>
      <c r="E3253" s="144"/>
    </row>
    <row r="3254">
      <c r="A3254" s="143" t="s">
        <v>39682</v>
      </c>
      <c r="B3254" t="s">
        <v>22514</v>
      </c>
      <c r="C3254" t="s">
        <v>992</v>
      </c>
      <c r="D3254" s="144" t="s">
        <v>22529</v>
      </c>
      <c r="E3254" s="144" t="s">
        <v>22530</v>
      </c>
    </row>
    <row r="3255">
      <c r="A3255" s="143" t="s">
        <v>39683</v>
      </c>
      <c r="B3255" t="s">
        <v>22514</v>
      </c>
      <c r="C3255" t="s">
        <v>1680</v>
      </c>
      <c r="D3255" s="144" t="s">
        <v>22533</v>
      </c>
      <c r="E3255" s="144" t="s">
        <v>86</v>
      </c>
    </row>
    <row r="3256">
      <c r="A3256" s="143" t="s">
        <v>39684</v>
      </c>
      <c r="B3256" t="s">
        <v>22514</v>
      </c>
      <c r="C3256" t="s">
        <v>22538</v>
      </c>
      <c r="D3256" s="144"/>
      <c r="E3256" s="144"/>
    </row>
    <row r="3257">
      <c r="A3257" s="143" t="s">
        <v>39685</v>
      </c>
      <c r="B3257" t="s">
        <v>22514</v>
      </c>
      <c r="C3257" t="s">
        <v>106</v>
      </c>
      <c r="D3257" s="144" t="s">
        <v>22541</v>
      </c>
      <c r="E3257" s="144" t="s">
        <v>22542</v>
      </c>
    </row>
    <row r="3258">
      <c r="A3258" s="143" t="s">
        <v>39686</v>
      </c>
      <c r="B3258" t="s">
        <v>22544</v>
      </c>
      <c r="C3258" t="s">
        <v>160</v>
      </c>
      <c r="D3258" s="144" t="s">
        <v>22548</v>
      </c>
      <c r="E3258" s="144" t="s">
        <v>86</v>
      </c>
    </row>
    <row r="3259">
      <c r="A3259" s="143" t="s">
        <v>39687</v>
      </c>
      <c r="B3259" t="s">
        <v>22555</v>
      </c>
      <c r="C3259" t="s">
        <v>55</v>
      </c>
      <c r="D3259" s="144" t="s">
        <v>22560</v>
      </c>
      <c r="E3259" s="144" t="s">
        <v>22561</v>
      </c>
    </row>
    <row r="3260">
      <c r="A3260" s="143" t="s">
        <v>39688</v>
      </c>
      <c r="B3260" t="s">
        <v>22555</v>
      </c>
      <c r="C3260" t="s">
        <v>160</v>
      </c>
      <c r="D3260" s="144"/>
      <c r="E3260" s="144"/>
    </row>
    <row r="3261">
      <c r="A3261" s="143" t="s">
        <v>39689</v>
      </c>
      <c r="B3261" t="s">
        <v>22555</v>
      </c>
      <c r="C3261" t="s">
        <v>247</v>
      </c>
      <c r="D3261" s="144"/>
      <c r="E3261" s="144"/>
    </row>
    <row r="3262">
      <c r="A3262" s="143" t="s">
        <v>39690</v>
      </c>
      <c r="B3262" t="s">
        <v>22555</v>
      </c>
      <c r="C3262" t="s">
        <v>4060</v>
      </c>
      <c r="D3262" s="144"/>
      <c r="E3262" s="144"/>
    </row>
    <row r="3263">
      <c r="A3263" s="143" t="s">
        <v>39691</v>
      </c>
      <c r="B3263" t="s">
        <v>22555</v>
      </c>
      <c r="C3263" t="s">
        <v>106</v>
      </c>
      <c r="D3263" s="144"/>
      <c r="E3263" s="144"/>
    </row>
    <row r="3264">
      <c r="A3264" s="143" t="s">
        <v>39692</v>
      </c>
      <c r="B3264" t="s">
        <v>22576</v>
      </c>
      <c r="C3264" t="s">
        <v>55</v>
      </c>
      <c r="D3264" s="144" t="s">
        <v>22580</v>
      </c>
      <c r="E3264" s="144" t="s">
        <v>22581</v>
      </c>
    </row>
    <row r="3265">
      <c r="A3265" s="143" t="s">
        <v>39693</v>
      </c>
      <c r="B3265" t="s">
        <v>22576</v>
      </c>
      <c r="C3265" t="s">
        <v>674</v>
      </c>
      <c r="D3265" s="144" t="s">
        <v>22590</v>
      </c>
      <c r="E3265" s="144"/>
    </row>
    <row r="3266">
      <c r="A3266" s="143" t="s">
        <v>39694</v>
      </c>
      <c r="B3266" t="s">
        <v>22576</v>
      </c>
      <c r="C3266" t="s">
        <v>1680</v>
      </c>
      <c r="D3266" s="144"/>
      <c r="E3266" s="144"/>
    </row>
    <row r="3267">
      <c r="A3267" s="143" t="s">
        <v>39695</v>
      </c>
      <c r="B3267" t="s">
        <v>22576</v>
      </c>
      <c r="C3267" t="s">
        <v>106</v>
      </c>
      <c r="D3267" s="144" t="s">
        <v>22600</v>
      </c>
      <c r="E3267" s="144" t="s">
        <v>22601</v>
      </c>
    </row>
    <row r="3268">
      <c r="A3268" s="143" t="s">
        <v>39696</v>
      </c>
      <c r="B3268" t="s">
        <v>22602</v>
      </c>
      <c r="C3268" t="s">
        <v>55</v>
      </c>
      <c r="D3268" s="144" t="s">
        <v>22609</v>
      </c>
      <c r="E3268" t="s">
        <v>39697</v>
      </c>
    </row>
    <row r="3269">
      <c r="A3269" s="143" t="s">
        <v>39698</v>
      </c>
      <c r="B3269" t="s">
        <v>22602</v>
      </c>
      <c r="C3269" t="s">
        <v>55</v>
      </c>
      <c r="D3269" s="144" t="s">
        <v>22617</v>
      </c>
      <c r="E3269" s="144" t="s">
        <v>22618</v>
      </c>
    </row>
    <row r="3270">
      <c r="A3270" s="143" t="s">
        <v>39699</v>
      </c>
      <c r="B3270" t="s">
        <v>22602</v>
      </c>
      <c r="C3270" t="s">
        <v>160</v>
      </c>
      <c r="D3270" s="144"/>
      <c r="E3270" s="144"/>
    </row>
    <row r="3271">
      <c r="A3271" s="143" t="s">
        <v>39700</v>
      </c>
      <c r="B3271" t="s">
        <v>22623</v>
      </c>
      <c r="C3271" t="s">
        <v>55</v>
      </c>
      <c r="D3271" s="144" t="s">
        <v>22627</v>
      </c>
      <c r="E3271" s="144" t="s">
        <v>22628</v>
      </c>
    </row>
    <row r="3272">
      <c r="A3272" s="143" t="s">
        <v>39701</v>
      </c>
      <c r="B3272" t="s">
        <v>22623</v>
      </c>
      <c r="C3272" t="s">
        <v>106</v>
      </c>
      <c r="D3272" s="144" t="s">
        <v>22638</v>
      </c>
      <c r="E3272" s="144" t="s">
        <v>22628</v>
      </c>
    </row>
    <row r="3273">
      <c r="A3273" s="143" t="s">
        <v>39702</v>
      </c>
      <c r="B3273" t="s">
        <v>22623</v>
      </c>
      <c r="C3273" t="s">
        <v>80</v>
      </c>
      <c r="D3273" s="144"/>
      <c r="E3273" s="144" t="s">
        <v>22628</v>
      </c>
    </row>
    <row r="3274">
      <c r="A3274" s="143" t="s">
        <v>39703</v>
      </c>
      <c r="B3274" t="s">
        <v>22623</v>
      </c>
      <c r="C3274" t="s">
        <v>80</v>
      </c>
      <c r="D3274" s="144"/>
      <c r="E3274" s="144" t="s">
        <v>22628</v>
      </c>
    </row>
    <row r="3275">
      <c r="A3275" s="143" t="s">
        <v>39704</v>
      </c>
      <c r="B3275" t="s">
        <v>22641</v>
      </c>
      <c r="C3275" t="s">
        <v>22646</v>
      </c>
      <c r="D3275" s="144" t="s">
        <v>22647</v>
      </c>
      <c r="E3275" s="144" t="s">
        <v>22648</v>
      </c>
    </row>
    <row r="3276">
      <c r="A3276" s="143" t="s">
        <v>39705</v>
      </c>
      <c r="B3276" t="s">
        <v>22641</v>
      </c>
      <c r="C3276" t="s">
        <v>160</v>
      </c>
      <c r="D3276" s="144" t="s">
        <v>22661</v>
      </c>
      <c r="E3276" s="144" t="s">
        <v>22662</v>
      </c>
    </row>
    <row r="3277">
      <c r="A3277" s="143" t="s">
        <v>39706</v>
      </c>
      <c r="B3277" t="s">
        <v>22641</v>
      </c>
      <c r="C3277" t="s">
        <v>247</v>
      </c>
      <c r="D3277" s="144" t="s">
        <v>22665</v>
      </c>
      <c r="E3277" s="144" t="s">
        <v>22666</v>
      </c>
    </row>
    <row r="3278">
      <c r="A3278" s="143" t="s">
        <v>39707</v>
      </c>
      <c r="B3278" t="s">
        <v>22641</v>
      </c>
      <c r="C3278" t="s">
        <v>2035</v>
      </c>
      <c r="D3278" s="144" t="s">
        <v>22668</v>
      </c>
      <c r="E3278" s="144" t="s">
        <v>22669</v>
      </c>
    </row>
    <row r="3279">
      <c r="A3279" s="143" t="s">
        <v>39708</v>
      </c>
      <c r="B3279" t="s">
        <v>22641</v>
      </c>
      <c r="C3279" t="s">
        <v>2035</v>
      </c>
      <c r="D3279" s="144" t="s">
        <v>22673</v>
      </c>
      <c r="E3279" s="144"/>
    </row>
    <row r="3280">
      <c r="A3280" s="143" t="s">
        <v>39709</v>
      </c>
      <c r="B3280" t="s">
        <v>22674</v>
      </c>
      <c r="C3280" t="s">
        <v>55</v>
      </c>
      <c r="D3280" s="144" t="s">
        <v>22679</v>
      </c>
      <c r="E3280" s="144" t="s">
        <v>22680</v>
      </c>
    </row>
    <row r="3281">
      <c r="A3281" s="143" t="s">
        <v>39710</v>
      </c>
      <c r="B3281" t="s">
        <v>22674</v>
      </c>
      <c r="C3281" t="s">
        <v>311</v>
      </c>
      <c r="D3281" s="144" t="s">
        <v>22689</v>
      </c>
      <c r="E3281" s="144" t="s">
        <v>22690</v>
      </c>
    </row>
    <row r="3282">
      <c r="A3282" s="143" t="s">
        <v>39711</v>
      </c>
      <c r="B3282" t="s">
        <v>22674</v>
      </c>
      <c r="C3282" t="s">
        <v>106</v>
      </c>
      <c r="D3282" s="144" t="s">
        <v>22695</v>
      </c>
      <c r="E3282" s="144"/>
    </row>
    <row r="3283">
      <c r="A3283" s="143" t="s">
        <v>39712</v>
      </c>
      <c r="B3283" t="s">
        <v>22674</v>
      </c>
      <c r="C3283" t="s">
        <v>80</v>
      </c>
      <c r="D3283" s="144"/>
      <c r="E3283" s="144"/>
    </row>
    <row r="3284">
      <c r="A3284" s="143" t="s">
        <v>39713</v>
      </c>
      <c r="B3284" t="s">
        <v>22674</v>
      </c>
      <c r="C3284" t="s">
        <v>80</v>
      </c>
      <c r="D3284" s="144"/>
      <c r="E3284" s="144"/>
    </row>
    <row r="3285">
      <c r="A3285" s="143" t="s">
        <v>39714</v>
      </c>
      <c r="B3285" t="s">
        <v>22674</v>
      </c>
      <c r="C3285" t="s">
        <v>80</v>
      </c>
      <c r="D3285" s="144"/>
      <c r="E3285" s="144"/>
    </row>
    <row r="3286">
      <c r="A3286" s="143" t="s">
        <v>39715</v>
      </c>
      <c r="B3286" t="s">
        <v>22674</v>
      </c>
      <c r="C3286" t="s">
        <v>80</v>
      </c>
      <c r="D3286" s="144" t="s">
        <v>22705</v>
      </c>
      <c r="E3286" s="144"/>
    </row>
    <row r="3287">
      <c r="A3287" s="143" t="s">
        <v>39716</v>
      </c>
      <c r="B3287" t="s">
        <v>22674</v>
      </c>
      <c r="C3287" t="s">
        <v>80</v>
      </c>
      <c r="D3287" s="144" t="s">
        <v>22712</v>
      </c>
      <c r="E3287" s="144"/>
    </row>
    <row r="3288">
      <c r="A3288" s="143" t="s">
        <v>39717</v>
      </c>
      <c r="B3288" t="s">
        <v>22674</v>
      </c>
      <c r="C3288" t="s">
        <v>80</v>
      </c>
      <c r="D3288" s="144" t="s">
        <v>22716</v>
      </c>
      <c r="E3288" s="144"/>
    </row>
    <row r="3289">
      <c r="A3289" s="143" t="s">
        <v>39718</v>
      </c>
      <c r="B3289" t="s">
        <v>22674</v>
      </c>
      <c r="C3289" t="s">
        <v>80</v>
      </c>
      <c r="D3289" s="144" t="s">
        <v>22718</v>
      </c>
      <c r="E3289" s="144"/>
    </row>
    <row r="3290">
      <c r="A3290" s="143" t="s">
        <v>39719</v>
      </c>
      <c r="B3290" t="s">
        <v>22674</v>
      </c>
      <c r="C3290" t="s">
        <v>80</v>
      </c>
      <c r="D3290" s="144"/>
      <c r="E3290" s="144"/>
    </row>
    <row r="3291">
      <c r="A3291" s="143" t="s">
        <v>39720</v>
      </c>
      <c r="B3291" t="s">
        <v>22721</v>
      </c>
      <c r="C3291" t="s">
        <v>55</v>
      </c>
      <c r="D3291" s="144" t="s">
        <v>22726</v>
      </c>
      <c r="E3291" s="144"/>
    </row>
    <row r="3292">
      <c r="A3292" s="143" t="s">
        <v>39721</v>
      </c>
      <c r="B3292" t="s">
        <v>22721</v>
      </c>
      <c r="C3292" t="s">
        <v>160</v>
      </c>
      <c r="D3292" s="144"/>
      <c r="E3292" s="144"/>
    </row>
    <row r="3293">
      <c r="A3293" s="143" t="s">
        <v>39722</v>
      </c>
      <c r="B3293" t="s">
        <v>22721</v>
      </c>
      <c r="C3293" t="s">
        <v>386</v>
      </c>
      <c r="D3293" s="144"/>
      <c r="E3293" s="144"/>
    </row>
    <row r="3294">
      <c r="A3294" s="143" t="s">
        <v>39723</v>
      </c>
      <c r="B3294" t="s">
        <v>22738</v>
      </c>
      <c r="C3294" t="s">
        <v>469</v>
      </c>
      <c r="D3294" s="144"/>
      <c r="E3294" s="144"/>
    </row>
    <row r="3295">
      <c r="A3295" s="143" t="s">
        <v>39724</v>
      </c>
      <c r="B3295" t="s">
        <v>22738</v>
      </c>
      <c r="C3295" t="s">
        <v>7384</v>
      </c>
      <c r="D3295" s="144"/>
      <c r="E3295" s="144"/>
    </row>
    <row r="3296">
      <c r="A3296" s="143" t="s">
        <v>39725</v>
      </c>
      <c r="B3296" t="s">
        <v>22738</v>
      </c>
      <c r="C3296" t="s">
        <v>412</v>
      </c>
      <c r="D3296" s="144"/>
      <c r="E3296" s="144"/>
    </row>
    <row r="3297">
      <c r="A3297" s="143" t="s">
        <v>39726</v>
      </c>
      <c r="B3297" t="s">
        <v>22738</v>
      </c>
      <c r="C3297" t="s">
        <v>55</v>
      </c>
      <c r="D3297" s="144" t="s">
        <v>22758</v>
      </c>
      <c r="E3297" s="144" t="s">
        <v>22759</v>
      </c>
    </row>
    <row r="3298">
      <c r="A3298" s="143" t="s">
        <v>39727</v>
      </c>
      <c r="B3298" t="s">
        <v>22738</v>
      </c>
      <c r="C3298" t="s">
        <v>106</v>
      </c>
      <c r="D3298" s="144" t="s">
        <v>22763</v>
      </c>
      <c r="E3298" s="144"/>
    </row>
    <row r="3299">
      <c r="A3299" s="143" t="s">
        <v>39728</v>
      </c>
      <c r="B3299" t="s">
        <v>22738</v>
      </c>
      <c r="C3299" t="s">
        <v>106</v>
      </c>
      <c r="D3299" s="144" t="s">
        <v>22766</v>
      </c>
      <c r="E3299" s="144" t="s">
        <v>22767</v>
      </c>
    </row>
    <row r="3300">
      <c r="A3300" s="143" t="s">
        <v>39729</v>
      </c>
      <c r="B3300" t="s">
        <v>22774</v>
      </c>
      <c r="C3300" t="s">
        <v>2105</v>
      </c>
      <c r="D3300" s="144" t="s">
        <v>22779</v>
      </c>
      <c r="E3300" s="144" t="s">
        <v>22780</v>
      </c>
    </row>
    <row r="3301">
      <c r="A3301" s="143" t="s">
        <v>39730</v>
      </c>
      <c r="B3301" t="s">
        <v>22774</v>
      </c>
      <c r="C3301" t="s">
        <v>160</v>
      </c>
      <c r="D3301" s="144" t="s">
        <v>86</v>
      </c>
      <c r="E3301" s="144" t="s">
        <v>86</v>
      </c>
    </row>
    <row r="3302">
      <c r="A3302" s="143" t="s">
        <v>39731</v>
      </c>
      <c r="B3302" t="s">
        <v>22774</v>
      </c>
      <c r="C3302" t="s">
        <v>80</v>
      </c>
      <c r="D3302" s="144" t="s">
        <v>22793</v>
      </c>
      <c r="E3302" s="144"/>
    </row>
    <row r="3303">
      <c r="A3303" s="143" t="s">
        <v>39732</v>
      </c>
      <c r="B3303" t="s">
        <v>22774</v>
      </c>
      <c r="C3303" t="s">
        <v>80</v>
      </c>
      <c r="D3303" s="144" t="s">
        <v>22798</v>
      </c>
      <c r="E3303" s="144"/>
    </row>
    <row r="3304">
      <c r="A3304" s="143" t="s">
        <v>39733</v>
      </c>
      <c r="B3304" t="s">
        <v>22801</v>
      </c>
      <c r="C3304" t="s">
        <v>2416</v>
      </c>
      <c r="D3304" s="144" t="s">
        <v>22807</v>
      </c>
      <c r="E3304" s="144"/>
    </row>
    <row r="3305">
      <c r="A3305" s="143" t="s">
        <v>39734</v>
      </c>
      <c r="B3305" t="s">
        <v>22801</v>
      </c>
      <c r="C3305" t="s">
        <v>55</v>
      </c>
      <c r="D3305" s="144" t="s">
        <v>22817</v>
      </c>
      <c r="E3305" s="144" t="s">
        <v>22818</v>
      </c>
    </row>
    <row r="3306">
      <c r="A3306" s="143" t="s">
        <v>39735</v>
      </c>
      <c r="B3306" t="s">
        <v>22801</v>
      </c>
      <c r="C3306" t="s">
        <v>155</v>
      </c>
      <c r="D3306" s="144" t="s">
        <v>22824</v>
      </c>
      <c r="E3306" s="144"/>
    </row>
    <row r="3307">
      <c r="A3307" s="143" t="s">
        <v>39736</v>
      </c>
      <c r="B3307" t="s">
        <v>22801</v>
      </c>
      <c r="C3307" t="s">
        <v>386</v>
      </c>
      <c r="D3307" s="144" t="s">
        <v>22827</v>
      </c>
      <c r="E3307" s="144"/>
    </row>
    <row r="3308">
      <c r="A3308" s="143" t="s">
        <v>39737</v>
      </c>
      <c r="B3308" t="s">
        <v>22801</v>
      </c>
      <c r="C3308" t="s">
        <v>106</v>
      </c>
      <c r="D3308" s="144" t="s">
        <v>22830</v>
      </c>
      <c r="E3308" s="144"/>
    </row>
    <row r="3309">
      <c r="A3309" s="143" t="s">
        <v>39738</v>
      </c>
      <c r="B3309" t="s">
        <v>22838</v>
      </c>
      <c r="C3309" t="s">
        <v>55</v>
      </c>
      <c r="D3309" s="144" t="s">
        <v>22844</v>
      </c>
      <c r="E3309" s="144" t="s">
        <v>22845</v>
      </c>
    </row>
    <row r="3310">
      <c r="A3310" s="143" t="s">
        <v>39739</v>
      </c>
      <c r="B3310" t="s">
        <v>22838</v>
      </c>
      <c r="C3310" t="s">
        <v>4060</v>
      </c>
      <c r="D3310" s="144" t="s">
        <v>22856</v>
      </c>
      <c r="E3310" s="144" t="s">
        <v>22857</v>
      </c>
    </row>
    <row r="3311">
      <c r="A3311" s="143" t="s">
        <v>39740</v>
      </c>
      <c r="B3311" t="s">
        <v>22838</v>
      </c>
      <c r="C3311" t="s">
        <v>2035</v>
      </c>
      <c r="D3311" s="144" t="s">
        <v>22860</v>
      </c>
      <c r="E3311" s="144" t="s">
        <v>22857</v>
      </c>
    </row>
    <row r="3312">
      <c r="A3312" s="143" t="s">
        <v>39741</v>
      </c>
      <c r="B3312" t="s">
        <v>22838</v>
      </c>
      <c r="C3312" t="s">
        <v>106</v>
      </c>
      <c r="D3312" s="144" t="s">
        <v>22863</v>
      </c>
      <c r="E3312" s="144" t="s">
        <v>22857</v>
      </c>
    </row>
    <row r="3313">
      <c r="A3313" s="143" t="s">
        <v>39742</v>
      </c>
      <c r="B3313" t="s">
        <v>22838</v>
      </c>
      <c r="C3313" t="s">
        <v>80</v>
      </c>
      <c r="D3313" s="144" t="s">
        <v>86</v>
      </c>
      <c r="E3313" s="144" t="s">
        <v>86</v>
      </c>
    </row>
    <row r="3314">
      <c r="A3314" s="143" t="s">
        <v>39743</v>
      </c>
      <c r="B3314" t="s">
        <v>22838</v>
      </c>
      <c r="C3314" t="s">
        <v>80</v>
      </c>
      <c r="D3314" s="144" t="s">
        <v>86</v>
      </c>
      <c r="E3314" s="144" t="s">
        <v>86</v>
      </c>
    </row>
    <row r="3315">
      <c r="A3315" s="143" t="s">
        <v>39744</v>
      </c>
      <c r="B3315" t="s">
        <v>22838</v>
      </c>
      <c r="C3315" t="s">
        <v>80</v>
      </c>
      <c r="D3315" s="144"/>
      <c r="E3315" s="144"/>
    </row>
    <row r="3316">
      <c r="A3316" s="143" t="s">
        <v>39745</v>
      </c>
      <c r="B3316" t="s">
        <v>22838</v>
      </c>
      <c r="C3316" t="s">
        <v>80</v>
      </c>
      <c r="D3316" s="144"/>
      <c r="E3316" s="144"/>
    </row>
    <row r="3317">
      <c r="A3317" s="143" t="s">
        <v>39746</v>
      </c>
      <c r="B3317" t="s">
        <v>22838</v>
      </c>
      <c r="C3317" t="s">
        <v>80</v>
      </c>
      <c r="D3317" s="144"/>
      <c r="E3317" s="144"/>
    </row>
    <row r="3318">
      <c r="A3318" s="143" t="s">
        <v>39747</v>
      </c>
      <c r="B3318" t="s">
        <v>22838</v>
      </c>
      <c r="C3318" t="s">
        <v>80</v>
      </c>
      <c r="D3318" s="144"/>
      <c r="E3318" s="144"/>
    </row>
    <row r="3319">
      <c r="A3319" s="143" t="s">
        <v>39748</v>
      </c>
      <c r="B3319" t="s">
        <v>22881</v>
      </c>
      <c r="C3319" t="s">
        <v>55</v>
      </c>
      <c r="D3319" s="144" t="s">
        <v>22886</v>
      </c>
      <c r="E3319" s="144" t="s">
        <v>22887</v>
      </c>
    </row>
    <row r="3320">
      <c r="A3320" s="143" t="s">
        <v>39749</v>
      </c>
      <c r="B3320" t="s">
        <v>22881</v>
      </c>
      <c r="C3320" t="s">
        <v>160</v>
      </c>
      <c r="D3320" s="144" t="s">
        <v>22899</v>
      </c>
      <c r="E3320" s="144" t="s">
        <v>22887</v>
      </c>
    </row>
    <row r="3321">
      <c r="A3321" s="143" t="s">
        <v>39750</v>
      </c>
      <c r="B3321" t="s">
        <v>22881</v>
      </c>
      <c r="C3321" t="s">
        <v>247</v>
      </c>
      <c r="D3321" s="144" t="s">
        <v>22903</v>
      </c>
      <c r="E3321" s="144" t="s">
        <v>22887</v>
      </c>
    </row>
    <row r="3322">
      <c r="A3322" s="143" t="s">
        <v>39751</v>
      </c>
      <c r="B3322" t="s">
        <v>22881</v>
      </c>
      <c r="C3322" t="s">
        <v>106</v>
      </c>
      <c r="D3322" s="144" t="s">
        <v>22906</v>
      </c>
      <c r="E3322" s="144" t="s">
        <v>22907</v>
      </c>
    </row>
    <row r="3323">
      <c r="A3323" s="143" t="s">
        <v>39752</v>
      </c>
      <c r="B3323" t="s">
        <v>22881</v>
      </c>
      <c r="C3323" t="s">
        <v>80</v>
      </c>
      <c r="D3323" s="144"/>
      <c r="E3323" s="144"/>
    </row>
    <row r="3324">
      <c r="A3324" s="143" t="s">
        <v>39753</v>
      </c>
      <c r="B3324" t="s">
        <v>22881</v>
      </c>
      <c r="C3324" t="s">
        <v>80</v>
      </c>
      <c r="D3324" s="144"/>
      <c r="E3324" s="144"/>
    </row>
    <row r="3325">
      <c r="A3325" s="143" t="s">
        <v>39754</v>
      </c>
      <c r="B3325" t="s">
        <v>22881</v>
      </c>
      <c r="C3325" t="s">
        <v>80</v>
      </c>
      <c r="D3325" s="144"/>
      <c r="E3325" s="144"/>
    </row>
    <row r="3326">
      <c r="A3326" s="143" t="s">
        <v>39755</v>
      </c>
      <c r="B3326" t="s">
        <v>22912</v>
      </c>
      <c r="C3326" t="s">
        <v>2416</v>
      </c>
      <c r="D3326" s="144" t="s">
        <v>22916</v>
      </c>
      <c r="E3326" s="144" t="s">
        <v>22917</v>
      </c>
    </row>
    <row r="3327">
      <c r="A3327" s="143" t="s">
        <v>39756</v>
      </c>
      <c r="B3327" t="s">
        <v>22912</v>
      </c>
      <c r="C3327" t="s">
        <v>311</v>
      </c>
      <c r="D3327" s="144" t="s">
        <v>22922</v>
      </c>
      <c r="E3327" s="144" t="s">
        <v>22923</v>
      </c>
    </row>
    <row r="3328">
      <c r="A3328" s="143" t="s">
        <v>39757</v>
      </c>
      <c r="B3328" t="s">
        <v>22928</v>
      </c>
      <c r="C3328" t="s">
        <v>2416</v>
      </c>
      <c r="D3328" s="144" t="s">
        <v>22933</v>
      </c>
      <c r="E3328" s="144"/>
    </row>
    <row r="3329">
      <c r="A3329" s="143" t="s">
        <v>39758</v>
      </c>
      <c r="B3329" t="s">
        <v>22928</v>
      </c>
      <c r="C3329" t="s">
        <v>55</v>
      </c>
      <c r="D3329" s="144" t="s">
        <v>22940</v>
      </c>
      <c r="E3329" s="144" t="s">
        <v>22941</v>
      </c>
    </row>
    <row r="3330">
      <c r="A3330" s="143" t="s">
        <v>39759</v>
      </c>
      <c r="B3330" t="s">
        <v>22928</v>
      </c>
      <c r="C3330" t="s">
        <v>160</v>
      </c>
      <c r="D3330" s="144" t="s">
        <v>22949</v>
      </c>
      <c r="E3330" s="144"/>
    </row>
    <row r="3331">
      <c r="A3331" s="143" t="s">
        <v>39760</v>
      </c>
      <c r="B3331" t="s">
        <v>22928</v>
      </c>
      <c r="C3331" t="s">
        <v>80</v>
      </c>
      <c r="D3331" s="144"/>
      <c r="E3331" s="144" t="s">
        <v>22954</v>
      </c>
    </row>
    <row r="3332">
      <c r="A3332" s="143" t="s">
        <v>39761</v>
      </c>
      <c r="B3332" t="s">
        <v>22928</v>
      </c>
      <c r="C3332" t="s">
        <v>80</v>
      </c>
      <c r="D3332" s="144"/>
      <c r="E3332" s="144"/>
    </row>
    <row r="3333">
      <c r="A3333" s="143" t="s">
        <v>39762</v>
      </c>
      <c r="B3333" t="s">
        <v>22961</v>
      </c>
      <c r="C3333" t="s">
        <v>55</v>
      </c>
      <c r="D3333" s="144" t="s">
        <v>22966</v>
      </c>
      <c r="E3333" s="144" t="s">
        <v>22967</v>
      </c>
    </row>
    <row r="3334">
      <c r="A3334" s="143" t="s">
        <v>39763</v>
      </c>
      <c r="B3334" t="s">
        <v>22961</v>
      </c>
      <c r="C3334" t="s">
        <v>106</v>
      </c>
      <c r="D3334" s="144" t="s">
        <v>22980</v>
      </c>
      <c r="E3334" s="144" t="s">
        <v>22981</v>
      </c>
    </row>
    <row r="3335">
      <c r="A3335" s="143" t="s">
        <v>39764</v>
      </c>
      <c r="B3335" t="s">
        <v>22961</v>
      </c>
      <c r="C3335" t="s">
        <v>106</v>
      </c>
      <c r="D3335" s="144" t="s">
        <v>22985</v>
      </c>
      <c r="E3335" s="144"/>
    </row>
    <row r="3336">
      <c r="A3336" s="143" t="s">
        <v>39765</v>
      </c>
      <c r="B3336" t="s">
        <v>22961</v>
      </c>
      <c r="C3336" t="s">
        <v>80</v>
      </c>
      <c r="D3336" s="144" t="s">
        <v>22990</v>
      </c>
      <c r="E3336" s="144"/>
    </row>
    <row r="3337">
      <c r="A3337" s="143" t="s">
        <v>39766</v>
      </c>
      <c r="B3337" t="s">
        <v>22961</v>
      </c>
      <c r="C3337" t="s">
        <v>80</v>
      </c>
      <c r="D3337" s="144"/>
      <c r="E3337" s="144"/>
    </row>
    <row r="3338">
      <c r="A3338" s="143" t="s">
        <v>39767</v>
      </c>
      <c r="B3338" t="s">
        <v>22993</v>
      </c>
      <c r="C3338" t="s">
        <v>55</v>
      </c>
      <c r="D3338" s="144" t="s">
        <v>23000</v>
      </c>
      <c r="E3338" s="144"/>
    </row>
    <row r="3339">
      <c r="A3339" s="143" t="s">
        <v>39768</v>
      </c>
      <c r="B3339" t="s">
        <v>22993</v>
      </c>
      <c r="C3339" t="s">
        <v>23012</v>
      </c>
      <c r="D3339" s="144"/>
      <c r="E3339" s="144"/>
    </row>
    <row r="3340">
      <c r="A3340" s="143" t="s">
        <v>39769</v>
      </c>
      <c r="B3340" t="s">
        <v>22993</v>
      </c>
      <c r="C3340" t="s">
        <v>106</v>
      </c>
      <c r="D3340" s="144" t="s">
        <v>23017</v>
      </c>
      <c r="E3340" s="144"/>
    </row>
    <row r="3341">
      <c r="A3341" s="143" t="s">
        <v>39770</v>
      </c>
      <c r="B3341" t="s">
        <v>22993</v>
      </c>
      <c r="C3341" t="s">
        <v>80</v>
      </c>
      <c r="D3341" s="144" t="s">
        <v>23020</v>
      </c>
      <c r="E3341" s="144"/>
    </row>
    <row r="3342">
      <c r="A3342" s="143" t="s">
        <v>39771</v>
      </c>
      <c r="B3342" t="s">
        <v>23021</v>
      </c>
      <c r="C3342" t="s">
        <v>992</v>
      </c>
      <c r="D3342" s="144" t="s">
        <v>23026</v>
      </c>
      <c r="E3342" s="144" t="s">
        <v>23027</v>
      </c>
    </row>
    <row r="3343">
      <c r="A3343" s="143" t="s">
        <v>39772</v>
      </c>
      <c r="B3343" t="s">
        <v>23021</v>
      </c>
      <c r="C3343" t="s">
        <v>160</v>
      </c>
      <c r="D3343" s="144"/>
      <c r="E3343" s="144"/>
    </row>
    <row r="3344">
      <c r="A3344" s="143" t="s">
        <v>39773</v>
      </c>
      <c r="B3344" t="s">
        <v>23021</v>
      </c>
      <c r="C3344" t="s">
        <v>247</v>
      </c>
      <c r="D3344" s="144"/>
      <c r="E3344" s="144"/>
    </row>
    <row r="3345">
      <c r="A3345" s="143" t="s">
        <v>39774</v>
      </c>
      <c r="B3345" t="s">
        <v>23021</v>
      </c>
      <c r="C3345" t="s">
        <v>386</v>
      </c>
      <c r="D3345" s="144" t="s">
        <v>23041</v>
      </c>
      <c r="E3345" s="144" t="s">
        <v>23042</v>
      </c>
    </row>
    <row r="3346">
      <c r="A3346" s="143" t="s">
        <v>39775</v>
      </c>
      <c r="B3346" t="s">
        <v>23021</v>
      </c>
      <c r="C3346" t="s">
        <v>106</v>
      </c>
      <c r="D3346" s="144" t="s">
        <v>23045</v>
      </c>
      <c r="E3346" s="144" t="s">
        <v>23046</v>
      </c>
    </row>
    <row r="3347">
      <c r="A3347" s="143" t="s">
        <v>39776</v>
      </c>
      <c r="B3347" t="s">
        <v>23021</v>
      </c>
      <c r="C3347" t="s">
        <v>80</v>
      </c>
      <c r="D3347" s="144"/>
      <c r="E3347" s="144"/>
    </row>
    <row r="3348">
      <c r="A3348" s="143" t="s">
        <v>39777</v>
      </c>
      <c r="B3348" t="s">
        <v>23021</v>
      </c>
      <c r="C3348" t="s">
        <v>80</v>
      </c>
      <c r="D3348" s="144"/>
      <c r="E3348" s="144"/>
    </row>
    <row r="3349">
      <c r="A3349" s="143" t="s">
        <v>39778</v>
      </c>
      <c r="B3349" t="s">
        <v>23053</v>
      </c>
      <c r="C3349" t="s">
        <v>55</v>
      </c>
      <c r="D3349" s="144" t="s">
        <v>23059</v>
      </c>
      <c r="E3349" s="144" t="s">
        <v>23060</v>
      </c>
    </row>
    <row r="3350">
      <c r="A3350" s="143" t="s">
        <v>39779</v>
      </c>
      <c r="B3350" t="s">
        <v>23053</v>
      </c>
      <c r="C3350" t="s">
        <v>106</v>
      </c>
      <c r="D3350" s="144" t="s">
        <v>23071</v>
      </c>
      <c r="E3350" s="144" t="s">
        <v>23060</v>
      </c>
    </row>
    <row r="3351">
      <c r="A3351" s="143" t="s">
        <v>39780</v>
      </c>
      <c r="B3351" t="s">
        <v>23053</v>
      </c>
      <c r="C3351" t="s">
        <v>106</v>
      </c>
      <c r="D3351" s="144" t="s">
        <v>23075</v>
      </c>
      <c r="E3351" s="144" t="s">
        <v>23060</v>
      </c>
    </row>
    <row r="3352">
      <c r="A3352" s="143" t="s">
        <v>39781</v>
      </c>
      <c r="B3352" t="s">
        <v>23053</v>
      </c>
      <c r="C3352" t="s">
        <v>80</v>
      </c>
      <c r="D3352" s="144" t="s">
        <v>23078</v>
      </c>
      <c r="E3352" s="144" t="s">
        <v>23079</v>
      </c>
    </row>
    <row r="3353">
      <c r="A3353" s="143" t="s">
        <v>39782</v>
      </c>
      <c r="B3353" t="s">
        <v>23083</v>
      </c>
      <c r="C3353" t="s">
        <v>55</v>
      </c>
      <c r="D3353" s="144" t="s">
        <v>23089</v>
      </c>
      <c r="E3353" s="144" t="s">
        <v>23090</v>
      </c>
    </row>
    <row r="3354">
      <c r="A3354" s="143" t="s">
        <v>39783</v>
      </c>
      <c r="B3354" t="s">
        <v>23083</v>
      </c>
      <c r="C3354" t="s">
        <v>16138</v>
      </c>
      <c r="D3354" s="144" t="s">
        <v>23102</v>
      </c>
      <c r="E3354" s="144" t="s">
        <v>23103</v>
      </c>
    </row>
    <row r="3355">
      <c r="A3355" s="143" t="s">
        <v>39784</v>
      </c>
      <c r="B3355" t="s">
        <v>23106</v>
      </c>
      <c r="C3355" t="s">
        <v>55</v>
      </c>
      <c r="D3355" s="144" t="s">
        <v>23113</v>
      </c>
      <c r="E3355" s="144" t="s">
        <v>23114</v>
      </c>
    </row>
    <row r="3356">
      <c r="A3356" s="143" t="s">
        <v>39785</v>
      </c>
      <c r="B3356" t="s">
        <v>23106</v>
      </c>
      <c r="C3356" t="s">
        <v>106</v>
      </c>
      <c r="D3356" s="144" t="s">
        <v>23125</v>
      </c>
      <c r="E3356" s="144" t="s">
        <v>23126</v>
      </c>
    </row>
    <row r="3357">
      <c r="A3357" s="143" t="s">
        <v>39786</v>
      </c>
      <c r="B3357" t="s">
        <v>23128</v>
      </c>
      <c r="C3357" t="s">
        <v>412</v>
      </c>
      <c r="D3357" s="144" t="s">
        <v>86</v>
      </c>
      <c r="E3357" s="144" t="s">
        <v>86</v>
      </c>
    </row>
    <row r="3358">
      <c r="A3358" s="143" t="s">
        <v>39787</v>
      </c>
      <c r="B3358" t="s">
        <v>23128</v>
      </c>
      <c r="C3358" t="s">
        <v>412</v>
      </c>
      <c r="D3358" s="144"/>
      <c r="E3358" s="144"/>
    </row>
    <row r="3359">
      <c r="A3359" s="143" t="s">
        <v>39788</v>
      </c>
      <c r="B3359" t="s">
        <v>23128</v>
      </c>
      <c r="C3359" t="s">
        <v>2416</v>
      </c>
      <c r="D3359" s="144" t="s">
        <v>23146</v>
      </c>
      <c r="E3359" s="144" t="s">
        <v>23147</v>
      </c>
    </row>
    <row r="3360">
      <c r="A3360" s="143" t="s">
        <v>39789</v>
      </c>
      <c r="B3360" t="s">
        <v>23128</v>
      </c>
      <c r="C3360" t="s">
        <v>55</v>
      </c>
      <c r="D3360" s="144" t="s">
        <v>23153</v>
      </c>
      <c r="E3360" t="s">
        <v>39790</v>
      </c>
    </row>
    <row r="3361">
      <c r="A3361" s="143" t="s">
        <v>39791</v>
      </c>
      <c r="B3361" t="s">
        <v>23128</v>
      </c>
      <c r="C3361" t="s">
        <v>160</v>
      </c>
      <c r="D3361" s="144" t="s">
        <v>23157</v>
      </c>
      <c r="E3361" s="144" t="s">
        <v>23147</v>
      </c>
    </row>
    <row r="3362">
      <c r="A3362" s="143" t="s">
        <v>39792</v>
      </c>
      <c r="B3362" t="s">
        <v>23128</v>
      </c>
      <c r="C3362" t="s">
        <v>247</v>
      </c>
      <c r="D3362" s="144" t="s">
        <v>23160</v>
      </c>
      <c r="E3362" s="144" t="s">
        <v>23147</v>
      </c>
    </row>
    <row r="3363">
      <c r="A3363" s="143" t="s">
        <v>39793</v>
      </c>
      <c r="B3363" t="s">
        <v>23128</v>
      </c>
      <c r="C3363" t="s">
        <v>2349</v>
      </c>
      <c r="D3363" s="144" t="s">
        <v>23163</v>
      </c>
      <c r="E3363" s="144" t="s">
        <v>23164</v>
      </c>
    </row>
    <row r="3364">
      <c r="A3364" s="143" t="s">
        <v>39794</v>
      </c>
      <c r="B3364" t="s">
        <v>23128</v>
      </c>
      <c r="C3364" t="s">
        <v>106</v>
      </c>
      <c r="D3364" s="144" t="s">
        <v>23167</v>
      </c>
      <c r="E3364" s="144" t="s">
        <v>23168</v>
      </c>
    </row>
    <row r="3365">
      <c r="A3365" s="143" t="s">
        <v>39795</v>
      </c>
      <c r="B3365" t="s">
        <v>23128</v>
      </c>
      <c r="C3365" t="s">
        <v>106</v>
      </c>
      <c r="D3365" s="144" t="s">
        <v>23170</v>
      </c>
      <c r="E3365" s="144"/>
    </row>
    <row r="3366">
      <c r="A3366" s="143" t="s">
        <v>39796</v>
      </c>
      <c r="B3366" t="s">
        <v>23128</v>
      </c>
      <c r="C3366" t="s">
        <v>80</v>
      </c>
      <c r="D3366" s="144" t="s">
        <v>23174</v>
      </c>
      <c r="E3366" s="144"/>
    </row>
    <row r="3367">
      <c r="A3367" s="143" t="s">
        <v>39797</v>
      </c>
      <c r="B3367" t="s">
        <v>23177</v>
      </c>
      <c r="C3367" t="s">
        <v>55</v>
      </c>
      <c r="D3367" s="144" t="s">
        <v>23182</v>
      </c>
      <c r="E3367" s="144" t="s">
        <v>23183</v>
      </c>
    </row>
    <row r="3368">
      <c r="A3368" s="143" t="s">
        <v>39798</v>
      </c>
      <c r="B3368" t="s">
        <v>23177</v>
      </c>
      <c r="C3368" t="s">
        <v>23193</v>
      </c>
      <c r="D3368" s="144" t="s">
        <v>23194</v>
      </c>
      <c r="E3368" s="144" t="s">
        <v>23195</v>
      </c>
    </row>
    <row r="3369">
      <c r="A3369" s="143" t="s">
        <v>39799</v>
      </c>
      <c r="B3369" t="s">
        <v>23177</v>
      </c>
      <c r="C3369" t="s">
        <v>7310</v>
      </c>
      <c r="D3369" s="144"/>
      <c r="E3369" s="144"/>
    </row>
    <row r="3370">
      <c r="A3370" s="143" t="s">
        <v>39800</v>
      </c>
      <c r="B3370" t="s">
        <v>23177</v>
      </c>
      <c r="C3370" t="s">
        <v>23204</v>
      </c>
      <c r="D3370" s="144" t="s">
        <v>23205</v>
      </c>
      <c r="E3370" s="144" t="s">
        <v>23206</v>
      </c>
    </row>
    <row r="3371">
      <c r="A3371" s="143" t="s">
        <v>39801</v>
      </c>
      <c r="B3371" t="s">
        <v>23177</v>
      </c>
      <c r="C3371" t="s">
        <v>23210</v>
      </c>
      <c r="D3371" s="144"/>
      <c r="E3371" s="144"/>
    </row>
    <row r="3372">
      <c r="A3372" s="143" t="s">
        <v>39802</v>
      </c>
      <c r="B3372" t="s">
        <v>23177</v>
      </c>
      <c r="C3372" t="s">
        <v>689</v>
      </c>
      <c r="D3372" s="144" t="s">
        <v>86</v>
      </c>
      <c r="E3372" s="144" t="s">
        <v>86</v>
      </c>
    </row>
    <row r="3373">
      <c r="A3373" s="143" t="s">
        <v>39803</v>
      </c>
      <c r="B3373" t="s">
        <v>23177</v>
      </c>
      <c r="C3373" t="s">
        <v>106</v>
      </c>
      <c r="D3373" s="144" t="s">
        <v>86</v>
      </c>
      <c r="E3373" s="144" t="s">
        <v>86</v>
      </c>
    </row>
    <row r="3374">
      <c r="A3374" s="143" t="s">
        <v>39804</v>
      </c>
      <c r="B3374" t="s">
        <v>23177</v>
      </c>
      <c r="C3374" t="s">
        <v>106</v>
      </c>
      <c r="D3374" s="144"/>
      <c r="E3374" s="144"/>
    </row>
    <row r="3375">
      <c r="A3375" s="143" t="s">
        <v>39805</v>
      </c>
      <c r="B3375" t="s">
        <v>23219</v>
      </c>
      <c r="C3375" t="s">
        <v>7483</v>
      </c>
      <c r="D3375" s="144" t="s">
        <v>23224</v>
      </c>
      <c r="E3375" s="144" t="s">
        <v>23225</v>
      </c>
    </row>
    <row r="3376">
      <c r="A3376" s="143" t="s">
        <v>39806</v>
      </c>
      <c r="B3376" t="s">
        <v>23219</v>
      </c>
      <c r="C3376" t="s">
        <v>55</v>
      </c>
      <c r="D3376" s="144" t="s">
        <v>23236</v>
      </c>
      <c r="E3376" s="144" t="s">
        <v>23237</v>
      </c>
    </row>
    <row r="3377">
      <c r="A3377" s="143" t="s">
        <v>39807</v>
      </c>
      <c r="B3377" t="s">
        <v>23219</v>
      </c>
      <c r="C3377" t="s">
        <v>160</v>
      </c>
      <c r="D3377" s="144"/>
      <c r="E3377" s="144"/>
    </row>
    <row r="3378">
      <c r="A3378" s="143" t="s">
        <v>39808</v>
      </c>
      <c r="B3378" t="s">
        <v>23219</v>
      </c>
      <c r="C3378" t="s">
        <v>247</v>
      </c>
      <c r="D3378" s="144" t="s">
        <v>23243</v>
      </c>
      <c r="E3378" s="144"/>
    </row>
    <row r="3379">
      <c r="A3379" s="143" t="s">
        <v>39809</v>
      </c>
      <c r="B3379" t="s">
        <v>23219</v>
      </c>
      <c r="C3379" t="s">
        <v>386</v>
      </c>
      <c r="D3379" s="144"/>
      <c r="E3379" s="144"/>
    </row>
    <row r="3380">
      <c r="A3380" s="143" t="s">
        <v>39810</v>
      </c>
      <c r="B3380" t="s">
        <v>23219</v>
      </c>
      <c r="C3380" t="s">
        <v>106</v>
      </c>
      <c r="D3380" s="144"/>
      <c r="E3380" s="144"/>
    </row>
    <row r="3381">
      <c r="A3381" s="143" t="s">
        <v>39811</v>
      </c>
      <c r="B3381" t="s">
        <v>23219</v>
      </c>
      <c r="C3381" t="s">
        <v>80</v>
      </c>
      <c r="D3381" s="144" t="s">
        <v>86</v>
      </c>
      <c r="E3381" s="144" t="s">
        <v>86</v>
      </c>
    </row>
    <row r="3382">
      <c r="A3382" s="143" t="s">
        <v>39812</v>
      </c>
      <c r="B3382" t="s">
        <v>23219</v>
      </c>
      <c r="C3382" t="s">
        <v>80</v>
      </c>
      <c r="D3382" s="144" t="s">
        <v>23250</v>
      </c>
      <c r="E3382" s="144"/>
    </row>
    <row r="3383">
      <c r="A3383" s="143" t="s">
        <v>39813</v>
      </c>
      <c r="B3383" t="s">
        <v>23251</v>
      </c>
      <c r="C3383" t="s">
        <v>55</v>
      </c>
      <c r="D3383" s="144" t="s">
        <v>23257</v>
      </c>
      <c r="E3383" s="144" t="s">
        <v>23258</v>
      </c>
    </row>
    <row r="3384">
      <c r="A3384" s="143" t="s">
        <v>39814</v>
      </c>
      <c r="B3384" t="s">
        <v>23251</v>
      </c>
      <c r="C3384" t="s">
        <v>106</v>
      </c>
      <c r="D3384" s="144" t="s">
        <v>23269</v>
      </c>
      <c r="E3384" s="144" t="s">
        <v>23270</v>
      </c>
    </row>
    <row r="3385">
      <c r="A3385" s="143" t="s">
        <v>39815</v>
      </c>
      <c r="B3385" t="s">
        <v>23251</v>
      </c>
      <c r="C3385" t="s">
        <v>80</v>
      </c>
      <c r="D3385" s="144" t="s">
        <v>86</v>
      </c>
      <c r="E3385" s="144" t="s">
        <v>86</v>
      </c>
    </row>
    <row r="3386">
      <c r="A3386" s="143" t="s">
        <v>39816</v>
      </c>
      <c r="B3386" t="s">
        <v>23251</v>
      </c>
      <c r="C3386" t="s">
        <v>80</v>
      </c>
      <c r="D3386" s="144"/>
      <c r="E3386" s="144"/>
    </row>
    <row r="3387">
      <c r="A3387" s="143" t="s">
        <v>39817</v>
      </c>
      <c r="B3387" t="s">
        <v>23251</v>
      </c>
      <c r="C3387" t="s">
        <v>80</v>
      </c>
      <c r="D3387" s="144"/>
      <c r="E3387" s="144"/>
    </row>
    <row r="3388">
      <c r="A3388" s="143" t="s">
        <v>39818</v>
      </c>
      <c r="B3388" t="s">
        <v>23251</v>
      </c>
      <c r="C3388" t="s">
        <v>80</v>
      </c>
      <c r="D3388" s="144"/>
      <c r="E3388" s="144"/>
    </row>
    <row r="3389">
      <c r="A3389" s="143" t="s">
        <v>39819</v>
      </c>
      <c r="B3389" t="s">
        <v>23282</v>
      </c>
      <c r="C3389" t="s">
        <v>55</v>
      </c>
      <c r="D3389" s="144" t="s">
        <v>23286</v>
      </c>
      <c r="E3389" s="144" t="s">
        <v>23287</v>
      </c>
    </row>
    <row r="3390">
      <c r="A3390" s="143" t="s">
        <v>39820</v>
      </c>
      <c r="B3390" t="s">
        <v>23282</v>
      </c>
      <c r="C3390" t="s">
        <v>167</v>
      </c>
      <c r="D3390" s="144" t="s">
        <v>23295</v>
      </c>
      <c r="E3390" s="144"/>
    </row>
    <row r="3391">
      <c r="A3391" s="143" t="s">
        <v>39821</v>
      </c>
      <c r="B3391" t="s">
        <v>23282</v>
      </c>
      <c r="C3391" t="s">
        <v>2695</v>
      </c>
      <c r="D3391" s="144" t="s">
        <v>23298</v>
      </c>
      <c r="E3391" s="144"/>
    </row>
    <row r="3392">
      <c r="A3392" s="143" t="s">
        <v>39822</v>
      </c>
      <c r="B3392" t="s">
        <v>23282</v>
      </c>
      <c r="C3392" t="s">
        <v>80</v>
      </c>
      <c r="D3392" s="144" t="s">
        <v>23303</v>
      </c>
      <c r="E3392" s="144"/>
    </row>
    <row r="3393">
      <c r="A3393" s="143" t="s">
        <v>39823</v>
      </c>
      <c r="B3393" t="s">
        <v>23312</v>
      </c>
      <c r="C3393" t="s">
        <v>55</v>
      </c>
      <c r="D3393" s="144" t="s">
        <v>23318</v>
      </c>
      <c r="E3393" s="144" t="s">
        <v>23319</v>
      </c>
    </row>
    <row r="3394">
      <c r="A3394" s="143" t="s">
        <v>39824</v>
      </c>
      <c r="B3394" t="s">
        <v>23312</v>
      </c>
      <c r="C3394" t="s">
        <v>80</v>
      </c>
      <c r="D3394" s="144" t="s">
        <v>23328</v>
      </c>
      <c r="E3394" s="144" t="s">
        <v>23329</v>
      </c>
    </row>
    <row r="3395">
      <c r="A3395" s="143" t="s">
        <v>39825</v>
      </c>
      <c r="B3395" t="s">
        <v>23331</v>
      </c>
      <c r="C3395" t="s">
        <v>55</v>
      </c>
      <c r="D3395" s="144" t="s">
        <v>23337</v>
      </c>
      <c r="E3395" s="144" t="s">
        <v>23338</v>
      </c>
    </row>
    <row r="3396">
      <c r="A3396" s="143" t="s">
        <v>39826</v>
      </c>
      <c r="B3396" t="s">
        <v>23331</v>
      </c>
      <c r="C3396" t="s">
        <v>2834</v>
      </c>
      <c r="D3396" s="144" t="s">
        <v>23346</v>
      </c>
      <c r="E3396" s="144" t="s">
        <v>23347</v>
      </c>
    </row>
    <row r="3397">
      <c r="A3397" s="143" t="s">
        <v>39827</v>
      </c>
      <c r="B3397" t="s">
        <v>23348</v>
      </c>
      <c r="C3397" t="s">
        <v>55</v>
      </c>
      <c r="D3397" s="144" t="s">
        <v>23353</v>
      </c>
      <c r="E3397" s="144" t="s">
        <v>23354</v>
      </c>
    </row>
    <row r="3398">
      <c r="A3398" s="143" t="s">
        <v>39828</v>
      </c>
      <c r="B3398" t="s">
        <v>23348</v>
      </c>
      <c r="C3398" t="s">
        <v>155</v>
      </c>
      <c r="D3398" s="144" t="s">
        <v>23366</v>
      </c>
      <c r="E3398" s="144"/>
    </row>
    <row r="3399">
      <c r="A3399" s="143" t="s">
        <v>39829</v>
      </c>
      <c r="B3399" t="s">
        <v>23348</v>
      </c>
      <c r="C3399" t="s">
        <v>160</v>
      </c>
      <c r="D3399" s="144" t="s">
        <v>23369</v>
      </c>
      <c r="E3399" s="144"/>
    </row>
    <row r="3400">
      <c r="A3400" s="143" t="s">
        <v>39830</v>
      </c>
      <c r="B3400" t="s">
        <v>23348</v>
      </c>
      <c r="C3400" t="s">
        <v>326</v>
      </c>
      <c r="D3400" s="144" t="s">
        <v>23374</v>
      </c>
      <c r="E3400" s="144"/>
    </row>
    <row r="3401">
      <c r="A3401" s="143" t="s">
        <v>39831</v>
      </c>
      <c r="B3401" t="s">
        <v>23348</v>
      </c>
      <c r="C3401" t="s">
        <v>2349</v>
      </c>
      <c r="D3401" s="144" t="s">
        <v>23377</v>
      </c>
      <c r="E3401" s="144"/>
    </row>
    <row r="3402">
      <c r="A3402" s="143" t="s">
        <v>39832</v>
      </c>
      <c r="B3402" t="s">
        <v>23348</v>
      </c>
      <c r="C3402" t="s">
        <v>106</v>
      </c>
      <c r="D3402" s="144" t="s">
        <v>23380</v>
      </c>
      <c r="E3402" s="144"/>
    </row>
    <row r="3403">
      <c r="A3403" s="143" t="s">
        <v>39833</v>
      </c>
      <c r="B3403" t="s">
        <v>23348</v>
      </c>
      <c r="C3403" t="s">
        <v>106</v>
      </c>
      <c r="D3403" s="144" t="s">
        <v>23377</v>
      </c>
      <c r="E3403" s="144"/>
    </row>
    <row r="3404">
      <c r="A3404" s="143" t="s">
        <v>39834</v>
      </c>
      <c r="B3404" t="s">
        <v>23385</v>
      </c>
      <c r="C3404" t="s">
        <v>55</v>
      </c>
      <c r="D3404" s="144" t="s">
        <v>23390</v>
      </c>
      <c r="E3404" s="144" t="s">
        <v>23391</v>
      </c>
    </row>
    <row r="3405">
      <c r="A3405" s="143" t="s">
        <v>39835</v>
      </c>
      <c r="B3405" t="s">
        <v>23385</v>
      </c>
      <c r="C3405" t="s">
        <v>23400</v>
      </c>
      <c r="D3405" s="144" t="s">
        <v>23401</v>
      </c>
      <c r="E3405" s="144" t="s">
        <v>23402</v>
      </c>
    </row>
    <row r="3406">
      <c r="A3406" s="143" t="s">
        <v>39836</v>
      </c>
      <c r="B3406" t="s">
        <v>23385</v>
      </c>
      <c r="C3406" t="s">
        <v>386</v>
      </c>
      <c r="D3406" s="144"/>
      <c r="E3406" s="144"/>
    </row>
    <row r="3407">
      <c r="A3407" s="143" t="s">
        <v>39837</v>
      </c>
      <c r="B3407" t="s">
        <v>23385</v>
      </c>
      <c r="C3407" t="s">
        <v>106</v>
      </c>
      <c r="D3407" s="144" t="s">
        <v>23409</v>
      </c>
      <c r="E3407" s="144" t="s">
        <v>23410</v>
      </c>
    </row>
    <row r="3408">
      <c r="A3408" s="143" t="s">
        <v>39838</v>
      </c>
      <c r="B3408" t="s">
        <v>23385</v>
      </c>
      <c r="C3408" t="s">
        <v>106</v>
      </c>
      <c r="D3408" s="144"/>
      <c r="E3408" s="144"/>
    </row>
    <row r="3409">
      <c r="A3409" s="143" t="s">
        <v>39839</v>
      </c>
      <c r="B3409" t="s">
        <v>23415</v>
      </c>
      <c r="C3409" t="s">
        <v>412</v>
      </c>
      <c r="D3409" s="144"/>
      <c r="E3409" s="144"/>
    </row>
    <row r="3410">
      <c r="A3410" s="143" t="s">
        <v>39840</v>
      </c>
      <c r="B3410" t="s">
        <v>23415</v>
      </c>
      <c r="C3410" t="s">
        <v>412</v>
      </c>
      <c r="D3410" s="144"/>
      <c r="E3410" s="144"/>
    </row>
    <row r="3411">
      <c r="A3411" s="143" t="s">
        <v>39841</v>
      </c>
      <c r="B3411" t="s">
        <v>23415</v>
      </c>
      <c r="C3411" t="s">
        <v>55</v>
      </c>
      <c r="D3411" s="144" t="s">
        <v>23431</v>
      </c>
      <c r="E3411" s="144" t="s">
        <v>23432</v>
      </c>
    </row>
    <row r="3412">
      <c r="A3412" s="143" t="s">
        <v>39842</v>
      </c>
      <c r="B3412" t="s">
        <v>23415</v>
      </c>
      <c r="C3412" t="s">
        <v>106</v>
      </c>
      <c r="D3412" s="144" t="s">
        <v>23435</v>
      </c>
      <c r="E3412" s="144" t="s">
        <v>23436</v>
      </c>
    </row>
    <row r="3413">
      <c r="A3413" s="143" t="s">
        <v>39843</v>
      </c>
      <c r="B3413" t="s">
        <v>23437</v>
      </c>
      <c r="C3413" t="s">
        <v>55</v>
      </c>
      <c r="D3413" s="144" t="s">
        <v>23442</v>
      </c>
      <c r="E3413" s="144"/>
    </row>
    <row r="3414">
      <c r="A3414" s="143" t="s">
        <v>39844</v>
      </c>
      <c r="B3414" t="s">
        <v>23437</v>
      </c>
      <c r="C3414" t="s">
        <v>55</v>
      </c>
      <c r="D3414" s="144" t="s">
        <v>23451</v>
      </c>
      <c r="E3414" s="144" t="s">
        <v>23452</v>
      </c>
    </row>
    <row r="3415">
      <c r="A3415" s="143" t="s">
        <v>39845</v>
      </c>
      <c r="B3415" t="s">
        <v>23437</v>
      </c>
      <c r="C3415" t="s">
        <v>160</v>
      </c>
      <c r="D3415" s="144" t="s">
        <v>86</v>
      </c>
      <c r="E3415" s="144" t="s">
        <v>86</v>
      </c>
    </row>
    <row r="3416">
      <c r="A3416" s="143" t="s">
        <v>39846</v>
      </c>
      <c r="B3416" t="s">
        <v>23437</v>
      </c>
      <c r="C3416" t="s">
        <v>674</v>
      </c>
      <c r="D3416" s="144"/>
      <c r="E3416" s="144"/>
    </row>
    <row r="3417">
      <c r="A3417" s="143" t="s">
        <v>39847</v>
      </c>
      <c r="B3417" t="s">
        <v>23460</v>
      </c>
      <c r="C3417" t="s">
        <v>650</v>
      </c>
      <c r="D3417" s="144" t="s">
        <v>23466</v>
      </c>
      <c r="E3417" s="144" t="s">
        <v>23467</v>
      </c>
    </row>
    <row r="3418">
      <c r="A3418" s="143" t="s">
        <v>39848</v>
      </c>
      <c r="B3418" t="s">
        <v>23460</v>
      </c>
      <c r="C3418" t="s">
        <v>2907</v>
      </c>
      <c r="D3418" s="144" t="s">
        <v>23478</v>
      </c>
      <c r="E3418" s="144" t="s">
        <v>23467</v>
      </c>
    </row>
    <row r="3419">
      <c r="A3419" s="143" t="s">
        <v>39849</v>
      </c>
      <c r="B3419" t="s">
        <v>23460</v>
      </c>
      <c r="C3419" t="s">
        <v>160</v>
      </c>
      <c r="D3419" s="144" t="s">
        <v>23481</v>
      </c>
      <c r="E3419" s="144" t="s">
        <v>23467</v>
      </c>
    </row>
    <row r="3420">
      <c r="A3420" s="143" t="s">
        <v>39850</v>
      </c>
      <c r="B3420" t="s">
        <v>23460</v>
      </c>
      <c r="C3420" t="s">
        <v>106</v>
      </c>
      <c r="D3420" s="144" t="s">
        <v>23486</v>
      </c>
      <c r="E3420" s="144" t="s">
        <v>23467</v>
      </c>
    </row>
    <row r="3421">
      <c r="A3421" s="143" t="s">
        <v>39851</v>
      </c>
      <c r="B3421" t="s">
        <v>23487</v>
      </c>
      <c r="C3421" t="s">
        <v>412</v>
      </c>
      <c r="D3421" s="144" t="s">
        <v>23492</v>
      </c>
      <c r="E3421" s="144"/>
    </row>
    <row r="3422">
      <c r="A3422" s="143" t="s">
        <v>39852</v>
      </c>
      <c r="B3422" t="s">
        <v>23487</v>
      </c>
      <c r="C3422" t="s">
        <v>412</v>
      </c>
      <c r="D3422" s="144" t="s">
        <v>23505</v>
      </c>
      <c r="E3422" s="144"/>
    </row>
    <row r="3423">
      <c r="A3423" s="143" t="s">
        <v>39853</v>
      </c>
      <c r="B3423" t="s">
        <v>23487</v>
      </c>
      <c r="C3423" t="s">
        <v>55</v>
      </c>
      <c r="D3423" s="144" t="s">
        <v>23509</v>
      </c>
      <c r="E3423" s="144" t="s">
        <v>23510</v>
      </c>
    </row>
    <row r="3424">
      <c r="A3424" s="143" t="s">
        <v>39854</v>
      </c>
      <c r="B3424" t="s">
        <v>23487</v>
      </c>
      <c r="C3424" t="s">
        <v>160</v>
      </c>
      <c r="D3424" s="144" t="s">
        <v>23513</v>
      </c>
      <c r="E3424" s="144" t="s">
        <v>23514</v>
      </c>
    </row>
    <row r="3425">
      <c r="A3425" s="143" t="s">
        <v>39855</v>
      </c>
      <c r="B3425" t="s">
        <v>23487</v>
      </c>
      <c r="C3425" t="s">
        <v>247</v>
      </c>
      <c r="D3425" s="144"/>
      <c r="E3425" s="144"/>
    </row>
    <row r="3426">
      <c r="A3426" s="143" t="s">
        <v>39856</v>
      </c>
      <c r="B3426" t="s">
        <v>23487</v>
      </c>
      <c r="C3426" t="s">
        <v>106</v>
      </c>
      <c r="D3426" s="144" t="s">
        <v>23520</v>
      </c>
      <c r="E3426" s="144" t="s">
        <v>23510</v>
      </c>
    </row>
    <row r="3427">
      <c r="A3427" s="143" t="s">
        <v>39857</v>
      </c>
      <c r="B3427" t="s">
        <v>23521</v>
      </c>
      <c r="C3427" t="s">
        <v>55</v>
      </c>
      <c r="D3427" s="144" t="s">
        <v>23526</v>
      </c>
      <c r="E3427" s="144" t="s">
        <v>23527</v>
      </c>
    </row>
    <row r="3428">
      <c r="A3428" s="143" t="s">
        <v>39858</v>
      </c>
      <c r="B3428" t="s">
        <v>23531</v>
      </c>
      <c r="C3428" t="s">
        <v>55</v>
      </c>
      <c r="D3428" s="144" t="s">
        <v>23536</v>
      </c>
      <c r="E3428" s="144" t="s">
        <v>23537</v>
      </c>
    </row>
    <row r="3429">
      <c r="A3429" s="143" t="s">
        <v>39859</v>
      </c>
      <c r="B3429" t="s">
        <v>23531</v>
      </c>
      <c r="C3429" t="s">
        <v>498</v>
      </c>
      <c r="D3429" s="144" t="s">
        <v>23546</v>
      </c>
      <c r="E3429" s="144" t="s">
        <v>23547</v>
      </c>
    </row>
    <row r="3430">
      <c r="A3430" s="143" t="s">
        <v>39860</v>
      </c>
      <c r="B3430" t="s">
        <v>23531</v>
      </c>
      <c r="C3430" t="s">
        <v>80</v>
      </c>
      <c r="D3430" s="144" t="s">
        <v>23550</v>
      </c>
      <c r="E3430" s="144" t="s">
        <v>86</v>
      </c>
    </row>
    <row r="3431">
      <c r="A3431" s="143" t="s">
        <v>39861</v>
      </c>
      <c r="B3431" t="s">
        <v>23531</v>
      </c>
      <c r="C3431" t="s">
        <v>80</v>
      </c>
      <c r="D3431" s="144" t="s">
        <v>23554</v>
      </c>
      <c r="E3431" s="144" t="s">
        <v>23537</v>
      </c>
    </row>
    <row r="3432">
      <c r="A3432" s="143" t="s">
        <v>39862</v>
      </c>
      <c r="B3432" t="s">
        <v>23531</v>
      </c>
      <c r="C3432" t="s">
        <v>80</v>
      </c>
      <c r="D3432" s="144"/>
      <c r="E3432" s="144"/>
    </row>
    <row r="3433">
      <c r="A3433" s="143" t="s">
        <v>39863</v>
      </c>
      <c r="B3433" t="s">
        <v>23531</v>
      </c>
      <c r="C3433" t="s">
        <v>80</v>
      </c>
      <c r="D3433" s="144"/>
      <c r="E3433" s="144"/>
    </row>
    <row r="3434">
      <c r="A3434" s="143" t="s">
        <v>39864</v>
      </c>
      <c r="B3434" t="s">
        <v>23531</v>
      </c>
      <c r="C3434" t="s">
        <v>80</v>
      </c>
      <c r="D3434" s="144"/>
      <c r="E3434" s="144"/>
    </row>
    <row r="3435">
      <c r="A3435" s="143" t="s">
        <v>39865</v>
      </c>
      <c r="B3435" t="s">
        <v>23531</v>
      </c>
      <c r="C3435" t="s">
        <v>80</v>
      </c>
      <c r="D3435" s="144"/>
      <c r="E3435" s="144"/>
    </row>
    <row r="3436">
      <c r="A3436" s="143" t="s">
        <v>39866</v>
      </c>
      <c r="B3436" t="s">
        <v>23531</v>
      </c>
      <c r="C3436" t="s">
        <v>80</v>
      </c>
      <c r="D3436" s="144"/>
      <c r="E3436" s="144"/>
    </row>
    <row r="3437">
      <c r="A3437" s="143" t="s">
        <v>39867</v>
      </c>
      <c r="B3437" t="s">
        <v>23568</v>
      </c>
      <c r="C3437" t="s">
        <v>412</v>
      </c>
      <c r="D3437" s="144"/>
      <c r="E3437" s="144"/>
    </row>
    <row r="3438">
      <c r="A3438" s="143" t="s">
        <v>39868</v>
      </c>
      <c r="B3438" t="s">
        <v>23568</v>
      </c>
      <c r="C3438" t="s">
        <v>412</v>
      </c>
      <c r="D3438" s="144"/>
      <c r="E3438" s="144"/>
    </row>
    <row r="3439">
      <c r="A3439" s="143" t="s">
        <v>39869</v>
      </c>
      <c r="B3439" t="s">
        <v>23568</v>
      </c>
      <c r="C3439" t="s">
        <v>55</v>
      </c>
      <c r="D3439" s="144" t="s">
        <v>23584</v>
      </c>
      <c r="E3439" s="144" t="s">
        <v>23585</v>
      </c>
    </row>
    <row r="3440">
      <c r="A3440" s="143" t="s">
        <v>39870</v>
      </c>
      <c r="B3440" t="s">
        <v>23568</v>
      </c>
      <c r="C3440" t="s">
        <v>106</v>
      </c>
      <c r="D3440" s="144" t="s">
        <v>23587</v>
      </c>
      <c r="E3440" s="144" t="s">
        <v>23588</v>
      </c>
    </row>
    <row r="3441">
      <c r="A3441" s="143" t="s">
        <v>39871</v>
      </c>
      <c r="B3441" t="s">
        <v>23568</v>
      </c>
      <c r="C3441" t="s">
        <v>80</v>
      </c>
      <c r="D3441" s="144" t="s">
        <v>23593</v>
      </c>
      <c r="E3441" s="144"/>
    </row>
    <row r="3442">
      <c r="A3442" s="143" t="s">
        <v>39872</v>
      </c>
      <c r="B3442" t="s">
        <v>23594</v>
      </c>
      <c r="C3442" t="s">
        <v>3733</v>
      </c>
      <c r="D3442" s="144" t="s">
        <v>23598</v>
      </c>
      <c r="E3442" s="144" t="s">
        <v>23599</v>
      </c>
    </row>
    <row r="3443">
      <c r="A3443" s="143" t="s">
        <v>39873</v>
      </c>
      <c r="B3443" t="s">
        <v>23610</v>
      </c>
      <c r="C3443" t="s">
        <v>486</v>
      </c>
      <c r="D3443" s="144"/>
      <c r="E3443" s="144"/>
    </row>
    <row r="3444">
      <c r="A3444" s="143" t="s">
        <v>39874</v>
      </c>
      <c r="B3444" t="s">
        <v>23610</v>
      </c>
      <c r="C3444" t="s">
        <v>412</v>
      </c>
      <c r="D3444" s="144" t="s">
        <v>23626</v>
      </c>
      <c r="E3444" s="144" t="s">
        <v>23627</v>
      </c>
    </row>
    <row r="3445">
      <c r="A3445" s="143" t="s">
        <v>39875</v>
      </c>
      <c r="B3445" t="s">
        <v>23610</v>
      </c>
      <c r="C3445" t="s">
        <v>992</v>
      </c>
      <c r="D3445" s="144" t="s">
        <v>23629</v>
      </c>
      <c r="E3445" s="144" t="s">
        <v>23630</v>
      </c>
    </row>
    <row r="3446">
      <c r="A3446" s="143" t="s">
        <v>39876</v>
      </c>
      <c r="B3446" t="s">
        <v>23610</v>
      </c>
      <c r="C3446" t="s">
        <v>155</v>
      </c>
      <c r="D3446" s="144" t="s">
        <v>23633</v>
      </c>
      <c r="E3446" s="144" t="s">
        <v>23634</v>
      </c>
    </row>
    <row r="3447">
      <c r="A3447" s="143" t="s">
        <v>39877</v>
      </c>
      <c r="B3447" t="s">
        <v>23610</v>
      </c>
      <c r="C3447" t="s">
        <v>160</v>
      </c>
      <c r="D3447" s="144" t="s">
        <v>23638</v>
      </c>
      <c r="E3447" s="144" t="s">
        <v>23639</v>
      </c>
    </row>
    <row r="3448">
      <c r="A3448" s="143" t="s">
        <v>39878</v>
      </c>
      <c r="B3448" t="s">
        <v>23610</v>
      </c>
      <c r="C3448" t="s">
        <v>2695</v>
      </c>
      <c r="D3448" s="144" t="s">
        <v>23643</v>
      </c>
      <c r="E3448" s="144" t="s">
        <v>23644</v>
      </c>
    </row>
    <row r="3449">
      <c r="A3449" s="143" t="s">
        <v>39879</v>
      </c>
      <c r="B3449" t="s">
        <v>23610</v>
      </c>
      <c r="C3449" t="s">
        <v>23646</v>
      </c>
      <c r="D3449" s="144" t="s">
        <v>23647</v>
      </c>
      <c r="E3449" s="144"/>
    </row>
    <row r="3450">
      <c r="A3450" s="143" t="s">
        <v>39880</v>
      </c>
      <c r="B3450" t="s">
        <v>23610</v>
      </c>
      <c r="C3450" t="s">
        <v>106</v>
      </c>
      <c r="D3450" s="144" t="s">
        <v>23650</v>
      </c>
      <c r="E3450" s="144" t="s">
        <v>23651</v>
      </c>
    </row>
    <row r="3451">
      <c r="A3451" s="143" t="s">
        <v>39881</v>
      </c>
      <c r="B3451" t="s">
        <v>23610</v>
      </c>
      <c r="C3451" t="s">
        <v>106</v>
      </c>
      <c r="D3451" s="144" t="s">
        <v>23657</v>
      </c>
      <c r="E3451" s="144" t="s">
        <v>23658</v>
      </c>
    </row>
    <row r="3452">
      <c r="A3452" s="143" t="s">
        <v>39882</v>
      </c>
      <c r="B3452" t="s">
        <v>23610</v>
      </c>
      <c r="C3452" t="s">
        <v>80</v>
      </c>
      <c r="D3452" s="144" t="s">
        <v>23660</v>
      </c>
      <c r="E3452" s="144"/>
    </row>
    <row r="3453">
      <c r="A3453" s="143" t="s">
        <v>39883</v>
      </c>
      <c r="B3453" t="s">
        <v>23663</v>
      </c>
      <c r="C3453" t="s">
        <v>55</v>
      </c>
      <c r="D3453" s="144" t="s">
        <v>23668</v>
      </c>
      <c r="E3453" s="144" t="s">
        <v>23669</v>
      </c>
    </row>
    <row r="3454">
      <c r="A3454" s="143" t="s">
        <v>39884</v>
      </c>
      <c r="B3454" t="s">
        <v>23663</v>
      </c>
      <c r="C3454" t="s">
        <v>80</v>
      </c>
      <c r="D3454" s="144"/>
      <c r="E3454" s="144"/>
    </row>
    <row r="3455">
      <c r="A3455" s="143" t="s">
        <v>39885</v>
      </c>
      <c r="B3455" t="s">
        <v>23663</v>
      </c>
      <c r="C3455" t="s">
        <v>80</v>
      </c>
      <c r="D3455" s="144"/>
      <c r="E3455" s="144"/>
    </row>
    <row r="3456">
      <c r="A3456" s="143" t="s">
        <v>39886</v>
      </c>
      <c r="B3456" t="s">
        <v>23683</v>
      </c>
      <c r="C3456" t="s">
        <v>412</v>
      </c>
      <c r="D3456" s="144" t="s">
        <v>86</v>
      </c>
      <c r="E3456" s="144" t="s">
        <v>86</v>
      </c>
    </row>
    <row r="3457">
      <c r="A3457" s="143" t="s">
        <v>39887</v>
      </c>
      <c r="B3457" t="s">
        <v>23683</v>
      </c>
      <c r="C3457" t="s">
        <v>55</v>
      </c>
      <c r="D3457" s="144" t="s">
        <v>23697</v>
      </c>
      <c r="E3457" s="144" t="s">
        <v>23698</v>
      </c>
    </row>
    <row r="3458">
      <c r="A3458" s="143" t="s">
        <v>39888</v>
      </c>
      <c r="B3458" t="s">
        <v>23683</v>
      </c>
      <c r="C3458" t="s">
        <v>160</v>
      </c>
      <c r="D3458" s="144" t="s">
        <v>23704</v>
      </c>
      <c r="E3458" s="144"/>
    </row>
    <row r="3459">
      <c r="A3459" s="143" t="s">
        <v>39889</v>
      </c>
      <c r="B3459" t="s">
        <v>23683</v>
      </c>
      <c r="C3459" t="s">
        <v>80</v>
      </c>
      <c r="D3459" s="144"/>
      <c r="E3459" s="144"/>
    </row>
    <row r="3460">
      <c r="A3460" s="143" t="s">
        <v>39890</v>
      </c>
      <c r="B3460" t="s">
        <v>23707</v>
      </c>
      <c r="C3460" t="s">
        <v>55</v>
      </c>
      <c r="D3460" s="144" t="s">
        <v>23713</v>
      </c>
      <c r="E3460" s="144"/>
    </row>
    <row r="3461">
      <c r="A3461" s="143" t="s">
        <v>39891</v>
      </c>
      <c r="B3461" t="s">
        <v>23720</v>
      </c>
      <c r="C3461" t="s">
        <v>55</v>
      </c>
      <c r="D3461" s="144" t="s">
        <v>23726</v>
      </c>
      <c r="E3461" s="144" t="s">
        <v>23727</v>
      </c>
    </row>
    <row r="3462">
      <c r="A3462" s="143" t="s">
        <v>39892</v>
      </c>
      <c r="B3462" t="s">
        <v>23720</v>
      </c>
      <c r="C3462" t="s">
        <v>2649</v>
      </c>
      <c r="D3462" s="144" t="s">
        <v>23738</v>
      </c>
      <c r="E3462" s="144" t="s">
        <v>23727</v>
      </c>
    </row>
    <row r="3463">
      <c r="A3463" s="143" t="s">
        <v>39893</v>
      </c>
      <c r="B3463" t="s">
        <v>23720</v>
      </c>
      <c r="C3463" t="s">
        <v>80</v>
      </c>
      <c r="D3463" s="144" t="s">
        <v>23742</v>
      </c>
      <c r="E3463" s="144" t="s">
        <v>23727</v>
      </c>
    </row>
    <row r="3464">
      <c r="A3464" s="143" t="s">
        <v>39894</v>
      </c>
      <c r="B3464" t="s">
        <v>23720</v>
      </c>
      <c r="C3464" t="s">
        <v>80</v>
      </c>
      <c r="D3464" s="144" t="s">
        <v>23746</v>
      </c>
      <c r="E3464" s="144" t="s">
        <v>23727</v>
      </c>
    </row>
    <row r="3465">
      <c r="A3465" s="143" t="s">
        <v>39895</v>
      </c>
      <c r="B3465" t="s">
        <v>23720</v>
      </c>
      <c r="C3465" t="s">
        <v>80</v>
      </c>
      <c r="D3465" s="144" t="s">
        <v>23750</v>
      </c>
      <c r="E3465" s="144" t="s">
        <v>23727</v>
      </c>
    </row>
    <row r="3466">
      <c r="A3466" s="143" t="s">
        <v>39896</v>
      </c>
      <c r="B3466" t="s">
        <v>23751</v>
      </c>
      <c r="C3466" t="s">
        <v>55</v>
      </c>
      <c r="D3466" s="144" t="s">
        <v>23758</v>
      </c>
      <c r="E3466" s="144"/>
    </row>
    <row r="3467">
      <c r="A3467" s="143" t="s">
        <v>39897</v>
      </c>
      <c r="B3467" t="s">
        <v>23767</v>
      </c>
      <c r="C3467" t="s">
        <v>55</v>
      </c>
      <c r="D3467" s="144" t="s">
        <v>23771</v>
      </c>
      <c r="E3467" s="144" t="s">
        <v>23772</v>
      </c>
    </row>
    <row r="3468">
      <c r="A3468" s="143" t="s">
        <v>39898</v>
      </c>
      <c r="B3468" t="s">
        <v>23767</v>
      </c>
      <c r="C3468" t="s">
        <v>160</v>
      </c>
      <c r="D3468" s="144" t="s">
        <v>86</v>
      </c>
      <c r="E3468" s="144" t="s">
        <v>86</v>
      </c>
    </row>
    <row r="3469">
      <c r="A3469" s="143" t="s">
        <v>39899</v>
      </c>
      <c r="B3469" t="s">
        <v>23767</v>
      </c>
      <c r="C3469" t="s">
        <v>2834</v>
      </c>
      <c r="D3469" s="144" t="s">
        <v>23784</v>
      </c>
      <c r="E3469" s="144"/>
    </row>
    <row r="3470">
      <c r="A3470" s="143" t="s">
        <v>39900</v>
      </c>
      <c r="B3470" t="s">
        <v>23767</v>
      </c>
      <c r="C3470" t="s">
        <v>247</v>
      </c>
      <c r="D3470" s="144"/>
      <c r="E3470" s="144"/>
    </row>
    <row r="3471">
      <c r="A3471" s="143" t="s">
        <v>39901</v>
      </c>
      <c r="B3471" t="s">
        <v>23767</v>
      </c>
      <c r="C3471" t="s">
        <v>106</v>
      </c>
      <c r="D3471" s="144"/>
      <c r="E3471" s="144"/>
    </row>
    <row r="3472">
      <c r="A3472" s="143" t="s">
        <v>39902</v>
      </c>
      <c r="B3472" t="s">
        <v>23791</v>
      </c>
      <c r="C3472" t="s">
        <v>76</v>
      </c>
      <c r="D3472" s="144" t="s">
        <v>86</v>
      </c>
      <c r="E3472" s="144" t="s">
        <v>86</v>
      </c>
    </row>
    <row r="3473">
      <c r="A3473" s="143" t="s">
        <v>39903</v>
      </c>
      <c r="B3473" t="s">
        <v>23791</v>
      </c>
      <c r="C3473" t="s">
        <v>80</v>
      </c>
      <c r="D3473" s="144" t="s">
        <v>23805</v>
      </c>
      <c r="E3473" s="144" t="s">
        <v>86</v>
      </c>
    </row>
    <row r="3474">
      <c r="A3474" s="143" t="s">
        <v>39904</v>
      </c>
      <c r="B3474" t="s">
        <v>23791</v>
      </c>
      <c r="C3474" t="s">
        <v>80</v>
      </c>
      <c r="D3474" s="144" t="s">
        <v>23810</v>
      </c>
      <c r="E3474" s="144"/>
    </row>
    <row r="3475">
      <c r="A3475" s="143" t="s">
        <v>39905</v>
      </c>
      <c r="B3475" t="s">
        <v>23816</v>
      </c>
      <c r="C3475" t="s">
        <v>80</v>
      </c>
      <c r="D3475" s="144"/>
      <c r="E3475" s="144"/>
    </row>
    <row r="3476">
      <c r="A3476" s="143" t="s">
        <v>39906</v>
      </c>
      <c r="B3476" t="s">
        <v>23829</v>
      </c>
      <c r="C3476" t="s">
        <v>80</v>
      </c>
      <c r="D3476" s="144"/>
      <c r="E3476" s="144"/>
    </row>
    <row r="3477">
      <c r="A3477" s="143" t="s">
        <v>39907</v>
      </c>
      <c r="B3477" t="s">
        <v>23841</v>
      </c>
      <c r="C3477" t="s">
        <v>412</v>
      </c>
      <c r="D3477" s="144"/>
      <c r="E3477" s="144"/>
    </row>
    <row r="3478">
      <c r="A3478" s="143" t="s">
        <v>39908</v>
      </c>
      <c r="B3478" t="s">
        <v>23841</v>
      </c>
      <c r="C3478" t="s">
        <v>55</v>
      </c>
      <c r="D3478" s="144" t="s">
        <v>23852</v>
      </c>
      <c r="E3478" s="144" t="s">
        <v>23853</v>
      </c>
    </row>
    <row r="3479">
      <c r="A3479" s="143" t="s">
        <v>39909</v>
      </c>
      <c r="B3479" t="s">
        <v>23841</v>
      </c>
      <c r="C3479" t="s">
        <v>498</v>
      </c>
      <c r="D3479" s="144" t="s">
        <v>23858</v>
      </c>
      <c r="E3479" s="144" t="s">
        <v>23853</v>
      </c>
    </row>
    <row r="3480">
      <c r="A3480" s="143" t="s">
        <v>39910</v>
      </c>
      <c r="B3480" t="s">
        <v>23841</v>
      </c>
      <c r="C3480" t="s">
        <v>106</v>
      </c>
      <c r="D3480" s="144"/>
      <c r="E3480" s="144"/>
    </row>
    <row r="3481">
      <c r="A3481" s="143" t="s">
        <v>39911</v>
      </c>
      <c r="B3481" t="s">
        <v>23862</v>
      </c>
      <c r="C3481" t="s">
        <v>160</v>
      </c>
      <c r="D3481" s="144" t="s">
        <v>23869</v>
      </c>
      <c r="E3481" s="144"/>
    </row>
    <row r="3482">
      <c r="A3482" s="143" t="s">
        <v>39912</v>
      </c>
      <c r="B3482" t="s">
        <v>23862</v>
      </c>
      <c r="C3482" t="s">
        <v>674</v>
      </c>
      <c r="D3482" s="144" t="s">
        <v>23878</v>
      </c>
      <c r="E3482" s="144"/>
    </row>
    <row r="3483">
      <c r="A3483" s="143" t="s">
        <v>39913</v>
      </c>
      <c r="B3483" t="s">
        <v>23862</v>
      </c>
      <c r="C3483" t="s">
        <v>106</v>
      </c>
      <c r="D3483" s="144" t="s">
        <v>23882</v>
      </c>
      <c r="E3483" s="144"/>
    </row>
    <row r="3484">
      <c r="A3484" s="143" t="s">
        <v>39914</v>
      </c>
      <c r="B3484" t="s">
        <v>23862</v>
      </c>
      <c r="C3484" t="s">
        <v>80</v>
      </c>
      <c r="D3484" s="144" t="s">
        <v>23886</v>
      </c>
      <c r="E3484" s="144" t="s">
        <v>23887</v>
      </c>
    </row>
    <row r="3485">
      <c r="A3485" s="143" t="s">
        <v>39915</v>
      </c>
      <c r="B3485" t="s">
        <v>23862</v>
      </c>
      <c r="C3485" t="s">
        <v>80</v>
      </c>
      <c r="D3485" s="144"/>
      <c r="E3485" s="144"/>
    </row>
    <row r="3486">
      <c r="A3486" s="143" t="s">
        <v>39916</v>
      </c>
      <c r="B3486" t="s">
        <v>23891</v>
      </c>
      <c r="C3486" t="s">
        <v>55</v>
      </c>
      <c r="D3486" s="144" t="s">
        <v>23897</v>
      </c>
      <c r="E3486" s="144" t="s">
        <v>23898</v>
      </c>
    </row>
    <row r="3487">
      <c r="A3487" s="143" t="s">
        <v>39917</v>
      </c>
      <c r="B3487" t="s">
        <v>23891</v>
      </c>
      <c r="C3487" t="s">
        <v>160</v>
      </c>
      <c r="D3487" s="144" t="s">
        <v>23909</v>
      </c>
      <c r="E3487" s="144"/>
    </row>
    <row r="3488">
      <c r="A3488" s="143" t="s">
        <v>39918</v>
      </c>
      <c r="B3488" t="s">
        <v>23891</v>
      </c>
      <c r="C3488" t="s">
        <v>106</v>
      </c>
      <c r="D3488" s="144" t="s">
        <v>23911</v>
      </c>
      <c r="E3488" s="144"/>
    </row>
    <row r="3489">
      <c r="A3489" s="143" t="s">
        <v>39919</v>
      </c>
      <c r="B3489" t="s">
        <v>23891</v>
      </c>
      <c r="C3489" t="s">
        <v>80</v>
      </c>
      <c r="D3489" s="144" t="s">
        <v>23916</v>
      </c>
      <c r="E3489" s="144"/>
    </row>
    <row r="3490">
      <c r="A3490" s="143" t="s">
        <v>39920</v>
      </c>
      <c r="B3490" t="s">
        <v>23891</v>
      </c>
      <c r="C3490" t="s">
        <v>80</v>
      </c>
      <c r="D3490" s="144" t="s">
        <v>23918</v>
      </c>
      <c r="E3490" s="144"/>
    </row>
    <row r="3491">
      <c r="A3491" s="143" t="s">
        <v>39921</v>
      </c>
      <c r="B3491" t="s">
        <v>23891</v>
      </c>
      <c r="C3491" t="s">
        <v>80</v>
      </c>
      <c r="D3491" s="144"/>
      <c r="E3491" s="144"/>
    </row>
    <row r="3492">
      <c r="A3492" s="143" t="s">
        <v>39922</v>
      </c>
      <c r="B3492" t="s">
        <v>23891</v>
      </c>
      <c r="C3492" t="s">
        <v>80</v>
      </c>
      <c r="D3492" s="144"/>
      <c r="E3492" s="144"/>
    </row>
    <row r="3493">
      <c r="A3493" s="143" t="s">
        <v>39923</v>
      </c>
      <c r="B3493" t="s">
        <v>23891</v>
      </c>
      <c r="C3493" t="s">
        <v>80</v>
      </c>
      <c r="D3493" s="144"/>
      <c r="E3493" s="144"/>
    </row>
    <row r="3494">
      <c r="A3494" s="143" t="s">
        <v>39924</v>
      </c>
      <c r="B3494" t="s">
        <v>23891</v>
      </c>
      <c r="C3494" t="s">
        <v>80</v>
      </c>
      <c r="D3494" s="144"/>
      <c r="E3494" s="144"/>
    </row>
    <row r="3495">
      <c r="A3495" s="143" t="s">
        <v>39925</v>
      </c>
      <c r="B3495" t="s">
        <v>23891</v>
      </c>
      <c r="C3495" t="s">
        <v>80</v>
      </c>
      <c r="D3495" s="144"/>
      <c r="E3495" s="144"/>
    </row>
    <row r="3496">
      <c r="A3496" s="143" t="s">
        <v>39926</v>
      </c>
      <c r="B3496" t="s">
        <v>23891</v>
      </c>
      <c r="C3496" t="s">
        <v>80</v>
      </c>
      <c r="D3496" s="144"/>
      <c r="E3496" s="144"/>
    </row>
    <row r="3497">
      <c r="A3497" s="143" t="s">
        <v>39927</v>
      </c>
      <c r="B3497" t="s">
        <v>23935</v>
      </c>
      <c r="C3497" t="s">
        <v>55</v>
      </c>
      <c r="D3497" s="144" t="s">
        <v>23941</v>
      </c>
      <c r="E3497" s="144" t="s">
        <v>23942</v>
      </c>
    </row>
    <row r="3498">
      <c r="A3498" s="143" t="s">
        <v>39928</v>
      </c>
      <c r="B3498" t="s">
        <v>23935</v>
      </c>
      <c r="C3498" t="s">
        <v>106</v>
      </c>
      <c r="D3498" s="144" t="s">
        <v>23951</v>
      </c>
      <c r="E3498" s="144" t="s">
        <v>23952</v>
      </c>
    </row>
    <row r="3499">
      <c r="A3499" s="143" t="s">
        <v>39929</v>
      </c>
      <c r="B3499" t="s">
        <v>23935</v>
      </c>
      <c r="C3499" t="s">
        <v>80</v>
      </c>
      <c r="D3499" s="144"/>
      <c r="E3499" s="144" t="s">
        <v>23954</v>
      </c>
    </row>
    <row r="3500">
      <c r="A3500" s="143" t="s">
        <v>39930</v>
      </c>
      <c r="B3500" t="s">
        <v>23935</v>
      </c>
      <c r="C3500" t="s">
        <v>80</v>
      </c>
      <c r="D3500" s="144"/>
      <c r="E3500" s="144"/>
    </row>
    <row r="3501">
      <c r="A3501" s="143" t="s">
        <v>39931</v>
      </c>
      <c r="B3501" t="s">
        <v>23935</v>
      </c>
      <c r="C3501" t="s">
        <v>80</v>
      </c>
      <c r="D3501" s="144"/>
      <c r="E3501" s="144"/>
    </row>
    <row r="3502">
      <c r="A3502" s="143" t="s">
        <v>39932</v>
      </c>
      <c r="B3502" t="s">
        <v>23971</v>
      </c>
      <c r="C3502" t="s">
        <v>412</v>
      </c>
      <c r="D3502" s="144"/>
      <c r="E3502" s="144"/>
    </row>
    <row r="3503">
      <c r="A3503" s="143" t="s">
        <v>39933</v>
      </c>
      <c r="B3503" t="s">
        <v>23971</v>
      </c>
      <c r="C3503" t="s">
        <v>55</v>
      </c>
      <c r="D3503" s="144" t="s">
        <v>23984</v>
      </c>
      <c r="E3503" s="144" t="s">
        <v>23985</v>
      </c>
    </row>
    <row r="3504">
      <c r="A3504" s="143" t="s">
        <v>39934</v>
      </c>
      <c r="B3504" t="s">
        <v>23986</v>
      </c>
      <c r="C3504" t="s">
        <v>412</v>
      </c>
      <c r="D3504" s="144"/>
      <c r="E3504" s="144"/>
    </row>
    <row r="3505">
      <c r="A3505" s="143" t="s">
        <v>39935</v>
      </c>
      <c r="B3505" t="s">
        <v>23986</v>
      </c>
      <c r="C3505" t="s">
        <v>55</v>
      </c>
      <c r="D3505" s="144" t="s">
        <v>24001</v>
      </c>
      <c r="E3505" s="144" t="s">
        <v>24002</v>
      </c>
    </row>
    <row r="3506">
      <c r="A3506" s="143" t="s">
        <v>39936</v>
      </c>
      <c r="B3506" t="s">
        <v>23986</v>
      </c>
      <c r="C3506" t="s">
        <v>80</v>
      </c>
      <c r="D3506" s="144" t="s">
        <v>86</v>
      </c>
      <c r="E3506" s="144" t="s">
        <v>86</v>
      </c>
    </row>
    <row r="3507">
      <c r="A3507" s="143" t="s">
        <v>39937</v>
      </c>
      <c r="B3507" t="s">
        <v>23986</v>
      </c>
      <c r="C3507" t="s">
        <v>80</v>
      </c>
      <c r="D3507" s="144" t="s">
        <v>24008</v>
      </c>
      <c r="E3507" s="144" t="s">
        <v>24009</v>
      </c>
    </row>
    <row r="3508">
      <c r="A3508" s="143" t="s">
        <v>39938</v>
      </c>
      <c r="B3508" t="s">
        <v>23986</v>
      </c>
      <c r="C3508" t="s">
        <v>80</v>
      </c>
      <c r="D3508" s="144"/>
      <c r="E3508" s="144"/>
    </row>
    <row r="3509">
      <c r="A3509" s="143" t="s">
        <v>39939</v>
      </c>
      <c r="B3509" t="s">
        <v>24012</v>
      </c>
      <c r="C3509" t="s">
        <v>55</v>
      </c>
      <c r="D3509" s="144" t="s">
        <v>24017</v>
      </c>
      <c r="E3509" s="144" t="s">
        <v>24018</v>
      </c>
    </row>
    <row r="3510">
      <c r="A3510" s="143" t="s">
        <v>39940</v>
      </c>
      <c r="B3510" t="s">
        <v>24012</v>
      </c>
      <c r="C3510" t="s">
        <v>55</v>
      </c>
      <c r="D3510" s="144" t="s">
        <v>24028</v>
      </c>
      <c r="E3510" s="144" t="s">
        <v>24029</v>
      </c>
    </row>
    <row r="3511">
      <c r="A3511" s="143" t="s">
        <v>39941</v>
      </c>
      <c r="B3511" t="s">
        <v>24012</v>
      </c>
      <c r="C3511" t="s">
        <v>160</v>
      </c>
      <c r="D3511" s="144" t="s">
        <v>86</v>
      </c>
      <c r="E3511" s="144" t="s">
        <v>86</v>
      </c>
    </row>
    <row r="3512">
      <c r="A3512" s="143" t="s">
        <v>39942</v>
      </c>
      <c r="B3512" t="s">
        <v>24012</v>
      </c>
      <c r="C3512" t="s">
        <v>247</v>
      </c>
      <c r="D3512" s="144" t="s">
        <v>24035</v>
      </c>
      <c r="E3512" s="144" t="s">
        <v>24018</v>
      </c>
    </row>
    <row r="3513">
      <c r="A3513" s="143" t="s">
        <v>39943</v>
      </c>
      <c r="B3513" t="s">
        <v>24012</v>
      </c>
      <c r="C3513" t="s">
        <v>24040</v>
      </c>
      <c r="D3513" s="144"/>
      <c r="E3513" s="144"/>
    </row>
    <row r="3514">
      <c r="A3514" s="143" t="s">
        <v>39944</v>
      </c>
      <c r="B3514" t="s">
        <v>24012</v>
      </c>
      <c r="C3514" t="s">
        <v>386</v>
      </c>
      <c r="D3514" s="144"/>
      <c r="E3514" s="144"/>
    </row>
    <row r="3515">
      <c r="A3515" s="143" t="s">
        <v>39945</v>
      </c>
      <c r="B3515" t="s">
        <v>24012</v>
      </c>
      <c r="C3515" t="s">
        <v>2695</v>
      </c>
      <c r="D3515" s="144" t="s">
        <v>86</v>
      </c>
      <c r="E3515" s="144" t="s">
        <v>86</v>
      </c>
    </row>
    <row r="3516">
      <c r="A3516" s="143" t="s">
        <v>39946</v>
      </c>
      <c r="B3516" t="s">
        <v>24012</v>
      </c>
      <c r="C3516" t="s">
        <v>106</v>
      </c>
      <c r="D3516" s="144"/>
      <c r="E3516" s="144"/>
    </row>
    <row r="3517">
      <c r="A3517" s="143" t="s">
        <v>39947</v>
      </c>
      <c r="B3517" t="s">
        <v>24012</v>
      </c>
      <c r="C3517" t="s">
        <v>80</v>
      </c>
      <c r="D3517" s="144"/>
      <c r="E3517" s="144"/>
    </row>
    <row r="3518">
      <c r="A3518" s="143" t="s">
        <v>39948</v>
      </c>
      <c r="B3518" t="s">
        <v>24048</v>
      </c>
      <c r="C3518" t="s">
        <v>160</v>
      </c>
      <c r="D3518" s="144" t="s">
        <v>86</v>
      </c>
      <c r="E3518" s="144" t="s">
        <v>86</v>
      </c>
    </row>
    <row r="3519">
      <c r="A3519" s="143" t="s">
        <v>39949</v>
      </c>
      <c r="B3519" t="s">
        <v>24048</v>
      </c>
      <c r="C3519" t="s">
        <v>386</v>
      </c>
      <c r="D3519" s="144"/>
      <c r="E3519" s="144"/>
    </row>
    <row r="3520">
      <c r="A3520" s="143" t="s">
        <v>39950</v>
      </c>
      <c r="B3520" t="s">
        <v>24048</v>
      </c>
      <c r="C3520" t="s">
        <v>106</v>
      </c>
      <c r="D3520" s="144" t="s">
        <v>24063</v>
      </c>
      <c r="E3520" s="144" t="s">
        <v>24064</v>
      </c>
    </row>
    <row r="3521">
      <c r="A3521" s="143" t="s">
        <v>39951</v>
      </c>
      <c r="B3521" t="s">
        <v>24048</v>
      </c>
      <c r="C3521" t="s">
        <v>80</v>
      </c>
      <c r="D3521" s="144" t="s">
        <v>24066</v>
      </c>
      <c r="E3521" s="144" t="s">
        <v>24067</v>
      </c>
    </row>
    <row r="3522">
      <c r="A3522" s="143" t="s">
        <v>39952</v>
      </c>
      <c r="B3522" t="s">
        <v>24069</v>
      </c>
      <c r="C3522" t="s">
        <v>55</v>
      </c>
      <c r="D3522" s="144" t="s">
        <v>24076</v>
      </c>
      <c r="E3522" s="144" t="s">
        <v>24077</v>
      </c>
    </row>
    <row r="3523">
      <c r="A3523" s="143" t="s">
        <v>39953</v>
      </c>
      <c r="B3523" t="s">
        <v>24069</v>
      </c>
      <c r="C3523" t="s">
        <v>160</v>
      </c>
      <c r="D3523" s="144"/>
      <c r="E3523" s="144"/>
    </row>
    <row r="3524">
      <c r="A3524" s="143" t="s">
        <v>39954</v>
      </c>
      <c r="B3524" t="s">
        <v>24069</v>
      </c>
      <c r="C3524" t="s">
        <v>2035</v>
      </c>
      <c r="D3524" s="144"/>
      <c r="E3524" s="144"/>
    </row>
    <row r="3525">
      <c r="A3525" s="143" t="s">
        <v>39955</v>
      </c>
      <c r="B3525" t="s">
        <v>24069</v>
      </c>
      <c r="C3525" t="s">
        <v>24090</v>
      </c>
      <c r="D3525" s="144"/>
      <c r="E3525" s="144"/>
    </row>
    <row r="3526">
      <c r="A3526" s="143" t="s">
        <v>39956</v>
      </c>
      <c r="B3526" t="s">
        <v>24091</v>
      </c>
      <c r="C3526" t="s">
        <v>2416</v>
      </c>
      <c r="D3526" s="144" t="s">
        <v>24097</v>
      </c>
      <c r="E3526" s="144" t="s">
        <v>86</v>
      </c>
    </row>
    <row r="3527">
      <c r="A3527" s="143" t="s">
        <v>39957</v>
      </c>
      <c r="B3527" t="s">
        <v>24091</v>
      </c>
      <c r="C3527" t="s">
        <v>55</v>
      </c>
      <c r="D3527" s="144" t="s">
        <v>24103</v>
      </c>
      <c r="E3527" s="144" t="s">
        <v>24104</v>
      </c>
    </row>
    <row r="3528">
      <c r="A3528" s="143" t="s">
        <v>39958</v>
      </c>
      <c r="B3528" t="s">
        <v>24091</v>
      </c>
      <c r="C3528" t="s">
        <v>7535</v>
      </c>
      <c r="D3528" s="144" t="s">
        <v>24107</v>
      </c>
      <c r="E3528" s="144"/>
    </row>
    <row r="3529">
      <c r="A3529" s="143" t="s">
        <v>39959</v>
      </c>
      <c r="B3529" t="s">
        <v>24091</v>
      </c>
      <c r="C3529" t="s">
        <v>80</v>
      </c>
      <c r="D3529" s="144" t="s">
        <v>24110</v>
      </c>
      <c r="E3529" s="144" t="s">
        <v>24111</v>
      </c>
    </row>
    <row r="3530">
      <c r="A3530" s="143" t="s">
        <v>39960</v>
      </c>
      <c r="B3530" t="s">
        <v>24091</v>
      </c>
      <c r="C3530" t="s">
        <v>80</v>
      </c>
      <c r="D3530" s="144" t="s">
        <v>24114</v>
      </c>
      <c r="E3530" s="144" t="s">
        <v>86</v>
      </c>
    </row>
    <row r="3531">
      <c r="A3531" s="143" t="s">
        <v>39961</v>
      </c>
      <c r="B3531" t="s">
        <v>24091</v>
      </c>
      <c r="C3531" t="s">
        <v>80</v>
      </c>
      <c r="D3531" s="144" t="s">
        <v>24117</v>
      </c>
      <c r="E3531" s="144" t="s">
        <v>24118</v>
      </c>
    </row>
    <row r="3532">
      <c r="A3532" s="143" t="s">
        <v>39962</v>
      </c>
      <c r="B3532" t="s">
        <v>24119</v>
      </c>
      <c r="C3532" t="s">
        <v>55</v>
      </c>
      <c r="D3532" s="144" t="s">
        <v>24125</v>
      </c>
      <c r="E3532" s="144" t="s">
        <v>24126</v>
      </c>
    </row>
    <row r="3533">
      <c r="A3533" s="143" t="s">
        <v>39963</v>
      </c>
      <c r="B3533" t="s">
        <v>24119</v>
      </c>
      <c r="C3533" t="s">
        <v>106</v>
      </c>
      <c r="D3533" s="144" t="s">
        <v>24135</v>
      </c>
      <c r="E3533" s="144" t="s">
        <v>24126</v>
      </c>
    </row>
    <row r="3534">
      <c r="A3534" s="143" t="s">
        <v>39964</v>
      </c>
      <c r="B3534" t="s">
        <v>24119</v>
      </c>
      <c r="C3534" t="s">
        <v>80</v>
      </c>
      <c r="D3534" s="144" t="s">
        <v>24139</v>
      </c>
      <c r="E3534" s="144" t="s">
        <v>24126</v>
      </c>
    </row>
    <row r="3535">
      <c r="A3535" s="143" t="s">
        <v>39965</v>
      </c>
      <c r="B3535" t="s">
        <v>24140</v>
      </c>
      <c r="C3535" t="s">
        <v>55</v>
      </c>
      <c r="D3535" s="144" t="s">
        <v>24145</v>
      </c>
      <c r="E3535" s="144" t="s">
        <v>24146</v>
      </c>
    </row>
    <row r="3536">
      <c r="A3536" s="143" t="s">
        <v>39966</v>
      </c>
      <c r="B3536" t="s">
        <v>24140</v>
      </c>
      <c r="C3536" t="s">
        <v>80</v>
      </c>
      <c r="D3536" s="144" t="s">
        <v>86</v>
      </c>
      <c r="E3536" s="144" t="s">
        <v>86</v>
      </c>
    </row>
    <row r="3537">
      <c r="A3537" s="143" t="s">
        <v>39967</v>
      </c>
      <c r="B3537" t="s">
        <v>24140</v>
      </c>
      <c r="C3537" t="s">
        <v>80</v>
      </c>
      <c r="D3537" s="144" t="s">
        <v>24161</v>
      </c>
      <c r="E3537" s="144" t="s">
        <v>24162</v>
      </c>
    </row>
    <row r="3538">
      <c r="A3538" s="143" t="s">
        <v>39968</v>
      </c>
      <c r="B3538" t="s">
        <v>24140</v>
      </c>
      <c r="C3538" t="s">
        <v>80</v>
      </c>
      <c r="D3538" s="144"/>
      <c r="E3538" s="144"/>
    </row>
    <row r="3539">
      <c r="A3539" s="143" t="s">
        <v>39969</v>
      </c>
      <c r="B3539" t="s">
        <v>24140</v>
      </c>
      <c r="C3539" t="s">
        <v>80</v>
      </c>
      <c r="D3539" s="144"/>
      <c r="E3539" s="144"/>
    </row>
    <row r="3540">
      <c r="A3540" s="143" t="s">
        <v>39970</v>
      </c>
      <c r="B3540" t="s">
        <v>24168</v>
      </c>
      <c r="C3540" t="s">
        <v>412</v>
      </c>
      <c r="D3540" s="144" t="s">
        <v>86</v>
      </c>
      <c r="E3540" s="144" t="s">
        <v>86</v>
      </c>
    </row>
    <row r="3541">
      <c r="A3541" s="143" t="s">
        <v>39971</v>
      </c>
      <c r="B3541" t="s">
        <v>24168</v>
      </c>
      <c r="C3541" t="s">
        <v>55</v>
      </c>
      <c r="D3541" s="144" t="s">
        <v>24181</v>
      </c>
      <c r="E3541" s="144" t="s">
        <v>24182</v>
      </c>
    </row>
    <row r="3542">
      <c r="A3542" s="143" t="s">
        <v>39972</v>
      </c>
      <c r="B3542" t="s">
        <v>24168</v>
      </c>
      <c r="C3542" t="s">
        <v>80</v>
      </c>
      <c r="D3542" s="144" t="s">
        <v>86</v>
      </c>
      <c r="E3542" s="144" t="s">
        <v>86</v>
      </c>
    </row>
    <row r="3543">
      <c r="A3543" s="143" t="s">
        <v>39973</v>
      </c>
      <c r="B3543" t="s">
        <v>24188</v>
      </c>
      <c r="C3543" t="s">
        <v>55</v>
      </c>
      <c r="D3543" s="144" t="s">
        <v>24194</v>
      </c>
      <c r="E3543" s="144" t="s">
        <v>24195</v>
      </c>
    </row>
    <row r="3544">
      <c r="A3544" s="143" t="s">
        <v>39974</v>
      </c>
      <c r="B3544" t="s">
        <v>24200</v>
      </c>
      <c r="C3544" t="s">
        <v>15223</v>
      </c>
      <c r="D3544" s="144"/>
      <c r="E3544" s="144"/>
    </row>
    <row r="3545">
      <c r="A3545" s="143" t="s">
        <v>39975</v>
      </c>
      <c r="B3545" t="s">
        <v>24200</v>
      </c>
      <c r="C3545" t="s">
        <v>55</v>
      </c>
      <c r="D3545" s="144" t="s">
        <v>24212</v>
      </c>
      <c r="E3545" s="144"/>
    </row>
    <row r="3546">
      <c r="A3546" s="143" t="s">
        <v>39976</v>
      </c>
      <c r="B3546" t="s">
        <v>24200</v>
      </c>
      <c r="C3546" t="s">
        <v>311</v>
      </c>
      <c r="D3546" s="144" t="s">
        <v>24217</v>
      </c>
      <c r="E3546" s="144" t="s">
        <v>24218</v>
      </c>
    </row>
    <row r="3547">
      <c r="A3547" s="143" t="s">
        <v>39977</v>
      </c>
      <c r="B3547" t="s">
        <v>24200</v>
      </c>
      <c r="C3547" t="s">
        <v>160</v>
      </c>
      <c r="D3547" s="144"/>
      <c r="E3547" s="144"/>
    </row>
    <row r="3548">
      <c r="A3548" s="143" t="s">
        <v>39978</v>
      </c>
      <c r="B3548" t="s">
        <v>24200</v>
      </c>
      <c r="C3548" t="s">
        <v>386</v>
      </c>
      <c r="D3548" s="144"/>
      <c r="E3548" s="144"/>
    </row>
    <row r="3549">
      <c r="A3549" s="143" t="s">
        <v>39979</v>
      </c>
      <c r="B3549" t="s">
        <v>24200</v>
      </c>
      <c r="C3549" t="s">
        <v>80</v>
      </c>
      <c r="D3549" s="144" t="s">
        <v>86</v>
      </c>
      <c r="E3549" s="144" t="s">
        <v>86</v>
      </c>
    </row>
    <row r="3550">
      <c r="A3550" s="143" t="s">
        <v>39980</v>
      </c>
      <c r="B3550" t="s">
        <v>24225</v>
      </c>
      <c r="C3550" t="s">
        <v>55</v>
      </c>
      <c r="D3550" s="144" t="s">
        <v>24230</v>
      </c>
      <c r="E3550" s="144" t="s">
        <v>24231</v>
      </c>
    </row>
    <row r="3551">
      <c r="A3551" s="143" t="s">
        <v>39981</v>
      </c>
      <c r="B3551" t="s">
        <v>24242</v>
      </c>
      <c r="C3551" t="s">
        <v>427</v>
      </c>
      <c r="D3551" s="144" t="s">
        <v>24247</v>
      </c>
      <c r="E3551" s="144" t="s">
        <v>24248</v>
      </c>
    </row>
    <row r="3552">
      <c r="A3552" s="143" t="s">
        <v>39982</v>
      </c>
      <c r="B3552" t="s">
        <v>24242</v>
      </c>
      <c r="C3552" t="s">
        <v>76</v>
      </c>
      <c r="D3552" s="144"/>
      <c r="E3552" s="144"/>
    </row>
    <row r="3553">
      <c r="A3553" s="143" t="s">
        <v>39983</v>
      </c>
      <c r="B3553" t="s">
        <v>24242</v>
      </c>
      <c r="C3553" t="s">
        <v>76</v>
      </c>
      <c r="D3553" s="144"/>
      <c r="E3553" s="144"/>
    </row>
    <row r="3554">
      <c r="A3554" s="143" t="s">
        <v>39984</v>
      </c>
      <c r="B3554" t="s">
        <v>24242</v>
      </c>
      <c r="C3554" t="s">
        <v>247</v>
      </c>
      <c r="D3554" s="144"/>
      <c r="E3554" s="144"/>
    </row>
    <row r="3555">
      <c r="A3555" s="143" t="s">
        <v>39985</v>
      </c>
      <c r="B3555" t="s">
        <v>24242</v>
      </c>
      <c r="C3555" t="s">
        <v>386</v>
      </c>
      <c r="D3555" s="144" t="s">
        <v>24264</v>
      </c>
      <c r="E3555" s="144" t="s">
        <v>24265</v>
      </c>
    </row>
    <row r="3556">
      <c r="A3556" s="143" t="s">
        <v>39986</v>
      </c>
      <c r="B3556" t="s">
        <v>24242</v>
      </c>
      <c r="C3556" t="s">
        <v>106</v>
      </c>
      <c r="D3556" s="144" t="s">
        <v>24269</v>
      </c>
      <c r="E3556" s="144" t="s">
        <v>24270</v>
      </c>
    </row>
    <row r="3557">
      <c r="A3557" s="143" t="s">
        <v>39987</v>
      </c>
      <c r="B3557" t="s">
        <v>24276</v>
      </c>
      <c r="C3557" t="s">
        <v>55</v>
      </c>
      <c r="D3557" s="144" t="s">
        <v>24282</v>
      </c>
      <c r="E3557" s="144" t="s">
        <v>24283</v>
      </c>
    </row>
    <row r="3558">
      <c r="A3558" s="143" t="s">
        <v>39988</v>
      </c>
      <c r="B3558" t="s">
        <v>24276</v>
      </c>
      <c r="C3558" t="s">
        <v>80</v>
      </c>
      <c r="D3558" s="144"/>
      <c r="E3558" s="144"/>
    </row>
    <row r="3559">
      <c r="A3559" s="143" t="s">
        <v>39989</v>
      </c>
      <c r="B3559" t="s">
        <v>24293</v>
      </c>
      <c r="C3559" t="s">
        <v>55</v>
      </c>
      <c r="D3559" s="144" t="s">
        <v>24307</v>
      </c>
      <c r="E3559" s="144" t="s">
        <v>24299</v>
      </c>
    </row>
    <row r="3560">
      <c r="A3560" s="143" t="s">
        <v>39990</v>
      </c>
      <c r="B3560" t="s">
        <v>24308</v>
      </c>
      <c r="C3560" t="s">
        <v>55</v>
      </c>
      <c r="D3560" s="144" t="s">
        <v>24313</v>
      </c>
      <c r="E3560" s="144"/>
    </row>
    <row r="3561">
      <c r="A3561" s="143" t="s">
        <v>39991</v>
      </c>
      <c r="B3561" t="s">
        <v>24308</v>
      </c>
      <c r="C3561" t="s">
        <v>80</v>
      </c>
      <c r="D3561" s="144"/>
      <c r="E3561" s="144"/>
    </row>
    <row r="3562">
      <c r="A3562" s="143" t="s">
        <v>39992</v>
      </c>
      <c r="B3562" t="s">
        <v>5321</v>
      </c>
      <c r="C3562" t="s">
        <v>55</v>
      </c>
      <c r="D3562" s="144" t="s">
        <v>24325</v>
      </c>
      <c r="E3562" s="144" t="s">
        <v>24326</v>
      </c>
    </row>
    <row r="3563">
      <c r="A3563" s="143" t="s">
        <v>39993</v>
      </c>
      <c r="B3563" t="s">
        <v>24332</v>
      </c>
      <c r="C3563" t="s">
        <v>55</v>
      </c>
      <c r="D3563" s="144" t="s">
        <v>24337</v>
      </c>
      <c r="E3563" s="144" t="s">
        <v>24338</v>
      </c>
    </row>
    <row r="3564">
      <c r="A3564" s="143" t="s">
        <v>39994</v>
      </c>
      <c r="B3564" t="s">
        <v>24332</v>
      </c>
      <c r="C3564" t="s">
        <v>76</v>
      </c>
      <c r="D3564" s="144" t="s">
        <v>24349</v>
      </c>
      <c r="E3564" s="144" t="s">
        <v>86</v>
      </c>
    </row>
    <row r="3565">
      <c r="A3565" s="143" t="s">
        <v>39995</v>
      </c>
      <c r="B3565" t="s">
        <v>24332</v>
      </c>
      <c r="C3565" t="s">
        <v>76</v>
      </c>
      <c r="D3565" s="144" t="s">
        <v>24354</v>
      </c>
      <c r="E3565" s="144" t="s">
        <v>86</v>
      </c>
    </row>
    <row r="3566">
      <c r="A3566" s="143" t="s">
        <v>39996</v>
      </c>
      <c r="B3566" t="s">
        <v>24332</v>
      </c>
      <c r="C3566" t="s">
        <v>311</v>
      </c>
      <c r="D3566" s="144" t="s">
        <v>24357</v>
      </c>
      <c r="E3566" s="144" t="s">
        <v>24358</v>
      </c>
    </row>
    <row r="3567">
      <c r="A3567" s="143" t="s">
        <v>39997</v>
      </c>
      <c r="B3567" t="s">
        <v>24332</v>
      </c>
      <c r="C3567" t="s">
        <v>160</v>
      </c>
      <c r="D3567" s="144"/>
      <c r="E3567" s="144"/>
    </row>
    <row r="3568">
      <c r="A3568" s="143" t="s">
        <v>39998</v>
      </c>
      <c r="B3568" t="s">
        <v>24332</v>
      </c>
      <c r="C3568" t="s">
        <v>80</v>
      </c>
      <c r="D3568" s="144" t="s">
        <v>24365</v>
      </c>
      <c r="E3568" s="144" t="s">
        <v>24366</v>
      </c>
    </row>
    <row r="3569">
      <c r="A3569" s="143" t="s">
        <v>39999</v>
      </c>
      <c r="B3569" t="s">
        <v>24332</v>
      </c>
      <c r="C3569" t="s">
        <v>80</v>
      </c>
      <c r="D3569" s="144" t="s">
        <v>24370</v>
      </c>
      <c r="E3569" s="144" t="s">
        <v>24358</v>
      </c>
    </row>
    <row r="3570">
      <c r="A3570" s="143" t="s">
        <v>40000</v>
      </c>
      <c r="B3570" t="s">
        <v>24371</v>
      </c>
      <c r="C3570" t="s">
        <v>412</v>
      </c>
      <c r="D3570" s="144"/>
      <c r="E3570" s="144"/>
    </row>
    <row r="3571">
      <c r="A3571" s="143" t="s">
        <v>40001</v>
      </c>
      <c r="B3571" t="s">
        <v>24371</v>
      </c>
      <c r="C3571" t="s">
        <v>7483</v>
      </c>
      <c r="D3571" s="144" t="s">
        <v>24384</v>
      </c>
      <c r="E3571" s="144" t="s">
        <v>24385</v>
      </c>
    </row>
    <row r="3572">
      <c r="A3572" s="143" t="s">
        <v>40002</v>
      </c>
      <c r="B3572" t="s">
        <v>24371</v>
      </c>
      <c r="C3572" t="s">
        <v>160</v>
      </c>
      <c r="D3572" s="144"/>
      <c r="E3572" s="144"/>
    </row>
    <row r="3573">
      <c r="A3573" s="143" t="s">
        <v>40003</v>
      </c>
      <c r="B3573" t="s">
        <v>24371</v>
      </c>
      <c r="C3573" t="s">
        <v>106</v>
      </c>
      <c r="D3573" s="144" t="s">
        <v>24392</v>
      </c>
      <c r="E3573" s="144"/>
    </row>
    <row r="3574">
      <c r="A3574" s="143" t="s">
        <v>40004</v>
      </c>
      <c r="B3574" t="s">
        <v>24371</v>
      </c>
      <c r="C3574" t="s">
        <v>106</v>
      </c>
      <c r="D3574" s="144" t="s">
        <v>24395</v>
      </c>
      <c r="E3574" s="144"/>
    </row>
    <row r="3575">
      <c r="A3575" s="143" t="s">
        <v>40005</v>
      </c>
      <c r="B3575" t="s">
        <v>24371</v>
      </c>
      <c r="C3575" t="s">
        <v>80</v>
      </c>
      <c r="D3575" s="144"/>
      <c r="E3575" s="144"/>
    </row>
    <row r="3576">
      <c r="A3576" s="143" t="s">
        <v>40006</v>
      </c>
      <c r="B3576" t="s">
        <v>24399</v>
      </c>
      <c r="C3576" t="s">
        <v>412</v>
      </c>
      <c r="D3576" s="144" t="s">
        <v>86</v>
      </c>
      <c r="E3576" s="144" t="s">
        <v>86</v>
      </c>
    </row>
    <row r="3577">
      <c r="A3577" s="143" t="s">
        <v>40007</v>
      </c>
      <c r="B3577" t="s">
        <v>24399</v>
      </c>
      <c r="C3577" t="s">
        <v>80</v>
      </c>
      <c r="D3577" s="144" t="s">
        <v>24413</v>
      </c>
      <c r="E3577" s="144"/>
    </row>
    <row r="3578">
      <c r="A3578" s="143" t="s">
        <v>40008</v>
      </c>
      <c r="B3578" t="s">
        <v>24399</v>
      </c>
      <c r="C3578" t="s">
        <v>80</v>
      </c>
      <c r="D3578" s="144" t="s">
        <v>24417</v>
      </c>
      <c r="E3578" s="144"/>
    </row>
    <row r="3579">
      <c r="A3579" s="143" t="s">
        <v>40009</v>
      </c>
      <c r="B3579" t="s">
        <v>24422</v>
      </c>
      <c r="C3579" t="s">
        <v>55</v>
      </c>
      <c r="D3579" s="144" t="s">
        <v>24427</v>
      </c>
      <c r="E3579" s="144" t="s">
        <v>24428</v>
      </c>
    </row>
    <row r="3580">
      <c r="A3580" s="143" t="s">
        <v>40010</v>
      </c>
      <c r="B3580" t="s">
        <v>24422</v>
      </c>
      <c r="C3580" t="s">
        <v>21032</v>
      </c>
      <c r="D3580" s="144"/>
      <c r="E3580" s="144"/>
    </row>
    <row r="3581">
      <c r="A3581" s="143" t="s">
        <v>40011</v>
      </c>
      <c r="B3581" t="s">
        <v>24422</v>
      </c>
      <c r="C3581" t="s">
        <v>24442</v>
      </c>
      <c r="D3581" s="144"/>
      <c r="E3581" s="144"/>
    </row>
    <row r="3582">
      <c r="A3582" s="143" t="s">
        <v>40012</v>
      </c>
      <c r="B3582" t="s">
        <v>24422</v>
      </c>
      <c r="C3582" t="s">
        <v>5560</v>
      </c>
      <c r="D3582" s="144"/>
      <c r="E3582" s="144"/>
    </row>
    <row r="3583">
      <c r="A3583" s="143" t="s">
        <v>40013</v>
      </c>
      <c r="B3583" t="s">
        <v>24422</v>
      </c>
      <c r="C3583" t="s">
        <v>106</v>
      </c>
      <c r="D3583" s="144" t="s">
        <v>24446</v>
      </c>
      <c r="E3583" s="144" t="s">
        <v>24447</v>
      </c>
    </row>
    <row r="3584">
      <c r="A3584" s="143" t="s">
        <v>40014</v>
      </c>
      <c r="B3584" t="s">
        <v>24422</v>
      </c>
      <c r="C3584" t="s">
        <v>106</v>
      </c>
      <c r="D3584" s="144"/>
      <c r="E3584" s="144"/>
    </row>
    <row r="3585">
      <c r="A3585" s="143" t="s">
        <v>40015</v>
      </c>
      <c r="B3585" t="s">
        <v>24422</v>
      </c>
      <c r="C3585" t="s">
        <v>106</v>
      </c>
      <c r="D3585" s="144"/>
      <c r="E3585" s="144"/>
    </row>
    <row r="3586">
      <c r="A3586" s="143" t="s">
        <v>40016</v>
      </c>
      <c r="B3586" t="s">
        <v>24458</v>
      </c>
      <c r="C3586" t="s">
        <v>412</v>
      </c>
      <c r="D3586" s="144"/>
      <c r="E3586" s="144" t="s">
        <v>24462</v>
      </c>
    </row>
    <row r="3587">
      <c r="A3587" s="143" t="s">
        <v>40017</v>
      </c>
      <c r="B3587" t="s">
        <v>24458</v>
      </c>
      <c r="C3587" t="s">
        <v>2416</v>
      </c>
      <c r="D3587" s="144" t="s">
        <v>24472</v>
      </c>
      <c r="E3587" s="144" t="s">
        <v>24473</v>
      </c>
    </row>
    <row r="3588">
      <c r="A3588" s="143" t="s">
        <v>40018</v>
      </c>
      <c r="B3588" t="s">
        <v>24458</v>
      </c>
      <c r="C3588" t="s">
        <v>55</v>
      </c>
      <c r="D3588" s="144" t="s">
        <v>24476</v>
      </c>
      <c r="E3588" s="144" t="s">
        <v>24462</v>
      </c>
    </row>
    <row r="3589">
      <c r="A3589" s="143" t="s">
        <v>40019</v>
      </c>
      <c r="B3589" t="s">
        <v>24458</v>
      </c>
      <c r="C3589" t="s">
        <v>80</v>
      </c>
      <c r="D3589" s="144" t="s">
        <v>24480</v>
      </c>
      <c r="E3589" s="144" t="s">
        <v>24481</v>
      </c>
    </row>
    <row r="3590">
      <c r="A3590" s="143" t="s">
        <v>40020</v>
      </c>
      <c r="B3590" t="s">
        <v>24458</v>
      </c>
      <c r="C3590" t="s">
        <v>80</v>
      </c>
      <c r="D3590" s="144"/>
      <c r="E3590" s="144" t="s">
        <v>24462</v>
      </c>
    </row>
    <row r="3591">
      <c r="A3591" s="143" t="s">
        <v>40021</v>
      </c>
      <c r="B3591" t="s">
        <v>24483</v>
      </c>
      <c r="C3591" t="s">
        <v>55</v>
      </c>
      <c r="D3591" s="144" t="s">
        <v>24489</v>
      </c>
      <c r="E3591" s="144" t="s">
        <v>24490</v>
      </c>
    </row>
    <row r="3592">
      <c r="A3592" s="143" t="s">
        <v>40022</v>
      </c>
      <c r="B3592" t="s">
        <v>24496</v>
      </c>
      <c r="C3592" t="s">
        <v>24501</v>
      </c>
      <c r="D3592" s="144" t="s">
        <v>24502</v>
      </c>
      <c r="E3592" s="144" t="s">
        <v>24503</v>
      </c>
    </row>
    <row r="3593">
      <c r="A3593" s="143" t="s">
        <v>40023</v>
      </c>
      <c r="B3593" t="s">
        <v>24496</v>
      </c>
      <c r="C3593" t="s">
        <v>24514</v>
      </c>
      <c r="D3593" s="144" t="s">
        <v>24515</v>
      </c>
      <c r="E3593" s="144" t="s">
        <v>24516</v>
      </c>
    </row>
    <row r="3594">
      <c r="A3594" s="143" t="s">
        <v>40024</v>
      </c>
      <c r="B3594" t="s">
        <v>24496</v>
      </c>
      <c r="C3594" t="s">
        <v>160</v>
      </c>
      <c r="D3594" s="144"/>
      <c r="E3594" s="144"/>
    </row>
    <row r="3595">
      <c r="A3595" s="143" t="s">
        <v>40025</v>
      </c>
      <c r="B3595" t="s">
        <v>24496</v>
      </c>
      <c r="C3595" t="s">
        <v>674</v>
      </c>
      <c r="D3595" s="144"/>
      <c r="E3595" s="144"/>
    </row>
    <row r="3596">
      <c r="A3596" s="143" t="s">
        <v>40026</v>
      </c>
      <c r="B3596" t="s">
        <v>24496</v>
      </c>
      <c r="C3596" t="s">
        <v>386</v>
      </c>
      <c r="D3596" s="144"/>
      <c r="E3596" s="144"/>
    </row>
    <row r="3597">
      <c r="A3597" s="143" t="s">
        <v>40027</v>
      </c>
      <c r="B3597" t="s">
        <v>24496</v>
      </c>
      <c r="C3597" t="s">
        <v>1131</v>
      </c>
      <c r="D3597" s="144"/>
      <c r="E3597" s="144"/>
    </row>
    <row r="3598">
      <c r="A3598" s="143" t="s">
        <v>40028</v>
      </c>
      <c r="B3598" t="s">
        <v>24496</v>
      </c>
      <c r="C3598" t="s">
        <v>106</v>
      </c>
      <c r="D3598" s="144" t="s">
        <v>24529</v>
      </c>
      <c r="E3598" s="144"/>
    </row>
    <row r="3599">
      <c r="A3599" s="143" t="s">
        <v>40029</v>
      </c>
      <c r="B3599" t="s">
        <v>24496</v>
      </c>
      <c r="C3599" t="s">
        <v>106</v>
      </c>
      <c r="D3599" s="144" t="s">
        <v>24532</v>
      </c>
      <c r="E3599" s="144" t="s">
        <v>24503</v>
      </c>
    </row>
    <row r="3600">
      <c r="A3600" s="143" t="s">
        <v>40030</v>
      </c>
      <c r="B3600" t="s">
        <v>24496</v>
      </c>
      <c r="C3600" t="s">
        <v>24536</v>
      </c>
      <c r="D3600" s="144" t="s">
        <v>24537</v>
      </c>
      <c r="E3600" s="144" t="s">
        <v>24538</v>
      </c>
    </row>
    <row r="3601">
      <c r="A3601" s="143" t="s">
        <v>40031</v>
      </c>
      <c r="B3601" t="s">
        <v>24539</v>
      </c>
      <c r="C3601" t="s">
        <v>55</v>
      </c>
      <c r="D3601" s="144" t="s">
        <v>24544</v>
      </c>
      <c r="E3601" s="144" t="s">
        <v>24545</v>
      </c>
    </row>
    <row r="3602">
      <c r="A3602" s="143" t="s">
        <v>40032</v>
      </c>
      <c r="B3602" t="s">
        <v>24539</v>
      </c>
      <c r="C3602" t="s">
        <v>55</v>
      </c>
      <c r="D3602" s="144" t="s">
        <v>24555</v>
      </c>
      <c r="E3602" s="144" t="s">
        <v>24556</v>
      </c>
    </row>
    <row r="3603">
      <c r="A3603" s="143" t="s">
        <v>40033</v>
      </c>
      <c r="B3603" t="s">
        <v>24539</v>
      </c>
      <c r="C3603" t="s">
        <v>106</v>
      </c>
      <c r="D3603" s="144" t="s">
        <v>24561</v>
      </c>
      <c r="E3603" s="144"/>
    </row>
    <row r="3604">
      <c r="A3604" s="143" t="s">
        <v>40034</v>
      </c>
      <c r="B3604" t="s">
        <v>24539</v>
      </c>
      <c r="C3604" t="s">
        <v>80</v>
      </c>
      <c r="D3604" s="144" t="s">
        <v>24564</v>
      </c>
      <c r="E3604" s="144" t="s">
        <v>86</v>
      </c>
    </row>
    <row r="3605">
      <c r="A3605" s="143" t="s">
        <v>40035</v>
      </c>
      <c r="B3605" t="s">
        <v>24539</v>
      </c>
      <c r="C3605" t="s">
        <v>80</v>
      </c>
      <c r="D3605" s="144" t="s">
        <v>24568</v>
      </c>
      <c r="E3605" s="144"/>
    </row>
    <row r="3606">
      <c r="A3606" s="143" t="s">
        <v>40036</v>
      </c>
      <c r="B3606" t="s">
        <v>24569</v>
      </c>
      <c r="C3606" t="s">
        <v>311</v>
      </c>
      <c r="D3606" s="144" t="s">
        <v>24575</v>
      </c>
      <c r="E3606" s="144" t="s">
        <v>24576</v>
      </c>
    </row>
    <row r="3607">
      <c r="A3607" s="143" t="s">
        <v>40037</v>
      </c>
      <c r="B3607" t="s">
        <v>24569</v>
      </c>
      <c r="C3607" t="s">
        <v>160</v>
      </c>
      <c r="D3607" s="144" t="s">
        <v>24587</v>
      </c>
      <c r="E3607" s="144" t="s">
        <v>24588</v>
      </c>
    </row>
    <row r="3608">
      <c r="A3608" s="143" t="s">
        <v>40038</v>
      </c>
      <c r="B3608" t="s">
        <v>24569</v>
      </c>
      <c r="C3608" t="s">
        <v>80</v>
      </c>
      <c r="D3608" s="144" t="s">
        <v>24591</v>
      </c>
      <c r="E3608" s="144" t="s">
        <v>24592</v>
      </c>
    </row>
    <row r="3609">
      <c r="A3609" s="143" t="s">
        <v>40039</v>
      </c>
      <c r="B3609" t="s">
        <v>24593</v>
      </c>
      <c r="C3609" t="s">
        <v>55</v>
      </c>
      <c r="D3609" s="144" t="s">
        <v>24599</v>
      </c>
      <c r="E3609" s="144" t="s">
        <v>24600</v>
      </c>
    </row>
    <row r="3610">
      <c r="A3610" s="143" t="s">
        <v>40040</v>
      </c>
      <c r="B3610" t="s">
        <v>24593</v>
      </c>
      <c r="C3610" t="s">
        <v>2649</v>
      </c>
      <c r="D3610" s="144" t="s">
        <v>24609</v>
      </c>
      <c r="E3610" s="144" t="s">
        <v>24610</v>
      </c>
    </row>
    <row r="3611">
      <c r="A3611" s="143" t="s">
        <v>40041</v>
      </c>
      <c r="B3611" t="s">
        <v>24593</v>
      </c>
      <c r="C3611" t="s">
        <v>247</v>
      </c>
      <c r="D3611" s="144" t="s">
        <v>24612</v>
      </c>
      <c r="E3611" s="144"/>
    </row>
    <row r="3612">
      <c r="A3612" s="143" t="s">
        <v>40042</v>
      </c>
      <c r="B3612" t="s">
        <v>24593</v>
      </c>
      <c r="C3612" t="s">
        <v>80</v>
      </c>
      <c r="D3612" s="144" t="s">
        <v>24617</v>
      </c>
      <c r="E3612" s="144" t="s">
        <v>24618</v>
      </c>
    </row>
    <row r="3613">
      <c r="A3613" s="143" t="s">
        <v>40043</v>
      </c>
      <c r="B3613" t="s">
        <v>24619</v>
      </c>
      <c r="C3613" t="s">
        <v>24624</v>
      </c>
      <c r="D3613" s="144" t="s">
        <v>24625</v>
      </c>
      <c r="E3613" s="144" t="s">
        <v>24626</v>
      </c>
    </row>
    <row r="3614">
      <c r="A3614" s="143" t="s">
        <v>40044</v>
      </c>
      <c r="B3614" t="s">
        <v>24619</v>
      </c>
      <c r="C3614" t="s">
        <v>2821</v>
      </c>
      <c r="D3614" s="144" t="s">
        <v>24638</v>
      </c>
      <c r="E3614" s="144" t="s">
        <v>24639</v>
      </c>
    </row>
    <row r="3615">
      <c r="A3615" s="143" t="s">
        <v>40045</v>
      </c>
      <c r="B3615" t="s">
        <v>24619</v>
      </c>
      <c r="C3615" t="s">
        <v>24644</v>
      </c>
      <c r="D3615" s="144" t="s">
        <v>24645</v>
      </c>
      <c r="E3615" s="144" t="s">
        <v>24646</v>
      </c>
    </row>
    <row r="3616">
      <c r="A3616" s="143" t="s">
        <v>40046</v>
      </c>
      <c r="B3616" t="s">
        <v>24647</v>
      </c>
      <c r="C3616" t="s">
        <v>55</v>
      </c>
      <c r="D3616" s="144" t="s">
        <v>24653</v>
      </c>
      <c r="E3616" s="144" t="s">
        <v>24654</v>
      </c>
    </row>
    <row r="3617">
      <c r="A3617" s="143" t="s">
        <v>40047</v>
      </c>
      <c r="B3617" t="s">
        <v>24647</v>
      </c>
      <c r="C3617" t="s">
        <v>80</v>
      </c>
      <c r="D3617" s="144" t="s">
        <v>86</v>
      </c>
      <c r="E3617" s="144" t="s">
        <v>86</v>
      </c>
    </row>
    <row r="3618">
      <c r="A3618" s="143" t="s">
        <v>40048</v>
      </c>
      <c r="B3618" t="s">
        <v>24667</v>
      </c>
      <c r="C3618" t="s">
        <v>486</v>
      </c>
      <c r="D3618" s="144"/>
      <c r="E3618" s="144"/>
    </row>
    <row r="3619">
      <c r="A3619" s="143" t="s">
        <v>40049</v>
      </c>
      <c r="B3619" t="s">
        <v>24667</v>
      </c>
      <c r="C3619" t="s">
        <v>24683</v>
      </c>
      <c r="D3619" s="144" t="s">
        <v>24684</v>
      </c>
      <c r="E3619" s="144" t="s">
        <v>24685</v>
      </c>
    </row>
    <row r="3620">
      <c r="A3620" s="143" t="s">
        <v>40050</v>
      </c>
      <c r="B3620" t="s">
        <v>24667</v>
      </c>
      <c r="C3620" t="s">
        <v>160</v>
      </c>
      <c r="D3620" s="144" t="s">
        <v>24690</v>
      </c>
      <c r="E3620" s="144"/>
    </row>
    <row r="3621">
      <c r="A3621" s="143" t="s">
        <v>40051</v>
      </c>
      <c r="B3621" t="s">
        <v>24667</v>
      </c>
      <c r="C3621" t="s">
        <v>503</v>
      </c>
      <c r="D3621" s="144"/>
      <c r="E3621" s="144"/>
    </row>
    <row r="3622">
      <c r="A3622" s="143" t="s">
        <v>40052</v>
      </c>
      <c r="B3622" t="s">
        <v>24667</v>
      </c>
      <c r="C3622" t="s">
        <v>434</v>
      </c>
      <c r="D3622" s="144" t="s">
        <v>24696</v>
      </c>
      <c r="E3622" s="144"/>
    </row>
    <row r="3623">
      <c r="A3623" s="143" t="s">
        <v>40053</v>
      </c>
      <c r="B3623" t="s">
        <v>24667</v>
      </c>
      <c r="C3623" t="s">
        <v>247</v>
      </c>
      <c r="D3623" s="144" t="s">
        <v>24699</v>
      </c>
      <c r="E3623" s="144"/>
    </row>
    <row r="3624">
      <c r="A3624" s="143" t="s">
        <v>40054</v>
      </c>
      <c r="B3624" t="s">
        <v>24667</v>
      </c>
      <c r="C3624" t="s">
        <v>106</v>
      </c>
      <c r="D3624" s="144" t="s">
        <v>24701</v>
      </c>
      <c r="E3624" s="144"/>
    </row>
    <row r="3625">
      <c r="A3625" s="143" t="s">
        <v>40055</v>
      </c>
      <c r="B3625" t="s">
        <v>24702</v>
      </c>
      <c r="C3625" t="s">
        <v>55</v>
      </c>
      <c r="D3625" s="144" t="s">
        <v>24708</v>
      </c>
      <c r="E3625" s="144" t="s">
        <v>24709</v>
      </c>
    </row>
    <row r="3626">
      <c r="A3626" s="143" t="s">
        <v>40056</v>
      </c>
      <c r="B3626" t="s">
        <v>24702</v>
      </c>
      <c r="C3626" t="s">
        <v>106</v>
      </c>
      <c r="D3626" s="144" t="s">
        <v>24719</v>
      </c>
      <c r="E3626" s="144" t="s">
        <v>24720</v>
      </c>
    </row>
    <row r="3627">
      <c r="A3627" s="143" t="s">
        <v>40057</v>
      </c>
      <c r="B3627" t="s">
        <v>24723</v>
      </c>
      <c r="C3627" t="s">
        <v>412</v>
      </c>
      <c r="D3627" s="144" t="s">
        <v>24730</v>
      </c>
      <c r="E3627" s="144"/>
    </row>
    <row r="3628">
      <c r="A3628" s="143" t="s">
        <v>40058</v>
      </c>
      <c r="B3628" t="s">
        <v>24723</v>
      </c>
      <c r="C3628" t="s">
        <v>55</v>
      </c>
      <c r="D3628" s="144" t="s">
        <v>24739</v>
      </c>
      <c r="E3628" s="144" t="s">
        <v>24740</v>
      </c>
    </row>
    <row r="3629">
      <c r="A3629" s="143" t="s">
        <v>40059</v>
      </c>
      <c r="B3629" t="s">
        <v>24723</v>
      </c>
      <c r="C3629" t="s">
        <v>106</v>
      </c>
      <c r="D3629" s="144" t="s">
        <v>86</v>
      </c>
      <c r="E3629" s="144" t="s">
        <v>86</v>
      </c>
    </row>
    <row r="3630">
      <c r="A3630" s="143" t="s">
        <v>40060</v>
      </c>
      <c r="B3630" t="s">
        <v>24723</v>
      </c>
      <c r="C3630" t="s">
        <v>106</v>
      </c>
      <c r="D3630" s="144"/>
      <c r="E3630" s="144"/>
    </row>
    <row r="3631">
      <c r="A3631" s="143" t="s">
        <v>40061</v>
      </c>
      <c r="B3631" t="s">
        <v>24723</v>
      </c>
      <c r="C3631" t="s">
        <v>80</v>
      </c>
      <c r="D3631" s="144" t="s">
        <v>86</v>
      </c>
      <c r="E3631" s="144" t="s">
        <v>86</v>
      </c>
    </row>
    <row r="3632">
      <c r="A3632" s="143" t="s">
        <v>40062</v>
      </c>
      <c r="B3632" t="s">
        <v>24723</v>
      </c>
      <c r="C3632" t="s">
        <v>80</v>
      </c>
      <c r="D3632" s="144"/>
      <c r="E3632" s="144"/>
    </row>
    <row r="3633">
      <c r="A3633" s="143" t="s">
        <v>40063</v>
      </c>
      <c r="B3633" t="s">
        <v>24753</v>
      </c>
      <c r="C3633" t="s">
        <v>55</v>
      </c>
      <c r="D3633" s="144" t="s">
        <v>24758</v>
      </c>
      <c r="E3633" s="144" t="s">
        <v>24759</v>
      </c>
    </row>
    <row r="3634">
      <c r="A3634" s="143" t="s">
        <v>40064</v>
      </c>
      <c r="B3634" t="s">
        <v>24753</v>
      </c>
      <c r="C3634" t="s">
        <v>80</v>
      </c>
      <c r="D3634" s="144" t="s">
        <v>24770</v>
      </c>
      <c r="E3634" s="144"/>
    </row>
    <row r="3635">
      <c r="A3635" s="143" t="s">
        <v>40065</v>
      </c>
      <c r="B3635" t="s">
        <v>24772</v>
      </c>
      <c r="C3635" t="s">
        <v>55</v>
      </c>
      <c r="D3635" s="144" t="s">
        <v>24778</v>
      </c>
      <c r="E3635" s="144" t="s">
        <v>24779</v>
      </c>
    </row>
    <row r="3636">
      <c r="A3636" s="143" t="s">
        <v>40066</v>
      </c>
      <c r="B3636" t="s">
        <v>24772</v>
      </c>
      <c r="C3636" t="s">
        <v>106</v>
      </c>
      <c r="D3636" s="144" t="s">
        <v>24790</v>
      </c>
      <c r="E3636" s="144" t="s">
        <v>24791</v>
      </c>
    </row>
    <row r="3637">
      <c r="A3637" s="143" t="s">
        <v>40067</v>
      </c>
      <c r="B3637" t="s">
        <v>24772</v>
      </c>
      <c r="C3637" t="s">
        <v>80</v>
      </c>
      <c r="D3637" s="144" t="s">
        <v>24795</v>
      </c>
      <c r="E3637" s="144"/>
    </row>
    <row r="3638">
      <c r="A3638" s="143" t="s">
        <v>40068</v>
      </c>
      <c r="B3638" t="s">
        <v>24772</v>
      </c>
      <c r="C3638" t="s">
        <v>80</v>
      </c>
      <c r="D3638" s="144"/>
      <c r="E3638" s="144"/>
    </row>
    <row r="3639">
      <c r="A3639" s="143" t="s">
        <v>40069</v>
      </c>
      <c r="B3639" t="s">
        <v>24799</v>
      </c>
      <c r="C3639" t="s">
        <v>55</v>
      </c>
      <c r="D3639" s="144" t="s">
        <v>24804</v>
      </c>
      <c r="E3639" s="144" t="s">
        <v>24805</v>
      </c>
    </row>
    <row r="3640">
      <c r="A3640" s="143" t="s">
        <v>40070</v>
      </c>
      <c r="B3640" t="s">
        <v>24799</v>
      </c>
      <c r="C3640" t="s">
        <v>1726</v>
      </c>
      <c r="D3640" s="144" t="s">
        <v>24815</v>
      </c>
      <c r="E3640" s="144"/>
    </row>
    <row r="3641">
      <c r="A3641" s="143" t="s">
        <v>40071</v>
      </c>
      <c r="B3641" t="s">
        <v>24820</v>
      </c>
      <c r="C3641" t="s">
        <v>55</v>
      </c>
      <c r="D3641" s="144" t="s">
        <v>24825</v>
      </c>
      <c r="E3641" s="144" t="s">
        <v>24826</v>
      </c>
    </row>
    <row r="3642">
      <c r="A3642" s="143" t="s">
        <v>40072</v>
      </c>
      <c r="B3642" t="s">
        <v>24820</v>
      </c>
      <c r="C3642" t="s">
        <v>311</v>
      </c>
      <c r="D3642" s="144" t="s">
        <v>24838</v>
      </c>
      <c r="E3642" s="144" t="s">
        <v>24839</v>
      </c>
    </row>
    <row r="3643">
      <c r="A3643" s="143" t="s">
        <v>40073</v>
      </c>
      <c r="B3643" t="s">
        <v>24820</v>
      </c>
      <c r="C3643" t="s">
        <v>498</v>
      </c>
      <c r="D3643" s="144" t="s">
        <v>24842</v>
      </c>
      <c r="E3643" s="144" t="s">
        <v>24843</v>
      </c>
    </row>
    <row r="3644">
      <c r="A3644" s="143" t="s">
        <v>40074</v>
      </c>
      <c r="B3644" t="s">
        <v>24820</v>
      </c>
      <c r="C3644" t="s">
        <v>80</v>
      </c>
      <c r="D3644" s="144" t="s">
        <v>86</v>
      </c>
      <c r="E3644" s="144" t="s">
        <v>86</v>
      </c>
    </row>
    <row r="3645">
      <c r="A3645" s="143" t="s">
        <v>40075</v>
      </c>
      <c r="B3645" t="s">
        <v>24848</v>
      </c>
      <c r="C3645" t="s">
        <v>55</v>
      </c>
      <c r="D3645" s="144" t="s">
        <v>24854</v>
      </c>
      <c r="E3645" s="144" t="s">
        <v>24855</v>
      </c>
    </row>
    <row r="3646">
      <c r="A3646" s="143" t="s">
        <v>40076</v>
      </c>
      <c r="B3646" t="s">
        <v>24848</v>
      </c>
      <c r="C3646" t="s">
        <v>106</v>
      </c>
      <c r="D3646" s="144" t="s">
        <v>24864</v>
      </c>
      <c r="E3646" s="144"/>
    </row>
    <row r="3647">
      <c r="A3647" s="143" t="s">
        <v>40077</v>
      </c>
      <c r="B3647" t="s">
        <v>24866</v>
      </c>
      <c r="C3647" t="s">
        <v>21557</v>
      </c>
      <c r="D3647" s="144" t="s">
        <v>24870</v>
      </c>
      <c r="E3647" s="144"/>
    </row>
    <row r="3648">
      <c r="A3648" s="143" t="s">
        <v>40078</v>
      </c>
      <c r="B3648" t="s">
        <v>24885</v>
      </c>
      <c r="C3648" t="s">
        <v>55</v>
      </c>
      <c r="D3648" s="144" t="s">
        <v>24890</v>
      </c>
      <c r="E3648" s="144"/>
    </row>
    <row r="3649">
      <c r="A3649" s="143" t="s">
        <v>40079</v>
      </c>
      <c r="B3649" t="s">
        <v>24885</v>
      </c>
      <c r="C3649" t="s">
        <v>160</v>
      </c>
      <c r="D3649" s="144"/>
      <c r="E3649" s="144"/>
    </row>
    <row r="3650">
      <c r="A3650" s="143" t="s">
        <v>40080</v>
      </c>
      <c r="B3650" t="s">
        <v>24885</v>
      </c>
      <c r="C3650" t="s">
        <v>674</v>
      </c>
      <c r="D3650" s="144" t="s">
        <v>86</v>
      </c>
      <c r="E3650" s="144" t="s">
        <v>86</v>
      </c>
    </row>
    <row r="3651">
      <c r="A3651" s="143" t="s">
        <v>40081</v>
      </c>
      <c r="B3651" t="s">
        <v>24885</v>
      </c>
      <c r="C3651" t="s">
        <v>2120</v>
      </c>
      <c r="D3651" s="144"/>
      <c r="E3651" s="144"/>
    </row>
    <row r="3652">
      <c r="A3652" s="143" t="s">
        <v>40082</v>
      </c>
      <c r="B3652" t="s">
        <v>24885</v>
      </c>
      <c r="C3652" t="s">
        <v>386</v>
      </c>
      <c r="D3652" s="144" t="s">
        <v>24907</v>
      </c>
      <c r="E3652" s="144"/>
    </row>
    <row r="3653">
      <c r="A3653" s="143" t="s">
        <v>40083</v>
      </c>
      <c r="B3653" t="s">
        <v>24913</v>
      </c>
      <c r="C3653" t="s">
        <v>55</v>
      </c>
      <c r="D3653" s="144" t="s">
        <v>24919</v>
      </c>
      <c r="E3653" s="144" t="s">
        <v>24920</v>
      </c>
    </row>
    <row r="3654">
      <c r="A3654" s="143" t="s">
        <v>40084</v>
      </c>
      <c r="B3654" t="s">
        <v>24913</v>
      </c>
      <c r="C3654" t="s">
        <v>80</v>
      </c>
      <c r="D3654" s="144" t="s">
        <v>24930</v>
      </c>
      <c r="E3654" s="144" t="s">
        <v>24931</v>
      </c>
    </row>
    <row r="3655">
      <c r="A3655" s="143" t="s">
        <v>40085</v>
      </c>
      <c r="B3655" t="s">
        <v>24932</v>
      </c>
      <c r="C3655" t="s">
        <v>412</v>
      </c>
      <c r="D3655" s="144" t="s">
        <v>86</v>
      </c>
      <c r="E3655" s="144" t="s">
        <v>86</v>
      </c>
    </row>
    <row r="3656">
      <c r="A3656" s="143" t="s">
        <v>40086</v>
      </c>
      <c r="B3656" t="s">
        <v>24932</v>
      </c>
      <c r="C3656" t="s">
        <v>412</v>
      </c>
      <c r="D3656" s="144" t="s">
        <v>86</v>
      </c>
      <c r="E3656" s="144" t="s">
        <v>86</v>
      </c>
    </row>
    <row r="3657">
      <c r="A3657" s="143" t="s">
        <v>40087</v>
      </c>
      <c r="B3657" t="s">
        <v>24932</v>
      </c>
      <c r="C3657" t="s">
        <v>149</v>
      </c>
      <c r="D3657" s="144" t="s">
        <v>24949</v>
      </c>
      <c r="E3657" s="144" t="s">
        <v>24950</v>
      </c>
    </row>
    <row r="3658">
      <c r="A3658" s="143" t="s">
        <v>40088</v>
      </c>
      <c r="B3658" t="s">
        <v>24932</v>
      </c>
      <c r="C3658" t="s">
        <v>24957</v>
      </c>
      <c r="D3658" s="144" t="s">
        <v>24958</v>
      </c>
      <c r="E3658" s="144" t="s">
        <v>24959</v>
      </c>
    </row>
    <row r="3659">
      <c r="A3659" s="143" t="s">
        <v>40089</v>
      </c>
      <c r="B3659" t="s">
        <v>24932</v>
      </c>
      <c r="C3659" t="s">
        <v>160</v>
      </c>
      <c r="D3659" s="144" t="s">
        <v>24962</v>
      </c>
      <c r="E3659" s="144" t="s">
        <v>24963</v>
      </c>
    </row>
    <row r="3660">
      <c r="A3660" s="143" t="s">
        <v>40090</v>
      </c>
      <c r="B3660" t="s">
        <v>24932</v>
      </c>
      <c r="C3660" t="s">
        <v>106</v>
      </c>
      <c r="D3660" s="144" t="s">
        <v>24966</v>
      </c>
      <c r="E3660" s="144" t="s">
        <v>24967</v>
      </c>
    </row>
    <row r="3661">
      <c r="A3661" s="143" t="s">
        <v>40091</v>
      </c>
      <c r="B3661" t="s">
        <v>24973</v>
      </c>
      <c r="C3661" t="s">
        <v>55</v>
      </c>
      <c r="D3661" s="144" t="s">
        <v>24979</v>
      </c>
      <c r="E3661" s="144" t="s">
        <v>24980</v>
      </c>
    </row>
    <row r="3662">
      <c r="A3662" s="143" t="s">
        <v>40092</v>
      </c>
      <c r="B3662" t="s">
        <v>24973</v>
      </c>
      <c r="C3662" t="s">
        <v>674</v>
      </c>
      <c r="D3662" s="144"/>
      <c r="E3662" s="144"/>
    </row>
    <row r="3663">
      <c r="A3663" s="143" t="s">
        <v>40093</v>
      </c>
      <c r="B3663" t="s">
        <v>24973</v>
      </c>
      <c r="C3663" t="s">
        <v>106</v>
      </c>
      <c r="D3663" s="144" t="s">
        <v>24993</v>
      </c>
      <c r="E3663" s="144" t="s">
        <v>24994</v>
      </c>
    </row>
    <row r="3664">
      <c r="A3664" s="143" t="s">
        <v>40094</v>
      </c>
      <c r="B3664" t="s">
        <v>24973</v>
      </c>
      <c r="C3664" t="s">
        <v>106</v>
      </c>
      <c r="D3664" s="144"/>
      <c r="E3664" s="144"/>
    </row>
    <row r="3665">
      <c r="A3665" s="143" t="s">
        <v>40095</v>
      </c>
      <c r="B3665" t="s">
        <v>24973</v>
      </c>
      <c r="C3665" t="s">
        <v>80</v>
      </c>
      <c r="D3665" s="144"/>
      <c r="E3665" s="144"/>
    </row>
    <row r="3666">
      <c r="A3666" s="143" t="s">
        <v>40096</v>
      </c>
      <c r="B3666" t="s">
        <v>24999</v>
      </c>
      <c r="C3666" t="s">
        <v>55</v>
      </c>
      <c r="D3666" s="144" t="s">
        <v>25003</v>
      </c>
      <c r="E3666" s="144" t="s">
        <v>25004</v>
      </c>
    </row>
    <row r="3667">
      <c r="A3667" s="143" t="s">
        <v>40097</v>
      </c>
      <c r="B3667" t="s">
        <v>24999</v>
      </c>
      <c r="C3667" t="s">
        <v>2649</v>
      </c>
      <c r="D3667" s="144" t="s">
        <v>25014</v>
      </c>
      <c r="E3667" s="144" t="s">
        <v>25015</v>
      </c>
    </row>
    <row r="3668">
      <c r="A3668" s="143" t="s">
        <v>40098</v>
      </c>
      <c r="B3668" t="s">
        <v>24999</v>
      </c>
      <c r="C3668" t="s">
        <v>80</v>
      </c>
      <c r="D3668" s="144" t="s">
        <v>25022</v>
      </c>
      <c r="E3668" s="144"/>
    </row>
    <row r="3669">
      <c r="A3669" s="143" t="s">
        <v>40099</v>
      </c>
      <c r="B3669" t="s">
        <v>24999</v>
      </c>
      <c r="C3669" t="s">
        <v>80</v>
      </c>
      <c r="D3669" s="144"/>
      <c r="E3669" s="144"/>
    </row>
    <row r="3670">
      <c r="A3670" s="143" t="s">
        <v>40100</v>
      </c>
      <c r="B3670" t="s">
        <v>25024</v>
      </c>
      <c r="C3670" t="s">
        <v>3733</v>
      </c>
      <c r="D3670" s="144" t="s">
        <v>25029</v>
      </c>
      <c r="E3670" s="144"/>
    </row>
    <row r="3671">
      <c r="A3671" s="143" t="s">
        <v>40101</v>
      </c>
      <c r="B3671" t="s">
        <v>25024</v>
      </c>
      <c r="C3671" t="s">
        <v>80</v>
      </c>
      <c r="D3671" s="144" t="s">
        <v>25041</v>
      </c>
      <c r="E3671" s="144"/>
    </row>
    <row r="3672">
      <c r="A3672" s="143" t="s">
        <v>40102</v>
      </c>
      <c r="B3672" t="s">
        <v>25042</v>
      </c>
      <c r="C3672" t="s">
        <v>992</v>
      </c>
      <c r="D3672" s="144" t="s">
        <v>25048</v>
      </c>
      <c r="E3672" t="s">
        <v>40103</v>
      </c>
    </row>
    <row r="3673">
      <c r="A3673" s="143" t="s">
        <v>40104</v>
      </c>
      <c r="B3673" t="s">
        <v>25042</v>
      </c>
      <c r="C3673" t="s">
        <v>80</v>
      </c>
      <c r="D3673" s="144" t="s">
        <v>25062</v>
      </c>
      <c r="E3673" s="144" t="s">
        <v>25063</v>
      </c>
    </row>
    <row r="3674">
      <c r="A3674" s="143" t="s">
        <v>40105</v>
      </c>
      <c r="B3674" t="s">
        <v>25066</v>
      </c>
      <c r="C3674" t="s">
        <v>486</v>
      </c>
      <c r="D3674" s="144"/>
      <c r="E3674" s="144"/>
    </row>
    <row r="3675">
      <c r="A3675" s="143" t="s">
        <v>40106</v>
      </c>
      <c r="B3675" t="s">
        <v>25066</v>
      </c>
      <c r="C3675" t="s">
        <v>55</v>
      </c>
      <c r="D3675" s="144" t="s">
        <v>25081</v>
      </c>
      <c r="E3675" s="144" t="s">
        <v>25082</v>
      </c>
    </row>
    <row r="3676">
      <c r="A3676" s="143" t="s">
        <v>40107</v>
      </c>
      <c r="B3676" t="s">
        <v>25066</v>
      </c>
      <c r="C3676" t="s">
        <v>674</v>
      </c>
      <c r="D3676" s="144" t="s">
        <v>25085</v>
      </c>
      <c r="E3676" s="144"/>
    </row>
    <row r="3677">
      <c r="A3677" s="143" t="s">
        <v>40108</v>
      </c>
      <c r="B3677" t="s">
        <v>25066</v>
      </c>
      <c r="C3677" t="s">
        <v>7310</v>
      </c>
      <c r="D3677" s="144" t="s">
        <v>25090</v>
      </c>
      <c r="E3677" s="144"/>
    </row>
    <row r="3678">
      <c r="A3678" s="143" t="s">
        <v>40109</v>
      </c>
      <c r="B3678" t="s">
        <v>25091</v>
      </c>
      <c r="C3678" t="s">
        <v>55</v>
      </c>
      <c r="D3678" s="144" t="s">
        <v>25095</v>
      </c>
      <c r="E3678" s="144" t="s">
        <v>25096</v>
      </c>
    </row>
    <row r="3679">
      <c r="A3679" s="143" t="s">
        <v>40110</v>
      </c>
      <c r="B3679" t="s">
        <v>25091</v>
      </c>
      <c r="C3679" t="s">
        <v>2834</v>
      </c>
      <c r="D3679" s="144" t="s">
        <v>25110</v>
      </c>
      <c r="E3679" s="144"/>
    </row>
    <row r="3680">
      <c r="A3680" s="143" t="s">
        <v>40111</v>
      </c>
      <c r="B3680" t="s">
        <v>25091</v>
      </c>
      <c r="C3680" t="s">
        <v>1125</v>
      </c>
      <c r="D3680" s="144" t="s">
        <v>86</v>
      </c>
      <c r="E3680" s="144" t="s">
        <v>86</v>
      </c>
    </row>
    <row r="3681">
      <c r="A3681" s="143" t="s">
        <v>40112</v>
      </c>
      <c r="B3681" t="s">
        <v>25091</v>
      </c>
      <c r="C3681" t="s">
        <v>106</v>
      </c>
      <c r="D3681" s="144" t="s">
        <v>25120</v>
      </c>
      <c r="E3681" s="144" t="s">
        <v>25121</v>
      </c>
    </row>
    <row r="3682">
      <c r="A3682" s="143" t="s">
        <v>40113</v>
      </c>
      <c r="B3682" t="s">
        <v>25124</v>
      </c>
      <c r="C3682" t="s">
        <v>55</v>
      </c>
      <c r="D3682" s="144" t="s">
        <v>25129</v>
      </c>
      <c r="E3682" t="s">
        <v>40114</v>
      </c>
    </row>
    <row r="3683">
      <c r="A3683" s="143" t="s">
        <v>40115</v>
      </c>
      <c r="B3683" t="s">
        <v>25137</v>
      </c>
      <c r="C3683" t="s">
        <v>55</v>
      </c>
      <c r="D3683" s="144" t="s">
        <v>25143</v>
      </c>
      <c r="E3683" s="144" t="s">
        <v>25144</v>
      </c>
    </row>
    <row r="3684">
      <c r="A3684" s="143" t="s">
        <v>40116</v>
      </c>
      <c r="B3684" t="s">
        <v>25137</v>
      </c>
      <c r="C3684" t="s">
        <v>106</v>
      </c>
      <c r="D3684" s="144" t="s">
        <v>25155</v>
      </c>
      <c r="E3684" s="144"/>
    </row>
    <row r="3685">
      <c r="A3685" s="143" t="s">
        <v>40117</v>
      </c>
      <c r="B3685" t="s">
        <v>25158</v>
      </c>
      <c r="C3685" t="s">
        <v>6395</v>
      </c>
      <c r="D3685" s="144" t="s">
        <v>25162</v>
      </c>
      <c r="E3685" s="144" t="s">
        <v>25163</v>
      </c>
    </row>
    <row r="3686">
      <c r="A3686" s="143" t="s">
        <v>40118</v>
      </c>
      <c r="B3686" t="s">
        <v>25167</v>
      </c>
      <c r="C3686" t="s">
        <v>55</v>
      </c>
      <c r="D3686" s="144" t="s">
        <v>25172</v>
      </c>
      <c r="E3686" s="144"/>
    </row>
    <row r="3687">
      <c r="A3687" s="143" t="s">
        <v>40119</v>
      </c>
      <c r="B3687" t="s">
        <v>25179</v>
      </c>
      <c r="C3687" t="s">
        <v>55</v>
      </c>
      <c r="D3687" s="144" t="s">
        <v>25185</v>
      </c>
      <c r="E3687" s="144" t="s">
        <v>25186</v>
      </c>
    </row>
    <row r="3688">
      <c r="A3688" s="143" t="s">
        <v>40120</v>
      </c>
      <c r="B3688" t="s">
        <v>25179</v>
      </c>
      <c r="C3688" t="s">
        <v>498</v>
      </c>
      <c r="D3688" s="144" t="s">
        <v>25199</v>
      </c>
      <c r="E3688" s="144" t="s">
        <v>25200</v>
      </c>
    </row>
    <row r="3689">
      <c r="A3689" s="143" t="s">
        <v>40121</v>
      </c>
      <c r="B3689" t="s">
        <v>25179</v>
      </c>
      <c r="C3689" t="s">
        <v>160</v>
      </c>
      <c r="D3689" s="144"/>
      <c r="E3689" s="144"/>
    </row>
    <row r="3690">
      <c r="A3690" s="143" t="s">
        <v>40122</v>
      </c>
      <c r="B3690" t="s">
        <v>25179</v>
      </c>
      <c r="C3690" t="s">
        <v>1821</v>
      </c>
      <c r="D3690" s="144" t="s">
        <v>25206</v>
      </c>
      <c r="E3690" s="144" t="s">
        <v>25200</v>
      </c>
    </row>
    <row r="3691">
      <c r="A3691" s="143" t="s">
        <v>40123</v>
      </c>
      <c r="B3691" t="s">
        <v>25179</v>
      </c>
      <c r="C3691" t="s">
        <v>247</v>
      </c>
      <c r="D3691" s="144" t="s">
        <v>25209</v>
      </c>
      <c r="E3691" s="144" t="s">
        <v>25200</v>
      </c>
    </row>
    <row r="3692">
      <c r="A3692" s="143" t="s">
        <v>40124</v>
      </c>
      <c r="B3692" t="s">
        <v>25179</v>
      </c>
      <c r="C3692" t="s">
        <v>247</v>
      </c>
      <c r="D3692" s="144"/>
      <c r="E3692" s="144"/>
    </row>
    <row r="3693">
      <c r="A3693" s="143" t="s">
        <v>40125</v>
      </c>
      <c r="B3693" t="s">
        <v>25179</v>
      </c>
      <c r="C3693" t="s">
        <v>106</v>
      </c>
      <c r="D3693" s="144"/>
      <c r="E3693" s="144"/>
    </row>
    <row r="3694">
      <c r="A3694" s="143" t="s">
        <v>40126</v>
      </c>
      <c r="B3694" t="s">
        <v>25179</v>
      </c>
      <c r="C3694" t="s">
        <v>80</v>
      </c>
      <c r="D3694" s="144" t="s">
        <v>25218</v>
      </c>
      <c r="E3694" s="144" t="s">
        <v>25219</v>
      </c>
    </row>
    <row r="3695">
      <c r="A3695" s="143" t="s">
        <v>40127</v>
      </c>
      <c r="B3695" t="s">
        <v>25220</v>
      </c>
      <c r="C3695" t="s">
        <v>55</v>
      </c>
      <c r="D3695" s="144" t="s">
        <v>25226</v>
      </c>
      <c r="E3695" s="144" t="s">
        <v>25227</v>
      </c>
    </row>
    <row r="3696">
      <c r="A3696" s="143" t="s">
        <v>40128</v>
      </c>
      <c r="B3696" t="s">
        <v>25220</v>
      </c>
      <c r="C3696" t="s">
        <v>106</v>
      </c>
      <c r="D3696" s="144" t="s">
        <v>25237</v>
      </c>
      <c r="E3696" s="144" t="s">
        <v>25238</v>
      </c>
    </row>
    <row r="3697">
      <c r="A3697" s="143" t="s">
        <v>40129</v>
      </c>
      <c r="B3697" t="s">
        <v>25239</v>
      </c>
      <c r="C3697" t="s">
        <v>469</v>
      </c>
      <c r="D3697" s="144" t="s">
        <v>86</v>
      </c>
      <c r="E3697" s="144" t="s">
        <v>86</v>
      </c>
    </row>
    <row r="3698">
      <c r="A3698" s="143" t="s">
        <v>40130</v>
      </c>
      <c r="B3698" t="s">
        <v>25239</v>
      </c>
      <c r="C3698" t="s">
        <v>486</v>
      </c>
      <c r="D3698" s="144"/>
      <c r="E3698" s="144"/>
    </row>
    <row r="3699">
      <c r="A3699" s="143" t="s">
        <v>40131</v>
      </c>
      <c r="B3699" t="s">
        <v>25239</v>
      </c>
      <c r="C3699" t="s">
        <v>486</v>
      </c>
      <c r="D3699" s="144"/>
      <c r="E3699" s="144"/>
    </row>
    <row r="3700">
      <c r="A3700" s="143" t="s">
        <v>40132</v>
      </c>
      <c r="B3700" t="s">
        <v>25239</v>
      </c>
      <c r="C3700" t="s">
        <v>311</v>
      </c>
      <c r="D3700" s="144" t="s">
        <v>25256</v>
      </c>
      <c r="E3700" s="144" t="s">
        <v>25257</v>
      </c>
    </row>
    <row r="3701">
      <c r="A3701" s="143" t="s">
        <v>40133</v>
      </c>
      <c r="B3701" t="s">
        <v>25239</v>
      </c>
      <c r="C3701" t="s">
        <v>160</v>
      </c>
      <c r="D3701" s="144" t="s">
        <v>86</v>
      </c>
      <c r="E3701" s="144" t="s">
        <v>86</v>
      </c>
    </row>
    <row r="3702">
      <c r="A3702" s="143" t="s">
        <v>40134</v>
      </c>
      <c r="B3702" t="s">
        <v>25239</v>
      </c>
      <c r="C3702" t="s">
        <v>160</v>
      </c>
      <c r="D3702" s="144" t="s">
        <v>86</v>
      </c>
      <c r="E3702" s="144" t="s">
        <v>86</v>
      </c>
    </row>
    <row r="3703">
      <c r="A3703" s="143" t="s">
        <v>40135</v>
      </c>
      <c r="B3703" t="s">
        <v>25239</v>
      </c>
      <c r="C3703" t="s">
        <v>106</v>
      </c>
      <c r="D3703" s="144" t="s">
        <v>25265</v>
      </c>
      <c r="E3703" s="144" t="s">
        <v>25266</v>
      </c>
    </row>
    <row r="3704">
      <c r="A3704" s="143" t="s">
        <v>40136</v>
      </c>
      <c r="B3704" t="s">
        <v>25267</v>
      </c>
      <c r="C3704" t="s">
        <v>25271</v>
      </c>
      <c r="D3704" s="144" t="s">
        <v>86</v>
      </c>
      <c r="E3704" s="144" t="s">
        <v>86</v>
      </c>
    </row>
    <row r="3705">
      <c r="A3705" s="143" t="s">
        <v>40137</v>
      </c>
      <c r="B3705" t="s">
        <v>25267</v>
      </c>
      <c r="C3705" t="s">
        <v>55</v>
      </c>
      <c r="D3705" s="144" t="s">
        <v>25282</v>
      </c>
      <c r="E3705" s="144" t="s">
        <v>25283</v>
      </c>
    </row>
    <row r="3706">
      <c r="A3706" s="143" t="s">
        <v>40138</v>
      </c>
      <c r="B3706" t="s">
        <v>25267</v>
      </c>
      <c r="C3706" t="s">
        <v>160</v>
      </c>
      <c r="D3706" s="144"/>
      <c r="E3706" s="144"/>
    </row>
    <row r="3707">
      <c r="A3707" s="143" t="s">
        <v>40139</v>
      </c>
      <c r="B3707" t="s">
        <v>25267</v>
      </c>
      <c r="C3707" t="s">
        <v>1680</v>
      </c>
      <c r="D3707" s="144" t="s">
        <v>25290</v>
      </c>
      <c r="E3707" s="144"/>
    </row>
    <row r="3708">
      <c r="A3708" s="143" t="s">
        <v>40140</v>
      </c>
      <c r="B3708" t="s">
        <v>25267</v>
      </c>
      <c r="C3708" t="s">
        <v>2349</v>
      </c>
      <c r="D3708" s="144"/>
      <c r="E3708" s="144"/>
    </row>
    <row r="3709">
      <c r="A3709" s="143" t="s">
        <v>40141</v>
      </c>
      <c r="B3709" t="s">
        <v>25267</v>
      </c>
      <c r="C3709" t="s">
        <v>106</v>
      </c>
      <c r="D3709" s="144" t="s">
        <v>25296</v>
      </c>
      <c r="E3709" s="144" t="s">
        <v>25297</v>
      </c>
    </row>
    <row r="3710">
      <c r="A3710" s="143" t="s">
        <v>40142</v>
      </c>
      <c r="B3710" t="s">
        <v>25300</v>
      </c>
      <c r="C3710" t="s">
        <v>412</v>
      </c>
      <c r="D3710" s="144" t="s">
        <v>86</v>
      </c>
      <c r="E3710" s="144" t="s">
        <v>86</v>
      </c>
    </row>
    <row r="3711">
      <c r="A3711" s="143" t="s">
        <v>40143</v>
      </c>
      <c r="B3711" t="s">
        <v>25300</v>
      </c>
      <c r="C3711" t="s">
        <v>55</v>
      </c>
      <c r="D3711" s="144" t="s">
        <v>25314</v>
      </c>
      <c r="E3711" s="144" t="s">
        <v>25315</v>
      </c>
    </row>
    <row r="3712">
      <c r="A3712" s="143" t="s">
        <v>40144</v>
      </c>
      <c r="B3712" t="s">
        <v>25300</v>
      </c>
      <c r="C3712" t="s">
        <v>80</v>
      </c>
      <c r="D3712" s="144" t="s">
        <v>86</v>
      </c>
      <c r="E3712" s="144" t="s">
        <v>86</v>
      </c>
    </row>
    <row r="3713">
      <c r="A3713" s="143" t="s">
        <v>40145</v>
      </c>
      <c r="B3713" t="s">
        <v>25300</v>
      </c>
      <c r="C3713" t="s">
        <v>80</v>
      </c>
      <c r="D3713" s="144" t="s">
        <v>25323</v>
      </c>
      <c r="E3713" s="144" t="s">
        <v>25324</v>
      </c>
    </row>
    <row r="3714">
      <c r="A3714" s="143" t="s">
        <v>40146</v>
      </c>
      <c r="B3714" t="s">
        <v>25300</v>
      </c>
      <c r="C3714" t="s">
        <v>80</v>
      </c>
      <c r="D3714" s="144" t="s">
        <v>25328</v>
      </c>
      <c r="E3714" s="144" t="s">
        <v>25329</v>
      </c>
    </row>
    <row r="3715">
      <c r="A3715" s="143" t="s">
        <v>40147</v>
      </c>
      <c r="B3715" t="s">
        <v>25333</v>
      </c>
      <c r="C3715" t="s">
        <v>55</v>
      </c>
      <c r="D3715" s="144" t="s">
        <v>25339</v>
      </c>
      <c r="E3715" s="144" t="s">
        <v>25340</v>
      </c>
    </row>
    <row r="3716">
      <c r="A3716" s="143" t="s">
        <v>40148</v>
      </c>
      <c r="B3716" t="s">
        <v>25333</v>
      </c>
      <c r="C3716" t="s">
        <v>2821</v>
      </c>
      <c r="D3716" s="144" t="s">
        <v>25351</v>
      </c>
      <c r="E3716" s="144" t="s">
        <v>25352</v>
      </c>
    </row>
    <row r="3717">
      <c r="A3717" s="143" t="s">
        <v>40149</v>
      </c>
      <c r="B3717" t="s">
        <v>25333</v>
      </c>
      <c r="C3717" t="s">
        <v>12085</v>
      </c>
      <c r="D3717" s="144" t="s">
        <v>25355</v>
      </c>
      <c r="E3717" s="144" t="s">
        <v>25356</v>
      </c>
    </row>
    <row r="3718">
      <c r="A3718" s="143" t="s">
        <v>40150</v>
      </c>
      <c r="B3718" t="s">
        <v>25333</v>
      </c>
      <c r="C3718" t="s">
        <v>167</v>
      </c>
      <c r="D3718" s="144" t="s">
        <v>25359</v>
      </c>
      <c r="E3718" s="144" t="s">
        <v>25360</v>
      </c>
    </row>
    <row r="3719">
      <c r="A3719" s="143" t="s">
        <v>40151</v>
      </c>
      <c r="B3719" t="s">
        <v>25333</v>
      </c>
      <c r="C3719" t="s">
        <v>247</v>
      </c>
      <c r="D3719" s="144" t="s">
        <v>25363</v>
      </c>
      <c r="E3719" s="144"/>
    </row>
    <row r="3720">
      <c r="A3720" s="143" t="s">
        <v>40152</v>
      </c>
      <c r="B3720" t="s">
        <v>25333</v>
      </c>
      <c r="C3720" t="s">
        <v>106</v>
      </c>
      <c r="D3720" s="144" t="s">
        <v>25365</v>
      </c>
      <c r="E3720" s="144"/>
    </row>
    <row r="3721">
      <c r="A3721" s="143" t="s">
        <v>40153</v>
      </c>
      <c r="B3721" t="s">
        <v>25367</v>
      </c>
      <c r="C3721" t="s">
        <v>55</v>
      </c>
      <c r="D3721" s="144" t="s">
        <v>25374</v>
      </c>
      <c r="E3721" s="144" t="s">
        <v>25375</v>
      </c>
    </row>
    <row r="3722">
      <c r="A3722" s="143" t="s">
        <v>40154</v>
      </c>
      <c r="B3722" t="s">
        <v>25367</v>
      </c>
      <c r="C3722" t="s">
        <v>160</v>
      </c>
      <c r="D3722" s="144"/>
      <c r="E3722" s="144"/>
    </row>
    <row r="3723">
      <c r="A3723" s="143" t="s">
        <v>40155</v>
      </c>
      <c r="B3723" t="s">
        <v>25367</v>
      </c>
      <c r="C3723" t="s">
        <v>1680</v>
      </c>
      <c r="D3723" s="144"/>
      <c r="E3723" s="144"/>
    </row>
    <row r="3724">
      <c r="A3724" s="143" t="s">
        <v>40156</v>
      </c>
      <c r="B3724" t="s">
        <v>25367</v>
      </c>
      <c r="C3724" t="s">
        <v>1680</v>
      </c>
      <c r="D3724" s="144"/>
      <c r="E3724" s="144"/>
    </row>
    <row r="3725">
      <c r="A3725" s="143" t="s">
        <v>40157</v>
      </c>
      <c r="B3725" t="s">
        <v>25367</v>
      </c>
      <c r="C3725" t="s">
        <v>106</v>
      </c>
      <c r="D3725" s="144" t="s">
        <v>25391</v>
      </c>
      <c r="E3725" s="144" t="s">
        <v>25392</v>
      </c>
    </row>
    <row r="3726">
      <c r="A3726" s="143" t="s">
        <v>40158</v>
      </c>
      <c r="B3726" t="s">
        <v>25394</v>
      </c>
      <c r="C3726" t="s">
        <v>55</v>
      </c>
      <c r="D3726" s="144" t="s">
        <v>25398</v>
      </c>
      <c r="E3726" s="144" t="s">
        <v>25399</v>
      </c>
    </row>
    <row r="3727">
      <c r="A3727" s="143" t="s">
        <v>40159</v>
      </c>
      <c r="B3727" t="s">
        <v>25394</v>
      </c>
      <c r="C3727" t="s">
        <v>106</v>
      </c>
      <c r="D3727" s="144" t="s">
        <v>25412</v>
      </c>
      <c r="E3727" s="144" t="s">
        <v>25413</v>
      </c>
    </row>
    <row r="3728">
      <c r="A3728" s="143" t="s">
        <v>40160</v>
      </c>
      <c r="B3728" t="s">
        <v>25418</v>
      </c>
      <c r="C3728" t="s">
        <v>55</v>
      </c>
      <c r="D3728" s="144" t="s">
        <v>25424</v>
      </c>
      <c r="E3728" t="s">
        <v>40161</v>
      </c>
    </row>
    <row r="3729">
      <c r="A3729" s="143" t="s">
        <v>40162</v>
      </c>
      <c r="B3729" t="s">
        <v>25418</v>
      </c>
      <c r="C3729" t="s">
        <v>160</v>
      </c>
      <c r="D3729" s="144"/>
      <c r="E3729" s="144"/>
    </row>
    <row r="3730">
      <c r="A3730" s="143" t="s">
        <v>40163</v>
      </c>
      <c r="B3730" t="s">
        <v>25418</v>
      </c>
      <c r="C3730" t="s">
        <v>106</v>
      </c>
      <c r="D3730" s="144" t="s">
        <v>25437</v>
      </c>
      <c r="E3730" s="144"/>
    </row>
    <row r="3731">
      <c r="A3731" s="143" t="s">
        <v>40164</v>
      </c>
      <c r="B3731" t="s">
        <v>25439</v>
      </c>
      <c r="C3731" t="s">
        <v>412</v>
      </c>
      <c r="D3731" s="144"/>
      <c r="E3731" s="144"/>
    </row>
    <row r="3732">
      <c r="A3732" s="143" t="s">
        <v>40165</v>
      </c>
      <c r="B3732" t="s">
        <v>25439</v>
      </c>
      <c r="C3732" t="s">
        <v>311</v>
      </c>
      <c r="D3732" s="144" t="s">
        <v>25454</v>
      </c>
      <c r="E3732" s="144"/>
    </row>
    <row r="3733">
      <c r="A3733" s="143" t="s">
        <v>40166</v>
      </c>
      <c r="B3733" t="s">
        <v>25439</v>
      </c>
      <c r="C3733" t="s">
        <v>160</v>
      </c>
      <c r="D3733" s="144" t="s">
        <v>25458</v>
      </c>
      <c r="E3733" s="144" t="s">
        <v>86</v>
      </c>
    </row>
    <row r="3734">
      <c r="A3734" s="143" t="s">
        <v>40167</v>
      </c>
      <c r="B3734" t="s">
        <v>25439</v>
      </c>
      <c r="C3734" t="s">
        <v>160</v>
      </c>
      <c r="D3734" s="144" t="s">
        <v>25464</v>
      </c>
      <c r="E3734" s="144" t="s">
        <v>25465</v>
      </c>
    </row>
    <row r="3735">
      <c r="A3735" s="143" t="s">
        <v>40168</v>
      </c>
      <c r="B3735" t="s">
        <v>25439</v>
      </c>
      <c r="C3735" t="s">
        <v>247</v>
      </c>
      <c r="D3735" s="144"/>
      <c r="E3735" s="144"/>
    </row>
    <row r="3736">
      <c r="A3736" s="143" t="s">
        <v>40169</v>
      </c>
      <c r="B3736" t="s">
        <v>25439</v>
      </c>
      <c r="C3736" t="s">
        <v>386</v>
      </c>
      <c r="D3736" s="144" t="s">
        <v>25471</v>
      </c>
      <c r="E3736" s="144" t="s">
        <v>86</v>
      </c>
    </row>
    <row r="3737">
      <c r="A3737" s="143" t="s">
        <v>40170</v>
      </c>
      <c r="B3737" t="s">
        <v>25439</v>
      </c>
      <c r="C3737" t="s">
        <v>106</v>
      </c>
      <c r="D3737" s="144" t="s">
        <v>25474</v>
      </c>
      <c r="E3737" s="144"/>
    </row>
    <row r="3738">
      <c r="A3738" s="143" t="s">
        <v>40171</v>
      </c>
      <c r="B3738" t="s">
        <v>25439</v>
      </c>
      <c r="C3738" t="s">
        <v>106</v>
      </c>
      <c r="D3738" s="144" t="s">
        <v>25479</v>
      </c>
      <c r="E3738" s="144"/>
    </row>
    <row r="3739">
      <c r="A3739" s="143" t="s">
        <v>40172</v>
      </c>
      <c r="B3739" t="s">
        <v>25481</v>
      </c>
      <c r="C3739" t="s">
        <v>412</v>
      </c>
      <c r="D3739" s="144" t="s">
        <v>25487</v>
      </c>
      <c r="E3739" s="144"/>
    </row>
    <row r="3740">
      <c r="A3740" s="143" t="s">
        <v>40173</v>
      </c>
      <c r="B3740" t="s">
        <v>25481</v>
      </c>
      <c r="C3740" t="s">
        <v>55</v>
      </c>
      <c r="D3740" s="144" t="s">
        <v>25499</v>
      </c>
      <c r="E3740" s="144" t="s">
        <v>25500</v>
      </c>
    </row>
    <row r="3741">
      <c r="A3741" s="143" t="s">
        <v>40174</v>
      </c>
      <c r="B3741" t="s">
        <v>25481</v>
      </c>
      <c r="C3741" t="s">
        <v>106</v>
      </c>
      <c r="D3741" s="144" t="s">
        <v>25503</v>
      </c>
      <c r="E3741" s="144" t="s">
        <v>25504</v>
      </c>
    </row>
    <row r="3742">
      <c r="A3742" s="143" t="s">
        <v>40175</v>
      </c>
      <c r="B3742" t="s">
        <v>25481</v>
      </c>
      <c r="C3742" t="s">
        <v>80</v>
      </c>
      <c r="D3742" s="144" t="s">
        <v>25507</v>
      </c>
      <c r="E3742" s="144" t="s">
        <v>25508</v>
      </c>
    </row>
    <row r="3743">
      <c r="A3743" s="143" t="s">
        <v>40176</v>
      </c>
      <c r="B3743" t="s">
        <v>25509</v>
      </c>
      <c r="C3743" t="s">
        <v>55</v>
      </c>
      <c r="D3743" s="144" t="s">
        <v>25514</v>
      </c>
      <c r="E3743" s="144" t="s">
        <v>25515</v>
      </c>
    </row>
    <row r="3744">
      <c r="A3744" s="143" t="s">
        <v>40177</v>
      </c>
      <c r="B3744" t="s">
        <v>25509</v>
      </c>
      <c r="C3744" t="s">
        <v>106</v>
      </c>
      <c r="D3744" s="144" t="s">
        <v>25526</v>
      </c>
      <c r="E3744" s="144" t="s">
        <v>25527</v>
      </c>
    </row>
    <row r="3745">
      <c r="A3745" s="143" t="s">
        <v>40178</v>
      </c>
      <c r="B3745" t="s">
        <v>25509</v>
      </c>
      <c r="C3745" t="s">
        <v>106</v>
      </c>
      <c r="D3745" s="144" t="s">
        <v>25530</v>
      </c>
      <c r="E3745" s="144" t="s">
        <v>25531</v>
      </c>
    </row>
    <row r="3746">
      <c r="A3746" s="143" t="s">
        <v>40179</v>
      </c>
      <c r="B3746" t="s">
        <v>25509</v>
      </c>
      <c r="C3746" t="s">
        <v>80</v>
      </c>
      <c r="D3746" s="144" t="s">
        <v>25536</v>
      </c>
      <c r="E3746" s="144"/>
    </row>
    <row r="3747">
      <c r="A3747" s="143" t="s">
        <v>40180</v>
      </c>
      <c r="B3747" t="s">
        <v>25537</v>
      </c>
      <c r="C3747" t="s">
        <v>25542</v>
      </c>
      <c r="D3747" s="144" t="s">
        <v>25543</v>
      </c>
      <c r="E3747" s="144" t="s">
        <v>25544</v>
      </c>
    </row>
    <row r="3748">
      <c r="A3748" s="143" t="s">
        <v>40181</v>
      </c>
      <c r="B3748" t="s">
        <v>25537</v>
      </c>
      <c r="C3748" t="s">
        <v>160</v>
      </c>
      <c r="D3748" s="144" t="s">
        <v>25556</v>
      </c>
      <c r="E3748" s="144"/>
    </row>
    <row r="3749">
      <c r="A3749" s="143" t="s">
        <v>40182</v>
      </c>
      <c r="B3749" t="s">
        <v>25537</v>
      </c>
      <c r="C3749" t="s">
        <v>674</v>
      </c>
      <c r="D3749" s="144" t="s">
        <v>25560</v>
      </c>
      <c r="E3749" s="144" t="s">
        <v>86</v>
      </c>
    </row>
    <row r="3750">
      <c r="A3750" s="143" t="s">
        <v>40183</v>
      </c>
      <c r="B3750" t="s">
        <v>25537</v>
      </c>
      <c r="C3750" t="s">
        <v>674</v>
      </c>
      <c r="D3750" s="144" t="s">
        <v>25562</v>
      </c>
      <c r="E3750" s="144" t="s">
        <v>25563</v>
      </c>
    </row>
    <row r="3751">
      <c r="A3751" s="143" t="s">
        <v>40184</v>
      </c>
      <c r="B3751" t="s">
        <v>25537</v>
      </c>
      <c r="C3751" t="s">
        <v>4060</v>
      </c>
      <c r="D3751" s="144" t="s">
        <v>25566</v>
      </c>
      <c r="E3751" s="144" t="s">
        <v>86</v>
      </c>
    </row>
    <row r="3752">
      <c r="A3752" s="143" t="s">
        <v>40185</v>
      </c>
      <c r="B3752" t="s">
        <v>25537</v>
      </c>
      <c r="C3752" t="s">
        <v>386</v>
      </c>
      <c r="D3752" s="144" t="s">
        <v>25569</v>
      </c>
      <c r="E3752" s="144"/>
    </row>
    <row r="3753">
      <c r="A3753" s="143" t="s">
        <v>40186</v>
      </c>
      <c r="B3753" t="s">
        <v>25537</v>
      </c>
      <c r="C3753" t="s">
        <v>386</v>
      </c>
      <c r="D3753" s="144"/>
      <c r="E3753" s="144"/>
    </row>
    <row r="3754">
      <c r="A3754" s="143" t="s">
        <v>40187</v>
      </c>
      <c r="B3754" t="s">
        <v>25537</v>
      </c>
      <c r="C3754" t="s">
        <v>106</v>
      </c>
      <c r="D3754" s="144" t="s">
        <v>25575</v>
      </c>
      <c r="E3754" s="144" t="s">
        <v>86</v>
      </c>
    </row>
    <row r="3755">
      <c r="A3755" s="143" t="s">
        <v>40188</v>
      </c>
      <c r="B3755" t="s">
        <v>25537</v>
      </c>
      <c r="C3755" t="s">
        <v>106</v>
      </c>
      <c r="D3755" s="144"/>
      <c r="E3755" s="144"/>
    </row>
    <row r="3756">
      <c r="A3756" s="143" t="s">
        <v>40189</v>
      </c>
      <c r="B3756" t="s">
        <v>25578</v>
      </c>
      <c r="C3756" t="s">
        <v>55</v>
      </c>
      <c r="D3756" s="144" t="s">
        <v>25584</v>
      </c>
      <c r="E3756" s="144" t="s">
        <v>25585</v>
      </c>
    </row>
    <row r="3757">
      <c r="A3757" s="143" t="s">
        <v>40190</v>
      </c>
      <c r="B3757" t="s">
        <v>25578</v>
      </c>
      <c r="C3757" t="s">
        <v>149</v>
      </c>
      <c r="D3757" s="144" t="s">
        <v>25594</v>
      </c>
      <c r="E3757" s="144" t="s">
        <v>25595</v>
      </c>
    </row>
    <row r="3758">
      <c r="A3758" s="143" t="s">
        <v>40191</v>
      </c>
      <c r="B3758" t="s">
        <v>25578</v>
      </c>
      <c r="C3758" t="s">
        <v>80</v>
      </c>
      <c r="D3758" s="144" t="s">
        <v>25598</v>
      </c>
      <c r="E3758" s="144" t="s">
        <v>25599</v>
      </c>
    </row>
    <row r="3759">
      <c r="A3759" s="143" t="s">
        <v>40192</v>
      </c>
      <c r="B3759" t="s">
        <v>25578</v>
      </c>
      <c r="C3759" t="s">
        <v>80</v>
      </c>
      <c r="D3759" s="144"/>
      <c r="E3759" s="144"/>
    </row>
    <row r="3760">
      <c r="A3760" s="143" t="s">
        <v>40193</v>
      </c>
      <c r="B3760" t="s">
        <v>25605</v>
      </c>
      <c r="C3760" t="s">
        <v>25611</v>
      </c>
      <c r="D3760" s="144" t="s">
        <v>25612</v>
      </c>
      <c r="E3760" s="144" t="s">
        <v>25613</v>
      </c>
    </row>
    <row r="3761">
      <c r="A3761" s="143" t="s">
        <v>40194</v>
      </c>
      <c r="B3761" t="s">
        <v>25605</v>
      </c>
      <c r="C3761" t="s">
        <v>160</v>
      </c>
      <c r="D3761" s="144" t="s">
        <v>25627</v>
      </c>
      <c r="E3761" s="144" t="s">
        <v>25628</v>
      </c>
    </row>
    <row r="3762">
      <c r="A3762" s="143" t="s">
        <v>40195</v>
      </c>
      <c r="B3762" t="s">
        <v>25605</v>
      </c>
      <c r="C3762" t="s">
        <v>167</v>
      </c>
      <c r="D3762" s="144" t="s">
        <v>25632</v>
      </c>
      <c r="E3762" s="144" t="s">
        <v>25633</v>
      </c>
    </row>
    <row r="3763">
      <c r="A3763" s="143" t="s">
        <v>40196</v>
      </c>
      <c r="B3763" t="s">
        <v>25605</v>
      </c>
      <c r="C3763" t="s">
        <v>386</v>
      </c>
      <c r="D3763" s="144" t="s">
        <v>25636</v>
      </c>
      <c r="E3763" s="144" t="s">
        <v>25637</v>
      </c>
    </row>
    <row r="3764">
      <c r="A3764" s="143" t="s">
        <v>40197</v>
      </c>
      <c r="B3764" t="s">
        <v>25605</v>
      </c>
      <c r="C3764" t="s">
        <v>106</v>
      </c>
      <c r="D3764" s="144" t="s">
        <v>25640</v>
      </c>
      <c r="E3764" s="144" t="s">
        <v>25641</v>
      </c>
    </row>
    <row r="3765">
      <c r="A3765" s="143" t="s">
        <v>40198</v>
      </c>
      <c r="B3765" t="s">
        <v>25605</v>
      </c>
      <c r="C3765" t="s">
        <v>106</v>
      </c>
      <c r="D3765" s="144" t="s">
        <v>25644</v>
      </c>
      <c r="E3765" s="144" t="s">
        <v>25645</v>
      </c>
    </row>
    <row r="3766">
      <c r="A3766" s="143" t="s">
        <v>40199</v>
      </c>
      <c r="B3766" t="s">
        <v>25646</v>
      </c>
      <c r="C3766" t="s">
        <v>412</v>
      </c>
      <c r="D3766" s="144" t="s">
        <v>25651</v>
      </c>
      <c r="E3766" s="144" t="s">
        <v>25652</v>
      </c>
    </row>
    <row r="3767">
      <c r="A3767" s="143" t="s">
        <v>40200</v>
      </c>
      <c r="B3767" t="s">
        <v>25646</v>
      </c>
      <c r="C3767" t="s">
        <v>7483</v>
      </c>
      <c r="D3767" s="144" t="s">
        <v>25661</v>
      </c>
      <c r="E3767" s="144" t="s">
        <v>25662</v>
      </c>
    </row>
    <row r="3768">
      <c r="A3768" s="143" t="s">
        <v>40201</v>
      </c>
      <c r="B3768" t="s">
        <v>25646</v>
      </c>
      <c r="C3768" t="s">
        <v>106</v>
      </c>
      <c r="D3768" s="144" t="s">
        <v>25668</v>
      </c>
      <c r="E3768" s="144" t="s">
        <v>25669</v>
      </c>
    </row>
    <row r="3769">
      <c r="A3769" s="143" t="s">
        <v>40202</v>
      </c>
      <c r="B3769" t="s">
        <v>25646</v>
      </c>
      <c r="C3769" t="s">
        <v>80</v>
      </c>
      <c r="D3769" s="144" t="s">
        <v>25671</v>
      </c>
      <c r="E3769" s="144" t="s">
        <v>25672</v>
      </c>
    </row>
    <row r="3770">
      <c r="A3770" s="143" t="s">
        <v>40203</v>
      </c>
      <c r="B3770" t="s">
        <v>25646</v>
      </c>
      <c r="C3770" t="s">
        <v>80</v>
      </c>
      <c r="D3770" s="144" t="s">
        <v>25676</v>
      </c>
      <c r="E3770" s="144" t="s">
        <v>25677</v>
      </c>
    </row>
    <row r="3771">
      <c r="A3771" s="143" t="s">
        <v>40204</v>
      </c>
      <c r="B3771" t="s">
        <v>25679</v>
      </c>
      <c r="C3771" t="s">
        <v>55</v>
      </c>
      <c r="D3771" s="144" t="s">
        <v>25684</v>
      </c>
      <c r="E3771" s="144" t="s">
        <v>25685</v>
      </c>
    </row>
    <row r="3772">
      <c r="A3772" s="143" t="s">
        <v>40205</v>
      </c>
      <c r="B3772" t="s">
        <v>25679</v>
      </c>
      <c r="C3772" t="s">
        <v>80</v>
      </c>
      <c r="D3772" s="144" t="s">
        <v>25695</v>
      </c>
      <c r="E3772" s="144" t="s">
        <v>25696</v>
      </c>
    </row>
    <row r="3773">
      <c r="A3773" s="143" t="s">
        <v>40206</v>
      </c>
      <c r="B3773" t="s">
        <v>25679</v>
      </c>
      <c r="C3773" t="s">
        <v>80</v>
      </c>
      <c r="D3773" s="144" t="s">
        <v>25700</v>
      </c>
      <c r="E3773" s="144" t="s">
        <v>25701</v>
      </c>
    </row>
    <row r="3774">
      <c r="A3774" s="143" t="s">
        <v>40207</v>
      </c>
      <c r="B3774" t="s">
        <v>25679</v>
      </c>
      <c r="C3774" t="s">
        <v>80</v>
      </c>
      <c r="D3774" s="144" t="s">
        <v>25704</v>
      </c>
      <c r="E3774" s="144" t="s">
        <v>25685</v>
      </c>
    </row>
    <row r="3775">
      <c r="A3775" s="143" t="s">
        <v>40208</v>
      </c>
      <c r="B3775" t="s">
        <v>25679</v>
      </c>
      <c r="C3775" t="s">
        <v>80</v>
      </c>
      <c r="D3775" s="144" t="s">
        <v>25707</v>
      </c>
      <c r="E3775" s="144" t="s">
        <v>25708</v>
      </c>
    </row>
    <row r="3776">
      <c r="A3776" s="143" t="s">
        <v>40209</v>
      </c>
      <c r="B3776" t="s">
        <v>25679</v>
      </c>
      <c r="C3776" t="s">
        <v>80</v>
      </c>
      <c r="D3776" s="144" t="s">
        <v>25712</v>
      </c>
      <c r="E3776" s="144" t="s">
        <v>25713</v>
      </c>
    </row>
    <row r="3777">
      <c r="A3777" s="143" t="s">
        <v>40210</v>
      </c>
      <c r="B3777" t="s">
        <v>25714</v>
      </c>
      <c r="C3777" t="s">
        <v>76</v>
      </c>
      <c r="D3777" s="144"/>
      <c r="E3777" s="144"/>
    </row>
    <row r="3778">
      <c r="A3778" s="143" t="s">
        <v>40211</v>
      </c>
      <c r="B3778" t="s">
        <v>25714</v>
      </c>
      <c r="C3778" t="s">
        <v>2105</v>
      </c>
      <c r="D3778" s="144" t="s">
        <v>25730</v>
      </c>
      <c r="E3778" s="144" t="s">
        <v>25731</v>
      </c>
    </row>
    <row r="3779">
      <c r="A3779" s="143" t="s">
        <v>40212</v>
      </c>
      <c r="B3779" t="s">
        <v>25714</v>
      </c>
      <c r="C3779" t="s">
        <v>160</v>
      </c>
      <c r="D3779" s="144"/>
      <c r="E3779" s="144"/>
    </row>
    <row r="3780">
      <c r="A3780" s="143" t="s">
        <v>40213</v>
      </c>
      <c r="B3780" t="s">
        <v>25714</v>
      </c>
      <c r="C3780" t="s">
        <v>247</v>
      </c>
      <c r="D3780" s="144" t="s">
        <v>25743</v>
      </c>
      <c r="E3780" s="144" t="s">
        <v>86</v>
      </c>
    </row>
    <row r="3781">
      <c r="A3781" s="143" t="s">
        <v>40214</v>
      </c>
      <c r="B3781" t="s">
        <v>25714</v>
      </c>
      <c r="C3781" t="s">
        <v>106</v>
      </c>
      <c r="D3781" s="144" t="s">
        <v>25745</v>
      </c>
      <c r="E3781" s="144"/>
    </row>
    <row r="3782">
      <c r="A3782" s="143" t="s">
        <v>40215</v>
      </c>
      <c r="B3782" t="s">
        <v>25714</v>
      </c>
      <c r="C3782" t="s">
        <v>80</v>
      </c>
      <c r="D3782" s="144" t="s">
        <v>25750</v>
      </c>
      <c r="E3782" s="144" t="s">
        <v>86</v>
      </c>
    </row>
    <row r="3783">
      <c r="A3783" s="143" t="s">
        <v>40216</v>
      </c>
      <c r="B3783" t="s">
        <v>25714</v>
      </c>
      <c r="C3783" t="s">
        <v>80</v>
      </c>
      <c r="D3783" s="144"/>
      <c r="E3783" s="144"/>
    </row>
    <row r="3784">
      <c r="A3784" s="143" t="s">
        <v>40217</v>
      </c>
      <c r="B3784" t="s">
        <v>25714</v>
      </c>
      <c r="C3784" t="s">
        <v>80</v>
      </c>
      <c r="D3784" s="144"/>
      <c r="E3784" s="144"/>
    </row>
    <row r="3785">
      <c r="A3785" s="143" t="s">
        <v>40218</v>
      </c>
      <c r="B3785" t="s">
        <v>25755</v>
      </c>
      <c r="C3785" t="s">
        <v>55</v>
      </c>
      <c r="D3785" s="144" t="s">
        <v>25760</v>
      </c>
      <c r="E3785" s="144" t="s">
        <v>25761</v>
      </c>
    </row>
    <row r="3786">
      <c r="A3786" s="143" t="s">
        <v>40219</v>
      </c>
      <c r="B3786" t="s">
        <v>25755</v>
      </c>
      <c r="C3786" t="s">
        <v>80</v>
      </c>
      <c r="D3786" s="144" t="s">
        <v>25773</v>
      </c>
      <c r="E3786" s="144" t="s">
        <v>25774</v>
      </c>
    </row>
    <row r="3787">
      <c r="A3787" s="143" t="s">
        <v>40220</v>
      </c>
      <c r="B3787" t="s">
        <v>25755</v>
      </c>
      <c r="C3787" t="s">
        <v>80</v>
      </c>
      <c r="D3787" s="144" t="s">
        <v>25778</v>
      </c>
      <c r="E3787" s="144" t="s">
        <v>25779</v>
      </c>
    </row>
    <row r="3788">
      <c r="A3788" s="143" t="s">
        <v>40221</v>
      </c>
      <c r="B3788" t="s">
        <v>25755</v>
      </c>
      <c r="C3788" t="s">
        <v>80</v>
      </c>
      <c r="D3788" s="144"/>
      <c r="E3788" s="144"/>
    </row>
    <row r="3789">
      <c r="A3789" s="143" t="s">
        <v>40222</v>
      </c>
      <c r="B3789" t="s">
        <v>25755</v>
      </c>
      <c r="C3789" t="s">
        <v>80</v>
      </c>
      <c r="D3789" s="144"/>
      <c r="E3789" s="144"/>
    </row>
    <row r="3790">
      <c r="A3790" s="143" t="s">
        <v>40223</v>
      </c>
      <c r="B3790" t="s">
        <v>25755</v>
      </c>
      <c r="C3790" t="s">
        <v>80</v>
      </c>
      <c r="D3790" s="144"/>
      <c r="E3790" s="144"/>
    </row>
    <row r="3791">
      <c r="A3791" s="143" t="s">
        <v>40224</v>
      </c>
      <c r="B3791" t="s">
        <v>25755</v>
      </c>
      <c r="C3791" t="s">
        <v>80</v>
      </c>
      <c r="D3791" s="144"/>
      <c r="E3791" s="144"/>
    </row>
    <row r="3792">
      <c r="A3792" s="143" t="s">
        <v>40225</v>
      </c>
      <c r="B3792" t="s">
        <v>25755</v>
      </c>
      <c r="C3792" t="s">
        <v>80</v>
      </c>
      <c r="D3792" s="144"/>
      <c r="E3792" s="144"/>
    </row>
    <row r="3793">
      <c r="A3793" s="143" t="s">
        <v>40226</v>
      </c>
      <c r="B3793" t="s">
        <v>25755</v>
      </c>
      <c r="C3793" t="s">
        <v>80</v>
      </c>
      <c r="D3793" s="144"/>
      <c r="E3793" s="144" t="s">
        <v>25802</v>
      </c>
    </row>
    <row r="3794">
      <c r="A3794" s="143" t="s">
        <v>40227</v>
      </c>
      <c r="B3794" t="s">
        <v>25755</v>
      </c>
      <c r="C3794" t="s">
        <v>80</v>
      </c>
      <c r="D3794" s="144"/>
      <c r="E3794" s="144"/>
    </row>
    <row r="3795">
      <c r="A3795" s="143" t="s">
        <v>40228</v>
      </c>
      <c r="B3795" t="s">
        <v>25806</v>
      </c>
      <c r="C3795" t="s">
        <v>412</v>
      </c>
      <c r="D3795" s="144"/>
      <c r="E3795" s="144"/>
    </row>
    <row r="3796">
      <c r="A3796" s="143" t="s">
        <v>40229</v>
      </c>
      <c r="B3796" t="s">
        <v>25806</v>
      </c>
      <c r="C3796" t="s">
        <v>76</v>
      </c>
      <c r="D3796" s="144" t="s">
        <v>25816</v>
      </c>
      <c r="E3796" s="144"/>
    </row>
    <row r="3797">
      <c r="A3797" s="143" t="s">
        <v>40230</v>
      </c>
      <c r="B3797" t="s">
        <v>25806</v>
      </c>
      <c r="C3797" t="s">
        <v>106</v>
      </c>
      <c r="D3797" s="144" t="s">
        <v>25821</v>
      </c>
      <c r="E3797" s="144" t="s">
        <v>25822</v>
      </c>
    </row>
    <row r="3798">
      <c r="A3798" s="143" t="s">
        <v>40231</v>
      </c>
      <c r="B3798" t="s">
        <v>25806</v>
      </c>
      <c r="C3798" t="s">
        <v>106</v>
      </c>
      <c r="D3798" s="144" t="s">
        <v>25826</v>
      </c>
      <c r="E3798" s="144" t="s">
        <v>25827</v>
      </c>
    </row>
    <row r="3799">
      <c r="A3799" s="143" t="s">
        <v>40232</v>
      </c>
      <c r="B3799" t="s">
        <v>25806</v>
      </c>
      <c r="C3799" t="s">
        <v>106</v>
      </c>
      <c r="D3799" s="144" t="s">
        <v>25832</v>
      </c>
      <c r="E3799" s="144" t="s">
        <v>25833</v>
      </c>
    </row>
    <row r="3800">
      <c r="A3800" s="143" t="s">
        <v>40233</v>
      </c>
      <c r="B3800" t="s">
        <v>25835</v>
      </c>
      <c r="C3800" t="s">
        <v>311</v>
      </c>
      <c r="D3800" s="144" t="s">
        <v>25841</v>
      </c>
      <c r="E3800" s="144" t="s">
        <v>25842</v>
      </c>
    </row>
    <row r="3801">
      <c r="A3801" s="143" t="s">
        <v>40234</v>
      </c>
      <c r="B3801" t="s">
        <v>25835</v>
      </c>
      <c r="C3801" t="s">
        <v>160</v>
      </c>
      <c r="D3801" s="144" t="s">
        <v>25855</v>
      </c>
      <c r="E3801" s="144"/>
    </row>
    <row r="3802">
      <c r="A3802" s="143" t="s">
        <v>40235</v>
      </c>
      <c r="B3802" t="s">
        <v>25835</v>
      </c>
      <c r="C3802" t="s">
        <v>247</v>
      </c>
      <c r="D3802" s="144" t="s">
        <v>86</v>
      </c>
      <c r="E3802" s="144" t="s">
        <v>86</v>
      </c>
    </row>
    <row r="3803">
      <c r="A3803" s="143" t="s">
        <v>40236</v>
      </c>
      <c r="B3803" t="s">
        <v>25835</v>
      </c>
      <c r="C3803" t="s">
        <v>386</v>
      </c>
      <c r="D3803" s="144" t="s">
        <v>25858</v>
      </c>
      <c r="E3803" s="144"/>
    </row>
    <row r="3804">
      <c r="A3804" s="143" t="s">
        <v>40237</v>
      </c>
      <c r="B3804" t="s">
        <v>25835</v>
      </c>
      <c r="C3804" t="s">
        <v>106</v>
      </c>
      <c r="D3804" s="144" t="s">
        <v>25861</v>
      </c>
      <c r="E3804" s="144"/>
    </row>
    <row r="3805">
      <c r="A3805" s="143" t="s">
        <v>40238</v>
      </c>
      <c r="B3805" t="s">
        <v>25862</v>
      </c>
      <c r="C3805" t="s">
        <v>412</v>
      </c>
      <c r="D3805" s="144"/>
      <c r="E3805" s="144"/>
    </row>
    <row r="3806">
      <c r="A3806" s="143" t="s">
        <v>40239</v>
      </c>
      <c r="B3806" t="s">
        <v>25862</v>
      </c>
      <c r="C3806" t="s">
        <v>412</v>
      </c>
      <c r="D3806" s="144"/>
      <c r="E3806" s="144"/>
    </row>
    <row r="3807">
      <c r="A3807" s="143" t="s">
        <v>40240</v>
      </c>
      <c r="B3807" t="s">
        <v>25862</v>
      </c>
      <c r="C3807" t="s">
        <v>412</v>
      </c>
      <c r="D3807" s="144"/>
      <c r="E3807" s="144"/>
    </row>
    <row r="3808">
      <c r="A3808" s="143" t="s">
        <v>40241</v>
      </c>
      <c r="B3808" t="s">
        <v>25862</v>
      </c>
      <c r="C3808" t="s">
        <v>412</v>
      </c>
      <c r="D3808" s="144"/>
      <c r="E3808" s="144"/>
    </row>
    <row r="3809">
      <c r="A3809" s="143" t="s">
        <v>40242</v>
      </c>
      <c r="B3809" t="s">
        <v>25862</v>
      </c>
      <c r="C3809" t="s">
        <v>106</v>
      </c>
      <c r="D3809" s="144" t="s">
        <v>25893</v>
      </c>
      <c r="E3809" s="144" t="s">
        <v>25894</v>
      </c>
    </row>
    <row r="3810">
      <c r="A3810" s="143" t="s">
        <v>40243</v>
      </c>
      <c r="B3810" t="s">
        <v>25862</v>
      </c>
      <c r="C3810" t="s">
        <v>80</v>
      </c>
      <c r="D3810" s="144" t="s">
        <v>25899</v>
      </c>
      <c r="E3810" s="144"/>
    </row>
    <row r="3811">
      <c r="A3811" s="143" t="s">
        <v>40244</v>
      </c>
      <c r="B3811" t="s">
        <v>25862</v>
      </c>
      <c r="C3811" t="s">
        <v>80</v>
      </c>
      <c r="D3811" s="144" t="s">
        <v>25904</v>
      </c>
      <c r="E3811" s="144"/>
    </row>
    <row r="3812">
      <c r="A3812" s="143" t="s">
        <v>40245</v>
      </c>
      <c r="B3812" t="s">
        <v>25862</v>
      </c>
      <c r="C3812" t="s">
        <v>80</v>
      </c>
      <c r="D3812" s="144"/>
      <c r="E3812" s="144"/>
    </row>
    <row r="3813">
      <c r="A3813" s="143" t="s">
        <v>40246</v>
      </c>
      <c r="B3813" t="s">
        <v>25862</v>
      </c>
      <c r="C3813" t="s">
        <v>80</v>
      </c>
      <c r="D3813" s="144"/>
      <c r="E3813" s="144"/>
    </row>
    <row r="3814">
      <c r="A3814" s="143" t="s">
        <v>40247</v>
      </c>
      <c r="B3814" t="s">
        <v>25862</v>
      </c>
      <c r="C3814" t="s">
        <v>80</v>
      </c>
      <c r="D3814" s="144"/>
      <c r="E3814" s="144"/>
    </row>
    <row r="3815">
      <c r="A3815" s="143" t="s">
        <v>40248</v>
      </c>
      <c r="B3815" t="s">
        <v>25915</v>
      </c>
      <c r="C3815" t="s">
        <v>55</v>
      </c>
      <c r="D3815" s="144" t="s">
        <v>25919</v>
      </c>
      <c r="E3815" s="144" t="s">
        <v>25920</v>
      </c>
    </row>
    <row r="3816">
      <c r="A3816" s="143" t="s">
        <v>40249</v>
      </c>
      <c r="B3816" t="s">
        <v>25915</v>
      </c>
      <c r="C3816" t="s">
        <v>11277</v>
      </c>
      <c r="D3816" s="144" t="s">
        <v>25935</v>
      </c>
      <c r="E3816" s="144"/>
    </row>
    <row r="3817">
      <c r="A3817" s="143" t="s">
        <v>40250</v>
      </c>
      <c r="B3817" t="s">
        <v>25915</v>
      </c>
      <c r="C3817" t="s">
        <v>80</v>
      </c>
      <c r="D3817" s="144" t="s">
        <v>25942</v>
      </c>
      <c r="E3817" s="144"/>
    </row>
    <row r="3818">
      <c r="A3818" s="143" t="s">
        <v>40251</v>
      </c>
      <c r="B3818" t="s">
        <v>25915</v>
      </c>
      <c r="C3818" t="s">
        <v>80</v>
      </c>
      <c r="D3818" s="144" t="s">
        <v>25945</v>
      </c>
      <c r="E3818" s="144"/>
    </row>
    <row r="3819">
      <c r="A3819" s="143" t="s">
        <v>40252</v>
      </c>
      <c r="B3819" t="s">
        <v>25915</v>
      </c>
      <c r="C3819" t="s">
        <v>80</v>
      </c>
      <c r="D3819" s="144" t="s">
        <v>25948</v>
      </c>
      <c r="E3819" s="144"/>
    </row>
    <row r="3820">
      <c r="A3820" s="143" t="s">
        <v>40253</v>
      </c>
      <c r="B3820" t="s">
        <v>25915</v>
      </c>
      <c r="C3820" t="s">
        <v>80</v>
      </c>
      <c r="D3820" s="144" t="s">
        <v>25952</v>
      </c>
      <c r="E3820" s="144" t="s">
        <v>86</v>
      </c>
    </row>
    <row r="3821">
      <c r="A3821" s="143" t="s">
        <v>40254</v>
      </c>
      <c r="B3821" t="s">
        <v>25915</v>
      </c>
      <c r="C3821" t="s">
        <v>80</v>
      </c>
      <c r="D3821" s="144" t="s">
        <v>25956</v>
      </c>
      <c r="E3821" s="144" t="s">
        <v>86</v>
      </c>
    </row>
    <row r="3822">
      <c r="A3822" s="143" t="s">
        <v>40255</v>
      </c>
      <c r="B3822" t="s">
        <v>25957</v>
      </c>
      <c r="C3822" t="s">
        <v>2105</v>
      </c>
      <c r="D3822" s="144" t="s">
        <v>25962</v>
      </c>
      <c r="E3822" s="144" t="s">
        <v>25963</v>
      </c>
    </row>
    <row r="3823">
      <c r="A3823" s="143" t="s">
        <v>40256</v>
      </c>
      <c r="B3823" t="s">
        <v>25957</v>
      </c>
      <c r="C3823" t="s">
        <v>80</v>
      </c>
      <c r="D3823" s="144" t="s">
        <v>25976</v>
      </c>
      <c r="E3823" s="144" t="s">
        <v>25963</v>
      </c>
    </row>
    <row r="3824">
      <c r="A3824" s="143" t="s">
        <v>40257</v>
      </c>
      <c r="B3824" t="s">
        <v>25957</v>
      </c>
      <c r="C3824" t="s">
        <v>80</v>
      </c>
      <c r="D3824" s="144" t="s">
        <v>25980</v>
      </c>
      <c r="E3824" s="144" t="s">
        <v>25963</v>
      </c>
    </row>
    <row r="3825">
      <c r="A3825" s="143" t="s">
        <v>40258</v>
      </c>
      <c r="B3825" t="s">
        <v>25957</v>
      </c>
      <c r="C3825" t="s">
        <v>80</v>
      </c>
      <c r="D3825" s="144" t="s">
        <v>25984</v>
      </c>
      <c r="E3825" s="144"/>
    </row>
    <row r="3826">
      <c r="A3826" s="143" t="s">
        <v>40259</v>
      </c>
      <c r="B3826" t="s">
        <v>25957</v>
      </c>
      <c r="C3826" t="s">
        <v>80</v>
      </c>
      <c r="D3826" s="144" t="s">
        <v>25989</v>
      </c>
      <c r="E3826" s="144" t="s">
        <v>25963</v>
      </c>
    </row>
    <row r="3827">
      <c r="A3827" s="143" t="s">
        <v>40260</v>
      </c>
      <c r="B3827" t="s">
        <v>25957</v>
      </c>
      <c r="C3827" t="s">
        <v>80</v>
      </c>
      <c r="D3827" s="144"/>
      <c r="E3827" s="144"/>
    </row>
    <row r="3828">
      <c r="A3828" s="143" t="s">
        <v>40261</v>
      </c>
      <c r="B3828" t="s">
        <v>26000</v>
      </c>
      <c r="C3828" t="s">
        <v>55</v>
      </c>
      <c r="D3828" s="144" t="s">
        <v>26006</v>
      </c>
      <c r="E3828" s="144" t="s">
        <v>26007</v>
      </c>
    </row>
    <row r="3829">
      <c r="A3829" s="143" t="s">
        <v>40262</v>
      </c>
      <c r="B3829" t="s">
        <v>26000</v>
      </c>
      <c r="C3829" t="s">
        <v>160</v>
      </c>
      <c r="D3829" s="144"/>
      <c r="E3829" s="144"/>
    </row>
    <row r="3830">
      <c r="A3830" s="143" t="s">
        <v>40263</v>
      </c>
      <c r="B3830" t="s">
        <v>26000</v>
      </c>
      <c r="C3830" t="s">
        <v>247</v>
      </c>
      <c r="D3830" s="144"/>
      <c r="E3830" s="144"/>
    </row>
    <row r="3831">
      <c r="A3831" s="143" t="s">
        <v>40264</v>
      </c>
      <c r="B3831" t="s">
        <v>26000</v>
      </c>
      <c r="C3831" t="s">
        <v>106</v>
      </c>
      <c r="D3831" s="144" t="s">
        <v>26027</v>
      </c>
      <c r="E3831" t="s">
        <v>40265</v>
      </c>
    </row>
    <row r="3832">
      <c r="A3832" s="143" t="s">
        <v>40266</v>
      </c>
      <c r="B3832" t="s">
        <v>26000</v>
      </c>
      <c r="C3832" t="s">
        <v>80</v>
      </c>
      <c r="D3832" s="144" t="s">
        <v>26033</v>
      </c>
      <c r="E3832" t="s">
        <v>40267</v>
      </c>
    </row>
    <row r="3833">
      <c r="A3833" s="143" t="s">
        <v>40268</v>
      </c>
      <c r="B3833" t="s">
        <v>26035</v>
      </c>
      <c r="C3833" t="s">
        <v>55</v>
      </c>
      <c r="D3833" s="144" t="s">
        <v>26041</v>
      </c>
      <c r="E3833" s="144" t="s">
        <v>26042</v>
      </c>
    </row>
    <row r="3834">
      <c r="A3834" s="143" t="s">
        <v>40269</v>
      </c>
      <c r="B3834" t="s">
        <v>26035</v>
      </c>
      <c r="C3834" t="s">
        <v>160</v>
      </c>
      <c r="D3834" s="144"/>
      <c r="E3834" s="144"/>
    </row>
    <row r="3835">
      <c r="A3835" s="143" t="s">
        <v>40270</v>
      </c>
      <c r="B3835" t="s">
        <v>26035</v>
      </c>
      <c r="C3835" t="s">
        <v>80</v>
      </c>
      <c r="D3835" s="144" t="s">
        <v>26057</v>
      </c>
      <c r="E3835" s="144" t="s">
        <v>26058</v>
      </c>
    </row>
    <row r="3836">
      <c r="A3836" s="143" t="s">
        <v>40271</v>
      </c>
      <c r="B3836" t="s">
        <v>26035</v>
      </c>
      <c r="C3836" t="s">
        <v>80</v>
      </c>
      <c r="D3836" s="144" t="s">
        <v>26064</v>
      </c>
      <c r="E3836" s="144" t="s">
        <v>26065</v>
      </c>
    </row>
    <row r="3837">
      <c r="A3837" s="143" t="s">
        <v>40272</v>
      </c>
      <c r="B3837" t="s">
        <v>26035</v>
      </c>
      <c r="C3837" t="s">
        <v>80</v>
      </c>
      <c r="D3837" s="144"/>
      <c r="E3837" s="144"/>
    </row>
    <row r="3838">
      <c r="A3838" s="143" t="s">
        <v>40273</v>
      </c>
      <c r="B3838" t="s">
        <v>26069</v>
      </c>
      <c r="C3838" t="s">
        <v>55</v>
      </c>
      <c r="D3838" s="144" t="s">
        <v>26075</v>
      </c>
      <c r="E3838" s="144"/>
    </row>
    <row r="3839">
      <c r="A3839" s="143" t="s">
        <v>40274</v>
      </c>
      <c r="B3839" t="s">
        <v>26069</v>
      </c>
      <c r="C3839" t="s">
        <v>80</v>
      </c>
      <c r="D3839" s="144" t="s">
        <v>86</v>
      </c>
      <c r="E3839" s="144" t="s">
        <v>86</v>
      </c>
    </row>
    <row r="3840">
      <c r="A3840" s="143" t="s">
        <v>40275</v>
      </c>
      <c r="B3840" t="s">
        <v>26086</v>
      </c>
      <c r="C3840" t="s">
        <v>106</v>
      </c>
      <c r="D3840" s="144" t="s">
        <v>26091</v>
      </c>
      <c r="E3840" s="144"/>
    </row>
    <row r="3841">
      <c r="A3841" s="143" t="s">
        <v>40276</v>
      </c>
      <c r="B3841" t="s">
        <v>26086</v>
      </c>
      <c r="C3841" t="s">
        <v>106</v>
      </c>
      <c r="D3841" s="144" t="s">
        <v>26101</v>
      </c>
      <c r="E3841" s="144"/>
    </row>
    <row r="3842">
      <c r="A3842" s="143" t="s">
        <v>40277</v>
      </c>
      <c r="B3842" t="s">
        <v>26086</v>
      </c>
      <c r="C3842" t="s">
        <v>106</v>
      </c>
      <c r="D3842" s="144" t="s">
        <v>26105</v>
      </c>
      <c r="E3842" s="144" t="s">
        <v>26106</v>
      </c>
    </row>
    <row r="3843">
      <c r="A3843" s="143" t="s">
        <v>40278</v>
      </c>
      <c r="B3843" t="s">
        <v>26112</v>
      </c>
      <c r="C3843" t="s">
        <v>412</v>
      </c>
      <c r="D3843" s="144" t="s">
        <v>26117</v>
      </c>
      <c r="E3843" s="144"/>
    </row>
    <row r="3844">
      <c r="A3844" s="143" t="s">
        <v>40279</v>
      </c>
      <c r="B3844" t="s">
        <v>26112</v>
      </c>
      <c r="C3844" t="s">
        <v>412</v>
      </c>
      <c r="D3844" s="144" t="s">
        <v>26128</v>
      </c>
      <c r="E3844" s="144"/>
    </row>
    <row r="3845">
      <c r="A3845" s="143" t="s">
        <v>40280</v>
      </c>
      <c r="B3845" t="s">
        <v>26112</v>
      </c>
      <c r="C3845" t="s">
        <v>55</v>
      </c>
      <c r="D3845" s="144" t="s">
        <v>26132</v>
      </c>
      <c r="E3845" s="144" t="s">
        <v>26133</v>
      </c>
    </row>
    <row r="3846">
      <c r="A3846" s="143" t="s">
        <v>40281</v>
      </c>
      <c r="B3846" t="s">
        <v>26112</v>
      </c>
      <c r="C3846" t="s">
        <v>386</v>
      </c>
      <c r="D3846" s="144" t="s">
        <v>26139</v>
      </c>
      <c r="E3846" s="144"/>
    </row>
    <row r="3847">
      <c r="A3847" s="143" t="s">
        <v>40282</v>
      </c>
      <c r="B3847" t="s">
        <v>26112</v>
      </c>
      <c r="C3847" t="s">
        <v>106</v>
      </c>
      <c r="D3847" s="144" t="s">
        <v>26142</v>
      </c>
      <c r="E3847" s="144"/>
    </row>
    <row r="3848">
      <c r="A3848" s="143" t="s">
        <v>40283</v>
      </c>
      <c r="B3848" t="s">
        <v>26112</v>
      </c>
      <c r="C3848" t="s">
        <v>106</v>
      </c>
      <c r="D3848" s="144" t="s">
        <v>26146</v>
      </c>
      <c r="E3848" s="144" t="s">
        <v>26147</v>
      </c>
    </row>
    <row r="3849">
      <c r="A3849" s="143" t="s">
        <v>40284</v>
      </c>
      <c r="B3849" t="s">
        <v>26150</v>
      </c>
      <c r="C3849" t="s">
        <v>412</v>
      </c>
      <c r="D3849" s="144" t="s">
        <v>26155</v>
      </c>
      <c r="E3849" s="144" t="s">
        <v>26156</v>
      </c>
    </row>
    <row r="3850">
      <c r="A3850" s="143" t="s">
        <v>40285</v>
      </c>
      <c r="B3850" t="s">
        <v>26150</v>
      </c>
      <c r="C3850" t="s">
        <v>55</v>
      </c>
      <c r="D3850" s="144" t="s">
        <v>26166</v>
      </c>
      <c r="E3850" s="144" t="s">
        <v>26156</v>
      </c>
    </row>
    <row r="3851">
      <c r="A3851" s="143" t="s">
        <v>40286</v>
      </c>
      <c r="B3851" t="s">
        <v>26150</v>
      </c>
      <c r="C3851" t="s">
        <v>80</v>
      </c>
      <c r="D3851" s="144" t="s">
        <v>26171</v>
      </c>
      <c r="E3851" s="144" t="s">
        <v>86</v>
      </c>
    </row>
    <row r="3852">
      <c r="A3852" s="143" t="s">
        <v>40287</v>
      </c>
      <c r="B3852" t="s">
        <v>26150</v>
      </c>
      <c r="C3852" t="s">
        <v>80</v>
      </c>
      <c r="D3852" s="144" t="s">
        <v>26174</v>
      </c>
      <c r="E3852" s="144" t="s">
        <v>26156</v>
      </c>
    </row>
    <row r="3853">
      <c r="A3853" s="143" t="s">
        <v>40288</v>
      </c>
      <c r="B3853" t="s">
        <v>26150</v>
      </c>
      <c r="C3853" t="s">
        <v>80</v>
      </c>
      <c r="D3853" s="144" t="s">
        <v>26178</v>
      </c>
      <c r="E3853" s="144" t="s">
        <v>26156</v>
      </c>
    </row>
    <row r="3854">
      <c r="A3854" s="143" t="s">
        <v>40289</v>
      </c>
      <c r="B3854" t="s">
        <v>26179</v>
      </c>
      <c r="C3854" t="s">
        <v>55</v>
      </c>
      <c r="D3854" s="144" t="s">
        <v>26183</v>
      </c>
      <c r="E3854" s="144" t="s">
        <v>26184</v>
      </c>
    </row>
    <row r="3855">
      <c r="A3855" s="143" t="s">
        <v>40290</v>
      </c>
      <c r="B3855" t="s">
        <v>26179</v>
      </c>
      <c r="C3855" t="s">
        <v>160</v>
      </c>
      <c r="D3855" s="144" t="s">
        <v>26192</v>
      </c>
      <c r="E3855" s="144"/>
    </row>
    <row r="3856">
      <c r="A3856" s="143" t="s">
        <v>40291</v>
      </c>
      <c r="B3856" t="s">
        <v>26179</v>
      </c>
      <c r="C3856" t="s">
        <v>386</v>
      </c>
      <c r="D3856" s="144" t="s">
        <v>26195</v>
      </c>
      <c r="E3856" s="144"/>
    </row>
    <row r="3857">
      <c r="A3857" s="143" t="s">
        <v>40292</v>
      </c>
      <c r="B3857" t="s">
        <v>26179</v>
      </c>
      <c r="C3857" t="s">
        <v>106</v>
      </c>
      <c r="D3857" s="144" t="s">
        <v>26198</v>
      </c>
      <c r="E3857" s="144" t="s">
        <v>26199</v>
      </c>
    </row>
    <row r="3858">
      <c r="A3858" s="143" t="s">
        <v>40293</v>
      </c>
      <c r="B3858" t="s">
        <v>26200</v>
      </c>
      <c r="C3858" t="s">
        <v>55</v>
      </c>
      <c r="D3858" s="144" t="s">
        <v>26205</v>
      </c>
      <c r="E3858" s="144" t="s">
        <v>26206</v>
      </c>
    </row>
    <row r="3859">
      <c r="A3859" s="143" t="s">
        <v>40294</v>
      </c>
      <c r="B3859" t="s">
        <v>26200</v>
      </c>
      <c r="C3859" t="s">
        <v>80</v>
      </c>
      <c r="D3859" s="144" t="s">
        <v>86</v>
      </c>
      <c r="E3859" s="144" t="s">
        <v>86</v>
      </c>
    </row>
    <row r="3860">
      <c r="A3860" s="143" t="s">
        <v>40295</v>
      </c>
      <c r="B3860" t="s">
        <v>26200</v>
      </c>
      <c r="C3860" t="s">
        <v>80</v>
      </c>
      <c r="D3860" s="144" t="s">
        <v>86</v>
      </c>
      <c r="E3860" s="144" t="s">
        <v>86</v>
      </c>
    </row>
    <row r="3861">
      <c r="A3861" s="143" t="s">
        <v>40296</v>
      </c>
      <c r="B3861" t="s">
        <v>26200</v>
      </c>
      <c r="C3861" t="s">
        <v>80</v>
      </c>
      <c r="D3861" s="144" t="s">
        <v>26223</v>
      </c>
      <c r="E3861" s="144"/>
    </row>
    <row r="3862">
      <c r="A3862" s="143" t="s">
        <v>40297</v>
      </c>
      <c r="B3862" t="s">
        <v>26200</v>
      </c>
      <c r="C3862" t="s">
        <v>80</v>
      </c>
      <c r="D3862" s="144" t="s">
        <v>26226</v>
      </c>
      <c r="E3862" s="144" t="s">
        <v>26227</v>
      </c>
    </row>
    <row r="3863">
      <c r="A3863" s="143" t="s">
        <v>40298</v>
      </c>
      <c r="B3863" t="s">
        <v>26200</v>
      </c>
      <c r="C3863" t="s">
        <v>80</v>
      </c>
      <c r="D3863" s="144"/>
      <c r="E3863" s="144"/>
    </row>
    <row r="3864">
      <c r="A3864" s="143" t="s">
        <v>40299</v>
      </c>
      <c r="B3864" t="s">
        <v>26235</v>
      </c>
      <c r="C3864" t="s">
        <v>160</v>
      </c>
      <c r="D3864" s="144" t="s">
        <v>26240</v>
      </c>
      <c r="E3864" s="144" t="s">
        <v>26241</v>
      </c>
    </row>
    <row r="3865">
      <c r="A3865" s="143" t="s">
        <v>40300</v>
      </c>
      <c r="B3865" t="s">
        <v>26235</v>
      </c>
      <c r="C3865" t="s">
        <v>674</v>
      </c>
      <c r="D3865" s="144" t="s">
        <v>26251</v>
      </c>
      <c r="E3865" s="144" t="s">
        <v>26241</v>
      </c>
    </row>
    <row r="3866">
      <c r="A3866" s="143" t="s">
        <v>40301</v>
      </c>
      <c r="B3866" t="s">
        <v>26235</v>
      </c>
      <c r="C3866" t="s">
        <v>2695</v>
      </c>
      <c r="D3866" s="144" t="s">
        <v>26254</v>
      </c>
      <c r="E3866" s="144" t="s">
        <v>26241</v>
      </c>
    </row>
    <row r="3867">
      <c r="A3867" s="143" t="s">
        <v>40302</v>
      </c>
      <c r="B3867" t="s">
        <v>26255</v>
      </c>
      <c r="C3867" t="s">
        <v>1959</v>
      </c>
      <c r="D3867" s="144"/>
      <c r="E3867" s="144"/>
    </row>
    <row r="3868">
      <c r="A3868" s="143" t="s">
        <v>40303</v>
      </c>
      <c r="B3868" t="s">
        <v>26255</v>
      </c>
      <c r="C3868" t="s">
        <v>2625</v>
      </c>
      <c r="D3868" s="144"/>
      <c r="E3868" s="144"/>
    </row>
    <row r="3869">
      <c r="A3869" s="143" t="s">
        <v>40304</v>
      </c>
      <c r="B3869" t="s">
        <v>26255</v>
      </c>
      <c r="C3869" t="s">
        <v>2625</v>
      </c>
      <c r="D3869" s="144"/>
      <c r="E3869" s="144"/>
    </row>
    <row r="3870">
      <c r="A3870" s="143" t="s">
        <v>40305</v>
      </c>
      <c r="B3870" t="s">
        <v>26255</v>
      </c>
      <c r="C3870" t="s">
        <v>20673</v>
      </c>
      <c r="D3870" s="144"/>
      <c r="E3870" s="144"/>
    </row>
    <row r="3871">
      <c r="A3871" s="143" t="s">
        <v>40306</v>
      </c>
      <c r="B3871" t="s">
        <v>26255</v>
      </c>
      <c r="C3871" t="s">
        <v>19869</v>
      </c>
      <c r="D3871" s="144"/>
      <c r="E3871" s="144"/>
    </row>
    <row r="3872">
      <c r="A3872" s="143" t="s">
        <v>40307</v>
      </c>
      <c r="B3872" t="s">
        <v>26255</v>
      </c>
      <c r="C3872" t="s">
        <v>55</v>
      </c>
      <c r="D3872" s="144" t="s">
        <v>26282</v>
      </c>
      <c r="E3872" s="144" t="s">
        <v>26283</v>
      </c>
    </row>
    <row r="3873">
      <c r="A3873" s="143" t="s">
        <v>40308</v>
      </c>
      <c r="B3873" t="s">
        <v>26255</v>
      </c>
      <c r="C3873" t="s">
        <v>674</v>
      </c>
      <c r="D3873" s="144"/>
      <c r="E3873" s="144"/>
    </row>
    <row r="3874">
      <c r="A3874" s="143" t="s">
        <v>40309</v>
      </c>
      <c r="B3874" t="s">
        <v>26255</v>
      </c>
      <c r="C3874" t="s">
        <v>2695</v>
      </c>
      <c r="D3874" s="144"/>
      <c r="E3874" s="144"/>
    </row>
    <row r="3875">
      <c r="A3875" s="143" t="s">
        <v>40310</v>
      </c>
      <c r="B3875" t="s">
        <v>26255</v>
      </c>
      <c r="C3875" t="s">
        <v>106</v>
      </c>
      <c r="D3875" s="144" t="s">
        <v>26289</v>
      </c>
      <c r="E3875" s="144"/>
    </row>
    <row r="3876">
      <c r="A3876" s="143" t="s">
        <v>40311</v>
      </c>
      <c r="B3876" t="s">
        <v>26291</v>
      </c>
      <c r="C3876" t="s">
        <v>55</v>
      </c>
      <c r="D3876" s="144" t="s">
        <v>26297</v>
      </c>
      <c r="E3876" s="144" t="s">
        <v>26298</v>
      </c>
    </row>
    <row r="3877">
      <c r="A3877" s="143" t="s">
        <v>40312</v>
      </c>
      <c r="B3877" t="s">
        <v>26291</v>
      </c>
      <c r="C3877" t="s">
        <v>76</v>
      </c>
      <c r="D3877" s="144" t="s">
        <v>26307</v>
      </c>
      <c r="E3877" s="144"/>
    </row>
    <row r="3878">
      <c r="A3878" s="143" t="s">
        <v>40313</v>
      </c>
      <c r="B3878" t="s">
        <v>26291</v>
      </c>
      <c r="C3878" t="s">
        <v>160</v>
      </c>
      <c r="D3878" s="144"/>
      <c r="E3878" s="144"/>
    </row>
    <row r="3879">
      <c r="A3879" s="143" t="s">
        <v>40314</v>
      </c>
      <c r="B3879" t="s">
        <v>26291</v>
      </c>
      <c r="C3879" t="s">
        <v>503</v>
      </c>
      <c r="D3879" s="144" t="s">
        <v>26314</v>
      </c>
      <c r="E3879" s="144"/>
    </row>
    <row r="3880">
      <c r="A3880" s="143" t="s">
        <v>40315</v>
      </c>
      <c r="B3880" t="s">
        <v>26291</v>
      </c>
      <c r="C3880" t="s">
        <v>247</v>
      </c>
      <c r="D3880" s="144"/>
      <c r="E3880" s="144"/>
    </row>
    <row r="3881">
      <c r="A3881" s="143" t="s">
        <v>40316</v>
      </c>
      <c r="B3881" t="s">
        <v>26291</v>
      </c>
      <c r="C3881" t="s">
        <v>386</v>
      </c>
      <c r="D3881" s="144" t="s">
        <v>26322</v>
      </c>
      <c r="E3881" s="144"/>
    </row>
    <row r="3882">
      <c r="A3882" s="143" t="s">
        <v>40317</v>
      </c>
      <c r="B3882" t="s">
        <v>26291</v>
      </c>
      <c r="C3882" t="s">
        <v>106</v>
      </c>
      <c r="D3882" s="144"/>
      <c r="E3882" s="144"/>
    </row>
    <row r="3883">
      <c r="A3883" s="143" t="s">
        <v>40318</v>
      </c>
      <c r="B3883" t="s">
        <v>26325</v>
      </c>
      <c r="C3883" t="s">
        <v>55</v>
      </c>
      <c r="D3883" s="144" t="s">
        <v>26332</v>
      </c>
      <c r="E3883" s="144" t="s">
        <v>26333</v>
      </c>
    </row>
    <row r="3884">
      <c r="A3884" s="143" t="s">
        <v>40319</v>
      </c>
      <c r="B3884" t="s">
        <v>26325</v>
      </c>
      <c r="C3884" t="s">
        <v>160</v>
      </c>
      <c r="D3884" s="144"/>
      <c r="E3884" s="144"/>
    </row>
    <row r="3885">
      <c r="A3885" s="143" t="s">
        <v>40320</v>
      </c>
      <c r="B3885" t="s">
        <v>26325</v>
      </c>
      <c r="C3885" t="s">
        <v>160</v>
      </c>
      <c r="D3885" s="144"/>
      <c r="E3885" s="144"/>
    </row>
    <row r="3886">
      <c r="A3886" s="143" t="s">
        <v>40321</v>
      </c>
      <c r="B3886" t="s">
        <v>26325</v>
      </c>
      <c r="C3886" t="s">
        <v>674</v>
      </c>
      <c r="D3886" s="144"/>
      <c r="E3886" s="144"/>
    </row>
    <row r="3887">
      <c r="A3887" s="143" t="s">
        <v>40322</v>
      </c>
      <c r="B3887" t="s">
        <v>26325</v>
      </c>
      <c r="C3887" t="s">
        <v>247</v>
      </c>
      <c r="D3887" s="144"/>
      <c r="E3887" s="144"/>
    </row>
    <row r="3888">
      <c r="A3888" s="143" t="s">
        <v>40323</v>
      </c>
      <c r="B3888" t="s">
        <v>26325</v>
      </c>
      <c r="C3888" t="s">
        <v>386</v>
      </c>
      <c r="D3888" s="144"/>
      <c r="E3888" s="144"/>
    </row>
    <row r="3889">
      <c r="A3889" s="143" t="s">
        <v>40324</v>
      </c>
      <c r="B3889" t="s">
        <v>26325</v>
      </c>
      <c r="C3889" t="s">
        <v>106</v>
      </c>
      <c r="D3889" s="144" t="s">
        <v>26354</v>
      </c>
      <c r="E3889" s="144" t="s">
        <v>26355</v>
      </c>
    </row>
    <row r="3890">
      <c r="A3890" s="143" t="s">
        <v>40325</v>
      </c>
      <c r="B3890" t="s">
        <v>26363</v>
      </c>
      <c r="C3890" t="s">
        <v>1959</v>
      </c>
      <c r="D3890" s="144"/>
      <c r="E3890" s="144"/>
    </row>
    <row r="3891">
      <c r="A3891" s="143" t="s">
        <v>40326</v>
      </c>
      <c r="B3891" t="s">
        <v>26363</v>
      </c>
      <c r="C3891" t="s">
        <v>1959</v>
      </c>
      <c r="D3891" s="144"/>
      <c r="E3891" s="144"/>
    </row>
    <row r="3892">
      <c r="A3892" s="143" t="s">
        <v>40327</v>
      </c>
      <c r="B3892" t="s">
        <v>26363</v>
      </c>
      <c r="C3892" t="s">
        <v>19869</v>
      </c>
      <c r="D3892" s="144"/>
      <c r="E3892" s="144"/>
    </row>
    <row r="3893">
      <c r="A3893" s="143" t="s">
        <v>40328</v>
      </c>
      <c r="B3893" t="s">
        <v>26363</v>
      </c>
      <c r="C3893" t="s">
        <v>486</v>
      </c>
      <c r="D3893" s="144"/>
      <c r="E3893" s="144"/>
    </row>
    <row r="3894">
      <c r="A3894" s="143" t="s">
        <v>40329</v>
      </c>
      <c r="B3894" t="s">
        <v>26363</v>
      </c>
      <c r="C3894" t="s">
        <v>311</v>
      </c>
      <c r="D3894" s="144" t="s">
        <v>26382</v>
      </c>
      <c r="E3894" t="s">
        <v>40330</v>
      </c>
    </row>
    <row r="3895">
      <c r="A3895" s="143" t="s">
        <v>40331</v>
      </c>
      <c r="B3895" t="s">
        <v>26363</v>
      </c>
      <c r="C3895" t="s">
        <v>160</v>
      </c>
      <c r="D3895" s="144" t="s">
        <v>26389</v>
      </c>
      <c r="E3895" s="144"/>
    </row>
    <row r="3896">
      <c r="A3896" s="143" t="s">
        <v>40332</v>
      </c>
      <c r="B3896" t="s">
        <v>26363</v>
      </c>
      <c r="C3896" t="s">
        <v>1125</v>
      </c>
      <c r="D3896" s="144"/>
      <c r="E3896" s="144"/>
    </row>
    <row r="3897">
      <c r="A3897" s="143" t="s">
        <v>40333</v>
      </c>
      <c r="B3897" t="s">
        <v>26363</v>
      </c>
      <c r="C3897" t="s">
        <v>2695</v>
      </c>
      <c r="D3897" s="144"/>
      <c r="E3897" s="144"/>
    </row>
    <row r="3898">
      <c r="A3898" s="143" t="s">
        <v>40334</v>
      </c>
      <c r="B3898" t="s">
        <v>26363</v>
      </c>
      <c r="C3898" t="s">
        <v>106</v>
      </c>
      <c r="D3898" s="144" t="s">
        <v>26398</v>
      </c>
      <c r="E3898" s="144" t="s">
        <v>26399</v>
      </c>
    </row>
    <row r="3899">
      <c r="A3899" s="143" t="s">
        <v>40335</v>
      </c>
      <c r="B3899" t="s">
        <v>26363</v>
      </c>
      <c r="C3899" t="s">
        <v>106</v>
      </c>
      <c r="D3899" s="144"/>
      <c r="E3899" s="144"/>
    </row>
    <row r="3900">
      <c r="A3900" s="143" t="s">
        <v>40336</v>
      </c>
      <c r="B3900" t="s">
        <v>26405</v>
      </c>
      <c r="C3900" t="s">
        <v>55</v>
      </c>
      <c r="D3900" s="144" t="s">
        <v>26411</v>
      </c>
      <c r="E3900" s="144" t="s">
        <v>26412</v>
      </c>
    </row>
    <row r="3901">
      <c r="A3901" s="143" t="s">
        <v>40337</v>
      </c>
      <c r="B3901" t="s">
        <v>26405</v>
      </c>
      <c r="C3901" t="s">
        <v>498</v>
      </c>
      <c r="D3901" s="144" t="s">
        <v>26423</v>
      </c>
      <c r="E3901" s="144"/>
    </row>
    <row r="3902">
      <c r="A3902" s="143" t="s">
        <v>40338</v>
      </c>
      <c r="B3902" t="s">
        <v>26405</v>
      </c>
      <c r="C3902" t="s">
        <v>106</v>
      </c>
      <c r="D3902" s="144" t="s">
        <v>26427</v>
      </c>
      <c r="E3902" s="144"/>
    </row>
    <row r="3903">
      <c r="A3903" s="143" t="s">
        <v>40339</v>
      </c>
      <c r="B3903" t="s">
        <v>26405</v>
      </c>
      <c r="C3903" t="s">
        <v>80</v>
      </c>
      <c r="D3903" s="144" t="s">
        <v>26430</v>
      </c>
      <c r="E3903" s="144"/>
    </row>
    <row r="3904">
      <c r="A3904" s="143" t="s">
        <v>40340</v>
      </c>
      <c r="B3904" t="s">
        <v>26405</v>
      </c>
      <c r="C3904" t="s">
        <v>80</v>
      </c>
      <c r="D3904" s="144"/>
      <c r="E3904" s="144"/>
    </row>
    <row r="3905">
      <c r="A3905" s="143" t="s">
        <v>40341</v>
      </c>
      <c r="B3905" t="s">
        <v>26435</v>
      </c>
      <c r="C3905" t="s">
        <v>11525</v>
      </c>
      <c r="D3905" s="144" t="s">
        <v>26440</v>
      </c>
      <c r="E3905" s="144"/>
    </row>
    <row r="3906">
      <c r="A3906" s="143" t="s">
        <v>40342</v>
      </c>
      <c r="B3906" t="s">
        <v>26435</v>
      </c>
      <c r="C3906" t="s">
        <v>55</v>
      </c>
      <c r="D3906" s="144" t="s">
        <v>26452</v>
      </c>
      <c r="E3906" s="144" t="s">
        <v>26453</v>
      </c>
    </row>
    <row r="3907">
      <c r="A3907" s="143" t="s">
        <v>40343</v>
      </c>
      <c r="B3907" t="s">
        <v>26435</v>
      </c>
      <c r="C3907" t="s">
        <v>2834</v>
      </c>
      <c r="D3907" s="144"/>
      <c r="E3907" s="144"/>
    </row>
    <row r="3908">
      <c r="A3908" s="143" t="s">
        <v>40344</v>
      </c>
      <c r="B3908" t="s">
        <v>26435</v>
      </c>
      <c r="C3908" t="s">
        <v>106</v>
      </c>
      <c r="D3908" s="144" t="s">
        <v>26462</v>
      </c>
      <c r="E3908" s="144" t="s">
        <v>26453</v>
      </c>
    </row>
    <row r="3909">
      <c r="A3909" s="143" t="s">
        <v>40345</v>
      </c>
      <c r="B3909" t="s">
        <v>26435</v>
      </c>
      <c r="C3909" t="s">
        <v>26466</v>
      </c>
      <c r="D3909" s="144" t="s">
        <v>26467</v>
      </c>
      <c r="E3909" s="144"/>
    </row>
    <row r="3910">
      <c r="A3910" s="143" t="s">
        <v>40346</v>
      </c>
      <c r="B3910" t="s">
        <v>26469</v>
      </c>
      <c r="C3910" t="s">
        <v>311</v>
      </c>
      <c r="D3910" s="144" t="s">
        <v>26474</v>
      </c>
      <c r="E3910" s="144" t="s">
        <v>26475</v>
      </c>
    </row>
    <row r="3911">
      <c r="A3911" s="143" t="s">
        <v>40347</v>
      </c>
      <c r="B3911" t="s">
        <v>26469</v>
      </c>
      <c r="C3911" t="s">
        <v>106</v>
      </c>
      <c r="D3911" s="144" t="s">
        <v>26484</v>
      </c>
      <c r="E3911" t="s">
        <v>40348</v>
      </c>
    </row>
    <row r="3912">
      <c r="A3912" s="143" t="s">
        <v>40349</v>
      </c>
      <c r="B3912" t="s">
        <v>26469</v>
      </c>
      <c r="C3912" t="s">
        <v>80</v>
      </c>
      <c r="D3912" s="144" t="s">
        <v>26490</v>
      </c>
      <c r="E3912" s="144" t="s">
        <v>26491</v>
      </c>
    </row>
    <row r="3913">
      <c r="A3913" s="143" t="s">
        <v>40350</v>
      </c>
      <c r="B3913" t="s">
        <v>26494</v>
      </c>
      <c r="C3913" t="s">
        <v>1031</v>
      </c>
      <c r="D3913" s="144" t="s">
        <v>26500</v>
      </c>
      <c r="E3913" s="144" t="s">
        <v>26501</v>
      </c>
    </row>
    <row r="3914">
      <c r="A3914" s="143" t="s">
        <v>40351</v>
      </c>
      <c r="B3914" t="s">
        <v>26494</v>
      </c>
      <c r="C3914" t="s">
        <v>55</v>
      </c>
      <c r="D3914" s="144" t="s">
        <v>26512</v>
      </c>
      <c r="E3914" s="144" t="s">
        <v>26513</v>
      </c>
    </row>
    <row r="3915">
      <c r="A3915" s="143" t="s">
        <v>40352</v>
      </c>
      <c r="B3915" t="s">
        <v>26494</v>
      </c>
      <c r="C3915" t="s">
        <v>160</v>
      </c>
      <c r="D3915" s="144" t="s">
        <v>86</v>
      </c>
      <c r="E3915" s="144" t="s">
        <v>86</v>
      </c>
    </row>
    <row r="3916">
      <c r="A3916" s="143" t="s">
        <v>40353</v>
      </c>
      <c r="B3916" t="s">
        <v>26494</v>
      </c>
      <c r="C3916" t="s">
        <v>247</v>
      </c>
      <c r="D3916" s="144" t="s">
        <v>26517</v>
      </c>
      <c r="E3916" s="144"/>
    </row>
    <row r="3917">
      <c r="A3917" s="143" t="s">
        <v>40354</v>
      </c>
      <c r="B3917" t="s">
        <v>26494</v>
      </c>
      <c r="C3917" t="s">
        <v>2695</v>
      </c>
      <c r="D3917" s="144" t="s">
        <v>26521</v>
      </c>
      <c r="E3917" s="144" t="s">
        <v>86</v>
      </c>
    </row>
    <row r="3918">
      <c r="A3918" s="143" t="s">
        <v>40355</v>
      </c>
      <c r="B3918" t="s">
        <v>26494</v>
      </c>
      <c r="C3918" t="s">
        <v>80</v>
      </c>
      <c r="D3918" s="144"/>
      <c r="E3918" s="144"/>
    </row>
    <row r="3919">
      <c r="A3919" s="143" t="s">
        <v>40356</v>
      </c>
      <c r="B3919" t="s">
        <v>26526</v>
      </c>
      <c r="C3919" t="s">
        <v>3873</v>
      </c>
      <c r="D3919" s="144" t="s">
        <v>26532</v>
      </c>
      <c r="E3919" s="144" t="s">
        <v>26533</v>
      </c>
    </row>
    <row r="3920">
      <c r="A3920" s="143" t="s">
        <v>40357</v>
      </c>
      <c r="B3920" t="s">
        <v>26526</v>
      </c>
      <c r="C3920" t="s">
        <v>106</v>
      </c>
      <c r="D3920" s="144" t="s">
        <v>26544</v>
      </c>
      <c r="E3920" s="144"/>
    </row>
    <row r="3921">
      <c r="A3921" s="143" t="s">
        <v>40358</v>
      </c>
      <c r="B3921" t="s">
        <v>26546</v>
      </c>
      <c r="C3921" t="s">
        <v>55</v>
      </c>
      <c r="D3921" s="144" t="s">
        <v>26551</v>
      </c>
      <c r="E3921" s="144" t="s">
        <v>26552</v>
      </c>
    </row>
    <row r="3922">
      <c r="A3922" s="143" t="s">
        <v>40359</v>
      </c>
      <c r="B3922" t="s">
        <v>26546</v>
      </c>
      <c r="C3922" t="s">
        <v>106</v>
      </c>
      <c r="D3922" s="144" t="s">
        <v>26559</v>
      </c>
      <c r="E3922" s="144" t="s">
        <v>26560</v>
      </c>
    </row>
    <row r="3923">
      <c r="A3923" s="143" t="s">
        <v>40360</v>
      </c>
      <c r="B3923" t="s">
        <v>26546</v>
      </c>
      <c r="C3923" t="s">
        <v>80</v>
      </c>
      <c r="D3923" s="144"/>
      <c r="E3923" s="144"/>
    </row>
    <row r="3924">
      <c r="A3924" s="143" t="s">
        <v>40361</v>
      </c>
      <c r="B3924" t="s">
        <v>26571</v>
      </c>
      <c r="C3924" t="s">
        <v>412</v>
      </c>
      <c r="D3924" s="144"/>
      <c r="E3924" s="144"/>
    </row>
    <row r="3925">
      <c r="A3925" s="143" t="s">
        <v>40362</v>
      </c>
      <c r="B3925" t="s">
        <v>26571</v>
      </c>
      <c r="C3925" t="s">
        <v>412</v>
      </c>
      <c r="D3925" s="144"/>
      <c r="E3925" s="144"/>
    </row>
    <row r="3926">
      <c r="A3926" s="143" t="s">
        <v>40363</v>
      </c>
      <c r="B3926" t="s">
        <v>26571</v>
      </c>
      <c r="C3926" t="s">
        <v>55</v>
      </c>
      <c r="D3926" s="144" t="s">
        <v>26586</v>
      </c>
      <c r="E3926" s="144" t="s">
        <v>26587</v>
      </c>
    </row>
    <row r="3927">
      <c r="A3927" s="143" t="s">
        <v>40364</v>
      </c>
      <c r="B3927" t="s">
        <v>26571</v>
      </c>
      <c r="C3927" t="s">
        <v>80</v>
      </c>
      <c r="D3927" s="144"/>
      <c r="E3927" s="144"/>
    </row>
    <row r="3928">
      <c r="A3928" s="143" t="s">
        <v>40365</v>
      </c>
      <c r="B3928" t="s">
        <v>26592</v>
      </c>
      <c r="C3928" t="s">
        <v>55</v>
      </c>
      <c r="D3928" s="144" t="s">
        <v>26597</v>
      </c>
      <c r="E3928" s="144" t="s">
        <v>26598</v>
      </c>
    </row>
    <row r="3929">
      <c r="A3929" s="143" t="s">
        <v>40366</v>
      </c>
      <c r="B3929" t="s">
        <v>26592</v>
      </c>
      <c r="C3929" t="s">
        <v>1680</v>
      </c>
      <c r="D3929" s="144" t="s">
        <v>26607</v>
      </c>
      <c r="E3929" s="144"/>
    </row>
    <row r="3930">
      <c r="A3930" s="143" t="s">
        <v>40367</v>
      </c>
      <c r="B3930" t="s">
        <v>26592</v>
      </c>
      <c r="C3930" t="s">
        <v>247</v>
      </c>
      <c r="D3930" s="144"/>
      <c r="E3930" s="144"/>
    </row>
    <row r="3931">
      <c r="A3931" s="143" t="s">
        <v>40368</v>
      </c>
      <c r="B3931" t="s">
        <v>26592</v>
      </c>
      <c r="C3931" t="s">
        <v>106</v>
      </c>
      <c r="D3931" s="144" t="s">
        <v>26612</v>
      </c>
      <c r="E3931" s="144" t="s">
        <v>86</v>
      </c>
    </row>
    <row r="3932">
      <c r="A3932" s="143" t="s">
        <v>40369</v>
      </c>
      <c r="B3932" t="s">
        <v>26615</v>
      </c>
      <c r="C3932" t="s">
        <v>55</v>
      </c>
      <c r="D3932" s="144" t="s">
        <v>26620</v>
      </c>
      <c r="E3932" s="144" t="s">
        <v>26621</v>
      </c>
    </row>
    <row r="3933">
      <c r="A3933" s="143" t="s">
        <v>40370</v>
      </c>
      <c r="B3933" t="s">
        <v>26615</v>
      </c>
      <c r="C3933" t="s">
        <v>160</v>
      </c>
      <c r="D3933" s="144"/>
      <c r="E3933" s="144"/>
    </row>
    <row r="3934">
      <c r="A3934" s="143" t="s">
        <v>40371</v>
      </c>
      <c r="B3934" t="s">
        <v>26615</v>
      </c>
      <c r="C3934" t="s">
        <v>106</v>
      </c>
      <c r="D3934" s="144" t="s">
        <v>26635</v>
      </c>
      <c r="E3934" s="144" t="s">
        <v>26636</v>
      </c>
    </row>
    <row r="3935">
      <c r="A3935" s="143" t="s">
        <v>40372</v>
      </c>
      <c r="B3935" t="s">
        <v>26654</v>
      </c>
      <c r="C3935" t="s">
        <v>412</v>
      </c>
      <c r="D3935" s="144" t="s">
        <v>26660</v>
      </c>
      <c r="E3935" s="144"/>
    </row>
    <row r="3936">
      <c r="A3936" s="143" t="s">
        <v>40373</v>
      </c>
      <c r="B3936" t="s">
        <v>26654</v>
      </c>
      <c r="C3936" t="s">
        <v>55</v>
      </c>
      <c r="D3936" s="144" t="s">
        <v>26671</v>
      </c>
      <c r="E3936" s="144" t="s">
        <v>26672</v>
      </c>
    </row>
    <row r="3937">
      <c r="A3937" s="143" t="s">
        <v>40374</v>
      </c>
      <c r="B3937" t="s">
        <v>26654</v>
      </c>
      <c r="C3937" t="s">
        <v>160</v>
      </c>
      <c r="D3937" s="144" t="s">
        <v>26677</v>
      </c>
      <c r="E3937" s="144"/>
    </row>
    <row r="3938">
      <c r="A3938" s="143" t="s">
        <v>40375</v>
      </c>
      <c r="B3938" t="s">
        <v>26654</v>
      </c>
      <c r="C3938" t="s">
        <v>160</v>
      </c>
      <c r="D3938" s="144"/>
      <c r="E3938" s="144"/>
    </row>
    <row r="3939">
      <c r="A3939" s="143" t="s">
        <v>40376</v>
      </c>
      <c r="B3939" t="s">
        <v>26654</v>
      </c>
      <c r="C3939" t="s">
        <v>247</v>
      </c>
      <c r="D3939" s="144" t="s">
        <v>26686</v>
      </c>
      <c r="E3939" s="144"/>
    </row>
    <row r="3940">
      <c r="A3940" s="143" t="s">
        <v>40377</v>
      </c>
      <c r="B3940" t="s">
        <v>26654</v>
      </c>
      <c r="C3940" t="s">
        <v>386</v>
      </c>
      <c r="D3940" s="144" t="s">
        <v>26688</v>
      </c>
      <c r="E3940" s="144"/>
    </row>
    <row r="3941">
      <c r="A3941" s="143" t="s">
        <v>40378</v>
      </c>
      <c r="B3941" t="s">
        <v>26654</v>
      </c>
      <c r="C3941" t="s">
        <v>106</v>
      </c>
      <c r="D3941" s="144" t="s">
        <v>26691</v>
      </c>
      <c r="E3941" s="144"/>
    </row>
    <row r="3942">
      <c r="A3942" s="143" t="s">
        <v>40379</v>
      </c>
      <c r="B3942" t="s">
        <v>26654</v>
      </c>
      <c r="C3942" t="s">
        <v>80</v>
      </c>
      <c r="D3942" s="144"/>
      <c r="E3942" s="144"/>
    </row>
    <row r="3943">
      <c r="A3943" s="143" t="s">
        <v>40380</v>
      </c>
      <c r="B3943" t="s">
        <v>26693</v>
      </c>
      <c r="C3943" t="s">
        <v>311</v>
      </c>
      <c r="D3943" s="144" t="s">
        <v>26698</v>
      </c>
      <c r="E3943" s="144" t="s">
        <v>26699</v>
      </c>
    </row>
    <row r="3944">
      <c r="A3944" s="143" t="s">
        <v>40381</v>
      </c>
      <c r="B3944" t="s">
        <v>26693</v>
      </c>
      <c r="C3944" t="s">
        <v>160</v>
      </c>
      <c r="D3944" s="144"/>
      <c r="E3944" s="144" t="s">
        <v>26708</v>
      </c>
    </row>
    <row r="3945">
      <c r="A3945" s="143" t="s">
        <v>40382</v>
      </c>
      <c r="B3945" t="s">
        <v>26693</v>
      </c>
      <c r="C3945" t="s">
        <v>247</v>
      </c>
      <c r="D3945" s="144"/>
      <c r="E3945" s="144"/>
    </row>
    <row r="3946">
      <c r="A3946" s="143" t="s">
        <v>40383</v>
      </c>
      <c r="B3946" t="s">
        <v>26693</v>
      </c>
      <c r="C3946" t="s">
        <v>13416</v>
      </c>
      <c r="D3946" s="144"/>
      <c r="E3946" s="144"/>
    </row>
    <row r="3947">
      <c r="A3947" s="143" t="s">
        <v>40384</v>
      </c>
      <c r="B3947" t="s">
        <v>26693</v>
      </c>
      <c r="C3947" t="s">
        <v>689</v>
      </c>
      <c r="D3947" s="144"/>
      <c r="E3947" s="144"/>
    </row>
    <row r="3948">
      <c r="A3948" s="143" t="s">
        <v>40385</v>
      </c>
      <c r="B3948" t="s">
        <v>26693</v>
      </c>
      <c r="C3948" t="s">
        <v>106</v>
      </c>
      <c r="D3948" s="144"/>
      <c r="E3948" s="144"/>
    </row>
    <row r="3949">
      <c r="A3949" s="143" t="s">
        <v>40386</v>
      </c>
      <c r="B3949" t="s">
        <v>26722</v>
      </c>
      <c r="C3949" t="s">
        <v>1959</v>
      </c>
      <c r="D3949" s="144"/>
      <c r="E3949" s="144"/>
    </row>
    <row r="3950">
      <c r="A3950" s="143" t="s">
        <v>40387</v>
      </c>
      <c r="B3950" t="s">
        <v>26722</v>
      </c>
      <c r="C3950" t="s">
        <v>19869</v>
      </c>
      <c r="D3950" s="144" t="s">
        <v>86</v>
      </c>
      <c r="E3950" s="144" t="s">
        <v>86</v>
      </c>
    </row>
    <row r="3951">
      <c r="A3951" s="143" t="s">
        <v>40388</v>
      </c>
      <c r="B3951" t="s">
        <v>26722</v>
      </c>
      <c r="C3951" t="s">
        <v>55</v>
      </c>
      <c r="D3951" s="144" t="s">
        <v>26744</v>
      </c>
      <c r="E3951" s="144" t="s">
        <v>26745</v>
      </c>
    </row>
    <row r="3952">
      <c r="A3952" s="143" t="s">
        <v>40389</v>
      </c>
      <c r="B3952" t="s">
        <v>26722</v>
      </c>
      <c r="C3952" t="s">
        <v>247</v>
      </c>
      <c r="D3952" s="144"/>
      <c r="E3952" s="144"/>
    </row>
    <row r="3953">
      <c r="A3953" s="143" t="s">
        <v>40390</v>
      </c>
      <c r="B3953" t="s">
        <v>26722</v>
      </c>
      <c r="C3953" t="s">
        <v>26749</v>
      </c>
      <c r="D3953" s="144"/>
      <c r="E3953" s="144"/>
    </row>
    <row r="3954">
      <c r="A3954" s="143" t="s">
        <v>40391</v>
      </c>
      <c r="B3954" t="s">
        <v>26722</v>
      </c>
      <c r="C3954" t="s">
        <v>106</v>
      </c>
      <c r="D3954" s="144" t="s">
        <v>26751</v>
      </c>
      <c r="E3954" s="144" t="s">
        <v>26752</v>
      </c>
    </row>
    <row r="3955">
      <c r="A3955" s="143" t="s">
        <v>40392</v>
      </c>
      <c r="B3955" t="s">
        <v>26753</v>
      </c>
      <c r="C3955" t="s">
        <v>55</v>
      </c>
      <c r="D3955" s="144" t="s">
        <v>26759</v>
      </c>
      <c r="E3955" s="144" t="s">
        <v>26760</v>
      </c>
    </row>
    <row r="3956">
      <c r="A3956" s="143" t="s">
        <v>40393</v>
      </c>
      <c r="B3956" t="s">
        <v>26753</v>
      </c>
      <c r="C3956" t="s">
        <v>26769</v>
      </c>
      <c r="D3956" s="144" t="s">
        <v>26770</v>
      </c>
      <c r="E3956" s="144" t="s">
        <v>26771</v>
      </c>
    </row>
    <row r="3957">
      <c r="A3957" s="143" t="s">
        <v>40394</v>
      </c>
      <c r="B3957" t="s">
        <v>26753</v>
      </c>
      <c r="C3957" t="s">
        <v>11277</v>
      </c>
      <c r="D3957" s="144" t="s">
        <v>26777</v>
      </c>
      <c r="E3957" s="144" t="s">
        <v>26771</v>
      </c>
    </row>
    <row r="3958">
      <c r="A3958" s="143" t="s">
        <v>40395</v>
      </c>
      <c r="B3958" t="s">
        <v>26780</v>
      </c>
      <c r="C3958" t="s">
        <v>55</v>
      </c>
      <c r="D3958" s="144" t="s">
        <v>26786</v>
      </c>
      <c r="E3958" s="144" t="s">
        <v>26787</v>
      </c>
    </row>
    <row r="3959">
      <c r="A3959" s="143" t="s">
        <v>40396</v>
      </c>
      <c r="B3959" t="s">
        <v>26780</v>
      </c>
      <c r="C3959" t="s">
        <v>76</v>
      </c>
      <c r="D3959" s="144" t="s">
        <v>26796</v>
      </c>
      <c r="E3959" s="144"/>
    </row>
    <row r="3960">
      <c r="A3960" s="143" t="s">
        <v>40397</v>
      </c>
      <c r="B3960" t="s">
        <v>26780</v>
      </c>
      <c r="C3960" t="s">
        <v>674</v>
      </c>
      <c r="D3960" s="144"/>
      <c r="E3960" s="144"/>
    </row>
    <row r="3961">
      <c r="A3961" s="143" t="s">
        <v>40398</v>
      </c>
      <c r="B3961" t="s">
        <v>26780</v>
      </c>
      <c r="C3961" t="s">
        <v>2695</v>
      </c>
      <c r="D3961" s="144" t="s">
        <v>26803</v>
      </c>
      <c r="E3961" s="144"/>
    </row>
    <row r="3962">
      <c r="A3962" s="143" t="s">
        <v>40399</v>
      </c>
      <c r="B3962" t="s">
        <v>26780</v>
      </c>
      <c r="C3962" t="s">
        <v>2695</v>
      </c>
      <c r="D3962" s="144" t="s">
        <v>26806</v>
      </c>
      <c r="E3962" s="144" t="s">
        <v>26787</v>
      </c>
    </row>
    <row r="3963">
      <c r="A3963" s="143" t="s">
        <v>40400</v>
      </c>
      <c r="B3963" t="s">
        <v>26780</v>
      </c>
      <c r="C3963" t="s">
        <v>80</v>
      </c>
      <c r="D3963" s="144" t="s">
        <v>26810</v>
      </c>
      <c r="E3963" s="144"/>
    </row>
    <row r="3964">
      <c r="A3964" s="143" t="s">
        <v>40401</v>
      </c>
      <c r="B3964" t="s">
        <v>26780</v>
      </c>
      <c r="C3964" t="s">
        <v>80</v>
      </c>
      <c r="D3964" s="144" t="s">
        <v>26812</v>
      </c>
      <c r="E3964" s="144"/>
    </row>
    <row r="3965">
      <c r="A3965" s="143" t="s">
        <v>40402</v>
      </c>
      <c r="B3965" t="s">
        <v>26780</v>
      </c>
      <c r="C3965" t="s">
        <v>80</v>
      </c>
      <c r="D3965" s="144" t="s">
        <v>26816</v>
      </c>
      <c r="E3965" s="144" t="s">
        <v>26817</v>
      </c>
    </row>
    <row r="3966">
      <c r="A3966" s="143" t="s">
        <v>40403</v>
      </c>
      <c r="B3966" t="s">
        <v>26780</v>
      </c>
      <c r="C3966" t="s">
        <v>80</v>
      </c>
      <c r="D3966" s="144"/>
      <c r="E3966" s="144"/>
    </row>
    <row r="3967">
      <c r="A3967" s="143" t="s">
        <v>40404</v>
      </c>
      <c r="B3967" t="s">
        <v>26822</v>
      </c>
      <c r="C3967" t="s">
        <v>55</v>
      </c>
      <c r="D3967" s="144" t="s">
        <v>26827</v>
      </c>
      <c r="E3967" s="144" t="s">
        <v>26828</v>
      </c>
    </row>
    <row r="3968">
      <c r="A3968" s="143" t="s">
        <v>40405</v>
      </c>
      <c r="B3968" t="s">
        <v>26822</v>
      </c>
      <c r="C3968" t="s">
        <v>80</v>
      </c>
      <c r="D3968" s="144" t="s">
        <v>26836</v>
      </c>
      <c r="E3968" s="144" t="s">
        <v>26837</v>
      </c>
    </row>
    <row r="3969">
      <c r="A3969" s="143" t="s">
        <v>40406</v>
      </c>
      <c r="B3969" t="s">
        <v>26822</v>
      </c>
      <c r="C3969" t="s">
        <v>80</v>
      </c>
      <c r="D3969" s="144" t="s">
        <v>26841</v>
      </c>
      <c r="E3969" s="144"/>
    </row>
    <row r="3970">
      <c r="A3970" s="143" t="s">
        <v>40407</v>
      </c>
      <c r="B3970" t="s">
        <v>26822</v>
      </c>
      <c r="C3970" t="s">
        <v>80</v>
      </c>
      <c r="D3970" s="144"/>
      <c r="E3970" s="144"/>
    </row>
    <row r="3971">
      <c r="A3971" s="143" t="s">
        <v>40408</v>
      </c>
      <c r="B3971" t="s">
        <v>26822</v>
      </c>
      <c r="C3971" t="s">
        <v>80</v>
      </c>
      <c r="D3971" s="144"/>
      <c r="E3971" s="144"/>
    </row>
    <row r="3972">
      <c r="A3972" s="143" t="s">
        <v>40409</v>
      </c>
      <c r="B3972" t="s">
        <v>26822</v>
      </c>
      <c r="C3972" t="s">
        <v>80</v>
      </c>
      <c r="D3972" s="144"/>
      <c r="E3972" s="144"/>
    </row>
    <row r="3973">
      <c r="A3973" s="143" t="s">
        <v>40410</v>
      </c>
      <c r="B3973" t="s">
        <v>26851</v>
      </c>
      <c r="C3973" t="s">
        <v>2105</v>
      </c>
      <c r="D3973" s="144" t="s">
        <v>26856</v>
      </c>
      <c r="E3973" s="144" t="s">
        <v>26857</v>
      </c>
    </row>
    <row r="3974">
      <c r="A3974" s="143" t="s">
        <v>40411</v>
      </c>
      <c r="B3974" t="s">
        <v>26851</v>
      </c>
      <c r="C3974" t="s">
        <v>160</v>
      </c>
      <c r="D3974" s="144" t="s">
        <v>26868</v>
      </c>
      <c r="E3974" s="144" t="s">
        <v>26869</v>
      </c>
    </row>
    <row r="3975">
      <c r="A3975" s="143" t="s">
        <v>40412</v>
      </c>
      <c r="B3975" t="s">
        <v>26851</v>
      </c>
      <c r="C3975" t="s">
        <v>160</v>
      </c>
      <c r="D3975" s="144" t="s">
        <v>26875</v>
      </c>
      <c r="E3975" s="144" t="s">
        <v>26857</v>
      </c>
    </row>
    <row r="3976">
      <c r="A3976" s="143" t="s">
        <v>40413</v>
      </c>
      <c r="B3976" t="s">
        <v>26851</v>
      </c>
      <c r="C3976" t="s">
        <v>674</v>
      </c>
      <c r="D3976" s="144" t="s">
        <v>26878</v>
      </c>
      <c r="E3976" s="144"/>
    </row>
    <row r="3977">
      <c r="A3977" s="143" t="s">
        <v>40414</v>
      </c>
      <c r="B3977" t="s">
        <v>26851</v>
      </c>
      <c r="C3977" t="s">
        <v>247</v>
      </c>
      <c r="D3977" s="144" t="s">
        <v>26884</v>
      </c>
      <c r="E3977" s="144" t="s">
        <v>26857</v>
      </c>
    </row>
    <row r="3978">
      <c r="A3978" s="143" t="s">
        <v>40415</v>
      </c>
      <c r="B3978" t="s">
        <v>26851</v>
      </c>
      <c r="C3978" t="s">
        <v>386</v>
      </c>
      <c r="D3978" s="144" t="s">
        <v>26887</v>
      </c>
      <c r="E3978" s="144" t="s">
        <v>26888</v>
      </c>
    </row>
    <row r="3979">
      <c r="A3979" s="143" t="s">
        <v>40416</v>
      </c>
      <c r="B3979" t="s">
        <v>26851</v>
      </c>
      <c r="C3979" t="s">
        <v>2695</v>
      </c>
      <c r="D3979" s="144"/>
      <c r="E3979" s="144"/>
    </row>
    <row r="3980">
      <c r="A3980" s="143" t="s">
        <v>40417</v>
      </c>
      <c r="B3980" t="s">
        <v>26893</v>
      </c>
      <c r="C3980" t="s">
        <v>55</v>
      </c>
      <c r="D3980" s="144" t="s">
        <v>26899</v>
      </c>
      <c r="E3980" s="144" t="s">
        <v>26900</v>
      </c>
    </row>
    <row r="3981">
      <c r="A3981" s="143" t="s">
        <v>40418</v>
      </c>
      <c r="B3981" t="s">
        <v>26893</v>
      </c>
      <c r="C3981" t="s">
        <v>160</v>
      </c>
      <c r="D3981" s="144" t="s">
        <v>86</v>
      </c>
      <c r="E3981" s="144" t="s">
        <v>86</v>
      </c>
    </row>
    <row r="3982">
      <c r="A3982" s="143" t="s">
        <v>40419</v>
      </c>
      <c r="B3982" t="s">
        <v>26893</v>
      </c>
      <c r="C3982" t="s">
        <v>247</v>
      </c>
      <c r="D3982" s="144"/>
      <c r="E3982" s="144"/>
    </row>
    <row r="3983">
      <c r="A3983" s="143" t="s">
        <v>40420</v>
      </c>
      <c r="B3983" t="s">
        <v>26917</v>
      </c>
      <c r="C3983" t="s">
        <v>55</v>
      </c>
      <c r="D3983" s="144" t="s">
        <v>26922</v>
      </c>
      <c r="E3983" s="144" t="s">
        <v>26923</v>
      </c>
    </row>
    <row r="3984">
      <c r="A3984" s="143" t="s">
        <v>40421</v>
      </c>
      <c r="B3984" t="s">
        <v>26917</v>
      </c>
      <c r="C3984" t="s">
        <v>80</v>
      </c>
      <c r="D3984" s="144" t="s">
        <v>26933</v>
      </c>
      <c r="E3984" s="144"/>
    </row>
    <row r="3985">
      <c r="A3985" s="143" t="s">
        <v>40422</v>
      </c>
      <c r="B3985" t="s">
        <v>26917</v>
      </c>
      <c r="C3985" t="s">
        <v>80</v>
      </c>
      <c r="D3985" s="144"/>
      <c r="E3985" s="144"/>
    </row>
    <row r="3986">
      <c r="A3986" s="143" t="s">
        <v>40423</v>
      </c>
      <c r="B3986" t="s">
        <v>26940</v>
      </c>
      <c r="C3986" t="s">
        <v>55</v>
      </c>
      <c r="D3986" s="144" t="s">
        <v>26945</v>
      </c>
      <c r="E3986" s="144"/>
    </row>
    <row r="3987">
      <c r="A3987" s="143" t="s">
        <v>40424</v>
      </c>
      <c r="B3987" t="s">
        <v>26940</v>
      </c>
      <c r="C3987" t="s">
        <v>160</v>
      </c>
      <c r="D3987" s="144"/>
      <c r="E3987" s="144"/>
    </row>
    <row r="3988">
      <c r="A3988" s="143" t="s">
        <v>40425</v>
      </c>
      <c r="B3988" t="s">
        <v>26940</v>
      </c>
      <c r="C3988" t="s">
        <v>106</v>
      </c>
      <c r="D3988" s="144" t="s">
        <v>26954</v>
      </c>
      <c r="E3988" s="144"/>
    </row>
    <row r="3989">
      <c r="A3989" s="143" t="s">
        <v>40426</v>
      </c>
      <c r="B3989" t="s">
        <v>26955</v>
      </c>
      <c r="C3989" t="s">
        <v>55</v>
      </c>
      <c r="D3989" s="144" t="s">
        <v>26959</v>
      </c>
      <c r="E3989" s="144" t="s">
        <v>26960</v>
      </c>
    </row>
    <row r="3990">
      <c r="A3990" s="143" t="s">
        <v>40427</v>
      </c>
      <c r="B3990" t="s">
        <v>26955</v>
      </c>
      <c r="C3990" t="s">
        <v>689</v>
      </c>
      <c r="D3990" s="144"/>
      <c r="E3990" s="144"/>
    </row>
    <row r="3991">
      <c r="A3991" s="143" t="s">
        <v>40428</v>
      </c>
      <c r="B3991" t="s">
        <v>26955</v>
      </c>
      <c r="C3991" t="s">
        <v>80</v>
      </c>
      <c r="D3991" s="144" t="s">
        <v>26969</v>
      </c>
      <c r="E3991" s="144" t="s">
        <v>26970</v>
      </c>
    </row>
    <row r="3992">
      <c r="A3992" s="143" t="s">
        <v>40429</v>
      </c>
      <c r="B3992" t="s">
        <v>26974</v>
      </c>
      <c r="C3992" t="s">
        <v>412</v>
      </c>
      <c r="D3992" s="144" t="s">
        <v>26978</v>
      </c>
      <c r="E3992" s="144"/>
    </row>
    <row r="3993">
      <c r="A3993" s="143" t="s">
        <v>40430</v>
      </c>
      <c r="B3993" t="s">
        <v>26974</v>
      </c>
      <c r="C3993" t="s">
        <v>55</v>
      </c>
      <c r="D3993" s="144" t="s">
        <v>26987</v>
      </c>
      <c r="E3993" s="144"/>
    </row>
    <row r="3994">
      <c r="A3994" s="143" t="s">
        <v>40431</v>
      </c>
      <c r="B3994" t="s">
        <v>26974</v>
      </c>
      <c r="C3994" t="s">
        <v>434</v>
      </c>
      <c r="D3994" s="144" t="s">
        <v>26989</v>
      </c>
      <c r="E3994" s="144"/>
    </row>
    <row r="3995">
      <c r="A3995" s="143" t="s">
        <v>40432</v>
      </c>
      <c r="B3995" t="s">
        <v>26974</v>
      </c>
      <c r="C3995" t="s">
        <v>26993</v>
      </c>
      <c r="D3995" s="144" t="s">
        <v>26994</v>
      </c>
      <c r="E3995" s="144"/>
    </row>
    <row r="3996">
      <c r="A3996" s="143" t="s">
        <v>40433</v>
      </c>
      <c r="B3996" t="s">
        <v>26974</v>
      </c>
      <c r="C3996" t="s">
        <v>5560</v>
      </c>
      <c r="D3996" s="144" t="s">
        <v>26998</v>
      </c>
      <c r="E3996" s="144"/>
    </row>
    <row r="3997">
      <c r="A3997" s="143" t="s">
        <v>40434</v>
      </c>
      <c r="B3997" t="s">
        <v>27014</v>
      </c>
      <c r="C3997" t="s">
        <v>55</v>
      </c>
      <c r="D3997" s="144" t="s">
        <v>27019</v>
      </c>
      <c r="E3997" s="144" t="s">
        <v>27020</v>
      </c>
    </row>
    <row r="3998">
      <c r="A3998" s="143" t="s">
        <v>40435</v>
      </c>
      <c r="B3998" t="s">
        <v>27014</v>
      </c>
      <c r="C3998" t="s">
        <v>80</v>
      </c>
      <c r="D3998" s="144" t="s">
        <v>27031</v>
      </c>
      <c r="E3998" s="144" t="s">
        <v>27032</v>
      </c>
    </row>
    <row r="3999">
      <c r="A3999" s="143" t="s">
        <v>40436</v>
      </c>
      <c r="B3999" t="s">
        <v>27014</v>
      </c>
      <c r="C3999" t="s">
        <v>80</v>
      </c>
      <c r="D3999" s="144" t="s">
        <v>27035</v>
      </c>
      <c r="E3999" s="144" t="s">
        <v>27036</v>
      </c>
    </row>
    <row r="4000">
      <c r="A4000" s="143" t="s">
        <v>40437</v>
      </c>
      <c r="B4000" t="s">
        <v>27014</v>
      </c>
      <c r="C4000" t="s">
        <v>80</v>
      </c>
      <c r="D4000" s="144" t="s">
        <v>27040</v>
      </c>
      <c r="E4000" s="144" t="s">
        <v>27041</v>
      </c>
    </row>
    <row r="4001">
      <c r="A4001" s="143" t="s">
        <v>40438</v>
      </c>
      <c r="B4001" t="s">
        <v>27014</v>
      </c>
      <c r="C4001" t="s">
        <v>80</v>
      </c>
      <c r="D4001" s="144" t="s">
        <v>27044</v>
      </c>
      <c r="E4001" s="144"/>
    </row>
    <row r="4002">
      <c r="A4002" s="143" t="s">
        <v>40439</v>
      </c>
      <c r="B4002" t="s">
        <v>27045</v>
      </c>
      <c r="C4002" t="s">
        <v>55</v>
      </c>
      <c r="D4002" s="144" t="s">
        <v>27051</v>
      </c>
      <c r="E4002" s="144" t="s">
        <v>27052</v>
      </c>
    </row>
    <row r="4003">
      <c r="A4003" s="143" t="s">
        <v>40440</v>
      </c>
      <c r="B4003" t="s">
        <v>27045</v>
      </c>
      <c r="C4003" t="s">
        <v>106</v>
      </c>
      <c r="D4003" s="144" t="s">
        <v>27062</v>
      </c>
      <c r="E4003" s="144" t="s">
        <v>27052</v>
      </c>
    </row>
    <row r="4004">
      <c r="A4004" s="143" t="s">
        <v>40441</v>
      </c>
      <c r="B4004" t="s">
        <v>27045</v>
      </c>
      <c r="C4004" t="s">
        <v>106</v>
      </c>
      <c r="D4004" s="144" t="s">
        <v>27066</v>
      </c>
      <c r="E4004" s="144" t="s">
        <v>27052</v>
      </c>
    </row>
    <row r="4005">
      <c r="A4005" s="143" t="s">
        <v>40442</v>
      </c>
      <c r="B4005" t="s">
        <v>27045</v>
      </c>
      <c r="C4005" t="s">
        <v>106</v>
      </c>
      <c r="D4005" s="144"/>
      <c r="E4005" s="144"/>
    </row>
    <row r="4006">
      <c r="A4006" s="143" t="s">
        <v>40443</v>
      </c>
      <c r="B4006" t="s">
        <v>27069</v>
      </c>
      <c r="C4006" t="s">
        <v>2105</v>
      </c>
      <c r="D4006" s="144" t="s">
        <v>27075</v>
      </c>
      <c r="E4006" s="144" t="s">
        <v>27076</v>
      </c>
    </row>
    <row r="4007">
      <c r="A4007" s="143" t="s">
        <v>40444</v>
      </c>
      <c r="B4007" t="s">
        <v>27069</v>
      </c>
      <c r="C4007" t="s">
        <v>167</v>
      </c>
      <c r="D4007" s="144" t="s">
        <v>27087</v>
      </c>
      <c r="E4007" s="144"/>
    </row>
    <row r="4008">
      <c r="A4008" s="143" t="s">
        <v>40445</v>
      </c>
      <c r="B4008" t="s">
        <v>27069</v>
      </c>
      <c r="C4008" t="s">
        <v>247</v>
      </c>
      <c r="D4008" s="144" t="s">
        <v>27092</v>
      </c>
      <c r="E4008" s="144"/>
    </row>
    <row r="4009">
      <c r="A4009" s="143" t="s">
        <v>40446</v>
      </c>
      <c r="B4009" t="s">
        <v>27069</v>
      </c>
      <c r="C4009" t="s">
        <v>106</v>
      </c>
      <c r="D4009" s="144" t="s">
        <v>27096</v>
      </c>
      <c r="E4009" s="144" t="s">
        <v>27097</v>
      </c>
    </row>
    <row r="4010">
      <c r="A4010" s="143" t="s">
        <v>40447</v>
      </c>
      <c r="B4010" t="s">
        <v>27069</v>
      </c>
      <c r="C4010" t="s">
        <v>106</v>
      </c>
      <c r="D4010" s="144" t="s">
        <v>27101</v>
      </c>
      <c r="E4010" s="144"/>
    </row>
    <row r="4011">
      <c r="A4011" s="143" t="s">
        <v>40448</v>
      </c>
      <c r="B4011" t="s">
        <v>27069</v>
      </c>
      <c r="C4011" t="s">
        <v>80</v>
      </c>
      <c r="D4011" s="144" t="s">
        <v>27104</v>
      </c>
      <c r="E4011" s="144" t="s">
        <v>27105</v>
      </c>
    </row>
    <row r="4012">
      <c r="A4012" s="143" t="s">
        <v>40449</v>
      </c>
      <c r="B4012" t="s">
        <v>27106</v>
      </c>
      <c r="C4012" t="s">
        <v>55</v>
      </c>
      <c r="D4012" s="144" t="s">
        <v>27111</v>
      </c>
      <c r="E4012" s="144" t="s">
        <v>27112</v>
      </c>
    </row>
    <row r="4013">
      <c r="A4013" s="143" t="s">
        <v>40450</v>
      </c>
      <c r="B4013" t="s">
        <v>27106</v>
      </c>
      <c r="C4013" t="s">
        <v>2649</v>
      </c>
      <c r="D4013" s="144" t="s">
        <v>27123</v>
      </c>
      <c r="E4013" s="144"/>
    </row>
    <row r="4014">
      <c r="A4014" s="143" t="s">
        <v>40451</v>
      </c>
      <c r="B4014" t="s">
        <v>27106</v>
      </c>
      <c r="C4014" t="s">
        <v>106</v>
      </c>
      <c r="D4014" s="144" t="s">
        <v>27126</v>
      </c>
      <c r="E4014" s="144"/>
    </row>
    <row r="4015">
      <c r="A4015" s="143" t="s">
        <v>40452</v>
      </c>
      <c r="B4015" t="s">
        <v>27106</v>
      </c>
      <c r="C4015" t="s">
        <v>80</v>
      </c>
      <c r="D4015" s="144"/>
      <c r="E4015" s="144"/>
    </row>
    <row r="4016">
      <c r="A4016" s="143" t="s">
        <v>40453</v>
      </c>
      <c r="B4016" t="s">
        <v>27129</v>
      </c>
      <c r="C4016" t="s">
        <v>311</v>
      </c>
      <c r="D4016" s="144" t="s">
        <v>27134</v>
      </c>
      <c r="E4016" s="144"/>
    </row>
    <row r="4017">
      <c r="A4017" s="143" t="s">
        <v>40454</v>
      </c>
      <c r="B4017" t="s">
        <v>27129</v>
      </c>
      <c r="C4017" t="s">
        <v>27139</v>
      </c>
      <c r="D4017" s="144" t="s">
        <v>27140</v>
      </c>
      <c r="E4017" s="144"/>
    </row>
    <row r="4018">
      <c r="A4018" s="143" t="s">
        <v>40455</v>
      </c>
      <c r="B4018" t="s">
        <v>27147</v>
      </c>
      <c r="C4018" t="s">
        <v>55</v>
      </c>
      <c r="D4018" s="144" t="s">
        <v>27152</v>
      </c>
      <c r="E4018" s="144" t="s">
        <v>27153</v>
      </c>
    </row>
    <row r="4019">
      <c r="A4019" s="143" t="s">
        <v>40456</v>
      </c>
      <c r="B4019" t="s">
        <v>27147</v>
      </c>
      <c r="C4019" t="s">
        <v>674</v>
      </c>
      <c r="D4019" s="144"/>
      <c r="E4019" s="144"/>
    </row>
    <row r="4020">
      <c r="A4020" s="143" t="s">
        <v>40457</v>
      </c>
      <c r="B4020" t="s">
        <v>27147</v>
      </c>
      <c r="C4020" t="s">
        <v>386</v>
      </c>
      <c r="D4020" s="144"/>
      <c r="E4020" s="144"/>
    </row>
    <row r="4021">
      <c r="A4021" s="143" t="s">
        <v>40458</v>
      </c>
      <c r="B4021" t="s">
        <v>27147</v>
      </c>
      <c r="C4021" t="s">
        <v>2695</v>
      </c>
      <c r="D4021" s="144"/>
      <c r="E4021" s="144"/>
    </row>
    <row r="4022">
      <c r="A4022" s="143" t="s">
        <v>40459</v>
      </c>
      <c r="B4022" t="s">
        <v>27147</v>
      </c>
      <c r="C4022" t="s">
        <v>106</v>
      </c>
      <c r="D4022" s="144" t="s">
        <v>27167</v>
      </c>
      <c r="E4022" s="144" t="s">
        <v>27168</v>
      </c>
    </row>
    <row r="4023">
      <c r="A4023" s="143" t="s">
        <v>40460</v>
      </c>
      <c r="B4023" t="s">
        <v>27169</v>
      </c>
      <c r="C4023" t="s">
        <v>27174</v>
      </c>
      <c r="D4023" s="144" t="s">
        <v>27175</v>
      </c>
      <c r="E4023" s="144"/>
    </row>
    <row r="4024">
      <c r="A4024" s="143" t="s">
        <v>40461</v>
      </c>
      <c r="B4024" t="s">
        <v>27169</v>
      </c>
      <c r="C4024" t="s">
        <v>7518</v>
      </c>
      <c r="D4024" s="144"/>
      <c r="E4024" s="144"/>
    </row>
    <row r="4025">
      <c r="A4025" s="143" t="s">
        <v>40462</v>
      </c>
      <c r="B4025" t="s">
        <v>27169</v>
      </c>
      <c r="C4025" t="s">
        <v>7518</v>
      </c>
      <c r="D4025" s="144" t="s">
        <v>27187</v>
      </c>
      <c r="E4025" s="144"/>
    </row>
    <row r="4026">
      <c r="A4026" s="143" t="s">
        <v>40463</v>
      </c>
      <c r="B4026" t="s">
        <v>27169</v>
      </c>
      <c r="C4026" t="s">
        <v>7518</v>
      </c>
      <c r="D4026" s="144" t="s">
        <v>27189</v>
      </c>
      <c r="E4026" s="144"/>
    </row>
    <row r="4027">
      <c r="A4027" s="143" t="s">
        <v>40464</v>
      </c>
      <c r="B4027" t="s">
        <v>27169</v>
      </c>
      <c r="C4027" t="s">
        <v>14197</v>
      </c>
      <c r="D4027" s="144"/>
      <c r="E4027" s="144"/>
    </row>
    <row r="4028">
      <c r="A4028" s="143" t="s">
        <v>40465</v>
      </c>
      <c r="B4028" t="s">
        <v>27169</v>
      </c>
      <c r="C4028" t="s">
        <v>20673</v>
      </c>
      <c r="D4028" s="144"/>
      <c r="E4028" s="144"/>
    </row>
    <row r="4029">
      <c r="A4029" s="143" t="s">
        <v>40466</v>
      </c>
      <c r="B4029" t="s">
        <v>27169</v>
      </c>
      <c r="C4029" t="s">
        <v>20673</v>
      </c>
      <c r="D4029" s="144"/>
      <c r="E4029" s="144"/>
    </row>
    <row r="4030">
      <c r="A4030" s="143" t="s">
        <v>40467</v>
      </c>
      <c r="B4030" t="s">
        <v>27169</v>
      </c>
      <c r="C4030" t="s">
        <v>27197</v>
      </c>
      <c r="D4030" s="144" t="s">
        <v>27198</v>
      </c>
      <c r="E4030" s="144"/>
    </row>
    <row r="4031">
      <c r="A4031" s="143" t="s">
        <v>40468</v>
      </c>
      <c r="B4031" t="s">
        <v>27169</v>
      </c>
      <c r="C4031" t="s">
        <v>27202</v>
      </c>
      <c r="D4031" s="144" t="s">
        <v>27203</v>
      </c>
      <c r="E4031" s="144"/>
    </row>
    <row r="4032">
      <c r="A4032" s="143" t="s">
        <v>40469</v>
      </c>
      <c r="B4032" t="s">
        <v>27169</v>
      </c>
      <c r="C4032" t="s">
        <v>160</v>
      </c>
      <c r="D4032" s="144" t="s">
        <v>27206</v>
      </c>
      <c r="E4032" s="144"/>
    </row>
    <row r="4033">
      <c r="A4033" s="143" t="s">
        <v>40470</v>
      </c>
      <c r="B4033" t="s">
        <v>27169</v>
      </c>
      <c r="C4033" t="s">
        <v>674</v>
      </c>
      <c r="D4033" s="144" t="s">
        <v>27209</v>
      </c>
      <c r="E4033" s="144"/>
    </row>
    <row r="4034">
      <c r="A4034" s="143" t="s">
        <v>40471</v>
      </c>
      <c r="B4034" t="s">
        <v>27169</v>
      </c>
      <c r="C4034" t="s">
        <v>3033</v>
      </c>
      <c r="D4034" s="144" t="s">
        <v>27211</v>
      </c>
      <c r="E4034" s="144"/>
    </row>
    <row r="4035">
      <c r="A4035" s="143" t="s">
        <v>40472</v>
      </c>
      <c r="B4035" t="s">
        <v>27169</v>
      </c>
      <c r="C4035" t="s">
        <v>13424</v>
      </c>
      <c r="D4035" s="144" t="s">
        <v>27217</v>
      </c>
      <c r="E4035" s="144"/>
    </row>
    <row r="4036">
      <c r="A4036" s="143" t="s">
        <v>40473</v>
      </c>
      <c r="B4036" t="s">
        <v>27225</v>
      </c>
      <c r="C4036" t="s">
        <v>2625</v>
      </c>
      <c r="D4036" s="144" t="s">
        <v>27231</v>
      </c>
      <c r="E4036" s="144"/>
    </row>
    <row r="4037">
      <c r="A4037" s="143" t="s">
        <v>40474</v>
      </c>
      <c r="B4037" t="s">
        <v>27225</v>
      </c>
      <c r="C4037" t="s">
        <v>55</v>
      </c>
      <c r="D4037" s="144" t="s">
        <v>27239</v>
      </c>
      <c r="E4037" s="144" t="s">
        <v>27240</v>
      </c>
    </row>
    <row r="4038">
      <c r="A4038" s="143" t="s">
        <v>40475</v>
      </c>
      <c r="B4038" t="s">
        <v>27225</v>
      </c>
      <c r="C4038" t="s">
        <v>106</v>
      </c>
      <c r="D4038" s="144" t="s">
        <v>27243</v>
      </c>
      <c r="E4038" s="144"/>
    </row>
    <row r="4039">
      <c r="A4039" s="143" t="s">
        <v>40476</v>
      </c>
      <c r="B4039" t="s">
        <v>27225</v>
      </c>
      <c r="C4039" t="s">
        <v>80</v>
      </c>
      <c r="D4039" s="144" t="s">
        <v>86</v>
      </c>
      <c r="E4039" s="144" t="s">
        <v>86</v>
      </c>
    </row>
    <row r="4040">
      <c r="A4040" s="143" t="s">
        <v>40477</v>
      </c>
      <c r="B4040" t="s">
        <v>27246</v>
      </c>
      <c r="C4040" t="s">
        <v>412</v>
      </c>
      <c r="D4040" s="144"/>
      <c r="E4040" s="144"/>
    </row>
    <row r="4041">
      <c r="A4041" s="143" t="s">
        <v>40478</v>
      </c>
      <c r="B4041" t="s">
        <v>27246</v>
      </c>
      <c r="C4041" t="s">
        <v>412</v>
      </c>
      <c r="D4041" s="144"/>
      <c r="E4041" s="144"/>
    </row>
    <row r="4042">
      <c r="A4042" s="143" t="s">
        <v>40479</v>
      </c>
      <c r="B4042" t="s">
        <v>27246</v>
      </c>
      <c r="C4042" t="s">
        <v>412</v>
      </c>
      <c r="D4042" s="144"/>
      <c r="E4042" s="144"/>
    </row>
    <row r="4043">
      <c r="A4043" s="143" t="s">
        <v>40480</v>
      </c>
      <c r="B4043" t="s">
        <v>27246</v>
      </c>
      <c r="C4043" t="s">
        <v>412</v>
      </c>
      <c r="D4043" s="144"/>
      <c r="E4043" s="144"/>
    </row>
    <row r="4044">
      <c r="A4044" s="143" t="s">
        <v>40481</v>
      </c>
      <c r="B4044" t="s">
        <v>27246</v>
      </c>
      <c r="C4044" t="s">
        <v>2105</v>
      </c>
      <c r="D4044" s="144" t="s">
        <v>27265</v>
      </c>
      <c r="E4044" s="144" t="s">
        <v>27266</v>
      </c>
    </row>
    <row r="4045">
      <c r="A4045" s="143" t="s">
        <v>40482</v>
      </c>
      <c r="B4045" t="s">
        <v>27246</v>
      </c>
      <c r="C4045" t="s">
        <v>80</v>
      </c>
      <c r="D4045" s="144" t="s">
        <v>27272</v>
      </c>
      <c r="E4045" s="144"/>
    </row>
    <row r="4046">
      <c r="A4046" s="143" t="s">
        <v>40483</v>
      </c>
      <c r="B4046" t="s">
        <v>27246</v>
      </c>
      <c r="C4046" t="s">
        <v>80</v>
      </c>
      <c r="D4046" s="144" t="s">
        <v>27277</v>
      </c>
      <c r="E4046" s="144"/>
    </row>
    <row r="4047">
      <c r="A4047" s="143" t="s">
        <v>40484</v>
      </c>
      <c r="B4047" t="s">
        <v>27246</v>
      </c>
      <c r="C4047" t="s">
        <v>80</v>
      </c>
      <c r="D4047" s="144" t="s">
        <v>27281</v>
      </c>
      <c r="E4047" s="144" t="s">
        <v>27266</v>
      </c>
    </row>
    <row r="4048">
      <c r="A4048" s="143" t="s">
        <v>40485</v>
      </c>
      <c r="B4048" t="s">
        <v>27246</v>
      </c>
      <c r="C4048" t="s">
        <v>80</v>
      </c>
      <c r="D4048" s="144"/>
      <c r="E4048" s="144"/>
    </row>
    <row r="4049">
      <c r="A4049" s="143" t="s">
        <v>40486</v>
      </c>
      <c r="B4049" t="s">
        <v>27246</v>
      </c>
      <c r="C4049" t="s">
        <v>80</v>
      </c>
      <c r="D4049" s="144"/>
      <c r="E4049" s="144"/>
    </row>
    <row r="4050">
      <c r="A4050" s="143" t="s">
        <v>40487</v>
      </c>
      <c r="B4050" t="s">
        <v>27287</v>
      </c>
      <c r="C4050" t="s">
        <v>55</v>
      </c>
      <c r="D4050" s="144" t="s">
        <v>27293</v>
      </c>
      <c r="E4050" s="144" t="s">
        <v>27294</v>
      </c>
    </row>
    <row r="4051">
      <c r="A4051" s="143" t="s">
        <v>40488</v>
      </c>
      <c r="B4051" t="s">
        <v>27287</v>
      </c>
      <c r="C4051" t="s">
        <v>160</v>
      </c>
      <c r="D4051" s="144" t="s">
        <v>27302</v>
      </c>
      <c r="E4051" s="144"/>
    </row>
    <row r="4052">
      <c r="A4052" s="143" t="s">
        <v>40489</v>
      </c>
      <c r="B4052" t="s">
        <v>27287</v>
      </c>
      <c r="C4052" t="s">
        <v>247</v>
      </c>
      <c r="D4052" s="144" t="s">
        <v>27306</v>
      </c>
      <c r="E4052" s="144" t="s">
        <v>27307</v>
      </c>
    </row>
    <row r="4053">
      <c r="A4053" s="143" t="s">
        <v>40490</v>
      </c>
      <c r="B4053" t="s">
        <v>27287</v>
      </c>
      <c r="C4053" t="s">
        <v>80</v>
      </c>
      <c r="D4053" s="144" t="s">
        <v>27312</v>
      </c>
      <c r="E4053" s="144"/>
    </row>
    <row r="4054">
      <c r="A4054" s="143" t="s">
        <v>40491</v>
      </c>
      <c r="B4054" t="s">
        <v>27287</v>
      </c>
      <c r="C4054" t="s">
        <v>80</v>
      </c>
      <c r="D4054" s="144" t="s">
        <v>27315</v>
      </c>
      <c r="E4054" s="144"/>
    </row>
    <row r="4055">
      <c r="A4055" s="143" t="s">
        <v>40492</v>
      </c>
      <c r="B4055" t="s">
        <v>27287</v>
      </c>
      <c r="C4055" t="s">
        <v>80</v>
      </c>
      <c r="D4055" s="144" t="s">
        <v>27322</v>
      </c>
      <c r="E4055" s="144"/>
    </row>
    <row r="4056">
      <c r="A4056" s="143" t="s">
        <v>40493</v>
      </c>
      <c r="B4056" t="s">
        <v>27324</v>
      </c>
      <c r="C4056" t="s">
        <v>55</v>
      </c>
      <c r="D4056" s="144" t="s">
        <v>27330</v>
      </c>
      <c r="E4056" s="144" t="s">
        <v>27331</v>
      </c>
    </row>
    <row r="4057">
      <c r="A4057" s="143" t="s">
        <v>40494</v>
      </c>
      <c r="B4057" t="s">
        <v>27324</v>
      </c>
      <c r="C4057" t="s">
        <v>160</v>
      </c>
      <c r="D4057" s="144"/>
      <c r="E4057" s="144"/>
    </row>
    <row r="4058">
      <c r="A4058" s="143" t="s">
        <v>40495</v>
      </c>
      <c r="B4058" t="s">
        <v>27324</v>
      </c>
      <c r="C4058" t="s">
        <v>167</v>
      </c>
      <c r="D4058" s="144"/>
      <c r="E4058" s="144"/>
    </row>
    <row r="4059">
      <c r="A4059" s="143" t="s">
        <v>40496</v>
      </c>
      <c r="B4059" t="s">
        <v>27324</v>
      </c>
      <c r="C4059" t="s">
        <v>1131</v>
      </c>
      <c r="D4059" s="144"/>
      <c r="E4059" s="144"/>
    </row>
    <row r="4060">
      <c r="A4060" s="143" t="s">
        <v>40497</v>
      </c>
      <c r="B4060" t="s">
        <v>27324</v>
      </c>
      <c r="C4060" t="s">
        <v>2349</v>
      </c>
      <c r="D4060" s="144"/>
      <c r="E4060" s="144"/>
    </row>
    <row r="4061">
      <c r="A4061" s="143" t="s">
        <v>40498</v>
      </c>
      <c r="B4061" t="s">
        <v>27324</v>
      </c>
      <c r="C4061" t="s">
        <v>106</v>
      </c>
      <c r="D4061" s="144" t="s">
        <v>27347</v>
      </c>
      <c r="E4061" s="144"/>
    </row>
    <row r="4062">
      <c r="A4062" s="143" t="s">
        <v>40499</v>
      </c>
      <c r="B4062" t="s">
        <v>27349</v>
      </c>
      <c r="C4062" t="s">
        <v>55</v>
      </c>
      <c r="D4062" s="144" t="s">
        <v>27355</v>
      </c>
      <c r="E4062" s="144" t="s">
        <v>27356</v>
      </c>
    </row>
    <row r="4063">
      <c r="A4063" s="143" t="s">
        <v>40500</v>
      </c>
      <c r="B4063" t="s">
        <v>27349</v>
      </c>
      <c r="C4063" t="s">
        <v>160</v>
      </c>
      <c r="D4063" s="144"/>
      <c r="E4063" s="144"/>
    </row>
    <row r="4064">
      <c r="A4064" s="143" t="s">
        <v>40501</v>
      </c>
      <c r="B4064" t="s">
        <v>27349</v>
      </c>
      <c r="C4064" t="s">
        <v>80</v>
      </c>
      <c r="D4064" s="144" t="s">
        <v>27367</v>
      </c>
      <c r="E4064" s="144"/>
    </row>
    <row r="4065">
      <c r="A4065" s="143" t="s">
        <v>40502</v>
      </c>
      <c r="B4065" t="s">
        <v>27368</v>
      </c>
      <c r="C4065" t="s">
        <v>27373</v>
      </c>
      <c r="D4065" s="144" t="s">
        <v>27374</v>
      </c>
      <c r="E4065" s="144" t="s">
        <v>27375</v>
      </c>
    </row>
    <row r="4066">
      <c r="A4066" s="143" t="s">
        <v>40503</v>
      </c>
      <c r="B4066" t="s">
        <v>27368</v>
      </c>
      <c r="C4066" t="s">
        <v>498</v>
      </c>
      <c r="D4066" s="144" t="s">
        <v>27381</v>
      </c>
      <c r="E4066" s="144" t="s">
        <v>27375</v>
      </c>
    </row>
    <row r="4067">
      <c r="A4067" s="143" t="s">
        <v>40504</v>
      </c>
      <c r="B4067" t="s">
        <v>27368</v>
      </c>
      <c r="C4067" t="s">
        <v>80</v>
      </c>
      <c r="D4067" s="144" t="s">
        <v>27384</v>
      </c>
      <c r="E4067" s="144" t="s">
        <v>27375</v>
      </c>
    </row>
    <row r="4068">
      <c r="A4068" s="143" t="s">
        <v>40505</v>
      </c>
      <c r="B4068" t="s">
        <v>27368</v>
      </c>
      <c r="C4068" t="s">
        <v>80</v>
      </c>
      <c r="D4068" s="144" t="s">
        <v>27388</v>
      </c>
      <c r="E4068" s="144" t="s">
        <v>27375</v>
      </c>
    </row>
    <row r="4069">
      <c r="A4069" s="143" t="s">
        <v>40506</v>
      </c>
      <c r="B4069" t="s">
        <v>27389</v>
      </c>
      <c r="C4069" t="s">
        <v>412</v>
      </c>
      <c r="D4069" s="144"/>
      <c r="E4069" s="144"/>
    </row>
    <row r="4070">
      <c r="A4070" s="143" t="s">
        <v>40507</v>
      </c>
      <c r="B4070" t="s">
        <v>27389</v>
      </c>
      <c r="C4070" t="s">
        <v>106</v>
      </c>
      <c r="D4070" s="144" t="s">
        <v>27403</v>
      </c>
      <c r="E4070" s="144"/>
    </row>
    <row r="4071">
      <c r="A4071" s="143" t="s">
        <v>40508</v>
      </c>
      <c r="B4071" t="s">
        <v>27389</v>
      </c>
      <c r="C4071" t="s">
        <v>106</v>
      </c>
      <c r="D4071" s="144" t="s">
        <v>27406</v>
      </c>
      <c r="E4071" s="144" t="s">
        <v>27407</v>
      </c>
    </row>
    <row r="4072">
      <c r="A4072" s="143" t="s">
        <v>40509</v>
      </c>
      <c r="B4072" t="s">
        <v>27389</v>
      </c>
      <c r="C4072" t="s">
        <v>80</v>
      </c>
      <c r="D4072" s="144"/>
      <c r="E4072" s="144"/>
    </row>
    <row r="4073">
      <c r="A4073" s="143" t="s">
        <v>40510</v>
      </c>
      <c r="B4073" t="s">
        <v>27389</v>
      </c>
      <c r="C4073" t="s">
        <v>80</v>
      </c>
      <c r="D4073" s="144"/>
      <c r="E4073" s="144"/>
    </row>
    <row r="4074">
      <c r="A4074" s="143" t="s">
        <v>40511</v>
      </c>
      <c r="B4074" t="s">
        <v>27414</v>
      </c>
      <c r="C4074" t="s">
        <v>55</v>
      </c>
      <c r="D4074" s="144" t="s">
        <v>27421</v>
      </c>
      <c r="E4074" s="144"/>
    </row>
    <row r="4075">
      <c r="A4075" s="143" t="s">
        <v>40512</v>
      </c>
      <c r="B4075" t="s">
        <v>27414</v>
      </c>
      <c r="C4075" t="s">
        <v>160</v>
      </c>
      <c r="D4075" s="144" t="s">
        <v>86</v>
      </c>
      <c r="E4075" s="144" t="s">
        <v>86</v>
      </c>
    </row>
    <row r="4076">
      <c r="A4076" s="143" t="s">
        <v>40513</v>
      </c>
      <c r="B4076" t="s">
        <v>27432</v>
      </c>
      <c r="C4076" t="s">
        <v>2105</v>
      </c>
      <c r="D4076" s="144" t="s">
        <v>27437</v>
      </c>
      <c r="E4076" s="144" t="s">
        <v>27438</v>
      </c>
    </row>
    <row r="4077">
      <c r="A4077" s="143" t="s">
        <v>40514</v>
      </c>
      <c r="B4077" t="s">
        <v>27432</v>
      </c>
      <c r="C4077" t="s">
        <v>106</v>
      </c>
      <c r="D4077" s="144" t="s">
        <v>27445</v>
      </c>
      <c r="E4077" s="144"/>
    </row>
    <row r="4078">
      <c r="A4078" s="143" t="s">
        <v>40515</v>
      </c>
      <c r="B4078" t="s">
        <v>27432</v>
      </c>
      <c r="C4078" t="s">
        <v>80</v>
      </c>
      <c r="D4078" s="144" t="s">
        <v>27450</v>
      </c>
      <c r="E4078" s="144" t="s">
        <v>27451</v>
      </c>
    </row>
    <row r="4079">
      <c r="A4079" s="143" t="s">
        <v>40516</v>
      </c>
      <c r="B4079" t="s">
        <v>27453</v>
      </c>
      <c r="C4079" t="s">
        <v>55</v>
      </c>
      <c r="D4079" s="144" t="s">
        <v>27457</v>
      </c>
      <c r="E4079" s="144" t="s">
        <v>27458</v>
      </c>
    </row>
    <row r="4080">
      <c r="A4080" s="143" t="s">
        <v>40517</v>
      </c>
      <c r="B4080" t="s">
        <v>27453</v>
      </c>
      <c r="C4080" t="s">
        <v>106</v>
      </c>
      <c r="D4080" s="144" t="s">
        <v>27470</v>
      </c>
      <c r="E4080" s="144" t="s">
        <v>27471</v>
      </c>
    </row>
    <row r="4081">
      <c r="A4081" s="143" t="s">
        <v>40518</v>
      </c>
      <c r="B4081" t="s">
        <v>27453</v>
      </c>
      <c r="C4081" t="s">
        <v>106</v>
      </c>
      <c r="D4081" s="144" t="s">
        <v>27476</v>
      </c>
      <c r="E4081" s="144" t="s">
        <v>27477</v>
      </c>
    </row>
    <row r="4082">
      <c r="A4082" s="143" t="s">
        <v>40519</v>
      </c>
      <c r="B4082" t="s">
        <v>27478</v>
      </c>
      <c r="C4082" t="s">
        <v>55</v>
      </c>
      <c r="D4082" s="144" t="s">
        <v>27484</v>
      </c>
      <c r="E4082" s="144" t="s">
        <v>27485</v>
      </c>
    </row>
    <row r="4083">
      <c r="A4083" s="143" t="s">
        <v>40520</v>
      </c>
      <c r="B4083" t="s">
        <v>27478</v>
      </c>
      <c r="C4083" t="s">
        <v>160</v>
      </c>
      <c r="D4083" s="144"/>
      <c r="E4083" s="144" t="s">
        <v>27496</v>
      </c>
    </row>
    <row r="4084">
      <c r="A4084" s="143" t="s">
        <v>40521</v>
      </c>
      <c r="B4084" t="s">
        <v>27478</v>
      </c>
      <c r="C4084" t="s">
        <v>106</v>
      </c>
      <c r="D4084" s="144" t="s">
        <v>27501</v>
      </c>
      <c r="E4084" s="144" t="s">
        <v>27502</v>
      </c>
    </row>
    <row r="4085">
      <c r="A4085" s="143" t="s">
        <v>40522</v>
      </c>
      <c r="B4085" t="s">
        <v>27478</v>
      </c>
      <c r="C4085" t="s">
        <v>106</v>
      </c>
      <c r="D4085" s="144"/>
      <c r="E4085" s="144"/>
    </row>
    <row r="4086">
      <c r="A4086" s="143" t="s">
        <v>40523</v>
      </c>
      <c r="B4086" t="s">
        <v>27505</v>
      </c>
      <c r="C4086" t="s">
        <v>486</v>
      </c>
      <c r="D4086" s="144"/>
      <c r="E4086" s="144"/>
    </row>
    <row r="4087">
      <c r="A4087" s="143" t="s">
        <v>40524</v>
      </c>
      <c r="B4087" t="s">
        <v>27505</v>
      </c>
      <c r="C4087" t="s">
        <v>55</v>
      </c>
      <c r="D4087" s="144" t="s">
        <v>27519</v>
      </c>
      <c r="E4087" s="144"/>
    </row>
    <row r="4088">
      <c r="A4088" s="143" t="s">
        <v>40525</v>
      </c>
      <c r="B4088" t="s">
        <v>27505</v>
      </c>
      <c r="C4088" t="s">
        <v>160</v>
      </c>
      <c r="D4088" s="144"/>
      <c r="E4088" s="144"/>
    </row>
    <row r="4089">
      <c r="A4089" s="143" t="s">
        <v>40526</v>
      </c>
      <c r="B4089" t="s">
        <v>27505</v>
      </c>
      <c r="C4089" t="s">
        <v>167</v>
      </c>
      <c r="D4089" s="144" t="s">
        <v>27525</v>
      </c>
      <c r="E4089" s="144"/>
    </row>
    <row r="4090">
      <c r="A4090" s="143" t="s">
        <v>40527</v>
      </c>
      <c r="B4090" t="s">
        <v>27528</v>
      </c>
      <c r="C4090" t="s">
        <v>55</v>
      </c>
      <c r="D4090" s="144" t="s">
        <v>27533</v>
      </c>
      <c r="E4090" s="144" t="s">
        <v>27534</v>
      </c>
    </row>
    <row r="4091">
      <c r="A4091" s="143" t="s">
        <v>40528</v>
      </c>
      <c r="B4091" t="s">
        <v>27528</v>
      </c>
      <c r="C4091" t="s">
        <v>76</v>
      </c>
      <c r="D4091" s="144"/>
      <c r="E4091" s="144"/>
    </row>
    <row r="4092">
      <c r="A4092" s="143" t="s">
        <v>40529</v>
      </c>
      <c r="B4092" t="s">
        <v>27528</v>
      </c>
      <c r="C4092" t="s">
        <v>106</v>
      </c>
      <c r="D4092" s="144" t="s">
        <v>86</v>
      </c>
      <c r="E4092" s="144" t="s">
        <v>86</v>
      </c>
    </row>
    <row r="4093">
      <c r="A4093" s="143" t="s">
        <v>40530</v>
      </c>
      <c r="B4093" t="s">
        <v>27546</v>
      </c>
      <c r="C4093" t="s">
        <v>55</v>
      </c>
      <c r="D4093" s="144" t="s">
        <v>27550</v>
      </c>
      <c r="E4093" s="144" t="s">
        <v>27551</v>
      </c>
    </row>
    <row r="4094">
      <c r="A4094" s="143" t="s">
        <v>40531</v>
      </c>
      <c r="B4094" t="s">
        <v>27546</v>
      </c>
      <c r="C4094" t="s">
        <v>106</v>
      </c>
      <c r="D4094" s="144" t="s">
        <v>27561</v>
      </c>
      <c r="E4094" s="144" t="s">
        <v>27562</v>
      </c>
    </row>
    <row r="4095">
      <c r="A4095" s="143" t="s">
        <v>40532</v>
      </c>
      <c r="B4095" t="s">
        <v>27546</v>
      </c>
      <c r="C4095" t="s">
        <v>80</v>
      </c>
      <c r="D4095" s="144" t="s">
        <v>27565</v>
      </c>
      <c r="E4095" s="144"/>
    </row>
    <row r="4096">
      <c r="A4096" s="143" t="s">
        <v>40533</v>
      </c>
      <c r="B4096" t="s">
        <v>27569</v>
      </c>
      <c r="C4096" t="s">
        <v>311</v>
      </c>
      <c r="D4096" s="144" t="s">
        <v>27574</v>
      </c>
      <c r="E4096" s="144"/>
    </row>
    <row r="4097">
      <c r="A4097" s="143" t="s">
        <v>40534</v>
      </c>
      <c r="B4097" t="s">
        <v>27569</v>
      </c>
      <c r="C4097" t="s">
        <v>106</v>
      </c>
      <c r="D4097" s="144" t="s">
        <v>27584</v>
      </c>
      <c r="E4097" s="144" t="s">
        <v>27585</v>
      </c>
    </row>
    <row r="4098">
      <c r="A4098" s="143" t="s">
        <v>40535</v>
      </c>
      <c r="B4098" t="s">
        <v>27569</v>
      </c>
      <c r="C4098" t="s">
        <v>80</v>
      </c>
      <c r="D4098" s="144" t="s">
        <v>27590</v>
      </c>
      <c r="E4098" s="144"/>
    </row>
    <row r="4099">
      <c r="A4099" s="143" t="s">
        <v>40536</v>
      </c>
      <c r="B4099" t="s">
        <v>27569</v>
      </c>
      <c r="C4099" t="s">
        <v>80</v>
      </c>
      <c r="D4099" s="144" t="s">
        <v>86</v>
      </c>
      <c r="E4099" s="144" t="s">
        <v>86</v>
      </c>
    </row>
    <row r="4100">
      <c r="A4100" s="143" t="s">
        <v>40537</v>
      </c>
      <c r="B4100" t="s">
        <v>27569</v>
      </c>
      <c r="C4100" t="s">
        <v>80</v>
      </c>
      <c r="D4100" s="144" t="s">
        <v>27596</v>
      </c>
      <c r="E4100" s="144" t="s">
        <v>27597</v>
      </c>
    </row>
    <row r="4101">
      <c r="A4101" s="143" t="s">
        <v>40538</v>
      </c>
      <c r="B4101" t="s">
        <v>27569</v>
      </c>
      <c r="C4101" t="s">
        <v>80</v>
      </c>
      <c r="D4101" s="144"/>
      <c r="E4101" s="144"/>
    </row>
    <row r="4102">
      <c r="A4102" s="143" t="s">
        <v>40539</v>
      </c>
      <c r="B4102" t="s">
        <v>27601</v>
      </c>
      <c r="C4102" t="s">
        <v>27606</v>
      </c>
      <c r="D4102" s="144" t="s">
        <v>27607</v>
      </c>
      <c r="E4102" s="144"/>
    </row>
    <row r="4103">
      <c r="A4103" s="143" t="s">
        <v>40540</v>
      </c>
      <c r="B4103" t="s">
        <v>27601</v>
      </c>
      <c r="C4103" t="s">
        <v>55</v>
      </c>
      <c r="D4103" s="144" t="s">
        <v>27619</v>
      </c>
      <c r="E4103" s="144" t="s">
        <v>27620</v>
      </c>
    </row>
    <row r="4104">
      <c r="A4104" s="143" t="s">
        <v>40541</v>
      </c>
      <c r="B4104" t="s">
        <v>27624</v>
      </c>
      <c r="C4104" t="s">
        <v>27629</v>
      </c>
      <c r="D4104" s="144"/>
      <c r="E4104" s="144"/>
    </row>
    <row r="4105">
      <c r="A4105" s="143" t="s">
        <v>40542</v>
      </c>
      <c r="B4105" t="s">
        <v>27624</v>
      </c>
      <c r="C4105" t="s">
        <v>2625</v>
      </c>
      <c r="D4105" s="144"/>
      <c r="E4105" s="144"/>
    </row>
    <row r="4106">
      <c r="A4106" s="143" t="s">
        <v>40543</v>
      </c>
      <c r="B4106" t="s">
        <v>27624</v>
      </c>
      <c r="C4106" t="s">
        <v>27641</v>
      </c>
      <c r="D4106" s="144"/>
      <c r="E4106" s="144"/>
    </row>
    <row r="4107">
      <c r="A4107" s="143" t="s">
        <v>40544</v>
      </c>
      <c r="B4107" t="s">
        <v>27624</v>
      </c>
      <c r="C4107" t="s">
        <v>5429</v>
      </c>
      <c r="D4107" s="144"/>
      <c r="E4107" s="144"/>
    </row>
    <row r="4108">
      <c r="A4108" s="143" t="s">
        <v>40545</v>
      </c>
      <c r="B4108" t="s">
        <v>27624</v>
      </c>
      <c r="C4108" t="s">
        <v>55</v>
      </c>
      <c r="D4108" s="144" t="s">
        <v>27646</v>
      </c>
      <c r="E4108" s="144" t="s">
        <v>27647</v>
      </c>
    </row>
    <row r="4109">
      <c r="A4109" s="143" t="s">
        <v>40546</v>
      </c>
      <c r="B4109" t="s">
        <v>27624</v>
      </c>
      <c r="C4109" t="s">
        <v>106</v>
      </c>
      <c r="D4109" s="144" t="s">
        <v>27651</v>
      </c>
      <c r="E4109" s="144" t="s">
        <v>27652</v>
      </c>
    </row>
    <row r="4110">
      <c r="A4110" s="143" t="s">
        <v>40547</v>
      </c>
      <c r="B4110" t="s">
        <v>27654</v>
      </c>
      <c r="C4110" t="s">
        <v>1959</v>
      </c>
      <c r="D4110" s="144" t="s">
        <v>86</v>
      </c>
      <c r="E4110" s="144" t="s">
        <v>86</v>
      </c>
    </row>
    <row r="4111">
      <c r="A4111" s="143" t="s">
        <v>40548</v>
      </c>
      <c r="B4111" t="s">
        <v>27654</v>
      </c>
      <c r="C4111" t="s">
        <v>55</v>
      </c>
      <c r="D4111" s="144" t="s">
        <v>27668</v>
      </c>
      <c r="E4111" s="144" t="s">
        <v>27669</v>
      </c>
    </row>
    <row r="4112">
      <c r="A4112" s="143" t="s">
        <v>40549</v>
      </c>
      <c r="B4112" t="s">
        <v>27654</v>
      </c>
      <c r="C4112" t="s">
        <v>160</v>
      </c>
      <c r="D4112" s="144" t="s">
        <v>27674</v>
      </c>
      <c r="E4112" s="144" t="s">
        <v>27675</v>
      </c>
    </row>
    <row r="4113">
      <c r="A4113" s="143" t="s">
        <v>40550</v>
      </c>
      <c r="B4113" t="s">
        <v>27654</v>
      </c>
      <c r="C4113" t="s">
        <v>106</v>
      </c>
      <c r="D4113" s="144" t="s">
        <v>27679</v>
      </c>
      <c r="E4113" s="144" t="s">
        <v>27675</v>
      </c>
    </row>
    <row r="4114">
      <c r="A4114" s="143" t="s">
        <v>40551</v>
      </c>
      <c r="B4114" t="s">
        <v>27654</v>
      </c>
      <c r="C4114" t="s">
        <v>80</v>
      </c>
      <c r="D4114" s="144" t="s">
        <v>27682</v>
      </c>
      <c r="E4114" s="144" t="s">
        <v>27675</v>
      </c>
    </row>
    <row r="4115">
      <c r="A4115" s="143" t="s">
        <v>40552</v>
      </c>
      <c r="B4115" t="s">
        <v>27683</v>
      </c>
      <c r="C4115" t="s">
        <v>55</v>
      </c>
      <c r="D4115" s="144" t="s">
        <v>27688</v>
      </c>
      <c r="E4115" s="144" t="s">
        <v>27689</v>
      </c>
    </row>
    <row r="4116">
      <c r="A4116" s="143" t="s">
        <v>40553</v>
      </c>
      <c r="B4116" t="s">
        <v>27683</v>
      </c>
      <c r="C4116" t="s">
        <v>160</v>
      </c>
      <c r="D4116" s="144" t="s">
        <v>86</v>
      </c>
      <c r="E4116" s="144" t="s">
        <v>86</v>
      </c>
    </row>
    <row r="4117">
      <c r="A4117" s="143" t="s">
        <v>40554</v>
      </c>
      <c r="B4117" t="s">
        <v>27683</v>
      </c>
      <c r="C4117" t="s">
        <v>106</v>
      </c>
      <c r="D4117" s="144" t="s">
        <v>27701</v>
      </c>
      <c r="E4117" s="144" t="s">
        <v>27702</v>
      </c>
    </row>
    <row r="4118">
      <c r="A4118" s="143" t="s">
        <v>40555</v>
      </c>
      <c r="B4118" t="s">
        <v>27683</v>
      </c>
      <c r="C4118" t="s">
        <v>106</v>
      </c>
      <c r="D4118" s="144" t="s">
        <v>27708</v>
      </c>
      <c r="E4118" s="144" t="s">
        <v>27709</v>
      </c>
    </row>
    <row r="4119">
      <c r="A4119" s="143" t="s">
        <v>40556</v>
      </c>
      <c r="B4119" t="s">
        <v>27683</v>
      </c>
      <c r="C4119" t="s">
        <v>80</v>
      </c>
      <c r="D4119" s="144" t="s">
        <v>27713</v>
      </c>
      <c r="E4119" s="144" t="s">
        <v>27714</v>
      </c>
    </row>
    <row r="4120">
      <c r="A4120" s="143" t="s">
        <v>40557</v>
      </c>
      <c r="B4120" t="s">
        <v>27683</v>
      </c>
      <c r="C4120" t="s">
        <v>80</v>
      </c>
      <c r="D4120" s="144"/>
      <c r="E4120" s="144"/>
    </row>
    <row r="4121">
      <c r="A4121" s="143" t="s">
        <v>40558</v>
      </c>
      <c r="B4121" t="s">
        <v>27683</v>
      </c>
      <c r="C4121" t="s">
        <v>80</v>
      </c>
      <c r="D4121" s="144"/>
      <c r="E4121" s="144"/>
    </row>
    <row r="4122">
      <c r="A4122" s="143" t="s">
        <v>40559</v>
      </c>
      <c r="B4122" t="s">
        <v>27719</v>
      </c>
      <c r="C4122" t="s">
        <v>412</v>
      </c>
      <c r="D4122" s="144"/>
      <c r="E4122" s="144"/>
    </row>
    <row r="4123">
      <c r="A4123" s="143" t="s">
        <v>40560</v>
      </c>
      <c r="B4123" t="s">
        <v>27719</v>
      </c>
      <c r="C4123" t="s">
        <v>412</v>
      </c>
      <c r="D4123" s="144"/>
      <c r="E4123" s="144"/>
    </row>
    <row r="4124">
      <c r="A4124" s="143" t="s">
        <v>40561</v>
      </c>
      <c r="B4124" t="s">
        <v>27719</v>
      </c>
      <c r="C4124" t="s">
        <v>55</v>
      </c>
      <c r="D4124" s="144" t="s">
        <v>27734</v>
      </c>
      <c r="E4124" s="144" t="s">
        <v>27735</v>
      </c>
    </row>
    <row r="4125">
      <c r="A4125" s="143" t="s">
        <v>40562</v>
      </c>
      <c r="B4125" t="s">
        <v>27736</v>
      </c>
      <c r="C4125" t="s">
        <v>55</v>
      </c>
      <c r="D4125" s="144" t="s">
        <v>27741</v>
      </c>
      <c r="E4125" s="144" t="s">
        <v>27742</v>
      </c>
    </row>
    <row r="4126">
      <c r="A4126" s="143" t="s">
        <v>40563</v>
      </c>
      <c r="B4126" t="s">
        <v>27736</v>
      </c>
      <c r="C4126" t="s">
        <v>80</v>
      </c>
      <c r="D4126" s="144"/>
      <c r="E4126" s="144"/>
    </row>
    <row r="4127">
      <c r="A4127" s="143" t="s">
        <v>40564</v>
      </c>
      <c r="B4127" t="s">
        <v>27752</v>
      </c>
      <c r="C4127" t="s">
        <v>55</v>
      </c>
      <c r="D4127" s="144" t="s">
        <v>27758</v>
      </c>
      <c r="E4127" s="144" t="s">
        <v>27759</v>
      </c>
    </row>
    <row r="4128">
      <c r="A4128" s="143" t="s">
        <v>40565</v>
      </c>
      <c r="B4128" t="s">
        <v>27752</v>
      </c>
      <c r="C4128" t="s">
        <v>55</v>
      </c>
      <c r="D4128" s="144" t="s">
        <v>27768</v>
      </c>
      <c r="E4128" s="144" t="s">
        <v>27769</v>
      </c>
    </row>
    <row r="4129">
      <c r="A4129" s="143" t="s">
        <v>40566</v>
      </c>
      <c r="B4129" t="s">
        <v>27752</v>
      </c>
      <c r="C4129" t="s">
        <v>167</v>
      </c>
      <c r="D4129" s="144"/>
      <c r="E4129" s="144"/>
    </row>
    <row r="4130">
      <c r="A4130" s="143" t="s">
        <v>40567</v>
      </c>
      <c r="B4130" t="s">
        <v>27752</v>
      </c>
      <c r="C4130" t="s">
        <v>6832</v>
      </c>
      <c r="D4130" s="144"/>
      <c r="E4130" s="144"/>
    </row>
    <row r="4131">
      <c r="A4131" s="143" t="s">
        <v>40568</v>
      </c>
      <c r="B4131" t="s">
        <v>27775</v>
      </c>
      <c r="C4131" t="s">
        <v>55</v>
      </c>
      <c r="D4131" s="144" t="s">
        <v>27781</v>
      </c>
      <c r="E4131" s="144" t="s">
        <v>27782</v>
      </c>
    </row>
    <row r="4132">
      <c r="A4132" s="143" t="s">
        <v>40569</v>
      </c>
      <c r="B4132" t="s">
        <v>27775</v>
      </c>
      <c r="C4132" t="s">
        <v>106</v>
      </c>
      <c r="D4132" s="144" t="s">
        <v>27792</v>
      </c>
      <c r="E4132" s="144" t="s">
        <v>27793</v>
      </c>
    </row>
    <row r="4133">
      <c r="A4133" s="143" t="s">
        <v>40570</v>
      </c>
      <c r="B4133" t="s">
        <v>27775</v>
      </c>
      <c r="C4133" t="s">
        <v>80</v>
      </c>
      <c r="D4133" s="144" t="s">
        <v>27797</v>
      </c>
      <c r="E4133" s="144"/>
    </row>
    <row r="4134">
      <c r="A4134" s="143" t="s">
        <v>40571</v>
      </c>
      <c r="B4134" t="s">
        <v>27775</v>
      </c>
      <c r="C4134" t="s">
        <v>80</v>
      </c>
      <c r="D4134" s="144" t="s">
        <v>27799</v>
      </c>
      <c r="E4134" s="144" t="s">
        <v>27800</v>
      </c>
    </row>
    <row r="4135">
      <c r="A4135" s="143" t="s">
        <v>40572</v>
      </c>
      <c r="B4135" t="s">
        <v>27775</v>
      </c>
      <c r="C4135" t="s">
        <v>80</v>
      </c>
      <c r="D4135" s="144" t="s">
        <v>27802</v>
      </c>
      <c r="E4135" s="144" t="s">
        <v>27803</v>
      </c>
    </row>
    <row r="4136">
      <c r="A4136" s="143" t="s">
        <v>40573</v>
      </c>
      <c r="B4136" t="s">
        <v>27775</v>
      </c>
      <c r="C4136" t="s">
        <v>80</v>
      </c>
      <c r="D4136" s="144"/>
      <c r="E4136" s="144" t="s">
        <v>27782</v>
      </c>
    </row>
    <row r="4137">
      <c r="A4137" s="143" t="s">
        <v>40574</v>
      </c>
      <c r="B4137" t="s">
        <v>27775</v>
      </c>
      <c r="C4137" t="s">
        <v>80</v>
      </c>
      <c r="D4137" s="144"/>
      <c r="E4137" s="144"/>
    </row>
    <row r="4138">
      <c r="A4138" s="143" t="s">
        <v>40575</v>
      </c>
      <c r="B4138" t="s">
        <v>27811</v>
      </c>
      <c r="C4138" t="s">
        <v>311</v>
      </c>
      <c r="D4138" s="144" t="s">
        <v>27817</v>
      </c>
      <c r="E4138" s="144" t="s">
        <v>27818</v>
      </c>
    </row>
    <row r="4139">
      <c r="A4139" s="143" t="s">
        <v>40576</v>
      </c>
      <c r="B4139" t="s">
        <v>27811</v>
      </c>
      <c r="C4139" t="s">
        <v>80</v>
      </c>
      <c r="D4139" s="144" t="s">
        <v>27829</v>
      </c>
      <c r="E4139" s="144" t="s">
        <v>86</v>
      </c>
    </row>
    <row r="4140">
      <c r="A4140" s="143" t="s">
        <v>40577</v>
      </c>
      <c r="B4140" t="s">
        <v>27831</v>
      </c>
      <c r="C4140" t="s">
        <v>469</v>
      </c>
      <c r="D4140" s="144"/>
      <c r="E4140" s="144"/>
    </row>
    <row r="4141">
      <c r="A4141" s="143" t="s">
        <v>40578</v>
      </c>
      <c r="B4141" t="s">
        <v>27831</v>
      </c>
      <c r="C4141" t="s">
        <v>27844</v>
      </c>
      <c r="D4141" s="144" t="s">
        <v>27845</v>
      </c>
      <c r="E4141" s="144" t="s">
        <v>27846</v>
      </c>
    </row>
    <row r="4142">
      <c r="A4142" s="143" t="s">
        <v>40579</v>
      </c>
      <c r="B4142" t="s">
        <v>27831</v>
      </c>
      <c r="C4142" t="s">
        <v>160</v>
      </c>
      <c r="D4142" s="144" t="s">
        <v>27850</v>
      </c>
      <c r="E4142" s="144" t="s">
        <v>27851</v>
      </c>
    </row>
    <row r="4143">
      <c r="A4143" s="143" t="s">
        <v>40580</v>
      </c>
      <c r="B4143" t="s">
        <v>27831</v>
      </c>
      <c r="C4143" t="s">
        <v>106</v>
      </c>
      <c r="D4143" s="144" t="s">
        <v>27854</v>
      </c>
      <c r="E4143" s="144" t="s">
        <v>27855</v>
      </c>
    </row>
    <row r="4144">
      <c r="A4144" s="143" t="s">
        <v>40581</v>
      </c>
      <c r="B4144" t="s">
        <v>27856</v>
      </c>
      <c r="C4144" t="s">
        <v>27202</v>
      </c>
      <c r="D4144" s="144"/>
      <c r="E4144" s="144"/>
    </row>
    <row r="4145">
      <c r="A4145" s="143" t="s">
        <v>40582</v>
      </c>
      <c r="B4145" t="s">
        <v>27856</v>
      </c>
      <c r="C4145" t="s">
        <v>27874</v>
      </c>
      <c r="D4145" s="144" t="s">
        <v>27875</v>
      </c>
      <c r="E4145" s="144" t="s">
        <v>27876</v>
      </c>
    </row>
    <row r="4146">
      <c r="A4146" s="143" t="s">
        <v>40583</v>
      </c>
      <c r="B4146" t="s">
        <v>27856</v>
      </c>
      <c r="C4146" t="s">
        <v>160</v>
      </c>
      <c r="D4146" s="144" t="s">
        <v>27879</v>
      </c>
      <c r="E4146" s="144" t="s">
        <v>27880</v>
      </c>
    </row>
    <row r="4147">
      <c r="A4147" s="143" t="s">
        <v>40584</v>
      </c>
      <c r="B4147" t="s">
        <v>27856</v>
      </c>
      <c r="C4147" t="s">
        <v>247</v>
      </c>
      <c r="D4147" s="144"/>
      <c r="E4147" s="144"/>
    </row>
    <row r="4148">
      <c r="A4148" s="143" t="s">
        <v>40585</v>
      </c>
      <c r="B4148" t="s">
        <v>27856</v>
      </c>
      <c r="C4148" t="s">
        <v>386</v>
      </c>
      <c r="D4148" s="144" t="s">
        <v>27885</v>
      </c>
      <c r="E4148" s="144"/>
    </row>
    <row r="4149">
      <c r="A4149" s="143" t="s">
        <v>40586</v>
      </c>
      <c r="B4149" t="s">
        <v>27856</v>
      </c>
      <c r="C4149" t="s">
        <v>106</v>
      </c>
      <c r="D4149" s="144"/>
      <c r="E4149" s="144"/>
    </row>
    <row r="4150">
      <c r="A4150" s="143" t="s">
        <v>40587</v>
      </c>
      <c r="B4150" t="s">
        <v>27856</v>
      </c>
      <c r="C4150" t="s">
        <v>106</v>
      </c>
      <c r="D4150" s="144"/>
      <c r="E4150" s="144"/>
    </row>
    <row r="4151">
      <c r="A4151" s="143" t="s">
        <v>40588</v>
      </c>
      <c r="B4151" t="s">
        <v>27891</v>
      </c>
      <c r="C4151" t="s">
        <v>55</v>
      </c>
      <c r="D4151" s="144" t="s">
        <v>27897</v>
      </c>
      <c r="E4151" s="144" t="s">
        <v>27898</v>
      </c>
    </row>
    <row r="4152">
      <c r="A4152" s="143" t="s">
        <v>40589</v>
      </c>
      <c r="B4152" t="s">
        <v>27891</v>
      </c>
      <c r="C4152" t="s">
        <v>992</v>
      </c>
      <c r="D4152" s="144" t="s">
        <v>27908</v>
      </c>
      <c r="E4152" s="144" t="s">
        <v>27909</v>
      </c>
    </row>
    <row r="4153">
      <c r="A4153" s="143" t="s">
        <v>40590</v>
      </c>
      <c r="B4153" t="s">
        <v>27891</v>
      </c>
      <c r="C4153" t="s">
        <v>2834</v>
      </c>
      <c r="D4153" s="144"/>
      <c r="E4153" s="144"/>
    </row>
    <row r="4154">
      <c r="A4154" s="143" t="s">
        <v>40591</v>
      </c>
      <c r="B4154" t="s">
        <v>27891</v>
      </c>
      <c r="C4154" t="s">
        <v>386</v>
      </c>
      <c r="D4154" s="144"/>
      <c r="E4154" s="144"/>
    </row>
    <row r="4155">
      <c r="A4155" s="143" t="s">
        <v>40592</v>
      </c>
      <c r="B4155" t="s">
        <v>27915</v>
      </c>
      <c r="C4155" t="s">
        <v>106</v>
      </c>
      <c r="D4155" s="144" t="s">
        <v>27920</v>
      </c>
      <c r="E4155" s="144" t="s">
        <v>27921</v>
      </c>
    </row>
    <row r="4156">
      <c r="A4156" s="143" t="s">
        <v>40593</v>
      </c>
      <c r="B4156" t="s">
        <v>27931</v>
      </c>
      <c r="C4156" t="s">
        <v>55</v>
      </c>
      <c r="D4156" s="144" t="s">
        <v>27937</v>
      </c>
      <c r="E4156" s="144"/>
    </row>
    <row r="4157">
      <c r="A4157" s="143" t="s">
        <v>40594</v>
      </c>
      <c r="B4157" t="s">
        <v>27931</v>
      </c>
      <c r="C4157" t="s">
        <v>80</v>
      </c>
      <c r="D4157" s="144"/>
      <c r="E4157" s="144"/>
    </row>
    <row r="4158">
      <c r="A4158" s="143" t="s">
        <v>40595</v>
      </c>
      <c r="B4158" t="s">
        <v>27948</v>
      </c>
      <c r="C4158" t="s">
        <v>55</v>
      </c>
      <c r="D4158" s="144" t="s">
        <v>27954</v>
      </c>
      <c r="E4158" s="144"/>
    </row>
    <row r="4159">
      <c r="A4159" s="143" t="s">
        <v>40596</v>
      </c>
      <c r="B4159" t="s">
        <v>27948</v>
      </c>
      <c r="C4159" t="s">
        <v>2907</v>
      </c>
      <c r="D4159" s="144" t="s">
        <v>27966</v>
      </c>
      <c r="E4159" s="144" t="s">
        <v>27967</v>
      </c>
    </row>
    <row r="4160">
      <c r="A4160" s="143" t="s">
        <v>40597</v>
      </c>
      <c r="B4160" t="s">
        <v>27948</v>
      </c>
      <c r="C4160" t="s">
        <v>106</v>
      </c>
      <c r="D4160" s="144" t="s">
        <v>27971</v>
      </c>
      <c r="E4160" s="144" t="s">
        <v>27967</v>
      </c>
    </row>
    <row r="4161">
      <c r="A4161" s="143" t="s">
        <v>40598</v>
      </c>
      <c r="B4161" t="s">
        <v>27973</v>
      </c>
      <c r="C4161" t="s">
        <v>160</v>
      </c>
      <c r="D4161" s="144" t="s">
        <v>86</v>
      </c>
      <c r="E4161" s="144" t="s">
        <v>86</v>
      </c>
    </row>
    <row r="4162">
      <c r="A4162" s="143" t="s">
        <v>40599</v>
      </c>
      <c r="B4162" t="s">
        <v>27973</v>
      </c>
      <c r="C4162" t="s">
        <v>386</v>
      </c>
      <c r="D4162" s="144"/>
      <c r="E4162" s="144"/>
    </row>
    <row r="4163">
      <c r="A4163" s="143" t="s">
        <v>40600</v>
      </c>
      <c r="B4163" t="s">
        <v>27973</v>
      </c>
      <c r="C4163" t="s">
        <v>106</v>
      </c>
      <c r="D4163" s="144"/>
      <c r="E4163" s="144"/>
    </row>
    <row r="4164">
      <c r="A4164" s="143" t="s">
        <v>40601</v>
      </c>
      <c r="B4164" t="s">
        <v>27994</v>
      </c>
      <c r="C4164" t="s">
        <v>992</v>
      </c>
      <c r="D4164" s="144" t="s">
        <v>28000</v>
      </c>
      <c r="E4164" s="144" t="s">
        <v>28001</v>
      </c>
    </row>
    <row r="4165">
      <c r="A4165" s="143" t="s">
        <v>40602</v>
      </c>
      <c r="B4165" t="s">
        <v>27994</v>
      </c>
      <c r="C4165" t="s">
        <v>160</v>
      </c>
      <c r="D4165" s="144" t="s">
        <v>28012</v>
      </c>
      <c r="E4165" s="144" t="s">
        <v>28013</v>
      </c>
    </row>
    <row r="4166">
      <c r="A4166" s="143" t="s">
        <v>40603</v>
      </c>
      <c r="B4166" t="s">
        <v>27994</v>
      </c>
      <c r="C4166" t="s">
        <v>167</v>
      </c>
      <c r="D4166" s="144" t="s">
        <v>28016</v>
      </c>
      <c r="E4166" s="144" t="s">
        <v>28001</v>
      </c>
    </row>
    <row r="4167">
      <c r="A4167" s="143" t="s">
        <v>40604</v>
      </c>
      <c r="B4167" t="s">
        <v>27994</v>
      </c>
      <c r="C4167" t="s">
        <v>106</v>
      </c>
      <c r="D4167" s="144" t="s">
        <v>28020</v>
      </c>
      <c r="E4167" s="144"/>
    </row>
    <row r="4168">
      <c r="A4168" s="143" t="s">
        <v>40605</v>
      </c>
      <c r="B4168" t="s">
        <v>27994</v>
      </c>
      <c r="C4168" t="s">
        <v>106</v>
      </c>
      <c r="D4168" s="144"/>
      <c r="E4168" s="144"/>
    </row>
    <row r="4169">
      <c r="A4169" s="143" t="s">
        <v>40606</v>
      </c>
      <c r="B4169" t="s">
        <v>28025</v>
      </c>
      <c r="C4169" t="s">
        <v>55</v>
      </c>
      <c r="D4169" s="144" t="s">
        <v>28031</v>
      </c>
      <c r="E4169" s="144" t="s">
        <v>28032</v>
      </c>
    </row>
    <row r="4170">
      <c r="A4170" s="143" t="s">
        <v>40607</v>
      </c>
      <c r="B4170" t="s">
        <v>28025</v>
      </c>
      <c r="C4170" t="s">
        <v>80</v>
      </c>
      <c r="D4170" s="144" t="s">
        <v>86</v>
      </c>
      <c r="E4170" s="144" t="s">
        <v>86</v>
      </c>
    </row>
    <row r="4171">
      <c r="A4171" s="143" t="s">
        <v>40608</v>
      </c>
      <c r="B4171" t="s">
        <v>28025</v>
      </c>
      <c r="C4171" t="s">
        <v>80</v>
      </c>
      <c r="D4171" s="144" t="s">
        <v>86</v>
      </c>
      <c r="E4171" s="144" t="s">
        <v>86</v>
      </c>
    </row>
    <row r="4172">
      <c r="A4172" s="143" t="s">
        <v>40609</v>
      </c>
      <c r="B4172" t="s">
        <v>28025</v>
      </c>
      <c r="C4172" t="s">
        <v>80</v>
      </c>
      <c r="D4172" s="144" t="s">
        <v>28046</v>
      </c>
      <c r="E4172" s="144" t="s">
        <v>28047</v>
      </c>
    </row>
    <row r="4173">
      <c r="A4173" s="143" t="s">
        <v>40610</v>
      </c>
      <c r="B4173" t="s">
        <v>28025</v>
      </c>
      <c r="C4173" t="s">
        <v>80</v>
      </c>
      <c r="D4173" s="144"/>
      <c r="E4173" s="144"/>
    </row>
    <row r="4174">
      <c r="A4174" s="143" t="s">
        <v>40611</v>
      </c>
      <c r="B4174" t="s">
        <v>28049</v>
      </c>
      <c r="C4174" t="s">
        <v>311</v>
      </c>
      <c r="D4174" s="144" t="s">
        <v>28053</v>
      </c>
      <c r="E4174" s="144" t="s">
        <v>28054</v>
      </c>
    </row>
    <row r="4175">
      <c r="A4175" s="143" t="s">
        <v>40612</v>
      </c>
      <c r="B4175" t="s">
        <v>28049</v>
      </c>
      <c r="C4175" t="s">
        <v>160</v>
      </c>
      <c r="D4175" s="144" t="s">
        <v>28065</v>
      </c>
      <c r="E4175" s="144" t="s">
        <v>86</v>
      </c>
    </row>
    <row r="4176">
      <c r="A4176" s="143" t="s">
        <v>40613</v>
      </c>
      <c r="B4176" t="s">
        <v>28049</v>
      </c>
      <c r="C4176" t="s">
        <v>28069</v>
      </c>
      <c r="D4176" s="144" t="s">
        <v>28070</v>
      </c>
      <c r="E4176" s="144" t="s">
        <v>28071</v>
      </c>
    </row>
    <row r="4177">
      <c r="A4177" s="143" t="s">
        <v>40614</v>
      </c>
      <c r="B4177" t="s">
        <v>28049</v>
      </c>
      <c r="C4177" t="s">
        <v>503</v>
      </c>
      <c r="D4177" s="144" t="s">
        <v>28076</v>
      </c>
      <c r="E4177" t="s">
        <v>40615</v>
      </c>
    </row>
    <row r="4178">
      <c r="A4178" s="143" t="s">
        <v>40616</v>
      </c>
      <c r="B4178" t="s">
        <v>28049</v>
      </c>
      <c r="C4178" t="s">
        <v>6832</v>
      </c>
      <c r="D4178" s="144" t="s">
        <v>28079</v>
      </c>
      <c r="E4178" s="144"/>
    </row>
    <row r="4179">
      <c r="A4179" s="143" t="s">
        <v>40617</v>
      </c>
      <c r="B4179" t="s">
        <v>28049</v>
      </c>
      <c r="C4179" t="s">
        <v>80</v>
      </c>
      <c r="D4179" s="144" t="s">
        <v>28081</v>
      </c>
      <c r="E4179" t="s">
        <v>40618</v>
      </c>
    </row>
    <row r="4180">
      <c r="A4180" s="143" t="s">
        <v>40619</v>
      </c>
      <c r="B4180" t="s">
        <v>28083</v>
      </c>
      <c r="C4180" t="s">
        <v>55</v>
      </c>
      <c r="D4180" s="144" t="s">
        <v>28089</v>
      </c>
      <c r="E4180" s="144" t="s">
        <v>28090</v>
      </c>
    </row>
    <row r="4181">
      <c r="A4181" s="143" t="s">
        <v>40620</v>
      </c>
      <c r="B4181" t="s">
        <v>28094</v>
      </c>
      <c r="C4181" t="s">
        <v>412</v>
      </c>
      <c r="D4181" s="144"/>
      <c r="E4181" s="144"/>
    </row>
    <row r="4182">
      <c r="A4182" s="143" t="s">
        <v>40621</v>
      </c>
      <c r="B4182" t="s">
        <v>28094</v>
      </c>
      <c r="C4182" t="s">
        <v>106</v>
      </c>
      <c r="D4182" s="144" t="s">
        <v>28111</v>
      </c>
      <c r="E4182" s="144"/>
    </row>
    <row r="4183">
      <c r="A4183" s="143" t="s">
        <v>40622</v>
      </c>
      <c r="B4183" t="s">
        <v>28094</v>
      </c>
      <c r="C4183" t="s">
        <v>80</v>
      </c>
      <c r="D4183" s="144" t="s">
        <v>28114</v>
      </c>
      <c r="E4183" s="144"/>
    </row>
    <row r="4184">
      <c r="A4184" s="143" t="s">
        <v>40623</v>
      </c>
      <c r="B4184" t="s">
        <v>28094</v>
      </c>
      <c r="C4184" t="s">
        <v>80</v>
      </c>
      <c r="D4184" s="144" t="s">
        <v>28118</v>
      </c>
      <c r="E4184" s="144"/>
    </row>
    <row r="4185">
      <c r="A4185" s="143" t="s">
        <v>40624</v>
      </c>
      <c r="B4185" t="s">
        <v>28094</v>
      </c>
      <c r="C4185" t="s">
        <v>80</v>
      </c>
      <c r="D4185" s="144"/>
      <c r="E4185" s="144"/>
    </row>
    <row r="4186">
      <c r="A4186" s="143" t="s">
        <v>40625</v>
      </c>
      <c r="B4186" t="s">
        <v>28130</v>
      </c>
      <c r="C4186" t="s">
        <v>55</v>
      </c>
      <c r="D4186" s="144" t="s">
        <v>28136</v>
      </c>
      <c r="E4186" s="144" t="s">
        <v>28137</v>
      </c>
    </row>
    <row r="4187">
      <c r="A4187" s="143" t="s">
        <v>40626</v>
      </c>
      <c r="B4187" t="s">
        <v>28130</v>
      </c>
      <c r="C4187" t="s">
        <v>80</v>
      </c>
      <c r="D4187" s="144" t="s">
        <v>28146</v>
      </c>
      <c r="E4187" s="144" t="s">
        <v>28137</v>
      </c>
    </row>
    <row r="4188">
      <c r="A4188" s="143" t="s">
        <v>40627</v>
      </c>
      <c r="B4188" t="s">
        <v>28130</v>
      </c>
      <c r="C4188" t="s">
        <v>80</v>
      </c>
      <c r="D4188" s="144"/>
      <c r="E4188" s="144"/>
    </row>
    <row r="4189">
      <c r="A4189" s="143" t="s">
        <v>40628</v>
      </c>
      <c r="B4189" t="s">
        <v>28130</v>
      </c>
      <c r="C4189" t="s">
        <v>80</v>
      </c>
      <c r="D4189" s="144"/>
      <c r="E4189" s="144"/>
    </row>
    <row r="4190">
      <c r="A4190" s="143" t="s">
        <v>40629</v>
      </c>
      <c r="B4190" t="s">
        <v>28130</v>
      </c>
      <c r="C4190" t="s">
        <v>80</v>
      </c>
      <c r="D4190" s="144"/>
      <c r="E4190" s="144"/>
    </row>
    <row r="4191">
      <c r="A4191" s="143" t="s">
        <v>40630</v>
      </c>
      <c r="B4191" t="s">
        <v>28152</v>
      </c>
      <c r="C4191" t="s">
        <v>311</v>
      </c>
      <c r="D4191" s="144" t="s">
        <v>28159</v>
      </c>
      <c r="E4191" s="144" t="s">
        <v>28160</v>
      </c>
    </row>
    <row r="4192">
      <c r="A4192" s="143" t="s">
        <v>40631</v>
      </c>
      <c r="B4192" t="s">
        <v>28152</v>
      </c>
      <c r="C4192" t="s">
        <v>28170</v>
      </c>
      <c r="D4192" s="144" t="s">
        <v>28171</v>
      </c>
      <c r="E4192" s="144"/>
    </row>
    <row r="4193">
      <c r="A4193" s="143" t="s">
        <v>40632</v>
      </c>
      <c r="B4193" t="s">
        <v>28152</v>
      </c>
      <c r="C4193" t="s">
        <v>386</v>
      </c>
      <c r="D4193" s="144" t="s">
        <v>28176</v>
      </c>
      <c r="E4193" s="144"/>
    </row>
    <row r="4194">
      <c r="A4194" s="143" t="s">
        <v>40633</v>
      </c>
      <c r="B4194" t="s">
        <v>28178</v>
      </c>
      <c r="C4194" t="s">
        <v>2740</v>
      </c>
      <c r="D4194" s="144" t="s">
        <v>28183</v>
      </c>
      <c r="E4194" s="144" t="s">
        <v>28184</v>
      </c>
    </row>
    <row r="4195">
      <c r="A4195" s="143" t="s">
        <v>40634</v>
      </c>
      <c r="B4195" t="s">
        <v>28178</v>
      </c>
      <c r="C4195" t="s">
        <v>55</v>
      </c>
      <c r="D4195" s="144" t="s">
        <v>28193</v>
      </c>
      <c r="E4195" s="144" t="s">
        <v>28194</v>
      </c>
    </row>
    <row r="4196">
      <c r="A4196" s="143" t="s">
        <v>40635</v>
      </c>
      <c r="B4196" t="s">
        <v>28178</v>
      </c>
      <c r="C4196" t="s">
        <v>160</v>
      </c>
      <c r="D4196" s="144" t="s">
        <v>28197</v>
      </c>
      <c r="E4196" s="144" t="s">
        <v>28198</v>
      </c>
    </row>
    <row r="4197">
      <c r="A4197" s="143" t="s">
        <v>40636</v>
      </c>
      <c r="B4197" t="s">
        <v>28178</v>
      </c>
      <c r="C4197" t="s">
        <v>106</v>
      </c>
      <c r="D4197" s="144" t="s">
        <v>28202</v>
      </c>
      <c r="E4197" s="144" t="s">
        <v>28203</v>
      </c>
    </row>
    <row r="4198">
      <c r="A4198" s="143" t="s">
        <v>40637</v>
      </c>
      <c r="B4198" t="s">
        <v>28204</v>
      </c>
      <c r="C4198" t="s">
        <v>28210</v>
      </c>
      <c r="D4198" s="144"/>
      <c r="E4198" s="144"/>
    </row>
    <row r="4199">
      <c r="A4199" s="143" t="s">
        <v>40638</v>
      </c>
      <c r="B4199" t="s">
        <v>28204</v>
      </c>
      <c r="C4199" t="s">
        <v>427</v>
      </c>
      <c r="D4199" s="144" t="s">
        <v>28220</v>
      </c>
      <c r="E4199" s="144" t="s">
        <v>28221</v>
      </c>
    </row>
    <row r="4200">
      <c r="A4200" s="143" t="s">
        <v>40639</v>
      </c>
      <c r="B4200" t="s">
        <v>28204</v>
      </c>
      <c r="C4200" t="s">
        <v>167</v>
      </c>
      <c r="D4200" s="144"/>
      <c r="E4200" s="144"/>
    </row>
    <row r="4201">
      <c r="A4201" s="143" t="s">
        <v>40640</v>
      </c>
      <c r="B4201" t="s">
        <v>28204</v>
      </c>
      <c r="C4201" t="s">
        <v>28229</v>
      </c>
      <c r="D4201" s="144"/>
      <c r="E4201" s="144"/>
    </row>
    <row r="4202">
      <c r="A4202" s="143" t="s">
        <v>40641</v>
      </c>
      <c r="B4202" t="s">
        <v>28204</v>
      </c>
      <c r="C4202" t="s">
        <v>106</v>
      </c>
      <c r="D4202" s="144" t="s">
        <v>28232</v>
      </c>
      <c r="E4202" s="144"/>
    </row>
    <row r="4203">
      <c r="A4203" s="143" t="s">
        <v>40642</v>
      </c>
      <c r="B4203" t="s">
        <v>28233</v>
      </c>
      <c r="C4203" t="s">
        <v>55</v>
      </c>
      <c r="D4203" s="144" t="s">
        <v>28238</v>
      </c>
      <c r="E4203" s="144"/>
    </row>
    <row r="4204">
      <c r="A4204" s="143" t="s">
        <v>40643</v>
      </c>
      <c r="B4204" t="s">
        <v>28233</v>
      </c>
      <c r="C4204" t="s">
        <v>160</v>
      </c>
      <c r="D4204" s="144"/>
      <c r="E4204" s="144"/>
    </row>
    <row r="4205">
      <c r="A4205" s="143" t="s">
        <v>40644</v>
      </c>
      <c r="B4205" t="s">
        <v>28233</v>
      </c>
      <c r="C4205" t="s">
        <v>160</v>
      </c>
      <c r="D4205" s="144"/>
      <c r="E4205" s="144"/>
    </row>
    <row r="4206">
      <c r="A4206" s="143" t="s">
        <v>40645</v>
      </c>
      <c r="B4206" t="s">
        <v>28233</v>
      </c>
      <c r="C4206" t="s">
        <v>167</v>
      </c>
      <c r="D4206" s="144"/>
      <c r="E4206" s="144"/>
    </row>
    <row r="4207">
      <c r="A4207" s="143" t="s">
        <v>40646</v>
      </c>
      <c r="B4207" t="s">
        <v>28233</v>
      </c>
      <c r="C4207" t="s">
        <v>28256</v>
      </c>
      <c r="D4207" s="144" t="s">
        <v>28257</v>
      </c>
      <c r="E4207" s="144"/>
    </row>
    <row r="4208">
      <c r="A4208" s="143" t="s">
        <v>40647</v>
      </c>
      <c r="B4208" t="s">
        <v>28233</v>
      </c>
      <c r="C4208" t="s">
        <v>106</v>
      </c>
      <c r="D4208" s="144"/>
      <c r="E4208" s="144"/>
    </row>
    <row r="4209">
      <c r="A4209" s="143" t="s">
        <v>40648</v>
      </c>
      <c r="B4209" t="s">
        <v>28233</v>
      </c>
      <c r="C4209" t="s">
        <v>106</v>
      </c>
      <c r="D4209" s="144"/>
      <c r="E4209" s="144"/>
    </row>
    <row r="4210">
      <c r="A4210" s="143" t="s">
        <v>40649</v>
      </c>
      <c r="B4210" t="s">
        <v>28262</v>
      </c>
      <c r="C4210" t="s">
        <v>7483</v>
      </c>
      <c r="D4210" s="144" t="s">
        <v>28267</v>
      </c>
      <c r="E4210" s="144" t="s">
        <v>28268</v>
      </c>
    </row>
    <row r="4211">
      <c r="A4211" s="143" t="s">
        <v>40650</v>
      </c>
      <c r="B4211" t="s">
        <v>28262</v>
      </c>
      <c r="C4211" t="s">
        <v>106</v>
      </c>
      <c r="D4211" s="144" t="s">
        <v>28278</v>
      </c>
      <c r="E4211" s="144" t="s">
        <v>28268</v>
      </c>
    </row>
    <row r="4212">
      <c r="A4212" s="143" t="s">
        <v>40651</v>
      </c>
      <c r="B4212" t="s">
        <v>28262</v>
      </c>
      <c r="C4212" t="s">
        <v>106</v>
      </c>
      <c r="D4212" s="144" t="s">
        <v>28281</v>
      </c>
      <c r="E4212" s="144" t="s">
        <v>28268</v>
      </c>
    </row>
    <row r="4213">
      <c r="A4213" s="143" t="s">
        <v>40652</v>
      </c>
      <c r="B4213" t="s">
        <v>28282</v>
      </c>
      <c r="C4213" t="s">
        <v>55</v>
      </c>
      <c r="D4213" s="144" t="s">
        <v>28288</v>
      </c>
      <c r="E4213" s="144" t="s">
        <v>28289</v>
      </c>
    </row>
    <row r="4214">
      <c r="A4214" s="143" t="s">
        <v>40653</v>
      </c>
      <c r="B4214" t="s">
        <v>28282</v>
      </c>
      <c r="C4214" t="s">
        <v>28298</v>
      </c>
      <c r="D4214" s="144" t="s">
        <v>28299</v>
      </c>
      <c r="E4214" s="144" t="s">
        <v>28300</v>
      </c>
    </row>
    <row r="4215">
      <c r="A4215" s="143" t="s">
        <v>40654</v>
      </c>
      <c r="B4215" t="s">
        <v>28282</v>
      </c>
      <c r="C4215" t="s">
        <v>28302</v>
      </c>
      <c r="D4215" s="144"/>
      <c r="E4215" s="144"/>
    </row>
    <row r="4216">
      <c r="A4216" s="143" t="s">
        <v>40655</v>
      </c>
      <c r="B4216" t="s">
        <v>28282</v>
      </c>
      <c r="C4216" t="s">
        <v>155</v>
      </c>
      <c r="D4216" s="144"/>
      <c r="E4216" s="144"/>
    </row>
    <row r="4217">
      <c r="A4217" s="143" t="s">
        <v>40656</v>
      </c>
      <c r="B4217" t="s">
        <v>28282</v>
      </c>
      <c r="C4217" t="s">
        <v>28308</v>
      </c>
      <c r="D4217" s="144"/>
      <c r="E4217" s="144"/>
    </row>
    <row r="4218">
      <c r="A4218" s="143" t="s">
        <v>40657</v>
      </c>
      <c r="B4218" t="s">
        <v>28282</v>
      </c>
      <c r="C4218" t="s">
        <v>28311</v>
      </c>
      <c r="D4218" s="144"/>
      <c r="E4218" s="144"/>
    </row>
    <row r="4219">
      <c r="A4219" s="143" t="s">
        <v>40658</v>
      </c>
      <c r="B4219" t="s">
        <v>28282</v>
      </c>
      <c r="C4219" t="s">
        <v>247</v>
      </c>
      <c r="D4219" s="144" t="s">
        <v>28313</v>
      </c>
      <c r="E4219" s="144"/>
    </row>
    <row r="4220">
      <c r="A4220" s="143" t="s">
        <v>40659</v>
      </c>
      <c r="B4220" t="s">
        <v>28282</v>
      </c>
      <c r="C4220" t="s">
        <v>106</v>
      </c>
      <c r="D4220" s="144"/>
      <c r="E4220" s="144"/>
    </row>
    <row r="4221">
      <c r="A4221" s="143" t="s">
        <v>40660</v>
      </c>
      <c r="B4221" t="s">
        <v>28315</v>
      </c>
      <c r="C4221" t="s">
        <v>55</v>
      </c>
      <c r="D4221" s="144" t="s">
        <v>28319</v>
      </c>
      <c r="E4221" s="144"/>
    </row>
    <row r="4222">
      <c r="A4222" s="143" t="s">
        <v>40661</v>
      </c>
      <c r="B4222" t="s">
        <v>28315</v>
      </c>
      <c r="C4222" t="s">
        <v>76</v>
      </c>
      <c r="D4222" s="144"/>
      <c r="E4222" s="144"/>
    </row>
    <row r="4223">
      <c r="A4223" s="143" t="s">
        <v>40662</v>
      </c>
      <c r="B4223" t="s">
        <v>28315</v>
      </c>
      <c r="C4223" t="s">
        <v>76</v>
      </c>
      <c r="D4223" s="144"/>
      <c r="E4223" s="144"/>
    </row>
    <row r="4224">
      <c r="A4224" s="143" t="s">
        <v>40663</v>
      </c>
      <c r="B4224" t="s">
        <v>28315</v>
      </c>
      <c r="C4224" t="s">
        <v>80</v>
      </c>
      <c r="D4224" s="144" t="s">
        <v>28331</v>
      </c>
      <c r="E4224" s="144"/>
    </row>
    <row r="4225">
      <c r="A4225" s="143" t="s">
        <v>40664</v>
      </c>
      <c r="B4225" t="s">
        <v>28315</v>
      </c>
      <c r="C4225" t="s">
        <v>80</v>
      </c>
      <c r="D4225" s="144"/>
      <c r="E4225" s="144"/>
    </row>
    <row r="4226">
      <c r="A4226" s="143" t="s">
        <v>40665</v>
      </c>
      <c r="B4226" t="s">
        <v>28334</v>
      </c>
      <c r="C4226" t="s">
        <v>55</v>
      </c>
      <c r="D4226" s="144" t="s">
        <v>28340</v>
      </c>
      <c r="E4226" s="144" t="s">
        <v>28341</v>
      </c>
    </row>
    <row r="4227">
      <c r="A4227" s="143" t="s">
        <v>40666</v>
      </c>
      <c r="B4227" t="s">
        <v>28334</v>
      </c>
      <c r="C4227" t="s">
        <v>160</v>
      </c>
      <c r="D4227" s="144"/>
      <c r="E4227" s="144"/>
    </row>
    <row r="4228">
      <c r="A4228" s="143" t="s">
        <v>40667</v>
      </c>
      <c r="B4228" t="s">
        <v>28334</v>
      </c>
      <c r="C4228" t="s">
        <v>80</v>
      </c>
      <c r="D4228" s="144" t="s">
        <v>28354</v>
      </c>
      <c r="E4228" s="144"/>
    </row>
    <row r="4229">
      <c r="A4229" s="143" t="s">
        <v>40668</v>
      </c>
      <c r="B4229" t="s">
        <v>28334</v>
      </c>
      <c r="C4229" t="s">
        <v>80</v>
      </c>
      <c r="D4229" s="144"/>
      <c r="E4229" s="144"/>
    </row>
    <row r="4230">
      <c r="A4230" s="143" t="s">
        <v>40669</v>
      </c>
      <c r="B4230" t="s">
        <v>28334</v>
      </c>
      <c r="C4230" t="s">
        <v>80</v>
      </c>
      <c r="D4230" s="144"/>
      <c r="E4230" s="144"/>
    </row>
    <row r="4231">
      <c r="A4231" s="143" t="s">
        <v>40670</v>
      </c>
      <c r="B4231" t="s">
        <v>28361</v>
      </c>
      <c r="C4231" t="s">
        <v>55</v>
      </c>
      <c r="D4231" s="144" t="s">
        <v>28367</v>
      </c>
      <c r="E4231" s="144" t="s">
        <v>28368</v>
      </c>
    </row>
    <row r="4232">
      <c r="A4232" s="143" t="s">
        <v>40671</v>
      </c>
      <c r="B4232" t="s">
        <v>28361</v>
      </c>
      <c r="C4232" t="s">
        <v>76</v>
      </c>
      <c r="D4232" s="144" t="s">
        <v>86</v>
      </c>
      <c r="E4232" s="144" t="s">
        <v>86</v>
      </c>
    </row>
    <row r="4233">
      <c r="A4233" s="143" t="s">
        <v>40672</v>
      </c>
      <c r="B4233" t="s">
        <v>28361</v>
      </c>
      <c r="C4233" t="s">
        <v>160</v>
      </c>
      <c r="D4233" s="144" t="s">
        <v>86</v>
      </c>
      <c r="E4233" s="144" t="s">
        <v>86</v>
      </c>
    </row>
    <row r="4234">
      <c r="A4234" s="143" t="s">
        <v>40673</v>
      </c>
      <c r="B4234" t="s">
        <v>28361</v>
      </c>
      <c r="C4234" t="s">
        <v>160</v>
      </c>
      <c r="D4234" s="144"/>
      <c r="E4234" s="144"/>
    </row>
    <row r="4235">
      <c r="A4235" s="143" t="s">
        <v>40674</v>
      </c>
      <c r="B4235" t="s">
        <v>28361</v>
      </c>
      <c r="C4235" t="s">
        <v>247</v>
      </c>
      <c r="D4235" s="144" t="s">
        <v>28388</v>
      </c>
      <c r="E4235" s="144"/>
    </row>
    <row r="4236">
      <c r="A4236" s="143" t="s">
        <v>40675</v>
      </c>
      <c r="B4236" t="s">
        <v>28361</v>
      </c>
      <c r="C4236" t="s">
        <v>17871</v>
      </c>
      <c r="D4236" s="144"/>
      <c r="E4236" s="144"/>
    </row>
    <row r="4237">
      <c r="A4237" s="143" t="s">
        <v>40676</v>
      </c>
      <c r="B4237" t="s">
        <v>28361</v>
      </c>
      <c r="C4237" t="s">
        <v>106</v>
      </c>
      <c r="D4237" s="144" t="s">
        <v>28392</v>
      </c>
      <c r="E4237" s="144"/>
    </row>
    <row r="4238">
      <c r="A4238" s="143" t="s">
        <v>40677</v>
      </c>
      <c r="B4238" t="s">
        <v>28361</v>
      </c>
      <c r="C4238" t="s">
        <v>106</v>
      </c>
      <c r="D4238" s="144" t="s">
        <v>28395</v>
      </c>
      <c r="E4238" s="144" t="s">
        <v>28396</v>
      </c>
    </row>
    <row r="4239">
      <c r="A4239" s="143" t="s">
        <v>40678</v>
      </c>
      <c r="B4239" t="s">
        <v>28361</v>
      </c>
      <c r="C4239" t="s">
        <v>80</v>
      </c>
      <c r="D4239" s="144" t="s">
        <v>28400</v>
      </c>
      <c r="E4239" s="144"/>
    </row>
    <row r="4240">
      <c r="A4240" s="143" t="s">
        <v>40679</v>
      </c>
      <c r="B4240" t="s">
        <v>28361</v>
      </c>
      <c r="C4240" t="s">
        <v>80</v>
      </c>
      <c r="D4240" s="144"/>
      <c r="E4240" s="144"/>
    </row>
    <row r="4241">
      <c r="A4241" s="143" t="s">
        <v>40680</v>
      </c>
      <c r="B4241" t="s">
        <v>28403</v>
      </c>
      <c r="C4241" t="s">
        <v>412</v>
      </c>
      <c r="D4241" s="144"/>
      <c r="E4241" s="144"/>
    </row>
    <row r="4242">
      <c r="A4242" s="143" t="s">
        <v>40681</v>
      </c>
      <c r="B4242" t="s">
        <v>28403</v>
      </c>
      <c r="C4242" t="s">
        <v>55</v>
      </c>
      <c r="D4242" s="144" t="s">
        <v>28417</v>
      </c>
      <c r="E4242" s="144" t="s">
        <v>28418</v>
      </c>
    </row>
    <row r="4243">
      <c r="A4243" s="143" t="s">
        <v>40682</v>
      </c>
      <c r="B4243" t="s">
        <v>28403</v>
      </c>
      <c r="C4243" t="s">
        <v>80</v>
      </c>
      <c r="D4243" s="144" t="s">
        <v>28420</v>
      </c>
      <c r="E4243" s="144" t="s">
        <v>28421</v>
      </c>
    </row>
    <row r="4244">
      <c r="A4244" s="143" t="s">
        <v>40683</v>
      </c>
      <c r="B4244" t="s">
        <v>28403</v>
      </c>
      <c r="C4244" t="s">
        <v>80</v>
      </c>
      <c r="D4244" s="144" t="s">
        <v>28424</v>
      </c>
      <c r="E4244" s="144" t="s">
        <v>28425</v>
      </c>
    </row>
    <row r="4245">
      <c r="A4245" s="143" t="s">
        <v>40684</v>
      </c>
      <c r="B4245" t="s">
        <v>28403</v>
      </c>
      <c r="C4245" t="s">
        <v>80</v>
      </c>
      <c r="D4245" s="144"/>
      <c r="E4245" s="144"/>
    </row>
    <row r="4246">
      <c r="A4246" s="143" t="s">
        <v>40685</v>
      </c>
      <c r="B4246" t="s">
        <v>28403</v>
      </c>
      <c r="C4246" t="s">
        <v>80</v>
      </c>
      <c r="D4246" s="144"/>
      <c r="E4246" s="144"/>
    </row>
    <row r="4247">
      <c r="A4247" s="143" t="s">
        <v>40686</v>
      </c>
      <c r="B4247" t="s">
        <v>28403</v>
      </c>
      <c r="C4247" t="s">
        <v>80</v>
      </c>
      <c r="D4247" s="144"/>
      <c r="E4247" s="144"/>
    </row>
    <row r="4248">
      <c r="A4248" s="143" t="s">
        <v>40687</v>
      </c>
      <c r="B4248" t="s">
        <v>28403</v>
      </c>
      <c r="C4248" t="s">
        <v>80</v>
      </c>
      <c r="D4248" s="144"/>
      <c r="E4248" s="144"/>
    </row>
    <row r="4249">
      <c r="A4249" s="143" t="s">
        <v>40688</v>
      </c>
      <c r="B4249" t="s">
        <v>28403</v>
      </c>
      <c r="C4249" t="s">
        <v>80</v>
      </c>
      <c r="D4249" s="144"/>
      <c r="E4249" s="144"/>
    </row>
    <row r="4250">
      <c r="A4250" s="143" t="s">
        <v>40689</v>
      </c>
      <c r="B4250" t="s">
        <v>28438</v>
      </c>
      <c r="C4250" t="s">
        <v>55</v>
      </c>
      <c r="D4250" s="144" t="s">
        <v>28444</v>
      </c>
      <c r="E4250" s="144" t="s">
        <v>28445</v>
      </c>
    </row>
    <row r="4251">
      <c r="A4251" s="143" t="s">
        <v>40690</v>
      </c>
      <c r="B4251" t="s">
        <v>28438</v>
      </c>
      <c r="C4251" t="s">
        <v>2649</v>
      </c>
      <c r="D4251" s="144" t="s">
        <v>28457</v>
      </c>
      <c r="E4251" t="s">
        <v>40691</v>
      </c>
    </row>
    <row r="4252">
      <c r="A4252" s="143" t="s">
        <v>40692</v>
      </c>
      <c r="B4252" t="s">
        <v>28438</v>
      </c>
      <c r="C4252" t="s">
        <v>80</v>
      </c>
      <c r="D4252" s="144" t="s">
        <v>28461</v>
      </c>
      <c r="E4252" s="144" t="s">
        <v>28462</v>
      </c>
    </row>
    <row r="4253">
      <c r="A4253" s="143" t="s">
        <v>40693</v>
      </c>
      <c r="B4253" t="s">
        <v>28464</v>
      </c>
      <c r="C4253" t="s">
        <v>80</v>
      </c>
      <c r="D4253" s="144" t="s">
        <v>28469</v>
      </c>
      <c r="E4253" s="144" t="s">
        <v>28470</v>
      </c>
    </row>
    <row r="4254">
      <c r="A4254" s="143" t="s">
        <v>40694</v>
      </c>
      <c r="B4254" t="s">
        <v>28464</v>
      </c>
      <c r="C4254" t="s">
        <v>80</v>
      </c>
      <c r="D4254" s="144" t="s">
        <v>28479</v>
      </c>
      <c r="E4254" s="144"/>
    </row>
    <row r="4255">
      <c r="A4255" s="143" t="s">
        <v>40695</v>
      </c>
      <c r="B4255" t="s">
        <v>28480</v>
      </c>
      <c r="C4255" t="s">
        <v>55</v>
      </c>
      <c r="D4255" s="144" t="s">
        <v>28485</v>
      </c>
      <c r="E4255" s="144" t="s">
        <v>28486</v>
      </c>
    </row>
    <row r="4256">
      <c r="A4256" s="143" t="s">
        <v>40696</v>
      </c>
      <c r="B4256" t="s">
        <v>28492</v>
      </c>
      <c r="C4256" t="s">
        <v>55</v>
      </c>
      <c r="D4256" s="144" t="s">
        <v>28497</v>
      </c>
      <c r="E4256" s="144" t="s">
        <v>86</v>
      </c>
    </row>
    <row r="4257">
      <c r="A4257" s="143" t="s">
        <v>40697</v>
      </c>
      <c r="B4257" t="s">
        <v>28492</v>
      </c>
      <c r="C4257" t="s">
        <v>55</v>
      </c>
      <c r="D4257" s="144" t="s">
        <v>28508</v>
      </c>
      <c r="E4257" s="144" t="s">
        <v>28509</v>
      </c>
    </row>
    <row r="4258">
      <c r="A4258" s="143" t="s">
        <v>40698</v>
      </c>
      <c r="B4258" t="s">
        <v>28492</v>
      </c>
      <c r="C4258" t="s">
        <v>247</v>
      </c>
      <c r="D4258" s="144"/>
      <c r="E4258" s="144"/>
    </row>
    <row r="4259">
      <c r="A4259" s="143" t="s">
        <v>40699</v>
      </c>
      <c r="B4259" t="s">
        <v>28492</v>
      </c>
      <c r="C4259" t="s">
        <v>24090</v>
      </c>
      <c r="D4259" s="144" t="s">
        <v>28519</v>
      </c>
      <c r="E4259" s="144" t="s">
        <v>28520</v>
      </c>
    </row>
    <row r="4260">
      <c r="A4260" s="143" t="s">
        <v>40700</v>
      </c>
      <c r="B4260" t="s">
        <v>28492</v>
      </c>
      <c r="C4260" t="s">
        <v>28525</v>
      </c>
      <c r="D4260" s="144" t="s">
        <v>28526</v>
      </c>
      <c r="E4260" s="144" t="s">
        <v>86</v>
      </c>
    </row>
    <row r="4261">
      <c r="A4261" s="143" t="s">
        <v>40701</v>
      </c>
      <c r="B4261" t="s">
        <v>28527</v>
      </c>
      <c r="C4261" t="s">
        <v>55</v>
      </c>
      <c r="D4261" s="144" t="s">
        <v>28532</v>
      </c>
      <c r="E4261" s="144" t="s">
        <v>28533</v>
      </c>
    </row>
    <row r="4262">
      <c r="A4262" s="143" t="s">
        <v>40702</v>
      </c>
      <c r="B4262" t="s">
        <v>28527</v>
      </c>
      <c r="C4262" t="s">
        <v>160</v>
      </c>
      <c r="D4262" s="144"/>
      <c r="E4262" s="144"/>
    </row>
    <row r="4263">
      <c r="A4263" s="143" t="s">
        <v>40703</v>
      </c>
      <c r="B4263" t="s">
        <v>28527</v>
      </c>
      <c r="C4263" t="s">
        <v>247</v>
      </c>
      <c r="D4263" s="144"/>
      <c r="E4263" s="144"/>
    </row>
    <row r="4264">
      <c r="A4264" s="143" t="s">
        <v>40704</v>
      </c>
      <c r="B4264" t="s">
        <v>28527</v>
      </c>
      <c r="C4264" t="s">
        <v>2349</v>
      </c>
      <c r="D4264" s="144"/>
      <c r="E4264" s="144"/>
    </row>
    <row r="4265">
      <c r="A4265" s="143" t="s">
        <v>40705</v>
      </c>
      <c r="B4265" t="s">
        <v>28527</v>
      </c>
      <c r="C4265" t="s">
        <v>689</v>
      </c>
      <c r="D4265" s="144"/>
      <c r="E4265" s="144"/>
    </row>
    <row r="4266">
      <c r="A4266" s="143" t="s">
        <v>40706</v>
      </c>
      <c r="B4266" t="s">
        <v>28554</v>
      </c>
      <c r="C4266" t="s">
        <v>2105</v>
      </c>
      <c r="D4266" s="144" t="s">
        <v>28559</v>
      </c>
      <c r="E4266" s="144" t="s">
        <v>28560</v>
      </c>
    </row>
    <row r="4267">
      <c r="A4267" s="143" t="s">
        <v>40707</v>
      </c>
      <c r="B4267" t="s">
        <v>28554</v>
      </c>
      <c r="C4267" t="s">
        <v>160</v>
      </c>
      <c r="D4267" s="144"/>
      <c r="E4267" s="144"/>
    </row>
    <row r="4268">
      <c r="A4268" s="143" t="s">
        <v>40708</v>
      </c>
      <c r="B4268" t="s">
        <v>28554</v>
      </c>
      <c r="C4268" t="s">
        <v>674</v>
      </c>
      <c r="D4268" s="144"/>
      <c r="E4268" s="144"/>
    </row>
    <row r="4269">
      <c r="A4269" s="143" t="s">
        <v>40709</v>
      </c>
      <c r="B4269" t="s">
        <v>28554</v>
      </c>
      <c r="C4269" t="s">
        <v>247</v>
      </c>
      <c r="D4269" s="144"/>
      <c r="E4269" s="144"/>
    </row>
    <row r="4270">
      <c r="A4270" s="143" t="s">
        <v>40710</v>
      </c>
      <c r="B4270" t="s">
        <v>28554</v>
      </c>
      <c r="C4270" t="s">
        <v>4060</v>
      </c>
      <c r="D4270" s="144" t="s">
        <v>28574</v>
      </c>
      <c r="E4270" s="144"/>
    </row>
    <row r="4271">
      <c r="A4271" s="143" t="s">
        <v>40711</v>
      </c>
      <c r="B4271" t="s">
        <v>28554</v>
      </c>
      <c r="C4271" t="s">
        <v>106</v>
      </c>
      <c r="D4271" s="144" t="s">
        <v>28577</v>
      </c>
      <c r="E4271" s="144" t="s">
        <v>28578</v>
      </c>
    </row>
    <row r="4272">
      <c r="A4272" s="143" t="s">
        <v>40712</v>
      </c>
      <c r="B4272" t="s">
        <v>28554</v>
      </c>
      <c r="C4272" t="s">
        <v>80</v>
      </c>
      <c r="D4272" s="144" t="s">
        <v>28583</v>
      </c>
      <c r="E4272" s="144"/>
    </row>
    <row r="4273">
      <c r="A4273" s="143" t="s">
        <v>40713</v>
      </c>
      <c r="B4273" t="s">
        <v>28554</v>
      </c>
      <c r="C4273" t="s">
        <v>80</v>
      </c>
      <c r="D4273" s="144"/>
      <c r="E4273" s="144"/>
    </row>
    <row r="4274">
      <c r="A4274" s="143" t="s">
        <v>40714</v>
      </c>
      <c r="B4274" t="s">
        <v>28589</v>
      </c>
      <c r="C4274" t="s">
        <v>650</v>
      </c>
      <c r="D4274" s="144" t="s">
        <v>28594</v>
      </c>
      <c r="E4274" s="144" t="s">
        <v>28595</v>
      </c>
    </row>
    <row r="4275">
      <c r="A4275" s="143" t="s">
        <v>40715</v>
      </c>
      <c r="B4275" t="s">
        <v>28589</v>
      </c>
      <c r="C4275" t="s">
        <v>498</v>
      </c>
      <c r="D4275" s="144" t="s">
        <v>28604</v>
      </c>
      <c r="E4275" s="144" t="s">
        <v>28605</v>
      </c>
    </row>
    <row r="4276">
      <c r="A4276" s="143" t="s">
        <v>40716</v>
      </c>
      <c r="B4276" t="s">
        <v>28589</v>
      </c>
      <c r="C4276" t="s">
        <v>160</v>
      </c>
      <c r="D4276" s="144" t="s">
        <v>28610</v>
      </c>
      <c r="E4276" s="144" t="s">
        <v>28611</v>
      </c>
    </row>
    <row r="4277">
      <c r="A4277" s="143" t="s">
        <v>40717</v>
      </c>
      <c r="B4277" t="s">
        <v>28589</v>
      </c>
      <c r="C4277" t="s">
        <v>160</v>
      </c>
      <c r="D4277" s="144" t="s">
        <v>28614</v>
      </c>
      <c r="E4277" s="144"/>
    </row>
    <row r="4278">
      <c r="A4278" s="143" t="s">
        <v>40718</v>
      </c>
      <c r="B4278" t="s">
        <v>28589</v>
      </c>
      <c r="C4278" t="s">
        <v>160</v>
      </c>
      <c r="D4278" s="144"/>
      <c r="E4278" s="144"/>
    </row>
    <row r="4279">
      <c r="A4279" s="143" t="s">
        <v>40719</v>
      </c>
      <c r="B4279" t="s">
        <v>28589</v>
      </c>
      <c r="C4279" t="s">
        <v>2834</v>
      </c>
      <c r="D4279" s="144"/>
      <c r="E4279" s="144"/>
    </row>
    <row r="4280">
      <c r="A4280" s="143" t="s">
        <v>40720</v>
      </c>
      <c r="B4280" t="s">
        <v>28589</v>
      </c>
      <c r="C4280" t="s">
        <v>247</v>
      </c>
      <c r="D4280" s="144" t="s">
        <v>28621</v>
      </c>
      <c r="E4280" s="144" t="s">
        <v>28622</v>
      </c>
    </row>
    <row r="4281">
      <c r="A4281" s="143" t="s">
        <v>40721</v>
      </c>
      <c r="B4281" t="s">
        <v>28589</v>
      </c>
      <c r="C4281" t="s">
        <v>247</v>
      </c>
      <c r="D4281" s="144" t="s">
        <v>28625</v>
      </c>
      <c r="E4281" s="144" t="s">
        <v>28626</v>
      </c>
    </row>
    <row r="4282">
      <c r="A4282" s="143" t="s">
        <v>40722</v>
      </c>
      <c r="B4282" t="s">
        <v>28589</v>
      </c>
      <c r="C4282" t="s">
        <v>247</v>
      </c>
      <c r="D4282" s="144"/>
      <c r="E4282" s="144" t="s">
        <v>28630</v>
      </c>
    </row>
    <row r="4283">
      <c r="A4283" s="143" t="s">
        <v>40723</v>
      </c>
      <c r="B4283" t="s">
        <v>28589</v>
      </c>
      <c r="C4283" t="s">
        <v>4060</v>
      </c>
      <c r="D4283" s="144" t="s">
        <v>28633</v>
      </c>
      <c r="E4283" s="144"/>
    </row>
    <row r="4284">
      <c r="A4284" s="143" t="s">
        <v>40724</v>
      </c>
      <c r="B4284" t="s">
        <v>28589</v>
      </c>
      <c r="C4284" t="s">
        <v>106</v>
      </c>
      <c r="D4284" s="144" t="s">
        <v>28637</v>
      </c>
      <c r="E4284" s="144" t="s">
        <v>28638</v>
      </c>
    </row>
    <row r="4285">
      <c r="A4285" s="143" t="s">
        <v>40725</v>
      </c>
      <c r="B4285" t="s">
        <v>28589</v>
      </c>
      <c r="C4285" t="s">
        <v>80</v>
      </c>
      <c r="D4285" s="144" t="s">
        <v>86</v>
      </c>
      <c r="E4285" s="144" t="s">
        <v>86</v>
      </c>
    </row>
    <row r="4286">
      <c r="A4286" s="143" t="s">
        <v>40726</v>
      </c>
      <c r="B4286" t="s">
        <v>28589</v>
      </c>
      <c r="C4286" t="s">
        <v>80</v>
      </c>
      <c r="D4286" s="144"/>
      <c r="E4286" s="144"/>
    </row>
    <row r="4287">
      <c r="A4287" s="143" t="s">
        <v>40727</v>
      </c>
      <c r="B4287" t="s">
        <v>28589</v>
      </c>
      <c r="C4287" t="s">
        <v>80</v>
      </c>
      <c r="D4287" s="144"/>
      <c r="E4287" s="144"/>
    </row>
    <row r="4288">
      <c r="A4288" s="143" t="s">
        <v>40728</v>
      </c>
      <c r="B4288" t="s">
        <v>28589</v>
      </c>
      <c r="C4288" t="s">
        <v>80</v>
      </c>
      <c r="D4288" s="144"/>
      <c r="E4288" s="144"/>
    </row>
    <row r="4289">
      <c r="A4289" s="143" t="s">
        <v>40729</v>
      </c>
      <c r="B4289" t="s">
        <v>28589</v>
      </c>
      <c r="C4289" t="s">
        <v>80</v>
      </c>
      <c r="D4289" s="144"/>
      <c r="E4289" s="144"/>
    </row>
    <row r="4290">
      <c r="A4290" s="143" t="s">
        <v>40730</v>
      </c>
      <c r="B4290" t="s">
        <v>28650</v>
      </c>
      <c r="C4290" t="s">
        <v>469</v>
      </c>
      <c r="D4290" s="144"/>
      <c r="E4290" s="144"/>
    </row>
    <row r="4291">
      <c r="A4291" s="143" t="s">
        <v>40731</v>
      </c>
      <c r="B4291" t="s">
        <v>28650</v>
      </c>
      <c r="C4291" t="s">
        <v>28666</v>
      </c>
      <c r="D4291" s="144" t="s">
        <v>28667</v>
      </c>
      <c r="E4291" s="144" t="s">
        <v>28668</v>
      </c>
    </row>
    <row r="4292">
      <c r="A4292" s="143" t="s">
        <v>40732</v>
      </c>
      <c r="B4292" t="s">
        <v>28650</v>
      </c>
      <c r="C4292" t="s">
        <v>160</v>
      </c>
      <c r="D4292" s="144" t="s">
        <v>28671</v>
      </c>
      <c r="E4292" s="144"/>
    </row>
    <row r="4293">
      <c r="A4293" s="143" t="s">
        <v>40733</v>
      </c>
      <c r="B4293" t="s">
        <v>28650</v>
      </c>
      <c r="C4293" t="s">
        <v>160</v>
      </c>
      <c r="D4293" s="144" t="s">
        <v>28674</v>
      </c>
      <c r="E4293" s="144"/>
    </row>
    <row r="4294">
      <c r="A4294" s="143" t="s">
        <v>40734</v>
      </c>
      <c r="B4294" t="s">
        <v>28650</v>
      </c>
      <c r="C4294" t="s">
        <v>160</v>
      </c>
      <c r="D4294" s="144"/>
      <c r="E4294" s="144"/>
    </row>
    <row r="4295">
      <c r="A4295" s="143" t="s">
        <v>40735</v>
      </c>
      <c r="B4295" t="s">
        <v>28650</v>
      </c>
      <c r="C4295" t="s">
        <v>674</v>
      </c>
      <c r="D4295" s="144" t="s">
        <v>28679</v>
      </c>
      <c r="E4295" s="144"/>
    </row>
    <row r="4296">
      <c r="A4296" s="143" t="s">
        <v>40736</v>
      </c>
      <c r="B4296" t="s">
        <v>28650</v>
      </c>
      <c r="C4296" t="s">
        <v>247</v>
      </c>
      <c r="D4296" s="144"/>
      <c r="E4296" s="144"/>
    </row>
    <row r="4297">
      <c r="A4297" s="143" t="s">
        <v>40737</v>
      </c>
      <c r="B4297" t="s">
        <v>28650</v>
      </c>
      <c r="C4297" t="s">
        <v>2120</v>
      </c>
      <c r="D4297" s="144"/>
      <c r="E4297" s="144"/>
    </row>
    <row r="4298">
      <c r="A4298" s="143" t="s">
        <v>40738</v>
      </c>
      <c r="B4298" t="s">
        <v>28650</v>
      </c>
      <c r="C4298" t="s">
        <v>24040</v>
      </c>
      <c r="D4298" s="144"/>
      <c r="E4298" s="144"/>
    </row>
    <row r="4299">
      <c r="A4299" s="143" t="s">
        <v>40739</v>
      </c>
      <c r="B4299" t="s">
        <v>28650</v>
      </c>
      <c r="C4299" t="s">
        <v>5064</v>
      </c>
      <c r="D4299" s="144" t="s">
        <v>28692</v>
      </c>
      <c r="E4299" s="144"/>
    </row>
    <row r="4300">
      <c r="A4300" s="143" t="s">
        <v>40740</v>
      </c>
      <c r="B4300" t="s">
        <v>28650</v>
      </c>
      <c r="C4300" t="s">
        <v>5064</v>
      </c>
      <c r="D4300" s="144"/>
      <c r="E4300" s="144"/>
    </row>
    <row r="4301">
      <c r="A4301" s="143" t="s">
        <v>40741</v>
      </c>
      <c r="B4301" t="s">
        <v>28650</v>
      </c>
      <c r="C4301" t="s">
        <v>28695</v>
      </c>
      <c r="D4301" s="144" t="s">
        <v>28696</v>
      </c>
      <c r="E4301" s="144"/>
    </row>
    <row r="4302">
      <c r="A4302" s="143" t="s">
        <v>40742</v>
      </c>
      <c r="B4302" t="s">
        <v>28650</v>
      </c>
      <c r="C4302" t="s">
        <v>689</v>
      </c>
      <c r="D4302" s="144" t="s">
        <v>28698</v>
      </c>
      <c r="E4302" s="144"/>
    </row>
    <row r="4303">
      <c r="A4303" s="143" t="s">
        <v>40743</v>
      </c>
      <c r="B4303" t="s">
        <v>28650</v>
      </c>
      <c r="C4303" t="s">
        <v>106</v>
      </c>
      <c r="D4303" s="144" t="s">
        <v>28703</v>
      </c>
      <c r="E4303" s="144"/>
    </row>
    <row r="4304">
      <c r="A4304" s="143" t="s">
        <v>40744</v>
      </c>
      <c r="B4304" t="s">
        <v>28650</v>
      </c>
      <c r="C4304" t="s">
        <v>106</v>
      </c>
      <c r="D4304" s="144" t="s">
        <v>28705</v>
      </c>
      <c r="E4304" s="144" t="s">
        <v>28706</v>
      </c>
    </row>
    <row r="4305">
      <c r="A4305" s="143" t="s">
        <v>40745</v>
      </c>
      <c r="B4305" t="s">
        <v>28650</v>
      </c>
      <c r="C4305" t="s">
        <v>80</v>
      </c>
      <c r="D4305" s="144" t="s">
        <v>86</v>
      </c>
      <c r="E4305" s="144" t="s">
        <v>86</v>
      </c>
    </row>
    <row r="4306">
      <c r="A4306" s="143" t="s">
        <v>40746</v>
      </c>
      <c r="B4306" t="s">
        <v>28650</v>
      </c>
      <c r="C4306" t="s">
        <v>80</v>
      </c>
      <c r="D4306" s="144" t="s">
        <v>28711</v>
      </c>
      <c r="E4306" s="144"/>
    </row>
    <row r="4307">
      <c r="A4307" s="143" t="s">
        <v>40747</v>
      </c>
      <c r="B4307" t="s">
        <v>28713</v>
      </c>
      <c r="C4307" t="s">
        <v>55</v>
      </c>
      <c r="D4307" s="144" t="s">
        <v>28719</v>
      </c>
      <c r="E4307" s="144" t="s">
        <v>28720</v>
      </c>
    </row>
    <row r="4308">
      <c r="A4308" s="143" t="s">
        <v>40748</v>
      </c>
      <c r="B4308" t="s">
        <v>28713</v>
      </c>
      <c r="C4308" t="s">
        <v>674</v>
      </c>
      <c r="D4308" s="144" t="s">
        <v>28731</v>
      </c>
      <c r="E4308" s="144"/>
    </row>
    <row r="4309">
      <c r="A4309" s="143" t="s">
        <v>40749</v>
      </c>
      <c r="B4309" t="s">
        <v>28713</v>
      </c>
      <c r="C4309" t="s">
        <v>247</v>
      </c>
      <c r="D4309" s="144" t="s">
        <v>28734</v>
      </c>
      <c r="E4309" s="144"/>
    </row>
    <row r="4310">
      <c r="A4310" s="143" t="s">
        <v>40750</v>
      </c>
      <c r="B4310" t="s">
        <v>28713</v>
      </c>
      <c r="C4310" t="s">
        <v>247</v>
      </c>
      <c r="D4310" s="144" t="s">
        <v>28738</v>
      </c>
      <c r="E4310" s="144"/>
    </row>
    <row r="4311">
      <c r="A4311" s="143" t="s">
        <v>40751</v>
      </c>
      <c r="B4311" t="s">
        <v>28713</v>
      </c>
      <c r="C4311" t="s">
        <v>1583</v>
      </c>
      <c r="D4311" s="144" t="s">
        <v>28741</v>
      </c>
      <c r="E4311" s="144"/>
    </row>
    <row r="4312">
      <c r="A4312" s="143" t="s">
        <v>40752</v>
      </c>
      <c r="B4312" t="s">
        <v>28713</v>
      </c>
      <c r="C4312" t="s">
        <v>2120</v>
      </c>
      <c r="D4312" s="144" t="s">
        <v>28746</v>
      </c>
      <c r="E4312" s="144"/>
    </row>
    <row r="4313">
      <c r="A4313" s="143" t="s">
        <v>40753</v>
      </c>
      <c r="B4313" t="s">
        <v>28713</v>
      </c>
      <c r="C4313" t="s">
        <v>2120</v>
      </c>
      <c r="D4313" s="144" t="s">
        <v>28750</v>
      </c>
      <c r="E4313" s="144"/>
    </row>
    <row r="4314">
      <c r="A4314" s="143" t="s">
        <v>40754</v>
      </c>
      <c r="B4314" t="s">
        <v>28713</v>
      </c>
      <c r="C4314" t="s">
        <v>386</v>
      </c>
      <c r="D4314" s="144" t="s">
        <v>28753</v>
      </c>
      <c r="E4314" s="144" t="s">
        <v>28754</v>
      </c>
    </row>
    <row r="4315">
      <c r="A4315" s="143" t="s">
        <v>40755</v>
      </c>
      <c r="B4315" t="s">
        <v>28757</v>
      </c>
      <c r="C4315" t="s">
        <v>55</v>
      </c>
      <c r="D4315" s="144" t="s">
        <v>28763</v>
      </c>
      <c r="E4315" s="144" t="s">
        <v>28764</v>
      </c>
    </row>
    <row r="4316">
      <c r="A4316" s="143" t="s">
        <v>40756</v>
      </c>
      <c r="B4316" t="s">
        <v>28757</v>
      </c>
      <c r="C4316" t="s">
        <v>106</v>
      </c>
      <c r="D4316" s="144" t="s">
        <v>28777</v>
      </c>
      <c r="E4316" s="144" t="s">
        <v>28778</v>
      </c>
    </row>
    <row r="4317">
      <c r="A4317" s="143" t="s">
        <v>40757</v>
      </c>
      <c r="B4317" t="s">
        <v>28757</v>
      </c>
      <c r="C4317" t="s">
        <v>80</v>
      </c>
      <c r="D4317" s="144" t="s">
        <v>28780</v>
      </c>
      <c r="E4317" s="144"/>
    </row>
    <row r="4318">
      <c r="A4318" s="143" t="s">
        <v>40758</v>
      </c>
      <c r="B4318" t="s">
        <v>28757</v>
      </c>
      <c r="C4318" t="s">
        <v>80</v>
      </c>
      <c r="D4318" s="144" t="s">
        <v>28783</v>
      </c>
      <c r="E4318" s="144" t="s">
        <v>28784</v>
      </c>
    </row>
    <row r="4319">
      <c r="A4319" s="143" t="s">
        <v>40759</v>
      </c>
      <c r="B4319" t="s">
        <v>28757</v>
      </c>
      <c r="C4319" t="s">
        <v>80</v>
      </c>
      <c r="D4319" s="144" t="s">
        <v>28788</v>
      </c>
      <c r="E4319" s="144" t="s">
        <v>28789</v>
      </c>
    </row>
    <row r="4320">
      <c r="A4320" s="143" t="s">
        <v>40760</v>
      </c>
      <c r="B4320" t="s">
        <v>28757</v>
      </c>
      <c r="C4320" t="s">
        <v>80</v>
      </c>
      <c r="D4320" s="144" t="s">
        <v>28793</v>
      </c>
      <c r="E4320" s="144" t="s">
        <v>28789</v>
      </c>
    </row>
    <row r="4321">
      <c r="A4321" s="143" t="s">
        <v>40761</v>
      </c>
      <c r="B4321" t="s">
        <v>28757</v>
      </c>
      <c r="C4321" t="s">
        <v>80</v>
      </c>
      <c r="D4321" s="144" t="s">
        <v>28797</v>
      </c>
      <c r="E4321" s="144" t="s">
        <v>28764</v>
      </c>
    </row>
    <row r="4322">
      <c r="A4322" s="143" t="s">
        <v>40762</v>
      </c>
      <c r="B4322" t="s">
        <v>28757</v>
      </c>
      <c r="C4322" t="s">
        <v>80</v>
      </c>
      <c r="D4322" s="144" t="s">
        <v>28799</v>
      </c>
      <c r="E4322" s="144" t="s">
        <v>28764</v>
      </c>
    </row>
    <row r="4323">
      <c r="A4323" s="143" t="s">
        <v>40763</v>
      </c>
      <c r="B4323" t="s">
        <v>28802</v>
      </c>
      <c r="C4323" t="s">
        <v>28807</v>
      </c>
      <c r="D4323" s="144" t="s">
        <v>28808</v>
      </c>
      <c r="E4323" s="144" t="s">
        <v>28809</v>
      </c>
    </row>
    <row r="4324">
      <c r="A4324" s="143" t="s">
        <v>40764</v>
      </c>
      <c r="B4324" t="s">
        <v>28802</v>
      </c>
      <c r="C4324" t="s">
        <v>1879</v>
      </c>
      <c r="D4324" s="144" t="s">
        <v>28821</v>
      </c>
      <c r="E4324" s="144" t="s">
        <v>28822</v>
      </c>
    </row>
    <row r="4325">
      <c r="A4325" s="143" t="s">
        <v>40765</v>
      </c>
      <c r="B4325" t="s">
        <v>28802</v>
      </c>
      <c r="C4325" t="s">
        <v>55</v>
      </c>
      <c r="D4325" s="144" t="s">
        <v>28826</v>
      </c>
      <c r="E4325" s="144" t="s">
        <v>28827</v>
      </c>
    </row>
    <row r="4326">
      <c r="A4326" s="143" t="s">
        <v>40766</v>
      </c>
      <c r="B4326" t="s">
        <v>28802</v>
      </c>
      <c r="C4326" t="s">
        <v>160</v>
      </c>
      <c r="D4326" s="144"/>
      <c r="E4326" s="144"/>
    </row>
    <row r="4327">
      <c r="A4327" s="143" t="s">
        <v>40767</v>
      </c>
      <c r="B4327" t="s">
        <v>28802</v>
      </c>
      <c r="C4327" t="s">
        <v>674</v>
      </c>
      <c r="D4327" s="144" t="s">
        <v>28834</v>
      </c>
      <c r="E4327" s="144"/>
    </row>
    <row r="4328">
      <c r="A4328" s="143" t="s">
        <v>40768</v>
      </c>
      <c r="B4328" t="s">
        <v>28802</v>
      </c>
      <c r="C4328" t="s">
        <v>28695</v>
      </c>
      <c r="D4328" s="144"/>
      <c r="E4328" s="144"/>
    </row>
    <row r="4329">
      <c r="A4329" s="143" t="s">
        <v>40769</v>
      </c>
      <c r="B4329" t="s">
        <v>28802</v>
      </c>
      <c r="C4329" t="s">
        <v>3827</v>
      </c>
      <c r="D4329" s="144" t="s">
        <v>28838</v>
      </c>
      <c r="E4329" s="144"/>
    </row>
    <row r="4330">
      <c r="A4330" s="143" t="s">
        <v>40770</v>
      </c>
      <c r="B4330" t="s">
        <v>28802</v>
      </c>
      <c r="C4330" t="s">
        <v>106</v>
      </c>
      <c r="D4330" s="144" t="s">
        <v>28841</v>
      </c>
      <c r="E4330" s="144" t="s">
        <v>28842</v>
      </c>
    </row>
    <row r="4331">
      <c r="A4331" s="143" t="s">
        <v>40771</v>
      </c>
      <c r="B4331" t="s">
        <v>28847</v>
      </c>
      <c r="C4331" t="s">
        <v>2105</v>
      </c>
      <c r="D4331" s="144" t="s">
        <v>28852</v>
      </c>
      <c r="E4331" s="144" t="s">
        <v>28853</v>
      </c>
    </row>
    <row r="4332">
      <c r="A4332" s="143" t="s">
        <v>40772</v>
      </c>
      <c r="B4332" t="s">
        <v>28847</v>
      </c>
      <c r="C4332" t="s">
        <v>160</v>
      </c>
      <c r="D4332" s="144" t="s">
        <v>28861</v>
      </c>
      <c r="E4332" s="144"/>
    </row>
    <row r="4333">
      <c r="A4333" s="143" t="s">
        <v>40773</v>
      </c>
      <c r="B4333" t="s">
        <v>28847</v>
      </c>
      <c r="C4333" t="s">
        <v>247</v>
      </c>
      <c r="D4333" s="144"/>
      <c r="E4333" s="144"/>
    </row>
    <row r="4334">
      <c r="A4334" s="143" t="s">
        <v>40774</v>
      </c>
      <c r="B4334" t="s">
        <v>28847</v>
      </c>
      <c r="C4334" t="s">
        <v>106</v>
      </c>
      <c r="D4334" s="144" t="s">
        <v>28869</v>
      </c>
      <c r="E4334" s="144" t="s">
        <v>28870</v>
      </c>
    </row>
    <row r="4335">
      <c r="A4335" s="143" t="s">
        <v>40775</v>
      </c>
      <c r="B4335" t="s">
        <v>28847</v>
      </c>
      <c r="C4335" t="s">
        <v>80</v>
      </c>
      <c r="D4335" s="144" t="s">
        <v>28874</v>
      </c>
      <c r="E4335" s="144"/>
    </row>
    <row r="4336">
      <c r="A4336" s="143" t="s">
        <v>40776</v>
      </c>
      <c r="B4336" t="s">
        <v>28847</v>
      </c>
      <c r="C4336" t="s">
        <v>80</v>
      </c>
      <c r="D4336" s="144" t="s">
        <v>28878</v>
      </c>
      <c r="E4336" s="144"/>
    </row>
    <row r="4337">
      <c r="A4337" s="143" t="s">
        <v>40777</v>
      </c>
      <c r="B4337" t="s">
        <v>28880</v>
      </c>
      <c r="C4337" t="s">
        <v>28886</v>
      </c>
      <c r="D4337" s="144"/>
      <c r="E4337" s="144"/>
    </row>
    <row r="4338">
      <c r="A4338" s="143" t="s">
        <v>40778</v>
      </c>
      <c r="B4338" t="s">
        <v>28880</v>
      </c>
      <c r="C4338" t="s">
        <v>7483</v>
      </c>
      <c r="D4338" s="144" t="s">
        <v>28897</v>
      </c>
      <c r="E4338" s="144"/>
    </row>
    <row r="4339">
      <c r="A4339" s="143" t="s">
        <v>40779</v>
      </c>
      <c r="B4339" t="s">
        <v>28880</v>
      </c>
      <c r="C4339" t="s">
        <v>3873</v>
      </c>
      <c r="D4339" s="144" t="s">
        <v>28899</v>
      </c>
      <c r="E4339" s="144" t="s">
        <v>28900</v>
      </c>
    </row>
    <row r="4340">
      <c r="A4340" s="143" t="s">
        <v>40780</v>
      </c>
      <c r="B4340" t="s">
        <v>28880</v>
      </c>
      <c r="C4340" t="s">
        <v>160</v>
      </c>
      <c r="D4340" s="144"/>
      <c r="E4340" s="144"/>
    </row>
    <row r="4341">
      <c r="A4341" s="143" t="s">
        <v>40781</v>
      </c>
      <c r="B4341" t="s">
        <v>28880</v>
      </c>
      <c r="C4341" t="s">
        <v>247</v>
      </c>
      <c r="D4341" s="144" t="s">
        <v>28907</v>
      </c>
      <c r="E4341" s="144"/>
    </row>
    <row r="4342">
      <c r="A4342" s="143" t="s">
        <v>40782</v>
      </c>
      <c r="B4342" t="s">
        <v>28880</v>
      </c>
      <c r="C4342" t="s">
        <v>689</v>
      </c>
      <c r="D4342" s="144" t="s">
        <v>28911</v>
      </c>
      <c r="E4342" s="144"/>
    </row>
    <row r="4343">
      <c r="A4343" s="143" t="s">
        <v>40783</v>
      </c>
      <c r="B4343" t="s">
        <v>28880</v>
      </c>
      <c r="C4343" t="s">
        <v>80</v>
      </c>
      <c r="D4343" s="144" t="s">
        <v>28914</v>
      </c>
      <c r="E4343" s="144"/>
    </row>
    <row r="4344">
      <c r="A4344" s="143" t="s">
        <v>40784</v>
      </c>
      <c r="B4344" t="s">
        <v>28880</v>
      </c>
      <c r="C4344" t="s">
        <v>80</v>
      </c>
      <c r="D4344" s="144" t="s">
        <v>28916</v>
      </c>
      <c r="E4344" s="144"/>
    </row>
    <row r="4345">
      <c r="A4345" s="143" t="s">
        <v>40785</v>
      </c>
      <c r="B4345" t="s">
        <v>28917</v>
      </c>
      <c r="C4345" t="s">
        <v>28923</v>
      </c>
      <c r="D4345" s="144" t="s">
        <v>28924</v>
      </c>
      <c r="E4345" t="s">
        <v>40786</v>
      </c>
    </row>
    <row r="4346">
      <c r="A4346" s="143" t="s">
        <v>40787</v>
      </c>
      <c r="B4346" t="s">
        <v>28917</v>
      </c>
      <c r="C4346" t="s">
        <v>28934</v>
      </c>
      <c r="D4346" s="144" t="s">
        <v>28935</v>
      </c>
      <c r="E4346" s="144" t="s">
        <v>28936</v>
      </c>
    </row>
    <row r="4347">
      <c r="A4347" s="143" t="s">
        <v>40788</v>
      </c>
      <c r="B4347" t="s">
        <v>28917</v>
      </c>
      <c r="C4347" t="s">
        <v>1726</v>
      </c>
      <c r="D4347" s="144" t="s">
        <v>28941</v>
      </c>
      <c r="E4347" s="144" t="s">
        <v>28942</v>
      </c>
    </row>
    <row r="4348">
      <c r="A4348" s="143" t="s">
        <v>40789</v>
      </c>
      <c r="B4348" t="s">
        <v>28917</v>
      </c>
      <c r="C4348" t="s">
        <v>2035</v>
      </c>
      <c r="D4348" s="144" t="s">
        <v>28945</v>
      </c>
      <c r="E4348" t="s">
        <v>40790</v>
      </c>
    </row>
    <row r="4349">
      <c r="A4349" s="143" t="s">
        <v>40791</v>
      </c>
      <c r="B4349" t="s">
        <v>28917</v>
      </c>
      <c r="C4349" t="s">
        <v>386</v>
      </c>
      <c r="D4349" s="144" t="s">
        <v>28948</v>
      </c>
      <c r="E4349" s="144" t="s">
        <v>28949</v>
      </c>
    </row>
    <row r="4350">
      <c r="A4350" s="143" t="s">
        <v>40792</v>
      </c>
      <c r="B4350" t="s">
        <v>28951</v>
      </c>
      <c r="C4350" t="s">
        <v>412</v>
      </c>
      <c r="D4350" s="144"/>
      <c r="E4350" s="144" t="s">
        <v>28957</v>
      </c>
    </row>
    <row r="4351">
      <c r="A4351" s="143" t="s">
        <v>40793</v>
      </c>
      <c r="B4351" t="s">
        <v>28951</v>
      </c>
      <c r="C4351" t="s">
        <v>412</v>
      </c>
      <c r="D4351" s="144"/>
      <c r="E4351" s="144"/>
    </row>
    <row r="4352">
      <c r="A4352" s="143" t="s">
        <v>40794</v>
      </c>
      <c r="B4352" t="s">
        <v>28951</v>
      </c>
      <c r="C4352" t="s">
        <v>55</v>
      </c>
      <c r="D4352" s="144" t="s">
        <v>28972</v>
      </c>
      <c r="E4352" s="144" t="s">
        <v>28957</v>
      </c>
    </row>
    <row r="4353">
      <c r="A4353" s="143" t="s">
        <v>40795</v>
      </c>
      <c r="B4353" t="s">
        <v>28951</v>
      </c>
      <c r="C4353" t="s">
        <v>106</v>
      </c>
      <c r="D4353" s="144" t="s">
        <v>28975</v>
      </c>
      <c r="E4353" s="144" t="s">
        <v>28957</v>
      </c>
    </row>
    <row r="4354">
      <c r="A4354" s="143" t="s">
        <v>40796</v>
      </c>
      <c r="B4354" t="s">
        <v>28951</v>
      </c>
      <c r="C4354" t="s">
        <v>106</v>
      </c>
      <c r="D4354" s="144" t="s">
        <v>28978</v>
      </c>
      <c r="E4354" s="144" t="s">
        <v>28957</v>
      </c>
    </row>
    <row r="4355">
      <c r="A4355" s="143" t="s">
        <v>40797</v>
      </c>
      <c r="B4355" t="s">
        <v>28951</v>
      </c>
      <c r="C4355" t="s">
        <v>106</v>
      </c>
      <c r="D4355" s="144" t="s">
        <v>28981</v>
      </c>
      <c r="E4355" s="144" t="s">
        <v>28957</v>
      </c>
    </row>
    <row r="4356">
      <c r="A4356" s="143" t="s">
        <v>40798</v>
      </c>
      <c r="B4356" t="s">
        <v>28951</v>
      </c>
      <c r="C4356" t="s">
        <v>80</v>
      </c>
      <c r="D4356" s="144" t="s">
        <v>28985</v>
      </c>
      <c r="E4356" s="144" t="s">
        <v>28986</v>
      </c>
    </row>
    <row r="4357">
      <c r="A4357" s="143" t="s">
        <v>40799</v>
      </c>
      <c r="B4357" t="s">
        <v>28951</v>
      </c>
      <c r="C4357" t="s">
        <v>80</v>
      </c>
      <c r="D4357" s="144" t="s">
        <v>28989</v>
      </c>
      <c r="E4357" s="144" t="s">
        <v>28957</v>
      </c>
    </row>
    <row r="4358">
      <c r="A4358" s="143" t="s">
        <v>40800</v>
      </c>
      <c r="B4358" t="s">
        <v>28951</v>
      </c>
      <c r="C4358" t="s">
        <v>80</v>
      </c>
      <c r="D4358" s="144" t="s">
        <v>28991</v>
      </c>
      <c r="E4358" s="144" t="s">
        <v>28992</v>
      </c>
    </row>
    <row r="4359">
      <c r="A4359" s="143" t="s">
        <v>40801</v>
      </c>
      <c r="B4359" t="s">
        <v>28995</v>
      </c>
      <c r="C4359" t="s">
        <v>29000</v>
      </c>
      <c r="D4359" s="144" t="s">
        <v>29001</v>
      </c>
      <c r="E4359" s="144" t="s">
        <v>29002</v>
      </c>
    </row>
    <row r="4360">
      <c r="A4360" s="143" t="s">
        <v>40802</v>
      </c>
      <c r="B4360" t="s">
        <v>28995</v>
      </c>
      <c r="C4360" t="s">
        <v>149</v>
      </c>
      <c r="D4360" s="144"/>
      <c r="E4360" s="144"/>
    </row>
    <row r="4361">
      <c r="A4361" s="143" t="s">
        <v>40803</v>
      </c>
      <c r="B4361" t="s">
        <v>28995</v>
      </c>
      <c r="C4361" t="s">
        <v>160</v>
      </c>
      <c r="D4361" s="144" t="s">
        <v>29016</v>
      </c>
      <c r="E4361" s="144" t="s">
        <v>29017</v>
      </c>
    </row>
    <row r="4362">
      <c r="A4362" s="143" t="s">
        <v>40804</v>
      </c>
      <c r="B4362" t="s">
        <v>28995</v>
      </c>
      <c r="C4362" t="s">
        <v>674</v>
      </c>
      <c r="D4362" s="144" t="s">
        <v>29022</v>
      </c>
      <c r="E4362" s="144" t="s">
        <v>29023</v>
      </c>
    </row>
    <row r="4363">
      <c r="A4363" s="143" t="s">
        <v>40805</v>
      </c>
      <c r="B4363" t="s">
        <v>28995</v>
      </c>
      <c r="C4363" t="s">
        <v>247</v>
      </c>
      <c r="D4363" s="144" t="s">
        <v>29026</v>
      </c>
      <c r="E4363" s="144" t="s">
        <v>29027</v>
      </c>
    </row>
    <row r="4364">
      <c r="A4364" s="143" t="s">
        <v>40806</v>
      </c>
      <c r="B4364" t="s">
        <v>28995</v>
      </c>
      <c r="C4364" t="s">
        <v>29030</v>
      </c>
      <c r="D4364" s="144" t="s">
        <v>29031</v>
      </c>
      <c r="E4364" s="144" t="s">
        <v>29032</v>
      </c>
    </row>
    <row r="4365">
      <c r="A4365" s="143" t="s">
        <v>40807</v>
      </c>
      <c r="B4365" t="s">
        <v>28995</v>
      </c>
      <c r="C4365" t="s">
        <v>3827</v>
      </c>
      <c r="D4365" s="144" t="s">
        <v>29035</v>
      </c>
      <c r="E4365" t="s">
        <v>40808</v>
      </c>
    </row>
    <row r="4366">
      <c r="A4366" s="143" t="s">
        <v>40809</v>
      </c>
      <c r="B4366" t="s">
        <v>28995</v>
      </c>
      <c r="C4366" t="s">
        <v>106</v>
      </c>
      <c r="D4366" s="144" t="s">
        <v>29039</v>
      </c>
      <c r="E4366" s="144" t="s">
        <v>29040</v>
      </c>
    </row>
    <row r="4367">
      <c r="A4367" s="143" t="s">
        <v>40810</v>
      </c>
      <c r="B4367" t="s">
        <v>29042</v>
      </c>
      <c r="C4367" t="s">
        <v>55</v>
      </c>
      <c r="D4367" s="144" t="s">
        <v>29047</v>
      </c>
      <c r="E4367" s="144" t="s">
        <v>29048</v>
      </c>
    </row>
    <row r="4368">
      <c r="A4368" s="143" t="s">
        <v>40811</v>
      </c>
      <c r="B4368" t="s">
        <v>29042</v>
      </c>
      <c r="C4368" t="s">
        <v>160</v>
      </c>
      <c r="D4368" s="144" t="s">
        <v>86</v>
      </c>
      <c r="E4368" s="144" t="s">
        <v>86</v>
      </c>
    </row>
    <row r="4369">
      <c r="A4369" s="143" t="s">
        <v>40812</v>
      </c>
      <c r="B4369" t="s">
        <v>29042</v>
      </c>
      <c r="C4369" t="s">
        <v>160</v>
      </c>
      <c r="D4369" s="144" t="s">
        <v>86</v>
      </c>
      <c r="E4369" s="144" t="s">
        <v>86</v>
      </c>
    </row>
    <row r="4370">
      <c r="A4370" s="143" t="s">
        <v>40813</v>
      </c>
      <c r="B4370" t="s">
        <v>29042</v>
      </c>
      <c r="C4370" t="s">
        <v>2695</v>
      </c>
      <c r="D4370" s="144" t="s">
        <v>86</v>
      </c>
      <c r="E4370" s="144" t="s">
        <v>86</v>
      </c>
    </row>
    <row r="4371">
      <c r="A4371" s="143" t="s">
        <v>40814</v>
      </c>
      <c r="B4371" t="s">
        <v>29042</v>
      </c>
      <c r="C4371" t="s">
        <v>106</v>
      </c>
      <c r="D4371" s="144" t="s">
        <v>29066</v>
      </c>
      <c r="E4371" s="144"/>
    </row>
    <row r="4372">
      <c r="A4372" s="143" t="s">
        <v>40815</v>
      </c>
      <c r="B4372" t="s">
        <v>29042</v>
      </c>
      <c r="C4372" t="s">
        <v>106</v>
      </c>
      <c r="D4372" s="144" t="s">
        <v>29069</v>
      </c>
      <c r="E4372" s="144" t="s">
        <v>29070</v>
      </c>
    </row>
    <row r="4373">
      <c r="A4373" s="143" t="s">
        <v>40816</v>
      </c>
      <c r="B4373" t="s">
        <v>29042</v>
      </c>
      <c r="C4373" t="s">
        <v>106</v>
      </c>
      <c r="D4373" s="144" t="s">
        <v>29073</v>
      </c>
      <c r="E4373" s="144" t="s">
        <v>86</v>
      </c>
    </row>
    <row r="4374">
      <c r="A4374" s="143" t="s">
        <v>40817</v>
      </c>
      <c r="B4374" t="s">
        <v>29042</v>
      </c>
      <c r="C4374" t="s">
        <v>106</v>
      </c>
      <c r="D4374" s="144" t="s">
        <v>29075</v>
      </c>
      <c r="E4374" t="s">
        <v>40818</v>
      </c>
    </row>
    <row r="4375">
      <c r="A4375" s="143" t="s">
        <v>40819</v>
      </c>
      <c r="B4375" t="s">
        <v>29079</v>
      </c>
      <c r="C4375" t="s">
        <v>55</v>
      </c>
      <c r="D4375" s="144" t="s">
        <v>29087</v>
      </c>
      <c r="E4375" s="144" t="s">
        <v>29088</v>
      </c>
    </row>
    <row r="4376">
      <c r="A4376" s="143" t="s">
        <v>40820</v>
      </c>
      <c r="B4376" t="s">
        <v>29079</v>
      </c>
      <c r="C4376" t="s">
        <v>106</v>
      </c>
      <c r="D4376" s="144"/>
      <c r="E4376" s="144"/>
    </row>
    <row r="4377">
      <c r="A4377" s="143" t="s">
        <v>40821</v>
      </c>
      <c r="B4377" t="s">
        <v>29098</v>
      </c>
      <c r="C4377" t="s">
        <v>55</v>
      </c>
      <c r="D4377" s="144" t="s">
        <v>29104</v>
      </c>
      <c r="E4377" s="144" t="s">
        <v>29105</v>
      </c>
    </row>
    <row r="4378">
      <c r="A4378" s="143" t="s">
        <v>40822</v>
      </c>
      <c r="B4378" t="s">
        <v>29098</v>
      </c>
      <c r="C4378" t="s">
        <v>80</v>
      </c>
      <c r="D4378" s="144" t="s">
        <v>29112</v>
      </c>
      <c r="E4378" s="144" t="s">
        <v>29113</v>
      </c>
    </row>
    <row r="4379">
      <c r="A4379" s="143" t="s">
        <v>40823</v>
      </c>
      <c r="B4379" t="s">
        <v>29114</v>
      </c>
      <c r="C4379" t="s">
        <v>55</v>
      </c>
      <c r="D4379" s="144" t="s">
        <v>29120</v>
      </c>
      <c r="E4379" s="144" t="s">
        <v>29121</v>
      </c>
    </row>
    <row r="4380">
      <c r="A4380" s="143" t="s">
        <v>40824</v>
      </c>
      <c r="B4380" t="s">
        <v>29126</v>
      </c>
      <c r="C4380" t="s">
        <v>3733</v>
      </c>
      <c r="D4380" s="144" t="s">
        <v>29132</v>
      </c>
      <c r="E4380" s="144" t="s">
        <v>29133</v>
      </c>
    </row>
    <row r="4381">
      <c r="A4381" s="143" t="s">
        <v>40825</v>
      </c>
      <c r="B4381" t="s">
        <v>29126</v>
      </c>
      <c r="C4381" t="s">
        <v>7483</v>
      </c>
      <c r="D4381" s="144" t="s">
        <v>29140</v>
      </c>
      <c r="E4381" s="144" t="s">
        <v>29141</v>
      </c>
    </row>
    <row r="4382">
      <c r="A4382" s="143" t="s">
        <v>40826</v>
      </c>
      <c r="B4382" t="s">
        <v>29126</v>
      </c>
      <c r="C4382" t="s">
        <v>29146</v>
      </c>
      <c r="D4382" s="144" t="s">
        <v>29147</v>
      </c>
      <c r="E4382" s="144"/>
    </row>
    <row r="4383">
      <c r="A4383" s="143" t="s">
        <v>40827</v>
      </c>
      <c r="B4383" t="s">
        <v>29126</v>
      </c>
      <c r="C4383" t="s">
        <v>1726</v>
      </c>
      <c r="D4383" s="144" t="s">
        <v>29152</v>
      </c>
      <c r="E4383" s="144" t="s">
        <v>86</v>
      </c>
    </row>
    <row r="4384">
      <c r="A4384" s="143" t="s">
        <v>40828</v>
      </c>
      <c r="B4384" t="s">
        <v>29126</v>
      </c>
      <c r="C4384" t="s">
        <v>247</v>
      </c>
      <c r="D4384" s="144" t="s">
        <v>29155</v>
      </c>
      <c r="E4384" s="144" t="s">
        <v>29156</v>
      </c>
    </row>
    <row r="4385">
      <c r="A4385" s="143" t="s">
        <v>40829</v>
      </c>
      <c r="B4385" t="s">
        <v>29126</v>
      </c>
      <c r="C4385" t="s">
        <v>386</v>
      </c>
      <c r="D4385" s="144" t="s">
        <v>29159</v>
      </c>
      <c r="E4385" s="144" t="s">
        <v>29160</v>
      </c>
    </row>
    <row r="4386">
      <c r="A4386" s="143" t="s">
        <v>40830</v>
      </c>
      <c r="B4386" t="s">
        <v>29126</v>
      </c>
      <c r="C4386" t="s">
        <v>386</v>
      </c>
      <c r="D4386" s="144" t="s">
        <v>29163</v>
      </c>
      <c r="E4386" s="144" t="s">
        <v>86</v>
      </c>
    </row>
    <row r="4387">
      <c r="A4387" s="143" t="s">
        <v>40831</v>
      </c>
      <c r="B4387" t="s">
        <v>29126</v>
      </c>
      <c r="C4387" t="s">
        <v>106</v>
      </c>
      <c r="D4387" s="144" t="s">
        <v>29167</v>
      </c>
      <c r="E4387" s="144"/>
    </row>
    <row r="4388">
      <c r="A4388" s="143" t="s">
        <v>40832</v>
      </c>
      <c r="B4388" t="s">
        <v>29126</v>
      </c>
      <c r="C4388" t="s">
        <v>106</v>
      </c>
      <c r="D4388" s="144" t="s">
        <v>29169</v>
      </c>
      <c r="E4388" s="144"/>
    </row>
    <row r="4389">
      <c r="A4389" s="143" t="s">
        <v>29139</v>
      </c>
      <c r="B4389" t="s">
        <v>29126</v>
      </c>
      <c r="C4389" t="s">
        <v>106</v>
      </c>
      <c r="D4389" s="144" t="s">
        <v>29140</v>
      </c>
      <c r="E4389" s="144" t="s">
        <v>29141</v>
      </c>
    </row>
    <row r="4390">
      <c r="A4390" s="143" t="s">
        <v>40833</v>
      </c>
      <c r="B4390" t="s">
        <v>29172</v>
      </c>
      <c r="C4390" t="s">
        <v>55</v>
      </c>
      <c r="D4390" s="144" t="s">
        <v>29176</v>
      </c>
      <c r="E4390" s="144" t="s">
        <v>29177</v>
      </c>
    </row>
    <row r="4391">
      <c r="A4391" s="143" t="s">
        <v>40834</v>
      </c>
      <c r="B4391" t="s">
        <v>29172</v>
      </c>
      <c r="C4391" t="s">
        <v>160</v>
      </c>
      <c r="D4391" s="144" t="s">
        <v>29182</v>
      </c>
      <c r="E4391" s="144" t="s">
        <v>29177</v>
      </c>
    </row>
    <row r="4392">
      <c r="A4392" s="143" t="s">
        <v>40835</v>
      </c>
      <c r="B4392" t="s">
        <v>29172</v>
      </c>
      <c r="C4392" t="s">
        <v>674</v>
      </c>
      <c r="D4392" s="144" t="s">
        <v>29186</v>
      </c>
      <c r="E4392" s="144" t="s">
        <v>29177</v>
      </c>
    </row>
    <row r="4393">
      <c r="A4393" s="143" t="s">
        <v>40836</v>
      </c>
      <c r="B4393" t="s">
        <v>29172</v>
      </c>
      <c r="C4393" t="s">
        <v>247</v>
      </c>
      <c r="D4393" s="144" t="s">
        <v>29192</v>
      </c>
      <c r="E4393" s="144" t="s">
        <v>29177</v>
      </c>
    </row>
    <row r="4394">
      <c r="A4394" s="143" t="s">
        <v>40837</v>
      </c>
      <c r="B4394" t="s">
        <v>29172</v>
      </c>
      <c r="C4394" t="s">
        <v>29196</v>
      </c>
      <c r="D4394" s="144" t="s">
        <v>29197</v>
      </c>
      <c r="E4394" s="144" t="s">
        <v>29177</v>
      </c>
    </row>
    <row r="4395">
      <c r="A4395" s="143" t="s">
        <v>40838</v>
      </c>
      <c r="B4395" t="s">
        <v>29198</v>
      </c>
      <c r="C4395" t="s">
        <v>3733</v>
      </c>
      <c r="D4395" s="144" t="s">
        <v>29204</v>
      </c>
      <c r="E4395" s="144"/>
    </row>
    <row r="4396">
      <c r="A4396" s="143" t="s">
        <v>40839</v>
      </c>
      <c r="B4396" t="s">
        <v>29208</v>
      </c>
      <c r="C4396" t="s">
        <v>29212</v>
      </c>
      <c r="D4396" s="144" t="s">
        <v>29213</v>
      </c>
      <c r="E4396" s="144" t="s">
        <v>29214</v>
      </c>
    </row>
    <row r="4397">
      <c r="A4397" s="143" t="s">
        <v>40840</v>
      </c>
      <c r="B4397" t="s">
        <v>29208</v>
      </c>
      <c r="C4397" t="s">
        <v>160</v>
      </c>
      <c r="D4397" s="144" t="s">
        <v>29221</v>
      </c>
      <c r="E4397" s="144" t="s">
        <v>29222</v>
      </c>
    </row>
    <row r="4398">
      <c r="A4398" s="143" t="s">
        <v>40841</v>
      </c>
      <c r="B4398" t="s">
        <v>29208</v>
      </c>
      <c r="C4398" t="s">
        <v>160</v>
      </c>
      <c r="D4398" s="144" t="s">
        <v>29226</v>
      </c>
      <c r="E4398" s="144"/>
    </row>
    <row r="4399">
      <c r="A4399" s="143" t="s">
        <v>40842</v>
      </c>
      <c r="B4399" t="s">
        <v>29208</v>
      </c>
      <c r="C4399" t="s">
        <v>674</v>
      </c>
      <c r="D4399" s="144"/>
      <c r="E4399" s="144" t="s">
        <v>29229</v>
      </c>
    </row>
    <row r="4400">
      <c r="A4400" s="143" t="s">
        <v>40843</v>
      </c>
      <c r="B4400" t="s">
        <v>29208</v>
      </c>
      <c r="C4400" t="s">
        <v>106</v>
      </c>
      <c r="D4400" s="144"/>
      <c r="E4400" s="144"/>
    </row>
    <row r="4401">
      <c r="A4401" s="143" t="s">
        <v>40844</v>
      </c>
      <c r="B4401" t="s">
        <v>29208</v>
      </c>
      <c r="C4401" t="s">
        <v>106</v>
      </c>
      <c r="D4401" s="144"/>
      <c r="E4401" s="144"/>
    </row>
    <row r="4402">
      <c r="A4402" s="143" t="s">
        <v>40845</v>
      </c>
      <c r="B4402" t="s">
        <v>29236</v>
      </c>
      <c r="C4402" t="s">
        <v>55</v>
      </c>
      <c r="D4402" s="144" t="s">
        <v>29243</v>
      </c>
      <c r="E4402" s="144" t="s">
        <v>29244</v>
      </c>
    </row>
    <row r="4403">
      <c r="A4403" s="143" t="s">
        <v>40846</v>
      </c>
      <c r="B4403" t="s">
        <v>29248</v>
      </c>
      <c r="C4403" t="s">
        <v>55</v>
      </c>
      <c r="D4403" s="144" t="s">
        <v>29257</v>
      </c>
      <c r="E4403" s="144"/>
    </row>
    <row r="4404">
      <c r="A4404" s="143" t="s">
        <v>40847</v>
      </c>
      <c r="B4404" t="s">
        <v>29248</v>
      </c>
      <c r="C4404" t="s">
        <v>160</v>
      </c>
      <c r="D4404" s="144"/>
      <c r="E4404" s="144"/>
    </row>
    <row r="4405">
      <c r="A4405" s="143" t="s">
        <v>40848</v>
      </c>
      <c r="B4405" t="s">
        <v>29248</v>
      </c>
      <c r="C4405" t="s">
        <v>29267</v>
      </c>
      <c r="D4405" s="144"/>
      <c r="E4405" s="144"/>
    </row>
    <row r="4406">
      <c r="A4406" s="143" t="s">
        <v>40849</v>
      </c>
      <c r="B4406" t="s">
        <v>29248</v>
      </c>
      <c r="C4406" t="s">
        <v>674</v>
      </c>
      <c r="D4406" s="144"/>
      <c r="E4406" s="144"/>
    </row>
    <row r="4407">
      <c r="A4407" s="143" t="s">
        <v>40850</v>
      </c>
      <c r="B4407" t="s">
        <v>29248</v>
      </c>
      <c r="C4407" t="s">
        <v>80</v>
      </c>
      <c r="D4407" s="144" t="s">
        <v>29272</v>
      </c>
      <c r="E4407" s="144"/>
    </row>
    <row r="4408">
      <c r="A4408" s="143" t="s">
        <v>40851</v>
      </c>
      <c r="B4408" t="s">
        <v>29274</v>
      </c>
      <c r="C4408" t="s">
        <v>55</v>
      </c>
      <c r="D4408" s="144" t="s">
        <v>29279</v>
      </c>
      <c r="E4408" s="144" t="s">
        <v>29280</v>
      </c>
    </row>
    <row r="4409">
      <c r="A4409" s="143" t="s">
        <v>40852</v>
      </c>
      <c r="B4409" t="s">
        <v>29274</v>
      </c>
      <c r="C4409" t="s">
        <v>160</v>
      </c>
      <c r="D4409" s="144"/>
      <c r="E4409" s="144"/>
    </row>
    <row r="4410">
      <c r="A4410" s="143" t="s">
        <v>40853</v>
      </c>
      <c r="B4410" t="s">
        <v>29287</v>
      </c>
      <c r="C4410" t="s">
        <v>55</v>
      </c>
      <c r="D4410" s="144" t="s">
        <v>29291</v>
      </c>
      <c r="E4410" s="144" t="s">
        <v>29292</v>
      </c>
    </row>
    <row r="4411">
      <c r="A4411" s="143" t="s">
        <v>40854</v>
      </c>
      <c r="B4411" t="s">
        <v>29298</v>
      </c>
      <c r="C4411" t="s">
        <v>3733</v>
      </c>
      <c r="D4411" s="144" t="s">
        <v>29304</v>
      </c>
      <c r="E4411" s="144"/>
    </row>
    <row r="4412">
      <c r="A4412" s="143" t="s">
        <v>40855</v>
      </c>
      <c r="B4412" t="s">
        <v>29298</v>
      </c>
      <c r="C4412" t="s">
        <v>106</v>
      </c>
      <c r="D4412" s="144" t="s">
        <v>29312</v>
      </c>
      <c r="E4412" s="144"/>
    </row>
    <row r="4413">
      <c r="A4413" s="143" t="s">
        <v>40856</v>
      </c>
      <c r="B4413" t="s">
        <v>29314</v>
      </c>
      <c r="C4413" t="s">
        <v>55</v>
      </c>
      <c r="D4413" s="144" t="s">
        <v>29319</v>
      </c>
      <c r="E4413" s="144" t="s">
        <v>29320</v>
      </c>
    </row>
    <row r="4414">
      <c r="A4414" s="143" t="s">
        <v>40857</v>
      </c>
      <c r="B4414" t="s">
        <v>29314</v>
      </c>
      <c r="C4414" t="s">
        <v>160</v>
      </c>
      <c r="D4414" s="144"/>
      <c r="E4414" s="144"/>
    </row>
    <row r="4415">
      <c r="A4415" s="143" t="s">
        <v>40858</v>
      </c>
      <c r="B4415" t="s">
        <v>29314</v>
      </c>
      <c r="C4415" t="s">
        <v>386</v>
      </c>
      <c r="D4415" s="144" t="s">
        <v>29330</v>
      </c>
      <c r="E4415" s="144"/>
    </row>
    <row r="4416">
      <c r="A4416" s="143" t="s">
        <v>40859</v>
      </c>
      <c r="B4416" t="s">
        <v>29314</v>
      </c>
      <c r="C4416" t="s">
        <v>106</v>
      </c>
      <c r="D4416" s="144" t="s">
        <v>29334</v>
      </c>
      <c r="E4416" s="144" t="s">
        <v>29335</v>
      </c>
    </row>
    <row r="4417">
      <c r="A4417" s="143" t="s">
        <v>40860</v>
      </c>
      <c r="B4417" t="s">
        <v>29336</v>
      </c>
      <c r="C4417" t="s">
        <v>55</v>
      </c>
      <c r="D4417" s="144" t="s">
        <v>29341</v>
      </c>
      <c r="E4417" s="144" t="s">
        <v>29342</v>
      </c>
    </row>
    <row r="4418">
      <c r="A4418" s="143" t="s">
        <v>40861</v>
      </c>
      <c r="B4418" t="s">
        <v>29336</v>
      </c>
      <c r="C4418" t="s">
        <v>674</v>
      </c>
      <c r="D4418" s="144"/>
      <c r="E4418" s="144"/>
    </row>
    <row r="4419">
      <c r="A4419" s="143" t="s">
        <v>40862</v>
      </c>
      <c r="B4419" t="s">
        <v>29336</v>
      </c>
      <c r="C4419" t="s">
        <v>386</v>
      </c>
      <c r="D4419" s="144"/>
      <c r="E4419" s="144"/>
    </row>
    <row r="4420">
      <c r="A4420" s="143" t="s">
        <v>40863</v>
      </c>
      <c r="B4420" t="s">
        <v>29336</v>
      </c>
      <c r="C4420" t="s">
        <v>2695</v>
      </c>
      <c r="D4420" s="144"/>
      <c r="E4420" s="144"/>
    </row>
    <row r="4421">
      <c r="A4421" s="143" t="s">
        <v>40864</v>
      </c>
      <c r="B4421" t="s">
        <v>29336</v>
      </c>
      <c r="C4421" t="s">
        <v>106</v>
      </c>
      <c r="D4421" s="144"/>
      <c r="E4421" s="144"/>
    </row>
    <row r="4422">
      <c r="A4422" s="143" t="s">
        <v>40865</v>
      </c>
      <c r="B4422" t="s">
        <v>29336</v>
      </c>
      <c r="C4422" t="s">
        <v>106</v>
      </c>
      <c r="D4422" s="144"/>
      <c r="E4422" s="144"/>
    </row>
    <row r="4423">
      <c r="A4423" s="143" t="s">
        <v>40866</v>
      </c>
      <c r="B4423" t="s">
        <v>29336</v>
      </c>
      <c r="C4423" t="s">
        <v>80</v>
      </c>
      <c r="D4423" s="144"/>
      <c r="E4423" s="144"/>
    </row>
    <row r="4424">
      <c r="A4424" s="143" t="s">
        <v>40867</v>
      </c>
      <c r="B4424" t="s">
        <v>29336</v>
      </c>
      <c r="C4424" t="s">
        <v>80</v>
      </c>
      <c r="D4424" s="144"/>
      <c r="E4424" s="144"/>
    </row>
    <row r="4425">
      <c r="A4425" s="143" t="s">
        <v>40868</v>
      </c>
      <c r="B4425" t="s">
        <v>29336</v>
      </c>
      <c r="C4425" t="s">
        <v>80</v>
      </c>
      <c r="D4425" s="144"/>
      <c r="E4425" s="144"/>
    </row>
    <row r="4426">
      <c r="A4426" s="143" t="s">
        <v>40869</v>
      </c>
      <c r="B4426" t="s">
        <v>29336</v>
      </c>
      <c r="C4426" t="s">
        <v>80</v>
      </c>
      <c r="D4426" s="144"/>
      <c r="E4426" s="144"/>
    </row>
    <row r="4427">
      <c r="A4427" s="143" t="s">
        <v>40870</v>
      </c>
      <c r="B4427" t="s">
        <v>29336</v>
      </c>
      <c r="C4427" t="s">
        <v>80</v>
      </c>
      <c r="D4427" s="144"/>
      <c r="E4427" s="144"/>
    </row>
    <row r="4428">
      <c r="A4428" s="143" t="s">
        <v>40871</v>
      </c>
      <c r="B4428" t="s">
        <v>29371</v>
      </c>
      <c r="C4428" t="s">
        <v>55</v>
      </c>
      <c r="D4428" s="144" t="s">
        <v>29376</v>
      </c>
      <c r="E4428" s="144"/>
    </row>
    <row r="4429">
      <c r="A4429" s="143" t="s">
        <v>40872</v>
      </c>
      <c r="B4429" t="s">
        <v>29371</v>
      </c>
      <c r="C4429" t="s">
        <v>498</v>
      </c>
      <c r="D4429" s="144"/>
      <c r="E4429" s="144"/>
    </row>
    <row r="4430">
      <c r="A4430" s="143" t="s">
        <v>40873</v>
      </c>
      <c r="B4430" t="s">
        <v>29371</v>
      </c>
      <c r="C4430" t="s">
        <v>80</v>
      </c>
      <c r="D4430" s="144"/>
      <c r="E4430" s="144"/>
    </row>
    <row r="4431">
      <c r="A4431" s="143" t="s">
        <v>40874</v>
      </c>
      <c r="B4431" t="s">
        <v>29386</v>
      </c>
      <c r="C4431" t="s">
        <v>80</v>
      </c>
      <c r="D4431" s="144"/>
      <c r="E4431" s="144"/>
    </row>
    <row r="4432">
      <c r="A4432" s="143" t="s">
        <v>40875</v>
      </c>
      <c r="B4432" t="s">
        <v>29395</v>
      </c>
      <c r="C4432" t="s">
        <v>412</v>
      </c>
      <c r="D4432" s="144"/>
      <c r="E4432" s="144"/>
    </row>
    <row r="4433">
      <c r="A4433" s="143" t="s">
        <v>40876</v>
      </c>
      <c r="B4433" t="s">
        <v>29395</v>
      </c>
      <c r="C4433" t="s">
        <v>55</v>
      </c>
      <c r="D4433" s="144" t="s">
        <v>29406</v>
      </c>
      <c r="E4433" s="144" t="s">
        <v>29407</v>
      </c>
    </row>
    <row r="4434">
      <c r="A4434" s="143" t="s">
        <v>40877</v>
      </c>
      <c r="B4434" t="s">
        <v>29395</v>
      </c>
      <c r="C4434" t="s">
        <v>1726</v>
      </c>
      <c r="D4434" s="144"/>
      <c r="E4434" s="144"/>
    </row>
    <row r="4435">
      <c r="A4435" s="143" t="s">
        <v>40878</v>
      </c>
      <c r="B4435" t="s">
        <v>29395</v>
      </c>
      <c r="C4435" t="s">
        <v>2834</v>
      </c>
      <c r="D4435" s="144"/>
      <c r="E4435" s="144"/>
    </row>
    <row r="4436">
      <c r="A4436" s="143" t="s">
        <v>40879</v>
      </c>
      <c r="B4436" t="s">
        <v>29395</v>
      </c>
      <c r="C4436" t="s">
        <v>247</v>
      </c>
      <c r="D4436" s="144"/>
      <c r="E4436" s="144"/>
    </row>
    <row r="4437">
      <c r="A4437" s="143" t="s">
        <v>40880</v>
      </c>
      <c r="B4437" t="s">
        <v>29395</v>
      </c>
      <c r="C4437" t="s">
        <v>386</v>
      </c>
      <c r="D4437" s="144"/>
      <c r="E4437" s="144"/>
    </row>
    <row r="4438">
      <c r="A4438" s="143" t="s">
        <v>40881</v>
      </c>
      <c r="B4438" t="s">
        <v>29395</v>
      </c>
      <c r="C4438" t="s">
        <v>80</v>
      </c>
      <c r="D4438" s="144"/>
      <c r="E4438" s="144"/>
    </row>
    <row r="4439">
      <c r="A4439" s="143" t="s">
        <v>40882</v>
      </c>
      <c r="B4439" t="s">
        <v>29395</v>
      </c>
      <c r="C4439" t="s">
        <v>80</v>
      </c>
      <c r="D4439" s="144"/>
      <c r="E4439" s="144"/>
    </row>
    <row r="4440">
      <c r="A4440" s="143" t="s">
        <v>40883</v>
      </c>
      <c r="B4440" t="s">
        <v>29395</v>
      </c>
      <c r="C4440" t="s">
        <v>80</v>
      </c>
      <c r="D4440" s="144"/>
      <c r="E4440" s="144"/>
    </row>
    <row r="4441">
      <c r="A4441" s="143" t="s">
        <v>40884</v>
      </c>
      <c r="B4441" t="s">
        <v>29422</v>
      </c>
      <c r="C4441" t="s">
        <v>55</v>
      </c>
      <c r="D4441" s="144" t="s">
        <v>29428</v>
      </c>
      <c r="E4441" s="144" t="s">
        <v>29429</v>
      </c>
    </row>
    <row r="4442">
      <c r="A4442" s="143" t="s">
        <v>40885</v>
      </c>
      <c r="B4442" t="s">
        <v>29422</v>
      </c>
      <c r="C4442" t="s">
        <v>160</v>
      </c>
      <c r="D4442" s="144"/>
      <c r="E4442" s="144"/>
    </row>
    <row r="4443">
      <c r="A4443" s="143" t="s">
        <v>40886</v>
      </c>
      <c r="B4443" t="s">
        <v>29422</v>
      </c>
      <c r="C4443" t="s">
        <v>503</v>
      </c>
      <c r="D4443" s="144" t="s">
        <v>29437</v>
      </c>
      <c r="E4443" s="144"/>
    </row>
    <row r="4444">
      <c r="A4444" s="143" t="s">
        <v>40887</v>
      </c>
      <c r="B4444" t="s">
        <v>29422</v>
      </c>
      <c r="C4444" t="s">
        <v>247</v>
      </c>
      <c r="D4444" s="144"/>
      <c r="E4444" s="144"/>
    </row>
    <row r="4445">
      <c r="A4445" s="143" t="s">
        <v>40888</v>
      </c>
      <c r="B4445" t="s">
        <v>29422</v>
      </c>
      <c r="C4445" t="s">
        <v>3033</v>
      </c>
      <c r="D4445" s="144"/>
      <c r="E4445" s="144"/>
    </row>
    <row r="4446">
      <c r="A4446" s="143" t="s">
        <v>40889</v>
      </c>
      <c r="B4446" t="s">
        <v>29422</v>
      </c>
      <c r="C4446" t="s">
        <v>106</v>
      </c>
      <c r="D4446" s="144"/>
      <c r="E4446" s="144"/>
    </row>
    <row r="4447">
      <c r="A4447" s="143" t="s">
        <v>40890</v>
      </c>
      <c r="B4447" t="s">
        <v>29422</v>
      </c>
      <c r="C4447" t="s">
        <v>80</v>
      </c>
      <c r="D4447" s="144" t="s">
        <v>29447</v>
      </c>
      <c r="E4447" s="144"/>
    </row>
    <row r="4448">
      <c r="A4448" s="143" t="s">
        <v>40891</v>
      </c>
      <c r="B4448" t="s">
        <v>29449</v>
      </c>
      <c r="C4448" t="s">
        <v>21557</v>
      </c>
      <c r="D4448" s="144" t="s">
        <v>29455</v>
      </c>
      <c r="E4448" s="144" t="s">
        <v>29456</v>
      </c>
    </row>
    <row r="4449">
      <c r="A4449" s="143" t="s">
        <v>40892</v>
      </c>
      <c r="B4449" t="s">
        <v>29464</v>
      </c>
      <c r="C4449" t="s">
        <v>55</v>
      </c>
      <c r="D4449" s="144" t="s">
        <v>29469</v>
      </c>
      <c r="E4449" s="144" t="s">
        <v>29470</v>
      </c>
    </row>
    <row r="4450">
      <c r="A4450" s="143" t="s">
        <v>40893</v>
      </c>
      <c r="B4450" t="s">
        <v>29464</v>
      </c>
      <c r="C4450" t="s">
        <v>29476</v>
      </c>
      <c r="D4450" s="144"/>
      <c r="E4450" s="144"/>
    </row>
    <row r="4451">
      <c r="A4451" s="143" t="s">
        <v>40894</v>
      </c>
      <c r="B4451" t="s">
        <v>29464</v>
      </c>
      <c r="C4451" t="s">
        <v>29479</v>
      </c>
      <c r="D4451" s="144"/>
      <c r="E4451" s="144"/>
    </row>
    <row r="4452">
      <c r="A4452" s="143" t="s">
        <v>40895</v>
      </c>
      <c r="B4452" t="s">
        <v>29464</v>
      </c>
      <c r="C4452" t="s">
        <v>1858</v>
      </c>
      <c r="D4452" s="144"/>
      <c r="E4452" s="144"/>
    </row>
    <row r="4453">
      <c r="A4453" s="143" t="s">
        <v>40896</v>
      </c>
      <c r="B4453" t="s">
        <v>29464</v>
      </c>
      <c r="C4453" t="s">
        <v>160</v>
      </c>
      <c r="D4453" s="144"/>
      <c r="E4453" s="144"/>
    </row>
    <row r="4454">
      <c r="A4454" s="143" t="s">
        <v>40897</v>
      </c>
      <c r="B4454" t="s">
        <v>29464</v>
      </c>
      <c r="C4454" t="s">
        <v>247</v>
      </c>
      <c r="D4454" s="144"/>
      <c r="E4454" s="144"/>
    </row>
    <row r="4455">
      <c r="A4455" s="143" t="s">
        <v>40898</v>
      </c>
      <c r="B4455" t="s">
        <v>29464</v>
      </c>
      <c r="C4455" t="s">
        <v>4060</v>
      </c>
      <c r="D4455" s="144"/>
      <c r="E4455" s="144"/>
    </row>
    <row r="4456">
      <c r="A4456" s="143" t="s">
        <v>40899</v>
      </c>
      <c r="B4456" t="s">
        <v>29464</v>
      </c>
      <c r="C4456" t="s">
        <v>386</v>
      </c>
      <c r="D4456" s="144"/>
      <c r="E4456" s="144"/>
    </row>
    <row r="4457">
      <c r="A4457" s="143" t="s">
        <v>40900</v>
      </c>
      <c r="B4457" t="s">
        <v>29464</v>
      </c>
      <c r="C4457" t="s">
        <v>689</v>
      </c>
      <c r="D4457" s="144"/>
      <c r="E4457" s="144"/>
    </row>
    <row r="4458">
      <c r="A4458" s="143" t="s">
        <v>40901</v>
      </c>
      <c r="B4458" t="s">
        <v>29464</v>
      </c>
      <c r="C4458" t="s">
        <v>106</v>
      </c>
      <c r="D4458" s="144" t="s">
        <v>29492</v>
      </c>
      <c r="E4458" s="144" t="s">
        <v>86</v>
      </c>
    </row>
    <row r="4459">
      <c r="A4459" s="143" t="s">
        <v>40902</v>
      </c>
      <c r="B4459" t="s">
        <v>29495</v>
      </c>
      <c r="C4459" t="s">
        <v>55</v>
      </c>
      <c r="D4459" s="144" t="s">
        <v>29501</v>
      </c>
      <c r="E4459" s="144" t="s">
        <v>29502</v>
      </c>
    </row>
    <row r="4460">
      <c r="A4460" s="143" t="s">
        <v>40903</v>
      </c>
      <c r="B4460" t="s">
        <v>29495</v>
      </c>
      <c r="C4460" t="s">
        <v>80</v>
      </c>
      <c r="D4460" s="144"/>
      <c r="E4460" s="144"/>
    </row>
    <row r="4461">
      <c r="A4461" s="143" t="s">
        <v>40904</v>
      </c>
      <c r="B4461" t="s">
        <v>29508</v>
      </c>
      <c r="C4461" t="s">
        <v>55</v>
      </c>
      <c r="D4461" s="144" t="s">
        <v>29513</v>
      </c>
      <c r="E4461" s="144" t="s">
        <v>29514</v>
      </c>
    </row>
    <row r="4462">
      <c r="A4462" s="143" t="s">
        <v>40905</v>
      </c>
      <c r="B4462" t="s">
        <v>29508</v>
      </c>
      <c r="C4462" t="s">
        <v>80</v>
      </c>
      <c r="D4462" s="144"/>
      <c r="E4462" s="144"/>
    </row>
    <row r="4463">
      <c r="A4463" s="143" t="s">
        <v>40906</v>
      </c>
      <c r="B4463" t="s">
        <v>29508</v>
      </c>
      <c r="C4463" t="s">
        <v>80</v>
      </c>
      <c r="D4463" s="144"/>
      <c r="E4463" s="144"/>
    </row>
    <row r="4464">
      <c r="A4464" s="143" t="s">
        <v>40907</v>
      </c>
      <c r="B4464" t="s">
        <v>29522</v>
      </c>
      <c r="C4464" t="s">
        <v>55</v>
      </c>
      <c r="D4464" s="144"/>
      <c r="E4464" s="144"/>
    </row>
    <row r="4465">
      <c r="A4465" s="143" t="s">
        <v>40908</v>
      </c>
      <c r="B4465" t="s">
        <v>29522</v>
      </c>
      <c r="C4465" t="s">
        <v>22204</v>
      </c>
      <c r="D4465" s="144"/>
      <c r="E4465" s="144"/>
    </row>
    <row r="4466">
      <c r="A4466" s="143" t="s">
        <v>40909</v>
      </c>
      <c r="B4466" t="s">
        <v>29522</v>
      </c>
      <c r="C4466" t="s">
        <v>106</v>
      </c>
      <c r="D4466" s="144" t="s">
        <v>29534</v>
      </c>
      <c r="E4466" s="144"/>
    </row>
    <row r="4467">
      <c r="A4467" s="143" t="s">
        <v>40910</v>
      </c>
      <c r="B4467" t="s">
        <v>29535</v>
      </c>
      <c r="C4467" t="s">
        <v>412</v>
      </c>
      <c r="D4467" s="144"/>
      <c r="E4467" s="144"/>
    </row>
    <row r="4468">
      <c r="A4468" s="143" t="s">
        <v>40911</v>
      </c>
      <c r="B4468" t="s">
        <v>29535</v>
      </c>
      <c r="C4468" t="s">
        <v>55</v>
      </c>
      <c r="D4468" s="144" t="s">
        <v>29549</v>
      </c>
      <c r="E4468" s="144" t="s">
        <v>86</v>
      </c>
    </row>
    <row r="4469">
      <c r="A4469" s="143" t="s">
        <v>40912</v>
      </c>
      <c r="B4469" t="s">
        <v>29535</v>
      </c>
      <c r="C4469" t="s">
        <v>55</v>
      </c>
      <c r="D4469" s="144" t="s">
        <v>29553</v>
      </c>
      <c r="E4469" s="144" t="s">
        <v>29554</v>
      </c>
    </row>
    <row r="4470">
      <c r="A4470" s="143" t="s">
        <v>40913</v>
      </c>
      <c r="B4470" t="s">
        <v>29535</v>
      </c>
      <c r="C4470" t="s">
        <v>160</v>
      </c>
      <c r="D4470" s="144"/>
      <c r="E4470" s="144"/>
    </row>
    <row r="4471">
      <c r="A4471" s="143" t="s">
        <v>40914</v>
      </c>
      <c r="B4471" t="s">
        <v>29535</v>
      </c>
      <c r="C4471" t="s">
        <v>674</v>
      </c>
      <c r="D4471" s="144"/>
      <c r="E4471" s="144"/>
    </row>
    <row r="4472">
      <c r="A4472" s="143" t="s">
        <v>40915</v>
      </c>
      <c r="B4472" t="s">
        <v>29535</v>
      </c>
      <c r="C4472" t="s">
        <v>9994</v>
      </c>
      <c r="D4472" s="144" t="s">
        <v>29565</v>
      </c>
      <c r="E4472" s="144" t="s">
        <v>29566</v>
      </c>
    </row>
    <row r="4473">
      <c r="A4473" s="143" t="s">
        <v>40916</v>
      </c>
      <c r="B4473" t="s">
        <v>29535</v>
      </c>
      <c r="C4473" t="s">
        <v>247</v>
      </c>
      <c r="D4473" s="144"/>
      <c r="E4473" s="144"/>
    </row>
    <row r="4474">
      <c r="A4474" s="143" t="s">
        <v>40917</v>
      </c>
      <c r="B4474" t="s">
        <v>29572</v>
      </c>
      <c r="C4474" t="s">
        <v>55</v>
      </c>
      <c r="D4474" s="144" t="s">
        <v>29577</v>
      </c>
      <c r="E4474" s="144"/>
    </row>
    <row r="4475">
      <c r="A4475" s="143" t="s">
        <v>40918</v>
      </c>
      <c r="B4475" t="s">
        <v>29572</v>
      </c>
      <c r="C4475" t="s">
        <v>80</v>
      </c>
      <c r="D4475" s="144"/>
      <c r="E4475" s="144"/>
    </row>
    <row r="4476">
      <c r="A4476" s="143" t="s">
        <v>40919</v>
      </c>
      <c r="B4476" t="s">
        <v>29596</v>
      </c>
      <c r="C4476" t="s">
        <v>55</v>
      </c>
      <c r="D4476" s="144" t="s">
        <v>29603</v>
      </c>
      <c r="E4476" s="144"/>
    </row>
    <row r="4477">
      <c r="A4477" s="143" t="s">
        <v>40920</v>
      </c>
      <c r="B4477" t="s">
        <v>29608</v>
      </c>
      <c r="C4477" t="s">
        <v>21557</v>
      </c>
      <c r="D4477" s="144" t="s">
        <v>29613</v>
      </c>
      <c r="E4477" s="144" t="s">
        <v>29614</v>
      </c>
    </row>
    <row r="4478">
      <c r="A4478" s="143" t="s">
        <v>40921</v>
      </c>
      <c r="B4478" t="s">
        <v>29608</v>
      </c>
      <c r="C4478" t="s">
        <v>80</v>
      </c>
      <c r="D4478" s="144"/>
      <c r="E4478" s="144"/>
    </row>
    <row r="4479">
      <c r="A4479" s="143" t="s">
        <v>40922</v>
      </c>
      <c r="B4479" t="s">
        <v>29608</v>
      </c>
      <c r="C4479" t="s">
        <v>80</v>
      </c>
      <c r="D4479" s="144"/>
      <c r="E4479" s="144"/>
    </row>
    <row r="4480">
      <c r="A4480" s="143" t="s">
        <v>40923</v>
      </c>
      <c r="B4480" t="s">
        <v>29608</v>
      </c>
      <c r="C4480" t="s">
        <v>80</v>
      </c>
      <c r="D4480" s="144"/>
      <c r="E4480" s="144"/>
    </row>
    <row r="4481">
      <c r="A4481" s="143" t="s">
        <v>40924</v>
      </c>
      <c r="B4481" t="s">
        <v>29628</v>
      </c>
      <c r="C4481" t="s">
        <v>55</v>
      </c>
      <c r="D4481" s="144" t="s">
        <v>29634</v>
      </c>
      <c r="E4481" s="144" t="s">
        <v>29635</v>
      </c>
    </row>
    <row r="4482">
      <c r="A4482" s="143" t="s">
        <v>40925</v>
      </c>
      <c r="B4482" t="s">
        <v>29628</v>
      </c>
      <c r="C4482" t="s">
        <v>80</v>
      </c>
      <c r="D4482" s="144"/>
      <c r="E4482" s="144"/>
    </row>
    <row r="4483">
      <c r="A4483" s="143" t="s">
        <v>40926</v>
      </c>
      <c r="B4483" t="s">
        <v>29628</v>
      </c>
      <c r="C4483" t="s">
        <v>80</v>
      </c>
      <c r="D4483" s="144"/>
      <c r="E4483" s="144"/>
    </row>
    <row r="4484">
      <c r="A4484" s="143" t="s">
        <v>40927</v>
      </c>
      <c r="B4484" t="s">
        <v>29628</v>
      </c>
      <c r="C4484" t="s">
        <v>80</v>
      </c>
      <c r="D4484" s="144"/>
      <c r="E4484" s="144"/>
    </row>
    <row r="4485">
      <c r="A4485" s="143" t="s">
        <v>40928</v>
      </c>
      <c r="B4485" t="s">
        <v>29628</v>
      </c>
      <c r="C4485" t="s">
        <v>80</v>
      </c>
      <c r="D4485" s="144"/>
      <c r="E4485" s="144"/>
    </row>
    <row r="4486">
      <c r="A4486" s="143" t="s">
        <v>40929</v>
      </c>
      <c r="B4486" t="s">
        <v>29649</v>
      </c>
      <c r="C4486" t="s">
        <v>412</v>
      </c>
      <c r="D4486" s="144"/>
      <c r="E4486" s="144"/>
    </row>
    <row r="4487">
      <c r="A4487" s="143" t="s">
        <v>40930</v>
      </c>
      <c r="B4487" t="s">
        <v>29649</v>
      </c>
      <c r="C4487" t="s">
        <v>412</v>
      </c>
      <c r="D4487" s="144"/>
      <c r="E4487" s="144"/>
    </row>
    <row r="4488">
      <c r="A4488" s="143" t="s">
        <v>40931</v>
      </c>
      <c r="B4488" t="s">
        <v>29649</v>
      </c>
      <c r="C4488" t="s">
        <v>55</v>
      </c>
      <c r="D4488" s="144" t="s">
        <v>29662</v>
      </c>
      <c r="E4488" s="144" t="s">
        <v>29663</v>
      </c>
    </row>
    <row r="4489">
      <c r="A4489" s="143" t="s">
        <v>40932</v>
      </c>
      <c r="B4489" t="s">
        <v>29649</v>
      </c>
      <c r="C4489" t="s">
        <v>29667</v>
      </c>
      <c r="D4489" s="144" t="s">
        <v>29668</v>
      </c>
      <c r="E4489" s="144" t="s">
        <v>29669</v>
      </c>
    </row>
    <row r="4490">
      <c r="A4490" s="143" t="s">
        <v>40933</v>
      </c>
      <c r="B4490" t="s">
        <v>29649</v>
      </c>
      <c r="C4490" t="s">
        <v>386</v>
      </c>
      <c r="D4490" s="144"/>
      <c r="E4490" s="144"/>
    </row>
    <row r="4491">
      <c r="A4491" s="143" t="s">
        <v>40934</v>
      </c>
      <c r="B4491" t="s">
        <v>29649</v>
      </c>
      <c r="C4491" t="s">
        <v>2695</v>
      </c>
      <c r="D4491" s="144" t="s">
        <v>29679</v>
      </c>
      <c r="E4491" s="144" t="s">
        <v>29680</v>
      </c>
    </row>
    <row r="4492">
      <c r="A4492" s="143" t="s">
        <v>40935</v>
      </c>
      <c r="B4492" t="s">
        <v>29649</v>
      </c>
      <c r="C4492" t="s">
        <v>106</v>
      </c>
      <c r="D4492" s="144"/>
      <c r="E4492" s="144"/>
    </row>
    <row r="4493">
      <c r="A4493" s="143" t="s">
        <v>40936</v>
      </c>
      <c r="B4493" t="s">
        <v>29684</v>
      </c>
      <c r="C4493" t="s">
        <v>55</v>
      </c>
      <c r="D4493" s="144" t="s">
        <v>29689</v>
      </c>
      <c r="E4493" s="144" t="s">
        <v>29690</v>
      </c>
    </row>
    <row r="4494">
      <c r="A4494" s="143" t="s">
        <v>40937</v>
      </c>
      <c r="B4494" t="s">
        <v>29684</v>
      </c>
      <c r="C4494" t="s">
        <v>167</v>
      </c>
      <c r="D4494" s="144"/>
      <c r="E4494" s="144" t="s">
        <v>29690</v>
      </c>
    </row>
    <row r="4495">
      <c r="A4495" s="143" t="s">
        <v>40938</v>
      </c>
      <c r="B4495" t="s">
        <v>29684</v>
      </c>
      <c r="C4495" t="s">
        <v>386</v>
      </c>
      <c r="D4495" s="144"/>
      <c r="E4495" s="144" t="s">
        <v>29690</v>
      </c>
    </row>
    <row r="4496">
      <c r="A4496" s="143" t="s">
        <v>40939</v>
      </c>
      <c r="B4496" t="s">
        <v>29699</v>
      </c>
      <c r="C4496" t="s">
        <v>3733</v>
      </c>
      <c r="D4496" s="144" t="s">
        <v>29704</v>
      </c>
      <c r="E4496" s="144" t="s">
        <v>29705</v>
      </c>
    </row>
    <row r="4497">
      <c r="A4497" s="143" t="s">
        <v>40940</v>
      </c>
      <c r="B4497" t="s">
        <v>29699</v>
      </c>
      <c r="C4497" t="s">
        <v>80</v>
      </c>
      <c r="D4497" s="144" t="s">
        <v>29712</v>
      </c>
      <c r="E4497" s="144" t="s">
        <v>29713</v>
      </c>
    </row>
    <row r="4498">
      <c r="A4498" s="143" t="s">
        <v>40941</v>
      </c>
      <c r="B4498" t="s">
        <v>29699</v>
      </c>
      <c r="C4498" t="s">
        <v>80</v>
      </c>
      <c r="D4498" s="144" t="s">
        <v>29715</v>
      </c>
      <c r="E4498" s="144" t="s">
        <v>29716</v>
      </c>
    </row>
    <row r="4499">
      <c r="A4499" s="143" t="s">
        <v>40942</v>
      </c>
      <c r="B4499" t="s">
        <v>29718</v>
      </c>
      <c r="C4499" t="s">
        <v>55</v>
      </c>
      <c r="D4499" s="144" t="s">
        <v>29724</v>
      </c>
      <c r="E4499" s="144" t="s">
        <v>29725</v>
      </c>
    </row>
    <row r="4500">
      <c r="A4500" s="143" t="s">
        <v>40943</v>
      </c>
      <c r="B4500" t="s">
        <v>29718</v>
      </c>
      <c r="C4500" t="s">
        <v>160</v>
      </c>
      <c r="D4500" s="144"/>
      <c r="E4500" s="144"/>
    </row>
    <row r="4501">
      <c r="A4501" s="143" t="s">
        <v>40944</v>
      </c>
      <c r="B4501" t="s">
        <v>29718</v>
      </c>
      <c r="C4501" t="s">
        <v>247</v>
      </c>
      <c r="D4501" s="144" t="s">
        <v>86</v>
      </c>
      <c r="E4501" s="144" t="s">
        <v>86</v>
      </c>
    </row>
    <row r="4502">
      <c r="A4502" s="143" t="s">
        <v>40945</v>
      </c>
      <c r="B4502" t="s">
        <v>29718</v>
      </c>
      <c r="C4502" t="s">
        <v>106</v>
      </c>
      <c r="D4502" s="144" t="s">
        <v>86</v>
      </c>
      <c r="E4502" s="144" t="s">
        <v>86</v>
      </c>
    </row>
    <row r="4503">
      <c r="A4503" s="143" t="s">
        <v>40946</v>
      </c>
      <c r="B4503" t="s">
        <v>29739</v>
      </c>
      <c r="C4503" t="s">
        <v>55</v>
      </c>
      <c r="D4503" s="144" t="s">
        <v>29745</v>
      </c>
      <c r="E4503" s="144" t="s">
        <v>29746</v>
      </c>
    </row>
    <row r="4504">
      <c r="A4504" s="143" t="s">
        <v>40947</v>
      </c>
      <c r="B4504" t="s">
        <v>29739</v>
      </c>
      <c r="C4504" t="s">
        <v>160</v>
      </c>
      <c r="D4504" s="144" t="s">
        <v>29756</v>
      </c>
      <c r="E4504" s="144" t="s">
        <v>29746</v>
      </c>
    </row>
    <row r="4505">
      <c r="A4505" s="143" t="s">
        <v>40948</v>
      </c>
      <c r="B4505" t="s">
        <v>29739</v>
      </c>
      <c r="C4505" t="s">
        <v>1726</v>
      </c>
      <c r="D4505" s="144" t="s">
        <v>29761</v>
      </c>
      <c r="E4505" s="144" t="s">
        <v>29746</v>
      </c>
    </row>
    <row r="4506">
      <c r="A4506" s="143" t="s">
        <v>40949</v>
      </c>
      <c r="B4506" t="s">
        <v>29739</v>
      </c>
      <c r="C4506" t="s">
        <v>247</v>
      </c>
      <c r="D4506" s="144" t="s">
        <v>29763</v>
      </c>
      <c r="E4506" s="144" t="s">
        <v>29746</v>
      </c>
    </row>
    <row r="4507">
      <c r="A4507" s="143" t="s">
        <v>40950</v>
      </c>
      <c r="B4507" t="s">
        <v>29739</v>
      </c>
      <c r="C4507" t="s">
        <v>378</v>
      </c>
      <c r="D4507" s="144"/>
      <c r="E4507" s="144"/>
    </row>
    <row r="4508">
      <c r="A4508" s="143" t="s">
        <v>40951</v>
      </c>
      <c r="B4508" t="s">
        <v>29739</v>
      </c>
      <c r="C4508" t="s">
        <v>386</v>
      </c>
      <c r="D4508" s="144" t="s">
        <v>29767</v>
      </c>
      <c r="E4508" s="144" t="s">
        <v>29746</v>
      </c>
    </row>
    <row r="4509">
      <c r="A4509" s="143" t="s">
        <v>40952</v>
      </c>
      <c r="B4509" t="s">
        <v>29739</v>
      </c>
      <c r="C4509" t="s">
        <v>2695</v>
      </c>
      <c r="D4509" s="144" t="s">
        <v>29771</v>
      </c>
      <c r="E4509" s="144" t="s">
        <v>29746</v>
      </c>
    </row>
    <row r="4510">
      <c r="A4510" s="143" t="s">
        <v>40953</v>
      </c>
      <c r="B4510" t="s">
        <v>29739</v>
      </c>
      <c r="C4510" t="s">
        <v>11312</v>
      </c>
      <c r="D4510" s="144"/>
      <c r="E4510" s="144"/>
    </row>
    <row r="4511">
      <c r="A4511" s="143" t="s">
        <v>40954</v>
      </c>
      <c r="B4511" t="s">
        <v>29739</v>
      </c>
      <c r="C4511" t="s">
        <v>106</v>
      </c>
      <c r="D4511" s="144" t="s">
        <v>29776</v>
      </c>
      <c r="E4511" s="144" t="s">
        <v>29746</v>
      </c>
    </row>
    <row r="4512">
      <c r="A4512" s="143" t="s">
        <v>40955</v>
      </c>
      <c r="B4512" t="s">
        <v>29739</v>
      </c>
      <c r="C4512" t="s">
        <v>106</v>
      </c>
      <c r="D4512" s="144"/>
      <c r="E4512" s="144"/>
    </row>
    <row r="4513">
      <c r="A4513" s="143" t="s">
        <v>40956</v>
      </c>
      <c r="B4513" t="s">
        <v>29780</v>
      </c>
      <c r="C4513" t="s">
        <v>55</v>
      </c>
      <c r="D4513" s="144" t="s">
        <v>29784</v>
      </c>
      <c r="E4513" s="144" t="s">
        <v>29785</v>
      </c>
    </row>
    <row r="4514">
      <c r="A4514" s="143" t="s">
        <v>40957</v>
      </c>
      <c r="B4514" t="s">
        <v>29780</v>
      </c>
      <c r="C4514" t="s">
        <v>55</v>
      </c>
      <c r="D4514" s="144" t="s">
        <v>29790</v>
      </c>
      <c r="E4514" s="144"/>
    </row>
    <row r="4515">
      <c r="A4515" s="143" t="s">
        <v>40958</v>
      </c>
      <c r="B4515" t="s">
        <v>29793</v>
      </c>
      <c r="C4515" t="s">
        <v>55</v>
      </c>
      <c r="D4515" s="144" t="s">
        <v>29798</v>
      </c>
      <c r="E4515" s="144" t="s">
        <v>29799</v>
      </c>
    </row>
    <row r="4516">
      <c r="A4516" s="143" t="s">
        <v>40959</v>
      </c>
      <c r="B4516" t="s">
        <v>29793</v>
      </c>
      <c r="C4516" t="s">
        <v>311</v>
      </c>
      <c r="D4516" s="144" t="s">
        <v>29805</v>
      </c>
      <c r="E4516" s="144" t="s">
        <v>29806</v>
      </c>
    </row>
    <row r="4517">
      <c r="A4517" s="143" t="s">
        <v>40960</v>
      </c>
      <c r="B4517" t="s">
        <v>29793</v>
      </c>
      <c r="C4517" t="s">
        <v>160</v>
      </c>
      <c r="D4517" s="144"/>
      <c r="E4517" s="144"/>
    </row>
    <row r="4518">
      <c r="A4518" s="143" t="s">
        <v>40961</v>
      </c>
      <c r="B4518" t="s">
        <v>29793</v>
      </c>
      <c r="C4518" t="s">
        <v>386</v>
      </c>
      <c r="D4518" s="144"/>
      <c r="E4518" s="144"/>
    </row>
    <row r="4519">
      <c r="A4519" s="143" t="s">
        <v>40962</v>
      </c>
      <c r="B4519" t="s">
        <v>29793</v>
      </c>
      <c r="C4519" t="s">
        <v>106</v>
      </c>
      <c r="D4519" s="144" t="s">
        <v>29815</v>
      </c>
      <c r="E4519" s="144" t="s">
        <v>29816</v>
      </c>
    </row>
    <row r="4520">
      <c r="A4520" s="143" t="s">
        <v>40963</v>
      </c>
      <c r="B4520" t="s">
        <v>29828</v>
      </c>
      <c r="C4520" t="s">
        <v>55</v>
      </c>
      <c r="D4520" s="144" t="s">
        <v>29833</v>
      </c>
      <c r="E4520" s="144" t="s">
        <v>29834</v>
      </c>
    </row>
    <row r="4521">
      <c r="A4521" s="143" t="s">
        <v>40964</v>
      </c>
      <c r="B4521" t="s">
        <v>29840</v>
      </c>
      <c r="C4521" t="s">
        <v>55</v>
      </c>
      <c r="D4521" s="144" t="s">
        <v>29846</v>
      </c>
      <c r="E4521" t="s">
        <v>40965</v>
      </c>
    </row>
    <row r="4522">
      <c r="A4522" s="143" t="s">
        <v>40966</v>
      </c>
      <c r="B4522" t="s">
        <v>29853</v>
      </c>
      <c r="C4522" t="s">
        <v>55</v>
      </c>
      <c r="D4522" s="144" t="s">
        <v>29860</v>
      </c>
      <c r="E4522" s="144" t="s">
        <v>29861</v>
      </c>
    </row>
    <row r="4523">
      <c r="A4523" s="143" t="s">
        <v>40967</v>
      </c>
      <c r="B4523" t="s">
        <v>29853</v>
      </c>
      <c r="C4523" t="s">
        <v>160</v>
      </c>
      <c r="D4523" s="144"/>
      <c r="E4523" s="144"/>
    </row>
    <row r="4524">
      <c r="A4524" s="143" t="s">
        <v>40968</v>
      </c>
      <c r="B4524" t="s">
        <v>29853</v>
      </c>
      <c r="C4524" t="s">
        <v>247</v>
      </c>
      <c r="D4524" s="144" t="s">
        <v>29873</v>
      </c>
      <c r="E4524" s="144" t="s">
        <v>29874</v>
      </c>
    </row>
    <row r="4525">
      <c r="A4525" s="143" t="s">
        <v>40969</v>
      </c>
      <c r="B4525" t="s">
        <v>29853</v>
      </c>
      <c r="C4525" t="s">
        <v>386</v>
      </c>
      <c r="D4525" s="144"/>
      <c r="E4525" s="144"/>
    </row>
    <row r="4526">
      <c r="A4526" s="143" t="s">
        <v>40970</v>
      </c>
      <c r="B4526" t="s">
        <v>29853</v>
      </c>
      <c r="C4526" t="s">
        <v>106</v>
      </c>
      <c r="D4526" s="144"/>
      <c r="E4526" s="144"/>
    </row>
    <row r="4527">
      <c r="A4527" s="143" t="s">
        <v>40971</v>
      </c>
      <c r="B4527" t="s">
        <v>29853</v>
      </c>
      <c r="C4527" t="s">
        <v>80</v>
      </c>
      <c r="D4527" s="144"/>
      <c r="E4527" s="144"/>
    </row>
    <row r="4528">
      <c r="A4528" s="143" t="s">
        <v>40972</v>
      </c>
      <c r="B4528" t="s">
        <v>29853</v>
      </c>
      <c r="C4528" t="s">
        <v>29883</v>
      </c>
      <c r="D4528" s="144"/>
      <c r="E4528" s="144"/>
    </row>
    <row r="4529">
      <c r="A4529" s="143" t="s">
        <v>40973</v>
      </c>
      <c r="B4529" t="s">
        <v>29884</v>
      </c>
      <c r="C4529" t="s">
        <v>55</v>
      </c>
      <c r="D4529" s="144" t="s">
        <v>29889</v>
      </c>
      <c r="E4529" s="144" t="s">
        <v>29890</v>
      </c>
    </row>
    <row r="4530">
      <c r="A4530" s="143" t="s">
        <v>40974</v>
      </c>
      <c r="B4530" t="s">
        <v>29884</v>
      </c>
      <c r="C4530" t="s">
        <v>80</v>
      </c>
      <c r="D4530" s="144"/>
      <c r="E4530" s="144"/>
    </row>
    <row r="4531">
      <c r="A4531" s="143" t="s">
        <v>40975</v>
      </c>
      <c r="B4531" t="s">
        <v>29884</v>
      </c>
      <c r="C4531" t="s">
        <v>80</v>
      </c>
      <c r="D4531" s="144"/>
      <c r="E4531" s="144"/>
    </row>
    <row r="4532">
      <c r="A4532" s="143" t="s">
        <v>40976</v>
      </c>
      <c r="B4532" t="s">
        <v>29884</v>
      </c>
      <c r="C4532" t="s">
        <v>80</v>
      </c>
      <c r="D4532" s="144"/>
      <c r="E4532" s="144"/>
    </row>
    <row r="4533">
      <c r="A4533" s="143" t="s">
        <v>40977</v>
      </c>
      <c r="B4533" t="s">
        <v>29884</v>
      </c>
      <c r="C4533" t="s">
        <v>80</v>
      </c>
      <c r="D4533" s="144"/>
      <c r="E4533" s="144"/>
    </row>
    <row r="4534">
      <c r="A4534" s="143" t="s">
        <v>40978</v>
      </c>
      <c r="B4534" t="s">
        <v>29905</v>
      </c>
      <c r="C4534" t="s">
        <v>55</v>
      </c>
      <c r="D4534" s="144" t="s">
        <v>29912</v>
      </c>
      <c r="E4534" s="144" t="s">
        <v>29913</v>
      </c>
    </row>
    <row r="4535">
      <c r="A4535" s="143" t="s">
        <v>40979</v>
      </c>
      <c r="B4535" t="s">
        <v>29905</v>
      </c>
      <c r="C4535" t="s">
        <v>29918</v>
      </c>
      <c r="D4535" s="144" t="s">
        <v>86</v>
      </c>
      <c r="E4535" s="144" t="s">
        <v>86</v>
      </c>
    </row>
    <row r="4536">
      <c r="A4536" s="143" t="s">
        <v>40980</v>
      </c>
      <c r="B4536" t="s">
        <v>29905</v>
      </c>
      <c r="C4536" t="s">
        <v>674</v>
      </c>
      <c r="D4536" s="144"/>
      <c r="E4536" s="144"/>
    </row>
    <row r="4537">
      <c r="A4537" s="143" t="s">
        <v>40981</v>
      </c>
      <c r="B4537" t="s">
        <v>29905</v>
      </c>
      <c r="C4537" t="s">
        <v>80</v>
      </c>
      <c r="D4537" s="144"/>
      <c r="E4537" s="144"/>
    </row>
    <row r="4538">
      <c r="A4538" s="143" t="s">
        <v>40982</v>
      </c>
      <c r="B4538" t="s">
        <v>29928</v>
      </c>
      <c r="C4538" t="s">
        <v>55</v>
      </c>
      <c r="D4538" s="144" t="s">
        <v>29935</v>
      </c>
      <c r="E4538" s="144" t="s">
        <v>29936</v>
      </c>
    </row>
    <row r="4539">
      <c r="A4539" s="143" t="s">
        <v>40983</v>
      </c>
      <c r="B4539" t="s">
        <v>29928</v>
      </c>
      <c r="C4539" t="s">
        <v>29943</v>
      </c>
      <c r="D4539" s="144" t="s">
        <v>29944</v>
      </c>
      <c r="E4539" s="144" t="s">
        <v>29945</v>
      </c>
    </row>
    <row r="4540">
      <c r="A4540" s="143" t="s">
        <v>40984</v>
      </c>
      <c r="B4540" t="s">
        <v>29928</v>
      </c>
      <c r="C4540" t="s">
        <v>160</v>
      </c>
      <c r="D4540" s="144" t="s">
        <v>29949</v>
      </c>
      <c r="E4540" s="144" t="s">
        <v>29950</v>
      </c>
    </row>
    <row r="4541">
      <c r="A4541" s="143" t="s">
        <v>40985</v>
      </c>
      <c r="B4541" t="s">
        <v>29928</v>
      </c>
      <c r="C4541" t="s">
        <v>674</v>
      </c>
      <c r="D4541" s="144"/>
      <c r="E4541" s="144"/>
    </row>
    <row r="4542">
      <c r="A4542" s="143" t="s">
        <v>40986</v>
      </c>
      <c r="B4542" t="s">
        <v>29928</v>
      </c>
      <c r="C4542" t="s">
        <v>247</v>
      </c>
      <c r="D4542" s="144"/>
      <c r="E4542" s="144"/>
    </row>
    <row r="4543">
      <c r="A4543" s="143" t="s">
        <v>40987</v>
      </c>
      <c r="B4543" t="s">
        <v>29928</v>
      </c>
      <c r="C4543" t="s">
        <v>2349</v>
      </c>
      <c r="D4543" s="144" t="s">
        <v>29958</v>
      </c>
      <c r="E4543" s="144" t="s">
        <v>29959</v>
      </c>
    </row>
    <row r="4544">
      <c r="A4544" s="143" t="s">
        <v>40988</v>
      </c>
      <c r="B4544" t="s">
        <v>29928</v>
      </c>
      <c r="C4544" t="s">
        <v>106</v>
      </c>
      <c r="D4544" s="144" t="s">
        <v>29962</v>
      </c>
      <c r="E4544" s="144" t="s">
        <v>29963</v>
      </c>
    </row>
    <row r="4545">
      <c r="A4545" s="143" t="s">
        <v>40989</v>
      </c>
      <c r="B4545" t="s">
        <v>29928</v>
      </c>
      <c r="C4545" t="s">
        <v>106</v>
      </c>
      <c r="D4545" s="144"/>
      <c r="E4545" s="144"/>
    </row>
    <row r="4546">
      <c r="A4546" s="143" t="s">
        <v>40990</v>
      </c>
      <c r="B4546" t="s">
        <v>29928</v>
      </c>
      <c r="C4546" t="s">
        <v>80</v>
      </c>
      <c r="D4546" s="144" t="s">
        <v>29966</v>
      </c>
      <c r="E4546" s="144" t="s">
        <v>29967</v>
      </c>
    </row>
    <row r="4547">
      <c r="A4547" s="143" t="s">
        <v>40991</v>
      </c>
      <c r="B4547" t="s">
        <v>29968</v>
      </c>
      <c r="C4547" t="s">
        <v>55</v>
      </c>
      <c r="D4547" s="144" t="s">
        <v>29972</v>
      </c>
      <c r="E4547" s="144" t="s">
        <v>29973</v>
      </c>
    </row>
    <row r="4548">
      <c r="A4548" s="143" t="s">
        <v>40992</v>
      </c>
      <c r="B4548" t="s">
        <v>29977</v>
      </c>
      <c r="C4548" t="s">
        <v>55</v>
      </c>
      <c r="D4548" s="144" t="s">
        <v>29983</v>
      </c>
      <c r="E4548" s="144" t="s">
        <v>29984</v>
      </c>
    </row>
    <row r="4549">
      <c r="A4549" s="143" t="s">
        <v>40993</v>
      </c>
      <c r="B4549" t="s">
        <v>29977</v>
      </c>
      <c r="C4549" t="s">
        <v>80</v>
      </c>
      <c r="D4549" s="144"/>
      <c r="E4549" s="144"/>
    </row>
    <row r="4550">
      <c r="A4550" s="143" t="s">
        <v>40994</v>
      </c>
      <c r="B4550" t="s">
        <v>29989</v>
      </c>
      <c r="C4550" t="s">
        <v>55</v>
      </c>
      <c r="D4550" s="144" t="s">
        <v>29995</v>
      </c>
      <c r="E4550" s="144" t="s">
        <v>29996</v>
      </c>
    </row>
    <row r="4551">
      <c r="A4551" s="143" t="s">
        <v>40995</v>
      </c>
      <c r="B4551" t="s">
        <v>30003</v>
      </c>
      <c r="C4551" t="s">
        <v>30008</v>
      </c>
      <c r="D4551" s="144" t="s">
        <v>30009</v>
      </c>
      <c r="E4551" s="144" t="s">
        <v>30010</v>
      </c>
    </row>
    <row r="4552">
      <c r="A4552" s="143" t="s">
        <v>40996</v>
      </c>
      <c r="B4552" t="s">
        <v>30003</v>
      </c>
      <c r="C4552" t="s">
        <v>160</v>
      </c>
      <c r="D4552" s="144" t="s">
        <v>30015</v>
      </c>
      <c r="E4552" s="144"/>
    </row>
    <row r="4553">
      <c r="A4553" s="143" t="s">
        <v>40997</v>
      </c>
      <c r="B4553" t="s">
        <v>30003</v>
      </c>
      <c r="C4553" t="s">
        <v>674</v>
      </c>
      <c r="D4553" s="144"/>
      <c r="E4553" s="144"/>
    </row>
    <row r="4554">
      <c r="A4554" s="143" t="s">
        <v>40998</v>
      </c>
      <c r="B4554" t="s">
        <v>30003</v>
      </c>
      <c r="C4554" t="s">
        <v>386</v>
      </c>
      <c r="D4554" s="144" t="s">
        <v>30023</v>
      </c>
      <c r="E4554" s="144"/>
    </row>
    <row r="4555">
      <c r="A4555" s="143" t="s">
        <v>40999</v>
      </c>
      <c r="B4555" t="s">
        <v>30003</v>
      </c>
      <c r="C4555" t="s">
        <v>2695</v>
      </c>
      <c r="D4555" s="144" t="s">
        <v>30027</v>
      </c>
      <c r="E4555" s="144"/>
    </row>
    <row r="4556">
      <c r="A4556" s="143" t="s">
        <v>41000</v>
      </c>
      <c r="B4556" t="s">
        <v>30030</v>
      </c>
      <c r="C4556" t="s">
        <v>55</v>
      </c>
      <c r="D4556" s="144" t="s">
        <v>30035</v>
      </c>
      <c r="E4556" s="144" t="s">
        <v>30036</v>
      </c>
    </row>
    <row r="4557">
      <c r="A4557" s="143" t="s">
        <v>41001</v>
      </c>
      <c r="B4557" t="s">
        <v>30030</v>
      </c>
      <c r="C4557" t="s">
        <v>160</v>
      </c>
      <c r="D4557" s="144"/>
      <c r="E4557" s="144"/>
    </row>
    <row r="4558">
      <c r="A4558" s="143" t="s">
        <v>41002</v>
      </c>
      <c r="B4558" t="s">
        <v>30030</v>
      </c>
      <c r="C4558" t="s">
        <v>247</v>
      </c>
      <c r="D4558" s="144"/>
      <c r="E4558" s="144"/>
    </row>
    <row r="4559">
      <c r="A4559" s="143" t="s">
        <v>41003</v>
      </c>
      <c r="B4559" t="s">
        <v>30030</v>
      </c>
      <c r="C4559" t="s">
        <v>30046</v>
      </c>
      <c r="D4559" s="144"/>
      <c r="E4559" s="144"/>
    </row>
    <row r="4560">
      <c r="A4560" s="143" t="s">
        <v>41004</v>
      </c>
      <c r="B4560" t="s">
        <v>30030</v>
      </c>
      <c r="C4560" t="s">
        <v>30051</v>
      </c>
      <c r="D4560" s="144"/>
      <c r="E4560" s="144"/>
    </row>
    <row r="4561">
      <c r="A4561" s="143" t="s">
        <v>41005</v>
      </c>
      <c r="B4561" t="s">
        <v>30030</v>
      </c>
      <c r="C4561" t="s">
        <v>30051</v>
      </c>
      <c r="D4561" s="144"/>
      <c r="E4561" s="144"/>
    </row>
    <row r="4562">
      <c r="A4562" s="143" t="s">
        <v>41006</v>
      </c>
      <c r="B4562" t="s">
        <v>30030</v>
      </c>
      <c r="C4562" t="s">
        <v>30059</v>
      </c>
      <c r="D4562" s="144"/>
      <c r="E4562" s="144"/>
    </row>
    <row r="4563">
      <c r="A4563" s="143" t="s">
        <v>41007</v>
      </c>
      <c r="B4563" t="s">
        <v>30060</v>
      </c>
      <c r="C4563" t="s">
        <v>412</v>
      </c>
      <c r="D4563" s="144"/>
      <c r="E4563" s="144"/>
    </row>
    <row r="4564">
      <c r="A4564" s="143" t="s">
        <v>41008</v>
      </c>
      <c r="B4564" t="s">
        <v>30060</v>
      </c>
      <c r="C4564" t="s">
        <v>55</v>
      </c>
      <c r="D4564" s="144" t="s">
        <v>30070</v>
      </c>
      <c r="E4564" s="144"/>
    </row>
    <row r="4565">
      <c r="A4565" s="143" t="s">
        <v>41009</v>
      </c>
      <c r="B4565" t="s">
        <v>30060</v>
      </c>
      <c r="C4565" t="s">
        <v>55</v>
      </c>
      <c r="D4565" s="144" t="s">
        <v>30073</v>
      </c>
      <c r="E4565" s="144" t="s">
        <v>30074</v>
      </c>
    </row>
    <row r="4566">
      <c r="A4566" s="143" t="s">
        <v>41010</v>
      </c>
      <c r="B4566" t="s">
        <v>30060</v>
      </c>
      <c r="C4566" t="s">
        <v>160</v>
      </c>
      <c r="D4566" s="144"/>
      <c r="E4566" s="144"/>
    </row>
    <row r="4567">
      <c r="A4567" s="143" t="s">
        <v>41011</v>
      </c>
      <c r="B4567" t="s">
        <v>30060</v>
      </c>
      <c r="C4567" t="s">
        <v>247</v>
      </c>
      <c r="D4567" s="144"/>
      <c r="E4567" s="144"/>
    </row>
    <row r="4568">
      <c r="A4568" s="143" t="s">
        <v>41012</v>
      </c>
      <c r="B4568" t="s">
        <v>30060</v>
      </c>
      <c r="C4568" t="s">
        <v>106</v>
      </c>
      <c r="D4568" s="144" t="s">
        <v>30082</v>
      </c>
      <c r="E4568" s="144" t="s">
        <v>30083</v>
      </c>
    </row>
    <row r="4569">
      <c r="A4569" s="143" t="s">
        <v>41013</v>
      </c>
      <c r="B4569" t="s">
        <v>30060</v>
      </c>
      <c r="C4569" t="s">
        <v>80</v>
      </c>
      <c r="D4569" s="144"/>
      <c r="E4569" s="144"/>
    </row>
    <row r="4570">
      <c r="A4570" s="143" t="s">
        <v>41014</v>
      </c>
      <c r="B4570" t="s">
        <v>30086</v>
      </c>
      <c r="C4570" t="s">
        <v>55</v>
      </c>
      <c r="D4570" s="144" t="s">
        <v>30092</v>
      </c>
      <c r="E4570" s="144" t="s">
        <v>30093</v>
      </c>
    </row>
    <row r="4571">
      <c r="A4571" s="143" t="s">
        <v>41015</v>
      </c>
      <c r="B4571" t="s">
        <v>30086</v>
      </c>
      <c r="C4571" t="s">
        <v>55</v>
      </c>
      <c r="D4571" s="144" t="s">
        <v>30100</v>
      </c>
      <c r="E4571" s="144" t="s">
        <v>30101</v>
      </c>
    </row>
    <row r="4572">
      <c r="A4572" s="143" t="s">
        <v>41016</v>
      </c>
      <c r="B4572" t="s">
        <v>30102</v>
      </c>
      <c r="C4572" t="s">
        <v>55</v>
      </c>
      <c r="D4572" s="144" t="s">
        <v>30107</v>
      </c>
      <c r="E4572" s="144" t="s">
        <v>30108</v>
      </c>
    </row>
    <row r="4573">
      <c r="A4573" s="143" t="s">
        <v>41017</v>
      </c>
      <c r="B4573" t="s">
        <v>30102</v>
      </c>
      <c r="C4573" t="s">
        <v>160</v>
      </c>
      <c r="D4573" s="144" t="s">
        <v>30115</v>
      </c>
      <c r="E4573" s="144" t="s">
        <v>30116</v>
      </c>
    </row>
    <row r="4574">
      <c r="A4574" s="143" t="s">
        <v>41018</v>
      </c>
      <c r="B4574" t="s">
        <v>30102</v>
      </c>
      <c r="C4574" t="s">
        <v>167</v>
      </c>
      <c r="D4574" s="144"/>
      <c r="E4574" s="144" t="s">
        <v>30119</v>
      </c>
    </row>
    <row r="4575">
      <c r="A4575" s="143" t="s">
        <v>41019</v>
      </c>
      <c r="B4575" t="s">
        <v>30102</v>
      </c>
      <c r="C4575" t="s">
        <v>503</v>
      </c>
      <c r="D4575" s="144" t="s">
        <v>30123</v>
      </c>
      <c r="E4575" t="s">
        <v>41020</v>
      </c>
    </row>
    <row r="4576">
      <c r="A4576" s="143" t="s">
        <v>41021</v>
      </c>
      <c r="B4576" t="s">
        <v>30102</v>
      </c>
      <c r="C4576" t="s">
        <v>247</v>
      </c>
      <c r="D4576" s="144"/>
      <c r="E4576" s="144" t="s">
        <v>30126</v>
      </c>
    </row>
    <row r="4577">
      <c r="A4577" s="143" t="s">
        <v>41022</v>
      </c>
      <c r="B4577" t="s">
        <v>30102</v>
      </c>
      <c r="C4577" t="s">
        <v>13416</v>
      </c>
      <c r="D4577" s="144" t="s">
        <v>30128</v>
      </c>
      <c r="E4577" s="144"/>
    </row>
    <row r="4578">
      <c r="A4578" s="143" t="s">
        <v>41023</v>
      </c>
      <c r="B4578" t="s">
        <v>30102</v>
      </c>
      <c r="C4578" t="s">
        <v>2695</v>
      </c>
      <c r="D4578" s="144" t="s">
        <v>30135</v>
      </c>
      <c r="E4578" s="144" t="s">
        <v>30136</v>
      </c>
    </row>
    <row r="4579">
      <c r="A4579" s="143" t="s">
        <v>41024</v>
      </c>
      <c r="B4579" t="s">
        <v>30102</v>
      </c>
      <c r="C4579" t="s">
        <v>689</v>
      </c>
      <c r="D4579" s="144" t="s">
        <v>30140</v>
      </c>
      <c r="E4579" s="144" t="s">
        <v>86</v>
      </c>
    </row>
    <row r="4580">
      <c r="A4580" s="143" t="s">
        <v>41025</v>
      </c>
      <c r="B4580" t="s">
        <v>30102</v>
      </c>
      <c r="C4580" t="s">
        <v>106</v>
      </c>
      <c r="D4580" s="144"/>
      <c r="E4580" s="144"/>
    </row>
    <row r="4581">
      <c r="A4581" s="143" t="s">
        <v>41026</v>
      </c>
      <c r="B4581" t="s">
        <v>30144</v>
      </c>
      <c r="C4581" t="s">
        <v>25542</v>
      </c>
      <c r="D4581" s="144" t="s">
        <v>30149</v>
      </c>
      <c r="E4581" s="144" t="s">
        <v>30150</v>
      </c>
    </row>
    <row r="4582">
      <c r="A4582" s="143" t="s">
        <v>41027</v>
      </c>
      <c r="B4582" t="s">
        <v>30156</v>
      </c>
      <c r="C4582" t="s">
        <v>30161</v>
      </c>
      <c r="D4582" s="144" t="s">
        <v>30162</v>
      </c>
      <c r="E4582" s="144" t="s">
        <v>30163</v>
      </c>
    </row>
    <row r="4583">
      <c r="A4583" s="143" t="s">
        <v>41028</v>
      </c>
      <c r="B4583" t="s">
        <v>30156</v>
      </c>
      <c r="C4583" t="s">
        <v>9639</v>
      </c>
      <c r="D4583" s="144"/>
      <c r="E4583" s="144"/>
    </row>
    <row r="4584">
      <c r="A4584" s="143" t="s">
        <v>41029</v>
      </c>
      <c r="B4584" t="s">
        <v>30156</v>
      </c>
      <c r="C4584" t="s">
        <v>160</v>
      </c>
      <c r="D4584" s="144"/>
      <c r="E4584" s="144"/>
    </row>
    <row r="4585">
      <c r="A4585" s="143" t="s">
        <v>41030</v>
      </c>
      <c r="B4585" t="s">
        <v>30156</v>
      </c>
      <c r="C4585" t="s">
        <v>247</v>
      </c>
      <c r="D4585" s="144"/>
      <c r="E4585" s="144"/>
    </row>
    <row r="4586">
      <c r="A4586" s="143" t="s">
        <v>41031</v>
      </c>
      <c r="B4586" t="s">
        <v>30156</v>
      </c>
      <c r="C4586" t="s">
        <v>689</v>
      </c>
      <c r="D4586" s="144"/>
      <c r="E4586" s="144"/>
    </row>
    <row r="4587">
      <c r="A4587" s="143" t="s">
        <v>41032</v>
      </c>
      <c r="B4587" t="s">
        <v>30178</v>
      </c>
      <c r="C4587" t="s">
        <v>80</v>
      </c>
      <c r="D4587" s="144"/>
      <c r="E4587" s="144"/>
    </row>
    <row r="4588">
      <c r="A4588" s="143" t="s">
        <v>41033</v>
      </c>
      <c r="B4588" t="s">
        <v>30198</v>
      </c>
      <c r="C4588" t="s">
        <v>55</v>
      </c>
      <c r="D4588" s="144" t="s">
        <v>30202</v>
      </c>
      <c r="E4588" t="s">
        <v>41034</v>
      </c>
    </row>
    <row r="4589">
      <c r="A4589" s="143" t="s">
        <v>41035</v>
      </c>
      <c r="B4589" t="s">
        <v>30198</v>
      </c>
      <c r="C4589" t="s">
        <v>1821</v>
      </c>
      <c r="D4589" s="144"/>
      <c r="E4589" s="144"/>
    </row>
    <row r="4590">
      <c r="A4590" s="143" t="s">
        <v>41036</v>
      </c>
      <c r="B4590" t="s">
        <v>30198</v>
      </c>
      <c r="C4590" t="s">
        <v>247</v>
      </c>
      <c r="D4590" s="144"/>
      <c r="E4590" s="144"/>
    </row>
    <row r="4591">
      <c r="A4591" s="143" t="s">
        <v>41037</v>
      </c>
      <c r="B4591" t="s">
        <v>30198</v>
      </c>
      <c r="C4591" t="s">
        <v>106</v>
      </c>
      <c r="D4591" s="144"/>
      <c r="E4591" s="144"/>
    </row>
    <row r="4592">
      <c r="A4592" s="143" t="s">
        <v>41038</v>
      </c>
      <c r="B4592" t="s">
        <v>30217</v>
      </c>
      <c r="C4592" t="s">
        <v>55</v>
      </c>
      <c r="D4592" s="144" t="s">
        <v>30222</v>
      </c>
      <c r="E4592" s="144" t="s">
        <v>30223</v>
      </c>
    </row>
    <row r="4593">
      <c r="A4593" s="143" t="s">
        <v>41039</v>
      </c>
      <c r="B4593" t="s">
        <v>30230</v>
      </c>
      <c r="C4593" t="s">
        <v>55</v>
      </c>
      <c r="D4593" s="144" t="s">
        <v>30235</v>
      </c>
      <c r="E4593" s="144" t="s">
        <v>30236</v>
      </c>
    </row>
    <row r="4594">
      <c r="A4594" s="143" t="s">
        <v>41040</v>
      </c>
      <c r="B4594" t="s">
        <v>30230</v>
      </c>
      <c r="C4594" t="s">
        <v>160</v>
      </c>
      <c r="D4594" s="144"/>
      <c r="E4594" s="144"/>
    </row>
    <row r="4595">
      <c r="A4595" s="143" t="s">
        <v>41041</v>
      </c>
      <c r="B4595" t="s">
        <v>30230</v>
      </c>
      <c r="C4595" t="s">
        <v>1726</v>
      </c>
      <c r="D4595" s="144"/>
      <c r="E4595" s="144"/>
    </row>
    <row r="4596">
      <c r="A4596" s="143" t="s">
        <v>41042</v>
      </c>
      <c r="B4596" t="s">
        <v>30230</v>
      </c>
      <c r="C4596" t="s">
        <v>503</v>
      </c>
      <c r="D4596" s="144"/>
      <c r="E4596" s="144"/>
    </row>
    <row r="4597">
      <c r="A4597" s="143" t="s">
        <v>41043</v>
      </c>
      <c r="B4597" t="s">
        <v>30230</v>
      </c>
      <c r="C4597" t="s">
        <v>247</v>
      </c>
      <c r="D4597" s="144"/>
      <c r="E4597" s="144"/>
    </row>
    <row r="4598">
      <c r="A4598" s="143" t="s">
        <v>41044</v>
      </c>
      <c r="B4598" t="s">
        <v>30230</v>
      </c>
      <c r="C4598" t="s">
        <v>106</v>
      </c>
      <c r="D4598" s="144"/>
      <c r="E4598" s="144"/>
    </row>
    <row r="4599">
      <c r="A4599" s="143" t="s">
        <v>41045</v>
      </c>
      <c r="B4599" t="s">
        <v>30250</v>
      </c>
      <c r="C4599" t="s">
        <v>160</v>
      </c>
      <c r="D4599" s="144"/>
      <c r="E4599" s="144"/>
    </row>
    <row r="4600">
      <c r="A4600" s="143" t="s">
        <v>41046</v>
      </c>
      <c r="B4600" t="s">
        <v>30250</v>
      </c>
      <c r="C4600" t="s">
        <v>160</v>
      </c>
      <c r="D4600" s="144"/>
      <c r="E4600" s="144"/>
    </row>
    <row r="4601">
      <c r="A4601" s="143" t="s">
        <v>41047</v>
      </c>
      <c r="B4601" t="s">
        <v>30250</v>
      </c>
      <c r="C4601" t="s">
        <v>674</v>
      </c>
      <c r="D4601" s="144"/>
      <c r="E4601" s="144"/>
    </row>
    <row r="4602">
      <c r="A4602" s="143" t="s">
        <v>41048</v>
      </c>
      <c r="B4602" t="s">
        <v>30250</v>
      </c>
      <c r="C4602" t="s">
        <v>386</v>
      </c>
      <c r="D4602" s="144"/>
      <c r="E4602" s="144"/>
    </row>
    <row r="4603">
      <c r="A4603" s="143" t="s">
        <v>41049</v>
      </c>
      <c r="B4603" t="s">
        <v>30250</v>
      </c>
      <c r="C4603" t="s">
        <v>2695</v>
      </c>
      <c r="D4603" s="144"/>
      <c r="E4603" s="144"/>
    </row>
    <row r="4604">
      <c r="A4604" s="143" t="s">
        <v>41050</v>
      </c>
      <c r="B4604" t="s">
        <v>30275</v>
      </c>
      <c r="C4604" t="s">
        <v>21557</v>
      </c>
      <c r="D4604" s="144" t="s">
        <v>30280</v>
      </c>
      <c r="E4604" s="144" t="s">
        <v>30281</v>
      </c>
    </row>
    <row r="4605">
      <c r="A4605" s="143" t="s">
        <v>41051</v>
      </c>
      <c r="B4605" t="s">
        <v>30275</v>
      </c>
      <c r="C4605" t="s">
        <v>30290</v>
      </c>
      <c r="D4605" s="144" t="s">
        <v>30291</v>
      </c>
      <c r="E4605" s="144" t="s">
        <v>30281</v>
      </c>
    </row>
    <row r="4606">
      <c r="A4606" s="143" t="s">
        <v>41052</v>
      </c>
      <c r="B4606" t="s">
        <v>30275</v>
      </c>
      <c r="C4606" t="s">
        <v>80</v>
      </c>
      <c r="D4606" s="144" t="s">
        <v>30294</v>
      </c>
      <c r="E4606" s="144"/>
    </row>
    <row r="4607">
      <c r="A4607" s="143" t="s">
        <v>41053</v>
      </c>
      <c r="B4607" t="s">
        <v>30297</v>
      </c>
      <c r="C4607" t="s">
        <v>55</v>
      </c>
      <c r="D4607" s="144" t="s">
        <v>30303</v>
      </c>
      <c r="E4607" s="144" t="s">
        <v>30304</v>
      </c>
    </row>
    <row r="4608">
      <c r="A4608" s="143" t="s">
        <v>41054</v>
      </c>
      <c r="B4608" t="s">
        <v>30297</v>
      </c>
      <c r="C4608" t="s">
        <v>160</v>
      </c>
      <c r="D4608" s="144"/>
      <c r="E4608" s="144"/>
    </row>
    <row r="4609">
      <c r="A4609" s="143" t="s">
        <v>41055</v>
      </c>
      <c r="B4609" t="s">
        <v>30297</v>
      </c>
      <c r="C4609" t="s">
        <v>1726</v>
      </c>
      <c r="D4609" s="144"/>
      <c r="E4609" s="144"/>
    </row>
    <row r="4610">
      <c r="A4610" s="143" t="s">
        <v>41056</v>
      </c>
      <c r="B4610" t="s">
        <v>30297</v>
      </c>
      <c r="C4610" t="s">
        <v>30317</v>
      </c>
      <c r="D4610" s="144" t="s">
        <v>30318</v>
      </c>
      <c r="E4610" s="144" t="s">
        <v>30319</v>
      </c>
    </row>
    <row r="4611">
      <c r="A4611" s="143" t="s">
        <v>41057</v>
      </c>
      <c r="B4611" t="s">
        <v>30297</v>
      </c>
      <c r="C4611" t="s">
        <v>386</v>
      </c>
      <c r="D4611" s="144"/>
      <c r="E4611" s="144"/>
    </row>
    <row r="4612">
      <c r="A4612" s="143" t="s">
        <v>41058</v>
      </c>
      <c r="B4612" t="s">
        <v>30297</v>
      </c>
      <c r="C4612" t="s">
        <v>106</v>
      </c>
      <c r="D4612" s="144"/>
      <c r="E4612" s="144"/>
    </row>
    <row r="4613">
      <c r="A4613" s="143" t="s">
        <v>41059</v>
      </c>
      <c r="B4613" t="s">
        <v>30297</v>
      </c>
      <c r="C4613" t="s">
        <v>640</v>
      </c>
      <c r="D4613" s="144" t="s">
        <v>30326</v>
      </c>
      <c r="E4613" s="144" t="s">
        <v>30327</v>
      </c>
    </row>
    <row r="4614">
      <c r="A4614" s="143" t="s">
        <v>41060</v>
      </c>
      <c r="B4614" t="s">
        <v>30328</v>
      </c>
      <c r="C4614" t="s">
        <v>55</v>
      </c>
      <c r="D4614" s="144" t="s">
        <v>30334</v>
      </c>
      <c r="E4614" s="144" t="s">
        <v>30335</v>
      </c>
    </row>
    <row r="4615">
      <c r="A4615" s="143" t="s">
        <v>41061</v>
      </c>
      <c r="B4615" t="s">
        <v>30328</v>
      </c>
      <c r="C4615" t="s">
        <v>80</v>
      </c>
      <c r="D4615" s="144" t="s">
        <v>30342</v>
      </c>
      <c r="E4615" s="144" t="s">
        <v>30335</v>
      </c>
    </row>
    <row r="4616">
      <c r="A4616" s="143" t="s">
        <v>41062</v>
      </c>
      <c r="B4616" t="s">
        <v>30328</v>
      </c>
      <c r="C4616" t="s">
        <v>80</v>
      </c>
      <c r="D4616" s="144" t="s">
        <v>30345</v>
      </c>
      <c r="E4616" s="144" t="s">
        <v>30335</v>
      </c>
    </row>
    <row r="4617">
      <c r="A4617" s="143" t="s">
        <v>41063</v>
      </c>
      <c r="B4617" t="s">
        <v>30328</v>
      </c>
      <c r="C4617" t="s">
        <v>80</v>
      </c>
      <c r="D4617" s="144" t="s">
        <v>30348</v>
      </c>
      <c r="E4617" s="144" t="s">
        <v>30335</v>
      </c>
    </row>
    <row r="4618">
      <c r="A4618" s="143" t="s">
        <v>41064</v>
      </c>
      <c r="B4618" t="s">
        <v>30328</v>
      </c>
      <c r="C4618" t="s">
        <v>80</v>
      </c>
      <c r="D4618" s="144"/>
      <c r="E4618" s="144" t="s">
        <v>30335</v>
      </c>
    </row>
    <row r="4619">
      <c r="A4619" s="143" t="s">
        <v>41065</v>
      </c>
      <c r="B4619" t="s">
        <v>30351</v>
      </c>
      <c r="C4619" t="s">
        <v>30358</v>
      </c>
      <c r="D4619" s="144" t="s">
        <v>30359</v>
      </c>
      <c r="E4619" t="s">
        <v>41066</v>
      </c>
    </row>
    <row r="4620">
      <c r="A4620" s="143" t="s">
        <v>41067</v>
      </c>
      <c r="B4620" t="s">
        <v>30351</v>
      </c>
      <c r="C4620" t="s">
        <v>30364</v>
      </c>
      <c r="D4620" s="144" t="s">
        <v>30369</v>
      </c>
      <c r="E4620" s="144" t="s">
        <v>30370</v>
      </c>
    </row>
    <row r="4621">
      <c r="A4621" s="143" t="s">
        <v>41068</v>
      </c>
      <c r="B4621" t="s">
        <v>30375</v>
      </c>
      <c r="C4621" t="s">
        <v>30381</v>
      </c>
      <c r="D4621" s="144" t="s">
        <v>30382</v>
      </c>
      <c r="E4621" s="144"/>
    </row>
    <row r="4622">
      <c r="A4622" s="143" t="s">
        <v>41069</v>
      </c>
      <c r="B4622" t="s">
        <v>30387</v>
      </c>
      <c r="C4622" t="s">
        <v>55</v>
      </c>
      <c r="D4622" s="144" t="s">
        <v>30395</v>
      </c>
      <c r="E4622" s="144"/>
    </row>
    <row r="4623">
      <c r="A4623" s="143" t="s">
        <v>41070</v>
      </c>
      <c r="B4623" t="s">
        <v>30387</v>
      </c>
      <c r="C4623" t="s">
        <v>106</v>
      </c>
      <c r="D4623" s="144"/>
      <c r="E4623" s="144"/>
    </row>
    <row r="4624">
      <c r="A4624" s="143" t="s">
        <v>41071</v>
      </c>
      <c r="B4624" t="s">
        <v>30387</v>
      </c>
      <c r="C4624" t="s">
        <v>80</v>
      </c>
      <c r="D4624" s="144"/>
      <c r="E4624" s="144"/>
    </row>
    <row r="4625">
      <c r="A4625" s="143" t="s">
        <v>41072</v>
      </c>
      <c r="B4625" t="s">
        <v>30403</v>
      </c>
      <c r="C4625" t="s">
        <v>80</v>
      </c>
      <c r="D4625" s="144" t="s">
        <v>30409</v>
      </c>
      <c r="E4625" s="144"/>
    </row>
    <row r="4626">
      <c r="A4626" s="143" t="s">
        <v>41073</v>
      </c>
      <c r="B4626" t="s">
        <v>30413</v>
      </c>
      <c r="C4626" t="s">
        <v>55</v>
      </c>
      <c r="D4626" s="144" t="s">
        <v>30420</v>
      </c>
      <c r="E4626" s="144" t="s">
        <v>30421</v>
      </c>
    </row>
    <row r="4627">
      <c r="A4627" s="143" t="s">
        <v>41074</v>
      </c>
      <c r="B4627" t="s">
        <v>30426</v>
      </c>
      <c r="C4627" t="s">
        <v>55</v>
      </c>
      <c r="D4627" s="144" t="s">
        <v>30431</v>
      </c>
      <c r="E4627" s="144"/>
    </row>
    <row r="4628">
      <c r="A4628" s="143" t="s">
        <v>41075</v>
      </c>
      <c r="B4628" t="s">
        <v>30435</v>
      </c>
      <c r="C4628" t="s">
        <v>55</v>
      </c>
      <c r="D4628" s="144" t="s">
        <v>30442</v>
      </c>
      <c r="E4628" s="144"/>
    </row>
    <row r="4629">
      <c r="A4629" s="143" t="s">
        <v>41076</v>
      </c>
      <c r="B4629" t="s">
        <v>30435</v>
      </c>
      <c r="C4629" t="s">
        <v>106</v>
      </c>
      <c r="D4629" s="144" t="s">
        <v>30450</v>
      </c>
      <c r="E4629" s="144" t="s">
        <v>30451</v>
      </c>
    </row>
    <row r="4630">
      <c r="A4630" s="143" t="s">
        <v>41077</v>
      </c>
      <c r="B4630" t="s">
        <v>30435</v>
      </c>
      <c r="C4630" t="s">
        <v>80</v>
      </c>
      <c r="D4630" s="144" t="s">
        <v>30455</v>
      </c>
      <c r="E4630" s="144"/>
    </row>
    <row r="4631">
      <c r="A4631" s="143" t="s">
        <v>41078</v>
      </c>
      <c r="B4631" t="s">
        <v>30435</v>
      </c>
      <c r="C4631" t="s">
        <v>80</v>
      </c>
      <c r="D4631" s="144" t="s">
        <v>30457</v>
      </c>
      <c r="E4631" s="144"/>
    </row>
    <row r="4632">
      <c r="A4632" s="143" t="s">
        <v>41079</v>
      </c>
      <c r="B4632" t="s">
        <v>30435</v>
      </c>
      <c r="C4632" t="s">
        <v>80</v>
      </c>
      <c r="D4632" s="144" t="s">
        <v>30459</v>
      </c>
      <c r="E4632" s="144"/>
    </row>
    <row r="4633">
      <c r="A4633" s="143" t="s">
        <v>41080</v>
      </c>
      <c r="B4633" t="s">
        <v>30435</v>
      </c>
      <c r="C4633" t="s">
        <v>80</v>
      </c>
      <c r="D4633" s="144" t="s">
        <v>30461</v>
      </c>
      <c r="E4633" s="144"/>
    </row>
    <row r="4634">
      <c r="A4634" s="143" t="s">
        <v>41081</v>
      </c>
      <c r="B4634" t="s">
        <v>30463</v>
      </c>
      <c r="C4634" t="s">
        <v>412</v>
      </c>
      <c r="D4634" s="144" t="s">
        <v>86</v>
      </c>
      <c r="E4634" s="144" t="s">
        <v>86</v>
      </c>
    </row>
    <row r="4635">
      <c r="A4635" s="143" t="s">
        <v>41082</v>
      </c>
      <c r="B4635" t="s">
        <v>30463</v>
      </c>
      <c r="C4635" t="s">
        <v>55</v>
      </c>
      <c r="D4635" s="144" t="s">
        <v>30477</v>
      </c>
      <c r="E4635" s="144" t="s">
        <v>30478</v>
      </c>
    </row>
    <row r="4636">
      <c r="A4636" s="143" t="s">
        <v>41083</v>
      </c>
      <c r="B4636" t="s">
        <v>30463</v>
      </c>
      <c r="C4636" t="s">
        <v>106</v>
      </c>
      <c r="D4636" s="144" t="s">
        <v>30484</v>
      </c>
      <c r="E4636" s="144"/>
    </row>
    <row r="4637">
      <c r="A4637" s="143" t="s">
        <v>41084</v>
      </c>
      <c r="B4637" t="s">
        <v>30463</v>
      </c>
      <c r="C4637" t="s">
        <v>106</v>
      </c>
      <c r="D4637" s="144" t="s">
        <v>30487</v>
      </c>
      <c r="E4637" s="144" t="s">
        <v>30488</v>
      </c>
    </row>
    <row r="4638">
      <c r="A4638" s="143" t="s">
        <v>41085</v>
      </c>
      <c r="B4638" t="s">
        <v>30463</v>
      </c>
      <c r="C4638" t="s">
        <v>80</v>
      </c>
      <c r="D4638" s="144" t="s">
        <v>30491</v>
      </c>
      <c r="E4638" s="144"/>
    </row>
    <row r="4639">
      <c r="A4639" s="143" t="s">
        <v>41086</v>
      </c>
      <c r="B4639" t="s">
        <v>30463</v>
      </c>
      <c r="C4639" t="s">
        <v>80</v>
      </c>
      <c r="D4639" s="144" t="s">
        <v>30494</v>
      </c>
      <c r="E4639" s="144"/>
    </row>
    <row r="4640">
      <c r="A4640" s="143" t="s">
        <v>41087</v>
      </c>
      <c r="B4640" t="s">
        <v>30495</v>
      </c>
      <c r="C4640" t="s">
        <v>55</v>
      </c>
      <c r="D4640" s="144" t="s">
        <v>30501</v>
      </c>
      <c r="E4640" s="144" t="s">
        <v>30502</v>
      </c>
    </row>
    <row r="4641">
      <c r="A4641" s="143" t="s">
        <v>41088</v>
      </c>
      <c r="B4641" t="s">
        <v>30509</v>
      </c>
      <c r="C4641" t="s">
        <v>55</v>
      </c>
      <c r="D4641" s="144" t="s">
        <v>30515</v>
      </c>
      <c r="E4641" t="s">
        <v>41089</v>
      </c>
    </row>
    <row r="4642">
      <c r="A4642" s="143" t="s">
        <v>41090</v>
      </c>
      <c r="B4642" t="s">
        <v>30509</v>
      </c>
      <c r="C4642" t="s">
        <v>80</v>
      </c>
      <c r="D4642" s="144" t="s">
        <v>30522</v>
      </c>
      <c r="E4642" t="s">
        <v>41091</v>
      </c>
    </row>
    <row r="4643">
      <c r="A4643" s="143" t="s">
        <v>41092</v>
      </c>
      <c r="B4643" t="s">
        <v>30509</v>
      </c>
      <c r="C4643" t="s">
        <v>80</v>
      </c>
      <c r="D4643" s="144"/>
      <c r="E4643" s="144"/>
    </row>
    <row r="4644">
      <c r="A4644" s="143" t="s">
        <v>41093</v>
      </c>
      <c r="B4644" t="s">
        <v>30527</v>
      </c>
      <c r="C4644" t="s">
        <v>55</v>
      </c>
      <c r="D4644" s="144" t="s">
        <v>30533</v>
      </c>
      <c r="E4644" s="144" t="s">
        <v>30534</v>
      </c>
    </row>
    <row r="4645">
      <c r="A4645" s="143" t="s">
        <v>41094</v>
      </c>
      <c r="B4645" t="s">
        <v>30527</v>
      </c>
      <c r="C4645" t="s">
        <v>80</v>
      </c>
      <c r="D4645" s="144"/>
      <c r="E4645" s="144"/>
    </row>
    <row r="4646">
      <c r="A4646" s="143" t="s">
        <v>41095</v>
      </c>
      <c r="B4646" t="s">
        <v>30541</v>
      </c>
      <c r="C4646" t="s">
        <v>160</v>
      </c>
      <c r="D4646" s="144" t="s">
        <v>30546</v>
      </c>
      <c r="E4646" s="144" t="s">
        <v>30547</v>
      </c>
    </row>
    <row r="4647">
      <c r="A4647" s="143" t="s">
        <v>41096</v>
      </c>
      <c r="B4647" t="s">
        <v>30541</v>
      </c>
      <c r="C4647" t="s">
        <v>247</v>
      </c>
      <c r="D4647" s="144" t="s">
        <v>30551</v>
      </c>
      <c r="E4647" s="144" t="s">
        <v>30547</v>
      </c>
    </row>
    <row r="4648">
      <c r="A4648" s="143" t="s">
        <v>41097</v>
      </c>
      <c r="B4648" t="s">
        <v>30541</v>
      </c>
      <c r="C4648" t="s">
        <v>106</v>
      </c>
      <c r="D4648" s="144" t="s">
        <v>30555</v>
      </c>
      <c r="E4648" s="144" t="s">
        <v>30556</v>
      </c>
    </row>
    <row r="4649">
      <c r="A4649" s="143" t="s">
        <v>41098</v>
      </c>
      <c r="B4649" t="s">
        <v>30560</v>
      </c>
      <c r="C4649" t="s">
        <v>106</v>
      </c>
      <c r="D4649" s="144" t="s">
        <v>30567</v>
      </c>
      <c r="E4649" s="144" t="s">
        <v>30568</v>
      </c>
    </row>
    <row r="4650">
      <c r="A4650" s="143" t="s">
        <v>41099</v>
      </c>
      <c r="B4650" t="s">
        <v>30560</v>
      </c>
      <c r="C4650" t="s">
        <v>80</v>
      </c>
      <c r="D4650" s="144" t="s">
        <v>30577</v>
      </c>
      <c r="E4650" s="144" t="s">
        <v>30568</v>
      </c>
    </row>
    <row r="4651">
      <c r="A4651" s="143" t="s">
        <v>41100</v>
      </c>
      <c r="B4651" t="s">
        <v>30560</v>
      </c>
      <c r="C4651" t="s">
        <v>80</v>
      </c>
      <c r="D4651" s="144" t="s">
        <v>30581</v>
      </c>
      <c r="E4651" s="144" t="s">
        <v>30568</v>
      </c>
    </row>
    <row r="4652">
      <c r="A4652" s="143" t="s">
        <v>41101</v>
      </c>
      <c r="B4652" t="s">
        <v>30583</v>
      </c>
      <c r="C4652" t="s">
        <v>55</v>
      </c>
      <c r="D4652" s="144" t="s">
        <v>30589</v>
      </c>
      <c r="E4652" s="144" t="s">
        <v>30590</v>
      </c>
    </row>
    <row r="4653">
      <c r="A4653" s="143" t="s">
        <v>41102</v>
      </c>
      <c r="B4653" t="s">
        <v>30583</v>
      </c>
      <c r="C4653" t="s">
        <v>160</v>
      </c>
      <c r="D4653" s="144" t="s">
        <v>30598</v>
      </c>
      <c r="E4653" s="144" t="s">
        <v>30599</v>
      </c>
    </row>
    <row r="4654">
      <c r="A4654" s="143" t="s">
        <v>41103</v>
      </c>
      <c r="B4654" t="s">
        <v>30583</v>
      </c>
      <c r="C4654" t="s">
        <v>80</v>
      </c>
      <c r="D4654" s="144" t="s">
        <v>30602</v>
      </c>
      <c r="E4654" s="144" t="s">
        <v>30599</v>
      </c>
    </row>
    <row r="4655">
      <c r="A4655" s="143" t="s">
        <v>41104</v>
      </c>
      <c r="B4655" t="s">
        <v>30603</v>
      </c>
      <c r="C4655" t="s">
        <v>9861</v>
      </c>
      <c r="D4655" s="144" t="s">
        <v>30609</v>
      </c>
      <c r="E4655" s="144" t="s">
        <v>30610</v>
      </c>
    </row>
    <row r="4656">
      <c r="A4656" s="143" t="s">
        <v>41105</v>
      </c>
      <c r="B4656" t="s">
        <v>30603</v>
      </c>
      <c r="C4656" t="s">
        <v>21316</v>
      </c>
      <c r="D4656" s="144" t="s">
        <v>30618</v>
      </c>
      <c r="E4656" s="144" t="s">
        <v>30619</v>
      </c>
    </row>
    <row r="4657">
      <c r="A4657" s="143" t="s">
        <v>41106</v>
      </c>
      <c r="B4657" t="s">
        <v>30603</v>
      </c>
      <c r="C4657" t="s">
        <v>160</v>
      </c>
      <c r="D4657" s="144" t="s">
        <v>30623</v>
      </c>
      <c r="E4657" s="144"/>
    </row>
    <row r="4658">
      <c r="A4658" s="143" t="s">
        <v>41107</v>
      </c>
      <c r="B4658" t="s">
        <v>30603</v>
      </c>
      <c r="C4658" t="s">
        <v>167</v>
      </c>
      <c r="D4658" s="144" t="s">
        <v>30626</v>
      </c>
      <c r="E4658" s="144" t="s">
        <v>30627</v>
      </c>
    </row>
    <row r="4659">
      <c r="A4659" s="143" t="s">
        <v>41108</v>
      </c>
      <c r="B4659" t="s">
        <v>30603</v>
      </c>
      <c r="C4659" t="s">
        <v>9994</v>
      </c>
      <c r="D4659" s="144" t="s">
        <v>30632</v>
      </c>
      <c r="E4659" s="144" t="s">
        <v>30633</v>
      </c>
    </row>
    <row r="4660">
      <c r="A4660" s="143" t="s">
        <v>41109</v>
      </c>
      <c r="B4660" t="s">
        <v>30640</v>
      </c>
      <c r="C4660" t="s">
        <v>55</v>
      </c>
      <c r="D4660" s="144" t="s">
        <v>30645</v>
      </c>
      <c r="E4660" s="144"/>
    </row>
    <row r="4661">
      <c r="A4661" s="143" t="s">
        <v>41110</v>
      </c>
      <c r="B4661" t="s">
        <v>30640</v>
      </c>
      <c r="C4661" t="s">
        <v>2105</v>
      </c>
      <c r="D4661" s="144" t="s">
        <v>30654</v>
      </c>
      <c r="E4661" t="s">
        <v>41111</v>
      </c>
    </row>
    <row r="4662">
      <c r="A4662" s="143" t="s">
        <v>41112</v>
      </c>
      <c r="B4662" t="s">
        <v>30640</v>
      </c>
      <c r="C4662" t="s">
        <v>160</v>
      </c>
      <c r="D4662" s="144" t="s">
        <v>30662</v>
      </c>
      <c r="E4662" s="144"/>
    </row>
    <row r="4663">
      <c r="A4663" s="143" t="s">
        <v>41113</v>
      </c>
      <c r="B4663" t="s">
        <v>30640</v>
      </c>
      <c r="C4663" t="s">
        <v>386</v>
      </c>
      <c r="D4663" s="144" t="s">
        <v>30664</v>
      </c>
      <c r="E4663" s="144" t="s">
        <v>30665</v>
      </c>
    </row>
    <row r="4664">
      <c r="A4664" s="143" t="s">
        <v>41114</v>
      </c>
      <c r="B4664" t="s">
        <v>30667</v>
      </c>
      <c r="C4664" t="s">
        <v>55</v>
      </c>
      <c r="D4664" s="144" t="s">
        <v>30674</v>
      </c>
      <c r="E4664" s="144" t="s">
        <v>30675</v>
      </c>
    </row>
    <row r="4665">
      <c r="A4665" s="143" t="s">
        <v>41115</v>
      </c>
      <c r="B4665" t="s">
        <v>30667</v>
      </c>
      <c r="C4665" t="s">
        <v>80</v>
      </c>
      <c r="D4665" s="144" t="s">
        <v>30680</v>
      </c>
      <c r="E4665" s="144"/>
    </row>
    <row r="4666">
      <c r="A4666" s="143" t="s">
        <v>41116</v>
      </c>
      <c r="B4666" t="s">
        <v>30682</v>
      </c>
      <c r="C4666" t="s">
        <v>55</v>
      </c>
      <c r="D4666" s="144" t="s">
        <v>30688</v>
      </c>
      <c r="E4666" s="144" t="s">
        <v>30689</v>
      </c>
    </row>
    <row r="4667">
      <c r="A4667" s="143" t="s">
        <v>41117</v>
      </c>
      <c r="B4667" t="s">
        <v>30682</v>
      </c>
      <c r="C4667" t="s">
        <v>80</v>
      </c>
      <c r="D4667" s="144" t="s">
        <v>30695</v>
      </c>
      <c r="E4667" s="144"/>
    </row>
    <row r="4668">
      <c r="A4668" s="143" t="s">
        <v>41118</v>
      </c>
      <c r="B4668" t="s">
        <v>30698</v>
      </c>
      <c r="C4668" t="s">
        <v>55</v>
      </c>
      <c r="D4668" s="144" t="s">
        <v>30704</v>
      </c>
      <c r="E4668" s="144" t="s">
        <v>30705</v>
      </c>
    </row>
    <row r="4669">
      <c r="A4669" s="143" t="s">
        <v>41119</v>
      </c>
      <c r="B4669" t="s">
        <v>30698</v>
      </c>
      <c r="C4669" t="s">
        <v>30713</v>
      </c>
      <c r="D4669" s="144" t="s">
        <v>30714</v>
      </c>
      <c r="E4669" s="144" t="s">
        <v>30715</v>
      </c>
    </row>
    <row r="4670">
      <c r="A4670" s="143" t="s">
        <v>41120</v>
      </c>
      <c r="B4670" t="s">
        <v>30716</v>
      </c>
      <c r="C4670" t="s">
        <v>106</v>
      </c>
      <c r="D4670" s="144" t="s">
        <v>30723</v>
      </c>
      <c r="E4670" s="144"/>
    </row>
    <row r="4671">
      <c r="A4671" s="143" t="s">
        <v>41121</v>
      </c>
      <c r="B4671" t="s">
        <v>30716</v>
      </c>
      <c r="C4671" t="s">
        <v>106</v>
      </c>
      <c r="D4671" s="144" t="s">
        <v>30732</v>
      </c>
      <c r="E4671" s="144" t="s">
        <v>30733</v>
      </c>
    </row>
    <row r="4672">
      <c r="A4672" s="143" t="s">
        <v>41122</v>
      </c>
      <c r="B4672" t="s">
        <v>30716</v>
      </c>
      <c r="C4672" t="s">
        <v>80</v>
      </c>
      <c r="D4672" s="144" t="s">
        <v>30735</v>
      </c>
      <c r="E4672" s="144" t="s">
        <v>86</v>
      </c>
    </row>
    <row r="4673">
      <c r="A4673" s="143" t="s">
        <v>41123</v>
      </c>
      <c r="B4673" t="s">
        <v>30738</v>
      </c>
      <c r="C4673" t="s">
        <v>55</v>
      </c>
      <c r="D4673" s="144" t="s">
        <v>30744</v>
      </c>
      <c r="E4673" s="144" t="s">
        <v>30745</v>
      </c>
    </row>
    <row r="4674">
      <c r="A4674" s="143" t="s">
        <v>41124</v>
      </c>
      <c r="B4674" t="s">
        <v>30738</v>
      </c>
      <c r="C4674" t="s">
        <v>80</v>
      </c>
      <c r="D4674" s="144" t="s">
        <v>30751</v>
      </c>
      <c r="E4674" s="144" t="s">
        <v>30752</v>
      </c>
    </row>
    <row r="4675">
      <c r="A4675" s="143" t="s">
        <v>41125</v>
      </c>
      <c r="B4675" t="s">
        <v>30756</v>
      </c>
      <c r="C4675" t="s">
        <v>55</v>
      </c>
      <c r="D4675" s="144" t="s">
        <v>30761</v>
      </c>
      <c r="E4675" s="144" t="s">
        <v>30762</v>
      </c>
    </row>
    <row r="4676">
      <c r="A4676" s="143" t="s">
        <v>41126</v>
      </c>
      <c r="B4676" t="s">
        <v>30756</v>
      </c>
      <c r="C4676" t="s">
        <v>106</v>
      </c>
      <c r="D4676" s="144" t="s">
        <v>30769</v>
      </c>
      <c r="E4676" s="144"/>
    </row>
    <row r="4677">
      <c r="A4677" s="143" t="s">
        <v>41127</v>
      </c>
      <c r="B4677" t="s">
        <v>30772</v>
      </c>
      <c r="C4677" t="s">
        <v>311</v>
      </c>
      <c r="D4677" s="144" t="s">
        <v>30777</v>
      </c>
      <c r="E4677" s="144" t="s">
        <v>30778</v>
      </c>
    </row>
    <row r="4678">
      <c r="A4678" s="143" t="s">
        <v>41128</v>
      </c>
      <c r="B4678" t="s">
        <v>30772</v>
      </c>
      <c r="C4678" t="s">
        <v>80</v>
      </c>
      <c r="D4678" s="144" t="s">
        <v>30784</v>
      </c>
      <c r="E4678" s="144" t="s">
        <v>30785</v>
      </c>
    </row>
    <row r="4679">
      <c r="A4679" s="143" t="s">
        <v>41129</v>
      </c>
      <c r="B4679" t="s">
        <v>30792</v>
      </c>
      <c r="C4679" t="s">
        <v>427</v>
      </c>
      <c r="D4679" s="144" t="s">
        <v>30797</v>
      </c>
      <c r="E4679" s="144" t="s">
        <v>30798</v>
      </c>
    </row>
    <row r="4680">
      <c r="A4680" s="143" t="s">
        <v>41130</v>
      </c>
      <c r="B4680" t="s">
        <v>30792</v>
      </c>
      <c r="C4680" t="s">
        <v>106</v>
      </c>
      <c r="D4680" s="144" t="s">
        <v>30807</v>
      </c>
      <c r="E4680" s="144"/>
    </row>
    <row r="4681">
      <c r="A4681" s="143" t="s">
        <v>41131</v>
      </c>
      <c r="B4681" t="s">
        <v>30792</v>
      </c>
      <c r="C4681" t="s">
        <v>106</v>
      </c>
      <c r="D4681" s="144" t="s">
        <v>30812</v>
      </c>
      <c r="E4681" s="144"/>
    </row>
    <row r="4682">
      <c r="A4682" s="143" t="s">
        <v>41132</v>
      </c>
      <c r="B4682" t="s">
        <v>30792</v>
      </c>
      <c r="C4682" t="s">
        <v>80</v>
      </c>
      <c r="D4682" s="144" t="s">
        <v>30817</v>
      </c>
      <c r="E4682" s="144" t="s">
        <v>30818</v>
      </c>
    </row>
    <row r="4683">
      <c r="A4683" s="143" t="s">
        <v>41133</v>
      </c>
      <c r="B4683" t="s">
        <v>30819</v>
      </c>
      <c r="C4683" t="s">
        <v>55</v>
      </c>
      <c r="D4683" s="144" t="s">
        <v>30823</v>
      </c>
      <c r="E4683" s="144" t="s">
        <v>30824</v>
      </c>
    </row>
    <row r="4684">
      <c r="A4684" s="143" t="s">
        <v>41134</v>
      </c>
      <c r="B4684" t="s">
        <v>30819</v>
      </c>
      <c r="C4684" t="s">
        <v>55</v>
      </c>
      <c r="D4684" s="144" t="s">
        <v>30830</v>
      </c>
      <c r="E4684" s="144" t="s">
        <v>30831</v>
      </c>
    </row>
    <row r="4685">
      <c r="A4685" s="143" t="s">
        <v>41135</v>
      </c>
      <c r="B4685" t="s">
        <v>30819</v>
      </c>
      <c r="C4685" t="s">
        <v>80</v>
      </c>
      <c r="D4685" s="144" t="s">
        <v>30838</v>
      </c>
      <c r="E4685" s="144" t="s">
        <v>30839</v>
      </c>
    </row>
    <row r="4686">
      <c r="A4686" s="143" t="s">
        <v>41136</v>
      </c>
      <c r="B4686" t="s">
        <v>30843</v>
      </c>
      <c r="C4686" t="s">
        <v>1959</v>
      </c>
      <c r="D4686" s="144" t="s">
        <v>30849</v>
      </c>
      <c r="E4686" s="144" t="s">
        <v>30850</v>
      </c>
    </row>
    <row r="4687">
      <c r="A4687" s="143" t="s">
        <v>41137</v>
      </c>
      <c r="B4687" t="s">
        <v>30843</v>
      </c>
      <c r="C4687" t="s">
        <v>55</v>
      </c>
      <c r="D4687" s="144" t="s">
        <v>30859</v>
      </c>
      <c r="E4687" s="144" t="s">
        <v>30860</v>
      </c>
    </row>
    <row r="4688">
      <c r="A4688" s="143" t="s">
        <v>41138</v>
      </c>
      <c r="B4688" t="s">
        <v>30843</v>
      </c>
      <c r="C4688" t="s">
        <v>80</v>
      </c>
      <c r="D4688" s="144" t="s">
        <v>30868</v>
      </c>
      <c r="E4688" s="144" t="s">
        <v>30869</v>
      </c>
    </row>
    <row r="4689">
      <c r="A4689" s="143" t="s">
        <v>41139</v>
      </c>
      <c r="B4689" t="s">
        <v>30843</v>
      </c>
      <c r="C4689" t="s">
        <v>80</v>
      </c>
      <c r="D4689" s="144" t="s">
        <v>30872</v>
      </c>
      <c r="E4689" s="144" t="s">
        <v>30869</v>
      </c>
    </row>
    <row r="4690">
      <c r="A4690" s="143" t="s">
        <v>41140</v>
      </c>
      <c r="B4690" t="s">
        <v>30873</v>
      </c>
      <c r="C4690" t="s">
        <v>55</v>
      </c>
      <c r="D4690" s="144" t="s">
        <v>30878</v>
      </c>
      <c r="E4690" s="144" t="s">
        <v>30879</v>
      </c>
    </row>
    <row r="4691">
      <c r="A4691" s="143" t="s">
        <v>41141</v>
      </c>
      <c r="B4691" t="s">
        <v>30873</v>
      </c>
      <c r="C4691" t="s">
        <v>80</v>
      </c>
      <c r="D4691" s="144" t="s">
        <v>30885</v>
      </c>
      <c r="E4691" s="144" t="s">
        <v>30886</v>
      </c>
    </row>
    <row r="4692">
      <c r="A4692" s="143" t="s">
        <v>41142</v>
      </c>
      <c r="B4692" t="s">
        <v>30873</v>
      </c>
      <c r="C4692" t="s">
        <v>80</v>
      </c>
      <c r="D4692" s="144" t="s">
        <v>30885</v>
      </c>
      <c r="E4692" s="144" t="s">
        <v>30886</v>
      </c>
    </row>
    <row r="4693">
      <c r="A4693" s="143" t="s">
        <v>41143</v>
      </c>
      <c r="B4693" t="s">
        <v>30889</v>
      </c>
      <c r="C4693" t="s">
        <v>55</v>
      </c>
      <c r="D4693" s="144" t="s">
        <v>30894</v>
      </c>
      <c r="E4693" s="144"/>
    </row>
    <row r="4694">
      <c r="A4694" s="143" t="s">
        <v>41144</v>
      </c>
      <c r="B4694" t="s">
        <v>30921</v>
      </c>
      <c r="C4694" t="s">
        <v>55</v>
      </c>
      <c r="D4694" s="144" t="s">
        <v>30927</v>
      </c>
      <c r="E4694" s="144" t="s">
        <v>30928</v>
      </c>
    </row>
    <row r="4695">
      <c r="A4695" s="143" t="s">
        <v>41145</v>
      </c>
      <c r="B4695" t="s">
        <v>30921</v>
      </c>
      <c r="C4695" t="s">
        <v>106</v>
      </c>
      <c r="D4695" s="144" t="s">
        <v>30936</v>
      </c>
      <c r="E4695" s="144" t="s">
        <v>30937</v>
      </c>
    </row>
    <row r="4696">
      <c r="A4696" s="143" t="s">
        <v>41146</v>
      </c>
      <c r="B4696" t="s">
        <v>30921</v>
      </c>
      <c r="C4696" t="s">
        <v>80</v>
      </c>
      <c r="D4696" s="144" t="s">
        <v>30943</v>
      </c>
      <c r="E4696" s="144" t="s">
        <v>30944</v>
      </c>
    </row>
    <row r="4697">
      <c r="A4697" s="143" t="s">
        <v>41147</v>
      </c>
      <c r="B4697" t="s">
        <v>30921</v>
      </c>
      <c r="C4697" t="s">
        <v>80</v>
      </c>
      <c r="D4697" s="144"/>
      <c r="E4697" s="144"/>
    </row>
    <row r="4698">
      <c r="A4698" s="143" t="s">
        <v>41148</v>
      </c>
      <c r="B4698" t="s">
        <v>30921</v>
      </c>
      <c r="C4698" t="s">
        <v>80</v>
      </c>
      <c r="D4698" s="144"/>
      <c r="E4698" s="144"/>
    </row>
    <row r="4699">
      <c r="A4699" s="143" t="s">
        <v>41149</v>
      </c>
      <c r="B4699" t="s">
        <v>30957</v>
      </c>
      <c r="C4699" t="s">
        <v>55</v>
      </c>
      <c r="D4699" s="144" t="s">
        <v>30961</v>
      </c>
      <c r="E4699" s="144" t="s">
        <v>30962</v>
      </c>
    </row>
    <row r="4700">
      <c r="A4700" s="143" t="s">
        <v>41150</v>
      </c>
      <c r="B4700" t="s">
        <v>30957</v>
      </c>
      <c r="C4700" t="s">
        <v>8315</v>
      </c>
      <c r="D4700" s="144" t="s">
        <v>30968</v>
      </c>
      <c r="E4700" s="144"/>
    </row>
    <row r="4701">
      <c r="A4701" s="143" t="s">
        <v>41151</v>
      </c>
      <c r="B4701" t="s">
        <v>30957</v>
      </c>
      <c r="C4701" t="s">
        <v>106</v>
      </c>
      <c r="D4701" s="144" t="s">
        <v>30973</v>
      </c>
      <c r="E4701" s="144" t="s">
        <v>30962</v>
      </c>
    </row>
    <row r="4702">
      <c r="A4702" s="143" t="s">
        <v>41152</v>
      </c>
      <c r="B4702" t="s">
        <v>30975</v>
      </c>
      <c r="C4702" t="s">
        <v>55</v>
      </c>
      <c r="D4702" s="144" t="s">
        <v>30980</v>
      </c>
      <c r="E4702" s="144" t="s">
        <v>30981</v>
      </c>
    </row>
    <row r="4703">
      <c r="A4703" s="143" t="s">
        <v>41153</v>
      </c>
      <c r="B4703" t="s">
        <v>30975</v>
      </c>
      <c r="C4703" t="s">
        <v>80</v>
      </c>
      <c r="D4703" s="144" t="s">
        <v>30990</v>
      </c>
      <c r="E4703" s="144" t="s">
        <v>30981</v>
      </c>
    </row>
    <row r="4704">
      <c r="A4704" s="143" t="s">
        <v>41154</v>
      </c>
      <c r="B4704" t="s">
        <v>30975</v>
      </c>
      <c r="C4704" t="s">
        <v>80</v>
      </c>
      <c r="D4704" s="144" t="s">
        <v>30994</v>
      </c>
      <c r="E4704" s="144" t="s">
        <v>30995</v>
      </c>
    </row>
    <row r="4705">
      <c r="A4705" s="143" t="s">
        <v>41155</v>
      </c>
      <c r="B4705" t="s">
        <v>30975</v>
      </c>
      <c r="C4705" t="s">
        <v>80</v>
      </c>
      <c r="D4705" s="144" t="s">
        <v>31002</v>
      </c>
      <c r="E4705" s="144" t="s">
        <v>30981</v>
      </c>
    </row>
    <row r="4706">
      <c r="A4706" s="143" t="s">
        <v>41156</v>
      </c>
      <c r="B4706" t="s">
        <v>30975</v>
      </c>
      <c r="C4706" t="s">
        <v>80</v>
      </c>
      <c r="D4706" s="144"/>
      <c r="E4706" s="144" t="s">
        <v>30995</v>
      </c>
    </row>
    <row r="4707">
      <c r="A4707" s="143" t="s">
        <v>41157</v>
      </c>
      <c r="B4707" t="s">
        <v>31006</v>
      </c>
      <c r="C4707" t="s">
        <v>55</v>
      </c>
      <c r="D4707" s="144" t="s">
        <v>31012</v>
      </c>
      <c r="E4707" s="144" t="s">
        <v>31013</v>
      </c>
    </row>
    <row r="4708">
      <c r="A4708" s="143" t="s">
        <v>41158</v>
      </c>
      <c r="B4708" t="s">
        <v>31006</v>
      </c>
      <c r="C4708" t="s">
        <v>106</v>
      </c>
      <c r="D4708" s="144" t="s">
        <v>31021</v>
      </c>
      <c r="E4708" s="144" t="s">
        <v>31022</v>
      </c>
    </row>
    <row r="4709">
      <c r="A4709" s="143" t="s">
        <v>41159</v>
      </c>
      <c r="B4709" t="s">
        <v>31006</v>
      </c>
      <c r="C4709" t="s">
        <v>106</v>
      </c>
      <c r="D4709" s="144" t="s">
        <v>31028</v>
      </c>
      <c r="E4709" s="144"/>
    </row>
    <row r="4710">
      <c r="A4710" s="143" t="s">
        <v>41160</v>
      </c>
      <c r="B4710" t="s">
        <v>31029</v>
      </c>
      <c r="C4710" t="s">
        <v>55</v>
      </c>
      <c r="D4710" s="144" t="s">
        <v>31034</v>
      </c>
      <c r="E4710" s="144" t="s">
        <v>31035</v>
      </c>
    </row>
    <row r="4711">
      <c r="A4711" s="143" t="s">
        <v>41161</v>
      </c>
      <c r="B4711" t="s">
        <v>31029</v>
      </c>
      <c r="C4711" t="s">
        <v>160</v>
      </c>
      <c r="D4711" s="144" t="s">
        <v>31043</v>
      </c>
      <c r="E4711" s="144"/>
    </row>
    <row r="4712">
      <c r="A4712" s="143" t="s">
        <v>41162</v>
      </c>
      <c r="B4712" t="s">
        <v>31048</v>
      </c>
      <c r="C4712" t="s">
        <v>80</v>
      </c>
      <c r="D4712" s="144"/>
      <c r="E4712" s="144"/>
    </row>
    <row r="4713">
      <c r="A4713" s="143" t="s">
        <v>41163</v>
      </c>
      <c r="B4713" t="s">
        <v>31058</v>
      </c>
      <c r="C4713" t="s">
        <v>55</v>
      </c>
      <c r="D4713" s="144" t="s">
        <v>31064</v>
      </c>
      <c r="E4713" s="144"/>
    </row>
    <row r="4714">
      <c r="A4714" s="143" t="s">
        <v>41164</v>
      </c>
      <c r="B4714" t="s">
        <v>31069</v>
      </c>
      <c r="C4714" t="s">
        <v>55</v>
      </c>
      <c r="D4714" s="144" t="s">
        <v>31075</v>
      </c>
      <c r="E4714" s="144" t="s">
        <v>31076</v>
      </c>
    </row>
    <row r="4715">
      <c r="A4715" s="143" t="s">
        <v>41165</v>
      </c>
      <c r="B4715" t="s">
        <v>31082</v>
      </c>
      <c r="C4715" t="s">
        <v>55</v>
      </c>
      <c r="D4715" s="144" t="s">
        <v>31088</v>
      </c>
      <c r="E4715" s="144"/>
    </row>
    <row r="4716">
      <c r="A4716" s="143" t="s">
        <v>41166</v>
      </c>
      <c r="B4716" t="s">
        <v>31082</v>
      </c>
      <c r="C4716" t="s">
        <v>80</v>
      </c>
      <c r="D4716" s="144"/>
      <c r="E4716" s="144"/>
    </row>
    <row r="4717">
      <c r="A4717" s="143" t="s">
        <v>41167</v>
      </c>
      <c r="B4717" t="s">
        <v>31095</v>
      </c>
      <c r="C4717" t="s">
        <v>55</v>
      </c>
      <c r="D4717" s="144" t="s">
        <v>31101</v>
      </c>
      <c r="E4717" s="144"/>
    </row>
    <row r="4718">
      <c r="A4718" s="143" t="s">
        <v>41168</v>
      </c>
      <c r="B4718" t="s">
        <v>31095</v>
      </c>
      <c r="C4718" t="s">
        <v>80</v>
      </c>
      <c r="D4718" s="144" t="s">
        <v>31107</v>
      </c>
      <c r="E4718" s="144"/>
    </row>
    <row r="4719">
      <c r="A4719" s="143" t="s">
        <v>41169</v>
      </c>
      <c r="B4719" t="s">
        <v>31109</v>
      </c>
      <c r="C4719" t="s">
        <v>4060</v>
      </c>
      <c r="D4719" s="144"/>
      <c r="E4719" s="144"/>
    </row>
    <row r="4720">
      <c r="A4720" s="143" t="s">
        <v>41170</v>
      </c>
      <c r="B4720" t="s">
        <v>31114</v>
      </c>
      <c r="C4720" t="s">
        <v>3733</v>
      </c>
      <c r="D4720" s="144" t="s">
        <v>31119</v>
      </c>
      <c r="E4720" s="144" t="s">
        <v>31120</v>
      </c>
    </row>
    <row r="4721">
      <c r="A4721" s="143" t="s">
        <v>41171</v>
      </c>
      <c r="B4721" t="s">
        <v>31124</v>
      </c>
      <c r="C4721" t="s">
        <v>55</v>
      </c>
      <c r="D4721" s="144" t="s">
        <v>31131</v>
      </c>
      <c r="E4721" s="144"/>
    </row>
    <row r="4722">
      <c r="A4722" s="143" t="s">
        <v>41172</v>
      </c>
      <c r="B4722" t="s">
        <v>31124</v>
      </c>
      <c r="C4722" t="s">
        <v>80</v>
      </c>
      <c r="D4722" s="144"/>
      <c r="E4722" s="144"/>
    </row>
    <row r="4723">
      <c r="A4723" s="143" t="s">
        <v>41173</v>
      </c>
      <c r="B4723" t="s">
        <v>31139</v>
      </c>
      <c r="C4723" t="s">
        <v>55</v>
      </c>
      <c r="D4723" s="144" t="s">
        <v>31146</v>
      </c>
      <c r="E4723" s="144" t="s">
        <v>31147</v>
      </c>
    </row>
    <row r="4724">
      <c r="A4724" s="143" t="s">
        <v>41174</v>
      </c>
      <c r="B4724" t="s">
        <v>31139</v>
      </c>
      <c r="C4724" t="s">
        <v>55</v>
      </c>
      <c r="D4724" s="144" t="s">
        <v>31152</v>
      </c>
      <c r="E4724" s="144" t="s">
        <v>31153</v>
      </c>
    </row>
    <row r="4725">
      <c r="A4725" s="143" t="s">
        <v>41175</v>
      </c>
      <c r="B4725" t="s">
        <v>31154</v>
      </c>
      <c r="C4725" t="s">
        <v>55</v>
      </c>
      <c r="D4725" s="144" t="s">
        <v>31160</v>
      </c>
      <c r="E4725" s="144" t="s">
        <v>31161</v>
      </c>
    </row>
    <row r="4726">
      <c r="A4726" s="143" t="s">
        <v>41176</v>
      </c>
      <c r="B4726" t="s">
        <v>31168</v>
      </c>
      <c r="C4726" t="s">
        <v>21557</v>
      </c>
      <c r="D4726" s="144" t="s">
        <v>31173</v>
      </c>
      <c r="E4726" s="144" t="s">
        <v>31174</v>
      </c>
    </row>
    <row r="4727">
      <c r="A4727" s="143" t="s">
        <v>41177</v>
      </c>
      <c r="B4727" t="s">
        <v>31168</v>
      </c>
      <c r="C4727" t="s">
        <v>80</v>
      </c>
      <c r="D4727" s="144" t="s">
        <v>31181</v>
      </c>
      <c r="E4727" s="144" t="s">
        <v>31182</v>
      </c>
    </row>
    <row r="4728">
      <c r="A4728" s="143" t="s">
        <v>41178</v>
      </c>
      <c r="B4728" t="s">
        <v>31168</v>
      </c>
      <c r="C4728" t="s">
        <v>80</v>
      </c>
      <c r="D4728" s="144"/>
      <c r="E4728" s="144"/>
    </row>
    <row r="4729">
      <c r="A4729" s="143" t="s">
        <v>41179</v>
      </c>
      <c r="B4729" t="s">
        <v>31168</v>
      </c>
      <c r="C4729" t="s">
        <v>80</v>
      </c>
      <c r="D4729" s="144"/>
      <c r="E4729" s="144"/>
    </row>
    <row r="4730">
      <c r="A4730" s="143" t="s">
        <v>41180</v>
      </c>
      <c r="B4730" t="s">
        <v>31189</v>
      </c>
      <c r="C4730" t="s">
        <v>21557</v>
      </c>
      <c r="D4730" s="144" t="s">
        <v>31194</v>
      </c>
      <c r="E4730" s="144"/>
    </row>
    <row r="4731">
      <c r="A4731" s="143" t="s">
        <v>41181</v>
      </c>
      <c r="B4731" t="s">
        <v>31189</v>
      </c>
      <c r="C4731" t="s">
        <v>80</v>
      </c>
      <c r="D4731" s="144" t="s">
        <v>31201</v>
      </c>
      <c r="E4731" s="144" t="s">
        <v>86</v>
      </c>
    </row>
    <row r="4732">
      <c r="A4732" s="143" t="s">
        <v>41182</v>
      </c>
      <c r="B4732" t="s">
        <v>31205</v>
      </c>
      <c r="C4732" t="s">
        <v>55</v>
      </c>
      <c r="D4732" s="144" t="s">
        <v>31211</v>
      </c>
      <c r="E4732" s="144" t="s">
        <v>31212</v>
      </c>
    </row>
    <row r="4733">
      <c r="A4733" s="143" t="s">
        <v>41183</v>
      </c>
      <c r="B4733" t="s">
        <v>31205</v>
      </c>
      <c r="C4733" t="s">
        <v>160</v>
      </c>
      <c r="D4733" s="144" t="s">
        <v>86</v>
      </c>
      <c r="E4733" s="144" t="s">
        <v>86</v>
      </c>
    </row>
    <row r="4734">
      <c r="A4734" s="143" t="s">
        <v>41184</v>
      </c>
      <c r="B4734" t="s">
        <v>31205</v>
      </c>
      <c r="C4734" t="s">
        <v>160</v>
      </c>
      <c r="D4734" s="144" t="s">
        <v>86</v>
      </c>
      <c r="E4734" s="144" t="s">
        <v>86</v>
      </c>
    </row>
    <row r="4735">
      <c r="A4735" s="143" t="s">
        <v>41185</v>
      </c>
      <c r="B4735" t="s">
        <v>31205</v>
      </c>
      <c r="C4735" t="s">
        <v>31222</v>
      </c>
      <c r="D4735" s="144"/>
      <c r="E4735" s="144"/>
    </row>
    <row r="4736">
      <c r="A4736" s="143" t="s">
        <v>41186</v>
      </c>
      <c r="B4736" t="s">
        <v>31205</v>
      </c>
      <c r="C4736" t="s">
        <v>386</v>
      </c>
      <c r="D4736" s="144" t="s">
        <v>86</v>
      </c>
      <c r="E4736" s="144" t="s">
        <v>86</v>
      </c>
    </row>
    <row r="4737">
      <c r="A4737" s="143" t="s">
        <v>41187</v>
      </c>
      <c r="B4737" t="s">
        <v>31227</v>
      </c>
      <c r="C4737" t="s">
        <v>55</v>
      </c>
      <c r="D4737" s="144" t="s">
        <v>31235</v>
      </c>
      <c r="E4737" s="144" t="s">
        <v>31236</v>
      </c>
    </row>
    <row r="4738">
      <c r="A4738" s="143" t="s">
        <v>41188</v>
      </c>
      <c r="B4738" t="s">
        <v>31227</v>
      </c>
      <c r="C4738" t="s">
        <v>7535</v>
      </c>
      <c r="D4738" s="144" t="s">
        <v>31245</v>
      </c>
      <c r="E4738" s="144"/>
    </row>
    <row r="4739">
      <c r="A4739" s="143" t="s">
        <v>41189</v>
      </c>
      <c r="B4739" t="s">
        <v>31249</v>
      </c>
      <c r="C4739" t="s">
        <v>55</v>
      </c>
      <c r="D4739" s="144" t="s">
        <v>31254</v>
      </c>
      <c r="E4739" s="144" t="s">
        <v>31255</v>
      </c>
    </row>
    <row r="4740">
      <c r="A4740" s="143" t="s">
        <v>41190</v>
      </c>
      <c r="B4740" t="s">
        <v>31268</v>
      </c>
      <c r="C4740" t="s">
        <v>55</v>
      </c>
      <c r="D4740" s="144" t="s">
        <v>31274</v>
      </c>
      <c r="E4740" s="144" t="s">
        <v>31275</v>
      </c>
    </row>
    <row r="4741">
      <c r="A4741" s="143" t="s">
        <v>41191</v>
      </c>
      <c r="B4741" t="s">
        <v>31268</v>
      </c>
      <c r="C4741" t="s">
        <v>80</v>
      </c>
      <c r="D4741" s="144" t="s">
        <v>31281</v>
      </c>
      <c r="E4741" s="144" t="s">
        <v>31282</v>
      </c>
    </row>
    <row r="4742">
      <c r="A4742" s="143" t="s">
        <v>41192</v>
      </c>
      <c r="B4742" t="s">
        <v>31284</v>
      </c>
      <c r="C4742" t="s">
        <v>55</v>
      </c>
      <c r="D4742" s="144" t="s">
        <v>31290</v>
      </c>
      <c r="E4742" s="144" t="s">
        <v>31291</v>
      </c>
    </row>
    <row r="4743">
      <c r="A4743" s="143" t="s">
        <v>41193</v>
      </c>
      <c r="B4743" t="s">
        <v>31284</v>
      </c>
      <c r="C4743" t="s">
        <v>7310</v>
      </c>
      <c r="D4743" s="144" t="s">
        <v>31298</v>
      </c>
      <c r="E4743" s="144"/>
    </row>
    <row r="4744">
      <c r="A4744" s="143" t="s">
        <v>41194</v>
      </c>
      <c r="B4744" t="s">
        <v>31284</v>
      </c>
      <c r="C4744" t="s">
        <v>80</v>
      </c>
      <c r="D4744" s="144"/>
      <c r="E4744" s="144"/>
    </row>
    <row r="4745">
      <c r="A4745" s="143" t="s">
        <v>41195</v>
      </c>
      <c r="B4745" t="s">
        <v>31303</v>
      </c>
      <c r="C4745" t="s">
        <v>55</v>
      </c>
      <c r="D4745" s="144" t="s">
        <v>31309</v>
      </c>
      <c r="E4745" s="144" t="s">
        <v>31310</v>
      </c>
    </row>
    <row r="4746">
      <c r="A4746" s="143" t="s">
        <v>41196</v>
      </c>
      <c r="B4746" t="s">
        <v>31317</v>
      </c>
      <c r="C4746" t="s">
        <v>55</v>
      </c>
      <c r="D4746" s="144" t="s">
        <v>31323</v>
      </c>
      <c r="E4746" s="144" t="s">
        <v>31324</v>
      </c>
    </row>
    <row r="4747">
      <c r="A4747" s="143" t="s">
        <v>41197</v>
      </c>
      <c r="B4747" t="s">
        <v>31329</v>
      </c>
      <c r="C4747" t="s">
        <v>55</v>
      </c>
      <c r="D4747" s="144" t="s">
        <v>31335</v>
      </c>
      <c r="E4747" s="144" t="s">
        <v>31336</v>
      </c>
    </row>
    <row r="4748">
      <c r="A4748" s="143" t="s">
        <v>41198</v>
      </c>
      <c r="B4748" t="s">
        <v>31329</v>
      </c>
      <c r="C4748" t="s">
        <v>106</v>
      </c>
      <c r="D4748" s="144" t="s">
        <v>31344</v>
      </c>
      <c r="E4748" s="144" t="s">
        <v>31345</v>
      </c>
    </row>
    <row r="4749">
      <c r="A4749" s="143" t="s">
        <v>41199</v>
      </c>
      <c r="B4749" t="s">
        <v>31329</v>
      </c>
      <c r="C4749" t="s">
        <v>80</v>
      </c>
      <c r="D4749" s="144"/>
      <c r="E4749" s="144"/>
    </row>
    <row r="4750">
      <c r="A4750" s="143" t="s">
        <v>41200</v>
      </c>
      <c r="B4750" t="s">
        <v>31329</v>
      </c>
      <c r="C4750" t="s">
        <v>80</v>
      </c>
      <c r="D4750" s="144"/>
      <c r="E4750" s="144"/>
    </row>
    <row r="4751">
      <c r="A4751" s="143" t="s">
        <v>41201</v>
      </c>
      <c r="B4751" t="s">
        <v>31356</v>
      </c>
      <c r="C4751" t="s">
        <v>55</v>
      </c>
      <c r="D4751" s="144" t="s">
        <v>31363</v>
      </c>
      <c r="E4751" s="144" t="s">
        <v>31364</v>
      </c>
    </row>
    <row r="4752">
      <c r="A4752" s="143" t="s">
        <v>41202</v>
      </c>
      <c r="B4752" t="s">
        <v>31356</v>
      </c>
      <c r="C4752" t="s">
        <v>106</v>
      </c>
      <c r="D4752" s="144" t="s">
        <v>31371</v>
      </c>
      <c r="E4752" s="144"/>
    </row>
    <row r="4753">
      <c r="A4753" s="143" t="s">
        <v>41203</v>
      </c>
      <c r="B4753" t="s">
        <v>31373</v>
      </c>
      <c r="C4753" t="s">
        <v>106</v>
      </c>
      <c r="D4753" s="144"/>
      <c r="E4753" s="144"/>
    </row>
    <row r="4754">
      <c r="A4754" s="143" t="s">
        <v>41204</v>
      </c>
      <c r="B4754" t="s">
        <v>31385</v>
      </c>
      <c r="C4754" t="s">
        <v>55</v>
      </c>
      <c r="D4754" s="144" t="s">
        <v>31391</v>
      </c>
      <c r="E4754" s="144" t="s">
        <v>86</v>
      </c>
    </row>
    <row r="4755">
      <c r="A4755" s="143" t="s">
        <v>41205</v>
      </c>
      <c r="B4755" t="s">
        <v>31397</v>
      </c>
      <c r="C4755" t="s">
        <v>55</v>
      </c>
      <c r="D4755" s="144" t="s">
        <v>31402</v>
      </c>
      <c r="E4755" s="144"/>
    </row>
    <row r="4756">
      <c r="A4756" s="143" t="s">
        <v>41206</v>
      </c>
      <c r="B4756" t="s">
        <v>31397</v>
      </c>
      <c r="C4756" t="s">
        <v>80</v>
      </c>
      <c r="D4756" s="144"/>
      <c r="E4756" s="144"/>
    </row>
    <row r="4757">
      <c r="A4757" s="143" t="s">
        <v>41207</v>
      </c>
      <c r="B4757" t="s">
        <v>31397</v>
      </c>
      <c r="C4757" t="s">
        <v>80</v>
      </c>
      <c r="D4757" s="144"/>
      <c r="E4757" s="144"/>
    </row>
    <row r="4758">
      <c r="A4758" s="143" t="s">
        <v>41208</v>
      </c>
      <c r="B4758" t="s">
        <v>31412</v>
      </c>
      <c r="C4758" t="s">
        <v>412</v>
      </c>
      <c r="D4758" s="144"/>
      <c r="E4758" s="144" t="s">
        <v>31417</v>
      </c>
    </row>
    <row r="4759">
      <c r="A4759" s="143" t="s">
        <v>41209</v>
      </c>
      <c r="B4759" t="s">
        <v>31428</v>
      </c>
      <c r="C4759" t="s">
        <v>55</v>
      </c>
      <c r="D4759" s="144" t="s">
        <v>31433</v>
      </c>
      <c r="E4759" s="144" t="s">
        <v>31434</v>
      </c>
    </row>
    <row r="4760">
      <c r="A4760" s="143" t="s">
        <v>41210</v>
      </c>
      <c r="B4760" t="s">
        <v>31428</v>
      </c>
      <c r="C4760" t="s">
        <v>1680</v>
      </c>
      <c r="D4760" s="144"/>
      <c r="E4760" s="144"/>
    </row>
    <row r="4761">
      <c r="A4761" s="143" t="s">
        <v>41211</v>
      </c>
      <c r="B4761" t="s">
        <v>31443</v>
      </c>
      <c r="C4761" t="s">
        <v>55</v>
      </c>
      <c r="D4761" s="144" t="s">
        <v>31450</v>
      </c>
      <c r="E4761" s="144"/>
    </row>
    <row r="4762">
      <c r="A4762" s="143" t="s">
        <v>41212</v>
      </c>
      <c r="B4762" t="s">
        <v>31453</v>
      </c>
      <c r="C4762" t="s">
        <v>55</v>
      </c>
      <c r="D4762" s="144" t="s">
        <v>31459</v>
      </c>
      <c r="E4762" s="144" t="s">
        <v>31460</v>
      </c>
    </row>
    <row r="4763">
      <c r="A4763" s="143" t="s">
        <v>41213</v>
      </c>
      <c r="B4763" t="s">
        <v>31467</v>
      </c>
      <c r="C4763" t="s">
        <v>55</v>
      </c>
      <c r="D4763" s="144" t="s">
        <v>31473</v>
      </c>
      <c r="E4763" s="144" t="s">
        <v>31474</v>
      </c>
    </row>
    <row r="4764">
      <c r="A4764" s="143" t="s">
        <v>41214</v>
      </c>
      <c r="B4764" t="s">
        <v>31467</v>
      </c>
      <c r="C4764" t="s">
        <v>106</v>
      </c>
      <c r="D4764" s="144" t="s">
        <v>31479</v>
      </c>
      <c r="E4764" s="144" t="s">
        <v>31480</v>
      </c>
    </row>
    <row r="4765">
      <c r="A4765" s="143" t="s">
        <v>41215</v>
      </c>
      <c r="B4765" t="s">
        <v>31485</v>
      </c>
      <c r="C4765" t="s">
        <v>106</v>
      </c>
      <c r="D4765" s="144" t="s">
        <v>31492</v>
      </c>
      <c r="E4765" s="144"/>
    </row>
    <row r="4766">
      <c r="A4766" s="143" t="s">
        <v>41216</v>
      </c>
      <c r="B4766" t="s">
        <v>31496</v>
      </c>
      <c r="C4766" t="s">
        <v>55</v>
      </c>
      <c r="D4766" s="144" t="s">
        <v>31500</v>
      </c>
      <c r="E4766" s="144" t="s">
        <v>31501</v>
      </c>
    </row>
    <row r="4767">
      <c r="A4767" s="143" t="s">
        <v>41217</v>
      </c>
      <c r="B4767" t="s">
        <v>31496</v>
      </c>
      <c r="C4767" t="s">
        <v>80</v>
      </c>
      <c r="D4767" s="144"/>
      <c r="E4767" s="144" t="s">
        <v>31501</v>
      </c>
    </row>
    <row r="4768">
      <c r="A4768" s="143" t="s">
        <v>41218</v>
      </c>
      <c r="B4768" t="s">
        <v>31508</v>
      </c>
      <c r="C4768" t="s">
        <v>55</v>
      </c>
      <c r="D4768" s="144" t="s">
        <v>31515</v>
      </c>
      <c r="E4768" s="144" t="s">
        <v>31516</v>
      </c>
    </row>
    <row r="4769">
      <c r="A4769" s="143" t="s">
        <v>41219</v>
      </c>
      <c r="B4769" t="s">
        <v>31508</v>
      </c>
      <c r="C4769" t="s">
        <v>80</v>
      </c>
      <c r="D4769" s="144" t="s">
        <v>31522</v>
      </c>
      <c r="E4769" s="144" t="s">
        <v>31523</v>
      </c>
    </row>
    <row r="4770">
      <c r="A4770" s="143" t="s">
        <v>41220</v>
      </c>
      <c r="B4770" t="s">
        <v>31525</v>
      </c>
      <c r="C4770" t="s">
        <v>55</v>
      </c>
      <c r="D4770" s="144" t="s">
        <v>31529</v>
      </c>
      <c r="E4770" s="144" t="s">
        <v>31530</v>
      </c>
    </row>
    <row r="4771">
      <c r="A4771" s="143" t="s">
        <v>41221</v>
      </c>
      <c r="B4771" t="s">
        <v>31525</v>
      </c>
      <c r="C4771" t="s">
        <v>106</v>
      </c>
      <c r="D4771" s="144" t="s">
        <v>31537</v>
      </c>
      <c r="E4771" t="s">
        <v>41222</v>
      </c>
    </row>
    <row r="4772">
      <c r="A4772" s="143" t="s">
        <v>41223</v>
      </c>
      <c r="B4772" t="s">
        <v>31539</v>
      </c>
      <c r="C4772" t="s">
        <v>55</v>
      </c>
      <c r="D4772" s="144" t="s">
        <v>31544</v>
      </c>
      <c r="E4772" s="144" t="s">
        <v>31545</v>
      </c>
    </row>
    <row r="4773">
      <c r="A4773" s="143" t="s">
        <v>41224</v>
      </c>
      <c r="B4773" t="s">
        <v>31539</v>
      </c>
      <c r="C4773" t="s">
        <v>80</v>
      </c>
      <c r="D4773" s="144"/>
      <c r="E4773" s="144"/>
    </row>
    <row r="4774">
      <c r="A4774" s="143" t="s">
        <v>41225</v>
      </c>
      <c r="B4774" t="s">
        <v>31539</v>
      </c>
      <c r="C4774" t="s">
        <v>80</v>
      </c>
      <c r="D4774" s="144"/>
      <c r="E4774" s="144" t="s">
        <v>31545</v>
      </c>
    </row>
    <row r="4775">
      <c r="A4775" s="143" t="s">
        <v>41226</v>
      </c>
      <c r="B4775" t="s">
        <v>31556</v>
      </c>
      <c r="C4775" t="s">
        <v>979</v>
      </c>
      <c r="D4775" s="144"/>
      <c r="E4775" s="144"/>
    </row>
    <row r="4776">
      <c r="A4776" s="143" t="s">
        <v>41227</v>
      </c>
      <c r="B4776" t="s">
        <v>31556</v>
      </c>
      <c r="C4776" t="s">
        <v>55</v>
      </c>
      <c r="D4776" s="144" t="s">
        <v>31566</v>
      </c>
      <c r="E4776" s="144" t="s">
        <v>31567</v>
      </c>
    </row>
    <row r="4777">
      <c r="A4777" s="143" t="s">
        <v>41228</v>
      </c>
      <c r="B4777" t="s">
        <v>31556</v>
      </c>
      <c r="C4777" t="s">
        <v>106</v>
      </c>
      <c r="D4777" s="144" t="s">
        <v>31573</v>
      </c>
      <c r="E4777" s="144" t="s">
        <v>31574</v>
      </c>
    </row>
    <row r="4778">
      <c r="A4778" s="143" t="s">
        <v>41229</v>
      </c>
      <c r="B4778" t="s">
        <v>31575</v>
      </c>
      <c r="C4778" t="s">
        <v>80</v>
      </c>
      <c r="D4778" s="144"/>
      <c r="E4778" s="144"/>
    </row>
    <row r="4779">
      <c r="A4779" s="143" t="s">
        <v>41230</v>
      </c>
      <c r="B4779" t="s">
        <v>31584</v>
      </c>
      <c r="C4779" t="s">
        <v>55</v>
      </c>
      <c r="D4779" s="144" t="s">
        <v>31589</v>
      </c>
      <c r="E4779" s="144" t="s">
        <v>31590</v>
      </c>
    </row>
    <row r="4780">
      <c r="A4780" s="143" t="s">
        <v>41231</v>
      </c>
      <c r="B4780" t="s">
        <v>31600</v>
      </c>
      <c r="C4780" t="s">
        <v>55</v>
      </c>
      <c r="D4780" s="144" t="s">
        <v>31605</v>
      </c>
      <c r="E4780" s="144"/>
    </row>
    <row r="4781">
      <c r="A4781" s="143" t="s">
        <v>41232</v>
      </c>
      <c r="B4781" t="s">
        <v>31600</v>
      </c>
      <c r="C4781" t="s">
        <v>80</v>
      </c>
      <c r="D4781" s="144" t="s">
        <v>31612</v>
      </c>
      <c r="E4781" s="144"/>
    </row>
    <row r="4782">
      <c r="A4782" s="143" t="s">
        <v>41233</v>
      </c>
      <c r="B4782" t="s">
        <v>31600</v>
      </c>
      <c r="C4782" t="s">
        <v>80</v>
      </c>
      <c r="D4782" s="144"/>
      <c r="E4782" s="144"/>
    </row>
    <row r="4783">
      <c r="A4783" s="143" t="s">
        <v>41234</v>
      </c>
      <c r="B4783" t="s">
        <v>31617</v>
      </c>
      <c r="C4783" t="s">
        <v>55</v>
      </c>
      <c r="D4783" s="144" t="s">
        <v>31622</v>
      </c>
      <c r="E4783" s="144" t="s">
        <v>31623</v>
      </c>
    </row>
    <row r="4784">
      <c r="A4784" s="143" t="s">
        <v>41235</v>
      </c>
      <c r="B4784" t="s">
        <v>31617</v>
      </c>
      <c r="C4784" t="s">
        <v>498</v>
      </c>
      <c r="D4784" s="144" t="s">
        <v>31628</v>
      </c>
      <c r="E4784" s="144" t="s">
        <v>31629</v>
      </c>
    </row>
    <row r="4785">
      <c r="A4785" s="143" t="s">
        <v>41236</v>
      </c>
      <c r="B4785" t="s">
        <v>31617</v>
      </c>
      <c r="C4785" t="s">
        <v>80</v>
      </c>
      <c r="D4785" s="144"/>
      <c r="E4785" s="144"/>
    </row>
    <row r="4786">
      <c r="A4786" s="143" t="s">
        <v>41237</v>
      </c>
      <c r="B4786" t="s">
        <v>31631</v>
      </c>
      <c r="C4786" t="s">
        <v>55</v>
      </c>
      <c r="D4786" s="144" t="s">
        <v>31638</v>
      </c>
      <c r="E4786" s="144" t="s">
        <v>31639</v>
      </c>
    </row>
    <row r="4787">
      <c r="A4787" s="143" t="s">
        <v>41238</v>
      </c>
      <c r="B4787" t="s">
        <v>31644</v>
      </c>
      <c r="C4787" t="s">
        <v>650</v>
      </c>
      <c r="D4787" s="144" t="s">
        <v>31649</v>
      </c>
      <c r="E4787" s="144" t="s">
        <v>31650</v>
      </c>
    </row>
    <row r="4788">
      <c r="A4788" s="143" t="s">
        <v>41239</v>
      </c>
      <c r="B4788" t="s">
        <v>31644</v>
      </c>
      <c r="C4788" t="s">
        <v>160</v>
      </c>
      <c r="D4788" s="144" t="s">
        <v>31655</v>
      </c>
      <c r="E4788" s="144" t="s">
        <v>31650</v>
      </c>
    </row>
    <row r="4789">
      <c r="A4789" s="143" t="s">
        <v>41240</v>
      </c>
      <c r="B4789" t="s">
        <v>31644</v>
      </c>
      <c r="C4789" t="s">
        <v>674</v>
      </c>
      <c r="D4789" s="144" t="s">
        <v>31657</v>
      </c>
      <c r="E4789" s="144"/>
    </row>
    <row r="4790">
      <c r="A4790" s="143" t="s">
        <v>41241</v>
      </c>
      <c r="B4790" t="s">
        <v>31644</v>
      </c>
      <c r="C4790" t="s">
        <v>106</v>
      </c>
      <c r="D4790" s="144" t="s">
        <v>31660</v>
      </c>
      <c r="E4790" s="144"/>
    </row>
    <row r="4791">
      <c r="A4791" s="143" t="s">
        <v>41242</v>
      </c>
      <c r="B4791" t="s">
        <v>31644</v>
      </c>
      <c r="C4791" t="s">
        <v>106</v>
      </c>
      <c r="D4791" s="144" t="s">
        <v>31662</v>
      </c>
      <c r="E4791" s="144" t="s">
        <v>31650</v>
      </c>
    </row>
    <row r="4792">
      <c r="A4792" s="143" t="s">
        <v>41243</v>
      </c>
      <c r="B4792" t="s">
        <v>31644</v>
      </c>
      <c r="C4792" t="s">
        <v>80</v>
      </c>
      <c r="D4792" s="144" t="s">
        <v>31666</v>
      </c>
      <c r="E4792" s="144"/>
    </row>
    <row r="4793">
      <c r="A4793" s="143" t="s">
        <v>41244</v>
      </c>
      <c r="B4793" t="s">
        <v>31667</v>
      </c>
      <c r="C4793" t="s">
        <v>55</v>
      </c>
      <c r="D4793" s="144" t="s">
        <v>31673</v>
      </c>
      <c r="E4793" s="144" t="s">
        <v>31674</v>
      </c>
    </row>
    <row r="4794">
      <c r="A4794" s="143" t="s">
        <v>41245</v>
      </c>
      <c r="B4794" t="s">
        <v>31678</v>
      </c>
      <c r="C4794" t="s">
        <v>55</v>
      </c>
      <c r="D4794" s="144" t="s">
        <v>31685</v>
      </c>
      <c r="E4794" s="144"/>
    </row>
    <row r="4795">
      <c r="A4795" s="143" t="s">
        <v>41246</v>
      </c>
      <c r="B4795" t="s">
        <v>31689</v>
      </c>
      <c r="C4795" t="s">
        <v>55</v>
      </c>
      <c r="D4795" s="144" t="s">
        <v>31695</v>
      </c>
      <c r="E4795" t="s">
        <v>41247</v>
      </c>
    </row>
    <row r="4796">
      <c r="A4796" s="143" t="s">
        <v>41248</v>
      </c>
      <c r="B4796" t="s">
        <v>31700</v>
      </c>
      <c r="C4796" t="s">
        <v>55</v>
      </c>
      <c r="D4796" s="144" t="s">
        <v>31705</v>
      </c>
      <c r="E4796" s="144" t="s">
        <v>31706</v>
      </c>
    </row>
    <row r="4797">
      <c r="A4797" s="143" t="s">
        <v>41249</v>
      </c>
      <c r="B4797" t="s">
        <v>31700</v>
      </c>
      <c r="C4797" t="s">
        <v>160</v>
      </c>
      <c r="D4797" s="144" t="s">
        <v>31715</v>
      </c>
      <c r="E4797" s="144"/>
    </row>
    <row r="4798">
      <c r="A4798" s="143" t="s">
        <v>41250</v>
      </c>
      <c r="B4798" t="s">
        <v>31700</v>
      </c>
      <c r="C4798" t="s">
        <v>167</v>
      </c>
      <c r="D4798" s="144"/>
      <c r="E4798" s="144"/>
    </row>
    <row r="4799">
      <c r="A4799" s="143" t="s">
        <v>41251</v>
      </c>
      <c r="B4799" t="s">
        <v>31700</v>
      </c>
      <c r="C4799" t="s">
        <v>106</v>
      </c>
      <c r="D4799" s="144"/>
      <c r="E4799" s="144" t="s">
        <v>31706</v>
      </c>
    </row>
    <row r="4800">
      <c r="A4800" s="143" t="s">
        <v>41252</v>
      </c>
      <c r="B4800" t="s">
        <v>31700</v>
      </c>
      <c r="C4800" t="s">
        <v>106</v>
      </c>
      <c r="D4800" s="144"/>
      <c r="E4800" s="144" t="s">
        <v>31706</v>
      </c>
    </row>
    <row r="4801">
      <c r="A4801" s="143" t="s">
        <v>41253</v>
      </c>
      <c r="B4801" t="s">
        <v>31724</v>
      </c>
      <c r="C4801" t="s">
        <v>31733</v>
      </c>
      <c r="D4801" s="144" t="s">
        <v>31734</v>
      </c>
      <c r="E4801" s="144" t="s">
        <v>31735</v>
      </c>
    </row>
    <row r="4802">
      <c r="A4802" s="143" t="s">
        <v>41254</v>
      </c>
      <c r="B4802" t="s">
        <v>31724</v>
      </c>
      <c r="C4802" t="s">
        <v>498</v>
      </c>
      <c r="D4802" s="144" t="s">
        <v>31743</v>
      </c>
      <c r="E4802" s="144"/>
    </row>
    <row r="4803">
      <c r="A4803" s="143" t="s">
        <v>41255</v>
      </c>
      <c r="B4803" t="s">
        <v>31745</v>
      </c>
      <c r="C4803" t="s">
        <v>55</v>
      </c>
      <c r="D4803" s="144" t="s">
        <v>31749</v>
      </c>
      <c r="E4803" s="144"/>
    </row>
    <row r="4804">
      <c r="A4804" s="143" t="s">
        <v>41256</v>
      </c>
      <c r="B4804" t="s">
        <v>31745</v>
      </c>
      <c r="C4804" t="s">
        <v>674</v>
      </c>
      <c r="D4804" s="144"/>
      <c r="E4804" s="144"/>
    </row>
    <row r="4805">
      <c r="A4805" s="143" t="s">
        <v>41257</v>
      </c>
      <c r="B4805" t="s">
        <v>31745</v>
      </c>
      <c r="C4805" t="s">
        <v>247</v>
      </c>
      <c r="D4805" s="144"/>
      <c r="E4805" s="144"/>
    </row>
    <row r="4806">
      <c r="A4806" s="143" t="s">
        <v>41258</v>
      </c>
      <c r="B4806" t="s">
        <v>31745</v>
      </c>
      <c r="C4806" t="s">
        <v>386</v>
      </c>
      <c r="D4806" s="144"/>
      <c r="E4806" s="144"/>
    </row>
    <row r="4807">
      <c r="A4807" s="143" t="s">
        <v>41259</v>
      </c>
      <c r="B4807" t="s">
        <v>31745</v>
      </c>
      <c r="C4807" t="s">
        <v>80</v>
      </c>
      <c r="D4807" s="144"/>
      <c r="E4807" s="144"/>
    </row>
    <row r="4808">
      <c r="A4808" s="143" t="s">
        <v>41260</v>
      </c>
      <c r="B4808" t="s">
        <v>31745</v>
      </c>
      <c r="C4808" t="s">
        <v>80</v>
      </c>
      <c r="D4808" s="144"/>
      <c r="E4808" s="144"/>
    </row>
    <row r="4809">
      <c r="A4809" s="143" t="s">
        <v>41261</v>
      </c>
      <c r="B4809" t="s">
        <v>31745</v>
      </c>
      <c r="C4809" t="s">
        <v>80</v>
      </c>
      <c r="D4809" s="144"/>
      <c r="E4809" s="144"/>
    </row>
    <row r="4810">
      <c r="A4810" s="143" t="s">
        <v>41262</v>
      </c>
      <c r="B4810" t="s">
        <v>31765</v>
      </c>
      <c r="C4810" t="s">
        <v>55</v>
      </c>
      <c r="D4810" s="144" t="s">
        <v>31772</v>
      </c>
      <c r="E4810" s="144" t="s">
        <v>31773</v>
      </c>
    </row>
    <row r="4811">
      <c r="A4811" s="143" t="s">
        <v>41263</v>
      </c>
      <c r="B4811" t="s">
        <v>31765</v>
      </c>
      <c r="C4811" t="s">
        <v>106</v>
      </c>
      <c r="D4811" s="144" t="s">
        <v>31781</v>
      </c>
      <c r="E4811" s="144" t="s">
        <v>31773</v>
      </c>
    </row>
    <row r="4812">
      <c r="A4812" s="143" t="s">
        <v>41264</v>
      </c>
      <c r="B4812" t="s">
        <v>31765</v>
      </c>
      <c r="C4812" t="s">
        <v>80</v>
      </c>
      <c r="D4812" s="144"/>
      <c r="E4812" s="144" t="s">
        <v>31773</v>
      </c>
    </row>
    <row r="4813">
      <c r="A4813" s="143" t="s">
        <v>41265</v>
      </c>
      <c r="B4813" t="s">
        <v>31765</v>
      </c>
      <c r="C4813" t="s">
        <v>80</v>
      </c>
      <c r="D4813" s="144"/>
      <c r="E4813" s="144" t="s">
        <v>31773</v>
      </c>
    </row>
    <row r="4814">
      <c r="A4814" s="143" t="s">
        <v>41266</v>
      </c>
      <c r="B4814" t="s">
        <v>31787</v>
      </c>
      <c r="C4814" t="s">
        <v>55</v>
      </c>
      <c r="D4814" s="144" t="s">
        <v>31792</v>
      </c>
      <c r="E4814" s="144" t="s">
        <v>31793</v>
      </c>
    </row>
    <row r="4815">
      <c r="A4815" s="143" t="s">
        <v>41267</v>
      </c>
      <c r="B4815" t="s">
        <v>31787</v>
      </c>
      <c r="C4815" t="s">
        <v>160</v>
      </c>
      <c r="D4815" s="144" t="s">
        <v>31798</v>
      </c>
      <c r="E4815" s="144"/>
    </row>
    <row r="4816">
      <c r="A4816" s="143" t="s">
        <v>41268</v>
      </c>
      <c r="B4816" t="s">
        <v>31787</v>
      </c>
      <c r="C4816" t="s">
        <v>674</v>
      </c>
      <c r="D4816" s="144" t="s">
        <v>31800</v>
      </c>
      <c r="E4816" s="144" t="s">
        <v>31801</v>
      </c>
    </row>
    <row r="4817">
      <c r="A4817" s="143" t="s">
        <v>41269</v>
      </c>
      <c r="B4817" t="s">
        <v>31787</v>
      </c>
      <c r="C4817" t="s">
        <v>106</v>
      </c>
      <c r="D4817" s="144" t="s">
        <v>31803</v>
      </c>
      <c r="E4817" s="144" t="s">
        <v>31804</v>
      </c>
    </row>
    <row r="4818">
      <c r="A4818" s="143" t="s">
        <v>41270</v>
      </c>
      <c r="B4818" t="s">
        <v>31787</v>
      </c>
      <c r="C4818" t="s">
        <v>80</v>
      </c>
      <c r="D4818" s="144"/>
      <c r="E4818" s="144"/>
    </row>
    <row r="4819">
      <c r="A4819" s="143" t="s">
        <v>41271</v>
      </c>
      <c r="B4819" t="s">
        <v>31811</v>
      </c>
      <c r="C4819" t="s">
        <v>55</v>
      </c>
      <c r="D4819" s="144" t="s">
        <v>31817</v>
      </c>
      <c r="E4819" s="144" t="s">
        <v>31818</v>
      </c>
    </row>
    <row r="4820">
      <c r="A4820" s="143" t="s">
        <v>41272</v>
      </c>
      <c r="B4820" t="s">
        <v>31811</v>
      </c>
      <c r="C4820" t="s">
        <v>80</v>
      </c>
      <c r="D4820" s="144" t="s">
        <v>86</v>
      </c>
      <c r="E4820" s="144" t="s">
        <v>86</v>
      </c>
    </row>
    <row r="4821">
      <c r="A4821" s="143" t="s">
        <v>41273</v>
      </c>
      <c r="B4821" t="s">
        <v>31811</v>
      </c>
      <c r="C4821" t="s">
        <v>80</v>
      </c>
      <c r="D4821" s="144" t="s">
        <v>31828</v>
      </c>
      <c r="E4821" s="144" t="s">
        <v>86</v>
      </c>
    </row>
    <row r="4822">
      <c r="A4822" s="143" t="s">
        <v>41274</v>
      </c>
      <c r="B4822" t="s">
        <v>31811</v>
      </c>
      <c r="C4822" t="s">
        <v>80</v>
      </c>
      <c r="D4822" s="144" t="s">
        <v>31831</v>
      </c>
      <c r="E4822" s="144" t="s">
        <v>86</v>
      </c>
    </row>
    <row r="4823">
      <c r="A4823" s="143" t="s">
        <v>41275</v>
      </c>
      <c r="B4823" t="s">
        <v>31836</v>
      </c>
      <c r="C4823" t="s">
        <v>14197</v>
      </c>
      <c r="D4823" s="144"/>
      <c r="E4823" s="144"/>
    </row>
    <row r="4824">
      <c r="A4824" s="143" t="s">
        <v>41276</v>
      </c>
      <c r="B4824" t="s">
        <v>31836</v>
      </c>
      <c r="C4824" t="s">
        <v>20673</v>
      </c>
      <c r="D4824" s="144"/>
      <c r="E4824" s="144"/>
    </row>
    <row r="4825">
      <c r="A4825" s="143" t="s">
        <v>41277</v>
      </c>
      <c r="B4825" t="s">
        <v>31836</v>
      </c>
      <c r="C4825" t="s">
        <v>55</v>
      </c>
      <c r="D4825" s="144" t="s">
        <v>31848</v>
      </c>
      <c r="E4825" s="144" t="s">
        <v>31849</v>
      </c>
    </row>
    <row r="4826">
      <c r="A4826" s="143" t="s">
        <v>41278</v>
      </c>
      <c r="B4826" t="s">
        <v>31836</v>
      </c>
      <c r="C4826" t="s">
        <v>167</v>
      </c>
      <c r="D4826" s="144" t="s">
        <v>31852</v>
      </c>
      <c r="E4826" s="144" t="s">
        <v>31853</v>
      </c>
    </row>
    <row r="4827">
      <c r="A4827" s="143" t="s">
        <v>41279</v>
      </c>
      <c r="B4827" t="s">
        <v>31836</v>
      </c>
      <c r="C4827" t="s">
        <v>106</v>
      </c>
      <c r="D4827" s="144"/>
      <c r="E4827" s="144"/>
    </row>
    <row r="4828">
      <c r="A4828" s="143" t="s">
        <v>41280</v>
      </c>
      <c r="B4828" t="s">
        <v>31858</v>
      </c>
      <c r="C4828" t="s">
        <v>55</v>
      </c>
      <c r="D4828" s="144" t="s">
        <v>31863</v>
      </c>
      <c r="E4828" s="144"/>
    </row>
    <row r="4829">
      <c r="A4829" s="143" t="s">
        <v>41281</v>
      </c>
      <c r="B4829" t="s">
        <v>31866</v>
      </c>
      <c r="C4829" t="s">
        <v>55</v>
      </c>
      <c r="D4829" s="144" t="s">
        <v>31873</v>
      </c>
      <c r="E4829" s="144" t="s">
        <v>31874</v>
      </c>
    </row>
    <row r="4830">
      <c r="A4830" s="143" t="s">
        <v>41282</v>
      </c>
      <c r="B4830" t="s">
        <v>31866</v>
      </c>
      <c r="C4830" t="s">
        <v>80</v>
      </c>
      <c r="D4830" s="144" t="s">
        <v>31881</v>
      </c>
      <c r="E4830" s="144"/>
    </row>
    <row r="4831">
      <c r="A4831" s="143" t="s">
        <v>41283</v>
      </c>
      <c r="B4831" t="s">
        <v>31882</v>
      </c>
      <c r="C4831" t="s">
        <v>55</v>
      </c>
      <c r="D4831" s="144" t="s">
        <v>31887</v>
      </c>
      <c r="E4831" t="s">
        <v>41284</v>
      </c>
    </row>
    <row r="4832">
      <c r="A4832" s="143" t="s">
        <v>41285</v>
      </c>
      <c r="B4832" t="s">
        <v>31882</v>
      </c>
      <c r="C4832" t="s">
        <v>80</v>
      </c>
      <c r="D4832" s="144" t="s">
        <v>31893</v>
      </c>
      <c r="E4832" s="144"/>
    </row>
    <row r="4833">
      <c r="A4833" s="143" t="s">
        <v>41286</v>
      </c>
      <c r="B4833" t="s">
        <v>31882</v>
      </c>
      <c r="C4833" t="s">
        <v>80</v>
      </c>
      <c r="D4833" s="144" t="s">
        <v>31897</v>
      </c>
      <c r="E4833" t="s">
        <v>41287</v>
      </c>
    </row>
    <row r="4834">
      <c r="A4834" s="143" t="s">
        <v>41288</v>
      </c>
      <c r="B4834" t="s">
        <v>31882</v>
      </c>
      <c r="C4834" t="s">
        <v>80</v>
      </c>
      <c r="D4834" s="144" t="s">
        <v>31903</v>
      </c>
      <c r="E4834" t="s">
        <v>41289</v>
      </c>
    </row>
    <row r="4835">
      <c r="A4835" s="143" t="s">
        <v>41290</v>
      </c>
      <c r="B4835" t="s">
        <v>31906</v>
      </c>
      <c r="C4835" t="s">
        <v>55</v>
      </c>
      <c r="D4835" s="144" t="s">
        <v>31912</v>
      </c>
      <c r="E4835" s="144" t="s">
        <v>31913</v>
      </c>
    </row>
    <row r="4836">
      <c r="A4836" s="143" t="s">
        <v>41291</v>
      </c>
      <c r="B4836" t="s">
        <v>31906</v>
      </c>
      <c r="C4836" t="s">
        <v>80</v>
      </c>
      <c r="D4836" s="144"/>
      <c r="E4836" s="144" t="s">
        <v>31913</v>
      </c>
    </row>
    <row r="4837">
      <c r="A4837" s="143" t="s">
        <v>41292</v>
      </c>
      <c r="B4837" t="s">
        <v>31920</v>
      </c>
      <c r="C4837" t="s">
        <v>55</v>
      </c>
      <c r="D4837" s="144" t="s">
        <v>31924</v>
      </c>
      <c r="E4837" s="144" t="s">
        <v>31925</v>
      </c>
    </row>
    <row r="4838">
      <c r="A4838" s="143" t="s">
        <v>41293</v>
      </c>
      <c r="B4838" t="s">
        <v>31930</v>
      </c>
      <c r="C4838" t="s">
        <v>80</v>
      </c>
      <c r="D4838" s="144"/>
      <c r="E4838" s="144" t="s">
        <v>31935</v>
      </c>
    </row>
    <row r="4839">
      <c r="A4839" s="143" t="s">
        <v>41294</v>
      </c>
      <c r="B4839" t="s">
        <v>31939</v>
      </c>
      <c r="C4839" t="s">
        <v>55</v>
      </c>
      <c r="D4839" s="144" t="s">
        <v>86</v>
      </c>
      <c r="E4839" s="144" t="s">
        <v>86</v>
      </c>
    </row>
    <row r="4840">
      <c r="A4840" s="143" t="s">
        <v>41295</v>
      </c>
      <c r="B4840" t="s">
        <v>31949</v>
      </c>
      <c r="C4840" t="s">
        <v>55</v>
      </c>
      <c r="D4840" s="144" t="s">
        <v>31955</v>
      </c>
      <c r="E4840" t="s">
        <v>41296</v>
      </c>
    </row>
    <row r="4841">
      <c r="A4841" s="143" t="s">
        <v>41297</v>
      </c>
      <c r="B4841" t="s">
        <v>31949</v>
      </c>
      <c r="C4841" t="s">
        <v>106</v>
      </c>
      <c r="D4841" s="144" t="s">
        <v>31962</v>
      </c>
      <c r="E4841" s="144" t="s">
        <v>31963</v>
      </c>
    </row>
    <row r="4842">
      <c r="A4842" s="143" t="s">
        <v>41298</v>
      </c>
      <c r="B4842" t="s">
        <v>31966</v>
      </c>
      <c r="C4842" t="s">
        <v>55</v>
      </c>
      <c r="D4842" s="144" t="s">
        <v>31971</v>
      </c>
      <c r="E4842" s="144" t="s">
        <v>31972</v>
      </c>
    </row>
    <row r="4843">
      <c r="A4843" s="143" t="s">
        <v>41299</v>
      </c>
      <c r="B4843" t="s">
        <v>31975</v>
      </c>
      <c r="C4843" t="s">
        <v>55</v>
      </c>
      <c r="D4843" s="144" t="s">
        <v>31980</v>
      </c>
      <c r="E4843" s="144"/>
    </row>
    <row r="4844">
      <c r="A4844" s="143" t="s">
        <v>41300</v>
      </c>
      <c r="B4844" t="s">
        <v>31975</v>
      </c>
      <c r="C4844" t="s">
        <v>106</v>
      </c>
      <c r="D4844" s="144" t="s">
        <v>31985</v>
      </c>
      <c r="E4844" s="144"/>
    </row>
    <row r="4845">
      <c r="A4845" s="143" t="s">
        <v>41301</v>
      </c>
      <c r="B4845" t="s">
        <v>31986</v>
      </c>
      <c r="C4845" t="s">
        <v>55</v>
      </c>
      <c r="D4845" s="144" t="s">
        <v>31992</v>
      </c>
      <c r="E4845" s="144" t="s">
        <v>31993</v>
      </c>
    </row>
    <row r="4846">
      <c r="A4846" s="143" t="s">
        <v>41302</v>
      </c>
      <c r="B4846" t="s">
        <v>31986</v>
      </c>
      <c r="C4846" t="s">
        <v>80</v>
      </c>
      <c r="D4846" s="144" t="s">
        <v>31998</v>
      </c>
      <c r="E4846" s="144"/>
    </row>
    <row r="4847">
      <c r="A4847" s="143" t="s">
        <v>41303</v>
      </c>
      <c r="B4847" t="s">
        <v>32001</v>
      </c>
      <c r="C4847" t="s">
        <v>55</v>
      </c>
      <c r="D4847" s="144" t="s">
        <v>32006</v>
      </c>
      <c r="E4847" s="144" t="s">
        <v>32007</v>
      </c>
    </row>
    <row r="4848">
      <c r="A4848" s="143" t="s">
        <v>41304</v>
      </c>
      <c r="B4848" t="s">
        <v>32001</v>
      </c>
      <c r="C4848" t="s">
        <v>80</v>
      </c>
      <c r="D4848" s="144" t="s">
        <v>32016</v>
      </c>
      <c r="E4848" s="144" t="s">
        <v>32017</v>
      </c>
    </row>
    <row r="4849">
      <c r="A4849" s="143" t="s">
        <v>41305</v>
      </c>
      <c r="B4849" t="s">
        <v>32028</v>
      </c>
      <c r="C4849" t="s">
        <v>55</v>
      </c>
      <c r="D4849" s="144" t="s">
        <v>32033</v>
      </c>
      <c r="E4849" s="144" t="s">
        <v>32034</v>
      </c>
    </row>
    <row r="4850">
      <c r="A4850" s="143" t="s">
        <v>41306</v>
      </c>
      <c r="B4850" t="s">
        <v>32038</v>
      </c>
      <c r="C4850" t="s">
        <v>55</v>
      </c>
      <c r="D4850" s="144" t="s">
        <v>32042</v>
      </c>
      <c r="E4850" s="144" t="s">
        <v>32043</v>
      </c>
    </row>
    <row r="4851">
      <c r="A4851" s="143" t="s">
        <v>41307</v>
      </c>
      <c r="B4851" t="s">
        <v>32038</v>
      </c>
      <c r="C4851" t="s">
        <v>80</v>
      </c>
      <c r="D4851" s="144" t="s">
        <v>32052</v>
      </c>
      <c r="E4851" s="144" t="s">
        <v>32053</v>
      </c>
    </row>
    <row r="4852">
      <c r="A4852" s="143" t="s">
        <v>41308</v>
      </c>
      <c r="B4852" t="s">
        <v>32038</v>
      </c>
      <c r="C4852" t="s">
        <v>80</v>
      </c>
      <c r="D4852" s="144" t="s">
        <v>32057</v>
      </c>
      <c r="E4852" s="144" t="s">
        <v>32058</v>
      </c>
    </row>
    <row r="4853">
      <c r="A4853" s="143" t="s">
        <v>41309</v>
      </c>
      <c r="B4853" t="s">
        <v>32059</v>
      </c>
      <c r="C4853" t="s">
        <v>55</v>
      </c>
      <c r="D4853" s="144" t="s">
        <v>32066</v>
      </c>
      <c r="E4853" s="144" t="s">
        <v>32067</v>
      </c>
    </row>
    <row r="4854">
      <c r="A4854" s="143" t="s">
        <v>41310</v>
      </c>
      <c r="B4854" t="s">
        <v>32059</v>
      </c>
      <c r="C4854" t="s">
        <v>80</v>
      </c>
      <c r="D4854" s="144" t="s">
        <v>32073</v>
      </c>
      <c r="E4854" s="144" t="s">
        <v>32067</v>
      </c>
    </row>
    <row r="4855">
      <c r="A4855" s="143" t="s">
        <v>41311</v>
      </c>
      <c r="B4855" t="s">
        <v>32059</v>
      </c>
      <c r="C4855" t="s">
        <v>80</v>
      </c>
      <c r="D4855" s="144"/>
      <c r="E4855" s="144" t="s">
        <v>32067</v>
      </c>
    </row>
    <row r="4856">
      <c r="A4856" s="143" t="s">
        <v>41312</v>
      </c>
      <c r="B4856" t="s">
        <v>32076</v>
      </c>
      <c r="C4856" t="s">
        <v>55</v>
      </c>
      <c r="D4856" s="144"/>
      <c r="E4856" s="144"/>
    </row>
    <row r="4857">
      <c r="A4857" s="143" t="s">
        <v>41313</v>
      </c>
      <c r="B4857" t="s">
        <v>32088</v>
      </c>
      <c r="C4857" t="s">
        <v>55</v>
      </c>
      <c r="D4857" s="144" t="s">
        <v>32094</v>
      </c>
      <c r="E4857" s="144"/>
    </row>
    <row r="4858">
      <c r="A4858" s="143" t="s">
        <v>41314</v>
      </c>
      <c r="B4858" t="s">
        <v>32104</v>
      </c>
      <c r="C4858" t="s">
        <v>55</v>
      </c>
      <c r="D4858" s="144" t="s">
        <v>32108</v>
      </c>
      <c r="E4858" s="144" t="s">
        <v>32109</v>
      </c>
    </row>
    <row r="4859">
      <c r="A4859" s="143" t="s">
        <v>41315</v>
      </c>
      <c r="B4859" t="s">
        <v>32104</v>
      </c>
      <c r="C4859" t="s">
        <v>80</v>
      </c>
      <c r="D4859" s="144" t="s">
        <v>32117</v>
      </c>
      <c r="E4859" s="144" t="s">
        <v>32118</v>
      </c>
    </row>
    <row r="4860">
      <c r="A4860" s="143" t="s">
        <v>41316</v>
      </c>
      <c r="B4860" t="s">
        <v>32104</v>
      </c>
      <c r="C4860" t="s">
        <v>80</v>
      </c>
      <c r="D4860" s="144" t="s">
        <v>32120</v>
      </c>
      <c r="E4860" s="144" t="s">
        <v>32109</v>
      </c>
    </row>
    <row r="4861">
      <c r="A4861" s="143" t="s">
        <v>41317</v>
      </c>
      <c r="B4861" t="s">
        <v>32104</v>
      </c>
      <c r="C4861" t="s">
        <v>80</v>
      </c>
      <c r="D4861" s="144" t="s">
        <v>32123</v>
      </c>
      <c r="E4861" s="144" t="s">
        <v>32124</v>
      </c>
    </row>
    <row r="4862">
      <c r="A4862" s="143" t="s">
        <v>41318</v>
      </c>
      <c r="B4862" t="s">
        <v>32104</v>
      </c>
      <c r="C4862" t="s">
        <v>80</v>
      </c>
      <c r="D4862" s="144" t="s">
        <v>32127</v>
      </c>
      <c r="E4862" s="144" t="s">
        <v>32124</v>
      </c>
    </row>
    <row r="4863">
      <c r="A4863" s="143" t="s">
        <v>41319</v>
      </c>
      <c r="B4863" t="s">
        <v>32104</v>
      </c>
      <c r="C4863" t="s">
        <v>80</v>
      </c>
      <c r="D4863" s="144" t="s">
        <v>32130</v>
      </c>
      <c r="E4863" s="144" t="s">
        <v>32118</v>
      </c>
    </row>
    <row r="4864">
      <c r="A4864" s="143" t="s">
        <v>41320</v>
      </c>
      <c r="B4864" t="s">
        <v>32104</v>
      </c>
      <c r="C4864" t="s">
        <v>80</v>
      </c>
      <c r="D4864" s="144" t="s">
        <v>32134</v>
      </c>
      <c r="E4864" s="144" t="s">
        <v>32124</v>
      </c>
    </row>
    <row r="4865">
      <c r="A4865" s="143" t="s">
        <v>41321</v>
      </c>
      <c r="B4865" t="s">
        <v>32135</v>
      </c>
      <c r="C4865" t="s">
        <v>55</v>
      </c>
      <c r="D4865" s="144" t="s">
        <v>32140</v>
      </c>
      <c r="E4865" s="144" t="s">
        <v>32141</v>
      </c>
    </row>
    <row r="4866">
      <c r="A4866" s="143" t="s">
        <v>41322</v>
      </c>
      <c r="B4866" t="s">
        <v>32135</v>
      </c>
      <c r="C4866" t="s">
        <v>160</v>
      </c>
      <c r="D4866" s="144"/>
      <c r="E4866" s="144"/>
    </row>
    <row r="4867">
      <c r="A4867" s="143" t="s">
        <v>41323</v>
      </c>
      <c r="B4867" t="s">
        <v>32135</v>
      </c>
      <c r="C4867" t="s">
        <v>167</v>
      </c>
      <c r="D4867" s="144"/>
      <c r="E4867" s="144"/>
    </row>
    <row r="4868">
      <c r="A4868" s="143" t="s">
        <v>41324</v>
      </c>
      <c r="B4868" t="s">
        <v>32135</v>
      </c>
      <c r="C4868" t="s">
        <v>247</v>
      </c>
      <c r="D4868" s="144"/>
      <c r="E4868" s="144"/>
    </row>
    <row r="4869">
      <c r="A4869" s="143" t="s">
        <v>41325</v>
      </c>
      <c r="B4869" t="s">
        <v>32135</v>
      </c>
      <c r="C4869" t="s">
        <v>386</v>
      </c>
      <c r="D4869" s="144"/>
      <c r="E4869" s="144"/>
    </row>
    <row r="4870">
      <c r="A4870" s="143" t="s">
        <v>41326</v>
      </c>
      <c r="B4870" t="s">
        <v>32135</v>
      </c>
      <c r="C4870" t="s">
        <v>106</v>
      </c>
      <c r="D4870" s="144"/>
      <c r="E4870" s="144"/>
    </row>
    <row r="4871">
      <c r="A4871" s="143" t="s">
        <v>41327</v>
      </c>
      <c r="B4871" t="s">
        <v>32135</v>
      </c>
      <c r="C4871" t="s">
        <v>106</v>
      </c>
      <c r="D4871" s="144"/>
      <c r="E4871" s="144"/>
    </row>
    <row r="4872">
      <c r="A4872" s="143" t="s">
        <v>41328</v>
      </c>
      <c r="B4872" t="s">
        <v>32166</v>
      </c>
      <c r="C4872" t="s">
        <v>55</v>
      </c>
      <c r="D4872" s="144" t="s">
        <v>32172</v>
      </c>
      <c r="E4872" s="144" t="s">
        <v>32173</v>
      </c>
    </row>
    <row r="4873">
      <c r="A4873" s="143" t="s">
        <v>41329</v>
      </c>
      <c r="B4873" t="s">
        <v>32166</v>
      </c>
      <c r="C4873" t="s">
        <v>674</v>
      </c>
      <c r="D4873" s="144" t="s">
        <v>32182</v>
      </c>
      <c r="E4873" s="144" t="s">
        <v>32183</v>
      </c>
    </row>
    <row r="4874">
      <c r="A4874" s="143" t="s">
        <v>41330</v>
      </c>
      <c r="B4874" t="s">
        <v>32166</v>
      </c>
      <c r="C4874" t="s">
        <v>674</v>
      </c>
      <c r="D4874" s="144"/>
      <c r="E4874" s="144"/>
    </row>
    <row r="4875">
      <c r="A4875" s="143" t="s">
        <v>41331</v>
      </c>
      <c r="B4875" t="s">
        <v>32166</v>
      </c>
      <c r="C4875" t="s">
        <v>386</v>
      </c>
      <c r="D4875" s="144" t="s">
        <v>86</v>
      </c>
      <c r="E4875" s="144" t="s">
        <v>86</v>
      </c>
    </row>
    <row r="4876">
      <c r="A4876" s="143" t="s">
        <v>41332</v>
      </c>
      <c r="B4876" t="s">
        <v>32166</v>
      </c>
      <c r="C4876" t="s">
        <v>80</v>
      </c>
      <c r="D4876" s="144" t="s">
        <v>32194</v>
      </c>
      <c r="E4876" s="144" t="s">
        <v>32173</v>
      </c>
    </row>
    <row r="4877">
      <c r="A4877" s="143" t="s">
        <v>41333</v>
      </c>
      <c r="B4877" t="s">
        <v>32195</v>
      </c>
      <c r="C4877" t="s">
        <v>55</v>
      </c>
      <c r="D4877" s="144" t="s">
        <v>32201</v>
      </c>
      <c r="E4877" s="144"/>
    </row>
    <row r="4878">
      <c r="A4878" s="143" t="s">
        <v>41334</v>
      </c>
      <c r="B4878" t="s">
        <v>32195</v>
      </c>
      <c r="C4878" t="s">
        <v>106</v>
      </c>
      <c r="D4878" s="144" t="s">
        <v>32206</v>
      </c>
      <c r="E4878" s="144"/>
    </row>
    <row r="4879">
      <c r="A4879" s="143" t="s">
        <v>41335</v>
      </c>
      <c r="B4879" t="s">
        <v>32195</v>
      </c>
      <c r="C4879" t="s">
        <v>80</v>
      </c>
      <c r="D4879" s="144"/>
      <c r="E4879" s="144"/>
    </row>
    <row r="4880">
      <c r="A4880" s="143" t="s">
        <v>41336</v>
      </c>
      <c r="B4880" t="s">
        <v>32210</v>
      </c>
      <c r="C4880" t="s">
        <v>55</v>
      </c>
      <c r="D4880" s="144" t="s">
        <v>32218</v>
      </c>
      <c r="E4880" s="144" t="s">
        <v>32219</v>
      </c>
    </row>
    <row r="4881">
      <c r="A4881" s="143" t="s">
        <v>41337</v>
      </c>
      <c r="B4881" t="s">
        <v>32223</v>
      </c>
      <c r="C4881" t="s">
        <v>55</v>
      </c>
      <c r="D4881" s="144" t="s">
        <v>32229</v>
      </c>
      <c r="E4881" s="144" t="s">
        <v>32230</v>
      </c>
    </row>
    <row r="4882">
      <c r="A4882" s="143" t="s">
        <v>41338</v>
      </c>
      <c r="B4882" t="s">
        <v>32223</v>
      </c>
      <c r="C4882" t="s">
        <v>80</v>
      </c>
      <c r="D4882" s="144"/>
      <c r="E4882" s="144"/>
    </row>
    <row r="4883">
      <c r="A4883" s="143" t="s">
        <v>41339</v>
      </c>
      <c r="B4883" t="s">
        <v>32240</v>
      </c>
      <c r="C4883" t="s">
        <v>55</v>
      </c>
      <c r="D4883" s="144" t="s">
        <v>32246</v>
      </c>
      <c r="E4883" s="144" t="s">
        <v>32247</v>
      </c>
    </row>
    <row r="4884">
      <c r="A4884" s="143" t="s">
        <v>41340</v>
      </c>
      <c r="B4884" t="s">
        <v>32253</v>
      </c>
      <c r="C4884" t="s">
        <v>55</v>
      </c>
      <c r="D4884" s="144" t="s">
        <v>32260</v>
      </c>
      <c r="E4884" s="144" t="s">
        <v>32261</v>
      </c>
    </row>
    <row r="4885">
      <c r="A4885" s="143" t="s">
        <v>41341</v>
      </c>
      <c r="B4885" t="s">
        <v>32253</v>
      </c>
      <c r="C4885" t="s">
        <v>80</v>
      </c>
      <c r="D4885" s="144" t="s">
        <v>32269</v>
      </c>
      <c r="E4885" s="144" t="s">
        <v>86</v>
      </c>
    </row>
    <row r="4886">
      <c r="A4886" s="143" t="s">
        <v>41342</v>
      </c>
      <c r="B4886" t="s">
        <v>32275</v>
      </c>
      <c r="C4886" t="s">
        <v>3159</v>
      </c>
      <c r="D4886" s="144"/>
      <c r="E4886" s="144"/>
    </row>
    <row r="4887">
      <c r="A4887" s="143" t="s">
        <v>41343</v>
      </c>
      <c r="B4887" t="s">
        <v>32275</v>
      </c>
      <c r="C4887" t="s">
        <v>32290</v>
      </c>
      <c r="D4887" s="144" t="s">
        <v>32291</v>
      </c>
      <c r="E4887" s="144" t="s">
        <v>32292</v>
      </c>
    </row>
    <row r="4888">
      <c r="A4888" s="143" t="s">
        <v>41344</v>
      </c>
      <c r="B4888" t="s">
        <v>32275</v>
      </c>
      <c r="C4888" t="s">
        <v>32296</v>
      </c>
      <c r="D4888" s="144" t="s">
        <v>32297</v>
      </c>
      <c r="E4888" s="144" t="s">
        <v>32298</v>
      </c>
    </row>
    <row r="4889">
      <c r="A4889" s="143" t="s">
        <v>41345</v>
      </c>
      <c r="B4889" t="s">
        <v>32275</v>
      </c>
      <c r="C4889" t="s">
        <v>247</v>
      </c>
      <c r="D4889" s="144"/>
      <c r="E4889" s="144"/>
    </row>
    <row r="4890">
      <c r="A4890" s="143" t="s">
        <v>41346</v>
      </c>
      <c r="B4890" t="s">
        <v>32275</v>
      </c>
      <c r="C4890" t="s">
        <v>21459</v>
      </c>
      <c r="D4890" s="144" t="s">
        <v>32302</v>
      </c>
      <c r="E4890" s="144" t="s">
        <v>32303</v>
      </c>
    </row>
    <row r="4891">
      <c r="A4891" s="143" t="s">
        <v>41347</v>
      </c>
      <c r="B4891" t="s">
        <v>32275</v>
      </c>
      <c r="C4891" t="s">
        <v>2695</v>
      </c>
      <c r="D4891" s="144"/>
      <c r="E4891" s="144"/>
    </row>
    <row r="4892">
      <c r="A4892" s="143" t="s">
        <v>41348</v>
      </c>
      <c r="B4892" t="s">
        <v>32275</v>
      </c>
      <c r="C4892" t="s">
        <v>106</v>
      </c>
      <c r="D4892" s="144" t="s">
        <v>32309</v>
      </c>
      <c r="E4892" s="144" t="s">
        <v>32310</v>
      </c>
    </row>
    <row r="4893">
      <c r="A4893" s="143" t="s">
        <v>41349</v>
      </c>
      <c r="B4893" t="s">
        <v>32311</v>
      </c>
      <c r="C4893" t="s">
        <v>55</v>
      </c>
      <c r="D4893" s="144" t="s">
        <v>32315</v>
      </c>
      <c r="E4893" s="144" t="s">
        <v>32316</v>
      </c>
    </row>
    <row r="4894">
      <c r="A4894" s="143" t="s">
        <v>41350</v>
      </c>
      <c r="B4894" t="s">
        <v>32311</v>
      </c>
      <c r="C4894" t="s">
        <v>106</v>
      </c>
      <c r="D4894" s="144"/>
      <c r="E4894" s="144"/>
    </row>
    <row r="4895">
      <c r="A4895" s="143" t="s">
        <v>41351</v>
      </c>
      <c r="B4895" t="s">
        <v>32326</v>
      </c>
      <c r="C4895" t="s">
        <v>55</v>
      </c>
      <c r="D4895" s="144" t="s">
        <v>32333</v>
      </c>
      <c r="E4895" s="144"/>
    </row>
    <row r="4896">
      <c r="A4896" s="143" t="s">
        <v>41352</v>
      </c>
      <c r="B4896" t="s">
        <v>32326</v>
      </c>
      <c r="C4896" t="s">
        <v>160</v>
      </c>
      <c r="D4896" s="144"/>
      <c r="E4896" s="144"/>
    </row>
    <row r="4897">
      <c r="A4897" s="143" t="s">
        <v>41353</v>
      </c>
      <c r="B4897" t="s">
        <v>32344</v>
      </c>
      <c r="C4897" t="s">
        <v>55</v>
      </c>
      <c r="D4897" s="144" t="s">
        <v>32347</v>
      </c>
      <c r="E4897" s="144" t="s">
        <v>32348</v>
      </c>
    </row>
    <row r="4898">
      <c r="A4898" s="143" t="s">
        <v>41354</v>
      </c>
      <c r="B4898" t="s">
        <v>32344</v>
      </c>
      <c r="C4898" t="s">
        <v>76</v>
      </c>
      <c r="D4898" s="144" t="s">
        <v>32358</v>
      </c>
      <c r="E4898" s="144"/>
    </row>
    <row r="4899">
      <c r="A4899" s="143" t="s">
        <v>41355</v>
      </c>
      <c r="B4899" t="s">
        <v>32344</v>
      </c>
      <c r="C4899" t="s">
        <v>80</v>
      </c>
      <c r="D4899" s="144" t="s">
        <v>32361</v>
      </c>
      <c r="E4899" s="144"/>
    </row>
    <row r="4900">
      <c r="A4900" s="143" t="s">
        <v>41356</v>
      </c>
      <c r="B4900" t="s">
        <v>32362</v>
      </c>
      <c r="C4900" t="s">
        <v>55</v>
      </c>
      <c r="D4900" s="144" t="s">
        <v>32367</v>
      </c>
      <c r="E4900" s="144" t="s">
        <v>32368</v>
      </c>
    </row>
    <row r="4901">
      <c r="A4901" s="143" t="s">
        <v>41357</v>
      </c>
      <c r="B4901" t="s">
        <v>32373</v>
      </c>
      <c r="C4901" t="s">
        <v>55</v>
      </c>
      <c r="D4901" s="144" t="s">
        <v>32379</v>
      </c>
      <c r="E4901" s="144" t="s">
        <v>32380</v>
      </c>
    </row>
    <row r="4902">
      <c r="A4902" s="143" t="s">
        <v>41358</v>
      </c>
      <c r="B4902" t="s">
        <v>32391</v>
      </c>
      <c r="C4902" t="s">
        <v>55</v>
      </c>
      <c r="D4902" s="144" t="s">
        <v>32396</v>
      </c>
      <c r="E4902" s="144" t="s">
        <v>32397</v>
      </c>
    </row>
    <row r="4903">
      <c r="A4903" s="143" t="s">
        <v>41359</v>
      </c>
      <c r="B4903" t="s">
        <v>32391</v>
      </c>
      <c r="C4903" t="s">
        <v>80</v>
      </c>
      <c r="D4903" s="144" t="s">
        <v>32406</v>
      </c>
      <c r="E4903" s="144" t="s">
        <v>32407</v>
      </c>
    </row>
    <row r="4904">
      <c r="A4904" s="143" t="s">
        <v>41360</v>
      </c>
      <c r="B4904" t="s">
        <v>32408</v>
      </c>
      <c r="C4904" t="s">
        <v>55</v>
      </c>
      <c r="D4904" s="144" t="s">
        <v>32413</v>
      </c>
      <c r="E4904" s="144" t="s">
        <v>32414</v>
      </c>
    </row>
    <row r="4905">
      <c r="A4905" s="143" t="s">
        <v>41361</v>
      </c>
      <c r="B4905" t="s">
        <v>32419</v>
      </c>
      <c r="C4905" t="s">
        <v>55</v>
      </c>
      <c r="D4905" s="144" t="s">
        <v>32425</v>
      </c>
      <c r="E4905" s="144" t="s">
        <v>32426</v>
      </c>
    </row>
    <row r="4906">
      <c r="A4906" s="143" t="s">
        <v>41362</v>
      </c>
      <c r="B4906" t="s">
        <v>32419</v>
      </c>
      <c r="C4906" t="s">
        <v>106</v>
      </c>
      <c r="D4906" s="144" t="s">
        <v>32436</v>
      </c>
      <c r="E4906" s="144"/>
    </row>
    <row r="4907">
      <c r="A4907" s="143" t="s">
        <v>41363</v>
      </c>
      <c r="B4907" t="s">
        <v>32438</v>
      </c>
      <c r="C4907" t="s">
        <v>21557</v>
      </c>
      <c r="D4907" s="144" t="s">
        <v>32444</v>
      </c>
      <c r="E4907" t="s">
        <v>41364</v>
      </c>
    </row>
    <row r="4908">
      <c r="A4908" s="143" t="s">
        <v>41365</v>
      </c>
      <c r="B4908" t="s">
        <v>32456</v>
      </c>
      <c r="C4908" t="s">
        <v>55</v>
      </c>
      <c r="D4908" s="144" t="s">
        <v>32461</v>
      </c>
      <c r="E4908" s="144"/>
    </row>
    <row r="4909">
      <c r="A4909" s="143" t="s">
        <v>41366</v>
      </c>
      <c r="B4909" t="s">
        <v>32470</v>
      </c>
      <c r="C4909" t="s">
        <v>55</v>
      </c>
      <c r="D4909" s="144" t="s">
        <v>32475</v>
      </c>
      <c r="E4909" s="144"/>
    </row>
    <row r="4910">
      <c r="A4910" s="143" t="s">
        <v>41367</v>
      </c>
      <c r="B4910" t="s">
        <v>32470</v>
      </c>
      <c r="C4910" t="s">
        <v>3159</v>
      </c>
      <c r="D4910" s="144"/>
      <c r="E4910" s="144" t="s">
        <v>32486</v>
      </c>
    </row>
    <row r="4911">
      <c r="A4911" s="143" t="s">
        <v>41368</v>
      </c>
      <c r="B4911" t="s">
        <v>32488</v>
      </c>
      <c r="C4911" t="s">
        <v>2416</v>
      </c>
      <c r="D4911" s="144" t="s">
        <v>32494</v>
      </c>
      <c r="E4911" s="144" t="s">
        <v>32495</v>
      </c>
    </row>
    <row r="4912">
      <c r="A4912" s="143" t="s">
        <v>41369</v>
      </c>
      <c r="B4912" t="s">
        <v>32488</v>
      </c>
      <c r="C4912" t="s">
        <v>55</v>
      </c>
      <c r="D4912" s="144" t="s">
        <v>32506</v>
      </c>
      <c r="E4912" s="144" t="s">
        <v>32507</v>
      </c>
    </row>
    <row r="4913">
      <c r="A4913" s="143" t="s">
        <v>41370</v>
      </c>
      <c r="B4913" t="s">
        <v>32508</v>
      </c>
      <c r="C4913" t="s">
        <v>55</v>
      </c>
      <c r="D4913" s="144" t="s">
        <v>32512</v>
      </c>
      <c r="E4913" s="144" t="s">
        <v>32513</v>
      </c>
    </row>
    <row r="4914">
      <c r="A4914" s="143" t="s">
        <v>41371</v>
      </c>
      <c r="B4914" t="s">
        <v>32508</v>
      </c>
      <c r="C4914" t="s">
        <v>160</v>
      </c>
      <c r="D4914" s="144"/>
      <c r="E4914" s="144"/>
    </row>
    <row r="4915">
      <c r="A4915" s="143" t="s">
        <v>41372</v>
      </c>
      <c r="B4915" t="s">
        <v>32508</v>
      </c>
      <c r="C4915" t="s">
        <v>106</v>
      </c>
      <c r="D4915" s="144" t="s">
        <v>32526</v>
      </c>
      <c r="E4915" s="144"/>
    </row>
    <row r="4916">
      <c r="A4916" s="143" t="s">
        <v>41373</v>
      </c>
      <c r="B4916" t="s">
        <v>32508</v>
      </c>
      <c r="C4916" t="s">
        <v>80</v>
      </c>
      <c r="D4916" s="144" t="s">
        <v>32529</v>
      </c>
      <c r="E4916" s="144"/>
    </row>
    <row r="4917">
      <c r="A4917" s="143" t="s">
        <v>41374</v>
      </c>
      <c r="B4917" t="s">
        <v>32508</v>
      </c>
      <c r="C4917" t="s">
        <v>80</v>
      </c>
      <c r="D4917" s="144" t="s">
        <v>32532</v>
      </c>
      <c r="E4917" s="144"/>
    </row>
    <row r="4918">
      <c r="A4918" s="143" t="s">
        <v>41375</v>
      </c>
      <c r="B4918" t="s">
        <v>32535</v>
      </c>
      <c r="C4918" t="s">
        <v>55</v>
      </c>
      <c r="D4918" s="144" t="s">
        <v>32541</v>
      </c>
      <c r="E4918" s="144"/>
    </row>
    <row r="4919">
      <c r="A4919" s="143" t="s">
        <v>41376</v>
      </c>
      <c r="B4919" t="s">
        <v>32535</v>
      </c>
      <c r="C4919" t="s">
        <v>2834</v>
      </c>
      <c r="D4919" s="144" t="s">
        <v>32548</v>
      </c>
      <c r="E4919" s="144"/>
    </row>
    <row r="4920">
      <c r="A4920" s="143" t="s">
        <v>41377</v>
      </c>
      <c r="B4920" t="s">
        <v>32535</v>
      </c>
      <c r="C4920" t="s">
        <v>247</v>
      </c>
      <c r="D4920" s="144"/>
      <c r="E4920" s="144"/>
    </row>
    <row r="4921">
      <c r="A4921" s="143" t="s">
        <v>41378</v>
      </c>
      <c r="B4921" t="s">
        <v>32535</v>
      </c>
      <c r="C4921" t="s">
        <v>80</v>
      </c>
      <c r="D4921" s="144" t="s">
        <v>32554</v>
      </c>
      <c r="E4921" s="144"/>
    </row>
    <row r="4922">
      <c r="A4922" s="143" t="s">
        <v>41379</v>
      </c>
      <c r="B4922" t="s">
        <v>32535</v>
      </c>
      <c r="C4922" t="s">
        <v>80</v>
      </c>
      <c r="D4922" s="144" t="s">
        <v>32557</v>
      </c>
      <c r="E4922" s="144"/>
    </row>
    <row r="4923">
      <c r="A4923" s="143" t="s">
        <v>41380</v>
      </c>
      <c r="B4923" t="s">
        <v>32561</v>
      </c>
      <c r="C4923" t="s">
        <v>55</v>
      </c>
      <c r="D4923" s="144" t="s">
        <v>32567</v>
      </c>
      <c r="E4923" s="144"/>
    </row>
    <row r="4924">
      <c r="A4924" s="143" t="s">
        <v>41381</v>
      </c>
      <c r="B4924" t="s">
        <v>32561</v>
      </c>
      <c r="C4924" t="s">
        <v>80</v>
      </c>
      <c r="D4924" s="144" t="s">
        <v>32574</v>
      </c>
      <c r="E4924" s="144" t="s">
        <v>32575</v>
      </c>
    </row>
    <row r="4925">
      <c r="A4925" s="143" t="s">
        <v>41382</v>
      </c>
      <c r="B4925" t="s">
        <v>32578</v>
      </c>
      <c r="C4925" t="s">
        <v>55</v>
      </c>
      <c r="D4925" s="144" t="s">
        <v>32583</v>
      </c>
      <c r="E4925" s="144"/>
    </row>
    <row r="4926">
      <c r="A4926" s="143" t="s">
        <v>41383</v>
      </c>
      <c r="B4926" t="s">
        <v>32591</v>
      </c>
      <c r="C4926" t="s">
        <v>55</v>
      </c>
      <c r="D4926" s="144" t="s">
        <v>32596</v>
      </c>
      <c r="E4926" s="144" t="s">
        <v>32597</v>
      </c>
    </row>
    <row r="4927">
      <c r="A4927" s="143" t="s">
        <v>41384</v>
      </c>
      <c r="B4927" t="s">
        <v>32591</v>
      </c>
      <c r="C4927" t="s">
        <v>106</v>
      </c>
      <c r="D4927" s="144" t="s">
        <v>32602</v>
      </c>
      <c r="E4927" s="144" t="s">
        <v>32603</v>
      </c>
    </row>
    <row r="4928">
      <c r="A4928" s="143" t="s">
        <v>41385</v>
      </c>
      <c r="B4928" t="s">
        <v>32591</v>
      </c>
      <c r="C4928" t="s">
        <v>106</v>
      </c>
      <c r="D4928" s="144" t="s">
        <v>32607</v>
      </c>
      <c r="E4928" s="144" t="s">
        <v>32608</v>
      </c>
    </row>
    <row r="4929">
      <c r="A4929" s="143" t="s">
        <v>41386</v>
      </c>
      <c r="B4929" t="s">
        <v>32611</v>
      </c>
      <c r="C4929" t="s">
        <v>55</v>
      </c>
      <c r="D4929" s="144" t="s">
        <v>32616</v>
      </c>
      <c r="E4929" s="144" t="s">
        <v>32617</v>
      </c>
    </row>
    <row r="4930">
      <c r="A4930" s="143" t="s">
        <v>41387</v>
      </c>
      <c r="B4930" t="s">
        <v>32611</v>
      </c>
      <c r="C4930" t="s">
        <v>76</v>
      </c>
      <c r="D4930" s="144"/>
      <c r="E4930" s="144"/>
    </row>
    <row r="4931">
      <c r="A4931" s="143" t="s">
        <v>41388</v>
      </c>
      <c r="B4931" t="s">
        <v>32611</v>
      </c>
      <c r="C4931" t="s">
        <v>160</v>
      </c>
      <c r="D4931" s="144" t="s">
        <v>86</v>
      </c>
      <c r="E4931" s="144" t="s">
        <v>86</v>
      </c>
    </row>
    <row r="4932">
      <c r="A4932" s="143" t="s">
        <v>41389</v>
      </c>
      <c r="B4932" t="s">
        <v>32611</v>
      </c>
      <c r="C4932" t="s">
        <v>2834</v>
      </c>
      <c r="D4932" s="144" t="s">
        <v>32633</v>
      </c>
      <c r="E4932" s="144" t="s">
        <v>86</v>
      </c>
    </row>
    <row r="4933">
      <c r="A4933" s="143" t="s">
        <v>41390</v>
      </c>
      <c r="B4933" t="s">
        <v>32611</v>
      </c>
      <c r="C4933" t="s">
        <v>106</v>
      </c>
      <c r="D4933" s="144" t="s">
        <v>32635</v>
      </c>
      <c r="E4933" s="144" t="s">
        <v>32636</v>
      </c>
    </row>
    <row r="4934">
      <c r="A4934" s="143" t="s">
        <v>41391</v>
      </c>
      <c r="B4934" t="s">
        <v>32637</v>
      </c>
      <c r="C4934" t="s">
        <v>55</v>
      </c>
      <c r="D4934" s="144" t="s">
        <v>32641</v>
      </c>
      <c r="E4934" s="144" t="s">
        <v>32642</v>
      </c>
    </row>
    <row r="4935">
      <c r="A4935" s="143" t="s">
        <v>41392</v>
      </c>
      <c r="B4935" t="s">
        <v>32637</v>
      </c>
      <c r="C4935" t="s">
        <v>76</v>
      </c>
      <c r="D4935" s="144" t="s">
        <v>86</v>
      </c>
      <c r="E4935" s="144" t="s">
        <v>86</v>
      </c>
    </row>
    <row r="4936">
      <c r="A4936" s="143" t="s">
        <v>41393</v>
      </c>
      <c r="B4936" t="s">
        <v>32637</v>
      </c>
      <c r="C4936" t="s">
        <v>160</v>
      </c>
      <c r="D4936" s="144"/>
      <c r="E4936" s="144"/>
    </row>
    <row r="4937">
      <c r="A4937" s="143" t="s">
        <v>41394</v>
      </c>
      <c r="B4937" t="s">
        <v>32637</v>
      </c>
      <c r="C4937" t="s">
        <v>106</v>
      </c>
      <c r="D4937" s="144" t="s">
        <v>32660</v>
      </c>
      <c r="E4937" s="144" t="s">
        <v>32661</v>
      </c>
    </row>
    <row r="4938">
      <c r="A4938" s="143" t="s">
        <v>41395</v>
      </c>
      <c r="B4938" t="s">
        <v>32662</v>
      </c>
      <c r="C4938" t="s">
        <v>55</v>
      </c>
      <c r="D4938" s="144" t="s">
        <v>32666</v>
      </c>
      <c r="E4938" s="144" t="s">
        <v>32667</v>
      </c>
    </row>
    <row r="4939">
      <c r="A4939" s="143" t="s">
        <v>41396</v>
      </c>
      <c r="B4939" t="s">
        <v>32662</v>
      </c>
      <c r="C4939" t="s">
        <v>76</v>
      </c>
      <c r="D4939" s="144"/>
      <c r="E4939" s="144"/>
    </row>
    <row r="4940">
      <c r="A4940" s="143" t="s">
        <v>41397</v>
      </c>
      <c r="B4940" t="s">
        <v>32662</v>
      </c>
      <c r="C4940" t="s">
        <v>160</v>
      </c>
      <c r="D4940" s="144"/>
      <c r="E4940" s="144"/>
    </row>
    <row r="4941">
      <c r="A4941" s="143" t="s">
        <v>41398</v>
      </c>
      <c r="B4941" t="s">
        <v>32662</v>
      </c>
      <c r="C4941" t="s">
        <v>106</v>
      </c>
      <c r="D4941" s="144" t="s">
        <v>32684</v>
      </c>
      <c r="E4941" s="144"/>
    </row>
    <row r="4942">
      <c r="A4942" s="143" t="s">
        <v>41399</v>
      </c>
      <c r="B4942" t="s">
        <v>32662</v>
      </c>
      <c r="C4942" t="s">
        <v>80</v>
      </c>
      <c r="D4942" s="144"/>
      <c r="E4942" s="144"/>
    </row>
    <row r="4943">
      <c r="A4943" s="143" t="s">
        <v>41400</v>
      </c>
      <c r="B4943" t="s">
        <v>32662</v>
      </c>
      <c r="C4943" t="s">
        <v>80</v>
      </c>
      <c r="D4943" s="144"/>
      <c r="E4943" s="144"/>
    </row>
    <row r="4944">
      <c r="A4944" s="143" t="s">
        <v>41401</v>
      </c>
      <c r="B4944" t="s">
        <v>32689</v>
      </c>
      <c r="C4944" t="s">
        <v>55</v>
      </c>
      <c r="D4944" s="144" t="s">
        <v>32695</v>
      </c>
      <c r="E4944" s="144" t="s">
        <v>32696</v>
      </c>
    </row>
    <row r="4945">
      <c r="A4945" s="143" t="s">
        <v>41402</v>
      </c>
      <c r="B4945" t="s">
        <v>32689</v>
      </c>
      <c r="C4945" t="s">
        <v>76</v>
      </c>
      <c r="D4945" s="144" t="s">
        <v>32704</v>
      </c>
      <c r="E4945" s="144"/>
    </row>
    <row r="4946">
      <c r="A4946" s="143" t="s">
        <v>41403</v>
      </c>
      <c r="B4946" t="s">
        <v>32689</v>
      </c>
      <c r="C4946" t="s">
        <v>76</v>
      </c>
      <c r="D4946" s="144" t="s">
        <v>32707</v>
      </c>
      <c r="E4946" s="144"/>
    </row>
    <row r="4947">
      <c r="A4947" s="143" t="s">
        <v>41404</v>
      </c>
      <c r="B4947" t="s">
        <v>32689</v>
      </c>
      <c r="C4947" t="s">
        <v>106</v>
      </c>
      <c r="D4947" s="144" t="s">
        <v>32712</v>
      </c>
      <c r="E4947" s="144" t="s">
        <v>32713</v>
      </c>
    </row>
    <row r="4948">
      <c r="A4948" s="143" t="s">
        <v>41405</v>
      </c>
      <c r="B4948" t="s">
        <v>32715</v>
      </c>
      <c r="C4948" t="s">
        <v>412</v>
      </c>
      <c r="D4948" s="144" t="s">
        <v>86</v>
      </c>
      <c r="E4948" s="144" t="s">
        <v>86</v>
      </c>
    </row>
    <row r="4949">
      <c r="A4949" s="143" t="s">
        <v>41406</v>
      </c>
      <c r="B4949" t="s">
        <v>32715</v>
      </c>
      <c r="C4949" t="s">
        <v>55</v>
      </c>
      <c r="D4949" s="144" t="s">
        <v>32730</v>
      </c>
      <c r="E4949" s="144"/>
    </row>
    <row r="4950">
      <c r="A4950" s="143" t="s">
        <v>41407</v>
      </c>
      <c r="B4950" t="s">
        <v>32715</v>
      </c>
      <c r="C4950" t="s">
        <v>311</v>
      </c>
      <c r="D4950" s="144" t="s">
        <v>32733</v>
      </c>
      <c r="E4950" s="144" t="s">
        <v>32734</v>
      </c>
    </row>
    <row r="4951">
      <c r="A4951" s="143" t="s">
        <v>41408</v>
      </c>
      <c r="B4951" t="s">
        <v>32715</v>
      </c>
      <c r="C4951" t="s">
        <v>106</v>
      </c>
      <c r="D4951" s="144" t="s">
        <v>32738</v>
      </c>
      <c r="E4951" s="144"/>
    </row>
    <row r="4952">
      <c r="A4952" s="143" t="s">
        <v>41409</v>
      </c>
      <c r="B4952" t="s">
        <v>32740</v>
      </c>
      <c r="C4952" t="s">
        <v>2105</v>
      </c>
      <c r="D4952" s="144" t="s">
        <v>32745</v>
      </c>
      <c r="E4952" t="s">
        <v>41410</v>
      </c>
    </row>
    <row r="4953">
      <c r="A4953" s="143" t="s">
        <v>41411</v>
      </c>
      <c r="B4953" t="s">
        <v>32740</v>
      </c>
      <c r="C4953" t="s">
        <v>160</v>
      </c>
      <c r="D4953" s="144"/>
      <c r="E4953" s="144"/>
    </row>
    <row r="4954">
      <c r="A4954" s="143" t="s">
        <v>41412</v>
      </c>
      <c r="B4954" t="s">
        <v>32757</v>
      </c>
      <c r="C4954" t="s">
        <v>1959</v>
      </c>
      <c r="D4954" s="144"/>
      <c r="E4954" s="144"/>
    </row>
    <row r="4955">
      <c r="A4955" s="143" t="s">
        <v>41413</v>
      </c>
      <c r="B4955" t="s">
        <v>32757</v>
      </c>
      <c r="C4955" t="s">
        <v>2625</v>
      </c>
      <c r="D4955" s="144"/>
      <c r="E4955" s="144"/>
    </row>
    <row r="4956">
      <c r="A4956" s="143" t="s">
        <v>41414</v>
      </c>
      <c r="B4956" t="s">
        <v>32757</v>
      </c>
      <c r="C4956" t="s">
        <v>7521</v>
      </c>
      <c r="D4956" s="144"/>
      <c r="E4956" s="144"/>
    </row>
    <row r="4957">
      <c r="A4957" s="143" t="s">
        <v>41415</v>
      </c>
      <c r="B4957" t="s">
        <v>32757</v>
      </c>
      <c r="C4957" t="s">
        <v>5429</v>
      </c>
      <c r="D4957" s="144"/>
      <c r="E4957" s="144"/>
    </row>
    <row r="4958">
      <c r="A4958" s="143" t="s">
        <v>41416</v>
      </c>
      <c r="B4958" t="s">
        <v>32757</v>
      </c>
      <c r="C4958" t="s">
        <v>55</v>
      </c>
      <c r="D4958" s="144" t="s">
        <v>32778</v>
      </c>
      <c r="E4958" s="144" t="s">
        <v>32779</v>
      </c>
    </row>
    <row r="4959">
      <c r="A4959" s="143" t="s">
        <v>41417</v>
      </c>
      <c r="B4959" t="s">
        <v>32757</v>
      </c>
      <c r="C4959" t="s">
        <v>160</v>
      </c>
      <c r="D4959" s="144" t="s">
        <v>32785</v>
      </c>
      <c r="E4959" s="144" t="s">
        <v>32779</v>
      </c>
    </row>
    <row r="4960">
      <c r="A4960" s="143" t="s">
        <v>41418</v>
      </c>
      <c r="B4960" t="s">
        <v>32788</v>
      </c>
      <c r="C4960" t="s">
        <v>55</v>
      </c>
      <c r="D4960" s="144" t="s">
        <v>32793</v>
      </c>
      <c r="E4960" s="144" t="s">
        <v>32794</v>
      </c>
    </row>
    <row r="4961">
      <c r="A4961" s="143" t="s">
        <v>41419</v>
      </c>
      <c r="B4961" t="s">
        <v>32788</v>
      </c>
      <c r="C4961" t="s">
        <v>55</v>
      </c>
      <c r="D4961" s="144" t="s">
        <v>32802</v>
      </c>
      <c r="E4961" s="144" t="s">
        <v>32803</v>
      </c>
    </row>
    <row r="4962">
      <c r="A4962" s="143" t="s">
        <v>41420</v>
      </c>
      <c r="B4962" t="s">
        <v>32788</v>
      </c>
      <c r="C4962" t="s">
        <v>80</v>
      </c>
      <c r="D4962" s="144"/>
      <c r="E4962" s="144"/>
    </row>
    <row r="4963">
      <c r="A4963" s="143" t="s">
        <v>41421</v>
      </c>
      <c r="B4963" t="s">
        <v>32808</v>
      </c>
      <c r="C4963" t="s">
        <v>55</v>
      </c>
      <c r="D4963" s="144" t="s">
        <v>32814</v>
      </c>
      <c r="E4963" s="144"/>
    </row>
    <row r="4964">
      <c r="A4964" s="143" t="s">
        <v>41422</v>
      </c>
      <c r="B4964" t="s">
        <v>32823</v>
      </c>
      <c r="C4964" t="s">
        <v>55</v>
      </c>
      <c r="D4964" s="144" t="s">
        <v>32828</v>
      </c>
      <c r="E4964" s="144" t="s">
        <v>32829</v>
      </c>
    </row>
    <row r="4965">
      <c r="A4965" s="143" t="s">
        <v>41423</v>
      </c>
      <c r="B4965" t="s">
        <v>32823</v>
      </c>
      <c r="C4965" t="s">
        <v>160</v>
      </c>
      <c r="D4965" s="144" t="s">
        <v>32838</v>
      </c>
      <c r="E4965" s="144"/>
    </row>
    <row r="4966">
      <c r="A4966" s="143" t="s">
        <v>41424</v>
      </c>
      <c r="B4966" t="s">
        <v>32823</v>
      </c>
      <c r="C4966" t="s">
        <v>247</v>
      </c>
      <c r="D4966" s="144"/>
      <c r="E4966" s="144"/>
    </row>
    <row r="4967">
      <c r="A4967" s="143" t="s">
        <v>41425</v>
      </c>
      <c r="B4967" t="s">
        <v>32840</v>
      </c>
      <c r="C4967" t="s">
        <v>55</v>
      </c>
      <c r="D4967" s="144" t="s">
        <v>32844</v>
      </c>
      <c r="E4967" s="144" t="s">
        <v>32845</v>
      </c>
    </row>
    <row r="4968">
      <c r="A4968" s="143" t="s">
        <v>41426</v>
      </c>
      <c r="B4968" t="s">
        <v>32840</v>
      </c>
      <c r="C4968" t="s">
        <v>80</v>
      </c>
      <c r="D4968" s="144" t="s">
        <v>32854</v>
      </c>
      <c r="E4968" s="144"/>
    </row>
    <row r="4969">
      <c r="A4969" s="143" t="s">
        <v>41427</v>
      </c>
      <c r="B4969" t="s">
        <v>32840</v>
      </c>
      <c r="C4969" t="s">
        <v>80</v>
      </c>
      <c r="D4969" s="144" t="s">
        <v>32857</v>
      </c>
      <c r="E4969" s="144" t="s">
        <v>32858</v>
      </c>
    </row>
    <row r="4970">
      <c r="A4970" s="143" t="s">
        <v>41428</v>
      </c>
      <c r="B4970" t="s">
        <v>32859</v>
      </c>
      <c r="C4970" t="s">
        <v>55</v>
      </c>
      <c r="D4970" s="144" t="s">
        <v>32864</v>
      </c>
      <c r="E4970" s="144" t="s">
        <v>32865</v>
      </c>
    </row>
    <row r="4971">
      <c r="A4971" s="143" t="s">
        <v>41429</v>
      </c>
      <c r="B4971" t="s">
        <v>32859</v>
      </c>
      <c r="C4971" t="s">
        <v>160</v>
      </c>
      <c r="D4971" s="144"/>
      <c r="E4971" s="144"/>
    </row>
    <row r="4972">
      <c r="A4972" s="143" t="s">
        <v>41430</v>
      </c>
      <c r="B4972" t="s">
        <v>32859</v>
      </c>
      <c r="C4972" t="s">
        <v>247</v>
      </c>
      <c r="D4972" s="144"/>
      <c r="E4972" s="144"/>
    </row>
    <row r="4973">
      <c r="A4973" s="143" t="s">
        <v>41431</v>
      </c>
      <c r="B4973" t="s">
        <v>32859</v>
      </c>
      <c r="C4973" t="s">
        <v>2695</v>
      </c>
      <c r="D4973" s="144" t="s">
        <v>32877</v>
      </c>
      <c r="E4973" s="144"/>
    </row>
    <row r="4974">
      <c r="A4974" s="143" t="s">
        <v>41432</v>
      </c>
      <c r="B4974" t="s">
        <v>32859</v>
      </c>
      <c r="C4974" t="s">
        <v>80</v>
      </c>
      <c r="D4974" s="144" t="s">
        <v>32880</v>
      </c>
      <c r="E4974" s="144" t="s">
        <v>32881</v>
      </c>
    </row>
    <row r="4975">
      <c r="A4975" s="143" t="s">
        <v>41433</v>
      </c>
      <c r="B4975" t="s">
        <v>32859</v>
      </c>
      <c r="C4975" t="s">
        <v>80</v>
      </c>
      <c r="D4975" s="144" t="s">
        <v>32885</v>
      </c>
      <c r="E4975" s="144"/>
    </row>
    <row r="4976">
      <c r="A4976" s="143" t="s">
        <v>41434</v>
      </c>
      <c r="B4976" t="s">
        <v>32886</v>
      </c>
      <c r="C4976" t="s">
        <v>55</v>
      </c>
      <c r="D4976" s="144" t="s">
        <v>32893</v>
      </c>
      <c r="E4976" t="s">
        <v>41435</v>
      </c>
    </row>
    <row r="4977">
      <c r="A4977" s="143" t="s">
        <v>41436</v>
      </c>
      <c r="B4977" t="s">
        <v>32886</v>
      </c>
      <c r="C4977" t="s">
        <v>80</v>
      </c>
      <c r="D4977" s="144" t="s">
        <v>32907</v>
      </c>
      <c r="E4977" s="144" t="s">
        <v>32908</v>
      </c>
    </row>
    <row r="4978">
      <c r="A4978" s="143" t="s">
        <v>41437</v>
      </c>
      <c r="B4978" t="s">
        <v>32910</v>
      </c>
      <c r="C4978" t="s">
        <v>55</v>
      </c>
      <c r="D4978" s="144" t="s">
        <v>32916</v>
      </c>
      <c r="E4978" s="144" t="s">
        <v>32917</v>
      </c>
    </row>
    <row r="4979">
      <c r="A4979" s="143" t="s">
        <v>41438</v>
      </c>
      <c r="B4979" t="s">
        <v>32910</v>
      </c>
      <c r="C4979" t="s">
        <v>32932</v>
      </c>
      <c r="D4979" s="144" t="s">
        <v>32933</v>
      </c>
      <c r="E4979" t="s">
        <v>41439</v>
      </c>
    </row>
    <row r="4980">
      <c r="A4980" s="143" t="s">
        <v>41440</v>
      </c>
      <c r="B4980" t="s">
        <v>32910</v>
      </c>
      <c r="C4980" t="s">
        <v>386</v>
      </c>
      <c r="D4980" s="144" t="s">
        <v>32941</v>
      </c>
      <c r="E4980" s="144" t="s">
        <v>32942</v>
      </c>
    </row>
    <row r="4981">
      <c r="A4981" s="143" t="s">
        <v>41441</v>
      </c>
      <c r="B4981" t="s">
        <v>32943</v>
      </c>
      <c r="C4981" t="s">
        <v>55</v>
      </c>
      <c r="D4981" s="144" t="s">
        <v>32947</v>
      </c>
      <c r="E4981" s="144"/>
    </row>
    <row r="4982">
      <c r="A4982" s="143" t="s">
        <v>41442</v>
      </c>
      <c r="B4982" t="s">
        <v>32943</v>
      </c>
      <c r="C4982" t="s">
        <v>80</v>
      </c>
      <c r="D4982" s="144" t="s">
        <v>32956</v>
      </c>
      <c r="E4982" s="144"/>
    </row>
    <row r="4983">
      <c r="A4983" s="143" t="s">
        <v>41443</v>
      </c>
      <c r="B4983" t="s">
        <v>32959</v>
      </c>
      <c r="C4983" t="s">
        <v>55</v>
      </c>
      <c r="D4983" s="144" t="s">
        <v>32965</v>
      </c>
      <c r="E4983" s="144" t="s">
        <v>32966</v>
      </c>
    </row>
    <row r="4984">
      <c r="A4984" s="143" t="s">
        <v>41444</v>
      </c>
      <c r="B4984" t="s">
        <v>32959</v>
      </c>
      <c r="C4984" t="s">
        <v>106</v>
      </c>
      <c r="D4984" s="144" t="s">
        <v>32974</v>
      </c>
      <c r="E4984" s="144"/>
    </row>
    <row r="4985">
      <c r="A4985" s="143" t="s">
        <v>41445</v>
      </c>
      <c r="B4985" t="s">
        <v>32959</v>
      </c>
      <c r="C4985" t="s">
        <v>106</v>
      </c>
      <c r="D4985" s="144" t="s">
        <v>32978</v>
      </c>
      <c r="E4985" s="144"/>
    </row>
    <row r="4986">
      <c r="A4986" s="143" t="s">
        <v>41446</v>
      </c>
      <c r="B4986" t="s">
        <v>32959</v>
      </c>
      <c r="C4986" t="s">
        <v>80</v>
      </c>
      <c r="D4986" s="144" t="s">
        <v>32981</v>
      </c>
      <c r="E4986" s="144"/>
    </row>
    <row r="4987">
      <c r="A4987" s="143" t="s">
        <v>41447</v>
      </c>
      <c r="B4987" t="s">
        <v>32982</v>
      </c>
      <c r="C4987" t="s">
        <v>106</v>
      </c>
      <c r="D4987" s="144" t="s">
        <v>32987</v>
      </c>
      <c r="E4987" s="144" t="s">
        <v>32988</v>
      </c>
    </row>
    <row r="4988">
      <c r="A4988" s="143" t="s">
        <v>41448</v>
      </c>
      <c r="B4988" t="s">
        <v>32982</v>
      </c>
      <c r="C4988" t="s">
        <v>106</v>
      </c>
      <c r="D4988" s="144" t="s">
        <v>32996</v>
      </c>
      <c r="E4988" s="144" t="s">
        <v>32988</v>
      </c>
    </row>
    <row r="4989">
      <c r="A4989" s="143" t="s">
        <v>41449</v>
      </c>
      <c r="B4989" t="s">
        <v>32982</v>
      </c>
      <c r="C4989" t="s">
        <v>80</v>
      </c>
      <c r="D4989" s="144" t="s">
        <v>33001</v>
      </c>
      <c r="E4989" s="144" t="s">
        <v>32988</v>
      </c>
    </row>
    <row r="4990">
      <c r="A4990" s="143" t="s">
        <v>41450</v>
      </c>
      <c r="B4990" t="s">
        <v>32982</v>
      </c>
      <c r="C4990" t="s">
        <v>80</v>
      </c>
      <c r="D4990" s="144" t="s">
        <v>33006</v>
      </c>
      <c r="E4990" s="144" t="s">
        <v>32988</v>
      </c>
    </row>
    <row r="4991">
      <c r="A4991" s="143" t="s">
        <v>41451</v>
      </c>
      <c r="B4991" t="s">
        <v>32982</v>
      </c>
      <c r="C4991" t="s">
        <v>80</v>
      </c>
      <c r="D4991" s="144" t="s">
        <v>33009</v>
      </c>
      <c r="E4991" s="144" t="s">
        <v>32988</v>
      </c>
    </row>
    <row r="4992">
      <c r="A4992" s="143" t="s">
        <v>41452</v>
      </c>
      <c r="B4992" t="s">
        <v>33011</v>
      </c>
      <c r="C4992" t="s">
        <v>55</v>
      </c>
      <c r="D4992" s="144" t="s">
        <v>33018</v>
      </c>
      <c r="E4992" t="s">
        <v>41453</v>
      </c>
    </row>
    <row r="4993">
      <c r="A4993" s="143" t="s">
        <v>41454</v>
      </c>
      <c r="B4993" t="s">
        <v>33011</v>
      </c>
      <c r="C4993" t="s">
        <v>106</v>
      </c>
      <c r="D4993" s="144" t="s">
        <v>33028</v>
      </c>
      <c r="E4993" s="144" t="s">
        <v>33029</v>
      </c>
    </row>
    <row r="4994">
      <c r="A4994" s="143" t="s">
        <v>41455</v>
      </c>
      <c r="B4994" t="s">
        <v>33011</v>
      </c>
      <c r="C4994" t="s">
        <v>80</v>
      </c>
      <c r="D4994" s="144" t="s">
        <v>86</v>
      </c>
      <c r="E4994" s="144" t="s">
        <v>86</v>
      </c>
    </row>
    <row r="4995">
      <c r="A4995" s="143" t="s">
        <v>41456</v>
      </c>
      <c r="B4995" t="s">
        <v>33011</v>
      </c>
      <c r="C4995" t="s">
        <v>80</v>
      </c>
      <c r="D4995" s="144" t="s">
        <v>33035</v>
      </c>
      <c r="E4995" t="s">
        <v>41457</v>
      </c>
    </row>
    <row r="4996">
      <c r="A4996" s="143" t="s">
        <v>41458</v>
      </c>
      <c r="B4996" t="s">
        <v>33037</v>
      </c>
      <c r="C4996" t="s">
        <v>311</v>
      </c>
      <c r="D4996" s="144" t="s">
        <v>33044</v>
      </c>
      <c r="E4996" s="144" t="s">
        <v>33045</v>
      </c>
    </row>
    <row r="4997">
      <c r="A4997" s="143" t="s">
        <v>41459</v>
      </c>
      <c r="B4997" t="s">
        <v>33037</v>
      </c>
      <c r="C4997" t="s">
        <v>498</v>
      </c>
      <c r="D4997" s="144" t="s">
        <v>33055</v>
      </c>
      <c r="E4997" s="144"/>
    </row>
    <row r="4998">
      <c r="A4998" s="143" t="s">
        <v>41460</v>
      </c>
      <c r="B4998" t="s">
        <v>33037</v>
      </c>
      <c r="C4998" t="s">
        <v>160</v>
      </c>
      <c r="D4998" s="144" t="s">
        <v>86</v>
      </c>
      <c r="E4998" s="144" t="s">
        <v>86</v>
      </c>
    </row>
    <row r="4999">
      <c r="A4999" s="143" t="s">
        <v>41461</v>
      </c>
      <c r="B4999" t="s">
        <v>33037</v>
      </c>
      <c r="C4999" t="s">
        <v>674</v>
      </c>
      <c r="D4999" s="144" t="s">
        <v>33062</v>
      </c>
      <c r="E4999" s="144"/>
    </row>
    <row r="5000">
      <c r="A5000" s="143" t="s">
        <v>41462</v>
      </c>
      <c r="B5000" t="s">
        <v>33037</v>
      </c>
      <c r="C5000" t="s">
        <v>386</v>
      </c>
      <c r="D5000" s="144"/>
      <c r="E5000" s="144"/>
    </row>
    <row r="5001">
      <c r="A5001" s="143" t="s">
        <v>41463</v>
      </c>
      <c r="B5001" t="s">
        <v>33064</v>
      </c>
      <c r="C5001" t="s">
        <v>55</v>
      </c>
      <c r="D5001" s="144" t="s">
        <v>33070</v>
      </c>
      <c r="E5001" s="144" t="s">
        <v>33071</v>
      </c>
    </row>
    <row r="5002">
      <c r="A5002" s="143" t="s">
        <v>41464</v>
      </c>
      <c r="B5002" t="s">
        <v>33064</v>
      </c>
      <c r="C5002" t="s">
        <v>55</v>
      </c>
      <c r="D5002" s="144" t="s">
        <v>33079</v>
      </c>
      <c r="E5002" s="144" t="s">
        <v>33080</v>
      </c>
    </row>
    <row r="5003">
      <c r="A5003" s="143" t="s">
        <v>41465</v>
      </c>
      <c r="B5003" t="s">
        <v>33064</v>
      </c>
      <c r="C5003" t="s">
        <v>160</v>
      </c>
      <c r="D5003" s="144"/>
      <c r="E5003" s="144"/>
    </row>
    <row r="5004">
      <c r="A5004" s="143" t="s">
        <v>41466</v>
      </c>
      <c r="B5004" t="s">
        <v>33064</v>
      </c>
      <c r="C5004" t="s">
        <v>80</v>
      </c>
      <c r="D5004" s="144"/>
      <c r="E5004" s="144"/>
    </row>
    <row r="5005">
      <c r="A5005" s="143" t="s">
        <v>41467</v>
      </c>
      <c r="B5005" t="s">
        <v>33064</v>
      </c>
      <c r="C5005" t="s">
        <v>80</v>
      </c>
      <c r="D5005" s="144"/>
      <c r="E5005" s="144"/>
    </row>
    <row r="5006">
      <c r="A5006" s="143" t="s">
        <v>41468</v>
      </c>
      <c r="B5006" t="s">
        <v>33064</v>
      </c>
      <c r="C5006" t="s">
        <v>80</v>
      </c>
      <c r="D5006" s="144"/>
      <c r="E5006" s="144"/>
    </row>
    <row r="5007">
      <c r="A5007" s="143" t="s">
        <v>41469</v>
      </c>
      <c r="B5007" t="s">
        <v>33092</v>
      </c>
      <c r="C5007" t="s">
        <v>992</v>
      </c>
      <c r="D5007" s="144" t="s">
        <v>33097</v>
      </c>
      <c r="E5007" t="s">
        <v>41470</v>
      </c>
    </row>
    <row r="5008">
      <c r="A5008" s="143" t="s">
        <v>41471</v>
      </c>
      <c r="B5008" t="s">
        <v>33092</v>
      </c>
      <c r="C5008" t="s">
        <v>80</v>
      </c>
      <c r="D5008" s="144"/>
      <c r="E5008" s="144"/>
    </row>
    <row r="5009">
      <c r="A5009" s="143" t="s">
        <v>41472</v>
      </c>
      <c r="B5009" t="s">
        <v>33092</v>
      </c>
      <c r="C5009" t="s">
        <v>80</v>
      </c>
      <c r="D5009" s="144"/>
      <c r="E5009" s="144"/>
    </row>
    <row r="5010">
      <c r="A5010" s="143" t="s">
        <v>41473</v>
      </c>
      <c r="B5010" t="s">
        <v>33092</v>
      </c>
      <c r="C5010" t="s">
        <v>80</v>
      </c>
      <c r="D5010" s="144"/>
      <c r="E5010" s="144"/>
    </row>
    <row r="5011">
      <c r="A5011" s="143" t="s">
        <v>41474</v>
      </c>
      <c r="B5011" t="s">
        <v>33092</v>
      </c>
      <c r="C5011" t="s">
        <v>80</v>
      </c>
      <c r="D5011" s="144"/>
      <c r="E5011" s="144"/>
    </row>
    <row r="5012">
      <c r="A5012" s="143" t="s">
        <v>41475</v>
      </c>
      <c r="B5012" t="s">
        <v>33092</v>
      </c>
      <c r="C5012" t="s">
        <v>80</v>
      </c>
      <c r="D5012" s="144"/>
      <c r="E5012" s="144"/>
    </row>
    <row r="5013">
      <c r="A5013" s="143" t="s">
        <v>41476</v>
      </c>
      <c r="B5013" t="s">
        <v>33120</v>
      </c>
      <c r="C5013" t="s">
        <v>55</v>
      </c>
      <c r="D5013" s="144" t="s">
        <v>33125</v>
      </c>
      <c r="E5013" s="144" t="s">
        <v>33126</v>
      </c>
    </row>
    <row r="5014">
      <c r="A5014" s="143" t="s">
        <v>41477</v>
      </c>
      <c r="B5014" t="s">
        <v>33120</v>
      </c>
      <c r="C5014" t="s">
        <v>106</v>
      </c>
      <c r="D5014" s="144" t="s">
        <v>33136</v>
      </c>
      <c r="E5014" s="144" t="s">
        <v>33137</v>
      </c>
    </row>
    <row r="5015">
      <c r="A5015" s="143" t="s">
        <v>41478</v>
      </c>
      <c r="B5015" t="s">
        <v>33120</v>
      </c>
      <c r="C5015" t="s">
        <v>106</v>
      </c>
      <c r="D5015" s="144" t="s">
        <v>33143</v>
      </c>
      <c r="E5015" s="144" t="s">
        <v>33144</v>
      </c>
    </row>
    <row r="5016">
      <c r="A5016" s="143" t="s">
        <v>41479</v>
      </c>
      <c r="B5016" t="s">
        <v>33120</v>
      </c>
      <c r="C5016" t="s">
        <v>80</v>
      </c>
      <c r="D5016" s="144" t="s">
        <v>33150</v>
      </c>
      <c r="E5016" s="144"/>
    </row>
    <row r="5017">
      <c r="A5017" s="143" t="s">
        <v>41480</v>
      </c>
      <c r="B5017" t="s">
        <v>33120</v>
      </c>
      <c r="C5017" t="s">
        <v>80</v>
      </c>
      <c r="D5017" s="144" t="s">
        <v>33154</v>
      </c>
      <c r="E5017" s="144" t="s">
        <v>33155</v>
      </c>
    </row>
    <row r="5018">
      <c r="A5018" s="143" t="s">
        <v>41481</v>
      </c>
      <c r="B5018" t="s">
        <v>33120</v>
      </c>
      <c r="C5018" t="s">
        <v>80</v>
      </c>
      <c r="D5018" s="144" t="s">
        <v>33161</v>
      </c>
      <c r="E5018" s="144"/>
    </row>
    <row r="5019">
      <c r="A5019" s="143" t="s">
        <v>41482</v>
      </c>
      <c r="B5019" t="s">
        <v>33120</v>
      </c>
      <c r="C5019" t="s">
        <v>80</v>
      </c>
      <c r="D5019" s="144" t="s">
        <v>33163</v>
      </c>
      <c r="E5019" s="144" t="s">
        <v>33164</v>
      </c>
    </row>
    <row r="5020">
      <c r="A5020" s="143" t="s">
        <v>41483</v>
      </c>
      <c r="B5020" t="s">
        <v>33120</v>
      </c>
      <c r="C5020" t="s">
        <v>80</v>
      </c>
      <c r="D5020" s="144" t="s">
        <v>33167</v>
      </c>
      <c r="E5020" s="144"/>
    </row>
    <row r="5021">
      <c r="A5021" s="143" t="s">
        <v>41484</v>
      </c>
      <c r="B5021" t="s">
        <v>33120</v>
      </c>
      <c r="C5021" t="s">
        <v>80</v>
      </c>
      <c r="D5021" s="144"/>
      <c r="E5021" s="144"/>
    </row>
    <row r="5022">
      <c r="A5022" s="143" t="s">
        <v>41485</v>
      </c>
      <c r="B5022" t="s">
        <v>33172</v>
      </c>
      <c r="C5022" t="s">
        <v>55</v>
      </c>
      <c r="D5022" s="144" t="s">
        <v>33176</v>
      </c>
      <c r="E5022" s="144" t="s">
        <v>33177</v>
      </c>
    </row>
    <row r="5023">
      <c r="A5023" s="143" t="s">
        <v>41486</v>
      </c>
      <c r="B5023" t="s">
        <v>33172</v>
      </c>
      <c r="C5023" t="s">
        <v>2834</v>
      </c>
      <c r="D5023" s="144"/>
      <c r="E5023" s="144"/>
    </row>
    <row r="5024">
      <c r="A5024" s="143" t="s">
        <v>41487</v>
      </c>
      <c r="B5024" t="s">
        <v>33172</v>
      </c>
      <c r="C5024" t="s">
        <v>167</v>
      </c>
      <c r="D5024" s="144"/>
      <c r="E5024" s="144"/>
    </row>
    <row r="5025">
      <c r="A5025" s="143" t="s">
        <v>41488</v>
      </c>
      <c r="B5025" t="s">
        <v>33172</v>
      </c>
      <c r="C5025" t="s">
        <v>106</v>
      </c>
      <c r="D5025" s="144" t="s">
        <v>33191</v>
      </c>
      <c r="E5025" t="s">
        <v>41489</v>
      </c>
    </row>
    <row r="5026">
      <c r="A5026" s="143" t="s">
        <v>41490</v>
      </c>
      <c r="B5026" t="s">
        <v>33194</v>
      </c>
      <c r="C5026" t="s">
        <v>412</v>
      </c>
      <c r="D5026" s="144"/>
      <c r="E5026" s="144"/>
    </row>
    <row r="5027">
      <c r="A5027" s="143" t="s">
        <v>41491</v>
      </c>
      <c r="B5027" t="s">
        <v>33194</v>
      </c>
      <c r="C5027" t="s">
        <v>25542</v>
      </c>
      <c r="D5027" s="144" t="s">
        <v>33205</v>
      </c>
      <c r="E5027" s="144" t="s">
        <v>33206</v>
      </c>
    </row>
    <row r="5028">
      <c r="A5028" s="143" t="s">
        <v>41492</v>
      </c>
      <c r="B5028" t="s">
        <v>33194</v>
      </c>
      <c r="C5028" t="s">
        <v>498</v>
      </c>
      <c r="D5028" s="144" t="s">
        <v>33210</v>
      </c>
      <c r="E5028" s="144" t="s">
        <v>33206</v>
      </c>
    </row>
    <row r="5029">
      <c r="A5029" s="143" t="s">
        <v>41493</v>
      </c>
      <c r="B5029" t="s">
        <v>33194</v>
      </c>
      <c r="C5029" t="s">
        <v>160</v>
      </c>
      <c r="D5029" s="144" t="s">
        <v>33213</v>
      </c>
      <c r="E5029" s="144" t="s">
        <v>33206</v>
      </c>
    </row>
    <row r="5030">
      <c r="A5030" s="143" t="s">
        <v>41494</v>
      </c>
      <c r="B5030" t="s">
        <v>33194</v>
      </c>
      <c r="C5030" t="s">
        <v>2834</v>
      </c>
      <c r="D5030" s="144"/>
      <c r="E5030" s="144"/>
    </row>
    <row r="5031">
      <c r="A5031" s="143" t="s">
        <v>41495</v>
      </c>
      <c r="B5031" t="s">
        <v>33194</v>
      </c>
      <c r="C5031" t="s">
        <v>386</v>
      </c>
      <c r="D5031" s="144"/>
      <c r="E5031" s="144"/>
    </row>
    <row r="5032">
      <c r="A5032" s="143" t="s">
        <v>41496</v>
      </c>
      <c r="B5032" t="s">
        <v>33221</v>
      </c>
      <c r="C5032" t="s">
        <v>160</v>
      </c>
      <c r="D5032" s="144" t="s">
        <v>33227</v>
      </c>
      <c r="E5032" s="144"/>
    </row>
    <row r="5033">
      <c r="A5033" s="143" t="s">
        <v>41497</v>
      </c>
      <c r="B5033" t="s">
        <v>33221</v>
      </c>
      <c r="C5033" t="s">
        <v>674</v>
      </c>
      <c r="D5033" s="144" t="s">
        <v>33234</v>
      </c>
      <c r="E5033" s="144"/>
    </row>
    <row r="5034">
      <c r="A5034" s="143" t="s">
        <v>41498</v>
      </c>
      <c r="B5034" t="s">
        <v>33221</v>
      </c>
      <c r="C5034" t="s">
        <v>106</v>
      </c>
      <c r="D5034" s="144" t="s">
        <v>33238</v>
      </c>
      <c r="E5034" s="144" t="s">
        <v>33239</v>
      </c>
    </row>
    <row r="5035">
      <c r="A5035" s="143" t="s">
        <v>41499</v>
      </c>
      <c r="B5035" t="s">
        <v>33241</v>
      </c>
      <c r="C5035" t="s">
        <v>55</v>
      </c>
      <c r="D5035" s="144" t="s">
        <v>33245</v>
      </c>
      <c r="E5035" s="144" t="s">
        <v>33246</v>
      </c>
    </row>
    <row r="5036">
      <c r="A5036" s="143" t="s">
        <v>41500</v>
      </c>
      <c r="B5036" t="s">
        <v>33241</v>
      </c>
      <c r="C5036" t="s">
        <v>1858</v>
      </c>
      <c r="D5036" s="144"/>
      <c r="E5036" s="144"/>
    </row>
    <row r="5037">
      <c r="A5037" s="143" t="s">
        <v>41501</v>
      </c>
      <c r="B5037" t="s">
        <v>33241</v>
      </c>
      <c r="C5037" t="s">
        <v>160</v>
      </c>
      <c r="D5037" s="144" t="s">
        <v>33261</v>
      </c>
      <c r="E5037" s="144" t="s">
        <v>33262</v>
      </c>
    </row>
    <row r="5038">
      <c r="A5038" s="143" t="s">
        <v>41502</v>
      </c>
      <c r="B5038" t="s">
        <v>33241</v>
      </c>
      <c r="C5038" t="s">
        <v>2834</v>
      </c>
      <c r="D5038" s="144"/>
      <c r="E5038" s="144"/>
    </row>
    <row r="5039">
      <c r="A5039" s="143" t="s">
        <v>41503</v>
      </c>
      <c r="B5039" t="s">
        <v>33241</v>
      </c>
      <c r="C5039" t="s">
        <v>247</v>
      </c>
      <c r="D5039" s="144"/>
      <c r="E5039" s="144"/>
    </row>
    <row r="5040">
      <c r="A5040" s="143" t="s">
        <v>41504</v>
      </c>
      <c r="B5040" t="s">
        <v>33241</v>
      </c>
      <c r="C5040" t="s">
        <v>33268</v>
      </c>
      <c r="D5040" s="144" t="s">
        <v>33269</v>
      </c>
      <c r="E5040" s="144" t="s">
        <v>33262</v>
      </c>
    </row>
    <row r="5041">
      <c r="A5041" s="143" t="s">
        <v>41505</v>
      </c>
      <c r="B5041" t="s">
        <v>33241</v>
      </c>
      <c r="C5041" t="s">
        <v>106</v>
      </c>
      <c r="D5041" s="144" t="s">
        <v>33272</v>
      </c>
      <c r="E5041" s="144"/>
    </row>
    <row r="5042">
      <c r="A5042" s="143" t="s">
        <v>41506</v>
      </c>
      <c r="B5042" t="s">
        <v>33241</v>
      </c>
      <c r="C5042" t="s">
        <v>106</v>
      </c>
      <c r="D5042" s="144" t="s">
        <v>33277</v>
      </c>
      <c r="E5042" s="144"/>
    </row>
    <row r="5043">
      <c r="A5043" s="143" t="s">
        <v>41507</v>
      </c>
      <c r="B5043" t="s">
        <v>33241</v>
      </c>
      <c r="C5043" t="s">
        <v>106</v>
      </c>
      <c r="D5043" s="144" t="s">
        <v>33280</v>
      </c>
      <c r="E5043" s="144"/>
    </row>
    <row r="5044">
      <c r="A5044" s="143" t="s">
        <v>41508</v>
      </c>
      <c r="B5044" t="s">
        <v>33282</v>
      </c>
      <c r="C5044" t="s">
        <v>311</v>
      </c>
      <c r="D5044" s="144" t="s">
        <v>33286</v>
      </c>
      <c r="E5044" s="144" t="s">
        <v>33287</v>
      </c>
    </row>
    <row r="5045">
      <c r="A5045" s="143" t="s">
        <v>41509</v>
      </c>
      <c r="B5045" t="s">
        <v>33282</v>
      </c>
      <c r="C5045" t="s">
        <v>498</v>
      </c>
      <c r="D5045" s="144"/>
      <c r="E5045" s="144"/>
    </row>
    <row r="5046">
      <c r="A5046" s="143" t="s">
        <v>41510</v>
      </c>
      <c r="B5046" t="s">
        <v>33282</v>
      </c>
      <c r="C5046" t="s">
        <v>4060</v>
      </c>
      <c r="D5046" s="144"/>
      <c r="E5046" s="144"/>
    </row>
    <row r="5047">
      <c r="A5047" s="143" t="s">
        <v>41511</v>
      </c>
      <c r="B5047" t="s">
        <v>33282</v>
      </c>
      <c r="C5047" t="s">
        <v>386</v>
      </c>
      <c r="D5047" s="144"/>
      <c r="E5047" s="144"/>
    </row>
    <row r="5048">
      <c r="A5048" s="143" t="s">
        <v>41512</v>
      </c>
      <c r="B5048" t="s">
        <v>33282</v>
      </c>
      <c r="C5048" t="s">
        <v>2695</v>
      </c>
      <c r="D5048" s="144"/>
      <c r="E5048" s="144"/>
    </row>
    <row r="5049">
      <c r="A5049" s="143" t="s">
        <v>41513</v>
      </c>
      <c r="B5049" t="s">
        <v>33282</v>
      </c>
      <c r="C5049" t="s">
        <v>106</v>
      </c>
      <c r="D5049" s="144" t="s">
        <v>33310</v>
      </c>
      <c r="E5049" s="144" t="s">
        <v>33311</v>
      </c>
    </row>
    <row r="5050">
      <c r="A5050" s="143" t="s">
        <v>41514</v>
      </c>
      <c r="B5050" t="s">
        <v>33282</v>
      </c>
      <c r="C5050" t="s">
        <v>106</v>
      </c>
      <c r="D5050" s="144"/>
      <c r="E5050" s="144"/>
    </row>
    <row r="5051">
      <c r="A5051" s="143" t="s">
        <v>41515</v>
      </c>
      <c r="B5051" t="s">
        <v>33315</v>
      </c>
      <c r="C5051" t="s">
        <v>55</v>
      </c>
      <c r="D5051" s="144" t="s">
        <v>33322</v>
      </c>
      <c r="E5051" s="144" t="s">
        <v>33323</v>
      </c>
    </row>
    <row r="5052">
      <c r="A5052" s="143" t="s">
        <v>41516</v>
      </c>
      <c r="B5052" t="s">
        <v>33336</v>
      </c>
      <c r="C5052" t="s">
        <v>55</v>
      </c>
      <c r="D5052" s="144" t="s">
        <v>33342</v>
      </c>
      <c r="E5052" s="144" t="s">
        <v>33343</v>
      </c>
    </row>
    <row r="5053">
      <c r="A5053" s="143" t="s">
        <v>41517</v>
      </c>
      <c r="B5053" t="s">
        <v>33336</v>
      </c>
      <c r="C5053" t="s">
        <v>160</v>
      </c>
      <c r="D5053" s="144"/>
      <c r="E5053" s="144"/>
    </row>
    <row r="5054">
      <c r="A5054" s="143" t="s">
        <v>41518</v>
      </c>
      <c r="B5054" t="s">
        <v>33336</v>
      </c>
      <c r="C5054" t="s">
        <v>247</v>
      </c>
      <c r="D5054" s="144"/>
      <c r="E5054" s="144"/>
    </row>
    <row r="5055">
      <c r="A5055" s="143" t="s">
        <v>41519</v>
      </c>
      <c r="B5055" t="s">
        <v>33336</v>
      </c>
      <c r="C5055" t="s">
        <v>386</v>
      </c>
      <c r="D5055" s="144" t="s">
        <v>33355</v>
      </c>
      <c r="E5055" s="144" t="s">
        <v>33343</v>
      </c>
    </row>
    <row r="5056">
      <c r="A5056" s="143" t="s">
        <v>41520</v>
      </c>
      <c r="B5056" t="s">
        <v>33336</v>
      </c>
      <c r="C5056" t="s">
        <v>106</v>
      </c>
      <c r="D5056" s="144" t="s">
        <v>33358</v>
      </c>
      <c r="E5056" s="144"/>
    </row>
    <row r="5057">
      <c r="A5057" s="143" t="s">
        <v>41521</v>
      </c>
      <c r="B5057" t="s">
        <v>33359</v>
      </c>
      <c r="C5057" t="s">
        <v>6973</v>
      </c>
      <c r="D5057" s="144" t="s">
        <v>33365</v>
      </c>
      <c r="E5057" s="144" t="s">
        <v>33366</v>
      </c>
    </row>
    <row r="5058">
      <c r="A5058" s="143" t="s">
        <v>41522</v>
      </c>
      <c r="B5058" t="s">
        <v>33359</v>
      </c>
      <c r="C5058" t="s">
        <v>160</v>
      </c>
      <c r="D5058" s="144" t="s">
        <v>33376</v>
      </c>
      <c r="E5058" s="144"/>
    </row>
    <row r="5059">
      <c r="A5059" s="143" t="s">
        <v>41523</v>
      </c>
      <c r="B5059" t="s">
        <v>33359</v>
      </c>
      <c r="C5059" t="s">
        <v>247</v>
      </c>
      <c r="D5059" s="144" t="s">
        <v>33380</v>
      </c>
      <c r="E5059" s="144"/>
    </row>
    <row r="5060">
      <c r="A5060" s="143" t="s">
        <v>41524</v>
      </c>
      <c r="B5060" t="s">
        <v>33359</v>
      </c>
      <c r="C5060" t="s">
        <v>386</v>
      </c>
      <c r="D5060" s="144" t="s">
        <v>33382</v>
      </c>
      <c r="E5060" s="144" t="s">
        <v>33383</v>
      </c>
    </row>
    <row r="5061">
      <c r="A5061" s="143" t="s">
        <v>41525</v>
      </c>
      <c r="B5061" t="s">
        <v>33359</v>
      </c>
      <c r="C5061" t="s">
        <v>2695</v>
      </c>
      <c r="D5061" s="144"/>
      <c r="E5061" s="144"/>
    </row>
    <row r="5062">
      <c r="A5062" s="143" t="s">
        <v>41526</v>
      </c>
      <c r="B5062" t="s">
        <v>33359</v>
      </c>
      <c r="C5062" t="s">
        <v>106</v>
      </c>
      <c r="D5062" s="144" t="s">
        <v>33390</v>
      </c>
      <c r="E5062" s="144" t="s">
        <v>33391</v>
      </c>
    </row>
    <row r="5063">
      <c r="A5063" s="143" t="s">
        <v>41527</v>
      </c>
      <c r="B5063" t="s">
        <v>33359</v>
      </c>
      <c r="C5063" t="s">
        <v>80</v>
      </c>
      <c r="D5063" s="144"/>
      <c r="E5063" s="144"/>
    </row>
    <row r="5064">
      <c r="A5064" s="143" t="s">
        <v>41528</v>
      </c>
      <c r="B5064" t="s">
        <v>33394</v>
      </c>
      <c r="C5064" t="s">
        <v>55</v>
      </c>
      <c r="D5064" s="144" t="s">
        <v>33398</v>
      </c>
      <c r="E5064" s="144" t="s">
        <v>33399</v>
      </c>
    </row>
    <row r="5065">
      <c r="A5065" s="143" t="s">
        <v>41529</v>
      </c>
      <c r="B5065" t="s">
        <v>33394</v>
      </c>
      <c r="C5065" t="s">
        <v>311</v>
      </c>
      <c r="D5065" s="144" t="s">
        <v>33407</v>
      </c>
      <c r="E5065" s="144" t="s">
        <v>33408</v>
      </c>
    </row>
    <row r="5066">
      <c r="A5066" s="143" t="s">
        <v>41530</v>
      </c>
      <c r="B5066" t="s">
        <v>33410</v>
      </c>
      <c r="C5066" t="s">
        <v>55</v>
      </c>
      <c r="D5066" s="144" t="s">
        <v>33417</v>
      </c>
      <c r="E5066" s="144"/>
    </row>
    <row r="5067">
      <c r="A5067" s="143" t="s">
        <v>41531</v>
      </c>
      <c r="B5067" t="s">
        <v>33410</v>
      </c>
      <c r="C5067" t="s">
        <v>80</v>
      </c>
      <c r="D5067" s="144" t="s">
        <v>33428</v>
      </c>
      <c r="E5067" s="144"/>
    </row>
    <row r="5068">
      <c r="A5068" s="143" t="s">
        <v>41532</v>
      </c>
      <c r="B5068" t="s">
        <v>33410</v>
      </c>
      <c r="C5068" t="s">
        <v>80</v>
      </c>
      <c r="D5068" s="144"/>
      <c r="E5068" s="144"/>
    </row>
    <row r="5069">
      <c r="A5069" s="143" t="s">
        <v>41533</v>
      </c>
      <c r="B5069" t="s">
        <v>33434</v>
      </c>
      <c r="C5069" t="s">
        <v>33439</v>
      </c>
      <c r="D5069" s="144" t="s">
        <v>33440</v>
      </c>
      <c r="E5069" s="144" t="s">
        <v>33441</v>
      </c>
    </row>
    <row r="5070">
      <c r="A5070" s="143" t="s">
        <v>41534</v>
      </c>
      <c r="B5070" t="s">
        <v>33434</v>
      </c>
      <c r="C5070" t="s">
        <v>76</v>
      </c>
      <c r="D5070" s="144" t="s">
        <v>86</v>
      </c>
      <c r="E5070" s="144" t="s">
        <v>86</v>
      </c>
    </row>
    <row r="5071">
      <c r="A5071" s="143" t="s">
        <v>41535</v>
      </c>
      <c r="B5071" t="s">
        <v>33434</v>
      </c>
      <c r="C5071" t="s">
        <v>674</v>
      </c>
      <c r="D5071" s="144" t="s">
        <v>33456</v>
      </c>
      <c r="E5071" s="144"/>
    </row>
    <row r="5072">
      <c r="A5072" s="143" t="s">
        <v>41536</v>
      </c>
      <c r="B5072" t="s">
        <v>33434</v>
      </c>
      <c r="C5072" t="s">
        <v>106</v>
      </c>
      <c r="D5072" s="144" t="s">
        <v>33460</v>
      </c>
      <c r="E5072" s="144"/>
    </row>
    <row r="5073">
      <c r="A5073" s="143" t="s">
        <v>41537</v>
      </c>
      <c r="B5073" t="s">
        <v>33464</v>
      </c>
      <c r="C5073" t="s">
        <v>33470</v>
      </c>
      <c r="D5073" s="144" t="s">
        <v>33471</v>
      </c>
      <c r="E5073" s="144" t="s">
        <v>33472</v>
      </c>
    </row>
    <row r="5074">
      <c r="A5074" s="143" t="s">
        <v>41538</v>
      </c>
      <c r="B5074" t="s">
        <v>33464</v>
      </c>
      <c r="C5074" t="s">
        <v>76</v>
      </c>
      <c r="D5074" s="144"/>
      <c r="E5074" s="144"/>
    </row>
    <row r="5075">
      <c r="A5075" s="143" t="s">
        <v>41539</v>
      </c>
      <c r="B5075" t="s">
        <v>33464</v>
      </c>
      <c r="C5075" t="s">
        <v>160</v>
      </c>
      <c r="D5075" s="144" t="s">
        <v>33483</v>
      </c>
      <c r="E5075" s="144" t="s">
        <v>33484</v>
      </c>
    </row>
    <row r="5076">
      <c r="A5076" s="143" t="s">
        <v>41540</v>
      </c>
      <c r="B5076" t="s">
        <v>33464</v>
      </c>
      <c r="C5076" t="s">
        <v>247</v>
      </c>
      <c r="D5076" s="144"/>
      <c r="E5076" s="144"/>
    </row>
    <row r="5077">
      <c r="A5077" s="143" t="s">
        <v>41541</v>
      </c>
      <c r="B5077" t="s">
        <v>33464</v>
      </c>
      <c r="C5077" t="s">
        <v>5560</v>
      </c>
      <c r="D5077" s="144" t="s">
        <v>86</v>
      </c>
      <c r="E5077" s="144" t="s">
        <v>86</v>
      </c>
    </row>
    <row r="5078">
      <c r="A5078" s="143" t="s">
        <v>41542</v>
      </c>
      <c r="B5078" t="s">
        <v>33464</v>
      </c>
      <c r="C5078" t="s">
        <v>106</v>
      </c>
      <c r="D5078" s="144"/>
      <c r="E5078" s="144"/>
    </row>
    <row r="5079">
      <c r="A5079" s="143" t="s">
        <v>41543</v>
      </c>
      <c r="B5079" t="s">
        <v>33464</v>
      </c>
      <c r="C5079" t="s">
        <v>33497</v>
      </c>
      <c r="D5079" s="144" t="s">
        <v>33498</v>
      </c>
      <c r="E5079" s="144" t="s">
        <v>33499</v>
      </c>
    </row>
    <row r="5080">
      <c r="A5080" s="143" t="s">
        <v>41544</v>
      </c>
      <c r="B5080" t="s">
        <v>33464</v>
      </c>
      <c r="C5080" t="s">
        <v>80</v>
      </c>
      <c r="D5080" s="144"/>
      <c r="E5080" s="144"/>
    </row>
    <row r="5081">
      <c r="A5081" s="143" t="s">
        <v>41545</v>
      </c>
      <c r="B5081" t="s">
        <v>33502</v>
      </c>
      <c r="C5081" t="s">
        <v>24536</v>
      </c>
      <c r="D5081" s="144" t="s">
        <v>33508</v>
      </c>
      <c r="E5081" s="144" t="s">
        <v>33509</v>
      </c>
    </row>
    <row r="5082">
      <c r="A5082" s="143" t="s">
        <v>41546</v>
      </c>
      <c r="B5082" t="s">
        <v>33516</v>
      </c>
      <c r="C5082" t="s">
        <v>76</v>
      </c>
      <c r="D5082" s="144"/>
      <c r="E5082" s="144"/>
    </row>
    <row r="5083">
      <c r="A5083" s="143" t="s">
        <v>41547</v>
      </c>
      <c r="B5083" t="s">
        <v>33516</v>
      </c>
      <c r="C5083" t="s">
        <v>311</v>
      </c>
      <c r="D5083" s="144" t="s">
        <v>33531</v>
      </c>
      <c r="E5083" s="144" t="s">
        <v>33532</v>
      </c>
    </row>
    <row r="5084">
      <c r="A5084" s="143" t="s">
        <v>41548</v>
      </c>
      <c r="B5084" t="s">
        <v>33516</v>
      </c>
      <c r="C5084" t="s">
        <v>160</v>
      </c>
      <c r="D5084" s="144"/>
      <c r="E5084" s="144"/>
    </row>
    <row r="5085">
      <c r="A5085" s="143" t="s">
        <v>41549</v>
      </c>
      <c r="B5085" t="s">
        <v>33516</v>
      </c>
      <c r="C5085" t="s">
        <v>106</v>
      </c>
      <c r="D5085" s="144" t="s">
        <v>33538</v>
      </c>
      <c r="E5085" s="144"/>
    </row>
    <row r="5086">
      <c r="A5086" s="143" t="s">
        <v>41550</v>
      </c>
      <c r="B5086" t="s">
        <v>33540</v>
      </c>
      <c r="C5086" t="s">
        <v>412</v>
      </c>
      <c r="D5086" s="144"/>
      <c r="E5086" s="144"/>
    </row>
    <row r="5087">
      <c r="A5087" s="143" t="s">
        <v>41551</v>
      </c>
      <c r="B5087" t="s">
        <v>33540</v>
      </c>
      <c r="C5087" t="s">
        <v>55</v>
      </c>
      <c r="D5087" s="144" t="s">
        <v>33555</v>
      </c>
      <c r="E5087" s="144" t="s">
        <v>33556</v>
      </c>
    </row>
    <row r="5088">
      <c r="A5088" s="143" t="s">
        <v>41552</v>
      </c>
      <c r="B5088" t="s">
        <v>33540</v>
      </c>
      <c r="C5088" t="s">
        <v>76</v>
      </c>
      <c r="D5088" s="144"/>
      <c r="E5088" s="144"/>
    </row>
    <row r="5089">
      <c r="A5089" s="143" t="s">
        <v>41553</v>
      </c>
      <c r="B5089" t="s">
        <v>33540</v>
      </c>
      <c r="C5089" t="s">
        <v>160</v>
      </c>
      <c r="D5089" s="144" t="s">
        <v>33561</v>
      </c>
      <c r="E5089" s="144"/>
    </row>
    <row r="5090">
      <c r="A5090" s="143" t="s">
        <v>41554</v>
      </c>
      <c r="B5090" t="s">
        <v>33540</v>
      </c>
      <c r="C5090" t="s">
        <v>106</v>
      </c>
      <c r="D5090" s="144" t="s">
        <v>33566</v>
      </c>
      <c r="E5090" s="144"/>
    </row>
    <row r="5091">
      <c r="A5091" s="143" t="s">
        <v>41555</v>
      </c>
      <c r="B5091" t="s">
        <v>33540</v>
      </c>
      <c r="C5091" t="s">
        <v>80</v>
      </c>
      <c r="D5091" s="144"/>
      <c r="E5091" s="144"/>
    </row>
    <row r="5092">
      <c r="A5092" s="143" t="s">
        <v>41556</v>
      </c>
      <c r="B5092" t="s">
        <v>33570</v>
      </c>
      <c r="C5092" t="s">
        <v>33575</v>
      </c>
      <c r="D5092" s="144"/>
      <c r="E5092" s="144"/>
    </row>
    <row r="5093">
      <c r="A5093" s="143" t="s">
        <v>41557</v>
      </c>
      <c r="B5093" t="s">
        <v>33570</v>
      </c>
      <c r="C5093" t="s">
        <v>469</v>
      </c>
      <c r="D5093" s="144"/>
      <c r="E5093" s="144"/>
    </row>
    <row r="5094">
      <c r="A5094" s="143" t="s">
        <v>41558</v>
      </c>
      <c r="B5094" t="s">
        <v>33570</v>
      </c>
      <c r="C5094" t="s">
        <v>7521</v>
      </c>
      <c r="D5094" s="144"/>
      <c r="E5094" s="144"/>
    </row>
    <row r="5095">
      <c r="A5095" s="143" t="s">
        <v>41559</v>
      </c>
      <c r="B5095" t="s">
        <v>33570</v>
      </c>
      <c r="C5095" t="s">
        <v>55</v>
      </c>
      <c r="D5095" s="144" t="s">
        <v>33589</v>
      </c>
      <c r="E5095" s="144" t="s">
        <v>33590</v>
      </c>
    </row>
    <row r="5096">
      <c r="A5096" s="143" t="s">
        <v>41560</v>
      </c>
      <c r="B5096" t="s">
        <v>33570</v>
      </c>
      <c r="C5096" t="s">
        <v>76</v>
      </c>
      <c r="D5096" s="144"/>
      <c r="E5096" s="144"/>
    </row>
    <row r="5097">
      <c r="A5097" s="143" t="s">
        <v>41561</v>
      </c>
      <c r="B5097" t="s">
        <v>33570</v>
      </c>
      <c r="C5097" t="s">
        <v>76</v>
      </c>
      <c r="D5097" s="144"/>
      <c r="E5097" s="144"/>
    </row>
    <row r="5098">
      <c r="A5098" s="143" t="s">
        <v>41562</v>
      </c>
      <c r="B5098" t="s">
        <v>33570</v>
      </c>
      <c r="C5098" t="s">
        <v>160</v>
      </c>
      <c r="D5098" s="144" t="s">
        <v>33601</v>
      </c>
      <c r="E5098" s="144" t="s">
        <v>33602</v>
      </c>
    </row>
    <row r="5099">
      <c r="A5099" s="143" t="s">
        <v>41563</v>
      </c>
      <c r="B5099" t="s">
        <v>33570</v>
      </c>
      <c r="C5099" t="s">
        <v>674</v>
      </c>
      <c r="D5099" s="144"/>
      <c r="E5099" s="144"/>
    </row>
    <row r="5100">
      <c r="A5100" s="143" t="s">
        <v>41564</v>
      </c>
      <c r="B5100" t="s">
        <v>33570</v>
      </c>
      <c r="C5100" t="s">
        <v>386</v>
      </c>
      <c r="D5100" s="144"/>
      <c r="E5100" s="144"/>
    </row>
    <row r="5101">
      <c r="A5101" s="143" t="s">
        <v>41565</v>
      </c>
      <c r="B5101" t="s">
        <v>33570</v>
      </c>
      <c r="C5101" t="s">
        <v>106</v>
      </c>
      <c r="D5101" s="144" t="s">
        <v>33611</v>
      </c>
      <c r="E5101" s="144" t="s">
        <v>33612</v>
      </c>
    </row>
    <row r="5102">
      <c r="A5102" s="143" t="s">
        <v>41566</v>
      </c>
      <c r="B5102" t="s">
        <v>33570</v>
      </c>
      <c r="C5102" t="s">
        <v>106</v>
      </c>
      <c r="D5102" s="144"/>
      <c r="E5102" s="144"/>
    </row>
    <row r="5103">
      <c r="A5103" s="143" t="s">
        <v>41567</v>
      </c>
      <c r="B5103" t="s">
        <v>33570</v>
      </c>
      <c r="C5103" t="s">
        <v>80</v>
      </c>
      <c r="D5103" s="144"/>
      <c r="E5103" s="144"/>
    </row>
    <row r="5104">
      <c r="A5104" s="143" t="s">
        <v>41568</v>
      </c>
      <c r="B5104" t="s">
        <v>33617</v>
      </c>
      <c r="C5104" t="s">
        <v>55</v>
      </c>
      <c r="D5104" s="144" t="s">
        <v>33623</v>
      </c>
      <c r="E5104" s="144" t="s">
        <v>33624</v>
      </c>
    </row>
    <row r="5105">
      <c r="A5105" s="143" t="s">
        <v>41569</v>
      </c>
      <c r="B5105" t="s">
        <v>33617</v>
      </c>
      <c r="C5105" t="s">
        <v>76</v>
      </c>
      <c r="D5105" s="144" t="s">
        <v>33633</v>
      </c>
      <c r="E5105" s="144"/>
    </row>
    <row r="5106">
      <c r="A5106" s="143" t="s">
        <v>41570</v>
      </c>
      <c r="B5106" t="s">
        <v>33617</v>
      </c>
      <c r="C5106" t="s">
        <v>160</v>
      </c>
      <c r="D5106" s="144" t="s">
        <v>33635</v>
      </c>
      <c r="E5106" s="144"/>
    </row>
    <row r="5107">
      <c r="A5107" s="143" t="s">
        <v>41571</v>
      </c>
      <c r="B5107" t="s">
        <v>33617</v>
      </c>
      <c r="C5107" t="s">
        <v>674</v>
      </c>
      <c r="D5107" s="144" t="s">
        <v>33639</v>
      </c>
      <c r="E5107" s="144" t="s">
        <v>33640</v>
      </c>
    </row>
    <row r="5108">
      <c r="A5108" s="143" t="s">
        <v>41572</v>
      </c>
      <c r="B5108" t="s">
        <v>33617</v>
      </c>
      <c r="C5108" t="s">
        <v>106</v>
      </c>
      <c r="D5108" s="144" t="s">
        <v>33643</v>
      </c>
      <c r="E5108" s="144" t="s">
        <v>33644</v>
      </c>
    </row>
    <row r="5109">
      <c r="A5109" s="143" t="s">
        <v>41573</v>
      </c>
      <c r="B5109" t="s">
        <v>33617</v>
      </c>
      <c r="C5109" t="s">
        <v>80</v>
      </c>
      <c r="D5109" s="144"/>
      <c r="E5109" s="144"/>
    </row>
    <row r="5110">
      <c r="A5110" s="143" t="s">
        <v>41574</v>
      </c>
      <c r="B5110" t="s">
        <v>33617</v>
      </c>
      <c r="C5110" t="s">
        <v>80</v>
      </c>
      <c r="D5110" s="144"/>
      <c r="E5110" s="144"/>
    </row>
    <row r="5111">
      <c r="A5111" s="143" t="s">
        <v>41575</v>
      </c>
      <c r="B5111" t="s">
        <v>33652</v>
      </c>
      <c r="C5111" t="s">
        <v>2416</v>
      </c>
      <c r="D5111" s="144" t="s">
        <v>33657</v>
      </c>
      <c r="E5111" s="144" t="s">
        <v>33658</v>
      </c>
    </row>
    <row r="5112">
      <c r="A5112" s="143" t="s">
        <v>41576</v>
      </c>
      <c r="B5112" t="s">
        <v>33652</v>
      </c>
      <c r="C5112" t="s">
        <v>55</v>
      </c>
      <c r="D5112" s="144" t="s">
        <v>33669</v>
      </c>
      <c r="E5112" s="144" t="s">
        <v>33670</v>
      </c>
    </row>
    <row r="5113">
      <c r="A5113" s="143" t="s">
        <v>41577</v>
      </c>
      <c r="B5113" t="s">
        <v>33652</v>
      </c>
      <c r="C5113" t="s">
        <v>674</v>
      </c>
      <c r="D5113" s="144" t="s">
        <v>33675</v>
      </c>
      <c r="E5113" s="144" t="s">
        <v>33676</v>
      </c>
    </row>
    <row r="5114">
      <c r="A5114" s="143" t="s">
        <v>41578</v>
      </c>
      <c r="B5114" t="s">
        <v>33652</v>
      </c>
      <c r="C5114" t="s">
        <v>2695</v>
      </c>
      <c r="D5114" s="144" t="s">
        <v>33681</v>
      </c>
      <c r="E5114" s="144" t="s">
        <v>33670</v>
      </c>
    </row>
    <row r="5115">
      <c r="A5115" s="143" t="s">
        <v>41579</v>
      </c>
      <c r="B5115" t="s">
        <v>33652</v>
      </c>
      <c r="C5115" t="s">
        <v>106</v>
      </c>
      <c r="D5115" s="144" t="s">
        <v>33685</v>
      </c>
      <c r="E5115" s="144" t="s">
        <v>33686</v>
      </c>
    </row>
    <row r="5116">
      <c r="A5116" s="143" t="s">
        <v>41580</v>
      </c>
      <c r="B5116" t="s">
        <v>33688</v>
      </c>
      <c r="C5116" t="s">
        <v>412</v>
      </c>
      <c r="D5116" s="144"/>
      <c r="E5116" s="144"/>
    </row>
    <row r="5117">
      <c r="A5117" s="143" t="s">
        <v>41581</v>
      </c>
      <c r="B5117" t="s">
        <v>33688</v>
      </c>
      <c r="C5117" t="s">
        <v>76</v>
      </c>
      <c r="D5117" s="144" t="s">
        <v>33702</v>
      </c>
      <c r="E5117" s="144"/>
    </row>
    <row r="5118">
      <c r="A5118" s="143" t="s">
        <v>41582</v>
      </c>
      <c r="B5118" t="s">
        <v>33688</v>
      </c>
      <c r="C5118" t="s">
        <v>311</v>
      </c>
      <c r="D5118" s="144" t="s">
        <v>33706</v>
      </c>
      <c r="E5118" t="s">
        <v>41583</v>
      </c>
    </row>
    <row r="5119">
      <c r="A5119" s="143" t="s">
        <v>41584</v>
      </c>
      <c r="B5119" t="s">
        <v>33688</v>
      </c>
      <c r="C5119" t="s">
        <v>80</v>
      </c>
      <c r="D5119" s="144" t="s">
        <v>33710</v>
      </c>
      <c r="E5119" s="144"/>
    </row>
    <row r="5120">
      <c r="A5120" s="143" t="s">
        <v>41585</v>
      </c>
      <c r="B5120" t="s">
        <v>33688</v>
      </c>
      <c r="C5120" t="s">
        <v>80</v>
      </c>
      <c r="D5120" s="144" t="s">
        <v>33714</v>
      </c>
      <c r="E5120" t="s">
        <v>41586</v>
      </c>
    </row>
    <row r="5121">
      <c r="A5121" s="143" t="s">
        <v>41587</v>
      </c>
      <c r="B5121" t="s">
        <v>33716</v>
      </c>
      <c r="C5121" t="s">
        <v>412</v>
      </c>
      <c r="D5121" s="144" t="s">
        <v>33721</v>
      </c>
      <c r="E5121" s="144"/>
    </row>
    <row r="5122">
      <c r="A5122" s="143" t="s">
        <v>41588</v>
      </c>
      <c r="B5122" t="s">
        <v>33716</v>
      </c>
      <c r="C5122" t="s">
        <v>412</v>
      </c>
      <c r="D5122" s="144" t="s">
        <v>33728</v>
      </c>
      <c r="E5122" s="144" t="s">
        <v>33729</v>
      </c>
    </row>
    <row r="5123">
      <c r="A5123" s="143" t="s">
        <v>41589</v>
      </c>
      <c r="B5123" t="s">
        <v>33716</v>
      </c>
      <c r="C5123" t="s">
        <v>55</v>
      </c>
      <c r="D5123" s="144" t="s">
        <v>33736</v>
      </c>
      <c r="E5123" s="144" t="s">
        <v>33729</v>
      </c>
    </row>
    <row r="5124">
      <c r="A5124" s="143" t="s">
        <v>41590</v>
      </c>
      <c r="B5124" t="s">
        <v>33716</v>
      </c>
      <c r="C5124" t="s">
        <v>3159</v>
      </c>
      <c r="D5124" s="144" t="s">
        <v>33739</v>
      </c>
      <c r="E5124" s="144" t="s">
        <v>33740</v>
      </c>
    </row>
    <row r="5125">
      <c r="A5125" s="143" t="s">
        <v>41591</v>
      </c>
      <c r="B5125" t="s">
        <v>33716</v>
      </c>
      <c r="C5125" t="s">
        <v>80</v>
      </c>
      <c r="D5125" s="144" t="s">
        <v>33747</v>
      </c>
      <c r="E5125" s="144" t="s">
        <v>33729</v>
      </c>
    </row>
    <row r="5126">
      <c r="A5126" s="143" t="s">
        <v>41592</v>
      </c>
      <c r="B5126" t="s">
        <v>33716</v>
      </c>
      <c r="C5126" t="s">
        <v>80</v>
      </c>
      <c r="D5126" s="144" t="s">
        <v>33751</v>
      </c>
      <c r="E5126" s="144" t="s">
        <v>33740</v>
      </c>
    </row>
    <row r="5127">
      <c r="A5127" s="143" t="s">
        <v>41593</v>
      </c>
      <c r="B5127" t="s">
        <v>33760</v>
      </c>
      <c r="C5127" t="s">
        <v>55</v>
      </c>
      <c r="D5127" s="144" t="s">
        <v>33765</v>
      </c>
      <c r="E5127" s="144"/>
    </row>
    <row r="5128">
      <c r="A5128" s="143" t="s">
        <v>41594</v>
      </c>
      <c r="B5128" t="s">
        <v>33760</v>
      </c>
      <c r="C5128" t="s">
        <v>33775</v>
      </c>
      <c r="D5128" s="144"/>
      <c r="E5128" s="144"/>
    </row>
    <row r="5129">
      <c r="A5129" s="143" t="s">
        <v>41595</v>
      </c>
      <c r="B5129" t="s">
        <v>33760</v>
      </c>
      <c r="C5129" t="s">
        <v>76</v>
      </c>
      <c r="D5129" s="144" t="s">
        <v>33778</v>
      </c>
      <c r="E5129" s="144"/>
    </row>
    <row r="5130">
      <c r="A5130" s="143" t="s">
        <v>41596</v>
      </c>
      <c r="B5130" t="s">
        <v>33760</v>
      </c>
      <c r="C5130" t="s">
        <v>106</v>
      </c>
      <c r="D5130" s="144" t="s">
        <v>33781</v>
      </c>
      <c r="E5130" s="144" t="s">
        <v>33782</v>
      </c>
    </row>
    <row r="5131">
      <c r="A5131" s="143" t="s">
        <v>41597</v>
      </c>
      <c r="B5131" t="s">
        <v>33760</v>
      </c>
      <c r="C5131" t="s">
        <v>80</v>
      </c>
      <c r="D5131" s="144" t="s">
        <v>33787</v>
      </c>
      <c r="E5131" s="144" t="s">
        <v>33782</v>
      </c>
    </row>
    <row r="5132">
      <c r="A5132" s="143" t="s">
        <v>41598</v>
      </c>
      <c r="B5132" t="s">
        <v>33760</v>
      </c>
      <c r="C5132" t="s">
        <v>80</v>
      </c>
      <c r="D5132" s="144" t="s">
        <v>33790</v>
      </c>
      <c r="E5132" s="144"/>
    </row>
    <row r="5133">
      <c r="A5133" s="143" t="s">
        <v>41599</v>
      </c>
      <c r="B5133" t="s">
        <v>33760</v>
      </c>
      <c r="C5133" t="s">
        <v>80</v>
      </c>
      <c r="D5133" s="144"/>
      <c r="E5133" s="144"/>
    </row>
    <row r="5134">
      <c r="A5134" s="143" t="s">
        <v>41600</v>
      </c>
      <c r="B5134" t="s">
        <v>33794</v>
      </c>
      <c r="C5134" t="s">
        <v>8031</v>
      </c>
      <c r="D5134" s="144" t="s">
        <v>33800</v>
      </c>
      <c r="E5134" s="144" t="s">
        <v>33801</v>
      </c>
    </row>
    <row r="5135">
      <c r="A5135" s="143" t="s">
        <v>41601</v>
      </c>
      <c r="B5135" t="s">
        <v>33794</v>
      </c>
      <c r="C5135" t="s">
        <v>33809</v>
      </c>
      <c r="D5135" s="144" t="s">
        <v>33810</v>
      </c>
      <c r="E5135" s="144" t="s">
        <v>33811</v>
      </c>
    </row>
    <row r="5136">
      <c r="A5136" s="143" t="s">
        <v>41602</v>
      </c>
      <c r="B5136" t="s">
        <v>33794</v>
      </c>
      <c r="C5136" t="s">
        <v>167</v>
      </c>
      <c r="D5136" s="144" t="s">
        <v>33814</v>
      </c>
      <c r="E5136" s="144" t="s">
        <v>33815</v>
      </c>
    </row>
    <row r="5137">
      <c r="A5137" s="143" t="s">
        <v>41603</v>
      </c>
      <c r="B5137" t="s">
        <v>33794</v>
      </c>
      <c r="C5137" t="s">
        <v>106</v>
      </c>
      <c r="D5137" s="144" t="s">
        <v>33818</v>
      </c>
      <c r="E5137" s="144" t="s">
        <v>33819</v>
      </c>
    </row>
    <row r="5138">
      <c r="A5138" s="143" t="s">
        <v>41604</v>
      </c>
      <c r="B5138" t="s">
        <v>33820</v>
      </c>
      <c r="C5138" t="s">
        <v>412</v>
      </c>
      <c r="D5138" s="144"/>
      <c r="E5138" s="144" t="s">
        <v>33828</v>
      </c>
    </row>
    <row r="5139">
      <c r="A5139" s="143" t="s">
        <v>41605</v>
      </c>
      <c r="B5139" t="s">
        <v>33820</v>
      </c>
      <c r="C5139" t="s">
        <v>55</v>
      </c>
      <c r="D5139" s="144" t="s">
        <v>33838</v>
      </c>
      <c r="E5139" s="144" t="s">
        <v>33828</v>
      </c>
    </row>
    <row r="5140">
      <c r="A5140" s="143" t="s">
        <v>41606</v>
      </c>
      <c r="B5140" t="s">
        <v>33820</v>
      </c>
      <c r="C5140" t="s">
        <v>80</v>
      </c>
      <c r="D5140" s="144" t="s">
        <v>33841</v>
      </c>
      <c r="E5140" s="144"/>
    </row>
    <row r="5141">
      <c r="A5141" s="143" t="s">
        <v>41607</v>
      </c>
      <c r="B5141" t="s">
        <v>33846</v>
      </c>
      <c r="C5141" t="s">
        <v>106</v>
      </c>
      <c r="D5141" s="144" t="s">
        <v>33863</v>
      </c>
      <c r="E5141" s="144"/>
    </row>
    <row r="5142">
      <c r="A5142" s="143" t="s">
        <v>41608</v>
      </c>
      <c r="B5142" t="s">
        <v>33846</v>
      </c>
      <c r="C5142" t="s">
        <v>80</v>
      </c>
      <c r="D5142" s="144" t="s">
        <v>33865</v>
      </c>
      <c r="E5142" s="144"/>
    </row>
    <row r="5143">
      <c r="A5143" s="143" t="s">
        <v>41609</v>
      </c>
      <c r="B5143" t="s">
        <v>33866</v>
      </c>
      <c r="C5143" t="s">
        <v>55</v>
      </c>
      <c r="D5143" s="144" t="s">
        <v>33871</v>
      </c>
      <c r="E5143" s="144" t="s">
        <v>33872</v>
      </c>
    </row>
    <row r="5144">
      <c r="A5144" s="143" t="s">
        <v>41610</v>
      </c>
      <c r="B5144" t="s">
        <v>33866</v>
      </c>
      <c r="C5144" t="s">
        <v>3159</v>
      </c>
      <c r="D5144" s="144"/>
      <c r="E5144" s="144"/>
    </row>
    <row r="5145">
      <c r="A5145" s="143" t="s">
        <v>41611</v>
      </c>
      <c r="B5145" t="s">
        <v>33866</v>
      </c>
      <c r="C5145" t="s">
        <v>106</v>
      </c>
      <c r="D5145" s="144" t="s">
        <v>33888</v>
      </c>
      <c r="E5145" s="144"/>
    </row>
    <row r="5146">
      <c r="A5146" s="143" t="s">
        <v>41612</v>
      </c>
      <c r="B5146" t="s">
        <v>33866</v>
      </c>
      <c r="C5146" t="s">
        <v>80</v>
      </c>
      <c r="D5146" s="144" t="s">
        <v>33892</v>
      </c>
      <c r="E5146" s="144"/>
    </row>
    <row r="5147">
      <c r="A5147" s="143" t="s">
        <v>41613</v>
      </c>
      <c r="B5147" t="s">
        <v>33866</v>
      </c>
      <c r="C5147" t="s">
        <v>80</v>
      </c>
      <c r="D5147" s="144"/>
      <c r="E5147" s="144"/>
    </row>
    <row r="5148">
      <c r="A5148" s="143" t="s">
        <v>41614</v>
      </c>
      <c r="B5148" t="s">
        <v>33898</v>
      </c>
      <c r="C5148" t="s">
        <v>2105</v>
      </c>
      <c r="D5148" s="144" t="s">
        <v>33904</v>
      </c>
      <c r="E5148" s="144" t="s">
        <v>33905</v>
      </c>
    </row>
    <row r="5149">
      <c r="A5149" s="143" t="s">
        <v>41615</v>
      </c>
      <c r="B5149" t="s">
        <v>33898</v>
      </c>
      <c r="C5149" t="s">
        <v>2649</v>
      </c>
      <c r="D5149" s="144" t="s">
        <v>33916</v>
      </c>
      <c r="E5149" s="144" t="s">
        <v>33917</v>
      </c>
    </row>
    <row r="5150">
      <c r="A5150" s="143" t="s">
        <v>41616</v>
      </c>
      <c r="B5150" t="s">
        <v>33898</v>
      </c>
      <c r="C5150" t="s">
        <v>160</v>
      </c>
      <c r="D5150" s="144" t="s">
        <v>33921</v>
      </c>
      <c r="E5150" s="144"/>
    </row>
    <row r="5151">
      <c r="A5151" s="143" t="s">
        <v>41617</v>
      </c>
      <c r="B5151" t="s">
        <v>33898</v>
      </c>
      <c r="C5151" t="s">
        <v>106</v>
      </c>
      <c r="D5151" s="144" t="s">
        <v>33925</v>
      </c>
      <c r="E5151" s="144"/>
    </row>
    <row r="5152">
      <c r="A5152" s="143" t="s">
        <v>41618</v>
      </c>
      <c r="B5152" t="s">
        <v>33898</v>
      </c>
      <c r="C5152" t="s">
        <v>106</v>
      </c>
      <c r="D5152" s="144"/>
      <c r="E5152" s="144"/>
    </row>
    <row r="5153">
      <c r="A5153" s="143" t="s">
        <v>41619</v>
      </c>
      <c r="B5153" t="s">
        <v>33898</v>
      </c>
      <c r="C5153" t="s">
        <v>80</v>
      </c>
      <c r="D5153" s="144" t="s">
        <v>33934</v>
      </c>
      <c r="E5153" s="144" t="s">
        <v>86</v>
      </c>
    </row>
    <row r="5154">
      <c r="A5154" s="143" t="s">
        <v>41620</v>
      </c>
      <c r="B5154" t="s">
        <v>33898</v>
      </c>
      <c r="C5154" t="s">
        <v>80</v>
      </c>
      <c r="D5154" s="144"/>
      <c r="E5154" s="144" t="s">
        <v>33939</v>
      </c>
    </row>
    <row r="5155">
      <c r="A5155" s="143" t="s">
        <v>41621</v>
      </c>
      <c r="B5155" t="s">
        <v>33942</v>
      </c>
      <c r="C5155" t="s">
        <v>311</v>
      </c>
      <c r="D5155" s="144" t="s">
        <v>33947</v>
      </c>
      <c r="E5155" s="144"/>
    </row>
    <row r="5156">
      <c r="A5156" s="143" t="s">
        <v>41622</v>
      </c>
      <c r="B5156" t="s">
        <v>33942</v>
      </c>
      <c r="C5156" t="s">
        <v>106</v>
      </c>
      <c r="D5156" s="144" t="s">
        <v>33955</v>
      </c>
      <c r="E5156" s="144"/>
    </row>
    <row r="5157">
      <c r="A5157" s="143" t="s">
        <v>41623</v>
      </c>
      <c r="B5157" t="s">
        <v>33942</v>
      </c>
      <c r="C5157" t="s">
        <v>80</v>
      </c>
      <c r="D5157" s="144" t="s">
        <v>33958</v>
      </c>
      <c r="E5157" s="144"/>
    </row>
    <row r="5158">
      <c r="A5158" s="143" t="s">
        <v>41624</v>
      </c>
      <c r="B5158" t="s">
        <v>33942</v>
      </c>
      <c r="C5158" t="s">
        <v>80</v>
      </c>
      <c r="D5158" s="144" t="s">
        <v>33961</v>
      </c>
      <c r="E5158" s="144"/>
    </row>
    <row r="5159">
      <c r="A5159" s="143" t="s">
        <v>41625</v>
      </c>
      <c r="B5159" t="s">
        <v>33962</v>
      </c>
      <c r="C5159" t="s">
        <v>2105</v>
      </c>
      <c r="D5159" s="144" t="s">
        <v>33968</v>
      </c>
      <c r="E5159" s="144" t="s">
        <v>33969</v>
      </c>
    </row>
    <row r="5160">
      <c r="A5160" s="143" t="s">
        <v>41626</v>
      </c>
      <c r="B5160" t="s">
        <v>33962</v>
      </c>
      <c r="C5160" t="s">
        <v>160</v>
      </c>
      <c r="D5160" s="144" t="s">
        <v>33978</v>
      </c>
      <c r="E5160" s="144"/>
    </row>
    <row r="5161">
      <c r="A5161" s="143" t="s">
        <v>41627</v>
      </c>
      <c r="B5161" t="s">
        <v>33962</v>
      </c>
      <c r="C5161" t="s">
        <v>1131</v>
      </c>
      <c r="D5161" s="144" t="s">
        <v>33986</v>
      </c>
      <c r="E5161" s="144" t="s">
        <v>33987</v>
      </c>
    </row>
    <row r="5162">
      <c r="A5162" s="143" t="s">
        <v>41628</v>
      </c>
      <c r="B5162" t="s">
        <v>33962</v>
      </c>
      <c r="C5162" t="s">
        <v>106</v>
      </c>
      <c r="D5162" s="144" t="s">
        <v>33990</v>
      </c>
      <c r="E5162" s="144"/>
    </row>
    <row r="5163">
      <c r="A5163" s="143" t="s">
        <v>41629</v>
      </c>
      <c r="B5163" t="s">
        <v>33992</v>
      </c>
      <c r="C5163" t="s">
        <v>55</v>
      </c>
      <c r="D5163" s="144" t="s">
        <v>33997</v>
      </c>
      <c r="E5163" s="144" t="s">
        <v>33998</v>
      </c>
    </row>
    <row r="5164">
      <c r="A5164" s="143" t="s">
        <v>41630</v>
      </c>
      <c r="B5164" t="s">
        <v>33992</v>
      </c>
      <c r="C5164" t="s">
        <v>160</v>
      </c>
      <c r="D5164" s="144" t="s">
        <v>34010</v>
      </c>
      <c r="E5164" s="144"/>
    </row>
    <row r="5165">
      <c r="A5165" s="143" t="s">
        <v>41631</v>
      </c>
      <c r="B5165" t="s">
        <v>33992</v>
      </c>
      <c r="C5165" t="s">
        <v>106</v>
      </c>
      <c r="D5165" s="144" t="s">
        <v>34017</v>
      </c>
      <c r="E5165" s="144" t="s">
        <v>34018</v>
      </c>
    </row>
    <row r="5166">
      <c r="A5166" s="143" t="s">
        <v>41632</v>
      </c>
      <c r="B5166" t="s">
        <v>33992</v>
      </c>
      <c r="C5166" t="s">
        <v>106</v>
      </c>
      <c r="D5166" s="144" t="s">
        <v>34020</v>
      </c>
      <c r="E5166" s="144"/>
    </row>
    <row r="5167">
      <c r="A5167" s="143" t="s">
        <v>41633</v>
      </c>
      <c r="B5167" t="s">
        <v>33992</v>
      </c>
      <c r="C5167" t="s">
        <v>80</v>
      </c>
      <c r="D5167" s="144" t="s">
        <v>34022</v>
      </c>
      <c r="E5167" s="144"/>
    </row>
    <row r="5168">
      <c r="A5168" s="143" t="s">
        <v>41634</v>
      </c>
      <c r="B5168" t="s">
        <v>34024</v>
      </c>
      <c r="C5168" t="s">
        <v>55</v>
      </c>
      <c r="D5168" s="144" t="s">
        <v>34029</v>
      </c>
      <c r="E5168" s="144" t="s">
        <v>34030</v>
      </c>
    </row>
    <row r="5169">
      <c r="A5169" s="143" t="s">
        <v>41635</v>
      </c>
      <c r="B5169" t="s">
        <v>34024</v>
      </c>
      <c r="C5169" t="s">
        <v>106</v>
      </c>
      <c r="D5169" s="144" t="s">
        <v>34039</v>
      </c>
      <c r="E5169" s="144"/>
    </row>
    <row r="5170">
      <c r="A5170" s="143" t="s">
        <v>41636</v>
      </c>
      <c r="B5170" t="s">
        <v>34042</v>
      </c>
      <c r="C5170" t="s">
        <v>55</v>
      </c>
      <c r="D5170" s="144" t="s">
        <v>34046</v>
      </c>
      <c r="E5170" s="144"/>
    </row>
    <row r="5171">
      <c r="A5171" s="143" t="s">
        <v>41637</v>
      </c>
      <c r="B5171" t="s">
        <v>34042</v>
      </c>
      <c r="C5171" t="s">
        <v>80</v>
      </c>
      <c r="D5171" s="144" t="s">
        <v>34056</v>
      </c>
      <c r="E5171" s="144"/>
    </row>
    <row r="5172">
      <c r="A5172" s="143" t="s">
        <v>41638</v>
      </c>
      <c r="B5172" t="s">
        <v>34042</v>
      </c>
      <c r="C5172" t="s">
        <v>80</v>
      </c>
      <c r="D5172" s="144" t="s">
        <v>34059</v>
      </c>
      <c r="E5172" s="144"/>
    </row>
    <row r="5173">
      <c r="A5173" s="143" t="s">
        <v>41639</v>
      </c>
      <c r="B5173" t="s">
        <v>34062</v>
      </c>
      <c r="C5173" t="s">
        <v>311</v>
      </c>
      <c r="D5173" s="144"/>
      <c r="E5173" s="144"/>
    </row>
    <row r="5174">
      <c r="A5174" s="143" t="s">
        <v>41640</v>
      </c>
      <c r="B5174" t="s">
        <v>34062</v>
      </c>
      <c r="C5174" t="s">
        <v>80</v>
      </c>
      <c r="D5174" s="144" t="s">
        <v>34077</v>
      </c>
      <c r="E5174" s="144"/>
    </row>
    <row r="5175">
      <c r="A5175" s="143" t="s">
        <v>41641</v>
      </c>
      <c r="B5175" t="s">
        <v>34080</v>
      </c>
      <c r="C5175" t="s">
        <v>55</v>
      </c>
      <c r="D5175" s="144" t="s">
        <v>34086</v>
      </c>
      <c r="E5175" s="144" t="s">
        <v>34087</v>
      </c>
    </row>
    <row r="5176">
      <c r="A5176" s="143" t="s">
        <v>41642</v>
      </c>
      <c r="B5176" t="s">
        <v>34080</v>
      </c>
      <c r="C5176" t="s">
        <v>76</v>
      </c>
      <c r="D5176" s="144"/>
      <c r="E5176" t="s">
        <v>41643</v>
      </c>
    </row>
    <row r="5177">
      <c r="A5177" s="143" t="s">
        <v>41644</v>
      </c>
      <c r="B5177" t="s">
        <v>34080</v>
      </c>
      <c r="C5177" t="s">
        <v>386</v>
      </c>
      <c r="D5177" s="144"/>
      <c r="E5177" s="144"/>
    </row>
    <row r="5178">
      <c r="A5178" s="143" t="s">
        <v>41645</v>
      </c>
      <c r="B5178" t="s">
        <v>34080</v>
      </c>
      <c r="C5178" t="s">
        <v>80</v>
      </c>
      <c r="D5178" s="144"/>
      <c r="E5178" s="144"/>
    </row>
    <row r="5179">
      <c r="A5179" s="143" t="s">
        <v>41646</v>
      </c>
      <c r="B5179" t="s">
        <v>34080</v>
      </c>
      <c r="C5179" t="s">
        <v>80</v>
      </c>
      <c r="D5179" s="144" t="s">
        <v>34106</v>
      </c>
      <c r="E5179" s="144" t="s">
        <v>34107</v>
      </c>
    </row>
    <row r="5180">
      <c r="A5180" s="143" t="s">
        <v>41647</v>
      </c>
      <c r="B5180" t="s">
        <v>34080</v>
      </c>
      <c r="C5180" t="s">
        <v>80</v>
      </c>
      <c r="D5180" s="144" t="s">
        <v>34110</v>
      </c>
      <c r="E5180" t="s">
        <v>41648</v>
      </c>
    </row>
    <row r="5181">
      <c r="A5181" s="143" t="s">
        <v>41649</v>
      </c>
      <c r="B5181" t="s">
        <v>34080</v>
      </c>
      <c r="C5181" t="s">
        <v>80</v>
      </c>
      <c r="D5181" s="144"/>
      <c r="E5181" s="144"/>
    </row>
    <row r="5182">
      <c r="A5182" s="143" t="s">
        <v>41650</v>
      </c>
      <c r="B5182" t="s">
        <v>34080</v>
      </c>
      <c r="C5182" t="s">
        <v>80</v>
      </c>
      <c r="D5182" s="144"/>
      <c r="E5182" s="144"/>
    </row>
    <row r="5183">
      <c r="A5183" s="143" t="s">
        <v>41651</v>
      </c>
      <c r="B5183" t="s">
        <v>34120</v>
      </c>
      <c r="C5183" t="s">
        <v>55</v>
      </c>
      <c r="D5183" s="144" t="s">
        <v>34125</v>
      </c>
      <c r="E5183" s="144"/>
    </row>
    <row r="5184">
      <c r="A5184" s="143" t="s">
        <v>41652</v>
      </c>
      <c r="B5184" t="s">
        <v>34149</v>
      </c>
      <c r="C5184" t="s">
        <v>55</v>
      </c>
      <c r="D5184" s="144" t="s">
        <v>34156</v>
      </c>
      <c r="E5184" s="144" t="s">
        <v>34157</v>
      </c>
    </row>
    <row r="5185">
      <c r="A5185" s="143" t="s">
        <v>41653</v>
      </c>
      <c r="B5185" t="s">
        <v>34149</v>
      </c>
      <c r="C5185" t="s">
        <v>149</v>
      </c>
      <c r="D5185" s="144" t="s">
        <v>34165</v>
      </c>
      <c r="E5185" s="144" t="s">
        <v>34166</v>
      </c>
    </row>
    <row r="5186">
      <c r="A5186" s="143" t="s">
        <v>41654</v>
      </c>
      <c r="B5186" t="s">
        <v>34149</v>
      </c>
      <c r="C5186" t="s">
        <v>80</v>
      </c>
      <c r="D5186" s="144"/>
      <c r="E5186" s="144"/>
    </row>
    <row r="5187">
      <c r="A5187" s="143" t="s">
        <v>41655</v>
      </c>
      <c r="B5187" t="s">
        <v>34171</v>
      </c>
      <c r="C5187" t="s">
        <v>55</v>
      </c>
      <c r="D5187" s="144" t="s">
        <v>34175</v>
      </c>
      <c r="E5187" s="144"/>
    </row>
    <row r="5188">
      <c r="A5188" s="143" t="s">
        <v>41656</v>
      </c>
      <c r="B5188" t="s">
        <v>34171</v>
      </c>
      <c r="C5188" t="s">
        <v>80</v>
      </c>
      <c r="D5188" s="144" t="s">
        <v>34184</v>
      </c>
      <c r="E5188" s="144"/>
    </row>
    <row r="5189">
      <c r="A5189" s="143" t="s">
        <v>41657</v>
      </c>
      <c r="B5189" t="s">
        <v>34171</v>
      </c>
      <c r="C5189" t="s">
        <v>80</v>
      </c>
      <c r="D5189" s="144"/>
      <c r="E5189" s="144"/>
    </row>
    <row r="5190">
      <c r="A5190" s="143" t="s">
        <v>41658</v>
      </c>
      <c r="B5190" t="s">
        <v>34188</v>
      </c>
      <c r="C5190" t="s">
        <v>55</v>
      </c>
      <c r="D5190" s="144" t="s">
        <v>34192</v>
      </c>
      <c r="E5190" s="144" t="s">
        <v>34193</v>
      </c>
    </row>
    <row r="5191">
      <c r="A5191" s="143" t="s">
        <v>41659</v>
      </c>
      <c r="B5191" t="s">
        <v>34201</v>
      </c>
      <c r="C5191" t="s">
        <v>311</v>
      </c>
      <c r="D5191" s="144" t="s">
        <v>34205</v>
      </c>
      <c r="E5191" s="144" t="s">
        <v>34206</v>
      </c>
    </row>
    <row r="5192">
      <c r="A5192" s="143" t="s">
        <v>41660</v>
      </c>
      <c r="B5192" t="s">
        <v>34201</v>
      </c>
      <c r="C5192" t="s">
        <v>80</v>
      </c>
      <c r="D5192" s="144" t="s">
        <v>34214</v>
      </c>
      <c r="E5192" s="144"/>
    </row>
    <row r="5193">
      <c r="A5193" s="143" t="s">
        <v>41661</v>
      </c>
      <c r="B5193" t="s">
        <v>34221</v>
      </c>
      <c r="C5193" t="s">
        <v>55</v>
      </c>
      <c r="D5193" s="144" t="s">
        <v>34227</v>
      </c>
      <c r="E5193" s="144" t="s">
        <v>34228</v>
      </c>
    </row>
    <row r="5194">
      <c r="A5194" s="143" t="s">
        <v>41662</v>
      </c>
      <c r="B5194" t="s">
        <v>34221</v>
      </c>
      <c r="C5194" t="s">
        <v>30364</v>
      </c>
      <c r="D5194" s="144" t="s">
        <v>34238</v>
      </c>
      <c r="E5194" s="144" t="s">
        <v>34239</v>
      </c>
    </row>
    <row r="5195">
      <c r="A5195" s="143" t="s">
        <v>41663</v>
      </c>
      <c r="B5195" t="s">
        <v>34221</v>
      </c>
      <c r="C5195" t="s">
        <v>80</v>
      </c>
      <c r="D5195" s="144" t="s">
        <v>34243</v>
      </c>
      <c r="E5195" s="144"/>
    </row>
    <row r="5196">
      <c r="A5196" s="143" t="s">
        <v>41664</v>
      </c>
      <c r="B5196" t="s">
        <v>34221</v>
      </c>
      <c r="C5196" t="s">
        <v>80</v>
      </c>
      <c r="D5196" s="144"/>
      <c r="E5196" s="144"/>
    </row>
    <row r="5197">
      <c r="A5197" s="143" t="s">
        <v>41665</v>
      </c>
      <c r="B5197" t="s">
        <v>34221</v>
      </c>
      <c r="C5197" t="s">
        <v>80</v>
      </c>
      <c r="D5197" s="144"/>
      <c r="E5197" s="144"/>
    </row>
    <row r="5198">
      <c r="A5198" s="143" t="s">
        <v>41666</v>
      </c>
      <c r="B5198" t="s">
        <v>34250</v>
      </c>
      <c r="C5198" t="s">
        <v>55</v>
      </c>
      <c r="D5198" s="144" t="s">
        <v>34256</v>
      </c>
      <c r="E5198" s="144" t="s">
        <v>34257</v>
      </c>
    </row>
    <row r="5199">
      <c r="A5199" s="143" t="s">
        <v>41667</v>
      </c>
      <c r="B5199" t="s">
        <v>34263</v>
      </c>
      <c r="C5199" t="s">
        <v>34269</v>
      </c>
      <c r="D5199" s="144" t="s">
        <v>34270</v>
      </c>
      <c r="E5199" s="144" t="s">
        <v>34271</v>
      </c>
    </row>
    <row r="5200">
      <c r="A5200" s="143" t="s">
        <v>41668</v>
      </c>
      <c r="B5200" t="s">
        <v>34284</v>
      </c>
      <c r="C5200" t="s">
        <v>55</v>
      </c>
      <c r="D5200" s="144" t="s">
        <v>34289</v>
      </c>
      <c r="E5200" s="144"/>
    </row>
    <row r="5201">
      <c r="A5201" s="143" t="s">
        <v>41669</v>
      </c>
      <c r="B5201" t="s">
        <v>34284</v>
      </c>
      <c r="C5201" t="s">
        <v>80</v>
      </c>
      <c r="D5201" s="144" t="s">
        <v>34301</v>
      </c>
      <c r="E5201" s="144"/>
    </row>
    <row r="5202">
      <c r="A5202" s="143" t="s">
        <v>41670</v>
      </c>
      <c r="B5202" t="s">
        <v>34284</v>
      </c>
      <c r="C5202" t="s">
        <v>80</v>
      </c>
      <c r="D5202" s="144" t="s">
        <v>34305</v>
      </c>
      <c r="E5202" s="144"/>
    </row>
    <row r="5203">
      <c r="A5203" s="143" t="s">
        <v>41671</v>
      </c>
      <c r="B5203" t="s">
        <v>34284</v>
      </c>
      <c r="C5203" t="s">
        <v>80</v>
      </c>
      <c r="D5203" s="144" t="s">
        <v>34309</v>
      </c>
      <c r="E5203" s="144"/>
    </row>
    <row r="5204">
      <c r="A5204" s="143" t="s">
        <v>41672</v>
      </c>
      <c r="B5204" t="s">
        <v>34312</v>
      </c>
      <c r="C5204" t="s">
        <v>55</v>
      </c>
      <c r="D5204" s="144" t="s">
        <v>34318</v>
      </c>
      <c r="E5204" s="144" t="s">
        <v>34319</v>
      </c>
    </row>
    <row r="5205">
      <c r="A5205" s="143" t="s">
        <v>41673</v>
      </c>
      <c r="B5205" t="s">
        <v>34312</v>
      </c>
      <c r="C5205" t="s">
        <v>80</v>
      </c>
      <c r="D5205" s="144" t="s">
        <v>34330</v>
      </c>
      <c r="E5205" s="144"/>
    </row>
    <row r="5206">
      <c r="A5206" s="143" t="s">
        <v>41674</v>
      </c>
      <c r="B5206" t="s">
        <v>34334</v>
      </c>
      <c r="C5206" t="s">
        <v>55</v>
      </c>
      <c r="D5206" s="144" t="s">
        <v>34339</v>
      </c>
      <c r="E5206" s="144" t="s">
        <v>34340</v>
      </c>
    </row>
    <row r="5207">
      <c r="A5207" s="143" t="s">
        <v>41675</v>
      </c>
      <c r="B5207" t="s">
        <v>34334</v>
      </c>
      <c r="C5207" t="s">
        <v>80</v>
      </c>
      <c r="D5207" s="144" t="s">
        <v>34349</v>
      </c>
      <c r="E5207" s="144"/>
    </row>
    <row r="5208">
      <c r="A5208" s="143" t="s">
        <v>41676</v>
      </c>
      <c r="B5208" t="s">
        <v>34352</v>
      </c>
      <c r="C5208" t="s">
        <v>55</v>
      </c>
      <c r="D5208" s="144" t="s">
        <v>34358</v>
      </c>
      <c r="E5208" s="144" t="s">
        <v>34359</v>
      </c>
    </row>
    <row r="5209">
      <c r="A5209" s="143" t="s">
        <v>41677</v>
      </c>
      <c r="B5209" t="s">
        <v>34352</v>
      </c>
      <c r="C5209" t="s">
        <v>76</v>
      </c>
      <c r="D5209" s="144"/>
      <c r="E5209" s="144"/>
    </row>
    <row r="5210">
      <c r="A5210" s="143" t="s">
        <v>41678</v>
      </c>
      <c r="B5210" t="s">
        <v>34352</v>
      </c>
      <c r="C5210" t="s">
        <v>106</v>
      </c>
      <c r="D5210" s="144" t="s">
        <v>34372</v>
      </c>
      <c r="E5210" s="144" t="s">
        <v>34359</v>
      </c>
    </row>
    <row r="5211">
      <c r="A5211" s="143" t="s">
        <v>41679</v>
      </c>
      <c r="B5211" t="s">
        <v>34352</v>
      </c>
      <c r="C5211" t="s">
        <v>80</v>
      </c>
      <c r="D5211" s="144"/>
      <c r="E5211" s="144"/>
    </row>
    <row r="5212">
      <c r="A5212" s="143" t="s">
        <v>41680</v>
      </c>
      <c r="B5212" t="s">
        <v>34375</v>
      </c>
      <c r="C5212" t="s">
        <v>55</v>
      </c>
      <c r="D5212" s="144" t="s">
        <v>34380</v>
      </c>
      <c r="E5212" s="144" t="s">
        <v>34381</v>
      </c>
    </row>
    <row r="5213">
      <c r="A5213" s="143" t="s">
        <v>41681</v>
      </c>
      <c r="B5213" t="s">
        <v>34375</v>
      </c>
      <c r="C5213" t="s">
        <v>160</v>
      </c>
      <c r="D5213" s="144" t="s">
        <v>34392</v>
      </c>
      <c r="E5213" s="144"/>
    </row>
    <row r="5214">
      <c r="A5214" s="143" t="s">
        <v>41682</v>
      </c>
      <c r="B5214" t="s">
        <v>34375</v>
      </c>
      <c r="C5214" t="s">
        <v>247</v>
      </c>
      <c r="D5214" s="144" t="s">
        <v>86</v>
      </c>
      <c r="E5214" s="144" t="s">
        <v>86</v>
      </c>
    </row>
    <row r="5215">
      <c r="A5215" s="143" t="s">
        <v>41683</v>
      </c>
      <c r="B5215" t="s">
        <v>34375</v>
      </c>
      <c r="C5215" t="s">
        <v>386</v>
      </c>
      <c r="D5215" s="144" t="s">
        <v>86</v>
      </c>
      <c r="E5215" s="144" t="s">
        <v>86</v>
      </c>
    </row>
    <row r="5216">
      <c r="A5216" s="143" t="s">
        <v>41684</v>
      </c>
      <c r="B5216" t="s">
        <v>34375</v>
      </c>
      <c r="C5216" t="s">
        <v>106</v>
      </c>
      <c r="D5216" s="144" t="s">
        <v>34399</v>
      </c>
      <c r="E5216" s="144"/>
    </row>
    <row r="5217">
      <c r="A5217" s="143" t="s">
        <v>41685</v>
      </c>
      <c r="B5217" t="s">
        <v>34375</v>
      </c>
      <c r="C5217" t="s">
        <v>80</v>
      </c>
      <c r="D5217" s="144" t="s">
        <v>34402</v>
      </c>
      <c r="E5217" s="144" t="s">
        <v>34403</v>
      </c>
    </row>
    <row r="5218">
      <c r="A5218" s="143" t="s">
        <v>41686</v>
      </c>
      <c r="B5218" t="s">
        <v>34405</v>
      </c>
      <c r="C5218" t="s">
        <v>2416</v>
      </c>
      <c r="D5218" s="144" t="s">
        <v>34409</v>
      </c>
      <c r="E5218" s="144" t="s">
        <v>34410</v>
      </c>
    </row>
    <row r="5219">
      <c r="A5219" s="143" t="s">
        <v>41687</v>
      </c>
      <c r="B5219" t="s">
        <v>34405</v>
      </c>
      <c r="C5219" t="s">
        <v>55</v>
      </c>
      <c r="D5219" s="144" t="s">
        <v>34419</v>
      </c>
      <c r="E5219" s="144" t="s">
        <v>34410</v>
      </c>
    </row>
    <row r="5220">
      <c r="A5220" s="143" t="s">
        <v>41688</v>
      </c>
      <c r="B5220" t="s">
        <v>34405</v>
      </c>
      <c r="C5220" t="s">
        <v>160</v>
      </c>
      <c r="D5220" s="144"/>
      <c r="E5220" s="144"/>
    </row>
    <row r="5221">
      <c r="A5221" s="143" t="s">
        <v>41689</v>
      </c>
      <c r="B5221" t="s">
        <v>34405</v>
      </c>
      <c r="C5221" t="s">
        <v>80</v>
      </c>
      <c r="D5221" s="144" t="s">
        <v>34425</v>
      </c>
      <c r="E5221" s="144" t="s">
        <v>34410</v>
      </c>
    </row>
    <row r="5222">
      <c r="A5222" s="143" t="s">
        <v>41690</v>
      </c>
      <c r="B5222" t="s">
        <v>34426</v>
      </c>
      <c r="C5222" t="s">
        <v>55</v>
      </c>
      <c r="D5222" s="144" t="s">
        <v>34430</v>
      </c>
      <c r="E5222" s="144" t="s">
        <v>34431</v>
      </c>
    </row>
    <row r="5223">
      <c r="A5223" s="143" t="s">
        <v>41691</v>
      </c>
      <c r="B5223" t="s">
        <v>34426</v>
      </c>
      <c r="C5223" t="s">
        <v>498</v>
      </c>
      <c r="D5223" s="144" t="s">
        <v>34445</v>
      </c>
      <c r="E5223" s="144" t="s">
        <v>34446</v>
      </c>
    </row>
    <row r="5224">
      <c r="A5224" s="143" t="s">
        <v>41692</v>
      </c>
      <c r="B5224" t="s">
        <v>34426</v>
      </c>
      <c r="C5224" t="s">
        <v>80</v>
      </c>
      <c r="D5224" s="144" t="s">
        <v>34451</v>
      </c>
      <c r="E5224" s="144"/>
    </row>
    <row r="5225">
      <c r="A5225" s="143" t="s">
        <v>41693</v>
      </c>
      <c r="B5225" t="s">
        <v>34426</v>
      </c>
      <c r="C5225" t="s">
        <v>80</v>
      </c>
      <c r="D5225" s="144" t="s">
        <v>34454</v>
      </c>
      <c r="E5225" s="144" t="s">
        <v>34455</v>
      </c>
    </row>
    <row r="5226">
      <c r="A5226" s="143" t="s">
        <v>41694</v>
      </c>
      <c r="B5226" t="s">
        <v>34426</v>
      </c>
      <c r="C5226" t="s">
        <v>80</v>
      </c>
      <c r="D5226" s="144" t="s">
        <v>34458</v>
      </c>
      <c r="E5226" t="s">
        <v>41695</v>
      </c>
    </row>
    <row r="5227">
      <c r="A5227" s="143" t="s">
        <v>41696</v>
      </c>
      <c r="B5227" t="s">
        <v>34426</v>
      </c>
      <c r="C5227" t="s">
        <v>80</v>
      </c>
      <c r="D5227" s="144"/>
      <c r="E5227" s="144"/>
    </row>
    <row r="5228">
      <c r="A5228" s="143" t="s">
        <v>41697</v>
      </c>
      <c r="B5228" t="s">
        <v>34426</v>
      </c>
      <c r="C5228" t="s">
        <v>80</v>
      </c>
      <c r="D5228" s="144"/>
      <c r="E5228" s="144"/>
    </row>
    <row r="5229">
      <c r="A5229" s="143" t="s">
        <v>41698</v>
      </c>
      <c r="B5229" t="s">
        <v>34426</v>
      </c>
      <c r="C5229" t="s">
        <v>80</v>
      </c>
      <c r="D5229" s="144"/>
      <c r="E5229" s="144"/>
    </row>
    <row r="5230">
      <c r="A5230" s="143" t="s">
        <v>41699</v>
      </c>
      <c r="B5230" t="s">
        <v>34426</v>
      </c>
      <c r="C5230" t="s">
        <v>80</v>
      </c>
      <c r="D5230" s="144"/>
      <c r="E5230" s="144"/>
    </row>
    <row r="5231">
      <c r="A5231" s="143" t="s">
        <v>41700</v>
      </c>
      <c r="B5231" t="s">
        <v>34470</v>
      </c>
      <c r="C5231" t="s">
        <v>55</v>
      </c>
      <c r="D5231" s="144" t="s">
        <v>34476</v>
      </c>
      <c r="E5231" s="144" t="s">
        <v>34477</v>
      </c>
    </row>
    <row r="5232">
      <c r="A5232" s="143" t="s">
        <v>41701</v>
      </c>
      <c r="B5232" t="s">
        <v>34470</v>
      </c>
      <c r="C5232" t="s">
        <v>76</v>
      </c>
      <c r="D5232" s="144" t="s">
        <v>34486</v>
      </c>
      <c r="E5232" s="144"/>
    </row>
    <row r="5233">
      <c r="A5233" s="143" t="s">
        <v>41702</v>
      </c>
      <c r="B5233" t="s">
        <v>34470</v>
      </c>
      <c r="C5233" t="s">
        <v>76</v>
      </c>
      <c r="D5233" s="144" t="s">
        <v>34489</v>
      </c>
      <c r="E5233" s="144"/>
    </row>
    <row r="5234">
      <c r="A5234" s="143" t="s">
        <v>41703</v>
      </c>
      <c r="B5234" t="s">
        <v>34470</v>
      </c>
      <c r="C5234" t="s">
        <v>160</v>
      </c>
      <c r="D5234" s="144" t="s">
        <v>34493</v>
      </c>
      <c r="E5234" s="144"/>
    </row>
    <row r="5235">
      <c r="A5235" s="143" t="s">
        <v>41704</v>
      </c>
      <c r="B5235" t="s">
        <v>34470</v>
      </c>
      <c r="C5235" t="s">
        <v>386</v>
      </c>
      <c r="D5235" s="144" t="s">
        <v>86</v>
      </c>
      <c r="E5235" s="144" t="s">
        <v>86</v>
      </c>
    </row>
    <row r="5236">
      <c r="A5236" s="143" t="s">
        <v>41705</v>
      </c>
      <c r="B5236" t="s">
        <v>34499</v>
      </c>
      <c r="C5236" t="s">
        <v>412</v>
      </c>
      <c r="D5236" s="144"/>
      <c r="E5236" s="144"/>
    </row>
    <row r="5237">
      <c r="A5237" s="143" t="s">
        <v>41706</v>
      </c>
      <c r="B5237" t="s">
        <v>34499</v>
      </c>
      <c r="C5237" t="s">
        <v>55</v>
      </c>
      <c r="D5237" s="144" t="s">
        <v>34512</v>
      </c>
      <c r="E5237" s="144" t="s">
        <v>34513</v>
      </c>
    </row>
    <row r="5238">
      <c r="A5238" s="143" t="s">
        <v>41707</v>
      </c>
      <c r="B5238" t="s">
        <v>34499</v>
      </c>
      <c r="C5238" t="s">
        <v>76</v>
      </c>
      <c r="D5238" s="144"/>
      <c r="E5238" s="144"/>
    </row>
    <row r="5239">
      <c r="A5239" s="143" t="s">
        <v>41708</v>
      </c>
      <c r="B5239" t="s">
        <v>34499</v>
      </c>
      <c r="C5239" t="s">
        <v>76</v>
      </c>
      <c r="D5239" s="144"/>
      <c r="E5239" s="144"/>
    </row>
    <row r="5240">
      <c r="A5240" s="143" t="s">
        <v>41709</v>
      </c>
      <c r="B5240" t="s">
        <v>34499</v>
      </c>
      <c r="C5240" t="s">
        <v>498</v>
      </c>
      <c r="D5240" s="144" t="s">
        <v>34521</v>
      </c>
      <c r="E5240" s="144" t="s">
        <v>34522</v>
      </c>
    </row>
    <row r="5241">
      <c r="A5241" s="143" t="s">
        <v>41710</v>
      </c>
      <c r="B5241" t="s">
        <v>34499</v>
      </c>
      <c r="C5241" t="s">
        <v>34525</v>
      </c>
      <c r="D5241" s="144" t="s">
        <v>34526</v>
      </c>
      <c r="E5241" s="144" t="s">
        <v>34527</v>
      </c>
    </row>
    <row r="5242">
      <c r="A5242" s="143" t="s">
        <v>41711</v>
      </c>
      <c r="B5242" t="s">
        <v>34499</v>
      </c>
      <c r="C5242" t="s">
        <v>80</v>
      </c>
      <c r="D5242" s="144"/>
      <c r="E5242" s="144"/>
    </row>
    <row r="5243">
      <c r="A5243" s="143" t="s">
        <v>41712</v>
      </c>
      <c r="B5243" t="s">
        <v>34532</v>
      </c>
      <c r="C5243" t="s">
        <v>55</v>
      </c>
      <c r="D5243" s="144" t="s">
        <v>34537</v>
      </c>
      <c r="E5243" s="144"/>
    </row>
    <row r="5244">
      <c r="A5244" s="143" t="s">
        <v>41713</v>
      </c>
      <c r="B5244" t="s">
        <v>34532</v>
      </c>
      <c r="C5244" t="s">
        <v>80</v>
      </c>
      <c r="D5244" s="144"/>
      <c r="E5244" s="144"/>
    </row>
    <row r="5245">
      <c r="A5245" s="143" t="s">
        <v>41714</v>
      </c>
      <c r="B5245" t="s">
        <v>34532</v>
      </c>
      <c r="C5245" t="s">
        <v>80</v>
      </c>
      <c r="D5245" s="144"/>
      <c r="E5245" s="144"/>
    </row>
    <row r="5246">
      <c r="A5246" s="143" t="s">
        <v>41715</v>
      </c>
      <c r="B5246" t="s">
        <v>34548</v>
      </c>
      <c r="C5246" t="s">
        <v>160</v>
      </c>
      <c r="D5246" s="144"/>
      <c r="E5246" s="144"/>
    </row>
    <row r="5247">
      <c r="A5247" s="143" t="s">
        <v>41716</v>
      </c>
      <c r="B5247" t="s">
        <v>34548</v>
      </c>
      <c r="C5247" t="s">
        <v>684</v>
      </c>
      <c r="D5247" s="144" t="s">
        <v>34561</v>
      </c>
      <c r="E5247" s="144"/>
    </row>
    <row r="5248">
      <c r="A5248" s="143" t="s">
        <v>41717</v>
      </c>
      <c r="B5248" t="s">
        <v>34548</v>
      </c>
      <c r="C5248" t="s">
        <v>34564</v>
      </c>
      <c r="D5248" s="144" t="s">
        <v>34565</v>
      </c>
      <c r="E5248" s="144" t="s">
        <v>34566</v>
      </c>
    </row>
    <row r="5249">
      <c r="A5249" s="143" t="s">
        <v>41718</v>
      </c>
      <c r="B5249" t="s">
        <v>34548</v>
      </c>
      <c r="C5249" t="s">
        <v>106</v>
      </c>
      <c r="D5249" s="144" t="s">
        <v>34568</v>
      </c>
      <c r="E5249" s="144"/>
    </row>
    <row r="5250">
      <c r="A5250" s="143" t="s">
        <v>41719</v>
      </c>
      <c r="B5250" t="s">
        <v>34548</v>
      </c>
      <c r="C5250" t="s">
        <v>80</v>
      </c>
      <c r="D5250" s="144" t="s">
        <v>34570</v>
      </c>
      <c r="E5250" s="144" t="s">
        <v>34571</v>
      </c>
    </row>
    <row r="5251">
      <c r="A5251" s="143" t="s">
        <v>41720</v>
      </c>
      <c r="B5251" t="s">
        <v>34572</v>
      </c>
      <c r="C5251" t="s">
        <v>55</v>
      </c>
      <c r="D5251" s="144" t="s">
        <v>34577</v>
      </c>
      <c r="E5251" s="144" t="s">
        <v>34578</v>
      </c>
    </row>
    <row r="5252">
      <c r="A5252" s="143" t="s">
        <v>41721</v>
      </c>
      <c r="B5252" t="s">
        <v>34572</v>
      </c>
      <c r="C5252" t="s">
        <v>80</v>
      </c>
      <c r="D5252" s="144" t="s">
        <v>34588</v>
      </c>
      <c r="E5252" s="144"/>
    </row>
    <row r="5253">
      <c r="A5253" s="143" t="s">
        <v>41722</v>
      </c>
      <c r="B5253" t="s">
        <v>34572</v>
      </c>
      <c r="C5253" t="s">
        <v>80</v>
      </c>
      <c r="D5253" s="144"/>
      <c r="E5253" s="144"/>
    </row>
    <row r="5254">
      <c r="A5254" s="143" t="s">
        <v>41723</v>
      </c>
      <c r="B5254" t="s">
        <v>34572</v>
      </c>
      <c r="C5254" t="s">
        <v>80</v>
      </c>
      <c r="D5254" s="144"/>
      <c r="E5254" s="144"/>
    </row>
    <row r="5255">
      <c r="A5255" s="143" t="s">
        <v>41724</v>
      </c>
      <c r="B5255" t="s">
        <v>34572</v>
      </c>
      <c r="C5255" t="s">
        <v>80</v>
      </c>
      <c r="D5255" s="144"/>
      <c r="E5255" s="144"/>
    </row>
    <row r="5256">
      <c r="A5256" s="143" t="s">
        <v>41725</v>
      </c>
      <c r="B5256" t="s">
        <v>34572</v>
      </c>
      <c r="C5256" t="s">
        <v>80</v>
      </c>
      <c r="D5256" s="144"/>
      <c r="E5256" s="144"/>
    </row>
    <row r="5257">
      <c r="A5257" s="143" t="s">
        <v>41726</v>
      </c>
      <c r="B5257" t="s">
        <v>34599</v>
      </c>
      <c r="C5257" t="s">
        <v>55</v>
      </c>
      <c r="D5257" s="144" t="s">
        <v>34604</v>
      </c>
      <c r="E5257" s="144" t="s">
        <v>34605</v>
      </c>
    </row>
    <row r="5258">
      <c r="A5258" s="143" t="s">
        <v>41727</v>
      </c>
      <c r="B5258" t="s">
        <v>34615</v>
      </c>
      <c r="C5258" t="s">
        <v>55</v>
      </c>
      <c r="D5258" s="144" t="s">
        <v>34621</v>
      </c>
      <c r="E5258" s="144"/>
    </row>
    <row r="5259">
      <c r="A5259" s="143" t="s">
        <v>41728</v>
      </c>
      <c r="B5259" t="s">
        <v>34615</v>
      </c>
      <c r="C5259" t="s">
        <v>55</v>
      </c>
      <c r="D5259" s="144" t="s">
        <v>34630</v>
      </c>
      <c r="E5259" s="144" t="s">
        <v>34631</v>
      </c>
    </row>
    <row r="5260">
      <c r="A5260" s="143" t="s">
        <v>41729</v>
      </c>
      <c r="B5260" t="s">
        <v>34634</v>
      </c>
      <c r="C5260" t="s">
        <v>311</v>
      </c>
      <c r="D5260" s="144" t="s">
        <v>34638</v>
      </c>
      <c r="E5260" s="144" t="s">
        <v>34639</v>
      </c>
    </row>
    <row r="5261">
      <c r="A5261" s="143" t="s">
        <v>41730</v>
      </c>
      <c r="B5261" t="s">
        <v>34634</v>
      </c>
      <c r="C5261" t="s">
        <v>5016</v>
      </c>
      <c r="D5261" s="144" t="s">
        <v>34651</v>
      </c>
      <c r="E5261" s="144" t="s">
        <v>34652</v>
      </c>
    </row>
    <row r="5262">
      <c r="A5262" s="143" t="s">
        <v>41731</v>
      </c>
      <c r="B5262" t="s">
        <v>34654</v>
      </c>
      <c r="C5262" t="s">
        <v>55</v>
      </c>
      <c r="D5262" s="144" t="s">
        <v>34660</v>
      </c>
      <c r="E5262" s="144" t="s">
        <v>34661</v>
      </c>
    </row>
    <row r="5263">
      <c r="A5263" s="143" t="s">
        <v>41732</v>
      </c>
      <c r="B5263" t="s">
        <v>34654</v>
      </c>
      <c r="C5263" t="s">
        <v>80</v>
      </c>
      <c r="D5263" s="144" t="s">
        <v>34669</v>
      </c>
      <c r="E5263" s="144"/>
    </row>
    <row r="5264">
      <c r="A5264" s="143" t="s">
        <v>41733</v>
      </c>
      <c r="B5264" t="s">
        <v>34670</v>
      </c>
      <c r="C5264" t="s">
        <v>2416</v>
      </c>
      <c r="D5264" s="144" t="s">
        <v>34676</v>
      </c>
      <c r="E5264" s="144"/>
    </row>
    <row r="5265">
      <c r="A5265" s="143" t="s">
        <v>41734</v>
      </c>
      <c r="B5265" t="s">
        <v>34670</v>
      </c>
      <c r="C5265" t="s">
        <v>55</v>
      </c>
      <c r="D5265" s="144" t="s">
        <v>34684</v>
      </c>
      <c r="E5265" s="144" t="s">
        <v>34685</v>
      </c>
    </row>
    <row r="5266">
      <c r="A5266" s="143" t="s">
        <v>41735</v>
      </c>
      <c r="B5266" t="s">
        <v>34691</v>
      </c>
      <c r="C5266" t="s">
        <v>55</v>
      </c>
      <c r="D5266" s="144" t="s">
        <v>34696</v>
      </c>
      <c r="E5266" s="144"/>
    </row>
    <row r="5267">
      <c r="A5267" s="143" t="s">
        <v>41736</v>
      </c>
      <c r="B5267" t="s">
        <v>34703</v>
      </c>
      <c r="C5267" t="s">
        <v>55</v>
      </c>
      <c r="D5267" s="144" t="s">
        <v>34708</v>
      </c>
      <c r="E5267" s="144" t="s">
        <v>34709</v>
      </c>
    </row>
    <row r="5268">
      <c r="A5268" s="143" t="s">
        <v>41737</v>
      </c>
      <c r="B5268" t="s">
        <v>34703</v>
      </c>
      <c r="C5268" t="s">
        <v>34719</v>
      </c>
      <c r="D5268" s="144" t="s">
        <v>34720</v>
      </c>
      <c r="E5268" s="144" t="s">
        <v>34709</v>
      </c>
    </row>
    <row r="5269">
      <c r="A5269" s="143" t="s">
        <v>41738</v>
      </c>
      <c r="B5269" t="s">
        <v>34703</v>
      </c>
      <c r="C5269" t="s">
        <v>160</v>
      </c>
      <c r="D5269" s="144" t="s">
        <v>34725</v>
      </c>
      <c r="E5269" s="144" t="s">
        <v>34726</v>
      </c>
    </row>
    <row r="5270">
      <c r="A5270" s="143" t="s">
        <v>41739</v>
      </c>
      <c r="B5270" t="s">
        <v>34703</v>
      </c>
      <c r="C5270" t="s">
        <v>80</v>
      </c>
      <c r="D5270" s="144" t="s">
        <v>34730</v>
      </c>
      <c r="E5270" s="144" t="s">
        <v>34731</v>
      </c>
    </row>
    <row r="5271">
      <c r="A5271" s="143" t="s">
        <v>41740</v>
      </c>
      <c r="B5271" t="s">
        <v>34733</v>
      </c>
      <c r="C5271" t="s">
        <v>3873</v>
      </c>
      <c r="D5271" s="144" t="s">
        <v>34737</v>
      </c>
      <c r="E5271" s="144" t="s">
        <v>34738</v>
      </c>
    </row>
    <row r="5272">
      <c r="A5272" s="143" t="s">
        <v>41741</v>
      </c>
      <c r="B5272" t="s">
        <v>34733</v>
      </c>
      <c r="C5272" t="s">
        <v>80</v>
      </c>
      <c r="D5272" s="144" t="s">
        <v>34747</v>
      </c>
      <c r="E5272" s="144"/>
    </row>
    <row r="5273">
      <c r="A5273" s="143" t="s">
        <v>41742</v>
      </c>
      <c r="B5273" t="s">
        <v>34751</v>
      </c>
      <c r="C5273" t="s">
        <v>55</v>
      </c>
      <c r="D5273" s="144" t="s">
        <v>34756</v>
      </c>
      <c r="E5273" s="144" t="s">
        <v>34757</v>
      </c>
    </row>
    <row r="5274">
      <c r="A5274" s="143" t="s">
        <v>41743</v>
      </c>
      <c r="B5274" t="s">
        <v>34766</v>
      </c>
      <c r="C5274" t="s">
        <v>55</v>
      </c>
      <c r="D5274" s="144" t="s">
        <v>34772</v>
      </c>
      <c r="E5274" s="144" t="s">
        <v>34773</v>
      </c>
    </row>
    <row r="5275">
      <c r="A5275" s="143" t="s">
        <v>41744</v>
      </c>
      <c r="B5275" t="s">
        <v>34766</v>
      </c>
      <c r="C5275" t="s">
        <v>76</v>
      </c>
      <c r="D5275" s="144" t="s">
        <v>86</v>
      </c>
      <c r="E5275" s="144" t="s">
        <v>86</v>
      </c>
    </row>
    <row r="5276">
      <c r="A5276" s="143" t="s">
        <v>41745</v>
      </c>
      <c r="B5276" t="s">
        <v>34766</v>
      </c>
      <c r="C5276" t="s">
        <v>76</v>
      </c>
      <c r="D5276" s="144" t="s">
        <v>86</v>
      </c>
      <c r="E5276" s="144" t="s">
        <v>86</v>
      </c>
    </row>
    <row r="5277">
      <c r="A5277" s="143" t="s">
        <v>41746</v>
      </c>
      <c r="B5277" t="s">
        <v>34787</v>
      </c>
      <c r="C5277" t="s">
        <v>55</v>
      </c>
      <c r="D5277" s="144" t="s">
        <v>34791</v>
      </c>
      <c r="E5277" s="144"/>
    </row>
    <row r="5278">
      <c r="A5278" s="143" t="s">
        <v>41747</v>
      </c>
      <c r="B5278" t="s">
        <v>34787</v>
      </c>
      <c r="C5278" t="s">
        <v>160</v>
      </c>
      <c r="D5278" s="144"/>
      <c r="E5278" s="144"/>
    </row>
    <row r="5279">
      <c r="A5279" s="143" t="s">
        <v>41748</v>
      </c>
      <c r="B5279" t="s">
        <v>34802</v>
      </c>
      <c r="C5279" t="s">
        <v>55</v>
      </c>
      <c r="D5279" s="144" t="s">
        <v>34807</v>
      </c>
      <c r="E5279" s="144" t="s">
        <v>34808</v>
      </c>
    </row>
    <row r="5280">
      <c r="A5280" s="143" t="s">
        <v>41749</v>
      </c>
      <c r="B5280" t="s">
        <v>34802</v>
      </c>
      <c r="C5280" t="s">
        <v>33775</v>
      </c>
      <c r="D5280" s="144"/>
      <c r="E5280" s="144"/>
    </row>
    <row r="5281">
      <c r="A5281" s="143" t="s">
        <v>41750</v>
      </c>
      <c r="B5281" t="s">
        <v>34802</v>
      </c>
      <c r="C5281" t="s">
        <v>76</v>
      </c>
      <c r="D5281" s="144" t="s">
        <v>34824</v>
      </c>
      <c r="E5281" s="144"/>
    </row>
    <row r="5282">
      <c r="A5282" s="143" t="s">
        <v>41751</v>
      </c>
      <c r="B5282" t="s">
        <v>34802</v>
      </c>
      <c r="C5282" t="s">
        <v>76</v>
      </c>
      <c r="D5282" s="144" t="s">
        <v>34828</v>
      </c>
      <c r="E5282" s="144"/>
    </row>
    <row r="5283">
      <c r="A5283" s="143" t="s">
        <v>41752</v>
      </c>
      <c r="B5283" t="s">
        <v>34802</v>
      </c>
      <c r="C5283" t="s">
        <v>76</v>
      </c>
      <c r="D5283" s="144"/>
      <c r="E5283" s="144"/>
    </row>
    <row r="5284">
      <c r="A5284" s="143" t="s">
        <v>41753</v>
      </c>
      <c r="B5284" t="s">
        <v>34802</v>
      </c>
      <c r="C5284" t="s">
        <v>76</v>
      </c>
      <c r="D5284" s="144"/>
      <c r="E5284" s="144"/>
    </row>
    <row r="5285">
      <c r="A5285" s="143" t="s">
        <v>41754</v>
      </c>
      <c r="B5285" t="s">
        <v>34802</v>
      </c>
      <c r="C5285" t="s">
        <v>76</v>
      </c>
      <c r="D5285" s="144"/>
      <c r="E5285" s="144"/>
    </row>
    <row r="5286">
      <c r="A5286" s="143" t="s">
        <v>41755</v>
      </c>
      <c r="B5286" t="s">
        <v>34802</v>
      </c>
      <c r="C5286" t="s">
        <v>106</v>
      </c>
      <c r="D5286" s="144" t="s">
        <v>34842</v>
      </c>
      <c r="E5286" s="144" t="s">
        <v>34843</v>
      </c>
    </row>
    <row r="5287">
      <c r="A5287" s="143" t="s">
        <v>41756</v>
      </c>
      <c r="B5287" t="s">
        <v>34802</v>
      </c>
      <c r="C5287" t="s">
        <v>80</v>
      </c>
      <c r="D5287" s="144" t="s">
        <v>34846</v>
      </c>
      <c r="E5287" s="144" t="s">
        <v>34847</v>
      </c>
    </row>
    <row r="5288">
      <c r="A5288" s="143" t="s">
        <v>41757</v>
      </c>
      <c r="B5288" t="s">
        <v>34850</v>
      </c>
      <c r="C5288" t="s">
        <v>55</v>
      </c>
      <c r="D5288" s="144" t="s">
        <v>34855</v>
      </c>
      <c r="E5288" s="144" t="s">
        <v>34856</v>
      </c>
    </row>
    <row r="5289">
      <c r="A5289" s="143" t="s">
        <v>41758</v>
      </c>
      <c r="B5289" t="s">
        <v>34850</v>
      </c>
      <c r="C5289" t="s">
        <v>106</v>
      </c>
      <c r="D5289" s="144" t="s">
        <v>34869</v>
      </c>
      <c r="E5289" s="144" t="s">
        <v>34856</v>
      </c>
    </row>
    <row r="5290">
      <c r="A5290" s="143" t="s">
        <v>41759</v>
      </c>
      <c r="B5290" t="s">
        <v>34872</v>
      </c>
      <c r="C5290" t="s">
        <v>311</v>
      </c>
      <c r="D5290" s="144" t="s">
        <v>34878</v>
      </c>
      <c r="E5290" s="144"/>
    </row>
    <row r="5291">
      <c r="A5291" s="143" t="s">
        <v>41760</v>
      </c>
      <c r="B5291" t="s">
        <v>34872</v>
      </c>
      <c r="C5291" t="s">
        <v>160</v>
      </c>
      <c r="D5291" s="144" t="s">
        <v>34883</v>
      </c>
      <c r="E5291" s="144"/>
    </row>
    <row r="5292">
      <c r="A5292" s="143" t="s">
        <v>41761</v>
      </c>
      <c r="B5292" t="s">
        <v>34872</v>
      </c>
      <c r="C5292" t="s">
        <v>80</v>
      </c>
      <c r="D5292" s="144" t="s">
        <v>34885</v>
      </c>
      <c r="E5292" s="144"/>
    </row>
    <row r="5293">
      <c r="A5293" s="143" t="s">
        <v>41762</v>
      </c>
      <c r="B5293" t="s">
        <v>34872</v>
      </c>
      <c r="C5293" t="s">
        <v>80</v>
      </c>
      <c r="D5293" s="144" t="s">
        <v>34889</v>
      </c>
      <c r="E5293" s="144"/>
    </row>
    <row r="5294">
      <c r="A5294" s="143" t="s">
        <v>41763</v>
      </c>
      <c r="B5294" t="s">
        <v>34891</v>
      </c>
      <c r="C5294" t="s">
        <v>55</v>
      </c>
      <c r="D5294" s="144" t="s">
        <v>34895</v>
      </c>
      <c r="E5294" t="s">
        <v>41764</v>
      </c>
    </row>
    <row r="5295">
      <c r="A5295" s="143" t="s">
        <v>41765</v>
      </c>
      <c r="B5295" t="s">
        <v>34891</v>
      </c>
      <c r="C5295" t="s">
        <v>80</v>
      </c>
      <c r="D5295" s="144" t="s">
        <v>34904</v>
      </c>
      <c r="E5295" t="s">
        <v>41766</v>
      </c>
    </row>
    <row r="5296">
      <c r="A5296" s="143" t="s">
        <v>41767</v>
      </c>
      <c r="B5296" t="s">
        <v>34891</v>
      </c>
      <c r="C5296" t="s">
        <v>80</v>
      </c>
      <c r="D5296" s="144" t="s">
        <v>34909</v>
      </c>
      <c r="E5296" s="144" t="s">
        <v>34910</v>
      </c>
    </row>
    <row r="5297">
      <c r="A5297" s="143" t="s">
        <v>41768</v>
      </c>
      <c r="B5297" t="s">
        <v>34911</v>
      </c>
      <c r="C5297" t="s">
        <v>55</v>
      </c>
      <c r="D5297" s="144" t="s">
        <v>34915</v>
      </c>
      <c r="E5297" s="144"/>
    </row>
    <row r="5298">
      <c r="A5298" s="143" t="s">
        <v>41769</v>
      </c>
      <c r="B5298" t="s">
        <v>34911</v>
      </c>
      <c r="C5298" t="s">
        <v>2907</v>
      </c>
      <c r="D5298" s="144"/>
      <c r="E5298" s="144"/>
    </row>
    <row r="5299">
      <c r="A5299" s="143" t="s">
        <v>41770</v>
      </c>
      <c r="B5299" t="s">
        <v>34911</v>
      </c>
      <c r="C5299" t="s">
        <v>106</v>
      </c>
      <c r="D5299" s="144" t="s">
        <v>34930</v>
      </c>
      <c r="E5299" s="144" t="s">
        <v>34931</v>
      </c>
    </row>
    <row r="5300">
      <c r="A5300" s="143" t="s">
        <v>41771</v>
      </c>
      <c r="B5300" t="s">
        <v>34938</v>
      </c>
      <c r="C5300" t="s">
        <v>55</v>
      </c>
      <c r="D5300" s="144" t="s">
        <v>34944</v>
      </c>
      <c r="E5300" s="144" t="s">
        <v>34945</v>
      </c>
    </row>
    <row r="5301">
      <c r="A5301" s="143" t="s">
        <v>41772</v>
      </c>
      <c r="B5301" t="s">
        <v>34938</v>
      </c>
      <c r="C5301" t="s">
        <v>160</v>
      </c>
      <c r="D5301" s="144" t="s">
        <v>34953</v>
      </c>
      <c r="E5301" s="144" t="s">
        <v>34945</v>
      </c>
    </row>
    <row r="5302">
      <c r="A5302" s="143" t="s">
        <v>41773</v>
      </c>
      <c r="B5302" t="s">
        <v>34938</v>
      </c>
      <c r="C5302" t="s">
        <v>106</v>
      </c>
      <c r="D5302" s="144" t="s">
        <v>34955</v>
      </c>
      <c r="E5302" s="144"/>
    </row>
    <row r="5303">
      <c r="A5303" s="143" t="s">
        <v>41774</v>
      </c>
      <c r="B5303" t="s">
        <v>34938</v>
      </c>
      <c r="C5303" t="s">
        <v>106</v>
      </c>
      <c r="D5303" s="144"/>
      <c r="E5303" s="144"/>
    </row>
    <row r="5304">
      <c r="A5304" s="143" t="s">
        <v>41775</v>
      </c>
      <c r="B5304" t="s">
        <v>34959</v>
      </c>
      <c r="C5304" t="s">
        <v>55</v>
      </c>
      <c r="D5304" s="144" t="s">
        <v>34965</v>
      </c>
      <c r="E5304" s="144" t="s">
        <v>34966</v>
      </c>
    </row>
    <row r="5305">
      <c r="A5305" s="143" t="s">
        <v>41776</v>
      </c>
      <c r="B5305" t="s">
        <v>34959</v>
      </c>
      <c r="C5305" t="s">
        <v>160</v>
      </c>
      <c r="D5305" s="144" t="s">
        <v>34976</v>
      </c>
      <c r="E5305" s="144"/>
    </row>
    <row r="5306">
      <c r="A5306" s="143" t="s">
        <v>41777</v>
      </c>
      <c r="B5306" t="s">
        <v>34959</v>
      </c>
      <c r="C5306" t="s">
        <v>106</v>
      </c>
      <c r="D5306" s="144" t="s">
        <v>34980</v>
      </c>
      <c r="E5306" s="144" t="s">
        <v>34966</v>
      </c>
    </row>
    <row r="5307">
      <c r="A5307" s="143" t="s">
        <v>41778</v>
      </c>
      <c r="B5307" t="s">
        <v>34983</v>
      </c>
      <c r="C5307" t="s">
        <v>34988</v>
      </c>
      <c r="D5307" s="144" t="s">
        <v>34989</v>
      </c>
      <c r="E5307" s="144"/>
    </row>
    <row r="5308">
      <c r="A5308" s="143" t="s">
        <v>41779</v>
      </c>
      <c r="B5308" t="s">
        <v>34983</v>
      </c>
      <c r="C5308" t="s">
        <v>55</v>
      </c>
      <c r="D5308" s="144" t="s">
        <v>34999</v>
      </c>
      <c r="E5308" s="144"/>
    </row>
    <row r="5309">
      <c r="A5309" s="143" t="s">
        <v>41780</v>
      </c>
      <c r="B5309" t="s">
        <v>34983</v>
      </c>
      <c r="C5309" t="s">
        <v>160</v>
      </c>
      <c r="D5309" s="144"/>
      <c r="E5309" s="144"/>
    </row>
    <row r="5310">
      <c r="A5310" s="143" t="s">
        <v>41781</v>
      </c>
      <c r="B5310" t="s">
        <v>34983</v>
      </c>
      <c r="C5310" t="s">
        <v>80</v>
      </c>
      <c r="D5310" s="144" t="s">
        <v>35005</v>
      </c>
      <c r="E5310" s="144" t="s">
        <v>35006</v>
      </c>
    </row>
    <row r="5311">
      <c r="A5311" s="143" t="s">
        <v>41782</v>
      </c>
      <c r="B5311" t="s">
        <v>35008</v>
      </c>
      <c r="C5311" t="s">
        <v>55</v>
      </c>
      <c r="D5311" s="144" t="s">
        <v>35012</v>
      </c>
      <c r="E5311" s="144" t="s">
        <v>35013</v>
      </c>
    </row>
    <row r="5312">
      <c r="A5312" s="143" t="s">
        <v>41783</v>
      </c>
      <c r="B5312" t="s">
        <v>35019</v>
      </c>
      <c r="C5312" t="s">
        <v>55</v>
      </c>
      <c r="D5312" s="144" t="s">
        <v>35024</v>
      </c>
      <c r="E5312" s="144" t="s">
        <v>35025</v>
      </c>
    </row>
    <row r="5313">
      <c r="A5313" s="143" t="s">
        <v>41784</v>
      </c>
      <c r="B5313" t="s">
        <v>35019</v>
      </c>
      <c r="C5313" t="s">
        <v>80</v>
      </c>
      <c r="D5313" s="144" t="s">
        <v>35035</v>
      </c>
      <c r="E5313" s="144" t="s">
        <v>35036</v>
      </c>
    </row>
    <row r="5314">
      <c r="A5314" s="143" t="s">
        <v>41785</v>
      </c>
      <c r="B5314" t="s">
        <v>35038</v>
      </c>
      <c r="C5314" t="s">
        <v>55</v>
      </c>
      <c r="D5314" s="144" t="s">
        <v>35044</v>
      </c>
      <c r="E5314" s="144" t="s">
        <v>35045</v>
      </c>
    </row>
    <row r="5315">
      <c r="A5315" s="143" t="s">
        <v>41786</v>
      </c>
      <c r="B5315" t="s">
        <v>35038</v>
      </c>
      <c r="C5315" t="s">
        <v>106</v>
      </c>
      <c r="D5315" s="144" t="s">
        <v>35057</v>
      </c>
      <c r="E5315" s="144" t="s">
        <v>35058</v>
      </c>
    </row>
    <row r="5316">
      <c r="A5316" s="143" t="s">
        <v>41787</v>
      </c>
      <c r="B5316" t="s">
        <v>35060</v>
      </c>
      <c r="C5316" t="s">
        <v>55</v>
      </c>
      <c r="D5316" s="144" t="s">
        <v>35065</v>
      </c>
      <c r="E5316" s="144" t="s">
        <v>35066</v>
      </c>
    </row>
    <row r="5317">
      <c r="A5317" s="143" t="s">
        <v>41788</v>
      </c>
      <c r="B5317" t="s">
        <v>35060</v>
      </c>
      <c r="C5317" t="s">
        <v>76</v>
      </c>
      <c r="D5317" s="144" t="s">
        <v>35075</v>
      </c>
      <c r="E5317" s="144"/>
    </row>
    <row r="5318">
      <c r="A5318" s="143" t="s">
        <v>41789</v>
      </c>
      <c r="B5318" t="s">
        <v>35060</v>
      </c>
      <c r="C5318" t="s">
        <v>160</v>
      </c>
      <c r="D5318" s="144" t="s">
        <v>35080</v>
      </c>
      <c r="E5318" s="144" t="s">
        <v>35081</v>
      </c>
    </row>
    <row r="5319">
      <c r="A5319" s="143" t="s">
        <v>41790</v>
      </c>
      <c r="B5319" t="s">
        <v>35060</v>
      </c>
      <c r="C5319" t="s">
        <v>247</v>
      </c>
      <c r="D5319" s="144" t="s">
        <v>35085</v>
      </c>
      <c r="E5319" s="144" t="s">
        <v>35086</v>
      </c>
    </row>
    <row r="5320">
      <c r="A5320" s="143" t="s">
        <v>41791</v>
      </c>
      <c r="B5320" t="s">
        <v>35060</v>
      </c>
      <c r="C5320" t="s">
        <v>106</v>
      </c>
      <c r="D5320" s="144" t="s">
        <v>35091</v>
      </c>
      <c r="E5320" s="144" t="s">
        <v>35092</v>
      </c>
    </row>
    <row r="5321">
      <c r="A5321" s="143" t="s">
        <v>41792</v>
      </c>
      <c r="B5321" t="s">
        <v>35097</v>
      </c>
      <c r="C5321" t="s">
        <v>55</v>
      </c>
      <c r="D5321" s="144" t="s">
        <v>35103</v>
      </c>
      <c r="E5321" s="144" t="s">
        <v>35104</v>
      </c>
    </row>
    <row r="5322">
      <c r="A5322" s="143" t="s">
        <v>41793</v>
      </c>
      <c r="B5322" t="s">
        <v>35097</v>
      </c>
      <c r="C5322" t="s">
        <v>106</v>
      </c>
      <c r="D5322" s="144" t="s">
        <v>35112</v>
      </c>
      <c r="E5322" s="144" t="s">
        <v>35113</v>
      </c>
    </row>
    <row r="5323">
      <c r="A5323" s="143" t="s">
        <v>41794</v>
      </c>
      <c r="B5323" t="s">
        <v>35097</v>
      </c>
      <c r="C5323" t="s">
        <v>106</v>
      </c>
      <c r="D5323" s="144" t="s">
        <v>35118</v>
      </c>
      <c r="E5323" s="144"/>
    </row>
    <row r="5324">
      <c r="A5324" s="143" t="s">
        <v>41795</v>
      </c>
      <c r="B5324" t="s">
        <v>35097</v>
      </c>
      <c r="C5324" t="s">
        <v>80</v>
      </c>
      <c r="D5324" s="144" t="s">
        <v>35122</v>
      </c>
      <c r="E5324" s="144"/>
    </row>
    <row r="5325">
      <c r="A5325" s="143" t="s">
        <v>41796</v>
      </c>
      <c r="B5325" t="s">
        <v>35097</v>
      </c>
      <c r="C5325" t="s">
        <v>80</v>
      </c>
      <c r="D5325" s="144" t="s">
        <v>35126</v>
      </c>
      <c r="E5325" s="144" t="s">
        <v>35127</v>
      </c>
    </row>
    <row r="5326">
      <c r="A5326" s="143" t="s">
        <v>41797</v>
      </c>
      <c r="B5326" t="s">
        <v>35097</v>
      </c>
      <c r="C5326" t="s">
        <v>80</v>
      </c>
      <c r="D5326" s="144"/>
      <c r="E5326" s="144"/>
    </row>
    <row r="5327">
      <c r="A5327" s="143" t="s">
        <v>41798</v>
      </c>
      <c r="B5327" t="s">
        <v>35097</v>
      </c>
      <c r="C5327" t="s">
        <v>80</v>
      </c>
      <c r="D5327" s="144"/>
      <c r="E5327" s="144"/>
    </row>
    <row r="5328">
      <c r="A5328" s="143" t="s">
        <v>41799</v>
      </c>
      <c r="B5328" t="s">
        <v>35097</v>
      </c>
      <c r="C5328" t="s">
        <v>80</v>
      </c>
      <c r="D5328" s="144"/>
      <c r="E5328" s="144"/>
    </row>
    <row r="5329">
      <c r="A5329" s="143" t="s">
        <v>41800</v>
      </c>
      <c r="B5329" t="s">
        <v>35097</v>
      </c>
      <c r="C5329" t="s">
        <v>80</v>
      </c>
      <c r="D5329" s="144"/>
      <c r="E5329" s="144"/>
    </row>
    <row r="5330">
      <c r="A5330" s="143" t="s">
        <v>41801</v>
      </c>
      <c r="B5330" t="s">
        <v>35097</v>
      </c>
      <c r="C5330" t="s">
        <v>80</v>
      </c>
      <c r="D5330" s="144"/>
      <c r="E5330" s="144"/>
    </row>
    <row r="5331">
      <c r="A5331" s="143" t="s">
        <v>41802</v>
      </c>
      <c r="B5331" t="s">
        <v>35097</v>
      </c>
      <c r="C5331" t="s">
        <v>80</v>
      </c>
      <c r="D5331" s="144"/>
      <c r="E5331" s="144"/>
    </row>
    <row r="5332">
      <c r="A5332" s="143" t="s">
        <v>41803</v>
      </c>
      <c r="B5332" t="s">
        <v>35097</v>
      </c>
      <c r="C5332" t="s">
        <v>80</v>
      </c>
      <c r="D5332" s="144"/>
      <c r="E5332" s="144"/>
    </row>
    <row r="5333">
      <c r="A5333" s="143" t="s">
        <v>41804</v>
      </c>
      <c r="B5333" t="s">
        <v>35097</v>
      </c>
      <c r="C5333" t="s">
        <v>80</v>
      </c>
      <c r="D5333" s="144"/>
      <c r="E5333" s="144"/>
    </row>
    <row r="5334">
      <c r="A5334" s="143" t="s">
        <v>41805</v>
      </c>
      <c r="B5334" t="s">
        <v>35097</v>
      </c>
      <c r="C5334" t="s">
        <v>80</v>
      </c>
      <c r="D5334" s="144"/>
      <c r="E5334" s="144"/>
    </row>
    <row r="5335">
      <c r="A5335" s="143" t="s">
        <v>41806</v>
      </c>
      <c r="B5335" t="s">
        <v>35153</v>
      </c>
      <c r="C5335" t="s">
        <v>55</v>
      </c>
      <c r="D5335" s="144" t="s">
        <v>35160</v>
      </c>
      <c r="E5335" s="144" t="s">
        <v>35161</v>
      </c>
    </row>
    <row r="5336">
      <c r="A5336" s="143" t="s">
        <v>41807</v>
      </c>
      <c r="B5336" t="s">
        <v>35153</v>
      </c>
      <c r="C5336" t="s">
        <v>76</v>
      </c>
      <c r="D5336" s="144" t="s">
        <v>35173</v>
      </c>
      <c r="E5336" s="144"/>
    </row>
    <row r="5337">
      <c r="A5337" s="143" t="s">
        <v>41808</v>
      </c>
      <c r="B5337" t="s">
        <v>35153</v>
      </c>
      <c r="C5337" t="s">
        <v>311</v>
      </c>
      <c r="D5337" s="144" t="s">
        <v>35179</v>
      </c>
      <c r="E5337" s="144" t="s">
        <v>35180</v>
      </c>
    </row>
    <row r="5338">
      <c r="A5338" s="143" t="s">
        <v>41809</v>
      </c>
      <c r="B5338" t="s">
        <v>35153</v>
      </c>
      <c r="C5338" t="s">
        <v>80</v>
      </c>
      <c r="D5338" s="144" t="s">
        <v>35185</v>
      </c>
      <c r="E5338" s="144"/>
    </row>
    <row r="5339">
      <c r="A5339" s="143" t="s">
        <v>41810</v>
      </c>
      <c r="B5339" t="s">
        <v>35153</v>
      </c>
      <c r="C5339" t="s">
        <v>80</v>
      </c>
      <c r="D5339" s="144" t="s">
        <v>35189</v>
      </c>
      <c r="E5339" s="144" t="s">
        <v>35161</v>
      </c>
    </row>
    <row r="5340">
      <c r="A5340" s="143" t="s">
        <v>41811</v>
      </c>
      <c r="B5340" t="s">
        <v>35190</v>
      </c>
      <c r="C5340" t="s">
        <v>55</v>
      </c>
      <c r="D5340" s="144" t="s">
        <v>35196</v>
      </c>
      <c r="E5340" s="144" t="s">
        <v>35197</v>
      </c>
    </row>
    <row r="5341">
      <c r="A5341" s="143" t="s">
        <v>41812</v>
      </c>
      <c r="B5341" t="s">
        <v>35190</v>
      </c>
      <c r="C5341" t="s">
        <v>76</v>
      </c>
      <c r="D5341" s="144" t="s">
        <v>35209</v>
      </c>
      <c r="E5341" s="144"/>
    </row>
    <row r="5342">
      <c r="A5342" s="143" t="s">
        <v>41813</v>
      </c>
      <c r="B5342" t="s">
        <v>35190</v>
      </c>
      <c r="C5342" t="s">
        <v>80</v>
      </c>
      <c r="D5342" s="144" t="s">
        <v>35212</v>
      </c>
      <c r="E5342" s="144"/>
    </row>
    <row r="5343">
      <c r="A5343" s="143" t="s">
        <v>41814</v>
      </c>
      <c r="B5343" t="s">
        <v>35190</v>
      </c>
      <c r="C5343" t="s">
        <v>80</v>
      </c>
      <c r="D5343" s="144" t="s">
        <v>35215</v>
      </c>
      <c r="E5343" s="144"/>
    </row>
    <row r="5344">
      <c r="A5344" s="143" t="s">
        <v>41815</v>
      </c>
      <c r="B5344" t="s">
        <v>35217</v>
      </c>
      <c r="C5344" t="s">
        <v>55</v>
      </c>
      <c r="D5344" s="144" t="s">
        <v>35220</v>
      </c>
      <c r="E5344" t="s">
        <v>41816</v>
      </c>
    </row>
    <row r="5345">
      <c r="A5345" s="143" t="s">
        <v>41817</v>
      </c>
      <c r="B5345" t="s">
        <v>35217</v>
      </c>
      <c r="C5345" t="s">
        <v>80</v>
      </c>
      <c r="D5345" s="144" t="s">
        <v>35230</v>
      </c>
      <c r="E5345" t="s">
        <v>41818</v>
      </c>
    </row>
    <row r="5346">
      <c r="A5346" s="143" t="s">
        <v>41819</v>
      </c>
      <c r="B5346" t="s">
        <v>35232</v>
      </c>
      <c r="C5346" t="s">
        <v>650</v>
      </c>
      <c r="D5346" s="144" t="s">
        <v>35238</v>
      </c>
      <c r="E5346" s="144" t="s">
        <v>35239</v>
      </c>
    </row>
    <row r="5347">
      <c r="A5347" s="143" t="s">
        <v>41820</v>
      </c>
      <c r="B5347" t="s">
        <v>35232</v>
      </c>
      <c r="C5347" t="s">
        <v>76</v>
      </c>
      <c r="D5347" s="144"/>
      <c r="E5347" s="144"/>
    </row>
    <row r="5348">
      <c r="A5348" s="143" t="s">
        <v>41821</v>
      </c>
      <c r="B5348" t="s">
        <v>35232</v>
      </c>
      <c r="C5348" t="s">
        <v>498</v>
      </c>
      <c r="D5348" s="144" t="s">
        <v>35249</v>
      </c>
      <c r="E5348" s="144" t="s">
        <v>35250</v>
      </c>
    </row>
    <row r="5349">
      <c r="A5349" s="143" t="s">
        <v>41822</v>
      </c>
      <c r="B5349" t="s">
        <v>35252</v>
      </c>
      <c r="C5349" t="s">
        <v>55</v>
      </c>
      <c r="D5349" s="144" t="s">
        <v>35258</v>
      </c>
      <c r="E5349" s="144" t="s">
        <v>35259</v>
      </c>
    </row>
    <row r="5350">
      <c r="A5350" s="143" t="s">
        <v>41823</v>
      </c>
      <c r="B5350" t="s">
        <v>35252</v>
      </c>
      <c r="C5350" t="s">
        <v>80</v>
      </c>
      <c r="D5350" s="144" t="s">
        <v>35271</v>
      </c>
      <c r="E5350" s="144"/>
    </row>
    <row r="5351">
      <c r="A5351" s="143" t="s">
        <v>41824</v>
      </c>
      <c r="B5351" t="s">
        <v>35273</v>
      </c>
      <c r="C5351" t="s">
        <v>76</v>
      </c>
      <c r="D5351" s="144"/>
      <c r="E5351" s="144"/>
    </row>
    <row r="5352">
      <c r="A5352" s="143" t="s">
        <v>41825</v>
      </c>
      <c r="B5352" t="s">
        <v>35273</v>
      </c>
      <c r="C5352" t="s">
        <v>76</v>
      </c>
      <c r="D5352" s="144"/>
      <c r="E5352" s="144"/>
    </row>
    <row r="5353">
      <c r="A5353" s="143" t="s">
        <v>41826</v>
      </c>
      <c r="B5353" t="s">
        <v>35273</v>
      </c>
      <c r="C5353" t="s">
        <v>992</v>
      </c>
      <c r="D5353" s="144" t="s">
        <v>35292</v>
      </c>
      <c r="E5353" s="144" t="s">
        <v>35293</v>
      </c>
    </row>
    <row r="5354">
      <c r="A5354" s="143" t="s">
        <v>41827</v>
      </c>
      <c r="B5354" t="s">
        <v>35273</v>
      </c>
      <c r="C5354" t="s">
        <v>498</v>
      </c>
      <c r="D5354" s="144" t="s">
        <v>35296</v>
      </c>
      <c r="E5354" s="144" t="s">
        <v>35297</v>
      </c>
    </row>
    <row r="5355">
      <c r="A5355" s="143" t="s">
        <v>41828</v>
      </c>
      <c r="B5355" t="s">
        <v>35273</v>
      </c>
      <c r="C5355" t="s">
        <v>80</v>
      </c>
      <c r="D5355" s="144" t="s">
        <v>35307</v>
      </c>
      <c r="E5355" s="144" t="s">
        <v>35308</v>
      </c>
    </row>
    <row r="5356">
      <c r="A5356" s="143" t="s">
        <v>41829</v>
      </c>
      <c r="B5356" t="s">
        <v>35273</v>
      </c>
      <c r="C5356" t="s">
        <v>80</v>
      </c>
      <c r="D5356" s="144" t="s">
        <v>35314</v>
      </c>
      <c r="E5356" s="144"/>
    </row>
    <row r="5357">
      <c r="A5357" s="143" t="s">
        <v>41830</v>
      </c>
      <c r="B5357" t="s">
        <v>35316</v>
      </c>
      <c r="C5357" t="s">
        <v>55</v>
      </c>
      <c r="D5357" s="144" t="s">
        <v>35322</v>
      </c>
      <c r="E5357" s="144" t="s">
        <v>35323</v>
      </c>
    </row>
    <row r="5358">
      <c r="A5358" s="143" t="s">
        <v>41831</v>
      </c>
      <c r="B5358" t="s">
        <v>35316</v>
      </c>
      <c r="C5358" t="s">
        <v>76</v>
      </c>
      <c r="D5358" s="144" t="s">
        <v>35333</v>
      </c>
      <c r="E5358" s="144"/>
    </row>
    <row r="5359">
      <c r="A5359" s="143" t="s">
        <v>41832</v>
      </c>
      <c r="B5359" t="s">
        <v>35316</v>
      </c>
      <c r="C5359" t="s">
        <v>498</v>
      </c>
      <c r="D5359" s="144" t="s">
        <v>35336</v>
      </c>
      <c r="E5359" s="144" t="s">
        <v>35337</v>
      </c>
    </row>
    <row r="5360">
      <c r="A5360" s="143" t="s">
        <v>41833</v>
      </c>
      <c r="B5360" t="s">
        <v>35338</v>
      </c>
      <c r="C5360" t="s">
        <v>55</v>
      </c>
      <c r="D5360" s="144" t="s">
        <v>35344</v>
      </c>
      <c r="E5360" s="144" t="s">
        <v>35345</v>
      </c>
    </row>
    <row r="5361">
      <c r="A5361" s="143" t="s">
        <v>41834</v>
      </c>
      <c r="B5361" t="s">
        <v>35338</v>
      </c>
      <c r="C5361" t="s">
        <v>80</v>
      </c>
      <c r="D5361" s="144" t="s">
        <v>35354</v>
      </c>
      <c r="E5361" s="144"/>
    </row>
    <row r="5362">
      <c r="A5362" s="143" t="s">
        <v>41835</v>
      </c>
      <c r="B5362" t="s">
        <v>35338</v>
      </c>
      <c r="C5362" t="s">
        <v>80</v>
      </c>
      <c r="D5362" s="144" t="s">
        <v>35359</v>
      </c>
      <c r="E5362" s="144" t="s">
        <v>35360</v>
      </c>
    </row>
    <row r="5363">
      <c r="A5363" s="143" t="s">
        <v>41836</v>
      </c>
      <c r="B5363" t="s">
        <v>35361</v>
      </c>
      <c r="C5363" t="s">
        <v>106</v>
      </c>
      <c r="D5363" s="144" t="s">
        <v>35367</v>
      </c>
      <c r="E5363" s="144" t="s">
        <v>35368</v>
      </c>
    </row>
    <row r="5364">
      <c r="A5364" s="143" t="s">
        <v>41837</v>
      </c>
      <c r="B5364" t="s">
        <v>35377</v>
      </c>
      <c r="C5364" t="s">
        <v>21557</v>
      </c>
      <c r="D5364" s="144" t="s">
        <v>35382</v>
      </c>
      <c r="E5364" s="144"/>
    </row>
    <row r="5365">
      <c r="A5365" s="143" t="s">
        <v>41838</v>
      </c>
      <c r="B5365" t="s">
        <v>35377</v>
      </c>
      <c r="C5365" t="s">
        <v>674</v>
      </c>
      <c r="D5365" s="144" t="s">
        <v>86</v>
      </c>
      <c r="E5365" s="144" t="s">
        <v>86</v>
      </c>
    </row>
    <row r="5366">
      <c r="A5366" s="143" t="s">
        <v>41839</v>
      </c>
      <c r="B5366" t="s">
        <v>35377</v>
      </c>
      <c r="C5366" t="s">
        <v>386</v>
      </c>
      <c r="D5366" s="144"/>
      <c r="E5366" s="144"/>
    </row>
    <row r="5367">
      <c r="A5367" s="143" t="s">
        <v>41840</v>
      </c>
      <c r="B5367" t="s">
        <v>35377</v>
      </c>
      <c r="C5367" t="s">
        <v>695</v>
      </c>
      <c r="D5367" s="144" t="s">
        <v>35397</v>
      </c>
      <c r="E5367" s="144"/>
    </row>
    <row r="5368">
      <c r="A5368" s="143" t="s">
        <v>41841</v>
      </c>
      <c r="B5368" t="s">
        <v>35399</v>
      </c>
      <c r="C5368" t="s">
        <v>1959</v>
      </c>
      <c r="D5368" s="144"/>
      <c r="E5368" s="144"/>
    </row>
    <row r="5369">
      <c r="A5369" s="143" t="s">
        <v>41842</v>
      </c>
      <c r="B5369" t="s">
        <v>35399</v>
      </c>
      <c r="C5369" t="s">
        <v>412</v>
      </c>
      <c r="D5369" s="144" t="s">
        <v>35414</v>
      </c>
      <c r="E5369" s="144"/>
    </row>
    <row r="5370">
      <c r="A5370" s="143" t="s">
        <v>41843</v>
      </c>
      <c r="B5370" t="s">
        <v>35399</v>
      </c>
      <c r="C5370" t="s">
        <v>55</v>
      </c>
      <c r="D5370" s="144" t="s">
        <v>35417</v>
      </c>
      <c r="E5370" s="144"/>
    </row>
    <row r="5371">
      <c r="A5371" s="143" t="s">
        <v>41844</v>
      </c>
      <c r="B5371" t="s">
        <v>35399</v>
      </c>
      <c r="C5371" t="s">
        <v>76</v>
      </c>
      <c r="D5371" s="144"/>
      <c r="E5371" s="144"/>
    </row>
    <row r="5372">
      <c r="A5372" s="143" t="s">
        <v>41845</v>
      </c>
      <c r="B5372" t="s">
        <v>35399</v>
      </c>
      <c r="C5372" t="s">
        <v>674</v>
      </c>
      <c r="D5372" s="144" t="s">
        <v>35421</v>
      </c>
      <c r="E5372" s="144"/>
    </row>
    <row r="5373">
      <c r="A5373" s="143" t="s">
        <v>41846</v>
      </c>
      <c r="B5373" t="s">
        <v>35426</v>
      </c>
      <c r="C5373" t="s">
        <v>311</v>
      </c>
      <c r="D5373" s="144" t="s">
        <v>35431</v>
      </c>
      <c r="E5373" s="144" t="s">
        <v>35432</v>
      </c>
    </row>
    <row r="5374">
      <c r="A5374" s="143" t="s">
        <v>41847</v>
      </c>
      <c r="B5374" t="s">
        <v>35426</v>
      </c>
      <c r="C5374" t="s">
        <v>80</v>
      </c>
      <c r="D5374" s="144" t="s">
        <v>35442</v>
      </c>
      <c r="E5374" s="144"/>
    </row>
    <row r="5375">
      <c r="A5375" s="143" t="s">
        <v>41848</v>
      </c>
      <c r="B5375" t="s">
        <v>35426</v>
      </c>
      <c r="C5375" t="s">
        <v>80</v>
      </c>
      <c r="D5375" s="144" t="s">
        <v>35446</v>
      </c>
      <c r="E5375" s="144"/>
    </row>
    <row r="5376">
      <c r="A5376" s="143" t="s">
        <v>41849</v>
      </c>
      <c r="B5376" t="s">
        <v>35426</v>
      </c>
      <c r="C5376" t="s">
        <v>80</v>
      </c>
      <c r="D5376" s="144" t="s">
        <v>35451</v>
      </c>
      <c r="E5376" s="144"/>
    </row>
    <row r="5377">
      <c r="A5377" s="143" t="s">
        <v>41850</v>
      </c>
      <c r="B5377" t="s">
        <v>35453</v>
      </c>
      <c r="C5377" t="s">
        <v>2416</v>
      </c>
      <c r="D5377" s="144" t="s">
        <v>35459</v>
      </c>
      <c r="E5377" s="144" t="s">
        <v>35460</v>
      </c>
    </row>
    <row r="5378">
      <c r="A5378" s="143" t="s">
        <v>41851</v>
      </c>
      <c r="B5378" t="s">
        <v>35453</v>
      </c>
      <c r="C5378" t="s">
        <v>55</v>
      </c>
      <c r="D5378" s="144" t="s">
        <v>35469</v>
      </c>
      <c r="E5378" s="144" t="s">
        <v>35460</v>
      </c>
    </row>
    <row r="5379">
      <c r="A5379" s="143" t="s">
        <v>41852</v>
      </c>
      <c r="B5379" t="s">
        <v>35453</v>
      </c>
      <c r="C5379" t="s">
        <v>34719</v>
      </c>
      <c r="D5379" s="144"/>
      <c r="E5379" s="144"/>
    </row>
    <row r="5380">
      <c r="A5380" s="143" t="s">
        <v>41853</v>
      </c>
      <c r="B5380" t="s">
        <v>35453</v>
      </c>
      <c r="C5380" t="s">
        <v>160</v>
      </c>
      <c r="D5380" s="144"/>
      <c r="E5380" s="144"/>
    </row>
    <row r="5381">
      <c r="A5381" s="143" t="s">
        <v>41854</v>
      </c>
      <c r="B5381" t="s">
        <v>35453</v>
      </c>
      <c r="C5381" t="s">
        <v>2834</v>
      </c>
      <c r="D5381" s="144"/>
      <c r="E5381" s="144"/>
    </row>
    <row r="5382">
      <c r="A5382" s="143" t="s">
        <v>41855</v>
      </c>
      <c r="B5382" t="s">
        <v>35453</v>
      </c>
      <c r="C5382" t="s">
        <v>2834</v>
      </c>
      <c r="D5382" s="144"/>
      <c r="E5382" s="144"/>
    </row>
    <row r="5383">
      <c r="A5383" s="143" t="s">
        <v>41856</v>
      </c>
      <c r="B5383" t="s">
        <v>35484</v>
      </c>
      <c r="C5383" t="s">
        <v>55</v>
      </c>
      <c r="D5383" s="144" t="s">
        <v>35489</v>
      </c>
      <c r="E5383" s="144" t="s">
        <v>35490</v>
      </c>
    </row>
    <row r="5384">
      <c r="A5384" s="143" t="s">
        <v>41857</v>
      </c>
      <c r="B5384" t="s">
        <v>35484</v>
      </c>
      <c r="C5384" t="s">
        <v>498</v>
      </c>
      <c r="D5384" s="144" t="s">
        <v>35498</v>
      </c>
      <c r="E5384" s="144"/>
    </row>
    <row r="5385">
      <c r="A5385" s="143" t="s">
        <v>41858</v>
      </c>
      <c r="B5385" t="s">
        <v>35501</v>
      </c>
      <c r="C5385" t="s">
        <v>80</v>
      </c>
      <c r="D5385" s="144" t="s">
        <v>35505</v>
      </c>
      <c r="E5385" s="144" t="s">
        <v>35506</v>
      </c>
    </row>
    <row r="5386">
      <c r="A5386" s="143" t="s">
        <v>41859</v>
      </c>
      <c r="B5386" t="s">
        <v>35512</v>
      </c>
      <c r="C5386" t="s">
        <v>3733</v>
      </c>
      <c r="D5386" s="144" t="s">
        <v>35517</v>
      </c>
      <c r="E5386" s="144"/>
    </row>
    <row r="5387">
      <c r="A5387" s="143" t="s">
        <v>41860</v>
      </c>
      <c r="B5387" t="s">
        <v>35512</v>
      </c>
      <c r="C5387" t="s">
        <v>106</v>
      </c>
      <c r="D5387" s="144"/>
      <c r="E5387" s="144"/>
    </row>
    <row r="5388">
      <c r="A5388" s="143" t="s">
        <v>41861</v>
      </c>
      <c r="B5388" t="s">
        <v>35532</v>
      </c>
      <c r="C5388" t="s">
        <v>469</v>
      </c>
      <c r="D5388" s="144"/>
      <c r="E5388" s="144"/>
    </row>
    <row r="5389">
      <c r="A5389" s="143" t="s">
        <v>41862</v>
      </c>
      <c r="B5389" t="s">
        <v>35532</v>
      </c>
      <c r="C5389" t="s">
        <v>55</v>
      </c>
      <c r="D5389" s="144" t="s">
        <v>35544</v>
      </c>
      <c r="E5389" s="144" t="s">
        <v>35545</v>
      </c>
    </row>
    <row r="5390">
      <c r="A5390" s="143" t="s">
        <v>41863</v>
      </c>
      <c r="B5390" t="s">
        <v>35532</v>
      </c>
      <c r="C5390" t="s">
        <v>160</v>
      </c>
      <c r="D5390" s="144" t="s">
        <v>35549</v>
      </c>
      <c r="E5390" s="144" t="s">
        <v>35550</v>
      </c>
    </row>
    <row r="5391">
      <c r="A5391" s="143" t="s">
        <v>41864</v>
      </c>
      <c r="B5391" t="s">
        <v>35553</v>
      </c>
      <c r="C5391" t="s">
        <v>55</v>
      </c>
      <c r="D5391" s="144" t="s">
        <v>35558</v>
      </c>
      <c r="E5391" s="144"/>
    </row>
    <row r="5392">
      <c r="A5392" s="143" t="s">
        <v>41865</v>
      </c>
      <c r="B5392" t="s">
        <v>35553</v>
      </c>
      <c r="C5392" t="s">
        <v>80</v>
      </c>
      <c r="D5392" s="144" t="s">
        <v>35567</v>
      </c>
      <c r="E5392" s="144"/>
    </row>
    <row r="5393">
      <c r="A5393" s="143" t="s">
        <v>41866</v>
      </c>
      <c r="B5393" t="s">
        <v>35568</v>
      </c>
      <c r="C5393" t="s">
        <v>35573</v>
      </c>
      <c r="D5393" s="144" t="s">
        <v>35574</v>
      </c>
      <c r="E5393" s="144" t="s">
        <v>86</v>
      </c>
    </row>
    <row r="5394">
      <c r="A5394" s="143" t="s">
        <v>41867</v>
      </c>
      <c r="B5394" t="s">
        <v>35568</v>
      </c>
      <c r="C5394" t="s">
        <v>55</v>
      </c>
      <c r="D5394" s="144" t="s">
        <v>35582</v>
      </c>
      <c r="E5394" s="144"/>
    </row>
    <row r="5395">
      <c r="A5395" s="143" t="s">
        <v>41868</v>
      </c>
      <c r="B5395" t="s">
        <v>35568</v>
      </c>
      <c r="C5395" t="s">
        <v>80</v>
      </c>
      <c r="D5395" s="144" t="s">
        <v>35587</v>
      </c>
      <c r="E5395" s="144"/>
    </row>
    <row r="5396">
      <c r="A5396" s="143" t="s">
        <v>41869</v>
      </c>
      <c r="B5396" t="s">
        <v>35588</v>
      </c>
      <c r="C5396" t="s">
        <v>55</v>
      </c>
      <c r="D5396" s="144" t="s">
        <v>35594</v>
      </c>
      <c r="E5396" s="144" t="s">
        <v>35595</v>
      </c>
    </row>
    <row r="5397">
      <c r="A5397" s="143" t="s">
        <v>41870</v>
      </c>
      <c r="B5397" t="s">
        <v>35602</v>
      </c>
      <c r="C5397" t="s">
        <v>992</v>
      </c>
      <c r="D5397" s="144" t="s">
        <v>35606</v>
      </c>
      <c r="E5397" s="144"/>
    </row>
    <row r="5398">
      <c r="A5398" s="143" t="s">
        <v>41871</v>
      </c>
      <c r="B5398" t="s">
        <v>35602</v>
      </c>
      <c r="C5398" t="s">
        <v>160</v>
      </c>
      <c r="D5398" s="144"/>
      <c r="E5398" s="144" t="s">
        <v>35619</v>
      </c>
    </row>
    <row r="5399">
      <c r="A5399" s="143" t="s">
        <v>41872</v>
      </c>
      <c r="B5399" t="s">
        <v>35602</v>
      </c>
      <c r="C5399" t="s">
        <v>1726</v>
      </c>
      <c r="D5399" s="144" t="s">
        <v>35622</v>
      </c>
      <c r="E5399" s="144"/>
    </row>
    <row r="5400">
      <c r="A5400" s="143" t="s">
        <v>41873</v>
      </c>
      <c r="B5400" t="s">
        <v>35602</v>
      </c>
      <c r="C5400" t="s">
        <v>247</v>
      </c>
      <c r="D5400" s="144"/>
      <c r="E5400" s="144"/>
    </row>
    <row r="5401">
      <c r="A5401" s="143" t="s">
        <v>41874</v>
      </c>
      <c r="B5401" t="s">
        <v>35602</v>
      </c>
      <c r="C5401" t="s">
        <v>386</v>
      </c>
      <c r="D5401" s="144"/>
      <c r="E5401" s="144"/>
    </row>
    <row r="5402">
      <c r="A5402" s="143" t="s">
        <v>41875</v>
      </c>
      <c r="B5402" t="s">
        <v>35602</v>
      </c>
      <c r="C5402" t="s">
        <v>386</v>
      </c>
      <c r="D5402" s="144"/>
      <c r="E5402" s="144" t="s">
        <v>35629</v>
      </c>
    </row>
    <row r="5403">
      <c r="A5403" s="143" t="s">
        <v>41876</v>
      </c>
      <c r="B5403" t="s">
        <v>35602</v>
      </c>
      <c r="C5403" t="s">
        <v>386</v>
      </c>
      <c r="D5403" s="144"/>
      <c r="E5403" s="144"/>
    </row>
    <row r="5404">
      <c r="A5404" s="143" t="s">
        <v>41877</v>
      </c>
      <c r="B5404" t="s">
        <v>35602</v>
      </c>
      <c r="C5404" t="s">
        <v>5560</v>
      </c>
      <c r="D5404" s="144"/>
      <c r="E5404" s="144"/>
    </row>
    <row r="5405">
      <c r="A5405" s="143" t="s">
        <v>41878</v>
      </c>
      <c r="B5405" t="s">
        <v>35602</v>
      </c>
      <c r="C5405" t="s">
        <v>2695</v>
      </c>
      <c r="D5405" s="144"/>
      <c r="E5405" s="144"/>
    </row>
    <row r="5406">
      <c r="A5406" s="143" t="s">
        <v>41879</v>
      </c>
      <c r="B5406" t="s">
        <v>35602</v>
      </c>
      <c r="C5406" t="s">
        <v>2695</v>
      </c>
      <c r="D5406" s="144"/>
      <c r="E5406" s="144"/>
    </row>
    <row r="5407">
      <c r="A5407" s="143" t="s">
        <v>41880</v>
      </c>
      <c r="B5407" t="s">
        <v>35602</v>
      </c>
      <c r="C5407" t="s">
        <v>106</v>
      </c>
      <c r="D5407" s="144" t="s">
        <v>86</v>
      </c>
      <c r="E5407" s="144" t="s">
        <v>86</v>
      </c>
    </row>
    <row r="5408">
      <c r="A5408" s="143" t="s">
        <v>41881</v>
      </c>
      <c r="B5408" t="s">
        <v>35602</v>
      </c>
      <c r="C5408" t="s">
        <v>80</v>
      </c>
      <c r="D5408" s="144" t="s">
        <v>35641</v>
      </c>
      <c r="E5408" s="144" t="s">
        <v>35642</v>
      </c>
    </row>
    <row r="5409">
      <c r="A5409" s="143" t="s">
        <v>41882</v>
      </c>
      <c r="B5409" t="s">
        <v>35643</v>
      </c>
      <c r="C5409" t="s">
        <v>55</v>
      </c>
      <c r="D5409" s="144" t="s">
        <v>35648</v>
      </c>
      <c r="E5409" s="144" t="s">
        <v>35649</v>
      </c>
    </row>
    <row r="5410">
      <c r="A5410" s="143" t="s">
        <v>41883</v>
      </c>
      <c r="B5410" t="s">
        <v>35643</v>
      </c>
      <c r="C5410" t="s">
        <v>2649</v>
      </c>
      <c r="D5410" s="144" t="s">
        <v>35659</v>
      </c>
      <c r="E5410" s="144" t="s">
        <v>35660</v>
      </c>
    </row>
    <row r="5411">
      <c r="A5411" s="143" t="s">
        <v>41884</v>
      </c>
      <c r="B5411" t="s">
        <v>35643</v>
      </c>
      <c r="C5411" t="s">
        <v>35665</v>
      </c>
      <c r="D5411" s="144" t="s">
        <v>35666</v>
      </c>
      <c r="E5411" s="144"/>
    </row>
    <row r="5412">
      <c r="A5412" s="143" t="s">
        <v>41885</v>
      </c>
      <c r="B5412" t="s">
        <v>35643</v>
      </c>
      <c r="C5412" t="s">
        <v>160</v>
      </c>
      <c r="D5412" s="144"/>
      <c r="E5412" s="144"/>
    </row>
    <row r="5413">
      <c r="A5413" s="143" t="s">
        <v>41886</v>
      </c>
      <c r="B5413" t="s">
        <v>35643</v>
      </c>
      <c r="C5413" t="s">
        <v>160</v>
      </c>
      <c r="D5413" s="144"/>
      <c r="E5413" s="144"/>
    </row>
    <row r="5414">
      <c r="A5414" s="143" t="s">
        <v>41887</v>
      </c>
      <c r="B5414" t="s">
        <v>35643</v>
      </c>
      <c r="C5414" t="s">
        <v>386</v>
      </c>
      <c r="D5414" s="144"/>
      <c r="E5414" s="144"/>
    </row>
    <row r="5415">
      <c r="A5415" s="143" t="s">
        <v>41888</v>
      </c>
      <c r="B5415" t="s">
        <v>35671</v>
      </c>
      <c r="C5415" t="s">
        <v>20673</v>
      </c>
      <c r="D5415" s="144"/>
      <c r="E5415" s="144"/>
    </row>
    <row r="5416">
      <c r="A5416" s="143" t="s">
        <v>41889</v>
      </c>
      <c r="B5416" t="s">
        <v>35671</v>
      </c>
      <c r="C5416" t="s">
        <v>412</v>
      </c>
      <c r="D5416" s="144" t="s">
        <v>86</v>
      </c>
      <c r="E5416" s="144" t="s">
        <v>86</v>
      </c>
    </row>
    <row r="5417">
      <c r="A5417" s="143" t="s">
        <v>41890</v>
      </c>
      <c r="B5417" t="s">
        <v>35671</v>
      </c>
      <c r="C5417" t="s">
        <v>412</v>
      </c>
      <c r="D5417" s="144" t="s">
        <v>86</v>
      </c>
      <c r="E5417" s="144" t="s">
        <v>86</v>
      </c>
    </row>
    <row r="5418">
      <c r="A5418" s="143" t="s">
        <v>41891</v>
      </c>
      <c r="B5418" t="s">
        <v>35671</v>
      </c>
      <c r="C5418" t="s">
        <v>55</v>
      </c>
      <c r="D5418" s="144" t="s">
        <v>35688</v>
      </c>
      <c r="E5418" s="144" t="s">
        <v>35689</v>
      </c>
    </row>
    <row r="5419">
      <c r="A5419" s="143" t="s">
        <v>41892</v>
      </c>
      <c r="B5419" t="s">
        <v>35671</v>
      </c>
      <c r="C5419" t="s">
        <v>160</v>
      </c>
      <c r="D5419" s="144"/>
      <c r="E5419" s="144"/>
    </row>
    <row r="5420">
      <c r="A5420" s="143" t="s">
        <v>41893</v>
      </c>
      <c r="B5420" t="s">
        <v>35671</v>
      </c>
      <c r="C5420" t="s">
        <v>21036</v>
      </c>
      <c r="D5420" s="144" t="s">
        <v>35694</v>
      </c>
      <c r="E5420" s="144" t="s">
        <v>35695</v>
      </c>
    </row>
    <row r="5421">
      <c r="A5421" s="143" t="s">
        <v>41894</v>
      </c>
      <c r="B5421" t="s">
        <v>35671</v>
      </c>
      <c r="C5421" t="s">
        <v>247</v>
      </c>
      <c r="D5421" s="144"/>
      <c r="E5421" s="144"/>
    </row>
    <row r="5422">
      <c r="A5422" s="143" t="s">
        <v>41895</v>
      </c>
      <c r="B5422" t="s">
        <v>35698</v>
      </c>
      <c r="C5422" t="s">
        <v>55</v>
      </c>
      <c r="D5422" s="144" t="s">
        <v>35703</v>
      </c>
      <c r="E5422" s="144"/>
    </row>
    <row r="5423">
      <c r="A5423" s="143" t="s">
        <v>41896</v>
      </c>
      <c r="B5423" t="s">
        <v>35698</v>
      </c>
      <c r="C5423" t="s">
        <v>35713</v>
      </c>
      <c r="D5423" s="144" t="s">
        <v>35714</v>
      </c>
      <c r="E5423" s="144"/>
    </row>
    <row r="5424">
      <c r="A5424" s="143" t="s">
        <v>41897</v>
      </c>
      <c r="B5424" t="s">
        <v>35698</v>
      </c>
      <c r="C5424" t="s">
        <v>80</v>
      </c>
      <c r="D5424" s="144" t="s">
        <v>35717</v>
      </c>
      <c r="E5424" s="144"/>
    </row>
    <row r="5425">
      <c r="A5425" s="143" t="s">
        <v>41898</v>
      </c>
      <c r="B5425" t="s">
        <v>35721</v>
      </c>
      <c r="C5425" t="s">
        <v>55</v>
      </c>
      <c r="D5425" s="144" t="s">
        <v>35727</v>
      </c>
      <c r="E5425" s="144" t="s">
        <v>35728</v>
      </c>
    </row>
    <row r="5426">
      <c r="A5426" s="143" t="s">
        <v>41899</v>
      </c>
      <c r="B5426" t="s">
        <v>35721</v>
      </c>
      <c r="C5426" t="s">
        <v>247</v>
      </c>
      <c r="D5426" s="144" t="s">
        <v>35736</v>
      </c>
      <c r="E5426" s="144"/>
    </row>
    <row r="5427">
      <c r="A5427" s="143" t="s">
        <v>41900</v>
      </c>
      <c r="B5427" t="s">
        <v>35721</v>
      </c>
      <c r="C5427" t="s">
        <v>1583</v>
      </c>
      <c r="D5427" s="144" t="s">
        <v>35739</v>
      </c>
      <c r="E5427" s="144" t="s">
        <v>35740</v>
      </c>
    </row>
    <row r="5428">
      <c r="A5428" s="143" t="s">
        <v>41901</v>
      </c>
      <c r="B5428" t="s">
        <v>35741</v>
      </c>
      <c r="C5428" t="s">
        <v>55</v>
      </c>
      <c r="D5428" s="144" t="s">
        <v>35745</v>
      </c>
      <c r="E5428" s="144"/>
    </row>
    <row r="5429">
      <c r="A5429" s="143" t="s">
        <v>41902</v>
      </c>
      <c r="B5429" t="s">
        <v>35741</v>
      </c>
      <c r="C5429" t="s">
        <v>80</v>
      </c>
      <c r="D5429" s="144" t="s">
        <v>35753</v>
      </c>
      <c r="E5429" s="144"/>
    </row>
    <row r="5430">
      <c r="A5430" s="143" t="s">
        <v>41903</v>
      </c>
      <c r="B5430" t="s">
        <v>35754</v>
      </c>
      <c r="C5430" t="s">
        <v>55</v>
      </c>
      <c r="D5430" s="144" t="s">
        <v>35760</v>
      </c>
      <c r="E5430" s="144" t="s">
        <v>35761</v>
      </c>
    </row>
    <row r="5431">
      <c r="A5431" s="143" t="s">
        <v>41904</v>
      </c>
      <c r="B5431" t="s">
        <v>35754</v>
      </c>
      <c r="C5431" t="s">
        <v>106</v>
      </c>
      <c r="D5431" s="144" t="s">
        <v>35766</v>
      </c>
      <c r="E5431" t="s">
        <v>41905</v>
      </c>
    </row>
    <row r="5432">
      <c r="A5432" s="143" t="s">
        <v>41906</v>
      </c>
      <c r="B5432" t="s">
        <v>35772</v>
      </c>
      <c r="C5432" t="s">
        <v>55</v>
      </c>
      <c r="D5432" s="144" t="s">
        <v>35776</v>
      </c>
      <c r="E5432" s="144" t="s">
        <v>35777</v>
      </c>
    </row>
    <row r="5433">
      <c r="A5433" s="143" t="s">
        <v>41907</v>
      </c>
      <c r="B5433" t="s">
        <v>35772</v>
      </c>
      <c r="C5433" t="s">
        <v>160</v>
      </c>
      <c r="D5433" s="144" t="s">
        <v>35787</v>
      </c>
      <c r="E5433" s="144"/>
    </row>
    <row r="5434">
      <c r="A5434" s="143" t="s">
        <v>41908</v>
      </c>
      <c r="B5434" t="s">
        <v>35788</v>
      </c>
      <c r="C5434" t="s">
        <v>311</v>
      </c>
      <c r="D5434" s="144" t="s">
        <v>35793</v>
      </c>
      <c r="E5434" s="144"/>
    </row>
    <row r="5435">
      <c r="A5435" s="143" t="s">
        <v>41909</v>
      </c>
      <c r="B5435" t="s">
        <v>35788</v>
      </c>
      <c r="C5435" t="s">
        <v>160</v>
      </c>
      <c r="D5435" s="144" t="s">
        <v>35800</v>
      </c>
      <c r="E5435" s="144" t="s">
        <v>35801</v>
      </c>
    </row>
    <row r="5436">
      <c r="A5436" s="143" t="s">
        <v>41910</v>
      </c>
      <c r="B5436" t="s">
        <v>35788</v>
      </c>
      <c r="C5436" t="s">
        <v>247</v>
      </c>
      <c r="D5436" s="144"/>
      <c r="E5436" s="144"/>
    </row>
    <row r="5437">
      <c r="A5437" s="143" t="s">
        <v>41911</v>
      </c>
      <c r="B5437" t="s">
        <v>35788</v>
      </c>
      <c r="C5437" t="s">
        <v>80</v>
      </c>
      <c r="D5437" s="144" t="s">
        <v>35807</v>
      </c>
      <c r="E5437" s="144"/>
    </row>
    <row r="5438">
      <c r="A5438" s="143" t="s">
        <v>41912</v>
      </c>
      <c r="B5438" t="s">
        <v>35808</v>
      </c>
      <c r="C5438" t="s">
        <v>55</v>
      </c>
      <c r="D5438" s="144" t="s">
        <v>35812</v>
      </c>
      <c r="E5438" s="144" t="s">
        <v>35813</v>
      </c>
    </row>
    <row r="5439">
      <c r="A5439" s="143" t="s">
        <v>41913</v>
      </c>
      <c r="B5439" t="s">
        <v>35820</v>
      </c>
      <c r="C5439" t="s">
        <v>3733</v>
      </c>
      <c r="D5439" s="144" t="s">
        <v>35827</v>
      </c>
      <c r="E5439" t="s">
        <v>41914</v>
      </c>
    </row>
    <row r="5440">
      <c r="A5440" s="143" t="s">
        <v>41915</v>
      </c>
      <c r="B5440" t="s">
        <v>35839</v>
      </c>
      <c r="C5440" t="s">
        <v>55</v>
      </c>
      <c r="D5440" s="144" t="s">
        <v>35844</v>
      </c>
      <c r="E5440" s="144" t="s">
        <v>35845</v>
      </c>
    </row>
    <row r="5441">
      <c r="A5441" s="143" t="s">
        <v>41916</v>
      </c>
      <c r="B5441" t="s">
        <v>35850</v>
      </c>
      <c r="C5441" t="s">
        <v>55</v>
      </c>
      <c r="D5441" s="144" t="s">
        <v>35854</v>
      </c>
      <c r="E5441" t="s">
        <v>41917</v>
      </c>
    </row>
    <row r="5442">
      <c r="A5442" s="143" t="s">
        <v>41918</v>
      </c>
      <c r="B5442" t="s">
        <v>35850</v>
      </c>
      <c r="C5442" t="s">
        <v>76</v>
      </c>
      <c r="D5442" s="144"/>
      <c r="E5442" s="144"/>
    </row>
    <row r="5443">
      <c r="A5443" s="143" t="s">
        <v>41919</v>
      </c>
      <c r="B5443" t="s">
        <v>35850</v>
      </c>
      <c r="C5443" t="s">
        <v>76</v>
      </c>
      <c r="D5443" s="144"/>
      <c r="E5443" s="144"/>
    </row>
    <row r="5444">
      <c r="A5444" s="143" t="s">
        <v>41920</v>
      </c>
      <c r="B5444" t="s">
        <v>35850</v>
      </c>
      <c r="C5444" t="s">
        <v>106</v>
      </c>
      <c r="D5444" s="144" t="s">
        <v>35869</v>
      </c>
      <c r="E5444" t="s">
        <v>41921</v>
      </c>
    </row>
    <row r="5445">
      <c r="A5445" s="143" t="s">
        <v>41922</v>
      </c>
      <c r="B5445" t="s">
        <v>35850</v>
      </c>
      <c r="C5445" t="s">
        <v>80</v>
      </c>
      <c r="D5445" s="144" t="s">
        <v>35874</v>
      </c>
      <c r="E5445" s="144" t="s">
        <v>35875</v>
      </c>
    </row>
    <row r="5446">
      <c r="A5446" s="143" t="s">
        <v>41923</v>
      </c>
      <c r="B5446" t="s">
        <v>35850</v>
      </c>
      <c r="C5446" t="s">
        <v>80</v>
      </c>
      <c r="D5446" t="s">
        <v>35878</v>
      </c>
      <c r="E5446" t="s">
        <v>41924</v>
      </c>
    </row>
    <row r="5447">
      <c r="A5447" s="143" t="s">
        <v>41925</v>
      </c>
      <c r="B5447" t="s">
        <v>35885</v>
      </c>
      <c r="C5447" t="s">
        <v>1959</v>
      </c>
    </row>
    <row r="5448">
      <c r="A5448" s="143" t="s">
        <v>41926</v>
      </c>
      <c r="B5448" t="s">
        <v>35885</v>
      </c>
      <c r="C5448" t="s">
        <v>55</v>
      </c>
      <c r="D5448" t="s">
        <v>35899</v>
      </c>
      <c r="E5448" t="s">
        <v>35900</v>
      </c>
    </row>
    <row r="5449">
      <c r="A5449" s="143" t="s">
        <v>41927</v>
      </c>
      <c r="B5449" t="s">
        <v>35885</v>
      </c>
      <c r="C5449" t="s">
        <v>76</v>
      </c>
      <c r="D5449" t="s">
        <v>35906</v>
      </c>
      <c r="E5449" t="s">
        <v>35907</v>
      </c>
    </row>
    <row r="5450">
      <c r="A5450" s="143" t="s">
        <v>41928</v>
      </c>
      <c r="B5450" t="s">
        <v>35885</v>
      </c>
      <c r="C5450" t="s">
        <v>106</v>
      </c>
      <c r="D5450" t="s">
        <v>35912</v>
      </c>
      <c r="E5450" t="s">
        <v>35913</v>
      </c>
    </row>
    <row r="5451">
      <c r="A5451" s="143" t="s">
        <v>41929</v>
      </c>
      <c r="B5451" t="s">
        <v>35916</v>
      </c>
      <c r="C5451" t="s">
        <v>55</v>
      </c>
      <c r="D5451" t="s">
        <v>35922</v>
      </c>
    </row>
    <row r="5452">
      <c r="A5452" s="143" t="s">
        <v>41930</v>
      </c>
      <c r="B5452" t="s">
        <v>35916</v>
      </c>
      <c r="C5452" t="s">
        <v>80</v>
      </c>
      <c r="D5452" t="s">
        <v>86</v>
      </c>
      <c r="E5452" t="s">
        <v>86</v>
      </c>
    </row>
    <row r="5453">
      <c r="A5453" s="143" t="s">
        <v>41931</v>
      </c>
      <c r="B5453" t="s">
        <v>35916</v>
      </c>
      <c r="C5453" t="s">
        <v>80</v>
      </c>
      <c r="D5453" t="s">
        <v>35936</v>
      </c>
    </row>
    <row r="5454">
      <c r="A5454" s="143" t="s">
        <v>41932</v>
      </c>
      <c r="B5454" t="s">
        <v>35938</v>
      </c>
      <c r="C5454" t="s">
        <v>80</v>
      </c>
      <c r="D5454" t="s">
        <v>35944</v>
      </c>
    </row>
    <row r="5455">
      <c r="A5455" s="143" t="s">
        <v>41933</v>
      </c>
      <c r="B5455" t="s">
        <v>35952</v>
      </c>
      <c r="C5455" t="s">
        <v>55</v>
      </c>
      <c r="D5455" t="s">
        <v>35957</v>
      </c>
      <c r="E5455" t="s">
        <v>35958</v>
      </c>
    </row>
    <row r="5456">
      <c r="A5456" s="143" t="s">
        <v>41934</v>
      </c>
      <c r="B5456" t="s">
        <v>35964</v>
      </c>
      <c r="C5456" t="s">
        <v>55</v>
      </c>
      <c r="D5456" t="s">
        <v>35970</v>
      </c>
    </row>
    <row r="5457">
      <c r="A5457" s="143" t="s">
        <v>41935</v>
      </c>
      <c r="B5457" t="s">
        <v>35964</v>
      </c>
      <c r="C5457" t="s">
        <v>76</v>
      </c>
      <c r="D5457" t="s">
        <v>35979</v>
      </c>
    </row>
    <row r="5458">
      <c r="A5458" s="143" t="s">
        <v>41936</v>
      </c>
      <c r="B5458" t="s">
        <v>35964</v>
      </c>
      <c r="C5458" t="s">
        <v>76</v>
      </c>
    </row>
    <row r="5459">
      <c r="A5459" s="143" t="s">
        <v>41937</v>
      </c>
      <c r="B5459" t="s">
        <v>35964</v>
      </c>
      <c r="C5459" t="s">
        <v>80</v>
      </c>
      <c r="D5459" t="s">
        <v>35986</v>
      </c>
    </row>
    <row r="5460">
      <c r="A5460" s="143" t="s">
        <v>41938</v>
      </c>
      <c r="B5460" t="s">
        <v>35987</v>
      </c>
      <c r="C5460" t="s">
        <v>55</v>
      </c>
      <c r="D5460" t="s">
        <v>35992</v>
      </c>
      <c r="E5460" t="s">
        <v>35993</v>
      </c>
    </row>
    <row r="5461">
      <c r="A5461" s="143" t="s">
        <v>41939</v>
      </c>
      <c r="B5461" t="s">
        <v>36003</v>
      </c>
      <c r="C5461" t="s">
        <v>412</v>
      </c>
    </row>
    <row r="5462">
      <c r="A5462" s="143" t="s">
        <v>41940</v>
      </c>
      <c r="B5462" t="s">
        <v>36003</v>
      </c>
      <c r="C5462" t="s">
        <v>36014</v>
      </c>
      <c r="D5462" t="s">
        <v>36015</v>
      </c>
    </row>
    <row r="5463">
      <c r="A5463" s="143" t="s">
        <v>41941</v>
      </c>
      <c r="B5463" t="s">
        <v>36003</v>
      </c>
      <c r="C5463" t="s">
        <v>55</v>
      </c>
      <c r="D5463" t="s">
        <v>36020</v>
      </c>
      <c r="E5463" t="s">
        <v>36021</v>
      </c>
    </row>
    <row r="5464">
      <c r="A5464" s="143" t="s">
        <v>41942</v>
      </c>
      <c r="B5464" t="s">
        <v>36003</v>
      </c>
      <c r="C5464" t="s">
        <v>80</v>
      </c>
      <c r="D5464" t="s">
        <v>36024</v>
      </c>
    </row>
    <row r="5465">
      <c r="A5465" s="143" t="s">
        <v>41943</v>
      </c>
      <c r="B5465" t="s">
        <v>36028</v>
      </c>
      <c r="C5465" t="s">
        <v>55</v>
      </c>
      <c r="D5465" t="s">
        <v>36033</v>
      </c>
      <c r="E5465" t="s">
        <v>36034</v>
      </c>
    </row>
    <row r="5466">
      <c r="A5466" s="143" t="s">
        <v>41944</v>
      </c>
      <c r="B5466" t="s">
        <v>36044</v>
      </c>
      <c r="C5466" t="s">
        <v>55</v>
      </c>
      <c r="D5466" t="s">
        <v>36049</v>
      </c>
      <c r="E5466" t="s">
        <v>36050</v>
      </c>
    </row>
    <row r="5467">
      <c r="A5467" s="143" t="s">
        <v>41945</v>
      </c>
      <c r="B5467" t="s">
        <v>36044</v>
      </c>
      <c r="C5467" t="s">
        <v>80</v>
      </c>
      <c r="D5467" t="s">
        <v>36060</v>
      </c>
      <c r="E5467" t="s">
        <v>36061</v>
      </c>
    </row>
    <row r="5468">
      <c r="A5468" s="143" t="s">
        <v>41946</v>
      </c>
      <c r="B5468" t="s">
        <v>36065</v>
      </c>
      <c r="C5468" t="s">
        <v>55</v>
      </c>
      <c r="D5468" t="s">
        <v>36072</v>
      </c>
      <c r="E5468" t="s">
        <v>36073</v>
      </c>
    </row>
    <row r="5469">
      <c r="A5469" s="143" t="s">
        <v>41947</v>
      </c>
      <c r="B5469" t="s">
        <v>36084</v>
      </c>
      <c r="C5469" t="s">
        <v>55</v>
      </c>
      <c r="D5469" t="s">
        <v>36088</v>
      </c>
      <c r="E5469" t="s">
        <v>36089</v>
      </c>
    </row>
    <row r="5470">
      <c r="A5470" s="143" t="s">
        <v>41948</v>
      </c>
      <c r="B5470" t="s">
        <v>36084</v>
      </c>
      <c r="C5470" t="s">
        <v>80</v>
      </c>
      <c r="D5470" t="s">
        <v>36097</v>
      </c>
      <c r="E5470" t="s">
        <v>36098</v>
      </c>
    </row>
    <row r="5471">
      <c r="A5471" s="143" t="s">
        <v>41949</v>
      </c>
      <c r="B5471" t="s">
        <v>36099</v>
      </c>
      <c r="C5471" t="s">
        <v>650</v>
      </c>
      <c r="D5471" t="s">
        <v>36104</v>
      </c>
    </row>
    <row r="5472">
      <c r="A5472" s="143" t="s">
        <v>41950</v>
      </c>
      <c r="B5472" t="s">
        <v>36099</v>
      </c>
      <c r="C5472" t="s">
        <v>76</v>
      </c>
    </row>
    <row r="5473">
      <c r="A5473" s="143" t="s">
        <v>41951</v>
      </c>
      <c r="B5473" t="s">
        <v>36099</v>
      </c>
      <c r="C5473" t="s">
        <v>76</v>
      </c>
    </row>
    <row r="5474">
      <c r="A5474" s="143" t="s">
        <v>41952</v>
      </c>
      <c r="B5474" t="s">
        <v>36099</v>
      </c>
      <c r="C5474" t="s">
        <v>498</v>
      </c>
      <c r="D5474" t="s">
        <v>36115</v>
      </c>
    </row>
    <row r="5475">
      <c r="A5475" s="143" t="s">
        <v>41953</v>
      </c>
      <c r="B5475" t="s">
        <v>36099</v>
      </c>
      <c r="C5475" t="s">
        <v>167</v>
      </c>
    </row>
    <row r="5476">
      <c r="A5476" s="143" t="s">
        <v>41954</v>
      </c>
      <c r="B5476" t="s">
        <v>36099</v>
      </c>
      <c r="C5476" t="s">
        <v>80</v>
      </c>
    </row>
    <row r="5477">
      <c r="A5477" s="143" t="s">
        <v>41955</v>
      </c>
      <c r="B5477" t="s">
        <v>36120</v>
      </c>
      <c r="C5477" t="s">
        <v>55</v>
      </c>
      <c r="D5477" t="s">
        <v>36125</v>
      </c>
    </row>
    <row r="5478">
      <c r="A5478" s="143" t="s">
        <v>41956</v>
      </c>
      <c r="B5478" t="s">
        <v>36120</v>
      </c>
      <c r="C5478" t="s">
        <v>55</v>
      </c>
      <c r="D5478" t="s">
        <v>36133</v>
      </c>
      <c r="E5478" t="s">
        <v>36134</v>
      </c>
    </row>
    <row r="5479">
      <c r="A5479" s="143" t="s">
        <v>41957</v>
      </c>
      <c r="B5479" t="s">
        <v>36120</v>
      </c>
      <c r="C5479" t="s">
        <v>80</v>
      </c>
      <c r="D5479" t="s">
        <v>36137</v>
      </c>
      <c r="E5479" t="s">
        <v>36138</v>
      </c>
    </row>
    <row r="5480">
      <c r="A5480" s="143" t="s">
        <v>41958</v>
      </c>
      <c r="B5480" t="s">
        <v>36139</v>
      </c>
      <c r="C5480" t="s">
        <v>80</v>
      </c>
      <c r="D5480" t="s">
        <v>36145</v>
      </c>
    </row>
    <row r="5481">
      <c r="A5481" s="143" t="s">
        <v>41959</v>
      </c>
      <c r="B5481" t="s">
        <v>36153</v>
      </c>
      <c r="C5481" t="s">
        <v>55</v>
      </c>
      <c r="D5481" t="s">
        <v>36157</v>
      </c>
      <c r="E5481" t="s">
        <v>36158</v>
      </c>
    </row>
    <row r="5482">
      <c r="A5482" s="143" t="s">
        <v>41960</v>
      </c>
      <c r="B5482" t="s">
        <v>36167</v>
      </c>
      <c r="C5482" t="s">
        <v>55</v>
      </c>
      <c r="D5482" t="s">
        <v>36173</v>
      </c>
    </row>
    <row r="5483">
      <c r="A5483" s="143" t="s">
        <v>41961</v>
      </c>
      <c r="B5483" t="s">
        <v>36180</v>
      </c>
      <c r="C5483" t="s">
        <v>427</v>
      </c>
      <c r="D5483" t="s">
        <v>36185</v>
      </c>
      <c r="E5483" t="s">
        <v>36186</v>
      </c>
    </row>
    <row r="5484">
      <c r="A5484" s="143" t="s">
        <v>41962</v>
      </c>
      <c r="B5484" t="s">
        <v>36180</v>
      </c>
      <c r="C5484" t="s">
        <v>4915</v>
      </c>
      <c r="D5484" t="s">
        <v>36195</v>
      </c>
    </row>
    <row r="5485">
      <c r="A5485" s="143" t="s">
        <v>41963</v>
      </c>
      <c r="B5485" t="s">
        <v>36196</v>
      </c>
      <c r="C5485" t="s">
        <v>3733</v>
      </c>
      <c r="D5485" t="s">
        <v>36202</v>
      </c>
    </row>
    <row r="5486">
      <c r="A5486" s="143" t="s">
        <v>41964</v>
      </c>
      <c r="B5486" t="s">
        <v>36210</v>
      </c>
      <c r="C5486" t="s">
        <v>55</v>
      </c>
      <c r="D5486" t="s">
        <v>36215</v>
      </c>
      <c r="E5486" t="s">
        <v>36216</v>
      </c>
    </row>
    <row r="5487">
      <c r="A5487" s="143" t="s">
        <v>41965</v>
      </c>
      <c r="B5487" t="s">
        <v>36210</v>
      </c>
      <c r="C5487" t="s">
        <v>76</v>
      </c>
    </row>
    <row r="5488">
      <c r="A5488" s="143" t="s">
        <v>41966</v>
      </c>
      <c r="B5488" t="s">
        <v>36210</v>
      </c>
      <c r="C5488" t="s">
        <v>76</v>
      </c>
      <c r="D5488" t="s">
        <v>36226</v>
      </c>
    </row>
    <row r="5489">
      <c r="A5489" s="143" t="s">
        <v>41967</v>
      </c>
      <c r="B5489" t="s">
        <v>36210</v>
      </c>
      <c r="C5489" t="s">
        <v>80</v>
      </c>
      <c r="D5489" t="s">
        <v>36228</v>
      </c>
      <c r="E5489" t="s">
        <v>36216</v>
      </c>
    </row>
    <row r="5490">
      <c r="A5490" s="143" t="s">
        <v>41968</v>
      </c>
      <c r="B5490" t="s">
        <v>36232</v>
      </c>
      <c r="C5490" t="s">
        <v>21557</v>
      </c>
      <c r="D5490" t="s">
        <v>36235</v>
      </c>
      <c r="E5490" t="s">
        <v>36236</v>
      </c>
    </row>
    <row r="5491">
      <c r="A5491" s="143" t="s">
        <v>41969</v>
      </c>
      <c r="B5491" t="s">
        <v>36244</v>
      </c>
      <c r="C5491" t="s">
        <v>55</v>
      </c>
      <c r="D5491" t="s">
        <v>36250</v>
      </c>
      <c r="E5491" t="s">
        <v>41970</v>
      </c>
    </row>
    <row r="5492">
      <c r="A5492" s="143" t="s">
        <v>41971</v>
      </c>
      <c r="B5492" t="s">
        <v>36259</v>
      </c>
      <c r="C5492" t="s">
        <v>55</v>
      </c>
      <c r="D5492" t="s">
        <v>36263</v>
      </c>
      <c r="E5492" t="s">
        <v>36264</v>
      </c>
    </row>
    <row r="5493">
      <c r="A5493" s="143" t="s">
        <v>41972</v>
      </c>
      <c r="B5493" t="s">
        <v>36259</v>
      </c>
      <c r="C5493" t="s">
        <v>55</v>
      </c>
      <c r="D5493" t="s">
        <v>36271</v>
      </c>
      <c r="E5493" t="s">
        <v>36272</v>
      </c>
    </row>
    <row r="5494">
      <c r="A5494" s="143" t="s">
        <v>41973</v>
      </c>
      <c r="B5494" t="s">
        <v>36273</v>
      </c>
      <c r="C5494" t="s">
        <v>106</v>
      </c>
      <c r="D5494" t="s">
        <v>36278</v>
      </c>
      <c r="E5494" t="s">
        <v>36279</v>
      </c>
    </row>
    <row r="5495">
      <c r="A5495" s="143" t="s">
        <v>41974</v>
      </c>
      <c r="B5495" t="s">
        <v>36273</v>
      </c>
      <c r="C5495" t="s">
        <v>106</v>
      </c>
      <c r="D5495" t="s">
        <v>36290</v>
      </c>
    </row>
    <row r="5496">
      <c r="A5496" s="143" t="s">
        <v>41975</v>
      </c>
      <c r="B5496" t="s">
        <v>36273</v>
      </c>
      <c r="C5496" t="s">
        <v>106</v>
      </c>
      <c r="D5496" t="s">
        <v>36293</v>
      </c>
      <c r="E5496" t="s">
        <v>36294</v>
      </c>
    </row>
    <row r="5497">
      <c r="A5497" s="143" t="s">
        <v>41976</v>
      </c>
      <c r="B5497" t="s">
        <v>36273</v>
      </c>
      <c r="C5497" t="s">
        <v>106</v>
      </c>
    </row>
    <row r="5498">
      <c r="A5498" s="143" t="s">
        <v>41977</v>
      </c>
      <c r="B5498" t="s">
        <v>36298</v>
      </c>
      <c r="C5498" t="s">
        <v>55</v>
      </c>
      <c r="D5498" t="s">
        <v>36302</v>
      </c>
      <c r="E5498" t="s">
        <v>36303</v>
      </c>
    </row>
    <row r="5499">
      <c r="A5499" s="143" t="s">
        <v>41978</v>
      </c>
      <c r="B5499" t="s">
        <v>36298</v>
      </c>
      <c r="C5499" t="s">
        <v>80</v>
      </c>
      <c r="D5499" t="s">
        <v>36310</v>
      </c>
    </row>
    <row r="5500">
      <c r="A5500" s="143" t="s">
        <v>41979</v>
      </c>
      <c r="B5500" t="s">
        <v>36298</v>
      </c>
      <c r="C5500" t="s">
        <v>80</v>
      </c>
      <c r="D5500" t="s">
        <v>36314</v>
      </c>
      <c r="E5500" t="s">
        <v>36315</v>
      </c>
    </row>
    <row r="5501">
      <c r="A5501" s="143" t="s">
        <v>41980</v>
      </c>
      <c r="B5501" t="s">
        <v>36298</v>
      </c>
      <c r="C5501" t="s">
        <v>80</v>
      </c>
    </row>
    <row r="5502">
      <c r="A5502" s="143" t="s">
        <v>41981</v>
      </c>
      <c r="B5502" t="s">
        <v>36298</v>
      </c>
      <c r="C5502" t="s">
        <v>80</v>
      </c>
    </row>
    <row r="5503">
      <c r="A5503" s="143" t="s">
        <v>41982</v>
      </c>
      <c r="B5503" t="s">
        <v>36298</v>
      </c>
      <c r="C5503" t="s">
        <v>80</v>
      </c>
    </row>
    <row r="5504">
      <c r="A5504" s="143" t="s">
        <v>41983</v>
      </c>
      <c r="B5504" t="s">
        <v>36322</v>
      </c>
      <c r="C5504" t="s">
        <v>55</v>
      </c>
      <c r="D5504" t="s">
        <v>36328</v>
      </c>
      <c r="E5504" t="s">
        <v>36329</v>
      </c>
    </row>
    <row r="5505">
      <c r="A5505" s="143" t="s">
        <v>41984</v>
      </c>
      <c r="B5505" t="s">
        <v>36322</v>
      </c>
      <c r="C5505" t="s">
        <v>80</v>
      </c>
      <c r="D5505" t="s">
        <v>36339</v>
      </c>
    </row>
    <row r="5506">
      <c r="A5506" s="143" t="s">
        <v>41985</v>
      </c>
      <c r="B5506" t="s">
        <v>36341</v>
      </c>
      <c r="C5506" t="s">
        <v>55</v>
      </c>
      <c r="D5506" t="s">
        <v>36346</v>
      </c>
      <c r="E5506" t="s">
        <v>36347</v>
      </c>
    </row>
    <row r="5507">
      <c r="A5507" s="143" t="s">
        <v>41986</v>
      </c>
      <c r="B5507" t="s">
        <v>36341</v>
      </c>
      <c r="C5507" t="s">
        <v>36353</v>
      </c>
      <c r="D5507" t="s">
        <v>36354</v>
      </c>
      <c r="E5507" t="s">
        <v>36355</v>
      </c>
    </row>
    <row r="5508">
      <c r="A5508" s="143" t="s">
        <v>41987</v>
      </c>
      <c r="B5508" t="s">
        <v>36341</v>
      </c>
      <c r="C5508" t="s">
        <v>160</v>
      </c>
      <c r="D5508" t="s">
        <v>36360</v>
      </c>
    </row>
    <row r="5509">
      <c r="A5509" s="143" t="s">
        <v>41988</v>
      </c>
      <c r="B5509" t="s">
        <v>36341</v>
      </c>
      <c r="C5509" t="s">
        <v>247</v>
      </c>
      <c r="D5509" t="s">
        <v>36364</v>
      </c>
    </row>
    <row r="5510">
      <c r="A5510" s="143" t="s">
        <v>41989</v>
      </c>
      <c r="B5510" t="s">
        <v>36341</v>
      </c>
      <c r="C5510" t="s">
        <v>106</v>
      </c>
      <c r="D5510" t="s">
        <v>36367</v>
      </c>
      <c r="E5510" t="s">
        <v>36368</v>
      </c>
    </row>
  </sheetData>
  <autoFilter ref="$A$1:$N$601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4.13"/>
    <col customWidth="1" min="2" max="2" width="15.5"/>
    <col customWidth="1" min="3" max="3" width="15.0"/>
    <col customWidth="1" min="5" max="5" width="48.88"/>
    <col customWidth="1" min="9" max="9" width="18.88"/>
    <col customWidth="1" min="10" max="10" width="14.38"/>
    <col customWidth="1" min="11" max="11" width="27.88"/>
    <col customWidth="1" min="12" max="12" width="31.25"/>
    <col customWidth="1" min="13" max="13" width="72.63"/>
    <col customWidth="1" min="14" max="20" width="20.5"/>
  </cols>
  <sheetData>
    <row r="1">
      <c r="A1" s="142" t="s">
        <v>41990</v>
      </c>
      <c r="B1" s="142" t="s">
        <v>41991</v>
      </c>
      <c r="C1" s="142" t="s">
        <v>41992</v>
      </c>
      <c r="D1" s="142" t="s">
        <v>41993</v>
      </c>
      <c r="E1" s="142" t="s">
        <v>41994</v>
      </c>
      <c r="F1" s="142" t="s">
        <v>41995</v>
      </c>
      <c r="G1" s="146" t="s">
        <v>41996</v>
      </c>
      <c r="H1" s="146" t="s">
        <v>41997</v>
      </c>
      <c r="I1" s="142" t="s">
        <v>41998</v>
      </c>
      <c r="J1" s="142" t="s">
        <v>41999</v>
      </c>
      <c r="K1" s="142" t="s">
        <v>42000</v>
      </c>
      <c r="L1" s="142" t="s">
        <v>42001</v>
      </c>
      <c r="M1" s="142" t="s">
        <v>42002</v>
      </c>
      <c r="N1" s="142" t="s">
        <v>42003</v>
      </c>
      <c r="O1" s="142" t="s">
        <v>42004</v>
      </c>
      <c r="P1" s="142" t="s">
        <v>42005</v>
      </c>
      <c r="Q1" s="142" t="s">
        <v>42006</v>
      </c>
      <c r="R1" s="142" t="s">
        <v>42007</v>
      </c>
      <c r="S1" s="142" t="s">
        <v>42008</v>
      </c>
      <c r="T1" s="142" t="s">
        <v>42009</v>
      </c>
    </row>
    <row r="2">
      <c r="A2" s="144" t="s">
        <v>42</v>
      </c>
      <c r="B2" s="144" t="s">
        <v>44</v>
      </c>
      <c r="C2" s="144" t="s">
        <v>45</v>
      </c>
      <c r="D2" s="144" t="s">
        <v>46</v>
      </c>
      <c r="E2" s="144" t="s">
        <v>43</v>
      </c>
      <c r="F2" s="145" t="s">
        <v>42010</v>
      </c>
      <c r="G2" s="147" t="s">
        <v>42011</v>
      </c>
      <c r="H2" s="147" t="s">
        <v>48</v>
      </c>
      <c r="I2" s="144" t="s">
        <v>49</v>
      </c>
      <c r="J2" s="148">
        <v>3.03</v>
      </c>
      <c r="K2" s="149"/>
      <c r="L2" s="144"/>
      <c r="M2" t="s">
        <v>50</v>
      </c>
      <c r="N2" t="s">
        <v>42012</v>
      </c>
      <c r="O2" t="s">
        <v>42013</v>
      </c>
      <c r="P2" t="s">
        <v>42014</v>
      </c>
      <c r="Q2" t="s">
        <v>42015</v>
      </c>
      <c r="R2" s="150" t="s">
        <v>42016</v>
      </c>
      <c r="S2" s="150" t="s">
        <v>2445</v>
      </c>
      <c r="T2" t="s">
        <v>71</v>
      </c>
    </row>
    <row r="3">
      <c r="A3" s="144" t="s">
        <v>82</v>
      </c>
      <c r="B3" s="144" t="s">
        <v>44</v>
      </c>
      <c r="C3" s="144" t="s">
        <v>83</v>
      </c>
      <c r="D3" s="144" t="s">
        <v>46</v>
      </c>
      <c r="E3" s="144" t="s">
        <v>43</v>
      </c>
      <c r="F3" s="145" t="s">
        <v>42010</v>
      </c>
      <c r="G3" s="147" t="s">
        <v>42011</v>
      </c>
      <c r="H3" s="147" t="s">
        <v>84</v>
      </c>
      <c r="I3" s="144" t="s">
        <v>49</v>
      </c>
      <c r="J3" s="148">
        <v>3.05</v>
      </c>
      <c r="K3" s="149" t="s">
        <v>86</v>
      </c>
      <c r="L3" s="144" t="s">
        <v>86</v>
      </c>
      <c r="M3" t="s">
        <v>85</v>
      </c>
      <c r="N3" t="s">
        <v>42017</v>
      </c>
      <c r="O3" t="s">
        <v>42018</v>
      </c>
      <c r="P3" t="s">
        <v>42019</v>
      </c>
      <c r="Q3" t="s">
        <v>42020</v>
      </c>
      <c r="R3" s="150" t="s">
        <v>7329</v>
      </c>
      <c r="S3" s="150" t="s">
        <v>2445</v>
      </c>
      <c r="T3" t="s">
        <v>101</v>
      </c>
    </row>
    <row r="4">
      <c r="A4" s="144" t="s">
        <v>118</v>
      </c>
      <c r="B4" s="144" t="s">
        <v>44</v>
      </c>
      <c r="C4" s="144" t="s">
        <v>120</v>
      </c>
      <c r="D4" s="144" t="s">
        <v>46</v>
      </c>
      <c r="E4" s="144" t="s">
        <v>119</v>
      </c>
      <c r="F4" s="145" t="s">
        <v>42010</v>
      </c>
      <c r="G4" s="147" t="s">
        <v>42011</v>
      </c>
      <c r="H4" s="147" t="s">
        <v>121</v>
      </c>
      <c r="I4" s="144" t="s">
        <v>49</v>
      </c>
      <c r="J4" s="148">
        <v>3.9</v>
      </c>
      <c r="K4" s="149" t="s">
        <v>123</v>
      </c>
      <c r="L4" s="144" t="s">
        <v>86</v>
      </c>
      <c r="M4" t="s">
        <v>122</v>
      </c>
      <c r="N4" t="s">
        <v>42021</v>
      </c>
      <c r="O4" t="s">
        <v>42022</v>
      </c>
      <c r="P4" t="s">
        <v>42023</v>
      </c>
      <c r="Q4" t="s">
        <v>42024</v>
      </c>
      <c r="R4" s="150" t="s">
        <v>12065</v>
      </c>
      <c r="S4" s="150" t="s">
        <v>42025</v>
      </c>
      <c r="T4" t="s">
        <v>138</v>
      </c>
    </row>
    <row r="5">
      <c r="A5" s="144" t="s">
        <v>177</v>
      </c>
      <c r="B5" s="144" t="s">
        <v>44</v>
      </c>
      <c r="C5" s="144" t="s">
        <v>179</v>
      </c>
      <c r="D5" s="144" t="s">
        <v>46</v>
      </c>
      <c r="E5" s="144" t="s">
        <v>178</v>
      </c>
      <c r="F5" s="145" t="s">
        <v>42010</v>
      </c>
      <c r="G5" s="147" t="s">
        <v>42011</v>
      </c>
      <c r="H5" s="147" t="s">
        <v>180</v>
      </c>
      <c r="I5" s="144" t="s">
        <v>49</v>
      </c>
      <c r="J5" s="148">
        <v>3.35</v>
      </c>
      <c r="K5" s="149" t="s">
        <v>86</v>
      </c>
      <c r="L5" s="144" t="s">
        <v>86</v>
      </c>
      <c r="M5" t="s">
        <v>181</v>
      </c>
      <c r="N5" t="s">
        <v>42026</v>
      </c>
      <c r="O5" t="s">
        <v>42027</v>
      </c>
      <c r="P5" t="s">
        <v>42026</v>
      </c>
      <c r="Q5" t="s">
        <v>42028</v>
      </c>
      <c r="R5" s="150" t="s">
        <v>4025</v>
      </c>
      <c r="S5" s="150" t="s">
        <v>42029</v>
      </c>
      <c r="T5" t="s">
        <v>198</v>
      </c>
    </row>
    <row r="6">
      <c r="A6" s="144" t="s">
        <v>215</v>
      </c>
      <c r="B6" s="144" t="s">
        <v>44</v>
      </c>
      <c r="C6" s="144" t="s">
        <v>217</v>
      </c>
      <c r="D6" s="144" t="s">
        <v>46</v>
      </c>
      <c r="E6" s="144" t="s">
        <v>216</v>
      </c>
      <c r="F6" s="145" t="s">
        <v>42010</v>
      </c>
      <c r="G6" s="147" t="s">
        <v>42011</v>
      </c>
      <c r="H6" s="147" t="s">
        <v>218</v>
      </c>
      <c r="I6" s="144" t="s">
        <v>219</v>
      </c>
      <c r="J6" s="148">
        <v>3.8</v>
      </c>
      <c r="K6" s="149" t="s">
        <v>86</v>
      </c>
      <c r="L6" s="144" t="s">
        <v>86</v>
      </c>
      <c r="M6" t="s">
        <v>220</v>
      </c>
      <c r="N6" t="s">
        <v>42028</v>
      </c>
      <c r="O6" t="s">
        <v>42030</v>
      </c>
      <c r="P6" t="s">
        <v>42013</v>
      </c>
      <c r="Q6" t="s">
        <v>42031</v>
      </c>
      <c r="R6" s="150" t="s">
        <v>12032</v>
      </c>
      <c r="S6" s="150" t="s">
        <v>22460</v>
      </c>
      <c r="T6" t="s">
        <v>237</v>
      </c>
    </row>
    <row r="7">
      <c r="A7" s="144" t="s">
        <v>283</v>
      </c>
      <c r="B7" s="144" t="s">
        <v>44</v>
      </c>
      <c r="C7" s="144" t="s">
        <v>285</v>
      </c>
      <c r="D7" s="144" t="s">
        <v>46</v>
      </c>
      <c r="E7" s="144" t="s">
        <v>284</v>
      </c>
      <c r="F7" s="145" t="s">
        <v>42010</v>
      </c>
      <c r="G7" s="147" t="s">
        <v>42011</v>
      </c>
      <c r="H7" s="147" t="s">
        <v>286</v>
      </c>
      <c r="I7" s="144" t="s">
        <v>49</v>
      </c>
      <c r="J7" s="148">
        <v>3.36</v>
      </c>
      <c r="K7" s="149"/>
      <c r="L7" s="144"/>
      <c r="M7" t="s">
        <v>287</v>
      </c>
      <c r="N7" t="s">
        <v>42032</v>
      </c>
      <c r="O7" t="s">
        <v>42033</v>
      </c>
      <c r="P7" t="s">
        <v>42034</v>
      </c>
      <c r="Q7" t="s">
        <v>42028</v>
      </c>
      <c r="R7" s="150" t="s">
        <v>4025</v>
      </c>
      <c r="S7" s="150" t="s">
        <v>12065</v>
      </c>
      <c r="T7" t="s">
        <v>301</v>
      </c>
    </row>
    <row r="8">
      <c r="A8" s="144" t="s">
        <v>338</v>
      </c>
      <c r="B8" s="144" t="s">
        <v>44</v>
      </c>
      <c r="C8" s="144" t="s">
        <v>339</v>
      </c>
      <c r="D8" s="144" t="s">
        <v>46</v>
      </c>
      <c r="E8" s="144" t="s">
        <v>119</v>
      </c>
      <c r="F8" s="145" t="s">
        <v>42010</v>
      </c>
      <c r="G8" s="147" t="s">
        <v>42011</v>
      </c>
      <c r="H8" s="147" t="s">
        <v>340</v>
      </c>
      <c r="I8" s="144" t="s">
        <v>49</v>
      </c>
      <c r="J8" s="148">
        <v>3.71</v>
      </c>
      <c r="K8" s="149" t="s">
        <v>342</v>
      </c>
      <c r="L8" s="144" t="s">
        <v>86</v>
      </c>
      <c r="M8" t="s">
        <v>341</v>
      </c>
      <c r="N8" t="s">
        <v>42028</v>
      </c>
      <c r="O8" t="s">
        <v>42035</v>
      </c>
      <c r="P8" t="s">
        <v>42027</v>
      </c>
      <c r="Q8" t="s">
        <v>42024</v>
      </c>
      <c r="R8" s="150" t="s">
        <v>12032</v>
      </c>
      <c r="S8" s="150" t="s">
        <v>42025</v>
      </c>
      <c r="T8" t="s">
        <v>356</v>
      </c>
    </row>
    <row r="9">
      <c r="A9" s="144" t="s">
        <v>406</v>
      </c>
      <c r="B9" s="144" t="s">
        <v>44</v>
      </c>
      <c r="C9" s="144" t="s">
        <v>407</v>
      </c>
      <c r="D9" s="144" t="s">
        <v>46</v>
      </c>
      <c r="E9" s="144" t="s">
        <v>284</v>
      </c>
      <c r="F9" s="145" t="s">
        <v>42010</v>
      </c>
      <c r="G9" s="147" t="s">
        <v>42011</v>
      </c>
      <c r="H9" s="147" t="s">
        <v>408</v>
      </c>
      <c r="I9" s="144" t="s">
        <v>49</v>
      </c>
      <c r="J9" s="148">
        <v>3.7</v>
      </c>
      <c r="K9" s="149" t="s">
        <v>86</v>
      </c>
      <c r="L9" s="144" t="s">
        <v>86</v>
      </c>
      <c r="M9" t="s">
        <v>409</v>
      </c>
      <c r="N9" t="s">
        <v>42036</v>
      </c>
      <c r="O9" t="s">
        <v>42037</v>
      </c>
      <c r="P9" t="s">
        <v>42038</v>
      </c>
      <c r="Q9" t="s">
        <v>42039</v>
      </c>
      <c r="R9" s="150" t="s">
        <v>2445</v>
      </c>
      <c r="S9" s="150" t="s">
        <v>8552</v>
      </c>
    </row>
    <row r="10">
      <c r="A10" s="144" t="s">
        <v>458</v>
      </c>
      <c r="B10" s="144" t="s">
        <v>460</v>
      </c>
      <c r="C10" s="144" t="s">
        <v>461</v>
      </c>
      <c r="D10" s="144" t="s">
        <v>462</v>
      </c>
      <c r="E10" s="144" t="s">
        <v>459</v>
      </c>
      <c r="F10" s="145" t="s">
        <v>42010</v>
      </c>
      <c r="G10" s="147" t="s">
        <v>42011</v>
      </c>
      <c r="H10" s="147" t="s">
        <v>463</v>
      </c>
      <c r="I10" s="144" t="s">
        <v>49</v>
      </c>
      <c r="J10" s="148">
        <v>3.54</v>
      </c>
      <c r="K10" s="149" t="s">
        <v>465</v>
      </c>
      <c r="L10" s="144" t="s">
        <v>86</v>
      </c>
      <c r="M10" t="s">
        <v>464</v>
      </c>
      <c r="N10" t="s">
        <v>42040</v>
      </c>
      <c r="O10" t="s">
        <v>42022</v>
      </c>
      <c r="P10" t="s">
        <v>42040</v>
      </c>
      <c r="Q10" t="s">
        <v>42024</v>
      </c>
      <c r="R10" s="150" t="s">
        <v>1489</v>
      </c>
      <c r="S10" s="150" t="s">
        <v>6070</v>
      </c>
      <c r="T10" t="s">
        <v>481</v>
      </c>
    </row>
    <row r="11">
      <c r="A11" s="144" t="s">
        <v>528</v>
      </c>
      <c r="B11" s="144" t="s">
        <v>460</v>
      </c>
      <c r="C11" s="144" t="s">
        <v>530</v>
      </c>
      <c r="D11" s="144" t="s">
        <v>462</v>
      </c>
      <c r="E11" s="144" t="s">
        <v>529</v>
      </c>
      <c r="F11" s="145" t="s">
        <v>42010</v>
      </c>
      <c r="G11" s="147" t="s">
        <v>42011</v>
      </c>
      <c r="H11" s="147" t="s">
        <v>531</v>
      </c>
      <c r="I11" s="144" t="s">
        <v>49</v>
      </c>
      <c r="J11" s="148">
        <v>3.15</v>
      </c>
      <c r="K11" s="149"/>
      <c r="L11" s="144"/>
      <c r="M11" t="s">
        <v>532</v>
      </c>
      <c r="N11" t="s">
        <v>86</v>
      </c>
      <c r="O11" t="s">
        <v>86</v>
      </c>
      <c r="P11" t="s">
        <v>86</v>
      </c>
      <c r="Q11" t="s">
        <v>86</v>
      </c>
      <c r="R11" s="150" t="s">
        <v>42016</v>
      </c>
      <c r="S11" s="150" t="s">
        <v>42041</v>
      </c>
      <c r="T11" t="s">
        <v>546</v>
      </c>
    </row>
    <row r="12">
      <c r="A12" s="144" t="s">
        <v>580</v>
      </c>
      <c r="B12" s="144" t="s">
        <v>460</v>
      </c>
      <c r="C12" s="144" t="s">
        <v>582</v>
      </c>
      <c r="D12" s="144" t="s">
        <v>462</v>
      </c>
      <c r="E12" s="144" t="s">
        <v>581</v>
      </c>
      <c r="F12" s="145" t="s">
        <v>42010</v>
      </c>
      <c r="G12" s="147" t="s">
        <v>42011</v>
      </c>
      <c r="H12" s="147" t="s">
        <v>583</v>
      </c>
      <c r="I12" s="144" t="s">
        <v>49</v>
      </c>
      <c r="J12" s="148">
        <v>3.64</v>
      </c>
      <c r="K12" s="149"/>
      <c r="L12" s="144"/>
      <c r="M12" t="s">
        <v>584</v>
      </c>
      <c r="N12" t="s">
        <v>86</v>
      </c>
      <c r="O12" t="s">
        <v>86</v>
      </c>
      <c r="P12" t="s">
        <v>86</v>
      </c>
      <c r="Q12" t="s">
        <v>86</v>
      </c>
      <c r="R12" s="150" t="s">
        <v>5614</v>
      </c>
      <c r="S12" s="150" t="s">
        <v>42042</v>
      </c>
      <c r="T12" t="s">
        <v>598</v>
      </c>
    </row>
    <row r="13">
      <c r="A13" s="151" t="s">
        <v>645</v>
      </c>
      <c r="B13" s="151" t="s">
        <v>460</v>
      </c>
      <c r="C13" s="151" t="s">
        <v>646</v>
      </c>
      <c r="D13" s="144" t="s">
        <v>462</v>
      </c>
      <c r="E13" s="152" t="s">
        <v>459</v>
      </c>
      <c r="F13" s="145" t="s">
        <v>42010</v>
      </c>
      <c r="G13" s="147" t="s">
        <v>42011</v>
      </c>
      <c r="H13" s="153">
        <v>104179.0</v>
      </c>
      <c r="I13" s="144" t="s">
        <v>49</v>
      </c>
      <c r="J13" s="148">
        <v>3.39</v>
      </c>
      <c r="K13" s="149" t="s">
        <v>659</v>
      </c>
      <c r="L13" s="151"/>
      <c r="M13" t="s">
        <v>647</v>
      </c>
      <c r="N13" t="s">
        <v>42040</v>
      </c>
      <c r="O13" t="s">
        <v>42035</v>
      </c>
      <c r="P13" t="s">
        <v>42028</v>
      </c>
      <c r="Q13" t="s">
        <v>42043</v>
      </c>
      <c r="R13" s="150" t="s">
        <v>1489</v>
      </c>
      <c r="S13" s="150" t="s">
        <v>22460</v>
      </c>
    </row>
    <row r="14">
      <c r="A14" s="144" t="s">
        <v>725</v>
      </c>
      <c r="B14" s="144" t="s">
        <v>726</v>
      </c>
      <c r="C14" s="144" t="s">
        <v>727</v>
      </c>
      <c r="D14" s="144" t="s">
        <v>462</v>
      </c>
      <c r="E14" s="144" t="s">
        <v>284</v>
      </c>
      <c r="F14" s="145" t="s">
        <v>42010</v>
      </c>
      <c r="G14" s="147" t="s">
        <v>42011</v>
      </c>
      <c r="H14" s="147" t="s">
        <v>728</v>
      </c>
      <c r="I14" s="144" t="s">
        <v>49</v>
      </c>
      <c r="J14" s="148">
        <v>3.51</v>
      </c>
      <c r="K14" s="149" t="s">
        <v>86</v>
      </c>
      <c r="L14" s="144" t="s">
        <v>86</v>
      </c>
      <c r="M14" t="s">
        <v>729</v>
      </c>
      <c r="N14" t="s">
        <v>42015</v>
      </c>
      <c r="O14" t="s">
        <v>42021</v>
      </c>
      <c r="P14" t="s">
        <v>42015</v>
      </c>
      <c r="Q14" t="s">
        <v>42044</v>
      </c>
      <c r="R14" s="150" t="s">
        <v>2445</v>
      </c>
      <c r="S14" s="150" t="s">
        <v>2010</v>
      </c>
      <c r="T14" t="s">
        <v>744</v>
      </c>
    </row>
    <row r="15">
      <c r="A15" s="144" t="s">
        <v>785</v>
      </c>
      <c r="B15" s="144" t="s">
        <v>726</v>
      </c>
      <c r="C15" s="144" t="s">
        <v>786</v>
      </c>
      <c r="D15" s="144" t="s">
        <v>462</v>
      </c>
      <c r="E15" s="144" t="s">
        <v>119</v>
      </c>
      <c r="F15" s="145" t="s">
        <v>42010</v>
      </c>
      <c r="G15" s="147" t="s">
        <v>42011</v>
      </c>
      <c r="H15" s="147" t="s">
        <v>787</v>
      </c>
      <c r="I15" s="144" t="s">
        <v>49</v>
      </c>
      <c r="J15" s="148">
        <v>3.72</v>
      </c>
      <c r="K15" s="149" t="s">
        <v>789</v>
      </c>
      <c r="L15" s="144" t="s">
        <v>86</v>
      </c>
      <c r="M15" t="s">
        <v>788</v>
      </c>
      <c r="N15" t="s">
        <v>42040</v>
      </c>
      <c r="O15" t="s">
        <v>42030</v>
      </c>
      <c r="P15" t="s">
        <v>42028</v>
      </c>
      <c r="Q15" t="s">
        <v>42030</v>
      </c>
      <c r="R15" s="150" t="s">
        <v>12032</v>
      </c>
      <c r="S15" s="150" t="s">
        <v>22460</v>
      </c>
      <c r="T15" t="s">
        <v>803</v>
      </c>
    </row>
    <row r="16">
      <c r="A16" s="144" t="s">
        <v>822</v>
      </c>
      <c r="B16" s="144" t="s">
        <v>726</v>
      </c>
      <c r="C16" s="144" t="s">
        <v>824</v>
      </c>
      <c r="D16" s="144" t="s">
        <v>462</v>
      </c>
      <c r="E16" s="144" t="s">
        <v>823</v>
      </c>
      <c r="F16" s="145" t="s">
        <v>42010</v>
      </c>
      <c r="G16" s="147" t="s">
        <v>42011</v>
      </c>
      <c r="H16" s="147" t="s">
        <v>825</v>
      </c>
      <c r="I16" s="144" t="s">
        <v>49</v>
      </c>
      <c r="J16" s="148">
        <v>3.21</v>
      </c>
      <c r="K16" s="149" t="s">
        <v>86</v>
      </c>
      <c r="L16" s="144" t="s">
        <v>86</v>
      </c>
      <c r="M16" t="s">
        <v>826</v>
      </c>
      <c r="N16" t="s">
        <v>42045</v>
      </c>
      <c r="O16" t="s">
        <v>42037</v>
      </c>
      <c r="P16" t="s">
        <v>42015</v>
      </c>
      <c r="Q16" t="s">
        <v>42039</v>
      </c>
      <c r="R16" s="150" t="s">
        <v>4025</v>
      </c>
      <c r="S16" s="150" t="s">
        <v>12065</v>
      </c>
      <c r="T16" t="s">
        <v>839</v>
      </c>
    </row>
    <row r="17">
      <c r="A17" s="144" t="s">
        <v>865</v>
      </c>
      <c r="B17" s="144" t="s">
        <v>726</v>
      </c>
      <c r="C17" s="144" t="s">
        <v>866</v>
      </c>
      <c r="D17" s="144" t="s">
        <v>462</v>
      </c>
      <c r="E17" s="144" t="s">
        <v>43</v>
      </c>
      <c r="F17" s="145" t="s">
        <v>42010</v>
      </c>
      <c r="G17" s="147" t="s">
        <v>42011</v>
      </c>
      <c r="H17" s="147" t="s">
        <v>867</v>
      </c>
      <c r="I17" s="144" t="s">
        <v>49</v>
      </c>
      <c r="J17" s="148">
        <v>2.9</v>
      </c>
      <c r="K17" s="149" t="s">
        <v>86</v>
      </c>
      <c r="L17" s="144" t="s">
        <v>86</v>
      </c>
      <c r="M17" t="s">
        <v>868</v>
      </c>
      <c r="N17" t="s">
        <v>42046</v>
      </c>
      <c r="O17" t="s">
        <v>42015</v>
      </c>
      <c r="P17" t="s">
        <v>42046</v>
      </c>
      <c r="Q17" t="s">
        <v>42015</v>
      </c>
      <c r="R17" s="150" t="s">
        <v>7329</v>
      </c>
      <c r="S17" s="150" t="s">
        <v>4025</v>
      </c>
      <c r="T17" t="s">
        <v>880</v>
      </c>
    </row>
    <row r="18">
      <c r="A18" s="144" t="s">
        <v>892</v>
      </c>
      <c r="B18" s="144" t="s">
        <v>726</v>
      </c>
      <c r="C18" s="144" t="s">
        <v>894</v>
      </c>
      <c r="D18" s="144" t="s">
        <v>462</v>
      </c>
      <c r="E18" s="144" t="s">
        <v>893</v>
      </c>
      <c r="F18" s="145" t="s">
        <v>42010</v>
      </c>
      <c r="G18" s="147" t="s">
        <v>42011</v>
      </c>
      <c r="H18" s="147" t="s">
        <v>895</v>
      </c>
      <c r="I18" s="144" t="s">
        <v>49</v>
      </c>
      <c r="J18" s="148">
        <v>3.48</v>
      </c>
      <c r="K18" s="149"/>
      <c r="L18" s="144"/>
      <c r="M18" t="s">
        <v>896</v>
      </c>
      <c r="N18" t="s">
        <v>42038</v>
      </c>
      <c r="O18" t="s">
        <v>42039</v>
      </c>
      <c r="P18" t="s">
        <v>42045</v>
      </c>
      <c r="Q18" t="s">
        <v>42023</v>
      </c>
      <c r="R18" s="150" t="s">
        <v>2445</v>
      </c>
      <c r="S18" s="150" t="s">
        <v>8552</v>
      </c>
      <c r="T18" t="s">
        <v>911</v>
      </c>
    </row>
    <row r="19">
      <c r="A19" s="152" t="s">
        <v>932</v>
      </c>
      <c r="B19" s="154" t="s">
        <v>934</v>
      </c>
      <c r="C19" s="154" t="s">
        <v>935</v>
      </c>
      <c r="D19" s="152" t="s">
        <v>936</v>
      </c>
      <c r="E19" s="152" t="s">
        <v>933</v>
      </c>
      <c r="F19" s="145" t="s">
        <v>42010</v>
      </c>
      <c r="G19" s="147" t="s">
        <v>42011</v>
      </c>
      <c r="H19" s="155">
        <v>110361.0</v>
      </c>
      <c r="I19" s="156" t="s">
        <v>937</v>
      </c>
      <c r="J19" s="148">
        <v>3.59</v>
      </c>
      <c r="K19" s="149"/>
      <c r="L19" s="157"/>
      <c r="M19" t="s">
        <v>938</v>
      </c>
      <c r="N19" t="s">
        <v>42038</v>
      </c>
      <c r="O19" t="s">
        <v>42039</v>
      </c>
      <c r="P19" t="s">
        <v>42038</v>
      </c>
      <c r="Q19" t="s">
        <v>42023</v>
      </c>
      <c r="R19" s="150" t="s">
        <v>4025</v>
      </c>
      <c r="S19" s="150" t="s">
        <v>12065</v>
      </c>
    </row>
    <row r="20">
      <c r="A20" s="144" t="s">
        <v>971</v>
      </c>
      <c r="B20" s="144" t="s">
        <v>934</v>
      </c>
      <c r="C20" s="144" t="s">
        <v>973</v>
      </c>
      <c r="D20" s="144" t="s">
        <v>936</v>
      </c>
      <c r="E20" s="144" t="s">
        <v>972</v>
      </c>
      <c r="F20" s="145" t="s">
        <v>42010</v>
      </c>
      <c r="G20" s="147" t="s">
        <v>42011</v>
      </c>
      <c r="H20" s="147" t="s">
        <v>974</v>
      </c>
      <c r="I20" s="144" t="s">
        <v>49</v>
      </c>
      <c r="J20" s="148">
        <v>4.0</v>
      </c>
      <c r="K20" s="149"/>
      <c r="L20" s="144"/>
      <c r="M20" t="s">
        <v>975</v>
      </c>
      <c r="N20" t="s">
        <v>42037</v>
      </c>
      <c r="O20" t="s">
        <v>42043</v>
      </c>
      <c r="P20" t="s">
        <v>42037</v>
      </c>
      <c r="Q20" t="s">
        <v>42047</v>
      </c>
      <c r="R20" s="150" t="s">
        <v>2010</v>
      </c>
      <c r="S20" s="150" t="s">
        <v>5526</v>
      </c>
      <c r="T20" t="s">
        <v>988</v>
      </c>
    </row>
    <row r="21">
      <c r="A21" s="144" t="s">
        <v>1024</v>
      </c>
      <c r="B21" s="144" t="s">
        <v>934</v>
      </c>
      <c r="C21" s="144" t="s">
        <v>1025</v>
      </c>
      <c r="D21" s="144" t="s">
        <v>936</v>
      </c>
      <c r="E21" s="144" t="s">
        <v>972</v>
      </c>
      <c r="F21" s="145" t="s">
        <v>42010</v>
      </c>
      <c r="G21" s="147" t="s">
        <v>42011</v>
      </c>
      <c r="H21" s="147" t="s">
        <v>1026</v>
      </c>
      <c r="I21" s="144" t="s">
        <v>49</v>
      </c>
      <c r="J21" s="148">
        <v>3.3</v>
      </c>
      <c r="K21" s="149"/>
      <c r="L21" s="144"/>
      <c r="M21" t="s">
        <v>1027</v>
      </c>
      <c r="N21" t="s">
        <v>86</v>
      </c>
      <c r="O21" t="s">
        <v>86</v>
      </c>
      <c r="P21" t="s">
        <v>86</v>
      </c>
      <c r="Q21" t="s">
        <v>86</v>
      </c>
      <c r="R21" s="150" t="s">
        <v>2010</v>
      </c>
      <c r="S21" s="150" t="s">
        <v>5526</v>
      </c>
      <c r="T21" t="s">
        <v>1041</v>
      </c>
    </row>
    <row r="22">
      <c r="A22" s="144" t="s">
        <v>1052</v>
      </c>
      <c r="B22" s="144" t="s">
        <v>934</v>
      </c>
      <c r="C22" s="144" t="s">
        <v>1054</v>
      </c>
      <c r="D22" s="144" t="s">
        <v>936</v>
      </c>
      <c r="E22" s="144" t="s">
        <v>1053</v>
      </c>
      <c r="F22" s="145" t="s">
        <v>42010</v>
      </c>
      <c r="G22" s="147" t="s">
        <v>42011</v>
      </c>
      <c r="H22" s="147" t="s">
        <v>1055</v>
      </c>
      <c r="I22" s="144" t="s">
        <v>49</v>
      </c>
      <c r="J22" s="148">
        <v>3.18</v>
      </c>
      <c r="K22" s="149" t="s">
        <v>1057</v>
      </c>
      <c r="L22" s="144" t="s">
        <v>86</v>
      </c>
      <c r="M22" t="s">
        <v>1056</v>
      </c>
      <c r="N22" t="s">
        <v>42048</v>
      </c>
      <c r="O22" t="s">
        <v>42049</v>
      </c>
      <c r="P22" t="s">
        <v>42050</v>
      </c>
      <c r="Q22" t="s">
        <v>42028</v>
      </c>
      <c r="R22" s="150" t="s">
        <v>42051</v>
      </c>
      <c r="S22" s="150" t="s">
        <v>1489</v>
      </c>
      <c r="T22" t="s">
        <v>1072</v>
      </c>
    </row>
    <row r="23">
      <c r="A23" s="144" t="s">
        <v>1098</v>
      </c>
      <c r="B23" s="144" t="s">
        <v>934</v>
      </c>
      <c r="C23" s="144" t="s">
        <v>1099</v>
      </c>
      <c r="D23" s="144" t="s">
        <v>936</v>
      </c>
      <c r="E23" s="144" t="s">
        <v>972</v>
      </c>
      <c r="F23" s="145" t="s">
        <v>42010</v>
      </c>
      <c r="G23" s="147" t="s">
        <v>42011</v>
      </c>
      <c r="H23" s="147" t="s">
        <v>1100</v>
      </c>
      <c r="I23" s="144" t="s">
        <v>49</v>
      </c>
      <c r="J23" s="148">
        <v>3.68</v>
      </c>
      <c r="K23" s="149" t="s">
        <v>1102</v>
      </c>
      <c r="L23" s="144" t="s">
        <v>86</v>
      </c>
      <c r="M23" t="s">
        <v>1101</v>
      </c>
      <c r="N23" t="s">
        <v>42015</v>
      </c>
      <c r="O23" t="s">
        <v>42021</v>
      </c>
      <c r="P23" t="s">
        <v>42015</v>
      </c>
      <c r="Q23" t="s">
        <v>42021</v>
      </c>
      <c r="R23" s="150" t="s">
        <v>4025</v>
      </c>
      <c r="S23" s="150" t="s">
        <v>12032</v>
      </c>
      <c r="T23" t="s">
        <v>1116</v>
      </c>
    </row>
    <row r="24">
      <c r="A24" s="144" t="s">
        <v>1140</v>
      </c>
      <c r="B24" s="144" t="s">
        <v>934</v>
      </c>
      <c r="C24" s="144" t="s">
        <v>1141</v>
      </c>
      <c r="D24" s="144" t="s">
        <v>936</v>
      </c>
      <c r="E24" s="144" t="s">
        <v>972</v>
      </c>
      <c r="F24" s="145" t="s">
        <v>42010</v>
      </c>
      <c r="G24" s="147" t="s">
        <v>42011</v>
      </c>
      <c r="H24" s="147" t="s">
        <v>1142</v>
      </c>
      <c r="I24" s="144" t="s">
        <v>49</v>
      </c>
      <c r="J24" s="148">
        <v>3.56</v>
      </c>
      <c r="K24" s="149"/>
      <c r="L24" s="144"/>
      <c r="M24" t="s">
        <v>1143</v>
      </c>
      <c r="N24" t="s">
        <v>42052</v>
      </c>
      <c r="O24" t="s">
        <v>42053</v>
      </c>
      <c r="P24" t="s">
        <v>42052</v>
      </c>
      <c r="Q24" t="s">
        <v>42053</v>
      </c>
      <c r="R24" s="150" t="s">
        <v>2445</v>
      </c>
      <c r="S24" s="150" t="s">
        <v>2010</v>
      </c>
      <c r="T24" t="s">
        <v>1158</v>
      </c>
    </row>
    <row r="25">
      <c r="A25" s="144" t="s">
        <v>1203</v>
      </c>
      <c r="B25" s="144" t="s">
        <v>934</v>
      </c>
      <c r="C25" s="144" t="s">
        <v>1204</v>
      </c>
      <c r="D25" s="144" t="s">
        <v>936</v>
      </c>
      <c r="E25" s="144" t="s">
        <v>972</v>
      </c>
      <c r="F25" s="145" t="s">
        <v>42010</v>
      </c>
      <c r="G25" s="147" t="s">
        <v>42011</v>
      </c>
      <c r="H25" s="147" t="s">
        <v>1205</v>
      </c>
      <c r="I25" s="144" t="s">
        <v>49</v>
      </c>
      <c r="J25" s="148">
        <v>3.35</v>
      </c>
      <c r="K25" s="149" t="s">
        <v>86</v>
      </c>
      <c r="L25" s="144" t="s">
        <v>86</v>
      </c>
      <c r="M25" t="s">
        <v>1206</v>
      </c>
      <c r="N25" t="s">
        <v>42034</v>
      </c>
      <c r="O25" t="s">
        <v>42049</v>
      </c>
      <c r="P25" t="s">
        <v>42050</v>
      </c>
      <c r="Q25" t="s">
        <v>42040</v>
      </c>
      <c r="R25" s="150" t="s">
        <v>42051</v>
      </c>
      <c r="S25" s="150" t="s">
        <v>42054</v>
      </c>
      <c r="T25" t="s">
        <v>1219</v>
      </c>
    </row>
    <row r="26">
      <c r="A26" s="144" t="s">
        <v>1248</v>
      </c>
      <c r="B26" s="144" t="s">
        <v>934</v>
      </c>
      <c r="C26" s="144" t="s">
        <v>1249</v>
      </c>
      <c r="D26" s="144" t="s">
        <v>936</v>
      </c>
      <c r="E26" s="144" t="s">
        <v>972</v>
      </c>
      <c r="F26" s="145" t="s">
        <v>42010</v>
      </c>
      <c r="G26" s="147" t="s">
        <v>42011</v>
      </c>
      <c r="H26" s="147" t="s">
        <v>1250</v>
      </c>
      <c r="I26" s="144" t="s">
        <v>49</v>
      </c>
      <c r="J26" s="148">
        <v>3.42</v>
      </c>
      <c r="K26" s="149" t="s">
        <v>86</v>
      </c>
      <c r="L26" s="144" t="s">
        <v>86</v>
      </c>
      <c r="M26" t="s">
        <v>1251</v>
      </c>
      <c r="N26" t="s">
        <v>86</v>
      </c>
      <c r="O26" t="s">
        <v>86</v>
      </c>
      <c r="P26" t="s">
        <v>86</v>
      </c>
      <c r="Q26" t="s">
        <v>86</v>
      </c>
      <c r="R26" s="150" t="s">
        <v>42055</v>
      </c>
      <c r="S26" s="150" t="s">
        <v>12032</v>
      </c>
      <c r="T26" t="s">
        <v>1265</v>
      </c>
    </row>
    <row r="27">
      <c r="A27" s="144" t="s">
        <v>1293</v>
      </c>
      <c r="B27" s="144" t="s">
        <v>934</v>
      </c>
      <c r="C27" s="144" t="s">
        <v>1295</v>
      </c>
      <c r="D27" s="144" t="s">
        <v>936</v>
      </c>
      <c r="E27" s="144" t="s">
        <v>1294</v>
      </c>
      <c r="F27" s="145" t="s">
        <v>42010</v>
      </c>
      <c r="G27" s="147" t="s">
        <v>42011</v>
      </c>
      <c r="H27" s="147" t="s">
        <v>1296</v>
      </c>
      <c r="I27" s="144" t="s">
        <v>1297</v>
      </c>
      <c r="J27" s="148">
        <v>3.66</v>
      </c>
      <c r="K27" s="149" t="s">
        <v>1299</v>
      </c>
      <c r="L27" s="144" t="s">
        <v>86</v>
      </c>
      <c r="M27" t="s">
        <v>1298</v>
      </c>
      <c r="N27" t="s">
        <v>42031</v>
      </c>
      <c r="O27" t="s">
        <v>42043</v>
      </c>
      <c r="P27" t="s">
        <v>42031</v>
      </c>
      <c r="Q27" t="s">
        <v>42047</v>
      </c>
      <c r="R27" s="150" t="s">
        <v>2010</v>
      </c>
      <c r="S27" s="150" t="s">
        <v>42025</v>
      </c>
      <c r="T27" t="s">
        <v>1315</v>
      </c>
    </row>
    <row r="28">
      <c r="A28" s="144" t="s">
        <v>1327</v>
      </c>
      <c r="B28" s="144" t="s">
        <v>934</v>
      </c>
      <c r="C28" s="144" t="s">
        <v>1328</v>
      </c>
      <c r="D28" s="144" t="s">
        <v>936</v>
      </c>
      <c r="E28" s="144" t="s">
        <v>1294</v>
      </c>
      <c r="F28" s="145" t="s">
        <v>42010</v>
      </c>
      <c r="G28" s="147" t="s">
        <v>42011</v>
      </c>
      <c r="H28" s="147" t="s">
        <v>1329</v>
      </c>
      <c r="I28" s="144" t="s">
        <v>1330</v>
      </c>
      <c r="J28" s="148">
        <v>3.6</v>
      </c>
      <c r="K28" s="149" t="s">
        <v>86</v>
      </c>
      <c r="L28" s="144" t="s">
        <v>86</v>
      </c>
      <c r="M28" t="s">
        <v>1331</v>
      </c>
      <c r="N28" t="s">
        <v>42028</v>
      </c>
      <c r="O28" t="s">
        <v>42044</v>
      </c>
      <c r="P28" t="s">
        <v>42027</v>
      </c>
      <c r="Q28" t="s">
        <v>42056</v>
      </c>
      <c r="R28" s="150" t="s">
        <v>1489</v>
      </c>
      <c r="S28" s="150" t="s">
        <v>6070</v>
      </c>
      <c r="T28" t="s">
        <v>1343</v>
      </c>
    </row>
    <row r="29">
      <c r="A29" s="144" t="s">
        <v>1361</v>
      </c>
      <c r="B29" s="144" t="s">
        <v>934</v>
      </c>
      <c r="C29" s="144" t="s">
        <v>1362</v>
      </c>
      <c r="D29" s="144" t="s">
        <v>936</v>
      </c>
      <c r="E29" s="144" t="s">
        <v>529</v>
      </c>
      <c r="F29" s="145" t="s">
        <v>42010</v>
      </c>
      <c r="G29" s="147" t="s">
        <v>42011</v>
      </c>
      <c r="H29" s="147" t="s">
        <v>1363</v>
      </c>
      <c r="I29" s="144" t="s">
        <v>49</v>
      </c>
      <c r="J29" s="148">
        <v>3.52</v>
      </c>
      <c r="K29" s="149"/>
      <c r="L29" s="144"/>
      <c r="M29" t="s">
        <v>1364</v>
      </c>
      <c r="N29" t="s">
        <v>42015</v>
      </c>
      <c r="O29" t="s">
        <v>42037</v>
      </c>
      <c r="P29" t="s">
        <v>42052</v>
      </c>
      <c r="Q29" t="s">
        <v>42044</v>
      </c>
      <c r="R29" s="150" t="s">
        <v>42041</v>
      </c>
      <c r="S29" s="150" t="s">
        <v>2010</v>
      </c>
      <c r="T29" t="s">
        <v>1380</v>
      </c>
    </row>
    <row r="30">
      <c r="A30" s="144" t="s">
        <v>1402</v>
      </c>
      <c r="B30" s="144" t="s">
        <v>934</v>
      </c>
      <c r="C30" s="144" t="s">
        <v>1403</v>
      </c>
      <c r="D30" s="144" t="s">
        <v>936</v>
      </c>
      <c r="E30" s="144" t="s">
        <v>1294</v>
      </c>
      <c r="F30" s="145" t="s">
        <v>42010</v>
      </c>
      <c r="G30" s="147" t="s">
        <v>42011</v>
      </c>
      <c r="H30" s="147" t="s">
        <v>1404</v>
      </c>
      <c r="I30" s="144" t="s">
        <v>1330</v>
      </c>
      <c r="J30" s="148">
        <v>3.69</v>
      </c>
      <c r="K30" s="149" t="s">
        <v>86</v>
      </c>
      <c r="L30" s="144" t="s">
        <v>86</v>
      </c>
      <c r="M30" t="s">
        <v>1405</v>
      </c>
      <c r="N30" t="s">
        <v>42044</v>
      </c>
      <c r="O30" t="s">
        <v>42057</v>
      </c>
      <c r="P30" t="s">
        <v>42030</v>
      </c>
      <c r="Q30" t="s">
        <v>42058</v>
      </c>
      <c r="R30" s="150" t="s">
        <v>6070</v>
      </c>
      <c r="S30" s="150" t="s">
        <v>5526</v>
      </c>
      <c r="T30" t="s">
        <v>1417</v>
      </c>
    </row>
    <row r="31">
      <c r="A31" s="144" t="s">
        <v>1431</v>
      </c>
      <c r="B31" s="144" t="s">
        <v>934</v>
      </c>
      <c r="C31" s="144" t="s">
        <v>1433</v>
      </c>
      <c r="D31" s="144" t="s">
        <v>936</v>
      </c>
      <c r="E31" s="144" t="s">
        <v>1432</v>
      </c>
      <c r="F31" s="145" t="s">
        <v>42010</v>
      </c>
      <c r="G31" s="147" t="s">
        <v>42011</v>
      </c>
      <c r="H31" s="147" t="s">
        <v>1434</v>
      </c>
      <c r="I31" s="144" t="s">
        <v>49</v>
      </c>
      <c r="J31" s="148">
        <v>3.96</v>
      </c>
      <c r="K31" s="149" t="s">
        <v>1436</v>
      </c>
      <c r="L31" s="144" t="s">
        <v>86</v>
      </c>
      <c r="M31" t="s">
        <v>1435</v>
      </c>
      <c r="N31" t="s">
        <v>42057</v>
      </c>
      <c r="O31" t="s">
        <v>42059</v>
      </c>
      <c r="P31" t="s">
        <v>42047</v>
      </c>
      <c r="Q31" t="s">
        <v>42060</v>
      </c>
      <c r="R31" s="150" t="s">
        <v>42025</v>
      </c>
      <c r="S31" s="150" t="s">
        <v>42042</v>
      </c>
      <c r="T31" t="s">
        <v>1450</v>
      </c>
    </row>
    <row r="32">
      <c r="A32" s="144" t="s">
        <v>1485</v>
      </c>
      <c r="B32" s="144" t="s">
        <v>934</v>
      </c>
      <c r="C32" s="144" t="s">
        <v>1486</v>
      </c>
      <c r="D32" s="144" t="s">
        <v>936</v>
      </c>
      <c r="E32" s="144" t="s">
        <v>1432</v>
      </c>
      <c r="F32" s="145" t="s">
        <v>42010</v>
      </c>
      <c r="G32" s="147" t="s">
        <v>42011</v>
      </c>
      <c r="H32" s="147" t="s">
        <v>1487</v>
      </c>
      <c r="I32" s="144" t="s">
        <v>49</v>
      </c>
      <c r="J32" s="148">
        <v>3.89</v>
      </c>
      <c r="K32" s="149" t="s">
        <v>1489</v>
      </c>
      <c r="L32" s="144" t="s">
        <v>86</v>
      </c>
      <c r="M32" t="s">
        <v>1488</v>
      </c>
      <c r="N32" t="s">
        <v>42022</v>
      </c>
      <c r="O32" t="s">
        <v>42061</v>
      </c>
      <c r="P32" t="s">
        <v>42035</v>
      </c>
      <c r="Q32" t="s">
        <v>42062</v>
      </c>
      <c r="R32" s="150" t="s">
        <v>8453</v>
      </c>
      <c r="S32" s="150" t="s">
        <v>42042</v>
      </c>
      <c r="T32" t="s">
        <v>1505</v>
      </c>
    </row>
    <row r="33">
      <c r="A33" s="144" t="s">
        <v>1553</v>
      </c>
      <c r="B33" s="144" t="s">
        <v>934</v>
      </c>
      <c r="C33" s="144" t="s">
        <v>310</v>
      </c>
      <c r="D33" s="144" t="s">
        <v>936</v>
      </c>
      <c r="E33" s="144" t="s">
        <v>529</v>
      </c>
      <c r="F33" s="145" t="s">
        <v>42010</v>
      </c>
      <c r="G33" s="147" t="s">
        <v>42011</v>
      </c>
      <c r="H33" s="147" t="s">
        <v>1554</v>
      </c>
      <c r="I33" s="144" t="s">
        <v>49</v>
      </c>
      <c r="J33" s="148">
        <v>4.03</v>
      </c>
      <c r="K33" s="149" t="s">
        <v>1299</v>
      </c>
      <c r="L33" s="144" t="s">
        <v>86</v>
      </c>
      <c r="M33" t="s">
        <v>1555</v>
      </c>
      <c r="N33" t="s">
        <v>42023</v>
      </c>
      <c r="O33" t="s">
        <v>42024</v>
      </c>
      <c r="P33" t="s">
        <v>42021</v>
      </c>
      <c r="Q33" t="s">
        <v>42063</v>
      </c>
      <c r="R33" s="150" t="s">
        <v>12065</v>
      </c>
      <c r="S33" s="150" t="s">
        <v>5614</v>
      </c>
      <c r="T33" t="s">
        <v>1571</v>
      </c>
    </row>
    <row r="34">
      <c r="A34" s="144" t="s">
        <v>1600</v>
      </c>
      <c r="B34" s="144" t="s">
        <v>934</v>
      </c>
      <c r="C34" s="144" t="s">
        <v>1601</v>
      </c>
      <c r="D34" s="144" t="s">
        <v>936</v>
      </c>
      <c r="E34" s="144" t="s">
        <v>972</v>
      </c>
      <c r="F34" s="145" t="s">
        <v>42010</v>
      </c>
      <c r="G34" s="147" t="s">
        <v>42011</v>
      </c>
      <c r="H34" s="147" t="s">
        <v>1602</v>
      </c>
      <c r="I34" s="144" t="s">
        <v>49</v>
      </c>
      <c r="J34" s="148">
        <v>4.0</v>
      </c>
      <c r="K34" s="149" t="s">
        <v>1604</v>
      </c>
      <c r="L34" s="144" t="s">
        <v>86</v>
      </c>
      <c r="M34" t="s">
        <v>1603</v>
      </c>
      <c r="N34" t="s">
        <v>42031</v>
      </c>
      <c r="O34" t="s">
        <v>42064</v>
      </c>
      <c r="P34" t="s">
        <v>42044</v>
      </c>
      <c r="Q34" t="s">
        <v>42058</v>
      </c>
      <c r="R34" s="150" t="s">
        <v>2010</v>
      </c>
      <c r="S34" s="150" t="s">
        <v>5614</v>
      </c>
      <c r="T34" t="s">
        <v>1620</v>
      </c>
    </row>
    <row r="35">
      <c r="A35" s="144" t="s">
        <v>1645</v>
      </c>
      <c r="B35" s="144" t="s">
        <v>934</v>
      </c>
      <c r="C35" s="144" t="s">
        <v>1647</v>
      </c>
      <c r="D35" s="144" t="s">
        <v>936</v>
      </c>
      <c r="E35" s="144" t="s">
        <v>1646</v>
      </c>
      <c r="F35" s="145" t="s">
        <v>42010</v>
      </c>
      <c r="G35" s="147" t="s">
        <v>42011</v>
      </c>
      <c r="H35" s="147" t="s">
        <v>1648</v>
      </c>
      <c r="I35" s="144" t="s">
        <v>49</v>
      </c>
      <c r="J35" s="148">
        <v>3.9</v>
      </c>
      <c r="K35" s="149" t="s">
        <v>1489</v>
      </c>
      <c r="L35" s="144" t="s">
        <v>86</v>
      </c>
      <c r="M35" t="s">
        <v>1649</v>
      </c>
      <c r="N35" t="s">
        <v>86</v>
      </c>
      <c r="O35" t="s">
        <v>86</v>
      </c>
      <c r="P35" t="s">
        <v>86</v>
      </c>
      <c r="Q35" t="s">
        <v>86</v>
      </c>
      <c r="R35" s="150" t="s">
        <v>2010</v>
      </c>
      <c r="S35" s="150" t="s">
        <v>5614</v>
      </c>
      <c r="T35" t="s">
        <v>1662</v>
      </c>
    </row>
    <row r="36">
      <c r="A36" s="144" t="s">
        <v>1703</v>
      </c>
      <c r="B36" s="144" t="s">
        <v>934</v>
      </c>
      <c r="C36" s="144" t="s">
        <v>935</v>
      </c>
      <c r="D36" s="144" t="s">
        <v>936</v>
      </c>
      <c r="E36" s="144" t="s">
        <v>972</v>
      </c>
      <c r="F36" s="145" t="s">
        <v>42010</v>
      </c>
      <c r="G36" s="147" t="s">
        <v>42011</v>
      </c>
      <c r="H36" s="147" t="s">
        <v>1704</v>
      </c>
      <c r="I36" s="144" t="s">
        <v>49</v>
      </c>
      <c r="J36" s="148">
        <v>3.83</v>
      </c>
      <c r="K36" s="149" t="s">
        <v>659</v>
      </c>
      <c r="L36" s="144" t="s">
        <v>86</v>
      </c>
      <c r="M36" t="s">
        <v>1705</v>
      </c>
      <c r="N36" t="s">
        <v>42028</v>
      </c>
      <c r="O36" t="s">
        <v>42044</v>
      </c>
      <c r="P36" t="s">
        <v>42028</v>
      </c>
      <c r="Q36" t="s">
        <v>42022</v>
      </c>
      <c r="R36" s="150" t="s">
        <v>42054</v>
      </c>
      <c r="S36" s="150" t="s">
        <v>42025</v>
      </c>
      <c r="T36" t="s">
        <v>1717</v>
      </c>
    </row>
    <row r="37">
      <c r="A37" s="144" t="s">
        <v>1738</v>
      </c>
      <c r="B37" s="144" t="s">
        <v>934</v>
      </c>
      <c r="C37" s="144" t="s">
        <v>1739</v>
      </c>
      <c r="D37" s="144" t="s">
        <v>936</v>
      </c>
      <c r="E37" s="144" t="s">
        <v>972</v>
      </c>
      <c r="F37" s="145" t="s">
        <v>42010</v>
      </c>
      <c r="G37" s="147" t="s">
        <v>42011</v>
      </c>
      <c r="H37" s="147" t="s">
        <v>1740</v>
      </c>
      <c r="I37" s="144" t="s">
        <v>49</v>
      </c>
      <c r="J37" s="148">
        <v>4.07</v>
      </c>
      <c r="K37" s="149" t="s">
        <v>1604</v>
      </c>
      <c r="L37" s="144"/>
      <c r="M37" t="s">
        <v>1741</v>
      </c>
      <c r="N37" t="s">
        <v>42053</v>
      </c>
      <c r="O37" t="s">
        <v>42065</v>
      </c>
      <c r="P37" t="s">
        <v>42022</v>
      </c>
      <c r="Q37" t="s">
        <v>42059</v>
      </c>
      <c r="R37" s="150" t="s">
        <v>6070</v>
      </c>
      <c r="S37" s="150" t="s">
        <v>3016</v>
      </c>
      <c r="T37" t="s">
        <v>1755</v>
      </c>
    </row>
    <row r="38">
      <c r="A38" s="144" t="s">
        <v>1788</v>
      </c>
      <c r="B38" s="144" t="s">
        <v>934</v>
      </c>
      <c r="C38" s="144" t="s">
        <v>1789</v>
      </c>
      <c r="D38" s="144" t="s">
        <v>936</v>
      </c>
      <c r="E38" s="144" t="s">
        <v>972</v>
      </c>
      <c r="F38" s="145" t="s">
        <v>42010</v>
      </c>
      <c r="G38" s="147" t="s">
        <v>42011</v>
      </c>
      <c r="H38" s="147" t="s">
        <v>1790</v>
      </c>
      <c r="I38" s="144" t="s">
        <v>49</v>
      </c>
      <c r="J38" s="148">
        <v>4.12</v>
      </c>
      <c r="K38" s="149" t="s">
        <v>1792</v>
      </c>
      <c r="L38" s="144" t="s">
        <v>86</v>
      </c>
      <c r="M38" t="s">
        <v>1791</v>
      </c>
      <c r="N38" t="s">
        <v>42053</v>
      </c>
      <c r="O38" t="s">
        <v>42065</v>
      </c>
      <c r="P38" t="s">
        <v>42037</v>
      </c>
      <c r="Q38" t="s">
        <v>42058</v>
      </c>
      <c r="R38" s="150" t="s">
        <v>6070</v>
      </c>
      <c r="S38" s="150" t="s">
        <v>3016</v>
      </c>
      <c r="T38" t="s">
        <v>1805</v>
      </c>
    </row>
    <row r="39">
      <c r="A39" s="144" t="s">
        <v>1836</v>
      </c>
      <c r="B39" s="144" t="s">
        <v>934</v>
      </c>
      <c r="C39" s="144" t="s">
        <v>1837</v>
      </c>
      <c r="D39" s="144" t="s">
        <v>936</v>
      </c>
      <c r="E39" s="144" t="s">
        <v>1294</v>
      </c>
      <c r="F39" s="145" t="s">
        <v>42010</v>
      </c>
      <c r="G39" s="147" t="s">
        <v>42011</v>
      </c>
      <c r="H39" s="147" t="s">
        <v>1838</v>
      </c>
      <c r="I39" s="144" t="s">
        <v>1330</v>
      </c>
      <c r="J39" s="148">
        <v>3.54</v>
      </c>
      <c r="K39" s="149" t="s">
        <v>342</v>
      </c>
      <c r="L39" s="144"/>
      <c r="M39" t="s">
        <v>1839</v>
      </c>
      <c r="N39" t="s">
        <v>42023</v>
      </c>
      <c r="O39" t="s">
        <v>42035</v>
      </c>
      <c r="P39" t="s">
        <v>42023</v>
      </c>
      <c r="Q39" t="s">
        <v>42024</v>
      </c>
      <c r="R39" s="150" t="s">
        <v>42029</v>
      </c>
      <c r="S39" s="150" t="s">
        <v>8453</v>
      </c>
      <c r="T39" t="s">
        <v>1853</v>
      </c>
    </row>
    <row r="40">
      <c r="A40" s="144" t="s">
        <v>1874</v>
      </c>
      <c r="B40" s="144" t="s">
        <v>934</v>
      </c>
      <c r="C40" s="144" t="s">
        <v>1647</v>
      </c>
      <c r="D40" s="144" t="s">
        <v>936</v>
      </c>
      <c r="E40" s="144" t="s">
        <v>1646</v>
      </c>
      <c r="F40" s="145" t="s">
        <v>42010</v>
      </c>
      <c r="G40" s="147" t="s">
        <v>42011</v>
      </c>
      <c r="H40" s="147" t="s">
        <v>1875</v>
      </c>
      <c r="I40" s="144" t="s">
        <v>49</v>
      </c>
      <c r="J40" s="148">
        <v>3.79</v>
      </c>
      <c r="K40" s="149" t="s">
        <v>1489</v>
      </c>
      <c r="L40" s="144"/>
      <c r="M40" t="s">
        <v>1876</v>
      </c>
      <c r="N40" t="s">
        <v>42035</v>
      </c>
      <c r="O40" t="s">
        <v>42061</v>
      </c>
      <c r="P40" t="s">
        <v>42064</v>
      </c>
      <c r="Q40" t="s">
        <v>42062</v>
      </c>
      <c r="R40" s="150" t="s">
        <v>8453</v>
      </c>
      <c r="S40" s="150" t="s">
        <v>3016</v>
      </c>
      <c r="T40" t="s">
        <v>1892</v>
      </c>
    </row>
    <row r="41">
      <c r="A41" s="158" t="s">
        <v>1933</v>
      </c>
      <c r="B41" s="154" t="s">
        <v>934</v>
      </c>
      <c r="C41" s="154" t="s">
        <v>1934</v>
      </c>
      <c r="D41" s="152" t="s">
        <v>936</v>
      </c>
      <c r="E41" s="152" t="s">
        <v>1294</v>
      </c>
      <c r="F41" s="145" t="s">
        <v>42010</v>
      </c>
      <c r="G41" s="147" t="s">
        <v>42011</v>
      </c>
      <c r="H41" s="153">
        <v>120883.0</v>
      </c>
      <c r="I41" s="156" t="s">
        <v>49</v>
      </c>
      <c r="J41" s="148">
        <v>3.52</v>
      </c>
      <c r="K41" s="149" t="s">
        <v>342</v>
      </c>
      <c r="L41" s="159" t="s">
        <v>86</v>
      </c>
      <c r="M41" t="s">
        <v>1935</v>
      </c>
      <c r="N41" t="s">
        <v>42028</v>
      </c>
      <c r="O41" t="s">
        <v>42035</v>
      </c>
      <c r="P41" t="s">
        <v>42028</v>
      </c>
      <c r="Q41" t="s">
        <v>42064</v>
      </c>
      <c r="R41" s="150" t="s">
        <v>42054</v>
      </c>
      <c r="S41" s="150" t="s">
        <v>8453</v>
      </c>
    </row>
    <row r="42">
      <c r="A42" s="152" t="s">
        <v>1952</v>
      </c>
      <c r="B42" s="154" t="s">
        <v>1953</v>
      </c>
      <c r="C42" s="154" t="s">
        <v>1954</v>
      </c>
      <c r="D42" s="144" t="s">
        <v>936</v>
      </c>
      <c r="E42" s="152" t="s">
        <v>1053</v>
      </c>
      <c r="F42" s="145" t="s">
        <v>42010</v>
      </c>
      <c r="G42" s="147" t="s">
        <v>42011</v>
      </c>
      <c r="H42" s="153">
        <v>126818.0</v>
      </c>
      <c r="I42" s="144" t="s">
        <v>49</v>
      </c>
      <c r="J42" s="148">
        <v>3.69</v>
      </c>
      <c r="K42" s="149" t="s">
        <v>659</v>
      </c>
      <c r="L42" s="160" t="s">
        <v>86</v>
      </c>
      <c r="M42" t="s">
        <v>1955</v>
      </c>
      <c r="N42" t="s">
        <v>42028</v>
      </c>
      <c r="O42" t="s">
        <v>42030</v>
      </c>
      <c r="P42" t="s">
        <v>42027</v>
      </c>
      <c r="Q42" t="s">
        <v>42030</v>
      </c>
      <c r="R42" s="150" t="s">
        <v>12032</v>
      </c>
      <c r="S42" s="150" t="s">
        <v>22460</v>
      </c>
    </row>
    <row r="43">
      <c r="A43" s="144" t="s">
        <v>2006</v>
      </c>
      <c r="B43" s="144" t="s">
        <v>1953</v>
      </c>
      <c r="C43" s="144" t="s">
        <v>2007</v>
      </c>
      <c r="D43" s="144" t="s">
        <v>936</v>
      </c>
      <c r="E43" s="144" t="s">
        <v>529</v>
      </c>
      <c r="F43" s="145" t="s">
        <v>42010</v>
      </c>
      <c r="G43" s="147" t="s">
        <v>42011</v>
      </c>
      <c r="H43" s="147" t="s">
        <v>2008</v>
      </c>
      <c r="I43" s="144" t="s">
        <v>49</v>
      </c>
      <c r="J43" s="148">
        <v>3.87</v>
      </c>
      <c r="K43" s="149" t="s">
        <v>86</v>
      </c>
      <c r="L43" s="144" t="s">
        <v>2010</v>
      </c>
      <c r="M43" t="s">
        <v>2009</v>
      </c>
      <c r="N43" t="s">
        <v>42031</v>
      </c>
      <c r="O43" t="s">
        <v>42057</v>
      </c>
      <c r="P43" t="s">
        <v>42053</v>
      </c>
      <c r="Q43" t="s">
        <v>42063</v>
      </c>
      <c r="R43" s="150" t="s">
        <v>22460</v>
      </c>
      <c r="S43" s="150" t="s">
        <v>5614</v>
      </c>
      <c r="T43" t="s">
        <v>2025</v>
      </c>
    </row>
    <row r="44">
      <c r="A44" s="144" t="s">
        <v>2050</v>
      </c>
      <c r="B44" s="144" t="s">
        <v>1953</v>
      </c>
      <c r="C44" s="144" t="s">
        <v>2051</v>
      </c>
      <c r="D44" s="144" t="s">
        <v>936</v>
      </c>
      <c r="E44" s="144" t="s">
        <v>459</v>
      </c>
      <c r="F44" s="145" t="s">
        <v>42010</v>
      </c>
      <c r="G44" s="147" t="s">
        <v>42011</v>
      </c>
      <c r="H44" s="147" t="s">
        <v>2052</v>
      </c>
      <c r="I44" s="144" t="s">
        <v>49</v>
      </c>
      <c r="J44" s="148">
        <v>3.66</v>
      </c>
      <c r="K44" s="149" t="s">
        <v>2054</v>
      </c>
      <c r="L44" s="144"/>
      <c r="M44" t="s">
        <v>2053</v>
      </c>
      <c r="N44" t="s">
        <v>42023</v>
      </c>
      <c r="O44" t="s">
        <v>42024</v>
      </c>
      <c r="P44" t="s">
        <v>42049</v>
      </c>
      <c r="Q44" t="s">
        <v>42064</v>
      </c>
      <c r="R44" s="150" t="s">
        <v>12065</v>
      </c>
      <c r="S44" s="150" t="s">
        <v>42025</v>
      </c>
      <c r="T44" t="s">
        <v>2065</v>
      </c>
    </row>
    <row r="45">
      <c r="A45" s="144" t="s">
        <v>2098</v>
      </c>
      <c r="B45" s="144" t="s">
        <v>1953</v>
      </c>
      <c r="C45" s="144" t="s">
        <v>2099</v>
      </c>
      <c r="D45" s="144" t="s">
        <v>936</v>
      </c>
      <c r="E45" s="144" t="s">
        <v>581</v>
      </c>
      <c r="F45" s="145" t="s">
        <v>42010</v>
      </c>
      <c r="G45" s="147" t="s">
        <v>42011</v>
      </c>
      <c r="H45" s="147" t="s">
        <v>2100</v>
      </c>
      <c r="I45" s="144" t="s">
        <v>49</v>
      </c>
      <c r="J45" s="148">
        <v>3.39</v>
      </c>
      <c r="K45" s="149" t="s">
        <v>86</v>
      </c>
      <c r="L45" s="144" t="s">
        <v>86</v>
      </c>
      <c r="M45" t="s">
        <v>2101</v>
      </c>
      <c r="N45" t="s">
        <v>42066</v>
      </c>
      <c r="O45" t="s">
        <v>42037</v>
      </c>
      <c r="P45" t="s">
        <v>42066</v>
      </c>
      <c r="Q45" t="s">
        <v>42021</v>
      </c>
      <c r="R45" s="150" t="s">
        <v>42041</v>
      </c>
      <c r="S45" s="150" t="s">
        <v>2010</v>
      </c>
      <c r="T45" t="s">
        <v>2115</v>
      </c>
    </row>
    <row r="46">
      <c r="A46" s="144" t="s">
        <v>2132</v>
      </c>
      <c r="B46" s="144" t="s">
        <v>2134</v>
      </c>
      <c r="C46" s="144" t="s">
        <v>2135</v>
      </c>
      <c r="D46" s="144" t="s">
        <v>2136</v>
      </c>
      <c r="E46" s="144" t="s">
        <v>2133</v>
      </c>
      <c r="F46" s="145" t="s">
        <v>42010</v>
      </c>
      <c r="G46" s="147" t="s">
        <v>42011</v>
      </c>
      <c r="H46" s="147" t="s">
        <v>2137</v>
      </c>
      <c r="I46" s="144" t="s">
        <v>49</v>
      </c>
      <c r="J46" s="148">
        <v>3.07</v>
      </c>
      <c r="K46" s="149" t="s">
        <v>86</v>
      </c>
      <c r="L46" s="144" t="s">
        <v>86</v>
      </c>
      <c r="M46" t="s">
        <v>2138</v>
      </c>
      <c r="N46" t="s">
        <v>42066</v>
      </c>
      <c r="O46" t="s">
        <v>42039</v>
      </c>
      <c r="P46" t="s">
        <v>42038</v>
      </c>
      <c r="Q46" t="s">
        <v>42023</v>
      </c>
      <c r="R46" s="150" t="s">
        <v>42041</v>
      </c>
      <c r="S46" s="150" t="s">
        <v>12065</v>
      </c>
      <c r="T46" t="s">
        <v>2153</v>
      </c>
    </row>
    <row r="47">
      <c r="A47" s="144" t="s">
        <v>2171</v>
      </c>
      <c r="B47" s="144" t="s">
        <v>2134</v>
      </c>
      <c r="C47" s="144" t="s">
        <v>2173</v>
      </c>
      <c r="D47" s="144" t="s">
        <v>2136</v>
      </c>
      <c r="E47" s="144" t="s">
        <v>2172</v>
      </c>
      <c r="F47" s="145" t="s">
        <v>42010</v>
      </c>
      <c r="G47" s="147" t="s">
        <v>42011</v>
      </c>
      <c r="H47" s="147" t="s">
        <v>2174</v>
      </c>
      <c r="I47" s="144" t="s">
        <v>1330</v>
      </c>
      <c r="J47" s="148">
        <v>3.51</v>
      </c>
      <c r="K47" s="149" t="s">
        <v>86</v>
      </c>
      <c r="L47" s="144" t="s">
        <v>86</v>
      </c>
      <c r="M47" t="s">
        <v>2175</v>
      </c>
      <c r="N47" t="s">
        <v>86</v>
      </c>
      <c r="O47" t="s">
        <v>86</v>
      </c>
      <c r="P47" t="s">
        <v>86</v>
      </c>
      <c r="Q47" t="s">
        <v>86</v>
      </c>
      <c r="R47" s="150" t="s">
        <v>4025</v>
      </c>
      <c r="S47" s="150" t="s">
        <v>12032</v>
      </c>
      <c r="T47" t="s">
        <v>2187</v>
      </c>
    </row>
    <row r="48">
      <c r="A48" s="144" t="s">
        <v>2212</v>
      </c>
      <c r="B48" s="144" t="s">
        <v>2134</v>
      </c>
      <c r="C48" s="144" t="s">
        <v>2214</v>
      </c>
      <c r="D48" s="144" t="s">
        <v>2136</v>
      </c>
      <c r="E48" s="144" t="s">
        <v>2213</v>
      </c>
      <c r="F48" s="145" t="s">
        <v>42010</v>
      </c>
      <c r="G48" s="147" t="s">
        <v>42011</v>
      </c>
      <c r="H48" s="147" t="s">
        <v>2215</v>
      </c>
      <c r="I48" s="144" t="s">
        <v>49</v>
      </c>
      <c r="J48" s="148">
        <v>3.76</v>
      </c>
      <c r="K48" s="149" t="s">
        <v>2217</v>
      </c>
      <c r="L48" s="144" t="s">
        <v>86</v>
      </c>
      <c r="M48" t="s">
        <v>2216</v>
      </c>
      <c r="N48" t="s">
        <v>42039</v>
      </c>
      <c r="O48" t="s">
        <v>42064</v>
      </c>
      <c r="P48" t="s">
        <v>42021</v>
      </c>
      <c r="Q48" t="s">
        <v>42065</v>
      </c>
      <c r="R48" s="150" t="s">
        <v>8552</v>
      </c>
      <c r="S48" s="150" t="s">
        <v>5526</v>
      </c>
      <c r="T48" t="s">
        <v>2232</v>
      </c>
    </row>
    <row r="49">
      <c r="A49" s="144" t="s">
        <v>2256</v>
      </c>
      <c r="B49" s="144" t="s">
        <v>2134</v>
      </c>
      <c r="C49" s="144" t="s">
        <v>2258</v>
      </c>
      <c r="D49" s="144" t="s">
        <v>2136</v>
      </c>
      <c r="E49" s="144" t="s">
        <v>2257</v>
      </c>
      <c r="F49" s="145" t="s">
        <v>42010</v>
      </c>
      <c r="G49" s="147" t="s">
        <v>42011</v>
      </c>
      <c r="H49" s="147" t="s">
        <v>2259</v>
      </c>
      <c r="I49" s="144" t="s">
        <v>49</v>
      </c>
      <c r="J49" s="148">
        <v>4.13</v>
      </c>
      <c r="K49" s="149" t="s">
        <v>2261</v>
      </c>
      <c r="L49" s="144"/>
      <c r="M49" t="s">
        <v>2260</v>
      </c>
      <c r="N49" t="s">
        <v>42047</v>
      </c>
      <c r="O49" t="s">
        <v>42067</v>
      </c>
      <c r="P49" t="s">
        <v>42061</v>
      </c>
      <c r="Q49" t="s">
        <v>42060</v>
      </c>
      <c r="R49" s="150" t="s">
        <v>5614</v>
      </c>
      <c r="S49" s="150" t="s">
        <v>42042</v>
      </c>
      <c r="T49" t="s">
        <v>2276</v>
      </c>
    </row>
    <row r="50">
      <c r="A50" s="144" t="s">
        <v>2300</v>
      </c>
      <c r="B50" s="144" t="s">
        <v>2302</v>
      </c>
      <c r="C50" s="144" t="s">
        <v>2303</v>
      </c>
      <c r="D50" s="144" t="s">
        <v>2304</v>
      </c>
      <c r="E50" s="144" t="s">
        <v>2301</v>
      </c>
      <c r="F50" s="145" t="s">
        <v>42010</v>
      </c>
      <c r="G50" s="147" t="s">
        <v>42011</v>
      </c>
      <c r="H50" s="147" t="s">
        <v>2305</v>
      </c>
      <c r="I50" s="144" t="s">
        <v>49</v>
      </c>
      <c r="J50" s="148">
        <v>3.09</v>
      </c>
      <c r="K50" s="149" t="s">
        <v>86</v>
      </c>
      <c r="L50" s="144" t="s">
        <v>86</v>
      </c>
      <c r="M50" t="s">
        <v>2306</v>
      </c>
      <c r="N50" t="s">
        <v>42026</v>
      </c>
      <c r="O50" t="s">
        <v>42013</v>
      </c>
      <c r="P50" t="s">
        <v>42068</v>
      </c>
      <c r="Q50" t="s">
        <v>42066</v>
      </c>
      <c r="R50" s="150" t="s">
        <v>42055</v>
      </c>
      <c r="S50" s="150" t="s">
        <v>42054</v>
      </c>
      <c r="T50" t="s">
        <v>2323</v>
      </c>
    </row>
    <row r="51">
      <c r="A51" s="144" t="s">
        <v>2350</v>
      </c>
      <c r="B51" s="144" t="s">
        <v>2302</v>
      </c>
      <c r="C51" s="144" t="s">
        <v>2352</v>
      </c>
      <c r="D51" s="144" t="s">
        <v>2304</v>
      </c>
      <c r="E51" s="144" t="s">
        <v>2351</v>
      </c>
      <c r="F51" s="145" t="s">
        <v>42010</v>
      </c>
      <c r="G51" s="147" t="s">
        <v>42011</v>
      </c>
      <c r="H51" s="147" t="s">
        <v>2353</v>
      </c>
      <c r="I51" s="144" t="s">
        <v>49</v>
      </c>
      <c r="J51" s="148">
        <v>3.77</v>
      </c>
      <c r="K51" s="149" t="s">
        <v>2355</v>
      </c>
      <c r="L51" s="144"/>
      <c r="M51" t="s">
        <v>2354</v>
      </c>
      <c r="N51" t="s">
        <v>42039</v>
      </c>
      <c r="O51" t="s">
        <v>42035</v>
      </c>
      <c r="P51" t="s">
        <v>42023</v>
      </c>
      <c r="Q51" t="s">
        <v>42024</v>
      </c>
      <c r="R51" s="150" t="s">
        <v>12065</v>
      </c>
      <c r="S51" s="150" t="s">
        <v>8453</v>
      </c>
      <c r="T51" t="s">
        <v>2366</v>
      </c>
    </row>
    <row r="52">
      <c r="A52" s="144" t="s">
        <v>2368</v>
      </c>
      <c r="B52" s="144" t="s">
        <v>2370</v>
      </c>
      <c r="C52" s="144" t="s">
        <v>2371</v>
      </c>
      <c r="D52" s="144" t="s">
        <v>2304</v>
      </c>
      <c r="E52" s="144" t="s">
        <v>2369</v>
      </c>
      <c r="F52" s="145" t="s">
        <v>42010</v>
      </c>
      <c r="G52" s="147" t="s">
        <v>42011</v>
      </c>
      <c r="H52" s="147" t="s">
        <v>2372</v>
      </c>
      <c r="I52" s="144" t="s">
        <v>2373</v>
      </c>
      <c r="J52" s="148">
        <v>3.65</v>
      </c>
      <c r="K52" s="149" t="s">
        <v>2375</v>
      </c>
      <c r="L52" s="144" t="s">
        <v>86</v>
      </c>
      <c r="M52" t="s">
        <v>2374</v>
      </c>
      <c r="N52" t="s">
        <v>42044</v>
      </c>
      <c r="O52" t="s">
        <v>42065</v>
      </c>
      <c r="P52" t="s">
        <v>42021</v>
      </c>
      <c r="Q52" t="s">
        <v>42064</v>
      </c>
      <c r="R52" s="150" t="s">
        <v>8552</v>
      </c>
      <c r="S52" s="150" t="s">
        <v>5526</v>
      </c>
      <c r="T52" t="s">
        <v>2390</v>
      </c>
    </row>
    <row r="53">
      <c r="A53" s="144" t="s">
        <v>2409</v>
      </c>
      <c r="B53" s="144" t="s">
        <v>2370</v>
      </c>
      <c r="C53" s="144" t="s">
        <v>2371</v>
      </c>
      <c r="D53" s="144" t="s">
        <v>2304</v>
      </c>
      <c r="E53" s="144" t="s">
        <v>2410</v>
      </c>
      <c r="F53" s="145" t="s">
        <v>42010</v>
      </c>
      <c r="G53" s="147" t="s">
        <v>42011</v>
      </c>
      <c r="H53" s="147" t="s">
        <v>2411</v>
      </c>
      <c r="I53" s="144" t="s">
        <v>49</v>
      </c>
      <c r="J53" s="148">
        <v>3.86</v>
      </c>
      <c r="K53" s="149" t="s">
        <v>2217</v>
      </c>
      <c r="L53" s="144"/>
      <c r="M53" t="s">
        <v>2412</v>
      </c>
      <c r="N53" t="s">
        <v>42030</v>
      </c>
      <c r="O53" t="s">
        <v>42047</v>
      </c>
      <c r="P53" t="s">
        <v>42044</v>
      </c>
      <c r="Q53" t="s">
        <v>42063</v>
      </c>
      <c r="R53" s="150" t="s">
        <v>8453</v>
      </c>
      <c r="S53" s="150" t="s">
        <v>5614</v>
      </c>
      <c r="T53" t="s">
        <v>2430</v>
      </c>
    </row>
    <row r="54">
      <c r="A54" s="144" t="s">
        <v>2442</v>
      </c>
      <c r="B54" s="144" t="s">
        <v>2370</v>
      </c>
      <c r="C54" s="144" t="s">
        <v>2371</v>
      </c>
      <c r="D54" s="144" t="s">
        <v>2304</v>
      </c>
      <c r="E54" s="144" t="s">
        <v>2213</v>
      </c>
      <c r="F54" s="145" t="s">
        <v>42010</v>
      </c>
      <c r="G54" s="147" t="s">
        <v>42011</v>
      </c>
      <c r="H54" s="147" t="s">
        <v>2443</v>
      </c>
      <c r="I54" s="144" t="s">
        <v>1330</v>
      </c>
      <c r="J54" s="148">
        <v>4.01</v>
      </c>
      <c r="K54" s="149" t="s">
        <v>2445</v>
      </c>
      <c r="L54" s="144" t="s">
        <v>86</v>
      </c>
      <c r="M54" t="s">
        <v>2444</v>
      </c>
      <c r="N54" t="s">
        <v>42043</v>
      </c>
      <c r="O54" t="s">
        <v>42069</v>
      </c>
      <c r="P54" t="s">
        <v>42043</v>
      </c>
      <c r="Q54" t="s">
        <v>42062</v>
      </c>
      <c r="R54" s="150" t="s">
        <v>42025</v>
      </c>
      <c r="S54" s="150" t="s">
        <v>42042</v>
      </c>
      <c r="T54" t="s">
        <v>2458</v>
      </c>
    </row>
    <row r="55">
      <c r="A55" s="144" t="s">
        <v>2480</v>
      </c>
      <c r="B55" s="144" t="s">
        <v>2370</v>
      </c>
      <c r="C55" s="144" t="s">
        <v>2371</v>
      </c>
      <c r="D55" s="144" t="s">
        <v>2304</v>
      </c>
      <c r="E55" s="144" t="s">
        <v>2301</v>
      </c>
      <c r="F55" s="145" t="s">
        <v>42010</v>
      </c>
      <c r="G55" s="147" t="s">
        <v>42011</v>
      </c>
      <c r="H55" s="147" t="s">
        <v>2481</v>
      </c>
      <c r="I55" s="144" t="s">
        <v>49</v>
      </c>
      <c r="J55" s="148">
        <v>3.55</v>
      </c>
      <c r="K55" s="149" t="s">
        <v>342</v>
      </c>
      <c r="L55" s="144" t="s">
        <v>86</v>
      </c>
      <c r="M55" t="s">
        <v>2482</v>
      </c>
      <c r="N55" t="s">
        <v>42039</v>
      </c>
      <c r="O55" t="s">
        <v>42030</v>
      </c>
      <c r="P55" t="s">
        <v>42040</v>
      </c>
      <c r="Q55" t="s">
        <v>42053</v>
      </c>
      <c r="R55" s="150" t="s">
        <v>42054</v>
      </c>
      <c r="S55" s="150" t="s">
        <v>2010</v>
      </c>
      <c r="T55" t="s">
        <v>2496</v>
      </c>
    </row>
    <row r="56">
      <c r="A56" s="144" t="s">
        <v>2514</v>
      </c>
      <c r="B56" s="144" t="s">
        <v>2515</v>
      </c>
      <c r="C56" s="144" t="s">
        <v>2516</v>
      </c>
      <c r="D56" s="144" t="s">
        <v>46</v>
      </c>
      <c r="E56" s="144" t="s">
        <v>43</v>
      </c>
      <c r="F56" s="145" t="s">
        <v>42010</v>
      </c>
      <c r="G56" s="147" t="s">
        <v>42011</v>
      </c>
      <c r="H56" s="147" t="s">
        <v>2517</v>
      </c>
      <c r="I56" s="144" t="s">
        <v>2373</v>
      </c>
      <c r="J56" s="148">
        <v>2.92</v>
      </c>
      <c r="K56" s="149" t="s">
        <v>86</v>
      </c>
      <c r="L56" s="144" t="s">
        <v>86</v>
      </c>
      <c r="M56" t="s">
        <v>2518</v>
      </c>
      <c r="N56" t="s">
        <v>42050</v>
      </c>
      <c r="O56" t="s">
        <v>42015</v>
      </c>
      <c r="P56" t="s">
        <v>42046</v>
      </c>
      <c r="Q56" t="s">
        <v>42038</v>
      </c>
      <c r="R56" s="150" t="s">
        <v>42016</v>
      </c>
      <c r="S56" s="150" t="s">
        <v>42041</v>
      </c>
      <c r="T56" t="s">
        <v>2532</v>
      </c>
    </row>
    <row r="57">
      <c r="A57" s="144" t="s">
        <v>2556</v>
      </c>
      <c r="B57" s="144" t="s">
        <v>2515</v>
      </c>
      <c r="C57" s="144" t="s">
        <v>2557</v>
      </c>
      <c r="D57" s="144" t="s">
        <v>46</v>
      </c>
      <c r="E57" s="144" t="s">
        <v>43</v>
      </c>
      <c r="F57" s="145" t="s">
        <v>42010</v>
      </c>
      <c r="G57" s="147" t="s">
        <v>42011</v>
      </c>
      <c r="H57" s="147" t="s">
        <v>2558</v>
      </c>
      <c r="I57" s="144" t="s">
        <v>49</v>
      </c>
      <c r="J57" s="148">
        <v>3.4</v>
      </c>
      <c r="K57" s="149" t="s">
        <v>2560</v>
      </c>
      <c r="L57" s="144" t="s">
        <v>86</v>
      </c>
      <c r="M57" t="s">
        <v>2559</v>
      </c>
      <c r="N57" t="s">
        <v>42013</v>
      </c>
      <c r="O57" t="s">
        <v>42021</v>
      </c>
      <c r="P57" t="s">
        <v>42052</v>
      </c>
      <c r="Q57" t="s">
        <v>42049</v>
      </c>
      <c r="R57" s="150" t="s">
        <v>2445</v>
      </c>
      <c r="S57" s="150" t="s">
        <v>42029</v>
      </c>
      <c r="T57" t="s">
        <v>2574</v>
      </c>
    </row>
    <row r="58">
      <c r="A58" s="144" t="s">
        <v>2594</v>
      </c>
      <c r="B58" s="144" t="s">
        <v>2515</v>
      </c>
      <c r="C58" s="144" t="s">
        <v>2596</v>
      </c>
      <c r="D58" s="144" t="s">
        <v>46</v>
      </c>
      <c r="E58" s="144" t="s">
        <v>2595</v>
      </c>
      <c r="F58" s="145" t="s">
        <v>42010</v>
      </c>
      <c r="G58" s="147" t="s">
        <v>42011</v>
      </c>
      <c r="H58" s="147" t="s">
        <v>2597</v>
      </c>
      <c r="I58" s="144" t="s">
        <v>49</v>
      </c>
      <c r="J58" s="148">
        <v>3.74</v>
      </c>
      <c r="K58" s="149"/>
      <c r="L58" s="144"/>
      <c r="M58" t="s">
        <v>2598</v>
      </c>
      <c r="N58" t="s">
        <v>42028</v>
      </c>
      <c r="O58" t="s">
        <v>42053</v>
      </c>
      <c r="P58" t="s">
        <v>42013</v>
      </c>
      <c r="Q58" t="s">
        <v>42031</v>
      </c>
      <c r="R58" s="150" t="s">
        <v>1489</v>
      </c>
      <c r="S58" s="150" t="s">
        <v>2010</v>
      </c>
      <c r="T58" t="s">
        <v>2612</v>
      </c>
    </row>
    <row r="59">
      <c r="A59" s="144" t="s">
        <v>2618</v>
      </c>
      <c r="B59" s="144" t="s">
        <v>2515</v>
      </c>
      <c r="C59" s="144" t="s">
        <v>2619</v>
      </c>
      <c r="D59" s="144" t="s">
        <v>46</v>
      </c>
      <c r="E59" s="144" t="s">
        <v>2595</v>
      </c>
      <c r="F59" s="145" t="s">
        <v>42010</v>
      </c>
      <c r="G59" s="147" t="s">
        <v>42011</v>
      </c>
      <c r="H59" s="147" t="s">
        <v>2620</v>
      </c>
      <c r="I59" s="144" t="s">
        <v>49</v>
      </c>
      <c r="J59" s="148">
        <v>4.0</v>
      </c>
      <c r="K59" s="149" t="s">
        <v>2622</v>
      </c>
      <c r="L59" s="144"/>
      <c r="M59" t="s">
        <v>2621</v>
      </c>
      <c r="N59" t="s">
        <v>42023</v>
      </c>
      <c r="O59" t="s">
        <v>42030</v>
      </c>
      <c r="P59" t="s">
        <v>42028</v>
      </c>
      <c r="Q59" t="s">
        <v>42053</v>
      </c>
      <c r="R59" s="150" t="s">
        <v>12032</v>
      </c>
      <c r="S59" s="150" t="s">
        <v>22460</v>
      </c>
      <c r="T59" t="s">
        <v>2634</v>
      </c>
    </row>
    <row r="60">
      <c r="A60" s="144" t="s">
        <v>2655</v>
      </c>
      <c r="B60" s="144" t="s">
        <v>2515</v>
      </c>
      <c r="C60" s="144" t="s">
        <v>2557</v>
      </c>
      <c r="D60" s="144" t="s">
        <v>46</v>
      </c>
      <c r="E60" s="144" t="s">
        <v>1432</v>
      </c>
      <c r="F60" s="145" t="s">
        <v>42010</v>
      </c>
      <c r="G60" s="147" t="s">
        <v>42011</v>
      </c>
      <c r="H60" s="147" t="s">
        <v>2656</v>
      </c>
      <c r="I60" s="144" t="s">
        <v>49</v>
      </c>
      <c r="J60" s="148">
        <v>4.07</v>
      </c>
      <c r="K60" s="149" t="s">
        <v>2355</v>
      </c>
      <c r="L60" s="144"/>
      <c r="M60" t="s">
        <v>2657</v>
      </c>
      <c r="N60" t="s">
        <v>42053</v>
      </c>
      <c r="O60" t="s">
        <v>42064</v>
      </c>
      <c r="P60" t="s">
        <v>42031</v>
      </c>
      <c r="Q60" t="s">
        <v>42024</v>
      </c>
      <c r="R60" s="150" t="s">
        <v>8552</v>
      </c>
      <c r="S60" s="150" t="s">
        <v>42025</v>
      </c>
      <c r="T60" t="s">
        <v>2672</v>
      </c>
    </row>
    <row r="61">
      <c r="A61" s="144" t="s">
        <v>2701</v>
      </c>
      <c r="B61" s="144" t="s">
        <v>2515</v>
      </c>
      <c r="C61" s="144" t="s">
        <v>2702</v>
      </c>
      <c r="D61" s="144" t="s">
        <v>46</v>
      </c>
      <c r="E61" s="144" t="s">
        <v>459</v>
      </c>
      <c r="F61" s="145" t="s">
        <v>42010</v>
      </c>
      <c r="G61" s="147" t="s">
        <v>42011</v>
      </c>
      <c r="H61" s="147" t="s">
        <v>2703</v>
      </c>
      <c r="I61" s="144" t="s">
        <v>49</v>
      </c>
      <c r="J61" s="148">
        <v>4.05</v>
      </c>
      <c r="K61" s="149" t="s">
        <v>2705</v>
      </c>
      <c r="L61" s="144" t="s">
        <v>86</v>
      </c>
      <c r="M61" t="s">
        <v>2704</v>
      </c>
      <c r="N61" t="s">
        <v>42021</v>
      </c>
      <c r="O61" t="s">
        <v>42024</v>
      </c>
      <c r="P61" t="s">
        <v>42023</v>
      </c>
      <c r="Q61" t="s">
        <v>42024</v>
      </c>
      <c r="R61" s="150" t="s">
        <v>12065</v>
      </c>
      <c r="S61" s="150" t="s">
        <v>8453</v>
      </c>
      <c r="T61" t="s">
        <v>2716</v>
      </c>
    </row>
    <row r="62">
      <c r="A62" s="144" t="s">
        <v>2718</v>
      </c>
      <c r="B62" s="144" t="s">
        <v>2515</v>
      </c>
      <c r="C62" s="144" t="s">
        <v>2719</v>
      </c>
      <c r="D62" s="144" t="s">
        <v>46</v>
      </c>
      <c r="E62" s="144" t="s">
        <v>119</v>
      </c>
      <c r="F62" s="145" t="s">
        <v>42010</v>
      </c>
      <c r="G62" s="147" t="s">
        <v>42011</v>
      </c>
      <c r="H62" s="147" t="s">
        <v>2720</v>
      </c>
      <c r="I62" s="144" t="s">
        <v>49</v>
      </c>
      <c r="J62" s="148">
        <v>4.5</v>
      </c>
      <c r="K62" s="149" t="s">
        <v>1604</v>
      </c>
      <c r="L62" s="144" t="s">
        <v>86</v>
      </c>
      <c r="M62" t="s">
        <v>2721</v>
      </c>
      <c r="N62" t="s">
        <v>42022</v>
      </c>
      <c r="O62" t="s">
        <v>42047</v>
      </c>
      <c r="P62" t="s">
        <v>42030</v>
      </c>
      <c r="Q62" t="s">
        <v>42061</v>
      </c>
      <c r="R62" s="150" t="s">
        <v>22460</v>
      </c>
      <c r="S62" s="150" t="s">
        <v>5614</v>
      </c>
      <c r="T62" t="s">
        <v>2736</v>
      </c>
    </row>
    <row r="63">
      <c r="A63" s="144" t="s">
        <v>2792</v>
      </c>
      <c r="B63" s="144" t="s">
        <v>2515</v>
      </c>
      <c r="C63" s="144" t="s">
        <v>2619</v>
      </c>
      <c r="D63" s="144" t="s">
        <v>46</v>
      </c>
      <c r="E63" s="144" t="s">
        <v>1432</v>
      </c>
      <c r="F63" s="145" t="s">
        <v>42010</v>
      </c>
      <c r="G63" s="147" t="s">
        <v>42011</v>
      </c>
      <c r="H63" s="147" t="s">
        <v>2793</v>
      </c>
      <c r="I63" s="144" t="s">
        <v>49</v>
      </c>
      <c r="J63" s="148">
        <v>3.6</v>
      </c>
      <c r="K63" s="149" t="s">
        <v>1299</v>
      </c>
      <c r="L63" s="144" t="s">
        <v>86</v>
      </c>
      <c r="M63" t="s">
        <v>2794</v>
      </c>
      <c r="N63" t="s">
        <v>42053</v>
      </c>
      <c r="O63" t="s">
        <v>42057</v>
      </c>
      <c r="P63" t="s">
        <v>42044</v>
      </c>
      <c r="Q63" t="s">
        <v>42047</v>
      </c>
      <c r="R63" s="150" t="s">
        <v>6070</v>
      </c>
      <c r="S63" s="150" t="s">
        <v>5526</v>
      </c>
      <c r="T63" t="s">
        <v>2810</v>
      </c>
    </row>
    <row r="64">
      <c r="A64" s="144" t="s">
        <v>2849</v>
      </c>
      <c r="B64" s="144" t="s">
        <v>2515</v>
      </c>
      <c r="C64" s="144" t="s">
        <v>179</v>
      </c>
      <c r="D64" s="144" t="s">
        <v>46</v>
      </c>
      <c r="E64" s="144" t="s">
        <v>893</v>
      </c>
      <c r="F64" s="145" t="s">
        <v>42010</v>
      </c>
      <c r="G64" s="147" t="s">
        <v>42011</v>
      </c>
      <c r="H64" s="147" t="s">
        <v>2850</v>
      </c>
      <c r="I64" s="144" t="s">
        <v>49</v>
      </c>
      <c r="J64" s="148">
        <v>3.91</v>
      </c>
      <c r="K64" s="149" t="s">
        <v>86</v>
      </c>
      <c r="L64" s="144" t="s">
        <v>86</v>
      </c>
      <c r="M64" t="s">
        <v>2851</v>
      </c>
      <c r="N64" t="s">
        <v>42027</v>
      </c>
      <c r="O64" t="s">
        <v>42044</v>
      </c>
      <c r="P64" t="s">
        <v>42052</v>
      </c>
      <c r="Q64" t="s">
        <v>42031</v>
      </c>
      <c r="R64" s="150" t="s">
        <v>2445</v>
      </c>
      <c r="S64" s="150" t="s">
        <v>8552</v>
      </c>
      <c r="T64" t="s">
        <v>2864</v>
      </c>
    </row>
    <row r="65">
      <c r="A65" s="144" t="s">
        <v>2885</v>
      </c>
      <c r="B65" s="144" t="s">
        <v>2515</v>
      </c>
      <c r="C65" s="144" t="s">
        <v>2886</v>
      </c>
      <c r="D65" s="144" t="s">
        <v>46</v>
      </c>
      <c r="E65" s="144" t="s">
        <v>2595</v>
      </c>
      <c r="F65" s="145" t="s">
        <v>42010</v>
      </c>
      <c r="G65" s="147" t="s">
        <v>42011</v>
      </c>
      <c r="H65" s="147" t="s">
        <v>2887</v>
      </c>
      <c r="I65" s="144" t="s">
        <v>49</v>
      </c>
      <c r="J65" s="148">
        <v>3.97</v>
      </c>
      <c r="K65" s="149" t="s">
        <v>2889</v>
      </c>
      <c r="L65" s="144" t="s">
        <v>86</v>
      </c>
      <c r="M65" t="s">
        <v>2888</v>
      </c>
      <c r="N65" t="s">
        <v>42021</v>
      </c>
      <c r="O65" t="s">
        <v>42035</v>
      </c>
      <c r="P65" t="s">
        <v>42023</v>
      </c>
      <c r="Q65" t="s">
        <v>42035</v>
      </c>
      <c r="R65" s="150" t="s">
        <v>12065</v>
      </c>
      <c r="S65" s="150" t="s">
        <v>8453</v>
      </c>
      <c r="T65" t="s">
        <v>2903</v>
      </c>
    </row>
    <row r="66">
      <c r="A66" s="144" t="s">
        <v>2956</v>
      </c>
      <c r="B66" s="144" t="s">
        <v>2957</v>
      </c>
      <c r="C66" s="144" t="s">
        <v>2958</v>
      </c>
      <c r="D66" s="144" t="s">
        <v>46</v>
      </c>
      <c r="E66" s="144" t="s">
        <v>284</v>
      </c>
      <c r="F66" s="145" t="s">
        <v>42010</v>
      </c>
      <c r="G66" s="147" t="s">
        <v>42011</v>
      </c>
      <c r="H66" s="147" t="s">
        <v>2959</v>
      </c>
      <c r="I66" s="144" t="s">
        <v>49</v>
      </c>
      <c r="J66" s="148">
        <v>3.36</v>
      </c>
      <c r="K66" s="149"/>
      <c r="L66" s="144"/>
      <c r="M66" t="s">
        <v>2960</v>
      </c>
      <c r="N66" t="s">
        <v>42036</v>
      </c>
      <c r="O66" t="s">
        <v>42031</v>
      </c>
      <c r="P66" t="s">
        <v>42066</v>
      </c>
      <c r="Q66" t="s">
        <v>42023</v>
      </c>
      <c r="R66" s="150" t="s">
        <v>4025</v>
      </c>
      <c r="S66" s="150" t="s">
        <v>42029</v>
      </c>
      <c r="T66" t="s">
        <v>2972</v>
      </c>
    </row>
    <row r="67">
      <c r="A67" s="144" t="s">
        <v>2990</v>
      </c>
      <c r="B67" s="144" t="s">
        <v>2957</v>
      </c>
      <c r="C67" s="144" t="s">
        <v>2991</v>
      </c>
      <c r="D67" s="144" t="s">
        <v>46</v>
      </c>
      <c r="E67" s="144" t="s">
        <v>284</v>
      </c>
      <c r="F67" s="145" t="s">
        <v>42010</v>
      </c>
      <c r="G67" s="147" t="s">
        <v>42011</v>
      </c>
      <c r="H67" s="147" t="s">
        <v>2992</v>
      </c>
      <c r="I67" s="144" t="s">
        <v>49</v>
      </c>
      <c r="J67" s="148">
        <v>3.49</v>
      </c>
      <c r="K67" s="149" t="s">
        <v>1057</v>
      </c>
      <c r="L67" s="144"/>
      <c r="M67" t="s">
        <v>2993</v>
      </c>
      <c r="N67" t="s">
        <v>42013</v>
      </c>
      <c r="O67" t="s">
        <v>42044</v>
      </c>
      <c r="P67" t="s">
        <v>42052</v>
      </c>
      <c r="Q67" t="s">
        <v>42044</v>
      </c>
      <c r="R67" s="150" t="s">
        <v>2445</v>
      </c>
      <c r="S67" s="150" t="s">
        <v>2010</v>
      </c>
      <c r="T67" t="s">
        <v>3003</v>
      </c>
    </row>
    <row r="68">
      <c r="A68" s="144" t="s">
        <v>3013</v>
      </c>
      <c r="B68" s="144" t="s">
        <v>2957</v>
      </c>
      <c r="C68" s="144" t="s">
        <v>2991</v>
      </c>
      <c r="D68" s="144" t="s">
        <v>46</v>
      </c>
      <c r="E68" s="144" t="s">
        <v>1432</v>
      </c>
      <c r="F68" s="145" t="s">
        <v>42010</v>
      </c>
      <c r="G68" s="147" t="s">
        <v>42011</v>
      </c>
      <c r="H68" s="147" t="s">
        <v>3014</v>
      </c>
      <c r="I68" s="144" t="s">
        <v>49</v>
      </c>
      <c r="J68" s="148">
        <v>4.07</v>
      </c>
      <c r="K68" s="149" t="s">
        <v>3016</v>
      </c>
      <c r="L68" s="144" t="s">
        <v>86</v>
      </c>
      <c r="M68" t="s">
        <v>3015</v>
      </c>
      <c r="N68" t="s">
        <v>42024</v>
      </c>
      <c r="O68" t="s">
        <v>42061</v>
      </c>
      <c r="P68" t="s">
        <v>42057</v>
      </c>
      <c r="Q68" t="s">
        <v>42062</v>
      </c>
      <c r="R68" s="150" t="s">
        <v>42025</v>
      </c>
      <c r="S68" s="150" t="s">
        <v>42042</v>
      </c>
      <c r="T68" t="s">
        <v>3026</v>
      </c>
    </row>
    <row r="69">
      <c r="A69" s="144" t="s">
        <v>3041</v>
      </c>
      <c r="B69" s="144" t="s">
        <v>2957</v>
      </c>
      <c r="C69" s="144" t="s">
        <v>3042</v>
      </c>
      <c r="D69" s="144" t="s">
        <v>46</v>
      </c>
      <c r="E69" s="144" t="s">
        <v>178</v>
      </c>
      <c r="F69" s="145" t="s">
        <v>42010</v>
      </c>
      <c r="G69" s="147" t="s">
        <v>42011</v>
      </c>
      <c r="H69" s="147" t="s">
        <v>3043</v>
      </c>
      <c r="I69" s="144" t="s">
        <v>49</v>
      </c>
      <c r="J69" s="148">
        <v>3.38</v>
      </c>
      <c r="K69" s="149" t="s">
        <v>86</v>
      </c>
      <c r="L69" s="144" t="s">
        <v>86</v>
      </c>
      <c r="M69" t="s">
        <v>3044</v>
      </c>
      <c r="N69" t="s">
        <v>86</v>
      </c>
      <c r="O69" t="s">
        <v>86</v>
      </c>
      <c r="P69" t="s">
        <v>86</v>
      </c>
      <c r="Q69" t="s">
        <v>86</v>
      </c>
      <c r="R69" s="150" t="s">
        <v>12032</v>
      </c>
      <c r="S69" s="150" t="s">
        <v>6070</v>
      </c>
      <c r="T69" t="s">
        <v>3058</v>
      </c>
    </row>
    <row r="70">
      <c r="A70" s="144" t="s">
        <v>3088</v>
      </c>
      <c r="B70" s="144" t="s">
        <v>2957</v>
      </c>
      <c r="C70" s="144" t="s">
        <v>3089</v>
      </c>
      <c r="D70" s="144" t="s">
        <v>46</v>
      </c>
      <c r="E70" s="144" t="s">
        <v>119</v>
      </c>
      <c r="F70" s="145" t="s">
        <v>42010</v>
      </c>
      <c r="G70" s="147" t="s">
        <v>42011</v>
      </c>
      <c r="H70" s="147" t="s">
        <v>3090</v>
      </c>
      <c r="I70" s="144" t="s">
        <v>49</v>
      </c>
      <c r="J70" s="148">
        <v>4.0</v>
      </c>
      <c r="K70" s="149" t="s">
        <v>3092</v>
      </c>
      <c r="L70" s="144" t="s">
        <v>86</v>
      </c>
      <c r="M70" t="s">
        <v>3091</v>
      </c>
      <c r="N70" t="s">
        <v>42044</v>
      </c>
      <c r="O70" t="s">
        <v>42047</v>
      </c>
      <c r="P70" t="s">
        <v>42053</v>
      </c>
      <c r="Q70" t="s">
        <v>42061</v>
      </c>
      <c r="R70" s="150" t="s">
        <v>22460</v>
      </c>
      <c r="S70" s="150" t="s">
        <v>5614</v>
      </c>
      <c r="T70" t="s">
        <v>3105</v>
      </c>
    </row>
    <row r="71">
      <c r="A71" s="144" t="s">
        <v>3152</v>
      </c>
      <c r="B71" s="144" t="s">
        <v>2957</v>
      </c>
      <c r="C71" s="144" t="s">
        <v>3153</v>
      </c>
      <c r="D71" s="144" t="s">
        <v>46</v>
      </c>
      <c r="E71" s="144" t="s">
        <v>893</v>
      </c>
      <c r="F71" s="145" t="s">
        <v>42010</v>
      </c>
      <c r="G71" s="147" t="s">
        <v>42011</v>
      </c>
      <c r="H71" s="147" t="s">
        <v>3154</v>
      </c>
      <c r="I71" s="144" t="s">
        <v>49</v>
      </c>
      <c r="J71" s="148">
        <v>3.16</v>
      </c>
      <c r="K71" s="149"/>
      <c r="L71" s="144"/>
      <c r="M71" t="s">
        <v>3155</v>
      </c>
      <c r="N71" t="s">
        <v>86</v>
      </c>
      <c r="O71" t="s">
        <v>86</v>
      </c>
      <c r="P71" t="s">
        <v>86</v>
      </c>
      <c r="Q71" t="s">
        <v>86</v>
      </c>
      <c r="R71" s="150" t="s">
        <v>86</v>
      </c>
      <c r="S71" s="150" t="s">
        <v>86</v>
      </c>
      <c r="T71" t="s">
        <v>3167</v>
      </c>
    </row>
    <row r="72">
      <c r="A72" s="144" t="s">
        <v>3176</v>
      </c>
      <c r="B72" s="144" t="s">
        <v>3177</v>
      </c>
      <c r="C72" s="144" t="s">
        <v>3178</v>
      </c>
      <c r="D72" s="144" t="s">
        <v>936</v>
      </c>
      <c r="E72" s="144" t="s">
        <v>529</v>
      </c>
      <c r="F72" s="145" t="s">
        <v>42010</v>
      </c>
      <c r="G72" s="147" t="s">
        <v>42011</v>
      </c>
      <c r="H72" s="147" t="s">
        <v>3179</v>
      </c>
      <c r="I72" s="144" t="s">
        <v>49</v>
      </c>
      <c r="J72" s="148">
        <v>3.74</v>
      </c>
      <c r="K72" s="149" t="s">
        <v>3181</v>
      </c>
      <c r="L72" s="144" t="s">
        <v>86</v>
      </c>
      <c r="M72" t="s">
        <v>3180</v>
      </c>
      <c r="N72" t="s">
        <v>42028</v>
      </c>
      <c r="O72" t="s">
        <v>42030</v>
      </c>
      <c r="P72" t="s">
        <v>42027</v>
      </c>
      <c r="Q72" t="s">
        <v>42030</v>
      </c>
      <c r="R72" s="150" t="s">
        <v>1489</v>
      </c>
      <c r="S72" s="150" t="s">
        <v>8552</v>
      </c>
    </row>
    <row r="73">
      <c r="A73" s="144" t="s">
        <v>3191</v>
      </c>
      <c r="B73" s="144" t="s">
        <v>3192</v>
      </c>
      <c r="C73" s="144" t="s">
        <v>3193</v>
      </c>
      <c r="D73" s="144" t="s">
        <v>936</v>
      </c>
      <c r="E73" s="144" t="s">
        <v>1053</v>
      </c>
      <c r="F73" s="145" t="s">
        <v>42010</v>
      </c>
      <c r="G73" s="147" t="s">
        <v>42011</v>
      </c>
      <c r="H73" s="147" t="s">
        <v>3194</v>
      </c>
      <c r="I73" s="144" t="s">
        <v>49</v>
      </c>
      <c r="J73" s="148">
        <v>3.45</v>
      </c>
      <c r="K73" s="149" t="s">
        <v>86</v>
      </c>
      <c r="L73" s="144" t="s">
        <v>86</v>
      </c>
      <c r="M73" t="s">
        <v>3195</v>
      </c>
      <c r="N73" t="s">
        <v>42013</v>
      </c>
      <c r="O73" t="s">
        <v>42037</v>
      </c>
      <c r="P73" t="s">
        <v>42052</v>
      </c>
      <c r="Q73" t="s">
        <v>42031</v>
      </c>
      <c r="R73" s="150" t="s">
        <v>1489</v>
      </c>
      <c r="S73" s="150" t="s">
        <v>2010</v>
      </c>
      <c r="T73" t="s">
        <v>3207</v>
      </c>
    </row>
    <row r="74">
      <c r="A74" s="144" t="s">
        <v>3231</v>
      </c>
      <c r="B74" s="144" t="s">
        <v>3192</v>
      </c>
      <c r="C74" s="144" t="s">
        <v>3232</v>
      </c>
      <c r="D74" s="144" t="s">
        <v>936</v>
      </c>
      <c r="E74" s="144" t="s">
        <v>581</v>
      </c>
      <c r="F74" s="145" t="s">
        <v>42010</v>
      </c>
      <c r="G74" s="147" t="s">
        <v>42011</v>
      </c>
      <c r="H74" s="147" t="s">
        <v>3233</v>
      </c>
      <c r="I74" s="144" t="s">
        <v>49</v>
      </c>
      <c r="J74" s="148">
        <v>3.25</v>
      </c>
      <c r="K74" s="149"/>
      <c r="L74" s="144"/>
      <c r="M74" t="s">
        <v>3234</v>
      </c>
      <c r="N74" t="s">
        <v>86</v>
      </c>
      <c r="O74" t="s">
        <v>86</v>
      </c>
      <c r="P74" t="s">
        <v>86</v>
      </c>
      <c r="Q74" t="s">
        <v>86</v>
      </c>
      <c r="R74" s="150" t="s">
        <v>42054</v>
      </c>
      <c r="S74" s="150" t="s">
        <v>2010</v>
      </c>
      <c r="T74" t="s">
        <v>3244</v>
      </c>
    </row>
    <row r="75">
      <c r="A75" s="144" t="s">
        <v>3276</v>
      </c>
      <c r="B75" s="144" t="s">
        <v>3192</v>
      </c>
      <c r="C75" s="144" t="s">
        <v>3277</v>
      </c>
      <c r="D75" s="144" t="s">
        <v>936</v>
      </c>
      <c r="E75" s="144" t="s">
        <v>581</v>
      </c>
      <c r="F75" s="145" t="s">
        <v>42010</v>
      </c>
      <c r="G75" s="147" t="s">
        <v>42011</v>
      </c>
      <c r="H75" s="147" t="s">
        <v>3278</v>
      </c>
      <c r="I75" s="144" t="s">
        <v>49</v>
      </c>
      <c r="J75" s="148">
        <v>3.41</v>
      </c>
      <c r="K75" s="149" t="s">
        <v>2705</v>
      </c>
      <c r="L75" s="144" t="s">
        <v>86</v>
      </c>
      <c r="M75" t="s">
        <v>3279</v>
      </c>
      <c r="N75" t="s">
        <v>42015</v>
      </c>
      <c r="O75" t="s">
        <v>42053</v>
      </c>
      <c r="P75" t="s">
        <v>42066</v>
      </c>
      <c r="Q75" t="s">
        <v>42031</v>
      </c>
      <c r="R75" s="150" t="s">
        <v>2445</v>
      </c>
      <c r="S75" s="150" t="s">
        <v>2010</v>
      </c>
      <c r="T75" t="s">
        <v>3289</v>
      </c>
    </row>
    <row r="76">
      <c r="A76" s="144" t="s">
        <v>3305</v>
      </c>
      <c r="B76" s="144" t="s">
        <v>3307</v>
      </c>
      <c r="C76" s="144" t="s">
        <v>3308</v>
      </c>
      <c r="D76" s="144" t="s">
        <v>3309</v>
      </c>
      <c r="E76" s="144" t="s">
        <v>3306</v>
      </c>
      <c r="F76" s="145" t="s">
        <v>42010</v>
      </c>
      <c r="G76" s="147" t="s">
        <v>42011</v>
      </c>
      <c r="H76" s="147" t="s">
        <v>3310</v>
      </c>
      <c r="I76" s="144" t="s">
        <v>49</v>
      </c>
      <c r="J76" s="148">
        <v>3.76</v>
      </c>
      <c r="K76" s="149"/>
      <c r="L76" s="144"/>
      <c r="M76" t="s">
        <v>3311</v>
      </c>
      <c r="N76" t="s">
        <v>42028</v>
      </c>
      <c r="O76" t="s">
        <v>42044</v>
      </c>
      <c r="P76" t="s">
        <v>42028</v>
      </c>
      <c r="Q76" t="s">
        <v>42022</v>
      </c>
      <c r="R76" s="150" t="s">
        <v>42054</v>
      </c>
      <c r="S76" s="150" t="s">
        <v>6070</v>
      </c>
      <c r="T76" t="s">
        <v>3323</v>
      </c>
    </row>
    <row r="77">
      <c r="A77" s="144" t="s">
        <v>3342</v>
      </c>
      <c r="B77" s="144" t="s">
        <v>3307</v>
      </c>
      <c r="C77" s="144" t="s">
        <v>3343</v>
      </c>
      <c r="D77" s="144" t="s">
        <v>3309</v>
      </c>
      <c r="E77" s="144" t="s">
        <v>2133</v>
      </c>
      <c r="F77" s="145" t="s">
        <v>42010</v>
      </c>
      <c r="G77" s="147" t="s">
        <v>42011</v>
      </c>
      <c r="H77" s="147" t="s">
        <v>3344</v>
      </c>
      <c r="I77" s="144" t="s">
        <v>49</v>
      </c>
      <c r="J77" s="148">
        <v>3.03</v>
      </c>
      <c r="K77" s="149"/>
      <c r="L77" s="144"/>
      <c r="M77" t="s">
        <v>3345</v>
      </c>
      <c r="N77" t="s">
        <v>42026</v>
      </c>
      <c r="O77" t="s">
        <v>42052</v>
      </c>
      <c r="P77" t="s">
        <v>42070</v>
      </c>
      <c r="Q77" t="s">
        <v>42071</v>
      </c>
      <c r="R77" s="150" t="s">
        <v>42016</v>
      </c>
      <c r="S77" s="150" t="s">
        <v>42041</v>
      </c>
      <c r="T77" t="s">
        <v>3358</v>
      </c>
    </row>
    <row r="78">
      <c r="A78" s="144" t="s">
        <v>3376</v>
      </c>
      <c r="B78" s="144" t="s">
        <v>3307</v>
      </c>
      <c r="C78" s="144" t="s">
        <v>3343</v>
      </c>
      <c r="D78" s="144" t="s">
        <v>3309</v>
      </c>
      <c r="E78" s="144" t="s">
        <v>2213</v>
      </c>
      <c r="F78" s="145" t="s">
        <v>42010</v>
      </c>
      <c r="G78" s="147" t="s">
        <v>42011</v>
      </c>
      <c r="H78" s="147" t="s">
        <v>3377</v>
      </c>
      <c r="I78" s="144" t="s">
        <v>1330</v>
      </c>
      <c r="J78" s="148">
        <v>3.7</v>
      </c>
      <c r="K78" s="149" t="s">
        <v>3379</v>
      </c>
      <c r="L78" s="144" t="s">
        <v>86</v>
      </c>
      <c r="M78" t="s">
        <v>3378</v>
      </c>
      <c r="N78" t="s">
        <v>86</v>
      </c>
      <c r="O78" t="s">
        <v>86</v>
      </c>
      <c r="P78" t="s">
        <v>86</v>
      </c>
      <c r="Q78" t="s">
        <v>86</v>
      </c>
      <c r="R78" s="150" t="s">
        <v>42055</v>
      </c>
      <c r="S78" s="150" t="s">
        <v>42054</v>
      </c>
      <c r="T78" t="s">
        <v>3391</v>
      </c>
    </row>
    <row r="79">
      <c r="A79" s="144" t="s">
        <v>3416</v>
      </c>
      <c r="B79" s="144" t="s">
        <v>3307</v>
      </c>
      <c r="C79" s="144" t="s">
        <v>3417</v>
      </c>
      <c r="D79" s="144" t="s">
        <v>3309</v>
      </c>
      <c r="E79" s="144" t="s">
        <v>823</v>
      </c>
      <c r="F79" s="145" t="s">
        <v>42010</v>
      </c>
      <c r="G79" s="147" t="s">
        <v>42011</v>
      </c>
      <c r="H79" s="147" t="s">
        <v>3418</v>
      </c>
      <c r="I79" s="144" t="s">
        <v>49</v>
      </c>
      <c r="J79" s="148">
        <v>3.15</v>
      </c>
      <c r="K79" s="149"/>
      <c r="L79" s="144"/>
      <c r="M79" t="s">
        <v>3419</v>
      </c>
      <c r="N79" t="s">
        <v>42038</v>
      </c>
      <c r="O79" t="s">
        <v>42039</v>
      </c>
      <c r="P79" t="s">
        <v>42038</v>
      </c>
      <c r="Q79" t="s">
        <v>42049</v>
      </c>
      <c r="R79" s="150" t="s">
        <v>4025</v>
      </c>
      <c r="S79" s="150" t="s">
        <v>12032</v>
      </c>
      <c r="T79" t="s">
        <v>3430</v>
      </c>
    </row>
    <row r="80">
      <c r="A80" s="144" t="s">
        <v>3445</v>
      </c>
      <c r="B80" s="144" t="s">
        <v>3307</v>
      </c>
      <c r="C80" s="144" t="s">
        <v>3446</v>
      </c>
      <c r="D80" s="144" t="s">
        <v>3309</v>
      </c>
      <c r="E80" s="144" t="s">
        <v>3306</v>
      </c>
      <c r="F80" s="145" t="s">
        <v>42010</v>
      </c>
      <c r="G80" s="147" t="s">
        <v>42011</v>
      </c>
      <c r="H80" s="147" t="s">
        <v>3447</v>
      </c>
      <c r="I80" s="144" t="s">
        <v>49</v>
      </c>
      <c r="J80" s="148">
        <v>3.37</v>
      </c>
      <c r="K80" s="149" t="s">
        <v>3181</v>
      </c>
      <c r="L80" s="144" t="s">
        <v>86</v>
      </c>
      <c r="M80" t="s">
        <v>3448</v>
      </c>
      <c r="N80" t="s">
        <v>42052</v>
      </c>
      <c r="O80" t="s">
        <v>42037</v>
      </c>
      <c r="P80" t="s">
        <v>42052</v>
      </c>
      <c r="Q80" t="s">
        <v>42037</v>
      </c>
      <c r="R80" s="150" t="s">
        <v>1489</v>
      </c>
      <c r="S80" s="150" t="s">
        <v>2010</v>
      </c>
      <c r="T80" t="s">
        <v>3462</v>
      </c>
    </row>
    <row r="81">
      <c r="A81" s="144" t="s">
        <v>3495</v>
      </c>
      <c r="B81" s="144" t="s">
        <v>3307</v>
      </c>
      <c r="C81" s="144" t="s">
        <v>3343</v>
      </c>
      <c r="D81" s="144" t="s">
        <v>3309</v>
      </c>
      <c r="E81" s="144" t="s">
        <v>2410</v>
      </c>
      <c r="F81" s="145" t="s">
        <v>42010</v>
      </c>
      <c r="G81" s="147" t="s">
        <v>42011</v>
      </c>
      <c r="H81" s="147" t="s">
        <v>3496</v>
      </c>
      <c r="I81" s="144" t="s">
        <v>1330</v>
      </c>
      <c r="J81" s="148">
        <v>3.68</v>
      </c>
      <c r="K81" s="149" t="s">
        <v>123</v>
      </c>
      <c r="L81" s="144"/>
      <c r="M81" t="s">
        <v>3497</v>
      </c>
      <c r="N81" t="s">
        <v>42023</v>
      </c>
      <c r="O81" t="s">
        <v>42035</v>
      </c>
      <c r="P81" t="s">
        <v>42049</v>
      </c>
      <c r="Q81" t="s">
        <v>42024</v>
      </c>
      <c r="R81" s="150" t="s">
        <v>12065</v>
      </c>
      <c r="S81" s="150" t="s">
        <v>42025</v>
      </c>
      <c r="T81" t="s">
        <v>3510</v>
      </c>
    </row>
    <row r="82">
      <c r="A82" s="144" t="s">
        <v>3529</v>
      </c>
      <c r="B82" s="144" t="s">
        <v>3307</v>
      </c>
      <c r="C82" s="144" t="s">
        <v>3530</v>
      </c>
      <c r="D82" s="144" t="s">
        <v>3309</v>
      </c>
      <c r="E82" s="144" t="s">
        <v>3306</v>
      </c>
      <c r="F82" s="145" t="s">
        <v>42010</v>
      </c>
      <c r="G82" s="147" t="s">
        <v>42011</v>
      </c>
      <c r="H82" s="147" t="s">
        <v>3531</v>
      </c>
      <c r="I82" s="144" t="s">
        <v>49</v>
      </c>
      <c r="J82" s="148">
        <v>3.24</v>
      </c>
      <c r="K82" s="149" t="s">
        <v>2622</v>
      </c>
      <c r="L82" s="144"/>
      <c r="M82" t="s">
        <v>3532</v>
      </c>
      <c r="N82" t="s">
        <v>42045</v>
      </c>
      <c r="O82" t="s">
        <v>42021</v>
      </c>
      <c r="P82" t="s">
        <v>42034</v>
      </c>
      <c r="Q82" t="s">
        <v>42021</v>
      </c>
      <c r="R82" s="150" t="s">
        <v>2445</v>
      </c>
      <c r="S82" s="150" t="s">
        <v>8552</v>
      </c>
      <c r="T82" t="s">
        <v>3545</v>
      </c>
    </row>
    <row r="83">
      <c r="A83" s="144" t="s">
        <v>3581</v>
      </c>
      <c r="B83" s="144" t="s">
        <v>3307</v>
      </c>
      <c r="C83" s="144" t="s">
        <v>3582</v>
      </c>
      <c r="D83" s="144" t="s">
        <v>3309</v>
      </c>
      <c r="E83" s="144" t="s">
        <v>823</v>
      </c>
      <c r="F83" s="145" t="s">
        <v>42010</v>
      </c>
      <c r="G83" s="147" t="s">
        <v>42011</v>
      </c>
      <c r="H83" s="147" t="s">
        <v>3583</v>
      </c>
      <c r="I83" s="144" t="s">
        <v>49</v>
      </c>
      <c r="J83" s="148">
        <v>3.63</v>
      </c>
      <c r="K83" s="149" t="s">
        <v>86</v>
      </c>
      <c r="L83" s="144" t="s">
        <v>86</v>
      </c>
      <c r="M83" t="s">
        <v>3584</v>
      </c>
      <c r="N83" t="s">
        <v>42015</v>
      </c>
      <c r="O83" t="s">
        <v>42037</v>
      </c>
      <c r="P83" t="s">
        <v>42052</v>
      </c>
      <c r="Q83" t="s">
        <v>42037</v>
      </c>
      <c r="R83" s="150" t="s">
        <v>1489</v>
      </c>
      <c r="S83" s="150" t="s">
        <v>8552</v>
      </c>
      <c r="T83" t="s">
        <v>3592</v>
      </c>
    </row>
    <row r="84">
      <c r="A84" s="144" t="s">
        <v>3603</v>
      </c>
      <c r="B84" s="144" t="s">
        <v>3307</v>
      </c>
      <c r="C84" s="144" t="s">
        <v>3604</v>
      </c>
      <c r="D84" s="144" t="s">
        <v>3309</v>
      </c>
      <c r="E84" s="144" t="s">
        <v>1646</v>
      </c>
      <c r="F84" s="145" t="s">
        <v>42010</v>
      </c>
      <c r="G84" s="147" t="s">
        <v>42011</v>
      </c>
      <c r="H84" s="147" t="s">
        <v>3605</v>
      </c>
      <c r="I84" s="144" t="s">
        <v>49</v>
      </c>
      <c r="J84" s="148">
        <v>3.83</v>
      </c>
      <c r="K84" s="149" t="s">
        <v>3607</v>
      </c>
      <c r="L84" s="144"/>
      <c r="M84" t="s">
        <v>3606</v>
      </c>
      <c r="N84" t="s">
        <v>42021</v>
      </c>
      <c r="O84" t="s">
        <v>42043</v>
      </c>
      <c r="P84" t="s">
        <v>42037</v>
      </c>
      <c r="Q84" t="s">
        <v>42059</v>
      </c>
      <c r="R84" s="150" t="s">
        <v>8552</v>
      </c>
      <c r="S84" s="150" t="s">
        <v>5614</v>
      </c>
      <c r="T84" t="s">
        <v>3622</v>
      </c>
    </row>
    <row r="85">
      <c r="A85" s="144" t="s">
        <v>3684</v>
      </c>
      <c r="B85" s="144" t="s">
        <v>3307</v>
      </c>
      <c r="C85" s="144" t="s">
        <v>3343</v>
      </c>
      <c r="D85" s="144" t="s">
        <v>3309</v>
      </c>
      <c r="E85" s="144" t="s">
        <v>3306</v>
      </c>
      <c r="F85" s="145" t="s">
        <v>42010</v>
      </c>
      <c r="G85" s="147" t="s">
        <v>42011</v>
      </c>
      <c r="H85" s="147" t="s">
        <v>3685</v>
      </c>
      <c r="I85" s="144" t="s">
        <v>49</v>
      </c>
      <c r="J85" s="148">
        <v>3.35</v>
      </c>
      <c r="K85" s="149" t="s">
        <v>3687</v>
      </c>
      <c r="L85" s="144"/>
      <c r="M85" t="s">
        <v>3686</v>
      </c>
      <c r="N85" t="s">
        <v>42052</v>
      </c>
      <c r="O85" t="s">
        <v>42037</v>
      </c>
      <c r="P85" t="s">
        <v>42013</v>
      </c>
      <c r="Q85" t="s">
        <v>42030</v>
      </c>
      <c r="R85" s="150" t="s">
        <v>1489</v>
      </c>
      <c r="S85" s="150" t="s">
        <v>22460</v>
      </c>
      <c r="T85" t="s">
        <v>3701</v>
      </c>
    </row>
    <row r="86">
      <c r="A86" s="144" t="s">
        <v>3712</v>
      </c>
      <c r="B86" s="144" t="s">
        <v>3307</v>
      </c>
      <c r="C86" s="144" t="s">
        <v>3714</v>
      </c>
      <c r="D86" s="144" t="s">
        <v>3309</v>
      </c>
      <c r="E86" s="144" t="s">
        <v>3713</v>
      </c>
      <c r="F86" s="145" t="s">
        <v>42010</v>
      </c>
      <c r="G86" s="147" t="s">
        <v>42011</v>
      </c>
      <c r="H86" s="147" t="s">
        <v>3715</v>
      </c>
      <c r="I86" s="144" t="s">
        <v>49</v>
      </c>
      <c r="J86" s="148">
        <v>3.31</v>
      </c>
      <c r="K86" s="149"/>
      <c r="L86" s="144"/>
      <c r="M86" t="s">
        <v>3716</v>
      </c>
      <c r="N86" t="s">
        <v>42048</v>
      </c>
      <c r="O86" t="s">
        <v>42040</v>
      </c>
      <c r="P86" t="s">
        <v>42012</v>
      </c>
      <c r="Q86" t="s">
        <v>42028</v>
      </c>
      <c r="R86" s="150" t="s">
        <v>4025</v>
      </c>
      <c r="S86" s="150" t="s">
        <v>42029</v>
      </c>
      <c r="T86" t="s">
        <v>3729</v>
      </c>
    </row>
    <row r="87">
      <c r="A87" s="144" t="s">
        <v>3747</v>
      </c>
      <c r="B87" s="144" t="s">
        <v>3748</v>
      </c>
      <c r="C87" s="144" t="s">
        <v>3749</v>
      </c>
      <c r="D87" s="144" t="s">
        <v>3309</v>
      </c>
      <c r="E87" s="144" t="s">
        <v>2213</v>
      </c>
      <c r="F87" s="145" t="s">
        <v>42010</v>
      </c>
      <c r="G87" s="147" t="s">
        <v>42011</v>
      </c>
      <c r="H87" s="147" t="s">
        <v>3750</v>
      </c>
      <c r="I87" s="144" t="s">
        <v>49</v>
      </c>
      <c r="J87" s="148">
        <v>3.86</v>
      </c>
      <c r="K87" s="149" t="s">
        <v>86</v>
      </c>
      <c r="L87" s="144" t="s">
        <v>86</v>
      </c>
      <c r="M87" t="s">
        <v>3751</v>
      </c>
      <c r="N87" t="s">
        <v>42039</v>
      </c>
      <c r="O87" t="s">
        <v>42035</v>
      </c>
      <c r="P87" t="s">
        <v>42023</v>
      </c>
      <c r="Q87" t="s">
        <v>42035</v>
      </c>
      <c r="R87" s="150" t="s">
        <v>12065</v>
      </c>
      <c r="S87" s="150" t="s">
        <v>8453</v>
      </c>
      <c r="T87" t="s">
        <v>3761</v>
      </c>
    </row>
    <row r="88">
      <c r="A88" s="144" t="s">
        <v>3781</v>
      </c>
      <c r="B88" s="144" t="s">
        <v>3748</v>
      </c>
      <c r="C88" s="144" t="s">
        <v>3782</v>
      </c>
      <c r="D88" s="144" t="s">
        <v>3309</v>
      </c>
      <c r="E88" s="144" t="s">
        <v>3306</v>
      </c>
      <c r="F88" s="145" t="s">
        <v>42010</v>
      </c>
      <c r="G88" s="147" t="s">
        <v>42011</v>
      </c>
      <c r="H88" s="147" t="s">
        <v>3783</v>
      </c>
      <c r="I88" s="144" t="s">
        <v>49</v>
      </c>
      <c r="J88" s="148">
        <v>3.17</v>
      </c>
      <c r="K88" s="149" t="s">
        <v>86</v>
      </c>
      <c r="L88" s="144" t="s">
        <v>86</v>
      </c>
      <c r="M88" t="s">
        <v>3784</v>
      </c>
      <c r="N88" t="s">
        <v>86</v>
      </c>
      <c r="O88" t="s">
        <v>86</v>
      </c>
      <c r="P88" t="s">
        <v>86</v>
      </c>
      <c r="Q88" t="s">
        <v>86</v>
      </c>
      <c r="R88" s="150" t="s">
        <v>1489</v>
      </c>
      <c r="S88" s="150" t="s">
        <v>2010</v>
      </c>
      <c r="T88" t="s">
        <v>3797</v>
      </c>
    </row>
    <row r="89">
      <c r="A89" s="144" t="s">
        <v>3848</v>
      </c>
      <c r="B89" s="144" t="s">
        <v>3748</v>
      </c>
      <c r="C89" s="144" t="s">
        <v>3849</v>
      </c>
      <c r="D89" s="144" t="s">
        <v>3309</v>
      </c>
      <c r="E89" s="144" t="s">
        <v>1646</v>
      </c>
      <c r="F89" s="145" t="s">
        <v>42010</v>
      </c>
      <c r="G89" s="147" t="s">
        <v>42011</v>
      </c>
      <c r="H89" s="147" t="s">
        <v>3850</v>
      </c>
      <c r="I89" s="144" t="s">
        <v>49</v>
      </c>
      <c r="J89" s="148">
        <v>3.9</v>
      </c>
      <c r="K89" s="149" t="s">
        <v>2054</v>
      </c>
      <c r="L89" s="144"/>
      <c r="M89" t="s">
        <v>3851</v>
      </c>
      <c r="N89" t="s">
        <v>42049</v>
      </c>
      <c r="O89" t="s">
        <v>42024</v>
      </c>
      <c r="P89" t="s">
        <v>42049</v>
      </c>
      <c r="Q89" t="s">
        <v>42064</v>
      </c>
      <c r="R89" s="150" t="s">
        <v>42029</v>
      </c>
      <c r="S89" s="150" t="s">
        <v>42025</v>
      </c>
      <c r="T89" t="s">
        <v>3863</v>
      </c>
    </row>
    <row r="90">
      <c r="A90" s="144" t="s">
        <v>3899</v>
      </c>
      <c r="B90" s="144" t="s">
        <v>3748</v>
      </c>
      <c r="C90" s="144" t="s">
        <v>3749</v>
      </c>
      <c r="D90" s="144" t="s">
        <v>3309</v>
      </c>
      <c r="E90" s="144" t="s">
        <v>3900</v>
      </c>
      <c r="F90" s="145" t="s">
        <v>42010</v>
      </c>
      <c r="G90" s="147" t="s">
        <v>42011</v>
      </c>
      <c r="H90" s="147" t="s">
        <v>3901</v>
      </c>
      <c r="I90" s="144" t="s">
        <v>49</v>
      </c>
      <c r="J90" s="148">
        <v>3.47</v>
      </c>
      <c r="K90" s="149" t="s">
        <v>3903</v>
      </c>
      <c r="L90" s="144" t="s">
        <v>86</v>
      </c>
      <c r="M90" t="s">
        <v>3902</v>
      </c>
      <c r="N90" t="s">
        <v>42015</v>
      </c>
      <c r="O90" t="s">
        <v>42031</v>
      </c>
      <c r="P90" t="s">
        <v>42015</v>
      </c>
      <c r="Q90" t="s">
        <v>42021</v>
      </c>
      <c r="R90" s="150" t="s">
        <v>42041</v>
      </c>
      <c r="S90" s="150" t="s">
        <v>12065</v>
      </c>
      <c r="T90" t="s">
        <v>3914</v>
      </c>
    </row>
    <row r="91">
      <c r="A91" s="144" t="s">
        <v>3922</v>
      </c>
      <c r="B91" s="144" t="s">
        <v>3748</v>
      </c>
      <c r="C91" s="144" t="s">
        <v>3923</v>
      </c>
      <c r="D91" s="144" t="s">
        <v>3309</v>
      </c>
      <c r="E91" s="144" t="s">
        <v>1646</v>
      </c>
      <c r="F91" s="145" t="s">
        <v>42010</v>
      </c>
      <c r="G91" s="147" t="s">
        <v>42011</v>
      </c>
      <c r="H91" s="147" t="s">
        <v>3924</v>
      </c>
      <c r="I91" s="144" t="s">
        <v>49</v>
      </c>
      <c r="J91" s="148">
        <v>3.69</v>
      </c>
      <c r="K91" s="149" t="s">
        <v>2217</v>
      </c>
      <c r="L91" s="144" t="s">
        <v>86</v>
      </c>
      <c r="M91" t="s">
        <v>3925</v>
      </c>
      <c r="N91" t="s">
        <v>42039</v>
      </c>
      <c r="O91" t="s">
        <v>42064</v>
      </c>
      <c r="P91" t="s">
        <v>42021</v>
      </c>
      <c r="Q91" t="s">
        <v>42061</v>
      </c>
      <c r="R91" s="150" t="s">
        <v>12065</v>
      </c>
      <c r="S91" s="150" t="s">
        <v>5614</v>
      </c>
      <c r="T91" t="s">
        <v>3935</v>
      </c>
    </row>
    <row r="92">
      <c r="A92" s="144" t="s">
        <v>3970</v>
      </c>
      <c r="B92" s="144" t="s">
        <v>3748</v>
      </c>
      <c r="C92" s="144" t="s">
        <v>3971</v>
      </c>
      <c r="D92" s="144" t="s">
        <v>3309</v>
      </c>
      <c r="E92" s="144" t="s">
        <v>3713</v>
      </c>
      <c r="F92" s="145" t="s">
        <v>42010</v>
      </c>
      <c r="G92" s="147" t="s">
        <v>42011</v>
      </c>
      <c r="H92" s="147" t="s">
        <v>3972</v>
      </c>
      <c r="I92" s="144" t="s">
        <v>49</v>
      </c>
      <c r="J92" s="148">
        <v>3.2</v>
      </c>
      <c r="K92" s="149" t="s">
        <v>86</v>
      </c>
      <c r="L92" s="144" t="s">
        <v>86</v>
      </c>
      <c r="M92" t="s">
        <v>3973</v>
      </c>
      <c r="N92" t="s">
        <v>42039</v>
      </c>
      <c r="O92" t="s">
        <v>42064</v>
      </c>
      <c r="P92" t="s">
        <v>42021</v>
      </c>
      <c r="Q92" t="s">
        <v>42061</v>
      </c>
      <c r="R92" s="150" t="s">
        <v>12065</v>
      </c>
      <c r="S92" s="150" t="s">
        <v>5614</v>
      </c>
      <c r="T92" t="s">
        <v>3935</v>
      </c>
    </row>
    <row r="93">
      <c r="A93" s="144" t="s">
        <v>4000</v>
      </c>
      <c r="B93" s="144" t="s">
        <v>3748</v>
      </c>
      <c r="C93" s="144" t="s">
        <v>4001</v>
      </c>
      <c r="D93" s="144" t="s">
        <v>3309</v>
      </c>
      <c r="E93" s="144" t="s">
        <v>3306</v>
      </c>
      <c r="F93" s="145" t="s">
        <v>42010</v>
      </c>
      <c r="G93" s="147" t="s">
        <v>42011</v>
      </c>
      <c r="H93" s="147" t="s">
        <v>4002</v>
      </c>
      <c r="I93" s="144" t="s">
        <v>2373</v>
      </c>
      <c r="J93" s="148">
        <v>3.71</v>
      </c>
      <c r="K93" s="149"/>
      <c r="L93" s="144"/>
      <c r="M93" t="s">
        <v>4003</v>
      </c>
      <c r="N93" t="s">
        <v>86</v>
      </c>
      <c r="O93" t="s">
        <v>86</v>
      </c>
      <c r="P93" t="s">
        <v>86</v>
      </c>
      <c r="Q93" t="s">
        <v>86</v>
      </c>
      <c r="R93" s="150" t="s">
        <v>42054</v>
      </c>
      <c r="S93" s="150" t="s">
        <v>8552</v>
      </c>
      <c r="T93" t="s">
        <v>4015</v>
      </c>
    </row>
    <row r="94">
      <c r="A94" s="144" t="s">
        <v>4021</v>
      </c>
      <c r="B94" s="144" t="s">
        <v>3748</v>
      </c>
      <c r="C94" s="144" t="s">
        <v>4022</v>
      </c>
      <c r="D94" s="144" t="s">
        <v>3309</v>
      </c>
      <c r="E94" s="144" t="s">
        <v>1432</v>
      </c>
      <c r="F94" s="145" t="s">
        <v>42010</v>
      </c>
      <c r="G94" s="147" t="s">
        <v>42011</v>
      </c>
      <c r="H94" s="147" t="s">
        <v>4023</v>
      </c>
      <c r="I94" s="144" t="s">
        <v>1330</v>
      </c>
      <c r="J94" s="148">
        <v>4.06</v>
      </c>
      <c r="K94" s="149" t="s">
        <v>4025</v>
      </c>
      <c r="L94" s="144" t="s">
        <v>86</v>
      </c>
      <c r="M94" t="s">
        <v>4024</v>
      </c>
      <c r="N94" t="s">
        <v>42043</v>
      </c>
      <c r="O94" t="s">
        <v>42069</v>
      </c>
      <c r="P94" t="s">
        <v>42065</v>
      </c>
      <c r="Q94" t="s">
        <v>42062</v>
      </c>
      <c r="R94" s="150" t="s">
        <v>5526</v>
      </c>
      <c r="S94" s="150" t="s">
        <v>42042</v>
      </c>
      <c r="T94" t="s">
        <v>4041</v>
      </c>
    </row>
    <row r="95">
      <c r="A95" s="144" t="s">
        <v>4081</v>
      </c>
      <c r="B95" s="144" t="s">
        <v>3748</v>
      </c>
      <c r="C95" s="144" t="s">
        <v>4001</v>
      </c>
      <c r="D95" s="144" t="s">
        <v>3309</v>
      </c>
      <c r="E95" s="144" t="s">
        <v>823</v>
      </c>
      <c r="F95" s="145" t="s">
        <v>42010</v>
      </c>
      <c r="G95" s="147" t="s">
        <v>42011</v>
      </c>
      <c r="H95" s="147" t="s">
        <v>4082</v>
      </c>
      <c r="I95" s="144" t="s">
        <v>49</v>
      </c>
      <c r="J95" s="148">
        <v>3.39</v>
      </c>
      <c r="K95" s="149"/>
      <c r="L95" s="144"/>
      <c r="M95" t="s">
        <v>4083</v>
      </c>
      <c r="N95" t="s">
        <v>86</v>
      </c>
      <c r="O95" t="s">
        <v>86</v>
      </c>
      <c r="P95" t="s">
        <v>86</v>
      </c>
      <c r="Q95" t="s">
        <v>86</v>
      </c>
      <c r="R95" s="150" t="s">
        <v>42041</v>
      </c>
      <c r="S95" s="150" t="s">
        <v>12065</v>
      </c>
      <c r="T95" t="s">
        <v>4093</v>
      </c>
    </row>
    <row r="96">
      <c r="A96" s="144" t="s">
        <v>4104</v>
      </c>
      <c r="B96" s="144" t="s">
        <v>3748</v>
      </c>
      <c r="C96" s="144" t="s">
        <v>4105</v>
      </c>
      <c r="D96" s="144" t="s">
        <v>3309</v>
      </c>
      <c r="E96" s="144" t="s">
        <v>3306</v>
      </c>
      <c r="F96" s="145" t="s">
        <v>42010</v>
      </c>
      <c r="G96" s="147" t="s">
        <v>42011</v>
      </c>
      <c r="H96" s="147" t="s">
        <v>4106</v>
      </c>
      <c r="I96" s="144" t="s">
        <v>4107</v>
      </c>
      <c r="J96" s="148">
        <v>3.71</v>
      </c>
      <c r="K96" s="149" t="s">
        <v>86</v>
      </c>
      <c r="L96" s="144" t="s">
        <v>86</v>
      </c>
      <c r="M96" t="s">
        <v>4108</v>
      </c>
      <c r="N96" t="s">
        <v>42028</v>
      </c>
      <c r="O96" t="s">
        <v>42030</v>
      </c>
      <c r="P96" t="s">
        <v>42027</v>
      </c>
      <c r="Q96" t="s">
        <v>42030</v>
      </c>
      <c r="R96" s="150" t="s">
        <v>42054</v>
      </c>
      <c r="S96" s="150" t="s">
        <v>22460</v>
      </c>
      <c r="T96" t="s">
        <v>422</v>
      </c>
    </row>
    <row r="97">
      <c r="A97" s="144" t="s">
        <v>4135</v>
      </c>
      <c r="B97" s="144" t="s">
        <v>4136</v>
      </c>
      <c r="C97" s="144" t="s">
        <v>4137</v>
      </c>
      <c r="D97" s="144" t="s">
        <v>3309</v>
      </c>
      <c r="E97" s="144" t="s">
        <v>3306</v>
      </c>
      <c r="F97" s="145" t="s">
        <v>42010</v>
      </c>
      <c r="G97" s="147" t="s">
        <v>42011</v>
      </c>
      <c r="H97" s="147" t="s">
        <v>4138</v>
      </c>
      <c r="I97" s="144" t="s">
        <v>49</v>
      </c>
      <c r="J97" s="148">
        <v>3.68</v>
      </c>
      <c r="K97" s="149" t="s">
        <v>86</v>
      </c>
      <c r="L97" s="144" t="s">
        <v>86</v>
      </c>
      <c r="M97" t="s">
        <v>4139</v>
      </c>
      <c r="N97" t="s">
        <v>42049</v>
      </c>
      <c r="O97" t="s">
        <v>42035</v>
      </c>
      <c r="P97" t="s">
        <v>42040</v>
      </c>
      <c r="Q97" t="s">
        <v>42064</v>
      </c>
      <c r="R97" s="150" t="s">
        <v>12032</v>
      </c>
      <c r="S97" s="150" t="s">
        <v>8453</v>
      </c>
      <c r="T97" t="s">
        <v>4154</v>
      </c>
    </row>
    <row r="98">
      <c r="A98" s="144" t="s">
        <v>4176</v>
      </c>
      <c r="B98" s="144" t="s">
        <v>4136</v>
      </c>
      <c r="C98" s="144" t="s">
        <v>4177</v>
      </c>
      <c r="D98" s="144" t="s">
        <v>3309</v>
      </c>
      <c r="E98" s="144" t="s">
        <v>459</v>
      </c>
      <c r="F98" s="145" t="s">
        <v>42010</v>
      </c>
      <c r="G98" s="147" t="s">
        <v>42011</v>
      </c>
      <c r="H98" s="147" t="s">
        <v>4178</v>
      </c>
      <c r="I98" s="144" t="s">
        <v>49</v>
      </c>
      <c r="J98" s="148">
        <v>3.68</v>
      </c>
      <c r="K98" s="149" t="s">
        <v>465</v>
      </c>
      <c r="L98" s="144" t="s">
        <v>86</v>
      </c>
      <c r="M98" t="s">
        <v>4179</v>
      </c>
      <c r="N98" t="s">
        <v>42038</v>
      </c>
      <c r="O98" t="s">
        <v>42044</v>
      </c>
      <c r="P98" t="s">
        <v>42027</v>
      </c>
      <c r="Q98" t="s">
        <v>42064</v>
      </c>
      <c r="R98" s="150" t="s">
        <v>1489</v>
      </c>
      <c r="S98" s="150" t="s">
        <v>6070</v>
      </c>
      <c r="T98" t="s">
        <v>4193</v>
      </c>
    </row>
    <row r="99">
      <c r="A99" s="144" t="s">
        <v>4211</v>
      </c>
      <c r="B99" s="144" t="s">
        <v>4136</v>
      </c>
      <c r="C99" s="144" t="s">
        <v>4212</v>
      </c>
      <c r="D99" s="144" t="s">
        <v>3309</v>
      </c>
      <c r="E99" s="144" t="s">
        <v>1646</v>
      </c>
      <c r="F99" s="145" t="s">
        <v>42010</v>
      </c>
      <c r="G99" s="147" t="s">
        <v>42011</v>
      </c>
      <c r="H99" s="147" t="s">
        <v>4213</v>
      </c>
      <c r="I99" s="144" t="s">
        <v>49</v>
      </c>
      <c r="J99" s="148">
        <v>3.76</v>
      </c>
      <c r="K99" s="149" t="s">
        <v>4215</v>
      </c>
      <c r="L99" s="144" t="s">
        <v>86</v>
      </c>
      <c r="M99" t="s">
        <v>4214</v>
      </c>
      <c r="N99" t="s">
        <v>42049</v>
      </c>
      <c r="O99" t="s">
        <v>42022</v>
      </c>
      <c r="P99" t="s">
        <v>42040</v>
      </c>
      <c r="Q99" t="s">
        <v>42035</v>
      </c>
      <c r="R99" s="150" t="s">
        <v>42054</v>
      </c>
      <c r="S99" s="150" t="s">
        <v>22460</v>
      </c>
      <c r="T99" t="s">
        <v>4228</v>
      </c>
    </row>
    <row r="100">
      <c r="A100" s="144" t="s">
        <v>4254</v>
      </c>
      <c r="B100" s="144" t="s">
        <v>4136</v>
      </c>
      <c r="C100" s="144" t="s">
        <v>4255</v>
      </c>
      <c r="D100" s="144" t="s">
        <v>3309</v>
      </c>
      <c r="E100" s="144" t="s">
        <v>3306</v>
      </c>
      <c r="F100" s="145" t="s">
        <v>42010</v>
      </c>
      <c r="G100" s="147" t="s">
        <v>42011</v>
      </c>
      <c r="H100" s="147" t="s">
        <v>4256</v>
      </c>
      <c r="I100" s="144" t="s">
        <v>49</v>
      </c>
      <c r="J100" s="148">
        <v>3.56</v>
      </c>
      <c r="K100" s="149" t="s">
        <v>86</v>
      </c>
      <c r="L100" s="144" t="s">
        <v>86</v>
      </c>
      <c r="M100" t="s">
        <v>4257</v>
      </c>
      <c r="N100" t="s">
        <v>42013</v>
      </c>
      <c r="O100" t="s">
        <v>42044</v>
      </c>
      <c r="P100" t="s">
        <v>42052</v>
      </c>
      <c r="Q100" t="s">
        <v>42031</v>
      </c>
      <c r="R100" s="150" t="s">
        <v>2445</v>
      </c>
      <c r="S100" s="150" t="s">
        <v>2010</v>
      </c>
      <c r="T100" t="s">
        <v>4267</v>
      </c>
    </row>
    <row r="101">
      <c r="A101" s="144" t="s">
        <v>4296</v>
      </c>
      <c r="B101" s="144" t="s">
        <v>4297</v>
      </c>
      <c r="C101" s="144" t="s">
        <v>4298</v>
      </c>
      <c r="D101" s="144" t="s">
        <v>3309</v>
      </c>
      <c r="E101" s="144" t="s">
        <v>459</v>
      </c>
      <c r="F101" s="145" t="s">
        <v>42010</v>
      </c>
      <c r="G101" s="147" t="s">
        <v>42011</v>
      </c>
      <c r="H101" s="147" t="s">
        <v>4299</v>
      </c>
      <c r="I101" s="144" t="s">
        <v>49</v>
      </c>
      <c r="J101" s="148">
        <v>3.5</v>
      </c>
      <c r="K101" s="149" t="s">
        <v>3687</v>
      </c>
      <c r="L101" s="144"/>
      <c r="M101" t="s">
        <v>4300</v>
      </c>
      <c r="N101" t="s">
        <v>86</v>
      </c>
      <c r="O101" t="s">
        <v>86</v>
      </c>
      <c r="P101" t="s">
        <v>86</v>
      </c>
      <c r="Q101" t="s">
        <v>86</v>
      </c>
      <c r="R101" s="150" t="s">
        <v>12032</v>
      </c>
      <c r="S101" s="150" t="s">
        <v>6070</v>
      </c>
      <c r="T101" t="s">
        <v>4314</v>
      </c>
    </row>
    <row r="102">
      <c r="A102" s="144" t="s">
        <v>4377</v>
      </c>
      <c r="B102" s="144" t="s">
        <v>4297</v>
      </c>
      <c r="C102" s="144" t="s">
        <v>978</v>
      </c>
      <c r="D102" s="144" t="s">
        <v>3309</v>
      </c>
      <c r="E102" s="144" t="s">
        <v>459</v>
      </c>
      <c r="F102" s="145" t="s">
        <v>42010</v>
      </c>
      <c r="G102" s="147" t="s">
        <v>42011</v>
      </c>
      <c r="H102" s="147" t="s">
        <v>4378</v>
      </c>
      <c r="I102" s="144" t="s">
        <v>49</v>
      </c>
      <c r="J102" s="148">
        <v>3.6</v>
      </c>
      <c r="K102" s="149" t="s">
        <v>465</v>
      </c>
      <c r="L102" s="144" t="s">
        <v>86</v>
      </c>
      <c r="M102" t="s">
        <v>4379</v>
      </c>
      <c r="N102" t="s">
        <v>42028</v>
      </c>
      <c r="O102" t="s">
        <v>42022</v>
      </c>
      <c r="P102" t="s">
        <v>42027</v>
      </c>
      <c r="Q102" t="s">
        <v>42024</v>
      </c>
      <c r="R102" s="150" t="s">
        <v>42054</v>
      </c>
      <c r="S102" s="150" t="s">
        <v>22460</v>
      </c>
      <c r="T102" t="s">
        <v>4391</v>
      </c>
    </row>
    <row r="103">
      <c r="A103" s="144" t="s">
        <v>4433</v>
      </c>
      <c r="B103" s="144" t="s">
        <v>4297</v>
      </c>
      <c r="C103" s="144" t="s">
        <v>4434</v>
      </c>
      <c r="D103" s="144" t="s">
        <v>3309</v>
      </c>
      <c r="E103" s="144" t="s">
        <v>2595</v>
      </c>
      <c r="F103" s="145" t="s">
        <v>42010</v>
      </c>
      <c r="G103" s="147" t="s">
        <v>42011</v>
      </c>
      <c r="H103" s="147" t="s">
        <v>4435</v>
      </c>
      <c r="I103" s="144" t="s">
        <v>49</v>
      </c>
      <c r="J103" s="148">
        <v>3.42</v>
      </c>
      <c r="K103" s="149" t="s">
        <v>86</v>
      </c>
      <c r="L103" s="144" t="s">
        <v>86</v>
      </c>
      <c r="M103" t="s">
        <v>4436</v>
      </c>
      <c r="N103" t="s">
        <v>42052</v>
      </c>
      <c r="O103" t="s">
        <v>42053</v>
      </c>
      <c r="P103" t="s">
        <v>42052</v>
      </c>
      <c r="Q103" t="s">
        <v>42044</v>
      </c>
      <c r="R103" s="150" t="s">
        <v>2445</v>
      </c>
      <c r="S103" s="150" t="s">
        <v>8552</v>
      </c>
      <c r="T103" t="s">
        <v>4448</v>
      </c>
    </row>
    <row r="104">
      <c r="A104" s="144" t="s">
        <v>4485</v>
      </c>
      <c r="B104" s="144" t="s">
        <v>4486</v>
      </c>
      <c r="C104" s="144" t="s">
        <v>4487</v>
      </c>
      <c r="D104" s="144" t="s">
        <v>46</v>
      </c>
      <c r="E104" s="144" t="s">
        <v>893</v>
      </c>
      <c r="F104" s="145" t="s">
        <v>42010</v>
      </c>
      <c r="G104" s="147" t="s">
        <v>42011</v>
      </c>
      <c r="H104" s="147" t="s">
        <v>4488</v>
      </c>
      <c r="I104" s="144" t="s">
        <v>1330</v>
      </c>
      <c r="J104" s="148">
        <v>3.7</v>
      </c>
      <c r="K104" s="149"/>
      <c r="L104" s="144"/>
      <c r="M104" t="s">
        <v>4489</v>
      </c>
      <c r="N104" t="s">
        <v>42013</v>
      </c>
      <c r="O104" t="s">
        <v>42030</v>
      </c>
      <c r="P104" t="s">
        <v>42015</v>
      </c>
      <c r="Q104" t="s">
        <v>42030</v>
      </c>
      <c r="R104" s="150" t="s">
        <v>1489</v>
      </c>
      <c r="S104" s="150" t="s">
        <v>6070</v>
      </c>
      <c r="T104" t="s">
        <v>4500</v>
      </c>
    </row>
    <row r="105">
      <c r="A105" s="144" t="s">
        <v>4531</v>
      </c>
      <c r="B105" s="144" t="s">
        <v>4486</v>
      </c>
      <c r="C105" s="144" t="s">
        <v>4382</v>
      </c>
      <c r="D105" s="144" t="s">
        <v>46</v>
      </c>
      <c r="E105" s="144" t="s">
        <v>893</v>
      </c>
      <c r="F105" s="145" t="s">
        <v>42010</v>
      </c>
      <c r="G105" s="147" t="s">
        <v>42011</v>
      </c>
      <c r="H105" s="147" t="s">
        <v>4532</v>
      </c>
      <c r="I105" s="144" t="s">
        <v>49</v>
      </c>
      <c r="J105" s="148">
        <v>3.29</v>
      </c>
      <c r="K105" s="149" t="s">
        <v>86</v>
      </c>
      <c r="L105" s="144" t="s">
        <v>86</v>
      </c>
      <c r="M105" t="s">
        <v>4533</v>
      </c>
      <c r="N105" t="s">
        <v>42038</v>
      </c>
      <c r="O105" t="s">
        <v>42021</v>
      </c>
      <c r="P105" t="s">
        <v>42045</v>
      </c>
      <c r="Q105" t="s">
        <v>42039</v>
      </c>
      <c r="R105" s="150" t="s">
        <v>42041</v>
      </c>
      <c r="S105" s="150" t="s">
        <v>12065</v>
      </c>
      <c r="T105" t="s">
        <v>4546</v>
      </c>
    </row>
    <row r="106">
      <c r="A106" s="144" t="s">
        <v>4565</v>
      </c>
      <c r="B106" s="144" t="s">
        <v>4486</v>
      </c>
      <c r="C106" s="144" t="s">
        <v>4566</v>
      </c>
      <c r="D106" s="144" t="s">
        <v>46</v>
      </c>
      <c r="E106" s="144" t="s">
        <v>823</v>
      </c>
      <c r="F106" s="145" t="s">
        <v>42010</v>
      </c>
      <c r="G106" s="147" t="s">
        <v>42011</v>
      </c>
      <c r="H106" s="147" t="s">
        <v>4567</v>
      </c>
      <c r="I106" s="144" t="s">
        <v>49</v>
      </c>
      <c r="J106" s="148">
        <v>3.52</v>
      </c>
      <c r="K106" s="149" t="s">
        <v>86</v>
      </c>
      <c r="L106" s="144" t="s">
        <v>86</v>
      </c>
      <c r="M106" t="s">
        <v>4568</v>
      </c>
      <c r="N106" t="s">
        <v>86</v>
      </c>
      <c r="O106" t="s">
        <v>86</v>
      </c>
      <c r="P106" t="s">
        <v>86</v>
      </c>
      <c r="Q106" t="s">
        <v>86</v>
      </c>
      <c r="R106" s="150" t="s">
        <v>1489</v>
      </c>
      <c r="S106" s="150" t="s">
        <v>6070</v>
      </c>
      <c r="T106" t="s">
        <v>4582</v>
      </c>
    </row>
    <row r="107">
      <c r="A107" s="144" t="s">
        <v>4597</v>
      </c>
      <c r="B107" s="144" t="s">
        <v>4486</v>
      </c>
      <c r="C107" s="144" t="s">
        <v>3525</v>
      </c>
      <c r="D107" s="144" t="s">
        <v>46</v>
      </c>
      <c r="E107" s="144" t="s">
        <v>3306</v>
      </c>
      <c r="F107" s="145" t="s">
        <v>42010</v>
      </c>
      <c r="G107" s="147" t="s">
        <v>42011</v>
      </c>
      <c r="H107" s="147" t="s">
        <v>4598</v>
      </c>
      <c r="I107" s="144" t="s">
        <v>49</v>
      </c>
      <c r="J107" s="148">
        <v>3.63</v>
      </c>
      <c r="K107" s="149" t="s">
        <v>86</v>
      </c>
      <c r="L107" s="144" t="s">
        <v>86</v>
      </c>
      <c r="M107" t="s">
        <v>4599</v>
      </c>
      <c r="N107" t="s">
        <v>42052</v>
      </c>
      <c r="O107" t="s">
        <v>42053</v>
      </c>
      <c r="P107" t="s">
        <v>42052</v>
      </c>
      <c r="Q107" t="s">
        <v>42037</v>
      </c>
      <c r="R107" s="150" t="s">
        <v>1489</v>
      </c>
      <c r="S107" s="150" t="s">
        <v>8552</v>
      </c>
      <c r="T107" t="s">
        <v>4609</v>
      </c>
    </row>
    <row r="108">
      <c r="A108" s="144" t="s">
        <v>4617</v>
      </c>
      <c r="B108" s="144" t="s">
        <v>4486</v>
      </c>
      <c r="C108" s="144" t="s">
        <v>4618</v>
      </c>
      <c r="D108" s="144" t="s">
        <v>46</v>
      </c>
      <c r="E108" s="144" t="s">
        <v>3900</v>
      </c>
      <c r="F108" s="145" t="s">
        <v>42010</v>
      </c>
      <c r="G108" s="147" t="s">
        <v>42011</v>
      </c>
      <c r="H108" s="147" t="s">
        <v>4619</v>
      </c>
      <c r="I108" s="144" t="s">
        <v>49</v>
      </c>
      <c r="J108" s="148">
        <v>3.48</v>
      </c>
      <c r="K108" s="149" t="s">
        <v>86</v>
      </c>
      <c r="L108" s="144" t="s">
        <v>86</v>
      </c>
      <c r="M108" t="s">
        <v>4620</v>
      </c>
      <c r="N108" t="s">
        <v>42038</v>
      </c>
      <c r="O108" t="s">
        <v>42021</v>
      </c>
      <c r="P108" t="s">
        <v>42038</v>
      </c>
      <c r="Q108" t="s">
        <v>42031</v>
      </c>
      <c r="R108" s="150" t="s">
        <v>2445</v>
      </c>
      <c r="S108" s="150" t="s">
        <v>2010</v>
      </c>
      <c r="T108" t="s">
        <v>4632</v>
      </c>
    </row>
    <row r="109">
      <c r="A109" s="144" t="s">
        <v>4651</v>
      </c>
      <c r="B109" s="144" t="s">
        <v>4486</v>
      </c>
      <c r="C109" s="144" t="s">
        <v>4652</v>
      </c>
      <c r="D109" s="144" t="s">
        <v>46</v>
      </c>
      <c r="E109" s="144" t="s">
        <v>119</v>
      </c>
      <c r="F109" s="145" t="s">
        <v>42010</v>
      </c>
      <c r="G109" s="147" t="s">
        <v>42011</v>
      </c>
      <c r="H109" s="147" t="s">
        <v>4653</v>
      </c>
      <c r="I109" s="144" t="s">
        <v>49</v>
      </c>
      <c r="J109" s="148">
        <v>3.51</v>
      </c>
      <c r="K109" s="149" t="s">
        <v>789</v>
      </c>
      <c r="L109" s="144" t="s">
        <v>86</v>
      </c>
      <c r="M109" t="s">
        <v>4654</v>
      </c>
      <c r="N109" t="s">
        <v>42028</v>
      </c>
      <c r="O109" t="s">
        <v>42030</v>
      </c>
      <c r="P109" t="s">
        <v>42027</v>
      </c>
      <c r="Q109" t="s">
        <v>42030</v>
      </c>
      <c r="R109" s="150" t="s">
        <v>42054</v>
      </c>
      <c r="S109" s="150" t="s">
        <v>22460</v>
      </c>
      <c r="T109" t="s">
        <v>422</v>
      </c>
    </row>
    <row r="110">
      <c r="A110" s="144" t="s">
        <v>4736</v>
      </c>
      <c r="B110" s="144" t="s">
        <v>4486</v>
      </c>
      <c r="C110" s="144" t="s">
        <v>4487</v>
      </c>
      <c r="D110" s="144" t="s">
        <v>46</v>
      </c>
      <c r="E110" s="144" t="s">
        <v>1432</v>
      </c>
      <c r="F110" s="145" t="s">
        <v>42010</v>
      </c>
      <c r="G110" s="147" t="s">
        <v>42011</v>
      </c>
      <c r="H110" s="147" t="s">
        <v>4737</v>
      </c>
      <c r="I110" s="144" t="s">
        <v>49</v>
      </c>
      <c r="J110" s="148">
        <v>3.62</v>
      </c>
      <c r="K110" s="149" t="s">
        <v>4739</v>
      </c>
      <c r="L110" s="144" t="s">
        <v>86</v>
      </c>
      <c r="M110" t="s">
        <v>4738</v>
      </c>
      <c r="N110" t="s">
        <v>42027</v>
      </c>
      <c r="O110" t="s">
        <v>42030</v>
      </c>
      <c r="P110" t="s">
        <v>42013</v>
      </c>
      <c r="Q110" t="s">
        <v>42044</v>
      </c>
      <c r="R110" s="150" t="s">
        <v>1489</v>
      </c>
      <c r="S110" s="150" t="s">
        <v>6070</v>
      </c>
      <c r="T110" t="s">
        <v>4750</v>
      </c>
    </row>
    <row r="111">
      <c r="A111" s="144" t="s">
        <v>4785</v>
      </c>
      <c r="B111" s="144" t="s">
        <v>4486</v>
      </c>
      <c r="C111" s="144" t="s">
        <v>4786</v>
      </c>
      <c r="D111" s="144" t="s">
        <v>46</v>
      </c>
      <c r="E111" s="144" t="s">
        <v>178</v>
      </c>
      <c r="F111" s="145" t="s">
        <v>42010</v>
      </c>
      <c r="G111" s="147" t="s">
        <v>42011</v>
      </c>
      <c r="H111" s="147" t="s">
        <v>4787</v>
      </c>
      <c r="I111" s="144" t="s">
        <v>49</v>
      </c>
      <c r="J111" s="148">
        <v>3.39</v>
      </c>
      <c r="K111" s="149"/>
      <c r="L111" s="144"/>
      <c r="M111" t="s">
        <v>4788</v>
      </c>
      <c r="N111" t="s">
        <v>42015</v>
      </c>
      <c r="O111" t="s">
        <v>42031</v>
      </c>
      <c r="P111" t="s">
        <v>42038</v>
      </c>
      <c r="Q111" t="s">
        <v>42039</v>
      </c>
      <c r="R111" s="150" t="s">
        <v>42041</v>
      </c>
      <c r="S111" s="150" t="s">
        <v>2010</v>
      </c>
      <c r="T111" t="s">
        <v>4797</v>
      </c>
    </row>
    <row r="112">
      <c r="A112" s="144" t="s">
        <v>4815</v>
      </c>
      <c r="B112" s="144" t="s">
        <v>4816</v>
      </c>
      <c r="C112" s="144" t="s">
        <v>4817</v>
      </c>
      <c r="D112" s="144" t="s">
        <v>46</v>
      </c>
      <c r="E112" s="144" t="s">
        <v>43</v>
      </c>
      <c r="F112" s="145" t="s">
        <v>42010</v>
      </c>
      <c r="G112" s="147" t="s">
        <v>42011</v>
      </c>
      <c r="H112" s="147" t="s">
        <v>4818</v>
      </c>
      <c r="I112" s="144" t="s">
        <v>49</v>
      </c>
      <c r="J112" s="148">
        <v>2.81</v>
      </c>
      <c r="K112" s="149" t="s">
        <v>86</v>
      </c>
      <c r="L112" s="144" t="s">
        <v>86</v>
      </c>
      <c r="M112" t="s">
        <v>4819</v>
      </c>
      <c r="N112" t="s">
        <v>42050</v>
      </c>
      <c r="O112" t="s">
        <v>42038</v>
      </c>
      <c r="P112" t="s">
        <v>42026</v>
      </c>
      <c r="Q112" t="s">
        <v>42013</v>
      </c>
      <c r="R112" s="150" t="s">
        <v>42016</v>
      </c>
      <c r="S112" s="150" t="s">
        <v>42041</v>
      </c>
      <c r="T112" t="s">
        <v>4834</v>
      </c>
    </row>
    <row r="113">
      <c r="A113" s="144" t="s">
        <v>4839</v>
      </c>
      <c r="B113" s="144" t="s">
        <v>4816</v>
      </c>
      <c r="C113" s="144" t="s">
        <v>4840</v>
      </c>
      <c r="D113" s="144" t="s">
        <v>46</v>
      </c>
      <c r="E113" s="144" t="s">
        <v>119</v>
      </c>
      <c r="F113" s="145" t="s">
        <v>42010</v>
      </c>
      <c r="G113" s="147" t="s">
        <v>42011</v>
      </c>
      <c r="H113" s="147" t="s">
        <v>4841</v>
      </c>
      <c r="I113" s="144" t="s">
        <v>49</v>
      </c>
      <c r="J113" s="148">
        <v>3.43</v>
      </c>
      <c r="K113" s="149" t="s">
        <v>789</v>
      </c>
      <c r="L113" s="144"/>
      <c r="M113" t="s">
        <v>4842</v>
      </c>
      <c r="N113" t="s">
        <v>42040</v>
      </c>
      <c r="O113" t="s">
        <v>42035</v>
      </c>
      <c r="P113" t="s">
        <v>42028</v>
      </c>
      <c r="Q113" t="s">
        <v>42030</v>
      </c>
      <c r="R113" s="150" t="s">
        <v>12032</v>
      </c>
      <c r="S113" s="150" t="s">
        <v>6070</v>
      </c>
      <c r="T113" t="s">
        <v>4854</v>
      </c>
    </row>
    <row r="114">
      <c r="A114" s="144" t="s">
        <v>4901</v>
      </c>
      <c r="B114" s="144" t="s">
        <v>4816</v>
      </c>
      <c r="C114" s="144" t="s">
        <v>4902</v>
      </c>
      <c r="D114" s="144" t="s">
        <v>46</v>
      </c>
      <c r="E114" s="144" t="s">
        <v>284</v>
      </c>
      <c r="F114" s="145" t="s">
        <v>42010</v>
      </c>
      <c r="G114" s="147" t="s">
        <v>42011</v>
      </c>
      <c r="H114" s="147" t="s">
        <v>4903</v>
      </c>
      <c r="I114" s="144" t="s">
        <v>49</v>
      </c>
      <c r="J114" s="148">
        <v>3.7</v>
      </c>
      <c r="K114" s="149" t="s">
        <v>2622</v>
      </c>
      <c r="L114" s="144"/>
      <c r="M114" t="s">
        <v>4904</v>
      </c>
      <c r="N114" t="s">
        <v>42027</v>
      </c>
      <c r="O114" t="s">
        <v>42030</v>
      </c>
      <c r="P114" t="s">
        <v>42027</v>
      </c>
      <c r="Q114" t="s">
        <v>42044</v>
      </c>
      <c r="R114" s="150" t="s">
        <v>42054</v>
      </c>
      <c r="S114" s="150" t="s">
        <v>6070</v>
      </c>
      <c r="T114" t="s">
        <v>3510</v>
      </c>
    </row>
    <row r="115">
      <c r="A115" s="144" t="s">
        <v>4926</v>
      </c>
      <c r="B115" s="144" t="s">
        <v>4816</v>
      </c>
      <c r="C115" s="144" t="s">
        <v>4928</v>
      </c>
      <c r="D115" s="144" t="s">
        <v>46</v>
      </c>
      <c r="E115" s="144" t="s">
        <v>4927</v>
      </c>
      <c r="F115" s="145" t="s">
        <v>42010</v>
      </c>
      <c r="G115" s="147" t="s">
        <v>42011</v>
      </c>
      <c r="H115" s="147" t="s">
        <v>4929</v>
      </c>
      <c r="I115" s="144" t="s">
        <v>49</v>
      </c>
      <c r="J115" s="148">
        <v>3.5</v>
      </c>
      <c r="K115" s="149" t="s">
        <v>86</v>
      </c>
      <c r="L115" s="144" t="s">
        <v>86</v>
      </c>
      <c r="M115" t="s">
        <v>4930</v>
      </c>
      <c r="N115" t="s">
        <v>42027</v>
      </c>
      <c r="O115" t="s">
        <v>42053</v>
      </c>
      <c r="P115" t="s">
        <v>42013</v>
      </c>
      <c r="Q115" t="s">
        <v>42053</v>
      </c>
      <c r="R115" s="150" t="s">
        <v>2445</v>
      </c>
      <c r="S115" s="150" t="s">
        <v>12065</v>
      </c>
      <c r="T115" t="s">
        <v>4946</v>
      </c>
    </row>
    <row r="116">
      <c r="A116" s="144" t="s">
        <v>4966</v>
      </c>
      <c r="B116" s="144" t="s">
        <v>4816</v>
      </c>
      <c r="C116" s="144" t="s">
        <v>4967</v>
      </c>
      <c r="D116" s="144" t="s">
        <v>46</v>
      </c>
      <c r="E116" s="144" t="s">
        <v>4927</v>
      </c>
      <c r="F116" s="145" t="s">
        <v>42010</v>
      </c>
      <c r="G116" s="147" t="s">
        <v>42011</v>
      </c>
      <c r="H116" s="147" t="s">
        <v>4968</v>
      </c>
      <c r="I116" s="144" t="s">
        <v>49</v>
      </c>
      <c r="J116" s="148">
        <v>3.22</v>
      </c>
      <c r="K116" s="149" t="s">
        <v>86</v>
      </c>
      <c r="L116" s="144" t="s">
        <v>86</v>
      </c>
      <c r="M116" t="s">
        <v>4969</v>
      </c>
      <c r="N116" t="s">
        <v>42066</v>
      </c>
      <c r="O116" t="s">
        <v>42039</v>
      </c>
      <c r="P116" t="s">
        <v>42015</v>
      </c>
      <c r="Q116" t="s">
        <v>42021</v>
      </c>
      <c r="R116" s="150" t="s">
        <v>42041</v>
      </c>
      <c r="S116" s="150" t="s">
        <v>42029</v>
      </c>
      <c r="T116" t="s">
        <v>4985</v>
      </c>
    </row>
    <row r="117">
      <c r="A117" s="144" t="s">
        <v>4998</v>
      </c>
      <c r="B117" s="144" t="s">
        <v>4816</v>
      </c>
      <c r="C117" s="144" t="s">
        <v>4999</v>
      </c>
      <c r="D117" s="144" t="s">
        <v>46</v>
      </c>
      <c r="E117" s="144" t="s">
        <v>4927</v>
      </c>
      <c r="F117" s="145" t="s">
        <v>42010</v>
      </c>
      <c r="G117" s="147" t="s">
        <v>42011</v>
      </c>
      <c r="H117" s="147" t="s">
        <v>5000</v>
      </c>
      <c r="I117" s="144" t="s">
        <v>49</v>
      </c>
      <c r="J117" s="148">
        <v>3.28</v>
      </c>
      <c r="K117" s="149" t="s">
        <v>86</v>
      </c>
      <c r="L117" s="144" t="s">
        <v>86</v>
      </c>
      <c r="M117" t="s">
        <v>5001</v>
      </c>
      <c r="N117" t="s">
        <v>42072</v>
      </c>
      <c r="O117" t="s">
        <v>42023</v>
      </c>
      <c r="P117" t="s">
        <v>42038</v>
      </c>
      <c r="Q117" t="s">
        <v>42049</v>
      </c>
      <c r="R117" s="150" t="s">
        <v>42055</v>
      </c>
      <c r="S117" s="150" t="s">
        <v>12032</v>
      </c>
      <c r="T117" t="s">
        <v>5012</v>
      </c>
    </row>
    <row r="118">
      <c r="A118" s="144" t="s">
        <v>5033</v>
      </c>
      <c r="B118" s="144" t="s">
        <v>4816</v>
      </c>
      <c r="C118" s="144" t="s">
        <v>5034</v>
      </c>
      <c r="D118" s="144" t="s">
        <v>46</v>
      </c>
      <c r="E118" s="144" t="s">
        <v>4927</v>
      </c>
      <c r="F118" s="145" t="s">
        <v>42010</v>
      </c>
      <c r="G118" s="147" t="s">
        <v>42011</v>
      </c>
      <c r="H118" s="147" t="s">
        <v>5035</v>
      </c>
      <c r="I118" s="144" t="s">
        <v>49</v>
      </c>
      <c r="J118" s="148">
        <v>3.31</v>
      </c>
      <c r="K118" s="149"/>
      <c r="L118" s="144"/>
      <c r="M118" t="s">
        <v>5036</v>
      </c>
      <c r="N118" t="s">
        <v>86</v>
      </c>
      <c r="O118" t="s">
        <v>86</v>
      </c>
      <c r="P118" t="s">
        <v>86</v>
      </c>
      <c r="Q118" t="s">
        <v>86</v>
      </c>
      <c r="R118" s="150" t="s">
        <v>42041</v>
      </c>
      <c r="S118" s="150" t="s">
        <v>42029</v>
      </c>
      <c r="T118" t="s">
        <v>4797</v>
      </c>
    </row>
    <row r="119">
      <c r="A119" s="144" t="s">
        <v>5066</v>
      </c>
      <c r="B119" s="144" t="s">
        <v>4816</v>
      </c>
      <c r="C119" s="144" t="s">
        <v>4840</v>
      </c>
      <c r="D119" s="144" t="s">
        <v>46</v>
      </c>
      <c r="E119" s="144" t="s">
        <v>43</v>
      </c>
      <c r="F119" s="145" t="s">
        <v>42010</v>
      </c>
      <c r="G119" s="147" t="s">
        <v>42011</v>
      </c>
      <c r="H119" s="147" t="s">
        <v>5067</v>
      </c>
      <c r="I119" s="144" t="s">
        <v>49</v>
      </c>
      <c r="J119" s="148">
        <v>3.1</v>
      </c>
      <c r="K119" s="149" t="s">
        <v>86</v>
      </c>
      <c r="L119" s="144" t="s">
        <v>86</v>
      </c>
      <c r="M119" t="s">
        <v>5068</v>
      </c>
      <c r="N119" t="s">
        <v>42050</v>
      </c>
      <c r="O119" t="s">
        <v>42073</v>
      </c>
      <c r="P119" t="s">
        <v>42014</v>
      </c>
      <c r="Q119" t="s">
        <v>42052</v>
      </c>
      <c r="R119" s="150" t="s">
        <v>42051</v>
      </c>
      <c r="S119" s="150" t="s">
        <v>2445</v>
      </c>
      <c r="T119" t="s">
        <v>5081</v>
      </c>
    </row>
    <row r="120">
      <c r="A120" s="144" t="s">
        <v>5098</v>
      </c>
      <c r="B120" s="144" t="s">
        <v>4816</v>
      </c>
      <c r="C120" s="144" t="s">
        <v>5099</v>
      </c>
      <c r="D120" s="144" t="s">
        <v>46</v>
      </c>
      <c r="E120" s="144" t="s">
        <v>2595</v>
      </c>
      <c r="F120" s="145" t="s">
        <v>42010</v>
      </c>
      <c r="G120" s="147" t="s">
        <v>42011</v>
      </c>
      <c r="H120" s="147" t="s">
        <v>5100</v>
      </c>
      <c r="I120" s="144" t="s">
        <v>49</v>
      </c>
      <c r="J120" s="148">
        <v>3.56</v>
      </c>
      <c r="K120" s="149" t="s">
        <v>5102</v>
      </c>
      <c r="L120" s="144"/>
      <c r="M120" t="s">
        <v>5101</v>
      </c>
      <c r="N120" t="s">
        <v>42022</v>
      </c>
      <c r="O120" t="s">
        <v>42063</v>
      </c>
      <c r="P120" t="s">
        <v>42043</v>
      </c>
      <c r="Q120" t="s">
        <v>42059</v>
      </c>
      <c r="R120" s="150" t="s">
        <v>8453</v>
      </c>
      <c r="S120" s="150" t="s">
        <v>5614</v>
      </c>
      <c r="T120" t="s">
        <v>5116</v>
      </c>
    </row>
    <row r="121">
      <c r="A121" s="144" t="s">
        <v>5140</v>
      </c>
      <c r="B121" s="144" t="s">
        <v>4816</v>
      </c>
      <c r="C121" s="144" t="s">
        <v>5141</v>
      </c>
      <c r="D121" s="144" t="s">
        <v>46</v>
      </c>
      <c r="E121" s="144" t="s">
        <v>284</v>
      </c>
      <c r="F121" s="145" t="s">
        <v>42010</v>
      </c>
      <c r="G121" s="147" t="s">
        <v>42011</v>
      </c>
      <c r="H121" s="147" t="s">
        <v>5142</v>
      </c>
      <c r="I121" s="144" t="s">
        <v>49</v>
      </c>
      <c r="J121" s="148">
        <v>3.3</v>
      </c>
      <c r="K121" s="149" t="s">
        <v>86</v>
      </c>
      <c r="L121" s="144" t="s">
        <v>86</v>
      </c>
      <c r="M121" t="s">
        <v>5143</v>
      </c>
      <c r="N121" t="s">
        <v>42052</v>
      </c>
      <c r="O121" t="s">
        <v>42053</v>
      </c>
      <c r="P121" t="s">
        <v>42066</v>
      </c>
      <c r="Q121" t="s">
        <v>42021</v>
      </c>
      <c r="R121" s="150" t="s">
        <v>2445</v>
      </c>
      <c r="S121" s="150" t="s">
        <v>2010</v>
      </c>
      <c r="T121" t="s">
        <v>422</v>
      </c>
    </row>
    <row r="122">
      <c r="A122" s="144" t="s">
        <v>5178</v>
      </c>
      <c r="B122" s="144" t="s">
        <v>4816</v>
      </c>
      <c r="C122" s="144" t="s">
        <v>5179</v>
      </c>
      <c r="D122" s="144" t="s">
        <v>46</v>
      </c>
      <c r="E122" s="144" t="s">
        <v>284</v>
      </c>
      <c r="F122" s="145" t="s">
        <v>42010</v>
      </c>
      <c r="G122" s="147" t="s">
        <v>42011</v>
      </c>
      <c r="H122" s="147" t="s">
        <v>5180</v>
      </c>
      <c r="I122" s="144" t="s">
        <v>49</v>
      </c>
      <c r="J122" s="148">
        <v>3.43</v>
      </c>
      <c r="K122" s="149" t="s">
        <v>86</v>
      </c>
      <c r="L122" s="144" t="s">
        <v>86</v>
      </c>
      <c r="M122" t="s">
        <v>5181</v>
      </c>
      <c r="N122" t="s">
        <v>42034</v>
      </c>
      <c r="O122" t="s">
        <v>42039</v>
      </c>
      <c r="P122" t="s">
        <v>42066</v>
      </c>
      <c r="Q122" t="s">
        <v>42021</v>
      </c>
      <c r="R122" s="150" t="s">
        <v>2445</v>
      </c>
      <c r="S122" s="150" t="s">
        <v>42029</v>
      </c>
      <c r="T122" t="s">
        <v>5195</v>
      </c>
    </row>
    <row r="123">
      <c r="A123" s="144" t="s">
        <v>5206</v>
      </c>
      <c r="B123" s="144" t="s">
        <v>4816</v>
      </c>
      <c r="C123" s="144" t="s">
        <v>5099</v>
      </c>
      <c r="D123" s="144" t="s">
        <v>46</v>
      </c>
      <c r="E123" s="144" t="s">
        <v>4927</v>
      </c>
      <c r="F123" s="145" t="s">
        <v>42010</v>
      </c>
      <c r="G123" s="147" t="s">
        <v>42011</v>
      </c>
      <c r="H123" s="147" t="s">
        <v>5207</v>
      </c>
      <c r="I123" s="144" t="s">
        <v>49</v>
      </c>
      <c r="J123" s="148">
        <v>3.21</v>
      </c>
      <c r="K123" s="149"/>
      <c r="L123" s="144"/>
      <c r="M123" t="s">
        <v>5208</v>
      </c>
      <c r="N123" t="s">
        <v>42013</v>
      </c>
      <c r="O123" t="s">
        <v>42035</v>
      </c>
      <c r="P123" t="s">
        <v>42038</v>
      </c>
      <c r="Q123" t="s">
        <v>42037</v>
      </c>
      <c r="R123" s="150" t="s">
        <v>4025</v>
      </c>
      <c r="S123" s="150" t="s">
        <v>42029</v>
      </c>
      <c r="T123" t="s">
        <v>5221</v>
      </c>
    </row>
    <row r="124">
      <c r="A124" s="144" t="s">
        <v>5229</v>
      </c>
      <c r="B124" s="144" t="s">
        <v>5231</v>
      </c>
      <c r="C124" s="144" t="s">
        <v>5232</v>
      </c>
      <c r="D124" s="144" t="s">
        <v>2136</v>
      </c>
      <c r="E124" s="144" t="s">
        <v>5230</v>
      </c>
      <c r="F124" s="145" t="s">
        <v>42010</v>
      </c>
      <c r="G124" s="147" t="s">
        <v>42011</v>
      </c>
      <c r="H124" s="147" t="s">
        <v>5233</v>
      </c>
      <c r="I124" s="144" t="s">
        <v>49</v>
      </c>
      <c r="J124" s="148">
        <v>3.29</v>
      </c>
      <c r="K124" s="149" t="s">
        <v>5235</v>
      </c>
      <c r="L124" s="144"/>
      <c r="M124" t="s">
        <v>5234</v>
      </c>
      <c r="N124" t="s">
        <v>86</v>
      </c>
      <c r="O124" t="s">
        <v>86</v>
      </c>
      <c r="P124" t="s">
        <v>86</v>
      </c>
      <c r="Q124" t="s">
        <v>86</v>
      </c>
      <c r="R124" s="150" t="s">
        <v>1489</v>
      </c>
      <c r="S124" s="150" t="s">
        <v>6070</v>
      </c>
      <c r="T124" t="s">
        <v>5246</v>
      </c>
    </row>
    <row r="125">
      <c r="A125" s="144" t="s">
        <v>5257</v>
      </c>
      <c r="B125" s="144" t="s">
        <v>5258</v>
      </c>
      <c r="C125" s="144" t="s">
        <v>5259</v>
      </c>
      <c r="D125" s="144" t="s">
        <v>2304</v>
      </c>
      <c r="E125" s="144" t="s">
        <v>2301</v>
      </c>
      <c r="F125" s="145" t="s">
        <v>42010</v>
      </c>
      <c r="G125" s="147" t="s">
        <v>42011</v>
      </c>
      <c r="H125" s="147" t="s">
        <v>5260</v>
      </c>
      <c r="I125" s="144" t="s">
        <v>49</v>
      </c>
      <c r="J125" s="148">
        <v>2.62</v>
      </c>
      <c r="K125" s="149" t="s">
        <v>86</v>
      </c>
      <c r="L125" s="144" t="s">
        <v>86</v>
      </c>
      <c r="M125" t="s">
        <v>5261</v>
      </c>
      <c r="N125" t="s">
        <v>42026</v>
      </c>
      <c r="O125" t="s">
        <v>42066</v>
      </c>
      <c r="P125" t="s">
        <v>42046</v>
      </c>
      <c r="Q125" t="s">
        <v>42038</v>
      </c>
      <c r="R125" s="150" t="s">
        <v>42055</v>
      </c>
      <c r="S125" s="150" t="s">
        <v>42054</v>
      </c>
      <c r="T125" t="s">
        <v>5274</v>
      </c>
    </row>
    <row r="126">
      <c r="A126" s="144" t="s">
        <v>5283</v>
      </c>
      <c r="B126" s="144" t="s">
        <v>5258</v>
      </c>
      <c r="C126" s="144" t="s">
        <v>5259</v>
      </c>
      <c r="D126" s="144" t="s">
        <v>2304</v>
      </c>
      <c r="E126" s="144" t="s">
        <v>2369</v>
      </c>
      <c r="F126" s="145" t="s">
        <v>42010</v>
      </c>
      <c r="G126" s="147" t="s">
        <v>42011</v>
      </c>
      <c r="H126" s="147" t="s">
        <v>5284</v>
      </c>
      <c r="I126" s="144" t="s">
        <v>1330</v>
      </c>
      <c r="J126" s="148">
        <v>3.42</v>
      </c>
      <c r="K126" s="149"/>
      <c r="L126" s="144"/>
      <c r="M126" t="s">
        <v>5285</v>
      </c>
      <c r="N126" t="s">
        <v>86</v>
      </c>
      <c r="O126" t="s">
        <v>86</v>
      </c>
      <c r="P126" t="s">
        <v>86</v>
      </c>
      <c r="Q126" t="s">
        <v>86</v>
      </c>
      <c r="R126" s="150" t="s">
        <v>12065</v>
      </c>
      <c r="S126" s="150" t="s">
        <v>42025</v>
      </c>
      <c r="T126" t="s">
        <v>5293</v>
      </c>
    </row>
    <row r="127">
      <c r="A127" s="144" t="s">
        <v>5295</v>
      </c>
      <c r="B127" s="144" t="s">
        <v>5258</v>
      </c>
      <c r="C127" s="144" t="s">
        <v>5259</v>
      </c>
      <c r="D127" s="144" t="s">
        <v>2304</v>
      </c>
      <c r="E127" s="144" t="s">
        <v>2301</v>
      </c>
      <c r="F127" s="145" t="s">
        <v>42010</v>
      </c>
      <c r="G127" s="147" t="s">
        <v>42011</v>
      </c>
      <c r="H127" s="147" t="s">
        <v>5296</v>
      </c>
      <c r="I127" s="144" t="s">
        <v>49</v>
      </c>
      <c r="J127" s="148">
        <v>3.0</v>
      </c>
      <c r="K127" s="149" t="s">
        <v>86</v>
      </c>
      <c r="L127" s="144" t="s">
        <v>86</v>
      </c>
      <c r="M127" t="s">
        <v>5297</v>
      </c>
      <c r="N127" t="s">
        <v>42048</v>
      </c>
      <c r="O127" t="s">
        <v>42027</v>
      </c>
      <c r="P127" t="s">
        <v>42034</v>
      </c>
      <c r="Q127" t="s">
        <v>42028</v>
      </c>
      <c r="R127" s="150" t="s">
        <v>42051</v>
      </c>
      <c r="S127" s="150" t="s">
        <v>2445</v>
      </c>
      <c r="T127" t="s">
        <v>5306</v>
      </c>
    </row>
    <row r="128">
      <c r="A128" s="144" t="s">
        <v>5321</v>
      </c>
      <c r="B128" s="144" t="s">
        <v>5258</v>
      </c>
      <c r="C128" s="144" t="s">
        <v>5323</v>
      </c>
      <c r="D128" s="144" t="s">
        <v>2304</v>
      </c>
      <c r="E128" s="144" t="s">
        <v>5322</v>
      </c>
      <c r="F128" s="145" t="s">
        <v>42010</v>
      </c>
      <c r="G128" s="147" t="s">
        <v>42011</v>
      </c>
      <c r="H128" s="147" t="s">
        <v>5324</v>
      </c>
      <c r="I128" s="144" t="s">
        <v>5325</v>
      </c>
      <c r="J128" s="148">
        <v>3.34</v>
      </c>
      <c r="K128" s="149" t="s">
        <v>86</v>
      </c>
      <c r="L128" s="144" t="s">
        <v>86</v>
      </c>
      <c r="M128" t="s">
        <v>5326</v>
      </c>
      <c r="N128" t="s">
        <v>86</v>
      </c>
      <c r="O128" t="s">
        <v>86</v>
      </c>
      <c r="P128" t="s">
        <v>86</v>
      </c>
      <c r="Q128" t="s">
        <v>86</v>
      </c>
      <c r="R128" s="150" t="s">
        <v>42051</v>
      </c>
      <c r="S128" s="150" t="s">
        <v>2445</v>
      </c>
      <c r="T128" t="s">
        <v>5337</v>
      </c>
    </row>
    <row r="129">
      <c r="A129" s="144" t="s">
        <v>5369</v>
      </c>
      <c r="B129" s="144" t="s">
        <v>5258</v>
      </c>
      <c r="C129" s="144" t="s">
        <v>5370</v>
      </c>
      <c r="D129" s="144" t="s">
        <v>2304</v>
      </c>
      <c r="E129" s="144" t="s">
        <v>2369</v>
      </c>
      <c r="F129" s="145" t="s">
        <v>42010</v>
      </c>
      <c r="G129" s="147" t="s">
        <v>42011</v>
      </c>
      <c r="H129" s="147" t="s">
        <v>5371</v>
      </c>
      <c r="I129" s="144" t="s">
        <v>49</v>
      </c>
      <c r="J129" s="148">
        <v>3.66</v>
      </c>
      <c r="K129" s="149"/>
      <c r="L129" s="144" t="s">
        <v>1489</v>
      </c>
      <c r="M129" t="s">
        <v>5372</v>
      </c>
      <c r="N129" t="s">
        <v>42037</v>
      </c>
      <c r="O129" t="s">
        <v>42065</v>
      </c>
      <c r="P129" t="s">
        <v>42053</v>
      </c>
      <c r="Q129" t="s">
        <v>42061</v>
      </c>
      <c r="R129" s="150" t="s">
        <v>6070</v>
      </c>
      <c r="S129" s="150" t="s">
        <v>5614</v>
      </c>
      <c r="T129" t="s">
        <v>5384</v>
      </c>
    </row>
    <row r="130">
      <c r="A130" s="144" t="s">
        <v>5414</v>
      </c>
      <c r="B130" s="144" t="s">
        <v>5258</v>
      </c>
      <c r="C130" s="144" t="s">
        <v>5415</v>
      </c>
      <c r="D130" s="144" t="s">
        <v>2304</v>
      </c>
      <c r="E130" s="144" t="s">
        <v>1646</v>
      </c>
      <c r="F130" s="145" t="s">
        <v>42010</v>
      </c>
      <c r="G130" s="147" t="s">
        <v>42011</v>
      </c>
      <c r="H130" s="147" t="s">
        <v>5416</v>
      </c>
      <c r="I130" s="144" t="s">
        <v>49</v>
      </c>
      <c r="J130" s="148">
        <v>4.32</v>
      </c>
      <c r="K130" s="149" t="s">
        <v>5418</v>
      </c>
      <c r="L130" s="144" t="s">
        <v>86</v>
      </c>
      <c r="M130" t="s">
        <v>5417</v>
      </c>
      <c r="N130" t="s">
        <v>42044</v>
      </c>
      <c r="O130" t="s">
        <v>42047</v>
      </c>
      <c r="P130" t="s">
        <v>42030</v>
      </c>
      <c r="Q130" t="s">
        <v>42069</v>
      </c>
      <c r="R130" s="150" t="s">
        <v>8453</v>
      </c>
      <c r="S130" s="150" t="s">
        <v>3016</v>
      </c>
      <c r="T130" t="s">
        <v>5425</v>
      </c>
    </row>
    <row r="131">
      <c r="A131" s="144" t="s">
        <v>5470</v>
      </c>
      <c r="B131" s="144" t="s">
        <v>5258</v>
      </c>
      <c r="C131" s="144" t="s">
        <v>5259</v>
      </c>
      <c r="D131" s="144" t="s">
        <v>2304</v>
      </c>
      <c r="E131" s="144" t="s">
        <v>5230</v>
      </c>
      <c r="F131" s="145" t="s">
        <v>42010</v>
      </c>
      <c r="G131" s="147" t="s">
        <v>42011</v>
      </c>
      <c r="H131" s="147" t="s">
        <v>5471</v>
      </c>
      <c r="I131" s="144" t="s">
        <v>49</v>
      </c>
      <c r="J131" s="148">
        <v>3.9</v>
      </c>
      <c r="K131" s="149" t="s">
        <v>3181</v>
      </c>
      <c r="L131" s="144" t="s">
        <v>86</v>
      </c>
      <c r="M131" t="s">
        <v>5472</v>
      </c>
      <c r="N131" t="s">
        <v>42039</v>
      </c>
      <c r="O131" t="s">
        <v>42024</v>
      </c>
      <c r="P131" t="s">
        <v>42023</v>
      </c>
      <c r="Q131" t="s">
        <v>42064</v>
      </c>
      <c r="R131" s="150" t="s">
        <v>42029</v>
      </c>
      <c r="S131" s="150" t="s">
        <v>8453</v>
      </c>
      <c r="T131" t="s">
        <v>5482</v>
      </c>
    </row>
    <row r="132">
      <c r="A132" s="144" t="s">
        <v>5496</v>
      </c>
      <c r="B132" s="144" t="s">
        <v>5258</v>
      </c>
      <c r="C132" s="144" t="s">
        <v>5497</v>
      </c>
      <c r="D132" s="144" t="s">
        <v>2304</v>
      </c>
      <c r="E132" s="144" t="s">
        <v>2301</v>
      </c>
      <c r="F132" s="145" t="s">
        <v>42010</v>
      </c>
      <c r="G132" s="147" t="s">
        <v>42011</v>
      </c>
      <c r="H132" s="147" t="s">
        <v>5498</v>
      </c>
      <c r="I132" s="144" t="s">
        <v>49</v>
      </c>
      <c r="J132" s="148">
        <v>2.93</v>
      </c>
      <c r="K132" s="149"/>
      <c r="L132" s="144"/>
      <c r="M132" t="s">
        <v>5499</v>
      </c>
      <c r="N132" t="s">
        <v>42012</v>
      </c>
      <c r="O132" t="s">
        <v>42052</v>
      </c>
      <c r="P132" t="s">
        <v>42014</v>
      </c>
      <c r="Q132" t="s">
        <v>42015</v>
      </c>
      <c r="R132" s="150" t="s">
        <v>42051</v>
      </c>
      <c r="S132" s="150" t="s">
        <v>42041</v>
      </c>
      <c r="T132" t="s">
        <v>5510</v>
      </c>
    </row>
    <row r="133">
      <c r="A133" s="144" t="s">
        <v>5521</v>
      </c>
      <c r="B133" s="144" t="s">
        <v>5522</v>
      </c>
      <c r="C133" s="144" t="s">
        <v>5523</v>
      </c>
      <c r="D133" s="144" t="s">
        <v>2136</v>
      </c>
      <c r="E133" s="144" t="s">
        <v>1432</v>
      </c>
      <c r="F133" s="145" t="s">
        <v>42010</v>
      </c>
      <c r="G133" s="147" t="s">
        <v>42011</v>
      </c>
      <c r="H133" s="147" t="s">
        <v>5524</v>
      </c>
      <c r="I133" s="144" t="s">
        <v>1330</v>
      </c>
      <c r="J133" s="148">
        <v>3.96</v>
      </c>
      <c r="K133" s="149" t="s">
        <v>5526</v>
      </c>
      <c r="L133" s="144"/>
      <c r="M133" t="s">
        <v>5525</v>
      </c>
      <c r="N133" t="s">
        <v>42035</v>
      </c>
      <c r="O133" t="s">
        <v>42063</v>
      </c>
      <c r="P133" t="s">
        <v>42024</v>
      </c>
      <c r="Q133" t="s">
        <v>42059</v>
      </c>
      <c r="R133" s="150" t="s">
        <v>42025</v>
      </c>
      <c r="S133" s="150" t="s">
        <v>3016</v>
      </c>
      <c r="T133" t="s">
        <v>5540</v>
      </c>
    </row>
    <row r="134">
      <c r="A134" s="144" t="s">
        <v>5571</v>
      </c>
      <c r="B134" s="144" t="s">
        <v>5522</v>
      </c>
      <c r="C134" s="144" t="s">
        <v>5523</v>
      </c>
      <c r="D134" s="144" t="s">
        <v>2136</v>
      </c>
      <c r="E134" s="144" t="s">
        <v>2369</v>
      </c>
      <c r="F134" s="145" t="s">
        <v>42010</v>
      </c>
      <c r="G134" s="147" t="s">
        <v>42011</v>
      </c>
      <c r="H134" s="147" t="s">
        <v>5572</v>
      </c>
      <c r="I134" s="144" t="s">
        <v>49</v>
      </c>
      <c r="J134" s="148">
        <v>3.71</v>
      </c>
      <c r="K134" s="149" t="s">
        <v>1792</v>
      </c>
      <c r="L134" s="144" t="s">
        <v>86</v>
      </c>
      <c r="M134" t="s">
        <v>5573</v>
      </c>
      <c r="N134" t="s">
        <v>42030</v>
      </c>
      <c r="O134" t="s">
        <v>42047</v>
      </c>
      <c r="P134" t="s">
        <v>42024</v>
      </c>
      <c r="Q134" t="s">
        <v>42067</v>
      </c>
      <c r="R134" s="150" t="s">
        <v>8453</v>
      </c>
      <c r="S134" s="150" t="s">
        <v>3016</v>
      </c>
      <c r="T134" t="s">
        <v>5584</v>
      </c>
    </row>
    <row r="135">
      <c r="A135" s="144" t="s">
        <v>5610</v>
      </c>
      <c r="B135" s="144" t="s">
        <v>5522</v>
      </c>
      <c r="C135" s="144" t="s">
        <v>5611</v>
      </c>
      <c r="D135" s="144" t="s">
        <v>2136</v>
      </c>
      <c r="E135" s="144" t="s">
        <v>2369</v>
      </c>
      <c r="F135" s="145" t="s">
        <v>42010</v>
      </c>
      <c r="G135" s="147" t="s">
        <v>42011</v>
      </c>
      <c r="H135" s="147" t="s">
        <v>5612</v>
      </c>
      <c r="I135" s="144" t="s">
        <v>1330</v>
      </c>
      <c r="J135" s="148">
        <v>3.82</v>
      </c>
      <c r="K135" s="149" t="s">
        <v>86</v>
      </c>
      <c r="L135" s="144" t="s">
        <v>5614</v>
      </c>
      <c r="M135" t="s">
        <v>5613</v>
      </c>
      <c r="N135" t="s">
        <v>42030</v>
      </c>
      <c r="O135" t="s">
        <v>42065</v>
      </c>
      <c r="P135" t="s">
        <v>42022</v>
      </c>
      <c r="Q135" t="s">
        <v>42047</v>
      </c>
      <c r="R135" s="150" t="s">
        <v>22460</v>
      </c>
      <c r="S135" s="150" t="s">
        <v>5526</v>
      </c>
      <c r="T135" t="s">
        <v>5629</v>
      </c>
    </row>
    <row r="136">
      <c r="A136" s="144" t="s">
        <v>5651</v>
      </c>
      <c r="B136" s="144" t="s">
        <v>5522</v>
      </c>
      <c r="C136" s="144" t="s">
        <v>5652</v>
      </c>
      <c r="D136" s="144" t="s">
        <v>2136</v>
      </c>
      <c r="E136" s="144" t="s">
        <v>2257</v>
      </c>
      <c r="F136" s="145" t="s">
        <v>42010</v>
      </c>
      <c r="G136" s="147" t="s">
        <v>42011</v>
      </c>
      <c r="H136" s="147" t="s">
        <v>5653</v>
      </c>
      <c r="I136" s="144" t="s">
        <v>49</v>
      </c>
      <c r="J136" s="148">
        <v>4.18</v>
      </c>
      <c r="K136" s="149" t="s">
        <v>5654</v>
      </c>
      <c r="L136" s="144" t="s">
        <v>86</v>
      </c>
      <c r="M136" t="s">
        <v>5613</v>
      </c>
      <c r="N136" t="s">
        <v>42047</v>
      </c>
      <c r="O136" t="s">
        <v>42067</v>
      </c>
      <c r="P136" t="s">
        <v>42061</v>
      </c>
      <c r="Q136" t="s">
        <v>42060</v>
      </c>
      <c r="R136" s="150" t="s">
        <v>5614</v>
      </c>
      <c r="S136" s="150" t="s">
        <v>42042</v>
      </c>
      <c r="T136" t="s">
        <v>5666</v>
      </c>
    </row>
    <row r="137">
      <c r="A137" s="144" t="s">
        <v>5706</v>
      </c>
      <c r="B137" s="144" t="s">
        <v>5522</v>
      </c>
      <c r="C137" s="144" t="s">
        <v>5707</v>
      </c>
      <c r="D137" s="144" t="s">
        <v>2136</v>
      </c>
      <c r="E137" s="144" t="s">
        <v>2172</v>
      </c>
      <c r="F137" s="145" t="s">
        <v>42010</v>
      </c>
      <c r="G137" s="147" t="s">
        <v>42011</v>
      </c>
      <c r="H137" s="147" t="s">
        <v>5708</v>
      </c>
      <c r="I137" s="144" t="s">
        <v>1330</v>
      </c>
      <c r="J137" s="148">
        <v>3.17</v>
      </c>
      <c r="K137" s="149"/>
      <c r="L137" s="144"/>
      <c r="M137" t="s">
        <v>5709</v>
      </c>
      <c r="N137" t="s">
        <v>86</v>
      </c>
      <c r="O137" t="s">
        <v>86</v>
      </c>
      <c r="P137" t="s">
        <v>86</v>
      </c>
      <c r="Q137" t="s">
        <v>86</v>
      </c>
      <c r="R137" s="150" t="s">
        <v>12065</v>
      </c>
      <c r="S137" s="150" t="s">
        <v>42025</v>
      </c>
      <c r="T137" t="s">
        <v>5719</v>
      </c>
    </row>
    <row r="138">
      <c r="A138" s="144" t="s">
        <v>5749</v>
      </c>
      <c r="B138" s="144" t="s">
        <v>5522</v>
      </c>
      <c r="C138" s="144" t="s">
        <v>5523</v>
      </c>
      <c r="D138" s="144" t="s">
        <v>2136</v>
      </c>
      <c r="E138" s="144" t="s">
        <v>2351</v>
      </c>
      <c r="F138" s="145" t="s">
        <v>42010</v>
      </c>
      <c r="G138" s="147" t="s">
        <v>42011</v>
      </c>
      <c r="H138" s="147" t="s">
        <v>5750</v>
      </c>
      <c r="I138" s="144" t="s">
        <v>49</v>
      </c>
      <c r="J138" s="148">
        <v>4.04</v>
      </c>
      <c r="K138" s="149" t="s">
        <v>5102</v>
      </c>
      <c r="L138" s="144" t="s">
        <v>86</v>
      </c>
      <c r="M138" t="s">
        <v>5751</v>
      </c>
      <c r="N138" t="s">
        <v>42043</v>
      </c>
      <c r="O138" t="s">
        <v>42058</v>
      </c>
      <c r="P138" t="s">
        <v>42047</v>
      </c>
      <c r="Q138" t="s">
        <v>42062</v>
      </c>
      <c r="R138" s="150" t="s">
        <v>5614</v>
      </c>
      <c r="S138" s="150" t="s">
        <v>42042</v>
      </c>
      <c r="T138" t="s">
        <v>5764</v>
      </c>
    </row>
    <row r="139">
      <c r="A139" s="144" t="s">
        <v>5785</v>
      </c>
      <c r="B139" s="144" t="s">
        <v>5522</v>
      </c>
      <c r="C139" s="144" t="s">
        <v>5786</v>
      </c>
      <c r="D139" s="144" t="s">
        <v>2136</v>
      </c>
      <c r="E139" s="144" t="s">
        <v>2133</v>
      </c>
      <c r="F139" s="145" t="s">
        <v>42010</v>
      </c>
      <c r="G139" s="147" t="s">
        <v>42011</v>
      </c>
      <c r="H139" s="147" t="s">
        <v>5787</v>
      </c>
      <c r="I139" s="144" t="s">
        <v>1330</v>
      </c>
      <c r="J139" s="148">
        <v>3.4</v>
      </c>
      <c r="K139" s="149"/>
      <c r="L139" s="144" t="s">
        <v>5789</v>
      </c>
      <c r="M139" t="s">
        <v>5788</v>
      </c>
      <c r="N139" t="s">
        <v>86</v>
      </c>
      <c r="O139" t="s">
        <v>86</v>
      </c>
      <c r="P139" t="s">
        <v>86</v>
      </c>
      <c r="Q139" t="s">
        <v>86</v>
      </c>
      <c r="R139" s="150" t="s">
        <v>42054</v>
      </c>
      <c r="S139" s="150" t="s">
        <v>6070</v>
      </c>
      <c r="T139" t="s">
        <v>5798</v>
      </c>
    </row>
    <row r="140">
      <c r="A140" s="144" t="s">
        <v>5814</v>
      </c>
      <c r="B140" s="144" t="s">
        <v>5522</v>
      </c>
      <c r="C140" s="144" t="s">
        <v>5816</v>
      </c>
      <c r="D140" s="144" t="s">
        <v>2136</v>
      </c>
      <c r="E140" s="144" t="s">
        <v>5815</v>
      </c>
      <c r="F140" s="145" t="s">
        <v>42010</v>
      </c>
      <c r="G140" s="147" t="s">
        <v>42011</v>
      </c>
      <c r="H140" s="147" t="s">
        <v>5817</v>
      </c>
      <c r="I140" s="144" t="s">
        <v>49</v>
      </c>
      <c r="J140" s="148">
        <v>3.9</v>
      </c>
      <c r="K140" s="149" t="s">
        <v>5819</v>
      </c>
      <c r="L140" s="144" t="s">
        <v>86</v>
      </c>
      <c r="M140" t="s">
        <v>5818</v>
      </c>
      <c r="N140" t="s">
        <v>42031</v>
      </c>
      <c r="O140" t="s">
        <v>42064</v>
      </c>
      <c r="P140" t="s">
        <v>42031</v>
      </c>
      <c r="Q140" t="s">
        <v>42065</v>
      </c>
      <c r="R140" s="150" t="s">
        <v>8552</v>
      </c>
      <c r="S140" s="150" t="s">
        <v>5526</v>
      </c>
      <c r="T140" t="s">
        <v>5830</v>
      </c>
    </row>
    <row r="141">
      <c r="A141" s="144" t="s">
        <v>5850</v>
      </c>
      <c r="B141" s="144" t="s">
        <v>5522</v>
      </c>
      <c r="C141" s="144" t="s">
        <v>5851</v>
      </c>
      <c r="D141" s="144" t="s">
        <v>2136</v>
      </c>
      <c r="E141" s="144" t="s">
        <v>5230</v>
      </c>
      <c r="F141" s="145" t="s">
        <v>42010</v>
      </c>
      <c r="G141" s="147" t="s">
        <v>42011</v>
      </c>
      <c r="H141" s="147" t="s">
        <v>5852</v>
      </c>
      <c r="I141" s="144" t="s">
        <v>49</v>
      </c>
      <c r="J141" s="148">
        <v>3.59</v>
      </c>
      <c r="K141" s="149" t="s">
        <v>5854</v>
      </c>
      <c r="L141" s="144"/>
      <c r="M141" t="s">
        <v>5853</v>
      </c>
      <c r="N141" t="s">
        <v>42023</v>
      </c>
      <c r="O141" t="s">
        <v>42022</v>
      </c>
      <c r="P141" t="s">
        <v>42023</v>
      </c>
      <c r="Q141" t="s">
        <v>42024</v>
      </c>
      <c r="R141" s="150" t="s">
        <v>12032</v>
      </c>
      <c r="S141" s="150" t="s">
        <v>22460</v>
      </c>
      <c r="T141" t="s">
        <v>5867</v>
      </c>
    </row>
    <row r="142">
      <c r="A142" s="144" t="s">
        <v>5895</v>
      </c>
      <c r="B142" s="144" t="s">
        <v>5896</v>
      </c>
      <c r="C142" s="144" t="s">
        <v>5897</v>
      </c>
      <c r="D142" s="144" t="s">
        <v>3309</v>
      </c>
      <c r="E142" s="144" t="s">
        <v>5815</v>
      </c>
      <c r="F142" s="145" t="s">
        <v>42010</v>
      </c>
      <c r="G142" s="147" t="s">
        <v>42011</v>
      </c>
      <c r="H142" s="147" t="s">
        <v>5898</v>
      </c>
      <c r="I142" s="144" t="s">
        <v>49</v>
      </c>
      <c r="J142" s="148">
        <v>3.28</v>
      </c>
      <c r="K142" s="149" t="s">
        <v>86</v>
      </c>
      <c r="L142" s="144" t="s">
        <v>86</v>
      </c>
      <c r="M142" t="s">
        <v>5899</v>
      </c>
      <c r="N142" t="s">
        <v>42066</v>
      </c>
      <c r="O142" t="s">
        <v>42037</v>
      </c>
      <c r="P142" t="s">
        <v>42066</v>
      </c>
      <c r="Q142" t="s">
        <v>42021</v>
      </c>
      <c r="R142" s="150" t="s">
        <v>42041</v>
      </c>
      <c r="S142" s="150" t="s">
        <v>2010</v>
      </c>
      <c r="T142" t="s">
        <v>5914</v>
      </c>
    </row>
    <row r="143">
      <c r="A143" s="144" t="s">
        <v>5950</v>
      </c>
      <c r="B143" s="144" t="s">
        <v>5896</v>
      </c>
      <c r="C143" s="144" t="s">
        <v>5951</v>
      </c>
      <c r="D143" s="144" t="s">
        <v>3309</v>
      </c>
      <c r="E143" s="144" t="s">
        <v>1646</v>
      </c>
      <c r="F143" s="145" t="s">
        <v>42010</v>
      </c>
      <c r="G143" s="147" t="s">
        <v>42011</v>
      </c>
      <c r="H143" s="147" t="s">
        <v>5952</v>
      </c>
      <c r="I143" s="144" t="s">
        <v>49</v>
      </c>
      <c r="J143" s="148">
        <v>3.75</v>
      </c>
      <c r="K143" s="149" t="s">
        <v>2355</v>
      </c>
      <c r="L143" s="144" t="s">
        <v>86</v>
      </c>
      <c r="M143" t="s">
        <v>5953</v>
      </c>
      <c r="N143" t="s">
        <v>42040</v>
      </c>
      <c r="O143" t="s">
        <v>42030</v>
      </c>
      <c r="P143" t="s">
        <v>42040</v>
      </c>
      <c r="Q143" t="s">
        <v>42035</v>
      </c>
      <c r="R143" s="150" t="s">
        <v>12032</v>
      </c>
      <c r="S143" s="150" t="s">
        <v>22460</v>
      </c>
      <c r="T143" t="s">
        <v>5964</v>
      </c>
    </row>
    <row r="144">
      <c r="A144" s="144" t="s">
        <v>5998</v>
      </c>
      <c r="B144" s="144" t="s">
        <v>5896</v>
      </c>
      <c r="C144" s="144" t="s">
        <v>5999</v>
      </c>
      <c r="D144" s="144" t="s">
        <v>3309</v>
      </c>
      <c r="E144" s="144" t="s">
        <v>3900</v>
      </c>
      <c r="F144" s="145" t="s">
        <v>42010</v>
      </c>
      <c r="G144" s="147" t="s">
        <v>42011</v>
      </c>
      <c r="H144" s="147" t="s">
        <v>6000</v>
      </c>
      <c r="I144" s="144" t="s">
        <v>49</v>
      </c>
      <c r="J144" s="148">
        <v>3.47</v>
      </c>
      <c r="K144" s="149" t="s">
        <v>86</v>
      </c>
      <c r="L144" s="144" t="s">
        <v>86</v>
      </c>
      <c r="M144" t="s">
        <v>6001</v>
      </c>
      <c r="N144" t="s">
        <v>42066</v>
      </c>
      <c r="O144" t="s">
        <v>42037</v>
      </c>
      <c r="P144" t="s">
        <v>42066</v>
      </c>
      <c r="Q144" t="s">
        <v>42031</v>
      </c>
      <c r="R144" s="150" t="s">
        <v>2445</v>
      </c>
      <c r="S144" s="150" t="s">
        <v>8552</v>
      </c>
      <c r="T144" t="s">
        <v>6014</v>
      </c>
    </row>
    <row r="145">
      <c r="A145" s="144" t="s">
        <v>6041</v>
      </c>
      <c r="B145" s="144" t="s">
        <v>5896</v>
      </c>
      <c r="C145" s="144" t="s">
        <v>6042</v>
      </c>
      <c r="D145" s="144" t="s">
        <v>3309</v>
      </c>
      <c r="E145" s="144" t="s">
        <v>3900</v>
      </c>
      <c r="F145" s="145" t="s">
        <v>42010</v>
      </c>
      <c r="G145" s="147" t="s">
        <v>42011</v>
      </c>
      <c r="H145" s="147" t="s">
        <v>6043</v>
      </c>
      <c r="I145" s="144" t="s">
        <v>1330</v>
      </c>
      <c r="J145" s="148">
        <v>3.56</v>
      </c>
      <c r="K145" s="149" t="s">
        <v>86</v>
      </c>
      <c r="L145" s="144" t="s">
        <v>86</v>
      </c>
      <c r="M145" t="s">
        <v>6044</v>
      </c>
      <c r="N145" t="s">
        <v>42013</v>
      </c>
      <c r="O145" t="s">
        <v>42053</v>
      </c>
      <c r="P145" t="s">
        <v>42027</v>
      </c>
      <c r="Q145" t="s">
        <v>42030</v>
      </c>
      <c r="R145" s="150" t="s">
        <v>42054</v>
      </c>
      <c r="S145" s="150" t="s">
        <v>8552</v>
      </c>
      <c r="T145" t="s">
        <v>6053</v>
      </c>
    </row>
    <row r="146">
      <c r="A146" s="144" t="s">
        <v>6066</v>
      </c>
      <c r="B146" s="144" t="s">
        <v>5896</v>
      </c>
      <c r="C146" s="144" t="s">
        <v>6067</v>
      </c>
      <c r="D146" s="144" t="s">
        <v>3309</v>
      </c>
      <c r="E146" s="144" t="s">
        <v>1646</v>
      </c>
      <c r="F146" s="145" t="s">
        <v>42010</v>
      </c>
      <c r="G146" s="147" t="s">
        <v>42011</v>
      </c>
      <c r="H146" s="147" t="s">
        <v>6068</v>
      </c>
      <c r="I146" s="144" t="s">
        <v>49</v>
      </c>
      <c r="J146" s="148">
        <v>3.88</v>
      </c>
      <c r="K146" s="149" t="s">
        <v>6070</v>
      </c>
      <c r="L146" s="144"/>
      <c r="M146" t="s">
        <v>6069</v>
      </c>
      <c r="N146" t="s">
        <v>42035</v>
      </c>
      <c r="O146" t="s">
        <v>42061</v>
      </c>
      <c r="P146" t="s">
        <v>42064</v>
      </c>
      <c r="Q146" t="s">
        <v>42067</v>
      </c>
      <c r="R146" s="150" t="s">
        <v>42025</v>
      </c>
      <c r="S146" s="150" t="s">
        <v>3016</v>
      </c>
      <c r="T146" t="s">
        <v>6082</v>
      </c>
    </row>
    <row r="147">
      <c r="A147" s="144" t="s">
        <v>6130</v>
      </c>
      <c r="B147" s="144" t="s">
        <v>5896</v>
      </c>
      <c r="C147" s="144" t="s">
        <v>6131</v>
      </c>
      <c r="D147" s="144" t="s">
        <v>3309</v>
      </c>
      <c r="E147" s="144" t="s">
        <v>5815</v>
      </c>
      <c r="F147" s="145" t="s">
        <v>42010</v>
      </c>
      <c r="G147" s="147" t="s">
        <v>42011</v>
      </c>
      <c r="H147" s="147" t="s">
        <v>6132</v>
      </c>
      <c r="I147" s="144" t="s">
        <v>49</v>
      </c>
      <c r="J147" s="148">
        <v>3.4</v>
      </c>
      <c r="K147" s="149" t="s">
        <v>2560</v>
      </c>
      <c r="L147" s="144" t="s">
        <v>86</v>
      </c>
      <c r="M147" t="s">
        <v>6133</v>
      </c>
      <c r="N147" t="s">
        <v>42015</v>
      </c>
      <c r="O147" t="s">
        <v>42037</v>
      </c>
      <c r="P147" t="s">
        <v>42052</v>
      </c>
      <c r="Q147" t="s">
        <v>42037</v>
      </c>
      <c r="R147" s="150" t="s">
        <v>2445</v>
      </c>
      <c r="S147" s="150" t="s">
        <v>8552</v>
      </c>
      <c r="T147" t="s">
        <v>6143</v>
      </c>
    </row>
    <row r="148">
      <c r="A148" s="144" t="s">
        <v>6150</v>
      </c>
      <c r="B148" s="144" t="s">
        <v>6151</v>
      </c>
      <c r="C148" s="144" t="s">
        <v>6152</v>
      </c>
      <c r="D148" s="144" t="s">
        <v>3309</v>
      </c>
      <c r="E148" s="144" t="s">
        <v>1646</v>
      </c>
      <c r="F148" s="145" t="s">
        <v>42010</v>
      </c>
      <c r="G148" s="147" t="s">
        <v>42011</v>
      </c>
      <c r="H148" s="147" t="s">
        <v>6153</v>
      </c>
      <c r="I148" s="144" t="s">
        <v>49</v>
      </c>
      <c r="J148" s="148">
        <v>3.83</v>
      </c>
      <c r="K148" s="149" t="s">
        <v>2375</v>
      </c>
      <c r="L148" s="144"/>
      <c r="M148" t="s">
        <v>6154</v>
      </c>
      <c r="N148" t="s">
        <v>42031</v>
      </c>
      <c r="O148" t="s">
        <v>42057</v>
      </c>
      <c r="P148" t="s">
        <v>42030</v>
      </c>
      <c r="Q148" t="s">
        <v>42069</v>
      </c>
      <c r="R148" s="150" t="s">
        <v>12065</v>
      </c>
      <c r="S148" s="150" t="s">
        <v>42025</v>
      </c>
      <c r="T148" t="s">
        <v>6163</v>
      </c>
    </row>
    <row r="149">
      <c r="A149" s="144" t="s">
        <v>6202</v>
      </c>
      <c r="B149" s="144" t="s">
        <v>6151</v>
      </c>
      <c r="C149" s="144" t="s">
        <v>6203</v>
      </c>
      <c r="D149" s="144" t="s">
        <v>3309</v>
      </c>
      <c r="E149" s="144" t="s">
        <v>3713</v>
      </c>
      <c r="F149" s="145" t="s">
        <v>42010</v>
      </c>
      <c r="G149" s="147" t="s">
        <v>42011</v>
      </c>
      <c r="H149" s="147" t="s">
        <v>6204</v>
      </c>
      <c r="I149" s="144" t="s">
        <v>1330</v>
      </c>
      <c r="J149" s="148">
        <v>3.6</v>
      </c>
      <c r="K149" s="149" t="s">
        <v>465</v>
      </c>
      <c r="L149" s="144" t="s">
        <v>86</v>
      </c>
      <c r="M149" t="s">
        <v>6205</v>
      </c>
      <c r="N149" t="s">
        <v>86</v>
      </c>
      <c r="O149" t="s">
        <v>86</v>
      </c>
      <c r="P149" t="s">
        <v>86</v>
      </c>
      <c r="Q149" t="s">
        <v>86</v>
      </c>
      <c r="R149" s="150" t="s">
        <v>42041</v>
      </c>
      <c r="S149" s="150" t="s">
        <v>2010</v>
      </c>
      <c r="T149" t="s">
        <v>6216</v>
      </c>
    </row>
    <row r="150">
      <c r="A150" s="144" t="s">
        <v>6253</v>
      </c>
      <c r="B150" s="144" t="s">
        <v>6254</v>
      </c>
      <c r="C150" s="144" t="s">
        <v>6255</v>
      </c>
      <c r="D150" s="144" t="s">
        <v>46</v>
      </c>
      <c r="E150" s="144" t="s">
        <v>43</v>
      </c>
      <c r="F150" s="145" t="s">
        <v>42010</v>
      </c>
      <c r="G150" s="147" t="s">
        <v>42011</v>
      </c>
      <c r="H150" s="147" t="s">
        <v>6256</v>
      </c>
      <c r="I150" s="144" t="s">
        <v>49</v>
      </c>
      <c r="J150" s="148">
        <v>3.18</v>
      </c>
      <c r="K150" s="149"/>
      <c r="L150" s="144"/>
      <c r="M150" t="s">
        <v>6257</v>
      </c>
      <c r="N150" t="s">
        <v>42014</v>
      </c>
      <c r="O150" t="s">
        <v>42015</v>
      </c>
      <c r="P150" t="s">
        <v>42068</v>
      </c>
      <c r="Q150" t="s">
        <v>42034</v>
      </c>
      <c r="R150" s="150" t="s">
        <v>42051</v>
      </c>
      <c r="S150" s="150" t="s">
        <v>12065</v>
      </c>
      <c r="T150" t="s">
        <v>6272</v>
      </c>
    </row>
    <row r="151">
      <c r="A151" s="144" t="s">
        <v>6280</v>
      </c>
      <c r="B151" s="144" t="s">
        <v>6254</v>
      </c>
      <c r="C151" s="144" t="s">
        <v>2521</v>
      </c>
      <c r="D151" s="144" t="s">
        <v>46</v>
      </c>
      <c r="E151" s="144" t="s">
        <v>43</v>
      </c>
      <c r="F151" s="145" t="s">
        <v>42010</v>
      </c>
      <c r="G151" s="147" t="s">
        <v>42011</v>
      </c>
      <c r="H151" s="147" t="s">
        <v>6281</v>
      </c>
      <c r="I151" s="144" t="s">
        <v>49</v>
      </c>
      <c r="J151" s="148">
        <v>3.1</v>
      </c>
      <c r="K151" s="149" t="s">
        <v>86</v>
      </c>
      <c r="L151" s="144" t="s">
        <v>86</v>
      </c>
      <c r="M151" t="s">
        <v>6282</v>
      </c>
      <c r="N151" t="s">
        <v>42048</v>
      </c>
      <c r="O151" t="s">
        <v>42013</v>
      </c>
      <c r="P151" t="s">
        <v>42050</v>
      </c>
      <c r="Q151" t="s">
        <v>42027</v>
      </c>
      <c r="R151" s="150" t="s">
        <v>42055</v>
      </c>
      <c r="S151" s="150" t="s">
        <v>2445</v>
      </c>
      <c r="T151" t="s">
        <v>6296</v>
      </c>
    </row>
    <row r="152">
      <c r="A152" s="144" t="s">
        <v>6313</v>
      </c>
      <c r="B152" s="144" t="s">
        <v>6254</v>
      </c>
      <c r="C152" s="144" t="s">
        <v>6314</v>
      </c>
      <c r="D152" s="144" t="s">
        <v>46</v>
      </c>
      <c r="E152" s="144" t="s">
        <v>119</v>
      </c>
      <c r="F152" s="145" t="s">
        <v>42010</v>
      </c>
      <c r="G152" s="147" t="s">
        <v>42011</v>
      </c>
      <c r="H152" s="147" t="s">
        <v>6315</v>
      </c>
      <c r="I152" s="144" t="s">
        <v>49</v>
      </c>
      <c r="J152" s="148">
        <v>3.43</v>
      </c>
      <c r="K152" s="149" t="s">
        <v>2705</v>
      </c>
      <c r="L152" s="144" t="s">
        <v>86</v>
      </c>
      <c r="M152" t="s">
        <v>6316</v>
      </c>
      <c r="N152" t="s">
        <v>42013</v>
      </c>
      <c r="O152" t="s">
        <v>42044</v>
      </c>
      <c r="P152" t="s">
        <v>42027</v>
      </c>
      <c r="Q152" t="s">
        <v>42030</v>
      </c>
      <c r="R152" s="150" t="s">
        <v>42054</v>
      </c>
      <c r="S152" s="150" t="s">
        <v>8453</v>
      </c>
      <c r="T152" t="s">
        <v>6330</v>
      </c>
    </row>
    <row r="153">
      <c r="A153" s="144" t="s">
        <v>6368</v>
      </c>
      <c r="B153" s="144" t="s">
        <v>6254</v>
      </c>
      <c r="C153" s="144" t="s">
        <v>6369</v>
      </c>
      <c r="D153" s="144" t="s">
        <v>46</v>
      </c>
      <c r="E153" s="144" t="s">
        <v>43</v>
      </c>
      <c r="F153" s="145" t="s">
        <v>42010</v>
      </c>
      <c r="G153" s="147" t="s">
        <v>42011</v>
      </c>
      <c r="H153" s="147" t="s">
        <v>6370</v>
      </c>
      <c r="I153" s="144" t="s">
        <v>49</v>
      </c>
      <c r="J153" s="148">
        <v>2.86</v>
      </c>
      <c r="K153" s="149"/>
      <c r="L153" s="144"/>
      <c r="M153" t="s">
        <v>6371</v>
      </c>
      <c r="N153" t="s">
        <v>86</v>
      </c>
      <c r="O153" t="s">
        <v>86</v>
      </c>
      <c r="P153" t="s">
        <v>86</v>
      </c>
      <c r="Q153" t="s">
        <v>86</v>
      </c>
      <c r="R153" s="150" t="s">
        <v>42074</v>
      </c>
      <c r="S153" s="150" t="s">
        <v>42054</v>
      </c>
      <c r="T153" t="s">
        <v>6381</v>
      </c>
    </row>
    <row r="154">
      <c r="A154" s="144" t="s">
        <v>6388</v>
      </c>
      <c r="B154" s="144" t="s">
        <v>6254</v>
      </c>
      <c r="C154" s="144" t="s">
        <v>6389</v>
      </c>
      <c r="D154" s="144" t="s">
        <v>46</v>
      </c>
      <c r="E154" s="144" t="s">
        <v>119</v>
      </c>
      <c r="F154" s="145" t="s">
        <v>42010</v>
      </c>
      <c r="G154" s="147" t="s">
        <v>42011</v>
      </c>
      <c r="H154" s="147" t="s">
        <v>6390</v>
      </c>
      <c r="I154" s="144" t="s">
        <v>49</v>
      </c>
      <c r="J154" s="148">
        <v>3.6</v>
      </c>
      <c r="K154" s="149" t="s">
        <v>3687</v>
      </c>
      <c r="L154" s="144" t="s">
        <v>86</v>
      </c>
      <c r="M154" t="s">
        <v>6391</v>
      </c>
      <c r="N154" t="s">
        <v>42052</v>
      </c>
      <c r="O154" t="s">
        <v>42053</v>
      </c>
      <c r="P154" t="s">
        <v>42015</v>
      </c>
      <c r="Q154" t="s">
        <v>42037</v>
      </c>
      <c r="R154" s="150" t="s">
        <v>42054</v>
      </c>
      <c r="S154" s="150" t="s">
        <v>8453</v>
      </c>
      <c r="T154" t="s">
        <v>6402</v>
      </c>
    </row>
    <row r="155">
      <c r="A155" s="144" t="s">
        <v>6443</v>
      </c>
      <c r="B155" s="144" t="s">
        <v>6254</v>
      </c>
      <c r="C155" s="144" t="s">
        <v>6444</v>
      </c>
      <c r="D155" s="144" t="s">
        <v>46</v>
      </c>
      <c r="E155" s="144" t="s">
        <v>284</v>
      </c>
      <c r="F155" s="145" t="s">
        <v>42010</v>
      </c>
      <c r="G155" s="147" t="s">
        <v>42011</v>
      </c>
      <c r="H155" s="147" t="s">
        <v>6445</v>
      </c>
      <c r="I155" s="144" t="s">
        <v>49</v>
      </c>
      <c r="J155" s="148">
        <v>3.29</v>
      </c>
      <c r="K155" s="149" t="s">
        <v>86</v>
      </c>
      <c r="L155" s="144" t="s">
        <v>86</v>
      </c>
      <c r="M155" t="s">
        <v>6446</v>
      </c>
      <c r="N155" t="s">
        <v>86</v>
      </c>
      <c r="O155" t="s">
        <v>86</v>
      </c>
      <c r="P155" t="s">
        <v>86</v>
      </c>
      <c r="Q155" t="s">
        <v>86</v>
      </c>
      <c r="R155" s="150" t="s">
        <v>42041</v>
      </c>
      <c r="S155" s="150" t="s">
        <v>2010</v>
      </c>
      <c r="T155" t="s">
        <v>6459</v>
      </c>
    </row>
    <row r="156">
      <c r="A156" s="144" t="s">
        <v>6477</v>
      </c>
      <c r="B156" s="144" t="s">
        <v>6478</v>
      </c>
      <c r="C156" s="144" t="s">
        <v>6479</v>
      </c>
      <c r="D156" s="144" t="s">
        <v>3309</v>
      </c>
      <c r="E156" s="144" t="s">
        <v>823</v>
      </c>
      <c r="F156" s="145" t="s">
        <v>42010</v>
      </c>
      <c r="G156" s="147" t="s">
        <v>42011</v>
      </c>
      <c r="H156" s="147" t="s">
        <v>6480</v>
      </c>
      <c r="I156" s="144" t="s">
        <v>6481</v>
      </c>
      <c r="J156" s="148">
        <v>3.31</v>
      </c>
      <c r="K156" s="149"/>
      <c r="L156" s="144"/>
      <c r="M156" t="s">
        <v>6482</v>
      </c>
      <c r="N156" t="s">
        <v>86</v>
      </c>
      <c r="O156" t="s">
        <v>86</v>
      </c>
      <c r="P156" t="s">
        <v>86</v>
      </c>
      <c r="Q156" t="s">
        <v>86</v>
      </c>
      <c r="R156" s="150" t="s">
        <v>2445</v>
      </c>
      <c r="S156" s="150" t="s">
        <v>12065</v>
      </c>
      <c r="T156" t="s">
        <v>6493</v>
      </c>
    </row>
    <row r="157">
      <c r="A157" s="144" t="s">
        <v>6511</v>
      </c>
      <c r="B157" s="144" t="s">
        <v>6478</v>
      </c>
      <c r="C157" s="144" t="s">
        <v>6512</v>
      </c>
      <c r="D157" s="144" t="s">
        <v>3309</v>
      </c>
      <c r="E157" s="144" t="s">
        <v>2410</v>
      </c>
      <c r="F157" s="145" t="s">
        <v>42010</v>
      </c>
      <c r="G157" s="147" t="s">
        <v>42011</v>
      </c>
      <c r="H157" s="147" t="s">
        <v>6513</v>
      </c>
      <c r="I157" s="144" t="s">
        <v>1330</v>
      </c>
      <c r="J157" s="148">
        <v>3.9</v>
      </c>
      <c r="K157" s="149" t="s">
        <v>6515</v>
      </c>
      <c r="L157" s="144" t="s">
        <v>86</v>
      </c>
      <c r="M157" t="s">
        <v>6514</v>
      </c>
      <c r="N157" t="s">
        <v>42039</v>
      </c>
      <c r="O157" t="s">
        <v>42064</v>
      </c>
      <c r="P157" t="s">
        <v>42039</v>
      </c>
      <c r="Q157" t="s">
        <v>42043</v>
      </c>
      <c r="R157" s="150" t="s">
        <v>12065</v>
      </c>
      <c r="S157" s="150" t="s">
        <v>42025</v>
      </c>
      <c r="T157" t="s">
        <v>6526</v>
      </c>
    </row>
    <row r="158">
      <c r="A158" s="144" t="s">
        <v>6536</v>
      </c>
      <c r="B158" s="144" t="s">
        <v>6478</v>
      </c>
      <c r="C158" s="144" t="s">
        <v>6537</v>
      </c>
      <c r="D158" s="144" t="s">
        <v>3309</v>
      </c>
      <c r="E158" s="144" t="s">
        <v>823</v>
      </c>
      <c r="F158" s="145" t="s">
        <v>42010</v>
      </c>
      <c r="G158" s="147" t="s">
        <v>42011</v>
      </c>
      <c r="H158" s="147" t="s">
        <v>6538</v>
      </c>
      <c r="I158" s="144" t="s">
        <v>49</v>
      </c>
      <c r="J158" s="148">
        <v>3.47</v>
      </c>
      <c r="K158" s="149" t="s">
        <v>86</v>
      </c>
      <c r="L158" s="144" t="s">
        <v>86</v>
      </c>
      <c r="M158" t="s">
        <v>6539</v>
      </c>
      <c r="N158" t="s">
        <v>86</v>
      </c>
      <c r="O158" t="s">
        <v>86</v>
      </c>
      <c r="P158" t="s">
        <v>86</v>
      </c>
      <c r="Q158" t="s">
        <v>86</v>
      </c>
      <c r="R158" s="150" t="s">
        <v>2445</v>
      </c>
      <c r="S158" s="150" t="s">
        <v>2010</v>
      </c>
      <c r="T158" t="s">
        <v>6548</v>
      </c>
    </row>
    <row r="159">
      <c r="A159" s="144" t="s">
        <v>6560</v>
      </c>
      <c r="B159" s="144" t="s">
        <v>6478</v>
      </c>
      <c r="C159" s="144" t="s">
        <v>6561</v>
      </c>
      <c r="D159" s="144" t="s">
        <v>3309</v>
      </c>
      <c r="E159" s="144" t="s">
        <v>119</v>
      </c>
      <c r="F159" s="145" t="s">
        <v>42010</v>
      </c>
      <c r="G159" s="147" t="s">
        <v>42011</v>
      </c>
      <c r="H159" s="147" t="s">
        <v>6562</v>
      </c>
      <c r="I159" s="144" t="s">
        <v>49</v>
      </c>
      <c r="J159" s="148">
        <v>3.52</v>
      </c>
      <c r="K159" s="149" t="s">
        <v>3379</v>
      </c>
      <c r="L159" s="144" t="s">
        <v>86</v>
      </c>
      <c r="M159" t="s">
        <v>6563</v>
      </c>
      <c r="N159" t="s">
        <v>42049</v>
      </c>
      <c r="O159" t="s">
        <v>42035</v>
      </c>
      <c r="P159" t="s">
        <v>42040</v>
      </c>
      <c r="Q159" t="s">
        <v>42035</v>
      </c>
      <c r="R159" s="150" t="s">
        <v>12032</v>
      </c>
      <c r="S159" s="150" t="s">
        <v>22460</v>
      </c>
      <c r="T159" t="s">
        <v>6577</v>
      </c>
    </row>
    <row r="160">
      <c r="A160" s="144" t="s">
        <v>6614</v>
      </c>
      <c r="B160" s="144" t="s">
        <v>6478</v>
      </c>
      <c r="C160" s="144" t="s">
        <v>6615</v>
      </c>
      <c r="D160" s="144" t="s">
        <v>3309</v>
      </c>
      <c r="E160" s="144" t="s">
        <v>3713</v>
      </c>
      <c r="F160" s="145" t="s">
        <v>42010</v>
      </c>
      <c r="G160" s="147" t="s">
        <v>42011</v>
      </c>
      <c r="H160" s="147" t="s">
        <v>6616</v>
      </c>
      <c r="I160" s="144" t="s">
        <v>49</v>
      </c>
      <c r="J160" s="148">
        <v>3.38</v>
      </c>
      <c r="K160" s="149" t="s">
        <v>2622</v>
      </c>
      <c r="L160" s="144"/>
      <c r="M160" t="s">
        <v>6617</v>
      </c>
      <c r="N160" t="s">
        <v>42075</v>
      </c>
      <c r="O160" t="s">
        <v>42076</v>
      </c>
      <c r="P160" t="s">
        <v>42077</v>
      </c>
      <c r="Q160" t="s">
        <v>42064</v>
      </c>
      <c r="R160" s="150" t="s">
        <v>2445</v>
      </c>
      <c r="S160" s="150" t="s">
        <v>6070</v>
      </c>
      <c r="T160" t="s">
        <v>6632</v>
      </c>
    </row>
    <row r="161">
      <c r="A161" s="144" t="s">
        <v>6639</v>
      </c>
      <c r="B161" s="144" t="s">
        <v>6640</v>
      </c>
      <c r="C161" s="144" t="s">
        <v>6641</v>
      </c>
      <c r="D161" s="144" t="s">
        <v>936</v>
      </c>
      <c r="E161" s="144" t="s">
        <v>581</v>
      </c>
      <c r="F161" s="145" t="s">
        <v>42010</v>
      </c>
      <c r="G161" s="147" t="s">
        <v>42011</v>
      </c>
      <c r="H161" s="147" t="s">
        <v>6642</v>
      </c>
      <c r="I161" s="144" t="s">
        <v>49</v>
      </c>
      <c r="J161" s="148">
        <v>3.38</v>
      </c>
      <c r="K161" s="149" t="s">
        <v>2560</v>
      </c>
      <c r="L161" s="144" t="s">
        <v>86</v>
      </c>
      <c r="M161" t="s">
        <v>6643</v>
      </c>
      <c r="N161" t="s">
        <v>42040</v>
      </c>
      <c r="O161" t="s">
        <v>42035</v>
      </c>
      <c r="P161" t="s">
        <v>42028</v>
      </c>
      <c r="Q161" t="s">
        <v>42035</v>
      </c>
      <c r="R161" s="150" t="s">
        <v>1489</v>
      </c>
      <c r="S161" s="150" t="s">
        <v>6070</v>
      </c>
      <c r="T161" t="s">
        <v>6657</v>
      </c>
    </row>
    <row r="162">
      <c r="A162" s="144" t="s">
        <v>6679</v>
      </c>
      <c r="B162" s="144" t="s">
        <v>6640</v>
      </c>
      <c r="C162" s="144" t="s">
        <v>6680</v>
      </c>
      <c r="D162" s="144" t="s">
        <v>936</v>
      </c>
      <c r="E162" s="144" t="s">
        <v>581</v>
      </c>
      <c r="F162" s="145" t="s">
        <v>42010</v>
      </c>
      <c r="G162" s="147" t="s">
        <v>42011</v>
      </c>
      <c r="H162" s="147" t="s">
        <v>6681</v>
      </c>
      <c r="I162" s="144" t="s">
        <v>49</v>
      </c>
      <c r="J162" s="148">
        <v>3.55</v>
      </c>
      <c r="K162" s="149" t="s">
        <v>2560</v>
      </c>
      <c r="L162" s="144"/>
      <c r="M162" t="s">
        <v>6682</v>
      </c>
      <c r="N162" t="s">
        <v>42028</v>
      </c>
      <c r="O162" t="s">
        <v>42044</v>
      </c>
      <c r="P162" t="s">
        <v>42052</v>
      </c>
      <c r="Q162" t="s">
        <v>42037</v>
      </c>
      <c r="R162" s="150" t="s">
        <v>2445</v>
      </c>
      <c r="S162" s="150" t="s">
        <v>8552</v>
      </c>
      <c r="T162" t="s">
        <v>6693</v>
      </c>
    </row>
    <row r="163">
      <c r="A163" s="144" t="s">
        <v>6715</v>
      </c>
      <c r="B163" s="144" t="s">
        <v>6716</v>
      </c>
      <c r="C163" s="144" t="s">
        <v>6717</v>
      </c>
      <c r="D163" s="144" t="s">
        <v>3309</v>
      </c>
      <c r="E163" s="144" t="s">
        <v>1646</v>
      </c>
      <c r="F163" s="145" t="s">
        <v>42010</v>
      </c>
      <c r="G163" s="147" t="s">
        <v>42011</v>
      </c>
      <c r="H163" s="147" t="s">
        <v>6718</v>
      </c>
      <c r="I163" s="144" t="s">
        <v>49</v>
      </c>
      <c r="J163" s="148">
        <v>3.59</v>
      </c>
      <c r="K163" s="149" t="s">
        <v>659</v>
      </c>
      <c r="L163" s="144" t="s">
        <v>86</v>
      </c>
      <c r="M163" t="s">
        <v>6719</v>
      </c>
      <c r="N163" t="s">
        <v>42040</v>
      </c>
      <c r="O163" t="s">
        <v>42022</v>
      </c>
      <c r="P163" t="s">
        <v>42049</v>
      </c>
      <c r="Q163" t="s">
        <v>42024</v>
      </c>
      <c r="R163" s="150" t="s">
        <v>42054</v>
      </c>
      <c r="S163" s="150" t="s">
        <v>6070</v>
      </c>
      <c r="T163" t="s">
        <v>6730</v>
      </c>
    </row>
    <row r="164">
      <c r="A164" s="144" t="s">
        <v>6779</v>
      </c>
      <c r="B164" s="144" t="s">
        <v>6716</v>
      </c>
      <c r="C164" s="144" t="s">
        <v>6780</v>
      </c>
      <c r="D164" s="144" t="s">
        <v>3309</v>
      </c>
      <c r="E164" s="144" t="s">
        <v>3713</v>
      </c>
      <c r="F164" s="145" t="s">
        <v>42010</v>
      </c>
      <c r="G164" s="147" t="s">
        <v>42011</v>
      </c>
      <c r="H164" s="147" t="s">
        <v>6781</v>
      </c>
      <c r="I164" s="144" t="s">
        <v>49</v>
      </c>
      <c r="J164" s="148">
        <v>3.4</v>
      </c>
      <c r="K164" s="149"/>
      <c r="L164" s="144"/>
      <c r="M164" t="s">
        <v>6782</v>
      </c>
      <c r="N164" t="s">
        <v>86</v>
      </c>
      <c r="O164" t="s">
        <v>86</v>
      </c>
      <c r="P164" t="s">
        <v>86</v>
      </c>
      <c r="Q164" t="s">
        <v>86</v>
      </c>
      <c r="R164" s="150" t="s">
        <v>4025</v>
      </c>
      <c r="S164" s="150" t="s">
        <v>2010</v>
      </c>
      <c r="T164" t="s">
        <v>6794</v>
      </c>
    </row>
    <row r="165">
      <c r="A165" s="144" t="s">
        <v>6800</v>
      </c>
      <c r="B165" s="144" t="s">
        <v>6801</v>
      </c>
      <c r="C165" s="144" t="s">
        <v>6802</v>
      </c>
      <c r="D165" s="144" t="s">
        <v>2136</v>
      </c>
      <c r="E165" s="144" t="s">
        <v>2257</v>
      </c>
      <c r="F165" s="145" t="s">
        <v>42010</v>
      </c>
      <c r="G165" s="147" t="s">
        <v>42011</v>
      </c>
      <c r="H165" s="147" t="s">
        <v>6803</v>
      </c>
      <c r="I165" s="144" t="s">
        <v>49</v>
      </c>
      <c r="J165" s="148">
        <v>4.11</v>
      </c>
      <c r="K165" s="149" t="s">
        <v>6805</v>
      </c>
      <c r="L165" s="144"/>
      <c r="M165" t="s">
        <v>6804</v>
      </c>
      <c r="N165" t="s">
        <v>42065</v>
      </c>
      <c r="O165" t="s">
        <v>42059</v>
      </c>
      <c r="P165" t="s">
        <v>42063</v>
      </c>
      <c r="Q165" t="s">
        <v>42062</v>
      </c>
      <c r="R165" s="150" t="s">
        <v>5526</v>
      </c>
      <c r="S165" s="150" t="s">
        <v>42042</v>
      </c>
      <c r="T165" t="s">
        <v>6819</v>
      </c>
    </row>
    <row r="166">
      <c r="A166" s="144" t="s">
        <v>6850</v>
      </c>
      <c r="B166" s="144" t="s">
        <v>6801</v>
      </c>
      <c r="C166" s="144" t="s">
        <v>6851</v>
      </c>
      <c r="D166" s="144" t="s">
        <v>2136</v>
      </c>
      <c r="E166" s="144" t="s">
        <v>5230</v>
      </c>
      <c r="F166" s="145" t="s">
        <v>42010</v>
      </c>
      <c r="G166" s="147" t="s">
        <v>42011</v>
      </c>
      <c r="H166" s="147" t="s">
        <v>6852</v>
      </c>
      <c r="I166" s="144" t="s">
        <v>49</v>
      </c>
      <c r="J166" s="148">
        <v>3.5</v>
      </c>
      <c r="K166" s="149" t="s">
        <v>123</v>
      </c>
      <c r="L166" s="144" t="s">
        <v>86</v>
      </c>
      <c r="M166" t="s">
        <v>6853</v>
      </c>
      <c r="N166" t="s">
        <v>42040</v>
      </c>
      <c r="O166" t="s">
        <v>42030</v>
      </c>
      <c r="P166" t="s">
        <v>42028</v>
      </c>
      <c r="Q166" t="s">
        <v>42030</v>
      </c>
      <c r="R166" s="150" t="s">
        <v>42029</v>
      </c>
      <c r="S166" s="150" t="s">
        <v>8453</v>
      </c>
      <c r="T166" t="s">
        <v>6864</v>
      </c>
    </row>
    <row r="167">
      <c r="A167" s="144" t="s">
        <v>6873</v>
      </c>
      <c r="B167" s="144" t="s">
        <v>6874</v>
      </c>
      <c r="C167" s="144" t="s">
        <v>6875</v>
      </c>
      <c r="D167" s="144" t="s">
        <v>2304</v>
      </c>
      <c r="E167" s="144" t="s">
        <v>2133</v>
      </c>
      <c r="F167" s="145" t="s">
        <v>42010</v>
      </c>
      <c r="G167" s="147" t="s">
        <v>42011</v>
      </c>
      <c r="H167" s="147" t="s">
        <v>6876</v>
      </c>
      <c r="I167" s="144" t="s">
        <v>49</v>
      </c>
      <c r="J167" s="148">
        <v>3.39</v>
      </c>
      <c r="K167" s="149"/>
      <c r="L167" s="144"/>
      <c r="M167" t="s">
        <v>6877</v>
      </c>
      <c r="N167" t="s">
        <v>86</v>
      </c>
      <c r="O167" t="s">
        <v>86</v>
      </c>
      <c r="P167" t="s">
        <v>86</v>
      </c>
      <c r="Q167" t="s">
        <v>86</v>
      </c>
      <c r="R167" s="150" t="s">
        <v>8552</v>
      </c>
      <c r="S167" s="150" t="s">
        <v>8453</v>
      </c>
      <c r="T167" t="s">
        <v>6887</v>
      </c>
    </row>
    <row r="168">
      <c r="A168" s="144" t="s">
        <v>6916</v>
      </c>
      <c r="B168" s="144" t="s">
        <v>6874</v>
      </c>
      <c r="C168" s="144" t="s">
        <v>6917</v>
      </c>
      <c r="D168" s="144" t="s">
        <v>2304</v>
      </c>
      <c r="E168" s="144" t="s">
        <v>2351</v>
      </c>
      <c r="F168" s="145" t="s">
        <v>42010</v>
      </c>
      <c r="G168" s="147" t="s">
        <v>42011</v>
      </c>
      <c r="H168" s="147" t="s">
        <v>6918</v>
      </c>
      <c r="I168" s="144" t="s">
        <v>49</v>
      </c>
      <c r="J168" s="148">
        <v>3.33</v>
      </c>
      <c r="K168" s="149"/>
      <c r="L168" s="144"/>
      <c r="M168" t="s">
        <v>6919</v>
      </c>
      <c r="N168" t="s">
        <v>42013</v>
      </c>
      <c r="O168" t="s">
        <v>42037</v>
      </c>
      <c r="P168" t="s">
        <v>42013</v>
      </c>
      <c r="Q168" t="s">
        <v>42031</v>
      </c>
      <c r="R168" s="150" t="s">
        <v>1489</v>
      </c>
      <c r="S168" s="150" t="s">
        <v>2010</v>
      </c>
      <c r="T168" t="s">
        <v>6929</v>
      </c>
    </row>
    <row r="169">
      <c r="A169" s="144" t="s">
        <v>6957</v>
      </c>
      <c r="B169" s="144" t="s">
        <v>6874</v>
      </c>
      <c r="C169" s="144" t="s">
        <v>2352</v>
      </c>
      <c r="D169" s="144" t="s">
        <v>2304</v>
      </c>
      <c r="E169" s="144" t="s">
        <v>893</v>
      </c>
      <c r="F169" s="145" t="s">
        <v>42010</v>
      </c>
      <c r="G169" s="147" t="s">
        <v>42011</v>
      </c>
      <c r="H169" s="147" t="s">
        <v>6958</v>
      </c>
      <c r="I169" s="144" t="s">
        <v>49</v>
      </c>
      <c r="J169" s="148">
        <v>3.59</v>
      </c>
      <c r="K169" s="149" t="s">
        <v>2889</v>
      </c>
      <c r="L169" s="144"/>
      <c r="M169" t="s">
        <v>6959</v>
      </c>
      <c r="N169" t="s">
        <v>42021</v>
      </c>
      <c r="O169" t="s">
        <v>42024</v>
      </c>
      <c r="P169" t="s">
        <v>42037</v>
      </c>
      <c r="Q169" t="s">
        <v>42047</v>
      </c>
      <c r="R169" s="150" t="s">
        <v>12065</v>
      </c>
      <c r="S169" s="150" t="s">
        <v>42025</v>
      </c>
      <c r="T169" t="s">
        <v>6969</v>
      </c>
    </row>
    <row r="170">
      <c r="A170" s="144" t="s">
        <v>6988</v>
      </c>
      <c r="B170" s="144" t="s">
        <v>6874</v>
      </c>
      <c r="C170" s="144" t="s">
        <v>6989</v>
      </c>
      <c r="D170" s="144" t="s">
        <v>2304</v>
      </c>
      <c r="E170" s="144" t="s">
        <v>2257</v>
      </c>
      <c r="F170" s="145" t="s">
        <v>42010</v>
      </c>
      <c r="G170" s="147" t="s">
        <v>42011</v>
      </c>
      <c r="H170" s="147" t="s">
        <v>6990</v>
      </c>
      <c r="I170" s="144" t="s">
        <v>49</v>
      </c>
      <c r="J170" s="148">
        <v>3.9</v>
      </c>
      <c r="K170" s="149" t="s">
        <v>422</v>
      </c>
      <c r="L170" s="144" t="s">
        <v>86</v>
      </c>
      <c r="M170" t="s">
        <v>6991</v>
      </c>
      <c r="N170" t="s">
        <v>42065</v>
      </c>
      <c r="O170" t="s">
        <v>42059</v>
      </c>
      <c r="P170" t="s">
        <v>42061</v>
      </c>
      <c r="Q170" t="s">
        <v>42060</v>
      </c>
      <c r="R170" s="150" t="s">
        <v>5526</v>
      </c>
      <c r="S170" s="150" t="s">
        <v>42042</v>
      </c>
      <c r="T170" t="s">
        <v>7001</v>
      </c>
    </row>
    <row r="171">
      <c r="A171" s="144" t="s">
        <v>7032</v>
      </c>
      <c r="B171" s="144" t="s">
        <v>6874</v>
      </c>
      <c r="C171" s="144" t="s">
        <v>7033</v>
      </c>
      <c r="D171" s="144" t="s">
        <v>2304</v>
      </c>
      <c r="E171" s="144" t="s">
        <v>5322</v>
      </c>
      <c r="F171" s="145" t="s">
        <v>42010</v>
      </c>
      <c r="G171" s="147" t="s">
        <v>42011</v>
      </c>
      <c r="H171" s="147" t="s">
        <v>7034</v>
      </c>
      <c r="I171" s="144" t="s">
        <v>49</v>
      </c>
      <c r="J171" s="148">
        <v>3.38</v>
      </c>
      <c r="K171" s="149" t="s">
        <v>86</v>
      </c>
      <c r="L171" s="144" t="s">
        <v>86</v>
      </c>
      <c r="M171" t="s">
        <v>7035</v>
      </c>
      <c r="N171" t="s">
        <v>42052</v>
      </c>
      <c r="O171" t="s">
        <v>42053</v>
      </c>
      <c r="P171" t="s">
        <v>42052</v>
      </c>
      <c r="Q171" t="s">
        <v>42031</v>
      </c>
      <c r="R171" s="150" t="s">
        <v>2445</v>
      </c>
      <c r="S171" s="150" t="s">
        <v>2010</v>
      </c>
      <c r="T171" t="s">
        <v>7047</v>
      </c>
    </row>
    <row r="172">
      <c r="A172" s="144" t="s">
        <v>7062</v>
      </c>
      <c r="B172" s="144" t="s">
        <v>6874</v>
      </c>
      <c r="C172" s="144" t="s">
        <v>7063</v>
      </c>
      <c r="D172" s="144" t="s">
        <v>2304</v>
      </c>
      <c r="E172" s="144" t="s">
        <v>1646</v>
      </c>
      <c r="F172" s="145" t="s">
        <v>42010</v>
      </c>
      <c r="G172" s="147" t="s">
        <v>42011</v>
      </c>
      <c r="H172" s="147" t="s">
        <v>7064</v>
      </c>
      <c r="I172" s="144" t="s">
        <v>49</v>
      </c>
      <c r="J172" s="148">
        <v>3.73</v>
      </c>
      <c r="K172" s="149" t="s">
        <v>2375</v>
      </c>
      <c r="L172" s="144" t="s">
        <v>86</v>
      </c>
      <c r="M172" t="s">
        <v>7065</v>
      </c>
      <c r="N172" t="s">
        <v>42015</v>
      </c>
      <c r="O172" t="s">
        <v>42039</v>
      </c>
      <c r="P172" t="s">
        <v>42052</v>
      </c>
      <c r="Q172" t="s">
        <v>42021</v>
      </c>
      <c r="R172" s="150" t="s">
        <v>4025</v>
      </c>
      <c r="S172" s="150" t="s">
        <v>12032</v>
      </c>
      <c r="T172" t="s">
        <v>7080</v>
      </c>
    </row>
    <row r="173">
      <c r="A173" s="144" t="s">
        <v>7114</v>
      </c>
      <c r="B173" s="144" t="s">
        <v>6874</v>
      </c>
      <c r="C173" s="144" t="s">
        <v>7115</v>
      </c>
      <c r="D173" s="144" t="s">
        <v>2304</v>
      </c>
      <c r="E173" s="144" t="s">
        <v>5322</v>
      </c>
      <c r="F173" s="145" t="s">
        <v>42010</v>
      </c>
      <c r="G173" s="147" t="s">
        <v>42011</v>
      </c>
      <c r="H173" s="147" t="s">
        <v>7116</v>
      </c>
      <c r="I173" s="144" t="s">
        <v>1330</v>
      </c>
      <c r="J173" s="148">
        <v>3.29</v>
      </c>
      <c r="K173" s="149" t="s">
        <v>86</v>
      </c>
      <c r="L173" s="144" t="s">
        <v>86</v>
      </c>
      <c r="M173" t="s">
        <v>7117</v>
      </c>
      <c r="N173" t="s">
        <v>86</v>
      </c>
      <c r="O173" t="s">
        <v>86</v>
      </c>
      <c r="P173" t="s">
        <v>86</v>
      </c>
      <c r="Q173" t="s">
        <v>86</v>
      </c>
      <c r="R173" s="150" t="s">
        <v>1489</v>
      </c>
      <c r="S173" s="150" t="s">
        <v>6070</v>
      </c>
      <c r="T173" t="s">
        <v>7125</v>
      </c>
    </row>
    <row r="174">
      <c r="A174" s="144" t="s">
        <v>7137</v>
      </c>
      <c r="B174" s="144" t="s">
        <v>7138</v>
      </c>
      <c r="C174" s="144" t="s">
        <v>7139</v>
      </c>
      <c r="D174" s="144" t="s">
        <v>462</v>
      </c>
      <c r="E174" s="144" t="s">
        <v>178</v>
      </c>
      <c r="F174" s="145" t="s">
        <v>42010</v>
      </c>
      <c r="G174" s="147" t="s">
        <v>42011</v>
      </c>
      <c r="H174" s="147" t="s">
        <v>7140</v>
      </c>
      <c r="I174" s="144" t="s">
        <v>49</v>
      </c>
      <c r="J174" s="148">
        <v>3.49</v>
      </c>
      <c r="K174" s="149" t="s">
        <v>7142</v>
      </c>
      <c r="L174" s="144"/>
      <c r="M174" t="s">
        <v>7141</v>
      </c>
      <c r="N174" t="s">
        <v>42038</v>
      </c>
      <c r="O174" t="s">
        <v>42039</v>
      </c>
      <c r="P174" t="s">
        <v>42045</v>
      </c>
      <c r="Q174" t="s">
        <v>42023</v>
      </c>
      <c r="R174" s="150" t="s">
        <v>42055</v>
      </c>
      <c r="S174" s="150" t="s">
        <v>12032</v>
      </c>
      <c r="T174" t="s">
        <v>7153</v>
      </c>
    </row>
    <row r="175">
      <c r="A175" s="144" t="s">
        <v>7161</v>
      </c>
      <c r="B175" s="144" t="s">
        <v>7138</v>
      </c>
      <c r="C175" s="144" t="s">
        <v>7162</v>
      </c>
      <c r="D175" s="144" t="s">
        <v>462</v>
      </c>
      <c r="E175" s="144" t="s">
        <v>529</v>
      </c>
      <c r="F175" s="145" t="s">
        <v>42010</v>
      </c>
      <c r="G175" s="147" t="s">
        <v>42011</v>
      </c>
      <c r="H175" s="147" t="s">
        <v>7163</v>
      </c>
      <c r="I175" s="144" t="s">
        <v>49</v>
      </c>
      <c r="J175" s="148">
        <v>3.44</v>
      </c>
      <c r="K175" s="149" t="s">
        <v>3903</v>
      </c>
      <c r="L175" s="144"/>
      <c r="M175" t="s">
        <v>7164</v>
      </c>
      <c r="N175" t="s">
        <v>42013</v>
      </c>
      <c r="O175" t="s">
        <v>42044</v>
      </c>
      <c r="P175" t="s">
        <v>42052</v>
      </c>
      <c r="Q175" t="s">
        <v>42053</v>
      </c>
      <c r="R175" s="150" t="s">
        <v>42055</v>
      </c>
      <c r="S175" s="150" t="s">
        <v>12065</v>
      </c>
      <c r="T175" t="s">
        <v>7172</v>
      </c>
    </row>
    <row r="176">
      <c r="A176" s="144" t="s">
        <v>7204</v>
      </c>
      <c r="B176" s="144" t="s">
        <v>7205</v>
      </c>
      <c r="C176" s="144" t="s">
        <v>7206</v>
      </c>
      <c r="D176" s="144" t="s">
        <v>2136</v>
      </c>
      <c r="E176" s="144" t="s">
        <v>5322</v>
      </c>
      <c r="F176" s="145" t="s">
        <v>42010</v>
      </c>
      <c r="G176" s="147" t="s">
        <v>42011</v>
      </c>
      <c r="H176" s="147" t="s">
        <v>7207</v>
      </c>
      <c r="I176" s="144" t="s">
        <v>1330</v>
      </c>
      <c r="J176" s="148">
        <v>3.5</v>
      </c>
      <c r="K176" s="149" t="s">
        <v>86</v>
      </c>
      <c r="L176" s="144" t="s">
        <v>86</v>
      </c>
      <c r="M176" t="s">
        <v>7208</v>
      </c>
      <c r="N176" t="s">
        <v>42013</v>
      </c>
      <c r="O176" t="s">
        <v>42053</v>
      </c>
      <c r="P176" t="s">
        <v>42013</v>
      </c>
      <c r="Q176" t="s">
        <v>42053</v>
      </c>
      <c r="R176" s="150" t="s">
        <v>1489</v>
      </c>
      <c r="S176" s="150" t="s">
        <v>8552</v>
      </c>
      <c r="T176" t="s">
        <v>7220</v>
      </c>
    </row>
    <row r="177">
      <c r="A177" s="144" t="s">
        <v>7238</v>
      </c>
      <c r="B177" s="144" t="s">
        <v>7205</v>
      </c>
      <c r="C177" s="144" t="s">
        <v>7239</v>
      </c>
      <c r="D177" s="144" t="s">
        <v>2136</v>
      </c>
      <c r="E177" s="144" t="s">
        <v>2369</v>
      </c>
      <c r="F177" s="145" t="s">
        <v>42010</v>
      </c>
      <c r="G177" s="147" t="s">
        <v>42011</v>
      </c>
      <c r="H177" s="147" t="s">
        <v>7240</v>
      </c>
      <c r="I177" s="144" t="s">
        <v>49</v>
      </c>
      <c r="J177" s="148">
        <v>3.72</v>
      </c>
      <c r="K177" s="149" t="s">
        <v>86</v>
      </c>
      <c r="L177" s="144" t="s">
        <v>7242</v>
      </c>
      <c r="M177" t="s">
        <v>7241</v>
      </c>
      <c r="N177" t="s">
        <v>42022</v>
      </c>
      <c r="O177" t="s">
        <v>42047</v>
      </c>
      <c r="P177" t="s">
        <v>42022</v>
      </c>
      <c r="Q177" t="s">
        <v>42058</v>
      </c>
      <c r="R177" s="150" t="s">
        <v>8453</v>
      </c>
      <c r="S177" s="150" t="s">
        <v>5614</v>
      </c>
      <c r="T177" t="s">
        <v>7256</v>
      </c>
    </row>
    <row r="178">
      <c r="A178" s="144" t="s">
        <v>7276</v>
      </c>
      <c r="B178" s="144" t="s">
        <v>7205</v>
      </c>
      <c r="C178" s="144" t="s">
        <v>7277</v>
      </c>
      <c r="D178" s="144" t="s">
        <v>2136</v>
      </c>
      <c r="E178" s="144" t="s">
        <v>2257</v>
      </c>
      <c r="F178" s="145" t="s">
        <v>42010</v>
      </c>
      <c r="G178" s="147" t="s">
        <v>42011</v>
      </c>
      <c r="H178" s="147" t="s">
        <v>7278</v>
      </c>
      <c r="I178" s="144" t="s">
        <v>49</v>
      </c>
      <c r="J178" s="148">
        <v>4.12</v>
      </c>
      <c r="K178" s="149" t="s">
        <v>1436</v>
      </c>
      <c r="L178" s="144"/>
      <c r="M178" t="s">
        <v>7279</v>
      </c>
      <c r="N178" t="s">
        <v>42047</v>
      </c>
      <c r="O178" t="s">
        <v>42059</v>
      </c>
      <c r="P178" t="s">
        <v>42061</v>
      </c>
      <c r="Q178" t="s">
        <v>42060</v>
      </c>
      <c r="R178" s="150" t="s">
        <v>5614</v>
      </c>
      <c r="S178" s="150" t="s">
        <v>42042</v>
      </c>
      <c r="T178" t="s">
        <v>7294</v>
      </c>
    </row>
    <row r="179">
      <c r="A179" s="144" t="s">
        <v>7325</v>
      </c>
      <c r="B179" s="144" t="s">
        <v>7205</v>
      </c>
      <c r="C179" s="144" t="s">
        <v>7326</v>
      </c>
      <c r="D179" s="144" t="s">
        <v>2136</v>
      </c>
      <c r="E179" s="144" t="s">
        <v>2257</v>
      </c>
      <c r="F179" s="145" t="s">
        <v>42010</v>
      </c>
      <c r="G179" s="147" t="s">
        <v>42011</v>
      </c>
      <c r="H179" s="147" t="s">
        <v>7327</v>
      </c>
      <c r="I179" s="144" t="s">
        <v>49</v>
      </c>
      <c r="J179" s="148">
        <v>4.07</v>
      </c>
      <c r="K179" s="149" t="s">
        <v>7329</v>
      </c>
      <c r="L179" s="144" t="s">
        <v>86</v>
      </c>
      <c r="M179" t="s">
        <v>7328</v>
      </c>
      <c r="N179" t="s">
        <v>42064</v>
      </c>
      <c r="O179" t="s">
        <v>42058</v>
      </c>
      <c r="P179" t="s">
        <v>42047</v>
      </c>
      <c r="Q179" t="s">
        <v>42062</v>
      </c>
      <c r="R179" s="150" t="s">
        <v>5526</v>
      </c>
      <c r="S179" s="150" t="s">
        <v>42042</v>
      </c>
      <c r="T179" t="s">
        <v>7344</v>
      </c>
    </row>
    <row r="180">
      <c r="A180" s="144" t="s">
        <v>7362</v>
      </c>
      <c r="B180" s="144" t="s">
        <v>7205</v>
      </c>
      <c r="C180" s="144" t="s">
        <v>7277</v>
      </c>
      <c r="D180" s="144" t="s">
        <v>2136</v>
      </c>
      <c r="E180" s="144" t="s">
        <v>2410</v>
      </c>
      <c r="F180" s="145" t="s">
        <v>42010</v>
      </c>
      <c r="G180" s="147" t="s">
        <v>42011</v>
      </c>
      <c r="H180" s="147" t="s">
        <v>7363</v>
      </c>
      <c r="I180" s="144" t="s">
        <v>1330</v>
      </c>
      <c r="J180" s="148">
        <v>3.64</v>
      </c>
      <c r="K180" s="149" t="s">
        <v>5418</v>
      </c>
      <c r="L180" s="144"/>
      <c r="M180" t="s">
        <v>7364</v>
      </c>
      <c r="N180" t="s">
        <v>42053</v>
      </c>
      <c r="O180" t="s">
        <v>42057</v>
      </c>
      <c r="P180" t="s">
        <v>42037</v>
      </c>
      <c r="Q180" t="s">
        <v>42065</v>
      </c>
      <c r="R180" s="150" t="s">
        <v>8552</v>
      </c>
      <c r="S180" s="150" t="s">
        <v>5526</v>
      </c>
      <c r="T180" t="s">
        <v>7374</v>
      </c>
    </row>
    <row r="181">
      <c r="A181" s="144" t="s">
        <v>7400</v>
      </c>
      <c r="B181" s="144" t="s">
        <v>7205</v>
      </c>
      <c r="C181" s="144" t="s">
        <v>7401</v>
      </c>
      <c r="D181" s="144" t="s">
        <v>2136</v>
      </c>
      <c r="E181" s="144" t="s">
        <v>2351</v>
      </c>
      <c r="F181" s="145" t="s">
        <v>42010</v>
      </c>
      <c r="G181" s="147" t="s">
        <v>42011</v>
      </c>
      <c r="H181" s="147" t="s">
        <v>7402</v>
      </c>
      <c r="I181" s="144" t="s">
        <v>49</v>
      </c>
      <c r="J181" s="148">
        <v>3.67</v>
      </c>
      <c r="K181" s="149" t="s">
        <v>7404</v>
      </c>
      <c r="L181" s="144" t="s">
        <v>86</v>
      </c>
      <c r="M181" t="s">
        <v>7403</v>
      </c>
      <c r="N181" t="s">
        <v>42021</v>
      </c>
      <c r="O181" t="s">
        <v>42035</v>
      </c>
      <c r="P181" t="s">
        <v>42023</v>
      </c>
      <c r="Q181" t="s">
        <v>42022</v>
      </c>
      <c r="R181" s="150" t="s">
        <v>12032</v>
      </c>
      <c r="S181" s="150" t="s">
        <v>8552</v>
      </c>
      <c r="T181" t="s">
        <v>7417</v>
      </c>
    </row>
    <row r="182">
      <c r="A182" s="144" t="s">
        <v>7425</v>
      </c>
      <c r="B182" s="144" t="s">
        <v>7205</v>
      </c>
      <c r="C182" s="144" t="s">
        <v>7426</v>
      </c>
      <c r="D182" s="144" t="s">
        <v>2136</v>
      </c>
      <c r="E182" s="144" t="s">
        <v>5322</v>
      </c>
      <c r="F182" s="145" t="s">
        <v>42010</v>
      </c>
      <c r="G182" s="147" t="s">
        <v>42011</v>
      </c>
      <c r="H182" s="147" t="s">
        <v>7427</v>
      </c>
      <c r="I182" s="144" t="s">
        <v>1330</v>
      </c>
      <c r="J182" s="148">
        <v>3.0</v>
      </c>
      <c r="K182" s="149"/>
      <c r="L182" s="144"/>
      <c r="M182" t="s">
        <v>7428</v>
      </c>
      <c r="N182" t="s">
        <v>42015</v>
      </c>
      <c r="O182" t="s">
        <v>42031</v>
      </c>
      <c r="P182" t="s">
        <v>42015</v>
      </c>
      <c r="Q182" t="s">
        <v>42021</v>
      </c>
      <c r="R182" s="150" t="s">
        <v>1489</v>
      </c>
      <c r="S182" s="150" t="s">
        <v>8552</v>
      </c>
      <c r="T182" t="s">
        <v>7441</v>
      </c>
    </row>
    <row r="183">
      <c r="A183" s="144" t="s">
        <v>7464</v>
      </c>
      <c r="B183" s="144" t="s">
        <v>7205</v>
      </c>
      <c r="C183" s="144" t="s">
        <v>7466</v>
      </c>
      <c r="D183" s="144" t="s">
        <v>2136</v>
      </c>
      <c r="E183" s="144" t="s">
        <v>7465</v>
      </c>
      <c r="F183" s="145" t="s">
        <v>42010</v>
      </c>
      <c r="G183" s="147" t="s">
        <v>42011</v>
      </c>
      <c r="H183" s="147" t="s">
        <v>7467</v>
      </c>
      <c r="I183" s="144" t="s">
        <v>1330</v>
      </c>
      <c r="J183" s="148">
        <v>3.49</v>
      </c>
      <c r="K183" s="149"/>
      <c r="L183" s="144"/>
      <c r="M183" t="s">
        <v>7468</v>
      </c>
      <c r="N183" t="s">
        <v>42013</v>
      </c>
      <c r="O183" t="s">
        <v>42053</v>
      </c>
      <c r="P183" t="s">
        <v>42028</v>
      </c>
      <c r="Q183" t="s">
        <v>42044</v>
      </c>
      <c r="R183" s="150" t="s">
        <v>1489</v>
      </c>
      <c r="S183" s="150" t="s">
        <v>6070</v>
      </c>
      <c r="T183" t="s">
        <v>7476</v>
      </c>
    </row>
    <row r="184">
      <c r="A184" s="144" t="s">
        <v>7502</v>
      </c>
      <c r="B184" s="144" t="s">
        <v>7205</v>
      </c>
      <c r="C184" s="144" t="s">
        <v>7277</v>
      </c>
      <c r="D184" s="144" t="s">
        <v>2136</v>
      </c>
      <c r="E184" s="144" t="s">
        <v>2133</v>
      </c>
      <c r="F184" s="145" t="s">
        <v>42010</v>
      </c>
      <c r="G184" s="147" t="s">
        <v>42011</v>
      </c>
      <c r="H184" s="147" t="s">
        <v>7503</v>
      </c>
      <c r="I184" s="144" t="s">
        <v>49</v>
      </c>
      <c r="J184" s="148">
        <v>3.2</v>
      </c>
      <c r="K184" s="149"/>
      <c r="L184" s="144"/>
      <c r="M184" t="s">
        <v>7504</v>
      </c>
      <c r="N184" t="s">
        <v>86</v>
      </c>
      <c r="O184" t="s">
        <v>86</v>
      </c>
      <c r="P184" t="s">
        <v>86</v>
      </c>
      <c r="Q184" t="s">
        <v>86</v>
      </c>
      <c r="R184" s="150" t="s">
        <v>42054</v>
      </c>
      <c r="S184" s="150" t="s">
        <v>22460</v>
      </c>
      <c r="T184" t="s">
        <v>7513</v>
      </c>
    </row>
    <row r="185">
      <c r="A185" s="144" t="s">
        <v>7547</v>
      </c>
      <c r="B185" s="154" t="s">
        <v>7205</v>
      </c>
      <c r="C185" s="154" t="s">
        <v>7277</v>
      </c>
      <c r="D185" s="152" t="s">
        <v>2136</v>
      </c>
      <c r="E185" s="152" t="s">
        <v>5322</v>
      </c>
      <c r="F185" s="145" t="s">
        <v>42010</v>
      </c>
      <c r="G185" s="147" t="s">
        <v>42011</v>
      </c>
      <c r="H185" s="155">
        <v>192703.0</v>
      </c>
      <c r="I185" s="156" t="s">
        <v>1330</v>
      </c>
      <c r="J185" s="148">
        <v>3.4</v>
      </c>
      <c r="K185" s="149"/>
      <c r="L185" s="157"/>
      <c r="M185" t="s">
        <v>7548</v>
      </c>
      <c r="N185" t="s">
        <v>86</v>
      </c>
      <c r="O185" t="s">
        <v>86</v>
      </c>
      <c r="P185" t="s">
        <v>86</v>
      </c>
      <c r="Q185" t="s">
        <v>86</v>
      </c>
      <c r="R185" s="150" t="s">
        <v>12065</v>
      </c>
      <c r="S185" s="150" t="s">
        <v>42025</v>
      </c>
    </row>
    <row r="186">
      <c r="A186" s="144" t="s">
        <v>7580</v>
      </c>
      <c r="B186" s="144" t="s">
        <v>7205</v>
      </c>
      <c r="C186" s="144" t="s">
        <v>7581</v>
      </c>
      <c r="D186" s="144" t="s">
        <v>2136</v>
      </c>
      <c r="E186" s="144" t="s">
        <v>5322</v>
      </c>
      <c r="F186" s="145" t="s">
        <v>42010</v>
      </c>
      <c r="G186" s="147" t="s">
        <v>42011</v>
      </c>
      <c r="H186" s="147" t="s">
        <v>7582</v>
      </c>
      <c r="I186" s="144" t="s">
        <v>49</v>
      </c>
      <c r="J186" s="148">
        <v>3.3</v>
      </c>
      <c r="K186" s="149"/>
      <c r="L186" s="144"/>
      <c r="M186" t="s">
        <v>7583</v>
      </c>
      <c r="N186" t="s">
        <v>86</v>
      </c>
      <c r="O186" t="s">
        <v>86</v>
      </c>
      <c r="P186" t="s">
        <v>86</v>
      </c>
      <c r="Q186" t="s">
        <v>86</v>
      </c>
      <c r="R186" s="150" t="s">
        <v>12065</v>
      </c>
      <c r="S186" s="150" t="s">
        <v>42025</v>
      </c>
      <c r="T186" t="s">
        <v>7595</v>
      </c>
    </row>
    <row r="187">
      <c r="A187" s="144" t="s">
        <v>7602</v>
      </c>
      <c r="B187" s="144" t="s">
        <v>7205</v>
      </c>
      <c r="C187" s="144" t="s">
        <v>7602</v>
      </c>
      <c r="D187" s="144" t="s">
        <v>2136</v>
      </c>
      <c r="E187" s="144" t="s">
        <v>5322</v>
      </c>
      <c r="F187" s="145" t="s">
        <v>42010</v>
      </c>
      <c r="G187" s="147" t="s">
        <v>42011</v>
      </c>
      <c r="H187" s="147" t="s">
        <v>7603</v>
      </c>
      <c r="I187" s="144" t="s">
        <v>1330</v>
      </c>
      <c r="J187" s="148">
        <v>3.37</v>
      </c>
      <c r="K187" s="149" t="s">
        <v>86</v>
      </c>
      <c r="L187" s="144" t="s">
        <v>86</v>
      </c>
      <c r="M187" t="s">
        <v>7604</v>
      </c>
      <c r="N187" t="s">
        <v>42052</v>
      </c>
      <c r="O187" t="s">
        <v>42031</v>
      </c>
      <c r="P187" t="s">
        <v>42077</v>
      </c>
      <c r="Q187" t="s">
        <v>42031</v>
      </c>
      <c r="R187" s="150" t="s">
        <v>2445</v>
      </c>
      <c r="S187" s="150" t="s">
        <v>2010</v>
      </c>
      <c r="T187" t="s">
        <v>7614</v>
      </c>
    </row>
    <row r="188">
      <c r="A188" s="144" t="s">
        <v>7619</v>
      </c>
      <c r="B188" s="144" t="s">
        <v>7205</v>
      </c>
      <c r="C188" s="144" t="s">
        <v>7620</v>
      </c>
      <c r="D188" s="144" t="s">
        <v>2136</v>
      </c>
      <c r="E188" s="144" t="s">
        <v>5322</v>
      </c>
      <c r="F188" s="145" t="s">
        <v>42010</v>
      </c>
      <c r="G188" s="147" t="s">
        <v>42011</v>
      </c>
      <c r="H188" s="147" t="s">
        <v>7621</v>
      </c>
      <c r="I188" s="144" t="s">
        <v>1330</v>
      </c>
      <c r="J188" s="148">
        <v>3.5</v>
      </c>
      <c r="K188" s="149" t="s">
        <v>86</v>
      </c>
      <c r="L188" s="144" t="s">
        <v>7623</v>
      </c>
      <c r="M188" t="s">
        <v>7622</v>
      </c>
      <c r="N188" t="s">
        <v>86</v>
      </c>
      <c r="O188" t="s">
        <v>86</v>
      </c>
      <c r="P188" t="s">
        <v>86</v>
      </c>
      <c r="Q188" t="s">
        <v>86</v>
      </c>
      <c r="R188" s="150" t="s">
        <v>12065</v>
      </c>
      <c r="S188" s="150" t="s">
        <v>8453</v>
      </c>
      <c r="T188" t="s">
        <v>7635</v>
      </c>
    </row>
    <row r="189">
      <c r="A189" s="144" t="s">
        <v>7642</v>
      </c>
      <c r="B189" s="144" t="s">
        <v>7205</v>
      </c>
      <c r="C189" s="144" t="s">
        <v>7643</v>
      </c>
      <c r="D189" s="144" t="s">
        <v>2136</v>
      </c>
      <c r="E189" s="144" t="s">
        <v>2410</v>
      </c>
      <c r="F189" s="145" t="s">
        <v>42010</v>
      </c>
      <c r="G189" s="147" t="s">
        <v>42011</v>
      </c>
      <c r="H189" s="147" t="s">
        <v>7644</v>
      </c>
      <c r="I189" s="144" t="s">
        <v>1330</v>
      </c>
      <c r="J189" s="148">
        <v>3.39</v>
      </c>
      <c r="K189" s="149" t="s">
        <v>86</v>
      </c>
      <c r="L189" s="144" t="s">
        <v>86</v>
      </c>
      <c r="M189" t="s">
        <v>7645</v>
      </c>
      <c r="N189" t="s">
        <v>42052</v>
      </c>
      <c r="O189" t="s">
        <v>42037</v>
      </c>
      <c r="P189" t="s">
        <v>42013</v>
      </c>
      <c r="Q189" t="s">
        <v>42078</v>
      </c>
      <c r="R189" s="150" t="s">
        <v>1489</v>
      </c>
      <c r="S189" s="150" t="s">
        <v>22460</v>
      </c>
      <c r="T189" t="s">
        <v>7656</v>
      </c>
    </row>
    <row r="190">
      <c r="A190" s="144" t="s">
        <v>7668</v>
      </c>
      <c r="B190" s="144" t="s">
        <v>7205</v>
      </c>
      <c r="C190" s="144" t="s">
        <v>7669</v>
      </c>
      <c r="D190" s="144" t="s">
        <v>2136</v>
      </c>
      <c r="E190" s="144" t="s">
        <v>5230</v>
      </c>
      <c r="F190" s="145" t="s">
        <v>42010</v>
      </c>
      <c r="G190" s="147" t="s">
        <v>42011</v>
      </c>
      <c r="H190" s="147" t="s">
        <v>7670</v>
      </c>
      <c r="I190" s="144" t="s">
        <v>49</v>
      </c>
      <c r="J190" s="148">
        <v>3.7</v>
      </c>
      <c r="K190" s="149" t="s">
        <v>7672</v>
      </c>
      <c r="L190" s="144" t="s">
        <v>86</v>
      </c>
      <c r="M190" t="s">
        <v>7671</v>
      </c>
      <c r="N190" t="s">
        <v>42030</v>
      </c>
      <c r="O190" t="s">
        <v>42065</v>
      </c>
      <c r="P190" t="s">
        <v>42022</v>
      </c>
      <c r="Q190" t="s">
        <v>42061</v>
      </c>
      <c r="R190" s="150" t="s">
        <v>22460</v>
      </c>
      <c r="S190" s="150" t="s">
        <v>5526</v>
      </c>
      <c r="T190" t="s">
        <v>7683</v>
      </c>
    </row>
    <row r="191">
      <c r="A191" s="144" t="s">
        <v>7702</v>
      </c>
      <c r="B191" s="144" t="s">
        <v>7205</v>
      </c>
      <c r="C191" s="144" t="s">
        <v>7703</v>
      </c>
      <c r="D191" s="144" t="s">
        <v>2136</v>
      </c>
      <c r="E191" s="144" t="s">
        <v>2351</v>
      </c>
      <c r="F191" s="145" t="s">
        <v>42010</v>
      </c>
      <c r="G191" s="147" t="s">
        <v>42011</v>
      </c>
      <c r="H191" s="147" t="s">
        <v>7704</v>
      </c>
      <c r="I191" s="144" t="s">
        <v>49</v>
      </c>
      <c r="J191" s="148">
        <v>3.84</v>
      </c>
      <c r="K191" s="149" t="s">
        <v>7706</v>
      </c>
      <c r="L191" s="144" t="s">
        <v>86</v>
      </c>
      <c r="M191" t="s">
        <v>7705</v>
      </c>
      <c r="N191" t="s">
        <v>42031</v>
      </c>
      <c r="O191" t="s">
        <v>42043</v>
      </c>
      <c r="P191" t="s">
        <v>42044</v>
      </c>
      <c r="Q191" t="s">
        <v>42058</v>
      </c>
      <c r="R191" s="150" t="s">
        <v>2010</v>
      </c>
      <c r="S191" s="150" t="s">
        <v>5526</v>
      </c>
      <c r="T191" t="s">
        <v>7717</v>
      </c>
    </row>
    <row r="192">
      <c r="A192" s="144" t="s">
        <v>7724</v>
      </c>
      <c r="B192" s="144" t="s">
        <v>7205</v>
      </c>
      <c r="C192" s="144" t="s">
        <v>7620</v>
      </c>
      <c r="D192" s="144" t="s">
        <v>2136</v>
      </c>
      <c r="E192" s="144" t="s">
        <v>5230</v>
      </c>
      <c r="F192" s="145" t="s">
        <v>42010</v>
      </c>
      <c r="G192" s="147" t="s">
        <v>42011</v>
      </c>
      <c r="H192" s="147" t="s">
        <v>7725</v>
      </c>
      <c r="I192" s="144" t="s">
        <v>49</v>
      </c>
      <c r="J192" s="148">
        <v>3.2</v>
      </c>
      <c r="K192" s="149" t="s">
        <v>7727</v>
      </c>
      <c r="L192" s="144" t="s">
        <v>86</v>
      </c>
      <c r="M192" t="s">
        <v>7726</v>
      </c>
      <c r="N192" t="s">
        <v>42040</v>
      </c>
      <c r="O192" t="s">
        <v>42053</v>
      </c>
      <c r="P192" t="s">
        <v>42028</v>
      </c>
      <c r="Q192" t="s">
        <v>42044</v>
      </c>
      <c r="R192" s="150" t="s">
        <v>42054</v>
      </c>
      <c r="S192" s="150" t="s">
        <v>6070</v>
      </c>
      <c r="T192" t="s">
        <v>7740</v>
      </c>
    </row>
    <row r="193">
      <c r="A193" s="144" t="s">
        <v>7783</v>
      </c>
      <c r="B193" s="144" t="s">
        <v>7205</v>
      </c>
      <c r="C193" s="144" t="s">
        <v>7206</v>
      </c>
      <c r="D193" s="144" t="s">
        <v>2136</v>
      </c>
      <c r="E193" s="144" t="s">
        <v>5815</v>
      </c>
      <c r="F193" s="145" t="s">
        <v>42010</v>
      </c>
      <c r="G193" s="147" t="s">
        <v>42011</v>
      </c>
      <c r="H193" s="147" t="s">
        <v>7784</v>
      </c>
      <c r="I193" s="144" t="s">
        <v>49</v>
      </c>
      <c r="J193" s="148">
        <v>3.67</v>
      </c>
      <c r="K193" s="149" t="s">
        <v>7706</v>
      </c>
      <c r="L193" s="144" t="s">
        <v>86</v>
      </c>
      <c r="M193" t="s">
        <v>7785</v>
      </c>
      <c r="N193" t="s">
        <v>42049</v>
      </c>
      <c r="O193" t="s">
        <v>42030</v>
      </c>
      <c r="P193" t="s">
        <v>42039</v>
      </c>
      <c r="Q193" t="s">
        <v>42024</v>
      </c>
      <c r="R193" s="150" t="s">
        <v>12032</v>
      </c>
      <c r="S193" s="150" t="s">
        <v>22460</v>
      </c>
      <c r="T193" t="s">
        <v>7796</v>
      </c>
    </row>
    <row r="194">
      <c r="A194" s="144" t="s">
        <v>7825</v>
      </c>
      <c r="B194" s="144" t="s">
        <v>7205</v>
      </c>
      <c r="C194" s="144" t="s">
        <v>7466</v>
      </c>
      <c r="D194" s="144" t="s">
        <v>2136</v>
      </c>
      <c r="E194" s="144" t="s">
        <v>1432</v>
      </c>
      <c r="F194" s="145" t="s">
        <v>42010</v>
      </c>
      <c r="G194" s="147" t="s">
        <v>42011</v>
      </c>
      <c r="H194" s="147" t="s">
        <v>7826</v>
      </c>
      <c r="I194" s="144" t="s">
        <v>49</v>
      </c>
      <c r="J194" s="148">
        <v>3.67</v>
      </c>
      <c r="K194" s="149" t="s">
        <v>5418</v>
      </c>
      <c r="L194" s="144" t="s">
        <v>86</v>
      </c>
      <c r="M194" t="s">
        <v>7827</v>
      </c>
      <c r="N194" t="s">
        <v>86</v>
      </c>
      <c r="O194" t="s">
        <v>86</v>
      </c>
      <c r="P194" t="s">
        <v>86</v>
      </c>
      <c r="Q194" t="s">
        <v>86</v>
      </c>
      <c r="R194" s="150" t="s">
        <v>12032</v>
      </c>
      <c r="S194" s="150" t="s">
        <v>22460</v>
      </c>
      <c r="T194" t="s">
        <v>7836</v>
      </c>
    </row>
    <row r="195">
      <c r="A195" s="144" t="s">
        <v>7855</v>
      </c>
      <c r="B195" s="144" t="s">
        <v>7205</v>
      </c>
      <c r="C195" s="144" t="s">
        <v>7856</v>
      </c>
      <c r="D195" s="144" t="s">
        <v>2136</v>
      </c>
      <c r="E195" s="144" t="s">
        <v>2369</v>
      </c>
      <c r="F195" s="145" t="s">
        <v>42010</v>
      </c>
      <c r="G195" s="147" t="s">
        <v>42011</v>
      </c>
      <c r="H195" s="147" t="s">
        <v>7857</v>
      </c>
      <c r="I195" s="144" t="s">
        <v>49</v>
      </c>
      <c r="J195" s="148">
        <v>3.84</v>
      </c>
      <c r="K195" s="149" t="s">
        <v>86</v>
      </c>
      <c r="L195" s="144" t="s">
        <v>7242</v>
      </c>
      <c r="M195" t="s">
        <v>7858</v>
      </c>
      <c r="N195" t="s">
        <v>42037</v>
      </c>
      <c r="O195" t="s">
        <v>42057</v>
      </c>
      <c r="P195" t="s">
        <v>42031</v>
      </c>
      <c r="Q195" t="s">
        <v>42061</v>
      </c>
      <c r="R195" s="150" t="s">
        <v>6070</v>
      </c>
      <c r="S195" s="150" t="s">
        <v>5614</v>
      </c>
      <c r="T195" t="s">
        <v>7870</v>
      </c>
    </row>
    <row r="196">
      <c r="A196" s="144" t="s">
        <v>7901</v>
      </c>
      <c r="B196" s="144" t="s">
        <v>7205</v>
      </c>
      <c r="C196" s="144" t="s">
        <v>7277</v>
      </c>
      <c r="D196" s="144" t="s">
        <v>2136</v>
      </c>
      <c r="E196" s="144" t="s">
        <v>2133</v>
      </c>
      <c r="F196" s="145" t="s">
        <v>42010</v>
      </c>
      <c r="G196" s="147" t="s">
        <v>42011</v>
      </c>
      <c r="H196" s="147" t="s">
        <v>7902</v>
      </c>
      <c r="I196" s="144" t="s">
        <v>4107</v>
      </c>
      <c r="J196" s="148">
        <v>3.45</v>
      </c>
      <c r="K196" s="149" t="s">
        <v>86</v>
      </c>
      <c r="L196" s="144" t="s">
        <v>86</v>
      </c>
      <c r="M196" t="s">
        <v>7903</v>
      </c>
      <c r="N196" t="s">
        <v>86</v>
      </c>
      <c r="O196" t="s">
        <v>86</v>
      </c>
      <c r="P196" t="s">
        <v>86</v>
      </c>
      <c r="Q196" t="s">
        <v>86</v>
      </c>
      <c r="R196" s="150" t="s">
        <v>12065</v>
      </c>
      <c r="S196" s="150" t="s">
        <v>42025</v>
      </c>
      <c r="T196" t="s">
        <v>7912</v>
      </c>
    </row>
    <row r="197">
      <c r="A197" s="144" t="s">
        <v>7931</v>
      </c>
      <c r="B197" s="144" t="s">
        <v>7932</v>
      </c>
      <c r="C197" s="144" t="s">
        <v>7933</v>
      </c>
      <c r="D197" s="144" t="s">
        <v>46</v>
      </c>
      <c r="E197" s="144" t="s">
        <v>284</v>
      </c>
      <c r="F197" s="145" t="s">
        <v>42010</v>
      </c>
      <c r="G197" s="147" t="s">
        <v>42011</v>
      </c>
      <c r="H197" s="147" t="s">
        <v>7934</v>
      </c>
      <c r="I197" s="144" t="s">
        <v>49</v>
      </c>
      <c r="J197" s="148">
        <v>4.0</v>
      </c>
      <c r="K197" s="149" t="s">
        <v>86</v>
      </c>
      <c r="L197" s="144" t="s">
        <v>86</v>
      </c>
      <c r="M197" t="s">
        <v>7935</v>
      </c>
      <c r="N197" t="s">
        <v>42028</v>
      </c>
      <c r="O197" t="s">
        <v>42044</v>
      </c>
      <c r="P197" t="s">
        <v>42027</v>
      </c>
      <c r="Q197" t="s">
        <v>42037</v>
      </c>
      <c r="R197" s="150" t="s">
        <v>42054</v>
      </c>
      <c r="S197" s="150" t="s">
        <v>8552</v>
      </c>
      <c r="T197" t="s">
        <v>7944</v>
      </c>
    </row>
    <row r="198">
      <c r="A198" s="144" t="s">
        <v>7973</v>
      </c>
      <c r="B198" s="144" t="s">
        <v>7932</v>
      </c>
      <c r="C198" s="144" t="s">
        <v>7974</v>
      </c>
      <c r="D198" s="144" t="s">
        <v>46</v>
      </c>
      <c r="E198" s="144" t="s">
        <v>2351</v>
      </c>
      <c r="F198" s="145" t="s">
        <v>42010</v>
      </c>
      <c r="G198" s="147" t="s">
        <v>42011</v>
      </c>
      <c r="H198" s="147" t="s">
        <v>7975</v>
      </c>
      <c r="I198" s="144" t="s">
        <v>219</v>
      </c>
      <c r="J198" s="148">
        <v>3.4</v>
      </c>
      <c r="K198" s="149"/>
      <c r="L198" s="144"/>
      <c r="M198" t="s">
        <v>7976</v>
      </c>
      <c r="N198" t="s">
        <v>42052</v>
      </c>
      <c r="O198" t="s">
        <v>42037</v>
      </c>
      <c r="P198" t="s">
        <v>42015</v>
      </c>
      <c r="Q198" t="s">
        <v>42031</v>
      </c>
      <c r="R198" s="150" t="s">
        <v>42041</v>
      </c>
      <c r="S198" s="150" t="s">
        <v>12065</v>
      </c>
      <c r="T198" t="s">
        <v>7985</v>
      </c>
    </row>
    <row r="199">
      <c r="A199" s="144" t="s">
        <v>7997</v>
      </c>
      <c r="B199" s="144" t="s">
        <v>7932</v>
      </c>
      <c r="C199" s="144" t="s">
        <v>7998</v>
      </c>
      <c r="D199" s="144" t="s">
        <v>46</v>
      </c>
      <c r="E199" s="144" t="s">
        <v>2410</v>
      </c>
      <c r="F199" s="145" t="s">
        <v>42010</v>
      </c>
      <c r="G199" s="147" t="s">
        <v>42011</v>
      </c>
      <c r="H199" s="147" t="s">
        <v>7999</v>
      </c>
      <c r="I199" s="144" t="s">
        <v>8000</v>
      </c>
      <c r="J199" s="148">
        <v>3.93</v>
      </c>
      <c r="K199" s="149"/>
      <c r="L199" s="144" t="s">
        <v>8002</v>
      </c>
      <c r="M199" t="s">
        <v>8001</v>
      </c>
      <c r="N199" t="s">
        <v>42022</v>
      </c>
      <c r="O199" t="s">
        <v>42047</v>
      </c>
      <c r="P199" t="s">
        <v>42022</v>
      </c>
      <c r="Q199" t="s">
        <v>42061</v>
      </c>
      <c r="R199" s="150" t="s">
        <v>8453</v>
      </c>
      <c r="S199" s="150" t="s">
        <v>5614</v>
      </c>
      <c r="T199" t="s">
        <v>8011</v>
      </c>
    </row>
    <row r="200">
      <c r="A200" s="144" t="s">
        <v>8024</v>
      </c>
      <c r="B200" s="144" t="s">
        <v>7932</v>
      </c>
      <c r="C200" s="144" t="s">
        <v>6851</v>
      </c>
      <c r="D200" s="144" t="s">
        <v>46</v>
      </c>
      <c r="E200" s="144" t="s">
        <v>1432</v>
      </c>
      <c r="F200" s="145" t="s">
        <v>42010</v>
      </c>
      <c r="G200" s="147" t="s">
        <v>42011</v>
      </c>
      <c r="H200" s="147" t="s">
        <v>8025</v>
      </c>
      <c r="I200" s="144" t="s">
        <v>2373</v>
      </c>
      <c r="J200" s="148">
        <v>4.13</v>
      </c>
      <c r="K200" s="149" t="s">
        <v>8027</v>
      </c>
      <c r="L200" s="144"/>
      <c r="M200" t="s">
        <v>8026</v>
      </c>
      <c r="N200" t="s">
        <v>42047</v>
      </c>
      <c r="O200" t="s">
        <v>42059</v>
      </c>
      <c r="P200" t="s">
        <v>42058</v>
      </c>
      <c r="Q200" t="s">
        <v>42060</v>
      </c>
      <c r="R200" s="150" t="s">
        <v>3016</v>
      </c>
      <c r="S200" s="150" t="s">
        <v>42042</v>
      </c>
      <c r="T200" t="s">
        <v>8043</v>
      </c>
    </row>
    <row r="201">
      <c r="A201" s="144" t="s">
        <v>8100</v>
      </c>
      <c r="B201" s="144" t="s">
        <v>7932</v>
      </c>
      <c r="C201" s="144" t="s">
        <v>8101</v>
      </c>
      <c r="D201" s="144" t="s">
        <v>46</v>
      </c>
      <c r="E201" s="144" t="s">
        <v>2595</v>
      </c>
      <c r="F201" s="145" t="s">
        <v>42010</v>
      </c>
      <c r="G201" s="147" t="s">
        <v>42011</v>
      </c>
      <c r="H201" s="147" t="s">
        <v>8102</v>
      </c>
      <c r="I201" s="144" t="s">
        <v>49</v>
      </c>
      <c r="J201" s="148">
        <v>3.83</v>
      </c>
      <c r="K201" s="149" t="s">
        <v>2560</v>
      </c>
      <c r="L201" s="144"/>
      <c r="M201" t="s">
        <v>8103</v>
      </c>
      <c r="N201" t="s">
        <v>42052</v>
      </c>
      <c r="O201" t="s">
        <v>42021</v>
      </c>
      <c r="P201" t="s">
        <v>42052</v>
      </c>
      <c r="Q201" t="s">
        <v>42039</v>
      </c>
      <c r="R201" s="150" t="s">
        <v>42041</v>
      </c>
      <c r="S201" s="150" t="s">
        <v>42029</v>
      </c>
      <c r="T201" t="s">
        <v>8116</v>
      </c>
    </row>
    <row r="202">
      <c r="A202" s="144" t="s">
        <v>8131</v>
      </c>
      <c r="B202" s="144" t="s">
        <v>7932</v>
      </c>
      <c r="C202" s="144" t="s">
        <v>8132</v>
      </c>
      <c r="D202" s="144" t="s">
        <v>46</v>
      </c>
      <c r="E202" s="144" t="s">
        <v>2351</v>
      </c>
      <c r="F202" s="145" t="s">
        <v>42010</v>
      </c>
      <c r="G202" s="147" t="s">
        <v>42011</v>
      </c>
      <c r="H202" s="147" t="s">
        <v>8133</v>
      </c>
      <c r="I202" s="144" t="s">
        <v>49</v>
      </c>
      <c r="J202" s="148">
        <v>4.0</v>
      </c>
      <c r="K202" s="149"/>
      <c r="L202" s="144"/>
      <c r="M202" t="s">
        <v>8134</v>
      </c>
      <c r="N202" t="s">
        <v>42039</v>
      </c>
      <c r="O202" t="s">
        <v>42035</v>
      </c>
      <c r="P202" t="s">
        <v>42049</v>
      </c>
      <c r="Q202" t="s">
        <v>42035</v>
      </c>
      <c r="R202" s="150" t="s">
        <v>12065</v>
      </c>
      <c r="S202" s="150" t="s">
        <v>8453</v>
      </c>
      <c r="T202" t="s">
        <v>8144</v>
      </c>
    </row>
    <row r="203">
      <c r="A203" s="144" t="s">
        <v>8146</v>
      </c>
      <c r="B203" s="144" t="s">
        <v>7932</v>
      </c>
      <c r="C203" s="144" t="s">
        <v>8148</v>
      </c>
      <c r="D203" s="144" t="s">
        <v>46</v>
      </c>
      <c r="E203" s="144" t="s">
        <v>8147</v>
      </c>
      <c r="F203" s="145" t="s">
        <v>42010</v>
      </c>
      <c r="G203" s="147" t="s">
        <v>42011</v>
      </c>
      <c r="H203" s="147" t="s">
        <v>8149</v>
      </c>
      <c r="I203" s="144" t="s">
        <v>937</v>
      </c>
      <c r="J203" s="148">
        <v>3.74</v>
      </c>
      <c r="K203" s="149" t="s">
        <v>1057</v>
      </c>
      <c r="L203" s="144" t="s">
        <v>86</v>
      </c>
      <c r="M203" t="s">
        <v>8150</v>
      </c>
      <c r="N203" t="s">
        <v>42038</v>
      </c>
      <c r="O203" t="s">
        <v>42039</v>
      </c>
      <c r="P203" t="s">
        <v>42079</v>
      </c>
      <c r="Q203" t="s">
        <v>42039</v>
      </c>
      <c r="R203" s="150" t="s">
        <v>4025</v>
      </c>
      <c r="S203" s="150" t="s">
        <v>12065</v>
      </c>
      <c r="T203" t="s">
        <v>8161</v>
      </c>
    </row>
    <row r="204">
      <c r="A204" s="144" t="s">
        <v>8171</v>
      </c>
      <c r="B204" s="144" t="s">
        <v>7932</v>
      </c>
      <c r="C204" s="144" t="s">
        <v>8172</v>
      </c>
      <c r="D204" s="144" t="s">
        <v>46</v>
      </c>
      <c r="E204" s="144" t="s">
        <v>8147</v>
      </c>
      <c r="F204" s="145" t="s">
        <v>42010</v>
      </c>
      <c r="G204" s="147" t="s">
        <v>42011</v>
      </c>
      <c r="H204" s="147" t="s">
        <v>8173</v>
      </c>
      <c r="I204" s="144" t="s">
        <v>2373</v>
      </c>
      <c r="J204" s="148">
        <v>3.3</v>
      </c>
      <c r="K204" s="149" t="s">
        <v>86</v>
      </c>
      <c r="L204" s="144" t="s">
        <v>86</v>
      </c>
      <c r="M204" t="s">
        <v>8174</v>
      </c>
      <c r="N204" t="s">
        <v>42028</v>
      </c>
      <c r="O204" t="s">
        <v>42053</v>
      </c>
      <c r="P204" t="s">
        <v>42027</v>
      </c>
      <c r="Q204" t="s">
        <v>42053</v>
      </c>
      <c r="R204" s="150" t="s">
        <v>42054</v>
      </c>
      <c r="S204" s="150" t="s">
        <v>6070</v>
      </c>
      <c r="T204" t="s">
        <v>8186</v>
      </c>
    </row>
    <row r="205">
      <c r="A205" s="144" t="s">
        <v>8220</v>
      </c>
      <c r="B205" s="144" t="s">
        <v>7932</v>
      </c>
      <c r="C205" s="144" t="s">
        <v>8221</v>
      </c>
      <c r="D205" s="144" t="s">
        <v>46</v>
      </c>
      <c r="E205" s="144" t="s">
        <v>2351</v>
      </c>
      <c r="F205" s="145" t="s">
        <v>42010</v>
      </c>
      <c r="G205" s="147" t="s">
        <v>42011</v>
      </c>
      <c r="H205" s="147" t="s">
        <v>8222</v>
      </c>
      <c r="I205" s="144" t="s">
        <v>49</v>
      </c>
      <c r="J205" s="148">
        <v>3.61</v>
      </c>
      <c r="K205" s="149"/>
      <c r="L205" s="144"/>
      <c r="M205" t="s">
        <v>8223</v>
      </c>
      <c r="N205" t="s">
        <v>42038</v>
      </c>
      <c r="O205" t="s">
        <v>42023</v>
      </c>
      <c r="P205" t="s">
        <v>42038</v>
      </c>
      <c r="Q205" t="s">
        <v>42049</v>
      </c>
      <c r="R205" s="150" t="s">
        <v>42055</v>
      </c>
      <c r="S205" s="150" t="s">
        <v>42054</v>
      </c>
      <c r="T205" t="s">
        <v>8236</v>
      </c>
    </row>
    <row r="206">
      <c r="A206" s="144" t="s">
        <v>8258</v>
      </c>
      <c r="B206" s="144" t="s">
        <v>7932</v>
      </c>
      <c r="C206" s="144" t="s">
        <v>6851</v>
      </c>
      <c r="D206" s="144" t="s">
        <v>46</v>
      </c>
      <c r="E206" s="144" t="s">
        <v>2301</v>
      </c>
      <c r="F206" s="145" t="s">
        <v>42010</v>
      </c>
      <c r="G206" s="147" t="s">
        <v>42011</v>
      </c>
      <c r="H206" s="147" t="s">
        <v>8259</v>
      </c>
      <c r="I206" s="144" t="s">
        <v>49</v>
      </c>
      <c r="J206" s="148">
        <v>3.2</v>
      </c>
      <c r="K206" s="149"/>
      <c r="L206" s="144"/>
      <c r="M206" t="s">
        <v>8260</v>
      </c>
      <c r="N206" t="s">
        <v>42012</v>
      </c>
      <c r="O206" t="s">
        <v>42052</v>
      </c>
      <c r="P206" t="s">
        <v>42026</v>
      </c>
      <c r="Q206" t="s">
        <v>42015</v>
      </c>
      <c r="R206" s="150" t="s">
        <v>42016</v>
      </c>
      <c r="S206" s="150" t="s">
        <v>42041</v>
      </c>
      <c r="T206" t="s">
        <v>8276</v>
      </c>
    </row>
    <row r="207">
      <c r="A207" s="144" t="s">
        <v>8287</v>
      </c>
      <c r="B207" s="144" t="s">
        <v>7932</v>
      </c>
      <c r="C207" s="144" t="s">
        <v>1180</v>
      </c>
      <c r="D207" s="144" t="s">
        <v>46</v>
      </c>
      <c r="E207" s="144" t="s">
        <v>1432</v>
      </c>
      <c r="F207" s="145" t="s">
        <v>42010</v>
      </c>
      <c r="G207" s="147" t="s">
        <v>42011</v>
      </c>
      <c r="H207" s="147" t="s">
        <v>8288</v>
      </c>
      <c r="I207" s="144" t="s">
        <v>49</v>
      </c>
      <c r="J207" s="148">
        <v>3.83</v>
      </c>
      <c r="K207" s="149" t="s">
        <v>2355</v>
      </c>
      <c r="L207" s="144"/>
      <c r="M207" t="s">
        <v>8289</v>
      </c>
      <c r="N207" t="s">
        <v>42037</v>
      </c>
      <c r="O207" t="s">
        <v>42043</v>
      </c>
      <c r="P207" t="s">
        <v>42053</v>
      </c>
      <c r="Q207" t="s">
        <v>42047</v>
      </c>
      <c r="R207" s="150" t="s">
        <v>8552</v>
      </c>
      <c r="S207" s="150" t="s">
        <v>5526</v>
      </c>
      <c r="T207" t="s">
        <v>8304</v>
      </c>
    </row>
    <row r="208">
      <c r="A208" s="144" t="s">
        <v>8348</v>
      </c>
      <c r="B208" s="144" t="s">
        <v>7932</v>
      </c>
      <c r="C208" s="144" t="s">
        <v>8349</v>
      </c>
      <c r="D208" s="144" t="s">
        <v>46</v>
      </c>
      <c r="E208" s="144" t="s">
        <v>893</v>
      </c>
      <c r="F208" s="145" t="s">
        <v>42010</v>
      </c>
      <c r="G208" s="147" t="s">
        <v>42011</v>
      </c>
      <c r="H208" s="147" t="s">
        <v>8350</v>
      </c>
      <c r="I208" s="144" t="s">
        <v>6481</v>
      </c>
      <c r="J208" s="148">
        <v>3.42</v>
      </c>
      <c r="K208" s="149"/>
      <c r="L208" s="144"/>
      <c r="M208" t="s">
        <v>8351</v>
      </c>
      <c r="N208" t="s">
        <v>86</v>
      </c>
      <c r="O208" t="s">
        <v>86</v>
      </c>
      <c r="P208" t="s">
        <v>86</v>
      </c>
      <c r="Q208" t="s">
        <v>86</v>
      </c>
      <c r="R208" s="150" t="s">
        <v>1489</v>
      </c>
      <c r="S208" s="150" t="s">
        <v>2010</v>
      </c>
      <c r="T208" t="s">
        <v>8364</v>
      </c>
    </row>
    <row r="209">
      <c r="A209" s="144" t="s">
        <v>8376</v>
      </c>
      <c r="B209" s="144" t="s">
        <v>7932</v>
      </c>
      <c r="C209" s="144" t="s">
        <v>8221</v>
      </c>
      <c r="D209" s="144" t="s">
        <v>46</v>
      </c>
      <c r="E209" s="144" t="s">
        <v>216</v>
      </c>
      <c r="F209" s="145" t="s">
        <v>42010</v>
      </c>
      <c r="G209" s="147" t="s">
        <v>42011</v>
      </c>
      <c r="H209" s="147" t="s">
        <v>8377</v>
      </c>
      <c r="I209" s="144" t="s">
        <v>49</v>
      </c>
      <c r="J209" s="148">
        <v>3.7</v>
      </c>
      <c r="K209" s="149"/>
      <c r="L209" s="144"/>
      <c r="M209" t="s">
        <v>8378</v>
      </c>
      <c r="N209" t="s">
        <v>42066</v>
      </c>
      <c r="O209" t="s">
        <v>42021</v>
      </c>
      <c r="P209" t="s">
        <v>42066</v>
      </c>
      <c r="Q209" t="s">
        <v>42023</v>
      </c>
      <c r="R209" s="150" t="s">
        <v>42041</v>
      </c>
      <c r="S209" s="150" t="s">
        <v>12065</v>
      </c>
      <c r="T209" t="s">
        <v>8390</v>
      </c>
    </row>
    <row r="210">
      <c r="A210" s="144" t="s">
        <v>8395</v>
      </c>
      <c r="B210" s="144" t="s">
        <v>7932</v>
      </c>
      <c r="C210" s="144" t="s">
        <v>8396</v>
      </c>
      <c r="D210" s="144" t="s">
        <v>46</v>
      </c>
      <c r="E210" s="144" t="s">
        <v>2351</v>
      </c>
      <c r="F210" s="145" t="s">
        <v>42010</v>
      </c>
      <c r="G210" s="147" t="s">
        <v>42011</v>
      </c>
      <c r="H210" s="147" t="s">
        <v>8397</v>
      </c>
      <c r="I210" s="144" t="s">
        <v>49</v>
      </c>
      <c r="J210" s="148">
        <v>4.18</v>
      </c>
      <c r="K210" s="149" t="s">
        <v>86</v>
      </c>
      <c r="L210" s="144" t="s">
        <v>86</v>
      </c>
      <c r="M210" t="s">
        <v>8398</v>
      </c>
      <c r="N210" t="s">
        <v>42021</v>
      </c>
      <c r="O210" t="s">
        <v>42035</v>
      </c>
      <c r="P210" t="s">
        <v>42023</v>
      </c>
      <c r="Q210" t="s">
        <v>42022</v>
      </c>
      <c r="R210" s="150" t="s">
        <v>12032</v>
      </c>
      <c r="S210" s="150" t="s">
        <v>8552</v>
      </c>
      <c r="T210" t="s">
        <v>7417</v>
      </c>
    </row>
    <row r="211">
      <c r="A211" s="144" t="s">
        <v>8415</v>
      </c>
      <c r="B211" s="144" t="s">
        <v>7932</v>
      </c>
      <c r="C211" s="144" t="s">
        <v>8416</v>
      </c>
      <c r="D211" s="144" t="s">
        <v>46</v>
      </c>
      <c r="E211" s="144" t="s">
        <v>8147</v>
      </c>
      <c r="F211" s="145" t="s">
        <v>42010</v>
      </c>
      <c r="G211" s="147" t="s">
        <v>42011</v>
      </c>
      <c r="H211" s="147" t="s">
        <v>8417</v>
      </c>
      <c r="I211" s="144" t="s">
        <v>49</v>
      </c>
      <c r="J211" s="148">
        <v>3.37</v>
      </c>
      <c r="K211" s="149" t="s">
        <v>86</v>
      </c>
      <c r="L211" s="144" t="s">
        <v>8419</v>
      </c>
      <c r="M211" t="s">
        <v>8418</v>
      </c>
      <c r="N211" t="s">
        <v>42028</v>
      </c>
      <c r="O211" t="s">
        <v>42022</v>
      </c>
      <c r="P211" t="s">
        <v>42013</v>
      </c>
      <c r="Q211" t="s">
        <v>42053</v>
      </c>
      <c r="R211" s="150" t="s">
        <v>1489</v>
      </c>
      <c r="S211" s="150" t="s">
        <v>6070</v>
      </c>
      <c r="T211" t="s">
        <v>8430</v>
      </c>
    </row>
    <row r="212">
      <c r="A212" s="144" t="s">
        <v>8449</v>
      </c>
      <c r="B212" s="144" t="s">
        <v>7932</v>
      </c>
      <c r="C212" s="144" t="s">
        <v>8450</v>
      </c>
      <c r="D212" s="144" t="s">
        <v>46</v>
      </c>
      <c r="E212" s="144" t="s">
        <v>1432</v>
      </c>
      <c r="F212" s="145" t="s">
        <v>42010</v>
      </c>
      <c r="G212" s="147" t="s">
        <v>42011</v>
      </c>
      <c r="H212" s="147" t="s">
        <v>8451</v>
      </c>
      <c r="I212" s="144" t="s">
        <v>49</v>
      </c>
      <c r="J212" s="148">
        <v>4.39</v>
      </c>
      <c r="K212" s="149" t="s">
        <v>8453</v>
      </c>
      <c r="L212" s="144"/>
      <c r="M212" t="s">
        <v>8452</v>
      </c>
      <c r="N212" t="s">
        <v>42030</v>
      </c>
      <c r="O212" t="s">
        <v>42063</v>
      </c>
      <c r="P212" t="s">
        <v>42030</v>
      </c>
      <c r="Q212" t="s">
        <v>42069</v>
      </c>
      <c r="R212" s="150" t="s">
        <v>6070</v>
      </c>
      <c r="S212" s="150" t="s">
        <v>5614</v>
      </c>
      <c r="T212" t="s">
        <v>8461</v>
      </c>
    </row>
    <row r="213">
      <c r="A213" s="144" t="s">
        <v>8503</v>
      </c>
      <c r="B213" s="144" t="s">
        <v>7932</v>
      </c>
      <c r="C213" s="144" t="s">
        <v>8349</v>
      </c>
      <c r="D213" s="144" t="s">
        <v>46</v>
      </c>
      <c r="E213" s="144" t="s">
        <v>2595</v>
      </c>
      <c r="F213" s="145" t="s">
        <v>42010</v>
      </c>
      <c r="G213" s="147" t="s">
        <v>42011</v>
      </c>
      <c r="H213" s="147" t="s">
        <v>8504</v>
      </c>
      <c r="I213" s="144" t="s">
        <v>49</v>
      </c>
      <c r="J213" s="148">
        <v>4.07</v>
      </c>
      <c r="K213" s="149" t="s">
        <v>7142</v>
      </c>
      <c r="L213" s="144" t="s">
        <v>86</v>
      </c>
      <c r="M213" t="s">
        <v>8505</v>
      </c>
      <c r="N213" t="s">
        <v>42049</v>
      </c>
      <c r="O213" t="s">
        <v>42030</v>
      </c>
      <c r="P213" t="s">
        <v>42040</v>
      </c>
      <c r="Q213" t="s">
        <v>42030</v>
      </c>
      <c r="R213" s="150" t="s">
        <v>42054</v>
      </c>
      <c r="S213" s="150" t="s">
        <v>8552</v>
      </c>
      <c r="T213" t="s">
        <v>422</v>
      </c>
    </row>
    <row r="214">
      <c r="A214" s="144" t="s">
        <v>8548</v>
      </c>
      <c r="B214" s="144" t="s">
        <v>7932</v>
      </c>
      <c r="C214" s="144" t="s">
        <v>8549</v>
      </c>
      <c r="D214" s="144" t="s">
        <v>46</v>
      </c>
      <c r="E214" s="144" t="s">
        <v>1432</v>
      </c>
      <c r="F214" s="145" t="s">
        <v>42010</v>
      </c>
      <c r="G214" s="147" t="s">
        <v>42011</v>
      </c>
      <c r="H214" s="147" t="s">
        <v>8550</v>
      </c>
      <c r="I214" s="144" t="s">
        <v>49</v>
      </c>
      <c r="J214" s="148">
        <v>3.9</v>
      </c>
      <c r="K214" s="149" t="s">
        <v>8552</v>
      </c>
      <c r="L214" s="144" t="s">
        <v>86</v>
      </c>
      <c r="M214" t="s">
        <v>8551</v>
      </c>
      <c r="N214" t="s">
        <v>86</v>
      </c>
      <c r="O214" t="s">
        <v>86</v>
      </c>
      <c r="P214" t="s">
        <v>86</v>
      </c>
      <c r="Q214" t="s">
        <v>86</v>
      </c>
      <c r="R214" s="150" t="s">
        <v>12065</v>
      </c>
      <c r="S214" s="150" t="s">
        <v>42025</v>
      </c>
      <c r="T214" t="s">
        <v>8561</v>
      </c>
    </row>
    <row r="215">
      <c r="A215" s="144" t="s">
        <v>8588</v>
      </c>
      <c r="B215" s="144" t="s">
        <v>7932</v>
      </c>
      <c r="C215" s="144" t="s">
        <v>8589</v>
      </c>
      <c r="D215" s="144" t="s">
        <v>46</v>
      </c>
      <c r="E215" s="144" t="s">
        <v>216</v>
      </c>
      <c r="F215" s="145" t="s">
        <v>42010</v>
      </c>
      <c r="G215" s="147" t="s">
        <v>42011</v>
      </c>
      <c r="H215" s="147" t="s">
        <v>8590</v>
      </c>
      <c r="I215" s="144" t="s">
        <v>49</v>
      </c>
      <c r="J215" s="148">
        <v>3.78</v>
      </c>
      <c r="K215" s="149" t="s">
        <v>86</v>
      </c>
      <c r="L215" s="144" t="s">
        <v>86</v>
      </c>
      <c r="M215" t="s">
        <v>8591</v>
      </c>
      <c r="N215" t="s">
        <v>42052</v>
      </c>
      <c r="O215" t="s">
        <v>42053</v>
      </c>
      <c r="P215" t="s">
        <v>42052</v>
      </c>
      <c r="Q215" t="s">
        <v>42031</v>
      </c>
      <c r="R215" s="150" t="s">
        <v>2445</v>
      </c>
      <c r="S215" s="150" t="s">
        <v>12065</v>
      </c>
      <c r="T215" t="s">
        <v>8602</v>
      </c>
    </row>
    <row r="216">
      <c r="A216" s="144" t="s">
        <v>8619</v>
      </c>
      <c r="B216" s="144" t="s">
        <v>8620</v>
      </c>
      <c r="C216" s="144" t="s">
        <v>8621</v>
      </c>
      <c r="D216" s="144" t="s">
        <v>3309</v>
      </c>
      <c r="E216" s="144" t="s">
        <v>3713</v>
      </c>
      <c r="F216" s="145" t="s">
        <v>42010</v>
      </c>
      <c r="G216" s="147" t="s">
        <v>42011</v>
      </c>
      <c r="H216" s="147" t="s">
        <v>8622</v>
      </c>
      <c r="I216" s="144" t="s">
        <v>49</v>
      </c>
      <c r="J216" s="148">
        <v>3.47</v>
      </c>
      <c r="K216" s="149" t="s">
        <v>7142</v>
      </c>
      <c r="L216" s="144" t="s">
        <v>86</v>
      </c>
      <c r="M216" t="s">
        <v>8623</v>
      </c>
      <c r="N216" t="s">
        <v>42080</v>
      </c>
      <c r="O216" t="s">
        <v>42056</v>
      </c>
      <c r="P216" t="s">
        <v>42013</v>
      </c>
      <c r="Q216" t="s">
        <v>42053</v>
      </c>
      <c r="R216" s="150" t="s">
        <v>2445</v>
      </c>
      <c r="S216" s="150" t="s">
        <v>2010</v>
      </c>
      <c r="T216" t="s">
        <v>8637</v>
      </c>
    </row>
    <row r="217">
      <c r="A217" s="144" t="s">
        <v>8659</v>
      </c>
      <c r="B217" s="144" t="s">
        <v>8620</v>
      </c>
      <c r="C217" s="144" t="s">
        <v>8660</v>
      </c>
      <c r="D217" s="144" t="s">
        <v>3309</v>
      </c>
      <c r="E217" s="144" t="s">
        <v>3713</v>
      </c>
      <c r="F217" s="145" t="s">
        <v>42010</v>
      </c>
      <c r="G217" s="147" t="s">
        <v>42011</v>
      </c>
      <c r="H217" s="147" t="s">
        <v>8661</v>
      </c>
      <c r="I217" s="144" t="s">
        <v>49</v>
      </c>
      <c r="J217" s="148">
        <v>3.48</v>
      </c>
      <c r="K217" s="149" t="s">
        <v>3903</v>
      </c>
      <c r="L217" s="144"/>
      <c r="M217" t="s">
        <v>8662</v>
      </c>
      <c r="N217" t="s">
        <v>42015</v>
      </c>
      <c r="O217" t="s">
        <v>42031</v>
      </c>
      <c r="P217" t="s">
        <v>42015</v>
      </c>
      <c r="Q217" t="s">
        <v>42044</v>
      </c>
      <c r="R217" s="150" t="s">
        <v>2445</v>
      </c>
      <c r="S217" s="150" t="s">
        <v>8552</v>
      </c>
      <c r="T217" t="s">
        <v>8672</v>
      </c>
    </row>
    <row r="218">
      <c r="A218" s="144" t="s">
        <v>8688</v>
      </c>
      <c r="B218" s="144" t="s">
        <v>8689</v>
      </c>
      <c r="C218" s="144" t="s">
        <v>8690</v>
      </c>
      <c r="D218" s="144" t="s">
        <v>3309</v>
      </c>
      <c r="E218" s="144" t="s">
        <v>5815</v>
      </c>
      <c r="F218" s="145" t="s">
        <v>42010</v>
      </c>
      <c r="G218" s="147" t="s">
        <v>42011</v>
      </c>
      <c r="H218" s="147" t="s">
        <v>8691</v>
      </c>
      <c r="I218" s="144" t="s">
        <v>49</v>
      </c>
      <c r="J218" s="148">
        <v>3.38</v>
      </c>
      <c r="K218" s="149" t="s">
        <v>8693</v>
      </c>
      <c r="L218" s="144" t="s">
        <v>86</v>
      </c>
      <c r="M218" t="s">
        <v>8692</v>
      </c>
      <c r="N218" t="s">
        <v>42052</v>
      </c>
      <c r="O218" t="s">
        <v>42037</v>
      </c>
      <c r="P218" t="s">
        <v>42052</v>
      </c>
      <c r="Q218" t="s">
        <v>42031</v>
      </c>
      <c r="R218" s="150" t="s">
        <v>2445</v>
      </c>
      <c r="S218" s="150" t="s">
        <v>2010</v>
      </c>
      <c r="T218" t="s">
        <v>8705</v>
      </c>
    </row>
    <row r="219">
      <c r="A219" s="144" t="s">
        <v>8729</v>
      </c>
      <c r="B219" s="144" t="s">
        <v>8689</v>
      </c>
      <c r="C219" s="144" t="s">
        <v>6389</v>
      </c>
      <c r="D219" s="144" t="s">
        <v>3309</v>
      </c>
      <c r="E219" s="144" t="s">
        <v>5815</v>
      </c>
      <c r="F219" s="145" t="s">
        <v>42010</v>
      </c>
      <c r="G219" s="147" t="s">
        <v>42011</v>
      </c>
      <c r="H219" s="147" t="s">
        <v>8730</v>
      </c>
      <c r="I219" s="144" t="s">
        <v>49</v>
      </c>
      <c r="J219" s="148">
        <v>3.78</v>
      </c>
      <c r="K219" s="149" t="s">
        <v>4215</v>
      </c>
      <c r="L219" s="144" t="s">
        <v>86</v>
      </c>
      <c r="M219" t="s">
        <v>8731</v>
      </c>
      <c r="N219" t="s">
        <v>42039</v>
      </c>
      <c r="O219" t="s">
        <v>42064</v>
      </c>
      <c r="P219" t="s">
        <v>42039</v>
      </c>
      <c r="Q219" t="s">
        <v>42043</v>
      </c>
      <c r="R219" s="150" t="s">
        <v>42029</v>
      </c>
      <c r="S219" s="150" t="s">
        <v>8453</v>
      </c>
      <c r="T219" t="s">
        <v>8743</v>
      </c>
    </row>
    <row r="220">
      <c r="A220" s="144" t="s">
        <v>8766</v>
      </c>
      <c r="B220" s="144" t="s">
        <v>8689</v>
      </c>
      <c r="C220" s="144" t="s">
        <v>8767</v>
      </c>
      <c r="D220" s="144" t="s">
        <v>3309</v>
      </c>
      <c r="E220" s="144" t="s">
        <v>1646</v>
      </c>
      <c r="F220" s="145" t="s">
        <v>42010</v>
      </c>
      <c r="G220" s="147" t="s">
        <v>42011</v>
      </c>
      <c r="H220" s="147" t="s">
        <v>8768</v>
      </c>
      <c r="I220" s="144" t="s">
        <v>49</v>
      </c>
      <c r="J220" s="148">
        <v>3.83</v>
      </c>
      <c r="K220" s="149" t="s">
        <v>3092</v>
      </c>
      <c r="L220" s="144" t="s">
        <v>86</v>
      </c>
      <c r="M220" t="s">
        <v>8769</v>
      </c>
      <c r="N220" t="s">
        <v>42021</v>
      </c>
      <c r="O220" t="s">
        <v>42043</v>
      </c>
      <c r="P220" t="s">
        <v>42053</v>
      </c>
      <c r="Q220" t="s">
        <v>42061</v>
      </c>
      <c r="R220" s="150" t="s">
        <v>2010</v>
      </c>
      <c r="S220" s="150" t="s">
        <v>5526</v>
      </c>
      <c r="T220" t="s">
        <v>8778</v>
      </c>
    </row>
    <row r="221">
      <c r="A221" s="144" t="s">
        <v>8808</v>
      </c>
      <c r="B221" s="144" t="s">
        <v>8689</v>
      </c>
      <c r="C221" s="144" t="s">
        <v>8809</v>
      </c>
      <c r="D221" s="144" t="s">
        <v>3309</v>
      </c>
      <c r="E221" s="144" t="s">
        <v>5815</v>
      </c>
      <c r="F221" s="145" t="s">
        <v>42010</v>
      </c>
      <c r="G221" s="147" t="s">
        <v>42011</v>
      </c>
      <c r="H221" s="147" t="s">
        <v>8810</v>
      </c>
      <c r="I221" s="144" t="s">
        <v>49</v>
      </c>
      <c r="J221" s="148">
        <v>3.77</v>
      </c>
      <c r="K221" s="149" t="s">
        <v>86</v>
      </c>
      <c r="L221" s="144" t="s">
        <v>86</v>
      </c>
      <c r="M221" t="s">
        <v>8811</v>
      </c>
      <c r="N221" t="s">
        <v>42066</v>
      </c>
      <c r="O221" t="s">
        <v>42037</v>
      </c>
      <c r="P221" t="s">
        <v>42015</v>
      </c>
      <c r="Q221" t="s">
        <v>42053</v>
      </c>
      <c r="R221" s="150" t="s">
        <v>42041</v>
      </c>
      <c r="S221" s="150" t="s">
        <v>12065</v>
      </c>
      <c r="T221" t="s">
        <v>8823</v>
      </c>
    </row>
    <row r="222">
      <c r="A222" s="144" t="s">
        <v>8839</v>
      </c>
      <c r="B222" s="144" t="s">
        <v>8689</v>
      </c>
      <c r="C222" s="144" t="s">
        <v>8840</v>
      </c>
      <c r="D222" s="144" t="s">
        <v>3309</v>
      </c>
      <c r="E222" s="144" t="s">
        <v>459</v>
      </c>
      <c r="F222" s="145" t="s">
        <v>42010</v>
      </c>
      <c r="G222" s="147" t="s">
        <v>42011</v>
      </c>
      <c r="H222" s="147" t="s">
        <v>8841</v>
      </c>
      <c r="I222" s="144" t="s">
        <v>49</v>
      </c>
      <c r="J222" s="148">
        <v>3.7</v>
      </c>
      <c r="K222" s="149" t="s">
        <v>789</v>
      </c>
      <c r="L222" s="144" t="s">
        <v>86</v>
      </c>
      <c r="M222" t="s">
        <v>8842</v>
      </c>
      <c r="N222" t="s">
        <v>42049</v>
      </c>
      <c r="O222" t="s">
        <v>42022</v>
      </c>
      <c r="P222" t="s">
        <v>42049</v>
      </c>
      <c r="Q222" t="s">
        <v>42064</v>
      </c>
      <c r="R222" s="150" t="s">
        <v>12032</v>
      </c>
      <c r="S222" s="150" t="s">
        <v>22460</v>
      </c>
      <c r="T222" t="s">
        <v>8850</v>
      </c>
    </row>
    <row r="223">
      <c r="A223" s="144" t="s">
        <v>8904</v>
      </c>
      <c r="B223" s="144" t="s">
        <v>8689</v>
      </c>
      <c r="C223" s="144" t="s">
        <v>8905</v>
      </c>
      <c r="D223" s="144" t="s">
        <v>3309</v>
      </c>
      <c r="E223" s="144" t="s">
        <v>2410</v>
      </c>
      <c r="F223" s="145" t="s">
        <v>42010</v>
      </c>
      <c r="G223" s="147" t="s">
        <v>42011</v>
      </c>
      <c r="H223" s="147" t="s">
        <v>8906</v>
      </c>
      <c r="I223" s="144" t="s">
        <v>1330</v>
      </c>
      <c r="J223" s="148">
        <v>3.82</v>
      </c>
      <c r="K223" s="149" t="s">
        <v>659</v>
      </c>
      <c r="L223" s="144"/>
      <c r="M223" t="s">
        <v>8907</v>
      </c>
      <c r="N223" t="s">
        <v>42028</v>
      </c>
      <c r="O223" t="s">
        <v>42030</v>
      </c>
      <c r="P223" t="s">
        <v>42028</v>
      </c>
      <c r="Q223" t="s">
        <v>42035</v>
      </c>
      <c r="R223" s="150" t="s">
        <v>12032</v>
      </c>
      <c r="S223" s="150" t="s">
        <v>22460</v>
      </c>
      <c r="T223" t="s">
        <v>8917</v>
      </c>
    </row>
    <row r="224">
      <c r="A224" s="144" t="s">
        <v>8932</v>
      </c>
      <c r="B224" s="144" t="s">
        <v>8689</v>
      </c>
      <c r="C224" s="144" t="s">
        <v>8933</v>
      </c>
      <c r="D224" s="144" t="s">
        <v>3309</v>
      </c>
      <c r="E224" s="144" t="s">
        <v>5815</v>
      </c>
      <c r="F224" s="145" t="s">
        <v>42010</v>
      </c>
      <c r="G224" s="147" t="s">
        <v>42011</v>
      </c>
      <c r="H224" s="147" t="s">
        <v>8934</v>
      </c>
      <c r="I224" s="144" t="s">
        <v>49</v>
      </c>
      <c r="J224" s="148">
        <v>3.45</v>
      </c>
      <c r="K224" s="149" t="s">
        <v>86</v>
      </c>
      <c r="L224" s="144" t="s">
        <v>86</v>
      </c>
      <c r="M224" t="s">
        <v>8935</v>
      </c>
      <c r="N224" t="s">
        <v>42066</v>
      </c>
      <c r="O224" t="s">
        <v>42031</v>
      </c>
      <c r="P224" t="s">
        <v>42075</v>
      </c>
      <c r="Q224" t="s">
        <v>42037</v>
      </c>
      <c r="R224" s="150" t="s">
        <v>2445</v>
      </c>
      <c r="S224" s="150" t="s">
        <v>2010</v>
      </c>
      <c r="T224" t="s">
        <v>8946</v>
      </c>
    </row>
    <row r="225">
      <c r="A225" s="144" t="s">
        <v>8948</v>
      </c>
      <c r="B225" s="144" t="s">
        <v>8689</v>
      </c>
      <c r="C225" s="144" t="s">
        <v>8949</v>
      </c>
      <c r="D225" s="144" t="s">
        <v>3309</v>
      </c>
      <c r="E225" s="144" t="s">
        <v>3900</v>
      </c>
      <c r="F225" s="145" t="s">
        <v>42010</v>
      </c>
      <c r="G225" s="147" t="s">
        <v>42011</v>
      </c>
      <c r="H225" s="147" t="s">
        <v>8950</v>
      </c>
      <c r="I225" s="144" t="s">
        <v>49</v>
      </c>
      <c r="J225" s="148">
        <v>3.34</v>
      </c>
      <c r="K225" s="149"/>
      <c r="L225" s="144"/>
      <c r="M225" t="s">
        <v>8951</v>
      </c>
      <c r="N225" t="s">
        <v>42081</v>
      </c>
      <c r="O225" t="s">
        <v>42053</v>
      </c>
      <c r="P225" t="s">
        <v>42038</v>
      </c>
      <c r="Q225" t="s">
        <v>42031</v>
      </c>
      <c r="R225" s="150" t="s">
        <v>4025</v>
      </c>
      <c r="S225" s="150" t="s">
        <v>12065</v>
      </c>
      <c r="T225" t="s">
        <v>8962</v>
      </c>
    </row>
    <row r="226">
      <c r="A226" s="144" t="s">
        <v>8974</v>
      </c>
      <c r="B226" s="144" t="s">
        <v>8689</v>
      </c>
      <c r="C226" s="144" t="s">
        <v>8840</v>
      </c>
      <c r="D226" s="144" t="s">
        <v>3309</v>
      </c>
      <c r="E226" s="144" t="s">
        <v>2213</v>
      </c>
      <c r="F226" s="145" t="s">
        <v>42010</v>
      </c>
      <c r="G226" s="147" t="s">
        <v>42011</v>
      </c>
      <c r="H226" s="147" t="s">
        <v>8975</v>
      </c>
      <c r="I226" s="144" t="s">
        <v>1330</v>
      </c>
      <c r="J226" s="148">
        <v>3.52</v>
      </c>
      <c r="K226" s="149" t="s">
        <v>86</v>
      </c>
      <c r="L226" s="144" t="s">
        <v>86</v>
      </c>
      <c r="M226" t="s">
        <v>8976</v>
      </c>
      <c r="N226" t="s">
        <v>42028</v>
      </c>
      <c r="O226" t="s">
        <v>42044</v>
      </c>
      <c r="P226" t="s">
        <v>42013</v>
      </c>
      <c r="Q226" t="s">
        <v>42053</v>
      </c>
      <c r="R226" s="150" t="s">
        <v>42054</v>
      </c>
      <c r="S226" s="150" t="s">
        <v>6070</v>
      </c>
      <c r="T226" t="s">
        <v>8986</v>
      </c>
    </row>
    <row r="227">
      <c r="A227" s="144" t="s">
        <v>8992</v>
      </c>
      <c r="B227" s="144" t="s">
        <v>8689</v>
      </c>
      <c r="C227" s="144" t="s">
        <v>8993</v>
      </c>
      <c r="D227" s="144" t="s">
        <v>3309</v>
      </c>
      <c r="E227" s="144" t="s">
        <v>3900</v>
      </c>
      <c r="F227" s="145" t="s">
        <v>42010</v>
      </c>
      <c r="G227" s="147" t="s">
        <v>42011</v>
      </c>
      <c r="H227" s="147" t="s">
        <v>8994</v>
      </c>
      <c r="I227" s="144" t="s">
        <v>49</v>
      </c>
      <c r="J227" s="148">
        <v>3.37</v>
      </c>
      <c r="K227" s="149"/>
      <c r="L227" s="144"/>
      <c r="M227" t="s">
        <v>8995</v>
      </c>
      <c r="N227" t="s">
        <v>42038</v>
      </c>
      <c r="O227" t="s">
        <v>42031</v>
      </c>
      <c r="P227" t="s">
        <v>42038</v>
      </c>
      <c r="Q227" t="s">
        <v>42021</v>
      </c>
      <c r="R227" s="150" t="s">
        <v>4025</v>
      </c>
      <c r="S227" s="150" t="s">
        <v>42029</v>
      </c>
      <c r="T227" t="s">
        <v>9005</v>
      </c>
    </row>
    <row r="228">
      <c r="A228" s="144" t="s">
        <v>9032</v>
      </c>
      <c r="B228" s="144" t="s">
        <v>9033</v>
      </c>
      <c r="C228" s="144" t="s">
        <v>9034</v>
      </c>
      <c r="D228" s="144" t="s">
        <v>462</v>
      </c>
      <c r="E228" s="144" t="s">
        <v>459</v>
      </c>
      <c r="F228" s="145" t="s">
        <v>42010</v>
      </c>
      <c r="G228" s="147" t="s">
        <v>42011</v>
      </c>
      <c r="H228" s="147" t="s">
        <v>9035</v>
      </c>
      <c r="I228" s="144" t="s">
        <v>49</v>
      </c>
      <c r="J228" s="148">
        <v>3.57</v>
      </c>
      <c r="K228" s="149" t="s">
        <v>5854</v>
      </c>
      <c r="L228" s="144"/>
      <c r="M228" t="s">
        <v>9036</v>
      </c>
      <c r="N228" t="s">
        <v>42052</v>
      </c>
      <c r="O228" t="s">
        <v>42044</v>
      </c>
      <c r="P228" t="s">
        <v>42052</v>
      </c>
      <c r="Q228" t="s">
        <v>42053</v>
      </c>
      <c r="R228" s="150" t="s">
        <v>1489</v>
      </c>
      <c r="S228" s="150" t="s">
        <v>6070</v>
      </c>
      <c r="T228" t="s">
        <v>9048</v>
      </c>
    </row>
    <row r="229">
      <c r="A229" s="144" t="s">
        <v>9110</v>
      </c>
      <c r="B229" s="144" t="s">
        <v>9033</v>
      </c>
      <c r="C229" s="144" t="s">
        <v>9111</v>
      </c>
      <c r="D229" s="144" t="s">
        <v>462</v>
      </c>
      <c r="E229" s="144" t="s">
        <v>3713</v>
      </c>
      <c r="F229" s="145" t="s">
        <v>42010</v>
      </c>
      <c r="G229" s="147" t="s">
        <v>42011</v>
      </c>
      <c r="H229" s="147" t="s">
        <v>9112</v>
      </c>
      <c r="I229" s="144" t="s">
        <v>9113</v>
      </c>
      <c r="J229" s="148">
        <v>3.56</v>
      </c>
      <c r="K229" s="149"/>
      <c r="L229" s="144"/>
      <c r="M229" t="s">
        <v>9114</v>
      </c>
      <c r="N229" t="s">
        <v>42066</v>
      </c>
      <c r="O229" t="s">
        <v>42053</v>
      </c>
      <c r="P229" t="s">
        <v>42066</v>
      </c>
      <c r="Q229" t="s">
        <v>42031</v>
      </c>
      <c r="R229" s="150" t="s">
        <v>42041</v>
      </c>
      <c r="S229" s="150" t="s">
        <v>8552</v>
      </c>
      <c r="T229" t="s">
        <v>9126</v>
      </c>
    </row>
    <row r="230">
      <c r="A230" s="144" t="s">
        <v>9147</v>
      </c>
      <c r="B230" s="144" t="s">
        <v>9033</v>
      </c>
      <c r="C230" s="144" t="s">
        <v>8593</v>
      </c>
      <c r="D230" s="144" t="s">
        <v>462</v>
      </c>
      <c r="E230" s="144" t="s">
        <v>119</v>
      </c>
      <c r="F230" s="145" t="s">
        <v>42010</v>
      </c>
      <c r="G230" s="147" t="s">
        <v>42011</v>
      </c>
      <c r="H230" s="147" t="s">
        <v>9148</v>
      </c>
      <c r="I230" s="144" t="s">
        <v>49</v>
      </c>
      <c r="J230" s="148">
        <v>3.62</v>
      </c>
      <c r="K230" s="149" t="s">
        <v>7706</v>
      </c>
      <c r="L230" s="144" t="s">
        <v>86</v>
      </c>
      <c r="M230" t="s">
        <v>9149</v>
      </c>
      <c r="N230" t="s">
        <v>42049</v>
      </c>
      <c r="O230" t="s">
        <v>42022</v>
      </c>
      <c r="P230" t="s">
        <v>42028</v>
      </c>
      <c r="Q230" t="s">
        <v>42022</v>
      </c>
      <c r="R230" s="150" t="s">
        <v>12032</v>
      </c>
      <c r="S230" s="150" t="s">
        <v>22460</v>
      </c>
      <c r="T230" t="s">
        <v>9161</v>
      </c>
    </row>
    <row r="231">
      <c r="A231" s="144" t="s">
        <v>9190</v>
      </c>
      <c r="B231" s="144" t="s">
        <v>9033</v>
      </c>
      <c r="C231" s="144" t="s">
        <v>9111</v>
      </c>
      <c r="D231" s="144" t="s">
        <v>462</v>
      </c>
      <c r="E231" s="144" t="s">
        <v>2595</v>
      </c>
      <c r="F231" s="145" t="s">
        <v>42010</v>
      </c>
      <c r="G231" s="147" t="s">
        <v>42011</v>
      </c>
      <c r="H231" s="147" t="s">
        <v>9191</v>
      </c>
      <c r="I231" s="144" t="s">
        <v>8000</v>
      </c>
      <c r="J231" s="148">
        <v>3.73</v>
      </c>
      <c r="K231" s="149" t="s">
        <v>7672</v>
      </c>
      <c r="L231" s="144" t="s">
        <v>86</v>
      </c>
      <c r="M231" t="s">
        <v>9192</v>
      </c>
      <c r="N231" t="s">
        <v>42028</v>
      </c>
      <c r="O231" t="s">
        <v>42022</v>
      </c>
      <c r="P231" t="s">
        <v>42028</v>
      </c>
      <c r="Q231" t="s">
        <v>42064</v>
      </c>
      <c r="R231" s="150" t="s">
        <v>12032</v>
      </c>
      <c r="S231" s="150" t="s">
        <v>42025</v>
      </c>
    </row>
    <row r="232">
      <c r="A232" s="152" t="s">
        <v>9225</v>
      </c>
      <c r="B232" s="152" t="s">
        <v>9226</v>
      </c>
      <c r="C232" s="152" t="s">
        <v>9227</v>
      </c>
      <c r="D232" s="152" t="s">
        <v>936</v>
      </c>
      <c r="E232" s="152" t="s">
        <v>581</v>
      </c>
      <c r="F232" s="145" t="s">
        <v>42010</v>
      </c>
      <c r="G232" s="147" t="s">
        <v>42011</v>
      </c>
      <c r="H232" s="155">
        <v>209807.0</v>
      </c>
      <c r="I232" s="144" t="s">
        <v>49</v>
      </c>
      <c r="J232" s="148">
        <v>3.46</v>
      </c>
      <c r="K232" s="149"/>
      <c r="L232" s="159"/>
      <c r="M232" t="s">
        <v>9228</v>
      </c>
      <c r="N232" t="s">
        <v>42052</v>
      </c>
      <c r="O232" t="s">
        <v>42037</v>
      </c>
      <c r="P232" t="s">
        <v>42066</v>
      </c>
      <c r="Q232" t="s">
        <v>42039</v>
      </c>
      <c r="R232" s="150" t="s">
        <v>42055</v>
      </c>
      <c r="S232" s="150" t="s">
        <v>42029</v>
      </c>
    </row>
    <row r="233">
      <c r="A233" s="144" t="s">
        <v>9258</v>
      </c>
      <c r="B233" s="144" t="s">
        <v>9226</v>
      </c>
      <c r="C233" s="144" t="s">
        <v>2118</v>
      </c>
      <c r="D233" s="144" t="s">
        <v>936</v>
      </c>
      <c r="E233" s="144" t="s">
        <v>1646</v>
      </c>
      <c r="F233" s="145" t="s">
        <v>42010</v>
      </c>
      <c r="G233" s="147" t="s">
        <v>42011</v>
      </c>
      <c r="H233" s="147" t="s">
        <v>9259</v>
      </c>
      <c r="I233" s="144" t="s">
        <v>49</v>
      </c>
      <c r="J233" s="148">
        <v>3.59</v>
      </c>
      <c r="K233" s="149" t="s">
        <v>123</v>
      </c>
      <c r="L233" s="144"/>
      <c r="M233" t="s">
        <v>9260</v>
      </c>
      <c r="N233" t="s">
        <v>42040</v>
      </c>
      <c r="O233" t="s">
        <v>42022</v>
      </c>
      <c r="P233" t="s">
        <v>42028</v>
      </c>
      <c r="Q233" t="s">
        <v>42030</v>
      </c>
      <c r="R233" s="150" t="s">
        <v>42054</v>
      </c>
      <c r="S233" s="150" t="s">
        <v>22460</v>
      </c>
      <c r="T233" t="s">
        <v>9270</v>
      </c>
    </row>
    <row r="234">
      <c r="A234" s="144" t="s">
        <v>9306</v>
      </c>
      <c r="B234" s="144" t="s">
        <v>9226</v>
      </c>
      <c r="C234" s="144" t="s">
        <v>9227</v>
      </c>
      <c r="D234" s="144" t="s">
        <v>936</v>
      </c>
      <c r="E234" s="144" t="s">
        <v>1294</v>
      </c>
      <c r="F234" s="145" t="s">
        <v>42010</v>
      </c>
      <c r="G234" s="147" t="s">
        <v>42011</v>
      </c>
      <c r="H234" s="147" t="s">
        <v>9307</v>
      </c>
      <c r="I234" s="144" t="s">
        <v>1330</v>
      </c>
      <c r="J234" s="148">
        <v>3.67</v>
      </c>
      <c r="K234" s="149" t="s">
        <v>86</v>
      </c>
      <c r="L234" s="144" t="s">
        <v>86</v>
      </c>
      <c r="M234" t="s">
        <v>9308</v>
      </c>
      <c r="N234" t="s">
        <v>42023</v>
      </c>
      <c r="O234" t="s">
        <v>42035</v>
      </c>
      <c r="P234" t="s">
        <v>42049</v>
      </c>
      <c r="Q234" t="s">
        <v>42035</v>
      </c>
      <c r="R234" s="150" t="s">
        <v>12032</v>
      </c>
      <c r="S234" s="150" t="s">
        <v>22460</v>
      </c>
      <c r="T234" t="s">
        <v>9318</v>
      </c>
    </row>
    <row r="235">
      <c r="A235" s="144" t="s">
        <v>9323</v>
      </c>
      <c r="B235" s="144" t="s">
        <v>9324</v>
      </c>
      <c r="C235" s="144" t="s">
        <v>9325</v>
      </c>
      <c r="D235" s="144" t="s">
        <v>2304</v>
      </c>
      <c r="E235" s="144" t="s">
        <v>2369</v>
      </c>
      <c r="F235" s="145" t="s">
        <v>42010</v>
      </c>
      <c r="G235" s="147" t="s">
        <v>42011</v>
      </c>
      <c r="H235" s="147" t="s">
        <v>9326</v>
      </c>
      <c r="I235" s="144" t="s">
        <v>49</v>
      </c>
      <c r="J235" s="148">
        <v>3.56</v>
      </c>
      <c r="K235" s="149"/>
      <c r="L235" s="144" t="s">
        <v>5614</v>
      </c>
      <c r="M235" t="s">
        <v>9327</v>
      </c>
      <c r="N235" t="s">
        <v>42053</v>
      </c>
      <c r="O235" t="s">
        <v>42057</v>
      </c>
      <c r="P235" t="s">
        <v>42044</v>
      </c>
      <c r="Q235" t="s">
        <v>42063</v>
      </c>
      <c r="R235" s="150" t="s">
        <v>6070</v>
      </c>
      <c r="S235" s="150" t="s">
        <v>5526</v>
      </c>
      <c r="T235" t="s">
        <v>9337</v>
      </c>
    </row>
    <row r="236">
      <c r="A236" s="144" t="s">
        <v>9358</v>
      </c>
      <c r="B236" s="144" t="s">
        <v>9324</v>
      </c>
      <c r="C236" s="144" t="s">
        <v>9359</v>
      </c>
      <c r="D236" s="144" t="s">
        <v>2304</v>
      </c>
      <c r="E236" s="144" t="s">
        <v>2410</v>
      </c>
      <c r="F236" s="145" t="s">
        <v>42010</v>
      </c>
      <c r="G236" s="147" t="s">
        <v>42011</v>
      </c>
      <c r="H236" s="147" t="s">
        <v>9360</v>
      </c>
      <c r="I236" s="144" t="s">
        <v>1330</v>
      </c>
      <c r="J236" s="148">
        <v>3.76</v>
      </c>
      <c r="K236" s="149" t="s">
        <v>3379</v>
      </c>
      <c r="L236" s="144" t="s">
        <v>86</v>
      </c>
      <c r="M236" t="s">
        <v>9361</v>
      </c>
      <c r="N236" t="s">
        <v>42023</v>
      </c>
      <c r="O236" t="s">
        <v>42030</v>
      </c>
      <c r="P236" t="s">
        <v>42040</v>
      </c>
      <c r="Q236" t="s">
        <v>42044</v>
      </c>
      <c r="R236" s="150" t="s">
        <v>12032</v>
      </c>
      <c r="S236" s="150" t="s">
        <v>6070</v>
      </c>
      <c r="T236" t="s">
        <v>9375</v>
      </c>
    </row>
    <row r="237">
      <c r="A237" s="144" t="s">
        <v>9395</v>
      </c>
      <c r="B237" s="144" t="s">
        <v>9324</v>
      </c>
      <c r="C237" s="144" t="s">
        <v>9396</v>
      </c>
      <c r="D237" s="144" t="s">
        <v>2304</v>
      </c>
      <c r="E237" s="144" t="s">
        <v>2410</v>
      </c>
      <c r="F237" s="145" t="s">
        <v>42010</v>
      </c>
      <c r="G237" s="147" t="s">
        <v>42011</v>
      </c>
      <c r="H237" s="147" t="s">
        <v>9397</v>
      </c>
      <c r="I237" s="144" t="s">
        <v>1330</v>
      </c>
      <c r="J237" s="148">
        <v>3.35</v>
      </c>
      <c r="K237" s="149" t="s">
        <v>86</v>
      </c>
      <c r="L237" s="144" t="s">
        <v>86</v>
      </c>
      <c r="M237" t="s">
        <v>9398</v>
      </c>
      <c r="N237" t="s">
        <v>86</v>
      </c>
      <c r="O237" t="s">
        <v>86</v>
      </c>
      <c r="P237" t="s">
        <v>86</v>
      </c>
      <c r="Q237" t="s">
        <v>86</v>
      </c>
      <c r="R237" s="150" t="s">
        <v>2445</v>
      </c>
      <c r="S237" s="150" t="s">
        <v>2010</v>
      </c>
      <c r="T237" t="s">
        <v>9410</v>
      </c>
    </row>
    <row r="238">
      <c r="A238" s="144" t="s">
        <v>9422</v>
      </c>
      <c r="B238" s="144" t="s">
        <v>9324</v>
      </c>
      <c r="C238" s="144" t="s">
        <v>9423</v>
      </c>
      <c r="D238" s="144" t="s">
        <v>2304</v>
      </c>
      <c r="E238" s="144" t="s">
        <v>2369</v>
      </c>
      <c r="F238" s="145" t="s">
        <v>42010</v>
      </c>
      <c r="G238" s="147" t="s">
        <v>42011</v>
      </c>
      <c r="H238" s="147" t="s">
        <v>9424</v>
      </c>
      <c r="I238" s="144" t="s">
        <v>8000</v>
      </c>
      <c r="J238" s="148">
        <v>3.52</v>
      </c>
      <c r="K238" s="149" t="s">
        <v>86</v>
      </c>
      <c r="L238" s="144" t="s">
        <v>9426</v>
      </c>
      <c r="M238" t="s">
        <v>9425</v>
      </c>
      <c r="N238" t="s">
        <v>42053</v>
      </c>
      <c r="O238" t="s">
        <v>42065</v>
      </c>
      <c r="P238" t="s">
        <v>42044</v>
      </c>
      <c r="Q238" t="s">
        <v>42063</v>
      </c>
      <c r="R238" s="150" t="s">
        <v>6070</v>
      </c>
      <c r="S238" s="150" t="s">
        <v>5614</v>
      </c>
      <c r="T238" t="s">
        <v>9436</v>
      </c>
    </row>
    <row r="239">
      <c r="A239" s="144" t="s">
        <v>9445</v>
      </c>
      <c r="B239" s="144" t="s">
        <v>9324</v>
      </c>
      <c r="C239" s="144" t="s">
        <v>9446</v>
      </c>
      <c r="D239" s="144" t="s">
        <v>2304</v>
      </c>
      <c r="E239" s="144" t="s">
        <v>2369</v>
      </c>
      <c r="F239" s="145" t="s">
        <v>42010</v>
      </c>
      <c r="G239" s="147" t="s">
        <v>42011</v>
      </c>
      <c r="H239" s="147" t="s">
        <v>9447</v>
      </c>
      <c r="I239" s="144" t="s">
        <v>49</v>
      </c>
      <c r="J239" s="148">
        <v>3.85</v>
      </c>
      <c r="K239" s="149" t="s">
        <v>1299</v>
      </c>
      <c r="L239" s="144" t="s">
        <v>86</v>
      </c>
      <c r="M239" t="s">
        <v>9448</v>
      </c>
      <c r="N239" t="s">
        <v>42037</v>
      </c>
      <c r="O239" t="s">
        <v>42082</v>
      </c>
      <c r="P239" t="s">
        <v>42022</v>
      </c>
      <c r="Q239" t="s">
        <v>42061</v>
      </c>
      <c r="R239" s="150" t="s">
        <v>22460</v>
      </c>
      <c r="S239" s="150" t="s">
        <v>5614</v>
      </c>
      <c r="T239" t="s">
        <v>9458</v>
      </c>
    </row>
    <row r="240">
      <c r="A240" s="144" t="s">
        <v>9483</v>
      </c>
      <c r="B240" s="144" t="s">
        <v>9324</v>
      </c>
      <c r="C240" s="144" t="s">
        <v>9485</v>
      </c>
      <c r="D240" s="144" t="s">
        <v>2304</v>
      </c>
      <c r="E240" s="144" t="s">
        <v>9484</v>
      </c>
      <c r="F240" s="145" t="s">
        <v>42010</v>
      </c>
      <c r="G240" s="147" t="s">
        <v>42011</v>
      </c>
      <c r="H240" s="147" t="s">
        <v>9486</v>
      </c>
      <c r="I240" s="144" t="s">
        <v>1330</v>
      </c>
      <c r="J240" s="148">
        <v>3.36</v>
      </c>
      <c r="K240" s="149"/>
      <c r="L240" s="144"/>
      <c r="M240" t="s">
        <v>9487</v>
      </c>
      <c r="N240" t="s">
        <v>86</v>
      </c>
      <c r="O240" t="s">
        <v>86</v>
      </c>
      <c r="P240" t="s">
        <v>86</v>
      </c>
      <c r="Q240" t="s">
        <v>86</v>
      </c>
      <c r="R240" s="150" t="s">
        <v>86</v>
      </c>
      <c r="S240" s="150" t="s">
        <v>86</v>
      </c>
      <c r="T240" t="s">
        <v>9495</v>
      </c>
    </row>
    <row r="241">
      <c r="A241" s="144" t="s">
        <v>9497</v>
      </c>
      <c r="B241" s="144" t="s">
        <v>9324</v>
      </c>
      <c r="C241" s="144" t="s">
        <v>9498</v>
      </c>
      <c r="D241" s="144" t="s">
        <v>2304</v>
      </c>
      <c r="E241" s="144" t="s">
        <v>1646</v>
      </c>
      <c r="F241" s="145" t="s">
        <v>42010</v>
      </c>
      <c r="G241" s="147" t="s">
        <v>42011</v>
      </c>
      <c r="H241" s="147" t="s">
        <v>9499</v>
      </c>
      <c r="I241" s="144" t="s">
        <v>49</v>
      </c>
      <c r="J241" s="148">
        <v>3.58</v>
      </c>
      <c r="K241" s="149" t="s">
        <v>3607</v>
      </c>
      <c r="L241" s="144" t="s">
        <v>86</v>
      </c>
      <c r="M241" t="s">
        <v>9500</v>
      </c>
      <c r="N241" t="s">
        <v>86</v>
      </c>
      <c r="O241" t="s">
        <v>86</v>
      </c>
      <c r="P241" t="s">
        <v>86</v>
      </c>
      <c r="Q241" t="s">
        <v>86</v>
      </c>
      <c r="R241" s="150" t="s">
        <v>1489</v>
      </c>
      <c r="S241" s="150" t="s">
        <v>22460</v>
      </c>
      <c r="T241" t="s">
        <v>9508</v>
      </c>
    </row>
    <row r="242">
      <c r="A242" s="144" t="s">
        <v>9553</v>
      </c>
      <c r="B242" s="144" t="s">
        <v>9324</v>
      </c>
      <c r="C242" s="144" t="s">
        <v>9359</v>
      </c>
      <c r="D242" s="144" t="s">
        <v>2304</v>
      </c>
      <c r="E242" s="144" t="s">
        <v>3900</v>
      </c>
      <c r="F242" s="145" t="s">
        <v>42010</v>
      </c>
      <c r="G242" s="147" t="s">
        <v>42011</v>
      </c>
      <c r="H242" s="147" t="s">
        <v>9554</v>
      </c>
      <c r="I242" s="144" t="s">
        <v>49</v>
      </c>
      <c r="J242" s="148">
        <v>2.73</v>
      </c>
      <c r="K242" s="149" t="s">
        <v>8693</v>
      </c>
      <c r="L242" s="144" t="s">
        <v>86</v>
      </c>
      <c r="M242" t="s">
        <v>9555</v>
      </c>
      <c r="N242" t="s">
        <v>42013</v>
      </c>
      <c r="O242" t="s">
        <v>42030</v>
      </c>
      <c r="P242" t="s">
        <v>42013</v>
      </c>
      <c r="Q242" t="s">
        <v>42021</v>
      </c>
      <c r="R242" s="150" t="s">
        <v>42029</v>
      </c>
      <c r="S242" s="150" t="s">
        <v>6070</v>
      </c>
      <c r="T242" t="s">
        <v>9565</v>
      </c>
    </row>
    <row r="243">
      <c r="A243" s="144" t="s">
        <v>9576</v>
      </c>
      <c r="B243" s="144" t="s">
        <v>9324</v>
      </c>
      <c r="C243" s="144" t="s">
        <v>9396</v>
      </c>
      <c r="D243" s="144" t="s">
        <v>2304</v>
      </c>
      <c r="E243" s="144" t="s">
        <v>2410</v>
      </c>
      <c r="F243" s="145" t="s">
        <v>42010</v>
      </c>
      <c r="G243" s="147" t="s">
        <v>42011</v>
      </c>
      <c r="H243" s="147" t="s">
        <v>9577</v>
      </c>
      <c r="I243" s="144" t="s">
        <v>1330</v>
      </c>
      <c r="J243" s="148">
        <v>3.63</v>
      </c>
      <c r="K243" s="149" t="s">
        <v>86</v>
      </c>
      <c r="L243" s="144" t="s">
        <v>86</v>
      </c>
      <c r="M243" t="s">
        <v>9578</v>
      </c>
      <c r="N243" t="s">
        <v>42049</v>
      </c>
      <c r="O243" t="s">
        <v>42022</v>
      </c>
      <c r="P243" t="s">
        <v>42028</v>
      </c>
      <c r="Q243" t="s">
        <v>42030</v>
      </c>
      <c r="R243" s="150" t="s">
        <v>12032</v>
      </c>
      <c r="S243" s="150" t="s">
        <v>22460</v>
      </c>
      <c r="T243" t="s">
        <v>9590</v>
      </c>
    </row>
    <row r="244">
      <c r="A244" s="144" t="s">
        <v>9600</v>
      </c>
      <c r="B244" s="144" t="s">
        <v>9324</v>
      </c>
      <c r="C244" s="144" t="s">
        <v>9396</v>
      </c>
      <c r="D244" s="144" t="s">
        <v>2304</v>
      </c>
      <c r="E244" s="144" t="s">
        <v>2595</v>
      </c>
      <c r="F244" s="145" t="s">
        <v>42010</v>
      </c>
      <c r="G244" s="147" t="s">
        <v>42011</v>
      </c>
      <c r="H244" s="147" t="s">
        <v>9601</v>
      </c>
      <c r="I244" s="144" t="s">
        <v>49</v>
      </c>
      <c r="J244" s="148">
        <v>3.54</v>
      </c>
      <c r="K244" s="149" t="s">
        <v>465</v>
      </c>
      <c r="L244" s="144" t="s">
        <v>86</v>
      </c>
      <c r="M244" t="s">
        <v>9602</v>
      </c>
      <c r="N244" t="s">
        <v>86</v>
      </c>
      <c r="O244" t="s">
        <v>86</v>
      </c>
      <c r="P244" t="s">
        <v>86</v>
      </c>
      <c r="Q244" t="s">
        <v>86</v>
      </c>
      <c r="R244" s="150" t="s">
        <v>4025</v>
      </c>
      <c r="S244" s="150" t="s">
        <v>12032</v>
      </c>
      <c r="T244" t="s">
        <v>9612</v>
      </c>
    </row>
    <row r="245">
      <c r="A245" s="144" t="s">
        <v>9616</v>
      </c>
      <c r="B245" s="144" t="s">
        <v>9324</v>
      </c>
      <c r="C245" s="144" t="s">
        <v>9396</v>
      </c>
      <c r="D245" s="144" t="s">
        <v>2304</v>
      </c>
      <c r="E245" s="144" t="s">
        <v>2257</v>
      </c>
      <c r="F245" s="145" t="s">
        <v>42010</v>
      </c>
      <c r="G245" s="147" t="s">
        <v>42011</v>
      </c>
      <c r="H245" s="147" t="s">
        <v>9617</v>
      </c>
      <c r="I245" s="144" t="s">
        <v>49</v>
      </c>
      <c r="J245" s="148">
        <v>3.9</v>
      </c>
      <c r="K245" s="149" t="s">
        <v>9619</v>
      </c>
      <c r="L245" s="144" t="s">
        <v>86</v>
      </c>
      <c r="M245" t="s">
        <v>9618</v>
      </c>
      <c r="N245" t="s">
        <v>42065</v>
      </c>
      <c r="O245" t="s">
        <v>42059</v>
      </c>
      <c r="P245" t="s">
        <v>42058</v>
      </c>
      <c r="Q245" t="s">
        <v>42060</v>
      </c>
      <c r="R245" s="150" t="s">
        <v>5614</v>
      </c>
      <c r="S245" s="150" t="s">
        <v>42042</v>
      </c>
      <c r="T245" t="s">
        <v>9630</v>
      </c>
    </row>
    <row r="246">
      <c r="A246" s="144" t="s">
        <v>9654</v>
      </c>
      <c r="B246" s="144" t="s">
        <v>9324</v>
      </c>
      <c r="C246" s="144" t="s">
        <v>9359</v>
      </c>
      <c r="D246" s="144" t="s">
        <v>2304</v>
      </c>
      <c r="E246" s="144" t="s">
        <v>1432</v>
      </c>
      <c r="F246" s="145" t="s">
        <v>42010</v>
      </c>
      <c r="G246" s="147" t="s">
        <v>42011</v>
      </c>
      <c r="H246" s="147" t="s">
        <v>9655</v>
      </c>
      <c r="I246" s="144" t="s">
        <v>49</v>
      </c>
      <c r="J246" s="148">
        <v>4.07</v>
      </c>
      <c r="K246" s="149" t="s">
        <v>9657</v>
      </c>
      <c r="L246" s="144"/>
      <c r="M246" t="s">
        <v>9656</v>
      </c>
      <c r="N246" t="s">
        <v>42056</v>
      </c>
      <c r="O246" t="s">
        <v>42057</v>
      </c>
      <c r="P246" t="s">
        <v>42053</v>
      </c>
      <c r="Q246" t="s">
        <v>42047</v>
      </c>
      <c r="R246" s="150" t="s">
        <v>6070</v>
      </c>
      <c r="S246" s="150" t="s">
        <v>5526</v>
      </c>
      <c r="T246" t="s">
        <v>9667</v>
      </c>
    </row>
    <row r="247">
      <c r="A247" s="144" t="s">
        <v>9700</v>
      </c>
      <c r="B247" s="144" t="s">
        <v>9324</v>
      </c>
      <c r="C247" s="144" t="s">
        <v>9701</v>
      </c>
      <c r="D247" s="144" t="s">
        <v>2304</v>
      </c>
      <c r="E247" s="144" t="s">
        <v>2213</v>
      </c>
      <c r="F247" s="145" t="s">
        <v>42010</v>
      </c>
      <c r="G247" s="147" t="s">
        <v>42011</v>
      </c>
      <c r="H247" s="147" t="s">
        <v>9702</v>
      </c>
      <c r="I247" s="144" t="s">
        <v>1330</v>
      </c>
      <c r="J247" s="148">
        <v>3.86</v>
      </c>
      <c r="K247" s="149" t="s">
        <v>1299</v>
      </c>
      <c r="L247" s="144" t="s">
        <v>86</v>
      </c>
      <c r="M247" t="s">
        <v>9703</v>
      </c>
      <c r="N247" t="s">
        <v>42022</v>
      </c>
      <c r="O247" t="s">
        <v>42065</v>
      </c>
      <c r="P247" t="s">
        <v>42024</v>
      </c>
      <c r="Q247" t="s">
        <v>42058</v>
      </c>
      <c r="R247" s="150" t="s">
        <v>8453</v>
      </c>
      <c r="S247" s="150" t="s">
        <v>5614</v>
      </c>
      <c r="T247" t="s">
        <v>9715</v>
      </c>
    </row>
    <row r="248">
      <c r="A248" s="144" t="s">
        <v>9736</v>
      </c>
      <c r="B248" s="144" t="s">
        <v>9737</v>
      </c>
      <c r="C248" s="144" t="s">
        <v>9738</v>
      </c>
      <c r="D248" s="144" t="s">
        <v>2136</v>
      </c>
      <c r="E248" s="144" t="s">
        <v>2257</v>
      </c>
      <c r="F248" s="145" t="s">
        <v>42010</v>
      </c>
      <c r="G248" s="147" t="s">
        <v>42011</v>
      </c>
      <c r="H248" s="147" t="s">
        <v>9739</v>
      </c>
      <c r="I248" s="144" t="s">
        <v>49</v>
      </c>
      <c r="J248" s="148">
        <v>3.73</v>
      </c>
      <c r="K248" s="149" t="s">
        <v>7329</v>
      </c>
      <c r="L248" s="144"/>
      <c r="M248" t="s">
        <v>9740</v>
      </c>
      <c r="N248" t="s">
        <v>42065</v>
      </c>
      <c r="O248" t="s">
        <v>42059</v>
      </c>
      <c r="P248" t="s">
        <v>42063</v>
      </c>
      <c r="Q248" t="s">
        <v>42062</v>
      </c>
      <c r="R248" s="150" t="s">
        <v>5614</v>
      </c>
      <c r="S248" s="150" t="s">
        <v>42042</v>
      </c>
      <c r="T248" t="s">
        <v>9752</v>
      </c>
    </row>
    <row r="249">
      <c r="A249" s="144" t="s">
        <v>9781</v>
      </c>
      <c r="B249" s="144" t="s">
        <v>9737</v>
      </c>
      <c r="C249" s="144" t="s">
        <v>9782</v>
      </c>
      <c r="D249" s="144" t="s">
        <v>2136</v>
      </c>
      <c r="E249" s="144" t="s">
        <v>2133</v>
      </c>
      <c r="F249" s="145" t="s">
        <v>42010</v>
      </c>
      <c r="G249" s="147" t="s">
        <v>42011</v>
      </c>
      <c r="H249" s="147" t="s">
        <v>9783</v>
      </c>
      <c r="I249" s="144" t="s">
        <v>49</v>
      </c>
      <c r="J249" s="148">
        <v>3.39</v>
      </c>
      <c r="K249" s="149" t="s">
        <v>86</v>
      </c>
      <c r="L249" s="144" t="s">
        <v>86</v>
      </c>
      <c r="M249" t="s">
        <v>9784</v>
      </c>
      <c r="N249" t="s">
        <v>42049</v>
      </c>
      <c r="O249" t="s">
        <v>42044</v>
      </c>
      <c r="P249" t="s">
        <v>42049</v>
      </c>
      <c r="Q249" t="s">
        <v>42022</v>
      </c>
      <c r="R249" s="150" t="s">
        <v>12065</v>
      </c>
      <c r="S249" s="150" t="s">
        <v>8453</v>
      </c>
      <c r="T249" t="s">
        <v>9795</v>
      </c>
    </row>
    <row r="250">
      <c r="A250" s="144" t="s">
        <v>9818</v>
      </c>
      <c r="B250" s="144" t="s">
        <v>9737</v>
      </c>
      <c r="C250" s="144" t="s">
        <v>9738</v>
      </c>
      <c r="D250" s="144" t="s">
        <v>2136</v>
      </c>
      <c r="E250" s="144" t="s">
        <v>2213</v>
      </c>
      <c r="F250" s="145" t="s">
        <v>42010</v>
      </c>
      <c r="G250" s="147" t="s">
        <v>42011</v>
      </c>
      <c r="H250" s="147" t="s">
        <v>9819</v>
      </c>
      <c r="I250" s="144" t="s">
        <v>1330</v>
      </c>
      <c r="J250" s="148">
        <v>3.48</v>
      </c>
      <c r="K250" s="149" t="s">
        <v>86</v>
      </c>
      <c r="L250" s="144" t="s">
        <v>86</v>
      </c>
      <c r="M250" t="s">
        <v>9820</v>
      </c>
      <c r="N250" t="s">
        <v>42037</v>
      </c>
      <c r="O250" t="s">
        <v>42064</v>
      </c>
      <c r="P250" t="s">
        <v>42031</v>
      </c>
      <c r="Q250" t="s">
        <v>42064</v>
      </c>
      <c r="R250" s="150" t="s">
        <v>8552</v>
      </c>
      <c r="S250" s="150" t="s">
        <v>42025</v>
      </c>
      <c r="T250" t="s">
        <v>9833</v>
      </c>
    </row>
    <row r="251">
      <c r="A251" s="144" t="s">
        <v>9844</v>
      </c>
      <c r="B251" s="144" t="s">
        <v>9737</v>
      </c>
      <c r="C251" s="144" t="s">
        <v>9845</v>
      </c>
      <c r="D251" s="144" t="s">
        <v>2136</v>
      </c>
      <c r="E251" s="144" t="s">
        <v>2410</v>
      </c>
      <c r="F251" s="145" t="s">
        <v>42010</v>
      </c>
      <c r="G251" s="147" t="s">
        <v>42011</v>
      </c>
      <c r="H251" s="147" t="s">
        <v>9846</v>
      </c>
      <c r="I251" s="144" t="s">
        <v>49</v>
      </c>
      <c r="J251" s="148">
        <v>3.5</v>
      </c>
      <c r="K251" s="149" t="s">
        <v>5854</v>
      </c>
      <c r="L251" s="144"/>
      <c r="M251" t="s">
        <v>9847</v>
      </c>
      <c r="N251" t="s">
        <v>42040</v>
      </c>
      <c r="O251" t="s">
        <v>42044</v>
      </c>
      <c r="P251" t="s">
        <v>42028</v>
      </c>
      <c r="Q251" t="s">
        <v>42044</v>
      </c>
      <c r="R251" s="150" t="s">
        <v>12032</v>
      </c>
      <c r="S251" s="150" t="s">
        <v>6070</v>
      </c>
      <c r="T251" t="s">
        <v>9858</v>
      </c>
    </row>
    <row r="252">
      <c r="A252" s="144" t="s">
        <v>9869</v>
      </c>
      <c r="B252" s="144" t="s">
        <v>9870</v>
      </c>
      <c r="C252" s="144" t="s">
        <v>3417</v>
      </c>
      <c r="D252" s="144" t="s">
        <v>46</v>
      </c>
      <c r="E252" s="144" t="s">
        <v>8147</v>
      </c>
      <c r="F252" s="145" t="s">
        <v>42010</v>
      </c>
      <c r="G252" s="147" t="s">
        <v>42011</v>
      </c>
      <c r="H252" s="147" t="s">
        <v>9871</v>
      </c>
      <c r="I252" s="144" t="s">
        <v>219</v>
      </c>
      <c r="J252" s="148">
        <v>3.28</v>
      </c>
      <c r="K252" s="149" t="s">
        <v>86</v>
      </c>
      <c r="L252" s="144" t="s">
        <v>86</v>
      </c>
      <c r="M252" t="s">
        <v>9872</v>
      </c>
      <c r="N252" t="s">
        <v>42015</v>
      </c>
      <c r="O252" t="s">
        <v>42031</v>
      </c>
      <c r="P252" t="s">
        <v>42066</v>
      </c>
      <c r="Q252" t="s">
        <v>42023</v>
      </c>
      <c r="R252" s="150" t="s">
        <v>42041</v>
      </c>
      <c r="S252" s="150" t="s">
        <v>42029</v>
      </c>
      <c r="T252" t="s">
        <v>9884</v>
      </c>
    </row>
    <row r="253">
      <c r="A253" s="144" t="s">
        <v>9899</v>
      </c>
      <c r="B253" s="144" t="s">
        <v>9870</v>
      </c>
      <c r="C253" s="144" t="s">
        <v>3417</v>
      </c>
      <c r="D253" s="144" t="s">
        <v>46</v>
      </c>
      <c r="E253" s="144" t="s">
        <v>216</v>
      </c>
      <c r="F253" s="145" t="s">
        <v>42010</v>
      </c>
      <c r="G253" s="147" t="s">
        <v>42011</v>
      </c>
      <c r="H253" s="147" t="s">
        <v>9900</v>
      </c>
      <c r="I253" s="144" t="s">
        <v>49</v>
      </c>
      <c r="J253" s="148">
        <v>3.53</v>
      </c>
      <c r="K253" s="149" t="s">
        <v>86</v>
      </c>
      <c r="L253" s="144" t="s">
        <v>86</v>
      </c>
      <c r="M253" t="s">
        <v>9901</v>
      </c>
      <c r="N253" t="s">
        <v>42013</v>
      </c>
      <c r="O253" t="s">
        <v>42037</v>
      </c>
      <c r="P253" t="s">
        <v>42052</v>
      </c>
      <c r="Q253" t="s">
        <v>42031</v>
      </c>
      <c r="R253" s="150" t="s">
        <v>1489</v>
      </c>
      <c r="S253" s="150" t="s">
        <v>2010</v>
      </c>
      <c r="T253" t="s">
        <v>9909</v>
      </c>
    </row>
    <row r="254">
      <c r="A254" s="144" t="s">
        <v>9915</v>
      </c>
      <c r="B254" s="144" t="s">
        <v>9870</v>
      </c>
      <c r="C254" s="144" t="s">
        <v>9916</v>
      </c>
      <c r="D254" s="144" t="s">
        <v>46</v>
      </c>
      <c r="E254" s="144" t="s">
        <v>1432</v>
      </c>
      <c r="F254" s="145" t="s">
        <v>42010</v>
      </c>
      <c r="G254" s="147" t="s">
        <v>42011</v>
      </c>
      <c r="H254" s="147" t="s">
        <v>9917</v>
      </c>
      <c r="I254" s="144" t="s">
        <v>49</v>
      </c>
      <c r="J254" s="148">
        <v>4.43</v>
      </c>
      <c r="K254" s="149" t="s">
        <v>9919</v>
      </c>
      <c r="L254" s="144" t="s">
        <v>86</v>
      </c>
      <c r="M254" t="s">
        <v>9918</v>
      </c>
      <c r="N254" t="s">
        <v>42037</v>
      </c>
      <c r="O254" t="s">
        <v>42043</v>
      </c>
      <c r="P254" t="s">
        <v>42031</v>
      </c>
      <c r="Q254" t="s">
        <v>42057</v>
      </c>
      <c r="R254" s="150" t="s">
        <v>8552</v>
      </c>
      <c r="S254" s="150" t="s">
        <v>5526</v>
      </c>
      <c r="T254" t="s">
        <v>9930</v>
      </c>
    </row>
    <row r="255">
      <c r="A255" s="144" t="s">
        <v>9969</v>
      </c>
      <c r="B255" s="144" t="s">
        <v>9870</v>
      </c>
      <c r="C255" s="144" t="s">
        <v>894</v>
      </c>
      <c r="D255" s="144" t="s">
        <v>46</v>
      </c>
      <c r="E255" s="144" t="s">
        <v>284</v>
      </c>
      <c r="F255" s="145" t="s">
        <v>42010</v>
      </c>
      <c r="G255" s="147" t="s">
        <v>42011</v>
      </c>
      <c r="H255" s="147" t="s">
        <v>9970</v>
      </c>
      <c r="I255" s="144" t="s">
        <v>49</v>
      </c>
      <c r="J255" s="148">
        <v>3.58</v>
      </c>
      <c r="K255" s="149" t="s">
        <v>86</v>
      </c>
      <c r="L255" s="144" t="s">
        <v>86</v>
      </c>
      <c r="M255" t="s">
        <v>9971</v>
      </c>
      <c r="N255" t="s">
        <v>42052</v>
      </c>
      <c r="O255" t="s">
        <v>42031</v>
      </c>
      <c r="P255" t="s">
        <v>42052</v>
      </c>
      <c r="Q255" t="s">
        <v>42039</v>
      </c>
      <c r="R255" s="150" t="s">
        <v>42041</v>
      </c>
      <c r="S255" s="150" t="s">
        <v>12065</v>
      </c>
      <c r="T255" t="s">
        <v>9984</v>
      </c>
    </row>
    <row r="256">
      <c r="A256" s="144" t="s">
        <v>10006</v>
      </c>
      <c r="B256" s="144" t="s">
        <v>9870</v>
      </c>
      <c r="C256" s="144" t="s">
        <v>3417</v>
      </c>
      <c r="D256" s="144" t="s">
        <v>46</v>
      </c>
      <c r="E256" s="144" t="s">
        <v>2351</v>
      </c>
      <c r="F256" s="145" t="s">
        <v>42010</v>
      </c>
      <c r="G256" s="147" t="s">
        <v>42011</v>
      </c>
      <c r="H256" s="147" t="s">
        <v>10007</v>
      </c>
      <c r="I256" s="144" t="s">
        <v>49</v>
      </c>
      <c r="J256" s="148">
        <v>3.9</v>
      </c>
      <c r="K256" s="149"/>
      <c r="L256" s="144"/>
      <c r="M256" t="s">
        <v>10008</v>
      </c>
      <c r="N256" t="s">
        <v>42040</v>
      </c>
      <c r="O256" t="s">
        <v>42030</v>
      </c>
      <c r="P256" t="s">
        <v>42013</v>
      </c>
      <c r="Q256" t="s">
        <v>42031</v>
      </c>
      <c r="R256" s="150" t="s">
        <v>1489</v>
      </c>
      <c r="S256" s="150" t="s">
        <v>6070</v>
      </c>
      <c r="T256" t="s">
        <v>10022</v>
      </c>
    </row>
    <row r="257">
      <c r="A257" s="144" t="s">
        <v>10041</v>
      </c>
      <c r="B257" s="144" t="s">
        <v>9870</v>
      </c>
      <c r="C257" s="144" t="s">
        <v>8101</v>
      </c>
      <c r="D257" s="144" t="s">
        <v>46</v>
      </c>
      <c r="E257" s="144" t="s">
        <v>216</v>
      </c>
      <c r="F257" s="145" t="s">
        <v>42010</v>
      </c>
      <c r="G257" s="147" t="s">
        <v>42011</v>
      </c>
      <c r="H257" s="147" t="s">
        <v>10042</v>
      </c>
      <c r="I257" s="144" t="s">
        <v>49</v>
      </c>
      <c r="J257" s="148">
        <v>3.75</v>
      </c>
      <c r="K257" s="149" t="s">
        <v>86</v>
      </c>
      <c r="L257" s="144" t="s">
        <v>10044</v>
      </c>
      <c r="M257" t="s">
        <v>10043</v>
      </c>
      <c r="N257" t="s">
        <v>42037</v>
      </c>
      <c r="O257" t="s">
        <v>42057</v>
      </c>
      <c r="P257" t="s">
        <v>42053</v>
      </c>
      <c r="Q257" t="s">
        <v>42057</v>
      </c>
      <c r="R257" s="150" t="s">
        <v>22460</v>
      </c>
      <c r="S257" s="150" t="s">
        <v>5526</v>
      </c>
      <c r="T257" t="s">
        <v>10057</v>
      </c>
    </row>
    <row r="258">
      <c r="A258" s="144" t="s">
        <v>10074</v>
      </c>
      <c r="B258" s="144" t="s">
        <v>9870</v>
      </c>
      <c r="C258" s="144" t="s">
        <v>10075</v>
      </c>
      <c r="D258" s="144" t="s">
        <v>46</v>
      </c>
      <c r="E258" s="144" t="s">
        <v>2301</v>
      </c>
      <c r="F258" s="145" t="s">
        <v>42010</v>
      </c>
      <c r="G258" s="147" t="s">
        <v>42011</v>
      </c>
      <c r="H258" s="147" t="s">
        <v>10076</v>
      </c>
      <c r="I258" s="144" t="s">
        <v>49</v>
      </c>
      <c r="J258" s="148">
        <v>2.85</v>
      </c>
      <c r="K258" s="149"/>
      <c r="L258" s="144"/>
      <c r="M258" t="s">
        <v>10077</v>
      </c>
      <c r="N258" t="s">
        <v>42014</v>
      </c>
      <c r="O258" t="s">
        <v>42015</v>
      </c>
      <c r="P258" t="s">
        <v>42068</v>
      </c>
      <c r="Q258" t="s">
        <v>42015</v>
      </c>
      <c r="R258" s="150" t="s">
        <v>7329</v>
      </c>
      <c r="S258" s="150" t="s">
        <v>4025</v>
      </c>
      <c r="T258" t="s">
        <v>10089</v>
      </c>
    </row>
    <row r="259">
      <c r="A259" s="144" t="s">
        <v>10098</v>
      </c>
      <c r="B259" s="144" t="s">
        <v>9870</v>
      </c>
      <c r="C259" s="144" t="s">
        <v>6561</v>
      </c>
      <c r="D259" s="144" t="s">
        <v>46</v>
      </c>
      <c r="E259" s="144" t="s">
        <v>119</v>
      </c>
      <c r="F259" s="145" t="s">
        <v>42010</v>
      </c>
      <c r="G259" s="147" t="s">
        <v>42011</v>
      </c>
      <c r="H259" s="147" t="s">
        <v>10099</v>
      </c>
      <c r="I259" s="144" t="s">
        <v>49</v>
      </c>
      <c r="J259" s="148">
        <v>4.0</v>
      </c>
      <c r="K259" s="149" t="s">
        <v>123</v>
      </c>
      <c r="L259" s="144" t="s">
        <v>86</v>
      </c>
      <c r="M259" t="s">
        <v>10100</v>
      </c>
      <c r="N259" t="s">
        <v>42039</v>
      </c>
      <c r="O259" t="s">
        <v>42024</v>
      </c>
      <c r="P259" t="s">
        <v>42049</v>
      </c>
      <c r="Q259" t="s">
        <v>42024</v>
      </c>
      <c r="R259" s="150" t="s">
        <v>12065</v>
      </c>
      <c r="S259" s="150" t="s">
        <v>42025</v>
      </c>
      <c r="T259" t="s">
        <v>10109</v>
      </c>
    </row>
    <row r="260">
      <c r="A260" s="144" t="s">
        <v>10139</v>
      </c>
      <c r="B260" s="144" t="s">
        <v>9870</v>
      </c>
      <c r="C260" s="144" t="s">
        <v>10140</v>
      </c>
      <c r="D260" s="144" t="s">
        <v>46</v>
      </c>
      <c r="E260" s="144" t="s">
        <v>8147</v>
      </c>
      <c r="F260" s="145" t="s">
        <v>42010</v>
      </c>
      <c r="G260" s="147" t="s">
        <v>42011</v>
      </c>
      <c r="H260" s="147" t="s">
        <v>10141</v>
      </c>
      <c r="I260" s="144" t="s">
        <v>49</v>
      </c>
      <c r="J260" s="148">
        <v>2.66</v>
      </c>
      <c r="K260" s="149" t="s">
        <v>86</v>
      </c>
      <c r="L260" s="144" t="s">
        <v>86</v>
      </c>
      <c r="M260" t="s">
        <v>10142</v>
      </c>
      <c r="N260" t="s">
        <v>42034</v>
      </c>
      <c r="O260" t="s">
        <v>42040</v>
      </c>
      <c r="P260" t="s">
        <v>42050</v>
      </c>
      <c r="Q260" t="s">
        <v>42028</v>
      </c>
      <c r="R260" s="150" t="s">
        <v>42055</v>
      </c>
      <c r="S260" s="150" t="s">
        <v>1489</v>
      </c>
      <c r="T260" t="s">
        <v>10156</v>
      </c>
    </row>
    <row r="261">
      <c r="A261" s="152" t="s">
        <v>10173</v>
      </c>
      <c r="B261" s="152" t="s">
        <v>9870</v>
      </c>
      <c r="C261" s="152" t="s">
        <v>10174</v>
      </c>
      <c r="D261" s="152" t="s">
        <v>46</v>
      </c>
      <c r="E261" s="152" t="s">
        <v>8147</v>
      </c>
      <c r="F261" s="145" t="s">
        <v>42010</v>
      </c>
      <c r="G261" s="147" t="s">
        <v>42011</v>
      </c>
      <c r="H261" s="155">
        <v>218964.0</v>
      </c>
      <c r="I261" s="156" t="s">
        <v>49</v>
      </c>
      <c r="J261" s="148">
        <v>3.95</v>
      </c>
      <c r="K261" s="149"/>
      <c r="L261" s="159"/>
      <c r="M261" t="s">
        <v>10175</v>
      </c>
      <c r="N261" t="s">
        <v>42038</v>
      </c>
      <c r="O261" t="s">
        <v>42021</v>
      </c>
      <c r="P261" t="s">
        <v>42034</v>
      </c>
      <c r="Q261" t="s">
        <v>42049</v>
      </c>
      <c r="R261" s="150" t="s">
        <v>42041</v>
      </c>
      <c r="S261" s="150" t="s">
        <v>12065</v>
      </c>
    </row>
    <row r="262">
      <c r="A262" s="144" t="s">
        <v>10201</v>
      </c>
      <c r="B262" s="144" t="s">
        <v>9870</v>
      </c>
      <c r="C262" s="144" t="s">
        <v>10140</v>
      </c>
      <c r="D262" s="144" t="s">
        <v>46</v>
      </c>
      <c r="E262" s="144" t="s">
        <v>216</v>
      </c>
      <c r="F262" s="145" t="s">
        <v>42010</v>
      </c>
      <c r="G262" s="147" t="s">
        <v>42011</v>
      </c>
      <c r="H262" s="147" t="s">
        <v>10202</v>
      </c>
      <c r="I262" s="144" t="s">
        <v>2373</v>
      </c>
      <c r="J262" s="148">
        <v>3.64</v>
      </c>
      <c r="K262" s="149" t="s">
        <v>86</v>
      </c>
      <c r="L262" s="144" t="s">
        <v>10204</v>
      </c>
      <c r="M262" t="s">
        <v>10203</v>
      </c>
      <c r="N262" t="s">
        <v>86</v>
      </c>
      <c r="O262" t="s">
        <v>86</v>
      </c>
      <c r="P262" t="s">
        <v>86</v>
      </c>
      <c r="Q262" t="s">
        <v>86</v>
      </c>
      <c r="R262" s="150" t="s">
        <v>42041</v>
      </c>
      <c r="S262" s="150" t="s">
        <v>12065</v>
      </c>
      <c r="T262" t="s">
        <v>10214</v>
      </c>
    </row>
    <row r="263">
      <c r="A263" s="144" t="s">
        <v>10220</v>
      </c>
      <c r="B263" s="144" t="s">
        <v>10221</v>
      </c>
      <c r="C263" s="144" t="s">
        <v>10222</v>
      </c>
      <c r="D263" s="144" t="s">
        <v>3309</v>
      </c>
      <c r="E263" s="144" t="s">
        <v>3713</v>
      </c>
      <c r="F263" s="145" t="s">
        <v>42010</v>
      </c>
      <c r="G263" s="147" t="s">
        <v>42011</v>
      </c>
      <c r="H263" s="147" t="s">
        <v>10223</v>
      </c>
      <c r="I263" s="144" t="s">
        <v>49</v>
      </c>
      <c r="J263" s="148">
        <v>3.37</v>
      </c>
      <c r="K263" s="149" t="s">
        <v>2622</v>
      </c>
      <c r="L263" s="144" t="s">
        <v>86</v>
      </c>
      <c r="M263" t="s">
        <v>10224</v>
      </c>
      <c r="N263" t="s">
        <v>42015</v>
      </c>
      <c r="O263" t="s">
        <v>42044</v>
      </c>
      <c r="P263" t="s">
        <v>42015</v>
      </c>
      <c r="Q263" t="s">
        <v>42024</v>
      </c>
      <c r="R263" s="150" t="s">
        <v>2445</v>
      </c>
      <c r="S263" s="150" t="s">
        <v>2010</v>
      </c>
      <c r="T263" t="s">
        <v>9565</v>
      </c>
    </row>
    <row r="264">
      <c r="A264" s="144" t="s">
        <v>10252</v>
      </c>
      <c r="B264" s="144" t="s">
        <v>10221</v>
      </c>
      <c r="C264" s="144" t="s">
        <v>10253</v>
      </c>
      <c r="D264" s="144" t="s">
        <v>3309</v>
      </c>
      <c r="E264" s="144" t="s">
        <v>3713</v>
      </c>
      <c r="F264" s="145" t="s">
        <v>42010</v>
      </c>
      <c r="G264" s="147" t="s">
        <v>42011</v>
      </c>
      <c r="H264" s="147" t="s">
        <v>10254</v>
      </c>
      <c r="I264" s="144" t="s">
        <v>49</v>
      </c>
      <c r="J264" s="148">
        <v>3.35</v>
      </c>
      <c r="K264" s="149" t="s">
        <v>1057</v>
      </c>
      <c r="L264" s="144" t="s">
        <v>86</v>
      </c>
      <c r="M264" t="s">
        <v>10255</v>
      </c>
      <c r="N264" t="s">
        <v>42015</v>
      </c>
      <c r="O264" t="s">
        <v>42053</v>
      </c>
      <c r="P264" t="s">
        <v>42015</v>
      </c>
      <c r="Q264" t="s">
        <v>42083</v>
      </c>
      <c r="R264" s="150" t="s">
        <v>2445</v>
      </c>
      <c r="S264" s="150" t="s">
        <v>12065</v>
      </c>
      <c r="T264" t="s">
        <v>10267</v>
      </c>
    </row>
    <row r="265">
      <c r="A265" s="144" t="s">
        <v>10307</v>
      </c>
      <c r="B265" s="144" t="s">
        <v>10308</v>
      </c>
      <c r="C265" s="144" t="s">
        <v>10309</v>
      </c>
      <c r="D265" s="144" t="s">
        <v>46</v>
      </c>
      <c r="E265" s="144" t="s">
        <v>893</v>
      </c>
      <c r="F265" s="145" t="s">
        <v>42010</v>
      </c>
      <c r="G265" s="147" t="s">
        <v>42011</v>
      </c>
      <c r="H265" s="147" t="s">
        <v>10310</v>
      </c>
      <c r="I265" s="144" t="s">
        <v>49</v>
      </c>
      <c r="J265" s="148">
        <v>3.2</v>
      </c>
      <c r="K265" s="149"/>
      <c r="L265" s="144"/>
      <c r="M265" t="s">
        <v>10311</v>
      </c>
      <c r="N265" t="s">
        <v>42084</v>
      </c>
      <c r="O265" t="s">
        <v>42078</v>
      </c>
      <c r="P265" t="s">
        <v>42085</v>
      </c>
      <c r="Q265" t="s">
        <v>42023</v>
      </c>
      <c r="R265" s="150" t="s">
        <v>42041</v>
      </c>
      <c r="S265" s="150" t="s">
        <v>42029</v>
      </c>
      <c r="T265" t="s">
        <v>2972</v>
      </c>
    </row>
    <row r="266">
      <c r="A266" s="144" t="s">
        <v>10343</v>
      </c>
      <c r="B266" s="144" t="s">
        <v>10308</v>
      </c>
      <c r="C266" s="144" t="s">
        <v>10344</v>
      </c>
      <c r="D266" s="144" t="s">
        <v>46</v>
      </c>
      <c r="E266" s="144" t="s">
        <v>3306</v>
      </c>
      <c r="F266" s="145" t="s">
        <v>42010</v>
      </c>
      <c r="G266" s="147" t="s">
        <v>42011</v>
      </c>
      <c r="H266" s="147" t="s">
        <v>10345</v>
      </c>
      <c r="I266" s="144" t="s">
        <v>10346</v>
      </c>
      <c r="J266" s="148">
        <v>3.53</v>
      </c>
      <c r="K266" s="149"/>
      <c r="L266" s="144"/>
      <c r="M266" t="s">
        <v>10347</v>
      </c>
      <c r="N266" t="s">
        <v>42039</v>
      </c>
      <c r="O266" t="s">
        <v>42035</v>
      </c>
      <c r="P266" t="s">
        <v>42028</v>
      </c>
      <c r="Q266" t="s">
        <v>42030</v>
      </c>
      <c r="R266" s="150" t="s">
        <v>12032</v>
      </c>
      <c r="S266" s="150" t="s">
        <v>8453</v>
      </c>
      <c r="T266" t="s">
        <v>10356</v>
      </c>
    </row>
    <row r="267">
      <c r="A267" s="144" t="s">
        <v>10368</v>
      </c>
      <c r="B267" s="144" t="s">
        <v>10308</v>
      </c>
      <c r="C267" s="144" t="s">
        <v>10369</v>
      </c>
      <c r="D267" s="144" t="s">
        <v>46</v>
      </c>
      <c r="E267" s="144" t="s">
        <v>216</v>
      </c>
      <c r="F267" s="145" t="s">
        <v>42010</v>
      </c>
      <c r="G267" s="147" t="s">
        <v>42011</v>
      </c>
      <c r="H267" s="147" t="s">
        <v>10370</v>
      </c>
      <c r="I267" s="144" t="s">
        <v>49</v>
      </c>
      <c r="J267" s="148">
        <v>3.4</v>
      </c>
      <c r="K267" s="149"/>
      <c r="L267" s="144"/>
      <c r="M267" t="s">
        <v>10371</v>
      </c>
      <c r="N267" t="s">
        <v>42034</v>
      </c>
      <c r="O267" t="s">
        <v>42039</v>
      </c>
      <c r="P267" t="s">
        <v>42038</v>
      </c>
      <c r="Q267" t="s">
        <v>42021</v>
      </c>
      <c r="R267" s="150" t="s">
        <v>2445</v>
      </c>
      <c r="S267" s="150" t="s">
        <v>8552</v>
      </c>
      <c r="T267" t="s">
        <v>10381</v>
      </c>
    </row>
    <row r="268">
      <c r="A268" s="144" t="s">
        <v>10389</v>
      </c>
      <c r="B268" s="144" t="s">
        <v>10308</v>
      </c>
      <c r="C268" s="144" t="s">
        <v>10344</v>
      </c>
      <c r="D268" s="144" t="s">
        <v>46</v>
      </c>
      <c r="E268" s="144" t="s">
        <v>893</v>
      </c>
      <c r="F268" s="145" t="s">
        <v>42010</v>
      </c>
      <c r="G268" s="147" t="s">
        <v>42011</v>
      </c>
      <c r="H268" s="147" t="s">
        <v>10390</v>
      </c>
      <c r="I268" s="144" t="s">
        <v>1297</v>
      </c>
      <c r="J268" s="148">
        <v>3.71</v>
      </c>
      <c r="K268" s="149" t="s">
        <v>5235</v>
      </c>
      <c r="L268" s="144" t="s">
        <v>86</v>
      </c>
      <c r="M268" t="s">
        <v>10391</v>
      </c>
      <c r="N268" t="s">
        <v>42040</v>
      </c>
      <c r="O268" t="s">
        <v>42035</v>
      </c>
      <c r="P268" t="s">
        <v>42027</v>
      </c>
      <c r="Q268" t="s">
        <v>42022</v>
      </c>
      <c r="R268" s="150" t="s">
        <v>42054</v>
      </c>
      <c r="S268" s="150" t="s">
        <v>22460</v>
      </c>
      <c r="T268" t="s">
        <v>10401</v>
      </c>
    </row>
    <row r="269">
      <c r="A269" s="144" t="s">
        <v>10427</v>
      </c>
      <c r="B269" s="144" t="s">
        <v>10308</v>
      </c>
      <c r="C269" s="144" t="s">
        <v>10428</v>
      </c>
      <c r="D269" s="144" t="s">
        <v>46</v>
      </c>
      <c r="E269" s="144" t="s">
        <v>178</v>
      </c>
      <c r="F269" s="145" t="s">
        <v>42010</v>
      </c>
      <c r="G269" s="147" t="s">
        <v>42011</v>
      </c>
      <c r="H269" s="147" t="s">
        <v>10429</v>
      </c>
      <c r="I269" s="144" t="s">
        <v>49</v>
      </c>
      <c r="J269" s="148">
        <v>3.49</v>
      </c>
      <c r="K269" s="149" t="s">
        <v>86</v>
      </c>
      <c r="L269" s="144" t="s">
        <v>86</v>
      </c>
      <c r="M269" t="s">
        <v>10430</v>
      </c>
      <c r="N269" t="s">
        <v>42015</v>
      </c>
      <c r="O269" t="s">
        <v>42037</v>
      </c>
      <c r="P269" t="s">
        <v>42066</v>
      </c>
      <c r="Q269" t="s">
        <v>42021</v>
      </c>
      <c r="R269" s="150" t="s">
        <v>2445</v>
      </c>
      <c r="S269" s="150" t="s">
        <v>2010</v>
      </c>
      <c r="T269" t="s">
        <v>9241</v>
      </c>
    </row>
    <row r="270">
      <c r="A270" s="144" t="s">
        <v>10457</v>
      </c>
      <c r="B270" s="144" t="s">
        <v>10308</v>
      </c>
      <c r="C270" s="144" t="s">
        <v>10344</v>
      </c>
      <c r="D270" s="144" t="s">
        <v>46</v>
      </c>
      <c r="E270" s="144" t="s">
        <v>823</v>
      </c>
      <c r="F270" s="145" t="s">
        <v>42010</v>
      </c>
      <c r="G270" s="147" t="s">
        <v>42011</v>
      </c>
      <c r="H270" s="147" t="s">
        <v>10458</v>
      </c>
      <c r="I270" s="144" t="s">
        <v>49</v>
      </c>
      <c r="J270" s="148">
        <v>2.86</v>
      </c>
      <c r="K270" s="149" t="s">
        <v>86</v>
      </c>
      <c r="L270" s="144" t="s">
        <v>86</v>
      </c>
      <c r="M270" t="s">
        <v>10459</v>
      </c>
      <c r="N270" t="s">
        <v>86</v>
      </c>
      <c r="O270" t="s">
        <v>86</v>
      </c>
      <c r="P270" t="s">
        <v>86</v>
      </c>
      <c r="Q270" t="s">
        <v>86</v>
      </c>
      <c r="R270" s="150" t="s">
        <v>4025</v>
      </c>
      <c r="S270" s="150" t="s">
        <v>12032</v>
      </c>
      <c r="T270" t="s">
        <v>10470</v>
      </c>
    </row>
    <row r="271">
      <c r="A271" s="144" t="s">
        <v>10478</v>
      </c>
      <c r="B271" s="144" t="s">
        <v>10308</v>
      </c>
      <c r="C271" s="144" t="s">
        <v>10479</v>
      </c>
      <c r="D271" s="144" t="s">
        <v>46</v>
      </c>
      <c r="E271" s="144" t="s">
        <v>2595</v>
      </c>
      <c r="F271" s="145" t="s">
        <v>42010</v>
      </c>
      <c r="G271" s="147" t="s">
        <v>42011</v>
      </c>
      <c r="H271" s="147" t="s">
        <v>10480</v>
      </c>
      <c r="I271" s="144" t="s">
        <v>49</v>
      </c>
      <c r="J271" s="148">
        <v>3.46</v>
      </c>
      <c r="K271" s="149" t="s">
        <v>86</v>
      </c>
      <c r="L271" s="144" t="s">
        <v>86</v>
      </c>
      <c r="M271" t="s">
        <v>10481</v>
      </c>
      <c r="N271" t="s">
        <v>42015</v>
      </c>
      <c r="O271" t="s">
        <v>42037</v>
      </c>
      <c r="P271" t="s">
        <v>42066</v>
      </c>
      <c r="Q271" t="s">
        <v>42021</v>
      </c>
      <c r="R271" s="150" t="s">
        <v>42041</v>
      </c>
      <c r="S271" s="150" t="s">
        <v>2010</v>
      </c>
      <c r="T271" t="s">
        <v>10492</v>
      </c>
    </row>
    <row r="272">
      <c r="A272" s="144" t="s">
        <v>10513</v>
      </c>
      <c r="B272" s="144" t="s">
        <v>10308</v>
      </c>
      <c r="C272" s="144" t="s">
        <v>10514</v>
      </c>
      <c r="D272" s="144" t="s">
        <v>46</v>
      </c>
      <c r="E272" s="144" t="s">
        <v>119</v>
      </c>
      <c r="F272" s="145" t="s">
        <v>42010</v>
      </c>
      <c r="G272" s="147" t="s">
        <v>42011</v>
      </c>
      <c r="H272" s="147" t="s">
        <v>10515</v>
      </c>
      <c r="I272" s="144" t="s">
        <v>49</v>
      </c>
      <c r="J272" s="148">
        <v>3.96</v>
      </c>
      <c r="K272" s="149" t="s">
        <v>123</v>
      </c>
      <c r="L272" s="144"/>
      <c r="M272" t="s">
        <v>10516</v>
      </c>
      <c r="N272" t="s">
        <v>42039</v>
      </c>
      <c r="O272" t="s">
        <v>42022</v>
      </c>
      <c r="P272" t="s">
        <v>42049</v>
      </c>
      <c r="Q272" t="s">
        <v>42086</v>
      </c>
      <c r="R272" s="150" t="s">
        <v>12065</v>
      </c>
      <c r="S272" s="150" t="s">
        <v>42025</v>
      </c>
      <c r="T272" t="s">
        <v>1343</v>
      </c>
    </row>
    <row r="273">
      <c r="A273" s="144" t="s">
        <v>10551</v>
      </c>
      <c r="B273" s="152" t="s">
        <v>10308</v>
      </c>
      <c r="C273" s="152" t="s">
        <v>10552</v>
      </c>
      <c r="D273" s="144" t="s">
        <v>46</v>
      </c>
      <c r="E273" s="152" t="s">
        <v>216</v>
      </c>
      <c r="F273" s="145" t="s">
        <v>42010</v>
      </c>
      <c r="G273" s="147" t="s">
        <v>42011</v>
      </c>
      <c r="H273" s="155">
        <v>221740.0</v>
      </c>
      <c r="I273" s="144" t="s">
        <v>49</v>
      </c>
      <c r="J273" s="148">
        <v>3.51</v>
      </c>
      <c r="K273" s="149"/>
      <c r="L273" s="157"/>
      <c r="M273" t="s">
        <v>10553</v>
      </c>
      <c r="N273" t="s">
        <v>42013</v>
      </c>
      <c r="O273" t="s">
        <v>42037</v>
      </c>
      <c r="P273" t="s">
        <v>42015</v>
      </c>
      <c r="Q273" t="s">
        <v>42021</v>
      </c>
      <c r="R273" s="150" t="s">
        <v>1489</v>
      </c>
      <c r="S273" s="150" t="s">
        <v>2010</v>
      </c>
    </row>
    <row r="274">
      <c r="A274" s="144" t="s">
        <v>10570</v>
      </c>
      <c r="B274" s="152" t="s">
        <v>10308</v>
      </c>
      <c r="C274" s="152" t="s">
        <v>922</v>
      </c>
      <c r="D274" s="144" t="s">
        <v>46</v>
      </c>
      <c r="E274" s="152" t="s">
        <v>823</v>
      </c>
      <c r="F274" s="145" t="s">
        <v>42010</v>
      </c>
      <c r="G274" s="147" t="s">
        <v>42011</v>
      </c>
      <c r="H274" s="153">
        <v>221768.0</v>
      </c>
      <c r="I274" s="144" t="s">
        <v>49</v>
      </c>
      <c r="J274" s="148">
        <v>3.53</v>
      </c>
      <c r="K274" s="149" t="s">
        <v>86</v>
      </c>
      <c r="L274" s="157" t="s">
        <v>86</v>
      </c>
      <c r="M274" t="s">
        <v>10571</v>
      </c>
      <c r="N274" t="s">
        <v>86</v>
      </c>
      <c r="O274" t="s">
        <v>86</v>
      </c>
      <c r="P274" t="s">
        <v>86</v>
      </c>
      <c r="Q274" t="s">
        <v>86</v>
      </c>
      <c r="R274" s="150" t="s">
        <v>1489</v>
      </c>
      <c r="S274" s="150" t="s">
        <v>2010</v>
      </c>
    </row>
    <row r="275">
      <c r="A275" s="144" t="s">
        <v>10599</v>
      </c>
      <c r="B275" s="144" t="s">
        <v>10600</v>
      </c>
      <c r="C275" s="144" t="s">
        <v>10601</v>
      </c>
      <c r="D275" s="144" t="s">
        <v>462</v>
      </c>
      <c r="E275" s="144" t="s">
        <v>933</v>
      </c>
      <c r="F275" s="145" t="s">
        <v>42010</v>
      </c>
      <c r="G275" s="147" t="s">
        <v>42011</v>
      </c>
      <c r="H275" s="147" t="s">
        <v>10602</v>
      </c>
      <c r="I275" s="144" t="s">
        <v>1297</v>
      </c>
      <c r="J275" s="148">
        <v>3.62</v>
      </c>
      <c r="K275" s="149"/>
      <c r="L275" s="144"/>
      <c r="M275" t="s">
        <v>7726</v>
      </c>
      <c r="N275" t="s">
        <v>42052</v>
      </c>
      <c r="O275" t="s">
        <v>42053</v>
      </c>
      <c r="P275" t="s">
        <v>42015</v>
      </c>
      <c r="Q275" t="s">
        <v>42031</v>
      </c>
      <c r="R275" s="150" t="s">
        <v>1489</v>
      </c>
      <c r="S275" s="150" t="s">
        <v>8552</v>
      </c>
      <c r="T275" t="s">
        <v>10612</v>
      </c>
    </row>
    <row r="276">
      <c r="A276" s="144" t="s">
        <v>10636</v>
      </c>
      <c r="B276" s="144" t="s">
        <v>10600</v>
      </c>
      <c r="C276" s="144" t="s">
        <v>10637</v>
      </c>
      <c r="D276" s="144" t="s">
        <v>462</v>
      </c>
      <c r="E276" s="144" t="s">
        <v>459</v>
      </c>
      <c r="F276" s="145" t="s">
        <v>42010</v>
      </c>
      <c r="G276" s="147" t="s">
        <v>42011</v>
      </c>
      <c r="H276" s="147" t="s">
        <v>10638</v>
      </c>
      <c r="I276" s="144" t="s">
        <v>219</v>
      </c>
      <c r="J276" s="148">
        <v>3.72</v>
      </c>
      <c r="K276" s="149" t="s">
        <v>5819</v>
      </c>
      <c r="L276" s="144" t="s">
        <v>86</v>
      </c>
      <c r="M276" t="s">
        <v>10639</v>
      </c>
      <c r="N276" t="s">
        <v>86</v>
      </c>
      <c r="O276" t="s">
        <v>86</v>
      </c>
      <c r="P276" t="s">
        <v>86</v>
      </c>
      <c r="Q276" t="s">
        <v>86</v>
      </c>
      <c r="R276" s="150" t="s">
        <v>42041</v>
      </c>
      <c r="S276" s="150" t="s">
        <v>42029</v>
      </c>
      <c r="T276" t="s">
        <v>10650</v>
      </c>
    </row>
    <row r="277">
      <c r="A277" s="144" t="s">
        <v>10690</v>
      </c>
      <c r="B277" s="144" t="s">
        <v>10600</v>
      </c>
      <c r="C277" s="144" t="s">
        <v>10691</v>
      </c>
      <c r="D277" s="144" t="s">
        <v>462</v>
      </c>
      <c r="E277" s="144" t="s">
        <v>4927</v>
      </c>
      <c r="F277" s="145" t="s">
        <v>42010</v>
      </c>
      <c r="G277" s="147" t="s">
        <v>42011</v>
      </c>
      <c r="H277" s="147" t="s">
        <v>10692</v>
      </c>
      <c r="I277" s="144" t="s">
        <v>49</v>
      </c>
      <c r="J277" s="148">
        <v>3.38</v>
      </c>
      <c r="K277" s="149"/>
      <c r="L277" s="144"/>
      <c r="M277" t="s">
        <v>10693</v>
      </c>
      <c r="N277" t="s">
        <v>42038</v>
      </c>
      <c r="O277" t="s">
        <v>42039</v>
      </c>
      <c r="P277" t="s">
        <v>42032</v>
      </c>
      <c r="Q277" t="s">
        <v>42023</v>
      </c>
      <c r="R277" s="150" t="s">
        <v>42055</v>
      </c>
      <c r="S277" s="150" t="s">
        <v>12032</v>
      </c>
      <c r="T277" t="s">
        <v>10707</v>
      </c>
    </row>
    <row r="278">
      <c r="A278" s="144" t="s">
        <v>10728</v>
      </c>
      <c r="B278" s="144" t="s">
        <v>10600</v>
      </c>
      <c r="C278" s="144" t="s">
        <v>4867</v>
      </c>
      <c r="D278" s="144" t="s">
        <v>462</v>
      </c>
      <c r="E278" s="144" t="s">
        <v>4927</v>
      </c>
      <c r="F278" s="145" t="s">
        <v>42010</v>
      </c>
      <c r="G278" s="147" t="s">
        <v>42011</v>
      </c>
      <c r="H278" s="147" t="s">
        <v>10729</v>
      </c>
      <c r="I278" s="144" t="s">
        <v>10730</v>
      </c>
      <c r="J278" s="148">
        <v>3.42</v>
      </c>
      <c r="K278" s="149" t="s">
        <v>86</v>
      </c>
      <c r="L278" s="144" t="s">
        <v>86</v>
      </c>
      <c r="M278" t="s">
        <v>10731</v>
      </c>
      <c r="N278" t="s">
        <v>86</v>
      </c>
      <c r="O278" t="s">
        <v>86</v>
      </c>
      <c r="P278" t="s">
        <v>86</v>
      </c>
      <c r="Q278" t="s">
        <v>86</v>
      </c>
      <c r="R278" s="150" t="s">
        <v>1489</v>
      </c>
      <c r="S278" s="150" t="s">
        <v>2010</v>
      </c>
      <c r="T278" t="s">
        <v>10744</v>
      </c>
    </row>
    <row r="279">
      <c r="A279" s="144" t="s">
        <v>10761</v>
      </c>
      <c r="B279" s="144" t="s">
        <v>10600</v>
      </c>
      <c r="C279" s="144" t="s">
        <v>10762</v>
      </c>
      <c r="D279" s="144" t="s">
        <v>462</v>
      </c>
      <c r="E279" s="144" t="s">
        <v>4927</v>
      </c>
      <c r="F279" s="145" t="s">
        <v>42010</v>
      </c>
      <c r="G279" s="147" t="s">
        <v>42011</v>
      </c>
      <c r="H279" s="147" t="s">
        <v>10763</v>
      </c>
      <c r="I279" s="144" t="s">
        <v>49</v>
      </c>
      <c r="J279" s="148">
        <v>3.28</v>
      </c>
      <c r="K279" s="149" t="s">
        <v>86</v>
      </c>
      <c r="L279" s="144" t="s">
        <v>86</v>
      </c>
      <c r="M279" t="s">
        <v>10764</v>
      </c>
      <c r="N279" t="s">
        <v>42087</v>
      </c>
      <c r="O279" t="s">
        <v>42039</v>
      </c>
      <c r="P279" t="s">
        <v>42045</v>
      </c>
      <c r="Q279" t="s">
        <v>42049</v>
      </c>
      <c r="R279" s="150" t="s">
        <v>42055</v>
      </c>
      <c r="S279" s="150" t="s">
        <v>12032</v>
      </c>
      <c r="T279" t="s">
        <v>10774</v>
      </c>
    </row>
    <row r="280">
      <c r="A280" s="144" t="s">
        <v>10794</v>
      </c>
      <c r="B280" s="144" t="s">
        <v>10600</v>
      </c>
      <c r="C280" s="144" t="s">
        <v>10795</v>
      </c>
      <c r="D280" s="144" t="s">
        <v>462</v>
      </c>
      <c r="E280" s="144" t="s">
        <v>43</v>
      </c>
      <c r="F280" s="145" t="s">
        <v>42010</v>
      </c>
      <c r="G280" s="147" t="s">
        <v>42011</v>
      </c>
      <c r="H280" s="147" t="s">
        <v>10796</v>
      </c>
      <c r="I280" s="144" t="s">
        <v>49</v>
      </c>
      <c r="J280" s="148">
        <v>3.2</v>
      </c>
      <c r="K280" s="149" t="s">
        <v>86</v>
      </c>
      <c r="L280" s="144" t="s">
        <v>86</v>
      </c>
      <c r="M280" t="s">
        <v>10797</v>
      </c>
      <c r="N280" t="s">
        <v>42050</v>
      </c>
      <c r="O280" t="s">
        <v>42013</v>
      </c>
      <c r="P280" t="s">
        <v>42012</v>
      </c>
      <c r="Q280" t="s">
        <v>42013</v>
      </c>
      <c r="R280" s="150" t="s">
        <v>42051</v>
      </c>
      <c r="S280" s="150" t="s">
        <v>2445</v>
      </c>
      <c r="T280" t="s">
        <v>10807</v>
      </c>
    </row>
    <row r="281">
      <c r="A281" s="144" t="s">
        <v>10820</v>
      </c>
      <c r="B281" s="144" t="s">
        <v>10600</v>
      </c>
      <c r="C281" s="144" t="s">
        <v>4867</v>
      </c>
      <c r="D281" s="144" t="s">
        <v>462</v>
      </c>
      <c r="E281" s="144" t="s">
        <v>2595</v>
      </c>
      <c r="F281" s="145" t="s">
        <v>42010</v>
      </c>
      <c r="G281" s="147" t="s">
        <v>42011</v>
      </c>
      <c r="H281" s="147" t="s">
        <v>10821</v>
      </c>
      <c r="I281" s="144" t="s">
        <v>49</v>
      </c>
      <c r="J281" s="148">
        <v>3.96</v>
      </c>
      <c r="K281" s="149" t="s">
        <v>7329</v>
      </c>
      <c r="L281" s="144" t="s">
        <v>86</v>
      </c>
      <c r="M281" t="s">
        <v>10822</v>
      </c>
      <c r="N281" t="s">
        <v>42065</v>
      </c>
      <c r="O281" t="s">
        <v>42059</v>
      </c>
      <c r="P281" t="s">
        <v>42058</v>
      </c>
      <c r="Q281" t="s">
        <v>42060</v>
      </c>
      <c r="R281" s="150" t="s">
        <v>3016</v>
      </c>
      <c r="S281" s="150" t="s">
        <v>9426</v>
      </c>
      <c r="T281" t="s">
        <v>10832</v>
      </c>
    </row>
    <row r="282">
      <c r="A282" s="144" t="s">
        <v>10849</v>
      </c>
      <c r="B282" s="144" t="s">
        <v>10600</v>
      </c>
      <c r="C282" s="144" t="s">
        <v>45</v>
      </c>
      <c r="D282" s="144" t="s">
        <v>462</v>
      </c>
      <c r="E282" s="144" t="s">
        <v>933</v>
      </c>
      <c r="F282" s="145" t="s">
        <v>42010</v>
      </c>
      <c r="G282" s="147" t="s">
        <v>42011</v>
      </c>
      <c r="H282" s="147" t="s">
        <v>10850</v>
      </c>
      <c r="I282" s="144" t="s">
        <v>49</v>
      </c>
      <c r="J282" s="148">
        <v>3.29</v>
      </c>
      <c r="K282" s="149" t="s">
        <v>86</v>
      </c>
      <c r="L282" s="144" t="s">
        <v>86</v>
      </c>
      <c r="M282" t="s">
        <v>10851</v>
      </c>
      <c r="N282" t="s">
        <v>42066</v>
      </c>
      <c r="O282" t="s">
        <v>42023</v>
      </c>
      <c r="P282" t="s">
        <v>42038</v>
      </c>
      <c r="Q282" t="s">
        <v>42040</v>
      </c>
      <c r="R282" s="150" t="s">
        <v>4025</v>
      </c>
      <c r="S282" s="150" t="s">
        <v>12032</v>
      </c>
      <c r="T282" t="s">
        <v>10863</v>
      </c>
    </row>
    <row r="283">
      <c r="A283" s="144" t="s">
        <v>10883</v>
      </c>
      <c r="B283" s="144" t="s">
        <v>10600</v>
      </c>
      <c r="C283" s="144" t="s">
        <v>10884</v>
      </c>
      <c r="D283" s="144" t="s">
        <v>462</v>
      </c>
      <c r="E283" s="144" t="s">
        <v>2595</v>
      </c>
      <c r="F283" s="145" t="s">
        <v>42010</v>
      </c>
      <c r="G283" s="147" t="s">
        <v>42011</v>
      </c>
      <c r="H283" s="147" t="s">
        <v>10885</v>
      </c>
      <c r="I283" s="144" t="s">
        <v>2373</v>
      </c>
      <c r="J283" s="148">
        <v>3.64</v>
      </c>
      <c r="K283" s="149" t="s">
        <v>5418</v>
      </c>
      <c r="L283" s="144"/>
      <c r="M283" t="s">
        <v>10886</v>
      </c>
      <c r="N283" t="s">
        <v>42044</v>
      </c>
      <c r="O283" t="s">
        <v>42065</v>
      </c>
      <c r="P283" t="s">
        <v>42053</v>
      </c>
      <c r="Q283" t="s">
        <v>42061</v>
      </c>
      <c r="R283" s="150" t="s">
        <v>22460</v>
      </c>
      <c r="S283" s="150" t="s">
        <v>5614</v>
      </c>
      <c r="T283" t="s">
        <v>10897</v>
      </c>
    </row>
    <row r="284">
      <c r="A284" s="144" t="s">
        <v>10904</v>
      </c>
      <c r="B284" s="144" t="s">
        <v>10600</v>
      </c>
      <c r="C284" s="144" t="s">
        <v>10905</v>
      </c>
      <c r="D284" s="144" t="s">
        <v>462</v>
      </c>
      <c r="E284" s="144" t="s">
        <v>4927</v>
      </c>
      <c r="F284" s="145" t="s">
        <v>42010</v>
      </c>
      <c r="G284" s="147" t="s">
        <v>42011</v>
      </c>
      <c r="H284" s="147" t="s">
        <v>10906</v>
      </c>
      <c r="I284" s="144" t="s">
        <v>49</v>
      </c>
      <c r="J284" s="148">
        <v>3.33</v>
      </c>
      <c r="K284" s="149"/>
      <c r="L284" s="144"/>
      <c r="M284" t="s">
        <v>10907</v>
      </c>
      <c r="N284" t="s">
        <v>42066</v>
      </c>
      <c r="O284" t="s">
        <v>42021</v>
      </c>
      <c r="P284" t="s">
        <v>42066</v>
      </c>
      <c r="Q284" t="s">
        <v>42049</v>
      </c>
      <c r="R284" s="150" t="s">
        <v>4025</v>
      </c>
      <c r="S284" s="150" t="s">
        <v>42029</v>
      </c>
      <c r="T284" t="s">
        <v>10918</v>
      </c>
    </row>
    <row r="285">
      <c r="A285" s="144" t="s">
        <v>10939</v>
      </c>
      <c r="B285" s="144" t="s">
        <v>10600</v>
      </c>
      <c r="C285" s="144" t="s">
        <v>10940</v>
      </c>
      <c r="D285" s="144" t="s">
        <v>462</v>
      </c>
      <c r="E285" s="144" t="s">
        <v>933</v>
      </c>
      <c r="F285" s="145" t="s">
        <v>42010</v>
      </c>
      <c r="G285" s="147" t="s">
        <v>42011</v>
      </c>
      <c r="H285" s="147" t="s">
        <v>10941</v>
      </c>
      <c r="I285" s="144" t="s">
        <v>49</v>
      </c>
      <c r="J285" s="148">
        <v>3.26</v>
      </c>
      <c r="K285" s="149"/>
      <c r="L285" s="144"/>
      <c r="M285" t="s">
        <v>10942</v>
      </c>
      <c r="N285" t="s">
        <v>42038</v>
      </c>
      <c r="O285" t="s">
        <v>42023</v>
      </c>
      <c r="P285" t="s">
        <v>42034</v>
      </c>
      <c r="Q285" t="s">
        <v>42040</v>
      </c>
      <c r="R285" s="150" t="s">
        <v>4025</v>
      </c>
      <c r="S285" s="150" t="s">
        <v>12032</v>
      </c>
      <c r="T285" t="s">
        <v>10951</v>
      </c>
    </row>
    <row r="286">
      <c r="A286" s="144" t="s">
        <v>10970</v>
      </c>
      <c r="B286" s="144" t="s">
        <v>10600</v>
      </c>
      <c r="C286" s="144" t="s">
        <v>10971</v>
      </c>
      <c r="D286" s="144" t="s">
        <v>462</v>
      </c>
      <c r="E286" s="144" t="s">
        <v>119</v>
      </c>
      <c r="F286" s="145" t="s">
        <v>42010</v>
      </c>
      <c r="G286" s="147" t="s">
        <v>42011</v>
      </c>
      <c r="H286" s="147" t="s">
        <v>10972</v>
      </c>
      <c r="I286" s="144" t="s">
        <v>49</v>
      </c>
      <c r="J286" s="148">
        <v>3.68</v>
      </c>
      <c r="K286" s="149" t="s">
        <v>2375</v>
      </c>
      <c r="L286" s="144" t="s">
        <v>86</v>
      </c>
      <c r="M286" t="s">
        <v>10973</v>
      </c>
      <c r="N286" t="s">
        <v>42039</v>
      </c>
      <c r="O286" t="s">
        <v>42064</v>
      </c>
      <c r="P286" t="s">
        <v>42039</v>
      </c>
      <c r="Q286" t="s">
        <v>42057</v>
      </c>
      <c r="R286" s="150" t="s">
        <v>2010</v>
      </c>
      <c r="S286" s="150" t="s">
        <v>5526</v>
      </c>
      <c r="T286" t="s">
        <v>10983</v>
      </c>
    </row>
    <row r="287">
      <c r="A287" s="144" t="s">
        <v>11017</v>
      </c>
      <c r="B287" s="144" t="s">
        <v>10600</v>
      </c>
      <c r="C287" s="144" t="s">
        <v>11018</v>
      </c>
      <c r="D287" s="144" t="s">
        <v>462</v>
      </c>
      <c r="E287" s="144" t="s">
        <v>4927</v>
      </c>
      <c r="F287" s="145" t="s">
        <v>42010</v>
      </c>
      <c r="G287" s="147" t="s">
        <v>42011</v>
      </c>
      <c r="H287" s="147" t="s">
        <v>11019</v>
      </c>
      <c r="I287" s="144" t="s">
        <v>49</v>
      </c>
      <c r="J287" s="148">
        <v>3.26</v>
      </c>
      <c r="K287" s="149"/>
      <c r="L287" s="144"/>
      <c r="M287" t="s">
        <v>11020</v>
      </c>
      <c r="N287" t="s">
        <v>42015</v>
      </c>
      <c r="O287" t="s">
        <v>42031</v>
      </c>
      <c r="P287" t="s">
        <v>42015</v>
      </c>
      <c r="Q287" t="s">
        <v>42039</v>
      </c>
      <c r="R287" s="150" t="s">
        <v>4025</v>
      </c>
      <c r="S287" s="150" t="s">
        <v>42029</v>
      </c>
      <c r="T287" t="s">
        <v>11032</v>
      </c>
    </row>
    <row r="288">
      <c r="A288" s="144" t="s">
        <v>11049</v>
      </c>
      <c r="B288" s="144" t="s">
        <v>10600</v>
      </c>
      <c r="C288" s="144" t="s">
        <v>11050</v>
      </c>
      <c r="D288" s="144" t="s">
        <v>462</v>
      </c>
      <c r="E288" s="144" t="s">
        <v>459</v>
      </c>
      <c r="F288" s="145" t="s">
        <v>42010</v>
      </c>
      <c r="G288" s="147" t="s">
        <v>42011</v>
      </c>
      <c r="H288" s="147" t="s">
        <v>11051</v>
      </c>
      <c r="I288" s="144" t="s">
        <v>11052</v>
      </c>
      <c r="J288" s="148">
        <v>3.64</v>
      </c>
      <c r="K288" s="149" t="s">
        <v>4215</v>
      </c>
      <c r="L288" s="144"/>
      <c r="M288" t="s">
        <v>11053</v>
      </c>
      <c r="N288" t="s">
        <v>42049</v>
      </c>
      <c r="O288" t="s">
        <v>42035</v>
      </c>
      <c r="P288" t="s">
        <v>42040</v>
      </c>
      <c r="Q288" t="s">
        <v>42035</v>
      </c>
      <c r="R288" s="150" t="s">
        <v>12065</v>
      </c>
      <c r="S288" s="150" t="s">
        <v>42025</v>
      </c>
      <c r="T288" t="s">
        <v>11068</v>
      </c>
    </row>
    <row r="289">
      <c r="A289" s="144" t="s">
        <v>11094</v>
      </c>
      <c r="B289" s="144" t="s">
        <v>10600</v>
      </c>
      <c r="C289" s="144" t="s">
        <v>4867</v>
      </c>
      <c r="D289" s="144" t="s">
        <v>462</v>
      </c>
      <c r="E289" s="144" t="s">
        <v>43</v>
      </c>
      <c r="F289" s="145" t="s">
        <v>42010</v>
      </c>
      <c r="G289" s="147" t="s">
        <v>42011</v>
      </c>
      <c r="H289" s="147" t="s">
        <v>11095</v>
      </c>
      <c r="I289" s="144" t="s">
        <v>49</v>
      </c>
      <c r="J289" s="148">
        <v>2.84</v>
      </c>
      <c r="K289" s="149" t="s">
        <v>86</v>
      </c>
      <c r="L289" s="144" t="s">
        <v>86</v>
      </c>
      <c r="M289" t="s">
        <v>11096</v>
      </c>
      <c r="N289" t="s">
        <v>42048</v>
      </c>
      <c r="O289" t="s">
        <v>42013</v>
      </c>
      <c r="P289" t="s">
        <v>42050</v>
      </c>
      <c r="Q289" t="s">
        <v>42013</v>
      </c>
      <c r="R289" s="150" t="s">
        <v>42055</v>
      </c>
      <c r="S289" s="150" t="s">
        <v>2445</v>
      </c>
      <c r="T289" t="s">
        <v>11105</v>
      </c>
    </row>
    <row r="290">
      <c r="A290" s="144" t="s">
        <v>11128</v>
      </c>
      <c r="B290" s="144" t="s">
        <v>10600</v>
      </c>
      <c r="C290" s="144" t="s">
        <v>11129</v>
      </c>
      <c r="D290" s="144" t="s">
        <v>462</v>
      </c>
      <c r="E290" s="144" t="s">
        <v>1053</v>
      </c>
      <c r="F290" s="145" t="s">
        <v>42010</v>
      </c>
      <c r="G290" s="147" t="s">
        <v>42011</v>
      </c>
      <c r="H290" s="147" t="s">
        <v>11130</v>
      </c>
      <c r="I290" s="144" t="s">
        <v>49</v>
      </c>
      <c r="J290" s="148">
        <v>3.34</v>
      </c>
      <c r="K290" s="149"/>
      <c r="L290" s="144"/>
      <c r="M290" t="s">
        <v>11131</v>
      </c>
      <c r="N290" t="s">
        <v>42052</v>
      </c>
      <c r="O290" t="s">
        <v>42031</v>
      </c>
      <c r="P290" t="s">
        <v>42015</v>
      </c>
      <c r="Q290" t="s">
        <v>42039</v>
      </c>
      <c r="R290" s="150" t="s">
        <v>2445</v>
      </c>
      <c r="S290" s="150" t="s">
        <v>12065</v>
      </c>
      <c r="T290" t="s">
        <v>11141</v>
      </c>
    </row>
    <row r="291">
      <c r="A291" s="144" t="s">
        <v>11177</v>
      </c>
      <c r="B291" s="144" t="s">
        <v>10600</v>
      </c>
      <c r="C291" s="144" t="s">
        <v>11178</v>
      </c>
      <c r="D291" s="144" t="s">
        <v>462</v>
      </c>
      <c r="E291" s="144" t="s">
        <v>459</v>
      </c>
      <c r="F291" s="145" t="s">
        <v>42010</v>
      </c>
      <c r="G291" s="147" t="s">
        <v>42011</v>
      </c>
      <c r="H291" s="147" t="s">
        <v>11179</v>
      </c>
      <c r="I291" s="144" t="s">
        <v>49</v>
      </c>
      <c r="J291" s="148">
        <v>3.57</v>
      </c>
      <c r="K291" s="149" t="s">
        <v>8693</v>
      </c>
      <c r="L291" s="144" t="s">
        <v>86</v>
      </c>
      <c r="M291" t="s">
        <v>11180</v>
      </c>
      <c r="N291" t="s">
        <v>42028</v>
      </c>
      <c r="O291" t="s">
        <v>42053</v>
      </c>
      <c r="P291" t="s">
        <v>42027</v>
      </c>
      <c r="Q291" t="s">
        <v>42053</v>
      </c>
      <c r="R291" s="150" t="s">
        <v>42054</v>
      </c>
      <c r="S291" s="150" t="s">
        <v>8552</v>
      </c>
      <c r="T291" t="s">
        <v>11193</v>
      </c>
    </row>
    <row r="292">
      <c r="A292" s="144" t="s">
        <v>11229</v>
      </c>
      <c r="B292" s="144" t="s">
        <v>10600</v>
      </c>
      <c r="C292" s="144" t="s">
        <v>4867</v>
      </c>
      <c r="D292" s="144" t="s">
        <v>462</v>
      </c>
      <c r="E292" s="144" t="s">
        <v>459</v>
      </c>
      <c r="F292" s="145" t="s">
        <v>42010</v>
      </c>
      <c r="G292" s="147" t="s">
        <v>42011</v>
      </c>
      <c r="H292" s="147" t="s">
        <v>11230</v>
      </c>
      <c r="I292" s="144" t="s">
        <v>49</v>
      </c>
      <c r="J292" s="148">
        <v>3.73</v>
      </c>
      <c r="K292" s="149" t="s">
        <v>3903</v>
      </c>
      <c r="L292" s="144" t="s">
        <v>86</v>
      </c>
      <c r="M292" t="s">
        <v>5613</v>
      </c>
      <c r="N292" t="s">
        <v>42049</v>
      </c>
      <c r="O292" t="s">
        <v>42022</v>
      </c>
      <c r="P292" t="s">
        <v>42049</v>
      </c>
      <c r="Q292" t="s">
        <v>42035</v>
      </c>
      <c r="R292" s="150" t="s">
        <v>42054</v>
      </c>
      <c r="S292" s="150" t="s">
        <v>6070</v>
      </c>
      <c r="T292" t="s">
        <v>11241</v>
      </c>
    </row>
    <row r="293">
      <c r="A293" s="144" t="s">
        <v>11289</v>
      </c>
      <c r="B293" s="144" t="s">
        <v>10600</v>
      </c>
      <c r="C293" s="144" t="s">
        <v>11290</v>
      </c>
      <c r="D293" s="144" t="s">
        <v>462</v>
      </c>
      <c r="E293" s="144" t="s">
        <v>2595</v>
      </c>
      <c r="F293" s="145" t="s">
        <v>42010</v>
      </c>
      <c r="G293" s="147" t="s">
        <v>42011</v>
      </c>
      <c r="H293" s="147" t="s">
        <v>11291</v>
      </c>
      <c r="I293" s="144" t="s">
        <v>49</v>
      </c>
      <c r="J293" s="148">
        <v>3.47</v>
      </c>
      <c r="K293" s="149"/>
      <c r="L293" s="144"/>
      <c r="M293" t="s">
        <v>11292</v>
      </c>
      <c r="N293" t="s">
        <v>42027</v>
      </c>
      <c r="O293" t="s">
        <v>42044</v>
      </c>
      <c r="P293" t="s">
        <v>42013</v>
      </c>
      <c r="Q293" t="s">
        <v>42037</v>
      </c>
      <c r="R293" s="150" t="s">
        <v>2445</v>
      </c>
      <c r="S293" s="150" t="s">
        <v>8552</v>
      </c>
      <c r="T293" t="s">
        <v>11299</v>
      </c>
    </row>
    <row r="294">
      <c r="A294" s="144" t="s">
        <v>11319</v>
      </c>
      <c r="B294" s="144" t="s">
        <v>10600</v>
      </c>
      <c r="C294" s="144" t="s">
        <v>11320</v>
      </c>
      <c r="D294" s="144" t="s">
        <v>462</v>
      </c>
      <c r="E294" s="144" t="s">
        <v>933</v>
      </c>
      <c r="F294" s="145" t="s">
        <v>42010</v>
      </c>
      <c r="G294" s="147" t="s">
        <v>42011</v>
      </c>
      <c r="H294" s="147" t="s">
        <v>11321</v>
      </c>
      <c r="I294" s="144" t="s">
        <v>49</v>
      </c>
      <c r="J294" s="148">
        <v>3.47</v>
      </c>
      <c r="K294" s="149" t="s">
        <v>86</v>
      </c>
      <c r="L294" s="144" t="s">
        <v>86</v>
      </c>
      <c r="M294" t="s">
        <v>11322</v>
      </c>
      <c r="N294" t="s">
        <v>42013</v>
      </c>
      <c r="O294" t="s">
        <v>42053</v>
      </c>
      <c r="P294" t="s">
        <v>42027</v>
      </c>
      <c r="Q294" t="s">
        <v>42044</v>
      </c>
      <c r="R294" s="150" t="s">
        <v>1489</v>
      </c>
      <c r="S294" s="150" t="s">
        <v>8552</v>
      </c>
      <c r="T294" t="s">
        <v>11335</v>
      </c>
    </row>
    <row r="295">
      <c r="A295" s="144" t="s">
        <v>11359</v>
      </c>
      <c r="B295" s="144" t="s">
        <v>10600</v>
      </c>
      <c r="C295" s="144" t="s">
        <v>1765</v>
      </c>
      <c r="D295" s="144" t="s">
        <v>462</v>
      </c>
      <c r="E295" s="144" t="s">
        <v>119</v>
      </c>
      <c r="F295" s="145" t="s">
        <v>42010</v>
      </c>
      <c r="G295" s="147" t="s">
        <v>42011</v>
      </c>
      <c r="H295" s="147" t="s">
        <v>11360</v>
      </c>
      <c r="I295" s="144" t="s">
        <v>49</v>
      </c>
      <c r="J295" s="148">
        <v>3.68</v>
      </c>
      <c r="K295" s="149" t="s">
        <v>2217</v>
      </c>
      <c r="L295" s="144"/>
      <c r="M295" t="s">
        <v>11361</v>
      </c>
      <c r="N295" t="s">
        <v>42037</v>
      </c>
      <c r="O295" t="s">
        <v>42047</v>
      </c>
      <c r="P295" t="s">
        <v>42031</v>
      </c>
      <c r="Q295" t="s">
        <v>42058</v>
      </c>
      <c r="R295" s="150" t="s">
        <v>2010</v>
      </c>
      <c r="S295" s="150" t="s">
        <v>5614</v>
      </c>
      <c r="T295" t="s">
        <v>11372</v>
      </c>
    </row>
    <row r="296">
      <c r="A296" s="144" t="s">
        <v>11413</v>
      </c>
      <c r="B296" s="152" t="s">
        <v>10600</v>
      </c>
      <c r="C296" s="152" t="s">
        <v>11414</v>
      </c>
      <c r="D296" s="144" t="s">
        <v>462</v>
      </c>
      <c r="E296" s="152" t="s">
        <v>529</v>
      </c>
      <c r="F296" s="145" t="s">
        <v>42010</v>
      </c>
      <c r="G296" s="147" t="s">
        <v>42011</v>
      </c>
      <c r="H296" s="153">
        <v>228796.0</v>
      </c>
      <c r="I296" s="144" t="s">
        <v>49</v>
      </c>
      <c r="J296" s="148">
        <v>3.3</v>
      </c>
      <c r="K296" s="149" t="s">
        <v>86</v>
      </c>
      <c r="L296" s="157" t="s">
        <v>86</v>
      </c>
      <c r="M296" t="s">
        <v>11415</v>
      </c>
      <c r="N296" t="s">
        <v>86</v>
      </c>
      <c r="O296" t="s">
        <v>86</v>
      </c>
      <c r="P296" t="s">
        <v>86</v>
      </c>
      <c r="Q296" t="s">
        <v>86</v>
      </c>
      <c r="R296" s="150" t="s">
        <v>2010</v>
      </c>
      <c r="S296" s="150" t="s">
        <v>5614</v>
      </c>
    </row>
    <row r="297">
      <c r="A297" s="144" t="s">
        <v>42088</v>
      </c>
      <c r="B297" s="144" t="s">
        <v>10600</v>
      </c>
      <c r="C297" s="144" t="s">
        <v>11454</v>
      </c>
      <c r="D297" s="144" t="s">
        <v>462</v>
      </c>
      <c r="E297" s="144" t="s">
        <v>4927</v>
      </c>
      <c r="F297" s="145" t="s">
        <v>42010</v>
      </c>
      <c r="G297" s="147" t="s">
        <v>42011</v>
      </c>
      <c r="H297" s="147" t="s">
        <v>11455</v>
      </c>
      <c r="I297" s="144" t="s">
        <v>49</v>
      </c>
      <c r="J297" s="148">
        <v>3.15</v>
      </c>
      <c r="K297" s="149"/>
      <c r="L297" s="144"/>
      <c r="M297" t="s">
        <v>11456</v>
      </c>
      <c r="N297" t="s">
        <v>86</v>
      </c>
      <c r="O297" t="s">
        <v>86</v>
      </c>
      <c r="P297" t="s">
        <v>86</v>
      </c>
      <c r="Q297" t="s">
        <v>86</v>
      </c>
      <c r="R297" s="150" t="s">
        <v>2010</v>
      </c>
      <c r="S297" s="150" t="s">
        <v>5614</v>
      </c>
      <c r="T297" t="s">
        <v>11467</v>
      </c>
    </row>
    <row r="298">
      <c r="A298" s="144" t="s">
        <v>11487</v>
      </c>
      <c r="B298" s="144" t="s">
        <v>10600</v>
      </c>
      <c r="C298" s="144" t="s">
        <v>11488</v>
      </c>
      <c r="D298" s="144" t="s">
        <v>462</v>
      </c>
      <c r="E298" s="144" t="s">
        <v>2595</v>
      </c>
      <c r="F298" s="145" t="s">
        <v>42010</v>
      </c>
      <c r="G298" s="147" t="s">
        <v>42011</v>
      </c>
      <c r="H298" s="147" t="s">
        <v>11489</v>
      </c>
      <c r="I298" s="144" t="s">
        <v>49</v>
      </c>
      <c r="J298" s="148">
        <v>3.4</v>
      </c>
      <c r="K298" s="149" t="s">
        <v>86</v>
      </c>
      <c r="L298" s="144" t="s">
        <v>86</v>
      </c>
      <c r="M298" t="s">
        <v>11490</v>
      </c>
      <c r="N298" t="s">
        <v>42052</v>
      </c>
      <c r="O298" t="s">
        <v>42037</v>
      </c>
      <c r="P298" t="s">
        <v>42052</v>
      </c>
      <c r="Q298" t="s">
        <v>42031</v>
      </c>
      <c r="R298" s="150" t="s">
        <v>42041</v>
      </c>
      <c r="S298" s="150" t="s">
        <v>12065</v>
      </c>
      <c r="T298" t="s">
        <v>11499</v>
      </c>
    </row>
    <row r="299">
      <c r="A299" s="144" t="s">
        <v>11520</v>
      </c>
      <c r="B299" s="144" t="s">
        <v>10600</v>
      </c>
      <c r="C299" s="144" t="s">
        <v>11488</v>
      </c>
      <c r="D299" s="144" t="s">
        <v>462</v>
      </c>
      <c r="E299" s="144" t="s">
        <v>4927</v>
      </c>
      <c r="F299" s="145" t="s">
        <v>42010</v>
      </c>
      <c r="G299" s="147" t="s">
        <v>42011</v>
      </c>
      <c r="H299" s="147" t="s">
        <v>11521</v>
      </c>
      <c r="I299" s="144" t="s">
        <v>1330</v>
      </c>
      <c r="J299" s="148">
        <v>3.5</v>
      </c>
      <c r="K299" s="149"/>
      <c r="L299" s="144"/>
      <c r="M299" t="s">
        <v>11522</v>
      </c>
      <c r="N299" t="s">
        <v>42038</v>
      </c>
      <c r="O299" t="s">
        <v>42039</v>
      </c>
      <c r="P299" t="s">
        <v>42045</v>
      </c>
      <c r="Q299" t="s">
        <v>42049</v>
      </c>
      <c r="R299" s="150" t="s">
        <v>42055</v>
      </c>
      <c r="S299" s="150" t="s">
        <v>12032</v>
      </c>
      <c r="T299" t="s">
        <v>7172</v>
      </c>
    </row>
    <row r="300">
      <c r="A300" s="144" t="s">
        <v>11557</v>
      </c>
      <c r="B300" s="144" t="s">
        <v>11558</v>
      </c>
      <c r="C300" s="144" t="s">
        <v>11559</v>
      </c>
      <c r="D300" s="144" t="s">
        <v>936</v>
      </c>
      <c r="E300" s="144" t="s">
        <v>459</v>
      </c>
      <c r="F300" s="145" t="s">
        <v>42010</v>
      </c>
      <c r="G300" s="147" t="s">
        <v>42011</v>
      </c>
      <c r="H300" s="147" t="s">
        <v>11560</v>
      </c>
      <c r="I300" s="144" t="s">
        <v>11561</v>
      </c>
      <c r="J300" s="148">
        <v>3.86</v>
      </c>
      <c r="K300" s="149" t="s">
        <v>5418</v>
      </c>
      <c r="L300" s="144" t="s">
        <v>86</v>
      </c>
      <c r="M300" t="s">
        <v>11562</v>
      </c>
      <c r="N300" t="s">
        <v>42037</v>
      </c>
      <c r="O300" t="s">
        <v>42057</v>
      </c>
      <c r="P300" t="s">
        <v>42021</v>
      </c>
      <c r="Q300" t="s">
        <v>42065</v>
      </c>
      <c r="R300" s="150" t="s">
        <v>2010</v>
      </c>
      <c r="S300" s="150" t="s">
        <v>5526</v>
      </c>
      <c r="T300" t="s">
        <v>11574</v>
      </c>
    </row>
    <row r="301">
      <c r="A301" s="144" t="s">
        <v>11611</v>
      </c>
      <c r="B301" s="144" t="s">
        <v>11558</v>
      </c>
      <c r="C301" s="144" t="s">
        <v>11612</v>
      </c>
      <c r="D301" s="144" t="s">
        <v>936</v>
      </c>
      <c r="E301" s="144" t="s">
        <v>933</v>
      </c>
      <c r="F301" s="145" t="s">
        <v>42010</v>
      </c>
      <c r="G301" s="147" t="s">
        <v>42011</v>
      </c>
      <c r="H301" s="147" t="s">
        <v>11613</v>
      </c>
      <c r="I301" s="144" t="s">
        <v>49</v>
      </c>
      <c r="J301" s="148">
        <v>3.5</v>
      </c>
      <c r="K301" s="149" t="s">
        <v>86</v>
      </c>
      <c r="L301" s="144" t="s">
        <v>86</v>
      </c>
      <c r="M301" t="s">
        <v>11614</v>
      </c>
      <c r="N301" t="s">
        <v>42013</v>
      </c>
      <c r="O301" t="s">
        <v>42053</v>
      </c>
      <c r="P301" t="s">
        <v>42052</v>
      </c>
      <c r="Q301" t="s">
        <v>42031</v>
      </c>
      <c r="R301" s="150" t="s">
        <v>1489</v>
      </c>
      <c r="S301" s="150" t="s">
        <v>8552</v>
      </c>
      <c r="T301" t="s">
        <v>11626</v>
      </c>
    </row>
    <row r="302">
      <c r="A302" s="144" t="s">
        <v>11649</v>
      </c>
      <c r="B302" s="144" t="s">
        <v>11558</v>
      </c>
      <c r="C302" s="144" t="s">
        <v>3718</v>
      </c>
      <c r="D302" s="144" t="s">
        <v>936</v>
      </c>
      <c r="E302" s="144" t="s">
        <v>1053</v>
      </c>
      <c r="F302" s="145" t="s">
        <v>42010</v>
      </c>
      <c r="G302" s="147" t="s">
        <v>42011</v>
      </c>
      <c r="H302" s="147" t="s">
        <v>11650</v>
      </c>
      <c r="I302" s="144" t="s">
        <v>49</v>
      </c>
      <c r="J302" s="148">
        <v>3.56</v>
      </c>
      <c r="K302" s="149" t="s">
        <v>2622</v>
      </c>
      <c r="L302" s="144" t="s">
        <v>86</v>
      </c>
      <c r="M302" t="s">
        <v>11651</v>
      </c>
      <c r="N302" t="s">
        <v>42040</v>
      </c>
      <c r="O302" t="s">
        <v>42035</v>
      </c>
      <c r="P302" t="s">
        <v>42027</v>
      </c>
      <c r="Q302" t="s">
        <v>42035</v>
      </c>
      <c r="R302" s="150" t="s">
        <v>1489</v>
      </c>
      <c r="S302" s="150" t="s">
        <v>22460</v>
      </c>
      <c r="T302" t="s">
        <v>11664</v>
      </c>
    </row>
    <row r="303">
      <c r="A303" s="144" t="s">
        <v>11691</v>
      </c>
      <c r="B303" s="144" t="s">
        <v>11558</v>
      </c>
      <c r="C303" s="144" t="s">
        <v>11692</v>
      </c>
      <c r="D303" s="144" t="s">
        <v>936</v>
      </c>
      <c r="E303" s="144" t="s">
        <v>933</v>
      </c>
      <c r="F303" s="145" t="s">
        <v>42010</v>
      </c>
      <c r="G303" s="147" t="s">
        <v>42011</v>
      </c>
      <c r="H303" s="147" t="s">
        <v>11693</v>
      </c>
      <c r="I303" s="144" t="s">
        <v>49</v>
      </c>
      <c r="J303" s="148">
        <v>3.26</v>
      </c>
      <c r="K303" s="149"/>
      <c r="L303" s="144"/>
      <c r="M303" t="s">
        <v>11694</v>
      </c>
      <c r="N303" t="s">
        <v>86</v>
      </c>
      <c r="O303" t="s">
        <v>86</v>
      </c>
      <c r="P303" t="s">
        <v>86</v>
      </c>
      <c r="Q303" t="s">
        <v>86</v>
      </c>
      <c r="R303" s="150" t="s">
        <v>42089</v>
      </c>
      <c r="S303" s="150" t="s">
        <v>42090</v>
      </c>
      <c r="T303" t="s">
        <v>11706</v>
      </c>
    </row>
    <row r="304">
      <c r="A304" s="144" t="s">
        <v>11708</v>
      </c>
      <c r="B304" s="144" t="s">
        <v>11558</v>
      </c>
      <c r="C304" s="144" t="s">
        <v>11709</v>
      </c>
      <c r="D304" s="144" t="s">
        <v>936</v>
      </c>
      <c r="E304" s="144" t="s">
        <v>972</v>
      </c>
      <c r="F304" s="145" t="s">
        <v>42010</v>
      </c>
      <c r="G304" s="147" t="s">
        <v>42011</v>
      </c>
      <c r="H304" s="147" t="s">
        <v>11710</v>
      </c>
      <c r="I304" s="144" t="s">
        <v>49</v>
      </c>
      <c r="J304" s="148">
        <v>3.42</v>
      </c>
      <c r="K304" s="149"/>
      <c r="L304" s="144"/>
      <c r="M304" t="s">
        <v>11711</v>
      </c>
      <c r="N304" t="s">
        <v>86</v>
      </c>
      <c r="O304" t="s">
        <v>86</v>
      </c>
      <c r="P304" t="s">
        <v>86</v>
      </c>
      <c r="Q304" t="s">
        <v>86</v>
      </c>
      <c r="R304" s="150" t="s">
        <v>4025</v>
      </c>
      <c r="S304" s="150" t="s">
        <v>12065</v>
      </c>
      <c r="T304" t="s">
        <v>3244</v>
      </c>
    </row>
    <row r="305">
      <c r="A305" s="144" t="s">
        <v>11746</v>
      </c>
      <c r="B305" s="144" t="s">
        <v>11558</v>
      </c>
      <c r="C305" s="144" t="s">
        <v>11747</v>
      </c>
      <c r="D305" s="144" t="s">
        <v>936</v>
      </c>
      <c r="E305" s="144" t="s">
        <v>581</v>
      </c>
      <c r="F305" s="145" t="s">
        <v>42010</v>
      </c>
      <c r="G305" s="147" t="s">
        <v>42011</v>
      </c>
      <c r="H305" s="147" t="s">
        <v>11748</v>
      </c>
      <c r="I305" s="144" t="s">
        <v>49</v>
      </c>
      <c r="J305" s="148">
        <v>3.25</v>
      </c>
      <c r="K305" s="149" t="s">
        <v>86</v>
      </c>
      <c r="L305" s="144" t="s">
        <v>86</v>
      </c>
      <c r="M305" t="s">
        <v>11749</v>
      </c>
      <c r="N305" t="s">
        <v>86</v>
      </c>
      <c r="O305" t="s">
        <v>86</v>
      </c>
      <c r="P305" t="s">
        <v>86</v>
      </c>
      <c r="Q305" t="s">
        <v>86</v>
      </c>
      <c r="R305" s="150" t="s">
        <v>2445</v>
      </c>
      <c r="S305" s="150" t="s">
        <v>2010</v>
      </c>
      <c r="T305" t="s">
        <v>3253</v>
      </c>
    </row>
    <row r="306">
      <c r="A306" s="144" t="s">
        <v>11775</v>
      </c>
      <c r="B306" s="144" t="s">
        <v>11776</v>
      </c>
      <c r="C306" s="144" t="s">
        <v>11777</v>
      </c>
      <c r="D306" s="144" t="s">
        <v>2136</v>
      </c>
      <c r="E306" s="144" t="s">
        <v>5230</v>
      </c>
      <c r="F306" s="145" t="s">
        <v>42010</v>
      </c>
      <c r="G306" s="147" t="s">
        <v>42011</v>
      </c>
      <c r="H306" s="147" t="s">
        <v>11778</v>
      </c>
      <c r="I306" s="144" t="s">
        <v>49</v>
      </c>
      <c r="J306" s="148">
        <v>3.66</v>
      </c>
      <c r="K306" s="149" t="s">
        <v>7706</v>
      </c>
      <c r="L306" s="144"/>
      <c r="M306" t="s">
        <v>11779</v>
      </c>
      <c r="N306" t="s">
        <v>42021</v>
      </c>
      <c r="O306" t="s">
        <v>42064</v>
      </c>
      <c r="P306" t="s">
        <v>42023</v>
      </c>
      <c r="Q306" t="s">
        <v>42024</v>
      </c>
      <c r="R306" s="150" t="s">
        <v>2010</v>
      </c>
      <c r="S306" s="150" t="s">
        <v>42025</v>
      </c>
      <c r="T306" t="s">
        <v>11787</v>
      </c>
    </row>
    <row r="307">
      <c r="A307" s="144" t="s">
        <v>11802</v>
      </c>
      <c r="B307" s="144" t="s">
        <v>11803</v>
      </c>
      <c r="C307" s="144" t="s">
        <v>11804</v>
      </c>
      <c r="D307" s="144" t="s">
        <v>2304</v>
      </c>
      <c r="E307" s="144" t="s">
        <v>2351</v>
      </c>
      <c r="F307" s="145" t="s">
        <v>42010</v>
      </c>
      <c r="G307" s="147" t="s">
        <v>42011</v>
      </c>
      <c r="H307" s="147" t="s">
        <v>11805</v>
      </c>
      <c r="I307" s="144" t="s">
        <v>49</v>
      </c>
      <c r="J307" s="148">
        <v>3.57</v>
      </c>
      <c r="K307" s="149" t="s">
        <v>5526</v>
      </c>
      <c r="L307" s="144" t="s">
        <v>86</v>
      </c>
      <c r="M307" t="s">
        <v>11806</v>
      </c>
      <c r="N307" t="s">
        <v>42035</v>
      </c>
      <c r="O307" t="s">
        <v>42061</v>
      </c>
      <c r="P307" t="s">
        <v>42030</v>
      </c>
      <c r="Q307" t="s">
        <v>42058</v>
      </c>
      <c r="R307" s="150" t="s">
        <v>8453</v>
      </c>
      <c r="S307" s="150" t="s">
        <v>3016</v>
      </c>
      <c r="T307" t="s">
        <v>11820</v>
      </c>
    </row>
    <row r="308">
      <c r="A308" s="144" t="s">
        <v>11840</v>
      </c>
      <c r="B308" s="144" t="s">
        <v>11803</v>
      </c>
      <c r="C308" s="144" t="s">
        <v>11841</v>
      </c>
      <c r="D308" s="144" t="s">
        <v>2304</v>
      </c>
      <c r="E308" s="144" t="s">
        <v>2410</v>
      </c>
      <c r="F308" s="145" t="s">
        <v>42010</v>
      </c>
      <c r="G308" s="147" t="s">
        <v>42011</v>
      </c>
      <c r="H308" s="147" t="s">
        <v>11842</v>
      </c>
      <c r="I308" s="144" t="s">
        <v>49</v>
      </c>
      <c r="J308" s="148">
        <v>3.65</v>
      </c>
      <c r="K308" s="149" t="s">
        <v>2889</v>
      </c>
      <c r="L308" s="144" t="s">
        <v>86</v>
      </c>
      <c r="M308" t="s">
        <v>11843</v>
      </c>
      <c r="N308" t="s">
        <v>42049</v>
      </c>
      <c r="O308" t="s">
        <v>42022</v>
      </c>
      <c r="P308" t="s">
        <v>42028</v>
      </c>
      <c r="Q308" t="s">
        <v>42022</v>
      </c>
      <c r="R308" s="150" t="s">
        <v>42029</v>
      </c>
      <c r="S308" s="150" t="s">
        <v>8453</v>
      </c>
      <c r="T308" t="s">
        <v>11853</v>
      </c>
    </row>
    <row r="309">
      <c r="A309" s="144" t="s">
        <v>11888</v>
      </c>
      <c r="B309" s="144" t="s">
        <v>11803</v>
      </c>
      <c r="C309" s="144" t="s">
        <v>11889</v>
      </c>
      <c r="D309" s="144" t="s">
        <v>2304</v>
      </c>
      <c r="E309" s="144" t="s">
        <v>2351</v>
      </c>
      <c r="F309" s="145" t="s">
        <v>42010</v>
      </c>
      <c r="G309" s="147" t="s">
        <v>42011</v>
      </c>
      <c r="H309" s="147" t="s">
        <v>11890</v>
      </c>
      <c r="I309" s="144" t="s">
        <v>49</v>
      </c>
      <c r="J309" s="148">
        <v>3.68</v>
      </c>
      <c r="K309" s="149" t="s">
        <v>86</v>
      </c>
      <c r="L309" s="144" t="s">
        <v>86</v>
      </c>
      <c r="M309" t="s">
        <v>5613</v>
      </c>
      <c r="N309" t="s">
        <v>86</v>
      </c>
      <c r="O309" t="s">
        <v>86</v>
      </c>
      <c r="P309" t="s">
        <v>86</v>
      </c>
      <c r="Q309" t="s">
        <v>86</v>
      </c>
      <c r="R309" s="150" t="s">
        <v>42016</v>
      </c>
      <c r="S309" s="150" t="s">
        <v>42041</v>
      </c>
      <c r="T309" t="s">
        <v>11903</v>
      </c>
    </row>
    <row r="310">
      <c r="A310" s="144" t="s">
        <v>11916</v>
      </c>
      <c r="B310" s="144" t="s">
        <v>11803</v>
      </c>
      <c r="C310" s="144" t="s">
        <v>11917</v>
      </c>
      <c r="D310" s="144" t="s">
        <v>2304</v>
      </c>
      <c r="E310" s="144" t="s">
        <v>178</v>
      </c>
      <c r="F310" s="145" t="s">
        <v>42010</v>
      </c>
      <c r="G310" s="147" t="s">
        <v>42011</v>
      </c>
      <c r="H310" s="147" t="s">
        <v>11918</v>
      </c>
      <c r="I310" s="144" t="s">
        <v>219</v>
      </c>
      <c r="J310" s="148">
        <v>3.52</v>
      </c>
      <c r="K310" s="149"/>
      <c r="L310" s="144"/>
      <c r="M310" t="s">
        <v>11919</v>
      </c>
      <c r="N310" t="s">
        <v>86</v>
      </c>
      <c r="O310" t="s">
        <v>86</v>
      </c>
      <c r="P310" t="s">
        <v>86</v>
      </c>
      <c r="Q310" t="s">
        <v>86</v>
      </c>
      <c r="R310" s="150" t="s">
        <v>22460</v>
      </c>
      <c r="S310" s="150" t="s">
        <v>5614</v>
      </c>
      <c r="T310" t="s">
        <v>11933</v>
      </c>
    </row>
    <row r="311">
      <c r="A311" s="152" t="s">
        <v>11969</v>
      </c>
      <c r="B311" s="154" t="s">
        <v>11803</v>
      </c>
      <c r="C311" s="152" t="s">
        <v>11970</v>
      </c>
      <c r="D311" s="152" t="s">
        <v>2304</v>
      </c>
      <c r="E311" s="152" t="s">
        <v>8147</v>
      </c>
      <c r="F311" s="145" t="s">
        <v>42010</v>
      </c>
      <c r="G311" s="147" t="s">
        <v>42011</v>
      </c>
      <c r="H311" s="155">
        <v>232566.0</v>
      </c>
      <c r="I311" s="144" t="s">
        <v>49</v>
      </c>
      <c r="J311" s="148">
        <v>3.37</v>
      </c>
      <c r="K311" s="149"/>
      <c r="L311" s="157"/>
      <c r="M311" t="s">
        <v>11971</v>
      </c>
      <c r="N311" t="s">
        <v>42066</v>
      </c>
      <c r="O311" t="s">
        <v>42021</v>
      </c>
      <c r="P311" t="s">
        <v>42045</v>
      </c>
      <c r="Q311" t="s">
        <v>42040</v>
      </c>
      <c r="R311" s="150" t="s">
        <v>4025</v>
      </c>
      <c r="S311" s="150" t="s">
        <v>12032</v>
      </c>
    </row>
    <row r="312">
      <c r="A312" s="144" t="s">
        <v>11992</v>
      </c>
      <c r="B312" s="144" t="s">
        <v>11803</v>
      </c>
      <c r="C312" s="144" t="s">
        <v>11993</v>
      </c>
      <c r="D312" s="144" t="s">
        <v>2304</v>
      </c>
      <c r="E312" s="144" t="s">
        <v>2301</v>
      </c>
      <c r="F312" s="145" t="s">
        <v>42010</v>
      </c>
      <c r="G312" s="147" t="s">
        <v>42011</v>
      </c>
      <c r="H312" s="147" t="s">
        <v>11994</v>
      </c>
      <c r="I312" s="144" t="s">
        <v>49</v>
      </c>
      <c r="J312" s="148">
        <v>2.9</v>
      </c>
      <c r="K312" s="149" t="s">
        <v>86</v>
      </c>
      <c r="L312" s="144" t="s">
        <v>86</v>
      </c>
      <c r="M312" t="s">
        <v>11995</v>
      </c>
      <c r="N312" t="s">
        <v>42012</v>
      </c>
      <c r="O312" t="s">
        <v>42013</v>
      </c>
      <c r="P312" t="s">
        <v>42014</v>
      </c>
      <c r="Q312" t="s">
        <v>42015</v>
      </c>
      <c r="R312" s="150" t="s">
        <v>42016</v>
      </c>
      <c r="S312" s="150" t="s">
        <v>2445</v>
      </c>
      <c r="T312" t="s">
        <v>12007</v>
      </c>
    </row>
    <row r="313">
      <c r="A313" s="144" t="s">
        <v>12029</v>
      </c>
      <c r="B313" s="144" t="s">
        <v>11803</v>
      </c>
      <c r="C313" s="144" t="s">
        <v>4382</v>
      </c>
      <c r="D313" s="144" t="s">
        <v>2304</v>
      </c>
      <c r="E313" s="144" t="s">
        <v>2410</v>
      </c>
      <c r="F313" s="145" t="s">
        <v>42010</v>
      </c>
      <c r="G313" s="147" t="s">
        <v>42011</v>
      </c>
      <c r="H313" s="147" t="s">
        <v>12030</v>
      </c>
      <c r="I313" s="144" t="s">
        <v>49</v>
      </c>
      <c r="J313" s="148">
        <v>3.87</v>
      </c>
      <c r="K313" s="149" t="s">
        <v>86</v>
      </c>
      <c r="L313" s="144" t="s">
        <v>12032</v>
      </c>
      <c r="M313" t="s">
        <v>12031</v>
      </c>
      <c r="N313" t="s">
        <v>42044</v>
      </c>
      <c r="O313" t="s">
        <v>42065</v>
      </c>
      <c r="P313" t="s">
        <v>42022</v>
      </c>
      <c r="Q313" t="s">
        <v>42058</v>
      </c>
      <c r="R313" s="150" t="s">
        <v>8453</v>
      </c>
      <c r="S313" s="150" t="s">
        <v>5614</v>
      </c>
      <c r="T313" t="s">
        <v>12043</v>
      </c>
    </row>
    <row r="314">
      <c r="A314" s="144" t="s">
        <v>12061</v>
      </c>
      <c r="B314" s="144" t="s">
        <v>11803</v>
      </c>
      <c r="C314" s="144" t="s">
        <v>12062</v>
      </c>
      <c r="D314" s="144" t="s">
        <v>2304</v>
      </c>
      <c r="E314" s="144" t="s">
        <v>1432</v>
      </c>
      <c r="F314" s="145" t="s">
        <v>42010</v>
      </c>
      <c r="G314" s="147" t="s">
        <v>42011</v>
      </c>
      <c r="H314" s="147" t="s">
        <v>12063</v>
      </c>
      <c r="I314" s="144" t="s">
        <v>49</v>
      </c>
      <c r="J314" s="148">
        <v>4.32</v>
      </c>
      <c r="K314" s="149" t="s">
        <v>12065</v>
      </c>
      <c r="L314" s="144" t="s">
        <v>86</v>
      </c>
      <c r="M314" t="s">
        <v>12064</v>
      </c>
      <c r="N314" t="s">
        <v>42035</v>
      </c>
      <c r="O314" t="s">
        <v>42061</v>
      </c>
      <c r="P314" t="s">
        <v>42035</v>
      </c>
      <c r="Q314" t="s">
        <v>42059</v>
      </c>
      <c r="R314" s="150" t="s">
        <v>8453</v>
      </c>
      <c r="S314" s="150" t="s">
        <v>3016</v>
      </c>
      <c r="T314" t="s">
        <v>12076</v>
      </c>
    </row>
    <row r="315">
      <c r="A315" s="144" t="s">
        <v>12111</v>
      </c>
      <c r="B315" s="144" t="s">
        <v>11803</v>
      </c>
      <c r="C315" s="144" t="s">
        <v>4382</v>
      </c>
      <c r="D315" s="144" t="s">
        <v>2304</v>
      </c>
      <c r="E315" s="144" t="s">
        <v>2410</v>
      </c>
      <c r="F315" s="145" t="s">
        <v>42010</v>
      </c>
      <c r="G315" s="147" t="s">
        <v>42011</v>
      </c>
      <c r="H315" s="147" t="s">
        <v>12112</v>
      </c>
      <c r="I315" s="144" t="s">
        <v>49</v>
      </c>
      <c r="J315" s="148">
        <v>3.65</v>
      </c>
      <c r="K315" s="149" t="s">
        <v>2705</v>
      </c>
      <c r="L315" s="144"/>
      <c r="M315" t="s">
        <v>12113</v>
      </c>
      <c r="N315" t="s">
        <v>42028</v>
      </c>
      <c r="O315" t="s">
        <v>42030</v>
      </c>
      <c r="P315" t="s">
        <v>42013</v>
      </c>
      <c r="Q315" t="s">
        <v>42037</v>
      </c>
      <c r="R315" s="150" t="s">
        <v>1489</v>
      </c>
      <c r="S315" s="150" t="s">
        <v>6070</v>
      </c>
      <c r="T315" t="s">
        <v>12122</v>
      </c>
    </row>
    <row r="316">
      <c r="A316" s="144" t="s">
        <v>12142</v>
      </c>
      <c r="B316" s="144" t="s">
        <v>11803</v>
      </c>
      <c r="C316" s="144" t="s">
        <v>4652</v>
      </c>
      <c r="D316" s="144" t="s">
        <v>2304</v>
      </c>
      <c r="E316" s="144" t="s">
        <v>216</v>
      </c>
      <c r="F316" s="145" t="s">
        <v>42010</v>
      </c>
      <c r="G316" s="147" t="s">
        <v>42011</v>
      </c>
      <c r="H316" s="147" t="s">
        <v>12143</v>
      </c>
      <c r="I316" s="144" t="s">
        <v>49</v>
      </c>
      <c r="J316" s="148">
        <v>3.67</v>
      </c>
      <c r="K316" s="149" t="s">
        <v>86</v>
      </c>
      <c r="L316" s="144" t="s">
        <v>12145</v>
      </c>
      <c r="M316" t="s">
        <v>12144</v>
      </c>
      <c r="N316" t="s">
        <v>42028</v>
      </c>
      <c r="O316" t="s">
        <v>42030</v>
      </c>
      <c r="P316" t="s">
        <v>42027</v>
      </c>
      <c r="Q316" t="s">
        <v>42053</v>
      </c>
      <c r="R316" s="150" t="s">
        <v>42054</v>
      </c>
      <c r="S316" s="150" t="s">
        <v>6070</v>
      </c>
      <c r="T316" t="s">
        <v>12155</v>
      </c>
    </row>
    <row r="317">
      <c r="A317" s="144" t="s">
        <v>12161</v>
      </c>
      <c r="B317" s="144" t="s">
        <v>11803</v>
      </c>
      <c r="C317" s="144" t="s">
        <v>12162</v>
      </c>
      <c r="D317" s="144" t="s">
        <v>2304</v>
      </c>
      <c r="E317" s="144" t="s">
        <v>1432</v>
      </c>
      <c r="F317" s="145" t="s">
        <v>42010</v>
      </c>
      <c r="G317" s="147" t="s">
        <v>42011</v>
      </c>
      <c r="H317" s="147" t="s">
        <v>12163</v>
      </c>
      <c r="I317" s="144" t="s">
        <v>49</v>
      </c>
      <c r="J317" s="148">
        <v>4.04</v>
      </c>
      <c r="K317" s="149" t="s">
        <v>2375</v>
      </c>
      <c r="L317" s="144"/>
      <c r="M317" t="s">
        <v>12164</v>
      </c>
      <c r="N317" t="s">
        <v>42021</v>
      </c>
      <c r="O317" t="s">
        <v>42064</v>
      </c>
      <c r="P317" t="s">
        <v>42039</v>
      </c>
      <c r="Q317" t="s">
        <v>42043</v>
      </c>
      <c r="R317" s="150" t="s">
        <v>12065</v>
      </c>
      <c r="S317" s="150" t="s">
        <v>42025</v>
      </c>
      <c r="T317" t="s">
        <v>12170</v>
      </c>
    </row>
    <row r="318">
      <c r="A318" s="144" t="s">
        <v>12229</v>
      </c>
      <c r="B318" s="144" t="s">
        <v>10817</v>
      </c>
      <c r="C318" s="144" t="s">
        <v>12230</v>
      </c>
      <c r="D318" s="144" t="s">
        <v>936</v>
      </c>
      <c r="E318" s="144" t="s">
        <v>581</v>
      </c>
      <c r="F318" s="145" t="s">
        <v>42010</v>
      </c>
      <c r="G318" s="147" t="s">
        <v>42011</v>
      </c>
      <c r="H318" s="147" t="s">
        <v>12231</v>
      </c>
      <c r="I318" s="144" t="s">
        <v>49</v>
      </c>
      <c r="J318" s="148">
        <v>3.21</v>
      </c>
      <c r="K318" s="149"/>
      <c r="L318" s="144"/>
      <c r="M318" t="s">
        <v>12232</v>
      </c>
      <c r="N318" t="s">
        <v>42034</v>
      </c>
      <c r="O318" t="s">
        <v>42049</v>
      </c>
      <c r="P318" t="s">
        <v>42026</v>
      </c>
      <c r="Q318" t="s">
        <v>42027</v>
      </c>
      <c r="R318" s="150" t="s">
        <v>42051</v>
      </c>
      <c r="S318" s="150" t="s">
        <v>12032</v>
      </c>
      <c r="T318" t="s">
        <v>12247</v>
      </c>
    </row>
    <row r="319">
      <c r="A319" s="144" t="s">
        <v>12272</v>
      </c>
      <c r="B319" s="144" t="s">
        <v>10817</v>
      </c>
      <c r="C319" s="144" t="s">
        <v>12273</v>
      </c>
      <c r="D319" s="144" t="s">
        <v>936</v>
      </c>
      <c r="E319" s="144" t="s">
        <v>1053</v>
      </c>
      <c r="F319" s="145" t="s">
        <v>42010</v>
      </c>
      <c r="G319" s="147" t="s">
        <v>42011</v>
      </c>
      <c r="H319" s="147" t="s">
        <v>12274</v>
      </c>
      <c r="I319" s="144" t="s">
        <v>1330</v>
      </c>
      <c r="J319" s="148">
        <v>3.78</v>
      </c>
      <c r="K319" s="149" t="s">
        <v>86</v>
      </c>
      <c r="L319" s="144" t="s">
        <v>86</v>
      </c>
      <c r="M319" t="s">
        <v>12275</v>
      </c>
      <c r="N319" t="s">
        <v>42039</v>
      </c>
      <c r="O319" t="s">
        <v>42024</v>
      </c>
      <c r="P319" t="s">
        <v>42039</v>
      </c>
      <c r="Q319" t="s">
        <v>42064</v>
      </c>
      <c r="R319" s="150" t="s">
        <v>12065</v>
      </c>
      <c r="S319" s="150" t="s">
        <v>8453</v>
      </c>
      <c r="T319" t="s">
        <v>12287</v>
      </c>
    </row>
    <row r="320">
      <c r="A320" s="144" t="s">
        <v>12299</v>
      </c>
      <c r="B320" s="144" t="s">
        <v>10817</v>
      </c>
      <c r="C320" s="144" t="s">
        <v>12300</v>
      </c>
      <c r="D320" s="144" t="s">
        <v>936</v>
      </c>
      <c r="E320" s="144" t="s">
        <v>1294</v>
      </c>
      <c r="F320" s="145" t="s">
        <v>42010</v>
      </c>
      <c r="G320" s="147" t="s">
        <v>42011</v>
      </c>
      <c r="H320" s="147" t="s">
        <v>12301</v>
      </c>
      <c r="I320" s="144" t="s">
        <v>1330</v>
      </c>
      <c r="J320" s="148">
        <v>3.62</v>
      </c>
      <c r="K320" s="149"/>
      <c r="L320" s="144"/>
      <c r="M320" t="s">
        <v>12302</v>
      </c>
      <c r="N320" t="s">
        <v>42023</v>
      </c>
      <c r="O320" t="s">
        <v>42035</v>
      </c>
      <c r="P320" t="s">
        <v>42049</v>
      </c>
      <c r="Q320" t="s">
        <v>42024</v>
      </c>
      <c r="R320" s="150" t="s">
        <v>42029</v>
      </c>
      <c r="S320" s="150" t="s">
        <v>8453</v>
      </c>
      <c r="T320" t="s">
        <v>12314</v>
      </c>
    </row>
    <row r="321">
      <c r="A321" s="144" t="s">
        <v>12330</v>
      </c>
      <c r="B321" s="144" t="s">
        <v>10817</v>
      </c>
      <c r="C321" s="144" t="s">
        <v>12300</v>
      </c>
      <c r="D321" s="144" t="s">
        <v>936</v>
      </c>
      <c r="E321" s="144" t="s">
        <v>1646</v>
      </c>
      <c r="F321" s="145" t="s">
        <v>42010</v>
      </c>
      <c r="G321" s="147" t="s">
        <v>42011</v>
      </c>
      <c r="H321" s="147" t="s">
        <v>12331</v>
      </c>
      <c r="I321" s="144" t="s">
        <v>49</v>
      </c>
      <c r="J321" s="148">
        <v>3.8</v>
      </c>
      <c r="K321" s="149" t="s">
        <v>2217</v>
      </c>
      <c r="L321" s="144" t="s">
        <v>86</v>
      </c>
      <c r="M321" t="s">
        <v>12332</v>
      </c>
      <c r="N321" t="s">
        <v>42021</v>
      </c>
      <c r="O321" t="s">
        <v>42057</v>
      </c>
      <c r="P321" t="s">
        <v>42037</v>
      </c>
      <c r="Q321" t="s">
        <v>42091</v>
      </c>
      <c r="R321" s="150" t="s">
        <v>8552</v>
      </c>
      <c r="S321" s="150" t="s">
        <v>5614</v>
      </c>
      <c r="T321" t="s">
        <v>12340</v>
      </c>
    </row>
    <row r="322">
      <c r="A322" s="144" t="s">
        <v>12378</v>
      </c>
      <c r="B322" s="144" t="s">
        <v>10817</v>
      </c>
      <c r="C322" s="144" t="s">
        <v>12379</v>
      </c>
      <c r="D322" s="144" t="s">
        <v>936</v>
      </c>
      <c r="E322" s="144" t="s">
        <v>1053</v>
      </c>
      <c r="F322" s="145" t="s">
        <v>42010</v>
      </c>
      <c r="G322" s="147" t="s">
        <v>42011</v>
      </c>
      <c r="H322" s="147" t="s">
        <v>12380</v>
      </c>
      <c r="I322" s="144" t="s">
        <v>49</v>
      </c>
      <c r="J322" s="148">
        <v>3.46</v>
      </c>
      <c r="K322" s="149" t="s">
        <v>2889</v>
      </c>
      <c r="L322" s="144" t="s">
        <v>86</v>
      </c>
      <c r="M322" t="s">
        <v>12381</v>
      </c>
      <c r="N322" t="s">
        <v>42052</v>
      </c>
      <c r="O322" t="s">
        <v>42037</v>
      </c>
      <c r="P322" t="s">
        <v>42052</v>
      </c>
      <c r="Q322" t="s">
        <v>42031</v>
      </c>
      <c r="R322" s="150" t="s">
        <v>2445</v>
      </c>
      <c r="S322" s="150" t="s">
        <v>2010</v>
      </c>
      <c r="T322" t="s">
        <v>12391</v>
      </c>
    </row>
    <row r="323">
      <c r="A323" s="144" t="s">
        <v>12413</v>
      </c>
      <c r="B323" s="144" t="s">
        <v>12414</v>
      </c>
      <c r="C323" s="144" t="s">
        <v>12415</v>
      </c>
      <c r="D323" s="144" t="s">
        <v>2304</v>
      </c>
      <c r="E323" s="144" t="s">
        <v>284</v>
      </c>
      <c r="F323" s="145" t="s">
        <v>42010</v>
      </c>
      <c r="G323" s="147" t="s">
        <v>42011</v>
      </c>
      <c r="H323" s="147" t="s">
        <v>12416</v>
      </c>
      <c r="I323" s="144" t="s">
        <v>49</v>
      </c>
      <c r="J323" s="148">
        <v>3.49</v>
      </c>
      <c r="K323" s="149"/>
      <c r="L323" s="144"/>
      <c r="M323" t="s">
        <v>12417</v>
      </c>
      <c r="N323" t="s">
        <v>42038</v>
      </c>
      <c r="O323" t="s">
        <v>42021</v>
      </c>
      <c r="P323" t="s">
        <v>42034</v>
      </c>
      <c r="Q323" t="s">
        <v>42092</v>
      </c>
      <c r="R323" s="150" t="s">
        <v>42041</v>
      </c>
      <c r="S323" s="150" t="s">
        <v>12065</v>
      </c>
      <c r="T323" t="s">
        <v>12429</v>
      </c>
    </row>
    <row r="324">
      <c r="A324" s="144" t="s">
        <v>12441</v>
      </c>
      <c r="B324" s="144" t="s">
        <v>12414</v>
      </c>
      <c r="C324" s="144" t="s">
        <v>12442</v>
      </c>
      <c r="D324" s="144" t="s">
        <v>2304</v>
      </c>
      <c r="E324" s="144" t="s">
        <v>459</v>
      </c>
      <c r="F324" s="145" t="s">
        <v>42010</v>
      </c>
      <c r="G324" s="147" t="s">
        <v>42011</v>
      </c>
      <c r="H324" s="147" t="s">
        <v>12443</v>
      </c>
      <c r="I324" s="144" t="s">
        <v>49</v>
      </c>
      <c r="J324" s="148">
        <v>3.47</v>
      </c>
      <c r="K324" s="149" t="s">
        <v>12445</v>
      </c>
      <c r="L324" s="144" t="s">
        <v>86</v>
      </c>
      <c r="M324" t="s">
        <v>12444</v>
      </c>
      <c r="N324" t="s">
        <v>42013</v>
      </c>
      <c r="O324" t="s">
        <v>42053</v>
      </c>
      <c r="P324" t="s">
        <v>42052</v>
      </c>
      <c r="Q324" t="s">
        <v>42037</v>
      </c>
      <c r="R324" s="150" t="s">
        <v>1489</v>
      </c>
      <c r="S324" s="150" t="s">
        <v>8552</v>
      </c>
      <c r="T324" t="s">
        <v>12458</v>
      </c>
    </row>
    <row r="325">
      <c r="A325" s="144" t="s">
        <v>12460</v>
      </c>
      <c r="B325" s="144" t="s">
        <v>12461</v>
      </c>
      <c r="C325" s="144" t="s">
        <v>12462</v>
      </c>
      <c r="D325" s="144" t="s">
        <v>3309</v>
      </c>
      <c r="E325" s="144" t="s">
        <v>2213</v>
      </c>
      <c r="F325" s="145" t="s">
        <v>42010</v>
      </c>
      <c r="G325" s="147" t="s">
        <v>42011</v>
      </c>
      <c r="H325" s="147" t="s">
        <v>12463</v>
      </c>
      <c r="I325" s="144" t="s">
        <v>1330</v>
      </c>
      <c r="J325" s="148">
        <v>3.62</v>
      </c>
      <c r="K325" s="149" t="s">
        <v>2054</v>
      </c>
      <c r="L325" s="144" t="s">
        <v>86</v>
      </c>
      <c r="M325" t="s">
        <v>12464</v>
      </c>
      <c r="N325" t="s">
        <v>42039</v>
      </c>
      <c r="O325" t="s">
        <v>42035</v>
      </c>
      <c r="P325" t="s">
        <v>42039</v>
      </c>
      <c r="Q325" t="s">
        <v>42064</v>
      </c>
      <c r="R325" s="150" t="s">
        <v>12065</v>
      </c>
      <c r="S325" s="150" t="s">
        <v>8453</v>
      </c>
      <c r="T325" t="s">
        <v>10356</v>
      </c>
    </row>
    <row r="326">
      <c r="A326" s="144" t="s">
        <v>12524</v>
      </c>
      <c r="B326" s="144" t="s">
        <v>12461</v>
      </c>
      <c r="C326" s="144" t="s">
        <v>1400</v>
      </c>
      <c r="D326" s="144" t="s">
        <v>3309</v>
      </c>
      <c r="E326" s="144" t="s">
        <v>1646</v>
      </c>
      <c r="F326" s="145" t="s">
        <v>42010</v>
      </c>
      <c r="G326" s="147" t="s">
        <v>42011</v>
      </c>
      <c r="H326" s="147" t="s">
        <v>12525</v>
      </c>
      <c r="I326" s="144" t="s">
        <v>49</v>
      </c>
      <c r="J326" s="148">
        <v>3.84</v>
      </c>
      <c r="K326" s="149" t="s">
        <v>1299</v>
      </c>
      <c r="L326" s="144" t="s">
        <v>86</v>
      </c>
      <c r="M326" t="s">
        <v>12526</v>
      </c>
      <c r="N326" t="s">
        <v>42037</v>
      </c>
      <c r="O326" t="s">
        <v>42043</v>
      </c>
      <c r="P326" t="s">
        <v>42022</v>
      </c>
      <c r="Q326" t="s">
        <v>42059</v>
      </c>
      <c r="R326" s="150" t="s">
        <v>8552</v>
      </c>
      <c r="S326" s="150" t="s">
        <v>5526</v>
      </c>
      <c r="T326" t="s">
        <v>12538</v>
      </c>
    </row>
    <row r="327">
      <c r="A327" s="144" t="s">
        <v>12564</v>
      </c>
      <c r="B327" s="144" t="s">
        <v>12461</v>
      </c>
      <c r="C327" s="144" t="s">
        <v>12462</v>
      </c>
      <c r="D327" s="144" t="s">
        <v>3309</v>
      </c>
      <c r="E327" s="144" t="s">
        <v>3900</v>
      </c>
      <c r="F327" s="145" t="s">
        <v>42010</v>
      </c>
      <c r="G327" s="147" t="s">
        <v>42011</v>
      </c>
      <c r="H327" s="147" t="s">
        <v>12565</v>
      </c>
      <c r="I327" s="144" t="s">
        <v>49</v>
      </c>
      <c r="J327" s="148">
        <v>3.13</v>
      </c>
      <c r="K327" s="149" t="s">
        <v>86</v>
      </c>
      <c r="L327" s="144" t="s">
        <v>86</v>
      </c>
      <c r="M327" t="s">
        <v>12566</v>
      </c>
      <c r="N327" t="s">
        <v>42037</v>
      </c>
      <c r="O327" t="s">
        <v>42043</v>
      </c>
      <c r="P327" t="s">
        <v>42022</v>
      </c>
      <c r="Q327" t="s">
        <v>42059</v>
      </c>
      <c r="R327" s="150" t="s">
        <v>8552</v>
      </c>
      <c r="S327" s="150" t="s">
        <v>5526</v>
      </c>
      <c r="T327" t="s">
        <v>12538</v>
      </c>
    </row>
    <row r="328">
      <c r="A328" s="144" t="s">
        <v>12607</v>
      </c>
      <c r="B328" s="144" t="s">
        <v>12608</v>
      </c>
      <c r="C328" s="144" t="s">
        <v>12609</v>
      </c>
      <c r="D328" s="144" t="s">
        <v>936</v>
      </c>
      <c r="E328" s="144" t="s">
        <v>529</v>
      </c>
      <c r="F328" s="145" t="s">
        <v>42010</v>
      </c>
      <c r="G328" s="147" t="s">
        <v>42011</v>
      </c>
      <c r="H328" s="147" t="s">
        <v>12610</v>
      </c>
      <c r="I328" s="144" t="s">
        <v>49</v>
      </c>
      <c r="J328" s="148">
        <v>3.5</v>
      </c>
      <c r="K328" s="149" t="s">
        <v>5235</v>
      </c>
      <c r="L328" s="144" t="s">
        <v>86</v>
      </c>
      <c r="M328" t="s">
        <v>12611</v>
      </c>
      <c r="N328" t="s">
        <v>42013</v>
      </c>
      <c r="O328" t="s">
        <v>42053</v>
      </c>
      <c r="P328" t="s">
        <v>42013</v>
      </c>
      <c r="Q328" t="s">
        <v>42053</v>
      </c>
      <c r="R328" s="150" t="s">
        <v>1489</v>
      </c>
      <c r="S328" s="150" t="s">
        <v>6070</v>
      </c>
      <c r="T328" t="s">
        <v>12622</v>
      </c>
    </row>
    <row r="329">
      <c r="A329" s="144" t="s">
        <v>12640</v>
      </c>
      <c r="B329" s="144" t="s">
        <v>44</v>
      </c>
      <c r="C329" s="144" t="s">
        <v>407</v>
      </c>
      <c r="D329" s="144" t="s">
        <v>46</v>
      </c>
      <c r="E329" s="144" t="s">
        <v>12641</v>
      </c>
      <c r="F329" s="145" t="s">
        <v>42093</v>
      </c>
      <c r="G329" s="147" t="s">
        <v>42011</v>
      </c>
      <c r="H329" s="147" t="s">
        <v>12643</v>
      </c>
      <c r="I329" s="144" t="s">
        <v>1330</v>
      </c>
      <c r="J329" s="148">
        <v>3.57</v>
      </c>
      <c r="K329" s="149"/>
      <c r="L329" s="144"/>
      <c r="M329" t="s">
        <v>12644</v>
      </c>
      <c r="N329" t="s">
        <v>42066</v>
      </c>
      <c r="O329" t="s">
        <v>42021</v>
      </c>
      <c r="P329" t="s">
        <v>42052</v>
      </c>
      <c r="Q329" t="s">
        <v>42049</v>
      </c>
      <c r="R329" s="150" t="s">
        <v>2445</v>
      </c>
      <c r="S329" s="150" t="s">
        <v>12065</v>
      </c>
      <c r="T329" t="s">
        <v>12652</v>
      </c>
    </row>
    <row r="330">
      <c r="A330" s="144" t="s">
        <v>12657</v>
      </c>
      <c r="B330" s="144" t="s">
        <v>44</v>
      </c>
      <c r="C330" s="144" t="s">
        <v>45</v>
      </c>
      <c r="D330" s="144" t="s">
        <v>46</v>
      </c>
      <c r="E330" s="144" t="s">
        <v>12658</v>
      </c>
      <c r="F330" s="145" t="s">
        <v>42093</v>
      </c>
      <c r="G330" s="147" t="s">
        <v>42011</v>
      </c>
      <c r="H330" s="147" t="s">
        <v>12659</v>
      </c>
      <c r="I330" s="144" t="s">
        <v>49</v>
      </c>
      <c r="J330" s="148">
        <v>3.79</v>
      </c>
      <c r="K330" s="149" t="s">
        <v>2622</v>
      </c>
      <c r="L330" s="144"/>
      <c r="M330" t="s">
        <v>12660</v>
      </c>
      <c r="N330" t="s">
        <v>42021</v>
      </c>
      <c r="O330" t="s">
        <v>42057</v>
      </c>
      <c r="P330" t="s">
        <v>42039</v>
      </c>
      <c r="Q330" t="s">
        <v>42063</v>
      </c>
      <c r="R330" s="150" t="s">
        <v>42029</v>
      </c>
      <c r="S330" s="150" t="s">
        <v>42025</v>
      </c>
      <c r="T330" t="s">
        <v>12672</v>
      </c>
    </row>
    <row r="331">
      <c r="A331" s="144" t="s">
        <v>12687</v>
      </c>
      <c r="B331" s="144" t="s">
        <v>44</v>
      </c>
      <c r="C331" s="144" t="s">
        <v>12688</v>
      </c>
      <c r="D331" s="144" t="s">
        <v>46</v>
      </c>
      <c r="E331" s="144" t="s">
        <v>12658</v>
      </c>
      <c r="F331" s="145" t="s">
        <v>42093</v>
      </c>
      <c r="G331" s="147" t="s">
        <v>42011</v>
      </c>
      <c r="H331" s="147" t="s">
        <v>12689</v>
      </c>
      <c r="I331" s="144" t="s">
        <v>49</v>
      </c>
      <c r="J331" s="148">
        <v>3.56</v>
      </c>
      <c r="K331" s="149"/>
      <c r="L331" s="144"/>
      <c r="M331" t="s">
        <v>12690</v>
      </c>
      <c r="N331" t="s">
        <v>42015</v>
      </c>
      <c r="O331" t="s">
        <v>42031</v>
      </c>
      <c r="P331" t="s">
        <v>42066</v>
      </c>
      <c r="Q331" t="s">
        <v>42094</v>
      </c>
      <c r="R331" s="150" t="s">
        <v>42041</v>
      </c>
      <c r="S331" s="150" t="s">
        <v>2010</v>
      </c>
      <c r="T331" t="s">
        <v>12700</v>
      </c>
    </row>
    <row r="332">
      <c r="A332" s="144" t="s">
        <v>12722</v>
      </c>
      <c r="B332" s="144" t="s">
        <v>44</v>
      </c>
      <c r="C332" s="144" t="s">
        <v>12723</v>
      </c>
      <c r="D332" s="144" t="s">
        <v>46</v>
      </c>
      <c r="E332" s="144" t="s">
        <v>12658</v>
      </c>
      <c r="F332" s="145" t="s">
        <v>42093</v>
      </c>
      <c r="G332" s="147" t="s">
        <v>42011</v>
      </c>
      <c r="H332" s="147" t="s">
        <v>12724</v>
      </c>
      <c r="I332" s="144" t="s">
        <v>49</v>
      </c>
      <c r="J332" s="148">
        <v>3.31</v>
      </c>
      <c r="K332" s="149"/>
      <c r="L332" s="144"/>
      <c r="M332" t="s">
        <v>12725</v>
      </c>
      <c r="N332" t="s">
        <v>86</v>
      </c>
      <c r="O332" t="s">
        <v>86</v>
      </c>
      <c r="P332" t="s">
        <v>86</v>
      </c>
      <c r="Q332" t="s">
        <v>86</v>
      </c>
      <c r="R332" s="150" t="s">
        <v>42055</v>
      </c>
      <c r="S332" s="150" t="s">
        <v>42054</v>
      </c>
      <c r="T332" t="s">
        <v>12734</v>
      </c>
    </row>
    <row r="333">
      <c r="A333" s="144" t="s">
        <v>12738</v>
      </c>
      <c r="B333" s="144" t="s">
        <v>12740</v>
      </c>
      <c r="C333" s="144" t="s">
        <v>12741</v>
      </c>
      <c r="D333" s="144" t="s">
        <v>936</v>
      </c>
      <c r="E333" s="144" t="s">
        <v>12739</v>
      </c>
      <c r="F333" s="145" t="s">
        <v>42093</v>
      </c>
      <c r="G333" s="147" t="s">
        <v>42011</v>
      </c>
      <c r="H333" s="147" t="s">
        <v>12742</v>
      </c>
      <c r="I333" s="144" t="s">
        <v>49</v>
      </c>
      <c r="J333" s="148">
        <v>3.31</v>
      </c>
      <c r="K333" s="149"/>
      <c r="L333" s="144"/>
      <c r="M333" t="s">
        <v>12743</v>
      </c>
      <c r="N333" t="s">
        <v>86</v>
      </c>
      <c r="O333" t="s">
        <v>86</v>
      </c>
      <c r="P333" t="s">
        <v>86</v>
      </c>
      <c r="Q333" t="s">
        <v>86</v>
      </c>
      <c r="R333" s="150" t="s">
        <v>86</v>
      </c>
      <c r="S333" s="150" t="s">
        <v>86</v>
      </c>
      <c r="T333" t="s">
        <v>12753</v>
      </c>
    </row>
    <row r="334">
      <c r="A334" s="144" t="s">
        <v>12769</v>
      </c>
      <c r="B334" s="144" t="s">
        <v>726</v>
      </c>
      <c r="C334" s="144" t="s">
        <v>12771</v>
      </c>
      <c r="D334" s="144" t="s">
        <v>462</v>
      </c>
      <c r="E334" s="144" t="s">
        <v>12770</v>
      </c>
      <c r="F334" s="145" t="s">
        <v>42093</v>
      </c>
      <c r="G334" s="147" t="s">
        <v>42011</v>
      </c>
      <c r="H334" s="147" t="s">
        <v>12772</v>
      </c>
      <c r="I334" s="144" t="s">
        <v>1297</v>
      </c>
      <c r="J334" s="148">
        <v>3.64</v>
      </c>
      <c r="K334" s="149"/>
      <c r="L334" s="144"/>
      <c r="M334" t="s">
        <v>12773</v>
      </c>
      <c r="N334" t="s">
        <v>42028</v>
      </c>
      <c r="O334" t="s">
        <v>42022</v>
      </c>
      <c r="P334" t="s">
        <v>42013</v>
      </c>
      <c r="Q334" t="s">
        <v>42030</v>
      </c>
      <c r="R334" s="150" t="s">
        <v>1489</v>
      </c>
      <c r="S334" s="150" t="s">
        <v>22460</v>
      </c>
      <c r="T334" t="s">
        <v>12783</v>
      </c>
    </row>
    <row r="335">
      <c r="A335" s="144" t="s">
        <v>12807</v>
      </c>
      <c r="B335" s="152" t="s">
        <v>726</v>
      </c>
      <c r="C335" s="154" t="s">
        <v>12808</v>
      </c>
      <c r="D335" s="161" t="s">
        <v>462</v>
      </c>
      <c r="E335" s="144" t="s">
        <v>12770</v>
      </c>
      <c r="F335" s="145" t="s">
        <v>42093</v>
      </c>
      <c r="G335" s="147" t="s">
        <v>42011</v>
      </c>
      <c r="H335" s="155">
        <v>107071.0</v>
      </c>
      <c r="I335" s="144" t="s">
        <v>49</v>
      </c>
      <c r="J335" s="148">
        <v>3.23</v>
      </c>
      <c r="K335" s="149"/>
      <c r="L335" s="157"/>
      <c r="M335" t="s">
        <v>12809</v>
      </c>
      <c r="N335" t="s">
        <v>42095</v>
      </c>
      <c r="O335" t="s">
        <v>42021</v>
      </c>
      <c r="P335" t="s">
        <v>42014</v>
      </c>
      <c r="Q335" t="s">
        <v>42039</v>
      </c>
      <c r="R335" s="150" t="s">
        <v>42041</v>
      </c>
      <c r="S335" s="150" t="s">
        <v>42029</v>
      </c>
    </row>
    <row r="336">
      <c r="A336" s="144" t="s">
        <v>12818</v>
      </c>
      <c r="B336" s="144" t="s">
        <v>726</v>
      </c>
      <c r="C336" s="144" t="s">
        <v>12808</v>
      </c>
      <c r="D336" s="144" t="s">
        <v>462</v>
      </c>
      <c r="E336" s="144" t="s">
        <v>12770</v>
      </c>
      <c r="F336" s="145" t="s">
        <v>42093</v>
      </c>
      <c r="G336" s="147" t="s">
        <v>42011</v>
      </c>
      <c r="H336" s="147" t="s">
        <v>12819</v>
      </c>
      <c r="I336" s="144" t="s">
        <v>937</v>
      </c>
      <c r="J336" s="148">
        <v>3.66</v>
      </c>
      <c r="K336" s="149" t="s">
        <v>86</v>
      </c>
      <c r="L336" s="144" t="s">
        <v>86</v>
      </c>
      <c r="M336" t="s">
        <v>12820</v>
      </c>
      <c r="N336" t="s">
        <v>42013</v>
      </c>
      <c r="O336" t="s">
        <v>42044</v>
      </c>
      <c r="P336" t="s">
        <v>42052</v>
      </c>
      <c r="Q336" t="s">
        <v>42031</v>
      </c>
      <c r="R336" s="150" t="s">
        <v>1489</v>
      </c>
      <c r="S336" s="150" t="s">
        <v>22460</v>
      </c>
      <c r="T336" t="s">
        <v>12829</v>
      </c>
    </row>
    <row r="337">
      <c r="A337" s="144" t="s">
        <v>12847</v>
      </c>
      <c r="B337" s="144" t="s">
        <v>726</v>
      </c>
      <c r="C337" s="144" t="s">
        <v>12848</v>
      </c>
      <c r="D337" s="144" t="s">
        <v>462</v>
      </c>
      <c r="E337" s="144" t="s">
        <v>12770</v>
      </c>
      <c r="F337" s="145" t="s">
        <v>42093</v>
      </c>
      <c r="G337" s="147" t="s">
        <v>42011</v>
      </c>
      <c r="H337" s="147" t="s">
        <v>12849</v>
      </c>
      <c r="I337" s="144" t="s">
        <v>49</v>
      </c>
      <c r="J337" s="148">
        <v>3.33</v>
      </c>
      <c r="K337" s="149"/>
      <c r="L337" s="144"/>
      <c r="M337" t="s">
        <v>12850</v>
      </c>
      <c r="N337" t="s">
        <v>86</v>
      </c>
      <c r="O337" t="s">
        <v>86</v>
      </c>
      <c r="P337" t="s">
        <v>86</v>
      </c>
      <c r="Q337" t="s">
        <v>86</v>
      </c>
      <c r="R337" s="150" t="s">
        <v>42041</v>
      </c>
      <c r="S337" s="150" t="s">
        <v>12065</v>
      </c>
      <c r="T337" t="s">
        <v>12859</v>
      </c>
    </row>
    <row r="338">
      <c r="A338" s="144" t="s">
        <v>12882</v>
      </c>
      <c r="B338" s="144" t="s">
        <v>12883</v>
      </c>
      <c r="C338" s="144" t="s">
        <v>12884</v>
      </c>
      <c r="D338" s="144" t="s">
        <v>12885</v>
      </c>
      <c r="E338" s="144" t="s">
        <v>12739</v>
      </c>
      <c r="F338" s="145" t="s">
        <v>42093</v>
      </c>
      <c r="G338" s="147" t="s">
        <v>42011</v>
      </c>
      <c r="H338" s="147" t="s">
        <v>12886</v>
      </c>
      <c r="I338" s="144" t="s">
        <v>49</v>
      </c>
      <c r="J338" s="148">
        <v>2.5</v>
      </c>
      <c r="K338" s="149"/>
      <c r="L338" s="144"/>
      <c r="M338" t="s">
        <v>12887</v>
      </c>
      <c r="N338" t="s">
        <v>86</v>
      </c>
      <c r="O338" t="s">
        <v>86</v>
      </c>
      <c r="P338" t="s">
        <v>86</v>
      </c>
      <c r="Q338" t="s">
        <v>86</v>
      </c>
      <c r="R338" s="150" t="s">
        <v>86</v>
      </c>
      <c r="S338" s="150" t="s">
        <v>86</v>
      </c>
      <c r="T338" t="s">
        <v>12898</v>
      </c>
    </row>
    <row r="339">
      <c r="A339" s="151" t="s">
        <v>12907</v>
      </c>
      <c r="B339" s="151" t="s">
        <v>934</v>
      </c>
      <c r="C339" s="154" t="s">
        <v>12909</v>
      </c>
      <c r="D339" s="154" t="s">
        <v>936</v>
      </c>
      <c r="E339" s="144" t="s">
        <v>12908</v>
      </c>
      <c r="F339" s="145" t="s">
        <v>42093</v>
      </c>
      <c r="G339" s="147" t="s">
        <v>42011</v>
      </c>
      <c r="H339" s="155">
        <v>110097.0</v>
      </c>
      <c r="I339" s="144" t="s">
        <v>12910</v>
      </c>
      <c r="J339" s="148">
        <v>3.32</v>
      </c>
      <c r="K339" s="149" t="s">
        <v>3181</v>
      </c>
      <c r="L339" s="151"/>
      <c r="M339" t="s">
        <v>12911</v>
      </c>
      <c r="N339" t="s">
        <v>42028</v>
      </c>
      <c r="O339" t="s">
        <v>42022</v>
      </c>
      <c r="P339" t="s">
        <v>42027</v>
      </c>
      <c r="Q339" t="s">
        <v>42030</v>
      </c>
      <c r="R339" s="150" t="s">
        <v>42054</v>
      </c>
      <c r="S339" s="150" t="s">
        <v>22460</v>
      </c>
    </row>
    <row r="340">
      <c r="A340" s="144" t="s">
        <v>12957</v>
      </c>
      <c r="B340" s="144" t="s">
        <v>934</v>
      </c>
      <c r="C340" s="144" t="s">
        <v>12959</v>
      </c>
      <c r="D340" s="144" t="s">
        <v>936</v>
      </c>
      <c r="E340" s="144" t="s">
        <v>12958</v>
      </c>
      <c r="F340" s="145" t="s">
        <v>42093</v>
      </c>
      <c r="G340" s="147" t="s">
        <v>42011</v>
      </c>
      <c r="H340" s="147" t="s">
        <v>12960</v>
      </c>
      <c r="I340" s="144" t="s">
        <v>49</v>
      </c>
      <c r="J340" s="148">
        <v>3.51</v>
      </c>
      <c r="K340" s="149"/>
      <c r="L340" s="144"/>
      <c r="M340" t="s">
        <v>12961</v>
      </c>
      <c r="N340" t="s">
        <v>42015</v>
      </c>
      <c r="O340" t="s">
        <v>42037</v>
      </c>
      <c r="P340" t="s">
        <v>42052</v>
      </c>
      <c r="Q340" t="s">
        <v>42030</v>
      </c>
      <c r="R340" s="150" t="s">
        <v>42041</v>
      </c>
      <c r="S340" s="150" t="s">
        <v>8552</v>
      </c>
      <c r="T340" t="s">
        <v>12973</v>
      </c>
    </row>
    <row r="341">
      <c r="A341" s="144" t="s">
        <v>12999</v>
      </c>
      <c r="B341" s="144" t="s">
        <v>934</v>
      </c>
      <c r="C341" s="144" t="s">
        <v>13000</v>
      </c>
      <c r="D341" s="144" t="s">
        <v>936</v>
      </c>
      <c r="E341" s="144" t="s">
        <v>12958</v>
      </c>
      <c r="F341" s="145" t="s">
        <v>42093</v>
      </c>
      <c r="G341" s="147" t="s">
        <v>42011</v>
      </c>
      <c r="H341" s="147" t="s">
        <v>13001</v>
      </c>
      <c r="I341" s="144" t="s">
        <v>49</v>
      </c>
      <c r="J341" s="148">
        <v>3.27</v>
      </c>
      <c r="K341" s="149"/>
      <c r="L341" s="144"/>
      <c r="M341" t="s">
        <v>13002</v>
      </c>
      <c r="N341" t="s">
        <v>42066</v>
      </c>
      <c r="O341" t="s">
        <v>42037</v>
      </c>
      <c r="P341" t="s">
        <v>42038</v>
      </c>
      <c r="Q341" t="s">
        <v>42039</v>
      </c>
      <c r="R341" s="150" t="s">
        <v>42055</v>
      </c>
      <c r="S341" s="150" t="s">
        <v>12065</v>
      </c>
      <c r="T341" t="s">
        <v>13012</v>
      </c>
    </row>
    <row r="342">
      <c r="A342" s="144" t="s">
        <v>13042</v>
      </c>
      <c r="B342" s="144" t="s">
        <v>934</v>
      </c>
      <c r="C342" s="144" t="s">
        <v>13043</v>
      </c>
      <c r="D342" s="144" t="s">
        <v>936</v>
      </c>
      <c r="E342" s="144" t="s">
        <v>12958</v>
      </c>
      <c r="F342" s="145" t="s">
        <v>42093</v>
      </c>
      <c r="G342" s="147" t="s">
        <v>42011</v>
      </c>
      <c r="H342" s="147" t="s">
        <v>13044</v>
      </c>
      <c r="I342" s="144" t="s">
        <v>49</v>
      </c>
      <c r="J342" s="148">
        <v>3.41</v>
      </c>
      <c r="K342" s="149"/>
      <c r="L342" s="144"/>
      <c r="M342" t="s">
        <v>13045</v>
      </c>
      <c r="N342" t="s">
        <v>42066</v>
      </c>
      <c r="O342" t="s">
        <v>42021</v>
      </c>
      <c r="P342" t="s">
        <v>42038</v>
      </c>
      <c r="Q342" t="s">
        <v>42039</v>
      </c>
      <c r="R342" s="150" t="s">
        <v>4025</v>
      </c>
      <c r="S342" s="150" t="s">
        <v>42029</v>
      </c>
      <c r="T342" t="s">
        <v>13057</v>
      </c>
    </row>
    <row r="343">
      <c r="A343" s="144" t="s">
        <v>13089</v>
      </c>
      <c r="B343" s="144" t="s">
        <v>934</v>
      </c>
      <c r="C343" s="144" t="s">
        <v>10144</v>
      </c>
      <c r="D343" s="144" t="s">
        <v>936</v>
      </c>
      <c r="E343" s="144" t="s">
        <v>12958</v>
      </c>
      <c r="F343" s="145" t="s">
        <v>42093</v>
      </c>
      <c r="G343" s="147" t="s">
        <v>42011</v>
      </c>
      <c r="H343" s="147" t="s">
        <v>13090</v>
      </c>
      <c r="I343" s="144" t="s">
        <v>49</v>
      </c>
      <c r="J343" s="148">
        <v>3.13</v>
      </c>
      <c r="K343" s="149"/>
      <c r="L343" s="144"/>
      <c r="M343" t="s">
        <v>13091</v>
      </c>
      <c r="N343" t="s">
        <v>86</v>
      </c>
      <c r="O343" t="s">
        <v>86</v>
      </c>
      <c r="P343" t="s">
        <v>86</v>
      </c>
      <c r="Q343" t="s">
        <v>86</v>
      </c>
      <c r="R343" s="150" t="s">
        <v>86</v>
      </c>
      <c r="S343" s="150" t="s">
        <v>86</v>
      </c>
      <c r="T343" t="s">
        <v>13100</v>
      </c>
    </row>
    <row r="344">
      <c r="A344" s="144" t="s">
        <v>13108</v>
      </c>
      <c r="B344" s="144" t="s">
        <v>934</v>
      </c>
      <c r="C344" s="144" t="s">
        <v>13109</v>
      </c>
      <c r="D344" s="144" t="s">
        <v>936</v>
      </c>
      <c r="E344" s="144" t="s">
        <v>12958</v>
      </c>
      <c r="F344" s="145" t="s">
        <v>42093</v>
      </c>
      <c r="G344" s="147" t="s">
        <v>42011</v>
      </c>
      <c r="H344" s="147" t="s">
        <v>13110</v>
      </c>
      <c r="I344" s="144" t="s">
        <v>49</v>
      </c>
      <c r="J344" s="148">
        <v>3.2</v>
      </c>
      <c r="K344" s="149"/>
      <c r="L344" s="144"/>
      <c r="M344" t="s">
        <v>13111</v>
      </c>
      <c r="N344" t="s">
        <v>86</v>
      </c>
      <c r="O344" t="s">
        <v>86</v>
      </c>
      <c r="P344" t="s">
        <v>86</v>
      </c>
      <c r="Q344" t="s">
        <v>86</v>
      </c>
      <c r="R344" s="150" t="s">
        <v>86</v>
      </c>
      <c r="S344" s="150" t="s">
        <v>86</v>
      </c>
      <c r="T344" t="s">
        <v>13123</v>
      </c>
    </row>
    <row r="345">
      <c r="A345" s="144" t="s">
        <v>13129</v>
      </c>
      <c r="B345" s="144" t="s">
        <v>934</v>
      </c>
      <c r="C345" s="144" t="s">
        <v>1647</v>
      </c>
      <c r="D345" s="144" t="s">
        <v>936</v>
      </c>
      <c r="E345" s="144" t="s">
        <v>12958</v>
      </c>
      <c r="F345" s="145" t="s">
        <v>42093</v>
      </c>
      <c r="G345" s="147" t="s">
        <v>42011</v>
      </c>
      <c r="H345" s="147" t="s">
        <v>13130</v>
      </c>
      <c r="I345" s="144" t="s">
        <v>49</v>
      </c>
      <c r="J345" s="148">
        <v>3.24</v>
      </c>
      <c r="K345" s="149"/>
      <c r="L345" s="144"/>
      <c r="M345" t="s">
        <v>13131</v>
      </c>
      <c r="N345" t="s">
        <v>42050</v>
      </c>
      <c r="O345" t="s">
        <v>42027</v>
      </c>
      <c r="P345" t="s">
        <v>42012</v>
      </c>
      <c r="Q345" t="s">
        <v>42027</v>
      </c>
      <c r="R345" s="150" t="s">
        <v>42016</v>
      </c>
      <c r="S345" s="150" t="s">
        <v>2445</v>
      </c>
      <c r="T345" t="s">
        <v>13144</v>
      </c>
    </row>
    <row r="346">
      <c r="A346" s="144" t="s">
        <v>13159</v>
      </c>
      <c r="B346" s="144" t="s">
        <v>934</v>
      </c>
      <c r="C346" s="144" t="s">
        <v>11129</v>
      </c>
      <c r="D346" s="144" t="s">
        <v>936</v>
      </c>
      <c r="E346" s="144" t="s">
        <v>12958</v>
      </c>
      <c r="F346" s="145" t="s">
        <v>42093</v>
      </c>
      <c r="G346" s="147" t="s">
        <v>42011</v>
      </c>
      <c r="H346" s="147" t="s">
        <v>13160</v>
      </c>
      <c r="I346" s="144" t="s">
        <v>49</v>
      </c>
      <c r="J346" s="148">
        <v>3.38</v>
      </c>
      <c r="K346" s="149"/>
      <c r="L346" s="144"/>
      <c r="M346" t="s">
        <v>13161</v>
      </c>
      <c r="N346" t="s">
        <v>42038</v>
      </c>
      <c r="O346" t="s">
        <v>42023</v>
      </c>
      <c r="P346" t="s">
        <v>42045</v>
      </c>
      <c r="Q346" t="s">
        <v>42049</v>
      </c>
      <c r="R346" s="150" t="s">
        <v>42055</v>
      </c>
      <c r="S346" s="150" t="s">
        <v>42054</v>
      </c>
      <c r="T346" t="s">
        <v>13173</v>
      </c>
    </row>
    <row r="347">
      <c r="A347" s="144" t="s">
        <v>13187</v>
      </c>
      <c r="B347" s="144" t="s">
        <v>934</v>
      </c>
      <c r="C347" s="144" t="s">
        <v>13188</v>
      </c>
      <c r="D347" s="144" t="s">
        <v>936</v>
      </c>
      <c r="E347" s="144" t="s">
        <v>12958</v>
      </c>
      <c r="F347" s="145" t="s">
        <v>42093</v>
      </c>
      <c r="G347" s="147" t="s">
        <v>42011</v>
      </c>
      <c r="H347" s="147" t="s">
        <v>13189</v>
      </c>
      <c r="I347" s="144" t="s">
        <v>49</v>
      </c>
      <c r="J347" s="148">
        <v>3.28</v>
      </c>
      <c r="K347" s="149"/>
      <c r="L347" s="144"/>
      <c r="M347" t="s">
        <v>13190</v>
      </c>
      <c r="N347" t="s">
        <v>86</v>
      </c>
      <c r="O347" t="s">
        <v>86</v>
      </c>
      <c r="P347" t="s">
        <v>86</v>
      </c>
      <c r="Q347" t="s">
        <v>86</v>
      </c>
      <c r="R347" s="150" t="s">
        <v>86</v>
      </c>
      <c r="S347" s="150" t="s">
        <v>86</v>
      </c>
      <c r="T347" t="s">
        <v>13201</v>
      </c>
    </row>
    <row r="348">
      <c r="A348" s="144" t="s">
        <v>13217</v>
      </c>
      <c r="B348" s="144" t="s">
        <v>934</v>
      </c>
      <c r="C348" s="144" t="s">
        <v>1601</v>
      </c>
      <c r="D348" s="144" t="s">
        <v>936</v>
      </c>
      <c r="E348" s="144" t="s">
        <v>12908</v>
      </c>
      <c r="F348" s="145" t="s">
        <v>42093</v>
      </c>
      <c r="G348" s="147" t="s">
        <v>42011</v>
      </c>
      <c r="H348" s="147" t="s">
        <v>13218</v>
      </c>
      <c r="I348" s="144" t="s">
        <v>13219</v>
      </c>
      <c r="J348" s="148">
        <v>3.54</v>
      </c>
      <c r="K348" s="149"/>
      <c r="L348" s="144"/>
      <c r="M348" t="s">
        <v>13220</v>
      </c>
      <c r="N348" t="s">
        <v>42052</v>
      </c>
      <c r="O348" t="s">
        <v>42037</v>
      </c>
      <c r="P348" t="s">
        <v>42052</v>
      </c>
      <c r="Q348" t="s">
        <v>42031</v>
      </c>
      <c r="R348" s="150" t="s">
        <v>2445</v>
      </c>
      <c r="S348" s="150" t="s">
        <v>2010</v>
      </c>
      <c r="T348" t="s">
        <v>13230</v>
      </c>
    </row>
    <row r="349">
      <c r="A349" s="144" t="s">
        <v>13266</v>
      </c>
      <c r="B349" s="144" t="s">
        <v>934</v>
      </c>
      <c r="C349" s="144" t="s">
        <v>13267</v>
      </c>
      <c r="D349" s="144" t="s">
        <v>936</v>
      </c>
      <c r="E349" s="144" t="s">
        <v>12908</v>
      </c>
      <c r="F349" s="145" t="s">
        <v>42093</v>
      </c>
      <c r="G349" s="147" t="s">
        <v>42011</v>
      </c>
      <c r="H349" s="147" t="s">
        <v>13268</v>
      </c>
      <c r="I349" s="144" t="s">
        <v>49</v>
      </c>
      <c r="J349" s="148">
        <v>3.65</v>
      </c>
      <c r="K349" s="149"/>
      <c r="L349" s="144"/>
      <c r="M349" t="s">
        <v>13269</v>
      </c>
      <c r="N349" t="s">
        <v>42028</v>
      </c>
      <c r="O349" t="s">
        <v>42053</v>
      </c>
      <c r="P349" t="s">
        <v>42027</v>
      </c>
      <c r="Q349" t="s">
        <v>42044</v>
      </c>
      <c r="R349" s="150" t="s">
        <v>1489</v>
      </c>
      <c r="S349" s="150" t="s">
        <v>2010</v>
      </c>
      <c r="T349" t="s">
        <v>13277</v>
      </c>
    </row>
    <row r="350">
      <c r="A350" s="144" t="s">
        <v>13293</v>
      </c>
      <c r="B350" s="144" t="s">
        <v>934</v>
      </c>
      <c r="C350" s="144" t="s">
        <v>1054</v>
      </c>
      <c r="D350" s="144" t="s">
        <v>936</v>
      </c>
      <c r="E350" s="144" t="s">
        <v>12908</v>
      </c>
      <c r="F350" s="145" t="s">
        <v>42093</v>
      </c>
      <c r="G350" s="147" t="s">
        <v>42011</v>
      </c>
      <c r="H350" s="147" t="s">
        <v>13294</v>
      </c>
      <c r="I350" s="144" t="s">
        <v>13295</v>
      </c>
      <c r="J350" s="148" t="s">
        <v>13296</v>
      </c>
      <c r="K350" s="149"/>
      <c r="L350" s="144"/>
      <c r="M350" t="s">
        <v>13297</v>
      </c>
      <c r="N350" t="s">
        <v>42045</v>
      </c>
      <c r="O350" t="s">
        <v>42049</v>
      </c>
      <c r="P350" t="s">
        <v>42034</v>
      </c>
      <c r="Q350" t="s">
        <v>42040</v>
      </c>
      <c r="R350" s="150" t="s">
        <v>42051</v>
      </c>
      <c r="S350" s="150" t="s">
        <v>42054</v>
      </c>
      <c r="T350" t="s">
        <v>13304</v>
      </c>
    </row>
    <row r="351">
      <c r="A351" s="144" t="s">
        <v>13332</v>
      </c>
      <c r="B351" s="144" t="s">
        <v>934</v>
      </c>
      <c r="C351" s="144" t="s">
        <v>13333</v>
      </c>
      <c r="D351" s="144" t="s">
        <v>936</v>
      </c>
      <c r="E351" s="144" t="s">
        <v>12908</v>
      </c>
      <c r="F351" s="145" t="s">
        <v>42093</v>
      </c>
      <c r="G351" s="147" t="s">
        <v>42011</v>
      </c>
      <c r="H351" s="147" t="s">
        <v>13334</v>
      </c>
      <c r="I351" s="144" t="s">
        <v>9113</v>
      </c>
      <c r="J351" s="148">
        <v>3.3</v>
      </c>
      <c r="K351" s="149"/>
      <c r="L351" s="144"/>
      <c r="M351" t="s">
        <v>13335</v>
      </c>
      <c r="N351" t="s">
        <v>86</v>
      </c>
      <c r="O351" t="s">
        <v>86</v>
      </c>
      <c r="P351" t="s">
        <v>86</v>
      </c>
      <c r="Q351" t="s">
        <v>86</v>
      </c>
      <c r="R351" s="150" t="s">
        <v>86</v>
      </c>
      <c r="S351" s="150" t="s">
        <v>86</v>
      </c>
      <c r="T351" t="s">
        <v>13342</v>
      </c>
    </row>
    <row r="352">
      <c r="A352" s="144" t="s">
        <v>13353</v>
      </c>
      <c r="B352" s="144" t="s">
        <v>934</v>
      </c>
      <c r="C352" s="144" t="s">
        <v>1837</v>
      </c>
      <c r="D352" s="144" t="s">
        <v>936</v>
      </c>
      <c r="E352" s="144" t="s">
        <v>12958</v>
      </c>
      <c r="F352" s="145" t="s">
        <v>42093</v>
      </c>
      <c r="G352" s="147" t="s">
        <v>42011</v>
      </c>
      <c r="H352" s="147" t="s">
        <v>13354</v>
      </c>
      <c r="I352" s="144" t="s">
        <v>49</v>
      </c>
      <c r="J352" s="148">
        <v>3.26</v>
      </c>
      <c r="K352" s="149"/>
      <c r="L352" s="144"/>
      <c r="M352" t="s">
        <v>13355</v>
      </c>
      <c r="N352" t="s">
        <v>42045</v>
      </c>
      <c r="O352" t="s">
        <v>42023</v>
      </c>
      <c r="P352" t="s">
        <v>42034</v>
      </c>
      <c r="Q352" t="s">
        <v>42049</v>
      </c>
      <c r="R352" s="150" t="s">
        <v>42051</v>
      </c>
      <c r="S352" s="150" t="s">
        <v>12032</v>
      </c>
      <c r="T352" t="s">
        <v>13364</v>
      </c>
    </row>
    <row r="353">
      <c r="A353" s="144" t="s">
        <v>13372</v>
      </c>
      <c r="B353" s="144" t="s">
        <v>934</v>
      </c>
      <c r="C353" s="144" t="s">
        <v>13373</v>
      </c>
      <c r="D353" s="144" t="s">
        <v>936</v>
      </c>
      <c r="E353" s="144" t="s">
        <v>12958</v>
      </c>
      <c r="F353" s="145" t="s">
        <v>42093</v>
      </c>
      <c r="G353" s="147" t="s">
        <v>42011</v>
      </c>
      <c r="H353" s="147" t="s">
        <v>13374</v>
      </c>
      <c r="I353" s="144" t="s">
        <v>49</v>
      </c>
      <c r="J353" s="148">
        <v>3.58</v>
      </c>
      <c r="K353" s="149" t="s">
        <v>4739</v>
      </c>
      <c r="L353" s="144"/>
      <c r="M353" t="s">
        <v>13375</v>
      </c>
      <c r="N353" t="s">
        <v>42038</v>
      </c>
      <c r="O353" t="s">
        <v>42023</v>
      </c>
      <c r="P353" t="s">
        <v>42038</v>
      </c>
      <c r="Q353" t="s">
        <v>42023</v>
      </c>
      <c r="R353" s="150" t="s">
        <v>42041</v>
      </c>
      <c r="S353" s="150" t="s">
        <v>42029</v>
      </c>
      <c r="T353" t="s">
        <v>13384</v>
      </c>
    </row>
    <row r="354">
      <c r="A354" s="144" t="s">
        <v>13393</v>
      </c>
      <c r="B354" s="144" t="s">
        <v>934</v>
      </c>
      <c r="C354" s="144" t="s">
        <v>13394</v>
      </c>
      <c r="D354" s="144" t="s">
        <v>936</v>
      </c>
      <c r="E354" s="144" t="s">
        <v>12908</v>
      </c>
      <c r="F354" s="145" t="s">
        <v>42093</v>
      </c>
      <c r="G354" s="147" t="s">
        <v>42011</v>
      </c>
      <c r="H354" s="147" t="s">
        <v>13395</v>
      </c>
      <c r="I354" s="144" t="s">
        <v>13396</v>
      </c>
      <c r="J354" s="148">
        <v>3.29</v>
      </c>
      <c r="K354" s="149"/>
      <c r="L354" s="144"/>
      <c r="M354" t="s">
        <v>13397</v>
      </c>
      <c r="N354" t="s">
        <v>42038</v>
      </c>
      <c r="O354" t="s">
        <v>42039</v>
      </c>
      <c r="P354" t="s">
        <v>42045</v>
      </c>
      <c r="Q354" t="s">
        <v>42049</v>
      </c>
      <c r="R354" s="150" t="s">
        <v>4025</v>
      </c>
      <c r="S354" s="150" t="s">
        <v>12032</v>
      </c>
      <c r="T354" t="s">
        <v>13405</v>
      </c>
    </row>
    <row r="355">
      <c r="A355" s="144" t="s">
        <v>13429</v>
      </c>
      <c r="B355" s="144" t="s">
        <v>934</v>
      </c>
      <c r="C355" s="144" t="s">
        <v>1789</v>
      </c>
      <c r="D355" s="144" t="s">
        <v>936</v>
      </c>
      <c r="E355" s="144" t="s">
        <v>12908</v>
      </c>
      <c r="F355" s="145" t="s">
        <v>42093</v>
      </c>
      <c r="G355" s="147" t="s">
        <v>42011</v>
      </c>
      <c r="H355" s="147" t="s">
        <v>13430</v>
      </c>
      <c r="I355" s="144" t="s">
        <v>13431</v>
      </c>
      <c r="J355" s="148">
        <v>3.83</v>
      </c>
      <c r="K355" s="149"/>
      <c r="L355" s="144" t="s">
        <v>13433</v>
      </c>
      <c r="M355" t="s">
        <v>13432</v>
      </c>
      <c r="N355" t="s">
        <v>42023</v>
      </c>
      <c r="O355" t="s">
        <v>42043</v>
      </c>
      <c r="P355" t="s">
        <v>42028</v>
      </c>
      <c r="Q355" t="s">
        <v>42064</v>
      </c>
      <c r="R355" s="150" t="s">
        <v>42029</v>
      </c>
      <c r="S355" s="150" t="s">
        <v>42025</v>
      </c>
      <c r="T355" t="s">
        <v>13446</v>
      </c>
    </row>
    <row r="356">
      <c r="A356" s="144" t="s">
        <v>13457</v>
      </c>
      <c r="B356" s="144" t="s">
        <v>1953</v>
      </c>
      <c r="C356" s="144" t="s">
        <v>13459</v>
      </c>
      <c r="D356" s="144" t="s">
        <v>936</v>
      </c>
      <c r="E356" s="144" t="s">
        <v>13458</v>
      </c>
      <c r="F356" s="145" t="s">
        <v>42093</v>
      </c>
      <c r="G356" s="147" t="s">
        <v>42011</v>
      </c>
      <c r="H356" s="147" t="s">
        <v>13460</v>
      </c>
      <c r="I356" s="144" t="s">
        <v>49</v>
      </c>
      <c r="J356" s="148">
        <v>3.18</v>
      </c>
      <c r="K356" s="149"/>
      <c r="L356" s="144"/>
      <c r="M356" t="s">
        <v>13461</v>
      </c>
      <c r="N356" t="s">
        <v>42048</v>
      </c>
      <c r="O356" t="s">
        <v>42040</v>
      </c>
      <c r="P356" t="s">
        <v>42050</v>
      </c>
      <c r="Q356" t="s">
        <v>42028</v>
      </c>
      <c r="R356" s="150" t="s">
        <v>42055</v>
      </c>
      <c r="S356" s="150" t="s">
        <v>42054</v>
      </c>
      <c r="T356" t="s">
        <v>13471</v>
      </c>
    </row>
    <row r="357">
      <c r="A357" s="144" t="s">
        <v>13494</v>
      </c>
      <c r="B357" s="144" t="s">
        <v>1953</v>
      </c>
      <c r="C357" s="144" t="s">
        <v>13495</v>
      </c>
      <c r="D357" s="144" t="s">
        <v>936</v>
      </c>
      <c r="E357" s="144" t="s">
        <v>13458</v>
      </c>
      <c r="F357" s="145" t="s">
        <v>42093</v>
      </c>
      <c r="G357" s="147" t="s">
        <v>42011</v>
      </c>
      <c r="H357" s="147" t="s">
        <v>13496</v>
      </c>
      <c r="I357" s="144" t="s">
        <v>12910</v>
      </c>
      <c r="J357" s="148">
        <v>3.68</v>
      </c>
      <c r="K357" s="149"/>
      <c r="L357" s="144"/>
      <c r="M357" t="s">
        <v>13497</v>
      </c>
      <c r="N357" t="s">
        <v>86</v>
      </c>
      <c r="O357" t="s">
        <v>86</v>
      </c>
      <c r="P357" t="s">
        <v>86</v>
      </c>
      <c r="Q357" t="s">
        <v>86</v>
      </c>
      <c r="R357" s="150" t="s">
        <v>86</v>
      </c>
      <c r="S357" s="150" t="s">
        <v>86</v>
      </c>
      <c r="T357" t="s">
        <v>13507</v>
      </c>
    </row>
    <row r="358">
      <c r="A358" s="144" t="s">
        <v>13524</v>
      </c>
      <c r="B358" s="144" t="s">
        <v>1953</v>
      </c>
      <c r="C358" s="144" t="s">
        <v>13525</v>
      </c>
      <c r="D358" s="144" t="s">
        <v>936</v>
      </c>
      <c r="E358" s="144" t="s">
        <v>13458</v>
      </c>
      <c r="F358" s="145" t="s">
        <v>42093</v>
      </c>
      <c r="G358" s="147" t="s">
        <v>42011</v>
      </c>
      <c r="H358" s="147" t="s">
        <v>13526</v>
      </c>
      <c r="I358" s="144" t="s">
        <v>49</v>
      </c>
      <c r="J358" s="148">
        <v>3.11</v>
      </c>
      <c r="K358" s="149"/>
      <c r="L358" s="144"/>
      <c r="M358" t="s">
        <v>13527</v>
      </c>
      <c r="N358" t="s">
        <v>86</v>
      </c>
      <c r="O358" t="s">
        <v>86</v>
      </c>
      <c r="P358" t="s">
        <v>86</v>
      </c>
      <c r="Q358" t="s">
        <v>86</v>
      </c>
      <c r="R358" s="150" t="s">
        <v>86</v>
      </c>
      <c r="S358" s="150" t="s">
        <v>86</v>
      </c>
      <c r="T358" t="s">
        <v>13539</v>
      </c>
    </row>
    <row r="359">
      <c r="A359" s="144" t="s">
        <v>13559</v>
      </c>
      <c r="B359" s="144" t="s">
        <v>1953</v>
      </c>
      <c r="C359" s="144" t="s">
        <v>12494</v>
      </c>
      <c r="D359" s="144" t="s">
        <v>936</v>
      </c>
      <c r="E359" s="144" t="s">
        <v>13458</v>
      </c>
      <c r="F359" s="145" t="s">
        <v>42093</v>
      </c>
      <c r="G359" s="147" t="s">
        <v>42011</v>
      </c>
      <c r="H359" s="147" t="s">
        <v>13560</v>
      </c>
      <c r="I359" s="144" t="s">
        <v>49</v>
      </c>
      <c r="J359" s="148">
        <v>3.78</v>
      </c>
      <c r="K359" s="149" t="s">
        <v>5819</v>
      </c>
      <c r="L359" s="144"/>
      <c r="M359" t="s">
        <v>13561</v>
      </c>
      <c r="N359" t="s">
        <v>42053</v>
      </c>
      <c r="O359" t="s">
        <v>42057</v>
      </c>
      <c r="P359" t="s">
        <v>42022</v>
      </c>
      <c r="Q359" t="s">
        <v>42061</v>
      </c>
      <c r="R359" s="150" t="s">
        <v>6070</v>
      </c>
      <c r="S359" s="150" t="s">
        <v>5614</v>
      </c>
      <c r="T359" t="s">
        <v>13573</v>
      </c>
    </row>
    <row r="360">
      <c r="A360" s="144" t="s">
        <v>13596</v>
      </c>
      <c r="B360" s="144" t="s">
        <v>1953</v>
      </c>
      <c r="C360" s="144" t="s">
        <v>13597</v>
      </c>
      <c r="D360" s="144" t="s">
        <v>936</v>
      </c>
      <c r="E360" s="144" t="s">
        <v>13458</v>
      </c>
      <c r="F360" s="145" t="s">
        <v>42093</v>
      </c>
      <c r="G360" s="147" t="s">
        <v>42011</v>
      </c>
      <c r="H360" s="147" t="s">
        <v>13598</v>
      </c>
      <c r="I360" s="144" t="s">
        <v>49</v>
      </c>
      <c r="J360" s="148">
        <v>3.69</v>
      </c>
      <c r="K360" s="149"/>
      <c r="L360" s="144"/>
      <c r="M360" t="s">
        <v>13599</v>
      </c>
      <c r="N360" t="s">
        <v>42034</v>
      </c>
      <c r="O360" t="s">
        <v>42049</v>
      </c>
      <c r="P360" t="s">
        <v>42048</v>
      </c>
      <c r="Q360" t="s">
        <v>42040</v>
      </c>
      <c r="R360" s="150" t="s">
        <v>4025</v>
      </c>
      <c r="S360" s="150" t="s">
        <v>12032</v>
      </c>
      <c r="T360" t="s">
        <v>13608</v>
      </c>
    </row>
    <row r="361">
      <c r="A361" s="144" t="s">
        <v>13628</v>
      </c>
      <c r="B361" s="144" t="s">
        <v>1953</v>
      </c>
      <c r="C361" s="144" t="s">
        <v>13629</v>
      </c>
      <c r="D361" s="144" t="s">
        <v>936</v>
      </c>
      <c r="E361" s="144" t="s">
        <v>13458</v>
      </c>
      <c r="F361" s="145" t="s">
        <v>42093</v>
      </c>
      <c r="G361" s="147" t="s">
        <v>42011</v>
      </c>
      <c r="H361" s="147" t="s">
        <v>13630</v>
      </c>
      <c r="I361" s="144" t="s">
        <v>49</v>
      </c>
      <c r="J361" s="148">
        <v>2.0</v>
      </c>
      <c r="K361" s="149"/>
      <c r="L361" s="144"/>
      <c r="M361" t="s">
        <v>13631</v>
      </c>
      <c r="N361" t="s">
        <v>42038</v>
      </c>
      <c r="O361" t="s">
        <v>42021</v>
      </c>
      <c r="P361" t="s">
        <v>42045</v>
      </c>
      <c r="Q361" t="s">
        <v>42039</v>
      </c>
      <c r="R361" s="150" t="s">
        <v>42051</v>
      </c>
      <c r="S361" s="150" t="s">
        <v>42054</v>
      </c>
      <c r="T361" t="s">
        <v>13642</v>
      </c>
    </row>
    <row r="362">
      <c r="A362" s="144" t="s">
        <v>13657</v>
      </c>
      <c r="B362" s="144" t="s">
        <v>1953</v>
      </c>
      <c r="C362" s="144" t="s">
        <v>13658</v>
      </c>
      <c r="D362" s="144" t="s">
        <v>936</v>
      </c>
      <c r="E362" s="144" t="s">
        <v>13458</v>
      </c>
      <c r="F362" s="145" t="s">
        <v>42093</v>
      </c>
      <c r="G362" s="147" t="s">
        <v>42011</v>
      </c>
      <c r="H362" s="147" t="s">
        <v>13659</v>
      </c>
      <c r="I362" s="144" t="s">
        <v>49</v>
      </c>
      <c r="J362" s="148">
        <v>2.97</v>
      </c>
      <c r="K362" s="149"/>
      <c r="L362" s="144"/>
      <c r="M362" t="s">
        <v>13660</v>
      </c>
      <c r="N362" t="s">
        <v>42050</v>
      </c>
      <c r="O362" t="s">
        <v>42040</v>
      </c>
      <c r="P362" t="s">
        <v>42012</v>
      </c>
      <c r="Q362" t="s">
        <v>42028</v>
      </c>
      <c r="R362" s="150" t="s">
        <v>7329</v>
      </c>
      <c r="S362" s="150" t="s">
        <v>2445</v>
      </c>
      <c r="T362" t="s">
        <v>13670</v>
      </c>
    </row>
    <row r="363">
      <c r="A363" s="144" t="s">
        <v>13692</v>
      </c>
      <c r="B363" s="144" t="s">
        <v>1953</v>
      </c>
      <c r="C363" s="144" t="s">
        <v>13658</v>
      </c>
      <c r="D363" s="144" t="s">
        <v>936</v>
      </c>
      <c r="E363" s="144" t="s">
        <v>13458</v>
      </c>
      <c r="F363" s="145" t="s">
        <v>42093</v>
      </c>
      <c r="G363" s="147" t="s">
        <v>42011</v>
      </c>
      <c r="H363" s="147" t="s">
        <v>13693</v>
      </c>
      <c r="I363" s="144" t="s">
        <v>1330</v>
      </c>
      <c r="J363" s="148">
        <v>3.57</v>
      </c>
      <c r="K363" s="149"/>
      <c r="L363" s="144"/>
      <c r="M363" t="s">
        <v>13694</v>
      </c>
      <c r="N363" t="s">
        <v>42015</v>
      </c>
      <c r="O363" t="s">
        <v>42053</v>
      </c>
      <c r="P363" t="s">
        <v>42015</v>
      </c>
      <c r="Q363" t="s">
        <v>42031</v>
      </c>
      <c r="R363" s="150" t="s">
        <v>1489</v>
      </c>
      <c r="S363" s="150" t="s">
        <v>6070</v>
      </c>
      <c r="T363" t="s">
        <v>13704</v>
      </c>
    </row>
    <row r="364">
      <c r="A364" s="144" t="s">
        <v>13716</v>
      </c>
      <c r="B364" s="144" t="s">
        <v>1953</v>
      </c>
      <c r="C364" s="144" t="s">
        <v>2007</v>
      </c>
      <c r="D364" s="144" t="s">
        <v>936</v>
      </c>
      <c r="E364" s="144" t="s">
        <v>13458</v>
      </c>
      <c r="F364" s="145" t="s">
        <v>42093</v>
      </c>
      <c r="G364" s="147" t="s">
        <v>42011</v>
      </c>
      <c r="H364" s="147" t="s">
        <v>13717</v>
      </c>
      <c r="I364" s="144" t="s">
        <v>49</v>
      </c>
      <c r="J364" s="148">
        <v>3.37</v>
      </c>
      <c r="K364" s="149"/>
      <c r="L364" s="144"/>
      <c r="M364" t="s">
        <v>13718</v>
      </c>
      <c r="N364" t="s">
        <v>86</v>
      </c>
      <c r="O364" t="s">
        <v>86</v>
      </c>
      <c r="P364" t="s">
        <v>86</v>
      </c>
      <c r="Q364" t="s">
        <v>86</v>
      </c>
      <c r="R364" s="150" t="s">
        <v>86</v>
      </c>
      <c r="S364" s="150" t="s">
        <v>86</v>
      </c>
      <c r="T364" t="s">
        <v>13729</v>
      </c>
    </row>
    <row r="365">
      <c r="A365" s="144" t="s">
        <v>13748</v>
      </c>
      <c r="B365" s="144" t="s">
        <v>1953</v>
      </c>
      <c r="C365" s="144" t="s">
        <v>13749</v>
      </c>
      <c r="D365" s="144" t="s">
        <v>936</v>
      </c>
      <c r="E365" s="144" t="s">
        <v>13458</v>
      </c>
      <c r="F365" s="145" t="s">
        <v>42093</v>
      </c>
      <c r="G365" s="147" t="s">
        <v>42011</v>
      </c>
      <c r="H365" s="147" t="s">
        <v>13750</v>
      </c>
      <c r="I365" s="144" t="s">
        <v>49</v>
      </c>
      <c r="J365" s="148">
        <v>3.27</v>
      </c>
      <c r="K365" s="149"/>
      <c r="L365" s="144"/>
      <c r="M365" t="s">
        <v>13751</v>
      </c>
      <c r="N365" t="s">
        <v>42015</v>
      </c>
      <c r="O365" t="s">
        <v>42031</v>
      </c>
      <c r="P365" t="s">
        <v>42015</v>
      </c>
      <c r="Q365" t="s">
        <v>42021</v>
      </c>
      <c r="R365" s="150" t="s">
        <v>2445</v>
      </c>
      <c r="S365" s="150" t="s">
        <v>2010</v>
      </c>
      <c r="T365" t="s">
        <v>13763</v>
      </c>
    </row>
    <row r="366">
      <c r="A366" s="144" t="s">
        <v>13772</v>
      </c>
      <c r="B366" s="144" t="s">
        <v>2134</v>
      </c>
      <c r="C366" s="144" t="s">
        <v>2258</v>
      </c>
      <c r="D366" s="144" t="s">
        <v>2136</v>
      </c>
      <c r="E366" s="144" t="s">
        <v>7465</v>
      </c>
      <c r="F366" s="145" t="s">
        <v>42093</v>
      </c>
      <c r="G366" s="147" t="s">
        <v>42011</v>
      </c>
      <c r="H366" s="147" t="s">
        <v>13773</v>
      </c>
      <c r="I366" s="144" t="s">
        <v>49</v>
      </c>
      <c r="J366" s="148">
        <v>3.0</v>
      </c>
      <c r="K366" s="149"/>
      <c r="L366" s="144"/>
      <c r="M366" t="s">
        <v>13774</v>
      </c>
      <c r="N366" t="s">
        <v>86</v>
      </c>
      <c r="O366" t="s">
        <v>86</v>
      </c>
      <c r="P366" t="s">
        <v>86</v>
      </c>
      <c r="Q366" t="s">
        <v>86</v>
      </c>
      <c r="R366" s="150" t="s">
        <v>86</v>
      </c>
      <c r="S366" s="150" t="s">
        <v>86</v>
      </c>
      <c r="T366" t="s">
        <v>13784</v>
      </c>
    </row>
    <row r="367">
      <c r="A367" s="144" t="s">
        <v>13804</v>
      </c>
      <c r="B367" s="144" t="s">
        <v>2134</v>
      </c>
      <c r="C367" s="144" t="s">
        <v>13806</v>
      </c>
      <c r="D367" s="144" t="s">
        <v>2136</v>
      </c>
      <c r="E367" s="144" t="s">
        <v>13805</v>
      </c>
      <c r="F367" s="145" t="s">
        <v>42093</v>
      </c>
      <c r="G367" s="147" t="s">
        <v>42011</v>
      </c>
      <c r="H367" s="147" t="s">
        <v>13807</v>
      </c>
      <c r="I367" s="144" t="s">
        <v>49</v>
      </c>
      <c r="J367" s="148">
        <v>3.04</v>
      </c>
      <c r="K367" s="149"/>
      <c r="L367" s="144"/>
      <c r="M367" t="s">
        <v>13808</v>
      </c>
      <c r="N367" t="s">
        <v>42045</v>
      </c>
      <c r="O367" t="s">
        <v>42039</v>
      </c>
      <c r="P367" t="s">
        <v>42048</v>
      </c>
      <c r="Q367" t="s">
        <v>42040</v>
      </c>
      <c r="R367" s="150" t="s">
        <v>42055</v>
      </c>
      <c r="S367" s="150" t="s">
        <v>42054</v>
      </c>
      <c r="T367" t="s">
        <v>13817</v>
      </c>
    </row>
    <row r="368">
      <c r="A368" s="144" t="s">
        <v>13823</v>
      </c>
      <c r="B368" s="144" t="s">
        <v>2134</v>
      </c>
      <c r="C368" s="144" t="s">
        <v>2258</v>
      </c>
      <c r="D368" s="144" t="s">
        <v>2136</v>
      </c>
      <c r="E368" s="144" t="s">
        <v>13824</v>
      </c>
      <c r="F368" s="145" t="s">
        <v>42093</v>
      </c>
      <c r="G368" s="147" t="s">
        <v>42011</v>
      </c>
      <c r="H368" s="147" t="s">
        <v>13825</v>
      </c>
      <c r="I368" s="144" t="s">
        <v>49</v>
      </c>
      <c r="J368" s="148">
        <v>3.44</v>
      </c>
      <c r="K368" s="149"/>
      <c r="L368" s="144"/>
      <c r="M368" t="s">
        <v>13826</v>
      </c>
      <c r="N368" t="s">
        <v>42027</v>
      </c>
      <c r="O368" t="s">
        <v>42053</v>
      </c>
      <c r="P368" t="s">
        <v>42013</v>
      </c>
      <c r="Q368" t="s">
        <v>42031</v>
      </c>
      <c r="R368" s="150" t="s">
        <v>42054</v>
      </c>
      <c r="S368" s="150" t="s">
        <v>6070</v>
      </c>
      <c r="T368" t="s">
        <v>13838</v>
      </c>
    </row>
    <row r="369">
      <c r="A369" s="144" t="s">
        <v>13855</v>
      </c>
      <c r="B369" s="144" t="s">
        <v>2302</v>
      </c>
      <c r="C369" s="144" t="s">
        <v>8396</v>
      </c>
      <c r="D369" s="144" t="s">
        <v>2304</v>
      </c>
      <c r="E369" s="144" t="s">
        <v>13805</v>
      </c>
      <c r="F369" s="145" t="s">
        <v>42093</v>
      </c>
      <c r="G369" s="147" t="s">
        <v>42011</v>
      </c>
      <c r="H369" s="147" t="s">
        <v>13856</v>
      </c>
      <c r="I369" s="144" t="s">
        <v>49</v>
      </c>
      <c r="J369" s="148">
        <v>2.9</v>
      </c>
      <c r="K369" s="149"/>
      <c r="L369" s="144"/>
      <c r="M369" t="s">
        <v>13857</v>
      </c>
      <c r="N369" t="s">
        <v>86</v>
      </c>
      <c r="O369" t="s">
        <v>86</v>
      </c>
      <c r="P369" t="s">
        <v>86</v>
      </c>
      <c r="Q369" t="s">
        <v>86</v>
      </c>
      <c r="R369" s="150" t="s">
        <v>86</v>
      </c>
      <c r="S369" s="150" t="s">
        <v>86</v>
      </c>
      <c r="T369" t="s">
        <v>13866</v>
      </c>
    </row>
    <row r="370">
      <c r="A370" s="144" t="s">
        <v>13878</v>
      </c>
      <c r="B370" s="144" t="s">
        <v>2302</v>
      </c>
      <c r="C370" s="144" t="s">
        <v>13879</v>
      </c>
      <c r="D370" s="144" t="s">
        <v>2304</v>
      </c>
      <c r="E370" s="144" t="s">
        <v>13805</v>
      </c>
      <c r="F370" s="145" t="s">
        <v>42093</v>
      </c>
      <c r="G370" s="147" t="s">
        <v>42011</v>
      </c>
      <c r="H370" s="147" t="s">
        <v>13880</v>
      </c>
      <c r="I370" s="144" t="s">
        <v>49</v>
      </c>
      <c r="J370" s="148">
        <v>3.2</v>
      </c>
      <c r="K370" s="149" t="s">
        <v>86</v>
      </c>
      <c r="L370" s="144" t="s">
        <v>86</v>
      </c>
      <c r="M370" t="s">
        <v>13881</v>
      </c>
      <c r="N370" t="s">
        <v>86</v>
      </c>
      <c r="O370" t="s">
        <v>86</v>
      </c>
      <c r="P370" t="s">
        <v>86</v>
      </c>
      <c r="Q370" t="s">
        <v>86</v>
      </c>
      <c r="R370" s="150" t="s">
        <v>86</v>
      </c>
      <c r="S370" s="150" t="s">
        <v>86</v>
      </c>
      <c r="T370" t="s">
        <v>13890</v>
      </c>
    </row>
    <row r="371">
      <c r="A371" s="144" t="s">
        <v>13914</v>
      </c>
      <c r="B371" s="144" t="s">
        <v>2515</v>
      </c>
      <c r="C371" s="144" t="s">
        <v>13916</v>
      </c>
      <c r="D371" s="144" t="s">
        <v>46</v>
      </c>
      <c r="E371" s="144" t="s">
        <v>13915</v>
      </c>
      <c r="F371" s="145" t="s">
        <v>42093</v>
      </c>
      <c r="G371" s="147" t="s">
        <v>42011</v>
      </c>
      <c r="H371" s="147" t="s">
        <v>13917</v>
      </c>
      <c r="I371" s="144" t="s">
        <v>1330</v>
      </c>
      <c r="J371" s="148">
        <v>3.05</v>
      </c>
      <c r="K371" s="149"/>
      <c r="L371" s="144"/>
      <c r="M371" t="s">
        <v>13918</v>
      </c>
      <c r="N371" t="s">
        <v>86</v>
      </c>
      <c r="O371" t="s">
        <v>86</v>
      </c>
      <c r="P371" t="s">
        <v>86</v>
      </c>
      <c r="Q371" t="s">
        <v>86</v>
      </c>
      <c r="R371" s="150" t="s">
        <v>86</v>
      </c>
      <c r="S371" s="150" t="s">
        <v>86</v>
      </c>
      <c r="T371" t="s">
        <v>13927</v>
      </c>
    </row>
    <row r="372">
      <c r="A372" s="144" t="s">
        <v>13929</v>
      </c>
      <c r="B372" s="144" t="s">
        <v>2515</v>
      </c>
      <c r="C372" s="144" t="s">
        <v>179</v>
      </c>
      <c r="D372" s="144" t="s">
        <v>46</v>
      </c>
      <c r="E372" s="144" t="s">
        <v>12641</v>
      </c>
      <c r="F372" s="145" t="s">
        <v>42093</v>
      </c>
      <c r="G372" s="147" t="s">
        <v>42011</v>
      </c>
      <c r="H372" s="147" t="s">
        <v>13930</v>
      </c>
      <c r="I372" s="144" t="s">
        <v>13931</v>
      </c>
      <c r="J372" s="148">
        <v>2.64</v>
      </c>
      <c r="K372" s="149"/>
      <c r="L372" s="144"/>
      <c r="M372" t="s">
        <v>13932</v>
      </c>
      <c r="N372" t="s">
        <v>42012</v>
      </c>
      <c r="O372" t="s">
        <v>42052</v>
      </c>
      <c r="P372" t="s">
        <v>42068</v>
      </c>
      <c r="Q372" t="s">
        <v>42038</v>
      </c>
      <c r="R372" s="150" t="s">
        <v>7329</v>
      </c>
      <c r="S372" s="150" t="s">
        <v>4025</v>
      </c>
      <c r="T372" t="s">
        <v>13941</v>
      </c>
    </row>
    <row r="373">
      <c r="A373" s="144" t="s">
        <v>13947</v>
      </c>
      <c r="B373" s="144" t="s">
        <v>2515</v>
      </c>
      <c r="C373" s="144" t="s">
        <v>2516</v>
      </c>
      <c r="D373" s="144" t="s">
        <v>46</v>
      </c>
      <c r="E373" s="144" t="s">
        <v>13915</v>
      </c>
      <c r="F373" s="145" t="s">
        <v>42093</v>
      </c>
      <c r="G373" s="147" t="s">
        <v>42011</v>
      </c>
      <c r="H373" s="147" t="s">
        <v>13948</v>
      </c>
      <c r="I373" s="144" t="s">
        <v>49</v>
      </c>
      <c r="J373" s="148">
        <v>3.75</v>
      </c>
      <c r="K373" s="149" t="s">
        <v>86</v>
      </c>
      <c r="L373" s="144" t="s">
        <v>86</v>
      </c>
      <c r="M373" t="s">
        <v>13949</v>
      </c>
      <c r="N373" t="s">
        <v>42049</v>
      </c>
      <c r="O373" t="s">
        <v>42035</v>
      </c>
      <c r="P373" t="s">
        <v>42049</v>
      </c>
      <c r="Q373" t="s">
        <v>42024</v>
      </c>
      <c r="R373" s="150" t="s">
        <v>12032</v>
      </c>
      <c r="S373" s="150" t="s">
        <v>8453</v>
      </c>
      <c r="T373" t="s">
        <v>422</v>
      </c>
    </row>
    <row r="374">
      <c r="A374" s="144" t="s">
        <v>13981</v>
      </c>
      <c r="B374" s="152" t="s">
        <v>2515</v>
      </c>
      <c r="C374" s="154" t="s">
        <v>13983</v>
      </c>
      <c r="D374" s="161" t="s">
        <v>46</v>
      </c>
      <c r="E374" s="144" t="s">
        <v>13982</v>
      </c>
      <c r="F374" s="145" t="s">
        <v>42093</v>
      </c>
      <c r="G374" s="147" t="s">
        <v>42011</v>
      </c>
      <c r="H374" s="155">
        <v>133711.0</v>
      </c>
      <c r="I374" s="144" t="s">
        <v>49</v>
      </c>
      <c r="J374" s="148">
        <v>3.46</v>
      </c>
      <c r="K374" s="149"/>
      <c r="L374" s="157"/>
      <c r="M374" t="s">
        <v>13984</v>
      </c>
      <c r="N374" t="s">
        <v>42027</v>
      </c>
      <c r="O374" t="s">
        <v>42044</v>
      </c>
      <c r="P374" t="s">
        <v>42052</v>
      </c>
      <c r="Q374" t="s">
        <v>42021</v>
      </c>
      <c r="R374" s="150" t="s">
        <v>42041</v>
      </c>
      <c r="S374" s="150" t="s">
        <v>12065</v>
      </c>
    </row>
    <row r="375">
      <c r="A375" s="144" t="s">
        <v>14009</v>
      </c>
      <c r="B375" s="144" t="s">
        <v>2515</v>
      </c>
      <c r="C375" s="144" t="s">
        <v>14010</v>
      </c>
      <c r="D375" s="144" t="s">
        <v>46</v>
      </c>
      <c r="E375" s="144" t="s">
        <v>13915</v>
      </c>
      <c r="F375" s="145" t="s">
        <v>42093</v>
      </c>
      <c r="G375" s="147" t="s">
        <v>42011</v>
      </c>
      <c r="H375" s="147" t="s">
        <v>14011</v>
      </c>
      <c r="I375" s="144" t="s">
        <v>49</v>
      </c>
      <c r="J375" s="148">
        <v>3.67</v>
      </c>
      <c r="K375" s="149" t="s">
        <v>7727</v>
      </c>
      <c r="L375" s="144"/>
      <c r="M375" t="s">
        <v>14012</v>
      </c>
      <c r="N375" t="s">
        <v>42049</v>
      </c>
      <c r="O375" t="s">
        <v>42035</v>
      </c>
      <c r="P375" t="s">
        <v>42023</v>
      </c>
      <c r="Q375" t="s">
        <v>42024</v>
      </c>
      <c r="R375" s="150" t="s">
        <v>12032</v>
      </c>
      <c r="S375" s="150" t="s">
        <v>8453</v>
      </c>
      <c r="T375" t="s">
        <v>14020</v>
      </c>
    </row>
    <row r="376">
      <c r="A376" s="144" t="s">
        <v>14029</v>
      </c>
      <c r="B376" s="144" t="s">
        <v>2515</v>
      </c>
      <c r="C376" s="144" t="s">
        <v>14030</v>
      </c>
      <c r="D376" s="144" t="s">
        <v>46</v>
      </c>
      <c r="E376" s="144" t="s">
        <v>13915</v>
      </c>
      <c r="F376" s="145" t="s">
        <v>42093</v>
      </c>
      <c r="G376" s="147" t="s">
        <v>42011</v>
      </c>
      <c r="H376" s="147" t="s">
        <v>14031</v>
      </c>
      <c r="I376" s="144" t="s">
        <v>2373</v>
      </c>
      <c r="J376" s="148">
        <v>3.76</v>
      </c>
      <c r="K376" s="149"/>
      <c r="L376" s="144"/>
      <c r="M376" t="s">
        <v>14032</v>
      </c>
      <c r="N376" t="s">
        <v>42049</v>
      </c>
      <c r="O376" t="s">
        <v>42022</v>
      </c>
      <c r="P376" t="s">
        <v>42040</v>
      </c>
      <c r="Q376" t="s">
        <v>42044</v>
      </c>
      <c r="R376" s="150" t="s">
        <v>42029</v>
      </c>
      <c r="S376" s="150" t="s">
        <v>8453</v>
      </c>
      <c r="T376" t="s">
        <v>14043</v>
      </c>
    </row>
    <row r="377">
      <c r="A377" s="144" t="s">
        <v>14045</v>
      </c>
      <c r="B377" s="144" t="s">
        <v>2515</v>
      </c>
      <c r="C377" s="144" t="s">
        <v>2596</v>
      </c>
      <c r="D377" s="144" t="s">
        <v>46</v>
      </c>
      <c r="E377" s="144" t="s">
        <v>13915</v>
      </c>
      <c r="F377" s="145" t="s">
        <v>42093</v>
      </c>
      <c r="G377" s="147" t="s">
        <v>42011</v>
      </c>
      <c r="H377" s="147" t="s">
        <v>14046</v>
      </c>
      <c r="I377" s="144" t="s">
        <v>49</v>
      </c>
      <c r="J377" s="148">
        <v>3.03</v>
      </c>
      <c r="K377" s="149"/>
      <c r="L377" s="144"/>
      <c r="M377" t="s">
        <v>14047</v>
      </c>
      <c r="N377" t="s">
        <v>86</v>
      </c>
      <c r="O377" t="s">
        <v>86</v>
      </c>
      <c r="P377" t="s">
        <v>86</v>
      </c>
      <c r="Q377" t="s">
        <v>86</v>
      </c>
      <c r="R377" s="150" t="s">
        <v>86</v>
      </c>
      <c r="S377" s="150" t="s">
        <v>86</v>
      </c>
      <c r="T377" t="s">
        <v>14055</v>
      </c>
    </row>
    <row r="378">
      <c r="A378" s="144" t="s">
        <v>14064</v>
      </c>
      <c r="B378" s="144" t="s">
        <v>2515</v>
      </c>
      <c r="C378" s="144" t="s">
        <v>14065</v>
      </c>
      <c r="D378" s="144" t="s">
        <v>46</v>
      </c>
      <c r="E378" s="144" t="s">
        <v>13915</v>
      </c>
      <c r="F378" s="145" t="s">
        <v>42093</v>
      </c>
      <c r="G378" s="147" t="s">
        <v>42011</v>
      </c>
      <c r="H378" s="147" t="s">
        <v>14066</v>
      </c>
      <c r="I378" s="144" t="s">
        <v>49</v>
      </c>
      <c r="J378" s="148">
        <v>4.0</v>
      </c>
      <c r="K378" s="149" t="s">
        <v>7142</v>
      </c>
      <c r="L378" s="144"/>
      <c r="M378" t="s">
        <v>14067</v>
      </c>
      <c r="N378" t="s">
        <v>42027</v>
      </c>
      <c r="O378" t="s">
        <v>42044</v>
      </c>
      <c r="P378" t="s">
        <v>42015</v>
      </c>
      <c r="Q378" t="s">
        <v>42037</v>
      </c>
      <c r="R378" s="150" t="s">
        <v>2445</v>
      </c>
      <c r="S378" s="150" t="s">
        <v>8552</v>
      </c>
      <c r="T378" t="s">
        <v>14076</v>
      </c>
    </row>
    <row r="379">
      <c r="A379" s="144" t="s">
        <v>14081</v>
      </c>
      <c r="B379" s="144" t="s">
        <v>2515</v>
      </c>
      <c r="C379" s="144" t="s">
        <v>14082</v>
      </c>
      <c r="D379" s="144" t="s">
        <v>46</v>
      </c>
      <c r="E379" s="144" t="s">
        <v>13915</v>
      </c>
      <c r="F379" s="145" t="s">
        <v>42093</v>
      </c>
      <c r="G379" s="147" t="s">
        <v>42011</v>
      </c>
      <c r="H379" s="147" t="s">
        <v>14083</v>
      </c>
      <c r="I379" s="144" t="s">
        <v>10346</v>
      </c>
      <c r="J379" s="148">
        <v>3.37</v>
      </c>
      <c r="K379" s="149" t="s">
        <v>86</v>
      </c>
      <c r="L379" s="144" t="s">
        <v>86</v>
      </c>
      <c r="M379" t="s">
        <v>14084</v>
      </c>
      <c r="N379" t="s">
        <v>42052</v>
      </c>
      <c r="O379" t="s">
        <v>42053</v>
      </c>
      <c r="P379" t="s">
        <v>42066</v>
      </c>
      <c r="Q379" t="s">
        <v>42021</v>
      </c>
      <c r="R379" s="150" t="s">
        <v>2445</v>
      </c>
      <c r="S379" s="150" t="s">
        <v>8552</v>
      </c>
      <c r="T379" t="s">
        <v>422</v>
      </c>
    </row>
    <row r="380">
      <c r="A380" s="144" t="s">
        <v>14101</v>
      </c>
      <c r="B380" s="144" t="s">
        <v>2515</v>
      </c>
      <c r="C380" s="144" t="s">
        <v>14102</v>
      </c>
      <c r="D380" s="144" t="s">
        <v>46</v>
      </c>
      <c r="E380" s="144" t="s">
        <v>13915</v>
      </c>
      <c r="F380" s="145" t="s">
        <v>42093</v>
      </c>
      <c r="G380" s="147" t="s">
        <v>42011</v>
      </c>
      <c r="H380" s="147" t="s">
        <v>14103</v>
      </c>
      <c r="I380" s="144" t="s">
        <v>1330</v>
      </c>
      <c r="J380" s="148">
        <v>3.49</v>
      </c>
      <c r="K380" s="149"/>
      <c r="L380" s="144"/>
      <c r="M380" t="s">
        <v>14104</v>
      </c>
      <c r="N380" t="s">
        <v>86</v>
      </c>
      <c r="O380" t="s">
        <v>86</v>
      </c>
      <c r="P380" t="s">
        <v>86</v>
      </c>
      <c r="Q380" t="s">
        <v>86</v>
      </c>
      <c r="R380" s="150" t="s">
        <v>86</v>
      </c>
      <c r="S380" s="150" t="s">
        <v>86</v>
      </c>
      <c r="T380" t="s">
        <v>14114</v>
      </c>
    </row>
    <row r="381">
      <c r="A381" s="144" t="s">
        <v>14130</v>
      </c>
      <c r="B381" s="144" t="s">
        <v>2515</v>
      </c>
      <c r="C381" s="144" t="s">
        <v>2886</v>
      </c>
      <c r="D381" s="144" t="s">
        <v>46</v>
      </c>
      <c r="E381" s="144" t="s">
        <v>13915</v>
      </c>
      <c r="F381" s="145" t="s">
        <v>42093</v>
      </c>
      <c r="G381" s="147" t="s">
        <v>42011</v>
      </c>
      <c r="H381" s="147" t="s">
        <v>14131</v>
      </c>
      <c r="I381" s="144" t="s">
        <v>49</v>
      </c>
      <c r="J381" s="148">
        <v>3.4</v>
      </c>
      <c r="K381" s="149"/>
      <c r="L381" s="144"/>
      <c r="M381" t="s">
        <v>14132</v>
      </c>
      <c r="N381" t="s">
        <v>42040</v>
      </c>
      <c r="O381" t="s">
        <v>42053</v>
      </c>
      <c r="P381" t="s">
        <v>42028</v>
      </c>
      <c r="Q381" t="s">
        <v>42037</v>
      </c>
      <c r="R381" s="150" t="s">
        <v>42054</v>
      </c>
      <c r="S381" s="150" t="s">
        <v>8552</v>
      </c>
      <c r="T381" t="s">
        <v>14143</v>
      </c>
    </row>
    <row r="382">
      <c r="A382" s="144" t="s">
        <v>14145</v>
      </c>
      <c r="B382" s="144" t="s">
        <v>2957</v>
      </c>
      <c r="C382" s="144" t="s">
        <v>7620</v>
      </c>
      <c r="D382" s="144" t="s">
        <v>46</v>
      </c>
      <c r="E382" s="144" t="s">
        <v>12641</v>
      </c>
      <c r="F382" s="145" t="s">
        <v>42093</v>
      </c>
      <c r="G382" s="147" t="s">
        <v>42011</v>
      </c>
      <c r="H382" s="147" t="s">
        <v>14146</v>
      </c>
      <c r="I382" s="144" t="s">
        <v>49</v>
      </c>
      <c r="J382" s="148">
        <v>2.94</v>
      </c>
      <c r="K382" s="149"/>
      <c r="L382" s="144"/>
      <c r="M382" t="s">
        <v>14147</v>
      </c>
      <c r="N382" t="s">
        <v>42096</v>
      </c>
      <c r="O382" t="s">
        <v>42034</v>
      </c>
      <c r="P382" t="s">
        <v>42097</v>
      </c>
      <c r="Q382" t="s">
        <v>42050</v>
      </c>
      <c r="R382" s="150" t="s">
        <v>42016</v>
      </c>
      <c r="S382" s="150" t="s">
        <v>4025</v>
      </c>
      <c r="T382" t="s">
        <v>14156</v>
      </c>
    </row>
    <row r="383">
      <c r="A383" s="144" t="s">
        <v>14167</v>
      </c>
      <c r="B383" s="144" t="s">
        <v>2957</v>
      </c>
      <c r="C383" s="144" t="s">
        <v>14168</v>
      </c>
      <c r="D383" s="144" t="s">
        <v>46</v>
      </c>
      <c r="E383" s="144" t="s">
        <v>13982</v>
      </c>
      <c r="F383" s="145" t="s">
        <v>42093</v>
      </c>
      <c r="G383" s="147" t="s">
        <v>42011</v>
      </c>
      <c r="H383" s="147" t="s">
        <v>14169</v>
      </c>
      <c r="I383" s="144" t="s">
        <v>49</v>
      </c>
      <c r="J383" s="148">
        <v>3.43</v>
      </c>
      <c r="K383" s="149"/>
      <c r="L383" s="144"/>
      <c r="M383" t="s">
        <v>14170</v>
      </c>
      <c r="N383" t="s">
        <v>86</v>
      </c>
      <c r="O383" t="s">
        <v>86</v>
      </c>
      <c r="P383" t="s">
        <v>86</v>
      </c>
      <c r="Q383" t="s">
        <v>86</v>
      </c>
      <c r="R383" s="150" t="s">
        <v>86</v>
      </c>
      <c r="S383" s="150" t="s">
        <v>86</v>
      </c>
      <c r="T383" t="s">
        <v>14183</v>
      </c>
    </row>
    <row r="384">
      <c r="A384" s="144" t="s">
        <v>14190</v>
      </c>
      <c r="B384" s="144" t="s">
        <v>2957</v>
      </c>
      <c r="C384" s="144" t="s">
        <v>14191</v>
      </c>
      <c r="D384" s="144" t="s">
        <v>46</v>
      </c>
      <c r="E384" s="144" t="s">
        <v>13982</v>
      </c>
      <c r="F384" s="145" t="s">
        <v>42093</v>
      </c>
      <c r="G384" s="147" t="s">
        <v>42011</v>
      </c>
      <c r="H384" s="147" t="s">
        <v>14192</v>
      </c>
      <c r="I384" s="144" t="s">
        <v>49</v>
      </c>
      <c r="J384" s="148">
        <v>3.02</v>
      </c>
      <c r="K384" s="149" t="s">
        <v>86</v>
      </c>
      <c r="L384" s="144" t="s">
        <v>86</v>
      </c>
      <c r="M384" t="s">
        <v>14193</v>
      </c>
      <c r="N384" t="s">
        <v>86</v>
      </c>
      <c r="O384" t="s">
        <v>86</v>
      </c>
      <c r="P384" t="s">
        <v>86</v>
      </c>
      <c r="Q384" t="s">
        <v>86</v>
      </c>
      <c r="R384" s="150" t="s">
        <v>86</v>
      </c>
      <c r="S384" s="150" t="s">
        <v>86</v>
      </c>
      <c r="T384" t="s">
        <v>422</v>
      </c>
    </row>
    <row r="385">
      <c r="A385" s="144" t="s">
        <v>14213</v>
      </c>
      <c r="B385" s="144" t="s">
        <v>2957</v>
      </c>
      <c r="C385" s="144" t="s">
        <v>8767</v>
      </c>
      <c r="D385" s="144" t="s">
        <v>46</v>
      </c>
      <c r="E385" s="144" t="s">
        <v>13982</v>
      </c>
      <c r="F385" s="145" t="s">
        <v>42093</v>
      </c>
      <c r="G385" s="147" t="s">
        <v>42011</v>
      </c>
      <c r="H385" s="147" t="s">
        <v>14214</v>
      </c>
      <c r="I385" s="144" t="s">
        <v>49</v>
      </c>
      <c r="J385" s="148">
        <v>3.13</v>
      </c>
      <c r="K385" s="149"/>
      <c r="L385" s="144"/>
      <c r="M385" t="s">
        <v>14215</v>
      </c>
      <c r="N385" t="s">
        <v>42050</v>
      </c>
      <c r="O385" t="s">
        <v>42040</v>
      </c>
      <c r="P385" t="s">
        <v>42026</v>
      </c>
      <c r="Q385" t="s">
        <v>42027</v>
      </c>
      <c r="R385" s="150" t="s">
        <v>42055</v>
      </c>
      <c r="S385" s="150" t="s">
        <v>12032</v>
      </c>
      <c r="T385" t="s">
        <v>14222</v>
      </c>
    </row>
    <row r="386">
      <c r="A386" s="144" t="s">
        <v>14243</v>
      </c>
      <c r="B386" s="144" t="s">
        <v>2957</v>
      </c>
      <c r="C386" s="144" t="s">
        <v>14244</v>
      </c>
      <c r="D386" s="144" t="s">
        <v>46</v>
      </c>
      <c r="E386" s="144" t="s">
        <v>12641</v>
      </c>
      <c r="F386" s="145" t="s">
        <v>42093</v>
      </c>
      <c r="G386" s="147" t="s">
        <v>42011</v>
      </c>
      <c r="H386" s="147" t="s">
        <v>14245</v>
      </c>
      <c r="I386" s="144" t="s">
        <v>49</v>
      </c>
      <c r="J386" s="148">
        <v>2.83</v>
      </c>
      <c r="K386" s="149"/>
      <c r="L386" s="144"/>
      <c r="M386" t="s">
        <v>14246</v>
      </c>
      <c r="N386" t="s">
        <v>86</v>
      </c>
      <c r="O386" t="s">
        <v>86</v>
      </c>
      <c r="P386" t="s">
        <v>86</v>
      </c>
      <c r="Q386" t="s">
        <v>86</v>
      </c>
      <c r="R386" s="150" t="s">
        <v>86</v>
      </c>
      <c r="S386" s="150" t="s">
        <v>86</v>
      </c>
      <c r="T386" t="s">
        <v>14254</v>
      </c>
    </row>
    <row r="387">
      <c r="A387" s="144" t="s">
        <v>14261</v>
      </c>
      <c r="B387" s="144" t="s">
        <v>2957</v>
      </c>
      <c r="C387" s="144" t="s">
        <v>2991</v>
      </c>
      <c r="D387" s="144" t="s">
        <v>46</v>
      </c>
      <c r="E387" s="144" t="s">
        <v>12641</v>
      </c>
      <c r="F387" s="145" t="s">
        <v>42093</v>
      </c>
      <c r="G387" s="147" t="s">
        <v>42011</v>
      </c>
      <c r="H387" s="147" t="s">
        <v>14262</v>
      </c>
      <c r="I387" s="144" t="s">
        <v>49</v>
      </c>
      <c r="J387" s="148">
        <v>3.2</v>
      </c>
      <c r="K387" s="149"/>
      <c r="L387" s="144" t="s">
        <v>14264</v>
      </c>
      <c r="M387" t="s">
        <v>14263</v>
      </c>
      <c r="N387" t="s">
        <v>86</v>
      </c>
      <c r="O387" t="s">
        <v>86</v>
      </c>
      <c r="P387" t="s">
        <v>86</v>
      </c>
      <c r="Q387" t="s">
        <v>86</v>
      </c>
      <c r="R387" s="150" t="s">
        <v>86</v>
      </c>
      <c r="S387" s="150" t="s">
        <v>86</v>
      </c>
      <c r="T387" t="s">
        <v>14277</v>
      </c>
    </row>
    <row r="388">
      <c r="A388" s="144" t="s">
        <v>14282</v>
      </c>
      <c r="B388" s="144" t="s">
        <v>2957</v>
      </c>
      <c r="C388" s="144" t="s">
        <v>14283</v>
      </c>
      <c r="D388" s="144" t="s">
        <v>46</v>
      </c>
      <c r="E388" s="144" t="s">
        <v>12641</v>
      </c>
      <c r="F388" s="145" t="s">
        <v>42093</v>
      </c>
      <c r="G388" s="147" t="s">
        <v>42011</v>
      </c>
      <c r="H388" s="147" t="s">
        <v>14284</v>
      </c>
      <c r="I388" s="144" t="s">
        <v>49</v>
      </c>
      <c r="J388" s="148">
        <v>2.77</v>
      </c>
      <c r="K388" s="149"/>
      <c r="L388" s="144"/>
      <c r="M388" t="s">
        <v>14285</v>
      </c>
      <c r="N388" t="s">
        <v>42048</v>
      </c>
      <c r="O388" t="s">
        <v>42013</v>
      </c>
      <c r="P388" t="s">
        <v>42098</v>
      </c>
      <c r="Q388" t="s">
        <v>42034</v>
      </c>
      <c r="R388" s="150" t="s">
        <v>42016</v>
      </c>
      <c r="S388" s="150" t="s">
        <v>42041</v>
      </c>
      <c r="T388" t="s">
        <v>14294</v>
      </c>
    </row>
    <row r="389">
      <c r="A389" s="144" t="s">
        <v>14298</v>
      </c>
      <c r="B389" s="144" t="s">
        <v>2957</v>
      </c>
      <c r="C389" s="144" t="s">
        <v>14299</v>
      </c>
      <c r="D389" s="144" t="s">
        <v>46</v>
      </c>
      <c r="E389" s="144" t="s">
        <v>12658</v>
      </c>
      <c r="F389" s="145" t="s">
        <v>42093</v>
      </c>
      <c r="G389" s="147" t="s">
        <v>42011</v>
      </c>
      <c r="H389" s="147" t="s">
        <v>14300</v>
      </c>
      <c r="I389" s="144" t="s">
        <v>219</v>
      </c>
      <c r="J389" s="148">
        <v>3.25</v>
      </c>
      <c r="K389" s="149"/>
      <c r="L389" s="144"/>
      <c r="M389" t="s">
        <v>14301</v>
      </c>
      <c r="N389" t="s">
        <v>42038</v>
      </c>
      <c r="O389" t="s">
        <v>42021</v>
      </c>
      <c r="P389" t="s">
        <v>42045</v>
      </c>
      <c r="Q389" t="s">
        <v>42023</v>
      </c>
      <c r="R389" s="150" t="s">
        <v>4025</v>
      </c>
      <c r="S389" s="150" t="s">
        <v>42029</v>
      </c>
      <c r="T389" t="s">
        <v>14309</v>
      </c>
    </row>
    <row r="390">
      <c r="A390" s="144" t="s">
        <v>14314</v>
      </c>
      <c r="B390" s="144" t="s">
        <v>2957</v>
      </c>
      <c r="C390" s="144" t="s">
        <v>14315</v>
      </c>
      <c r="D390" s="144" t="s">
        <v>46</v>
      </c>
      <c r="E390" s="144" t="s">
        <v>13982</v>
      </c>
      <c r="F390" s="145" t="s">
        <v>42093</v>
      </c>
      <c r="G390" s="147" t="s">
        <v>42011</v>
      </c>
      <c r="H390" s="147" t="s">
        <v>14316</v>
      </c>
      <c r="I390" s="144" t="s">
        <v>2373</v>
      </c>
      <c r="J390" s="148">
        <v>3.22</v>
      </c>
      <c r="K390" s="149"/>
      <c r="L390" s="144"/>
      <c r="M390" t="s">
        <v>14317</v>
      </c>
      <c r="N390" t="s">
        <v>42038</v>
      </c>
      <c r="O390" t="s">
        <v>42021</v>
      </c>
      <c r="P390" t="s">
        <v>42048</v>
      </c>
      <c r="Q390" t="s">
        <v>42023</v>
      </c>
      <c r="R390" s="150" t="s">
        <v>42055</v>
      </c>
      <c r="S390" s="150" t="s">
        <v>2010</v>
      </c>
      <c r="T390" t="s">
        <v>14327</v>
      </c>
    </row>
    <row r="391">
      <c r="A391" s="144" t="s">
        <v>14333</v>
      </c>
      <c r="B391" s="144" t="s">
        <v>3192</v>
      </c>
      <c r="C391" s="144" t="s">
        <v>14334</v>
      </c>
      <c r="D391" s="144" t="s">
        <v>936</v>
      </c>
      <c r="E391" s="144" t="s">
        <v>12739</v>
      </c>
      <c r="F391" s="145" t="s">
        <v>42093</v>
      </c>
      <c r="G391" s="147" t="s">
        <v>42011</v>
      </c>
      <c r="H391" s="147" t="s">
        <v>14335</v>
      </c>
      <c r="I391" s="144" t="s">
        <v>14336</v>
      </c>
      <c r="J391" s="148">
        <v>3.59</v>
      </c>
      <c r="K391" s="149"/>
      <c r="L391" s="144"/>
      <c r="M391" t="s">
        <v>14337</v>
      </c>
      <c r="N391" t="s">
        <v>42015</v>
      </c>
      <c r="O391" t="s">
        <v>42021</v>
      </c>
      <c r="P391" t="s">
        <v>42038</v>
      </c>
      <c r="Q391" t="s">
        <v>42031</v>
      </c>
      <c r="R391" s="150" t="s">
        <v>42041</v>
      </c>
      <c r="S391" s="150" t="s">
        <v>12065</v>
      </c>
      <c r="T391" t="s">
        <v>14346</v>
      </c>
    </row>
    <row r="392">
      <c r="A392" s="144" t="s">
        <v>14371</v>
      </c>
      <c r="B392" s="144" t="s">
        <v>3307</v>
      </c>
      <c r="C392" s="144" t="s">
        <v>14373</v>
      </c>
      <c r="D392" s="144" t="s">
        <v>3309</v>
      </c>
      <c r="E392" s="144" t="s">
        <v>14372</v>
      </c>
      <c r="F392" s="145" t="s">
        <v>42093</v>
      </c>
      <c r="G392" s="147" t="s">
        <v>42011</v>
      </c>
      <c r="H392" s="147" t="s">
        <v>14374</v>
      </c>
      <c r="I392" s="144" t="s">
        <v>1330</v>
      </c>
      <c r="J392" s="148">
        <v>3.48</v>
      </c>
      <c r="K392" s="149"/>
      <c r="L392" s="144"/>
      <c r="M392" t="s">
        <v>14375</v>
      </c>
      <c r="N392" t="s">
        <v>42015</v>
      </c>
      <c r="O392" t="s">
        <v>42037</v>
      </c>
      <c r="P392" t="s">
        <v>42052</v>
      </c>
      <c r="Q392" t="s">
        <v>42037</v>
      </c>
      <c r="R392" s="150" t="s">
        <v>1489</v>
      </c>
      <c r="S392" s="150" t="s">
        <v>8552</v>
      </c>
      <c r="T392" t="s">
        <v>14388</v>
      </c>
    </row>
    <row r="393">
      <c r="A393" s="144" t="s">
        <v>14408</v>
      </c>
      <c r="B393" s="144" t="s">
        <v>3307</v>
      </c>
      <c r="C393" s="144" t="s">
        <v>14409</v>
      </c>
      <c r="D393" s="144" t="s">
        <v>3309</v>
      </c>
      <c r="E393" s="144" t="s">
        <v>14372</v>
      </c>
      <c r="F393" s="145" t="s">
        <v>42093</v>
      </c>
      <c r="G393" s="147" t="s">
        <v>42011</v>
      </c>
      <c r="H393" s="147" t="s">
        <v>14410</v>
      </c>
      <c r="I393" s="144" t="s">
        <v>2373</v>
      </c>
      <c r="J393" s="148">
        <v>3.5</v>
      </c>
      <c r="K393" s="149"/>
      <c r="L393" s="144"/>
      <c r="M393" t="s">
        <v>14411</v>
      </c>
      <c r="N393" t="s">
        <v>42099</v>
      </c>
      <c r="O393" t="s">
        <v>42100</v>
      </c>
      <c r="P393" t="s">
        <v>42101</v>
      </c>
      <c r="Q393" t="s">
        <v>42102</v>
      </c>
      <c r="R393" s="150" t="s">
        <v>4025</v>
      </c>
      <c r="S393" s="150" t="s">
        <v>6070</v>
      </c>
      <c r="T393" t="s">
        <v>14422</v>
      </c>
    </row>
    <row r="394">
      <c r="A394" s="144" t="s">
        <v>14439</v>
      </c>
      <c r="B394" s="144" t="s">
        <v>3307</v>
      </c>
      <c r="C394" s="144" t="s">
        <v>1895</v>
      </c>
      <c r="D394" s="144" t="s">
        <v>3309</v>
      </c>
      <c r="E394" s="144" t="s">
        <v>14372</v>
      </c>
      <c r="F394" s="145" t="s">
        <v>42093</v>
      </c>
      <c r="G394" s="147" t="s">
        <v>42011</v>
      </c>
      <c r="H394" s="147" t="s">
        <v>14440</v>
      </c>
      <c r="I394" s="144" t="s">
        <v>1330</v>
      </c>
      <c r="J394" s="148">
        <v>3.3</v>
      </c>
      <c r="K394" s="149"/>
      <c r="L394" s="144"/>
      <c r="M394" t="s">
        <v>14441</v>
      </c>
      <c r="N394" t="s">
        <v>42038</v>
      </c>
      <c r="O394" t="s">
        <v>42031</v>
      </c>
      <c r="P394" t="s">
        <v>42075</v>
      </c>
      <c r="Q394" t="s">
        <v>42031</v>
      </c>
      <c r="R394" s="150" t="s">
        <v>42041</v>
      </c>
      <c r="S394" s="150" t="s">
        <v>12065</v>
      </c>
      <c r="T394" t="s">
        <v>14448</v>
      </c>
    </row>
    <row r="395">
      <c r="A395" s="144" t="s">
        <v>14455</v>
      </c>
      <c r="B395" s="144" t="s">
        <v>3307</v>
      </c>
      <c r="C395" s="144" t="s">
        <v>3343</v>
      </c>
      <c r="D395" s="144" t="s">
        <v>3309</v>
      </c>
      <c r="E395" s="144" t="s">
        <v>14456</v>
      </c>
      <c r="F395" s="145" t="s">
        <v>42093</v>
      </c>
      <c r="G395" s="147" t="s">
        <v>42011</v>
      </c>
      <c r="H395" s="147" t="s">
        <v>14457</v>
      </c>
      <c r="I395" s="144" t="s">
        <v>49</v>
      </c>
      <c r="J395" s="148">
        <v>3.37</v>
      </c>
      <c r="K395" s="149"/>
      <c r="L395" s="144"/>
      <c r="M395" t="s">
        <v>14458</v>
      </c>
      <c r="N395" t="s">
        <v>42048</v>
      </c>
      <c r="O395" t="s">
        <v>42039</v>
      </c>
      <c r="P395" t="s">
        <v>42048</v>
      </c>
      <c r="Q395" t="s">
        <v>42040</v>
      </c>
      <c r="R395" s="150" t="s">
        <v>4025</v>
      </c>
      <c r="S395" s="150" t="s">
        <v>2010</v>
      </c>
      <c r="T395" t="s">
        <v>14469</v>
      </c>
    </row>
    <row r="396">
      <c r="A396" s="144" t="s">
        <v>14471</v>
      </c>
      <c r="B396" s="144" t="s">
        <v>3307</v>
      </c>
      <c r="C396" s="144" t="s">
        <v>4585</v>
      </c>
      <c r="D396" s="144" t="s">
        <v>3309</v>
      </c>
      <c r="E396" s="144" t="s">
        <v>14372</v>
      </c>
      <c r="F396" s="145" t="s">
        <v>42093</v>
      </c>
      <c r="G396" s="147" t="s">
        <v>42011</v>
      </c>
      <c r="H396" s="147" t="s">
        <v>14472</v>
      </c>
      <c r="I396" s="144" t="s">
        <v>49</v>
      </c>
      <c r="J396" s="148">
        <v>3.59</v>
      </c>
      <c r="K396" s="149"/>
      <c r="L396" s="144"/>
      <c r="M396" t="s">
        <v>14473</v>
      </c>
      <c r="N396" t="s">
        <v>42066</v>
      </c>
      <c r="O396" t="s">
        <v>42031</v>
      </c>
      <c r="P396" t="s">
        <v>42066</v>
      </c>
      <c r="Q396" t="s">
        <v>42021</v>
      </c>
      <c r="R396" s="150" t="s">
        <v>42041</v>
      </c>
      <c r="S396" s="150" t="s">
        <v>8552</v>
      </c>
      <c r="T396" t="s">
        <v>14484</v>
      </c>
    </row>
    <row r="397">
      <c r="A397" s="151" t="s">
        <v>14493</v>
      </c>
      <c r="B397" s="151" t="s">
        <v>3748</v>
      </c>
      <c r="C397" s="154" t="s">
        <v>5034</v>
      </c>
      <c r="D397" s="154" t="s">
        <v>3309</v>
      </c>
      <c r="E397" s="144" t="s">
        <v>14456</v>
      </c>
      <c r="F397" s="145" t="s">
        <v>42093</v>
      </c>
      <c r="G397" s="147" t="s">
        <v>42011</v>
      </c>
      <c r="H397" s="147" t="s">
        <v>14494</v>
      </c>
      <c r="I397" s="156" t="s">
        <v>49</v>
      </c>
      <c r="J397" s="148">
        <v>3.12</v>
      </c>
      <c r="K397" s="149"/>
      <c r="L397" s="157"/>
      <c r="M397" t="s">
        <v>14495</v>
      </c>
      <c r="N397" t="s">
        <v>86</v>
      </c>
      <c r="O397" t="s">
        <v>86</v>
      </c>
      <c r="P397" t="s">
        <v>86</v>
      </c>
      <c r="Q397" t="s">
        <v>86</v>
      </c>
      <c r="R397" s="150" t="s">
        <v>86</v>
      </c>
      <c r="S397" s="150" t="s">
        <v>86</v>
      </c>
    </row>
    <row r="398">
      <c r="A398" s="144" t="s">
        <v>14524</v>
      </c>
      <c r="B398" s="144" t="s">
        <v>3748</v>
      </c>
      <c r="C398" s="144" t="s">
        <v>3749</v>
      </c>
      <c r="D398" s="144" t="s">
        <v>3309</v>
      </c>
      <c r="E398" s="144" t="s">
        <v>14372</v>
      </c>
      <c r="F398" s="145" t="s">
        <v>42093</v>
      </c>
      <c r="G398" s="147" t="s">
        <v>42011</v>
      </c>
      <c r="H398" s="147" t="s">
        <v>14525</v>
      </c>
      <c r="I398" s="144" t="s">
        <v>2373</v>
      </c>
      <c r="J398" s="148">
        <v>3.5</v>
      </c>
      <c r="K398" s="149" t="s">
        <v>86</v>
      </c>
      <c r="L398" s="144" t="s">
        <v>86</v>
      </c>
      <c r="M398" t="s">
        <v>14526</v>
      </c>
      <c r="N398" t="s">
        <v>42038</v>
      </c>
      <c r="O398" t="s">
        <v>42021</v>
      </c>
      <c r="P398" t="s">
        <v>42038</v>
      </c>
      <c r="Q398" t="s">
        <v>42039</v>
      </c>
      <c r="R398" s="150" t="s">
        <v>4025</v>
      </c>
      <c r="S398" s="150" t="s">
        <v>12065</v>
      </c>
      <c r="T398" t="s">
        <v>14536</v>
      </c>
    </row>
    <row r="399">
      <c r="A399" s="144" t="s">
        <v>14558</v>
      </c>
      <c r="B399" s="144" t="s">
        <v>4297</v>
      </c>
      <c r="C399" s="144" t="s">
        <v>14560</v>
      </c>
      <c r="D399" s="144" t="s">
        <v>3309</v>
      </c>
      <c r="E399" s="144" t="s">
        <v>14559</v>
      </c>
      <c r="F399" s="145" t="s">
        <v>42093</v>
      </c>
      <c r="G399" s="147" t="s">
        <v>42011</v>
      </c>
      <c r="H399" s="147" t="s">
        <v>14561</v>
      </c>
      <c r="I399" s="144" t="s">
        <v>49</v>
      </c>
      <c r="J399" s="148">
        <v>3.4</v>
      </c>
      <c r="K399" s="149"/>
      <c r="L399" s="144"/>
      <c r="M399" t="s">
        <v>14562</v>
      </c>
      <c r="N399" t="s">
        <v>86</v>
      </c>
      <c r="O399" t="s">
        <v>86</v>
      </c>
      <c r="P399" t="s">
        <v>86</v>
      </c>
      <c r="Q399" t="s">
        <v>86</v>
      </c>
      <c r="R399" s="150" t="s">
        <v>86</v>
      </c>
      <c r="S399" s="150" t="s">
        <v>86</v>
      </c>
      <c r="T399" t="s">
        <v>14571</v>
      </c>
    </row>
    <row r="400">
      <c r="A400" s="144" t="s">
        <v>14591</v>
      </c>
      <c r="B400" s="144" t="s">
        <v>4297</v>
      </c>
      <c r="C400" s="144" t="s">
        <v>4400</v>
      </c>
      <c r="D400" s="144" t="s">
        <v>3309</v>
      </c>
      <c r="E400" s="144" t="s">
        <v>14559</v>
      </c>
      <c r="F400" s="145" t="s">
        <v>42093</v>
      </c>
      <c r="G400" s="147" t="s">
        <v>42011</v>
      </c>
      <c r="H400" s="147" t="s">
        <v>14592</v>
      </c>
      <c r="I400" s="144" t="s">
        <v>49</v>
      </c>
      <c r="J400" s="148">
        <v>3.37</v>
      </c>
      <c r="K400" s="149"/>
      <c r="L400" s="144"/>
      <c r="M400" t="s">
        <v>14593</v>
      </c>
      <c r="N400" t="s">
        <v>86</v>
      </c>
      <c r="O400" t="s">
        <v>86</v>
      </c>
      <c r="P400" t="s">
        <v>86</v>
      </c>
      <c r="Q400" t="s">
        <v>86</v>
      </c>
      <c r="R400" s="150" t="s">
        <v>86</v>
      </c>
      <c r="S400" s="150" t="s">
        <v>86</v>
      </c>
      <c r="T400" t="s">
        <v>14603</v>
      </c>
    </row>
    <row r="401">
      <c r="A401" s="144" t="s">
        <v>14634</v>
      </c>
      <c r="B401" s="144" t="s">
        <v>4297</v>
      </c>
      <c r="C401" s="144" t="s">
        <v>14635</v>
      </c>
      <c r="D401" s="144" t="s">
        <v>3309</v>
      </c>
      <c r="E401" s="144" t="s">
        <v>14559</v>
      </c>
      <c r="F401" s="145" t="s">
        <v>42093</v>
      </c>
      <c r="G401" s="147" t="s">
        <v>42011</v>
      </c>
      <c r="H401" s="147" t="s">
        <v>14636</v>
      </c>
      <c r="I401" s="144" t="s">
        <v>49</v>
      </c>
      <c r="J401" s="148">
        <v>3.34</v>
      </c>
      <c r="K401" s="149"/>
      <c r="L401" s="144"/>
      <c r="M401" t="s">
        <v>14637</v>
      </c>
      <c r="N401" t="s">
        <v>86</v>
      </c>
      <c r="O401" t="s">
        <v>86</v>
      </c>
      <c r="P401" t="s">
        <v>86</v>
      </c>
      <c r="Q401" t="s">
        <v>86</v>
      </c>
      <c r="R401" s="150" t="s">
        <v>86</v>
      </c>
      <c r="S401" s="150" t="s">
        <v>86</v>
      </c>
      <c r="T401" t="s">
        <v>14648</v>
      </c>
    </row>
    <row r="402">
      <c r="A402" s="144" t="s">
        <v>14678</v>
      </c>
      <c r="B402" s="144" t="s">
        <v>4297</v>
      </c>
      <c r="C402" s="144" t="s">
        <v>14679</v>
      </c>
      <c r="D402" s="144" t="s">
        <v>3309</v>
      </c>
      <c r="E402" s="144" t="s">
        <v>14559</v>
      </c>
      <c r="F402" s="145" t="s">
        <v>42093</v>
      </c>
      <c r="G402" s="147" t="s">
        <v>42011</v>
      </c>
      <c r="H402" s="147" t="s">
        <v>14680</v>
      </c>
      <c r="I402" s="144" t="s">
        <v>49</v>
      </c>
      <c r="J402" s="148">
        <v>3.4</v>
      </c>
      <c r="K402" s="149"/>
      <c r="L402" s="144"/>
      <c r="M402" t="s">
        <v>14681</v>
      </c>
      <c r="N402" t="s">
        <v>86</v>
      </c>
      <c r="O402" t="s">
        <v>86</v>
      </c>
      <c r="P402" t="s">
        <v>86</v>
      </c>
      <c r="Q402" t="s">
        <v>86</v>
      </c>
      <c r="R402" s="150" t="s">
        <v>86</v>
      </c>
      <c r="S402" s="150" t="s">
        <v>86</v>
      </c>
      <c r="T402" t="s">
        <v>14695</v>
      </c>
    </row>
    <row r="403">
      <c r="A403" s="144" t="s">
        <v>14720</v>
      </c>
      <c r="B403" s="144" t="s">
        <v>4486</v>
      </c>
      <c r="C403" s="144" t="s">
        <v>14721</v>
      </c>
      <c r="D403" s="144" t="s">
        <v>46</v>
      </c>
      <c r="E403" s="144" t="s">
        <v>12641</v>
      </c>
      <c r="F403" s="145" t="s">
        <v>42093</v>
      </c>
      <c r="G403" s="147" t="s">
        <v>42011</v>
      </c>
      <c r="H403" s="147" t="s">
        <v>14722</v>
      </c>
      <c r="I403" s="144" t="s">
        <v>49</v>
      </c>
      <c r="J403" s="148">
        <v>2.8</v>
      </c>
      <c r="K403" s="149"/>
      <c r="L403" s="144"/>
      <c r="M403" t="s">
        <v>14723</v>
      </c>
      <c r="N403" t="s">
        <v>42012</v>
      </c>
      <c r="O403" t="s">
        <v>42027</v>
      </c>
      <c r="P403" t="s">
        <v>42012</v>
      </c>
      <c r="Q403" t="s">
        <v>42013</v>
      </c>
      <c r="R403" s="150" t="s">
        <v>42016</v>
      </c>
      <c r="S403" s="150" t="s">
        <v>2445</v>
      </c>
      <c r="T403" t="s">
        <v>14731</v>
      </c>
    </row>
    <row r="404">
      <c r="A404" s="144" t="s">
        <v>14737</v>
      </c>
      <c r="B404" s="144" t="s">
        <v>4486</v>
      </c>
      <c r="C404" s="144" t="s">
        <v>14739</v>
      </c>
      <c r="D404" s="144" t="s">
        <v>46</v>
      </c>
      <c r="E404" s="144" t="s">
        <v>14738</v>
      </c>
      <c r="F404" s="145" t="s">
        <v>42093</v>
      </c>
      <c r="G404" s="147" t="s">
        <v>42011</v>
      </c>
      <c r="H404" s="147" t="s">
        <v>14740</v>
      </c>
      <c r="I404" s="144" t="s">
        <v>1330</v>
      </c>
      <c r="J404" s="148">
        <v>3.35</v>
      </c>
      <c r="K404" s="149"/>
      <c r="L404" s="144"/>
      <c r="M404" t="s">
        <v>14741</v>
      </c>
      <c r="N404" t="s">
        <v>86</v>
      </c>
      <c r="O404" t="s">
        <v>86</v>
      </c>
      <c r="P404" t="s">
        <v>86</v>
      </c>
      <c r="Q404" t="s">
        <v>86</v>
      </c>
      <c r="R404" s="150" t="s">
        <v>86</v>
      </c>
      <c r="S404" s="150" t="s">
        <v>86</v>
      </c>
      <c r="T404" t="s">
        <v>14750</v>
      </c>
    </row>
    <row r="405">
      <c r="A405" s="144" t="s">
        <v>14763</v>
      </c>
      <c r="B405" s="144" t="s">
        <v>5258</v>
      </c>
      <c r="C405" s="144" t="s">
        <v>14765</v>
      </c>
      <c r="D405" s="144" t="s">
        <v>46</v>
      </c>
      <c r="E405" s="144" t="s">
        <v>14764</v>
      </c>
      <c r="F405" s="145" t="s">
        <v>42093</v>
      </c>
      <c r="G405" s="147" t="s">
        <v>42011</v>
      </c>
      <c r="H405" s="147" t="s">
        <v>14766</v>
      </c>
      <c r="I405" s="144" t="s">
        <v>49</v>
      </c>
      <c r="J405" s="148">
        <v>2.53</v>
      </c>
      <c r="K405" s="149"/>
      <c r="L405" s="144"/>
      <c r="M405" t="s">
        <v>14767</v>
      </c>
      <c r="N405" t="s">
        <v>42050</v>
      </c>
      <c r="O405" t="s">
        <v>42013</v>
      </c>
      <c r="P405" t="s">
        <v>42014</v>
      </c>
      <c r="Q405" t="s">
        <v>42015</v>
      </c>
      <c r="R405" s="150" t="s">
        <v>42051</v>
      </c>
      <c r="S405" s="150" t="s">
        <v>42041</v>
      </c>
      <c r="T405" t="s">
        <v>14776</v>
      </c>
    </row>
    <row r="406">
      <c r="A406" s="144" t="s">
        <v>14778</v>
      </c>
      <c r="B406" s="144" t="s">
        <v>5258</v>
      </c>
      <c r="C406" s="144" t="s">
        <v>14780</v>
      </c>
      <c r="D406" s="144" t="s">
        <v>2304</v>
      </c>
      <c r="E406" s="144" t="s">
        <v>14779</v>
      </c>
      <c r="F406" s="145" t="s">
        <v>42093</v>
      </c>
      <c r="G406" s="147" t="s">
        <v>42011</v>
      </c>
      <c r="H406" s="147" t="s">
        <v>14781</v>
      </c>
      <c r="I406" s="144" t="s">
        <v>13295</v>
      </c>
      <c r="J406" s="148">
        <v>3.2</v>
      </c>
      <c r="K406" s="149"/>
      <c r="L406" s="144"/>
      <c r="M406" t="s">
        <v>14782</v>
      </c>
      <c r="N406" t="s">
        <v>86</v>
      </c>
      <c r="O406" t="s">
        <v>86</v>
      </c>
      <c r="P406" t="s">
        <v>86</v>
      </c>
      <c r="Q406" t="s">
        <v>86</v>
      </c>
      <c r="R406" s="150" t="s">
        <v>86</v>
      </c>
      <c r="S406" s="150" t="s">
        <v>86</v>
      </c>
      <c r="T406" t="s">
        <v>6402</v>
      </c>
    </row>
    <row r="407">
      <c r="A407" s="144" t="s">
        <v>14805</v>
      </c>
      <c r="B407" s="144" t="s">
        <v>5522</v>
      </c>
      <c r="C407" s="144" t="s">
        <v>4585</v>
      </c>
      <c r="D407" s="144" t="s">
        <v>2136</v>
      </c>
      <c r="E407" s="144" t="s">
        <v>7465</v>
      </c>
      <c r="F407" s="145" t="s">
        <v>42093</v>
      </c>
      <c r="G407" s="147" t="s">
        <v>42011</v>
      </c>
      <c r="H407" s="147" t="s">
        <v>14806</v>
      </c>
      <c r="I407" s="144" t="s">
        <v>49</v>
      </c>
      <c r="J407" s="148">
        <v>2.91</v>
      </c>
      <c r="K407" s="149"/>
      <c r="L407" s="144"/>
      <c r="M407" t="s">
        <v>14807</v>
      </c>
      <c r="N407" t="s">
        <v>42050</v>
      </c>
      <c r="O407" t="s">
        <v>42040</v>
      </c>
      <c r="P407" t="s">
        <v>42048</v>
      </c>
      <c r="Q407" t="s">
        <v>42040</v>
      </c>
      <c r="R407" s="150" t="s">
        <v>42054</v>
      </c>
      <c r="S407" s="150" t="s">
        <v>22460</v>
      </c>
      <c r="T407" t="s">
        <v>14817</v>
      </c>
    </row>
    <row r="408">
      <c r="A408" s="144" t="s">
        <v>14823</v>
      </c>
      <c r="B408" s="144" t="s">
        <v>5522</v>
      </c>
      <c r="C408" s="144" t="s">
        <v>5611</v>
      </c>
      <c r="D408" s="144" t="s">
        <v>2136</v>
      </c>
      <c r="E408" s="144" t="s">
        <v>7465</v>
      </c>
      <c r="F408" s="145" t="s">
        <v>42093</v>
      </c>
      <c r="G408" s="147" t="s">
        <v>42011</v>
      </c>
      <c r="H408" s="147" t="s">
        <v>14824</v>
      </c>
      <c r="I408" s="144" t="s">
        <v>1330</v>
      </c>
      <c r="J408" s="148">
        <v>3.34</v>
      </c>
      <c r="K408" s="149"/>
      <c r="L408" s="144"/>
      <c r="M408" t="s">
        <v>14825</v>
      </c>
      <c r="N408" t="s">
        <v>86</v>
      </c>
      <c r="O408" t="s">
        <v>86</v>
      </c>
      <c r="P408" t="s">
        <v>86</v>
      </c>
      <c r="Q408" t="s">
        <v>86</v>
      </c>
      <c r="R408" s="150" t="s">
        <v>86</v>
      </c>
      <c r="S408" s="150" t="s">
        <v>86</v>
      </c>
      <c r="T408" t="s">
        <v>14835</v>
      </c>
    </row>
    <row r="409">
      <c r="A409" s="144" t="s">
        <v>14846</v>
      </c>
      <c r="B409" s="144" t="s">
        <v>5522</v>
      </c>
      <c r="C409" s="144" t="s">
        <v>14847</v>
      </c>
      <c r="D409" s="144" t="s">
        <v>2136</v>
      </c>
      <c r="E409" s="144" t="s">
        <v>7465</v>
      </c>
      <c r="F409" s="145" t="s">
        <v>42093</v>
      </c>
      <c r="G409" s="147" t="s">
        <v>42011</v>
      </c>
      <c r="H409" s="147" t="s">
        <v>14848</v>
      </c>
      <c r="I409" s="144" t="s">
        <v>49</v>
      </c>
      <c r="J409" s="148">
        <v>3.79</v>
      </c>
      <c r="K409" s="149"/>
      <c r="L409" s="144"/>
      <c r="M409" t="s">
        <v>14849</v>
      </c>
      <c r="N409" t="s">
        <v>42039</v>
      </c>
      <c r="O409" t="s">
        <v>42035</v>
      </c>
      <c r="P409" t="s">
        <v>42031</v>
      </c>
      <c r="Q409" t="s">
        <v>42057</v>
      </c>
      <c r="R409" s="150" t="s">
        <v>2010</v>
      </c>
      <c r="S409" s="150" t="s">
        <v>42025</v>
      </c>
      <c r="T409" t="s">
        <v>10951</v>
      </c>
    </row>
    <row r="410">
      <c r="A410" s="144" t="s">
        <v>14864</v>
      </c>
      <c r="B410" s="144" t="s">
        <v>5896</v>
      </c>
      <c r="C410" s="144" t="s">
        <v>14865</v>
      </c>
      <c r="D410" s="144" t="s">
        <v>3309</v>
      </c>
      <c r="E410" s="144" t="s">
        <v>14456</v>
      </c>
      <c r="F410" s="145" t="s">
        <v>42093</v>
      </c>
      <c r="G410" s="147" t="s">
        <v>42011</v>
      </c>
      <c r="H410" s="147" t="s">
        <v>14866</v>
      </c>
      <c r="I410" s="144" t="s">
        <v>49</v>
      </c>
      <c r="J410" s="148">
        <v>3.2</v>
      </c>
      <c r="K410" s="149"/>
      <c r="L410" s="144"/>
      <c r="M410" t="s">
        <v>14867</v>
      </c>
      <c r="N410" t="s">
        <v>86</v>
      </c>
      <c r="O410" t="s">
        <v>86</v>
      </c>
      <c r="P410" t="s">
        <v>86</v>
      </c>
      <c r="Q410" t="s">
        <v>86</v>
      </c>
      <c r="R410" s="150" t="s">
        <v>86</v>
      </c>
      <c r="S410" s="150" t="s">
        <v>86</v>
      </c>
      <c r="T410" t="s">
        <v>14876</v>
      </c>
    </row>
    <row r="411">
      <c r="A411" s="144" t="s">
        <v>14895</v>
      </c>
      <c r="B411" s="144" t="s">
        <v>5896</v>
      </c>
      <c r="C411" s="144" t="s">
        <v>14896</v>
      </c>
      <c r="D411" s="144" t="s">
        <v>3309</v>
      </c>
      <c r="E411" s="144" t="s">
        <v>14456</v>
      </c>
      <c r="F411" s="145" t="s">
        <v>42093</v>
      </c>
      <c r="G411" s="147" t="s">
        <v>42011</v>
      </c>
      <c r="H411" s="147" t="s">
        <v>14897</v>
      </c>
      <c r="I411" s="144" t="s">
        <v>49</v>
      </c>
      <c r="J411" s="148">
        <v>3.38</v>
      </c>
      <c r="K411" s="149"/>
      <c r="L411" s="144"/>
      <c r="M411" t="s">
        <v>14898</v>
      </c>
      <c r="N411" t="s">
        <v>42045</v>
      </c>
      <c r="O411" t="s">
        <v>42039</v>
      </c>
      <c r="P411" t="s">
        <v>42045</v>
      </c>
      <c r="Q411" t="s">
        <v>42039</v>
      </c>
      <c r="R411" s="150" t="s">
        <v>4025</v>
      </c>
      <c r="S411" s="150" t="s">
        <v>2010</v>
      </c>
      <c r="T411" t="s">
        <v>14909</v>
      </c>
    </row>
    <row r="412">
      <c r="A412" s="144" t="s">
        <v>14920</v>
      </c>
      <c r="B412" s="144" t="s">
        <v>5896</v>
      </c>
      <c r="C412" s="144" t="s">
        <v>14921</v>
      </c>
      <c r="D412" s="144" t="s">
        <v>3309</v>
      </c>
      <c r="E412" s="144" t="s">
        <v>14456</v>
      </c>
      <c r="F412" s="145" t="s">
        <v>42093</v>
      </c>
      <c r="G412" s="147" t="s">
        <v>42011</v>
      </c>
      <c r="H412" s="147" t="s">
        <v>14922</v>
      </c>
      <c r="I412" s="144" t="s">
        <v>49</v>
      </c>
      <c r="J412" s="148">
        <v>3.52</v>
      </c>
      <c r="K412" s="149"/>
      <c r="L412" s="144"/>
      <c r="M412" t="s">
        <v>14923</v>
      </c>
      <c r="N412" t="s">
        <v>86</v>
      </c>
      <c r="O412" t="s">
        <v>86</v>
      </c>
      <c r="P412" t="s">
        <v>86</v>
      </c>
      <c r="Q412" t="s">
        <v>86</v>
      </c>
      <c r="R412" s="150" t="s">
        <v>86</v>
      </c>
      <c r="S412" s="150" t="s">
        <v>86</v>
      </c>
      <c r="T412" t="s">
        <v>14934</v>
      </c>
    </row>
    <row r="413">
      <c r="A413" s="144" t="s">
        <v>14979</v>
      </c>
      <c r="B413" s="144" t="s">
        <v>5896</v>
      </c>
      <c r="C413" s="144" t="s">
        <v>14981</v>
      </c>
      <c r="D413" s="144" t="s">
        <v>3309</v>
      </c>
      <c r="E413" s="144" t="s">
        <v>14980</v>
      </c>
      <c r="F413" s="145" t="s">
        <v>42093</v>
      </c>
      <c r="G413" s="147" t="s">
        <v>42011</v>
      </c>
      <c r="H413" s="147" t="s">
        <v>14982</v>
      </c>
      <c r="I413" s="144" t="s">
        <v>12910</v>
      </c>
      <c r="J413" s="148">
        <v>3.89</v>
      </c>
      <c r="K413" s="149"/>
      <c r="L413" s="144" t="s">
        <v>14984</v>
      </c>
      <c r="M413" t="s">
        <v>14983</v>
      </c>
      <c r="N413" t="s">
        <v>42022</v>
      </c>
      <c r="O413" t="s">
        <v>42061</v>
      </c>
      <c r="P413" t="s">
        <v>42030</v>
      </c>
      <c r="Q413" t="s">
        <v>42103</v>
      </c>
      <c r="R413" s="150" t="s">
        <v>22460</v>
      </c>
      <c r="S413" s="150" t="s">
        <v>5614</v>
      </c>
      <c r="T413" t="s">
        <v>14994</v>
      </c>
    </row>
    <row r="414">
      <c r="A414" s="144" t="s">
        <v>15014</v>
      </c>
      <c r="B414" s="144" t="s">
        <v>5896</v>
      </c>
      <c r="C414" s="144" t="s">
        <v>15015</v>
      </c>
      <c r="D414" s="144" t="s">
        <v>3309</v>
      </c>
      <c r="E414" s="144" t="s">
        <v>14456</v>
      </c>
      <c r="F414" s="145" t="s">
        <v>42093</v>
      </c>
      <c r="G414" s="147" t="s">
        <v>42011</v>
      </c>
      <c r="H414" s="147" t="s">
        <v>15016</v>
      </c>
      <c r="I414" s="144" t="s">
        <v>49</v>
      </c>
      <c r="J414" s="148">
        <v>3.26</v>
      </c>
      <c r="K414" s="149"/>
      <c r="L414" s="144"/>
      <c r="M414" t="s">
        <v>15017</v>
      </c>
      <c r="N414" t="s">
        <v>42045</v>
      </c>
      <c r="O414" t="s">
        <v>42021</v>
      </c>
      <c r="P414" t="s">
        <v>42048</v>
      </c>
      <c r="Q414" t="s">
        <v>42049</v>
      </c>
      <c r="R414" s="150" t="s">
        <v>42041</v>
      </c>
      <c r="S414" s="150" t="s">
        <v>2010</v>
      </c>
      <c r="T414" t="s">
        <v>15024</v>
      </c>
    </row>
    <row r="415">
      <c r="A415" s="144" t="s">
        <v>15043</v>
      </c>
      <c r="B415" s="144" t="s">
        <v>5896</v>
      </c>
      <c r="C415" s="144" t="s">
        <v>15044</v>
      </c>
      <c r="D415" s="144" t="s">
        <v>3309</v>
      </c>
      <c r="E415" s="144" t="s">
        <v>14456</v>
      </c>
      <c r="F415" s="145" t="s">
        <v>42093</v>
      </c>
      <c r="G415" s="147" t="s">
        <v>42011</v>
      </c>
      <c r="H415" s="147" t="s">
        <v>15045</v>
      </c>
      <c r="I415" s="144" t="s">
        <v>49</v>
      </c>
      <c r="J415" s="148">
        <v>3.72</v>
      </c>
      <c r="K415" s="149" t="s">
        <v>659</v>
      </c>
      <c r="L415" s="144"/>
      <c r="M415" t="s">
        <v>15046</v>
      </c>
      <c r="N415" t="s">
        <v>42023</v>
      </c>
      <c r="O415" t="s">
        <v>42035</v>
      </c>
      <c r="P415" t="s">
        <v>42021</v>
      </c>
      <c r="Q415" t="s">
        <v>42043</v>
      </c>
      <c r="R415" s="150" t="s">
        <v>12065</v>
      </c>
      <c r="S415" s="150" t="s">
        <v>8453</v>
      </c>
      <c r="T415" t="s">
        <v>15053</v>
      </c>
    </row>
    <row r="416">
      <c r="A416" s="144" t="s">
        <v>15068</v>
      </c>
      <c r="B416" s="144" t="s">
        <v>5896</v>
      </c>
      <c r="C416" s="144" t="s">
        <v>15069</v>
      </c>
      <c r="D416" s="144" t="s">
        <v>3309</v>
      </c>
      <c r="E416" s="144" t="s">
        <v>14980</v>
      </c>
      <c r="F416" s="145" t="s">
        <v>42093</v>
      </c>
      <c r="G416" s="147" t="s">
        <v>42011</v>
      </c>
      <c r="H416" s="147" t="s">
        <v>15070</v>
      </c>
      <c r="I416" s="144" t="s">
        <v>49</v>
      </c>
      <c r="J416" s="148">
        <v>3.31</v>
      </c>
      <c r="K416" s="149"/>
      <c r="L416" s="144"/>
      <c r="M416" t="s">
        <v>15071</v>
      </c>
      <c r="N416" t="s">
        <v>42066</v>
      </c>
      <c r="O416" t="s">
        <v>42021</v>
      </c>
      <c r="P416" t="s">
        <v>42015</v>
      </c>
      <c r="Q416" t="s">
        <v>42021</v>
      </c>
      <c r="R416" s="150" t="s">
        <v>42041</v>
      </c>
      <c r="S416" s="150" t="s">
        <v>12065</v>
      </c>
      <c r="T416" t="s">
        <v>15082</v>
      </c>
    </row>
    <row r="417">
      <c r="A417" s="144" t="s">
        <v>15102</v>
      </c>
      <c r="B417" s="144" t="s">
        <v>5896</v>
      </c>
      <c r="C417" s="144" t="s">
        <v>15103</v>
      </c>
      <c r="D417" s="144" t="s">
        <v>3309</v>
      </c>
      <c r="E417" s="144" t="s">
        <v>14456</v>
      </c>
      <c r="F417" s="145" t="s">
        <v>42093</v>
      </c>
      <c r="G417" s="147" t="s">
        <v>42011</v>
      </c>
      <c r="H417" s="147" t="s">
        <v>15104</v>
      </c>
      <c r="I417" s="144" t="s">
        <v>49</v>
      </c>
      <c r="J417" s="148">
        <v>3.4</v>
      </c>
      <c r="K417" s="149"/>
      <c r="L417" s="144"/>
      <c r="M417" t="s">
        <v>15105</v>
      </c>
      <c r="N417" t="s">
        <v>42066</v>
      </c>
      <c r="O417" t="s">
        <v>42031</v>
      </c>
      <c r="P417" t="s">
        <v>42038</v>
      </c>
      <c r="Q417" t="s">
        <v>42021</v>
      </c>
      <c r="R417" s="150" t="s">
        <v>42041</v>
      </c>
      <c r="S417" s="150" t="s">
        <v>12065</v>
      </c>
      <c r="T417" t="s">
        <v>15114</v>
      </c>
    </row>
    <row r="418">
      <c r="A418" s="144" t="s">
        <v>15134</v>
      </c>
      <c r="B418" s="144" t="s">
        <v>6151</v>
      </c>
      <c r="C418" s="144" t="s">
        <v>15136</v>
      </c>
      <c r="D418" s="144" t="s">
        <v>3309</v>
      </c>
      <c r="E418" s="144" t="s">
        <v>15135</v>
      </c>
      <c r="F418" s="145" t="s">
        <v>42093</v>
      </c>
      <c r="G418" s="147" t="s">
        <v>42011</v>
      </c>
      <c r="H418" s="147" t="s">
        <v>15137</v>
      </c>
      <c r="I418" s="144" t="s">
        <v>49</v>
      </c>
      <c r="J418" s="148">
        <v>3.2</v>
      </c>
      <c r="K418" s="149"/>
      <c r="L418" s="144"/>
      <c r="M418" t="s">
        <v>15138</v>
      </c>
      <c r="N418" t="s">
        <v>86</v>
      </c>
      <c r="O418" t="s">
        <v>86</v>
      </c>
      <c r="P418" t="s">
        <v>86</v>
      </c>
      <c r="Q418" t="s">
        <v>86</v>
      </c>
      <c r="R418" s="150" t="s">
        <v>42041</v>
      </c>
      <c r="S418" s="150" t="s">
        <v>42029</v>
      </c>
      <c r="T418" t="s">
        <v>15148</v>
      </c>
    </row>
    <row r="419">
      <c r="A419" s="144" t="s">
        <v>15150</v>
      </c>
      <c r="B419" s="144" t="s">
        <v>6151</v>
      </c>
      <c r="C419" s="144" t="s">
        <v>6203</v>
      </c>
      <c r="D419" s="144" t="s">
        <v>3309</v>
      </c>
      <c r="E419" s="144" t="s">
        <v>15135</v>
      </c>
      <c r="F419" s="145" t="s">
        <v>42093</v>
      </c>
      <c r="G419" s="147" t="s">
        <v>42011</v>
      </c>
      <c r="H419" s="147" t="s">
        <v>15151</v>
      </c>
      <c r="I419" s="144" t="s">
        <v>13219</v>
      </c>
      <c r="J419" s="148">
        <v>3.18</v>
      </c>
      <c r="K419" s="149"/>
      <c r="L419" s="144"/>
      <c r="M419" t="s">
        <v>15152</v>
      </c>
      <c r="N419" t="s">
        <v>86</v>
      </c>
      <c r="O419" t="s">
        <v>86</v>
      </c>
      <c r="P419" t="s">
        <v>86</v>
      </c>
      <c r="Q419" t="s">
        <v>86</v>
      </c>
      <c r="R419" s="150" t="s">
        <v>86</v>
      </c>
      <c r="S419" s="150" t="s">
        <v>86</v>
      </c>
      <c r="T419" t="s">
        <v>15163</v>
      </c>
    </row>
    <row r="420">
      <c r="A420" s="144" t="s">
        <v>15206</v>
      </c>
      <c r="B420" s="144" t="s">
        <v>6151</v>
      </c>
      <c r="C420" s="144" t="s">
        <v>15207</v>
      </c>
      <c r="D420" s="144" t="s">
        <v>3309</v>
      </c>
      <c r="E420" s="144" t="s">
        <v>15135</v>
      </c>
      <c r="F420" s="145" t="s">
        <v>42093</v>
      </c>
      <c r="G420" s="147" t="s">
        <v>42011</v>
      </c>
      <c r="H420" s="147" t="s">
        <v>15208</v>
      </c>
      <c r="I420" s="144" t="s">
        <v>49</v>
      </c>
      <c r="J420" s="148">
        <v>3.21</v>
      </c>
      <c r="K420" s="149"/>
      <c r="L420" s="144"/>
      <c r="M420" t="s">
        <v>15209</v>
      </c>
      <c r="N420" t="s">
        <v>86</v>
      </c>
      <c r="O420" t="s">
        <v>86</v>
      </c>
      <c r="P420" t="s">
        <v>86</v>
      </c>
      <c r="Q420" t="s">
        <v>86</v>
      </c>
      <c r="R420" s="150" t="s">
        <v>42041</v>
      </c>
      <c r="S420" s="150" t="s">
        <v>42029</v>
      </c>
      <c r="T420" t="s">
        <v>15219</v>
      </c>
    </row>
    <row r="421">
      <c r="A421" s="144" t="s">
        <v>15284</v>
      </c>
      <c r="B421" s="144" t="s">
        <v>6151</v>
      </c>
      <c r="C421" s="144" t="s">
        <v>15285</v>
      </c>
      <c r="D421" s="144" t="s">
        <v>3309</v>
      </c>
      <c r="E421" s="144" t="s">
        <v>15135</v>
      </c>
      <c r="F421" s="145" t="s">
        <v>42093</v>
      </c>
      <c r="G421" s="147" t="s">
        <v>42011</v>
      </c>
      <c r="H421" s="147" t="s">
        <v>15286</v>
      </c>
      <c r="I421" s="144" t="s">
        <v>49</v>
      </c>
      <c r="J421" s="148">
        <v>3.37</v>
      </c>
      <c r="K421" s="149"/>
      <c r="L421" s="144"/>
      <c r="M421" t="s">
        <v>15287</v>
      </c>
      <c r="N421" t="s">
        <v>42040</v>
      </c>
      <c r="O421" t="s">
        <v>42031</v>
      </c>
      <c r="P421" t="s">
        <v>42027</v>
      </c>
      <c r="Q421" t="s">
        <v>42039</v>
      </c>
      <c r="R421" s="150" t="s">
        <v>42041</v>
      </c>
      <c r="S421" s="150" t="s">
        <v>42029</v>
      </c>
      <c r="T421" t="s">
        <v>15298</v>
      </c>
    </row>
    <row r="422">
      <c r="A422" s="144" t="s">
        <v>15317</v>
      </c>
      <c r="B422" s="144" t="s">
        <v>6151</v>
      </c>
      <c r="C422" s="144" t="s">
        <v>1980</v>
      </c>
      <c r="D422" s="144" t="s">
        <v>3309</v>
      </c>
      <c r="E422" s="144" t="s">
        <v>15135</v>
      </c>
      <c r="F422" s="145" t="s">
        <v>42093</v>
      </c>
      <c r="G422" s="147" t="s">
        <v>42011</v>
      </c>
      <c r="H422" s="147" t="s">
        <v>15318</v>
      </c>
      <c r="I422" s="144" t="s">
        <v>49</v>
      </c>
      <c r="J422" s="148">
        <v>3.14</v>
      </c>
      <c r="K422" s="149"/>
      <c r="L422" s="144"/>
      <c r="M422" t="s">
        <v>15319</v>
      </c>
      <c r="N422" t="s">
        <v>42104</v>
      </c>
      <c r="O422" t="s">
        <v>42105</v>
      </c>
      <c r="P422" t="s">
        <v>42066</v>
      </c>
      <c r="Q422" t="s">
        <v>42028</v>
      </c>
      <c r="R422" s="150" t="s">
        <v>42055</v>
      </c>
      <c r="S422" s="150" t="s">
        <v>12032</v>
      </c>
      <c r="T422" t="s">
        <v>15332</v>
      </c>
    </row>
    <row r="423">
      <c r="A423" s="144" t="s">
        <v>15346</v>
      </c>
      <c r="B423" s="144" t="s">
        <v>6151</v>
      </c>
      <c r="C423" s="144" t="s">
        <v>15347</v>
      </c>
      <c r="D423" s="144" t="s">
        <v>3309</v>
      </c>
      <c r="E423" s="144" t="s">
        <v>15135</v>
      </c>
      <c r="F423" s="145" t="s">
        <v>42093</v>
      </c>
      <c r="G423" s="147" t="s">
        <v>42011</v>
      </c>
      <c r="H423" s="147" t="s">
        <v>15348</v>
      </c>
      <c r="I423" s="144" t="s">
        <v>49</v>
      </c>
      <c r="J423" s="148">
        <v>3.23</v>
      </c>
      <c r="K423" s="149"/>
      <c r="L423" s="144"/>
      <c r="M423" t="s">
        <v>15349</v>
      </c>
      <c r="N423" t="s">
        <v>42015</v>
      </c>
      <c r="O423" t="s">
        <v>42031</v>
      </c>
      <c r="P423" t="s">
        <v>42015</v>
      </c>
      <c r="Q423" t="s">
        <v>42022</v>
      </c>
      <c r="R423" s="150" t="s">
        <v>4025</v>
      </c>
      <c r="S423" s="150" t="s">
        <v>42029</v>
      </c>
      <c r="T423" t="s">
        <v>15362</v>
      </c>
    </row>
    <row r="424">
      <c r="A424" s="144" t="s">
        <v>15364</v>
      </c>
      <c r="B424" s="144" t="s">
        <v>6151</v>
      </c>
      <c r="C424" s="144" t="s">
        <v>15365</v>
      </c>
      <c r="D424" s="144" t="s">
        <v>3309</v>
      </c>
      <c r="E424" s="144" t="s">
        <v>15135</v>
      </c>
      <c r="F424" s="145" t="s">
        <v>42093</v>
      </c>
      <c r="G424" s="147" t="s">
        <v>42011</v>
      </c>
      <c r="H424" s="147" t="s">
        <v>15366</v>
      </c>
      <c r="I424" s="144" t="s">
        <v>49</v>
      </c>
      <c r="J424" s="148">
        <v>3.55</v>
      </c>
      <c r="K424" s="149"/>
      <c r="L424" s="144"/>
      <c r="M424" t="s">
        <v>15367</v>
      </c>
      <c r="N424" t="s">
        <v>42027</v>
      </c>
      <c r="O424" t="s">
        <v>42031</v>
      </c>
      <c r="P424" t="s">
        <v>42013</v>
      </c>
      <c r="Q424" t="s">
        <v>42030</v>
      </c>
      <c r="R424" s="150" t="s">
        <v>1489</v>
      </c>
      <c r="S424" s="150" t="s">
        <v>2010</v>
      </c>
      <c r="T424" t="s">
        <v>15377</v>
      </c>
    </row>
    <row r="425">
      <c r="A425" s="144" t="s">
        <v>15401</v>
      </c>
      <c r="B425" s="152" t="s">
        <v>6254</v>
      </c>
      <c r="C425" s="154" t="s">
        <v>15402</v>
      </c>
      <c r="D425" s="152" t="s">
        <v>46</v>
      </c>
      <c r="E425" s="144" t="s">
        <v>12658</v>
      </c>
      <c r="F425" s="145" t="s">
        <v>42093</v>
      </c>
      <c r="G425" s="147" t="s">
        <v>42011</v>
      </c>
      <c r="H425" s="155">
        <v>176053.0</v>
      </c>
      <c r="I425" s="144" t="s">
        <v>937</v>
      </c>
      <c r="J425" s="148">
        <v>3.56</v>
      </c>
      <c r="K425" s="149"/>
      <c r="L425" s="157"/>
      <c r="M425" t="s">
        <v>15403</v>
      </c>
      <c r="N425" t="s">
        <v>42031</v>
      </c>
      <c r="O425" t="s">
        <v>42022</v>
      </c>
      <c r="P425" t="s">
        <v>42028</v>
      </c>
      <c r="Q425" t="s">
        <v>42037</v>
      </c>
      <c r="R425" s="150" t="s">
        <v>1489</v>
      </c>
      <c r="S425" s="150" t="s">
        <v>22460</v>
      </c>
    </row>
    <row r="426">
      <c r="A426" s="144" t="s">
        <v>15426</v>
      </c>
      <c r="B426" s="144" t="s">
        <v>6478</v>
      </c>
      <c r="C426" s="144" t="s">
        <v>4585</v>
      </c>
      <c r="D426" s="144" t="s">
        <v>3309</v>
      </c>
      <c r="E426" s="144" t="s">
        <v>14372</v>
      </c>
      <c r="F426" s="145" t="s">
        <v>42093</v>
      </c>
      <c r="G426" s="147" t="s">
        <v>42011</v>
      </c>
      <c r="H426" s="147" t="s">
        <v>15427</v>
      </c>
      <c r="I426" s="144" t="s">
        <v>11052</v>
      </c>
      <c r="J426" s="148">
        <v>3.83</v>
      </c>
      <c r="K426" s="149"/>
      <c r="L426" s="144"/>
      <c r="M426" t="s">
        <v>15428</v>
      </c>
      <c r="N426" t="s">
        <v>42052</v>
      </c>
      <c r="O426" t="s">
        <v>42037</v>
      </c>
      <c r="P426" t="s">
        <v>42013</v>
      </c>
      <c r="Q426" t="s">
        <v>42030</v>
      </c>
      <c r="R426" s="150" t="s">
        <v>1489</v>
      </c>
      <c r="S426" s="150" t="s">
        <v>22460</v>
      </c>
      <c r="T426" t="s">
        <v>15438</v>
      </c>
    </row>
    <row r="427">
      <c r="A427" s="144" t="s">
        <v>15446</v>
      </c>
      <c r="B427" s="144" t="s">
        <v>6478</v>
      </c>
      <c r="C427" s="144" t="s">
        <v>15447</v>
      </c>
      <c r="D427" s="144" t="s">
        <v>3309</v>
      </c>
      <c r="E427" s="144" t="s">
        <v>14559</v>
      </c>
      <c r="F427" s="145" t="s">
        <v>42093</v>
      </c>
      <c r="G427" s="147" t="s">
        <v>42011</v>
      </c>
      <c r="H427" s="147" t="s">
        <v>15448</v>
      </c>
      <c r="I427" s="144" t="s">
        <v>49</v>
      </c>
      <c r="J427" s="148">
        <v>2.6</v>
      </c>
      <c r="K427" s="149"/>
      <c r="L427" s="144"/>
      <c r="M427" t="s">
        <v>15449</v>
      </c>
      <c r="N427" t="s">
        <v>86</v>
      </c>
      <c r="O427" t="s">
        <v>86</v>
      </c>
      <c r="P427" t="s">
        <v>86</v>
      </c>
      <c r="Q427" t="s">
        <v>86</v>
      </c>
      <c r="R427" s="150" t="s">
        <v>86</v>
      </c>
      <c r="S427" s="150" t="s">
        <v>86</v>
      </c>
      <c r="T427" t="s">
        <v>15455</v>
      </c>
    </row>
    <row r="428">
      <c r="A428" s="144" t="s">
        <v>15466</v>
      </c>
      <c r="B428" s="144" t="s">
        <v>6478</v>
      </c>
      <c r="C428" s="144" t="s">
        <v>6512</v>
      </c>
      <c r="D428" s="144" t="s">
        <v>3309</v>
      </c>
      <c r="E428" s="144" t="s">
        <v>14372</v>
      </c>
      <c r="F428" s="145" t="s">
        <v>42093</v>
      </c>
      <c r="G428" s="147" t="s">
        <v>42011</v>
      </c>
      <c r="H428" s="147" t="s">
        <v>15467</v>
      </c>
      <c r="I428" s="144" t="s">
        <v>8000</v>
      </c>
      <c r="J428" s="148">
        <v>3.62</v>
      </c>
      <c r="K428" s="149" t="s">
        <v>4739</v>
      </c>
      <c r="L428" s="144" t="s">
        <v>86</v>
      </c>
      <c r="M428" t="s">
        <v>15468</v>
      </c>
      <c r="N428" t="s">
        <v>42012</v>
      </c>
      <c r="O428" t="s">
        <v>42021</v>
      </c>
      <c r="P428" t="s">
        <v>42048</v>
      </c>
      <c r="Q428" t="s">
        <v>42023</v>
      </c>
      <c r="R428" s="150" t="s">
        <v>2445</v>
      </c>
      <c r="S428" s="150" t="s">
        <v>6070</v>
      </c>
      <c r="T428" t="s">
        <v>422</v>
      </c>
    </row>
    <row r="429">
      <c r="A429" s="144" t="s">
        <v>15497</v>
      </c>
      <c r="B429" s="144" t="s">
        <v>6478</v>
      </c>
      <c r="C429" s="144" t="s">
        <v>15498</v>
      </c>
      <c r="D429" s="144" t="s">
        <v>3309</v>
      </c>
      <c r="E429" s="144" t="s">
        <v>14559</v>
      </c>
      <c r="F429" s="145" t="s">
        <v>42093</v>
      </c>
      <c r="G429" s="147" t="s">
        <v>42011</v>
      </c>
      <c r="H429" s="147" t="s">
        <v>15499</v>
      </c>
      <c r="I429" s="144" t="s">
        <v>49</v>
      </c>
      <c r="J429" s="148">
        <v>3.3</v>
      </c>
      <c r="K429" s="149"/>
      <c r="L429" s="144"/>
      <c r="M429" t="s">
        <v>15500</v>
      </c>
      <c r="N429" t="s">
        <v>42012</v>
      </c>
      <c r="O429" t="s">
        <v>42049</v>
      </c>
      <c r="P429" t="s">
        <v>42014</v>
      </c>
      <c r="Q429" t="s">
        <v>42040</v>
      </c>
      <c r="R429" s="150" t="s">
        <v>4025</v>
      </c>
      <c r="S429" s="150" t="s">
        <v>12065</v>
      </c>
      <c r="T429" t="s">
        <v>15511</v>
      </c>
    </row>
    <row r="430">
      <c r="A430" s="144" t="s">
        <v>15533</v>
      </c>
      <c r="B430" s="152" t="s">
        <v>6478</v>
      </c>
      <c r="C430" s="154" t="s">
        <v>15534</v>
      </c>
      <c r="D430" s="154" t="s">
        <v>3309</v>
      </c>
      <c r="E430" s="144" t="s">
        <v>14372</v>
      </c>
      <c r="F430" s="145" t="s">
        <v>42093</v>
      </c>
      <c r="G430" s="147" t="s">
        <v>42011</v>
      </c>
      <c r="H430" s="155">
        <v>178411.0</v>
      </c>
      <c r="I430" s="144" t="s">
        <v>49</v>
      </c>
      <c r="J430" s="148">
        <v>3.64</v>
      </c>
      <c r="K430" s="149" t="s">
        <v>4739</v>
      </c>
      <c r="L430" s="157"/>
      <c r="M430" t="s">
        <v>15535</v>
      </c>
      <c r="N430" t="s">
        <v>42106</v>
      </c>
      <c r="O430" t="s">
        <v>42024</v>
      </c>
      <c r="P430" t="s">
        <v>42030</v>
      </c>
      <c r="Q430" t="s">
        <v>42047</v>
      </c>
      <c r="R430" s="150" t="s">
        <v>2010</v>
      </c>
      <c r="S430" s="150" t="s">
        <v>42025</v>
      </c>
    </row>
    <row r="431">
      <c r="A431" s="144" t="s">
        <v>15559</v>
      </c>
      <c r="B431" s="144" t="s">
        <v>6478</v>
      </c>
      <c r="C431" s="144" t="s">
        <v>15560</v>
      </c>
      <c r="D431" s="144" t="s">
        <v>3309</v>
      </c>
      <c r="E431" s="144" t="s">
        <v>14559</v>
      </c>
      <c r="F431" s="145" t="s">
        <v>42093</v>
      </c>
      <c r="G431" s="147" t="s">
        <v>42011</v>
      </c>
      <c r="H431" s="147" t="s">
        <v>15561</v>
      </c>
      <c r="I431" s="144" t="s">
        <v>49</v>
      </c>
      <c r="J431" s="148">
        <v>3.34</v>
      </c>
      <c r="K431" s="149"/>
      <c r="L431" s="144"/>
      <c r="M431" t="s">
        <v>15562</v>
      </c>
      <c r="N431" t="s">
        <v>86</v>
      </c>
      <c r="O431" t="s">
        <v>86</v>
      </c>
      <c r="P431" t="s">
        <v>86</v>
      </c>
      <c r="Q431" t="s">
        <v>86</v>
      </c>
      <c r="R431" s="150" t="s">
        <v>86</v>
      </c>
      <c r="S431" s="150" t="s">
        <v>86</v>
      </c>
      <c r="T431" t="s">
        <v>15572</v>
      </c>
    </row>
    <row r="432">
      <c r="A432" s="144" t="s">
        <v>15584</v>
      </c>
      <c r="B432" s="152" t="s">
        <v>6478</v>
      </c>
      <c r="C432" s="154" t="s">
        <v>15585</v>
      </c>
      <c r="D432" s="154" t="s">
        <v>3309</v>
      </c>
      <c r="E432" s="144" t="s">
        <v>14559</v>
      </c>
      <c r="F432" s="145" t="s">
        <v>42093</v>
      </c>
      <c r="G432" s="147" t="s">
        <v>42011</v>
      </c>
      <c r="H432" s="155">
        <v>178624.0</v>
      </c>
      <c r="I432" s="144" t="s">
        <v>49</v>
      </c>
      <c r="J432" s="148">
        <v>3.37</v>
      </c>
      <c r="K432" s="149"/>
      <c r="L432" s="157"/>
      <c r="M432" t="s">
        <v>15586</v>
      </c>
      <c r="N432" t="s">
        <v>42038</v>
      </c>
      <c r="O432" t="s">
        <v>42039</v>
      </c>
      <c r="P432" t="s">
        <v>42052</v>
      </c>
      <c r="Q432" t="s">
        <v>42031</v>
      </c>
      <c r="R432" s="150" t="s">
        <v>42041</v>
      </c>
      <c r="S432" s="150" t="s">
        <v>42029</v>
      </c>
    </row>
    <row r="433">
      <c r="A433" s="144" t="s">
        <v>15629</v>
      </c>
      <c r="B433" s="144" t="s">
        <v>6478</v>
      </c>
      <c r="C433" s="144" t="s">
        <v>6615</v>
      </c>
      <c r="D433" s="144" t="s">
        <v>3309</v>
      </c>
      <c r="E433" s="144" t="s">
        <v>14372</v>
      </c>
      <c r="F433" s="145" t="s">
        <v>42093</v>
      </c>
      <c r="G433" s="147" t="s">
        <v>42011</v>
      </c>
      <c r="H433" s="147" t="s">
        <v>15630</v>
      </c>
      <c r="I433" s="144" t="s">
        <v>1330</v>
      </c>
      <c r="J433" s="148">
        <v>3.62</v>
      </c>
      <c r="K433" s="149"/>
      <c r="L433" s="144"/>
      <c r="M433" t="s">
        <v>15631</v>
      </c>
      <c r="N433" t="s">
        <v>42052</v>
      </c>
      <c r="O433" t="s">
        <v>42094</v>
      </c>
      <c r="P433" t="s">
        <v>42107</v>
      </c>
      <c r="Q433" t="s">
        <v>42037</v>
      </c>
      <c r="R433" s="150" t="s">
        <v>2445</v>
      </c>
      <c r="S433" s="150" t="s">
        <v>8552</v>
      </c>
      <c r="T433" t="s">
        <v>15643</v>
      </c>
    </row>
    <row r="434">
      <c r="A434" s="144" t="s">
        <v>15652</v>
      </c>
      <c r="B434" s="144" t="s">
        <v>6478</v>
      </c>
      <c r="C434" s="144" t="s">
        <v>15653</v>
      </c>
      <c r="D434" s="144" t="s">
        <v>3309</v>
      </c>
      <c r="E434" s="144" t="s">
        <v>14372</v>
      </c>
      <c r="F434" s="145" t="s">
        <v>42093</v>
      </c>
      <c r="G434" s="147" t="s">
        <v>42011</v>
      </c>
      <c r="H434" s="147" t="s">
        <v>15654</v>
      </c>
      <c r="I434" s="144" t="s">
        <v>937</v>
      </c>
      <c r="J434" s="148">
        <v>3.54</v>
      </c>
      <c r="K434" s="149"/>
      <c r="L434" s="144"/>
      <c r="M434" t="s">
        <v>15655</v>
      </c>
      <c r="N434" t="s">
        <v>42045</v>
      </c>
      <c r="O434" t="s">
        <v>42023</v>
      </c>
      <c r="P434" t="s">
        <v>42038</v>
      </c>
      <c r="Q434" t="s">
        <v>42108</v>
      </c>
      <c r="R434" s="150" t="s">
        <v>42041</v>
      </c>
      <c r="S434" s="150" t="s">
        <v>12065</v>
      </c>
      <c r="T434" t="s">
        <v>15663</v>
      </c>
    </row>
    <row r="435">
      <c r="A435" s="144" t="s">
        <v>15687</v>
      </c>
      <c r="B435" s="144" t="s">
        <v>6478</v>
      </c>
      <c r="C435" s="144" t="s">
        <v>15688</v>
      </c>
      <c r="D435" s="144" t="s">
        <v>3309</v>
      </c>
      <c r="E435" s="144" t="s">
        <v>14372</v>
      </c>
      <c r="F435" s="145" t="s">
        <v>42093</v>
      </c>
      <c r="G435" s="147" t="s">
        <v>42011</v>
      </c>
      <c r="H435" s="147" t="s">
        <v>15689</v>
      </c>
      <c r="I435" s="144" t="s">
        <v>49</v>
      </c>
      <c r="J435" s="148">
        <v>3.79</v>
      </c>
      <c r="K435" s="149" t="s">
        <v>86</v>
      </c>
      <c r="L435" s="144" t="s">
        <v>86</v>
      </c>
      <c r="M435" t="s">
        <v>15690</v>
      </c>
      <c r="N435" t="s">
        <v>42040</v>
      </c>
      <c r="O435" t="s">
        <v>42064</v>
      </c>
      <c r="P435" t="s">
        <v>42027</v>
      </c>
      <c r="Q435" t="s">
        <v>42022</v>
      </c>
      <c r="R435" s="150" t="s">
        <v>42029</v>
      </c>
      <c r="S435" s="150" t="s">
        <v>8453</v>
      </c>
      <c r="T435" t="s">
        <v>15698</v>
      </c>
    </row>
    <row r="436">
      <c r="A436" s="144" t="s">
        <v>15711</v>
      </c>
      <c r="B436" s="144" t="s">
        <v>6478</v>
      </c>
      <c r="C436" s="144" t="s">
        <v>15712</v>
      </c>
      <c r="D436" s="144" t="s">
        <v>3309</v>
      </c>
      <c r="E436" s="144" t="s">
        <v>14559</v>
      </c>
      <c r="F436" s="145" t="s">
        <v>42093</v>
      </c>
      <c r="G436" s="147" t="s">
        <v>42011</v>
      </c>
      <c r="H436" s="147" t="s">
        <v>15713</v>
      </c>
      <c r="I436" s="144" t="s">
        <v>49</v>
      </c>
      <c r="J436" s="148">
        <v>3.35</v>
      </c>
      <c r="K436" s="149"/>
      <c r="L436" s="144"/>
      <c r="M436" t="s">
        <v>15714</v>
      </c>
      <c r="N436" t="s">
        <v>86</v>
      </c>
      <c r="O436" t="s">
        <v>86</v>
      </c>
      <c r="P436" t="s">
        <v>86</v>
      </c>
      <c r="Q436" t="s">
        <v>86</v>
      </c>
      <c r="R436" s="150" t="s">
        <v>42041</v>
      </c>
      <c r="S436" s="150" t="s">
        <v>12065</v>
      </c>
      <c r="T436" t="s">
        <v>15721</v>
      </c>
    </row>
    <row r="437">
      <c r="A437" s="144" t="s">
        <v>15749</v>
      </c>
      <c r="B437" s="144" t="s">
        <v>6478</v>
      </c>
      <c r="C437" s="144" t="s">
        <v>6512</v>
      </c>
      <c r="D437" s="144" t="s">
        <v>3309</v>
      </c>
      <c r="E437" s="144" t="s">
        <v>14372</v>
      </c>
      <c r="F437" s="145" t="s">
        <v>42093</v>
      </c>
      <c r="G437" s="147" t="s">
        <v>42011</v>
      </c>
      <c r="H437" s="147" t="s">
        <v>15750</v>
      </c>
      <c r="I437" s="144" t="s">
        <v>49</v>
      </c>
      <c r="J437" s="148">
        <v>3.43</v>
      </c>
      <c r="K437" s="149"/>
      <c r="L437" s="144"/>
      <c r="M437" t="s">
        <v>15751</v>
      </c>
      <c r="N437" t="s">
        <v>42049</v>
      </c>
      <c r="O437" t="s">
        <v>42030</v>
      </c>
      <c r="P437" t="s">
        <v>42027</v>
      </c>
      <c r="Q437" t="s">
        <v>42094</v>
      </c>
      <c r="R437" s="150" t="s">
        <v>1489</v>
      </c>
      <c r="S437" s="150" t="s">
        <v>8552</v>
      </c>
      <c r="T437" t="s">
        <v>15761</v>
      </c>
    </row>
    <row r="438">
      <c r="A438" s="144" t="s">
        <v>15768</v>
      </c>
      <c r="B438" s="144" t="s">
        <v>6478</v>
      </c>
      <c r="C438" s="144" t="s">
        <v>11932</v>
      </c>
      <c r="D438" s="144" t="s">
        <v>3309</v>
      </c>
      <c r="E438" s="144" t="s">
        <v>14372</v>
      </c>
      <c r="F438" s="145" t="s">
        <v>42093</v>
      </c>
      <c r="G438" s="147" t="s">
        <v>42011</v>
      </c>
      <c r="H438" s="147" t="s">
        <v>15769</v>
      </c>
      <c r="I438" s="144" t="s">
        <v>49</v>
      </c>
      <c r="J438" s="148">
        <v>3.6</v>
      </c>
      <c r="K438" s="149"/>
      <c r="L438" s="144" t="s">
        <v>15771</v>
      </c>
      <c r="M438" t="s">
        <v>15770</v>
      </c>
      <c r="N438" t="s">
        <v>42028</v>
      </c>
      <c r="O438" t="s">
        <v>42044</v>
      </c>
      <c r="P438" t="s">
        <v>42015</v>
      </c>
      <c r="Q438" t="s">
        <v>42044</v>
      </c>
      <c r="R438" s="150" t="s">
        <v>2445</v>
      </c>
      <c r="S438" s="150" t="s">
        <v>8552</v>
      </c>
      <c r="T438" t="s">
        <v>15779</v>
      </c>
    </row>
    <row r="439">
      <c r="A439" s="144" t="s">
        <v>15783</v>
      </c>
      <c r="B439" s="144" t="s">
        <v>6640</v>
      </c>
      <c r="C439" s="144" t="s">
        <v>13753</v>
      </c>
      <c r="D439" s="144" t="s">
        <v>936</v>
      </c>
      <c r="E439" s="144" t="s">
        <v>12739</v>
      </c>
      <c r="F439" s="145" t="s">
        <v>42093</v>
      </c>
      <c r="G439" s="147" t="s">
        <v>42011</v>
      </c>
      <c r="H439" s="147" t="s">
        <v>15784</v>
      </c>
      <c r="I439" s="144" t="s">
        <v>49</v>
      </c>
      <c r="J439" s="148">
        <v>3.17</v>
      </c>
      <c r="K439" s="149"/>
      <c r="L439" s="144"/>
      <c r="M439" t="s">
        <v>15785</v>
      </c>
      <c r="N439" t="s">
        <v>86</v>
      </c>
      <c r="O439" t="s">
        <v>86</v>
      </c>
      <c r="P439" t="s">
        <v>86</v>
      </c>
      <c r="Q439" t="s">
        <v>86</v>
      </c>
      <c r="R439" s="150" t="s">
        <v>86</v>
      </c>
      <c r="S439" s="150" t="s">
        <v>86</v>
      </c>
      <c r="T439" t="s">
        <v>3253</v>
      </c>
    </row>
    <row r="440">
      <c r="A440" s="144" t="s">
        <v>15816</v>
      </c>
      <c r="B440" s="144" t="s">
        <v>6716</v>
      </c>
      <c r="C440" s="144" t="s">
        <v>15817</v>
      </c>
      <c r="D440" s="144" t="s">
        <v>3309</v>
      </c>
      <c r="E440" s="144" t="s">
        <v>13458</v>
      </c>
      <c r="F440" s="145" t="s">
        <v>42093</v>
      </c>
      <c r="G440" s="147" t="s">
        <v>42011</v>
      </c>
      <c r="H440" s="147" t="s">
        <v>15818</v>
      </c>
      <c r="I440" s="144" t="s">
        <v>49</v>
      </c>
      <c r="J440" s="148">
        <v>3.15</v>
      </c>
      <c r="K440" s="149"/>
      <c r="L440" s="144"/>
      <c r="M440" t="s">
        <v>15819</v>
      </c>
      <c r="N440" t="s">
        <v>86</v>
      </c>
      <c r="O440" t="s">
        <v>86</v>
      </c>
      <c r="P440" t="s">
        <v>86</v>
      </c>
      <c r="Q440" t="s">
        <v>86</v>
      </c>
      <c r="R440" s="150" t="s">
        <v>86</v>
      </c>
      <c r="S440" s="150" t="s">
        <v>86</v>
      </c>
      <c r="T440" t="s">
        <v>3244</v>
      </c>
    </row>
    <row r="441">
      <c r="A441" s="151" t="s">
        <v>15839</v>
      </c>
      <c r="B441" s="151" t="s">
        <v>6716</v>
      </c>
      <c r="C441" s="161" t="s">
        <v>14377</v>
      </c>
      <c r="D441" s="154" t="s">
        <v>3309</v>
      </c>
      <c r="E441" s="144" t="s">
        <v>14559</v>
      </c>
      <c r="F441" s="145" t="s">
        <v>42093</v>
      </c>
      <c r="G441" s="147" t="s">
        <v>42011</v>
      </c>
      <c r="H441" s="153">
        <v>181215.0</v>
      </c>
      <c r="I441" s="152" t="s">
        <v>49</v>
      </c>
      <c r="J441" s="148">
        <v>3.48</v>
      </c>
      <c r="K441" s="149"/>
      <c r="L441" s="144"/>
      <c r="M441" t="s">
        <v>15840</v>
      </c>
      <c r="N441" t="s">
        <v>42034</v>
      </c>
      <c r="O441" t="s">
        <v>42040</v>
      </c>
      <c r="P441" t="s">
        <v>42015</v>
      </c>
      <c r="Q441" t="s">
        <v>42040</v>
      </c>
      <c r="R441" s="150" t="s">
        <v>42041</v>
      </c>
      <c r="S441" s="150" t="s">
        <v>2010</v>
      </c>
    </row>
    <row r="442">
      <c r="A442" s="144" t="s">
        <v>15892</v>
      </c>
      <c r="B442" s="144" t="s">
        <v>6716</v>
      </c>
      <c r="C442" s="144" t="s">
        <v>2103</v>
      </c>
      <c r="D442" s="144" t="s">
        <v>3309</v>
      </c>
      <c r="E442" s="144" t="s">
        <v>15135</v>
      </c>
      <c r="F442" s="145" t="s">
        <v>42093</v>
      </c>
      <c r="G442" s="147" t="s">
        <v>42011</v>
      </c>
      <c r="H442" s="147" t="s">
        <v>15893</v>
      </c>
      <c r="I442" s="144" t="s">
        <v>49</v>
      </c>
      <c r="J442" s="148">
        <v>3.36</v>
      </c>
      <c r="K442" s="149"/>
      <c r="L442" s="144"/>
      <c r="M442" t="s">
        <v>15894</v>
      </c>
      <c r="N442" t="s">
        <v>86</v>
      </c>
      <c r="O442" t="s">
        <v>86</v>
      </c>
      <c r="P442" t="s">
        <v>86</v>
      </c>
      <c r="Q442" t="s">
        <v>86</v>
      </c>
      <c r="R442" s="150" t="s">
        <v>86</v>
      </c>
      <c r="S442" s="150" t="s">
        <v>86</v>
      </c>
      <c r="T442" t="s">
        <v>15906</v>
      </c>
    </row>
    <row r="443">
      <c r="A443" s="144" t="s">
        <v>15922</v>
      </c>
      <c r="B443" s="144" t="s">
        <v>6801</v>
      </c>
      <c r="C443" s="144" t="s">
        <v>15923</v>
      </c>
      <c r="D443" s="144" t="s">
        <v>2136</v>
      </c>
      <c r="E443" s="144" t="s">
        <v>7465</v>
      </c>
      <c r="F443" s="145" t="s">
        <v>42093</v>
      </c>
      <c r="G443" s="147" t="s">
        <v>42011</v>
      </c>
      <c r="H443" s="147" t="s">
        <v>15924</v>
      </c>
      <c r="I443" s="144" t="s">
        <v>49</v>
      </c>
      <c r="J443" s="148">
        <v>2.91</v>
      </c>
      <c r="K443" s="149"/>
      <c r="L443" s="144"/>
      <c r="M443" t="s">
        <v>15925</v>
      </c>
      <c r="N443" t="s">
        <v>86</v>
      </c>
      <c r="O443" t="s">
        <v>86</v>
      </c>
      <c r="P443" t="s">
        <v>86</v>
      </c>
      <c r="Q443" t="s">
        <v>86</v>
      </c>
      <c r="R443" s="150" t="s">
        <v>86</v>
      </c>
      <c r="S443" s="150" t="s">
        <v>86</v>
      </c>
      <c r="T443" t="s">
        <v>15934</v>
      </c>
    </row>
    <row r="444">
      <c r="A444" s="144" t="s">
        <v>15952</v>
      </c>
      <c r="B444" s="144" t="s">
        <v>6801</v>
      </c>
      <c r="C444" s="144" t="s">
        <v>15953</v>
      </c>
      <c r="D444" s="144" t="s">
        <v>2136</v>
      </c>
      <c r="E444" s="144" t="s">
        <v>7465</v>
      </c>
      <c r="F444" s="145" t="s">
        <v>42093</v>
      </c>
      <c r="G444" s="147" t="s">
        <v>42011</v>
      </c>
      <c r="H444" s="147" t="s">
        <v>15954</v>
      </c>
      <c r="I444" s="144" t="s">
        <v>1330</v>
      </c>
      <c r="J444" s="148">
        <v>3.28</v>
      </c>
      <c r="K444" s="149"/>
      <c r="L444" s="144" t="s">
        <v>15956</v>
      </c>
      <c r="M444" t="s">
        <v>15955</v>
      </c>
      <c r="N444" t="s">
        <v>42039</v>
      </c>
      <c r="O444" t="s">
        <v>42035</v>
      </c>
      <c r="P444" t="s">
        <v>42049</v>
      </c>
      <c r="Q444" t="s">
        <v>42030</v>
      </c>
      <c r="R444" s="150" t="s">
        <v>12065</v>
      </c>
      <c r="S444" s="150" t="s">
        <v>8453</v>
      </c>
      <c r="T444" t="s">
        <v>15964</v>
      </c>
    </row>
    <row r="445">
      <c r="A445" s="144" t="s">
        <v>15984</v>
      </c>
      <c r="B445" s="144" t="s">
        <v>6874</v>
      </c>
      <c r="C445" s="144" t="s">
        <v>12046</v>
      </c>
      <c r="D445" s="144" t="s">
        <v>2304</v>
      </c>
      <c r="E445" s="144" t="s">
        <v>13805</v>
      </c>
      <c r="F445" s="145" t="s">
        <v>42093</v>
      </c>
      <c r="G445" s="147" t="s">
        <v>42011</v>
      </c>
      <c r="H445" s="147" t="s">
        <v>15985</v>
      </c>
      <c r="I445" s="144" t="s">
        <v>1330</v>
      </c>
      <c r="J445" s="148">
        <v>3.3</v>
      </c>
      <c r="K445" s="149"/>
      <c r="L445" s="144"/>
      <c r="M445" t="s">
        <v>15986</v>
      </c>
      <c r="N445" t="s">
        <v>42034</v>
      </c>
      <c r="O445" t="s">
        <v>42049</v>
      </c>
      <c r="P445" t="s">
        <v>42034</v>
      </c>
      <c r="Q445" t="s">
        <v>42040</v>
      </c>
      <c r="R445" s="150" t="s">
        <v>42051</v>
      </c>
      <c r="S445" s="150" t="s">
        <v>12032</v>
      </c>
      <c r="T445" t="s">
        <v>15997</v>
      </c>
    </row>
    <row r="446">
      <c r="A446" s="144" t="s">
        <v>16007</v>
      </c>
      <c r="B446" s="144" t="s">
        <v>6874</v>
      </c>
      <c r="C446" s="144" t="s">
        <v>16008</v>
      </c>
      <c r="D446" s="144" t="s">
        <v>2304</v>
      </c>
      <c r="E446" s="144" t="s">
        <v>13805</v>
      </c>
      <c r="F446" s="145" t="s">
        <v>42093</v>
      </c>
      <c r="G446" s="147" t="s">
        <v>42011</v>
      </c>
      <c r="H446" s="147" t="s">
        <v>16009</v>
      </c>
      <c r="I446" s="144" t="s">
        <v>1330</v>
      </c>
      <c r="J446" s="148">
        <v>3.1</v>
      </c>
      <c r="K446" s="149"/>
      <c r="L446" s="144"/>
      <c r="M446" t="s">
        <v>16010</v>
      </c>
      <c r="N446" t="s">
        <v>42048</v>
      </c>
      <c r="O446" t="s">
        <v>42013</v>
      </c>
      <c r="P446" t="s">
        <v>42050</v>
      </c>
      <c r="Q446" t="s">
        <v>42027</v>
      </c>
      <c r="R446" s="150" t="s">
        <v>42055</v>
      </c>
      <c r="S446" s="150" t="s">
        <v>2445</v>
      </c>
      <c r="T446" t="s">
        <v>16018</v>
      </c>
    </row>
    <row r="447">
      <c r="A447" s="144" t="s">
        <v>16028</v>
      </c>
      <c r="B447" s="144" t="s">
        <v>6874</v>
      </c>
      <c r="C447" s="144" t="s">
        <v>13495</v>
      </c>
      <c r="D447" s="144" t="s">
        <v>2304</v>
      </c>
      <c r="E447" s="144" t="s">
        <v>13805</v>
      </c>
      <c r="F447" s="145" t="s">
        <v>42093</v>
      </c>
      <c r="G447" s="147" t="s">
        <v>42011</v>
      </c>
      <c r="H447" s="147" t="s">
        <v>16029</v>
      </c>
      <c r="I447" s="144" t="s">
        <v>1330</v>
      </c>
      <c r="J447" s="148">
        <v>3.37</v>
      </c>
      <c r="K447" s="149"/>
      <c r="L447" s="144"/>
      <c r="M447" t="s">
        <v>16030</v>
      </c>
      <c r="N447" t="s">
        <v>42045</v>
      </c>
      <c r="O447" t="s">
        <v>42023</v>
      </c>
      <c r="P447" t="s">
        <v>42045</v>
      </c>
      <c r="Q447" t="s">
        <v>42109</v>
      </c>
      <c r="R447" s="150" t="s">
        <v>42055</v>
      </c>
      <c r="S447" s="150" t="s">
        <v>42054</v>
      </c>
      <c r="T447" t="s">
        <v>16041</v>
      </c>
    </row>
    <row r="448">
      <c r="A448" s="144" t="s">
        <v>16060</v>
      </c>
      <c r="B448" s="144" t="s">
        <v>7138</v>
      </c>
      <c r="C448" s="144" t="s">
        <v>16062</v>
      </c>
      <c r="D448" s="144" t="s">
        <v>462</v>
      </c>
      <c r="E448" s="144" t="s">
        <v>16061</v>
      </c>
      <c r="F448" s="145" t="s">
        <v>42093</v>
      </c>
      <c r="G448" s="147" t="s">
        <v>42011</v>
      </c>
      <c r="H448" s="147" t="s">
        <v>16063</v>
      </c>
      <c r="I448" s="144" t="s">
        <v>49</v>
      </c>
      <c r="J448" s="148">
        <v>3.26</v>
      </c>
      <c r="K448" s="149"/>
      <c r="L448" s="144"/>
      <c r="M448" t="s">
        <v>16064</v>
      </c>
      <c r="N448" t="s">
        <v>42045</v>
      </c>
      <c r="O448" t="s">
        <v>42021</v>
      </c>
      <c r="P448" t="s">
        <v>42038</v>
      </c>
      <c r="Q448" t="s">
        <v>42023</v>
      </c>
      <c r="R448" s="150" t="s">
        <v>42055</v>
      </c>
      <c r="S448" s="150" t="s">
        <v>12032</v>
      </c>
      <c r="T448" t="s">
        <v>16074</v>
      </c>
    </row>
    <row r="449">
      <c r="A449" s="144" t="s">
        <v>16089</v>
      </c>
      <c r="B449" s="144" t="s">
        <v>7138</v>
      </c>
      <c r="C449" s="144" t="s">
        <v>16090</v>
      </c>
      <c r="D449" s="144" t="s">
        <v>462</v>
      </c>
      <c r="E449" s="144" t="s">
        <v>13458</v>
      </c>
      <c r="F449" s="145" t="s">
        <v>42093</v>
      </c>
      <c r="G449" s="147" t="s">
        <v>42011</v>
      </c>
      <c r="H449" s="147" t="s">
        <v>16091</v>
      </c>
      <c r="I449" s="144" t="s">
        <v>49</v>
      </c>
      <c r="J449" s="148">
        <v>2.99</v>
      </c>
      <c r="K449" s="149" t="s">
        <v>86</v>
      </c>
      <c r="L449" s="144" t="s">
        <v>86</v>
      </c>
      <c r="M449" t="s">
        <v>16092</v>
      </c>
      <c r="N449" t="s">
        <v>86</v>
      </c>
      <c r="O449" t="s">
        <v>86</v>
      </c>
      <c r="P449" t="s">
        <v>86</v>
      </c>
      <c r="Q449" t="s">
        <v>86</v>
      </c>
      <c r="R449" s="150" t="s">
        <v>86</v>
      </c>
      <c r="S449" s="150" t="s">
        <v>86</v>
      </c>
      <c r="T449" t="s">
        <v>422</v>
      </c>
    </row>
    <row r="450">
      <c r="A450" s="144" t="s">
        <v>16101</v>
      </c>
      <c r="B450" s="144" t="s">
        <v>7138</v>
      </c>
      <c r="C450" s="144" t="s">
        <v>16102</v>
      </c>
      <c r="D450" s="144" t="s">
        <v>462</v>
      </c>
      <c r="E450" s="144" t="s">
        <v>16061</v>
      </c>
      <c r="F450" s="145" t="s">
        <v>42093</v>
      </c>
      <c r="G450" s="147" t="s">
        <v>42011</v>
      </c>
      <c r="H450" s="147" t="s">
        <v>16103</v>
      </c>
      <c r="I450" s="144" t="s">
        <v>49</v>
      </c>
      <c r="J450" s="148">
        <v>2.5</v>
      </c>
      <c r="K450" s="149"/>
      <c r="L450" s="144"/>
      <c r="M450" t="s">
        <v>16104</v>
      </c>
      <c r="N450" t="s">
        <v>86</v>
      </c>
      <c r="O450" t="s">
        <v>86</v>
      </c>
      <c r="P450" t="s">
        <v>86</v>
      </c>
      <c r="Q450" t="s">
        <v>86</v>
      </c>
      <c r="R450" s="150" t="s">
        <v>86</v>
      </c>
      <c r="S450" s="150" t="s">
        <v>86</v>
      </c>
      <c r="T450" t="s">
        <v>3244</v>
      </c>
    </row>
    <row r="451">
      <c r="A451" s="144" t="s">
        <v>16118</v>
      </c>
      <c r="B451" s="144" t="s">
        <v>7205</v>
      </c>
      <c r="C451" s="144" t="s">
        <v>16119</v>
      </c>
      <c r="D451" s="144" t="s">
        <v>2136</v>
      </c>
      <c r="E451" s="144" t="s">
        <v>7465</v>
      </c>
      <c r="F451" s="145" t="s">
        <v>42093</v>
      </c>
      <c r="G451" s="147" t="s">
        <v>42011</v>
      </c>
      <c r="H451" s="147" t="s">
        <v>16120</v>
      </c>
      <c r="I451" s="144" t="s">
        <v>49</v>
      </c>
      <c r="J451" s="148">
        <v>3.52</v>
      </c>
      <c r="K451" s="149" t="s">
        <v>7727</v>
      </c>
      <c r="L451" s="144"/>
      <c r="M451" t="s">
        <v>16121</v>
      </c>
      <c r="N451" t="s">
        <v>42027</v>
      </c>
      <c r="O451" t="s">
        <v>42053</v>
      </c>
      <c r="P451" t="s">
        <v>42027</v>
      </c>
      <c r="Q451" t="s">
        <v>42044</v>
      </c>
      <c r="R451" s="150" t="s">
        <v>1489</v>
      </c>
      <c r="S451" s="150" t="s">
        <v>8552</v>
      </c>
      <c r="T451" t="s">
        <v>16133</v>
      </c>
    </row>
    <row r="452">
      <c r="A452" s="144" t="s">
        <v>16162</v>
      </c>
      <c r="B452" s="144" t="s">
        <v>7205</v>
      </c>
      <c r="C452" s="144" t="s">
        <v>7277</v>
      </c>
      <c r="D452" s="144" t="s">
        <v>2136</v>
      </c>
      <c r="E452" s="144" t="s">
        <v>16163</v>
      </c>
      <c r="F452" s="145" t="s">
        <v>42093</v>
      </c>
      <c r="G452" s="147" t="s">
        <v>42011</v>
      </c>
      <c r="H452" s="147" t="s">
        <v>16164</v>
      </c>
      <c r="I452" s="144" t="s">
        <v>49</v>
      </c>
      <c r="J452" s="148">
        <v>3.06</v>
      </c>
      <c r="K452" s="149"/>
      <c r="L452" s="144"/>
      <c r="M452" t="s">
        <v>16165</v>
      </c>
      <c r="N452" t="s">
        <v>86</v>
      </c>
      <c r="O452" t="s">
        <v>86</v>
      </c>
      <c r="P452" t="s">
        <v>86</v>
      </c>
      <c r="Q452" t="s">
        <v>86</v>
      </c>
      <c r="R452" s="150" t="s">
        <v>86</v>
      </c>
      <c r="S452" s="150" t="s">
        <v>86</v>
      </c>
      <c r="T452" t="s">
        <v>16175</v>
      </c>
    </row>
    <row r="453">
      <c r="A453" s="144" t="s">
        <v>16193</v>
      </c>
      <c r="B453" s="144" t="s">
        <v>7205</v>
      </c>
      <c r="C453" s="144" t="s">
        <v>5816</v>
      </c>
      <c r="D453" s="144" t="s">
        <v>2136</v>
      </c>
      <c r="E453" s="144" t="s">
        <v>16163</v>
      </c>
      <c r="F453" s="145" t="s">
        <v>42093</v>
      </c>
      <c r="G453" s="147" t="s">
        <v>42011</v>
      </c>
      <c r="H453" s="147" t="s">
        <v>16194</v>
      </c>
      <c r="I453" s="144" t="s">
        <v>49</v>
      </c>
      <c r="J453" s="148">
        <v>3.63</v>
      </c>
      <c r="K453" s="149"/>
      <c r="L453" s="144"/>
      <c r="M453" t="s">
        <v>16195</v>
      </c>
      <c r="N453" t="s">
        <v>86</v>
      </c>
      <c r="O453" t="s">
        <v>86</v>
      </c>
      <c r="P453" t="s">
        <v>86</v>
      </c>
      <c r="Q453" t="s">
        <v>86</v>
      </c>
      <c r="R453" s="150" t="s">
        <v>86</v>
      </c>
      <c r="S453" s="150" t="s">
        <v>86</v>
      </c>
      <c r="T453" t="s">
        <v>16204</v>
      </c>
    </row>
    <row r="454">
      <c r="A454" s="144" t="s">
        <v>16221</v>
      </c>
      <c r="B454" s="144" t="s">
        <v>7205</v>
      </c>
      <c r="C454" s="144" t="s">
        <v>10075</v>
      </c>
      <c r="D454" s="144" t="s">
        <v>2136</v>
      </c>
      <c r="E454" s="144" t="s">
        <v>13805</v>
      </c>
      <c r="F454" s="145" t="s">
        <v>42093</v>
      </c>
      <c r="G454" s="147" t="s">
        <v>42011</v>
      </c>
      <c r="H454" s="147" t="s">
        <v>16222</v>
      </c>
      <c r="I454" s="144" t="s">
        <v>49</v>
      </c>
      <c r="J454" s="148">
        <v>3.03</v>
      </c>
      <c r="K454" s="149"/>
      <c r="L454" s="144"/>
      <c r="M454" t="s">
        <v>16223</v>
      </c>
      <c r="N454" t="s">
        <v>86</v>
      </c>
      <c r="O454" t="s">
        <v>86</v>
      </c>
      <c r="P454" t="s">
        <v>86</v>
      </c>
      <c r="Q454" t="s">
        <v>86</v>
      </c>
      <c r="R454" s="150" t="s">
        <v>86</v>
      </c>
      <c r="S454" s="150" t="s">
        <v>86</v>
      </c>
      <c r="T454" t="s">
        <v>16231</v>
      </c>
    </row>
    <row r="455">
      <c r="A455" s="144" t="s">
        <v>16250</v>
      </c>
      <c r="B455" s="144" t="s">
        <v>7205</v>
      </c>
      <c r="C455" s="144" t="s">
        <v>16251</v>
      </c>
      <c r="D455" s="144" t="s">
        <v>2136</v>
      </c>
      <c r="E455" s="144" t="s">
        <v>16163</v>
      </c>
      <c r="F455" s="145" t="s">
        <v>42093</v>
      </c>
      <c r="G455" s="147" t="s">
        <v>42011</v>
      </c>
      <c r="H455" s="147" t="s">
        <v>16252</v>
      </c>
      <c r="I455" s="144" t="s">
        <v>1330</v>
      </c>
      <c r="J455" s="148">
        <v>3.0</v>
      </c>
      <c r="K455" s="149"/>
      <c r="L455" s="144"/>
      <c r="M455" t="s">
        <v>16253</v>
      </c>
      <c r="N455" t="s">
        <v>42028</v>
      </c>
      <c r="O455" t="s">
        <v>42053</v>
      </c>
      <c r="P455" t="s">
        <v>42028</v>
      </c>
      <c r="Q455" t="s">
        <v>42044</v>
      </c>
      <c r="R455" s="150" t="s">
        <v>1489</v>
      </c>
      <c r="S455" s="150" t="s">
        <v>6070</v>
      </c>
      <c r="T455" t="s">
        <v>16262</v>
      </c>
    </row>
    <row r="456">
      <c r="A456" s="144" t="s">
        <v>16280</v>
      </c>
      <c r="B456" s="144" t="s">
        <v>7205</v>
      </c>
      <c r="C456" s="144" t="s">
        <v>7277</v>
      </c>
      <c r="D456" s="144" t="s">
        <v>2136</v>
      </c>
      <c r="E456" s="144" t="s">
        <v>16163</v>
      </c>
      <c r="F456" s="145" t="s">
        <v>42093</v>
      </c>
      <c r="G456" s="147" t="s">
        <v>42011</v>
      </c>
      <c r="H456" s="147" t="s">
        <v>16281</v>
      </c>
      <c r="I456" s="144" t="s">
        <v>49</v>
      </c>
      <c r="J456" s="148">
        <v>3.43</v>
      </c>
      <c r="K456" s="149"/>
      <c r="L456" s="144"/>
      <c r="M456" t="s">
        <v>16282</v>
      </c>
      <c r="N456" t="s">
        <v>42052</v>
      </c>
      <c r="O456" t="s">
        <v>42021</v>
      </c>
      <c r="P456" t="s">
        <v>42027</v>
      </c>
      <c r="Q456" t="s">
        <v>42031</v>
      </c>
      <c r="R456" s="150" t="s">
        <v>42054</v>
      </c>
      <c r="S456" s="150" t="s">
        <v>8552</v>
      </c>
      <c r="T456" t="s">
        <v>16290</v>
      </c>
    </row>
    <row r="457">
      <c r="A457" s="144" t="s">
        <v>16298</v>
      </c>
      <c r="B457" s="144" t="s">
        <v>7205</v>
      </c>
      <c r="C457" s="144" t="s">
        <v>5999</v>
      </c>
      <c r="D457" s="144" t="s">
        <v>2136</v>
      </c>
      <c r="E457" s="144" t="s">
        <v>16163</v>
      </c>
      <c r="F457" s="145" t="s">
        <v>42093</v>
      </c>
      <c r="G457" s="147" t="s">
        <v>42011</v>
      </c>
      <c r="H457" s="147" t="s">
        <v>16299</v>
      </c>
      <c r="I457" s="144" t="s">
        <v>16300</v>
      </c>
      <c r="J457" s="148">
        <v>3.5</v>
      </c>
      <c r="K457" s="149"/>
      <c r="L457" s="144"/>
      <c r="M457" t="s">
        <v>16301</v>
      </c>
      <c r="N457" t="s">
        <v>42052</v>
      </c>
      <c r="O457" t="s">
        <v>42053</v>
      </c>
      <c r="P457" t="s">
        <v>42052</v>
      </c>
      <c r="Q457" t="s">
        <v>42044</v>
      </c>
      <c r="R457" s="150" t="s">
        <v>42054</v>
      </c>
      <c r="S457" s="150" t="s">
        <v>2010</v>
      </c>
      <c r="T457" t="s">
        <v>16311</v>
      </c>
    </row>
    <row r="458">
      <c r="A458" s="144" t="s">
        <v>16336</v>
      </c>
      <c r="B458" s="144" t="s">
        <v>7205</v>
      </c>
      <c r="C458" s="144" t="s">
        <v>16337</v>
      </c>
      <c r="D458" s="144" t="s">
        <v>2136</v>
      </c>
      <c r="E458" s="144" t="s">
        <v>16163</v>
      </c>
      <c r="F458" s="145" t="s">
        <v>42093</v>
      </c>
      <c r="G458" s="147" t="s">
        <v>42011</v>
      </c>
      <c r="H458" s="147" t="s">
        <v>16338</v>
      </c>
      <c r="I458" s="144" t="s">
        <v>49</v>
      </c>
      <c r="J458" s="148">
        <v>3.0</v>
      </c>
      <c r="K458" s="149"/>
      <c r="L458" s="144"/>
      <c r="M458" t="s">
        <v>16339</v>
      </c>
      <c r="N458" t="s">
        <v>42048</v>
      </c>
      <c r="O458" t="s">
        <v>42023</v>
      </c>
      <c r="P458" t="s">
        <v>42048</v>
      </c>
      <c r="Q458" t="s">
        <v>42039</v>
      </c>
      <c r="R458" s="150" t="s">
        <v>42041</v>
      </c>
      <c r="S458" s="150" t="s">
        <v>12065</v>
      </c>
      <c r="T458" t="s">
        <v>16350</v>
      </c>
    </row>
    <row r="459">
      <c r="A459" s="144" t="s">
        <v>16376</v>
      </c>
      <c r="B459" s="144" t="s">
        <v>7932</v>
      </c>
      <c r="C459" s="144" t="s">
        <v>3011</v>
      </c>
      <c r="D459" s="144" t="s">
        <v>46</v>
      </c>
      <c r="E459" s="144" t="s">
        <v>16377</v>
      </c>
      <c r="F459" s="145" t="s">
        <v>42093</v>
      </c>
      <c r="G459" s="147" t="s">
        <v>42011</v>
      </c>
      <c r="H459" s="147" t="s">
        <v>16378</v>
      </c>
      <c r="I459" s="144" t="s">
        <v>11052</v>
      </c>
      <c r="J459" s="148">
        <v>3.17</v>
      </c>
      <c r="K459" s="149"/>
      <c r="L459" s="144"/>
      <c r="M459" t="s">
        <v>16379</v>
      </c>
      <c r="N459" t="s">
        <v>42045</v>
      </c>
      <c r="O459" t="s">
        <v>42049</v>
      </c>
      <c r="P459" t="s">
        <v>42034</v>
      </c>
      <c r="Q459" t="s">
        <v>42049</v>
      </c>
      <c r="R459" s="150" t="s">
        <v>42055</v>
      </c>
      <c r="S459" s="150" t="s">
        <v>42054</v>
      </c>
      <c r="T459" t="s">
        <v>16388</v>
      </c>
    </row>
    <row r="460">
      <c r="A460" s="144" t="s">
        <v>16405</v>
      </c>
      <c r="B460" s="144" t="s">
        <v>7932</v>
      </c>
      <c r="C460" s="144" t="s">
        <v>10355</v>
      </c>
      <c r="D460" s="144" t="s">
        <v>46</v>
      </c>
      <c r="E460" s="144" t="s">
        <v>16377</v>
      </c>
      <c r="F460" s="145" t="s">
        <v>42093</v>
      </c>
      <c r="G460" s="147" t="s">
        <v>42011</v>
      </c>
      <c r="H460" s="147" t="s">
        <v>16406</v>
      </c>
      <c r="I460" s="144" t="s">
        <v>1330</v>
      </c>
      <c r="J460" s="148">
        <v>3.35</v>
      </c>
      <c r="K460" s="149"/>
      <c r="L460" s="144"/>
      <c r="M460" t="s">
        <v>16407</v>
      </c>
      <c r="N460" t="s">
        <v>42066</v>
      </c>
      <c r="O460" t="s">
        <v>42021</v>
      </c>
      <c r="P460" t="s">
        <v>42038</v>
      </c>
      <c r="Q460" t="s">
        <v>42021</v>
      </c>
      <c r="R460" s="150" t="s">
        <v>4025</v>
      </c>
      <c r="S460" s="150" t="s">
        <v>12065</v>
      </c>
      <c r="T460" t="s">
        <v>16417</v>
      </c>
    </row>
    <row r="461">
      <c r="A461" s="144" t="s">
        <v>16432</v>
      </c>
      <c r="B461" s="144" t="s">
        <v>7932</v>
      </c>
      <c r="C461" s="144" t="s">
        <v>16434</v>
      </c>
      <c r="D461" s="144" t="s">
        <v>46</v>
      </c>
      <c r="E461" s="144" t="s">
        <v>16433</v>
      </c>
      <c r="F461" s="145" t="s">
        <v>42093</v>
      </c>
      <c r="G461" s="147" t="s">
        <v>42011</v>
      </c>
      <c r="H461" s="147" t="s">
        <v>16435</v>
      </c>
      <c r="I461" s="144" t="s">
        <v>49</v>
      </c>
      <c r="J461" s="148">
        <v>3.75</v>
      </c>
      <c r="K461" s="149"/>
      <c r="L461" s="144"/>
      <c r="M461" t="s">
        <v>16436</v>
      </c>
      <c r="N461" t="s">
        <v>42045</v>
      </c>
      <c r="O461" t="s">
        <v>42023</v>
      </c>
      <c r="P461" t="s">
        <v>42045</v>
      </c>
      <c r="Q461" t="s">
        <v>42023</v>
      </c>
      <c r="R461" s="150" t="s">
        <v>42055</v>
      </c>
      <c r="S461" s="150" t="s">
        <v>42054</v>
      </c>
      <c r="T461" t="s">
        <v>16446</v>
      </c>
    </row>
    <row r="462">
      <c r="A462" s="144" t="s">
        <v>16467</v>
      </c>
      <c r="B462" s="144" t="s">
        <v>7932</v>
      </c>
      <c r="C462" s="144" t="s">
        <v>786</v>
      </c>
      <c r="D462" s="144" t="s">
        <v>46</v>
      </c>
      <c r="E462" s="144" t="s">
        <v>14764</v>
      </c>
      <c r="F462" s="145" t="s">
        <v>42093</v>
      </c>
      <c r="G462" s="147" t="s">
        <v>42011</v>
      </c>
      <c r="H462" s="147" t="s">
        <v>16468</v>
      </c>
      <c r="I462" s="144" t="s">
        <v>49</v>
      </c>
      <c r="J462" s="148">
        <v>3.27</v>
      </c>
      <c r="K462" s="149"/>
      <c r="L462" s="144"/>
      <c r="M462" t="s">
        <v>16469</v>
      </c>
      <c r="N462" t="s">
        <v>42012</v>
      </c>
      <c r="O462" t="s">
        <v>42052</v>
      </c>
      <c r="P462" t="s">
        <v>42014</v>
      </c>
      <c r="Q462" t="s">
        <v>42066</v>
      </c>
      <c r="R462" s="150" t="s">
        <v>42051</v>
      </c>
      <c r="S462" s="150" t="s">
        <v>2445</v>
      </c>
      <c r="T462" t="s">
        <v>16481</v>
      </c>
    </row>
    <row r="463">
      <c r="A463" s="144" t="s">
        <v>16489</v>
      </c>
      <c r="B463" s="144" t="s">
        <v>7932</v>
      </c>
      <c r="C463" s="144" t="s">
        <v>8349</v>
      </c>
      <c r="D463" s="144" t="s">
        <v>46</v>
      </c>
      <c r="E463" s="144" t="s">
        <v>14764</v>
      </c>
      <c r="F463" s="145" t="s">
        <v>42093</v>
      </c>
      <c r="G463" s="147" t="s">
        <v>42011</v>
      </c>
      <c r="H463" s="147" t="s">
        <v>16490</v>
      </c>
      <c r="I463" s="144" t="s">
        <v>49</v>
      </c>
      <c r="J463" s="148">
        <v>2.79</v>
      </c>
      <c r="K463" s="149"/>
      <c r="L463" s="144"/>
      <c r="M463" t="s">
        <v>16491</v>
      </c>
      <c r="N463" t="s">
        <v>42014</v>
      </c>
      <c r="O463" t="s">
        <v>42015</v>
      </c>
      <c r="P463" t="s">
        <v>42068</v>
      </c>
      <c r="Q463" t="s">
        <v>42038</v>
      </c>
      <c r="R463" s="150" t="s">
        <v>42074</v>
      </c>
      <c r="S463" s="150" t="s">
        <v>4025</v>
      </c>
      <c r="T463" t="s">
        <v>1417</v>
      </c>
    </row>
    <row r="464">
      <c r="A464" s="144" t="s">
        <v>16526</v>
      </c>
      <c r="B464" s="144" t="s">
        <v>7932</v>
      </c>
      <c r="C464" s="144" t="s">
        <v>16527</v>
      </c>
      <c r="D464" s="144" t="s">
        <v>46</v>
      </c>
      <c r="E464" s="144" t="s">
        <v>16377</v>
      </c>
      <c r="F464" s="145" t="s">
        <v>42093</v>
      </c>
      <c r="G464" s="147" t="s">
        <v>42011</v>
      </c>
      <c r="H464" s="147" t="s">
        <v>16528</v>
      </c>
      <c r="I464" s="144" t="s">
        <v>8000</v>
      </c>
      <c r="J464" s="148">
        <v>3.5</v>
      </c>
      <c r="K464" s="149"/>
      <c r="L464" s="144"/>
      <c r="M464" t="s">
        <v>16529</v>
      </c>
      <c r="N464" t="s">
        <v>42110</v>
      </c>
      <c r="O464" t="s">
        <v>42039</v>
      </c>
      <c r="P464" t="s">
        <v>42038</v>
      </c>
      <c r="Q464" t="s">
        <v>42049</v>
      </c>
      <c r="R464" s="150" t="s">
        <v>4025</v>
      </c>
      <c r="S464" s="150" t="s">
        <v>42029</v>
      </c>
      <c r="T464" t="s">
        <v>16541</v>
      </c>
    </row>
    <row r="465">
      <c r="A465" s="144" t="s">
        <v>16549</v>
      </c>
      <c r="B465" s="144" t="s">
        <v>7932</v>
      </c>
      <c r="C465" s="144" t="s">
        <v>16550</v>
      </c>
      <c r="D465" s="144" t="s">
        <v>46</v>
      </c>
      <c r="E465" s="144" t="s">
        <v>16433</v>
      </c>
      <c r="F465" s="145" t="s">
        <v>42093</v>
      </c>
      <c r="G465" s="147" t="s">
        <v>42011</v>
      </c>
      <c r="H465" s="147" t="s">
        <v>16551</v>
      </c>
      <c r="I465" s="144" t="s">
        <v>16552</v>
      </c>
      <c r="J465" s="148">
        <v>3.28</v>
      </c>
      <c r="K465" s="149"/>
      <c r="L465" s="144"/>
      <c r="M465" t="s">
        <v>16553</v>
      </c>
      <c r="N465" t="s">
        <v>86</v>
      </c>
      <c r="O465" t="s">
        <v>86</v>
      </c>
      <c r="P465" t="s">
        <v>86</v>
      </c>
      <c r="Q465" t="s">
        <v>86</v>
      </c>
      <c r="R465" s="150" t="s">
        <v>86</v>
      </c>
      <c r="S465" s="150" t="s">
        <v>86</v>
      </c>
      <c r="T465" t="s">
        <v>16563</v>
      </c>
    </row>
    <row r="466">
      <c r="A466" s="144" t="s">
        <v>16572</v>
      </c>
      <c r="B466" s="144" t="s">
        <v>7932</v>
      </c>
      <c r="C466" s="144" t="s">
        <v>16434</v>
      </c>
      <c r="D466" s="144" t="s">
        <v>46</v>
      </c>
      <c r="E466" s="144" t="s">
        <v>14764</v>
      </c>
      <c r="F466" s="145" t="s">
        <v>42093</v>
      </c>
      <c r="G466" s="147" t="s">
        <v>42011</v>
      </c>
      <c r="H466" s="147" t="s">
        <v>16573</v>
      </c>
      <c r="I466" s="144" t="s">
        <v>16574</v>
      </c>
      <c r="J466" s="148">
        <v>2.32</v>
      </c>
      <c r="K466" s="149"/>
      <c r="L466" s="144"/>
      <c r="M466" t="s">
        <v>16575</v>
      </c>
      <c r="N466" t="s">
        <v>42068</v>
      </c>
      <c r="O466" t="s">
        <v>42045</v>
      </c>
      <c r="P466" t="s">
        <v>42096</v>
      </c>
      <c r="Q466" t="s">
        <v>42034</v>
      </c>
      <c r="R466" s="150" t="s">
        <v>42074</v>
      </c>
      <c r="S466" s="150" t="s">
        <v>42051</v>
      </c>
      <c r="T466" t="s">
        <v>16586</v>
      </c>
    </row>
    <row r="467">
      <c r="A467" s="144" t="s">
        <v>16598</v>
      </c>
      <c r="B467" s="144" t="s">
        <v>7932</v>
      </c>
      <c r="C467" s="144" t="s">
        <v>16599</v>
      </c>
      <c r="D467" s="144" t="s">
        <v>46</v>
      </c>
      <c r="E467" s="144" t="s">
        <v>16433</v>
      </c>
      <c r="F467" s="145" t="s">
        <v>42093</v>
      </c>
      <c r="G467" s="147" t="s">
        <v>42011</v>
      </c>
      <c r="H467" s="147" t="s">
        <v>16600</v>
      </c>
      <c r="I467" s="144" t="s">
        <v>49</v>
      </c>
      <c r="J467" s="148">
        <v>3.24</v>
      </c>
      <c r="K467" s="149"/>
      <c r="L467" s="144"/>
      <c r="M467" t="s">
        <v>16601</v>
      </c>
      <c r="N467" t="s">
        <v>86</v>
      </c>
      <c r="O467" t="s">
        <v>86</v>
      </c>
      <c r="P467" t="s">
        <v>86</v>
      </c>
      <c r="Q467" t="s">
        <v>86</v>
      </c>
      <c r="R467" s="150" t="s">
        <v>86</v>
      </c>
      <c r="S467" s="150" t="s">
        <v>86</v>
      </c>
      <c r="T467" t="s">
        <v>16609</v>
      </c>
    </row>
    <row r="468">
      <c r="A468" s="144" t="s">
        <v>16625</v>
      </c>
      <c r="B468" s="144" t="s">
        <v>7932</v>
      </c>
      <c r="C468" s="144" t="s">
        <v>1180</v>
      </c>
      <c r="D468" s="144" t="s">
        <v>46</v>
      </c>
      <c r="E468" s="144" t="s">
        <v>14764</v>
      </c>
      <c r="F468" s="145" t="s">
        <v>42093</v>
      </c>
      <c r="G468" s="147" t="s">
        <v>42011</v>
      </c>
      <c r="H468" s="147" t="s">
        <v>16626</v>
      </c>
      <c r="I468" s="144" t="s">
        <v>16627</v>
      </c>
      <c r="J468" s="148">
        <v>2.37</v>
      </c>
      <c r="K468" s="149"/>
      <c r="L468" s="144"/>
      <c r="M468" t="s">
        <v>29143</v>
      </c>
      <c r="N468" t="s">
        <v>42068</v>
      </c>
      <c r="O468" t="s">
        <v>42038</v>
      </c>
      <c r="P468" t="s">
        <v>42068</v>
      </c>
      <c r="Q468" t="s">
        <v>42034</v>
      </c>
      <c r="R468" s="150" t="s">
        <v>7242</v>
      </c>
      <c r="S468" s="150" t="s">
        <v>42051</v>
      </c>
      <c r="T468" t="s">
        <v>16637</v>
      </c>
    </row>
    <row r="469">
      <c r="A469" s="144" t="s">
        <v>16641</v>
      </c>
      <c r="B469" s="144" t="s">
        <v>7932</v>
      </c>
      <c r="C469" s="144" t="s">
        <v>16642</v>
      </c>
      <c r="D469" s="144" t="s">
        <v>46</v>
      </c>
      <c r="E469" s="144" t="s">
        <v>16377</v>
      </c>
      <c r="F469" s="145" t="s">
        <v>42093</v>
      </c>
      <c r="G469" s="147" t="s">
        <v>42011</v>
      </c>
      <c r="H469" s="147" t="s">
        <v>16643</v>
      </c>
      <c r="I469" s="144" t="s">
        <v>16644</v>
      </c>
      <c r="J469" s="148">
        <v>2.85</v>
      </c>
      <c r="K469" s="149"/>
      <c r="L469" s="144"/>
      <c r="M469" t="s">
        <v>16645</v>
      </c>
      <c r="N469" t="s">
        <v>42048</v>
      </c>
      <c r="O469" t="s">
        <v>42049</v>
      </c>
      <c r="P469" t="s">
        <v>42048</v>
      </c>
      <c r="Q469" t="s">
        <v>42040</v>
      </c>
      <c r="R469" s="150" t="s">
        <v>42051</v>
      </c>
      <c r="S469" s="150" t="s">
        <v>42054</v>
      </c>
      <c r="T469" t="s">
        <v>16657</v>
      </c>
    </row>
    <row r="470">
      <c r="A470" s="144" t="s">
        <v>16680</v>
      </c>
      <c r="B470" s="144" t="s">
        <v>7932</v>
      </c>
      <c r="C470" s="144" t="s">
        <v>16681</v>
      </c>
      <c r="D470" s="144" t="s">
        <v>46</v>
      </c>
      <c r="E470" s="144" t="s">
        <v>16377</v>
      </c>
      <c r="F470" s="145" t="s">
        <v>42093</v>
      </c>
      <c r="G470" s="147" t="s">
        <v>42011</v>
      </c>
      <c r="H470" s="147" t="s">
        <v>16682</v>
      </c>
      <c r="I470" s="144" t="s">
        <v>49</v>
      </c>
      <c r="J470" s="148">
        <v>3.55</v>
      </c>
      <c r="K470" s="149"/>
      <c r="L470" s="144"/>
      <c r="M470" t="s">
        <v>16683</v>
      </c>
      <c r="N470" t="s">
        <v>42034</v>
      </c>
      <c r="O470" t="s">
        <v>42040</v>
      </c>
      <c r="P470" t="s">
        <v>42048</v>
      </c>
      <c r="Q470" t="s">
        <v>42028</v>
      </c>
      <c r="R470" s="150" t="s">
        <v>42055</v>
      </c>
      <c r="S470" s="150" t="s">
        <v>1489</v>
      </c>
      <c r="T470" t="s">
        <v>16695</v>
      </c>
    </row>
    <row r="471">
      <c r="A471" s="144" t="s">
        <v>16705</v>
      </c>
      <c r="B471" s="144" t="s">
        <v>7932</v>
      </c>
      <c r="C471" s="144" t="s">
        <v>16706</v>
      </c>
      <c r="D471" s="144" t="s">
        <v>46</v>
      </c>
      <c r="E471" s="144" t="s">
        <v>16433</v>
      </c>
      <c r="F471" s="145" t="s">
        <v>42093</v>
      </c>
      <c r="G471" s="147" t="s">
        <v>42011</v>
      </c>
      <c r="H471" s="147" t="s">
        <v>16707</v>
      </c>
      <c r="I471" s="144" t="s">
        <v>49</v>
      </c>
      <c r="J471" s="148">
        <v>3.43</v>
      </c>
      <c r="K471" s="149"/>
      <c r="L471" s="144"/>
      <c r="M471" t="s">
        <v>16708</v>
      </c>
      <c r="N471" t="s">
        <v>86</v>
      </c>
      <c r="O471" t="s">
        <v>86</v>
      </c>
      <c r="P471" t="s">
        <v>86</v>
      </c>
      <c r="Q471" t="s">
        <v>86</v>
      </c>
      <c r="R471" s="150" t="s">
        <v>86</v>
      </c>
      <c r="S471" s="150" t="s">
        <v>86</v>
      </c>
      <c r="T471" t="s">
        <v>16720</v>
      </c>
    </row>
    <row r="472">
      <c r="A472" s="144" t="s">
        <v>16749</v>
      </c>
      <c r="B472" s="144" t="s">
        <v>8620</v>
      </c>
      <c r="C472" s="144" t="s">
        <v>16750</v>
      </c>
      <c r="D472" s="144" t="s">
        <v>3309</v>
      </c>
      <c r="E472" s="144" t="s">
        <v>15135</v>
      </c>
      <c r="F472" s="145" t="s">
        <v>42093</v>
      </c>
      <c r="G472" s="147" t="s">
        <v>42011</v>
      </c>
      <c r="H472" s="147" t="s">
        <v>16751</v>
      </c>
      <c r="I472" s="144" t="s">
        <v>49</v>
      </c>
      <c r="J472" s="148">
        <v>3.21</v>
      </c>
      <c r="K472" s="149"/>
      <c r="L472" s="144"/>
      <c r="M472" t="s">
        <v>16752</v>
      </c>
      <c r="N472" t="s">
        <v>42050</v>
      </c>
      <c r="O472" t="s">
        <v>42028</v>
      </c>
      <c r="P472" t="s">
        <v>42050</v>
      </c>
      <c r="Q472" t="s">
        <v>42027</v>
      </c>
      <c r="R472" s="150" t="s">
        <v>4025</v>
      </c>
      <c r="S472" s="150" t="s">
        <v>42029</v>
      </c>
      <c r="T472" t="s">
        <v>16762</v>
      </c>
    </row>
    <row r="473">
      <c r="A473" s="144" t="s">
        <v>16783</v>
      </c>
      <c r="B473" s="144" t="s">
        <v>8620</v>
      </c>
      <c r="C473" s="144" t="s">
        <v>16784</v>
      </c>
      <c r="D473" s="144" t="s">
        <v>3309</v>
      </c>
      <c r="E473" s="144" t="s">
        <v>15135</v>
      </c>
      <c r="F473" s="145" t="s">
        <v>42093</v>
      </c>
      <c r="G473" s="147" t="s">
        <v>42011</v>
      </c>
      <c r="H473" s="147" t="s">
        <v>16785</v>
      </c>
      <c r="I473" s="144" t="s">
        <v>1330</v>
      </c>
      <c r="J473" s="148">
        <v>3.53</v>
      </c>
      <c r="K473" s="149"/>
      <c r="L473" s="144"/>
      <c r="M473" t="s">
        <v>16786</v>
      </c>
      <c r="N473" t="s">
        <v>42052</v>
      </c>
      <c r="O473" t="s">
        <v>42053</v>
      </c>
      <c r="P473" t="s">
        <v>42066</v>
      </c>
      <c r="Q473" t="s">
        <v>42031</v>
      </c>
      <c r="R473" s="150" t="s">
        <v>2445</v>
      </c>
      <c r="S473" s="150" t="s">
        <v>2010</v>
      </c>
      <c r="T473" t="s">
        <v>16797</v>
      </c>
    </row>
    <row r="474">
      <c r="A474" s="144" t="s">
        <v>16840</v>
      </c>
      <c r="B474" s="144" t="s">
        <v>8689</v>
      </c>
      <c r="C474" s="144" t="s">
        <v>16841</v>
      </c>
      <c r="D474" s="144" t="s">
        <v>3309</v>
      </c>
      <c r="E474" s="144" t="s">
        <v>14980</v>
      </c>
      <c r="F474" s="145" t="s">
        <v>42093</v>
      </c>
      <c r="G474" s="147" t="s">
        <v>42011</v>
      </c>
      <c r="H474" s="147" t="s">
        <v>16842</v>
      </c>
      <c r="I474" s="144" t="s">
        <v>16843</v>
      </c>
      <c r="J474" s="148">
        <v>3.42</v>
      </c>
      <c r="K474" s="149" t="s">
        <v>1057</v>
      </c>
      <c r="L474" s="144"/>
      <c r="M474" t="s">
        <v>16844</v>
      </c>
      <c r="N474" t="s">
        <v>42015</v>
      </c>
      <c r="O474" t="s">
        <v>42037</v>
      </c>
      <c r="P474" t="s">
        <v>42015</v>
      </c>
      <c r="Q474" t="s">
        <v>42106</v>
      </c>
      <c r="R474" s="150" t="s">
        <v>42041</v>
      </c>
      <c r="S474" s="150" t="s">
        <v>42029</v>
      </c>
      <c r="T474" t="s">
        <v>16855</v>
      </c>
    </row>
    <row r="475">
      <c r="A475" s="144" t="s">
        <v>16892</v>
      </c>
      <c r="B475" s="144" t="s">
        <v>8689</v>
      </c>
      <c r="C475" s="144" t="s">
        <v>16893</v>
      </c>
      <c r="D475" s="144" t="s">
        <v>3309</v>
      </c>
      <c r="E475" s="144" t="s">
        <v>14980</v>
      </c>
      <c r="F475" s="145" t="s">
        <v>42093</v>
      </c>
      <c r="G475" s="147" t="s">
        <v>42011</v>
      </c>
      <c r="H475" s="147" t="s">
        <v>16894</v>
      </c>
      <c r="I475" s="144" t="s">
        <v>219</v>
      </c>
      <c r="J475" s="148">
        <v>3.84</v>
      </c>
      <c r="K475" s="149"/>
      <c r="L475" s="144"/>
      <c r="M475" t="s">
        <v>16895</v>
      </c>
      <c r="N475" t="s">
        <v>42023</v>
      </c>
      <c r="O475" t="s">
        <v>42064</v>
      </c>
      <c r="P475" t="s">
        <v>42028</v>
      </c>
      <c r="Q475" t="s">
        <v>42024</v>
      </c>
      <c r="R475" s="150" t="s">
        <v>12032</v>
      </c>
      <c r="S475" s="150" t="s">
        <v>8453</v>
      </c>
      <c r="T475" t="s">
        <v>16905</v>
      </c>
    </row>
    <row r="476">
      <c r="A476" s="144" t="s">
        <v>16924</v>
      </c>
      <c r="B476" s="144" t="s">
        <v>8689</v>
      </c>
      <c r="C476" s="144" t="s">
        <v>16925</v>
      </c>
      <c r="D476" s="144" t="s">
        <v>3309</v>
      </c>
      <c r="E476" s="144" t="s">
        <v>12641</v>
      </c>
      <c r="F476" s="145" t="s">
        <v>42093</v>
      </c>
      <c r="G476" s="147" t="s">
        <v>42011</v>
      </c>
      <c r="H476" s="147" t="s">
        <v>16926</v>
      </c>
      <c r="I476" s="144" t="s">
        <v>49</v>
      </c>
      <c r="J476" s="148">
        <v>2.7</v>
      </c>
      <c r="K476" s="149"/>
      <c r="L476" s="144"/>
      <c r="M476" t="s">
        <v>16927</v>
      </c>
      <c r="N476" t="s">
        <v>86</v>
      </c>
      <c r="O476" t="s">
        <v>86</v>
      </c>
      <c r="P476" t="s">
        <v>86</v>
      </c>
      <c r="Q476" t="s">
        <v>86</v>
      </c>
      <c r="R476" s="150" t="s">
        <v>86</v>
      </c>
      <c r="S476" s="150" t="s">
        <v>86</v>
      </c>
      <c r="T476" t="s">
        <v>16935</v>
      </c>
    </row>
    <row r="477">
      <c r="A477" s="144" t="s">
        <v>16937</v>
      </c>
      <c r="B477" s="144" t="s">
        <v>8689</v>
      </c>
      <c r="C477" s="144" t="s">
        <v>16938</v>
      </c>
      <c r="D477" s="144" t="s">
        <v>3309</v>
      </c>
      <c r="E477" s="144" t="s">
        <v>14980</v>
      </c>
      <c r="F477" s="145" t="s">
        <v>42093</v>
      </c>
      <c r="G477" s="147" t="s">
        <v>42011</v>
      </c>
      <c r="H477" s="147" t="s">
        <v>16939</v>
      </c>
      <c r="I477" s="144" t="s">
        <v>49</v>
      </c>
      <c r="J477" s="148">
        <v>3.09</v>
      </c>
      <c r="K477" s="149"/>
      <c r="L477" s="144"/>
      <c r="M477" t="s">
        <v>16940</v>
      </c>
      <c r="N477" t="s">
        <v>42045</v>
      </c>
      <c r="O477" t="s">
        <v>42023</v>
      </c>
      <c r="P477" t="s">
        <v>42045</v>
      </c>
      <c r="Q477" t="s">
        <v>42039</v>
      </c>
      <c r="R477" s="150" t="s">
        <v>4025</v>
      </c>
      <c r="S477" s="150" t="s">
        <v>12032</v>
      </c>
      <c r="T477" t="s">
        <v>16952</v>
      </c>
    </row>
    <row r="478">
      <c r="A478" s="144" t="s">
        <v>16954</v>
      </c>
      <c r="B478" s="144" t="s">
        <v>8689</v>
      </c>
      <c r="C478" s="144" t="s">
        <v>16955</v>
      </c>
      <c r="D478" s="144" t="s">
        <v>3309</v>
      </c>
      <c r="E478" s="144" t="s">
        <v>14980</v>
      </c>
      <c r="F478" s="145" t="s">
        <v>42093</v>
      </c>
      <c r="G478" s="147" t="s">
        <v>42011</v>
      </c>
      <c r="H478" s="147" t="s">
        <v>16956</v>
      </c>
      <c r="I478" s="144" t="s">
        <v>16957</v>
      </c>
      <c r="J478" s="148">
        <v>3.33</v>
      </c>
      <c r="K478" s="149"/>
      <c r="L478" s="144"/>
      <c r="M478" t="s">
        <v>16958</v>
      </c>
      <c r="N478" t="s">
        <v>42110</v>
      </c>
      <c r="O478" t="s">
        <v>42106</v>
      </c>
      <c r="P478" t="s">
        <v>42038</v>
      </c>
      <c r="Q478" t="s">
        <v>42037</v>
      </c>
      <c r="R478" s="150" t="s">
        <v>42041</v>
      </c>
      <c r="S478" s="150" t="s">
        <v>12065</v>
      </c>
      <c r="T478" t="s">
        <v>16970</v>
      </c>
    </row>
    <row r="479">
      <c r="A479" s="144" t="s">
        <v>16989</v>
      </c>
      <c r="B479" s="144" t="s">
        <v>8689</v>
      </c>
      <c r="C479" s="144" t="s">
        <v>8767</v>
      </c>
      <c r="D479" s="144" t="s">
        <v>3309</v>
      </c>
      <c r="E479" s="144" t="s">
        <v>14980</v>
      </c>
      <c r="F479" s="145" t="s">
        <v>42093</v>
      </c>
      <c r="G479" s="147" t="s">
        <v>42011</v>
      </c>
      <c r="H479" s="147" t="s">
        <v>16990</v>
      </c>
      <c r="I479" s="144" t="s">
        <v>1330</v>
      </c>
      <c r="J479" s="148">
        <v>3.26</v>
      </c>
      <c r="K479" s="149"/>
      <c r="L479" s="144"/>
      <c r="M479" t="s">
        <v>16991</v>
      </c>
      <c r="N479" t="s">
        <v>86</v>
      </c>
      <c r="O479" t="s">
        <v>86</v>
      </c>
      <c r="P479" t="s">
        <v>86</v>
      </c>
      <c r="Q479" t="s">
        <v>86</v>
      </c>
      <c r="R479" s="150" t="s">
        <v>86</v>
      </c>
      <c r="S479" s="150" t="s">
        <v>86</v>
      </c>
      <c r="T479" t="s">
        <v>17000</v>
      </c>
    </row>
    <row r="480">
      <c r="A480" s="144" t="s">
        <v>17009</v>
      </c>
      <c r="B480" s="144" t="s">
        <v>8689</v>
      </c>
      <c r="C480" s="144" t="s">
        <v>223</v>
      </c>
      <c r="D480" s="144" t="s">
        <v>3309</v>
      </c>
      <c r="E480" s="144" t="s">
        <v>14980</v>
      </c>
      <c r="F480" s="145" t="s">
        <v>42093</v>
      </c>
      <c r="G480" s="147" t="s">
        <v>42011</v>
      </c>
      <c r="H480" s="147" t="s">
        <v>17010</v>
      </c>
      <c r="I480" s="144" t="s">
        <v>49</v>
      </c>
      <c r="J480" s="148">
        <v>3.03</v>
      </c>
      <c r="K480" s="149"/>
      <c r="L480" s="144"/>
      <c r="M480" t="s">
        <v>17011</v>
      </c>
      <c r="N480" t="s">
        <v>86</v>
      </c>
      <c r="O480" t="s">
        <v>86</v>
      </c>
      <c r="P480" t="s">
        <v>86</v>
      </c>
      <c r="Q480" t="s">
        <v>86</v>
      </c>
      <c r="R480" s="150" t="s">
        <v>86</v>
      </c>
      <c r="S480" s="150" t="s">
        <v>86</v>
      </c>
      <c r="T480" t="s">
        <v>17017</v>
      </c>
    </row>
    <row r="481">
      <c r="A481" s="144" t="s">
        <v>17055</v>
      </c>
      <c r="B481" s="144" t="s">
        <v>8689</v>
      </c>
      <c r="C481" s="144" t="s">
        <v>17056</v>
      </c>
      <c r="D481" s="144" t="s">
        <v>3309</v>
      </c>
      <c r="E481" s="144" t="s">
        <v>14980</v>
      </c>
      <c r="F481" s="145" t="s">
        <v>42093</v>
      </c>
      <c r="G481" s="147" t="s">
        <v>42011</v>
      </c>
      <c r="H481" s="147" t="s">
        <v>17057</v>
      </c>
      <c r="I481" s="144" t="s">
        <v>17058</v>
      </c>
      <c r="J481" s="148">
        <v>3.45</v>
      </c>
      <c r="K481" s="149"/>
      <c r="L481" s="144"/>
      <c r="M481" t="s">
        <v>17059</v>
      </c>
      <c r="N481" t="s">
        <v>42052</v>
      </c>
      <c r="O481" t="s">
        <v>42044</v>
      </c>
      <c r="P481" t="s">
        <v>42015</v>
      </c>
      <c r="Q481" t="s">
        <v>42031</v>
      </c>
      <c r="R481" s="150" t="s">
        <v>2445</v>
      </c>
      <c r="S481" s="150" t="s">
        <v>2010</v>
      </c>
      <c r="T481" t="s">
        <v>17069</v>
      </c>
    </row>
    <row r="482">
      <c r="A482" s="144" t="s">
        <v>17095</v>
      </c>
      <c r="B482" s="144" t="s">
        <v>8689</v>
      </c>
      <c r="C482" s="144" t="s">
        <v>17096</v>
      </c>
      <c r="D482" s="144" t="s">
        <v>3309</v>
      </c>
      <c r="E482" s="144" t="s">
        <v>14980</v>
      </c>
      <c r="F482" s="145" t="s">
        <v>42093</v>
      </c>
      <c r="G482" s="147" t="s">
        <v>42011</v>
      </c>
      <c r="H482" s="147" t="s">
        <v>17097</v>
      </c>
      <c r="I482" s="144" t="s">
        <v>1330</v>
      </c>
      <c r="J482" s="148">
        <v>3.29</v>
      </c>
      <c r="K482" s="149"/>
      <c r="L482" s="144"/>
      <c r="M482" t="s">
        <v>17098</v>
      </c>
      <c r="N482" t="s">
        <v>42045</v>
      </c>
      <c r="O482" t="s">
        <v>42049</v>
      </c>
      <c r="P482" t="s">
        <v>42045</v>
      </c>
      <c r="Q482" t="s">
        <v>42049</v>
      </c>
      <c r="R482" s="150" t="s">
        <v>4025</v>
      </c>
      <c r="S482" s="150" t="s">
        <v>42029</v>
      </c>
      <c r="T482" t="s">
        <v>17111</v>
      </c>
    </row>
    <row r="483">
      <c r="A483" s="144" t="s">
        <v>17118</v>
      </c>
      <c r="B483" s="144" t="s">
        <v>8689</v>
      </c>
      <c r="C483" s="144" t="s">
        <v>17119</v>
      </c>
      <c r="D483" s="144" t="s">
        <v>3309</v>
      </c>
      <c r="E483" s="144" t="s">
        <v>14980</v>
      </c>
      <c r="F483" s="145" t="s">
        <v>42093</v>
      </c>
      <c r="G483" s="147" t="s">
        <v>42011</v>
      </c>
      <c r="H483" s="147" t="s">
        <v>17120</v>
      </c>
      <c r="I483" s="144" t="s">
        <v>1330</v>
      </c>
      <c r="J483" s="148">
        <v>3.49</v>
      </c>
      <c r="K483" s="149"/>
      <c r="L483" s="144"/>
      <c r="M483" t="s">
        <v>17121</v>
      </c>
      <c r="N483" t="s">
        <v>42081</v>
      </c>
      <c r="O483" t="s">
        <v>42021</v>
      </c>
      <c r="P483" t="s">
        <v>42015</v>
      </c>
      <c r="Q483" t="s">
        <v>42039</v>
      </c>
      <c r="R483" s="150" t="s">
        <v>42041</v>
      </c>
      <c r="S483" s="150" t="s">
        <v>2010</v>
      </c>
      <c r="T483" t="s">
        <v>17133</v>
      </c>
    </row>
    <row r="484">
      <c r="A484" s="144" t="s">
        <v>17149</v>
      </c>
      <c r="B484" s="144" t="s">
        <v>9033</v>
      </c>
      <c r="C484" s="144" t="s">
        <v>17150</v>
      </c>
      <c r="D484" s="144" t="s">
        <v>462</v>
      </c>
      <c r="E484" s="144" t="s">
        <v>16061</v>
      </c>
      <c r="F484" s="145" t="s">
        <v>42093</v>
      </c>
      <c r="G484" s="147" t="s">
        <v>42011</v>
      </c>
      <c r="H484" s="147" t="s">
        <v>17151</v>
      </c>
      <c r="I484" s="144" t="s">
        <v>49</v>
      </c>
      <c r="J484" s="148">
        <v>3.18</v>
      </c>
      <c r="K484" s="149"/>
      <c r="L484" s="144"/>
      <c r="M484" t="s">
        <v>17152</v>
      </c>
      <c r="N484" t="s">
        <v>86</v>
      </c>
      <c r="O484" t="s">
        <v>86</v>
      </c>
      <c r="P484" t="s">
        <v>86</v>
      </c>
      <c r="Q484" t="s">
        <v>86</v>
      </c>
      <c r="R484" s="150" t="s">
        <v>86</v>
      </c>
      <c r="S484" s="150" t="s">
        <v>86</v>
      </c>
      <c r="T484" t="s">
        <v>3253</v>
      </c>
    </row>
    <row r="485">
      <c r="A485" s="144" t="s">
        <v>17163</v>
      </c>
      <c r="B485" s="144" t="s">
        <v>9033</v>
      </c>
      <c r="C485" s="144" t="s">
        <v>17164</v>
      </c>
      <c r="D485" s="144" t="s">
        <v>462</v>
      </c>
      <c r="E485" s="144" t="s">
        <v>12770</v>
      </c>
      <c r="F485" s="145" t="s">
        <v>42093</v>
      </c>
      <c r="G485" s="147" t="s">
        <v>42011</v>
      </c>
      <c r="H485" s="147" t="s">
        <v>17165</v>
      </c>
      <c r="I485" s="144" t="s">
        <v>49</v>
      </c>
      <c r="J485" s="148">
        <v>3.37</v>
      </c>
      <c r="K485" s="149"/>
      <c r="L485" s="144"/>
      <c r="M485" t="s">
        <v>17166</v>
      </c>
      <c r="N485" t="s">
        <v>42026</v>
      </c>
      <c r="O485" t="s">
        <v>42040</v>
      </c>
      <c r="P485" t="s">
        <v>42050</v>
      </c>
      <c r="Q485" t="s">
        <v>42052</v>
      </c>
      <c r="R485" s="150" t="s">
        <v>4025</v>
      </c>
      <c r="S485" s="150" t="s">
        <v>42029</v>
      </c>
      <c r="T485" t="s">
        <v>4546</v>
      </c>
    </row>
    <row r="486">
      <c r="A486" s="144" t="s">
        <v>17183</v>
      </c>
      <c r="B486" s="144" t="s">
        <v>9033</v>
      </c>
      <c r="C486" s="144" t="s">
        <v>17184</v>
      </c>
      <c r="D486" s="144" t="s">
        <v>462</v>
      </c>
      <c r="E486" s="144" t="s">
        <v>12770</v>
      </c>
      <c r="F486" s="145" t="s">
        <v>42093</v>
      </c>
      <c r="G486" s="147" t="s">
        <v>42011</v>
      </c>
      <c r="H486" s="147" t="s">
        <v>17185</v>
      </c>
      <c r="I486" s="144" t="s">
        <v>49</v>
      </c>
      <c r="J486" s="148">
        <v>3.3</v>
      </c>
      <c r="K486" s="149"/>
      <c r="L486" s="144"/>
      <c r="M486" t="s">
        <v>17186</v>
      </c>
      <c r="N486" t="s">
        <v>42026</v>
      </c>
      <c r="O486" t="s">
        <v>42049</v>
      </c>
      <c r="P486" t="s">
        <v>42014</v>
      </c>
      <c r="Q486" t="s">
        <v>42027</v>
      </c>
      <c r="R486" s="150" t="s">
        <v>42055</v>
      </c>
      <c r="S486" s="150" t="s">
        <v>42054</v>
      </c>
      <c r="T486" t="s">
        <v>17197</v>
      </c>
    </row>
    <row r="487">
      <c r="A487" s="144" t="s">
        <v>17213</v>
      </c>
      <c r="B487" s="144" t="s">
        <v>9033</v>
      </c>
      <c r="C487" s="144" t="s">
        <v>17214</v>
      </c>
      <c r="D487" s="144" t="s">
        <v>462</v>
      </c>
      <c r="E487" s="144" t="s">
        <v>12770</v>
      </c>
      <c r="F487" s="145" t="s">
        <v>42093</v>
      </c>
      <c r="G487" s="147" t="s">
        <v>42011</v>
      </c>
      <c r="H487" s="147" t="s">
        <v>17215</v>
      </c>
      <c r="I487" s="144" t="s">
        <v>219</v>
      </c>
      <c r="J487" s="148">
        <v>3.66</v>
      </c>
      <c r="K487" s="149"/>
      <c r="L487" s="144"/>
      <c r="M487" t="s">
        <v>17216</v>
      </c>
      <c r="N487" t="s">
        <v>42015</v>
      </c>
      <c r="O487" t="s">
        <v>42037</v>
      </c>
      <c r="P487" t="s">
        <v>42015</v>
      </c>
      <c r="Q487" t="s">
        <v>42031</v>
      </c>
      <c r="R487" s="150" t="s">
        <v>2445</v>
      </c>
      <c r="S487" s="150" t="s">
        <v>2010</v>
      </c>
      <c r="T487" t="s">
        <v>17225</v>
      </c>
    </row>
    <row r="488">
      <c r="A488" s="144" t="s">
        <v>17235</v>
      </c>
      <c r="B488" s="144" t="s">
        <v>9033</v>
      </c>
      <c r="C488" s="144" t="s">
        <v>17236</v>
      </c>
      <c r="D488" s="144" t="s">
        <v>462</v>
      </c>
      <c r="E488" s="144" t="s">
        <v>16061</v>
      </c>
      <c r="F488" s="145" t="s">
        <v>42093</v>
      </c>
      <c r="G488" s="147" t="s">
        <v>42011</v>
      </c>
      <c r="H488" s="147" t="s">
        <v>17237</v>
      </c>
      <c r="I488" s="144" t="s">
        <v>1297</v>
      </c>
      <c r="J488" s="148">
        <v>3.59</v>
      </c>
      <c r="K488" s="149"/>
      <c r="L488" s="144"/>
      <c r="M488" t="s">
        <v>17238</v>
      </c>
      <c r="N488" t="s">
        <v>42015</v>
      </c>
      <c r="O488" t="s">
        <v>42044</v>
      </c>
      <c r="P488" t="s">
        <v>42013</v>
      </c>
      <c r="Q488" t="s">
        <v>42053</v>
      </c>
      <c r="R488" s="150" t="s">
        <v>2445</v>
      </c>
      <c r="S488" s="150" t="s">
        <v>8552</v>
      </c>
      <c r="T488" t="s">
        <v>17247</v>
      </c>
    </row>
    <row r="489">
      <c r="A489" s="144" t="s">
        <v>17256</v>
      </c>
      <c r="B489" s="144" t="s">
        <v>9033</v>
      </c>
      <c r="C489" s="144" t="s">
        <v>17257</v>
      </c>
      <c r="D489" s="144" t="s">
        <v>462</v>
      </c>
      <c r="E489" s="144" t="s">
        <v>14559</v>
      </c>
      <c r="F489" s="145" t="s">
        <v>42093</v>
      </c>
      <c r="G489" s="147" t="s">
        <v>42011</v>
      </c>
      <c r="H489" s="147" t="s">
        <v>17258</v>
      </c>
      <c r="I489" s="144" t="s">
        <v>49</v>
      </c>
      <c r="J489" s="148">
        <v>3.09</v>
      </c>
      <c r="K489" s="149"/>
      <c r="L489" s="144"/>
      <c r="M489" t="s">
        <v>17259</v>
      </c>
      <c r="N489" t="s">
        <v>86</v>
      </c>
      <c r="O489" t="s">
        <v>86</v>
      </c>
      <c r="P489" t="s">
        <v>86</v>
      </c>
      <c r="Q489" t="s">
        <v>86</v>
      </c>
      <c r="R489" s="150" t="s">
        <v>86</v>
      </c>
      <c r="S489" s="150" t="s">
        <v>86</v>
      </c>
      <c r="T489" t="s">
        <v>15455</v>
      </c>
    </row>
    <row r="490">
      <c r="A490" s="144" t="s">
        <v>17278</v>
      </c>
      <c r="B490" s="144" t="s">
        <v>9033</v>
      </c>
      <c r="C490" s="144" t="s">
        <v>17279</v>
      </c>
      <c r="D490" s="144" t="s">
        <v>462</v>
      </c>
      <c r="E490" s="144" t="s">
        <v>12770</v>
      </c>
      <c r="F490" s="145" t="s">
        <v>42093</v>
      </c>
      <c r="G490" s="147" t="s">
        <v>42011</v>
      </c>
      <c r="H490" s="147" t="s">
        <v>17280</v>
      </c>
      <c r="I490" s="144" t="s">
        <v>14336</v>
      </c>
      <c r="J490" s="148">
        <v>3.3</v>
      </c>
      <c r="K490" s="149"/>
      <c r="L490" s="144"/>
      <c r="M490" t="s">
        <v>17281</v>
      </c>
      <c r="N490" t="s">
        <v>86</v>
      </c>
      <c r="O490" t="s">
        <v>86</v>
      </c>
      <c r="P490" t="s">
        <v>86</v>
      </c>
      <c r="Q490" t="s">
        <v>86</v>
      </c>
      <c r="R490" s="150" t="s">
        <v>86</v>
      </c>
      <c r="S490" s="150" t="s">
        <v>86</v>
      </c>
      <c r="T490" t="s">
        <v>17292</v>
      </c>
    </row>
    <row r="491">
      <c r="A491" s="144" t="s">
        <v>17306</v>
      </c>
      <c r="B491" s="144" t="s">
        <v>9033</v>
      </c>
      <c r="C491" s="144" t="s">
        <v>17307</v>
      </c>
      <c r="D491" s="144" t="s">
        <v>462</v>
      </c>
      <c r="E491" s="144" t="s">
        <v>12770</v>
      </c>
      <c r="F491" s="145" t="s">
        <v>42093</v>
      </c>
      <c r="G491" s="147" t="s">
        <v>42011</v>
      </c>
      <c r="H491" s="147" t="s">
        <v>17308</v>
      </c>
      <c r="I491" s="144" t="s">
        <v>49</v>
      </c>
      <c r="J491" s="148">
        <v>3.42</v>
      </c>
      <c r="K491" s="149"/>
      <c r="L491" s="144"/>
      <c r="M491" t="s">
        <v>17309</v>
      </c>
      <c r="N491" t="s">
        <v>86</v>
      </c>
      <c r="O491" t="s">
        <v>86</v>
      </c>
      <c r="P491" t="s">
        <v>86</v>
      </c>
      <c r="Q491" t="s">
        <v>86</v>
      </c>
      <c r="R491" s="150" t="s">
        <v>4025</v>
      </c>
      <c r="S491" s="150" t="s">
        <v>12032</v>
      </c>
      <c r="T491" t="s">
        <v>17320</v>
      </c>
    </row>
    <row r="492">
      <c r="A492" s="144" t="s">
        <v>17325</v>
      </c>
      <c r="B492" s="144" t="s">
        <v>9226</v>
      </c>
      <c r="C492" s="144" t="s">
        <v>17326</v>
      </c>
      <c r="D492" s="144" t="s">
        <v>936</v>
      </c>
      <c r="E492" s="144" t="s">
        <v>12739</v>
      </c>
      <c r="F492" s="145" t="s">
        <v>42093</v>
      </c>
      <c r="G492" s="147" t="s">
        <v>42011</v>
      </c>
      <c r="H492" s="147" t="s">
        <v>17327</v>
      </c>
      <c r="I492" s="144" t="s">
        <v>49</v>
      </c>
      <c r="J492" s="148">
        <v>3.32</v>
      </c>
      <c r="K492" s="149"/>
      <c r="L492" s="144"/>
      <c r="M492" t="s">
        <v>17328</v>
      </c>
      <c r="N492" t="s">
        <v>42045</v>
      </c>
      <c r="O492" t="s">
        <v>42037</v>
      </c>
      <c r="P492" t="s">
        <v>42032</v>
      </c>
      <c r="Q492" t="s">
        <v>42021</v>
      </c>
      <c r="R492" s="150" t="s">
        <v>42051</v>
      </c>
      <c r="S492" s="150" t="s">
        <v>12032</v>
      </c>
      <c r="T492" t="s">
        <v>17341</v>
      </c>
    </row>
    <row r="493">
      <c r="A493" s="144" t="s">
        <v>17368</v>
      </c>
      <c r="B493" s="144" t="s">
        <v>9324</v>
      </c>
      <c r="C493" s="144" t="s">
        <v>17369</v>
      </c>
      <c r="D493" s="144" t="s">
        <v>2304</v>
      </c>
      <c r="E493" s="144" t="s">
        <v>9484</v>
      </c>
      <c r="F493" s="145" t="s">
        <v>42093</v>
      </c>
      <c r="G493" s="147" t="s">
        <v>42011</v>
      </c>
      <c r="H493" s="147" t="s">
        <v>17370</v>
      </c>
      <c r="I493" s="144" t="s">
        <v>49</v>
      </c>
      <c r="J493" s="148">
        <v>3.28</v>
      </c>
      <c r="K493" s="149"/>
      <c r="L493" s="144"/>
      <c r="M493" t="s">
        <v>17371</v>
      </c>
      <c r="N493" t="s">
        <v>86</v>
      </c>
      <c r="O493" t="s">
        <v>86</v>
      </c>
      <c r="P493" t="s">
        <v>86</v>
      </c>
      <c r="Q493" t="s">
        <v>86</v>
      </c>
      <c r="R493" s="150" t="s">
        <v>86</v>
      </c>
      <c r="S493" s="150" t="s">
        <v>86</v>
      </c>
      <c r="T493" t="s">
        <v>17382</v>
      </c>
    </row>
    <row r="494">
      <c r="A494" s="144" t="s">
        <v>17397</v>
      </c>
      <c r="B494" s="144" t="s">
        <v>9324</v>
      </c>
      <c r="C494" s="144" t="s">
        <v>934</v>
      </c>
      <c r="D494" s="144" t="s">
        <v>2304</v>
      </c>
      <c r="E494" s="144" t="s">
        <v>9484</v>
      </c>
      <c r="F494" s="145" t="s">
        <v>42093</v>
      </c>
      <c r="G494" s="147" t="s">
        <v>42011</v>
      </c>
      <c r="H494" s="147" t="s">
        <v>17398</v>
      </c>
      <c r="I494" s="144" t="s">
        <v>49</v>
      </c>
      <c r="J494" s="148">
        <v>3.16</v>
      </c>
      <c r="K494" s="149"/>
      <c r="L494" s="144"/>
      <c r="M494" t="s">
        <v>17399</v>
      </c>
      <c r="N494" t="s">
        <v>42045</v>
      </c>
      <c r="O494" t="s">
        <v>42023</v>
      </c>
      <c r="P494" t="s">
        <v>42048</v>
      </c>
      <c r="Q494" t="s">
        <v>42040</v>
      </c>
      <c r="R494" s="150" t="s">
        <v>42055</v>
      </c>
      <c r="S494" s="150" t="s">
        <v>12032</v>
      </c>
      <c r="T494" t="s">
        <v>17410</v>
      </c>
    </row>
    <row r="495">
      <c r="A495" s="144" t="s">
        <v>17427</v>
      </c>
      <c r="B495" s="144" t="s">
        <v>9324</v>
      </c>
      <c r="C495" s="144" t="s">
        <v>9396</v>
      </c>
      <c r="D495" s="144" t="s">
        <v>2304</v>
      </c>
      <c r="E495" s="144" t="s">
        <v>13805</v>
      </c>
      <c r="F495" s="145" t="s">
        <v>42093</v>
      </c>
      <c r="G495" s="147" t="s">
        <v>42011</v>
      </c>
      <c r="H495" s="147" t="s">
        <v>17428</v>
      </c>
      <c r="I495" s="144" t="s">
        <v>1330</v>
      </c>
      <c r="J495" s="148">
        <v>3.2</v>
      </c>
      <c r="K495" s="149"/>
      <c r="L495" s="144"/>
      <c r="M495" t="s">
        <v>17429</v>
      </c>
      <c r="N495" t="s">
        <v>42034</v>
      </c>
      <c r="O495" t="s">
        <v>42040</v>
      </c>
      <c r="P495" t="s">
        <v>42050</v>
      </c>
      <c r="Q495" t="s">
        <v>42028</v>
      </c>
      <c r="R495" s="150" t="s">
        <v>86</v>
      </c>
      <c r="S495" s="150" t="s">
        <v>86</v>
      </c>
      <c r="T495" t="s">
        <v>17440</v>
      </c>
    </row>
    <row r="496">
      <c r="A496" s="144" t="s">
        <v>17442</v>
      </c>
      <c r="B496" s="144" t="s">
        <v>9324</v>
      </c>
      <c r="C496" s="144" t="s">
        <v>17443</v>
      </c>
      <c r="D496" s="144" t="s">
        <v>2304</v>
      </c>
      <c r="E496" s="144" t="s">
        <v>9484</v>
      </c>
      <c r="F496" s="145" t="s">
        <v>42093</v>
      </c>
      <c r="G496" s="147" t="s">
        <v>42011</v>
      </c>
      <c r="H496" s="147" t="s">
        <v>17444</v>
      </c>
      <c r="I496" s="144" t="s">
        <v>49</v>
      </c>
      <c r="J496" s="148">
        <v>3.2</v>
      </c>
      <c r="K496" s="149"/>
      <c r="L496" s="144"/>
      <c r="M496" t="s">
        <v>17445</v>
      </c>
      <c r="N496" t="s">
        <v>42034</v>
      </c>
      <c r="O496" t="s">
        <v>42049</v>
      </c>
      <c r="P496" t="s">
        <v>42050</v>
      </c>
      <c r="Q496" t="s">
        <v>42040</v>
      </c>
      <c r="R496" s="150" t="s">
        <v>42051</v>
      </c>
      <c r="S496" s="150" t="s">
        <v>12032</v>
      </c>
      <c r="T496" t="s">
        <v>17455</v>
      </c>
    </row>
    <row r="497">
      <c r="A497" s="144" t="s">
        <v>17474</v>
      </c>
      <c r="B497" s="144" t="s">
        <v>9324</v>
      </c>
      <c r="C497" s="144" t="s">
        <v>17475</v>
      </c>
      <c r="D497" s="144" t="s">
        <v>2304</v>
      </c>
      <c r="E497" s="144" t="s">
        <v>9484</v>
      </c>
      <c r="F497" s="145" t="s">
        <v>42093</v>
      </c>
      <c r="G497" s="147" t="s">
        <v>42011</v>
      </c>
      <c r="H497" s="147" t="s">
        <v>17476</v>
      </c>
      <c r="I497" s="144" t="s">
        <v>49</v>
      </c>
      <c r="J497" s="148">
        <v>3.18</v>
      </c>
      <c r="K497" s="149"/>
      <c r="L497" s="144"/>
      <c r="M497" t="s">
        <v>17477</v>
      </c>
      <c r="N497" t="s">
        <v>42038</v>
      </c>
      <c r="O497" t="s">
        <v>42021</v>
      </c>
      <c r="P497" t="s">
        <v>42038</v>
      </c>
      <c r="Q497" t="s">
        <v>42023</v>
      </c>
      <c r="R497" s="150" t="s">
        <v>4025</v>
      </c>
      <c r="S497" s="150" t="s">
        <v>12032</v>
      </c>
      <c r="T497" t="s">
        <v>17488</v>
      </c>
    </row>
    <row r="498">
      <c r="A498" s="144" t="s">
        <v>17497</v>
      </c>
      <c r="B498" s="144" t="s">
        <v>9324</v>
      </c>
      <c r="C498" s="144" t="s">
        <v>9396</v>
      </c>
      <c r="D498" s="144" t="s">
        <v>2304</v>
      </c>
      <c r="E498" s="144" t="s">
        <v>13805</v>
      </c>
      <c r="F498" s="145" t="s">
        <v>42093</v>
      </c>
      <c r="G498" s="147" t="s">
        <v>42011</v>
      </c>
      <c r="H498" s="147" t="s">
        <v>17498</v>
      </c>
      <c r="I498" s="144" t="s">
        <v>1330</v>
      </c>
      <c r="J498" s="148">
        <v>3.13</v>
      </c>
      <c r="K498" s="149"/>
      <c r="L498" s="144"/>
      <c r="M498" t="s">
        <v>17499</v>
      </c>
      <c r="N498" t="s">
        <v>42012</v>
      </c>
      <c r="O498" t="s">
        <v>42027</v>
      </c>
      <c r="P498" t="s">
        <v>42050</v>
      </c>
      <c r="Q498" t="s">
        <v>42040</v>
      </c>
      <c r="R498" s="150" t="s">
        <v>4025</v>
      </c>
      <c r="S498" s="150" t="s">
        <v>1489</v>
      </c>
      <c r="T498" t="s">
        <v>8161</v>
      </c>
    </row>
    <row r="499">
      <c r="A499" s="152" t="s">
        <v>17512</v>
      </c>
      <c r="B499" s="152" t="s">
        <v>9324</v>
      </c>
      <c r="C499" s="154" t="s">
        <v>3748</v>
      </c>
      <c r="D499" s="154" t="s">
        <v>2304</v>
      </c>
      <c r="E499" s="144" t="s">
        <v>9484</v>
      </c>
      <c r="F499" s="145" t="s">
        <v>42093</v>
      </c>
      <c r="G499" s="147" t="s">
        <v>42011</v>
      </c>
      <c r="H499" s="155">
        <v>213020.0</v>
      </c>
      <c r="I499" s="156" t="s">
        <v>49</v>
      </c>
      <c r="J499" s="148">
        <v>3.2</v>
      </c>
      <c r="K499" s="149"/>
      <c r="L499" s="159"/>
      <c r="M499" t="s">
        <v>17513</v>
      </c>
      <c r="N499" t="s">
        <v>42045</v>
      </c>
      <c r="O499" t="s">
        <v>42039</v>
      </c>
      <c r="P499" t="s">
        <v>42034</v>
      </c>
      <c r="Q499" t="s">
        <v>42040</v>
      </c>
      <c r="R499" s="150" t="s">
        <v>4025</v>
      </c>
      <c r="S499" s="150" t="s">
        <v>42029</v>
      </c>
    </row>
    <row r="500">
      <c r="A500" s="144" t="s">
        <v>17540</v>
      </c>
      <c r="B500" s="144" t="s">
        <v>9324</v>
      </c>
      <c r="C500" s="144" t="s">
        <v>17541</v>
      </c>
      <c r="D500" s="144" t="s">
        <v>2304</v>
      </c>
      <c r="E500" s="144" t="s">
        <v>9484</v>
      </c>
      <c r="F500" s="145" t="s">
        <v>42093</v>
      </c>
      <c r="G500" s="147" t="s">
        <v>42011</v>
      </c>
      <c r="H500" s="147" t="s">
        <v>17542</v>
      </c>
      <c r="I500" s="144" t="s">
        <v>49</v>
      </c>
      <c r="J500" s="148">
        <v>3.2</v>
      </c>
      <c r="K500" s="149"/>
      <c r="L500" s="144"/>
      <c r="M500" t="s">
        <v>17543</v>
      </c>
      <c r="N500" t="s">
        <v>42038</v>
      </c>
      <c r="O500" t="s">
        <v>42023</v>
      </c>
      <c r="P500" t="s">
        <v>42045</v>
      </c>
      <c r="Q500" t="s">
        <v>42040</v>
      </c>
      <c r="R500" s="150" t="s">
        <v>42055</v>
      </c>
      <c r="S500" s="150" t="s">
        <v>42029</v>
      </c>
      <c r="T500" t="s">
        <v>17550</v>
      </c>
    </row>
    <row r="501">
      <c r="A501" s="144" t="s">
        <v>17583</v>
      </c>
      <c r="B501" s="144" t="s">
        <v>9324</v>
      </c>
      <c r="C501" s="144" t="s">
        <v>17584</v>
      </c>
      <c r="D501" s="144" t="s">
        <v>2304</v>
      </c>
      <c r="E501" s="144" t="s">
        <v>14764</v>
      </c>
      <c r="F501" s="145" t="s">
        <v>42093</v>
      </c>
      <c r="G501" s="147" t="s">
        <v>42011</v>
      </c>
      <c r="H501" s="147" t="s">
        <v>17585</v>
      </c>
      <c r="I501" s="144" t="s">
        <v>49</v>
      </c>
      <c r="J501" s="148">
        <v>3.14</v>
      </c>
      <c r="K501" s="149"/>
      <c r="L501" s="144"/>
      <c r="M501" t="s">
        <v>17586</v>
      </c>
      <c r="N501" t="s">
        <v>42050</v>
      </c>
      <c r="O501" t="s">
        <v>42020</v>
      </c>
      <c r="P501" t="s">
        <v>42026</v>
      </c>
      <c r="Q501" t="s">
        <v>42052</v>
      </c>
      <c r="R501" s="150" t="s">
        <v>42016</v>
      </c>
      <c r="S501" s="150" t="s">
        <v>4025</v>
      </c>
      <c r="T501" t="s">
        <v>17595</v>
      </c>
    </row>
    <row r="502">
      <c r="A502" s="144" t="s">
        <v>17609</v>
      </c>
      <c r="B502" s="144" t="s">
        <v>9324</v>
      </c>
      <c r="C502" s="144" t="s">
        <v>17610</v>
      </c>
      <c r="D502" s="144" t="s">
        <v>2304</v>
      </c>
      <c r="E502" s="144" t="s">
        <v>9484</v>
      </c>
      <c r="F502" s="145" t="s">
        <v>42093</v>
      </c>
      <c r="G502" s="147" t="s">
        <v>42011</v>
      </c>
      <c r="H502" s="147" t="s">
        <v>17611</v>
      </c>
      <c r="I502" s="144" t="s">
        <v>49</v>
      </c>
      <c r="J502" s="148">
        <v>3.31</v>
      </c>
      <c r="K502" s="149"/>
      <c r="L502" s="144"/>
      <c r="M502" t="s">
        <v>17612</v>
      </c>
      <c r="N502" t="s">
        <v>42045</v>
      </c>
      <c r="O502" t="s">
        <v>42023</v>
      </c>
      <c r="P502" t="s">
        <v>42034</v>
      </c>
      <c r="Q502" t="s">
        <v>42049</v>
      </c>
      <c r="R502" s="150" t="s">
        <v>86</v>
      </c>
      <c r="S502" s="150" t="s">
        <v>86</v>
      </c>
      <c r="T502" t="s">
        <v>17622</v>
      </c>
    </row>
    <row r="503">
      <c r="A503" s="144" t="s">
        <v>17637</v>
      </c>
      <c r="B503" s="144" t="s">
        <v>9324</v>
      </c>
      <c r="C503" s="144" t="s">
        <v>17638</v>
      </c>
      <c r="D503" s="144" t="s">
        <v>2304</v>
      </c>
      <c r="E503" s="144" t="s">
        <v>9484</v>
      </c>
      <c r="F503" s="145" t="s">
        <v>42093</v>
      </c>
      <c r="G503" s="147" t="s">
        <v>42011</v>
      </c>
      <c r="H503" s="147" t="s">
        <v>17639</v>
      </c>
      <c r="I503" s="144" t="s">
        <v>49</v>
      </c>
      <c r="J503" s="148">
        <v>3.36</v>
      </c>
      <c r="K503" s="149"/>
      <c r="L503" s="144"/>
      <c r="M503" t="s">
        <v>17640</v>
      </c>
      <c r="N503" t="s">
        <v>42038</v>
      </c>
      <c r="O503" t="s">
        <v>42023</v>
      </c>
      <c r="P503" t="s">
        <v>42038</v>
      </c>
      <c r="Q503" t="s">
        <v>42049</v>
      </c>
      <c r="R503" s="150" t="s">
        <v>42051</v>
      </c>
      <c r="S503" s="150" t="s">
        <v>42054</v>
      </c>
      <c r="T503" t="s">
        <v>17651</v>
      </c>
    </row>
    <row r="504">
      <c r="A504" s="144" t="s">
        <v>17653</v>
      </c>
      <c r="B504" s="144" t="s">
        <v>9324</v>
      </c>
      <c r="C504" s="144" t="s">
        <v>9359</v>
      </c>
      <c r="D504" s="144" t="s">
        <v>2304</v>
      </c>
      <c r="E504" s="144" t="s">
        <v>17654</v>
      </c>
      <c r="F504" s="145" t="s">
        <v>42093</v>
      </c>
      <c r="G504" s="147" t="s">
        <v>42011</v>
      </c>
      <c r="H504" s="147" t="s">
        <v>17655</v>
      </c>
      <c r="I504" s="144" t="s">
        <v>49</v>
      </c>
      <c r="J504" s="148">
        <v>3.44</v>
      </c>
      <c r="K504" s="149" t="s">
        <v>86</v>
      </c>
      <c r="L504" s="144" t="s">
        <v>86</v>
      </c>
      <c r="M504" t="s">
        <v>17656</v>
      </c>
      <c r="N504" t="s">
        <v>42110</v>
      </c>
      <c r="O504" t="s">
        <v>42037</v>
      </c>
      <c r="P504" t="s">
        <v>42045</v>
      </c>
      <c r="Q504" t="s">
        <v>42023</v>
      </c>
      <c r="R504" s="150" t="s">
        <v>4025</v>
      </c>
      <c r="S504" s="150" t="s">
        <v>2010</v>
      </c>
      <c r="T504" t="s">
        <v>422</v>
      </c>
    </row>
    <row r="505">
      <c r="A505" s="144" t="s">
        <v>17693</v>
      </c>
      <c r="B505" s="144" t="s">
        <v>9324</v>
      </c>
      <c r="C505" s="144" t="s">
        <v>17694</v>
      </c>
      <c r="D505" s="144" t="s">
        <v>2304</v>
      </c>
      <c r="E505" s="144" t="s">
        <v>9484</v>
      </c>
      <c r="F505" s="145" t="s">
        <v>42093</v>
      </c>
      <c r="G505" s="147" t="s">
        <v>42011</v>
      </c>
      <c r="H505" s="147" t="s">
        <v>17695</v>
      </c>
      <c r="I505" s="144" t="s">
        <v>1330</v>
      </c>
      <c r="J505" s="148">
        <v>3.72</v>
      </c>
      <c r="K505" s="149"/>
      <c r="L505" s="144"/>
      <c r="M505" t="s">
        <v>17696</v>
      </c>
      <c r="N505" t="s">
        <v>86</v>
      </c>
      <c r="O505" t="s">
        <v>86</v>
      </c>
      <c r="P505" t="s">
        <v>86</v>
      </c>
      <c r="Q505" t="s">
        <v>86</v>
      </c>
      <c r="R505" s="150" t="s">
        <v>86</v>
      </c>
      <c r="S505" s="150" t="s">
        <v>86</v>
      </c>
      <c r="T505" t="s">
        <v>17706</v>
      </c>
    </row>
    <row r="506">
      <c r="A506" s="144" t="s">
        <v>17723</v>
      </c>
      <c r="B506" s="144" t="s">
        <v>9324</v>
      </c>
      <c r="C506" s="144" t="s">
        <v>17724</v>
      </c>
      <c r="D506" s="144" t="s">
        <v>2304</v>
      </c>
      <c r="E506" s="144" t="s">
        <v>9484</v>
      </c>
      <c r="F506" s="145" t="s">
        <v>42093</v>
      </c>
      <c r="G506" s="147" t="s">
        <v>42011</v>
      </c>
      <c r="H506" s="147" t="s">
        <v>17725</v>
      </c>
      <c r="I506" s="144" t="s">
        <v>49</v>
      </c>
      <c r="J506" s="148">
        <v>3.2</v>
      </c>
      <c r="K506" s="149"/>
      <c r="L506" s="144"/>
      <c r="M506" t="s">
        <v>17726</v>
      </c>
      <c r="N506" t="s">
        <v>42045</v>
      </c>
      <c r="O506" t="s">
        <v>42039</v>
      </c>
      <c r="P506" t="s">
        <v>42045</v>
      </c>
      <c r="Q506" t="s">
        <v>42023</v>
      </c>
      <c r="R506" s="150" t="s">
        <v>42016</v>
      </c>
      <c r="S506" s="150" t="s">
        <v>12032</v>
      </c>
      <c r="T506" t="s">
        <v>17736</v>
      </c>
    </row>
    <row r="507">
      <c r="A507" s="144" t="s">
        <v>17763</v>
      </c>
      <c r="B507" s="144" t="s">
        <v>9324</v>
      </c>
      <c r="C507" s="144" t="s">
        <v>17764</v>
      </c>
      <c r="D507" s="144" t="s">
        <v>2304</v>
      </c>
      <c r="E507" s="144" t="s">
        <v>9484</v>
      </c>
      <c r="F507" s="145" t="s">
        <v>42093</v>
      </c>
      <c r="G507" s="147" t="s">
        <v>42011</v>
      </c>
      <c r="H507" s="147" t="s">
        <v>17765</v>
      </c>
      <c r="I507" s="144" t="s">
        <v>49</v>
      </c>
      <c r="J507" s="148">
        <v>3.42</v>
      </c>
      <c r="K507" s="149"/>
      <c r="L507" s="144"/>
      <c r="M507" t="s">
        <v>17766</v>
      </c>
      <c r="N507" t="s">
        <v>42066</v>
      </c>
      <c r="O507" t="s">
        <v>42039</v>
      </c>
      <c r="P507" t="s">
        <v>42066</v>
      </c>
      <c r="Q507" t="s">
        <v>42023</v>
      </c>
      <c r="R507" s="150" t="s">
        <v>42041</v>
      </c>
      <c r="S507" s="150" t="s">
        <v>12065</v>
      </c>
      <c r="T507" t="s">
        <v>17772</v>
      </c>
    </row>
    <row r="508">
      <c r="A508" s="144" t="s">
        <v>17797</v>
      </c>
      <c r="B508" s="144" t="s">
        <v>9324</v>
      </c>
      <c r="C508" s="144" t="s">
        <v>9396</v>
      </c>
      <c r="D508" s="144" t="s">
        <v>2304</v>
      </c>
      <c r="E508" s="144" t="s">
        <v>13805</v>
      </c>
      <c r="F508" s="145" t="s">
        <v>42093</v>
      </c>
      <c r="G508" s="147" t="s">
        <v>42011</v>
      </c>
      <c r="H508" s="147" t="s">
        <v>17798</v>
      </c>
      <c r="I508" s="144" t="s">
        <v>49</v>
      </c>
      <c r="J508" s="148">
        <v>3.71</v>
      </c>
      <c r="K508" s="149"/>
      <c r="L508" s="144"/>
      <c r="M508" t="s">
        <v>17799</v>
      </c>
      <c r="N508" t="s">
        <v>86</v>
      </c>
      <c r="O508" t="s">
        <v>86</v>
      </c>
      <c r="P508" t="s">
        <v>86</v>
      </c>
      <c r="Q508" t="s">
        <v>86</v>
      </c>
      <c r="R508" s="150" t="s">
        <v>86</v>
      </c>
      <c r="S508" s="150" t="s">
        <v>86</v>
      </c>
      <c r="T508" t="s">
        <v>17808</v>
      </c>
    </row>
    <row r="509">
      <c r="A509" s="144" t="s">
        <v>17814</v>
      </c>
      <c r="B509" s="152" t="s">
        <v>9324</v>
      </c>
      <c r="C509" s="154" t="s">
        <v>17815</v>
      </c>
      <c r="D509" s="154" t="s">
        <v>2304</v>
      </c>
      <c r="E509" s="144" t="s">
        <v>9484</v>
      </c>
      <c r="F509" s="145" t="s">
        <v>42093</v>
      </c>
      <c r="G509" s="147" t="s">
        <v>42011</v>
      </c>
      <c r="H509" s="155">
        <v>215284.0</v>
      </c>
      <c r="I509" s="156" t="s">
        <v>49</v>
      </c>
      <c r="J509" s="148">
        <v>3.51</v>
      </c>
      <c r="K509" s="149"/>
      <c r="L509" s="159"/>
      <c r="M509" t="s">
        <v>17816</v>
      </c>
      <c r="N509" t="s">
        <v>42015</v>
      </c>
      <c r="O509" t="s">
        <v>42031</v>
      </c>
      <c r="P509" t="s">
        <v>42052</v>
      </c>
      <c r="Q509" t="s">
        <v>42021</v>
      </c>
      <c r="R509" s="150" t="s">
        <v>1489</v>
      </c>
      <c r="S509" s="150" t="s">
        <v>12065</v>
      </c>
    </row>
    <row r="510">
      <c r="A510" s="144" t="s">
        <v>17836</v>
      </c>
      <c r="B510" s="144" t="s">
        <v>9324</v>
      </c>
      <c r="C510" s="144" t="s">
        <v>17837</v>
      </c>
      <c r="D510" s="144" t="s">
        <v>2304</v>
      </c>
      <c r="E510" s="144" t="s">
        <v>9484</v>
      </c>
      <c r="F510" s="145" t="s">
        <v>42093</v>
      </c>
      <c r="G510" s="147" t="s">
        <v>42011</v>
      </c>
      <c r="H510" s="147" t="s">
        <v>17838</v>
      </c>
      <c r="I510" s="144" t="s">
        <v>49</v>
      </c>
      <c r="J510" s="148">
        <v>3.43</v>
      </c>
      <c r="K510" s="149"/>
      <c r="L510" s="144"/>
      <c r="M510" t="s">
        <v>17839</v>
      </c>
      <c r="N510" t="s">
        <v>42052</v>
      </c>
      <c r="O510" t="s">
        <v>42031</v>
      </c>
      <c r="P510" t="s">
        <v>42015</v>
      </c>
      <c r="Q510" t="s">
        <v>42039</v>
      </c>
      <c r="R510" s="150" t="s">
        <v>2445</v>
      </c>
      <c r="S510" s="150" t="s">
        <v>2010</v>
      </c>
      <c r="T510" t="s">
        <v>17848</v>
      </c>
    </row>
    <row r="511">
      <c r="A511" s="144" t="s">
        <v>17879</v>
      </c>
      <c r="B511" s="144" t="s">
        <v>9870</v>
      </c>
      <c r="C511" s="144" t="s">
        <v>6561</v>
      </c>
      <c r="D511" s="144" t="s">
        <v>46</v>
      </c>
      <c r="E511" s="144" t="s">
        <v>12641</v>
      </c>
      <c r="F511" s="145" t="s">
        <v>42093</v>
      </c>
      <c r="G511" s="147" t="s">
        <v>42011</v>
      </c>
      <c r="H511" s="147" t="s">
        <v>17880</v>
      </c>
      <c r="I511" s="144" t="s">
        <v>13931</v>
      </c>
      <c r="J511" s="148">
        <v>3.15</v>
      </c>
      <c r="K511" s="149"/>
      <c r="L511" s="144"/>
      <c r="M511" t="s">
        <v>17881</v>
      </c>
      <c r="N511" t="s">
        <v>86</v>
      </c>
      <c r="O511" t="s">
        <v>86</v>
      </c>
      <c r="P511" t="s">
        <v>86</v>
      </c>
      <c r="Q511" t="s">
        <v>86</v>
      </c>
      <c r="R511" s="150" t="s">
        <v>86</v>
      </c>
      <c r="S511" s="150" t="s">
        <v>86</v>
      </c>
      <c r="T511" t="s">
        <v>17891</v>
      </c>
    </row>
    <row r="512">
      <c r="A512" s="144" t="s">
        <v>17900</v>
      </c>
      <c r="B512" s="144" t="s">
        <v>9870</v>
      </c>
      <c r="C512" s="144" t="s">
        <v>115</v>
      </c>
      <c r="D512" s="144" t="s">
        <v>46</v>
      </c>
      <c r="E512" s="144" t="s">
        <v>16433</v>
      </c>
      <c r="F512" s="145" t="s">
        <v>42093</v>
      </c>
      <c r="G512" s="147" t="s">
        <v>42011</v>
      </c>
      <c r="H512" s="147" t="s">
        <v>17901</v>
      </c>
      <c r="I512" s="144" t="s">
        <v>17058</v>
      </c>
      <c r="J512" s="148">
        <v>3.56</v>
      </c>
      <c r="K512" s="149"/>
      <c r="L512" s="144"/>
      <c r="M512" t="s">
        <v>17902</v>
      </c>
      <c r="N512" t="s">
        <v>42045</v>
      </c>
      <c r="O512" t="s">
        <v>42039</v>
      </c>
      <c r="P512" t="s">
        <v>42038</v>
      </c>
      <c r="Q512" t="s">
        <v>42039</v>
      </c>
      <c r="R512" s="150" t="s">
        <v>4025</v>
      </c>
      <c r="S512" s="150" t="s">
        <v>12065</v>
      </c>
      <c r="T512" t="s">
        <v>12859</v>
      </c>
    </row>
    <row r="513">
      <c r="A513" s="144" t="s">
        <v>17926</v>
      </c>
      <c r="B513" s="144" t="s">
        <v>9870</v>
      </c>
      <c r="C513" s="144" t="s">
        <v>6561</v>
      </c>
      <c r="D513" s="144" t="s">
        <v>46</v>
      </c>
      <c r="E513" s="144" t="s">
        <v>12641</v>
      </c>
      <c r="F513" s="145" t="s">
        <v>42093</v>
      </c>
      <c r="G513" s="147" t="s">
        <v>42011</v>
      </c>
      <c r="H513" s="147" t="s">
        <v>17927</v>
      </c>
      <c r="I513" s="144" t="s">
        <v>219</v>
      </c>
      <c r="J513" s="148">
        <v>3.15</v>
      </c>
      <c r="K513" s="149"/>
      <c r="L513" s="144"/>
      <c r="M513" t="s">
        <v>17928</v>
      </c>
      <c r="N513" t="s">
        <v>86</v>
      </c>
      <c r="O513" t="s">
        <v>86</v>
      </c>
      <c r="P513" t="s">
        <v>86</v>
      </c>
      <c r="Q513" t="s">
        <v>86</v>
      </c>
      <c r="R513" s="150" t="s">
        <v>86</v>
      </c>
      <c r="S513" s="150" t="s">
        <v>86</v>
      </c>
      <c r="T513" t="s">
        <v>17936</v>
      </c>
    </row>
    <row r="514">
      <c r="A514" s="144" t="s">
        <v>17950</v>
      </c>
      <c r="B514" s="144" t="s">
        <v>9870</v>
      </c>
      <c r="C514" s="144" t="s">
        <v>10075</v>
      </c>
      <c r="D514" s="144" t="s">
        <v>46</v>
      </c>
      <c r="E514" s="144" t="s">
        <v>14764</v>
      </c>
      <c r="F514" s="145" t="s">
        <v>42093</v>
      </c>
      <c r="G514" s="147" t="s">
        <v>42011</v>
      </c>
      <c r="H514" s="147" t="s">
        <v>17951</v>
      </c>
      <c r="I514" s="144" t="s">
        <v>2373</v>
      </c>
      <c r="J514" s="148">
        <v>3.28</v>
      </c>
      <c r="K514" s="149"/>
      <c r="L514" s="144"/>
      <c r="M514" t="s">
        <v>17952</v>
      </c>
      <c r="N514" t="s">
        <v>42026</v>
      </c>
      <c r="O514" t="s">
        <v>42013</v>
      </c>
      <c r="P514" t="s">
        <v>42026</v>
      </c>
      <c r="Q514" t="s">
        <v>42013</v>
      </c>
      <c r="R514" s="150" t="s">
        <v>42051</v>
      </c>
      <c r="S514" s="150" t="s">
        <v>4025</v>
      </c>
      <c r="T514" t="s">
        <v>17962</v>
      </c>
    </row>
    <row r="515">
      <c r="A515" s="144" t="s">
        <v>17968</v>
      </c>
      <c r="B515" s="144" t="s">
        <v>9870</v>
      </c>
      <c r="C515" s="144" t="s">
        <v>17969</v>
      </c>
      <c r="D515" s="144" t="s">
        <v>46</v>
      </c>
      <c r="E515" s="144" t="s">
        <v>16433</v>
      </c>
      <c r="F515" s="145" t="s">
        <v>42093</v>
      </c>
      <c r="G515" s="147" t="s">
        <v>42011</v>
      </c>
      <c r="H515" s="147" t="s">
        <v>17970</v>
      </c>
      <c r="I515" s="144" t="s">
        <v>49</v>
      </c>
      <c r="J515" s="148">
        <v>3.2</v>
      </c>
      <c r="K515" s="149"/>
      <c r="L515" s="144"/>
      <c r="M515" t="s">
        <v>17971</v>
      </c>
      <c r="N515" t="s">
        <v>42045</v>
      </c>
      <c r="O515" t="s">
        <v>42049</v>
      </c>
      <c r="P515" t="s">
        <v>42048</v>
      </c>
      <c r="Q515" t="s">
        <v>42040</v>
      </c>
      <c r="R515" s="150" t="s">
        <v>42051</v>
      </c>
      <c r="S515" s="150" t="s">
        <v>1489</v>
      </c>
      <c r="T515" t="s">
        <v>17980</v>
      </c>
    </row>
    <row r="516">
      <c r="A516" s="144" t="s">
        <v>17986</v>
      </c>
      <c r="B516" s="144" t="s">
        <v>9870</v>
      </c>
      <c r="C516" s="144" t="s">
        <v>10140</v>
      </c>
      <c r="D516" s="144" t="s">
        <v>46</v>
      </c>
      <c r="E516" s="144" t="s">
        <v>16377</v>
      </c>
      <c r="F516" s="145" t="s">
        <v>42093</v>
      </c>
      <c r="G516" s="147" t="s">
        <v>42011</v>
      </c>
      <c r="H516" s="147" t="s">
        <v>17987</v>
      </c>
      <c r="I516" s="144" t="s">
        <v>49</v>
      </c>
      <c r="J516" s="148">
        <v>3.97</v>
      </c>
      <c r="K516" s="149"/>
      <c r="L516" s="144"/>
      <c r="M516" t="s">
        <v>17988</v>
      </c>
      <c r="N516" t="s">
        <v>42015</v>
      </c>
      <c r="O516" t="s">
        <v>42031</v>
      </c>
      <c r="P516" t="s">
        <v>42015</v>
      </c>
      <c r="Q516" t="s">
        <v>42031</v>
      </c>
      <c r="R516" s="150" t="s">
        <v>42051</v>
      </c>
      <c r="S516" s="150" t="s">
        <v>1489</v>
      </c>
      <c r="T516" t="s">
        <v>17996</v>
      </c>
    </row>
    <row r="517">
      <c r="A517" s="144" t="s">
        <v>18013</v>
      </c>
      <c r="B517" s="144" t="s">
        <v>9870</v>
      </c>
      <c r="C517" s="144" t="s">
        <v>18014</v>
      </c>
      <c r="D517" s="144" t="s">
        <v>46</v>
      </c>
      <c r="E517" s="144" t="s">
        <v>16377</v>
      </c>
      <c r="F517" s="145" t="s">
        <v>42093</v>
      </c>
      <c r="G517" s="147" t="s">
        <v>42011</v>
      </c>
      <c r="H517" s="147" t="s">
        <v>18015</v>
      </c>
      <c r="I517" s="144" t="s">
        <v>18016</v>
      </c>
      <c r="J517" s="148">
        <v>3.41</v>
      </c>
      <c r="K517" s="149"/>
      <c r="L517" s="144"/>
      <c r="M517" t="s">
        <v>18017</v>
      </c>
      <c r="N517" t="s">
        <v>42045</v>
      </c>
      <c r="O517" t="s">
        <v>42040</v>
      </c>
      <c r="P517" t="s">
        <v>42048</v>
      </c>
      <c r="Q517" t="s">
        <v>42040</v>
      </c>
      <c r="R517" s="150" t="s">
        <v>42051</v>
      </c>
      <c r="S517" s="150" t="s">
        <v>42054</v>
      </c>
      <c r="T517" t="s">
        <v>18027</v>
      </c>
    </row>
    <row r="518">
      <c r="A518" s="144" t="s">
        <v>18032</v>
      </c>
      <c r="B518" s="144" t="s">
        <v>9870</v>
      </c>
      <c r="C518" s="144" t="s">
        <v>18033</v>
      </c>
      <c r="D518" s="144" t="s">
        <v>46</v>
      </c>
      <c r="E518" s="144" t="s">
        <v>16377</v>
      </c>
      <c r="F518" s="145" t="s">
        <v>42093</v>
      </c>
      <c r="G518" s="147" t="s">
        <v>42011</v>
      </c>
      <c r="H518" s="147" t="s">
        <v>18034</v>
      </c>
      <c r="I518" s="144" t="s">
        <v>49</v>
      </c>
      <c r="J518" s="148">
        <v>3.84</v>
      </c>
      <c r="K518" s="149"/>
      <c r="L518" s="144"/>
      <c r="M518" t="s">
        <v>18035</v>
      </c>
      <c r="N518" t="s">
        <v>42034</v>
      </c>
      <c r="O518" t="s">
        <v>42023</v>
      </c>
      <c r="P518" t="s">
        <v>42012</v>
      </c>
      <c r="Q518" t="s">
        <v>42028</v>
      </c>
      <c r="R518" s="150" t="s">
        <v>42016</v>
      </c>
      <c r="S518" s="150" t="s">
        <v>1489</v>
      </c>
      <c r="T518" t="s">
        <v>18046</v>
      </c>
    </row>
    <row r="519">
      <c r="A519" s="144" t="s">
        <v>18052</v>
      </c>
      <c r="B519" s="144" t="s">
        <v>9870</v>
      </c>
      <c r="C519" s="144" t="s">
        <v>4517</v>
      </c>
      <c r="D519" s="144" t="s">
        <v>46</v>
      </c>
      <c r="E519" s="144" t="s">
        <v>13982</v>
      </c>
      <c r="F519" s="145" t="s">
        <v>42093</v>
      </c>
      <c r="G519" s="147" t="s">
        <v>42011</v>
      </c>
      <c r="H519" s="147" t="s">
        <v>18053</v>
      </c>
      <c r="I519" s="144" t="s">
        <v>49</v>
      </c>
      <c r="J519" s="148">
        <v>3.66</v>
      </c>
      <c r="K519" s="149"/>
      <c r="L519" s="144"/>
      <c r="M519" t="s">
        <v>18054</v>
      </c>
      <c r="N519" t="s">
        <v>42045</v>
      </c>
      <c r="O519" t="s">
        <v>42023</v>
      </c>
      <c r="P519" t="s">
        <v>42048</v>
      </c>
      <c r="Q519" t="s">
        <v>42028</v>
      </c>
      <c r="R519" s="150" t="s">
        <v>42051</v>
      </c>
      <c r="S519" s="150" t="s">
        <v>42054</v>
      </c>
      <c r="T519" t="s">
        <v>18065</v>
      </c>
    </row>
    <row r="520">
      <c r="A520" s="144" t="s">
        <v>18072</v>
      </c>
      <c r="B520" s="144" t="s">
        <v>9870</v>
      </c>
      <c r="C520" s="144" t="s">
        <v>5670</v>
      </c>
      <c r="D520" s="144" t="s">
        <v>46</v>
      </c>
      <c r="E520" s="144" t="s">
        <v>16433</v>
      </c>
      <c r="F520" s="145" t="s">
        <v>42093</v>
      </c>
      <c r="G520" s="147" t="s">
        <v>42011</v>
      </c>
      <c r="H520" s="147" t="s">
        <v>18073</v>
      </c>
      <c r="I520" s="144" t="s">
        <v>16552</v>
      </c>
      <c r="J520" s="148">
        <v>3.5</v>
      </c>
      <c r="K520" s="149"/>
      <c r="L520" s="144"/>
      <c r="M520" t="s">
        <v>18074</v>
      </c>
      <c r="N520" t="s">
        <v>42048</v>
      </c>
      <c r="O520" t="s">
        <v>42049</v>
      </c>
      <c r="P520" t="s">
        <v>42050</v>
      </c>
      <c r="Q520" t="s">
        <v>42028</v>
      </c>
      <c r="R520" s="150" t="s">
        <v>42016</v>
      </c>
      <c r="S520" s="150" t="s">
        <v>1489</v>
      </c>
      <c r="T520" t="s">
        <v>18084</v>
      </c>
    </row>
    <row r="521">
      <c r="A521" s="144" t="s">
        <v>18096</v>
      </c>
      <c r="B521" s="144" t="s">
        <v>9870</v>
      </c>
      <c r="C521" s="144" t="s">
        <v>18097</v>
      </c>
      <c r="D521" s="144" t="s">
        <v>46</v>
      </c>
      <c r="E521" s="144" t="s">
        <v>16377</v>
      </c>
      <c r="F521" s="145" t="s">
        <v>42093</v>
      </c>
      <c r="G521" s="147" t="s">
        <v>42011</v>
      </c>
      <c r="H521" s="147" t="s">
        <v>18098</v>
      </c>
      <c r="I521" s="144" t="s">
        <v>937</v>
      </c>
      <c r="J521" s="148">
        <v>4.0</v>
      </c>
      <c r="K521" s="149"/>
      <c r="L521" s="144"/>
      <c r="M521" t="s">
        <v>18099</v>
      </c>
      <c r="N521" t="s">
        <v>42038</v>
      </c>
      <c r="O521" t="s">
        <v>42030</v>
      </c>
      <c r="P521" t="s">
        <v>42045</v>
      </c>
      <c r="Q521" t="s">
        <v>42023</v>
      </c>
      <c r="R521" s="150" t="s">
        <v>4025</v>
      </c>
      <c r="S521" s="150" t="s">
        <v>42029</v>
      </c>
      <c r="T521" t="s">
        <v>18109</v>
      </c>
    </row>
    <row r="522">
      <c r="A522" s="151" t="s">
        <v>18127</v>
      </c>
      <c r="B522" s="151" t="s">
        <v>9870</v>
      </c>
      <c r="C522" s="152" t="s">
        <v>18128</v>
      </c>
      <c r="D522" s="161" t="s">
        <v>46</v>
      </c>
      <c r="E522" s="144" t="s">
        <v>16377</v>
      </c>
      <c r="F522" s="145" t="s">
        <v>42093</v>
      </c>
      <c r="G522" s="147" t="s">
        <v>42011</v>
      </c>
      <c r="H522" s="155">
        <v>217776.0</v>
      </c>
      <c r="I522" s="156" t="s">
        <v>18129</v>
      </c>
      <c r="J522" s="148">
        <v>3.5</v>
      </c>
      <c r="K522" s="149"/>
      <c r="L522" s="159"/>
      <c r="M522" t="s">
        <v>18130</v>
      </c>
      <c r="N522" t="s">
        <v>42038</v>
      </c>
      <c r="O522" t="s">
        <v>42015</v>
      </c>
      <c r="P522" t="s">
        <v>42023</v>
      </c>
      <c r="Q522" t="s">
        <v>42031</v>
      </c>
      <c r="R522" s="150" t="s">
        <v>4025</v>
      </c>
      <c r="S522" s="150" t="s">
        <v>42029</v>
      </c>
    </row>
    <row r="523">
      <c r="A523" s="144" t="s">
        <v>18139</v>
      </c>
      <c r="B523" s="144" t="s">
        <v>9870</v>
      </c>
      <c r="C523" s="144" t="s">
        <v>18140</v>
      </c>
      <c r="D523" s="144" t="s">
        <v>46</v>
      </c>
      <c r="E523" s="144" t="s">
        <v>13982</v>
      </c>
      <c r="F523" s="145" t="s">
        <v>42093</v>
      </c>
      <c r="G523" s="147" t="s">
        <v>42011</v>
      </c>
      <c r="H523" s="147" t="s">
        <v>18141</v>
      </c>
      <c r="I523" s="144" t="s">
        <v>49</v>
      </c>
      <c r="J523" s="148">
        <v>3.39</v>
      </c>
      <c r="K523" s="149"/>
      <c r="L523" s="144"/>
      <c r="M523" t="s">
        <v>18142</v>
      </c>
      <c r="N523" t="s">
        <v>42038</v>
      </c>
      <c r="O523" t="s">
        <v>42023</v>
      </c>
      <c r="P523" t="s">
        <v>42034</v>
      </c>
      <c r="Q523" t="s">
        <v>42028</v>
      </c>
      <c r="R523" s="150" t="s">
        <v>42055</v>
      </c>
      <c r="S523" s="150" t="s">
        <v>42054</v>
      </c>
      <c r="T523" t="s">
        <v>18150</v>
      </c>
    </row>
    <row r="524">
      <c r="A524" s="144" t="s">
        <v>18171</v>
      </c>
      <c r="B524" s="144" t="s">
        <v>10221</v>
      </c>
      <c r="C524" s="144" t="s">
        <v>18172</v>
      </c>
      <c r="D524" s="144" t="s">
        <v>3309</v>
      </c>
      <c r="E524" s="144" t="s">
        <v>15135</v>
      </c>
      <c r="F524" s="145" t="s">
        <v>42093</v>
      </c>
      <c r="G524" s="147" t="s">
        <v>42011</v>
      </c>
      <c r="H524" s="147" t="s">
        <v>18173</v>
      </c>
      <c r="I524" s="144" t="s">
        <v>16552</v>
      </c>
      <c r="J524" s="148">
        <v>3.74</v>
      </c>
      <c r="K524" s="149"/>
      <c r="L524" s="144"/>
      <c r="M524" t="s">
        <v>18174</v>
      </c>
      <c r="N524" t="s">
        <v>42111</v>
      </c>
      <c r="O524" t="s">
        <v>42024</v>
      </c>
      <c r="P524" t="s">
        <v>42013</v>
      </c>
      <c r="Q524" t="s">
        <v>42047</v>
      </c>
      <c r="R524" s="150" t="s">
        <v>42054</v>
      </c>
      <c r="S524" s="150" t="s">
        <v>6070</v>
      </c>
      <c r="T524" t="s">
        <v>18184</v>
      </c>
    </row>
    <row r="525">
      <c r="A525" s="144" t="s">
        <v>18208</v>
      </c>
      <c r="B525" s="144" t="s">
        <v>10221</v>
      </c>
      <c r="C525" s="144" t="s">
        <v>18209</v>
      </c>
      <c r="D525" s="144" t="s">
        <v>3309</v>
      </c>
      <c r="E525" s="144" t="s">
        <v>13458</v>
      </c>
      <c r="F525" s="145" t="s">
        <v>42093</v>
      </c>
      <c r="G525" s="147" t="s">
        <v>42011</v>
      </c>
      <c r="H525" s="147" t="s">
        <v>18210</v>
      </c>
      <c r="I525" s="144" t="s">
        <v>49</v>
      </c>
      <c r="J525" s="148">
        <v>3.14</v>
      </c>
      <c r="K525" s="149"/>
      <c r="L525" s="144"/>
      <c r="M525" t="s">
        <v>18211</v>
      </c>
      <c r="N525" t="s">
        <v>42092</v>
      </c>
      <c r="O525" t="s">
        <v>42094</v>
      </c>
      <c r="P525" t="s">
        <v>42110</v>
      </c>
      <c r="Q525" t="s">
        <v>42112</v>
      </c>
      <c r="R525" s="150" t="s">
        <v>4025</v>
      </c>
      <c r="S525" s="150" t="s">
        <v>42029</v>
      </c>
      <c r="T525" t="s">
        <v>18223</v>
      </c>
    </row>
    <row r="526">
      <c r="A526" s="144" t="s">
        <v>18242</v>
      </c>
      <c r="B526" s="144" t="s">
        <v>10221</v>
      </c>
      <c r="C526" s="144" t="s">
        <v>18243</v>
      </c>
      <c r="D526" s="144" t="s">
        <v>3309</v>
      </c>
      <c r="E526" s="144" t="s">
        <v>15135</v>
      </c>
      <c r="F526" s="145" t="s">
        <v>42093</v>
      </c>
      <c r="G526" s="147" t="s">
        <v>42011</v>
      </c>
      <c r="H526" s="147" t="s">
        <v>18244</v>
      </c>
      <c r="I526" s="144" t="s">
        <v>49</v>
      </c>
      <c r="J526" s="148">
        <v>3.3</v>
      </c>
      <c r="K526" s="149"/>
      <c r="L526" s="144"/>
      <c r="M526" t="s">
        <v>18245</v>
      </c>
      <c r="N526" t="s">
        <v>42038</v>
      </c>
      <c r="O526" t="s">
        <v>42039</v>
      </c>
      <c r="P526" t="s">
        <v>42052</v>
      </c>
      <c r="Q526" t="s">
        <v>42049</v>
      </c>
      <c r="R526" s="150" t="s">
        <v>42041</v>
      </c>
      <c r="S526" s="150" t="s">
        <v>12065</v>
      </c>
      <c r="T526" t="s">
        <v>18256</v>
      </c>
    </row>
    <row r="527">
      <c r="A527" s="144" t="s">
        <v>18282</v>
      </c>
      <c r="B527" s="144" t="s">
        <v>10221</v>
      </c>
      <c r="C527" s="144" t="s">
        <v>18283</v>
      </c>
      <c r="D527" s="144" t="s">
        <v>3309</v>
      </c>
      <c r="E527" s="144" t="s">
        <v>13458</v>
      </c>
      <c r="F527" s="145" t="s">
        <v>42093</v>
      </c>
      <c r="G527" s="147" t="s">
        <v>42011</v>
      </c>
      <c r="H527" s="147" t="s">
        <v>18284</v>
      </c>
      <c r="I527" s="144" t="s">
        <v>49</v>
      </c>
      <c r="J527" s="148">
        <v>3.57</v>
      </c>
      <c r="K527" s="149"/>
      <c r="L527" s="144"/>
      <c r="M527" t="s">
        <v>18285</v>
      </c>
      <c r="N527" t="s">
        <v>42033</v>
      </c>
      <c r="O527" t="s">
        <v>42113</v>
      </c>
      <c r="P527" t="s">
        <v>42021</v>
      </c>
      <c r="Q527" t="s">
        <v>42043</v>
      </c>
      <c r="R527" s="150" t="s">
        <v>42029</v>
      </c>
      <c r="S527" s="150" t="s">
        <v>22460</v>
      </c>
      <c r="T527" t="s">
        <v>18295</v>
      </c>
    </row>
    <row r="528">
      <c r="A528" s="144" t="s">
        <v>18303</v>
      </c>
      <c r="B528" s="144" t="s">
        <v>10221</v>
      </c>
      <c r="C528" s="144" t="s">
        <v>18172</v>
      </c>
      <c r="D528" s="144" t="s">
        <v>3309</v>
      </c>
      <c r="E528" s="144" t="s">
        <v>15135</v>
      </c>
      <c r="F528" s="145" t="s">
        <v>42093</v>
      </c>
      <c r="G528" s="147" t="s">
        <v>42011</v>
      </c>
      <c r="H528" s="147" t="s">
        <v>18304</v>
      </c>
      <c r="I528" s="144" t="s">
        <v>18305</v>
      </c>
      <c r="J528" s="148">
        <v>3.4</v>
      </c>
      <c r="K528" s="149"/>
      <c r="L528" s="144"/>
      <c r="M528" t="s">
        <v>18306</v>
      </c>
      <c r="N528" t="s">
        <v>86</v>
      </c>
      <c r="O528" t="s">
        <v>86</v>
      </c>
      <c r="P528" t="s">
        <v>86</v>
      </c>
      <c r="Q528" t="s">
        <v>86</v>
      </c>
      <c r="R528" s="150" t="s">
        <v>86</v>
      </c>
      <c r="S528" s="150" t="s">
        <v>86</v>
      </c>
      <c r="T528" t="s">
        <v>18313</v>
      </c>
    </row>
    <row r="529">
      <c r="A529" s="144" t="s">
        <v>18340</v>
      </c>
      <c r="B529" s="144" t="s">
        <v>10308</v>
      </c>
      <c r="C529" s="144" t="s">
        <v>15447</v>
      </c>
      <c r="D529" s="144" t="s">
        <v>46</v>
      </c>
      <c r="E529" s="144" t="s">
        <v>16433</v>
      </c>
      <c r="F529" s="145" t="s">
        <v>42093</v>
      </c>
      <c r="G529" s="147" t="s">
        <v>42011</v>
      </c>
      <c r="H529" s="147" t="s">
        <v>18341</v>
      </c>
      <c r="I529" s="144" t="s">
        <v>219</v>
      </c>
      <c r="J529" s="148">
        <v>3.47</v>
      </c>
      <c r="K529" s="149"/>
      <c r="L529" s="144"/>
      <c r="M529" t="s">
        <v>18342</v>
      </c>
      <c r="N529" t="s">
        <v>42038</v>
      </c>
      <c r="O529" t="s">
        <v>42049</v>
      </c>
      <c r="P529" t="s">
        <v>42045</v>
      </c>
      <c r="Q529" t="s">
        <v>42023</v>
      </c>
      <c r="R529" s="150" t="s">
        <v>42041</v>
      </c>
      <c r="S529" s="150" t="s">
        <v>12065</v>
      </c>
      <c r="T529" t="s">
        <v>18353</v>
      </c>
    </row>
    <row r="530">
      <c r="A530" s="144" t="s">
        <v>18368</v>
      </c>
      <c r="B530" s="144" t="s">
        <v>10308</v>
      </c>
      <c r="C530" s="144" t="s">
        <v>10479</v>
      </c>
      <c r="D530" s="144" t="s">
        <v>46</v>
      </c>
      <c r="E530" s="144" t="s">
        <v>12658</v>
      </c>
      <c r="F530" s="145" t="s">
        <v>42093</v>
      </c>
      <c r="G530" s="147" t="s">
        <v>42011</v>
      </c>
      <c r="H530" s="147" t="s">
        <v>18369</v>
      </c>
      <c r="I530" s="144" t="s">
        <v>1330</v>
      </c>
      <c r="J530" s="148">
        <v>3.69</v>
      </c>
      <c r="K530" s="149"/>
      <c r="L530" s="144"/>
      <c r="M530" t="s">
        <v>18370</v>
      </c>
      <c r="N530" t="s">
        <v>86</v>
      </c>
      <c r="O530" t="s">
        <v>86</v>
      </c>
      <c r="P530" t="s">
        <v>86</v>
      </c>
      <c r="Q530" t="s">
        <v>86</v>
      </c>
      <c r="R530" s="150" t="s">
        <v>1489</v>
      </c>
      <c r="S530" s="150" t="s">
        <v>8552</v>
      </c>
      <c r="T530" t="s">
        <v>18380</v>
      </c>
    </row>
    <row r="531">
      <c r="A531" s="144" t="s">
        <v>18389</v>
      </c>
      <c r="B531" s="144" t="s">
        <v>10308</v>
      </c>
      <c r="C531" s="144" t="s">
        <v>18390</v>
      </c>
      <c r="D531" s="144" t="s">
        <v>46</v>
      </c>
      <c r="E531" s="144" t="s">
        <v>16377</v>
      </c>
      <c r="F531" s="145" t="s">
        <v>42093</v>
      </c>
      <c r="G531" s="147" t="s">
        <v>42011</v>
      </c>
      <c r="H531" s="147" t="s">
        <v>18391</v>
      </c>
      <c r="I531" s="144" t="s">
        <v>8000</v>
      </c>
      <c r="J531" s="148">
        <v>3.44</v>
      </c>
      <c r="K531" s="149"/>
      <c r="L531" s="144"/>
      <c r="M531" t="s">
        <v>18392</v>
      </c>
      <c r="N531" t="s">
        <v>42066</v>
      </c>
      <c r="O531" t="s">
        <v>42039</v>
      </c>
      <c r="P531" t="s">
        <v>42045</v>
      </c>
      <c r="Q531" t="s">
        <v>42023</v>
      </c>
      <c r="R531" s="150" t="s">
        <v>42041</v>
      </c>
      <c r="S531" s="150" t="s">
        <v>12065</v>
      </c>
      <c r="T531" t="s">
        <v>18401</v>
      </c>
    </row>
    <row r="532">
      <c r="A532" s="144" t="s">
        <v>18420</v>
      </c>
      <c r="B532" s="144" t="s">
        <v>10308</v>
      </c>
      <c r="C532" s="144" t="s">
        <v>2521</v>
      </c>
      <c r="D532" s="144" t="s">
        <v>46</v>
      </c>
      <c r="E532" s="144" t="s">
        <v>12641</v>
      </c>
      <c r="F532" s="145" t="s">
        <v>42093</v>
      </c>
      <c r="G532" s="147" t="s">
        <v>42011</v>
      </c>
      <c r="H532" s="147" t="s">
        <v>18421</v>
      </c>
      <c r="I532" s="144" t="s">
        <v>18422</v>
      </c>
      <c r="J532" s="148">
        <v>2.56</v>
      </c>
      <c r="K532" s="149"/>
      <c r="L532" s="144"/>
      <c r="M532" t="s">
        <v>18423</v>
      </c>
      <c r="N532" t="s">
        <v>86</v>
      </c>
      <c r="O532" t="s">
        <v>86</v>
      </c>
      <c r="P532" t="s">
        <v>86</v>
      </c>
      <c r="Q532" t="s">
        <v>86</v>
      </c>
      <c r="R532" s="150" t="s">
        <v>86</v>
      </c>
      <c r="S532" s="150" t="s">
        <v>86</v>
      </c>
      <c r="T532" t="s">
        <v>18432</v>
      </c>
    </row>
    <row r="533">
      <c r="A533" s="144" t="s">
        <v>18435</v>
      </c>
      <c r="B533" s="144" t="s">
        <v>10308</v>
      </c>
      <c r="C533" s="144" t="s">
        <v>18436</v>
      </c>
      <c r="D533" s="144" t="s">
        <v>46</v>
      </c>
      <c r="E533" s="144" t="s">
        <v>12658</v>
      </c>
      <c r="F533" s="145" t="s">
        <v>42093</v>
      </c>
      <c r="G533" s="147" t="s">
        <v>42011</v>
      </c>
      <c r="H533" s="147" t="s">
        <v>18437</v>
      </c>
      <c r="I533" s="144" t="s">
        <v>17058</v>
      </c>
      <c r="J533" s="148">
        <v>3.65</v>
      </c>
      <c r="K533" s="149"/>
      <c r="L533" s="144"/>
      <c r="M533" t="s">
        <v>18438</v>
      </c>
      <c r="N533" t="s">
        <v>42015</v>
      </c>
      <c r="O533" t="s">
        <v>42053</v>
      </c>
      <c r="P533" t="s">
        <v>42045</v>
      </c>
      <c r="Q533" t="s">
        <v>42039</v>
      </c>
      <c r="R533" s="150" t="s">
        <v>1489</v>
      </c>
      <c r="S533" s="150" t="s">
        <v>8552</v>
      </c>
      <c r="T533" t="s">
        <v>18447</v>
      </c>
    </row>
    <row r="534">
      <c r="A534" s="144" t="s">
        <v>18473</v>
      </c>
      <c r="B534" s="144" t="s">
        <v>10308</v>
      </c>
      <c r="C534" s="144" t="s">
        <v>18474</v>
      </c>
      <c r="D534" s="144" t="s">
        <v>46</v>
      </c>
      <c r="E534" s="144" t="s">
        <v>16433</v>
      </c>
      <c r="F534" s="145" t="s">
        <v>42093</v>
      </c>
      <c r="G534" s="147" t="s">
        <v>42011</v>
      </c>
      <c r="H534" s="147" t="s">
        <v>18475</v>
      </c>
      <c r="I534" s="144" t="s">
        <v>49</v>
      </c>
      <c r="J534" s="148">
        <v>3.47</v>
      </c>
      <c r="K534" s="149"/>
      <c r="L534" s="144"/>
      <c r="M534" t="s">
        <v>18476</v>
      </c>
      <c r="N534" t="s">
        <v>42015</v>
      </c>
      <c r="O534" t="s">
        <v>42037</v>
      </c>
      <c r="P534" t="s">
        <v>42015</v>
      </c>
      <c r="Q534" t="s">
        <v>42037</v>
      </c>
      <c r="R534" s="150" t="s">
        <v>42041</v>
      </c>
      <c r="S534" s="150" t="s">
        <v>12065</v>
      </c>
      <c r="T534" t="s">
        <v>18484</v>
      </c>
    </row>
    <row r="535">
      <c r="A535" s="144" t="s">
        <v>18500</v>
      </c>
      <c r="B535" s="144" t="s">
        <v>10308</v>
      </c>
      <c r="C535" s="144" t="s">
        <v>10344</v>
      </c>
      <c r="D535" s="144" t="s">
        <v>46</v>
      </c>
      <c r="E535" s="144" t="s">
        <v>14980</v>
      </c>
      <c r="F535" s="145" t="s">
        <v>42093</v>
      </c>
      <c r="G535" s="147" t="s">
        <v>42011</v>
      </c>
      <c r="H535" s="147" t="s">
        <v>18501</v>
      </c>
      <c r="I535" s="144" t="s">
        <v>14336</v>
      </c>
      <c r="J535" s="148">
        <v>3.44</v>
      </c>
      <c r="K535" s="149"/>
      <c r="L535" s="144"/>
      <c r="M535" t="s">
        <v>18502</v>
      </c>
      <c r="N535" t="s">
        <v>42027</v>
      </c>
      <c r="O535" t="s">
        <v>42030</v>
      </c>
      <c r="P535" t="s">
        <v>42052</v>
      </c>
      <c r="Q535" t="s">
        <v>42114</v>
      </c>
      <c r="R535" s="150" t="s">
        <v>2445</v>
      </c>
      <c r="S535" s="150" t="s">
        <v>12065</v>
      </c>
      <c r="T535" t="s">
        <v>18514</v>
      </c>
    </row>
    <row r="536">
      <c r="A536" s="144" t="s">
        <v>18524</v>
      </c>
      <c r="B536" s="144" t="s">
        <v>10308</v>
      </c>
      <c r="C536" s="144" t="s">
        <v>18525</v>
      </c>
      <c r="D536" s="144" t="s">
        <v>46</v>
      </c>
      <c r="E536" s="144" t="s">
        <v>16433</v>
      </c>
      <c r="F536" s="145" t="s">
        <v>42093</v>
      </c>
      <c r="G536" s="147" t="s">
        <v>42011</v>
      </c>
      <c r="H536" s="147" t="s">
        <v>18526</v>
      </c>
      <c r="I536" s="144" t="s">
        <v>8000</v>
      </c>
      <c r="J536" s="148">
        <v>3.18</v>
      </c>
      <c r="K536" s="149"/>
      <c r="L536" s="144"/>
      <c r="M536" t="s">
        <v>18527</v>
      </c>
      <c r="N536" t="s">
        <v>42085</v>
      </c>
      <c r="O536" t="s">
        <v>42028</v>
      </c>
      <c r="P536" t="s">
        <v>42048</v>
      </c>
      <c r="Q536" t="s">
        <v>42049</v>
      </c>
      <c r="R536" s="150" t="s">
        <v>4025</v>
      </c>
      <c r="S536" s="150" t="s">
        <v>42029</v>
      </c>
      <c r="T536" t="s">
        <v>18537</v>
      </c>
    </row>
    <row r="537">
      <c r="A537" s="144" t="s">
        <v>18543</v>
      </c>
      <c r="B537" s="144" t="s">
        <v>10600</v>
      </c>
      <c r="C537" s="144" t="s">
        <v>18544</v>
      </c>
      <c r="D537" s="144" t="s">
        <v>462</v>
      </c>
      <c r="E537" s="144" t="s">
        <v>16061</v>
      </c>
      <c r="F537" s="145" t="s">
        <v>42093</v>
      </c>
      <c r="G537" s="147" t="s">
        <v>42011</v>
      </c>
      <c r="H537" s="147" t="s">
        <v>18545</v>
      </c>
      <c r="I537" s="144" t="s">
        <v>49</v>
      </c>
      <c r="J537" s="148">
        <v>3.26</v>
      </c>
      <c r="K537" s="149"/>
      <c r="L537" s="144"/>
      <c r="M537" t="s">
        <v>18546</v>
      </c>
      <c r="N537" t="s">
        <v>42034</v>
      </c>
      <c r="O537" t="s">
        <v>42023</v>
      </c>
      <c r="P537" t="s">
        <v>42034</v>
      </c>
      <c r="Q537" t="s">
        <v>42040</v>
      </c>
      <c r="R537" s="150" t="s">
        <v>42055</v>
      </c>
      <c r="S537" s="150" t="s">
        <v>12032</v>
      </c>
      <c r="T537" t="s">
        <v>18555</v>
      </c>
    </row>
    <row r="538">
      <c r="A538" s="144" t="s">
        <v>18570</v>
      </c>
      <c r="B538" s="144" t="s">
        <v>10600</v>
      </c>
      <c r="C538" s="144" t="s">
        <v>10884</v>
      </c>
      <c r="D538" s="144" t="s">
        <v>462</v>
      </c>
      <c r="E538" s="144" t="s">
        <v>16061</v>
      </c>
      <c r="F538" s="145" t="s">
        <v>42093</v>
      </c>
      <c r="G538" s="147" t="s">
        <v>42011</v>
      </c>
      <c r="H538" s="147" t="s">
        <v>18571</v>
      </c>
      <c r="I538" s="144" t="s">
        <v>219</v>
      </c>
      <c r="J538" s="148">
        <v>3.52</v>
      </c>
      <c r="K538" s="149" t="s">
        <v>1102</v>
      </c>
      <c r="L538" s="144"/>
      <c r="M538" t="s">
        <v>18572</v>
      </c>
      <c r="N538" t="s">
        <v>42015</v>
      </c>
      <c r="O538" t="s">
        <v>42037</v>
      </c>
      <c r="P538" t="s">
        <v>42038</v>
      </c>
      <c r="Q538" t="s">
        <v>42021</v>
      </c>
      <c r="R538" s="150" t="s">
        <v>2445</v>
      </c>
      <c r="S538" s="150" t="s">
        <v>8552</v>
      </c>
      <c r="T538" t="s">
        <v>18581</v>
      </c>
    </row>
    <row r="539">
      <c r="A539" s="144" t="s">
        <v>18594</v>
      </c>
      <c r="B539" s="144" t="s">
        <v>10600</v>
      </c>
      <c r="C539" s="144" t="s">
        <v>11178</v>
      </c>
      <c r="D539" s="144" t="s">
        <v>462</v>
      </c>
      <c r="E539" s="144" t="s">
        <v>16061</v>
      </c>
      <c r="F539" s="145" t="s">
        <v>42093</v>
      </c>
      <c r="G539" s="147" t="s">
        <v>42011</v>
      </c>
      <c r="H539" s="147" t="s">
        <v>18595</v>
      </c>
      <c r="I539" s="144" t="s">
        <v>1297</v>
      </c>
      <c r="J539" s="148">
        <v>3.58</v>
      </c>
      <c r="K539" s="149" t="s">
        <v>86</v>
      </c>
      <c r="L539" s="144" t="s">
        <v>86</v>
      </c>
      <c r="M539" t="s">
        <v>18596</v>
      </c>
      <c r="N539" t="s">
        <v>42066</v>
      </c>
      <c r="O539" t="s">
        <v>42115</v>
      </c>
      <c r="P539" t="s">
        <v>42038</v>
      </c>
      <c r="Q539" t="s">
        <v>42023</v>
      </c>
      <c r="R539" s="150" t="s">
        <v>42041</v>
      </c>
      <c r="S539" s="150" t="s">
        <v>12065</v>
      </c>
      <c r="T539" t="s">
        <v>422</v>
      </c>
    </row>
    <row r="540">
      <c r="A540" s="144" t="s">
        <v>18625</v>
      </c>
      <c r="B540" s="144" t="s">
        <v>10600</v>
      </c>
      <c r="C540" s="144" t="s">
        <v>18626</v>
      </c>
      <c r="D540" s="144" t="s">
        <v>462</v>
      </c>
      <c r="E540" s="144" t="s">
        <v>16061</v>
      </c>
      <c r="F540" s="145" t="s">
        <v>42093</v>
      </c>
      <c r="G540" s="147" t="s">
        <v>42011</v>
      </c>
      <c r="H540" s="147" t="s">
        <v>18627</v>
      </c>
      <c r="I540" s="144" t="s">
        <v>49</v>
      </c>
      <c r="J540" s="148">
        <v>3.44</v>
      </c>
      <c r="K540" s="149"/>
      <c r="L540" s="144"/>
      <c r="M540" t="s">
        <v>18628</v>
      </c>
      <c r="N540" t="s">
        <v>42034</v>
      </c>
      <c r="O540" t="s">
        <v>42049</v>
      </c>
      <c r="P540" t="s">
        <v>42048</v>
      </c>
      <c r="Q540" t="s">
        <v>42028</v>
      </c>
      <c r="R540" s="150" t="s">
        <v>42051</v>
      </c>
      <c r="S540" s="150" t="s">
        <v>42054</v>
      </c>
      <c r="T540" t="s">
        <v>18636</v>
      </c>
    </row>
    <row r="541">
      <c r="A541" s="144" t="s">
        <v>18638</v>
      </c>
      <c r="B541" s="144" t="s">
        <v>10600</v>
      </c>
      <c r="C541" s="144" t="s">
        <v>1765</v>
      </c>
      <c r="D541" s="144" t="s">
        <v>462</v>
      </c>
      <c r="E541" s="144" t="s">
        <v>16061</v>
      </c>
      <c r="F541" s="145" t="s">
        <v>42093</v>
      </c>
      <c r="G541" s="147" t="s">
        <v>42011</v>
      </c>
      <c r="H541" s="147" t="s">
        <v>18639</v>
      </c>
      <c r="I541" s="144" t="s">
        <v>1330</v>
      </c>
      <c r="J541" s="148">
        <v>3.52</v>
      </c>
      <c r="K541" s="149"/>
      <c r="L541" s="144"/>
      <c r="M541" t="s">
        <v>18640</v>
      </c>
      <c r="N541" t="s">
        <v>86</v>
      </c>
      <c r="O541" t="s">
        <v>86</v>
      </c>
      <c r="P541" t="s">
        <v>86</v>
      </c>
      <c r="Q541" t="s">
        <v>86</v>
      </c>
      <c r="R541" s="150" t="s">
        <v>86</v>
      </c>
      <c r="S541" s="150" t="s">
        <v>86</v>
      </c>
      <c r="T541" t="s">
        <v>18651</v>
      </c>
    </row>
    <row r="542">
      <c r="A542" s="144" t="s">
        <v>18663</v>
      </c>
      <c r="B542" s="144" t="s">
        <v>10600</v>
      </c>
      <c r="C542" s="144" t="s">
        <v>18664</v>
      </c>
      <c r="D542" s="144" t="s">
        <v>462</v>
      </c>
      <c r="E542" s="144" t="s">
        <v>16061</v>
      </c>
      <c r="F542" s="145" t="s">
        <v>42093</v>
      </c>
      <c r="G542" s="147" t="s">
        <v>42011</v>
      </c>
      <c r="H542" s="147" t="s">
        <v>18665</v>
      </c>
      <c r="I542" s="144" t="s">
        <v>49</v>
      </c>
      <c r="J542" s="148">
        <v>3.24</v>
      </c>
      <c r="K542" s="149"/>
      <c r="L542" s="144"/>
      <c r="M542" t="s">
        <v>18666</v>
      </c>
      <c r="N542" t="s">
        <v>42034</v>
      </c>
      <c r="O542" t="s">
        <v>42040</v>
      </c>
      <c r="P542" t="s">
        <v>42034</v>
      </c>
      <c r="Q542" t="s">
        <v>42028</v>
      </c>
      <c r="R542" s="150" t="s">
        <v>42055</v>
      </c>
      <c r="S542" s="150" t="s">
        <v>1489</v>
      </c>
      <c r="T542" t="s">
        <v>18676</v>
      </c>
    </row>
    <row r="543">
      <c r="A543" s="144" t="s">
        <v>18693</v>
      </c>
      <c r="B543" s="144" t="s">
        <v>10600</v>
      </c>
      <c r="C543" s="144" t="s">
        <v>1514</v>
      </c>
      <c r="D543" s="144" t="s">
        <v>462</v>
      </c>
      <c r="E543" s="144" t="s">
        <v>16061</v>
      </c>
      <c r="F543" s="145" t="s">
        <v>42093</v>
      </c>
      <c r="G543" s="147" t="s">
        <v>42011</v>
      </c>
      <c r="H543" s="147" t="s">
        <v>18694</v>
      </c>
      <c r="I543" s="144" t="s">
        <v>49</v>
      </c>
      <c r="J543" s="148">
        <v>3.38</v>
      </c>
      <c r="K543" s="149"/>
      <c r="L543" s="144"/>
      <c r="M543" t="s">
        <v>18695</v>
      </c>
      <c r="N543" t="s">
        <v>86</v>
      </c>
      <c r="O543" t="s">
        <v>86</v>
      </c>
      <c r="P543" t="s">
        <v>86</v>
      </c>
      <c r="Q543" t="s">
        <v>86</v>
      </c>
      <c r="R543" s="150" t="s">
        <v>86</v>
      </c>
      <c r="S543" s="150" t="s">
        <v>86</v>
      </c>
      <c r="T543" t="s">
        <v>18706</v>
      </c>
    </row>
    <row r="544">
      <c r="A544" s="144" t="s">
        <v>18727</v>
      </c>
      <c r="B544" s="144" t="s">
        <v>10600</v>
      </c>
      <c r="C544" s="144" t="s">
        <v>10884</v>
      </c>
      <c r="D544" s="144" t="s">
        <v>462</v>
      </c>
      <c r="E544" s="151" t="s">
        <v>16061</v>
      </c>
      <c r="F544" s="145" t="s">
        <v>42093</v>
      </c>
      <c r="G544" s="147" t="s">
        <v>42011</v>
      </c>
      <c r="H544" s="147" t="s">
        <v>18728</v>
      </c>
      <c r="I544" s="144" t="s">
        <v>49</v>
      </c>
      <c r="J544" s="148">
        <v>3.9</v>
      </c>
      <c r="K544" s="149" t="s">
        <v>3687</v>
      </c>
      <c r="L544" s="144"/>
      <c r="M544" t="s">
        <v>18729</v>
      </c>
      <c r="N544" t="s">
        <v>42031</v>
      </c>
      <c r="O544" t="s">
        <v>42065</v>
      </c>
      <c r="P544" t="s">
        <v>42053</v>
      </c>
      <c r="Q544" t="s">
        <v>42061</v>
      </c>
      <c r="R544" s="150" t="s">
        <v>2010</v>
      </c>
      <c r="S544" s="150" t="s">
        <v>5614</v>
      </c>
      <c r="T544" t="s">
        <v>18739</v>
      </c>
    </row>
    <row r="545">
      <c r="A545" s="144" t="s">
        <v>18746</v>
      </c>
      <c r="B545" s="144" t="s">
        <v>10600</v>
      </c>
      <c r="C545" s="144" t="s">
        <v>18747</v>
      </c>
      <c r="D545" s="144" t="s">
        <v>462</v>
      </c>
      <c r="E545" s="144" t="s">
        <v>16061</v>
      </c>
      <c r="F545" s="145" t="s">
        <v>42093</v>
      </c>
      <c r="G545" s="147" t="s">
        <v>42011</v>
      </c>
      <c r="H545" s="147" t="s">
        <v>18748</v>
      </c>
      <c r="I545" s="144" t="s">
        <v>49</v>
      </c>
      <c r="J545" s="148">
        <v>3.31</v>
      </c>
      <c r="K545" s="149"/>
      <c r="L545" s="144"/>
      <c r="M545" t="s">
        <v>18749</v>
      </c>
      <c r="N545" t="s">
        <v>42034</v>
      </c>
      <c r="O545" t="s">
        <v>42049</v>
      </c>
      <c r="P545" t="s">
        <v>42034</v>
      </c>
      <c r="Q545" t="s">
        <v>42023</v>
      </c>
      <c r="R545" s="150" t="s">
        <v>4025</v>
      </c>
      <c r="S545" s="150" t="s">
        <v>12032</v>
      </c>
      <c r="T545" t="s">
        <v>18758</v>
      </c>
    </row>
    <row r="546">
      <c r="A546" s="144" t="s">
        <v>18774</v>
      </c>
      <c r="B546" s="144" t="s">
        <v>11558</v>
      </c>
      <c r="C546" s="144" t="s">
        <v>18775</v>
      </c>
      <c r="D546" s="144" t="s">
        <v>936</v>
      </c>
      <c r="E546" s="144" t="s">
        <v>13458</v>
      </c>
      <c r="F546" s="145" t="s">
        <v>42093</v>
      </c>
      <c r="G546" s="147" t="s">
        <v>42011</v>
      </c>
      <c r="H546" s="147" t="s">
        <v>18776</v>
      </c>
      <c r="I546" s="144" t="s">
        <v>49</v>
      </c>
      <c r="J546" s="148">
        <v>3.57</v>
      </c>
      <c r="K546" s="149" t="s">
        <v>86</v>
      </c>
      <c r="L546" s="144" t="s">
        <v>86</v>
      </c>
      <c r="M546" t="s">
        <v>18777</v>
      </c>
      <c r="N546" t="s">
        <v>42040</v>
      </c>
      <c r="O546" t="s">
        <v>42022</v>
      </c>
      <c r="P546" t="s">
        <v>42013</v>
      </c>
      <c r="Q546" t="s">
        <v>42044</v>
      </c>
      <c r="R546" s="150" t="s">
        <v>42054</v>
      </c>
      <c r="S546" s="150" t="s">
        <v>6070</v>
      </c>
      <c r="T546" t="s">
        <v>18787</v>
      </c>
    </row>
    <row r="547">
      <c r="A547" s="144" t="s">
        <v>18792</v>
      </c>
      <c r="B547" s="144" t="s">
        <v>11803</v>
      </c>
      <c r="C547" s="144" t="s">
        <v>18793</v>
      </c>
      <c r="D547" s="144" t="s">
        <v>2304</v>
      </c>
      <c r="E547" s="144" t="s">
        <v>16433</v>
      </c>
      <c r="F547" s="145" t="s">
        <v>42093</v>
      </c>
      <c r="G547" s="147" t="s">
        <v>42011</v>
      </c>
      <c r="H547" s="147" t="s">
        <v>18794</v>
      </c>
      <c r="I547" s="144" t="s">
        <v>2373</v>
      </c>
      <c r="J547" s="148">
        <v>3.6</v>
      </c>
      <c r="K547" s="149"/>
      <c r="L547" s="144"/>
      <c r="M547" t="s">
        <v>18795</v>
      </c>
      <c r="N547" t="s">
        <v>86</v>
      </c>
      <c r="O547" t="s">
        <v>86</v>
      </c>
      <c r="P547" t="s">
        <v>86</v>
      </c>
      <c r="Q547" t="s">
        <v>86</v>
      </c>
      <c r="R547" s="150" t="s">
        <v>86</v>
      </c>
      <c r="S547" s="150" t="s">
        <v>86</v>
      </c>
      <c r="T547" t="s">
        <v>18806</v>
      </c>
    </row>
    <row r="548">
      <c r="A548" s="144" t="s">
        <v>18820</v>
      </c>
      <c r="B548" s="144" t="s">
        <v>11803</v>
      </c>
      <c r="C548" s="144" t="s">
        <v>18822</v>
      </c>
      <c r="D548" s="144" t="s">
        <v>2304</v>
      </c>
      <c r="E548" s="144" t="s">
        <v>18821</v>
      </c>
      <c r="F548" s="145" t="s">
        <v>42093</v>
      </c>
      <c r="G548" s="147" t="s">
        <v>42011</v>
      </c>
      <c r="H548" s="147" t="s">
        <v>18823</v>
      </c>
      <c r="I548" s="144" t="s">
        <v>2373</v>
      </c>
      <c r="J548" s="148">
        <v>2.88</v>
      </c>
      <c r="K548" s="149"/>
      <c r="L548" s="144"/>
      <c r="M548" t="s">
        <v>18824</v>
      </c>
      <c r="N548" t="s">
        <v>42012</v>
      </c>
      <c r="O548" t="s">
        <v>42028</v>
      </c>
      <c r="P548" t="s">
        <v>42038</v>
      </c>
      <c r="Q548" t="s">
        <v>42013</v>
      </c>
      <c r="R548" s="150" t="s">
        <v>42016</v>
      </c>
      <c r="S548" s="150" t="s">
        <v>42041</v>
      </c>
      <c r="T548" t="s">
        <v>18834</v>
      </c>
    </row>
    <row r="549">
      <c r="A549" s="144" t="s">
        <v>18846</v>
      </c>
      <c r="B549" s="144" t="s">
        <v>11803</v>
      </c>
      <c r="C549" s="144" t="s">
        <v>4460</v>
      </c>
      <c r="D549" s="144" t="s">
        <v>2304</v>
      </c>
      <c r="E549" s="144" t="s">
        <v>16433</v>
      </c>
      <c r="F549" s="145" t="s">
        <v>42093</v>
      </c>
      <c r="G549" s="147" t="s">
        <v>42011</v>
      </c>
      <c r="H549" s="147" t="s">
        <v>18847</v>
      </c>
      <c r="I549" s="144" t="s">
        <v>49</v>
      </c>
      <c r="J549" s="148">
        <v>3.43</v>
      </c>
      <c r="K549" s="149"/>
      <c r="L549" s="144"/>
      <c r="M549" t="s">
        <v>18848</v>
      </c>
      <c r="N549" t="s">
        <v>42015</v>
      </c>
      <c r="O549" t="s">
        <v>42031</v>
      </c>
      <c r="P549" t="s">
        <v>42038</v>
      </c>
      <c r="Q549" t="s">
        <v>42023</v>
      </c>
      <c r="R549" s="150" t="s">
        <v>4025</v>
      </c>
      <c r="S549" s="150" t="s">
        <v>12032</v>
      </c>
      <c r="T549" t="s">
        <v>18856</v>
      </c>
    </row>
    <row r="550">
      <c r="A550" s="144" t="s">
        <v>18861</v>
      </c>
      <c r="B550" s="144" t="s">
        <v>11803</v>
      </c>
      <c r="C550" s="144" t="s">
        <v>18862</v>
      </c>
      <c r="D550" s="144" t="s">
        <v>2304</v>
      </c>
      <c r="E550" s="144" t="s">
        <v>14764</v>
      </c>
      <c r="F550" s="145" t="s">
        <v>42093</v>
      </c>
      <c r="G550" s="147" t="s">
        <v>42011</v>
      </c>
      <c r="H550" s="147" t="s">
        <v>18863</v>
      </c>
      <c r="I550" s="144" t="s">
        <v>49</v>
      </c>
      <c r="J550" s="148">
        <v>2.85</v>
      </c>
      <c r="K550" s="149"/>
      <c r="L550" s="144"/>
      <c r="M550" t="s">
        <v>18864</v>
      </c>
      <c r="N550" t="s">
        <v>42026</v>
      </c>
      <c r="O550" t="s">
        <v>42052</v>
      </c>
      <c r="P550" t="s">
        <v>42046</v>
      </c>
      <c r="Q550" t="s">
        <v>42066</v>
      </c>
      <c r="R550" s="150" t="s">
        <v>42016</v>
      </c>
      <c r="S550" s="150" t="s">
        <v>2445</v>
      </c>
      <c r="T550" t="s">
        <v>18873</v>
      </c>
    </row>
    <row r="551">
      <c r="A551" s="144" t="s">
        <v>18877</v>
      </c>
      <c r="B551" s="144" t="s">
        <v>11803</v>
      </c>
      <c r="C551" s="144" t="s">
        <v>4382</v>
      </c>
      <c r="D551" s="144" t="s">
        <v>2304</v>
      </c>
      <c r="E551" s="144" t="s">
        <v>14764</v>
      </c>
      <c r="F551" s="145" t="s">
        <v>42093</v>
      </c>
      <c r="G551" s="147" t="s">
        <v>42011</v>
      </c>
      <c r="H551" s="147" t="s">
        <v>18878</v>
      </c>
      <c r="I551" s="144" t="s">
        <v>219</v>
      </c>
      <c r="J551" s="148">
        <v>2.71</v>
      </c>
      <c r="K551" s="149"/>
      <c r="L551" s="144"/>
      <c r="M551" t="s">
        <v>18879</v>
      </c>
      <c r="N551" t="s">
        <v>42068</v>
      </c>
      <c r="O551" t="s">
        <v>42038</v>
      </c>
      <c r="P551" t="s">
        <v>42116</v>
      </c>
      <c r="Q551" t="s">
        <v>42034</v>
      </c>
      <c r="R551" s="150" t="s">
        <v>42074</v>
      </c>
      <c r="S551" s="150" t="s">
        <v>42055</v>
      </c>
      <c r="T551" t="s">
        <v>18890</v>
      </c>
    </row>
    <row r="552">
      <c r="A552" s="144" t="s">
        <v>18904</v>
      </c>
      <c r="B552" s="144" t="s">
        <v>10817</v>
      </c>
      <c r="C552" s="144" t="s">
        <v>18905</v>
      </c>
      <c r="D552" s="144" t="s">
        <v>936</v>
      </c>
      <c r="E552" s="144" t="s">
        <v>12739</v>
      </c>
      <c r="F552" s="145" t="s">
        <v>42093</v>
      </c>
      <c r="G552" s="147" t="s">
        <v>42011</v>
      </c>
      <c r="H552" s="147" t="s">
        <v>18906</v>
      </c>
      <c r="I552" s="144" t="s">
        <v>49</v>
      </c>
      <c r="J552" s="148">
        <v>3.06</v>
      </c>
      <c r="K552" s="149"/>
      <c r="L552" s="144"/>
      <c r="M552" t="s">
        <v>18907</v>
      </c>
      <c r="N552" t="s">
        <v>42045</v>
      </c>
      <c r="O552" t="s">
        <v>42039</v>
      </c>
      <c r="P552" t="s">
        <v>42034</v>
      </c>
      <c r="Q552" t="s">
        <v>42023</v>
      </c>
      <c r="R552" s="150" t="s">
        <v>42055</v>
      </c>
      <c r="S552" s="150" t="s">
        <v>42029</v>
      </c>
      <c r="T552" t="s">
        <v>18917</v>
      </c>
    </row>
    <row r="553">
      <c r="A553" s="144" t="s">
        <v>18932</v>
      </c>
      <c r="B553" s="144" t="s">
        <v>10817</v>
      </c>
      <c r="C553" s="144" t="s">
        <v>17250</v>
      </c>
      <c r="D553" s="144" t="s">
        <v>936</v>
      </c>
      <c r="E553" s="144" t="s">
        <v>12739</v>
      </c>
      <c r="F553" s="145" t="s">
        <v>42093</v>
      </c>
      <c r="G553" s="147" t="s">
        <v>42011</v>
      </c>
      <c r="H553" s="147" t="s">
        <v>18933</v>
      </c>
      <c r="I553" s="144" t="s">
        <v>1330</v>
      </c>
      <c r="J553" s="148">
        <v>3.4</v>
      </c>
      <c r="K553" s="149"/>
      <c r="L553" s="144"/>
      <c r="M553" t="s">
        <v>18934</v>
      </c>
      <c r="N553" t="s">
        <v>42045</v>
      </c>
      <c r="O553" t="s">
        <v>42039</v>
      </c>
      <c r="P553" t="s">
        <v>42038</v>
      </c>
      <c r="Q553" t="s">
        <v>42049</v>
      </c>
      <c r="R553" s="150" t="s">
        <v>42055</v>
      </c>
      <c r="S553" s="150" t="s">
        <v>42054</v>
      </c>
      <c r="T553" t="s">
        <v>18941</v>
      </c>
    </row>
    <row r="554">
      <c r="A554" s="144" t="s">
        <v>18964</v>
      </c>
      <c r="B554" s="144" t="s">
        <v>10817</v>
      </c>
      <c r="C554" s="144" t="s">
        <v>12300</v>
      </c>
      <c r="D554" s="144" t="s">
        <v>936</v>
      </c>
      <c r="E554" s="144" t="s">
        <v>12739</v>
      </c>
      <c r="F554" s="145" t="s">
        <v>42093</v>
      </c>
      <c r="G554" s="147" t="s">
        <v>42011</v>
      </c>
      <c r="H554" s="147" t="s">
        <v>18965</v>
      </c>
      <c r="I554" s="144" t="s">
        <v>16300</v>
      </c>
      <c r="J554" s="148">
        <v>3.51</v>
      </c>
      <c r="K554" s="149" t="s">
        <v>7727</v>
      </c>
      <c r="L554" s="144"/>
      <c r="M554" t="s">
        <v>18966</v>
      </c>
      <c r="N554" t="s">
        <v>42052</v>
      </c>
      <c r="O554" t="s">
        <v>42021</v>
      </c>
      <c r="P554" t="s">
        <v>42015</v>
      </c>
      <c r="Q554" t="s">
        <v>42023</v>
      </c>
      <c r="R554" s="150" t="s">
        <v>2445</v>
      </c>
      <c r="S554" s="150" t="s">
        <v>8552</v>
      </c>
      <c r="T554" t="s">
        <v>18976</v>
      </c>
    </row>
    <row r="555">
      <c r="A555" s="144" t="s">
        <v>18985</v>
      </c>
      <c r="B555" s="144" t="s">
        <v>10817</v>
      </c>
      <c r="C555" s="144" t="s">
        <v>18986</v>
      </c>
      <c r="D555" s="144" t="s">
        <v>936</v>
      </c>
      <c r="E555" s="144" t="s">
        <v>12739</v>
      </c>
      <c r="F555" s="145" t="s">
        <v>42093</v>
      </c>
      <c r="G555" s="147" t="s">
        <v>42011</v>
      </c>
      <c r="H555" s="147" t="s">
        <v>18987</v>
      </c>
      <c r="I555" s="144" t="s">
        <v>49</v>
      </c>
      <c r="J555" s="148">
        <v>3.46</v>
      </c>
      <c r="K555" s="149"/>
      <c r="L555" s="144"/>
      <c r="M555" t="s">
        <v>18988</v>
      </c>
      <c r="N555" t="s">
        <v>42040</v>
      </c>
      <c r="O555" t="s">
        <v>42022</v>
      </c>
      <c r="P555" t="s">
        <v>42027</v>
      </c>
      <c r="Q555" t="s">
        <v>42053</v>
      </c>
      <c r="R555" s="150" t="s">
        <v>42054</v>
      </c>
      <c r="S555" s="150" t="s">
        <v>6070</v>
      </c>
      <c r="T555" t="s">
        <v>18998</v>
      </c>
    </row>
    <row r="556">
      <c r="A556" s="144" t="s">
        <v>19010</v>
      </c>
      <c r="B556" s="144" t="s">
        <v>12414</v>
      </c>
      <c r="C556" s="144" t="s">
        <v>19011</v>
      </c>
      <c r="D556" s="144" t="s">
        <v>2304</v>
      </c>
      <c r="E556" s="144" t="s">
        <v>14764</v>
      </c>
      <c r="F556" s="145" t="s">
        <v>42093</v>
      </c>
      <c r="G556" s="147" t="s">
        <v>42011</v>
      </c>
      <c r="H556" s="147" t="s">
        <v>19012</v>
      </c>
      <c r="I556" s="144" t="s">
        <v>49</v>
      </c>
      <c r="J556" s="148">
        <v>3.34</v>
      </c>
      <c r="K556" s="149"/>
      <c r="L556" s="144"/>
      <c r="M556" t="s">
        <v>19013</v>
      </c>
      <c r="N556" t="s">
        <v>42012</v>
      </c>
      <c r="O556" t="s">
        <v>42040</v>
      </c>
      <c r="P556" t="s">
        <v>42026</v>
      </c>
      <c r="Q556" t="s">
        <v>42013</v>
      </c>
      <c r="R556" s="150" t="s">
        <v>42055</v>
      </c>
      <c r="S556" s="150" t="s">
        <v>42054</v>
      </c>
      <c r="T556" t="s">
        <v>19024</v>
      </c>
    </row>
    <row r="557">
      <c r="A557" s="144" t="s">
        <v>19031</v>
      </c>
      <c r="B557" s="144" t="s">
        <v>12414</v>
      </c>
      <c r="C557" s="144" t="s">
        <v>3089</v>
      </c>
      <c r="D557" s="144" t="s">
        <v>2304</v>
      </c>
      <c r="E557" s="144" t="s">
        <v>14779</v>
      </c>
      <c r="F557" s="145" t="s">
        <v>42093</v>
      </c>
      <c r="G557" s="147" t="s">
        <v>42011</v>
      </c>
      <c r="H557" s="147" t="s">
        <v>19032</v>
      </c>
      <c r="I557" s="144" t="s">
        <v>49</v>
      </c>
      <c r="J557" s="148">
        <v>3.4</v>
      </c>
      <c r="K557" s="149"/>
      <c r="L557" s="144"/>
      <c r="M557" t="s">
        <v>19033</v>
      </c>
      <c r="N557" t="s">
        <v>42014</v>
      </c>
      <c r="O557" t="s">
        <v>42040</v>
      </c>
      <c r="P557" t="s">
        <v>42096</v>
      </c>
      <c r="Q557" t="s">
        <v>42013</v>
      </c>
      <c r="R557" s="150" t="s">
        <v>42055</v>
      </c>
      <c r="S557" s="150" t="s">
        <v>42054</v>
      </c>
      <c r="T557" t="s">
        <v>19042</v>
      </c>
    </row>
    <row r="558">
      <c r="A558" s="144" t="s">
        <v>19061</v>
      </c>
      <c r="B558" s="144" t="s">
        <v>12414</v>
      </c>
      <c r="C558" s="144" t="s">
        <v>19062</v>
      </c>
      <c r="D558" s="144" t="s">
        <v>2304</v>
      </c>
      <c r="E558" s="144" t="s">
        <v>14779</v>
      </c>
      <c r="F558" s="145" t="s">
        <v>42093</v>
      </c>
      <c r="G558" s="147" t="s">
        <v>42011</v>
      </c>
      <c r="H558" s="147" t="s">
        <v>19063</v>
      </c>
      <c r="I558" s="144" t="s">
        <v>8000</v>
      </c>
      <c r="J558" s="148">
        <v>2.9</v>
      </c>
      <c r="K558" s="149"/>
      <c r="L558" s="144"/>
      <c r="M558" t="s">
        <v>19064</v>
      </c>
      <c r="N558" t="s">
        <v>86</v>
      </c>
      <c r="O558" t="s">
        <v>86</v>
      </c>
      <c r="P558" t="s">
        <v>86</v>
      </c>
      <c r="Q558" t="s">
        <v>86</v>
      </c>
      <c r="R558" s="150" t="s">
        <v>86</v>
      </c>
      <c r="S558" s="150" t="s">
        <v>86</v>
      </c>
      <c r="T558" t="s">
        <v>19073</v>
      </c>
    </row>
    <row r="559">
      <c r="A559" s="144" t="s">
        <v>19075</v>
      </c>
      <c r="B559" s="144" t="s">
        <v>12414</v>
      </c>
      <c r="C559" s="144" t="s">
        <v>19076</v>
      </c>
      <c r="D559" s="144" t="s">
        <v>2304</v>
      </c>
      <c r="E559" s="144" t="s">
        <v>14779</v>
      </c>
      <c r="F559" s="145" t="s">
        <v>42093</v>
      </c>
      <c r="G559" s="147" t="s">
        <v>42011</v>
      </c>
      <c r="H559" s="147" t="s">
        <v>19077</v>
      </c>
      <c r="I559" s="144" t="s">
        <v>49</v>
      </c>
      <c r="J559" s="148">
        <v>3.1</v>
      </c>
      <c r="K559" s="149"/>
      <c r="L559" s="144"/>
      <c r="M559" t="s">
        <v>19078</v>
      </c>
      <c r="N559" t="s">
        <v>86</v>
      </c>
      <c r="O559" t="s">
        <v>86</v>
      </c>
      <c r="P559" t="s">
        <v>86</v>
      </c>
      <c r="Q559" t="s">
        <v>86</v>
      </c>
      <c r="R559" s="150" t="s">
        <v>86</v>
      </c>
      <c r="S559" s="150" t="s">
        <v>86</v>
      </c>
      <c r="T559" t="s">
        <v>19087</v>
      </c>
    </row>
    <row r="560">
      <c r="A560" s="144" t="s">
        <v>19107</v>
      </c>
      <c r="B560" s="144" t="s">
        <v>12414</v>
      </c>
      <c r="C560" s="144" t="s">
        <v>3417</v>
      </c>
      <c r="D560" s="144" t="s">
        <v>2304</v>
      </c>
      <c r="E560" s="144" t="s">
        <v>14779</v>
      </c>
      <c r="F560" s="145" t="s">
        <v>42093</v>
      </c>
      <c r="G560" s="147" t="s">
        <v>42011</v>
      </c>
      <c r="H560" s="147" t="s">
        <v>19108</v>
      </c>
      <c r="I560" s="144" t="s">
        <v>49</v>
      </c>
      <c r="J560" s="148">
        <v>3.35</v>
      </c>
      <c r="K560" s="149"/>
      <c r="L560" s="144"/>
      <c r="M560" t="s">
        <v>19109</v>
      </c>
      <c r="N560" t="s">
        <v>42117</v>
      </c>
      <c r="O560" t="s">
        <v>42094</v>
      </c>
      <c r="P560" t="s">
        <v>42045</v>
      </c>
      <c r="Q560" t="s">
        <v>42118</v>
      </c>
      <c r="R560" s="150" t="s">
        <v>42041</v>
      </c>
      <c r="S560" s="150" t="s">
        <v>12032</v>
      </c>
      <c r="T560" t="s">
        <v>3729</v>
      </c>
    </row>
    <row r="561">
      <c r="A561" s="144" t="s">
        <v>19149</v>
      </c>
      <c r="B561" s="144" t="s">
        <v>12414</v>
      </c>
      <c r="C561" s="144" t="s">
        <v>19150</v>
      </c>
      <c r="D561" s="144" t="s">
        <v>2304</v>
      </c>
      <c r="E561" s="144" t="s">
        <v>14779</v>
      </c>
      <c r="F561" s="145" t="s">
        <v>42093</v>
      </c>
      <c r="G561" s="147" t="s">
        <v>42011</v>
      </c>
      <c r="H561" s="147" t="s">
        <v>19151</v>
      </c>
      <c r="I561" s="144" t="s">
        <v>49</v>
      </c>
      <c r="J561" s="148">
        <v>3.35</v>
      </c>
      <c r="K561" s="149"/>
      <c r="L561" s="144"/>
      <c r="M561" t="s">
        <v>19152</v>
      </c>
      <c r="N561" t="s">
        <v>42034</v>
      </c>
      <c r="O561" t="s">
        <v>42039</v>
      </c>
      <c r="P561" t="s">
        <v>42050</v>
      </c>
      <c r="Q561" t="s">
        <v>42028</v>
      </c>
      <c r="R561" s="150" t="s">
        <v>42055</v>
      </c>
      <c r="S561" s="150" t="s">
        <v>12032</v>
      </c>
      <c r="T561" t="s">
        <v>19160</v>
      </c>
    </row>
    <row r="562">
      <c r="A562" s="144" t="s">
        <v>19182</v>
      </c>
      <c r="B562" s="144" t="s">
        <v>12414</v>
      </c>
      <c r="C562" s="144" t="s">
        <v>19183</v>
      </c>
      <c r="D562" s="144" t="s">
        <v>2304</v>
      </c>
      <c r="E562" s="144" t="s">
        <v>14779</v>
      </c>
      <c r="F562" s="145" t="s">
        <v>42093</v>
      </c>
      <c r="G562" s="147" t="s">
        <v>42011</v>
      </c>
      <c r="H562" s="147" t="s">
        <v>19184</v>
      </c>
      <c r="I562" s="144" t="s">
        <v>49</v>
      </c>
      <c r="J562" s="148">
        <v>3.14</v>
      </c>
      <c r="K562" s="149"/>
      <c r="L562" s="144"/>
      <c r="M562" t="s">
        <v>19185</v>
      </c>
      <c r="N562" t="s">
        <v>42048</v>
      </c>
      <c r="O562" t="s">
        <v>42049</v>
      </c>
      <c r="P562" t="s">
        <v>42026</v>
      </c>
      <c r="Q562" t="s">
        <v>42027</v>
      </c>
      <c r="R562" s="150" t="s">
        <v>42055</v>
      </c>
      <c r="S562" s="150" t="s">
        <v>42054</v>
      </c>
      <c r="T562" t="s">
        <v>19193</v>
      </c>
    </row>
    <row r="563">
      <c r="A563" s="144" t="s">
        <v>19195</v>
      </c>
      <c r="B563" s="144" t="s">
        <v>12414</v>
      </c>
      <c r="C563" s="144" t="s">
        <v>19196</v>
      </c>
      <c r="D563" s="144" t="s">
        <v>2304</v>
      </c>
      <c r="E563" s="144" t="s">
        <v>14779</v>
      </c>
      <c r="F563" s="145" t="s">
        <v>42093</v>
      </c>
      <c r="G563" s="147" t="s">
        <v>42011</v>
      </c>
      <c r="H563" s="147" t="s">
        <v>19197</v>
      </c>
      <c r="I563" s="144" t="s">
        <v>2373</v>
      </c>
      <c r="J563" s="148">
        <v>3.52</v>
      </c>
      <c r="K563" s="149"/>
      <c r="L563" s="144"/>
      <c r="M563" t="s">
        <v>19198</v>
      </c>
      <c r="N563" t="s">
        <v>42048</v>
      </c>
      <c r="O563" t="s">
        <v>42040</v>
      </c>
      <c r="P563" t="s">
        <v>42012</v>
      </c>
      <c r="Q563" t="s">
        <v>42028</v>
      </c>
      <c r="R563" s="150" t="s">
        <v>4025</v>
      </c>
      <c r="S563" s="150" t="s">
        <v>42029</v>
      </c>
      <c r="T563" t="s">
        <v>19208</v>
      </c>
    </row>
    <row r="564">
      <c r="A564" s="144" t="s">
        <v>19218</v>
      </c>
      <c r="B564" s="144" t="s">
        <v>12414</v>
      </c>
      <c r="C564" s="144" t="s">
        <v>19219</v>
      </c>
      <c r="D564" s="144" t="s">
        <v>2304</v>
      </c>
      <c r="E564" s="144" t="s">
        <v>14779</v>
      </c>
      <c r="F564" s="145" t="s">
        <v>42093</v>
      </c>
      <c r="G564" s="147" t="s">
        <v>42011</v>
      </c>
      <c r="H564" s="147" t="s">
        <v>19220</v>
      </c>
      <c r="I564" s="144" t="s">
        <v>1330</v>
      </c>
      <c r="J564" s="148">
        <v>3.33</v>
      </c>
      <c r="K564" s="149"/>
      <c r="L564" s="144"/>
      <c r="M564" t="s">
        <v>19221</v>
      </c>
      <c r="N564" t="s">
        <v>42048</v>
      </c>
      <c r="O564" t="s">
        <v>42040</v>
      </c>
      <c r="P564" t="s">
        <v>42050</v>
      </c>
      <c r="Q564" t="s">
        <v>42028</v>
      </c>
      <c r="R564" s="150" t="s">
        <v>42055</v>
      </c>
      <c r="S564" s="150" t="s">
        <v>12032</v>
      </c>
      <c r="T564" t="s">
        <v>19230</v>
      </c>
    </row>
    <row r="565">
      <c r="A565" s="144" t="s">
        <v>19246</v>
      </c>
      <c r="B565" s="144" t="s">
        <v>12461</v>
      </c>
      <c r="C565" s="144" t="s">
        <v>19247</v>
      </c>
      <c r="D565" s="144" t="s">
        <v>3309</v>
      </c>
      <c r="E565" s="144" t="s">
        <v>14456</v>
      </c>
      <c r="F565" s="145" t="s">
        <v>42093</v>
      </c>
      <c r="G565" s="147" t="s">
        <v>42011</v>
      </c>
      <c r="H565" s="147" t="s">
        <v>19248</v>
      </c>
      <c r="I565" s="144" t="s">
        <v>49</v>
      </c>
      <c r="J565" s="148">
        <v>3.09</v>
      </c>
      <c r="K565" s="149"/>
      <c r="L565" s="144"/>
      <c r="M565" t="s">
        <v>19249</v>
      </c>
      <c r="N565" t="s">
        <v>86</v>
      </c>
      <c r="O565" t="s">
        <v>86</v>
      </c>
      <c r="P565" t="s">
        <v>86</v>
      </c>
      <c r="Q565" t="s">
        <v>86</v>
      </c>
      <c r="R565" s="150" t="s">
        <v>42055</v>
      </c>
      <c r="S565" s="150" t="s">
        <v>12032</v>
      </c>
      <c r="T565" t="s">
        <v>1717</v>
      </c>
    </row>
    <row r="566">
      <c r="A566" s="144" t="s">
        <v>19292</v>
      </c>
      <c r="B566" s="144" t="s">
        <v>44</v>
      </c>
      <c r="C566" s="144" t="s">
        <v>83</v>
      </c>
      <c r="D566" s="144" t="s">
        <v>46</v>
      </c>
      <c r="E566" s="144" t="s">
        <v>19293</v>
      </c>
      <c r="F566" s="145" t="s">
        <v>42119</v>
      </c>
      <c r="G566" s="147" t="s">
        <v>42011</v>
      </c>
      <c r="H566" s="147" t="s">
        <v>19295</v>
      </c>
      <c r="I566" s="144" t="s">
        <v>2373</v>
      </c>
      <c r="J566" s="148">
        <v>3.38</v>
      </c>
      <c r="K566" s="149"/>
      <c r="L566" s="144"/>
      <c r="M566" t="s">
        <v>19296</v>
      </c>
      <c r="N566" t="s">
        <v>42036</v>
      </c>
      <c r="O566" t="s">
        <v>42021</v>
      </c>
      <c r="P566" t="s">
        <v>42015</v>
      </c>
      <c r="Q566" t="s">
        <v>42109</v>
      </c>
      <c r="R566" s="150" t="s">
        <v>42041</v>
      </c>
      <c r="S566" s="150" t="s">
        <v>42029</v>
      </c>
      <c r="T566" t="s">
        <v>19308</v>
      </c>
    </row>
    <row r="567">
      <c r="A567" s="144" t="s">
        <v>19314</v>
      </c>
      <c r="B567" s="144" t="s">
        <v>726</v>
      </c>
      <c r="C567" s="144" t="s">
        <v>894</v>
      </c>
      <c r="D567" s="144" t="s">
        <v>462</v>
      </c>
      <c r="E567" s="144" t="s">
        <v>19315</v>
      </c>
      <c r="F567" s="145" t="s">
        <v>42119</v>
      </c>
      <c r="G567" s="147" t="s">
        <v>42011</v>
      </c>
      <c r="H567" s="147" t="s">
        <v>19316</v>
      </c>
      <c r="I567" s="144" t="s">
        <v>2373</v>
      </c>
      <c r="J567" s="148">
        <v>3.94</v>
      </c>
      <c r="K567" s="149" t="s">
        <v>86</v>
      </c>
      <c r="L567" s="144" t="s">
        <v>19318</v>
      </c>
      <c r="M567" t="s">
        <v>19317</v>
      </c>
      <c r="N567" t="s">
        <v>86</v>
      </c>
      <c r="O567" t="s">
        <v>86</v>
      </c>
      <c r="P567" t="s">
        <v>86</v>
      </c>
      <c r="Q567" t="s">
        <v>86</v>
      </c>
      <c r="R567" s="150" t="s">
        <v>86</v>
      </c>
      <c r="S567" s="150" t="s">
        <v>86</v>
      </c>
      <c r="T567" t="s">
        <v>422</v>
      </c>
    </row>
    <row r="568">
      <c r="A568" s="144" t="s">
        <v>19342</v>
      </c>
      <c r="B568" s="144" t="s">
        <v>726</v>
      </c>
      <c r="C568" s="144" t="s">
        <v>19344</v>
      </c>
      <c r="D568" s="144" t="s">
        <v>462</v>
      </c>
      <c r="E568" s="144" t="s">
        <v>19343</v>
      </c>
      <c r="F568" s="145" t="s">
        <v>42119</v>
      </c>
      <c r="G568" s="147" t="s">
        <v>42011</v>
      </c>
      <c r="H568" s="147" t="s">
        <v>19345</v>
      </c>
      <c r="I568" s="144" t="s">
        <v>8000</v>
      </c>
      <c r="J568" s="148">
        <v>3.57</v>
      </c>
      <c r="K568" s="149"/>
      <c r="L568" s="144"/>
      <c r="M568" t="s">
        <v>19346</v>
      </c>
      <c r="N568" t="s">
        <v>42077</v>
      </c>
      <c r="O568" t="s">
        <v>42039</v>
      </c>
      <c r="P568" t="s">
        <v>42052</v>
      </c>
      <c r="Q568" t="s">
        <v>42120</v>
      </c>
      <c r="R568" s="150" t="s">
        <v>42054</v>
      </c>
      <c r="S568" s="150" t="s">
        <v>6070</v>
      </c>
      <c r="T568" t="s">
        <v>19359</v>
      </c>
    </row>
    <row r="569">
      <c r="A569" s="144" t="s">
        <v>19370</v>
      </c>
      <c r="B569" s="144" t="s">
        <v>934</v>
      </c>
      <c r="C569" s="144" t="s">
        <v>19372</v>
      </c>
      <c r="D569" s="144" t="s">
        <v>936</v>
      </c>
      <c r="E569" s="144" t="s">
        <v>19371</v>
      </c>
      <c r="F569" s="145" t="s">
        <v>42119</v>
      </c>
      <c r="G569" s="147" t="s">
        <v>42011</v>
      </c>
      <c r="H569" s="147" t="s">
        <v>19373</v>
      </c>
      <c r="I569" s="144" t="s">
        <v>12910</v>
      </c>
      <c r="J569" s="148">
        <v>3.74</v>
      </c>
      <c r="K569" s="149" t="s">
        <v>12445</v>
      </c>
      <c r="L569" s="144"/>
      <c r="M569" t="s">
        <v>19374</v>
      </c>
      <c r="N569" t="s">
        <v>86</v>
      </c>
      <c r="O569" t="s">
        <v>86</v>
      </c>
      <c r="P569" t="s">
        <v>86</v>
      </c>
      <c r="Q569" t="s">
        <v>86</v>
      </c>
      <c r="R569" s="150" t="s">
        <v>86</v>
      </c>
      <c r="S569" s="150" t="s">
        <v>86</v>
      </c>
      <c r="T569" t="s">
        <v>19387</v>
      </c>
    </row>
    <row r="570">
      <c r="A570" s="144" t="s">
        <v>19405</v>
      </c>
      <c r="B570" s="144" t="s">
        <v>934</v>
      </c>
      <c r="C570" s="144" t="s">
        <v>19406</v>
      </c>
      <c r="D570" s="144" t="s">
        <v>936</v>
      </c>
      <c r="E570" s="144" t="s">
        <v>19371</v>
      </c>
      <c r="F570" s="145" t="s">
        <v>42119</v>
      </c>
      <c r="G570" s="147" t="s">
        <v>42011</v>
      </c>
      <c r="H570" s="147" t="s">
        <v>19407</v>
      </c>
      <c r="I570" s="144" t="s">
        <v>49</v>
      </c>
      <c r="J570" s="148">
        <v>4.26</v>
      </c>
      <c r="K570" s="149" t="s">
        <v>8002</v>
      </c>
      <c r="L570" s="144" t="s">
        <v>86</v>
      </c>
      <c r="M570" t="s">
        <v>19408</v>
      </c>
      <c r="N570" t="s">
        <v>42061</v>
      </c>
      <c r="O570" t="s">
        <v>42067</v>
      </c>
      <c r="P570" t="s">
        <v>42062</v>
      </c>
      <c r="Q570" t="s">
        <v>42060</v>
      </c>
      <c r="R570" s="150" t="s">
        <v>42042</v>
      </c>
      <c r="S570" s="150" t="s">
        <v>9426</v>
      </c>
      <c r="T570" t="s">
        <v>19421</v>
      </c>
    </row>
    <row r="571">
      <c r="A571" s="144" t="s">
        <v>19439</v>
      </c>
      <c r="B571" s="144" t="s">
        <v>934</v>
      </c>
      <c r="C571" s="144" t="s">
        <v>19440</v>
      </c>
      <c r="D571" s="144" t="s">
        <v>936</v>
      </c>
      <c r="E571" s="144" t="s">
        <v>19371</v>
      </c>
      <c r="F571" s="145" t="s">
        <v>42119</v>
      </c>
      <c r="G571" s="147" t="s">
        <v>42011</v>
      </c>
      <c r="H571" s="147" t="s">
        <v>19441</v>
      </c>
      <c r="I571" s="144" t="s">
        <v>16552</v>
      </c>
      <c r="J571" s="148">
        <v>3.7</v>
      </c>
      <c r="K571" s="149"/>
      <c r="L571" s="144"/>
      <c r="M571" t="s">
        <v>19442</v>
      </c>
      <c r="N571" t="s">
        <v>42028</v>
      </c>
      <c r="O571" t="s">
        <v>42053</v>
      </c>
      <c r="P571" t="s">
        <v>42027</v>
      </c>
      <c r="Q571" t="s">
        <v>42053</v>
      </c>
      <c r="R571" s="150" t="s">
        <v>2445</v>
      </c>
      <c r="S571" s="150" t="s">
        <v>8552</v>
      </c>
      <c r="T571" t="s">
        <v>19451</v>
      </c>
    </row>
    <row r="572">
      <c r="A572" s="144" t="s">
        <v>19466</v>
      </c>
      <c r="B572" s="144" t="s">
        <v>934</v>
      </c>
      <c r="C572" s="144" t="s">
        <v>19467</v>
      </c>
      <c r="D572" s="144" t="s">
        <v>936</v>
      </c>
      <c r="E572" s="144" t="s">
        <v>19371</v>
      </c>
      <c r="F572" s="145" t="s">
        <v>42119</v>
      </c>
      <c r="G572" s="147" t="s">
        <v>42011</v>
      </c>
      <c r="H572" s="147" t="s">
        <v>19468</v>
      </c>
      <c r="I572" s="144" t="s">
        <v>11052</v>
      </c>
      <c r="J572" s="148">
        <v>3.71</v>
      </c>
      <c r="K572" s="149"/>
      <c r="L572" s="144"/>
      <c r="M572" t="s">
        <v>19469</v>
      </c>
      <c r="N572" t="s">
        <v>42021</v>
      </c>
      <c r="O572" t="s">
        <v>42024</v>
      </c>
      <c r="P572" t="s">
        <v>42039</v>
      </c>
      <c r="Q572" t="s">
        <v>42064</v>
      </c>
      <c r="R572" s="150" t="s">
        <v>12065</v>
      </c>
      <c r="S572" s="150" t="s">
        <v>8453</v>
      </c>
      <c r="T572" t="s">
        <v>19480</v>
      </c>
    </row>
    <row r="573">
      <c r="A573" s="144" t="s">
        <v>19490</v>
      </c>
      <c r="B573" s="144" t="s">
        <v>934</v>
      </c>
      <c r="C573" s="144" t="s">
        <v>19491</v>
      </c>
      <c r="D573" s="144" t="s">
        <v>936</v>
      </c>
      <c r="E573" s="144" t="s">
        <v>19371</v>
      </c>
      <c r="F573" s="145" t="s">
        <v>42119</v>
      </c>
      <c r="G573" s="147" t="s">
        <v>42011</v>
      </c>
      <c r="H573" s="147" t="s">
        <v>19492</v>
      </c>
      <c r="I573" s="144" t="s">
        <v>49</v>
      </c>
      <c r="J573" s="148">
        <v>4.05</v>
      </c>
      <c r="K573" s="149"/>
      <c r="L573" s="144" t="s">
        <v>9619</v>
      </c>
      <c r="M573" t="s">
        <v>19493</v>
      </c>
      <c r="N573" t="s">
        <v>42047</v>
      </c>
      <c r="O573" t="s">
        <v>42059</v>
      </c>
      <c r="P573" t="s">
        <v>42059</v>
      </c>
      <c r="Q573" t="s">
        <v>42060</v>
      </c>
      <c r="R573" s="150" t="s">
        <v>3016</v>
      </c>
      <c r="S573" s="150" t="s">
        <v>42042</v>
      </c>
      <c r="T573" t="s">
        <v>19502</v>
      </c>
    </row>
    <row r="574">
      <c r="A574" s="144" t="s">
        <v>19521</v>
      </c>
      <c r="B574" s="144" t="s">
        <v>934</v>
      </c>
      <c r="C574" s="144" t="s">
        <v>1647</v>
      </c>
      <c r="D574" s="144" t="s">
        <v>936</v>
      </c>
      <c r="E574" s="144" t="s">
        <v>19371</v>
      </c>
      <c r="F574" s="145" t="s">
        <v>42119</v>
      </c>
      <c r="G574" s="147" t="s">
        <v>42011</v>
      </c>
      <c r="H574" s="147" t="s">
        <v>19522</v>
      </c>
      <c r="I574" s="144" t="s">
        <v>49</v>
      </c>
      <c r="J574" s="148">
        <v>3.64</v>
      </c>
      <c r="K574" s="149"/>
      <c r="L574" s="144" t="s">
        <v>19524</v>
      </c>
      <c r="M574" t="s">
        <v>19523</v>
      </c>
      <c r="N574" t="s">
        <v>42030</v>
      </c>
      <c r="O574" t="s">
        <v>42063</v>
      </c>
      <c r="P574" t="s">
        <v>42044</v>
      </c>
      <c r="Q574" t="s">
        <v>42063</v>
      </c>
      <c r="R574" s="150" t="s">
        <v>6070</v>
      </c>
      <c r="S574" s="150" t="s">
        <v>5614</v>
      </c>
      <c r="T574" t="s">
        <v>19535</v>
      </c>
    </row>
    <row r="575">
      <c r="A575" s="144" t="s">
        <v>19562</v>
      </c>
      <c r="B575" s="144" t="s">
        <v>934</v>
      </c>
      <c r="C575" s="144" t="s">
        <v>19491</v>
      </c>
      <c r="D575" s="144" t="s">
        <v>936</v>
      </c>
      <c r="E575" s="144" t="s">
        <v>19371</v>
      </c>
      <c r="F575" s="145" t="s">
        <v>42119</v>
      </c>
      <c r="G575" s="147" t="s">
        <v>42011</v>
      </c>
      <c r="H575" s="147" t="s">
        <v>19563</v>
      </c>
      <c r="I575" s="144" t="s">
        <v>49</v>
      </c>
      <c r="J575" s="148">
        <v>3.82</v>
      </c>
      <c r="K575" s="149"/>
      <c r="L575" s="144" t="s">
        <v>19565</v>
      </c>
      <c r="M575" t="s">
        <v>19564</v>
      </c>
      <c r="N575" t="s">
        <v>86</v>
      </c>
      <c r="O575" t="s">
        <v>86</v>
      </c>
      <c r="P575" t="s">
        <v>86</v>
      </c>
      <c r="Q575" t="s">
        <v>86</v>
      </c>
      <c r="R575" s="150" t="s">
        <v>86</v>
      </c>
      <c r="S575" s="150" t="s">
        <v>86</v>
      </c>
      <c r="T575" t="s">
        <v>19577</v>
      </c>
    </row>
    <row r="576">
      <c r="A576" s="144" t="s">
        <v>19587</v>
      </c>
      <c r="B576" s="144" t="s">
        <v>934</v>
      </c>
      <c r="C576" s="144" t="s">
        <v>19589</v>
      </c>
      <c r="D576" s="144" t="s">
        <v>936</v>
      </c>
      <c r="E576" s="144" t="s">
        <v>19588</v>
      </c>
      <c r="F576" s="145" t="s">
        <v>42119</v>
      </c>
      <c r="G576" s="147" t="s">
        <v>42011</v>
      </c>
      <c r="H576" s="147" t="s">
        <v>19590</v>
      </c>
      <c r="I576" s="144" t="s">
        <v>49</v>
      </c>
      <c r="J576" s="148">
        <v>3.76</v>
      </c>
      <c r="K576" s="149" t="s">
        <v>2355</v>
      </c>
      <c r="L576" s="144"/>
      <c r="M576" t="s">
        <v>19591</v>
      </c>
      <c r="N576" t="s">
        <v>42039</v>
      </c>
      <c r="O576" t="s">
        <v>42024</v>
      </c>
      <c r="P576" t="s">
        <v>42039</v>
      </c>
      <c r="Q576" t="s">
        <v>42043</v>
      </c>
      <c r="R576" s="150" t="s">
        <v>12065</v>
      </c>
      <c r="S576" s="150" t="s">
        <v>5614</v>
      </c>
      <c r="T576" t="s">
        <v>19603</v>
      </c>
    </row>
    <row r="577">
      <c r="A577" s="144" t="s">
        <v>19613</v>
      </c>
      <c r="B577" s="144" t="s">
        <v>934</v>
      </c>
      <c r="C577" s="144" t="s">
        <v>19614</v>
      </c>
      <c r="D577" s="144" t="s">
        <v>936</v>
      </c>
      <c r="E577" s="144" t="s">
        <v>19371</v>
      </c>
      <c r="F577" s="145" t="s">
        <v>42119</v>
      </c>
      <c r="G577" s="147" t="s">
        <v>42011</v>
      </c>
      <c r="H577" s="147" t="s">
        <v>19615</v>
      </c>
      <c r="I577" s="144" t="s">
        <v>49</v>
      </c>
      <c r="J577" s="148">
        <v>3.46</v>
      </c>
      <c r="K577" s="149" t="s">
        <v>3181</v>
      </c>
      <c r="L577" s="144"/>
      <c r="M577" t="s">
        <v>19616</v>
      </c>
      <c r="N577" t="s">
        <v>42038</v>
      </c>
      <c r="O577" t="s">
        <v>42039</v>
      </c>
      <c r="P577" t="s">
        <v>42038</v>
      </c>
      <c r="Q577" t="s">
        <v>42023</v>
      </c>
      <c r="R577" s="150" t="s">
        <v>42055</v>
      </c>
      <c r="S577" s="150" t="s">
        <v>12032</v>
      </c>
      <c r="T577" t="s">
        <v>8186</v>
      </c>
    </row>
    <row r="578">
      <c r="A578" s="144" t="s">
        <v>19656</v>
      </c>
      <c r="B578" s="144" t="s">
        <v>934</v>
      </c>
      <c r="C578" s="144" t="s">
        <v>19657</v>
      </c>
      <c r="D578" s="144" t="s">
        <v>936</v>
      </c>
      <c r="E578" s="144" t="s">
        <v>19371</v>
      </c>
      <c r="F578" s="145" t="s">
        <v>42119</v>
      </c>
      <c r="G578" s="147" t="s">
        <v>42011</v>
      </c>
      <c r="H578" s="147" t="s">
        <v>19658</v>
      </c>
      <c r="I578" s="144" t="s">
        <v>49</v>
      </c>
      <c r="J578" s="148">
        <v>3.62</v>
      </c>
      <c r="K578" s="149"/>
      <c r="L578" s="144"/>
      <c r="M578" t="s">
        <v>19659</v>
      </c>
      <c r="N578" t="s">
        <v>42027</v>
      </c>
      <c r="O578" t="s">
        <v>42044</v>
      </c>
      <c r="P578" t="s">
        <v>42015</v>
      </c>
      <c r="Q578" t="s">
        <v>42053</v>
      </c>
      <c r="R578" s="150" t="s">
        <v>42051</v>
      </c>
      <c r="S578" s="150" t="s">
        <v>6070</v>
      </c>
      <c r="T578" t="s">
        <v>19671</v>
      </c>
    </row>
    <row r="579">
      <c r="A579" s="144" t="s">
        <v>19691</v>
      </c>
      <c r="B579" s="144" t="s">
        <v>934</v>
      </c>
      <c r="C579" s="144" t="s">
        <v>19692</v>
      </c>
      <c r="D579" s="144" t="s">
        <v>936</v>
      </c>
      <c r="E579" s="144" t="s">
        <v>19371</v>
      </c>
      <c r="F579" s="145" t="s">
        <v>42119</v>
      </c>
      <c r="G579" s="147" t="s">
        <v>42011</v>
      </c>
      <c r="H579" s="147" t="s">
        <v>19693</v>
      </c>
      <c r="I579" s="144" t="s">
        <v>49</v>
      </c>
      <c r="J579" s="148">
        <v>3.5</v>
      </c>
      <c r="K579" s="149"/>
      <c r="L579" s="144" t="s">
        <v>19695</v>
      </c>
      <c r="M579" t="s">
        <v>19694</v>
      </c>
      <c r="N579" t="s">
        <v>86</v>
      </c>
      <c r="O579" t="s">
        <v>86</v>
      </c>
      <c r="P579" t="s">
        <v>86</v>
      </c>
      <c r="Q579" t="s">
        <v>86</v>
      </c>
      <c r="R579" s="150" t="s">
        <v>86</v>
      </c>
      <c r="S579" s="150" t="s">
        <v>86</v>
      </c>
      <c r="T579" t="s">
        <v>9984</v>
      </c>
    </row>
    <row r="580">
      <c r="A580" s="144" t="s">
        <v>19709</v>
      </c>
      <c r="B580" s="144" t="s">
        <v>1953</v>
      </c>
      <c r="C580" s="144" t="s">
        <v>2007</v>
      </c>
      <c r="D580" s="144" t="s">
        <v>936</v>
      </c>
      <c r="E580" s="144" t="s">
        <v>19710</v>
      </c>
      <c r="F580" s="145" t="s">
        <v>42119</v>
      </c>
      <c r="G580" s="147" t="s">
        <v>42011</v>
      </c>
      <c r="H580" s="147" t="s">
        <v>19711</v>
      </c>
      <c r="I580" s="144" t="s">
        <v>49</v>
      </c>
      <c r="J580" s="148">
        <v>3.85</v>
      </c>
      <c r="K580" s="149"/>
      <c r="L580" s="144"/>
      <c r="M580" t="s">
        <v>19712</v>
      </c>
      <c r="N580" t="s">
        <v>86</v>
      </c>
      <c r="O580" t="s">
        <v>86</v>
      </c>
      <c r="P580" t="s">
        <v>86</v>
      </c>
      <c r="Q580" t="s">
        <v>86</v>
      </c>
      <c r="R580" s="150" t="s">
        <v>86</v>
      </c>
      <c r="S580" s="150" t="s">
        <v>86</v>
      </c>
      <c r="T580" t="s">
        <v>19718</v>
      </c>
    </row>
    <row r="581">
      <c r="A581" s="144" t="s">
        <v>19744</v>
      </c>
      <c r="B581" s="144" t="s">
        <v>2134</v>
      </c>
      <c r="C581" s="144" t="s">
        <v>19746</v>
      </c>
      <c r="D581" s="144" t="s">
        <v>2136</v>
      </c>
      <c r="E581" s="144" t="s">
        <v>19745</v>
      </c>
      <c r="F581" s="145" t="s">
        <v>42119</v>
      </c>
      <c r="G581" s="147" t="s">
        <v>42011</v>
      </c>
      <c r="H581" s="147" t="s">
        <v>19747</v>
      </c>
      <c r="I581" s="144" t="s">
        <v>49</v>
      </c>
      <c r="J581" s="148">
        <v>3.82</v>
      </c>
      <c r="K581" s="149"/>
      <c r="L581" s="144"/>
      <c r="M581" t="s">
        <v>19748</v>
      </c>
      <c r="N581" t="s">
        <v>42022</v>
      </c>
      <c r="O581" t="s">
        <v>42047</v>
      </c>
      <c r="P581" t="s">
        <v>42035</v>
      </c>
      <c r="Q581" t="s">
        <v>42063</v>
      </c>
      <c r="R581" s="150" t="s">
        <v>8453</v>
      </c>
      <c r="S581" s="150" t="s">
        <v>5614</v>
      </c>
      <c r="T581" t="s">
        <v>19757</v>
      </c>
    </row>
    <row r="582">
      <c r="A582" s="144" t="s">
        <v>19770</v>
      </c>
      <c r="B582" s="144" t="s">
        <v>2134</v>
      </c>
      <c r="C582" s="144" t="s">
        <v>19772</v>
      </c>
      <c r="D582" s="144" t="s">
        <v>2136</v>
      </c>
      <c r="E582" s="144" t="s">
        <v>19771</v>
      </c>
      <c r="F582" s="145" t="s">
        <v>42119</v>
      </c>
      <c r="G582" s="147" t="s">
        <v>42011</v>
      </c>
      <c r="H582" s="147" t="s">
        <v>19773</v>
      </c>
      <c r="I582" s="144" t="s">
        <v>49</v>
      </c>
      <c r="J582" s="148">
        <v>3.08</v>
      </c>
      <c r="K582" s="149"/>
      <c r="L582" s="144"/>
      <c r="M582" t="s">
        <v>19774</v>
      </c>
      <c r="N582" t="s">
        <v>86</v>
      </c>
      <c r="O582" t="s">
        <v>86</v>
      </c>
      <c r="P582" t="s">
        <v>86</v>
      </c>
      <c r="Q582" t="s">
        <v>86</v>
      </c>
      <c r="R582" s="150" t="s">
        <v>86</v>
      </c>
      <c r="S582" s="150" t="s">
        <v>86</v>
      </c>
      <c r="T582" t="s">
        <v>19781</v>
      </c>
    </row>
    <row r="583">
      <c r="A583" s="144" t="s">
        <v>19801</v>
      </c>
      <c r="B583" s="144" t="s">
        <v>2134</v>
      </c>
      <c r="C583" s="144" t="s">
        <v>19802</v>
      </c>
      <c r="D583" s="144" t="s">
        <v>2136</v>
      </c>
      <c r="E583" s="144" t="s">
        <v>19745</v>
      </c>
      <c r="F583" s="145" t="s">
        <v>42119</v>
      </c>
      <c r="G583" s="147" t="s">
        <v>42011</v>
      </c>
      <c r="H583" s="147" t="s">
        <v>19803</v>
      </c>
      <c r="I583" s="144" t="s">
        <v>49</v>
      </c>
      <c r="J583" s="148">
        <v>3.88</v>
      </c>
      <c r="K583" s="149"/>
      <c r="L583" s="144" t="s">
        <v>19524</v>
      </c>
      <c r="M583" t="s">
        <v>19804</v>
      </c>
      <c r="N583" t="s">
        <v>86</v>
      </c>
      <c r="O583" t="s">
        <v>86</v>
      </c>
      <c r="P583" t="s">
        <v>86</v>
      </c>
      <c r="Q583" t="s">
        <v>86</v>
      </c>
      <c r="R583" s="150" t="s">
        <v>86</v>
      </c>
      <c r="S583" s="150" t="s">
        <v>86</v>
      </c>
      <c r="T583" t="s">
        <v>19815</v>
      </c>
    </row>
    <row r="584">
      <c r="A584" s="144" t="s">
        <v>19831</v>
      </c>
      <c r="B584" s="144" t="s">
        <v>2134</v>
      </c>
      <c r="C584" s="144" t="s">
        <v>19746</v>
      </c>
      <c r="D584" s="144" t="s">
        <v>2136</v>
      </c>
      <c r="E584" s="144" t="s">
        <v>19832</v>
      </c>
      <c r="F584" s="145" t="s">
        <v>42119</v>
      </c>
      <c r="G584" s="147" t="s">
        <v>42011</v>
      </c>
      <c r="H584" s="147" t="s">
        <v>19833</v>
      </c>
      <c r="I584" s="144" t="s">
        <v>49</v>
      </c>
      <c r="J584" s="148">
        <v>3.81</v>
      </c>
      <c r="K584" s="149"/>
      <c r="L584" s="144"/>
      <c r="M584" t="s">
        <v>19834</v>
      </c>
      <c r="N584" t="s">
        <v>42037</v>
      </c>
      <c r="O584" t="s">
        <v>42043</v>
      </c>
      <c r="P584" t="s">
        <v>42037</v>
      </c>
      <c r="Q584" t="s">
        <v>42065</v>
      </c>
      <c r="R584" s="150" t="s">
        <v>8552</v>
      </c>
      <c r="S584" s="150" t="s">
        <v>5526</v>
      </c>
      <c r="T584" t="s">
        <v>19842</v>
      </c>
    </row>
    <row r="585">
      <c r="A585" s="144" t="s">
        <v>19863</v>
      </c>
      <c r="B585" s="144" t="s">
        <v>2134</v>
      </c>
      <c r="C585" s="144" t="s">
        <v>19865</v>
      </c>
      <c r="D585" s="144" t="s">
        <v>2136</v>
      </c>
      <c r="E585" s="144" t="s">
        <v>19864</v>
      </c>
      <c r="F585" s="145" t="s">
        <v>42119</v>
      </c>
      <c r="G585" s="147" t="s">
        <v>42011</v>
      </c>
      <c r="H585" s="147" t="s">
        <v>19866</v>
      </c>
      <c r="I585" s="144" t="s">
        <v>49</v>
      </c>
      <c r="J585" s="148">
        <v>3.34</v>
      </c>
      <c r="K585" s="149" t="s">
        <v>8693</v>
      </c>
      <c r="L585" s="144" t="s">
        <v>86</v>
      </c>
      <c r="M585" t="s">
        <v>19867</v>
      </c>
      <c r="N585" t="s">
        <v>42052</v>
      </c>
      <c r="O585" t="s">
        <v>42037</v>
      </c>
      <c r="P585" t="s">
        <v>42052</v>
      </c>
      <c r="Q585" t="s">
        <v>42031</v>
      </c>
      <c r="R585" s="150" t="s">
        <v>42054</v>
      </c>
      <c r="S585" s="150" t="s">
        <v>22460</v>
      </c>
      <c r="T585" t="s">
        <v>19875</v>
      </c>
    </row>
    <row r="586">
      <c r="A586" s="144" t="s">
        <v>19894</v>
      </c>
      <c r="B586" s="144" t="s">
        <v>2134</v>
      </c>
      <c r="C586" s="144" t="s">
        <v>19895</v>
      </c>
      <c r="D586" s="144" t="s">
        <v>2136</v>
      </c>
      <c r="E586" s="144" t="s">
        <v>19745</v>
      </c>
      <c r="F586" s="145" t="s">
        <v>42119</v>
      </c>
      <c r="G586" s="147" t="s">
        <v>42011</v>
      </c>
      <c r="H586" s="147" t="s">
        <v>19896</v>
      </c>
      <c r="I586" s="144" t="s">
        <v>49</v>
      </c>
      <c r="J586" s="148">
        <v>3.76</v>
      </c>
      <c r="K586" s="149"/>
      <c r="L586" s="144" t="s">
        <v>1489</v>
      </c>
      <c r="M586" t="s">
        <v>19897</v>
      </c>
      <c r="N586" t="s">
        <v>86</v>
      </c>
      <c r="O586" t="s">
        <v>86</v>
      </c>
      <c r="P586" t="s">
        <v>86</v>
      </c>
      <c r="Q586" t="s">
        <v>86</v>
      </c>
      <c r="R586" s="150" t="s">
        <v>86</v>
      </c>
      <c r="S586" s="150" t="s">
        <v>86</v>
      </c>
      <c r="T586" t="s">
        <v>19906</v>
      </c>
    </row>
    <row r="587">
      <c r="A587" s="144" t="s">
        <v>19932</v>
      </c>
      <c r="B587" s="144" t="s">
        <v>2134</v>
      </c>
      <c r="C587" s="144" t="s">
        <v>19933</v>
      </c>
      <c r="D587" s="144" t="s">
        <v>2136</v>
      </c>
      <c r="E587" s="144" t="s">
        <v>19771</v>
      </c>
      <c r="F587" s="145" t="s">
        <v>42119</v>
      </c>
      <c r="G587" s="147" t="s">
        <v>42011</v>
      </c>
      <c r="H587" s="147" t="s">
        <v>19934</v>
      </c>
      <c r="I587" s="144" t="s">
        <v>49</v>
      </c>
      <c r="J587" s="148">
        <v>3.0</v>
      </c>
      <c r="K587" s="149"/>
      <c r="L587" s="144"/>
      <c r="M587" t="s">
        <v>19935</v>
      </c>
      <c r="N587" t="s">
        <v>86</v>
      </c>
      <c r="O587" t="s">
        <v>86</v>
      </c>
      <c r="P587" t="s">
        <v>86</v>
      </c>
      <c r="Q587" t="s">
        <v>86</v>
      </c>
      <c r="R587" s="150" t="s">
        <v>86</v>
      </c>
      <c r="S587" s="150" t="s">
        <v>86</v>
      </c>
      <c r="T587" t="s">
        <v>19944</v>
      </c>
    </row>
    <row r="588">
      <c r="A588" s="144" t="s">
        <v>19954</v>
      </c>
      <c r="B588" s="144" t="s">
        <v>2370</v>
      </c>
      <c r="C588" s="144" t="s">
        <v>19956</v>
      </c>
      <c r="D588" s="144" t="s">
        <v>2304</v>
      </c>
      <c r="E588" s="144" t="s">
        <v>19955</v>
      </c>
      <c r="F588" s="145" t="s">
        <v>42119</v>
      </c>
      <c r="G588" s="147" t="s">
        <v>42011</v>
      </c>
      <c r="H588" s="147" t="s">
        <v>19957</v>
      </c>
      <c r="I588" s="144" t="s">
        <v>1330</v>
      </c>
      <c r="J588" s="148">
        <v>3.38</v>
      </c>
      <c r="K588" s="149" t="s">
        <v>3379</v>
      </c>
      <c r="L588" s="144"/>
      <c r="M588" t="s">
        <v>19958</v>
      </c>
      <c r="N588" t="s">
        <v>86</v>
      </c>
      <c r="O588" t="s">
        <v>86</v>
      </c>
      <c r="P588" t="s">
        <v>86</v>
      </c>
      <c r="Q588" t="s">
        <v>86</v>
      </c>
      <c r="R588" s="150" t="s">
        <v>86</v>
      </c>
      <c r="S588" s="150" t="s">
        <v>86</v>
      </c>
      <c r="T588" t="s">
        <v>19966</v>
      </c>
    </row>
    <row r="589">
      <c r="A589" s="144" t="s">
        <v>19985</v>
      </c>
      <c r="B589" s="144" t="s">
        <v>2370</v>
      </c>
      <c r="C589" s="144" t="s">
        <v>19956</v>
      </c>
      <c r="D589" s="144" t="s">
        <v>2304</v>
      </c>
      <c r="E589" s="144" t="s">
        <v>19986</v>
      </c>
      <c r="F589" s="145" t="s">
        <v>42119</v>
      </c>
      <c r="G589" s="147" t="s">
        <v>42011</v>
      </c>
      <c r="H589" s="147" t="s">
        <v>19987</v>
      </c>
      <c r="I589" s="144" t="s">
        <v>49</v>
      </c>
      <c r="J589" s="148">
        <v>3.15</v>
      </c>
      <c r="K589" s="149"/>
      <c r="L589" s="144"/>
      <c r="M589" t="s">
        <v>19988</v>
      </c>
      <c r="N589" t="s">
        <v>42121</v>
      </c>
      <c r="O589" t="s">
        <v>42052</v>
      </c>
      <c r="P589" t="s">
        <v>42122</v>
      </c>
      <c r="Q589" t="s">
        <v>42027</v>
      </c>
      <c r="R589" s="150" t="s">
        <v>7329</v>
      </c>
      <c r="S589" s="150" t="s">
        <v>4025</v>
      </c>
      <c r="T589" t="s">
        <v>19999</v>
      </c>
    </row>
    <row r="590">
      <c r="A590" s="144" t="s">
        <v>20008</v>
      </c>
      <c r="B590" s="144" t="s">
        <v>2957</v>
      </c>
      <c r="C590" s="144" t="s">
        <v>20009</v>
      </c>
      <c r="D590" s="144" t="s">
        <v>46</v>
      </c>
      <c r="E590" s="144" t="s">
        <v>19315</v>
      </c>
      <c r="F590" s="145" t="s">
        <v>42119</v>
      </c>
      <c r="G590" s="147" t="s">
        <v>42011</v>
      </c>
      <c r="H590" s="147" t="s">
        <v>20010</v>
      </c>
      <c r="I590" s="144" t="s">
        <v>49</v>
      </c>
      <c r="J590" s="148">
        <v>3.74</v>
      </c>
      <c r="K590" s="149"/>
      <c r="L590" s="144"/>
      <c r="M590" t="s">
        <v>20011</v>
      </c>
      <c r="N590" t="s">
        <v>86</v>
      </c>
      <c r="O590" t="s">
        <v>86</v>
      </c>
      <c r="P590" t="s">
        <v>86</v>
      </c>
      <c r="Q590" t="s">
        <v>86</v>
      </c>
      <c r="R590" s="150" t="s">
        <v>86</v>
      </c>
      <c r="S590" s="150" t="s">
        <v>86</v>
      </c>
      <c r="T590" t="s">
        <v>20024</v>
      </c>
    </row>
    <row r="591">
      <c r="A591" s="144" t="s">
        <v>20030</v>
      </c>
      <c r="B591" s="144" t="s">
        <v>2957</v>
      </c>
      <c r="C591" s="144" t="s">
        <v>20031</v>
      </c>
      <c r="D591" s="144" t="s">
        <v>46</v>
      </c>
      <c r="E591" s="144" t="s">
        <v>19293</v>
      </c>
      <c r="F591" s="145" t="s">
        <v>42119</v>
      </c>
      <c r="G591" s="147" t="s">
        <v>42011</v>
      </c>
      <c r="H591" s="147" t="s">
        <v>20032</v>
      </c>
      <c r="I591" s="144" t="s">
        <v>20033</v>
      </c>
      <c r="J591" s="148">
        <v>3.74</v>
      </c>
      <c r="K591" s="149"/>
      <c r="L591" s="144" t="s">
        <v>18811</v>
      </c>
      <c r="M591" t="s">
        <v>20034</v>
      </c>
      <c r="N591" t="s">
        <v>42028</v>
      </c>
      <c r="O591" t="s">
        <v>42024</v>
      </c>
      <c r="P591" t="s">
        <v>42013</v>
      </c>
      <c r="Q591" t="s">
        <v>42076</v>
      </c>
      <c r="R591" s="150" t="s">
        <v>42054</v>
      </c>
      <c r="S591" s="150" t="s">
        <v>22460</v>
      </c>
      <c r="T591" t="s">
        <v>20042</v>
      </c>
    </row>
    <row r="592">
      <c r="A592" s="144" t="s">
        <v>20054</v>
      </c>
      <c r="B592" s="144" t="s">
        <v>2957</v>
      </c>
      <c r="C592" s="144" t="s">
        <v>2991</v>
      </c>
      <c r="D592" s="144" t="s">
        <v>46</v>
      </c>
      <c r="E592" s="144" t="s">
        <v>20055</v>
      </c>
      <c r="F592" s="145" t="s">
        <v>42119</v>
      </c>
      <c r="G592" s="147" t="s">
        <v>42011</v>
      </c>
      <c r="H592" s="147" t="s">
        <v>20056</v>
      </c>
      <c r="I592" s="144" t="s">
        <v>2373</v>
      </c>
      <c r="J592" s="148">
        <v>3.72</v>
      </c>
      <c r="K592" s="149" t="s">
        <v>1489</v>
      </c>
      <c r="L592" s="144"/>
      <c r="M592" t="s">
        <v>20057</v>
      </c>
      <c r="N592" t="s">
        <v>42064</v>
      </c>
      <c r="O592" t="s">
        <v>42061</v>
      </c>
      <c r="P592" t="s">
        <v>42057</v>
      </c>
      <c r="Q592" t="s">
        <v>42062</v>
      </c>
      <c r="R592" s="150" t="s">
        <v>42025</v>
      </c>
      <c r="S592" s="150" t="s">
        <v>3016</v>
      </c>
      <c r="T592" t="s">
        <v>20068</v>
      </c>
    </row>
    <row r="593">
      <c r="A593" s="144" t="s">
        <v>20086</v>
      </c>
      <c r="B593" s="144" t="s">
        <v>2957</v>
      </c>
      <c r="C593" s="144" t="s">
        <v>20087</v>
      </c>
      <c r="D593" s="144" t="s">
        <v>46</v>
      </c>
      <c r="E593" s="144" t="s">
        <v>19293</v>
      </c>
      <c r="F593" s="145" t="s">
        <v>42119</v>
      </c>
      <c r="G593" s="147" t="s">
        <v>42011</v>
      </c>
      <c r="H593" s="147" t="s">
        <v>20088</v>
      </c>
      <c r="I593" s="144" t="s">
        <v>2373</v>
      </c>
      <c r="J593" s="148">
        <v>3.44</v>
      </c>
      <c r="K593" s="149"/>
      <c r="L593" s="144"/>
      <c r="M593" t="s">
        <v>20089</v>
      </c>
      <c r="N593" t="s">
        <v>42066</v>
      </c>
      <c r="O593" t="s">
        <v>42023</v>
      </c>
      <c r="P593" t="s">
        <v>42066</v>
      </c>
      <c r="Q593" t="s">
        <v>42123</v>
      </c>
      <c r="R593" s="150" t="s">
        <v>42041</v>
      </c>
      <c r="S593" s="150" t="s">
        <v>42029</v>
      </c>
      <c r="T593" t="s">
        <v>20098</v>
      </c>
    </row>
    <row r="594">
      <c r="A594" s="144" t="s">
        <v>20100</v>
      </c>
      <c r="B594" s="144" t="s">
        <v>2957</v>
      </c>
      <c r="C594" s="144" t="s">
        <v>2991</v>
      </c>
      <c r="D594" s="144" t="s">
        <v>46</v>
      </c>
      <c r="E594" s="144" t="s">
        <v>19315</v>
      </c>
      <c r="F594" s="145" t="s">
        <v>42119</v>
      </c>
      <c r="G594" s="147" t="s">
        <v>42011</v>
      </c>
      <c r="H594" s="147" t="s">
        <v>20101</v>
      </c>
      <c r="I594" s="144" t="s">
        <v>49</v>
      </c>
      <c r="J594" s="148">
        <v>3.53</v>
      </c>
      <c r="K594" s="149"/>
      <c r="L594" s="144"/>
      <c r="M594" t="s">
        <v>20102</v>
      </c>
      <c r="N594" t="s">
        <v>42023</v>
      </c>
      <c r="O594" t="s">
        <v>42022</v>
      </c>
      <c r="P594" t="s">
        <v>42027</v>
      </c>
      <c r="Q594" t="s">
        <v>42044</v>
      </c>
      <c r="R594" s="150" t="s">
        <v>42054</v>
      </c>
      <c r="S594" s="150" t="s">
        <v>6070</v>
      </c>
      <c r="T594" t="s">
        <v>20113</v>
      </c>
    </row>
    <row r="595">
      <c r="A595" s="144" t="s">
        <v>20126</v>
      </c>
      <c r="B595" s="144" t="s">
        <v>2957</v>
      </c>
      <c r="C595" s="144" t="s">
        <v>20127</v>
      </c>
      <c r="D595" s="144" t="s">
        <v>46</v>
      </c>
      <c r="E595" s="144" t="s">
        <v>19293</v>
      </c>
      <c r="F595" s="145" t="s">
        <v>42119</v>
      </c>
      <c r="G595" s="147" t="s">
        <v>42011</v>
      </c>
      <c r="H595" s="147" t="s">
        <v>20128</v>
      </c>
      <c r="I595" s="144" t="s">
        <v>20129</v>
      </c>
      <c r="J595" s="148">
        <v>3.47</v>
      </c>
      <c r="K595" s="149"/>
      <c r="L595" s="144"/>
      <c r="M595" t="s">
        <v>20130</v>
      </c>
      <c r="N595" t="s">
        <v>42015</v>
      </c>
      <c r="O595" t="s">
        <v>42021</v>
      </c>
      <c r="P595" t="s">
        <v>42038</v>
      </c>
      <c r="Q595" t="s">
        <v>42023</v>
      </c>
      <c r="R595" s="150" t="s">
        <v>42041</v>
      </c>
      <c r="S595" s="150" t="s">
        <v>12065</v>
      </c>
      <c r="T595" t="s">
        <v>20140</v>
      </c>
    </row>
    <row r="596">
      <c r="A596" s="144" t="s">
        <v>20146</v>
      </c>
      <c r="B596" s="144" t="s">
        <v>3307</v>
      </c>
      <c r="C596" s="144" t="s">
        <v>20148</v>
      </c>
      <c r="D596" s="144" t="s">
        <v>3309</v>
      </c>
      <c r="E596" s="144" t="s">
        <v>20147</v>
      </c>
      <c r="F596" s="145" t="s">
        <v>42119</v>
      </c>
      <c r="G596" s="147" t="s">
        <v>42011</v>
      </c>
      <c r="H596" s="147" t="s">
        <v>20149</v>
      </c>
      <c r="I596" s="144" t="s">
        <v>16552</v>
      </c>
      <c r="J596" s="148">
        <v>3.3</v>
      </c>
      <c r="K596" s="149"/>
      <c r="L596" s="144" t="s">
        <v>20151</v>
      </c>
      <c r="M596" t="s">
        <v>20150</v>
      </c>
      <c r="N596" t="s">
        <v>86</v>
      </c>
      <c r="O596" t="s">
        <v>86</v>
      </c>
      <c r="P596" t="s">
        <v>86</v>
      </c>
      <c r="Q596" t="s">
        <v>86</v>
      </c>
      <c r="R596" s="150" t="s">
        <v>86</v>
      </c>
      <c r="S596" s="150" t="s">
        <v>86</v>
      </c>
      <c r="T596" t="s">
        <v>20159</v>
      </c>
    </row>
    <row r="597">
      <c r="A597" s="144" t="s">
        <v>20197</v>
      </c>
      <c r="B597" s="144" t="s">
        <v>3307</v>
      </c>
      <c r="C597" s="144" t="s">
        <v>20199</v>
      </c>
      <c r="D597" s="144" t="s">
        <v>3309</v>
      </c>
      <c r="E597" s="144" t="s">
        <v>20198</v>
      </c>
      <c r="F597" s="145" t="s">
        <v>42119</v>
      </c>
      <c r="G597" s="147" t="s">
        <v>42011</v>
      </c>
      <c r="H597" s="147" t="s">
        <v>20200</v>
      </c>
      <c r="I597" s="144" t="s">
        <v>49</v>
      </c>
      <c r="J597" s="148">
        <v>3.32</v>
      </c>
      <c r="K597" s="149"/>
      <c r="L597" s="144"/>
      <c r="M597" t="s">
        <v>20201</v>
      </c>
      <c r="N597" t="s">
        <v>42066</v>
      </c>
      <c r="O597" t="s">
        <v>42023</v>
      </c>
      <c r="P597" t="s">
        <v>42066</v>
      </c>
      <c r="Q597" t="s">
        <v>42023</v>
      </c>
      <c r="R597" s="150" t="s">
        <v>42041</v>
      </c>
      <c r="S597" s="150" t="s">
        <v>12032</v>
      </c>
      <c r="T597" t="s">
        <v>20213</v>
      </c>
    </row>
    <row r="598">
      <c r="A598" s="144" t="s">
        <v>20236</v>
      </c>
      <c r="B598" s="144" t="s">
        <v>3307</v>
      </c>
      <c r="C598" s="144" t="s">
        <v>20237</v>
      </c>
      <c r="D598" s="144" t="s">
        <v>3309</v>
      </c>
      <c r="E598" s="144" t="s">
        <v>20198</v>
      </c>
      <c r="F598" s="145" t="s">
        <v>42119</v>
      </c>
      <c r="G598" s="147" t="s">
        <v>42011</v>
      </c>
      <c r="H598" s="147" t="s">
        <v>20238</v>
      </c>
      <c r="I598" s="144" t="s">
        <v>1330</v>
      </c>
      <c r="J598" s="148">
        <v>3.22</v>
      </c>
      <c r="K598" s="149" t="s">
        <v>1057</v>
      </c>
      <c r="L598" s="144"/>
      <c r="M598" t="s">
        <v>20239</v>
      </c>
      <c r="N598" t="s">
        <v>42038</v>
      </c>
      <c r="O598" t="s">
        <v>42023</v>
      </c>
      <c r="P598" t="s">
        <v>42015</v>
      </c>
      <c r="Q598" t="s">
        <v>42021</v>
      </c>
      <c r="R598" s="150" t="s">
        <v>42041</v>
      </c>
      <c r="S598" s="150" t="s">
        <v>2010</v>
      </c>
      <c r="T598" t="s">
        <v>20248</v>
      </c>
    </row>
    <row r="599">
      <c r="A599" s="144" t="s">
        <v>20269</v>
      </c>
      <c r="B599" s="144" t="s">
        <v>3307</v>
      </c>
      <c r="C599" s="144" t="s">
        <v>20270</v>
      </c>
      <c r="D599" s="144" t="s">
        <v>3309</v>
      </c>
      <c r="E599" s="144" t="s">
        <v>19343</v>
      </c>
      <c r="F599" s="145" t="s">
        <v>42119</v>
      </c>
      <c r="G599" s="147" t="s">
        <v>42011</v>
      </c>
      <c r="H599" s="147" t="s">
        <v>20271</v>
      </c>
      <c r="I599" s="144" t="s">
        <v>8000</v>
      </c>
      <c r="J599" s="148">
        <v>3.26</v>
      </c>
      <c r="K599" s="149"/>
      <c r="L599" s="144"/>
      <c r="M599" t="s">
        <v>20272</v>
      </c>
      <c r="N599" t="s">
        <v>42034</v>
      </c>
      <c r="O599" t="s">
        <v>42040</v>
      </c>
      <c r="P599" t="s">
        <v>42012</v>
      </c>
      <c r="Q599" t="s">
        <v>42124</v>
      </c>
      <c r="R599" s="150" t="s">
        <v>42055</v>
      </c>
      <c r="S599" s="150" t="s">
        <v>12032</v>
      </c>
      <c r="T599" t="s">
        <v>20286</v>
      </c>
    </row>
    <row r="600">
      <c r="A600" s="144" t="s">
        <v>20294</v>
      </c>
      <c r="B600" s="144" t="s">
        <v>3307</v>
      </c>
      <c r="C600" s="144" t="s">
        <v>20295</v>
      </c>
      <c r="D600" s="144" t="s">
        <v>3309</v>
      </c>
      <c r="E600" s="144" t="s">
        <v>20198</v>
      </c>
      <c r="F600" s="145" t="s">
        <v>42119</v>
      </c>
      <c r="G600" s="147" t="s">
        <v>42011</v>
      </c>
      <c r="H600" s="147" t="s">
        <v>20296</v>
      </c>
      <c r="I600" s="144" t="s">
        <v>13219</v>
      </c>
      <c r="J600" s="148">
        <v>3.05</v>
      </c>
      <c r="K600" s="149"/>
      <c r="L600" s="144"/>
      <c r="M600" t="s">
        <v>20297</v>
      </c>
      <c r="N600" t="s">
        <v>42066</v>
      </c>
      <c r="O600" t="s">
        <v>42021</v>
      </c>
      <c r="P600" t="s">
        <v>42015</v>
      </c>
      <c r="Q600" t="s">
        <v>42021</v>
      </c>
      <c r="R600" s="150" t="s">
        <v>42041</v>
      </c>
      <c r="S600" s="150" t="s">
        <v>12065</v>
      </c>
      <c r="T600" t="s">
        <v>20308</v>
      </c>
    </row>
    <row r="601">
      <c r="A601" s="144" t="s">
        <v>20329</v>
      </c>
      <c r="B601" s="152" t="s">
        <v>3307</v>
      </c>
      <c r="C601" s="154" t="s">
        <v>20330</v>
      </c>
      <c r="D601" s="154" t="s">
        <v>3309</v>
      </c>
      <c r="E601" s="144" t="s">
        <v>20147</v>
      </c>
      <c r="F601" s="145" t="s">
        <v>42119</v>
      </c>
      <c r="G601" s="147" t="s">
        <v>42011</v>
      </c>
      <c r="H601" s="155">
        <v>144962.0</v>
      </c>
      <c r="I601" s="156" t="s">
        <v>20129</v>
      </c>
      <c r="J601" s="148">
        <v>3.38</v>
      </c>
      <c r="K601" s="149"/>
      <c r="L601" s="157"/>
      <c r="M601" t="s">
        <v>20331</v>
      </c>
      <c r="N601" t="s">
        <v>42066</v>
      </c>
      <c r="O601" t="s">
        <v>42021</v>
      </c>
      <c r="P601" t="s">
        <v>42066</v>
      </c>
      <c r="Q601" t="s">
        <v>42039</v>
      </c>
      <c r="R601" s="150" t="s">
        <v>2445</v>
      </c>
      <c r="S601" s="150" t="s">
        <v>2010</v>
      </c>
    </row>
    <row r="602">
      <c r="A602" s="144" t="s">
        <v>20337</v>
      </c>
      <c r="B602" s="144" t="s">
        <v>3307</v>
      </c>
      <c r="C602" s="144" t="s">
        <v>20330</v>
      </c>
      <c r="D602" s="144" t="s">
        <v>3309</v>
      </c>
      <c r="E602" s="144" t="s">
        <v>20147</v>
      </c>
      <c r="F602" s="145" t="s">
        <v>42119</v>
      </c>
      <c r="G602" s="147" t="s">
        <v>42011</v>
      </c>
      <c r="H602" s="147" t="s">
        <v>20338</v>
      </c>
      <c r="I602" s="144" t="s">
        <v>20129</v>
      </c>
      <c r="J602" s="148">
        <v>3.38</v>
      </c>
      <c r="K602" s="149"/>
      <c r="L602" s="144"/>
      <c r="M602" t="s">
        <v>20331</v>
      </c>
      <c r="N602" t="s">
        <v>42066</v>
      </c>
      <c r="O602" t="s">
        <v>42021</v>
      </c>
      <c r="P602" t="s">
        <v>42066</v>
      </c>
      <c r="Q602" t="s">
        <v>42039</v>
      </c>
      <c r="R602" s="150" t="s">
        <v>2445</v>
      </c>
      <c r="S602" s="150" t="s">
        <v>2010</v>
      </c>
      <c r="T602" t="s">
        <v>20346</v>
      </c>
    </row>
    <row r="603">
      <c r="A603" s="144" t="s">
        <v>20362</v>
      </c>
      <c r="B603" s="144" t="s">
        <v>3307</v>
      </c>
      <c r="C603" s="144" t="s">
        <v>8101</v>
      </c>
      <c r="D603" s="144" t="s">
        <v>3309</v>
      </c>
      <c r="E603" s="144" t="s">
        <v>19343</v>
      </c>
      <c r="F603" s="145" t="s">
        <v>42119</v>
      </c>
      <c r="G603" s="147" t="s">
        <v>42011</v>
      </c>
      <c r="H603" s="147" t="s">
        <v>20363</v>
      </c>
      <c r="I603" s="144" t="s">
        <v>16300</v>
      </c>
      <c r="J603" s="148">
        <v>3.38</v>
      </c>
      <c r="K603" s="149"/>
      <c r="L603" s="144"/>
      <c r="M603" t="s">
        <v>20364</v>
      </c>
      <c r="N603" t="s">
        <v>42050</v>
      </c>
      <c r="O603" t="s">
        <v>42040</v>
      </c>
      <c r="P603" t="s">
        <v>42050</v>
      </c>
      <c r="Q603" t="s">
        <v>42040</v>
      </c>
      <c r="R603" s="150" t="s">
        <v>42055</v>
      </c>
      <c r="S603" s="150" t="s">
        <v>12032</v>
      </c>
      <c r="T603" t="s">
        <v>20373</v>
      </c>
    </row>
    <row r="604">
      <c r="A604" s="144" t="s">
        <v>20401</v>
      </c>
      <c r="B604" s="144" t="s">
        <v>3307</v>
      </c>
      <c r="C604" s="144" t="s">
        <v>179</v>
      </c>
      <c r="D604" s="144" t="s">
        <v>3309</v>
      </c>
      <c r="E604" s="144" t="s">
        <v>20402</v>
      </c>
      <c r="F604" s="145" t="s">
        <v>42119</v>
      </c>
      <c r="G604" s="147" t="s">
        <v>42011</v>
      </c>
      <c r="H604" s="147" t="s">
        <v>20403</v>
      </c>
      <c r="I604" s="144" t="s">
        <v>8000</v>
      </c>
      <c r="J604" s="148">
        <v>3.45</v>
      </c>
      <c r="K604" s="149" t="s">
        <v>86</v>
      </c>
      <c r="L604" s="144" t="s">
        <v>7623</v>
      </c>
      <c r="M604" t="s">
        <v>20404</v>
      </c>
      <c r="N604" t="s">
        <v>86</v>
      </c>
      <c r="O604" t="s">
        <v>86</v>
      </c>
      <c r="P604" t="s">
        <v>86</v>
      </c>
      <c r="Q604" t="s">
        <v>86</v>
      </c>
      <c r="R604" s="150" t="s">
        <v>86</v>
      </c>
      <c r="S604" s="150" t="s">
        <v>86</v>
      </c>
      <c r="T604" t="s">
        <v>15362</v>
      </c>
    </row>
    <row r="605">
      <c r="A605" s="144" t="s">
        <v>20424</v>
      </c>
      <c r="B605" s="144" t="s">
        <v>3307</v>
      </c>
      <c r="C605" s="144" t="s">
        <v>3343</v>
      </c>
      <c r="D605" s="144" t="s">
        <v>3309</v>
      </c>
      <c r="E605" s="144" t="s">
        <v>20198</v>
      </c>
      <c r="F605" s="145" t="s">
        <v>42119</v>
      </c>
      <c r="G605" s="147" t="s">
        <v>42011</v>
      </c>
      <c r="H605" s="147" t="s">
        <v>20425</v>
      </c>
      <c r="I605" s="144" t="s">
        <v>49</v>
      </c>
      <c r="J605" s="148">
        <v>3.98</v>
      </c>
      <c r="K605" s="149" t="s">
        <v>123</v>
      </c>
      <c r="L605" s="144"/>
      <c r="M605" t="s">
        <v>20426</v>
      </c>
      <c r="N605" t="s">
        <v>42023</v>
      </c>
      <c r="O605" t="s">
        <v>42024</v>
      </c>
      <c r="P605" t="s">
        <v>42044</v>
      </c>
      <c r="Q605" t="s">
        <v>42047</v>
      </c>
      <c r="R605" s="150" t="s">
        <v>2010</v>
      </c>
      <c r="S605" s="150" t="s">
        <v>5526</v>
      </c>
      <c r="T605" t="s">
        <v>20436</v>
      </c>
    </row>
    <row r="606">
      <c r="A606" s="144" t="s">
        <v>20459</v>
      </c>
      <c r="B606" s="144" t="s">
        <v>3307</v>
      </c>
      <c r="C606" s="144" t="s">
        <v>3849</v>
      </c>
      <c r="D606" s="144" t="s">
        <v>3309</v>
      </c>
      <c r="E606" s="144" t="s">
        <v>20147</v>
      </c>
      <c r="F606" s="145" t="s">
        <v>42119</v>
      </c>
      <c r="G606" s="147" t="s">
        <v>42011</v>
      </c>
      <c r="H606" s="147" t="s">
        <v>20460</v>
      </c>
      <c r="I606" s="144" t="s">
        <v>49</v>
      </c>
      <c r="J606" s="148">
        <v>3.75</v>
      </c>
      <c r="K606" s="149"/>
      <c r="L606" s="144" t="s">
        <v>10204</v>
      </c>
      <c r="M606" t="s">
        <v>20461</v>
      </c>
      <c r="N606" t="s">
        <v>42040</v>
      </c>
      <c r="O606" t="s">
        <v>42030</v>
      </c>
      <c r="P606" t="s">
        <v>42040</v>
      </c>
      <c r="Q606" t="s">
        <v>42035</v>
      </c>
      <c r="R606" s="150" t="s">
        <v>42029</v>
      </c>
      <c r="S606" s="150" t="s">
        <v>22460</v>
      </c>
      <c r="T606" t="s">
        <v>20474</v>
      </c>
    </row>
    <row r="607">
      <c r="A607" s="144" t="s">
        <v>20490</v>
      </c>
      <c r="B607" s="144" t="s">
        <v>3307</v>
      </c>
      <c r="C607" s="144" t="s">
        <v>20491</v>
      </c>
      <c r="D607" s="144" t="s">
        <v>3309</v>
      </c>
      <c r="E607" s="144" t="s">
        <v>20402</v>
      </c>
      <c r="F607" s="145" t="s">
        <v>42119</v>
      </c>
      <c r="G607" s="147" t="s">
        <v>42011</v>
      </c>
      <c r="H607" s="147" t="s">
        <v>20492</v>
      </c>
      <c r="I607" s="144" t="s">
        <v>49</v>
      </c>
      <c r="J607" s="148">
        <v>3.57</v>
      </c>
      <c r="K607" s="149"/>
      <c r="L607" s="144" t="s">
        <v>10204</v>
      </c>
      <c r="M607" t="s">
        <v>20493</v>
      </c>
      <c r="N607" t="s">
        <v>42028</v>
      </c>
      <c r="O607" t="s">
        <v>42035</v>
      </c>
      <c r="P607" t="s">
        <v>42028</v>
      </c>
      <c r="Q607" t="s">
        <v>42035</v>
      </c>
      <c r="R607" s="150" t="s">
        <v>42054</v>
      </c>
      <c r="S607" s="150" t="s">
        <v>42025</v>
      </c>
      <c r="T607" t="s">
        <v>20502</v>
      </c>
    </row>
    <row r="608">
      <c r="A608" s="144" t="s">
        <v>20514</v>
      </c>
      <c r="B608" s="144" t="s">
        <v>3307</v>
      </c>
      <c r="C608" s="144" t="s">
        <v>20515</v>
      </c>
      <c r="D608" s="144" t="s">
        <v>3309</v>
      </c>
      <c r="E608" s="144" t="s">
        <v>20402</v>
      </c>
      <c r="F608" s="145" t="s">
        <v>42119</v>
      </c>
      <c r="G608" s="147" t="s">
        <v>42011</v>
      </c>
      <c r="H608" s="147" t="s">
        <v>20516</v>
      </c>
      <c r="I608" s="144" t="s">
        <v>49</v>
      </c>
      <c r="J608" s="148">
        <v>3.62</v>
      </c>
      <c r="K608" s="149"/>
      <c r="L608" s="144" t="s">
        <v>20151</v>
      </c>
      <c r="M608" t="s">
        <v>20517</v>
      </c>
      <c r="N608" t="s">
        <v>86</v>
      </c>
      <c r="O608" t="s">
        <v>86</v>
      </c>
      <c r="P608" t="s">
        <v>86</v>
      </c>
      <c r="Q608" t="s">
        <v>86</v>
      </c>
      <c r="R608" s="150" t="s">
        <v>86</v>
      </c>
      <c r="S608" s="150" t="s">
        <v>86</v>
      </c>
      <c r="T608" t="s">
        <v>20526</v>
      </c>
    </row>
    <row r="609">
      <c r="A609" s="144" t="s">
        <v>20538</v>
      </c>
      <c r="B609" s="144" t="s">
        <v>3307</v>
      </c>
      <c r="C609" s="144" t="s">
        <v>20539</v>
      </c>
      <c r="D609" s="144" t="s">
        <v>3309</v>
      </c>
      <c r="E609" s="144" t="s">
        <v>20147</v>
      </c>
      <c r="F609" s="145" t="s">
        <v>42119</v>
      </c>
      <c r="G609" s="147" t="s">
        <v>42011</v>
      </c>
      <c r="H609" s="147" t="s">
        <v>20540</v>
      </c>
      <c r="I609" s="144" t="s">
        <v>49</v>
      </c>
      <c r="J609" s="148">
        <v>3.35</v>
      </c>
      <c r="K609" s="149"/>
      <c r="L609" s="144"/>
      <c r="M609" t="s">
        <v>20541</v>
      </c>
      <c r="N609" t="s">
        <v>42045</v>
      </c>
      <c r="O609" t="s">
        <v>42021</v>
      </c>
      <c r="P609" t="s">
        <v>42045</v>
      </c>
      <c r="Q609" t="s">
        <v>42023</v>
      </c>
      <c r="R609" s="150" t="s">
        <v>2445</v>
      </c>
      <c r="S609" s="150" t="s">
        <v>8552</v>
      </c>
      <c r="T609" t="s">
        <v>20551</v>
      </c>
    </row>
    <row r="610">
      <c r="A610" s="144" t="s">
        <v>20581</v>
      </c>
      <c r="B610" s="144" t="s">
        <v>3307</v>
      </c>
      <c r="C610" s="144" t="s">
        <v>17326</v>
      </c>
      <c r="D610" s="144" t="s">
        <v>3309</v>
      </c>
      <c r="E610" s="144" t="s">
        <v>20402</v>
      </c>
      <c r="F610" s="145" t="s">
        <v>42119</v>
      </c>
      <c r="G610" s="147" t="s">
        <v>42011</v>
      </c>
      <c r="H610" s="147" t="s">
        <v>20582</v>
      </c>
      <c r="I610" s="144" t="s">
        <v>8000</v>
      </c>
      <c r="J610" s="148">
        <v>3.3</v>
      </c>
      <c r="K610" s="149"/>
      <c r="L610" s="144" t="s">
        <v>15771</v>
      </c>
      <c r="M610" t="s">
        <v>20583</v>
      </c>
      <c r="N610" t="s">
        <v>42027</v>
      </c>
      <c r="O610" t="s">
        <v>42053</v>
      </c>
      <c r="P610" t="s">
        <v>42013</v>
      </c>
      <c r="Q610" t="s">
        <v>42030</v>
      </c>
      <c r="R610" s="150" t="s">
        <v>2445</v>
      </c>
      <c r="S610" s="150" t="s">
        <v>6070</v>
      </c>
      <c r="T610" t="s">
        <v>20595</v>
      </c>
    </row>
    <row r="611">
      <c r="A611" s="144" t="s">
        <v>20609</v>
      </c>
      <c r="B611" s="144" t="s">
        <v>3307</v>
      </c>
      <c r="C611" s="144" t="s">
        <v>20610</v>
      </c>
      <c r="D611" s="144" t="s">
        <v>3309</v>
      </c>
      <c r="E611" s="144" t="s">
        <v>20147</v>
      </c>
      <c r="F611" s="145" t="s">
        <v>42119</v>
      </c>
      <c r="G611" s="147" t="s">
        <v>42011</v>
      </c>
      <c r="H611" s="147" t="s">
        <v>20611</v>
      </c>
      <c r="I611" s="144" t="s">
        <v>2373</v>
      </c>
      <c r="J611" s="148">
        <v>3.58</v>
      </c>
      <c r="K611" s="149"/>
      <c r="L611" s="144"/>
      <c r="M611" t="s">
        <v>20612</v>
      </c>
      <c r="N611" t="s">
        <v>42027</v>
      </c>
      <c r="O611" t="s">
        <v>42037</v>
      </c>
      <c r="P611" t="s">
        <v>42013</v>
      </c>
      <c r="Q611" t="s">
        <v>42053</v>
      </c>
      <c r="R611" s="150" t="s">
        <v>1489</v>
      </c>
      <c r="S611" s="150" t="s">
        <v>6070</v>
      </c>
      <c r="T611" t="s">
        <v>20621</v>
      </c>
    </row>
    <row r="612">
      <c r="A612" s="144" t="s">
        <v>20667</v>
      </c>
      <c r="B612" s="144" t="s">
        <v>3307</v>
      </c>
      <c r="C612" s="144" t="s">
        <v>3343</v>
      </c>
      <c r="D612" s="144" t="s">
        <v>3309</v>
      </c>
      <c r="E612" s="144" t="s">
        <v>20147</v>
      </c>
      <c r="F612" s="145" t="s">
        <v>42119</v>
      </c>
      <c r="G612" s="147" t="s">
        <v>42011</v>
      </c>
      <c r="H612" s="147" t="s">
        <v>20668</v>
      </c>
      <c r="I612" s="144" t="s">
        <v>20669</v>
      </c>
      <c r="J612" s="148">
        <v>3.14</v>
      </c>
      <c r="K612" s="149"/>
      <c r="L612" s="144"/>
      <c r="M612" t="s">
        <v>20670</v>
      </c>
      <c r="N612" t="s">
        <v>42034</v>
      </c>
      <c r="O612" t="s">
        <v>42049</v>
      </c>
      <c r="P612" t="s">
        <v>42038</v>
      </c>
      <c r="Q612" t="s">
        <v>42105</v>
      </c>
      <c r="R612" s="150" t="s">
        <v>42041</v>
      </c>
      <c r="S612" s="150" t="s">
        <v>12065</v>
      </c>
      <c r="T612" t="s">
        <v>20681</v>
      </c>
    </row>
    <row r="613">
      <c r="A613" s="144" t="s">
        <v>20702</v>
      </c>
      <c r="B613" s="144" t="s">
        <v>3307</v>
      </c>
      <c r="C613" s="144" t="s">
        <v>20703</v>
      </c>
      <c r="D613" s="144" t="s">
        <v>3309</v>
      </c>
      <c r="E613" s="144" t="s">
        <v>19343</v>
      </c>
      <c r="F613" s="145" t="s">
        <v>42119</v>
      </c>
      <c r="G613" s="147" t="s">
        <v>42011</v>
      </c>
      <c r="H613" s="147" t="s">
        <v>20704</v>
      </c>
      <c r="I613" s="144" t="s">
        <v>49</v>
      </c>
      <c r="J613" s="148">
        <v>3.41</v>
      </c>
      <c r="K613" s="149"/>
      <c r="L613" s="144" t="s">
        <v>20706</v>
      </c>
      <c r="M613" t="s">
        <v>20705</v>
      </c>
      <c r="N613" t="s">
        <v>42124</v>
      </c>
      <c r="O613" t="s">
        <v>42125</v>
      </c>
      <c r="P613" t="s">
        <v>42066</v>
      </c>
      <c r="Q613" t="s">
        <v>42125</v>
      </c>
      <c r="R613" s="150" t="s">
        <v>42054</v>
      </c>
      <c r="S613" s="150" t="s">
        <v>22460</v>
      </c>
      <c r="T613" t="s">
        <v>20717</v>
      </c>
    </row>
    <row r="614">
      <c r="A614" s="144" t="s">
        <v>20730</v>
      </c>
      <c r="B614" s="144" t="s">
        <v>3307</v>
      </c>
      <c r="C614" s="144" t="s">
        <v>20731</v>
      </c>
      <c r="D614" s="144" t="s">
        <v>3309</v>
      </c>
      <c r="E614" s="144" t="s">
        <v>20198</v>
      </c>
      <c r="F614" s="145" t="s">
        <v>42119</v>
      </c>
      <c r="G614" s="147" t="s">
        <v>42011</v>
      </c>
      <c r="H614" s="147" t="s">
        <v>20732</v>
      </c>
      <c r="I614" s="144" t="s">
        <v>49</v>
      </c>
      <c r="J614" s="148">
        <v>3.23</v>
      </c>
      <c r="K614" s="149"/>
      <c r="L614" s="144"/>
      <c r="M614" t="s">
        <v>20733</v>
      </c>
      <c r="N614" t="s">
        <v>42048</v>
      </c>
      <c r="O614" t="s">
        <v>42023</v>
      </c>
      <c r="P614" t="s">
        <v>42048</v>
      </c>
      <c r="Q614" t="s">
        <v>42027</v>
      </c>
      <c r="R614" s="150" t="s">
        <v>42051</v>
      </c>
      <c r="S614" s="150" t="s">
        <v>12032</v>
      </c>
      <c r="T614" t="s">
        <v>20742</v>
      </c>
    </row>
    <row r="615">
      <c r="A615" s="144" t="s">
        <v>20744</v>
      </c>
      <c r="B615" s="144" t="s">
        <v>3307</v>
      </c>
      <c r="C615" s="144" t="s">
        <v>3343</v>
      </c>
      <c r="D615" s="144" t="s">
        <v>3309</v>
      </c>
      <c r="E615" s="144" t="s">
        <v>20055</v>
      </c>
      <c r="F615" s="145" t="s">
        <v>42119</v>
      </c>
      <c r="G615" s="147" t="s">
        <v>42011</v>
      </c>
      <c r="H615" s="147" t="s">
        <v>20745</v>
      </c>
      <c r="I615" s="144" t="s">
        <v>49</v>
      </c>
      <c r="J615" s="148">
        <v>4.15</v>
      </c>
      <c r="K615" s="149" t="s">
        <v>2261</v>
      </c>
      <c r="L615" s="144"/>
      <c r="M615" t="s">
        <v>20746</v>
      </c>
      <c r="N615" t="s">
        <v>42063</v>
      </c>
      <c r="O615" t="s">
        <v>42059</v>
      </c>
      <c r="P615" t="s">
        <v>42059</v>
      </c>
      <c r="Q615" t="s">
        <v>42060</v>
      </c>
      <c r="R615" s="150" t="s">
        <v>3016</v>
      </c>
      <c r="S615" s="150" t="s">
        <v>42042</v>
      </c>
      <c r="T615" t="s">
        <v>20756</v>
      </c>
    </row>
    <row r="616">
      <c r="A616" s="144" t="s">
        <v>20772</v>
      </c>
      <c r="B616" s="144" t="s">
        <v>3307</v>
      </c>
      <c r="C616" s="144" t="s">
        <v>20773</v>
      </c>
      <c r="D616" s="144" t="s">
        <v>3309</v>
      </c>
      <c r="E616" s="144" t="s">
        <v>20147</v>
      </c>
      <c r="F616" s="145" t="s">
        <v>42119</v>
      </c>
      <c r="G616" s="147" t="s">
        <v>42011</v>
      </c>
      <c r="H616" s="147" t="s">
        <v>20774</v>
      </c>
      <c r="I616" s="144" t="s">
        <v>12910</v>
      </c>
      <c r="J616" s="148">
        <v>3.7</v>
      </c>
      <c r="K616" s="149"/>
      <c r="L616" s="144" t="s">
        <v>20776</v>
      </c>
      <c r="M616" t="s">
        <v>20775</v>
      </c>
      <c r="N616" t="s">
        <v>42037</v>
      </c>
      <c r="O616" t="s">
        <v>42047</v>
      </c>
      <c r="P616" t="s">
        <v>42031</v>
      </c>
      <c r="Q616" t="s">
        <v>42063</v>
      </c>
      <c r="R616" s="150" t="s">
        <v>2010</v>
      </c>
      <c r="S616" s="150" t="s">
        <v>5526</v>
      </c>
      <c r="T616" t="s">
        <v>20786</v>
      </c>
    </row>
    <row r="617">
      <c r="A617" s="144" t="s">
        <v>20821</v>
      </c>
      <c r="B617" s="144" t="s">
        <v>3748</v>
      </c>
      <c r="C617" s="144" t="s">
        <v>115</v>
      </c>
      <c r="D617" s="144" t="s">
        <v>3309</v>
      </c>
      <c r="E617" s="144" t="s">
        <v>20822</v>
      </c>
      <c r="F617" s="145" t="s">
        <v>42119</v>
      </c>
      <c r="G617" s="147" t="s">
        <v>42011</v>
      </c>
      <c r="H617" s="147" t="s">
        <v>20823</v>
      </c>
      <c r="I617" s="144" t="s">
        <v>17058</v>
      </c>
      <c r="J617" s="148">
        <v>3.4</v>
      </c>
      <c r="K617" s="149"/>
      <c r="L617" s="144"/>
      <c r="M617" t="s">
        <v>20824</v>
      </c>
      <c r="N617" t="s">
        <v>42045</v>
      </c>
      <c r="O617" t="s">
        <v>42039</v>
      </c>
      <c r="P617" t="s">
        <v>42038</v>
      </c>
      <c r="Q617" t="s">
        <v>42039</v>
      </c>
      <c r="R617" s="150" t="s">
        <v>4025</v>
      </c>
      <c r="S617" s="150" t="s">
        <v>12065</v>
      </c>
      <c r="T617" t="s">
        <v>12859</v>
      </c>
    </row>
    <row r="618">
      <c r="A618" s="144" t="s">
        <v>20844</v>
      </c>
      <c r="B618" s="144" t="s">
        <v>3748</v>
      </c>
      <c r="C618" s="144" t="s">
        <v>20846</v>
      </c>
      <c r="D618" s="144" t="s">
        <v>3309</v>
      </c>
      <c r="E618" s="144" t="s">
        <v>20845</v>
      </c>
      <c r="F618" s="145" t="s">
        <v>42119</v>
      </c>
      <c r="G618" s="147" t="s">
        <v>42011</v>
      </c>
      <c r="H618" s="147" t="s">
        <v>20847</v>
      </c>
      <c r="I618" s="144" t="s">
        <v>49</v>
      </c>
      <c r="J618" s="148">
        <v>3.81</v>
      </c>
      <c r="K618" s="149"/>
      <c r="L618" s="144" t="s">
        <v>10044</v>
      </c>
      <c r="M618" t="s">
        <v>20848</v>
      </c>
      <c r="N618" t="s">
        <v>42040</v>
      </c>
      <c r="O618" t="s">
        <v>42022</v>
      </c>
      <c r="P618" t="s">
        <v>42049</v>
      </c>
      <c r="Q618" t="s">
        <v>42065</v>
      </c>
      <c r="R618" s="150" t="s">
        <v>42054</v>
      </c>
      <c r="S618" s="150" t="s">
        <v>22460</v>
      </c>
      <c r="T618" t="s">
        <v>3729</v>
      </c>
    </row>
    <row r="619">
      <c r="A619" s="144" t="s">
        <v>20877</v>
      </c>
      <c r="B619" s="144" t="s">
        <v>3748</v>
      </c>
      <c r="C619" s="144" t="s">
        <v>4382</v>
      </c>
      <c r="D619" s="144" t="s">
        <v>3309</v>
      </c>
      <c r="E619" s="144" t="s">
        <v>20822</v>
      </c>
      <c r="F619" s="145" t="s">
        <v>42119</v>
      </c>
      <c r="G619" s="147" t="s">
        <v>42011</v>
      </c>
      <c r="H619" s="147" t="s">
        <v>20878</v>
      </c>
      <c r="I619" s="144" t="s">
        <v>16957</v>
      </c>
      <c r="J619" s="148">
        <v>3.67</v>
      </c>
      <c r="K619" s="149"/>
      <c r="L619" s="144" t="s">
        <v>9657</v>
      </c>
      <c r="M619" t="s">
        <v>20879</v>
      </c>
      <c r="N619" t="s">
        <v>42049</v>
      </c>
      <c r="O619" t="s">
        <v>42024</v>
      </c>
      <c r="P619" t="s">
        <v>42040</v>
      </c>
      <c r="Q619" t="s">
        <v>42035</v>
      </c>
      <c r="R619" s="150" t="s">
        <v>42029</v>
      </c>
      <c r="S619" s="150" t="s">
        <v>22460</v>
      </c>
      <c r="T619" t="s">
        <v>20892</v>
      </c>
    </row>
    <row r="620">
      <c r="A620" s="144" t="s">
        <v>20901</v>
      </c>
      <c r="B620" s="144" t="s">
        <v>3748</v>
      </c>
      <c r="C620" s="144" t="s">
        <v>2507</v>
      </c>
      <c r="D620" s="144" t="s">
        <v>3309</v>
      </c>
      <c r="E620" s="144" t="s">
        <v>20822</v>
      </c>
      <c r="F620" s="145" t="s">
        <v>42119</v>
      </c>
      <c r="G620" s="147" t="s">
        <v>42011</v>
      </c>
      <c r="H620" s="147" t="s">
        <v>20902</v>
      </c>
      <c r="I620" s="144" t="s">
        <v>18305</v>
      </c>
      <c r="J620" s="148">
        <v>3.5</v>
      </c>
      <c r="K620" s="149"/>
      <c r="L620" s="144" t="s">
        <v>15771</v>
      </c>
      <c r="M620" t="s">
        <v>20903</v>
      </c>
      <c r="N620" t="s">
        <v>42038</v>
      </c>
      <c r="O620" t="s">
        <v>42039</v>
      </c>
      <c r="P620" t="s">
        <v>42066</v>
      </c>
      <c r="Q620" t="s">
        <v>42023</v>
      </c>
      <c r="R620" s="150" t="s">
        <v>42041</v>
      </c>
      <c r="S620" s="150" t="s">
        <v>12065</v>
      </c>
      <c r="T620" t="s">
        <v>20915</v>
      </c>
    </row>
    <row r="621">
      <c r="A621" s="144" t="s">
        <v>20927</v>
      </c>
      <c r="B621" s="144" t="s">
        <v>3748</v>
      </c>
      <c r="C621" s="144" t="s">
        <v>6802</v>
      </c>
      <c r="D621" s="144" t="s">
        <v>3309</v>
      </c>
      <c r="E621" s="144" t="s">
        <v>20822</v>
      </c>
      <c r="F621" s="145" t="s">
        <v>42119</v>
      </c>
      <c r="G621" s="147" t="s">
        <v>42011</v>
      </c>
      <c r="H621" s="147" t="s">
        <v>20928</v>
      </c>
      <c r="I621" s="144" t="s">
        <v>8000</v>
      </c>
      <c r="J621" s="148">
        <v>3.67</v>
      </c>
      <c r="K621" s="149"/>
      <c r="L621" s="144" t="s">
        <v>20706</v>
      </c>
      <c r="M621" t="s">
        <v>20929</v>
      </c>
      <c r="N621" t="s">
        <v>42027</v>
      </c>
      <c r="O621" t="s">
        <v>42053</v>
      </c>
      <c r="P621" t="s">
        <v>42027</v>
      </c>
      <c r="Q621" t="s">
        <v>42037</v>
      </c>
      <c r="R621" s="150" t="s">
        <v>12032</v>
      </c>
      <c r="S621" s="150" t="s">
        <v>22460</v>
      </c>
      <c r="T621" t="s">
        <v>20939</v>
      </c>
    </row>
    <row r="622">
      <c r="A622" s="144" t="s">
        <v>20949</v>
      </c>
      <c r="B622" s="144" t="s">
        <v>3748</v>
      </c>
      <c r="C622" s="144" t="s">
        <v>15953</v>
      </c>
      <c r="D622" s="144" t="s">
        <v>3309</v>
      </c>
      <c r="E622" s="144" t="s">
        <v>20822</v>
      </c>
      <c r="F622" s="145" t="s">
        <v>42119</v>
      </c>
      <c r="G622" s="147" t="s">
        <v>42011</v>
      </c>
      <c r="H622" s="147" t="s">
        <v>20950</v>
      </c>
      <c r="I622" s="144" t="s">
        <v>20951</v>
      </c>
      <c r="J622" s="148">
        <v>3.29</v>
      </c>
      <c r="K622" s="149"/>
      <c r="L622" s="144"/>
      <c r="M622" t="s">
        <v>20952</v>
      </c>
      <c r="N622" t="s">
        <v>86</v>
      </c>
      <c r="O622" t="s">
        <v>86</v>
      </c>
      <c r="P622" t="s">
        <v>86</v>
      </c>
      <c r="Q622" t="s">
        <v>86</v>
      </c>
      <c r="R622" s="150" t="s">
        <v>86</v>
      </c>
      <c r="S622" s="150" t="s">
        <v>86</v>
      </c>
      <c r="T622" t="s">
        <v>20961</v>
      </c>
    </row>
    <row r="623">
      <c r="A623" s="144" t="s">
        <v>20975</v>
      </c>
      <c r="B623" s="144" t="s">
        <v>3748</v>
      </c>
      <c r="C623" s="144" t="s">
        <v>3782</v>
      </c>
      <c r="D623" s="144" t="s">
        <v>3309</v>
      </c>
      <c r="E623" s="144" t="s">
        <v>20822</v>
      </c>
      <c r="F623" s="145" t="s">
        <v>42119</v>
      </c>
      <c r="G623" s="147" t="s">
        <v>42011</v>
      </c>
      <c r="H623" s="147" t="s">
        <v>20976</v>
      </c>
      <c r="I623" s="144" t="s">
        <v>49</v>
      </c>
      <c r="J623" s="148">
        <v>3.77</v>
      </c>
      <c r="K623" s="149"/>
      <c r="L623" s="144"/>
      <c r="M623" t="s">
        <v>20977</v>
      </c>
      <c r="N623" t="s">
        <v>42037</v>
      </c>
      <c r="O623" t="s">
        <v>42057</v>
      </c>
      <c r="P623" t="s">
        <v>42022</v>
      </c>
      <c r="Q623" t="s">
        <v>42069</v>
      </c>
      <c r="R623" s="150" t="s">
        <v>8552</v>
      </c>
      <c r="S623" s="150" t="s">
        <v>5614</v>
      </c>
      <c r="T623" t="s">
        <v>20987</v>
      </c>
    </row>
    <row r="624">
      <c r="A624" s="144" t="s">
        <v>21003</v>
      </c>
      <c r="B624" s="144" t="s">
        <v>3748</v>
      </c>
      <c r="C624" s="144" t="s">
        <v>21005</v>
      </c>
      <c r="D624" s="144" t="s">
        <v>3309</v>
      </c>
      <c r="E624" s="144" t="s">
        <v>21004</v>
      </c>
      <c r="F624" s="145" t="s">
        <v>42119</v>
      </c>
      <c r="G624" s="147" t="s">
        <v>42011</v>
      </c>
      <c r="H624" s="147" t="s">
        <v>21006</v>
      </c>
      <c r="I624" s="144" t="s">
        <v>49</v>
      </c>
      <c r="J624" s="148">
        <v>3.45</v>
      </c>
      <c r="K624" s="149"/>
      <c r="L624" s="144"/>
      <c r="M624" t="s">
        <v>21007</v>
      </c>
      <c r="N624" t="s">
        <v>42015</v>
      </c>
      <c r="O624" t="s">
        <v>42031</v>
      </c>
      <c r="P624" t="s">
        <v>42052</v>
      </c>
      <c r="Q624" t="s">
        <v>42037</v>
      </c>
      <c r="R624" s="150" t="s">
        <v>2445</v>
      </c>
      <c r="S624" s="150" t="s">
        <v>8552</v>
      </c>
      <c r="T624" t="s">
        <v>21017</v>
      </c>
    </row>
    <row r="625">
      <c r="A625" s="144" t="s">
        <v>21049</v>
      </c>
      <c r="B625" s="144" t="s">
        <v>3748</v>
      </c>
      <c r="C625" s="144" t="s">
        <v>21050</v>
      </c>
      <c r="D625" s="144" t="s">
        <v>3309</v>
      </c>
      <c r="E625" s="144" t="s">
        <v>20845</v>
      </c>
      <c r="F625" s="145" t="s">
        <v>42119</v>
      </c>
      <c r="G625" s="147" t="s">
        <v>42011</v>
      </c>
      <c r="H625" s="147" t="s">
        <v>21051</v>
      </c>
      <c r="I625" s="144" t="s">
        <v>49</v>
      </c>
      <c r="J625" s="148">
        <v>3.66</v>
      </c>
      <c r="K625" s="149"/>
      <c r="L625" s="144" t="s">
        <v>12145</v>
      </c>
      <c r="M625" t="s">
        <v>21052</v>
      </c>
      <c r="N625" t="s">
        <v>42064</v>
      </c>
      <c r="O625" t="s">
        <v>42058</v>
      </c>
      <c r="P625" t="s">
        <v>42064</v>
      </c>
      <c r="Q625" t="s">
        <v>42059</v>
      </c>
      <c r="R625" s="150" t="s">
        <v>5526</v>
      </c>
      <c r="S625" s="150" t="s">
        <v>3016</v>
      </c>
      <c r="T625" t="s">
        <v>21065</v>
      </c>
    </row>
    <row r="626">
      <c r="A626" s="144" t="s">
        <v>21083</v>
      </c>
      <c r="B626" s="144" t="s">
        <v>4136</v>
      </c>
      <c r="C626" s="144" t="s">
        <v>21085</v>
      </c>
      <c r="D626" s="144" t="s">
        <v>3309</v>
      </c>
      <c r="E626" s="144" t="s">
        <v>21084</v>
      </c>
      <c r="F626" s="145" t="s">
        <v>42119</v>
      </c>
      <c r="G626" s="147" t="s">
        <v>42011</v>
      </c>
      <c r="H626" s="147" t="s">
        <v>21086</v>
      </c>
      <c r="I626" s="144" t="s">
        <v>8000</v>
      </c>
      <c r="J626" s="148">
        <v>3.41</v>
      </c>
      <c r="K626" s="149"/>
      <c r="L626" s="144"/>
      <c r="M626" t="s">
        <v>21087</v>
      </c>
      <c r="N626" t="s">
        <v>86</v>
      </c>
      <c r="O626" t="s">
        <v>86</v>
      </c>
      <c r="P626" t="s">
        <v>86</v>
      </c>
      <c r="Q626" t="s">
        <v>86</v>
      </c>
      <c r="R626" s="150" t="s">
        <v>86</v>
      </c>
      <c r="S626" s="150" t="s">
        <v>86</v>
      </c>
      <c r="T626" t="s">
        <v>21098</v>
      </c>
    </row>
    <row r="627">
      <c r="A627" s="144" t="s">
        <v>21105</v>
      </c>
      <c r="B627" s="144" t="s">
        <v>4136</v>
      </c>
      <c r="C627" s="144" t="s">
        <v>21106</v>
      </c>
      <c r="D627" s="144" t="s">
        <v>3309</v>
      </c>
      <c r="E627" s="144" t="s">
        <v>21084</v>
      </c>
      <c r="F627" s="145" t="s">
        <v>42119</v>
      </c>
      <c r="G627" s="147" t="s">
        <v>42011</v>
      </c>
      <c r="H627" s="147" t="s">
        <v>21107</v>
      </c>
      <c r="I627" s="144" t="s">
        <v>21108</v>
      </c>
      <c r="J627" s="148">
        <v>3.61</v>
      </c>
      <c r="K627" s="149"/>
      <c r="L627" s="144" t="s">
        <v>19695</v>
      </c>
      <c r="M627" t="s">
        <v>21109</v>
      </c>
      <c r="N627" t="s">
        <v>42066</v>
      </c>
      <c r="O627" t="s">
        <v>42112</v>
      </c>
      <c r="P627" t="s">
        <v>42036</v>
      </c>
      <c r="Q627" t="s">
        <v>42120</v>
      </c>
      <c r="R627" s="150" t="s">
        <v>42041</v>
      </c>
      <c r="S627" s="150" t="s">
        <v>12065</v>
      </c>
      <c r="T627" t="s">
        <v>21120</v>
      </c>
    </row>
    <row r="628">
      <c r="A628" s="144" t="s">
        <v>21149</v>
      </c>
      <c r="B628" s="144" t="s">
        <v>4136</v>
      </c>
      <c r="C628" s="144" t="s">
        <v>21150</v>
      </c>
      <c r="D628" s="144" t="s">
        <v>3309</v>
      </c>
      <c r="E628" s="144" t="s">
        <v>21084</v>
      </c>
      <c r="F628" s="145" t="s">
        <v>42119</v>
      </c>
      <c r="G628" s="147" t="s">
        <v>42011</v>
      </c>
      <c r="H628" s="147" t="s">
        <v>21151</v>
      </c>
      <c r="I628" s="144" t="s">
        <v>8000</v>
      </c>
      <c r="J628" s="148">
        <v>3.58</v>
      </c>
      <c r="K628" s="149" t="s">
        <v>86</v>
      </c>
      <c r="L628" s="144" t="s">
        <v>21153</v>
      </c>
      <c r="M628" t="s">
        <v>21152</v>
      </c>
      <c r="N628" t="s">
        <v>86</v>
      </c>
      <c r="O628" t="s">
        <v>86</v>
      </c>
      <c r="P628" t="s">
        <v>86</v>
      </c>
      <c r="Q628" t="s">
        <v>86</v>
      </c>
      <c r="R628" s="150" t="s">
        <v>86</v>
      </c>
      <c r="S628" s="150" t="s">
        <v>86</v>
      </c>
      <c r="T628" t="s">
        <v>21162</v>
      </c>
    </row>
    <row r="629">
      <c r="A629" s="144" t="s">
        <v>21177</v>
      </c>
      <c r="B629" s="144" t="s">
        <v>4136</v>
      </c>
      <c r="C629" s="144" t="s">
        <v>21178</v>
      </c>
      <c r="D629" s="144" t="s">
        <v>3309</v>
      </c>
      <c r="E629" s="144" t="s">
        <v>20402</v>
      </c>
      <c r="F629" s="145" t="s">
        <v>42119</v>
      </c>
      <c r="G629" s="147" t="s">
        <v>42011</v>
      </c>
      <c r="H629" s="147" t="s">
        <v>21179</v>
      </c>
      <c r="I629" s="144" t="s">
        <v>2373</v>
      </c>
      <c r="J629" s="148">
        <v>3.46</v>
      </c>
      <c r="K629" s="149"/>
      <c r="L629" s="144" t="s">
        <v>7672</v>
      </c>
      <c r="M629" t="s">
        <v>21180</v>
      </c>
      <c r="N629" t="s">
        <v>42126</v>
      </c>
      <c r="O629" t="s">
        <v>42022</v>
      </c>
      <c r="P629" t="s">
        <v>42013</v>
      </c>
      <c r="Q629" t="s">
        <v>42044</v>
      </c>
      <c r="R629" s="150" t="s">
        <v>12032</v>
      </c>
      <c r="S629" s="150" t="s">
        <v>22460</v>
      </c>
      <c r="T629" t="s">
        <v>21189</v>
      </c>
    </row>
    <row r="630">
      <c r="A630" s="144" t="s">
        <v>21201</v>
      </c>
      <c r="B630" s="144" t="s">
        <v>4136</v>
      </c>
      <c r="C630" s="144" t="s">
        <v>8570</v>
      </c>
      <c r="D630" s="144" t="s">
        <v>3309</v>
      </c>
      <c r="E630" s="144" t="s">
        <v>20402</v>
      </c>
      <c r="F630" s="145" t="s">
        <v>42119</v>
      </c>
      <c r="G630" s="147" t="s">
        <v>42011</v>
      </c>
      <c r="H630" s="147" t="s">
        <v>21202</v>
      </c>
      <c r="I630" s="144" t="s">
        <v>49</v>
      </c>
      <c r="J630" s="148">
        <v>4.03</v>
      </c>
      <c r="K630" s="149"/>
      <c r="L630" s="144" t="s">
        <v>4025</v>
      </c>
      <c r="M630" t="s">
        <v>21203</v>
      </c>
      <c r="N630" t="s">
        <v>42024</v>
      </c>
      <c r="O630" t="s">
        <v>42058</v>
      </c>
      <c r="P630" t="s">
        <v>42127</v>
      </c>
      <c r="Q630" t="s">
        <v>42128</v>
      </c>
      <c r="R630" s="150" t="s">
        <v>8453</v>
      </c>
      <c r="S630" s="150" t="s">
        <v>3016</v>
      </c>
      <c r="T630" t="s">
        <v>21217</v>
      </c>
    </row>
    <row r="631">
      <c r="A631" s="144" t="s">
        <v>21232</v>
      </c>
      <c r="B631" s="144" t="s">
        <v>4136</v>
      </c>
      <c r="C631" s="144" t="s">
        <v>21233</v>
      </c>
      <c r="D631" s="144" t="s">
        <v>3309</v>
      </c>
      <c r="E631" s="144" t="s">
        <v>21084</v>
      </c>
      <c r="F631" s="145" t="s">
        <v>42119</v>
      </c>
      <c r="G631" s="147" t="s">
        <v>42011</v>
      </c>
      <c r="H631" s="147" t="s">
        <v>21234</v>
      </c>
      <c r="I631" s="144" t="s">
        <v>1330</v>
      </c>
      <c r="J631" s="148">
        <v>3.38</v>
      </c>
      <c r="K631" s="149"/>
      <c r="L631" s="144"/>
      <c r="M631" t="s">
        <v>21235</v>
      </c>
      <c r="N631" t="s">
        <v>86</v>
      </c>
      <c r="O631" t="s">
        <v>86</v>
      </c>
      <c r="P631" t="s">
        <v>86</v>
      </c>
      <c r="Q631" t="s">
        <v>86</v>
      </c>
      <c r="R631" s="150" t="s">
        <v>86</v>
      </c>
      <c r="S631" s="150" t="s">
        <v>86</v>
      </c>
      <c r="T631" t="s">
        <v>21246</v>
      </c>
    </row>
    <row r="632">
      <c r="A632" s="144" t="s">
        <v>21271</v>
      </c>
      <c r="B632" s="144" t="s">
        <v>4136</v>
      </c>
      <c r="C632" s="144" t="s">
        <v>21272</v>
      </c>
      <c r="D632" s="144" t="s">
        <v>3309</v>
      </c>
      <c r="E632" s="144" t="s">
        <v>21084</v>
      </c>
      <c r="F632" s="145" t="s">
        <v>42119</v>
      </c>
      <c r="G632" s="147" t="s">
        <v>42011</v>
      </c>
      <c r="H632" s="147" t="s">
        <v>21273</v>
      </c>
      <c r="I632" s="144" t="s">
        <v>16552</v>
      </c>
      <c r="J632" s="148">
        <v>3.66</v>
      </c>
      <c r="K632" s="149"/>
      <c r="L632" s="144" t="s">
        <v>7672</v>
      </c>
      <c r="M632" t="s">
        <v>21274</v>
      </c>
      <c r="N632" t="s">
        <v>42052</v>
      </c>
      <c r="O632" t="s">
        <v>42030</v>
      </c>
      <c r="P632" t="s">
        <v>42013</v>
      </c>
      <c r="Q632" t="s">
        <v>42030</v>
      </c>
      <c r="R632" s="150" t="s">
        <v>12032</v>
      </c>
      <c r="S632" s="150" t="s">
        <v>22460</v>
      </c>
      <c r="T632" t="s">
        <v>21283</v>
      </c>
    </row>
    <row r="633">
      <c r="A633" s="144" t="s">
        <v>21299</v>
      </c>
      <c r="B633" s="144" t="s">
        <v>4136</v>
      </c>
      <c r="C633" s="144" t="s">
        <v>21300</v>
      </c>
      <c r="D633" s="144" t="s">
        <v>3309</v>
      </c>
      <c r="E633" s="144" t="s">
        <v>21084</v>
      </c>
      <c r="F633" s="145" t="s">
        <v>42119</v>
      </c>
      <c r="G633" s="147" t="s">
        <v>42011</v>
      </c>
      <c r="H633" s="147" t="s">
        <v>21301</v>
      </c>
      <c r="I633" s="144" t="s">
        <v>2373</v>
      </c>
      <c r="J633" s="148">
        <v>3.5</v>
      </c>
      <c r="K633" s="149"/>
      <c r="L633" s="144" t="s">
        <v>15771</v>
      </c>
      <c r="M633" t="s">
        <v>21302</v>
      </c>
      <c r="N633" t="s">
        <v>42028</v>
      </c>
      <c r="O633" t="s">
        <v>42037</v>
      </c>
      <c r="P633" t="s">
        <v>42027</v>
      </c>
      <c r="Q633" t="s">
        <v>42021</v>
      </c>
      <c r="R633" s="150" t="s">
        <v>2445</v>
      </c>
      <c r="S633" s="150" t="s">
        <v>2010</v>
      </c>
      <c r="T633" t="s">
        <v>21312</v>
      </c>
    </row>
    <row r="634">
      <c r="A634" s="144" t="s">
        <v>21330</v>
      </c>
      <c r="B634" s="144" t="s">
        <v>4136</v>
      </c>
      <c r="C634" s="144" t="s">
        <v>21233</v>
      </c>
      <c r="D634" s="144" t="s">
        <v>3309</v>
      </c>
      <c r="E634" s="144" t="s">
        <v>21084</v>
      </c>
      <c r="F634" s="145" t="s">
        <v>42119</v>
      </c>
      <c r="G634" s="147" t="s">
        <v>42011</v>
      </c>
      <c r="H634" s="147" t="s">
        <v>21331</v>
      </c>
      <c r="I634" s="144" t="s">
        <v>8000</v>
      </c>
      <c r="J634" s="148">
        <v>2.95</v>
      </c>
      <c r="K634" s="149"/>
      <c r="L634" s="144"/>
      <c r="M634" t="s">
        <v>21332</v>
      </c>
      <c r="N634" t="s">
        <v>42026</v>
      </c>
      <c r="O634" t="s">
        <v>42027</v>
      </c>
      <c r="P634" t="s">
        <v>42129</v>
      </c>
      <c r="Q634" t="s">
        <v>42028</v>
      </c>
      <c r="R634" s="150" t="s">
        <v>42055</v>
      </c>
      <c r="S634" s="150" t="s">
        <v>12032</v>
      </c>
      <c r="T634" t="s">
        <v>21345</v>
      </c>
    </row>
    <row r="635">
      <c r="A635" s="144" t="s">
        <v>21365</v>
      </c>
      <c r="B635" s="144" t="s">
        <v>4136</v>
      </c>
      <c r="C635" s="144" t="s">
        <v>21366</v>
      </c>
      <c r="D635" s="144" t="s">
        <v>3309</v>
      </c>
      <c r="E635" s="144" t="s">
        <v>21084</v>
      </c>
      <c r="F635" s="145" t="s">
        <v>42119</v>
      </c>
      <c r="G635" s="147" t="s">
        <v>42011</v>
      </c>
      <c r="H635" s="147" t="s">
        <v>21367</v>
      </c>
      <c r="I635" s="144" t="s">
        <v>16552</v>
      </c>
      <c r="J635" s="148">
        <v>3.51</v>
      </c>
      <c r="K635" s="149"/>
      <c r="L635" s="144" t="s">
        <v>19695</v>
      </c>
      <c r="M635" t="s">
        <v>21368</v>
      </c>
      <c r="N635" t="s">
        <v>42038</v>
      </c>
      <c r="O635" t="s">
        <v>42031</v>
      </c>
      <c r="P635" t="s">
        <v>42066</v>
      </c>
      <c r="Q635" t="s">
        <v>42031</v>
      </c>
      <c r="R635" s="150" t="s">
        <v>42041</v>
      </c>
      <c r="S635" s="150" t="s">
        <v>12065</v>
      </c>
      <c r="T635" t="s">
        <v>21377</v>
      </c>
    </row>
    <row r="636">
      <c r="A636" s="144" t="s">
        <v>21403</v>
      </c>
      <c r="B636" s="144" t="s">
        <v>4486</v>
      </c>
      <c r="C636" s="144" t="s">
        <v>21404</v>
      </c>
      <c r="D636" s="144" t="s">
        <v>46</v>
      </c>
      <c r="E636" s="144" t="s">
        <v>17654</v>
      </c>
      <c r="F636" s="145" t="s">
        <v>42119</v>
      </c>
      <c r="G636" s="147" t="s">
        <v>42011</v>
      </c>
      <c r="H636" s="147" t="s">
        <v>21405</v>
      </c>
      <c r="I636" s="144" t="s">
        <v>49</v>
      </c>
      <c r="J636" s="148">
        <v>3.65</v>
      </c>
      <c r="K636" s="149"/>
      <c r="L636" s="144"/>
      <c r="M636" t="s">
        <v>21406</v>
      </c>
      <c r="N636" t="s">
        <v>42040</v>
      </c>
      <c r="O636" t="s">
        <v>42035</v>
      </c>
      <c r="P636" t="s">
        <v>42027</v>
      </c>
      <c r="Q636" t="s">
        <v>42035</v>
      </c>
      <c r="R636" s="150" t="s">
        <v>1489</v>
      </c>
      <c r="S636" s="150" t="s">
        <v>6070</v>
      </c>
      <c r="T636" t="s">
        <v>21417</v>
      </c>
    </row>
    <row r="637">
      <c r="A637" s="144" t="s">
        <v>21432</v>
      </c>
      <c r="B637" s="144" t="s">
        <v>4486</v>
      </c>
      <c r="C637" s="144" t="s">
        <v>21433</v>
      </c>
      <c r="D637" s="144" t="s">
        <v>46</v>
      </c>
      <c r="E637" s="144" t="s">
        <v>19293</v>
      </c>
      <c r="F637" s="145" t="s">
        <v>42119</v>
      </c>
      <c r="G637" s="147" t="s">
        <v>42011</v>
      </c>
      <c r="H637" s="147" t="s">
        <v>21434</v>
      </c>
      <c r="I637" s="144" t="s">
        <v>49</v>
      </c>
      <c r="J637" s="148">
        <v>3.45</v>
      </c>
      <c r="K637" s="149"/>
      <c r="L637" s="144" t="s">
        <v>9657</v>
      </c>
      <c r="M637" t="s">
        <v>21435</v>
      </c>
      <c r="N637" t="s">
        <v>42028</v>
      </c>
      <c r="O637" t="s">
        <v>42030</v>
      </c>
      <c r="P637" t="s">
        <v>42028</v>
      </c>
      <c r="Q637" t="s">
        <v>42030</v>
      </c>
      <c r="R637" s="150" t="s">
        <v>1489</v>
      </c>
      <c r="S637" s="150" t="s">
        <v>8552</v>
      </c>
      <c r="T637" t="s">
        <v>21447</v>
      </c>
    </row>
    <row r="638">
      <c r="A638" s="144" t="s">
        <v>21471</v>
      </c>
      <c r="B638" s="144" t="s">
        <v>4486</v>
      </c>
      <c r="C638" s="144" t="s">
        <v>21472</v>
      </c>
      <c r="D638" s="144" t="s">
        <v>46</v>
      </c>
      <c r="E638" s="144" t="s">
        <v>19315</v>
      </c>
      <c r="F638" s="145" t="s">
        <v>42119</v>
      </c>
      <c r="G638" s="147" t="s">
        <v>42011</v>
      </c>
      <c r="H638" s="147" t="s">
        <v>21473</v>
      </c>
      <c r="I638" s="144" t="s">
        <v>8000</v>
      </c>
      <c r="J638" s="148">
        <v>3.63</v>
      </c>
      <c r="K638" s="149"/>
      <c r="L638" s="144" t="s">
        <v>1299</v>
      </c>
      <c r="M638" t="s">
        <v>21474</v>
      </c>
      <c r="N638" t="s">
        <v>42049</v>
      </c>
      <c r="O638" t="s">
        <v>42035</v>
      </c>
      <c r="P638" t="s">
        <v>42028</v>
      </c>
      <c r="Q638" t="s">
        <v>42064</v>
      </c>
      <c r="R638" s="150" t="s">
        <v>2010</v>
      </c>
      <c r="S638" s="150" t="s">
        <v>5526</v>
      </c>
      <c r="T638" t="s">
        <v>21482</v>
      </c>
    </row>
    <row r="639">
      <c r="A639" s="144" t="s">
        <v>21510</v>
      </c>
      <c r="B639" s="144" t="s">
        <v>4486</v>
      </c>
      <c r="C639" s="144" t="s">
        <v>4487</v>
      </c>
      <c r="D639" s="144" t="s">
        <v>46</v>
      </c>
      <c r="E639" s="144" t="s">
        <v>19343</v>
      </c>
      <c r="F639" s="145" t="s">
        <v>42119</v>
      </c>
      <c r="G639" s="147" t="s">
        <v>42011</v>
      </c>
      <c r="H639" s="147" t="s">
        <v>21511</v>
      </c>
      <c r="I639" s="144" t="s">
        <v>1330</v>
      </c>
      <c r="J639" s="148">
        <v>3.87</v>
      </c>
      <c r="K639" s="149"/>
      <c r="L639" s="144"/>
      <c r="M639" t="s">
        <v>21512</v>
      </c>
      <c r="N639" t="s">
        <v>42017</v>
      </c>
      <c r="O639" t="s">
        <v>42049</v>
      </c>
      <c r="P639" t="s">
        <v>42130</v>
      </c>
      <c r="Q639" t="s">
        <v>42131</v>
      </c>
      <c r="R639" s="150" t="s">
        <v>42051</v>
      </c>
      <c r="S639" s="150" t="s">
        <v>12032</v>
      </c>
      <c r="T639" t="s">
        <v>21524</v>
      </c>
    </row>
    <row r="640">
      <c r="A640" s="144" t="s">
        <v>21537</v>
      </c>
      <c r="B640" s="144" t="s">
        <v>4486</v>
      </c>
      <c r="C640" s="144" t="s">
        <v>4652</v>
      </c>
      <c r="D640" s="144" t="s">
        <v>46</v>
      </c>
      <c r="E640" s="144" t="s">
        <v>20822</v>
      </c>
      <c r="F640" s="145" t="s">
        <v>42119</v>
      </c>
      <c r="G640" s="147" t="s">
        <v>42011</v>
      </c>
      <c r="H640" s="147" t="s">
        <v>21538</v>
      </c>
      <c r="I640" s="144" t="s">
        <v>11052</v>
      </c>
      <c r="J640" s="148">
        <v>3.69</v>
      </c>
      <c r="K640" s="149"/>
      <c r="L640" s="144" t="s">
        <v>7672</v>
      </c>
      <c r="M640" t="s">
        <v>21539</v>
      </c>
      <c r="N640" t="s">
        <v>42049</v>
      </c>
      <c r="O640" t="s">
        <v>42030</v>
      </c>
      <c r="P640" t="s">
        <v>42052</v>
      </c>
      <c r="Q640" t="s">
        <v>42044</v>
      </c>
      <c r="R640" s="150" t="s">
        <v>42029</v>
      </c>
      <c r="S640" s="150" t="s">
        <v>8453</v>
      </c>
      <c r="T640" t="s">
        <v>21547</v>
      </c>
    </row>
    <row r="641">
      <c r="A641" s="144" t="s">
        <v>21551</v>
      </c>
      <c r="B641" s="144" t="s">
        <v>4816</v>
      </c>
      <c r="C641" s="144" t="s">
        <v>21552</v>
      </c>
      <c r="D641" s="144" t="s">
        <v>46</v>
      </c>
      <c r="E641" s="144" t="s">
        <v>19710</v>
      </c>
      <c r="F641" s="145" t="s">
        <v>42119</v>
      </c>
      <c r="G641" s="147" t="s">
        <v>42011</v>
      </c>
      <c r="H641" s="147" t="s">
        <v>21553</v>
      </c>
      <c r="I641" s="144" t="s">
        <v>2373</v>
      </c>
      <c r="J641" s="148">
        <v>3.47</v>
      </c>
      <c r="K641" s="149"/>
      <c r="L641" s="144" t="s">
        <v>15771</v>
      </c>
      <c r="M641" t="s">
        <v>21554</v>
      </c>
      <c r="N641" t="s">
        <v>42066</v>
      </c>
      <c r="O641" t="s">
        <v>42031</v>
      </c>
      <c r="P641" t="s">
        <v>42066</v>
      </c>
      <c r="Q641" t="s">
        <v>42021</v>
      </c>
      <c r="R641" s="150" t="s">
        <v>42054</v>
      </c>
      <c r="S641" s="150" t="s">
        <v>6070</v>
      </c>
      <c r="T641" t="s">
        <v>21565</v>
      </c>
    </row>
    <row r="642">
      <c r="A642" s="144" t="s">
        <v>21568</v>
      </c>
      <c r="B642" s="144" t="s">
        <v>5231</v>
      </c>
      <c r="C642" s="144" t="s">
        <v>21569</v>
      </c>
      <c r="D642" s="144" t="s">
        <v>2136</v>
      </c>
      <c r="E642" s="144" t="s">
        <v>19745</v>
      </c>
      <c r="F642" s="145" t="s">
        <v>42119</v>
      </c>
      <c r="G642" s="147" t="s">
        <v>42011</v>
      </c>
      <c r="H642" s="147" t="s">
        <v>21570</v>
      </c>
      <c r="I642" s="144" t="s">
        <v>49</v>
      </c>
      <c r="J642" s="148">
        <v>3.82</v>
      </c>
      <c r="K642" s="149"/>
      <c r="L642" s="144" t="s">
        <v>12032</v>
      </c>
      <c r="M642" t="s">
        <v>21571</v>
      </c>
      <c r="N642" t="s">
        <v>86</v>
      </c>
      <c r="O642" t="s">
        <v>86</v>
      </c>
      <c r="P642" t="s">
        <v>86</v>
      </c>
      <c r="Q642" t="s">
        <v>86</v>
      </c>
      <c r="R642" s="150" t="s">
        <v>86</v>
      </c>
      <c r="S642" s="150" t="s">
        <v>86</v>
      </c>
      <c r="T642" t="s">
        <v>21581</v>
      </c>
    </row>
    <row r="643">
      <c r="A643" s="144" t="s">
        <v>21604</v>
      </c>
      <c r="B643" s="144" t="s">
        <v>5231</v>
      </c>
      <c r="C643" s="144" t="s">
        <v>21605</v>
      </c>
      <c r="D643" s="144" t="s">
        <v>2136</v>
      </c>
      <c r="E643" s="144" t="s">
        <v>19745</v>
      </c>
      <c r="F643" s="145" t="s">
        <v>42119</v>
      </c>
      <c r="G643" s="147" t="s">
        <v>42011</v>
      </c>
      <c r="H643" s="147" t="s">
        <v>21606</v>
      </c>
      <c r="I643" s="144" t="s">
        <v>49</v>
      </c>
      <c r="J643" s="148">
        <v>3.8</v>
      </c>
      <c r="K643" s="149"/>
      <c r="L643" s="144" t="s">
        <v>2261</v>
      </c>
      <c r="M643" t="s">
        <v>21607</v>
      </c>
      <c r="N643" t="s">
        <v>86</v>
      </c>
      <c r="O643" t="s">
        <v>86</v>
      </c>
      <c r="P643" t="s">
        <v>86</v>
      </c>
      <c r="Q643" t="s">
        <v>86</v>
      </c>
      <c r="R643" s="150" t="s">
        <v>86</v>
      </c>
      <c r="S643" s="150" t="s">
        <v>86</v>
      </c>
      <c r="T643" t="s">
        <v>21620</v>
      </c>
    </row>
    <row r="644">
      <c r="A644" s="144" t="s">
        <v>21637</v>
      </c>
      <c r="B644" s="144" t="s">
        <v>5231</v>
      </c>
      <c r="C644" s="144" t="s">
        <v>21638</v>
      </c>
      <c r="D644" s="144" t="s">
        <v>2136</v>
      </c>
      <c r="E644" s="144" t="s">
        <v>19745</v>
      </c>
      <c r="F644" s="145" t="s">
        <v>42119</v>
      </c>
      <c r="G644" s="147" t="s">
        <v>42011</v>
      </c>
      <c r="H644" s="147" t="s">
        <v>21639</v>
      </c>
      <c r="I644" s="144" t="s">
        <v>49</v>
      </c>
      <c r="J644" s="148">
        <v>3.77</v>
      </c>
      <c r="K644" s="149"/>
      <c r="L644" s="144" t="s">
        <v>7242</v>
      </c>
      <c r="M644" t="s">
        <v>21640</v>
      </c>
      <c r="N644" t="s">
        <v>42064</v>
      </c>
      <c r="O644" t="s">
        <v>42061</v>
      </c>
      <c r="P644" t="s">
        <v>42057</v>
      </c>
      <c r="Q644" t="s">
        <v>42067</v>
      </c>
      <c r="R644" s="150" t="s">
        <v>42025</v>
      </c>
      <c r="S644" s="150" t="s">
        <v>3016</v>
      </c>
      <c r="T644" t="s">
        <v>21653</v>
      </c>
    </row>
    <row r="645">
      <c r="A645" s="144" t="s">
        <v>21664</v>
      </c>
      <c r="B645" s="144" t="s">
        <v>5231</v>
      </c>
      <c r="C645" s="144" t="s">
        <v>21666</v>
      </c>
      <c r="D645" s="144" t="s">
        <v>2136</v>
      </c>
      <c r="E645" s="144" t="s">
        <v>21665</v>
      </c>
      <c r="F645" s="145" t="s">
        <v>42119</v>
      </c>
      <c r="G645" s="147" t="s">
        <v>42011</v>
      </c>
      <c r="H645" s="147" t="s">
        <v>21667</v>
      </c>
      <c r="I645" s="144" t="s">
        <v>49</v>
      </c>
      <c r="J645" s="148">
        <v>3.3</v>
      </c>
      <c r="K645" s="149"/>
      <c r="L645" s="144"/>
      <c r="M645" t="s">
        <v>21668</v>
      </c>
      <c r="N645" t="s">
        <v>86</v>
      </c>
      <c r="O645" t="s">
        <v>86</v>
      </c>
      <c r="P645" t="s">
        <v>86</v>
      </c>
      <c r="Q645" t="s">
        <v>86</v>
      </c>
      <c r="R645" s="150" t="s">
        <v>86</v>
      </c>
      <c r="S645" s="150" t="s">
        <v>86</v>
      </c>
      <c r="T645" t="s">
        <v>21678</v>
      </c>
    </row>
    <row r="646">
      <c r="A646" s="144" t="s">
        <v>21692</v>
      </c>
      <c r="B646" s="144" t="s">
        <v>5231</v>
      </c>
      <c r="C646" s="144" t="s">
        <v>21694</v>
      </c>
      <c r="D646" s="144" t="s">
        <v>2136</v>
      </c>
      <c r="E646" s="144" t="s">
        <v>21693</v>
      </c>
      <c r="F646" s="145" t="s">
        <v>42119</v>
      </c>
      <c r="G646" s="147" t="s">
        <v>42011</v>
      </c>
      <c r="H646" s="147" t="s">
        <v>21695</v>
      </c>
      <c r="I646" s="144" t="s">
        <v>1330</v>
      </c>
      <c r="J646" s="148">
        <v>3.0</v>
      </c>
      <c r="K646" s="149"/>
      <c r="L646" s="144"/>
      <c r="M646" t="s">
        <v>21696</v>
      </c>
      <c r="N646" t="s">
        <v>42121</v>
      </c>
      <c r="O646" t="s">
        <v>42132</v>
      </c>
      <c r="P646" t="s">
        <v>42133</v>
      </c>
      <c r="Q646" t="s">
        <v>42109</v>
      </c>
      <c r="R646" s="150" t="s">
        <v>2445</v>
      </c>
      <c r="S646" s="150" t="s">
        <v>42029</v>
      </c>
      <c r="T646" t="s">
        <v>21708</v>
      </c>
    </row>
    <row r="647">
      <c r="A647" s="144" t="s">
        <v>21731</v>
      </c>
      <c r="B647" s="144" t="s">
        <v>5231</v>
      </c>
      <c r="C647" s="144" t="s">
        <v>21638</v>
      </c>
      <c r="D647" s="144" t="s">
        <v>2136</v>
      </c>
      <c r="E647" s="144" t="s">
        <v>21665</v>
      </c>
      <c r="F647" s="145" t="s">
        <v>42119</v>
      </c>
      <c r="G647" s="147" t="s">
        <v>42011</v>
      </c>
      <c r="H647" s="147" t="s">
        <v>21732</v>
      </c>
      <c r="I647" s="144" t="s">
        <v>49</v>
      </c>
      <c r="J647" s="148">
        <v>2.7</v>
      </c>
      <c r="K647" s="149"/>
      <c r="L647" s="144"/>
      <c r="M647" t="s">
        <v>21733</v>
      </c>
      <c r="N647" t="s">
        <v>86</v>
      </c>
      <c r="O647" t="s">
        <v>86</v>
      </c>
      <c r="P647" t="s">
        <v>86</v>
      </c>
      <c r="Q647" t="s">
        <v>86</v>
      </c>
      <c r="R647" s="150" t="s">
        <v>86</v>
      </c>
      <c r="S647" s="150" t="s">
        <v>86</v>
      </c>
      <c r="T647" t="s">
        <v>3244</v>
      </c>
    </row>
    <row r="648">
      <c r="A648" s="144" t="s">
        <v>21758</v>
      </c>
      <c r="B648" s="144" t="s">
        <v>5231</v>
      </c>
      <c r="C648" s="144" t="s">
        <v>21759</v>
      </c>
      <c r="D648" s="144" t="s">
        <v>2136</v>
      </c>
      <c r="E648" s="144" t="s">
        <v>21665</v>
      </c>
      <c r="F648" s="145" t="s">
        <v>42119</v>
      </c>
      <c r="G648" s="147" t="s">
        <v>42011</v>
      </c>
      <c r="H648" s="147" t="s">
        <v>21760</v>
      </c>
      <c r="I648" s="144" t="s">
        <v>49</v>
      </c>
      <c r="J648" s="148">
        <v>3.05</v>
      </c>
      <c r="K648" s="149"/>
      <c r="L648" s="144"/>
      <c r="M648" t="s">
        <v>21761</v>
      </c>
      <c r="N648" t="s">
        <v>86</v>
      </c>
      <c r="O648" t="s">
        <v>86</v>
      </c>
      <c r="P648" t="s">
        <v>86</v>
      </c>
      <c r="Q648" t="s">
        <v>86</v>
      </c>
      <c r="R648" s="150" t="s">
        <v>86</v>
      </c>
      <c r="S648" s="150" t="s">
        <v>86</v>
      </c>
      <c r="T648" t="s">
        <v>17382</v>
      </c>
    </row>
    <row r="649">
      <c r="A649" s="144" t="s">
        <v>21780</v>
      </c>
      <c r="B649" s="144" t="s">
        <v>5231</v>
      </c>
      <c r="C649" s="144" t="s">
        <v>21781</v>
      </c>
      <c r="D649" s="144" t="s">
        <v>2136</v>
      </c>
      <c r="E649" s="144" t="s">
        <v>21665</v>
      </c>
      <c r="F649" s="145" t="s">
        <v>42119</v>
      </c>
      <c r="G649" s="147" t="s">
        <v>42011</v>
      </c>
      <c r="H649" s="147" t="s">
        <v>21782</v>
      </c>
      <c r="I649" s="144" t="s">
        <v>49</v>
      </c>
      <c r="J649" s="148">
        <v>3.04</v>
      </c>
      <c r="K649" s="149"/>
      <c r="L649" s="144"/>
      <c r="M649" t="s">
        <v>21783</v>
      </c>
      <c r="N649" t="s">
        <v>86</v>
      </c>
      <c r="O649" t="s">
        <v>86</v>
      </c>
      <c r="P649" t="s">
        <v>86</v>
      </c>
      <c r="Q649" t="s">
        <v>86</v>
      </c>
      <c r="R649" s="150" t="s">
        <v>86</v>
      </c>
      <c r="S649" s="150" t="s">
        <v>86</v>
      </c>
      <c r="T649" t="s">
        <v>21792</v>
      </c>
    </row>
    <row r="650">
      <c r="A650" s="144" t="s">
        <v>21796</v>
      </c>
      <c r="B650" s="144" t="s">
        <v>5231</v>
      </c>
      <c r="C650" s="144" t="s">
        <v>9227</v>
      </c>
      <c r="D650" s="144" t="s">
        <v>2136</v>
      </c>
      <c r="E650" s="144" t="s">
        <v>19771</v>
      </c>
      <c r="F650" s="145" t="s">
        <v>42119</v>
      </c>
      <c r="G650" s="147" t="s">
        <v>42011</v>
      </c>
      <c r="H650" s="147" t="s">
        <v>21797</v>
      </c>
      <c r="I650" s="144" t="s">
        <v>49</v>
      </c>
      <c r="J650" s="148">
        <v>3.16</v>
      </c>
      <c r="K650" s="149"/>
      <c r="L650" s="144"/>
      <c r="M650" t="s">
        <v>21798</v>
      </c>
      <c r="N650" t="s">
        <v>42134</v>
      </c>
      <c r="O650" t="s">
        <v>42021</v>
      </c>
      <c r="P650" t="s">
        <v>42045</v>
      </c>
      <c r="Q650" t="s">
        <v>42023</v>
      </c>
      <c r="R650" s="150" t="s">
        <v>2445</v>
      </c>
      <c r="S650" s="150" t="s">
        <v>12065</v>
      </c>
      <c r="T650" t="s">
        <v>21809</v>
      </c>
    </row>
    <row r="651">
      <c r="A651" s="144" t="s">
        <v>21831</v>
      </c>
      <c r="B651" s="144" t="s">
        <v>5258</v>
      </c>
      <c r="C651" s="144" t="s">
        <v>5259</v>
      </c>
      <c r="D651" s="144" t="s">
        <v>2304</v>
      </c>
      <c r="E651" s="144" t="s">
        <v>19955</v>
      </c>
      <c r="F651" s="145" t="s">
        <v>42119</v>
      </c>
      <c r="G651" s="147" t="s">
        <v>42011</v>
      </c>
      <c r="H651" s="147" t="s">
        <v>21832</v>
      </c>
      <c r="I651" s="144" t="s">
        <v>49</v>
      </c>
      <c r="J651" s="148">
        <v>3.14</v>
      </c>
      <c r="K651" s="149"/>
      <c r="L651" s="144"/>
      <c r="M651" t="s">
        <v>21833</v>
      </c>
      <c r="N651" t="s">
        <v>86</v>
      </c>
      <c r="O651" t="s">
        <v>86</v>
      </c>
      <c r="P651" t="s">
        <v>86</v>
      </c>
      <c r="Q651" t="s">
        <v>86</v>
      </c>
      <c r="R651" s="150" t="s">
        <v>86</v>
      </c>
      <c r="S651" s="150" t="s">
        <v>86</v>
      </c>
      <c r="T651" t="s">
        <v>21841</v>
      </c>
    </row>
    <row r="652">
      <c r="A652" s="144" t="s">
        <v>21855</v>
      </c>
      <c r="B652" s="144" t="s">
        <v>5258</v>
      </c>
      <c r="C652" s="144" t="s">
        <v>21857</v>
      </c>
      <c r="D652" s="144" t="s">
        <v>2304</v>
      </c>
      <c r="E652" s="144" t="s">
        <v>21856</v>
      </c>
      <c r="F652" s="145" t="s">
        <v>42119</v>
      </c>
      <c r="G652" s="147" t="s">
        <v>42011</v>
      </c>
      <c r="H652" s="147" t="s">
        <v>21858</v>
      </c>
      <c r="I652" s="144" t="s">
        <v>49</v>
      </c>
      <c r="J652" s="148">
        <v>3.52</v>
      </c>
      <c r="K652" s="149"/>
      <c r="L652" s="144"/>
      <c r="M652" t="s">
        <v>21859</v>
      </c>
      <c r="N652" t="s">
        <v>86</v>
      </c>
      <c r="O652" t="s">
        <v>86</v>
      </c>
      <c r="P652" t="s">
        <v>86</v>
      </c>
      <c r="Q652" t="s">
        <v>86</v>
      </c>
      <c r="R652" s="150" t="s">
        <v>86</v>
      </c>
      <c r="S652" s="150" t="s">
        <v>86</v>
      </c>
      <c r="T652" t="s">
        <v>21867</v>
      </c>
    </row>
    <row r="653">
      <c r="A653" s="144" t="s">
        <v>21886</v>
      </c>
      <c r="B653" s="144" t="s">
        <v>5258</v>
      </c>
      <c r="C653" s="144" t="s">
        <v>5259</v>
      </c>
      <c r="D653" s="144" t="s">
        <v>2304</v>
      </c>
      <c r="E653" s="144" t="s">
        <v>21887</v>
      </c>
      <c r="F653" s="145" t="s">
        <v>42119</v>
      </c>
      <c r="G653" s="147" t="s">
        <v>42011</v>
      </c>
      <c r="H653" s="147" t="s">
        <v>21888</v>
      </c>
      <c r="I653" s="144" t="s">
        <v>49</v>
      </c>
      <c r="J653" s="148">
        <v>3.92</v>
      </c>
      <c r="K653" s="149" t="s">
        <v>6805</v>
      </c>
      <c r="L653" s="144"/>
      <c r="M653" t="s">
        <v>21889</v>
      </c>
      <c r="N653" t="s">
        <v>42047</v>
      </c>
      <c r="O653" t="s">
        <v>42069</v>
      </c>
      <c r="P653" t="s">
        <v>42058</v>
      </c>
      <c r="Q653" t="s">
        <v>42060</v>
      </c>
      <c r="R653" s="150" t="s">
        <v>3016</v>
      </c>
      <c r="S653" s="150" t="s">
        <v>9426</v>
      </c>
      <c r="T653" t="s">
        <v>21900</v>
      </c>
    </row>
    <row r="654">
      <c r="A654" s="152" t="s">
        <v>21931</v>
      </c>
      <c r="B654" s="152" t="s">
        <v>5258</v>
      </c>
      <c r="C654" s="154" t="s">
        <v>21932</v>
      </c>
      <c r="D654" s="161" t="s">
        <v>2304</v>
      </c>
      <c r="E654" s="144" t="s">
        <v>21887</v>
      </c>
      <c r="F654" s="145" t="s">
        <v>42119</v>
      </c>
      <c r="G654" s="147" t="s">
        <v>42011</v>
      </c>
      <c r="H654" s="155">
        <v>164270.0</v>
      </c>
      <c r="I654" s="144" t="s">
        <v>49</v>
      </c>
      <c r="J654" s="148">
        <v>3.5</v>
      </c>
      <c r="K654" s="149"/>
      <c r="L654" s="156">
        <v>134.0</v>
      </c>
      <c r="M654" t="s">
        <v>21933</v>
      </c>
      <c r="N654" t="s">
        <v>86</v>
      </c>
      <c r="O654" t="s">
        <v>86</v>
      </c>
      <c r="P654" t="s">
        <v>86</v>
      </c>
      <c r="Q654" t="s">
        <v>86</v>
      </c>
      <c r="R654" s="150" t="s">
        <v>86</v>
      </c>
      <c r="S654" s="150" t="s">
        <v>86</v>
      </c>
    </row>
    <row r="655">
      <c r="A655" s="144" t="s">
        <v>21940</v>
      </c>
      <c r="B655" s="144" t="s">
        <v>5258</v>
      </c>
      <c r="C655" s="144" t="s">
        <v>16434</v>
      </c>
      <c r="D655" s="144" t="s">
        <v>2304</v>
      </c>
      <c r="E655" s="144" t="s">
        <v>19588</v>
      </c>
      <c r="F655" s="145" t="s">
        <v>42119</v>
      </c>
      <c r="G655" s="147" t="s">
        <v>42011</v>
      </c>
      <c r="H655" s="147" t="s">
        <v>21941</v>
      </c>
      <c r="I655" s="144" t="s">
        <v>49</v>
      </c>
      <c r="J655" s="148">
        <v>3.67</v>
      </c>
      <c r="K655" s="149"/>
      <c r="L655" s="144"/>
      <c r="M655" t="s">
        <v>21942</v>
      </c>
      <c r="N655" t="s">
        <v>86</v>
      </c>
      <c r="O655" t="s">
        <v>86</v>
      </c>
      <c r="P655" t="s">
        <v>86</v>
      </c>
      <c r="Q655" t="s">
        <v>86</v>
      </c>
      <c r="R655" s="150" t="s">
        <v>86</v>
      </c>
      <c r="S655" s="150" t="s">
        <v>86</v>
      </c>
      <c r="T655" t="s">
        <v>21951</v>
      </c>
    </row>
    <row r="656">
      <c r="A656" s="144" t="s">
        <v>21974</v>
      </c>
      <c r="B656" s="144" t="s">
        <v>5258</v>
      </c>
      <c r="C656" s="144" t="s">
        <v>21975</v>
      </c>
      <c r="D656" s="144" t="s">
        <v>2304</v>
      </c>
      <c r="E656" s="144" t="s">
        <v>19986</v>
      </c>
      <c r="F656" s="145" t="s">
        <v>42119</v>
      </c>
      <c r="G656" s="147" t="s">
        <v>42011</v>
      </c>
      <c r="H656" s="147" t="s">
        <v>21976</v>
      </c>
      <c r="I656" s="144" t="s">
        <v>49</v>
      </c>
      <c r="J656" s="148">
        <v>3.34</v>
      </c>
      <c r="K656" s="149"/>
      <c r="L656" s="144" t="s">
        <v>13433</v>
      </c>
      <c r="M656" t="s">
        <v>21977</v>
      </c>
      <c r="N656" t="s">
        <v>42040</v>
      </c>
      <c r="O656" t="s">
        <v>42035</v>
      </c>
      <c r="P656" t="s">
        <v>42013</v>
      </c>
      <c r="Q656" t="s">
        <v>42053</v>
      </c>
      <c r="R656" s="150" t="s">
        <v>12032</v>
      </c>
      <c r="S656" s="150" t="s">
        <v>22460</v>
      </c>
      <c r="T656" t="s">
        <v>21985</v>
      </c>
    </row>
    <row r="657">
      <c r="A657" s="144" t="s">
        <v>22008</v>
      </c>
      <c r="B657" s="152" t="s">
        <v>5258</v>
      </c>
      <c r="C657" s="154" t="s">
        <v>5328</v>
      </c>
      <c r="D657" s="161" t="s">
        <v>2304</v>
      </c>
      <c r="E657" s="144" t="s">
        <v>21856</v>
      </c>
      <c r="F657" s="145" t="s">
        <v>42119</v>
      </c>
      <c r="G657" s="147" t="s">
        <v>42011</v>
      </c>
      <c r="H657" s="155">
        <v>164173.0</v>
      </c>
      <c r="I657" s="144" t="s">
        <v>49</v>
      </c>
      <c r="J657" s="148">
        <v>3.1</v>
      </c>
      <c r="K657" s="149"/>
      <c r="L657" s="159"/>
      <c r="M657" t="s">
        <v>22009</v>
      </c>
      <c r="N657" t="s">
        <v>86</v>
      </c>
      <c r="O657" t="s">
        <v>86</v>
      </c>
      <c r="P657" t="s">
        <v>86</v>
      </c>
      <c r="Q657" t="s">
        <v>86</v>
      </c>
      <c r="R657" s="150" t="s">
        <v>86</v>
      </c>
      <c r="S657" s="150" t="s">
        <v>86</v>
      </c>
    </row>
    <row r="658">
      <c r="A658" s="144" t="s">
        <v>22024</v>
      </c>
      <c r="B658" s="144" t="s">
        <v>5258</v>
      </c>
      <c r="C658" s="144" t="s">
        <v>22025</v>
      </c>
      <c r="D658" s="144" t="s">
        <v>2304</v>
      </c>
      <c r="E658" s="144" t="s">
        <v>21887</v>
      </c>
      <c r="F658" s="145" t="s">
        <v>42119</v>
      </c>
      <c r="G658" s="147" t="s">
        <v>42011</v>
      </c>
      <c r="H658" s="147" t="s">
        <v>22026</v>
      </c>
      <c r="I658" s="144" t="s">
        <v>49</v>
      </c>
      <c r="J658" s="148">
        <v>3.63</v>
      </c>
      <c r="K658" s="149"/>
      <c r="L658" s="144" t="s">
        <v>13433</v>
      </c>
      <c r="M658" t="s">
        <v>22027</v>
      </c>
      <c r="N658" t="s">
        <v>86</v>
      </c>
      <c r="O658" t="s">
        <v>86</v>
      </c>
      <c r="P658" t="s">
        <v>86</v>
      </c>
      <c r="Q658" t="s">
        <v>86</v>
      </c>
      <c r="R658" s="150" t="s">
        <v>86</v>
      </c>
      <c r="S658" s="150" t="s">
        <v>86</v>
      </c>
      <c r="T658" t="s">
        <v>22035</v>
      </c>
    </row>
    <row r="659">
      <c r="A659" s="144" t="s">
        <v>22036</v>
      </c>
      <c r="B659" s="144" t="s">
        <v>5522</v>
      </c>
      <c r="C659" s="144" t="s">
        <v>5816</v>
      </c>
      <c r="D659" s="144" t="s">
        <v>2136</v>
      </c>
      <c r="E659" s="144" t="s">
        <v>19745</v>
      </c>
      <c r="F659" s="145" t="s">
        <v>42119</v>
      </c>
      <c r="G659" s="147" t="s">
        <v>42011</v>
      </c>
      <c r="H659" s="147" t="s">
        <v>22037</v>
      </c>
      <c r="I659" s="144" t="s">
        <v>49</v>
      </c>
      <c r="J659" s="148">
        <v>4.07</v>
      </c>
      <c r="K659" s="149"/>
      <c r="L659" s="144" t="s">
        <v>5654</v>
      </c>
      <c r="M659" t="s">
        <v>22038</v>
      </c>
      <c r="N659" t="s">
        <v>42065</v>
      </c>
      <c r="O659" t="s">
        <v>42059</v>
      </c>
      <c r="P659" t="s">
        <v>42047</v>
      </c>
      <c r="Q659" t="s">
        <v>42062</v>
      </c>
      <c r="R659" s="150" t="s">
        <v>5526</v>
      </c>
      <c r="S659" s="150" t="s">
        <v>42042</v>
      </c>
      <c r="T659" t="s">
        <v>22051</v>
      </c>
    </row>
    <row r="660">
      <c r="A660" s="144" t="s">
        <v>22069</v>
      </c>
      <c r="B660" s="144" t="s">
        <v>5522</v>
      </c>
      <c r="C660" s="144" t="s">
        <v>22070</v>
      </c>
      <c r="D660" s="144" t="s">
        <v>2136</v>
      </c>
      <c r="E660" s="144" t="s">
        <v>19832</v>
      </c>
      <c r="F660" s="145" t="s">
        <v>42119</v>
      </c>
      <c r="G660" s="147" t="s">
        <v>42011</v>
      </c>
      <c r="H660" s="147" t="s">
        <v>22071</v>
      </c>
      <c r="I660" s="144" t="s">
        <v>49</v>
      </c>
      <c r="J660" s="148">
        <v>3.79</v>
      </c>
      <c r="K660" s="149"/>
      <c r="L660" s="144"/>
      <c r="M660" t="s">
        <v>22072</v>
      </c>
      <c r="N660" t="s">
        <v>42053</v>
      </c>
      <c r="O660" t="s">
        <v>42057</v>
      </c>
      <c r="P660" t="s">
        <v>42022</v>
      </c>
      <c r="Q660" t="s">
        <v>42058</v>
      </c>
      <c r="R660" s="150" t="s">
        <v>8552</v>
      </c>
      <c r="S660" s="150" t="s">
        <v>5526</v>
      </c>
      <c r="T660" t="s">
        <v>22084</v>
      </c>
    </row>
    <row r="661">
      <c r="A661" s="144" t="s">
        <v>22096</v>
      </c>
      <c r="B661" s="144" t="s">
        <v>5522</v>
      </c>
      <c r="C661" s="144" t="s">
        <v>14847</v>
      </c>
      <c r="D661" s="144" t="s">
        <v>2136</v>
      </c>
      <c r="E661" s="144" t="s">
        <v>20055</v>
      </c>
      <c r="F661" s="145" t="s">
        <v>42119</v>
      </c>
      <c r="G661" s="147" t="s">
        <v>42011</v>
      </c>
      <c r="H661" s="147" t="s">
        <v>22097</v>
      </c>
      <c r="I661" s="144" t="s">
        <v>49</v>
      </c>
      <c r="J661" s="148">
        <v>3.88</v>
      </c>
      <c r="K661" s="149" t="s">
        <v>3016</v>
      </c>
      <c r="L661" s="144" t="s">
        <v>86</v>
      </c>
      <c r="M661" t="s">
        <v>22098</v>
      </c>
      <c r="N661" t="s">
        <v>42030</v>
      </c>
      <c r="O661" t="s">
        <v>42047</v>
      </c>
      <c r="P661" t="s">
        <v>42064</v>
      </c>
      <c r="Q661" t="s">
        <v>42062</v>
      </c>
      <c r="R661" s="150" t="s">
        <v>42025</v>
      </c>
      <c r="S661" s="150" t="s">
        <v>5614</v>
      </c>
      <c r="T661" t="s">
        <v>22108</v>
      </c>
    </row>
    <row r="662">
      <c r="A662" s="144" t="s">
        <v>22131</v>
      </c>
      <c r="B662" s="144" t="s">
        <v>5522</v>
      </c>
      <c r="C662" s="144" t="s">
        <v>22133</v>
      </c>
      <c r="D662" s="144" t="s">
        <v>2136</v>
      </c>
      <c r="E662" s="144" t="s">
        <v>42135</v>
      </c>
      <c r="F662" s="145" t="s">
        <v>42119</v>
      </c>
      <c r="G662" s="147" t="s">
        <v>42011</v>
      </c>
      <c r="H662" s="147" t="s">
        <v>22134</v>
      </c>
      <c r="I662" s="144" t="s">
        <v>49</v>
      </c>
      <c r="J662" s="148">
        <v>3.14</v>
      </c>
      <c r="K662" s="149"/>
      <c r="L662" s="144"/>
      <c r="M662" t="s">
        <v>22135</v>
      </c>
      <c r="N662" t="s">
        <v>42038</v>
      </c>
      <c r="O662" t="s">
        <v>42039</v>
      </c>
      <c r="P662" t="s">
        <v>42045</v>
      </c>
      <c r="Q662" t="s">
        <v>42049</v>
      </c>
      <c r="R662" s="150" t="s">
        <v>42041</v>
      </c>
      <c r="S662" s="150" t="s">
        <v>2010</v>
      </c>
      <c r="T662" t="s">
        <v>22146</v>
      </c>
    </row>
    <row r="663">
      <c r="A663" s="144" t="s">
        <v>22157</v>
      </c>
      <c r="B663" s="144" t="s">
        <v>5522</v>
      </c>
      <c r="C663" s="144" t="s">
        <v>496</v>
      </c>
      <c r="D663" s="144" t="s">
        <v>2136</v>
      </c>
      <c r="E663" s="144" t="s">
        <v>19864</v>
      </c>
      <c r="F663" s="145" t="s">
        <v>42119</v>
      </c>
      <c r="G663" s="147" t="s">
        <v>42011</v>
      </c>
      <c r="H663" s="147" t="s">
        <v>22158</v>
      </c>
      <c r="I663" s="144" t="s">
        <v>49</v>
      </c>
      <c r="J663" s="148">
        <v>2.8</v>
      </c>
      <c r="K663" s="149" t="s">
        <v>86</v>
      </c>
      <c r="L663" s="144" t="s">
        <v>86</v>
      </c>
      <c r="M663" t="s">
        <v>22159</v>
      </c>
      <c r="N663" t="s">
        <v>42015</v>
      </c>
      <c r="O663" t="s">
        <v>42023</v>
      </c>
      <c r="P663" t="s">
        <v>42066</v>
      </c>
      <c r="Q663" t="s">
        <v>42040</v>
      </c>
      <c r="R663" s="150" t="s">
        <v>86</v>
      </c>
      <c r="S663" s="150" t="s">
        <v>86</v>
      </c>
      <c r="T663" t="s">
        <v>422</v>
      </c>
    </row>
    <row r="664">
      <c r="A664" s="144" t="s">
        <v>22174</v>
      </c>
      <c r="B664" s="144" t="s">
        <v>5522</v>
      </c>
      <c r="C664" s="144" t="s">
        <v>5523</v>
      </c>
      <c r="D664" s="144" t="s">
        <v>2136</v>
      </c>
      <c r="E664" s="144" t="s">
        <v>22175</v>
      </c>
      <c r="F664" s="145" t="s">
        <v>42119</v>
      </c>
      <c r="G664" s="147" t="s">
        <v>42011</v>
      </c>
      <c r="H664" s="147" t="s">
        <v>22176</v>
      </c>
      <c r="I664" s="144" t="s">
        <v>1330</v>
      </c>
      <c r="J664" s="148">
        <v>3.67</v>
      </c>
      <c r="K664" s="149"/>
      <c r="L664" s="144"/>
      <c r="M664" t="s">
        <v>22177</v>
      </c>
      <c r="N664" t="s">
        <v>42023</v>
      </c>
      <c r="O664" t="s">
        <v>42022</v>
      </c>
      <c r="P664" t="s">
        <v>42028</v>
      </c>
      <c r="Q664" t="s">
        <v>42044</v>
      </c>
      <c r="R664" s="150" t="s">
        <v>12032</v>
      </c>
      <c r="S664" s="150" t="s">
        <v>22460</v>
      </c>
      <c r="T664" t="s">
        <v>22185</v>
      </c>
    </row>
    <row r="665">
      <c r="A665" s="144" t="s">
        <v>22209</v>
      </c>
      <c r="B665" s="144" t="s">
        <v>5522</v>
      </c>
      <c r="C665" s="144" t="s">
        <v>22210</v>
      </c>
      <c r="D665" s="144" t="s">
        <v>2136</v>
      </c>
      <c r="E665" s="144" t="s">
        <v>42135</v>
      </c>
      <c r="F665" s="145" t="s">
        <v>42119</v>
      </c>
      <c r="G665" s="147" t="s">
        <v>42011</v>
      </c>
      <c r="H665" s="147" t="s">
        <v>22211</v>
      </c>
      <c r="I665" s="144" t="s">
        <v>49</v>
      </c>
      <c r="J665" s="148">
        <v>3.1</v>
      </c>
      <c r="K665" s="149"/>
      <c r="L665" s="144"/>
      <c r="M665" t="s">
        <v>22212</v>
      </c>
      <c r="N665" t="s">
        <v>86</v>
      </c>
      <c r="O665" t="s">
        <v>86</v>
      </c>
      <c r="P665" t="s">
        <v>86</v>
      </c>
      <c r="Q665" t="s">
        <v>86</v>
      </c>
      <c r="R665" s="150" t="s">
        <v>86</v>
      </c>
      <c r="S665" s="150" t="s">
        <v>86</v>
      </c>
      <c r="T665" t="s">
        <v>11499</v>
      </c>
    </row>
    <row r="666">
      <c r="A666" s="144" t="s">
        <v>22237</v>
      </c>
      <c r="B666" s="144" t="s">
        <v>5522</v>
      </c>
      <c r="C666" s="144" t="s">
        <v>22238</v>
      </c>
      <c r="D666" s="144" t="s">
        <v>2136</v>
      </c>
      <c r="E666" s="144" t="s">
        <v>19864</v>
      </c>
      <c r="F666" s="145" t="s">
        <v>42119</v>
      </c>
      <c r="G666" s="147" t="s">
        <v>42011</v>
      </c>
      <c r="H666" s="147" t="s">
        <v>22239</v>
      </c>
      <c r="I666" s="144" t="s">
        <v>10346</v>
      </c>
      <c r="J666" s="148">
        <v>3.56</v>
      </c>
      <c r="K666" s="149"/>
      <c r="L666" s="144" t="s">
        <v>18811</v>
      </c>
      <c r="M666" t="s">
        <v>22240</v>
      </c>
      <c r="N666" t="s">
        <v>42013</v>
      </c>
      <c r="O666" t="s">
        <v>42035</v>
      </c>
      <c r="P666" t="s">
        <v>42015</v>
      </c>
      <c r="Q666" t="s">
        <v>42053</v>
      </c>
      <c r="R666" s="150" t="s">
        <v>2445</v>
      </c>
      <c r="S666" s="150" t="s">
        <v>22460</v>
      </c>
      <c r="T666" t="s">
        <v>22252</v>
      </c>
    </row>
    <row r="667">
      <c r="A667" s="144" t="s">
        <v>22265</v>
      </c>
      <c r="B667" s="144" t="s">
        <v>5522</v>
      </c>
      <c r="C667" s="144" t="s">
        <v>22266</v>
      </c>
      <c r="D667" s="144" t="s">
        <v>2136</v>
      </c>
      <c r="E667" s="144" t="s">
        <v>22175</v>
      </c>
      <c r="F667" s="145" t="s">
        <v>42119</v>
      </c>
      <c r="G667" s="147" t="s">
        <v>42011</v>
      </c>
      <c r="H667" s="147" t="s">
        <v>22267</v>
      </c>
      <c r="I667" s="144" t="s">
        <v>49</v>
      </c>
      <c r="J667" s="148">
        <v>3.0</v>
      </c>
      <c r="K667" s="149"/>
      <c r="L667" s="144"/>
      <c r="M667" t="s">
        <v>22268</v>
      </c>
      <c r="N667" t="s">
        <v>42066</v>
      </c>
      <c r="O667" t="s">
        <v>42021</v>
      </c>
      <c r="P667" t="s">
        <v>42066</v>
      </c>
      <c r="Q667" t="s">
        <v>42021</v>
      </c>
      <c r="R667" s="150" t="s">
        <v>2445</v>
      </c>
      <c r="S667" s="150" t="s">
        <v>12065</v>
      </c>
      <c r="T667" t="s">
        <v>6657</v>
      </c>
    </row>
    <row r="668">
      <c r="A668" s="144" t="s">
        <v>22291</v>
      </c>
      <c r="B668" s="144" t="s">
        <v>5522</v>
      </c>
      <c r="C668" s="144" t="s">
        <v>5652</v>
      </c>
      <c r="D668" s="144" t="s">
        <v>2136</v>
      </c>
      <c r="E668" s="144" t="s">
        <v>22175</v>
      </c>
      <c r="F668" s="145" t="s">
        <v>42119</v>
      </c>
      <c r="G668" s="147" t="s">
        <v>42011</v>
      </c>
      <c r="H668" s="147" t="s">
        <v>22292</v>
      </c>
      <c r="I668" s="144" t="s">
        <v>49</v>
      </c>
      <c r="J668" s="148">
        <v>3.3</v>
      </c>
      <c r="K668" s="149" t="s">
        <v>5235</v>
      </c>
      <c r="L668" s="144"/>
      <c r="M668" t="s">
        <v>22293</v>
      </c>
      <c r="N668" t="s">
        <v>86</v>
      </c>
      <c r="O668" t="s">
        <v>86</v>
      </c>
      <c r="P668" t="s">
        <v>86</v>
      </c>
      <c r="Q668" t="s">
        <v>86</v>
      </c>
      <c r="R668" s="150" t="s">
        <v>86</v>
      </c>
      <c r="S668" s="150" t="s">
        <v>86</v>
      </c>
      <c r="T668" t="s">
        <v>22301</v>
      </c>
    </row>
    <row r="669">
      <c r="A669" s="144" t="s">
        <v>22307</v>
      </c>
      <c r="B669" s="144" t="s">
        <v>5522</v>
      </c>
      <c r="C669" s="144" t="s">
        <v>5523</v>
      </c>
      <c r="D669" s="144" t="s">
        <v>2136</v>
      </c>
      <c r="E669" s="144" t="s">
        <v>19832</v>
      </c>
      <c r="F669" s="145" t="s">
        <v>42119</v>
      </c>
      <c r="G669" s="147" t="s">
        <v>42011</v>
      </c>
      <c r="H669" s="147" t="s">
        <v>22308</v>
      </c>
      <c r="I669" s="144" t="s">
        <v>49</v>
      </c>
      <c r="J669" s="148">
        <v>4.19</v>
      </c>
      <c r="K669" s="149" t="s">
        <v>1436</v>
      </c>
      <c r="L669" s="144"/>
      <c r="M669" t="s">
        <v>22309</v>
      </c>
      <c r="N669" t="s">
        <v>42063</v>
      </c>
      <c r="O669" t="s">
        <v>42067</v>
      </c>
      <c r="P669" t="s">
        <v>42067</v>
      </c>
      <c r="Q669" t="s">
        <v>42060</v>
      </c>
      <c r="R669" s="150" t="s">
        <v>3016</v>
      </c>
      <c r="S669" s="150" t="s">
        <v>9426</v>
      </c>
      <c r="T669" t="s">
        <v>22318</v>
      </c>
    </row>
    <row r="670">
      <c r="A670" s="144" t="s">
        <v>22343</v>
      </c>
      <c r="B670" s="144" t="s">
        <v>5522</v>
      </c>
      <c r="C670" s="144" t="s">
        <v>22344</v>
      </c>
      <c r="D670" s="144" t="s">
        <v>2136</v>
      </c>
      <c r="E670" s="144" t="s">
        <v>42135</v>
      </c>
      <c r="F670" s="145" t="s">
        <v>42119</v>
      </c>
      <c r="G670" s="147" t="s">
        <v>42011</v>
      </c>
      <c r="H670" s="147" t="s">
        <v>22345</v>
      </c>
      <c r="I670" s="144" t="s">
        <v>49</v>
      </c>
      <c r="J670" s="148">
        <v>3.11</v>
      </c>
      <c r="K670" s="149"/>
      <c r="L670" s="144"/>
      <c r="M670" t="s">
        <v>22346</v>
      </c>
      <c r="N670" t="s">
        <v>42052</v>
      </c>
      <c r="O670" t="s">
        <v>42021</v>
      </c>
      <c r="P670" t="s">
        <v>42013</v>
      </c>
      <c r="Q670" t="s">
        <v>42136</v>
      </c>
      <c r="R670" s="150" t="s">
        <v>2445</v>
      </c>
      <c r="S670" s="150" t="s">
        <v>6070</v>
      </c>
      <c r="T670" t="s">
        <v>17550</v>
      </c>
    </row>
    <row r="671">
      <c r="A671" s="144" t="s">
        <v>22363</v>
      </c>
      <c r="B671" s="144" t="s">
        <v>5522</v>
      </c>
      <c r="C671" s="144" t="s">
        <v>22364</v>
      </c>
      <c r="D671" s="144" t="s">
        <v>2136</v>
      </c>
      <c r="E671" s="144" t="s">
        <v>19864</v>
      </c>
      <c r="F671" s="145" t="s">
        <v>42119</v>
      </c>
      <c r="G671" s="147" t="s">
        <v>42011</v>
      </c>
      <c r="H671" s="147" t="s">
        <v>22365</v>
      </c>
      <c r="I671" s="144" t="s">
        <v>49</v>
      </c>
      <c r="J671" s="148">
        <v>2.87</v>
      </c>
      <c r="K671" s="149"/>
      <c r="L671" s="144"/>
      <c r="M671" t="s">
        <v>22366</v>
      </c>
      <c r="N671" t="s">
        <v>86</v>
      </c>
      <c r="O671" t="s">
        <v>86</v>
      </c>
      <c r="P671" t="s">
        <v>86</v>
      </c>
      <c r="Q671" t="s">
        <v>86</v>
      </c>
      <c r="R671" s="150" t="s">
        <v>86</v>
      </c>
      <c r="S671" s="150" t="s">
        <v>86</v>
      </c>
      <c r="T671" t="s">
        <v>14277</v>
      </c>
    </row>
    <row r="672">
      <c r="A672" s="144" t="s">
        <v>22381</v>
      </c>
      <c r="B672" s="144" t="s">
        <v>5522</v>
      </c>
      <c r="C672" s="144" t="s">
        <v>9674</v>
      </c>
      <c r="D672" s="144" t="s">
        <v>2136</v>
      </c>
      <c r="E672" s="144" t="s">
        <v>22175</v>
      </c>
      <c r="F672" s="145" t="s">
        <v>42119</v>
      </c>
      <c r="G672" s="147" t="s">
        <v>42011</v>
      </c>
      <c r="H672" s="147" t="s">
        <v>22382</v>
      </c>
      <c r="I672" s="144" t="s">
        <v>1330</v>
      </c>
      <c r="J672" s="148">
        <v>3.06</v>
      </c>
      <c r="K672" s="149"/>
      <c r="L672" s="144"/>
      <c r="M672" t="s">
        <v>22383</v>
      </c>
      <c r="N672" t="s">
        <v>86</v>
      </c>
      <c r="O672" t="s">
        <v>86</v>
      </c>
      <c r="P672" t="s">
        <v>86</v>
      </c>
      <c r="Q672" t="s">
        <v>86</v>
      </c>
      <c r="R672" s="150" t="s">
        <v>86</v>
      </c>
      <c r="S672" s="150" t="s">
        <v>86</v>
      </c>
      <c r="T672" t="s">
        <v>22393</v>
      </c>
    </row>
    <row r="673">
      <c r="A673" s="144" t="s">
        <v>22395</v>
      </c>
      <c r="B673" s="144" t="s">
        <v>5522</v>
      </c>
      <c r="C673" s="144" t="s">
        <v>4585</v>
      </c>
      <c r="D673" s="144" t="s">
        <v>2136</v>
      </c>
      <c r="E673" s="144" t="s">
        <v>19832</v>
      </c>
      <c r="F673" s="145" t="s">
        <v>42119</v>
      </c>
      <c r="G673" s="147" t="s">
        <v>42011</v>
      </c>
      <c r="H673" s="147" t="s">
        <v>22396</v>
      </c>
      <c r="I673" s="144" t="s">
        <v>49</v>
      </c>
      <c r="J673" s="148">
        <v>3.26</v>
      </c>
      <c r="K673" s="149"/>
      <c r="L673" s="144"/>
      <c r="M673" t="s">
        <v>22397</v>
      </c>
      <c r="N673" t="s">
        <v>42031</v>
      </c>
      <c r="O673" t="s">
        <v>42030</v>
      </c>
      <c r="P673" t="s">
        <v>42031</v>
      </c>
      <c r="Q673" t="s">
        <v>42035</v>
      </c>
      <c r="R673" s="150" t="s">
        <v>1489</v>
      </c>
      <c r="S673" s="150" t="s">
        <v>8552</v>
      </c>
      <c r="T673" t="s">
        <v>22410</v>
      </c>
    </row>
    <row r="674">
      <c r="A674" s="144" t="s">
        <v>22425</v>
      </c>
      <c r="B674" s="144" t="s">
        <v>5522</v>
      </c>
      <c r="C674" s="144" t="s">
        <v>5523</v>
      </c>
      <c r="D674" s="144" t="s">
        <v>2136</v>
      </c>
      <c r="E674" s="144" t="s">
        <v>19864</v>
      </c>
      <c r="F674" s="145" t="s">
        <v>42119</v>
      </c>
      <c r="G674" s="147" t="s">
        <v>42011</v>
      </c>
      <c r="H674" s="147" t="s">
        <v>22426</v>
      </c>
      <c r="I674" s="144" t="s">
        <v>49</v>
      </c>
      <c r="J674" s="148">
        <v>3.2</v>
      </c>
      <c r="K674" s="149" t="s">
        <v>5235</v>
      </c>
      <c r="L674" s="144"/>
      <c r="M674" t="s">
        <v>22427</v>
      </c>
      <c r="N674" t="s">
        <v>42052</v>
      </c>
      <c r="O674" t="s">
        <v>42114</v>
      </c>
      <c r="P674" t="s">
        <v>42015</v>
      </c>
      <c r="Q674" t="s">
        <v>42021</v>
      </c>
      <c r="R674" s="150" t="s">
        <v>1489</v>
      </c>
      <c r="S674" s="150" t="s">
        <v>2010</v>
      </c>
      <c r="T674" t="s">
        <v>22435</v>
      </c>
    </row>
    <row r="675">
      <c r="A675" s="144" t="s">
        <v>22456</v>
      </c>
      <c r="B675" s="144" t="s">
        <v>5522</v>
      </c>
      <c r="C675" s="144" t="s">
        <v>22457</v>
      </c>
      <c r="D675" s="144" t="s">
        <v>2136</v>
      </c>
      <c r="E675" s="144" t="s">
        <v>19745</v>
      </c>
      <c r="F675" s="145" t="s">
        <v>42119</v>
      </c>
      <c r="G675" s="147" t="s">
        <v>42011</v>
      </c>
      <c r="H675" s="147" t="s">
        <v>22458</v>
      </c>
      <c r="I675" s="144" t="s">
        <v>49</v>
      </c>
      <c r="J675" s="148">
        <v>4.05</v>
      </c>
      <c r="K675" s="149" t="s">
        <v>22460</v>
      </c>
      <c r="L675" s="144"/>
      <c r="M675" t="s">
        <v>22459</v>
      </c>
      <c r="N675" t="s">
        <v>42064</v>
      </c>
      <c r="O675" t="s">
        <v>42058</v>
      </c>
      <c r="P675" t="s">
        <v>42057</v>
      </c>
      <c r="Q675" t="s">
        <v>42067</v>
      </c>
      <c r="R675" s="150" t="s">
        <v>5526</v>
      </c>
      <c r="S675" s="150" t="s">
        <v>42042</v>
      </c>
      <c r="T675" t="s">
        <v>22471</v>
      </c>
    </row>
    <row r="676">
      <c r="A676" s="144" t="s">
        <v>22491</v>
      </c>
      <c r="B676" s="144" t="s">
        <v>5522</v>
      </c>
      <c r="C676" s="144" t="s">
        <v>5523</v>
      </c>
      <c r="D676" s="144" t="s">
        <v>2136</v>
      </c>
      <c r="E676" s="144" t="s">
        <v>19771</v>
      </c>
      <c r="F676" s="145" t="s">
        <v>42119</v>
      </c>
      <c r="G676" s="147" t="s">
        <v>42011</v>
      </c>
      <c r="H676" s="147" t="s">
        <v>22492</v>
      </c>
      <c r="I676" s="144" t="s">
        <v>49</v>
      </c>
      <c r="J676" s="148">
        <v>3.25</v>
      </c>
      <c r="K676" s="149" t="s">
        <v>1102</v>
      </c>
      <c r="L676" s="144"/>
      <c r="M676" t="s">
        <v>22493</v>
      </c>
      <c r="N676" t="s">
        <v>86</v>
      </c>
      <c r="O676" t="s">
        <v>86</v>
      </c>
      <c r="P676" t="s">
        <v>86</v>
      </c>
      <c r="Q676" t="s">
        <v>86</v>
      </c>
      <c r="R676" s="150" t="s">
        <v>86</v>
      </c>
      <c r="S676" s="150" t="s">
        <v>86</v>
      </c>
      <c r="T676" t="s">
        <v>22502</v>
      </c>
    </row>
    <row r="677">
      <c r="A677" s="144" t="s">
        <v>22514</v>
      </c>
      <c r="B677" s="144" t="s">
        <v>5522</v>
      </c>
      <c r="C677" s="144" t="s">
        <v>22515</v>
      </c>
      <c r="D677" s="144" t="s">
        <v>2136</v>
      </c>
      <c r="E677" s="144" t="s">
        <v>19771</v>
      </c>
      <c r="F677" s="145" t="s">
        <v>42119</v>
      </c>
      <c r="G677" s="147" t="s">
        <v>42011</v>
      </c>
      <c r="H677" s="147" t="s">
        <v>22516</v>
      </c>
      <c r="I677" s="144" t="s">
        <v>49</v>
      </c>
      <c r="J677" s="148">
        <v>3.21</v>
      </c>
      <c r="K677" s="149" t="s">
        <v>2560</v>
      </c>
      <c r="L677" s="144"/>
      <c r="M677" t="s">
        <v>22517</v>
      </c>
      <c r="N677" t="s">
        <v>42066</v>
      </c>
      <c r="O677" t="s">
        <v>42031</v>
      </c>
      <c r="P677" t="s">
        <v>42015</v>
      </c>
      <c r="Q677" t="s">
        <v>42021</v>
      </c>
      <c r="R677" s="150" t="s">
        <v>2445</v>
      </c>
      <c r="S677" s="150" t="s">
        <v>2010</v>
      </c>
      <c r="T677" t="s">
        <v>22525</v>
      </c>
    </row>
    <row r="678">
      <c r="A678" s="144" t="s">
        <v>22544</v>
      </c>
      <c r="B678" s="144" t="s">
        <v>5522</v>
      </c>
      <c r="C678" s="144" t="s">
        <v>22070</v>
      </c>
      <c r="D678" s="144" t="s">
        <v>2136</v>
      </c>
      <c r="E678" s="144" t="s">
        <v>19832</v>
      </c>
      <c r="F678" s="145" t="s">
        <v>42119</v>
      </c>
      <c r="G678" s="147" t="s">
        <v>42011</v>
      </c>
      <c r="H678" s="147" t="s">
        <v>22545</v>
      </c>
      <c r="I678" s="144" t="s">
        <v>49</v>
      </c>
      <c r="J678" s="148">
        <v>3.98</v>
      </c>
      <c r="K678" s="149" t="s">
        <v>86</v>
      </c>
      <c r="L678" s="144" t="s">
        <v>2261</v>
      </c>
      <c r="M678" t="s">
        <v>22072</v>
      </c>
      <c r="N678" t="s">
        <v>42064</v>
      </c>
      <c r="O678" t="s">
        <v>42058</v>
      </c>
      <c r="P678" t="s">
        <v>42024</v>
      </c>
      <c r="Q678" t="s">
        <v>42059</v>
      </c>
      <c r="R678" s="150" t="s">
        <v>42025</v>
      </c>
      <c r="S678" s="150" t="s">
        <v>3016</v>
      </c>
      <c r="T678" t="s">
        <v>22554</v>
      </c>
    </row>
    <row r="679">
      <c r="A679" s="144" t="s">
        <v>22555</v>
      </c>
      <c r="B679" s="144" t="s">
        <v>5522</v>
      </c>
      <c r="C679" s="144" t="s">
        <v>5523</v>
      </c>
      <c r="D679" s="144" t="s">
        <v>2136</v>
      </c>
      <c r="E679" s="144" t="s">
        <v>19864</v>
      </c>
      <c r="F679" s="145" t="s">
        <v>42119</v>
      </c>
      <c r="G679" s="147" t="s">
        <v>42011</v>
      </c>
      <c r="H679" s="147" t="s">
        <v>22556</v>
      </c>
      <c r="I679" s="144" t="s">
        <v>49</v>
      </c>
      <c r="J679" s="148">
        <v>3.06</v>
      </c>
      <c r="K679" s="149"/>
      <c r="L679" s="144"/>
      <c r="M679" t="s">
        <v>22557</v>
      </c>
      <c r="N679" t="s">
        <v>42064</v>
      </c>
      <c r="O679" t="s">
        <v>42058</v>
      </c>
      <c r="P679" t="s">
        <v>42024</v>
      </c>
      <c r="Q679" t="s">
        <v>42059</v>
      </c>
      <c r="R679" s="150" t="s">
        <v>42025</v>
      </c>
      <c r="S679" s="150" t="s">
        <v>3016</v>
      </c>
      <c r="T679" t="s">
        <v>22566</v>
      </c>
    </row>
    <row r="680">
      <c r="A680" s="144" t="s">
        <v>22576</v>
      </c>
      <c r="B680" s="144" t="s">
        <v>5522</v>
      </c>
      <c r="C680" s="144" t="s">
        <v>4585</v>
      </c>
      <c r="D680" s="144" t="s">
        <v>2136</v>
      </c>
      <c r="E680" s="144" t="s">
        <v>19864</v>
      </c>
      <c r="F680" s="145" t="s">
        <v>42119</v>
      </c>
      <c r="G680" s="147" t="s">
        <v>42011</v>
      </c>
      <c r="H680" s="147" t="s">
        <v>22577</v>
      </c>
      <c r="I680" s="144" t="s">
        <v>49</v>
      </c>
      <c r="J680" s="148">
        <v>3.38</v>
      </c>
      <c r="K680" s="149" t="s">
        <v>86</v>
      </c>
      <c r="L680" s="144" t="s">
        <v>86</v>
      </c>
      <c r="M680" t="s">
        <v>22578</v>
      </c>
      <c r="N680" t="s">
        <v>86</v>
      </c>
      <c r="O680" t="s">
        <v>86</v>
      </c>
      <c r="P680" t="s">
        <v>86</v>
      </c>
      <c r="Q680" t="s">
        <v>86</v>
      </c>
      <c r="R680" s="150" t="s">
        <v>86</v>
      </c>
      <c r="S680" s="150" t="s">
        <v>86</v>
      </c>
      <c r="T680" t="s">
        <v>422</v>
      </c>
    </row>
    <row r="681">
      <c r="A681" s="144" t="s">
        <v>22602</v>
      </c>
      <c r="B681" s="144" t="s">
        <v>5522</v>
      </c>
      <c r="C681" s="144" t="s">
        <v>22603</v>
      </c>
      <c r="D681" s="144" t="s">
        <v>2136</v>
      </c>
      <c r="E681" s="144" t="s">
        <v>42135</v>
      </c>
      <c r="F681" s="145" t="s">
        <v>42119</v>
      </c>
      <c r="G681" s="147" t="s">
        <v>42011</v>
      </c>
      <c r="H681" s="147" t="s">
        <v>22604</v>
      </c>
      <c r="I681" s="144" t="s">
        <v>49</v>
      </c>
      <c r="J681" s="148">
        <v>3.11</v>
      </c>
      <c r="K681" s="149"/>
      <c r="L681" s="144"/>
      <c r="M681" t="s">
        <v>22605</v>
      </c>
      <c r="N681" t="s">
        <v>42038</v>
      </c>
      <c r="O681" t="s">
        <v>42039</v>
      </c>
      <c r="P681" t="s">
        <v>42038</v>
      </c>
      <c r="Q681" t="s">
        <v>42049</v>
      </c>
      <c r="R681" s="150" t="s">
        <v>42041</v>
      </c>
      <c r="S681" s="150" t="s">
        <v>12065</v>
      </c>
      <c r="T681" t="s">
        <v>22615</v>
      </c>
    </row>
    <row r="682">
      <c r="A682" s="144" t="s">
        <v>22623</v>
      </c>
      <c r="B682" s="144" t="s">
        <v>5522</v>
      </c>
      <c r="C682" s="144" t="s">
        <v>22369</v>
      </c>
      <c r="D682" s="144" t="s">
        <v>2136</v>
      </c>
      <c r="E682" s="144" t="s">
        <v>19832</v>
      </c>
      <c r="F682" s="145" t="s">
        <v>42119</v>
      </c>
      <c r="G682" s="147" t="s">
        <v>42011</v>
      </c>
      <c r="H682" s="147" t="s">
        <v>22624</v>
      </c>
      <c r="I682" s="144" t="s">
        <v>49</v>
      </c>
      <c r="J682" s="148">
        <v>3.5</v>
      </c>
      <c r="K682" s="149"/>
      <c r="L682" s="144" t="s">
        <v>19318</v>
      </c>
      <c r="M682" t="s">
        <v>22625</v>
      </c>
      <c r="N682" t="s">
        <v>42031</v>
      </c>
      <c r="O682" t="s">
        <v>42064</v>
      </c>
      <c r="P682" t="s">
        <v>42039</v>
      </c>
      <c r="Q682" t="s">
        <v>42024</v>
      </c>
      <c r="R682" s="150" t="s">
        <v>6070</v>
      </c>
      <c r="S682" s="150" t="s">
        <v>42025</v>
      </c>
      <c r="T682" t="s">
        <v>22636</v>
      </c>
    </row>
    <row r="683">
      <c r="A683" s="144" t="s">
        <v>22641</v>
      </c>
      <c r="B683" s="144" t="s">
        <v>5522</v>
      </c>
      <c r="C683" s="144" t="s">
        <v>22642</v>
      </c>
      <c r="D683" s="144" t="s">
        <v>2136</v>
      </c>
      <c r="E683" s="144" t="s">
        <v>19745</v>
      </c>
      <c r="F683" s="145" t="s">
        <v>42119</v>
      </c>
      <c r="G683" s="147" t="s">
        <v>42011</v>
      </c>
      <c r="H683" s="147" t="s">
        <v>22643</v>
      </c>
      <c r="I683" s="144" t="s">
        <v>49</v>
      </c>
      <c r="J683" s="148">
        <v>4.04</v>
      </c>
      <c r="K683" s="149"/>
      <c r="L683" s="144" t="s">
        <v>422</v>
      </c>
      <c r="M683" t="s">
        <v>22644</v>
      </c>
      <c r="N683" t="s">
        <v>86</v>
      </c>
      <c r="O683" t="s">
        <v>86</v>
      </c>
      <c r="P683" t="s">
        <v>86</v>
      </c>
      <c r="Q683" t="s">
        <v>86</v>
      </c>
      <c r="R683" s="150" t="s">
        <v>86</v>
      </c>
      <c r="S683" s="150" t="s">
        <v>86</v>
      </c>
      <c r="T683" t="s">
        <v>22656</v>
      </c>
    </row>
    <row r="684">
      <c r="A684" s="144" t="s">
        <v>22674</v>
      </c>
      <c r="B684" s="144" t="s">
        <v>5522</v>
      </c>
      <c r="C684" s="144" t="s">
        <v>5611</v>
      </c>
      <c r="D684" s="144" t="s">
        <v>2136</v>
      </c>
      <c r="E684" s="144" t="s">
        <v>19832</v>
      </c>
      <c r="F684" s="145" t="s">
        <v>42119</v>
      </c>
      <c r="G684" s="147" t="s">
        <v>42011</v>
      </c>
      <c r="H684" s="147" t="s">
        <v>22675</v>
      </c>
      <c r="I684" s="144" t="s">
        <v>49</v>
      </c>
      <c r="J684" s="148">
        <v>3.84</v>
      </c>
      <c r="K684" s="149" t="s">
        <v>5418</v>
      </c>
      <c r="L684" s="144"/>
      <c r="M684" t="s">
        <v>22676</v>
      </c>
      <c r="N684" t="s">
        <v>42015</v>
      </c>
      <c r="O684" t="s">
        <v>42031</v>
      </c>
      <c r="P684" t="s">
        <v>42015</v>
      </c>
      <c r="Q684" t="s">
        <v>42021</v>
      </c>
      <c r="R684" s="150" t="s">
        <v>1489</v>
      </c>
      <c r="S684" s="150" t="s">
        <v>22460</v>
      </c>
      <c r="T684" t="s">
        <v>22685</v>
      </c>
    </row>
    <row r="685">
      <c r="A685" s="144" t="s">
        <v>22721</v>
      </c>
      <c r="B685" s="144" t="s">
        <v>5522</v>
      </c>
      <c r="C685" s="144" t="s">
        <v>5611</v>
      </c>
      <c r="D685" s="144" t="s">
        <v>2136</v>
      </c>
      <c r="E685" s="144" t="s">
        <v>42135</v>
      </c>
      <c r="F685" s="145" t="s">
        <v>42119</v>
      </c>
      <c r="G685" s="147" t="s">
        <v>42011</v>
      </c>
      <c r="H685" s="147" t="s">
        <v>22722</v>
      </c>
      <c r="I685" s="144" t="s">
        <v>49</v>
      </c>
      <c r="J685" s="148">
        <v>3.24</v>
      </c>
      <c r="K685" s="149"/>
      <c r="L685" s="144"/>
      <c r="M685" t="s">
        <v>22723</v>
      </c>
      <c r="N685" t="s">
        <v>86</v>
      </c>
      <c r="O685" t="s">
        <v>86</v>
      </c>
      <c r="P685" t="s">
        <v>86</v>
      </c>
      <c r="Q685" t="s">
        <v>86</v>
      </c>
      <c r="R685" s="150" t="s">
        <v>86</v>
      </c>
      <c r="S685" s="150" t="s">
        <v>86</v>
      </c>
      <c r="T685" t="s">
        <v>22732</v>
      </c>
    </row>
    <row r="686">
      <c r="A686" s="144" t="s">
        <v>22738</v>
      </c>
      <c r="B686" s="144" t="s">
        <v>5896</v>
      </c>
      <c r="C686" s="144" t="s">
        <v>2746</v>
      </c>
      <c r="D686" s="144" t="s">
        <v>3309</v>
      </c>
      <c r="E686" s="144" t="s">
        <v>21004</v>
      </c>
      <c r="F686" s="145" t="s">
        <v>42119</v>
      </c>
      <c r="G686" s="147" t="s">
        <v>42011</v>
      </c>
      <c r="H686" s="147" t="s">
        <v>22739</v>
      </c>
      <c r="I686" s="144" t="s">
        <v>2373</v>
      </c>
      <c r="J686" s="148">
        <v>3.23</v>
      </c>
      <c r="K686" s="149"/>
      <c r="L686" s="144"/>
      <c r="M686" t="s">
        <v>22740</v>
      </c>
      <c r="N686" t="s">
        <v>42034</v>
      </c>
      <c r="O686" t="s">
        <v>42023</v>
      </c>
      <c r="P686" t="s">
        <v>42137</v>
      </c>
      <c r="Q686" t="s">
        <v>42040</v>
      </c>
      <c r="R686" s="150" t="s">
        <v>42041</v>
      </c>
      <c r="S686" s="150" t="s">
        <v>12065</v>
      </c>
      <c r="T686" t="s">
        <v>22749</v>
      </c>
    </row>
    <row r="687">
      <c r="A687" s="144" t="s">
        <v>22774</v>
      </c>
      <c r="B687" s="144" t="s">
        <v>5896</v>
      </c>
      <c r="C687" s="144" t="s">
        <v>22775</v>
      </c>
      <c r="D687" s="144" t="s">
        <v>3309</v>
      </c>
      <c r="E687" s="144" t="s">
        <v>21004</v>
      </c>
      <c r="F687" s="145" t="s">
        <v>42119</v>
      </c>
      <c r="G687" s="147" t="s">
        <v>42011</v>
      </c>
      <c r="H687" s="147" t="s">
        <v>22776</v>
      </c>
      <c r="I687" s="144" t="s">
        <v>49</v>
      </c>
      <c r="J687" s="148">
        <v>3.42</v>
      </c>
      <c r="K687" s="149"/>
      <c r="L687" s="144" t="s">
        <v>19695</v>
      </c>
      <c r="M687" t="s">
        <v>22777</v>
      </c>
      <c r="N687" t="s">
        <v>42034</v>
      </c>
      <c r="O687" t="s">
        <v>42021</v>
      </c>
      <c r="P687" t="s">
        <v>42045</v>
      </c>
      <c r="Q687" t="s">
        <v>42023</v>
      </c>
      <c r="R687" s="150" t="s">
        <v>42041</v>
      </c>
      <c r="S687" s="150" t="s">
        <v>8552</v>
      </c>
      <c r="T687" t="s">
        <v>22786</v>
      </c>
    </row>
    <row r="688">
      <c r="A688" s="144" t="s">
        <v>22801</v>
      </c>
      <c r="B688" s="144" t="s">
        <v>5896</v>
      </c>
      <c r="C688" s="144" t="s">
        <v>22802</v>
      </c>
      <c r="D688" s="144" t="s">
        <v>3309</v>
      </c>
      <c r="E688" s="144" t="s">
        <v>21004</v>
      </c>
      <c r="F688" s="145" t="s">
        <v>42119</v>
      </c>
      <c r="G688" s="147" t="s">
        <v>42011</v>
      </c>
      <c r="H688" s="147" t="s">
        <v>22803</v>
      </c>
      <c r="I688" s="144" t="s">
        <v>8000</v>
      </c>
      <c r="J688" s="148">
        <v>3.5</v>
      </c>
      <c r="K688" s="149"/>
      <c r="L688" s="144" t="s">
        <v>8419</v>
      </c>
      <c r="M688" t="s">
        <v>22804</v>
      </c>
      <c r="N688" t="s">
        <v>86</v>
      </c>
      <c r="O688" t="s">
        <v>86</v>
      </c>
      <c r="P688" t="s">
        <v>86</v>
      </c>
      <c r="Q688" t="s">
        <v>86</v>
      </c>
      <c r="R688" s="150" t="s">
        <v>86</v>
      </c>
      <c r="S688" s="150" t="s">
        <v>86</v>
      </c>
      <c r="T688" t="s">
        <v>22813</v>
      </c>
    </row>
    <row r="689">
      <c r="A689" s="144" t="s">
        <v>22838</v>
      </c>
      <c r="B689" s="144" t="s">
        <v>5896</v>
      </c>
      <c r="C689" s="144" t="s">
        <v>14865</v>
      </c>
      <c r="D689" s="144" t="s">
        <v>3309</v>
      </c>
      <c r="E689" s="144" t="s">
        <v>21004</v>
      </c>
      <c r="F689" s="145" t="s">
        <v>42119</v>
      </c>
      <c r="G689" s="147" t="s">
        <v>42011</v>
      </c>
      <c r="H689" s="147" t="s">
        <v>22839</v>
      </c>
      <c r="I689" s="144" t="s">
        <v>22840</v>
      </c>
      <c r="J689" s="148">
        <v>3.7</v>
      </c>
      <c r="K689" s="149"/>
      <c r="L689" s="144"/>
      <c r="M689" t="s">
        <v>22841</v>
      </c>
      <c r="N689" t="s">
        <v>42040</v>
      </c>
      <c r="O689" t="s">
        <v>42022</v>
      </c>
      <c r="P689" t="s">
        <v>42040</v>
      </c>
      <c r="Q689" t="s">
        <v>42024</v>
      </c>
      <c r="R689" s="150" t="s">
        <v>12032</v>
      </c>
      <c r="S689" s="150" t="s">
        <v>8453</v>
      </c>
      <c r="T689" t="s">
        <v>22852</v>
      </c>
    </row>
    <row r="690">
      <c r="A690" s="144" t="s">
        <v>22881</v>
      </c>
      <c r="B690" s="144" t="s">
        <v>5896</v>
      </c>
      <c r="C690" s="144" t="s">
        <v>2765</v>
      </c>
      <c r="D690" s="144" t="s">
        <v>3309</v>
      </c>
      <c r="E690" s="144" t="s">
        <v>21004</v>
      </c>
      <c r="F690" s="145" t="s">
        <v>42119</v>
      </c>
      <c r="G690" s="147" t="s">
        <v>42011</v>
      </c>
      <c r="H690" s="147" t="s">
        <v>22882</v>
      </c>
      <c r="I690" s="144" t="s">
        <v>21108</v>
      </c>
      <c r="J690" s="148">
        <v>3.7</v>
      </c>
      <c r="K690" s="149"/>
      <c r="L690" s="144" t="s">
        <v>15977</v>
      </c>
      <c r="M690" t="s">
        <v>22883</v>
      </c>
      <c r="N690" t="s">
        <v>42040</v>
      </c>
      <c r="O690" t="s">
        <v>42035</v>
      </c>
      <c r="P690" t="s">
        <v>42028</v>
      </c>
      <c r="Q690" t="s">
        <v>42022</v>
      </c>
      <c r="R690" s="150" t="s">
        <v>12032</v>
      </c>
      <c r="S690" s="150" t="s">
        <v>22460</v>
      </c>
      <c r="T690" t="s">
        <v>22895</v>
      </c>
    </row>
    <row r="691">
      <c r="A691" s="152" t="s">
        <v>22912</v>
      </c>
      <c r="B691" s="152" t="s">
        <v>5896</v>
      </c>
      <c r="C691" s="154" t="s">
        <v>6131</v>
      </c>
      <c r="D691" s="154" t="s">
        <v>3309</v>
      </c>
      <c r="E691" s="144" t="s">
        <v>21004</v>
      </c>
      <c r="F691" s="145" t="s">
        <v>42119</v>
      </c>
      <c r="G691" s="147" t="s">
        <v>42011</v>
      </c>
      <c r="H691" s="155">
        <v>170532.0</v>
      </c>
      <c r="I691" s="156" t="s">
        <v>49</v>
      </c>
      <c r="J691" s="148">
        <v>3.73</v>
      </c>
      <c r="K691" s="149"/>
      <c r="L691" s="157">
        <v>76.0</v>
      </c>
      <c r="M691" t="s">
        <v>22913</v>
      </c>
      <c r="N691" t="s">
        <v>86</v>
      </c>
      <c r="O691" t="s">
        <v>86</v>
      </c>
      <c r="P691" t="s">
        <v>86</v>
      </c>
      <c r="Q691" t="s">
        <v>86</v>
      </c>
      <c r="R691" s="150" t="s">
        <v>86</v>
      </c>
      <c r="S691" s="150" t="s">
        <v>86</v>
      </c>
    </row>
    <row r="692">
      <c r="A692" s="144" t="s">
        <v>22928</v>
      </c>
      <c r="B692" s="144" t="s">
        <v>5896</v>
      </c>
      <c r="C692" s="144" t="s">
        <v>22929</v>
      </c>
      <c r="D692" s="144" t="s">
        <v>3309</v>
      </c>
      <c r="E692" s="144" t="s">
        <v>21004</v>
      </c>
      <c r="F692" s="145" t="s">
        <v>42119</v>
      </c>
      <c r="G692" s="147" t="s">
        <v>42011</v>
      </c>
      <c r="H692" s="147" t="s">
        <v>22930</v>
      </c>
      <c r="I692" s="144" t="s">
        <v>20129</v>
      </c>
      <c r="J692" s="148">
        <v>3.18</v>
      </c>
      <c r="K692" s="149"/>
      <c r="L692" s="144"/>
      <c r="M692" t="s">
        <v>9149</v>
      </c>
      <c r="N692" t="s">
        <v>86</v>
      </c>
      <c r="O692" t="s">
        <v>86</v>
      </c>
      <c r="P692" t="s">
        <v>86</v>
      </c>
      <c r="Q692" t="s">
        <v>86</v>
      </c>
      <c r="R692" s="150" t="s">
        <v>86</v>
      </c>
      <c r="S692" s="150" t="s">
        <v>86</v>
      </c>
      <c r="T692" t="s">
        <v>22937</v>
      </c>
    </row>
    <row r="693">
      <c r="A693" s="144" t="s">
        <v>22961</v>
      </c>
      <c r="B693" s="144" t="s">
        <v>6151</v>
      </c>
      <c r="C693" s="144" t="s">
        <v>6152</v>
      </c>
      <c r="D693" s="144" t="s">
        <v>3309</v>
      </c>
      <c r="E693" s="144" t="s">
        <v>42138</v>
      </c>
      <c r="F693" s="145" t="s">
        <v>42119</v>
      </c>
      <c r="G693" s="147" t="s">
        <v>42011</v>
      </c>
      <c r="H693" s="147" t="s">
        <v>22963</v>
      </c>
      <c r="I693" s="144" t="s">
        <v>16552</v>
      </c>
      <c r="J693" s="148">
        <v>3.12</v>
      </c>
      <c r="K693" s="149"/>
      <c r="L693" s="144"/>
      <c r="M693" t="s">
        <v>22964</v>
      </c>
      <c r="N693" t="s">
        <v>42050</v>
      </c>
      <c r="O693" t="s">
        <v>42114</v>
      </c>
      <c r="P693" t="s">
        <v>42079</v>
      </c>
      <c r="Q693" t="s">
        <v>42136</v>
      </c>
      <c r="R693" s="150" t="s">
        <v>42055</v>
      </c>
      <c r="S693" s="150" t="s">
        <v>12032</v>
      </c>
      <c r="T693" t="s">
        <v>18706</v>
      </c>
    </row>
    <row r="694">
      <c r="A694" s="144" t="s">
        <v>22993</v>
      </c>
      <c r="B694" s="144" t="s">
        <v>6151</v>
      </c>
      <c r="C694" s="144" t="s">
        <v>15207</v>
      </c>
      <c r="D694" s="144" t="s">
        <v>3309</v>
      </c>
      <c r="E694" s="144" t="s">
        <v>22994</v>
      </c>
      <c r="F694" s="145" t="s">
        <v>42119</v>
      </c>
      <c r="G694" s="147" t="s">
        <v>42011</v>
      </c>
      <c r="H694" s="147" t="s">
        <v>22995</v>
      </c>
      <c r="I694" s="144" t="s">
        <v>22996</v>
      </c>
      <c r="J694" s="148">
        <v>3.39</v>
      </c>
      <c r="K694" s="149"/>
      <c r="L694" s="144"/>
      <c r="M694" t="s">
        <v>22997</v>
      </c>
      <c r="N694" t="s">
        <v>86</v>
      </c>
      <c r="O694" t="s">
        <v>86</v>
      </c>
      <c r="P694" t="s">
        <v>86</v>
      </c>
      <c r="Q694" t="s">
        <v>86</v>
      </c>
      <c r="R694" s="150" t="s">
        <v>86</v>
      </c>
      <c r="S694" s="150" t="s">
        <v>86</v>
      </c>
      <c r="T694" t="s">
        <v>23008</v>
      </c>
    </row>
    <row r="695">
      <c r="A695" s="144" t="s">
        <v>23021</v>
      </c>
      <c r="B695" s="144" t="s">
        <v>6151</v>
      </c>
      <c r="C695" s="144" t="s">
        <v>23022</v>
      </c>
      <c r="D695" s="144" t="s">
        <v>3309</v>
      </c>
      <c r="E695" s="144" t="s">
        <v>42138</v>
      </c>
      <c r="F695" s="145" t="s">
        <v>42119</v>
      </c>
      <c r="G695" s="147" t="s">
        <v>42011</v>
      </c>
      <c r="H695" s="147" t="s">
        <v>23023</v>
      </c>
      <c r="I695" s="144" t="s">
        <v>219</v>
      </c>
      <c r="J695" s="148">
        <v>3.5</v>
      </c>
      <c r="K695" s="149"/>
      <c r="L695" s="144"/>
      <c r="M695" t="s">
        <v>23024</v>
      </c>
      <c r="N695" t="s">
        <v>86</v>
      </c>
      <c r="O695" t="s">
        <v>86</v>
      </c>
      <c r="P695" t="s">
        <v>86</v>
      </c>
      <c r="Q695" t="s">
        <v>86</v>
      </c>
      <c r="R695" s="150" t="s">
        <v>86</v>
      </c>
      <c r="S695" s="150" t="s">
        <v>86</v>
      </c>
      <c r="T695" t="s">
        <v>23033</v>
      </c>
    </row>
    <row r="696">
      <c r="A696" s="144" t="s">
        <v>23053</v>
      </c>
      <c r="B696" s="144" t="s">
        <v>6151</v>
      </c>
      <c r="C696" s="144" t="s">
        <v>23054</v>
      </c>
      <c r="D696" s="144" t="s">
        <v>3309</v>
      </c>
      <c r="E696" s="144" t="s">
        <v>42138</v>
      </c>
      <c r="F696" s="145" t="s">
        <v>42119</v>
      </c>
      <c r="G696" s="147" t="s">
        <v>42011</v>
      </c>
      <c r="H696" s="147" t="s">
        <v>23055</v>
      </c>
      <c r="I696" s="144" t="s">
        <v>49</v>
      </c>
      <c r="J696" s="148">
        <v>4.01</v>
      </c>
      <c r="K696" s="149"/>
      <c r="L696" s="144" t="s">
        <v>9619</v>
      </c>
      <c r="M696" t="s">
        <v>23056</v>
      </c>
      <c r="N696" t="s">
        <v>42035</v>
      </c>
      <c r="O696" t="s">
        <v>42058</v>
      </c>
      <c r="P696" t="s">
        <v>42024</v>
      </c>
      <c r="Q696" t="s">
        <v>42059</v>
      </c>
      <c r="R696" s="150" t="s">
        <v>8453</v>
      </c>
      <c r="S696" s="150" t="s">
        <v>3016</v>
      </c>
      <c r="T696" t="s">
        <v>23067</v>
      </c>
    </row>
    <row r="697">
      <c r="A697" s="144" t="s">
        <v>23083</v>
      </c>
      <c r="B697" s="144" t="s">
        <v>6151</v>
      </c>
      <c r="C697" s="144" t="s">
        <v>15285</v>
      </c>
      <c r="D697" s="144" t="s">
        <v>3309</v>
      </c>
      <c r="E697" s="144" t="s">
        <v>42138</v>
      </c>
      <c r="F697" s="145" t="s">
        <v>42119</v>
      </c>
      <c r="G697" s="147" t="s">
        <v>42011</v>
      </c>
      <c r="H697" s="147" t="s">
        <v>23084</v>
      </c>
      <c r="I697" s="144" t="s">
        <v>16552</v>
      </c>
      <c r="J697" s="148">
        <v>3.54</v>
      </c>
      <c r="K697" s="149"/>
      <c r="L697" s="144" t="s">
        <v>23086</v>
      </c>
      <c r="M697" t="s">
        <v>23085</v>
      </c>
      <c r="N697" t="s">
        <v>42028</v>
      </c>
      <c r="O697" t="s">
        <v>42053</v>
      </c>
      <c r="P697" t="s">
        <v>42139</v>
      </c>
      <c r="Q697" t="s">
        <v>42083</v>
      </c>
      <c r="R697" s="150" t="s">
        <v>2445</v>
      </c>
      <c r="S697" s="150" t="s">
        <v>8552</v>
      </c>
      <c r="T697" t="s">
        <v>23098</v>
      </c>
    </row>
    <row r="698">
      <c r="A698" s="144" t="s">
        <v>23106</v>
      </c>
      <c r="B698" s="144" t="s">
        <v>6151</v>
      </c>
      <c r="C698" s="144" t="s">
        <v>23107</v>
      </c>
      <c r="D698" s="144" t="s">
        <v>3309</v>
      </c>
      <c r="E698" s="144" t="s">
        <v>22994</v>
      </c>
      <c r="F698" s="145" t="s">
        <v>42119</v>
      </c>
      <c r="G698" s="147" t="s">
        <v>42011</v>
      </c>
      <c r="H698" s="147" t="s">
        <v>23108</v>
      </c>
      <c r="I698" s="144" t="s">
        <v>23109</v>
      </c>
      <c r="J698" s="148">
        <v>3.22</v>
      </c>
      <c r="K698" s="149"/>
      <c r="L698" s="144"/>
      <c r="M698" t="s">
        <v>23110</v>
      </c>
      <c r="N698" t="s">
        <v>42038</v>
      </c>
      <c r="O698" t="s">
        <v>42039</v>
      </c>
      <c r="P698" t="s">
        <v>42038</v>
      </c>
      <c r="Q698" t="s">
        <v>42023</v>
      </c>
      <c r="R698" s="150" t="s">
        <v>4025</v>
      </c>
      <c r="S698" s="150" t="s">
        <v>12032</v>
      </c>
      <c r="T698" t="s">
        <v>23120</v>
      </c>
    </row>
    <row r="699">
      <c r="A699" s="144" t="s">
        <v>23128</v>
      </c>
      <c r="B699" s="144" t="s">
        <v>6151</v>
      </c>
      <c r="C699" s="144" t="s">
        <v>23129</v>
      </c>
      <c r="D699" s="144" t="s">
        <v>3309</v>
      </c>
      <c r="E699" s="144" t="s">
        <v>42138</v>
      </c>
      <c r="F699" s="145" t="s">
        <v>42119</v>
      </c>
      <c r="G699" s="147" t="s">
        <v>42011</v>
      </c>
      <c r="H699" s="147" t="s">
        <v>23130</v>
      </c>
      <c r="I699" s="144" t="s">
        <v>16552</v>
      </c>
      <c r="J699" s="148">
        <v>3.6</v>
      </c>
      <c r="K699" s="149" t="s">
        <v>86</v>
      </c>
      <c r="L699" s="144" t="s">
        <v>23132</v>
      </c>
      <c r="M699" t="s">
        <v>23131</v>
      </c>
      <c r="N699" t="s">
        <v>86</v>
      </c>
      <c r="O699" t="s">
        <v>86</v>
      </c>
      <c r="P699" t="s">
        <v>86</v>
      </c>
      <c r="Q699" t="s">
        <v>86</v>
      </c>
      <c r="R699" s="150" t="s">
        <v>86</v>
      </c>
      <c r="S699" s="150" t="s">
        <v>86</v>
      </c>
      <c r="T699" t="s">
        <v>23139</v>
      </c>
    </row>
    <row r="700">
      <c r="A700" s="144" t="s">
        <v>23177</v>
      </c>
      <c r="B700" s="144" t="s">
        <v>6151</v>
      </c>
      <c r="C700" s="144" t="s">
        <v>6203</v>
      </c>
      <c r="D700" s="144" t="s">
        <v>3309</v>
      </c>
      <c r="E700" s="144" t="s">
        <v>42138</v>
      </c>
      <c r="F700" s="145" t="s">
        <v>42119</v>
      </c>
      <c r="G700" s="147" t="s">
        <v>42011</v>
      </c>
      <c r="H700" s="147" t="s">
        <v>23178</v>
      </c>
      <c r="I700" s="144" t="s">
        <v>2373</v>
      </c>
      <c r="J700" s="148">
        <v>3.44</v>
      </c>
      <c r="K700" s="149"/>
      <c r="L700" s="144"/>
      <c r="M700" t="s">
        <v>23179</v>
      </c>
      <c r="N700" t="s">
        <v>42140</v>
      </c>
      <c r="O700" t="s">
        <v>42094</v>
      </c>
      <c r="P700" t="s">
        <v>42052</v>
      </c>
      <c r="Q700" t="s">
        <v>42037</v>
      </c>
      <c r="R700" s="150" t="s">
        <v>2445</v>
      </c>
      <c r="S700" s="150" t="s">
        <v>2010</v>
      </c>
      <c r="T700" t="s">
        <v>18706</v>
      </c>
    </row>
    <row r="701">
      <c r="A701" s="144" t="s">
        <v>23219</v>
      </c>
      <c r="B701" s="144" t="s">
        <v>6151</v>
      </c>
      <c r="C701" s="144" t="s">
        <v>6203</v>
      </c>
      <c r="D701" s="144" t="s">
        <v>3309</v>
      </c>
      <c r="E701" s="144" t="s">
        <v>42138</v>
      </c>
      <c r="F701" s="145" t="s">
        <v>42119</v>
      </c>
      <c r="G701" s="147" t="s">
        <v>42011</v>
      </c>
      <c r="H701" s="147" t="s">
        <v>23220</v>
      </c>
      <c r="I701" s="144" t="s">
        <v>8000</v>
      </c>
      <c r="J701" s="148">
        <v>3.94</v>
      </c>
      <c r="K701" s="149"/>
      <c r="L701" s="144" t="s">
        <v>2010</v>
      </c>
      <c r="M701" t="s">
        <v>23221</v>
      </c>
      <c r="N701" t="s">
        <v>42030</v>
      </c>
      <c r="O701" t="s">
        <v>42047</v>
      </c>
      <c r="P701" t="s">
        <v>42030</v>
      </c>
      <c r="Q701" t="s">
        <v>42063</v>
      </c>
      <c r="R701" s="150" t="s">
        <v>22460</v>
      </c>
      <c r="S701" s="150" t="s">
        <v>5614</v>
      </c>
      <c r="T701" t="s">
        <v>23233</v>
      </c>
    </row>
    <row r="702">
      <c r="A702" s="144" t="s">
        <v>23251</v>
      </c>
      <c r="B702" s="144" t="s">
        <v>6151</v>
      </c>
      <c r="C702" s="144" t="s">
        <v>23252</v>
      </c>
      <c r="D702" s="144" t="s">
        <v>3309</v>
      </c>
      <c r="E702" s="144" t="s">
        <v>22994</v>
      </c>
      <c r="F702" s="145" t="s">
        <v>42119</v>
      </c>
      <c r="G702" s="147" t="s">
        <v>42011</v>
      </c>
      <c r="H702" s="147" t="s">
        <v>23253</v>
      </c>
      <c r="I702" s="144" t="s">
        <v>23254</v>
      </c>
      <c r="J702" s="148">
        <v>3.46</v>
      </c>
      <c r="K702" s="149"/>
      <c r="L702" s="144"/>
      <c r="M702" t="s">
        <v>23255</v>
      </c>
      <c r="N702" t="s">
        <v>42073</v>
      </c>
      <c r="O702" t="s">
        <v>42141</v>
      </c>
      <c r="P702" t="s">
        <v>42072</v>
      </c>
      <c r="Q702" t="s">
        <v>42031</v>
      </c>
      <c r="R702" s="150" t="s">
        <v>1489</v>
      </c>
      <c r="S702" s="150" t="s">
        <v>8552</v>
      </c>
      <c r="T702" t="s">
        <v>23265</v>
      </c>
    </row>
    <row r="703">
      <c r="A703" s="144" t="s">
        <v>23282</v>
      </c>
      <c r="B703" s="144" t="s">
        <v>6151</v>
      </c>
      <c r="C703" s="144" t="s">
        <v>6152</v>
      </c>
      <c r="D703" s="144" t="s">
        <v>3309</v>
      </c>
      <c r="E703" s="144" t="s">
        <v>22994</v>
      </c>
      <c r="F703" s="145" t="s">
        <v>42119</v>
      </c>
      <c r="G703" s="147" t="s">
        <v>42011</v>
      </c>
      <c r="H703" s="147" t="s">
        <v>23283</v>
      </c>
      <c r="I703" s="144" t="s">
        <v>13396</v>
      </c>
      <c r="J703" s="148">
        <v>3.33</v>
      </c>
      <c r="K703" s="149"/>
      <c r="L703" s="144"/>
      <c r="M703" t="s">
        <v>23284</v>
      </c>
      <c r="N703" t="s">
        <v>42038</v>
      </c>
      <c r="O703" t="s">
        <v>42142</v>
      </c>
      <c r="P703" t="s">
        <v>42045</v>
      </c>
      <c r="Q703" t="s">
        <v>42023</v>
      </c>
      <c r="R703" s="150" t="s">
        <v>4025</v>
      </c>
      <c r="S703" s="150" t="s">
        <v>42029</v>
      </c>
      <c r="T703" t="s">
        <v>23292</v>
      </c>
    </row>
    <row r="704">
      <c r="A704" s="144" t="s">
        <v>23312</v>
      </c>
      <c r="B704" s="144" t="s">
        <v>6151</v>
      </c>
      <c r="C704" s="144" t="s">
        <v>23313</v>
      </c>
      <c r="D704" s="144" t="s">
        <v>3309</v>
      </c>
      <c r="E704" s="144" t="s">
        <v>42138</v>
      </c>
      <c r="F704" s="145" t="s">
        <v>42119</v>
      </c>
      <c r="G704" s="147" t="s">
        <v>42011</v>
      </c>
      <c r="H704" s="147" t="s">
        <v>23314</v>
      </c>
      <c r="I704" s="144" t="s">
        <v>1330</v>
      </c>
      <c r="J704" s="148">
        <v>3.45</v>
      </c>
      <c r="K704" s="149"/>
      <c r="L704" s="144" t="s">
        <v>23132</v>
      </c>
      <c r="M704" t="s">
        <v>23315</v>
      </c>
      <c r="N704" t="s">
        <v>42079</v>
      </c>
      <c r="O704" t="s">
        <v>42094</v>
      </c>
      <c r="P704" t="s">
        <v>42038</v>
      </c>
      <c r="Q704" t="s">
        <v>42039</v>
      </c>
      <c r="R704" s="150" t="s">
        <v>42054</v>
      </c>
      <c r="S704" s="150" t="s">
        <v>8552</v>
      </c>
      <c r="T704" t="s">
        <v>23324</v>
      </c>
    </row>
    <row r="705">
      <c r="A705" s="144" t="s">
        <v>23331</v>
      </c>
      <c r="B705" s="144" t="s">
        <v>6151</v>
      </c>
      <c r="C705" s="144" t="s">
        <v>23332</v>
      </c>
      <c r="D705" s="144" t="s">
        <v>3309</v>
      </c>
      <c r="E705" s="144" t="s">
        <v>42138</v>
      </c>
      <c r="F705" s="145" t="s">
        <v>42119</v>
      </c>
      <c r="G705" s="147" t="s">
        <v>42011</v>
      </c>
      <c r="H705" s="147" t="s">
        <v>23333</v>
      </c>
      <c r="I705" s="144" t="s">
        <v>1330</v>
      </c>
      <c r="J705" s="148">
        <v>3.34</v>
      </c>
      <c r="K705" s="149"/>
      <c r="L705" s="144"/>
      <c r="M705" t="s">
        <v>23334</v>
      </c>
      <c r="N705" t="s">
        <v>86</v>
      </c>
      <c r="O705" t="s">
        <v>86</v>
      </c>
      <c r="P705" t="s">
        <v>86</v>
      </c>
      <c r="Q705" t="s">
        <v>86</v>
      </c>
      <c r="R705" s="150" t="s">
        <v>86</v>
      </c>
      <c r="S705" s="150" t="s">
        <v>86</v>
      </c>
      <c r="T705" t="s">
        <v>23343</v>
      </c>
    </row>
    <row r="706">
      <c r="A706" s="144" t="s">
        <v>23348</v>
      </c>
      <c r="B706" s="144" t="s">
        <v>6151</v>
      </c>
      <c r="C706" s="144" t="s">
        <v>23054</v>
      </c>
      <c r="D706" s="144" t="s">
        <v>3309</v>
      </c>
      <c r="E706" s="144" t="s">
        <v>42138</v>
      </c>
      <c r="F706" s="145" t="s">
        <v>42119</v>
      </c>
      <c r="G706" s="147" t="s">
        <v>42011</v>
      </c>
      <c r="H706" s="147" t="s">
        <v>23349</v>
      </c>
      <c r="I706" s="144" t="s">
        <v>16552</v>
      </c>
      <c r="J706" s="148">
        <v>3.63</v>
      </c>
      <c r="K706" s="149"/>
      <c r="L706" s="144" t="s">
        <v>23351</v>
      </c>
      <c r="M706" t="s">
        <v>23350</v>
      </c>
      <c r="N706" t="s">
        <v>42039</v>
      </c>
      <c r="O706" t="s">
        <v>42043</v>
      </c>
      <c r="P706" t="s">
        <v>42023</v>
      </c>
      <c r="Q706" t="s">
        <v>42057</v>
      </c>
      <c r="R706" s="150" t="s">
        <v>12065</v>
      </c>
      <c r="S706" s="150" t="s">
        <v>5526</v>
      </c>
      <c r="T706" t="s">
        <v>23363</v>
      </c>
    </row>
    <row r="707">
      <c r="A707" s="144" t="s">
        <v>23385</v>
      </c>
      <c r="B707" s="144" t="s">
        <v>6151</v>
      </c>
      <c r="C707" s="144" t="s">
        <v>15365</v>
      </c>
      <c r="D707" s="144" t="s">
        <v>3309</v>
      </c>
      <c r="E707" s="144" t="s">
        <v>42138</v>
      </c>
      <c r="F707" s="145" t="s">
        <v>42119</v>
      </c>
      <c r="G707" s="147" t="s">
        <v>42011</v>
      </c>
      <c r="H707" s="147" t="s">
        <v>23386</v>
      </c>
      <c r="I707" s="144" t="s">
        <v>1330</v>
      </c>
      <c r="J707" s="148">
        <v>3.5</v>
      </c>
      <c r="K707" s="149"/>
      <c r="L707" s="144"/>
      <c r="M707" t="s">
        <v>23387</v>
      </c>
      <c r="N707" t="s">
        <v>86</v>
      </c>
      <c r="O707" t="s">
        <v>86</v>
      </c>
      <c r="P707" t="s">
        <v>86</v>
      </c>
      <c r="Q707" t="s">
        <v>86</v>
      </c>
      <c r="R707" s="150" t="s">
        <v>42054</v>
      </c>
      <c r="S707" s="150" t="s">
        <v>8552</v>
      </c>
      <c r="T707" t="s">
        <v>23397</v>
      </c>
    </row>
    <row r="708">
      <c r="A708" s="144" t="s">
        <v>23415</v>
      </c>
      <c r="B708" s="144" t="s">
        <v>6151</v>
      </c>
      <c r="C708" s="144" t="s">
        <v>12951</v>
      </c>
      <c r="D708" s="144" t="s">
        <v>3309</v>
      </c>
      <c r="E708" s="144" t="s">
        <v>22994</v>
      </c>
      <c r="F708" s="145" t="s">
        <v>42119</v>
      </c>
      <c r="G708" s="147" t="s">
        <v>42011</v>
      </c>
      <c r="H708" s="147" t="s">
        <v>23416</v>
      </c>
      <c r="I708" s="144" t="s">
        <v>49</v>
      </c>
      <c r="J708" s="148">
        <v>3.55</v>
      </c>
      <c r="K708" s="149"/>
      <c r="L708" s="144" t="s">
        <v>8419</v>
      </c>
      <c r="M708" t="s">
        <v>23417</v>
      </c>
      <c r="N708" t="s">
        <v>42052</v>
      </c>
      <c r="O708" t="s">
        <v>42053</v>
      </c>
      <c r="P708" t="s">
        <v>42027</v>
      </c>
      <c r="Q708" t="s">
        <v>42044</v>
      </c>
      <c r="R708" s="150" t="s">
        <v>1489</v>
      </c>
      <c r="S708" s="150" t="s">
        <v>6070</v>
      </c>
      <c r="T708" t="s">
        <v>23426</v>
      </c>
    </row>
    <row r="709">
      <c r="A709" s="144" t="s">
        <v>23437</v>
      </c>
      <c r="B709" s="144" t="s">
        <v>6151</v>
      </c>
      <c r="C709" s="144" t="s">
        <v>6203</v>
      </c>
      <c r="D709" s="144" t="s">
        <v>3309</v>
      </c>
      <c r="E709" s="144" t="s">
        <v>22994</v>
      </c>
      <c r="F709" s="145" t="s">
        <v>42119</v>
      </c>
      <c r="G709" s="147" t="s">
        <v>42011</v>
      </c>
      <c r="H709" s="147" t="s">
        <v>23438</v>
      </c>
      <c r="I709" s="144" t="s">
        <v>9113</v>
      </c>
      <c r="J709" s="148">
        <v>3.5</v>
      </c>
      <c r="K709" s="149"/>
      <c r="L709" s="144"/>
      <c r="M709" t="s">
        <v>23439</v>
      </c>
      <c r="N709" t="s">
        <v>86</v>
      </c>
      <c r="O709" t="s">
        <v>86</v>
      </c>
      <c r="P709" t="s">
        <v>86</v>
      </c>
      <c r="Q709" t="s">
        <v>86</v>
      </c>
      <c r="R709" s="150" t="s">
        <v>86</v>
      </c>
      <c r="S709" s="150" t="s">
        <v>86</v>
      </c>
      <c r="T709" t="s">
        <v>23449</v>
      </c>
    </row>
    <row r="710">
      <c r="A710" s="144" t="s">
        <v>23460</v>
      </c>
      <c r="B710" s="144" t="s">
        <v>6254</v>
      </c>
      <c r="C710" s="144" t="s">
        <v>2521</v>
      </c>
      <c r="D710" s="144" t="s">
        <v>46</v>
      </c>
      <c r="E710" s="144" t="s">
        <v>19293</v>
      </c>
      <c r="F710" s="145" t="s">
        <v>42119</v>
      </c>
      <c r="G710" s="147" t="s">
        <v>42011</v>
      </c>
      <c r="H710" s="147" t="s">
        <v>23461</v>
      </c>
      <c r="I710" s="144" t="s">
        <v>8000</v>
      </c>
      <c r="J710" s="148">
        <v>3.3</v>
      </c>
      <c r="K710" s="149"/>
      <c r="L710" s="144"/>
      <c r="M710" t="s">
        <v>23462</v>
      </c>
      <c r="N710" t="s">
        <v>42052</v>
      </c>
      <c r="O710" t="s">
        <v>42136</v>
      </c>
      <c r="P710" t="s">
        <v>42140</v>
      </c>
      <c r="Q710" t="s">
        <v>42028</v>
      </c>
      <c r="R710" s="150" t="s">
        <v>42041</v>
      </c>
      <c r="S710" s="150" t="s">
        <v>12032</v>
      </c>
      <c r="T710" t="s">
        <v>23473</v>
      </c>
    </row>
    <row r="711">
      <c r="A711" s="144" t="s">
        <v>23487</v>
      </c>
      <c r="B711" s="144" t="s">
        <v>6254</v>
      </c>
      <c r="C711" s="144" t="s">
        <v>2521</v>
      </c>
      <c r="D711" s="144" t="s">
        <v>46</v>
      </c>
      <c r="E711" s="144" t="s">
        <v>19315</v>
      </c>
      <c r="F711" s="145" t="s">
        <v>42119</v>
      </c>
      <c r="G711" s="147" t="s">
        <v>42011</v>
      </c>
      <c r="H711" s="147" t="s">
        <v>23488</v>
      </c>
      <c r="I711" s="144" t="s">
        <v>2373</v>
      </c>
      <c r="J711" s="148">
        <v>3.6</v>
      </c>
      <c r="K711" s="149"/>
      <c r="L711" s="144" t="s">
        <v>7672</v>
      </c>
      <c r="M711" t="s">
        <v>23489</v>
      </c>
      <c r="N711" t="s">
        <v>42123</v>
      </c>
      <c r="O711" t="s">
        <v>42143</v>
      </c>
      <c r="P711" t="s">
        <v>42027</v>
      </c>
      <c r="Q711" t="s">
        <v>42144</v>
      </c>
      <c r="R711" s="150" t="s">
        <v>42054</v>
      </c>
      <c r="S711" s="150" t="s">
        <v>2010</v>
      </c>
      <c r="T711" t="s">
        <v>23501</v>
      </c>
    </row>
    <row r="712">
      <c r="A712" s="144" t="s">
        <v>23521</v>
      </c>
      <c r="B712" s="144" t="s">
        <v>6254</v>
      </c>
      <c r="C712" s="144" t="s">
        <v>8767</v>
      </c>
      <c r="D712" s="144" t="s">
        <v>46</v>
      </c>
      <c r="E712" s="144" t="s">
        <v>19343</v>
      </c>
      <c r="F712" s="145" t="s">
        <v>42119</v>
      </c>
      <c r="G712" s="147" t="s">
        <v>42011</v>
      </c>
      <c r="H712" s="147" t="s">
        <v>23522</v>
      </c>
      <c r="I712" s="144" t="s">
        <v>49</v>
      </c>
      <c r="J712" s="148">
        <v>3.49</v>
      </c>
      <c r="K712" s="149"/>
      <c r="L712" s="144"/>
      <c r="M712" t="s">
        <v>23523</v>
      </c>
      <c r="N712" t="s">
        <v>86</v>
      </c>
      <c r="O712" t="s">
        <v>86</v>
      </c>
      <c r="P712" t="s">
        <v>86</v>
      </c>
      <c r="Q712" t="s">
        <v>86</v>
      </c>
      <c r="R712" s="150" t="s">
        <v>86</v>
      </c>
      <c r="S712" s="150" t="s">
        <v>86</v>
      </c>
      <c r="T712" t="s">
        <v>23529</v>
      </c>
    </row>
    <row r="713">
      <c r="A713" s="144" t="s">
        <v>23531</v>
      </c>
      <c r="B713" s="144" t="s">
        <v>6478</v>
      </c>
      <c r="C713" s="144" t="s">
        <v>6512</v>
      </c>
      <c r="D713" s="144" t="s">
        <v>3309</v>
      </c>
      <c r="E713" s="144" t="s">
        <v>20055</v>
      </c>
      <c r="F713" s="145" t="s">
        <v>42119</v>
      </c>
      <c r="G713" s="147" t="s">
        <v>42011</v>
      </c>
      <c r="H713" s="147" t="s">
        <v>23532</v>
      </c>
      <c r="I713" s="144" t="s">
        <v>49</v>
      </c>
      <c r="J713" s="148">
        <v>4.11</v>
      </c>
      <c r="K713" s="149" t="s">
        <v>4025</v>
      </c>
      <c r="L713" s="144"/>
      <c r="M713" t="s">
        <v>23533</v>
      </c>
      <c r="N713" t="s">
        <v>42047</v>
      </c>
      <c r="O713" t="s">
        <v>42069</v>
      </c>
      <c r="P713" t="s">
        <v>42069</v>
      </c>
      <c r="Q713" t="s">
        <v>42060</v>
      </c>
      <c r="R713" s="150" t="s">
        <v>5614</v>
      </c>
      <c r="S713" s="150" t="s">
        <v>42042</v>
      </c>
      <c r="T713" t="s">
        <v>23544</v>
      </c>
    </row>
    <row r="714">
      <c r="A714" s="144" t="s">
        <v>23568</v>
      </c>
      <c r="B714" s="144" t="s">
        <v>6478</v>
      </c>
      <c r="C714" s="144" t="s">
        <v>23569</v>
      </c>
      <c r="D714" s="144" t="s">
        <v>3309</v>
      </c>
      <c r="E714" s="144" t="s">
        <v>19343</v>
      </c>
      <c r="F714" s="145" t="s">
        <v>42119</v>
      </c>
      <c r="G714" s="147" t="s">
        <v>42011</v>
      </c>
      <c r="H714" s="147" t="s">
        <v>23570</v>
      </c>
      <c r="I714" s="144" t="s">
        <v>49</v>
      </c>
      <c r="J714" s="148">
        <v>3.48</v>
      </c>
      <c r="K714" s="149"/>
      <c r="L714" s="144"/>
      <c r="M714" t="s">
        <v>23571</v>
      </c>
      <c r="N714" t="s">
        <v>42126</v>
      </c>
      <c r="O714" t="s">
        <v>42022</v>
      </c>
      <c r="P714" t="s">
        <v>42027</v>
      </c>
      <c r="Q714" t="s">
        <v>42037</v>
      </c>
      <c r="R714" s="150" t="s">
        <v>2445</v>
      </c>
      <c r="S714" s="150" t="s">
        <v>8552</v>
      </c>
      <c r="T714" t="s">
        <v>23579</v>
      </c>
    </row>
    <row r="715">
      <c r="A715" s="144" t="s">
        <v>23594</v>
      </c>
      <c r="B715" s="144" t="s">
        <v>6478</v>
      </c>
      <c r="C715" s="144" t="s">
        <v>4997</v>
      </c>
      <c r="D715" s="144" t="s">
        <v>3309</v>
      </c>
      <c r="E715" s="144" t="s">
        <v>19343</v>
      </c>
      <c r="F715" s="145" t="s">
        <v>42119</v>
      </c>
      <c r="G715" s="147" t="s">
        <v>42011</v>
      </c>
      <c r="H715" s="147" t="s">
        <v>23595</v>
      </c>
      <c r="I715" s="144" t="s">
        <v>8000</v>
      </c>
      <c r="J715" s="148">
        <v>3.38</v>
      </c>
      <c r="K715" s="149"/>
      <c r="L715" s="144" t="s">
        <v>15771</v>
      </c>
      <c r="M715" t="s">
        <v>23596</v>
      </c>
      <c r="N715" t="s">
        <v>42052</v>
      </c>
      <c r="O715" t="s">
        <v>42037</v>
      </c>
      <c r="P715" t="s">
        <v>42013</v>
      </c>
      <c r="Q715" t="s">
        <v>42022</v>
      </c>
      <c r="R715" s="150" t="s">
        <v>42041</v>
      </c>
      <c r="S715" s="150" t="s">
        <v>2010</v>
      </c>
      <c r="T715" t="s">
        <v>23606</v>
      </c>
    </row>
    <row r="716">
      <c r="A716" s="144" t="s">
        <v>23610</v>
      </c>
      <c r="B716" s="144" t="s">
        <v>6716</v>
      </c>
      <c r="C716" s="144" t="s">
        <v>6717</v>
      </c>
      <c r="D716" s="144" t="s">
        <v>3309</v>
      </c>
      <c r="E716" s="144" t="s">
        <v>21084</v>
      </c>
      <c r="F716" s="145" t="s">
        <v>42119</v>
      </c>
      <c r="G716" s="147" t="s">
        <v>42011</v>
      </c>
      <c r="H716" s="147" t="s">
        <v>23611</v>
      </c>
      <c r="I716" s="144" t="s">
        <v>2373</v>
      </c>
      <c r="J716" s="148">
        <v>3.63</v>
      </c>
      <c r="K716" s="149"/>
      <c r="L716" s="144"/>
      <c r="M716" t="s">
        <v>23612</v>
      </c>
      <c r="N716" t="s">
        <v>42066</v>
      </c>
      <c r="O716" t="s">
        <v>42030</v>
      </c>
      <c r="P716" t="s">
        <v>42015</v>
      </c>
      <c r="Q716" t="s">
        <v>42037</v>
      </c>
      <c r="R716" s="150" t="s">
        <v>42054</v>
      </c>
      <c r="S716" s="150" t="s">
        <v>22460</v>
      </c>
      <c r="T716" t="s">
        <v>23622</v>
      </c>
    </row>
    <row r="717">
      <c r="A717" s="144" t="s">
        <v>23663</v>
      </c>
      <c r="B717" s="144" t="s">
        <v>6801</v>
      </c>
      <c r="C717" s="144" t="s">
        <v>19746</v>
      </c>
      <c r="D717" s="144" t="s">
        <v>2136</v>
      </c>
      <c r="E717" s="144" t="s">
        <v>22175</v>
      </c>
      <c r="F717" s="145" t="s">
        <v>42119</v>
      </c>
      <c r="G717" s="147" t="s">
        <v>42011</v>
      </c>
      <c r="H717" s="147" t="s">
        <v>23664</v>
      </c>
      <c r="I717" s="144" t="s">
        <v>49</v>
      </c>
      <c r="J717" s="148">
        <v>3.22</v>
      </c>
      <c r="K717" s="149"/>
      <c r="L717" s="144"/>
      <c r="M717" t="s">
        <v>23665</v>
      </c>
      <c r="N717" t="s">
        <v>86</v>
      </c>
      <c r="O717" t="s">
        <v>86</v>
      </c>
      <c r="P717" t="s">
        <v>86</v>
      </c>
      <c r="Q717" t="s">
        <v>86</v>
      </c>
      <c r="R717" s="150" t="s">
        <v>86</v>
      </c>
      <c r="S717" s="150" t="s">
        <v>86</v>
      </c>
      <c r="T717" t="s">
        <v>23675</v>
      </c>
    </row>
    <row r="718">
      <c r="A718" s="144" t="s">
        <v>23683</v>
      </c>
      <c r="B718" s="144" t="s">
        <v>6801</v>
      </c>
      <c r="C718" s="144" t="s">
        <v>23684</v>
      </c>
      <c r="D718" s="144" t="s">
        <v>2136</v>
      </c>
      <c r="E718" s="144" t="s">
        <v>19771</v>
      </c>
      <c r="F718" s="145" t="s">
        <v>42119</v>
      </c>
      <c r="G718" s="147" t="s">
        <v>42011</v>
      </c>
      <c r="H718" s="147" t="s">
        <v>23685</v>
      </c>
      <c r="I718" s="144" t="s">
        <v>49</v>
      </c>
      <c r="J718" s="148">
        <v>3.0</v>
      </c>
      <c r="K718" s="149" t="s">
        <v>86</v>
      </c>
      <c r="L718" s="144" t="s">
        <v>86</v>
      </c>
      <c r="M718" t="s">
        <v>23686</v>
      </c>
      <c r="N718" t="s">
        <v>86</v>
      </c>
      <c r="O718" t="s">
        <v>86</v>
      </c>
      <c r="P718" t="s">
        <v>86</v>
      </c>
      <c r="Q718" t="s">
        <v>86</v>
      </c>
      <c r="R718" s="150" t="s">
        <v>86</v>
      </c>
      <c r="S718" s="150" t="s">
        <v>86</v>
      </c>
      <c r="T718" t="s">
        <v>422</v>
      </c>
    </row>
    <row r="719">
      <c r="A719" s="144" t="s">
        <v>23707</v>
      </c>
      <c r="B719" s="144" t="s">
        <v>6801</v>
      </c>
      <c r="C719" s="144" t="s">
        <v>23708</v>
      </c>
      <c r="D719" s="144" t="s">
        <v>2136</v>
      </c>
      <c r="E719" s="144" t="s">
        <v>22175</v>
      </c>
      <c r="F719" s="145" t="s">
        <v>42119</v>
      </c>
      <c r="G719" s="147" t="s">
        <v>42011</v>
      </c>
      <c r="H719" s="147" t="s">
        <v>23709</v>
      </c>
      <c r="I719" s="144" t="s">
        <v>49</v>
      </c>
      <c r="J719" s="148">
        <v>2.57</v>
      </c>
      <c r="K719" s="149"/>
      <c r="L719" s="144"/>
      <c r="M719" t="s">
        <v>23710</v>
      </c>
      <c r="N719" t="s">
        <v>86</v>
      </c>
      <c r="O719" t="s">
        <v>86</v>
      </c>
      <c r="P719" t="s">
        <v>86</v>
      </c>
      <c r="Q719" t="s">
        <v>86</v>
      </c>
      <c r="R719" s="150" t="s">
        <v>86</v>
      </c>
      <c r="S719" s="150" t="s">
        <v>86</v>
      </c>
      <c r="T719" t="s">
        <v>23718</v>
      </c>
    </row>
    <row r="720">
      <c r="A720" s="144" t="s">
        <v>23720</v>
      </c>
      <c r="B720" s="144" t="s">
        <v>6801</v>
      </c>
      <c r="C720" s="144" t="s">
        <v>23721</v>
      </c>
      <c r="D720" s="144" t="s">
        <v>2136</v>
      </c>
      <c r="E720" s="144" t="s">
        <v>19771</v>
      </c>
      <c r="F720" s="145" t="s">
        <v>42119</v>
      </c>
      <c r="G720" s="147" t="s">
        <v>42011</v>
      </c>
      <c r="H720" s="147" t="s">
        <v>23722</v>
      </c>
      <c r="I720" s="144" t="s">
        <v>49</v>
      </c>
      <c r="J720" s="148">
        <v>2.95</v>
      </c>
      <c r="K720" s="149"/>
      <c r="L720" s="144"/>
      <c r="M720" t="s">
        <v>23723</v>
      </c>
      <c r="N720" t="s">
        <v>86</v>
      </c>
      <c r="O720" t="s">
        <v>86</v>
      </c>
      <c r="P720" t="s">
        <v>86</v>
      </c>
      <c r="Q720" t="s">
        <v>86</v>
      </c>
      <c r="R720" s="150" t="s">
        <v>86</v>
      </c>
      <c r="S720" s="150" t="s">
        <v>86</v>
      </c>
      <c r="T720" t="s">
        <v>23733</v>
      </c>
    </row>
    <row r="721">
      <c r="A721" s="144" t="s">
        <v>23751</v>
      </c>
      <c r="B721" s="144" t="s">
        <v>6874</v>
      </c>
      <c r="C721" s="144" t="s">
        <v>23753</v>
      </c>
      <c r="D721" s="144" t="s">
        <v>2304</v>
      </c>
      <c r="E721" s="144" t="s">
        <v>23752</v>
      </c>
      <c r="F721" s="145" t="s">
        <v>42119</v>
      </c>
      <c r="G721" s="147" t="s">
        <v>42011</v>
      </c>
      <c r="H721" s="147" t="s">
        <v>23754</v>
      </c>
      <c r="I721" s="144" t="s">
        <v>2373</v>
      </c>
      <c r="J721" s="148">
        <v>3.04</v>
      </c>
      <c r="K721" s="149"/>
      <c r="L721" s="144"/>
      <c r="M721" t="s">
        <v>23755</v>
      </c>
      <c r="N721" t="s">
        <v>42085</v>
      </c>
      <c r="O721" t="s">
        <v>42049</v>
      </c>
      <c r="P721" t="s">
        <v>42050</v>
      </c>
      <c r="Q721" t="s">
        <v>42028</v>
      </c>
      <c r="R721" s="150" t="s">
        <v>42016</v>
      </c>
      <c r="S721" s="150" t="s">
        <v>42054</v>
      </c>
      <c r="T721" t="s">
        <v>23765</v>
      </c>
    </row>
    <row r="722">
      <c r="A722" s="144" t="s">
        <v>23767</v>
      </c>
      <c r="B722" s="144" t="s">
        <v>6874</v>
      </c>
      <c r="C722" s="144" t="s">
        <v>1400</v>
      </c>
      <c r="D722" s="144" t="s">
        <v>2304</v>
      </c>
      <c r="E722" s="144" t="s">
        <v>19955</v>
      </c>
      <c r="F722" s="145" t="s">
        <v>42119</v>
      </c>
      <c r="G722" s="147" t="s">
        <v>42011</v>
      </c>
      <c r="H722" s="147" t="s">
        <v>23768</v>
      </c>
      <c r="I722" s="144" t="s">
        <v>2373</v>
      </c>
      <c r="J722" s="148">
        <v>3.44</v>
      </c>
      <c r="K722" s="149"/>
      <c r="L722" s="144" t="s">
        <v>20706</v>
      </c>
      <c r="M722" t="s">
        <v>23769</v>
      </c>
      <c r="N722" t="s">
        <v>86</v>
      </c>
      <c r="O722" t="s">
        <v>86</v>
      </c>
      <c r="P722" t="s">
        <v>86</v>
      </c>
      <c r="Q722" t="s">
        <v>86</v>
      </c>
      <c r="R722" s="150" t="s">
        <v>86</v>
      </c>
      <c r="S722" s="150" t="s">
        <v>86</v>
      </c>
      <c r="T722" t="s">
        <v>23775</v>
      </c>
    </row>
    <row r="723">
      <c r="A723" s="144" t="s">
        <v>23791</v>
      </c>
      <c r="B723" s="144" t="s">
        <v>6874</v>
      </c>
      <c r="C723" s="144" t="s">
        <v>1400</v>
      </c>
      <c r="D723" s="144" t="s">
        <v>2304</v>
      </c>
      <c r="E723" s="144" t="s">
        <v>23792</v>
      </c>
      <c r="F723" s="145" t="s">
        <v>42119</v>
      </c>
      <c r="G723" s="147" t="s">
        <v>42011</v>
      </c>
      <c r="H723" s="147" t="s">
        <v>23793</v>
      </c>
      <c r="I723" s="144" t="s">
        <v>49</v>
      </c>
      <c r="J723" s="148">
        <v>3.16</v>
      </c>
      <c r="K723" s="149" t="s">
        <v>86</v>
      </c>
      <c r="L723" s="144" t="s">
        <v>86</v>
      </c>
      <c r="M723" t="s">
        <v>6877</v>
      </c>
      <c r="N723" t="s">
        <v>86</v>
      </c>
      <c r="O723" t="s">
        <v>86</v>
      </c>
      <c r="P723" t="s">
        <v>86</v>
      </c>
      <c r="Q723" t="s">
        <v>86</v>
      </c>
      <c r="R723" s="150" t="s">
        <v>86</v>
      </c>
      <c r="S723" s="150" t="s">
        <v>86</v>
      </c>
      <c r="T723" t="s">
        <v>23800</v>
      </c>
    </row>
    <row r="724">
      <c r="A724" s="144" t="s">
        <v>23816</v>
      </c>
      <c r="B724" s="144" t="s">
        <v>6874</v>
      </c>
      <c r="C724" s="144" t="s">
        <v>23818</v>
      </c>
      <c r="D724" s="144" t="s">
        <v>2304</v>
      </c>
      <c r="E724" s="144" t="s">
        <v>23817</v>
      </c>
      <c r="F724" s="145" t="s">
        <v>42119</v>
      </c>
      <c r="G724" s="147" t="s">
        <v>42011</v>
      </c>
      <c r="H724" s="147" t="s">
        <v>23819</v>
      </c>
      <c r="I724" s="144" t="s">
        <v>49</v>
      </c>
      <c r="J724" s="148">
        <v>3.1</v>
      </c>
      <c r="K724" s="149"/>
      <c r="L724" s="144"/>
      <c r="M724" t="s">
        <v>23820</v>
      </c>
      <c r="N724" t="s">
        <v>42034</v>
      </c>
      <c r="O724" t="s">
        <v>42040</v>
      </c>
      <c r="P724" t="s">
        <v>42034</v>
      </c>
      <c r="Q724" t="s">
        <v>42040</v>
      </c>
      <c r="R724" s="150" t="s">
        <v>42051</v>
      </c>
      <c r="S724" s="150" t="s">
        <v>42054</v>
      </c>
      <c r="T724" t="s">
        <v>23827</v>
      </c>
    </row>
    <row r="725">
      <c r="A725" s="144" t="s">
        <v>23829</v>
      </c>
      <c r="B725" s="144" t="s">
        <v>6874</v>
      </c>
      <c r="C725" s="144" t="s">
        <v>23830</v>
      </c>
      <c r="D725" s="144" t="s">
        <v>2304</v>
      </c>
      <c r="E725" s="144" t="s">
        <v>23817</v>
      </c>
      <c r="F725" s="145" t="s">
        <v>42119</v>
      </c>
      <c r="G725" s="147" t="s">
        <v>42011</v>
      </c>
      <c r="H725" s="147" t="s">
        <v>23831</v>
      </c>
      <c r="I725" s="144" t="s">
        <v>49</v>
      </c>
      <c r="J725" s="148">
        <v>3.2</v>
      </c>
      <c r="K725" s="149" t="s">
        <v>12445</v>
      </c>
      <c r="L725" s="144"/>
      <c r="M725" t="s">
        <v>23832</v>
      </c>
      <c r="N725" t="s">
        <v>86</v>
      </c>
      <c r="O725" t="s">
        <v>86</v>
      </c>
      <c r="P725" t="s">
        <v>86</v>
      </c>
      <c r="Q725" t="s">
        <v>86</v>
      </c>
      <c r="R725" s="150" t="s">
        <v>86</v>
      </c>
      <c r="S725" s="150" t="s">
        <v>86</v>
      </c>
      <c r="T725" t="s">
        <v>21189</v>
      </c>
    </row>
    <row r="726">
      <c r="A726" s="144" t="s">
        <v>23841</v>
      </c>
      <c r="B726" s="144" t="s">
        <v>6874</v>
      </c>
      <c r="C726" s="144" t="s">
        <v>7115</v>
      </c>
      <c r="D726" s="144" t="s">
        <v>2304</v>
      </c>
      <c r="E726" s="144" t="s">
        <v>23817</v>
      </c>
      <c r="F726" s="145" t="s">
        <v>42119</v>
      </c>
      <c r="G726" s="147" t="s">
        <v>42011</v>
      </c>
      <c r="H726" s="147" t="s">
        <v>23842</v>
      </c>
      <c r="I726" s="144" t="s">
        <v>49</v>
      </c>
      <c r="J726" s="148">
        <v>2.97</v>
      </c>
      <c r="K726" s="149"/>
      <c r="L726" s="144"/>
      <c r="M726" t="s">
        <v>23843</v>
      </c>
      <c r="N726" t="s">
        <v>86</v>
      </c>
      <c r="O726" t="s">
        <v>86</v>
      </c>
      <c r="P726" t="s">
        <v>86</v>
      </c>
      <c r="Q726" t="s">
        <v>86</v>
      </c>
      <c r="R726" s="150" t="s">
        <v>86</v>
      </c>
      <c r="S726" s="150" t="s">
        <v>86</v>
      </c>
      <c r="T726" t="s">
        <v>23850</v>
      </c>
    </row>
    <row r="727">
      <c r="A727" s="144" t="s">
        <v>23862</v>
      </c>
      <c r="B727" s="144" t="s">
        <v>6874</v>
      </c>
      <c r="C727" s="144" t="s">
        <v>23863</v>
      </c>
      <c r="D727" s="144" t="s">
        <v>2304</v>
      </c>
      <c r="E727" s="144" t="s">
        <v>23817</v>
      </c>
      <c r="F727" s="145" t="s">
        <v>42119</v>
      </c>
      <c r="G727" s="147" t="s">
        <v>42011</v>
      </c>
      <c r="H727" s="147" t="s">
        <v>23864</v>
      </c>
      <c r="I727" s="144" t="s">
        <v>49</v>
      </c>
      <c r="J727" s="148">
        <v>3.31</v>
      </c>
      <c r="K727" s="149"/>
      <c r="L727" s="144"/>
      <c r="M727" t="s">
        <v>23865</v>
      </c>
      <c r="N727" t="s">
        <v>42013</v>
      </c>
      <c r="O727" t="s">
        <v>42037</v>
      </c>
      <c r="P727" t="s">
        <v>42013</v>
      </c>
      <c r="Q727" t="s">
        <v>42037</v>
      </c>
      <c r="R727" s="150" t="s">
        <v>1489</v>
      </c>
      <c r="S727" s="150" t="s">
        <v>8552</v>
      </c>
      <c r="T727" t="s">
        <v>23875</v>
      </c>
    </row>
    <row r="728">
      <c r="A728" s="144" t="s">
        <v>23891</v>
      </c>
      <c r="B728" s="144" t="s">
        <v>6874</v>
      </c>
      <c r="C728" s="144" t="s">
        <v>23892</v>
      </c>
      <c r="D728" s="144" t="s">
        <v>2304</v>
      </c>
      <c r="E728" s="144" t="s">
        <v>23817</v>
      </c>
      <c r="F728" s="145" t="s">
        <v>42119</v>
      </c>
      <c r="G728" s="147" t="s">
        <v>42011</v>
      </c>
      <c r="H728" s="147" t="s">
        <v>23893</v>
      </c>
      <c r="I728" s="144" t="s">
        <v>49</v>
      </c>
      <c r="J728" s="148">
        <v>3.46</v>
      </c>
      <c r="K728" s="149" t="s">
        <v>2705</v>
      </c>
      <c r="L728" s="144"/>
      <c r="M728" t="s">
        <v>23894</v>
      </c>
      <c r="N728" t="s">
        <v>42013</v>
      </c>
      <c r="O728" t="s">
        <v>42053</v>
      </c>
      <c r="P728" t="s">
        <v>42013</v>
      </c>
      <c r="Q728" t="s">
        <v>42044</v>
      </c>
      <c r="R728" s="150" t="s">
        <v>2445</v>
      </c>
      <c r="S728" s="150" t="s">
        <v>6070</v>
      </c>
      <c r="T728" t="s">
        <v>23905</v>
      </c>
    </row>
    <row r="729">
      <c r="A729" s="144" t="s">
        <v>23935</v>
      </c>
      <c r="B729" s="144" t="s">
        <v>6874</v>
      </c>
      <c r="C729" s="144" t="s">
        <v>23936</v>
      </c>
      <c r="D729" s="144" t="s">
        <v>2304</v>
      </c>
      <c r="E729" s="144" t="s">
        <v>23817</v>
      </c>
      <c r="F729" s="145" t="s">
        <v>42119</v>
      </c>
      <c r="G729" s="147" t="s">
        <v>42011</v>
      </c>
      <c r="H729" s="147" t="s">
        <v>23937</v>
      </c>
      <c r="I729" s="144" t="s">
        <v>49</v>
      </c>
      <c r="J729" s="148">
        <v>3.66</v>
      </c>
      <c r="K729" s="149"/>
      <c r="L729" s="144"/>
      <c r="M729" t="s">
        <v>23938</v>
      </c>
      <c r="N729" t="s">
        <v>42066</v>
      </c>
      <c r="O729" t="s">
        <v>42021</v>
      </c>
      <c r="P729" t="s">
        <v>42066</v>
      </c>
      <c r="Q729" t="s">
        <v>42039</v>
      </c>
      <c r="R729" s="150" t="s">
        <v>42055</v>
      </c>
      <c r="S729" s="150" t="s">
        <v>42029</v>
      </c>
      <c r="T729" t="s">
        <v>23948</v>
      </c>
    </row>
    <row r="730">
      <c r="A730" s="144" t="s">
        <v>23960</v>
      </c>
      <c r="B730" s="144" t="s">
        <v>6874</v>
      </c>
      <c r="C730" s="144" t="s">
        <v>2352</v>
      </c>
      <c r="D730" s="144" t="s">
        <v>2304</v>
      </c>
      <c r="E730" s="144" t="s">
        <v>23817</v>
      </c>
      <c r="F730" s="145" t="s">
        <v>42119</v>
      </c>
      <c r="G730" s="147" t="s">
        <v>42011</v>
      </c>
      <c r="H730" s="147" t="s">
        <v>23961</v>
      </c>
      <c r="I730" s="144" t="s">
        <v>49</v>
      </c>
      <c r="J730" s="148">
        <v>3.66</v>
      </c>
      <c r="K730" s="149" t="s">
        <v>789</v>
      </c>
      <c r="L730" s="144"/>
      <c r="M730" t="s">
        <v>23962</v>
      </c>
      <c r="N730" t="s">
        <v>42015</v>
      </c>
      <c r="O730" t="s">
        <v>42039</v>
      </c>
      <c r="P730" t="s">
        <v>42052</v>
      </c>
      <c r="Q730" t="s">
        <v>42021</v>
      </c>
      <c r="R730" s="150" t="s">
        <v>4025</v>
      </c>
      <c r="S730" s="150" t="s">
        <v>12032</v>
      </c>
      <c r="T730" t="s">
        <v>7080</v>
      </c>
    </row>
    <row r="731">
      <c r="A731" s="144" t="s">
        <v>23971</v>
      </c>
      <c r="B731" s="144" t="s">
        <v>6874</v>
      </c>
      <c r="C731" s="144" t="s">
        <v>23972</v>
      </c>
      <c r="D731" s="144" t="s">
        <v>2304</v>
      </c>
      <c r="E731" s="144" t="s">
        <v>19986</v>
      </c>
      <c r="F731" s="145" t="s">
        <v>42119</v>
      </c>
      <c r="G731" s="147" t="s">
        <v>42011</v>
      </c>
      <c r="H731" s="147" t="s">
        <v>23973</v>
      </c>
      <c r="I731" s="144" t="s">
        <v>1330</v>
      </c>
      <c r="J731" s="148">
        <v>2.82</v>
      </c>
      <c r="K731" s="149"/>
      <c r="L731" s="144"/>
      <c r="M731" t="s">
        <v>23974</v>
      </c>
      <c r="N731" t="s">
        <v>86</v>
      </c>
      <c r="O731" t="s">
        <v>86</v>
      </c>
      <c r="P731" t="s">
        <v>86</v>
      </c>
      <c r="Q731" t="s">
        <v>86</v>
      </c>
      <c r="R731" s="150" t="s">
        <v>86</v>
      </c>
      <c r="S731" s="150" t="s">
        <v>86</v>
      </c>
      <c r="T731" t="s">
        <v>23981</v>
      </c>
    </row>
    <row r="732">
      <c r="A732" s="144" t="s">
        <v>23986</v>
      </c>
      <c r="B732" s="144" t="s">
        <v>6874</v>
      </c>
      <c r="C732" s="144" t="s">
        <v>23987</v>
      </c>
      <c r="D732" s="144" t="s">
        <v>2304</v>
      </c>
      <c r="E732" s="144" t="s">
        <v>23792</v>
      </c>
      <c r="F732" s="145" t="s">
        <v>42119</v>
      </c>
      <c r="G732" s="147" t="s">
        <v>42011</v>
      </c>
      <c r="H732" s="147" t="s">
        <v>23988</v>
      </c>
      <c r="I732" s="144" t="s">
        <v>49</v>
      </c>
      <c r="J732" s="148">
        <v>3.8</v>
      </c>
      <c r="K732" s="149" t="s">
        <v>2375</v>
      </c>
      <c r="L732" s="144"/>
      <c r="M732" t="s">
        <v>23989</v>
      </c>
      <c r="N732" t="s">
        <v>42030</v>
      </c>
      <c r="O732" t="s">
        <v>42065</v>
      </c>
      <c r="P732" t="s">
        <v>42064</v>
      </c>
      <c r="Q732" t="s">
        <v>42059</v>
      </c>
      <c r="R732" s="150" t="s">
        <v>42025</v>
      </c>
      <c r="S732" s="150" t="s">
        <v>3016</v>
      </c>
      <c r="T732" t="s">
        <v>23997</v>
      </c>
    </row>
    <row r="733">
      <c r="A733" s="144" t="s">
        <v>24012</v>
      </c>
      <c r="B733" s="144" t="s">
        <v>6874</v>
      </c>
      <c r="C733" s="144" t="s">
        <v>17973</v>
      </c>
      <c r="D733" s="144" t="s">
        <v>2304</v>
      </c>
      <c r="E733" s="144" t="s">
        <v>23817</v>
      </c>
      <c r="F733" s="145" t="s">
        <v>42119</v>
      </c>
      <c r="G733" s="147" t="s">
        <v>42011</v>
      </c>
      <c r="H733" s="147" t="s">
        <v>24013</v>
      </c>
      <c r="I733" s="144" t="s">
        <v>49</v>
      </c>
      <c r="J733" s="148">
        <v>3.37</v>
      </c>
      <c r="K733" s="149"/>
      <c r="L733" s="144"/>
      <c r="M733" t="s">
        <v>24014</v>
      </c>
      <c r="N733" t="s">
        <v>42030</v>
      </c>
      <c r="O733" t="s">
        <v>42065</v>
      </c>
      <c r="P733" t="s">
        <v>42064</v>
      </c>
      <c r="Q733" t="s">
        <v>42059</v>
      </c>
      <c r="R733" s="150" t="s">
        <v>42025</v>
      </c>
      <c r="S733" s="150" t="s">
        <v>3016</v>
      </c>
      <c r="T733" t="s">
        <v>23997</v>
      </c>
    </row>
    <row r="734">
      <c r="A734" s="144" t="s">
        <v>24048</v>
      </c>
      <c r="B734" s="144" t="s">
        <v>6874</v>
      </c>
      <c r="C734" s="144" t="s">
        <v>24049</v>
      </c>
      <c r="D734" s="144" t="s">
        <v>2304</v>
      </c>
      <c r="E734" s="144" t="s">
        <v>23817</v>
      </c>
      <c r="F734" s="145" t="s">
        <v>42119</v>
      </c>
      <c r="G734" s="147" t="s">
        <v>42011</v>
      </c>
      <c r="H734" s="147" t="s">
        <v>24050</v>
      </c>
      <c r="I734" s="144" t="s">
        <v>49</v>
      </c>
      <c r="J734" s="148">
        <v>3.65</v>
      </c>
      <c r="K734" s="149" t="s">
        <v>86</v>
      </c>
      <c r="L734" s="144" t="s">
        <v>86</v>
      </c>
      <c r="M734" t="s">
        <v>24051</v>
      </c>
      <c r="N734" t="s">
        <v>42023</v>
      </c>
      <c r="O734" t="s">
        <v>42022</v>
      </c>
      <c r="P734" t="s">
        <v>42023</v>
      </c>
      <c r="Q734" t="s">
        <v>42024</v>
      </c>
      <c r="R734" s="150" t="s">
        <v>42029</v>
      </c>
      <c r="S734" s="150" t="s">
        <v>8453</v>
      </c>
      <c r="T734" t="s">
        <v>422</v>
      </c>
    </row>
    <row r="735">
      <c r="A735" s="144" t="s">
        <v>24069</v>
      </c>
      <c r="B735" s="144" t="s">
        <v>7205</v>
      </c>
      <c r="C735" s="144" t="s">
        <v>24071</v>
      </c>
      <c r="D735" s="144" t="s">
        <v>2136</v>
      </c>
      <c r="E735" s="144" t="s">
        <v>24070</v>
      </c>
      <c r="F735" s="145" t="s">
        <v>42119</v>
      </c>
      <c r="G735" s="147" t="s">
        <v>42011</v>
      </c>
      <c r="H735" s="147" t="s">
        <v>24072</v>
      </c>
      <c r="I735" s="144" t="s">
        <v>49</v>
      </c>
      <c r="J735" s="148">
        <v>3.04</v>
      </c>
      <c r="K735" s="149"/>
      <c r="L735" s="144"/>
      <c r="M735" t="s">
        <v>24073</v>
      </c>
      <c r="N735" t="s">
        <v>86</v>
      </c>
      <c r="O735" t="s">
        <v>86</v>
      </c>
      <c r="P735" t="s">
        <v>86</v>
      </c>
      <c r="Q735" t="s">
        <v>86</v>
      </c>
      <c r="R735" s="150" t="s">
        <v>86</v>
      </c>
      <c r="S735" s="150" t="s">
        <v>86</v>
      </c>
      <c r="T735" t="s">
        <v>9590</v>
      </c>
    </row>
    <row r="736">
      <c r="A736" s="144" t="s">
        <v>24091</v>
      </c>
      <c r="B736" s="144" t="s">
        <v>7205</v>
      </c>
      <c r="C736" s="144" t="s">
        <v>24071</v>
      </c>
      <c r="D736" s="144" t="s">
        <v>2136</v>
      </c>
      <c r="E736" s="144" t="s">
        <v>24092</v>
      </c>
      <c r="F736" s="145" t="s">
        <v>42119</v>
      </c>
      <c r="G736" s="147" t="s">
        <v>42011</v>
      </c>
      <c r="H736" s="147" t="s">
        <v>24093</v>
      </c>
      <c r="I736" s="144" t="s">
        <v>49</v>
      </c>
      <c r="J736" s="148">
        <v>3.03</v>
      </c>
      <c r="K736" s="149" t="s">
        <v>86</v>
      </c>
      <c r="L736" s="144" t="s">
        <v>86</v>
      </c>
      <c r="M736" t="s">
        <v>24094</v>
      </c>
      <c r="N736" t="s">
        <v>42038</v>
      </c>
      <c r="O736" t="s">
        <v>42031</v>
      </c>
      <c r="P736" t="s">
        <v>42066</v>
      </c>
      <c r="Q736" t="s">
        <v>42031</v>
      </c>
      <c r="R736" s="150" t="s">
        <v>1489</v>
      </c>
      <c r="S736" s="150" t="s">
        <v>8552</v>
      </c>
      <c r="T736" t="s">
        <v>422</v>
      </c>
    </row>
    <row r="737">
      <c r="A737" s="144" t="s">
        <v>24119</v>
      </c>
      <c r="B737" s="144" t="s">
        <v>7205</v>
      </c>
      <c r="C737" s="144" t="s">
        <v>24121</v>
      </c>
      <c r="D737" s="144" t="s">
        <v>2136</v>
      </c>
      <c r="E737" s="144" t="s">
        <v>24120</v>
      </c>
      <c r="F737" s="145" t="s">
        <v>42119</v>
      </c>
      <c r="G737" s="147" t="s">
        <v>42011</v>
      </c>
      <c r="H737" s="147" t="s">
        <v>24122</v>
      </c>
      <c r="I737" s="144" t="s">
        <v>49</v>
      </c>
      <c r="J737" s="148">
        <v>3.5</v>
      </c>
      <c r="K737" s="149"/>
      <c r="L737" s="144" t="s">
        <v>1299</v>
      </c>
      <c r="M737" t="s">
        <v>24123</v>
      </c>
      <c r="N737" t="s">
        <v>86</v>
      </c>
      <c r="O737" t="s">
        <v>86</v>
      </c>
      <c r="P737" t="s">
        <v>86</v>
      </c>
      <c r="Q737" t="s">
        <v>86</v>
      </c>
      <c r="R737" s="150" t="s">
        <v>86</v>
      </c>
      <c r="S737" s="150" t="s">
        <v>86</v>
      </c>
      <c r="T737" t="s">
        <v>24132</v>
      </c>
    </row>
    <row r="738">
      <c r="A738" s="144" t="s">
        <v>24140</v>
      </c>
      <c r="B738" s="144" t="s">
        <v>7205</v>
      </c>
      <c r="C738" s="144" t="s">
        <v>15402</v>
      </c>
      <c r="D738" s="144" t="s">
        <v>2136</v>
      </c>
      <c r="E738" s="144" t="s">
        <v>19745</v>
      </c>
      <c r="F738" s="145" t="s">
        <v>42119</v>
      </c>
      <c r="G738" s="147" t="s">
        <v>42011</v>
      </c>
      <c r="H738" s="147" t="s">
        <v>24141</v>
      </c>
      <c r="I738" s="144" t="s">
        <v>49</v>
      </c>
      <c r="J738" s="148">
        <v>3.97</v>
      </c>
      <c r="K738" s="149"/>
      <c r="L738" s="144" t="s">
        <v>4025</v>
      </c>
      <c r="M738" t="s">
        <v>24142</v>
      </c>
      <c r="N738" t="s">
        <v>42064</v>
      </c>
      <c r="O738" t="s">
        <v>42058</v>
      </c>
      <c r="P738" t="s">
        <v>42057</v>
      </c>
      <c r="Q738" t="s">
        <v>42069</v>
      </c>
      <c r="R738" s="150" t="s">
        <v>5526</v>
      </c>
      <c r="S738" s="150" t="s">
        <v>3016</v>
      </c>
      <c r="T738" t="s">
        <v>24153</v>
      </c>
    </row>
    <row r="739">
      <c r="A739" s="144" t="s">
        <v>24168</v>
      </c>
      <c r="B739" s="144" t="s">
        <v>7205</v>
      </c>
      <c r="C739" s="144" t="s">
        <v>24169</v>
      </c>
      <c r="D739" s="144" t="s">
        <v>2136</v>
      </c>
      <c r="E739" s="144" t="s">
        <v>24092</v>
      </c>
      <c r="F739" s="145" t="s">
        <v>42119</v>
      </c>
      <c r="G739" s="147" t="s">
        <v>42011</v>
      </c>
      <c r="H739" s="147" t="s">
        <v>24170</v>
      </c>
      <c r="I739" s="144" t="s">
        <v>49</v>
      </c>
      <c r="J739" s="148">
        <v>3.16</v>
      </c>
      <c r="K739" s="149" t="s">
        <v>86</v>
      </c>
      <c r="L739" s="144" t="s">
        <v>4739</v>
      </c>
      <c r="M739" t="s">
        <v>24171</v>
      </c>
      <c r="N739" t="s">
        <v>42052</v>
      </c>
      <c r="O739" t="s">
        <v>42021</v>
      </c>
      <c r="P739" t="s">
        <v>42052</v>
      </c>
      <c r="Q739" t="s">
        <v>42021</v>
      </c>
      <c r="R739" s="150" t="s">
        <v>2445</v>
      </c>
      <c r="S739" s="150" t="s">
        <v>12065</v>
      </c>
      <c r="T739" t="s">
        <v>422</v>
      </c>
    </row>
    <row r="740">
      <c r="A740" s="144" t="s">
        <v>24188</v>
      </c>
      <c r="B740" s="144" t="s">
        <v>7205</v>
      </c>
      <c r="C740" s="144" t="s">
        <v>24189</v>
      </c>
      <c r="D740" s="144" t="s">
        <v>2136</v>
      </c>
      <c r="E740" s="144" t="s">
        <v>24070</v>
      </c>
      <c r="F740" s="145" t="s">
        <v>42119</v>
      </c>
      <c r="G740" s="147" t="s">
        <v>42011</v>
      </c>
      <c r="H740" s="147" t="s">
        <v>24190</v>
      </c>
      <c r="I740" s="144" t="s">
        <v>1330</v>
      </c>
      <c r="J740" s="148">
        <v>3.1</v>
      </c>
      <c r="K740" s="149"/>
      <c r="L740" s="144"/>
      <c r="M740" t="s">
        <v>24191</v>
      </c>
      <c r="N740" t="s">
        <v>86</v>
      </c>
      <c r="O740" t="s">
        <v>86</v>
      </c>
      <c r="P740" t="s">
        <v>86</v>
      </c>
      <c r="Q740" t="s">
        <v>86</v>
      </c>
      <c r="R740" s="150" t="s">
        <v>86</v>
      </c>
      <c r="S740" s="150" t="s">
        <v>86</v>
      </c>
      <c r="T740" t="s">
        <v>24198</v>
      </c>
    </row>
    <row r="741">
      <c r="A741" s="144" t="s">
        <v>24200</v>
      </c>
      <c r="B741" s="144" t="s">
        <v>7205</v>
      </c>
      <c r="C741" s="144" t="s">
        <v>15044</v>
      </c>
      <c r="D741" s="144" t="s">
        <v>2136</v>
      </c>
      <c r="E741" s="144" t="s">
        <v>24092</v>
      </c>
      <c r="F741" s="145" t="s">
        <v>42119</v>
      </c>
      <c r="G741" s="147" t="s">
        <v>42011</v>
      </c>
      <c r="H741" s="147" t="s">
        <v>24201</v>
      </c>
      <c r="I741" s="144" t="s">
        <v>18129</v>
      </c>
      <c r="J741" s="148">
        <v>3.25</v>
      </c>
      <c r="K741" s="149"/>
      <c r="L741" s="144" t="s">
        <v>15771</v>
      </c>
      <c r="M741" t="s">
        <v>24202</v>
      </c>
      <c r="N741" t="s">
        <v>86</v>
      </c>
      <c r="O741" t="s">
        <v>86</v>
      </c>
      <c r="P741" t="s">
        <v>86</v>
      </c>
      <c r="Q741" t="s">
        <v>86</v>
      </c>
      <c r="R741" s="150" t="s">
        <v>86</v>
      </c>
      <c r="S741" s="150" t="s">
        <v>86</v>
      </c>
      <c r="T741" t="s">
        <v>24208</v>
      </c>
    </row>
    <row r="742">
      <c r="A742" s="144" t="s">
        <v>24225</v>
      </c>
      <c r="B742" s="144" t="s">
        <v>7205</v>
      </c>
      <c r="C742" s="144" t="s">
        <v>7277</v>
      </c>
      <c r="D742" s="144" t="s">
        <v>2136</v>
      </c>
      <c r="E742" s="144" t="s">
        <v>24226</v>
      </c>
      <c r="F742" s="145" t="s">
        <v>42119</v>
      </c>
      <c r="G742" s="147" t="s">
        <v>42011</v>
      </c>
      <c r="H742" s="147" t="s">
        <v>24227</v>
      </c>
      <c r="I742" s="144" t="s">
        <v>49</v>
      </c>
      <c r="J742" s="148">
        <v>3.27</v>
      </c>
      <c r="K742" s="149"/>
      <c r="L742" s="144"/>
      <c r="M742" t="s">
        <v>24228</v>
      </c>
      <c r="N742" t="s">
        <v>42039</v>
      </c>
      <c r="O742" t="s">
        <v>42022</v>
      </c>
      <c r="P742" t="s">
        <v>42021</v>
      </c>
      <c r="Q742" t="s">
        <v>42043</v>
      </c>
      <c r="R742" s="150" t="s">
        <v>12065</v>
      </c>
      <c r="S742" s="150" t="s">
        <v>42025</v>
      </c>
      <c r="T742" t="s">
        <v>24236</v>
      </c>
    </row>
    <row r="743">
      <c r="A743" s="144" t="s">
        <v>24242</v>
      </c>
      <c r="B743" s="144" t="s">
        <v>7205</v>
      </c>
      <c r="C743" s="144" t="s">
        <v>7326</v>
      </c>
      <c r="D743" s="144" t="s">
        <v>2136</v>
      </c>
      <c r="E743" s="144" t="s">
        <v>24120</v>
      </c>
      <c r="F743" s="145" t="s">
        <v>42119</v>
      </c>
      <c r="G743" s="147" t="s">
        <v>42011</v>
      </c>
      <c r="H743" s="147" t="s">
        <v>24243</v>
      </c>
      <c r="I743" s="144" t="s">
        <v>49</v>
      </c>
      <c r="J743" s="148">
        <v>3.59</v>
      </c>
      <c r="K743" s="149"/>
      <c r="L743" s="144"/>
      <c r="M743" t="s">
        <v>24244</v>
      </c>
      <c r="N743" t="s">
        <v>86</v>
      </c>
      <c r="O743" t="s">
        <v>86</v>
      </c>
      <c r="P743" t="s">
        <v>86</v>
      </c>
      <c r="Q743" t="s">
        <v>86</v>
      </c>
      <c r="R743" s="150" t="s">
        <v>86</v>
      </c>
      <c r="S743" s="150" t="s">
        <v>86</v>
      </c>
      <c r="T743" t="s">
        <v>13173</v>
      </c>
    </row>
    <row r="744">
      <c r="A744" s="144" t="s">
        <v>24276</v>
      </c>
      <c r="B744" s="144" t="s">
        <v>7205</v>
      </c>
      <c r="C744" s="144" t="s">
        <v>7277</v>
      </c>
      <c r="D744" s="144" t="s">
        <v>2136</v>
      </c>
      <c r="E744" s="144" t="s">
        <v>24226</v>
      </c>
      <c r="F744" s="145" t="s">
        <v>42119</v>
      </c>
      <c r="G744" s="147" t="s">
        <v>42011</v>
      </c>
      <c r="H744" s="147" t="s">
        <v>24277</v>
      </c>
      <c r="I744" s="144" t="s">
        <v>49</v>
      </c>
      <c r="J744" s="148">
        <v>3.17</v>
      </c>
      <c r="K744" s="149"/>
      <c r="L744" s="144"/>
      <c r="M744" t="s">
        <v>24278</v>
      </c>
      <c r="N744" t="s">
        <v>42038</v>
      </c>
      <c r="O744" t="s">
        <v>42028</v>
      </c>
      <c r="P744" t="s">
        <v>42038</v>
      </c>
      <c r="Q744" t="s">
        <v>42028</v>
      </c>
      <c r="R744" s="150" t="s">
        <v>86</v>
      </c>
      <c r="S744" s="150" t="s">
        <v>86</v>
      </c>
      <c r="T744" t="s">
        <v>24290</v>
      </c>
    </row>
    <row r="745">
      <c r="A745" s="144" t="s">
        <v>24293</v>
      </c>
      <c r="B745" s="144" t="s">
        <v>7205</v>
      </c>
      <c r="C745" s="144" t="s">
        <v>1519</v>
      </c>
      <c r="D745" s="144" t="s">
        <v>2136</v>
      </c>
      <c r="E745" s="144" t="s">
        <v>24294</v>
      </c>
      <c r="F745" s="145" t="s">
        <v>42119</v>
      </c>
      <c r="G745" s="147" t="s">
        <v>42011</v>
      </c>
      <c r="H745" s="147" t="s">
        <v>24295</v>
      </c>
      <c r="I745" s="144" t="s">
        <v>49</v>
      </c>
      <c r="J745" s="148">
        <v>3.16</v>
      </c>
      <c r="K745" s="149"/>
      <c r="L745" s="144"/>
      <c r="M745" t="s">
        <v>24296</v>
      </c>
      <c r="N745" t="s">
        <v>86</v>
      </c>
      <c r="O745" t="s">
        <v>86</v>
      </c>
      <c r="P745" t="s">
        <v>86</v>
      </c>
      <c r="Q745" t="s">
        <v>86</v>
      </c>
      <c r="R745" s="150" t="s">
        <v>86</v>
      </c>
      <c r="S745" s="150" t="s">
        <v>86</v>
      </c>
      <c r="T745" t="s">
        <v>24304</v>
      </c>
    </row>
    <row r="746">
      <c r="A746" s="144" t="s">
        <v>24308</v>
      </c>
      <c r="B746" s="144" t="s">
        <v>7205</v>
      </c>
      <c r="C746" s="144" t="s">
        <v>7277</v>
      </c>
      <c r="D746" s="144" t="s">
        <v>2136</v>
      </c>
      <c r="E746" s="144" t="s">
        <v>24226</v>
      </c>
      <c r="F746" s="145" t="s">
        <v>42119</v>
      </c>
      <c r="G746" s="147" t="s">
        <v>42011</v>
      </c>
      <c r="H746" s="147" t="s">
        <v>24309</v>
      </c>
      <c r="I746" s="144" t="s">
        <v>49</v>
      </c>
      <c r="J746" s="148">
        <v>2.85</v>
      </c>
      <c r="K746" s="149"/>
      <c r="L746" s="144"/>
      <c r="M746" t="s">
        <v>24310</v>
      </c>
      <c r="N746" t="s">
        <v>86</v>
      </c>
      <c r="O746" t="s">
        <v>86</v>
      </c>
      <c r="P746" t="s">
        <v>86</v>
      </c>
      <c r="Q746" t="s">
        <v>86</v>
      </c>
      <c r="R746" s="150" t="s">
        <v>86</v>
      </c>
      <c r="S746" s="150" t="s">
        <v>86</v>
      </c>
      <c r="T746" t="s">
        <v>24317</v>
      </c>
    </row>
    <row r="747">
      <c r="A747" s="144" t="s">
        <v>24332</v>
      </c>
      <c r="B747" s="144" t="s">
        <v>7205</v>
      </c>
      <c r="C747" s="144" t="s">
        <v>5999</v>
      </c>
      <c r="D747" s="144" t="s">
        <v>2136</v>
      </c>
      <c r="E747" s="144" t="s">
        <v>24092</v>
      </c>
      <c r="F747" s="145" t="s">
        <v>42119</v>
      </c>
      <c r="G747" s="147" t="s">
        <v>42011</v>
      </c>
      <c r="H747" s="147" t="s">
        <v>24333</v>
      </c>
      <c r="I747" s="144" t="s">
        <v>49</v>
      </c>
      <c r="J747" s="148">
        <v>3.4</v>
      </c>
      <c r="K747" s="149"/>
      <c r="L747" s="144"/>
      <c r="M747" t="s">
        <v>24334</v>
      </c>
      <c r="N747" t="s">
        <v>86</v>
      </c>
      <c r="O747" t="s">
        <v>86</v>
      </c>
      <c r="P747" t="s">
        <v>86</v>
      </c>
      <c r="Q747" t="s">
        <v>86</v>
      </c>
      <c r="R747" s="150" t="s">
        <v>86</v>
      </c>
      <c r="S747" s="150" t="s">
        <v>86</v>
      </c>
      <c r="T747" t="s">
        <v>24345</v>
      </c>
    </row>
    <row r="748">
      <c r="A748" s="144" t="s">
        <v>24371</v>
      </c>
      <c r="B748" s="144" t="s">
        <v>7205</v>
      </c>
      <c r="C748" s="144" t="s">
        <v>7277</v>
      </c>
      <c r="D748" s="144" t="s">
        <v>2136</v>
      </c>
      <c r="E748" s="144" t="s">
        <v>20055</v>
      </c>
      <c r="F748" s="145" t="s">
        <v>42119</v>
      </c>
      <c r="G748" s="147" t="s">
        <v>42011</v>
      </c>
      <c r="H748" s="147" t="s">
        <v>24372</v>
      </c>
      <c r="I748" s="144" t="s">
        <v>49</v>
      </c>
      <c r="J748" s="148">
        <v>3.7</v>
      </c>
      <c r="K748" s="149" t="s">
        <v>8453</v>
      </c>
      <c r="L748" s="144"/>
      <c r="M748" t="s">
        <v>24373</v>
      </c>
      <c r="N748" t="s">
        <v>42024</v>
      </c>
      <c r="O748" t="s">
        <v>42061</v>
      </c>
      <c r="P748" t="s">
        <v>42057</v>
      </c>
      <c r="Q748" t="s">
        <v>42060</v>
      </c>
      <c r="R748" s="150" t="s">
        <v>42025</v>
      </c>
      <c r="S748" s="150" t="s">
        <v>3016</v>
      </c>
      <c r="T748" t="s">
        <v>24380</v>
      </c>
    </row>
    <row r="749">
      <c r="A749" s="144" t="s">
        <v>24399</v>
      </c>
      <c r="B749" s="144" t="s">
        <v>7205</v>
      </c>
      <c r="C749" s="144" t="s">
        <v>7277</v>
      </c>
      <c r="D749" s="144" t="s">
        <v>2136</v>
      </c>
      <c r="E749" s="144" t="s">
        <v>19588</v>
      </c>
      <c r="F749" s="145" t="s">
        <v>42119</v>
      </c>
      <c r="G749" s="147" t="s">
        <v>42011</v>
      </c>
      <c r="H749" s="147" t="s">
        <v>24400</v>
      </c>
      <c r="I749" s="144" t="s">
        <v>49</v>
      </c>
      <c r="J749" s="148">
        <v>3.6</v>
      </c>
      <c r="K749" s="149" t="s">
        <v>86</v>
      </c>
      <c r="L749" s="144" t="s">
        <v>86</v>
      </c>
      <c r="M749" t="s">
        <v>24401</v>
      </c>
      <c r="N749" t="s">
        <v>42023</v>
      </c>
      <c r="O749" t="s">
        <v>42035</v>
      </c>
      <c r="P749" t="s">
        <v>42040</v>
      </c>
      <c r="Q749" t="s">
        <v>42064</v>
      </c>
      <c r="R749" s="150" t="s">
        <v>12065</v>
      </c>
      <c r="S749" s="150" t="s">
        <v>8453</v>
      </c>
      <c r="T749" t="s">
        <v>422</v>
      </c>
    </row>
    <row r="750">
      <c r="A750" s="144" t="s">
        <v>24422</v>
      </c>
      <c r="B750" s="144" t="s">
        <v>7205</v>
      </c>
      <c r="C750" s="144" t="s">
        <v>285</v>
      </c>
      <c r="D750" s="144" t="s">
        <v>2136</v>
      </c>
      <c r="E750" s="144" t="s">
        <v>24120</v>
      </c>
      <c r="F750" s="145" t="s">
        <v>42119</v>
      </c>
      <c r="G750" s="147" t="s">
        <v>42011</v>
      </c>
      <c r="H750" s="147" t="s">
        <v>24423</v>
      </c>
      <c r="I750" s="144" t="s">
        <v>49</v>
      </c>
      <c r="J750" s="148">
        <v>3.88</v>
      </c>
      <c r="K750" s="149" t="s">
        <v>1604</v>
      </c>
      <c r="L750" s="144"/>
      <c r="M750" t="s">
        <v>24424</v>
      </c>
      <c r="N750" t="s">
        <v>42053</v>
      </c>
      <c r="O750" t="s">
        <v>42047</v>
      </c>
      <c r="P750" t="s">
        <v>42064</v>
      </c>
      <c r="Q750" t="s">
        <v>42067</v>
      </c>
      <c r="R750" s="150" t="s">
        <v>22460</v>
      </c>
      <c r="S750" s="150" t="s">
        <v>3016</v>
      </c>
      <c r="T750" t="s">
        <v>24436</v>
      </c>
    </row>
    <row r="751">
      <c r="A751" s="144" t="s">
        <v>24458</v>
      </c>
      <c r="B751" s="144" t="s">
        <v>7205</v>
      </c>
      <c r="C751" s="144" t="s">
        <v>5999</v>
      </c>
      <c r="D751" s="144" t="s">
        <v>2136</v>
      </c>
      <c r="E751" s="144" t="s">
        <v>24120</v>
      </c>
      <c r="F751" s="145" t="s">
        <v>42119</v>
      </c>
      <c r="G751" s="147" t="s">
        <v>42011</v>
      </c>
      <c r="H751" s="147" t="s">
        <v>24459</v>
      </c>
      <c r="I751" s="144" t="s">
        <v>49</v>
      </c>
      <c r="J751" s="148">
        <v>3.7</v>
      </c>
      <c r="K751" s="149" t="s">
        <v>7706</v>
      </c>
      <c r="L751" s="144"/>
      <c r="M751" t="s">
        <v>24460</v>
      </c>
      <c r="N751" t="s">
        <v>42031</v>
      </c>
      <c r="O751" t="s">
        <v>42043</v>
      </c>
      <c r="P751" t="s">
        <v>42053</v>
      </c>
      <c r="Q751" t="s">
        <v>42063</v>
      </c>
      <c r="R751" s="150" t="s">
        <v>6070</v>
      </c>
      <c r="S751" s="150" t="s">
        <v>5614</v>
      </c>
      <c r="T751" t="s">
        <v>24469</v>
      </c>
    </row>
    <row r="752">
      <c r="A752" s="144" t="s">
        <v>24483</v>
      </c>
      <c r="B752" s="144" t="s">
        <v>7205</v>
      </c>
      <c r="C752" s="144" t="s">
        <v>285</v>
      </c>
      <c r="D752" s="144" t="s">
        <v>2136</v>
      </c>
      <c r="E752" s="144" t="s">
        <v>24484</v>
      </c>
      <c r="F752" s="145" t="s">
        <v>42119</v>
      </c>
      <c r="G752" s="147" t="s">
        <v>42011</v>
      </c>
      <c r="H752" s="147" t="s">
        <v>24485</v>
      </c>
      <c r="I752" s="144" t="s">
        <v>49</v>
      </c>
      <c r="J752" s="148">
        <v>3.3</v>
      </c>
      <c r="K752" s="149"/>
      <c r="L752" s="144"/>
      <c r="M752" t="s">
        <v>24486</v>
      </c>
      <c r="N752" t="s">
        <v>86</v>
      </c>
      <c r="O752" t="s">
        <v>86</v>
      </c>
      <c r="P752" t="s">
        <v>86</v>
      </c>
      <c r="Q752" t="s">
        <v>86</v>
      </c>
      <c r="R752" s="150" t="s">
        <v>86</v>
      </c>
      <c r="S752" s="150" t="s">
        <v>86</v>
      </c>
      <c r="T752" t="s">
        <v>24494</v>
      </c>
    </row>
    <row r="753">
      <c r="A753" s="144" t="s">
        <v>24496</v>
      </c>
      <c r="B753" s="144" t="s">
        <v>7205</v>
      </c>
      <c r="C753" s="144" t="s">
        <v>5999</v>
      </c>
      <c r="D753" s="144" t="s">
        <v>2136</v>
      </c>
      <c r="E753" s="144" t="s">
        <v>24092</v>
      </c>
      <c r="F753" s="145" t="s">
        <v>42119</v>
      </c>
      <c r="G753" s="147" t="s">
        <v>42011</v>
      </c>
      <c r="H753" s="147" t="s">
        <v>24497</v>
      </c>
      <c r="I753" s="144" t="s">
        <v>1330</v>
      </c>
      <c r="J753" s="148">
        <v>3.5</v>
      </c>
      <c r="K753" s="149" t="s">
        <v>3687</v>
      </c>
      <c r="L753" s="144"/>
      <c r="M753" t="s">
        <v>24498</v>
      </c>
      <c r="N753" t="s">
        <v>42013</v>
      </c>
      <c r="O753" t="s">
        <v>42037</v>
      </c>
      <c r="P753" t="s">
        <v>42028</v>
      </c>
      <c r="Q753" t="s">
        <v>42044</v>
      </c>
      <c r="R753" s="150" t="s">
        <v>42054</v>
      </c>
      <c r="S753" s="150" t="s">
        <v>8552</v>
      </c>
      <c r="T753" t="s">
        <v>24509</v>
      </c>
    </row>
    <row r="754">
      <c r="A754" s="144" t="s">
        <v>24539</v>
      </c>
      <c r="B754" s="144" t="s">
        <v>7205</v>
      </c>
      <c r="C754" s="144" t="s">
        <v>16955</v>
      </c>
      <c r="D754" s="144" t="s">
        <v>2136</v>
      </c>
      <c r="E754" s="144" t="s">
        <v>24120</v>
      </c>
      <c r="F754" s="145" t="s">
        <v>42119</v>
      </c>
      <c r="G754" s="147" t="s">
        <v>42011</v>
      </c>
      <c r="H754" s="147" t="s">
        <v>24540</v>
      </c>
      <c r="I754" s="144" t="s">
        <v>49</v>
      </c>
      <c r="J754" s="148">
        <v>3.56</v>
      </c>
      <c r="K754" s="149"/>
      <c r="L754" s="144" t="s">
        <v>24542</v>
      </c>
      <c r="M754" t="s">
        <v>24541</v>
      </c>
      <c r="N754" t="s">
        <v>42021</v>
      </c>
      <c r="O754" t="s">
        <v>42064</v>
      </c>
      <c r="P754" t="s">
        <v>42021</v>
      </c>
      <c r="Q754" t="s">
        <v>42064</v>
      </c>
      <c r="R754" s="150" t="s">
        <v>6070</v>
      </c>
      <c r="S754" s="150" t="s">
        <v>5526</v>
      </c>
      <c r="T754" t="s">
        <v>24553</v>
      </c>
    </row>
    <row r="755">
      <c r="A755" s="144" t="s">
        <v>24569</v>
      </c>
      <c r="B755" s="144" t="s">
        <v>7205</v>
      </c>
      <c r="C755" s="144" t="s">
        <v>7206</v>
      </c>
      <c r="D755" s="144" t="s">
        <v>2136</v>
      </c>
      <c r="E755" s="144" t="s">
        <v>24570</v>
      </c>
      <c r="F755" s="145" t="s">
        <v>42119</v>
      </c>
      <c r="G755" s="147" t="s">
        <v>42011</v>
      </c>
      <c r="H755" s="147" t="s">
        <v>24571</v>
      </c>
      <c r="I755" s="144" t="s">
        <v>49</v>
      </c>
      <c r="J755" s="148">
        <v>3.15</v>
      </c>
      <c r="K755" s="149"/>
      <c r="L755" s="144"/>
      <c r="M755" t="s">
        <v>24572</v>
      </c>
      <c r="N755" t="s">
        <v>42050</v>
      </c>
      <c r="O755" t="s">
        <v>42027</v>
      </c>
      <c r="P755" t="s">
        <v>42026</v>
      </c>
      <c r="Q755" t="s">
        <v>42027</v>
      </c>
      <c r="R755" s="150" t="s">
        <v>86</v>
      </c>
      <c r="S755" s="150" t="s">
        <v>86</v>
      </c>
      <c r="T755" t="s">
        <v>24583</v>
      </c>
    </row>
    <row r="756">
      <c r="A756" s="144" t="s">
        <v>24593</v>
      </c>
      <c r="B756" s="144" t="s">
        <v>7205</v>
      </c>
      <c r="C756" s="144" t="s">
        <v>24594</v>
      </c>
      <c r="D756" s="144" t="s">
        <v>2136</v>
      </c>
      <c r="E756" s="144" t="s">
        <v>24570</v>
      </c>
      <c r="F756" s="145" t="s">
        <v>42119</v>
      </c>
      <c r="G756" s="147" t="s">
        <v>42011</v>
      </c>
      <c r="H756" s="147" t="s">
        <v>24595</v>
      </c>
      <c r="I756" s="144" t="s">
        <v>49</v>
      </c>
      <c r="J756" s="148">
        <v>2.93</v>
      </c>
      <c r="K756" s="149"/>
      <c r="L756" s="144"/>
      <c r="M756" t="s">
        <v>24596</v>
      </c>
      <c r="N756" t="s">
        <v>42066</v>
      </c>
      <c r="O756" t="s">
        <v>42039</v>
      </c>
      <c r="P756" t="s">
        <v>42052</v>
      </c>
      <c r="Q756" t="s">
        <v>42039</v>
      </c>
      <c r="R756" s="150" t="s">
        <v>2445</v>
      </c>
      <c r="S756" s="150" t="s">
        <v>12065</v>
      </c>
      <c r="T756" t="s">
        <v>24607</v>
      </c>
    </row>
    <row r="757">
      <c r="A757" s="144" t="s">
        <v>24619</v>
      </c>
      <c r="B757" s="144" t="s">
        <v>7205</v>
      </c>
      <c r="C757" s="144" t="s">
        <v>24169</v>
      </c>
      <c r="D757" s="144" t="s">
        <v>2136</v>
      </c>
      <c r="E757" s="144" t="s">
        <v>24570</v>
      </c>
      <c r="F757" s="145" t="s">
        <v>42119</v>
      </c>
      <c r="G757" s="147" t="s">
        <v>42011</v>
      </c>
      <c r="H757" s="147" t="s">
        <v>24620</v>
      </c>
      <c r="I757" s="144" t="s">
        <v>49</v>
      </c>
      <c r="J757" s="148">
        <v>3.6</v>
      </c>
      <c r="K757" s="149"/>
      <c r="L757" s="144"/>
      <c r="M757" t="s">
        <v>24621</v>
      </c>
      <c r="N757" t="s">
        <v>42145</v>
      </c>
      <c r="O757" t="s">
        <v>42049</v>
      </c>
      <c r="P757" t="s">
        <v>42146</v>
      </c>
      <c r="Q757" t="s">
        <v>42147</v>
      </c>
      <c r="R757" s="150" t="s">
        <v>42041</v>
      </c>
      <c r="S757" s="150" t="s">
        <v>12065</v>
      </c>
      <c r="T757" t="s">
        <v>24634</v>
      </c>
    </row>
    <row r="758">
      <c r="A758" s="144" t="s">
        <v>24647</v>
      </c>
      <c r="B758" s="144" t="s">
        <v>7205</v>
      </c>
      <c r="C758" s="144" t="s">
        <v>24648</v>
      </c>
      <c r="D758" s="144" t="s">
        <v>2136</v>
      </c>
      <c r="E758" s="144" t="s">
        <v>21665</v>
      </c>
      <c r="F758" s="145" t="s">
        <v>42119</v>
      </c>
      <c r="G758" s="147" t="s">
        <v>42011</v>
      </c>
      <c r="H758" s="147" t="s">
        <v>24649</v>
      </c>
      <c r="I758" s="144" t="s">
        <v>49</v>
      </c>
      <c r="J758" s="148">
        <v>2.75</v>
      </c>
      <c r="K758" s="149"/>
      <c r="L758" s="144"/>
      <c r="M758" t="s">
        <v>24650</v>
      </c>
      <c r="N758" t="s">
        <v>42048</v>
      </c>
      <c r="O758" t="s">
        <v>42049</v>
      </c>
      <c r="P758" t="s">
        <v>42050</v>
      </c>
      <c r="Q758" t="s">
        <v>42040</v>
      </c>
      <c r="R758" s="150" t="s">
        <v>42051</v>
      </c>
      <c r="S758" s="150" t="s">
        <v>12065</v>
      </c>
      <c r="T758" t="s">
        <v>24660</v>
      </c>
    </row>
    <row r="759">
      <c r="A759" s="144" t="s">
        <v>24667</v>
      </c>
      <c r="B759" s="144" t="s">
        <v>7205</v>
      </c>
      <c r="C759" s="144" t="s">
        <v>24668</v>
      </c>
      <c r="D759" s="144" t="s">
        <v>2136</v>
      </c>
      <c r="E759" s="144" t="s">
        <v>24570</v>
      </c>
      <c r="F759" s="145" t="s">
        <v>42119</v>
      </c>
      <c r="G759" s="147" t="s">
        <v>42011</v>
      </c>
      <c r="H759" s="147" t="s">
        <v>24669</v>
      </c>
      <c r="I759" s="144" t="s">
        <v>49</v>
      </c>
      <c r="J759" s="148">
        <v>3.33</v>
      </c>
      <c r="K759" s="149"/>
      <c r="L759" s="144"/>
      <c r="M759" t="s">
        <v>24670</v>
      </c>
      <c r="N759" t="s">
        <v>42040</v>
      </c>
      <c r="O759" t="s">
        <v>42037</v>
      </c>
      <c r="P759" t="s">
        <v>42040</v>
      </c>
      <c r="Q759" t="s">
        <v>42037</v>
      </c>
      <c r="R759" s="150" t="s">
        <v>42054</v>
      </c>
      <c r="S759" s="150" t="s">
        <v>2010</v>
      </c>
      <c r="T759" t="s">
        <v>24680</v>
      </c>
    </row>
    <row r="760">
      <c r="A760" s="144" t="s">
        <v>24702</v>
      </c>
      <c r="B760" s="144" t="s">
        <v>7205</v>
      </c>
      <c r="C760" s="144" t="s">
        <v>24703</v>
      </c>
      <c r="D760" s="144" t="s">
        <v>2136</v>
      </c>
      <c r="E760" s="144" t="s">
        <v>21665</v>
      </c>
      <c r="F760" s="145" t="s">
        <v>42119</v>
      </c>
      <c r="G760" s="147" t="s">
        <v>42011</v>
      </c>
      <c r="H760" s="147" t="s">
        <v>24704</v>
      </c>
      <c r="I760" s="144" t="s">
        <v>49</v>
      </c>
      <c r="J760" s="148">
        <v>3.15</v>
      </c>
      <c r="K760" s="149" t="s">
        <v>86</v>
      </c>
      <c r="L760" s="144" t="s">
        <v>86</v>
      </c>
      <c r="M760" t="s">
        <v>24705</v>
      </c>
      <c r="N760" t="s">
        <v>86</v>
      </c>
      <c r="O760" t="s">
        <v>86</v>
      </c>
      <c r="P760" t="s">
        <v>86</v>
      </c>
      <c r="Q760" t="s">
        <v>86</v>
      </c>
      <c r="R760" s="150" t="s">
        <v>86</v>
      </c>
      <c r="S760" s="150" t="s">
        <v>86</v>
      </c>
      <c r="T760" t="s">
        <v>422</v>
      </c>
    </row>
    <row r="761">
      <c r="A761" s="144" t="s">
        <v>24723</v>
      </c>
      <c r="B761" s="144" t="s">
        <v>7205</v>
      </c>
      <c r="C761" s="144" t="s">
        <v>24724</v>
      </c>
      <c r="D761" s="144" t="s">
        <v>2136</v>
      </c>
      <c r="E761" s="144" t="s">
        <v>24294</v>
      </c>
      <c r="F761" s="145" t="s">
        <v>42119</v>
      </c>
      <c r="G761" s="147" t="s">
        <v>42011</v>
      </c>
      <c r="H761" s="147" t="s">
        <v>24725</v>
      </c>
      <c r="I761" s="144" t="s">
        <v>49</v>
      </c>
      <c r="J761" s="148">
        <v>3.2</v>
      </c>
      <c r="K761" s="149"/>
      <c r="L761" s="144"/>
      <c r="M761" t="s">
        <v>24726</v>
      </c>
      <c r="N761" t="s">
        <v>42066</v>
      </c>
      <c r="O761" t="s">
        <v>42023</v>
      </c>
      <c r="P761" t="s">
        <v>42015</v>
      </c>
      <c r="Q761" t="s">
        <v>42039</v>
      </c>
      <c r="R761" s="150" t="s">
        <v>42041</v>
      </c>
      <c r="S761" s="150" t="s">
        <v>42029</v>
      </c>
      <c r="T761" t="s">
        <v>24734</v>
      </c>
    </row>
    <row r="762">
      <c r="A762" s="144" t="s">
        <v>24753</v>
      </c>
      <c r="B762" s="144" t="s">
        <v>7205</v>
      </c>
      <c r="C762" s="144" t="s">
        <v>24754</v>
      </c>
      <c r="D762" s="144" t="s">
        <v>2136</v>
      </c>
      <c r="E762" s="144" t="s">
        <v>24570</v>
      </c>
      <c r="F762" s="145" t="s">
        <v>42119</v>
      </c>
      <c r="G762" s="147" t="s">
        <v>42011</v>
      </c>
      <c r="H762" s="147" t="s">
        <v>24755</v>
      </c>
      <c r="I762" s="144" t="s">
        <v>49</v>
      </c>
      <c r="J762" s="148">
        <v>3.27</v>
      </c>
      <c r="K762" s="149"/>
      <c r="L762" s="144"/>
      <c r="M762" t="s">
        <v>24756</v>
      </c>
      <c r="N762" t="s">
        <v>42015</v>
      </c>
      <c r="O762" t="s">
        <v>42037</v>
      </c>
      <c r="P762" t="s">
        <v>42015</v>
      </c>
      <c r="Q762" t="s">
        <v>42031</v>
      </c>
      <c r="R762" s="150" t="s">
        <v>2445</v>
      </c>
      <c r="S762" s="150" t="s">
        <v>2010</v>
      </c>
      <c r="T762" t="s">
        <v>24766</v>
      </c>
    </row>
    <row r="763">
      <c r="A763" s="144" t="s">
        <v>24772</v>
      </c>
      <c r="B763" s="144" t="s">
        <v>7205</v>
      </c>
      <c r="C763" s="144" t="s">
        <v>24773</v>
      </c>
      <c r="D763" s="144" t="s">
        <v>2136</v>
      </c>
      <c r="E763" s="144" t="s">
        <v>24570</v>
      </c>
      <c r="F763" s="145" t="s">
        <v>42119</v>
      </c>
      <c r="G763" s="147" t="s">
        <v>42011</v>
      </c>
      <c r="H763" s="147" t="s">
        <v>24774</v>
      </c>
      <c r="I763" s="144" t="s">
        <v>49</v>
      </c>
      <c r="J763" s="148">
        <v>3.67</v>
      </c>
      <c r="K763" s="149"/>
      <c r="L763" s="144"/>
      <c r="M763" t="s">
        <v>24775</v>
      </c>
      <c r="N763" t="s">
        <v>42023</v>
      </c>
      <c r="O763" t="s">
        <v>42022</v>
      </c>
      <c r="P763" t="s">
        <v>42023</v>
      </c>
      <c r="Q763" t="s">
        <v>42035</v>
      </c>
      <c r="R763" s="150" t="s">
        <v>42029</v>
      </c>
      <c r="S763" s="150" t="s">
        <v>22460</v>
      </c>
      <c r="T763" t="s">
        <v>24787</v>
      </c>
    </row>
    <row r="764">
      <c r="A764" s="144" t="s">
        <v>24799</v>
      </c>
      <c r="B764" s="144" t="s">
        <v>7205</v>
      </c>
      <c r="C764" s="144" t="s">
        <v>24800</v>
      </c>
      <c r="D764" s="144" t="s">
        <v>2136</v>
      </c>
      <c r="E764" s="144" t="s">
        <v>24570</v>
      </c>
      <c r="F764" s="145" t="s">
        <v>42119</v>
      </c>
      <c r="G764" s="147" t="s">
        <v>42011</v>
      </c>
      <c r="H764" s="147" t="s">
        <v>24801</v>
      </c>
      <c r="I764" s="144" t="s">
        <v>49</v>
      </c>
      <c r="J764" s="148">
        <v>3.5</v>
      </c>
      <c r="K764" s="149"/>
      <c r="L764" s="144"/>
      <c r="M764" t="s">
        <v>24802</v>
      </c>
      <c r="N764" t="s">
        <v>42052</v>
      </c>
      <c r="O764" t="s">
        <v>42031</v>
      </c>
      <c r="P764" t="s">
        <v>42052</v>
      </c>
      <c r="Q764" t="s">
        <v>42021</v>
      </c>
      <c r="R764" s="150" t="s">
        <v>2445</v>
      </c>
      <c r="S764" s="150" t="s">
        <v>2010</v>
      </c>
      <c r="T764" t="s">
        <v>24811</v>
      </c>
    </row>
    <row r="765">
      <c r="A765" s="144" t="s">
        <v>24820</v>
      </c>
      <c r="B765" s="144" t="s">
        <v>7205</v>
      </c>
      <c r="C765" s="144" t="s">
        <v>24821</v>
      </c>
      <c r="D765" s="144" t="s">
        <v>2136</v>
      </c>
      <c r="E765" s="144" t="s">
        <v>24570</v>
      </c>
      <c r="F765" s="145" t="s">
        <v>42119</v>
      </c>
      <c r="G765" s="147" t="s">
        <v>42011</v>
      </c>
      <c r="H765" s="147" t="s">
        <v>24822</v>
      </c>
      <c r="I765" s="144" t="s">
        <v>49</v>
      </c>
      <c r="J765" s="148">
        <v>3.29</v>
      </c>
      <c r="K765" s="149"/>
      <c r="L765" s="144"/>
      <c r="M765" t="s">
        <v>24823</v>
      </c>
      <c r="N765" t="s">
        <v>42066</v>
      </c>
      <c r="O765" t="s">
        <v>42021</v>
      </c>
      <c r="P765" t="s">
        <v>42066</v>
      </c>
      <c r="Q765" t="s">
        <v>42039</v>
      </c>
      <c r="R765" s="150" t="s">
        <v>4025</v>
      </c>
      <c r="S765" s="150" t="s">
        <v>12065</v>
      </c>
      <c r="T765" t="s">
        <v>24834</v>
      </c>
    </row>
    <row r="766">
      <c r="A766" s="144" t="s">
        <v>24848</v>
      </c>
      <c r="B766" s="144" t="s">
        <v>7205</v>
      </c>
      <c r="C766" s="144" t="s">
        <v>24849</v>
      </c>
      <c r="D766" s="144" t="s">
        <v>2136</v>
      </c>
      <c r="E766" s="144" t="s">
        <v>24570</v>
      </c>
      <c r="F766" s="145" t="s">
        <v>42119</v>
      </c>
      <c r="G766" s="147" t="s">
        <v>42011</v>
      </c>
      <c r="H766" s="147" t="s">
        <v>24850</v>
      </c>
      <c r="I766" s="144" t="s">
        <v>49</v>
      </c>
      <c r="J766" s="148">
        <v>3.29</v>
      </c>
      <c r="K766" s="149"/>
      <c r="L766" s="144"/>
      <c r="M766" t="s">
        <v>24851</v>
      </c>
      <c r="N766" t="s">
        <v>86</v>
      </c>
      <c r="O766" t="s">
        <v>86</v>
      </c>
      <c r="P766" t="s">
        <v>86</v>
      </c>
      <c r="Q766" t="s">
        <v>86</v>
      </c>
      <c r="R766" s="150" t="s">
        <v>86</v>
      </c>
      <c r="S766" s="150" t="s">
        <v>86</v>
      </c>
      <c r="T766" t="s">
        <v>19333</v>
      </c>
    </row>
    <row r="767">
      <c r="A767" s="144" t="s">
        <v>24866</v>
      </c>
      <c r="B767" s="144" t="s">
        <v>7205</v>
      </c>
      <c r="C767" s="144" t="s">
        <v>7277</v>
      </c>
      <c r="D767" s="144" t="s">
        <v>2136</v>
      </c>
      <c r="E767" s="144" t="s">
        <v>24226</v>
      </c>
      <c r="F767" s="145" t="s">
        <v>42119</v>
      </c>
      <c r="G767" s="147" t="s">
        <v>42011</v>
      </c>
      <c r="H767" s="147" t="s">
        <v>24867</v>
      </c>
      <c r="I767" s="144" t="s">
        <v>49</v>
      </c>
      <c r="J767" s="148">
        <v>3.34</v>
      </c>
      <c r="K767" s="149"/>
      <c r="L767" s="144"/>
      <c r="M767" t="s">
        <v>24868</v>
      </c>
      <c r="N767" t="s">
        <v>42013</v>
      </c>
      <c r="O767" t="s">
        <v>42037</v>
      </c>
      <c r="P767" t="s">
        <v>42027</v>
      </c>
      <c r="Q767" t="s">
        <v>42022</v>
      </c>
      <c r="R767" s="150" t="s">
        <v>12032</v>
      </c>
      <c r="S767" s="150" t="s">
        <v>42025</v>
      </c>
      <c r="T767" t="s">
        <v>24877</v>
      </c>
    </row>
    <row r="768">
      <c r="A768" s="144" t="s">
        <v>24885</v>
      </c>
      <c r="B768" s="144" t="s">
        <v>7205</v>
      </c>
      <c r="C768" s="144" t="s">
        <v>24886</v>
      </c>
      <c r="D768" s="144" t="s">
        <v>2136</v>
      </c>
      <c r="E768" s="144" t="s">
        <v>24120</v>
      </c>
      <c r="F768" s="145" t="s">
        <v>42119</v>
      </c>
      <c r="G768" s="147" t="s">
        <v>42011</v>
      </c>
      <c r="H768" s="147" t="s">
        <v>24887</v>
      </c>
      <c r="I768" s="144" t="s">
        <v>49</v>
      </c>
      <c r="J768" s="148">
        <v>3.42</v>
      </c>
      <c r="K768" s="149"/>
      <c r="L768" s="144" t="s">
        <v>9426</v>
      </c>
      <c r="M768" t="s">
        <v>24888</v>
      </c>
      <c r="N768" t="s">
        <v>42031</v>
      </c>
      <c r="O768" t="s">
        <v>42064</v>
      </c>
      <c r="P768" t="s">
        <v>42037</v>
      </c>
      <c r="Q768" t="s">
        <v>42047</v>
      </c>
      <c r="R768" s="150" t="s">
        <v>6070</v>
      </c>
      <c r="S768" s="150" t="s">
        <v>5614</v>
      </c>
      <c r="T768" t="s">
        <v>24896</v>
      </c>
    </row>
    <row r="769">
      <c r="A769" s="144" t="s">
        <v>24913</v>
      </c>
      <c r="B769" s="144" t="s">
        <v>7205</v>
      </c>
      <c r="C769" s="144" t="s">
        <v>24914</v>
      </c>
      <c r="D769" s="144" t="s">
        <v>2136</v>
      </c>
      <c r="E769" s="144" t="s">
        <v>24294</v>
      </c>
      <c r="F769" s="145" t="s">
        <v>42119</v>
      </c>
      <c r="G769" s="147" t="s">
        <v>42011</v>
      </c>
      <c r="H769" s="147" t="s">
        <v>24915</v>
      </c>
      <c r="I769" s="144" t="s">
        <v>49</v>
      </c>
      <c r="J769" s="148">
        <v>3.6</v>
      </c>
      <c r="K769" s="149"/>
      <c r="L769" s="144"/>
      <c r="M769" t="s">
        <v>24916</v>
      </c>
      <c r="N769" t="s">
        <v>42031</v>
      </c>
      <c r="O769" t="s">
        <v>42024</v>
      </c>
      <c r="P769" t="s">
        <v>42053</v>
      </c>
      <c r="Q769" t="s">
        <v>42043</v>
      </c>
      <c r="R769" s="150" t="s">
        <v>12065</v>
      </c>
      <c r="S769" s="150" t="s">
        <v>22460</v>
      </c>
      <c r="T769" t="s">
        <v>24927</v>
      </c>
    </row>
    <row r="770">
      <c r="A770" s="144" t="s">
        <v>24932</v>
      </c>
      <c r="B770" s="144" t="s">
        <v>7205</v>
      </c>
      <c r="C770" s="144" t="s">
        <v>5999</v>
      </c>
      <c r="D770" s="144" t="s">
        <v>2136</v>
      </c>
      <c r="E770" s="144" t="s">
        <v>20055</v>
      </c>
      <c r="F770" s="145" t="s">
        <v>42119</v>
      </c>
      <c r="G770" s="147" t="s">
        <v>42011</v>
      </c>
      <c r="H770" s="147" t="s">
        <v>24933</v>
      </c>
      <c r="I770" s="144" t="s">
        <v>1297</v>
      </c>
      <c r="J770" s="148">
        <v>3.8</v>
      </c>
      <c r="K770" s="149" t="s">
        <v>3016</v>
      </c>
      <c r="L770" s="144" t="s">
        <v>86</v>
      </c>
      <c r="M770" t="s">
        <v>24934</v>
      </c>
      <c r="N770" t="s">
        <v>42012</v>
      </c>
      <c r="O770" t="s">
        <v>42027</v>
      </c>
      <c r="P770" t="s">
        <v>42014</v>
      </c>
      <c r="Q770" t="s">
        <v>42027</v>
      </c>
      <c r="R770" s="150" t="s">
        <v>42055</v>
      </c>
      <c r="S770" s="150" t="s">
        <v>12032</v>
      </c>
      <c r="T770" t="s">
        <v>24943</v>
      </c>
    </row>
    <row r="771">
      <c r="A771" s="144" t="s">
        <v>24973</v>
      </c>
      <c r="B771" s="144" t="s">
        <v>7205</v>
      </c>
      <c r="C771" s="144" t="s">
        <v>24974</v>
      </c>
      <c r="D771" s="144" t="s">
        <v>2136</v>
      </c>
      <c r="E771" s="144" t="s">
        <v>24092</v>
      </c>
      <c r="F771" s="145" t="s">
        <v>42119</v>
      </c>
      <c r="G771" s="147" t="s">
        <v>42011</v>
      </c>
      <c r="H771" s="147" t="s">
        <v>24975</v>
      </c>
      <c r="I771" s="144" t="s">
        <v>49</v>
      </c>
      <c r="J771" s="148">
        <v>3.1</v>
      </c>
      <c r="K771" s="149"/>
      <c r="L771" s="144"/>
      <c r="M771" t="s">
        <v>24976</v>
      </c>
      <c r="N771" t="s">
        <v>86</v>
      </c>
      <c r="O771" t="s">
        <v>86</v>
      </c>
      <c r="P771" t="s">
        <v>86</v>
      </c>
      <c r="Q771" t="s">
        <v>86</v>
      </c>
      <c r="R771" s="150" t="s">
        <v>86</v>
      </c>
      <c r="S771" s="150" t="s">
        <v>86</v>
      </c>
      <c r="T771" t="s">
        <v>24989</v>
      </c>
    </row>
    <row r="772">
      <c r="A772" s="144" t="s">
        <v>24999</v>
      </c>
      <c r="B772" s="144" t="s">
        <v>7205</v>
      </c>
      <c r="C772" s="144" t="s">
        <v>7581</v>
      </c>
      <c r="D772" s="144" t="s">
        <v>2136</v>
      </c>
      <c r="E772" s="144" t="s">
        <v>24120</v>
      </c>
      <c r="F772" s="145" t="s">
        <v>42119</v>
      </c>
      <c r="G772" s="147" t="s">
        <v>42011</v>
      </c>
      <c r="H772" s="147" t="s">
        <v>25000</v>
      </c>
      <c r="I772" s="144" t="s">
        <v>49</v>
      </c>
      <c r="J772" s="148">
        <v>3.89</v>
      </c>
      <c r="K772" s="149"/>
      <c r="L772" s="144" t="s">
        <v>7242</v>
      </c>
      <c r="M772" t="s">
        <v>25001</v>
      </c>
      <c r="N772" t="s">
        <v>42064</v>
      </c>
      <c r="O772" t="s">
        <v>42058</v>
      </c>
      <c r="P772" t="s">
        <v>42064</v>
      </c>
      <c r="Q772" t="s">
        <v>42059</v>
      </c>
      <c r="R772" s="150" t="s">
        <v>5526</v>
      </c>
      <c r="S772" s="150" t="s">
        <v>3016</v>
      </c>
      <c r="T772" t="s">
        <v>21065</v>
      </c>
    </row>
    <row r="773">
      <c r="A773" s="144" t="s">
        <v>25024</v>
      </c>
      <c r="B773" s="144" t="s">
        <v>7205</v>
      </c>
      <c r="C773" s="144" t="s">
        <v>7277</v>
      </c>
      <c r="D773" s="144" t="s">
        <v>2136</v>
      </c>
      <c r="E773" s="144" t="s">
        <v>24226</v>
      </c>
      <c r="F773" s="145" t="s">
        <v>42119</v>
      </c>
      <c r="G773" s="147" t="s">
        <v>42011</v>
      </c>
      <c r="H773" s="147" t="s">
        <v>25025</v>
      </c>
      <c r="I773" s="144" t="s">
        <v>1297</v>
      </c>
      <c r="J773" s="148">
        <v>2.5</v>
      </c>
      <c r="K773" s="149"/>
      <c r="L773" s="144"/>
      <c r="M773" t="s">
        <v>25026</v>
      </c>
      <c r="N773" t="s">
        <v>86</v>
      </c>
      <c r="O773" t="s">
        <v>86</v>
      </c>
      <c r="P773" t="s">
        <v>86</v>
      </c>
      <c r="Q773" t="s">
        <v>86</v>
      </c>
      <c r="R773" s="150" t="s">
        <v>42016</v>
      </c>
      <c r="S773" s="150" t="s">
        <v>12065</v>
      </c>
      <c r="T773" t="s">
        <v>25037</v>
      </c>
    </row>
    <row r="774">
      <c r="A774" s="144" t="s">
        <v>25042</v>
      </c>
      <c r="B774" s="144" t="s">
        <v>7932</v>
      </c>
      <c r="C774" s="144" t="s">
        <v>25044</v>
      </c>
      <c r="D774" s="144" t="s">
        <v>46</v>
      </c>
      <c r="E774" s="144" t="s">
        <v>25043</v>
      </c>
      <c r="F774" s="145" t="s">
        <v>42119</v>
      </c>
      <c r="G774" s="147" t="s">
        <v>42011</v>
      </c>
      <c r="H774" s="147" t="s">
        <v>25045</v>
      </c>
      <c r="I774" s="144" t="s">
        <v>2373</v>
      </c>
      <c r="J774" s="148">
        <v>3.07</v>
      </c>
      <c r="K774" s="149"/>
      <c r="L774" s="144"/>
      <c r="M774" t="s">
        <v>25046</v>
      </c>
      <c r="N774" t="s">
        <v>86</v>
      </c>
      <c r="O774" t="s">
        <v>86</v>
      </c>
      <c r="P774" t="s">
        <v>86</v>
      </c>
      <c r="Q774" t="s">
        <v>86</v>
      </c>
      <c r="R774" s="150" t="s">
        <v>86</v>
      </c>
      <c r="S774" s="150" t="s">
        <v>86</v>
      </c>
      <c r="T774" t="s">
        <v>25057</v>
      </c>
    </row>
    <row r="775">
      <c r="A775" s="144" t="s">
        <v>25066</v>
      </c>
      <c r="B775" s="144" t="s">
        <v>7932</v>
      </c>
      <c r="C775" s="144" t="s">
        <v>8221</v>
      </c>
      <c r="D775" s="144" t="s">
        <v>46</v>
      </c>
      <c r="E775" s="144" t="s">
        <v>18821</v>
      </c>
      <c r="F775" s="145" t="s">
        <v>42119</v>
      </c>
      <c r="G775" s="147" t="s">
        <v>42011</v>
      </c>
      <c r="H775" s="147" t="s">
        <v>25067</v>
      </c>
      <c r="I775" s="144" t="s">
        <v>16957</v>
      </c>
      <c r="J775" s="148">
        <v>3.19</v>
      </c>
      <c r="K775" s="149"/>
      <c r="L775" s="144" t="s">
        <v>14264</v>
      </c>
      <c r="M775" t="s">
        <v>25068</v>
      </c>
      <c r="N775" t="s">
        <v>42034</v>
      </c>
      <c r="O775" t="s">
        <v>42031</v>
      </c>
      <c r="P775" t="s">
        <v>42045</v>
      </c>
      <c r="Q775" t="s">
        <v>42023</v>
      </c>
      <c r="R775" s="150" t="s">
        <v>42055</v>
      </c>
      <c r="S775" s="150" t="s">
        <v>42029</v>
      </c>
      <c r="T775" t="s">
        <v>25078</v>
      </c>
    </row>
    <row r="776">
      <c r="A776" s="144" t="s">
        <v>25091</v>
      </c>
      <c r="B776" s="144" t="s">
        <v>7932</v>
      </c>
      <c r="C776" s="144" t="s">
        <v>786</v>
      </c>
      <c r="D776" s="144" t="s">
        <v>46</v>
      </c>
      <c r="E776" s="144" t="s">
        <v>25043</v>
      </c>
      <c r="F776" s="145" t="s">
        <v>42119</v>
      </c>
      <c r="G776" s="147" t="s">
        <v>42011</v>
      </c>
      <c r="H776" s="147" t="s">
        <v>25092</v>
      </c>
      <c r="I776" s="144" t="s">
        <v>2373</v>
      </c>
      <c r="J776" s="148">
        <v>3.28</v>
      </c>
      <c r="K776" s="149"/>
      <c r="L776" s="144"/>
      <c r="M776" t="s">
        <v>25093</v>
      </c>
      <c r="N776" t="s">
        <v>42079</v>
      </c>
      <c r="O776" t="s">
        <v>42033</v>
      </c>
      <c r="P776" t="s">
        <v>42045</v>
      </c>
      <c r="Q776" t="s">
        <v>42023</v>
      </c>
      <c r="R776" s="150" t="s">
        <v>4025</v>
      </c>
      <c r="S776" s="150" t="s">
        <v>12032</v>
      </c>
      <c r="T776" t="s">
        <v>25106</v>
      </c>
    </row>
    <row r="777">
      <c r="A777" s="144" t="s">
        <v>25124</v>
      </c>
      <c r="B777" s="144" t="s">
        <v>7932</v>
      </c>
      <c r="C777" s="144" t="s">
        <v>25125</v>
      </c>
      <c r="D777" s="144" t="s">
        <v>46</v>
      </c>
      <c r="E777" s="144" t="s">
        <v>25043</v>
      </c>
      <c r="F777" s="145" t="s">
        <v>42119</v>
      </c>
      <c r="G777" s="147" t="s">
        <v>42011</v>
      </c>
      <c r="H777" s="147" t="s">
        <v>25126</v>
      </c>
      <c r="I777" s="144" t="s">
        <v>2373</v>
      </c>
      <c r="J777" s="148">
        <v>3.25</v>
      </c>
      <c r="K777" s="149"/>
      <c r="L777" s="144"/>
      <c r="M777" t="s">
        <v>25127</v>
      </c>
      <c r="N777" t="s">
        <v>42012</v>
      </c>
      <c r="O777" t="s">
        <v>42038</v>
      </c>
      <c r="P777" t="s">
        <v>42026</v>
      </c>
      <c r="Q777" t="s">
        <v>42015</v>
      </c>
      <c r="R777" s="150" t="s">
        <v>42016</v>
      </c>
      <c r="S777" s="150" t="s">
        <v>2445</v>
      </c>
      <c r="T777" t="s">
        <v>25135</v>
      </c>
    </row>
    <row r="778">
      <c r="A778" s="144" t="s">
        <v>25137</v>
      </c>
      <c r="B778" s="144" t="s">
        <v>7932</v>
      </c>
      <c r="C778" s="144" t="s">
        <v>25138</v>
      </c>
      <c r="D778" s="144" t="s">
        <v>46</v>
      </c>
      <c r="E778" s="144" t="s">
        <v>25043</v>
      </c>
      <c r="F778" s="145" t="s">
        <v>42119</v>
      </c>
      <c r="G778" s="147" t="s">
        <v>42011</v>
      </c>
      <c r="H778" s="147" t="s">
        <v>25139</v>
      </c>
      <c r="I778" s="144" t="s">
        <v>2373</v>
      </c>
      <c r="J778" s="148">
        <v>3.2</v>
      </c>
      <c r="K778" s="149"/>
      <c r="L778" s="144"/>
      <c r="M778" t="s">
        <v>25140</v>
      </c>
      <c r="N778" t="s">
        <v>42038</v>
      </c>
      <c r="O778" t="s">
        <v>42040</v>
      </c>
      <c r="P778" t="s">
        <v>42034</v>
      </c>
      <c r="Q778" t="s">
        <v>42040</v>
      </c>
      <c r="R778" s="150" t="s">
        <v>42051</v>
      </c>
      <c r="S778" s="150" t="s">
        <v>2445</v>
      </c>
      <c r="T778" t="s">
        <v>25152</v>
      </c>
    </row>
    <row r="779">
      <c r="A779" s="152" t="s">
        <v>25158</v>
      </c>
      <c r="B779" s="152" t="s">
        <v>7932</v>
      </c>
      <c r="C779" s="154" t="s">
        <v>8549</v>
      </c>
      <c r="D779" s="154" t="s">
        <v>46</v>
      </c>
      <c r="E779" s="144" t="s">
        <v>25043</v>
      </c>
      <c r="F779" s="145" t="s">
        <v>42119</v>
      </c>
      <c r="G779" s="147" t="s">
        <v>42011</v>
      </c>
      <c r="H779" s="155">
        <v>199607.0</v>
      </c>
      <c r="I779" s="152" t="s">
        <v>25159</v>
      </c>
      <c r="J779" s="148">
        <v>3.8</v>
      </c>
      <c r="K779" s="149"/>
      <c r="L779" s="157">
        <v>117.0</v>
      </c>
      <c r="M779" t="s">
        <v>25160</v>
      </c>
      <c r="N779" t="s">
        <v>86</v>
      </c>
      <c r="O779" t="s">
        <v>86</v>
      </c>
      <c r="P779" t="s">
        <v>86</v>
      </c>
      <c r="Q779" t="s">
        <v>86</v>
      </c>
      <c r="R779" s="150" t="s">
        <v>86</v>
      </c>
      <c r="S779" s="150" t="s">
        <v>86</v>
      </c>
    </row>
    <row r="780">
      <c r="A780" s="144" t="s">
        <v>25167</v>
      </c>
      <c r="B780" s="144" t="s">
        <v>7932</v>
      </c>
      <c r="C780" s="144" t="s">
        <v>8416</v>
      </c>
      <c r="D780" s="144" t="s">
        <v>46</v>
      </c>
      <c r="E780" s="144" t="s">
        <v>19588</v>
      </c>
      <c r="F780" s="145" t="s">
        <v>42119</v>
      </c>
      <c r="G780" s="147" t="s">
        <v>42011</v>
      </c>
      <c r="H780" s="147" t="s">
        <v>25168</v>
      </c>
      <c r="I780" s="144" t="s">
        <v>49</v>
      </c>
      <c r="J780" s="148">
        <v>3.5</v>
      </c>
      <c r="K780" s="149"/>
      <c r="L780" s="144"/>
      <c r="M780" t="s">
        <v>25169</v>
      </c>
      <c r="N780" t="s">
        <v>42053</v>
      </c>
      <c r="O780" t="s">
        <v>42035</v>
      </c>
      <c r="P780" t="s">
        <v>86</v>
      </c>
      <c r="Q780" t="s">
        <v>86</v>
      </c>
      <c r="R780" s="150" t="s">
        <v>1489</v>
      </c>
      <c r="S780" s="150" t="s">
        <v>22460</v>
      </c>
      <c r="T780" t="s">
        <v>25178</v>
      </c>
    </row>
    <row r="781">
      <c r="A781" s="144" t="s">
        <v>25179</v>
      </c>
      <c r="B781" s="144" t="s">
        <v>8689</v>
      </c>
      <c r="C781" s="144" t="s">
        <v>21433</v>
      </c>
      <c r="D781" s="144" t="s">
        <v>3309</v>
      </c>
      <c r="E781" s="144" t="s">
        <v>25180</v>
      </c>
      <c r="F781" s="145" t="s">
        <v>42119</v>
      </c>
      <c r="G781" s="147" t="s">
        <v>42011</v>
      </c>
      <c r="H781" s="147" t="s">
        <v>25181</v>
      </c>
      <c r="I781" s="144" t="s">
        <v>49</v>
      </c>
      <c r="J781" s="148">
        <v>3.45</v>
      </c>
      <c r="K781" s="149"/>
      <c r="L781" s="144"/>
      <c r="M781" t="s">
        <v>25182</v>
      </c>
      <c r="N781" t="s">
        <v>42013</v>
      </c>
      <c r="O781" t="s">
        <v>42030</v>
      </c>
      <c r="P781" t="s">
        <v>42013</v>
      </c>
      <c r="Q781" t="s">
        <v>42053</v>
      </c>
      <c r="R781" s="150" t="s">
        <v>1489</v>
      </c>
      <c r="S781" s="150" t="s">
        <v>8552</v>
      </c>
      <c r="T781" t="s">
        <v>25195</v>
      </c>
    </row>
    <row r="782">
      <c r="A782" s="144" t="s">
        <v>25220</v>
      </c>
      <c r="B782" s="144" t="s">
        <v>8689</v>
      </c>
      <c r="C782" s="144" t="s">
        <v>25221</v>
      </c>
      <c r="D782" s="144" t="s">
        <v>3309</v>
      </c>
      <c r="E782" s="144" t="s">
        <v>20822</v>
      </c>
      <c r="F782" s="145" t="s">
        <v>42119</v>
      </c>
      <c r="G782" s="147" t="s">
        <v>42011</v>
      </c>
      <c r="H782" s="147" t="s">
        <v>25222</v>
      </c>
      <c r="I782" s="144" t="s">
        <v>25223</v>
      </c>
      <c r="J782" s="148">
        <v>3.23</v>
      </c>
      <c r="K782" s="149"/>
      <c r="L782" s="144"/>
      <c r="M782" t="s">
        <v>25224</v>
      </c>
      <c r="N782" t="s">
        <v>86</v>
      </c>
      <c r="O782" t="s">
        <v>86</v>
      </c>
      <c r="P782" t="s">
        <v>86</v>
      </c>
      <c r="Q782" t="s">
        <v>86</v>
      </c>
      <c r="R782" s="150" t="s">
        <v>86</v>
      </c>
      <c r="S782" s="150" t="s">
        <v>86</v>
      </c>
      <c r="T782" t="s">
        <v>25233</v>
      </c>
    </row>
    <row r="783">
      <c r="A783" s="144" t="s">
        <v>25239</v>
      </c>
      <c r="B783" s="144" t="s">
        <v>8689</v>
      </c>
      <c r="C783" s="144" t="s">
        <v>8767</v>
      </c>
      <c r="D783" s="144" t="s">
        <v>3309</v>
      </c>
      <c r="E783" s="144" t="s">
        <v>25180</v>
      </c>
      <c r="F783" s="145" t="s">
        <v>42119</v>
      </c>
      <c r="G783" s="147" t="s">
        <v>42011</v>
      </c>
      <c r="H783" s="147" t="s">
        <v>25240</v>
      </c>
      <c r="I783" s="144" t="s">
        <v>16552</v>
      </c>
      <c r="J783" s="148">
        <v>3.44</v>
      </c>
      <c r="K783" s="149" t="s">
        <v>86</v>
      </c>
      <c r="L783" s="144" t="s">
        <v>86</v>
      </c>
      <c r="M783" t="s">
        <v>25241</v>
      </c>
      <c r="N783" t="s">
        <v>86</v>
      </c>
      <c r="O783" t="s">
        <v>86</v>
      </c>
      <c r="P783" t="s">
        <v>86</v>
      </c>
      <c r="Q783" t="s">
        <v>86</v>
      </c>
      <c r="R783" s="150" t="s">
        <v>86</v>
      </c>
      <c r="S783" s="150" t="s">
        <v>86</v>
      </c>
      <c r="T783" t="s">
        <v>422</v>
      </c>
    </row>
    <row r="784">
      <c r="A784" s="144" t="s">
        <v>25267</v>
      </c>
      <c r="B784" s="144" t="s">
        <v>8689</v>
      </c>
      <c r="C784" s="144" t="s">
        <v>18436</v>
      </c>
      <c r="D784" s="144" t="s">
        <v>3309</v>
      </c>
      <c r="E784" s="144" t="s">
        <v>20055</v>
      </c>
      <c r="F784" s="145" t="s">
        <v>42119</v>
      </c>
      <c r="G784" s="147" t="s">
        <v>42011</v>
      </c>
      <c r="H784" s="147" t="s">
        <v>25268</v>
      </c>
      <c r="I784" s="144" t="s">
        <v>49</v>
      </c>
      <c r="J784" s="148">
        <v>4.03</v>
      </c>
      <c r="K784" s="149" t="s">
        <v>1792</v>
      </c>
      <c r="L784" s="144" t="s">
        <v>86</v>
      </c>
      <c r="M784" t="s">
        <v>25269</v>
      </c>
      <c r="N784" t="s">
        <v>42030</v>
      </c>
      <c r="O784" t="s">
        <v>42063</v>
      </c>
      <c r="P784" t="s">
        <v>42057</v>
      </c>
      <c r="Q784" t="s">
        <v>42062</v>
      </c>
      <c r="R784" s="150" t="s">
        <v>42025</v>
      </c>
      <c r="S784" s="150" t="s">
        <v>3016</v>
      </c>
      <c r="T784" t="s">
        <v>25278</v>
      </c>
    </row>
    <row r="785">
      <c r="A785" s="144" t="s">
        <v>25300</v>
      </c>
      <c r="B785" s="144" t="s">
        <v>8689</v>
      </c>
      <c r="C785" s="144" t="s">
        <v>25301</v>
      </c>
      <c r="D785" s="144" t="s">
        <v>3309</v>
      </c>
      <c r="E785" s="144" t="s">
        <v>20845</v>
      </c>
      <c r="F785" s="145" t="s">
        <v>42119</v>
      </c>
      <c r="G785" s="147" t="s">
        <v>42011</v>
      </c>
      <c r="H785" s="147" t="s">
        <v>25302</v>
      </c>
      <c r="I785" s="144" t="s">
        <v>49</v>
      </c>
      <c r="J785" s="148">
        <v>3.66</v>
      </c>
      <c r="K785" s="149" t="s">
        <v>86</v>
      </c>
      <c r="L785" s="144" t="s">
        <v>20776</v>
      </c>
      <c r="M785" t="s">
        <v>25303</v>
      </c>
      <c r="N785" t="s">
        <v>86</v>
      </c>
      <c r="O785" t="s">
        <v>86</v>
      </c>
      <c r="P785" t="s">
        <v>86</v>
      </c>
      <c r="Q785" t="s">
        <v>86</v>
      </c>
      <c r="R785" s="150" t="s">
        <v>86</v>
      </c>
      <c r="S785" s="150" t="s">
        <v>86</v>
      </c>
      <c r="T785" t="s">
        <v>25311</v>
      </c>
    </row>
    <row r="786">
      <c r="A786" s="144" t="s">
        <v>25333</v>
      </c>
      <c r="B786" s="144" t="s">
        <v>8689</v>
      </c>
      <c r="C786" s="144" t="s">
        <v>25334</v>
      </c>
      <c r="D786" s="144" t="s">
        <v>3309</v>
      </c>
      <c r="E786" s="144" t="s">
        <v>20845</v>
      </c>
      <c r="F786" s="145" t="s">
        <v>42119</v>
      </c>
      <c r="G786" s="147" t="s">
        <v>42011</v>
      </c>
      <c r="H786" s="147" t="s">
        <v>25335</v>
      </c>
      <c r="I786" s="144" t="s">
        <v>49</v>
      </c>
      <c r="J786" s="148">
        <v>3.7</v>
      </c>
      <c r="K786" s="149"/>
      <c r="L786" s="144" t="s">
        <v>1299</v>
      </c>
      <c r="M786" t="s">
        <v>25336</v>
      </c>
      <c r="N786" t="s">
        <v>42031</v>
      </c>
      <c r="O786" t="s">
        <v>42043</v>
      </c>
      <c r="P786" t="s">
        <v>42053</v>
      </c>
      <c r="Q786" t="s">
        <v>42061</v>
      </c>
      <c r="R786" s="150" t="s">
        <v>6070</v>
      </c>
      <c r="S786" s="150" t="s">
        <v>5526</v>
      </c>
      <c r="T786" t="s">
        <v>25348</v>
      </c>
    </row>
    <row r="787">
      <c r="A787" s="144" t="s">
        <v>25367</v>
      </c>
      <c r="B787" s="144" t="s">
        <v>8689</v>
      </c>
      <c r="C787" s="144" t="s">
        <v>25369</v>
      </c>
      <c r="D787" s="144" t="s">
        <v>3309</v>
      </c>
      <c r="E787" s="144" t="s">
        <v>25368</v>
      </c>
      <c r="F787" s="145" t="s">
        <v>42119</v>
      </c>
      <c r="G787" s="147" t="s">
        <v>42011</v>
      </c>
      <c r="H787" s="147" t="s">
        <v>25370</v>
      </c>
      <c r="I787" s="144" t="s">
        <v>1330</v>
      </c>
      <c r="J787" s="148">
        <v>3.63</v>
      </c>
      <c r="K787" s="149" t="s">
        <v>86</v>
      </c>
      <c r="L787" s="144" t="s">
        <v>86</v>
      </c>
      <c r="M787" t="s">
        <v>25371</v>
      </c>
      <c r="N787" t="s">
        <v>42040</v>
      </c>
      <c r="O787" t="s">
        <v>42035</v>
      </c>
      <c r="P787" t="s">
        <v>42013</v>
      </c>
      <c r="Q787" t="s">
        <v>42044</v>
      </c>
      <c r="R787" s="150" t="s">
        <v>42054</v>
      </c>
      <c r="S787" s="150" t="s">
        <v>22460</v>
      </c>
      <c r="T787" t="s">
        <v>3323</v>
      </c>
    </row>
    <row r="788">
      <c r="A788" s="144" t="s">
        <v>25394</v>
      </c>
      <c r="B788" s="144" t="s">
        <v>8689</v>
      </c>
      <c r="C788" s="144" t="s">
        <v>223</v>
      </c>
      <c r="D788" s="144" t="s">
        <v>3309</v>
      </c>
      <c r="E788" s="144" t="s">
        <v>25180</v>
      </c>
      <c r="F788" s="145" t="s">
        <v>42119</v>
      </c>
      <c r="G788" s="147" t="s">
        <v>42011</v>
      </c>
      <c r="H788" s="147" t="s">
        <v>25395</v>
      </c>
      <c r="I788" s="144" t="s">
        <v>20129</v>
      </c>
      <c r="J788" s="148">
        <v>3.28</v>
      </c>
      <c r="K788" s="149"/>
      <c r="L788" s="144"/>
      <c r="M788" t="s">
        <v>25396</v>
      </c>
      <c r="N788" t="s">
        <v>42038</v>
      </c>
      <c r="O788" t="s">
        <v>42021</v>
      </c>
      <c r="P788" t="s">
        <v>42038</v>
      </c>
      <c r="Q788" t="s">
        <v>42021</v>
      </c>
      <c r="R788" s="150" t="s">
        <v>42041</v>
      </c>
      <c r="S788" s="150" t="s">
        <v>42029</v>
      </c>
      <c r="T788" t="s">
        <v>25406</v>
      </c>
    </row>
    <row r="789">
      <c r="A789" s="144" t="s">
        <v>25418</v>
      </c>
      <c r="B789" s="144" t="s">
        <v>8689</v>
      </c>
      <c r="C789" s="144" t="s">
        <v>25419</v>
      </c>
      <c r="D789" s="144" t="s">
        <v>3309</v>
      </c>
      <c r="E789" s="144" t="s">
        <v>20845</v>
      </c>
      <c r="F789" s="145" t="s">
        <v>42119</v>
      </c>
      <c r="G789" s="147" t="s">
        <v>42011</v>
      </c>
      <c r="H789" s="147" t="s">
        <v>25420</v>
      </c>
      <c r="I789" s="144" t="s">
        <v>49</v>
      </c>
      <c r="J789" s="148">
        <v>3.27</v>
      </c>
      <c r="K789" s="149"/>
      <c r="L789" s="144" t="s">
        <v>8419</v>
      </c>
      <c r="M789" t="s">
        <v>25421</v>
      </c>
      <c r="N789" t="s">
        <v>42048</v>
      </c>
      <c r="O789" t="s">
        <v>42049</v>
      </c>
      <c r="P789" t="s">
        <v>42050</v>
      </c>
      <c r="Q789" t="s">
        <v>42028</v>
      </c>
      <c r="R789" s="150" t="s">
        <v>42051</v>
      </c>
      <c r="S789" s="150" t="s">
        <v>42029</v>
      </c>
      <c r="T789" t="s">
        <v>25429</v>
      </c>
    </row>
    <row r="790">
      <c r="A790" s="144" t="s">
        <v>25439</v>
      </c>
      <c r="B790" s="144" t="s">
        <v>8689</v>
      </c>
      <c r="C790" s="144" t="s">
        <v>25440</v>
      </c>
      <c r="D790" s="144" t="s">
        <v>3309</v>
      </c>
      <c r="E790" s="144" t="s">
        <v>20845</v>
      </c>
      <c r="F790" s="145" t="s">
        <v>42119</v>
      </c>
      <c r="G790" s="147" t="s">
        <v>42011</v>
      </c>
      <c r="H790" s="147" t="s">
        <v>25441</v>
      </c>
      <c r="I790" s="144" t="s">
        <v>1330</v>
      </c>
      <c r="J790" s="148">
        <v>3.55</v>
      </c>
      <c r="K790" s="149"/>
      <c r="L790" s="144"/>
      <c r="M790" t="s">
        <v>25442</v>
      </c>
      <c r="N790" t="s">
        <v>42027</v>
      </c>
      <c r="O790" t="s">
        <v>42044</v>
      </c>
      <c r="P790" t="s">
        <v>42027</v>
      </c>
      <c r="Q790" t="s">
        <v>42044</v>
      </c>
      <c r="R790" s="150" t="s">
        <v>42054</v>
      </c>
      <c r="S790" s="150" t="s">
        <v>6070</v>
      </c>
      <c r="T790" t="s">
        <v>25450</v>
      </c>
    </row>
    <row r="791">
      <c r="A791" s="144" t="s">
        <v>25481</v>
      </c>
      <c r="B791" s="144" t="s">
        <v>8689</v>
      </c>
      <c r="C791" s="144" t="s">
        <v>25482</v>
      </c>
      <c r="D791" s="144" t="s">
        <v>3309</v>
      </c>
      <c r="E791" s="144" t="s">
        <v>20845</v>
      </c>
      <c r="F791" s="145" t="s">
        <v>42119</v>
      </c>
      <c r="G791" s="147" t="s">
        <v>42011</v>
      </c>
      <c r="H791" s="147" t="s">
        <v>25483</v>
      </c>
      <c r="I791" s="144" t="s">
        <v>49</v>
      </c>
      <c r="J791" s="148">
        <v>3.9</v>
      </c>
      <c r="K791" s="149"/>
      <c r="L791" s="144" t="s">
        <v>2010</v>
      </c>
      <c r="M791" t="s">
        <v>25484</v>
      </c>
      <c r="N791" t="s">
        <v>42035</v>
      </c>
      <c r="O791" t="s">
        <v>42063</v>
      </c>
      <c r="P791" t="s">
        <v>42053</v>
      </c>
      <c r="Q791" t="s">
        <v>42063</v>
      </c>
      <c r="R791" s="150" t="s">
        <v>8453</v>
      </c>
      <c r="S791" s="150" t="s">
        <v>5614</v>
      </c>
      <c r="T791" t="s">
        <v>25494</v>
      </c>
    </row>
    <row r="792">
      <c r="A792" s="144" t="s">
        <v>25509</v>
      </c>
      <c r="B792" s="144" t="s">
        <v>8689</v>
      </c>
      <c r="C792" s="144" t="s">
        <v>25510</v>
      </c>
      <c r="D792" s="144" t="s">
        <v>3309</v>
      </c>
      <c r="E792" s="144" t="s">
        <v>25180</v>
      </c>
      <c r="F792" s="145" t="s">
        <v>42119</v>
      </c>
      <c r="G792" s="147" t="s">
        <v>42011</v>
      </c>
      <c r="H792" s="147" t="s">
        <v>25511</v>
      </c>
      <c r="I792" s="144" t="s">
        <v>49</v>
      </c>
      <c r="J792" s="148">
        <v>3.45</v>
      </c>
      <c r="K792" s="149"/>
      <c r="L792" s="144"/>
      <c r="M792" t="s">
        <v>25512</v>
      </c>
      <c r="N792" t="s">
        <v>42015</v>
      </c>
      <c r="O792" t="s">
        <v>42044</v>
      </c>
      <c r="P792" t="s">
        <v>42052</v>
      </c>
      <c r="Q792" t="s">
        <v>42021</v>
      </c>
      <c r="R792" s="150" t="s">
        <v>2445</v>
      </c>
      <c r="S792" s="150" t="s">
        <v>12065</v>
      </c>
      <c r="T792" t="s">
        <v>25521</v>
      </c>
    </row>
    <row r="793">
      <c r="A793" s="144" t="s">
        <v>25537</v>
      </c>
      <c r="B793" s="144" t="s">
        <v>8689</v>
      </c>
      <c r="C793" s="144" t="s">
        <v>8840</v>
      </c>
      <c r="D793" s="144" t="s">
        <v>3309</v>
      </c>
      <c r="E793" s="144" t="s">
        <v>20822</v>
      </c>
      <c r="F793" s="145" t="s">
        <v>42119</v>
      </c>
      <c r="G793" s="147" t="s">
        <v>42011</v>
      </c>
      <c r="H793" s="147" t="s">
        <v>25538</v>
      </c>
      <c r="I793" s="144" t="s">
        <v>1330</v>
      </c>
      <c r="J793" s="148">
        <v>3.35</v>
      </c>
      <c r="K793" s="149"/>
      <c r="L793" s="144"/>
      <c r="M793" t="s">
        <v>25539</v>
      </c>
      <c r="N793" t="s">
        <v>42045</v>
      </c>
      <c r="O793" t="s">
        <v>42039</v>
      </c>
      <c r="P793" t="s">
        <v>42038</v>
      </c>
      <c r="Q793" t="s">
        <v>42049</v>
      </c>
      <c r="R793" s="150" t="s">
        <v>2445</v>
      </c>
      <c r="S793" s="150" t="s">
        <v>42029</v>
      </c>
      <c r="T793" t="s">
        <v>25552</v>
      </c>
    </row>
    <row r="794">
      <c r="A794" s="144" t="s">
        <v>25578</v>
      </c>
      <c r="B794" s="144" t="s">
        <v>8689</v>
      </c>
      <c r="C794" s="144" t="s">
        <v>25579</v>
      </c>
      <c r="D794" s="144" t="s">
        <v>3309</v>
      </c>
      <c r="E794" s="144" t="s">
        <v>25180</v>
      </c>
      <c r="F794" s="145" t="s">
        <v>42119</v>
      </c>
      <c r="G794" s="147" t="s">
        <v>42011</v>
      </c>
      <c r="H794" s="147" t="s">
        <v>25580</v>
      </c>
      <c r="I794" s="144" t="s">
        <v>8000</v>
      </c>
      <c r="J794" s="148">
        <v>3.28</v>
      </c>
      <c r="K794" s="149"/>
      <c r="L794" s="144"/>
      <c r="M794" t="s">
        <v>25581</v>
      </c>
      <c r="N794" t="s">
        <v>86</v>
      </c>
      <c r="O794" t="s">
        <v>86</v>
      </c>
      <c r="P794" t="s">
        <v>86</v>
      </c>
      <c r="Q794" t="s">
        <v>86</v>
      </c>
      <c r="R794" s="150" t="s">
        <v>86</v>
      </c>
      <c r="S794" s="150" t="s">
        <v>86</v>
      </c>
      <c r="T794" t="s">
        <v>18856</v>
      </c>
    </row>
    <row r="795">
      <c r="A795" s="144" t="s">
        <v>25605</v>
      </c>
      <c r="B795" s="144" t="s">
        <v>8689</v>
      </c>
      <c r="C795" s="144" t="s">
        <v>25606</v>
      </c>
      <c r="D795" s="144" t="s">
        <v>3309</v>
      </c>
      <c r="E795" s="144" t="s">
        <v>20845</v>
      </c>
      <c r="F795" s="145" t="s">
        <v>42119</v>
      </c>
      <c r="G795" s="147" t="s">
        <v>42011</v>
      </c>
      <c r="H795" s="147" t="s">
        <v>25607</v>
      </c>
      <c r="I795" s="144" t="s">
        <v>49</v>
      </c>
      <c r="J795" s="148">
        <v>3.58</v>
      </c>
      <c r="K795" s="149"/>
      <c r="L795" s="144" t="s">
        <v>2010</v>
      </c>
      <c r="M795" t="s">
        <v>25608</v>
      </c>
      <c r="N795" t="s">
        <v>42022</v>
      </c>
      <c r="O795" t="s">
        <v>42043</v>
      </c>
      <c r="P795" t="s">
        <v>42053</v>
      </c>
      <c r="Q795" t="s">
        <v>42024</v>
      </c>
      <c r="R795" s="150" t="s">
        <v>6070</v>
      </c>
      <c r="S795" s="150" t="s">
        <v>5614</v>
      </c>
      <c r="T795" t="s">
        <v>25624</v>
      </c>
    </row>
    <row r="796">
      <c r="A796" s="144" t="s">
        <v>25646</v>
      </c>
      <c r="B796" s="144" t="s">
        <v>8689</v>
      </c>
      <c r="C796" s="144" t="s">
        <v>17164</v>
      </c>
      <c r="D796" s="144" t="s">
        <v>3309</v>
      </c>
      <c r="E796" s="144" t="s">
        <v>25180</v>
      </c>
      <c r="F796" s="145" t="s">
        <v>42119</v>
      </c>
      <c r="G796" s="147" t="s">
        <v>42011</v>
      </c>
      <c r="H796" s="147" t="s">
        <v>25647</v>
      </c>
      <c r="I796" s="144" t="s">
        <v>2373</v>
      </c>
      <c r="J796" s="148">
        <v>3.6</v>
      </c>
      <c r="K796" s="149"/>
      <c r="L796" s="144"/>
      <c r="M796" t="s">
        <v>25648</v>
      </c>
      <c r="N796" t="s">
        <v>42028</v>
      </c>
      <c r="O796" t="s">
        <v>42022</v>
      </c>
      <c r="P796" t="s">
        <v>42049</v>
      </c>
      <c r="Q796" t="s">
        <v>42024</v>
      </c>
      <c r="R796" s="150" t="s">
        <v>42054</v>
      </c>
      <c r="S796" s="150" t="s">
        <v>6070</v>
      </c>
      <c r="T796" t="s">
        <v>19781</v>
      </c>
    </row>
    <row r="797">
      <c r="A797" s="144" t="s">
        <v>25679</v>
      </c>
      <c r="B797" s="144" t="s">
        <v>8689</v>
      </c>
      <c r="C797" s="144" t="s">
        <v>2302</v>
      </c>
      <c r="D797" s="144" t="s">
        <v>3309</v>
      </c>
      <c r="E797" s="144" t="s">
        <v>20845</v>
      </c>
      <c r="F797" s="145" t="s">
        <v>42119</v>
      </c>
      <c r="G797" s="147" t="s">
        <v>42011</v>
      </c>
      <c r="H797" s="147" t="s">
        <v>25680</v>
      </c>
      <c r="I797" s="144" t="s">
        <v>2373</v>
      </c>
      <c r="J797" s="148">
        <v>3.42</v>
      </c>
      <c r="K797" s="149"/>
      <c r="L797" s="144" t="s">
        <v>20151</v>
      </c>
      <c r="M797" t="s">
        <v>25681</v>
      </c>
      <c r="N797" t="s">
        <v>86</v>
      </c>
      <c r="O797" t="s">
        <v>86</v>
      </c>
      <c r="P797" t="s">
        <v>86</v>
      </c>
      <c r="Q797" t="s">
        <v>86</v>
      </c>
      <c r="R797" s="150" t="s">
        <v>86</v>
      </c>
      <c r="S797" s="150" t="s">
        <v>86</v>
      </c>
      <c r="T797" t="s">
        <v>25692</v>
      </c>
    </row>
    <row r="798">
      <c r="A798" s="144" t="s">
        <v>25714</v>
      </c>
      <c r="B798" s="144" t="s">
        <v>8689</v>
      </c>
      <c r="C798" s="144" t="s">
        <v>25715</v>
      </c>
      <c r="D798" s="144" t="s">
        <v>3309</v>
      </c>
      <c r="E798" s="144" t="s">
        <v>25180</v>
      </c>
      <c r="F798" s="145" t="s">
        <v>42119</v>
      </c>
      <c r="G798" s="147" t="s">
        <v>42011</v>
      </c>
      <c r="H798" s="147" t="s">
        <v>25716</v>
      </c>
      <c r="I798" s="144" t="s">
        <v>2373</v>
      </c>
      <c r="J798" s="148">
        <v>3.6</v>
      </c>
      <c r="K798" s="149"/>
      <c r="L798" s="144"/>
      <c r="M798" t="s">
        <v>25717</v>
      </c>
      <c r="N798" t="s">
        <v>42022</v>
      </c>
      <c r="O798" t="s">
        <v>42043</v>
      </c>
      <c r="P798" t="s">
        <v>42015</v>
      </c>
      <c r="Q798" t="s">
        <v>42031</v>
      </c>
      <c r="R798" s="150" t="s">
        <v>2445</v>
      </c>
      <c r="S798" s="150" t="s">
        <v>8552</v>
      </c>
      <c r="T798" t="s">
        <v>25726</v>
      </c>
    </row>
    <row r="799">
      <c r="A799" s="144" t="s">
        <v>25755</v>
      </c>
      <c r="B799" s="144" t="s">
        <v>8689</v>
      </c>
      <c r="C799" s="144" t="s">
        <v>25756</v>
      </c>
      <c r="D799" s="144" t="s">
        <v>3309</v>
      </c>
      <c r="E799" s="144" t="s">
        <v>25180</v>
      </c>
      <c r="F799" s="145" t="s">
        <v>42119</v>
      </c>
      <c r="G799" s="147" t="s">
        <v>42011</v>
      </c>
      <c r="H799" s="147" t="s">
        <v>25757</v>
      </c>
      <c r="I799" s="144" t="s">
        <v>49</v>
      </c>
      <c r="J799" s="148">
        <v>2.6</v>
      </c>
      <c r="K799" s="149"/>
      <c r="L799" s="144"/>
      <c r="M799" t="s">
        <v>25758</v>
      </c>
      <c r="N799" t="s">
        <v>42066</v>
      </c>
      <c r="O799" t="s">
        <v>42023</v>
      </c>
      <c r="P799" t="s">
        <v>42038</v>
      </c>
      <c r="Q799" t="s">
        <v>42148</v>
      </c>
      <c r="R799" s="150" t="s">
        <v>42041</v>
      </c>
      <c r="S799" s="150" t="s">
        <v>12065</v>
      </c>
      <c r="T799" t="s">
        <v>25769</v>
      </c>
    </row>
    <row r="800">
      <c r="A800" s="144" t="s">
        <v>25806</v>
      </c>
      <c r="B800" s="144" t="s">
        <v>8689</v>
      </c>
      <c r="C800" s="144" t="s">
        <v>8396</v>
      </c>
      <c r="D800" s="144" t="s">
        <v>3309</v>
      </c>
      <c r="E800" s="144" t="s">
        <v>25180</v>
      </c>
      <c r="F800" s="145" t="s">
        <v>42119</v>
      </c>
      <c r="G800" s="147" t="s">
        <v>42011</v>
      </c>
      <c r="H800" s="147" t="s">
        <v>25807</v>
      </c>
      <c r="I800" s="144" t="s">
        <v>16957</v>
      </c>
      <c r="J800" s="148">
        <v>3.2</v>
      </c>
      <c r="K800" s="149"/>
      <c r="L800" s="144"/>
      <c r="M800" t="s">
        <v>25808</v>
      </c>
      <c r="N800" t="s">
        <v>42038</v>
      </c>
      <c r="O800" t="s">
        <v>42023</v>
      </c>
      <c r="P800" t="s">
        <v>42045</v>
      </c>
      <c r="Q800" t="s">
        <v>42031</v>
      </c>
      <c r="R800" s="150" t="s">
        <v>4025</v>
      </c>
      <c r="S800" s="150" t="s">
        <v>42029</v>
      </c>
      <c r="T800" t="s">
        <v>25814</v>
      </c>
    </row>
    <row r="801">
      <c r="A801" s="144" t="s">
        <v>25835</v>
      </c>
      <c r="B801" s="144" t="s">
        <v>8689</v>
      </c>
      <c r="C801" s="144" t="s">
        <v>4585</v>
      </c>
      <c r="D801" s="144" t="s">
        <v>3309</v>
      </c>
      <c r="E801" s="144" t="s">
        <v>20845</v>
      </c>
      <c r="F801" s="145" t="s">
        <v>42119</v>
      </c>
      <c r="G801" s="147" t="s">
        <v>42011</v>
      </c>
      <c r="H801" s="147" t="s">
        <v>25836</v>
      </c>
      <c r="I801" s="144" t="s">
        <v>16552</v>
      </c>
      <c r="J801" s="148">
        <v>3.4</v>
      </c>
      <c r="K801" s="149"/>
      <c r="L801" s="144" t="s">
        <v>25838</v>
      </c>
      <c r="M801" t="s">
        <v>25837</v>
      </c>
      <c r="N801" t="s">
        <v>86</v>
      </c>
      <c r="O801" t="s">
        <v>86</v>
      </c>
      <c r="P801" t="s">
        <v>86</v>
      </c>
      <c r="Q801" t="s">
        <v>86</v>
      </c>
      <c r="R801" s="150" t="s">
        <v>86</v>
      </c>
      <c r="S801" s="150" t="s">
        <v>86</v>
      </c>
      <c r="T801" t="s">
        <v>25851</v>
      </c>
    </row>
    <row r="802">
      <c r="A802" s="144" t="s">
        <v>25862</v>
      </c>
      <c r="B802" s="144" t="s">
        <v>9226</v>
      </c>
      <c r="C802" s="144" t="s">
        <v>25864</v>
      </c>
      <c r="D802" s="144" t="s">
        <v>936</v>
      </c>
      <c r="E802" s="144" t="s">
        <v>25863</v>
      </c>
      <c r="F802" s="145" t="s">
        <v>42119</v>
      </c>
      <c r="G802" s="147" t="s">
        <v>42011</v>
      </c>
      <c r="H802" s="147" t="s">
        <v>25865</v>
      </c>
      <c r="I802" s="144" t="s">
        <v>16957</v>
      </c>
      <c r="J802" s="148">
        <v>3.56</v>
      </c>
      <c r="K802" s="149"/>
      <c r="L802" s="144"/>
      <c r="M802" t="s">
        <v>25866</v>
      </c>
      <c r="N802" t="s">
        <v>42052</v>
      </c>
      <c r="O802" t="s">
        <v>42053</v>
      </c>
      <c r="P802" t="s">
        <v>42052</v>
      </c>
      <c r="Q802" t="s">
        <v>42037</v>
      </c>
      <c r="R802" s="150" t="s">
        <v>42041</v>
      </c>
      <c r="S802" s="150" t="s">
        <v>6070</v>
      </c>
      <c r="T802" t="s">
        <v>25876</v>
      </c>
    </row>
    <row r="803">
      <c r="A803" s="144" t="s">
        <v>25915</v>
      </c>
      <c r="B803" s="144" t="s">
        <v>9226</v>
      </c>
      <c r="C803" s="144" t="s">
        <v>9227</v>
      </c>
      <c r="D803" s="144" t="s">
        <v>936</v>
      </c>
      <c r="E803" s="144" t="s">
        <v>25863</v>
      </c>
      <c r="F803" s="145" t="s">
        <v>42119</v>
      </c>
      <c r="G803" s="147" t="s">
        <v>42011</v>
      </c>
      <c r="H803" s="147" t="s">
        <v>25916</v>
      </c>
      <c r="I803" s="144" t="s">
        <v>49</v>
      </c>
      <c r="J803" s="148">
        <v>3.93</v>
      </c>
      <c r="K803" s="149"/>
      <c r="L803" s="144" t="s">
        <v>19318</v>
      </c>
      <c r="M803" t="s">
        <v>25917</v>
      </c>
      <c r="N803" t="s">
        <v>42078</v>
      </c>
      <c r="O803" t="s">
        <v>42057</v>
      </c>
      <c r="P803" t="s">
        <v>42039</v>
      </c>
      <c r="Q803" t="s">
        <v>42064</v>
      </c>
      <c r="R803" s="150" t="s">
        <v>8552</v>
      </c>
      <c r="S803" s="150" t="s">
        <v>42025</v>
      </c>
      <c r="T803" t="s">
        <v>25931</v>
      </c>
    </row>
    <row r="804">
      <c r="A804" s="144" t="s">
        <v>25957</v>
      </c>
      <c r="B804" s="144" t="s">
        <v>9226</v>
      </c>
      <c r="C804" s="144" t="s">
        <v>25958</v>
      </c>
      <c r="D804" s="144" t="s">
        <v>936</v>
      </c>
      <c r="E804" s="144" t="s">
        <v>25863</v>
      </c>
      <c r="F804" s="145" t="s">
        <v>42119</v>
      </c>
      <c r="G804" s="147" t="s">
        <v>42011</v>
      </c>
      <c r="H804" s="147" t="s">
        <v>25959</v>
      </c>
      <c r="I804" s="144" t="s">
        <v>18305</v>
      </c>
      <c r="J804" s="148">
        <v>3.65</v>
      </c>
      <c r="K804" s="149"/>
      <c r="L804" s="144" t="s">
        <v>23086</v>
      </c>
      <c r="M804" t="s">
        <v>25960</v>
      </c>
      <c r="N804" t="s">
        <v>42027</v>
      </c>
      <c r="O804" t="s">
        <v>42037</v>
      </c>
      <c r="P804" t="s">
        <v>42013</v>
      </c>
      <c r="Q804" t="s">
        <v>42031</v>
      </c>
      <c r="R804" s="150" t="s">
        <v>2445</v>
      </c>
      <c r="S804" s="150" t="s">
        <v>8552</v>
      </c>
      <c r="T804" t="s">
        <v>25971</v>
      </c>
    </row>
    <row r="805">
      <c r="A805" s="144" t="s">
        <v>26000</v>
      </c>
      <c r="B805" s="144" t="s">
        <v>9226</v>
      </c>
      <c r="C805" s="144" t="s">
        <v>26001</v>
      </c>
      <c r="D805" s="144" t="s">
        <v>936</v>
      </c>
      <c r="E805" s="144" t="s">
        <v>25863</v>
      </c>
      <c r="F805" s="145" t="s">
        <v>42119</v>
      </c>
      <c r="G805" s="147" t="s">
        <v>42011</v>
      </c>
      <c r="H805" s="147" t="s">
        <v>26002</v>
      </c>
      <c r="I805" s="144" t="s">
        <v>49</v>
      </c>
      <c r="J805" s="148">
        <v>3.63</v>
      </c>
      <c r="K805" s="149"/>
      <c r="L805" s="144"/>
      <c r="M805" t="s">
        <v>26003</v>
      </c>
      <c r="N805" t="s">
        <v>42013</v>
      </c>
      <c r="O805" t="s">
        <v>42053</v>
      </c>
      <c r="P805" t="s">
        <v>42027</v>
      </c>
      <c r="Q805" t="s">
        <v>42037</v>
      </c>
      <c r="R805" s="150" t="s">
        <v>42054</v>
      </c>
      <c r="S805" s="150" t="s">
        <v>8552</v>
      </c>
      <c r="T805" t="s">
        <v>26015</v>
      </c>
    </row>
    <row r="806">
      <c r="A806" s="144" t="s">
        <v>26035</v>
      </c>
      <c r="B806" s="144" t="s">
        <v>9226</v>
      </c>
      <c r="C806" s="144" t="s">
        <v>22528</v>
      </c>
      <c r="D806" s="144" t="s">
        <v>936</v>
      </c>
      <c r="E806" s="144" t="s">
        <v>25863</v>
      </c>
      <c r="F806" s="145" t="s">
        <v>42119</v>
      </c>
      <c r="G806" s="147" t="s">
        <v>42011</v>
      </c>
      <c r="H806" s="147" t="s">
        <v>26036</v>
      </c>
      <c r="I806" s="144" t="s">
        <v>49</v>
      </c>
      <c r="J806" s="148">
        <v>3.93</v>
      </c>
      <c r="K806" s="149"/>
      <c r="L806" s="144" t="s">
        <v>26038</v>
      </c>
      <c r="M806" t="s">
        <v>26037</v>
      </c>
      <c r="N806" t="s">
        <v>86</v>
      </c>
      <c r="O806" t="s">
        <v>86</v>
      </c>
      <c r="P806" t="s">
        <v>86</v>
      </c>
      <c r="Q806" t="s">
        <v>86</v>
      </c>
      <c r="R806" s="150" t="s">
        <v>86</v>
      </c>
      <c r="S806" s="150" t="s">
        <v>86</v>
      </c>
      <c r="T806" t="s">
        <v>26049</v>
      </c>
    </row>
    <row r="807">
      <c r="A807" s="144" t="s">
        <v>26069</v>
      </c>
      <c r="B807" s="144" t="s">
        <v>9324</v>
      </c>
      <c r="C807" s="144" t="s">
        <v>26070</v>
      </c>
      <c r="D807" s="144" t="s">
        <v>2304</v>
      </c>
      <c r="E807" s="144" t="s">
        <v>21856</v>
      </c>
      <c r="F807" s="145" t="s">
        <v>42119</v>
      </c>
      <c r="G807" s="147" t="s">
        <v>42011</v>
      </c>
      <c r="H807" s="147" t="s">
        <v>26071</v>
      </c>
      <c r="I807" s="144" t="s">
        <v>2373</v>
      </c>
      <c r="J807" s="148">
        <v>3.35</v>
      </c>
      <c r="K807" s="149"/>
      <c r="L807" s="144"/>
      <c r="M807" t="s">
        <v>26072</v>
      </c>
      <c r="N807" t="s">
        <v>86</v>
      </c>
      <c r="O807" t="s">
        <v>86</v>
      </c>
      <c r="P807" t="s">
        <v>86</v>
      </c>
      <c r="Q807" t="s">
        <v>86</v>
      </c>
      <c r="R807" s="150" t="s">
        <v>86</v>
      </c>
      <c r="S807" s="150" t="s">
        <v>86</v>
      </c>
      <c r="T807" t="s">
        <v>26081</v>
      </c>
    </row>
    <row r="808">
      <c r="A808" s="144" t="s">
        <v>26086</v>
      </c>
      <c r="B808" s="144" t="s">
        <v>9324</v>
      </c>
      <c r="C808" s="144" t="s">
        <v>26087</v>
      </c>
      <c r="D808" s="144" t="s">
        <v>2304</v>
      </c>
      <c r="E808" s="144" t="s">
        <v>25368</v>
      </c>
      <c r="F808" s="145" t="s">
        <v>42119</v>
      </c>
      <c r="G808" s="147" t="s">
        <v>42011</v>
      </c>
      <c r="H808" s="147" t="s">
        <v>26088</v>
      </c>
      <c r="I808" s="144" t="s">
        <v>2373</v>
      </c>
      <c r="J808" s="148">
        <v>3.69</v>
      </c>
      <c r="K808" s="149"/>
      <c r="L808" s="144" t="s">
        <v>26038</v>
      </c>
      <c r="M808" t="s">
        <v>26089</v>
      </c>
      <c r="N808" t="s">
        <v>42039</v>
      </c>
      <c r="O808" t="s">
        <v>42064</v>
      </c>
      <c r="P808" t="s">
        <v>42049</v>
      </c>
      <c r="Q808" t="s">
        <v>42024</v>
      </c>
      <c r="R808" s="150" t="s">
        <v>42029</v>
      </c>
      <c r="S808" s="150" t="s">
        <v>8453</v>
      </c>
      <c r="T808" t="s">
        <v>26097</v>
      </c>
    </row>
    <row r="809">
      <c r="A809" s="144" t="s">
        <v>26112</v>
      </c>
      <c r="B809" s="144" t="s">
        <v>9324</v>
      </c>
      <c r="C809" s="144" t="s">
        <v>26070</v>
      </c>
      <c r="D809" s="144" t="s">
        <v>2304</v>
      </c>
      <c r="E809" s="144" t="s">
        <v>21856</v>
      </c>
      <c r="F809" s="145" t="s">
        <v>42119</v>
      </c>
      <c r="G809" s="147" t="s">
        <v>42011</v>
      </c>
      <c r="H809" s="147" t="s">
        <v>26113</v>
      </c>
      <c r="I809" s="144" t="s">
        <v>1330</v>
      </c>
      <c r="J809" s="148">
        <v>3.27</v>
      </c>
      <c r="K809" s="149"/>
      <c r="L809" s="144"/>
      <c r="M809" t="s">
        <v>26114</v>
      </c>
      <c r="N809" t="s">
        <v>86</v>
      </c>
      <c r="O809" t="s">
        <v>86</v>
      </c>
      <c r="P809" t="s">
        <v>86</v>
      </c>
      <c r="Q809" t="s">
        <v>86</v>
      </c>
      <c r="R809" s="150" t="s">
        <v>86</v>
      </c>
      <c r="S809" s="150" t="s">
        <v>86</v>
      </c>
      <c r="T809" t="s">
        <v>26124</v>
      </c>
    </row>
    <row r="810">
      <c r="A810" s="144" t="s">
        <v>26150</v>
      </c>
      <c r="B810" s="144" t="s">
        <v>9324</v>
      </c>
      <c r="C810" s="144" t="s">
        <v>26151</v>
      </c>
      <c r="D810" s="144" t="s">
        <v>2304</v>
      </c>
      <c r="E810" s="144" t="s">
        <v>23792</v>
      </c>
      <c r="F810" s="145" t="s">
        <v>42119</v>
      </c>
      <c r="G810" s="147" t="s">
        <v>42011</v>
      </c>
      <c r="H810" s="147" t="s">
        <v>26152</v>
      </c>
      <c r="I810" s="144" t="s">
        <v>8000</v>
      </c>
      <c r="J810" s="148">
        <v>3.64</v>
      </c>
      <c r="K810" s="149"/>
      <c r="L810" s="144"/>
      <c r="M810" t="s">
        <v>26153</v>
      </c>
      <c r="N810" t="s">
        <v>42013</v>
      </c>
      <c r="O810" t="s">
        <v>42044</v>
      </c>
      <c r="P810" t="s">
        <v>42052</v>
      </c>
      <c r="Q810" t="s">
        <v>42031</v>
      </c>
      <c r="R810" s="150" t="s">
        <v>2445</v>
      </c>
      <c r="S810" s="150" t="s">
        <v>6070</v>
      </c>
      <c r="T810" t="s">
        <v>25814</v>
      </c>
    </row>
    <row r="811">
      <c r="A811" s="144" t="s">
        <v>26179</v>
      </c>
      <c r="B811" s="144" t="s">
        <v>9324</v>
      </c>
      <c r="C811" s="144" t="s">
        <v>9359</v>
      </c>
      <c r="D811" s="144" t="s">
        <v>2304</v>
      </c>
      <c r="E811" s="144" t="s">
        <v>24070</v>
      </c>
      <c r="F811" s="145" t="s">
        <v>42119</v>
      </c>
      <c r="G811" s="147" t="s">
        <v>42011</v>
      </c>
      <c r="H811" s="147" t="s">
        <v>26180</v>
      </c>
      <c r="I811" s="144" t="s">
        <v>1330</v>
      </c>
      <c r="J811" s="148">
        <v>3.49</v>
      </c>
      <c r="K811" s="149"/>
      <c r="L811" s="144"/>
      <c r="M811" t="s">
        <v>26181</v>
      </c>
      <c r="N811" t="s">
        <v>42015</v>
      </c>
      <c r="O811" t="s">
        <v>42039</v>
      </c>
      <c r="P811" t="s">
        <v>42038</v>
      </c>
      <c r="Q811" t="s">
        <v>42049</v>
      </c>
      <c r="R811" s="150" t="s">
        <v>42041</v>
      </c>
      <c r="S811" s="150" t="s">
        <v>42029</v>
      </c>
      <c r="T811" t="s">
        <v>26189</v>
      </c>
    </row>
    <row r="812">
      <c r="A812" s="144" t="s">
        <v>26200</v>
      </c>
      <c r="B812" s="144" t="s">
        <v>9324</v>
      </c>
      <c r="C812" s="144" t="s">
        <v>9359</v>
      </c>
      <c r="D812" s="144" t="s">
        <v>2304</v>
      </c>
      <c r="E812" s="144" t="s">
        <v>20055</v>
      </c>
      <c r="F812" s="145" t="s">
        <v>42119</v>
      </c>
      <c r="G812" s="147" t="s">
        <v>42011</v>
      </c>
      <c r="H812" s="147" t="s">
        <v>26201</v>
      </c>
      <c r="I812" s="144" t="s">
        <v>49</v>
      </c>
      <c r="J812" s="148">
        <v>3.76</v>
      </c>
      <c r="K812" s="149" t="s">
        <v>12065</v>
      </c>
      <c r="L812" s="144"/>
      <c r="M812" t="s">
        <v>26202</v>
      </c>
      <c r="N812" t="s">
        <v>42057</v>
      </c>
      <c r="O812" t="s">
        <v>42069</v>
      </c>
      <c r="P812" t="s">
        <v>42069</v>
      </c>
      <c r="Q812" t="s">
        <v>42060</v>
      </c>
      <c r="R812" s="150" t="s">
        <v>5614</v>
      </c>
      <c r="S812" s="150" t="s">
        <v>42042</v>
      </c>
      <c r="T812" t="s">
        <v>26215</v>
      </c>
    </row>
    <row r="813">
      <c r="A813" s="144" t="s">
        <v>26235</v>
      </c>
      <c r="B813" s="144" t="s">
        <v>9324</v>
      </c>
      <c r="C813" s="144" t="s">
        <v>9359</v>
      </c>
      <c r="D813" s="144" t="s">
        <v>2304</v>
      </c>
      <c r="E813" s="144" t="s">
        <v>25368</v>
      </c>
      <c r="F813" s="145" t="s">
        <v>42119</v>
      </c>
      <c r="G813" s="147" t="s">
        <v>42011</v>
      </c>
      <c r="H813" s="147" t="s">
        <v>26236</v>
      </c>
      <c r="I813" s="144" t="s">
        <v>49</v>
      </c>
      <c r="J813" s="148">
        <v>3.72</v>
      </c>
      <c r="K813" s="149"/>
      <c r="L813" s="144"/>
      <c r="M813" t="s">
        <v>26237</v>
      </c>
      <c r="N813" t="s">
        <v>86</v>
      </c>
      <c r="O813" t="s">
        <v>86</v>
      </c>
      <c r="P813" t="s">
        <v>86</v>
      </c>
      <c r="Q813" t="s">
        <v>86</v>
      </c>
      <c r="R813" s="150" t="s">
        <v>86</v>
      </c>
      <c r="S813" s="150" t="s">
        <v>86</v>
      </c>
      <c r="T813" t="s">
        <v>26247</v>
      </c>
    </row>
    <row r="814">
      <c r="A814" s="144" t="s">
        <v>26255</v>
      </c>
      <c r="B814" s="144" t="s">
        <v>9324</v>
      </c>
      <c r="C814" s="144" t="s">
        <v>26256</v>
      </c>
      <c r="D814" s="144" t="s">
        <v>2304</v>
      </c>
      <c r="E814" s="144" t="s">
        <v>23792</v>
      </c>
      <c r="F814" s="145" t="s">
        <v>42119</v>
      </c>
      <c r="G814" s="147" t="s">
        <v>42011</v>
      </c>
      <c r="H814" s="147" t="s">
        <v>26257</v>
      </c>
      <c r="I814" s="144" t="s">
        <v>49</v>
      </c>
      <c r="J814" s="148">
        <v>3.3</v>
      </c>
      <c r="K814" s="149"/>
      <c r="L814" s="144"/>
      <c r="M814" t="s">
        <v>26258</v>
      </c>
      <c r="N814" t="s">
        <v>42045</v>
      </c>
      <c r="O814" t="s">
        <v>42120</v>
      </c>
      <c r="P814" t="s">
        <v>42045</v>
      </c>
      <c r="Q814" t="s">
        <v>42023</v>
      </c>
      <c r="R814" s="150" t="s">
        <v>4025</v>
      </c>
      <c r="S814" s="150" t="s">
        <v>12065</v>
      </c>
      <c r="T814" t="s">
        <v>26268</v>
      </c>
    </row>
    <row r="815">
      <c r="A815" s="144" t="s">
        <v>26291</v>
      </c>
      <c r="B815" s="144" t="s">
        <v>9324</v>
      </c>
      <c r="C815" s="144" t="s">
        <v>26292</v>
      </c>
      <c r="D815" s="144" t="s">
        <v>2304</v>
      </c>
      <c r="E815" s="144" t="s">
        <v>23792</v>
      </c>
      <c r="F815" s="145" t="s">
        <v>42119</v>
      </c>
      <c r="G815" s="147" t="s">
        <v>42011</v>
      </c>
      <c r="H815" s="147" t="s">
        <v>26293</v>
      </c>
      <c r="I815" s="144" t="s">
        <v>1330</v>
      </c>
      <c r="J815" s="148">
        <v>3.26</v>
      </c>
      <c r="K815" s="149"/>
      <c r="L815" s="144"/>
      <c r="M815" t="s">
        <v>26294</v>
      </c>
      <c r="N815" t="s">
        <v>42052</v>
      </c>
      <c r="O815" t="s">
        <v>42044</v>
      </c>
      <c r="P815" t="s">
        <v>42015</v>
      </c>
      <c r="Q815" t="s">
        <v>42037</v>
      </c>
      <c r="R815" s="150" t="s">
        <v>42054</v>
      </c>
      <c r="S815" s="150" t="s">
        <v>6070</v>
      </c>
      <c r="T815" t="s">
        <v>26304</v>
      </c>
    </row>
    <row r="816">
      <c r="A816" s="144" t="s">
        <v>26325</v>
      </c>
      <c r="B816" s="144" t="s">
        <v>9324</v>
      </c>
      <c r="C816" s="144" t="s">
        <v>26326</v>
      </c>
      <c r="D816" s="144" t="s">
        <v>2304</v>
      </c>
      <c r="E816" s="144" t="s">
        <v>21887</v>
      </c>
      <c r="F816" s="145" t="s">
        <v>42119</v>
      </c>
      <c r="G816" s="147" t="s">
        <v>42011</v>
      </c>
      <c r="H816" s="147" t="s">
        <v>26327</v>
      </c>
      <c r="I816" s="144" t="s">
        <v>49</v>
      </c>
      <c r="J816" s="148">
        <v>3.78</v>
      </c>
      <c r="K816" s="149"/>
      <c r="L816" s="144" t="s">
        <v>26329</v>
      </c>
      <c r="M816" t="s">
        <v>26328</v>
      </c>
      <c r="N816" t="s">
        <v>86</v>
      </c>
      <c r="O816" t="s">
        <v>86</v>
      </c>
      <c r="P816" t="s">
        <v>86</v>
      </c>
      <c r="Q816" t="s">
        <v>86</v>
      </c>
      <c r="R816" s="150" t="s">
        <v>86</v>
      </c>
      <c r="S816" s="150" t="s">
        <v>86</v>
      </c>
      <c r="T816" t="s">
        <v>26340</v>
      </c>
    </row>
    <row r="817">
      <c r="A817" s="144" t="s">
        <v>26363</v>
      </c>
      <c r="B817" s="144" t="s">
        <v>9324</v>
      </c>
      <c r="C817" s="144" t="s">
        <v>26364</v>
      </c>
      <c r="D817" s="144" t="s">
        <v>2304</v>
      </c>
      <c r="E817" s="144" t="s">
        <v>21856</v>
      </c>
      <c r="F817" s="145" t="s">
        <v>42119</v>
      </c>
      <c r="G817" s="147" t="s">
        <v>42011</v>
      </c>
      <c r="H817" s="147" t="s">
        <v>26365</v>
      </c>
      <c r="I817" s="144" t="s">
        <v>18305</v>
      </c>
      <c r="J817" s="148">
        <v>3.47</v>
      </c>
      <c r="K817" s="149"/>
      <c r="L817" s="144"/>
      <c r="M817" t="s">
        <v>26366</v>
      </c>
      <c r="N817" t="s">
        <v>42052</v>
      </c>
      <c r="O817" t="s">
        <v>42031</v>
      </c>
      <c r="P817" t="s">
        <v>42015</v>
      </c>
      <c r="Q817" t="s">
        <v>42021</v>
      </c>
      <c r="R817" s="150" t="s">
        <v>2445</v>
      </c>
      <c r="S817" s="150" t="s">
        <v>42029</v>
      </c>
      <c r="T817" t="s">
        <v>26371</v>
      </c>
    </row>
    <row r="818">
      <c r="A818" s="144" t="s">
        <v>26405</v>
      </c>
      <c r="B818" s="144" t="s">
        <v>9324</v>
      </c>
      <c r="C818" s="144" t="s">
        <v>26406</v>
      </c>
      <c r="D818" s="144" t="s">
        <v>2304</v>
      </c>
      <c r="E818" s="144" t="s">
        <v>19955</v>
      </c>
      <c r="F818" s="145" t="s">
        <v>42119</v>
      </c>
      <c r="G818" s="147" t="s">
        <v>42011</v>
      </c>
      <c r="H818" s="147" t="s">
        <v>26407</v>
      </c>
      <c r="I818" s="144" t="s">
        <v>49</v>
      </c>
      <c r="J818" s="148">
        <v>3.44</v>
      </c>
      <c r="K818" s="149"/>
      <c r="L818" s="144" t="s">
        <v>23086</v>
      </c>
      <c r="M818" t="s">
        <v>26408</v>
      </c>
      <c r="N818" t="s">
        <v>42028</v>
      </c>
      <c r="O818" t="s">
        <v>42030</v>
      </c>
      <c r="P818" t="s">
        <v>42028</v>
      </c>
      <c r="Q818" t="s">
        <v>42030</v>
      </c>
      <c r="R818" s="150" t="s">
        <v>2445</v>
      </c>
      <c r="S818" s="150" t="s">
        <v>2010</v>
      </c>
      <c r="T818" t="s">
        <v>26419</v>
      </c>
    </row>
    <row r="819">
      <c r="A819" s="144" t="s">
        <v>26435</v>
      </c>
      <c r="B819" s="144" t="s">
        <v>9324</v>
      </c>
      <c r="C819" s="144" t="s">
        <v>3549</v>
      </c>
      <c r="D819" s="144" t="s">
        <v>2304</v>
      </c>
      <c r="E819" s="144" t="s">
        <v>21887</v>
      </c>
      <c r="F819" s="145" t="s">
        <v>42119</v>
      </c>
      <c r="G819" s="147" t="s">
        <v>42011</v>
      </c>
      <c r="H819" s="147" t="s">
        <v>26436</v>
      </c>
      <c r="I819" s="144" t="s">
        <v>49</v>
      </c>
      <c r="J819" s="148">
        <v>3.81</v>
      </c>
      <c r="K819" s="149"/>
      <c r="L819" s="144" t="s">
        <v>26438</v>
      </c>
      <c r="M819" t="s">
        <v>26437</v>
      </c>
      <c r="N819" t="s">
        <v>86</v>
      </c>
      <c r="O819" t="s">
        <v>86</v>
      </c>
      <c r="P819" t="s">
        <v>86</v>
      </c>
      <c r="Q819" t="s">
        <v>86</v>
      </c>
      <c r="R819" s="150" t="s">
        <v>86</v>
      </c>
      <c r="S819" s="150" t="s">
        <v>86</v>
      </c>
      <c r="T819" t="s">
        <v>26448</v>
      </c>
    </row>
    <row r="820">
      <c r="A820" s="144" t="s">
        <v>26469</v>
      </c>
      <c r="B820" s="144" t="s">
        <v>9324</v>
      </c>
      <c r="C820" s="144" t="s">
        <v>26470</v>
      </c>
      <c r="D820" s="144" t="s">
        <v>2304</v>
      </c>
      <c r="E820" s="144" t="s">
        <v>25368</v>
      </c>
      <c r="F820" s="145" t="s">
        <v>42119</v>
      </c>
      <c r="G820" s="147" t="s">
        <v>42011</v>
      </c>
      <c r="H820" s="147" t="s">
        <v>26471</v>
      </c>
      <c r="I820" s="144" t="s">
        <v>18016</v>
      </c>
      <c r="J820" s="148">
        <v>3.59</v>
      </c>
      <c r="K820" s="149"/>
      <c r="L820" s="144"/>
      <c r="M820" t="s">
        <v>26472</v>
      </c>
      <c r="N820" t="s">
        <v>86</v>
      </c>
      <c r="O820" t="s">
        <v>86</v>
      </c>
      <c r="P820" t="s">
        <v>86</v>
      </c>
      <c r="Q820" t="s">
        <v>86</v>
      </c>
      <c r="R820" s="150" t="s">
        <v>86</v>
      </c>
      <c r="S820" s="150" t="s">
        <v>86</v>
      </c>
      <c r="T820" t="s">
        <v>26480</v>
      </c>
    </row>
    <row r="821">
      <c r="A821" s="144" t="s">
        <v>26494</v>
      </c>
      <c r="B821" s="144" t="s">
        <v>9324</v>
      </c>
      <c r="C821" s="144" t="s">
        <v>26495</v>
      </c>
      <c r="D821" s="144" t="s">
        <v>2304</v>
      </c>
      <c r="E821" s="144" t="s">
        <v>21887</v>
      </c>
      <c r="F821" s="145" t="s">
        <v>42119</v>
      </c>
      <c r="G821" s="147" t="s">
        <v>42011</v>
      </c>
      <c r="H821" s="147" t="s">
        <v>26496</v>
      </c>
      <c r="I821" s="144" t="s">
        <v>49</v>
      </c>
      <c r="J821" s="148">
        <v>3.4</v>
      </c>
      <c r="K821" s="149"/>
      <c r="L821" s="144" t="s">
        <v>1299</v>
      </c>
      <c r="M821" t="s">
        <v>26497</v>
      </c>
      <c r="N821" t="s">
        <v>86</v>
      </c>
      <c r="O821" t="s">
        <v>86</v>
      </c>
      <c r="P821" t="s">
        <v>86</v>
      </c>
      <c r="Q821" t="s">
        <v>86</v>
      </c>
      <c r="R821" s="150" t="s">
        <v>86</v>
      </c>
      <c r="S821" s="150" t="s">
        <v>86</v>
      </c>
      <c r="T821" t="s">
        <v>26508</v>
      </c>
    </row>
    <row r="822">
      <c r="A822" s="144" t="s">
        <v>26526</v>
      </c>
      <c r="B822" s="144" t="s">
        <v>9324</v>
      </c>
      <c r="C822" s="144" t="s">
        <v>26527</v>
      </c>
      <c r="D822" s="144" t="s">
        <v>2304</v>
      </c>
      <c r="E822" s="144" t="s">
        <v>25368</v>
      </c>
      <c r="F822" s="145" t="s">
        <v>42119</v>
      </c>
      <c r="G822" s="147" t="s">
        <v>42011</v>
      </c>
      <c r="H822" s="147" t="s">
        <v>26528</v>
      </c>
      <c r="I822" s="144" t="s">
        <v>12910</v>
      </c>
      <c r="J822" s="148">
        <v>3.68</v>
      </c>
      <c r="K822" s="149"/>
      <c r="L822" s="144" t="s">
        <v>26530</v>
      </c>
      <c r="M822" t="s">
        <v>26529</v>
      </c>
      <c r="N822" t="s">
        <v>42033</v>
      </c>
      <c r="O822" t="s">
        <v>42149</v>
      </c>
      <c r="P822" t="s">
        <v>42126</v>
      </c>
      <c r="Q822" t="s">
        <v>42150</v>
      </c>
      <c r="R822" s="150" t="s">
        <v>42029</v>
      </c>
      <c r="S822" s="150" t="s">
        <v>8453</v>
      </c>
      <c r="T822" t="s">
        <v>26541</v>
      </c>
    </row>
    <row r="823">
      <c r="A823" s="144" t="s">
        <v>26546</v>
      </c>
      <c r="B823" s="154" t="s">
        <v>9324</v>
      </c>
      <c r="C823" s="154" t="s">
        <v>26547</v>
      </c>
      <c r="D823" s="152" t="s">
        <v>2304</v>
      </c>
      <c r="E823" s="144" t="s">
        <v>23752</v>
      </c>
      <c r="F823" s="145" t="s">
        <v>42119</v>
      </c>
      <c r="G823" s="147" t="s">
        <v>42011</v>
      </c>
      <c r="H823" s="155">
        <v>212832.0</v>
      </c>
      <c r="I823" s="156" t="s">
        <v>1330</v>
      </c>
      <c r="J823" s="148">
        <v>3.22</v>
      </c>
      <c r="K823" s="149"/>
      <c r="L823" s="157"/>
      <c r="M823" t="s">
        <v>26548</v>
      </c>
      <c r="N823" t="s">
        <v>42038</v>
      </c>
      <c r="O823" t="s">
        <v>42023</v>
      </c>
      <c r="P823" t="s">
        <v>42045</v>
      </c>
      <c r="Q823" t="s">
        <v>42023</v>
      </c>
      <c r="R823" s="150" t="s">
        <v>4025</v>
      </c>
      <c r="S823" s="150" t="s">
        <v>1489</v>
      </c>
    </row>
    <row r="824">
      <c r="A824" s="144" t="s">
        <v>26571</v>
      </c>
      <c r="B824" s="144" t="s">
        <v>9324</v>
      </c>
      <c r="C824" s="144" t="s">
        <v>26572</v>
      </c>
      <c r="D824" s="144" t="s">
        <v>2304</v>
      </c>
      <c r="E824" s="144" t="s">
        <v>21887</v>
      </c>
      <c r="F824" s="145" t="s">
        <v>42119</v>
      </c>
      <c r="G824" s="147" t="s">
        <v>42011</v>
      </c>
      <c r="H824" s="147" t="s">
        <v>26573</v>
      </c>
      <c r="I824" s="144" t="s">
        <v>49</v>
      </c>
      <c r="J824" s="148">
        <v>4.02</v>
      </c>
      <c r="K824" s="149"/>
      <c r="L824" s="144" t="s">
        <v>4025</v>
      </c>
      <c r="M824" t="s">
        <v>26574</v>
      </c>
      <c r="N824" t="s">
        <v>42024</v>
      </c>
      <c r="O824" t="s">
        <v>42058</v>
      </c>
      <c r="P824" t="s">
        <v>42043</v>
      </c>
      <c r="Q824" t="s">
        <v>42059</v>
      </c>
      <c r="R824" s="150" t="s">
        <v>5526</v>
      </c>
      <c r="S824" s="150" t="s">
        <v>42042</v>
      </c>
      <c r="T824" t="s">
        <v>26580</v>
      </c>
    </row>
    <row r="825">
      <c r="A825" s="144" t="s">
        <v>26592</v>
      </c>
      <c r="B825" s="144" t="s">
        <v>9324</v>
      </c>
      <c r="C825" s="144" t="s">
        <v>26593</v>
      </c>
      <c r="D825" s="144" t="s">
        <v>2304</v>
      </c>
      <c r="E825" s="144" t="s">
        <v>23752</v>
      </c>
      <c r="F825" s="145" t="s">
        <v>42119</v>
      </c>
      <c r="G825" s="147" t="s">
        <v>42011</v>
      </c>
      <c r="H825" s="147" t="s">
        <v>26594</v>
      </c>
      <c r="I825" s="144" t="s">
        <v>1330</v>
      </c>
      <c r="J825" s="148">
        <v>3.27</v>
      </c>
      <c r="K825" s="149" t="s">
        <v>4739</v>
      </c>
      <c r="L825" s="144"/>
      <c r="M825" t="s">
        <v>26595</v>
      </c>
      <c r="N825" t="s">
        <v>42015</v>
      </c>
      <c r="O825" t="s">
        <v>42031</v>
      </c>
      <c r="P825" t="s">
        <v>42066</v>
      </c>
      <c r="Q825" t="s">
        <v>42023</v>
      </c>
      <c r="R825" s="150" t="s">
        <v>42055</v>
      </c>
      <c r="S825" s="150" t="s">
        <v>12032</v>
      </c>
      <c r="T825" t="s">
        <v>26603</v>
      </c>
    </row>
    <row r="826">
      <c r="A826" s="144" t="s">
        <v>26615</v>
      </c>
      <c r="B826" s="144" t="s">
        <v>9324</v>
      </c>
      <c r="C826" s="144" t="s">
        <v>19305</v>
      </c>
      <c r="D826" s="144" t="s">
        <v>2304</v>
      </c>
      <c r="E826" s="144" t="s">
        <v>19955</v>
      </c>
      <c r="F826" s="145" t="s">
        <v>42119</v>
      </c>
      <c r="G826" s="147" t="s">
        <v>42011</v>
      </c>
      <c r="H826" s="147" t="s">
        <v>26616</v>
      </c>
      <c r="I826" s="144" t="s">
        <v>49</v>
      </c>
      <c r="J826" s="148">
        <v>3.71</v>
      </c>
      <c r="K826" s="149"/>
      <c r="L826" s="144" t="s">
        <v>15977</v>
      </c>
      <c r="M826" t="s">
        <v>26617</v>
      </c>
      <c r="N826" t="s">
        <v>86</v>
      </c>
      <c r="O826" t="s">
        <v>86</v>
      </c>
      <c r="P826" t="s">
        <v>86</v>
      </c>
      <c r="Q826" t="s">
        <v>86</v>
      </c>
      <c r="R826" s="150" t="s">
        <v>86</v>
      </c>
      <c r="S826" s="150" t="s">
        <v>86</v>
      </c>
      <c r="T826" t="s">
        <v>26629</v>
      </c>
    </row>
    <row r="827">
      <c r="A827" s="144" t="s">
        <v>26638</v>
      </c>
      <c r="B827" s="144" t="s">
        <v>9324</v>
      </c>
      <c r="C827" s="144" t="s">
        <v>26639</v>
      </c>
      <c r="D827" s="144" t="s">
        <v>2304</v>
      </c>
      <c r="E827" s="144" t="s">
        <v>19986</v>
      </c>
      <c r="F827" s="145" t="s">
        <v>42119</v>
      </c>
      <c r="G827" s="147" t="s">
        <v>42011</v>
      </c>
      <c r="H827" s="147" t="s">
        <v>26640</v>
      </c>
      <c r="I827" s="144" t="s">
        <v>49</v>
      </c>
      <c r="J827" s="148">
        <v>2.98</v>
      </c>
      <c r="K827" s="149"/>
      <c r="L827" s="144"/>
      <c r="M827" t="s">
        <v>26641</v>
      </c>
      <c r="N827" t="s">
        <v>42050</v>
      </c>
      <c r="O827" t="s">
        <v>42052</v>
      </c>
      <c r="P827" t="s">
        <v>42050</v>
      </c>
      <c r="Q827" t="s">
        <v>42039</v>
      </c>
      <c r="R827" s="150" t="s">
        <v>2445</v>
      </c>
      <c r="S827" s="150" t="s">
        <v>8552</v>
      </c>
      <c r="T827" t="s">
        <v>26652</v>
      </c>
    </row>
    <row r="828">
      <c r="A828" s="144" t="s">
        <v>26654</v>
      </c>
      <c r="B828" s="144" t="s">
        <v>9324</v>
      </c>
      <c r="C828" s="144" t="s">
        <v>26655</v>
      </c>
      <c r="D828" s="144" t="s">
        <v>2304</v>
      </c>
      <c r="E828" s="144" t="s">
        <v>23792</v>
      </c>
      <c r="F828" s="145" t="s">
        <v>42119</v>
      </c>
      <c r="G828" s="147" t="s">
        <v>42011</v>
      </c>
      <c r="H828" s="147" t="s">
        <v>26656</v>
      </c>
      <c r="I828" s="144" t="s">
        <v>10346</v>
      </c>
      <c r="J828" s="148">
        <v>3.77</v>
      </c>
      <c r="K828" s="149"/>
      <c r="L828" s="144"/>
      <c r="M828" t="s">
        <v>26657</v>
      </c>
      <c r="N828" t="s">
        <v>42050</v>
      </c>
      <c r="O828" t="s">
        <v>42094</v>
      </c>
      <c r="P828" t="s">
        <v>42079</v>
      </c>
      <c r="Q828" t="s">
        <v>42039</v>
      </c>
      <c r="R828" s="150" t="s">
        <v>12032</v>
      </c>
      <c r="S828" s="150" t="s">
        <v>42029</v>
      </c>
      <c r="T828" t="s">
        <v>16695</v>
      </c>
    </row>
    <row r="829">
      <c r="A829" s="144" t="s">
        <v>26693</v>
      </c>
      <c r="B829" s="144" t="s">
        <v>9324</v>
      </c>
      <c r="C829" s="144" t="s">
        <v>3549</v>
      </c>
      <c r="D829" s="144" t="s">
        <v>2304</v>
      </c>
      <c r="E829" s="144" t="s">
        <v>19986</v>
      </c>
      <c r="F829" s="145" t="s">
        <v>42119</v>
      </c>
      <c r="G829" s="147" t="s">
        <v>42011</v>
      </c>
      <c r="H829" s="147" t="s">
        <v>26694</v>
      </c>
      <c r="I829" s="144" t="s">
        <v>49</v>
      </c>
      <c r="J829" s="148">
        <v>3.1</v>
      </c>
      <c r="K829" s="149"/>
      <c r="L829" s="144"/>
      <c r="M829" t="s">
        <v>26695</v>
      </c>
      <c r="N829" t="s">
        <v>42066</v>
      </c>
      <c r="O829" t="s">
        <v>42053</v>
      </c>
      <c r="P829" t="s">
        <v>42066</v>
      </c>
      <c r="Q829" t="s">
        <v>42039</v>
      </c>
      <c r="R829" s="150" t="s">
        <v>4025</v>
      </c>
      <c r="S829" s="150" t="s">
        <v>42054</v>
      </c>
      <c r="T829" t="s">
        <v>26704</v>
      </c>
    </row>
    <row r="830">
      <c r="A830" s="144" t="s">
        <v>26722</v>
      </c>
      <c r="B830" s="144" t="s">
        <v>9324</v>
      </c>
      <c r="C830" s="144" t="s">
        <v>26723</v>
      </c>
      <c r="D830" s="144" t="s">
        <v>2304</v>
      </c>
      <c r="E830" s="144" t="s">
        <v>21856</v>
      </c>
      <c r="F830" s="145" t="s">
        <v>42119</v>
      </c>
      <c r="G830" s="147" t="s">
        <v>42011</v>
      </c>
      <c r="H830" s="147" t="s">
        <v>26724</v>
      </c>
      <c r="I830" s="144" t="s">
        <v>2373</v>
      </c>
      <c r="J830" s="148">
        <v>3.7</v>
      </c>
      <c r="K830" s="149"/>
      <c r="L830" s="144"/>
      <c r="M830" t="s">
        <v>26725</v>
      </c>
      <c r="N830" t="s">
        <v>42028</v>
      </c>
      <c r="O830" t="s">
        <v>42044</v>
      </c>
      <c r="P830" t="s">
        <v>42027</v>
      </c>
      <c r="Q830" t="s">
        <v>42044</v>
      </c>
      <c r="R830" s="150" t="s">
        <v>2445</v>
      </c>
      <c r="S830" s="150" t="s">
        <v>8552</v>
      </c>
      <c r="T830" t="s">
        <v>26734</v>
      </c>
    </row>
    <row r="831">
      <c r="A831" s="144" t="s">
        <v>26753</v>
      </c>
      <c r="B831" s="144" t="s">
        <v>9324</v>
      </c>
      <c r="C831" s="144" t="s">
        <v>26754</v>
      </c>
      <c r="D831" s="144" t="s">
        <v>2304</v>
      </c>
      <c r="E831" s="144" t="s">
        <v>23752</v>
      </c>
      <c r="F831" s="145" t="s">
        <v>42119</v>
      </c>
      <c r="G831" s="147" t="s">
        <v>42011</v>
      </c>
      <c r="H831" s="147" t="s">
        <v>26755</v>
      </c>
      <c r="I831" s="144" t="s">
        <v>1330</v>
      </c>
      <c r="J831" s="148">
        <v>3.42</v>
      </c>
      <c r="K831" s="149"/>
      <c r="L831" s="144"/>
      <c r="M831" t="s">
        <v>26756</v>
      </c>
      <c r="N831" t="s">
        <v>42052</v>
      </c>
      <c r="O831" t="s">
        <v>42031</v>
      </c>
      <c r="P831" t="s">
        <v>42066</v>
      </c>
      <c r="Q831" t="s">
        <v>42039</v>
      </c>
      <c r="R831" s="150" t="s">
        <v>42054</v>
      </c>
      <c r="S831" s="150" t="s">
        <v>2010</v>
      </c>
      <c r="T831" t="s">
        <v>26766</v>
      </c>
    </row>
    <row r="832">
      <c r="A832" s="144" t="s">
        <v>26780</v>
      </c>
      <c r="B832" s="144" t="s">
        <v>9324</v>
      </c>
      <c r="C832" s="144" t="s">
        <v>26781</v>
      </c>
      <c r="D832" s="144" t="s">
        <v>2304</v>
      </c>
      <c r="E832" s="144" t="s">
        <v>21856</v>
      </c>
      <c r="F832" s="145" t="s">
        <v>42119</v>
      </c>
      <c r="G832" s="147" t="s">
        <v>42011</v>
      </c>
      <c r="H832" s="147" t="s">
        <v>26782</v>
      </c>
      <c r="I832" s="144" t="s">
        <v>10346</v>
      </c>
      <c r="J832" s="148">
        <v>3.77</v>
      </c>
      <c r="K832" s="149"/>
      <c r="L832" s="144"/>
      <c r="M832" t="s">
        <v>26783</v>
      </c>
      <c r="N832" t="s">
        <v>42040</v>
      </c>
      <c r="O832" t="s">
        <v>42035</v>
      </c>
      <c r="P832" t="s">
        <v>42027</v>
      </c>
      <c r="Q832" t="s">
        <v>42022</v>
      </c>
      <c r="R832" s="150" t="s">
        <v>12032</v>
      </c>
      <c r="S832" s="150" t="s">
        <v>22460</v>
      </c>
      <c r="T832" t="s">
        <v>26792</v>
      </c>
    </row>
    <row r="833">
      <c r="A833" s="144" t="s">
        <v>26822</v>
      </c>
      <c r="B833" s="144" t="s">
        <v>9324</v>
      </c>
      <c r="C833" s="144" t="s">
        <v>10884</v>
      </c>
      <c r="D833" s="144" t="s">
        <v>2304</v>
      </c>
      <c r="E833" s="144" t="s">
        <v>23792</v>
      </c>
      <c r="F833" s="145" t="s">
        <v>42119</v>
      </c>
      <c r="G833" s="147" t="s">
        <v>42011</v>
      </c>
      <c r="H833" s="147" t="s">
        <v>26823</v>
      </c>
      <c r="I833" s="144" t="s">
        <v>1330</v>
      </c>
      <c r="J833" s="148">
        <v>3.33</v>
      </c>
      <c r="K833" s="149"/>
      <c r="L833" s="144"/>
      <c r="M833" t="s">
        <v>26824</v>
      </c>
      <c r="N833" t="s">
        <v>86</v>
      </c>
      <c r="O833" t="s">
        <v>86</v>
      </c>
      <c r="P833" t="s">
        <v>86</v>
      </c>
      <c r="Q833" t="s">
        <v>86</v>
      </c>
      <c r="R833" s="150" t="s">
        <v>86</v>
      </c>
      <c r="S833" s="150" t="s">
        <v>86</v>
      </c>
      <c r="T833" t="s">
        <v>26833</v>
      </c>
    </row>
    <row r="834">
      <c r="A834" s="144" t="s">
        <v>26851</v>
      </c>
      <c r="B834" s="144" t="s">
        <v>9324</v>
      </c>
      <c r="C834" s="144" t="s">
        <v>9446</v>
      </c>
      <c r="D834" s="144" t="s">
        <v>2304</v>
      </c>
      <c r="E834" s="144" t="s">
        <v>19955</v>
      </c>
      <c r="F834" s="145" t="s">
        <v>42119</v>
      </c>
      <c r="G834" s="147" t="s">
        <v>42011</v>
      </c>
      <c r="H834" s="147" t="s">
        <v>26852</v>
      </c>
      <c r="I834" s="144" t="s">
        <v>25159</v>
      </c>
      <c r="J834" s="148">
        <v>3.62</v>
      </c>
      <c r="K834" s="149"/>
      <c r="L834" s="144" t="s">
        <v>4739</v>
      </c>
      <c r="M834" t="s">
        <v>26853</v>
      </c>
      <c r="N834" t="s">
        <v>86</v>
      </c>
      <c r="O834" t="s">
        <v>86</v>
      </c>
      <c r="P834" t="s">
        <v>86</v>
      </c>
      <c r="Q834" t="s">
        <v>86</v>
      </c>
      <c r="R834" s="150" t="s">
        <v>86</v>
      </c>
      <c r="S834" s="150" t="s">
        <v>86</v>
      </c>
      <c r="T834" t="s">
        <v>26864</v>
      </c>
    </row>
    <row r="835">
      <c r="A835" s="144" t="s">
        <v>26893</v>
      </c>
      <c r="B835" s="144" t="s">
        <v>9324</v>
      </c>
      <c r="C835" s="144" t="s">
        <v>26894</v>
      </c>
      <c r="D835" s="144" t="s">
        <v>2304</v>
      </c>
      <c r="E835" s="144" t="s">
        <v>21887</v>
      </c>
      <c r="F835" s="145" t="s">
        <v>42119</v>
      </c>
      <c r="G835" s="147" t="s">
        <v>42011</v>
      </c>
      <c r="H835" s="147" t="s">
        <v>26895</v>
      </c>
      <c r="I835" s="144" t="s">
        <v>16552</v>
      </c>
      <c r="J835" s="148">
        <v>3.31</v>
      </c>
      <c r="K835" s="149"/>
      <c r="L835" s="144" t="s">
        <v>10204</v>
      </c>
      <c r="M835" t="s">
        <v>26896</v>
      </c>
      <c r="N835" t="s">
        <v>42031</v>
      </c>
      <c r="O835" t="s">
        <v>42064</v>
      </c>
      <c r="P835" t="s">
        <v>42023</v>
      </c>
      <c r="Q835" t="s">
        <v>42024</v>
      </c>
      <c r="R835" s="150" t="s">
        <v>2010</v>
      </c>
      <c r="S835" s="150" t="s">
        <v>42025</v>
      </c>
      <c r="T835" t="s">
        <v>26906</v>
      </c>
    </row>
    <row r="836">
      <c r="A836" s="144" t="s">
        <v>26917</v>
      </c>
      <c r="B836" s="144" t="s">
        <v>9324</v>
      </c>
      <c r="C836" s="144" t="s">
        <v>26918</v>
      </c>
      <c r="D836" s="144" t="s">
        <v>2304</v>
      </c>
      <c r="E836" s="144" t="s">
        <v>23752</v>
      </c>
      <c r="F836" s="145" t="s">
        <v>42119</v>
      </c>
      <c r="G836" s="147" t="s">
        <v>42011</v>
      </c>
      <c r="H836" s="147" t="s">
        <v>26919</v>
      </c>
      <c r="I836" s="144" t="s">
        <v>1330</v>
      </c>
      <c r="J836" s="148">
        <v>3.1</v>
      </c>
      <c r="K836" s="149"/>
      <c r="L836" s="144"/>
      <c r="M836" t="s">
        <v>26920</v>
      </c>
      <c r="N836" t="s">
        <v>42034</v>
      </c>
      <c r="O836" t="s">
        <v>42040</v>
      </c>
      <c r="P836" t="s">
        <v>42050</v>
      </c>
      <c r="Q836" t="s">
        <v>42027</v>
      </c>
      <c r="R836" s="150" t="s">
        <v>42051</v>
      </c>
      <c r="S836" s="150" t="s">
        <v>1489</v>
      </c>
      <c r="T836" t="s">
        <v>26930</v>
      </c>
    </row>
    <row r="837">
      <c r="A837" s="144" t="s">
        <v>26940</v>
      </c>
      <c r="B837" s="144" t="s">
        <v>9324</v>
      </c>
      <c r="C837" s="144" t="s">
        <v>26941</v>
      </c>
      <c r="D837" s="144" t="s">
        <v>2304</v>
      </c>
      <c r="E837" s="144" t="s">
        <v>19986</v>
      </c>
      <c r="F837" s="145" t="s">
        <v>42119</v>
      </c>
      <c r="G837" s="147" t="s">
        <v>42011</v>
      </c>
      <c r="H837" s="147" t="s">
        <v>26942</v>
      </c>
      <c r="I837" s="144" t="s">
        <v>49</v>
      </c>
      <c r="J837" s="148">
        <v>3.17</v>
      </c>
      <c r="K837" s="149"/>
      <c r="L837" s="144"/>
      <c r="M837" t="s">
        <v>26943</v>
      </c>
      <c r="N837" t="s">
        <v>86</v>
      </c>
      <c r="O837" t="s">
        <v>86</v>
      </c>
      <c r="P837" t="s">
        <v>86</v>
      </c>
      <c r="Q837" t="s">
        <v>86</v>
      </c>
      <c r="R837" s="150" t="s">
        <v>86</v>
      </c>
      <c r="S837" s="150" t="s">
        <v>86</v>
      </c>
      <c r="T837" t="s">
        <v>14776</v>
      </c>
    </row>
    <row r="838">
      <c r="A838" s="144" t="s">
        <v>26955</v>
      </c>
      <c r="B838" s="144" t="s">
        <v>9324</v>
      </c>
      <c r="C838" s="144" t="s">
        <v>9485</v>
      </c>
      <c r="D838" s="144" t="s">
        <v>2304</v>
      </c>
      <c r="E838" s="144" t="s">
        <v>24070</v>
      </c>
      <c r="F838" s="145" t="s">
        <v>42119</v>
      </c>
      <c r="G838" s="147" t="s">
        <v>42011</v>
      </c>
      <c r="H838" s="147" t="s">
        <v>26956</v>
      </c>
      <c r="I838" s="144" t="s">
        <v>49</v>
      </c>
      <c r="J838" s="148">
        <v>3.28</v>
      </c>
      <c r="K838" s="149"/>
      <c r="L838" s="144"/>
      <c r="M838" t="s">
        <v>26957</v>
      </c>
      <c r="N838" t="s">
        <v>86</v>
      </c>
      <c r="O838" t="s">
        <v>86</v>
      </c>
      <c r="P838" t="s">
        <v>86</v>
      </c>
      <c r="Q838" t="s">
        <v>86</v>
      </c>
      <c r="R838" s="150" t="s">
        <v>86</v>
      </c>
      <c r="S838" s="150" t="s">
        <v>86</v>
      </c>
      <c r="T838" t="s">
        <v>26965</v>
      </c>
    </row>
    <row r="839">
      <c r="A839" s="144" t="s">
        <v>26974</v>
      </c>
      <c r="B839" s="144" t="s">
        <v>9324</v>
      </c>
      <c r="C839" s="144" t="s">
        <v>19895</v>
      </c>
      <c r="D839" s="144" t="s">
        <v>2304</v>
      </c>
      <c r="E839" s="144" t="s">
        <v>19986</v>
      </c>
      <c r="F839" s="145" t="s">
        <v>42119</v>
      </c>
      <c r="G839" s="147" t="s">
        <v>42011</v>
      </c>
      <c r="H839" s="147" t="s">
        <v>26975</v>
      </c>
      <c r="I839" s="144" t="s">
        <v>49</v>
      </c>
      <c r="J839" s="148">
        <v>3.2</v>
      </c>
      <c r="K839" s="149"/>
      <c r="L839" s="144"/>
      <c r="M839" t="s">
        <v>26976</v>
      </c>
      <c r="N839" t="s">
        <v>86</v>
      </c>
      <c r="O839" t="s">
        <v>86</v>
      </c>
      <c r="P839" t="s">
        <v>86</v>
      </c>
      <c r="Q839" t="s">
        <v>86</v>
      </c>
      <c r="R839" s="150" t="s">
        <v>86</v>
      </c>
      <c r="S839" s="150" t="s">
        <v>86</v>
      </c>
      <c r="T839" t="s">
        <v>26985</v>
      </c>
    </row>
    <row r="840">
      <c r="A840" s="144" t="s">
        <v>26999</v>
      </c>
      <c r="B840" s="144" t="s">
        <v>9324</v>
      </c>
      <c r="C840" s="144" t="s">
        <v>27000</v>
      </c>
      <c r="D840" s="144" t="s">
        <v>2304</v>
      </c>
      <c r="E840" s="144" t="s">
        <v>19986</v>
      </c>
      <c r="F840" s="145" t="s">
        <v>42119</v>
      </c>
      <c r="G840" s="147" t="s">
        <v>42011</v>
      </c>
      <c r="H840" s="147" t="s">
        <v>27001</v>
      </c>
      <c r="I840" s="144" t="s">
        <v>1330</v>
      </c>
      <c r="J840" s="148">
        <v>3.05</v>
      </c>
      <c r="K840" s="149"/>
      <c r="L840" s="144"/>
      <c r="M840" t="s">
        <v>27002</v>
      </c>
      <c r="N840" t="s">
        <v>42038</v>
      </c>
      <c r="O840" t="s">
        <v>42031</v>
      </c>
      <c r="P840" t="s">
        <v>42012</v>
      </c>
      <c r="Q840" t="s">
        <v>42023</v>
      </c>
      <c r="R840" s="150" t="s">
        <v>42051</v>
      </c>
      <c r="S840" s="150" t="s">
        <v>2010</v>
      </c>
      <c r="T840" t="s">
        <v>27013</v>
      </c>
    </row>
    <row r="841">
      <c r="A841" s="144" t="s">
        <v>27014</v>
      </c>
      <c r="B841" s="144" t="s">
        <v>9324</v>
      </c>
      <c r="C841" s="144" t="s">
        <v>27015</v>
      </c>
      <c r="D841" s="144" t="s">
        <v>2304</v>
      </c>
      <c r="E841" s="144" t="s">
        <v>25368</v>
      </c>
      <c r="F841" s="145" t="s">
        <v>42119</v>
      </c>
      <c r="G841" s="147" t="s">
        <v>42011</v>
      </c>
      <c r="H841" s="147" t="s">
        <v>27016</v>
      </c>
      <c r="I841" s="144" t="s">
        <v>1330</v>
      </c>
      <c r="J841" s="148">
        <v>3.48</v>
      </c>
      <c r="K841" s="149" t="s">
        <v>86</v>
      </c>
      <c r="L841" s="144" t="s">
        <v>86</v>
      </c>
      <c r="M841" t="s">
        <v>27017</v>
      </c>
      <c r="N841" t="s">
        <v>42052</v>
      </c>
      <c r="O841" t="s">
        <v>42053</v>
      </c>
      <c r="P841" t="s">
        <v>42015</v>
      </c>
      <c r="Q841" t="s">
        <v>42031</v>
      </c>
      <c r="R841" s="150" t="s">
        <v>42054</v>
      </c>
      <c r="S841" s="150" t="s">
        <v>2010</v>
      </c>
      <c r="T841" t="s">
        <v>27027</v>
      </c>
    </row>
    <row r="842">
      <c r="A842" s="144" t="s">
        <v>27045</v>
      </c>
      <c r="B842" s="144" t="s">
        <v>9324</v>
      </c>
      <c r="C842" s="144" t="s">
        <v>27046</v>
      </c>
      <c r="D842" s="144" t="s">
        <v>2304</v>
      </c>
      <c r="E842" s="144" t="s">
        <v>25368</v>
      </c>
      <c r="F842" s="145" t="s">
        <v>42119</v>
      </c>
      <c r="G842" s="147" t="s">
        <v>42011</v>
      </c>
      <c r="H842" s="147" t="s">
        <v>27047</v>
      </c>
      <c r="I842" s="144" t="s">
        <v>1330</v>
      </c>
      <c r="J842" s="148">
        <v>3.56</v>
      </c>
      <c r="K842" s="149"/>
      <c r="L842" s="144" t="s">
        <v>15771</v>
      </c>
      <c r="M842" t="s">
        <v>27048</v>
      </c>
      <c r="N842" t="s">
        <v>42038</v>
      </c>
      <c r="O842" t="s">
        <v>42031</v>
      </c>
      <c r="P842" t="s">
        <v>42038</v>
      </c>
      <c r="Q842" t="s">
        <v>42021</v>
      </c>
      <c r="R842" s="150" t="s">
        <v>2445</v>
      </c>
      <c r="S842" s="150" t="s">
        <v>2010</v>
      </c>
      <c r="T842" t="s">
        <v>27059</v>
      </c>
    </row>
    <row r="843">
      <c r="A843" s="144" t="s">
        <v>27069</v>
      </c>
      <c r="B843" s="144" t="s">
        <v>9324</v>
      </c>
      <c r="C843" s="144" t="s">
        <v>27070</v>
      </c>
      <c r="D843" s="144" t="s">
        <v>2304</v>
      </c>
      <c r="E843" s="144" t="s">
        <v>19955</v>
      </c>
      <c r="F843" s="145" t="s">
        <v>42119</v>
      </c>
      <c r="G843" s="147" t="s">
        <v>42011</v>
      </c>
      <c r="H843" s="147" t="s">
        <v>27071</v>
      </c>
      <c r="I843" s="144" t="s">
        <v>16552</v>
      </c>
      <c r="J843" s="148">
        <v>3.49</v>
      </c>
      <c r="K843" s="149"/>
      <c r="L843" s="144" t="s">
        <v>8419</v>
      </c>
      <c r="M843" t="s">
        <v>27072</v>
      </c>
      <c r="N843" t="s">
        <v>86</v>
      </c>
      <c r="O843" t="s">
        <v>86</v>
      </c>
      <c r="P843" t="s">
        <v>86</v>
      </c>
      <c r="Q843" t="s">
        <v>86</v>
      </c>
      <c r="R843" s="150" t="s">
        <v>86</v>
      </c>
      <c r="S843" s="150" t="s">
        <v>86</v>
      </c>
      <c r="T843" t="s">
        <v>27084</v>
      </c>
    </row>
    <row r="844">
      <c r="A844" s="144" t="s">
        <v>27106</v>
      </c>
      <c r="B844" s="144" t="s">
        <v>9324</v>
      </c>
      <c r="C844" s="144" t="s">
        <v>27107</v>
      </c>
      <c r="D844" s="144" t="s">
        <v>2304</v>
      </c>
      <c r="E844" s="144" t="s">
        <v>21887</v>
      </c>
      <c r="F844" s="145" t="s">
        <v>42119</v>
      </c>
      <c r="G844" s="147" t="s">
        <v>42011</v>
      </c>
      <c r="H844" s="147" t="s">
        <v>27108</v>
      </c>
      <c r="I844" s="144" t="s">
        <v>49</v>
      </c>
      <c r="J844" s="148">
        <v>4.04</v>
      </c>
      <c r="K844" s="149"/>
      <c r="L844" s="144" t="s">
        <v>2261</v>
      </c>
      <c r="M844" t="s">
        <v>27109</v>
      </c>
      <c r="N844" t="s">
        <v>42043</v>
      </c>
      <c r="O844" t="s">
        <v>42058</v>
      </c>
      <c r="P844" t="s">
        <v>42151</v>
      </c>
      <c r="Q844" t="s">
        <v>42062</v>
      </c>
      <c r="R844" s="150" t="s">
        <v>42025</v>
      </c>
      <c r="S844" s="150" t="s">
        <v>3016</v>
      </c>
      <c r="T844" t="s">
        <v>27120</v>
      </c>
    </row>
    <row r="845">
      <c r="A845" s="152" t="s">
        <v>27129</v>
      </c>
      <c r="B845" s="152" t="s">
        <v>9324</v>
      </c>
      <c r="C845" s="154" t="s">
        <v>8101</v>
      </c>
      <c r="D845" s="152" t="s">
        <v>2304</v>
      </c>
      <c r="E845" s="144" t="s">
        <v>25368</v>
      </c>
      <c r="F845" s="145" t="s">
        <v>42119</v>
      </c>
      <c r="G845" s="147" t="s">
        <v>42011</v>
      </c>
      <c r="H845" s="155">
        <v>216357.0</v>
      </c>
      <c r="I845" s="156" t="s">
        <v>16552</v>
      </c>
      <c r="J845" s="148">
        <v>3.1</v>
      </c>
      <c r="K845" s="149"/>
      <c r="L845" s="159"/>
      <c r="M845" t="s">
        <v>27130</v>
      </c>
      <c r="N845" t="s">
        <v>42034</v>
      </c>
      <c r="O845" t="s">
        <v>42023</v>
      </c>
      <c r="P845" t="s">
        <v>42034</v>
      </c>
      <c r="Q845" t="s">
        <v>42023</v>
      </c>
      <c r="R845" s="150" t="s">
        <v>42055</v>
      </c>
      <c r="S845" s="150" t="s">
        <v>42054</v>
      </c>
    </row>
    <row r="846">
      <c r="A846" s="144" t="s">
        <v>27147</v>
      </c>
      <c r="B846" s="144" t="s">
        <v>9324</v>
      </c>
      <c r="C846" s="144" t="s">
        <v>26754</v>
      </c>
      <c r="D846" s="144" t="s">
        <v>2304</v>
      </c>
      <c r="E846" s="144" t="s">
        <v>19955</v>
      </c>
      <c r="F846" s="145" t="s">
        <v>42119</v>
      </c>
      <c r="G846" s="147" t="s">
        <v>42011</v>
      </c>
      <c r="H846" s="147" t="s">
        <v>27148</v>
      </c>
      <c r="I846" s="144" t="s">
        <v>1330</v>
      </c>
      <c r="J846" s="148">
        <v>3.49</v>
      </c>
      <c r="K846" s="149"/>
      <c r="L846" s="144"/>
      <c r="M846" t="s">
        <v>27149</v>
      </c>
      <c r="N846" t="s">
        <v>42049</v>
      </c>
      <c r="O846" t="s">
        <v>42030</v>
      </c>
      <c r="P846" t="s">
        <v>42028</v>
      </c>
      <c r="Q846" t="s">
        <v>42030</v>
      </c>
      <c r="R846" s="150" t="s">
        <v>12032</v>
      </c>
      <c r="S846" s="150" t="s">
        <v>6070</v>
      </c>
      <c r="T846" t="s">
        <v>27159</v>
      </c>
    </row>
    <row r="847">
      <c r="A847" s="144" t="s">
        <v>27169</v>
      </c>
      <c r="B847" s="144" t="s">
        <v>9324</v>
      </c>
      <c r="C847" s="144" t="s">
        <v>23313</v>
      </c>
      <c r="D847" s="144" t="s">
        <v>2304</v>
      </c>
      <c r="E847" s="144" t="s">
        <v>21887</v>
      </c>
      <c r="F847" s="145" t="s">
        <v>42119</v>
      </c>
      <c r="G847" s="147" t="s">
        <v>42011</v>
      </c>
      <c r="H847" s="147" t="s">
        <v>27170</v>
      </c>
      <c r="I847" s="144" t="s">
        <v>49</v>
      </c>
      <c r="J847" s="148">
        <v>3.21</v>
      </c>
      <c r="K847" s="149"/>
      <c r="L847" s="144" t="s">
        <v>27172</v>
      </c>
      <c r="M847" t="s">
        <v>27171</v>
      </c>
      <c r="N847" t="s">
        <v>42039</v>
      </c>
      <c r="O847" t="s">
        <v>42024</v>
      </c>
      <c r="P847" t="s">
        <v>42023</v>
      </c>
      <c r="Q847" t="s">
        <v>42035</v>
      </c>
      <c r="R847" s="150" t="s">
        <v>12065</v>
      </c>
      <c r="S847" s="150" t="s">
        <v>8453</v>
      </c>
      <c r="T847" t="s">
        <v>27182</v>
      </c>
    </row>
    <row r="848">
      <c r="A848" s="144" t="s">
        <v>27225</v>
      </c>
      <c r="B848" s="144" t="s">
        <v>9324</v>
      </c>
      <c r="C848" s="144" t="s">
        <v>10817</v>
      </c>
      <c r="D848" s="144" t="s">
        <v>2304</v>
      </c>
      <c r="E848" s="144" t="s">
        <v>25368</v>
      </c>
      <c r="F848" s="145" t="s">
        <v>42119</v>
      </c>
      <c r="G848" s="147" t="s">
        <v>42011</v>
      </c>
      <c r="H848" s="147" t="s">
        <v>27226</v>
      </c>
      <c r="I848" s="144" t="s">
        <v>49</v>
      </c>
      <c r="J848" s="148">
        <v>3.66</v>
      </c>
      <c r="K848" s="149"/>
      <c r="L848" s="144" t="s">
        <v>15977</v>
      </c>
      <c r="M848" t="s">
        <v>27227</v>
      </c>
      <c r="N848" t="s">
        <v>86</v>
      </c>
      <c r="O848" t="s">
        <v>86</v>
      </c>
      <c r="P848" t="s">
        <v>86</v>
      </c>
      <c r="Q848" t="s">
        <v>86</v>
      </c>
      <c r="R848" s="150" t="s">
        <v>86</v>
      </c>
      <c r="S848" s="150" t="s">
        <v>86</v>
      </c>
      <c r="T848" t="s">
        <v>27236</v>
      </c>
    </row>
    <row r="849">
      <c r="A849" s="144" t="s">
        <v>27246</v>
      </c>
      <c r="B849" s="144" t="s">
        <v>9324</v>
      </c>
      <c r="C849" s="144" t="s">
        <v>27247</v>
      </c>
      <c r="D849" s="144" t="s">
        <v>2304</v>
      </c>
      <c r="E849" s="144" t="s">
        <v>25368</v>
      </c>
      <c r="F849" s="145" t="s">
        <v>42119</v>
      </c>
      <c r="G849" s="147" t="s">
        <v>42011</v>
      </c>
      <c r="H849" s="147" t="s">
        <v>27248</v>
      </c>
      <c r="I849" s="144" t="s">
        <v>8000</v>
      </c>
      <c r="J849" s="148">
        <v>3.52</v>
      </c>
      <c r="K849" s="149"/>
      <c r="L849" s="144"/>
      <c r="M849" t="s">
        <v>27249</v>
      </c>
      <c r="N849" t="s">
        <v>42066</v>
      </c>
      <c r="O849" t="s">
        <v>42021</v>
      </c>
      <c r="P849" t="s">
        <v>42066</v>
      </c>
      <c r="Q849" t="s">
        <v>42039</v>
      </c>
      <c r="R849" s="150" t="s">
        <v>42041</v>
      </c>
      <c r="S849" s="150" t="s">
        <v>42029</v>
      </c>
      <c r="T849" t="s">
        <v>27257</v>
      </c>
    </row>
    <row r="850">
      <c r="A850" s="144" t="s">
        <v>27287</v>
      </c>
      <c r="B850" s="144" t="s">
        <v>9324</v>
      </c>
      <c r="C850" s="144" t="s">
        <v>27288</v>
      </c>
      <c r="D850" s="144" t="s">
        <v>2304</v>
      </c>
      <c r="E850" s="144" t="s">
        <v>25368</v>
      </c>
      <c r="F850" s="145" t="s">
        <v>42119</v>
      </c>
      <c r="G850" s="147" t="s">
        <v>42011</v>
      </c>
      <c r="H850" s="147" t="s">
        <v>27289</v>
      </c>
      <c r="I850" s="144" t="s">
        <v>8000</v>
      </c>
      <c r="J850" s="148">
        <v>3.53</v>
      </c>
      <c r="K850" s="149"/>
      <c r="L850" s="144" t="s">
        <v>19695</v>
      </c>
      <c r="M850" t="s">
        <v>27290</v>
      </c>
      <c r="N850" t="s">
        <v>86</v>
      </c>
      <c r="O850" t="s">
        <v>86</v>
      </c>
      <c r="P850" t="s">
        <v>86</v>
      </c>
      <c r="Q850" t="s">
        <v>86</v>
      </c>
      <c r="R850" s="150" t="s">
        <v>86</v>
      </c>
      <c r="S850" s="150" t="s">
        <v>86</v>
      </c>
      <c r="T850" t="s">
        <v>27300</v>
      </c>
    </row>
    <row r="851">
      <c r="A851" s="144" t="s">
        <v>27324</v>
      </c>
      <c r="B851" s="144" t="s">
        <v>9324</v>
      </c>
      <c r="C851" s="144" t="s">
        <v>27325</v>
      </c>
      <c r="D851" s="144" t="s">
        <v>2304</v>
      </c>
      <c r="E851" s="144" t="s">
        <v>21856</v>
      </c>
      <c r="F851" s="145" t="s">
        <v>42119</v>
      </c>
      <c r="G851" s="147" t="s">
        <v>42011</v>
      </c>
      <c r="H851" s="147" t="s">
        <v>27326</v>
      </c>
      <c r="I851" s="144" t="s">
        <v>49</v>
      </c>
      <c r="J851" s="148">
        <v>3.52</v>
      </c>
      <c r="K851" s="149" t="s">
        <v>3903</v>
      </c>
      <c r="L851" s="144"/>
      <c r="M851" t="s">
        <v>27327</v>
      </c>
      <c r="N851" t="s">
        <v>42117</v>
      </c>
      <c r="O851" t="s">
        <v>42031</v>
      </c>
      <c r="P851" t="s">
        <v>42013</v>
      </c>
      <c r="Q851" t="s">
        <v>42037</v>
      </c>
      <c r="R851" s="150" t="s">
        <v>2445</v>
      </c>
      <c r="S851" s="150" t="s">
        <v>2010</v>
      </c>
      <c r="T851" t="s">
        <v>25931</v>
      </c>
    </row>
    <row r="852">
      <c r="A852" s="144" t="s">
        <v>27349</v>
      </c>
      <c r="B852" s="144" t="s">
        <v>9324</v>
      </c>
      <c r="C852" s="144" t="s">
        <v>27350</v>
      </c>
      <c r="D852" s="144" t="s">
        <v>2304</v>
      </c>
      <c r="E852" s="144" t="s">
        <v>21856</v>
      </c>
      <c r="F852" s="145" t="s">
        <v>42119</v>
      </c>
      <c r="G852" s="147" t="s">
        <v>42011</v>
      </c>
      <c r="H852" s="147" t="s">
        <v>27351</v>
      </c>
      <c r="I852" s="144" t="s">
        <v>49</v>
      </c>
      <c r="J852" s="148">
        <v>3.52</v>
      </c>
      <c r="K852" s="149"/>
      <c r="L852" s="144"/>
      <c r="M852" t="s">
        <v>27352</v>
      </c>
      <c r="N852" t="s">
        <v>86</v>
      </c>
      <c r="O852" t="s">
        <v>86</v>
      </c>
      <c r="P852" t="s">
        <v>86</v>
      </c>
      <c r="Q852" t="s">
        <v>86</v>
      </c>
      <c r="R852" s="150" t="s">
        <v>42041</v>
      </c>
      <c r="S852" s="150" t="s">
        <v>2010</v>
      </c>
      <c r="T852" t="s">
        <v>14484</v>
      </c>
    </row>
    <row r="853">
      <c r="A853" s="144" t="s">
        <v>27368</v>
      </c>
      <c r="B853" s="144" t="s">
        <v>9737</v>
      </c>
      <c r="C853" s="144" t="s">
        <v>9738</v>
      </c>
      <c r="D853" s="144" t="s">
        <v>2136</v>
      </c>
      <c r="E853" s="144" t="s">
        <v>19771</v>
      </c>
      <c r="F853" s="145" t="s">
        <v>42119</v>
      </c>
      <c r="G853" s="147" t="s">
        <v>42011</v>
      </c>
      <c r="H853" s="147" t="s">
        <v>27369</v>
      </c>
      <c r="I853" s="144" t="s">
        <v>49</v>
      </c>
      <c r="J853" s="148">
        <v>3.11</v>
      </c>
      <c r="K853" s="149"/>
      <c r="L853" s="144"/>
      <c r="M853" t="s">
        <v>27370</v>
      </c>
      <c r="N853" t="s">
        <v>42048</v>
      </c>
      <c r="O853" t="s">
        <v>42049</v>
      </c>
      <c r="P853" t="s">
        <v>42026</v>
      </c>
      <c r="Q853" t="s">
        <v>42028</v>
      </c>
      <c r="R853" s="150" t="s">
        <v>4025</v>
      </c>
      <c r="S853" s="150" t="s">
        <v>12065</v>
      </c>
      <c r="T853" t="s">
        <v>27377</v>
      </c>
    </row>
    <row r="854">
      <c r="A854" s="144" t="s">
        <v>27389</v>
      </c>
      <c r="B854" s="144" t="s">
        <v>9737</v>
      </c>
      <c r="C854" s="144" t="s">
        <v>18390</v>
      </c>
      <c r="D854" s="144" t="s">
        <v>2136</v>
      </c>
      <c r="E854" s="144" t="s">
        <v>19864</v>
      </c>
      <c r="F854" s="145" t="s">
        <v>42119</v>
      </c>
      <c r="G854" s="147" t="s">
        <v>42011</v>
      </c>
      <c r="H854" s="147" t="s">
        <v>27390</v>
      </c>
      <c r="I854" s="144" t="s">
        <v>49</v>
      </c>
      <c r="J854" s="148">
        <v>3.34</v>
      </c>
      <c r="K854" s="149"/>
      <c r="L854" s="144"/>
      <c r="M854" t="s">
        <v>27391</v>
      </c>
      <c r="N854" t="s">
        <v>86</v>
      </c>
      <c r="O854" t="s">
        <v>86</v>
      </c>
      <c r="P854" t="s">
        <v>86</v>
      </c>
      <c r="Q854" t="s">
        <v>86</v>
      </c>
      <c r="R854" s="150" t="s">
        <v>86</v>
      </c>
      <c r="S854" s="150" t="s">
        <v>86</v>
      </c>
      <c r="T854" t="s">
        <v>27399</v>
      </c>
    </row>
    <row r="855">
      <c r="A855" s="144" t="s">
        <v>27414</v>
      </c>
      <c r="B855" s="144" t="s">
        <v>9870</v>
      </c>
      <c r="C855" s="144" t="s">
        <v>8101</v>
      </c>
      <c r="D855" s="144" t="s">
        <v>46</v>
      </c>
      <c r="E855" s="144" t="s">
        <v>27415</v>
      </c>
      <c r="F855" s="145" t="s">
        <v>42119</v>
      </c>
      <c r="G855" s="147" t="s">
        <v>42011</v>
      </c>
      <c r="H855" s="147" t="s">
        <v>27416</v>
      </c>
      <c r="I855" s="144" t="s">
        <v>27417</v>
      </c>
      <c r="J855" s="148">
        <v>3.2</v>
      </c>
      <c r="K855" s="149"/>
      <c r="L855" s="144"/>
      <c r="M855" t="s">
        <v>27418</v>
      </c>
      <c r="N855" t="s">
        <v>86</v>
      </c>
      <c r="O855" t="s">
        <v>86</v>
      </c>
      <c r="P855" t="s">
        <v>86</v>
      </c>
      <c r="Q855" t="s">
        <v>86</v>
      </c>
      <c r="R855" s="150" t="s">
        <v>86</v>
      </c>
      <c r="S855" s="150" t="s">
        <v>86</v>
      </c>
      <c r="T855" t="s">
        <v>27427</v>
      </c>
    </row>
    <row r="856">
      <c r="A856" s="144" t="s">
        <v>27432</v>
      </c>
      <c r="B856" s="144" t="s">
        <v>10308</v>
      </c>
      <c r="C856" s="144" t="s">
        <v>15585</v>
      </c>
      <c r="D856" s="144" t="s">
        <v>46</v>
      </c>
      <c r="E856" s="144" t="s">
        <v>19293</v>
      </c>
      <c r="F856" s="145" t="s">
        <v>42119</v>
      </c>
      <c r="G856" s="147" t="s">
        <v>42011</v>
      </c>
      <c r="H856" s="147" t="s">
        <v>27433</v>
      </c>
      <c r="I856" s="144" t="s">
        <v>8000</v>
      </c>
      <c r="J856" s="148">
        <v>3.46</v>
      </c>
      <c r="K856" s="149"/>
      <c r="L856" s="144"/>
      <c r="M856" t="s">
        <v>27434</v>
      </c>
      <c r="N856" t="s">
        <v>42012</v>
      </c>
      <c r="O856" t="s">
        <v>42021</v>
      </c>
      <c r="P856" t="s">
        <v>42048</v>
      </c>
      <c r="Q856" t="s">
        <v>42023</v>
      </c>
      <c r="R856" s="150" t="s">
        <v>2445</v>
      </c>
      <c r="S856" s="150" t="s">
        <v>6070</v>
      </c>
      <c r="T856" t="s">
        <v>10612</v>
      </c>
    </row>
    <row r="857">
      <c r="A857" s="144" t="s">
        <v>27453</v>
      </c>
      <c r="B857" s="144" t="s">
        <v>10308</v>
      </c>
      <c r="C857" s="144" t="s">
        <v>10479</v>
      </c>
      <c r="D857" s="144" t="s">
        <v>46</v>
      </c>
      <c r="E857" s="144" t="s">
        <v>19315</v>
      </c>
      <c r="F857" s="145" t="s">
        <v>42119</v>
      </c>
      <c r="G857" s="147" t="s">
        <v>42011</v>
      </c>
      <c r="H857" s="147" t="s">
        <v>27454</v>
      </c>
      <c r="I857" s="144" t="s">
        <v>8000</v>
      </c>
      <c r="J857" s="148">
        <v>3.87</v>
      </c>
      <c r="K857" s="149"/>
      <c r="L857" s="144" t="s">
        <v>26329</v>
      </c>
      <c r="M857" t="s">
        <v>27455</v>
      </c>
      <c r="N857" t="s">
        <v>42053</v>
      </c>
      <c r="O857" t="s">
        <v>42047</v>
      </c>
      <c r="P857" t="s">
        <v>42031</v>
      </c>
      <c r="Q857" t="s">
        <v>42064</v>
      </c>
      <c r="R857" s="150" t="s">
        <v>8552</v>
      </c>
      <c r="S857" s="150" t="s">
        <v>5526</v>
      </c>
      <c r="T857" t="s">
        <v>27466</v>
      </c>
    </row>
    <row r="858">
      <c r="A858" s="144" t="s">
        <v>27478</v>
      </c>
      <c r="B858" s="144" t="s">
        <v>10308</v>
      </c>
      <c r="C858" s="144" t="s">
        <v>27479</v>
      </c>
      <c r="D858" s="144" t="s">
        <v>46</v>
      </c>
      <c r="E858" s="144" t="s">
        <v>19315</v>
      </c>
      <c r="F858" s="145" t="s">
        <v>42119</v>
      </c>
      <c r="G858" s="147" t="s">
        <v>42011</v>
      </c>
      <c r="H858" s="147" t="s">
        <v>27480</v>
      </c>
      <c r="I858" s="144" t="s">
        <v>16627</v>
      </c>
      <c r="J858" s="148">
        <v>3.69</v>
      </c>
      <c r="K858" s="149"/>
      <c r="L858" s="144" t="s">
        <v>27482</v>
      </c>
      <c r="M858" t="s">
        <v>27481</v>
      </c>
      <c r="N858" t="s">
        <v>42031</v>
      </c>
      <c r="O858" t="s">
        <v>42024</v>
      </c>
      <c r="P858" t="s">
        <v>42049</v>
      </c>
      <c r="Q858" t="s">
        <v>42024</v>
      </c>
      <c r="R858" s="150" t="s">
        <v>12065</v>
      </c>
      <c r="S858" s="150" t="s">
        <v>8453</v>
      </c>
      <c r="T858" t="s">
        <v>27492</v>
      </c>
    </row>
    <row r="859">
      <c r="A859" s="144" t="s">
        <v>27505</v>
      </c>
      <c r="B859" s="144" t="s">
        <v>10600</v>
      </c>
      <c r="C859" s="144" t="s">
        <v>1765</v>
      </c>
      <c r="D859" s="144" t="s">
        <v>462</v>
      </c>
      <c r="E859" s="144" t="s">
        <v>27506</v>
      </c>
      <c r="F859" s="145" t="s">
        <v>42119</v>
      </c>
      <c r="G859" s="147" t="s">
        <v>42011</v>
      </c>
      <c r="H859" s="147" t="s">
        <v>27507</v>
      </c>
      <c r="I859" s="144" t="s">
        <v>13219</v>
      </c>
      <c r="J859" s="148">
        <v>3.3</v>
      </c>
      <c r="K859" s="149"/>
      <c r="L859" s="144"/>
      <c r="M859" t="s">
        <v>27508</v>
      </c>
      <c r="N859" t="s">
        <v>42066</v>
      </c>
      <c r="O859" t="s">
        <v>42031</v>
      </c>
      <c r="P859" t="s">
        <v>42066</v>
      </c>
      <c r="Q859" t="s">
        <v>42039</v>
      </c>
      <c r="R859" s="150" t="s">
        <v>42041</v>
      </c>
      <c r="S859" s="150" t="s">
        <v>42029</v>
      </c>
      <c r="T859" t="s">
        <v>27516</v>
      </c>
    </row>
    <row r="860">
      <c r="A860" s="144" t="s">
        <v>27528</v>
      </c>
      <c r="B860" s="144" t="s">
        <v>10600</v>
      </c>
      <c r="C860" s="144" t="s">
        <v>1980</v>
      </c>
      <c r="D860" s="144" t="s">
        <v>462</v>
      </c>
      <c r="E860" s="144" t="s">
        <v>27506</v>
      </c>
      <c r="F860" s="145" t="s">
        <v>42119</v>
      </c>
      <c r="G860" s="147" t="s">
        <v>42011</v>
      </c>
      <c r="H860" s="147" t="s">
        <v>27529</v>
      </c>
      <c r="I860" s="144" t="s">
        <v>219</v>
      </c>
      <c r="J860" s="148">
        <v>3.38</v>
      </c>
      <c r="K860" s="149"/>
      <c r="L860" s="144"/>
      <c r="M860" t="s">
        <v>27530</v>
      </c>
      <c r="N860" t="s">
        <v>86</v>
      </c>
      <c r="O860" t="s">
        <v>86</v>
      </c>
      <c r="P860" t="s">
        <v>86</v>
      </c>
      <c r="Q860" t="s">
        <v>86</v>
      </c>
      <c r="R860" s="150" t="s">
        <v>86</v>
      </c>
      <c r="S860" s="150" t="s">
        <v>86</v>
      </c>
      <c r="T860" t="s">
        <v>27541</v>
      </c>
    </row>
    <row r="861">
      <c r="A861" s="144" t="s">
        <v>27546</v>
      </c>
      <c r="B861" s="144" t="s">
        <v>10600</v>
      </c>
      <c r="C861" s="144" t="s">
        <v>10601</v>
      </c>
      <c r="D861" s="144" t="s">
        <v>462</v>
      </c>
      <c r="E861" s="144" t="s">
        <v>27506</v>
      </c>
      <c r="F861" s="145" t="s">
        <v>42119</v>
      </c>
      <c r="G861" s="147" t="s">
        <v>42011</v>
      </c>
      <c r="H861" s="147" t="s">
        <v>27547</v>
      </c>
      <c r="I861" s="144" t="s">
        <v>219</v>
      </c>
      <c r="J861" s="148">
        <v>3.63</v>
      </c>
      <c r="K861" s="149"/>
      <c r="L861" s="144"/>
      <c r="M861" t="s">
        <v>27548</v>
      </c>
      <c r="N861" t="s">
        <v>42038</v>
      </c>
      <c r="O861" t="s">
        <v>42039</v>
      </c>
      <c r="P861" t="s">
        <v>42038</v>
      </c>
      <c r="Q861" t="s">
        <v>42023</v>
      </c>
      <c r="R861" s="150" t="s">
        <v>4025</v>
      </c>
      <c r="S861" s="150" t="s">
        <v>42029</v>
      </c>
      <c r="T861" t="s">
        <v>7614</v>
      </c>
    </row>
    <row r="862">
      <c r="A862" s="144" t="s">
        <v>27569</v>
      </c>
      <c r="B862" s="144" t="s">
        <v>10600</v>
      </c>
      <c r="C862" s="144" t="s">
        <v>27570</v>
      </c>
      <c r="D862" s="144" t="s">
        <v>462</v>
      </c>
      <c r="E862" s="144" t="s">
        <v>19710</v>
      </c>
      <c r="F862" s="145" t="s">
        <v>42119</v>
      </c>
      <c r="G862" s="147" t="s">
        <v>42011</v>
      </c>
      <c r="H862" s="147" t="s">
        <v>27571</v>
      </c>
      <c r="I862" s="144" t="s">
        <v>10346</v>
      </c>
      <c r="J862" s="148">
        <v>3.64</v>
      </c>
      <c r="K862" s="149"/>
      <c r="L862" s="144"/>
      <c r="M862" t="s">
        <v>27572</v>
      </c>
      <c r="N862" t="s">
        <v>42049</v>
      </c>
      <c r="O862" t="s">
        <v>42035</v>
      </c>
      <c r="P862" t="s">
        <v>42040</v>
      </c>
      <c r="Q862" t="s">
        <v>42024</v>
      </c>
      <c r="R862" s="150" t="s">
        <v>42054</v>
      </c>
      <c r="S862" s="150" t="s">
        <v>22460</v>
      </c>
      <c r="T862" t="s">
        <v>27580</v>
      </c>
    </row>
    <row r="863">
      <c r="A863" s="144" t="s">
        <v>27601</v>
      </c>
      <c r="B863" s="144" t="s">
        <v>10600</v>
      </c>
      <c r="C863" s="144" t="s">
        <v>10601</v>
      </c>
      <c r="D863" s="144" t="s">
        <v>462</v>
      </c>
      <c r="E863" s="144" t="s">
        <v>27506</v>
      </c>
      <c r="F863" s="145" t="s">
        <v>42119</v>
      </c>
      <c r="G863" s="147" t="s">
        <v>42011</v>
      </c>
      <c r="H863" s="147" t="s">
        <v>27602</v>
      </c>
      <c r="I863" s="144" t="s">
        <v>2373</v>
      </c>
      <c r="J863" s="148">
        <v>3.5</v>
      </c>
      <c r="K863" s="149"/>
      <c r="L863" s="144"/>
      <c r="M863" t="s">
        <v>27603</v>
      </c>
      <c r="N863" t="s">
        <v>42045</v>
      </c>
      <c r="O863" t="s">
        <v>42039</v>
      </c>
      <c r="P863" t="s">
        <v>42045</v>
      </c>
      <c r="Q863" t="s">
        <v>42040</v>
      </c>
      <c r="R863" s="150" t="s">
        <v>4025</v>
      </c>
      <c r="S863" s="150" t="s">
        <v>42054</v>
      </c>
      <c r="T863" t="s">
        <v>27616</v>
      </c>
    </row>
    <row r="864">
      <c r="A864" s="144" t="s">
        <v>27624</v>
      </c>
      <c r="B864" s="144" t="s">
        <v>10600</v>
      </c>
      <c r="C864" s="144" t="s">
        <v>27625</v>
      </c>
      <c r="D864" s="144" t="s">
        <v>462</v>
      </c>
      <c r="E864" s="144" t="s">
        <v>19710</v>
      </c>
      <c r="F864" s="145" t="s">
        <v>42119</v>
      </c>
      <c r="G864" s="147" t="s">
        <v>42011</v>
      </c>
      <c r="H864" s="147" t="s">
        <v>27626</v>
      </c>
      <c r="I864" s="144" t="s">
        <v>2373</v>
      </c>
      <c r="J864" s="148">
        <v>3.54</v>
      </c>
      <c r="K864" s="149"/>
      <c r="L864" s="144" t="s">
        <v>13433</v>
      </c>
      <c r="M864" t="s">
        <v>27627</v>
      </c>
      <c r="N864" t="s">
        <v>42023</v>
      </c>
      <c r="O864" t="s">
        <v>42035</v>
      </c>
      <c r="P864" t="s">
        <v>42028</v>
      </c>
      <c r="Q864" t="s">
        <v>42030</v>
      </c>
      <c r="R864" s="150" t="s">
        <v>12032</v>
      </c>
      <c r="S864" s="150" t="s">
        <v>22460</v>
      </c>
      <c r="T864" t="s">
        <v>27636</v>
      </c>
    </row>
    <row r="865">
      <c r="A865" s="144" t="s">
        <v>27654</v>
      </c>
      <c r="B865" s="144" t="s">
        <v>10600</v>
      </c>
      <c r="C865" s="144" t="s">
        <v>27655</v>
      </c>
      <c r="D865" s="144" t="s">
        <v>462</v>
      </c>
      <c r="E865" s="144" t="s">
        <v>19710</v>
      </c>
      <c r="F865" s="145" t="s">
        <v>42119</v>
      </c>
      <c r="G865" s="147" t="s">
        <v>42011</v>
      </c>
      <c r="H865" s="147" t="s">
        <v>27656</v>
      </c>
      <c r="I865" s="144" t="s">
        <v>27657</v>
      </c>
      <c r="J865" s="148">
        <v>3.32</v>
      </c>
      <c r="K865" s="149" t="s">
        <v>86</v>
      </c>
      <c r="L865" s="144" t="s">
        <v>86</v>
      </c>
      <c r="M865" t="s">
        <v>27658</v>
      </c>
      <c r="N865" t="s">
        <v>42052</v>
      </c>
      <c r="O865" t="s">
        <v>42021</v>
      </c>
      <c r="P865" t="s">
        <v>42052</v>
      </c>
      <c r="Q865" t="s">
        <v>42039</v>
      </c>
      <c r="R865" s="150" t="s">
        <v>42041</v>
      </c>
      <c r="S865" s="150" t="s">
        <v>42029</v>
      </c>
      <c r="T865" t="s">
        <v>27665</v>
      </c>
    </row>
    <row r="866">
      <c r="A866" s="144" t="s">
        <v>27683</v>
      </c>
      <c r="B866" s="144" t="s">
        <v>10600</v>
      </c>
      <c r="C866" s="144" t="s">
        <v>11488</v>
      </c>
      <c r="D866" s="144" t="s">
        <v>462</v>
      </c>
      <c r="E866" s="144" t="s">
        <v>19710</v>
      </c>
      <c r="F866" s="145" t="s">
        <v>42119</v>
      </c>
      <c r="G866" s="147" t="s">
        <v>42011</v>
      </c>
      <c r="H866" s="147" t="s">
        <v>27684</v>
      </c>
      <c r="I866" s="144" t="s">
        <v>8000</v>
      </c>
      <c r="J866" s="148">
        <v>3.56</v>
      </c>
      <c r="K866" s="149"/>
      <c r="L866" s="144"/>
      <c r="M866" t="s">
        <v>27685</v>
      </c>
      <c r="N866" t="s">
        <v>42044</v>
      </c>
      <c r="O866" t="s">
        <v>42065</v>
      </c>
      <c r="P866" t="s">
        <v>42053</v>
      </c>
      <c r="Q866" t="s">
        <v>42065</v>
      </c>
      <c r="R866" s="150" t="s">
        <v>6070</v>
      </c>
      <c r="S866" s="150" t="s">
        <v>5526</v>
      </c>
      <c r="T866" t="s">
        <v>27696</v>
      </c>
    </row>
    <row r="867">
      <c r="A867" s="144" t="s">
        <v>27719</v>
      </c>
      <c r="B867" s="144" t="s">
        <v>10600</v>
      </c>
      <c r="C867" s="144" t="s">
        <v>13623</v>
      </c>
      <c r="D867" s="144" t="s">
        <v>462</v>
      </c>
      <c r="E867" s="144" t="s">
        <v>19710</v>
      </c>
      <c r="F867" s="145" t="s">
        <v>42119</v>
      </c>
      <c r="G867" s="147" t="s">
        <v>42011</v>
      </c>
      <c r="H867" s="147" t="s">
        <v>27720</v>
      </c>
      <c r="I867" s="144" t="s">
        <v>1330</v>
      </c>
      <c r="J867" s="148">
        <v>3.82</v>
      </c>
      <c r="K867" s="149"/>
      <c r="L867" s="144"/>
      <c r="M867" t="s">
        <v>27721</v>
      </c>
      <c r="N867" t="s">
        <v>42039</v>
      </c>
      <c r="O867" t="s">
        <v>42043</v>
      </c>
      <c r="P867" t="s">
        <v>42040</v>
      </c>
      <c r="Q867" t="s">
        <v>42035</v>
      </c>
      <c r="R867" s="150" t="s">
        <v>12032</v>
      </c>
      <c r="S867" s="150" t="s">
        <v>8453</v>
      </c>
      <c r="T867" t="s">
        <v>27728</v>
      </c>
    </row>
    <row r="868">
      <c r="A868" s="144" t="s">
        <v>27736</v>
      </c>
      <c r="B868" s="144" t="s">
        <v>10600</v>
      </c>
      <c r="C868" s="144" t="s">
        <v>4867</v>
      </c>
      <c r="D868" s="144" t="s">
        <v>462</v>
      </c>
      <c r="E868" s="144" t="s">
        <v>19710</v>
      </c>
      <c r="F868" s="145" t="s">
        <v>42119</v>
      </c>
      <c r="G868" s="147" t="s">
        <v>42011</v>
      </c>
      <c r="H868" s="147" t="s">
        <v>27737</v>
      </c>
      <c r="I868" s="144" t="s">
        <v>1330</v>
      </c>
      <c r="J868" s="148">
        <v>3.61</v>
      </c>
      <c r="K868" s="149"/>
      <c r="L868" s="144"/>
      <c r="M868" t="s">
        <v>27738</v>
      </c>
      <c r="N868" t="s">
        <v>86</v>
      </c>
      <c r="O868" t="s">
        <v>86</v>
      </c>
      <c r="P868" t="s">
        <v>86</v>
      </c>
      <c r="Q868" t="s">
        <v>86</v>
      </c>
      <c r="R868" s="150" t="s">
        <v>86</v>
      </c>
      <c r="S868" s="150" t="s">
        <v>86</v>
      </c>
      <c r="T868" t="s">
        <v>27748</v>
      </c>
    </row>
    <row r="869">
      <c r="A869" s="144" t="s">
        <v>27752</v>
      </c>
      <c r="B869" s="144" t="s">
        <v>11776</v>
      </c>
      <c r="C869" s="144" t="s">
        <v>27753</v>
      </c>
      <c r="D869" s="144" t="s">
        <v>2136</v>
      </c>
      <c r="E869" s="144" t="s">
        <v>19771</v>
      </c>
      <c r="F869" s="145" t="s">
        <v>42119</v>
      </c>
      <c r="G869" s="147" t="s">
        <v>42011</v>
      </c>
      <c r="H869" s="147" t="s">
        <v>27754</v>
      </c>
      <c r="I869" s="144" t="s">
        <v>49</v>
      </c>
      <c r="J869" s="148">
        <v>3.0</v>
      </c>
      <c r="K869" s="149"/>
      <c r="L869" s="144"/>
      <c r="M869" t="s">
        <v>27755</v>
      </c>
      <c r="N869" t="s">
        <v>42045</v>
      </c>
      <c r="O869" t="s">
        <v>42039</v>
      </c>
      <c r="P869" t="s">
        <v>42045</v>
      </c>
      <c r="Q869" t="s">
        <v>42049</v>
      </c>
      <c r="R869" s="150" t="s">
        <v>42051</v>
      </c>
      <c r="S869" s="150" t="s">
        <v>42054</v>
      </c>
      <c r="T869" t="s">
        <v>27765</v>
      </c>
    </row>
    <row r="870">
      <c r="A870" s="144" t="s">
        <v>27775</v>
      </c>
      <c r="B870" s="144" t="s">
        <v>11776</v>
      </c>
      <c r="C870" s="144" t="s">
        <v>27776</v>
      </c>
      <c r="D870" s="144" t="s">
        <v>2136</v>
      </c>
      <c r="E870" s="144" t="s">
        <v>19745</v>
      </c>
      <c r="F870" s="145" t="s">
        <v>42119</v>
      </c>
      <c r="G870" s="147" t="s">
        <v>42011</v>
      </c>
      <c r="H870" s="147" t="s">
        <v>27777</v>
      </c>
      <c r="I870" s="144" t="s">
        <v>49</v>
      </c>
      <c r="J870" s="148">
        <v>3.95</v>
      </c>
      <c r="K870" s="149"/>
      <c r="L870" s="144" t="s">
        <v>19565</v>
      </c>
      <c r="M870" t="s">
        <v>27778</v>
      </c>
      <c r="N870" t="s">
        <v>42024</v>
      </c>
      <c r="O870" t="s">
        <v>42058</v>
      </c>
      <c r="P870" t="s">
        <v>42024</v>
      </c>
      <c r="Q870" t="s">
        <v>42059</v>
      </c>
      <c r="R870" s="150" t="s">
        <v>42025</v>
      </c>
      <c r="S870" s="150" t="s">
        <v>3016</v>
      </c>
      <c r="T870" t="s">
        <v>27788</v>
      </c>
    </row>
    <row r="871">
      <c r="A871" s="144" t="s">
        <v>27811</v>
      </c>
      <c r="B871" s="144" t="s">
        <v>11803</v>
      </c>
      <c r="C871" s="144" t="s">
        <v>21472</v>
      </c>
      <c r="D871" s="144" t="s">
        <v>2304</v>
      </c>
      <c r="E871" s="144" t="s">
        <v>18821</v>
      </c>
      <c r="F871" s="145" t="s">
        <v>42119</v>
      </c>
      <c r="G871" s="147" t="s">
        <v>42011</v>
      </c>
      <c r="H871" s="147" t="s">
        <v>27812</v>
      </c>
      <c r="I871" s="144" t="s">
        <v>219</v>
      </c>
      <c r="J871" s="148">
        <v>3.17</v>
      </c>
      <c r="K871" s="149"/>
      <c r="L871" s="144"/>
      <c r="M871" t="s">
        <v>27813</v>
      </c>
      <c r="N871" t="s">
        <v>42050</v>
      </c>
      <c r="O871" t="s">
        <v>42049</v>
      </c>
      <c r="P871" t="s">
        <v>42050</v>
      </c>
      <c r="Q871" t="s">
        <v>42027</v>
      </c>
      <c r="R871" s="150" t="s">
        <v>42016</v>
      </c>
      <c r="S871" s="150" t="s">
        <v>1489</v>
      </c>
      <c r="T871" t="s">
        <v>27825</v>
      </c>
    </row>
    <row r="872">
      <c r="A872" s="144" t="s">
        <v>27831</v>
      </c>
      <c r="B872" s="144" t="s">
        <v>11803</v>
      </c>
      <c r="C872" s="144" t="s">
        <v>22133</v>
      </c>
      <c r="D872" s="144" t="s">
        <v>2304</v>
      </c>
      <c r="E872" s="144" t="s">
        <v>18821</v>
      </c>
      <c r="F872" s="145" t="s">
        <v>42119</v>
      </c>
      <c r="G872" s="147" t="s">
        <v>42011</v>
      </c>
      <c r="H872" s="147" t="s">
        <v>27832</v>
      </c>
      <c r="I872" s="144" t="s">
        <v>20951</v>
      </c>
      <c r="J872" s="148">
        <v>3.53</v>
      </c>
      <c r="K872" s="149"/>
      <c r="L872" s="144"/>
      <c r="M872" t="s">
        <v>27833</v>
      </c>
      <c r="N872" t="s">
        <v>42066</v>
      </c>
      <c r="O872" t="s">
        <v>42021</v>
      </c>
      <c r="P872" t="s">
        <v>42066</v>
      </c>
      <c r="Q872" t="s">
        <v>42039</v>
      </c>
      <c r="R872" s="150" t="s">
        <v>42055</v>
      </c>
      <c r="S872" s="150" t="s">
        <v>8552</v>
      </c>
      <c r="T872" t="s">
        <v>14835</v>
      </c>
    </row>
    <row r="873">
      <c r="A873" s="144" t="s">
        <v>27856</v>
      </c>
      <c r="B873" s="144" t="s">
        <v>11803</v>
      </c>
      <c r="C873" s="144" t="s">
        <v>27857</v>
      </c>
      <c r="D873" s="144" t="s">
        <v>2304</v>
      </c>
      <c r="E873" s="144" t="s">
        <v>19588</v>
      </c>
      <c r="F873" s="145" t="s">
        <v>42119</v>
      </c>
      <c r="G873" s="147" t="s">
        <v>42011</v>
      </c>
      <c r="H873" s="147" t="s">
        <v>27858</v>
      </c>
      <c r="I873" s="144" t="s">
        <v>49</v>
      </c>
      <c r="J873" s="148">
        <v>3.79</v>
      </c>
      <c r="K873" s="149"/>
      <c r="L873" s="144"/>
      <c r="M873" t="s">
        <v>27859</v>
      </c>
      <c r="N873" t="s">
        <v>86</v>
      </c>
      <c r="O873" t="s">
        <v>86</v>
      </c>
      <c r="P873" t="s">
        <v>86</v>
      </c>
      <c r="Q873" t="s">
        <v>86</v>
      </c>
      <c r="R873" s="150" t="s">
        <v>86</v>
      </c>
      <c r="S873" s="150" t="s">
        <v>86</v>
      </c>
      <c r="T873" t="s">
        <v>27870</v>
      </c>
    </row>
    <row r="874">
      <c r="A874" s="144" t="s">
        <v>27891</v>
      </c>
      <c r="B874" s="144" t="s">
        <v>11803</v>
      </c>
      <c r="C874" s="144" t="s">
        <v>27892</v>
      </c>
      <c r="D874" s="144" t="s">
        <v>2304</v>
      </c>
      <c r="E874" s="144" t="s">
        <v>18821</v>
      </c>
      <c r="F874" s="145" t="s">
        <v>42119</v>
      </c>
      <c r="G874" s="147" t="s">
        <v>42011</v>
      </c>
      <c r="H874" s="147" t="s">
        <v>27893</v>
      </c>
      <c r="I874" s="144" t="s">
        <v>27894</v>
      </c>
      <c r="J874" s="148">
        <v>3.56</v>
      </c>
      <c r="K874" s="149"/>
      <c r="L874" s="144"/>
      <c r="M874" t="s">
        <v>27895</v>
      </c>
      <c r="N874" t="s">
        <v>86</v>
      </c>
      <c r="O874" t="s">
        <v>86</v>
      </c>
      <c r="P874" t="s">
        <v>86</v>
      </c>
      <c r="Q874" t="s">
        <v>86</v>
      </c>
      <c r="R874" s="150" t="s">
        <v>86</v>
      </c>
      <c r="S874" s="150" t="s">
        <v>86</v>
      </c>
      <c r="T874" t="s">
        <v>27904</v>
      </c>
    </row>
    <row r="875">
      <c r="A875" s="144" t="s">
        <v>27915</v>
      </c>
      <c r="B875" s="144" t="s">
        <v>11803</v>
      </c>
      <c r="C875" s="144" t="s">
        <v>27916</v>
      </c>
      <c r="D875" s="144" t="s">
        <v>2304</v>
      </c>
      <c r="E875" s="144" t="s">
        <v>18821</v>
      </c>
      <c r="F875" s="145" t="s">
        <v>42119</v>
      </c>
      <c r="G875" s="147" t="s">
        <v>42011</v>
      </c>
      <c r="H875" s="147" t="s">
        <v>27917</v>
      </c>
      <c r="I875" s="144" t="s">
        <v>49</v>
      </c>
      <c r="J875" s="148">
        <v>3.44</v>
      </c>
      <c r="K875" s="149"/>
      <c r="L875" s="144" t="s">
        <v>13433</v>
      </c>
      <c r="M875" t="s">
        <v>27918</v>
      </c>
      <c r="N875" t="s">
        <v>42013</v>
      </c>
      <c r="O875" t="s">
        <v>42053</v>
      </c>
      <c r="P875" t="s">
        <v>42013</v>
      </c>
      <c r="Q875" t="s">
        <v>42031</v>
      </c>
      <c r="R875" s="150" t="s">
        <v>2445</v>
      </c>
      <c r="S875" s="150" t="s">
        <v>6070</v>
      </c>
      <c r="T875" t="s">
        <v>27926</v>
      </c>
    </row>
    <row r="876">
      <c r="A876" s="144" t="s">
        <v>27931</v>
      </c>
      <c r="B876" s="144" t="s">
        <v>11803</v>
      </c>
      <c r="C876" s="144" t="s">
        <v>27932</v>
      </c>
      <c r="D876" s="144" t="s">
        <v>2304</v>
      </c>
      <c r="E876" s="144" t="s">
        <v>25043</v>
      </c>
      <c r="F876" s="145" t="s">
        <v>42119</v>
      </c>
      <c r="G876" s="147" t="s">
        <v>42011</v>
      </c>
      <c r="H876" s="147" t="s">
        <v>27933</v>
      </c>
      <c r="I876" s="144" t="s">
        <v>8000</v>
      </c>
      <c r="J876" s="148">
        <v>3.51</v>
      </c>
      <c r="K876" s="149"/>
      <c r="L876" s="144"/>
      <c r="M876" t="s">
        <v>27934</v>
      </c>
      <c r="N876" t="s">
        <v>42038</v>
      </c>
      <c r="O876" t="s">
        <v>42039</v>
      </c>
      <c r="P876" t="s">
        <v>42034</v>
      </c>
      <c r="Q876" t="s">
        <v>42028</v>
      </c>
      <c r="R876" s="150" t="s">
        <v>4025</v>
      </c>
      <c r="S876" s="150" t="s">
        <v>42029</v>
      </c>
      <c r="T876" t="s">
        <v>27942</v>
      </c>
    </row>
    <row r="877">
      <c r="A877" s="144" t="s">
        <v>27948</v>
      </c>
      <c r="B877" s="144" t="s">
        <v>11803</v>
      </c>
      <c r="C877" s="144" t="s">
        <v>11320</v>
      </c>
      <c r="D877" s="144" t="s">
        <v>2304</v>
      </c>
      <c r="E877" s="144" t="s">
        <v>23752</v>
      </c>
      <c r="F877" s="145" t="s">
        <v>42119</v>
      </c>
      <c r="G877" s="147" t="s">
        <v>42011</v>
      </c>
      <c r="H877" s="147" t="s">
        <v>27949</v>
      </c>
      <c r="I877" s="144" t="s">
        <v>1330</v>
      </c>
      <c r="J877" s="148">
        <v>3.24</v>
      </c>
      <c r="K877" s="149"/>
      <c r="L877" s="144"/>
      <c r="M877" t="s">
        <v>27950</v>
      </c>
      <c r="N877" t="s">
        <v>42066</v>
      </c>
      <c r="O877" t="s">
        <v>42031</v>
      </c>
      <c r="P877" t="s">
        <v>42038</v>
      </c>
      <c r="Q877" t="s">
        <v>42023</v>
      </c>
      <c r="R877" s="150" t="s">
        <v>2445</v>
      </c>
      <c r="S877" s="150" t="s">
        <v>6070</v>
      </c>
      <c r="T877" t="s">
        <v>27961</v>
      </c>
    </row>
    <row r="878">
      <c r="A878" s="144" t="s">
        <v>27973</v>
      </c>
      <c r="B878" s="144" t="s">
        <v>11803</v>
      </c>
      <c r="C878" s="144" t="s">
        <v>11917</v>
      </c>
      <c r="D878" s="144" t="s">
        <v>2304</v>
      </c>
      <c r="E878" s="144" t="s">
        <v>18821</v>
      </c>
      <c r="F878" s="145" t="s">
        <v>42119</v>
      </c>
      <c r="G878" s="147" t="s">
        <v>42011</v>
      </c>
      <c r="H878" s="147" t="s">
        <v>27974</v>
      </c>
      <c r="I878" s="144" t="s">
        <v>49</v>
      </c>
      <c r="J878" s="148">
        <v>3.53</v>
      </c>
      <c r="K878" s="149"/>
      <c r="L878" s="144"/>
      <c r="M878" t="s">
        <v>27975</v>
      </c>
      <c r="N878" t="s">
        <v>42038</v>
      </c>
      <c r="O878" t="s">
        <v>42031</v>
      </c>
      <c r="P878" t="s">
        <v>42045</v>
      </c>
      <c r="Q878" t="s">
        <v>42049</v>
      </c>
      <c r="R878" s="150" t="s">
        <v>4025</v>
      </c>
      <c r="S878" s="150" t="s">
        <v>42029</v>
      </c>
      <c r="T878" t="s">
        <v>27983</v>
      </c>
    </row>
    <row r="879">
      <c r="A879" s="144" t="s">
        <v>27994</v>
      </c>
      <c r="B879" s="144" t="s">
        <v>11803</v>
      </c>
      <c r="C879" s="144" t="s">
        <v>22528</v>
      </c>
      <c r="D879" s="144" t="s">
        <v>2304</v>
      </c>
      <c r="E879" s="144" t="s">
        <v>18821</v>
      </c>
      <c r="F879" s="145" t="s">
        <v>42119</v>
      </c>
      <c r="G879" s="147" t="s">
        <v>42011</v>
      </c>
      <c r="H879" s="147" t="s">
        <v>27995</v>
      </c>
      <c r="I879" s="144" t="s">
        <v>16552</v>
      </c>
      <c r="J879" s="148">
        <v>3.53</v>
      </c>
      <c r="K879" s="149"/>
      <c r="L879" s="144" t="s">
        <v>27997</v>
      </c>
      <c r="M879" t="s">
        <v>27996</v>
      </c>
      <c r="N879" t="s">
        <v>42027</v>
      </c>
      <c r="O879" t="s">
        <v>42044</v>
      </c>
      <c r="P879" t="s">
        <v>42052</v>
      </c>
      <c r="Q879" t="s">
        <v>42037</v>
      </c>
      <c r="R879" s="150" t="s">
        <v>1489</v>
      </c>
      <c r="S879" s="150" t="s">
        <v>6070</v>
      </c>
      <c r="T879" t="s">
        <v>16417</v>
      </c>
    </row>
    <row r="880">
      <c r="A880" s="144" t="s">
        <v>28025</v>
      </c>
      <c r="B880" s="144" t="s">
        <v>11803</v>
      </c>
      <c r="C880" s="144" t="s">
        <v>28026</v>
      </c>
      <c r="D880" s="144" t="s">
        <v>2304</v>
      </c>
      <c r="E880" s="144" t="s">
        <v>18821</v>
      </c>
      <c r="F880" s="145" t="s">
        <v>42119</v>
      </c>
      <c r="G880" s="147" t="s">
        <v>42011</v>
      </c>
      <c r="H880" s="147" t="s">
        <v>28027</v>
      </c>
      <c r="I880" s="144" t="s">
        <v>2373</v>
      </c>
      <c r="J880" s="148">
        <v>3.42</v>
      </c>
      <c r="K880" s="149" t="s">
        <v>1057</v>
      </c>
      <c r="L880" s="144"/>
      <c r="M880" t="s">
        <v>28028</v>
      </c>
      <c r="N880" t="s">
        <v>42052</v>
      </c>
      <c r="O880" t="s">
        <v>42044</v>
      </c>
      <c r="P880" t="s">
        <v>42015</v>
      </c>
      <c r="Q880" t="s">
        <v>42031</v>
      </c>
      <c r="R880" s="150" t="s">
        <v>42041</v>
      </c>
      <c r="S880" s="150" t="s">
        <v>2010</v>
      </c>
      <c r="T880" t="s">
        <v>14254</v>
      </c>
    </row>
    <row r="881">
      <c r="A881" s="144" t="s">
        <v>28049</v>
      </c>
      <c r="B881" s="144" t="s">
        <v>11803</v>
      </c>
      <c r="C881" s="144" t="s">
        <v>21097</v>
      </c>
      <c r="D881" s="144" t="s">
        <v>2304</v>
      </c>
      <c r="E881" s="144" t="s">
        <v>25043</v>
      </c>
      <c r="F881" s="145" t="s">
        <v>42119</v>
      </c>
      <c r="G881" s="147" t="s">
        <v>42011</v>
      </c>
      <c r="H881" s="147" t="s">
        <v>28050</v>
      </c>
      <c r="I881" s="144" t="s">
        <v>49</v>
      </c>
      <c r="J881" s="148">
        <v>3.19</v>
      </c>
      <c r="K881" s="149"/>
      <c r="L881" s="144"/>
      <c r="M881" t="s">
        <v>28051</v>
      </c>
      <c r="N881" t="s">
        <v>42108</v>
      </c>
      <c r="O881" t="s">
        <v>42152</v>
      </c>
      <c r="P881" t="s">
        <v>42153</v>
      </c>
      <c r="Q881" t="s">
        <v>42143</v>
      </c>
      <c r="R881" s="150" t="s">
        <v>1489</v>
      </c>
      <c r="S881" s="150" t="s">
        <v>8552</v>
      </c>
      <c r="T881" t="s">
        <v>28061</v>
      </c>
    </row>
    <row r="882">
      <c r="A882" s="144" t="s">
        <v>28083</v>
      </c>
      <c r="B882" s="144" t="s">
        <v>11803</v>
      </c>
      <c r="C882" s="144" t="s">
        <v>28084</v>
      </c>
      <c r="D882" s="144" t="s">
        <v>2304</v>
      </c>
      <c r="E882" s="144" t="s">
        <v>18821</v>
      </c>
      <c r="F882" s="145" t="s">
        <v>42119</v>
      </c>
      <c r="G882" s="147" t="s">
        <v>42011</v>
      </c>
      <c r="H882" s="147" t="s">
        <v>28085</v>
      </c>
      <c r="I882" s="144" t="s">
        <v>49</v>
      </c>
      <c r="J882" s="148">
        <v>3.5</v>
      </c>
      <c r="K882" s="149"/>
      <c r="L882" s="144" t="s">
        <v>7623</v>
      </c>
      <c r="M882" t="s">
        <v>28086</v>
      </c>
      <c r="N882" t="s">
        <v>42027</v>
      </c>
      <c r="O882" t="s">
        <v>42044</v>
      </c>
      <c r="P882" t="s">
        <v>42048</v>
      </c>
      <c r="Q882" t="s">
        <v>42039</v>
      </c>
      <c r="R882" s="150" t="s">
        <v>2445</v>
      </c>
      <c r="S882" s="150" t="s">
        <v>12065</v>
      </c>
      <c r="T882" t="s">
        <v>4609</v>
      </c>
    </row>
    <row r="883">
      <c r="A883" s="144" t="s">
        <v>28094</v>
      </c>
      <c r="B883" s="144" t="s">
        <v>11803</v>
      </c>
      <c r="C883" s="144" t="s">
        <v>11917</v>
      </c>
      <c r="D883" s="144" t="s">
        <v>2304</v>
      </c>
      <c r="E883" s="144" t="s">
        <v>18821</v>
      </c>
      <c r="F883" s="145" t="s">
        <v>42119</v>
      </c>
      <c r="G883" s="147" t="s">
        <v>42011</v>
      </c>
      <c r="H883" s="147" t="s">
        <v>28095</v>
      </c>
      <c r="I883" s="144" t="s">
        <v>11052</v>
      </c>
      <c r="J883" s="148">
        <v>3.5</v>
      </c>
      <c r="K883" s="149"/>
      <c r="L883" s="144"/>
      <c r="M883" t="s">
        <v>28096</v>
      </c>
      <c r="N883" t="s">
        <v>86</v>
      </c>
      <c r="O883" t="s">
        <v>86</v>
      </c>
      <c r="P883" t="s">
        <v>86</v>
      </c>
      <c r="Q883" t="s">
        <v>86</v>
      </c>
      <c r="R883" s="150" t="s">
        <v>86</v>
      </c>
      <c r="S883" s="150" t="s">
        <v>86</v>
      </c>
      <c r="T883" t="s">
        <v>28104</v>
      </c>
    </row>
    <row r="884">
      <c r="A884" s="144" t="s">
        <v>28130</v>
      </c>
      <c r="B884" s="144" t="s">
        <v>11803</v>
      </c>
      <c r="C884" s="144" t="s">
        <v>28131</v>
      </c>
      <c r="D884" s="144" t="s">
        <v>2304</v>
      </c>
      <c r="E884" s="144" t="s">
        <v>19588</v>
      </c>
      <c r="F884" s="145" t="s">
        <v>42119</v>
      </c>
      <c r="G884" s="147" t="s">
        <v>42011</v>
      </c>
      <c r="H884" s="147" t="s">
        <v>28132</v>
      </c>
      <c r="I884" s="144" t="s">
        <v>49</v>
      </c>
      <c r="J884" s="148">
        <v>3.59</v>
      </c>
      <c r="K884" s="149"/>
      <c r="L884" s="144"/>
      <c r="M884" t="s">
        <v>28133</v>
      </c>
      <c r="N884" t="s">
        <v>42049</v>
      </c>
      <c r="O884" t="s">
        <v>42035</v>
      </c>
      <c r="P884" t="s">
        <v>42027</v>
      </c>
      <c r="Q884" t="s">
        <v>42037</v>
      </c>
      <c r="R884" s="150" t="s">
        <v>12032</v>
      </c>
      <c r="S884" s="150" t="s">
        <v>8453</v>
      </c>
      <c r="T884" t="s">
        <v>21841</v>
      </c>
    </row>
    <row r="885">
      <c r="A885" s="144" t="s">
        <v>28152</v>
      </c>
      <c r="B885" s="144" t="s">
        <v>11803</v>
      </c>
      <c r="C885" s="144" t="s">
        <v>28153</v>
      </c>
      <c r="D885" s="144" t="s">
        <v>2304</v>
      </c>
      <c r="E885" s="144" t="s">
        <v>18821</v>
      </c>
      <c r="F885" s="145" t="s">
        <v>42119</v>
      </c>
      <c r="G885" s="147" t="s">
        <v>42011</v>
      </c>
      <c r="H885" s="147" t="s">
        <v>28154</v>
      </c>
      <c r="I885" s="144" t="s">
        <v>2373</v>
      </c>
      <c r="J885" s="148">
        <v>3.21</v>
      </c>
      <c r="K885" s="149"/>
      <c r="L885" s="144"/>
      <c r="M885" t="s">
        <v>28155</v>
      </c>
      <c r="N885" t="s">
        <v>42066</v>
      </c>
      <c r="O885" t="s">
        <v>42037</v>
      </c>
      <c r="P885" t="s">
        <v>42045</v>
      </c>
      <c r="Q885" t="s">
        <v>42039</v>
      </c>
      <c r="R885" s="150" t="s">
        <v>2445</v>
      </c>
      <c r="S885" s="150" t="s">
        <v>22460</v>
      </c>
      <c r="T885" t="s">
        <v>28167</v>
      </c>
    </row>
    <row r="886">
      <c r="A886" s="144" t="s">
        <v>28178</v>
      </c>
      <c r="B886" s="144" t="s">
        <v>11803</v>
      </c>
      <c r="C886" s="144" t="s">
        <v>4652</v>
      </c>
      <c r="D886" s="144" t="s">
        <v>2304</v>
      </c>
      <c r="E886" s="144" t="s">
        <v>18821</v>
      </c>
      <c r="F886" s="145" t="s">
        <v>42119</v>
      </c>
      <c r="G886" s="147" t="s">
        <v>42011</v>
      </c>
      <c r="H886" s="147" t="s">
        <v>28179</v>
      </c>
      <c r="I886" s="144" t="s">
        <v>49</v>
      </c>
      <c r="J886" s="148">
        <v>3.96</v>
      </c>
      <c r="K886" s="149"/>
      <c r="L886" s="144" t="s">
        <v>8002</v>
      </c>
      <c r="M886" t="s">
        <v>28180</v>
      </c>
      <c r="N886" t="s">
        <v>42024</v>
      </c>
      <c r="O886" t="s">
        <v>42061</v>
      </c>
      <c r="P886" t="s">
        <v>42064</v>
      </c>
      <c r="Q886" t="s">
        <v>42069</v>
      </c>
      <c r="R886" s="150" t="s">
        <v>5526</v>
      </c>
      <c r="S886" s="150" t="s">
        <v>3016</v>
      </c>
      <c r="T886" t="s">
        <v>28191</v>
      </c>
    </row>
    <row r="887">
      <c r="A887" s="144" t="s">
        <v>28204</v>
      </c>
      <c r="B887" s="144" t="s">
        <v>10817</v>
      </c>
      <c r="C887" s="144" t="s">
        <v>28205</v>
      </c>
      <c r="D887" s="144" t="s">
        <v>936</v>
      </c>
      <c r="E887" s="144" t="s">
        <v>25863</v>
      </c>
      <c r="F887" s="145" t="s">
        <v>42119</v>
      </c>
      <c r="G887" s="147" t="s">
        <v>42011</v>
      </c>
      <c r="H887" s="147" t="s">
        <v>28206</v>
      </c>
      <c r="I887" s="144" t="s">
        <v>16552</v>
      </c>
      <c r="J887" s="148">
        <v>3.68</v>
      </c>
      <c r="K887" s="149"/>
      <c r="L887" s="144"/>
      <c r="M887" t="s">
        <v>28207</v>
      </c>
      <c r="N887" t="s">
        <v>86</v>
      </c>
      <c r="O887" t="s">
        <v>86</v>
      </c>
      <c r="P887" t="s">
        <v>86</v>
      </c>
      <c r="Q887" t="s">
        <v>86</v>
      </c>
      <c r="R887" s="150" t="s">
        <v>86</v>
      </c>
      <c r="S887" s="150" t="s">
        <v>86</v>
      </c>
      <c r="T887" t="s">
        <v>28217</v>
      </c>
    </row>
    <row r="888">
      <c r="A888" s="144" t="s">
        <v>28233</v>
      </c>
      <c r="B888" s="144" t="s">
        <v>10817</v>
      </c>
      <c r="C888" s="144" t="s">
        <v>28205</v>
      </c>
      <c r="D888" s="144" t="s">
        <v>936</v>
      </c>
      <c r="E888" s="144" t="s">
        <v>25863</v>
      </c>
      <c r="F888" s="145" t="s">
        <v>42119</v>
      </c>
      <c r="G888" s="147" t="s">
        <v>42011</v>
      </c>
      <c r="H888" s="147" t="s">
        <v>28234</v>
      </c>
      <c r="I888" s="144" t="s">
        <v>49</v>
      </c>
      <c r="J888" s="148">
        <v>3.55</v>
      </c>
      <c r="K888" s="149"/>
      <c r="L888" s="144" t="s">
        <v>9657</v>
      </c>
      <c r="M888" t="s">
        <v>28235</v>
      </c>
      <c r="N888" t="s">
        <v>86</v>
      </c>
      <c r="O888" t="s">
        <v>86</v>
      </c>
      <c r="P888" t="s">
        <v>86</v>
      </c>
      <c r="Q888" t="s">
        <v>86</v>
      </c>
      <c r="R888" s="150" t="s">
        <v>86</v>
      </c>
      <c r="S888" s="150" t="s">
        <v>86</v>
      </c>
      <c r="T888" t="s">
        <v>28243</v>
      </c>
    </row>
    <row r="889">
      <c r="A889" s="144" t="s">
        <v>28262</v>
      </c>
      <c r="B889" s="144" t="s">
        <v>10817</v>
      </c>
      <c r="C889" s="144" t="s">
        <v>28263</v>
      </c>
      <c r="D889" s="144" t="s">
        <v>936</v>
      </c>
      <c r="E889" s="144" t="s">
        <v>25863</v>
      </c>
      <c r="F889" s="145" t="s">
        <v>42119</v>
      </c>
      <c r="G889" s="147" t="s">
        <v>42011</v>
      </c>
      <c r="H889" s="147" t="s">
        <v>28264</v>
      </c>
      <c r="I889" s="144" t="s">
        <v>49</v>
      </c>
      <c r="J889" s="148">
        <v>3.69</v>
      </c>
      <c r="K889" s="149"/>
      <c r="L889" s="144" t="s">
        <v>27482</v>
      </c>
      <c r="M889" t="s">
        <v>28265</v>
      </c>
      <c r="N889" t="s">
        <v>42053</v>
      </c>
      <c r="O889" t="s">
        <v>42065</v>
      </c>
      <c r="P889" t="s">
        <v>42037</v>
      </c>
      <c r="Q889" t="s">
        <v>42047</v>
      </c>
      <c r="R889" s="150" t="s">
        <v>22460</v>
      </c>
      <c r="S889" s="150" t="s">
        <v>5614</v>
      </c>
      <c r="T889" t="s">
        <v>28275</v>
      </c>
    </row>
    <row r="890">
      <c r="A890" s="144" t="s">
        <v>28282</v>
      </c>
      <c r="B890" s="144" t="s">
        <v>10817</v>
      </c>
      <c r="C890" s="144" t="s">
        <v>12273</v>
      </c>
      <c r="D890" s="144" t="s">
        <v>936</v>
      </c>
      <c r="E890" s="144" t="s">
        <v>25863</v>
      </c>
      <c r="F890" s="145" t="s">
        <v>42119</v>
      </c>
      <c r="G890" s="147" t="s">
        <v>42011</v>
      </c>
      <c r="H890" s="147" t="s">
        <v>28283</v>
      </c>
      <c r="I890" s="144" t="s">
        <v>28284</v>
      </c>
      <c r="J890" s="148">
        <v>3.76</v>
      </c>
      <c r="K890" s="149"/>
      <c r="L890" s="144"/>
      <c r="M890" t="s">
        <v>28285</v>
      </c>
      <c r="N890" t="s">
        <v>42013</v>
      </c>
      <c r="O890" t="s">
        <v>42030</v>
      </c>
      <c r="P890" t="s">
        <v>42027</v>
      </c>
      <c r="Q890" t="s">
        <v>42044</v>
      </c>
      <c r="R890" s="150" t="s">
        <v>1489</v>
      </c>
      <c r="S890" s="150" t="s">
        <v>6070</v>
      </c>
      <c r="T890" t="s">
        <v>28295</v>
      </c>
    </row>
    <row r="891">
      <c r="A891" s="144" t="s">
        <v>28315</v>
      </c>
      <c r="B891" s="144" t="s">
        <v>12414</v>
      </c>
      <c r="C891" s="144" t="s">
        <v>17279</v>
      </c>
      <c r="D891" s="144" t="s">
        <v>2304</v>
      </c>
      <c r="E891" s="144" t="s">
        <v>25368</v>
      </c>
      <c r="F891" s="145" t="s">
        <v>42119</v>
      </c>
      <c r="G891" s="147" t="s">
        <v>42011</v>
      </c>
      <c r="H891" s="147" t="s">
        <v>28316</v>
      </c>
      <c r="I891" s="144" t="s">
        <v>11052</v>
      </c>
      <c r="J891" s="148">
        <v>2.85</v>
      </c>
      <c r="K891" s="149"/>
      <c r="L891" s="144"/>
      <c r="M891" t="s">
        <v>28317</v>
      </c>
      <c r="N891" t="s">
        <v>42012</v>
      </c>
      <c r="O891" t="s">
        <v>42040</v>
      </c>
      <c r="P891" t="s">
        <v>42026</v>
      </c>
      <c r="Q891" t="s">
        <v>42028</v>
      </c>
      <c r="R891" s="150" t="s">
        <v>42051</v>
      </c>
      <c r="S891" s="150" t="s">
        <v>42054</v>
      </c>
      <c r="T891" t="s">
        <v>23701</v>
      </c>
    </row>
    <row r="892">
      <c r="A892" s="144" t="s">
        <v>28334</v>
      </c>
      <c r="B892" s="144" t="s">
        <v>12461</v>
      </c>
      <c r="C892" s="144" t="s">
        <v>28335</v>
      </c>
      <c r="D892" s="144" t="s">
        <v>3309</v>
      </c>
      <c r="E892" s="144" t="s">
        <v>20402</v>
      </c>
      <c r="F892" s="145" t="s">
        <v>42119</v>
      </c>
      <c r="G892" s="147" t="s">
        <v>42011</v>
      </c>
      <c r="H892" s="147" t="s">
        <v>28336</v>
      </c>
      <c r="I892" s="144" t="s">
        <v>49</v>
      </c>
      <c r="J892" s="148">
        <v>3.32</v>
      </c>
      <c r="K892" s="149"/>
      <c r="L892" s="144" t="s">
        <v>19318</v>
      </c>
      <c r="M892" t="s">
        <v>28337</v>
      </c>
      <c r="N892" t="s">
        <v>86</v>
      </c>
      <c r="O892" t="s">
        <v>86</v>
      </c>
      <c r="P892" t="s">
        <v>86</v>
      </c>
      <c r="Q892" t="s">
        <v>86</v>
      </c>
      <c r="R892" s="150" t="s">
        <v>86</v>
      </c>
      <c r="S892" s="150" t="s">
        <v>86</v>
      </c>
      <c r="T892" t="s">
        <v>28347</v>
      </c>
    </row>
    <row r="893">
      <c r="A893" s="144" t="s">
        <v>28361</v>
      </c>
      <c r="B893" s="144" t="s">
        <v>12461</v>
      </c>
      <c r="C893" s="144" t="s">
        <v>28362</v>
      </c>
      <c r="D893" s="144" t="s">
        <v>3309</v>
      </c>
      <c r="E893" s="144" t="s">
        <v>20147</v>
      </c>
      <c r="F893" s="145" t="s">
        <v>42119</v>
      </c>
      <c r="G893" s="147" t="s">
        <v>42011</v>
      </c>
      <c r="H893" s="147" t="s">
        <v>28363</v>
      </c>
      <c r="I893" s="144" t="s">
        <v>8000</v>
      </c>
      <c r="J893" s="148">
        <v>3.3</v>
      </c>
      <c r="K893" s="149"/>
      <c r="L893" s="144"/>
      <c r="M893" t="s">
        <v>28364</v>
      </c>
      <c r="N893" t="s">
        <v>42027</v>
      </c>
      <c r="O893" t="s">
        <v>42037</v>
      </c>
      <c r="P893" t="s">
        <v>42013</v>
      </c>
      <c r="Q893" t="s">
        <v>42056</v>
      </c>
      <c r="R893" s="150" t="s">
        <v>1489</v>
      </c>
      <c r="S893" s="150" t="s">
        <v>2010</v>
      </c>
      <c r="T893" t="s">
        <v>28376</v>
      </c>
    </row>
    <row r="894">
      <c r="A894" s="144" t="s">
        <v>28403</v>
      </c>
      <c r="B894" s="144" t="s">
        <v>12461</v>
      </c>
      <c r="C894" s="144" t="s">
        <v>19247</v>
      </c>
      <c r="D894" s="144" t="s">
        <v>3309</v>
      </c>
      <c r="E894" s="144" t="s">
        <v>20147</v>
      </c>
      <c r="F894" s="145" t="s">
        <v>42119</v>
      </c>
      <c r="G894" s="147" t="s">
        <v>42011</v>
      </c>
      <c r="H894" s="147" t="s">
        <v>28404</v>
      </c>
      <c r="I894" s="144" t="s">
        <v>16552</v>
      </c>
      <c r="J894" s="148">
        <v>3.27</v>
      </c>
      <c r="K894" s="149"/>
      <c r="L894" s="144" t="s">
        <v>28406</v>
      </c>
      <c r="M894" t="s">
        <v>28405</v>
      </c>
      <c r="N894" t="s">
        <v>42015</v>
      </c>
      <c r="O894" t="s">
        <v>42037</v>
      </c>
      <c r="P894" t="s">
        <v>42015</v>
      </c>
      <c r="Q894" t="s">
        <v>42053</v>
      </c>
      <c r="R894" s="150" t="s">
        <v>2445</v>
      </c>
      <c r="S894" s="150" t="s">
        <v>8552</v>
      </c>
      <c r="T894" t="s">
        <v>25078</v>
      </c>
    </row>
    <row r="895">
      <c r="A895" s="144" t="s">
        <v>28438</v>
      </c>
      <c r="B895" s="144" t="s">
        <v>12461</v>
      </c>
      <c r="C895" s="144" t="s">
        <v>28439</v>
      </c>
      <c r="D895" s="144" t="s">
        <v>3309</v>
      </c>
      <c r="E895" s="144" t="s">
        <v>20198</v>
      </c>
      <c r="F895" s="145" t="s">
        <v>42119</v>
      </c>
      <c r="G895" s="147" t="s">
        <v>42011</v>
      </c>
      <c r="H895" s="147" t="s">
        <v>28440</v>
      </c>
      <c r="I895" s="144" t="s">
        <v>13219</v>
      </c>
      <c r="J895" s="148">
        <v>3.48</v>
      </c>
      <c r="K895" s="149"/>
      <c r="L895" s="144"/>
      <c r="M895" t="s">
        <v>28441</v>
      </c>
      <c r="N895" t="s">
        <v>86</v>
      </c>
      <c r="O895" t="s">
        <v>86</v>
      </c>
      <c r="P895" t="s">
        <v>86</v>
      </c>
      <c r="Q895" t="s">
        <v>86</v>
      </c>
      <c r="R895" s="150" t="s">
        <v>2445</v>
      </c>
      <c r="S895" s="150" t="s">
        <v>2010</v>
      </c>
      <c r="T895" t="s">
        <v>28453</v>
      </c>
    </row>
    <row r="896">
      <c r="A896" s="144" t="s">
        <v>28464</v>
      </c>
      <c r="B896" s="144" t="s">
        <v>12461</v>
      </c>
      <c r="C896" s="144" t="s">
        <v>1400</v>
      </c>
      <c r="D896" s="144" t="s">
        <v>3309</v>
      </c>
      <c r="E896" s="144" t="s">
        <v>20198</v>
      </c>
      <c r="F896" s="145" t="s">
        <v>42119</v>
      </c>
      <c r="G896" s="147" t="s">
        <v>42011</v>
      </c>
      <c r="H896" s="147" t="s">
        <v>28465</v>
      </c>
      <c r="I896" s="144" t="s">
        <v>1330</v>
      </c>
      <c r="J896" s="148">
        <v>3.4</v>
      </c>
      <c r="K896" s="149" t="s">
        <v>5235</v>
      </c>
      <c r="L896" s="144"/>
      <c r="M896" t="s">
        <v>28466</v>
      </c>
      <c r="N896" t="s">
        <v>86</v>
      </c>
      <c r="O896" t="s">
        <v>86</v>
      </c>
      <c r="P896" t="s">
        <v>86</v>
      </c>
      <c r="Q896" t="s">
        <v>86</v>
      </c>
      <c r="R896" s="150" t="s">
        <v>86</v>
      </c>
      <c r="S896" s="150" t="s">
        <v>86</v>
      </c>
      <c r="T896" t="s">
        <v>28476</v>
      </c>
    </row>
    <row r="897">
      <c r="A897" s="144" t="s">
        <v>28480</v>
      </c>
      <c r="B897" s="144" t="s">
        <v>12461</v>
      </c>
      <c r="C897" s="144" t="s">
        <v>23721</v>
      </c>
      <c r="D897" s="144" t="s">
        <v>3309</v>
      </c>
      <c r="E897" s="144" t="s">
        <v>20198</v>
      </c>
      <c r="F897" s="145" t="s">
        <v>42119</v>
      </c>
      <c r="G897" s="147" t="s">
        <v>42011</v>
      </c>
      <c r="H897" s="147" t="s">
        <v>28481</v>
      </c>
      <c r="I897" s="144" t="s">
        <v>20129</v>
      </c>
      <c r="J897" s="148">
        <v>3.0</v>
      </c>
      <c r="K897" s="149"/>
      <c r="L897" s="144"/>
      <c r="M897" t="s">
        <v>28482</v>
      </c>
      <c r="N897" t="s">
        <v>86</v>
      </c>
      <c r="O897" t="s">
        <v>86</v>
      </c>
      <c r="P897" t="s">
        <v>86</v>
      </c>
      <c r="Q897" t="s">
        <v>86</v>
      </c>
      <c r="R897" s="150" t="s">
        <v>86</v>
      </c>
      <c r="S897" s="150" t="s">
        <v>86</v>
      </c>
      <c r="T897" t="s">
        <v>28490</v>
      </c>
    </row>
    <row r="898">
      <c r="A898" s="144" t="s">
        <v>28492</v>
      </c>
      <c r="B898" s="144" t="s">
        <v>12461</v>
      </c>
      <c r="C898" s="144" t="s">
        <v>28493</v>
      </c>
      <c r="D898" s="144" t="s">
        <v>3309</v>
      </c>
      <c r="E898" s="144" t="s">
        <v>20402</v>
      </c>
      <c r="F898" s="145" t="s">
        <v>42119</v>
      </c>
      <c r="G898" s="147" t="s">
        <v>42011</v>
      </c>
      <c r="H898" s="147" t="s">
        <v>28494</v>
      </c>
      <c r="I898" s="144" t="s">
        <v>49</v>
      </c>
      <c r="J898" s="148">
        <v>3.66</v>
      </c>
      <c r="K898" s="149" t="s">
        <v>86</v>
      </c>
      <c r="L898" s="144" t="s">
        <v>24542</v>
      </c>
      <c r="M898" t="s">
        <v>28495</v>
      </c>
      <c r="N898" t="s">
        <v>42031</v>
      </c>
      <c r="O898" t="s">
        <v>42057</v>
      </c>
      <c r="P898" t="s">
        <v>42021</v>
      </c>
      <c r="Q898" t="s">
        <v>42065</v>
      </c>
      <c r="R898" s="150" t="s">
        <v>2010</v>
      </c>
      <c r="S898" s="150" t="s">
        <v>5526</v>
      </c>
      <c r="T898" t="s">
        <v>28504</v>
      </c>
    </row>
    <row r="899">
      <c r="A899" s="144" t="s">
        <v>28527</v>
      </c>
      <c r="B899" s="144" t="s">
        <v>12461</v>
      </c>
      <c r="C899" s="144" t="s">
        <v>12462</v>
      </c>
      <c r="D899" s="144" t="s">
        <v>3309</v>
      </c>
      <c r="E899" s="144" t="s">
        <v>20198</v>
      </c>
      <c r="F899" s="145" t="s">
        <v>42119</v>
      </c>
      <c r="G899" s="147" t="s">
        <v>42011</v>
      </c>
      <c r="H899" s="147" t="s">
        <v>28528</v>
      </c>
      <c r="I899" s="144" t="s">
        <v>49</v>
      </c>
      <c r="J899" s="148">
        <v>3.62</v>
      </c>
      <c r="K899" s="149"/>
      <c r="L899" s="144"/>
      <c r="M899" t="s">
        <v>28529</v>
      </c>
      <c r="N899" t="s">
        <v>42039</v>
      </c>
      <c r="O899" t="s">
        <v>42024</v>
      </c>
      <c r="P899" t="s">
        <v>42031</v>
      </c>
      <c r="Q899" t="s">
        <v>42057</v>
      </c>
      <c r="R899" s="150" t="s">
        <v>12065</v>
      </c>
      <c r="S899" s="150" t="s">
        <v>8453</v>
      </c>
      <c r="T899" t="s">
        <v>28537</v>
      </c>
    </row>
    <row r="900">
      <c r="A900" s="144" t="s">
        <v>28554</v>
      </c>
      <c r="B900" s="144" t="s">
        <v>12461</v>
      </c>
      <c r="C900" s="144" t="s">
        <v>28555</v>
      </c>
      <c r="D900" s="144" t="s">
        <v>3309</v>
      </c>
      <c r="E900" s="144" t="s">
        <v>20402</v>
      </c>
      <c r="F900" s="145" t="s">
        <v>42119</v>
      </c>
      <c r="G900" s="147" t="s">
        <v>42011</v>
      </c>
      <c r="H900" s="147" t="s">
        <v>28556</v>
      </c>
      <c r="I900" s="144" t="s">
        <v>49</v>
      </c>
      <c r="J900" s="148">
        <v>3.4</v>
      </c>
      <c r="K900" s="149"/>
      <c r="L900" s="144" t="s">
        <v>23086</v>
      </c>
      <c r="M900" t="s">
        <v>28557</v>
      </c>
      <c r="N900" t="s">
        <v>42038</v>
      </c>
      <c r="O900" t="s">
        <v>42021</v>
      </c>
      <c r="P900" t="s">
        <v>42066</v>
      </c>
      <c r="Q900" t="s">
        <v>42039</v>
      </c>
      <c r="R900" s="150" t="s">
        <v>4025</v>
      </c>
      <c r="S900" s="150" t="s">
        <v>12065</v>
      </c>
      <c r="T900" t="s">
        <v>28566</v>
      </c>
    </row>
    <row r="901">
      <c r="A901" s="144" t="s">
        <v>28589</v>
      </c>
      <c r="B901" s="144" t="s">
        <v>12461</v>
      </c>
      <c r="C901" s="144" t="s">
        <v>28590</v>
      </c>
      <c r="D901" s="144" t="s">
        <v>3309</v>
      </c>
      <c r="E901" s="144" t="s">
        <v>20198</v>
      </c>
      <c r="F901" s="145" t="s">
        <v>42119</v>
      </c>
      <c r="G901" s="147" t="s">
        <v>42011</v>
      </c>
      <c r="H901" s="147" t="s">
        <v>28591</v>
      </c>
      <c r="I901" s="144" t="s">
        <v>1330</v>
      </c>
      <c r="J901" s="148">
        <v>3.52</v>
      </c>
      <c r="K901" s="149"/>
      <c r="L901" s="144" t="s">
        <v>7623</v>
      </c>
      <c r="M901" t="s">
        <v>28592</v>
      </c>
      <c r="N901" t="s">
        <v>42015</v>
      </c>
      <c r="O901" t="s">
        <v>42037</v>
      </c>
      <c r="P901" t="s">
        <v>42013</v>
      </c>
      <c r="Q901" t="s">
        <v>42037</v>
      </c>
      <c r="R901" s="150" t="s">
        <v>42054</v>
      </c>
      <c r="S901" s="150" t="s">
        <v>6070</v>
      </c>
      <c r="T901" t="s">
        <v>28601</v>
      </c>
    </row>
    <row r="902">
      <c r="A902" s="144" t="s">
        <v>28650</v>
      </c>
      <c r="B902" s="144" t="s">
        <v>12461</v>
      </c>
      <c r="C902" s="144" t="s">
        <v>28652</v>
      </c>
      <c r="D902" s="144" t="s">
        <v>3309</v>
      </c>
      <c r="E902" s="144" t="s">
        <v>28651</v>
      </c>
      <c r="F902" s="145" t="s">
        <v>42119</v>
      </c>
      <c r="G902" s="147" t="s">
        <v>42011</v>
      </c>
      <c r="H902" s="147" t="s">
        <v>28653</v>
      </c>
      <c r="I902" s="144" t="s">
        <v>49</v>
      </c>
      <c r="J902" s="148">
        <v>3.6</v>
      </c>
      <c r="K902" s="149"/>
      <c r="L902" s="144"/>
      <c r="M902" t="s">
        <v>28654</v>
      </c>
      <c r="N902" t="s">
        <v>86</v>
      </c>
      <c r="O902" t="s">
        <v>86</v>
      </c>
      <c r="P902" t="s">
        <v>86</v>
      </c>
      <c r="Q902" t="s">
        <v>86</v>
      </c>
      <c r="R902" s="150" t="s">
        <v>1489</v>
      </c>
      <c r="S902" s="150" t="s">
        <v>2010</v>
      </c>
      <c r="T902" t="s">
        <v>28662</v>
      </c>
    </row>
    <row r="903">
      <c r="A903" s="144" t="s">
        <v>28713</v>
      </c>
      <c r="B903" s="144" t="s">
        <v>12461</v>
      </c>
      <c r="C903" s="144" t="s">
        <v>28714</v>
      </c>
      <c r="D903" s="144" t="s">
        <v>3309</v>
      </c>
      <c r="E903" s="144" t="s">
        <v>28651</v>
      </c>
      <c r="F903" s="145" t="s">
        <v>42119</v>
      </c>
      <c r="G903" s="147" t="s">
        <v>42011</v>
      </c>
      <c r="H903" s="147" t="s">
        <v>28715</v>
      </c>
      <c r="I903" s="144" t="s">
        <v>49</v>
      </c>
      <c r="J903" s="148">
        <v>3.44</v>
      </c>
      <c r="K903" s="149"/>
      <c r="L903" s="144"/>
      <c r="M903" t="s">
        <v>28716</v>
      </c>
      <c r="N903" t="s">
        <v>86</v>
      </c>
      <c r="O903" t="s">
        <v>86</v>
      </c>
      <c r="P903" t="s">
        <v>86</v>
      </c>
      <c r="Q903" t="s">
        <v>86</v>
      </c>
      <c r="R903" s="150" t="s">
        <v>42054</v>
      </c>
      <c r="S903" s="150" t="s">
        <v>2010</v>
      </c>
      <c r="T903" t="s">
        <v>28727</v>
      </c>
    </row>
    <row r="904">
      <c r="A904" s="144" t="s">
        <v>28757</v>
      </c>
      <c r="B904" s="144" t="s">
        <v>12461</v>
      </c>
      <c r="C904" s="144" t="s">
        <v>28758</v>
      </c>
      <c r="D904" s="144" t="s">
        <v>3309</v>
      </c>
      <c r="E904" s="144" t="s">
        <v>28651</v>
      </c>
      <c r="F904" s="145" t="s">
        <v>42119</v>
      </c>
      <c r="G904" s="147" t="s">
        <v>42011</v>
      </c>
      <c r="H904" s="147" t="s">
        <v>28759</v>
      </c>
      <c r="I904" s="144" t="s">
        <v>49</v>
      </c>
      <c r="J904" s="148">
        <v>3.3</v>
      </c>
      <c r="K904" s="149"/>
      <c r="L904" s="144"/>
      <c r="M904" t="s">
        <v>28760</v>
      </c>
      <c r="N904" t="s">
        <v>86</v>
      </c>
      <c r="O904" t="s">
        <v>86</v>
      </c>
      <c r="P904" t="s">
        <v>86</v>
      </c>
      <c r="Q904" t="s">
        <v>86</v>
      </c>
      <c r="R904" s="150" t="s">
        <v>42041</v>
      </c>
      <c r="S904" s="150" t="s">
        <v>42029</v>
      </c>
      <c r="T904" t="s">
        <v>28773</v>
      </c>
    </row>
    <row r="905">
      <c r="A905" s="144" t="s">
        <v>28802</v>
      </c>
      <c r="B905" s="144" t="s">
        <v>12461</v>
      </c>
      <c r="C905" s="144" t="s">
        <v>28803</v>
      </c>
      <c r="D905" s="144" t="s">
        <v>3309</v>
      </c>
      <c r="E905" s="144" t="s">
        <v>28651</v>
      </c>
      <c r="F905" s="145" t="s">
        <v>42119</v>
      </c>
      <c r="G905" s="147" t="s">
        <v>42011</v>
      </c>
      <c r="H905" s="147" t="s">
        <v>28804</v>
      </c>
      <c r="I905" s="144" t="s">
        <v>49</v>
      </c>
      <c r="J905" s="148">
        <v>3.42</v>
      </c>
      <c r="K905" s="149"/>
      <c r="L905" s="144"/>
      <c r="M905" t="s">
        <v>28805</v>
      </c>
      <c r="N905" t="s">
        <v>86</v>
      </c>
      <c r="O905" t="s">
        <v>86</v>
      </c>
      <c r="P905" t="s">
        <v>86</v>
      </c>
      <c r="Q905" t="s">
        <v>86</v>
      </c>
      <c r="R905" s="150" t="s">
        <v>2445</v>
      </c>
      <c r="S905" s="150" t="s">
        <v>2010</v>
      </c>
      <c r="T905" t="s">
        <v>28816</v>
      </c>
    </row>
    <row r="906">
      <c r="A906" s="144" t="s">
        <v>28847</v>
      </c>
      <c r="B906" s="144" t="s">
        <v>12461</v>
      </c>
      <c r="C906" s="144" t="s">
        <v>28848</v>
      </c>
      <c r="D906" s="144" t="s">
        <v>3309</v>
      </c>
      <c r="E906" s="144" t="s">
        <v>28651</v>
      </c>
      <c r="F906" s="145" t="s">
        <v>42119</v>
      </c>
      <c r="G906" s="147" t="s">
        <v>42011</v>
      </c>
      <c r="H906" s="147" t="s">
        <v>28849</v>
      </c>
      <c r="I906" s="144" t="s">
        <v>49</v>
      </c>
      <c r="J906" s="148">
        <v>3.32</v>
      </c>
      <c r="K906" s="149"/>
      <c r="L906" s="144"/>
      <c r="M906" t="s">
        <v>28850</v>
      </c>
      <c r="N906" t="s">
        <v>86</v>
      </c>
      <c r="O906" t="s">
        <v>86</v>
      </c>
      <c r="P906" t="s">
        <v>86</v>
      </c>
      <c r="Q906" t="s">
        <v>86</v>
      </c>
      <c r="R906" s="150" t="s">
        <v>42041</v>
      </c>
      <c r="S906" s="150" t="s">
        <v>12065</v>
      </c>
      <c r="T906" t="s">
        <v>28857</v>
      </c>
    </row>
    <row r="907">
      <c r="A907" s="144" t="s">
        <v>28880</v>
      </c>
      <c r="B907" s="144" t="s">
        <v>12461</v>
      </c>
      <c r="C907" s="144" t="s">
        <v>28881</v>
      </c>
      <c r="D907" s="144" t="s">
        <v>3309</v>
      </c>
      <c r="E907" s="144" t="s">
        <v>28651</v>
      </c>
      <c r="F907" s="145" t="s">
        <v>42119</v>
      </c>
      <c r="G907" s="147" t="s">
        <v>42011</v>
      </c>
      <c r="H907" s="147" t="s">
        <v>28882</v>
      </c>
      <c r="I907" s="144" t="s">
        <v>49</v>
      </c>
      <c r="J907" s="148">
        <v>3.18</v>
      </c>
      <c r="K907" s="149"/>
      <c r="L907" s="144"/>
      <c r="M907" t="s">
        <v>28883</v>
      </c>
      <c r="N907" t="s">
        <v>86</v>
      </c>
      <c r="O907" t="s">
        <v>86</v>
      </c>
      <c r="P907" t="s">
        <v>86</v>
      </c>
      <c r="Q907" t="s">
        <v>86</v>
      </c>
      <c r="R907" s="150" t="s">
        <v>42041</v>
      </c>
      <c r="S907" s="150" t="s">
        <v>42029</v>
      </c>
      <c r="T907" t="s">
        <v>28893</v>
      </c>
    </row>
    <row r="908">
      <c r="A908" s="144" t="s">
        <v>28917</v>
      </c>
      <c r="B908" s="144" t="s">
        <v>12461</v>
      </c>
      <c r="C908" s="144" t="s">
        <v>28918</v>
      </c>
      <c r="D908" s="144" t="s">
        <v>3309</v>
      </c>
      <c r="E908" s="144" t="s">
        <v>28651</v>
      </c>
      <c r="F908" s="145" t="s">
        <v>42119</v>
      </c>
      <c r="G908" s="147" t="s">
        <v>42011</v>
      </c>
      <c r="H908" s="147" t="s">
        <v>28919</v>
      </c>
      <c r="I908" s="144" t="s">
        <v>49</v>
      </c>
      <c r="J908" s="148">
        <v>3.2</v>
      </c>
      <c r="K908" s="149"/>
      <c r="L908" s="144"/>
      <c r="M908" t="s">
        <v>28920</v>
      </c>
      <c r="N908" t="s">
        <v>86</v>
      </c>
      <c r="O908" t="s">
        <v>86</v>
      </c>
      <c r="P908" t="s">
        <v>86</v>
      </c>
      <c r="Q908" t="s">
        <v>86</v>
      </c>
      <c r="R908" s="150" t="s">
        <v>2445</v>
      </c>
      <c r="S908" s="150" t="s">
        <v>12065</v>
      </c>
      <c r="T908" t="s">
        <v>28931</v>
      </c>
    </row>
    <row r="909">
      <c r="A909" s="144" t="s">
        <v>28951</v>
      </c>
      <c r="B909" s="144" t="s">
        <v>12461</v>
      </c>
      <c r="C909" s="144" t="s">
        <v>28952</v>
      </c>
      <c r="D909" s="144" t="s">
        <v>3309</v>
      </c>
      <c r="E909" s="144" t="s">
        <v>22994</v>
      </c>
      <c r="F909" s="145" t="s">
        <v>42119</v>
      </c>
      <c r="G909" s="147" t="s">
        <v>42011</v>
      </c>
      <c r="H909" s="147" t="s">
        <v>28953</v>
      </c>
      <c r="I909" s="144" t="s">
        <v>49</v>
      </c>
      <c r="J909" s="148">
        <v>3.14</v>
      </c>
      <c r="K909" s="149"/>
      <c r="L909" s="144"/>
      <c r="M909" t="s">
        <v>28954</v>
      </c>
      <c r="N909" t="s">
        <v>86</v>
      </c>
      <c r="O909" t="s">
        <v>86</v>
      </c>
      <c r="P909" t="s">
        <v>86</v>
      </c>
      <c r="Q909" t="s">
        <v>86</v>
      </c>
      <c r="R909" s="150" t="s">
        <v>4025</v>
      </c>
      <c r="S909" s="150" t="s">
        <v>42029</v>
      </c>
      <c r="T909" t="s">
        <v>28964</v>
      </c>
    </row>
    <row r="910">
      <c r="A910" s="144" t="s">
        <v>28995</v>
      </c>
      <c r="B910" s="144" t="s">
        <v>12461</v>
      </c>
      <c r="C910" s="144" t="s">
        <v>28996</v>
      </c>
      <c r="D910" s="144" t="s">
        <v>3309</v>
      </c>
      <c r="E910" s="144" t="s">
        <v>28651</v>
      </c>
      <c r="F910" s="145" t="s">
        <v>42119</v>
      </c>
      <c r="G910" s="147" t="s">
        <v>42011</v>
      </c>
      <c r="H910" s="147" t="s">
        <v>28997</v>
      </c>
      <c r="I910" s="144" t="s">
        <v>49</v>
      </c>
      <c r="J910" s="148">
        <v>3.26</v>
      </c>
      <c r="K910" s="149"/>
      <c r="L910" s="144"/>
      <c r="M910" t="s">
        <v>28998</v>
      </c>
      <c r="N910" t="s">
        <v>86</v>
      </c>
      <c r="O910" t="s">
        <v>86</v>
      </c>
      <c r="P910" t="s">
        <v>86</v>
      </c>
      <c r="Q910" t="s">
        <v>86</v>
      </c>
      <c r="R910" s="150" t="s">
        <v>42041</v>
      </c>
      <c r="S910" s="150" t="s">
        <v>42029</v>
      </c>
      <c r="T910" t="s">
        <v>29009</v>
      </c>
    </row>
    <row r="911">
      <c r="A911" s="144" t="s">
        <v>29042</v>
      </c>
      <c r="B911" s="144" t="s">
        <v>12461</v>
      </c>
      <c r="C911" s="144" t="s">
        <v>12462</v>
      </c>
      <c r="D911" s="144" t="s">
        <v>3309</v>
      </c>
      <c r="E911" s="144" t="s">
        <v>20198</v>
      </c>
      <c r="F911" s="145" t="s">
        <v>42119</v>
      </c>
      <c r="G911" s="147" t="s">
        <v>42011</v>
      </c>
      <c r="H911" s="147" t="s">
        <v>29043</v>
      </c>
      <c r="I911" s="144" t="s">
        <v>23254</v>
      </c>
      <c r="J911" s="148">
        <v>3.42</v>
      </c>
      <c r="K911" s="149"/>
      <c r="L911" s="144"/>
      <c r="M911" t="s">
        <v>29044</v>
      </c>
      <c r="N911" t="s">
        <v>42066</v>
      </c>
      <c r="O911" t="s">
        <v>42021</v>
      </c>
      <c r="P911" t="s">
        <v>42015</v>
      </c>
      <c r="Q911" t="s">
        <v>42031</v>
      </c>
      <c r="R911" s="150" t="s">
        <v>1489</v>
      </c>
      <c r="S911" s="150" t="s">
        <v>8552</v>
      </c>
      <c r="T911" t="s">
        <v>29055</v>
      </c>
    </row>
    <row r="912">
      <c r="A912" s="144" t="s">
        <v>29079</v>
      </c>
      <c r="B912" s="144" t="s">
        <v>44</v>
      </c>
      <c r="C912" s="144" t="s">
        <v>29081</v>
      </c>
      <c r="D912" s="144" t="s">
        <v>46</v>
      </c>
      <c r="E912" s="144" t="s">
        <v>29080</v>
      </c>
      <c r="F912" s="144"/>
      <c r="G912" s="162" t="s">
        <v>10164</v>
      </c>
      <c r="H912" s="147" t="s">
        <v>29082</v>
      </c>
      <c r="I912" s="144" t="s">
        <v>16514</v>
      </c>
      <c r="J912" s="148" t="s">
        <v>29083</v>
      </c>
      <c r="K912" s="149" t="s">
        <v>86</v>
      </c>
      <c r="L912" s="144"/>
      <c r="M912" t="s">
        <v>29084</v>
      </c>
      <c r="N912" t="s">
        <v>42038</v>
      </c>
      <c r="O912" t="s">
        <v>42031</v>
      </c>
      <c r="P912" t="s">
        <v>42015</v>
      </c>
      <c r="Q912" t="s">
        <v>42037</v>
      </c>
      <c r="R912" s="150" t="s">
        <v>42041</v>
      </c>
      <c r="S912" s="150" t="s">
        <v>2010</v>
      </c>
      <c r="T912" t="s">
        <v>49</v>
      </c>
    </row>
    <row r="913">
      <c r="A913" s="144" t="s">
        <v>29098</v>
      </c>
      <c r="B913" s="144" t="s">
        <v>460</v>
      </c>
      <c r="C913" s="144" t="s">
        <v>29100</v>
      </c>
      <c r="D913" s="144" t="s">
        <v>462</v>
      </c>
      <c r="E913" s="144" t="s">
        <v>29099</v>
      </c>
      <c r="F913" s="144"/>
      <c r="G913" s="162" t="s">
        <v>10164</v>
      </c>
      <c r="H913" s="147" t="s">
        <v>29101</v>
      </c>
      <c r="I913" s="144" t="s">
        <v>49</v>
      </c>
      <c r="J913" s="148" t="s">
        <v>49</v>
      </c>
      <c r="K913" s="149"/>
      <c r="L913" s="144"/>
      <c r="M913" t="s">
        <v>29102</v>
      </c>
      <c r="N913" t="s">
        <v>42154</v>
      </c>
      <c r="O913" t="s">
        <v>42155</v>
      </c>
      <c r="P913" t="s">
        <v>42154</v>
      </c>
      <c r="Q913" t="s">
        <v>42155</v>
      </c>
      <c r="R913" s="150" t="s">
        <v>42089</v>
      </c>
      <c r="S913" s="150" t="s">
        <v>42090</v>
      </c>
      <c r="T913" t="s">
        <v>49</v>
      </c>
    </row>
    <row r="914">
      <c r="A914" s="144" t="s">
        <v>29114</v>
      </c>
      <c r="B914" s="144" t="s">
        <v>460</v>
      </c>
      <c r="C914" s="144" t="s">
        <v>29115</v>
      </c>
      <c r="D914" s="144" t="s">
        <v>462</v>
      </c>
      <c r="E914" s="144" t="s">
        <v>29099</v>
      </c>
      <c r="F914" s="144"/>
      <c r="G914" s="162" t="s">
        <v>10164</v>
      </c>
      <c r="H914" s="147" t="s">
        <v>29116</v>
      </c>
      <c r="I914" s="144" t="s">
        <v>49</v>
      </c>
      <c r="J914" s="148" t="s">
        <v>49</v>
      </c>
      <c r="K914" s="149"/>
      <c r="L914" s="144"/>
      <c r="M914" t="s">
        <v>29117</v>
      </c>
      <c r="N914" t="s">
        <v>42154</v>
      </c>
      <c r="O914" t="s">
        <v>42155</v>
      </c>
      <c r="P914" t="s">
        <v>42154</v>
      </c>
      <c r="Q914" t="s">
        <v>42155</v>
      </c>
      <c r="R914" s="150" t="s">
        <v>42089</v>
      </c>
      <c r="S914" s="150" t="s">
        <v>42090</v>
      </c>
      <c r="T914" t="s">
        <v>49</v>
      </c>
    </row>
    <row r="915">
      <c r="A915" s="144" t="s">
        <v>29126</v>
      </c>
      <c r="B915" s="144" t="s">
        <v>460</v>
      </c>
      <c r="C915" s="144" t="s">
        <v>29127</v>
      </c>
      <c r="D915" s="144" t="s">
        <v>462</v>
      </c>
      <c r="E915" s="144" t="s">
        <v>29099</v>
      </c>
      <c r="F915" s="144"/>
      <c r="G915" s="162" t="s">
        <v>10164</v>
      </c>
      <c r="H915" s="147" t="s">
        <v>29128</v>
      </c>
      <c r="I915" s="144" t="s">
        <v>49</v>
      </c>
      <c r="J915" s="148" t="s">
        <v>49</v>
      </c>
      <c r="K915" s="149"/>
      <c r="L915" s="144"/>
      <c r="M915" t="s">
        <v>29129</v>
      </c>
      <c r="N915" t="s">
        <v>42154</v>
      </c>
      <c r="O915" t="s">
        <v>42155</v>
      </c>
      <c r="P915" t="s">
        <v>42154</v>
      </c>
      <c r="Q915" t="s">
        <v>42155</v>
      </c>
      <c r="R915" s="150" t="s">
        <v>42089</v>
      </c>
      <c r="S915" s="150" t="s">
        <v>42090</v>
      </c>
      <c r="T915" t="s">
        <v>49</v>
      </c>
    </row>
    <row r="916">
      <c r="A916" s="144" t="s">
        <v>29172</v>
      </c>
      <c r="B916" s="144" t="s">
        <v>460</v>
      </c>
      <c r="C916" s="144" t="s">
        <v>530</v>
      </c>
      <c r="D916" s="144" t="s">
        <v>462</v>
      </c>
      <c r="E916" s="144" t="s">
        <v>29099</v>
      </c>
      <c r="F916" s="144"/>
      <c r="G916" s="162" t="s">
        <v>10164</v>
      </c>
      <c r="H916" s="147" t="s">
        <v>29173</v>
      </c>
      <c r="I916" s="144" t="s">
        <v>49</v>
      </c>
      <c r="J916" s="148" t="s">
        <v>49</v>
      </c>
      <c r="K916" s="149"/>
      <c r="L916" s="144"/>
      <c r="M916" t="s">
        <v>29174</v>
      </c>
      <c r="N916" t="s">
        <v>42154</v>
      </c>
      <c r="O916" t="s">
        <v>42155</v>
      </c>
      <c r="P916" t="s">
        <v>42154</v>
      </c>
      <c r="Q916" t="s">
        <v>42155</v>
      </c>
      <c r="R916" s="150" t="s">
        <v>42089</v>
      </c>
      <c r="S916" s="150" t="s">
        <v>42090</v>
      </c>
      <c r="T916" t="s">
        <v>49</v>
      </c>
    </row>
    <row r="917">
      <c r="A917" s="144" t="s">
        <v>29198</v>
      </c>
      <c r="B917" s="144" t="s">
        <v>460</v>
      </c>
      <c r="C917" s="144" t="s">
        <v>530</v>
      </c>
      <c r="D917" s="144" t="s">
        <v>462</v>
      </c>
      <c r="E917" s="144" t="s">
        <v>29099</v>
      </c>
      <c r="F917" s="145" t="s">
        <v>42093</v>
      </c>
      <c r="G917" s="162" t="s">
        <v>10164</v>
      </c>
      <c r="H917" s="147" t="s">
        <v>29200</v>
      </c>
      <c r="I917" s="144" t="s">
        <v>16514</v>
      </c>
      <c r="J917" s="148" t="s">
        <v>11705</v>
      </c>
      <c r="K917" s="149"/>
      <c r="L917" s="144"/>
      <c r="M917" t="s">
        <v>29201</v>
      </c>
      <c r="N917" t="s">
        <v>42154</v>
      </c>
      <c r="O917" t="s">
        <v>42155</v>
      </c>
      <c r="P917" t="s">
        <v>42154</v>
      </c>
      <c r="Q917" t="s">
        <v>42155</v>
      </c>
      <c r="R917" s="150" t="s">
        <v>42089</v>
      </c>
      <c r="S917" s="150" t="s">
        <v>42090</v>
      </c>
      <c r="T917" t="s">
        <v>49</v>
      </c>
    </row>
    <row r="918">
      <c r="A918" s="144" t="s">
        <v>29208</v>
      </c>
      <c r="B918" s="144" t="s">
        <v>460</v>
      </c>
      <c r="C918" s="144" t="s">
        <v>646</v>
      </c>
      <c r="D918" s="144" t="s">
        <v>462</v>
      </c>
      <c r="E918" s="144" t="s">
        <v>29099</v>
      </c>
      <c r="F918" s="144"/>
      <c r="G918" s="162" t="s">
        <v>10164</v>
      </c>
      <c r="H918" s="147" t="s">
        <v>29209</v>
      </c>
      <c r="I918" s="144" t="s">
        <v>49</v>
      </c>
      <c r="J918" s="148" t="s">
        <v>49</v>
      </c>
      <c r="K918" s="149"/>
      <c r="L918" s="144"/>
      <c r="M918" t="s">
        <v>29210</v>
      </c>
      <c r="N918" t="s">
        <v>42154</v>
      </c>
      <c r="O918" t="s">
        <v>42155</v>
      </c>
      <c r="P918" t="s">
        <v>42154</v>
      </c>
      <c r="Q918" t="s">
        <v>42155</v>
      </c>
      <c r="R918" s="150" t="s">
        <v>42089</v>
      </c>
      <c r="S918" s="150" t="s">
        <v>42090</v>
      </c>
      <c r="T918" t="s">
        <v>49</v>
      </c>
    </row>
    <row r="919">
      <c r="A919" s="144" t="s">
        <v>29236</v>
      </c>
      <c r="B919" s="144" t="s">
        <v>726</v>
      </c>
      <c r="C919" s="144" t="s">
        <v>29238</v>
      </c>
      <c r="D919" s="144" t="s">
        <v>462</v>
      </c>
      <c r="E919" s="144" t="s">
        <v>29237</v>
      </c>
      <c r="F919" s="144"/>
      <c r="G919" s="162" t="s">
        <v>10164</v>
      </c>
      <c r="H919" s="147" t="s">
        <v>29239</v>
      </c>
      <c r="I919" s="144" t="s">
        <v>49</v>
      </c>
      <c r="J919" s="148" t="s">
        <v>49</v>
      </c>
      <c r="K919" s="149"/>
      <c r="L919" s="144"/>
      <c r="M919" t="s">
        <v>29240</v>
      </c>
      <c r="N919" t="s">
        <v>42154</v>
      </c>
      <c r="O919" t="s">
        <v>42155</v>
      </c>
      <c r="P919" t="s">
        <v>42154</v>
      </c>
      <c r="Q919" t="s">
        <v>42155</v>
      </c>
      <c r="R919" s="150" t="s">
        <v>42089</v>
      </c>
      <c r="S919" s="150" t="s">
        <v>42090</v>
      </c>
      <c r="T919" t="s">
        <v>49</v>
      </c>
    </row>
    <row r="920">
      <c r="A920" s="144" t="s">
        <v>29248</v>
      </c>
      <c r="B920" s="144" t="s">
        <v>934</v>
      </c>
      <c r="C920" s="144" t="s">
        <v>29250</v>
      </c>
      <c r="D920" s="144" t="s">
        <v>936</v>
      </c>
      <c r="E920" s="144" t="s">
        <v>29249</v>
      </c>
      <c r="F920" s="144"/>
      <c r="G920" s="147" t="s">
        <v>29251</v>
      </c>
      <c r="H920" s="147" t="s">
        <v>29252</v>
      </c>
      <c r="I920" s="144" t="s">
        <v>49</v>
      </c>
      <c r="J920" s="148" t="s">
        <v>49</v>
      </c>
      <c r="K920" s="149"/>
      <c r="L920" s="144"/>
      <c r="M920" t="s">
        <v>29253</v>
      </c>
      <c r="N920" t="s">
        <v>42154</v>
      </c>
      <c r="O920" t="s">
        <v>42155</v>
      </c>
      <c r="P920" t="s">
        <v>42154</v>
      </c>
      <c r="Q920" t="s">
        <v>42155</v>
      </c>
      <c r="R920" s="150" t="s">
        <v>42089</v>
      </c>
      <c r="S920" s="150" t="s">
        <v>42090</v>
      </c>
      <c r="T920" t="s">
        <v>49</v>
      </c>
    </row>
    <row r="921">
      <c r="A921" s="144" t="s">
        <v>29274</v>
      </c>
      <c r="B921" s="144" t="s">
        <v>934</v>
      </c>
      <c r="C921" s="144" t="s">
        <v>1249</v>
      </c>
      <c r="D921" s="144" t="s">
        <v>936</v>
      </c>
      <c r="E921" s="144" t="s">
        <v>29249</v>
      </c>
      <c r="F921" s="144"/>
      <c r="G921" s="147" t="s">
        <v>29251</v>
      </c>
      <c r="H921" s="147" t="s">
        <v>29275</v>
      </c>
      <c r="I921" s="144" t="s">
        <v>16514</v>
      </c>
      <c r="J921" s="148" t="s">
        <v>49</v>
      </c>
      <c r="K921" s="149"/>
      <c r="L921" s="144"/>
      <c r="M921" t="s">
        <v>29276</v>
      </c>
      <c r="N921" t="s">
        <v>42154</v>
      </c>
      <c r="O921" t="s">
        <v>42155</v>
      </c>
      <c r="P921" t="s">
        <v>42154</v>
      </c>
      <c r="Q921" t="s">
        <v>42155</v>
      </c>
      <c r="R921" s="150" t="s">
        <v>42089</v>
      </c>
      <c r="S921" s="150" t="s">
        <v>42090</v>
      </c>
      <c r="T921" t="s">
        <v>49</v>
      </c>
    </row>
    <row r="922">
      <c r="A922" s="144" t="s">
        <v>29287</v>
      </c>
      <c r="B922" s="144" t="s">
        <v>934</v>
      </c>
      <c r="C922" s="144" t="s">
        <v>3549</v>
      </c>
      <c r="D922" s="144" t="s">
        <v>936</v>
      </c>
      <c r="E922" s="144" t="s">
        <v>29249</v>
      </c>
      <c r="F922" s="144"/>
      <c r="G922" s="147" t="s">
        <v>29251</v>
      </c>
      <c r="H922" s="147" t="s">
        <v>29288</v>
      </c>
      <c r="I922" s="144" t="s">
        <v>16514</v>
      </c>
      <c r="J922" s="148" t="s">
        <v>11705</v>
      </c>
      <c r="K922" s="149"/>
      <c r="L922" s="144"/>
      <c r="M922" t="s">
        <v>29289</v>
      </c>
      <c r="N922" t="s">
        <v>42154</v>
      </c>
      <c r="O922" t="s">
        <v>42155</v>
      </c>
      <c r="P922" t="s">
        <v>42154</v>
      </c>
      <c r="Q922" t="s">
        <v>42155</v>
      </c>
      <c r="R922" s="150" t="s">
        <v>42089</v>
      </c>
      <c r="S922" s="150" t="s">
        <v>42090</v>
      </c>
      <c r="T922" t="s">
        <v>49</v>
      </c>
    </row>
    <row r="923">
      <c r="A923" s="144" t="s">
        <v>29298</v>
      </c>
      <c r="B923" s="144" t="s">
        <v>934</v>
      </c>
      <c r="C923" s="144" t="s">
        <v>1025</v>
      </c>
      <c r="D923" s="144" t="s">
        <v>936</v>
      </c>
      <c r="E923" s="144" t="s">
        <v>29249</v>
      </c>
      <c r="F923" s="144"/>
      <c r="G923" s="147" t="s">
        <v>29251</v>
      </c>
      <c r="H923" s="147" t="s">
        <v>29299</v>
      </c>
      <c r="I923" s="144" t="s">
        <v>16514</v>
      </c>
      <c r="J923" s="148" t="s">
        <v>11705</v>
      </c>
      <c r="K923" s="149"/>
      <c r="L923" s="144"/>
      <c r="M923" t="s">
        <v>29300</v>
      </c>
      <c r="N923" t="s">
        <v>42154</v>
      </c>
      <c r="O923" t="s">
        <v>42155</v>
      </c>
      <c r="P923" t="s">
        <v>42154</v>
      </c>
      <c r="Q923" t="s">
        <v>42155</v>
      </c>
      <c r="R923" s="150" t="s">
        <v>42089</v>
      </c>
      <c r="S923" s="150" t="s">
        <v>42090</v>
      </c>
      <c r="T923" t="s">
        <v>49</v>
      </c>
    </row>
    <row r="924">
      <c r="A924" s="144" t="s">
        <v>29314</v>
      </c>
      <c r="B924" s="144" t="s">
        <v>934</v>
      </c>
      <c r="C924" s="144" t="s">
        <v>29315</v>
      </c>
      <c r="D924" s="144" t="s">
        <v>936</v>
      </c>
      <c r="E924" s="144" t="s">
        <v>29249</v>
      </c>
      <c r="F924" s="144"/>
      <c r="G924" s="147" t="s">
        <v>29251</v>
      </c>
      <c r="H924" s="147" t="s">
        <v>29316</v>
      </c>
      <c r="I924" s="144" t="s">
        <v>49</v>
      </c>
      <c r="J924" s="148" t="s">
        <v>49</v>
      </c>
      <c r="K924" s="149"/>
      <c r="L924" s="144"/>
      <c r="M924" t="s">
        <v>29317</v>
      </c>
      <c r="N924" t="s">
        <v>42154</v>
      </c>
      <c r="O924" t="s">
        <v>42155</v>
      </c>
      <c r="P924" t="s">
        <v>42154</v>
      </c>
      <c r="Q924" t="s">
        <v>42155</v>
      </c>
      <c r="R924" s="150" t="s">
        <v>42089</v>
      </c>
      <c r="S924" s="150" t="s">
        <v>42090</v>
      </c>
      <c r="T924" t="s">
        <v>49</v>
      </c>
    </row>
    <row r="925">
      <c r="A925" s="144" t="s">
        <v>29336</v>
      </c>
      <c r="B925" s="144" t="s">
        <v>934</v>
      </c>
      <c r="C925" s="144" t="s">
        <v>29337</v>
      </c>
      <c r="D925" s="144" t="s">
        <v>936</v>
      </c>
      <c r="E925" s="144" t="s">
        <v>29249</v>
      </c>
      <c r="F925" s="144"/>
      <c r="G925" s="147" t="s">
        <v>29251</v>
      </c>
      <c r="H925" s="147" t="s">
        <v>29338</v>
      </c>
      <c r="I925" s="144" t="s">
        <v>49</v>
      </c>
      <c r="J925" s="148" t="s">
        <v>49</v>
      </c>
      <c r="K925" s="149"/>
      <c r="L925" s="144"/>
      <c r="M925" t="s">
        <v>29339</v>
      </c>
      <c r="N925" t="s">
        <v>42154</v>
      </c>
      <c r="O925" t="s">
        <v>42155</v>
      </c>
      <c r="P925" t="s">
        <v>42154</v>
      </c>
      <c r="Q925" t="s">
        <v>42155</v>
      </c>
      <c r="R925" s="150" t="s">
        <v>42089</v>
      </c>
      <c r="S925" s="150" t="s">
        <v>42090</v>
      </c>
      <c r="T925" t="s">
        <v>49</v>
      </c>
    </row>
    <row r="926">
      <c r="A926" s="144" t="s">
        <v>29371</v>
      </c>
      <c r="B926" s="144" t="s">
        <v>934</v>
      </c>
      <c r="C926" s="144" t="s">
        <v>13109</v>
      </c>
      <c r="D926" s="144" t="s">
        <v>936</v>
      </c>
      <c r="E926" s="144" t="s">
        <v>29249</v>
      </c>
      <c r="F926" s="144"/>
      <c r="G926" s="147" t="s">
        <v>29251</v>
      </c>
      <c r="H926" s="147" t="s">
        <v>29372</v>
      </c>
      <c r="I926" s="144" t="s">
        <v>16514</v>
      </c>
      <c r="J926" s="148" t="s">
        <v>49</v>
      </c>
      <c r="K926" s="149"/>
      <c r="L926" s="144"/>
      <c r="M926" t="s">
        <v>29373</v>
      </c>
      <c r="N926" t="s">
        <v>42154</v>
      </c>
      <c r="O926" t="s">
        <v>42155</v>
      </c>
      <c r="P926" t="s">
        <v>42154</v>
      </c>
      <c r="Q926" t="s">
        <v>42155</v>
      </c>
      <c r="R926" s="150" t="s">
        <v>42089</v>
      </c>
      <c r="S926" s="150" t="s">
        <v>42090</v>
      </c>
      <c r="T926" t="s">
        <v>49</v>
      </c>
    </row>
    <row r="927">
      <c r="A927" s="144" t="s">
        <v>29386</v>
      </c>
      <c r="B927" s="144" t="s">
        <v>934</v>
      </c>
      <c r="C927" s="144" t="s">
        <v>1054</v>
      </c>
      <c r="D927" s="144" t="s">
        <v>936</v>
      </c>
      <c r="E927" s="144" t="s">
        <v>29249</v>
      </c>
      <c r="F927" s="144"/>
      <c r="G927" s="147" t="s">
        <v>29251</v>
      </c>
      <c r="H927" s="147" t="s">
        <v>29387</v>
      </c>
      <c r="I927" s="144" t="s">
        <v>49</v>
      </c>
      <c r="J927" s="148" t="s">
        <v>11705</v>
      </c>
      <c r="K927" s="149"/>
      <c r="L927" s="144"/>
      <c r="M927" t="s">
        <v>29388</v>
      </c>
      <c r="N927" t="s">
        <v>42154</v>
      </c>
      <c r="O927" t="s">
        <v>42155</v>
      </c>
      <c r="P927" t="s">
        <v>42154</v>
      </c>
      <c r="Q927" t="s">
        <v>42155</v>
      </c>
      <c r="R927" s="150" t="s">
        <v>42089</v>
      </c>
      <c r="S927" s="150" t="s">
        <v>42090</v>
      </c>
      <c r="T927" t="s">
        <v>11705</v>
      </c>
    </row>
    <row r="928">
      <c r="A928" s="144" t="s">
        <v>29395</v>
      </c>
      <c r="B928" s="144" t="s">
        <v>934</v>
      </c>
      <c r="C928" s="144" t="s">
        <v>29396</v>
      </c>
      <c r="D928" s="144" t="s">
        <v>936</v>
      </c>
      <c r="E928" s="144" t="s">
        <v>29249</v>
      </c>
      <c r="F928" s="144"/>
      <c r="G928" s="147" t="s">
        <v>29251</v>
      </c>
      <c r="H928" s="147" t="s">
        <v>29397</v>
      </c>
      <c r="I928" s="144" t="s">
        <v>49</v>
      </c>
      <c r="J928" s="148" t="s">
        <v>49</v>
      </c>
      <c r="K928" s="149"/>
      <c r="L928" s="144"/>
      <c r="M928" t="s">
        <v>29398</v>
      </c>
      <c r="N928" t="s">
        <v>42154</v>
      </c>
      <c r="O928" t="s">
        <v>42155</v>
      </c>
      <c r="P928" t="s">
        <v>42154</v>
      </c>
      <c r="Q928" t="s">
        <v>42155</v>
      </c>
      <c r="R928" s="150" t="s">
        <v>42089</v>
      </c>
      <c r="S928" s="150" t="s">
        <v>42090</v>
      </c>
      <c r="T928" t="s">
        <v>49</v>
      </c>
    </row>
    <row r="929">
      <c r="A929" s="144" t="s">
        <v>29422</v>
      </c>
      <c r="B929" s="144" t="s">
        <v>934</v>
      </c>
      <c r="C929" s="144" t="s">
        <v>29423</v>
      </c>
      <c r="D929" s="144" t="s">
        <v>936</v>
      </c>
      <c r="E929" s="144" t="s">
        <v>29249</v>
      </c>
      <c r="F929" s="144"/>
      <c r="G929" s="147" t="s">
        <v>29251</v>
      </c>
      <c r="H929" s="147" t="s">
        <v>29424</v>
      </c>
      <c r="I929" s="144" t="s">
        <v>49</v>
      </c>
      <c r="J929" s="148" t="s">
        <v>49</v>
      </c>
      <c r="K929" s="149"/>
      <c r="L929" s="144"/>
      <c r="M929" t="s">
        <v>29425</v>
      </c>
      <c r="N929" t="s">
        <v>42154</v>
      </c>
      <c r="O929" t="s">
        <v>42155</v>
      </c>
      <c r="P929" t="s">
        <v>42154</v>
      </c>
      <c r="Q929" t="s">
        <v>42155</v>
      </c>
      <c r="R929" s="150" t="s">
        <v>42089</v>
      </c>
      <c r="S929" s="150" t="s">
        <v>42090</v>
      </c>
      <c r="T929" t="s">
        <v>49</v>
      </c>
    </row>
    <row r="930">
      <c r="A930" s="144" t="s">
        <v>29449</v>
      </c>
      <c r="B930" s="144" t="s">
        <v>934</v>
      </c>
      <c r="C930" s="144" t="s">
        <v>29450</v>
      </c>
      <c r="D930" s="144" t="s">
        <v>936</v>
      </c>
      <c r="E930" s="144" t="s">
        <v>29249</v>
      </c>
      <c r="F930" s="144"/>
      <c r="G930" s="147" t="s">
        <v>29251</v>
      </c>
      <c r="H930" s="147" t="s">
        <v>29451</v>
      </c>
      <c r="I930" s="144" t="s">
        <v>49</v>
      </c>
      <c r="J930" s="148" t="s">
        <v>11705</v>
      </c>
      <c r="K930" s="149"/>
      <c r="L930" s="144"/>
      <c r="M930" t="s">
        <v>29452</v>
      </c>
      <c r="N930" t="s">
        <v>42154</v>
      </c>
      <c r="O930" t="s">
        <v>42155</v>
      </c>
      <c r="P930" t="s">
        <v>42154</v>
      </c>
      <c r="Q930" t="s">
        <v>42155</v>
      </c>
      <c r="R930" s="150" t="s">
        <v>42089</v>
      </c>
      <c r="S930" s="150" t="s">
        <v>42090</v>
      </c>
      <c r="T930" t="s">
        <v>11705</v>
      </c>
    </row>
    <row r="931">
      <c r="A931" s="144" t="s">
        <v>29464</v>
      </c>
      <c r="B931" s="144" t="s">
        <v>934</v>
      </c>
      <c r="C931" s="144" t="s">
        <v>29465</v>
      </c>
      <c r="D931" s="144" t="s">
        <v>936</v>
      </c>
      <c r="E931" s="144" t="s">
        <v>29249</v>
      </c>
      <c r="F931" s="144"/>
      <c r="G931" s="147" t="s">
        <v>29251</v>
      </c>
      <c r="H931" s="147" t="s">
        <v>29466</v>
      </c>
      <c r="I931" s="144" t="s">
        <v>49</v>
      </c>
      <c r="J931" s="148" t="s">
        <v>49</v>
      </c>
      <c r="K931" s="149"/>
      <c r="L931" s="144"/>
      <c r="M931" t="s">
        <v>29467</v>
      </c>
      <c r="N931" t="s">
        <v>42154</v>
      </c>
      <c r="O931" t="s">
        <v>42155</v>
      </c>
      <c r="P931" t="s">
        <v>42154</v>
      </c>
      <c r="Q931" t="s">
        <v>42155</v>
      </c>
      <c r="R931" s="150" t="s">
        <v>42089</v>
      </c>
      <c r="S931" s="150" t="s">
        <v>42090</v>
      </c>
      <c r="T931" t="s">
        <v>49</v>
      </c>
    </row>
    <row r="932">
      <c r="A932" s="144" t="s">
        <v>29495</v>
      </c>
      <c r="B932" s="144" t="s">
        <v>934</v>
      </c>
      <c r="C932" s="144" t="s">
        <v>29496</v>
      </c>
      <c r="D932" s="144" t="s">
        <v>936</v>
      </c>
      <c r="E932" s="144" t="s">
        <v>29249</v>
      </c>
      <c r="F932" s="144"/>
      <c r="G932" s="147" t="s">
        <v>29251</v>
      </c>
      <c r="H932" s="147" t="s">
        <v>29497</v>
      </c>
      <c r="I932" s="144" t="s">
        <v>16514</v>
      </c>
      <c r="J932" s="148" t="s">
        <v>49</v>
      </c>
      <c r="K932" s="149" t="s">
        <v>86</v>
      </c>
      <c r="L932" s="144"/>
      <c r="M932" t="s">
        <v>29498</v>
      </c>
      <c r="N932" t="s">
        <v>42154</v>
      </c>
      <c r="O932" t="s">
        <v>42155</v>
      </c>
      <c r="P932" t="s">
        <v>42154</v>
      </c>
      <c r="Q932" t="s">
        <v>42155</v>
      </c>
      <c r="R932" s="150" t="s">
        <v>42089</v>
      </c>
      <c r="S932" s="150" t="s">
        <v>42090</v>
      </c>
      <c r="T932" t="s">
        <v>49</v>
      </c>
    </row>
    <row r="933">
      <c r="A933" s="144" t="s">
        <v>29508</v>
      </c>
      <c r="B933" s="144" t="s">
        <v>934</v>
      </c>
      <c r="C933" s="144" t="s">
        <v>29509</v>
      </c>
      <c r="D933" s="144" t="s">
        <v>936</v>
      </c>
      <c r="E933" s="144" t="s">
        <v>29249</v>
      </c>
      <c r="F933" s="144"/>
      <c r="G933" s="147" t="s">
        <v>29251</v>
      </c>
      <c r="H933" s="147" t="s">
        <v>29510</v>
      </c>
      <c r="I933" s="144" t="s">
        <v>49</v>
      </c>
      <c r="J933" s="148" t="s">
        <v>49</v>
      </c>
      <c r="K933" s="149"/>
      <c r="L933" s="144"/>
      <c r="M933" t="s">
        <v>29511</v>
      </c>
      <c r="N933" t="s">
        <v>42154</v>
      </c>
      <c r="O933" t="s">
        <v>42155</v>
      </c>
      <c r="P933" t="s">
        <v>42154</v>
      </c>
      <c r="Q933" t="s">
        <v>42155</v>
      </c>
      <c r="R933" s="150" t="s">
        <v>42089</v>
      </c>
      <c r="S933" s="150" t="s">
        <v>42090</v>
      </c>
      <c r="T933" t="s">
        <v>49</v>
      </c>
    </row>
    <row r="934">
      <c r="A934" s="144" t="s">
        <v>29522</v>
      </c>
      <c r="B934" s="144" t="s">
        <v>934</v>
      </c>
      <c r="C934" s="144" t="s">
        <v>973</v>
      </c>
      <c r="D934" s="144" t="s">
        <v>936</v>
      </c>
      <c r="E934" s="144" t="s">
        <v>29249</v>
      </c>
      <c r="F934" s="144"/>
      <c r="G934" s="147" t="s">
        <v>29251</v>
      </c>
      <c r="H934" s="147" t="s">
        <v>29523</v>
      </c>
      <c r="I934" s="144" t="s">
        <v>49</v>
      </c>
      <c r="J934" s="148" t="s">
        <v>49</v>
      </c>
      <c r="K934" s="149"/>
      <c r="L934" s="144"/>
      <c r="M934" t="s">
        <v>29524</v>
      </c>
      <c r="N934" t="s">
        <v>42154</v>
      </c>
      <c r="O934" t="s">
        <v>42155</v>
      </c>
      <c r="P934" t="s">
        <v>42154</v>
      </c>
      <c r="Q934" t="s">
        <v>42155</v>
      </c>
      <c r="R934" s="150" t="s">
        <v>42089</v>
      </c>
      <c r="S934" s="150" t="s">
        <v>42090</v>
      </c>
      <c r="T934" t="s">
        <v>49</v>
      </c>
    </row>
    <row r="935">
      <c r="A935" s="144" t="s">
        <v>29535</v>
      </c>
      <c r="B935" s="144" t="s">
        <v>934</v>
      </c>
      <c r="C935" s="144" t="s">
        <v>29536</v>
      </c>
      <c r="D935" s="144" t="s">
        <v>936</v>
      </c>
      <c r="E935" s="144" t="s">
        <v>29249</v>
      </c>
      <c r="F935" s="144"/>
      <c r="G935" s="147" t="s">
        <v>29251</v>
      </c>
      <c r="H935" s="147" t="s">
        <v>29537</v>
      </c>
      <c r="I935" s="144" t="s">
        <v>16514</v>
      </c>
      <c r="J935" s="148" t="s">
        <v>49</v>
      </c>
      <c r="K935" s="149"/>
      <c r="L935" s="144"/>
      <c r="M935" t="s">
        <v>29538</v>
      </c>
      <c r="N935" t="s">
        <v>42154</v>
      </c>
      <c r="O935" t="s">
        <v>42155</v>
      </c>
      <c r="P935" t="s">
        <v>42154</v>
      </c>
      <c r="Q935" t="s">
        <v>42155</v>
      </c>
      <c r="R935" s="150" t="s">
        <v>42089</v>
      </c>
      <c r="S935" s="150" t="s">
        <v>42090</v>
      </c>
      <c r="T935" t="s">
        <v>49</v>
      </c>
    </row>
    <row r="936">
      <c r="A936" s="144" t="s">
        <v>29572</v>
      </c>
      <c r="B936" s="144" t="s">
        <v>934</v>
      </c>
      <c r="C936" s="154" t="s">
        <v>29573</v>
      </c>
      <c r="D936" s="152" t="s">
        <v>936</v>
      </c>
      <c r="E936" s="144" t="s">
        <v>29249</v>
      </c>
      <c r="F936" s="152"/>
      <c r="G936" s="147" t="s">
        <v>29251</v>
      </c>
      <c r="H936" s="155">
        <v>113333.0</v>
      </c>
      <c r="I936" s="156" t="s">
        <v>16514</v>
      </c>
      <c r="J936" s="148" t="s">
        <v>49</v>
      </c>
      <c r="K936" s="149"/>
      <c r="L936" s="157"/>
      <c r="M936" t="s">
        <v>29574</v>
      </c>
      <c r="N936" t="s">
        <v>42154</v>
      </c>
      <c r="O936" t="s">
        <v>42155</v>
      </c>
      <c r="P936" t="s">
        <v>42154</v>
      </c>
      <c r="Q936" t="s">
        <v>42155</v>
      </c>
      <c r="R936" s="150" t="s">
        <v>42089</v>
      </c>
      <c r="S936" s="150" t="s">
        <v>42090</v>
      </c>
      <c r="T936" t="s">
        <v>49</v>
      </c>
    </row>
    <row r="937">
      <c r="A937" s="144" t="s">
        <v>29596</v>
      </c>
      <c r="B937" s="144" t="s">
        <v>934</v>
      </c>
      <c r="C937" s="144" t="s">
        <v>29597</v>
      </c>
      <c r="D937" s="144" t="s">
        <v>936</v>
      </c>
      <c r="E937" s="144" t="s">
        <v>29249</v>
      </c>
      <c r="F937" s="144"/>
      <c r="G937" s="147" t="s">
        <v>29251</v>
      </c>
      <c r="H937" s="147" t="s">
        <v>29598</v>
      </c>
      <c r="I937" s="144" t="s">
        <v>49</v>
      </c>
      <c r="J937" s="148" t="s">
        <v>49</v>
      </c>
      <c r="K937" s="149"/>
      <c r="L937" s="144"/>
      <c r="M937" t="s">
        <v>29599</v>
      </c>
      <c r="N937" t="s">
        <v>42154</v>
      </c>
      <c r="O937" t="s">
        <v>42155</v>
      </c>
      <c r="P937" t="s">
        <v>42154</v>
      </c>
      <c r="Q937" t="s">
        <v>42155</v>
      </c>
      <c r="R937" s="150" t="s">
        <v>42089</v>
      </c>
      <c r="S937" s="150" t="s">
        <v>42090</v>
      </c>
      <c r="T937" t="s">
        <v>49</v>
      </c>
    </row>
    <row r="938">
      <c r="A938" s="144" t="s">
        <v>29608</v>
      </c>
      <c r="B938" s="144" t="s">
        <v>934</v>
      </c>
      <c r="C938" s="144" t="s">
        <v>29609</v>
      </c>
      <c r="D938" s="144" t="s">
        <v>936</v>
      </c>
      <c r="E938" s="144" t="s">
        <v>29249</v>
      </c>
      <c r="F938" s="144"/>
      <c r="G938" s="147" t="s">
        <v>29251</v>
      </c>
      <c r="H938" s="147" t="s">
        <v>29610</v>
      </c>
      <c r="I938" s="144" t="s">
        <v>49</v>
      </c>
      <c r="J938" s="148" t="s">
        <v>49</v>
      </c>
      <c r="K938" s="149"/>
      <c r="L938" s="144"/>
      <c r="M938" t="s">
        <v>29611</v>
      </c>
      <c r="N938" t="s">
        <v>42154</v>
      </c>
      <c r="O938" t="s">
        <v>42155</v>
      </c>
      <c r="P938" t="s">
        <v>42154</v>
      </c>
      <c r="Q938" t="s">
        <v>42155</v>
      </c>
      <c r="R938" s="150" t="s">
        <v>42089</v>
      </c>
      <c r="S938" s="150" t="s">
        <v>42090</v>
      </c>
      <c r="T938" t="s">
        <v>49</v>
      </c>
    </row>
    <row r="939">
      <c r="A939" s="144" t="s">
        <v>29628</v>
      </c>
      <c r="B939" s="144" t="s">
        <v>934</v>
      </c>
      <c r="C939" s="144" t="s">
        <v>29629</v>
      </c>
      <c r="D939" s="144" t="s">
        <v>936</v>
      </c>
      <c r="E939" s="144" t="s">
        <v>29249</v>
      </c>
      <c r="F939" s="144"/>
      <c r="G939" s="147" t="s">
        <v>29251</v>
      </c>
      <c r="H939" s="147" t="s">
        <v>29630</v>
      </c>
      <c r="I939" s="144" t="s">
        <v>16514</v>
      </c>
      <c r="J939" s="148" t="s">
        <v>49</v>
      </c>
      <c r="K939" s="149"/>
      <c r="L939" s="144"/>
      <c r="M939" t="s">
        <v>29631</v>
      </c>
      <c r="N939" t="s">
        <v>42154</v>
      </c>
      <c r="O939" t="s">
        <v>42155</v>
      </c>
      <c r="P939" t="s">
        <v>42154</v>
      </c>
      <c r="Q939" t="s">
        <v>42155</v>
      </c>
      <c r="R939" s="150" t="s">
        <v>42089</v>
      </c>
      <c r="S939" s="150" t="s">
        <v>42090</v>
      </c>
      <c r="T939" t="s">
        <v>49</v>
      </c>
    </row>
    <row r="940">
      <c r="A940" s="144" t="s">
        <v>29649</v>
      </c>
      <c r="B940" s="144" t="s">
        <v>934</v>
      </c>
      <c r="C940" s="144" t="s">
        <v>1054</v>
      </c>
      <c r="D940" s="144" t="s">
        <v>936</v>
      </c>
      <c r="E940" s="144" t="s">
        <v>29249</v>
      </c>
      <c r="F940" s="144"/>
      <c r="G940" s="147" t="s">
        <v>29251</v>
      </c>
      <c r="H940" s="147" t="s">
        <v>29650</v>
      </c>
      <c r="I940" s="144" t="s">
        <v>16514</v>
      </c>
      <c r="J940" s="148" t="s">
        <v>11705</v>
      </c>
      <c r="K940" s="149"/>
      <c r="L940" s="144"/>
      <c r="M940" t="s">
        <v>29651</v>
      </c>
      <c r="N940" t="s">
        <v>42154</v>
      </c>
      <c r="O940" t="s">
        <v>42155</v>
      </c>
      <c r="P940" t="s">
        <v>42154</v>
      </c>
      <c r="Q940" t="s">
        <v>42155</v>
      </c>
      <c r="R940" s="150" t="s">
        <v>42089</v>
      </c>
      <c r="S940" s="150" t="s">
        <v>42090</v>
      </c>
      <c r="T940" t="s">
        <v>49</v>
      </c>
    </row>
    <row r="941">
      <c r="A941" s="144" t="s">
        <v>29684</v>
      </c>
      <c r="B941" s="144" t="s">
        <v>934</v>
      </c>
      <c r="C941" s="144" t="s">
        <v>1099</v>
      </c>
      <c r="D941" s="144" t="s">
        <v>936</v>
      </c>
      <c r="E941" s="144" t="s">
        <v>29249</v>
      </c>
      <c r="F941" s="144"/>
      <c r="G941" s="147" t="s">
        <v>29251</v>
      </c>
      <c r="H941" s="147" t="s">
        <v>29685</v>
      </c>
      <c r="I941" s="144" t="s">
        <v>49</v>
      </c>
      <c r="J941" s="148" t="s">
        <v>49</v>
      </c>
      <c r="K941" s="149"/>
      <c r="L941" s="144"/>
      <c r="M941" t="s">
        <v>29686</v>
      </c>
      <c r="N941" t="s">
        <v>42154</v>
      </c>
      <c r="O941" t="s">
        <v>42155</v>
      </c>
      <c r="P941" t="s">
        <v>42154</v>
      </c>
      <c r="Q941" t="s">
        <v>42155</v>
      </c>
      <c r="R941" s="150" t="s">
        <v>42089</v>
      </c>
      <c r="S941" s="150" t="s">
        <v>42090</v>
      </c>
      <c r="T941" t="s">
        <v>49</v>
      </c>
    </row>
    <row r="942">
      <c r="A942" s="144" t="s">
        <v>29699</v>
      </c>
      <c r="B942" s="144" t="s">
        <v>934</v>
      </c>
      <c r="C942" s="144" t="s">
        <v>29115</v>
      </c>
      <c r="D942" s="144" t="s">
        <v>936</v>
      </c>
      <c r="E942" s="144" t="s">
        <v>29249</v>
      </c>
      <c r="F942" s="144"/>
      <c r="G942" s="147" t="s">
        <v>29251</v>
      </c>
      <c r="H942" s="147" t="s">
        <v>29700</v>
      </c>
      <c r="I942" s="144" t="s">
        <v>16514</v>
      </c>
      <c r="J942" s="148" t="s">
        <v>11705</v>
      </c>
      <c r="K942" s="149"/>
      <c r="L942" s="144"/>
      <c r="M942" t="s">
        <v>29701</v>
      </c>
      <c r="N942" t="s">
        <v>42154</v>
      </c>
      <c r="O942" t="s">
        <v>42155</v>
      </c>
      <c r="P942" t="s">
        <v>42154</v>
      </c>
      <c r="Q942" t="s">
        <v>42155</v>
      </c>
      <c r="R942" s="150" t="s">
        <v>42089</v>
      </c>
      <c r="S942" s="150" t="s">
        <v>42090</v>
      </c>
      <c r="T942" t="s">
        <v>49</v>
      </c>
    </row>
    <row r="943">
      <c r="A943" s="144" t="s">
        <v>29718</v>
      </c>
      <c r="B943" s="144" t="s">
        <v>934</v>
      </c>
      <c r="C943" s="144" t="s">
        <v>29719</v>
      </c>
      <c r="D943" s="144" t="s">
        <v>936</v>
      </c>
      <c r="E943" s="144" t="s">
        <v>29249</v>
      </c>
      <c r="F943" s="144"/>
      <c r="G943" s="147" t="s">
        <v>29251</v>
      </c>
      <c r="H943" s="147" t="s">
        <v>29720</v>
      </c>
      <c r="I943" s="144" t="s">
        <v>49</v>
      </c>
      <c r="J943" s="148" t="s">
        <v>49</v>
      </c>
      <c r="K943" s="149"/>
      <c r="L943" s="144"/>
      <c r="M943" t="s">
        <v>29721</v>
      </c>
      <c r="N943" t="s">
        <v>42154</v>
      </c>
      <c r="O943" t="s">
        <v>42155</v>
      </c>
      <c r="P943" t="s">
        <v>42154</v>
      </c>
      <c r="Q943" t="s">
        <v>42155</v>
      </c>
      <c r="R943" s="150" t="s">
        <v>42089</v>
      </c>
      <c r="S943" s="150" t="s">
        <v>42090</v>
      </c>
      <c r="T943" t="s">
        <v>49</v>
      </c>
    </row>
    <row r="944">
      <c r="A944" s="144" t="s">
        <v>29739</v>
      </c>
      <c r="B944" s="144" t="s">
        <v>934</v>
      </c>
      <c r="C944" s="144" t="s">
        <v>29740</v>
      </c>
      <c r="D944" s="144" t="s">
        <v>936</v>
      </c>
      <c r="E944" s="144" t="s">
        <v>29249</v>
      </c>
      <c r="F944" s="144"/>
      <c r="G944" s="147" t="s">
        <v>29251</v>
      </c>
      <c r="H944" s="147" t="s">
        <v>29741</v>
      </c>
      <c r="I944" s="144" t="s">
        <v>49</v>
      </c>
      <c r="J944" s="148" t="s">
        <v>49</v>
      </c>
      <c r="K944" s="149"/>
      <c r="L944" s="144"/>
      <c r="M944" t="s">
        <v>29742</v>
      </c>
      <c r="N944" t="s">
        <v>42154</v>
      </c>
      <c r="O944" t="s">
        <v>42155</v>
      </c>
      <c r="P944" t="s">
        <v>42154</v>
      </c>
      <c r="Q944" t="s">
        <v>42155</v>
      </c>
      <c r="R944" s="150" t="s">
        <v>42089</v>
      </c>
      <c r="S944" s="150" t="s">
        <v>42090</v>
      </c>
      <c r="T944" t="s">
        <v>49</v>
      </c>
    </row>
    <row r="945">
      <c r="A945" s="151" t="s">
        <v>29780</v>
      </c>
      <c r="B945" s="151" t="s">
        <v>934</v>
      </c>
      <c r="C945" s="161" t="s">
        <v>29781</v>
      </c>
      <c r="D945" s="152" t="s">
        <v>936</v>
      </c>
      <c r="E945" s="144" t="s">
        <v>29249</v>
      </c>
      <c r="F945" s="152"/>
      <c r="G945" s="147" t="s">
        <v>29251</v>
      </c>
      <c r="H945" s="153">
        <v>117195.0</v>
      </c>
      <c r="I945" s="161" t="s">
        <v>16514</v>
      </c>
      <c r="J945" s="148" t="s">
        <v>49</v>
      </c>
      <c r="K945" s="149"/>
      <c r="L945" s="163"/>
      <c r="M945" t="s">
        <v>29782</v>
      </c>
      <c r="N945" t="s">
        <v>42154</v>
      </c>
      <c r="O945" t="s">
        <v>42155</v>
      </c>
      <c r="P945" t="s">
        <v>42154</v>
      </c>
      <c r="Q945" t="s">
        <v>42155</v>
      </c>
      <c r="R945" s="150" t="s">
        <v>42089</v>
      </c>
      <c r="S945" s="150" t="s">
        <v>42090</v>
      </c>
      <c r="T945" t="s">
        <v>49</v>
      </c>
    </row>
    <row r="946">
      <c r="A946" s="144" t="s">
        <v>29793</v>
      </c>
      <c r="B946" s="144" t="s">
        <v>934</v>
      </c>
      <c r="C946" s="144" t="s">
        <v>1141</v>
      </c>
      <c r="D946" s="144" t="s">
        <v>936</v>
      </c>
      <c r="E946" s="144" t="s">
        <v>29249</v>
      </c>
      <c r="F946" s="144"/>
      <c r="G946" s="147" t="s">
        <v>29251</v>
      </c>
      <c r="H946" s="147" t="s">
        <v>29794</v>
      </c>
      <c r="I946" s="144" t="s">
        <v>49</v>
      </c>
      <c r="J946" s="148" t="s">
        <v>49</v>
      </c>
      <c r="K946" s="149"/>
      <c r="L946" s="144"/>
      <c r="M946" t="s">
        <v>29795</v>
      </c>
      <c r="N946" t="s">
        <v>42154</v>
      </c>
      <c r="O946" t="s">
        <v>42155</v>
      </c>
      <c r="P946" t="s">
        <v>42154</v>
      </c>
      <c r="Q946" t="s">
        <v>42155</v>
      </c>
      <c r="R946" s="150" t="s">
        <v>42089</v>
      </c>
      <c r="S946" s="150" t="s">
        <v>42090</v>
      </c>
      <c r="T946" t="s">
        <v>49</v>
      </c>
    </row>
    <row r="947">
      <c r="A947" s="144" t="s">
        <v>29828</v>
      </c>
      <c r="B947" s="144" t="s">
        <v>934</v>
      </c>
      <c r="C947" s="144" t="s">
        <v>13373</v>
      </c>
      <c r="D947" s="144" t="s">
        <v>936</v>
      </c>
      <c r="E947" s="144" t="s">
        <v>29249</v>
      </c>
      <c r="F947" s="144"/>
      <c r="G947" s="147" t="s">
        <v>29251</v>
      </c>
      <c r="H947" s="147" t="s">
        <v>29829</v>
      </c>
      <c r="I947" s="144" t="s">
        <v>49</v>
      </c>
      <c r="J947" s="148" t="s">
        <v>49</v>
      </c>
      <c r="K947" s="149"/>
      <c r="L947" s="144"/>
      <c r="M947" t="s">
        <v>29830</v>
      </c>
      <c r="N947" t="s">
        <v>42154</v>
      </c>
      <c r="O947" t="s">
        <v>42155</v>
      </c>
      <c r="P947" t="s">
        <v>42154</v>
      </c>
      <c r="Q947" t="s">
        <v>42155</v>
      </c>
      <c r="R947" s="150" t="s">
        <v>42089</v>
      </c>
      <c r="S947" s="150" t="s">
        <v>42090</v>
      </c>
      <c r="T947" t="s">
        <v>49</v>
      </c>
    </row>
    <row r="948">
      <c r="A948" s="144" t="s">
        <v>29840</v>
      </c>
      <c r="B948" s="144" t="s">
        <v>934</v>
      </c>
      <c r="C948" s="144" t="s">
        <v>29841</v>
      </c>
      <c r="D948" s="144" t="s">
        <v>936</v>
      </c>
      <c r="E948" s="144" t="s">
        <v>29249</v>
      </c>
      <c r="F948" s="144"/>
      <c r="G948" s="147" t="s">
        <v>29251</v>
      </c>
      <c r="H948" s="147" t="s">
        <v>29842</v>
      </c>
      <c r="I948" s="144" t="s">
        <v>49</v>
      </c>
      <c r="J948" s="148" t="s">
        <v>49</v>
      </c>
      <c r="K948" s="149"/>
      <c r="L948" s="144"/>
      <c r="M948" t="s">
        <v>29843</v>
      </c>
      <c r="N948" t="s">
        <v>42154</v>
      </c>
      <c r="O948" t="s">
        <v>42155</v>
      </c>
      <c r="P948" t="s">
        <v>42154</v>
      </c>
      <c r="Q948" t="s">
        <v>42155</v>
      </c>
      <c r="R948" s="150" t="s">
        <v>42089</v>
      </c>
      <c r="S948" s="150" t="s">
        <v>42090</v>
      </c>
      <c r="T948" t="s">
        <v>49</v>
      </c>
    </row>
    <row r="949">
      <c r="A949" s="144" t="s">
        <v>29853</v>
      </c>
      <c r="B949" s="144" t="s">
        <v>934</v>
      </c>
      <c r="C949" s="144" t="s">
        <v>29854</v>
      </c>
      <c r="D949" s="144" t="s">
        <v>936</v>
      </c>
      <c r="E949" s="144" t="s">
        <v>29249</v>
      </c>
      <c r="F949" s="144"/>
      <c r="G949" s="147" t="s">
        <v>29251</v>
      </c>
      <c r="H949" s="147" t="s">
        <v>29855</v>
      </c>
      <c r="I949" s="144" t="s">
        <v>49</v>
      </c>
      <c r="J949" s="148" t="s">
        <v>49</v>
      </c>
      <c r="K949" s="149"/>
      <c r="L949" s="144"/>
      <c r="M949" t="s">
        <v>29856</v>
      </c>
      <c r="N949" t="s">
        <v>42154</v>
      </c>
      <c r="O949" t="s">
        <v>42155</v>
      </c>
      <c r="P949" t="s">
        <v>42154</v>
      </c>
      <c r="Q949" t="s">
        <v>42155</v>
      </c>
      <c r="R949" s="150" t="s">
        <v>42089</v>
      </c>
      <c r="S949" s="150" t="s">
        <v>42090</v>
      </c>
      <c r="T949" t="s">
        <v>49</v>
      </c>
    </row>
    <row r="950">
      <c r="A950" s="144" t="s">
        <v>29884</v>
      </c>
      <c r="B950" s="144" t="s">
        <v>934</v>
      </c>
      <c r="C950" s="144" t="s">
        <v>29885</v>
      </c>
      <c r="D950" s="144" t="s">
        <v>936</v>
      </c>
      <c r="E950" s="144" t="s">
        <v>29249</v>
      </c>
      <c r="F950" s="144"/>
      <c r="G950" s="147" t="s">
        <v>29251</v>
      </c>
      <c r="H950" s="147" t="s">
        <v>29886</v>
      </c>
      <c r="I950" s="144" t="s">
        <v>49</v>
      </c>
      <c r="J950" s="148" t="s">
        <v>49</v>
      </c>
      <c r="K950" s="149"/>
      <c r="L950" s="144"/>
      <c r="M950" t="s">
        <v>29887</v>
      </c>
      <c r="N950" t="s">
        <v>42154</v>
      </c>
      <c r="O950" t="s">
        <v>42155</v>
      </c>
      <c r="P950" t="s">
        <v>42154</v>
      </c>
      <c r="Q950" t="s">
        <v>42155</v>
      </c>
      <c r="R950" s="150" t="s">
        <v>42089</v>
      </c>
      <c r="S950" s="150" t="s">
        <v>42090</v>
      </c>
      <c r="T950" t="s">
        <v>49</v>
      </c>
    </row>
    <row r="951">
      <c r="A951" s="144" t="s">
        <v>29905</v>
      </c>
      <c r="B951" s="144" t="s">
        <v>934</v>
      </c>
      <c r="C951" s="144" t="s">
        <v>29906</v>
      </c>
      <c r="D951" s="144" t="s">
        <v>936</v>
      </c>
      <c r="E951" s="144" t="s">
        <v>29249</v>
      </c>
      <c r="F951" s="144"/>
      <c r="G951" s="147" t="s">
        <v>29251</v>
      </c>
      <c r="H951" s="147" t="s">
        <v>29907</v>
      </c>
      <c r="I951" s="144" t="s">
        <v>49</v>
      </c>
      <c r="J951" s="148" t="s">
        <v>49</v>
      </c>
      <c r="K951" s="149"/>
      <c r="L951" s="144"/>
      <c r="M951" t="s">
        <v>29908</v>
      </c>
      <c r="N951" t="s">
        <v>42154</v>
      </c>
      <c r="O951" t="s">
        <v>42155</v>
      </c>
      <c r="P951" t="s">
        <v>42154</v>
      </c>
      <c r="Q951" t="s">
        <v>42155</v>
      </c>
      <c r="R951" s="150" t="s">
        <v>42089</v>
      </c>
      <c r="S951" s="150" t="s">
        <v>42090</v>
      </c>
      <c r="T951" t="s">
        <v>49</v>
      </c>
    </row>
    <row r="952">
      <c r="A952" s="144" t="s">
        <v>29928</v>
      </c>
      <c r="B952" s="144" t="s">
        <v>934</v>
      </c>
      <c r="C952" s="144" t="s">
        <v>29929</v>
      </c>
      <c r="D952" s="144" t="s">
        <v>936</v>
      </c>
      <c r="E952" s="144" t="s">
        <v>29249</v>
      </c>
      <c r="F952" s="144"/>
      <c r="G952" s="147" t="s">
        <v>29251</v>
      </c>
      <c r="H952" s="147" t="s">
        <v>29930</v>
      </c>
      <c r="I952" s="144" t="s">
        <v>49</v>
      </c>
      <c r="J952" s="148" t="s">
        <v>11705</v>
      </c>
      <c r="K952" s="149"/>
      <c r="L952" s="144"/>
      <c r="M952" t="s">
        <v>29931</v>
      </c>
      <c r="N952" t="s">
        <v>42154</v>
      </c>
      <c r="O952" t="s">
        <v>42155</v>
      </c>
      <c r="P952" t="s">
        <v>42154</v>
      </c>
      <c r="Q952" t="s">
        <v>42155</v>
      </c>
      <c r="R952" s="150" t="s">
        <v>42089</v>
      </c>
      <c r="S952" s="150" t="s">
        <v>42090</v>
      </c>
      <c r="T952" t="s">
        <v>11705</v>
      </c>
    </row>
    <row r="953">
      <c r="A953" s="144" t="s">
        <v>29968</v>
      </c>
      <c r="B953" s="144" t="s">
        <v>934</v>
      </c>
      <c r="C953" s="144" t="s">
        <v>13394</v>
      </c>
      <c r="D953" s="144" t="s">
        <v>936</v>
      </c>
      <c r="E953" s="144" t="s">
        <v>29249</v>
      </c>
      <c r="F953" s="144"/>
      <c r="G953" s="147" t="s">
        <v>29251</v>
      </c>
      <c r="H953" s="147" t="s">
        <v>29969</v>
      </c>
      <c r="I953" s="144" t="s">
        <v>49</v>
      </c>
      <c r="J953" s="148" t="s">
        <v>49</v>
      </c>
      <c r="K953" s="149"/>
      <c r="L953" s="144"/>
      <c r="M953" t="s">
        <v>29970</v>
      </c>
      <c r="N953" t="s">
        <v>42154</v>
      </c>
      <c r="O953" t="s">
        <v>42155</v>
      </c>
      <c r="P953" t="s">
        <v>42154</v>
      </c>
      <c r="Q953" t="s">
        <v>42155</v>
      </c>
      <c r="R953" s="150" t="s">
        <v>42089</v>
      </c>
      <c r="S953" s="150" t="s">
        <v>42090</v>
      </c>
      <c r="T953" t="s">
        <v>49</v>
      </c>
    </row>
    <row r="954">
      <c r="A954" s="144" t="s">
        <v>29977</v>
      </c>
      <c r="B954" s="144" t="s">
        <v>934</v>
      </c>
      <c r="C954" s="144" t="s">
        <v>19406</v>
      </c>
      <c r="D954" s="144" t="s">
        <v>936</v>
      </c>
      <c r="E954" s="144" t="s">
        <v>29249</v>
      </c>
      <c r="F954" s="144"/>
      <c r="G954" s="147" t="s">
        <v>29251</v>
      </c>
      <c r="H954" s="147" t="s">
        <v>29978</v>
      </c>
      <c r="I954" s="144" t="s">
        <v>49</v>
      </c>
      <c r="J954" s="148" t="s">
        <v>49</v>
      </c>
      <c r="K954" s="149"/>
      <c r="L954" s="144"/>
      <c r="M954" t="s">
        <v>29979</v>
      </c>
      <c r="N954" t="s">
        <v>42154</v>
      </c>
      <c r="O954" t="s">
        <v>42155</v>
      </c>
      <c r="P954" t="s">
        <v>42154</v>
      </c>
      <c r="Q954" t="s">
        <v>42155</v>
      </c>
      <c r="R954" s="150" t="s">
        <v>42089</v>
      </c>
      <c r="S954" s="150" t="s">
        <v>42090</v>
      </c>
      <c r="T954" t="s">
        <v>49</v>
      </c>
    </row>
    <row r="955">
      <c r="A955" s="144" t="s">
        <v>29989</v>
      </c>
      <c r="B955" s="144" t="s">
        <v>934</v>
      </c>
      <c r="C955" s="144" t="s">
        <v>29990</v>
      </c>
      <c r="D955" s="144" t="s">
        <v>936</v>
      </c>
      <c r="E955" s="144" t="s">
        <v>29249</v>
      </c>
      <c r="F955" s="144"/>
      <c r="G955" s="147" t="s">
        <v>29251</v>
      </c>
      <c r="H955" s="147" t="s">
        <v>29991</v>
      </c>
      <c r="I955" s="144" t="s">
        <v>16514</v>
      </c>
      <c r="J955" s="148" t="s">
        <v>49</v>
      </c>
      <c r="K955" s="149"/>
      <c r="L955" s="144"/>
      <c r="M955" t="s">
        <v>29992</v>
      </c>
      <c r="N955" t="s">
        <v>42154</v>
      </c>
      <c r="O955" t="s">
        <v>42155</v>
      </c>
      <c r="P955" t="s">
        <v>42154</v>
      </c>
      <c r="Q955" t="s">
        <v>42155</v>
      </c>
      <c r="R955" s="150" t="s">
        <v>42089</v>
      </c>
      <c r="S955" s="150" t="s">
        <v>42090</v>
      </c>
      <c r="T955" t="s">
        <v>49</v>
      </c>
    </row>
    <row r="956">
      <c r="A956" s="144" t="s">
        <v>30003</v>
      </c>
      <c r="B956" s="144" t="s">
        <v>934</v>
      </c>
      <c r="C956" s="144" t="s">
        <v>935</v>
      </c>
      <c r="D956" s="144" t="s">
        <v>936</v>
      </c>
      <c r="E956" s="144" t="s">
        <v>29249</v>
      </c>
      <c r="F956" s="144"/>
      <c r="G956" s="147" t="s">
        <v>29251</v>
      </c>
      <c r="H956" s="147" t="s">
        <v>30004</v>
      </c>
      <c r="I956" s="144" t="s">
        <v>49</v>
      </c>
      <c r="J956" s="148" t="s">
        <v>49</v>
      </c>
      <c r="K956" s="149"/>
      <c r="L956" s="144"/>
      <c r="M956" t="s">
        <v>30005</v>
      </c>
      <c r="N956" t="s">
        <v>42154</v>
      </c>
      <c r="O956" t="s">
        <v>42155</v>
      </c>
      <c r="P956" t="s">
        <v>42154</v>
      </c>
      <c r="Q956" t="s">
        <v>42155</v>
      </c>
      <c r="R956" s="150" t="s">
        <v>42089</v>
      </c>
      <c r="S956" s="150" t="s">
        <v>42090</v>
      </c>
      <c r="T956" t="s">
        <v>49</v>
      </c>
    </row>
    <row r="957">
      <c r="A957" s="144" t="s">
        <v>30030</v>
      </c>
      <c r="B957" s="144" t="s">
        <v>934</v>
      </c>
      <c r="C957" s="144" t="s">
        <v>1249</v>
      </c>
      <c r="D957" s="144" t="s">
        <v>936</v>
      </c>
      <c r="E957" s="144" t="s">
        <v>29249</v>
      </c>
      <c r="F957" s="144"/>
      <c r="G957" s="147" t="s">
        <v>29251</v>
      </c>
      <c r="H957" s="147" t="s">
        <v>30031</v>
      </c>
      <c r="I957" s="144" t="s">
        <v>49</v>
      </c>
      <c r="J957" s="148" t="s">
        <v>49</v>
      </c>
      <c r="K957" s="149"/>
      <c r="L957" s="144"/>
      <c r="M957" t="s">
        <v>30032</v>
      </c>
      <c r="N957" t="s">
        <v>42154</v>
      </c>
      <c r="O957" t="s">
        <v>42155</v>
      </c>
      <c r="P957" t="s">
        <v>42154</v>
      </c>
      <c r="Q957" t="s">
        <v>42155</v>
      </c>
      <c r="R957" s="150" t="s">
        <v>42089</v>
      </c>
      <c r="S957" s="150" t="s">
        <v>42090</v>
      </c>
      <c r="T957" t="s">
        <v>49</v>
      </c>
    </row>
    <row r="958">
      <c r="A958" s="144" t="s">
        <v>30060</v>
      </c>
      <c r="B958" s="144" t="s">
        <v>934</v>
      </c>
      <c r="C958" s="144" t="s">
        <v>30061</v>
      </c>
      <c r="D958" s="144" t="s">
        <v>936</v>
      </c>
      <c r="E958" s="144" t="s">
        <v>29249</v>
      </c>
      <c r="F958" s="144"/>
      <c r="G958" s="147" t="s">
        <v>29251</v>
      </c>
      <c r="H958" s="147" t="s">
        <v>30062</v>
      </c>
      <c r="I958" s="144" t="s">
        <v>16514</v>
      </c>
      <c r="J958" s="148" t="s">
        <v>11705</v>
      </c>
      <c r="K958" s="149"/>
      <c r="L958" s="144"/>
      <c r="M958" t="s">
        <v>30063</v>
      </c>
      <c r="N958" t="s">
        <v>42154</v>
      </c>
      <c r="O958" t="s">
        <v>42155</v>
      </c>
      <c r="P958" t="s">
        <v>42154</v>
      </c>
      <c r="Q958" t="s">
        <v>42155</v>
      </c>
      <c r="R958" s="150" t="s">
        <v>42089</v>
      </c>
      <c r="S958" s="150" t="s">
        <v>42090</v>
      </c>
      <c r="T958" t="s">
        <v>49</v>
      </c>
    </row>
    <row r="959">
      <c r="A959" s="144" t="s">
        <v>30086</v>
      </c>
      <c r="B959" s="144" t="s">
        <v>934</v>
      </c>
      <c r="C959" s="144" t="s">
        <v>30087</v>
      </c>
      <c r="D959" s="144" t="s">
        <v>936</v>
      </c>
      <c r="E959" s="144" t="s">
        <v>29249</v>
      </c>
      <c r="F959" s="144"/>
      <c r="G959" s="147" t="s">
        <v>29251</v>
      </c>
      <c r="H959" s="147" t="s">
        <v>30088</v>
      </c>
      <c r="I959" s="144" t="s">
        <v>49</v>
      </c>
      <c r="J959" s="148" t="s">
        <v>11705</v>
      </c>
      <c r="K959" s="149"/>
      <c r="L959" s="144"/>
      <c r="M959" t="s">
        <v>30089</v>
      </c>
      <c r="N959" t="s">
        <v>42154</v>
      </c>
      <c r="O959" t="s">
        <v>42155</v>
      </c>
      <c r="P959" t="s">
        <v>42154</v>
      </c>
      <c r="Q959" t="s">
        <v>42155</v>
      </c>
      <c r="R959" s="150" t="s">
        <v>42089</v>
      </c>
      <c r="S959" s="150" t="s">
        <v>42090</v>
      </c>
      <c r="T959" t="s">
        <v>11705</v>
      </c>
    </row>
    <row r="960">
      <c r="A960" s="144" t="s">
        <v>30102</v>
      </c>
      <c r="B960" s="144" t="s">
        <v>934</v>
      </c>
      <c r="C960" s="144" t="s">
        <v>1739</v>
      </c>
      <c r="D960" s="144" t="s">
        <v>936</v>
      </c>
      <c r="E960" s="144" t="s">
        <v>29249</v>
      </c>
      <c r="F960" s="144"/>
      <c r="G960" s="147" t="s">
        <v>29251</v>
      </c>
      <c r="H960" s="147" t="s">
        <v>30103</v>
      </c>
      <c r="I960" s="144" t="s">
        <v>49</v>
      </c>
      <c r="J960" s="148" t="s">
        <v>49</v>
      </c>
      <c r="K960" s="149"/>
      <c r="L960" s="144"/>
      <c r="M960" t="s">
        <v>30104</v>
      </c>
      <c r="N960" t="s">
        <v>42154</v>
      </c>
      <c r="O960" t="s">
        <v>42155</v>
      </c>
      <c r="P960" t="s">
        <v>42154</v>
      </c>
      <c r="Q960" t="s">
        <v>42155</v>
      </c>
      <c r="R960" s="150" t="s">
        <v>42089</v>
      </c>
      <c r="S960" s="150" t="s">
        <v>42090</v>
      </c>
      <c r="T960" t="s">
        <v>49</v>
      </c>
    </row>
    <row r="961">
      <c r="A961" s="144" t="s">
        <v>30144</v>
      </c>
      <c r="B961" s="144" t="s">
        <v>934</v>
      </c>
      <c r="C961" s="144" t="s">
        <v>1934</v>
      </c>
      <c r="D961" s="144" t="s">
        <v>936</v>
      </c>
      <c r="E961" s="144" t="s">
        <v>29249</v>
      </c>
      <c r="F961" s="144"/>
      <c r="G961" s="147" t="s">
        <v>29251</v>
      </c>
      <c r="H961" s="147" t="s">
        <v>30145</v>
      </c>
      <c r="I961" s="144" t="s">
        <v>49</v>
      </c>
      <c r="J961" s="148" t="s">
        <v>49</v>
      </c>
      <c r="K961" s="149"/>
      <c r="L961" s="144"/>
      <c r="M961" t="s">
        <v>30146</v>
      </c>
      <c r="N961" t="s">
        <v>42154</v>
      </c>
      <c r="O961" t="s">
        <v>42155</v>
      </c>
      <c r="P961" t="s">
        <v>42154</v>
      </c>
      <c r="Q961" t="s">
        <v>42155</v>
      </c>
      <c r="R961" s="150" t="s">
        <v>42089</v>
      </c>
      <c r="S961" s="150" t="s">
        <v>42090</v>
      </c>
      <c r="T961" t="s">
        <v>49</v>
      </c>
    </row>
    <row r="962">
      <c r="A962" s="144" t="s">
        <v>30156</v>
      </c>
      <c r="B962" s="144" t="s">
        <v>934</v>
      </c>
      <c r="C962" s="144" t="s">
        <v>1362</v>
      </c>
      <c r="D962" s="144" t="s">
        <v>936</v>
      </c>
      <c r="E962" s="144" t="s">
        <v>29249</v>
      </c>
      <c r="F962" s="144"/>
      <c r="G962" s="147" t="s">
        <v>29251</v>
      </c>
      <c r="H962" s="147" t="s">
        <v>30157</v>
      </c>
      <c r="I962" s="144" t="s">
        <v>16514</v>
      </c>
      <c r="J962" s="148" t="s">
        <v>49</v>
      </c>
      <c r="K962" s="149"/>
      <c r="L962" s="144"/>
      <c r="M962" t="s">
        <v>30158</v>
      </c>
      <c r="N962" t="s">
        <v>42154</v>
      </c>
      <c r="O962" t="s">
        <v>42155</v>
      </c>
      <c r="P962" t="s">
        <v>42154</v>
      </c>
      <c r="Q962" t="s">
        <v>42155</v>
      </c>
      <c r="R962" s="150" t="s">
        <v>42089</v>
      </c>
      <c r="S962" s="150" t="s">
        <v>42090</v>
      </c>
      <c r="T962" t="s">
        <v>49</v>
      </c>
    </row>
    <row r="963">
      <c r="A963" s="144" t="s">
        <v>30178</v>
      </c>
      <c r="B963" s="144" t="s">
        <v>934</v>
      </c>
      <c r="C963" s="144" t="s">
        <v>30179</v>
      </c>
      <c r="D963" s="144" t="s">
        <v>936</v>
      </c>
      <c r="E963" s="144" t="s">
        <v>29249</v>
      </c>
      <c r="F963" s="144"/>
      <c r="G963" s="147" t="s">
        <v>29251</v>
      </c>
      <c r="H963" s="147" t="s">
        <v>30180</v>
      </c>
      <c r="I963" s="144" t="s">
        <v>16514</v>
      </c>
      <c r="J963" s="148" t="s">
        <v>49</v>
      </c>
      <c r="K963" s="149"/>
      <c r="L963" s="144"/>
      <c r="M963" t="s">
        <v>30181</v>
      </c>
      <c r="N963" t="s">
        <v>42154</v>
      </c>
      <c r="O963" t="s">
        <v>42155</v>
      </c>
      <c r="P963" t="s">
        <v>42154</v>
      </c>
      <c r="Q963" t="s">
        <v>42155</v>
      </c>
      <c r="R963" s="150" t="s">
        <v>42089</v>
      </c>
      <c r="S963" s="150" t="s">
        <v>42090</v>
      </c>
      <c r="T963" t="s">
        <v>49</v>
      </c>
    </row>
    <row r="964">
      <c r="A964" s="144" t="s">
        <v>30198</v>
      </c>
      <c r="B964" s="144" t="s">
        <v>934</v>
      </c>
      <c r="C964" s="144" t="s">
        <v>1789</v>
      </c>
      <c r="D964" s="144" t="s">
        <v>936</v>
      </c>
      <c r="E964" s="144" t="s">
        <v>29249</v>
      </c>
      <c r="F964" s="144"/>
      <c r="G964" s="147" t="s">
        <v>29251</v>
      </c>
      <c r="H964" s="147" t="s">
        <v>30199</v>
      </c>
      <c r="I964" s="144" t="s">
        <v>49</v>
      </c>
      <c r="J964" s="148" t="s">
        <v>49</v>
      </c>
      <c r="K964" s="149"/>
      <c r="L964" s="144"/>
      <c r="M964" t="s">
        <v>30200</v>
      </c>
      <c r="N964" t="s">
        <v>42154</v>
      </c>
      <c r="O964" t="s">
        <v>42155</v>
      </c>
      <c r="P964" t="s">
        <v>42154</v>
      </c>
      <c r="Q964" t="s">
        <v>42155</v>
      </c>
      <c r="R964" s="150" t="s">
        <v>42089</v>
      </c>
      <c r="S964" s="150" t="s">
        <v>42090</v>
      </c>
      <c r="T964" t="s">
        <v>49</v>
      </c>
    </row>
    <row r="965">
      <c r="A965" s="144" t="s">
        <v>30217</v>
      </c>
      <c r="B965" s="144" t="s">
        <v>934</v>
      </c>
      <c r="C965" s="144" t="s">
        <v>30218</v>
      </c>
      <c r="D965" s="144" t="s">
        <v>936</v>
      </c>
      <c r="E965" s="144" t="s">
        <v>29249</v>
      </c>
      <c r="F965" s="144"/>
      <c r="G965" s="147" t="s">
        <v>29251</v>
      </c>
      <c r="H965" s="147" t="s">
        <v>30219</v>
      </c>
      <c r="I965" s="144" t="s">
        <v>49</v>
      </c>
      <c r="J965" s="148" t="s">
        <v>49</v>
      </c>
      <c r="K965" s="149"/>
      <c r="L965" s="144"/>
      <c r="M965" t="s">
        <v>30220</v>
      </c>
      <c r="N965" t="s">
        <v>42154</v>
      </c>
      <c r="O965" t="s">
        <v>42155</v>
      </c>
      <c r="P965" t="s">
        <v>42154</v>
      </c>
      <c r="Q965" t="s">
        <v>42155</v>
      </c>
      <c r="R965" s="150" t="s">
        <v>42089</v>
      </c>
      <c r="S965" s="150" t="s">
        <v>42090</v>
      </c>
      <c r="T965" t="s">
        <v>49</v>
      </c>
    </row>
    <row r="966">
      <c r="A966" s="144" t="s">
        <v>30230</v>
      </c>
      <c r="B966" s="144" t="s">
        <v>934</v>
      </c>
      <c r="C966" s="144" t="s">
        <v>30231</v>
      </c>
      <c r="D966" s="144" t="s">
        <v>936</v>
      </c>
      <c r="E966" s="144" t="s">
        <v>29249</v>
      </c>
      <c r="F966" s="144"/>
      <c r="G966" s="147" t="s">
        <v>29251</v>
      </c>
      <c r="H966" s="147" t="s">
        <v>30232</v>
      </c>
      <c r="I966" s="144" t="s">
        <v>49</v>
      </c>
      <c r="J966" s="148" t="s">
        <v>49</v>
      </c>
      <c r="K966" s="149"/>
      <c r="L966" s="144"/>
      <c r="M966" t="s">
        <v>30233</v>
      </c>
      <c r="N966" t="s">
        <v>42154</v>
      </c>
      <c r="O966" t="s">
        <v>42155</v>
      </c>
      <c r="P966" t="s">
        <v>42154</v>
      </c>
      <c r="Q966" t="s">
        <v>42155</v>
      </c>
      <c r="R966" s="150" t="s">
        <v>42089</v>
      </c>
      <c r="S966" s="150" t="s">
        <v>42090</v>
      </c>
      <c r="T966" t="s">
        <v>49</v>
      </c>
    </row>
    <row r="967">
      <c r="A967" s="144" t="s">
        <v>30250</v>
      </c>
      <c r="B967" s="144" t="s">
        <v>934</v>
      </c>
      <c r="C967" s="144" t="s">
        <v>30251</v>
      </c>
      <c r="D967" s="144" t="s">
        <v>936</v>
      </c>
      <c r="E967" s="144" t="s">
        <v>29249</v>
      </c>
      <c r="F967" s="144"/>
      <c r="G967" s="147" t="s">
        <v>29251</v>
      </c>
      <c r="H967" s="147" t="s">
        <v>30252</v>
      </c>
      <c r="I967" s="144" t="s">
        <v>49</v>
      </c>
      <c r="J967" s="148" t="s">
        <v>49</v>
      </c>
      <c r="K967" s="149"/>
      <c r="L967" s="144"/>
      <c r="M967" t="s">
        <v>30253</v>
      </c>
      <c r="N967" t="s">
        <v>42154</v>
      </c>
      <c r="O967" t="s">
        <v>42155</v>
      </c>
      <c r="P967" t="s">
        <v>42154</v>
      </c>
      <c r="Q967" t="s">
        <v>42155</v>
      </c>
      <c r="R967" s="150" t="s">
        <v>42089</v>
      </c>
      <c r="S967" s="150" t="s">
        <v>42090</v>
      </c>
      <c r="T967" t="s">
        <v>49</v>
      </c>
    </row>
    <row r="968">
      <c r="A968" s="144" t="s">
        <v>30275</v>
      </c>
      <c r="B968" s="144" t="s">
        <v>934</v>
      </c>
      <c r="C968" s="144" t="s">
        <v>30276</v>
      </c>
      <c r="D968" s="144" t="s">
        <v>936</v>
      </c>
      <c r="E968" s="144" t="s">
        <v>29249</v>
      </c>
      <c r="F968" s="144"/>
      <c r="G968" s="147" t="s">
        <v>29251</v>
      </c>
      <c r="H968" s="147" t="s">
        <v>30277</v>
      </c>
      <c r="I968" s="144" t="s">
        <v>49</v>
      </c>
      <c r="J968" s="148" t="s">
        <v>49</v>
      </c>
      <c r="K968" s="149"/>
      <c r="L968" s="144"/>
      <c r="M968" t="s">
        <v>30278</v>
      </c>
      <c r="N968" t="s">
        <v>42154</v>
      </c>
      <c r="O968" t="s">
        <v>42155</v>
      </c>
      <c r="P968" t="s">
        <v>42154</v>
      </c>
      <c r="Q968" t="s">
        <v>42155</v>
      </c>
      <c r="R968" s="150" t="s">
        <v>42089</v>
      </c>
      <c r="S968" s="150" t="s">
        <v>42090</v>
      </c>
      <c r="T968" t="s">
        <v>49</v>
      </c>
    </row>
    <row r="969">
      <c r="A969" s="144" t="s">
        <v>30297</v>
      </c>
      <c r="B969" s="144" t="s">
        <v>934</v>
      </c>
      <c r="C969" s="144" t="s">
        <v>30298</v>
      </c>
      <c r="D969" s="144" t="s">
        <v>936</v>
      </c>
      <c r="E969" s="144" t="s">
        <v>29249</v>
      </c>
      <c r="F969" s="144"/>
      <c r="G969" s="147" t="s">
        <v>29251</v>
      </c>
      <c r="H969" s="147" t="s">
        <v>30299</v>
      </c>
      <c r="I969" s="144" t="s">
        <v>49</v>
      </c>
      <c r="J969" s="148" t="s">
        <v>49</v>
      </c>
      <c r="K969" s="149"/>
      <c r="L969" s="144"/>
      <c r="M969" t="s">
        <v>30300</v>
      </c>
      <c r="N969" t="s">
        <v>42154</v>
      </c>
      <c r="O969" t="s">
        <v>42155</v>
      </c>
      <c r="P969" t="s">
        <v>42154</v>
      </c>
      <c r="Q969" t="s">
        <v>42155</v>
      </c>
      <c r="R969" s="150" t="s">
        <v>42089</v>
      </c>
      <c r="S969" s="150" t="s">
        <v>42090</v>
      </c>
      <c r="T969" t="s">
        <v>49</v>
      </c>
    </row>
    <row r="970">
      <c r="A970" s="144" t="s">
        <v>30328</v>
      </c>
      <c r="B970" s="144" t="s">
        <v>934</v>
      </c>
      <c r="C970" s="144" t="s">
        <v>30329</v>
      </c>
      <c r="D970" s="144" t="s">
        <v>936</v>
      </c>
      <c r="E970" s="144" t="s">
        <v>29249</v>
      </c>
      <c r="F970" s="144"/>
      <c r="G970" s="147" t="s">
        <v>29251</v>
      </c>
      <c r="H970" s="147" t="s">
        <v>30330</v>
      </c>
      <c r="I970" s="144" t="s">
        <v>49</v>
      </c>
      <c r="J970" s="148" t="s">
        <v>49</v>
      </c>
      <c r="K970" s="149"/>
      <c r="L970" s="144"/>
      <c r="M970" t="s">
        <v>30331</v>
      </c>
      <c r="N970" t="s">
        <v>42154</v>
      </c>
      <c r="O970" t="s">
        <v>42155</v>
      </c>
      <c r="P970" t="s">
        <v>42154</v>
      </c>
      <c r="Q970" t="s">
        <v>42155</v>
      </c>
      <c r="R970" s="150" t="s">
        <v>42089</v>
      </c>
      <c r="S970" s="150" t="s">
        <v>42090</v>
      </c>
      <c r="T970" t="s">
        <v>49</v>
      </c>
    </row>
    <row r="971">
      <c r="A971" s="144" t="s">
        <v>30351</v>
      </c>
      <c r="B971" s="144" t="s">
        <v>934</v>
      </c>
      <c r="C971" s="144" t="s">
        <v>30352</v>
      </c>
      <c r="D971" s="144" t="s">
        <v>936</v>
      </c>
      <c r="E971" s="144" t="s">
        <v>29249</v>
      </c>
      <c r="F971" s="144"/>
      <c r="G971" s="147" t="s">
        <v>29251</v>
      </c>
      <c r="H971" s="147" t="s">
        <v>30353</v>
      </c>
      <c r="I971" s="144" t="s">
        <v>49</v>
      </c>
      <c r="J971" s="148" t="s">
        <v>49</v>
      </c>
      <c r="K971" s="149"/>
      <c r="L971" s="144"/>
      <c r="M971" t="s">
        <v>30354</v>
      </c>
      <c r="N971" t="s">
        <v>42154</v>
      </c>
      <c r="O971" t="s">
        <v>42155</v>
      </c>
      <c r="P971" t="s">
        <v>42154</v>
      </c>
      <c r="Q971" t="s">
        <v>42155</v>
      </c>
      <c r="R971" s="150" t="s">
        <v>42089</v>
      </c>
      <c r="S971" s="150" t="s">
        <v>42090</v>
      </c>
      <c r="T971" t="s">
        <v>49</v>
      </c>
    </row>
    <row r="972">
      <c r="A972" s="144" t="s">
        <v>30375</v>
      </c>
      <c r="B972" s="144" t="s">
        <v>1953</v>
      </c>
      <c r="C972" s="144" t="s">
        <v>30377</v>
      </c>
      <c r="D972" s="144" t="s">
        <v>936</v>
      </c>
      <c r="E972" s="144" t="s">
        <v>30376</v>
      </c>
      <c r="F972" s="144"/>
      <c r="G972" s="162" t="s">
        <v>10164</v>
      </c>
      <c r="H972" s="147" t="s">
        <v>30378</v>
      </c>
      <c r="I972" s="144" t="s">
        <v>16514</v>
      </c>
      <c r="J972" s="148" t="s">
        <v>11705</v>
      </c>
      <c r="K972" s="149"/>
      <c r="L972" s="144"/>
      <c r="M972" t="s">
        <v>30379</v>
      </c>
      <c r="N972" t="s">
        <v>42154</v>
      </c>
      <c r="O972" t="s">
        <v>42155</v>
      </c>
      <c r="P972" t="s">
        <v>42154</v>
      </c>
      <c r="Q972" t="s">
        <v>42155</v>
      </c>
      <c r="R972" s="150" t="s">
        <v>42089</v>
      </c>
      <c r="S972" s="150" t="s">
        <v>42090</v>
      </c>
      <c r="T972" t="s">
        <v>49</v>
      </c>
    </row>
    <row r="973">
      <c r="A973" s="144" t="s">
        <v>30387</v>
      </c>
      <c r="B973" s="144" t="s">
        <v>2515</v>
      </c>
      <c r="C973" s="144" t="s">
        <v>30389</v>
      </c>
      <c r="D973" s="144" t="s">
        <v>46</v>
      </c>
      <c r="E973" s="144" t="s">
        <v>30388</v>
      </c>
      <c r="F973" s="144"/>
      <c r="G973" s="162" t="s">
        <v>10164</v>
      </c>
      <c r="H973" s="147" t="s">
        <v>30390</v>
      </c>
      <c r="I973" s="144" t="s">
        <v>16514</v>
      </c>
      <c r="J973" s="148" t="s">
        <v>49</v>
      </c>
      <c r="K973" s="149"/>
      <c r="L973" s="144"/>
      <c r="M973" t="s">
        <v>30391</v>
      </c>
      <c r="N973" t="s">
        <v>42154</v>
      </c>
      <c r="O973" t="s">
        <v>42155</v>
      </c>
      <c r="P973" t="s">
        <v>42154</v>
      </c>
      <c r="Q973" t="s">
        <v>42155</v>
      </c>
      <c r="R973" s="150" t="s">
        <v>42089</v>
      </c>
      <c r="S973" s="150" t="s">
        <v>42090</v>
      </c>
      <c r="T973" t="s">
        <v>49</v>
      </c>
    </row>
    <row r="974">
      <c r="A974" s="144" t="s">
        <v>30403</v>
      </c>
      <c r="B974" s="144" t="s">
        <v>2515</v>
      </c>
      <c r="C974" s="144" t="s">
        <v>2557</v>
      </c>
      <c r="D974" s="144" t="s">
        <v>46</v>
      </c>
      <c r="E974" s="144" t="s">
        <v>30404</v>
      </c>
      <c r="F974" s="144"/>
      <c r="G974" s="162" t="s">
        <v>10164</v>
      </c>
      <c r="H974" s="147" t="s">
        <v>30405</v>
      </c>
      <c r="I974" s="144" t="s">
        <v>49</v>
      </c>
      <c r="J974" s="148" t="s">
        <v>49</v>
      </c>
      <c r="K974" s="149"/>
      <c r="L974" s="144"/>
      <c r="M974" t="s">
        <v>30406</v>
      </c>
      <c r="N974" t="s">
        <v>42154</v>
      </c>
      <c r="O974" t="s">
        <v>42155</v>
      </c>
      <c r="P974" t="s">
        <v>42154</v>
      </c>
      <c r="Q974" t="s">
        <v>42155</v>
      </c>
      <c r="R974" s="150" t="s">
        <v>42089</v>
      </c>
      <c r="S974" s="150" t="s">
        <v>42090</v>
      </c>
      <c r="T974" t="s">
        <v>49</v>
      </c>
    </row>
    <row r="975">
      <c r="A975" s="144" t="s">
        <v>30413</v>
      </c>
      <c r="B975" s="144" t="s">
        <v>3192</v>
      </c>
      <c r="C975" s="144" t="s">
        <v>30415</v>
      </c>
      <c r="D975" s="144" t="s">
        <v>936</v>
      </c>
      <c r="E975" s="144" t="s">
        <v>30414</v>
      </c>
      <c r="F975" s="144"/>
      <c r="G975" s="162" t="s">
        <v>10164</v>
      </c>
      <c r="H975" s="147" t="s">
        <v>30416</v>
      </c>
      <c r="I975" s="144" t="s">
        <v>49</v>
      </c>
      <c r="J975" s="148" t="s">
        <v>11705</v>
      </c>
      <c r="K975" s="149"/>
      <c r="L975" s="144"/>
      <c r="M975" t="s">
        <v>30417</v>
      </c>
      <c r="N975" t="s">
        <v>42154</v>
      </c>
      <c r="O975" t="s">
        <v>42155</v>
      </c>
      <c r="P975" t="s">
        <v>42154</v>
      </c>
      <c r="Q975" t="s">
        <v>42155</v>
      </c>
      <c r="R975" s="150" t="s">
        <v>42089</v>
      </c>
      <c r="S975" s="150" t="s">
        <v>42090</v>
      </c>
      <c r="T975" t="s">
        <v>11705</v>
      </c>
    </row>
    <row r="976">
      <c r="A976" s="144" t="s">
        <v>30426</v>
      </c>
      <c r="B976" s="144" t="s">
        <v>3307</v>
      </c>
      <c r="C976" s="144" t="s">
        <v>3343</v>
      </c>
      <c r="D976" s="144" t="s">
        <v>3309</v>
      </c>
      <c r="E976" s="144" t="s">
        <v>30427</v>
      </c>
      <c r="F976" s="144"/>
      <c r="G976" s="162" t="s">
        <v>10164</v>
      </c>
      <c r="H976" s="147" t="s">
        <v>30428</v>
      </c>
      <c r="I976" s="144" t="s">
        <v>16514</v>
      </c>
      <c r="J976" s="148" t="s">
        <v>11705</v>
      </c>
      <c r="K976" s="149"/>
      <c r="L976" s="144"/>
      <c r="M976" t="s">
        <v>30429</v>
      </c>
      <c r="N976" t="s">
        <v>42154</v>
      </c>
      <c r="O976" t="s">
        <v>42155</v>
      </c>
      <c r="P976" t="s">
        <v>42154</v>
      </c>
      <c r="Q976" t="s">
        <v>42155</v>
      </c>
      <c r="R976" s="150" t="s">
        <v>42089</v>
      </c>
      <c r="S976" s="150" t="s">
        <v>42090</v>
      </c>
      <c r="T976" t="s">
        <v>49</v>
      </c>
    </row>
    <row r="977">
      <c r="A977" s="144" t="s">
        <v>30435</v>
      </c>
      <c r="B977" s="144" t="s">
        <v>3307</v>
      </c>
      <c r="C977" s="144" t="s">
        <v>30437</v>
      </c>
      <c r="D977" s="144" t="s">
        <v>3309</v>
      </c>
      <c r="E977" s="144" t="s">
        <v>30436</v>
      </c>
      <c r="F977" s="144"/>
      <c r="G977" s="162" t="s">
        <v>10164</v>
      </c>
      <c r="H977" s="147" t="s">
        <v>30438</v>
      </c>
      <c r="I977" s="144" t="s">
        <v>16514</v>
      </c>
      <c r="J977" s="148" t="s">
        <v>49</v>
      </c>
      <c r="K977" s="149"/>
      <c r="L977" s="144"/>
      <c r="M977" t="s">
        <v>30439</v>
      </c>
      <c r="N977" t="s">
        <v>42154</v>
      </c>
      <c r="O977" t="s">
        <v>42155</v>
      </c>
      <c r="P977" t="s">
        <v>42154</v>
      </c>
      <c r="Q977" t="s">
        <v>42155</v>
      </c>
      <c r="R977" s="150" t="s">
        <v>42089</v>
      </c>
      <c r="S977" s="150" t="s">
        <v>42090</v>
      </c>
      <c r="T977" t="s">
        <v>49</v>
      </c>
    </row>
    <row r="978">
      <c r="A978" s="144" t="s">
        <v>30463</v>
      </c>
      <c r="B978" s="144" t="s">
        <v>3307</v>
      </c>
      <c r="C978" s="144" t="s">
        <v>30464</v>
      </c>
      <c r="D978" s="144" t="s">
        <v>3309</v>
      </c>
      <c r="E978" s="144" t="s">
        <v>30436</v>
      </c>
      <c r="F978" s="144"/>
      <c r="G978" s="162" t="s">
        <v>10164</v>
      </c>
      <c r="H978" s="147" t="s">
        <v>30465</v>
      </c>
      <c r="I978" s="144" t="s">
        <v>16514</v>
      </c>
      <c r="J978" s="148" t="s">
        <v>11705</v>
      </c>
      <c r="K978" s="149" t="s">
        <v>86</v>
      </c>
      <c r="L978" s="144" t="s">
        <v>86</v>
      </c>
      <c r="M978" t="s">
        <v>30466</v>
      </c>
      <c r="N978" t="s">
        <v>42154</v>
      </c>
      <c r="O978" t="s">
        <v>42155</v>
      </c>
      <c r="P978" t="s">
        <v>42154</v>
      </c>
      <c r="Q978" t="s">
        <v>42155</v>
      </c>
      <c r="R978" s="150" t="s">
        <v>42089</v>
      </c>
      <c r="S978" s="150" t="s">
        <v>42090</v>
      </c>
      <c r="T978" t="s">
        <v>49</v>
      </c>
    </row>
    <row r="979">
      <c r="A979" s="144" t="s">
        <v>30495</v>
      </c>
      <c r="B979" s="144" t="s">
        <v>3307</v>
      </c>
      <c r="C979" s="144" t="s">
        <v>30496</v>
      </c>
      <c r="D979" s="144" t="s">
        <v>3309</v>
      </c>
      <c r="E979" s="144" t="s">
        <v>30436</v>
      </c>
      <c r="F979" s="144"/>
      <c r="G979" s="162" t="s">
        <v>10164</v>
      </c>
      <c r="H979" s="147" t="s">
        <v>30497</v>
      </c>
      <c r="I979" s="144" t="s">
        <v>49</v>
      </c>
      <c r="J979" s="148" t="s">
        <v>11705</v>
      </c>
      <c r="K979" s="149"/>
      <c r="L979" s="144"/>
      <c r="M979" t="s">
        <v>30498</v>
      </c>
      <c r="N979" t="s">
        <v>42154</v>
      </c>
      <c r="O979" t="s">
        <v>42155</v>
      </c>
      <c r="P979" t="s">
        <v>42154</v>
      </c>
      <c r="Q979" t="s">
        <v>42155</v>
      </c>
      <c r="R979" s="150" t="s">
        <v>42089</v>
      </c>
      <c r="S979" s="150" t="s">
        <v>42090</v>
      </c>
      <c r="T979" t="s">
        <v>11705</v>
      </c>
    </row>
    <row r="980">
      <c r="A980" s="144" t="s">
        <v>30509</v>
      </c>
      <c r="B980" s="144" t="s">
        <v>3307</v>
      </c>
      <c r="C980" s="144" t="s">
        <v>4571</v>
      </c>
      <c r="D980" s="144" t="s">
        <v>3309</v>
      </c>
      <c r="E980" s="144" t="s">
        <v>30510</v>
      </c>
      <c r="F980" s="144"/>
      <c r="G980" s="162" t="s">
        <v>10164</v>
      </c>
      <c r="H980" s="147" t="s">
        <v>30511</v>
      </c>
      <c r="I980" s="144" t="s">
        <v>49</v>
      </c>
      <c r="J980" s="148" t="s">
        <v>49</v>
      </c>
      <c r="K980" s="149"/>
      <c r="L980" s="144"/>
      <c r="M980" t="s">
        <v>30512</v>
      </c>
      <c r="N980" t="s">
        <v>42154</v>
      </c>
      <c r="O980" t="s">
        <v>42155</v>
      </c>
      <c r="P980" t="s">
        <v>42154</v>
      </c>
      <c r="Q980" t="s">
        <v>42155</v>
      </c>
      <c r="R980" s="150" t="s">
        <v>42089</v>
      </c>
      <c r="S980" s="150" t="s">
        <v>42090</v>
      </c>
      <c r="T980" t="s">
        <v>49</v>
      </c>
    </row>
    <row r="981">
      <c r="A981" s="144" t="s">
        <v>30527</v>
      </c>
      <c r="B981" s="144" t="s">
        <v>3307</v>
      </c>
      <c r="C981" s="144" t="s">
        <v>30528</v>
      </c>
      <c r="D981" s="144" t="s">
        <v>3309</v>
      </c>
      <c r="E981" s="144" t="s">
        <v>30436</v>
      </c>
      <c r="F981" s="144"/>
      <c r="G981" s="162" t="s">
        <v>10164</v>
      </c>
      <c r="H981" s="147" t="s">
        <v>30529</v>
      </c>
      <c r="I981" s="144" t="s">
        <v>16514</v>
      </c>
      <c r="J981" s="148" t="s">
        <v>49</v>
      </c>
      <c r="K981" s="149"/>
      <c r="L981" s="144"/>
      <c r="M981" t="s">
        <v>30530</v>
      </c>
      <c r="N981" t="s">
        <v>42154</v>
      </c>
      <c r="O981" t="s">
        <v>42155</v>
      </c>
      <c r="P981" t="s">
        <v>42154</v>
      </c>
      <c r="Q981" t="s">
        <v>42155</v>
      </c>
      <c r="R981" s="150" t="s">
        <v>42089</v>
      </c>
      <c r="S981" s="150" t="s">
        <v>42090</v>
      </c>
      <c r="T981" t="s">
        <v>49</v>
      </c>
    </row>
    <row r="982">
      <c r="A982" s="144" t="s">
        <v>30541</v>
      </c>
      <c r="B982" s="151" t="s">
        <v>3748</v>
      </c>
      <c r="C982" s="154" t="s">
        <v>30543</v>
      </c>
      <c r="D982" s="161" t="s">
        <v>3309</v>
      </c>
      <c r="E982" s="144" t="s">
        <v>30542</v>
      </c>
      <c r="F982" s="152"/>
      <c r="G982" s="162" t="s">
        <v>10164</v>
      </c>
      <c r="H982" s="155">
        <v>152637.0</v>
      </c>
      <c r="I982" s="156" t="s">
        <v>16514</v>
      </c>
      <c r="J982" s="148" t="s">
        <v>49</v>
      </c>
      <c r="K982" s="149"/>
      <c r="L982" s="157"/>
      <c r="M982" t="s">
        <v>30544</v>
      </c>
      <c r="N982" t="s">
        <v>42154</v>
      </c>
      <c r="O982" t="s">
        <v>42155</v>
      </c>
      <c r="P982" t="s">
        <v>42154</v>
      </c>
      <c r="Q982" t="s">
        <v>42155</v>
      </c>
      <c r="R982" s="150" t="s">
        <v>42089</v>
      </c>
      <c r="S982" s="150" t="s">
        <v>42090</v>
      </c>
      <c r="T982" t="s">
        <v>49</v>
      </c>
    </row>
    <row r="983">
      <c r="A983" s="144" t="s">
        <v>30560</v>
      </c>
      <c r="B983" s="144" t="s">
        <v>4136</v>
      </c>
      <c r="C983" s="144" t="s">
        <v>30562</v>
      </c>
      <c r="D983" s="144" t="s">
        <v>3309</v>
      </c>
      <c r="E983" s="144" t="s">
        <v>30561</v>
      </c>
      <c r="F983" s="144"/>
      <c r="G983" s="162" t="s">
        <v>10164</v>
      </c>
      <c r="H983" s="147" t="s">
        <v>30563</v>
      </c>
      <c r="I983" s="144" t="s">
        <v>16514</v>
      </c>
      <c r="J983" s="148" t="s">
        <v>11705</v>
      </c>
      <c r="K983" s="149"/>
      <c r="L983" s="144"/>
      <c r="M983" t="s">
        <v>30564</v>
      </c>
      <c r="N983" t="s">
        <v>42154</v>
      </c>
      <c r="O983" t="s">
        <v>42155</v>
      </c>
      <c r="P983" t="s">
        <v>42154</v>
      </c>
      <c r="Q983" t="s">
        <v>42155</v>
      </c>
      <c r="R983" s="150" t="s">
        <v>42089</v>
      </c>
      <c r="S983" s="150" t="s">
        <v>42090</v>
      </c>
      <c r="T983" t="s">
        <v>49</v>
      </c>
    </row>
    <row r="984">
      <c r="A984" s="144" t="s">
        <v>30583</v>
      </c>
      <c r="B984" s="144" t="s">
        <v>4136</v>
      </c>
      <c r="C984" s="144" t="s">
        <v>30584</v>
      </c>
      <c r="D984" s="144" t="s">
        <v>3309</v>
      </c>
      <c r="E984" s="144" t="s">
        <v>30561</v>
      </c>
      <c r="F984" s="144"/>
      <c r="G984" s="162" t="s">
        <v>10164</v>
      </c>
      <c r="H984" s="147" t="s">
        <v>30585</v>
      </c>
      <c r="I984" s="144" t="s">
        <v>49</v>
      </c>
      <c r="J984" s="148" t="s">
        <v>49</v>
      </c>
      <c r="K984" s="149"/>
      <c r="L984" s="144"/>
      <c r="M984" t="s">
        <v>30586</v>
      </c>
      <c r="N984" t="s">
        <v>42154</v>
      </c>
      <c r="O984" t="s">
        <v>42155</v>
      </c>
      <c r="P984" t="s">
        <v>42154</v>
      </c>
      <c r="Q984" t="s">
        <v>42155</v>
      </c>
      <c r="R984" s="150" t="s">
        <v>42089</v>
      </c>
      <c r="S984" s="150" t="s">
        <v>42090</v>
      </c>
      <c r="T984" t="s">
        <v>49</v>
      </c>
    </row>
    <row r="985">
      <c r="A985" s="144" t="s">
        <v>30603</v>
      </c>
      <c r="B985" s="144" t="s">
        <v>4136</v>
      </c>
      <c r="C985" s="144" t="s">
        <v>30604</v>
      </c>
      <c r="D985" s="144" t="s">
        <v>3309</v>
      </c>
      <c r="E985" s="144" t="s">
        <v>30561</v>
      </c>
      <c r="F985" s="144"/>
      <c r="G985" s="162" t="s">
        <v>10164</v>
      </c>
      <c r="H985" s="147" t="s">
        <v>30605</v>
      </c>
      <c r="I985" s="144" t="s">
        <v>16514</v>
      </c>
      <c r="J985" s="148" t="s">
        <v>49</v>
      </c>
      <c r="K985" s="149"/>
      <c r="L985" s="144"/>
      <c r="M985" t="s">
        <v>30606</v>
      </c>
      <c r="N985" t="s">
        <v>42154</v>
      </c>
      <c r="O985" t="s">
        <v>42155</v>
      </c>
      <c r="P985" t="s">
        <v>42154</v>
      </c>
      <c r="Q985" t="s">
        <v>42155</v>
      </c>
      <c r="R985" s="150" t="s">
        <v>42089</v>
      </c>
      <c r="S985" s="150" t="s">
        <v>42090</v>
      </c>
      <c r="T985" t="s">
        <v>49</v>
      </c>
    </row>
    <row r="986">
      <c r="A986" s="144" t="s">
        <v>30640</v>
      </c>
      <c r="B986" s="144" t="s">
        <v>4136</v>
      </c>
      <c r="C986" s="144" t="s">
        <v>30641</v>
      </c>
      <c r="D986" s="144" t="s">
        <v>3309</v>
      </c>
      <c r="E986" s="144" t="s">
        <v>30561</v>
      </c>
      <c r="F986" s="144"/>
      <c r="G986" s="162" t="s">
        <v>10164</v>
      </c>
      <c r="H986" s="147" t="s">
        <v>30642</v>
      </c>
      <c r="I986" s="144" t="s">
        <v>49</v>
      </c>
      <c r="J986" s="148" t="s">
        <v>49</v>
      </c>
      <c r="K986" s="149"/>
      <c r="L986" s="144"/>
      <c r="M986" t="s">
        <v>30643</v>
      </c>
      <c r="N986" t="s">
        <v>42154</v>
      </c>
      <c r="O986" t="s">
        <v>42155</v>
      </c>
      <c r="P986" t="s">
        <v>42154</v>
      </c>
      <c r="Q986" t="s">
        <v>42155</v>
      </c>
      <c r="R986" s="150" t="s">
        <v>42089</v>
      </c>
      <c r="S986" s="150" t="s">
        <v>42090</v>
      </c>
      <c r="T986" t="s">
        <v>49</v>
      </c>
    </row>
    <row r="987">
      <c r="A987" s="144" t="s">
        <v>30667</v>
      </c>
      <c r="B987" s="144" t="s">
        <v>4136</v>
      </c>
      <c r="C987" s="144" t="s">
        <v>30668</v>
      </c>
      <c r="D987" s="144" t="s">
        <v>3309</v>
      </c>
      <c r="E987" s="144" t="s">
        <v>30561</v>
      </c>
      <c r="F987" s="144"/>
      <c r="G987" s="162" t="s">
        <v>10164</v>
      </c>
      <c r="H987" s="147" t="s">
        <v>30669</v>
      </c>
      <c r="I987" s="144" t="s">
        <v>49</v>
      </c>
      <c r="J987" s="148" t="s">
        <v>49</v>
      </c>
      <c r="K987" s="149"/>
      <c r="L987" s="144"/>
      <c r="M987" t="s">
        <v>30670</v>
      </c>
      <c r="N987" t="s">
        <v>42154</v>
      </c>
      <c r="O987" t="s">
        <v>42155</v>
      </c>
      <c r="P987" t="s">
        <v>42154</v>
      </c>
      <c r="Q987" t="s">
        <v>42155</v>
      </c>
      <c r="R987" s="150" t="s">
        <v>42089</v>
      </c>
      <c r="S987" s="150" t="s">
        <v>42090</v>
      </c>
      <c r="T987" t="s">
        <v>49</v>
      </c>
    </row>
    <row r="988">
      <c r="A988" s="144" t="s">
        <v>30682</v>
      </c>
      <c r="B988" s="144" t="s">
        <v>4136</v>
      </c>
      <c r="C988" s="144" t="s">
        <v>30683</v>
      </c>
      <c r="D988" s="144" t="s">
        <v>3309</v>
      </c>
      <c r="E988" s="144" t="s">
        <v>30561</v>
      </c>
      <c r="F988" s="144"/>
      <c r="G988" s="162" t="s">
        <v>10164</v>
      </c>
      <c r="H988" s="147" t="s">
        <v>30684</v>
      </c>
      <c r="I988" s="144" t="s">
        <v>49</v>
      </c>
      <c r="J988" s="148" t="s">
        <v>49</v>
      </c>
      <c r="K988" s="149"/>
      <c r="L988" s="144"/>
      <c r="M988" t="s">
        <v>30685</v>
      </c>
      <c r="N988" t="s">
        <v>42154</v>
      </c>
      <c r="O988" t="s">
        <v>42155</v>
      </c>
      <c r="P988" t="s">
        <v>42154</v>
      </c>
      <c r="Q988" t="s">
        <v>42155</v>
      </c>
      <c r="R988" s="150" t="s">
        <v>42089</v>
      </c>
      <c r="S988" s="150" t="s">
        <v>42090</v>
      </c>
      <c r="T988" t="s">
        <v>49</v>
      </c>
    </row>
    <row r="989">
      <c r="A989" s="144" t="s">
        <v>30698</v>
      </c>
      <c r="B989" s="144" t="s">
        <v>4136</v>
      </c>
      <c r="C989" s="144" t="s">
        <v>30699</v>
      </c>
      <c r="D989" s="144" t="s">
        <v>3309</v>
      </c>
      <c r="E989" s="144" t="s">
        <v>30561</v>
      </c>
      <c r="F989" s="144"/>
      <c r="G989" s="162" t="s">
        <v>10164</v>
      </c>
      <c r="H989" s="147" t="s">
        <v>30700</v>
      </c>
      <c r="I989" s="144" t="s">
        <v>49</v>
      </c>
      <c r="J989" s="148" t="s">
        <v>49</v>
      </c>
      <c r="K989" s="149"/>
      <c r="L989" s="144"/>
      <c r="M989" t="s">
        <v>30701</v>
      </c>
      <c r="N989" t="s">
        <v>42154</v>
      </c>
      <c r="O989" t="s">
        <v>42155</v>
      </c>
      <c r="P989" t="s">
        <v>42154</v>
      </c>
      <c r="Q989" t="s">
        <v>42155</v>
      </c>
      <c r="R989" s="150" t="s">
        <v>42089</v>
      </c>
      <c r="S989" s="150" t="s">
        <v>42090</v>
      </c>
      <c r="T989" t="s">
        <v>49</v>
      </c>
    </row>
    <row r="990">
      <c r="A990" s="144" t="s">
        <v>30716</v>
      </c>
      <c r="B990" s="144" t="s">
        <v>4297</v>
      </c>
      <c r="C990" s="144" t="s">
        <v>30718</v>
      </c>
      <c r="D990" s="144" t="s">
        <v>3309</v>
      </c>
      <c r="E990" s="144" t="s">
        <v>30717</v>
      </c>
      <c r="F990" s="144"/>
      <c r="G990" s="162" t="s">
        <v>10164</v>
      </c>
      <c r="H990" s="147" t="s">
        <v>30719</v>
      </c>
      <c r="I990" s="144" t="s">
        <v>16514</v>
      </c>
      <c r="J990" s="148" t="s">
        <v>49</v>
      </c>
      <c r="K990" s="149"/>
      <c r="L990" s="144"/>
      <c r="M990" t="s">
        <v>30720</v>
      </c>
      <c r="N990" t="s">
        <v>42154</v>
      </c>
      <c r="O990" t="s">
        <v>42155</v>
      </c>
      <c r="P990" t="s">
        <v>42154</v>
      </c>
      <c r="Q990" t="s">
        <v>42155</v>
      </c>
      <c r="R990" s="150" t="s">
        <v>42089</v>
      </c>
      <c r="S990" s="150" t="s">
        <v>42090</v>
      </c>
      <c r="T990" t="s">
        <v>49</v>
      </c>
    </row>
    <row r="991">
      <c r="A991" s="144" t="s">
        <v>30738</v>
      </c>
      <c r="B991" s="144" t="s">
        <v>4297</v>
      </c>
      <c r="C991" s="144" t="s">
        <v>30739</v>
      </c>
      <c r="D991" s="144" t="s">
        <v>3309</v>
      </c>
      <c r="E991" s="144" t="s">
        <v>30717</v>
      </c>
      <c r="F991" s="144"/>
      <c r="G991" s="162" t="s">
        <v>10164</v>
      </c>
      <c r="H991" s="147" t="s">
        <v>30740</v>
      </c>
      <c r="I991" s="144" t="s">
        <v>49</v>
      </c>
      <c r="J991" s="148" t="s">
        <v>49</v>
      </c>
      <c r="K991" s="149"/>
      <c r="L991" s="144"/>
      <c r="M991" t="s">
        <v>30741</v>
      </c>
      <c r="N991" t="s">
        <v>42154</v>
      </c>
      <c r="O991" t="s">
        <v>42155</v>
      </c>
      <c r="P991" t="s">
        <v>42154</v>
      </c>
      <c r="Q991" t="s">
        <v>42155</v>
      </c>
      <c r="R991" s="150" t="s">
        <v>42089</v>
      </c>
      <c r="S991" s="150" t="s">
        <v>42090</v>
      </c>
      <c r="T991" t="s">
        <v>49</v>
      </c>
    </row>
    <row r="992">
      <c r="A992" s="144" t="s">
        <v>30756</v>
      </c>
      <c r="B992" s="144" t="s">
        <v>4297</v>
      </c>
      <c r="C992" s="144" t="s">
        <v>30757</v>
      </c>
      <c r="D992" s="144" t="s">
        <v>3309</v>
      </c>
      <c r="E992" s="144" t="s">
        <v>30717</v>
      </c>
      <c r="F992" s="144"/>
      <c r="G992" s="162" t="s">
        <v>10164</v>
      </c>
      <c r="H992" s="147" t="s">
        <v>30758</v>
      </c>
      <c r="I992" s="144" t="s">
        <v>49</v>
      </c>
      <c r="J992" s="148" t="s">
        <v>49</v>
      </c>
      <c r="K992" s="149"/>
      <c r="L992" s="144"/>
      <c r="M992" t="s">
        <v>30759</v>
      </c>
      <c r="N992" t="s">
        <v>42154</v>
      </c>
      <c r="O992" t="s">
        <v>42155</v>
      </c>
      <c r="P992" t="s">
        <v>42154</v>
      </c>
      <c r="Q992" t="s">
        <v>42155</v>
      </c>
      <c r="R992" s="150" t="s">
        <v>42089</v>
      </c>
      <c r="S992" s="150" t="s">
        <v>42090</v>
      </c>
      <c r="T992" t="s">
        <v>49</v>
      </c>
    </row>
    <row r="993">
      <c r="A993" s="144" t="s">
        <v>30772</v>
      </c>
      <c r="B993" s="144" t="s">
        <v>4297</v>
      </c>
      <c r="C993" s="154" t="s">
        <v>30773</v>
      </c>
      <c r="D993" s="161" t="s">
        <v>3309</v>
      </c>
      <c r="E993" s="144" t="s">
        <v>30717</v>
      </c>
      <c r="F993" s="152"/>
      <c r="G993" s="162" t="s">
        <v>10164</v>
      </c>
      <c r="H993" s="155">
        <v>154907.0</v>
      </c>
      <c r="I993" s="156" t="s">
        <v>16514</v>
      </c>
      <c r="J993" s="148" t="s">
        <v>49</v>
      </c>
      <c r="K993" s="149"/>
      <c r="L993" s="157"/>
      <c r="M993" t="s">
        <v>30774</v>
      </c>
      <c r="N993" t="s">
        <v>42154</v>
      </c>
      <c r="O993" t="s">
        <v>42155</v>
      </c>
      <c r="P993" t="s">
        <v>42154</v>
      </c>
      <c r="Q993" t="s">
        <v>42155</v>
      </c>
      <c r="R993" s="150" t="s">
        <v>42089</v>
      </c>
      <c r="S993" s="150" t="s">
        <v>42090</v>
      </c>
      <c r="T993" t="s">
        <v>49</v>
      </c>
    </row>
    <row r="994">
      <c r="A994" s="144" t="s">
        <v>30792</v>
      </c>
      <c r="B994" s="144" t="s">
        <v>4297</v>
      </c>
      <c r="C994" s="144" t="s">
        <v>30793</v>
      </c>
      <c r="D994" s="144" t="s">
        <v>3309</v>
      </c>
      <c r="E994" s="144" t="s">
        <v>30717</v>
      </c>
      <c r="F994" s="144"/>
      <c r="G994" s="162" t="s">
        <v>10164</v>
      </c>
      <c r="H994" s="147" t="s">
        <v>30794</v>
      </c>
      <c r="I994" s="144" t="s">
        <v>49</v>
      </c>
      <c r="J994" s="148" t="s">
        <v>49</v>
      </c>
      <c r="K994" s="149"/>
      <c r="L994" s="144"/>
      <c r="M994" t="s">
        <v>30795</v>
      </c>
      <c r="N994" t="s">
        <v>42154</v>
      </c>
      <c r="O994" t="s">
        <v>42155</v>
      </c>
      <c r="P994" t="s">
        <v>42154</v>
      </c>
      <c r="Q994" t="s">
        <v>42155</v>
      </c>
      <c r="R994" s="150" t="s">
        <v>42089</v>
      </c>
      <c r="S994" s="150" t="s">
        <v>42090</v>
      </c>
      <c r="T994" t="s">
        <v>49</v>
      </c>
    </row>
    <row r="995">
      <c r="A995" s="151" t="s">
        <v>30819</v>
      </c>
      <c r="B995" s="151" t="s">
        <v>4297</v>
      </c>
      <c r="C995" s="154" t="s">
        <v>21903</v>
      </c>
      <c r="D995" s="161" t="s">
        <v>3309</v>
      </c>
      <c r="E995" s="144" t="s">
        <v>30717</v>
      </c>
      <c r="F995" s="152"/>
      <c r="G995" s="162" t="s">
        <v>10164</v>
      </c>
      <c r="H995" s="155">
        <v>154934.0</v>
      </c>
      <c r="I995" s="156" t="s">
        <v>16514</v>
      </c>
      <c r="J995" s="148" t="s">
        <v>49</v>
      </c>
      <c r="K995" s="149"/>
      <c r="L995" s="157"/>
      <c r="M995" t="s">
        <v>30820</v>
      </c>
      <c r="N995" t="s">
        <v>42154</v>
      </c>
      <c r="O995" t="s">
        <v>42155</v>
      </c>
      <c r="P995" t="s">
        <v>42154</v>
      </c>
      <c r="Q995" t="s">
        <v>42155</v>
      </c>
      <c r="R995" s="150" t="s">
        <v>42089</v>
      </c>
      <c r="S995" s="150" t="s">
        <v>42090</v>
      </c>
      <c r="T995" t="s">
        <v>49</v>
      </c>
    </row>
    <row r="996">
      <c r="A996" s="144" t="s">
        <v>30843</v>
      </c>
      <c r="B996" s="144" t="s">
        <v>4297</v>
      </c>
      <c r="C996" s="144" t="s">
        <v>30844</v>
      </c>
      <c r="D996" s="144" t="s">
        <v>3309</v>
      </c>
      <c r="E996" s="144" t="s">
        <v>30717</v>
      </c>
      <c r="F996" s="144"/>
      <c r="G996" s="162" t="s">
        <v>10164</v>
      </c>
      <c r="H996" s="147" t="s">
        <v>30845</v>
      </c>
      <c r="I996" s="144" t="s">
        <v>16514</v>
      </c>
      <c r="J996" s="148" t="s">
        <v>49</v>
      </c>
      <c r="K996" s="149"/>
      <c r="L996" s="144"/>
      <c r="M996" t="s">
        <v>30846</v>
      </c>
      <c r="N996" t="s">
        <v>42154</v>
      </c>
      <c r="O996" t="s">
        <v>42155</v>
      </c>
      <c r="P996" t="s">
        <v>42154</v>
      </c>
      <c r="Q996" t="s">
        <v>42155</v>
      </c>
      <c r="R996" s="150" t="s">
        <v>42089</v>
      </c>
      <c r="S996" s="150" t="s">
        <v>42090</v>
      </c>
      <c r="T996" t="s">
        <v>49</v>
      </c>
    </row>
    <row r="997">
      <c r="A997" s="144" t="s">
        <v>30873</v>
      </c>
      <c r="B997" s="144" t="s">
        <v>4297</v>
      </c>
      <c r="C997" s="144" t="s">
        <v>30874</v>
      </c>
      <c r="D997" s="144" t="s">
        <v>3309</v>
      </c>
      <c r="E997" s="144" t="s">
        <v>30717</v>
      </c>
      <c r="F997" s="144"/>
      <c r="G997" s="162" t="s">
        <v>10164</v>
      </c>
      <c r="H997" s="147" t="s">
        <v>30875</v>
      </c>
      <c r="I997" s="144" t="s">
        <v>49</v>
      </c>
      <c r="J997" s="148" t="s">
        <v>49</v>
      </c>
      <c r="K997" s="149"/>
      <c r="L997" s="144"/>
      <c r="M997" t="s">
        <v>30876</v>
      </c>
      <c r="N997" t="s">
        <v>42154</v>
      </c>
      <c r="O997" t="s">
        <v>42155</v>
      </c>
      <c r="P997" t="s">
        <v>42154</v>
      </c>
      <c r="Q997" t="s">
        <v>42155</v>
      </c>
      <c r="R997" s="150" t="s">
        <v>42089</v>
      </c>
      <c r="S997" s="150" t="s">
        <v>42090</v>
      </c>
      <c r="T997" t="s">
        <v>49</v>
      </c>
    </row>
    <row r="998">
      <c r="A998" s="144" t="s">
        <v>30889</v>
      </c>
      <c r="B998" s="144" t="s">
        <v>4297</v>
      </c>
      <c r="C998" s="144" t="s">
        <v>30890</v>
      </c>
      <c r="D998" s="144" t="s">
        <v>3309</v>
      </c>
      <c r="E998" s="144" t="s">
        <v>30717</v>
      </c>
      <c r="F998" s="144"/>
      <c r="G998" s="162" t="s">
        <v>10164</v>
      </c>
      <c r="H998" s="147" t="s">
        <v>30891</v>
      </c>
      <c r="I998" s="144" t="s">
        <v>16514</v>
      </c>
      <c r="J998" s="148" t="s">
        <v>49</v>
      </c>
      <c r="K998" s="149"/>
      <c r="L998" s="144"/>
      <c r="M998" t="s">
        <v>14593</v>
      </c>
      <c r="N998" t="s">
        <v>42154</v>
      </c>
      <c r="O998" t="s">
        <v>42155</v>
      </c>
      <c r="P998" t="s">
        <v>42154</v>
      </c>
      <c r="Q998" t="s">
        <v>42155</v>
      </c>
      <c r="R998" s="150" t="s">
        <v>42089</v>
      </c>
      <c r="S998" s="150" t="s">
        <v>42090</v>
      </c>
      <c r="T998" t="s">
        <v>49</v>
      </c>
    </row>
    <row r="999">
      <c r="A999" s="144" t="s">
        <v>30906</v>
      </c>
      <c r="B999" s="144" t="s">
        <v>4297</v>
      </c>
      <c r="C999" s="144" t="s">
        <v>30907</v>
      </c>
      <c r="D999" s="144" t="s">
        <v>3309</v>
      </c>
      <c r="E999" s="144" t="s">
        <v>30717</v>
      </c>
      <c r="F999" s="144"/>
      <c r="G999" s="162" t="s">
        <v>10164</v>
      </c>
      <c r="H999" s="147" t="s">
        <v>30908</v>
      </c>
      <c r="I999" s="144" t="s">
        <v>16514</v>
      </c>
      <c r="J999" s="148" t="s">
        <v>49</v>
      </c>
      <c r="K999" s="149"/>
      <c r="L999" s="144"/>
      <c r="M999" t="s">
        <v>30909</v>
      </c>
      <c r="N999" t="s">
        <v>42154</v>
      </c>
      <c r="O999" t="s">
        <v>42155</v>
      </c>
      <c r="P999" t="s">
        <v>42154</v>
      </c>
      <c r="Q999" t="s">
        <v>42155</v>
      </c>
      <c r="R999" s="150" t="s">
        <v>42089</v>
      </c>
      <c r="S999" s="150" t="s">
        <v>42090</v>
      </c>
      <c r="T999" t="s">
        <v>49</v>
      </c>
    </row>
    <row r="1000">
      <c r="A1000" s="144" t="s">
        <v>30921</v>
      </c>
      <c r="B1000" s="144" t="s">
        <v>4297</v>
      </c>
      <c r="C1000" s="144" t="s">
        <v>16119</v>
      </c>
      <c r="D1000" s="144" t="s">
        <v>3309</v>
      </c>
      <c r="E1000" s="144" t="s">
        <v>30717</v>
      </c>
      <c r="F1000" s="144"/>
      <c r="G1000" s="162" t="s">
        <v>10164</v>
      </c>
      <c r="H1000" s="147" t="s">
        <v>30922</v>
      </c>
      <c r="I1000" s="144" t="s">
        <v>49</v>
      </c>
      <c r="J1000" s="148" t="s">
        <v>49</v>
      </c>
      <c r="K1000" s="149"/>
      <c r="L1000" s="144"/>
      <c r="M1000" t="s">
        <v>30923</v>
      </c>
      <c r="N1000" t="s">
        <v>42154</v>
      </c>
      <c r="O1000" t="s">
        <v>42155</v>
      </c>
      <c r="P1000" t="s">
        <v>42154</v>
      </c>
      <c r="Q1000" t="s">
        <v>42155</v>
      </c>
      <c r="R1000" s="150" t="s">
        <v>42089</v>
      </c>
      <c r="S1000" s="150" t="s">
        <v>42090</v>
      </c>
      <c r="T1000" t="s">
        <v>49</v>
      </c>
    </row>
    <row r="1001">
      <c r="A1001" s="144" t="s">
        <v>30948</v>
      </c>
      <c r="B1001" s="144" t="s">
        <v>4297</v>
      </c>
      <c r="C1001" s="144" t="s">
        <v>30949</v>
      </c>
      <c r="D1001" s="144" t="s">
        <v>3309</v>
      </c>
      <c r="E1001" s="144" t="s">
        <v>30717</v>
      </c>
      <c r="F1001" s="144"/>
      <c r="G1001" s="162" t="s">
        <v>10164</v>
      </c>
      <c r="H1001" s="147" t="s">
        <v>30950</v>
      </c>
      <c r="I1001" s="144" t="s">
        <v>27894</v>
      </c>
      <c r="J1001" s="148" t="s">
        <v>11705</v>
      </c>
      <c r="K1001" s="149"/>
      <c r="L1001" s="144"/>
      <c r="M1001" t="s">
        <v>30951</v>
      </c>
      <c r="N1001" t="s">
        <v>42154</v>
      </c>
      <c r="O1001" t="s">
        <v>42155</v>
      </c>
      <c r="P1001" t="s">
        <v>42154</v>
      </c>
      <c r="Q1001" t="s">
        <v>42155</v>
      </c>
      <c r="R1001" s="150" t="s">
        <v>42089</v>
      </c>
      <c r="S1001" s="150" t="s">
        <v>42090</v>
      </c>
      <c r="T1001" t="s">
        <v>49</v>
      </c>
    </row>
    <row r="1002">
      <c r="A1002" s="151" t="s">
        <v>30957</v>
      </c>
      <c r="B1002" s="151" t="s">
        <v>4297</v>
      </c>
      <c r="C1002" s="154" t="s">
        <v>30958</v>
      </c>
      <c r="D1002" s="154" t="s">
        <v>3309</v>
      </c>
      <c r="E1002" s="144" t="s">
        <v>30717</v>
      </c>
      <c r="F1002" s="152"/>
      <c r="G1002" s="162" t="s">
        <v>10164</v>
      </c>
      <c r="H1002" s="155">
        <v>155186.0</v>
      </c>
      <c r="I1002" s="156" t="s">
        <v>16514</v>
      </c>
      <c r="J1002" s="148" t="s">
        <v>11705</v>
      </c>
      <c r="K1002" s="149"/>
      <c r="L1002" s="157"/>
      <c r="M1002" t="s">
        <v>30959</v>
      </c>
      <c r="N1002" t="s">
        <v>42154</v>
      </c>
      <c r="O1002" t="s">
        <v>42155</v>
      </c>
      <c r="P1002" t="s">
        <v>42154</v>
      </c>
      <c r="Q1002" t="s">
        <v>42155</v>
      </c>
      <c r="R1002" s="150" t="s">
        <v>42089</v>
      </c>
      <c r="S1002" s="150" t="s">
        <v>42090</v>
      </c>
      <c r="T1002" t="s">
        <v>49</v>
      </c>
    </row>
    <row r="1003">
      <c r="A1003" s="144" t="s">
        <v>30975</v>
      </c>
      <c r="B1003" s="144" t="s">
        <v>4297</v>
      </c>
      <c r="C1003" s="144" t="s">
        <v>5410</v>
      </c>
      <c r="D1003" s="144" t="s">
        <v>3309</v>
      </c>
      <c r="E1003" s="144" t="s">
        <v>30717</v>
      </c>
      <c r="F1003" s="144"/>
      <c r="G1003" s="162" t="s">
        <v>10164</v>
      </c>
      <c r="H1003" s="147" t="s">
        <v>30976</v>
      </c>
      <c r="I1003" s="144" t="s">
        <v>49</v>
      </c>
      <c r="J1003" s="148" t="s">
        <v>49</v>
      </c>
      <c r="K1003" s="149"/>
      <c r="L1003" s="144"/>
      <c r="M1003" t="s">
        <v>30977</v>
      </c>
      <c r="N1003" t="s">
        <v>42154</v>
      </c>
      <c r="O1003" t="s">
        <v>42155</v>
      </c>
      <c r="P1003" t="s">
        <v>42154</v>
      </c>
      <c r="Q1003" t="s">
        <v>42155</v>
      </c>
      <c r="R1003" s="150" t="s">
        <v>42089</v>
      </c>
      <c r="S1003" s="150" t="s">
        <v>42090</v>
      </c>
      <c r="T1003" t="s">
        <v>49</v>
      </c>
    </row>
    <row r="1004">
      <c r="A1004" s="144" t="s">
        <v>31006</v>
      </c>
      <c r="B1004" s="144" t="s">
        <v>4297</v>
      </c>
      <c r="C1004" s="144" t="s">
        <v>31007</v>
      </c>
      <c r="D1004" s="144" t="s">
        <v>3309</v>
      </c>
      <c r="E1004" s="144" t="s">
        <v>30717</v>
      </c>
      <c r="F1004" s="144"/>
      <c r="G1004" s="162" t="s">
        <v>10164</v>
      </c>
      <c r="H1004" s="147" t="s">
        <v>31008</v>
      </c>
      <c r="I1004" s="144" t="s">
        <v>49</v>
      </c>
      <c r="J1004" s="148" t="s">
        <v>49</v>
      </c>
      <c r="K1004" s="149"/>
      <c r="L1004" s="144"/>
      <c r="M1004" t="s">
        <v>31009</v>
      </c>
      <c r="N1004" t="s">
        <v>42154</v>
      </c>
      <c r="O1004" t="s">
        <v>42155</v>
      </c>
      <c r="P1004" t="s">
        <v>42154</v>
      </c>
      <c r="Q1004" t="s">
        <v>42155</v>
      </c>
      <c r="R1004" s="150" t="s">
        <v>42089</v>
      </c>
      <c r="S1004" s="150" t="s">
        <v>42090</v>
      </c>
      <c r="T1004" t="s">
        <v>49</v>
      </c>
    </row>
    <row r="1005">
      <c r="A1005" s="144" t="s">
        <v>31029</v>
      </c>
      <c r="B1005" s="144" t="s">
        <v>4297</v>
      </c>
      <c r="C1005" s="144" t="s">
        <v>20002</v>
      </c>
      <c r="D1005" s="144" t="s">
        <v>3309</v>
      </c>
      <c r="E1005" s="144" t="s">
        <v>30717</v>
      </c>
      <c r="F1005" s="144"/>
      <c r="G1005" s="162" t="s">
        <v>10164</v>
      </c>
      <c r="H1005" s="147" t="s">
        <v>31030</v>
      </c>
      <c r="I1005" s="144" t="s">
        <v>49</v>
      </c>
      <c r="J1005" s="148" t="s">
        <v>49</v>
      </c>
      <c r="K1005" s="149"/>
      <c r="L1005" s="144"/>
      <c r="M1005" t="s">
        <v>31031</v>
      </c>
      <c r="N1005" t="s">
        <v>42154</v>
      </c>
      <c r="O1005" t="s">
        <v>42155</v>
      </c>
      <c r="P1005" t="s">
        <v>42154</v>
      </c>
      <c r="Q1005" t="s">
        <v>42155</v>
      </c>
      <c r="R1005" s="150" t="s">
        <v>42089</v>
      </c>
      <c r="S1005" s="150" t="s">
        <v>42090</v>
      </c>
      <c r="T1005" t="s">
        <v>49</v>
      </c>
    </row>
    <row r="1006">
      <c r="A1006" s="144" t="s">
        <v>31048</v>
      </c>
      <c r="B1006" s="144" t="s">
        <v>4816</v>
      </c>
      <c r="C1006" s="144" t="s">
        <v>31049</v>
      </c>
      <c r="D1006" s="144" t="s">
        <v>46</v>
      </c>
      <c r="E1006" s="144" t="s">
        <v>27415</v>
      </c>
      <c r="F1006" s="144"/>
      <c r="G1006" s="162" t="s">
        <v>10164</v>
      </c>
      <c r="H1006" s="147" t="s">
        <v>31050</v>
      </c>
      <c r="I1006" s="144" t="s">
        <v>49</v>
      </c>
      <c r="J1006" s="148" t="s">
        <v>49</v>
      </c>
      <c r="K1006" s="149"/>
      <c r="L1006" s="144"/>
      <c r="M1006" t="s">
        <v>31051</v>
      </c>
      <c r="N1006" t="s">
        <v>42154</v>
      </c>
      <c r="O1006" t="s">
        <v>42155</v>
      </c>
      <c r="P1006" t="s">
        <v>42154</v>
      </c>
      <c r="Q1006" t="s">
        <v>42155</v>
      </c>
      <c r="R1006" s="150" t="s">
        <v>42089</v>
      </c>
      <c r="S1006" s="150" t="s">
        <v>42090</v>
      </c>
      <c r="T1006" t="s">
        <v>49</v>
      </c>
    </row>
    <row r="1007">
      <c r="A1007" s="144" t="s">
        <v>31058</v>
      </c>
      <c r="B1007" s="144" t="s">
        <v>5258</v>
      </c>
      <c r="C1007" s="144" t="s">
        <v>21932</v>
      </c>
      <c r="D1007" s="144" t="s">
        <v>2304</v>
      </c>
      <c r="E1007" s="144" t="s">
        <v>31059</v>
      </c>
      <c r="F1007" s="144"/>
      <c r="G1007" s="162" t="s">
        <v>10164</v>
      </c>
      <c r="H1007" s="147" t="s">
        <v>31060</v>
      </c>
      <c r="I1007" s="144" t="s">
        <v>16514</v>
      </c>
      <c r="J1007" s="148" t="s">
        <v>11705</v>
      </c>
      <c r="K1007" s="149"/>
      <c r="L1007" s="144"/>
      <c r="M1007" t="s">
        <v>31061</v>
      </c>
      <c r="N1007" t="s">
        <v>42154</v>
      </c>
      <c r="O1007" t="s">
        <v>42155</v>
      </c>
      <c r="P1007" t="s">
        <v>42154</v>
      </c>
      <c r="Q1007" t="s">
        <v>42155</v>
      </c>
      <c r="R1007" s="150" t="s">
        <v>42089</v>
      </c>
      <c r="S1007" s="150" t="s">
        <v>42090</v>
      </c>
      <c r="T1007" t="s">
        <v>49</v>
      </c>
    </row>
    <row r="1008">
      <c r="A1008" s="144" t="s">
        <v>31069</v>
      </c>
      <c r="B1008" s="144" t="s">
        <v>5258</v>
      </c>
      <c r="C1008" s="144" t="s">
        <v>31070</v>
      </c>
      <c r="D1008" s="144" t="s">
        <v>2304</v>
      </c>
      <c r="E1008" s="144" t="s">
        <v>31059</v>
      </c>
      <c r="F1008" s="144"/>
      <c r="G1008" s="162" t="s">
        <v>10164</v>
      </c>
      <c r="H1008" s="147" t="s">
        <v>31071</v>
      </c>
      <c r="I1008" s="144" t="s">
        <v>49</v>
      </c>
      <c r="J1008" s="148" t="s">
        <v>49</v>
      </c>
      <c r="K1008" s="149"/>
      <c r="L1008" s="144"/>
      <c r="M1008" t="s">
        <v>31072</v>
      </c>
      <c r="N1008" t="s">
        <v>42154</v>
      </c>
      <c r="O1008" t="s">
        <v>42155</v>
      </c>
      <c r="P1008" t="s">
        <v>42154</v>
      </c>
      <c r="Q1008" t="s">
        <v>42155</v>
      </c>
      <c r="R1008" s="150" t="s">
        <v>42089</v>
      </c>
      <c r="S1008" s="150" t="s">
        <v>42090</v>
      </c>
      <c r="T1008" t="s">
        <v>49</v>
      </c>
    </row>
    <row r="1009">
      <c r="A1009" s="144" t="s">
        <v>31082</v>
      </c>
      <c r="B1009" s="144" t="s">
        <v>5258</v>
      </c>
      <c r="C1009" s="144" t="s">
        <v>6561</v>
      </c>
      <c r="D1009" s="144" t="s">
        <v>2304</v>
      </c>
      <c r="E1009" s="144" t="s">
        <v>31059</v>
      </c>
      <c r="F1009" s="144"/>
      <c r="G1009" s="162" t="s">
        <v>10164</v>
      </c>
      <c r="H1009" s="147" t="s">
        <v>31083</v>
      </c>
      <c r="I1009" s="144" t="s">
        <v>16514</v>
      </c>
      <c r="J1009" s="148" t="s">
        <v>11705</v>
      </c>
      <c r="K1009" s="149"/>
      <c r="L1009" s="144"/>
      <c r="M1009" t="s">
        <v>31084</v>
      </c>
      <c r="N1009" t="s">
        <v>42154</v>
      </c>
      <c r="O1009" t="s">
        <v>42155</v>
      </c>
      <c r="P1009" t="s">
        <v>42154</v>
      </c>
      <c r="Q1009" t="s">
        <v>42155</v>
      </c>
      <c r="R1009" s="150" t="s">
        <v>42089</v>
      </c>
      <c r="S1009" s="150" t="s">
        <v>42090</v>
      </c>
      <c r="T1009" t="s">
        <v>49</v>
      </c>
    </row>
    <row r="1010">
      <c r="A1010" s="144" t="s">
        <v>31095</v>
      </c>
      <c r="B1010" s="144" t="s">
        <v>5258</v>
      </c>
      <c r="C1010" s="144" t="s">
        <v>31096</v>
      </c>
      <c r="D1010" s="144" t="s">
        <v>2304</v>
      </c>
      <c r="E1010" s="144" t="s">
        <v>31059</v>
      </c>
      <c r="F1010" s="144"/>
      <c r="G1010" s="162" t="s">
        <v>10164</v>
      </c>
      <c r="H1010" s="147" t="s">
        <v>31097</v>
      </c>
      <c r="I1010" s="144" t="s">
        <v>49</v>
      </c>
      <c r="J1010" s="148" t="s">
        <v>49</v>
      </c>
      <c r="K1010" s="149"/>
      <c r="L1010" s="144"/>
      <c r="M1010" t="s">
        <v>31098</v>
      </c>
      <c r="N1010" t="s">
        <v>42154</v>
      </c>
      <c r="O1010" t="s">
        <v>42155</v>
      </c>
      <c r="P1010" t="s">
        <v>42154</v>
      </c>
      <c r="Q1010" t="s">
        <v>42155</v>
      </c>
      <c r="R1010" s="150" t="s">
        <v>42089</v>
      </c>
      <c r="S1010" s="150" t="s">
        <v>42090</v>
      </c>
      <c r="T1010" t="s">
        <v>49</v>
      </c>
    </row>
    <row r="1011">
      <c r="A1011" s="144" t="s">
        <v>31109</v>
      </c>
      <c r="B1011" s="144" t="s">
        <v>5258</v>
      </c>
      <c r="C1011" s="144" t="s">
        <v>31110</v>
      </c>
      <c r="D1011" s="144" t="s">
        <v>2304</v>
      </c>
      <c r="E1011" s="144" t="s">
        <v>31059</v>
      </c>
      <c r="F1011" s="144"/>
      <c r="G1011" s="162" t="s">
        <v>10164</v>
      </c>
      <c r="H1011" s="147" t="s">
        <v>31097</v>
      </c>
      <c r="I1011" s="144" t="s">
        <v>16514</v>
      </c>
      <c r="J1011" s="148" t="s">
        <v>49</v>
      </c>
      <c r="K1011" s="149"/>
      <c r="L1011" s="144"/>
      <c r="M1011" t="s">
        <v>31098</v>
      </c>
      <c r="N1011" t="s">
        <v>42154</v>
      </c>
      <c r="O1011" t="s">
        <v>42155</v>
      </c>
      <c r="P1011" t="s">
        <v>42154</v>
      </c>
      <c r="Q1011" t="s">
        <v>42155</v>
      </c>
      <c r="R1011" s="150" t="s">
        <v>42089</v>
      </c>
      <c r="S1011" s="150" t="s">
        <v>42090</v>
      </c>
      <c r="T1011" t="s">
        <v>49</v>
      </c>
    </row>
    <row r="1012">
      <c r="A1012" s="144" t="s">
        <v>31114</v>
      </c>
      <c r="B1012" s="144" t="s">
        <v>5522</v>
      </c>
      <c r="C1012" s="144" t="s">
        <v>31115</v>
      </c>
      <c r="D1012" s="144" t="s">
        <v>2136</v>
      </c>
      <c r="E1012" s="144" t="s">
        <v>24484</v>
      </c>
      <c r="F1012" s="144"/>
      <c r="G1012" s="162" t="s">
        <v>10164</v>
      </c>
      <c r="H1012" s="147" t="s">
        <v>31116</v>
      </c>
      <c r="I1012" s="144" t="s">
        <v>49</v>
      </c>
      <c r="J1012" s="148" t="s">
        <v>49</v>
      </c>
      <c r="K1012" s="149"/>
      <c r="L1012" s="144"/>
      <c r="M1012" t="s">
        <v>31117</v>
      </c>
      <c r="N1012" t="s">
        <v>42154</v>
      </c>
      <c r="O1012" t="s">
        <v>42155</v>
      </c>
      <c r="P1012" t="s">
        <v>42154</v>
      </c>
      <c r="Q1012" t="s">
        <v>42155</v>
      </c>
      <c r="R1012" s="150" t="s">
        <v>42089</v>
      </c>
      <c r="S1012" s="150" t="s">
        <v>42090</v>
      </c>
      <c r="T1012" t="s">
        <v>49</v>
      </c>
    </row>
    <row r="1013">
      <c r="A1013" s="144" t="s">
        <v>31124</v>
      </c>
      <c r="B1013" s="144" t="s">
        <v>5522</v>
      </c>
      <c r="C1013" s="144" t="s">
        <v>31125</v>
      </c>
      <c r="D1013" s="144" t="s">
        <v>2136</v>
      </c>
      <c r="E1013" s="144" t="s">
        <v>24484</v>
      </c>
      <c r="F1013" s="144"/>
      <c r="G1013" s="162" t="s">
        <v>10164</v>
      </c>
      <c r="H1013" s="147" t="s">
        <v>31126</v>
      </c>
      <c r="I1013" s="144" t="s">
        <v>16514</v>
      </c>
      <c r="J1013" s="148" t="s">
        <v>11705</v>
      </c>
      <c r="K1013" s="149"/>
      <c r="L1013" s="144"/>
      <c r="M1013" t="s">
        <v>31127</v>
      </c>
      <c r="N1013" t="s">
        <v>42154</v>
      </c>
      <c r="O1013" t="s">
        <v>42155</v>
      </c>
      <c r="P1013" t="s">
        <v>42154</v>
      </c>
      <c r="Q1013" t="s">
        <v>42155</v>
      </c>
      <c r="R1013" s="150" t="s">
        <v>42089</v>
      </c>
      <c r="S1013" s="150" t="s">
        <v>42090</v>
      </c>
      <c r="T1013" t="s">
        <v>49</v>
      </c>
    </row>
    <row r="1014">
      <c r="A1014" s="144" t="s">
        <v>31139</v>
      </c>
      <c r="B1014" s="144" t="s">
        <v>5522</v>
      </c>
      <c r="C1014" s="144" t="s">
        <v>31140</v>
      </c>
      <c r="D1014" s="144" t="s">
        <v>2136</v>
      </c>
      <c r="E1014" s="144" t="s">
        <v>24484</v>
      </c>
      <c r="F1014" s="144"/>
      <c r="G1014" s="162" t="s">
        <v>10164</v>
      </c>
      <c r="H1014" s="147" t="s">
        <v>31141</v>
      </c>
      <c r="I1014" s="144" t="s">
        <v>49</v>
      </c>
      <c r="J1014" s="148" t="s">
        <v>49</v>
      </c>
      <c r="K1014" s="149"/>
      <c r="L1014" s="144"/>
      <c r="M1014" t="s">
        <v>31142</v>
      </c>
      <c r="N1014" t="s">
        <v>42154</v>
      </c>
      <c r="O1014" t="s">
        <v>42155</v>
      </c>
      <c r="P1014" t="s">
        <v>42154</v>
      </c>
      <c r="Q1014" t="s">
        <v>42155</v>
      </c>
      <c r="R1014" s="150" t="s">
        <v>42089</v>
      </c>
      <c r="S1014" s="150" t="s">
        <v>42090</v>
      </c>
      <c r="T1014" t="s">
        <v>49</v>
      </c>
    </row>
    <row r="1015">
      <c r="A1015" s="144" t="s">
        <v>31154</v>
      </c>
      <c r="B1015" s="144" t="s">
        <v>5896</v>
      </c>
      <c r="C1015" s="144" t="s">
        <v>31156</v>
      </c>
      <c r="D1015" s="144" t="s">
        <v>3309</v>
      </c>
      <c r="E1015" s="144" t="s">
        <v>31155</v>
      </c>
      <c r="F1015" s="144"/>
      <c r="G1015" s="162" t="s">
        <v>10164</v>
      </c>
      <c r="H1015" s="147" t="s">
        <v>31157</v>
      </c>
      <c r="I1015" s="144" t="s">
        <v>49</v>
      </c>
      <c r="J1015" s="148" t="s">
        <v>49</v>
      </c>
      <c r="K1015" s="149"/>
      <c r="L1015" s="144"/>
      <c r="M1015" t="s">
        <v>31158</v>
      </c>
      <c r="N1015" t="s">
        <v>42154</v>
      </c>
      <c r="O1015" t="s">
        <v>42155</v>
      </c>
      <c r="P1015" t="s">
        <v>42154</v>
      </c>
      <c r="Q1015" t="s">
        <v>42155</v>
      </c>
      <c r="R1015" s="150" t="s">
        <v>42089</v>
      </c>
      <c r="S1015" s="150" t="s">
        <v>42090</v>
      </c>
      <c r="T1015" t="s">
        <v>49</v>
      </c>
    </row>
    <row r="1016">
      <c r="A1016" s="144" t="s">
        <v>31168</v>
      </c>
      <c r="B1016" s="144" t="s">
        <v>5896</v>
      </c>
      <c r="C1016" s="144" t="s">
        <v>31169</v>
      </c>
      <c r="D1016" s="144" t="s">
        <v>3309</v>
      </c>
      <c r="E1016" s="144" t="s">
        <v>31155</v>
      </c>
      <c r="F1016" s="144"/>
      <c r="G1016" s="162" t="s">
        <v>10164</v>
      </c>
      <c r="H1016" s="147" t="s">
        <v>31170</v>
      </c>
      <c r="I1016" s="144" t="s">
        <v>49</v>
      </c>
      <c r="J1016" s="148" t="s">
        <v>49</v>
      </c>
      <c r="K1016" s="149"/>
      <c r="L1016" s="144"/>
      <c r="M1016" t="s">
        <v>31171</v>
      </c>
      <c r="N1016" t="s">
        <v>42154</v>
      </c>
      <c r="O1016" t="s">
        <v>42155</v>
      </c>
      <c r="P1016" t="s">
        <v>42154</v>
      </c>
      <c r="Q1016" t="s">
        <v>42155</v>
      </c>
      <c r="R1016" s="150" t="s">
        <v>42089</v>
      </c>
      <c r="S1016" s="150" t="s">
        <v>42090</v>
      </c>
      <c r="T1016" t="s">
        <v>49</v>
      </c>
    </row>
    <row r="1017">
      <c r="A1017" s="144" t="s">
        <v>31189</v>
      </c>
      <c r="B1017" s="144" t="s">
        <v>5896</v>
      </c>
      <c r="C1017" s="144" t="s">
        <v>3853</v>
      </c>
      <c r="D1017" s="144" t="s">
        <v>3309</v>
      </c>
      <c r="E1017" s="144" t="s">
        <v>31155</v>
      </c>
      <c r="F1017" s="144"/>
      <c r="G1017" s="162" t="s">
        <v>10164</v>
      </c>
      <c r="H1017" s="147" t="s">
        <v>31190</v>
      </c>
      <c r="I1017" s="144" t="s">
        <v>16514</v>
      </c>
      <c r="J1017" s="148" t="s">
        <v>11705</v>
      </c>
      <c r="K1017" s="149"/>
      <c r="L1017" s="144"/>
      <c r="M1017" t="s">
        <v>31191</v>
      </c>
      <c r="N1017" t="s">
        <v>42154</v>
      </c>
      <c r="O1017" t="s">
        <v>42155</v>
      </c>
      <c r="P1017" t="s">
        <v>42154</v>
      </c>
      <c r="Q1017" t="s">
        <v>42155</v>
      </c>
      <c r="R1017" s="150" t="s">
        <v>42089</v>
      </c>
      <c r="S1017" s="150" t="s">
        <v>42090</v>
      </c>
      <c r="T1017" t="s">
        <v>49</v>
      </c>
    </row>
    <row r="1018">
      <c r="A1018" s="144" t="s">
        <v>31205</v>
      </c>
      <c r="B1018" s="144" t="s">
        <v>5896</v>
      </c>
      <c r="C1018" s="144" t="s">
        <v>31206</v>
      </c>
      <c r="D1018" s="144" t="s">
        <v>3309</v>
      </c>
      <c r="E1018" s="144" t="s">
        <v>31155</v>
      </c>
      <c r="F1018" s="144"/>
      <c r="G1018" s="162" t="s">
        <v>10164</v>
      </c>
      <c r="H1018" s="147" t="s">
        <v>31207</v>
      </c>
      <c r="I1018" s="144" t="s">
        <v>49</v>
      </c>
      <c r="J1018" s="148" t="s">
        <v>11705</v>
      </c>
      <c r="K1018" s="149"/>
      <c r="L1018" s="144"/>
      <c r="M1018" t="s">
        <v>31208</v>
      </c>
      <c r="N1018" t="s">
        <v>42154</v>
      </c>
      <c r="O1018" t="s">
        <v>42155</v>
      </c>
      <c r="P1018" t="s">
        <v>42154</v>
      </c>
      <c r="Q1018" t="s">
        <v>42155</v>
      </c>
      <c r="R1018" s="150" t="s">
        <v>42089</v>
      </c>
      <c r="S1018" s="150" t="s">
        <v>42090</v>
      </c>
      <c r="T1018" t="s">
        <v>11705</v>
      </c>
    </row>
    <row r="1019">
      <c r="A1019" s="144" t="s">
        <v>31227</v>
      </c>
      <c r="B1019" s="144" t="s">
        <v>6254</v>
      </c>
      <c r="C1019" s="144" t="s">
        <v>31229</v>
      </c>
      <c r="D1019" s="144" t="s">
        <v>46</v>
      </c>
      <c r="E1019" s="144" t="s">
        <v>31228</v>
      </c>
      <c r="F1019" s="144"/>
      <c r="G1019" s="162" t="s">
        <v>10164</v>
      </c>
      <c r="H1019" s="147" t="s">
        <v>31230</v>
      </c>
      <c r="I1019" s="144" t="s">
        <v>49</v>
      </c>
      <c r="J1019" s="148" t="s">
        <v>49</v>
      </c>
      <c r="K1019" s="149"/>
      <c r="L1019" s="144"/>
      <c r="M1019" t="s">
        <v>31231</v>
      </c>
      <c r="N1019" t="s">
        <v>42154</v>
      </c>
      <c r="O1019" t="s">
        <v>42155</v>
      </c>
      <c r="P1019" t="s">
        <v>42154</v>
      </c>
      <c r="Q1019" t="s">
        <v>42155</v>
      </c>
      <c r="R1019" s="150" t="s">
        <v>42089</v>
      </c>
      <c r="S1019" s="150" t="s">
        <v>42090</v>
      </c>
      <c r="T1019" t="s">
        <v>49</v>
      </c>
    </row>
    <row r="1020">
      <c r="A1020" s="144" t="s">
        <v>31249</v>
      </c>
      <c r="B1020" s="144" t="s">
        <v>6254</v>
      </c>
      <c r="C1020" s="144" t="s">
        <v>2164</v>
      </c>
      <c r="D1020" s="144" t="s">
        <v>46</v>
      </c>
      <c r="E1020" s="144" t="s">
        <v>31228</v>
      </c>
      <c r="F1020" s="144"/>
      <c r="G1020" s="162" t="s">
        <v>10164</v>
      </c>
      <c r="H1020" s="147" t="s">
        <v>31250</v>
      </c>
      <c r="I1020" s="144" t="s">
        <v>49</v>
      </c>
      <c r="J1020" s="148" t="s">
        <v>49</v>
      </c>
      <c r="K1020" s="149"/>
      <c r="L1020" s="144"/>
      <c r="M1020" t="s">
        <v>31251</v>
      </c>
      <c r="N1020" t="s">
        <v>42154</v>
      </c>
      <c r="O1020" t="s">
        <v>42155</v>
      </c>
      <c r="P1020" t="s">
        <v>42154</v>
      </c>
      <c r="Q1020" t="s">
        <v>42155</v>
      </c>
      <c r="R1020" s="150" t="s">
        <v>42089</v>
      </c>
      <c r="S1020" s="150" t="s">
        <v>42090</v>
      </c>
      <c r="T1020" t="s">
        <v>49</v>
      </c>
    </row>
    <row r="1021">
      <c r="A1021" s="144" t="s">
        <v>31268</v>
      </c>
      <c r="B1021" s="144" t="s">
        <v>6254</v>
      </c>
      <c r="C1021" s="144" t="s">
        <v>31269</v>
      </c>
      <c r="D1021" s="144" t="s">
        <v>46</v>
      </c>
      <c r="E1021" s="144" t="s">
        <v>31228</v>
      </c>
      <c r="F1021" s="144"/>
      <c r="G1021" s="162" t="s">
        <v>10164</v>
      </c>
      <c r="H1021" s="147" t="s">
        <v>31270</v>
      </c>
      <c r="I1021" s="144" t="s">
        <v>49</v>
      </c>
      <c r="J1021" s="148" t="s">
        <v>49</v>
      </c>
      <c r="K1021" s="149"/>
      <c r="L1021" s="144"/>
      <c r="M1021" t="s">
        <v>31271</v>
      </c>
      <c r="N1021" t="s">
        <v>42154</v>
      </c>
      <c r="O1021" t="s">
        <v>42155</v>
      </c>
      <c r="P1021" t="s">
        <v>42154</v>
      </c>
      <c r="Q1021" t="s">
        <v>42155</v>
      </c>
      <c r="R1021" s="150" t="s">
        <v>42089</v>
      </c>
      <c r="S1021" s="150" t="s">
        <v>42090</v>
      </c>
      <c r="T1021" t="s">
        <v>49</v>
      </c>
    </row>
    <row r="1022">
      <c r="A1022" s="144" t="s">
        <v>31284</v>
      </c>
      <c r="B1022" s="144" t="s">
        <v>6478</v>
      </c>
      <c r="C1022" s="144" t="s">
        <v>31286</v>
      </c>
      <c r="D1022" s="144" t="s">
        <v>3309</v>
      </c>
      <c r="E1022" s="144" t="s">
        <v>31285</v>
      </c>
      <c r="F1022" s="144"/>
      <c r="G1022" s="162" t="s">
        <v>10164</v>
      </c>
      <c r="H1022" s="147" t="s">
        <v>31287</v>
      </c>
      <c r="I1022" s="144" t="s">
        <v>49</v>
      </c>
      <c r="J1022" s="148" t="s">
        <v>49</v>
      </c>
      <c r="K1022" s="149"/>
      <c r="L1022" s="144"/>
      <c r="M1022" t="s">
        <v>31288</v>
      </c>
      <c r="N1022" t="s">
        <v>42154</v>
      </c>
      <c r="O1022" t="s">
        <v>42155</v>
      </c>
      <c r="P1022" t="s">
        <v>42154</v>
      </c>
      <c r="Q1022" t="s">
        <v>42155</v>
      </c>
      <c r="R1022" s="150" t="s">
        <v>42089</v>
      </c>
      <c r="S1022" s="150" t="s">
        <v>42090</v>
      </c>
      <c r="T1022" t="s">
        <v>49</v>
      </c>
    </row>
    <row r="1023">
      <c r="A1023" s="144" t="s">
        <v>31303</v>
      </c>
      <c r="B1023" s="144" t="s">
        <v>6478</v>
      </c>
      <c r="C1023" s="144" t="s">
        <v>31304</v>
      </c>
      <c r="D1023" s="144" t="s">
        <v>3309</v>
      </c>
      <c r="E1023" s="144" t="s">
        <v>27415</v>
      </c>
      <c r="F1023" s="144"/>
      <c r="G1023" s="162" t="s">
        <v>10164</v>
      </c>
      <c r="H1023" s="147" t="s">
        <v>31305</v>
      </c>
      <c r="I1023" s="144" t="s">
        <v>16514</v>
      </c>
      <c r="J1023" s="148" t="s">
        <v>11705</v>
      </c>
      <c r="K1023" s="149"/>
      <c r="L1023" s="144"/>
      <c r="M1023" t="s">
        <v>31306</v>
      </c>
      <c r="N1023" t="s">
        <v>42154</v>
      </c>
      <c r="O1023" t="s">
        <v>42155</v>
      </c>
      <c r="P1023" t="s">
        <v>42154</v>
      </c>
      <c r="Q1023" t="s">
        <v>42155</v>
      </c>
      <c r="R1023" s="150" t="s">
        <v>42089</v>
      </c>
      <c r="S1023" s="150" t="s">
        <v>42090</v>
      </c>
      <c r="T1023" t="s">
        <v>49</v>
      </c>
    </row>
    <row r="1024">
      <c r="A1024" s="144" t="s">
        <v>31317</v>
      </c>
      <c r="B1024" s="144" t="s">
        <v>6478</v>
      </c>
      <c r="C1024" s="144" t="s">
        <v>31318</v>
      </c>
      <c r="D1024" s="144" t="s">
        <v>3309</v>
      </c>
      <c r="E1024" s="144" t="s">
        <v>31285</v>
      </c>
      <c r="F1024" s="144"/>
      <c r="G1024" s="162" t="s">
        <v>10164</v>
      </c>
      <c r="H1024" s="147" t="s">
        <v>31319</v>
      </c>
      <c r="I1024" s="144" t="s">
        <v>16514</v>
      </c>
      <c r="J1024" s="148" t="s">
        <v>49</v>
      </c>
      <c r="K1024" s="149"/>
      <c r="L1024" s="144"/>
      <c r="M1024" t="s">
        <v>31320</v>
      </c>
      <c r="N1024" t="s">
        <v>42154</v>
      </c>
      <c r="O1024" t="s">
        <v>42155</v>
      </c>
      <c r="P1024" t="s">
        <v>42154</v>
      </c>
      <c r="Q1024" t="s">
        <v>42155</v>
      </c>
      <c r="R1024" s="150" t="s">
        <v>42089</v>
      </c>
      <c r="S1024" s="150" t="s">
        <v>42090</v>
      </c>
      <c r="T1024" t="s">
        <v>49</v>
      </c>
    </row>
    <row r="1025">
      <c r="A1025" s="144" t="s">
        <v>31329</v>
      </c>
      <c r="B1025" s="144" t="s">
        <v>6478</v>
      </c>
      <c r="C1025" s="144" t="s">
        <v>31330</v>
      </c>
      <c r="D1025" s="144" t="s">
        <v>3309</v>
      </c>
      <c r="E1025" s="144" t="s">
        <v>31285</v>
      </c>
      <c r="F1025" s="144"/>
      <c r="G1025" s="162" t="s">
        <v>10164</v>
      </c>
      <c r="H1025" s="147" t="s">
        <v>31331</v>
      </c>
      <c r="I1025" s="144" t="s">
        <v>49</v>
      </c>
      <c r="J1025" s="148" t="s">
        <v>49</v>
      </c>
      <c r="K1025" s="149"/>
      <c r="L1025" s="144"/>
      <c r="M1025" t="s">
        <v>31332</v>
      </c>
      <c r="N1025" t="s">
        <v>42154</v>
      </c>
      <c r="O1025" t="s">
        <v>42155</v>
      </c>
      <c r="P1025" t="s">
        <v>42154</v>
      </c>
      <c r="Q1025" t="s">
        <v>42155</v>
      </c>
      <c r="R1025" s="150" t="s">
        <v>42089</v>
      </c>
      <c r="S1025" s="150" t="s">
        <v>42090</v>
      </c>
      <c r="T1025" t="s">
        <v>49</v>
      </c>
    </row>
    <row r="1026">
      <c r="A1026" s="144" t="s">
        <v>31356</v>
      </c>
      <c r="B1026" s="144" t="s">
        <v>6640</v>
      </c>
      <c r="C1026" s="144" t="s">
        <v>31358</v>
      </c>
      <c r="D1026" s="144" t="s">
        <v>936</v>
      </c>
      <c r="E1026" s="144" t="s">
        <v>31357</v>
      </c>
      <c r="F1026" s="144"/>
      <c r="G1026" s="162" t="s">
        <v>10164</v>
      </c>
      <c r="H1026" s="147" t="s">
        <v>31359</v>
      </c>
      <c r="I1026" s="144" t="s">
        <v>16514</v>
      </c>
      <c r="J1026" s="148" t="s">
        <v>49</v>
      </c>
      <c r="K1026" s="149"/>
      <c r="L1026" s="144"/>
      <c r="M1026" t="s">
        <v>31360</v>
      </c>
      <c r="N1026" t="s">
        <v>42154</v>
      </c>
      <c r="O1026" t="s">
        <v>42155</v>
      </c>
      <c r="P1026" t="s">
        <v>42154</v>
      </c>
      <c r="Q1026" t="s">
        <v>42155</v>
      </c>
      <c r="R1026" s="150" t="s">
        <v>42089</v>
      </c>
      <c r="S1026" s="150" t="s">
        <v>42090</v>
      </c>
      <c r="T1026" t="s">
        <v>49</v>
      </c>
    </row>
    <row r="1027">
      <c r="A1027" s="144" t="s">
        <v>31373</v>
      </c>
      <c r="B1027" s="144" t="s">
        <v>6716</v>
      </c>
      <c r="C1027" s="144" t="s">
        <v>6717</v>
      </c>
      <c r="D1027" s="144" t="s">
        <v>3309</v>
      </c>
      <c r="E1027" s="144" t="s">
        <v>30561</v>
      </c>
      <c r="F1027" s="145" t="s">
        <v>42093</v>
      </c>
      <c r="G1027" s="162" t="s">
        <v>10164</v>
      </c>
      <c r="H1027" s="147" t="s">
        <v>31374</v>
      </c>
      <c r="I1027" s="144" t="s">
        <v>16514</v>
      </c>
      <c r="J1027" s="148" t="s">
        <v>49</v>
      </c>
      <c r="K1027" s="149"/>
      <c r="L1027" s="144"/>
      <c r="M1027" t="s">
        <v>31375</v>
      </c>
      <c r="N1027" t="s">
        <v>42154</v>
      </c>
      <c r="O1027" t="s">
        <v>42155</v>
      </c>
      <c r="P1027" t="s">
        <v>42154</v>
      </c>
      <c r="Q1027" t="s">
        <v>42155</v>
      </c>
      <c r="R1027" s="150" t="s">
        <v>42089</v>
      </c>
      <c r="S1027" s="150" t="s">
        <v>42090</v>
      </c>
      <c r="T1027" t="s">
        <v>49</v>
      </c>
    </row>
    <row r="1028">
      <c r="A1028" s="144" t="s">
        <v>31385</v>
      </c>
      <c r="B1028" s="144" t="s">
        <v>6874</v>
      </c>
      <c r="C1028" s="144" t="s">
        <v>31387</v>
      </c>
      <c r="D1028" s="144" t="s">
        <v>2304</v>
      </c>
      <c r="E1028" s="144" t="s">
        <v>31386</v>
      </c>
      <c r="F1028" s="144"/>
      <c r="G1028" s="162" t="s">
        <v>10164</v>
      </c>
      <c r="H1028" s="147" t="s">
        <v>31388</v>
      </c>
      <c r="I1028" s="144" t="s">
        <v>16514</v>
      </c>
      <c r="J1028" s="148" t="s">
        <v>49</v>
      </c>
      <c r="K1028" s="149" t="s">
        <v>86</v>
      </c>
      <c r="L1028" s="144" t="s">
        <v>86</v>
      </c>
      <c r="M1028" t="s">
        <v>31389</v>
      </c>
      <c r="N1028" t="s">
        <v>42154</v>
      </c>
      <c r="O1028" t="s">
        <v>42155</v>
      </c>
      <c r="P1028" t="s">
        <v>42154</v>
      </c>
      <c r="Q1028" t="s">
        <v>42155</v>
      </c>
      <c r="R1028" s="150" t="s">
        <v>42089</v>
      </c>
      <c r="S1028" s="150" t="s">
        <v>42090</v>
      </c>
      <c r="T1028" t="s">
        <v>49</v>
      </c>
    </row>
    <row r="1029">
      <c r="A1029" s="144" t="s">
        <v>31397</v>
      </c>
      <c r="B1029" s="144" t="s">
        <v>6874</v>
      </c>
      <c r="C1029" s="144" t="s">
        <v>15875</v>
      </c>
      <c r="D1029" s="144" t="s">
        <v>2304</v>
      </c>
      <c r="E1029" s="144" t="s">
        <v>31386</v>
      </c>
      <c r="F1029" s="144"/>
      <c r="G1029" s="162" t="s">
        <v>10164</v>
      </c>
      <c r="H1029" s="147" t="s">
        <v>31398</v>
      </c>
      <c r="I1029" s="144" t="s">
        <v>16514</v>
      </c>
      <c r="J1029" s="148" t="s">
        <v>11705</v>
      </c>
      <c r="K1029" s="149"/>
      <c r="L1029" s="144"/>
      <c r="M1029" t="s">
        <v>31399</v>
      </c>
      <c r="N1029" t="s">
        <v>42154</v>
      </c>
      <c r="O1029" t="s">
        <v>42155</v>
      </c>
      <c r="P1029" t="s">
        <v>42154</v>
      </c>
      <c r="Q1029" t="s">
        <v>42155</v>
      </c>
      <c r="R1029" s="150" t="s">
        <v>42089</v>
      </c>
      <c r="S1029" s="150" t="s">
        <v>42090</v>
      </c>
      <c r="T1029" t="s">
        <v>49</v>
      </c>
    </row>
    <row r="1030">
      <c r="A1030" s="144" t="s">
        <v>31412</v>
      </c>
      <c r="B1030" s="144" t="s">
        <v>6874</v>
      </c>
      <c r="C1030" s="144" t="s">
        <v>2352</v>
      </c>
      <c r="D1030" s="144" t="s">
        <v>2304</v>
      </c>
      <c r="E1030" s="144" t="s">
        <v>31386</v>
      </c>
      <c r="F1030" s="144"/>
      <c r="G1030" s="162" t="s">
        <v>10164</v>
      </c>
      <c r="H1030" s="147" t="s">
        <v>31413</v>
      </c>
      <c r="I1030" s="144" t="s">
        <v>16514</v>
      </c>
      <c r="J1030" s="148" t="s">
        <v>49</v>
      </c>
      <c r="K1030" s="149"/>
      <c r="L1030" s="144"/>
      <c r="M1030" t="s">
        <v>31414</v>
      </c>
      <c r="N1030" t="s">
        <v>42154</v>
      </c>
      <c r="O1030" t="s">
        <v>42155</v>
      </c>
      <c r="P1030" t="s">
        <v>42154</v>
      </c>
      <c r="Q1030" t="s">
        <v>42155</v>
      </c>
      <c r="R1030" s="150" t="s">
        <v>42089</v>
      </c>
      <c r="S1030" s="150" t="s">
        <v>42090</v>
      </c>
      <c r="T1030" t="s">
        <v>49</v>
      </c>
    </row>
    <row r="1031">
      <c r="A1031" s="144" t="s">
        <v>31428</v>
      </c>
      <c r="B1031" s="144" t="s">
        <v>6874</v>
      </c>
      <c r="C1031" s="144" t="s">
        <v>31429</v>
      </c>
      <c r="D1031" s="144" t="s">
        <v>2304</v>
      </c>
      <c r="E1031" s="144" t="s">
        <v>31386</v>
      </c>
      <c r="F1031" s="144"/>
      <c r="G1031" s="162" t="s">
        <v>10164</v>
      </c>
      <c r="H1031" s="147" t="s">
        <v>31430</v>
      </c>
      <c r="I1031" s="144" t="s">
        <v>49</v>
      </c>
      <c r="J1031" s="148" t="s">
        <v>49</v>
      </c>
      <c r="K1031" s="149"/>
      <c r="L1031" s="144"/>
      <c r="M1031" t="s">
        <v>31431</v>
      </c>
      <c r="N1031" t="s">
        <v>42154</v>
      </c>
      <c r="O1031" t="s">
        <v>42155</v>
      </c>
      <c r="P1031" t="s">
        <v>42154</v>
      </c>
      <c r="Q1031" t="s">
        <v>42155</v>
      </c>
      <c r="R1031" s="150" t="s">
        <v>42089</v>
      </c>
      <c r="S1031" s="150" t="s">
        <v>42090</v>
      </c>
      <c r="T1031" t="s">
        <v>49</v>
      </c>
    </row>
    <row r="1032">
      <c r="A1032" s="144" t="s">
        <v>31443</v>
      </c>
      <c r="B1032" s="144" t="s">
        <v>6874</v>
      </c>
      <c r="C1032" s="144" t="s">
        <v>31444</v>
      </c>
      <c r="D1032" s="144" t="s">
        <v>2304</v>
      </c>
      <c r="E1032" s="144" t="s">
        <v>31386</v>
      </c>
      <c r="F1032" s="144"/>
      <c r="G1032" s="162" t="s">
        <v>10164</v>
      </c>
      <c r="H1032" s="147" t="s">
        <v>31445</v>
      </c>
      <c r="I1032" s="144" t="s">
        <v>49</v>
      </c>
      <c r="J1032" s="148" t="s">
        <v>11705</v>
      </c>
      <c r="K1032" s="149"/>
      <c r="L1032" s="144"/>
      <c r="M1032" t="s">
        <v>31446</v>
      </c>
      <c r="N1032" t="s">
        <v>42154</v>
      </c>
      <c r="O1032" t="s">
        <v>42155</v>
      </c>
      <c r="P1032" t="s">
        <v>42154</v>
      </c>
      <c r="Q1032" t="s">
        <v>42155</v>
      </c>
      <c r="R1032" s="150" t="s">
        <v>42089</v>
      </c>
      <c r="S1032" s="150" t="s">
        <v>42090</v>
      </c>
      <c r="T1032" t="s">
        <v>11705</v>
      </c>
    </row>
    <row r="1033">
      <c r="A1033" s="144" t="s">
        <v>31453</v>
      </c>
      <c r="B1033" s="144" t="s">
        <v>6874</v>
      </c>
      <c r="C1033" s="144" t="s">
        <v>31454</v>
      </c>
      <c r="D1033" s="144" t="s">
        <v>2304</v>
      </c>
      <c r="E1033" s="144" t="s">
        <v>31386</v>
      </c>
      <c r="F1033" s="144"/>
      <c r="G1033" s="162" t="s">
        <v>10164</v>
      </c>
      <c r="H1033" s="147" t="s">
        <v>31455</v>
      </c>
      <c r="I1033" s="144" t="s">
        <v>16514</v>
      </c>
      <c r="J1033" s="148" t="s">
        <v>11705</v>
      </c>
      <c r="K1033" s="149"/>
      <c r="L1033" s="144"/>
      <c r="M1033" t="s">
        <v>31456</v>
      </c>
      <c r="N1033" t="s">
        <v>42154</v>
      </c>
      <c r="O1033" t="s">
        <v>42155</v>
      </c>
      <c r="P1033" t="s">
        <v>42154</v>
      </c>
      <c r="Q1033" t="s">
        <v>42155</v>
      </c>
      <c r="R1033" s="150" t="s">
        <v>42089</v>
      </c>
      <c r="S1033" s="150" t="s">
        <v>42090</v>
      </c>
      <c r="T1033" t="s">
        <v>49</v>
      </c>
    </row>
    <row r="1034">
      <c r="A1034" s="144" t="s">
        <v>31467</v>
      </c>
      <c r="B1034" s="144" t="s">
        <v>7138</v>
      </c>
      <c r="C1034" s="144" t="s">
        <v>29481</v>
      </c>
      <c r="D1034" s="144" t="s">
        <v>462</v>
      </c>
      <c r="E1034" s="144" t="s">
        <v>31468</v>
      </c>
      <c r="F1034" s="144"/>
      <c r="G1034" s="162" t="s">
        <v>10164</v>
      </c>
      <c r="H1034" s="147" t="s">
        <v>31469</v>
      </c>
      <c r="I1034" s="144" t="s">
        <v>16514</v>
      </c>
      <c r="J1034" s="148" t="s">
        <v>49</v>
      </c>
      <c r="K1034" s="149"/>
      <c r="L1034" s="144"/>
      <c r="M1034" t="s">
        <v>31470</v>
      </c>
      <c r="N1034" t="s">
        <v>42154</v>
      </c>
      <c r="O1034" t="s">
        <v>42155</v>
      </c>
      <c r="P1034" t="s">
        <v>42154</v>
      </c>
      <c r="Q1034" t="s">
        <v>42155</v>
      </c>
      <c r="R1034" s="150" t="s">
        <v>42089</v>
      </c>
      <c r="S1034" s="150" t="s">
        <v>42090</v>
      </c>
      <c r="T1034" t="s">
        <v>49</v>
      </c>
    </row>
    <row r="1035">
      <c r="A1035" s="144" t="s">
        <v>31485</v>
      </c>
      <c r="B1035" s="144" t="s">
        <v>7205</v>
      </c>
      <c r="C1035" s="144" t="s">
        <v>7277</v>
      </c>
      <c r="D1035" s="144" t="s">
        <v>2136</v>
      </c>
      <c r="E1035" s="144" t="s">
        <v>31486</v>
      </c>
      <c r="F1035" s="145" t="s">
        <v>42119</v>
      </c>
      <c r="G1035" s="162" t="s">
        <v>10164</v>
      </c>
      <c r="H1035" s="147" t="s">
        <v>31488</v>
      </c>
      <c r="I1035" s="144" t="s">
        <v>16514</v>
      </c>
      <c r="J1035" s="148" t="s">
        <v>11705</v>
      </c>
      <c r="K1035" s="149"/>
      <c r="L1035" s="144"/>
      <c r="M1035" t="s">
        <v>31489</v>
      </c>
      <c r="N1035" t="s">
        <v>42154</v>
      </c>
      <c r="O1035" t="s">
        <v>42155</v>
      </c>
      <c r="P1035" t="s">
        <v>42154</v>
      </c>
      <c r="Q1035" t="s">
        <v>42155</v>
      </c>
      <c r="R1035" s="150" t="s">
        <v>42089</v>
      </c>
      <c r="S1035" s="150" t="s">
        <v>42090</v>
      </c>
      <c r="T1035" t="s">
        <v>49</v>
      </c>
    </row>
    <row r="1036">
      <c r="A1036" s="144" t="s">
        <v>31496</v>
      </c>
      <c r="B1036" s="144" t="s">
        <v>7205</v>
      </c>
      <c r="C1036" s="144" t="s">
        <v>7277</v>
      </c>
      <c r="D1036" s="144" t="s">
        <v>2136</v>
      </c>
      <c r="E1036" s="144" t="s">
        <v>27415</v>
      </c>
      <c r="F1036" s="144"/>
      <c r="G1036" s="162" t="s">
        <v>10164</v>
      </c>
      <c r="H1036" s="147" t="s">
        <v>31497</v>
      </c>
      <c r="I1036" s="144" t="s">
        <v>49</v>
      </c>
      <c r="J1036" s="148">
        <v>3.6</v>
      </c>
      <c r="K1036" s="149"/>
      <c r="L1036" s="144"/>
      <c r="M1036" t="s">
        <v>31498</v>
      </c>
      <c r="N1036" t="s">
        <v>42154</v>
      </c>
      <c r="O1036" t="s">
        <v>42155</v>
      </c>
      <c r="P1036" t="s">
        <v>42154</v>
      </c>
      <c r="Q1036" t="s">
        <v>42155</v>
      </c>
      <c r="R1036" s="150" t="s">
        <v>42089</v>
      </c>
      <c r="S1036" s="150" t="s">
        <v>42090</v>
      </c>
      <c r="T1036" t="s">
        <v>31504</v>
      </c>
    </row>
    <row r="1037">
      <c r="A1037" s="144" t="s">
        <v>31508</v>
      </c>
      <c r="B1037" s="144" t="s">
        <v>7205</v>
      </c>
      <c r="C1037" s="144" t="s">
        <v>31510</v>
      </c>
      <c r="D1037" s="144" t="s">
        <v>2136</v>
      </c>
      <c r="E1037" s="144" t="s">
        <v>31509</v>
      </c>
      <c r="F1037" s="144"/>
      <c r="G1037" s="162" t="s">
        <v>10164</v>
      </c>
      <c r="H1037" s="147" t="s">
        <v>31511</v>
      </c>
      <c r="I1037" s="144" t="s">
        <v>49</v>
      </c>
      <c r="J1037" s="148" t="s">
        <v>49</v>
      </c>
      <c r="K1037" s="149"/>
      <c r="L1037" s="144"/>
      <c r="M1037" t="s">
        <v>31512</v>
      </c>
      <c r="N1037" t="s">
        <v>42154</v>
      </c>
      <c r="O1037" t="s">
        <v>42155</v>
      </c>
      <c r="P1037" t="s">
        <v>42154</v>
      </c>
      <c r="Q1037" t="s">
        <v>42155</v>
      </c>
      <c r="R1037" s="150" t="s">
        <v>42089</v>
      </c>
      <c r="S1037" s="150" t="s">
        <v>42090</v>
      </c>
      <c r="T1037" t="s">
        <v>49</v>
      </c>
    </row>
    <row r="1038">
      <c r="A1038" s="144" t="s">
        <v>31525</v>
      </c>
      <c r="B1038" s="144" t="s">
        <v>7205</v>
      </c>
      <c r="C1038" s="144" t="s">
        <v>7277</v>
      </c>
      <c r="D1038" s="144" t="s">
        <v>2136</v>
      </c>
      <c r="E1038" s="144" t="s">
        <v>31486</v>
      </c>
      <c r="F1038" s="144"/>
      <c r="G1038" s="162" t="s">
        <v>10164</v>
      </c>
      <c r="H1038" s="147" t="s">
        <v>31526</v>
      </c>
      <c r="I1038" s="144" t="s">
        <v>16514</v>
      </c>
      <c r="J1038" s="148" t="s">
        <v>49</v>
      </c>
      <c r="K1038" s="149"/>
      <c r="L1038" s="144"/>
      <c r="M1038" t="s">
        <v>31527</v>
      </c>
      <c r="N1038" t="s">
        <v>42154</v>
      </c>
      <c r="O1038" t="s">
        <v>42155</v>
      </c>
      <c r="P1038" t="s">
        <v>42154</v>
      </c>
      <c r="Q1038" t="s">
        <v>42155</v>
      </c>
      <c r="R1038" s="150" t="s">
        <v>42089</v>
      </c>
      <c r="S1038" s="150" t="s">
        <v>42090</v>
      </c>
      <c r="T1038" t="s">
        <v>49</v>
      </c>
    </row>
    <row r="1039">
      <c r="A1039" s="144" t="s">
        <v>31539</v>
      </c>
      <c r="B1039" s="144" t="s">
        <v>7205</v>
      </c>
      <c r="C1039" s="144" t="s">
        <v>7277</v>
      </c>
      <c r="D1039" s="144" t="s">
        <v>2136</v>
      </c>
      <c r="E1039" s="144" t="s">
        <v>31486</v>
      </c>
      <c r="F1039" s="144"/>
      <c r="G1039" s="162" t="s">
        <v>10164</v>
      </c>
      <c r="H1039" s="147" t="s">
        <v>31540</v>
      </c>
      <c r="I1039" s="144" t="s">
        <v>49</v>
      </c>
      <c r="J1039" s="148" t="s">
        <v>49</v>
      </c>
      <c r="K1039" s="149"/>
      <c r="L1039" s="144"/>
      <c r="M1039" t="s">
        <v>31541</v>
      </c>
      <c r="N1039" t="s">
        <v>42154</v>
      </c>
      <c r="O1039" t="s">
        <v>42155</v>
      </c>
      <c r="P1039" t="s">
        <v>42154</v>
      </c>
      <c r="Q1039" t="s">
        <v>42155</v>
      </c>
      <c r="R1039" s="150" t="s">
        <v>42089</v>
      </c>
      <c r="S1039" s="150" t="s">
        <v>42090</v>
      </c>
      <c r="T1039" t="s">
        <v>49</v>
      </c>
    </row>
    <row r="1040">
      <c r="A1040" s="144" t="s">
        <v>31556</v>
      </c>
      <c r="B1040" s="144" t="s">
        <v>7205</v>
      </c>
      <c r="C1040" s="144" t="s">
        <v>7426</v>
      </c>
      <c r="D1040" s="144" t="s">
        <v>2136</v>
      </c>
      <c r="E1040" s="144" t="s">
        <v>27415</v>
      </c>
      <c r="F1040" s="144"/>
      <c r="G1040" s="162" t="s">
        <v>10164</v>
      </c>
      <c r="H1040" s="147" t="s">
        <v>31557</v>
      </c>
      <c r="I1040" s="144" t="s">
        <v>49</v>
      </c>
      <c r="J1040" s="148" t="s">
        <v>49</v>
      </c>
      <c r="K1040" s="149"/>
      <c r="L1040" s="144"/>
      <c r="M1040" t="s">
        <v>31558</v>
      </c>
      <c r="N1040" t="s">
        <v>42154</v>
      </c>
      <c r="O1040" t="s">
        <v>42155</v>
      </c>
      <c r="P1040" t="s">
        <v>42154</v>
      </c>
      <c r="Q1040" t="s">
        <v>42155</v>
      </c>
      <c r="R1040" s="150" t="s">
        <v>42089</v>
      </c>
      <c r="S1040" s="150" t="s">
        <v>42090</v>
      </c>
      <c r="T1040" t="s">
        <v>49</v>
      </c>
    </row>
    <row r="1041">
      <c r="A1041" s="144" t="s">
        <v>31575</v>
      </c>
      <c r="B1041" s="144" t="s">
        <v>7205</v>
      </c>
      <c r="C1041" s="144" t="s">
        <v>16119</v>
      </c>
      <c r="D1041" s="144" t="s">
        <v>2136</v>
      </c>
      <c r="E1041" s="144" t="s">
        <v>27415</v>
      </c>
      <c r="F1041" s="144"/>
      <c r="G1041" s="162" t="s">
        <v>10164</v>
      </c>
      <c r="H1041" s="147" t="s">
        <v>31576</v>
      </c>
      <c r="I1041" s="144" t="s">
        <v>16514</v>
      </c>
      <c r="J1041" s="148" t="s">
        <v>11705</v>
      </c>
      <c r="K1041" s="149"/>
      <c r="L1041" s="144"/>
      <c r="M1041" t="s">
        <v>31577</v>
      </c>
      <c r="N1041" t="s">
        <v>42154</v>
      </c>
      <c r="O1041" t="s">
        <v>42155</v>
      </c>
      <c r="P1041" t="s">
        <v>42154</v>
      </c>
      <c r="Q1041" t="s">
        <v>42155</v>
      </c>
      <c r="R1041" s="150" t="s">
        <v>42089</v>
      </c>
      <c r="S1041" s="150" t="s">
        <v>42090</v>
      </c>
      <c r="T1041" t="s">
        <v>49</v>
      </c>
    </row>
    <row r="1042">
      <c r="A1042" s="144" t="s">
        <v>31584</v>
      </c>
      <c r="B1042" s="144" t="s">
        <v>7205</v>
      </c>
      <c r="C1042" s="144" t="s">
        <v>7466</v>
      </c>
      <c r="D1042" s="144" t="s">
        <v>2136</v>
      </c>
      <c r="E1042" s="144" t="s">
        <v>31509</v>
      </c>
      <c r="F1042" s="144"/>
      <c r="G1042" s="162" t="s">
        <v>10164</v>
      </c>
      <c r="H1042" s="147" t="s">
        <v>31585</v>
      </c>
      <c r="I1042" s="144" t="s">
        <v>16514</v>
      </c>
      <c r="J1042" s="148" t="s">
        <v>11705</v>
      </c>
      <c r="K1042" s="149"/>
      <c r="L1042" s="144"/>
      <c r="M1042" t="s">
        <v>31586</v>
      </c>
      <c r="N1042" t="s">
        <v>42154</v>
      </c>
      <c r="O1042" t="s">
        <v>42155</v>
      </c>
      <c r="P1042" t="s">
        <v>42154</v>
      </c>
      <c r="Q1042" t="s">
        <v>42155</v>
      </c>
      <c r="R1042" s="150" t="s">
        <v>42089</v>
      </c>
      <c r="S1042" s="150" t="s">
        <v>42090</v>
      </c>
      <c r="T1042" t="s">
        <v>49</v>
      </c>
    </row>
    <row r="1043">
      <c r="A1043" s="144" t="s">
        <v>31600</v>
      </c>
      <c r="B1043" s="144" t="s">
        <v>7205</v>
      </c>
      <c r="C1043" s="144" t="s">
        <v>7277</v>
      </c>
      <c r="D1043" s="144" t="s">
        <v>2136</v>
      </c>
      <c r="E1043" s="144" t="s">
        <v>31486</v>
      </c>
      <c r="F1043" s="144"/>
      <c r="G1043" s="162" t="s">
        <v>10164</v>
      </c>
      <c r="H1043" s="147" t="s">
        <v>31601</v>
      </c>
      <c r="I1043" s="144" t="s">
        <v>49</v>
      </c>
      <c r="J1043" s="148" t="s">
        <v>49</v>
      </c>
      <c r="K1043" s="149"/>
      <c r="L1043" s="144"/>
      <c r="M1043" t="s">
        <v>31602</v>
      </c>
      <c r="N1043" t="s">
        <v>42154</v>
      </c>
      <c r="O1043" t="s">
        <v>42155</v>
      </c>
      <c r="P1043" t="s">
        <v>42154</v>
      </c>
      <c r="Q1043" t="s">
        <v>42155</v>
      </c>
      <c r="R1043" s="150" t="s">
        <v>42089</v>
      </c>
      <c r="S1043" s="150" t="s">
        <v>42090</v>
      </c>
      <c r="T1043" t="s">
        <v>49</v>
      </c>
    </row>
    <row r="1044">
      <c r="A1044" s="144" t="s">
        <v>31617</v>
      </c>
      <c r="B1044" s="144" t="s">
        <v>7205</v>
      </c>
      <c r="C1044" s="144" t="s">
        <v>7682</v>
      </c>
      <c r="D1044" s="144" t="s">
        <v>2136</v>
      </c>
      <c r="E1044" s="144" t="s">
        <v>31509</v>
      </c>
      <c r="F1044" s="144"/>
      <c r="G1044" s="162" t="s">
        <v>10164</v>
      </c>
      <c r="H1044" s="147" t="s">
        <v>31618</v>
      </c>
      <c r="I1044" s="144" t="s">
        <v>16514</v>
      </c>
      <c r="J1044" s="148" t="s">
        <v>11705</v>
      </c>
      <c r="K1044" s="149"/>
      <c r="L1044" s="144"/>
      <c r="M1044" t="s">
        <v>31619</v>
      </c>
      <c r="N1044" t="s">
        <v>42154</v>
      </c>
      <c r="O1044" t="s">
        <v>42155</v>
      </c>
      <c r="P1044" t="s">
        <v>42154</v>
      </c>
      <c r="Q1044" t="s">
        <v>42155</v>
      </c>
      <c r="R1044" s="150" t="s">
        <v>42089</v>
      </c>
      <c r="S1044" s="150" t="s">
        <v>42090</v>
      </c>
      <c r="T1044" t="s">
        <v>49</v>
      </c>
    </row>
    <row r="1045">
      <c r="A1045" s="144" t="s">
        <v>31631</v>
      </c>
      <c r="B1045" s="144" t="s">
        <v>7205</v>
      </c>
      <c r="C1045" s="144" t="s">
        <v>31633</v>
      </c>
      <c r="D1045" s="144" t="s">
        <v>2136</v>
      </c>
      <c r="E1045" s="144" t="s">
        <v>31632</v>
      </c>
      <c r="F1045" s="144"/>
      <c r="G1045" s="162" t="s">
        <v>10164</v>
      </c>
      <c r="H1045" s="147" t="s">
        <v>31634</v>
      </c>
      <c r="I1045" s="144" t="s">
        <v>49</v>
      </c>
      <c r="J1045" s="148" t="s">
        <v>11705</v>
      </c>
      <c r="K1045" s="149"/>
      <c r="L1045" s="144"/>
      <c r="M1045" t="s">
        <v>31635</v>
      </c>
      <c r="N1045" t="s">
        <v>42154</v>
      </c>
      <c r="O1045" t="s">
        <v>42155</v>
      </c>
      <c r="P1045" t="s">
        <v>42154</v>
      </c>
      <c r="Q1045" t="s">
        <v>42155</v>
      </c>
      <c r="R1045" s="150" t="s">
        <v>42089</v>
      </c>
      <c r="S1045" s="150" t="s">
        <v>42090</v>
      </c>
      <c r="T1045" t="s">
        <v>11705</v>
      </c>
    </row>
    <row r="1046">
      <c r="A1046" s="144" t="s">
        <v>31644</v>
      </c>
      <c r="B1046" s="144" t="s">
        <v>7205</v>
      </c>
      <c r="C1046" s="144" t="s">
        <v>285</v>
      </c>
      <c r="D1046" s="144" t="s">
        <v>2136</v>
      </c>
      <c r="E1046" s="144" t="s">
        <v>31632</v>
      </c>
      <c r="F1046" s="144"/>
      <c r="G1046" s="162" t="s">
        <v>10164</v>
      </c>
      <c r="H1046" s="147" t="s">
        <v>31645</v>
      </c>
      <c r="I1046" s="144" t="s">
        <v>49</v>
      </c>
      <c r="J1046" s="148" t="s">
        <v>49</v>
      </c>
      <c r="K1046" s="149"/>
      <c r="L1046" s="144"/>
      <c r="M1046" t="s">
        <v>31646</v>
      </c>
      <c r="N1046" t="s">
        <v>42154</v>
      </c>
      <c r="O1046" t="s">
        <v>42155</v>
      </c>
      <c r="P1046" t="s">
        <v>42154</v>
      </c>
      <c r="Q1046" t="s">
        <v>42155</v>
      </c>
      <c r="R1046" s="150" t="s">
        <v>42089</v>
      </c>
      <c r="S1046" s="150" t="s">
        <v>42090</v>
      </c>
      <c r="T1046" t="s">
        <v>49</v>
      </c>
    </row>
    <row r="1047">
      <c r="A1047" s="144" t="s">
        <v>31667</v>
      </c>
      <c r="B1047" s="144" t="s">
        <v>7205</v>
      </c>
      <c r="C1047" s="144" t="s">
        <v>24974</v>
      </c>
      <c r="D1047" s="144" t="s">
        <v>2136</v>
      </c>
      <c r="E1047" s="144" t="s">
        <v>31632</v>
      </c>
      <c r="F1047" s="144"/>
      <c r="G1047" s="162" t="s">
        <v>10164</v>
      </c>
      <c r="H1047" s="147" t="s">
        <v>31668</v>
      </c>
      <c r="I1047" s="144" t="s">
        <v>49</v>
      </c>
      <c r="J1047" s="148" t="s">
        <v>49</v>
      </c>
      <c r="K1047" s="149"/>
      <c r="L1047" s="144"/>
      <c r="M1047" t="s">
        <v>31669</v>
      </c>
      <c r="N1047" t="s">
        <v>42154</v>
      </c>
      <c r="O1047" t="s">
        <v>42155</v>
      </c>
      <c r="P1047" t="s">
        <v>42154</v>
      </c>
      <c r="Q1047" t="s">
        <v>42155</v>
      </c>
      <c r="R1047" s="150" t="s">
        <v>42089</v>
      </c>
      <c r="S1047" s="150" t="s">
        <v>42090</v>
      </c>
      <c r="T1047" t="s">
        <v>49</v>
      </c>
    </row>
    <row r="1048">
      <c r="A1048" s="144" t="s">
        <v>31678</v>
      </c>
      <c r="B1048" s="144" t="s">
        <v>7205</v>
      </c>
      <c r="C1048" s="144" t="s">
        <v>31680</v>
      </c>
      <c r="D1048" s="144" t="s">
        <v>2136</v>
      </c>
      <c r="E1048" s="144" t="s">
        <v>31679</v>
      </c>
      <c r="F1048" s="144"/>
      <c r="G1048" s="162" t="s">
        <v>10164</v>
      </c>
      <c r="H1048" s="147" t="s">
        <v>31681</v>
      </c>
      <c r="I1048" s="144" t="s">
        <v>16514</v>
      </c>
      <c r="J1048" s="148" t="s">
        <v>11705</v>
      </c>
      <c r="K1048" s="149"/>
      <c r="L1048" s="144"/>
      <c r="M1048" t="s">
        <v>31682</v>
      </c>
      <c r="N1048" t="s">
        <v>42154</v>
      </c>
      <c r="O1048" t="s">
        <v>42155</v>
      </c>
      <c r="P1048" t="s">
        <v>42154</v>
      </c>
      <c r="Q1048" t="s">
        <v>42155</v>
      </c>
      <c r="R1048" s="150" t="s">
        <v>42089</v>
      </c>
      <c r="S1048" s="150" t="s">
        <v>42090</v>
      </c>
      <c r="T1048" t="s">
        <v>49</v>
      </c>
    </row>
    <row r="1049">
      <c r="A1049" s="144" t="s">
        <v>31689</v>
      </c>
      <c r="B1049" s="144" t="s">
        <v>7932</v>
      </c>
      <c r="C1049" s="144" t="s">
        <v>9569</v>
      </c>
      <c r="D1049" s="144" t="s">
        <v>46</v>
      </c>
      <c r="E1049" s="144" t="s">
        <v>31690</v>
      </c>
      <c r="F1049" s="144"/>
      <c r="G1049" s="162" t="s">
        <v>10164</v>
      </c>
      <c r="H1049" s="147" t="s">
        <v>31691</v>
      </c>
      <c r="I1049" s="144" t="s">
        <v>16514</v>
      </c>
      <c r="J1049" s="148" t="s">
        <v>49</v>
      </c>
      <c r="K1049" s="149"/>
      <c r="L1049" s="144"/>
      <c r="M1049" t="s">
        <v>31692</v>
      </c>
      <c r="N1049" t="s">
        <v>42154</v>
      </c>
      <c r="O1049" t="s">
        <v>42155</v>
      </c>
      <c r="P1049" t="s">
        <v>42154</v>
      </c>
      <c r="Q1049" t="s">
        <v>42155</v>
      </c>
      <c r="R1049" s="150" t="s">
        <v>42089</v>
      </c>
      <c r="S1049" s="150" t="s">
        <v>42090</v>
      </c>
      <c r="T1049" t="s">
        <v>49</v>
      </c>
    </row>
    <row r="1050">
      <c r="A1050" s="144" t="s">
        <v>31700</v>
      </c>
      <c r="B1050" s="144" t="s">
        <v>8620</v>
      </c>
      <c r="C1050" s="144" t="s">
        <v>16784</v>
      </c>
      <c r="D1050" s="144" t="s">
        <v>3309</v>
      </c>
      <c r="E1050" s="144" t="s">
        <v>31357</v>
      </c>
      <c r="F1050" s="144"/>
      <c r="G1050" s="162" t="s">
        <v>10164</v>
      </c>
      <c r="H1050" s="147" t="s">
        <v>31701</v>
      </c>
      <c r="I1050" s="144" t="s">
        <v>16514</v>
      </c>
      <c r="J1050" s="148" t="s">
        <v>11705</v>
      </c>
      <c r="K1050" s="149"/>
      <c r="L1050" s="144"/>
      <c r="M1050" t="s">
        <v>31702</v>
      </c>
      <c r="N1050" t="s">
        <v>42154</v>
      </c>
      <c r="O1050" t="s">
        <v>42155</v>
      </c>
      <c r="P1050" t="s">
        <v>42154</v>
      </c>
      <c r="Q1050" t="s">
        <v>42155</v>
      </c>
      <c r="R1050" s="150" t="s">
        <v>42089</v>
      </c>
      <c r="S1050" s="150" t="s">
        <v>42090</v>
      </c>
      <c r="T1050" t="s">
        <v>49</v>
      </c>
    </row>
    <row r="1051">
      <c r="A1051" s="144" t="s">
        <v>31724</v>
      </c>
      <c r="B1051" s="144" t="s">
        <v>9226</v>
      </c>
      <c r="C1051" s="144" t="s">
        <v>31726</v>
      </c>
      <c r="D1051" s="144" t="s">
        <v>936</v>
      </c>
      <c r="E1051" s="144" t="s">
        <v>31725</v>
      </c>
      <c r="F1051" s="144"/>
      <c r="G1051" s="162" t="s">
        <v>42156</v>
      </c>
      <c r="H1051" s="147" t="s">
        <v>31728</v>
      </c>
      <c r="I1051" s="144" t="s">
        <v>16514</v>
      </c>
      <c r="J1051" s="148" t="s">
        <v>49</v>
      </c>
      <c r="K1051" s="149"/>
      <c r="L1051" s="144"/>
      <c r="M1051" t="s">
        <v>31729</v>
      </c>
      <c r="N1051" t="s">
        <v>42154</v>
      </c>
      <c r="O1051" t="s">
        <v>42155</v>
      </c>
      <c r="P1051" t="s">
        <v>42154</v>
      </c>
      <c r="Q1051" t="s">
        <v>42155</v>
      </c>
      <c r="R1051" s="150" t="s">
        <v>42089</v>
      </c>
      <c r="S1051" s="150" t="s">
        <v>42090</v>
      </c>
      <c r="T1051" t="s">
        <v>49</v>
      </c>
    </row>
    <row r="1052">
      <c r="A1052" s="144" t="s">
        <v>31745</v>
      </c>
      <c r="B1052" s="144" t="s">
        <v>9226</v>
      </c>
      <c r="C1052" s="144" t="s">
        <v>2118</v>
      </c>
      <c r="D1052" s="144" t="s">
        <v>936</v>
      </c>
      <c r="E1052" s="144" t="s">
        <v>31725</v>
      </c>
      <c r="F1052" s="144"/>
      <c r="G1052" s="162" t="s">
        <v>42156</v>
      </c>
      <c r="H1052" s="147" t="s">
        <v>31746</v>
      </c>
      <c r="I1052" s="144" t="s">
        <v>16514</v>
      </c>
      <c r="J1052" s="148" t="s">
        <v>49</v>
      </c>
      <c r="K1052" s="149"/>
      <c r="L1052" s="144"/>
      <c r="M1052" t="s">
        <v>18423</v>
      </c>
      <c r="N1052" t="s">
        <v>42154</v>
      </c>
      <c r="O1052" t="s">
        <v>42155</v>
      </c>
      <c r="P1052" t="s">
        <v>42154</v>
      </c>
      <c r="Q1052" t="s">
        <v>42155</v>
      </c>
      <c r="R1052" s="150" t="s">
        <v>42089</v>
      </c>
      <c r="S1052" s="150" t="s">
        <v>42090</v>
      </c>
      <c r="T1052" t="s">
        <v>49</v>
      </c>
    </row>
    <row r="1053">
      <c r="A1053" s="144" t="s">
        <v>31765</v>
      </c>
      <c r="B1053" s="144" t="s">
        <v>9226</v>
      </c>
      <c r="C1053" s="144" t="s">
        <v>31766</v>
      </c>
      <c r="D1053" s="144" t="s">
        <v>936</v>
      </c>
      <c r="E1053" s="144" t="s">
        <v>31725</v>
      </c>
      <c r="F1053" s="144"/>
      <c r="G1053" s="162" t="s">
        <v>42156</v>
      </c>
      <c r="H1053" s="147" t="s">
        <v>31767</v>
      </c>
      <c r="I1053" s="144" t="s">
        <v>49</v>
      </c>
      <c r="J1053" s="148" t="s">
        <v>49</v>
      </c>
      <c r="K1053" s="149"/>
      <c r="L1053" s="144"/>
      <c r="M1053" t="s">
        <v>31768</v>
      </c>
      <c r="N1053" t="s">
        <v>42154</v>
      </c>
      <c r="O1053" t="s">
        <v>42155</v>
      </c>
      <c r="P1053" t="s">
        <v>42154</v>
      </c>
      <c r="Q1053" t="s">
        <v>42155</v>
      </c>
      <c r="R1053" s="150" t="s">
        <v>42089</v>
      </c>
      <c r="S1053" s="150" t="s">
        <v>42090</v>
      </c>
      <c r="T1053" t="s">
        <v>49</v>
      </c>
    </row>
    <row r="1054">
      <c r="A1054" s="144" t="s">
        <v>31787</v>
      </c>
      <c r="B1054" s="144" t="s">
        <v>9226</v>
      </c>
      <c r="C1054" s="144" t="s">
        <v>31788</v>
      </c>
      <c r="D1054" s="144" t="s">
        <v>936</v>
      </c>
      <c r="E1054" s="144" t="s">
        <v>31725</v>
      </c>
      <c r="F1054" s="144"/>
      <c r="G1054" s="162" t="s">
        <v>42156</v>
      </c>
      <c r="H1054" s="147" t="s">
        <v>31789</v>
      </c>
      <c r="I1054" s="144" t="s">
        <v>49</v>
      </c>
      <c r="J1054" s="148" t="s">
        <v>49</v>
      </c>
      <c r="K1054" s="149"/>
      <c r="L1054" s="144"/>
      <c r="M1054" t="s">
        <v>31790</v>
      </c>
      <c r="N1054" t="s">
        <v>42154</v>
      </c>
      <c r="O1054" t="s">
        <v>42155</v>
      </c>
      <c r="P1054" t="s">
        <v>42154</v>
      </c>
      <c r="Q1054" t="s">
        <v>42155</v>
      </c>
      <c r="R1054" s="150" t="s">
        <v>42089</v>
      </c>
      <c r="S1054" s="150" t="s">
        <v>42090</v>
      </c>
      <c r="T1054" t="s">
        <v>49</v>
      </c>
    </row>
    <row r="1055">
      <c r="A1055" s="144" t="s">
        <v>31811</v>
      </c>
      <c r="B1055" s="144" t="s">
        <v>9226</v>
      </c>
      <c r="C1055" s="144" t="s">
        <v>31812</v>
      </c>
      <c r="D1055" s="144" t="s">
        <v>936</v>
      </c>
      <c r="E1055" s="144" t="s">
        <v>31725</v>
      </c>
      <c r="F1055" s="144"/>
      <c r="G1055" s="162" t="s">
        <v>42156</v>
      </c>
      <c r="H1055" s="147" t="s">
        <v>31813</v>
      </c>
      <c r="I1055" s="144" t="s">
        <v>16514</v>
      </c>
      <c r="J1055" s="148" t="s">
        <v>11705</v>
      </c>
      <c r="K1055" s="149" t="s">
        <v>86</v>
      </c>
      <c r="L1055" s="144" t="s">
        <v>86</v>
      </c>
      <c r="M1055" t="s">
        <v>31814</v>
      </c>
      <c r="N1055" t="s">
        <v>42154</v>
      </c>
      <c r="O1055" t="s">
        <v>42155</v>
      </c>
      <c r="P1055" t="s">
        <v>42154</v>
      </c>
      <c r="Q1055" t="s">
        <v>42155</v>
      </c>
      <c r="R1055" s="150" t="s">
        <v>42089</v>
      </c>
      <c r="S1055" s="150" t="s">
        <v>42090</v>
      </c>
      <c r="T1055" t="s">
        <v>49</v>
      </c>
    </row>
    <row r="1056">
      <c r="A1056" s="144" t="s">
        <v>31836</v>
      </c>
      <c r="B1056" s="144" t="s">
        <v>9226</v>
      </c>
      <c r="C1056" s="144" t="s">
        <v>31837</v>
      </c>
      <c r="D1056" s="144" t="s">
        <v>936</v>
      </c>
      <c r="E1056" s="144" t="s">
        <v>31725</v>
      </c>
      <c r="F1056" s="144"/>
      <c r="G1056" s="162" t="s">
        <v>42156</v>
      </c>
      <c r="H1056" s="147" t="s">
        <v>31838</v>
      </c>
      <c r="I1056" s="144" t="s">
        <v>16514</v>
      </c>
      <c r="J1056" s="148" t="s">
        <v>49</v>
      </c>
      <c r="K1056" s="149"/>
      <c r="L1056" s="144"/>
      <c r="M1056" t="s">
        <v>31839</v>
      </c>
      <c r="N1056" t="s">
        <v>42154</v>
      </c>
      <c r="O1056" t="s">
        <v>42155</v>
      </c>
      <c r="P1056" t="s">
        <v>42154</v>
      </c>
      <c r="Q1056" t="s">
        <v>42155</v>
      </c>
      <c r="R1056" s="150" t="s">
        <v>42089</v>
      </c>
      <c r="S1056" s="150" t="s">
        <v>42090</v>
      </c>
      <c r="T1056" t="s">
        <v>49</v>
      </c>
    </row>
    <row r="1057">
      <c r="A1057" s="144" t="s">
        <v>31858</v>
      </c>
      <c r="B1057" s="144" t="s">
        <v>9324</v>
      </c>
      <c r="C1057" s="144" t="s">
        <v>9396</v>
      </c>
      <c r="D1057" s="144" t="s">
        <v>2304</v>
      </c>
      <c r="E1057" s="144" t="s">
        <v>31859</v>
      </c>
      <c r="F1057" s="144"/>
      <c r="G1057" s="162" t="s">
        <v>10164</v>
      </c>
      <c r="H1057" s="147" t="s">
        <v>31860</v>
      </c>
      <c r="I1057" s="144" t="s">
        <v>49</v>
      </c>
      <c r="J1057" s="148" t="s">
        <v>49</v>
      </c>
      <c r="K1057" s="149"/>
      <c r="L1057" s="144"/>
      <c r="M1057" t="s">
        <v>31861</v>
      </c>
      <c r="N1057" t="s">
        <v>42154</v>
      </c>
      <c r="O1057" t="s">
        <v>42155</v>
      </c>
      <c r="P1057" t="s">
        <v>42154</v>
      </c>
      <c r="Q1057" t="s">
        <v>42155</v>
      </c>
      <c r="R1057" s="150" t="s">
        <v>42089</v>
      </c>
      <c r="S1057" s="150" t="s">
        <v>42090</v>
      </c>
      <c r="T1057" t="s">
        <v>49</v>
      </c>
    </row>
    <row r="1058">
      <c r="A1058" s="144" t="s">
        <v>31866</v>
      </c>
      <c r="B1058" s="144" t="s">
        <v>9324</v>
      </c>
      <c r="C1058" s="144" t="s">
        <v>31867</v>
      </c>
      <c r="D1058" s="144" t="s">
        <v>2304</v>
      </c>
      <c r="E1058" s="144" t="s">
        <v>31859</v>
      </c>
      <c r="F1058" s="145" t="s">
        <v>42119</v>
      </c>
      <c r="G1058" s="162" t="s">
        <v>10164</v>
      </c>
      <c r="H1058" s="147" t="s">
        <v>31868</v>
      </c>
      <c r="I1058" s="144" t="s">
        <v>16514</v>
      </c>
      <c r="J1058" s="148" t="s">
        <v>49</v>
      </c>
      <c r="K1058" s="149"/>
      <c r="L1058" s="144"/>
      <c r="M1058" t="s">
        <v>31869</v>
      </c>
      <c r="N1058" t="s">
        <v>42154</v>
      </c>
      <c r="O1058" t="s">
        <v>42155</v>
      </c>
      <c r="P1058" t="s">
        <v>42154</v>
      </c>
      <c r="Q1058" t="s">
        <v>42155</v>
      </c>
      <c r="R1058" s="150" t="s">
        <v>42089</v>
      </c>
      <c r="S1058" s="150" t="s">
        <v>42090</v>
      </c>
      <c r="T1058" t="s">
        <v>49</v>
      </c>
    </row>
    <row r="1059">
      <c r="A1059" s="144" t="s">
        <v>31882</v>
      </c>
      <c r="B1059" s="144" t="s">
        <v>9324</v>
      </c>
      <c r="C1059" s="144" t="s">
        <v>27000</v>
      </c>
      <c r="D1059" s="144" t="s">
        <v>2304</v>
      </c>
      <c r="E1059" s="144" t="s">
        <v>31859</v>
      </c>
      <c r="F1059" s="144"/>
      <c r="G1059" s="162" t="s">
        <v>10164</v>
      </c>
      <c r="H1059" s="147" t="s">
        <v>31883</v>
      </c>
      <c r="I1059" s="144" t="s">
        <v>49</v>
      </c>
      <c r="J1059" s="148" t="s">
        <v>49</v>
      </c>
      <c r="K1059" s="149"/>
      <c r="L1059" s="144"/>
      <c r="M1059" t="s">
        <v>31884</v>
      </c>
      <c r="N1059" t="s">
        <v>42154</v>
      </c>
      <c r="O1059" t="s">
        <v>42155</v>
      </c>
      <c r="P1059" t="s">
        <v>42154</v>
      </c>
      <c r="Q1059" t="s">
        <v>42155</v>
      </c>
      <c r="R1059" s="150" t="s">
        <v>42089</v>
      </c>
      <c r="S1059" s="150" t="s">
        <v>42090</v>
      </c>
      <c r="T1059" t="s">
        <v>49</v>
      </c>
    </row>
    <row r="1060">
      <c r="A1060" s="144" t="s">
        <v>31906</v>
      </c>
      <c r="B1060" s="144" t="s">
        <v>9324</v>
      </c>
      <c r="C1060" s="144" t="s">
        <v>31907</v>
      </c>
      <c r="D1060" s="144" t="s">
        <v>2304</v>
      </c>
      <c r="E1060" s="144" t="s">
        <v>31859</v>
      </c>
      <c r="F1060" s="144"/>
      <c r="G1060" s="162" t="s">
        <v>10164</v>
      </c>
      <c r="H1060" s="147" t="s">
        <v>31908</v>
      </c>
      <c r="I1060" s="144" t="s">
        <v>49</v>
      </c>
      <c r="J1060" s="148" t="s">
        <v>49</v>
      </c>
      <c r="K1060" s="149"/>
      <c r="L1060" s="144"/>
      <c r="M1060" t="s">
        <v>31909</v>
      </c>
      <c r="N1060" t="s">
        <v>42014</v>
      </c>
      <c r="O1060" t="s">
        <v>42015</v>
      </c>
      <c r="P1060" t="s">
        <v>42068</v>
      </c>
      <c r="Q1060" t="s">
        <v>42045</v>
      </c>
      <c r="R1060" s="150" t="s">
        <v>7329</v>
      </c>
      <c r="S1060" s="150" t="s">
        <v>42041</v>
      </c>
      <c r="T1060" t="s">
        <v>422</v>
      </c>
    </row>
    <row r="1061">
      <c r="A1061" s="144" t="s">
        <v>31920</v>
      </c>
      <c r="B1061" s="144" t="s">
        <v>9324</v>
      </c>
      <c r="C1061" s="144" t="s">
        <v>3549</v>
      </c>
      <c r="D1061" s="144" t="s">
        <v>2304</v>
      </c>
      <c r="E1061" s="144" t="s">
        <v>31859</v>
      </c>
      <c r="F1061" s="144"/>
      <c r="G1061" s="162" t="s">
        <v>10164</v>
      </c>
      <c r="H1061" s="147" t="s">
        <v>31921</v>
      </c>
      <c r="I1061" s="144" t="s">
        <v>49</v>
      </c>
      <c r="J1061" s="148" t="s">
        <v>49</v>
      </c>
      <c r="K1061" s="149"/>
      <c r="L1061" s="144"/>
      <c r="M1061" t="s">
        <v>31922</v>
      </c>
      <c r="N1061" t="s">
        <v>42154</v>
      </c>
      <c r="O1061" t="s">
        <v>42155</v>
      </c>
      <c r="P1061" t="s">
        <v>42154</v>
      </c>
      <c r="Q1061" t="s">
        <v>42155</v>
      </c>
      <c r="R1061" s="150" t="s">
        <v>42089</v>
      </c>
      <c r="S1061" s="150" t="s">
        <v>42090</v>
      </c>
      <c r="T1061" t="s">
        <v>422</v>
      </c>
    </row>
    <row r="1062">
      <c r="A1062" s="144" t="s">
        <v>31930</v>
      </c>
      <c r="B1062" s="144" t="s">
        <v>9737</v>
      </c>
      <c r="C1062" s="144" t="s">
        <v>31931</v>
      </c>
      <c r="D1062" s="144" t="s">
        <v>2136</v>
      </c>
      <c r="E1062" s="144" t="s">
        <v>24484</v>
      </c>
      <c r="F1062" s="144"/>
      <c r="G1062" s="162" t="s">
        <v>10164</v>
      </c>
      <c r="H1062" s="147" t="s">
        <v>31932</v>
      </c>
      <c r="I1062" s="144" t="s">
        <v>49</v>
      </c>
      <c r="J1062" s="148" t="s">
        <v>11705</v>
      </c>
      <c r="K1062" s="149"/>
      <c r="L1062" s="144"/>
      <c r="M1062" t="s">
        <v>31933</v>
      </c>
      <c r="N1062" t="s">
        <v>42154</v>
      </c>
      <c r="O1062" t="s">
        <v>42155</v>
      </c>
      <c r="P1062" t="s">
        <v>42154</v>
      </c>
      <c r="Q1062" t="s">
        <v>42155</v>
      </c>
      <c r="R1062" s="150" t="s">
        <v>42089</v>
      </c>
      <c r="S1062" s="150" t="s">
        <v>42090</v>
      </c>
      <c r="T1062" t="s">
        <v>11705</v>
      </c>
    </row>
    <row r="1063">
      <c r="A1063" s="144" t="s">
        <v>31939</v>
      </c>
      <c r="B1063" s="144" t="s">
        <v>9870</v>
      </c>
      <c r="C1063" s="144" t="s">
        <v>31940</v>
      </c>
      <c r="D1063" s="144" t="s">
        <v>46</v>
      </c>
      <c r="E1063" s="144" t="s">
        <v>31690</v>
      </c>
      <c r="F1063" s="144"/>
      <c r="G1063" s="162" t="s">
        <v>10164</v>
      </c>
      <c r="H1063" s="147" t="s">
        <v>31941</v>
      </c>
      <c r="I1063" s="144" t="s">
        <v>16514</v>
      </c>
      <c r="J1063" s="148" t="s">
        <v>11705</v>
      </c>
      <c r="K1063" s="149" t="s">
        <v>86</v>
      </c>
      <c r="L1063" s="144"/>
      <c r="M1063" t="s">
        <v>31942</v>
      </c>
      <c r="N1063" t="s">
        <v>42154</v>
      </c>
      <c r="O1063" t="s">
        <v>42155</v>
      </c>
      <c r="P1063" t="s">
        <v>42154</v>
      </c>
      <c r="Q1063" t="s">
        <v>42155</v>
      </c>
      <c r="R1063" s="150" t="s">
        <v>42089</v>
      </c>
      <c r="S1063" s="150" t="s">
        <v>42090</v>
      </c>
      <c r="T1063" t="s">
        <v>49</v>
      </c>
    </row>
    <row r="1064">
      <c r="A1064" s="144" t="s">
        <v>31949</v>
      </c>
      <c r="B1064" s="144" t="s">
        <v>10600</v>
      </c>
      <c r="C1064" s="144" t="s">
        <v>179</v>
      </c>
      <c r="D1064" s="144" t="s">
        <v>462</v>
      </c>
      <c r="E1064" s="144" t="s">
        <v>31950</v>
      </c>
      <c r="F1064" s="144"/>
      <c r="G1064" s="162" t="s">
        <v>10164</v>
      </c>
      <c r="H1064" s="147" t="s">
        <v>31951</v>
      </c>
      <c r="I1064" s="144" t="s">
        <v>219</v>
      </c>
      <c r="J1064" s="148" t="s">
        <v>49</v>
      </c>
      <c r="K1064" s="149"/>
      <c r="L1064" s="144"/>
      <c r="M1064" t="s">
        <v>31952</v>
      </c>
      <c r="N1064" t="s">
        <v>42154</v>
      </c>
      <c r="O1064" t="s">
        <v>42155</v>
      </c>
      <c r="P1064" t="s">
        <v>42154</v>
      </c>
      <c r="Q1064" t="s">
        <v>42155</v>
      </c>
      <c r="R1064" s="150" t="s">
        <v>42089</v>
      </c>
      <c r="S1064" s="150" t="s">
        <v>42090</v>
      </c>
      <c r="T1064" t="s">
        <v>49</v>
      </c>
    </row>
    <row r="1065">
      <c r="A1065" s="144" t="s">
        <v>31966</v>
      </c>
      <c r="B1065" s="144" t="s">
        <v>10600</v>
      </c>
      <c r="C1065" s="144" t="s">
        <v>2719</v>
      </c>
      <c r="D1065" s="144" t="s">
        <v>462</v>
      </c>
      <c r="E1065" s="144" t="s">
        <v>31967</v>
      </c>
      <c r="F1065" s="144"/>
      <c r="G1065" s="162" t="s">
        <v>10164</v>
      </c>
      <c r="H1065" s="147" t="s">
        <v>31968</v>
      </c>
      <c r="I1065" s="144" t="s">
        <v>49</v>
      </c>
      <c r="J1065" s="148" t="s">
        <v>49</v>
      </c>
      <c r="K1065" s="149"/>
      <c r="L1065" s="144"/>
      <c r="M1065" t="s">
        <v>31969</v>
      </c>
      <c r="N1065" t="s">
        <v>42154</v>
      </c>
      <c r="O1065" t="s">
        <v>42155</v>
      </c>
      <c r="P1065" t="s">
        <v>42154</v>
      </c>
      <c r="Q1065" t="s">
        <v>42155</v>
      </c>
      <c r="R1065" s="150" t="s">
        <v>42089</v>
      </c>
      <c r="S1065" s="150" t="s">
        <v>42090</v>
      </c>
      <c r="T1065" t="s">
        <v>49</v>
      </c>
    </row>
    <row r="1066">
      <c r="A1066" s="144" t="s">
        <v>31975</v>
      </c>
      <c r="B1066" s="144" t="s">
        <v>10600</v>
      </c>
      <c r="C1066" s="144" t="s">
        <v>31976</v>
      </c>
      <c r="D1066" s="144" t="s">
        <v>462</v>
      </c>
      <c r="E1066" s="144" t="s">
        <v>31468</v>
      </c>
      <c r="F1066" s="144"/>
      <c r="G1066" s="162" t="s">
        <v>10164</v>
      </c>
      <c r="H1066" s="147" t="s">
        <v>31977</v>
      </c>
      <c r="I1066" s="144" t="s">
        <v>16514</v>
      </c>
      <c r="J1066" s="148" t="s">
        <v>49</v>
      </c>
      <c r="K1066" s="149"/>
      <c r="L1066" s="144"/>
      <c r="M1066" t="s">
        <v>31978</v>
      </c>
      <c r="N1066" t="s">
        <v>42154</v>
      </c>
      <c r="O1066" t="s">
        <v>42155</v>
      </c>
      <c r="P1066" t="s">
        <v>42154</v>
      </c>
      <c r="Q1066" t="s">
        <v>42155</v>
      </c>
      <c r="R1066" s="150" t="s">
        <v>42089</v>
      </c>
      <c r="S1066" s="150" t="s">
        <v>42090</v>
      </c>
      <c r="T1066" t="s">
        <v>49</v>
      </c>
    </row>
    <row r="1067">
      <c r="A1067" s="144" t="s">
        <v>31986</v>
      </c>
      <c r="B1067" s="144" t="s">
        <v>10600</v>
      </c>
      <c r="C1067" s="144" t="s">
        <v>31987</v>
      </c>
      <c r="D1067" s="144" t="s">
        <v>462</v>
      </c>
      <c r="E1067" s="144" t="s">
        <v>31967</v>
      </c>
      <c r="F1067" s="144"/>
      <c r="G1067" s="162" t="s">
        <v>10164</v>
      </c>
      <c r="H1067" s="147" t="s">
        <v>31988</v>
      </c>
      <c r="I1067" s="144" t="s">
        <v>16514</v>
      </c>
      <c r="J1067" s="148" t="s">
        <v>49</v>
      </c>
      <c r="K1067" s="149"/>
      <c r="L1067" s="144"/>
      <c r="M1067" t="s">
        <v>31989</v>
      </c>
      <c r="N1067" t="s">
        <v>42154</v>
      </c>
      <c r="O1067" t="s">
        <v>42155</v>
      </c>
      <c r="P1067" t="s">
        <v>42154</v>
      </c>
      <c r="Q1067" t="s">
        <v>42155</v>
      </c>
      <c r="R1067" s="150" t="s">
        <v>42089</v>
      </c>
      <c r="S1067" s="150" t="s">
        <v>42090</v>
      </c>
      <c r="T1067" t="s">
        <v>49</v>
      </c>
    </row>
    <row r="1068">
      <c r="A1068" s="144" t="s">
        <v>32001</v>
      </c>
      <c r="B1068" s="144" t="s">
        <v>10600</v>
      </c>
      <c r="C1068" s="144" t="s">
        <v>32002</v>
      </c>
      <c r="D1068" s="144" t="s">
        <v>462</v>
      </c>
      <c r="E1068" s="144" t="s">
        <v>31468</v>
      </c>
      <c r="F1068" s="144"/>
      <c r="G1068" s="162" t="s">
        <v>10164</v>
      </c>
      <c r="H1068" s="147" t="s">
        <v>32003</v>
      </c>
      <c r="I1068" s="144" t="s">
        <v>16514</v>
      </c>
      <c r="J1068" s="148" t="s">
        <v>11705</v>
      </c>
      <c r="K1068" s="149" t="s">
        <v>86</v>
      </c>
      <c r="L1068" s="144"/>
      <c r="M1068" t="s">
        <v>32004</v>
      </c>
      <c r="N1068" t="s">
        <v>42154</v>
      </c>
      <c r="O1068" t="s">
        <v>42155</v>
      </c>
      <c r="P1068" t="s">
        <v>42154</v>
      </c>
      <c r="Q1068" t="s">
        <v>42155</v>
      </c>
      <c r="R1068" s="150" t="s">
        <v>42089</v>
      </c>
      <c r="S1068" s="150" t="s">
        <v>42090</v>
      </c>
      <c r="T1068" t="s">
        <v>49</v>
      </c>
    </row>
    <row r="1069">
      <c r="A1069" s="144" t="s">
        <v>32028</v>
      </c>
      <c r="B1069" s="144" t="s">
        <v>10600</v>
      </c>
      <c r="C1069" s="144" t="s">
        <v>32029</v>
      </c>
      <c r="D1069" s="144" t="s">
        <v>462</v>
      </c>
      <c r="E1069" s="144" t="s">
        <v>31967</v>
      </c>
      <c r="F1069" s="144"/>
      <c r="G1069" s="162" t="s">
        <v>10164</v>
      </c>
      <c r="H1069" s="147" t="s">
        <v>32030</v>
      </c>
      <c r="I1069" s="144" t="s">
        <v>10730</v>
      </c>
      <c r="J1069" s="148" t="s">
        <v>49</v>
      </c>
      <c r="K1069" s="149"/>
      <c r="L1069" s="144"/>
      <c r="M1069" t="s">
        <v>32031</v>
      </c>
      <c r="N1069" t="s">
        <v>42154</v>
      </c>
      <c r="O1069" t="s">
        <v>42155</v>
      </c>
      <c r="P1069" t="s">
        <v>42154</v>
      </c>
      <c r="Q1069" t="s">
        <v>42155</v>
      </c>
      <c r="R1069" s="150" t="s">
        <v>42089</v>
      </c>
      <c r="S1069" s="150" t="s">
        <v>42090</v>
      </c>
      <c r="T1069" t="s">
        <v>49</v>
      </c>
    </row>
    <row r="1070">
      <c r="A1070" s="144" t="s">
        <v>32038</v>
      </c>
      <c r="B1070" s="144" t="s">
        <v>10600</v>
      </c>
      <c r="C1070" s="144" t="s">
        <v>15410</v>
      </c>
      <c r="D1070" s="144" t="s">
        <v>462</v>
      </c>
      <c r="E1070" s="144" t="s">
        <v>31468</v>
      </c>
      <c r="F1070" s="144"/>
      <c r="G1070" s="162" t="s">
        <v>10164</v>
      </c>
      <c r="H1070" s="147" t="s">
        <v>32039</v>
      </c>
      <c r="I1070" s="144" t="s">
        <v>49</v>
      </c>
      <c r="J1070" s="148" t="s">
        <v>49</v>
      </c>
      <c r="K1070" s="149"/>
      <c r="L1070" s="144"/>
      <c r="M1070" t="s">
        <v>32040</v>
      </c>
      <c r="N1070" t="s">
        <v>42154</v>
      </c>
      <c r="O1070" t="s">
        <v>42155</v>
      </c>
      <c r="P1070" t="s">
        <v>42154</v>
      </c>
      <c r="Q1070" t="s">
        <v>42155</v>
      </c>
      <c r="R1070" s="150" t="s">
        <v>42089</v>
      </c>
      <c r="S1070" s="150" t="s">
        <v>42090</v>
      </c>
      <c r="T1070" t="s">
        <v>49</v>
      </c>
    </row>
    <row r="1071">
      <c r="A1071" s="144" t="s">
        <v>32059</v>
      </c>
      <c r="B1071" s="144" t="s">
        <v>11803</v>
      </c>
      <c r="C1071" s="144" t="s">
        <v>32060</v>
      </c>
      <c r="D1071" s="144" t="s">
        <v>2304</v>
      </c>
      <c r="E1071" s="144" t="s">
        <v>31690</v>
      </c>
      <c r="F1071" s="144"/>
      <c r="G1071" s="162" t="s">
        <v>10164</v>
      </c>
      <c r="H1071" s="147" t="s">
        <v>32061</v>
      </c>
      <c r="I1071" s="144" t="s">
        <v>49</v>
      </c>
      <c r="J1071" s="148" t="s">
        <v>49</v>
      </c>
      <c r="K1071" s="149"/>
      <c r="L1071" s="144"/>
      <c r="M1071" t="s">
        <v>32062</v>
      </c>
      <c r="N1071" t="s">
        <v>42154</v>
      </c>
      <c r="O1071" t="s">
        <v>42155</v>
      </c>
      <c r="P1071" t="s">
        <v>42154</v>
      </c>
      <c r="Q1071" t="s">
        <v>42155</v>
      </c>
      <c r="R1071" s="150" t="s">
        <v>42089</v>
      </c>
      <c r="S1071" s="150" t="s">
        <v>42090</v>
      </c>
      <c r="T1071" t="s">
        <v>49</v>
      </c>
    </row>
    <row r="1072">
      <c r="A1072" s="144" t="s">
        <v>32076</v>
      </c>
      <c r="B1072" s="144" t="s">
        <v>11803</v>
      </c>
      <c r="C1072" s="144" t="s">
        <v>32077</v>
      </c>
      <c r="D1072" s="144" t="s">
        <v>2304</v>
      </c>
      <c r="E1072" s="144" t="s">
        <v>31690</v>
      </c>
      <c r="F1072" s="144"/>
      <c r="G1072" s="162" t="s">
        <v>10164</v>
      </c>
      <c r="H1072" s="147" t="s">
        <v>32078</v>
      </c>
      <c r="I1072" s="144" t="s">
        <v>16514</v>
      </c>
      <c r="J1072" s="148" t="s">
        <v>11705</v>
      </c>
      <c r="K1072" s="149"/>
      <c r="L1072" s="144"/>
      <c r="M1072" t="s">
        <v>32079</v>
      </c>
      <c r="N1072" t="s">
        <v>42154</v>
      </c>
      <c r="O1072" t="s">
        <v>42155</v>
      </c>
      <c r="P1072" t="s">
        <v>42154</v>
      </c>
      <c r="Q1072" t="s">
        <v>42155</v>
      </c>
      <c r="R1072" s="150" t="s">
        <v>42089</v>
      </c>
      <c r="S1072" s="150" t="s">
        <v>42090</v>
      </c>
      <c r="T1072" t="s">
        <v>49</v>
      </c>
    </row>
    <row r="1073">
      <c r="A1073" s="144" t="s">
        <v>32088</v>
      </c>
      <c r="B1073" s="144" t="s">
        <v>10817</v>
      </c>
      <c r="C1073" s="144" t="s">
        <v>32089</v>
      </c>
      <c r="D1073" s="144" t="s">
        <v>936</v>
      </c>
      <c r="E1073" s="144" t="s">
        <v>31725</v>
      </c>
      <c r="F1073" s="144"/>
      <c r="G1073" s="162" t="s">
        <v>42156</v>
      </c>
      <c r="H1073" s="147" t="s">
        <v>32090</v>
      </c>
      <c r="I1073" s="144" t="s">
        <v>49</v>
      </c>
      <c r="J1073" s="148" t="s">
        <v>11705</v>
      </c>
      <c r="K1073" s="149"/>
      <c r="L1073" s="144"/>
      <c r="M1073" t="s">
        <v>32091</v>
      </c>
      <c r="N1073" t="s">
        <v>42154</v>
      </c>
      <c r="O1073" t="s">
        <v>42155</v>
      </c>
      <c r="P1073" t="s">
        <v>42154</v>
      </c>
      <c r="Q1073" t="s">
        <v>42155</v>
      </c>
      <c r="R1073" s="150" t="s">
        <v>42089</v>
      </c>
      <c r="S1073" s="150" t="s">
        <v>42090</v>
      </c>
      <c r="T1073" t="s">
        <v>11705</v>
      </c>
    </row>
    <row r="1074">
      <c r="A1074" s="144" t="s">
        <v>32104</v>
      </c>
      <c r="B1074" s="144" t="s">
        <v>10817</v>
      </c>
      <c r="C1074" s="144" t="s">
        <v>12273</v>
      </c>
      <c r="D1074" s="144" t="s">
        <v>936</v>
      </c>
      <c r="E1074" s="144" t="s">
        <v>31725</v>
      </c>
      <c r="F1074" s="144"/>
      <c r="G1074" s="162" t="s">
        <v>42156</v>
      </c>
      <c r="H1074" s="147" t="s">
        <v>32105</v>
      </c>
      <c r="I1074" s="144" t="s">
        <v>49</v>
      </c>
      <c r="J1074" s="148" t="s">
        <v>49</v>
      </c>
      <c r="K1074" s="149"/>
      <c r="L1074" s="144"/>
      <c r="M1074" t="s">
        <v>32106</v>
      </c>
      <c r="N1074" t="s">
        <v>42154</v>
      </c>
      <c r="O1074" t="s">
        <v>42155</v>
      </c>
      <c r="P1074" t="s">
        <v>42154</v>
      </c>
      <c r="Q1074" t="s">
        <v>42155</v>
      </c>
      <c r="R1074" s="150" t="s">
        <v>42089</v>
      </c>
      <c r="S1074" s="150" t="s">
        <v>42090</v>
      </c>
      <c r="T1074" t="s">
        <v>49</v>
      </c>
    </row>
    <row r="1075">
      <c r="A1075" s="144" t="s">
        <v>32135</v>
      </c>
      <c r="B1075" s="144" t="s">
        <v>10817</v>
      </c>
      <c r="C1075" s="144" t="s">
        <v>19889</v>
      </c>
      <c r="D1075" s="144" t="s">
        <v>936</v>
      </c>
      <c r="E1075" s="144" t="s">
        <v>31725</v>
      </c>
      <c r="F1075" s="144"/>
      <c r="G1075" s="162" t="s">
        <v>42156</v>
      </c>
      <c r="H1075" s="147" t="s">
        <v>32136</v>
      </c>
      <c r="I1075" s="144" t="s">
        <v>49</v>
      </c>
      <c r="J1075" s="148" t="s">
        <v>49</v>
      </c>
      <c r="K1075" s="149"/>
      <c r="L1075" s="144"/>
      <c r="M1075" t="s">
        <v>32137</v>
      </c>
      <c r="N1075" t="s">
        <v>42154</v>
      </c>
      <c r="O1075" t="s">
        <v>42155</v>
      </c>
      <c r="P1075" t="s">
        <v>42154</v>
      </c>
      <c r="Q1075" t="s">
        <v>42155</v>
      </c>
      <c r="R1075" s="150" t="s">
        <v>42089</v>
      </c>
      <c r="S1075" s="150" t="s">
        <v>42090</v>
      </c>
      <c r="T1075" t="s">
        <v>49</v>
      </c>
    </row>
    <row r="1076">
      <c r="A1076" s="144" t="s">
        <v>32166</v>
      </c>
      <c r="B1076" s="144" t="s">
        <v>10817</v>
      </c>
      <c r="C1076" s="144" t="s">
        <v>32167</v>
      </c>
      <c r="D1076" s="144" t="s">
        <v>936</v>
      </c>
      <c r="E1076" s="144" t="s">
        <v>31725</v>
      </c>
      <c r="F1076" s="144"/>
      <c r="G1076" s="162" t="s">
        <v>42156</v>
      </c>
      <c r="H1076" s="147" t="s">
        <v>32168</v>
      </c>
      <c r="I1076" s="144" t="s">
        <v>49</v>
      </c>
      <c r="J1076" s="148" t="s">
        <v>49</v>
      </c>
      <c r="K1076" s="149"/>
      <c r="L1076" s="144"/>
      <c r="M1076" t="s">
        <v>32169</v>
      </c>
      <c r="N1076" t="s">
        <v>42154</v>
      </c>
      <c r="O1076" t="s">
        <v>42155</v>
      </c>
      <c r="P1076" t="s">
        <v>42154</v>
      </c>
      <c r="Q1076" t="s">
        <v>42155</v>
      </c>
      <c r="R1076" s="150" t="s">
        <v>42089</v>
      </c>
      <c r="S1076" s="150" t="s">
        <v>42090</v>
      </c>
      <c r="T1076" t="s">
        <v>49</v>
      </c>
    </row>
    <row r="1077">
      <c r="A1077" s="144" t="s">
        <v>32195</v>
      </c>
      <c r="B1077" s="144" t="s">
        <v>12461</v>
      </c>
      <c r="C1077" s="144" t="s">
        <v>32196</v>
      </c>
      <c r="D1077" s="144" t="s">
        <v>3309</v>
      </c>
      <c r="E1077" s="144" t="s">
        <v>31690</v>
      </c>
      <c r="G1077" s="147" t="s">
        <v>10164</v>
      </c>
      <c r="H1077" s="147" t="s">
        <v>32197</v>
      </c>
      <c r="I1077" s="144" t="s">
        <v>16514</v>
      </c>
      <c r="J1077" s="148" t="s">
        <v>11705</v>
      </c>
      <c r="K1077" s="149"/>
      <c r="L1077" s="144"/>
      <c r="M1077" t="s">
        <v>32062</v>
      </c>
      <c r="N1077" t="s">
        <v>42154</v>
      </c>
      <c r="O1077" t="s">
        <v>42155</v>
      </c>
      <c r="P1077" t="s">
        <v>42154</v>
      </c>
      <c r="Q1077" t="s">
        <v>42155</v>
      </c>
      <c r="R1077" s="150" t="s">
        <v>42089</v>
      </c>
      <c r="S1077" s="150" t="s">
        <v>42090</v>
      </c>
      <c r="T1077" t="s">
        <v>49</v>
      </c>
    </row>
    <row r="1078">
      <c r="A1078" s="144" t="s">
        <v>32210</v>
      </c>
      <c r="B1078" s="144" t="s">
        <v>12608</v>
      </c>
      <c r="C1078" s="144" t="s">
        <v>32212</v>
      </c>
      <c r="D1078" s="144" t="s">
        <v>936</v>
      </c>
      <c r="E1078" s="144" t="s">
        <v>32211</v>
      </c>
      <c r="G1078" s="147" t="s">
        <v>10164</v>
      </c>
      <c r="H1078" s="147" t="s">
        <v>32213</v>
      </c>
      <c r="I1078" s="144" t="s">
        <v>16514</v>
      </c>
      <c r="J1078" s="148" t="s">
        <v>49</v>
      </c>
      <c r="K1078" s="149"/>
      <c r="L1078" s="144"/>
      <c r="M1078" t="s">
        <v>32214</v>
      </c>
      <c r="N1078" t="s">
        <v>42154</v>
      </c>
      <c r="O1078" t="s">
        <v>42155</v>
      </c>
      <c r="P1078" t="s">
        <v>42154</v>
      </c>
      <c r="Q1078" t="s">
        <v>42155</v>
      </c>
      <c r="R1078" s="150" t="s">
        <v>42089</v>
      </c>
      <c r="S1078" s="150" t="s">
        <v>42090</v>
      </c>
      <c r="T1078" t="s">
        <v>49</v>
      </c>
    </row>
    <row r="1079">
      <c r="A1079" s="144" t="s">
        <v>32223</v>
      </c>
      <c r="B1079" s="144" t="s">
        <v>44</v>
      </c>
      <c r="C1079" s="144" t="s">
        <v>339</v>
      </c>
      <c r="D1079" s="144" t="s">
        <v>46</v>
      </c>
      <c r="E1079" s="144" t="s">
        <v>32224</v>
      </c>
      <c r="G1079" s="147" t="s">
        <v>32225</v>
      </c>
      <c r="H1079" s="147" t="s">
        <v>32226</v>
      </c>
      <c r="I1079" s="144" t="s">
        <v>8000</v>
      </c>
      <c r="J1079" s="148">
        <v>2.9</v>
      </c>
      <c r="K1079" s="149"/>
      <c r="L1079" s="144"/>
      <c r="M1079" t="s">
        <v>32227</v>
      </c>
      <c r="N1079" t="s">
        <v>86</v>
      </c>
      <c r="O1079" t="s">
        <v>86</v>
      </c>
      <c r="P1079" t="s">
        <v>86</v>
      </c>
      <c r="Q1079" t="s">
        <v>86</v>
      </c>
      <c r="R1079" s="150" t="s">
        <v>86</v>
      </c>
      <c r="S1079" s="150" t="s">
        <v>86</v>
      </c>
      <c r="T1079" t="s">
        <v>32234</v>
      </c>
    </row>
    <row r="1080">
      <c r="A1080" s="144" t="s">
        <v>32240</v>
      </c>
      <c r="B1080" s="144" t="s">
        <v>44</v>
      </c>
      <c r="C1080" s="144" t="s">
        <v>32241</v>
      </c>
      <c r="D1080" s="144" t="s">
        <v>46</v>
      </c>
      <c r="E1080" s="144" t="s">
        <v>32224</v>
      </c>
      <c r="G1080" s="147" t="s">
        <v>32225</v>
      </c>
      <c r="H1080" s="147" t="s">
        <v>32242</v>
      </c>
      <c r="I1080" s="144" t="s">
        <v>20129</v>
      </c>
      <c r="J1080" s="148">
        <v>2.4</v>
      </c>
      <c r="K1080" s="149"/>
      <c r="L1080" s="144"/>
      <c r="M1080" t="s">
        <v>32243</v>
      </c>
      <c r="N1080" t="s">
        <v>86</v>
      </c>
      <c r="O1080" t="s">
        <v>86</v>
      </c>
      <c r="P1080" t="s">
        <v>86</v>
      </c>
      <c r="Q1080" t="s">
        <v>86</v>
      </c>
      <c r="R1080" s="150" t="s">
        <v>86</v>
      </c>
      <c r="S1080" s="150" t="s">
        <v>86</v>
      </c>
      <c r="T1080" t="s">
        <v>14183</v>
      </c>
    </row>
    <row r="1081">
      <c r="A1081" s="144" t="s">
        <v>32253</v>
      </c>
      <c r="B1081" s="144" t="s">
        <v>44</v>
      </c>
      <c r="C1081" s="144" t="s">
        <v>32254</v>
      </c>
      <c r="D1081" s="144" t="s">
        <v>46</v>
      </c>
      <c r="E1081" s="144" t="s">
        <v>32224</v>
      </c>
      <c r="G1081" s="147" t="s">
        <v>32225</v>
      </c>
      <c r="H1081" s="147" t="s">
        <v>32255</v>
      </c>
      <c r="I1081" s="144" t="s">
        <v>937</v>
      </c>
      <c r="J1081" s="148">
        <v>3.61</v>
      </c>
      <c r="K1081" s="149"/>
      <c r="L1081" s="144"/>
      <c r="M1081" t="s">
        <v>32256</v>
      </c>
      <c r="N1081" t="s">
        <v>86</v>
      </c>
      <c r="O1081" t="s">
        <v>86</v>
      </c>
      <c r="P1081" t="s">
        <v>86</v>
      </c>
      <c r="Q1081" t="s">
        <v>86</v>
      </c>
      <c r="R1081" s="150" t="s">
        <v>86</v>
      </c>
      <c r="S1081" s="150" t="s">
        <v>86</v>
      </c>
      <c r="T1081" t="s">
        <v>32266</v>
      </c>
    </row>
    <row r="1082">
      <c r="A1082" s="144" t="s">
        <v>32275</v>
      </c>
      <c r="B1082" s="144" t="s">
        <v>460</v>
      </c>
      <c r="C1082" s="144" t="s">
        <v>530</v>
      </c>
      <c r="D1082" s="144" t="s">
        <v>462</v>
      </c>
      <c r="E1082" s="144" t="s">
        <v>32276</v>
      </c>
      <c r="G1082" s="147" t="s">
        <v>32225</v>
      </c>
      <c r="H1082" s="147" t="s">
        <v>32277</v>
      </c>
      <c r="I1082" s="144" t="s">
        <v>12910</v>
      </c>
      <c r="J1082" s="148">
        <v>3.11</v>
      </c>
      <c r="K1082" s="149"/>
      <c r="L1082" s="144"/>
      <c r="M1082" t="s">
        <v>32278</v>
      </c>
      <c r="N1082" t="s">
        <v>42157</v>
      </c>
      <c r="O1082" t="s">
        <v>42023</v>
      </c>
      <c r="P1082" t="s">
        <v>42034</v>
      </c>
      <c r="Q1082" t="s">
        <v>42040</v>
      </c>
      <c r="R1082" s="150" t="s">
        <v>42055</v>
      </c>
      <c r="S1082" s="150" t="s">
        <v>42054</v>
      </c>
      <c r="T1082" t="s">
        <v>32287</v>
      </c>
    </row>
    <row r="1083">
      <c r="A1083" s="144" t="s">
        <v>32311</v>
      </c>
      <c r="B1083" s="144" t="s">
        <v>460</v>
      </c>
      <c r="C1083" s="144" t="s">
        <v>2393</v>
      </c>
      <c r="D1083" s="144" t="s">
        <v>462</v>
      </c>
      <c r="E1083" s="144" t="s">
        <v>32276</v>
      </c>
      <c r="G1083" s="147" t="s">
        <v>32225</v>
      </c>
      <c r="H1083" s="147" t="s">
        <v>32312</v>
      </c>
      <c r="I1083" s="144" t="s">
        <v>49</v>
      </c>
      <c r="J1083" s="148">
        <v>3.7</v>
      </c>
      <c r="K1083" s="149"/>
      <c r="L1083" s="144"/>
      <c r="M1083" t="s">
        <v>32313</v>
      </c>
      <c r="N1083" t="s">
        <v>42023</v>
      </c>
      <c r="O1083" t="s">
        <v>42022</v>
      </c>
      <c r="P1083" t="s">
        <v>42023</v>
      </c>
      <c r="Q1083" t="s">
        <v>42024</v>
      </c>
      <c r="R1083" s="150" t="s">
        <v>12032</v>
      </c>
      <c r="S1083" s="150" t="s">
        <v>22460</v>
      </c>
      <c r="T1083" t="s">
        <v>32321</v>
      </c>
    </row>
    <row r="1084">
      <c r="A1084" s="144" t="s">
        <v>32326</v>
      </c>
      <c r="B1084" s="144" t="s">
        <v>460</v>
      </c>
      <c r="C1084" s="144" t="s">
        <v>32327</v>
      </c>
      <c r="D1084" s="144" t="s">
        <v>462</v>
      </c>
      <c r="E1084" s="144" t="s">
        <v>32276</v>
      </c>
      <c r="G1084" s="147" t="s">
        <v>32225</v>
      </c>
      <c r="H1084" s="147" t="s">
        <v>32328</v>
      </c>
      <c r="I1084" s="144" t="s">
        <v>32329</v>
      </c>
      <c r="J1084" s="148">
        <v>3.11</v>
      </c>
      <c r="K1084" s="149"/>
      <c r="L1084" s="144"/>
      <c r="M1084" t="s">
        <v>32330</v>
      </c>
      <c r="N1084" t="s">
        <v>86</v>
      </c>
      <c r="O1084" t="s">
        <v>86</v>
      </c>
      <c r="P1084" t="s">
        <v>86</v>
      </c>
      <c r="Q1084" t="s">
        <v>86</v>
      </c>
      <c r="R1084" s="150" t="s">
        <v>86</v>
      </c>
      <c r="S1084" s="150" t="s">
        <v>86</v>
      </c>
      <c r="T1084" t="s">
        <v>32339</v>
      </c>
    </row>
    <row r="1085">
      <c r="A1085" s="144" t="s">
        <v>32344</v>
      </c>
      <c r="B1085" s="144" t="s">
        <v>460</v>
      </c>
      <c r="C1085" s="144" t="s">
        <v>26748</v>
      </c>
      <c r="D1085" s="144" t="s">
        <v>462</v>
      </c>
      <c r="E1085" s="144" t="s">
        <v>32276</v>
      </c>
      <c r="G1085" s="147" t="s">
        <v>32225</v>
      </c>
      <c r="H1085" s="147"/>
      <c r="I1085" s="144" t="s">
        <v>49</v>
      </c>
      <c r="J1085" s="148">
        <v>3.2</v>
      </c>
      <c r="K1085" s="149"/>
      <c r="L1085" s="144"/>
      <c r="M1085" t="s">
        <v>32345</v>
      </c>
      <c r="N1085" t="s">
        <v>86</v>
      </c>
      <c r="O1085" t="s">
        <v>86</v>
      </c>
      <c r="P1085" t="s">
        <v>86</v>
      </c>
      <c r="Q1085" t="s">
        <v>86</v>
      </c>
      <c r="R1085" s="150" t="s">
        <v>86</v>
      </c>
      <c r="S1085" s="150" t="s">
        <v>86</v>
      </c>
      <c r="T1085" t="s">
        <v>26124</v>
      </c>
    </row>
    <row r="1086">
      <c r="A1086" s="144" t="s">
        <v>32362</v>
      </c>
      <c r="B1086" s="144" t="s">
        <v>726</v>
      </c>
      <c r="C1086" s="144" t="s">
        <v>824</v>
      </c>
      <c r="D1086" s="144" t="s">
        <v>462</v>
      </c>
      <c r="E1086" s="144" t="s">
        <v>32363</v>
      </c>
      <c r="G1086" s="147" t="s">
        <v>32225</v>
      </c>
      <c r="H1086" s="147" t="s">
        <v>32364</v>
      </c>
      <c r="I1086" s="144" t="s">
        <v>219</v>
      </c>
      <c r="J1086" s="148">
        <v>2.6</v>
      </c>
      <c r="K1086" s="149"/>
      <c r="L1086" s="144"/>
      <c r="M1086" t="s">
        <v>32365</v>
      </c>
      <c r="N1086" t="s">
        <v>42154</v>
      </c>
      <c r="O1086" t="s">
        <v>42155</v>
      </c>
      <c r="P1086" t="s">
        <v>42154</v>
      </c>
      <c r="Q1086" t="s">
        <v>42155</v>
      </c>
      <c r="R1086" s="150" t="s">
        <v>86</v>
      </c>
      <c r="S1086" s="150" t="s">
        <v>86</v>
      </c>
    </row>
    <row r="1087">
      <c r="A1087" s="144" t="s">
        <v>32373</v>
      </c>
      <c r="B1087" s="144" t="s">
        <v>726</v>
      </c>
      <c r="C1087" s="144" t="s">
        <v>894</v>
      </c>
      <c r="D1087" s="144" t="s">
        <v>462</v>
      </c>
      <c r="E1087" s="144" t="s">
        <v>32374</v>
      </c>
      <c r="G1087" s="147" t="s">
        <v>32225</v>
      </c>
      <c r="H1087" s="147" t="s">
        <v>32375</v>
      </c>
      <c r="I1087" s="144" t="s">
        <v>219</v>
      </c>
      <c r="J1087" s="148">
        <v>3.14</v>
      </c>
      <c r="K1087" s="149" t="s">
        <v>86</v>
      </c>
      <c r="L1087" s="144" t="s">
        <v>86</v>
      </c>
      <c r="M1087" t="s">
        <v>32376</v>
      </c>
      <c r="N1087" t="s">
        <v>42158</v>
      </c>
      <c r="O1087" t="s">
        <v>42033</v>
      </c>
      <c r="P1087" t="s">
        <v>42085</v>
      </c>
      <c r="Q1087" t="s">
        <v>42111</v>
      </c>
      <c r="R1087" s="150" t="s">
        <v>4025</v>
      </c>
      <c r="S1087" s="150" t="s">
        <v>42054</v>
      </c>
      <c r="T1087" t="s">
        <v>32389</v>
      </c>
    </row>
    <row r="1088">
      <c r="A1088" s="144" t="s">
        <v>32391</v>
      </c>
      <c r="B1088" s="144" t="s">
        <v>726</v>
      </c>
      <c r="C1088" s="144" t="s">
        <v>32392</v>
      </c>
      <c r="D1088" s="144" t="s">
        <v>462</v>
      </c>
      <c r="E1088" s="144" t="s">
        <v>32363</v>
      </c>
      <c r="G1088" s="147" t="s">
        <v>32225</v>
      </c>
      <c r="H1088" s="147" t="s">
        <v>32393</v>
      </c>
      <c r="I1088" s="144" t="s">
        <v>49</v>
      </c>
      <c r="J1088" s="148">
        <v>3.72</v>
      </c>
      <c r="K1088" s="149"/>
      <c r="L1088" s="144"/>
      <c r="M1088" t="s">
        <v>32394</v>
      </c>
      <c r="N1088" t="s">
        <v>42049</v>
      </c>
      <c r="O1088" t="s">
        <v>42064</v>
      </c>
      <c r="P1088" t="s">
        <v>42027</v>
      </c>
      <c r="Q1088" t="s">
        <v>42044</v>
      </c>
      <c r="R1088" s="150" t="s">
        <v>42054</v>
      </c>
      <c r="S1088" s="150" t="s">
        <v>22460</v>
      </c>
      <c r="T1088" t="s">
        <v>32402</v>
      </c>
    </row>
    <row r="1089">
      <c r="A1089" s="144" t="s">
        <v>32408</v>
      </c>
      <c r="B1089" s="144" t="s">
        <v>726</v>
      </c>
      <c r="C1089" s="144" t="s">
        <v>824</v>
      </c>
      <c r="D1089" s="144" t="s">
        <v>462</v>
      </c>
      <c r="E1089" s="144" t="s">
        <v>32409</v>
      </c>
      <c r="G1089" s="147" t="s">
        <v>32225</v>
      </c>
      <c r="H1089" s="147" t="s">
        <v>32410</v>
      </c>
      <c r="I1089" s="144" t="s">
        <v>2373</v>
      </c>
      <c r="J1089" s="148">
        <v>2.88</v>
      </c>
      <c r="K1089" s="149"/>
      <c r="L1089" s="144"/>
      <c r="M1089" t="s">
        <v>32411</v>
      </c>
      <c r="N1089" t="s">
        <v>86</v>
      </c>
      <c r="O1089" t="s">
        <v>86</v>
      </c>
      <c r="P1089" t="s">
        <v>86</v>
      </c>
      <c r="Q1089" t="s">
        <v>86</v>
      </c>
      <c r="R1089" s="150" t="s">
        <v>86</v>
      </c>
      <c r="S1089" s="150" t="s">
        <v>86</v>
      </c>
      <c r="T1089" t="s">
        <v>26124</v>
      </c>
    </row>
    <row r="1090">
      <c r="A1090" s="144" t="s">
        <v>32419</v>
      </c>
      <c r="B1090" s="144" t="s">
        <v>12883</v>
      </c>
      <c r="C1090" s="144" t="s">
        <v>32089</v>
      </c>
      <c r="D1090" s="144" t="s">
        <v>12885</v>
      </c>
      <c r="E1090" s="144" t="s">
        <v>32420</v>
      </c>
      <c r="G1090" s="147" t="s">
        <v>32225</v>
      </c>
      <c r="H1090" s="147" t="s">
        <v>12886</v>
      </c>
      <c r="I1090" s="144" t="s">
        <v>49</v>
      </c>
      <c r="J1090" s="148">
        <v>3.15</v>
      </c>
      <c r="K1090" s="149"/>
      <c r="L1090" s="144"/>
      <c r="M1090" t="s">
        <v>32421</v>
      </c>
      <c r="N1090" t="s">
        <v>86</v>
      </c>
      <c r="O1090" t="s">
        <v>86</v>
      </c>
      <c r="P1090" t="s">
        <v>86</v>
      </c>
      <c r="Q1090" t="s">
        <v>86</v>
      </c>
      <c r="R1090" s="150" t="s">
        <v>86</v>
      </c>
      <c r="S1090" s="150" t="s">
        <v>86</v>
      </c>
      <c r="T1090" t="s">
        <v>32432</v>
      </c>
    </row>
    <row r="1091">
      <c r="A1091" s="144" t="s">
        <v>32438</v>
      </c>
      <c r="B1091" s="144" t="s">
        <v>12883</v>
      </c>
      <c r="C1091" s="144" t="s">
        <v>8844</v>
      </c>
      <c r="D1091" s="144" t="s">
        <v>12885</v>
      </c>
      <c r="E1091" s="144" t="s">
        <v>27415</v>
      </c>
      <c r="G1091" s="147" t="s">
        <v>32225</v>
      </c>
      <c r="H1091" s="147" t="s">
        <v>32439</v>
      </c>
      <c r="I1091" s="144" t="s">
        <v>49</v>
      </c>
      <c r="J1091" s="148">
        <v>3.33</v>
      </c>
      <c r="K1091" s="149"/>
      <c r="L1091" s="144"/>
      <c r="M1091" t="s">
        <v>32440</v>
      </c>
      <c r="N1091" t="s">
        <v>86</v>
      </c>
      <c r="O1091" t="s">
        <v>86</v>
      </c>
      <c r="P1091" t="s">
        <v>86</v>
      </c>
      <c r="Q1091" t="s">
        <v>86</v>
      </c>
      <c r="R1091" s="150" t="s">
        <v>86</v>
      </c>
      <c r="S1091" s="150" t="s">
        <v>86</v>
      </c>
      <c r="T1091" t="s">
        <v>32453</v>
      </c>
    </row>
    <row r="1092">
      <c r="A1092" s="144" t="s">
        <v>32456</v>
      </c>
      <c r="B1092" s="144" t="s">
        <v>934</v>
      </c>
      <c r="C1092" s="144" t="s">
        <v>1099</v>
      </c>
      <c r="D1092" s="144" t="s">
        <v>936</v>
      </c>
      <c r="E1092" s="144" t="s">
        <v>32276</v>
      </c>
      <c r="G1092" s="147" t="s">
        <v>32225</v>
      </c>
      <c r="H1092" s="147" t="s">
        <v>32457</v>
      </c>
      <c r="I1092" s="144" t="s">
        <v>32458</v>
      </c>
      <c r="J1092" s="148">
        <v>3.24</v>
      </c>
      <c r="K1092" s="149"/>
      <c r="L1092" s="144"/>
      <c r="M1092" t="s">
        <v>32459</v>
      </c>
      <c r="N1092" t="s">
        <v>42034</v>
      </c>
      <c r="O1092" t="s">
        <v>42049</v>
      </c>
      <c r="P1092" t="s">
        <v>42045</v>
      </c>
      <c r="Q1092" t="s">
        <v>42028</v>
      </c>
      <c r="R1092" s="150" t="s">
        <v>4025</v>
      </c>
      <c r="S1092" s="150" t="s">
        <v>42029</v>
      </c>
      <c r="T1092" t="s">
        <v>32468</v>
      </c>
    </row>
    <row r="1093">
      <c r="A1093" s="144" t="s">
        <v>32470</v>
      </c>
      <c r="B1093" s="144" t="s">
        <v>934</v>
      </c>
      <c r="C1093" s="144" t="s">
        <v>30251</v>
      </c>
      <c r="D1093" s="144" t="s">
        <v>936</v>
      </c>
      <c r="E1093" s="144" t="s">
        <v>32471</v>
      </c>
      <c r="G1093" s="147" t="s">
        <v>32225</v>
      </c>
      <c r="H1093" s="147" t="s">
        <v>32472</v>
      </c>
      <c r="I1093" s="144" t="s">
        <v>23109</v>
      </c>
      <c r="J1093" s="148">
        <v>3.4</v>
      </c>
      <c r="K1093" s="149"/>
      <c r="L1093" s="144"/>
      <c r="M1093" t="s">
        <v>32473</v>
      </c>
      <c r="N1093" t="s">
        <v>42066</v>
      </c>
      <c r="O1093" t="s">
        <v>42159</v>
      </c>
      <c r="P1093" t="s">
        <v>42045</v>
      </c>
      <c r="Q1093" t="s">
        <v>42039</v>
      </c>
      <c r="R1093" s="150" t="s">
        <v>1489</v>
      </c>
      <c r="S1093" s="150" t="s">
        <v>6070</v>
      </c>
      <c r="T1093" t="s">
        <v>32481</v>
      </c>
    </row>
    <row r="1094">
      <c r="A1094" s="144" t="s">
        <v>32488</v>
      </c>
      <c r="B1094" s="144" t="s">
        <v>934</v>
      </c>
      <c r="C1094" s="144" t="s">
        <v>32489</v>
      </c>
      <c r="D1094" s="144" t="s">
        <v>936</v>
      </c>
      <c r="E1094" s="144" t="s">
        <v>32471</v>
      </c>
      <c r="G1094" s="147" t="s">
        <v>32225</v>
      </c>
      <c r="H1094" s="147" t="s">
        <v>32490</v>
      </c>
      <c r="I1094" s="144" t="s">
        <v>49</v>
      </c>
      <c r="J1094" s="148">
        <v>3.91</v>
      </c>
      <c r="K1094" s="149"/>
      <c r="L1094" s="144" t="s">
        <v>26438</v>
      </c>
      <c r="M1094" t="s">
        <v>32491</v>
      </c>
      <c r="N1094" t="s">
        <v>42049</v>
      </c>
      <c r="O1094" t="s">
        <v>42022</v>
      </c>
      <c r="P1094" t="s">
        <v>42053</v>
      </c>
      <c r="Q1094" t="s">
        <v>42069</v>
      </c>
      <c r="R1094" s="150" t="s">
        <v>2010</v>
      </c>
      <c r="S1094" s="150" t="s">
        <v>5526</v>
      </c>
      <c r="T1094" t="s">
        <v>32502</v>
      </c>
    </row>
    <row r="1095">
      <c r="A1095" s="144" t="s">
        <v>32508</v>
      </c>
      <c r="B1095" s="144" t="s">
        <v>934</v>
      </c>
      <c r="C1095" s="144" t="s">
        <v>29423</v>
      </c>
      <c r="D1095" s="144" t="s">
        <v>936</v>
      </c>
      <c r="E1095" s="144" t="s">
        <v>32276</v>
      </c>
      <c r="G1095" s="147" t="s">
        <v>32225</v>
      </c>
      <c r="H1095" s="147" t="s">
        <v>32509</v>
      </c>
      <c r="I1095" s="144" t="s">
        <v>10346</v>
      </c>
      <c r="J1095" s="148">
        <v>3.7</v>
      </c>
      <c r="K1095" s="149"/>
      <c r="L1095" s="144"/>
      <c r="M1095" t="s">
        <v>32510</v>
      </c>
      <c r="N1095" t="s">
        <v>86</v>
      </c>
      <c r="O1095" t="s">
        <v>86</v>
      </c>
      <c r="P1095" t="s">
        <v>86</v>
      </c>
      <c r="Q1095" t="s">
        <v>86</v>
      </c>
      <c r="R1095" s="150" t="s">
        <v>86</v>
      </c>
      <c r="S1095" s="150" t="s">
        <v>86</v>
      </c>
      <c r="T1095" t="s">
        <v>32518</v>
      </c>
    </row>
    <row r="1096">
      <c r="A1096" s="144" t="s">
        <v>32535</v>
      </c>
      <c r="B1096" s="144" t="s">
        <v>2515</v>
      </c>
      <c r="C1096" s="144" t="s">
        <v>32537</v>
      </c>
      <c r="D1096" s="144" t="s">
        <v>46</v>
      </c>
      <c r="E1096" s="144" t="s">
        <v>32536</v>
      </c>
      <c r="G1096" s="147" t="s">
        <v>32225</v>
      </c>
      <c r="H1096" s="147" t="s">
        <v>32538</v>
      </c>
      <c r="I1096" s="144" t="s">
        <v>1330</v>
      </c>
      <c r="J1096" s="148">
        <v>3.37</v>
      </c>
      <c r="K1096" s="149"/>
      <c r="L1096" s="144"/>
      <c r="M1096" t="s">
        <v>32539</v>
      </c>
      <c r="N1096" t="s">
        <v>86</v>
      </c>
      <c r="O1096" t="s">
        <v>86</v>
      </c>
      <c r="P1096" t="s">
        <v>86</v>
      </c>
      <c r="Q1096" t="s">
        <v>86</v>
      </c>
      <c r="R1096" s="150" t="s">
        <v>1489</v>
      </c>
      <c r="S1096" s="150" t="s">
        <v>8552</v>
      </c>
      <c r="T1096" t="s">
        <v>32544</v>
      </c>
    </row>
    <row r="1097">
      <c r="A1097" s="144" t="s">
        <v>32561</v>
      </c>
      <c r="B1097" s="144" t="s">
        <v>2515</v>
      </c>
      <c r="C1097" s="144" t="s">
        <v>32562</v>
      </c>
      <c r="D1097" s="144" t="s">
        <v>46</v>
      </c>
      <c r="E1097" s="144" t="s">
        <v>32224</v>
      </c>
      <c r="G1097" s="147" t="s">
        <v>32225</v>
      </c>
      <c r="H1097" s="147" t="s">
        <v>32563</v>
      </c>
      <c r="I1097" s="144" t="s">
        <v>49</v>
      </c>
      <c r="J1097" s="148">
        <v>3.35</v>
      </c>
      <c r="K1097" s="149"/>
      <c r="L1097" s="144"/>
      <c r="M1097" t="s">
        <v>32564</v>
      </c>
      <c r="N1097" t="s">
        <v>42066</v>
      </c>
      <c r="O1097" t="s">
        <v>42022</v>
      </c>
      <c r="P1097" t="s">
        <v>42066</v>
      </c>
      <c r="Q1097" t="s">
        <v>42031</v>
      </c>
      <c r="R1097" s="150" t="s">
        <v>4025</v>
      </c>
      <c r="S1097" s="150" t="s">
        <v>12065</v>
      </c>
      <c r="T1097" t="s">
        <v>20308</v>
      </c>
    </row>
    <row r="1098">
      <c r="A1098" s="144" t="s">
        <v>32578</v>
      </c>
      <c r="B1098" s="144" t="s">
        <v>2515</v>
      </c>
      <c r="C1098" s="144" t="s">
        <v>32579</v>
      </c>
      <c r="D1098" s="144" t="s">
        <v>46</v>
      </c>
      <c r="E1098" s="144" t="s">
        <v>32536</v>
      </c>
      <c r="G1098" s="147" t="s">
        <v>32225</v>
      </c>
      <c r="H1098" s="147" t="s">
        <v>32580</v>
      </c>
      <c r="I1098" s="144" t="s">
        <v>219</v>
      </c>
      <c r="J1098" s="148">
        <v>2.7</v>
      </c>
      <c r="K1098" s="149"/>
      <c r="L1098" s="144"/>
      <c r="M1098" t="s">
        <v>32581</v>
      </c>
      <c r="N1098" t="s">
        <v>86</v>
      </c>
      <c r="O1098" t="s">
        <v>86</v>
      </c>
      <c r="P1098" t="s">
        <v>86</v>
      </c>
      <c r="Q1098" t="s">
        <v>86</v>
      </c>
      <c r="R1098" s="150" t="s">
        <v>86</v>
      </c>
      <c r="S1098" s="150" t="s">
        <v>86</v>
      </c>
      <c r="T1098" t="s">
        <v>32589</v>
      </c>
    </row>
    <row r="1099">
      <c r="A1099" s="144" t="s">
        <v>32591</v>
      </c>
      <c r="B1099" s="144" t="s">
        <v>2515</v>
      </c>
      <c r="C1099" s="144" t="s">
        <v>32592</v>
      </c>
      <c r="D1099" s="144" t="s">
        <v>46</v>
      </c>
      <c r="E1099" s="144" t="s">
        <v>27415</v>
      </c>
      <c r="G1099" s="147" t="s">
        <v>32225</v>
      </c>
      <c r="H1099" s="147" t="s">
        <v>32593</v>
      </c>
      <c r="I1099" s="144" t="s">
        <v>49</v>
      </c>
      <c r="J1099" s="148">
        <v>3.15</v>
      </c>
      <c r="K1099" s="149"/>
      <c r="L1099" s="144"/>
      <c r="M1099" t="s">
        <v>32594</v>
      </c>
      <c r="N1099" t="s">
        <v>86</v>
      </c>
      <c r="O1099" t="s">
        <v>86</v>
      </c>
      <c r="P1099" t="s">
        <v>86</v>
      </c>
      <c r="Q1099" t="s">
        <v>86</v>
      </c>
      <c r="R1099" s="150" t="s">
        <v>86</v>
      </c>
      <c r="S1099" s="150" t="s">
        <v>86</v>
      </c>
    </row>
    <row r="1100">
      <c r="A1100" s="144" t="s">
        <v>32611</v>
      </c>
      <c r="B1100" s="144" t="s">
        <v>2515</v>
      </c>
      <c r="C1100" s="144" t="s">
        <v>14065</v>
      </c>
      <c r="D1100" s="144" t="s">
        <v>46</v>
      </c>
      <c r="E1100" s="144" t="s">
        <v>32536</v>
      </c>
      <c r="G1100" s="147" t="s">
        <v>32225</v>
      </c>
      <c r="H1100" s="147" t="s">
        <v>32612</v>
      </c>
      <c r="I1100" s="144" t="s">
        <v>49</v>
      </c>
      <c r="J1100" s="148">
        <v>3.15</v>
      </c>
      <c r="K1100" s="149"/>
      <c r="L1100" s="144"/>
      <c r="M1100" t="s">
        <v>32613</v>
      </c>
      <c r="N1100" t="s">
        <v>86</v>
      </c>
      <c r="O1100" t="s">
        <v>86</v>
      </c>
      <c r="P1100" t="s">
        <v>86</v>
      </c>
      <c r="Q1100" t="s">
        <v>86</v>
      </c>
      <c r="R1100" s="150" t="s">
        <v>86</v>
      </c>
      <c r="S1100" s="150" t="s">
        <v>86</v>
      </c>
      <c r="T1100" t="s">
        <v>32622</v>
      </c>
    </row>
    <row r="1101">
      <c r="A1101" s="144" t="s">
        <v>32637</v>
      </c>
      <c r="B1101" s="144" t="s">
        <v>2515</v>
      </c>
      <c r="C1101" s="144" t="s">
        <v>14030</v>
      </c>
      <c r="D1101" s="144" t="s">
        <v>46</v>
      </c>
      <c r="E1101" s="144" t="s">
        <v>32536</v>
      </c>
      <c r="G1101" s="147" t="s">
        <v>32225</v>
      </c>
      <c r="H1101" s="147" t="s">
        <v>32638</v>
      </c>
      <c r="I1101" s="144" t="s">
        <v>13396</v>
      </c>
      <c r="J1101" s="148">
        <v>3.52</v>
      </c>
      <c r="K1101" s="149"/>
      <c r="L1101" s="144"/>
      <c r="M1101" t="s">
        <v>32639</v>
      </c>
      <c r="N1101" t="s">
        <v>42066</v>
      </c>
      <c r="O1101" t="s">
        <v>42031</v>
      </c>
      <c r="P1101" t="s">
        <v>42045</v>
      </c>
      <c r="Q1101" t="s">
        <v>42023</v>
      </c>
      <c r="R1101" s="150" t="s">
        <v>42041</v>
      </c>
      <c r="S1101" s="150" t="s">
        <v>42029</v>
      </c>
      <c r="T1101" t="s">
        <v>32648</v>
      </c>
    </row>
    <row r="1102">
      <c r="A1102" s="144" t="s">
        <v>32662</v>
      </c>
      <c r="B1102" s="144" t="s">
        <v>2515</v>
      </c>
      <c r="C1102" s="144" t="s">
        <v>32579</v>
      </c>
      <c r="D1102" s="144" t="s">
        <v>46</v>
      </c>
      <c r="E1102" s="144" t="s">
        <v>32536</v>
      </c>
      <c r="G1102" s="147" t="s">
        <v>32225</v>
      </c>
      <c r="H1102" s="147" t="s">
        <v>32663</v>
      </c>
      <c r="I1102" s="144" t="s">
        <v>1330</v>
      </c>
      <c r="J1102" s="148">
        <v>3.6</v>
      </c>
      <c r="K1102" s="149"/>
      <c r="L1102" s="144"/>
      <c r="M1102" t="s">
        <v>32664</v>
      </c>
      <c r="N1102" t="s">
        <v>42045</v>
      </c>
      <c r="O1102" t="s">
        <v>42049</v>
      </c>
      <c r="P1102" t="s">
        <v>42050</v>
      </c>
      <c r="Q1102" t="s">
        <v>42028</v>
      </c>
      <c r="R1102" s="150" t="s">
        <v>42051</v>
      </c>
      <c r="S1102" s="150" t="s">
        <v>1489</v>
      </c>
      <c r="T1102" t="s">
        <v>32671</v>
      </c>
    </row>
    <row r="1103">
      <c r="A1103" s="144" t="s">
        <v>32689</v>
      </c>
      <c r="B1103" s="144" t="s">
        <v>2515</v>
      </c>
      <c r="C1103" s="144" t="s">
        <v>32690</v>
      </c>
      <c r="D1103" s="144" t="s">
        <v>46</v>
      </c>
      <c r="E1103" s="144" t="s">
        <v>32536</v>
      </c>
      <c r="G1103" s="147" t="s">
        <v>32225</v>
      </c>
      <c r="H1103" s="147" t="s">
        <v>32691</v>
      </c>
      <c r="I1103" s="144" t="s">
        <v>17058</v>
      </c>
      <c r="J1103" s="148">
        <v>3.22</v>
      </c>
      <c r="K1103" s="149"/>
      <c r="L1103" s="144"/>
      <c r="M1103" t="s">
        <v>32692</v>
      </c>
      <c r="N1103" t="s">
        <v>86</v>
      </c>
      <c r="O1103" t="s">
        <v>86</v>
      </c>
      <c r="P1103" t="s">
        <v>86</v>
      </c>
      <c r="Q1103" t="s">
        <v>86</v>
      </c>
      <c r="R1103" s="150" t="s">
        <v>86</v>
      </c>
      <c r="S1103" s="150" t="s">
        <v>86</v>
      </c>
      <c r="T1103" t="s">
        <v>32700</v>
      </c>
    </row>
    <row r="1104">
      <c r="A1104" s="144" t="s">
        <v>32715</v>
      </c>
      <c r="B1104" s="144" t="s">
        <v>2957</v>
      </c>
      <c r="C1104" s="144" t="s">
        <v>32716</v>
      </c>
      <c r="D1104" s="144" t="s">
        <v>46</v>
      </c>
      <c r="E1104" s="144" t="s">
        <v>32224</v>
      </c>
      <c r="G1104" s="147" t="s">
        <v>32225</v>
      </c>
      <c r="H1104" s="147" t="s">
        <v>32717</v>
      </c>
      <c r="I1104" s="144" t="s">
        <v>219</v>
      </c>
      <c r="J1104" s="148">
        <v>3.04</v>
      </c>
      <c r="K1104" s="149" t="s">
        <v>86</v>
      </c>
      <c r="L1104" s="144" t="s">
        <v>86</v>
      </c>
      <c r="M1104" t="s">
        <v>32718</v>
      </c>
      <c r="N1104" t="s">
        <v>86</v>
      </c>
      <c r="O1104" t="s">
        <v>86</v>
      </c>
      <c r="P1104" t="s">
        <v>86</v>
      </c>
      <c r="Q1104" t="s">
        <v>86</v>
      </c>
      <c r="R1104" s="150" t="s">
        <v>86</v>
      </c>
      <c r="S1104" s="150" t="s">
        <v>86</v>
      </c>
      <c r="T1104" t="s">
        <v>32726</v>
      </c>
    </row>
    <row r="1105">
      <c r="A1105" s="144" t="s">
        <v>32740</v>
      </c>
      <c r="B1105" s="144" t="s">
        <v>2957</v>
      </c>
      <c r="C1105" s="144" t="s">
        <v>25510</v>
      </c>
      <c r="D1105" s="144" t="s">
        <v>46</v>
      </c>
      <c r="E1105" s="144" t="s">
        <v>32224</v>
      </c>
      <c r="G1105" s="147" t="s">
        <v>32225</v>
      </c>
      <c r="H1105" s="147" t="s">
        <v>32741</v>
      </c>
      <c r="I1105" s="144" t="s">
        <v>49</v>
      </c>
      <c r="J1105" s="148">
        <v>2.9</v>
      </c>
      <c r="K1105" s="149"/>
      <c r="L1105" s="144"/>
      <c r="M1105" t="s">
        <v>32742</v>
      </c>
      <c r="N1105" t="s">
        <v>42034</v>
      </c>
      <c r="O1105" t="s">
        <v>42028</v>
      </c>
      <c r="P1105" t="s">
        <v>42048</v>
      </c>
      <c r="Q1105" t="s">
        <v>42013</v>
      </c>
      <c r="R1105" s="150" t="s">
        <v>4025</v>
      </c>
      <c r="S1105" s="150" t="s">
        <v>1489</v>
      </c>
      <c r="T1105" t="s">
        <v>32752</v>
      </c>
    </row>
    <row r="1106">
      <c r="A1106" s="144" t="s">
        <v>32757</v>
      </c>
      <c r="B1106" s="144" t="s">
        <v>2957</v>
      </c>
      <c r="C1106" s="144" t="s">
        <v>32759</v>
      </c>
      <c r="D1106" s="144" t="s">
        <v>46</v>
      </c>
      <c r="E1106" s="144" t="s">
        <v>32758</v>
      </c>
      <c r="G1106" s="147" t="s">
        <v>32225</v>
      </c>
      <c r="H1106" s="147" t="s">
        <v>32760</v>
      </c>
      <c r="I1106" s="144" t="s">
        <v>2373</v>
      </c>
      <c r="J1106" s="148">
        <v>3.28</v>
      </c>
      <c r="K1106" s="149"/>
      <c r="L1106" s="144"/>
      <c r="M1106" t="s">
        <v>32761</v>
      </c>
      <c r="N1106" t="s">
        <v>42038</v>
      </c>
      <c r="O1106" t="s">
        <v>42021</v>
      </c>
      <c r="P1106" t="s">
        <v>42034</v>
      </c>
      <c r="Q1106" t="s">
        <v>42023</v>
      </c>
      <c r="R1106" s="150" t="s">
        <v>42041</v>
      </c>
      <c r="S1106" s="150" t="s">
        <v>42029</v>
      </c>
      <c r="T1106" t="s">
        <v>21792</v>
      </c>
    </row>
    <row r="1107">
      <c r="A1107" s="144" t="s">
        <v>32788</v>
      </c>
      <c r="B1107" s="144" t="s">
        <v>2957</v>
      </c>
      <c r="C1107" s="144" t="s">
        <v>14283</v>
      </c>
      <c r="D1107" s="144" t="s">
        <v>46</v>
      </c>
      <c r="E1107" s="144" t="s">
        <v>32758</v>
      </c>
      <c r="G1107" s="147" t="s">
        <v>32225</v>
      </c>
      <c r="H1107" s="147" t="s">
        <v>32789</v>
      </c>
      <c r="I1107" s="144" t="s">
        <v>49</v>
      </c>
      <c r="J1107" s="148">
        <v>3.56</v>
      </c>
      <c r="K1107" s="149"/>
      <c r="L1107" s="144"/>
      <c r="M1107" t="s">
        <v>32790</v>
      </c>
      <c r="N1107" t="s">
        <v>86</v>
      </c>
      <c r="O1107" t="s">
        <v>86</v>
      </c>
      <c r="P1107" t="s">
        <v>86</v>
      </c>
      <c r="Q1107" t="s">
        <v>86</v>
      </c>
      <c r="R1107" s="150" t="s">
        <v>86</v>
      </c>
      <c r="S1107" s="150" t="s">
        <v>86</v>
      </c>
      <c r="T1107" t="s">
        <v>32798</v>
      </c>
    </row>
    <row r="1108">
      <c r="A1108" s="144" t="s">
        <v>32808</v>
      </c>
      <c r="B1108" s="144" t="s">
        <v>2957</v>
      </c>
      <c r="C1108" s="144" t="s">
        <v>32809</v>
      </c>
      <c r="D1108" s="144" t="s">
        <v>46</v>
      </c>
      <c r="E1108" s="144" t="s">
        <v>32536</v>
      </c>
      <c r="G1108" s="147" t="s">
        <v>32225</v>
      </c>
      <c r="H1108" s="147" t="s">
        <v>32810</v>
      </c>
      <c r="I1108" s="144" t="s">
        <v>49</v>
      </c>
      <c r="J1108" s="148">
        <v>3.2</v>
      </c>
      <c r="K1108" s="149"/>
      <c r="L1108" s="144"/>
      <c r="M1108" t="s">
        <v>32811</v>
      </c>
      <c r="N1108" t="s">
        <v>42160</v>
      </c>
      <c r="O1108" t="s">
        <v>42161</v>
      </c>
      <c r="P1108" t="s">
        <v>42162</v>
      </c>
      <c r="Q1108" t="s">
        <v>42163</v>
      </c>
      <c r="R1108" s="150" t="s">
        <v>7329</v>
      </c>
      <c r="S1108" s="150" t="s">
        <v>8552</v>
      </c>
      <c r="T1108" t="s">
        <v>32821</v>
      </c>
    </row>
    <row r="1109">
      <c r="A1109" s="144" t="s">
        <v>32823</v>
      </c>
      <c r="B1109" s="144" t="s">
        <v>2957</v>
      </c>
      <c r="C1109" s="144" t="s">
        <v>18436</v>
      </c>
      <c r="D1109" s="144" t="s">
        <v>46</v>
      </c>
      <c r="E1109" s="144" t="s">
        <v>32758</v>
      </c>
      <c r="G1109" s="147" t="s">
        <v>32225</v>
      </c>
      <c r="H1109" s="147" t="s">
        <v>32824</v>
      </c>
      <c r="I1109" s="144" t="s">
        <v>937</v>
      </c>
      <c r="J1109" s="148">
        <v>3.39</v>
      </c>
      <c r="K1109" s="149"/>
      <c r="L1109" s="144"/>
      <c r="M1109" t="s">
        <v>32825</v>
      </c>
      <c r="N1109" t="s">
        <v>42034</v>
      </c>
      <c r="O1109" t="s">
        <v>42039</v>
      </c>
      <c r="P1109" t="s">
        <v>42034</v>
      </c>
      <c r="Q1109" t="s">
        <v>42049</v>
      </c>
      <c r="R1109" s="150" t="s">
        <v>42055</v>
      </c>
      <c r="S1109" s="150" t="s">
        <v>12065</v>
      </c>
      <c r="T1109" t="s">
        <v>32834</v>
      </c>
    </row>
    <row r="1110">
      <c r="A1110" s="144" t="s">
        <v>32840</v>
      </c>
      <c r="B1110" s="144" t="s">
        <v>3192</v>
      </c>
      <c r="C1110" s="144" t="s">
        <v>21569</v>
      </c>
      <c r="D1110" s="144" t="s">
        <v>936</v>
      </c>
      <c r="E1110" s="144" t="s">
        <v>32420</v>
      </c>
      <c r="G1110" s="147" t="s">
        <v>32225</v>
      </c>
      <c r="H1110" s="147" t="s">
        <v>32841</v>
      </c>
      <c r="I1110" s="144" t="s">
        <v>49</v>
      </c>
      <c r="J1110" s="148">
        <v>3.1</v>
      </c>
      <c r="K1110" s="149"/>
      <c r="L1110" s="144"/>
      <c r="M1110" t="s">
        <v>32842</v>
      </c>
      <c r="N1110" t="s">
        <v>42050</v>
      </c>
      <c r="O1110" t="s">
        <v>42049</v>
      </c>
      <c r="P1110" t="s">
        <v>42012</v>
      </c>
      <c r="Q1110" t="s">
        <v>42040</v>
      </c>
      <c r="R1110" s="150" t="s">
        <v>42055</v>
      </c>
      <c r="S1110" s="150" t="s">
        <v>42054</v>
      </c>
      <c r="T1110" t="s">
        <v>32850</v>
      </c>
    </row>
    <row r="1111">
      <c r="A1111" s="144" t="s">
        <v>32859</v>
      </c>
      <c r="B1111" s="144" t="s">
        <v>3192</v>
      </c>
      <c r="C1111" s="144" t="s">
        <v>12046</v>
      </c>
      <c r="D1111" s="144" t="s">
        <v>936</v>
      </c>
      <c r="E1111" s="144" t="s">
        <v>32420</v>
      </c>
      <c r="G1111" s="147" t="s">
        <v>32225</v>
      </c>
      <c r="H1111" s="147" t="s">
        <v>32860</v>
      </c>
      <c r="I1111" s="144" t="s">
        <v>49</v>
      </c>
      <c r="J1111" s="148">
        <v>3.66</v>
      </c>
      <c r="K1111" s="149"/>
      <c r="L1111" s="144" t="s">
        <v>18811</v>
      </c>
      <c r="M1111" t="s">
        <v>32861</v>
      </c>
      <c r="N1111" t="s">
        <v>42013</v>
      </c>
      <c r="O1111" t="s">
        <v>42053</v>
      </c>
      <c r="P1111" t="s">
        <v>42027</v>
      </c>
      <c r="Q1111" t="s">
        <v>42053</v>
      </c>
      <c r="R1111" s="150" t="s">
        <v>1489</v>
      </c>
      <c r="S1111" s="150" t="s">
        <v>2010</v>
      </c>
      <c r="T1111" t="s">
        <v>32871</v>
      </c>
    </row>
    <row r="1112">
      <c r="A1112" s="144" t="s">
        <v>32886</v>
      </c>
      <c r="B1112" s="144" t="s">
        <v>3307</v>
      </c>
      <c r="C1112" s="144" t="s">
        <v>32888</v>
      </c>
      <c r="D1112" s="144" t="s">
        <v>3309</v>
      </c>
      <c r="E1112" s="144" t="s">
        <v>32887</v>
      </c>
      <c r="G1112" s="147" t="s">
        <v>32225</v>
      </c>
      <c r="H1112" s="147" t="s">
        <v>32889</v>
      </c>
      <c r="I1112" s="144" t="s">
        <v>219</v>
      </c>
      <c r="J1112" s="148">
        <v>3.44</v>
      </c>
      <c r="K1112" s="149"/>
      <c r="L1112" s="144"/>
      <c r="M1112" t="s">
        <v>32890</v>
      </c>
      <c r="N1112" t="s">
        <v>42050</v>
      </c>
      <c r="O1112" t="s">
        <v>42039</v>
      </c>
      <c r="P1112" t="s">
        <v>42027</v>
      </c>
      <c r="Q1112" t="s">
        <v>42059</v>
      </c>
      <c r="R1112" s="150" t="s">
        <v>4025</v>
      </c>
      <c r="S1112" s="150" t="s">
        <v>12032</v>
      </c>
      <c r="T1112" t="s">
        <v>32903</v>
      </c>
    </row>
    <row r="1113">
      <c r="A1113" s="144" t="s">
        <v>32910</v>
      </c>
      <c r="B1113" s="144" t="s">
        <v>3307</v>
      </c>
      <c r="C1113" s="144" t="s">
        <v>32911</v>
      </c>
      <c r="D1113" s="144" t="s">
        <v>3309</v>
      </c>
      <c r="E1113" s="144" t="s">
        <v>32887</v>
      </c>
      <c r="G1113" s="147" t="s">
        <v>32225</v>
      </c>
      <c r="H1113" s="147" t="s">
        <v>32912</v>
      </c>
      <c r="I1113" s="144" t="s">
        <v>14336</v>
      </c>
      <c r="J1113" s="148">
        <v>3.54</v>
      </c>
      <c r="K1113" s="149"/>
      <c r="L1113" s="144"/>
      <c r="M1113" t="s">
        <v>32913</v>
      </c>
      <c r="N1113" t="s">
        <v>42066</v>
      </c>
      <c r="O1113" t="s">
        <v>42031</v>
      </c>
      <c r="P1113" t="s">
        <v>42038</v>
      </c>
      <c r="Q1113" t="s">
        <v>42021</v>
      </c>
      <c r="R1113" s="150" t="s">
        <v>42041</v>
      </c>
      <c r="S1113" s="150" t="s">
        <v>2010</v>
      </c>
      <c r="T1113" t="s">
        <v>12287</v>
      </c>
    </row>
    <row r="1114">
      <c r="A1114" s="144" t="s">
        <v>32943</v>
      </c>
      <c r="B1114" s="144" t="s">
        <v>3307</v>
      </c>
      <c r="C1114" s="144" t="s">
        <v>3343</v>
      </c>
      <c r="D1114" s="144" t="s">
        <v>3309</v>
      </c>
      <c r="E1114" s="144" t="s">
        <v>32887</v>
      </c>
      <c r="G1114" s="147" t="s">
        <v>32225</v>
      </c>
      <c r="H1114" s="147" t="s">
        <v>32944</v>
      </c>
      <c r="I1114" s="144" t="s">
        <v>1330</v>
      </c>
      <c r="J1114" s="148">
        <v>3.4</v>
      </c>
      <c r="K1114" s="149"/>
      <c r="L1114" s="144"/>
      <c r="M1114" t="s">
        <v>32945</v>
      </c>
      <c r="N1114" t="s">
        <v>42045</v>
      </c>
      <c r="O1114" t="s">
        <v>42049</v>
      </c>
      <c r="P1114" t="s">
        <v>42038</v>
      </c>
      <c r="Q1114" t="s">
        <v>42049</v>
      </c>
      <c r="R1114" s="150" t="s">
        <v>4025</v>
      </c>
      <c r="S1114" s="150" t="s">
        <v>42029</v>
      </c>
      <c r="T1114" t="s">
        <v>32952</v>
      </c>
    </row>
    <row r="1115">
      <c r="A1115" s="144" t="s">
        <v>32959</v>
      </c>
      <c r="B1115" s="144" t="s">
        <v>3307</v>
      </c>
      <c r="C1115" s="144" t="s">
        <v>32960</v>
      </c>
      <c r="D1115" s="144" t="s">
        <v>3309</v>
      </c>
      <c r="E1115" s="144" t="s">
        <v>32887</v>
      </c>
      <c r="G1115" s="147" t="s">
        <v>32225</v>
      </c>
      <c r="H1115" s="147" t="s">
        <v>32961</v>
      </c>
      <c r="I1115" s="144" t="s">
        <v>10346</v>
      </c>
      <c r="J1115" s="148">
        <v>3.28</v>
      </c>
      <c r="K1115" s="149"/>
      <c r="L1115" s="144"/>
      <c r="M1115" t="s">
        <v>32962</v>
      </c>
      <c r="N1115" t="s">
        <v>42066</v>
      </c>
      <c r="O1115" t="s">
        <v>42031</v>
      </c>
      <c r="P1115" t="s">
        <v>42066</v>
      </c>
      <c r="Q1115" t="s">
        <v>42039</v>
      </c>
      <c r="R1115" s="150" t="s">
        <v>2445</v>
      </c>
      <c r="S1115" s="150" t="s">
        <v>2010</v>
      </c>
      <c r="T1115" t="s">
        <v>32970</v>
      </c>
    </row>
    <row r="1116">
      <c r="A1116" s="144" t="s">
        <v>32982</v>
      </c>
      <c r="B1116" s="144" t="s">
        <v>3307</v>
      </c>
      <c r="C1116" s="144" t="s">
        <v>30496</v>
      </c>
      <c r="D1116" s="144" t="s">
        <v>3309</v>
      </c>
      <c r="E1116" s="144" t="s">
        <v>32887</v>
      </c>
      <c r="G1116" s="147" t="s">
        <v>32225</v>
      </c>
      <c r="H1116" s="147" t="s">
        <v>32983</v>
      </c>
      <c r="I1116" s="144" t="s">
        <v>1330</v>
      </c>
      <c r="J1116" s="148">
        <v>3.47</v>
      </c>
      <c r="K1116" s="149"/>
      <c r="L1116" s="144"/>
      <c r="M1116" t="s">
        <v>32984</v>
      </c>
      <c r="N1116" t="s">
        <v>42038</v>
      </c>
      <c r="O1116" t="s">
        <v>42021</v>
      </c>
      <c r="P1116" t="s">
        <v>42066</v>
      </c>
      <c r="Q1116" t="s">
        <v>42021</v>
      </c>
      <c r="R1116" s="150" t="s">
        <v>1489</v>
      </c>
      <c r="S1116" s="150" t="s">
        <v>2010</v>
      </c>
      <c r="T1116" t="s">
        <v>32993</v>
      </c>
    </row>
    <row r="1117">
      <c r="A1117" s="144" t="s">
        <v>33011</v>
      </c>
      <c r="B1117" s="144" t="s">
        <v>3748</v>
      </c>
      <c r="C1117" s="144" t="s">
        <v>33013</v>
      </c>
      <c r="D1117" s="144" t="s">
        <v>3309</v>
      </c>
      <c r="E1117" s="144" t="s">
        <v>33012</v>
      </c>
      <c r="G1117" s="147" t="s">
        <v>32225</v>
      </c>
      <c r="H1117" s="147" t="s">
        <v>33014</v>
      </c>
      <c r="I1117" s="144" t="s">
        <v>33015</v>
      </c>
      <c r="J1117" s="148">
        <v>3.4</v>
      </c>
      <c r="K1117" s="149"/>
      <c r="L1117" s="144"/>
      <c r="M1117" t="s">
        <v>33016</v>
      </c>
      <c r="N1117" t="s">
        <v>86</v>
      </c>
      <c r="O1117" t="s">
        <v>86</v>
      </c>
      <c r="P1117" t="s">
        <v>86</v>
      </c>
      <c r="Q1117" t="s">
        <v>86</v>
      </c>
      <c r="R1117" s="150" t="s">
        <v>86</v>
      </c>
      <c r="S1117" s="150" t="s">
        <v>86</v>
      </c>
      <c r="T1117" t="s">
        <v>33024</v>
      </c>
    </row>
    <row r="1118">
      <c r="A1118" s="144" t="s">
        <v>33037</v>
      </c>
      <c r="B1118" s="144" t="s">
        <v>3748</v>
      </c>
      <c r="C1118" s="144" t="s">
        <v>33038</v>
      </c>
      <c r="D1118" s="144" t="s">
        <v>3309</v>
      </c>
      <c r="E1118" s="144" t="s">
        <v>33012</v>
      </c>
      <c r="G1118" s="147" t="s">
        <v>32225</v>
      </c>
      <c r="H1118" s="147" t="s">
        <v>33039</v>
      </c>
      <c r="I1118" s="144" t="s">
        <v>25223</v>
      </c>
      <c r="J1118" s="148">
        <v>3.47</v>
      </c>
      <c r="K1118" s="149"/>
      <c r="L1118" s="144"/>
      <c r="M1118" t="s">
        <v>33040</v>
      </c>
      <c r="N1118" t="s">
        <v>42034</v>
      </c>
      <c r="O1118" t="s">
        <v>42031</v>
      </c>
      <c r="P1118" t="s">
        <v>42038</v>
      </c>
      <c r="Q1118" t="s">
        <v>42148</v>
      </c>
      <c r="R1118" s="150" t="s">
        <v>2445</v>
      </c>
      <c r="S1118" s="150" t="s">
        <v>6070</v>
      </c>
      <c r="T1118" t="s">
        <v>33051</v>
      </c>
    </row>
    <row r="1119">
      <c r="A1119" s="144" t="s">
        <v>33064</v>
      </c>
      <c r="B1119" s="144" t="s">
        <v>3748</v>
      </c>
      <c r="C1119" s="144" t="s">
        <v>33065</v>
      </c>
      <c r="D1119" s="144" t="s">
        <v>3309</v>
      </c>
      <c r="E1119" s="144" t="s">
        <v>33012</v>
      </c>
      <c r="G1119" s="147" t="s">
        <v>32225</v>
      </c>
      <c r="H1119" s="147" t="s">
        <v>33066</v>
      </c>
      <c r="I1119" s="144" t="s">
        <v>16843</v>
      </c>
      <c r="J1119" s="148">
        <v>3.59</v>
      </c>
      <c r="K1119" s="149"/>
      <c r="L1119" s="144"/>
      <c r="M1119" t="s">
        <v>33067</v>
      </c>
      <c r="N1119" t="s">
        <v>42015</v>
      </c>
      <c r="O1119" t="s">
        <v>42053</v>
      </c>
      <c r="P1119" t="s">
        <v>42013</v>
      </c>
      <c r="Q1119" t="s">
        <v>42037</v>
      </c>
      <c r="R1119" s="150" t="s">
        <v>2445</v>
      </c>
      <c r="S1119" s="150" t="s">
        <v>2010</v>
      </c>
      <c r="T1119" t="s">
        <v>17341</v>
      </c>
    </row>
    <row r="1120">
      <c r="A1120" s="144" t="s">
        <v>33092</v>
      </c>
      <c r="B1120" s="144" t="s">
        <v>3748</v>
      </c>
      <c r="C1120" s="144" t="s">
        <v>12415</v>
      </c>
      <c r="D1120" s="144" t="s">
        <v>3309</v>
      </c>
      <c r="E1120" s="144" t="s">
        <v>33012</v>
      </c>
      <c r="G1120" s="147" t="s">
        <v>32225</v>
      </c>
      <c r="H1120" s="147" t="s">
        <v>33093</v>
      </c>
      <c r="I1120" s="144" t="s">
        <v>33094</v>
      </c>
      <c r="J1120" s="148">
        <v>3.44</v>
      </c>
      <c r="K1120" s="149"/>
      <c r="L1120" s="144"/>
      <c r="M1120" t="s">
        <v>33095</v>
      </c>
      <c r="N1120" t="s">
        <v>42038</v>
      </c>
      <c r="O1120" t="s">
        <v>42037</v>
      </c>
      <c r="P1120" t="s">
        <v>42066</v>
      </c>
      <c r="Q1120" t="s">
        <v>42021</v>
      </c>
      <c r="R1120" s="150" t="s">
        <v>4025</v>
      </c>
      <c r="S1120" s="150" t="s">
        <v>12065</v>
      </c>
      <c r="T1120" t="s">
        <v>33106</v>
      </c>
    </row>
    <row r="1121">
      <c r="A1121" s="144" t="s">
        <v>33120</v>
      </c>
      <c r="B1121" s="144" t="s">
        <v>3748</v>
      </c>
      <c r="C1121" s="144" t="s">
        <v>3971</v>
      </c>
      <c r="D1121" s="144" t="s">
        <v>3309</v>
      </c>
      <c r="E1121" s="144" t="s">
        <v>33121</v>
      </c>
      <c r="G1121" s="147" t="s">
        <v>32225</v>
      </c>
      <c r="H1121" s="147" t="s">
        <v>33122</v>
      </c>
      <c r="I1121" s="144" t="s">
        <v>49</v>
      </c>
      <c r="J1121" s="148">
        <v>2.98</v>
      </c>
      <c r="K1121" s="149"/>
      <c r="L1121" s="144"/>
      <c r="M1121" t="s">
        <v>33123</v>
      </c>
      <c r="N1121" t="s">
        <v>86</v>
      </c>
      <c r="O1121" t="s">
        <v>86</v>
      </c>
      <c r="P1121" t="s">
        <v>86</v>
      </c>
      <c r="Q1121" t="s">
        <v>86</v>
      </c>
      <c r="R1121" s="150" t="s">
        <v>86</v>
      </c>
      <c r="S1121" s="150" t="s">
        <v>86</v>
      </c>
      <c r="T1121" t="s">
        <v>33132</v>
      </c>
    </row>
    <row r="1122">
      <c r="A1122" s="144" t="s">
        <v>33172</v>
      </c>
      <c r="B1122" s="144" t="s">
        <v>3748</v>
      </c>
      <c r="C1122" s="144" t="s">
        <v>4382</v>
      </c>
      <c r="D1122" s="144" t="s">
        <v>3309</v>
      </c>
      <c r="E1122" s="144" t="s">
        <v>17654</v>
      </c>
      <c r="G1122" s="147" t="s">
        <v>32225</v>
      </c>
      <c r="H1122" s="147" t="s">
        <v>33173</v>
      </c>
      <c r="I1122" s="144" t="s">
        <v>49</v>
      </c>
      <c r="J1122" s="148">
        <v>3.22</v>
      </c>
      <c r="K1122" s="149"/>
      <c r="L1122" s="144"/>
      <c r="M1122" t="s">
        <v>33174</v>
      </c>
      <c r="N1122" t="s">
        <v>42045</v>
      </c>
      <c r="O1122" t="s">
        <v>42023</v>
      </c>
      <c r="P1122" t="s">
        <v>42048</v>
      </c>
      <c r="Q1122" t="s">
        <v>42040</v>
      </c>
      <c r="R1122" s="150" t="s">
        <v>4025</v>
      </c>
      <c r="S1122" s="150" t="s">
        <v>42029</v>
      </c>
      <c r="T1122" t="s">
        <v>33183</v>
      </c>
    </row>
    <row r="1123">
      <c r="A1123" s="144" t="s">
        <v>33194</v>
      </c>
      <c r="B1123" s="144" t="s">
        <v>3748</v>
      </c>
      <c r="C1123" s="144" t="s">
        <v>33195</v>
      </c>
      <c r="D1123" s="144" t="s">
        <v>3309</v>
      </c>
      <c r="E1123" s="144" t="s">
        <v>17654</v>
      </c>
      <c r="G1123" s="147" t="s">
        <v>32225</v>
      </c>
      <c r="H1123" s="147" t="s">
        <v>33196</v>
      </c>
      <c r="I1123" s="144" t="s">
        <v>49</v>
      </c>
      <c r="J1123" s="148">
        <v>3.25</v>
      </c>
      <c r="K1123" s="149"/>
      <c r="L1123" s="144"/>
      <c r="M1123" t="s">
        <v>33197</v>
      </c>
      <c r="N1123" t="s">
        <v>86</v>
      </c>
      <c r="O1123" t="s">
        <v>86</v>
      </c>
      <c r="P1123" t="s">
        <v>86</v>
      </c>
      <c r="Q1123" t="s">
        <v>86</v>
      </c>
      <c r="R1123" s="150" t="s">
        <v>86</v>
      </c>
      <c r="S1123" s="150" t="s">
        <v>86</v>
      </c>
      <c r="T1123" t="s">
        <v>33202</v>
      </c>
    </row>
    <row r="1124">
      <c r="A1124" s="144" t="s">
        <v>33221</v>
      </c>
      <c r="B1124" s="144" t="s">
        <v>3748</v>
      </c>
      <c r="C1124" s="144" t="s">
        <v>8767</v>
      </c>
      <c r="D1124" s="144" t="s">
        <v>3309</v>
      </c>
      <c r="E1124" s="144" t="s">
        <v>17654</v>
      </c>
      <c r="G1124" s="147" t="s">
        <v>32225</v>
      </c>
      <c r="H1124" s="147" t="s">
        <v>33222</v>
      </c>
      <c r="I1124" s="144" t="s">
        <v>49</v>
      </c>
      <c r="J1124" s="148" t="s">
        <v>33223</v>
      </c>
      <c r="K1124" s="149"/>
      <c r="L1124" s="144"/>
      <c r="M1124" t="s">
        <v>33224</v>
      </c>
      <c r="N1124" t="s">
        <v>86</v>
      </c>
      <c r="O1124" t="s">
        <v>86</v>
      </c>
      <c r="P1124" t="s">
        <v>86</v>
      </c>
      <c r="Q1124" t="s">
        <v>86</v>
      </c>
      <c r="R1124" s="150" t="s">
        <v>86</v>
      </c>
      <c r="S1124" s="150" t="s">
        <v>86</v>
      </c>
      <c r="T1124" t="s">
        <v>14776</v>
      </c>
    </row>
    <row r="1125">
      <c r="A1125" s="144" t="s">
        <v>33241</v>
      </c>
      <c r="B1125" s="144" t="s">
        <v>3748</v>
      </c>
      <c r="C1125" s="144" t="s">
        <v>29081</v>
      </c>
      <c r="D1125" s="144" t="s">
        <v>3309</v>
      </c>
      <c r="E1125" s="144" t="s">
        <v>33012</v>
      </c>
      <c r="G1125" s="147" t="s">
        <v>32225</v>
      </c>
      <c r="H1125" s="147" t="s">
        <v>33242</v>
      </c>
      <c r="I1125" s="144" t="s">
        <v>18129</v>
      </c>
      <c r="J1125" s="148">
        <v>3.61</v>
      </c>
      <c r="K1125" s="149"/>
      <c r="L1125" s="144"/>
      <c r="M1125" t="s">
        <v>33243</v>
      </c>
      <c r="N1125" t="s">
        <v>42052</v>
      </c>
      <c r="O1125" t="s">
        <v>42037</v>
      </c>
      <c r="P1125" t="s">
        <v>42015</v>
      </c>
      <c r="Q1125" t="s">
        <v>42021</v>
      </c>
      <c r="R1125" s="150" t="s">
        <v>1489</v>
      </c>
      <c r="S1125" s="150" t="s">
        <v>8552</v>
      </c>
      <c r="T1125" t="s">
        <v>33253</v>
      </c>
    </row>
    <row r="1126">
      <c r="A1126" s="144" t="s">
        <v>33282</v>
      </c>
      <c r="B1126" s="144" t="s">
        <v>3748</v>
      </c>
      <c r="C1126" s="144" t="s">
        <v>3749</v>
      </c>
      <c r="D1126" s="144" t="s">
        <v>3309</v>
      </c>
      <c r="E1126" s="144" t="s">
        <v>33012</v>
      </c>
      <c r="G1126" s="147" t="s">
        <v>32225</v>
      </c>
      <c r="H1126" s="147" t="s">
        <v>33283</v>
      </c>
      <c r="I1126" s="144" t="s">
        <v>1330</v>
      </c>
      <c r="J1126" s="148">
        <v>3.5</v>
      </c>
      <c r="K1126" s="149"/>
      <c r="L1126" s="144"/>
      <c r="M1126" t="s">
        <v>33284</v>
      </c>
      <c r="N1126" t="s">
        <v>86</v>
      </c>
      <c r="O1126" t="s">
        <v>86</v>
      </c>
      <c r="P1126" t="s">
        <v>86</v>
      </c>
      <c r="Q1126" t="s">
        <v>86</v>
      </c>
      <c r="R1126" s="150" t="s">
        <v>86</v>
      </c>
      <c r="S1126" s="150" t="s">
        <v>86</v>
      </c>
      <c r="T1126" t="s">
        <v>33294</v>
      </c>
    </row>
    <row r="1127">
      <c r="A1127" s="144" t="s">
        <v>33315</v>
      </c>
      <c r="B1127" s="144" t="s">
        <v>3748</v>
      </c>
      <c r="C1127" s="144" t="s">
        <v>33316</v>
      </c>
      <c r="D1127" s="144" t="s">
        <v>3309</v>
      </c>
      <c r="E1127" s="144" t="s">
        <v>17654</v>
      </c>
      <c r="G1127" s="147" t="s">
        <v>32225</v>
      </c>
      <c r="H1127" s="147" t="s">
        <v>33317</v>
      </c>
      <c r="I1127" s="144" t="s">
        <v>33318</v>
      </c>
      <c r="J1127" s="148">
        <v>3.29</v>
      </c>
      <c r="K1127" s="149"/>
      <c r="L1127" s="144"/>
      <c r="M1127" t="s">
        <v>33319</v>
      </c>
      <c r="N1127" t="s">
        <v>42034</v>
      </c>
      <c r="O1127" t="s">
        <v>42164</v>
      </c>
      <c r="P1127" t="s">
        <v>42165</v>
      </c>
      <c r="Q1127" t="s">
        <v>42105</v>
      </c>
      <c r="R1127" s="150" t="s">
        <v>42051</v>
      </c>
      <c r="S1127" s="150" t="s">
        <v>1489</v>
      </c>
      <c r="T1127" t="s">
        <v>33328</v>
      </c>
    </row>
    <row r="1128">
      <c r="A1128" s="144" t="s">
        <v>33336</v>
      </c>
      <c r="B1128" s="144" t="s">
        <v>3748</v>
      </c>
      <c r="C1128" s="144" t="s">
        <v>33337</v>
      </c>
      <c r="D1128" s="144" t="s">
        <v>3309</v>
      </c>
      <c r="E1128" s="144" t="s">
        <v>17654</v>
      </c>
      <c r="G1128" s="147" t="s">
        <v>32225</v>
      </c>
      <c r="H1128" s="147" t="s">
        <v>33338</v>
      </c>
      <c r="I1128" s="144" t="s">
        <v>1330</v>
      </c>
      <c r="J1128" s="148">
        <v>3.25</v>
      </c>
      <c r="K1128" s="149"/>
      <c r="L1128" s="144"/>
      <c r="M1128" t="s">
        <v>33339</v>
      </c>
      <c r="N1128" t="s">
        <v>42045</v>
      </c>
      <c r="O1128" t="s">
        <v>42023</v>
      </c>
      <c r="P1128" t="s">
        <v>42045</v>
      </c>
      <c r="Q1128" t="s">
        <v>42028</v>
      </c>
      <c r="R1128" s="150" t="s">
        <v>42051</v>
      </c>
      <c r="S1128" s="150" t="s">
        <v>12032</v>
      </c>
      <c r="T1128" t="s">
        <v>33347</v>
      </c>
    </row>
    <row r="1129">
      <c r="A1129" s="144" t="s">
        <v>33359</v>
      </c>
      <c r="B1129" s="144" t="s">
        <v>3748</v>
      </c>
      <c r="C1129" s="144" t="s">
        <v>33360</v>
      </c>
      <c r="D1129" s="144" t="s">
        <v>3309</v>
      </c>
      <c r="E1129" s="144" t="s">
        <v>33012</v>
      </c>
      <c r="G1129" s="147" t="s">
        <v>32225</v>
      </c>
      <c r="H1129" s="147" t="s">
        <v>33361</v>
      </c>
      <c r="I1129" s="144" t="s">
        <v>10346</v>
      </c>
      <c r="J1129" s="148">
        <v>3.74</v>
      </c>
      <c r="K1129" s="149"/>
      <c r="L1129" s="144"/>
      <c r="M1129" t="s">
        <v>33362</v>
      </c>
      <c r="N1129" t="s">
        <v>86</v>
      </c>
      <c r="O1129" t="s">
        <v>86</v>
      </c>
      <c r="P1129" t="s">
        <v>86</v>
      </c>
      <c r="Q1129" t="s">
        <v>86</v>
      </c>
      <c r="R1129" s="150" t="s">
        <v>86</v>
      </c>
      <c r="S1129" s="150" t="s">
        <v>86</v>
      </c>
      <c r="T1129" t="s">
        <v>25971</v>
      </c>
    </row>
    <row r="1130">
      <c r="A1130" s="144" t="s">
        <v>33394</v>
      </c>
      <c r="B1130" s="144" t="s">
        <v>3748</v>
      </c>
      <c r="C1130" s="144" t="s">
        <v>3971</v>
      </c>
      <c r="D1130" s="144" t="s">
        <v>3309</v>
      </c>
      <c r="E1130" s="144" t="s">
        <v>33012</v>
      </c>
      <c r="G1130" s="147" t="s">
        <v>32225</v>
      </c>
      <c r="H1130" s="147" t="s">
        <v>33395</v>
      </c>
      <c r="I1130" s="144" t="s">
        <v>1330</v>
      </c>
      <c r="J1130" s="148">
        <v>3.16</v>
      </c>
      <c r="K1130" s="149"/>
      <c r="L1130" s="144"/>
      <c r="M1130" t="s">
        <v>33396</v>
      </c>
      <c r="N1130" t="s">
        <v>42038</v>
      </c>
      <c r="O1130" t="s">
        <v>42021</v>
      </c>
      <c r="P1130" t="s">
        <v>42038</v>
      </c>
      <c r="Q1130" t="s">
        <v>42023</v>
      </c>
      <c r="R1130" s="150" t="s">
        <v>42041</v>
      </c>
      <c r="S1130" s="150" t="s">
        <v>12065</v>
      </c>
      <c r="T1130" t="s">
        <v>33404</v>
      </c>
    </row>
    <row r="1131">
      <c r="A1131" s="144" t="s">
        <v>33410</v>
      </c>
      <c r="B1131" s="144" t="s">
        <v>4136</v>
      </c>
      <c r="C1131" s="144" t="s">
        <v>33412</v>
      </c>
      <c r="D1131" s="144" t="s">
        <v>3309</v>
      </c>
      <c r="E1131" s="144" t="s">
        <v>33411</v>
      </c>
      <c r="G1131" s="147" t="s">
        <v>32225</v>
      </c>
      <c r="H1131" s="147" t="s">
        <v>33413</v>
      </c>
      <c r="I1131" s="144" t="s">
        <v>1330</v>
      </c>
      <c r="J1131" s="148">
        <v>3.23</v>
      </c>
      <c r="K1131" s="149"/>
      <c r="L1131" s="144"/>
      <c r="M1131" t="s">
        <v>33414</v>
      </c>
      <c r="N1131" t="s">
        <v>86</v>
      </c>
      <c r="O1131" t="s">
        <v>86</v>
      </c>
      <c r="P1131" t="s">
        <v>86</v>
      </c>
      <c r="Q1131" t="s">
        <v>86</v>
      </c>
      <c r="R1131" s="150" t="s">
        <v>86</v>
      </c>
      <c r="S1131" s="150" t="s">
        <v>86</v>
      </c>
      <c r="T1131" t="s">
        <v>33425</v>
      </c>
    </row>
    <row r="1132">
      <c r="A1132" s="144" t="s">
        <v>33434</v>
      </c>
      <c r="B1132" s="144" t="s">
        <v>4136</v>
      </c>
      <c r="C1132" s="144" t="s">
        <v>21233</v>
      </c>
      <c r="D1132" s="144" t="s">
        <v>3309</v>
      </c>
      <c r="E1132" s="144" t="s">
        <v>33435</v>
      </c>
      <c r="G1132" s="147" t="s">
        <v>32225</v>
      </c>
      <c r="H1132" s="147" t="s">
        <v>33436</v>
      </c>
      <c r="I1132" s="144" t="s">
        <v>1330</v>
      </c>
      <c r="J1132" s="148">
        <v>3.41</v>
      </c>
      <c r="K1132" s="149"/>
      <c r="L1132" s="144"/>
      <c r="M1132" t="s">
        <v>33437</v>
      </c>
      <c r="N1132" t="s">
        <v>42130</v>
      </c>
      <c r="O1132" t="s">
        <v>42166</v>
      </c>
      <c r="P1132" t="s">
        <v>42034</v>
      </c>
      <c r="Q1132" t="s">
        <v>42166</v>
      </c>
      <c r="R1132" s="150" t="s">
        <v>42041</v>
      </c>
      <c r="S1132" s="150" t="s">
        <v>12065</v>
      </c>
      <c r="T1132" t="s">
        <v>33449</v>
      </c>
    </row>
    <row r="1133">
      <c r="A1133" s="144" t="s">
        <v>33464</v>
      </c>
      <c r="B1133" s="144" t="s">
        <v>4136</v>
      </c>
      <c r="C1133" s="144" t="s">
        <v>33465</v>
      </c>
      <c r="D1133" s="144" t="s">
        <v>3309</v>
      </c>
      <c r="E1133" s="144" t="s">
        <v>33411</v>
      </c>
      <c r="G1133" s="147" t="s">
        <v>32225</v>
      </c>
      <c r="H1133" s="147" t="s">
        <v>33466</v>
      </c>
      <c r="I1133" s="144" t="s">
        <v>22840</v>
      </c>
      <c r="J1133" s="148">
        <v>3.5</v>
      </c>
      <c r="K1133" s="149"/>
      <c r="L1133" s="144"/>
      <c r="M1133" t="s">
        <v>33467</v>
      </c>
      <c r="N1133" t="s">
        <v>42013</v>
      </c>
      <c r="O1133" t="s">
        <v>42056</v>
      </c>
      <c r="P1133" t="s">
        <v>42028</v>
      </c>
      <c r="Q1133" t="s">
        <v>42035</v>
      </c>
      <c r="R1133" s="150" t="s">
        <v>42054</v>
      </c>
      <c r="S1133" s="150" t="s">
        <v>6070</v>
      </c>
      <c r="T1133" t="s">
        <v>33477</v>
      </c>
    </row>
    <row r="1134">
      <c r="A1134" s="144" t="s">
        <v>33502</v>
      </c>
      <c r="B1134" s="144" t="s">
        <v>4136</v>
      </c>
      <c r="C1134" s="144" t="s">
        <v>33503</v>
      </c>
      <c r="D1134" s="144" t="s">
        <v>3309</v>
      </c>
      <c r="E1134" s="144" t="s">
        <v>33435</v>
      </c>
      <c r="G1134" s="147" t="s">
        <v>32225</v>
      </c>
      <c r="H1134" s="147" t="s">
        <v>33504</v>
      </c>
      <c r="I1134" s="144" t="s">
        <v>49</v>
      </c>
      <c r="J1134" s="148">
        <v>3.28</v>
      </c>
      <c r="K1134" s="149"/>
      <c r="L1134" s="144"/>
      <c r="M1134" t="s">
        <v>33505</v>
      </c>
      <c r="N1134" t="s">
        <v>86</v>
      </c>
      <c r="O1134" t="s">
        <v>86</v>
      </c>
      <c r="P1134" t="s">
        <v>86</v>
      </c>
      <c r="Q1134" t="s">
        <v>86</v>
      </c>
      <c r="R1134" s="150" t="s">
        <v>86</v>
      </c>
      <c r="S1134" s="150" t="s">
        <v>86</v>
      </c>
      <c r="T1134" t="s">
        <v>20502</v>
      </c>
    </row>
    <row r="1135">
      <c r="A1135" s="144" t="s">
        <v>33516</v>
      </c>
      <c r="B1135" s="144" t="s">
        <v>4136</v>
      </c>
      <c r="C1135" s="144" t="s">
        <v>4137</v>
      </c>
      <c r="D1135" s="144" t="s">
        <v>3309</v>
      </c>
      <c r="E1135" s="144" t="s">
        <v>33435</v>
      </c>
      <c r="G1135" s="147" t="s">
        <v>32225</v>
      </c>
      <c r="H1135" s="147" t="s">
        <v>33517</v>
      </c>
      <c r="I1135" s="144" t="s">
        <v>16552</v>
      </c>
      <c r="J1135" s="148">
        <v>3.3</v>
      </c>
      <c r="K1135" s="149"/>
      <c r="L1135" s="144"/>
      <c r="M1135" t="s">
        <v>33518</v>
      </c>
      <c r="N1135" t="s">
        <v>42050</v>
      </c>
      <c r="O1135" t="s">
        <v>42049</v>
      </c>
      <c r="P1135" t="s">
        <v>42045</v>
      </c>
      <c r="Q1135" t="s">
        <v>42049</v>
      </c>
      <c r="R1135" s="150" t="s">
        <v>4025</v>
      </c>
      <c r="S1135" s="150" t="s">
        <v>12032</v>
      </c>
      <c r="T1135" t="s">
        <v>33527</v>
      </c>
    </row>
    <row r="1136">
      <c r="A1136" s="144" t="s">
        <v>33540</v>
      </c>
      <c r="B1136" s="144" t="s">
        <v>4136</v>
      </c>
      <c r="C1136" s="144" t="s">
        <v>18172</v>
      </c>
      <c r="D1136" s="144" t="s">
        <v>3309</v>
      </c>
      <c r="E1136" s="144" t="s">
        <v>33411</v>
      </c>
      <c r="G1136" s="147" t="s">
        <v>32225</v>
      </c>
      <c r="H1136" s="147" t="s">
        <v>33541</v>
      </c>
      <c r="I1136" s="144" t="s">
        <v>2373</v>
      </c>
      <c r="J1136" s="148">
        <v>3.42</v>
      </c>
      <c r="K1136" s="149"/>
      <c r="L1136" s="144"/>
      <c r="M1136" t="s">
        <v>33542</v>
      </c>
      <c r="N1136" t="s">
        <v>86</v>
      </c>
      <c r="O1136" t="s">
        <v>86</v>
      </c>
      <c r="P1136" t="s">
        <v>86</v>
      </c>
      <c r="Q1136" t="s">
        <v>86</v>
      </c>
      <c r="R1136" s="150" t="s">
        <v>86</v>
      </c>
      <c r="S1136" s="150" t="s">
        <v>86</v>
      </c>
      <c r="T1136" t="s">
        <v>33552</v>
      </c>
    </row>
    <row r="1137">
      <c r="A1137" s="144" t="s">
        <v>33570</v>
      </c>
      <c r="B1137" s="144" t="s">
        <v>4136</v>
      </c>
      <c r="C1137" s="144" t="s">
        <v>21150</v>
      </c>
      <c r="D1137" s="144" t="s">
        <v>3309</v>
      </c>
      <c r="E1137" s="144" t="s">
        <v>33435</v>
      </c>
      <c r="G1137" s="147" t="s">
        <v>32225</v>
      </c>
      <c r="H1137" s="147" t="s">
        <v>33571</v>
      </c>
      <c r="I1137" s="144" t="s">
        <v>1330</v>
      </c>
      <c r="J1137" s="148">
        <v>3.4</v>
      </c>
      <c r="K1137" s="149"/>
      <c r="L1137" s="144"/>
      <c r="M1137" t="s">
        <v>33572</v>
      </c>
      <c r="N1137" t="s">
        <v>86</v>
      </c>
      <c r="O1137" t="s">
        <v>86</v>
      </c>
      <c r="P1137" t="s">
        <v>86</v>
      </c>
      <c r="Q1137" t="s">
        <v>86</v>
      </c>
      <c r="R1137" s="150" t="s">
        <v>86</v>
      </c>
      <c r="S1137" s="150" t="s">
        <v>86</v>
      </c>
      <c r="T1137" t="s">
        <v>33581</v>
      </c>
    </row>
    <row r="1138">
      <c r="A1138" s="144" t="s">
        <v>33617</v>
      </c>
      <c r="B1138" s="144" t="s">
        <v>4136</v>
      </c>
      <c r="C1138" s="144" t="s">
        <v>33618</v>
      </c>
      <c r="D1138" s="144" t="s">
        <v>3309</v>
      </c>
      <c r="E1138" s="144" t="s">
        <v>33411</v>
      </c>
      <c r="G1138" s="147" t="s">
        <v>32225</v>
      </c>
      <c r="H1138" s="147" t="s">
        <v>33619</v>
      </c>
      <c r="I1138" s="144" t="s">
        <v>21108</v>
      </c>
      <c r="J1138" s="148">
        <v>3.6</v>
      </c>
      <c r="K1138" s="149"/>
      <c r="L1138" s="144"/>
      <c r="M1138" t="s">
        <v>33620</v>
      </c>
      <c r="N1138" t="s">
        <v>42066</v>
      </c>
      <c r="O1138" t="s">
        <v>42039</v>
      </c>
      <c r="P1138" t="s">
        <v>42013</v>
      </c>
      <c r="Q1138" t="s">
        <v>42044</v>
      </c>
      <c r="R1138" s="150" t="s">
        <v>2445</v>
      </c>
      <c r="S1138" s="150" t="s">
        <v>2010</v>
      </c>
      <c r="T1138" t="s">
        <v>9048</v>
      </c>
    </row>
    <row r="1139">
      <c r="A1139" s="144" t="s">
        <v>33652</v>
      </c>
      <c r="B1139" s="144" t="s">
        <v>4136</v>
      </c>
      <c r="C1139" s="144" t="s">
        <v>5120</v>
      </c>
      <c r="D1139" s="144" t="s">
        <v>3309</v>
      </c>
      <c r="E1139" s="144" t="s">
        <v>32887</v>
      </c>
      <c r="G1139" s="147" t="s">
        <v>32225</v>
      </c>
      <c r="H1139" s="147" t="s">
        <v>33653</v>
      </c>
      <c r="I1139" s="144" t="s">
        <v>1330</v>
      </c>
      <c r="J1139" s="148">
        <v>3.29</v>
      </c>
      <c r="K1139" s="149" t="s">
        <v>86</v>
      </c>
      <c r="L1139" s="144" t="s">
        <v>86</v>
      </c>
      <c r="M1139" t="s">
        <v>33654</v>
      </c>
      <c r="N1139" t="s">
        <v>42066</v>
      </c>
      <c r="O1139" t="s">
        <v>42039</v>
      </c>
      <c r="P1139" t="s">
        <v>42066</v>
      </c>
      <c r="Q1139" t="s">
        <v>42021</v>
      </c>
      <c r="R1139" s="150" t="s">
        <v>2445</v>
      </c>
      <c r="S1139" s="150" t="s">
        <v>12065</v>
      </c>
      <c r="T1139" t="s">
        <v>422</v>
      </c>
    </row>
    <row r="1140">
      <c r="A1140" s="144" t="s">
        <v>33688</v>
      </c>
      <c r="B1140" s="144" t="s">
        <v>4136</v>
      </c>
      <c r="C1140" s="144" t="s">
        <v>33689</v>
      </c>
      <c r="D1140" s="144" t="s">
        <v>3309</v>
      </c>
      <c r="E1140" s="144" t="s">
        <v>33411</v>
      </c>
      <c r="G1140" s="147" t="s">
        <v>32225</v>
      </c>
      <c r="H1140" s="147" t="s">
        <v>33690</v>
      </c>
      <c r="I1140" s="144" t="s">
        <v>49</v>
      </c>
      <c r="J1140" s="148">
        <v>3.07</v>
      </c>
      <c r="K1140" s="149"/>
      <c r="L1140" s="144"/>
      <c r="M1140" t="s">
        <v>33691</v>
      </c>
      <c r="N1140" t="s">
        <v>42034</v>
      </c>
      <c r="O1140" t="s">
        <v>42049</v>
      </c>
      <c r="P1140" t="s">
        <v>42034</v>
      </c>
      <c r="Q1140" t="s">
        <v>42040</v>
      </c>
      <c r="R1140" s="150" t="s">
        <v>42055</v>
      </c>
      <c r="S1140" s="150" t="s">
        <v>1489</v>
      </c>
      <c r="T1140" t="s">
        <v>33699</v>
      </c>
    </row>
    <row r="1141">
      <c r="A1141" s="151" t="s">
        <v>33716</v>
      </c>
      <c r="B1141" s="151" t="s">
        <v>4136</v>
      </c>
      <c r="C1141" s="161" t="s">
        <v>33717</v>
      </c>
      <c r="D1141" s="161" t="s">
        <v>3309</v>
      </c>
      <c r="E1141" s="144" t="s">
        <v>33435</v>
      </c>
      <c r="G1141" s="164" t="s">
        <v>32225</v>
      </c>
      <c r="H1141" s="153">
        <v>154590.0</v>
      </c>
      <c r="I1141" s="156" t="s">
        <v>16957</v>
      </c>
      <c r="J1141" s="148">
        <v>2.9</v>
      </c>
      <c r="K1141" s="149"/>
      <c r="L1141" s="163"/>
      <c r="M1141" t="s">
        <v>33718</v>
      </c>
      <c r="N1141" t="s">
        <v>86</v>
      </c>
      <c r="O1141" t="s">
        <v>86</v>
      </c>
      <c r="P1141" t="s">
        <v>86</v>
      </c>
      <c r="Q1141" t="s">
        <v>86</v>
      </c>
      <c r="R1141" s="150" t="s">
        <v>86</v>
      </c>
      <c r="S1141" s="150" t="s">
        <v>86</v>
      </c>
    </row>
    <row r="1142">
      <c r="A1142" s="144" t="s">
        <v>33760</v>
      </c>
      <c r="B1142" s="144" t="s">
        <v>4297</v>
      </c>
      <c r="C1142" s="144" t="s">
        <v>33761</v>
      </c>
      <c r="D1142" s="144" t="s">
        <v>3309</v>
      </c>
      <c r="E1142" s="144" t="s">
        <v>33435</v>
      </c>
      <c r="G1142" s="147" t="s">
        <v>32225</v>
      </c>
      <c r="H1142" s="147" t="s">
        <v>33762</v>
      </c>
      <c r="I1142" s="144" t="s">
        <v>2373</v>
      </c>
      <c r="J1142" s="148">
        <v>3.47</v>
      </c>
      <c r="K1142" s="149"/>
      <c r="L1142" s="144"/>
      <c r="M1142" t="s">
        <v>33763</v>
      </c>
      <c r="N1142" t="s">
        <v>42066</v>
      </c>
      <c r="O1142" t="s">
        <v>42040</v>
      </c>
      <c r="P1142" t="s">
        <v>42034</v>
      </c>
      <c r="Q1142" t="s">
        <v>42039</v>
      </c>
      <c r="R1142" s="150" t="s">
        <v>42041</v>
      </c>
      <c r="S1142" s="150" t="s">
        <v>42029</v>
      </c>
      <c r="T1142" t="s">
        <v>33770</v>
      </c>
    </row>
    <row r="1143">
      <c r="A1143" s="144" t="s">
        <v>33794</v>
      </c>
      <c r="B1143" s="144" t="s">
        <v>4297</v>
      </c>
      <c r="C1143" s="144" t="s">
        <v>33795</v>
      </c>
      <c r="D1143" s="144" t="s">
        <v>3309</v>
      </c>
      <c r="E1143" s="144" t="s">
        <v>33435</v>
      </c>
      <c r="G1143" s="147" t="s">
        <v>32225</v>
      </c>
      <c r="H1143" s="147" t="s">
        <v>33796</v>
      </c>
      <c r="I1143" s="144" t="s">
        <v>1330</v>
      </c>
      <c r="J1143" s="148">
        <v>3.5</v>
      </c>
      <c r="K1143" s="149"/>
      <c r="L1143" s="144"/>
      <c r="M1143" t="s">
        <v>33797</v>
      </c>
      <c r="N1143" t="s">
        <v>86</v>
      </c>
      <c r="O1143" t="s">
        <v>86</v>
      </c>
      <c r="P1143" t="s">
        <v>86</v>
      </c>
      <c r="Q1143" t="s">
        <v>86</v>
      </c>
      <c r="R1143" s="150" t="s">
        <v>86</v>
      </c>
      <c r="S1143" s="150" t="s">
        <v>86</v>
      </c>
      <c r="T1143" t="s">
        <v>14183</v>
      </c>
    </row>
    <row r="1144">
      <c r="A1144" s="144" t="s">
        <v>33820</v>
      </c>
      <c r="B1144" s="144" t="s">
        <v>4297</v>
      </c>
      <c r="C1144" s="144" t="s">
        <v>33822</v>
      </c>
      <c r="D1144" s="144" t="s">
        <v>3309</v>
      </c>
      <c r="E1144" s="144" t="s">
        <v>33821</v>
      </c>
      <c r="G1144" s="147" t="s">
        <v>32225</v>
      </c>
      <c r="H1144" s="147" t="s">
        <v>33823</v>
      </c>
      <c r="I1144" s="144" t="s">
        <v>16552</v>
      </c>
      <c r="J1144" s="148">
        <v>3.2</v>
      </c>
      <c r="K1144" s="149"/>
      <c r="L1144" s="144"/>
      <c r="M1144" t="s">
        <v>33824</v>
      </c>
      <c r="N1144" t="s">
        <v>86</v>
      </c>
      <c r="O1144" t="s">
        <v>86</v>
      </c>
      <c r="P1144" t="s">
        <v>86</v>
      </c>
      <c r="Q1144" t="s">
        <v>86</v>
      </c>
      <c r="R1144" s="150" t="s">
        <v>42055</v>
      </c>
      <c r="S1144" s="150" t="s">
        <v>42054</v>
      </c>
      <c r="T1144" t="s">
        <v>33835</v>
      </c>
    </row>
    <row r="1145">
      <c r="A1145" s="144" t="s">
        <v>33846</v>
      </c>
      <c r="B1145" s="144" t="s">
        <v>4297</v>
      </c>
      <c r="C1145" s="144" t="s">
        <v>33847</v>
      </c>
      <c r="D1145" s="144" t="s">
        <v>3309</v>
      </c>
      <c r="E1145" s="144" t="s">
        <v>33821</v>
      </c>
      <c r="G1145" s="147" t="s">
        <v>32225</v>
      </c>
      <c r="H1145" s="147" t="s">
        <v>33848</v>
      </c>
      <c r="I1145" s="144" t="s">
        <v>22996</v>
      </c>
      <c r="J1145" s="148">
        <v>3.46</v>
      </c>
      <c r="K1145" s="149"/>
      <c r="L1145" s="144"/>
      <c r="M1145" t="s">
        <v>33849</v>
      </c>
      <c r="N1145" t="s">
        <v>42104</v>
      </c>
      <c r="O1145" t="s">
        <v>42111</v>
      </c>
      <c r="P1145" t="s">
        <v>42066</v>
      </c>
      <c r="Q1145" t="s">
        <v>42033</v>
      </c>
      <c r="R1145" s="150" t="s">
        <v>42055</v>
      </c>
      <c r="S1145" s="150" t="s">
        <v>42054</v>
      </c>
      <c r="T1145" t="s">
        <v>33860</v>
      </c>
    </row>
    <row r="1146">
      <c r="A1146" s="144" t="s">
        <v>33866</v>
      </c>
      <c r="B1146" s="144" t="s">
        <v>4297</v>
      </c>
      <c r="C1146" s="144" t="s">
        <v>4434</v>
      </c>
      <c r="D1146" s="144" t="s">
        <v>3309</v>
      </c>
      <c r="E1146" s="144" t="s">
        <v>33821</v>
      </c>
      <c r="G1146" s="147" t="s">
        <v>32225</v>
      </c>
      <c r="H1146" s="147" t="s">
        <v>33867</v>
      </c>
      <c r="I1146" s="144" t="s">
        <v>49</v>
      </c>
      <c r="J1146" s="148">
        <v>3.52</v>
      </c>
      <c r="K1146" s="149"/>
      <c r="L1146" s="144"/>
      <c r="M1146" t="s">
        <v>33868</v>
      </c>
      <c r="N1146" t="s">
        <v>42015</v>
      </c>
      <c r="O1146" t="s">
        <v>42049</v>
      </c>
      <c r="P1146" t="s">
        <v>42034</v>
      </c>
      <c r="Q1146" t="s">
        <v>42039</v>
      </c>
      <c r="R1146" s="150" t="s">
        <v>4025</v>
      </c>
      <c r="S1146" s="150" t="s">
        <v>42029</v>
      </c>
      <c r="T1146" t="s">
        <v>33881</v>
      </c>
    </row>
    <row r="1147">
      <c r="A1147" s="144" t="s">
        <v>33898</v>
      </c>
      <c r="B1147" s="144" t="s">
        <v>4297</v>
      </c>
      <c r="C1147" s="144" t="s">
        <v>33899</v>
      </c>
      <c r="D1147" s="144" t="s">
        <v>3309</v>
      </c>
      <c r="E1147" s="144" t="s">
        <v>33821</v>
      </c>
      <c r="G1147" s="147" t="s">
        <v>32225</v>
      </c>
      <c r="H1147" s="147" t="s">
        <v>33900</v>
      </c>
      <c r="I1147" s="144" t="s">
        <v>2373</v>
      </c>
      <c r="J1147" s="148">
        <v>3.4</v>
      </c>
      <c r="K1147" s="149"/>
      <c r="L1147" s="144"/>
      <c r="M1147" t="s">
        <v>33901</v>
      </c>
      <c r="N1147" t="s">
        <v>86</v>
      </c>
      <c r="O1147" t="s">
        <v>86</v>
      </c>
      <c r="P1147" t="s">
        <v>86</v>
      </c>
      <c r="Q1147" t="s">
        <v>86</v>
      </c>
      <c r="R1147" s="150" t="s">
        <v>86</v>
      </c>
      <c r="S1147" s="150" t="s">
        <v>86</v>
      </c>
      <c r="T1147" t="s">
        <v>33913</v>
      </c>
    </row>
    <row r="1148">
      <c r="A1148" s="144" t="s">
        <v>33942</v>
      </c>
      <c r="B1148" s="144" t="s">
        <v>4297</v>
      </c>
      <c r="C1148" s="144" t="s">
        <v>1950</v>
      </c>
      <c r="D1148" s="144" t="s">
        <v>3309</v>
      </c>
      <c r="E1148" s="144" t="s">
        <v>33821</v>
      </c>
      <c r="G1148" s="147" t="s">
        <v>32225</v>
      </c>
      <c r="H1148" s="147" t="s">
        <v>33943</v>
      </c>
      <c r="I1148" s="144" t="s">
        <v>20951</v>
      </c>
      <c r="J1148" s="148">
        <v>3.2</v>
      </c>
      <c r="K1148" s="149"/>
      <c r="L1148" s="144"/>
      <c r="M1148" t="s">
        <v>33944</v>
      </c>
      <c r="N1148" t="s">
        <v>86</v>
      </c>
      <c r="O1148" t="s">
        <v>86</v>
      </c>
      <c r="P1148" t="s">
        <v>86</v>
      </c>
      <c r="Q1148" t="s">
        <v>86</v>
      </c>
      <c r="R1148" s="150" t="s">
        <v>86</v>
      </c>
      <c r="S1148" s="150" t="s">
        <v>86</v>
      </c>
      <c r="T1148" t="s">
        <v>33952</v>
      </c>
    </row>
    <row r="1149">
      <c r="A1149" s="144" t="s">
        <v>33962</v>
      </c>
      <c r="B1149" s="144" t="s">
        <v>4297</v>
      </c>
      <c r="C1149" s="144" t="s">
        <v>33963</v>
      </c>
      <c r="D1149" s="144" t="s">
        <v>3309</v>
      </c>
      <c r="E1149" s="144" t="s">
        <v>33435</v>
      </c>
      <c r="G1149" s="147" t="s">
        <v>32225</v>
      </c>
      <c r="H1149" s="147" t="s">
        <v>33964</v>
      </c>
      <c r="I1149" s="144" t="s">
        <v>14336</v>
      </c>
      <c r="J1149" s="148">
        <v>3.32</v>
      </c>
      <c r="K1149" s="149"/>
      <c r="L1149" s="144"/>
      <c r="M1149" t="s">
        <v>33965</v>
      </c>
      <c r="N1149" t="s">
        <v>86</v>
      </c>
      <c r="O1149" t="s">
        <v>86</v>
      </c>
      <c r="P1149" t="s">
        <v>86</v>
      </c>
      <c r="Q1149" t="s">
        <v>86</v>
      </c>
      <c r="R1149" s="150" t="s">
        <v>86</v>
      </c>
      <c r="S1149" s="150" t="s">
        <v>86</v>
      </c>
      <c r="T1149" t="s">
        <v>3935</v>
      </c>
    </row>
    <row r="1150">
      <c r="A1150" s="144" t="s">
        <v>33992</v>
      </c>
      <c r="B1150" s="144" t="s">
        <v>4297</v>
      </c>
      <c r="C1150" s="144" t="s">
        <v>33993</v>
      </c>
      <c r="D1150" s="144" t="s">
        <v>3309</v>
      </c>
      <c r="E1150" s="144" t="s">
        <v>33821</v>
      </c>
      <c r="G1150" s="147" t="s">
        <v>32225</v>
      </c>
      <c r="H1150" s="147" t="s">
        <v>33994</v>
      </c>
      <c r="I1150" s="144" t="s">
        <v>18305</v>
      </c>
      <c r="J1150" s="148">
        <v>3.11</v>
      </c>
      <c r="K1150" s="149"/>
      <c r="L1150" s="144"/>
      <c r="M1150" t="s">
        <v>33995</v>
      </c>
      <c r="N1150" t="s">
        <v>42167</v>
      </c>
      <c r="O1150" t="s">
        <v>42038</v>
      </c>
      <c r="P1150" t="s">
        <v>42012</v>
      </c>
      <c r="Q1150" t="s">
        <v>42052</v>
      </c>
      <c r="R1150" s="150" t="s">
        <v>4025</v>
      </c>
      <c r="S1150" s="150" t="s">
        <v>42054</v>
      </c>
      <c r="T1150" t="s">
        <v>34006</v>
      </c>
    </row>
    <row r="1151">
      <c r="A1151" s="144" t="s">
        <v>34024</v>
      </c>
      <c r="B1151" s="144" t="s">
        <v>4297</v>
      </c>
      <c r="C1151" s="144" t="s">
        <v>34025</v>
      </c>
      <c r="D1151" s="144" t="s">
        <v>3309</v>
      </c>
      <c r="E1151" s="144" t="s">
        <v>33821</v>
      </c>
      <c r="G1151" s="147" t="s">
        <v>32225</v>
      </c>
      <c r="H1151" s="147" t="s">
        <v>34026</v>
      </c>
      <c r="I1151" s="144" t="s">
        <v>2373</v>
      </c>
      <c r="J1151" s="148">
        <v>3.23</v>
      </c>
      <c r="K1151" s="149" t="s">
        <v>86</v>
      </c>
      <c r="L1151" s="144" t="s">
        <v>86</v>
      </c>
      <c r="M1151" t="s">
        <v>34027</v>
      </c>
      <c r="N1151" t="s">
        <v>42012</v>
      </c>
      <c r="O1151" t="s">
        <v>42040</v>
      </c>
      <c r="P1151" t="s">
        <v>42050</v>
      </c>
      <c r="Q1151" t="s">
        <v>42028</v>
      </c>
      <c r="R1151" s="150" t="s">
        <v>42055</v>
      </c>
      <c r="S1151" s="150" t="s">
        <v>42054</v>
      </c>
      <c r="T1151" t="s">
        <v>422</v>
      </c>
    </row>
    <row r="1152">
      <c r="A1152" s="144" t="s">
        <v>34042</v>
      </c>
      <c r="B1152" s="144" t="s">
        <v>4297</v>
      </c>
      <c r="C1152" s="144" t="s">
        <v>5901</v>
      </c>
      <c r="D1152" s="144" t="s">
        <v>3309</v>
      </c>
      <c r="E1152" s="144" t="s">
        <v>33821</v>
      </c>
      <c r="G1152" s="147" t="s">
        <v>32225</v>
      </c>
      <c r="H1152" s="147" t="s">
        <v>34043</v>
      </c>
      <c r="I1152" s="144" t="s">
        <v>49</v>
      </c>
      <c r="J1152" s="148">
        <v>3.14</v>
      </c>
      <c r="K1152" s="149"/>
      <c r="L1152" s="144"/>
      <c r="M1152" t="s">
        <v>34044</v>
      </c>
      <c r="N1152" t="s">
        <v>42034</v>
      </c>
      <c r="O1152" t="s">
        <v>42028</v>
      </c>
      <c r="P1152" t="s">
        <v>42050</v>
      </c>
      <c r="Q1152" t="s">
        <v>42028</v>
      </c>
      <c r="R1152" s="150" t="s">
        <v>4025</v>
      </c>
      <c r="S1152" s="150" t="s">
        <v>12065</v>
      </c>
      <c r="T1152" t="s">
        <v>34053</v>
      </c>
    </row>
    <row r="1153">
      <c r="A1153" s="144" t="s">
        <v>34062</v>
      </c>
      <c r="B1153" s="144" t="s">
        <v>4297</v>
      </c>
      <c r="C1153" s="144" t="s">
        <v>34063</v>
      </c>
      <c r="D1153" s="144" t="s">
        <v>3309</v>
      </c>
      <c r="E1153" s="144" t="s">
        <v>33821</v>
      </c>
      <c r="G1153" s="147" t="s">
        <v>32225</v>
      </c>
      <c r="H1153" s="147" t="s">
        <v>34064</v>
      </c>
      <c r="I1153" s="144" t="s">
        <v>13295</v>
      </c>
      <c r="J1153" s="148">
        <v>3.29</v>
      </c>
      <c r="K1153" s="149"/>
      <c r="L1153" s="144"/>
      <c r="M1153" t="s">
        <v>34065</v>
      </c>
      <c r="N1153" t="s">
        <v>42048</v>
      </c>
      <c r="O1153" t="s">
        <v>42049</v>
      </c>
      <c r="P1153" t="s">
        <v>42048</v>
      </c>
      <c r="Q1153" t="s">
        <v>42028</v>
      </c>
      <c r="R1153" s="150" t="s">
        <v>4025</v>
      </c>
      <c r="S1153" s="150" t="s">
        <v>12032</v>
      </c>
      <c r="T1153" t="s">
        <v>34073</v>
      </c>
    </row>
    <row r="1154">
      <c r="A1154" s="144" t="s">
        <v>34080</v>
      </c>
      <c r="B1154" s="144" t="s">
        <v>4297</v>
      </c>
      <c r="C1154" s="144" t="s">
        <v>34081</v>
      </c>
      <c r="D1154" s="144" t="s">
        <v>3309</v>
      </c>
      <c r="E1154" s="144" t="s">
        <v>33821</v>
      </c>
      <c r="G1154" s="147" t="s">
        <v>32225</v>
      </c>
      <c r="H1154" s="147" t="s">
        <v>34082</v>
      </c>
      <c r="I1154" s="144" t="s">
        <v>1330</v>
      </c>
      <c r="J1154" s="148">
        <v>3.31</v>
      </c>
      <c r="K1154" s="149"/>
      <c r="L1154" s="144"/>
      <c r="M1154" t="s">
        <v>34083</v>
      </c>
      <c r="N1154" t="s">
        <v>42050</v>
      </c>
      <c r="O1154" t="s">
        <v>42027</v>
      </c>
      <c r="P1154" t="s">
        <v>42012</v>
      </c>
      <c r="Q1154" t="s">
        <v>42027</v>
      </c>
      <c r="R1154" s="150" t="s">
        <v>42055</v>
      </c>
      <c r="S1154" s="150" t="s">
        <v>12032</v>
      </c>
      <c r="T1154" t="s">
        <v>34096</v>
      </c>
    </row>
    <row r="1155">
      <c r="A1155" s="144" t="s">
        <v>34120</v>
      </c>
      <c r="B1155" s="144" t="s">
        <v>4486</v>
      </c>
      <c r="C1155" s="144" t="s">
        <v>34121</v>
      </c>
      <c r="D1155" s="144" t="s">
        <v>46</v>
      </c>
      <c r="E1155" s="144" t="s">
        <v>17654</v>
      </c>
      <c r="G1155" s="147" t="s">
        <v>32225</v>
      </c>
      <c r="H1155" s="147" t="s">
        <v>34122</v>
      </c>
      <c r="I1155" s="144" t="s">
        <v>49</v>
      </c>
      <c r="J1155" s="148">
        <v>3.55</v>
      </c>
      <c r="K1155" s="149"/>
      <c r="L1155" s="144"/>
      <c r="M1155" t="s">
        <v>34123</v>
      </c>
      <c r="N1155" t="s">
        <v>42050</v>
      </c>
      <c r="O1155" t="s">
        <v>42015</v>
      </c>
      <c r="P1155" t="s">
        <v>42026</v>
      </c>
      <c r="Q1155" t="s">
        <v>42015</v>
      </c>
      <c r="R1155" s="150" t="s">
        <v>42051</v>
      </c>
      <c r="S1155" s="150" t="s">
        <v>1489</v>
      </c>
      <c r="T1155" t="s">
        <v>34131</v>
      </c>
    </row>
    <row r="1156">
      <c r="A1156" s="144" t="s">
        <v>34133</v>
      </c>
      <c r="B1156" s="144" t="s">
        <v>4486</v>
      </c>
      <c r="C1156" s="144" t="s">
        <v>34134</v>
      </c>
      <c r="D1156" s="144" t="s">
        <v>46</v>
      </c>
      <c r="E1156" s="144" t="s">
        <v>17654</v>
      </c>
      <c r="G1156" s="147" t="s">
        <v>32225</v>
      </c>
      <c r="H1156" s="147" t="s">
        <v>34135</v>
      </c>
      <c r="I1156" s="144" t="s">
        <v>1330</v>
      </c>
      <c r="J1156" s="148">
        <v>3.02</v>
      </c>
      <c r="K1156" s="149"/>
      <c r="L1156" s="144"/>
      <c r="M1156" t="s">
        <v>34136</v>
      </c>
      <c r="N1156" t="s">
        <v>42168</v>
      </c>
      <c r="O1156" t="s">
        <v>42028</v>
      </c>
      <c r="P1156" t="s">
        <v>42036</v>
      </c>
      <c r="Q1156" t="s">
        <v>42118</v>
      </c>
      <c r="R1156" s="150" t="s">
        <v>42041</v>
      </c>
      <c r="S1156" s="150" t="s">
        <v>12065</v>
      </c>
      <c r="T1156" t="s">
        <v>34147</v>
      </c>
    </row>
    <row r="1157">
      <c r="A1157" s="144" t="s">
        <v>34149</v>
      </c>
      <c r="B1157" s="144" t="s">
        <v>4486</v>
      </c>
      <c r="C1157" s="144" t="s">
        <v>34150</v>
      </c>
      <c r="D1157" s="144" t="s">
        <v>46</v>
      </c>
      <c r="E1157" s="144" t="s">
        <v>14738</v>
      </c>
      <c r="G1157" s="147" t="s">
        <v>32225</v>
      </c>
      <c r="H1157" s="147" t="s">
        <v>34151</v>
      </c>
      <c r="I1157" s="144" t="s">
        <v>219</v>
      </c>
      <c r="J1157" s="148">
        <v>3.26</v>
      </c>
      <c r="K1157" s="149"/>
      <c r="L1157" s="144"/>
      <c r="M1157" t="s">
        <v>34152</v>
      </c>
      <c r="N1157" t="s">
        <v>86</v>
      </c>
      <c r="O1157" t="s">
        <v>86</v>
      </c>
      <c r="P1157" t="s">
        <v>86</v>
      </c>
      <c r="Q1157" t="s">
        <v>86</v>
      </c>
      <c r="R1157" s="150" t="s">
        <v>86</v>
      </c>
      <c r="S1157" s="150" t="s">
        <v>86</v>
      </c>
      <c r="T1157" t="s">
        <v>34162</v>
      </c>
    </row>
    <row r="1158">
      <c r="A1158" s="144" t="s">
        <v>34171</v>
      </c>
      <c r="B1158" s="144" t="s">
        <v>4486</v>
      </c>
      <c r="C1158" s="144" t="s">
        <v>27625</v>
      </c>
      <c r="D1158" s="144" t="s">
        <v>46</v>
      </c>
      <c r="E1158" s="144" t="s">
        <v>14738</v>
      </c>
      <c r="G1158" s="147" t="s">
        <v>32225</v>
      </c>
      <c r="H1158" s="147" t="s">
        <v>34172</v>
      </c>
      <c r="I1158" s="144" t="s">
        <v>219</v>
      </c>
      <c r="J1158" s="148">
        <v>3.41</v>
      </c>
      <c r="K1158" s="149"/>
      <c r="L1158" s="144" t="s">
        <v>15771</v>
      </c>
      <c r="M1158" t="s">
        <v>34173</v>
      </c>
      <c r="N1158" t="s">
        <v>86</v>
      </c>
      <c r="O1158" t="s">
        <v>86</v>
      </c>
      <c r="P1158" t="s">
        <v>86</v>
      </c>
      <c r="Q1158" t="s">
        <v>86</v>
      </c>
      <c r="R1158" s="150" t="s">
        <v>86</v>
      </c>
      <c r="S1158" s="150" t="s">
        <v>86</v>
      </c>
      <c r="T1158" t="s">
        <v>11193</v>
      </c>
    </row>
    <row r="1159">
      <c r="A1159" s="144" t="s">
        <v>34188</v>
      </c>
      <c r="B1159" s="144" t="s">
        <v>4486</v>
      </c>
      <c r="C1159" s="144" t="s">
        <v>4589</v>
      </c>
      <c r="D1159" s="144" t="s">
        <v>46</v>
      </c>
      <c r="E1159" s="144" t="s">
        <v>32758</v>
      </c>
      <c r="G1159" s="147" t="s">
        <v>32225</v>
      </c>
      <c r="H1159" s="147" t="s">
        <v>34189</v>
      </c>
      <c r="I1159" s="144" t="s">
        <v>32458</v>
      </c>
      <c r="J1159" s="148">
        <v>3.16</v>
      </c>
      <c r="K1159" s="149"/>
      <c r="L1159" s="144"/>
      <c r="M1159" t="s">
        <v>34190</v>
      </c>
      <c r="N1159" t="s">
        <v>42169</v>
      </c>
      <c r="O1159" t="s">
        <v>42048</v>
      </c>
      <c r="P1159" t="s">
        <v>42068</v>
      </c>
      <c r="Q1159" t="s">
        <v>42014</v>
      </c>
      <c r="R1159" s="150" t="s">
        <v>42051</v>
      </c>
      <c r="S1159" s="150" t="s">
        <v>1489</v>
      </c>
      <c r="T1159" t="s">
        <v>34199</v>
      </c>
    </row>
    <row r="1160">
      <c r="A1160" s="144" t="s">
        <v>34201</v>
      </c>
      <c r="B1160" s="144" t="s">
        <v>4486</v>
      </c>
      <c r="C1160" s="144" t="s">
        <v>6561</v>
      </c>
      <c r="D1160" s="144" t="s">
        <v>46</v>
      </c>
      <c r="E1160" s="144" t="s">
        <v>14738</v>
      </c>
      <c r="G1160" s="147" t="s">
        <v>32225</v>
      </c>
      <c r="H1160" s="147" t="s">
        <v>34202</v>
      </c>
      <c r="I1160" s="144" t="s">
        <v>2373</v>
      </c>
      <c r="J1160" s="148">
        <v>3.33</v>
      </c>
      <c r="K1160" s="149"/>
      <c r="L1160" s="144"/>
      <c r="M1160" t="s">
        <v>34203</v>
      </c>
      <c r="N1160" t="s">
        <v>86</v>
      </c>
      <c r="O1160" t="s">
        <v>86</v>
      </c>
      <c r="P1160" t="s">
        <v>86</v>
      </c>
      <c r="Q1160" t="s">
        <v>86</v>
      </c>
      <c r="R1160" s="150" t="s">
        <v>86</v>
      </c>
      <c r="S1160" s="150" t="s">
        <v>86</v>
      </c>
      <c r="T1160" t="s">
        <v>34211</v>
      </c>
    </row>
    <row r="1161">
      <c r="A1161" s="144" t="s">
        <v>34221</v>
      </c>
      <c r="B1161" s="144" t="s">
        <v>4486</v>
      </c>
      <c r="C1161" s="144" t="s">
        <v>34222</v>
      </c>
      <c r="D1161" s="144" t="s">
        <v>46</v>
      </c>
      <c r="E1161" s="144" t="s">
        <v>17654</v>
      </c>
      <c r="G1161" s="147" t="s">
        <v>32225</v>
      </c>
      <c r="H1161" s="147" t="s">
        <v>34223</v>
      </c>
      <c r="I1161" s="144" t="s">
        <v>11052</v>
      </c>
      <c r="J1161" s="148">
        <v>3.19</v>
      </c>
      <c r="K1161" s="149"/>
      <c r="L1161" s="144"/>
      <c r="M1161" t="s">
        <v>34224</v>
      </c>
      <c r="N1161" t="s">
        <v>42015</v>
      </c>
      <c r="O1161" t="s">
        <v>42039</v>
      </c>
      <c r="P1161" t="s">
        <v>42066</v>
      </c>
      <c r="Q1161" t="s">
        <v>42021</v>
      </c>
      <c r="R1161" s="150" t="s">
        <v>4025</v>
      </c>
      <c r="S1161" s="150" t="s">
        <v>42029</v>
      </c>
      <c r="T1161" t="s">
        <v>34235</v>
      </c>
    </row>
    <row r="1162">
      <c r="A1162" s="144" t="s">
        <v>34250</v>
      </c>
      <c r="B1162" s="144" t="s">
        <v>4486</v>
      </c>
      <c r="C1162" s="144" t="s">
        <v>34251</v>
      </c>
      <c r="D1162" s="144" t="s">
        <v>46</v>
      </c>
      <c r="E1162" s="144" t="s">
        <v>32758</v>
      </c>
      <c r="G1162" s="147" t="s">
        <v>32225</v>
      </c>
      <c r="H1162" s="147" t="s">
        <v>34252</v>
      </c>
      <c r="I1162" s="144" t="s">
        <v>2373</v>
      </c>
      <c r="J1162" s="148">
        <v>3.15</v>
      </c>
      <c r="K1162" s="149"/>
      <c r="L1162" s="144"/>
      <c r="M1162" t="s">
        <v>34253</v>
      </c>
      <c r="N1162" t="s">
        <v>86</v>
      </c>
      <c r="O1162" t="s">
        <v>86</v>
      </c>
      <c r="P1162" t="s">
        <v>86</v>
      </c>
      <c r="Q1162" t="s">
        <v>86</v>
      </c>
      <c r="R1162" s="150" t="s">
        <v>86</v>
      </c>
      <c r="S1162" s="150" t="s">
        <v>86</v>
      </c>
      <c r="T1162" t="s">
        <v>34261</v>
      </c>
    </row>
    <row r="1163">
      <c r="A1163" s="144" t="s">
        <v>34263</v>
      </c>
      <c r="B1163" s="144" t="s">
        <v>4486</v>
      </c>
      <c r="C1163" s="144" t="s">
        <v>34264</v>
      </c>
      <c r="D1163" s="144" t="s">
        <v>46</v>
      </c>
      <c r="E1163" s="144" t="s">
        <v>14738</v>
      </c>
      <c r="G1163" s="147" t="s">
        <v>32225</v>
      </c>
      <c r="H1163" s="147" t="s">
        <v>34265</v>
      </c>
      <c r="I1163" s="144" t="s">
        <v>8000</v>
      </c>
      <c r="J1163" s="148">
        <v>3.2</v>
      </c>
      <c r="K1163" s="149"/>
      <c r="L1163" s="144"/>
      <c r="M1163" t="s">
        <v>34266</v>
      </c>
      <c r="N1163" t="s">
        <v>86</v>
      </c>
      <c r="O1163" t="s">
        <v>86</v>
      </c>
      <c r="P1163" t="s">
        <v>86</v>
      </c>
      <c r="Q1163" t="s">
        <v>86</v>
      </c>
      <c r="R1163" s="150" t="s">
        <v>86</v>
      </c>
      <c r="S1163" s="150" t="s">
        <v>86</v>
      </c>
      <c r="T1163" t="s">
        <v>3253</v>
      </c>
    </row>
    <row r="1164">
      <c r="A1164" s="144" t="s">
        <v>34284</v>
      </c>
      <c r="B1164" s="144" t="s">
        <v>4486</v>
      </c>
      <c r="C1164" s="144" t="s">
        <v>11804</v>
      </c>
      <c r="D1164" s="144" t="s">
        <v>46</v>
      </c>
      <c r="E1164" s="144" t="s">
        <v>14738</v>
      </c>
      <c r="G1164" s="147" t="s">
        <v>32225</v>
      </c>
      <c r="H1164" s="147" t="s">
        <v>34285</v>
      </c>
      <c r="I1164" s="144" t="s">
        <v>219</v>
      </c>
      <c r="J1164" s="148">
        <v>3.47</v>
      </c>
      <c r="K1164" s="149"/>
      <c r="L1164" s="144"/>
      <c r="M1164" t="s">
        <v>34286</v>
      </c>
      <c r="N1164" t="s">
        <v>42034</v>
      </c>
      <c r="O1164" t="s">
        <v>42023</v>
      </c>
      <c r="P1164" t="s">
        <v>42045</v>
      </c>
      <c r="Q1164" t="s">
        <v>42023</v>
      </c>
      <c r="R1164" s="150" t="s">
        <v>42041</v>
      </c>
      <c r="S1164" s="150" t="s">
        <v>42029</v>
      </c>
      <c r="T1164" t="s">
        <v>9590</v>
      </c>
    </row>
    <row r="1165">
      <c r="A1165" s="144" t="s">
        <v>34312</v>
      </c>
      <c r="B1165" s="144" t="s">
        <v>4816</v>
      </c>
      <c r="C1165" s="144" t="s">
        <v>5099</v>
      </c>
      <c r="D1165" s="144" t="s">
        <v>46</v>
      </c>
      <c r="E1165" s="144" t="s">
        <v>32409</v>
      </c>
      <c r="G1165" s="147" t="s">
        <v>32225</v>
      </c>
      <c r="H1165" s="147" t="s">
        <v>34313</v>
      </c>
      <c r="I1165" s="144" t="s">
        <v>2373</v>
      </c>
      <c r="J1165" s="148">
        <v>2.78</v>
      </c>
      <c r="K1165" s="149"/>
      <c r="L1165" s="144"/>
      <c r="M1165" t="s">
        <v>34314</v>
      </c>
      <c r="N1165" t="s">
        <v>42038</v>
      </c>
      <c r="O1165" t="s">
        <v>42023</v>
      </c>
      <c r="P1165" t="s">
        <v>42045</v>
      </c>
      <c r="Q1165" t="s">
        <v>42028</v>
      </c>
      <c r="R1165" s="150" t="s">
        <v>4025</v>
      </c>
      <c r="S1165" s="150" t="s">
        <v>42054</v>
      </c>
      <c r="T1165" t="s">
        <v>34326</v>
      </c>
    </row>
    <row r="1166">
      <c r="A1166" s="144" t="s">
        <v>34334</v>
      </c>
      <c r="B1166" s="144" t="s">
        <v>4816</v>
      </c>
      <c r="C1166" s="144" t="s">
        <v>5099</v>
      </c>
      <c r="D1166" s="144" t="s">
        <v>46</v>
      </c>
      <c r="E1166" s="144" t="s">
        <v>32224</v>
      </c>
      <c r="G1166" s="147" t="s">
        <v>32225</v>
      </c>
      <c r="H1166" s="147" t="s">
        <v>34335</v>
      </c>
      <c r="I1166" s="144" t="s">
        <v>1330</v>
      </c>
      <c r="J1166" s="148">
        <v>3.51</v>
      </c>
      <c r="K1166" s="149"/>
      <c r="L1166" s="144"/>
      <c r="M1166" t="s">
        <v>34336</v>
      </c>
      <c r="N1166" t="s">
        <v>42028</v>
      </c>
      <c r="O1166" t="s">
        <v>42030</v>
      </c>
      <c r="P1166" t="s">
        <v>42052</v>
      </c>
      <c r="Q1166" t="s">
        <v>42031</v>
      </c>
      <c r="R1166" s="150" t="s">
        <v>1489</v>
      </c>
      <c r="S1166" s="150" t="s">
        <v>2010</v>
      </c>
      <c r="T1166" t="s">
        <v>34345</v>
      </c>
    </row>
    <row r="1167">
      <c r="A1167" s="144" t="s">
        <v>34352</v>
      </c>
      <c r="B1167" s="144" t="s">
        <v>4816</v>
      </c>
      <c r="C1167" s="144" t="s">
        <v>5099</v>
      </c>
      <c r="D1167" s="144" t="s">
        <v>46</v>
      </c>
      <c r="E1167" s="144" t="s">
        <v>32409</v>
      </c>
      <c r="G1167" s="147" t="s">
        <v>32225</v>
      </c>
      <c r="H1167" s="147" t="s">
        <v>34353</v>
      </c>
      <c r="I1167" s="144" t="s">
        <v>1330</v>
      </c>
      <c r="J1167" s="148">
        <v>3.4</v>
      </c>
      <c r="K1167" s="149"/>
      <c r="L1167" s="144"/>
      <c r="M1167" t="s">
        <v>34354</v>
      </c>
      <c r="N1167" t="s">
        <v>42052</v>
      </c>
      <c r="O1167" t="s">
        <v>42023</v>
      </c>
      <c r="P1167" t="s">
        <v>42066</v>
      </c>
      <c r="Q1167" t="s">
        <v>42039</v>
      </c>
      <c r="R1167" s="150" t="s">
        <v>2445</v>
      </c>
      <c r="S1167" s="150" t="s">
        <v>12065</v>
      </c>
      <c r="T1167" t="s">
        <v>34366</v>
      </c>
    </row>
    <row r="1168">
      <c r="A1168" s="144" t="s">
        <v>34375</v>
      </c>
      <c r="B1168" s="144" t="s">
        <v>5896</v>
      </c>
      <c r="C1168" s="144" t="s">
        <v>14865</v>
      </c>
      <c r="D1168" s="144" t="s">
        <v>3309</v>
      </c>
      <c r="E1168" s="144" t="s">
        <v>33121</v>
      </c>
      <c r="G1168" s="147" t="s">
        <v>32225</v>
      </c>
      <c r="H1168" s="147" t="s">
        <v>34376</v>
      </c>
      <c r="I1168" s="144" t="s">
        <v>1330</v>
      </c>
      <c r="J1168" s="148">
        <v>3.55</v>
      </c>
      <c r="K1168" s="149"/>
      <c r="L1168" s="144"/>
      <c r="M1168" t="s">
        <v>34377</v>
      </c>
      <c r="N1168" t="s">
        <v>42015</v>
      </c>
      <c r="O1168" t="s">
        <v>42053</v>
      </c>
      <c r="P1168" t="s">
        <v>42052</v>
      </c>
      <c r="Q1168" t="s">
        <v>42031</v>
      </c>
      <c r="R1168" s="150" t="s">
        <v>2445</v>
      </c>
      <c r="S1168" s="150" t="s">
        <v>2010</v>
      </c>
      <c r="T1168" t="s">
        <v>34389</v>
      </c>
    </row>
    <row r="1169">
      <c r="A1169" s="144" t="s">
        <v>34405</v>
      </c>
      <c r="B1169" s="144" t="s">
        <v>5896</v>
      </c>
      <c r="C1169" s="144" t="s">
        <v>28297</v>
      </c>
      <c r="D1169" s="144" t="s">
        <v>3309</v>
      </c>
      <c r="E1169" s="144" t="s">
        <v>33121</v>
      </c>
      <c r="G1169" s="147" t="s">
        <v>32225</v>
      </c>
      <c r="H1169" s="147" t="s">
        <v>34406</v>
      </c>
      <c r="I1169" s="144" t="s">
        <v>49</v>
      </c>
      <c r="J1169" s="148">
        <v>3.0</v>
      </c>
      <c r="K1169" s="149"/>
      <c r="L1169" s="144"/>
      <c r="M1169" t="s">
        <v>34407</v>
      </c>
      <c r="N1169" t="s">
        <v>86</v>
      </c>
      <c r="O1169" t="s">
        <v>86</v>
      </c>
      <c r="P1169" t="s">
        <v>86</v>
      </c>
      <c r="Q1169" t="s">
        <v>86</v>
      </c>
      <c r="R1169" s="150" t="s">
        <v>86</v>
      </c>
      <c r="S1169" s="150" t="s">
        <v>86</v>
      </c>
      <c r="T1169" t="s">
        <v>14208</v>
      </c>
    </row>
    <row r="1170">
      <c r="A1170" s="144" t="s">
        <v>34426</v>
      </c>
      <c r="B1170" s="144" t="s">
        <v>5896</v>
      </c>
      <c r="C1170" s="144" t="s">
        <v>14865</v>
      </c>
      <c r="D1170" s="144" t="s">
        <v>3309</v>
      </c>
      <c r="E1170" s="144" t="s">
        <v>33121</v>
      </c>
      <c r="G1170" s="147" t="s">
        <v>32225</v>
      </c>
      <c r="H1170" s="147" t="s">
        <v>34427</v>
      </c>
      <c r="I1170" s="144" t="s">
        <v>10346</v>
      </c>
      <c r="J1170" s="148">
        <v>3.56</v>
      </c>
      <c r="K1170" s="149"/>
      <c r="L1170" s="144"/>
      <c r="M1170" t="s">
        <v>34428</v>
      </c>
      <c r="N1170" t="s">
        <v>42039</v>
      </c>
      <c r="O1170" t="s">
        <v>42021</v>
      </c>
      <c r="P1170" t="s">
        <v>42034</v>
      </c>
      <c r="Q1170" t="s">
        <v>42045</v>
      </c>
      <c r="R1170" s="150" t="s">
        <v>42041</v>
      </c>
      <c r="S1170" s="150" t="s">
        <v>2010</v>
      </c>
      <c r="T1170" t="s">
        <v>34439</v>
      </c>
    </row>
    <row r="1171">
      <c r="A1171" s="144" t="s">
        <v>34470</v>
      </c>
      <c r="B1171" s="144" t="s">
        <v>5896</v>
      </c>
      <c r="C1171" s="144" t="s">
        <v>34471</v>
      </c>
      <c r="D1171" s="144" t="s">
        <v>3309</v>
      </c>
      <c r="E1171" s="144" t="s">
        <v>33121</v>
      </c>
      <c r="G1171" s="147" t="s">
        <v>32225</v>
      </c>
      <c r="H1171" s="147" t="s">
        <v>34472</v>
      </c>
      <c r="I1171" s="144" t="s">
        <v>49</v>
      </c>
      <c r="J1171" s="148">
        <v>3.44</v>
      </c>
      <c r="K1171" s="149"/>
      <c r="L1171" s="144"/>
      <c r="M1171" t="s">
        <v>34473</v>
      </c>
      <c r="N1171" t="s">
        <v>86</v>
      </c>
      <c r="O1171" t="s">
        <v>86</v>
      </c>
      <c r="P1171" t="s">
        <v>86</v>
      </c>
      <c r="Q1171" t="s">
        <v>86</v>
      </c>
      <c r="R1171" s="150" t="s">
        <v>86</v>
      </c>
      <c r="S1171" s="150" t="s">
        <v>86</v>
      </c>
      <c r="T1171" t="s">
        <v>15934</v>
      </c>
    </row>
    <row r="1172">
      <c r="A1172" s="144" t="s">
        <v>34499</v>
      </c>
      <c r="B1172" s="144" t="s">
        <v>5896</v>
      </c>
      <c r="C1172" s="144" t="s">
        <v>34500</v>
      </c>
      <c r="D1172" s="144" t="s">
        <v>3309</v>
      </c>
      <c r="E1172" s="144" t="s">
        <v>33121</v>
      </c>
      <c r="G1172" s="147" t="s">
        <v>32225</v>
      </c>
      <c r="H1172" s="147" t="s">
        <v>34501</v>
      </c>
      <c r="I1172" s="144" t="s">
        <v>1330</v>
      </c>
      <c r="J1172" s="148">
        <v>3.3</v>
      </c>
      <c r="K1172" s="149"/>
      <c r="L1172" s="144"/>
      <c r="M1172" t="s">
        <v>34502</v>
      </c>
      <c r="N1172" t="s">
        <v>42034</v>
      </c>
      <c r="O1172" t="s">
        <v>42049</v>
      </c>
      <c r="P1172" t="s">
        <v>42034</v>
      </c>
      <c r="Q1172" t="s">
        <v>42040</v>
      </c>
      <c r="R1172" s="150" t="s">
        <v>42055</v>
      </c>
      <c r="S1172" s="150" t="s">
        <v>42029</v>
      </c>
      <c r="T1172" t="s">
        <v>34509</v>
      </c>
    </row>
    <row r="1173">
      <c r="A1173" s="144" t="s">
        <v>34532</v>
      </c>
      <c r="B1173" s="144" t="s">
        <v>5896</v>
      </c>
      <c r="C1173" s="144" t="s">
        <v>34533</v>
      </c>
      <c r="D1173" s="144" t="s">
        <v>3309</v>
      </c>
      <c r="E1173" s="144" t="s">
        <v>33121</v>
      </c>
      <c r="G1173" s="147" t="s">
        <v>32225</v>
      </c>
      <c r="H1173" s="147" t="s">
        <v>24933</v>
      </c>
      <c r="I1173" s="144" t="s">
        <v>1297</v>
      </c>
      <c r="J1173" s="148">
        <v>3.8</v>
      </c>
      <c r="K1173" s="149"/>
      <c r="L1173" s="144"/>
      <c r="M1173" t="s">
        <v>34534</v>
      </c>
      <c r="N1173" t="s">
        <v>42012</v>
      </c>
      <c r="O1173" t="s">
        <v>42027</v>
      </c>
      <c r="P1173" t="s">
        <v>42014</v>
      </c>
      <c r="Q1173" t="s">
        <v>42027</v>
      </c>
      <c r="R1173" s="150" t="s">
        <v>42055</v>
      </c>
      <c r="S1173" s="150" t="s">
        <v>12032</v>
      </c>
      <c r="T1173" t="s">
        <v>24943</v>
      </c>
    </row>
    <row r="1174">
      <c r="A1174" s="144" t="s">
        <v>34548</v>
      </c>
      <c r="B1174" s="144" t="s">
        <v>5896</v>
      </c>
      <c r="C1174" s="144" t="s">
        <v>2746</v>
      </c>
      <c r="D1174" s="144" t="s">
        <v>3309</v>
      </c>
      <c r="E1174" s="144" t="s">
        <v>33121</v>
      </c>
      <c r="G1174" s="147" t="s">
        <v>32225</v>
      </c>
      <c r="H1174" s="147" t="s">
        <v>34549</v>
      </c>
      <c r="I1174" s="144" t="s">
        <v>1330</v>
      </c>
      <c r="J1174" s="148">
        <v>3.2</v>
      </c>
      <c r="K1174" s="149"/>
      <c r="L1174" s="144"/>
      <c r="M1174" t="s">
        <v>34550</v>
      </c>
      <c r="N1174" t="s">
        <v>86</v>
      </c>
      <c r="O1174" t="s">
        <v>86</v>
      </c>
      <c r="P1174" t="s">
        <v>86</v>
      </c>
      <c r="Q1174" t="s">
        <v>86</v>
      </c>
      <c r="R1174" s="150" t="s">
        <v>86</v>
      </c>
      <c r="S1174" s="150" t="s">
        <v>86</v>
      </c>
      <c r="T1174" t="s">
        <v>34557</v>
      </c>
    </row>
    <row r="1175">
      <c r="A1175" s="144" t="s">
        <v>34572</v>
      </c>
      <c r="B1175" s="144" t="s">
        <v>5896</v>
      </c>
      <c r="C1175" s="144" t="s">
        <v>34573</v>
      </c>
      <c r="D1175" s="144" t="s">
        <v>3309</v>
      </c>
      <c r="E1175" s="144" t="s">
        <v>33012</v>
      </c>
      <c r="G1175" s="147" t="s">
        <v>32225</v>
      </c>
      <c r="H1175" s="147" t="s">
        <v>34574</v>
      </c>
      <c r="I1175" s="144" t="s">
        <v>16300</v>
      </c>
      <c r="J1175" s="148">
        <v>3.46</v>
      </c>
      <c r="K1175" s="149"/>
      <c r="L1175" s="144"/>
      <c r="M1175" t="s">
        <v>34575</v>
      </c>
      <c r="N1175" t="s">
        <v>42066</v>
      </c>
      <c r="O1175" t="s">
        <v>42031</v>
      </c>
      <c r="P1175" t="s">
        <v>42066</v>
      </c>
      <c r="Q1175" t="s">
        <v>42021</v>
      </c>
      <c r="R1175" s="150" t="s">
        <v>2445</v>
      </c>
      <c r="S1175" s="150" t="s">
        <v>8552</v>
      </c>
      <c r="T1175" t="s">
        <v>34584</v>
      </c>
    </row>
    <row r="1176">
      <c r="A1176" s="144" t="s">
        <v>34599</v>
      </c>
      <c r="B1176" s="144" t="s">
        <v>6254</v>
      </c>
      <c r="C1176" s="144" t="s">
        <v>34600</v>
      </c>
      <c r="D1176" s="144" t="s">
        <v>46</v>
      </c>
      <c r="E1176" s="144" t="s">
        <v>32224</v>
      </c>
      <c r="G1176" s="147" t="s">
        <v>32225</v>
      </c>
      <c r="H1176" s="147" t="s">
        <v>34601</v>
      </c>
      <c r="I1176" s="144" t="s">
        <v>937</v>
      </c>
      <c r="J1176" s="148">
        <v>3.39</v>
      </c>
      <c r="K1176" s="149"/>
      <c r="L1176" s="144"/>
      <c r="M1176" t="s">
        <v>34602</v>
      </c>
      <c r="N1176" t="s">
        <v>42015</v>
      </c>
      <c r="O1176" t="s">
        <v>42013</v>
      </c>
      <c r="P1176" t="s">
        <v>42013</v>
      </c>
      <c r="Q1176" t="s">
        <v>42028</v>
      </c>
      <c r="R1176" s="150" t="s">
        <v>4025</v>
      </c>
      <c r="S1176" s="150" t="s">
        <v>12032</v>
      </c>
      <c r="T1176" t="s">
        <v>34613</v>
      </c>
    </row>
    <row r="1177">
      <c r="A1177" s="151" t="s">
        <v>34615</v>
      </c>
      <c r="B1177" s="151" t="s">
        <v>6254</v>
      </c>
      <c r="C1177" s="161" t="s">
        <v>34616</v>
      </c>
      <c r="D1177" s="161" t="s">
        <v>46</v>
      </c>
      <c r="E1177" s="144" t="s">
        <v>32409</v>
      </c>
      <c r="G1177" s="164" t="s">
        <v>32225</v>
      </c>
      <c r="H1177" s="153">
        <v>176318.0</v>
      </c>
      <c r="I1177" s="156" t="s">
        <v>2373</v>
      </c>
      <c r="J1177" s="148">
        <v>2.66</v>
      </c>
      <c r="K1177" s="149"/>
      <c r="L1177" s="163"/>
      <c r="M1177" t="s">
        <v>34617</v>
      </c>
      <c r="N1177" t="s">
        <v>42170</v>
      </c>
      <c r="O1177" t="s">
        <v>42171</v>
      </c>
      <c r="P1177" t="s">
        <v>42172</v>
      </c>
      <c r="Q1177" t="s">
        <v>42024</v>
      </c>
      <c r="R1177" s="150" t="s">
        <v>42055</v>
      </c>
      <c r="S1177" s="150" t="s">
        <v>4025</v>
      </c>
    </row>
    <row r="1178">
      <c r="A1178" s="144" t="s">
        <v>34634</v>
      </c>
      <c r="B1178" s="144" t="s">
        <v>6254</v>
      </c>
      <c r="C1178" s="144" t="s">
        <v>6444</v>
      </c>
      <c r="D1178" s="144" t="s">
        <v>46</v>
      </c>
      <c r="E1178" s="144" t="s">
        <v>32224</v>
      </c>
      <c r="G1178" s="147" t="s">
        <v>32225</v>
      </c>
      <c r="H1178" s="147" t="s">
        <v>34635</v>
      </c>
      <c r="I1178" s="144" t="s">
        <v>219</v>
      </c>
      <c r="J1178" s="148">
        <v>3.33</v>
      </c>
      <c r="K1178" s="149"/>
      <c r="L1178" s="144"/>
      <c r="M1178" t="s">
        <v>34636</v>
      </c>
      <c r="N1178" t="s">
        <v>42027</v>
      </c>
      <c r="O1178" t="s">
        <v>42022</v>
      </c>
      <c r="P1178" t="s">
        <v>42013</v>
      </c>
      <c r="Q1178" t="s">
        <v>42064</v>
      </c>
      <c r="R1178" s="150" t="s">
        <v>2445</v>
      </c>
      <c r="S1178" s="150" t="s">
        <v>8552</v>
      </c>
      <c r="T1178" t="s">
        <v>34647</v>
      </c>
    </row>
    <row r="1179">
      <c r="A1179" s="144" t="s">
        <v>34654</v>
      </c>
      <c r="B1179" s="144" t="s">
        <v>6478</v>
      </c>
      <c r="C1179" s="144" t="s">
        <v>34655</v>
      </c>
      <c r="D1179" s="144" t="s">
        <v>3309</v>
      </c>
      <c r="E1179" s="144" t="s">
        <v>33821</v>
      </c>
      <c r="G1179" s="147" t="s">
        <v>32225</v>
      </c>
      <c r="H1179" s="147" t="s">
        <v>34656</v>
      </c>
      <c r="I1179" s="144" t="s">
        <v>1330</v>
      </c>
      <c r="J1179" s="148">
        <v>3.24</v>
      </c>
      <c r="K1179" s="149"/>
      <c r="L1179" s="144"/>
      <c r="M1179" t="s">
        <v>34657</v>
      </c>
      <c r="N1179" t="s">
        <v>86</v>
      </c>
      <c r="O1179" t="s">
        <v>86</v>
      </c>
      <c r="P1179" t="s">
        <v>86</v>
      </c>
      <c r="Q1179" t="s">
        <v>86</v>
      </c>
      <c r="R1179" s="150" t="s">
        <v>4025</v>
      </c>
      <c r="S1179" s="150" t="s">
        <v>12032</v>
      </c>
      <c r="T1179" t="s">
        <v>34666</v>
      </c>
    </row>
    <row r="1180">
      <c r="A1180" s="144" t="s">
        <v>34670</v>
      </c>
      <c r="B1180" s="144" t="s">
        <v>6478</v>
      </c>
      <c r="C1180" s="144" t="s">
        <v>34671</v>
      </c>
      <c r="D1180" s="144" t="s">
        <v>3309</v>
      </c>
      <c r="E1180" s="144" t="s">
        <v>33435</v>
      </c>
      <c r="G1180" s="147" t="s">
        <v>32225</v>
      </c>
      <c r="H1180" s="147" t="s">
        <v>34672</v>
      </c>
      <c r="I1180" s="144" t="s">
        <v>2373</v>
      </c>
      <c r="J1180" s="148">
        <v>3.5</v>
      </c>
      <c r="K1180" s="149"/>
      <c r="L1180" s="144"/>
      <c r="M1180" t="s">
        <v>34673</v>
      </c>
      <c r="N1180" t="s">
        <v>42045</v>
      </c>
      <c r="O1180" t="s">
        <v>42028</v>
      </c>
      <c r="P1180" t="s">
        <v>42045</v>
      </c>
      <c r="Q1180" t="s">
        <v>42028</v>
      </c>
      <c r="R1180" s="150" t="s">
        <v>4025</v>
      </c>
      <c r="S1180" s="150" t="s">
        <v>12032</v>
      </c>
      <c r="T1180" t="s">
        <v>34681</v>
      </c>
    </row>
    <row r="1181">
      <c r="A1181" s="144" t="s">
        <v>34691</v>
      </c>
      <c r="B1181" s="144" t="s">
        <v>6478</v>
      </c>
      <c r="C1181" s="144" t="s">
        <v>34692</v>
      </c>
      <c r="D1181" s="144" t="s">
        <v>3309</v>
      </c>
      <c r="E1181" s="144" t="s">
        <v>32363</v>
      </c>
      <c r="G1181" s="147" t="s">
        <v>32225</v>
      </c>
      <c r="H1181" s="147" t="s">
        <v>34693</v>
      </c>
      <c r="I1181" s="144" t="s">
        <v>1330</v>
      </c>
      <c r="J1181" s="148">
        <v>3.5</v>
      </c>
      <c r="K1181" s="149"/>
      <c r="L1181" s="144"/>
      <c r="M1181" t="s">
        <v>34694</v>
      </c>
      <c r="N1181" t="s">
        <v>86</v>
      </c>
      <c r="O1181" t="s">
        <v>86</v>
      </c>
      <c r="P1181" t="s">
        <v>86</v>
      </c>
      <c r="Q1181" t="s">
        <v>86</v>
      </c>
      <c r="R1181" s="150" t="s">
        <v>86</v>
      </c>
      <c r="S1181" s="150" t="s">
        <v>86</v>
      </c>
      <c r="T1181" t="s">
        <v>34700</v>
      </c>
    </row>
    <row r="1182">
      <c r="A1182" s="144" t="s">
        <v>34703</v>
      </c>
      <c r="B1182" s="144" t="s">
        <v>6478</v>
      </c>
      <c r="C1182" s="144" t="s">
        <v>6561</v>
      </c>
      <c r="D1182" s="144" t="s">
        <v>3309</v>
      </c>
      <c r="E1182" s="144" t="s">
        <v>32374</v>
      </c>
      <c r="G1182" s="147" t="s">
        <v>32225</v>
      </c>
      <c r="H1182" s="147" t="s">
        <v>34704</v>
      </c>
      <c r="I1182" s="144" t="s">
        <v>11052</v>
      </c>
      <c r="J1182" s="148">
        <v>3.56</v>
      </c>
      <c r="K1182" s="149"/>
      <c r="L1182" s="144"/>
      <c r="M1182" t="s">
        <v>34705</v>
      </c>
      <c r="N1182" t="s">
        <v>86</v>
      </c>
      <c r="O1182" t="s">
        <v>86</v>
      </c>
      <c r="P1182" t="s">
        <v>86</v>
      </c>
      <c r="Q1182" t="s">
        <v>86</v>
      </c>
      <c r="R1182" s="150" t="s">
        <v>86</v>
      </c>
      <c r="S1182" s="150" t="s">
        <v>86</v>
      </c>
      <c r="T1182" t="s">
        <v>34714</v>
      </c>
    </row>
    <row r="1183">
      <c r="A1183" s="144" t="s">
        <v>34733</v>
      </c>
      <c r="B1183" s="144" t="s">
        <v>6478</v>
      </c>
      <c r="C1183" s="144" t="s">
        <v>16955</v>
      </c>
      <c r="D1183" s="144" t="s">
        <v>3309</v>
      </c>
      <c r="E1183" s="144" t="s">
        <v>33435</v>
      </c>
      <c r="G1183" s="147" t="s">
        <v>32225</v>
      </c>
      <c r="H1183" s="147" t="s">
        <v>34734</v>
      </c>
      <c r="I1183" s="144" t="s">
        <v>11052</v>
      </c>
      <c r="J1183" s="148">
        <v>3.16</v>
      </c>
      <c r="K1183" s="149"/>
      <c r="L1183" s="144"/>
      <c r="M1183" t="s">
        <v>34735</v>
      </c>
      <c r="N1183" t="s">
        <v>42034</v>
      </c>
      <c r="O1183" t="s">
        <v>42040</v>
      </c>
      <c r="P1183" t="s">
        <v>42045</v>
      </c>
      <c r="Q1183" t="s">
        <v>42049</v>
      </c>
      <c r="R1183" s="150" t="s">
        <v>4025</v>
      </c>
      <c r="S1183" s="150" t="s">
        <v>42054</v>
      </c>
      <c r="T1183" t="s">
        <v>34744</v>
      </c>
    </row>
    <row r="1184">
      <c r="A1184" s="144" t="s">
        <v>34751</v>
      </c>
      <c r="B1184" s="144" t="s">
        <v>6478</v>
      </c>
      <c r="C1184" s="144" t="s">
        <v>4585</v>
      </c>
      <c r="D1184" s="144" t="s">
        <v>3309</v>
      </c>
      <c r="E1184" s="144" t="s">
        <v>33435</v>
      </c>
      <c r="G1184" s="147" t="s">
        <v>32225</v>
      </c>
      <c r="H1184" s="147" t="s">
        <v>34752</v>
      </c>
      <c r="I1184" s="144" t="s">
        <v>13396</v>
      </c>
      <c r="J1184" s="148">
        <v>3.31</v>
      </c>
      <c r="K1184" s="149"/>
      <c r="L1184" s="144"/>
      <c r="M1184" t="s">
        <v>34753</v>
      </c>
      <c r="N1184" t="s">
        <v>86</v>
      </c>
      <c r="O1184" t="s">
        <v>86</v>
      </c>
      <c r="P1184" t="s">
        <v>86</v>
      </c>
      <c r="Q1184" t="s">
        <v>86</v>
      </c>
      <c r="R1184" s="150" t="s">
        <v>86</v>
      </c>
      <c r="S1184" s="150" t="s">
        <v>86</v>
      </c>
      <c r="T1184" t="s">
        <v>34764</v>
      </c>
    </row>
    <row r="1185">
      <c r="A1185" s="144" t="s">
        <v>34766</v>
      </c>
      <c r="B1185" s="144" t="s">
        <v>6478</v>
      </c>
      <c r="C1185" s="144" t="s">
        <v>34767</v>
      </c>
      <c r="D1185" s="144" t="s">
        <v>3309</v>
      </c>
      <c r="E1185" s="144" t="s">
        <v>32374</v>
      </c>
      <c r="G1185" s="147" t="s">
        <v>32225</v>
      </c>
      <c r="H1185" s="147" t="s">
        <v>34768</v>
      </c>
      <c r="I1185" s="144" t="s">
        <v>937</v>
      </c>
      <c r="J1185" s="148">
        <v>3.3</v>
      </c>
      <c r="K1185" s="149"/>
      <c r="L1185" s="144"/>
      <c r="M1185" t="s">
        <v>34769</v>
      </c>
      <c r="N1185" t="s">
        <v>42111</v>
      </c>
      <c r="O1185" t="s">
        <v>42076</v>
      </c>
      <c r="P1185" t="s">
        <v>42028</v>
      </c>
      <c r="Q1185" t="s">
        <v>42064</v>
      </c>
      <c r="R1185" s="150" t="s">
        <v>42041</v>
      </c>
      <c r="S1185" s="150" t="s">
        <v>42029</v>
      </c>
      <c r="T1185" t="s">
        <v>34778</v>
      </c>
    </row>
    <row r="1186">
      <c r="A1186" s="144" t="s">
        <v>34787</v>
      </c>
      <c r="B1186" s="144" t="s">
        <v>6478</v>
      </c>
      <c r="C1186" s="144" t="s">
        <v>6512</v>
      </c>
      <c r="D1186" s="144" t="s">
        <v>3309</v>
      </c>
      <c r="E1186" s="144" t="s">
        <v>32374</v>
      </c>
      <c r="G1186" s="147" t="s">
        <v>32225</v>
      </c>
      <c r="H1186" s="147" t="s">
        <v>34788</v>
      </c>
      <c r="I1186" s="144" t="s">
        <v>49</v>
      </c>
      <c r="J1186" s="148">
        <v>2.65</v>
      </c>
      <c r="K1186" s="149"/>
      <c r="L1186" s="144"/>
      <c r="M1186" t="s">
        <v>34789</v>
      </c>
      <c r="N1186" t="s">
        <v>86</v>
      </c>
      <c r="O1186" t="s">
        <v>86</v>
      </c>
      <c r="P1186" t="s">
        <v>86</v>
      </c>
      <c r="Q1186" t="s">
        <v>86</v>
      </c>
      <c r="R1186" s="150" t="s">
        <v>86</v>
      </c>
      <c r="S1186" s="150" t="s">
        <v>86</v>
      </c>
      <c r="T1186" t="s">
        <v>15455</v>
      </c>
    </row>
    <row r="1187">
      <c r="A1187" s="144" t="s">
        <v>34802</v>
      </c>
      <c r="B1187" s="144" t="s">
        <v>6478</v>
      </c>
      <c r="C1187" s="144" t="s">
        <v>6512</v>
      </c>
      <c r="D1187" s="144" t="s">
        <v>3309</v>
      </c>
      <c r="E1187" s="144" t="s">
        <v>33435</v>
      </c>
      <c r="G1187" s="147" t="s">
        <v>32225</v>
      </c>
      <c r="H1187" s="147" t="s">
        <v>34803</v>
      </c>
      <c r="I1187" s="144" t="s">
        <v>219</v>
      </c>
      <c r="J1187" s="148">
        <v>3.24</v>
      </c>
      <c r="K1187" s="149"/>
      <c r="L1187" s="144"/>
      <c r="M1187" t="s">
        <v>34804</v>
      </c>
      <c r="N1187" t="s">
        <v>42012</v>
      </c>
      <c r="O1187" t="s">
        <v>42028</v>
      </c>
      <c r="P1187" t="s">
        <v>42014</v>
      </c>
      <c r="Q1187" t="s">
        <v>42052</v>
      </c>
      <c r="R1187" s="150" t="s">
        <v>4025</v>
      </c>
      <c r="S1187" s="150" t="s">
        <v>12032</v>
      </c>
      <c r="T1187" t="s">
        <v>34814</v>
      </c>
    </row>
    <row r="1188">
      <c r="A1188" s="144" t="s">
        <v>34850</v>
      </c>
      <c r="B1188" s="144" t="s">
        <v>6478</v>
      </c>
      <c r="C1188" s="144" t="s">
        <v>34851</v>
      </c>
      <c r="D1188" s="144" t="s">
        <v>3309</v>
      </c>
      <c r="E1188" s="144" t="s">
        <v>33435</v>
      </c>
      <c r="G1188" s="147" t="s">
        <v>32225</v>
      </c>
      <c r="H1188" s="147" t="s">
        <v>34852</v>
      </c>
      <c r="I1188" s="144" t="s">
        <v>8000</v>
      </c>
      <c r="J1188" s="148">
        <v>2.85</v>
      </c>
      <c r="K1188" s="149"/>
      <c r="L1188" s="144"/>
      <c r="M1188" t="s">
        <v>34853</v>
      </c>
      <c r="N1188" t="s">
        <v>42026</v>
      </c>
      <c r="O1188" t="s">
        <v>42173</v>
      </c>
      <c r="P1188" t="s">
        <v>42012</v>
      </c>
      <c r="Q1188" t="s">
        <v>42027</v>
      </c>
      <c r="R1188" s="150" t="s">
        <v>42016</v>
      </c>
      <c r="S1188" s="150" t="s">
        <v>2445</v>
      </c>
      <c r="T1188" t="s">
        <v>18027</v>
      </c>
    </row>
    <row r="1189">
      <c r="A1189" s="144" t="s">
        <v>34872</v>
      </c>
      <c r="B1189" s="144" t="s">
        <v>6478</v>
      </c>
      <c r="C1189" s="144" t="s">
        <v>34873</v>
      </c>
      <c r="D1189" s="144" t="s">
        <v>3309</v>
      </c>
      <c r="E1189" s="144" t="s">
        <v>33435</v>
      </c>
      <c r="G1189" s="147" t="s">
        <v>32225</v>
      </c>
      <c r="H1189" s="147" t="s">
        <v>34874</v>
      </c>
      <c r="I1189" s="144" t="s">
        <v>49</v>
      </c>
      <c r="J1189" s="148">
        <v>3.2</v>
      </c>
      <c r="K1189" s="149"/>
      <c r="L1189" s="144"/>
      <c r="M1189" t="s">
        <v>32345</v>
      </c>
      <c r="N1189" t="s">
        <v>86</v>
      </c>
      <c r="O1189" t="s">
        <v>86</v>
      </c>
      <c r="P1189" t="s">
        <v>86</v>
      </c>
      <c r="Q1189" t="s">
        <v>86</v>
      </c>
      <c r="R1189" s="150" t="s">
        <v>86</v>
      </c>
      <c r="S1189" s="150" t="s">
        <v>86</v>
      </c>
      <c r="T1189" t="s">
        <v>3244</v>
      </c>
    </row>
    <row r="1190">
      <c r="A1190" s="144" t="s">
        <v>34891</v>
      </c>
      <c r="B1190" s="144" t="s">
        <v>6478</v>
      </c>
      <c r="C1190" s="144" t="s">
        <v>6512</v>
      </c>
      <c r="D1190" s="144" t="s">
        <v>3309</v>
      </c>
      <c r="E1190" s="144" t="s">
        <v>32374</v>
      </c>
      <c r="G1190" s="147" t="s">
        <v>32225</v>
      </c>
      <c r="H1190" s="147" t="s">
        <v>34892</v>
      </c>
      <c r="I1190" s="144" t="s">
        <v>49</v>
      </c>
      <c r="J1190" s="148">
        <v>3.74</v>
      </c>
      <c r="K1190" s="149"/>
      <c r="L1190" s="144"/>
      <c r="M1190" t="s">
        <v>34893</v>
      </c>
      <c r="N1190" t="s">
        <v>86</v>
      </c>
      <c r="O1190" t="s">
        <v>86</v>
      </c>
      <c r="P1190" t="s">
        <v>86</v>
      </c>
      <c r="Q1190" t="s">
        <v>86</v>
      </c>
      <c r="R1190" s="150" t="s">
        <v>86</v>
      </c>
      <c r="S1190" s="150" t="s">
        <v>86</v>
      </c>
      <c r="T1190" t="s">
        <v>34900</v>
      </c>
    </row>
    <row r="1191">
      <c r="A1191" s="144" t="s">
        <v>34911</v>
      </c>
      <c r="B1191" s="144" t="s">
        <v>6478</v>
      </c>
      <c r="C1191" s="144" t="s">
        <v>4997</v>
      </c>
      <c r="D1191" s="144" t="s">
        <v>3309</v>
      </c>
      <c r="E1191" s="144" t="s">
        <v>33435</v>
      </c>
      <c r="G1191" s="147" t="s">
        <v>32225</v>
      </c>
      <c r="H1191" s="147" t="s">
        <v>34912</v>
      </c>
      <c r="I1191" s="144" t="s">
        <v>11052</v>
      </c>
      <c r="J1191" s="148">
        <v>3.4</v>
      </c>
      <c r="K1191" s="149"/>
      <c r="L1191" s="144"/>
      <c r="M1191" t="s">
        <v>34913</v>
      </c>
      <c r="N1191" t="s">
        <v>86</v>
      </c>
      <c r="O1191" t="s">
        <v>86</v>
      </c>
      <c r="P1191" t="s">
        <v>86</v>
      </c>
      <c r="Q1191" t="s">
        <v>86</v>
      </c>
      <c r="R1191" s="150" t="s">
        <v>86</v>
      </c>
      <c r="S1191" s="150" t="s">
        <v>86</v>
      </c>
      <c r="T1191" t="s">
        <v>34923</v>
      </c>
    </row>
    <row r="1192">
      <c r="A1192" s="144" t="s">
        <v>34938</v>
      </c>
      <c r="B1192" s="144" t="s">
        <v>6640</v>
      </c>
      <c r="C1192" s="144" t="s">
        <v>34940</v>
      </c>
      <c r="D1192" s="144" t="s">
        <v>936</v>
      </c>
      <c r="E1192" s="144" t="s">
        <v>34939</v>
      </c>
      <c r="G1192" s="147" t="s">
        <v>32225</v>
      </c>
      <c r="H1192" s="147" t="s">
        <v>34941</v>
      </c>
      <c r="I1192" s="144" t="s">
        <v>1330</v>
      </c>
      <c r="J1192" s="148">
        <v>3.6</v>
      </c>
      <c r="K1192" s="149"/>
      <c r="L1192" s="144"/>
      <c r="M1192" t="s">
        <v>34942</v>
      </c>
      <c r="N1192" t="s">
        <v>42040</v>
      </c>
      <c r="O1192" t="s">
        <v>42022</v>
      </c>
      <c r="P1192" t="s">
        <v>42028</v>
      </c>
      <c r="Q1192" t="s">
        <v>42030</v>
      </c>
      <c r="R1192" s="150" t="s">
        <v>42054</v>
      </c>
      <c r="S1192" s="150" t="s">
        <v>8552</v>
      </c>
      <c r="T1192" t="s">
        <v>34949</v>
      </c>
    </row>
    <row r="1193">
      <c r="A1193" s="144" t="s">
        <v>34959</v>
      </c>
      <c r="B1193" s="144" t="s">
        <v>6640</v>
      </c>
      <c r="C1193" s="144" t="s">
        <v>34960</v>
      </c>
      <c r="D1193" s="144" t="s">
        <v>936</v>
      </c>
      <c r="E1193" s="144" t="s">
        <v>34939</v>
      </c>
      <c r="G1193" s="147" t="s">
        <v>32225</v>
      </c>
      <c r="H1193" s="147" t="s">
        <v>34961</v>
      </c>
      <c r="I1193" s="144" t="s">
        <v>49</v>
      </c>
      <c r="J1193" s="148">
        <v>3.61</v>
      </c>
      <c r="K1193" s="149" t="s">
        <v>86</v>
      </c>
      <c r="L1193" s="144" t="s">
        <v>86</v>
      </c>
      <c r="M1193" t="s">
        <v>34962</v>
      </c>
      <c r="N1193" t="s">
        <v>42027</v>
      </c>
      <c r="O1193" t="s">
        <v>42030</v>
      </c>
      <c r="P1193" t="s">
        <v>42039</v>
      </c>
      <c r="Q1193" t="s">
        <v>42174</v>
      </c>
      <c r="R1193" s="150" t="s">
        <v>1489</v>
      </c>
      <c r="S1193" s="150" t="s">
        <v>8552</v>
      </c>
      <c r="T1193" t="s">
        <v>422</v>
      </c>
    </row>
    <row r="1194">
      <c r="A1194" s="144" t="s">
        <v>34983</v>
      </c>
      <c r="B1194" s="144" t="s">
        <v>6640</v>
      </c>
      <c r="C1194" s="144" t="s">
        <v>13753</v>
      </c>
      <c r="D1194" s="144" t="s">
        <v>936</v>
      </c>
      <c r="E1194" s="144" t="s">
        <v>34939</v>
      </c>
      <c r="G1194" s="147" t="s">
        <v>32225</v>
      </c>
      <c r="H1194" s="147" t="s">
        <v>34984</v>
      </c>
      <c r="I1194" s="144" t="s">
        <v>20129</v>
      </c>
      <c r="J1194" s="148">
        <v>3.4</v>
      </c>
      <c r="K1194" s="149"/>
      <c r="L1194" s="144"/>
      <c r="M1194" t="s">
        <v>34985</v>
      </c>
      <c r="N1194" t="s">
        <v>42084</v>
      </c>
      <c r="O1194" t="s">
        <v>42039</v>
      </c>
      <c r="P1194" t="s">
        <v>42085</v>
      </c>
      <c r="Q1194" t="s">
        <v>42175</v>
      </c>
      <c r="R1194" s="150" t="s">
        <v>4025</v>
      </c>
      <c r="S1194" s="150" t="s">
        <v>42029</v>
      </c>
      <c r="T1194" t="s">
        <v>34995</v>
      </c>
    </row>
    <row r="1195">
      <c r="A1195" s="144" t="s">
        <v>35008</v>
      </c>
      <c r="B1195" s="144" t="s">
        <v>6640</v>
      </c>
      <c r="C1195" s="144" t="s">
        <v>3632</v>
      </c>
      <c r="D1195" s="144" t="s">
        <v>936</v>
      </c>
      <c r="E1195" s="144" t="s">
        <v>34939</v>
      </c>
      <c r="G1195" s="147" t="s">
        <v>32225</v>
      </c>
      <c r="H1195" s="147" t="s">
        <v>35009</v>
      </c>
      <c r="I1195" s="144" t="s">
        <v>49</v>
      </c>
      <c r="J1195" s="148">
        <v>3.01</v>
      </c>
      <c r="K1195" s="149"/>
      <c r="L1195" s="144"/>
      <c r="M1195" t="s">
        <v>35010</v>
      </c>
      <c r="N1195" t="s">
        <v>42034</v>
      </c>
      <c r="O1195" t="s">
        <v>42023</v>
      </c>
      <c r="P1195" t="s">
        <v>42012</v>
      </c>
      <c r="Q1195" t="s">
        <v>42040</v>
      </c>
      <c r="R1195" s="150" t="s">
        <v>42051</v>
      </c>
      <c r="S1195" s="150" t="s">
        <v>1489</v>
      </c>
      <c r="T1195" t="s">
        <v>35017</v>
      </c>
    </row>
    <row r="1196">
      <c r="A1196" s="144" t="s">
        <v>35019</v>
      </c>
      <c r="B1196" s="144" t="s">
        <v>6640</v>
      </c>
      <c r="C1196" s="144" t="s">
        <v>35020</v>
      </c>
      <c r="D1196" s="144" t="s">
        <v>936</v>
      </c>
      <c r="E1196" s="144" t="s">
        <v>34939</v>
      </c>
      <c r="G1196" s="147" t="s">
        <v>32225</v>
      </c>
      <c r="H1196" s="147" t="s">
        <v>35021</v>
      </c>
      <c r="I1196" s="144" t="s">
        <v>1330</v>
      </c>
      <c r="J1196" s="148">
        <v>3.48</v>
      </c>
      <c r="K1196" s="149"/>
      <c r="L1196" s="144"/>
      <c r="M1196" t="s">
        <v>35022</v>
      </c>
      <c r="N1196" t="s">
        <v>42045</v>
      </c>
      <c r="O1196" t="s">
        <v>42027</v>
      </c>
      <c r="P1196" t="s">
        <v>42097</v>
      </c>
      <c r="Q1196" t="s">
        <v>42038</v>
      </c>
      <c r="R1196" s="150" t="s">
        <v>42051</v>
      </c>
      <c r="S1196" s="150" t="s">
        <v>12032</v>
      </c>
      <c r="T1196" t="s">
        <v>35031</v>
      </c>
    </row>
    <row r="1197">
      <c r="A1197" s="144" t="s">
        <v>35038</v>
      </c>
      <c r="B1197" s="144" t="s">
        <v>6716</v>
      </c>
      <c r="C1197" s="144" t="s">
        <v>35039</v>
      </c>
      <c r="D1197" s="144" t="s">
        <v>3309</v>
      </c>
      <c r="E1197" s="144" t="s">
        <v>34939</v>
      </c>
      <c r="G1197" s="147" t="s">
        <v>32225</v>
      </c>
      <c r="H1197" s="147" t="s">
        <v>35040</v>
      </c>
      <c r="I1197" s="144" t="s">
        <v>49</v>
      </c>
      <c r="J1197" s="148">
        <v>3.15</v>
      </c>
      <c r="K1197" s="149"/>
      <c r="L1197" s="144"/>
      <c r="M1197" t="s">
        <v>35041</v>
      </c>
      <c r="N1197" t="s">
        <v>86</v>
      </c>
      <c r="O1197" t="s">
        <v>86</v>
      </c>
      <c r="P1197" t="s">
        <v>86</v>
      </c>
      <c r="Q1197" t="s">
        <v>86</v>
      </c>
      <c r="R1197" s="150" t="s">
        <v>86</v>
      </c>
      <c r="S1197" s="150" t="s">
        <v>86</v>
      </c>
    </row>
    <row r="1198">
      <c r="A1198" s="144" t="s">
        <v>35060</v>
      </c>
      <c r="B1198" s="144" t="s">
        <v>6716</v>
      </c>
      <c r="C1198" s="144" t="s">
        <v>16885</v>
      </c>
      <c r="D1198" s="144" t="s">
        <v>3309</v>
      </c>
      <c r="E1198" s="144" t="s">
        <v>33411</v>
      </c>
      <c r="G1198" s="147" t="s">
        <v>32225</v>
      </c>
      <c r="H1198" s="147" t="s">
        <v>35061</v>
      </c>
      <c r="I1198" s="144" t="s">
        <v>13219</v>
      </c>
      <c r="J1198" s="148">
        <v>3.52</v>
      </c>
      <c r="K1198" s="149"/>
      <c r="L1198" s="144"/>
      <c r="M1198" t="s">
        <v>35062</v>
      </c>
      <c r="N1198" t="s">
        <v>42038</v>
      </c>
      <c r="O1198" t="s">
        <v>42021</v>
      </c>
      <c r="P1198" t="s">
        <v>42052</v>
      </c>
      <c r="Q1198" t="s">
        <v>42031</v>
      </c>
      <c r="R1198" s="150" t="s">
        <v>2445</v>
      </c>
      <c r="S1198" s="150" t="s">
        <v>2010</v>
      </c>
      <c r="T1198" t="s">
        <v>35071</v>
      </c>
    </row>
    <row r="1199">
      <c r="A1199" s="144" t="s">
        <v>35097</v>
      </c>
      <c r="B1199" s="144" t="s">
        <v>6716</v>
      </c>
      <c r="C1199" s="144" t="s">
        <v>35098</v>
      </c>
      <c r="D1199" s="144" t="s">
        <v>3309</v>
      </c>
      <c r="E1199" s="144" t="s">
        <v>33411</v>
      </c>
      <c r="G1199" s="147" t="s">
        <v>32225</v>
      </c>
      <c r="H1199" s="147" t="s">
        <v>35099</v>
      </c>
      <c r="I1199" s="144" t="s">
        <v>49</v>
      </c>
      <c r="J1199" s="148">
        <v>3.52</v>
      </c>
      <c r="K1199" s="149"/>
      <c r="L1199" s="144" t="s">
        <v>25838</v>
      </c>
      <c r="M1199" t="s">
        <v>35100</v>
      </c>
      <c r="N1199" t="s">
        <v>86</v>
      </c>
      <c r="O1199" t="s">
        <v>86</v>
      </c>
      <c r="P1199" t="s">
        <v>86</v>
      </c>
      <c r="Q1199" t="s">
        <v>86</v>
      </c>
      <c r="R1199" s="150" t="s">
        <v>86</v>
      </c>
      <c r="S1199" s="150" t="s">
        <v>86</v>
      </c>
      <c r="T1199" t="s">
        <v>34389</v>
      </c>
    </row>
    <row r="1200">
      <c r="A1200" s="144" t="s">
        <v>35153</v>
      </c>
      <c r="B1200" s="144" t="s">
        <v>6716</v>
      </c>
      <c r="C1200" s="144" t="s">
        <v>35154</v>
      </c>
      <c r="D1200" s="144" t="s">
        <v>3309</v>
      </c>
      <c r="E1200" s="144" t="s">
        <v>33411</v>
      </c>
      <c r="G1200" s="147" t="s">
        <v>32225</v>
      </c>
      <c r="H1200" s="147" t="s">
        <v>35155</v>
      </c>
      <c r="I1200" s="144" t="s">
        <v>8000</v>
      </c>
      <c r="J1200" s="148">
        <v>3.39</v>
      </c>
      <c r="K1200" s="149"/>
      <c r="L1200" s="144"/>
      <c r="M1200" t="s">
        <v>35156</v>
      </c>
      <c r="N1200" t="s">
        <v>42038</v>
      </c>
      <c r="O1200" t="s">
        <v>42021</v>
      </c>
      <c r="P1200" t="s">
        <v>42038</v>
      </c>
      <c r="Q1200" t="s">
        <v>42021</v>
      </c>
      <c r="R1200" s="150" t="s">
        <v>42041</v>
      </c>
      <c r="S1200" s="150" t="s">
        <v>2010</v>
      </c>
      <c r="T1200" t="s">
        <v>35168</v>
      </c>
    </row>
    <row r="1201">
      <c r="A1201" s="144" t="s">
        <v>35190</v>
      </c>
      <c r="B1201" s="144" t="s">
        <v>6716</v>
      </c>
      <c r="C1201" s="144" t="s">
        <v>35191</v>
      </c>
      <c r="D1201" s="144" t="s">
        <v>3309</v>
      </c>
      <c r="E1201" s="144" t="s">
        <v>33411</v>
      </c>
      <c r="G1201" s="147" t="s">
        <v>32225</v>
      </c>
      <c r="H1201" s="147" t="s">
        <v>35192</v>
      </c>
      <c r="I1201" s="144" t="s">
        <v>16552</v>
      </c>
      <c r="J1201" s="148">
        <v>3.26</v>
      </c>
      <c r="K1201" s="149"/>
      <c r="L1201" s="144"/>
      <c r="M1201" t="s">
        <v>35193</v>
      </c>
      <c r="N1201" t="s">
        <v>42034</v>
      </c>
      <c r="O1201" t="s">
        <v>42049</v>
      </c>
      <c r="P1201" t="s">
        <v>42034</v>
      </c>
      <c r="Q1201" t="s">
        <v>42028</v>
      </c>
      <c r="R1201" s="150" t="s">
        <v>4025</v>
      </c>
      <c r="S1201" s="150" t="s">
        <v>42029</v>
      </c>
      <c r="T1201" t="s">
        <v>35205</v>
      </c>
    </row>
    <row r="1202">
      <c r="A1202" s="144" t="s">
        <v>35217</v>
      </c>
      <c r="B1202" s="144" t="s">
        <v>6716</v>
      </c>
      <c r="C1202" s="144" t="s">
        <v>27350</v>
      </c>
      <c r="D1202" s="144" t="s">
        <v>3309</v>
      </c>
      <c r="E1202" s="144" t="s">
        <v>33821</v>
      </c>
      <c r="G1202" s="147" t="s">
        <v>32225</v>
      </c>
      <c r="H1202" s="147" t="s">
        <v>25025</v>
      </c>
      <c r="I1202" s="144" t="s">
        <v>10730</v>
      </c>
      <c r="J1202" s="148">
        <v>3.02</v>
      </c>
      <c r="K1202" s="149"/>
      <c r="L1202" s="144"/>
      <c r="M1202" t="s">
        <v>27352</v>
      </c>
      <c r="N1202" t="s">
        <v>86</v>
      </c>
      <c r="O1202" t="s">
        <v>86</v>
      </c>
      <c r="P1202" t="s">
        <v>86</v>
      </c>
      <c r="Q1202" t="s">
        <v>86</v>
      </c>
      <c r="R1202" s="150" t="s">
        <v>86</v>
      </c>
      <c r="S1202" s="150" t="s">
        <v>86</v>
      </c>
      <c r="T1202" t="s">
        <v>35226</v>
      </c>
    </row>
    <row r="1203">
      <c r="A1203" s="144" t="s">
        <v>35232</v>
      </c>
      <c r="B1203" s="144" t="s">
        <v>7932</v>
      </c>
      <c r="C1203" s="144" t="s">
        <v>35233</v>
      </c>
      <c r="D1203" s="144" t="s">
        <v>46</v>
      </c>
      <c r="E1203" s="144" t="s">
        <v>32758</v>
      </c>
      <c r="G1203" s="147" t="s">
        <v>32225</v>
      </c>
      <c r="H1203" s="147" t="s">
        <v>35234</v>
      </c>
      <c r="I1203" s="144" t="s">
        <v>10346</v>
      </c>
      <c r="J1203" s="148">
        <v>3.07</v>
      </c>
      <c r="K1203" s="149"/>
      <c r="L1203" s="144"/>
      <c r="M1203" t="s">
        <v>35235</v>
      </c>
      <c r="N1203" t="s">
        <v>42045</v>
      </c>
      <c r="O1203" t="s">
        <v>42023</v>
      </c>
      <c r="P1203" t="s">
        <v>42050</v>
      </c>
      <c r="Q1203" t="s">
        <v>42023</v>
      </c>
      <c r="R1203" s="150" t="s">
        <v>42055</v>
      </c>
      <c r="S1203" s="150" t="s">
        <v>42029</v>
      </c>
      <c r="T1203" t="s">
        <v>35244</v>
      </c>
    </row>
    <row r="1204">
      <c r="A1204" s="144" t="s">
        <v>35252</v>
      </c>
      <c r="B1204" s="144" t="s">
        <v>8620</v>
      </c>
      <c r="C1204" s="144" t="s">
        <v>2941</v>
      </c>
      <c r="D1204" s="144" t="s">
        <v>3309</v>
      </c>
      <c r="E1204" s="144" t="s">
        <v>34939</v>
      </c>
      <c r="G1204" s="147" t="s">
        <v>32225</v>
      </c>
      <c r="H1204" s="147" t="s">
        <v>35253</v>
      </c>
      <c r="I1204" s="144" t="s">
        <v>49</v>
      </c>
      <c r="J1204" s="148">
        <v>3.28</v>
      </c>
      <c r="K1204" s="149"/>
      <c r="L1204" s="144"/>
      <c r="M1204" t="s">
        <v>35254</v>
      </c>
      <c r="N1204" t="s">
        <v>42048</v>
      </c>
      <c r="O1204" t="s">
        <v>42176</v>
      </c>
      <c r="P1204" t="s">
        <v>42045</v>
      </c>
      <c r="Q1204" t="s">
        <v>42040</v>
      </c>
      <c r="R1204" s="150" t="s">
        <v>42055</v>
      </c>
      <c r="S1204" s="150" t="s">
        <v>42054</v>
      </c>
      <c r="T1204" t="s">
        <v>35267</v>
      </c>
    </row>
    <row r="1205">
      <c r="A1205" s="144" t="s">
        <v>35273</v>
      </c>
      <c r="B1205" s="144" t="s">
        <v>8620</v>
      </c>
      <c r="C1205" s="144" t="s">
        <v>35274</v>
      </c>
      <c r="D1205" s="144" t="s">
        <v>3309</v>
      </c>
      <c r="E1205" s="144" t="s">
        <v>33411</v>
      </c>
      <c r="G1205" s="147" t="s">
        <v>32225</v>
      </c>
      <c r="H1205" s="147" t="s">
        <v>35275</v>
      </c>
      <c r="I1205" s="144" t="s">
        <v>8000</v>
      </c>
      <c r="J1205" s="148">
        <v>3.4</v>
      </c>
      <c r="K1205" s="149"/>
      <c r="L1205" s="144"/>
      <c r="M1205" t="s">
        <v>35276</v>
      </c>
      <c r="N1205" t="s">
        <v>42045</v>
      </c>
      <c r="O1205" t="s">
        <v>42049</v>
      </c>
      <c r="P1205" t="s">
        <v>42045</v>
      </c>
      <c r="Q1205" t="s">
        <v>42040</v>
      </c>
      <c r="R1205" s="150" t="s">
        <v>42041</v>
      </c>
      <c r="S1205" s="150" t="s">
        <v>42029</v>
      </c>
      <c r="T1205" t="s">
        <v>21417</v>
      </c>
    </row>
    <row r="1206">
      <c r="A1206" s="144" t="s">
        <v>35316</v>
      </c>
      <c r="B1206" s="144" t="s">
        <v>8620</v>
      </c>
      <c r="C1206" s="144" t="s">
        <v>35317</v>
      </c>
      <c r="D1206" s="144" t="s">
        <v>3309</v>
      </c>
      <c r="E1206" s="144" t="s">
        <v>34939</v>
      </c>
      <c r="G1206" s="147" t="s">
        <v>32225</v>
      </c>
      <c r="H1206" s="147" t="s">
        <v>35318</v>
      </c>
      <c r="I1206" s="144" t="s">
        <v>49</v>
      </c>
      <c r="J1206" s="148">
        <v>3.25</v>
      </c>
      <c r="K1206" s="149"/>
      <c r="L1206" s="144"/>
      <c r="M1206" t="s">
        <v>35319</v>
      </c>
      <c r="N1206" t="s">
        <v>42034</v>
      </c>
      <c r="O1206" t="s">
        <v>42013</v>
      </c>
      <c r="P1206" t="s">
        <v>42026</v>
      </c>
      <c r="Q1206" t="s">
        <v>42040</v>
      </c>
      <c r="R1206" s="150" t="s">
        <v>42055</v>
      </c>
      <c r="S1206" s="150" t="s">
        <v>42054</v>
      </c>
      <c r="T1206" t="s">
        <v>35330</v>
      </c>
    </row>
    <row r="1207">
      <c r="A1207" s="144" t="s">
        <v>35338</v>
      </c>
      <c r="B1207" s="144" t="s">
        <v>8689</v>
      </c>
      <c r="C1207" s="144" t="s">
        <v>35339</v>
      </c>
      <c r="D1207" s="144" t="s">
        <v>3309</v>
      </c>
      <c r="E1207" s="144" t="s">
        <v>20822</v>
      </c>
      <c r="G1207" s="147" t="s">
        <v>32225</v>
      </c>
      <c r="H1207" s="147" t="s">
        <v>35340</v>
      </c>
      <c r="I1207" s="144" t="s">
        <v>20129</v>
      </c>
      <c r="J1207" s="148">
        <v>3.12</v>
      </c>
      <c r="K1207" s="149"/>
      <c r="L1207" s="144"/>
      <c r="M1207" t="s">
        <v>35341</v>
      </c>
      <c r="N1207" t="s">
        <v>42050</v>
      </c>
      <c r="O1207" t="s">
        <v>42013</v>
      </c>
      <c r="P1207" t="s">
        <v>42048</v>
      </c>
      <c r="Q1207" t="s">
        <v>42027</v>
      </c>
      <c r="R1207" s="150" t="s">
        <v>42055</v>
      </c>
      <c r="S1207" s="150" t="s">
        <v>1489</v>
      </c>
      <c r="T1207" t="s">
        <v>35351</v>
      </c>
    </row>
    <row r="1208">
      <c r="A1208" s="144" t="s">
        <v>35361</v>
      </c>
      <c r="B1208" s="144" t="s">
        <v>8689</v>
      </c>
      <c r="C1208" s="144" t="s">
        <v>35362</v>
      </c>
      <c r="D1208" s="144" t="s">
        <v>3309</v>
      </c>
      <c r="E1208" s="144" t="s">
        <v>33121</v>
      </c>
      <c r="G1208" s="147" t="s">
        <v>32225</v>
      </c>
      <c r="H1208" s="147" t="s">
        <v>35363</v>
      </c>
      <c r="I1208" s="144" t="s">
        <v>1330</v>
      </c>
      <c r="J1208" s="148">
        <v>3.26</v>
      </c>
      <c r="K1208" s="149"/>
      <c r="L1208" s="144"/>
      <c r="M1208" t="s">
        <v>35364</v>
      </c>
      <c r="N1208" t="s">
        <v>42012</v>
      </c>
      <c r="O1208" t="s">
        <v>42027</v>
      </c>
      <c r="P1208" t="s">
        <v>42026</v>
      </c>
      <c r="Q1208" t="s">
        <v>42040</v>
      </c>
      <c r="R1208" s="150" t="s">
        <v>42055</v>
      </c>
      <c r="S1208" s="150" t="s">
        <v>12032</v>
      </c>
      <c r="T1208" t="s">
        <v>35375</v>
      </c>
    </row>
    <row r="1209">
      <c r="A1209" s="144" t="s">
        <v>35377</v>
      </c>
      <c r="B1209" s="144" t="s">
        <v>8689</v>
      </c>
      <c r="C1209" s="144" t="s">
        <v>21178</v>
      </c>
      <c r="D1209" s="144" t="s">
        <v>3309</v>
      </c>
      <c r="E1209" s="144" t="s">
        <v>33012</v>
      </c>
      <c r="G1209" s="147" t="s">
        <v>32225</v>
      </c>
      <c r="H1209" s="147" t="s">
        <v>35378</v>
      </c>
      <c r="I1209" s="144" t="s">
        <v>14336</v>
      </c>
      <c r="J1209" s="148">
        <v>3.54</v>
      </c>
      <c r="K1209" s="149"/>
      <c r="L1209" s="144"/>
      <c r="M1209" t="s">
        <v>35379</v>
      </c>
      <c r="N1209" t="s">
        <v>42038</v>
      </c>
      <c r="O1209" t="s">
        <v>42053</v>
      </c>
      <c r="P1209" t="s">
        <v>42015</v>
      </c>
      <c r="Q1209" t="s">
        <v>42044</v>
      </c>
      <c r="R1209" s="150" t="s">
        <v>42041</v>
      </c>
      <c r="S1209" s="150" t="s">
        <v>2010</v>
      </c>
      <c r="T1209" t="s">
        <v>35390</v>
      </c>
    </row>
    <row r="1210">
      <c r="A1210" s="144" t="s">
        <v>35399</v>
      </c>
      <c r="B1210" s="144" t="s">
        <v>8689</v>
      </c>
      <c r="C1210" s="144" t="s">
        <v>35400</v>
      </c>
      <c r="D1210" s="144" t="s">
        <v>3309</v>
      </c>
      <c r="E1210" s="144" t="s">
        <v>17654</v>
      </c>
      <c r="G1210" s="147" t="s">
        <v>32225</v>
      </c>
      <c r="H1210" s="147" t="s">
        <v>35401</v>
      </c>
      <c r="I1210" s="144" t="s">
        <v>9113</v>
      </c>
      <c r="J1210" s="148">
        <v>3.22</v>
      </c>
      <c r="K1210" s="149"/>
      <c r="L1210" s="144"/>
      <c r="M1210" t="s">
        <v>35402</v>
      </c>
      <c r="N1210" t="s">
        <v>86</v>
      </c>
      <c r="O1210" t="s">
        <v>86</v>
      </c>
      <c r="P1210" t="s">
        <v>86</v>
      </c>
      <c r="Q1210" t="s">
        <v>86</v>
      </c>
      <c r="R1210" s="150" t="s">
        <v>86</v>
      </c>
      <c r="S1210" s="150" t="s">
        <v>86</v>
      </c>
      <c r="T1210" t="s">
        <v>3244</v>
      </c>
    </row>
    <row r="1211">
      <c r="A1211" s="144" t="s">
        <v>35426</v>
      </c>
      <c r="B1211" s="144" t="s">
        <v>8689</v>
      </c>
      <c r="C1211" s="144" t="s">
        <v>35427</v>
      </c>
      <c r="D1211" s="144" t="s">
        <v>3309</v>
      </c>
      <c r="E1211" s="144" t="s">
        <v>14738</v>
      </c>
      <c r="G1211" s="147" t="s">
        <v>32225</v>
      </c>
      <c r="H1211" s="147" t="s">
        <v>35428</v>
      </c>
      <c r="I1211" s="144" t="s">
        <v>49</v>
      </c>
      <c r="J1211" s="148">
        <v>3.3</v>
      </c>
      <c r="K1211" s="149"/>
      <c r="L1211" s="144"/>
      <c r="M1211" t="s">
        <v>35429</v>
      </c>
      <c r="N1211" t="s">
        <v>86</v>
      </c>
      <c r="O1211" t="s">
        <v>86</v>
      </c>
      <c r="P1211" t="s">
        <v>86</v>
      </c>
      <c r="Q1211" t="s">
        <v>86</v>
      </c>
      <c r="R1211" s="150" t="s">
        <v>86</v>
      </c>
      <c r="S1211" s="150" t="s">
        <v>86</v>
      </c>
      <c r="T1211" t="s">
        <v>16175</v>
      </c>
    </row>
    <row r="1212">
      <c r="A1212" s="144" t="s">
        <v>35453</v>
      </c>
      <c r="B1212" s="144" t="s">
        <v>8689</v>
      </c>
      <c r="C1212" s="144" t="s">
        <v>35454</v>
      </c>
      <c r="D1212" s="144" t="s">
        <v>3309</v>
      </c>
      <c r="E1212" s="144" t="s">
        <v>17654</v>
      </c>
      <c r="G1212" s="147" t="s">
        <v>32225</v>
      </c>
      <c r="H1212" s="147" t="s">
        <v>35455</v>
      </c>
      <c r="I1212" s="144" t="s">
        <v>49</v>
      </c>
      <c r="J1212" s="148">
        <v>3.06</v>
      </c>
      <c r="K1212" s="149"/>
      <c r="L1212" s="144"/>
      <c r="M1212" t="s">
        <v>35456</v>
      </c>
      <c r="N1212" t="s">
        <v>86</v>
      </c>
      <c r="O1212" t="s">
        <v>86</v>
      </c>
      <c r="P1212" t="s">
        <v>86</v>
      </c>
      <c r="Q1212" t="s">
        <v>86</v>
      </c>
      <c r="R1212" s="150" t="s">
        <v>86</v>
      </c>
      <c r="S1212" s="150" t="s">
        <v>86</v>
      </c>
      <c r="T1212" t="s">
        <v>35465</v>
      </c>
    </row>
    <row r="1213">
      <c r="A1213" s="144" t="s">
        <v>35484</v>
      </c>
      <c r="B1213" s="144" t="s">
        <v>9033</v>
      </c>
      <c r="C1213" s="144" t="s">
        <v>4688</v>
      </c>
      <c r="D1213" s="144" t="s">
        <v>462</v>
      </c>
      <c r="E1213" s="144" t="s">
        <v>32363</v>
      </c>
      <c r="G1213" s="147" t="s">
        <v>32225</v>
      </c>
      <c r="H1213" s="147" t="s">
        <v>35485</v>
      </c>
      <c r="I1213" s="144" t="s">
        <v>49</v>
      </c>
      <c r="J1213" s="148">
        <v>2.79</v>
      </c>
      <c r="K1213" s="149"/>
      <c r="L1213" s="144"/>
      <c r="M1213" t="s">
        <v>35486</v>
      </c>
      <c r="N1213" t="s">
        <v>86</v>
      </c>
      <c r="O1213" t="s">
        <v>86</v>
      </c>
      <c r="P1213" t="s">
        <v>86</v>
      </c>
      <c r="Q1213" t="s">
        <v>86</v>
      </c>
      <c r="R1213" s="150" t="s">
        <v>86</v>
      </c>
      <c r="S1213" s="150" t="s">
        <v>86</v>
      </c>
      <c r="T1213" t="s">
        <v>35495</v>
      </c>
    </row>
    <row r="1214">
      <c r="A1214" s="144" t="s">
        <v>35501</v>
      </c>
      <c r="B1214" s="144" t="s">
        <v>9033</v>
      </c>
      <c r="C1214" s="144" t="s">
        <v>17214</v>
      </c>
      <c r="D1214" s="144" t="s">
        <v>462</v>
      </c>
      <c r="E1214" s="144" t="s">
        <v>32363</v>
      </c>
      <c r="G1214" s="147" t="s">
        <v>32225</v>
      </c>
      <c r="H1214" s="147" t="s">
        <v>35502</v>
      </c>
      <c r="I1214" s="144" t="s">
        <v>17058</v>
      </c>
      <c r="J1214" s="148">
        <v>3.15</v>
      </c>
      <c r="K1214" s="149"/>
      <c r="L1214" s="144"/>
      <c r="M1214" t="s">
        <v>35503</v>
      </c>
      <c r="N1214" t="s">
        <v>86</v>
      </c>
      <c r="O1214" t="s">
        <v>86</v>
      </c>
      <c r="P1214" t="s">
        <v>86</v>
      </c>
      <c r="Q1214" t="s">
        <v>86</v>
      </c>
      <c r="R1214" s="150" t="s">
        <v>86</v>
      </c>
      <c r="S1214" s="150" t="s">
        <v>86</v>
      </c>
    </row>
    <row r="1215">
      <c r="A1215" s="144" t="s">
        <v>35512</v>
      </c>
      <c r="B1215" s="144" t="s">
        <v>9033</v>
      </c>
      <c r="C1215" s="144" t="s">
        <v>17214</v>
      </c>
      <c r="D1215" s="144" t="s">
        <v>462</v>
      </c>
      <c r="E1215" s="144" t="s">
        <v>32363</v>
      </c>
      <c r="G1215" s="147" t="s">
        <v>32225</v>
      </c>
      <c r="H1215" s="147" t="s">
        <v>35513</v>
      </c>
      <c r="I1215" s="144" t="s">
        <v>2373</v>
      </c>
      <c r="J1215" s="148">
        <v>3.77</v>
      </c>
      <c r="K1215" s="149"/>
      <c r="L1215" s="144"/>
      <c r="M1215" t="s">
        <v>35514</v>
      </c>
      <c r="N1215" t="s">
        <v>42040</v>
      </c>
      <c r="O1215" t="s">
        <v>42022</v>
      </c>
      <c r="P1215" t="s">
        <v>42027</v>
      </c>
      <c r="Q1215" t="s">
        <v>42114</v>
      </c>
      <c r="R1215" s="150" t="s">
        <v>42054</v>
      </c>
      <c r="S1215" s="150" t="s">
        <v>22460</v>
      </c>
      <c r="T1215" t="s">
        <v>35526</v>
      </c>
    </row>
    <row r="1216">
      <c r="A1216" s="144" t="s">
        <v>35532</v>
      </c>
      <c r="B1216" s="144" t="s">
        <v>9033</v>
      </c>
      <c r="C1216" s="144" t="s">
        <v>35533</v>
      </c>
      <c r="D1216" s="144" t="s">
        <v>462</v>
      </c>
      <c r="E1216" s="144" t="s">
        <v>32363</v>
      </c>
      <c r="G1216" s="147" t="s">
        <v>32225</v>
      </c>
      <c r="H1216" s="147" t="s">
        <v>35534</v>
      </c>
      <c r="I1216" s="144" t="s">
        <v>49</v>
      </c>
      <c r="J1216" s="148">
        <v>3.09</v>
      </c>
      <c r="K1216" s="149"/>
      <c r="L1216" s="144"/>
      <c r="M1216" t="s">
        <v>35535</v>
      </c>
      <c r="N1216" t="s">
        <v>86</v>
      </c>
      <c r="O1216" t="s">
        <v>86</v>
      </c>
      <c r="P1216" t="s">
        <v>86</v>
      </c>
      <c r="Q1216" t="s">
        <v>86</v>
      </c>
      <c r="R1216" s="150" t="s">
        <v>86</v>
      </c>
      <c r="S1216" s="150" t="s">
        <v>86</v>
      </c>
      <c r="T1216" t="s">
        <v>35541</v>
      </c>
    </row>
    <row r="1217">
      <c r="A1217" s="144" t="s">
        <v>35553</v>
      </c>
      <c r="B1217" s="144" t="s">
        <v>9033</v>
      </c>
      <c r="C1217" s="144" t="s">
        <v>35554</v>
      </c>
      <c r="D1217" s="144" t="s">
        <v>462</v>
      </c>
      <c r="E1217" s="144" t="s">
        <v>33821</v>
      </c>
      <c r="G1217" s="147" t="s">
        <v>32225</v>
      </c>
      <c r="H1217" s="147" t="s">
        <v>35555</v>
      </c>
      <c r="I1217" s="144" t="s">
        <v>18129</v>
      </c>
      <c r="J1217" s="148">
        <v>3.38</v>
      </c>
      <c r="K1217" s="149"/>
      <c r="L1217" s="144"/>
      <c r="M1217" t="s">
        <v>35556</v>
      </c>
      <c r="N1217" t="s">
        <v>42048</v>
      </c>
      <c r="O1217" t="s">
        <v>42039</v>
      </c>
      <c r="P1217" t="s">
        <v>42038</v>
      </c>
      <c r="Q1217" t="s">
        <v>42049</v>
      </c>
      <c r="R1217" s="150" t="s">
        <v>4025</v>
      </c>
      <c r="S1217" s="150" t="s">
        <v>12032</v>
      </c>
      <c r="T1217" t="s">
        <v>35563</v>
      </c>
    </row>
    <row r="1218">
      <c r="A1218" s="144" t="s">
        <v>35568</v>
      </c>
      <c r="B1218" s="144" t="s">
        <v>9033</v>
      </c>
      <c r="C1218" s="144" t="s">
        <v>17279</v>
      </c>
      <c r="D1218" s="144" t="s">
        <v>462</v>
      </c>
      <c r="E1218" s="144" t="s">
        <v>32363</v>
      </c>
      <c r="G1218" s="147" t="s">
        <v>32225</v>
      </c>
      <c r="H1218" s="147" t="s">
        <v>35569</v>
      </c>
      <c r="I1218" s="144" t="s">
        <v>35570</v>
      </c>
      <c r="J1218" s="148">
        <v>3.22</v>
      </c>
      <c r="K1218" s="149" t="s">
        <v>86</v>
      </c>
      <c r="L1218" s="144" t="s">
        <v>86</v>
      </c>
      <c r="M1218" t="s">
        <v>32031</v>
      </c>
      <c r="N1218" t="s">
        <v>86</v>
      </c>
      <c r="O1218" t="s">
        <v>86</v>
      </c>
      <c r="P1218" t="s">
        <v>86</v>
      </c>
      <c r="Q1218" t="s">
        <v>86</v>
      </c>
      <c r="R1218" s="150" t="s">
        <v>86</v>
      </c>
      <c r="S1218" s="150" t="s">
        <v>86</v>
      </c>
      <c r="T1218" t="s">
        <v>422</v>
      </c>
    </row>
    <row r="1219">
      <c r="A1219" s="144" t="s">
        <v>35588</v>
      </c>
      <c r="B1219" s="144" t="s">
        <v>9033</v>
      </c>
      <c r="C1219" s="144" t="s">
        <v>35589</v>
      </c>
      <c r="D1219" s="144" t="s">
        <v>462</v>
      </c>
      <c r="E1219" s="144" t="s">
        <v>32363</v>
      </c>
      <c r="G1219" s="147" t="s">
        <v>32225</v>
      </c>
      <c r="H1219" s="147" t="s">
        <v>35590</v>
      </c>
      <c r="I1219" s="144" t="s">
        <v>49</v>
      </c>
      <c r="J1219" s="148">
        <v>3.43</v>
      </c>
      <c r="K1219" s="149"/>
      <c r="L1219" s="144"/>
      <c r="M1219" t="s">
        <v>35591</v>
      </c>
      <c r="N1219" t="s">
        <v>42177</v>
      </c>
      <c r="O1219" t="s">
        <v>42031</v>
      </c>
      <c r="P1219" t="s">
        <v>42177</v>
      </c>
      <c r="Q1219" t="s">
        <v>42031</v>
      </c>
      <c r="R1219" s="150" t="s">
        <v>7329</v>
      </c>
      <c r="S1219" s="150" t="s">
        <v>42041</v>
      </c>
      <c r="T1219" t="s">
        <v>35600</v>
      </c>
    </row>
    <row r="1220">
      <c r="A1220" s="144" t="s">
        <v>35602</v>
      </c>
      <c r="B1220" s="144" t="s">
        <v>9226</v>
      </c>
      <c r="C1220" s="144" t="s">
        <v>2118</v>
      </c>
      <c r="D1220" s="144" t="s">
        <v>936</v>
      </c>
      <c r="E1220" s="144" t="s">
        <v>32420</v>
      </c>
      <c r="G1220" s="147" t="s">
        <v>32225</v>
      </c>
      <c r="H1220" s="147" t="s">
        <v>35603</v>
      </c>
      <c r="I1220" s="144" t="s">
        <v>11052</v>
      </c>
      <c r="J1220" s="148">
        <v>2.3</v>
      </c>
      <c r="K1220" s="149"/>
      <c r="L1220" s="144"/>
      <c r="M1220" t="s">
        <v>35604</v>
      </c>
      <c r="N1220" t="s">
        <v>42013</v>
      </c>
      <c r="O1220" t="s">
        <v>42136</v>
      </c>
      <c r="P1220" t="s">
        <v>42075</v>
      </c>
      <c r="Q1220" t="s">
        <v>42120</v>
      </c>
      <c r="R1220" s="150" t="s">
        <v>42051</v>
      </c>
      <c r="S1220" s="150" t="s">
        <v>12065</v>
      </c>
      <c r="T1220" t="s">
        <v>35613</v>
      </c>
    </row>
    <row r="1221">
      <c r="A1221" s="144" t="s">
        <v>35643</v>
      </c>
      <c r="B1221" s="144" t="s">
        <v>9226</v>
      </c>
      <c r="C1221" s="144" t="s">
        <v>22528</v>
      </c>
      <c r="D1221" s="144" t="s">
        <v>936</v>
      </c>
      <c r="E1221" s="144" t="s">
        <v>32420</v>
      </c>
      <c r="G1221" s="147" t="s">
        <v>32225</v>
      </c>
      <c r="H1221" s="147" t="s">
        <v>35644</v>
      </c>
      <c r="I1221" s="144" t="s">
        <v>219</v>
      </c>
      <c r="J1221" s="148">
        <v>3.5</v>
      </c>
      <c r="K1221" s="149"/>
      <c r="L1221" s="144"/>
      <c r="M1221" t="s">
        <v>35645</v>
      </c>
      <c r="N1221" t="s">
        <v>42066</v>
      </c>
      <c r="O1221" t="s">
        <v>42037</v>
      </c>
      <c r="P1221" t="s">
        <v>42140</v>
      </c>
      <c r="Q1221" t="s">
        <v>42148</v>
      </c>
      <c r="R1221" s="150" t="s">
        <v>42055</v>
      </c>
      <c r="S1221" s="150" t="s">
        <v>42029</v>
      </c>
      <c r="T1221" t="s">
        <v>35655</v>
      </c>
    </row>
    <row r="1222">
      <c r="A1222" s="144" t="s">
        <v>35671</v>
      </c>
      <c r="B1222" s="144" t="s">
        <v>9226</v>
      </c>
      <c r="C1222" s="144" t="s">
        <v>35672</v>
      </c>
      <c r="D1222" s="144" t="s">
        <v>936</v>
      </c>
      <c r="E1222" s="144" t="s">
        <v>32420</v>
      </c>
      <c r="G1222" s="147" t="s">
        <v>32225</v>
      </c>
      <c r="H1222" s="147" t="s">
        <v>35673</v>
      </c>
      <c r="I1222" s="144" t="s">
        <v>49</v>
      </c>
      <c r="J1222" s="148">
        <v>3.38</v>
      </c>
      <c r="K1222" s="149"/>
      <c r="L1222" s="144"/>
      <c r="M1222" t="s">
        <v>35674</v>
      </c>
      <c r="N1222" t="s">
        <v>86</v>
      </c>
      <c r="O1222" t="s">
        <v>86</v>
      </c>
      <c r="P1222" t="s">
        <v>86</v>
      </c>
      <c r="Q1222" t="s">
        <v>86</v>
      </c>
      <c r="R1222" s="150" t="s">
        <v>86</v>
      </c>
      <c r="S1222" s="150" t="s">
        <v>86</v>
      </c>
      <c r="T1222" t="s">
        <v>35682</v>
      </c>
    </row>
    <row r="1223">
      <c r="A1223" s="144" t="s">
        <v>35698</v>
      </c>
      <c r="B1223" s="144" t="s">
        <v>9226</v>
      </c>
      <c r="C1223" s="144" t="s">
        <v>35699</v>
      </c>
      <c r="D1223" s="144" t="s">
        <v>936</v>
      </c>
      <c r="E1223" s="144" t="s">
        <v>32420</v>
      </c>
      <c r="G1223" s="147" t="s">
        <v>32225</v>
      </c>
      <c r="H1223" s="147" t="s">
        <v>35700</v>
      </c>
      <c r="I1223" s="144" t="s">
        <v>49</v>
      </c>
      <c r="J1223" s="148">
        <v>3.48</v>
      </c>
      <c r="K1223" s="149"/>
      <c r="L1223" s="144"/>
      <c r="M1223" t="s">
        <v>35701</v>
      </c>
      <c r="N1223" t="s">
        <v>42066</v>
      </c>
      <c r="O1223" t="s">
        <v>42031</v>
      </c>
      <c r="P1223" t="s">
        <v>42015</v>
      </c>
      <c r="Q1223" t="s">
        <v>42031</v>
      </c>
      <c r="R1223" s="150" t="s">
        <v>2445</v>
      </c>
      <c r="S1223" s="150" t="s">
        <v>8552</v>
      </c>
      <c r="T1223" t="s">
        <v>35709</v>
      </c>
    </row>
    <row r="1224">
      <c r="A1224" s="144" t="s">
        <v>35721</v>
      </c>
      <c r="B1224" s="144" t="s">
        <v>9226</v>
      </c>
      <c r="C1224" s="144" t="s">
        <v>16841</v>
      </c>
      <c r="D1224" s="144" t="s">
        <v>936</v>
      </c>
      <c r="E1224" s="144" t="s">
        <v>32420</v>
      </c>
      <c r="G1224" s="147" t="s">
        <v>32225</v>
      </c>
      <c r="H1224" s="147" t="s">
        <v>35722</v>
      </c>
      <c r="I1224" s="144" t="s">
        <v>49</v>
      </c>
      <c r="J1224" s="148">
        <v>3.32</v>
      </c>
      <c r="K1224" s="149"/>
      <c r="L1224" s="144"/>
      <c r="M1224" t="s">
        <v>35723</v>
      </c>
      <c r="N1224" t="s">
        <v>42066</v>
      </c>
      <c r="O1224" t="s">
        <v>42053</v>
      </c>
      <c r="P1224" t="s">
        <v>42066</v>
      </c>
      <c r="Q1224" t="s">
        <v>42039</v>
      </c>
      <c r="R1224" s="150" t="s">
        <v>4025</v>
      </c>
      <c r="S1224" s="150" t="s">
        <v>12065</v>
      </c>
      <c r="T1224" t="s">
        <v>35732</v>
      </c>
    </row>
    <row r="1225">
      <c r="A1225" s="144" t="s">
        <v>35741</v>
      </c>
      <c r="B1225" s="144" t="s">
        <v>9226</v>
      </c>
      <c r="C1225" s="144" t="s">
        <v>9227</v>
      </c>
      <c r="D1225" s="144" t="s">
        <v>936</v>
      </c>
      <c r="E1225" s="144" t="s">
        <v>32420</v>
      </c>
      <c r="G1225" s="147" t="s">
        <v>32225</v>
      </c>
      <c r="H1225" s="147" t="s">
        <v>35742</v>
      </c>
      <c r="I1225" s="144" t="s">
        <v>17058</v>
      </c>
      <c r="J1225" s="148">
        <v>3.25</v>
      </c>
      <c r="K1225" s="149"/>
      <c r="L1225" s="144"/>
      <c r="M1225" t="s">
        <v>35743</v>
      </c>
      <c r="N1225" t="s">
        <v>86</v>
      </c>
      <c r="O1225" t="s">
        <v>86</v>
      </c>
      <c r="P1225" t="s">
        <v>86</v>
      </c>
      <c r="Q1225" t="s">
        <v>86</v>
      </c>
      <c r="R1225" s="150" t="s">
        <v>86</v>
      </c>
      <c r="S1225" s="150" t="s">
        <v>86</v>
      </c>
      <c r="T1225" t="s">
        <v>3244</v>
      </c>
    </row>
    <row r="1226">
      <c r="A1226" s="144" t="s">
        <v>35754</v>
      </c>
      <c r="B1226" s="144" t="s">
        <v>9324</v>
      </c>
      <c r="C1226" s="144" t="s">
        <v>35755</v>
      </c>
      <c r="D1226" s="144" t="s">
        <v>2304</v>
      </c>
      <c r="E1226" s="144" t="s">
        <v>27415</v>
      </c>
      <c r="G1226" s="147" t="s">
        <v>32225</v>
      </c>
      <c r="H1226" s="147" t="s">
        <v>35756</v>
      </c>
      <c r="I1226" s="144" t="s">
        <v>49</v>
      </c>
      <c r="J1226" s="148" t="s">
        <v>33223</v>
      </c>
      <c r="K1226" s="149"/>
      <c r="L1226" s="144"/>
      <c r="M1226" t="s">
        <v>35757</v>
      </c>
      <c r="N1226" t="s">
        <v>86</v>
      </c>
      <c r="O1226" t="s">
        <v>86</v>
      </c>
      <c r="P1226" t="s">
        <v>86</v>
      </c>
      <c r="Q1226" t="s">
        <v>86</v>
      </c>
      <c r="R1226" s="150" t="s">
        <v>86</v>
      </c>
      <c r="S1226" s="150" t="s">
        <v>86</v>
      </c>
      <c r="T1226" t="s">
        <v>26965</v>
      </c>
    </row>
    <row r="1227">
      <c r="A1227" s="144" t="s">
        <v>35772</v>
      </c>
      <c r="B1227" s="144" t="s">
        <v>9870</v>
      </c>
      <c r="C1227" s="144" t="s">
        <v>6561</v>
      </c>
      <c r="D1227" s="144" t="s">
        <v>46</v>
      </c>
      <c r="E1227" s="144" t="s">
        <v>32758</v>
      </c>
      <c r="G1227" s="147" t="s">
        <v>32225</v>
      </c>
      <c r="H1227" s="147" t="s">
        <v>35773</v>
      </c>
      <c r="I1227" s="144" t="s">
        <v>2373</v>
      </c>
      <c r="J1227" s="148">
        <v>3.72</v>
      </c>
      <c r="K1227" s="149"/>
      <c r="L1227" s="144"/>
      <c r="M1227" t="s">
        <v>35774</v>
      </c>
      <c r="N1227" t="s">
        <v>42048</v>
      </c>
      <c r="O1227" t="s">
        <v>42040</v>
      </c>
      <c r="P1227" t="s">
        <v>42116</v>
      </c>
      <c r="Q1227" t="s">
        <v>42015</v>
      </c>
      <c r="R1227" s="150" t="s">
        <v>42055</v>
      </c>
      <c r="S1227" s="150" t="s">
        <v>2445</v>
      </c>
      <c r="T1227" t="s">
        <v>35782</v>
      </c>
    </row>
    <row r="1228">
      <c r="A1228" s="144" t="s">
        <v>35788</v>
      </c>
      <c r="B1228" s="144" t="s">
        <v>9870</v>
      </c>
      <c r="C1228" s="144" t="s">
        <v>6561</v>
      </c>
      <c r="D1228" s="144" t="s">
        <v>46</v>
      </c>
      <c r="E1228" s="144" t="s">
        <v>32758</v>
      </c>
      <c r="G1228" s="147" t="s">
        <v>32225</v>
      </c>
      <c r="H1228" s="147" t="s">
        <v>35789</v>
      </c>
      <c r="I1228" s="144" t="s">
        <v>49</v>
      </c>
      <c r="J1228" s="148">
        <v>3.65</v>
      </c>
      <c r="K1228" s="149"/>
      <c r="L1228" s="144"/>
      <c r="M1228" t="s">
        <v>35790</v>
      </c>
      <c r="N1228" t="s">
        <v>42038</v>
      </c>
      <c r="O1228" t="s">
        <v>42021</v>
      </c>
      <c r="P1228" t="s">
        <v>42034</v>
      </c>
      <c r="Q1228" t="s">
        <v>42049</v>
      </c>
      <c r="R1228" s="150" t="s">
        <v>42055</v>
      </c>
      <c r="S1228" s="150" t="s">
        <v>42029</v>
      </c>
      <c r="T1228" t="s">
        <v>35797</v>
      </c>
    </row>
    <row r="1229">
      <c r="A1229" s="144" t="s">
        <v>35808</v>
      </c>
      <c r="B1229" s="144" t="s">
        <v>9870</v>
      </c>
      <c r="C1229" s="144" t="s">
        <v>31940</v>
      </c>
      <c r="D1229" s="144" t="s">
        <v>46</v>
      </c>
      <c r="E1229" s="144" t="s">
        <v>27415</v>
      </c>
      <c r="G1229" s="147" t="s">
        <v>32225</v>
      </c>
      <c r="H1229" s="147" t="s">
        <v>35809</v>
      </c>
      <c r="I1229" s="144" t="s">
        <v>219</v>
      </c>
      <c r="J1229" s="148">
        <v>2.57</v>
      </c>
      <c r="K1229" s="149"/>
      <c r="L1229" s="144"/>
      <c r="M1229" t="s">
        <v>35810</v>
      </c>
      <c r="N1229" t="s">
        <v>86</v>
      </c>
      <c r="O1229" t="s">
        <v>86</v>
      </c>
      <c r="P1229" t="s">
        <v>86</v>
      </c>
      <c r="Q1229" t="s">
        <v>86</v>
      </c>
      <c r="R1229" s="150" t="s">
        <v>86</v>
      </c>
      <c r="S1229" s="150" t="s">
        <v>86</v>
      </c>
      <c r="T1229" t="s">
        <v>35818</v>
      </c>
    </row>
    <row r="1230">
      <c r="A1230" s="144" t="s">
        <v>35820</v>
      </c>
      <c r="B1230" s="144" t="s">
        <v>9870</v>
      </c>
      <c r="C1230" s="144" t="s">
        <v>10140</v>
      </c>
      <c r="D1230" s="144" t="s">
        <v>46</v>
      </c>
      <c r="E1230" s="144" t="s">
        <v>35821</v>
      </c>
      <c r="G1230" s="147" t="s">
        <v>32225</v>
      </c>
      <c r="H1230" s="147" t="s">
        <v>35822</v>
      </c>
      <c r="I1230" s="144" t="s">
        <v>2373</v>
      </c>
      <c r="J1230" s="148" t="s">
        <v>35823</v>
      </c>
      <c r="K1230" s="149"/>
      <c r="L1230" s="144"/>
      <c r="M1230" t="s">
        <v>35824</v>
      </c>
      <c r="N1230" t="s">
        <v>42096</v>
      </c>
      <c r="O1230" t="s">
        <v>42034</v>
      </c>
      <c r="P1230" t="s">
        <v>42096</v>
      </c>
      <c r="Q1230" t="s">
        <v>42066</v>
      </c>
      <c r="R1230" s="150" t="s">
        <v>42051</v>
      </c>
      <c r="S1230" s="150" t="s">
        <v>2445</v>
      </c>
      <c r="T1230" t="s">
        <v>49</v>
      </c>
    </row>
    <row r="1231">
      <c r="A1231" s="144" t="s">
        <v>35839</v>
      </c>
      <c r="B1231" s="144" t="s">
        <v>9870</v>
      </c>
      <c r="C1231" s="144" t="s">
        <v>35840</v>
      </c>
      <c r="D1231" s="144" t="s">
        <v>46</v>
      </c>
      <c r="E1231" s="144" t="s">
        <v>27415</v>
      </c>
      <c r="G1231" s="147" t="s">
        <v>32225</v>
      </c>
      <c r="H1231" s="147" t="s">
        <v>35841</v>
      </c>
      <c r="I1231" s="144" t="s">
        <v>16627</v>
      </c>
      <c r="J1231" s="148">
        <v>2.0</v>
      </c>
      <c r="K1231" s="149"/>
      <c r="L1231" s="144"/>
      <c r="M1231" t="s">
        <v>35842</v>
      </c>
      <c r="N1231" t="s">
        <v>86</v>
      </c>
      <c r="O1231" t="s">
        <v>86</v>
      </c>
      <c r="P1231" t="s">
        <v>86</v>
      </c>
      <c r="Q1231" t="s">
        <v>86</v>
      </c>
      <c r="R1231" s="150" t="s">
        <v>86</v>
      </c>
      <c r="S1231" s="150" t="s">
        <v>86</v>
      </c>
      <c r="T1231" t="s">
        <v>27492</v>
      </c>
    </row>
    <row r="1232">
      <c r="A1232" s="144" t="s">
        <v>35850</v>
      </c>
      <c r="B1232" s="144" t="s">
        <v>10221</v>
      </c>
      <c r="C1232" s="144" t="s">
        <v>1400</v>
      </c>
      <c r="D1232" s="144" t="s">
        <v>3309</v>
      </c>
      <c r="E1232" s="144" t="s">
        <v>34939</v>
      </c>
      <c r="G1232" s="147" t="s">
        <v>32225</v>
      </c>
      <c r="H1232" s="147" t="s">
        <v>35851</v>
      </c>
      <c r="I1232" s="144" t="s">
        <v>49</v>
      </c>
      <c r="J1232" s="148">
        <v>3.21</v>
      </c>
      <c r="K1232" s="149"/>
      <c r="L1232" s="144"/>
      <c r="M1232" t="s">
        <v>35852</v>
      </c>
      <c r="N1232" t="s">
        <v>42015</v>
      </c>
      <c r="O1232" t="s">
        <v>42037</v>
      </c>
      <c r="P1232" t="s">
        <v>42052</v>
      </c>
      <c r="Q1232" t="s">
        <v>42039</v>
      </c>
      <c r="R1232" s="150" t="s">
        <v>42041</v>
      </c>
      <c r="S1232" s="150" t="s">
        <v>2010</v>
      </c>
      <c r="T1232" t="s">
        <v>35861</v>
      </c>
    </row>
    <row r="1233">
      <c r="A1233" s="144" t="s">
        <v>35885</v>
      </c>
      <c r="B1233" s="144" t="s">
        <v>10221</v>
      </c>
      <c r="C1233" s="144" t="s">
        <v>2476</v>
      </c>
      <c r="D1233" s="144" t="s">
        <v>3309</v>
      </c>
      <c r="E1233" s="144" t="s">
        <v>33411</v>
      </c>
      <c r="G1233" s="147" t="s">
        <v>32225</v>
      </c>
      <c r="H1233" s="147" t="s">
        <v>35886</v>
      </c>
      <c r="I1233" s="144" t="s">
        <v>2373</v>
      </c>
      <c r="J1233" s="148">
        <v>3.36</v>
      </c>
      <c r="K1233" s="149"/>
      <c r="L1233" s="144"/>
      <c r="M1233" t="s">
        <v>35887</v>
      </c>
      <c r="N1233" t="s">
        <v>42034</v>
      </c>
      <c r="O1233" t="s">
        <v>42023</v>
      </c>
      <c r="P1233" t="s">
        <v>42066</v>
      </c>
      <c r="Q1233" t="s">
        <v>42028</v>
      </c>
      <c r="R1233" s="150" t="s">
        <v>4025</v>
      </c>
      <c r="S1233" s="150" t="s">
        <v>12032</v>
      </c>
      <c r="T1233" t="s">
        <v>35896</v>
      </c>
    </row>
    <row r="1234">
      <c r="A1234" s="144" t="s">
        <v>35916</v>
      </c>
      <c r="B1234" s="144" t="s">
        <v>10221</v>
      </c>
      <c r="C1234" s="144" t="s">
        <v>35917</v>
      </c>
      <c r="D1234" s="144" t="s">
        <v>3309</v>
      </c>
      <c r="E1234" s="144" t="s">
        <v>33411</v>
      </c>
      <c r="G1234" s="147" t="s">
        <v>32225</v>
      </c>
      <c r="H1234" s="147" t="s">
        <v>35918</v>
      </c>
      <c r="I1234" s="144" t="s">
        <v>1330</v>
      </c>
      <c r="J1234" s="148">
        <v>3.37</v>
      </c>
      <c r="K1234" s="149"/>
      <c r="L1234" s="144"/>
      <c r="M1234" t="s">
        <v>35919</v>
      </c>
      <c r="N1234" t="s">
        <v>86</v>
      </c>
      <c r="O1234" t="s">
        <v>86</v>
      </c>
      <c r="P1234" t="s">
        <v>86</v>
      </c>
      <c r="Q1234" t="s">
        <v>86</v>
      </c>
      <c r="R1234" s="150" t="s">
        <v>42055</v>
      </c>
      <c r="S1234" s="150" t="s">
        <v>42054</v>
      </c>
      <c r="T1234" t="s">
        <v>35929</v>
      </c>
    </row>
    <row r="1235">
      <c r="A1235" s="144" t="s">
        <v>35938</v>
      </c>
      <c r="B1235" s="144" t="s">
        <v>10308</v>
      </c>
      <c r="C1235" s="144" t="s">
        <v>2462</v>
      </c>
      <c r="D1235" s="144" t="s">
        <v>46</v>
      </c>
      <c r="E1235" s="144" t="s">
        <v>14738</v>
      </c>
      <c r="G1235" s="147" t="s">
        <v>32225</v>
      </c>
      <c r="H1235" s="147" t="s">
        <v>35939</v>
      </c>
      <c r="I1235" s="144" t="s">
        <v>35940</v>
      </c>
      <c r="J1235" s="148">
        <v>3.05</v>
      </c>
      <c r="K1235" s="149"/>
      <c r="L1235" s="144"/>
      <c r="M1235" t="s">
        <v>35941</v>
      </c>
      <c r="N1235" t="s">
        <v>42050</v>
      </c>
      <c r="O1235" t="s">
        <v>42092</v>
      </c>
      <c r="P1235" t="s">
        <v>42050</v>
      </c>
      <c r="Q1235" t="s">
        <v>42028</v>
      </c>
      <c r="R1235" s="150" t="s">
        <v>42051</v>
      </c>
      <c r="S1235" s="150" t="s">
        <v>1489</v>
      </c>
      <c r="T1235" t="s">
        <v>35950</v>
      </c>
    </row>
    <row r="1236">
      <c r="A1236" s="144" t="s">
        <v>35952</v>
      </c>
      <c r="B1236" s="144" t="s">
        <v>10308</v>
      </c>
      <c r="C1236" s="144" t="s">
        <v>8905</v>
      </c>
      <c r="D1236" s="144" t="s">
        <v>46</v>
      </c>
      <c r="E1236" s="144" t="s">
        <v>32758</v>
      </c>
      <c r="G1236" s="147" t="s">
        <v>32225</v>
      </c>
      <c r="H1236" s="147" t="s">
        <v>35953</v>
      </c>
      <c r="I1236" s="144" t="s">
        <v>10346</v>
      </c>
      <c r="J1236" s="148">
        <v>3.53</v>
      </c>
      <c r="K1236" s="149"/>
      <c r="L1236" s="144"/>
      <c r="M1236" t="s">
        <v>35954</v>
      </c>
      <c r="N1236" t="s">
        <v>86</v>
      </c>
      <c r="O1236" t="s">
        <v>86</v>
      </c>
      <c r="P1236" t="s">
        <v>86</v>
      </c>
      <c r="Q1236" t="s">
        <v>86</v>
      </c>
      <c r="R1236" s="150" t="s">
        <v>86</v>
      </c>
      <c r="S1236" s="150" t="s">
        <v>86</v>
      </c>
      <c r="T1236" t="s">
        <v>5798</v>
      </c>
    </row>
    <row r="1237">
      <c r="A1237" s="144" t="s">
        <v>35964</v>
      </c>
      <c r="B1237" s="144" t="s">
        <v>10308</v>
      </c>
      <c r="C1237" s="144" t="s">
        <v>14409</v>
      </c>
      <c r="D1237" s="144" t="s">
        <v>46</v>
      </c>
      <c r="E1237" s="144" t="s">
        <v>14738</v>
      </c>
      <c r="G1237" s="147" t="s">
        <v>32225</v>
      </c>
      <c r="H1237" s="147" t="s">
        <v>35965</v>
      </c>
      <c r="I1237" s="144" t="s">
        <v>49</v>
      </c>
      <c r="J1237" s="148">
        <v>3.3</v>
      </c>
      <c r="K1237" s="149"/>
      <c r="L1237" s="144"/>
      <c r="M1237" t="s">
        <v>35966</v>
      </c>
      <c r="N1237" t="s">
        <v>86</v>
      </c>
      <c r="O1237" t="s">
        <v>86</v>
      </c>
      <c r="P1237" t="s">
        <v>86</v>
      </c>
      <c r="Q1237" t="s">
        <v>86</v>
      </c>
      <c r="R1237" s="150" t="s">
        <v>86</v>
      </c>
      <c r="S1237" s="150" t="s">
        <v>86</v>
      </c>
      <c r="T1237" t="s">
        <v>839</v>
      </c>
    </row>
    <row r="1238">
      <c r="A1238" s="144" t="s">
        <v>35987</v>
      </c>
      <c r="B1238" s="144" t="s">
        <v>10308</v>
      </c>
      <c r="C1238" s="144" t="s">
        <v>4809</v>
      </c>
      <c r="D1238" s="144" t="s">
        <v>46</v>
      </c>
      <c r="E1238" s="144" t="s">
        <v>14738</v>
      </c>
      <c r="G1238" s="147" t="s">
        <v>32225</v>
      </c>
      <c r="H1238" s="147" t="s">
        <v>35988</v>
      </c>
      <c r="I1238" s="144" t="s">
        <v>1297</v>
      </c>
      <c r="J1238" s="148">
        <v>3.64</v>
      </c>
      <c r="K1238" s="149"/>
      <c r="L1238" s="144"/>
      <c r="M1238" t="s">
        <v>35989</v>
      </c>
      <c r="N1238" t="s">
        <v>42107</v>
      </c>
      <c r="O1238" t="s">
        <v>42022</v>
      </c>
      <c r="P1238" t="s">
        <v>42140</v>
      </c>
      <c r="Q1238" t="s">
        <v>42053</v>
      </c>
      <c r="R1238" s="150" t="s">
        <v>1489</v>
      </c>
      <c r="S1238" s="150" t="s">
        <v>8552</v>
      </c>
      <c r="T1238" t="s">
        <v>36001</v>
      </c>
    </row>
    <row r="1239">
      <c r="A1239" s="144" t="s">
        <v>36003</v>
      </c>
      <c r="B1239" s="144" t="s">
        <v>10308</v>
      </c>
      <c r="C1239" s="144" t="s">
        <v>36004</v>
      </c>
      <c r="D1239" s="144" t="s">
        <v>46</v>
      </c>
      <c r="E1239" s="144" t="s">
        <v>32758</v>
      </c>
      <c r="G1239" s="147" t="s">
        <v>32225</v>
      </c>
      <c r="H1239" s="147" t="s">
        <v>36005</v>
      </c>
      <c r="I1239" s="144" t="s">
        <v>10730</v>
      </c>
      <c r="J1239" s="148">
        <v>3.77</v>
      </c>
      <c r="K1239" s="149"/>
      <c r="L1239" s="144"/>
      <c r="M1239" t="s">
        <v>36006</v>
      </c>
      <c r="N1239" t="s">
        <v>86</v>
      </c>
      <c r="O1239" t="s">
        <v>86</v>
      </c>
      <c r="P1239" t="s">
        <v>86</v>
      </c>
      <c r="Q1239" t="s">
        <v>86</v>
      </c>
      <c r="R1239" s="150" t="s">
        <v>86</v>
      </c>
      <c r="S1239" s="150" t="s">
        <v>86</v>
      </c>
      <c r="T1239" t="s">
        <v>18401</v>
      </c>
    </row>
    <row r="1240">
      <c r="A1240" s="144" t="s">
        <v>36028</v>
      </c>
      <c r="B1240" s="144" t="s">
        <v>10308</v>
      </c>
      <c r="C1240" s="144" t="s">
        <v>3089</v>
      </c>
      <c r="D1240" s="144" t="s">
        <v>46</v>
      </c>
      <c r="E1240" s="144" t="s">
        <v>32758</v>
      </c>
      <c r="G1240" s="147" t="s">
        <v>32225</v>
      </c>
      <c r="H1240" s="147" t="s">
        <v>36029</v>
      </c>
      <c r="I1240" s="144" t="s">
        <v>2373</v>
      </c>
      <c r="J1240" s="148">
        <v>3.28</v>
      </c>
      <c r="K1240" s="149"/>
      <c r="L1240" s="144"/>
      <c r="M1240" t="s">
        <v>36030</v>
      </c>
      <c r="N1240" t="s">
        <v>42026</v>
      </c>
      <c r="O1240" t="s">
        <v>42027</v>
      </c>
      <c r="P1240" t="s">
        <v>42012</v>
      </c>
      <c r="Q1240" t="s">
        <v>42027</v>
      </c>
      <c r="R1240" s="150" t="s">
        <v>42041</v>
      </c>
      <c r="S1240" s="150" t="s">
        <v>12065</v>
      </c>
      <c r="T1240" t="s">
        <v>36039</v>
      </c>
    </row>
    <row r="1241">
      <c r="A1241" s="144" t="s">
        <v>36044</v>
      </c>
      <c r="B1241" s="144" t="s">
        <v>10308</v>
      </c>
      <c r="C1241" s="144" t="s">
        <v>36045</v>
      </c>
      <c r="D1241" s="144" t="s">
        <v>46</v>
      </c>
      <c r="E1241" s="144" t="s">
        <v>14738</v>
      </c>
      <c r="G1241" s="147" t="s">
        <v>32225</v>
      </c>
      <c r="H1241" s="147" t="s">
        <v>36046</v>
      </c>
      <c r="I1241" s="144" t="s">
        <v>2373</v>
      </c>
      <c r="J1241" s="148">
        <v>3.96</v>
      </c>
      <c r="K1241" s="149"/>
      <c r="L1241" s="144"/>
      <c r="M1241" t="s">
        <v>36047</v>
      </c>
      <c r="N1241" t="s">
        <v>42045</v>
      </c>
      <c r="O1241" t="s">
        <v>42118</v>
      </c>
      <c r="P1241" t="s">
        <v>42034</v>
      </c>
      <c r="Q1241" t="s">
        <v>42049</v>
      </c>
      <c r="R1241" s="150" t="s">
        <v>42055</v>
      </c>
      <c r="S1241" s="150" t="s">
        <v>12032</v>
      </c>
      <c r="T1241" t="s">
        <v>36055</v>
      </c>
    </row>
    <row r="1242">
      <c r="A1242" s="144" t="s">
        <v>36065</v>
      </c>
      <c r="B1242" s="144" t="s">
        <v>10600</v>
      </c>
      <c r="C1242" s="144" t="s">
        <v>1765</v>
      </c>
      <c r="D1242" s="144" t="s">
        <v>462</v>
      </c>
      <c r="E1242" s="144" t="s">
        <v>36066</v>
      </c>
      <c r="G1242" s="147" t="s">
        <v>32225</v>
      </c>
      <c r="H1242" s="147" t="s">
        <v>36067</v>
      </c>
      <c r="I1242" s="144" t="s">
        <v>36068</v>
      </c>
      <c r="J1242" s="148">
        <v>3.07</v>
      </c>
      <c r="K1242" s="149"/>
      <c r="L1242" s="144"/>
      <c r="M1242" t="s">
        <v>36069</v>
      </c>
      <c r="N1242" t="s">
        <v>42014</v>
      </c>
      <c r="O1242" t="s">
        <v>42066</v>
      </c>
      <c r="P1242" t="s">
        <v>42068</v>
      </c>
      <c r="Q1242" t="s">
        <v>42066</v>
      </c>
      <c r="R1242" s="150" t="s">
        <v>7329</v>
      </c>
      <c r="S1242" s="150" t="s">
        <v>42055</v>
      </c>
      <c r="T1242" t="s">
        <v>36082</v>
      </c>
    </row>
    <row r="1243">
      <c r="A1243" s="144" t="s">
        <v>36084</v>
      </c>
      <c r="B1243" s="144" t="s">
        <v>10600</v>
      </c>
      <c r="C1243" s="144" t="s">
        <v>79</v>
      </c>
      <c r="D1243" s="144" t="s">
        <v>462</v>
      </c>
      <c r="E1243" s="144" t="s">
        <v>36066</v>
      </c>
      <c r="G1243" s="147" t="s">
        <v>32225</v>
      </c>
      <c r="H1243" s="147" t="s">
        <v>36085</v>
      </c>
      <c r="I1243" s="144" t="s">
        <v>11052</v>
      </c>
      <c r="J1243" s="148">
        <v>2.77</v>
      </c>
      <c r="K1243" s="149"/>
      <c r="L1243" s="144"/>
      <c r="M1243" t="s">
        <v>36086</v>
      </c>
      <c r="N1243" t="s">
        <v>86</v>
      </c>
      <c r="O1243" t="s">
        <v>86</v>
      </c>
      <c r="P1243" t="s">
        <v>86</v>
      </c>
      <c r="Q1243" t="s">
        <v>86</v>
      </c>
      <c r="R1243" s="150" t="s">
        <v>86</v>
      </c>
      <c r="S1243" s="150" t="s">
        <v>86</v>
      </c>
    </row>
    <row r="1244">
      <c r="A1244" s="144" t="s">
        <v>36099</v>
      </c>
      <c r="B1244" s="144" t="s">
        <v>10600</v>
      </c>
      <c r="C1244" s="144" t="s">
        <v>36100</v>
      </c>
      <c r="D1244" s="144" t="s">
        <v>462</v>
      </c>
      <c r="E1244" s="144" t="s">
        <v>32363</v>
      </c>
      <c r="G1244" s="147" t="s">
        <v>32225</v>
      </c>
      <c r="H1244" s="147" t="s">
        <v>36101</v>
      </c>
      <c r="I1244" s="144" t="s">
        <v>13396</v>
      </c>
      <c r="J1244" s="148">
        <v>3.2</v>
      </c>
      <c r="K1244" s="149"/>
      <c r="L1244" s="144"/>
      <c r="M1244" t="s">
        <v>36102</v>
      </c>
      <c r="N1244" t="s">
        <v>42048</v>
      </c>
      <c r="O1244" t="s">
        <v>42023</v>
      </c>
      <c r="P1244" t="s">
        <v>42048</v>
      </c>
      <c r="Q1244" t="s">
        <v>42040</v>
      </c>
      <c r="R1244" s="150" t="s">
        <v>42051</v>
      </c>
      <c r="S1244" s="150" t="s">
        <v>42054</v>
      </c>
      <c r="T1244" t="s">
        <v>22022</v>
      </c>
    </row>
    <row r="1245">
      <c r="A1245" s="144" t="s">
        <v>36120</v>
      </c>
      <c r="B1245" s="144" t="s">
        <v>10600</v>
      </c>
      <c r="C1245" s="144" t="s">
        <v>17448</v>
      </c>
      <c r="D1245" s="144" t="s">
        <v>462</v>
      </c>
      <c r="E1245" s="144" t="s">
        <v>36066</v>
      </c>
      <c r="G1245" s="147" t="s">
        <v>32225</v>
      </c>
      <c r="H1245" s="147" t="s">
        <v>36121</v>
      </c>
      <c r="I1245" s="144" t="s">
        <v>49</v>
      </c>
      <c r="J1245" s="148">
        <v>3.15</v>
      </c>
      <c r="K1245" s="149"/>
      <c r="L1245" s="144"/>
      <c r="M1245" t="s">
        <v>36122</v>
      </c>
      <c r="N1245" t="s">
        <v>86</v>
      </c>
      <c r="O1245" t="s">
        <v>86</v>
      </c>
      <c r="P1245" t="s">
        <v>86</v>
      </c>
      <c r="Q1245" t="s">
        <v>86</v>
      </c>
      <c r="R1245" s="150" t="s">
        <v>86</v>
      </c>
      <c r="S1245" s="150" t="s">
        <v>86</v>
      </c>
      <c r="T1245" t="s">
        <v>49</v>
      </c>
    </row>
    <row r="1246">
      <c r="A1246" s="144" t="s">
        <v>36139</v>
      </c>
      <c r="B1246" s="144" t="s">
        <v>10600</v>
      </c>
      <c r="C1246" s="144" t="s">
        <v>11488</v>
      </c>
      <c r="D1246" s="144" t="s">
        <v>462</v>
      </c>
      <c r="E1246" s="144" t="s">
        <v>36066</v>
      </c>
      <c r="G1246" s="147" t="s">
        <v>32225</v>
      </c>
      <c r="H1246" s="147" t="s">
        <v>36140</v>
      </c>
      <c r="I1246" s="144" t="s">
        <v>1330</v>
      </c>
      <c r="J1246" s="148">
        <v>3.45</v>
      </c>
      <c r="K1246" s="149"/>
      <c r="L1246" s="144"/>
      <c r="M1246" t="s">
        <v>36141</v>
      </c>
      <c r="N1246" t="s">
        <v>86</v>
      </c>
      <c r="O1246" t="s">
        <v>86</v>
      </c>
      <c r="P1246" t="s">
        <v>86</v>
      </c>
      <c r="Q1246" t="s">
        <v>86</v>
      </c>
      <c r="R1246" s="150" t="s">
        <v>2445</v>
      </c>
      <c r="S1246" s="150" t="s">
        <v>42029</v>
      </c>
      <c r="T1246" t="s">
        <v>36151</v>
      </c>
    </row>
    <row r="1247">
      <c r="A1247" s="144" t="s">
        <v>36153</v>
      </c>
      <c r="B1247" s="144" t="s">
        <v>10600</v>
      </c>
      <c r="C1247" s="144" t="s">
        <v>10884</v>
      </c>
      <c r="D1247" s="144" t="s">
        <v>462</v>
      </c>
      <c r="E1247" s="144" t="s">
        <v>36066</v>
      </c>
      <c r="G1247" s="147" t="s">
        <v>32225</v>
      </c>
      <c r="H1247" s="147" t="s">
        <v>36154</v>
      </c>
      <c r="I1247" s="144" t="s">
        <v>13931</v>
      </c>
      <c r="J1247" s="148">
        <v>2.6</v>
      </c>
      <c r="K1247" s="149"/>
      <c r="L1247" s="144"/>
      <c r="M1247" t="s">
        <v>36155</v>
      </c>
      <c r="N1247" t="s">
        <v>42158</v>
      </c>
      <c r="O1247" t="s">
        <v>42075</v>
      </c>
      <c r="P1247" t="s">
        <v>42012</v>
      </c>
      <c r="Q1247" t="s">
        <v>42013</v>
      </c>
      <c r="R1247" s="150" t="s">
        <v>7329</v>
      </c>
      <c r="S1247" s="150" t="s">
        <v>42055</v>
      </c>
      <c r="T1247" t="s">
        <v>36163</v>
      </c>
    </row>
    <row r="1248">
      <c r="A1248" s="144" t="s">
        <v>36167</v>
      </c>
      <c r="B1248" s="144" t="s">
        <v>10600</v>
      </c>
      <c r="C1248" s="144" t="s">
        <v>36168</v>
      </c>
      <c r="D1248" s="144" t="s">
        <v>462</v>
      </c>
      <c r="E1248" s="144" t="s">
        <v>36066</v>
      </c>
      <c r="G1248" s="147" t="s">
        <v>32225</v>
      </c>
      <c r="H1248" s="147" t="s">
        <v>36169</v>
      </c>
      <c r="I1248" s="144" t="s">
        <v>49</v>
      </c>
      <c r="J1248" s="148">
        <v>3.41</v>
      </c>
      <c r="K1248" s="149"/>
      <c r="L1248" s="144"/>
      <c r="M1248" t="s">
        <v>36170</v>
      </c>
      <c r="N1248" t="s">
        <v>42045</v>
      </c>
      <c r="O1248" t="s">
        <v>42049</v>
      </c>
      <c r="P1248" t="s">
        <v>42048</v>
      </c>
      <c r="Q1248" t="s">
        <v>42040</v>
      </c>
      <c r="R1248" s="150" t="s">
        <v>42055</v>
      </c>
      <c r="S1248" s="150" t="s">
        <v>12032</v>
      </c>
      <c r="T1248" t="s">
        <v>36178</v>
      </c>
    </row>
    <row r="1249">
      <c r="A1249" s="144" t="s">
        <v>36180</v>
      </c>
      <c r="B1249" s="144" t="s">
        <v>10600</v>
      </c>
      <c r="C1249" s="144" t="s">
        <v>11050</v>
      </c>
      <c r="D1249" s="144" t="s">
        <v>462</v>
      </c>
      <c r="E1249" s="144" t="s">
        <v>32363</v>
      </c>
      <c r="G1249" s="147" t="s">
        <v>32225</v>
      </c>
      <c r="H1249" s="147" t="s">
        <v>36181</v>
      </c>
      <c r="I1249" s="144" t="s">
        <v>2373</v>
      </c>
      <c r="J1249" s="148">
        <v>3.35</v>
      </c>
      <c r="K1249" s="149"/>
      <c r="L1249" s="144"/>
      <c r="M1249" t="s">
        <v>36182</v>
      </c>
      <c r="N1249" t="s">
        <v>42052</v>
      </c>
      <c r="O1249" t="s">
        <v>42039</v>
      </c>
      <c r="P1249" t="s">
        <v>42066</v>
      </c>
      <c r="Q1249" t="s">
        <v>42039</v>
      </c>
      <c r="R1249" s="150" t="s">
        <v>42041</v>
      </c>
      <c r="S1249" s="150" t="s">
        <v>12032</v>
      </c>
      <c r="T1249" t="s">
        <v>36191</v>
      </c>
    </row>
    <row r="1250">
      <c r="A1250" s="144" t="s">
        <v>36196</v>
      </c>
      <c r="B1250" s="144" t="s">
        <v>10600</v>
      </c>
      <c r="C1250" s="144" t="s">
        <v>36197</v>
      </c>
      <c r="D1250" s="144" t="s">
        <v>462</v>
      </c>
      <c r="E1250" s="144" t="s">
        <v>32363</v>
      </c>
      <c r="G1250" s="147" t="s">
        <v>32225</v>
      </c>
      <c r="H1250" s="147" t="s">
        <v>36198</v>
      </c>
      <c r="I1250" s="144" t="s">
        <v>49</v>
      </c>
      <c r="J1250" s="148">
        <v>3.15</v>
      </c>
      <c r="K1250" s="149"/>
      <c r="L1250" s="144"/>
      <c r="M1250" t="s">
        <v>36199</v>
      </c>
      <c r="N1250" t="s">
        <v>42070</v>
      </c>
      <c r="O1250" t="s">
        <v>42034</v>
      </c>
      <c r="P1250" t="s">
        <v>42046</v>
      </c>
      <c r="Q1250" t="s">
        <v>42052</v>
      </c>
      <c r="R1250" s="150" t="s">
        <v>42051</v>
      </c>
      <c r="S1250" s="150" t="s">
        <v>1489</v>
      </c>
      <c r="T1250" t="s">
        <v>36208</v>
      </c>
    </row>
    <row r="1251">
      <c r="A1251" s="144" t="s">
        <v>36210</v>
      </c>
      <c r="B1251" s="144" t="s">
        <v>10600</v>
      </c>
      <c r="C1251" s="144" t="s">
        <v>36211</v>
      </c>
      <c r="D1251" s="144" t="s">
        <v>462</v>
      </c>
      <c r="E1251" s="144" t="s">
        <v>32363</v>
      </c>
      <c r="G1251" s="147" t="s">
        <v>32225</v>
      </c>
      <c r="H1251" s="147" t="s">
        <v>36212</v>
      </c>
      <c r="I1251" s="144" t="s">
        <v>937</v>
      </c>
      <c r="J1251" s="148">
        <v>3.33</v>
      </c>
      <c r="K1251" s="149"/>
      <c r="L1251" s="144"/>
      <c r="M1251" t="s">
        <v>36213</v>
      </c>
      <c r="N1251" t="s">
        <v>42048</v>
      </c>
      <c r="O1251" t="s">
        <v>42040</v>
      </c>
      <c r="P1251" t="s">
        <v>42048</v>
      </c>
      <c r="Q1251" t="s">
        <v>42028</v>
      </c>
      <c r="R1251" s="150" t="s">
        <v>42051</v>
      </c>
      <c r="S1251" s="150" t="s">
        <v>12032</v>
      </c>
      <c r="T1251" t="s">
        <v>4228</v>
      </c>
    </row>
    <row r="1252">
      <c r="A1252" s="151" t="s">
        <v>36232</v>
      </c>
      <c r="B1252" s="144" t="s">
        <v>10600</v>
      </c>
      <c r="C1252" s="161" t="s">
        <v>1980</v>
      </c>
      <c r="D1252" s="154" t="s">
        <v>462</v>
      </c>
      <c r="E1252" s="144" t="s">
        <v>32409</v>
      </c>
      <c r="G1252" s="147" t="s">
        <v>32225</v>
      </c>
      <c r="H1252" s="153">
        <v>229887.0</v>
      </c>
      <c r="I1252" s="156" t="s">
        <v>2373</v>
      </c>
      <c r="J1252" s="148">
        <v>2.53</v>
      </c>
      <c r="K1252" s="149"/>
      <c r="L1252" s="163"/>
      <c r="M1252" t="s">
        <v>29143</v>
      </c>
      <c r="N1252" t="s">
        <v>86</v>
      </c>
      <c r="O1252" t="s">
        <v>86</v>
      </c>
      <c r="P1252" t="s">
        <v>86</v>
      </c>
      <c r="Q1252" t="s">
        <v>86</v>
      </c>
      <c r="R1252" s="150" t="s">
        <v>86</v>
      </c>
      <c r="S1252" s="150" t="s">
        <v>86</v>
      </c>
    </row>
    <row r="1253">
      <c r="A1253" s="144" t="s">
        <v>36244</v>
      </c>
      <c r="B1253" s="144" t="s">
        <v>36245</v>
      </c>
      <c r="C1253" s="144" t="s">
        <v>36246</v>
      </c>
      <c r="D1253" s="144" t="s">
        <v>36245</v>
      </c>
      <c r="E1253" s="144" t="s">
        <v>27415</v>
      </c>
      <c r="G1253" s="147" t="s">
        <v>32225</v>
      </c>
      <c r="H1253" s="147" t="s">
        <v>36247</v>
      </c>
      <c r="I1253" s="144" t="s">
        <v>49</v>
      </c>
      <c r="J1253" s="148">
        <v>3.18</v>
      </c>
      <c r="K1253" s="149"/>
      <c r="L1253" s="144"/>
      <c r="M1253" t="s">
        <v>36248</v>
      </c>
      <c r="N1253" t="s">
        <v>42012</v>
      </c>
      <c r="O1253" t="s">
        <v>42027</v>
      </c>
      <c r="P1253" t="s">
        <v>42178</v>
      </c>
      <c r="Q1253" t="s">
        <v>42066</v>
      </c>
      <c r="R1253" s="150" t="s">
        <v>7329</v>
      </c>
      <c r="S1253" s="150" t="s">
        <v>4025</v>
      </c>
      <c r="T1253" t="s">
        <v>36257</v>
      </c>
    </row>
    <row r="1254">
      <c r="A1254" s="144" t="s">
        <v>36259</v>
      </c>
      <c r="B1254" s="144" t="s">
        <v>11803</v>
      </c>
      <c r="C1254" s="144" t="s">
        <v>19011</v>
      </c>
      <c r="D1254" s="144" t="s">
        <v>2304</v>
      </c>
      <c r="E1254" s="144" t="s">
        <v>32758</v>
      </c>
      <c r="G1254" s="147" t="s">
        <v>32225</v>
      </c>
      <c r="H1254" s="147" t="s">
        <v>36260</v>
      </c>
      <c r="I1254" s="144" t="s">
        <v>219</v>
      </c>
      <c r="J1254" s="148">
        <v>3.11</v>
      </c>
      <c r="K1254" s="149"/>
      <c r="L1254" s="144"/>
      <c r="M1254" t="s">
        <v>36261</v>
      </c>
      <c r="N1254" t="s">
        <v>86</v>
      </c>
      <c r="O1254" t="s">
        <v>86</v>
      </c>
      <c r="P1254" t="s">
        <v>86</v>
      </c>
      <c r="Q1254" t="s">
        <v>86</v>
      </c>
      <c r="R1254" s="150" t="s">
        <v>86</v>
      </c>
      <c r="S1254" s="150" t="s">
        <v>86</v>
      </c>
      <c r="T1254" t="s">
        <v>36268</v>
      </c>
    </row>
    <row r="1255">
      <c r="A1255" s="144" t="s">
        <v>36273</v>
      </c>
      <c r="B1255" s="144" t="s">
        <v>10817</v>
      </c>
      <c r="C1255" s="144" t="s">
        <v>36274</v>
      </c>
      <c r="D1255" s="144" t="s">
        <v>936</v>
      </c>
      <c r="E1255" s="144" t="s">
        <v>32420</v>
      </c>
      <c r="G1255" s="147" t="s">
        <v>32225</v>
      </c>
      <c r="H1255" s="147" t="s">
        <v>36275</v>
      </c>
      <c r="I1255" s="144" t="s">
        <v>49</v>
      </c>
      <c r="J1255" s="148">
        <v>3.05</v>
      </c>
      <c r="K1255" s="149"/>
      <c r="L1255" s="144"/>
      <c r="M1255" t="s">
        <v>36276</v>
      </c>
      <c r="N1255" t="s">
        <v>42133</v>
      </c>
      <c r="O1255" t="s">
        <v>42053</v>
      </c>
      <c r="P1255" t="s">
        <v>42048</v>
      </c>
      <c r="Q1255" t="s">
        <v>42166</v>
      </c>
      <c r="R1255" s="150" t="s">
        <v>2445</v>
      </c>
      <c r="S1255" s="150" t="s">
        <v>1489</v>
      </c>
      <c r="T1255" t="s">
        <v>36286</v>
      </c>
    </row>
    <row r="1256">
      <c r="A1256" s="144" t="s">
        <v>36298</v>
      </c>
      <c r="B1256" s="144" t="s">
        <v>10817</v>
      </c>
      <c r="C1256" s="144" t="s">
        <v>21602</v>
      </c>
      <c r="D1256" s="144" t="s">
        <v>936</v>
      </c>
      <c r="E1256" s="144" t="s">
        <v>32420</v>
      </c>
      <c r="G1256" s="147" t="s">
        <v>32225</v>
      </c>
      <c r="H1256" s="147" t="s">
        <v>36299</v>
      </c>
      <c r="I1256" s="144" t="s">
        <v>13396</v>
      </c>
      <c r="J1256" s="148">
        <v>3.41</v>
      </c>
      <c r="K1256" s="149"/>
      <c r="L1256" s="144"/>
      <c r="M1256" t="s">
        <v>36300</v>
      </c>
      <c r="N1256" t="s">
        <v>42052</v>
      </c>
      <c r="O1256" t="s">
        <v>42053</v>
      </c>
      <c r="P1256" t="s">
        <v>42015</v>
      </c>
      <c r="Q1256" t="s">
        <v>42120</v>
      </c>
      <c r="R1256" s="150" t="s">
        <v>42041</v>
      </c>
      <c r="S1256" s="150" t="s">
        <v>12065</v>
      </c>
      <c r="T1256" t="s">
        <v>36308</v>
      </c>
    </row>
    <row r="1257">
      <c r="A1257" s="144" t="s">
        <v>36322</v>
      </c>
      <c r="B1257" s="144" t="s">
        <v>12414</v>
      </c>
      <c r="C1257" s="144" t="s">
        <v>36323</v>
      </c>
      <c r="D1257" s="144" t="s">
        <v>2304</v>
      </c>
      <c r="E1257" s="144" t="s">
        <v>17654</v>
      </c>
      <c r="G1257" s="147" t="s">
        <v>32225</v>
      </c>
      <c r="H1257" s="147" t="s">
        <v>36324</v>
      </c>
      <c r="I1257" s="144" t="s">
        <v>49</v>
      </c>
      <c r="J1257" s="148">
        <v>3.51</v>
      </c>
      <c r="K1257" s="149"/>
      <c r="L1257" s="144"/>
      <c r="M1257" t="s">
        <v>36325</v>
      </c>
      <c r="N1257" t="s">
        <v>42034</v>
      </c>
      <c r="O1257" t="s">
        <v>42023</v>
      </c>
      <c r="P1257" t="s">
        <v>42050</v>
      </c>
      <c r="Q1257" t="s">
        <v>42049</v>
      </c>
      <c r="R1257" s="150" t="s">
        <v>4025</v>
      </c>
      <c r="S1257" s="150" t="s">
        <v>12032</v>
      </c>
      <c r="T1257" t="s">
        <v>36335</v>
      </c>
    </row>
    <row r="1258">
      <c r="A1258" s="144" t="s">
        <v>36341</v>
      </c>
      <c r="B1258" s="144" t="s">
        <v>12461</v>
      </c>
      <c r="C1258" s="144" t="s">
        <v>28714</v>
      </c>
      <c r="D1258" s="144" t="s">
        <v>3309</v>
      </c>
      <c r="E1258" s="144" t="s">
        <v>32887</v>
      </c>
      <c r="G1258" s="147" t="s">
        <v>32225</v>
      </c>
      <c r="H1258" s="147" t="s">
        <v>36342</v>
      </c>
      <c r="I1258" s="144" t="s">
        <v>1330</v>
      </c>
      <c r="J1258" s="148">
        <v>3.51</v>
      </c>
      <c r="K1258" s="149"/>
      <c r="L1258" s="144"/>
      <c r="M1258" t="s">
        <v>36343</v>
      </c>
      <c r="N1258" t="s">
        <v>42013</v>
      </c>
      <c r="O1258" t="s">
        <v>42031</v>
      </c>
      <c r="P1258" t="s">
        <v>42038</v>
      </c>
      <c r="Q1258" t="s">
        <v>42023</v>
      </c>
      <c r="R1258" s="150" t="s">
        <v>2445</v>
      </c>
      <c r="S1258" s="150" t="s">
        <v>12065</v>
      </c>
      <c r="T1258" t="s">
        <v>14835</v>
      </c>
    </row>
    <row r="1259">
      <c r="G1259" s="165"/>
      <c r="H1259" s="165"/>
      <c r="K1259" s="149"/>
      <c r="R1259" s="150"/>
      <c r="S1259" s="150"/>
    </row>
    <row r="1260">
      <c r="G1260" s="165"/>
      <c r="H1260" s="165"/>
      <c r="K1260" s="149"/>
      <c r="R1260" s="150"/>
      <c r="S1260" s="150"/>
    </row>
    <row r="1261">
      <c r="G1261" s="165"/>
      <c r="H1261" s="165"/>
      <c r="K1261" s="149"/>
      <c r="R1261" s="150"/>
      <c r="S1261" s="150"/>
    </row>
    <row r="1262">
      <c r="G1262" s="165"/>
      <c r="H1262" s="165"/>
      <c r="K1262" s="149"/>
      <c r="R1262" s="150"/>
      <c r="S1262" s="150"/>
    </row>
    <row r="1263">
      <c r="G1263" s="165"/>
      <c r="H1263" s="165"/>
      <c r="K1263" s="149"/>
      <c r="R1263" s="150"/>
      <c r="S1263" s="150"/>
    </row>
    <row r="1264">
      <c r="G1264" s="165"/>
      <c r="H1264" s="165"/>
      <c r="K1264" s="149"/>
      <c r="R1264" s="150"/>
      <c r="S1264" s="150"/>
    </row>
    <row r="1265">
      <c r="G1265" s="165"/>
      <c r="H1265" s="165"/>
      <c r="K1265" s="149"/>
      <c r="R1265" s="150"/>
      <c r="S1265" s="150"/>
    </row>
    <row r="1266">
      <c r="G1266" s="165"/>
      <c r="H1266" s="165"/>
      <c r="K1266" s="149"/>
      <c r="R1266" s="150"/>
      <c r="S1266" s="150"/>
    </row>
    <row r="1267">
      <c r="G1267" s="165"/>
      <c r="H1267" s="165"/>
      <c r="K1267" s="149"/>
      <c r="R1267" s="150"/>
      <c r="S1267" s="150"/>
    </row>
    <row r="1268">
      <c r="G1268" s="165"/>
      <c r="H1268" s="165"/>
      <c r="K1268" s="149"/>
      <c r="R1268" s="150"/>
      <c r="S1268" s="150"/>
    </row>
    <row r="1269">
      <c r="G1269" s="165"/>
      <c r="H1269" s="165"/>
      <c r="K1269" s="149"/>
      <c r="R1269" s="150"/>
      <c r="S1269" s="150"/>
    </row>
    <row r="1270">
      <c r="G1270" s="165"/>
      <c r="H1270" s="165"/>
      <c r="K1270" s="149"/>
      <c r="R1270" s="150"/>
      <c r="S1270" s="150"/>
    </row>
    <row r="1271">
      <c r="G1271" s="165"/>
      <c r="H1271" s="165"/>
      <c r="K1271" s="149"/>
      <c r="R1271" s="150"/>
      <c r="S1271" s="150"/>
    </row>
    <row r="1272">
      <c r="G1272" s="165"/>
      <c r="H1272" s="165"/>
      <c r="K1272" s="149"/>
      <c r="R1272" s="150"/>
      <c r="S1272" s="150"/>
    </row>
    <row r="1273">
      <c r="G1273" s="165"/>
      <c r="H1273" s="165"/>
      <c r="K1273" s="149"/>
      <c r="R1273" s="150"/>
      <c r="S1273" s="150"/>
    </row>
    <row r="1274">
      <c r="G1274" s="165"/>
      <c r="H1274" s="165"/>
      <c r="K1274" s="149"/>
      <c r="R1274" s="150"/>
      <c r="S1274" s="150"/>
    </row>
    <row r="1275">
      <c r="G1275" s="165"/>
      <c r="H1275" s="165"/>
      <c r="K1275" s="149"/>
      <c r="R1275" s="150"/>
      <c r="S1275" s="150"/>
    </row>
    <row r="1276">
      <c r="G1276" s="165"/>
      <c r="H1276" s="165"/>
      <c r="K1276" s="149"/>
      <c r="R1276" s="150"/>
      <c r="S1276" s="150"/>
    </row>
    <row r="1277">
      <c r="G1277" s="165"/>
      <c r="H1277" s="165"/>
      <c r="K1277" s="149"/>
      <c r="R1277" s="150"/>
      <c r="S1277" s="150"/>
    </row>
    <row r="1278">
      <c r="G1278" s="165"/>
      <c r="H1278" s="165"/>
      <c r="K1278" s="149"/>
      <c r="R1278" s="150"/>
      <c r="S1278" s="150"/>
    </row>
    <row r="1279">
      <c r="G1279" s="165"/>
      <c r="H1279" s="165"/>
      <c r="K1279" s="149"/>
      <c r="R1279" s="150"/>
      <c r="S1279" s="150"/>
    </row>
    <row r="1280">
      <c r="G1280" s="165"/>
      <c r="H1280" s="165"/>
      <c r="K1280" s="149"/>
      <c r="R1280" s="150"/>
      <c r="S1280" s="150"/>
    </row>
    <row r="1281">
      <c r="G1281" s="165"/>
      <c r="H1281" s="165"/>
      <c r="K1281" s="149"/>
      <c r="R1281" s="150"/>
      <c r="S1281" s="150"/>
    </row>
    <row r="1282">
      <c r="G1282" s="165"/>
      <c r="H1282" s="165"/>
      <c r="K1282" s="149"/>
      <c r="R1282" s="150"/>
      <c r="S1282" s="150"/>
    </row>
    <row r="1283">
      <c r="G1283" s="165"/>
      <c r="H1283" s="165"/>
      <c r="K1283" s="149"/>
      <c r="R1283" s="150"/>
      <c r="S1283" s="150"/>
    </row>
    <row r="1284">
      <c r="G1284" s="165"/>
      <c r="H1284" s="165"/>
      <c r="K1284" s="149"/>
      <c r="R1284" s="150"/>
      <c r="S1284" s="150"/>
    </row>
    <row r="1285">
      <c r="G1285" s="165"/>
      <c r="H1285" s="165"/>
      <c r="K1285" s="149"/>
      <c r="R1285" s="150"/>
      <c r="S1285" s="150"/>
    </row>
    <row r="1286">
      <c r="G1286" s="165"/>
      <c r="H1286" s="165"/>
      <c r="K1286" s="149"/>
      <c r="R1286" s="150"/>
      <c r="S1286" s="150"/>
    </row>
    <row r="1287">
      <c r="G1287" s="165"/>
      <c r="H1287" s="165"/>
      <c r="K1287" s="149"/>
      <c r="R1287" s="150"/>
      <c r="S1287" s="150"/>
    </row>
    <row r="1288">
      <c r="G1288" s="165"/>
      <c r="H1288" s="165"/>
      <c r="K1288" s="149"/>
      <c r="R1288" s="150"/>
      <c r="S1288" s="150"/>
    </row>
    <row r="1289">
      <c r="G1289" s="165"/>
      <c r="H1289" s="165"/>
      <c r="K1289" s="149"/>
      <c r="R1289" s="150"/>
      <c r="S1289" s="150"/>
    </row>
    <row r="1290">
      <c r="G1290" s="165"/>
      <c r="H1290" s="165"/>
      <c r="K1290" s="149"/>
      <c r="R1290" s="150"/>
      <c r="S1290" s="150"/>
    </row>
    <row r="1291">
      <c r="G1291" s="165"/>
      <c r="H1291" s="165"/>
      <c r="K1291" s="149"/>
      <c r="R1291" s="150"/>
      <c r="S1291" s="150"/>
    </row>
    <row r="1292">
      <c r="G1292" s="165"/>
      <c r="H1292" s="165"/>
      <c r="K1292" s="149"/>
      <c r="R1292" s="150"/>
      <c r="S1292" s="150"/>
    </row>
    <row r="1293">
      <c r="G1293" s="165"/>
      <c r="H1293" s="165"/>
      <c r="K1293" s="149"/>
      <c r="R1293" s="150"/>
      <c r="S1293" s="150"/>
    </row>
    <row r="1294">
      <c r="G1294" s="165"/>
      <c r="H1294" s="165"/>
      <c r="K1294" s="149"/>
      <c r="R1294" s="150"/>
      <c r="S1294" s="150"/>
    </row>
    <row r="1295">
      <c r="G1295" s="165"/>
      <c r="H1295" s="165"/>
      <c r="K1295" s="149"/>
      <c r="R1295" s="150"/>
      <c r="S1295" s="150"/>
    </row>
    <row r="1296">
      <c r="G1296" s="165"/>
      <c r="H1296" s="165"/>
      <c r="K1296" s="149"/>
      <c r="R1296" s="150"/>
      <c r="S1296" s="150"/>
    </row>
    <row r="1297">
      <c r="G1297" s="165"/>
      <c r="H1297" s="165"/>
      <c r="K1297" s="149"/>
      <c r="R1297" s="150"/>
      <c r="S1297" s="150"/>
    </row>
    <row r="1298">
      <c r="G1298" s="165"/>
      <c r="H1298" s="165"/>
      <c r="K1298" s="149"/>
      <c r="R1298" s="150"/>
      <c r="S1298" s="150"/>
    </row>
    <row r="1299">
      <c r="G1299" s="165"/>
      <c r="H1299" s="165"/>
      <c r="K1299" s="149"/>
      <c r="R1299" s="150"/>
      <c r="S1299" s="150"/>
    </row>
    <row r="1300">
      <c r="G1300" s="165"/>
      <c r="H1300" s="165"/>
      <c r="K1300" s="149"/>
      <c r="R1300" s="150"/>
      <c r="S1300" s="150"/>
    </row>
    <row r="1301">
      <c r="G1301" s="165"/>
      <c r="H1301" s="165"/>
      <c r="K1301" s="149"/>
      <c r="R1301" s="150"/>
      <c r="S1301" s="150"/>
    </row>
    <row r="1302">
      <c r="G1302" s="165"/>
      <c r="H1302" s="165"/>
      <c r="K1302" s="149"/>
      <c r="R1302" s="150"/>
      <c r="S1302" s="150"/>
    </row>
    <row r="1303">
      <c r="G1303" s="165"/>
      <c r="H1303" s="165"/>
      <c r="K1303" s="149"/>
      <c r="R1303" s="150"/>
      <c r="S1303" s="150"/>
    </row>
    <row r="1304">
      <c r="G1304" s="165"/>
      <c r="H1304" s="165"/>
      <c r="K1304" s="149"/>
      <c r="R1304" s="150"/>
      <c r="S1304" s="150"/>
    </row>
    <row r="1305">
      <c r="G1305" s="165"/>
      <c r="H1305" s="165"/>
      <c r="K1305" s="149"/>
      <c r="R1305" s="150"/>
      <c r="S1305" s="150"/>
    </row>
    <row r="1306">
      <c r="G1306" s="165"/>
      <c r="H1306" s="165"/>
      <c r="K1306" s="149"/>
      <c r="R1306" s="150"/>
      <c r="S1306" s="150"/>
    </row>
    <row r="1307">
      <c r="G1307" s="165"/>
      <c r="H1307" s="165"/>
      <c r="K1307" s="149"/>
      <c r="R1307" s="150"/>
      <c r="S1307" s="150"/>
    </row>
    <row r="1308">
      <c r="G1308" s="165"/>
      <c r="H1308" s="165"/>
      <c r="K1308" s="149"/>
      <c r="R1308" s="150"/>
      <c r="S1308" s="150"/>
    </row>
    <row r="1309">
      <c r="G1309" s="165"/>
      <c r="H1309" s="165"/>
      <c r="K1309" s="149"/>
      <c r="R1309" s="150"/>
      <c r="S1309" s="150"/>
    </row>
    <row r="1310">
      <c r="G1310" s="165"/>
      <c r="H1310" s="165"/>
      <c r="K1310" s="149"/>
      <c r="R1310" s="150"/>
      <c r="S1310" s="150"/>
    </row>
    <row r="1311">
      <c r="G1311" s="165"/>
      <c r="H1311" s="165"/>
      <c r="K1311" s="149"/>
      <c r="R1311" s="150"/>
      <c r="S1311" s="150"/>
    </row>
    <row r="1312">
      <c r="G1312" s="165"/>
      <c r="H1312" s="165"/>
      <c r="K1312" s="149"/>
      <c r="R1312" s="150"/>
      <c r="S1312" s="150"/>
    </row>
    <row r="1313">
      <c r="G1313" s="165"/>
      <c r="H1313" s="165"/>
      <c r="K1313" s="149"/>
      <c r="R1313" s="150"/>
      <c r="S1313" s="150"/>
    </row>
    <row r="1314">
      <c r="G1314" s="165"/>
      <c r="H1314" s="165"/>
      <c r="K1314" s="149"/>
      <c r="R1314" s="150"/>
      <c r="S1314" s="150"/>
    </row>
    <row r="1315">
      <c r="G1315" s="165"/>
      <c r="H1315" s="165"/>
      <c r="K1315" s="149"/>
      <c r="R1315" s="150"/>
      <c r="S1315" s="150"/>
    </row>
    <row r="1316">
      <c r="G1316" s="165"/>
      <c r="H1316" s="165"/>
      <c r="K1316" s="149"/>
      <c r="R1316" s="150"/>
      <c r="S1316" s="150"/>
    </row>
    <row r="1317">
      <c r="G1317" s="165"/>
      <c r="H1317" s="165"/>
      <c r="K1317" s="149"/>
      <c r="R1317" s="150"/>
      <c r="S1317" s="150"/>
    </row>
    <row r="1318">
      <c r="G1318" s="165"/>
      <c r="H1318" s="165"/>
      <c r="K1318" s="149"/>
      <c r="R1318" s="150"/>
      <c r="S1318" s="150"/>
    </row>
    <row r="1319">
      <c r="G1319" s="165"/>
      <c r="H1319" s="165"/>
      <c r="K1319" s="149"/>
      <c r="R1319" s="150"/>
      <c r="S1319" s="150"/>
    </row>
    <row r="1320">
      <c r="G1320" s="165"/>
      <c r="H1320" s="165"/>
      <c r="K1320" s="149"/>
      <c r="R1320" s="150"/>
      <c r="S1320" s="150"/>
    </row>
    <row r="1321">
      <c r="G1321" s="165"/>
      <c r="H1321" s="165"/>
      <c r="K1321" s="149"/>
      <c r="R1321" s="150"/>
      <c r="S1321" s="150"/>
    </row>
    <row r="1322">
      <c r="G1322" s="165"/>
      <c r="H1322" s="165"/>
      <c r="K1322" s="149"/>
      <c r="R1322" s="150"/>
      <c r="S1322" s="150"/>
    </row>
    <row r="1323">
      <c r="G1323" s="165"/>
      <c r="H1323" s="165"/>
      <c r="K1323" s="149"/>
      <c r="R1323" s="150"/>
      <c r="S1323" s="150"/>
    </row>
    <row r="1324">
      <c r="G1324" s="165"/>
      <c r="H1324" s="165"/>
      <c r="K1324" s="149"/>
      <c r="R1324" s="150"/>
      <c r="S1324" s="150"/>
    </row>
    <row r="1325">
      <c r="G1325" s="165"/>
      <c r="H1325" s="165"/>
      <c r="K1325" s="149"/>
      <c r="R1325" s="150"/>
      <c r="S1325" s="150"/>
    </row>
    <row r="1326">
      <c r="G1326" s="165"/>
      <c r="H1326" s="165"/>
      <c r="K1326" s="149"/>
      <c r="R1326" s="150"/>
      <c r="S1326" s="150"/>
    </row>
    <row r="1327">
      <c r="G1327" s="165"/>
      <c r="H1327" s="165"/>
      <c r="K1327" s="149"/>
      <c r="R1327" s="150"/>
      <c r="S1327" s="150"/>
    </row>
    <row r="1328">
      <c r="G1328" s="165"/>
      <c r="H1328" s="165"/>
      <c r="K1328" s="149"/>
      <c r="R1328" s="150"/>
      <c r="S1328" s="150"/>
    </row>
    <row r="1329">
      <c r="G1329" s="165"/>
      <c r="H1329" s="165"/>
      <c r="K1329" s="149"/>
      <c r="R1329" s="150"/>
      <c r="S1329" s="150"/>
    </row>
    <row r="1330">
      <c r="G1330" s="165"/>
      <c r="H1330" s="165"/>
      <c r="K1330" s="149"/>
      <c r="R1330" s="150"/>
      <c r="S1330" s="150"/>
    </row>
    <row r="1331">
      <c r="G1331" s="165"/>
      <c r="H1331" s="165"/>
      <c r="K1331" s="149"/>
      <c r="R1331" s="150"/>
      <c r="S1331" s="150"/>
    </row>
    <row r="1332">
      <c r="G1332" s="165"/>
      <c r="H1332" s="165"/>
      <c r="K1332" s="149"/>
      <c r="R1332" s="150"/>
      <c r="S1332" s="150"/>
    </row>
    <row r="1333">
      <c r="G1333" s="165"/>
      <c r="H1333" s="165"/>
      <c r="K1333" s="149"/>
      <c r="R1333" s="150"/>
      <c r="S1333" s="150"/>
    </row>
    <row r="1334">
      <c r="G1334" s="165"/>
      <c r="H1334" s="165"/>
      <c r="K1334" s="149"/>
      <c r="R1334" s="150"/>
      <c r="S1334" s="150"/>
    </row>
    <row r="1335">
      <c r="G1335" s="165"/>
      <c r="H1335" s="165"/>
      <c r="K1335" s="149"/>
      <c r="R1335" s="150"/>
      <c r="S1335" s="150"/>
    </row>
    <row r="1336">
      <c r="G1336" s="165"/>
      <c r="H1336" s="165"/>
      <c r="K1336" s="149"/>
      <c r="R1336" s="150"/>
      <c r="S1336" s="150"/>
    </row>
    <row r="1337">
      <c r="G1337" s="165"/>
      <c r="H1337" s="165"/>
      <c r="K1337" s="149"/>
      <c r="R1337" s="150"/>
      <c r="S1337" s="150"/>
    </row>
    <row r="1338">
      <c r="G1338" s="165"/>
      <c r="H1338" s="165"/>
      <c r="K1338" s="149"/>
      <c r="R1338" s="150"/>
      <c r="S1338" s="150"/>
    </row>
    <row r="1339">
      <c r="G1339" s="165"/>
      <c r="H1339" s="165"/>
      <c r="K1339" s="149"/>
      <c r="R1339" s="150"/>
      <c r="S1339" s="150"/>
    </row>
    <row r="1340">
      <c r="G1340" s="165"/>
      <c r="H1340" s="165"/>
      <c r="K1340" s="149"/>
      <c r="R1340" s="150"/>
      <c r="S1340" s="150"/>
    </row>
    <row r="1341">
      <c r="G1341" s="165"/>
      <c r="H1341" s="165"/>
      <c r="K1341" s="149"/>
      <c r="R1341" s="150"/>
      <c r="S1341" s="150"/>
    </row>
    <row r="1342">
      <c r="G1342" s="165"/>
      <c r="H1342" s="165"/>
      <c r="K1342" s="149"/>
      <c r="R1342" s="150"/>
      <c r="S1342" s="150"/>
    </row>
    <row r="1343">
      <c r="G1343" s="165"/>
      <c r="H1343" s="165"/>
      <c r="K1343" s="149"/>
      <c r="R1343" s="150"/>
      <c r="S1343" s="150"/>
    </row>
    <row r="1344">
      <c r="G1344" s="165"/>
      <c r="H1344" s="165"/>
      <c r="K1344" s="149"/>
      <c r="R1344" s="150"/>
      <c r="S1344" s="150"/>
    </row>
    <row r="1345">
      <c r="G1345" s="165"/>
      <c r="H1345" s="165"/>
      <c r="K1345" s="149"/>
      <c r="R1345" s="150"/>
      <c r="S1345" s="150"/>
    </row>
    <row r="1346">
      <c r="G1346" s="165"/>
      <c r="H1346" s="165"/>
      <c r="K1346" s="149"/>
      <c r="R1346" s="150"/>
      <c r="S1346" s="150"/>
    </row>
    <row r="1347">
      <c r="G1347" s="165"/>
      <c r="H1347" s="165"/>
      <c r="K1347" s="149"/>
      <c r="R1347" s="150"/>
      <c r="S1347" s="150"/>
    </row>
    <row r="1348">
      <c r="G1348" s="165"/>
      <c r="H1348" s="165"/>
      <c r="K1348" s="149"/>
      <c r="R1348" s="150"/>
      <c r="S1348" s="150"/>
    </row>
    <row r="1349">
      <c r="G1349" s="165"/>
      <c r="H1349" s="165"/>
      <c r="K1349" s="149"/>
      <c r="R1349" s="150"/>
      <c r="S1349" s="150"/>
    </row>
    <row r="1350">
      <c r="G1350" s="165"/>
      <c r="H1350" s="165"/>
      <c r="K1350" s="149"/>
      <c r="R1350" s="150"/>
      <c r="S1350" s="150"/>
    </row>
    <row r="1351">
      <c r="G1351" s="165"/>
      <c r="H1351" s="165"/>
      <c r="K1351" s="149"/>
      <c r="R1351" s="150"/>
      <c r="S1351" s="150"/>
    </row>
    <row r="1352">
      <c r="G1352" s="165"/>
      <c r="H1352" s="165"/>
      <c r="K1352" s="149"/>
      <c r="R1352" s="150"/>
      <c r="S1352" s="150"/>
    </row>
    <row r="1353">
      <c r="G1353" s="165"/>
      <c r="H1353" s="165"/>
      <c r="K1353" s="149"/>
      <c r="R1353" s="150"/>
      <c r="S1353" s="150"/>
    </row>
    <row r="1354">
      <c r="G1354" s="165"/>
      <c r="H1354" s="165"/>
      <c r="K1354" s="149"/>
      <c r="R1354" s="150"/>
      <c r="S1354" s="150"/>
    </row>
    <row r="1355">
      <c r="G1355" s="165"/>
      <c r="H1355" s="165"/>
      <c r="K1355" s="149"/>
      <c r="R1355" s="150"/>
      <c r="S1355" s="150"/>
    </row>
    <row r="1356">
      <c r="G1356" s="165"/>
      <c r="H1356" s="165"/>
      <c r="K1356" s="149"/>
      <c r="R1356" s="150"/>
      <c r="S1356" s="150"/>
    </row>
    <row r="1357">
      <c r="G1357" s="165"/>
      <c r="H1357" s="165"/>
      <c r="K1357" s="149"/>
      <c r="R1357" s="150"/>
      <c r="S1357" s="150"/>
    </row>
    <row r="1358">
      <c r="G1358" s="165"/>
      <c r="H1358" s="165"/>
      <c r="K1358" s="149"/>
      <c r="R1358" s="150"/>
      <c r="S1358" s="150"/>
    </row>
    <row r="1359">
      <c r="G1359" s="165"/>
      <c r="H1359" s="165"/>
      <c r="K1359" s="149"/>
      <c r="R1359" s="150"/>
      <c r="S1359" s="150"/>
    </row>
    <row r="1360">
      <c r="G1360" s="165"/>
      <c r="H1360" s="165"/>
      <c r="K1360" s="149"/>
      <c r="R1360" s="150"/>
      <c r="S1360" s="150"/>
    </row>
    <row r="1361">
      <c r="G1361" s="165"/>
      <c r="H1361" s="165"/>
      <c r="K1361" s="149"/>
      <c r="R1361" s="150"/>
      <c r="S1361" s="150"/>
    </row>
    <row r="1362">
      <c r="G1362" s="165"/>
      <c r="H1362" s="165"/>
      <c r="K1362" s="149"/>
      <c r="R1362" s="150"/>
      <c r="S1362" s="150"/>
    </row>
    <row r="1363">
      <c r="G1363" s="165"/>
      <c r="H1363" s="165"/>
      <c r="K1363" s="149"/>
      <c r="R1363" s="150"/>
      <c r="S1363" s="150"/>
    </row>
    <row r="1364">
      <c r="G1364" s="165"/>
      <c r="H1364" s="165"/>
      <c r="K1364" s="149"/>
      <c r="R1364" s="150"/>
      <c r="S1364" s="150"/>
    </row>
    <row r="1365">
      <c r="G1365" s="165"/>
      <c r="H1365" s="165"/>
      <c r="K1365" s="149"/>
      <c r="R1365" s="150"/>
      <c r="S1365" s="150"/>
    </row>
    <row r="1366">
      <c r="G1366" s="165"/>
      <c r="H1366" s="165"/>
      <c r="K1366" s="149"/>
      <c r="R1366" s="150"/>
      <c r="S1366" s="150"/>
    </row>
    <row r="1367">
      <c r="G1367" s="165"/>
      <c r="H1367" s="165"/>
      <c r="K1367" s="149"/>
      <c r="R1367" s="150"/>
      <c r="S1367" s="150"/>
    </row>
    <row r="1368">
      <c r="G1368" s="165"/>
      <c r="H1368" s="165"/>
      <c r="K1368" s="149"/>
      <c r="R1368" s="150"/>
      <c r="S1368" s="150"/>
    </row>
    <row r="1369">
      <c r="G1369" s="165"/>
      <c r="H1369" s="165"/>
      <c r="K1369" s="149"/>
      <c r="R1369" s="150"/>
      <c r="S1369" s="150"/>
    </row>
    <row r="1370">
      <c r="G1370" s="165"/>
      <c r="H1370" s="165"/>
      <c r="K1370" s="149"/>
      <c r="R1370" s="150"/>
      <c r="S1370" s="150"/>
    </row>
    <row r="1371">
      <c r="G1371" s="165"/>
      <c r="H1371" s="165"/>
      <c r="K1371" s="149"/>
      <c r="R1371" s="150"/>
      <c r="S1371" s="150"/>
    </row>
    <row r="1372">
      <c r="G1372" s="165"/>
      <c r="H1372" s="165"/>
      <c r="K1372" s="149"/>
      <c r="R1372" s="150"/>
      <c r="S1372" s="150"/>
    </row>
    <row r="1373">
      <c r="G1373" s="165"/>
      <c r="H1373" s="165"/>
      <c r="K1373" s="149"/>
      <c r="R1373" s="150"/>
      <c r="S1373" s="150"/>
    </row>
    <row r="1374">
      <c r="G1374" s="165"/>
      <c r="H1374" s="165"/>
      <c r="K1374" s="149"/>
      <c r="R1374" s="150"/>
      <c r="S1374" s="150"/>
    </row>
    <row r="1375">
      <c r="G1375" s="165"/>
      <c r="H1375" s="165"/>
      <c r="K1375" s="149"/>
      <c r="R1375" s="150"/>
      <c r="S1375" s="150"/>
    </row>
    <row r="1376">
      <c r="G1376" s="165"/>
      <c r="H1376" s="165"/>
      <c r="K1376" s="149"/>
      <c r="R1376" s="150"/>
      <c r="S1376" s="150"/>
    </row>
    <row r="1377">
      <c r="G1377" s="165"/>
      <c r="H1377" s="165"/>
      <c r="K1377" s="149"/>
      <c r="R1377" s="150"/>
      <c r="S1377" s="150"/>
    </row>
    <row r="1378">
      <c r="G1378" s="165"/>
      <c r="H1378" s="165"/>
      <c r="K1378" s="149"/>
      <c r="R1378" s="150"/>
      <c r="S1378" s="150"/>
    </row>
    <row r="1379">
      <c r="G1379" s="165"/>
      <c r="H1379" s="165"/>
      <c r="K1379" s="149"/>
      <c r="R1379" s="150"/>
      <c r="S1379" s="150"/>
    </row>
    <row r="1380">
      <c r="G1380" s="165"/>
      <c r="H1380" s="165"/>
      <c r="K1380" s="149"/>
      <c r="R1380" s="150"/>
      <c r="S1380" s="150"/>
    </row>
    <row r="1381">
      <c r="G1381" s="165"/>
      <c r="H1381" s="165"/>
      <c r="K1381" s="149"/>
      <c r="R1381" s="150"/>
      <c r="S1381" s="150"/>
    </row>
    <row r="1382">
      <c r="G1382" s="165"/>
      <c r="H1382" s="165"/>
      <c r="K1382" s="149"/>
      <c r="R1382" s="150"/>
      <c r="S1382" s="150"/>
    </row>
    <row r="1383">
      <c r="G1383" s="165"/>
      <c r="H1383" s="165"/>
      <c r="K1383" s="149"/>
      <c r="R1383" s="150"/>
      <c r="S1383" s="150"/>
    </row>
    <row r="1384">
      <c r="G1384" s="165"/>
      <c r="H1384" s="165"/>
      <c r="K1384" s="149"/>
      <c r="R1384" s="150"/>
      <c r="S1384" s="150"/>
    </row>
    <row r="1385">
      <c r="G1385" s="165"/>
      <c r="H1385" s="165"/>
      <c r="K1385" s="149"/>
      <c r="R1385" s="150"/>
      <c r="S1385" s="150"/>
    </row>
    <row r="1386">
      <c r="G1386" s="165"/>
      <c r="H1386" s="165"/>
      <c r="K1386" s="149"/>
      <c r="R1386" s="150"/>
      <c r="S1386" s="150"/>
    </row>
    <row r="1387">
      <c r="G1387" s="165"/>
      <c r="H1387" s="165"/>
      <c r="K1387" s="149"/>
      <c r="R1387" s="150"/>
      <c r="S1387" s="150"/>
    </row>
    <row r="1388">
      <c r="G1388" s="165"/>
      <c r="H1388" s="165"/>
      <c r="K1388" s="149"/>
      <c r="R1388" s="150"/>
      <c r="S1388" s="150"/>
    </row>
    <row r="1389">
      <c r="G1389" s="165"/>
      <c r="H1389" s="165"/>
      <c r="K1389" s="149"/>
      <c r="R1389" s="150"/>
      <c r="S1389" s="150"/>
    </row>
    <row r="1390">
      <c r="G1390" s="165"/>
      <c r="H1390" s="165"/>
      <c r="K1390" s="149"/>
      <c r="R1390" s="150"/>
      <c r="S1390" s="150"/>
    </row>
    <row r="1391">
      <c r="G1391" s="165"/>
      <c r="H1391" s="165"/>
      <c r="K1391" s="149"/>
      <c r="R1391" s="150"/>
      <c r="S1391" s="150"/>
    </row>
    <row r="1392">
      <c r="G1392" s="165"/>
      <c r="H1392" s="165"/>
      <c r="K1392" s="149"/>
      <c r="R1392" s="150"/>
      <c r="S1392" s="150"/>
    </row>
    <row r="1393">
      <c r="G1393" s="165"/>
      <c r="H1393" s="165"/>
      <c r="K1393" s="149"/>
      <c r="R1393" s="150"/>
      <c r="S1393" s="150"/>
    </row>
    <row r="1394">
      <c r="G1394" s="165"/>
      <c r="H1394" s="165"/>
      <c r="K1394" s="149"/>
      <c r="R1394" s="150"/>
      <c r="S1394" s="150"/>
    </row>
    <row r="1395">
      <c r="G1395" s="165"/>
      <c r="H1395" s="165"/>
      <c r="K1395" s="149"/>
      <c r="R1395" s="150"/>
      <c r="S1395" s="150"/>
    </row>
    <row r="1396">
      <c r="G1396" s="165"/>
      <c r="H1396" s="165"/>
      <c r="K1396" s="149"/>
      <c r="R1396" s="150"/>
      <c r="S1396" s="150"/>
    </row>
    <row r="1397">
      <c r="G1397" s="165"/>
      <c r="H1397" s="165"/>
      <c r="K1397" s="149"/>
      <c r="R1397" s="150"/>
      <c r="S1397" s="150"/>
    </row>
    <row r="1398">
      <c r="G1398" s="165"/>
      <c r="H1398" s="165"/>
      <c r="K1398" s="149"/>
      <c r="R1398" s="150"/>
      <c r="S1398" s="150"/>
    </row>
    <row r="1399">
      <c r="G1399" s="165"/>
      <c r="H1399" s="165"/>
      <c r="K1399" s="149"/>
      <c r="R1399" s="150"/>
      <c r="S1399" s="150"/>
    </row>
    <row r="1400">
      <c r="G1400" s="165"/>
      <c r="H1400" s="165"/>
      <c r="K1400" s="149"/>
      <c r="R1400" s="150"/>
      <c r="S1400" s="150"/>
    </row>
    <row r="1401">
      <c r="G1401" s="165"/>
      <c r="H1401" s="165"/>
      <c r="K1401" s="149"/>
      <c r="R1401" s="150"/>
      <c r="S1401" s="150"/>
    </row>
    <row r="1402">
      <c r="G1402" s="165"/>
      <c r="H1402" s="165"/>
      <c r="K1402" s="149"/>
      <c r="R1402" s="150"/>
      <c r="S1402" s="150"/>
    </row>
    <row r="1403">
      <c r="G1403" s="165"/>
      <c r="H1403" s="165"/>
      <c r="K1403" s="149"/>
      <c r="R1403" s="150"/>
      <c r="S1403" s="150"/>
    </row>
    <row r="1404">
      <c r="G1404" s="165"/>
      <c r="H1404" s="165"/>
      <c r="K1404" s="149"/>
      <c r="R1404" s="150"/>
      <c r="S1404" s="150"/>
    </row>
    <row r="1405">
      <c r="G1405" s="165"/>
      <c r="H1405" s="165"/>
      <c r="K1405" s="149"/>
      <c r="R1405" s="150"/>
      <c r="S1405" s="150"/>
    </row>
    <row r="1406">
      <c r="G1406" s="165"/>
      <c r="H1406" s="165"/>
      <c r="K1406" s="149"/>
      <c r="R1406" s="150"/>
      <c r="S1406" s="150"/>
    </row>
    <row r="1407">
      <c r="G1407" s="165"/>
      <c r="H1407" s="165"/>
      <c r="K1407" s="149"/>
      <c r="R1407" s="150"/>
      <c r="S1407" s="150"/>
    </row>
    <row r="1408">
      <c r="G1408" s="165"/>
      <c r="H1408" s="165"/>
      <c r="K1408" s="149"/>
      <c r="R1408" s="150"/>
      <c r="S1408" s="150"/>
    </row>
    <row r="1409">
      <c r="G1409" s="165"/>
      <c r="H1409" s="165"/>
      <c r="K1409" s="149"/>
      <c r="R1409" s="150"/>
      <c r="S1409" s="150"/>
    </row>
    <row r="1410">
      <c r="G1410" s="165"/>
      <c r="H1410" s="165"/>
      <c r="K1410" s="149"/>
      <c r="R1410" s="150"/>
      <c r="S1410" s="150"/>
    </row>
    <row r="1411">
      <c r="G1411" s="165"/>
      <c r="H1411" s="165"/>
      <c r="K1411" s="149"/>
      <c r="R1411" s="150"/>
      <c r="S1411" s="150"/>
    </row>
    <row r="1412">
      <c r="G1412" s="165"/>
      <c r="H1412" s="165"/>
      <c r="K1412" s="149"/>
      <c r="R1412" s="150"/>
      <c r="S1412" s="150"/>
    </row>
    <row r="1413">
      <c r="G1413" s="165"/>
      <c r="H1413" s="165"/>
      <c r="K1413" s="149"/>
      <c r="R1413" s="150"/>
      <c r="S1413" s="150"/>
    </row>
    <row r="1414">
      <c r="G1414" s="165"/>
      <c r="H1414" s="165"/>
      <c r="K1414" s="149"/>
      <c r="R1414" s="150"/>
      <c r="S1414" s="150"/>
    </row>
    <row r="1415">
      <c r="G1415" s="165"/>
      <c r="H1415" s="165"/>
      <c r="K1415" s="149"/>
      <c r="R1415" s="150"/>
      <c r="S1415" s="150"/>
    </row>
    <row r="1416">
      <c r="G1416" s="165"/>
      <c r="H1416" s="165"/>
      <c r="K1416" s="149"/>
      <c r="R1416" s="150"/>
      <c r="S1416" s="150"/>
    </row>
    <row r="1417">
      <c r="G1417" s="165"/>
      <c r="H1417" s="165"/>
      <c r="K1417" s="149"/>
      <c r="R1417" s="150"/>
      <c r="S1417" s="150"/>
    </row>
    <row r="1418">
      <c r="G1418" s="165"/>
      <c r="H1418" s="165"/>
      <c r="K1418" s="149"/>
      <c r="R1418" s="150"/>
      <c r="S1418" s="150"/>
    </row>
    <row r="1419">
      <c r="G1419" s="165"/>
      <c r="H1419" s="165"/>
      <c r="K1419" s="149"/>
      <c r="R1419" s="150"/>
      <c r="S1419" s="150"/>
    </row>
    <row r="1420">
      <c r="G1420" s="165"/>
      <c r="H1420" s="165"/>
      <c r="K1420" s="149"/>
      <c r="R1420" s="150"/>
      <c r="S1420" s="150"/>
    </row>
    <row r="1421">
      <c r="G1421" s="165"/>
      <c r="H1421" s="165"/>
      <c r="K1421" s="149"/>
      <c r="R1421" s="150"/>
      <c r="S1421" s="150"/>
    </row>
    <row r="1422">
      <c r="G1422" s="165"/>
      <c r="H1422" s="165"/>
      <c r="K1422" s="149"/>
      <c r="R1422" s="150"/>
      <c r="S1422" s="150"/>
    </row>
    <row r="1423">
      <c r="G1423" s="165"/>
      <c r="H1423" s="165"/>
      <c r="K1423" s="149"/>
      <c r="R1423" s="150"/>
      <c r="S1423" s="150"/>
    </row>
    <row r="1424">
      <c r="G1424" s="165"/>
      <c r="H1424" s="165"/>
      <c r="K1424" s="149"/>
      <c r="R1424" s="150"/>
      <c r="S1424" s="150"/>
    </row>
    <row r="1425">
      <c r="G1425" s="165"/>
      <c r="H1425" s="165"/>
      <c r="K1425" s="149"/>
      <c r="R1425" s="150"/>
      <c r="S1425" s="150"/>
    </row>
    <row r="1426">
      <c r="G1426" s="165"/>
      <c r="H1426" s="165"/>
      <c r="K1426" s="149"/>
      <c r="R1426" s="150"/>
      <c r="S1426" s="150"/>
    </row>
    <row r="1427">
      <c r="G1427" s="165"/>
      <c r="H1427" s="165"/>
      <c r="K1427" s="149"/>
      <c r="R1427" s="150"/>
      <c r="S1427" s="150"/>
    </row>
    <row r="1428">
      <c r="G1428" s="165"/>
      <c r="H1428" s="165"/>
      <c r="K1428" s="149"/>
      <c r="R1428" s="150"/>
      <c r="S1428" s="150"/>
    </row>
    <row r="1429">
      <c r="G1429" s="165"/>
      <c r="H1429" s="165"/>
      <c r="K1429" s="149"/>
      <c r="R1429" s="150"/>
      <c r="S1429" s="150"/>
    </row>
    <row r="1430">
      <c r="G1430" s="165"/>
      <c r="H1430" s="165"/>
      <c r="K1430" s="149"/>
      <c r="R1430" s="150"/>
      <c r="S1430" s="150"/>
    </row>
    <row r="1431">
      <c r="G1431" s="165"/>
      <c r="H1431" s="165"/>
      <c r="K1431" s="149"/>
      <c r="R1431" s="150"/>
      <c r="S1431" s="150"/>
    </row>
    <row r="1432">
      <c r="G1432" s="165"/>
      <c r="H1432" s="165"/>
      <c r="K1432" s="149"/>
      <c r="R1432" s="150"/>
      <c r="S1432" s="150"/>
    </row>
    <row r="1433">
      <c r="G1433" s="165"/>
      <c r="H1433" s="165"/>
      <c r="K1433" s="149"/>
      <c r="R1433" s="150"/>
      <c r="S1433" s="150"/>
    </row>
    <row r="1434">
      <c r="G1434" s="165"/>
      <c r="H1434" s="165"/>
      <c r="K1434" s="149"/>
      <c r="R1434" s="150"/>
      <c r="S1434" s="150"/>
    </row>
    <row r="1435">
      <c r="G1435" s="165"/>
      <c r="H1435" s="165"/>
      <c r="K1435" s="149"/>
      <c r="R1435" s="150"/>
      <c r="S1435" s="150"/>
    </row>
    <row r="1436">
      <c r="G1436" s="165"/>
      <c r="H1436" s="165"/>
      <c r="K1436" s="149"/>
      <c r="R1436" s="150"/>
      <c r="S1436" s="150"/>
    </row>
    <row r="1437">
      <c r="G1437" s="165"/>
      <c r="H1437" s="165"/>
      <c r="K1437" s="149"/>
      <c r="R1437" s="150"/>
      <c r="S1437" s="150"/>
    </row>
    <row r="1438">
      <c r="G1438" s="165"/>
      <c r="H1438" s="165"/>
      <c r="K1438" s="149"/>
      <c r="R1438" s="150"/>
      <c r="S1438" s="150"/>
    </row>
    <row r="1439">
      <c r="G1439" s="165"/>
      <c r="H1439" s="165"/>
      <c r="K1439" s="149"/>
      <c r="R1439" s="150"/>
      <c r="S1439" s="150"/>
    </row>
    <row r="1440">
      <c r="G1440" s="165"/>
      <c r="H1440" s="165"/>
      <c r="K1440" s="149"/>
      <c r="R1440" s="150"/>
      <c r="S1440" s="150"/>
    </row>
    <row r="1441">
      <c r="G1441" s="165"/>
      <c r="H1441" s="165"/>
      <c r="K1441" s="149"/>
      <c r="R1441" s="150"/>
      <c r="S1441" s="150"/>
    </row>
    <row r="1442">
      <c r="G1442" s="165"/>
      <c r="H1442" s="165"/>
      <c r="K1442" s="149"/>
      <c r="R1442" s="150"/>
      <c r="S1442" s="150"/>
    </row>
    <row r="1443">
      <c r="G1443" s="165"/>
      <c r="H1443" s="165"/>
      <c r="K1443" s="149"/>
      <c r="R1443" s="150"/>
      <c r="S1443" s="150"/>
    </row>
    <row r="1444">
      <c r="G1444" s="165"/>
      <c r="H1444" s="165"/>
      <c r="K1444" s="149"/>
      <c r="R1444" s="150"/>
      <c r="S1444" s="150"/>
    </row>
    <row r="1445">
      <c r="G1445" s="165"/>
      <c r="H1445" s="165"/>
      <c r="K1445" s="149"/>
      <c r="R1445" s="150"/>
      <c r="S1445" s="150"/>
    </row>
    <row r="1446">
      <c r="G1446" s="165"/>
      <c r="H1446" s="165"/>
      <c r="K1446" s="149"/>
      <c r="R1446" s="150"/>
      <c r="S1446" s="150"/>
    </row>
    <row r="1447">
      <c r="G1447" s="165"/>
      <c r="H1447" s="165"/>
      <c r="K1447" s="149"/>
      <c r="R1447" s="150"/>
      <c r="S1447" s="150"/>
    </row>
    <row r="1448">
      <c r="G1448" s="165"/>
      <c r="H1448" s="165"/>
      <c r="K1448" s="149"/>
      <c r="R1448" s="150"/>
      <c r="S1448" s="150"/>
    </row>
    <row r="1449">
      <c r="G1449" s="165"/>
      <c r="H1449" s="165"/>
      <c r="K1449" s="149"/>
      <c r="R1449" s="150"/>
      <c r="S1449" s="150"/>
    </row>
    <row r="1450">
      <c r="G1450" s="165"/>
      <c r="H1450" s="165"/>
      <c r="K1450" s="149"/>
      <c r="R1450" s="150"/>
      <c r="S1450" s="150"/>
    </row>
    <row r="1451">
      <c r="G1451" s="165"/>
      <c r="H1451" s="165"/>
      <c r="K1451" s="149"/>
      <c r="R1451" s="150"/>
      <c r="S1451" s="150"/>
    </row>
    <row r="1452">
      <c r="G1452" s="165"/>
      <c r="H1452" s="165"/>
      <c r="K1452" s="149"/>
      <c r="R1452" s="150"/>
      <c r="S1452" s="150"/>
    </row>
    <row r="1453">
      <c r="G1453" s="165"/>
      <c r="H1453" s="165"/>
      <c r="K1453" s="149"/>
      <c r="R1453" s="150"/>
      <c r="S1453" s="150"/>
    </row>
    <row r="1454">
      <c r="G1454" s="165"/>
      <c r="H1454" s="165"/>
      <c r="K1454" s="149"/>
      <c r="R1454" s="150"/>
      <c r="S1454" s="150"/>
    </row>
    <row r="1455">
      <c r="G1455" s="165"/>
      <c r="H1455" s="165"/>
      <c r="K1455" s="149"/>
      <c r="R1455" s="150"/>
      <c r="S1455" s="150"/>
    </row>
    <row r="1456">
      <c r="G1456" s="165"/>
      <c r="H1456" s="165"/>
      <c r="K1456" s="149"/>
      <c r="R1456" s="150"/>
      <c r="S1456" s="150"/>
    </row>
    <row r="1457">
      <c r="G1457" s="165"/>
      <c r="H1457" s="165"/>
      <c r="K1457" s="149"/>
      <c r="R1457" s="150"/>
      <c r="S1457" s="150"/>
    </row>
    <row r="1458">
      <c r="G1458" s="165"/>
      <c r="H1458" s="165"/>
      <c r="K1458" s="149"/>
      <c r="R1458" s="150"/>
      <c r="S1458" s="150"/>
    </row>
    <row r="1459">
      <c r="G1459" s="165"/>
      <c r="H1459" s="165"/>
      <c r="K1459" s="149"/>
      <c r="R1459" s="150"/>
      <c r="S1459" s="150"/>
    </row>
    <row r="1460">
      <c r="G1460" s="165"/>
      <c r="H1460" s="165"/>
      <c r="K1460" s="149"/>
      <c r="R1460" s="150"/>
      <c r="S1460" s="150"/>
    </row>
    <row r="1461">
      <c r="G1461" s="165"/>
      <c r="H1461" s="165"/>
      <c r="K1461" s="149"/>
      <c r="R1461" s="150"/>
      <c r="S1461" s="150"/>
    </row>
    <row r="1462">
      <c r="G1462" s="165"/>
      <c r="H1462" s="165"/>
      <c r="K1462" s="149"/>
      <c r="R1462" s="150"/>
      <c r="S1462" s="150"/>
    </row>
    <row r="1463">
      <c r="G1463" s="165"/>
      <c r="H1463" s="165"/>
      <c r="K1463" s="149"/>
      <c r="R1463" s="150"/>
      <c r="S1463" s="150"/>
    </row>
    <row r="1464">
      <c r="G1464" s="165"/>
      <c r="H1464" s="165"/>
      <c r="K1464" s="149"/>
      <c r="R1464" s="150"/>
      <c r="S1464" s="150"/>
    </row>
    <row r="1465">
      <c r="G1465" s="165"/>
      <c r="H1465" s="165"/>
      <c r="K1465" s="149"/>
      <c r="R1465" s="150"/>
      <c r="S1465" s="150"/>
    </row>
    <row r="1466">
      <c r="G1466" s="165"/>
      <c r="H1466" s="165"/>
      <c r="K1466" s="149"/>
      <c r="R1466" s="150"/>
      <c r="S1466" s="150"/>
    </row>
    <row r="1467">
      <c r="G1467" s="165"/>
      <c r="H1467" s="165"/>
      <c r="K1467" s="149"/>
      <c r="R1467" s="150"/>
      <c r="S1467" s="150"/>
    </row>
    <row r="1468">
      <c r="G1468" s="165"/>
      <c r="H1468" s="165"/>
      <c r="K1468" s="149"/>
      <c r="R1468" s="150"/>
      <c r="S1468" s="150"/>
    </row>
    <row r="1469">
      <c r="G1469" s="165"/>
      <c r="H1469" s="165"/>
      <c r="K1469" s="149"/>
      <c r="R1469" s="150"/>
      <c r="S1469" s="150"/>
    </row>
    <row r="1470">
      <c r="G1470" s="165"/>
      <c r="H1470" s="165"/>
      <c r="K1470" s="149"/>
      <c r="R1470" s="150"/>
      <c r="S1470" s="150"/>
    </row>
    <row r="1471">
      <c r="G1471" s="165"/>
      <c r="H1471" s="165"/>
      <c r="K1471" s="149"/>
      <c r="R1471" s="150"/>
      <c r="S1471" s="150"/>
    </row>
    <row r="1472">
      <c r="G1472" s="165"/>
      <c r="H1472" s="165"/>
      <c r="K1472" s="149"/>
      <c r="R1472" s="150"/>
      <c r="S1472" s="150"/>
    </row>
    <row r="1473">
      <c r="G1473" s="165"/>
      <c r="H1473" s="165"/>
      <c r="K1473" s="149"/>
      <c r="R1473" s="150"/>
      <c r="S1473" s="150"/>
    </row>
    <row r="1474">
      <c r="G1474" s="165"/>
      <c r="H1474" s="165"/>
      <c r="K1474" s="149"/>
      <c r="R1474" s="150"/>
      <c r="S1474" s="150"/>
    </row>
    <row r="1475">
      <c r="G1475" s="165"/>
      <c r="H1475" s="165"/>
      <c r="K1475" s="149"/>
      <c r="R1475" s="150"/>
      <c r="S1475" s="150"/>
    </row>
    <row r="1476">
      <c r="G1476" s="165"/>
      <c r="H1476" s="165"/>
      <c r="K1476" s="149"/>
      <c r="R1476" s="150"/>
      <c r="S1476" s="150"/>
    </row>
    <row r="1477">
      <c r="G1477" s="165"/>
      <c r="H1477" s="165"/>
      <c r="K1477" s="149"/>
      <c r="R1477" s="150"/>
      <c r="S1477" s="150"/>
    </row>
    <row r="1478">
      <c r="G1478" s="165"/>
      <c r="H1478" s="165"/>
      <c r="K1478" s="149"/>
      <c r="R1478" s="150"/>
      <c r="S1478" s="150"/>
    </row>
    <row r="1479">
      <c r="G1479" s="165"/>
      <c r="H1479" s="165"/>
      <c r="K1479" s="149"/>
      <c r="R1479" s="150"/>
      <c r="S1479" s="150"/>
    </row>
    <row r="1480">
      <c r="G1480" s="165"/>
      <c r="H1480" s="165"/>
      <c r="K1480" s="149"/>
      <c r="R1480" s="150"/>
      <c r="S1480" s="150"/>
    </row>
    <row r="1481">
      <c r="G1481" s="165"/>
      <c r="H1481" s="165"/>
      <c r="K1481" s="149"/>
      <c r="R1481" s="150"/>
      <c r="S1481" s="150"/>
    </row>
    <row r="1482">
      <c r="G1482" s="165"/>
      <c r="H1482" s="165"/>
      <c r="K1482" s="149"/>
      <c r="R1482" s="150"/>
      <c r="S1482" s="150"/>
    </row>
    <row r="1483">
      <c r="G1483" s="165"/>
      <c r="H1483" s="165"/>
      <c r="K1483" s="149"/>
      <c r="R1483" s="150"/>
      <c r="S1483" s="150"/>
    </row>
    <row r="1484">
      <c r="G1484" s="165"/>
      <c r="H1484" s="165"/>
      <c r="K1484" s="149"/>
      <c r="R1484" s="150"/>
      <c r="S1484" s="150"/>
    </row>
    <row r="1485">
      <c r="G1485" s="165"/>
      <c r="H1485" s="165"/>
      <c r="K1485" s="149"/>
      <c r="R1485" s="150"/>
      <c r="S1485" s="150"/>
    </row>
    <row r="1486">
      <c r="G1486" s="165"/>
      <c r="H1486" s="165"/>
      <c r="K1486" s="149"/>
      <c r="R1486" s="150"/>
      <c r="S1486" s="150"/>
    </row>
    <row r="1487">
      <c r="G1487" s="165"/>
      <c r="H1487" s="165"/>
      <c r="K1487" s="149"/>
      <c r="R1487" s="150"/>
      <c r="S1487" s="150"/>
    </row>
    <row r="1488">
      <c r="G1488" s="165"/>
      <c r="H1488" s="165"/>
      <c r="K1488" s="149"/>
      <c r="R1488" s="150"/>
      <c r="S1488" s="150"/>
    </row>
    <row r="1489">
      <c r="G1489" s="165"/>
      <c r="H1489" s="165"/>
      <c r="K1489" s="149"/>
      <c r="R1489" s="150"/>
      <c r="S1489" s="150"/>
    </row>
    <row r="1490">
      <c r="G1490" s="165"/>
      <c r="H1490" s="165"/>
      <c r="K1490" s="149"/>
      <c r="R1490" s="150"/>
      <c r="S1490" s="150"/>
    </row>
    <row r="1491">
      <c r="G1491" s="165"/>
      <c r="H1491" s="165"/>
      <c r="K1491" s="149"/>
      <c r="R1491" s="150"/>
      <c r="S1491" s="150"/>
    </row>
    <row r="1492">
      <c r="G1492" s="165"/>
      <c r="H1492" s="165"/>
      <c r="K1492" s="149"/>
      <c r="R1492" s="150"/>
      <c r="S1492" s="150"/>
    </row>
    <row r="1493">
      <c r="G1493" s="165"/>
      <c r="H1493" s="165"/>
      <c r="K1493" s="149"/>
      <c r="R1493" s="150"/>
      <c r="S1493" s="150"/>
    </row>
    <row r="1494">
      <c r="G1494" s="165"/>
      <c r="H1494" s="165"/>
      <c r="K1494" s="149"/>
      <c r="R1494" s="150"/>
      <c r="S1494" s="150"/>
    </row>
    <row r="1495">
      <c r="G1495" s="165"/>
      <c r="H1495" s="165"/>
      <c r="K1495" s="149"/>
      <c r="R1495" s="150"/>
      <c r="S1495" s="150"/>
    </row>
    <row r="1496">
      <c r="G1496" s="165"/>
      <c r="H1496" s="165"/>
      <c r="K1496" s="149"/>
      <c r="R1496" s="150"/>
      <c r="S1496" s="150"/>
    </row>
    <row r="1497">
      <c r="G1497" s="165"/>
      <c r="H1497" s="165"/>
      <c r="K1497" s="149"/>
      <c r="R1497" s="150"/>
      <c r="S1497" s="150"/>
    </row>
    <row r="1498">
      <c r="G1498" s="165"/>
      <c r="H1498" s="165"/>
      <c r="K1498" s="149"/>
      <c r="R1498" s="150"/>
      <c r="S1498" s="150"/>
    </row>
    <row r="1499">
      <c r="G1499" s="165"/>
      <c r="H1499" s="165"/>
      <c r="K1499" s="149"/>
      <c r="R1499" s="150"/>
      <c r="S1499" s="150"/>
    </row>
    <row r="1500">
      <c r="G1500" s="165"/>
      <c r="H1500" s="165"/>
      <c r="K1500" s="149"/>
      <c r="R1500" s="150"/>
      <c r="S1500" s="150"/>
    </row>
    <row r="1501">
      <c r="G1501" s="165"/>
      <c r="H1501" s="165"/>
      <c r="K1501" s="149"/>
      <c r="R1501" s="150"/>
      <c r="S1501" s="150"/>
    </row>
    <row r="1502">
      <c r="G1502" s="165"/>
      <c r="H1502" s="165"/>
      <c r="K1502" s="149"/>
      <c r="R1502" s="150"/>
      <c r="S1502" s="150"/>
    </row>
    <row r="1503">
      <c r="G1503" s="165"/>
      <c r="H1503" s="165"/>
      <c r="K1503" s="149"/>
      <c r="R1503" s="150"/>
      <c r="S1503" s="150"/>
    </row>
    <row r="1504">
      <c r="G1504" s="165"/>
      <c r="H1504" s="165"/>
      <c r="K1504" s="149"/>
      <c r="R1504" s="150"/>
      <c r="S1504" s="150"/>
    </row>
    <row r="1505">
      <c r="G1505" s="165"/>
      <c r="H1505" s="165"/>
      <c r="K1505" s="149"/>
      <c r="R1505" s="150"/>
      <c r="S1505" s="150"/>
    </row>
    <row r="1506">
      <c r="G1506" s="165"/>
      <c r="H1506" s="165"/>
      <c r="K1506" s="149"/>
      <c r="R1506" s="150"/>
      <c r="S1506" s="150"/>
    </row>
    <row r="1507">
      <c r="G1507" s="165"/>
      <c r="H1507" s="165"/>
      <c r="K1507" s="149"/>
      <c r="R1507" s="150"/>
      <c r="S1507" s="150"/>
    </row>
    <row r="1508">
      <c r="G1508" s="165"/>
      <c r="H1508" s="165"/>
      <c r="K1508" s="149"/>
      <c r="R1508" s="150"/>
      <c r="S1508" s="150"/>
    </row>
    <row r="1509">
      <c r="G1509" s="165"/>
      <c r="H1509" s="165"/>
      <c r="K1509" s="149"/>
      <c r="R1509" s="150"/>
      <c r="S1509" s="150"/>
    </row>
    <row r="1510">
      <c r="G1510" s="165"/>
      <c r="H1510" s="165"/>
      <c r="K1510" s="149"/>
      <c r="R1510" s="150"/>
      <c r="S1510" s="150"/>
    </row>
    <row r="1511">
      <c r="G1511" s="165"/>
      <c r="H1511" s="165"/>
      <c r="K1511" s="149"/>
      <c r="R1511" s="150"/>
      <c r="S1511" s="150"/>
    </row>
    <row r="1512">
      <c r="G1512" s="165"/>
      <c r="H1512" s="165"/>
      <c r="K1512" s="149"/>
      <c r="R1512" s="150"/>
      <c r="S1512" s="150"/>
    </row>
    <row r="1513">
      <c r="G1513" s="165"/>
      <c r="H1513" s="165"/>
      <c r="K1513" s="149"/>
      <c r="R1513" s="150"/>
      <c r="S1513" s="150"/>
    </row>
    <row r="1514">
      <c r="G1514" s="165"/>
      <c r="H1514" s="165"/>
      <c r="K1514" s="149"/>
      <c r="R1514" s="150"/>
      <c r="S1514" s="150"/>
    </row>
    <row r="1515">
      <c r="G1515" s="165"/>
      <c r="H1515" s="165"/>
      <c r="K1515" s="149"/>
      <c r="R1515" s="150"/>
      <c r="S1515" s="150"/>
    </row>
    <row r="1516">
      <c r="G1516" s="165"/>
      <c r="H1516" s="165"/>
      <c r="K1516" s="149"/>
      <c r="R1516" s="150"/>
      <c r="S1516" s="150"/>
    </row>
    <row r="1517">
      <c r="G1517" s="165"/>
      <c r="H1517" s="165"/>
      <c r="K1517" s="149"/>
      <c r="R1517" s="150"/>
      <c r="S1517" s="150"/>
    </row>
    <row r="1518">
      <c r="G1518" s="165"/>
      <c r="H1518" s="165"/>
      <c r="K1518" s="149"/>
      <c r="R1518" s="150"/>
      <c r="S1518" s="150"/>
    </row>
    <row r="1519">
      <c r="G1519" s="165"/>
      <c r="H1519" s="165"/>
      <c r="K1519" s="149"/>
      <c r="R1519" s="150"/>
      <c r="S1519" s="150"/>
    </row>
    <row r="1520">
      <c r="G1520" s="165"/>
      <c r="H1520" s="165"/>
      <c r="K1520" s="149"/>
      <c r="R1520" s="150"/>
      <c r="S1520" s="150"/>
    </row>
    <row r="1521">
      <c r="G1521" s="165"/>
      <c r="H1521" s="165"/>
      <c r="K1521" s="149"/>
      <c r="R1521" s="150"/>
      <c r="S1521" s="150"/>
    </row>
    <row r="1522">
      <c r="G1522" s="165"/>
      <c r="H1522" s="165"/>
      <c r="K1522" s="149"/>
      <c r="R1522" s="150"/>
      <c r="S1522" s="150"/>
    </row>
    <row r="1523">
      <c r="G1523" s="165"/>
      <c r="H1523" s="165"/>
      <c r="K1523" s="149"/>
      <c r="R1523" s="150"/>
      <c r="S1523" s="150"/>
    </row>
    <row r="1524">
      <c r="G1524" s="165"/>
      <c r="H1524" s="165"/>
      <c r="K1524" s="149"/>
      <c r="R1524" s="150"/>
      <c r="S1524" s="150"/>
    </row>
    <row r="1525">
      <c r="G1525" s="165"/>
      <c r="H1525" s="165"/>
      <c r="K1525" s="149"/>
      <c r="R1525" s="150"/>
      <c r="S1525" s="150"/>
    </row>
    <row r="1526">
      <c r="G1526" s="165"/>
      <c r="H1526" s="165"/>
      <c r="K1526" s="149"/>
      <c r="R1526" s="150"/>
      <c r="S1526" s="150"/>
    </row>
    <row r="1527">
      <c r="G1527" s="165"/>
      <c r="H1527" s="165"/>
      <c r="K1527" s="149"/>
      <c r="R1527" s="150"/>
      <c r="S1527" s="150"/>
    </row>
    <row r="1528">
      <c r="G1528" s="165"/>
      <c r="H1528" s="165"/>
      <c r="K1528" s="149"/>
      <c r="R1528" s="150"/>
      <c r="S1528" s="150"/>
    </row>
    <row r="1529">
      <c r="G1529" s="165"/>
      <c r="H1529" s="165"/>
      <c r="K1529" s="149"/>
      <c r="R1529" s="150"/>
      <c r="S1529" s="150"/>
    </row>
    <row r="1530">
      <c r="G1530" s="165"/>
      <c r="H1530" s="165"/>
      <c r="K1530" s="149"/>
      <c r="R1530" s="150"/>
      <c r="S1530" s="150"/>
    </row>
    <row r="1531">
      <c r="G1531" s="165"/>
      <c r="H1531" s="165"/>
      <c r="K1531" s="149"/>
      <c r="R1531" s="150"/>
      <c r="S1531" s="150"/>
    </row>
    <row r="1532">
      <c r="G1532" s="165"/>
      <c r="H1532" s="165"/>
      <c r="K1532" s="149"/>
      <c r="R1532" s="150"/>
      <c r="S1532" s="150"/>
    </row>
    <row r="1533">
      <c r="G1533" s="165"/>
      <c r="H1533" s="165"/>
      <c r="K1533" s="149"/>
      <c r="R1533" s="150"/>
      <c r="S1533" s="150"/>
    </row>
    <row r="1534">
      <c r="G1534" s="165"/>
      <c r="H1534" s="165"/>
      <c r="K1534" s="149"/>
      <c r="R1534" s="150"/>
      <c r="S1534" s="150"/>
    </row>
    <row r="1535">
      <c r="G1535" s="165"/>
      <c r="H1535" s="165"/>
      <c r="K1535" s="149"/>
      <c r="R1535" s="150"/>
      <c r="S1535" s="150"/>
    </row>
    <row r="1536">
      <c r="G1536" s="165"/>
      <c r="H1536" s="165"/>
      <c r="K1536" s="149"/>
      <c r="R1536" s="150"/>
      <c r="S1536" s="150"/>
    </row>
    <row r="1537">
      <c r="G1537" s="165"/>
      <c r="H1537" s="165"/>
      <c r="K1537" s="149"/>
      <c r="R1537" s="150"/>
      <c r="S1537" s="150"/>
    </row>
    <row r="1538">
      <c r="G1538" s="165"/>
      <c r="H1538" s="165"/>
      <c r="K1538" s="149"/>
      <c r="R1538" s="150"/>
      <c r="S1538" s="150"/>
    </row>
    <row r="1539">
      <c r="G1539" s="165"/>
      <c r="H1539" s="165"/>
      <c r="K1539" s="149"/>
      <c r="R1539" s="150"/>
      <c r="S1539" s="150"/>
    </row>
    <row r="1540">
      <c r="G1540" s="165"/>
      <c r="H1540" s="165"/>
      <c r="K1540" s="149"/>
      <c r="R1540" s="150"/>
      <c r="S1540" s="150"/>
    </row>
    <row r="1541">
      <c r="G1541" s="165"/>
      <c r="H1541" s="165"/>
      <c r="K1541" s="149"/>
      <c r="R1541" s="150"/>
      <c r="S1541" s="150"/>
    </row>
    <row r="1542">
      <c r="G1542" s="165"/>
      <c r="H1542" s="165"/>
      <c r="K1542" s="149"/>
      <c r="R1542" s="150"/>
      <c r="S1542" s="150"/>
    </row>
    <row r="1543">
      <c r="G1543" s="165"/>
      <c r="H1543" s="165"/>
      <c r="K1543" s="149"/>
      <c r="R1543" s="150"/>
      <c r="S1543" s="150"/>
    </row>
    <row r="1544">
      <c r="G1544" s="165"/>
      <c r="H1544" s="165"/>
      <c r="K1544" s="149"/>
      <c r="R1544" s="150"/>
      <c r="S1544" s="150"/>
    </row>
    <row r="1545">
      <c r="G1545" s="165"/>
      <c r="H1545" s="165"/>
      <c r="K1545" s="149"/>
      <c r="R1545" s="150"/>
      <c r="S1545" s="150"/>
    </row>
    <row r="1546">
      <c r="G1546" s="165"/>
      <c r="H1546" s="165"/>
      <c r="K1546" s="149"/>
      <c r="R1546" s="150"/>
      <c r="S1546" s="150"/>
    </row>
    <row r="1547">
      <c r="G1547" s="165"/>
      <c r="H1547" s="165"/>
      <c r="K1547" s="149"/>
      <c r="R1547" s="150"/>
      <c r="S1547" s="150"/>
    </row>
    <row r="1548">
      <c r="G1548" s="165"/>
      <c r="H1548" s="165"/>
      <c r="K1548" s="149"/>
      <c r="R1548" s="150"/>
      <c r="S1548" s="150"/>
    </row>
    <row r="1549">
      <c r="G1549" s="165"/>
      <c r="H1549" s="165"/>
      <c r="K1549" s="149"/>
      <c r="R1549" s="150"/>
      <c r="S1549" s="150"/>
    </row>
    <row r="1550">
      <c r="G1550" s="165"/>
      <c r="H1550" s="165"/>
      <c r="K1550" s="149"/>
      <c r="R1550" s="150"/>
      <c r="S1550" s="150"/>
    </row>
    <row r="1551">
      <c r="G1551" s="165"/>
      <c r="H1551" s="165"/>
      <c r="K1551" s="149"/>
      <c r="R1551" s="150"/>
      <c r="S1551" s="150"/>
    </row>
    <row r="1552">
      <c r="G1552" s="165"/>
      <c r="H1552" s="165"/>
      <c r="K1552" s="149"/>
      <c r="R1552" s="150"/>
      <c r="S1552" s="150"/>
    </row>
    <row r="1553">
      <c r="G1553" s="165"/>
      <c r="H1553" s="165"/>
      <c r="K1553" s="149"/>
      <c r="R1553" s="150"/>
      <c r="S1553" s="150"/>
    </row>
    <row r="1554">
      <c r="G1554" s="165"/>
      <c r="H1554" s="165"/>
      <c r="K1554" s="149"/>
      <c r="R1554" s="150"/>
      <c r="S1554" s="150"/>
    </row>
    <row r="1555">
      <c r="G1555" s="165"/>
      <c r="H1555" s="165"/>
      <c r="K1555" s="149"/>
      <c r="R1555" s="150"/>
      <c r="S1555" s="150"/>
    </row>
    <row r="1556">
      <c r="G1556" s="165"/>
      <c r="H1556" s="165"/>
      <c r="K1556" s="149"/>
      <c r="R1556" s="150"/>
      <c r="S1556" s="150"/>
    </row>
    <row r="1557">
      <c r="G1557" s="165"/>
      <c r="H1557" s="165"/>
      <c r="K1557" s="149"/>
      <c r="R1557" s="150"/>
      <c r="S1557" s="150"/>
    </row>
    <row r="1558">
      <c r="G1558" s="165"/>
      <c r="H1558" s="165"/>
      <c r="K1558" s="149"/>
      <c r="R1558" s="150"/>
      <c r="S1558" s="150"/>
    </row>
    <row r="1559">
      <c r="G1559" s="165"/>
      <c r="H1559" s="165"/>
      <c r="K1559" s="149"/>
      <c r="R1559" s="150"/>
      <c r="S1559" s="150"/>
    </row>
    <row r="1560">
      <c r="G1560" s="165"/>
      <c r="H1560" s="165"/>
      <c r="K1560" s="149"/>
      <c r="R1560" s="150"/>
      <c r="S1560" s="150"/>
    </row>
    <row r="1561">
      <c r="G1561" s="165"/>
      <c r="H1561" s="165"/>
      <c r="K1561" s="149"/>
      <c r="R1561" s="150"/>
      <c r="S1561" s="150"/>
    </row>
    <row r="1562">
      <c r="G1562" s="165"/>
      <c r="H1562" s="165"/>
      <c r="K1562" s="149"/>
      <c r="R1562" s="150"/>
      <c r="S1562" s="150"/>
    </row>
    <row r="1563">
      <c r="G1563" s="165"/>
      <c r="H1563" s="165"/>
      <c r="K1563" s="149"/>
      <c r="R1563" s="150"/>
      <c r="S1563" s="150"/>
    </row>
    <row r="1564">
      <c r="G1564" s="165"/>
      <c r="H1564" s="165"/>
      <c r="K1564" s="149"/>
      <c r="R1564" s="150"/>
      <c r="S1564" s="150"/>
    </row>
    <row r="1565">
      <c r="G1565" s="165"/>
      <c r="H1565" s="165"/>
      <c r="K1565" s="149"/>
      <c r="R1565" s="150"/>
      <c r="S1565" s="150"/>
    </row>
    <row r="1566">
      <c r="G1566" s="165"/>
      <c r="H1566" s="165"/>
      <c r="K1566" s="149"/>
      <c r="R1566" s="150"/>
      <c r="S1566" s="150"/>
    </row>
    <row r="1567">
      <c r="G1567" s="165"/>
      <c r="H1567" s="165"/>
      <c r="K1567" s="149"/>
      <c r="R1567" s="150"/>
      <c r="S1567" s="150"/>
    </row>
    <row r="1568">
      <c r="G1568" s="165"/>
      <c r="H1568" s="165"/>
      <c r="K1568" s="149"/>
      <c r="R1568" s="150"/>
      <c r="S1568" s="150"/>
    </row>
    <row r="1569">
      <c r="G1569" s="165"/>
      <c r="H1569" s="165"/>
      <c r="K1569" s="149"/>
      <c r="R1569" s="150"/>
      <c r="S1569" s="150"/>
    </row>
    <row r="1570">
      <c r="G1570" s="165"/>
      <c r="H1570" s="165"/>
      <c r="K1570" s="149"/>
      <c r="R1570" s="150"/>
      <c r="S1570" s="150"/>
    </row>
    <row r="1571">
      <c r="G1571" s="165"/>
      <c r="H1571" s="165"/>
      <c r="K1571" s="149"/>
      <c r="R1571" s="150"/>
      <c r="S1571" s="150"/>
    </row>
    <row r="1572">
      <c r="G1572" s="165"/>
      <c r="H1572" s="165"/>
      <c r="K1572" s="149"/>
      <c r="R1572" s="150"/>
      <c r="S1572" s="150"/>
    </row>
    <row r="1573">
      <c r="G1573" s="165"/>
      <c r="H1573" s="165"/>
      <c r="K1573" s="149"/>
      <c r="R1573" s="150"/>
      <c r="S1573" s="150"/>
    </row>
    <row r="1574">
      <c r="G1574" s="165"/>
      <c r="H1574" s="165"/>
      <c r="K1574" s="149"/>
      <c r="R1574" s="150"/>
      <c r="S1574" s="150"/>
    </row>
    <row r="1575">
      <c r="G1575" s="165"/>
      <c r="H1575" s="165"/>
      <c r="K1575" s="149"/>
      <c r="R1575" s="150"/>
      <c r="S1575" s="150"/>
    </row>
    <row r="1576">
      <c r="G1576" s="165"/>
      <c r="H1576" s="165"/>
      <c r="K1576" s="149"/>
      <c r="R1576" s="150"/>
      <c r="S1576" s="150"/>
    </row>
    <row r="1577">
      <c r="G1577" s="165"/>
      <c r="H1577" s="165"/>
      <c r="K1577" s="149"/>
      <c r="R1577" s="150"/>
      <c r="S1577" s="150"/>
    </row>
    <row r="1578">
      <c r="G1578" s="165"/>
      <c r="H1578" s="165"/>
      <c r="K1578" s="149"/>
      <c r="R1578" s="150"/>
      <c r="S1578" s="150"/>
    </row>
    <row r="1579">
      <c r="G1579" s="165"/>
      <c r="H1579" s="165"/>
      <c r="K1579" s="149"/>
      <c r="R1579" s="150"/>
      <c r="S1579" s="150"/>
    </row>
    <row r="1580">
      <c r="G1580" s="165"/>
      <c r="H1580" s="165"/>
      <c r="K1580" s="149"/>
      <c r="R1580" s="150"/>
      <c r="S1580" s="150"/>
    </row>
    <row r="1581">
      <c r="G1581" s="165"/>
      <c r="H1581" s="165"/>
      <c r="K1581" s="149"/>
      <c r="R1581" s="150"/>
      <c r="S1581" s="150"/>
    </row>
    <row r="1582">
      <c r="G1582" s="165"/>
      <c r="H1582" s="165"/>
      <c r="K1582" s="149"/>
      <c r="R1582" s="150"/>
      <c r="S1582" s="150"/>
    </row>
    <row r="1583">
      <c r="G1583" s="165"/>
      <c r="H1583" s="165"/>
      <c r="K1583" s="149"/>
      <c r="R1583" s="150"/>
      <c r="S1583" s="150"/>
    </row>
    <row r="1584">
      <c r="G1584" s="165"/>
      <c r="H1584" s="165"/>
      <c r="K1584" s="149"/>
      <c r="R1584" s="150"/>
      <c r="S1584" s="150"/>
    </row>
    <row r="1585">
      <c r="G1585" s="165"/>
      <c r="H1585" s="165"/>
      <c r="K1585" s="149"/>
      <c r="R1585" s="150"/>
      <c r="S1585" s="150"/>
    </row>
    <row r="1586">
      <c r="G1586" s="165"/>
      <c r="H1586" s="165"/>
      <c r="K1586" s="149"/>
      <c r="R1586" s="150"/>
      <c r="S1586" s="150"/>
    </row>
    <row r="1587">
      <c r="G1587" s="165"/>
      <c r="H1587" s="165"/>
      <c r="K1587" s="149"/>
      <c r="R1587" s="150"/>
      <c r="S1587" s="150"/>
    </row>
    <row r="1588">
      <c r="G1588" s="165"/>
      <c r="H1588" s="165"/>
      <c r="K1588" s="149"/>
      <c r="R1588" s="150"/>
      <c r="S1588" s="150"/>
    </row>
    <row r="1589">
      <c r="G1589" s="165"/>
      <c r="H1589" s="165"/>
      <c r="K1589" s="149"/>
      <c r="R1589" s="150"/>
      <c r="S1589" s="150"/>
    </row>
    <row r="1590">
      <c r="G1590" s="165"/>
      <c r="H1590" s="165"/>
      <c r="K1590" s="149"/>
      <c r="R1590" s="150"/>
      <c r="S1590" s="150"/>
    </row>
    <row r="1591">
      <c r="G1591" s="165"/>
      <c r="H1591" s="165"/>
      <c r="K1591" s="149"/>
      <c r="R1591" s="150"/>
      <c r="S1591" s="150"/>
    </row>
    <row r="1592">
      <c r="G1592" s="165"/>
      <c r="H1592" s="165"/>
      <c r="K1592" s="149"/>
      <c r="R1592" s="150"/>
      <c r="S1592" s="150"/>
    </row>
    <row r="1593">
      <c r="G1593" s="165"/>
      <c r="H1593" s="165"/>
      <c r="K1593" s="149"/>
      <c r="R1593" s="150"/>
      <c r="S1593" s="150"/>
    </row>
    <row r="1594">
      <c r="G1594" s="165"/>
      <c r="H1594" s="165"/>
      <c r="K1594" s="149"/>
      <c r="R1594" s="150"/>
      <c r="S1594" s="150"/>
    </row>
    <row r="1595">
      <c r="G1595" s="165"/>
      <c r="H1595" s="165"/>
      <c r="K1595" s="149"/>
      <c r="R1595" s="150"/>
      <c r="S1595" s="150"/>
    </row>
    <row r="1596">
      <c r="G1596" s="165"/>
      <c r="H1596" s="165"/>
      <c r="K1596" s="149"/>
      <c r="R1596" s="150"/>
      <c r="S1596" s="150"/>
    </row>
    <row r="1597">
      <c r="G1597" s="165"/>
      <c r="H1597" s="165"/>
      <c r="K1597" s="149"/>
      <c r="R1597" s="150"/>
      <c r="S1597" s="150"/>
    </row>
    <row r="1598">
      <c r="G1598" s="165"/>
      <c r="H1598" s="165"/>
      <c r="K1598" s="149"/>
      <c r="R1598" s="150"/>
      <c r="S1598" s="150"/>
    </row>
    <row r="1599">
      <c r="G1599" s="165"/>
      <c r="H1599" s="165"/>
      <c r="K1599" s="149"/>
      <c r="R1599" s="150"/>
      <c r="S1599" s="150"/>
    </row>
    <row r="1600">
      <c r="G1600" s="165"/>
      <c r="H1600" s="165"/>
      <c r="K1600" s="149"/>
      <c r="R1600" s="150"/>
      <c r="S1600" s="150"/>
    </row>
    <row r="1601">
      <c r="G1601" s="165"/>
      <c r="H1601" s="165"/>
      <c r="K1601" s="149"/>
      <c r="R1601" s="150"/>
      <c r="S1601" s="150"/>
    </row>
    <row r="1602">
      <c r="G1602" s="165"/>
      <c r="H1602" s="165"/>
      <c r="K1602" s="149"/>
      <c r="R1602" s="150"/>
      <c r="S1602" s="150"/>
    </row>
    <row r="1603">
      <c r="G1603" s="165"/>
      <c r="H1603" s="165"/>
      <c r="K1603" s="149"/>
      <c r="R1603" s="150"/>
      <c r="S1603" s="150"/>
    </row>
    <row r="1604">
      <c r="G1604" s="165"/>
      <c r="H1604" s="165"/>
      <c r="K1604" s="149"/>
      <c r="R1604" s="150"/>
      <c r="S1604" s="150"/>
    </row>
    <row r="1605">
      <c r="G1605" s="165"/>
      <c r="H1605" s="165"/>
      <c r="K1605" s="149"/>
      <c r="R1605" s="150"/>
      <c r="S1605" s="150"/>
    </row>
    <row r="1606">
      <c r="G1606" s="165"/>
      <c r="H1606" s="165"/>
      <c r="K1606" s="149"/>
      <c r="R1606" s="150"/>
      <c r="S1606" s="150"/>
    </row>
    <row r="1607">
      <c r="G1607" s="165"/>
      <c r="H1607" s="165"/>
      <c r="K1607" s="149"/>
      <c r="R1607" s="150"/>
      <c r="S1607" s="150"/>
    </row>
    <row r="1608">
      <c r="G1608" s="165"/>
      <c r="H1608" s="165"/>
      <c r="K1608" s="149"/>
      <c r="R1608" s="150"/>
      <c r="S1608" s="150"/>
    </row>
    <row r="1609">
      <c r="G1609" s="165"/>
      <c r="H1609" s="165"/>
      <c r="K1609" s="149"/>
      <c r="R1609" s="150"/>
      <c r="S1609" s="150"/>
    </row>
    <row r="1610">
      <c r="G1610" s="165"/>
      <c r="H1610" s="165"/>
      <c r="K1610" s="149"/>
      <c r="R1610" s="150"/>
      <c r="S1610" s="150"/>
    </row>
    <row r="1611">
      <c r="G1611" s="165"/>
      <c r="H1611" s="165"/>
      <c r="K1611" s="149"/>
      <c r="R1611" s="150"/>
      <c r="S1611" s="150"/>
    </row>
    <row r="1612">
      <c r="G1612" s="165"/>
      <c r="H1612" s="165"/>
      <c r="K1612" s="149"/>
      <c r="R1612" s="150"/>
      <c r="S1612" s="150"/>
    </row>
    <row r="1613">
      <c r="G1613" s="165"/>
      <c r="H1613" s="165"/>
      <c r="K1613" s="149"/>
      <c r="R1613" s="150"/>
      <c r="S1613" s="150"/>
    </row>
    <row r="1614">
      <c r="G1614" s="165"/>
      <c r="H1614" s="165"/>
      <c r="K1614" s="149"/>
      <c r="R1614" s="150"/>
      <c r="S1614" s="150"/>
    </row>
    <row r="1615">
      <c r="G1615" s="165"/>
      <c r="H1615" s="165"/>
      <c r="K1615" s="149"/>
      <c r="R1615" s="150"/>
      <c r="S1615" s="150"/>
    </row>
    <row r="1616">
      <c r="G1616" s="165"/>
      <c r="H1616" s="165"/>
      <c r="K1616" s="149"/>
      <c r="R1616" s="150"/>
      <c r="S1616" s="150"/>
    </row>
    <row r="1617">
      <c r="G1617" s="165"/>
      <c r="H1617" s="165"/>
      <c r="K1617" s="149"/>
      <c r="R1617" s="150"/>
      <c r="S1617" s="150"/>
    </row>
    <row r="1618">
      <c r="G1618" s="165"/>
      <c r="H1618" s="165"/>
      <c r="K1618" s="149"/>
      <c r="R1618" s="150"/>
      <c r="S1618" s="150"/>
    </row>
    <row r="1619">
      <c r="G1619" s="165"/>
      <c r="H1619" s="165"/>
      <c r="K1619" s="149"/>
      <c r="R1619" s="150"/>
      <c r="S1619" s="150"/>
    </row>
    <row r="1620">
      <c r="G1620" s="165"/>
      <c r="H1620" s="165"/>
      <c r="K1620" s="149"/>
      <c r="R1620" s="150"/>
      <c r="S1620" s="150"/>
    </row>
    <row r="1621">
      <c r="G1621" s="165"/>
      <c r="H1621" s="165"/>
      <c r="K1621" s="149"/>
      <c r="R1621" s="150"/>
      <c r="S1621" s="150"/>
    </row>
    <row r="1622">
      <c r="G1622" s="165"/>
      <c r="H1622" s="165"/>
      <c r="K1622" s="149"/>
      <c r="R1622" s="150"/>
      <c r="S1622" s="150"/>
    </row>
    <row r="1623">
      <c r="G1623" s="165"/>
      <c r="H1623" s="165"/>
      <c r="K1623" s="149"/>
      <c r="R1623" s="150"/>
      <c r="S1623" s="150"/>
    </row>
    <row r="1624">
      <c r="G1624" s="165"/>
      <c r="H1624" s="165"/>
      <c r="K1624" s="149"/>
      <c r="R1624" s="150"/>
      <c r="S1624" s="150"/>
    </row>
    <row r="1625">
      <c r="G1625" s="165"/>
      <c r="H1625" s="165"/>
      <c r="K1625" s="149"/>
      <c r="R1625" s="150"/>
      <c r="S1625" s="150"/>
    </row>
    <row r="1626">
      <c r="G1626" s="165"/>
      <c r="H1626" s="165"/>
      <c r="K1626" s="149"/>
      <c r="R1626" s="150"/>
      <c r="S1626" s="150"/>
    </row>
    <row r="1627">
      <c r="G1627" s="165"/>
      <c r="H1627" s="165"/>
      <c r="K1627" s="149"/>
      <c r="R1627" s="150"/>
      <c r="S1627" s="150"/>
    </row>
    <row r="1628">
      <c r="G1628" s="165"/>
      <c r="H1628" s="165"/>
      <c r="K1628" s="149"/>
      <c r="R1628" s="150"/>
      <c r="S1628" s="150"/>
    </row>
    <row r="1629">
      <c r="G1629" s="165"/>
      <c r="H1629" s="165"/>
      <c r="K1629" s="149"/>
      <c r="R1629" s="150"/>
      <c r="S1629" s="150"/>
    </row>
    <row r="1630">
      <c r="G1630" s="165"/>
      <c r="H1630" s="165"/>
      <c r="K1630" s="149"/>
      <c r="R1630" s="150"/>
      <c r="S1630" s="150"/>
    </row>
    <row r="1631">
      <c r="G1631" s="165"/>
      <c r="H1631" s="165"/>
      <c r="K1631" s="149"/>
      <c r="R1631" s="150"/>
      <c r="S1631" s="150"/>
    </row>
    <row r="1632">
      <c r="G1632" s="165"/>
      <c r="H1632" s="165"/>
      <c r="K1632" s="149"/>
      <c r="R1632" s="150"/>
      <c r="S1632" s="150"/>
    </row>
    <row r="1633">
      <c r="G1633" s="165"/>
      <c r="H1633" s="165"/>
      <c r="K1633" s="149"/>
      <c r="R1633" s="150"/>
      <c r="S1633" s="150"/>
    </row>
    <row r="1634">
      <c r="G1634" s="165"/>
      <c r="H1634" s="165"/>
      <c r="K1634" s="149"/>
      <c r="R1634" s="150"/>
      <c r="S1634" s="150"/>
    </row>
    <row r="1635">
      <c r="G1635" s="165"/>
      <c r="H1635" s="165"/>
      <c r="K1635" s="149"/>
      <c r="R1635" s="150"/>
      <c r="S1635" s="150"/>
    </row>
    <row r="1636">
      <c r="G1636" s="165"/>
      <c r="H1636" s="165"/>
      <c r="K1636" s="149"/>
      <c r="R1636" s="150"/>
      <c r="S1636" s="150"/>
    </row>
    <row r="1637">
      <c r="G1637" s="165"/>
      <c r="H1637" s="165"/>
      <c r="K1637" s="149"/>
      <c r="R1637" s="150"/>
      <c r="S1637" s="150"/>
    </row>
    <row r="1638">
      <c r="G1638" s="165"/>
      <c r="H1638" s="165"/>
      <c r="K1638" s="149"/>
      <c r="R1638" s="150"/>
      <c r="S1638" s="150"/>
    </row>
    <row r="1639">
      <c r="G1639" s="165"/>
      <c r="H1639" s="165"/>
      <c r="K1639" s="149"/>
      <c r="R1639" s="150"/>
      <c r="S1639" s="150"/>
    </row>
    <row r="1640">
      <c r="G1640" s="165"/>
      <c r="H1640" s="165"/>
      <c r="K1640" s="149"/>
      <c r="R1640" s="150"/>
      <c r="S1640" s="150"/>
    </row>
    <row r="1641">
      <c r="G1641" s="165"/>
      <c r="H1641" s="165"/>
      <c r="K1641" s="149"/>
      <c r="R1641" s="150"/>
      <c r="S1641" s="150"/>
    </row>
    <row r="1642">
      <c r="G1642" s="165"/>
      <c r="H1642" s="165"/>
      <c r="K1642" s="149"/>
      <c r="R1642" s="150"/>
      <c r="S1642" s="150"/>
    </row>
    <row r="1643">
      <c r="G1643" s="165"/>
      <c r="H1643" s="165"/>
      <c r="K1643" s="149"/>
      <c r="R1643" s="150"/>
      <c r="S1643" s="150"/>
    </row>
    <row r="1644">
      <c r="G1644" s="165"/>
      <c r="H1644" s="165"/>
      <c r="K1644" s="149"/>
      <c r="R1644" s="150"/>
      <c r="S1644" s="150"/>
    </row>
    <row r="1645">
      <c r="G1645" s="165"/>
      <c r="H1645" s="165"/>
      <c r="K1645" s="149"/>
      <c r="R1645" s="150"/>
      <c r="S1645" s="150"/>
    </row>
    <row r="1646">
      <c r="G1646" s="165"/>
      <c r="H1646" s="165"/>
      <c r="K1646" s="149"/>
      <c r="R1646" s="150"/>
      <c r="S1646" s="150"/>
    </row>
    <row r="1647">
      <c r="G1647" s="165"/>
      <c r="H1647" s="165"/>
      <c r="K1647" s="149"/>
      <c r="R1647" s="150"/>
      <c r="S1647" s="150"/>
    </row>
    <row r="1648">
      <c r="G1648" s="165"/>
      <c r="H1648" s="165"/>
      <c r="K1648" s="149"/>
      <c r="R1648" s="150"/>
      <c r="S1648" s="150"/>
    </row>
    <row r="1649">
      <c r="G1649" s="165"/>
      <c r="H1649" s="165"/>
      <c r="K1649" s="149"/>
      <c r="R1649" s="150"/>
      <c r="S1649" s="150"/>
    </row>
    <row r="1650">
      <c r="G1650" s="165"/>
      <c r="H1650" s="165"/>
      <c r="K1650" s="149"/>
      <c r="R1650" s="150"/>
      <c r="S1650" s="150"/>
    </row>
    <row r="1651">
      <c r="G1651" s="165"/>
      <c r="H1651" s="165"/>
      <c r="K1651" s="149"/>
      <c r="R1651" s="150"/>
      <c r="S1651" s="150"/>
    </row>
    <row r="1652">
      <c r="G1652" s="165"/>
      <c r="H1652" s="165"/>
      <c r="K1652" s="149"/>
      <c r="R1652" s="150"/>
      <c r="S1652" s="150"/>
    </row>
    <row r="1653">
      <c r="G1653" s="165"/>
      <c r="H1653" s="165"/>
      <c r="K1653" s="149"/>
      <c r="R1653" s="150"/>
      <c r="S1653" s="150"/>
    </row>
    <row r="1654">
      <c r="G1654" s="165"/>
      <c r="H1654" s="165"/>
      <c r="K1654" s="149"/>
      <c r="R1654" s="150"/>
      <c r="S1654" s="150"/>
    </row>
    <row r="1655">
      <c r="G1655" s="165"/>
      <c r="H1655" s="165"/>
      <c r="K1655" s="149"/>
      <c r="R1655" s="150"/>
      <c r="S1655" s="150"/>
    </row>
    <row r="1656">
      <c r="G1656" s="165"/>
      <c r="H1656" s="165"/>
      <c r="K1656" s="149"/>
      <c r="R1656" s="150"/>
      <c r="S1656" s="150"/>
    </row>
    <row r="1657">
      <c r="G1657" s="165"/>
      <c r="H1657" s="165"/>
      <c r="K1657" s="149"/>
      <c r="R1657" s="150"/>
      <c r="S1657" s="150"/>
    </row>
    <row r="1658">
      <c r="G1658" s="165"/>
      <c r="H1658" s="165"/>
      <c r="K1658" s="149"/>
      <c r="R1658" s="150"/>
      <c r="S1658" s="150"/>
    </row>
    <row r="1659">
      <c r="G1659" s="165"/>
      <c r="H1659" s="165"/>
      <c r="K1659" s="149"/>
      <c r="R1659" s="150"/>
      <c r="S1659" s="150"/>
    </row>
    <row r="1660">
      <c r="G1660" s="165"/>
      <c r="H1660" s="165"/>
      <c r="K1660" s="149"/>
      <c r="R1660" s="150"/>
      <c r="S1660" s="150"/>
    </row>
    <row r="1661">
      <c r="G1661" s="165"/>
      <c r="H1661" s="165"/>
      <c r="K1661" s="149"/>
      <c r="R1661" s="150"/>
      <c r="S1661" s="150"/>
    </row>
    <row r="1662">
      <c r="G1662" s="165"/>
      <c r="H1662" s="165"/>
      <c r="K1662" s="149"/>
      <c r="R1662" s="150"/>
      <c r="S1662" s="150"/>
    </row>
    <row r="1663">
      <c r="G1663" s="165"/>
      <c r="H1663" s="165"/>
      <c r="K1663" s="149"/>
      <c r="R1663" s="150"/>
      <c r="S1663" s="150"/>
    </row>
    <row r="1664">
      <c r="G1664" s="165"/>
      <c r="H1664" s="165"/>
      <c r="K1664" s="149"/>
      <c r="R1664" s="150"/>
      <c r="S1664" s="150"/>
    </row>
    <row r="1665">
      <c r="G1665" s="165"/>
      <c r="H1665" s="165"/>
      <c r="K1665" s="149"/>
      <c r="R1665" s="150"/>
      <c r="S1665" s="150"/>
    </row>
    <row r="1666">
      <c r="G1666" s="165"/>
      <c r="H1666" s="165"/>
      <c r="K1666" s="149"/>
      <c r="R1666" s="150"/>
      <c r="S1666" s="150"/>
    </row>
    <row r="1667">
      <c r="G1667" s="165"/>
      <c r="H1667" s="165"/>
      <c r="K1667" s="149"/>
      <c r="R1667" s="150"/>
      <c r="S1667" s="150"/>
    </row>
    <row r="1668">
      <c r="G1668" s="165"/>
      <c r="H1668" s="165"/>
      <c r="K1668" s="149"/>
      <c r="R1668" s="150"/>
      <c r="S1668" s="150"/>
    </row>
    <row r="1669">
      <c r="G1669" s="165"/>
      <c r="H1669" s="165"/>
      <c r="K1669" s="149"/>
      <c r="R1669" s="150"/>
      <c r="S1669" s="150"/>
    </row>
    <row r="1670">
      <c r="G1670" s="165"/>
      <c r="H1670" s="165"/>
      <c r="K1670" s="149"/>
      <c r="R1670" s="150"/>
      <c r="S1670" s="150"/>
    </row>
    <row r="1671">
      <c r="G1671" s="165"/>
      <c r="H1671" s="165"/>
      <c r="K1671" s="149"/>
      <c r="R1671" s="150"/>
      <c r="S1671" s="150"/>
    </row>
    <row r="1672">
      <c r="G1672" s="165"/>
      <c r="H1672" s="165"/>
      <c r="K1672" s="149"/>
      <c r="R1672" s="150"/>
      <c r="S1672" s="150"/>
    </row>
    <row r="1673">
      <c r="G1673" s="165"/>
      <c r="H1673" s="165"/>
      <c r="K1673" s="149"/>
      <c r="R1673" s="150"/>
      <c r="S1673" s="150"/>
    </row>
    <row r="1674">
      <c r="G1674" s="165"/>
      <c r="H1674" s="165"/>
      <c r="K1674" s="149"/>
      <c r="R1674" s="150"/>
      <c r="S1674" s="150"/>
    </row>
    <row r="1675">
      <c r="G1675" s="165"/>
      <c r="H1675" s="165"/>
      <c r="K1675" s="149"/>
      <c r="R1675" s="150"/>
      <c r="S1675" s="150"/>
    </row>
    <row r="1676">
      <c r="G1676" s="165"/>
      <c r="H1676" s="165"/>
      <c r="K1676" s="149"/>
      <c r="R1676" s="150"/>
      <c r="S1676" s="150"/>
    </row>
    <row r="1677">
      <c r="G1677" s="165"/>
      <c r="H1677" s="165"/>
      <c r="K1677" s="149"/>
      <c r="R1677" s="150"/>
      <c r="S1677" s="150"/>
    </row>
    <row r="1678">
      <c r="G1678" s="165"/>
      <c r="H1678" s="165"/>
      <c r="K1678" s="149"/>
      <c r="R1678" s="150"/>
      <c r="S1678" s="150"/>
    </row>
    <row r="1679">
      <c r="G1679" s="165"/>
      <c r="H1679" s="165"/>
      <c r="K1679" s="149"/>
      <c r="R1679" s="150"/>
      <c r="S1679" s="150"/>
    </row>
    <row r="1680">
      <c r="G1680" s="165"/>
      <c r="H1680" s="165"/>
      <c r="K1680" s="149"/>
      <c r="R1680" s="150"/>
      <c r="S1680" s="150"/>
    </row>
    <row r="1681">
      <c r="G1681" s="165"/>
      <c r="H1681" s="165"/>
      <c r="K1681" s="149"/>
      <c r="R1681" s="150"/>
      <c r="S1681" s="150"/>
    </row>
    <row r="1682">
      <c r="G1682" s="165"/>
      <c r="H1682" s="165"/>
      <c r="K1682" s="149"/>
      <c r="R1682" s="150"/>
      <c r="S1682" s="150"/>
    </row>
    <row r="1683">
      <c r="G1683" s="165"/>
      <c r="H1683" s="165"/>
      <c r="K1683" s="149"/>
      <c r="R1683" s="150"/>
      <c r="S1683" s="150"/>
    </row>
    <row r="1684">
      <c r="G1684" s="165"/>
      <c r="H1684" s="165"/>
      <c r="K1684" s="149"/>
      <c r="R1684" s="150"/>
      <c r="S1684" s="150"/>
    </row>
    <row r="1685">
      <c r="G1685" s="165"/>
      <c r="H1685" s="165"/>
      <c r="K1685" s="149"/>
      <c r="R1685" s="150"/>
      <c r="S1685" s="150"/>
    </row>
    <row r="1686">
      <c r="G1686" s="165"/>
      <c r="H1686" s="165"/>
      <c r="K1686" s="149"/>
      <c r="R1686" s="150"/>
      <c r="S1686" s="150"/>
    </row>
    <row r="1687">
      <c r="G1687" s="165"/>
      <c r="H1687" s="165"/>
      <c r="K1687" s="149"/>
      <c r="R1687" s="150"/>
      <c r="S1687" s="150"/>
    </row>
    <row r="1688">
      <c r="G1688" s="165"/>
      <c r="H1688" s="165"/>
      <c r="K1688" s="149"/>
      <c r="R1688" s="150"/>
      <c r="S1688" s="150"/>
    </row>
    <row r="1689">
      <c r="G1689" s="165"/>
      <c r="H1689" s="165"/>
      <c r="K1689" s="149"/>
      <c r="R1689" s="150"/>
      <c r="S1689" s="150"/>
    </row>
    <row r="1690">
      <c r="G1690" s="165"/>
      <c r="H1690" s="165"/>
      <c r="K1690" s="149"/>
      <c r="R1690" s="150"/>
      <c r="S1690" s="150"/>
    </row>
    <row r="1691">
      <c r="G1691" s="165"/>
      <c r="H1691" s="165"/>
      <c r="K1691" s="149"/>
      <c r="R1691" s="150"/>
      <c r="S1691" s="150"/>
    </row>
    <row r="1692">
      <c r="G1692" s="165"/>
      <c r="H1692" s="165"/>
      <c r="K1692" s="149"/>
      <c r="R1692" s="150"/>
      <c r="S1692" s="150"/>
    </row>
    <row r="1693">
      <c r="G1693" s="165"/>
      <c r="H1693" s="165"/>
      <c r="K1693" s="149"/>
      <c r="R1693" s="150"/>
      <c r="S1693" s="150"/>
    </row>
    <row r="1694">
      <c r="G1694" s="165"/>
      <c r="H1694" s="165"/>
      <c r="K1694" s="149"/>
      <c r="R1694" s="150"/>
      <c r="S1694" s="150"/>
    </row>
    <row r="1695">
      <c r="G1695" s="165"/>
      <c r="H1695" s="165"/>
      <c r="K1695" s="149"/>
      <c r="R1695" s="150"/>
      <c r="S1695" s="150"/>
    </row>
    <row r="1696">
      <c r="G1696" s="165"/>
      <c r="H1696" s="165"/>
      <c r="K1696" s="149"/>
      <c r="R1696" s="150"/>
      <c r="S1696" s="150"/>
    </row>
    <row r="1697">
      <c r="G1697" s="165"/>
      <c r="H1697" s="165"/>
      <c r="K1697" s="149"/>
      <c r="R1697" s="150"/>
      <c r="S1697" s="150"/>
    </row>
    <row r="1698">
      <c r="G1698" s="165"/>
      <c r="H1698" s="165"/>
      <c r="K1698" s="149"/>
      <c r="R1698" s="150"/>
      <c r="S1698" s="150"/>
    </row>
    <row r="1699">
      <c r="G1699" s="165"/>
      <c r="H1699" s="165"/>
      <c r="K1699" s="149"/>
      <c r="R1699" s="150"/>
      <c r="S1699" s="150"/>
    </row>
    <row r="1700">
      <c r="G1700" s="165"/>
      <c r="H1700" s="165"/>
      <c r="K1700" s="149"/>
      <c r="R1700" s="150"/>
      <c r="S1700" s="150"/>
    </row>
    <row r="1701">
      <c r="G1701" s="165"/>
      <c r="H1701" s="165"/>
      <c r="K1701" s="149"/>
      <c r="R1701" s="150"/>
      <c r="S1701" s="150"/>
    </row>
    <row r="1702">
      <c r="G1702" s="165"/>
      <c r="H1702" s="165"/>
      <c r="K1702" s="149"/>
      <c r="R1702" s="150"/>
      <c r="S1702" s="150"/>
    </row>
    <row r="1703">
      <c r="G1703" s="165"/>
      <c r="H1703" s="165"/>
      <c r="K1703" s="149"/>
      <c r="R1703" s="150"/>
      <c r="S1703" s="150"/>
    </row>
    <row r="1704">
      <c r="G1704" s="165"/>
      <c r="H1704" s="165"/>
      <c r="K1704" s="149"/>
      <c r="R1704" s="150"/>
      <c r="S1704" s="150"/>
    </row>
    <row r="1705">
      <c r="G1705" s="165"/>
      <c r="H1705" s="165"/>
      <c r="K1705" s="149"/>
      <c r="R1705" s="150"/>
      <c r="S1705" s="150"/>
    </row>
    <row r="1706">
      <c r="G1706" s="165"/>
      <c r="H1706" s="165"/>
      <c r="K1706" s="149"/>
      <c r="R1706" s="150"/>
      <c r="S1706" s="150"/>
    </row>
    <row r="1707">
      <c r="G1707" s="165"/>
      <c r="H1707" s="165"/>
      <c r="K1707" s="149"/>
      <c r="R1707" s="150"/>
      <c r="S1707" s="150"/>
    </row>
    <row r="1708">
      <c r="G1708" s="165"/>
      <c r="H1708" s="165"/>
      <c r="K1708" s="149"/>
      <c r="R1708" s="150"/>
      <c r="S1708" s="150"/>
    </row>
    <row r="1709">
      <c r="G1709" s="165"/>
      <c r="H1709" s="165"/>
      <c r="K1709" s="149"/>
      <c r="R1709" s="150"/>
      <c r="S1709" s="150"/>
    </row>
    <row r="1710">
      <c r="G1710" s="165"/>
      <c r="H1710" s="165"/>
      <c r="K1710" s="149"/>
      <c r="R1710" s="150"/>
      <c r="S1710" s="150"/>
    </row>
    <row r="1711">
      <c r="G1711" s="165"/>
      <c r="H1711" s="165"/>
      <c r="K1711" s="149"/>
      <c r="R1711" s="150"/>
      <c r="S1711" s="150"/>
    </row>
    <row r="1712">
      <c r="G1712" s="165"/>
      <c r="H1712" s="165"/>
      <c r="K1712" s="149"/>
      <c r="R1712" s="150"/>
      <c r="S1712" s="150"/>
    </row>
    <row r="1713">
      <c r="G1713" s="165"/>
      <c r="H1713" s="165"/>
      <c r="K1713" s="149"/>
      <c r="R1713" s="150"/>
      <c r="S1713" s="150"/>
    </row>
    <row r="1714">
      <c r="G1714" s="165"/>
      <c r="H1714" s="165"/>
      <c r="K1714" s="149"/>
      <c r="R1714" s="150"/>
      <c r="S1714" s="150"/>
    </row>
    <row r="1715">
      <c r="G1715" s="165"/>
      <c r="H1715" s="165"/>
      <c r="K1715" s="149"/>
      <c r="R1715" s="150"/>
      <c r="S1715" s="150"/>
    </row>
    <row r="1716">
      <c r="G1716" s="165"/>
      <c r="H1716" s="165"/>
      <c r="K1716" s="149"/>
      <c r="R1716" s="150"/>
      <c r="S1716" s="150"/>
    </row>
    <row r="1717">
      <c r="G1717" s="165"/>
      <c r="H1717" s="165"/>
      <c r="K1717" s="149"/>
      <c r="R1717" s="150"/>
      <c r="S1717" s="150"/>
    </row>
    <row r="1718">
      <c r="G1718" s="165"/>
      <c r="H1718" s="165"/>
      <c r="K1718" s="149"/>
      <c r="R1718" s="150"/>
      <c r="S1718" s="150"/>
    </row>
    <row r="1719">
      <c r="G1719" s="165"/>
      <c r="H1719" s="165"/>
      <c r="K1719" s="149"/>
      <c r="R1719" s="150"/>
      <c r="S1719" s="150"/>
    </row>
    <row r="1720">
      <c r="G1720" s="165"/>
      <c r="H1720" s="165"/>
      <c r="K1720" s="149"/>
      <c r="R1720" s="150"/>
      <c r="S1720" s="150"/>
    </row>
    <row r="1721">
      <c r="G1721" s="165"/>
      <c r="H1721" s="165"/>
      <c r="K1721" s="149"/>
      <c r="R1721" s="150"/>
      <c r="S1721" s="150"/>
    </row>
    <row r="1722">
      <c r="G1722" s="165"/>
      <c r="H1722" s="165"/>
      <c r="K1722" s="149"/>
      <c r="R1722" s="150"/>
      <c r="S1722" s="150"/>
    </row>
    <row r="1723">
      <c r="G1723" s="165"/>
      <c r="H1723" s="165"/>
      <c r="K1723" s="149"/>
      <c r="R1723" s="150"/>
      <c r="S1723" s="150"/>
    </row>
    <row r="1724">
      <c r="G1724" s="165"/>
      <c r="H1724" s="165"/>
      <c r="K1724" s="149"/>
      <c r="R1724" s="150"/>
      <c r="S1724" s="150"/>
    </row>
    <row r="1725">
      <c r="G1725" s="165"/>
      <c r="H1725" s="165"/>
      <c r="K1725" s="149"/>
      <c r="R1725" s="150"/>
      <c r="S1725" s="150"/>
    </row>
    <row r="1726">
      <c r="G1726" s="165"/>
      <c r="H1726" s="165"/>
      <c r="K1726" s="149"/>
      <c r="R1726" s="150"/>
      <c r="S1726" s="150"/>
    </row>
    <row r="1727">
      <c r="G1727" s="165"/>
      <c r="H1727" s="165"/>
      <c r="K1727" s="149"/>
      <c r="R1727" s="150"/>
      <c r="S1727" s="150"/>
    </row>
    <row r="1728">
      <c r="G1728" s="165"/>
      <c r="H1728" s="165"/>
      <c r="K1728" s="149"/>
      <c r="R1728" s="150"/>
      <c r="S1728" s="150"/>
    </row>
    <row r="1729">
      <c r="G1729" s="165"/>
      <c r="H1729" s="165"/>
      <c r="K1729" s="149"/>
      <c r="R1729" s="150"/>
      <c r="S1729" s="150"/>
    </row>
    <row r="1730">
      <c r="G1730" s="165"/>
      <c r="H1730" s="165"/>
      <c r="K1730" s="149"/>
      <c r="R1730" s="150"/>
      <c r="S1730" s="150"/>
    </row>
    <row r="1731">
      <c r="G1731" s="165"/>
      <c r="H1731" s="165"/>
      <c r="K1731" s="149"/>
      <c r="R1731" s="150"/>
      <c r="S1731" s="150"/>
    </row>
    <row r="1732">
      <c r="G1732" s="165"/>
      <c r="H1732" s="165"/>
      <c r="K1732" s="149"/>
      <c r="R1732" s="150"/>
      <c r="S1732" s="150"/>
    </row>
    <row r="1733">
      <c r="G1733" s="165"/>
      <c r="H1733" s="165"/>
      <c r="K1733" s="149"/>
      <c r="R1733" s="150"/>
      <c r="S1733" s="150"/>
    </row>
    <row r="1734">
      <c r="G1734" s="165"/>
      <c r="H1734" s="165"/>
      <c r="K1734" s="149"/>
      <c r="R1734" s="150"/>
      <c r="S1734" s="150"/>
    </row>
    <row r="1735">
      <c r="G1735" s="165"/>
      <c r="H1735" s="165"/>
      <c r="K1735" s="149"/>
      <c r="R1735" s="150"/>
      <c r="S1735" s="150"/>
    </row>
    <row r="1736">
      <c r="G1736" s="165"/>
      <c r="H1736" s="165"/>
      <c r="K1736" s="149"/>
      <c r="R1736" s="150"/>
      <c r="S1736" s="150"/>
    </row>
    <row r="1737">
      <c r="G1737" s="165"/>
      <c r="H1737" s="165"/>
      <c r="K1737" s="149"/>
      <c r="R1737" s="150"/>
      <c r="S1737" s="150"/>
    </row>
    <row r="1738">
      <c r="G1738" s="165"/>
      <c r="H1738" s="165"/>
      <c r="K1738" s="149"/>
      <c r="R1738" s="150"/>
      <c r="S1738" s="150"/>
    </row>
    <row r="1739">
      <c r="G1739" s="165"/>
      <c r="H1739" s="165"/>
      <c r="K1739" s="149"/>
      <c r="R1739" s="150"/>
      <c r="S1739" s="150"/>
    </row>
    <row r="1740">
      <c r="G1740" s="165"/>
      <c r="H1740" s="165"/>
      <c r="K1740" s="149"/>
      <c r="R1740" s="150"/>
      <c r="S1740" s="150"/>
    </row>
    <row r="1741">
      <c r="G1741" s="165"/>
      <c r="H1741" s="165"/>
      <c r="K1741" s="149"/>
      <c r="R1741" s="150"/>
      <c r="S1741" s="150"/>
    </row>
    <row r="1742">
      <c r="G1742" s="165"/>
      <c r="H1742" s="165"/>
      <c r="K1742" s="149"/>
      <c r="R1742" s="150"/>
      <c r="S1742" s="150"/>
    </row>
    <row r="1743">
      <c r="G1743" s="165"/>
      <c r="H1743" s="165"/>
      <c r="K1743" s="149"/>
      <c r="R1743" s="150"/>
      <c r="S1743" s="150"/>
    </row>
    <row r="1744">
      <c r="G1744" s="165"/>
      <c r="H1744" s="165"/>
      <c r="K1744" s="149"/>
      <c r="R1744" s="150"/>
      <c r="S1744" s="150"/>
    </row>
    <row r="1745">
      <c r="G1745" s="165"/>
      <c r="H1745" s="165"/>
      <c r="K1745" s="149"/>
      <c r="R1745" s="150"/>
      <c r="S1745" s="150"/>
    </row>
    <row r="1746">
      <c r="G1746" s="165"/>
      <c r="H1746" s="165"/>
      <c r="K1746" s="149"/>
      <c r="R1746" s="150"/>
      <c r="S1746" s="150"/>
    </row>
    <row r="1747">
      <c r="G1747" s="165"/>
      <c r="H1747" s="165"/>
      <c r="K1747" s="149"/>
      <c r="R1747" s="150"/>
      <c r="S1747" s="150"/>
    </row>
    <row r="1748">
      <c r="G1748" s="165"/>
      <c r="H1748" s="165"/>
      <c r="K1748" s="149"/>
      <c r="R1748" s="150"/>
      <c r="S1748" s="150"/>
    </row>
    <row r="1749">
      <c r="G1749" s="165"/>
      <c r="H1749" s="165"/>
      <c r="K1749" s="149"/>
      <c r="R1749" s="150"/>
      <c r="S1749" s="150"/>
    </row>
    <row r="1750">
      <c r="G1750" s="165"/>
      <c r="H1750" s="165"/>
      <c r="K1750" s="149"/>
      <c r="R1750" s="150"/>
      <c r="S1750" s="150"/>
    </row>
    <row r="1751">
      <c r="G1751" s="165"/>
      <c r="H1751" s="165"/>
      <c r="K1751" s="149"/>
      <c r="R1751" s="150"/>
      <c r="S1751" s="150"/>
    </row>
    <row r="1752">
      <c r="G1752" s="165"/>
      <c r="H1752" s="165"/>
      <c r="K1752" s="149"/>
      <c r="R1752" s="150"/>
      <c r="S1752" s="150"/>
    </row>
    <row r="1753">
      <c r="G1753" s="165"/>
      <c r="H1753" s="165"/>
      <c r="K1753" s="149"/>
      <c r="R1753" s="150"/>
      <c r="S1753" s="150"/>
    </row>
    <row r="1754">
      <c r="G1754" s="165"/>
      <c r="H1754" s="165"/>
      <c r="K1754" s="149"/>
      <c r="R1754" s="150"/>
      <c r="S1754" s="150"/>
    </row>
    <row r="1755">
      <c r="G1755" s="165"/>
      <c r="H1755" s="165"/>
      <c r="K1755" s="149"/>
      <c r="R1755" s="150"/>
      <c r="S1755" s="150"/>
    </row>
    <row r="1756">
      <c r="G1756" s="165"/>
      <c r="H1756" s="165"/>
      <c r="K1756" s="149"/>
      <c r="R1756" s="150"/>
      <c r="S1756" s="150"/>
    </row>
    <row r="1757">
      <c r="G1757" s="165"/>
      <c r="H1757" s="165"/>
      <c r="K1757" s="149"/>
      <c r="R1757" s="150"/>
      <c r="S1757" s="150"/>
    </row>
    <row r="1758">
      <c r="G1758" s="165"/>
      <c r="H1758" s="165"/>
      <c r="K1758" s="149"/>
      <c r="R1758" s="150"/>
      <c r="S1758" s="150"/>
    </row>
    <row r="1759">
      <c r="G1759" s="165"/>
      <c r="H1759" s="165"/>
      <c r="K1759" s="149"/>
      <c r="R1759" s="150"/>
      <c r="S1759" s="150"/>
    </row>
    <row r="1760">
      <c r="G1760" s="165"/>
      <c r="H1760" s="165"/>
      <c r="K1760" s="149"/>
      <c r="R1760" s="150"/>
      <c r="S1760" s="150"/>
    </row>
    <row r="1761">
      <c r="G1761" s="165"/>
      <c r="H1761" s="165"/>
      <c r="K1761" s="149"/>
      <c r="R1761" s="150"/>
      <c r="S1761" s="150"/>
    </row>
    <row r="1762">
      <c r="G1762" s="165"/>
      <c r="H1762" s="165"/>
      <c r="K1762" s="149"/>
      <c r="R1762" s="150"/>
      <c r="S1762" s="150"/>
    </row>
    <row r="1763">
      <c r="G1763" s="165"/>
      <c r="H1763" s="165"/>
      <c r="K1763" s="149"/>
      <c r="R1763" s="150"/>
      <c r="S1763" s="150"/>
    </row>
    <row r="1764">
      <c r="G1764" s="165"/>
      <c r="H1764" s="165"/>
      <c r="K1764" s="149"/>
      <c r="R1764" s="150"/>
      <c r="S1764" s="150"/>
    </row>
    <row r="1765">
      <c r="G1765" s="165"/>
      <c r="H1765" s="165"/>
      <c r="K1765" s="149"/>
      <c r="R1765" s="150"/>
      <c r="S1765" s="150"/>
    </row>
    <row r="1766">
      <c r="G1766" s="165"/>
      <c r="H1766" s="165"/>
      <c r="K1766" s="149"/>
      <c r="R1766" s="150"/>
      <c r="S1766" s="150"/>
    </row>
    <row r="1767">
      <c r="G1767" s="165"/>
      <c r="H1767" s="165"/>
      <c r="K1767" s="149"/>
      <c r="R1767" s="150"/>
      <c r="S1767" s="150"/>
    </row>
    <row r="1768">
      <c r="G1768" s="165"/>
      <c r="H1768" s="165"/>
      <c r="K1768" s="149"/>
      <c r="R1768" s="150"/>
      <c r="S1768" s="150"/>
    </row>
    <row r="1769">
      <c r="G1769" s="165"/>
      <c r="H1769" s="165"/>
      <c r="K1769" s="149"/>
      <c r="R1769" s="150"/>
      <c r="S1769" s="150"/>
    </row>
    <row r="1770">
      <c r="G1770" s="165"/>
      <c r="H1770" s="165"/>
      <c r="K1770" s="149"/>
      <c r="R1770" s="150"/>
      <c r="S1770" s="150"/>
    </row>
    <row r="1771">
      <c r="G1771" s="165"/>
      <c r="H1771" s="165"/>
      <c r="K1771" s="149"/>
      <c r="R1771" s="150"/>
      <c r="S1771" s="150"/>
    </row>
    <row r="1772">
      <c r="G1772" s="165"/>
      <c r="H1772" s="165"/>
      <c r="K1772" s="149"/>
      <c r="R1772" s="150"/>
      <c r="S1772" s="150"/>
    </row>
    <row r="1773">
      <c r="G1773" s="165"/>
      <c r="H1773" s="165"/>
      <c r="K1773" s="149"/>
      <c r="R1773" s="150"/>
      <c r="S1773" s="150"/>
    </row>
    <row r="1774">
      <c r="G1774" s="165"/>
      <c r="H1774" s="165"/>
      <c r="K1774" s="149"/>
      <c r="R1774" s="150"/>
      <c r="S1774" s="150"/>
    </row>
    <row r="1775">
      <c r="G1775" s="165"/>
      <c r="H1775" s="165"/>
      <c r="K1775" s="149"/>
      <c r="R1775" s="150"/>
      <c r="S1775" s="150"/>
    </row>
    <row r="1776">
      <c r="G1776" s="165"/>
      <c r="H1776" s="165"/>
      <c r="K1776" s="149"/>
      <c r="R1776" s="150"/>
      <c r="S1776" s="150"/>
    </row>
    <row r="1777">
      <c r="G1777" s="165"/>
      <c r="H1777" s="165"/>
      <c r="K1777" s="149"/>
      <c r="R1777" s="150"/>
      <c r="S1777" s="150"/>
    </row>
    <row r="1778">
      <c r="G1778" s="165"/>
      <c r="H1778" s="165"/>
      <c r="K1778" s="149"/>
      <c r="R1778" s="150"/>
      <c r="S1778" s="150"/>
    </row>
    <row r="1779">
      <c r="G1779" s="165"/>
      <c r="H1779" s="165"/>
      <c r="K1779" s="149"/>
      <c r="R1779" s="150"/>
      <c r="S1779" s="150"/>
    </row>
    <row r="1780">
      <c r="G1780" s="165"/>
      <c r="H1780" s="165"/>
      <c r="K1780" s="149"/>
      <c r="R1780" s="150"/>
      <c r="S1780" s="150"/>
    </row>
    <row r="1781">
      <c r="G1781" s="165"/>
      <c r="H1781" s="165"/>
      <c r="K1781" s="149"/>
      <c r="R1781" s="150"/>
      <c r="S1781" s="150"/>
    </row>
    <row r="1782">
      <c r="G1782" s="165"/>
      <c r="H1782" s="165"/>
      <c r="K1782" s="149"/>
      <c r="R1782" s="150"/>
      <c r="S1782" s="150"/>
    </row>
    <row r="1783">
      <c r="G1783" s="165"/>
      <c r="H1783" s="165"/>
      <c r="K1783" s="149"/>
      <c r="R1783" s="150"/>
      <c r="S1783" s="150"/>
    </row>
    <row r="1784">
      <c r="G1784" s="165"/>
      <c r="H1784" s="165"/>
      <c r="K1784" s="149"/>
      <c r="R1784" s="150"/>
      <c r="S1784" s="150"/>
    </row>
    <row r="1785">
      <c r="G1785" s="165"/>
      <c r="H1785" s="165"/>
      <c r="K1785" s="149"/>
      <c r="R1785" s="150"/>
      <c r="S1785" s="150"/>
    </row>
    <row r="1786">
      <c r="G1786" s="165"/>
      <c r="H1786" s="165"/>
      <c r="K1786" s="149"/>
      <c r="R1786" s="150"/>
      <c r="S1786" s="150"/>
    </row>
    <row r="1787">
      <c r="G1787" s="165"/>
      <c r="H1787" s="165"/>
      <c r="K1787" s="149"/>
      <c r="R1787" s="150"/>
      <c r="S1787" s="150"/>
    </row>
    <row r="1788">
      <c r="G1788" s="165"/>
      <c r="H1788" s="165"/>
      <c r="K1788" s="149"/>
      <c r="R1788" s="150"/>
      <c r="S1788" s="150"/>
    </row>
    <row r="1789">
      <c r="G1789" s="165"/>
      <c r="H1789" s="165"/>
      <c r="K1789" s="149"/>
      <c r="R1789" s="150"/>
      <c r="S1789" s="150"/>
    </row>
    <row r="1790">
      <c r="G1790" s="165"/>
      <c r="H1790" s="165"/>
      <c r="K1790" s="149"/>
      <c r="R1790" s="150"/>
      <c r="S1790" s="150"/>
    </row>
    <row r="1791">
      <c r="G1791" s="165"/>
      <c r="H1791" s="165"/>
      <c r="K1791" s="149"/>
      <c r="R1791" s="150"/>
      <c r="S1791" s="150"/>
    </row>
    <row r="1792">
      <c r="G1792" s="165"/>
      <c r="H1792" s="165"/>
      <c r="K1792" s="149"/>
      <c r="R1792" s="150"/>
      <c r="S1792" s="150"/>
    </row>
    <row r="1793">
      <c r="G1793" s="165"/>
      <c r="H1793" s="165"/>
      <c r="K1793" s="149"/>
      <c r="R1793" s="150"/>
      <c r="S1793" s="150"/>
    </row>
    <row r="1794">
      <c r="G1794" s="165"/>
      <c r="H1794" s="165"/>
      <c r="K1794" s="149"/>
      <c r="R1794" s="150"/>
      <c r="S1794" s="150"/>
    </row>
    <row r="1795">
      <c r="G1795" s="165"/>
      <c r="H1795" s="165"/>
      <c r="K1795" s="149"/>
      <c r="R1795" s="150"/>
      <c r="S1795" s="150"/>
    </row>
    <row r="1796">
      <c r="G1796" s="165"/>
      <c r="H1796" s="165"/>
      <c r="K1796" s="149"/>
      <c r="R1796" s="150"/>
      <c r="S1796" s="150"/>
    </row>
    <row r="1797">
      <c r="G1797" s="165"/>
      <c r="H1797" s="165"/>
      <c r="K1797" s="149"/>
      <c r="R1797" s="150"/>
      <c r="S1797" s="150"/>
    </row>
    <row r="1798">
      <c r="G1798" s="165"/>
      <c r="H1798" s="165"/>
      <c r="K1798" s="149"/>
      <c r="R1798" s="150"/>
      <c r="S1798" s="150"/>
    </row>
    <row r="1799">
      <c r="G1799" s="165"/>
      <c r="H1799" s="165"/>
      <c r="K1799" s="149"/>
      <c r="R1799" s="150"/>
      <c r="S1799" s="150"/>
    </row>
    <row r="1800">
      <c r="G1800" s="165"/>
      <c r="H1800" s="165"/>
      <c r="K1800" s="149"/>
      <c r="R1800" s="150"/>
      <c r="S1800" s="150"/>
    </row>
    <row r="1801">
      <c r="G1801" s="165"/>
      <c r="H1801" s="165"/>
      <c r="K1801" s="149"/>
      <c r="R1801" s="150"/>
      <c r="S1801" s="150"/>
    </row>
    <row r="1802">
      <c r="G1802" s="165"/>
      <c r="H1802" s="165"/>
      <c r="K1802" s="149"/>
      <c r="R1802" s="150"/>
      <c r="S1802" s="150"/>
    </row>
    <row r="1803">
      <c r="G1803" s="165"/>
      <c r="H1803" s="165"/>
      <c r="K1803" s="149"/>
      <c r="R1803" s="150"/>
      <c r="S1803" s="150"/>
    </row>
    <row r="1804">
      <c r="G1804" s="165"/>
      <c r="H1804" s="165"/>
      <c r="K1804" s="149"/>
      <c r="R1804" s="150"/>
      <c r="S1804" s="150"/>
    </row>
    <row r="1805">
      <c r="G1805" s="165"/>
      <c r="H1805" s="165"/>
      <c r="K1805" s="149"/>
      <c r="R1805" s="150"/>
      <c r="S1805" s="150"/>
    </row>
    <row r="1806">
      <c r="G1806" s="165"/>
      <c r="H1806" s="165"/>
      <c r="K1806" s="149"/>
      <c r="R1806" s="150"/>
      <c r="S1806" s="150"/>
    </row>
    <row r="1807">
      <c r="G1807" s="165"/>
      <c r="H1807" s="165"/>
      <c r="K1807" s="149"/>
      <c r="R1807" s="150"/>
      <c r="S1807" s="150"/>
    </row>
    <row r="1808">
      <c r="G1808" s="165"/>
      <c r="H1808" s="165"/>
      <c r="K1808" s="149"/>
      <c r="R1808" s="150"/>
      <c r="S1808" s="150"/>
    </row>
    <row r="1809">
      <c r="G1809" s="165"/>
      <c r="H1809" s="165"/>
      <c r="K1809" s="149"/>
      <c r="R1809" s="150"/>
      <c r="S1809" s="150"/>
    </row>
    <row r="1810">
      <c r="G1810" s="165"/>
      <c r="H1810" s="165"/>
      <c r="K1810" s="149"/>
      <c r="R1810" s="150"/>
      <c r="S1810" s="150"/>
    </row>
    <row r="1811">
      <c r="G1811" s="165"/>
      <c r="H1811" s="165"/>
      <c r="K1811" s="149"/>
      <c r="R1811" s="150"/>
      <c r="S1811" s="150"/>
    </row>
    <row r="1812">
      <c r="G1812" s="165"/>
      <c r="H1812" s="165"/>
      <c r="K1812" s="149"/>
      <c r="R1812" s="150"/>
      <c r="S1812" s="150"/>
    </row>
    <row r="1813">
      <c r="G1813" s="165"/>
      <c r="H1813" s="165"/>
      <c r="K1813" s="149"/>
      <c r="R1813" s="150"/>
      <c r="S1813" s="150"/>
    </row>
    <row r="1814">
      <c r="G1814" s="165"/>
      <c r="H1814" s="165"/>
      <c r="K1814" s="149"/>
      <c r="R1814" s="150"/>
      <c r="S1814" s="150"/>
    </row>
    <row r="1815">
      <c r="G1815" s="165"/>
      <c r="H1815" s="165"/>
      <c r="K1815" s="149"/>
      <c r="R1815" s="150"/>
      <c r="S1815" s="150"/>
    </row>
    <row r="1816">
      <c r="G1816" s="165"/>
      <c r="H1816" s="165"/>
      <c r="K1816" s="149"/>
      <c r="R1816" s="150"/>
      <c r="S1816" s="150"/>
    </row>
    <row r="1817">
      <c r="G1817" s="165"/>
      <c r="H1817" s="165"/>
      <c r="K1817" s="149"/>
      <c r="R1817" s="150"/>
      <c r="S1817" s="150"/>
    </row>
    <row r="1818">
      <c r="G1818" s="165"/>
      <c r="H1818" s="165"/>
      <c r="K1818" s="149"/>
      <c r="R1818" s="150"/>
      <c r="S1818" s="150"/>
    </row>
    <row r="1819">
      <c r="G1819" s="165"/>
      <c r="H1819" s="165"/>
      <c r="K1819" s="149"/>
      <c r="R1819" s="150"/>
      <c r="S1819" s="150"/>
    </row>
    <row r="1820">
      <c r="G1820" s="165"/>
      <c r="H1820" s="165"/>
      <c r="K1820" s="149"/>
      <c r="R1820" s="150"/>
      <c r="S1820" s="150"/>
    </row>
    <row r="1821">
      <c r="G1821" s="165"/>
      <c r="H1821" s="165"/>
      <c r="K1821" s="149"/>
      <c r="R1821" s="150"/>
      <c r="S1821" s="150"/>
    </row>
    <row r="1822">
      <c r="G1822" s="165"/>
      <c r="H1822" s="165"/>
      <c r="K1822" s="149"/>
      <c r="R1822" s="150"/>
      <c r="S1822" s="150"/>
    </row>
    <row r="1823">
      <c r="G1823" s="165"/>
      <c r="H1823" s="165"/>
      <c r="K1823" s="149"/>
      <c r="R1823" s="150"/>
      <c r="S1823" s="150"/>
    </row>
    <row r="1824">
      <c r="G1824" s="165"/>
      <c r="H1824" s="165"/>
      <c r="K1824" s="149"/>
      <c r="R1824" s="150"/>
      <c r="S1824" s="150"/>
    </row>
    <row r="1825">
      <c r="G1825" s="165"/>
      <c r="H1825" s="165"/>
      <c r="K1825" s="149"/>
      <c r="R1825" s="150"/>
      <c r="S1825" s="150"/>
    </row>
    <row r="1826">
      <c r="G1826" s="165"/>
      <c r="H1826" s="165"/>
      <c r="K1826" s="149"/>
      <c r="R1826" s="150"/>
      <c r="S1826" s="150"/>
    </row>
    <row r="1827">
      <c r="G1827" s="165"/>
      <c r="H1827" s="165"/>
      <c r="K1827" s="149"/>
      <c r="R1827" s="150"/>
      <c r="S1827" s="150"/>
    </row>
    <row r="1828">
      <c r="G1828" s="165"/>
      <c r="H1828" s="165"/>
      <c r="K1828" s="149"/>
      <c r="R1828" s="150"/>
      <c r="S1828" s="150"/>
    </row>
    <row r="1829">
      <c r="G1829" s="165"/>
      <c r="H1829" s="165"/>
      <c r="K1829" s="149"/>
      <c r="R1829" s="150"/>
      <c r="S1829" s="150"/>
    </row>
    <row r="1830">
      <c r="G1830" s="165"/>
      <c r="H1830" s="165"/>
      <c r="K1830" s="149"/>
      <c r="R1830" s="150"/>
      <c r="S1830" s="150"/>
    </row>
    <row r="1831">
      <c r="G1831" s="165"/>
      <c r="H1831" s="165"/>
      <c r="K1831" s="149"/>
      <c r="R1831" s="150"/>
      <c r="S1831" s="150"/>
    </row>
    <row r="1832">
      <c r="G1832" s="165"/>
      <c r="H1832" s="165"/>
      <c r="K1832" s="149"/>
      <c r="R1832" s="150"/>
      <c r="S1832" s="150"/>
    </row>
    <row r="1833">
      <c r="G1833" s="165"/>
      <c r="H1833" s="165"/>
      <c r="K1833" s="149"/>
      <c r="R1833" s="150"/>
      <c r="S1833" s="150"/>
    </row>
    <row r="1834">
      <c r="G1834" s="165"/>
      <c r="H1834" s="165"/>
      <c r="K1834" s="149"/>
      <c r="R1834" s="150"/>
      <c r="S1834" s="150"/>
    </row>
    <row r="1835">
      <c r="G1835" s="165"/>
      <c r="H1835" s="165"/>
      <c r="K1835" s="149"/>
      <c r="R1835" s="150"/>
      <c r="S1835" s="150"/>
    </row>
    <row r="1836">
      <c r="G1836" s="165"/>
      <c r="H1836" s="165"/>
      <c r="K1836" s="149"/>
      <c r="R1836" s="150"/>
      <c r="S1836" s="150"/>
    </row>
    <row r="1837">
      <c r="G1837" s="165"/>
      <c r="H1837" s="165"/>
      <c r="K1837" s="149"/>
      <c r="R1837" s="150"/>
      <c r="S1837" s="150"/>
    </row>
    <row r="1838">
      <c r="G1838" s="165"/>
      <c r="H1838" s="165"/>
      <c r="K1838" s="149"/>
      <c r="R1838" s="150"/>
      <c r="S1838" s="150"/>
    </row>
    <row r="1839">
      <c r="G1839" s="165"/>
      <c r="H1839" s="165"/>
      <c r="K1839" s="149"/>
      <c r="R1839" s="150"/>
      <c r="S1839" s="150"/>
    </row>
    <row r="1840">
      <c r="G1840" s="165"/>
      <c r="H1840" s="165"/>
      <c r="K1840" s="149"/>
      <c r="R1840" s="150"/>
      <c r="S1840" s="150"/>
    </row>
    <row r="1841">
      <c r="G1841" s="165"/>
      <c r="H1841" s="165"/>
      <c r="K1841" s="149"/>
      <c r="R1841" s="150"/>
      <c r="S1841" s="150"/>
    </row>
    <row r="1842">
      <c r="G1842" s="165"/>
      <c r="H1842" s="165"/>
      <c r="K1842" s="149"/>
      <c r="R1842" s="150"/>
      <c r="S1842" s="150"/>
    </row>
    <row r="1843">
      <c r="G1843" s="165"/>
      <c r="H1843" s="165"/>
      <c r="K1843" s="149"/>
      <c r="R1843" s="150"/>
      <c r="S1843" s="150"/>
    </row>
    <row r="1844">
      <c r="G1844" s="165"/>
      <c r="H1844" s="165"/>
      <c r="K1844" s="149"/>
      <c r="R1844" s="150"/>
      <c r="S1844" s="150"/>
    </row>
    <row r="1845">
      <c r="G1845" s="165"/>
      <c r="H1845" s="165"/>
      <c r="K1845" s="149"/>
      <c r="R1845" s="150"/>
      <c r="S1845" s="150"/>
    </row>
    <row r="1846">
      <c r="G1846" s="165"/>
      <c r="H1846" s="165"/>
      <c r="K1846" s="149"/>
      <c r="R1846" s="150"/>
      <c r="S1846" s="150"/>
    </row>
    <row r="1847">
      <c r="G1847" s="165"/>
      <c r="H1847" s="165"/>
      <c r="K1847" s="149"/>
      <c r="R1847" s="150"/>
      <c r="S1847" s="150"/>
    </row>
    <row r="1848">
      <c r="G1848" s="165"/>
      <c r="H1848" s="165"/>
      <c r="K1848" s="149"/>
      <c r="R1848" s="150"/>
      <c r="S1848" s="150"/>
    </row>
    <row r="1849">
      <c r="G1849" s="165"/>
      <c r="H1849" s="165"/>
      <c r="K1849" s="149"/>
      <c r="R1849" s="150"/>
      <c r="S1849" s="150"/>
    </row>
    <row r="1850">
      <c r="G1850" s="165"/>
      <c r="H1850" s="165"/>
      <c r="K1850" s="149"/>
      <c r="R1850" s="150"/>
      <c r="S1850" s="150"/>
    </row>
    <row r="1851">
      <c r="G1851" s="165"/>
      <c r="H1851" s="165"/>
      <c r="K1851" s="149"/>
      <c r="R1851" s="150"/>
      <c r="S1851" s="150"/>
    </row>
    <row r="1852">
      <c r="G1852" s="165"/>
      <c r="H1852" s="165"/>
      <c r="K1852" s="149"/>
      <c r="R1852" s="150"/>
      <c r="S1852" s="150"/>
    </row>
    <row r="1853">
      <c r="G1853" s="165"/>
      <c r="H1853" s="165"/>
      <c r="K1853" s="149"/>
      <c r="R1853" s="150"/>
      <c r="S1853" s="150"/>
    </row>
    <row r="1854">
      <c r="G1854" s="165"/>
      <c r="H1854" s="165"/>
      <c r="K1854" s="149"/>
      <c r="R1854" s="150"/>
      <c r="S1854" s="150"/>
    </row>
    <row r="1855">
      <c r="G1855" s="165"/>
      <c r="H1855" s="165"/>
      <c r="K1855" s="149"/>
      <c r="R1855" s="150"/>
      <c r="S1855" s="150"/>
    </row>
    <row r="1856">
      <c r="G1856" s="165"/>
      <c r="H1856" s="165"/>
      <c r="K1856" s="149"/>
      <c r="R1856" s="150"/>
      <c r="S1856" s="150"/>
    </row>
    <row r="1857">
      <c r="G1857" s="165"/>
      <c r="H1857" s="165"/>
      <c r="K1857" s="149"/>
      <c r="R1857" s="150"/>
      <c r="S1857" s="150"/>
    </row>
    <row r="1858">
      <c r="G1858" s="165"/>
      <c r="H1858" s="165"/>
      <c r="K1858" s="149"/>
      <c r="R1858" s="150"/>
      <c r="S1858" s="150"/>
    </row>
    <row r="1859">
      <c r="G1859" s="165"/>
      <c r="H1859" s="165"/>
      <c r="K1859" s="149"/>
      <c r="R1859" s="150"/>
      <c r="S1859" s="150"/>
    </row>
    <row r="1860">
      <c r="G1860" s="165"/>
      <c r="H1860" s="165"/>
      <c r="K1860" s="149"/>
      <c r="R1860" s="150"/>
      <c r="S1860" s="150"/>
    </row>
    <row r="1861">
      <c r="G1861" s="165"/>
      <c r="H1861" s="165"/>
      <c r="K1861" s="149"/>
      <c r="R1861" s="150"/>
      <c r="S1861" s="150"/>
    </row>
    <row r="1862">
      <c r="G1862" s="165"/>
      <c r="H1862" s="165"/>
      <c r="K1862" s="149"/>
      <c r="R1862" s="150"/>
      <c r="S1862" s="150"/>
    </row>
    <row r="1863">
      <c r="G1863" s="165"/>
      <c r="H1863" s="165"/>
      <c r="K1863" s="149"/>
      <c r="R1863" s="150"/>
      <c r="S1863" s="150"/>
    </row>
    <row r="1864">
      <c r="G1864" s="165"/>
      <c r="H1864" s="165"/>
      <c r="K1864" s="149"/>
      <c r="R1864" s="150"/>
      <c r="S1864" s="150"/>
    </row>
    <row r="1865">
      <c r="G1865" s="165"/>
      <c r="H1865" s="165"/>
      <c r="K1865" s="149"/>
      <c r="R1865" s="150"/>
      <c r="S1865" s="150"/>
    </row>
    <row r="1866">
      <c r="G1866" s="165"/>
      <c r="H1866" s="165"/>
      <c r="K1866" s="149"/>
      <c r="R1866" s="150"/>
      <c r="S1866" s="150"/>
    </row>
    <row r="1867">
      <c r="G1867" s="165"/>
      <c r="H1867" s="165"/>
      <c r="K1867" s="149"/>
      <c r="R1867" s="150"/>
      <c r="S1867" s="150"/>
    </row>
    <row r="1868">
      <c r="G1868" s="165"/>
      <c r="H1868" s="165"/>
      <c r="K1868" s="149"/>
      <c r="R1868" s="150"/>
      <c r="S1868" s="150"/>
    </row>
    <row r="1869">
      <c r="G1869" s="165"/>
      <c r="H1869" s="165"/>
      <c r="K1869" s="149"/>
      <c r="R1869" s="150"/>
      <c r="S1869" s="150"/>
    </row>
    <row r="1870">
      <c r="G1870" s="165"/>
      <c r="H1870" s="165"/>
      <c r="K1870" s="149"/>
      <c r="R1870" s="150"/>
      <c r="S1870" s="150"/>
    </row>
    <row r="1871">
      <c r="G1871" s="165"/>
      <c r="H1871" s="165"/>
      <c r="K1871" s="149"/>
      <c r="R1871" s="150"/>
      <c r="S1871" s="150"/>
    </row>
    <row r="1872">
      <c r="G1872" s="165"/>
      <c r="H1872" s="165"/>
      <c r="K1872" s="149"/>
      <c r="R1872" s="150"/>
      <c r="S1872" s="150"/>
    </row>
    <row r="1873">
      <c r="G1873" s="165"/>
      <c r="H1873" s="165"/>
      <c r="K1873" s="149"/>
      <c r="R1873" s="150"/>
      <c r="S1873" s="150"/>
    </row>
    <row r="1874">
      <c r="G1874" s="165"/>
      <c r="H1874" s="165"/>
      <c r="K1874" s="149"/>
      <c r="R1874" s="150"/>
      <c r="S1874" s="150"/>
    </row>
    <row r="1875">
      <c r="G1875" s="165"/>
      <c r="H1875" s="165"/>
      <c r="K1875" s="149"/>
      <c r="R1875" s="150"/>
      <c r="S1875" s="150"/>
    </row>
    <row r="1876">
      <c r="G1876" s="165"/>
      <c r="H1876" s="165"/>
      <c r="K1876" s="149"/>
      <c r="R1876" s="150"/>
      <c r="S1876" s="150"/>
    </row>
    <row r="1877">
      <c r="G1877" s="165"/>
      <c r="H1877" s="165"/>
      <c r="K1877" s="149"/>
      <c r="R1877" s="150"/>
      <c r="S1877" s="150"/>
    </row>
    <row r="1878">
      <c r="G1878" s="165"/>
      <c r="H1878" s="165"/>
      <c r="K1878" s="149"/>
      <c r="R1878" s="150"/>
      <c r="S1878" s="150"/>
    </row>
    <row r="1879">
      <c r="G1879" s="165"/>
      <c r="H1879" s="165"/>
      <c r="K1879" s="149"/>
      <c r="R1879" s="150"/>
      <c r="S1879" s="150"/>
    </row>
    <row r="1880">
      <c r="G1880" s="165"/>
      <c r="H1880" s="165"/>
      <c r="K1880" s="149"/>
      <c r="R1880" s="150"/>
      <c r="S1880" s="150"/>
    </row>
    <row r="1881">
      <c r="G1881" s="165"/>
      <c r="H1881" s="165"/>
      <c r="K1881" s="149"/>
      <c r="R1881" s="150"/>
      <c r="S1881" s="150"/>
    </row>
    <row r="1882">
      <c r="G1882" s="165"/>
      <c r="H1882" s="165"/>
      <c r="K1882" s="149"/>
      <c r="R1882" s="150"/>
      <c r="S1882" s="150"/>
    </row>
    <row r="1883">
      <c r="G1883" s="165"/>
      <c r="H1883" s="165"/>
      <c r="K1883" s="149"/>
      <c r="R1883" s="150"/>
      <c r="S1883" s="150"/>
    </row>
    <row r="1884">
      <c r="G1884" s="165"/>
      <c r="H1884" s="165"/>
      <c r="K1884" s="149"/>
      <c r="R1884" s="150"/>
      <c r="S1884" s="150"/>
    </row>
    <row r="1885">
      <c r="G1885" s="165"/>
      <c r="H1885" s="165"/>
      <c r="K1885" s="149"/>
      <c r="R1885" s="150"/>
      <c r="S1885" s="150"/>
    </row>
    <row r="1886">
      <c r="G1886" s="165"/>
      <c r="H1886" s="165"/>
      <c r="K1886" s="149"/>
      <c r="R1886" s="150"/>
      <c r="S1886" s="150"/>
    </row>
    <row r="1887">
      <c r="G1887" s="165"/>
      <c r="H1887" s="165"/>
      <c r="K1887" s="149"/>
      <c r="R1887" s="150"/>
      <c r="S1887" s="150"/>
    </row>
    <row r="1888">
      <c r="G1888" s="165"/>
      <c r="H1888" s="165"/>
      <c r="K1888" s="149"/>
      <c r="R1888" s="150"/>
      <c r="S1888" s="150"/>
    </row>
    <row r="1889">
      <c r="G1889" s="165"/>
      <c r="H1889" s="165"/>
      <c r="K1889" s="149"/>
      <c r="R1889" s="150"/>
      <c r="S1889" s="150"/>
    </row>
    <row r="1890">
      <c r="G1890" s="165"/>
      <c r="H1890" s="165"/>
      <c r="K1890" s="149"/>
      <c r="R1890" s="150"/>
      <c r="S1890" s="150"/>
    </row>
    <row r="1891">
      <c r="G1891" s="165"/>
      <c r="H1891" s="165"/>
      <c r="K1891" s="149"/>
      <c r="R1891" s="150"/>
      <c r="S1891" s="150"/>
    </row>
    <row r="1892">
      <c r="G1892" s="165"/>
      <c r="H1892" s="165"/>
      <c r="K1892" s="149"/>
      <c r="R1892" s="150"/>
      <c r="S1892" s="150"/>
    </row>
    <row r="1893">
      <c r="G1893" s="165"/>
      <c r="H1893" s="165"/>
      <c r="K1893" s="149"/>
      <c r="R1893" s="150"/>
      <c r="S1893" s="150"/>
    </row>
    <row r="1894">
      <c r="G1894" s="165"/>
      <c r="H1894" s="165"/>
      <c r="K1894" s="149"/>
      <c r="R1894" s="150"/>
      <c r="S1894" s="150"/>
    </row>
    <row r="1895">
      <c r="G1895" s="165"/>
      <c r="H1895" s="165"/>
      <c r="K1895" s="149"/>
      <c r="R1895" s="150"/>
      <c r="S1895" s="150"/>
    </row>
    <row r="1896">
      <c r="G1896" s="165"/>
      <c r="H1896" s="165"/>
      <c r="K1896" s="149"/>
      <c r="R1896" s="150"/>
      <c r="S1896" s="150"/>
    </row>
    <row r="1897">
      <c r="G1897" s="165"/>
      <c r="H1897" s="165"/>
      <c r="K1897" s="149"/>
      <c r="R1897" s="150"/>
      <c r="S1897" s="150"/>
    </row>
    <row r="1898">
      <c r="G1898" s="165"/>
      <c r="H1898" s="165"/>
      <c r="K1898" s="149"/>
      <c r="R1898" s="150"/>
      <c r="S1898" s="150"/>
    </row>
    <row r="1899">
      <c r="G1899" s="165"/>
      <c r="H1899" s="165"/>
      <c r="K1899" s="149"/>
      <c r="R1899" s="150"/>
      <c r="S1899" s="150"/>
    </row>
    <row r="1900">
      <c r="G1900" s="165"/>
      <c r="H1900" s="165"/>
      <c r="K1900" s="149"/>
      <c r="R1900" s="150"/>
      <c r="S1900" s="150"/>
    </row>
    <row r="1901">
      <c r="G1901" s="165"/>
      <c r="H1901" s="165"/>
      <c r="K1901" s="149"/>
      <c r="R1901" s="150"/>
      <c r="S1901" s="150"/>
    </row>
    <row r="1902">
      <c r="G1902" s="165"/>
      <c r="H1902" s="165"/>
      <c r="K1902" s="149"/>
      <c r="R1902" s="150"/>
      <c r="S1902" s="150"/>
    </row>
    <row r="1903">
      <c r="G1903" s="165"/>
      <c r="H1903" s="165"/>
      <c r="K1903" s="149"/>
      <c r="R1903" s="150"/>
      <c r="S1903" s="150"/>
    </row>
    <row r="1904">
      <c r="G1904" s="165"/>
      <c r="H1904" s="165"/>
      <c r="K1904" s="149"/>
      <c r="R1904" s="150"/>
      <c r="S1904" s="150"/>
    </row>
    <row r="1905">
      <c r="G1905" s="165"/>
      <c r="H1905" s="165"/>
      <c r="K1905" s="149"/>
      <c r="R1905" s="150"/>
      <c r="S1905" s="150"/>
    </row>
    <row r="1906">
      <c r="G1906" s="165"/>
      <c r="H1906" s="165"/>
      <c r="K1906" s="149"/>
      <c r="R1906" s="150"/>
      <c r="S1906" s="150"/>
    </row>
    <row r="1907">
      <c r="G1907" s="165"/>
      <c r="H1907" s="165"/>
      <c r="K1907" s="149"/>
      <c r="R1907" s="150"/>
      <c r="S1907" s="150"/>
    </row>
    <row r="1908">
      <c r="G1908" s="165"/>
      <c r="H1908" s="165"/>
      <c r="K1908" s="149"/>
      <c r="R1908" s="150"/>
      <c r="S1908" s="150"/>
    </row>
    <row r="1909">
      <c r="G1909" s="165"/>
      <c r="H1909" s="165"/>
      <c r="K1909" s="149"/>
      <c r="R1909" s="150"/>
      <c r="S1909" s="150"/>
    </row>
    <row r="1910">
      <c r="G1910" s="165"/>
      <c r="H1910" s="165"/>
      <c r="K1910" s="149"/>
      <c r="R1910" s="150"/>
      <c r="S1910" s="150"/>
    </row>
    <row r="1911">
      <c r="G1911" s="165"/>
      <c r="H1911" s="165"/>
      <c r="K1911" s="149"/>
      <c r="R1911" s="150"/>
      <c r="S1911" s="150"/>
    </row>
    <row r="1912">
      <c r="G1912" s="165"/>
      <c r="H1912" s="165"/>
      <c r="K1912" s="149"/>
      <c r="R1912" s="150"/>
      <c r="S1912" s="150"/>
    </row>
    <row r="1913">
      <c r="G1913" s="165"/>
      <c r="H1913" s="165"/>
      <c r="K1913" s="149"/>
      <c r="R1913" s="150"/>
      <c r="S1913" s="150"/>
    </row>
    <row r="1914">
      <c r="G1914" s="165"/>
      <c r="H1914" s="165"/>
      <c r="K1914" s="149"/>
      <c r="R1914" s="150"/>
      <c r="S1914" s="150"/>
    </row>
    <row r="1915">
      <c r="G1915" s="165"/>
      <c r="H1915" s="165"/>
      <c r="K1915" s="149"/>
      <c r="R1915" s="150"/>
      <c r="S1915" s="150"/>
    </row>
    <row r="1916">
      <c r="G1916" s="165"/>
      <c r="H1916" s="165"/>
      <c r="K1916" s="149"/>
      <c r="R1916" s="150"/>
      <c r="S1916" s="150"/>
    </row>
    <row r="1917">
      <c r="G1917" s="165"/>
      <c r="H1917" s="165"/>
      <c r="K1917" s="149"/>
      <c r="R1917" s="150"/>
      <c r="S1917" s="150"/>
    </row>
    <row r="1918">
      <c r="G1918" s="165"/>
      <c r="H1918" s="165"/>
      <c r="K1918" s="149"/>
      <c r="R1918" s="150"/>
      <c r="S1918" s="150"/>
    </row>
    <row r="1919">
      <c r="G1919" s="165"/>
      <c r="H1919" s="165"/>
      <c r="K1919" s="149"/>
      <c r="R1919" s="150"/>
      <c r="S1919" s="150"/>
    </row>
    <row r="1920">
      <c r="G1920" s="165"/>
      <c r="H1920" s="165"/>
      <c r="K1920" s="149"/>
      <c r="R1920" s="150"/>
      <c r="S1920" s="150"/>
    </row>
    <row r="1921">
      <c r="G1921" s="165"/>
      <c r="H1921" s="165"/>
      <c r="K1921" s="149"/>
      <c r="R1921" s="150"/>
      <c r="S1921" s="150"/>
    </row>
    <row r="1922">
      <c r="G1922" s="165"/>
      <c r="H1922" s="165"/>
      <c r="K1922" s="149"/>
      <c r="R1922" s="150"/>
      <c r="S1922" s="150"/>
    </row>
    <row r="1923">
      <c r="G1923" s="165"/>
      <c r="H1923" s="165"/>
      <c r="K1923" s="149"/>
      <c r="R1923" s="150"/>
      <c r="S1923" s="150"/>
    </row>
    <row r="1924">
      <c r="G1924" s="165"/>
      <c r="H1924" s="165"/>
      <c r="K1924" s="149"/>
      <c r="R1924" s="150"/>
      <c r="S1924" s="150"/>
    </row>
    <row r="1925">
      <c r="G1925" s="165"/>
      <c r="H1925" s="165"/>
      <c r="K1925" s="149"/>
      <c r="R1925" s="150"/>
      <c r="S1925" s="150"/>
    </row>
    <row r="1926">
      <c r="G1926" s="165"/>
      <c r="H1926" s="165"/>
      <c r="K1926" s="149"/>
      <c r="R1926" s="150"/>
      <c r="S1926" s="150"/>
    </row>
    <row r="1927">
      <c r="G1927" s="165"/>
      <c r="H1927" s="165"/>
      <c r="K1927" s="149"/>
      <c r="R1927" s="150"/>
      <c r="S1927" s="150"/>
    </row>
    <row r="1928">
      <c r="G1928" s="165"/>
      <c r="H1928" s="165"/>
      <c r="K1928" s="149"/>
      <c r="R1928" s="150"/>
      <c r="S1928" s="150"/>
    </row>
    <row r="1929">
      <c r="G1929" s="165"/>
      <c r="H1929" s="165"/>
      <c r="K1929" s="149"/>
      <c r="R1929" s="150"/>
      <c r="S1929" s="150"/>
    </row>
    <row r="1930">
      <c r="G1930" s="165"/>
      <c r="H1930" s="165"/>
      <c r="K1930" s="149"/>
      <c r="R1930" s="150"/>
      <c r="S1930" s="150"/>
    </row>
    <row r="1931">
      <c r="G1931" s="165"/>
      <c r="H1931" s="165"/>
      <c r="K1931" s="149"/>
      <c r="R1931" s="150"/>
      <c r="S1931" s="150"/>
    </row>
    <row r="1932">
      <c r="G1932" s="165"/>
      <c r="H1932" s="165"/>
      <c r="K1932" s="149"/>
      <c r="R1932" s="150"/>
      <c r="S1932" s="150"/>
    </row>
    <row r="1933">
      <c r="G1933" s="165"/>
      <c r="H1933" s="165"/>
      <c r="K1933" s="149"/>
      <c r="R1933" s="150"/>
      <c r="S1933" s="150"/>
    </row>
    <row r="1934">
      <c r="G1934" s="165"/>
      <c r="H1934" s="165"/>
      <c r="K1934" s="149"/>
      <c r="R1934" s="150"/>
      <c r="S1934" s="150"/>
    </row>
    <row r="1935">
      <c r="G1935" s="165"/>
      <c r="H1935" s="165"/>
      <c r="K1935" s="149"/>
      <c r="R1935" s="150"/>
      <c r="S1935" s="150"/>
    </row>
    <row r="1936">
      <c r="G1936" s="165"/>
      <c r="H1936" s="165"/>
      <c r="K1936" s="149"/>
      <c r="R1936" s="150"/>
      <c r="S1936" s="150"/>
    </row>
    <row r="1937">
      <c r="G1937" s="165"/>
      <c r="H1937" s="165"/>
      <c r="K1937" s="149"/>
      <c r="R1937" s="150"/>
      <c r="S1937" s="150"/>
    </row>
    <row r="1938">
      <c r="G1938" s="165"/>
      <c r="H1938" s="165"/>
      <c r="K1938" s="149"/>
      <c r="R1938" s="150"/>
      <c r="S1938" s="150"/>
    </row>
    <row r="1939">
      <c r="G1939" s="165"/>
      <c r="H1939" s="165"/>
      <c r="K1939" s="149"/>
      <c r="R1939" s="150"/>
      <c r="S1939" s="150"/>
    </row>
    <row r="1940">
      <c r="G1940" s="165"/>
      <c r="H1940" s="165"/>
      <c r="K1940" s="149"/>
      <c r="R1940" s="150"/>
      <c r="S1940" s="150"/>
    </row>
    <row r="1941">
      <c r="G1941" s="165"/>
      <c r="H1941" s="165"/>
      <c r="K1941" s="149"/>
      <c r="R1941" s="150"/>
      <c r="S1941" s="150"/>
    </row>
    <row r="1942">
      <c r="G1942" s="165"/>
      <c r="H1942" s="165"/>
      <c r="K1942" s="149"/>
      <c r="R1942" s="150"/>
      <c r="S1942" s="150"/>
    </row>
    <row r="1943">
      <c r="G1943" s="165"/>
      <c r="H1943" s="165"/>
      <c r="K1943" s="149"/>
      <c r="R1943" s="150"/>
      <c r="S1943" s="150"/>
    </row>
    <row r="1944">
      <c r="G1944" s="165"/>
      <c r="H1944" s="165"/>
      <c r="K1944" s="149"/>
      <c r="R1944" s="150"/>
      <c r="S1944" s="150"/>
    </row>
    <row r="1945">
      <c r="G1945" s="165"/>
      <c r="H1945" s="165"/>
      <c r="K1945" s="149"/>
      <c r="R1945" s="150"/>
      <c r="S1945" s="150"/>
    </row>
    <row r="1946">
      <c r="G1946" s="165"/>
      <c r="H1946" s="165"/>
      <c r="K1946" s="149"/>
      <c r="R1946" s="150"/>
      <c r="S1946" s="150"/>
    </row>
    <row r="1947">
      <c r="G1947" s="165"/>
      <c r="H1947" s="165"/>
      <c r="K1947" s="149"/>
      <c r="R1947" s="150"/>
      <c r="S1947" s="150"/>
    </row>
    <row r="1948">
      <c r="G1948" s="165"/>
      <c r="H1948" s="165"/>
      <c r="K1948" s="149"/>
      <c r="R1948" s="150"/>
      <c r="S1948" s="150"/>
    </row>
    <row r="1949">
      <c r="G1949" s="165"/>
      <c r="H1949" s="165"/>
      <c r="K1949" s="149"/>
      <c r="R1949" s="150"/>
      <c r="S1949" s="150"/>
    </row>
    <row r="1950">
      <c r="G1950" s="165"/>
      <c r="H1950" s="165"/>
      <c r="K1950" s="149"/>
      <c r="R1950" s="150"/>
      <c r="S1950" s="150"/>
    </row>
    <row r="1951">
      <c r="G1951" s="165"/>
      <c r="H1951" s="165"/>
      <c r="K1951" s="149"/>
      <c r="R1951" s="150"/>
      <c r="S1951" s="150"/>
    </row>
    <row r="1952">
      <c r="G1952" s="165"/>
      <c r="H1952" s="165"/>
      <c r="K1952" s="149"/>
      <c r="R1952" s="150"/>
      <c r="S1952" s="150"/>
    </row>
    <row r="1953">
      <c r="G1953" s="165"/>
      <c r="H1953" s="165"/>
      <c r="K1953" s="149"/>
      <c r="R1953" s="150"/>
      <c r="S1953" s="150"/>
    </row>
    <row r="1954">
      <c r="G1954" s="165"/>
      <c r="H1954" s="165"/>
      <c r="K1954" s="149"/>
      <c r="R1954" s="150"/>
      <c r="S1954" s="150"/>
    </row>
    <row r="1955">
      <c r="G1955" s="165"/>
      <c r="H1955" s="165"/>
      <c r="K1955" s="149"/>
      <c r="R1955" s="150"/>
      <c r="S1955" s="150"/>
    </row>
    <row r="1956">
      <c r="G1956" s="165"/>
      <c r="H1956" s="165"/>
      <c r="K1956" s="149"/>
      <c r="R1956" s="150"/>
      <c r="S1956" s="150"/>
    </row>
    <row r="1957">
      <c r="G1957" s="165"/>
      <c r="H1957" s="165"/>
      <c r="K1957" s="149"/>
      <c r="R1957" s="150"/>
      <c r="S1957" s="150"/>
    </row>
    <row r="1958">
      <c r="G1958" s="165"/>
      <c r="H1958" s="165"/>
      <c r="K1958" s="149"/>
      <c r="R1958" s="150"/>
      <c r="S1958" s="150"/>
    </row>
    <row r="1959">
      <c r="G1959" s="165"/>
      <c r="H1959" s="165"/>
      <c r="K1959" s="149"/>
      <c r="R1959" s="150"/>
      <c r="S1959" s="150"/>
    </row>
    <row r="1960">
      <c r="G1960" s="165"/>
      <c r="H1960" s="165"/>
      <c r="K1960" s="149"/>
      <c r="R1960" s="150"/>
      <c r="S1960" s="150"/>
    </row>
    <row r="1961">
      <c r="G1961" s="165"/>
      <c r="H1961" s="165"/>
      <c r="K1961" s="149"/>
      <c r="R1961" s="150"/>
      <c r="S1961" s="150"/>
    </row>
    <row r="1962">
      <c r="G1962" s="165"/>
      <c r="H1962" s="165"/>
      <c r="K1962" s="149"/>
      <c r="R1962" s="150"/>
      <c r="S1962" s="150"/>
    </row>
    <row r="1963">
      <c r="G1963" s="165"/>
      <c r="H1963" s="165"/>
      <c r="K1963" s="149"/>
      <c r="R1963" s="150"/>
      <c r="S1963" s="150"/>
    </row>
    <row r="1964">
      <c r="G1964" s="165"/>
      <c r="H1964" s="165"/>
      <c r="K1964" s="149"/>
      <c r="R1964" s="150"/>
      <c r="S1964" s="150"/>
    </row>
    <row r="1965">
      <c r="G1965" s="165"/>
      <c r="H1965" s="165"/>
      <c r="K1965" s="149"/>
      <c r="R1965" s="150"/>
      <c r="S1965" s="150"/>
    </row>
    <row r="1966">
      <c r="G1966" s="165"/>
      <c r="H1966" s="165"/>
      <c r="K1966" s="149"/>
      <c r="R1966" s="150"/>
      <c r="S1966" s="150"/>
    </row>
    <row r="1967">
      <c r="G1967" s="165"/>
      <c r="H1967" s="165"/>
      <c r="K1967" s="149"/>
      <c r="R1967" s="150"/>
      <c r="S1967" s="150"/>
    </row>
    <row r="1968">
      <c r="G1968" s="165"/>
      <c r="H1968" s="165"/>
      <c r="K1968" s="149"/>
      <c r="R1968" s="150"/>
      <c r="S1968" s="150"/>
    </row>
    <row r="1969">
      <c r="G1969" s="165"/>
      <c r="H1969" s="165"/>
      <c r="K1969" s="149"/>
      <c r="R1969" s="150"/>
      <c r="S1969" s="150"/>
    </row>
    <row r="1970">
      <c r="G1970" s="165"/>
      <c r="H1970" s="165"/>
      <c r="K1970" s="149"/>
      <c r="R1970" s="150"/>
      <c r="S1970" s="150"/>
    </row>
    <row r="1971">
      <c r="G1971" s="165"/>
      <c r="H1971" s="165"/>
      <c r="K1971" s="149"/>
      <c r="R1971" s="150"/>
      <c r="S1971" s="150"/>
    </row>
    <row r="1972">
      <c r="G1972" s="165"/>
      <c r="H1972" s="165"/>
      <c r="K1972" s="149"/>
      <c r="R1972" s="150"/>
      <c r="S1972" s="150"/>
    </row>
    <row r="1973">
      <c r="G1973" s="165"/>
      <c r="H1973" s="165"/>
      <c r="K1973" s="149"/>
      <c r="R1973" s="150"/>
      <c r="S1973" s="150"/>
    </row>
    <row r="1974">
      <c r="G1974" s="165"/>
      <c r="H1974" s="165"/>
      <c r="K1974" s="149"/>
      <c r="R1974" s="150"/>
      <c r="S1974" s="150"/>
    </row>
    <row r="1975">
      <c r="G1975" s="165"/>
      <c r="H1975" s="165"/>
      <c r="K1975" s="149"/>
      <c r="R1975" s="150"/>
      <c r="S1975" s="150"/>
    </row>
    <row r="1976">
      <c r="G1976" s="165"/>
      <c r="H1976" s="165"/>
      <c r="K1976" s="149"/>
      <c r="R1976" s="150"/>
      <c r="S1976" s="150"/>
    </row>
    <row r="1977">
      <c r="G1977" s="165"/>
      <c r="H1977" s="165"/>
      <c r="K1977" s="149"/>
      <c r="R1977" s="150"/>
      <c r="S1977" s="150"/>
    </row>
    <row r="1978">
      <c r="G1978" s="165"/>
      <c r="H1978" s="165"/>
      <c r="K1978" s="149"/>
      <c r="R1978" s="150"/>
      <c r="S1978" s="150"/>
    </row>
    <row r="1979">
      <c r="G1979" s="165"/>
      <c r="H1979" s="165"/>
      <c r="K1979" s="149"/>
      <c r="R1979" s="150"/>
      <c r="S1979" s="150"/>
    </row>
    <row r="1980">
      <c r="G1980" s="165"/>
      <c r="H1980" s="165"/>
      <c r="K1980" s="149"/>
      <c r="R1980" s="150"/>
      <c r="S1980" s="150"/>
    </row>
    <row r="1981">
      <c r="G1981" s="165"/>
      <c r="H1981" s="165"/>
      <c r="K1981" s="149"/>
      <c r="R1981" s="150"/>
      <c r="S1981" s="150"/>
    </row>
    <row r="1982">
      <c r="G1982" s="165"/>
      <c r="H1982" s="165"/>
      <c r="K1982" s="149"/>
      <c r="R1982" s="150"/>
      <c r="S1982" s="150"/>
    </row>
    <row r="1983">
      <c r="G1983" s="165"/>
      <c r="H1983" s="165"/>
      <c r="K1983" s="149"/>
      <c r="R1983" s="150"/>
      <c r="S1983" s="150"/>
    </row>
    <row r="1984">
      <c r="G1984" s="165"/>
      <c r="H1984" s="165"/>
      <c r="K1984" s="149"/>
      <c r="R1984" s="150"/>
      <c r="S1984" s="150"/>
    </row>
    <row r="1985">
      <c r="G1985" s="165"/>
      <c r="H1985" s="165"/>
      <c r="K1985" s="149"/>
      <c r="R1985" s="150"/>
      <c r="S1985" s="150"/>
    </row>
    <row r="1986">
      <c r="G1986" s="165"/>
      <c r="H1986" s="165"/>
      <c r="K1986" s="149"/>
      <c r="R1986" s="150"/>
      <c r="S1986" s="150"/>
    </row>
    <row r="1987">
      <c r="G1987" s="165"/>
      <c r="H1987" s="165"/>
      <c r="K1987" s="149"/>
      <c r="R1987" s="150"/>
      <c r="S1987" s="150"/>
    </row>
    <row r="1988">
      <c r="G1988" s="165"/>
      <c r="H1988" s="165"/>
      <c r="K1988" s="149"/>
      <c r="R1988" s="150"/>
      <c r="S1988" s="150"/>
    </row>
    <row r="1989">
      <c r="G1989" s="165"/>
      <c r="H1989" s="165"/>
      <c r="K1989" s="149"/>
      <c r="R1989" s="150"/>
      <c r="S1989" s="150"/>
    </row>
    <row r="1990">
      <c r="G1990" s="165"/>
      <c r="H1990" s="165"/>
      <c r="K1990" s="149"/>
      <c r="R1990" s="150"/>
      <c r="S1990" s="150"/>
    </row>
    <row r="1991">
      <c r="G1991" s="165"/>
      <c r="H1991" s="165"/>
      <c r="K1991" s="149"/>
      <c r="R1991" s="150"/>
      <c r="S1991" s="150"/>
    </row>
    <row r="1992">
      <c r="G1992" s="165"/>
      <c r="H1992" s="165"/>
      <c r="K1992" s="149"/>
      <c r="R1992" s="150"/>
      <c r="S1992" s="150"/>
    </row>
    <row r="1993">
      <c r="G1993" s="165"/>
      <c r="H1993" s="165"/>
      <c r="K1993" s="149"/>
      <c r="R1993" s="150"/>
      <c r="S1993" s="150"/>
    </row>
    <row r="1994">
      <c r="G1994" s="165"/>
      <c r="H1994" s="165"/>
      <c r="K1994" s="149"/>
      <c r="R1994" s="150"/>
      <c r="S1994" s="150"/>
    </row>
    <row r="1995">
      <c r="G1995" s="165"/>
      <c r="H1995" s="165"/>
      <c r="K1995" s="149"/>
      <c r="R1995" s="150"/>
      <c r="S1995" s="150"/>
    </row>
    <row r="1996">
      <c r="G1996" s="165"/>
      <c r="H1996" s="165"/>
      <c r="K1996" s="149"/>
      <c r="R1996" s="150"/>
      <c r="S1996" s="150"/>
    </row>
    <row r="1997">
      <c r="G1997" s="165"/>
      <c r="H1997" s="165"/>
      <c r="K1997" s="149"/>
      <c r="R1997" s="150"/>
      <c r="S1997" s="150"/>
    </row>
    <row r="1998">
      <c r="G1998" s="165"/>
      <c r="H1998" s="165"/>
      <c r="K1998" s="149"/>
      <c r="R1998" s="150"/>
      <c r="S1998" s="150"/>
    </row>
    <row r="1999">
      <c r="G1999" s="165"/>
      <c r="H1999" s="165"/>
      <c r="K1999" s="149"/>
      <c r="R1999" s="150"/>
      <c r="S1999" s="150"/>
    </row>
    <row r="2000">
      <c r="G2000" s="165"/>
      <c r="H2000" s="165"/>
      <c r="K2000" s="149"/>
      <c r="R2000" s="150"/>
      <c r="S2000" s="150"/>
    </row>
    <row r="2001">
      <c r="G2001" s="165"/>
      <c r="H2001" s="165"/>
      <c r="K2001" s="149"/>
      <c r="R2001" s="150"/>
      <c r="S2001" s="150"/>
    </row>
    <row r="2002">
      <c r="G2002" s="165"/>
      <c r="H2002" s="165"/>
      <c r="K2002" s="149"/>
      <c r="R2002" s="150"/>
      <c r="S2002" s="150"/>
    </row>
    <row r="2003">
      <c r="G2003" s="165"/>
      <c r="H2003" s="165"/>
      <c r="K2003" s="149"/>
      <c r="R2003" s="150"/>
      <c r="S2003" s="150"/>
    </row>
    <row r="2004">
      <c r="G2004" s="165"/>
      <c r="H2004" s="165"/>
      <c r="K2004" s="149"/>
      <c r="R2004" s="150"/>
      <c r="S2004" s="150"/>
    </row>
    <row r="2005">
      <c r="G2005" s="165"/>
      <c r="H2005" s="165"/>
      <c r="K2005" s="149"/>
      <c r="R2005" s="150"/>
      <c r="S2005" s="150"/>
    </row>
    <row r="2006">
      <c r="G2006" s="165"/>
      <c r="H2006" s="165"/>
      <c r="K2006" s="149"/>
      <c r="R2006" s="150"/>
      <c r="S2006" s="150"/>
    </row>
    <row r="2007">
      <c r="G2007" s="165"/>
      <c r="H2007" s="165"/>
      <c r="K2007" s="149"/>
      <c r="R2007" s="150"/>
      <c r="S2007" s="150"/>
    </row>
    <row r="2008">
      <c r="G2008" s="165"/>
      <c r="H2008" s="165"/>
      <c r="K2008" s="149"/>
      <c r="R2008" s="150"/>
      <c r="S2008" s="150"/>
    </row>
    <row r="2009">
      <c r="G2009" s="165"/>
      <c r="H2009" s="165"/>
      <c r="K2009" s="149"/>
      <c r="R2009" s="150"/>
      <c r="S2009" s="150"/>
    </row>
    <row r="2010">
      <c r="G2010" s="165"/>
      <c r="H2010" s="165"/>
      <c r="K2010" s="149"/>
      <c r="R2010" s="150"/>
      <c r="S2010" s="150"/>
    </row>
    <row r="2011">
      <c r="G2011" s="165"/>
      <c r="H2011" s="165"/>
      <c r="K2011" s="149"/>
      <c r="R2011" s="150"/>
      <c r="S2011" s="150"/>
    </row>
    <row r="2012">
      <c r="G2012" s="165"/>
      <c r="H2012" s="165"/>
      <c r="K2012" s="149"/>
      <c r="R2012" s="150"/>
      <c r="S2012" s="150"/>
    </row>
    <row r="2013">
      <c r="G2013" s="165"/>
      <c r="H2013" s="165"/>
      <c r="K2013" s="149"/>
      <c r="R2013" s="150"/>
      <c r="S2013" s="150"/>
    </row>
    <row r="2014">
      <c r="G2014" s="165"/>
      <c r="H2014" s="165"/>
      <c r="K2014" s="149"/>
      <c r="R2014" s="150"/>
      <c r="S2014" s="150"/>
    </row>
    <row r="2015">
      <c r="G2015" s="165"/>
      <c r="H2015" s="165"/>
      <c r="K2015" s="149"/>
      <c r="R2015" s="150"/>
      <c r="S2015" s="150"/>
    </row>
    <row r="2016">
      <c r="G2016" s="165"/>
      <c r="H2016" s="165"/>
      <c r="K2016" s="149"/>
      <c r="R2016" s="150"/>
      <c r="S2016" s="150"/>
    </row>
    <row r="2017">
      <c r="G2017" s="165"/>
      <c r="H2017" s="165"/>
      <c r="K2017" s="149"/>
      <c r="R2017" s="150"/>
      <c r="S2017" s="150"/>
    </row>
    <row r="2018">
      <c r="G2018" s="165"/>
      <c r="H2018" s="165"/>
      <c r="K2018" s="149"/>
      <c r="R2018" s="150"/>
      <c r="S2018" s="150"/>
    </row>
    <row r="2019">
      <c r="G2019" s="165"/>
      <c r="H2019" s="165"/>
      <c r="K2019" s="149"/>
      <c r="R2019" s="150"/>
      <c r="S2019" s="150"/>
    </row>
    <row r="2020">
      <c r="G2020" s="165"/>
      <c r="H2020" s="165"/>
      <c r="K2020" s="149"/>
      <c r="R2020" s="150"/>
      <c r="S2020" s="150"/>
    </row>
    <row r="2021">
      <c r="G2021" s="165"/>
      <c r="H2021" s="165"/>
      <c r="K2021" s="149"/>
      <c r="R2021" s="150"/>
      <c r="S2021" s="150"/>
    </row>
    <row r="2022">
      <c r="G2022" s="165"/>
      <c r="H2022" s="165"/>
      <c r="K2022" s="149"/>
      <c r="R2022" s="150"/>
      <c r="S2022" s="150"/>
    </row>
    <row r="2023">
      <c r="G2023" s="165"/>
      <c r="H2023" s="165"/>
      <c r="K2023" s="149"/>
      <c r="R2023" s="150"/>
      <c r="S2023" s="150"/>
    </row>
    <row r="2024">
      <c r="G2024" s="165"/>
      <c r="H2024" s="165"/>
      <c r="K2024" s="149"/>
      <c r="R2024" s="150"/>
      <c r="S2024" s="150"/>
    </row>
    <row r="2025">
      <c r="G2025" s="165"/>
      <c r="H2025" s="165"/>
      <c r="K2025" s="149"/>
      <c r="R2025" s="150"/>
      <c r="S2025" s="150"/>
    </row>
    <row r="2026">
      <c r="G2026" s="165"/>
      <c r="H2026" s="165"/>
      <c r="K2026" s="149"/>
      <c r="R2026" s="150"/>
      <c r="S2026" s="150"/>
    </row>
    <row r="2027">
      <c r="G2027" s="165"/>
      <c r="H2027" s="165"/>
      <c r="K2027" s="149"/>
      <c r="R2027" s="150"/>
      <c r="S2027" s="150"/>
    </row>
    <row r="2028">
      <c r="G2028" s="165"/>
      <c r="H2028" s="165"/>
      <c r="K2028" s="149"/>
      <c r="R2028" s="150"/>
      <c r="S2028" s="150"/>
    </row>
    <row r="2029">
      <c r="G2029" s="165"/>
      <c r="H2029" s="165"/>
      <c r="K2029" s="149"/>
      <c r="R2029" s="150"/>
      <c r="S2029" s="150"/>
    </row>
    <row r="2030">
      <c r="G2030" s="165"/>
      <c r="H2030" s="165"/>
      <c r="K2030" s="149"/>
      <c r="R2030" s="150"/>
      <c r="S2030" s="150"/>
    </row>
    <row r="2031">
      <c r="G2031" s="165"/>
      <c r="H2031" s="165"/>
      <c r="K2031" s="149"/>
      <c r="R2031" s="150"/>
      <c r="S2031" s="150"/>
    </row>
    <row r="2032">
      <c r="G2032" s="165"/>
      <c r="H2032" s="165"/>
      <c r="K2032" s="149"/>
      <c r="R2032" s="150"/>
      <c r="S2032" s="150"/>
    </row>
    <row r="2033">
      <c r="G2033" s="165"/>
      <c r="H2033" s="165"/>
      <c r="K2033" s="149"/>
      <c r="R2033" s="150"/>
      <c r="S2033" s="150"/>
    </row>
    <row r="2034">
      <c r="G2034" s="165"/>
      <c r="H2034" s="165"/>
      <c r="K2034" s="149"/>
      <c r="R2034" s="150"/>
      <c r="S2034" s="150"/>
    </row>
    <row r="2035">
      <c r="G2035" s="165"/>
      <c r="H2035" s="165"/>
      <c r="K2035" s="149"/>
      <c r="R2035" s="150"/>
      <c r="S2035" s="150"/>
    </row>
    <row r="2036">
      <c r="G2036" s="165"/>
      <c r="H2036" s="165"/>
      <c r="K2036" s="149"/>
      <c r="R2036" s="150"/>
      <c r="S2036" s="150"/>
    </row>
    <row r="2037">
      <c r="G2037" s="165"/>
      <c r="H2037" s="165"/>
      <c r="K2037" s="149"/>
      <c r="R2037" s="150"/>
      <c r="S2037" s="150"/>
    </row>
    <row r="2038">
      <c r="G2038" s="165"/>
      <c r="H2038" s="165"/>
      <c r="K2038" s="149"/>
      <c r="R2038" s="150"/>
      <c r="S2038" s="150"/>
    </row>
    <row r="2039">
      <c r="G2039" s="165"/>
      <c r="H2039" s="165"/>
      <c r="K2039" s="149"/>
      <c r="R2039" s="150"/>
      <c r="S2039" s="150"/>
    </row>
    <row r="2040">
      <c r="G2040" s="165"/>
      <c r="H2040" s="165"/>
      <c r="K2040" s="149"/>
      <c r="R2040" s="150"/>
      <c r="S2040" s="150"/>
    </row>
    <row r="2041">
      <c r="G2041" s="165"/>
      <c r="H2041" s="165"/>
      <c r="K2041" s="149"/>
      <c r="R2041" s="150"/>
      <c r="S2041" s="150"/>
    </row>
    <row r="2042">
      <c r="G2042" s="165"/>
      <c r="H2042" s="165"/>
      <c r="K2042" s="149"/>
      <c r="R2042" s="150"/>
      <c r="S2042" s="150"/>
    </row>
    <row r="2043">
      <c r="G2043" s="165"/>
      <c r="H2043" s="165"/>
      <c r="K2043" s="149"/>
      <c r="R2043" s="150"/>
      <c r="S2043" s="150"/>
    </row>
    <row r="2044">
      <c r="G2044" s="165"/>
      <c r="H2044" s="165"/>
      <c r="K2044" s="149"/>
      <c r="R2044" s="150"/>
      <c r="S2044" s="150"/>
    </row>
    <row r="2045">
      <c r="G2045" s="165"/>
      <c r="H2045" s="165"/>
      <c r="K2045" s="149"/>
      <c r="R2045" s="150"/>
      <c r="S2045" s="150"/>
    </row>
    <row r="2046">
      <c r="G2046" s="165"/>
      <c r="H2046" s="165"/>
      <c r="K2046" s="149"/>
      <c r="R2046" s="150"/>
      <c r="S2046" s="150"/>
    </row>
    <row r="2047">
      <c r="G2047" s="165"/>
      <c r="H2047" s="165"/>
      <c r="K2047" s="149"/>
      <c r="R2047" s="150"/>
      <c r="S2047" s="150"/>
    </row>
    <row r="2048">
      <c r="G2048" s="165"/>
      <c r="H2048" s="165"/>
      <c r="K2048" s="149"/>
      <c r="R2048" s="150"/>
      <c r="S2048" s="150"/>
    </row>
    <row r="2049">
      <c r="G2049" s="165"/>
      <c r="H2049" s="165"/>
      <c r="K2049" s="149"/>
      <c r="R2049" s="150"/>
      <c r="S2049" s="150"/>
    </row>
    <row r="2050">
      <c r="G2050" s="165"/>
      <c r="H2050" s="165"/>
      <c r="K2050" s="149"/>
      <c r="R2050" s="150"/>
      <c r="S2050" s="150"/>
    </row>
    <row r="2051">
      <c r="G2051" s="165"/>
      <c r="H2051" s="165"/>
      <c r="K2051" s="149"/>
      <c r="R2051" s="150"/>
      <c r="S2051" s="150"/>
    </row>
    <row r="2052">
      <c r="G2052" s="165"/>
      <c r="H2052" s="165"/>
      <c r="K2052" s="149"/>
      <c r="R2052" s="150"/>
      <c r="S2052" s="150"/>
    </row>
    <row r="2053">
      <c r="G2053" s="165"/>
      <c r="H2053" s="165"/>
      <c r="K2053" s="149"/>
      <c r="R2053" s="150"/>
      <c r="S2053" s="150"/>
    </row>
    <row r="2054">
      <c r="G2054" s="165"/>
      <c r="H2054" s="165"/>
      <c r="K2054" s="149"/>
      <c r="R2054" s="150"/>
      <c r="S2054" s="150"/>
    </row>
    <row r="2055">
      <c r="G2055" s="165"/>
      <c r="H2055" s="165"/>
      <c r="K2055" s="149"/>
      <c r="R2055" s="150"/>
      <c r="S2055" s="150"/>
    </row>
    <row r="2056">
      <c r="G2056" s="165"/>
      <c r="H2056" s="165"/>
      <c r="K2056" s="149"/>
      <c r="R2056" s="150"/>
      <c r="S2056" s="150"/>
    </row>
    <row r="2057">
      <c r="G2057" s="165"/>
      <c r="H2057" s="165"/>
      <c r="K2057" s="149"/>
      <c r="R2057" s="150"/>
      <c r="S2057" s="150"/>
    </row>
    <row r="2058">
      <c r="G2058" s="165"/>
      <c r="H2058" s="165"/>
      <c r="K2058" s="149"/>
      <c r="R2058" s="150"/>
      <c r="S2058" s="150"/>
    </row>
    <row r="2059">
      <c r="G2059" s="165"/>
      <c r="H2059" s="165"/>
      <c r="K2059" s="149"/>
      <c r="R2059" s="150"/>
      <c r="S2059" s="150"/>
    </row>
    <row r="2060">
      <c r="G2060" s="165"/>
      <c r="H2060" s="165"/>
      <c r="K2060" s="149"/>
      <c r="R2060" s="150"/>
      <c r="S2060" s="150"/>
    </row>
    <row r="2061">
      <c r="G2061" s="165"/>
      <c r="H2061" s="165"/>
      <c r="K2061" s="149"/>
      <c r="R2061" s="150"/>
      <c r="S2061" s="150"/>
    </row>
    <row r="2062">
      <c r="G2062" s="165"/>
      <c r="H2062" s="165"/>
      <c r="K2062" s="149"/>
      <c r="R2062" s="150"/>
      <c r="S2062" s="150"/>
    </row>
    <row r="2063">
      <c r="G2063" s="165"/>
      <c r="H2063" s="165"/>
      <c r="K2063" s="149"/>
      <c r="R2063" s="150"/>
      <c r="S2063" s="150"/>
    </row>
    <row r="2064">
      <c r="G2064" s="165"/>
      <c r="H2064" s="165"/>
      <c r="K2064" s="149"/>
      <c r="R2064" s="150"/>
      <c r="S2064" s="150"/>
    </row>
    <row r="2065">
      <c r="G2065" s="165"/>
      <c r="H2065" s="165"/>
      <c r="K2065" s="149"/>
      <c r="R2065" s="150"/>
      <c r="S2065" s="150"/>
    </row>
    <row r="2066">
      <c r="G2066" s="165"/>
      <c r="H2066" s="165"/>
      <c r="K2066" s="149"/>
      <c r="R2066" s="150"/>
      <c r="S2066" s="150"/>
    </row>
    <row r="2067">
      <c r="G2067" s="165"/>
      <c r="H2067" s="165"/>
      <c r="K2067" s="149"/>
      <c r="R2067" s="150"/>
      <c r="S2067" s="150"/>
    </row>
    <row r="2068">
      <c r="G2068" s="165"/>
      <c r="H2068" s="165"/>
      <c r="K2068" s="149"/>
      <c r="R2068" s="150"/>
      <c r="S2068" s="150"/>
    </row>
    <row r="2069">
      <c r="G2069" s="165"/>
      <c r="H2069" s="165"/>
      <c r="K2069" s="149"/>
      <c r="R2069" s="150"/>
      <c r="S2069" s="150"/>
    </row>
    <row r="2070">
      <c r="G2070" s="165"/>
      <c r="H2070" s="165"/>
      <c r="K2070" s="149"/>
      <c r="R2070" s="150"/>
      <c r="S2070" s="150"/>
    </row>
    <row r="2071">
      <c r="G2071" s="165"/>
      <c r="H2071" s="165"/>
      <c r="K2071" s="149"/>
      <c r="R2071" s="150"/>
      <c r="S2071" s="150"/>
    </row>
    <row r="2072">
      <c r="G2072" s="165"/>
      <c r="H2072" s="165"/>
      <c r="K2072" s="149"/>
      <c r="R2072" s="150"/>
      <c r="S2072" s="150"/>
    </row>
    <row r="2073">
      <c r="G2073" s="165"/>
      <c r="H2073" s="165"/>
      <c r="K2073" s="149"/>
      <c r="R2073" s="150"/>
      <c r="S2073" s="150"/>
    </row>
    <row r="2074">
      <c r="G2074" s="165"/>
      <c r="H2074" s="165"/>
      <c r="K2074" s="149"/>
      <c r="R2074" s="150"/>
      <c r="S2074" s="150"/>
    </row>
    <row r="2075">
      <c r="G2075" s="165"/>
      <c r="H2075" s="165"/>
      <c r="K2075" s="149"/>
      <c r="R2075" s="150"/>
      <c r="S2075" s="150"/>
    </row>
    <row r="2076">
      <c r="G2076" s="165"/>
      <c r="H2076" s="165"/>
      <c r="K2076" s="149"/>
      <c r="R2076" s="150"/>
      <c r="S2076" s="150"/>
    </row>
    <row r="2077">
      <c r="G2077" s="165"/>
      <c r="H2077" s="165"/>
      <c r="K2077" s="149"/>
      <c r="R2077" s="150"/>
      <c r="S2077" s="150"/>
    </row>
    <row r="2078">
      <c r="G2078" s="165"/>
      <c r="H2078" s="165"/>
      <c r="K2078" s="149"/>
      <c r="R2078" s="150"/>
      <c r="S2078" s="150"/>
    </row>
    <row r="2079">
      <c r="G2079" s="165"/>
      <c r="H2079" s="165"/>
      <c r="K2079" s="149"/>
      <c r="R2079" s="150"/>
      <c r="S2079" s="150"/>
    </row>
    <row r="2080">
      <c r="G2080" s="165"/>
      <c r="H2080" s="165"/>
      <c r="K2080" s="149"/>
      <c r="R2080" s="150"/>
      <c r="S2080" s="150"/>
    </row>
    <row r="2081">
      <c r="G2081" s="165"/>
      <c r="H2081" s="165"/>
      <c r="K2081" s="149"/>
      <c r="R2081" s="150"/>
      <c r="S2081" s="150"/>
    </row>
    <row r="2082">
      <c r="G2082" s="165"/>
      <c r="H2082" s="165"/>
      <c r="K2082" s="149"/>
      <c r="R2082" s="150"/>
      <c r="S2082" s="150"/>
    </row>
    <row r="2083">
      <c r="G2083" s="165"/>
      <c r="H2083" s="165"/>
      <c r="K2083" s="149"/>
      <c r="R2083" s="150"/>
      <c r="S2083" s="150"/>
    </row>
    <row r="2084">
      <c r="G2084" s="165"/>
      <c r="H2084" s="165"/>
      <c r="K2084" s="149"/>
      <c r="R2084" s="150"/>
      <c r="S2084" s="150"/>
    </row>
    <row r="2085">
      <c r="G2085" s="165"/>
      <c r="H2085" s="165"/>
      <c r="K2085" s="149"/>
      <c r="R2085" s="150"/>
      <c r="S2085" s="150"/>
    </row>
    <row r="2086">
      <c r="G2086" s="165"/>
      <c r="H2086" s="165"/>
      <c r="K2086" s="149"/>
      <c r="R2086" s="150"/>
      <c r="S2086" s="150"/>
    </row>
    <row r="2087">
      <c r="G2087" s="165"/>
      <c r="H2087" s="165"/>
      <c r="K2087" s="149"/>
      <c r="R2087" s="150"/>
      <c r="S2087" s="150"/>
    </row>
    <row r="2088">
      <c r="G2088" s="165"/>
      <c r="H2088" s="165"/>
      <c r="K2088" s="149"/>
      <c r="R2088" s="150"/>
      <c r="S2088" s="150"/>
    </row>
    <row r="2089">
      <c r="G2089" s="165"/>
      <c r="H2089" s="165"/>
      <c r="K2089" s="149"/>
      <c r="R2089" s="150"/>
      <c r="S2089" s="150"/>
    </row>
    <row r="2090">
      <c r="G2090" s="165"/>
      <c r="H2090" s="165"/>
      <c r="K2090" s="149"/>
      <c r="R2090" s="150"/>
      <c r="S2090" s="150"/>
    </row>
    <row r="2091">
      <c r="G2091" s="165"/>
      <c r="H2091" s="165"/>
      <c r="K2091" s="149"/>
      <c r="R2091" s="150"/>
      <c r="S2091" s="150"/>
    </row>
    <row r="2092">
      <c r="G2092" s="165"/>
      <c r="H2092" s="165"/>
      <c r="K2092" s="149"/>
      <c r="R2092" s="150"/>
      <c r="S2092" s="150"/>
    </row>
    <row r="2093">
      <c r="G2093" s="165"/>
      <c r="H2093" s="165"/>
      <c r="K2093" s="149"/>
      <c r="R2093" s="150"/>
      <c r="S2093" s="150"/>
    </row>
    <row r="2094">
      <c r="G2094" s="165"/>
      <c r="H2094" s="165"/>
      <c r="K2094" s="149"/>
      <c r="R2094" s="150"/>
      <c r="S2094" s="150"/>
    </row>
    <row r="2095">
      <c r="G2095" s="165"/>
      <c r="H2095" s="165"/>
      <c r="K2095" s="149"/>
      <c r="R2095" s="150"/>
      <c r="S2095" s="150"/>
    </row>
    <row r="2096">
      <c r="G2096" s="165"/>
      <c r="H2096" s="165"/>
      <c r="K2096" s="149"/>
      <c r="R2096" s="150"/>
      <c r="S2096" s="150"/>
    </row>
    <row r="2097">
      <c r="G2097" s="165"/>
      <c r="H2097" s="165"/>
      <c r="K2097" s="149"/>
      <c r="R2097" s="150"/>
      <c r="S2097" s="150"/>
    </row>
    <row r="2098">
      <c r="G2098" s="165"/>
      <c r="H2098" s="165"/>
      <c r="K2098" s="149"/>
      <c r="R2098" s="150"/>
      <c r="S2098" s="150"/>
    </row>
    <row r="2099">
      <c r="G2099" s="165"/>
      <c r="H2099" s="165"/>
      <c r="K2099" s="149"/>
      <c r="R2099" s="150"/>
      <c r="S2099" s="150"/>
    </row>
    <row r="2100">
      <c r="G2100" s="165"/>
      <c r="H2100" s="165"/>
      <c r="K2100" s="149"/>
      <c r="R2100" s="150"/>
      <c r="S2100" s="150"/>
    </row>
    <row r="2101">
      <c r="G2101" s="165"/>
      <c r="H2101" s="165"/>
      <c r="K2101" s="149"/>
      <c r="R2101" s="150"/>
      <c r="S2101" s="150"/>
    </row>
    <row r="2102">
      <c r="G2102" s="165"/>
      <c r="H2102" s="165"/>
      <c r="K2102" s="149"/>
      <c r="R2102" s="150"/>
      <c r="S2102" s="150"/>
    </row>
    <row r="2103">
      <c r="G2103" s="165"/>
      <c r="H2103" s="165"/>
      <c r="K2103" s="149"/>
      <c r="R2103" s="150"/>
      <c r="S2103" s="150"/>
    </row>
    <row r="2104">
      <c r="G2104" s="165"/>
      <c r="H2104" s="165"/>
      <c r="K2104" s="149"/>
      <c r="R2104" s="150"/>
      <c r="S2104" s="150"/>
    </row>
    <row r="2105">
      <c r="G2105" s="165"/>
      <c r="H2105" s="165"/>
      <c r="K2105" s="149"/>
      <c r="R2105" s="150"/>
      <c r="S2105" s="150"/>
    </row>
    <row r="2106">
      <c r="G2106" s="165"/>
      <c r="H2106" s="165"/>
      <c r="K2106" s="149"/>
      <c r="R2106" s="150"/>
      <c r="S2106" s="150"/>
    </row>
    <row r="2107">
      <c r="G2107" s="165"/>
      <c r="H2107" s="165"/>
      <c r="K2107" s="149"/>
      <c r="R2107" s="150"/>
      <c r="S2107" s="150"/>
    </row>
    <row r="2108">
      <c r="G2108" s="165"/>
      <c r="H2108" s="165"/>
      <c r="K2108" s="149"/>
      <c r="R2108" s="150"/>
      <c r="S2108" s="150"/>
    </row>
    <row r="2109">
      <c r="G2109" s="165"/>
      <c r="H2109" s="165"/>
      <c r="K2109" s="149"/>
      <c r="R2109" s="150"/>
      <c r="S2109" s="150"/>
    </row>
    <row r="2110">
      <c r="G2110" s="165"/>
      <c r="H2110" s="165"/>
      <c r="K2110" s="149"/>
      <c r="R2110" s="150"/>
      <c r="S2110" s="150"/>
    </row>
    <row r="2111">
      <c r="G2111" s="165"/>
      <c r="H2111" s="165"/>
      <c r="K2111" s="149"/>
      <c r="R2111" s="150"/>
      <c r="S2111" s="150"/>
    </row>
    <row r="2112">
      <c r="G2112" s="165"/>
      <c r="H2112" s="165"/>
      <c r="K2112" s="149"/>
      <c r="R2112" s="150"/>
      <c r="S2112" s="150"/>
    </row>
    <row r="2113">
      <c r="G2113" s="165"/>
      <c r="H2113" s="165"/>
      <c r="K2113" s="149"/>
      <c r="R2113" s="150"/>
      <c r="S2113" s="150"/>
    </row>
    <row r="2114">
      <c r="G2114" s="165"/>
      <c r="H2114" s="165"/>
      <c r="K2114" s="149"/>
      <c r="R2114" s="150"/>
      <c r="S2114" s="150"/>
    </row>
    <row r="2115">
      <c r="G2115" s="165"/>
      <c r="H2115" s="165"/>
      <c r="K2115" s="149"/>
      <c r="R2115" s="150"/>
      <c r="S2115" s="150"/>
    </row>
    <row r="2116">
      <c r="G2116" s="165"/>
      <c r="H2116" s="165"/>
      <c r="K2116" s="149"/>
      <c r="R2116" s="150"/>
      <c r="S2116" s="150"/>
    </row>
    <row r="2117">
      <c r="G2117" s="165"/>
      <c r="H2117" s="165"/>
      <c r="K2117" s="149"/>
      <c r="R2117" s="150"/>
      <c r="S2117" s="150"/>
    </row>
    <row r="2118">
      <c r="G2118" s="165"/>
      <c r="H2118" s="165"/>
      <c r="K2118" s="149"/>
      <c r="R2118" s="150"/>
      <c r="S2118" s="150"/>
    </row>
    <row r="2119">
      <c r="G2119" s="165"/>
      <c r="H2119" s="165"/>
      <c r="K2119" s="149"/>
      <c r="R2119" s="150"/>
      <c r="S2119" s="150"/>
    </row>
    <row r="2120">
      <c r="G2120" s="165"/>
      <c r="H2120" s="165"/>
      <c r="K2120" s="149"/>
      <c r="R2120" s="150"/>
      <c r="S2120" s="150"/>
    </row>
    <row r="2121">
      <c r="G2121" s="165"/>
      <c r="H2121" s="165"/>
      <c r="K2121" s="149"/>
      <c r="R2121" s="150"/>
      <c r="S2121" s="150"/>
    </row>
    <row r="2122">
      <c r="G2122" s="165"/>
      <c r="H2122" s="165"/>
      <c r="K2122" s="149"/>
      <c r="R2122" s="150"/>
      <c r="S2122" s="150"/>
    </row>
    <row r="2123">
      <c r="G2123" s="165"/>
      <c r="H2123" s="165"/>
      <c r="K2123" s="149"/>
      <c r="R2123" s="150"/>
      <c r="S2123" s="150"/>
    </row>
    <row r="2124">
      <c r="G2124" s="165"/>
      <c r="H2124" s="165"/>
      <c r="K2124" s="149"/>
      <c r="R2124" s="150"/>
      <c r="S2124" s="150"/>
    </row>
    <row r="2125">
      <c r="G2125" s="165"/>
      <c r="H2125" s="165"/>
      <c r="K2125" s="149"/>
      <c r="R2125" s="150"/>
      <c r="S2125" s="150"/>
    </row>
    <row r="2126">
      <c r="G2126" s="165"/>
      <c r="H2126" s="165"/>
      <c r="K2126" s="149"/>
      <c r="R2126" s="150"/>
      <c r="S2126" s="150"/>
    </row>
    <row r="2127">
      <c r="G2127" s="165"/>
      <c r="H2127" s="165"/>
      <c r="K2127" s="149"/>
      <c r="R2127" s="150"/>
      <c r="S2127" s="150"/>
    </row>
    <row r="2128">
      <c r="G2128" s="165"/>
      <c r="H2128" s="165"/>
      <c r="K2128" s="149"/>
      <c r="R2128" s="150"/>
      <c r="S2128" s="150"/>
    </row>
    <row r="2129">
      <c r="G2129" s="165"/>
      <c r="H2129" s="165"/>
      <c r="K2129" s="149"/>
      <c r="R2129" s="150"/>
      <c r="S2129" s="150"/>
    </row>
    <row r="2130">
      <c r="G2130" s="165"/>
      <c r="H2130" s="165"/>
      <c r="K2130" s="149"/>
      <c r="R2130" s="150"/>
      <c r="S2130" s="150"/>
    </row>
    <row r="2131">
      <c r="G2131" s="165"/>
      <c r="H2131" s="165"/>
      <c r="K2131" s="149"/>
      <c r="R2131" s="150"/>
      <c r="S2131" s="150"/>
    </row>
    <row r="2132">
      <c r="G2132" s="165"/>
      <c r="H2132" s="165"/>
      <c r="K2132" s="149"/>
      <c r="R2132" s="150"/>
      <c r="S2132" s="150"/>
    </row>
    <row r="2133">
      <c r="G2133" s="165"/>
      <c r="H2133" s="165"/>
      <c r="K2133" s="149"/>
      <c r="R2133" s="150"/>
      <c r="S2133" s="150"/>
    </row>
    <row r="2134">
      <c r="G2134" s="165"/>
      <c r="H2134" s="165"/>
      <c r="K2134" s="149"/>
      <c r="R2134" s="150"/>
      <c r="S2134" s="150"/>
    </row>
    <row r="2135">
      <c r="G2135" s="165"/>
      <c r="H2135" s="165"/>
      <c r="K2135" s="149"/>
      <c r="R2135" s="150"/>
      <c r="S2135" s="150"/>
    </row>
    <row r="2136">
      <c r="G2136" s="165"/>
      <c r="H2136" s="165"/>
      <c r="K2136" s="149"/>
      <c r="R2136" s="150"/>
      <c r="S2136" s="150"/>
    </row>
    <row r="2137">
      <c r="G2137" s="165"/>
      <c r="H2137" s="165"/>
      <c r="K2137" s="149"/>
      <c r="R2137" s="150"/>
      <c r="S2137" s="150"/>
    </row>
    <row r="2138">
      <c r="G2138" s="165"/>
      <c r="H2138" s="165"/>
      <c r="K2138" s="149"/>
      <c r="R2138" s="150"/>
      <c r="S2138" s="150"/>
    </row>
    <row r="2139">
      <c r="G2139" s="165"/>
      <c r="H2139" s="165"/>
      <c r="K2139" s="149"/>
      <c r="R2139" s="150"/>
      <c r="S2139" s="150"/>
    </row>
    <row r="2140">
      <c r="G2140" s="165"/>
      <c r="H2140" s="165"/>
      <c r="K2140" s="149"/>
      <c r="R2140" s="150"/>
      <c r="S2140" s="150"/>
    </row>
    <row r="2141">
      <c r="G2141" s="165"/>
      <c r="H2141" s="165"/>
      <c r="K2141" s="149"/>
      <c r="R2141" s="150"/>
      <c r="S2141" s="150"/>
    </row>
    <row r="2142">
      <c r="G2142" s="165"/>
      <c r="H2142" s="165"/>
      <c r="K2142" s="149"/>
      <c r="R2142" s="150"/>
      <c r="S2142" s="150"/>
    </row>
    <row r="2143">
      <c r="G2143" s="165"/>
      <c r="H2143" s="165"/>
      <c r="K2143" s="149"/>
      <c r="R2143" s="150"/>
      <c r="S2143" s="150"/>
    </row>
    <row r="2144">
      <c r="G2144" s="165"/>
      <c r="H2144" s="165"/>
      <c r="K2144" s="149"/>
      <c r="R2144" s="150"/>
      <c r="S2144" s="150"/>
    </row>
    <row r="2145">
      <c r="G2145" s="165"/>
      <c r="H2145" s="165"/>
      <c r="K2145" s="149"/>
      <c r="R2145" s="150"/>
      <c r="S2145" s="150"/>
    </row>
    <row r="2146">
      <c r="G2146" s="165"/>
      <c r="H2146" s="165"/>
      <c r="K2146" s="149"/>
      <c r="R2146" s="150"/>
      <c r="S2146" s="150"/>
    </row>
    <row r="2147">
      <c r="G2147" s="165"/>
      <c r="H2147" s="165"/>
      <c r="K2147" s="149"/>
      <c r="R2147" s="150"/>
      <c r="S2147" s="150"/>
    </row>
    <row r="2148">
      <c r="G2148" s="165"/>
      <c r="H2148" s="165"/>
      <c r="K2148" s="149"/>
      <c r="R2148" s="150"/>
      <c r="S2148" s="150"/>
    </row>
    <row r="2149">
      <c r="G2149" s="165"/>
      <c r="H2149" s="165"/>
      <c r="K2149" s="149"/>
      <c r="R2149" s="150"/>
      <c r="S2149" s="150"/>
    </row>
    <row r="2150">
      <c r="G2150" s="165"/>
      <c r="H2150" s="165"/>
      <c r="K2150" s="149"/>
      <c r="R2150" s="150"/>
      <c r="S2150" s="150"/>
    </row>
    <row r="2151">
      <c r="G2151" s="165"/>
      <c r="H2151" s="165"/>
      <c r="K2151" s="149"/>
      <c r="R2151" s="150"/>
      <c r="S2151" s="150"/>
    </row>
    <row r="2152">
      <c r="G2152" s="165"/>
      <c r="H2152" s="165"/>
      <c r="K2152" s="149"/>
      <c r="R2152" s="150"/>
      <c r="S2152" s="150"/>
    </row>
    <row r="2153">
      <c r="G2153" s="165"/>
      <c r="H2153" s="165"/>
      <c r="K2153" s="149"/>
      <c r="R2153" s="150"/>
      <c r="S2153" s="150"/>
    </row>
    <row r="2154">
      <c r="G2154" s="165"/>
      <c r="H2154" s="165"/>
      <c r="K2154" s="149"/>
      <c r="R2154" s="150"/>
      <c r="S2154" s="150"/>
    </row>
    <row r="2155">
      <c r="G2155" s="165"/>
      <c r="H2155" s="165"/>
      <c r="K2155" s="149"/>
      <c r="R2155" s="150"/>
      <c r="S2155" s="150"/>
    </row>
    <row r="2156">
      <c r="G2156" s="165"/>
      <c r="H2156" s="165"/>
      <c r="K2156" s="149"/>
      <c r="R2156" s="150"/>
      <c r="S2156" s="150"/>
    </row>
    <row r="2157">
      <c r="G2157" s="165"/>
      <c r="H2157" s="165"/>
      <c r="K2157" s="149"/>
      <c r="R2157" s="150"/>
      <c r="S2157" s="150"/>
    </row>
    <row r="2158">
      <c r="G2158" s="165"/>
      <c r="H2158" s="165"/>
      <c r="K2158" s="149"/>
      <c r="R2158" s="150"/>
      <c r="S2158" s="150"/>
    </row>
    <row r="2159">
      <c r="G2159" s="165"/>
      <c r="H2159" s="165"/>
      <c r="K2159" s="149"/>
      <c r="R2159" s="150"/>
      <c r="S2159" s="150"/>
    </row>
    <row r="2160">
      <c r="G2160" s="165"/>
      <c r="H2160" s="165"/>
      <c r="K2160" s="149"/>
      <c r="R2160" s="150"/>
      <c r="S2160" s="150"/>
    </row>
    <row r="2161">
      <c r="G2161" s="165"/>
      <c r="H2161" s="165"/>
      <c r="K2161" s="149"/>
      <c r="R2161" s="150"/>
      <c r="S2161" s="150"/>
    </row>
    <row r="2162">
      <c r="G2162" s="165"/>
      <c r="H2162" s="165"/>
      <c r="K2162" s="149"/>
      <c r="R2162" s="150"/>
      <c r="S2162" s="150"/>
    </row>
    <row r="2163">
      <c r="G2163" s="165"/>
      <c r="H2163" s="165"/>
      <c r="K2163" s="149"/>
      <c r="R2163" s="150"/>
      <c r="S2163" s="150"/>
    </row>
    <row r="2164">
      <c r="G2164" s="165"/>
      <c r="H2164" s="165"/>
      <c r="K2164" s="149"/>
      <c r="R2164" s="150"/>
      <c r="S2164" s="150"/>
    </row>
    <row r="2165">
      <c r="G2165" s="165"/>
      <c r="H2165" s="165"/>
      <c r="K2165" s="149"/>
      <c r="R2165" s="150"/>
      <c r="S2165" s="150"/>
    </row>
    <row r="2166">
      <c r="G2166" s="165"/>
      <c r="H2166" s="165"/>
      <c r="K2166" s="149"/>
      <c r="R2166" s="150"/>
      <c r="S2166" s="150"/>
    </row>
    <row r="2167">
      <c r="G2167" s="165"/>
      <c r="H2167" s="165"/>
      <c r="K2167" s="149"/>
      <c r="R2167" s="150"/>
      <c r="S2167" s="150"/>
    </row>
    <row r="2168">
      <c r="G2168" s="165"/>
      <c r="H2168" s="165"/>
      <c r="K2168" s="149"/>
      <c r="R2168" s="150"/>
      <c r="S2168" s="150"/>
    </row>
    <row r="2169">
      <c r="G2169" s="165"/>
      <c r="H2169" s="165"/>
      <c r="K2169" s="149"/>
      <c r="R2169" s="150"/>
      <c r="S2169" s="150"/>
    </row>
    <row r="2170">
      <c r="G2170" s="165"/>
      <c r="H2170" s="165"/>
      <c r="K2170" s="149"/>
      <c r="R2170" s="150"/>
      <c r="S2170" s="150"/>
    </row>
    <row r="2171">
      <c r="G2171" s="165"/>
      <c r="H2171" s="165"/>
      <c r="K2171" s="149"/>
      <c r="R2171" s="150"/>
      <c r="S2171" s="150"/>
    </row>
    <row r="2172">
      <c r="G2172" s="165"/>
      <c r="H2172" s="165"/>
      <c r="K2172" s="149"/>
      <c r="R2172" s="150"/>
      <c r="S2172" s="150"/>
    </row>
    <row r="2173">
      <c r="G2173" s="165"/>
      <c r="H2173" s="165"/>
      <c r="K2173" s="149"/>
      <c r="R2173" s="150"/>
      <c r="S2173" s="150"/>
    </row>
    <row r="2174">
      <c r="G2174" s="165"/>
      <c r="H2174" s="165"/>
      <c r="K2174" s="149"/>
      <c r="R2174" s="150"/>
      <c r="S2174" s="150"/>
    </row>
    <row r="2175">
      <c r="G2175" s="165"/>
      <c r="H2175" s="165"/>
      <c r="K2175" s="149"/>
      <c r="R2175" s="150"/>
      <c r="S2175" s="150"/>
    </row>
    <row r="2176">
      <c r="G2176" s="165"/>
      <c r="H2176" s="165"/>
      <c r="K2176" s="149"/>
      <c r="R2176" s="150"/>
      <c r="S2176" s="150"/>
    </row>
    <row r="2177">
      <c r="G2177" s="165"/>
      <c r="H2177" s="165"/>
      <c r="K2177" s="149"/>
      <c r="R2177" s="150"/>
      <c r="S2177" s="150"/>
    </row>
    <row r="2178">
      <c r="G2178" s="165"/>
      <c r="H2178" s="165"/>
      <c r="K2178" s="149"/>
      <c r="R2178" s="150"/>
      <c r="S2178" s="150"/>
    </row>
    <row r="2179">
      <c r="G2179" s="165"/>
      <c r="H2179" s="165"/>
      <c r="K2179" s="149"/>
      <c r="R2179" s="150"/>
      <c r="S2179" s="150"/>
    </row>
    <row r="2180">
      <c r="G2180" s="165"/>
      <c r="H2180" s="165"/>
      <c r="K2180" s="149"/>
      <c r="R2180" s="150"/>
      <c r="S2180" s="150"/>
    </row>
    <row r="2181">
      <c r="G2181" s="165"/>
      <c r="H2181" s="165"/>
      <c r="K2181" s="149"/>
      <c r="R2181" s="150"/>
      <c r="S2181" s="150"/>
    </row>
    <row r="2182">
      <c r="G2182" s="165"/>
      <c r="H2182" s="165"/>
      <c r="K2182" s="149"/>
      <c r="R2182" s="150"/>
      <c r="S2182" s="150"/>
    </row>
    <row r="2183">
      <c r="G2183" s="165"/>
      <c r="H2183" s="165"/>
      <c r="K2183" s="149"/>
      <c r="R2183" s="150"/>
      <c r="S2183" s="150"/>
    </row>
    <row r="2184">
      <c r="G2184" s="165"/>
      <c r="H2184" s="165"/>
      <c r="K2184" s="149"/>
      <c r="R2184" s="150"/>
      <c r="S2184" s="150"/>
    </row>
    <row r="2185">
      <c r="G2185" s="165"/>
      <c r="H2185" s="165"/>
      <c r="K2185" s="149"/>
      <c r="R2185" s="150"/>
      <c r="S2185" s="150"/>
    </row>
    <row r="2186">
      <c r="G2186" s="165"/>
      <c r="H2186" s="165"/>
      <c r="K2186" s="149"/>
      <c r="R2186" s="150"/>
      <c r="S2186" s="150"/>
    </row>
    <row r="2187">
      <c r="G2187" s="165"/>
      <c r="H2187" s="165"/>
      <c r="K2187" s="149"/>
      <c r="R2187" s="150"/>
      <c r="S2187" s="150"/>
    </row>
    <row r="2188">
      <c r="G2188" s="165"/>
      <c r="H2188" s="165"/>
      <c r="K2188" s="149"/>
      <c r="R2188" s="150"/>
      <c r="S2188" s="150"/>
    </row>
    <row r="2189">
      <c r="G2189" s="165"/>
      <c r="H2189" s="165"/>
      <c r="K2189" s="149"/>
      <c r="R2189" s="150"/>
      <c r="S2189" s="150"/>
    </row>
    <row r="2190">
      <c r="G2190" s="165"/>
      <c r="H2190" s="165"/>
      <c r="K2190" s="149"/>
      <c r="R2190" s="150"/>
      <c r="S2190" s="150"/>
    </row>
    <row r="2191">
      <c r="G2191" s="165"/>
      <c r="H2191" s="165"/>
      <c r="K2191" s="149"/>
      <c r="R2191" s="150"/>
      <c r="S2191" s="150"/>
    </row>
    <row r="2192">
      <c r="G2192" s="165"/>
      <c r="H2192" s="165"/>
      <c r="K2192" s="149"/>
      <c r="R2192" s="150"/>
      <c r="S2192" s="150"/>
    </row>
    <row r="2193">
      <c r="G2193" s="165"/>
      <c r="H2193" s="165"/>
      <c r="K2193" s="149"/>
      <c r="R2193" s="150"/>
      <c r="S2193" s="150"/>
    </row>
    <row r="2194">
      <c r="G2194" s="165"/>
      <c r="H2194" s="165"/>
      <c r="K2194" s="149"/>
      <c r="R2194" s="150"/>
      <c r="S2194" s="150"/>
    </row>
    <row r="2195">
      <c r="G2195" s="165"/>
      <c r="H2195" s="165"/>
      <c r="K2195" s="149"/>
      <c r="R2195" s="150"/>
      <c r="S2195" s="150"/>
    </row>
    <row r="2196">
      <c r="G2196" s="165"/>
      <c r="H2196" s="165"/>
      <c r="K2196" s="149"/>
      <c r="R2196" s="150"/>
      <c r="S2196" s="150"/>
    </row>
    <row r="2197">
      <c r="G2197" s="165"/>
      <c r="H2197" s="165"/>
      <c r="K2197" s="149"/>
      <c r="R2197" s="150"/>
      <c r="S2197" s="150"/>
    </row>
    <row r="2198">
      <c r="G2198" s="165"/>
      <c r="H2198" s="165"/>
      <c r="K2198" s="149"/>
      <c r="R2198" s="150"/>
      <c r="S2198" s="150"/>
    </row>
    <row r="2199">
      <c r="G2199" s="165"/>
      <c r="H2199" s="165"/>
      <c r="K2199" s="149"/>
      <c r="R2199" s="150"/>
      <c r="S2199" s="150"/>
    </row>
    <row r="2200">
      <c r="G2200" s="165"/>
      <c r="H2200" s="165"/>
      <c r="K2200" s="149"/>
      <c r="R2200" s="150"/>
      <c r="S2200" s="150"/>
    </row>
    <row r="2201">
      <c r="G2201" s="165"/>
      <c r="H2201" s="165"/>
      <c r="K2201" s="149"/>
      <c r="R2201" s="150"/>
      <c r="S2201" s="150"/>
    </row>
    <row r="2202">
      <c r="G2202" s="165"/>
      <c r="H2202" s="165"/>
      <c r="K2202" s="149"/>
      <c r="R2202" s="150"/>
      <c r="S2202" s="150"/>
    </row>
    <row r="2203">
      <c r="G2203" s="165"/>
      <c r="H2203" s="165"/>
      <c r="K2203" s="149"/>
      <c r="R2203" s="150"/>
      <c r="S2203" s="150"/>
    </row>
    <row r="2204">
      <c r="G2204" s="165"/>
      <c r="H2204" s="165"/>
      <c r="K2204" s="149"/>
      <c r="R2204" s="150"/>
      <c r="S2204" s="150"/>
    </row>
    <row r="2205">
      <c r="G2205" s="165"/>
      <c r="H2205" s="165"/>
      <c r="K2205" s="149"/>
      <c r="R2205" s="150"/>
      <c r="S2205" s="150"/>
    </row>
    <row r="2206">
      <c r="G2206" s="165"/>
      <c r="H2206" s="165"/>
      <c r="K2206" s="149"/>
      <c r="R2206" s="150"/>
      <c r="S2206" s="150"/>
    </row>
    <row r="2207">
      <c r="G2207" s="165"/>
      <c r="H2207" s="165"/>
      <c r="K2207" s="149"/>
      <c r="R2207" s="150"/>
      <c r="S2207" s="150"/>
    </row>
    <row r="2208">
      <c r="G2208" s="165"/>
      <c r="H2208" s="165"/>
      <c r="K2208" s="149"/>
      <c r="R2208" s="150"/>
      <c r="S2208" s="150"/>
    </row>
    <row r="2209">
      <c r="G2209" s="165"/>
      <c r="H2209" s="165"/>
      <c r="K2209" s="149"/>
      <c r="R2209" s="150"/>
      <c r="S2209" s="150"/>
    </row>
    <row r="2210">
      <c r="G2210" s="165"/>
      <c r="H2210" s="165"/>
      <c r="K2210" s="149"/>
      <c r="R2210" s="150"/>
      <c r="S2210" s="150"/>
    </row>
    <row r="2211">
      <c r="G2211" s="165"/>
      <c r="H2211" s="165"/>
      <c r="K2211" s="149"/>
      <c r="R2211" s="150"/>
      <c r="S2211" s="150"/>
    </row>
    <row r="2212">
      <c r="G2212" s="165"/>
      <c r="H2212" s="165"/>
      <c r="K2212" s="149"/>
      <c r="R2212" s="150"/>
      <c r="S2212" s="150"/>
    </row>
    <row r="2213">
      <c r="G2213" s="165"/>
      <c r="H2213" s="165"/>
      <c r="K2213" s="149"/>
      <c r="R2213" s="150"/>
      <c r="S2213" s="150"/>
    </row>
    <row r="2214">
      <c r="G2214" s="165"/>
      <c r="H2214" s="165"/>
      <c r="K2214" s="149"/>
      <c r="R2214" s="150"/>
      <c r="S2214" s="150"/>
    </row>
    <row r="2215">
      <c r="G2215" s="165"/>
      <c r="H2215" s="165"/>
      <c r="K2215" s="149"/>
      <c r="R2215" s="150"/>
      <c r="S2215" s="150"/>
    </row>
    <row r="2216">
      <c r="G2216" s="165"/>
      <c r="H2216" s="165"/>
      <c r="K2216" s="149"/>
      <c r="R2216" s="150"/>
      <c r="S2216" s="150"/>
    </row>
    <row r="2217">
      <c r="G2217" s="165"/>
      <c r="H2217" s="165"/>
      <c r="K2217" s="149"/>
      <c r="R2217" s="150"/>
      <c r="S2217" s="150"/>
    </row>
    <row r="2218">
      <c r="G2218" s="165"/>
      <c r="H2218" s="165"/>
      <c r="K2218" s="149"/>
      <c r="R2218" s="150"/>
      <c r="S2218" s="150"/>
    </row>
    <row r="2219">
      <c r="G2219" s="165"/>
      <c r="H2219" s="165"/>
      <c r="K2219" s="149"/>
      <c r="R2219" s="150"/>
      <c r="S2219" s="150"/>
    </row>
    <row r="2220">
      <c r="G2220" s="165"/>
      <c r="H2220" s="165"/>
      <c r="K2220" s="149"/>
      <c r="R2220" s="150"/>
      <c r="S2220" s="150"/>
    </row>
    <row r="2221">
      <c r="G2221" s="165"/>
      <c r="H2221" s="165"/>
      <c r="K2221" s="149"/>
      <c r="R2221" s="150"/>
      <c r="S2221" s="150"/>
    </row>
    <row r="2222">
      <c r="G2222" s="165"/>
      <c r="H2222" s="165"/>
      <c r="K2222" s="149"/>
      <c r="R2222" s="150"/>
      <c r="S2222" s="150"/>
    </row>
    <row r="2223">
      <c r="G2223" s="165"/>
      <c r="H2223" s="165"/>
      <c r="K2223" s="149"/>
      <c r="R2223" s="150"/>
      <c r="S2223" s="150"/>
    </row>
    <row r="2224">
      <c r="G2224" s="165"/>
      <c r="H2224" s="165"/>
      <c r="K2224" s="149"/>
      <c r="R2224" s="150"/>
      <c r="S2224" s="150"/>
    </row>
    <row r="2225">
      <c r="G2225" s="165"/>
      <c r="H2225" s="165"/>
      <c r="K2225" s="149"/>
      <c r="R2225" s="150"/>
      <c r="S2225" s="150"/>
    </row>
    <row r="2226">
      <c r="G2226" s="165"/>
      <c r="H2226" s="165"/>
      <c r="K2226" s="149"/>
      <c r="R2226" s="150"/>
      <c r="S2226" s="150"/>
    </row>
    <row r="2227">
      <c r="G2227" s="165"/>
      <c r="H2227" s="165"/>
      <c r="K2227" s="149"/>
      <c r="R2227" s="150"/>
      <c r="S2227" s="150"/>
    </row>
    <row r="2228">
      <c r="G2228" s="165"/>
      <c r="H2228" s="165"/>
      <c r="K2228" s="149"/>
      <c r="R2228" s="150"/>
      <c r="S2228" s="150"/>
    </row>
    <row r="2229">
      <c r="G2229" s="165"/>
      <c r="H2229" s="165"/>
      <c r="K2229" s="149"/>
      <c r="R2229" s="150"/>
      <c r="S2229" s="150"/>
    </row>
    <row r="2230">
      <c r="G2230" s="165"/>
      <c r="H2230" s="165"/>
      <c r="K2230" s="149"/>
      <c r="R2230" s="150"/>
      <c r="S2230" s="150"/>
    </row>
    <row r="2231">
      <c r="G2231" s="165"/>
      <c r="H2231" s="165"/>
      <c r="K2231" s="149"/>
      <c r="R2231" s="150"/>
      <c r="S2231" s="150"/>
    </row>
    <row r="2232">
      <c r="G2232" s="165"/>
      <c r="H2232" s="165"/>
      <c r="K2232" s="149"/>
      <c r="R2232" s="150"/>
      <c r="S2232" s="150"/>
    </row>
    <row r="2233">
      <c r="G2233" s="165"/>
      <c r="H2233" s="165"/>
      <c r="K2233" s="149"/>
      <c r="R2233" s="150"/>
      <c r="S2233" s="150"/>
    </row>
    <row r="2234">
      <c r="G2234" s="165"/>
      <c r="H2234" s="165"/>
      <c r="K2234" s="149"/>
      <c r="R2234" s="150"/>
      <c r="S2234" s="150"/>
    </row>
    <row r="2235">
      <c r="G2235" s="165"/>
      <c r="H2235" s="165"/>
      <c r="K2235" s="149"/>
      <c r="R2235" s="150"/>
      <c r="S2235" s="150"/>
    </row>
    <row r="2236">
      <c r="G2236" s="165"/>
      <c r="H2236" s="165"/>
      <c r="K2236" s="149"/>
      <c r="R2236" s="150"/>
      <c r="S2236" s="150"/>
    </row>
    <row r="2237">
      <c r="G2237" s="165"/>
      <c r="H2237" s="165"/>
      <c r="K2237" s="149"/>
      <c r="R2237" s="150"/>
      <c r="S2237" s="150"/>
    </row>
    <row r="2238">
      <c r="G2238" s="165"/>
      <c r="H2238" s="165"/>
      <c r="K2238" s="149"/>
      <c r="R2238" s="150"/>
      <c r="S2238" s="150"/>
    </row>
    <row r="2239">
      <c r="G2239" s="165"/>
      <c r="H2239" s="165"/>
      <c r="K2239" s="149"/>
      <c r="R2239" s="150"/>
      <c r="S2239" s="150"/>
    </row>
    <row r="2240">
      <c r="G2240" s="165"/>
      <c r="H2240" s="165"/>
      <c r="K2240" s="149"/>
      <c r="R2240" s="150"/>
      <c r="S2240" s="150"/>
    </row>
    <row r="2241">
      <c r="G2241" s="165"/>
      <c r="H2241" s="165"/>
      <c r="K2241" s="149"/>
      <c r="R2241" s="150"/>
      <c r="S2241" s="150"/>
    </row>
    <row r="2242">
      <c r="G2242" s="165"/>
      <c r="H2242" s="165"/>
      <c r="K2242" s="149"/>
      <c r="R2242" s="150"/>
      <c r="S2242" s="150"/>
    </row>
    <row r="2243">
      <c r="G2243" s="165"/>
      <c r="H2243" s="165"/>
      <c r="K2243" s="149"/>
      <c r="R2243" s="150"/>
      <c r="S2243" s="150"/>
    </row>
    <row r="2244">
      <c r="G2244" s="165"/>
      <c r="H2244" s="165"/>
      <c r="K2244" s="149"/>
      <c r="R2244" s="150"/>
      <c r="S2244" s="150"/>
    </row>
    <row r="2245">
      <c r="G2245" s="165"/>
      <c r="H2245" s="165"/>
      <c r="K2245" s="149"/>
      <c r="R2245" s="150"/>
      <c r="S2245" s="150"/>
    </row>
    <row r="2246">
      <c r="G2246" s="165"/>
      <c r="H2246" s="165"/>
      <c r="K2246" s="149"/>
      <c r="R2246" s="150"/>
      <c r="S2246" s="150"/>
    </row>
    <row r="2247">
      <c r="G2247" s="165"/>
      <c r="H2247" s="165"/>
      <c r="K2247" s="149"/>
      <c r="R2247" s="150"/>
      <c r="S2247" s="150"/>
    </row>
    <row r="2248">
      <c r="G2248" s="165"/>
      <c r="H2248" s="165"/>
      <c r="K2248" s="149"/>
      <c r="R2248" s="150"/>
      <c r="S2248" s="150"/>
    </row>
    <row r="2249">
      <c r="G2249" s="165"/>
      <c r="H2249" s="165"/>
      <c r="K2249" s="149"/>
      <c r="R2249" s="150"/>
      <c r="S2249" s="150"/>
    </row>
    <row r="2250">
      <c r="G2250" s="165"/>
      <c r="H2250" s="165"/>
      <c r="K2250" s="149"/>
      <c r="R2250" s="150"/>
      <c r="S2250" s="150"/>
    </row>
    <row r="2251">
      <c r="G2251" s="165"/>
      <c r="H2251" s="165"/>
      <c r="K2251" s="149"/>
      <c r="R2251" s="150"/>
      <c r="S2251" s="150"/>
    </row>
    <row r="2252">
      <c r="G2252" s="165"/>
      <c r="H2252" s="165"/>
      <c r="K2252" s="149"/>
      <c r="R2252" s="150"/>
      <c r="S2252" s="150"/>
    </row>
    <row r="2253">
      <c r="G2253" s="165"/>
      <c r="H2253" s="165"/>
      <c r="K2253" s="149"/>
      <c r="R2253" s="150"/>
      <c r="S2253" s="150"/>
    </row>
    <row r="2254">
      <c r="G2254" s="165"/>
      <c r="H2254" s="165"/>
      <c r="K2254" s="149"/>
      <c r="R2254" s="150"/>
      <c r="S2254" s="150"/>
    </row>
    <row r="2255">
      <c r="G2255" s="165"/>
      <c r="H2255" s="165"/>
      <c r="K2255" s="149"/>
      <c r="R2255" s="150"/>
      <c r="S2255" s="150"/>
    </row>
    <row r="2256">
      <c r="G2256" s="165"/>
      <c r="H2256" s="165"/>
      <c r="K2256" s="149"/>
      <c r="R2256" s="150"/>
      <c r="S2256" s="150"/>
    </row>
    <row r="2257">
      <c r="G2257" s="165"/>
      <c r="H2257" s="165"/>
      <c r="K2257" s="149"/>
      <c r="R2257" s="150"/>
      <c r="S2257" s="150"/>
    </row>
    <row r="2258">
      <c r="G2258" s="165"/>
      <c r="H2258" s="165"/>
      <c r="K2258" s="149"/>
      <c r="R2258" s="150"/>
      <c r="S2258" s="150"/>
    </row>
    <row r="2259">
      <c r="G2259" s="165"/>
      <c r="H2259" s="165"/>
      <c r="K2259" s="149"/>
      <c r="R2259" s="150"/>
      <c r="S2259" s="150"/>
    </row>
    <row r="2260">
      <c r="G2260" s="165"/>
      <c r="H2260" s="165"/>
      <c r="K2260" s="149"/>
      <c r="R2260" s="150"/>
      <c r="S2260" s="150"/>
    </row>
    <row r="2261">
      <c r="G2261" s="165"/>
      <c r="H2261" s="165"/>
      <c r="K2261" s="149"/>
      <c r="R2261" s="150"/>
      <c r="S2261" s="150"/>
    </row>
    <row r="2262">
      <c r="G2262" s="165"/>
      <c r="H2262" s="165"/>
      <c r="K2262" s="149"/>
      <c r="R2262" s="150"/>
      <c r="S2262" s="150"/>
    </row>
    <row r="2263">
      <c r="G2263" s="165"/>
      <c r="H2263" s="165"/>
      <c r="K2263" s="149"/>
      <c r="R2263" s="150"/>
      <c r="S2263" s="150"/>
    </row>
    <row r="2264">
      <c r="G2264" s="165"/>
      <c r="H2264" s="165"/>
      <c r="K2264" s="149"/>
      <c r="R2264" s="150"/>
      <c r="S2264" s="150"/>
    </row>
    <row r="2265">
      <c r="G2265" s="165"/>
      <c r="H2265" s="165"/>
      <c r="K2265" s="149"/>
      <c r="R2265" s="150"/>
      <c r="S2265" s="150"/>
    </row>
    <row r="2266">
      <c r="G2266" s="165"/>
      <c r="H2266" s="165"/>
      <c r="K2266" s="149"/>
      <c r="R2266" s="150"/>
      <c r="S2266" s="150"/>
    </row>
    <row r="2267">
      <c r="G2267" s="165"/>
      <c r="H2267" s="165"/>
      <c r="K2267" s="149"/>
      <c r="R2267" s="150"/>
      <c r="S2267" s="150"/>
    </row>
    <row r="2268">
      <c r="G2268" s="165"/>
      <c r="H2268" s="165"/>
      <c r="K2268" s="149"/>
      <c r="R2268" s="150"/>
      <c r="S2268" s="150"/>
    </row>
    <row r="2269">
      <c r="G2269" s="165"/>
      <c r="H2269" s="165"/>
      <c r="K2269" s="149"/>
      <c r="R2269" s="150"/>
      <c r="S2269" s="150"/>
    </row>
    <row r="2270">
      <c r="G2270" s="165"/>
      <c r="H2270" s="165"/>
      <c r="K2270" s="149"/>
      <c r="R2270" s="150"/>
      <c r="S2270" s="150"/>
    </row>
    <row r="2271">
      <c r="G2271" s="165"/>
      <c r="H2271" s="165"/>
      <c r="K2271" s="149"/>
      <c r="R2271" s="150"/>
      <c r="S2271" s="150"/>
    </row>
    <row r="2272">
      <c r="G2272" s="165"/>
      <c r="H2272" s="165"/>
      <c r="K2272" s="149"/>
      <c r="R2272" s="150"/>
      <c r="S2272" s="150"/>
    </row>
    <row r="2273">
      <c r="G2273" s="165"/>
      <c r="H2273" s="165"/>
      <c r="K2273" s="149"/>
      <c r="R2273" s="150"/>
      <c r="S2273" s="150"/>
    </row>
    <row r="2274">
      <c r="G2274" s="165"/>
      <c r="H2274" s="165"/>
      <c r="K2274" s="149"/>
      <c r="R2274" s="150"/>
      <c r="S2274" s="150"/>
    </row>
    <row r="2275">
      <c r="G2275" s="165"/>
      <c r="H2275" s="165"/>
      <c r="K2275" s="149"/>
      <c r="R2275" s="150"/>
      <c r="S2275" s="150"/>
    </row>
    <row r="2276">
      <c r="G2276" s="165"/>
      <c r="H2276" s="165"/>
      <c r="K2276" s="149"/>
      <c r="R2276" s="150"/>
      <c r="S2276" s="150"/>
    </row>
    <row r="2277">
      <c r="G2277" s="165"/>
      <c r="H2277" s="165"/>
      <c r="K2277" s="149"/>
      <c r="R2277" s="150"/>
      <c r="S2277" s="150"/>
    </row>
    <row r="2278">
      <c r="G2278" s="165"/>
      <c r="H2278" s="165"/>
      <c r="K2278" s="149"/>
      <c r="R2278" s="150"/>
      <c r="S2278" s="150"/>
    </row>
    <row r="2279">
      <c r="G2279" s="165"/>
      <c r="H2279" s="165"/>
      <c r="K2279" s="149"/>
      <c r="R2279" s="150"/>
      <c r="S2279" s="150"/>
    </row>
    <row r="2280">
      <c r="G2280" s="165"/>
      <c r="H2280" s="165"/>
      <c r="K2280" s="149"/>
      <c r="R2280" s="150"/>
      <c r="S2280" s="150"/>
    </row>
    <row r="2281">
      <c r="G2281" s="165"/>
      <c r="H2281" s="165"/>
      <c r="K2281" s="149"/>
      <c r="R2281" s="150"/>
      <c r="S2281" s="150"/>
    </row>
    <row r="2282">
      <c r="G2282" s="165"/>
      <c r="H2282" s="165"/>
      <c r="K2282" s="149"/>
      <c r="R2282" s="150"/>
      <c r="S2282" s="150"/>
    </row>
    <row r="2283">
      <c r="G2283" s="165"/>
      <c r="H2283" s="165"/>
      <c r="K2283" s="149"/>
      <c r="R2283" s="150"/>
      <c r="S2283" s="150"/>
    </row>
    <row r="2284">
      <c r="G2284" s="165"/>
      <c r="H2284" s="165"/>
      <c r="K2284" s="149"/>
      <c r="R2284" s="150"/>
      <c r="S2284" s="150"/>
    </row>
    <row r="2285">
      <c r="G2285" s="165"/>
      <c r="H2285" s="165"/>
      <c r="K2285" s="149"/>
      <c r="R2285" s="150"/>
      <c r="S2285" s="150"/>
    </row>
    <row r="2286">
      <c r="G2286" s="165"/>
      <c r="H2286" s="165"/>
      <c r="K2286" s="149"/>
      <c r="R2286" s="150"/>
      <c r="S2286" s="150"/>
    </row>
    <row r="2287">
      <c r="G2287" s="165"/>
      <c r="H2287" s="165"/>
      <c r="K2287" s="149"/>
      <c r="R2287" s="150"/>
      <c r="S2287" s="150"/>
    </row>
    <row r="2288">
      <c r="G2288" s="165"/>
      <c r="H2288" s="165"/>
      <c r="K2288" s="149"/>
      <c r="R2288" s="150"/>
      <c r="S2288" s="150"/>
    </row>
    <row r="2289">
      <c r="G2289" s="165"/>
      <c r="H2289" s="165"/>
      <c r="K2289" s="149"/>
      <c r="R2289" s="150"/>
      <c r="S2289" s="150"/>
    </row>
    <row r="2290">
      <c r="G2290" s="165"/>
      <c r="H2290" s="165"/>
      <c r="K2290" s="149"/>
      <c r="R2290" s="150"/>
      <c r="S2290" s="150"/>
    </row>
    <row r="2291">
      <c r="G2291" s="165"/>
      <c r="H2291" s="165"/>
      <c r="K2291" s="149"/>
      <c r="R2291" s="150"/>
      <c r="S2291" s="150"/>
    </row>
    <row r="2292">
      <c r="G2292" s="165"/>
      <c r="H2292" s="165"/>
      <c r="K2292" s="149"/>
      <c r="R2292" s="150"/>
      <c r="S2292" s="150"/>
    </row>
    <row r="2293">
      <c r="G2293" s="165"/>
      <c r="H2293" s="165"/>
      <c r="K2293" s="149"/>
      <c r="R2293" s="150"/>
      <c r="S2293" s="150"/>
    </row>
    <row r="2294">
      <c r="G2294" s="165"/>
      <c r="H2294" s="165"/>
      <c r="K2294" s="149"/>
      <c r="R2294" s="150"/>
      <c r="S2294" s="150"/>
    </row>
    <row r="2295">
      <c r="G2295" s="165"/>
      <c r="H2295" s="165"/>
      <c r="K2295" s="149"/>
      <c r="R2295" s="150"/>
      <c r="S2295" s="150"/>
    </row>
    <row r="2296">
      <c r="G2296" s="165"/>
      <c r="H2296" s="165"/>
      <c r="K2296" s="149"/>
      <c r="R2296" s="150"/>
      <c r="S2296" s="150"/>
    </row>
    <row r="2297">
      <c r="G2297" s="165"/>
      <c r="H2297" s="165"/>
      <c r="K2297" s="149"/>
      <c r="R2297" s="150"/>
      <c r="S2297" s="150"/>
    </row>
    <row r="2298">
      <c r="G2298" s="165"/>
      <c r="H2298" s="165"/>
      <c r="K2298" s="149"/>
      <c r="R2298" s="150"/>
      <c r="S2298" s="150"/>
    </row>
    <row r="2299">
      <c r="G2299" s="165"/>
      <c r="H2299" s="165"/>
      <c r="K2299" s="149"/>
      <c r="R2299" s="150"/>
      <c r="S2299" s="150"/>
    </row>
    <row r="2300">
      <c r="G2300" s="165"/>
      <c r="H2300" s="165"/>
      <c r="K2300" s="149"/>
      <c r="R2300" s="150"/>
      <c r="S2300" s="150"/>
    </row>
    <row r="2301">
      <c r="G2301" s="165"/>
      <c r="H2301" s="165"/>
      <c r="K2301" s="149"/>
      <c r="R2301" s="150"/>
      <c r="S2301" s="150"/>
    </row>
    <row r="2302">
      <c r="G2302" s="165"/>
      <c r="H2302" s="165"/>
      <c r="K2302" s="149"/>
      <c r="R2302" s="150"/>
      <c r="S2302" s="150"/>
    </row>
    <row r="2303">
      <c r="G2303" s="165"/>
      <c r="H2303" s="165"/>
      <c r="K2303" s="149"/>
      <c r="R2303" s="150"/>
      <c r="S2303" s="150"/>
    </row>
    <row r="2304">
      <c r="G2304" s="165"/>
      <c r="H2304" s="165"/>
      <c r="K2304" s="149"/>
      <c r="R2304" s="150"/>
      <c r="S2304" s="150"/>
    </row>
    <row r="2305">
      <c r="G2305" s="165"/>
      <c r="H2305" s="165"/>
      <c r="K2305" s="149"/>
      <c r="R2305" s="150"/>
      <c r="S2305" s="150"/>
    </row>
    <row r="2306">
      <c r="G2306" s="165"/>
      <c r="H2306" s="165"/>
      <c r="K2306" s="149"/>
      <c r="R2306" s="150"/>
      <c r="S2306" s="150"/>
    </row>
    <row r="2307">
      <c r="G2307" s="165"/>
      <c r="H2307" s="165"/>
      <c r="K2307" s="149"/>
      <c r="R2307" s="150"/>
      <c r="S2307" s="150"/>
    </row>
    <row r="2308">
      <c r="G2308" s="165"/>
      <c r="H2308" s="165"/>
      <c r="K2308" s="149"/>
      <c r="R2308" s="150"/>
      <c r="S2308" s="150"/>
    </row>
    <row r="2309">
      <c r="G2309" s="165"/>
      <c r="H2309" s="165"/>
      <c r="K2309" s="149"/>
      <c r="R2309" s="150"/>
      <c r="S2309" s="150"/>
    </row>
    <row r="2310">
      <c r="G2310" s="165"/>
      <c r="H2310" s="165"/>
      <c r="K2310" s="149"/>
      <c r="R2310" s="150"/>
      <c r="S2310" s="150"/>
    </row>
    <row r="2311">
      <c r="G2311" s="165"/>
      <c r="H2311" s="165"/>
      <c r="K2311" s="149"/>
      <c r="R2311" s="150"/>
      <c r="S2311" s="150"/>
    </row>
    <row r="2312">
      <c r="G2312" s="165"/>
      <c r="H2312" s="165"/>
      <c r="K2312" s="149"/>
      <c r="R2312" s="150"/>
      <c r="S2312" s="150"/>
    </row>
    <row r="2313">
      <c r="G2313" s="165"/>
      <c r="H2313" s="165"/>
      <c r="K2313" s="149"/>
      <c r="R2313" s="150"/>
      <c r="S2313" s="150"/>
    </row>
    <row r="2314">
      <c r="G2314" s="165"/>
      <c r="H2314" s="165"/>
      <c r="K2314" s="149"/>
      <c r="R2314" s="150"/>
      <c r="S2314" s="150"/>
    </row>
    <row r="2315">
      <c r="G2315" s="165"/>
      <c r="H2315" s="165"/>
      <c r="K2315" s="149"/>
      <c r="R2315" s="150"/>
      <c r="S2315" s="150"/>
    </row>
    <row r="2316">
      <c r="G2316" s="165"/>
      <c r="H2316" s="165"/>
      <c r="K2316" s="149"/>
      <c r="R2316" s="150"/>
      <c r="S2316" s="150"/>
    </row>
    <row r="2317">
      <c r="G2317" s="165"/>
      <c r="H2317" s="165"/>
      <c r="K2317" s="149"/>
      <c r="R2317" s="150"/>
      <c r="S2317" s="150"/>
    </row>
    <row r="2318">
      <c r="G2318" s="165"/>
      <c r="H2318" s="165"/>
      <c r="K2318" s="149"/>
      <c r="R2318" s="150"/>
      <c r="S2318" s="150"/>
    </row>
    <row r="2319">
      <c r="G2319" s="165"/>
      <c r="H2319" s="165"/>
      <c r="K2319" s="149"/>
      <c r="R2319" s="150"/>
      <c r="S2319" s="150"/>
    </row>
    <row r="2320">
      <c r="G2320" s="165"/>
      <c r="H2320" s="165"/>
      <c r="K2320" s="149"/>
      <c r="R2320" s="150"/>
      <c r="S2320" s="150"/>
    </row>
    <row r="2321">
      <c r="G2321" s="165"/>
      <c r="H2321" s="165"/>
      <c r="K2321" s="149"/>
      <c r="R2321" s="150"/>
      <c r="S2321" s="150"/>
    </row>
    <row r="2322">
      <c r="G2322" s="165"/>
      <c r="H2322" s="165"/>
      <c r="K2322" s="149"/>
      <c r="R2322" s="150"/>
      <c r="S2322" s="150"/>
    </row>
    <row r="2323">
      <c r="G2323" s="165"/>
      <c r="H2323" s="165"/>
      <c r="K2323" s="149"/>
      <c r="R2323" s="150"/>
      <c r="S2323" s="150"/>
    </row>
    <row r="2324">
      <c r="G2324" s="165"/>
      <c r="H2324" s="165"/>
      <c r="K2324" s="149"/>
      <c r="R2324" s="150"/>
      <c r="S2324" s="150"/>
    </row>
    <row r="2325">
      <c r="G2325" s="165"/>
      <c r="H2325" s="165"/>
      <c r="K2325" s="149"/>
      <c r="R2325" s="150"/>
      <c r="S2325" s="150"/>
    </row>
    <row r="2326">
      <c r="G2326" s="165"/>
      <c r="H2326" s="165"/>
      <c r="K2326" s="149"/>
      <c r="R2326" s="150"/>
      <c r="S2326" s="150"/>
    </row>
    <row r="2327">
      <c r="G2327" s="165"/>
      <c r="H2327" s="165"/>
      <c r="K2327" s="149"/>
      <c r="R2327" s="150"/>
      <c r="S2327" s="150"/>
    </row>
    <row r="2328">
      <c r="G2328" s="165"/>
      <c r="H2328" s="165"/>
      <c r="K2328" s="149"/>
      <c r="R2328" s="150"/>
      <c r="S2328" s="150"/>
    </row>
    <row r="2329">
      <c r="G2329" s="165"/>
      <c r="H2329" s="165"/>
      <c r="K2329" s="149"/>
      <c r="R2329" s="150"/>
      <c r="S2329" s="150"/>
    </row>
    <row r="2330">
      <c r="G2330" s="165"/>
      <c r="H2330" s="165"/>
      <c r="K2330" s="149"/>
      <c r="R2330" s="150"/>
      <c r="S2330" s="150"/>
    </row>
    <row r="2331">
      <c r="G2331" s="165"/>
      <c r="H2331" s="165"/>
      <c r="K2331" s="149"/>
      <c r="R2331" s="150"/>
      <c r="S2331" s="150"/>
    </row>
    <row r="2332">
      <c r="G2332" s="165"/>
      <c r="H2332" s="165"/>
      <c r="K2332" s="149"/>
      <c r="R2332" s="150"/>
      <c r="S2332" s="150"/>
    </row>
    <row r="2333">
      <c r="G2333" s="165"/>
      <c r="H2333" s="165"/>
      <c r="K2333" s="149"/>
      <c r="R2333" s="150"/>
      <c r="S2333" s="150"/>
    </row>
    <row r="2334">
      <c r="G2334" s="165"/>
      <c r="H2334" s="165"/>
      <c r="K2334" s="149"/>
      <c r="R2334" s="150"/>
      <c r="S2334" s="150"/>
    </row>
    <row r="2335">
      <c r="G2335" s="165"/>
      <c r="H2335" s="165"/>
      <c r="K2335" s="149"/>
      <c r="R2335" s="150"/>
      <c r="S2335" s="150"/>
    </row>
    <row r="2336">
      <c r="G2336" s="165"/>
      <c r="H2336" s="165"/>
      <c r="K2336" s="149"/>
      <c r="R2336" s="150"/>
      <c r="S2336" s="150"/>
    </row>
    <row r="2337">
      <c r="G2337" s="165"/>
      <c r="H2337" s="165"/>
      <c r="K2337" s="149"/>
      <c r="R2337" s="150"/>
      <c r="S2337" s="150"/>
    </row>
    <row r="2338">
      <c r="G2338" s="165"/>
      <c r="H2338" s="165"/>
      <c r="K2338" s="149"/>
      <c r="R2338" s="150"/>
      <c r="S2338" s="150"/>
    </row>
    <row r="2339">
      <c r="G2339" s="165"/>
      <c r="H2339" s="165"/>
      <c r="K2339" s="149"/>
      <c r="R2339" s="150"/>
      <c r="S2339" s="150"/>
    </row>
    <row r="2340">
      <c r="G2340" s="165"/>
      <c r="H2340" s="165"/>
      <c r="K2340" s="149"/>
      <c r="R2340" s="150"/>
      <c r="S2340" s="150"/>
    </row>
    <row r="2341">
      <c r="G2341" s="165"/>
      <c r="H2341" s="165"/>
      <c r="K2341" s="149"/>
      <c r="R2341" s="150"/>
      <c r="S2341" s="150"/>
    </row>
    <row r="2342">
      <c r="G2342" s="165"/>
      <c r="H2342" s="165"/>
      <c r="K2342" s="149"/>
      <c r="R2342" s="150"/>
      <c r="S2342" s="150"/>
    </row>
    <row r="2343">
      <c r="G2343" s="165"/>
      <c r="H2343" s="165"/>
      <c r="K2343" s="149"/>
      <c r="R2343" s="150"/>
      <c r="S2343" s="150"/>
    </row>
    <row r="2344">
      <c r="G2344" s="165"/>
      <c r="H2344" s="165"/>
      <c r="K2344" s="149"/>
      <c r="R2344" s="150"/>
      <c r="S2344" s="150"/>
    </row>
    <row r="2345">
      <c r="G2345" s="165"/>
      <c r="H2345" s="165"/>
      <c r="K2345" s="149"/>
      <c r="R2345" s="150"/>
      <c r="S2345" s="150"/>
    </row>
    <row r="2346">
      <c r="G2346" s="165"/>
      <c r="H2346" s="165"/>
      <c r="K2346" s="149"/>
      <c r="R2346" s="150"/>
      <c r="S2346" s="150"/>
    </row>
    <row r="2347">
      <c r="G2347" s="165"/>
      <c r="H2347" s="165"/>
      <c r="K2347" s="149"/>
      <c r="R2347" s="150"/>
      <c r="S2347" s="150"/>
    </row>
    <row r="2348">
      <c r="G2348" s="165"/>
      <c r="H2348" s="165"/>
      <c r="K2348" s="149"/>
      <c r="R2348" s="150"/>
      <c r="S2348" s="150"/>
    </row>
    <row r="2349">
      <c r="G2349" s="165"/>
      <c r="H2349" s="165"/>
      <c r="K2349" s="149"/>
      <c r="R2349" s="150"/>
      <c r="S2349" s="150"/>
    </row>
    <row r="2350">
      <c r="G2350" s="165"/>
      <c r="H2350" s="165"/>
      <c r="K2350" s="149"/>
      <c r="R2350" s="150"/>
      <c r="S2350" s="150"/>
    </row>
    <row r="2351">
      <c r="G2351" s="165"/>
      <c r="H2351" s="165"/>
      <c r="K2351" s="149"/>
      <c r="R2351" s="150"/>
      <c r="S2351" s="150"/>
    </row>
    <row r="2352">
      <c r="G2352" s="165"/>
      <c r="H2352" s="165"/>
      <c r="K2352" s="149"/>
      <c r="R2352" s="150"/>
      <c r="S2352" s="150"/>
    </row>
    <row r="2353">
      <c r="G2353" s="165"/>
      <c r="H2353" s="165"/>
      <c r="K2353" s="149"/>
      <c r="R2353" s="150"/>
      <c r="S2353" s="150"/>
    </row>
    <row r="2354">
      <c r="G2354" s="165"/>
      <c r="H2354" s="165"/>
      <c r="K2354" s="149"/>
      <c r="R2354" s="150"/>
      <c r="S2354" s="150"/>
    </row>
    <row r="2355">
      <c r="G2355" s="165"/>
      <c r="H2355" s="165"/>
      <c r="K2355" s="149"/>
      <c r="R2355" s="150"/>
      <c r="S2355" s="150"/>
    </row>
    <row r="2356">
      <c r="G2356" s="165"/>
      <c r="H2356" s="165"/>
      <c r="K2356" s="149"/>
      <c r="R2356" s="150"/>
      <c r="S2356" s="150"/>
    </row>
    <row r="2357">
      <c r="G2357" s="165"/>
      <c r="H2357" s="165"/>
      <c r="K2357" s="149"/>
      <c r="R2357" s="150"/>
      <c r="S2357" s="150"/>
    </row>
    <row r="2358">
      <c r="G2358" s="165"/>
      <c r="H2358" s="165"/>
      <c r="K2358" s="149"/>
      <c r="R2358" s="150"/>
      <c r="S2358" s="150"/>
    </row>
    <row r="2359">
      <c r="G2359" s="165"/>
      <c r="H2359" s="165"/>
      <c r="K2359" s="149"/>
      <c r="R2359" s="150"/>
      <c r="S2359" s="150"/>
    </row>
    <row r="2360">
      <c r="G2360" s="165"/>
      <c r="H2360" s="165"/>
      <c r="K2360" s="149"/>
      <c r="R2360" s="150"/>
      <c r="S2360" s="150"/>
    </row>
    <row r="2361">
      <c r="G2361" s="165"/>
      <c r="H2361" s="165"/>
      <c r="K2361" s="149"/>
      <c r="R2361" s="150"/>
      <c r="S2361" s="150"/>
    </row>
    <row r="2362">
      <c r="G2362" s="165"/>
      <c r="H2362" s="165"/>
      <c r="K2362" s="149"/>
      <c r="R2362" s="150"/>
      <c r="S2362" s="150"/>
    </row>
    <row r="2363">
      <c r="G2363" s="165"/>
      <c r="H2363" s="165"/>
      <c r="K2363" s="149"/>
      <c r="R2363" s="150"/>
      <c r="S2363" s="150"/>
    </row>
    <row r="2364">
      <c r="G2364" s="165"/>
      <c r="H2364" s="165"/>
      <c r="K2364" s="149"/>
      <c r="R2364" s="150"/>
      <c r="S2364" s="150"/>
    </row>
    <row r="2365">
      <c r="G2365" s="165"/>
      <c r="H2365" s="165"/>
      <c r="K2365" s="149"/>
      <c r="R2365" s="150"/>
      <c r="S2365" s="150"/>
    </row>
    <row r="2366">
      <c r="G2366" s="165"/>
      <c r="H2366" s="165"/>
      <c r="K2366" s="149"/>
      <c r="R2366" s="150"/>
      <c r="S2366" s="150"/>
    </row>
    <row r="2367">
      <c r="G2367" s="165"/>
      <c r="H2367" s="165"/>
      <c r="K2367" s="149"/>
      <c r="R2367" s="150"/>
      <c r="S2367" s="150"/>
    </row>
    <row r="2368">
      <c r="G2368" s="165"/>
      <c r="H2368" s="165"/>
      <c r="K2368" s="149"/>
      <c r="R2368" s="150"/>
      <c r="S2368" s="150"/>
    </row>
    <row r="2369">
      <c r="G2369" s="165"/>
      <c r="H2369" s="165"/>
      <c r="K2369" s="149"/>
      <c r="R2369" s="150"/>
      <c r="S2369" s="150"/>
    </row>
    <row r="2370">
      <c r="G2370" s="165"/>
      <c r="H2370" s="165"/>
      <c r="K2370" s="149"/>
      <c r="R2370" s="150"/>
      <c r="S2370" s="150"/>
    </row>
    <row r="2371">
      <c r="G2371" s="165"/>
      <c r="H2371" s="165"/>
      <c r="K2371" s="149"/>
      <c r="R2371" s="150"/>
      <c r="S2371" s="150"/>
    </row>
    <row r="2372">
      <c r="G2372" s="165"/>
      <c r="H2372" s="165"/>
      <c r="K2372" s="149"/>
      <c r="R2372" s="150"/>
      <c r="S2372" s="150"/>
    </row>
    <row r="2373">
      <c r="G2373" s="165"/>
      <c r="H2373" s="165"/>
      <c r="K2373" s="149"/>
      <c r="R2373" s="150"/>
      <c r="S2373" s="150"/>
    </row>
    <row r="2374">
      <c r="G2374" s="165"/>
      <c r="H2374" s="165"/>
      <c r="K2374" s="149"/>
      <c r="R2374" s="150"/>
      <c r="S2374" s="150"/>
    </row>
    <row r="2375">
      <c r="G2375" s="165"/>
      <c r="H2375" s="165"/>
      <c r="K2375" s="149"/>
      <c r="R2375" s="150"/>
      <c r="S2375" s="150"/>
    </row>
    <row r="2376">
      <c r="G2376" s="165"/>
      <c r="H2376" s="165"/>
      <c r="K2376" s="149"/>
      <c r="R2376" s="150"/>
      <c r="S2376" s="150"/>
    </row>
    <row r="2377">
      <c r="G2377" s="165"/>
      <c r="H2377" s="165"/>
      <c r="K2377" s="149"/>
      <c r="R2377" s="150"/>
      <c r="S2377" s="150"/>
    </row>
    <row r="2378">
      <c r="G2378" s="165"/>
      <c r="H2378" s="165"/>
      <c r="K2378" s="149"/>
      <c r="R2378" s="150"/>
      <c r="S2378" s="150"/>
    </row>
    <row r="2379">
      <c r="G2379" s="165"/>
      <c r="H2379" s="165"/>
      <c r="K2379" s="149"/>
      <c r="R2379" s="150"/>
      <c r="S2379" s="150"/>
    </row>
    <row r="2380">
      <c r="G2380" s="165"/>
      <c r="H2380" s="165"/>
      <c r="K2380" s="149"/>
      <c r="R2380" s="150"/>
      <c r="S2380" s="150"/>
    </row>
    <row r="2381">
      <c r="G2381" s="165"/>
      <c r="H2381" s="165"/>
      <c r="K2381" s="149"/>
      <c r="R2381" s="150"/>
      <c r="S2381" s="150"/>
    </row>
    <row r="2382">
      <c r="G2382" s="165"/>
      <c r="H2382" s="165"/>
      <c r="K2382" s="149"/>
      <c r="R2382" s="150"/>
      <c r="S2382" s="150"/>
    </row>
    <row r="2383">
      <c r="G2383" s="165"/>
      <c r="H2383" s="165"/>
      <c r="K2383" s="149"/>
      <c r="R2383" s="150"/>
      <c r="S2383" s="150"/>
    </row>
    <row r="2384">
      <c r="G2384" s="165"/>
      <c r="H2384" s="165"/>
      <c r="K2384" s="149"/>
      <c r="R2384" s="150"/>
      <c r="S2384" s="150"/>
    </row>
    <row r="2385">
      <c r="G2385" s="165"/>
      <c r="H2385" s="165"/>
      <c r="K2385" s="149"/>
      <c r="R2385" s="150"/>
      <c r="S2385" s="150"/>
    </row>
    <row r="2386">
      <c r="G2386" s="165"/>
      <c r="H2386" s="165"/>
      <c r="K2386" s="149"/>
      <c r="R2386" s="150"/>
      <c r="S2386" s="150"/>
    </row>
    <row r="2387">
      <c r="G2387" s="165"/>
      <c r="H2387" s="165"/>
      <c r="K2387" s="149"/>
      <c r="R2387" s="150"/>
      <c r="S2387" s="150"/>
    </row>
    <row r="2388">
      <c r="G2388" s="165"/>
      <c r="H2388" s="165"/>
      <c r="K2388" s="149"/>
      <c r="R2388" s="150"/>
      <c r="S2388" s="150"/>
    </row>
    <row r="2389">
      <c r="G2389" s="165"/>
      <c r="H2389" s="165"/>
      <c r="K2389" s="149"/>
      <c r="R2389" s="150"/>
      <c r="S2389" s="150"/>
    </row>
    <row r="2390">
      <c r="G2390" s="165"/>
      <c r="H2390" s="165"/>
      <c r="K2390" s="149"/>
      <c r="R2390" s="150"/>
      <c r="S2390" s="150"/>
    </row>
    <row r="2391">
      <c r="G2391" s="165"/>
      <c r="H2391" s="165"/>
      <c r="K2391" s="149"/>
      <c r="R2391" s="150"/>
      <c r="S2391" s="150"/>
    </row>
    <row r="2392">
      <c r="G2392" s="165"/>
      <c r="H2392" s="165"/>
      <c r="K2392" s="149"/>
      <c r="R2392" s="150"/>
      <c r="S2392" s="150"/>
    </row>
    <row r="2393">
      <c r="G2393" s="165"/>
      <c r="H2393" s="165"/>
      <c r="K2393" s="149"/>
      <c r="R2393" s="150"/>
      <c r="S2393" s="150"/>
    </row>
    <row r="2394">
      <c r="G2394" s="165"/>
      <c r="H2394" s="165"/>
      <c r="K2394" s="149"/>
      <c r="R2394" s="150"/>
      <c r="S2394" s="150"/>
    </row>
    <row r="2395">
      <c r="G2395" s="165"/>
      <c r="H2395" s="165"/>
      <c r="K2395" s="149"/>
      <c r="R2395" s="150"/>
      <c r="S2395" s="150"/>
    </row>
    <row r="2396">
      <c r="G2396" s="165"/>
      <c r="H2396" s="165"/>
      <c r="K2396" s="149"/>
      <c r="R2396" s="150"/>
      <c r="S2396" s="150"/>
    </row>
    <row r="2397">
      <c r="G2397" s="165"/>
      <c r="H2397" s="165"/>
      <c r="K2397" s="149"/>
      <c r="R2397" s="150"/>
      <c r="S2397" s="150"/>
    </row>
    <row r="2398">
      <c r="G2398" s="165"/>
      <c r="H2398" s="165"/>
      <c r="K2398" s="149"/>
      <c r="R2398" s="150"/>
      <c r="S2398" s="150"/>
    </row>
    <row r="2399">
      <c r="G2399" s="165"/>
      <c r="H2399" s="165"/>
      <c r="K2399" s="149"/>
      <c r="R2399" s="150"/>
      <c r="S2399" s="150"/>
    </row>
    <row r="2400">
      <c r="G2400" s="165"/>
      <c r="H2400" s="165"/>
      <c r="K2400" s="149"/>
      <c r="R2400" s="150"/>
      <c r="S2400" s="150"/>
    </row>
    <row r="2401">
      <c r="G2401" s="165"/>
      <c r="H2401" s="165"/>
      <c r="K2401" s="149"/>
      <c r="R2401" s="150"/>
      <c r="S2401" s="150"/>
    </row>
    <row r="2402">
      <c r="G2402" s="165"/>
      <c r="H2402" s="165"/>
      <c r="K2402" s="149"/>
      <c r="R2402" s="150"/>
      <c r="S2402" s="150"/>
    </row>
    <row r="2403">
      <c r="G2403" s="165"/>
      <c r="H2403" s="165"/>
      <c r="K2403" s="149"/>
      <c r="R2403" s="150"/>
      <c r="S2403" s="150"/>
    </row>
    <row r="2404">
      <c r="G2404" s="165"/>
      <c r="H2404" s="165"/>
      <c r="K2404" s="149"/>
      <c r="R2404" s="150"/>
      <c r="S2404" s="150"/>
    </row>
    <row r="2405">
      <c r="G2405" s="165"/>
      <c r="H2405" s="165"/>
      <c r="K2405" s="149"/>
      <c r="R2405" s="150"/>
      <c r="S2405" s="150"/>
    </row>
    <row r="2406">
      <c r="G2406" s="165"/>
      <c r="H2406" s="165"/>
      <c r="K2406" s="149"/>
      <c r="R2406" s="150"/>
      <c r="S2406" s="150"/>
    </row>
    <row r="2407">
      <c r="G2407" s="165"/>
      <c r="H2407" s="165"/>
      <c r="K2407" s="149"/>
      <c r="R2407" s="150"/>
      <c r="S2407" s="150"/>
    </row>
    <row r="2408">
      <c r="G2408" s="165"/>
      <c r="H2408" s="165"/>
      <c r="K2408" s="149"/>
      <c r="R2408" s="150"/>
      <c r="S2408" s="150"/>
    </row>
    <row r="2409">
      <c r="G2409" s="165"/>
      <c r="H2409" s="165"/>
      <c r="K2409" s="149"/>
      <c r="R2409" s="150"/>
      <c r="S2409" s="150"/>
    </row>
    <row r="2410">
      <c r="G2410" s="165"/>
      <c r="H2410" s="165"/>
      <c r="K2410" s="149"/>
      <c r="R2410" s="150"/>
      <c r="S2410" s="150"/>
    </row>
    <row r="2411">
      <c r="G2411" s="165"/>
      <c r="H2411" s="165"/>
      <c r="K2411" s="149"/>
      <c r="R2411" s="150"/>
      <c r="S2411" s="150"/>
    </row>
    <row r="2412">
      <c r="G2412" s="165"/>
      <c r="H2412" s="165"/>
      <c r="K2412" s="149"/>
      <c r="R2412" s="150"/>
      <c r="S2412" s="150"/>
    </row>
    <row r="2413">
      <c r="G2413" s="165"/>
      <c r="H2413" s="165"/>
      <c r="K2413" s="149"/>
      <c r="R2413" s="150"/>
      <c r="S2413" s="150"/>
    </row>
    <row r="2414">
      <c r="G2414" s="165"/>
      <c r="H2414" s="165"/>
      <c r="K2414" s="149"/>
      <c r="R2414" s="150"/>
      <c r="S2414" s="150"/>
    </row>
    <row r="2415">
      <c r="G2415" s="165"/>
      <c r="H2415" s="165"/>
      <c r="K2415" s="149"/>
      <c r="R2415" s="150"/>
      <c r="S2415" s="150"/>
    </row>
    <row r="2416">
      <c r="G2416" s="165"/>
      <c r="H2416" s="165"/>
      <c r="K2416" s="149"/>
      <c r="R2416" s="150"/>
      <c r="S2416" s="150"/>
    </row>
    <row r="2417">
      <c r="G2417" s="165"/>
      <c r="H2417" s="165"/>
      <c r="K2417" s="149"/>
      <c r="R2417" s="150"/>
      <c r="S2417" s="150"/>
    </row>
    <row r="2418">
      <c r="G2418" s="165"/>
      <c r="H2418" s="165"/>
      <c r="K2418" s="149"/>
      <c r="R2418" s="150"/>
      <c r="S2418" s="150"/>
    </row>
    <row r="2419">
      <c r="G2419" s="165"/>
      <c r="H2419" s="165"/>
      <c r="K2419" s="149"/>
      <c r="R2419" s="150"/>
      <c r="S2419" s="150"/>
    </row>
    <row r="2420">
      <c r="G2420" s="165"/>
      <c r="H2420" s="165"/>
      <c r="K2420" s="149"/>
      <c r="R2420" s="150"/>
      <c r="S2420" s="150"/>
    </row>
    <row r="2421">
      <c r="G2421" s="165"/>
      <c r="H2421" s="165"/>
      <c r="K2421" s="149"/>
      <c r="R2421" s="150"/>
      <c r="S2421" s="150"/>
    </row>
    <row r="2422">
      <c r="G2422" s="165"/>
      <c r="H2422" s="165"/>
      <c r="K2422" s="149"/>
      <c r="R2422" s="150"/>
      <c r="S2422" s="150"/>
    </row>
    <row r="2423">
      <c r="G2423" s="165"/>
      <c r="H2423" s="165"/>
      <c r="K2423" s="149"/>
      <c r="R2423" s="150"/>
      <c r="S2423" s="150"/>
    </row>
    <row r="2424">
      <c r="G2424" s="165"/>
      <c r="H2424" s="165"/>
      <c r="K2424" s="149"/>
      <c r="R2424" s="150"/>
      <c r="S2424" s="150"/>
    </row>
    <row r="2425">
      <c r="G2425" s="165"/>
      <c r="H2425" s="165"/>
      <c r="K2425" s="149"/>
      <c r="R2425" s="150"/>
      <c r="S2425" s="150"/>
    </row>
    <row r="2426">
      <c r="G2426" s="165"/>
      <c r="H2426" s="165"/>
      <c r="K2426" s="149"/>
      <c r="R2426" s="150"/>
      <c r="S2426" s="150"/>
    </row>
    <row r="2427">
      <c r="G2427" s="165"/>
      <c r="H2427" s="165"/>
      <c r="K2427" s="149"/>
      <c r="R2427" s="150"/>
      <c r="S2427" s="150"/>
    </row>
    <row r="2428">
      <c r="G2428" s="165"/>
      <c r="H2428" s="165"/>
      <c r="K2428" s="149"/>
      <c r="R2428" s="150"/>
      <c r="S2428" s="150"/>
    </row>
    <row r="2429">
      <c r="G2429" s="165"/>
      <c r="H2429" s="165"/>
      <c r="K2429" s="149"/>
      <c r="R2429" s="150"/>
      <c r="S2429" s="150"/>
    </row>
    <row r="2430">
      <c r="G2430" s="165"/>
      <c r="H2430" s="165"/>
      <c r="K2430" s="149"/>
      <c r="R2430" s="150"/>
      <c r="S2430" s="150"/>
    </row>
    <row r="2431">
      <c r="G2431" s="165"/>
      <c r="H2431" s="165"/>
      <c r="K2431" s="149"/>
      <c r="R2431" s="150"/>
      <c r="S2431" s="150"/>
    </row>
    <row r="2432">
      <c r="G2432" s="165"/>
      <c r="H2432" s="165"/>
      <c r="K2432" s="149"/>
      <c r="R2432" s="150"/>
      <c r="S2432" s="150"/>
    </row>
    <row r="2433">
      <c r="G2433" s="165"/>
      <c r="H2433" s="165"/>
      <c r="K2433" s="149"/>
      <c r="R2433" s="150"/>
      <c r="S2433" s="150"/>
    </row>
    <row r="2434">
      <c r="G2434" s="165"/>
      <c r="H2434" s="165"/>
      <c r="K2434" s="149"/>
      <c r="R2434" s="150"/>
      <c r="S2434" s="150"/>
    </row>
    <row r="2435">
      <c r="G2435" s="165"/>
      <c r="H2435" s="165"/>
      <c r="K2435" s="149"/>
      <c r="R2435" s="150"/>
      <c r="S2435" s="150"/>
    </row>
    <row r="2436">
      <c r="G2436" s="165"/>
      <c r="H2436" s="165"/>
      <c r="K2436" s="149"/>
      <c r="R2436" s="150"/>
      <c r="S2436" s="150"/>
    </row>
    <row r="2437">
      <c r="G2437" s="165"/>
      <c r="H2437" s="165"/>
      <c r="K2437" s="149"/>
      <c r="R2437" s="150"/>
      <c r="S2437" s="150"/>
    </row>
    <row r="2438">
      <c r="G2438" s="165"/>
      <c r="H2438" s="165"/>
      <c r="K2438" s="149"/>
      <c r="R2438" s="150"/>
      <c r="S2438" s="150"/>
    </row>
    <row r="2439">
      <c r="G2439" s="165"/>
      <c r="H2439" s="165"/>
      <c r="K2439" s="149"/>
      <c r="R2439" s="150"/>
      <c r="S2439" s="150"/>
    </row>
    <row r="2440">
      <c r="G2440" s="165"/>
      <c r="H2440" s="165"/>
      <c r="K2440" s="149"/>
      <c r="R2440" s="150"/>
      <c r="S2440" s="150"/>
    </row>
    <row r="2441">
      <c r="G2441" s="165"/>
      <c r="H2441" s="165"/>
      <c r="K2441" s="149"/>
      <c r="R2441" s="150"/>
      <c r="S2441" s="150"/>
    </row>
    <row r="2442">
      <c r="G2442" s="165"/>
      <c r="H2442" s="165"/>
      <c r="K2442" s="149"/>
      <c r="R2442" s="150"/>
      <c r="S2442" s="150"/>
    </row>
    <row r="2443">
      <c r="G2443" s="165"/>
      <c r="H2443" s="165"/>
      <c r="K2443" s="149"/>
      <c r="R2443" s="150"/>
      <c r="S2443" s="150"/>
    </row>
    <row r="2444">
      <c r="G2444" s="165"/>
      <c r="H2444" s="165"/>
      <c r="K2444" s="149"/>
      <c r="R2444" s="150"/>
      <c r="S2444" s="150"/>
    </row>
    <row r="2445">
      <c r="G2445" s="165"/>
      <c r="H2445" s="165"/>
      <c r="K2445" s="149"/>
      <c r="R2445" s="150"/>
      <c r="S2445" s="150"/>
    </row>
    <row r="2446">
      <c r="G2446" s="165"/>
      <c r="H2446" s="165"/>
      <c r="K2446" s="149"/>
      <c r="R2446" s="150"/>
      <c r="S2446" s="150"/>
    </row>
    <row r="2447">
      <c r="G2447" s="165"/>
      <c r="H2447" s="165"/>
      <c r="K2447" s="149"/>
      <c r="R2447" s="150"/>
      <c r="S2447" s="150"/>
    </row>
    <row r="2448">
      <c r="G2448" s="165"/>
      <c r="H2448" s="165"/>
      <c r="K2448" s="149"/>
      <c r="R2448" s="150"/>
      <c r="S2448" s="150"/>
    </row>
    <row r="2449">
      <c r="G2449" s="165"/>
      <c r="H2449" s="165"/>
      <c r="K2449" s="149"/>
      <c r="R2449" s="150"/>
      <c r="S2449" s="150"/>
    </row>
    <row r="2450">
      <c r="G2450" s="165"/>
      <c r="H2450" s="165"/>
      <c r="K2450" s="149"/>
      <c r="R2450" s="150"/>
      <c r="S2450" s="150"/>
    </row>
    <row r="2451">
      <c r="G2451" s="165"/>
      <c r="H2451" s="165"/>
      <c r="K2451" s="149"/>
      <c r="R2451" s="150"/>
      <c r="S2451" s="150"/>
    </row>
    <row r="2452">
      <c r="G2452" s="165"/>
      <c r="H2452" s="165"/>
      <c r="K2452" s="149"/>
      <c r="R2452" s="150"/>
      <c r="S2452" s="150"/>
    </row>
    <row r="2453">
      <c r="G2453" s="165"/>
      <c r="H2453" s="165"/>
      <c r="K2453" s="149"/>
      <c r="R2453" s="150"/>
      <c r="S2453" s="150"/>
    </row>
    <row r="2454">
      <c r="G2454" s="165"/>
      <c r="H2454" s="165"/>
      <c r="K2454" s="149"/>
      <c r="R2454" s="150"/>
      <c r="S2454" s="150"/>
    </row>
    <row r="2455">
      <c r="G2455" s="165"/>
      <c r="H2455" s="165"/>
      <c r="K2455" s="149"/>
      <c r="R2455" s="150"/>
      <c r="S2455" s="150"/>
    </row>
    <row r="2456">
      <c r="G2456" s="165"/>
      <c r="H2456" s="165"/>
      <c r="K2456" s="149"/>
      <c r="R2456" s="150"/>
      <c r="S2456" s="150"/>
    </row>
    <row r="2457">
      <c r="G2457" s="165"/>
      <c r="H2457" s="165"/>
      <c r="K2457" s="149"/>
      <c r="R2457" s="150"/>
      <c r="S2457" s="150"/>
    </row>
    <row r="2458">
      <c r="G2458" s="165"/>
      <c r="H2458" s="165"/>
      <c r="K2458" s="149"/>
      <c r="R2458" s="150"/>
      <c r="S2458" s="150"/>
    </row>
    <row r="2459">
      <c r="G2459" s="165"/>
      <c r="H2459" s="165"/>
      <c r="K2459" s="149"/>
      <c r="R2459" s="150"/>
      <c r="S2459" s="150"/>
    </row>
    <row r="2460">
      <c r="G2460" s="165"/>
      <c r="H2460" s="165"/>
      <c r="K2460" s="149"/>
      <c r="R2460" s="150"/>
      <c r="S2460" s="150"/>
    </row>
    <row r="2461">
      <c r="G2461" s="165"/>
      <c r="H2461" s="165"/>
      <c r="K2461" s="149"/>
      <c r="R2461" s="150"/>
      <c r="S2461" s="150"/>
    </row>
    <row r="2462">
      <c r="G2462" s="165"/>
      <c r="H2462" s="165"/>
      <c r="K2462" s="149"/>
      <c r="R2462" s="150"/>
      <c r="S2462" s="150"/>
    </row>
    <row r="2463">
      <c r="G2463" s="165"/>
      <c r="H2463" s="165"/>
      <c r="K2463" s="149"/>
      <c r="R2463" s="150"/>
      <c r="S2463" s="150"/>
    </row>
    <row r="2464">
      <c r="G2464" s="165"/>
      <c r="H2464" s="165"/>
      <c r="K2464" s="149"/>
      <c r="R2464" s="150"/>
      <c r="S2464" s="150"/>
    </row>
    <row r="2465">
      <c r="G2465" s="165"/>
      <c r="H2465" s="165"/>
      <c r="K2465" s="149"/>
      <c r="R2465" s="150"/>
      <c r="S2465" s="150"/>
    </row>
    <row r="2466">
      <c r="G2466" s="165"/>
      <c r="H2466" s="165"/>
      <c r="K2466" s="149"/>
      <c r="R2466" s="150"/>
      <c r="S2466" s="150"/>
    </row>
    <row r="2467">
      <c r="G2467" s="165"/>
      <c r="H2467" s="165"/>
      <c r="K2467" s="149"/>
      <c r="R2467" s="150"/>
      <c r="S2467" s="150"/>
    </row>
    <row r="2468">
      <c r="G2468" s="165"/>
      <c r="H2468" s="165"/>
      <c r="K2468" s="149"/>
      <c r="R2468" s="150"/>
      <c r="S2468" s="150"/>
    </row>
    <row r="2469">
      <c r="G2469" s="165"/>
      <c r="H2469" s="165"/>
      <c r="K2469" s="149"/>
      <c r="R2469" s="150"/>
      <c r="S2469" s="150"/>
    </row>
    <row r="2470">
      <c r="G2470" s="165"/>
      <c r="H2470" s="165"/>
      <c r="K2470" s="149"/>
      <c r="R2470" s="150"/>
      <c r="S2470" s="150"/>
    </row>
    <row r="2471">
      <c r="G2471" s="165"/>
      <c r="H2471" s="165"/>
      <c r="K2471" s="149"/>
      <c r="R2471" s="150"/>
      <c r="S2471" s="150"/>
    </row>
    <row r="2472">
      <c r="G2472" s="165"/>
      <c r="H2472" s="165"/>
      <c r="K2472" s="149"/>
      <c r="R2472" s="150"/>
      <c r="S2472" s="150"/>
    </row>
    <row r="2473">
      <c r="G2473" s="165"/>
      <c r="H2473" s="165"/>
      <c r="K2473" s="149"/>
      <c r="R2473" s="150"/>
      <c r="S2473" s="150"/>
    </row>
    <row r="2474">
      <c r="G2474" s="165"/>
      <c r="H2474" s="165"/>
      <c r="K2474" s="149"/>
      <c r="R2474" s="150"/>
      <c r="S2474" s="150"/>
    </row>
    <row r="2475">
      <c r="G2475" s="165"/>
      <c r="H2475" s="165"/>
      <c r="K2475" s="149"/>
      <c r="R2475" s="150"/>
      <c r="S2475" s="150"/>
    </row>
    <row r="2476">
      <c r="G2476" s="165"/>
      <c r="H2476" s="165"/>
      <c r="K2476" s="149"/>
      <c r="R2476" s="150"/>
      <c r="S2476" s="150"/>
    </row>
    <row r="2477">
      <c r="G2477" s="165"/>
      <c r="H2477" s="165"/>
      <c r="K2477" s="149"/>
      <c r="R2477" s="150"/>
      <c r="S2477" s="150"/>
    </row>
    <row r="2478">
      <c r="G2478" s="165"/>
      <c r="H2478" s="165"/>
      <c r="K2478" s="149"/>
      <c r="R2478" s="150"/>
      <c r="S2478" s="150"/>
    </row>
    <row r="2479">
      <c r="G2479" s="165"/>
      <c r="H2479" s="165"/>
      <c r="K2479" s="149"/>
      <c r="R2479" s="150"/>
      <c r="S2479" s="150"/>
    </row>
    <row r="2480">
      <c r="G2480" s="165"/>
      <c r="H2480" s="165"/>
      <c r="K2480" s="149"/>
      <c r="R2480" s="150"/>
      <c r="S2480" s="150"/>
    </row>
    <row r="2481">
      <c r="G2481" s="165"/>
      <c r="H2481" s="165"/>
      <c r="K2481" s="149"/>
      <c r="R2481" s="150"/>
      <c r="S2481" s="150"/>
    </row>
    <row r="2482">
      <c r="G2482" s="165"/>
      <c r="H2482" s="165"/>
      <c r="K2482" s="149"/>
      <c r="R2482" s="150"/>
      <c r="S2482" s="150"/>
    </row>
    <row r="2483">
      <c r="G2483" s="165"/>
      <c r="H2483" s="165"/>
      <c r="K2483" s="149"/>
      <c r="R2483" s="150"/>
      <c r="S2483" s="150"/>
    </row>
    <row r="2484">
      <c r="G2484" s="165"/>
      <c r="H2484" s="165"/>
      <c r="K2484" s="149"/>
      <c r="R2484" s="150"/>
      <c r="S2484" s="150"/>
    </row>
    <row r="2485">
      <c r="G2485" s="165"/>
      <c r="H2485" s="165"/>
      <c r="K2485" s="149"/>
      <c r="R2485" s="150"/>
      <c r="S2485" s="150"/>
    </row>
    <row r="2486">
      <c r="G2486" s="165"/>
      <c r="H2486" s="165"/>
      <c r="K2486" s="149"/>
      <c r="R2486" s="150"/>
      <c r="S2486" s="150"/>
    </row>
    <row r="2487">
      <c r="G2487" s="165"/>
      <c r="H2487" s="165"/>
      <c r="K2487" s="149"/>
      <c r="R2487" s="150"/>
      <c r="S2487" s="150"/>
    </row>
    <row r="2488">
      <c r="G2488" s="165"/>
      <c r="H2488" s="165"/>
      <c r="K2488" s="149"/>
      <c r="R2488" s="150"/>
      <c r="S2488" s="150"/>
    </row>
    <row r="2489">
      <c r="G2489" s="165"/>
      <c r="H2489" s="165"/>
      <c r="K2489" s="149"/>
      <c r="R2489" s="150"/>
      <c r="S2489" s="150"/>
    </row>
    <row r="2490">
      <c r="G2490" s="165"/>
      <c r="H2490" s="165"/>
      <c r="K2490" s="149"/>
      <c r="R2490" s="150"/>
      <c r="S2490" s="150"/>
    </row>
    <row r="2491">
      <c r="G2491" s="165"/>
      <c r="H2491" s="165"/>
      <c r="K2491" s="149"/>
      <c r="R2491" s="150"/>
      <c r="S2491" s="150"/>
    </row>
    <row r="2492">
      <c r="G2492" s="165"/>
      <c r="H2492" s="165"/>
      <c r="K2492" s="149"/>
      <c r="R2492" s="150"/>
      <c r="S2492" s="150"/>
    </row>
    <row r="2493">
      <c r="G2493" s="165"/>
      <c r="H2493" s="165"/>
      <c r="K2493" s="149"/>
      <c r="R2493" s="150"/>
      <c r="S2493" s="150"/>
    </row>
    <row r="2494">
      <c r="G2494" s="165"/>
      <c r="H2494" s="165"/>
      <c r="K2494" s="149"/>
      <c r="R2494" s="150"/>
      <c r="S2494" s="150"/>
    </row>
    <row r="2495">
      <c r="G2495" s="165"/>
      <c r="H2495" s="165"/>
      <c r="K2495" s="149"/>
      <c r="R2495" s="150"/>
      <c r="S2495" s="150"/>
    </row>
    <row r="2496">
      <c r="G2496" s="165"/>
      <c r="H2496" s="165"/>
      <c r="K2496" s="149"/>
      <c r="R2496" s="150"/>
      <c r="S2496" s="150"/>
    </row>
    <row r="2497">
      <c r="G2497" s="165"/>
      <c r="H2497" s="165"/>
      <c r="K2497" s="149"/>
      <c r="R2497" s="150"/>
      <c r="S2497" s="150"/>
    </row>
    <row r="2498">
      <c r="G2498" s="165"/>
      <c r="H2498" s="165"/>
      <c r="K2498" s="149"/>
      <c r="R2498" s="150"/>
      <c r="S2498" s="150"/>
    </row>
    <row r="2499">
      <c r="G2499" s="165"/>
      <c r="H2499" s="165"/>
      <c r="K2499" s="149"/>
      <c r="R2499" s="150"/>
      <c r="S2499" s="150"/>
    </row>
    <row r="2500">
      <c r="G2500" s="165"/>
      <c r="H2500" s="165"/>
      <c r="K2500" s="149"/>
      <c r="R2500" s="150"/>
      <c r="S2500" s="150"/>
    </row>
    <row r="2501">
      <c r="G2501" s="165"/>
      <c r="H2501" s="165"/>
      <c r="K2501" s="149"/>
      <c r="R2501" s="150"/>
      <c r="S2501" s="150"/>
    </row>
    <row r="2502">
      <c r="G2502" s="165"/>
      <c r="H2502" s="165"/>
      <c r="K2502" s="149"/>
      <c r="R2502" s="150"/>
      <c r="S2502" s="150"/>
    </row>
    <row r="2503">
      <c r="G2503" s="165"/>
      <c r="H2503" s="165"/>
      <c r="K2503" s="149"/>
      <c r="R2503" s="150"/>
      <c r="S2503" s="150"/>
    </row>
    <row r="2504">
      <c r="G2504" s="165"/>
      <c r="H2504" s="165"/>
      <c r="K2504" s="149"/>
      <c r="R2504" s="150"/>
      <c r="S2504" s="150"/>
    </row>
    <row r="2505">
      <c r="G2505" s="165"/>
      <c r="H2505" s="165"/>
      <c r="K2505" s="149"/>
      <c r="R2505" s="150"/>
      <c r="S2505" s="150"/>
    </row>
    <row r="2506">
      <c r="G2506" s="165"/>
      <c r="H2506" s="165"/>
      <c r="K2506" s="149"/>
      <c r="R2506" s="150"/>
      <c r="S2506" s="150"/>
    </row>
    <row r="2507">
      <c r="G2507" s="165"/>
      <c r="H2507" s="165"/>
      <c r="K2507" s="149"/>
      <c r="R2507" s="150"/>
      <c r="S2507" s="150"/>
    </row>
    <row r="2508">
      <c r="G2508" s="165"/>
      <c r="H2508" s="165"/>
      <c r="K2508" s="149"/>
      <c r="R2508" s="150"/>
      <c r="S2508" s="150"/>
    </row>
    <row r="2509">
      <c r="G2509" s="165"/>
      <c r="H2509" s="165"/>
      <c r="K2509" s="149"/>
      <c r="R2509" s="150"/>
      <c r="S2509" s="150"/>
    </row>
    <row r="2510">
      <c r="G2510" s="165"/>
      <c r="H2510" s="165"/>
      <c r="K2510" s="149"/>
      <c r="R2510" s="150"/>
      <c r="S2510" s="150"/>
    </row>
    <row r="2511">
      <c r="G2511" s="165"/>
      <c r="H2511" s="165"/>
      <c r="K2511" s="149"/>
      <c r="R2511" s="150"/>
      <c r="S2511" s="150"/>
    </row>
    <row r="2512">
      <c r="G2512" s="165"/>
      <c r="H2512" s="165"/>
      <c r="K2512" s="149"/>
      <c r="R2512" s="150"/>
      <c r="S2512" s="150"/>
    </row>
    <row r="2513">
      <c r="G2513" s="165"/>
      <c r="H2513" s="165"/>
      <c r="K2513" s="149"/>
      <c r="R2513" s="150"/>
      <c r="S2513" s="150"/>
    </row>
    <row r="2514">
      <c r="G2514" s="165"/>
      <c r="H2514" s="165"/>
      <c r="K2514" s="149"/>
      <c r="R2514" s="150"/>
      <c r="S2514" s="150"/>
    </row>
    <row r="2515">
      <c r="G2515" s="165"/>
      <c r="H2515" s="165"/>
      <c r="K2515" s="149"/>
      <c r="R2515" s="150"/>
      <c r="S2515" s="150"/>
    </row>
    <row r="2516">
      <c r="G2516" s="165"/>
      <c r="H2516" s="165"/>
      <c r="K2516" s="149"/>
      <c r="R2516" s="150"/>
      <c r="S2516" s="150"/>
    </row>
    <row r="2517">
      <c r="G2517" s="165"/>
      <c r="H2517" s="165"/>
      <c r="K2517" s="149"/>
      <c r="R2517" s="150"/>
      <c r="S2517" s="150"/>
    </row>
    <row r="2518">
      <c r="G2518" s="165"/>
      <c r="H2518" s="165"/>
      <c r="K2518" s="149"/>
      <c r="R2518" s="150"/>
      <c r="S2518" s="150"/>
    </row>
    <row r="2519">
      <c r="G2519" s="165"/>
      <c r="H2519" s="165"/>
      <c r="K2519" s="149"/>
      <c r="R2519" s="150"/>
      <c r="S2519" s="150"/>
    </row>
    <row r="2520">
      <c r="G2520" s="165"/>
      <c r="H2520" s="165"/>
      <c r="K2520" s="149"/>
      <c r="R2520" s="150"/>
      <c r="S2520" s="150"/>
    </row>
    <row r="2521">
      <c r="G2521" s="165"/>
      <c r="H2521" s="165"/>
      <c r="K2521" s="149"/>
      <c r="R2521" s="150"/>
      <c r="S2521" s="150"/>
    </row>
    <row r="2522">
      <c r="G2522" s="165"/>
      <c r="H2522" s="165"/>
      <c r="K2522" s="149"/>
      <c r="R2522" s="150"/>
      <c r="S2522" s="150"/>
    </row>
    <row r="2523">
      <c r="G2523" s="165"/>
      <c r="H2523" s="165"/>
      <c r="K2523" s="149"/>
      <c r="R2523" s="150"/>
      <c r="S2523" s="150"/>
    </row>
    <row r="2524">
      <c r="G2524" s="165"/>
      <c r="H2524" s="165"/>
      <c r="K2524" s="149"/>
      <c r="R2524" s="150"/>
      <c r="S2524" s="150"/>
    </row>
    <row r="2525">
      <c r="G2525" s="165"/>
      <c r="H2525" s="165"/>
      <c r="K2525" s="149"/>
      <c r="R2525" s="150"/>
      <c r="S2525" s="150"/>
    </row>
    <row r="2526">
      <c r="G2526" s="165"/>
      <c r="H2526" s="165"/>
      <c r="K2526" s="149"/>
      <c r="R2526" s="150"/>
      <c r="S2526" s="150"/>
    </row>
    <row r="2527">
      <c r="G2527" s="165"/>
      <c r="H2527" s="165"/>
      <c r="K2527" s="149"/>
      <c r="R2527" s="150"/>
      <c r="S2527" s="150"/>
    </row>
    <row r="2528">
      <c r="G2528" s="165"/>
      <c r="H2528" s="165"/>
      <c r="K2528" s="149"/>
      <c r="R2528" s="150"/>
      <c r="S2528" s="150"/>
    </row>
    <row r="2529">
      <c r="G2529" s="165"/>
      <c r="H2529" s="165"/>
      <c r="K2529" s="149"/>
      <c r="R2529" s="150"/>
      <c r="S2529" s="150"/>
    </row>
    <row r="2530">
      <c r="G2530" s="165"/>
      <c r="H2530" s="165"/>
      <c r="K2530" s="149"/>
      <c r="R2530" s="150"/>
      <c r="S2530" s="150"/>
    </row>
    <row r="2531">
      <c r="G2531" s="165"/>
      <c r="H2531" s="165"/>
      <c r="K2531" s="149"/>
      <c r="R2531" s="150"/>
      <c r="S2531" s="150"/>
    </row>
    <row r="2532">
      <c r="G2532" s="165"/>
      <c r="H2532" s="165"/>
      <c r="K2532" s="149"/>
      <c r="R2532" s="150"/>
      <c r="S2532" s="150"/>
    </row>
    <row r="2533">
      <c r="G2533" s="165"/>
      <c r="H2533" s="165"/>
      <c r="K2533" s="149"/>
      <c r="R2533" s="150"/>
      <c r="S2533" s="150"/>
    </row>
    <row r="2534">
      <c r="G2534" s="165"/>
      <c r="H2534" s="165"/>
      <c r="K2534" s="149"/>
      <c r="R2534" s="150"/>
      <c r="S2534" s="150"/>
    </row>
    <row r="2535">
      <c r="G2535" s="165"/>
      <c r="H2535" s="165"/>
      <c r="K2535" s="149"/>
      <c r="R2535" s="150"/>
      <c r="S2535" s="150"/>
    </row>
    <row r="2536">
      <c r="G2536" s="165"/>
      <c r="H2536" s="165"/>
      <c r="K2536" s="149"/>
      <c r="R2536" s="150"/>
      <c r="S2536" s="150"/>
    </row>
    <row r="2537">
      <c r="G2537" s="165"/>
      <c r="H2537" s="165"/>
      <c r="K2537" s="149"/>
      <c r="R2537" s="150"/>
      <c r="S2537" s="150"/>
    </row>
    <row r="2538">
      <c r="G2538" s="165"/>
      <c r="H2538" s="165"/>
      <c r="K2538" s="149"/>
      <c r="R2538" s="150"/>
      <c r="S2538" s="150"/>
    </row>
    <row r="2539">
      <c r="G2539" s="165"/>
      <c r="H2539" s="165"/>
      <c r="K2539" s="149"/>
      <c r="R2539" s="150"/>
      <c r="S2539" s="150"/>
    </row>
    <row r="2540">
      <c r="G2540" s="165"/>
      <c r="H2540" s="165"/>
      <c r="K2540" s="149"/>
      <c r="R2540" s="150"/>
      <c r="S2540" s="150"/>
    </row>
    <row r="2541">
      <c r="G2541" s="165"/>
      <c r="H2541" s="165"/>
      <c r="K2541" s="149"/>
      <c r="R2541" s="150"/>
      <c r="S2541" s="150"/>
    </row>
    <row r="2542">
      <c r="G2542" s="165"/>
      <c r="H2542" s="165"/>
      <c r="K2542" s="149"/>
      <c r="R2542" s="150"/>
      <c r="S2542" s="150"/>
    </row>
    <row r="2543">
      <c r="G2543" s="165"/>
      <c r="H2543" s="165"/>
      <c r="K2543" s="149"/>
      <c r="R2543" s="150"/>
      <c r="S2543" s="150"/>
    </row>
    <row r="2544">
      <c r="G2544" s="165"/>
      <c r="H2544" s="165"/>
      <c r="K2544" s="149"/>
      <c r="R2544" s="150"/>
      <c r="S2544" s="150"/>
    </row>
    <row r="2545">
      <c r="G2545" s="165"/>
      <c r="H2545" s="165"/>
      <c r="K2545" s="149"/>
      <c r="R2545" s="150"/>
      <c r="S2545" s="150"/>
    </row>
    <row r="2546">
      <c r="G2546" s="165"/>
      <c r="H2546" s="165"/>
      <c r="K2546" s="149"/>
      <c r="R2546" s="150"/>
      <c r="S2546" s="150"/>
    </row>
    <row r="2547">
      <c r="G2547" s="165"/>
      <c r="H2547" s="165"/>
      <c r="K2547" s="149"/>
      <c r="R2547" s="150"/>
      <c r="S2547" s="150"/>
    </row>
    <row r="2548">
      <c r="G2548" s="165"/>
      <c r="H2548" s="165"/>
      <c r="K2548" s="149"/>
      <c r="R2548" s="150"/>
      <c r="S2548" s="150"/>
    </row>
    <row r="2549">
      <c r="G2549" s="165"/>
      <c r="H2549" s="165"/>
      <c r="K2549" s="149"/>
      <c r="R2549" s="150"/>
      <c r="S2549" s="150"/>
    </row>
    <row r="2550">
      <c r="G2550" s="165"/>
      <c r="H2550" s="165"/>
      <c r="K2550" s="149"/>
      <c r="R2550" s="150"/>
      <c r="S2550" s="150"/>
    </row>
    <row r="2551">
      <c r="G2551" s="165"/>
      <c r="H2551" s="165"/>
      <c r="K2551" s="149"/>
      <c r="R2551" s="150"/>
      <c r="S2551" s="150"/>
    </row>
    <row r="2552">
      <c r="G2552" s="165"/>
      <c r="H2552" s="165"/>
      <c r="K2552" s="149"/>
      <c r="R2552" s="150"/>
      <c r="S2552" s="150"/>
    </row>
    <row r="2553">
      <c r="G2553" s="165"/>
      <c r="H2553" s="165"/>
      <c r="K2553" s="149"/>
      <c r="R2553" s="150"/>
      <c r="S2553" s="150"/>
    </row>
    <row r="2554">
      <c r="G2554" s="165"/>
      <c r="H2554" s="165"/>
      <c r="K2554" s="149"/>
      <c r="R2554" s="150"/>
      <c r="S2554" s="150"/>
    </row>
    <row r="2555">
      <c r="G2555" s="165"/>
      <c r="H2555" s="165"/>
      <c r="K2555" s="149"/>
      <c r="R2555" s="150"/>
      <c r="S2555" s="150"/>
    </row>
    <row r="2556">
      <c r="G2556" s="165"/>
      <c r="H2556" s="165"/>
      <c r="K2556" s="149"/>
      <c r="R2556" s="150"/>
      <c r="S2556" s="150"/>
    </row>
    <row r="2557">
      <c r="G2557" s="165"/>
      <c r="H2557" s="165"/>
      <c r="K2557" s="149"/>
      <c r="R2557" s="150"/>
      <c r="S2557" s="150"/>
    </row>
    <row r="2558">
      <c r="G2558" s="165"/>
      <c r="H2558" s="165"/>
      <c r="K2558" s="149"/>
      <c r="R2558" s="150"/>
      <c r="S2558" s="150"/>
    </row>
    <row r="2559">
      <c r="G2559" s="165"/>
      <c r="H2559" s="165"/>
      <c r="K2559" s="149"/>
      <c r="R2559" s="150"/>
      <c r="S2559" s="150"/>
    </row>
    <row r="2560">
      <c r="G2560" s="165"/>
      <c r="H2560" s="165"/>
      <c r="K2560" s="149"/>
      <c r="R2560" s="150"/>
      <c r="S2560" s="150"/>
    </row>
    <row r="2561">
      <c r="G2561" s="165"/>
      <c r="H2561" s="165"/>
      <c r="K2561" s="149"/>
      <c r="R2561" s="150"/>
      <c r="S2561" s="150"/>
    </row>
    <row r="2562">
      <c r="G2562" s="165"/>
      <c r="H2562" s="165"/>
      <c r="K2562" s="149"/>
      <c r="R2562" s="150"/>
      <c r="S2562" s="150"/>
    </row>
    <row r="2563">
      <c r="G2563" s="165"/>
      <c r="H2563" s="165"/>
      <c r="K2563" s="149"/>
      <c r="R2563" s="150"/>
      <c r="S2563" s="150"/>
    </row>
    <row r="2564">
      <c r="G2564" s="165"/>
      <c r="H2564" s="165"/>
      <c r="K2564" s="149"/>
      <c r="R2564" s="150"/>
      <c r="S2564" s="150"/>
    </row>
    <row r="2565">
      <c r="G2565" s="165"/>
      <c r="H2565" s="165"/>
      <c r="K2565" s="149"/>
      <c r="R2565" s="150"/>
      <c r="S2565" s="150"/>
    </row>
    <row r="2566">
      <c r="G2566" s="165"/>
      <c r="H2566" s="165"/>
      <c r="K2566" s="149"/>
      <c r="R2566" s="150"/>
      <c r="S2566" s="150"/>
    </row>
    <row r="2567">
      <c r="G2567" s="165"/>
      <c r="H2567" s="165"/>
      <c r="K2567" s="149"/>
      <c r="R2567" s="150"/>
      <c r="S2567" s="150"/>
    </row>
    <row r="2568">
      <c r="G2568" s="165"/>
      <c r="H2568" s="165"/>
      <c r="K2568" s="149"/>
      <c r="R2568" s="150"/>
      <c r="S2568" s="150"/>
    </row>
    <row r="2569">
      <c r="G2569" s="165"/>
      <c r="H2569" s="165"/>
      <c r="K2569" s="149"/>
      <c r="R2569" s="150"/>
      <c r="S2569" s="150"/>
    </row>
    <row r="2570">
      <c r="G2570" s="165"/>
      <c r="H2570" s="165"/>
      <c r="K2570" s="149"/>
      <c r="R2570" s="150"/>
      <c r="S2570" s="150"/>
    </row>
    <row r="2571">
      <c r="G2571" s="165"/>
      <c r="H2571" s="165"/>
      <c r="K2571" s="149"/>
      <c r="R2571" s="150"/>
      <c r="S2571" s="150"/>
    </row>
    <row r="2572">
      <c r="G2572" s="165"/>
      <c r="H2572" s="165"/>
      <c r="K2572" s="149"/>
      <c r="R2572" s="150"/>
      <c r="S2572" s="150"/>
    </row>
    <row r="2573">
      <c r="G2573" s="165"/>
      <c r="H2573" s="165"/>
      <c r="K2573" s="149"/>
      <c r="R2573" s="150"/>
      <c r="S2573" s="150"/>
    </row>
    <row r="2574">
      <c r="G2574" s="165"/>
      <c r="H2574" s="165"/>
      <c r="K2574" s="149"/>
      <c r="R2574" s="150"/>
      <c r="S2574" s="150"/>
    </row>
    <row r="2575">
      <c r="G2575" s="165"/>
      <c r="H2575" s="165"/>
      <c r="K2575" s="149"/>
      <c r="R2575" s="150"/>
      <c r="S2575" s="150"/>
    </row>
    <row r="2576">
      <c r="G2576" s="165"/>
      <c r="H2576" s="165"/>
      <c r="K2576" s="149"/>
      <c r="R2576" s="150"/>
      <c r="S2576" s="150"/>
    </row>
    <row r="2577">
      <c r="G2577" s="165"/>
      <c r="H2577" s="165"/>
      <c r="K2577" s="149"/>
      <c r="R2577" s="150"/>
      <c r="S2577" s="150"/>
    </row>
    <row r="2578">
      <c r="G2578" s="165"/>
      <c r="H2578" s="165"/>
      <c r="K2578" s="149"/>
      <c r="R2578" s="150"/>
      <c r="S2578" s="150"/>
    </row>
    <row r="2579">
      <c r="G2579" s="165"/>
      <c r="H2579" s="165"/>
      <c r="K2579" s="149"/>
      <c r="R2579" s="150"/>
      <c r="S2579" s="150"/>
    </row>
    <row r="2580">
      <c r="G2580" s="165"/>
      <c r="H2580" s="165"/>
      <c r="K2580" s="149"/>
      <c r="R2580" s="150"/>
      <c r="S2580" s="150"/>
    </row>
    <row r="2581">
      <c r="G2581" s="165"/>
      <c r="H2581" s="165"/>
      <c r="K2581" s="149"/>
      <c r="R2581" s="150"/>
      <c r="S2581" s="150"/>
    </row>
    <row r="2582">
      <c r="G2582" s="165"/>
      <c r="H2582" s="165"/>
      <c r="K2582" s="149"/>
      <c r="R2582" s="150"/>
      <c r="S2582" s="150"/>
    </row>
    <row r="2583">
      <c r="G2583" s="165"/>
      <c r="H2583" s="165"/>
      <c r="K2583" s="149"/>
      <c r="R2583" s="150"/>
      <c r="S2583" s="150"/>
    </row>
    <row r="2584">
      <c r="G2584" s="165"/>
      <c r="H2584" s="165"/>
      <c r="K2584" s="149"/>
      <c r="R2584" s="150"/>
      <c r="S2584" s="150"/>
    </row>
    <row r="2585">
      <c r="G2585" s="165"/>
      <c r="H2585" s="165"/>
      <c r="K2585" s="149"/>
      <c r="R2585" s="150"/>
      <c r="S2585" s="150"/>
    </row>
    <row r="2586">
      <c r="G2586" s="165"/>
      <c r="H2586" s="165"/>
      <c r="K2586" s="149"/>
      <c r="R2586" s="150"/>
      <c r="S2586" s="150"/>
    </row>
    <row r="2587">
      <c r="G2587" s="165"/>
      <c r="H2587" s="165"/>
      <c r="K2587" s="149"/>
      <c r="R2587" s="150"/>
      <c r="S2587" s="150"/>
    </row>
    <row r="2588">
      <c r="G2588" s="165"/>
      <c r="H2588" s="165"/>
      <c r="K2588" s="149"/>
      <c r="R2588" s="150"/>
      <c r="S2588" s="150"/>
    </row>
    <row r="2589">
      <c r="G2589" s="165"/>
      <c r="H2589" s="165"/>
      <c r="K2589" s="149"/>
      <c r="R2589" s="150"/>
      <c r="S2589" s="150"/>
    </row>
    <row r="2590">
      <c r="G2590" s="165"/>
      <c r="H2590" s="165"/>
      <c r="K2590" s="149"/>
      <c r="R2590" s="150"/>
      <c r="S2590" s="15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5"/>
    <col customWidth="1" min="2" max="2" width="29.88"/>
    <col customWidth="1" min="3" max="3" width="30.0"/>
    <col customWidth="1" min="4" max="4" width="48.25"/>
    <col customWidth="1" min="5" max="5" width="29.75"/>
  </cols>
  <sheetData>
    <row r="1">
      <c r="A1" s="142" t="s">
        <v>42179</v>
      </c>
      <c r="B1" s="142" t="s">
        <v>42180</v>
      </c>
      <c r="C1" s="142" t="s">
        <v>42181</v>
      </c>
      <c r="D1" s="142" t="s">
        <v>42182</v>
      </c>
      <c r="E1" s="142" t="s">
        <v>42183</v>
      </c>
    </row>
    <row r="2">
      <c r="A2" s="143" t="str">
        <f t="array" ref="A2:A5777">unique('OG Data Combined'!T2:T5917)</f>
        <v>Andrew Murphy</v>
      </c>
      <c r="B2" s="166" t="str">
        <f>vlookup(A2, 'OG Data Combined'!$A$2:$Z6277,25,false)</f>
        <v>https://twitter.com/coachmurphy1867</v>
      </c>
      <c r="D2" s="144" t="str">
        <f>vlookup(A2, 'OG Data Combined'!$A$2:$AQ6277,29,false)</f>
        <v>-</v>
      </c>
      <c r="E2" t="str">
        <f>IFERROR(__xludf.DUMMYFUNCTION("IFERROR(REGEXEXTRACT((vlookup(A2, 'OG Data Combined'!$A$2:$AQ6277,21,false)), ""\((.*?)\)""), """")"),"")</f>
        <v/>
      </c>
      <c r="F2" s="167" t="str">
        <f>IFERROR(__xludf.DUMMYFUNCTION("IFERROR(REGEXEXTRACT(E2, ""\((.*?)\)""), """")"),"")</f>
        <v/>
      </c>
    </row>
    <row r="3">
      <c r="A3" s="143" t="s">
        <v>36375</v>
      </c>
      <c r="B3" s="144" t="str">
        <f>vlookup(A3, 'OG Data Combined'!$A$2:$Z6277,25,false)</f>
        <v>-</v>
      </c>
      <c r="D3" s="144" t="str">
        <f>vlookup(A3, 'OG Data Combined'!$A$2:$AQ6277,29,false)</f>
        <v>-</v>
      </c>
      <c r="E3" t="str">
        <f>IFERROR(__xludf.DUMMYFUNCTION("IFERROR(REGEXEXTRACT((vlookup(A3, 'OG Data Combined'!$A$2:$AQ6277,21,false)), ""\((.*?)\)""), """")"),"")</f>
        <v/>
      </c>
      <c r="F3" s="167" t="str">
        <f>IFERROR(__xludf.DUMMYFUNCTION("IFERROR(REGEXEXTRACT(E3, ""\((.*?)\)""), """")"),"")</f>
        <v/>
      </c>
    </row>
    <row r="4">
      <c r="A4" s="143" t="s">
        <v>42184</v>
      </c>
      <c r="B4" s="144" t="str">
        <f>vlookup(A4, 'OG Data Combined'!$A$2:$Z6277,25,false)</f>
        <v>-</v>
      </c>
      <c r="D4" s="144" t="str">
        <f>vlookup(A4, 'OG Data Combined'!$A$2:$AQ6277,29,false)</f>
        <v>-</v>
      </c>
      <c r="E4" t="str">
        <f>IFERROR(__xludf.DUMMYFUNCTION("IFERROR(REGEXEXTRACT((vlookup(A4, 'OG Data Combined'!$A$2:$AQ6277,21,false)), ""\((.*?)\)""), """")"),"")</f>
        <v/>
      </c>
      <c r="F4" s="167" t="str">
        <f>IFERROR(__xludf.DUMMYFUNCTION("IFERROR(REGEXEXTRACT(E4, ""\((.*?)\)""), """")"),"")</f>
        <v/>
      </c>
    </row>
    <row r="5">
      <c r="A5" s="143" t="s">
        <v>36376</v>
      </c>
      <c r="B5" s="166" t="str">
        <f>vlookup(A5, 'OG Data Combined'!$A$2:$Z6277,25,false)</f>
        <v>https://twitter.com/setgo1</v>
      </c>
      <c r="D5" s="144" t="str">
        <f>vlookup(A5, 'OG Data Combined'!$A$2:$AQ6277,29,false)</f>
        <v>-</v>
      </c>
      <c r="E5" t="str">
        <f>IFERROR(__xludf.DUMMYFUNCTION("IFERROR(REGEXEXTRACT((vlookup(A5, 'OG Data Combined'!$A$2:$AQ6277,21,false)), ""\((.*?)\)""), """")"),"")</f>
        <v/>
      </c>
      <c r="F5" s="167" t="str">
        <f>IFERROR(__xludf.DUMMYFUNCTION("IFERROR(REGEXEXTRACT(E5, ""\((.*?)\)""), """")"),"")</f>
        <v/>
      </c>
    </row>
    <row r="6">
      <c r="A6" s="143" t="s">
        <v>36377</v>
      </c>
      <c r="B6" s="144" t="str">
        <f>vlookup(A6, 'OG Data Combined'!$A$2:$Z6277,25,false)</f>
        <v>-</v>
      </c>
      <c r="D6" s="144" t="str">
        <f>vlookup(A6, 'OG Data Combined'!$A$2:$AQ6277,29,false)</f>
        <v>-</v>
      </c>
      <c r="E6" t="str">
        <f>IFERROR(__xludf.DUMMYFUNCTION("IFERROR(REGEXEXTRACT((vlookup(A6, 'OG Data Combined'!$A$2:$AQ6277,21,false)), ""\((.*?)\)""), """")"),"Distance")</f>
        <v>Distance</v>
      </c>
      <c r="F6" s="167" t="str">
        <f>IFERROR(__xludf.DUMMYFUNCTION("IFERROR(REGEXEXTRACT(E6, ""\((.*?)\)""), """")"),"")</f>
        <v/>
      </c>
    </row>
    <row r="7">
      <c r="A7" s="143" t="s">
        <v>36378</v>
      </c>
      <c r="B7" s="166" t="str">
        <f>vlookup(A7, 'OG Data Combined'!$A$2:$Z6277,25,false)</f>
        <v>https://twitter.com/Jonalex0991</v>
      </c>
      <c r="D7" s="144" t="str">
        <f>vlookup(A7, 'OG Data Combined'!$A$2:$AQ6277,29,false)</f>
        <v>-</v>
      </c>
      <c r="E7" t="str">
        <f>IFERROR(__xludf.DUMMYFUNCTION("IFERROR(REGEXEXTRACT((vlookup(A7, 'OG Data Combined'!$A$2:$AQ6277,21,false)), ""\((.*?)\)""), """")"),"Distance")</f>
        <v>Distance</v>
      </c>
      <c r="F7" s="167" t="str">
        <f>IFERROR(__xludf.DUMMYFUNCTION("IFERROR(REGEXEXTRACT(E7, ""\((.*?)\)""), """")"),"")</f>
        <v/>
      </c>
    </row>
    <row r="8">
      <c r="A8" s="143" t="s">
        <v>36379</v>
      </c>
      <c r="B8" s="144" t="str">
        <f>vlookup(A8, 'OG Data Combined'!$A$2:$Z6277,25,false)</f>
        <v>-</v>
      </c>
      <c r="D8" s="166" t="str">
        <f>vlookup(A8, 'OG Data Combined'!$A$2:$AQ6277,29,false)</f>
        <v>https://www.instagram.com/coach_justinanderson/</v>
      </c>
      <c r="E8" t="str">
        <f>IFERROR(__xludf.DUMMYFUNCTION("IFERROR(REGEXEXTRACT((vlookup(A8, 'OG Data Combined'!$A$2:$AQ6277,21,false)), ""\((.*?)\)""), """")"),"Distance")</f>
        <v>Distance</v>
      </c>
      <c r="F8" s="167" t="str">
        <f>IFERROR(__xludf.DUMMYFUNCTION("IFERROR(REGEXEXTRACT(E8, ""\((.*?)\)""), """")"),"")</f>
        <v/>
      </c>
    </row>
    <row r="9">
      <c r="A9" s="143" t="s">
        <v>36380</v>
      </c>
      <c r="B9" s="166" t="str">
        <f>vlookup(A9, 'OG Data Combined'!$A$2:$Z6277,25,false)</f>
        <v>https://twitter.com/AfriKenTiger</v>
      </c>
      <c r="D9" s="144" t="str">
        <f>vlookup(A9, 'OG Data Combined'!$A$2:$AQ6277,29,false)</f>
        <v>-</v>
      </c>
      <c r="E9" t="str">
        <f>IFERROR(__xludf.DUMMYFUNCTION("IFERROR(REGEXEXTRACT((vlookup(A9, 'OG Data Combined'!$A$2:$AQ6277,21,false)), ""\((.*?)\)""), """")"),"")</f>
        <v/>
      </c>
      <c r="F9" s="167" t="str">
        <f>IFERROR(__xludf.DUMMYFUNCTION("IFERROR(REGEXEXTRACT(E9, ""\((.*?)\)""), """")"),"")</f>
        <v/>
      </c>
    </row>
    <row r="10">
      <c r="A10" s="143" t="s">
        <v>36381</v>
      </c>
      <c r="B10" s="166" t="str">
        <f>vlookup(A10, 'OG Data Combined'!$A$2:$Z6277,25,false)</f>
        <v>https://twitter.com/kadishafrancois</v>
      </c>
      <c r="D10" s="144" t="str">
        <f>vlookup(A10, 'OG Data Combined'!$A$2:$AQ6277,29,false)</f>
        <v>-</v>
      </c>
      <c r="E10" t="str">
        <f>IFERROR(__xludf.DUMMYFUNCTION("IFERROR(REGEXEXTRACT((vlookup(A10, 'OG Data Combined'!$A$2:$AQ6277,21,false)), ""\((.*?)\)""), """")"),"")</f>
        <v/>
      </c>
      <c r="F10" s="167" t="str">
        <f>IFERROR(__xludf.DUMMYFUNCTION("IFERROR(REGEXEXTRACT(E10, ""\((.*?)\)""), """")"),"")</f>
        <v/>
      </c>
    </row>
    <row r="11">
      <c r="A11" s="143" t="s">
        <v>36382</v>
      </c>
      <c r="B11" s="144" t="str">
        <f>vlookup(A11, 'OG Data Combined'!$A$2:$Z6277,25,false)</f>
        <v>-</v>
      </c>
      <c r="D11" s="144" t="str">
        <f>vlookup(A11, 'OG Data Combined'!$A$2:$AQ6277,29,false)</f>
        <v>-</v>
      </c>
      <c r="E11" t="str">
        <f>IFERROR(__xludf.DUMMYFUNCTION("IFERROR(REGEXEXTRACT((vlookup(A11, 'OG Data Combined'!$A$2:$AQ6277,21,false)), ""\((.*?)\)""), """")"),"")</f>
        <v/>
      </c>
      <c r="F11" s="167" t="str">
        <f>IFERROR(__xludf.DUMMYFUNCTION("IFERROR(REGEXEXTRACT(E11, ""\((.*?)\)""), """")"),"")</f>
        <v/>
      </c>
    </row>
    <row r="12">
      <c r="A12" s="143" t="s">
        <v>36383</v>
      </c>
      <c r="B12" s="144" t="str">
        <f>vlookup(A12, 'OG Data Combined'!$A$2:$Z6277,25,false)</f>
        <v>-</v>
      </c>
      <c r="D12" s="144" t="str">
        <f>vlookup(A12, 'OG Data Combined'!$A$2:$AQ6277,29,false)</f>
        <v>-</v>
      </c>
      <c r="E12" t="str">
        <f>IFERROR(__xludf.DUMMYFUNCTION("IFERROR(REGEXEXTRACT((vlookup(A12, 'OG Data Combined'!$A$2:$AQ6277,21,false)), ""\((.*?)\)""), """")"),"Vertical Jumps")</f>
        <v>Vertical Jumps</v>
      </c>
      <c r="F12" s="167" t="str">
        <f>IFERROR(__xludf.DUMMYFUNCTION("IFERROR(REGEXEXTRACT(E12, ""\((.*?)\)""), """")"),"")</f>
        <v/>
      </c>
    </row>
    <row r="13">
      <c r="A13" s="143" t="s">
        <v>36384</v>
      </c>
      <c r="B13" s="166" t="str">
        <f>vlookup(A13, 'OG Data Combined'!$A$2:$Z6277,25,false)</f>
        <v>https://twitter.com/ebelpatrick</v>
      </c>
      <c r="D13" s="144" t="str">
        <f>vlookup(A13, 'OG Data Combined'!$A$2:$AQ6277,29,false)</f>
        <v>-</v>
      </c>
      <c r="E13" t="str">
        <f>IFERROR(__xludf.DUMMYFUNCTION("IFERROR(REGEXEXTRACT((vlookup(A13, 'OG Data Combined'!$A$2:$AQ6277,21,false)), ""\((.*?)\)""), """")"),"Throws")</f>
        <v>Throws</v>
      </c>
    </row>
    <row r="14">
      <c r="A14" s="143" t="s">
        <v>36385</v>
      </c>
      <c r="B14" s="166" t="str">
        <f>vlookup(A14, 'OG Data Combined'!$A$2:$Z6277,25,false)</f>
        <v>https://twitter.com/coachnicknewman</v>
      </c>
      <c r="D14" s="144" t="str">
        <f>vlookup(A14, 'OG Data Combined'!$A$2:$AQ6277,29,false)</f>
        <v>-</v>
      </c>
      <c r="E14" t="str">
        <f>IFERROR(__xludf.DUMMYFUNCTION("IFERROR(REGEXEXTRACT((vlookup(A14, 'OG Data Combined'!$A$2:$AQ6277,21,false)), ""\((.*?)\)""), """")"),"Sprints, Hurdles")</f>
        <v>Sprints, Hurdles</v>
      </c>
    </row>
    <row r="15">
      <c r="A15" s="143" t="s">
        <v>36386</v>
      </c>
      <c r="B15" s="166" t="str">
        <f>vlookup(A15, 'OG Data Combined'!$A$2:$Z6277,25,false)</f>
        <v>https://twitter.com/aaronkindt47</v>
      </c>
      <c r="D15" s="166" t="str">
        <f>vlookup(A15, 'OG Data Combined'!$A$2:$AQ6277,29,false)</f>
        <v>https://www.instagram.com/aaronkindt/</v>
      </c>
      <c r="E15" t="str">
        <f>IFERROR(__xludf.DUMMYFUNCTION("IFERROR(REGEXEXTRACT((vlookup(A15, 'OG Data Combined'!$A$2:$AQ6277,21,false)), ""\((.*?)\)""), """")"),"Distance")</f>
        <v>Distance</v>
      </c>
    </row>
    <row r="16">
      <c r="A16" s="143" t="s">
        <v>36387</v>
      </c>
      <c r="B16" s="166" t="str">
        <f>vlookup(A16, 'OG Data Combined'!$A$2:$Z6277,25,false)</f>
        <v>https://twitter.com/coachfatimat</v>
      </c>
      <c r="D16" s="144" t="str">
        <f>vlookup(A16, 'OG Data Combined'!$A$2:$AQ6277,29,false)</f>
        <v>-</v>
      </c>
      <c r="E16" t="str">
        <f>IFERROR(__xludf.DUMMYFUNCTION("IFERROR(REGEXEXTRACT((vlookup(A16, 'OG Data Combined'!$A$2:$AQ6277,21,false)), ""\((.*?)\)""), """")"),"")</f>
        <v/>
      </c>
    </row>
    <row r="17">
      <c r="A17" s="143" t="s">
        <v>36388</v>
      </c>
      <c r="B17" s="144" t="str">
        <f>vlookup(A17, 'OG Data Combined'!$A$2:$Z6277,25,false)</f>
        <v>-</v>
      </c>
      <c r="D17" s="144" t="str">
        <f>vlookup(A17, 'OG Data Combined'!$A$2:$AQ6277,29,false)</f>
        <v>-</v>
      </c>
      <c r="E17" t="str">
        <f>IFERROR(__xludf.DUMMYFUNCTION("IFERROR(REGEXEXTRACT((vlookup(A17, 'OG Data Combined'!$A$2:$AQ6277,21,false)), ""\((.*?)\)""), """")"),"")</f>
        <v/>
      </c>
    </row>
    <row r="18">
      <c r="A18" s="143" t="s">
        <v>36389</v>
      </c>
      <c r="B18" s="144" t="str">
        <f>vlookup(A18, 'OG Data Combined'!$A$2:$Z6277,25,false)</f>
        <v/>
      </c>
      <c r="D18" s="144" t="str">
        <f>vlookup(A18, 'OG Data Combined'!$A$2:$AQ6277,29,false)</f>
        <v/>
      </c>
      <c r="E18" t="str">
        <f>IFERROR(__xludf.DUMMYFUNCTION("IFERROR(REGEXEXTRACT((vlookup(A18, 'OG Data Combined'!$A$2:$AQ6277,21,false)), ""\((.*?)\)""), """")"),"Distance")</f>
        <v>Distance</v>
      </c>
    </row>
    <row r="19">
      <c r="A19" s="143" t="s">
        <v>36390</v>
      </c>
      <c r="B19" s="144" t="str">
        <f>vlookup(A19, 'OG Data Combined'!$A$2:$Z6277,25,false)</f>
        <v/>
      </c>
      <c r="D19" s="144" t="str">
        <f>vlookup(A19, 'OG Data Combined'!$A$2:$AQ6277,29,false)</f>
        <v/>
      </c>
      <c r="E19" t="str">
        <f>IFERROR(__xludf.DUMMYFUNCTION("IFERROR(REGEXEXTRACT((vlookup(A19, 'OG Data Combined'!$A$2:$AQ6277,21,false)), ""\((.*?)\)""), """")"),"Distance")</f>
        <v>Distance</v>
      </c>
    </row>
    <row r="20">
      <c r="A20" s="143" t="s">
        <v>36391</v>
      </c>
      <c r="B20" s="166" t="str">
        <f>vlookup(A20, 'OG Data Combined'!$A$2:$Z6277,25,false)</f>
        <v>https://twitter.com/samfordtrakteam</v>
      </c>
      <c r="D20" s="144" t="str">
        <f>vlookup(A20, 'OG Data Combined'!$A$2:$AQ6277,29,false)</f>
        <v>-</v>
      </c>
      <c r="E20" t="str">
        <f>IFERROR(__xludf.DUMMYFUNCTION("IFERROR(REGEXEXTRACT((vlookup(A20, 'OG Data Combined'!$A$2:$AQ6277,21,false)), ""\((.*?)\)""), """")"),"")</f>
        <v/>
      </c>
    </row>
    <row r="21">
      <c r="A21" s="143" t="s">
        <v>36392</v>
      </c>
      <c r="B21" s="166" t="str">
        <f>vlookup(A21, 'OG Data Combined'!$A$2:$Z6277,25,false)</f>
        <v>https://x.com/hannahdaffin</v>
      </c>
      <c r="D21" s="166" t="str">
        <f>vlookup(A21, 'OG Data Combined'!$A$2:$AQ6277,29,false)</f>
        <v>https://www.instagram.com/hannahdaffin/</v>
      </c>
      <c r="E21" t="str">
        <f>IFERROR(__xludf.DUMMYFUNCTION("IFERROR(REGEXEXTRACT((vlookup(A21, 'OG Data Combined'!$A$2:$AQ6277,21,false)), ""\((.*?)\)""), """")"),"Throws")</f>
        <v>Throws</v>
      </c>
    </row>
    <row r="22">
      <c r="A22" s="143" t="s">
        <v>36393</v>
      </c>
      <c r="B22" s="166" t="str">
        <f>vlookup(A22, 'OG Data Combined'!$A$2:$Z6277,25,false)</f>
        <v>https://x.com/_tmpolevaulter_</v>
      </c>
      <c r="D22" s="166" t="str">
        <f>vlookup(A22, 'OG Data Combined'!$A$2:$AQ6277,29,false)</f>
        <v>https://www.instagram.com/brittbishoppv/</v>
      </c>
      <c r="E22" t="str">
        <f>IFERROR(__xludf.DUMMYFUNCTION("IFERROR(REGEXEXTRACT((vlookup(A22, 'OG Data Combined'!$A$2:$AQ6277,21,false)), ""\((.*?)\)""), """")"),"Pole Vault")</f>
        <v>Pole Vault</v>
      </c>
    </row>
    <row r="23">
      <c r="A23" s="143" t="s">
        <v>36394</v>
      </c>
      <c r="B23" s="166" t="str">
        <f>vlookup(A23, 'OG Data Combined'!$A$2:$Z6277,25,false)</f>
        <v>https://twitter.com/BobColl97962812</v>
      </c>
      <c r="D23" s="144" t="str">
        <f>vlookup(A23, 'OG Data Combined'!$A$2:$AQ6277,29,false)</f>
        <v>-</v>
      </c>
      <c r="E23" t="str">
        <f>IFERROR(__xludf.DUMMYFUNCTION("IFERROR(REGEXEXTRACT((vlookup(A23, 'OG Data Combined'!$A$2:$AQ6277,21,false)), ""\((.*?)\)""), """")"),"Distance")</f>
        <v>Distance</v>
      </c>
    </row>
    <row r="24">
      <c r="A24" s="143" t="s">
        <v>36395</v>
      </c>
      <c r="B24" s="166" t="str">
        <f>vlookup(A24, 'OG Data Combined'!$A$2:$Z6277,25,false)</f>
        <v>https://x.com/emilyde011</v>
      </c>
      <c r="D24" s="166" t="str">
        <f>vlookup(A24, 'OG Data Combined'!$A$2:$AQ6277,29,false)</f>
        <v>https://www.instagram.com/empenberthy17/</v>
      </c>
      <c r="E24" t="str">
        <f>IFERROR(__xludf.DUMMYFUNCTION("IFERROR(REGEXEXTRACT((vlookup(A24, 'OG Data Combined'!$A$2:$AQ6277,21,false)), ""\((.*?)\)""), """")"),"Distance")</f>
        <v>Distance</v>
      </c>
    </row>
    <row r="25">
      <c r="A25" s="143" t="s">
        <v>36396</v>
      </c>
      <c r="B25" s="166" t="str">
        <f>vlookup(A25, 'OG Data Combined'!$A$2:$Z6277,25,false)</f>
        <v>https://x.com/wespenberthy</v>
      </c>
      <c r="D25" s="166" t="str">
        <f>vlookup(A25, 'OG Data Combined'!$A$2:$AQ6277,29,false)</f>
        <v>https://www.instagram.com/coachpenberthy/</v>
      </c>
      <c r="E25" t="str">
        <f>IFERROR(__xludf.DUMMYFUNCTION("IFERROR(REGEXEXTRACT((vlookup(A25, 'OG Data Combined'!$A$2:$AQ6277,21,false)), ""\((.*?)\)""), """")"),"Distance")</f>
        <v>Distance</v>
      </c>
    </row>
    <row r="26">
      <c r="A26" s="143" t="s">
        <v>36397</v>
      </c>
      <c r="B26" s="144" t="str">
        <f>vlookup(A26, 'OG Data Combined'!$A$2:$Z6277,25,false)</f>
        <v>-</v>
      </c>
      <c r="D26" s="144" t="str">
        <f>vlookup(A26, 'OG Data Combined'!$A$2:$AQ6277,29,false)</f>
        <v>-</v>
      </c>
      <c r="E26" t="str">
        <f>IFERROR(__xludf.DUMMYFUNCTION("IFERROR(REGEXEXTRACT((vlookup(A26, 'OG Data Combined'!$A$2:$AQ6277,21,false)), ""\((.*?)\)""), """")"),"Distance")</f>
        <v>Distance</v>
      </c>
    </row>
    <row r="27">
      <c r="A27" s="143" t="s">
        <v>36398</v>
      </c>
      <c r="B27" s="166" t="str">
        <f>vlookup(A27, 'OG Data Combined'!$A$2:$Z6277,25,false)</f>
        <v>https://twitter.com/TomEsslinger1</v>
      </c>
      <c r="D27" s="166" t="str">
        <f>vlookup(A27, 'OG Data Combined'!$A$2:$AQ6277,29,false)</f>
        <v>https://www.instagram.com/tom_esslinger/</v>
      </c>
      <c r="E27" t="str">
        <f>IFERROR(__xludf.DUMMYFUNCTION("IFERROR(REGEXEXTRACT((vlookup(A27, 'OG Data Combined'!$A$2:$AQ6277,21,false)), ""\((.*?)\)""), """")"),"")</f>
        <v/>
      </c>
    </row>
    <row r="28">
      <c r="A28" s="143" t="s">
        <v>42185</v>
      </c>
      <c r="B28" s="166" t="str">
        <f>vlookup(A28, 'OG Data Combined'!$A$2:$Z6277,25,false)</f>
        <v>https://x.com/titusm145</v>
      </c>
      <c r="D28" s="166" t="str">
        <f>vlookup(A28, 'OG Data Combined'!$A$2:$AQ6277,29,false)</f>
        <v>https://www.instagram.com/titusm145/</v>
      </c>
      <c r="E28" t="str">
        <f>IFERROR(__xludf.DUMMYFUNCTION("IFERROR(REGEXEXTRACT((vlookup(A28, 'OG Data Combined'!$A$2:$AQ6277,21,false)), ""\((.*?)\)""), """")"),"")</f>
        <v/>
      </c>
    </row>
    <row r="29">
      <c r="A29" s="143" t="s">
        <v>42186</v>
      </c>
      <c r="B29" s="144" t="str">
        <f>vlookup(A29, 'OG Data Combined'!$A$2:$Z6277,25,false)</f>
        <v>-</v>
      </c>
      <c r="D29" s="144" t="str">
        <f>vlookup(A29, 'OG Data Combined'!$A$2:$AQ6277,29,false)</f>
        <v>-</v>
      </c>
      <c r="E29" t="str">
        <f>IFERROR(__xludf.DUMMYFUNCTION("IFERROR(REGEXEXTRACT((vlookup(A29, 'OG Data Combined'!$A$2:$AQ6277,21,false)), ""\((.*?)\)""), """")"),"")</f>
        <v/>
      </c>
    </row>
    <row r="30">
      <c r="A30" s="143" t="s">
        <v>36399</v>
      </c>
      <c r="B30" s="144" t="str">
        <f>vlookup(A30, 'OG Data Combined'!$A$2:$Z6277,25,false)</f>
        <v>-</v>
      </c>
      <c r="D30" s="144" t="str">
        <f>vlookup(A30, 'OG Data Combined'!$A$2:$AQ6277,29,false)</f>
        <v>-</v>
      </c>
      <c r="E30" t="str">
        <f>IFERROR(__xludf.DUMMYFUNCTION("IFERROR(REGEXEXTRACT((vlookup(A30, 'OG Data Combined'!$A$2:$AQ6277,21,false)), ""\((.*?)\)""), """")"),"Sprints")</f>
        <v>Sprints</v>
      </c>
    </row>
    <row r="31">
      <c r="A31" s="143" t="s">
        <v>36400</v>
      </c>
      <c r="B31" s="144" t="str">
        <f>vlookup(A31, 'OG Data Combined'!$A$2:$Z6277,25,false)</f>
        <v>-</v>
      </c>
      <c r="D31" s="144" t="str">
        <f>vlookup(A31, 'OG Data Combined'!$A$2:$AQ6277,29,false)</f>
        <v>-</v>
      </c>
      <c r="E31" t="str">
        <f>IFERROR(__xludf.DUMMYFUNCTION("IFERROR(REGEXEXTRACT((vlookup(A31, 'OG Data Combined'!$A$2:$AQ6277,21,false)), ""\((.*?)\)""), """")"),"Hurdles, Jumps, Multi-events")</f>
        <v>Hurdles, Jumps, Multi-events</v>
      </c>
    </row>
    <row r="32">
      <c r="A32" s="143" t="s">
        <v>36401</v>
      </c>
      <c r="B32" s="166" t="str">
        <f>vlookup(A32, 'OG Data Combined'!$A$2:$Z6277,25,false)</f>
        <v>https://twitter.com/coachdavis1030</v>
      </c>
      <c r="D32" s="144" t="str">
        <f>vlookup(A32, 'OG Data Combined'!$A$2:$AQ6277,29,false)</f>
        <v>-</v>
      </c>
      <c r="E32" t="str">
        <f>IFERROR(__xludf.DUMMYFUNCTION("IFERROR(REGEXEXTRACT((vlookup(A32, 'OG Data Combined'!$A$2:$AQ6277,21,false)), ""\((.*?)\)""), """")"),"")</f>
        <v/>
      </c>
    </row>
    <row r="33">
      <c r="A33" s="143" t="s">
        <v>36402</v>
      </c>
      <c r="B33" s="166" t="str">
        <f>vlookup(A33, 'OG Data Combined'!$A$2:$Z6277,25,false)</f>
        <v>https://twitter.com/msc1029</v>
      </c>
      <c r="D33" s="166" t="str">
        <f>vlookup(A33, 'OG Data Combined'!$A$2:$AQ6277,29,false)</f>
        <v>https://www.instagram.com/pirateturtle/</v>
      </c>
      <c r="E33" t="str">
        <f>IFERROR(__xludf.DUMMYFUNCTION("IFERROR(REGEXEXTRACT((vlookup(A33, 'OG Data Combined'!$A$2:$AQ6277,21,false)), ""\((.*?)\)""), """")"),"Throws")</f>
        <v>Throws</v>
      </c>
    </row>
    <row r="34">
      <c r="A34" s="143" t="s">
        <v>36403</v>
      </c>
      <c r="B34" s="166" t="str">
        <f>vlookup(A34, 'OG Data Combined'!$A$2:$Z6277,25,false)</f>
        <v>https://twitter.com/coachrileysch_</v>
      </c>
      <c r="D34" s="144" t="str">
        <f>vlookup(A34, 'OG Data Combined'!$A$2:$AQ6277,29,false)</f>
        <v>-</v>
      </c>
      <c r="E34" t="str">
        <f>IFERROR(__xludf.DUMMYFUNCTION("IFERROR(REGEXEXTRACT((vlookup(A34, 'OG Data Combined'!$A$2:$AQ6277,21,false)), ""\((.*?)\)""), """")"),"Hurdles, Jumps, Multi-events")</f>
        <v>Hurdles, Jumps, Multi-events</v>
      </c>
    </row>
    <row r="35">
      <c r="A35" s="143" t="s">
        <v>36404</v>
      </c>
      <c r="B35" s="166" t="str">
        <f>vlookup(A35, 'OG Data Combined'!$A$2:$Z6277,25,false)</f>
        <v>https://twitter.com/halfmyle</v>
      </c>
      <c r="D35" s="144" t="str">
        <f>vlookup(A35, 'OG Data Combined'!$A$2:$AQ6277,29,false)</f>
        <v>-</v>
      </c>
      <c r="E35" t="str">
        <f>IFERROR(__xludf.DUMMYFUNCTION("IFERROR(REGEXEXTRACT((vlookup(A35, 'OG Data Combined'!$A$2:$AQ6277,21,false)), ""\((.*?)\)""), """")"),"Distance")</f>
        <v>Distance</v>
      </c>
    </row>
    <row r="36">
      <c r="A36" s="143" t="s">
        <v>36405</v>
      </c>
      <c r="B36" s="166" t="str">
        <f>vlookup(A36, 'OG Data Combined'!$A$2:$Z6277,25,false)</f>
        <v>https://twitter.com/coachwaters</v>
      </c>
      <c r="D36" s="144" t="str">
        <f>vlookup(A36, 'OG Data Combined'!$A$2:$AQ6277,29,false)</f>
        <v>-</v>
      </c>
      <c r="E36" t="str">
        <f>IFERROR(__xludf.DUMMYFUNCTION("IFERROR(REGEXEXTRACT((vlookup(A36, 'OG Data Combined'!$A$2:$AQ6277,21,false)), ""\((.*?)\)""), """")"),"")</f>
        <v/>
      </c>
    </row>
    <row r="37">
      <c r="A37" s="143" t="s">
        <v>36406</v>
      </c>
      <c r="B37" s="144" t="str">
        <f>vlookup(A37, 'OG Data Combined'!$A$2:$Z6277,25,false)</f>
        <v>-</v>
      </c>
      <c r="D37" s="166" t="str">
        <f>vlookup(A37, 'OG Data Combined'!$A$2:$AQ6277,29,false)</f>
        <v>https://www.instagram.com/jeanee_r/</v>
      </c>
      <c r="E37" t="str">
        <f>IFERROR(__xludf.DUMMYFUNCTION("IFERROR(REGEXEXTRACT((vlookup(A37, 'OG Data Combined'!$A$2:$AQ6277,21,false)), ""\((.*?)\)""), """")"),"")</f>
        <v/>
      </c>
    </row>
    <row r="38">
      <c r="A38" s="143" t="s">
        <v>36407</v>
      </c>
      <c r="B38" s="144" t="str">
        <f>vlookup(A38, 'OG Data Combined'!$A$2:$Z6277,25,false)</f>
        <v>-</v>
      </c>
      <c r="D38" s="144" t="str">
        <f>vlookup(A38, 'OG Data Combined'!$A$2:$AQ6277,29,false)</f>
        <v>-</v>
      </c>
      <c r="E38" t="str">
        <f>IFERROR(__xludf.DUMMYFUNCTION("IFERROR(REGEXEXTRACT((vlookup(A38, 'OG Data Combined'!$A$2:$AQ6277,21,false)), ""\((.*?)\)""), """")"),"Throws")</f>
        <v>Throws</v>
      </c>
    </row>
    <row r="39">
      <c r="A39" s="143" t="s">
        <v>36408</v>
      </c>
      <c r="B39" s="166" t="str">
        <f>vlookup(A39, 'OG Data Combined'!$A$2:$Z6277,25,false)</f>
        <v>https://twitter.com/bamacoachwiley</v>
      </c>
      <c r="D39" s="144" t="str">
        <f>vlookup(A39, 'OG Data Combined'!$A$2:$AQ6277,29,false)</f>
        <v>-</v>
      </c>
      <c r="E39" t="str">
        <f>IFERROR(__xludf.DUMMYFUNCTION("IFERROR(REGEXEXTRACT((vlookup(A39, 'OG Data Combined'!$A$2:$AQ6277,21,false)), ""\((.*?)\)""), """")"),"Sprints, Hurdles")</f>
        <v>Sprints, Hurdles</v>
      </c>
    </row>
    <row r="40">
      <c r="A40" s="143" t="s">
        <v>36409</v>
      </c>
      <c r="B40" s="144" t="str">
        <f>vlookup(A40, 'OG Data Combined'!$A$2:$Z6277,25,false)</f>
        <v>-</v>
      </c>
      <c r="D40" s="166" t="str">
        <f>vlookup(A40, 'OG Data Combined'!$A$2:$AQ6277,29,false)</f>
        <v>https://www.instagram.com/timothy_duckworth/</v>
      </c>
      <c r="E40" t="str">
        <f>IFERROR(__xludf.DUMMYFUNCTION("IFERROR(REGEXEXTRACT((vlookup(A40, 'OG Data Combined'!$A$2:$AQ6277,21,false)), ""\((.*?)\)""), """")"),"Pole Vault, Multi-Events")</f>
        <v>Pole Vault, Multi-Events</v>
      </c>
    </row>
    <row r="41">
      <c r="A41" s="143" t="s">
        <v>36410</v>
      </c>
      <c r="B41" s="166" t="str">
        <f>vlookup(A41, 'OG Data Combined'!$A$2:$Z6277,25,false)</f>
        <v>https://twitter.com/pate28</v>
      </c>
      <c r="D41" s="144" t="str">
        <f>vlookup(A41, 'OG Data Combined'!$A$2:$AQ6277,29,false)</f>
        <v>-</v>
      </c>
      <c r="E41" t="str">
        <f>IFERROR(__xludf.DUMMYFUNCTION("IFERROR(REGEXEXTRACT((vlookup(A41, 'OG Data Combined'!$A$2:$AQ6277,21,false)), ""\((.*?)\)""), """")"),"Jumps")</f>
        <v>Jumps</v>
      </c>
    </row>
    <row r="42">
      <c r="A42" s="143" t="s">
        <v>36411</v>
      </c>
      <c r="B42" s="144" t="str">
        <f>vlookup(A42, 'OG Data Combined'!$A$2:$Z6277,25,false)</f>
        <v>-</v>
      </c>
      <c r="D42" s="144" t="str">
        <f>vlookup(A42, 'OG Data Combined'!$A$2:$AQ6277,29,false)</f>
        <v>-</v>
      </c>
      <c r="E42" t="str">
        <f>IFERROR(__xludf.DUMMYFUNCTION("IFERROR(REGEXEXTRACT((vlookup(A42, 'OG Data Combined'!$A$2:$AQ6277,21,false)), ""\((.*?)\)""), """")"),"Distance")</f>
        <v>Distance</v>
      </c>
    </row>
    <row r="43">
      <c r="A43" s="143" t="s">
        <v>42187</v>
      </c>
      <c r="B43" s="166" t="str">
        <f>vlookup(A43, 'OG Data Combined'!$A$2:$Z6277,25,false)</f>
        <v>https://twitter.com/ifeargodnotthem</v>
      </c>
      <c r="D43" s="166" t="str">
        <f>vlookup(A43, 'OG Data Combined'!$A$2:$AQ6277,29,false)</f>
        <v>https://www.instagram.com/dadetj/</v>
      </c>
      <c r="E43" t="str">
        <f>IFERROR(__xludf.DUMMYFUNCTION("IFERROR(REGEXEXTRACT((vlookup(A43, 'OG Data Combined'!$A$2:$AQ6277,21,false)), ""\((.*?)\)""), """")"),"")</f>
        <v/>
      </c>
    </row>
    <row r="44">
      <c r="A44" s="143" t="s">
        <v>42188</v>
      </c>
      <c r="B44" s="144" t="str">
        <f>vlookup(A44, 'OG Data Combined'!$A$2:$Z6277,25,false)</f>
        <v>-</v>
      </c>
      <c r="D44" s="166" t="str">
        <f>vlookup(A44, 'OG Data Combined'!$A$2:$AQ6277,29,false)</f>
        <v>https://www.instagram.com/jordan__pingel/</v>
      </c>
      <c r="E44" t="str">
        <f>IFERROR(__xludf.DUMMYFUNCTION("IFERROR(REGEXEXTRACT((vlookup(A44, 'OG Data Combined'!$A$2:$AQ6277,21,false)), ""\((.*?)\)""), """")"),"")</f>
        <v/>
      </c>
    </row>
    <row r="45">
      <c r="A45" s="143" t="s">
        <v>36412</v>
      </c>
      <c r="B45" s="144" t="str">
        <f>vlookup(A45, 'OG Data Combined'!$A$2:$Z6277,25,false)</f>
        <v>-</v>
      </c>
      <c r="D45" s="144" t="str">
        <f>vlookup(A45, 'OG Data Combined'!$A$2:$AQ6277,29,false)</f>
        <v>-</v>
      </c>
      <c r="E45" t="str">
        <f>IFERROR(__xludf.DUMMYFUNCTION("IFERROR(REGEXEXTRACT((vlookup(A45, 'OG Data Combined'!$A$2:$AQ6277,21,false)), ""\((.*?)\)""), """")"),"")</f>
        <v/>
      </c>
    </row>
    <row r="46">
      <c r="A46" s="143" t="s">
        <v>36413</v>
      </c>
      <c r="B46" s="144" t="str">
        <f>vlookup(A46, 'OG Data Combined'!$A$2:$Z6277,25,false)</f>
        <v>-</v>
      </c>
      <c r="D46" s="144" t="str">
        <f>vlookup(A46, 'OG Data Combined'!$A$2:$AQ6277,29,false)</f>
        <v>-</v>
      </c>
      <c r="E46" t="str">
        <f>IFERROR(__xludf.DUMMYFUNCTION("IFERROR(REGEXEXTRACT((vlookup(A46, 'OG Data Combined'!$A$2:$AQ6277,21,false)), ""\((.*?)\)""), """")"),"Throws")</f>
        <v>Throws</v>
      </c>
    </row>
    <row r="47">
      <c r="A47" s="143" t="s">
        <v>36414</v>
      </c>
      <c r="B47" s="166" t="str">
        <f>vlookup(A47, 'OG Data Combined'!$A$2:$Z6277,25,false)</f>
        <v>https://twitter.com/senseirea</v>
      </c>
      <c r="D47" s="144" t="str">
        <f>vlookup(A47, 'OG Data Combined'!$A$2:$AQ6277,29,false)</f>
        <v>-</v>
      </c>
      <c r="E47" t="str">
        <f>IFERROR(__xludf.DUMMYFUNCTION("IFERROR(REGEXEXTRACT((vlookup(A47, 'OG Data Combined'!$A$2:$AQ6277,21,false)), ""\((.*?)\)""), """")"),"Sprints, Hurdles, Horizontal Jumps")</f>
        <v>Sprints, Hurdles, Horizontal Jumps</v>
      </c>
    </row>
    <row r="48">
      <c r="A48" s="143" t="s">
        <v>36415</v>
      </c>
      <c r="B48" s="144" t="str">
        <f>vlookup(A48, 'OG Data Combined'!$A$2:$Z6277,25,false)</f>
        <v>-</v>
      </c>
      <c r="D48" s="144" t="str">
        <f>vlookup(A48, 'OG Data Combined'!$A$2:$AQ6277,29,false)</f>
        <v>-</v>
      </c>
      <c r="E48" t="str">
        <f>IFERROR(__xludf.DUMMYFUNCTION("IFERROR(REGEXEXTRACT((vlookup(A48, 'OG Data Combined'!$A$2:$AQ6277,21,false)), ""\((.*?)\)""), """")"),"")</f>
        <v/>
      </c>
    </row>
    <row r="49">
      <c r="A49" s="143" t="s">
        <v>36416</v>
      </c>
      <c r="B49" s="144" t="str">
        <f>vlookup(A49, 'OG Data Combined'!$A$2:$Z6277,25,false)</f>
        <v>-</v>
      </c>
      <c r="D49" s="144" t="str">
        <f>vlookup(A49, 'OG Data Combined'!$A$2:$AQ6277,29,false)</f>
        <v>-</v>
      </c>
      <c r="E49" t="str">
        <f>IFERROR(__xludf.DUMMYFUNCTION("IFERROR(REGEXEXTRACT((vlookup(A49, 'OG Data Combined'!$A$2:$AQ6277,21,false)), ""\((.*?)\)""), """")"),"Multi-events, Vertical Jumps")</f>
        <v>Multi-events, Vertical Jumps</v>
      </c>
    </row>
    <row r="50">
      <c r="A50" s="143" t="s">
        <v>36417</v>
      </c>
      <c r="B50" s="144" t="str">
        <f>vlookup(A50, 'OG Data Combined'!$A$2:$Z6277,25,false)</f>
        <v>-</v>
      </c>
      <c r="D50" s="166" t="str">
        <f>vlookup(A50, 'OG Data Combined'!$A$2:$AQ6277,29,false)</f>
        <v>https://www.instagram.com/hannamvaikla/</v>
      </c>
      <c r="E50" t="str">
        <f>IFERROR(__xludf.DUMMYFUNCTION("IFERROR(REGEXEXTRACT((vlookup(A50, 'OG Data Combined'!$A$2:$AQ6277,21,false)), ""\((.*?)\)""), """")"),"Javelin, Multi-events")</f>
        <v>Javelin, Multi-events</v>
      </c>
    </row>
    <row r="51">
      <c r="A51" s="143" t="s">
        <v>36418</v>
      </c>
      <c r="B51" s="144" t="str">
        <f>vlookup(A51, 'OG Data Combined'!$A$2:$Z6277,25,false)</f>
        <v>-</v>
      </c>
      <c r="D51" s="144" t="str">
        <f>vlookup(A51, 'OG Data Combined'!$A$2:$AQ6277,29,false)</f>
        <v>-</v>
      </c>
      <c r="E51" t="str">
        <f>IFERROR(__xludf.DUMMYFUNCTION("IFERROR(REGEXEXTRACT((vlookup(A51, 'OG Data Combined'!$A$2:$AQ6277,21,false)), ""\((.*?)\)""), """")"),"Distance")</f>
        <v>Distance</v>
      </c>
    </row>
    <row r="52">
      <c r="A52" s="143" t="s">
        <v>36419</v>
      </c>
      <c r="B52" s="144" t="str">
        <f>vlookup(A52, 'OG Data Combined'!$A$2:$Z6277,25,false)</f>
        <v>-</v>
      </c>
      <c r="D52" s="144" t="str">
        <f>vlookup(A52, 'OG Data Combined'!$A$2:$AQ6277,29,false)</f>
        <v>-</v>
      </c>
      <c r="E52" t="str">
        <f>IFERROR(__xludf.DUMMYFUNCTION("IFERROR(REGEXEXTRACT((vlookup(A52, 'OG Data Combined'!$A$2:$AQ6277,21,false)), ""\((.*?)\)""), """")"),"Pole Vault")</f>
        <v>Pole Vault</v>
      </c>
    </row>
    <row r="53">
      <c r="A53" s="143" t="s">
        <v>36420</v>
      </c>
      <c r="B53" s="144" t="str">
        <f>vlookup(A53, 'OG Data Combined'!$A$2:$Z6277,25,false)</f>
        <v>-</v>
      </c>
      <c r="D53" s="144" t="str">
        <f>vlookup(A53, 'OG Data Combined'!$A$2:$AQ6277,29,false)</f>
        <v>-</v>
      </c>
      <c r="E53" t="str">
        <f>IFERROR(__xludf.DUMMYFUNCTION("IFERROR(REGEXEXTRACT((vlookup(A53, 'OG Data Combined'!$A$2:$AQ6277,21,false)), ""\((.*?)\)""), """")"),"Distance")</f>
        <v>Distance</v>
      </c>
    </row>
    <row r="54">
      <c r="A54" s="143" t="s">
        <v>36421</v>
      </c>
      <c r="B54" s="166" t="str">
        <f>vlookup(A54, 'OG Data Combined'!$A$2:$Z6277,25,false)</f>
        <v>https://twitter.com/dion_coach</v>
      </c>
      <c r="D54" s="144" t="str">
        <f>vlookup(A54, 'OG Data Combined'!$A$2:$AQ6277,29,false)</f>
        <v>-</v>
      </c>
      <c r="E54" t="str">
        <f>IFERROR(__xludf.DUMMYFUNCTION("IFERROR(REGEXEXTRACT((vlookup(A54, 'OG Data Combined'!$A$2:$AQ6277,21,false)), ""\((.*?)\)""), """")"),"")</f>
        <v/>
      </c>
    </row>
    <row r="55">
      <c r="A55" s="143" t="s">
        <v>36422</v>
      </c>
      <c r="B55" s="144" t="str">
        <f>vlookup(A55, 'OG Data Combined'!$A$2:$Z6277,25,false)</f>
        <v/>
      </c>
      <c r="D55" s="144" t="str">
        <f>vlookup(A55, 'OG Data Combined'!$A$2:$AQ6277,29,false)</f>
        <v/>
      </c>
      <c r="E55" t="str">
        <f>IFERROR(__xludf.DUMMYFUNCTION("IFERROR(REGEXEXTRACT((vlookup(A55, 'OG Data Combined'!$A$2:$AQ6277,21,false)), ""\((.*?)\)""), """")"),"")</f>
        <v/>
      </c>
    </row>
    <row r="56">
      <c r="A56" s="143" t="s">
        <v>36423</v>
      </c>
      <c r="B56" s="166" t="str">
        <f>vlookup(A56, 'OG Data Combined'!$A$2:$Z6277,25,false)</f>
        <v>https://twitter.com/coachshan_hatch</v>
      </c>
      <c r="D56" s="166" t="str">
        <f>vlookup(A56, 'OG Data Combined'!$A$2:$AQ6277,29,false)</f>
        <v>https://www.instagram.com/coachshan_hatchett/</v>
      </c>
      <c r="E56" t="str">
        <f>IFERROR(__xludf.DUMMYFUNCTION("IFERROR(REGEXEXTRACT((vlookup(A56, 'OG Data Combined'!$A$2:$AQ6277,21,false)), ""\((.*?)\)""), """")"),"Sprints, Hurdles, Relays")</f>
        <v>Sprints, Hurdles, Relays</v>
      </c>
    </row>
    <row r="57">
      <c r="A57" s="143" t="s">
        <v>36424</v>
      </c>
      <c r="B57" s="166" t="str">
        <f>vlookup(A57, 'OG Data Combined'!$A$2:$Z6277,25,false)</f>
        <v>https://twitter.com/godfreyryun</v>
      </c>
      <c r="D57" s="144" t="str">
        <f>vlookup(A57, 'OG Data Combined'!$A$2:$AQ6277,29,false)</f>
        <v>-</v>
      </c>
      <c r="E57" t="str">
        <f>IFERROR(__xludf.DUMMYFUNCTION("IFERROR(REGEXEXTRACT((vlookup(A57, 'OG Data Combined'!$A$2:$AQ6277,21,false)), ""\((.*?)\)""), """")"),"Jumps")</f>
        <v>Jumps</v>
      </c>
    </row>
    <row r="58">
      <c r="A58" s="143" t="s">
        <v>36425</v>
      </c>
      <c r="B58" s="144" t="str">
        <f>vlookup(A58, 'OG Data Combined'!$A$2:$Z6277,25,false)</f>
        <v/>
      </c>
      <c r="D58" s="144" t="str">
        <f>vlookup(A58, 'OG Data Combined'!$A$2:$AQ6277,29,false)</f>
        <v/>
      </c>
      <c r="E58" t="str">
        <f>IFERROR(__xludf.DUMMYFUNCTION("IFERROR(REGEXEXTRACT((vlookup(A58, 'OG Data Combined'!$A$2:$AQ6277,21,false)), ""\((.*?)\)""), """")"),"Distance")</f>
        <v>Distance</v>
      </c>
    </row>
    <row r="59">
      <c r="A59" s="143" t="s">
        <v>36426</v>
      </c>
      <c r="B59" s="144" t="str">
        <f>vlookup(A59, 'OG Data Combined'!$A$2:$Z6277,25,false)</f>
        <v>-</v>
      </c>
      <c r="D59" s="166" t="str">
        <f>vlookup(A59, 'OG Data Combined'!$A$2:$AQ6277,29,false)</f>
        <v>https://www.instagram.com/tay_monae/</v>
      </c>
      <c r="E59" t="str">
        <f>IFERROR(__xludf.DUMMYFUNCTION("IFERROR(REGEXEXTRACT((vlookup(A59, 'OG Data Combined'!$A$2:$AQ6277,21,false)), ""\((.*?)\)""), """")"),"")</f>
        <v/>
      </c>
    </row>
    <row r="60">
      <c r="A60" s="143" t="s">
        <v>42189</v>
      </c>
      <c r="B60" s="166" t="str">
        <f>vlookup(A60, 'OG Data Combined'!$A$2:$Z6277,25,false)</f>
        <v>https://twitter.com/ryanwhitingusa</v>
      </c>
      <c r="D60" s="166" t="str">
        <f>vlookup(A60, 'OG Data Combined'!$A$2:$AQ6277,29,false)</f>
        <v>https://www.instagram.com/ryanwhitingusa/</v>
      </c>
      <c r="E60" t="str">
        <f>IFERROR(__xludf.DUMMYFUNCTION("IFERROR(REGEXEXTRACT((vlookup(A60, 'OG Data Combined'!$A$2:$AQ6277,21,false)), ""\((.*?)\)""), """")"),"")</f>
        <v/>
      </c>
    </row>
    <row r="61">
      <c r="A61" s="143" t="s">
        <v>36427</v>
      </c>
      <c r="B61" s="144" t="str">
        <f>vlookup(A61, 'OG Data Combined'!$A$2:$Z6277,25,false)</f>
        <v>-</v>
      </c>
      <c r="D61" s="144" t="str">
        <f>vlookup(A61, 'OG Data Combined'!$A$2:$AQ6277,29,false)</f>
        <v>-</v>
      </c>
      <c r="E61" t="str">
        <f>IFERROR(__xludf.DUMMYFUNCTION("IFERROR(REGEXEXTRACT((vlookup(A61, 'OG Data Combined'!$A$2:$AQ6277,21,false)), ""\((.*?)\)""), """")"),"")</f>
        <v/>
      </c>
    </row>
    <row r="62">
      <c r="A62" s="143" t="s">
        <v>36428</v>
      </c>
      <c r="B62" s="166" t="str">
        <f>vlookup(A62, 'OG Data Combined'!$A$2:$Z6277,25,false)</f>
        <v>https://twitter.com/flashflood32</v>
      </c>
      <c r="D62" s="166" t="str">
        <f>vlookup(A62, 'OG Data Combined'!$A$2:$AQ6277,29,false)</f>
        <v>https://www.instagram.com/flashflood32/</v>
      </c>
      <c r="E62" t="str">
        <f>IFERROR(__xludf.DUMMYFUNCTION("IFERROR(REGEXEXTRACT((vlookup(A62, 'OG Data Combined'!$A$2:$AQ6277,21,false)), ""\((.*?)\)""), """")"),"")</f>
        <v/>
      </c>
    </row>
    <row r="63">
      <c r="A63" s="143" t="s">
        <v>36429</v>
      </c>
      <c r="B63" s="144" t="str">
        <f>vlookup(A63, 'OG Data Combined'!$A$2:$Z6277,25,false)</f>
        <v/>
      </c>
      <c r="D63" s="144" t="str">
        <f>vlookup(A63, 'OG Data Combined'!$A$2:$AQ6277,29,false)</f>
        <v/>
      </c>
      <c r="E63" t="str">
        <f>IFERROR(__xludf.DUMMYFUNCTION("IFERROR(REGEXEXTRACT((vlookup(A63, 'OG Data Combined'!$A$2:$AQ6277,21,false)), ""\((.*?)\)""), """")"),"")</f>
        <v/>
      </c>
    </row>
    <row r="64">
      <c r="A64" s="143" t="s">
        <v>36430</v>
      </c>
      <c r="B64" s="166" t="str">
        <f>vlookup(A64, 'OG Data Combined'!$A$2:$Z6277,25,false)</f>
        <v>https://twitter.com/shalayla</v>
      </c>
      <c r="D64" s="166" t="str">
        <f>vlookup(A64, 'OG Data Combined'!$A$2:$AQ6277,29,false)</f>
        <v>https://www.instagram.com/sha_lay_la/</v>
      </c>
      <c r="E64" t="str">
        <f>IFERROR(__xludf.DUMMYFUNCTION("IFERROR(REGEXEXTRACT((vlookup(A64, 'OG Data Combined'!$A$2:$AQ6277,21,false)), ""\((.*?)\)""), """")"),"Distance")</f>
        <v>Distance</v>
      </c>
    </row>
    <row r="65">
      <c r="A65" s="143" t="s">
        <v>36431</v>
      </c>
      <c r="B65" s="144" t="str">
        <f>vlookup(A65, 'OG Data Combined'!$A$2:$Z6277,25,false)</f>
        <v>-</v>
      </c>
      <c r="D65" s="144" t="str">
        <f>vlookup(A65, 'OG Data Combined'!$A$2:$AQ6277,29,false)</f>
        <v>-</v>
      </c>
      <c r="E65" t="str">
        <f>IFERROR(__xludf.DUMMYFUNCTION("IFERROR(REGEXEXTRACT((vlookup(A65, 'OG Data Combined'!$A$2:$AQ6277,21,false)), ""\((.*?)\)""), """")"),"")</f>
        <v/>
      </c>
    </row>
    <row r="66">
      <c r="A66" s="143" t="s">
        <v>36432</v>
      </c>
      <c r="B66" s="144" t="str">
        <f>vlookup(A66, 'OG Data Combined'!$A$2:$Z6277,25,false)</f>
        <v>-</v>
      </c>
      <c r="D66" s="144" t="str">
        <f>vlookup(A66, 'OG Data Combined'!$A$2:$AQ6277,29,false)</f>
        <v>-</v>
      </c>
      <c r="E66" t="str">
        <f>IFERROR(__xludf.DUMMYFUNCTION("IFERROR(REGEXEXTRACT((vlookup(A66, 'OG Data Combined'!$A$2:$AQ6277,21,false)), ""\((.*?)\)""), """")"),"")</f>
        <v/>
      </c>
    </row>
    <row r="67">
      <c r="A67" s="143" t="s">
        <v>36433</v>
      </c>
      <c r="B67" s="144" t="str">
        <f>vlookup(A67, 'OG Data Combined'!$A$2:$Z6277,25,false)</f>
        <v>-</v>
      </c>
      <c r="D67" s="144" t="str">
        <f>vlookup(A67, 'OG Data Combined'!$A$2:$AQ6277,29,false)</f>
        <v>-</v>
      </c>
      <c r="E67" t="str">
        <f>IFERROR(__xludf.DUMMYFUNCTION("IFERROR(REGEXEXTRACT((vlookup(A67, 'OG Data Combined'!$A$2:$AQ6277,21,false)), ""\((.*?)\)""), """")"),"")</f>
        <v/>
      </c>
    </row>
    <row r="68">
      <c r="A68" s="143" t="s">
        <v>36434</v>
      </c>
      <c r="B68" s="144" t="str">
        <f>vlookup(A68, 'OG Data Combined'!$A$2:$Z6277,25,false)</f>
        <v>-</v>
      </c>
      <c r="D68" s="144" t="str">
        <f>vlookup(A68, 'OG Data Combined'!$A$2:$AQ6277,29,false)</f>
        <v>-</v>
      </c>
      <c r="E68" t="str">
        <f>IFERROR(__xludf.DUMMYFUNCTION("IFERROR(REGEXEXTRACT((vlookup(A68, 'OG Data Combined'!$A$2:$AQ6277,21,false)), ""\((.*?)\)""), """")"),"")</f>
        <v/>
      </c>
    </row>
    <row r="69">
      <c r="A69" s="143" t="s">
        <v>36435</v>
      </c>
      <c r="B69" s="144" t="str">
        <f>vlookup(A69, 'OG Data Combined'!$A$2:$Z6277,25,false)</f>
        <v>-</v>
      </c>
      <c r="D69" s="166" t="str">
        <f>vlookup(A69, 'OG Data Combined'!$A$2:$AQ6277,29,false)</f>
        <v>https://www.instagram.com/israelthrows/</v>
      </c>
      <c r="E69" t="str">
        <f>IFERROR(__xludf.DUMMYFUNCTION("IFERROR(REGEXEXTRACT((vlookup(A69, 'OG Data Combined'!$A$2:$AQ6277,21,false)), ""\((.*?)\)""), """")"),"")</f>
        <v/>
      </c>
    </row>
    <row r="70">
      <c r="A70" s="143" t="s">
        <v>36436</v>
      </c>
      <c r="B70" s="166" t="str">
        <f>vlookup(A70, 'OG Data Combined'!$A$2:$Z6277,25,false)</f>
        <v>https://x.com/brianruggles</v>
      </c>
      <c r="D70" s="166" t="str">
        <f>vlookup(A70, 'OG Data Combined'!$A$2:$AQ6277,29,false)</f>
        <v>https://www.instagram.com/brianruggles/</v>
      </c>
      <c r="E70" t="str">
        <f>IFERROR(__xludf.DUMMYFUNCTION("IFERROR(REGEXEXTRACT((vlookup(A70, 'OG Data Combined'!$A$2:$AQ6277,21,false)), ""\((.*?)\)""), """")"),"")</f>
        <v/>
      </c>
    </row>
    <row r="71">
      <c r="A71" s="143" t="s">
        <v>36437</v>
      </c>
      <c r="B71" s="166" t="str">
        <f>vlookup(A71, 'OG Data Combined'!$A$2:$Z6277,25,false)</f>
        <v>https://twitter.com/jarredcornfield</v>
      </c>
      <c r="D71" s="166" t="str">
        <f>vlookup(A71, 'OG Data Combined'!$A$2:$AQ6277,29,false)</f>
        <v>https://www.instagram.com/jarredcornfield/</v>
      </c>
      <c r="E71" t="str">
        <f>IFERROR(__xludf.DUMMYFUNCTION("IFERROR(REGEXEXTRACT((vlookup(A71, 'OG Data Combined'!$A$2:$AQ6277,21,false)), ""\((.*?)\)""), """")"),"")</f>
        <v/>
      </c>
    </row>
    <row r="72">
      <c r="A72" s="143" t="s">
        <v>36438</v>
      </c>
      <c r="B72" s="166" t="str">
        <f>vlookup(A72, 'OG Data Combined'!$A$2:$Z6277,25,false)</f>
        <v>https://twitter.com/aldomarquez954</v>
      </c>
      <c r="D72" s="166" t="str">
        <f>vlookup(A72, 'OG Data Combined'!$A$2:$AQ6277,29,false)</f>
        <v>https://www.instagram.com/aldomarquez954/</v>
      </c>
      <c r="E72" t="str">
        <f>IFERROR(__xludf.DUMMYFUNCTION("IFERROR(REGEXEXTRACT((vlookup(A72, 'OG Data Combined'!$A$2:$AQ6277,21,false)), ""\((.*?)\)""), """")"),"")</f>
        <v/>
      </c>
    </row>
    <row r="73">
      <c r="A73" s="143" t="s">
        <v>36439</v>
      </c>
      <c r="B73" s="166" t="str">
        <f>vlookup(A73, 'OG Data Combined'!$A$2:$Z6277,25,false)</f>
        <v>https://twitter.com/coachbradfoote</v>
      </c>
      <c r="D73" s="166" t="str">
        <f>vlookup(A73, 'OG Data Combined'!$A$2:$AQ6277,29,false)</f>
        <v>https://www.instagram.com/coachbradfoote/</v>
      </c>
      <c r="E73" t="str">
        <f>IFERROR(__xludf.DUMMYFUNCTION("IFERROR(REGEXEXTRACT((vlookup(A73, 'OG Data Combined'!$A$2:$AQ6277,21,false)), ""\((.*?)\)""), """")"),"Throws")</f>
        <v>Throws</v>
      </c>
    </row>
    <row r="74">
      <c r="A74" s="143" t="s">
        <v>36440</v>
      </c>
      <c r="B74" s="166" t="str">
        <f>vlookup(A74, 'OG Data Combined'!$A$2:$Z6277,25,false)</f>
        <v>https://twitter.com/CoachErnieClark</v>
      </c>
      <c r="D74" s="166" t="str">
        <f>vlookup(A74, 'OG Data Combined'!$A$2:$AQ6277,29,false)</f>
        <v>https://www.instagram.com/coachernieclark/</v>
      </c>
      <c r="E74" t="str">
        <f>IFERROR(__xludf.DUMMYFUNCTION("IFERROR(REGEXEXTRACT((vlookup(A74, 'OG Data Combined'!$A$2:$AQ6277,21,false)), ""\((.*?)\)""), """")"),"Sprints, Hurdles")</f>
        <v>Sprints, Hurdles</v>
      </c>
    </row>
    <row r="75">
      <c r="A75" s="143" t="s">
        <v>36441</v>
      </c>
      <c r="B75" s="144" t="str">
        <f>vlookup(A75, 'OG Data Combined'!$A$2:$Z6277,25,false)</f>
        <v>-</v>
      </c>
      <c r="D75" s="166" t="str">
        <f>vlookup(A75, 'OG Data Combined'!$A$2:$AQ6277,29,false)</f>
        <v>https://www.instagram.com/djironlilley/</v>
      </c>
      <c r="E75" t="str">
        <f>IFERROR(__xludf.DUMMYFUNCTION("IFERROR(REGEXEXTRACT((vlookup(A75, 'OG Data Combined'!$A$2:$AQ6277,21,false)), ""\((.*?)\)""), """")"),"Sprints, Hurdles")</f>
        <v>Sprints, Hurdles</v>
      </c>
    </row>
    <row r="76">
      <c r="A76" s="143" t="s">
        <v>36442</v>
      </c>
      <c r="B76" s="166" t="str">
        <f>vlookup(A76, 'OG Data Combined'!$A$2:$Z6277,25,false)</f>
        <v>https://twitter.com/sadiebakes2</v>
      </c>
      <c r="D76" s="166" t="str">
        <f>vlookup(A76, 'OG Data Combined'!$A$2:$AQ6277,29,false)</f>
        <v>https://www.instagram.com/sadiebaker/</v>
      </c>
      <c r="E76" t="str">
        <f>IFERROR(__xludf.DUMMYFUNCTION("IFERROR(REGEXEXTRACT((vlookup(A76, 'OG Data Combined'!$A$2:$AQ6277,21,false)), ""\((.*?)\)""), """")"),"Distance")</f>
        <v>Distance</v>
      </c>
    </row>
    <row r="77">
      <c r="A77" s="143" t="s">
        <v>36443</v>
      </c>
      <c r="B77" s="144" t="str">
        <f>vlookup(A77, 'OG Data Combined'!$A$2:$Z6277,25,false)</f>
        <v>-</v>
      </c>
      <c r="D77" s="144" t="str">
        <f>vlookup(A77, 'OG Data Combined'!$A$2:$AQ6277,29,false)</f>
        <v>-</v>
      </c>
      <c r="E77" t="str">
        <f>IFERROR(__xludf.DUMMYFUNCTION("IFERROR(REGEXEXTRACT((vlookup(A77, 'OG Data Combined'!$A$2:$AQ6277,21,false)), ""\((.*?)\)""), """")"),"Distance, Mid-Distance")</f>
        <v>Distance, Mid-Distance</v>
      </c>
    </row>
    <row r="78">
      <c r="A78" s="143" t="s">
        <v>42190</v>
      </c>
      <c r="B78" s="144" t="str">
        <f>vlookup(A78, 'OG Data Combined'!$A$2:$Z6277,25,false)</f>
        <v>-</v>
      </c>
      <c r="D78" s="144" t="str">
        <f>vlookup(A78, 'OG Data Combined'!$A$2:$AQ6277,29,false)</f>
        <v>-</v>
      </c>
      <c r="E78" t="str">
        <f>IFERROR(__xludf.DUMMYFUNCTION("IFERROR(REGEXEXTRACT((vlookup(A78, 'OG Data Combined'!$A$2:$AQ6277,21,false)), ""\((.*?)\)""), """")"),"")</f>
        <v/>
      </c>
    </row>
    <row r="79">
      <c r="A79" s="143" t="s">
        <v>36444</v>
      </c>
      <c r="B79" s="151" t="str">
        <f>vlookup(A79, 'OG Data Combined'!$A$2:$Z6277,25,false)</f>
        <v/>
      </c>
      <c r="D79" s="151" t="str">
        <f>vlookup(A79, 'OG Data Combined'!$A$2:$AQ6277,29,false)</f>
        <v/>
      </c>
      <c r="E79" t="str">
        <f>IFERROR(__xludf.DUMMYFUNCTION("IFERROR(REGEXEXTRACT((vlookup(A79, 'OG Data Combined'!$A$2:$AQ6277,21,false)), ""\((.*?)\)""), """")"),"")</f>
        <v/>
      </c>
    </row>
    <row r="80">
      <c r="A80" s="143" t="s">
        <v>36445</v>
      </c>
      <c r="B80" s="166" t="str">
        <f>vlookup(A80, 'OG Data Combined'!$A$2:$Z6277,25,false)</f>
        <v>https://twitter.com/coachlucais</v>
      </c>
      <c r="D80" s="144" t="str">
        <f>vlookup(A80, 'OG Data Combined'!$A$2:$AQ6277,29,false)</f>
        <v>-</v>
      </c>
      <c r="E80" t="str">
        <f>IFERROR(__xludf.DUMMYFUNCTION("IFERROR(REGEXEXTRACT((vlookup(A80, 'OG Data Combined'!$A$2:$AQ6277,21,false)), ""\((.*?)\)""), """")"),"Throws")</f>
        <v>Throws</v>
      </c>
    </row>
    <row r="81">
      <c r="A81" s="143" t="s">
        <v>36446</v>
      </c>
      <c r="B81" s="151" t="str">
        <f>vlookup(A81, 'OG Data Combined'!$A$2:$Z6277,25,false)</f>
        <v/>
      </c>
      <c r="D81" s="151" t="str">
        <f>vlookup(A81, 'OG Data Combined'!$A$2:$AQ6277,29,false)</f>
        <v/>
      </c>
      <c r="E81" t="str">
        <f>IFERROR(__xludf.DUMMYFUNCTION("IFERROR(REGEXEXTRACT((vlookup(A81, 'OG Data Combined'!$A$2:$AQ6277,21,false)), ""\((.*?)\)""), """")"),"Sprints")</f>
        <v>Sprints</v>
      </c>
    </row>
    <row r="82">
      <c r="A82" s="143" t="s">
        <v>36447</v>
      </c>
      <c r="B82" s="144" t="str">
        <f>vlookup(A82, 'OG Data Combined'!$A$2:$Z6277,25,false)</f>
        <v>-</v>
      </c>
      <c r="D82" s="144" t="str">
        <f>vlookup(A82, 'OG Data Combined'!$A$2:$AQ6277,29,false)</f>
        <v>-</v>
      </c>
      <c r="E82" t="str">
        <f>IFERROR(__xludf.DUMMYFUNCTION("IFERROR(REGEXEXTRACT((vlookup(A82, 'OG Data Combined'!$A$2:$AQ6277,21,false)), ""\((.*?)\)""), """")"),"Pole Vault")</f>
        <v>Pole Vault</v>
      </c>
    </row>
    <row r="83">
      <c r="A83" s="143" t="s">
        <v>36448</v>
      </c>
      <c r="B83" s="144" t="str">
        <f>vlookup(A83, 'OG Data Combined'!$A$2:$Z6277,25,false)</f>
        <v>-</v>
      </c>
      <c r="D83" s="166" t="str">
        <f>vlookup(A83, 'OG Data Combined'!$A$2:$AQ6277,29,false)</f>
        <v>https://www.instagram.com/dino_dodig/</v>
      </c>
      <c r="E83" t="str">
        <f>IFERROR(__xludf.DUMMYFUNCTION("IFERROR(REGEXEXTRACT((vlookup(A83, 'OG Data Combined'!$A$2:$AQ6277,21,false)), ""\((.*?)\)""), """")"),"Horizontal Jumps, Multi-events")</f>
        <v>Horizontal Jumps, Multi-events</v>
      </c>
    </row>
    <row r="84">
      <c r="A84" s="143" t="s">
        <v>36449</v>
      </c>
      <c r="B84" s="144" t="str">
        <f>vlookup(A84, 'OG Data Combined'!$A$2:$Z6277,25,false)</f>
        <v>-</v>
      </c>
      <c r="D84" s="144" t="str">
        <f>vlookup(A84, 'OG Data Combined'!$A$2:$AQ6277,29,false)</f>
        <v>-</v>
      </c>
      <c r="E84" t="str">
        <f>IFERROR(__xludf.DUMMYFUNCTION("IFERROR(REGEXEXTRACT((vlookup(A84, 'OG Data Combined'!$A$2:$AQ6277,21,false)), ""\((.*?)\)""), """")"),"High-Jump")</f>
        <v>High-Jump</v>
      </c>
    </row>
    <row r="85">
      <c r="A85" s="143" t="s">
        <v>36450</v>
      </c>
      <c r="B85" s="151" t="str">
        <f>vlookup(A85, 'OG Data Combined'!$A$2:$Z6277,25,false)</f>
        <v/>
      </c>
      <c r="D85" s="151" t="str">
        <f>vlookup(A85, 'OG Data Combined'!$A$2:$AQ6277,29,false)</f>
        <v/>
      </c>
      <c r="E85" t="str">
        <f>IFERROR(__xludf.DUMMYFUNCTION("IFERROR(REGEXEXTRACT((vlookup(A85, 'OG Data Combined'!$A$2:$AQ6277,21,false)), ""\((.*?)\)""), """")"),"Distance")</f>
        <v>Distance</v>
      </c>
    </row>
    <row r="86">
      <c r="A86" s="143" t="s">
        <v>36451</v>
      </c>
      <c r="B86" s="151" t="str">
        <f>vlookup(A86, 'OG Data Combined'!$A$2:$Z6277,25,false)</f>
        <v/>
      </c>
      <c r="D86" s="151" t="str">
        <f>vlookup(A86, 'OG Data Combined'!$A$2:$AQ6277,29,false)</f>
        <v/>
      </c>
      <c r="E86" t="str">
        <f>IFERROR(__xludf.DUMMYFUNCTION("IFERROR(REGEXEXTRACT((vlookup(A86, 'OG Data Combined'!$A$2:$AQ6277,21,false)), ""\((.*?)\)""), """")"),"Distance")</f>
        <v>Distance</v>
      </c>
    </row>
    <row r="87">
      <c r="A87" s="143" t="s">
        <v>36452</v>
      </c>
      <c r="B87" s="144" t="str">
        <f>vlookup(A87, 'OG Data Combined'!$A$2:$Z6277,25,false)</f>
        <v>-</v>
      </c>
      <c r="D87" s="166" t="str">
        <f>vlookup(A87, 'OG Data Combined'!$A$2:$AQ6277,29,false)</f>
        <v>https://www.instagram.com/uljase/</v>
      </c>
      <c r="E87" t="str">
        <f>IFERROR(__xludf.DUMMYFUNCTION("IFERROR(REGEXEXTRACT((vlookup(A87, 'OG Data Combined'!$A$2:$AQ6277,21,false)), ""\((.*?)\)""), """")"),"Distance")</f>
        <v>Distance</v>
      </c>
    </row>
    <row r="88">
      <c r="A88" s="143" t="s">
        <v>42191</v>
      </c>
      <c r="B88" s="166" t="str">
        <f>vlookup(A88, 'OG Data Combined'!$A$2:$Z6277,25,false)</f>
        <v>https://twitter.com/franchise2121</v>
      </c>
      <c r="D88" s="166" t="str">
        <f>vlookup(A88, 'OG Data Combined'!$A$2:$AQ6277,29,false)</f>
        <v>https://www.instagram.com/franchise2121/</v>
      </c>
      <c r="E88" t="str">
        <f>IFERROR(__xludf.DUMMYFUNCTION("IFERROR(REGEXEXTRACT((vlookup(A88, 'OG Data Combined'!$A$2:$AQ6277,21,false)), ""\((.*?)\)""), """")"),"")</f>
        <v/>
      </c>
    </row>
    <row r="89">
      <c r="A89" s="143" t="s">
        <v>42192</v>
      </c>
      <c r="B89" s="166" t="str">
        <f>vlookup(A89, 'OG Data Combined'!$A$2:$Z6277,25,false)</f>
        <v>https://twitter.com/fred26harvey</v>
      </c>
      <c r="D89" s="144" t="str">
        <f>vlookup(A89, 'OG Data Combined'!$A$2:$AQ6277,29,false)</f>
        <v>-</v>
      </c>
      <c r="E89" t="str">
        <f>IFERROR(__xludf.DUMMYFUNCTION("IFERROR(REGEXEXTRACT((vlookup(A89, 'OG Data Combined'!$A$2:$AQ6277,21,false)), ""\((.*?)\)""), """")"),"")</f>
        <v/>
      </c>
    </row>
    <row r="90">
      <c r="A90" s="143" t="s">
        <v>42193</v>
      </c>
      <c r="B90" s="144" t="str">
        <f>vlookup(A90, 'OG Data Combined'!$A$2:$Z6277,25,false)</f>
        <v>-</v>
      </c>
      <c r="D90" s="144" t="str">
        <f>vlookup(A90, 'OG Data Combined'!$A$2:$AQ6277,29,false)</f>
        <v/>
      </c>
      <c r="E90" t="str">
        <f>IFERROR(__xludf.DUMMYFUNCTION("IFERROR(REGEXEXTRACT((vlookup(A90, 'OG Data Combined'!$A$2:$AQ6277,21,false)), ""\((.*?)\)""), """")"),"")</f>
        <v/>
      </c>
    </row>
    <row r="91">
      <c r="A91" s="143" t="s">
        <v>42194</v>
      </c>
      <c r="B91" s="166" t="str">
        <f>vlookup(A91, 'OG Data Combined'!$A$2:$Z6277,25,false)</f>
        <v>https://twitter.com/coachpschultz</v>
      </c>
      <c r="D91" s="166" t="str">
        <f>vlookup(A91, 'OG Data Combined'!$A$2:$AQ6277,29,false)</f>
        <v>https://www.instagram.com/coachpschultz/</v>
      </c>
      <c r="E91" t="str">
        <f>IFERROR(__xludf.DUMMYFUNCTION("IFERROR(REGEXEXTRACT((vlookup(A91, 'OG Data Combined'!$A$2:$AQ6277,21,false)), ""\((.*?)\)""), """")"),"")</f>
        <v/>
      </c>
    </row>
    <row r="92">
      <c r="A92" s="143" t="s">
        <v>42195</v>
      </c>
      <c r="B92" s="166" t="str">
        <f>vlookup(A92, 'OG Data Combined'!$A$2:$Z6277,25,false)</f>
        <v>https://twitter.com/trevorvolpe1</v>
      </c>
      <c r="D92" s="166" t="str">
        <f>vlookup(A92, 'OG Data Combined'!$A$2:$AQ6277,29,false)</f>
        <v>https://www.instagram.com/trevorvolpe/</v>
      </c>
      <c r="E92" t="str">
        <f>IFERROR(__xludf.DUMMYFUNCTION("IFERROR(REGEXEXTRACT((vlookup(A92, 'OG Data Combined'!$A$2:$AQ6277,21,false)), ""\((.*?)\)""), """")"),"")</f>
        <v/>
      </c>
    </row>
    <row r="93">
      <c r="A93" s="143" t="s">
        <v>36453</v>
      </c>
      <c r="B93" s="144" t="str">
        <f>vlookup(A93, 'OG Data Combined'!$A$2:$Z6277,25,false)</f>
        <v>-</v>
      </c>
      <c r="D93" s="144" t="str">
        <f>vlookup(A93, 'OG Data Combined'!$A$2:$AQ6277,29,false)</f>
        <v>-</v>
      </c>
      <c r="E93" t="str">
        <f>IFERROR(__xludf.DUMMYFUNCTION("IFERROR(REGEXEXTRACT((vlookup(A93, 'OG Data Combined'!$A$2:$AQ6277,21,false)), ""\((.*?)\)""), """")"),"")</f>
        <v/>
      </c>
    </row>
    <row r="94">
      <c r="A94" s="143" t="s">
        <v>36454</v>
      </c>
      <c r="B94" s="144" t="str">
        <f>vlookup(A94, 'OG Data Combined'!$A$2:$Z6277,25,false)</f>
        <v>-</v>
      </c>
      <c r="D94" s="144" t="str">
        <f>vlookup(A94, 'OG Data Combined'!$A$2:$AQ6277,29,false)</f>
        <v>-</v>
      </c>
      <c r="E94" t="str">
        <f>IFERROR(__xludf.DUMMYFUNCTION("IFERROR(REGEXEXTRACT((vlookup(A94, 'OG Data Combined'!$A$2:$AQ6277,21,false)), ""\((.*?)\)""), """")"),"")</f>
        <v/>
      </c>
    </row>
    <row r="95">
      <c r="A95" s="143" t="s">
        <v>36455</v>
      </c>
      <c r="B95" s="144" t="str">
        <f>vlookup(A95, 'OG Data Combined'!$A$2:$Z6277,25,false)</f>
        <v>-</v>
      </c>
      <c r="D95" s="144" t="str">
        <f>vlookup(A95, 'OG Data Combined'!$A$2:$AQ6277,29,false)</f>
        <v>-</v>
      </c>
      <c r="E95" t="str">
        <f>IFERROR(__xludf.DUMMYFUNCTION("IFERROR(REGEXEXTRACT((vlookup(A95, 'OG Data Combined'!$A$2:$AQ6277,21,false)), ""\((.*?)\)""), """")"),"")</f>
        <v/>
      </c>
    </row>
    <row r="96">
      <c r="A96" s="143" t="s">
        <v>36456</v>
      </c>
      <c r="B96" s="144" t="str">
        <f>vlookup(A96, 'OG Data Combined'!$A$2:$Z6277,25,false)</f>
        <v>-</v>
      </c>
      <c r="D96" s="144" t="str">
        <f>vlookup(A96, 'OG Data Combined'!$A$2:$AQ6277,29,false)</f>
        <v>-</v>
      </c>
      <c r="E96" t="str">
        <f>IFERROR(__xludf.DUMMYFUNCTION("IFERROR(REGEXEXTRACT((vlookup(A96, 'OG Data Combined'!$A$2:$AQ6277,21,false)), ""\((.*?)\)""), """")"),"")</f>
        <v/>
      </c>
    </row>
    <row r="97">
      <c r="A97" s="143" t="s">
        <v>36457</v>
      </c>
      <c r="B97" s="144" t="str">
        <f>vlookup(A97, 'OG Data Combined'!$A$2:$Z6277,25,false)</f>
        <v>-</v>
      </c>
      <c r="D97" s="144" t="str">
        <f>vlookup(A97, 'OG Data Combined'!$A$2:$AQ6277,29,false)</f>
        <v>-</v>
      </c>
      <c r="E97" t="str">
        <f>IFERROR(__xludf.DUMMYFUNCTION("IFERROR(REGEXEXTRACT((vlookup(A97, 'OG Data Combined'!$A$2:$AQ6277,21,false)), ""\((.*?)\)""), """")"),"Distance")</f>
        <v>Distance</v>
      </c>
    </row>
    <row r="98">
      <c r="A98" s="143" t="s">
        <v>36458</v>
      </c>
      <c r="B98" s="144" t="str">
        <f>vlookup(A98, 'OG Data Combined'!$A$2:$Z6277,25,false)</f>
        <v>-</v>
      </c>
      <c r="D98" s="144" t="str">
        <f>vlookup(A98, 'OG Data Combined'!$A$2:$AQ6277,29,false)</f>
        <v>-</v>
      </c>
      <c r="E98" t="str">
        <f>IFERROR(__xludf.DUMMYFUNCTION("IFERROR(REGEXEXTRACT((vlookup(A98, 'OG Data Combined'!$A$2:$AQ6277,21,false)), ""\((.*?)\)""), """")"),"")</f>
        <v/>
      </c>
    </row>
    <row r="99">
      <c r="A99" s="143" t="s">
        <v>36459</v>
      </c>
      <c r="B99" s="144" t="str">
        <f>vlookup(A99, 'OG Data Combined'!$A$2:$Z6277,25,false)</f>
        <v>-</v>
      </c>
      <c r="D99" s="166" t="str">
        <f>vlookup(A99, 'OG Data Combined'!$A$2:$AQ6277,29,false)</f>
        <v>https://www.instagram.com/astatethrows/</v>
      </c>
      <c r="E99" t="str">
        <f>IFERROR(__xludf.DUMMYFUNCTION("IFERROR(REGEXEXTRACT((vlookup(A99, 'OG Data Combined'!$A$2:$AQ6277,21,false)), ""\((.*?)\)""), """")"),"")</f>
        <v/>
      </c>
    </row>
    <row r="100">
      <c r="A100" s="143" t="s">
        <v>36460</v>
      </c>
      <c r="B100" s="166" t="str">
        <f>vlookup(A100, 'OG Data Combined'!$A$2:$Z6277,25,false)</f>
        <v>https://twitter.com/mattvining1</v>
      </c>
      <c r="D100" s="144" t="str">
        <f>vlookup(A100, 'OG Data Combined'!$A$2:$AQ6277,29,false)</f>
        <v>-</v>
      </c>
      <c r="E100" t="str">
        <f>IFERROR(__xludf.DUMMYFUNCTION("IFERROR(REGEXEXTRACT((vlookup(A100, 'OG Data Combined'!$A$2:$AQ6277,21,false)), ""\((.*?)\)""), """")"),"")</f>
        <v/>
      </c>
    </row>
    <row r="101">
      <c r="A101" s="143" t="s">
        <v>42196</v>
      </c>
      <c r="B101" s="144" t="str">
        <f>vlookup(A101, 'OG Data Combined'!$A$2:$Z6277,25,false)</f>
        <v>-</v>
      </c>
      <c r="D101" s="144" t="str">
        <f>vlookup(A101, 'OG Data Combined'!$A$2:$AQ6277,29,false)</f>
        <v>-</v>
      </c>
      <c r="E101" t="str">
        <f>IFERROR(__xludf.DUMMYFUNCTION("IFERROR(REGEXEXTRACT((vlookup(A101, 'OG Data Combined'!$A$2:$AQ6277,21,false)), ""\((.*?)\)""), """")"),"")</f>
        <v/>
      </c>
    </row>
    <row r="102">
      <c r="A102" s="143" t="s">
        <v>36461</v>
      </c>
      <c r="B102" s="166" t="str">
        <f>vlookup(A102, 'OG Data Combined'!$A$2:$Z6277,25,false)</f>
        <v>https://twitter.com/arkcoachbuck</v>
      </c>
      <c r="D102" s="166" t="str">
        <f>vlookup(A102, 'OG Data Combined'!$A$2:$AQ6277,29,false)</f>
        <v>https://www.instagram.com/cbucknam/</v>
      </c>
      <c r="E102" t="str">
        <f>IFERROR(__xludf.DUMMYFUNCTION("IFERROR(REGEXEXTRACT((vlookup(A102, 'OG Data Combined'!$A$2:$AQ6277,21,false)), ""\((.*?)\)""), """")"),"")</f>
        <v/>
      </c>
    </row>
    <row r="103">
      <c r="A103" s="143" t="s">
        <v>36462</v>
      </c>
      <c r="B103" s="144" t="str">
        <f>vlookup(A103, 'OG Data Combined'!$A$2:$Z6277,25,false)</f>
        <v>-</v>
      </c>
      <c r="D103" s="144" t="str">
        <f>vlookup(A103, 'OG Data Combined'!$A$2:$AQ6277,29,false)</f>
        <v>-</v>
      </c>
      <c r="E103" t="str">
        <f>IFERROR(__xludf.DUMMYFUNCTION("IFERROR(REGEXEXTRACT((vlookup(A103, 'OG Data Combined'!$A$2:$AQ6277,21,false)), ""\((.*?)\)""), """")"),"")</f>
        <v/>
      </c>
    </row>
    <row r="104">
      <c r="A104" s="143" t="s">
        <v>36463</v>
      </c>
      <c r="B104" s="166" t="str">
        <f>vlookup(A104, 'OG Data Combined'!$A$2:$Z6277,25,false)</f>
        <v>https://twitter.com/coachcaseua</v>
      </c>
      <c r="D104" s="144" t="str">
        <f>vlookup(A104, 'OG Data Combined'!$A$2:$AQ6277,29,false)</f>
        <v>-</v>
      </c>
      <c r="E104" t="str">
        <f>IFERROR(__xludf.DUMMYFUNCTION("IFERROR(REGEXEXTRACT((vlookup(A104, 'OG Data Combined'!$A$2:$AQ6277,21,false)), ""\((.*?)\)""), """")"),"")</f>
        <v/>
      </c>
    </row>
    <row r="105">
      <c r="A105" s="143" t="s">
        <v>36464</v>
      </c>
      <c r="B105" s="144" t="str">
        <f>vlookup(A105, 'OG Data Combined'!$A$2:$Z6277,25,false)</f>
        <v>-</v>
      </c>
      <c r="D105" s="166" t="str">
        <f>vlookup(A105, 'OG Data Combined'!$A$2:$AQ6277,29,false)</f>
        <v>https://www.instagram.com/jarvoisier/</v>
      </c>
      <c r="E105" t="str">
        <f>IFERROR(__xludf.DUMMYFUNCTION("IFERROR(REGEXEXTRACT((vlookup(A105, 'OG Data Combined'!$A$2:$AQ6277,21,false)), ""\((.*?)\)""), """")"),"")</f>
        <v/>
      </c>
    </row>
    <row r="106">
      <c r="A106" s="143" t="s">
        <v>36465</v>
      </c>
      <c r="B106" s="166" t="str">
        <f>vlookup(A106, 'OG Data Combined'!$A$2:$Z6277,25,false)</f>
        <v>https://twitter.com/coachbehnke_lr</v>
      </c>
      <c r="D106" s="144" t="str">
        <f>vlookup(A106, 'OG Data Combined'!$A$2:$AQ6277,29,false)</f>
        <v>-</v>
      </c>
      <c r="E106" t="str">
        <f>IFERROR(__xludf.DUMMYFUNCTION("IFERROR(REGEXEXTRACT((vlookup(A106, 'OG Data Combined'!$A$2:$AQ6277,21,false)), ""\((.*?)\)""), """")"),"")</f>
        <v/>
      </c>
    </row>
    <row r="107">
      <c r="A107" s="143" t="s">
        <v>36466</v>
      </c>
      <c r="B107" s="144" t="str">
        <f>vlookup(A107, 'OG Data Combined'!$A$2:$Z6277,25,false)</f>
        <v>-</v>
      </c>
      <c r="D107" s="166" t="str">
        <f>vlookup(A107, 'OG Data Combined'!$A$2:$AQ6277,29,false)</f>
        <v>https://www.instagram.com/jnaylon456/</v>
      </c>
      <c r="E107" t="str">
        <f>IFERROR(__xludf.DUMMYFUNCTION("IFERROR(REGEXEXTRACT((vlookup(A107, 'OG Data Combined'!$A$2:$AQ6277,21,false)), ""\((.*?)\)""), """")"),"Distance")</f>
        <v>Distance</v>
      </c>
    </row>
    <row r="108">
      <c r="A108" s="143" t="s">
        <v>36467</v>
      </c>
      <c r="B108" s="144" t="str">
        <f>vlookup(A108, 'OG Data Combined'!$A$2:$Z6277,25,false)</f>
        <v>-</v>
      </c>
      <c r="D108" s="144" t="str">
        <f>vlookup(A108, 'OG Data Combined'!$A$2:$AQ6277,29,false)</f>
        <v>-</v>
      </c>
      <c r="E108" t="str">
        <f>IFERROR(__xludf.DUMMYFUNCTION("IFERROR(REGEXEXTRACT((vlookup(A108, 'OG Data Combined'!$A$2:$AQ6277,21,false)), ""\((.*?)\)""), """")"),"")</f>
        <v/>
      </c>
    </row>
    <row r="109">
      <c r="A109" s="143" t="s">
        <v>36468</v>
      </c>
      <c r="B109" s="166" t="str">
        <f>vlookup(A109, 'OG Data Combined'!$A$2:$Z6277,25,false)</f>
        <v>https://x.com/diooon_11</v>
      </c>
      <c r="D109" s="144" t="str">
        <f>vlookup(A109, 'OG Data Combined'!$A$2:$AQ6277,29,false)</f>
        <v>-</v>
      </c>
      <c r="E109" t="str">
        <f>IFERROR(__xludf.DUMMYFUNCTION("IFERROR(REGEXEXTRACT((vlookup(A109, 'OG Data Combined'!$A$2:$AQ6277,21,false)), ""\((.*?)\)""), """")"),"")</f>
        <v/>
      </c>
    </row>
    <row r="110">
      <c r="A110" s="143" t="s">
        <v>36469</v>
      </c>
      <c r="B110" s="144" t="str">
        <f>vlookup(A110, 'OG Data Combined'!$A$2:$Z6277,25,false)</f>
        <v>-</v>
      </c>
      <c r="D110" s="144" t="str">
        <f>vlookup(A110, 'OG Data Combined'!$A$2:$AQ6277,29,false)</f>
        <v>-</v>
      </c>
      <c r="E110" t="str">
        <f>IFERROR(__xludf.DUMMYFUNCTION("IFERROR(REGEXEXTRACT((vlookup(A110, 'OG Data Combined'!$A$2:$AQ6277,21,false)), ""\((.*?)\)""), """")"),"")</f>
        <v/>
      </c>
    </row>
    <row r="111">
      <c r="A111" s="143" t="s">
        <v>36470</v>
      </c>
      <c r="B111" s="144" t="str">
        <f>vlookup(A111, 'OG Data Combined'!$A$2:$Z6277,25,false)</f>
        <v>-</v>
      </c>
      <c r="D111" s="144" t="str">
        <f>vlookup(A111, 'OG Data Combined'!$A$2:$AQ6277,29,false)</f>
        <v>-</v>
      </c>
      <c r="E111" t="str">
        <f>IFERROR(__xludf.DUMMYFUNCTION("IFERROR(REGEXEXTRACT((vlookup(A111, 'OG Data Combined'!$A$2:$AQ6277,21,false)), ""\((.*?)\)""), """")"),"")</f>
        <v/>
      </c>
    </row>
    <row r="112">
      <c r="A112" s="143" t="s">
        <v>36471</v>
      </c>
      <c r="B112" s="144" t="str">
        <f>vlookup(A112, 'OG Data Combined'!$A$2:$Z6277,25,false)</f>
        <v>-</v>
      </c>
      <c r="D112" s="166" t="str">
        <f>vlookup(A112, 'OG Data Combined'!$A$2:$AQ6277,29,false)</f>
        <v>https://www.instagram.com/wans_world3/</v>
      </c>
      <c r="E112" t="str">
        <f>IFERROR(__xludf.DUMMYFUNCTION("IFERROR(REGEXEXTRACT((vlookup(A112, 'OG Data Combined'!$A$2:$AQ6277,21,false)), ""\((.*?)\)""), """")"),"")</f>
        <v/>
      </c>
    </row>
    <row r="113">
      <c r="A113" s="143" t="s">
        <v>36472</v>
      </c>
      <c r="B113" s="144" t="str">
        <f>vlookup(A113, 'OG Data Combined'!$A$2:$Z6277,25,false)</f>
        <v>-</v>
      </c>
      <c r="D113" s="144" t="str">
        <f>vlookup(A113, 'OG Data Combined'!$A$2:$AQ6277,29,false)</f>
        <v>-</v>
      </c>
      <c r="E113" t="str">
        <f>IFERROR(__xludf.DUMMYFUNCTION("IFERROR(REGEXEXTRACT((vlookup(A113, 'OG Data Combined'!$A$2:$AQ6277,21,false)), ""\((.*?)\)""), """")"),"")</f>
        <v/>
      </c>
    </row>
    <row r="114">
      <c r="A114" s="143" t="s">
        <v>36473</v>
      </c>
      <c r="B114" s="144" t="str">
        <f>vlookup(A114, 'OG Data Combined'!$A$2:$Z6277,25,false)</f>
        <v>-</v>
      </c>
      <c r="D114" s="144" t="str">
        <f>vlookup(A114, 'OG Data Combined'!$A$2:$AQ6277,29,false)</f>
        <v>-</v>
      </c>
      <c r="E114" t="str">
        <f>IFERROR(__xludf.DUMMYFUNCTION("IFERROR(REGEXEXTRACT((vlookup(A114, 'OG Data Combined'!$A$2:$AQ6277,21,false)), ""\((.*?)\)""), """")"),"")</f>
        <v/>
      </c>
    </row>
    <row r="115">
      <c r="A115" s="143" t="s">
        <v>36474</v>
      </c>
      <c r="B115" s="166" t="str">
        <f>vlookup(A115, 'OG Data Combined'!$A$2:$Z6277,25,false)</f>
        <v>https://twitter.com/derekjacobus</v>
      </c>
      <c r="D115" s="166" t="str">
        <f>vlookup(A115, 'OG Data Combined'!$A$2:$AQ6277,29,false)</f>
        <v>https://www.instagram.com/derek.jacobus/</v>
      </c>
      <c r="E115" t="str">
        <f>IFERROR(__xludf.DUMMYFUNCTION("IFERROR(REGEXEXTRACT((vlookup(A115, 'OG Data Combined'!$A$2:$AQ6277,21,false)), ""\((.*?)\)""), """")"),"Multi-Events, Jumps")</f>
        <v>Multi-Events, Jumps</v>
      </c>
    </row>
    <row r="116">
      <c r="A116" s="143" t="s">
        <v>36475</v>
      </c>
      <c r="B116" s="166" t="str">
        <f>vlookup(A116, 'OG Data Combined'!$A$2:$Z6277,25,false)</f>
        <v>https://twitter.com/Coach_WeaverUCA</v>
      </c>
      <c r="D116" s="144" t="str">
        <f>vlookup(A116, 'OG Data Combined'!$A$2:$AQ6277,29,false)</f>
        <v>-</v>
      </c>
      <c r="E116" t="str">
        <f>IFERROR(__xludf.DUMMYFUNCTION("IFERROR(REGEXEXTRACT((vlookup(A116, 'OG Data Combined'!$A$2:$AQ6277,21,false)), ""\((.*?)\)""), """")"),"")</f>
        <v/>
      </c>
    </row>
    <row r="117">
      <c r="A117" s="143" t="s">
        <v>36476</v>
      </c>
      <c r="B117" s="144" t="str">
        <f>vlookup(A117, 'OG Data Combined'!$A$2:$Z6277,25,false)</f>
        <v>-</v>
      </c>
      <c r="D117" s="144" t="str">
        <f>vlookup(A117, 'OG Data Combined'!$A$2:$AQ6277,29,false)</f>
        <v>-</v>
      </c>
      <c r="E117" t="str">
        <f>IFERROR(__xludf.DUMMYFUNCTION("IFERROR(REGEXEXTRACT((vlookup(A117, 'OG Data Combined'!$A$2:$AQ6277,21,false)), ""\((.*?)\)""), """")"),"")</f>
        <v/>
      </c>
    </row>
    <row r="118">
      <c r="A118" s="143" t="s">
        <v>36477</v>
      </c>
      <c r="B118" s="144" t="str">
        <f>vlookup(A118, 'OG Data Combined'!$A$2:$Z6277,25,false)</f>
        <v>-</v>
      </c>
      <c r="D118" s="144" t="str">
        <f>vlookup(A118, 'OG Data Combined'!$A$2:$AQ6277,29,false)</f>
        <v>-</v>
      </c>
      <c r="E118" t="str">
        <f>IFERROR(__xludf.DUMMYFUNCTION("IFERROR(REGEXEXTRACT((vlookup(A118, 'OG Data Combined'!$A$2:$AQ6277,21,false)), ""\((.*?)\)""), """")"),"Throws")</f>
        <v>Throws</v>
      </c>
    </row>
    <row r="119">
      <c r="A119" s="143" t="s">
        <v>36478</v>
      </c>
      <c r="B119" s="166" t="str">
        <f>vlookup(A119, 'OG Data Combined'!$A$2:$Z6277,25,false)</f>
        <v>https://twitter.com/coachgruder</v>
      </c>
      <c r="D119" s="144" t="str">
        <f>vlookup(A119, 'OG Data Combined'!$A$2:$AQ6277,29,false)</f>
        <v>-</v>
      </c>
      <c r="E119" t="str">
        <f>IFERROR(__xludf.DUMMYFUNCTION("IFERROR(REGEXEXTRACT((vlookup(A119, 'OG Data Combined'!$A$2:$AQ6277,21,false)), ""\((.*?)\)""), """")"),"Sprints")</f>
        <v>Sprints</v>
      </c>
    </row>
    <row r="120">
      <c r="A120" s="143" t="s">
        <v>36479</v>
      </c>
      <c r="B120" s="154" t="str">
        <f>vlookup(A120, 'OG Data Combined'!$A$2:$Z6277,25,false)</f>
        <v/>
      </c>
      <c r="D120" s="154" t="str">
        <f>vlookup(A120, 'OG Data Combined'!$A$2:$AQ6277,29,false)</f>
        <v/>
      </c>
      <c r="E120" t="str">
        <f>IFERROR(__xludf.DUMMYFUNCTION("IFERROR(REGEXEXTRACT((vlookup(A120, 'OG Data Combined'!$A$2:$AQ6277,21,false)), ""\((.*?)\)""), """")"),"")</f>
        <v/>
      </c>
    </row>
    <row r="121">
      <c r="A121" s="143" t="s">
        <v>36480</v>
      </c>
      <c r="B121" s="166" t="str">
        <f>vlookup(A121, 'OG Data Combined'!$A$2:$Z6277,25,false)</f>
        <v>https://twitter.com/stephk_martin</v>
      </c>
      <c r="D121" s="166" t="str">
        <f>vlookup(A121, 'OG Data Combined'!$A$2:$AQ6277,29,false)</f>
        <v>https://www.instagram.com/steph_martin_/</v>
      </c>
      <c r="E121" t="str">
        <f>IFERROR(__xludf.DUMMYFUNCTION("IFERROR(REGEXEXTRACT((vlookup(A121, 'OG Data Combined'!$A$2:$AQ6277,21,false)), ""\((.*?)\)""), """")"),"Distance")</f>
        <v>Distance</v>
      </c>
    </row>
    <row r="122">
      <c r="A122" s="143" t="s">
        <v>36481</v>
      </c>
      <c r="B122" s="144" t="str">
        <f>vlookup(A122, 'OG Data Combined'!$A$2:$Z6277,25,false)</f>
        <v>-</v>
      </c>
      <c r="D122" s="166" t="str">
        <f>vlookup(A122, 'OG Data Combined'!$A$2:$AQ6277,29,false)</f>
        <v>https://www.instagram.com/zakkirk_/</v>
      </c>
      <c r="E122" t="str">
        <f>IFERROR(__xludf.DUMMYFUNCTION("IFERROR(REGEXEXTRACT((vlookup(A122, 'OG Data Combined'!$A$2:$AQ6277,21,false)), ""\((.*?)\)""), """")"),"Distance")</f>
        <v>Distance</v>
      </c>
    </row>
    <row r="123">
      <c r="A123" s="143" t="s">
        <v>36482</v>
      </c>
      <c r="B123" s="144" t="str">
        <f>vlookup(A123, 'OG Data Combined'!$A$2:$Z6277,25,false)</f>
        <v>-</v>
      </c>
      <c r="D123" s="144" t="str">
        <f>vlookup(A123, 'OG Data Combined'!$A$2:$AQ6277,29,false)</f>
        <v>-</v>
      </c>
      <c r="E123" t="str">
        <f>IFERROR(__xludf.DUMMYFUNCTION("IFERROR(REGEXEXTRACT((vlookup(A123, 'OG Data Combined'!$A$2:$AQ6277,21,false)), ""\((.*?)\)""), """")"),"Distance")</f>
        <v>Distance</v>
      </c>
    </row>
    <row r="124">
      <c r="A124" s="143" t="s">
        <v>36483</v>
      </c>
      <c r="B124" s="166" t="str">
        <f>vlookup(A124, 'OG Data Combined'!$A$2:$Z6277,25,false)</f>
        <v>https://twitter.com/bjohnsonoly</v>
      </c>
      <c r="D124" s="166" t="str">
        <f>vlookup(A124, 'OG Data Combined'!$A$2:$AQ6277,29,false)</f>
        <v>https://www.instagram.com/brianjohnson__oly/</v>
      </c>
      <c r="E124" t="str">
        <f>IFERROR(__xludf.DUMMYFUNCTION("IFERROR(REGEXEXTRACT((vlookup(A124, 'OG Data Combined'!$A$2:$AQ6277,21,false)), ""\((.*?)\)""), """")"),"")</f>
        <v/>
      </c>
    </row>
    <row r="125">
      <c r="A125" s="143" t="s">
        <v>36484</v>
      </c>
      <c r="B125" s="144" t="str">
        <f>vlookup(A125, 'OG Data Combined'!$A$2:$Z6277,25,false)</f>
        <v>-</v>
      </c>
      <c r="D125" s="144" t="str">
        <f>vlookup(A125, 'OG Data Combined'!$A$2:$AQ6277,29,false)</f>
        <v>-</v>
      </c>
      <c r="E125" t="str">
        <f>IFERROR(__xludf.DUMMYFUNCTION("IFERROR(REGEXEXTRACT((vlookup(A125, 'OG Data Combined'!$A$2:$AQ6277,21,false)), ""\((.*?)\)""), """")"),"Throws")</f>
        <v>Throws</v>
      </c>
    </row>
    <row r="126">
      <c r="A126" s="143" t="s">
        <v>36485</v>
      </c>
      <c r="B126" s="166" t="str">
        <f>vlookup(A126, 'OG Data Combined'!$A$2:$Z6277,25,false)</f>
        <v>https://twitter.com/mmplusnd</v>
      </c>
      <c r="D126" s="144" t="str">
        <f>vlookup(A126, 'OG Data Combined'!$A$2:$AQ6277,29,false)</f>
        <v>-</v>
      </c>
      <c r="E126" t="str">
        <f>IFERROR(__xludf.DUMMYFUNCTION("IFERROR(REGEXEXTRACT((vlookup(A126, 'OG Data Combined'!$A$2:$AQ6277,21,false)), ""\((.*?)\)""), """")"),"Sprints, Jumps, Hurdles, Multi-Events")</f>
        <v>Sprints, Jumps, Hurdles, Multi-Events</v>
      </c>
    </row>
    <row r="127">
      <c r="A127" s="143" t="s">
        <v>36486</v>
      </c>
      <c r="B127" s="144" t="str">
        <f>vlookup(A127, 'OG Data Combined'!$A$2:$Z6277,25,false)</f>
        <v>-</v>
      </c>
      <c r="D127" s="144" t="str">
        <f>vlookup(A127, 'OG Data Combined'!$A$2:$AQ6277,29,false)</f>
        <v>-</v>
      </c>
      <c r="E127" t="str">
        <f>IFERROR(__xludf.DUMMYFUNCTION("IFERROR(REGEXEXTRACT((vlookup(A127, 'OG Data Combined'!$A$2:$AQ6277,21,false)), ""\((.*?)\)""), """")"),"Pole Vault, High-Jump")</f>
        <v>Pole Vault, High-Jump</v>
      </c>
    </row>
    <row r="128">
      <c r="A128" s="143" t="s">
        <v>36487</v>
      </c>
      <c r="B128" s="166" t="str">
        <f>vlookup(A128, 'OG Data Combined'!$A$2:$Z6277,25,false)</f>
        <v>https://twitter.com/coachmchewy</v>
      </c>
      <c r="D128" s="144" t="str">
        <f>vlookup(A128, 'OG Data Combined'!$A$2:$AQ6277,29,false)</f>
        <v>-</v>
      </c>
      <c r="E128" t="str">
        <f>IFERROR(__xludf.DUMMYFUNCTION("IFERROR(REGEXEXTRACT((vlookup(A128, 'OG Data Combined'!$A$2:$AQ6277,21,false)), ""\((.*?)\)""), """")"),"")</f>
        <v/>
      </c>
    </row>
    <row r="129">
      <c r="A129" s="143" t="s">
        <v>36488</v>
      </c>
      <c r="B129" s="144" t="str">
        <f>vlookup(A129, 'OG Data Combined'!$A$2:$Z6277,25,false)</f>
        <v>-</v>
      </c>
      <c r="D129" s="166" t="str">
        <f>vlookup(A129, 'OG Data Combined'!$A$2:$AQ6277,29,false)</f>
        <v>https://www.instagram.com/coachjosh/</v>
      </c>
      <c r="E129" t="str">
        <f>IFERROR(__xludf.DUMMYFUNCTION("IFERROR(REGEXEXTRACT((vlookup(A129, 'OG Data Combined'!$A$2:$AQ6277,21,false)), ""\((.*?)\)""), """")"),"")</f>
        <v/>
      </c>
    </row>
    <row r="130">
      <c r="A130" s="143" t="s">
        <v>36489</v>
      </c>
      <c r="B130" s="166" t="str">
        <f>vlookup(A130, 'OG Data Combined'!$A$2:$Z6277,25,false)</f>
        <v>https://twitter.com/coachmmwrun</v>
      </c>
      <c r="D130" s="144" t="str">
        <f>vlookup(A130, 'OG Data Combined'!$A$2:$AQ6277,29,false)</f>
        <v>-</v>
      </c>
      <c r="E130" t="str">
        <f>IFERROR(__xludf.DUMMYFUNCTION("IFERROR(REGEXEXTRACT((vlookup(A130, 'OG Data Combined'!$A$2:$AQ6277,21,false)), ""\((.*?)\)""), """")"),"")</f>
        <v/>
      </c>
    </row>
    <row r="131">
      <c r="A131" s="143" t="s">
        <v>42197</v>
      </c>
      <c r="B131" s="144" t="str">
        <f>vlookup(A131, 'OG Data Combined'!$A$2:$Z6277,25,false)</f>
        <v>-</v>
      </c>
      <c r="D131" s="144" t="str">
        <f>vlookup(A131, 'OG Data Combined'!$A$2:$AQ6277,29,false)</f>
        <v>-</v>
      </c>
      <c r="E131" t="str">
        <f>IFERROR(__xludf.DUMMYFUNCTION("IFERROR(REGEXEXTRACT((vlookup(A131, 'OG Data Combined'!$A$2:$AQ6277,21,false)), ""\((.*?)\)""), """")"),"")</f>
        <v/>
      </c>
    </row>
    <row r="132">
      <c r="A132" s="143" t="s">
        <v>36490</v>
      </c>
      <c r="B132" s="144" t="str">
        <f>vlookup(A132, 'OG Data Combined'!$A$2:$Z6277,25,false)</f>
        <v>-</v>
      </c>
      <c r="D132" s="166" t="str">
        <f>vlookup(A132, 'OG Data Combined'!$A$2:$AQ6277,29,false)</f>
        <v>https://www.instagram.com/jzdrake/</v>
      </c>
      <c r="E132" t="str">
        <f>IFERROR(__xludf.DUMMYFUNCTION("IFERROR(REGEXEXTRACT((vlookup(A132, 'OG Data Combined'!$A$2:$AQ6277,21,false)), ""\((.*?)\)""), """")"),"")</f>
        <v/>
      </c>
    </row>
    <row r="133">
      <c r="A133" s="143" t="s">
        <v>36491</v>
      </c>
      <c r="B133" s="144" t="str">
        <f>vlookup(A133, 'OG Data Combined'!$A$2:$Z6277,25,false)</f>
        <v>-</v>
      </c>
      <c r="D133" s="166" t="str">
        <f>vlookup(A133, 'OG Data Combined'!$A$2:$AQ6277,29,false)</f>
        <v>https://www.instagram.com/joe_riccio_90/</v>
      </c>
      <c r="E133" t="str">
        <f>IFERROR(__xludf.DUMMYFUNCTION("IFERROR(REGEXEXTRACT((vlookup(A133, 'OG Data Combined'!$A$2:$AQ6277,21,false)), ""\((.*?)\)""), """")"),"Throws")</f>
        <v>Throws</v>
      </c>
    </row>
    <row r="134">
      <c r="A134" s="143" t="s">
        <v>36492</v>
      </c>
      <c r="B134" s="166" t="str">
        <f>vlookup(A134, 'OG Data Combined'!$A$2:$Z6277,25,false)</f>
        <v>https://twitter.com/juliusnewell</v>
      </c>
      <c r="D134" s="144" t="str">
        <f>vlookup(A134, 'OG Data Combined'!$A$2:$AQ6277,29,false)</f>
        <v>-</v>
      </c>
      <c r="E134" t="str">
        <f>IFERROR(__xludf.DUMMYFUNCTION("IFERROR(REGEXEXTRACT((vlookup(A134, 'OG Data Combined'!$A$2:$AQ6277,21,false)), ""\((.*?)\)""), """")"),"Sprints, Hurdles, Relays")</f>
        <v>Sprints, Hurdles, Relays</v>
      </c>
    </row>
    <row r="135">
      <c r="A135" s="143" t="s">
        <v>36493</v>
      </c>
      <c r="B135" s="144" t="str">
        <f>vlookup(A135, 'OG Data Combined'!$A$2:$Z6277,25,false)</f>
        <v>-</v>
      </c>
      <c r="D135" s="144" t="str">
        <f>vlookup(A135, 'OG Data Combined'!$A$2:$AQ6277,29,false)</f>
        <v>-</v>
      </c>
      <c r="E135" t="str">
        <f>IFERROR(__xludf.DUMMYFUNCTION("IFERROR(REGEXEXTRACT((vlookup(A135, 'OG Data Combined'!$A$2:$AQ6277,21,false)), ""\((.*?)\)""), """")"),"Jumps, Multi-Events")</f>
        <v>Jumps, Multi-Events</v>
      </c>
    </row>
    <row r="136">
      <c r="A136" s="143" t="s">
        <v>36494</v>
      </c>
      <c r="B136" s="166" t="str">
        <f>vlookup(A136, 'OG Data Combined'!$A$2:$Z6277,25,false)</f>
        <v>https://twitter.com/chloesharpp</v>
      </c>
      <c r="D136" s="166" t="str">
        <f>vlookup(A136, 'OG Data Combined'!$A$2:$AQ6277,29,false)</f>
        <v>https://www.instagram.com/chloesharp800/</v>
      </c>
      <c r="E136" t="str">
        <f>IFERROR(__xludf.DUMMYFUNCTION("IFERROR(REGEXEXTRACT((vlookup(A136, 'OG Data Combined'!$A$2:$AQ6277,21,false)), ""\((.*?)\)""), """")"),"")</f>
        <v/>
      </c>
    </row>
    <row r="137">
      <c r="A137" s="143" t="s">
        <v>36495</v>
      </c>
      <c r="B137" s="166" t="str">
        <f>vlookup(A137, 'OG Data Combined'!$A$2:$Z6277,25,false)</f>
        <v>https://twitter.com/coachbarosso</v>
      </c>
      <c r="D137" s="144" t="str">
        <f>vlookup(A137, 'OG Data Combined'!$A$2:$AQ6277,29,false)</f>
        <v>-</v>
      </c>
      <c r="E137" t="str">
        <f>IFERROR(__xludf.DUMMYFUNCTION("IFERROR(REGEXEXTRACT((vlookup(A137, 'OG Data Combined'!$A$2:$AQ6277,21,false)), ""\((.*?)\)""), """")"),"")</f>
        <v/>
      </c>
    </row>
    <row r="138">
      <c r="A138" s="143" t="s">
        <v>36496</v>
      </c>
      <c r="B138" s="144" t="str">
        <f>vlookup(A138, 'OG Data Combined'!$A$2:$Z6277,25,false)</f>
        <v>-</v>
      </c>
      <c r="D138" s="166" t="str">
        <f>vlookup(A138, 'OG Data Combined'!$A$2:$AQ6277,29,false)</f>
        <v>https://www.instagram.com/michael_pertusati/</v>
      </c>
      <c r="E138" t="str">
        <f>IFERROR(__xludf.DUMMYFUNCTION("IFERROR(REGEXEXTRACT((vlookup(A138, 'OG Data Combined'!$A$2:$AQ6277,21,false)), ""\((.*?)\)""), """")"),"Throws")</f>
        <v>Throws</v>
      </c>
    </row>
    <row r="139">
      <c r="A139" s="143" t="s">
        <v>36497</v>
      </c>
      <c r="B139" s="144" t="str">
        <f>vlookup(A139, 'OG Data Combined'!$A$2:$Z6277,25,false)</f>
        <v>-</v>
      </c>
      <c r="D139" s="166" t="str">
        <f>vlookup(A139, 'OG Data Combined'!$A$2:$AQ6277,29,false)</f>
        <v>https://www.instagram.com/nicola.ader/</v>
      </c>
      <c r="E139" t="str">
        <f>IFERROR(__xludf.DUMMYFUNCTION("IFERROR(REGEXEXTRACT((vlookup(A139, 'OG Data Combined'!$A$2:$AQ6277,21,false)), ""\((.*?)\)""), """")"),"Jumps, Multi-events")</f>
        <v>Jumps, Multi-events</v>
      </c>
    </row>
    <row r="140">
      <c r="A140" s="143" t="s">
        <v>36498</v>
      </c>
      <c r="B140" s="166" t="str">
        <f>vlookup(A140, 'OG Data Combined'!$A$2:$Z6277,25,false)</f>
        <v>https://twitter.com/meliaamarieee</v>
      </c>
      <c r="D140" s="144" t="str">
        <f>vlookup(A140, 'OG Data Combined'!$A$2:$AQ6277,29,false)</f>
        <v>-</v>
      </c>
      <c r="E140" t="str">
        <f>IFERROR(__xludf.DUMMYFUNCTION("IFERROR(REGEXEXTRACT((vlookup(A140, 'OG Data Combined'!$A$2:$AQ6277,21,false)), ""\((.*?)\)""), """")"),"Hurdles, Sprints")</f>
        <v>Hurdles, Sprints</v>
      </c>
    </row>
    <row r="141">
      <c r="A141" s="143" t="s">
        <v>42198</v>
      </c>
      <c r="B141" s="144" t="str">
        <f>vlookup(A141, 'OG Data Combined'!$A$2:$Z6277,25,false)</f>
        <v>-</v>
      </c>
      <c r="D141" s="166" t="str">
        <f>vlookup(A141, 'OG Data Combined'!$A$2:$AQ6277,29,false)</f>
        <v>https://www.instagram.com/_samhuerta_/</v>
      </c>
      <c r="E141" t="str">
        <f>IFERROR(__xludf.DUMMYFUNCTION("IFERROR(REGEXEXTRACT((vlookup(A141, 'OG Data Combined'!$A$2:$AQ6277,21,false)), ""\((.*?)\)""), """")"),"")</f>
        <v/>
      </c>
    </row>
    <row r="142">
      <c r="A142" s="143" t="s">
        <v>42199</v>
      </c>
      <c r="B142" s="144" t="str">
        <f>vlookup(A142, 'OG Data Combined'!$A$2:$Z6277,25,false)</f>
        <v>-</v>
      </c>
      <c r="D142" s="144" t="str">
        <f>vlookup(A142, 'OG Data Combined'!$A$2:$AQ6277,29,false)</f>
        <v>-</v>
      </c>
      <c r="E142" t="str">
        <f>IFERROR(__xludf.DUMMYFUNCTION("IFERROR(REGEXEXTRACT((vlookup(A142, 'OG Data Combined'!$A$2:$AQ6277,21,false)), ""\((.*?)\)""), """")"),"")</f>
        <v/>
      </c>
    </row>
    <row r="143">
      <c r="A143" s="143" t="s">
        <v>36499</v>
      </c>
      <c r="B143" s="144" t="str">
        <f>vlookup(A143, 'OG Data Combined'!$A$2:$Z6277,25,false)</f>
        <v>-</v>
      </c>
      <c r="D143" s="166" t="str">
        <f>vlookup(A143, 'OG Data Combined'!$A$2:$AQ6277,29,false)</f>
        <v>https://www.instagram.com/coach_sheff1/</v>
      </c>
      <c r="E143" t="str">
        <f>IFERROR(__xludf.DUMMYFUNCTION("IFERROR(REGEXEXTRACT((vlookup(A143, 'OG Data Combined'!$A$2:$AQ6277,21,false)), ""\((.*?)\)""), """")"),"Sprints, Hurdles, Relays")</f>
        <v>Sprints, Hurdles, Relays</v>
      </c>
    </row>
    <row r="144">
      <c r="A144" s="143" t="s">
        <v>36500</v>
      </c>
      <c r="B144" s="144" t="str">
        <f>vlookup(A144, 'OG Data Combined'!$A$2:$Z6277,25,false)</f>
        <v>-</v>
      </c>
      <c r="D144" s="144" t="str">
        <f>vlookup(A144, 'OG Data Combined'!$A$2:$AQ6277,29,false)</f>
        <v>-</v>
      </c>
      <c r="E144" t="str">
        <f>IFERROR(__xludf.DUMMYFUNCTION("IFERROR(REGEXEXTRACT((vlookup(A144, 'OG Data Combined'!$A$2:$AQ6277,21,false)), ""\((.*?)\)""), """")"),"")</f>
        <v/>
      </c>
    </row>
    <row r="145">
      <c r="A145" s="143" t="s">
        <v>36501</v>
      </c>
      <c r="B145" s="144" t="str">
        <f>vlookup(A145, 'OG Data Combined'!$A$2:$Z6277,25,false)</f>
        <v>-</v>
      </c>
      <c r="D145" s="144" t="str">
        <f>vlookup(A145, 'OG Data Combined'!$A$2:$AQ6277,29,false)</f>
        <v>-</v>
      </c>
      <c r="E145" t="str">
        <f>IFERROR(__xludf.DUMMYFUNCTION("IFERROR(REGEXEXTRACT((vlookup(A145, 'OG Data Combined'!$A$2:$AQ6277,21,false)), ""\((.*?)\)""), """")"),"Throws")</f>
        <v>Throws</v>
      </c>
    </row>
    <row r="146">
      <c r="A146" s="143" t="s">
        <v>36502</v>
      </c>
      <c r="B146" s="144" t="str">
        <f>vlookup(A146, 'OG Data Combined'!$A$2:$Z6277,25,false)</f>
        <v>-</v>
      </c>
      <c r="D146" s="144" t="str">
        <f>vlookup(A146, 'OG Data Combined'!$A$2:$AQ6277,29,false)</f>
        <v>-</v>
      </c>
      <c r="E146" t="str">
        <f>IFERROR(__xludf.DUMMYFUNCTION("IFERROR(REGEXEXTRACT((vlookup(A146, 'OG Data Combined'!$A$2:$AQ6277,21,false)), ""\((.*?)\)""), """")"),"Throws")</f>
        <v>Throws</v>
      </c>
    </row>
    <row r="147">
      <c r="A147" s="143" t="s">
        <v>36503</v>
      </c>
      <c r="B147" s="144" t="str">
        <f>vlookup(A147, 'OG Data Combined'!$A$2:$Z6277,25,false)</f>
        <v>-</v>
      </c>
      <c r="D147" s="144" t="str">
        <f>vlookup(A147, 'OG Data Combined'!$A$2:$AQ6277,29,false)</f>
        <v>-</v>
      </c>
      <c r="E147" t="str">
        <f>IFERROR(__xludf.DUMMYFUNCTION("IFERROR(REGEXEXTRACT((vlookup(A147, 'OG Data Combined'!$A$2:$AQ6277,21,false)), ""\((.*?)\)""), """")"),"Throws")</f>
        <v>Throws</v>
      </c>
    </row>
    <row r="148">
      <c r="A148" s="143" t="s">
        <v>36504</v>
      </c>
      <c r="B148" s="144" t="str">
        <f>vlookup(A148, 'OG Data Combined'!$A$2:$Z6277,25,false)</f>
        <v>-</v>
      </c>
      <c r="D148" s="144" t="str">
        <f>vlookup(A148, 'OG Data Combined'!$A$2:$AQ6277,29,false)</f>
        <v>-</v>
      </c>
      <c r="E148" t="str">
        <f>IFERROR(__xludf.DUMMYFUNCTION("IFERROR(REGEXEXTRACT((vlookup(A148, 'OG Data Combined'!$A$2:$AQ6277,21,false)), ""\((.*?)\)""), """")"),"Sprints, Hurdles, Relays")</f>
        <v>Sprints, Hurdles, Relays</v>
      </c>
    </row>
    <row r="149">
      <c r="A149" s="143" t="s">
        <v>36505</v>
      </c>
      <c r="B149" s="144" t="str">
        <f>vlookup(A149, 'OG Data Combined'!$A$2:$Z6277,25,false)</f>
        <v>-</v>
      </c>
      <c r="D149" s="166" t="str">
        <f>vlookup(A149, 'OG Data Combined'!$A$2:$AQ6277,29,false)</f>
        <v>https://www.instagram.com/levi.arzac/</v>
      </c>
      <c r="E149" t="str">
        <f>IFERROR(__xludf.DUMMYFUNCTION("IFERROR(REGEXEXTRACT((vlookup(A149, 'OG Data Combined'!$A$2:$AQ6277,21,false)), ""\((.*?)\)""), """")"),"Jumps")</f>
        <v>Jumps</v>
      </c>
    </row>
    <row r="150">
      <c r="A150" s="143" t="s">
        <v>36506</v>
      </c>
      <c r="B150" s="144" t="str">
        <f>vlookup(A150, 'OG Data Combined'!$A$2:$Z6277,25,false)</f>
        <v>-</v>
      </c>
      <c r="D150" s="166" t="str">
        <f>vlookup(A150, 'OG Data Combined'!$A$2:$AQ6277,29,false)</f>
        <v>https://www.instagram.com/lj_stevo/</v>
      </c>
      <c r="E150" t="str">
        <f>IFERROR(__xludf.DUMMYFUNCTION("IFERROR(REGEXEXTRACT((vlookup(A150, 'OG Data Combined'!$A$2:$AQ6277,21,false)), ""\((.*?)\)""), """")"),"Jumps, Multi-Events")</f>
        <v>Jumps, Multi-Events</v>
      </c>
    </row>
    <row r="151">
      <c r="A151" s="143" t="s">
        <v>36507</v>
      </c>
      <c r="B151" s="166" t="str">
        <f>vlookup(A151, 'OG Data Combined'!$A$2:$Z6277,25,false)</f>
        <v>https://twitter.com/devinelizondo</v>
      </c>
      <c r="D151" s="144" t="str">
        <f>vlookup(A151, 'OG Data Combined'!$A$2:$AQ6277,29,false)</f>
        <v>-</v>
      </c>
      <c r="E151" t="str">
        <f>IFERROR(__xludf.DUMMYFUNCTION("IFERROR(REGEXEXTRACT((vlookup(A151, 'OG Data Combined'!$A$2:$AQ6277,21,false)), ""\((.*?)\)""), """")"),"Distance")</f>
        <v>Distance</v>
      </c>
    </row>
    <row r="152">
      <c r="A152" s="143" t="s">
        <v>42200</v>
      </c>
      <c r="B152" s="166" t="str">
        <f>vlookup(A152, 'OG Data Combined'!$A$2:$Z6277,25,false)</f>
        <v>https://twitter.com/andysythe</v>
      </c>
      <c r="D152" s="144" t="str">
        <f>vlookup(A152, 'OG Data Combined'!$A$2:$AQ6277,29,false)</f>
        <v>-</v>
      </c>
      <c r="E152" t="str">
        <f>IFERROR(__xludf.DUMMYFUNCTION("IFERROR(REGEXEXTRACT((vlookup(A152, 'OG Data Combined'!$A$2:$AQ6277,21,false)), ""\((.*?)\)""), """")"),"")</f>
        <v/>
      </c>
    </row>
    <row r="153">
      <c r="A153" s="143" t="s">
        <v>36508</v>
      </c>
      <c r="B153" s="144" t="str">
        <f>vlookup(A153, 'OG Data Combined'!$A$2:$Z6277,25,false)</f>
        <v>-</v>
      </c>
      <c r="D153" s="144" t="str">
        <f>vlookup(A153, 'OG Data Combined'!$A$2:$AQ6277,29,false)</f>
        <v>-</v>
      </c>
      <c r="E153" t="str">
        <f>IFERROR(__xludf.DUMMYFUNCTION("IFERROR(REGEXEXTRACT((vlookup(A153, 'OG Data Combined'!$A$2:$AQ6277,21,false)), ""\((.*?)\)""), """")"),"")</f>
        <v/>
      </c>
    </row>
    <row r="154">
      <c r="A154" s="143" t="s">
        <v>36509</v>
      </c>
      <c r="B154" s="166" t="str">
        <f>vlookup(A154, 'OG Data Combined'!$A$2:$Z6277,25,false)</f>
        <v>https://twitter.com/og_coachy</v>
      </c>
      <c r="D154" s="166" t="str">
        <f>vlookup(A154, 'OG Data Combined'!$A$2:$AQ6277,29,false)</f>
        <v>https://www.instagram.com/jacobyowell/</v>
      </c>
      <c r="E154" t="str">
        <f>IFERROR(__xludf.DUMMYFUNCTION("IFERROR(REGEXEXTRACT((vlookup(A154, 'OG Data Combined'!$A$2:$AQ6277,21,false)), ""\((.*?)\)""), """")"),"")</f>
        <v/>
      </c>
    </row>
    <row r="155">
      <c r="A155" s="143" t="s">
        <v>36510</v>
      </c>
      <c r="B155" s="144" t="str">
        <f>vlookup(A155, 'OG Data Combined'!$A$2:$Z6277,25,false)</f>
        <v>-</v>
      </c>
      <c r="D155" s="166" t="str">
        <f>vlookup(A155, 'OG Data Combined'!$A$2:$AQ6277,29,false)</f>
        <v>https://www.instagram.com/coachzarb/</v>
      </c>
      <c r="E155" t="str">
        <f>IFERROR(__xludf.DUMMYFUNCTION("IFERROR(REGEXEXTRACT((vlookup(A155, 'OG Data Combined'!$A$2:$AQ6277,21,false)), ""\((.*?)\)""), """")"),"")</f>
        <v/>
      </c>
    </row>
    <row r="156">
      <c r="A156" s="143" t="s">
        <v>36511</v>
      </c>
      <c r="B156" s="144" t="str">
        <f>vlookup(A156, 'OG Data Combined'!$A$2:$Z6277,25,false)</f>
        <v>-</v>
      </c>
      <c r="D156" s="144" t="str">
        <f>vlookup(A156, 'OG Data Combined'!$A$2:$AQ6277,29,false)</f>
        <v>-</v>
      </c>
      <c r="E156" t="str">
        <f>IFERROR(__xludf.DUMMYFUNCTION("IFERROR(REGEXEXTRACT((vlookup(A156, 'OG Data Combined'!$A$2:$AQ6277,21,false)), ""\((.*?)\)""), """")"),"")</f>
        <v/>
      </c>
    </row>
    <row r="157">
      <c r="A157" s="143" t="s">
        <v>36512</v>
      </c>
      <c r="B157" s="166" t="str">
        <f>vlookup(A157, 'OG Data Combined'!$A$2:$Z6277,25,false)</f>
        <v>https://x.com/LeviArzac</v>
      </c>
      <c r="D157" s="166" t="str">
        <f>vlookup(A157, 'OG Data Combined'!$A$2:$AQ6277,29,false)</f>
        <v>https://www.instagram.com/torie_tc/</v>
      </c>
      <c r="E157" t="str">
        <f>IFERROR(__xludf.DUMMYFUNCTION("IFERROR(REGEXEXTRACT((vlookup(A157, 'OG Data Combined'!$A$2:$AQ6277,21,false)), ""\((.*?)\)""), """")"),"")</f>
        <v/>
      </c>
    </row>
    <row r="158">
      <c r="A158" s="143" t="s">
        <v>36513</v>
      </c>
      <c r="B158" s="144" t="str">
        <f>vlookup(A158, 'OG Data Combined'!$A$2:$Z6277,25,false)</f>
        <v>-</v>
      </c>
      <c r="D158" s="144" t="str">
        <f>vlookup(A158, 'OG Data Combined'!$A$2:$AQ6277,29,false)</f>
        <v>-</v>
      </c>
      <c r="E158" t="str">
        <f>IFERROR(__xludf.DUMMYFUNCTION("IFERROR(REGEXEXTRACT((vlookup(A158, 'OG Data Combined'!$A$2:$AQ6277,21,false)), ""\((.*?)\)""), """")"),"")</f>
        <v/>
      </c>
    </row>
    <row r="159">
      <c r="A159" s="143" t="s">
        <v>36514</v>
      </c>
      <c r="B159" s="144" t="str">
        <f>vlookup(A159, 'OG Data Combined'!$A$2:$Z6277,25,false)</f>
        <v>-</v>
      </c>
      <c r="D159" s="144" t="str">
        <f>vlookup(A159, 'OG Data Combined'!$A$2:$AQ6277,29,false)</f>
        <v>-</v>
      </c>
      <c r="E159" t="str">
        <f>IFERROR(__xludf.DUMMYFUNCTION("IFERROR(REGEXEXTRACT((vlookup(A159, 'OG Data Combined'!$A$2:$AQ6277,21,false)), ""\((.*?)\)""), """")"),"")</f>
        <v/>
      </c>
    </row>
    <row r="160">
      <c r="A160" s="143" t="s">
        <v>36515</v>
      </c>
      <c r="B160" s="166" t="str">
        <f>vlookup(A160, 'OG Data Combined'!$A$2:$Z6277,25,false)</f>
        <v>https://twitter.com/ouazkenny</v>
      </c>
      <c r="D160" s="144" t="str">
        <f>vlookup(A160, 'OG Data Combined'!$A$2:$AQ6277,29,false)</f>
        <v>-</v>
      </c>
      <c r="E160" t="str">
        <f>IFERROR(__xludf.DUMMYFUNCTION("IFERROR(REGEXEXTRACT((vlookup(A160, 'OG Data Combined'!$A$2:$AQ6277,21,false)), ""\((.*?)\)""), """")"),"")</f>
        <v/>
      </c>
    </row>
    <row r="161">
      <c r="A161" s="143" t="s">
        <v>36516</v>
      </c>
      <c r="B161" s="166" t="str">
        <f>vlookup(A161, 'OG Data Combined'!$A$2:$Z6277,25,false)</f>
        <v>https://twitter.com/hurdlercarl</v>
      </c>
      <c r="D161" s="144" t="str">
        <f>vlookup(A161, 'OG Data Combined'!$A$2:$AQ6277,29,false)</f>
        <v>-</v>
      </c>
      <c r="E161" t="str">
        <f>IFERROR(__xludf.DUMMYFUNCTION("IFERROR(REGEXEXTRACT((vlookup(A161, 'OG Data Combined'!$A$2:$AQ6277,21,false)), ""\((.*?)\)""), """")"),"Jumps, Multi-events")</f>
        <v>Jumps, Multi-events</v>
      </c>
    </row>
    <row r="162">
      <c r="A162" s="143" t="s">
        <v>36517</v>
      </c>
      <c r="B162" s="144" t="str">
        <f>vlookup(A162, 'OG Data Combined'!$A$2:$Z6277,25,false)</f>
        <v>-</v>
      </c>
      <c r="D162" s="166" t="str">
        <f>vlookup(A162, 'OG Data Combined'!$A$2:$AQ6277,29,false)</f>
        <v>https://www.instagram.com/coach.petey.throws/</v>
      </c>
      <c r="E162" t="str">
        <f>IFERROR(__xludf.DUMMYFUNCTION("IFERROR(REGEXEXTRACT((vlookup(A162, 'OG Data Combined'!$A$2:$AQ6277,21,false)), ""\((.*?)\)""), """")"),"Throws")</f>
        <v>Throws</v>
      </c>
    </row>
    <row r="163">
      <c r="A163" s="143" t="s">
        <v>36518</v>
      </c>
      <c r="B163" s="144" t="str">
        <f>vlookup(A163, 'OG Data Combined'!$A$2:$Z6277,25,false)</f>
        <v>-</v>
      </c>
      <c r="D163" s="166" t="str">
        <f>vlookup(A163, 'OG Data Combined'!$A$2:$AQ6277,29,false)</f>
        <v>https://www.instagram.com/kyrajeff/</v>
      </c>
      <c r="E163" t="str">
        <f>IFERROR(__xludf.DUMMYFUNCTION("IFERROR(REGEXEXTRACT((vlookup(A163, 'OG Data Combined'!$A$2:$AQ6277,21,false)), ""\((.*?)\)""), """")"),"Sprints, Hurdles")</f>
        <v>Sprints, Hurdles</v>
      </c>
    </row>
    <row r="164">
      <c r="A164" s="143" t="s">
        <v>36519</v>
      </c>
      <c r="B164" s="144" t="str">
        <f>vlookup(A164, 'OG Data Combined'!$A$2:$Z6277,25,false)</f>
        <v>-</v>
      </c>
      <c r="D164" s="166" t="str">
        <f>vlookup(A164, 'OG Data Combined'!$A$2:$AQ6277,29,false)</f>
        <v>https://www.instagram.com/badecurks/</v>
      </c>
      <c r="E164" t="str">
        <f>IFERROR(__xludf.DUMMYFUNCTION("IFERROR(REGEXEXTRACT((vlookup(A164, 'OG Data Combined'!$A$2:$AQ6277,21,false)), ""\((.*?)\)""), """")"),"Distance")</f>
        <v>Distance</v>
      </c>
    </row>
    <row r="165">
      <c r="A165" s="143" t="s">
        <v>36520</v>
      </c>
      <c r="B165" s="144" t="str">
        <f>vlookup(A165, 'OG Data Combined'!$A$2:$Z6277,25,false)</f>
        <v>-</v>
      </c>
      <c r="D165" s="144" t="str">
        <f>vlookup(A165, 'OG Data Combined'!$A$2:$AQ6277,29,false)</f>
        <v>https://.www.instagram.com/laurenfloris77/</v>
      </c>
      <c r="E165" t="str">
        <f>IFERROR(__xludf.DUMMYFUNCTION("IFERROR(REGEXEXTRACT((vlookup(A165, 'OG Data Combined'!$A$2:$AQ6277,21,false)), ""\((.*?)\)""), """")"),"")</f>
        <v/>
      </c>
    </row>
    <row r="166">
      <c r="A166" s="143" t="s">
        <v>36521</v>
      </c>
      <c r="B166" s="144" t="str">
        <f>vlookup(A166, 'OG Data Combined'!$A$2:$Z6277,25,false)</f>
        <v>-</v>
      </c>
      <c r="D166" s="166" t="str">
        <f>vlookup(A166, 'OG Data Combined'!$A$2:$AQ6277,29,false)</f>
        <v>https://www.instagram.com/cantcatchray/</v>
      </c>
      <c r="E166" t="str">
        <f>IFERROR(__xludf.DUMMYFUNCTION("IFERROR(REGEXEXTRACT((vlookup(A166, 'OG Data Combined'!$A$2:$AQ6277,21,false)), ""\((.*?)\)""), """")"),"Sprints, Hurdles")</f>
        <v>Sprints, Hurdles</v>
      </c>
    </row>
    <row r="167">
      <c r="A167" s="143" t="s">
        <v>36522</v>
      </c>
      <c r="B167" s="144" t="str">
        <f>vlookup(A167, 'OG Data Combined'!$A$2:$Z6277,25,false)</f>
        <v>-</v>
      </c>
      <c r="D167" s="166" t="str">
        <f>vlookup(A167, 'OG Data Combined'!$A$2:$AQ6277,29,false)</f>
        <v>https://www.instagram.com/vpataky/</v>
      </c>
      <c r="E167" t="str">
        <f>IFERROR(__xludf.DUMMYFUNCTION("IFERROR(REGEXEXTRACT((vlookup(A167, 'OG Data Combined'!$A$2:$AQ6277,21,false)), ""\((.*?)\)""), """")"),"")</f>
        <v/>
      </c>
    </row>
    <row r="168">
      <c r="A168" s="143" t="s">
        <v>36523</v>
      </c>
      <c r="B168" s="144" t="str">
        <f>vlookup(A168, 'OG Data Combined'!$A$2:$Z6277,25,false)</f>
        <v>-</v>
      </c>
      <c r="D168" s="144" t="str">
        <f>vlookup(A168, 'OG Data Combined'!$A$2:$AQ6277,29,false)</f>
        <v>-</v>
      </c>
      <c r="E168" t="str">
        <f>IFERROR(__xludf.DUMMYFUNCTION("IFERROR(REGEXEXTRACT((vlookup(A168, 'OG Data Combined'!$A$2:$AQ6277,21,false)), ""\((.*?)\)""), """")"),"")</f>
        <v/>
      </c>
    </row>
    <row r="169">
      <c r="A169" s="143" t="s">
        <v>36524</v>
      </c>
      <c r="B169" s="166" t="str">
        <f>vlookup(A169, 'OG Data Combined'!$A$2:$Z6277,25,false)</f>
        <v>https://twitter.com/hannah9branch</v>
      </c>
      <c r="D169" s="166" t="str">
        <f>vlookup(A169, 'OG Data Combined'!$A$2:$AQ6277,29,false)</f>
        <v>https://www.instagram.com/han.branch/</v>
      </c>
      <c r="E169" t="str">
        <f>IFERROR(__xludf.DUMMYFUNCTION("IFERROR(REGEXEXTRACT((vlookup(A169, 'OG Data Combined'!$A$2:$AQ6277,21,false)), ""\((.*?)\)""), """")"),"Distance")</f>
        <v>Distance</v>
      </c>
    </row>
    <row r="170">
      <c r="A170" s="143" t="s">
        <v>36525</v>
      </c>
      <c r="B170" s="144" t="str">
        <f>vlookup(A170, 'OG Data Combined'!$A$2:$Z6277,25,false)</f>
        <v>-</v>
      </c>
      <c r="D170" s="144" t="str">
        <f>vlookup(A170, 'OG Data Combined'!$A$2:$AQ6277,29,false)</f>
        <v>-</v>
      </c>
      <c r="E170" t="str">
        <f>IFERROR(__xludf.DUMMYFUNCTION("IFERROR(REGEXEXTRACT((vlookup(A170, 'OG Data Combined'!$A$2:$AQ6277,21,false)), ""\((.*?)\)""), """")"),"")</f>
        <v/>
      </c>
    </row>
    <row r="171">
      <c r="A171" s="143" t="s">
        <v>36526</v>
      </c>
      <c r="B171" s="144" t="str">
        <f>vlookup(A171, 'OG Data Combined'!$A$2:$Z6277,25,false)</f>
        <v>-</v>
      </c>
      <c r="D171" s="144" t="str">
        <f>vlookup(A171, 'OG Data Combined'!$A$2:$AQ6277,29,false)</f>
        <v>-</v>
      </c>
      <c r="E171" t="str">
        <f>IFERROR(__xludf.DUMMYFUNCTION("IFERROR(REGEXEXTRACT((vlookup(A171, 'OG Data Combined'!$A$2:$AQ6277,21,false)), ""\((.*?)\)""), """")"),"")</f>
        <v/>
      </c>
    </row>
    <row r="172">
      <c r="A172" s="143" t="s">
        <v>36527</v>
      </c>
      <c r="B172" s="166" t="str">
        <f>vlookup(A172, 'OG Data Combined'!$A$2:$Z6277,25,false)</f>
        <v>https://twitter.com/cwryaniii</v>
      </c>
      <c r="D172" s="166" t="str">
        <f>vlookup(A172, 'OG Data Combined'!$A$2:$AQ6277,29,false)</f>
        <v>https://www.instagram.com/cwryaniii/</v>
      </c>
      <c r="E172" t="str">
        <f>IFERROR(__xludf.DUMMYFUNCTION("IFERROR(REGEXEXTRACT((vlookup(A172, 'OG Data Combined'!$A$2:$AQ6277,21,false)), ""\((.*?)\)""), """")"),"")</f>
        <v/>
      </c>
    </row>
    <row r="173">
      <c r="A173" s="143" t="s">
        <v>36528</v>
      </c>
      <c r="B173" s="166" t="str">
        <f>vlookup(A173, 'OG Data Combined'!$A$2:$Z6277,25,false)</f>
        <v>https://twitter.com/hopstepboom</v>
      </c>
      <c r="D173" s="144" t="str">
        <f>vlookup(A173, 'OG Data Combined'!$A$2:$AQ6277,29,false)</f>
        <v>-</v>
      </c>
      <c r="E173" t="str">
        <f>IFERROR(__xludf.DUMMYFUNCTION("IFERROR(REGEXEXTRACT((vlookup(A173, 'OG Data Combined'!$A$2:$AQ6277,21,false)), ""\((.*?)\)""), """")"),"Field Events")</f>
        <v>Field Events</v>
      </c>
    </row>
    <row r="174">
      <c r="A174" s="143" t="s">
        <v>36529</v>
      </c>
      <c r="B174" s="166" t="str">
        <f>vlookup(A174, 'OG Data Combined'!$A$2:$Z6277,25,false)</f>
        <v>https://twitter.com/coachdardenc</v>
      </c>
      <c r="D174" s="166" t="str">
        <f>vlookup(A174, 'OG Data Combined'!$A$2:$AQ6277,29,false)</f>
        <v>https://www.instagram.com/chabritt/</v>
      </c>
      <c r="E174" t="str">
        <f>IFERROR(__xludf.DUMMYFUNCTION("IFERROR(REGEXEXTRACT((vlookup(A174, 'OG Data Combined'!$A$2:$AQ6277,21,false)), ""\((.*?)\)""), """")"),"Distance")</f>
        <v>Distance</v>
      </c>
    </row>
    <row r="175">
      <c r="A175" s="143" t="s">
        <v>36531</v>
      </c>
      <c r="B175" s="144" t="str">
        <f>vlookup(A175, 'OG Data Combined'!$A$2:$Z6277,25,false)</f>
        <v>-</v>
      </c>
      <c r="D175" s="166" t="str">
        <f>vlookup(A175, 'OG Data Combined'!$A$2:$AQ6277,29,false)</f>
        <v>https://www.instagram.com/sanjosestatetrackandfield/</v>
      </c>
      <c r="E175" t="str">
        <f>IFERROR(__xludf.DUMMYFUNCTION("IFERROR(REGEXEXTRACT((vlookup(A175, 'OG Data Combined'!$A$2:$AQ6277,21,false)), ""\((.*?)\)""), """")"),"")</f>
        <v/>
      </c>
    </row>
    <row r="176">
      <c r="A176" s="143" t="s">
        <v>36532</v>
      </c>
      <c r="B176" s="144" t="str">
        <f>vlookup(A176, 'OG Data Combined'!$A$2:$Z6277,25,false)</f>
        <v>-</v>
      </c>
      <c r="D176" s="166" t="str">
        <f>vlookup(A176, 'OG Data Combined'!$A$2:$AQ6277,29,false)</f>
        <v>https://www.instagram.com/milotandf/</v>
      </c>
      <c r="E176" t="str">
        <f>IFERROR(__xludf.DUMMYFUNCTION("IFERROR(REGEXEXTRACT((vlookup(A176, 'OG Data Combined'!$A$2:$AQ6277,21,false)), ""\((.*?)\)""), """")"),"")</f>
        <v/>
      </c>
    </row>
    <row r="177">
      <c r="A177" s="143" t="s">
        <v>36533</v>
      </c>
      <c r="B177" s="144" t="str">
        <f>vlookup(A177, 'OG Data Combined'!$A$2:$Z6277,25,false)</f>
        <v>-</v>
      </c>
      <c r="D177" s="144" t="str">
        <f>vlookup(A177, 'OG Data Combined'!$A$2:$AQ6277,29,false)</f>
        <v>-</v>
      </c>
      <c r="E177" t="str">
        <f>IFERROR(__xludf.DUMMYFUNCTION("IFERROR(REGEXEXTRACT((vlookup(A177, 'OG Data Combined'!$A$2:$AQ6277,21,false)), ""\((.*?)\)""), """")"),"")</f>
        <v/>
      </c>
    </row>
    <row r="178">
      <c r="A178" s="143" t="s">
        <v>36534</v>
      </c>
      <c r="B178" s="166" t="str">
        <f>vlookup(A178, 'OG Data Combined'!$A$2:$Z6277,25,false)</f>
        <v>https://twitter.com/meron03</v>
      </c>
      <c r="D178" s="166" t="str">
        <f>vlookup(A178, 'OG Data Combined'!$A$2:$AQ6277,29,false)</f>
        <v>https://www.instagram.com/meron03/</v>
      </c>
      <c r="E178" t="str">
        <f>IFERROR(__xludf.DUMMYFUNCTION("IFERROR(REGEXEXTRACT((vlookup(A178, 'OG Data Combined'!$A$2:$AQ6277,21,false)), ""\((.*?)\)""), """")"),"")</f>
        <v/>
      </c>
    </row>
    <row r="179">
      <c r="A179" s="143" t="s">
        <v>36535</v>
      </c>
      <c r="B179" s="166" t="str">
        <f>vlookup(A179, 'OG Data Combined'!$A$2:$Z6277,25,false)</f>
        <v>https://twitter.com/jjclarkrun</v>
      </c>
      <c r="D179" s="144" t="str">
        <f>vlookup(A179, 'OG Data Combined'!$A$2:$AQ6277,29,false)</f>
        <v>-</v>
      </c>
      <c r="E179" t="str">
        <f>IFERROR(__xludf.DUMMYFUNCTION("IFERROR(REGEXEXTRACT((vlookup(A179, 'OG Data Combined'!$A$2:$AQ6277,21,false)), ""\((.*?)\)""), """")"),"")</f>
        <v/>
      </c>
    </row>
    <row r="180">
      <c r="A180" s="143" t="s">
        <v>36536</v>
      </c>
      <c r="B180" s="144" t="str">
        <f>vlookup(A180, 'OG Data Combined'!$A$2:$Z6277,25,false)</f>
        <v>-</v>
      </c>
      <c r="D180" s="144" t="str">
        <f>vlookup(A180, 'OG Data Combined'!$A$2:$AQ6277,29,false)</f>
        <v>-</v>
      </c>
      <c r="E180" t="str">
        <f>IFERROR(__xludf.DUMMYFUNCTION("IFERROR(REGEXEXTRACT((vlookup(A180, 'OG Data Combined'!$A$2:$AQ6277,21,false)), ""\((.*?)\)""), """")"),"")</f>
        <v/>
      </c>
    </row>
    <row r="181">
      <c r="A181" s="143" t="s">
        <v>36537</v>
      </c>
      <c r="B181" s="144" t="str">
        <f>vlookup(A181, 'OG Data Combined'!$A$2:$Z6277,25,false)</f>
        <v>-</v>
      </c>
      <c r="D181" s="166" t="str">
        <f>vlookup(A181, 'OG Data Combined'!$A$2:$AQ6277,29,false)</f>
        <v>https://www.instagram.com/tgesser/</v>
      </c>
      <c r="E181" t="str">
        <f>IFERROR(__xludf.DUMMYFUNCTION("IFERROR(REGEXEXTRACT((vlookup(A181, 'OG Data Combined'!$A$2:$AQ6277,21,false)), ""\((.*?)\)""), """")"),"Throws")</f>
        <v>Throws</v>
      </c>
    </row>
    <row r="182">
      <c r="A182" s="143" t="s">
        <v>36538</v>
      </c>
      <c r="B182" s="144" t="str">
        <f>vlookup(A182, 'OG Data Combined'!$A$2:$Z6277,25,false)</f>
        <v>-</v>
      </c>
      <c r="D182" s="144" t="str">
        <f>vlookup(A182, 'OG Data Combined'!$A$2:$AQ6277,29,false)</f>
        <v>-</v>
      </c>
      <c r="E182" t="str">
        <f>IFERROR(__xludf.DUMMYFUNCTION("IFERROR(REGEXEXTRACT((vlookup(A182, 'OG Data Combined'!$A$2:$AQ6277,21,false)), ""\((.*?)\)""), """")"),"Jumps, Pole Vault, Multi-events")</f>
        <v>Jumps, Pole Vault, Multi-events</v>
      </c>
    </row>
    <row r="183">
      <c r="A183" s="143" t="s">
        <v>36539</v>
      </c>
      <c r="B183" s="144" t="str">
        <f>vlookup(A183, 'OG Data Combined'!$A$2:$Z6277,25,false)</f>
        <v>-</v>
      </c>
      <c r="D183" s="166" t="str">
        <f>vlookup(A183, 'OG Data Combined'!$A$2:$AQ6277,29,false)</f>
        <v>https://www.instagram.com/addyroyal/</v>
      </c>
      <c r="E183" t="str">
        <f>IFERROR(__xludf.DUMMYFUNCTION("IFERROR(REGEXEXTRACT((vlookup(A183, 'OG Data Combined'!$A$2:$AQ6277,21,false)), ""\((.*?)\)""), """")"),"Distance")</f>
        <v>Distance</v>
      </c>
    </row>
    <row r="184">
      <c r="A184" s="143" t="s">
        <v>36540</v>
      </c>
      <c r="B184" s="144" t="str">
        <f>vlookup(A184, 'OG Data Combined'!$A$2:$Z6277,25,false)</f>
        <v>-</v>
      </c>
      <c r="D184" s="144" t="str">
        <f>vlookup(A184, 'OG Data Combined'!$A$2:$AQ6277,29,false)</f>
        <v>-</v>
      </c>
      <c r="E184" t="str">
        <f>IFERROR(__xludf.DUMMYFUNCTION("IFERROR(REGEXEXTRACT((vlookup(A184, 'OG Data Combined'!$A$2:$AQ6277,21,false)), ""\((.*?)\)""), """")"),"Distance")</f>
        <v>Distance</v>
      </c>
    </row>
    <row r="185">
      <c r="A185" s="143" t="s">
        <v>36541</v>
      </c>
      <c r="B185" s="166" t="str">
        <f>vlookup(A185, 'OG Data Combined'!$A$2:$Z6277,25,false)</f>
        <v>https://twitter.com/xxeeeg</v>
      </c>
      <c r="D185" s="144" t="str">
        <f>vlookup(A185, 'OG Data Combined'!$A$2:$AQ6277,29,false)</f>
        <v>-</v>
      </c>
      <c r="E185" t="str">
        <f>IFERROR(__xludf.DUMMYFUNCTION("IFERROR(REGEXEXTRACT((vlookup(A185, 'OG Data Combined'!$A$2:$AQ6277,21,false)), ""\((.*?)\)""), """")"),"")</f>
        <v/>
      </c>
    </row>
    <row r="186">
      <c r="A186" s="143" t="s">
        <v>36542</v>
      </c>
      <c r="B186" s="166" t="str">
        <f>vlookup(A186, 'OG Data Combined'!$A$2:$Z6277,25,false)</f>
        <v>https://twitter.com/robynemjohnson</v>
      </c>
      <c r="D186" s="144" t="str">
        <f>vlookup(A186, 'OG Data Combined'!$A$2:$AQ6277,29,false)</f>
        <v>-</v>
      </c>
      <c r="E186" t="str">
        <f>IFERROR(__xludf.DUMMYFUNCTION("IFERROR(REGEXEXTRACT((vlookup(A186, 'OG Data Combined'!$A$2:$AQ6277,21,false)), ""\((.*?)\)""), """")"),"Horizontal Jumps")</f>
        <v>Horizontal Jumps</v>
      </c>
    </row>
    <row r="187">
      <c r="A187" s="143" t="s">
        <v>36543</v>
      </c>
      <c r="B187" s="166" t="str">
        <f>vlookup(A187, 'OG Data Combined'!$A$2:$Z6277,25,false)</f>
        <v>https://twitter.com/coachlefever</v>
      </c>
      <c r="D187" s="166" t="str">
        <f>vlookup(A187, 'OG Data Combined'!$A$2:$AQ6277,29,false)</f>
        <v>https://www.instagram.com/coachlefever/</v>
      </c>
      <c r="E187" t="str">
        <f>IFERROR(__xludf.DUMMYFUNCTION("IFERROR(REGEXEXTRACT((vlookup(A187, 'OG Data Combined'!$A$2:$AQ6277,21,false)), ""\((.*?)\)""), """")"),"Vertical Jumps, Multi-Events")</f>
        <v>Vertical Jumps, Multi-Events</v>
      </c>
    </row>
    <row r="188">
      <c r="A188" s="143" t="s">
        <v>36544</v>
      </c>
      <c r="B188" s="154" t="str">
        <f>vlookup(A188, 'OG Data Combined'!$A$2:$Z6277,25,false)</f>
        <v/>
      </c>
      <c r="D188" s="154" t="str">
        <f>vlookup(A188, 'OG Data Combined'!$A$2:$AQ6277,29,false)</f>
        <v/>
      </c>
      <c r="E188" t="str">
        <f>IFERROR(__xludf.DUMMYFUNCTION("IFERROR(REGEXEXTRACT((vlookup(A188, 'OG Data Combined'!$A$2:$AQ6277,21,false)), ""\((.*?)\)""), """")"),"Throws")</f>
        <v>Throws</v>
      </c>
    </row>
    <row r="189">
      <c r="A189" s="143" t="s">
        <v>36545</v>
      </c>
      <c r="B189" s="144" t="str">
        <f>vlookup(A189, 'OG Data Combined'!$A$2:$Z6277,25,false)</f>
        <v>-</v>
      </c>
      <c r="D189" s="144" t="str">
        <f>vlookup(A189, 'OG Data Combined'!$A$2:$AQ6277,29,false)</f>
        <v>-</v>
      </c>
      <c r="E189" t="str">
        <f>IFERROR(__xludf.DUMMYFUNCTION("IFERROR(REGEXEXTRACT((vlookup(A189, 'OG Data Combined'!$A$2:$AQ6277,21,false)), ""\((.*?)\)""), """")"),"Throws")</f>
        <v>Throws</v>
      </c>
    </row>
    <row r="190">
      <c r="A190" s="143" t="s">
        <v>36546</v>
      </c>
      <c r="B190" s="144" t="str">
        <f>vlookup(A190, 'OG Data Combined'!$A$2:$Z6277,25,false)</f>
        <v>-</v>
      </c>
      <c r="D190" s="144" t="str">
        <f>vlookup(A190, 'OG Data Combined'!$A$2:$AQ6277,29,false)</f>
        <v>-</v>
      </c>
      <c r="E190" t="str">
        <f>IFERROR(__xludf.DUMMYFUNCTION("IFERROR(REGEXEXTRACT((vlookup(A190, 'OG Data Combined'!$A$2:$AQ6277,21,false)), ""\((.*?)\)""), """")"),"Throws")</f>
        <v>Throws</v>
      </c>
    </row>
    <row r="191">
      <c r="A191" s="143" t="s">
        <v>36547</v>
      </c>
      <c r="B191" s="166" t="str">
        <f>vlookup(A191, 'OG Data Combined'!$A$2:$Z6277,25,false)</f>
        <v>https://twitter.com/coachharriso</v>
      </c>
      <c r="D191" s="166" t="str">
        <f>vlookup(A191, 'OG Data Combined'!$A$2:$AQ6277,29,false)</f>
        <v>https://www.instagram.com/koachh/</v>
      </c>
      <c r="E191" t="str">
        <f>IFERROR(__xludf.DUMMYFUNCTION("IFERROR(REGEXEXTRACT((vlookup(A191, 'OG Data Combined'!$A$2:$AQ6277,21,false)), ""\((.*?)\)""), """")"),"Sprints, Hurdles, Relays")</f>
        <v>Sprints, Hurdles, Relays</v>
      </c>
    </row>
    <row r="192">
      <c r="A192" s="143" t="s">
        <v>36548</v>
      </c>
      <c r="B192" s="166" t="str">
        <f>vlookup(A192, 'OG Data Combined'!$A$2:$Z6277,25,false)</f>
        <v>https://x.com/lissa19</v>
      </c>
      <c r="D192" s="144" t="str">
        <f>vlookup(A192, 'OG Data Combined'!$A$2:$AQ6277,29,false)</f>
        <v>-</v>
      </c>
      <c r="E192" t="str">
        <f>IFERROR(__xludf.DUMMYFUNCTION("IFERROR(REGEXEXTRACT((vlookup(A192, 'OG Data Combined'!$A$2:$AQ6277,21,false)), ""\((.*?)\)""), """")"),"Jumps, Multi-Events")</f>
        <v>Jumps, Multi-Events</v>
      </c>
    </row>
    <row r="193">
      <c r="A193" s="143" t="s">
        <v>36549</v>
      </c>
      <c r="B193" s="154" t="str">
        <f>vlookup(A193, 'OG Data Combined'!$A$2:$Z6277,25,false)</f>
        <v/>
      </c>
      <c r="D193" s="154" t="str">
        <f>vlookup(A193, 'OG Data Combined'!$A$2:$AQ6277,29,false)</f>
        <v/>
      </c>
      <c r="E193" t="str">
        <f>IFERROR(__xludf.DUMMYFUNCTION("IFERROR(REGEXEXTRACT((vlookup(A193, 'OG Data Combined'!$A$2:$AQ6277,21,false)), ""\((.*?)\)""), """")"),"Distance")</f>
        <v>Distance</v>
      </c>
    </row>
    <row r="194">
      <c r="A194" s="143" t="s">
        <v>36550</v>
      </c>
      <c r="B194" s="144" t="str">
        <f>vlookup(A194, 'OG Data Combined'!$A$2:$Z6277,25,false)</f>
        <v>-</v>
      </c>
      <c r="D194" s="144" t="str">
        <f>vlookup(A194, 'OG Data Combined'!$A$2:$AQ6277,29,false)</f>
        <v>-</v>
      </c>
      <c r="E194" t="str">
        <f>IFERROR(__xludf.DUMMYFUNCTION("IFERROR(REGEXEXTRACT((vlookup(A194, 'OG Data Combined'!$A$2:$AQ6277,21,false)), ""\((.*?)\)""), """")"),"Distance")</f>
        <v>Distance</v>
      </c>
    </row>
    <row r="195">
      <c r="A195" s="143" t="s">
        <v>42201</v>
      </c>
      <c r="B195" s="144" t="str">
        <f>vlookup(A195, 'OG Data Combined'!$A$2:$Z6277,25,false)</f>
        <v>-</v>
      </c>
      <c r="D195" s="166" t="str">
        <f>vlookup(A195, 'OG Data Combined'!$A$2:$AQ6277,29,false)</f>
        <v>https://www.instagram.com/knferron/</v>
      </c>
      <c r="E195" t="str">
        <f>IFERROR(__xludf.DUMMYFUNCTION("IFERROR(REGEXEXTRACT((vlookup(A195, 'OG Data Combined'!$A$2:$AQ6277,21,false)), ""\((.*?)\)""), """")"),"")</f>
        <v/>
      </c>
    </row>
    <row r="196">
      <c r="A196" s="143" t="s">
        <v>42202</v>
      </c>
      <c r="B196" s="166" t="str">
        <f>vlookup(A196, 'OG Data Combined'!$A$2:$Z6277,25,false)</f>
        <v>https://twitter.com/msaatara</v>
      </c>
      <c r="D196" s="166" t="str">
        <f>vlookup(A196, 'OG Data Combined'!$A$2:$AQ6277,29,false)</f>
        <v>https://www.instagram.com/mohamad.saatara/</v>
      </c>
      <c r="E196" t="str">
        <f>IFERROR(__xludf.DUMMYFUNCTION("IFERROR(REGEXEXTRACT((vlookup(A196, 'OG Data Combined'!$A$2:$AQ6277,21,false)), ""\((.*?)\)""), """")"),"")</f>
        <v/>
      </c>
    </row>
    <row r="197">
      <c r="A197" s="143" t="s">
        <v>36551</v>
      </c>
      <c r="B197" s="166" t="str">
        <f>vlookup(A197, 'OG Data Combined'!$A$2:$Z6277,25,false)</f>
        <v>https://twitter.com/makusha1</v>
      </c>
      <c r="D197" s="166" t="str">
        <f>vlookup(A197, 'OG Data Combined'!$A$2:$AQ6277,29,false)</f>
        <v>https://www.instagram.com/nmakusha/</v>
      </c>
      <c r="E197" t="str">
        <f>IFERROR(__xludf.DUMMYFUNCTION("IFERROR(REGEXEXTRACT((vlookup(A197, 'OG Data Combined'!$A$2:$AQ6277,21,false)), ""\((.*?)\)""), """")"),"")</f>
        <v/>
      </c>
    </row>
    <row r="198">
      <c r="A198" s="143" t="s">
        <v>36552</v>
      </c>
      <c r="B198" s="144" t="str">
        <f>vlookup(A198, 'OG Data Combined'!$A$2:$Z6277,25,false)</f>
        <v>-</v>
      </c>
      <c r="D198" s="144" t="str">
        <f>vlookup(A198, 'OG Data Combined'!$A$2:$AQ6277,29,false)</f>
        <v>-</v>
      </c>
      <c r="E198" t="str">
        <f>IFERROR(__xludf.DUMMYFUNCTION("IFERROR(REGEXEXTRACT((vlookup(A198, 'OG Data Combined'!$A$2:$AQ6277,21,false)), ""\((.*?)\)""), """")"),"")</f>
        <v/>
      </c>
    </row>
    <row r="199">
      <c r="A199" s="143" t="s">
        <v>36553</v>
      </c>
      <c r="B199" s="144" t="str">
        <f>vlookup(A199, 'OG Data Combined'!$A$2:$Z6277,25,false)</f>
        <v>-</v>
      </c>
      <c r="D199" s="144" t="str">
        <f>vlookup(A199, 'OG Data Combined'!$A$2:$AQ6277,29,false)</f>
        <v>-</v>
      </c>
      <c r="E199" t="str">
        <f>IFERROR(__xludf.DUMMYFUNCTION("IFERROR(REGEXEXTRACT((vlookup(A199, 'OG Data Combined'!$A$2:$AQ6277,21,false)), ""\((.*?)\)""), """")"),"Throws")</f>
        <v>Throws</v>
      </c>
    </row>
    <row r="200">
      <c r="A200" s="143" t="s">
        <v>36554</v>
      </c>
      <c r="B200" s="144" t="str">
        <f>vlookup(A200, 'OG Data Combined'!$A$2:$Z6277,25,false)</f>
        <v>-</v>
      </c>
      <c r="D200" s="166" t="str">
        <f>vlookup(A200, 'OG Data Combined'!$A$2:$AQ6277,29,false)</f>
        <v>https://www.instagram.com/coach_hierholzer/</v>
      </c>
      <c r="E200" t="str">
        <f>IFERROR(__xludf.DUMMYFUNCTION("IFERROR(REGEXEXTRACT((vlookup(A200, 'OG Data Combined'!$A$2:$AQ6277,21,false)), ""\((.*?)\)""), """")"),"Multi-Events")</f>
        <v>Multi-Events</v>
      </c>
    </row>
    <row r="201">
      <c r="A201" s="143" t="s">
        <v>36555</v>
      </c>
      <c r="B201" s="166" t="str">
        <f>vlookup(A201, 'OG Data Combined'!$A$2:$Z6277,25,false)</f>
        <v>https://twitter.com/petersendrew</v>
      </c>
      <c r="D201" s="144" t="str">
        <f>vlookup(A201, 'OG Data Combined'!$A$2:$AQ6277,29,false)</f>
        <v>-</v>
      </c>
      <c r="E201" t="str">
        <f>IFERROR(__xludf.DUMMYFUNCTION("IFERROR(REGEXEXTRACT((vlookup(A201, 'OG Data Combined'!$A$2:$AQ6277,21,false)), ""\((.*?)\)""), """")"),"Distance")</f>
        <v>Distance</v>
      </c>
    </row>
    <row r="202">
      <c r="A202" s="143" t="s">
        <v>36556</v>
      </c>
      <c r="B202" s="166" t="str">
        <f>vlookup(A202, 'OG Data Combined'!$A$2:$Z6277,25,false)</f>
        <v>https://twitter.com/emy_reed</v>
      </c>
      <c r="D202" s="166" t="str">
        <f>vlookup(A202, 'OG Data Combined'!$A$2:$AQ6277,29,false)</f>
        <v>https://www.instagram.com/emyreed89/</v>
      </c>
      <c r="E202" t="str">
        <f>IFERROR(__xludf.DUMMYFUNCTION("IFERROR(REGEXEXTRACT((vlookup(A202, 'OG Data Combined'!$A$2:$AQ6277,21,false)), ""\((.*?)\)""), """")"),"Distance")</f>
        <v>Distance</v>
      </c>
    </row>
    <row r="203">
      <c r="A203" s="143" t="s">
        <v>36557</v>
      </c>
      <c r="B203" s="144" t="str">
        <f>vlookup(A203, 'OG Data Combined'!$A$2:$Z6277,25,false)</f>
        <v>-</v>
      </c>
      <c r="D203" s="144" t="str">
        <f>vlookup(A203, 'OG Data Combined'!$A$2:$AQ6277,29,false)</f>
        <v>-</v>
      </c>
      <c r="E203" t="str">
        <f>IFERROR(__xludf.DUMMYFUNCTION("IFERROR(REGEXEXTRACT((vlookup(A203, 'OG Data Combined'!$A$2:$AQ6277,21,false)), ""\((.*?)\)""), """")"),"")</f>
        <v/>
      </c>
    </row>
    <row r="204">
      <c r="A204" s="143" t="s">
        <v>36558</v>
      </c>
      <c r="B204" s="144" t="str">
        <f>vlookup(A204, 'OG Data Combined'!$A$2:$Z6277,25,false)</f>
        <v>-</v>
      </c>
      <c r="D204" s="144" t="str">
        <f>vlookup(A204, 'OG Data Combined'!$A$2:$AQ6277,29,false)</f>
        <v>-</v>
      </c>
      <c r="E204" t="str">
        <f>IFERROR(__xludf.DUMMYFUNCTION("IFERROR(REGEXEXTRACT((vlookup(A204, 'OG Data Combined'!$A$2:$AQ6277,21,false)), ""\((.*?)\)""), """")"),"")</f>
        <v/>
      </c>
    </row>
    <row r="205">
      <c r="A205" s="143" t="s">
        <v>36559</v>
      </c>
      <c r="B205" s="144" t="str">
        <f>vlookup(A205, 'OG Data Combined'!$A$2:$Z6277,25,false)</f>
        <v>-</v>
      </c>
      <c r="D205" s="144" t="str">
        <f>vlookup(A205, 'OG Data Combined'!$A$2:$AQ6277,29,false)</f>
        <v>-</v>
      </c>
      <c r="E205" t="str">
        <f>IFERROR(__xludf.DUMMYFUNCTION("IFERROR(REGEXEXTRACT((vlookup(A205, 'OG Data Combined'!$A$2:$AQ6277,21,false)), ""\((.*?)\)""), """")"),"")</f>
        <v/>
      </c>
    </row>
    <row r="206">
      <c r="A206" s="143" t="s">
        <v>36560</v>
      </c>
      <c r="B206" s="166" t="str">
        <f>vlookup(A206, 'OG Data Combined'!$A$2:$Z6277,25,false)</f>
        <v>https://twitter.com/hannahchau_</v>
      </c>
      <c r="D206" s="144" t="str">
        <f>vlookup(A206, 'OG Data Combined'!$A$2:$AQ6277,29,false)</f>
        <v>-</v>
      </c>
      <c r="E206" t="str">
        <f>IFERROR(__xludf.DUMMYFUNCTION("IFERROR(REGEXEXTRACT((vlookup(A206, 'OG Data Combined'!$A$2:$AQ6277,21,false)), ""\((.*?)\)""), """")"),"")</f>
        <v/>
      </c>
    </row>
    <row r="207">
      <c r="A207" s="143" t="s">
        <v>36561</v>
      </c>
      <c r="B207" s="166" t="str">
        <f>vlookup(A207, 'OG Data Combined'!$A$2:$Z6277,25,false)</f>
        <v>https://twitter.com/coachperk_tfxc</v>
      </c>
      <c r="D207" s="144" t="str">
        <f>vlookup(A207, 'OG Data Combined'!$A$2:$AQ6277,29,false)</f>
        <v>-</v>
      </c>
      <c r="E207" t="str">
        <f>IFERROR(__xludf.DUMMYFUNCTION("IFERROR(REGEXEXTRACT((vlookup(A207, 'OG Data Combined'!$A$2:$AQ6277,21,false)), ""\((.*?)\)""), """")"),"")</f>
        <v/>
      </c>
    </row>
    <row r="208">
      <c r="A208" s="143" t="s">
        <v>36562</v>
      </c>
      <c r="B208" s="144" t="str">
        <f>vlookup(A208, 'OG Data Combined'!$A$2:$Z6277,25,false)</f>
        <v>-</v>
      </c>
      <c r="D208" s="144" t="str">
        <f>vlookup(A208, 'OG Data Combined'!$A$2:$AQ6277,29,false)</f>
        <v>-</v>
      </c>
      <c r="E208" t="str">
        <f>IFERROR(__xludf.DUMMYFUNCTION("IFERROR(REGEXEXTRACT((vlookup(A208, 'OG Data Combined'!$A$2:$AQ6277,21,false)), ""\((.*?)\)""), """")"),"")</f>
        <v/>
      </c>
    </row>
    <row r="209">
      <c r="A209" s="143" t="s">
        <v>36563</v>
      </c>
      <c r="B209" s="166" t="str">
        <f>vlookup(A209, 'OG Data Combined'!$A$2:$Z6277,25,false)</f>
        <v>https://twitter.com/caseykear</v>
      </c>
      <c r="D209" s="144" t="str">
        <f>vlookup(A209, 'OG Data Combined'!$A$2:$AQ6277,29,false)</f>
        <v>-</v>
      </c>
      <c r="E209" t="str">
        <f>IFERROR(__xludf.DUMMYFUNCTION("IFERROR(REGEXEXTRACT((vlookup(A209, 'OG Data Combined'!$A$2:$AQ6277,21,false)), ""\((.*?)\)""), """")"),"")</f>
        <v/>
      </c>
    </row>
    <row r="210">
      <c r="A210" s="143" t="s">
        <v>36564</v>
      </c>
      <c r="B210" s="144" t="str">
        <f>vlookup(A210, 'OG Data Combined'!$A$2:$Z6277,25,false)</f>
        <v>-</v>
      </c>
      <c r="D210" s="166" t="str">
        <f>vlookup(A210, 'OG Data Combined'!$A$2:$AQ6277,29,false)</f>
        <v>https://www.instagram.com/joannadhayes/</v>
      </c>
      <c r="E210" t="str">
        <f>IFERROR(__xludf.DUMMYFUNCTION("IFERROR(REGEXEXTRACT((vlookup(A210, 'OG Data Combined'!$A$2:$AQ6277,21,false)), ""\((.*?)\)""), """")"),"")</f>
        <v/>
      </c>
    </row>
    <row r="211">
      <c r="A211" s="143" t="s">
        <v>36565</v>
      </c>
      <c r="B211" s="144" t="str">
        <f>vlookup(A211, 'OG Data Combined'!$A$2:$Z6277,25,false)</f>
        <v>-</v>
      </c>
      <c r="D211" s="166" t="str">
        <f>vlookup(A211, 'OG Data Combined'!$A$2:$AQ6277,29,false)</f>
        <v>https://www.instagram.com/michael_phillippy/</v>
      </c>
      <c r="E211" t="str">
        <f>IFERROR(__xludf.DUMMYFUNCTION("IFERROR(REGEXEXTRACT((vlookup(A211, 'OG Data Combined'!$A$2:$AQ6277,21,false)), ""\((.*?)\)""), """")"),"")</f>
        <v/>
      </c>
    </row>
    <row r="212">
      <c r="A212" s="143" t="s">
        <v>36566</v>
      </c>
      <c r="B212" s="144" t="str">
        <f>vlookup(A212, 'OG Data Combined'!$A$2:$Z6277,25,false)</f>
        <v>-</v>
      </c>
      <c r="D212" s="166" t="str">
        <f>vlookup(A212, 'OG Data Combined'!$A$2:$AQ6277,29,false)</f>
        <v>https://www.instagram.com/coachdenard/</v>
      </c>
      <c r="E212" t="str">
        <f>IFERROR(__xludf.DUMMYFUNCTION("IFERROR(REGEXEXTRACT((vlookup(A212, 'OG Data Combined'!$A$2:$AQ6277,21,false)), ""\((.*?)\)""), """")"),"Throws")</f>
        <v>Throws</v>
      </c>
    </row>
    <row r="213">
      <c r="A213" s="143" t="s">
        <v>36567</v>
      </c>
      <c r="B213" s="144" t="str">
        <f>vlookup(A213, 'OG Data Combined'!$A$2:$Z6277,25,false)</f>
        <v>-</v>
      </c>
      <c r="D213" s="166" t="str">
        <f>vlookup(A213, 'OG Data Combined'!$A$2:$AQ6277,29,false)</f>
        <v>https://www.instagram.com/gino_hall/</v>
      </c>
      <c r="E213" t="str">
        <f>IFERROR(__xludf.DUMMYFUNCTION("IFERROR(REGEXEXTRACT((vlookup(A213, 'OG Data Combined'!$A$2:$AQ6277,21,false)), ""\((.*?)\)""), """")"),"Sprints")</f>
        <v>Sprints</v>
      </c>
    </row>
    <row r="214">
      <c r="A214" s="143" t="s">
        <v>36568</v>
      </c>
      <c r="B214" s="144" t="str">
        <f>vlookup(A214, 'OG Data Combined'!$A$2:$Z6277,25,false)</f>
        <v>-</v>
      </c>
      <c r="D214" s="166" t="str">
        <f>vlookup(A214, 'OG Data Combined'!$A$2:$AQ6277,29,false)</f>
        <v>https://www.instagram.com/iamzaza.w/</v>
      </c>
      <c r="E214" t="str">
        <f>IFERROR(__xludf.DUMMYFUNCTION("IFERROR(REGEXEXTRACT((vlookup(A214, 'OG Data Combined'!$A$2:$AQ6277,21,false)), ""\((.*?)\)""), """")"),"Sprints, Hurdles, Jumps")</f>
        <v>Sprints, Hurdles, Jumps</v>
      </c>
    </row>
    <row r="215">
      <c r="A215" s="143" t="s">
        <v>36569</v>
      </c>
      <c r="B215" s="144" t="str">
        <f>vlookup(A215, 'OG Data Combined'!$A$2:$Z6277,25,false)</f>
        <v>-</v>
      </c>
      <c r="D215" s="166" t="str">
        <f>vlookup(A215, 'OG Data Combined'!$A$2:$AQ6277,29,false)</f>
        <v>https://www.instagram.com/queenmeccaa_/</v>
      </c>
      <c r="E215" t="str">
        <f>IFERROR(__xludf.DUMMYFUNCTION("IFERROR(REGEXEXTRACT((vlookup(A215, 'OG Data Combined'!$A$2:$AQ6277,21,false)), ""\((.*?)\)""), """")"),"")</f>
        <v/>
      </c>
    </row>
    <row r="216">
      <c r="A216" s="143" t="s">
        <v>36570</v>
      </c>
      <c r="B216" s="144" t="str">
        <f>vlookup(A216, 'OG Data Combined'!$A$2:$Z6277,25,false)</f>
        <v>-</v>
      </c>
      <c r="D216" s="166" t="str">
        <f>vlookup(A216, 'OG Data Combined'!$A$2:$AQ6277,29,false)</f>
        <v>https://www.instagram.com/tatermc/</v>
      </c>
      <c r="E216" t="str">
        <f>IFERROR(__xludf.DUMMYFUNCTION("IFERROR(REGEXEXTRACT((vlookup(A216, 'OG Data Combined'!$A$2:$AQ6277,21,false)), ""\((.*?)\)""), """")"),"Pole Vault")</f>
        <v>Pole Vault</v>
      </c>
    </row>
    <row r="217">
      <c r="A217" s="143" t="s">
        <v>36571</v>
      </c>
      <c r="B217" s="166" t="str">
        <f>vlookup(A217, 'OG Data Combined'!$A$2:$Z6277,25,false)</f>
        <v>https://twitter.com/coachnicknewman</v>
      </c>
      <c r="D217" s="166" t="str">
        <f>vlookup(A217, 'OG Data Combined'!$A$2:$AQ6277,29,false)</f>
        <v>https://www.instagram.com/coachnicknewman/</v>
      </c>
      <c r="E217" t="str">
        <f>IFERROR(__xludf.DUMMYFUNCTION("IFERROR(REGEXEXTRACT((vlookup(A217, 'OG Data Combined'!$A$2:$AQ6277,21,false)), ""\((.*?)\)""), """")"),"Jumps, Multi-events")</f>
        <v>Jumps, Multi-events</v>
      </c>
    </row>
    <row r="218">
      <c r="A218" s="143" t="s">
        <v>36572</v>
      </c>
      <c r="B218" s="166" t="str">
        <f>vlookup(A218, 'OG Data Combined'!$A$2:$Z6277,25,false)</f>
        <v>https://twitter.com/whatferris</v>
      </c>
      <c r="D218" s="144" t="str">
        <f>vlookup(A218, 'OG Data Combined'!$A$2:$AQ6277,29,false)</f>
        <v>-</v>
      </c>
      <c r="E218" t="str">
        <f>IFERROR(__xludf.DUMMYFUNCTION("IFERROR(REGEXEXTRACT((vlookup(A218, 'OG Data Combined'!$A$2:$AQ6277,21,false)), ""\((.*?)\)""), """")"),"Distance")</f>
        <v>Distance</v>
      </c>
    </row>
    <row r="219">
      <c r="A219" s="143" t="s">
        <v>36573</v>
      </c>
      <c r="B219" s="144" t="str">
        <f>vlookup(A219, 'OG Data Combined'!$A$2:$Z6277,25,false)</f>
        <v>-</v>
      </c>
      <c r="D219" s="144" t="str">
        <f>vlookup(A219, 'OG Data Combined'!$A$2:$AQ6277,29,false)</f>
        <v>-</v>
      </c>
      <c r="E219" t="str">
        <f>IFERROR(__xludf.DUMMYFUNCTION("IFERROR(REGEXEXTRACT((vlookup(A219, 'OG Data Combined'!$A$2:$AQ6277,21,false)), ""\((.*?)\)""), """")"),"Sprints, Relays")</f>
        <v>Sprints, Relays</v>
      </c>
    </row>
    <row r="220">
      <c r="A220" s="143" t="s">
        <v>36574</v>
      </c>
      <c r="B220" s="144" t="str">
        <f>vlookup(A220, 'OG Data Combined'!$A$2:$Z6277,25,false)</f>
        <v>-</v>
      </c>
      <c r="D220" s="144" t="str">
        <f>vlookup(A220, 'OG Data Combined'!$A$2:$AQ6277,29,false)</f>
        <v>-</v>
      </c>
      <c r="E220" t="str">
        <f>IFERROR(__xludf.DUMMYFUNCTION("IFERROR(REGEXEXTRACT((vlookup(A220, 'OG Data Combined'!$A$2:$AQ6277,21,false)), ""\((.*?)\)""), """")"),"Throws")</f>
        <v>Throws</v>
      </c>
    </row>
    <row r="221">
      <c r="A221" s="143" t="s">
        <v>36575</v>
      </c>
      <c r="B221" s="144" t="str">
        <f>vlookup(A221, 'OG Data Combined'!$A$2:$Z6277,25,false)</f>
        <v>-</v>
      </c>
      <c r="D221" s="144" t="str">
        <f>vlookup(A221, 'OG Data Combined'!$A$2:$AQ6277,29,false)</f>
        <v>-</v>
      </c>
      <c r="E221" t="str">
        <f>IFERROR(__xludf.DUMMYFUNCTION("IFERROR(REGEXEXTRACT((vlookup(A221, 'OG Data Combined'!$A$2:$AQ6277,21,false)), ""\((.*?)\)""), """")"),"Sprints, Relays")</f>
        <v>Sprints, Relays</v>
      </c>
    </row>
    <row r="222">
      <c r="A222" s="143" t="s">
        <v>36576</v>
      </c>
      <c r="B222" s="166" t="str">
        <f>vlookup(A222, 'OG Data Combined'!$A$2:$Z6277,25,false)</f>
        <v>https://twitter.com/coachfremd49</v>
      </c>
      <c r="D222" s="144" t="str">
        <f>vlookup(A222, 'OG Data Combined'!$A$2:$AQ6277,29,false)</f>
        <v>-</v>
      </c>
      <c r="E222" t="str">
        <f>IFERROR(__xludf.DUMMYFUNCTION("IFERROR(REGEXEXTRACT((vlookup(A222, 'OG Data Combined'!$A$2:$AQ6277,21,false)), ""\((.*?)\)""), """")"),"Hurdles, Jumps, Multi-events")</f>
        <v>Hurdles, Jumps, Multi-events</v>
      </c>
    </row>
    <row r="223">
      <c r="A223" s="143" t="s">
        <v>36577</v>
      </c>
      <c r="B223" s="166" t="str">
        <f>vlookup(A223, 'OG Data Combined'!$A$2:$Z6277,25,false)</f>
        <v>https://twitter.com/zjnewsom</v>
      </c>
      <c r="D223" s="144" t="str">
        <f>vlookup(A223, 'OG Data Combined'!$A$2:$AQ6277,29,false)</f>
        <v>-</v>
      </c>
      <c r="E223" t="str">
        <f>IFERROR(__xludf.DUMMYFUNCTION("IFERROR(REGEXEXTRACT((vlookup(A223, 'OG Data Combined'!$A$2:$AQ6277,21,false)), ""\((.*?)\)""), """")"),"Distance")</f>
        <v>Distance</v>
      </c>
    </row>
    <row r="224">
      <c r="A224" s="143" t="s">
        <v>36578</v>
      </c>
      <c r="B224" s="144" t="str">
        <f>vlookup(A224, 'OG Data Combined'!$A$2:$Z6277,25,false)</f>
        <v>-</v>
      </c>
      <c r="D224" s="144" t="str">
        <f>vlookup(A224, 'OG Data Combined'!$A$2:$AQ6277,29,false)</f>
        <v>-</v>
      </c>
      <c r="E224" t="str">
        <f>IFERROR(__xludf.DUMMYFUNCTION("IFERROR(REGEXEXTRACT((vlookup(A224, 'OG Data Combined'!$A$2:$AQ6277,21,false)), ""\((.*?)\)""), """")"),"")</f>
        <v/>
      </c>
    </row>
    <row r="225">
      <c r="A225" s="143" t="s">
        <v>36579</v>
      </c>
      <c r="B225" s="166" t="str">
        <f>vlookup(A225, 'OG Data Combined'!$A$2:$Z6277,25,false)</f>
        <v>https://twitter.com/nscarvelis</v>
      </c>
      <c r="D225" s="166" t="str">
        <f>vlookup(A225, 'OG Data Combined'!$A$2:$AQ6277,29,false)</f>
        <v>https://www.instagram.com/nickscarvelis_oly/</v>
      </c>
      <c r="E225" t="str">
        <f>IFERROR(__xludf.DUMMYFUNCTION("IFERROR(REGEXEXTRACT((vlookup(A225, 'OG Data Combined'!$A$2:$AQ6277,21,false)), ""\((.*?)\)""), """")"),"Throws")</f>
        <v>Throws</v>
      </c>
    </row>
    <row r="226">
      <c r="A226" s="143" t="s">
        <v>36580</v>
      </c>
      <c r="B226" s="144" t="str">
        <f>vlookup(A226, 'OG Data Combined'!$A$2:$Z6277,25,false)</f>
        <v>-</v>
      </c>
      <c r="D226" s="144" t="str">
        <f>vlookup(A226, 'OG Data Combined'!$A$2:$AQ6277,29,false)</f>
        <v>-</v>
      </c>
      <c r="E226" t="str">
        <f>IFERROR(__xludf.DUMMYFUNCTION("IFERROR(REGEXEXTRACT((vlookup(A226, 'OG Data Combined'!$A$2:$AQ6277,21,false)), ""\((.*?)\)""), """")"),"Pole Vault")</f>
        <v>Pole Vault</v>
      </c>
    </row>
    <row r="227">
      <c r="A227" s="143" t="s">
        <v>36581</v>
      </c>
      <c r="B227" s="166" t="str">
        <f>vlookup(A227, 'OG Data Combined'!$A$2:$Z6277,25,false)</f>
        <v>https://twitter.com/nathan510edge</v>
      </c>
      <c r="D227" s="166" t="str">
        <f>vlookup(A227, 'OG Data Combined'!$A$2:$AQ6277,29,false)</f>
        <v>https://www.instagram.com/ucsdnate/</v>
      </c>
      <c r="E227" t="str">
        <f>IFERROR(__xludf.DUMMYFUNCTION("IFERROR(REGEXEXTRACT((vlookup(A227, 'OG Data Combined'!$A$2:$AQ6277,21,false)), ""\((.*?)\)""), """")"),"Distance")</f>
        <v>Distance</v>
      </c>
    </row>
    <row r="228">
      <c r="A228" s="143" t="s">
        <v>36582</v>
      </c>
      <c r="B228" s="144" t="str">
        <f>vlookup(A228, 'OG Data Combined'!$A$2:$Z6277,25,false)</f>
        <v>-</v>
      </c>
      <c r="D228" s="166" t="str">
        <f>vlookup(A228, 'OG Data Combined'!$A$2:$AQ6277,29,false)</f>
        <v>https://www.instagram.com/marisa.casillass/</v>
      </c>
      <c r="E228" t="str">
        <f>IFERROR(__xludf.DUMMYFUNCTION("IFERROR(REGEXEXTRACT((vlookup(A228, 'OG Data Combined'!$A$2:$AQ6277,21,false)), ""\((.*?)\)""), """")"),"")</f>
        <v/>
      </c>
    </row>
    <row r="229">
      <c r="A229" s="143" t="s">
        <v>36583</v>
      </c>
      <c r="B229" s="144" t="str">
        <f>vlookup(A229, 'OG Data Combined'!$A$2:$Z6277,25,false)</f>
        <v>-</v>
      </c>
      <c r="D229" s="166" t="str">
        <f>vlookup(A229, 'OG Data Combined'!$A$2:$AQ6277,29,false)</f>
        <v>https://www.instagram.com/meriahearle/</v>
      </c>
      <c r="E229" t="str">
        <f>IFERROR(__xludf.DUMMYFUNCTION("IFERROR(REGEXEXTRACT((vlookup(A229, 'OG Data Combined'!$A$2:$AQ6277,21,false)), ""\((.*?)\)""), """")"),"")</f>
        <v/>
      </c>
    </row>
    <row r="230">
      <c r="A230" s="143" t="s">
        <v>36584</v>
      </c>
      <c r="B230" s="144" t="str">
        <f>vlookup(A230, 'OG Data Combined'!$A$2:$Z6277,25,false)</f>
        <v>-</v>
      </c>
      <c r="D230" s="144" t="str">
        <f>vlookup(A230, 'OG Data Combined'!$A$2:$AQ6277,29,false)</f>
        <v>-</v>
      </c>
      <c r="E230" t="str">
        <f>IFERROR(__xludf.DUMMYFUNCTION("IFERROR(REGEXEXTRACT((vlookup(A230, 'OG Data Combined'!$A$2:$AQ6277,21,false)), ""\((.*?)\)""), """")"),"")</f>
        <v/>
      </c>
    </row>
    <row r="231">
      <c r="A231" s="143" t="s">
        <v>36585</v>
      </c>
      <c r="B231" s="144" t="str">
        <f>vlookup(A231, 'OG Data Combined'!$A$2:$Z6277,25,false)</f>
        <v>-</v>
      </c>
      <c r="D231" s="166" t="str">
        <f>vlookup(A231, 'OG Data Combined'!$A$2:$AQ6277,29,false)</f>
        <v>https://www.instagram.com/vsaxena34/</v>
      </c>
      <c r="E231" t="str">
        <f>IFERROR(__xludf.DUMMYFUNCTION("IFERROR(REGEXEXTRACT((vlookup(A231, 'OG Data Combined'!$A$2:$AQ6277,21,false)), ""\((.*?)\)""), """")"),"")</f>
        <v/>
      </c>
    </row>
    <row r="232">
      <c r="A232" s="143" t="s">
        <v>36586</v>
      </c>
      <c r="B232" s="166" t="str">
        <f>vlookup(A232, 'OG Data Combined'!$A$2:$Z6277,25,false)</f>
        <v>https://twitter.com/sb_track_club</v>
      </c>
      <c r="D232" s="144" t="str">
        <f>vlookup(A232, 'OG Data Combined'!$A$2:$AQ6277,29,false)</f>
        <v>-</v>
      </c>
      <c r="E232" t="str">
        <f>IFERROR(__xludf.DUMMYFUNCTION("IFERROR(REGEXEXTRACT((vlookup(A232, 'OG Data Combined'!$A$2:$AQ6277,21,false)), ""\((.*?)\)""), """")"),"")</f>
        <v/>
      </c>
    </row>
    <row r="233">
      <c r="A233" s="143" t="s">
        <v>36587</v>
      </c>
      <c r="B233" s="144" t="str">
        <f>vlookup(A233, 'OG Data Combined'!$A$2:$Z6277,25,false)</f>
        <v>-</v>
      </c>
      <c r="D233" s="166" t="str">
        <f>vlookup(A233, 'OG Data Combined'!$A$2:$AQ6277,29,false)</f>
        <v>https://www.instagram.com/charlievernoy/</v>
      </c>
      <c r="E233" t="str">
        <f>IFERROR(__xludf.DUMMYFUNCTION("IFERROR(REGEXEXTRACT((vlookup(A233, 'OG Data Combined'!$A$2:$AQ6277,21,false)), ""\((.*?)\)""), """")"),"Throws")</f>
        <v>Throws</v>
      </c>
    </row>
    <row r="234">
      <c r="A234" s="143" t="s">
        <v>36588</v>
      </c>
      <c r="B234" s="144" t="str">
        <f>vlookup(A234, 'OG Data Combined'!$A$2:$Z6277,25,false)</f>
        <v>-</v>
      </c>
      <c r="D234" s="166" t="str">
        <f>vlookup(A234, 'OG Data Combined'!$A$2:$AQ6277,29,false)</f>
        <v>https://www.instagram.com/mitchmodin/</v>
      </c>
      <c r="E234" t="str">
        <f>IFERROR(__xludf.DUMMYFUNCTION("IFERROR(REGEXEXTRACT((vlookup(A234, 'OG Data Combined'!$A$2:$AQ6277,21,false)), ""\((.*?)\)""), """")"),"Sprints, Jumps, Hurdles")</f>
        <v>Sprints, Jumps, Hurdles</v>
      </c>
    </row>
    <row r="235">
      <c r="A235" s="143" t="s">
        <v>36589</v>
      </c>
      <c r="B235" s="166" t="str">
        <f>vlookup(A235, 'OG Data Combined'!$A$2:$Z6277,25,false)</f>
        <v>https://twitter.com/realwhitakersb</v>
      </c>
      <c r="D235" s="166" t="str">
        <f>vlookup(A235, 'OG Data Combined'!$A$2:$AQ6277,29,false)</f>
        <v>https://www.instagram.com/billwhitaker/</v>
      </c>
      <c r="E235" t="str">
        <f>IFERROR(__xludf.DUMMYFUNCTION("IFERROR(REGEXEXTRACT((vlookup(A235, 'OG Data Combined'!$A$2:$AQ6277,21,false)), ""\((.*?)\)""), """")"),"Pole vault")</f>
        <v>Pole vault</v>
      </c>
    </row>
    <row r="236">
      <c r="A236" s="143" t="s">
        <v>36590</v>
      </c>
      <c r="B236" s="144" t="str">
        <f>vlookup(A236, 'OG Data Combined'!$A$2:$Z6277,25,false)</f>
        <v>-</v>
      </c>
      <c r="D236" s="166" t="str">
        <f>vlookup(A236, 'OG Data Combined'!$A$2:$AQ6277,29,false)</f>
        <v>https://www.instagram.com/psplumer/</v>
      </c>
      <c r="E236" t="str">
        <f>IFERROR(__xludf.DUMMYFUNCTION("IFERROR(REGEXEXTRACT((vlookup(A236, 'OG Data Combined'!$A$2:$AQ6277,21,false)), ""\((.*?)\)""), """")"),"Distance")</f>
        <v>Distance</v>
      </c>
    </row>
    <row r="237">
      <c r="A237" s="143" t="s">
        <v>36591</v>
      </c>
      <c r="B237" s="166" t="str">
        <f>vlookup(A237, 'OG Data Combined'!$A$2:$Z6277,25,false)</f>
        <v>https://twitter.com/_jcarpenter_</v>
      </c>
      <c r="D237" s="166" t="str">
        <f>vlookup(A237, 'OG Data Combined'!$A$2:$AQ6277,29,false)</f>
        <v>https://www.instagram.com/_jcarpenter_/</v>
      </c>
      <c r="E237" t="str">
        <f>IFERROR(__xludf.DUMMYFUNCTION("IFERROR(REGEXEXTRACT((vlookup(A237, 'OG Data Combined'!$A$2:$AQ6277,21,false)), ""\((.*?)\)""), """")"),"")</f>
        <v/>
      </c>
    </row>
    <row r="238">
      <c r="A238" s="143" t="s">
        <v>36592</v>
      </c>
      <c r="B238" s="144" t="str">
        <f>vlookup(A238, 'OG Data Combined'!$A$2:$Z6277,25,false)</f>
        <v>-</v>
      </c>
      <c r="D238" s="166" t="str">
        <f>vlookup(A238, 'OG Data Combined'!$A$2:$AQ6277,29,false)</f>
        <v>https://www.instagram.com/freakingbrilliant/</v>
      </c>
      <c r="E238" t="str">
        <f>IFERROR(__xludf.DUMMYFUNCTION("IFERROR(REGEXEXTRACT((vlookup(A238, 'OG Data Combined'!$A$2:$AQ6277,21,false)), ""\((.*?)\)""), """")"),"")</f>
        <v/>
      </c>
    </row>
    <row r="239">
      <c r="A239" s="143" t="s">
        <v>36593</v>
      </c>
      <c r="B239" s="166" t="str">
        <f>vlookup(A239, 'OG Data Combined'!$A$2:$Z6277,25,false)</f>
        <v>https://twitter.com/danaklein_</v>
      </c>
      <c r="D239" s="144" t="str">
        <f>vlookup(A239, 'OG Data Combined'!$A$2:$AQ6277,29,false)</f>
        <v>-</v>
      </c>
      <c r="E239" t="str">
        <f>IFERROR(__xludf.DUMMYFUNCTION("IFERROR(REGEXEXTRACT((vlookup(A239, 'OG Data Combined'!$A$2:$AQ6277,21,false)), ""\((.*?)\)""), """")"),"")</f>
        <v/>
      </c>
    </row>
    <row r="240">
      <c r="A240" s="143" t="s">
        <v>36594</v>
      </c>
      <c r="B240" s="144" t="str">
        <f>vlookup(A240, 'OG Data Combined'!$A$2:$Z6277,25,false)</f>
        <v>-</v>
      </c>
      <c r="D240" s="144" t="str">
        <f>vlookup(A240, 'OG Data Combined'!$A$2:$AQ6277,29,false)</f>
        <v>-</v>
      </c>
      <c r="E240" t="str">
        <f>IFERROR(__xludf.DUMMYFUNCTION("IFERROR(REGEXEXTRACT((vlookup(A240, 'OG Data Combined'!$A$2:$AQ6277,21,false)), ""\((.*?)\)""), """")"),"")</f>
        <v/>
      </c>
    </row>
    <row r="241">
      <c r="A241" s="143" t="s">
        <v>36595</v>
      </c>
      <c r="B241" s="144" t="str">
        <f>vlookup(A241, 'OG Data Combined'!$A$2:$Z6277,25,false)</f>
        <v>-</v>
      </c>
      <c r="D241" s="144" t="str">
        <f>vlookup(A241, 'OG Data Combined'!$A$2:$AQ6277,29,false)</f>
        <v>-</v>
      </c>
      <c r="E241" t="str">
        <f>IFERROR(__xludf.DUMMYFUNCTION("IFERROR(REGEXEXTRACT((vlookup(A241, 'OG Data Combined'!$A$2:$AQ6277,21,false)), ""\((.*?)\)""), """")"),"")</f>
        <v/>
      </c>
    </row>
    <row r="242">
      <c r="A242" s="143" t="s">
        <v>36596</v>
      </c>
      <c r="B242" s="166" t="str">
        <f>vlookup(A242, 'OG Data Combined'!$A$2:$Z6277,25,false)</f>
        <v>https://twitter.com/stephanieiw7</v>
      </c>
      <c r="D242" s="166" t="str">
        <f>vlookup(A242, 'OG Data Combined'!$A$2:$AQ6277,29,false)</f>
        <v>https://www.instagram.com/steph.will100/</v>
      </c>
      <c r="E242" t="str">
        <f>IFERROR(__xludf.DUMMYFUNCTION("IFERROR(REGEXEXTRACT((vlookup(A242, 'OG Data Combined'!$A$2:$AQ6277,21,false)), ""\((.*?)\)""), """")"),"Sprints")</f>
        <v>Sprints</v>
      </c>
    </row>
    <row r="243">
      <c r="A243" s="143" t="s">
        <v>36597</v>
      </c>
      <c r="B243" s="144" t="str">
        <f>vlookup(A243, 'OG Data Combined'!$A$2:$Z6277,25,false)</f>
        <v>-</v>
      </c>
      <c r="D243" s="166" t="str">
        <f>vlookup(A243, 'OG Data Combined'!$A$2:$AQ6277,29,false)</f>
        <v>https://www.instagram.com/coachqwatts/</v>
      </c>
      <c r="E243" t="str">
        <f>IFERROR(__xludf.DUMMYFUNCTION("IFERROR(REGEXEXTRACT((vlookup(A243, 'OG Data Combined'!$A$2:$AQ6277,21,false)), ""\((.*?)\)""), """")"),"")</f>
        <v/>
      </c>
    </row>
    <row r="244">
      <c r="A244" s="143" t="s">
        <v>36598</v>
      </c>
      <c r="B244" s="166" t="str">
        <f>vlookup(A244, 'OG Data Combined'!$A$2:$Z6277,25,false)</f>
        <v>https://twitter.com/natecollinsuc</v>
      </c>
      <c r="D244" s="144" t="str">
        <f>vlookup(A244, 'OG Data Combined'!$A$2:$AQ6277,29,false)</f>
        <v>-</v>
      </c>
      <c r="E244" t="str">
        <f>IFERROR(__xludf.DUMMYFUNCTION("IFERROR(REGEXEXTRACT((vlookup(A244, 'OG Data Combined'!$A$2:$AQ6277,21,false)), ""\((.*?)\)""), """")"),"")</f>
        <v/>
      </c>
    </row>
    <row r="245">
      <c r="A245" s="143" t="s">
        <v>36600</v>
      </c>
      <c r="B245" s="166" t="str">
        <f>vlookup(A245, 'OG Data Combined'!$A$2:$Z6277,25,false)</f>
        <v>https://twitter.com/coachmaric</v>
      </c>
      <c r="D245" s="144" t="str">
        <f>vlookup(A245, 'OG Data Combined'!$A$2:$AQ6277,29,false)</f>
        <v>-</v>
      </c>
      <c r="E245" t="str">
        <f>IFERROR(__xludf.DUMMYFUNCTION("IFERROR(REGEXEXTRACT((vlookup(A245, 'OG Data Combined'!$A$2:$AQ6277,21,false)), ""\((.*?)\)""), """")"),"Throws")</f>
        <v>Throws</v>
      </c>
    </row>
    <row r="246">
      <c r="A246" s="143" t="s">
        <v>36601</v>
      </c>
      <c r="B246" s="166" t="str">
        <f>vlookup(A246, 'OG Data Combined'!$A$2:$Z6277,25,false)</f>
        <v>https://twitter.com/karlgoodman</v>
      </c>
      <c r="D246" s="166" t="str">
        <f>vlookup(A246, 'OG Data Combined'!$A$2:$AQ6277,29,false)</f>
        <v>https://www.instagram.com/klgrun/</v>
      </c>
      <c r="E246" t="str">
        <f>IFERROR(__xludf.DUMMYFUNCTION("IFERROR(REGEXEXTRACT((vlookup(A246, 'OG Data Combined'!$A$2:$AQ6277,21,false)), ""\((.*?)\)""), """")"),"Sprints")</f>
        <v>Sprints</v>
      </c>
    </row>
    <row r="247">
      <c r="A247" s="143" t="s">
        <v>36602</v>
      </c>
      <c r="B247" s="166" t="str">
        <f>vlookup(A247, 'OG Data Combined'!$A$2:$Z6277,25,false)</f>
        <v>https://twitter.com/coachbme</v>
      </c>
      <c r="D247" s="166" t="str">
        <f>vlookup(A247, 'OG Data Combined'!$A$2:$AQ6277,29,false)</f>
        <v>https://www.instagram.com/coach_bme/</v>
      </c>
      <c r="E247" t="str">
        <f>IFERROR(__xludf.DUMMYFUNCTION("IFERROR(REGEXEXTRACT((vlookup(A247, 'OG Data Combined'!$A$2:$AQ6277,21,false)), ""\((.*?)\)""), """")"),"Sprints")</f>
        <v>Sprints</v>
      </c>
    </row>
    <row r="248">
      <c r="A248" s="143" t="s">
        <v>36603</v>
      </c>
      <c r="B248" s="144" t="str">
        <f>vlookup(A248, 'OG Data Combined'!$A$2:$Z6277,25,false)</f>
        <v>-</v>
      </c>
      <c r="D248" s="144" t="str">
        <f>vlookup(A248, 'OG Data Combined'!$A$2:$AQ6277,29,false)</f>
        <v>-</v>
      </c>
      <c r="E248" t="str">
        <f>IFERROR(__xludf.DUMMYFUNCTION("IFERROR(REGEXEXTRACT((vlookup(A248, 'OG Data Combined'!$A$2:$AQ6277,21,false)), ""\((.*?)\)""), """")"),"Jumps, Multi-Events")</f>
        <v>Jumps, Multi-Events</v>
      </c>
    </row>
    <row r="249">
      <c r="A249" s="143" t="s">
        <v>36604</v>
      </c>
      <c r="B249" s="154" t="str">
        <f>vlookup(A249, 'OG Data Combined'!$A$2:$Z6277,25,false)</f>
        <v/>
      </c>
      <c r="D249" s="154" t="str">
        <f>vlookup(A249, 'OG Data Combined'!$A$2:$AQ6277,29,false)</f>
        <v/>
      </c>
      <c r="E249" t="str">
        <f>IFERROR(__xludf.DUMMYFUNCTION("IFERROR(REGEXEXTRACT((vlookup(A249, 'OG Data Combined'!$A$2:$AQ6277,21,false)), ""\((.*?)\)""), """")"),"Distance")</f>
        <v>Distance</v>
      </c>
    </row>
    <row r="250">
      <c r="A250" s="143" t="s">
        <v>42203</v>
      </c>
      <c r="B250" s="144" t="str">
        <f>vlookup(A250, 'OG Data Combined'!$A$2:$Z6277,25,false)</f>
        <v>-</v>
      </c>
      <c r="D250" s="166" t="str">
        <f>vlookup(A250, 'OG Data Combined'!$A$2:$AQ6277,29,false)</f>
        <v>https://www.instagram.com/coachmallardruns/</v>
      </c>
      <c r="E250" t="str">
        <f>IFERROR(__xludf.DUMMYFUNCTION("IFERROR(REGEXEXTRACT((vlookup(A250, 'OG Data Combined'!$A$2:$AQ6277,21,false)), ""\((.*?)\)""), """")"),"")</f>
        <v/>
      </c>
    </row>
    <row r="251">
      <c r="A251" s="143" t="s">
        <v>36605</v>
      </c>
      <c r="B251" s="154" t="str">
        <f>vlookup(A251, 'OG Data Combined'!$A$2:$Z6277,25,false)</f>
        <v/>
      </c>
      <c r="D251" s="154" t="str">
        <f>vlookup(A251, 'OG Data Combined'!$A$2:$AQ6277,29,false)</f>
        <v/>
      </c>
      <c r="E251" t="str">
        <f>IFERROR(__xludf.DUMMYFUNCTION("IFERROR(REGEXEXTRACT((vlookup(A251, 'OG Data Combined'!$A$2:$AQ6277,21,false)), ""\((.*?)\)""), """")"),"")</f>
        <v/>
      </c>
    </row>
    <row r="252">
      <c r="A252" s="143" t="s">
        <v>36606</v>
      </c>
      <c r="B252" s="154" t="str">
        <f>vlookup(A252, 'OG Data Combined'!$A$2:$Z6277,25,false)</f>
        <v/>
      </c>
      <c r="D252" s="154" t="str">
        <f>vlookup(A252, 'OG Data Combined'!$A$2:$AQ6277,29,false)</f>
        <v/>
      </c>
      <c r="E252" t="str">
        <f>IFERROR(__xludf.DUMMYFUNCTION("IFERROR(REGEXEXTRACT((vlookup(A252, 'OG Data Combined'!$A$2:$AQ6277,21,false)), ""\((.*?)\)""), """")"),"Distance")</f>
        <v>Distance</v>
      </c>
    </row>
    <row r="253">
      <c r="A253" s="143" t="s">
        <v>36607</v>
      </c>
      <c r="B253" s="154" t="str">
        <f>vlookup(A253, 'OG Data Combined'!$A$2:$Z6277,25,false)</f>
        <v/>
      </c>
      <c r="D253" s="154" t="str">
        <f>vlookup(A253, 'OG Data Combined'!$A$2:$AQ6277,29,false)</f>
        <v/>
      </c>
      <c r="E253" t="str">
        <f>IFERROR(__xludf.DUMMYFUNCTION("IFERROR(REGEXEXTRACT((vlookup(A253, 'OG Data Combined'!$A$2:$AQ6277,21,false)), ""\((.*?)\)""), """")"),"")</f>
        <v/>
      </c>
    </row>
    <row r="254">
      <c r="A254" s="143" t="s">
        <v>36608</v>
      </c>
      <c r="B254" s="154" t="str">
        <f>vlookup(A254, 'OG Data Combined'!$A$2:$Z6277,25,false)</f>
        <v/>
      </c>
      <c r="D254" s="154" t="str">
        <f>vlookup(A254, 'OG Data Combined'!$A$2:$AQ6277,29,false)</f>
        <v/>
      </c>
      <c r="E254" t="str">
        <f>IFERROR(__xludf.DUMMYFUNCTION("IFERROR(REGEXEXTRACT((vlookup(A254, 'OG Data Combined'!$A$2:$AQ6277,21,false)), ""\((.*?)\)""), """")"),"Throws")</f>
        <v>Throws</v>
      </c>
    </row>
    <row r="255">
      <c r="A255" s="143" t="s">
        <v>36609</v>
      </c>
      <c r="B255" s="144" t="str">
        <f>vlookup(A255, 'OG Data Combined'!$A$2:$Z6277,25,false)</f>
        <v>-</v>
      </c>
      <c r="D255" s="144" t="str">
        <f>vlookup(A255, 'OG Data Combined'!$A$2:$AQ6277,29,false)</f>
        <v>-</v>
      </c>
      <c r="E255" t="str">
        <f>IFERROR(__xludf.DUMMYFUNCTION("IFERROR(REGEXEXTRACT((vlookup(A255, 'OG Data Combined'!$A$2:$AQ6277,21,false)), ""\((.*?)\)""), """")"),"Distance")</f>
        <v>Distance</v>
      </c>
    </row>
    <row r="256">
      <c r="A256" s="143" t="s">
        <v>36610</v>
      </c>
      <c r="B256" s="166" t="str">
        <f>vlookup(A256, 'OG Data Combined'!$A$2:$Z6277,25,false)</f>
        <v>https://twitter.com/coachbedard</v>
      </c>
      <c r="D256" s="144" t="str">
        <f>vlookup(A256, 'OG Data Combined'!$A$2:$AQ6277,29,false)</f>
        <v>-</v>
      </c>
      <c r="E256" t="str">
        <f>IFERROR(__xludf.DUMMYFUNCTION("IFERROR(REGEXEXTRACT((vlookup(A256, 'OG Data Combined'!$A$2:$AQ6277,21,false)), ""\((.*?)\)""), """")"),"Throws")</f>
        <v>Throws</v>
      </c>
    </row>
    <row r="257">
      <c r="A257" s="143" t="s">
        <v>36611</v>
      </c>
      <c r="B257" s="166" t="str">
        <f>vlookup(A257, 'OG Data Combined'!$A$2:$Z6277,25,false)</f>
        <v>https://twitter.com/marshallackley</v>
      </c>
      <c r="D257" s="166" t="str">
        <f>vlookup(A257, 'OG Data Combined'!$A$2:$AQ6277,29,false)</f>
        <v>https://www.instagram.com/marshackley/</v>
      </c>
      <c r="E257" t="str">
        <f>IFERROR(__xludf.DUMMYFUNCTION("IFERROR(REGEXEXTRACT((vlookup(A257, 'OG Data Combined'!$A$2:$AQ6277,21,false)), ""\((.*?)\)""), """")"),"Multi-events, Pole Vault")</f>
        <v>Multi-events, Pole Vault</v>
      </c>
    </row>
    <row r="258">
      <c r="A258" s="143" t="s">
        <v>36612</v>
      </c>
      <c r="B258" s="166" t="str">
        <f>vlookup(A258, 'OG Data Combined'!$A$2:$Z6277,25,false)</f>
        <v>https://twitter.com/jj_riese</v>
      </c>
      <c r="D258" s="144" t="str">
        <f>vlookup(A258, 'OG Data Combined'!$A$2:$AQ6277,29,false)</f>
        <v>-</v>
      </c>
      <c r="E258" t="str">
        <f>IFERROR(__xludf.DUMMYFUNCTION("IFERROR(REGEXEXTRACT((vlookup(A258, 'OG Data Combined'!$A$2:$AQ6277,21,false)), ""\((.*?)\)""), """")"),"Sprints, Hurdles, Relays")</f>
        <v>Sprints, Hurdles, Relays</v>
      </c>
    </row>
    <row r="259">
      <c r="A259" s="143" t="s">
        <v>36613</v>
      </c>
      <c r="B259" s="144" t="str">
        <f>vlookup(A259, 'OG Data Combined'!$A$2:$Z6277,25,false)</f>
        <v>-</v>
      </c>
      <c r="D259" s="144" t="str">
        <f>vlookup(A259, 'OG Data Combined'!$A$2:$AQ6277,29,false)</f>
        <v>-</v>
      </c>
      <c r="E259" t="str">
        <f>IFERROR(__xludf.DUMMYFUNCTION("IFERROR(REGEXEXTRACT((vlookup(A259, 'OG Data Combined'!$A$2:$AQ6277,21,false)), ""\((.*?)\)""), """")"),"Jumps")</f>
        <v>Jumps</v>
      </c>
    </row>
    <row r="260">
      <c r="A260" s="143" t="s">
        <v>36614</v>
      </c>
      <c r="B260" s="154" t="str">
        <f>vlookup(A260, 'OG Data Combined'!$A$2:$Z6277,25,false)</f>
        <v/>
      </c>
      <c r="D260" s="154" t="str">
        <f>vlookup(A260, 'OG Data Combined'!$A$2:$AQ6277,29,false)</f>
        <v/>
      </c>
      <c r="E260" t="str">
        <f>IFERROR(__xludf.DUMMYFUNCTION("IFERROR(REGEXEXTRACT((vlookup(A260, 'OG Data Combined'!$A$2:$AQ6277,21,false)), ""\((.*?)\)""), """")"),"Distance")</f>
        <v>Distance</v>
      </c>
    </row>
    <row r="261">
      <c r="A261" s="143" t="s">
        <v>36615</v>
      </c>
      <c r="B261" s="144" t="str">
        <f>vlookup(A261, 'OG Data Combined'!$A$2:$Z6277,25,false)</f>
        <v>-</v>
      </c>
      <c r="D261" s="166" t="str">
        <f>vlookup(A261, 'OG Data Combined'!$A$2:$AQ6277,29,false)</f>
        <v>https://www.instagram.com/kellykhart/</v>
      </c>
      <c r="E261" t="str">
        <f>IFERROR(__xludf.DUMMYFUNCTION("IFERROR(REGEXEXTRACT((vlookup(A261, 'OG Data Combined'!$A$2:$AQ6277,21,false)), ""\((.*?)\)""), """")"),"Distance")</f>
        <v>Distance</v>
      </c>
    </row>
    <row r="262">
      <c r="A262" s="143" t="s">
        <v>36616</v>
      </c>
      <c r="B262" s="144" t="str">
        <f>vlookup(A262, 'OG Data Combined'!$A$2:$Z6277,25,false)</f>
        <v>-</v>
      </c>
      <c r="D262" s="144" t="str">
        <f>vlookup(A262, 'OG Data Combined'!$A$2:$AQ6277,29,false)</f>
        <v>-</v>
      </c>
      <c r="E262" t="str">
        <f>IFERROR(__xludf.DUMMYFUNCTION("IFERROR(REGEXEXTRACT((vlookup(A262, 'OG Data Combined'!$A$2:$AQ6277,21,false)), ""\((.*?)\)""), """")"),"")</f>
        <v/>
      </c>
    </row>
    <row r="263">
      <c r="A263" s="143" t="s">
        <v>36617</v>
      </c>
      <c r="B263" s="166" t="str">
        <f>vlookup(A263, 'OG Data Combined'!$A$2:$Z6277,25,false)</f>
        <v>https://twitter.com/rcole09</v>
      </c>
      <c r="D263" s="144" t="str">
        <f>vlookup(A263, 'OG Data Combined'!$A$2:$AQ6277,29,false)</f>
        <v>-</v>
      </c>
      <c r="E263" t="str">
        <f>IFERROR(__xludf.DUMMYFUNCTION("IFERROR(REGEXEXTRACT((vlookup(A263, 'OG Data Combined'!$A$2:$AQ6277,21,false)), ""\((.*?)\)""), """")"),"")</f>
        <v/>
      </c>
    </row>
    <row r="264">
      <c r="A264" s="143" t="s">
        <v>36618</v>
      </c>
      <c r="B264" s="144" t="str">
        <f>vlookup(A264, 'OG Data Combined'!$A$2:$Z6277,25,false)</f>
        <v>-</v>
      </c>
      <c r="D264" s="166" t="str">
        <f>vlookup(A264, 'OG Data Combined'!$A$2:$AQ6277,29,false)</f>
        <v>https://www.instagram.com/bowermanrun/</v>
      </c>
      <c r="E264" t="str">
        <f>IFERROR(__xludf.DUMMYFUNCTION("IFERROR(REGEXEXTRACT((vlookup(A264, 'OG Data Combined'!$A$2:$AQ6277,21,false)), ""\((.*?)\)""), """")"),"Mid-Distance, Distance")</f>
        <v>Mid-Distance, Distance</v>
      </c>
    </row>
    <row r="265">
      <c r="A265" s="143" t="s">
        <v>36619</v>
      </c>
      <c r="B265" s="144" t="str">
        <f>vlookup(A265, 'OG Data Combined'!$A$2:$Z6277,25,false)</f>
        <v>-</v>
      </c>
      <c r="D265" s="166" t="str">
        <f>vlookup(A265, 'OG Data Combined'!$A$2:$AQ6277,29,false)</f>
        <v>https://www.instagram.com/coach_kylelillie/</v>
      </c>
      <c r="E265" t="str">
        <f>IFERROR(__xludf.DUMMYFUNCTION("IFERROR(REGEXEXTRACT((vlookup(A265, 'OG Data Combined'!$A$2:$AQ6277,21,false)), ""\((.*?)\)""), """")"),"")</f>
        <v/>
      </c>
    </row>
    <row r="266">
      <c r="A266" s="143" t="s">
        <v>42204</v>
      </c>
      <c r="B266" s="144" t="str">
        <f>vlookup(A266, 'OG Data Combined'!$A$2:$Z6277,25,false)</f>
        <v>-</v>
      </c>
      <c r="D266" s="144" t="str">
        <f>vlookup(A266, 'OG Data Combined'!$A$2:$AQ6277,29,false)</f>
        <v>-</v>
      </c>
      <c r="E266" t="str">
        <f>IFERROR(__xludf.DUMMYFUNCTION("IFERROR(REGEXEXTRACT((vlookup(A266, 'OG Data Combined'!$A$2:$AQ6277,21,false)), ""\((.*?)\)""), """")"),"")</f>
        <v/>
      </c>
    </row>
    <row r="267">
      <c r="A267" s="143" t="s">
        <v>42205</v>
      </c>
      <c r="B267" s="144" t="str">
        <f>vlookup(A267, 'OG Data Combined'!$A$2:$Z6277,25,false)</f>
        <v>-</v>
      </c>
      <c r="D267" s="144" t="str">
        <f>vlookup(A267, 'OG Data Combined'!$A$2:$AQ6277,29,false)</f>
        <v>-</v>
      </c>
      <c r="E267" t="str">
        <f>IFERROR(__xludf.DUMMYFUNCTION("IFERROR(REGEXEXTRACT((vlookup(A267, 'OG Data Combined'!$A$2:$AQ6277,21,false)), ""\((.*?)\)""), """")"),"")</f>
        <v/>
      </c>
    </row>
    <row r="268">
      <c r="A268" s="143" t="s">
        <v>36620</v>
      </c>
      <c r="B268" s="144" t="str">
        <f>vlookup(A268, 'OG Data Combined'!$A$2:$Z6277,25,false)</f>
        <v>-</v>
      </c>
      <c r="D268" s="144" t="str">
        <f>vlookup(A268, 'OG Data Combined'!$A$2:$AQ6277,29,false)</f>
        <v>-</v>
      </c>
      <c r="E268" t="str">
        <f>IFERROR(__xludf.DUMMYFUNCTION("IFERROR(REGEXEXTRACT((vlookup(A268, 'OG Data Combined'!$A$2:$AQ6277,21,false)), ""\((.*?)\)""), """")"),"Distance")</f>
        <v>Distance</v>
      </c>
    </row>
    <row r="269">
      <c r="A269" s="143" t="s">
        <v>36621</v>
      </c>
      <c r="B269" s="166" t="str">
        <f>vlookup(A269, 'OG Data Combined'!$A$2:$Z6277,25,false)</f>
        <v>https://twitter.com/katemattison4</v>
      </c>
      <c r="D269" s="166" t="str">
        <f>vlookup(A269, 'OG Data Combined'!$A$2:$AQ6277,29,false)</f>
        <v>https://www.instagram.com/kate_mattison/</v>
      </c>
      <c r="E269" t="str">
        <f>IFERROR(__xludf.DUMMYFUNCTION("IFERROR(REGEXEXTRACT((vlookup(A269, 'OG Data Combined'!$A$2:$AQ6277,21,false)), ""\((.*?)\)""), """")"),"Distance")</f>
        <v>Distance</v>
      </c>
    </row>
    <row r="270">
      <c r="A270" s="143" t="s">
        <v>36622</v>
      </c>
      <c r="B270" s="166" t="str">
        <f>vlookup(A270, 'OG Data Combined'!$A$2:$Z6277,25,false)</f>
        <v>https://twitter.com/seancarlson2</v>
      </c>
      <c r="D270" s="144" t="str">
        <f>vlookup(A270, 'OG Data Combined'!$A$2:$AQ6277,29,false)</f>
        <v>-</v>
      </c>
      <c r="E270" t="str">
        <f>IFERROR(__xludf.DUMMYFUNCTION("IFERROR(REGEXEXTRACT((vlookup(A270, 'OG Data Combined'!$A$2:$AQ6277,21,false)), ""\((.*?)\)""), """")"),"")</f>
        <v/>
      </c>
    </row>
    <row r="271">
      <c r="A271" s="143" t="s">
        <v>36623</v>
      </c>
      <c r="B271" s="166" t="str">
        <f>vlookup(A271, 'OG Data Combined'!$A$2:$Z6277,25,false)</f>
        <v>https://twitter.com/5280karen</v>
      </c>
      <c r="D271" s="144" t="str">
        <f>vlookup(A271, 'OG Data Combined'!$A$2:$AQ6277,29,false)</f>
        <v>-</v>
      </c>
      <c r="E271" t="str">
        <f>IFERROR(__xludf.DUMMYFUNCTION("IFERROR(REGEXEXTRACT((vlookup(A271, 'OG Data Combined'!$A$2:$AQ6277,21,false)), ""\((.*?)\)""), """")"),"")</f>
        <v/>
      </c>
    </row>
    <row r="272">
      <c r="A272" s="143" t="s">
        <v>36624</v>
      </c>
      <c r="B272" s="144" t="str">
        <f>vlookup(A272, 'OG Data Combined'!$A$2:$Z6277,25,false)</f>
        <v>-</v>
      </c>
      <c r="D272" s="144" t="str">
        <f>vlookup(A272, 'OG Data Combined'!$A$2:$AQ6277,29,false)</f>
        <v>-</v>
      </c>
      <c r="E272" t="str">
        <f>IFERROR(__xludf.DUMMYFUNCTION("IFERROR(REGEXEXTRACT((vlookup(A272, 'OG Data Combined'!$A$2:$AQ6277,21,false)), ""\((.*?)\)""), """")"),"Sprints")</f>
        <v>Sprints</v>
      </c>
    </row>
    <row r="273">
      <c r="A273" s="143" t="s">
        <v>36625</v>
      </c>
      <c r="B273" s="166" t="str">
        <f>vlookup(A273, 'OG Data Combined'!$A$2:$Z6277,25,false)</f>
        <v>https://twitter.com/burke400h</v>
      </c>
      <c r="D273" s="144" t="str">
        <f>vlookup(A273, 'OG Data Combined'!$A$2:$AQ6277,29,false)</f>
        <v>-</v>
      </c>
      <c r="E273" t="str">
        <f>IFERROR(__xludf.DUMMYFUNCTION("IFERROR(REGEXEXTRACT((vlookup(A273, 'OG Data Combined'!$A$2:$AQ6277,21,false)), ""\((.*?)\)""), """")"),"Sprints, Hurdles")</f>
        <v>Sprints, Hurdles</v>
      </c>
    </row>
    <row r="274">
      <c r="A274" s="143" t="s">
        <v>42206</v>
      </c>
      <c r="B274" s="166" t="str">
        <f>vlookup(A274, 'OG Data Combined'!$A$2:$Z6277,25,false)</f>
        <v>https://twitter.com/malonecuthrows</v>
      </c>
      <c r="D274" s="144" t="str">
        <f>vlookup(A274, 'OG Data Combined'!$A$2:$AQ6277,29,false)</f>
        <v>-</v>
      </c>
      <c r="E274" t="str">
        <f>IFERROR(__xludf.DUMMYFUNCTION("IFERROR(REGEXEXTRACT((vlookup(A274, 'OG Data Combined'!$A$2:$AQ6277,21,false)), ""\((.*?)\)""), """")"),"")</f>
        <v/>
      </c>
    </row>
    <row r="275">
      <c r="A275" s="143" t="s">
        <v>42207</v>
      </c>
      <c r="B275" s="166" t="str">
        <f>vlookup(A275, 'OG Data Combined'!$A$2:$Z6277,25,false)</f>
        <v>https://twitter.com/coachlmalonecu</v>
      </c>
      <c r="D275" s="144" t="str">
        <f>vlookup(A275, 'OG Data Combined'!$A$2:$AQ6277,29,false)</f>
        <v>-</v>
      </c>
      <c r="E275" t="str">
        <f>IFERROR(__xludf.DUMMYFUNCTION("IFERROR(REGEXEXTRACT((vlookup(A275, 'OG Data Combined'!$A$2:$AQ6277,21,false)), ""\((.*?)\)""), """")"),"")</f>
        <v/>
      </c>
    </row>
    <row r="276">
      <c r="A276" s="143" t="s">
        <v>36626</v>
      </c>
      <c r="B276" s="144" t="str">
        <f>vlookup(A276, 'OG Data Combined'!$A$2:$Z6277,25,false)</f>
        <v>-</v>
      </c>
      <c r="D276" s="144" t="str">
        <f>vlookup(A276, 'OG Data Combined'!$A$2:$AQ6277,29,false)</f>
        <v>-</v>
      </c>
      <c r="E276" t="str">
        <f>IFERROR(__xludf.DUMMYFUNCTION("IFERROR(REGEXEXTRACT((vlookup(A276, 'OG Data Combined'!$A$2:$AQ6277,21,false)), ""\((.*?)\)""), """")"),"")</f>
        <v/>
      </c>
    </row>
    <row r="277">
      <c r="A277" s="143" t="s">
        <v>36627</v>
      </c>
      <c r="B277" s="144" t="str">
        <f>vlookup(A277, 'OG Data Combined'!$A$2:$Z6277,25,false)</f>
        <v>-</v>
      </c>
      <c r="D277" s="144" t="str">
        <f>vlookup(A277, 'OG Data Combined'!$A$2:$AQ6277,29,false)</f>
        <v>-</v>
      </c>
      <c r="E277" t="str">
        <f>IFERROR(__xludf.DUMMYFUNCTION("IFERROR(REGEXEXTRACT((vlookup(A277, 'OG Data Combined'!$A$2:$AQ6277,21,false)), ""\((.*?)\)""), """")"),"Multi-events")</f>
        <v>Multi-events</v>
      </c>
    </row>
    <row r="278">
      <c r="A278" s="143" t="s">
        <v>36628</v>
      </c>
      <c r="B278" s="144" t="str">
        <f>vlookup(A278, 'OG Data Combined'!$A$2:$Z6277,25,false)</f>
        <v>-</v>
      </c>
      <c r="D278" s="166" t="str">
        <f>vlookup(A278, 'OG Data Combined'!$A$2:$AQ6277,29,false)</f>
        <v>https://www.instagram.com/coachqwazon/</v>
      </c>
      <c r="E278" t="str">
        <f>IFERROR(__xludf.DUMMYFUNCTION("IFERROR(REGEXEXTRACT((vlookup(A278, 'OG Data Combined'!$A$2:$AQ6277,21,false)), ""\((.*?)\)""), """")"),"Jumps")</f>
        <v>Jumps</v>
      </c>
    </row>
    <row r="279">
      <c r="A279" s="143" t="s">
        <v>42208</v>
      </c>
      <c r="B279" s="166" t="str">
        <f>vlookup(A279, 'OG Data Combined'!$A$2:$Z6277,25,false)</f>
        <v>https://twitter.com/stormiesickler_</v>
      </c>
      <c r="D279" s="166" t="str">
        <f>vlookup(A279, 'OG Data Combined'!$A$2:$AQ6277,29,false)</f>
        <v>https://www.instagram.com/coach_ssickler/</v>
      </c>
      <c r="E279" t="str">
        <f>IFERROR(__xludf.DUMMYFUNCTION("IFERROR(REGEXEXTRACT((vlookup(A279, 'OG Data Combined'!$A$2:$AQ6277,21,false)), ""\((.*?)\)""), """")"),"")</f>
        <v/>
      </c>
    </row>
    <row r="280">
      <c r="A280" s="143" t="s">
        <v>36629</v>
      </c>
      <c r="B280" s="166" t="str">
        <f>vlookup(A280, 'OG Data Combined'!$A$2:$Z6277,25,false)</f>
        <v>https://twitter.com/ericmblake</v>
      </c>
      <c r="D280" s="144" t="str">
        <f>vlookup(A280, 'OG Data Combined'!$A$2:$AQ6277,29,false)</f>
        <v>-</v>
      </c>
      <c r="E280" t="str">
        <f>IFERROR(__xludf.DUMMYFUNCTION("IFERROR(REGEXEXTRACT((vlookup(A280, 'OG Data Combined'!$A$2:$AQ6277,21,false)), ""\((.*?)\)""), """")"),"")</f>
        <v/>
      </c>
    </row>
    <row r="281">
      <c r="A281" s="143" t="s">
        <v>36630</v>
      </c>
      <c r="B281" s="144" t="str">
        <f>vlookup(A281, 'OG Data Combined'!$A$2:$Z6277,25,false)</f>
        <v>-</v>
      </c>
      <c r="D281" s="144" t="str">
        <f>vlookup(A281, 'OG Data Combined'!$A$2:$AQ6277,29,false)</f>
        <v>-</v>
      </c>
      <c r="E281" t="str">
        <f>IFERROR(__xludf.DUMMYFUNCTION("IFERROR(REGEXEXTRACT((vlookup(A281, 'OG Data Combined'!$A$2:$AQ6277,21,false)), ""\((.*?)\)""), """")"),"")</f>
        <v/>
      </c>
    </row>
    <row r="282">
      <c r="A282" s="143" t="s">
        <v>36631</v>
      </c>
      <c r="B282" s="144" t="str">
        <f>vlookup(A282, 'OG Data Combined'!$A$2:$Z6277,25,false)</f>
        <v>-</v>
      </c>
      <c r="D282" s="144" t="str">
        <f>vlookup(A282, 'OG Data Combined'!$A$2:$AQ6277,29,false)</f>
        <v>-</v>
      </c>
      <c r="E282" t="str">
        <f>IFERROR(__xludf.DUMMYFUNCTION("IFERROR(REGEXEXTRACT((vlookup(A282, 'OG Data Combined'!$A$2:$AQ6277,21,false)), ""\((.*?)\)""), """")"),"Throws")</f>
        <v>Throws</v>
      </c>
    </row>
    <row r="283">
      <c r="A283" s="143" t="s">
        <v>36632</v>
      </c>
      <c r="B283" s="166" t="str">
        <f>vlookup(A283, 'OG Data Combined'!$A$2:$Z6277,25,false)</f>
        <v>https://twitter.com/tvillerunner</v>
      </c>
      <c r="D283" s="144" t="str">
        <f>vlookup(A283, 'OG Data Combined'!$A$2:$AQ6277,29,false)</f>
        <v>-</v>
      </c>
      <c r="E283" t="str">
        <f>IFERROR(__xludf.DUMMYFUNCTION("IFERROR(REGEXEXTRACT((vlookup(A283, 'OG Data Combined'!$A$2:$AQ6277,21,false)), ""\((.*?)\)""), """")"),"")</f>
        <v/>
      </c>
    </row>
    <row r="284">
      <c r="A284" s="143" t="s">
        <v>36633</v>
      </c>
      <c r="B284" s="144" t="str">
        <f>vlookup(A284, 'OG Data Combined'!$A$2:$Z6277,25,false)</f>
        <v>-</v>
      </c>
      <c r="D284" s="144" t="str">
        <f>vlookup(A284, 'OG Data Combined'!$A$2:$AQ6277,29,false)</f>
        <v>-</v>
      </c>
      <c r="E284" t="str">
        <f>IFERROR(__xludf.DUMMYFUNCTION("IFERROR(REGEXEXTRACT((vlookup(A284, 'OG Data Combined'!$A$2:$AQ6277,21,false)), ""\((.*?)\)""), """")"),"")</f>
        <v/>
      </c>
    </row>
    <row r="285">
      <c r="A285" s="143" t="s">
        <v>36634</v>
      </c>
      <c r="B285" s="144" t="str">
        <f>vlookup(A285, 'OG Data Combined'!$A$2:$Z6277,25,false)</f>
        <v>-</v>
      </c>
      <c r="D285" s="166" t="str">
        <f>vlookup(A285, 'OG Data Combined'!$A$2:$AQ6277,29,false)</f>
        <v>https://www.instagram.com/bpowlen/</v>
      </c>
      <c r="E285" t="str">
        <f>IFERROR(__xludf.DUMMYFUNCTION("IFERROR(REGEXEXTRACT((vlookup(A285, 'OG Data Combined'!$A$2:$AQ6277,21,false)), ""\((.*?)\)""), """")"),"")</f>
        <v/>
      </c>
    </row>
    <row r="286">
      <c r="A286" s="143" t="s">
        <v>36635</v>
      </c>
      <c r="B286" s="144" t="str">
        <f>vlookup(A286, 'OG Data Combined'!$A$2:$Z6277,25,false)</f>
        <v>-</v>
      </c>
      <c r="D286" s="144" t="str">
        <f>vlookup(A286, 'OG Data Combined'!$A$2:$AQ6277,29,false)</f>
        <v>-</v>
      </c>
      <c r="E286" t="str">
        <f>IFERROR(__xludf.DUMMYFUNCTION("IFERROR(REGEXEXTRACT((vlookup(A286, 'OG Data Combined'!$A$2:$AQ6277,21,false)), ""\((.*?)\)""), """")"),"")</f>
        <v/>
      </c>
    </row>
    <row r="287">
      <c r="A287" s="143" t="s">
        <v>36636</v>
      </c>
      <c r="B287" s="166" t="str">
        <f>vlookup(A287, 'OG Data Combined'!$A$2:$Z6277,25,false)</f>
        <v>https://twitter.com/coachmeganec</v>
      </c>
      <c r="D287" s="144" t="str">
        <f>vlookup(A287, 'OG Data Combined'!$A$2:$AQ6277,29,false)</f>
        <v>-</v>
      </c>
      <c r="E287" t="str">
        <f>IFERROR(__xludf.DUMMYFUNCTION("IFERROR(REGEXEXTRACT((vlookup(A287, 'OG Data Combined'!$A$2:$AQ6277,21,false)), ""\((.*?)\)""), """")"),"")</f>
        <v/>
      </c>
    </row>
    <row r="288">
      <c r="A288" s="143" t="s">
        <v>36637</v>
      </c>
      <c r="B288" s="144" t="str">
        <f>vlookup(A288, 'OG Data Combined'!$A$2:$Z6277,25,false)</f>
        <v>-</v>
      </c>
      <c r="D288" s="144" t="str">
        <f>vlookup(A288, 'OG Data Combined'!$A$2:$AQ6277,29,false)</f>
        <v>-</v>
      </c>
      <c r="E288" t="str">
        <f>IFERROR(__xludf.DUMMYFUNCTION("IFERROR(REGEXEXTRACT((vlookup(A288, 'OG Data Combined'!$A$2:$AQ6277,21,false)), ""\((.*?)\)""), """")"),"Jumps")</f>
        <v>Jumps</v>
      </c>
    </row>
    <row r="289">
      <c r="A289" s="143" t="s">
        <v>36638</v>
      </c>
      <c r="B289" s="144" t="str">
        <f>vlookup(A289, 'OG Data Combined'!$A$2:$Z6277,25,false)</f>
        <v>-</v>
      </c>
      <c r="D289" s="144" t="str">
        <f>vlookup(A289, 'OG Data Combined'!$A$2:$AQ6277,29,false)</f>
        <v>-</v>
      </c>
      <c r="E289" t="str">
        <f>IFERROR(__xludf.DUMMYFUNCTION("IFERROR(REGEXEXTRACT((vlookup(A289, 'OG Data Combined'!$A$2:$AQ6277,21,false)), ""\((.*?)\)""), """")"),"")</f>
        <v/>
      </c>
    </row>
    <row r="290">
      <c r="A290" s="143" t="s">
        <v>36639</v>
      </c>
      <c r="B290" s="144" t="str">
        <f>vlookup(A290, 'OG Data Combined'!$A$2:$Z6277,25,false)</f>
        <v>-</v>
      </c>
      <c r="D290" s="144" t="str">
        <f>vlookup(A290, 'OG Data Combined'!$A$2:$AQ6277,29,false)</f>
        <v>-</v>
      </c>
      <c r="E290" t="str">
        <f>IFERROR(__xludf.DUMMYFUNCTION("IFERROR(REGEXEXTRACT((vlookup(A290, 'OG Data Combined'!$A$2:$AQ6277,21,false)), ""\((.*?)\)""), """")"),"")</f>
        <v/>
      </c>
    </row>
    <row r="291">
      <c r="A291" s="143" t="s">
        <v>36640</v>
      </c>
      <c r="B291" s="144" t="str">
        <f>vlookup(A291, 'OG Data Combined'!$A$2:$Z6277,25,false)</f>
        <v>-</v>
      </c>
      <c r="D291" s="144" t="str">
        <f>vlookup(A291, 'OG Data Combined'!$A$2:$AQ6277,29,false)</f>
        <v>-</v>
      </c>
      <c r="E291" t="str">
        <f>IFERROR(__xludf.DUMMYFUNCTION("IFERROR(REGEXEXTRACT((vlookup(A291, 'OG Data Combined'!$A$2:$AQ6277,21,false)), ""\((.*?)\)""), """")"),"")</f>
        <v/>
      </c>
    </row>
    <row r="292">
      <c r="A292" s="143" t="s">
        <v>36641</v>
      </c>
      <c r="B292" s="144" t="str">
        <f>vlookup(A292, 'OG Data Combined'!$A$2:$Z6277,25,false)</f>
        <v>-</v>
      </c>
      <c r="D292" s="144" t="str">
        <f>vlookup(A292, 'OG Data Combined'!$A$2:$AQ6277,29,false)</f>
        <v>-</v>
      </c>
      <c r="E292" t="str">
        <f>IFERROR(__xludf.DUMMYFUNCTION("IFERROR(REGEXEXTRACT((vlookup(A292, 'OG Data Combined'!$A$2:$AQ6277,21,false)), ""\((.*?)\)""), """")"),"")</f>
        <v/>
      </c>
    </row>
    <row r="293">
      <c r="A293" s="143" t="s">
        <v>36642</v>
      </c>
      <c r="B293" s="144" t="str">
        <f>vlookup(A293, 'OG Data Combined'!$A$2:$Z6277,25,false)</f>
        <v>-</v>
      </c>
      <c r="D293" s="166" t="str">
        <f>vlookup(A293, 'OG Data Combined'!$A$2:$AQ6277,29,false)</f>
        <v>https://www.instagram.com/coach_cashberry/</v>
      </c>
      <c r="E293" t="str">
        <f>IFERROR(__xludf.DUMMYFUNCTION("IFERROR(REGEXEXTRACT((vlookup(A293, 'OG Data Combined'!$A$2:$AQ6277,21,false)), ""\((.*?)\)""), """")"),"")</f>
        <v/>
      </c>
    </row>
    <row r="294">
      <c r="A294" s="143" t="s">
        <v>36643</v>
      </c>
      <c r="B294" s="144" t="str">
        <f>vlookup(A294, 'OG Data Combined'!$A$2:$Z6277,25,false)</f>
        <v>-</v>
      </c>
      <c r="D294" s="144" t="str">
        <f>vlookup(A294, 'OG Data Combined'!$A$2:$AQ6277,29,false)</f>
        <v>-</v>
      </c>
      <c r="E294" t="str">
        <f>IFERROR(__xludf.DUMMYFUNCTION("IFERROR(REGEXEXTRACT((vlookup(A294, 'OG Data Combined'!$A$2:$AQ6277,21,false)), ""\((.*?)\)""), """")"),"")</f>
        <v/>
      </c>
    </row>
    <row r="295">
      <c r="A295" s="143" t="s">
        <v>36644</v>
      </c>
      <c r="B295" s="144" t="str">
        <f>vlookup(A295, 'OG Data Combined'!$A$2:$Z6277,25,false)</f>
        <v>-</v>
      </c>
      <c r="D295" s="144" t="str">
        <f>vlookup(A295, 'OG Data Combined'!$A$2:$AQ6277,29,false)</f>
        <v>-</v>
      </c>
      <c r="E295" t="str">
        <f>IFERROR(__xludf.DUMMYFUNCTION("IFERROR(REGEXEXTRACT((vlookup(A295, 'OG Data Combined'!$A$2:$AQ6277,21,false)), ""\((.*?)\)""), """")"),"")</f>
        <v/>
      </c>
    </row>
    <row r="296">
      <c r="A296" s="143" t="s">
        <v>36645</v>
      </c>
      <c r="B296" s="166" t="str">
        <f>vlookup(A296, 'OG Data Combined'!$A$2:$Z6277,25,false)</f>
        <v>https://x.com/its_dwavy</v>
      </c>
      <c r="D296" s="166" t="str">
        <f>vlookup(A296, 'OG Data Combined'!$A$2:$AQ6277,29,false)</f>
        <v>https://www.instagram.com/its_dwavy/?hl=en</v>
      </c>
      <c r="E296" t="str">
        <f>IFERROR(__xludf.DUMMYFUNCTION("IFERROR(REGEXEXTRACT((vlookup(A296, 'OG Data Combined'!$A$2:$AQ6277,21,false)), ""\((.*?)\)""), """")"),"")</f>
        <v/>
      </c>
    </row>
    <row r="297">
      <c r="A297" s="143" t="s">
        <v>36646</v>
      </c>
      <c r="B297" s="166" t="str">
        <f>vlookup(A297, 'OG Data Combined'!$A$2:$Z6277,25,false)</f>
        <v>https://twitter.com/julthomson</v>
      </c>
      <c r="D297" s="144" t="str">
        <f>vlookup(A297, 'OG Data Combined'!$A$2:$AQ6277,29,false)</f>
        <v>-</v>
      </c>
      <c r="E297" t="str">
        <f>IFERROR(__xludf.DUMMYFUNCTION("IFERROR(REGEXEXTRACT((vlookup(A297, 'OG Data Combined'!$A$2:$AQ6277,21,false)), ""\((.*?)\)""), """")"),"Jumps")</f>
        <v>Jumps</v>
      </c>
    </row>
    <row r="298">
      <c r="A298" s="143" t="s">
        <v>36647</v>
      </c>
      <c r="B298" s="144" t="str">
        <f>vlookup(A298, 'OG Data Combined'!$A$2:$Z6277,25,false)</f>
        <v>-</v>
      </c>
      <c r="D298" s="144" t="str">
        <f>vlookup(A298, 'OG Data Combined'!$A$2:$AQ6277,29,false)</f>
        <v>-</v>
      </c>
      <c r="E298" t="str">
        <f>IFERROR(__xludf.DUMMYFUNCTION("IFERROR(REGEXEXTRACT((vlookup(A298, 'OG Data Combined'!$A$2:$AQ6277,21,false)), ""\((.*?)\)""), """")"),"")</f>
        <v/>
      </c>
    </row>
    <row r="299">
      <c r="A299" s="143" t="s">
        <v>36648</v>
      </c>
      <c r="B299" s="144" t="str">
        <f>vlookup(A299, 'OG Data Combined'!$A$2:$Z6277,25,false)</f>
        <v>-</v>
      </c>
      <c r="D299" s="144" t="str">
        <f>vlookup(A299, 'OG Data Combined'!$A$2:$AQ6277,29,false)</f>
        <v>-</v>
      </c>
      <c r="E299" t="str">
        <f>IFERROR(__xludf.DUMMYFUNCTION("IFERROR(REGEXEXTRACT((vlookup(A299, 'OG Data Combined'!$A$2:$AQ6277,21,false)), ""\((.*?)\)""), """")"),"Throws")</f>
        <v>Throws</v>
      </c>
    </row>
    <row r="300">
      <c r="A300" s="143" t="s">
        <v>36649</v>
      </c>
      <c r="B300" s="144" t="str">
        <f>vlookup(A300, 'OG Data Combined'!$A$2:$Z6277,25,false)</f>
        <v>-</v>
      </c>
      <c r="D300" s="166" t="str">
        <f>vlookup(A300, 'OG Data Combined'!$A$2:$AQ6277,29,false)</f>
        <v>https://www.instagram.com/coach.frye/</v>
      </c>
      <c r="E300" t="str">
        <f>IFERROR(__xludf.DUMMYFUNCTION("IFERROR(REGEXEXTRACT((vlookup(A300, 'OG Data Combined'!$A$2:$AQ6277,21,false)), ""\((.*?)\)""), """")"),"Sprints, Hurdles")</f>
        <v>Sprints, Hurdles</v>
      </c>
    </row>
    <row r="301">
      <c r="A301" s="143" t="s">
        <v>36650</v>
      </c>
      <c r="B301" s="166" t="str">
        <f>vlookup(A301, 'OG Data Combined'!$A$2:$Z6277,25,false)</f>
        <v>https://twitter.com/kbrunner808</v>
      </c>
      <c r="D301" s="144" t="str">
        <f>vlookup(A301, 'OG Data Combined'!$A$2:$AQ6277,29,false)</f>
        <v>-</v>
      </c>
      <c r="E301" t="str">
        <f>IFERROR(__xludf.DUMMYFUNCTION("IFERROR(REGEXEXTRACT((vlookup(A301, 'OG Data Combined'!$A$2:$AQ6277,21,false)), ""\((.*?)\)""), """")"),"Mid-Distance, Distance")</f>
        <v>Mid-Distance, Distance</v>
      </c>
    </row>
    <row r="302">
      <c r="A302" s="143" t="s">
        <v>36651</v>
      </c>
      <c r="B302" s="144" t="str">
        <f>vlookup(A302, 'OG Data Combined'!$A$2:$Z6277,25,false)</f>
        <v>-</v>
      </c>
      <c r="D302" s="144" t="str">
        <f>vlookup(A302, 'OG Data Combined'!$A$2:$AQ6277,29,false)</f>
        <v>-</v>
      </c>
      <c r="E302" t="str">
        <f>IFERROR(__xludf.DUMMYFUNCTION("IFERROR(REGEXEXTRACT((vlookup(A302, 'OG Data Combined'!$A$2:$AQ6277,21,false)), ""\((.*?)\)""), """")"),"Distance")</f>
        <v>Distance</v>
      </c>
    </row>
    <row r="303">
      <c r="A303" s="143" t="s">
        <v>36652</v>
      </c>
      <c r="B303" s="166" t="str">
        <f>vlookup(A303, 'OG Data Combined'!$A$2:$Z6277,25,false)</f>
        <v>https://twitter.com/coachkimes_wtf</v>
      </c>
      <c r="D303" s="144" t="str">
        <f>vlookup(A303, 'OG Data Combined'!$A$2:$AQ6277,29,false)</f>
        <v>-</v>
      </c>
      <c r="E303" t="str">
        <f>IFERROR(__xludf.DUMMYFUNCTION("IFERROR(REGEXEXTRACT((vlookup(A303, 'OG Data Combined'!$A$2:$AQ6277,21,false)), ""\((.*?)\)""), """")"),"Recruiting Coordinator, Sprints, Relays")</f>
        <v>Recruiting Coordinator, Sprints, Relays</v>
      </c>
    </row>
    <row r="304">
      <c r="A304" s="143" t="s">
        <v>36653</v>
      </c>
      <c r="B304" s="144" t="str">
        <f>vlookup(A304, 'OG Data Combined'!$A$2:$Z6277,25,false)</f>
        <v>-</v>
      </c>
      <c r="D304" s="144" t="str">
        <f>vlookup(A304, 'OG Data Combined'!$A$2:$AQ6277,29,false)</f>
        <v>-</v>
      </c>
      <c r="E304" t="str">
        <f>IFERROR(__xludf.DUMMYFUNCTION("IFERROR(REGEXEXTRACT((vlookup(A304, 'OG Data Combined'!$A$2:$AQ6277,21,false)), ""\((.*?)\)""), """")"),"")</f>
        <v/>
      </c>
    </row>
    <row r="305">
      <c r="A305" s="143" t="s">
        <v>36654</v>
      </c>
      <c r="B305" s="144" t="str">
        <f>vlookup(A305, 'OG Data Combined'!$A$2:$Z6277,25,false)</f>
        <v>-</v>
      </c>
      <c r="D305" s="144" t="str">
        <f>vlookup(A305, 'OG Data Combined'!$A$2:$AQ6277,29,false)</f>
        <v>-</v>
      </c>
      <c r="E305" t="str">
        <f>IFERROR(__xludf.DUMMYFUNCTION("IFERROR(REGEXEXTRACT((vlookup(A305, 'OG Data Combined'!$A$2:$AQ6277,21,false)), ""\((.*?)\)""), """")"),"")</f>
        <v/>
      </c>
    </row>
    <row r="306">
      <c r="A306" s="143" t="s">
        <v>36655</v>
      </c>
      <c r="B306" s="144" t="str">
        <f>vlookup(A306, 'OG Data Combined'!$A$2:$Z6277,25,false)</f>
        <v>-</v>
      </c>
      <c r="D306" s="144" t="str">
        <f>vlookup(A306, 'OG Data Combined'!$A$2:$AQ6277,29,false)</f>
        <v>-</v>
      </c>
      <c r="E306" t="str">
        <f>IFERROR(__xludf.DUMMYFUNCTION("IFERROR(REGEXEXTRACT((vlookup(A306, 'OG Data Combined'!$A$2:$AQ6277,21,false)), ""\((.*?)\)""), """")"),"Throws")</f>
        <v>Throws</v>
      </c>
    </row>
    <row r="307">
      <c r="A307" s="143" t="s">
        <v>36656</v>
      </c>
      <c r="B307" s="144" t="str">
        <f>vlookup(A307, 'OG Data Combined'!$A$2:$Z6277,25,false)</f>
        <v>-</v>
      </c>
      <c r="D307" s="144" t="str">
        <f>vlookup(A307, 'OG Data Combined'!$A$2:$AQ6277,29,false)</f>
        <v>-</v>
      </c>
      <c r="E307" t="str">
        <f>IFERROR(__xludf.DUMMYFUNCTION("IFERROR(REGEXEXTRACT((vlookup(A307, 'OG Data Combined'!$A$2:$AQ6277,21,false)), ""\((.*?)\)""), """")"),"Sprints, Relays")</f>
        <v>Sprints, Relays</v>
      </c>
    </row>
    <row r="308">
      <c r="A308" s="143" t="s">
        <v>36657</v>
      </c>
      <c r="B308" s="144" t="str">
        <f>vlookup(A308, 'OG Data Combined'!$A$2:$Z6277,25,false)</f>
        <v>-</v>
      </c>
      <c r="D308" s="144" t="str">
        <f>vlookup(A308, 'OG Data Combined'!$A$2:$AQ6277,29,false)</f>
        <v>-</v>
      </c>
      <c r="E308" t="str">
        <f>IFERROR(__xludf.DUMMYFUNCTION("IFERROR(REGEXEXTRACT((vlookup(A308, 'OG Data Combined'!$A$2:$AQ6277,21,false)), ""\((.*?)\)""), """")"),"Pole Vault, Multi-events, High-Jump")</f>
        <v>Pole Vault, Multi-events, High-Jump</v>
      </c>
    </row>
    <row r="309">
      <c r="A309" s="143" t="s">
        <v>36658</v>
      </c>
      <c r="B309" s="144" t="str">
        <f>vlookup(A309, 'OG Data Combined'!$A$2:$Z6277,25,false)</f>
        <v>-</v>
      </c>
      <c r="D309" s="144" t="str">
        <f>vlookup(A309, 'OG Data Combined'!$A$2:$AQ6277,29,false)</f>
        <v>-</v>
      </c>
      <c r="E309" t="str">
        <f>IFERROR(__xludf.DUMMYFUNCTION("IFERROR(REGEXEXTRACT((vlookup(A309, 'OG Data Combined'!$A$2:$AQ6277,21,false)), ""\((.*?)\)""), """")"),"Horizontal Jumps")</f>
        <v>Horizontal Jumps</v>
      </c>
    </row>
    <row r="310">
      <c r="A310" s="143" t="s">
        <v>36659</v>
      </c>
      <c r="B310" s="166" t="str">
        <f>vlookup(A310, 'OG Data Combined'!$A$2:$Z6277,25,false)</f>
        <v>https://twitter.com/CoachJTHayman</v>
      </c>
      <c r="D310" s="166" t="str">
        <f>vlookup(A310, 'OG Data Combined'!$A$2:$AQ6277,29,false)</f>
        <v>https://www.instagram.com/coach_hayman_xctf/</v>
      </c>
      <c r="E310" t="str">
        <f>IFERROR(__xludf.DUMMYFUNCTION("IFERROR(REGEXEXTRACT((vlookup(A310, 'OG Data Combined'!$A$2:$AQ6277,21,false)), ""\((.*?)\)""), """")"),"")</f>
        <v/>
      </c>
    </row>
    <row r="311">
      <c r="A311" s="143" t="s">
        <v>36660</v>
      </c>
      <c r="B311" s="166" t="str">
        <f>vlookup(A311, 'OG Data Combined'!$A$2:$Z6277,25,false)</f>
        <v>https://twitter.com/lGrahaml</v>
      </c>
      <c r="D311" s="166" t="str">
        <f>vlookup(A311, 'OG Data Combined'!$A$2:$AQ6277,29,false)</f>
        <v>https://www.instagram.com/sgraham3/</v>
      </c>
      <c r="E311" t="str">
        <f>IFERROR(__xludf.DUMMYFUNCTION("IFERROR(REGEXEXTRACT((vlookup(A311, 'OG Data Combined'!$A$2:$AQ6277,21,false)), ""\((.*?)\)""), """")"),"")</f>
        <v/>
      </c>
    </row>
    <row r="312">
      <c r="A312" s="143" t="s">
        <v>36661</v>
      </c>
      <c r="B312" s="144" t="str">
        <f>vlookup(A312, 'OG Data Combined'!$A$2:$Z6277,25,false)</f>
        <v>-</v>
      </c>
      <c r="D312" s="144" t="str">
        <f>vlookup(A312, 'OG Data Combined'!$A$2:$AQ6277,29,false)</f>
        <v>-</v>
      </c>
      <c r="E312" t="str">
        <f>IFERROR(__xludf.DUMMYFUNCTION("IFERROR(REGEXEXTRACT((vlookup(A312, 'OG Data Combined'!$A$2:$AQ6277,21,false)), ""\((.*?)\)""), """")"),"")</f>
        <v/>
      </c>
    </row>
    <row r="313">
      <c r="A313" s="143" t="s">
        <v>36662</v>
      </c>
      <c r="B313" s="166" t="str">
        <f>vlookup(A313, 'OG Data Combined'!$A$2:$Z6277,25,false)</f>
        <v>https://twitter.com/MadisonNeuner/</v>
      </c>
      <c r="D313" s="166" t="str">
        <f>vlookup(A313, 'OG Data Combined'!$A$2:$AQ6277,29,false)</f>
        <v>https://www.instagram.com/madisoneuner/</v>
      </c>
      <c r="E313" t="str">
        <f>IFERROR(__xludf.DUMMYFUNCTION("IFERROR(REGEXEXTRACT((vlookup(A313, 'OG Data Combined'!$A$2:$AQ6277,21,false)), ""\((.*?)\)""), """")"),"")</f>
        <v/>
      </c>
    </row>
    <row r="314">
      <c r="A314" s="143" t="s">
        <v>36663</v>
      </c>
      <c r="B314" s="144" t="str">
        <f>vlookup(A314, 'OG Data Combined'!$A$2:$Z6277,25,false)</f>
        <v>-</v>
      </c>
      <c r="D314" s="144" t="str">
        <f>vlookup(A314, 'OG Data Combined'!$A$2:$AQ6277,29,false)</f>
        <v>-</v>
      </c>
      <c r="E314" t="str">
        <f>IFERROR(__xludf.DUMMYFUNCTION("IFERROR(REGEXEXTRACT((vlookup(A314, 'OG Data Combined'!$A$2:$AQ6277,21,false)), ""\((.*?)\)""), """")"),"")</f>
        <v/>
      </c>
    </row>
    <row r="315">
      <c r="A315" s="143" t="s">
        <v>36664</v>
      </c>
      <c r="B315" s="166" t="str">
        <f>vlookup(A315, 'OG Data Combined'!$A$2:$Z6277,25,false)</f>
        <v>https://twitter.com/samanthanadel</v>
      </c>
      <c r="D315" s="166" t="str">
        <f>vlookup(A315, 'OG Data Combined'!$A$2:$AQ6277,29,false)</f>
        <v>https://www.instagram.com/samnadel/</v>
      </c>
      <c r="E315" t="str">
        <f>IFERROR(__xludf.DUMMYFUNCTION("IFERROR(REGEXEXTRACT((vlookup(A315, 'OG Data Combined'!$A$2:$AQ6277,21,false)), ""\((.*?)\)""), """")"),"")</f>
        <v/>
      </c>
    </row>
    <row r="316">
      <c r="A316" s="143" t="s">
        <v>36665</v>
      </c>
      <c r="B316" s="166" t="str">
        <f>vlookup(A316, 'OG Data Combined'!$A$2:$Z6277,25,false)</f>
        <v>https://twitter.com/coachtweir</v>
      </c>
      <c r="D316" s="144" t="str">
        <f>vlookup(A316, 'OG Data Combined'!$A$2:$AQ6277,29,false)</f>
        <v>-</v>
      </c>
      <c r="E316" t="str">
        <f>IFERROR(__xludf.DUMMYFUNCTION("IFERROR(REGEXEXTRACT((vlookup(A316, 'OG Data Combined'!$A$2:$AQ6277,21,false)), ""\((.*?)\)""), """")"),"")</f>
        <v/>
      </c>
    </row>
    <row r="317">
      <c r="A317" s="143" t="s">
        <v>36666</v>
      </c>
      <c r="B317" s="144" t="str">
        <f>vlookup(A317, 'OG Data Combined'!$A$2:$Z6277,25,false)</f>
        <v>-</v>
      </c>
      <c r="D317" s="144" t="str">
        <f>vlookup(A317, 'OG Data Combined'!$A$2:$AQ6277,29,false)</f>
        <v>-</v>
      </c>
      <c r="E317" t="str">
        <f>IFERROR(__xludf.DUMMYFUNCTION("IFERROR(REGEXEXTRACT((vlookup(A317, 'OG Data Combined'!$A$2:$AQ6277,21,false)), ""\((.*?)\)""), """")"),"")</f>
        <v/>
      </c>
    </row>
    <row r="318">
      <c r="A318" s="143" t="s">
        <v>36667</v>
      </c>
      <c r="B318" s="166" t="str">
        <f>vlookup(A318, 'OG Data Combined'!$A$2:$Z6277,25,false)</f>
        <v>https://twitter.com/mpcrozier</v>
      </c>
      <c r="D318" s="144" t="str">
        <f>vlookup(A318, 'OG Data Combined'!$A$2:$AQ6277,29,false)</f>
        <v>-</v>
      </c>
      <c r="E318" t="str">
        <f>IFERROR(__xludf.DUMMYFUNCTION("IFERROR(REGEXEXTRACT((vlookup(A318, 'OG Data Combined'!$A$2:$AQ6277,21,false)), ""\((.*?)\)""), """")"),"")</f>
        <v/>
      </c>
    </row>
    <row r="319">
      <c r="A319" s="143" t="s">
        <v>36668</v>
      </c>
      <c r="B319" s="144" t="str">
        <f>vlookup(A319, 'OG Data Combined'!$A$2:$Z6277,25,false)</f>
        <v>-</v>
      </c>
      <c r="D319" s="144" t="str">
        <f>vlookup(A319, 'OG Data Combined'!$A$2:$AQ6277,29,false)</f>
        <v>-</v>
      </c>
      <c r="E319" t="str">
        <f>IFERROR(__xludf.DUMMYFUNCTION("IFERROR(REGEXEXTRACT((vlookup(A319, 'OG Data Combined'!$A$2:$AQ6277,21,false)), ""\((.*?)\)""), """")"),"")</f>
        <v/>
      </c>
    </row>
    <row r="320">
      <c r="A320" s="143" t="s">
        <v>36669</v>
      </c>
      <c r="B320" s="144" t="str">
        <f>vlookup(A320, 'OG Data Combined'!$A$2:$Z6277,25,false)</f>
        <v>-</v>
      </c>
      <c r="D320" s="144" t="str">
        <f>vlookup(A320, 'OG Data Combined'!$A$2:$AQ6277,29,false)</f>
        <v>-</v>
      </c>
      <c r="E320" t="str">
        <f>IFERROR(__xludf.DUMMYFUNCTION("IFERROR(REGEXEXTRACT((vlookup(A320, 'OG Data Combined'!$A$2:$AQ6277,21,false)), ""\((.*?)\)""), """")"),"Distance")</f>
        <v>Distance</v>
      </c>
    </row>
    <row r="321">
      <c r="A321" s="143" t="s">
        <v>36670</v>
      </c>
      <c r="B321" s="166" t="str">
        <f>vlookup(A321, 'OG Data Combined'!$A$2:$Z6277,25,false)</f>
        <v>https://twitter.com/KaiRoyalty1</v>
      </c>
      <c r="D321" s="166" t="str">
        <f>vlookup(A321, 'OG Data Combined'!$A$2:$AQ6277,29,false)</f>
        <v>https://www.instagram.com/kairoyalty/</v>
      </c>
      <c r="E321" t="str">
        <f>IFERROR(__xludf.DUMMYFUNCTION("IFERROR(REGEXEXTRACT((vlookup(A321, 'OG Data Combined'!$A$2:$AQ6277,21,false)), ""\((.*?)\)""), """")"),"")</f>
        <v/>
      </c>
    </row>
    <row r="322">
      <c r="A322" s="143" t="s">
        <v>36671</v>
      </c>
      <c r="B322" s="166" t="str">
        <f>vlookup(A322, 'OG Data Combined'!$A$2:$Z6277,25,false)</f>
        <v>https://twitter.com/mbaker_coaching</v>
      </c>
      <c r="D322" s="144" t="str">
        <f>vlookup(A322, 'OG Data Combined'!$A$2:$AQ6277,29,false)</f>
        <v>-</v>
      </c>
      <c r="E322" t="str">
        <f>IFERROR(__xludf.DUMMYFUNCTION("IFERROR(REGEXEXTRACT((vlookup(A322, 'OG Data Combined'!$A$2:$AQ6277,21,false)), ""\((.*?)\)""), """")"),"")</f>
        <v/>
      </c>
    </row>
    <row r="323">
      <c r="A323" s="143" t="s">
        <v>36672</v>
      </c>
      <c r="B323" s="144" t="str">
        <f>vlookup(A323, 'OG Data Combined'!$A$2:$Z6277,25,false)</f>
        <v>-</v>
      </c>
      <c r="D323" s="166" t="str">
        <f>vlookup(A323, 'OG Data Combined'!$A$2:$AQ6277,29,false)</f>
        <v>https://www.instagram.com/doliversub13/</v>
      </c>
      <c r="E323" t="str">
        <f>IFERROR(__xludf.DUMMYFUNCTION("IFERROR(REGEXEXTRACT((vlookup(A323, 'OG Data Combined'!$A$2:$AQ6277,21,false)), ""\((.*?)\)""), """")"),"")</f>
        <v/>
      </c>
    </row>
    <row r="324">
      <c r="A324" s="143" t="s">
        <v>36673</v>
      </c>
      <c r="B324" s="144" t="str">
        <f>vlookup(A324, 'OG Data Combined'!$A$2:$Z6277,25,false)</f>
        <v>-</v>
      </c>
      <c r="D324" s="144" t="str">
        <f>vlookup(A324, 'OG Data Combined'!$A$2:$AQ6277,29,false)</f>
        <v>-</v>
      </c>
      <c r="E324" t="str">
        <f>IFERROR(__xludf.DUMMYFUNCTION("IFERROR(REGEXEXTRACT((vlookup(A324, 'OG Data Combined'!$A$2:$AQ6277,21,false)), ""\((.*?)\)""), """")"),"Vertical Jumps")</f>
        <v>Vertical Jumps</v>
      </c>
    </row>
    <row r="325">
      <c r="A325" s="143" t="s">
        <v>36674</v>
      </c>
      <c r="B325" s="166" t="str">
        <f>vlookup(A325, 'OG Data Combined'!$A$2:$Z6277,25,false)</f>
        <v>https://twitter.com/dame__22</v>
      </c>
      <c r="D325" s="144" t="str">
        <f>vlookup(A325, 'OG Data Combined'!$A$2:$AQ6277,29,false)</f>
        <v>-</v>
      </c>
      <c r="E325" t="str">
        <f>IFERROR(__xludf.DUMMYFUNCTION("IFERROR(REGEXEXTRACT((vlookup(A325, 'OG Data Combined'!$A$2:$AQ6277,21,false)), ""\((.*?)\)""), """")"),"Distance")</f>
        <v>Distance</v>
      </c>
    </row>
    <row r="326">
      <c r="A326" s="143" t="s">
        <v>36675</v>
      </c>
      <c r="B326" s="144" t="str">
        <f>vlookup(A326, 'OG Data Combined'!$A$2:$Z6277,25,false)</f>
        <v>-</v>
      </c>
      <c r="D326" s="144" t="str">
        <f>vlookup(A326, 'OG Data Combined'!$A$2:$AQ6277,29,false)</f>
        <v>-</v>
      </c>
      <c r="E326" t="str">
        <f>IFERROR(__xludf.DUMMYFUNCTION("IFERROR(REGEXEXTRACT((vlookup(A326, 'OG Data Combined'!$A$2:$AQ6277,21,false)), ""\((.*?)\)""), """")"),"")</f>
        <v/>
      </c>
    </row>
    <row r="327">
      <c r="A327" s="143" t="s">
        <v>36676</v>
      </c>
      <c r="B327" s="144" t="str">
        <f>vlookup(A327, 'OG Data Combined'!$A$2:$Z6277,25,false)</f>
        <v>-</v>
      </c>
      <c r="D327" s="144" t="str">
        <f>vlookup(A327, 'OG Data Combined'!$A$2:$AQ6277,29,false)</f>
        <v>-</v>
      </c>
      <c r="E327" t="str">
        <f>IFERROR(__xludf.DUMMYFUNCTION("IFERROR(REGEXEXTRACT((vlookup(A327, 'OG Data Combined'!$A$2:$AQ6277,21,false)), ""\((.*?)\)""), """")"),"")</f>
        <v/>
      </c>
    </row>
    <row r="328">
      <c r="A328" s="143" t="s">
        <v>36677</v>
      </c>
      <c r="B328" s="144" t="str">
        <f>vlookup(A328, 'OG Data Combined'!$A$2:$Z6277,25,false)</f>
        <v>-</v>
      </c>
      <c r="D328" s="166" t="str">
        <f>vlookup(A328, 'OG Data Combined'!$A$2:$AQ6277,29,false)</f>
        <v>https://www.instagram.com/coach_garon_jackson/</v>
      </c>
      <c r="E328" t="str">
        <f>IFERROR(__xludf.DUMMYFUNCTION("IFERROR(REGEXEXTRACT((vlookup(A328, 'OG Data Combined'!$A$2:$AQ6277,21,false)), ""\((.*?)\)""), """")"),"")</f>
        <v/>
      </c>
    </row>
    <row r="329">
      <c r="A329" s="143" t="s">
        <v>36678</v>
      </c>
      <c r="B329" s="144" t="str">
        <f>vlookup(A329, 'OG Data Combined'!$A$2:$Z6277,25,false)</f>
        <v>-</v>
      </c>
      <c r="D329" s="144" t="str">
        <f>vlookup(A329, 'OG Data Combined'!$A$2:$AQ6277,29,false)</f>
        <v>-</v>
      </c>
      <c r="E329" t="str">
        <f>IFERROR(__xludf.DUMMYFUNCTION("IFERROR(REGEXEXTRACT((vlookup(A329, 'OG Data Combined'!$A$2:$AQ6277,21,false)), ""\((.*?)\)""), """")"),"Sprints, Hurdles, Multi-events")</f>
        <v>Sprints, Hurdles, Multi-events</v>
      </c>
    </row>
    <row r="330">
      <c r="A330" s="143" t="s">
        <v>36679</v>
      </c>
      <c r="B330" s="166" t="str">
        <f>vlookup(A330, 'OG Data Combined'!$A$2:$Z6277,25,false)</f>
        <v>https://twitter.com/courtwalker2020</v>
      </c>
      <c r="D330" s="144" t="str">
        <f>vlookup(A330, 'OG Data Combined'!$A$2:$AQ6277,29,false)</f>
        <v>-</v>
      </c>
      <c r="E330" t="str">
        <f>IFERROR(__xludf.DUMMYFUNCTION("IFERROR(REGEXEXTRACT((vlookup(A330, 'OG Data Combined'!$A$2:$AQ6277,21,false)), ""\((.*?)\)""), """")"),"Jumps")</f>
        <v>Jumps</v>
      </c>
    </row>
    <row r="331">
      <c r="A331" s="143" t="s">
        <v>36680</v>
      </c>
      <c r="B331" s="144" t="str">
        <f>vlookup(A331, 'OG Data Combined'!$A$2:$Z6277,25,false)</f>
        <v>-</v>
      </c>
      <c r="D331" s="166" t="str">
        <f>vlookup(A331, 'OG Data Combined'!$A$2:$AQ6277,29,false)</f>
        <v>https://www.instagram.com/thecoachmckinney/</v>
      </c>
      <c r="E331" t="str">
        <f>IFERROR(__xludf.DUMMYFUNCTION("IFERROR(REGEXEXTRACT((vlookup(A331, 'OG Data Combined'!$A$2:$AQ6277,21,false)), ""\((.*?)\)""), """")"),"Throws")</f>
        <v>Throws</v>
      </c>
    </row>
    <row r="332">
      <c r="A332" s="143" t="s">
        <v>36681</v>
      </c>
      <c r="B332" s="144" t="str">
        <f>vlookup(A332, 'OG Data Combined'!$A$2:$Z6277,25,false)</f>
        <v>-</v>
      </c>
      <c r="D332" s="144" t="str">
        <f>vlookup(A332, 'OG Data Combined'!$A$2:$AQ6277,29,false)</f>
        <v>-</v>
      </c>
      <c r="E332" t="str">
        <f>IFERROR(__xludf.DUMMYFUNCTION("IFERROR(REGEXEXTRACT((vlookup(A332, 'OG Data Combined'!$A$2:$AQ6277,21,false)), ""\((.*?)\)""), """")"),"Distance")</f>
        <v>Distance</v>
      </c>
    </row>
    <row r="333">
      <c r="A333" s="143" t="s">
        <v>36682</v>
      </c>
      <c r="B333" s="144" t="str">
        <f>vlookup(A333, 'OG Data Combined'!$A$2:$Z6277,25,false)</f>
        <v>-</v>
      </c>
      <c r="D333" s="144" t="str">
        <f>vlookup(A333, 'OG Data Combined'!$A$2:$AQ6277,29,false)</f>
        <v>-</v>
      </c>
      <c r="E333" t="str">
        <f>IFERROR(__xludf.DUMMYFUNCTION("IFERROR(REGEXEXTRACT((vlookup(A333, 'OG Data Combined'!$A$2:$AQ6277,21,false)), ""\((.*?)\)""), """")"),"")</f>
        <v/>
      </c>
    </row>
    <row r="334">
      <c r="A334" s="143" t="s">
        <v>36683</v>
      </c>
      <c r="B334" s="144" t="str">
        <f>vlookup(A334, 'OG Data Combined'!$A$2:$Z6277,25,false)</f>
        <v>-</v>
      </c>
      <c r="D334" s="144" t="str">
        <f>vlookup(A334, 'OG Data Combined'!$A$2:$AQ6277,29,false)</f>
        <v>-</v>
      </c>
      <c r="E334" t="str">
        <f>IFERROR(__xludf.DUMMYFUNCTION("IFERROR(REGEXEXTRACT((vlookup(A334, 'OG Data Combined'!$A$2:$AQ6277,21,false)), ""\((.*?)\)""), """")"),"")</f>
        <v/>
      </c>
    </row>
    <row r="335">
      <c r="A335" s="143" t="s">
        <v>36684</v>
      </c>
      <c r="B335" s="144" t="str">
        <f>vlookup(A335, 'OG Data Combined'!$A$2:$Z6277,25,false)</f>
        <v>-</v>
      </c>
      <c r="D335" s="144" t="str">
        <f>vlookup(A335, 'OG Data Combined'!$A$2:$AQ6277,29,false)</f>
        <v>-</v>
      </c>
      <c r="E335" t="str">
        <f>IFERROR(__xludf.DUMMYFUNCTION("IFERROR(REGEXEXTRACT((vlookup(A335, 'OG Data Combined'!$A$2:$AQ6277,21,false)), ""\((.*?)\)""), """")"),"Sprints, Hurdles")</f>
        <v>Sprints, Hurdles</v>
      </c>
    </row>
    <row r="336">
      <c r="A336" s="143" t="s">
        <v>36685</v>
      </c>
      <c r="B336" s="144" t="str">
        <f>vlookup(A336, 'OG Data Combined'!$A$2:$Z6277,25,false)</f>
        <v>-</v>
      </c>
      <c r="D336" s="166" t="str">
        <f>vlookup(A336, 'OG Data Combined'!$A$2:$AQ6277,29,false)</f>
        <v>https://www.instagram.com/brandon.love5/</v>
      </c>
      <c r="E336" t="str">
        <f>IFERROR(__xludf.DUMMYFUNCTION("IFERROR(REGEXEXTRACT((vlookup(A336, 'OG Data Combined'!$A$2:$AQ6277,21,false)), ""\((.*?)\)""), """")"),"")</f>
        <v/>
      </c>
    </row>
    <row r="337">
      <c r="A337" s="143" t="s">
        <v>36686</v>
      </c>
      <c r="B337" s="144" t="str">
        <f>vlookup(A337, 'OG Data Combined'!$A$2:$Z6277,25,false)</f>
        <v>-</v>
      </c>
      <c r="D337" s="144" t="str">
        <f>vlookup(A337, 'OG Data Combined'!$A$2:$AQ6277,29,false)</f>
        <v>-</v>
      </c>
      <c r="E337" t="str">
        <f>IFERROR(__xludf.DUMMYFUNCTION("IFERROR(REGEXEXTRACT((vlookup(A337, 'OG Data Combined'!$A$2:$AQ6277,21,false)), ""\((.*?)\)""), """")"),"")</f>
        <v/>
      </c>
    </row>
    <row r="338">
      <c r="A338" s="143" t="s">
        <v>36687</v>
      </c>
      <c r="B338" s="144" t="str">
        <f>vlookup(A338, 'OG Data Combined'!$A$2:$Z6277,25,false)</f>
        <v>-</v>
      </c>
      <c r="D338" s="166" t="str">
        <f>vlookup(A338, 'OG Data Combined'!$A$2:$AQ6277,29,false)</f>
        <v>https://www.instagram.com/stevethomasimages/</v>
      </c>
      <c r="E338" t="str">
        <f>IFERROR(__xludf.DUMMYFUNCTION("IFERROR(REGEXEXTRACT((vlookup(A338, 'OG Data Combined'!$A$2:$AQ6277,21,false)), ""\((.*?)\)""), """")"),"")</f>
        <v/>
      </c>
    </row>
    <row r="339">
      <c r="A339" s="143" t="s">
        <v>36688</v>
      </c>
      <c r="B339" s="166" t="str">
        <f>vlookup(A339, 'OG Data Combined'!$A$2:$Z6277,25,false)</f>
        <v>https://twitter.com/alexsmolka</v>
      </c>
      <c r="D339" s="144" t="str">
        <f>vlookup(A339, 'OG Data Combined'!$A$2:$AQ6277,29,false)</f>
        <v>-</v>
      </c>
      <c r="E339" t="str">
        <f>IFERROR(__xludf.DUMMYFUNCTION("IFERROR(REGEXEXTRACT((vlookup(A339, 'OG Data Combined'!$A$2:$AQ6277,21,false)), ""\((.*?)\)""), """")"),"")</f>
        <v/>
      </c>
    </row>
    <row r="340">
      <c r="A340" s="143" t="s">
        <v>36689</v>
      </c>
      <c r="B340" s="144" t="str">
        <f>vlookup(A340, 'OG Data Combined'!$A$2:$Z6277,25,false)</f>
        <v>-</v>
      </c>
      <c r="D340" s="144" t="str">
        <f>vlookup(A340, 'OG Data Combined'!$A$2:$AQ6277,29,false)</f>
        <v>-</v>
      </c>
      <c r="E340" t="str">
        <f>IFERROR(__xludf.DUMMYFUNCTION("IFERROR(REGEXEXTRACT((vlookup(A340, 'OG Data Combined'!$A$2:$AQ6277,21,false)), ""\((.*?)\)""), """")"),"")</f>
        <v/>
      </c>
    </row>
    <row r="341">
      <c r="A341" s="143" t="s">
        <v>36690</v>
      </c>
      <c r="B341" s="144" t="str">
        <f>vlookup(A341, 'OG Data Combined'!$A$2:$Z6277,25,false)</f>
        <v>-</v>
      </c>
      <c r="D341" s="166" t="str">
        <f>vlookup(A341, 'OG Data Combined'!$A$2:$AQ6277,29,false)</f>
        <v>https://www.instagram.com/jasonrotger/</v>
      </c>
      <c r="E341" t="str">
        <f>IFERROR(__xludf.DUMMYFUNCTION("IFERROR(REGEXEXTRACT((vlookup(A341, 'OG Data Combined'!$A$2:$AQ6277,21,false)), ""\((.*?)\)""), """")"),"Sprints")</f>
        <v>Sprints</v>
      </c>
    </row>
    <row r="342">
      <c r="A342" s="143" t="s">
        <v>36691</v>
      </c>
      <c r="B342" s="166" t="str">
        <f>vlookup(A342, 'OG Data Combined'!$A$2:$Z6277,25,false)</f>
        <v>https://twitter.com/Coach_Heb_FIU</v>
      </c>
      <c r="D342" s="144" t="str">
        <f>vlookup(A342, 'OG Data Combined'!$A$2:$AQ6277,29,false)</f>
        <v>-</v>
      </c>
      <c r="E342" t="str">
        <f>IFERROR(__xludf.DUMMYFUNCTION("IFERROR(REGEXEXTRACT((vlookup(A342, 'OG Data Combined'!$A$2:$AQ6277,21,false)), ""\((.*?)\)""), """")"),"Throws")</f>
        <v>Throws</v>
      </c>
    </row>
    <row r="343">
      <c r="A343" s="143" t="s">
        <v>36692</v>
      </c>
      <c r="B343" s="166" t="str">
        <f>vlookup(A343, 'OG Data Combined'!$A$2:$Z6277,25,false)</f>
        <v>https://twitter.com/fabioladeclet</v>
      </c>
      <c r="D343" s="166" t="str">
        <f>vlookup(A343, 'OG Data Combined'!$A$2:$AQ6277,29,false)</f>
        <v>https://www.instagram.com/fdeclet_/</v>
      </c>
      <c r="E343" t="str">
        <f>IFERROR(__xludf.DUMMYFUNCTION("IFERROR(REGEXEXTRACT((vlookup(A343, 'OG Data Combined'!$A$2:$AQ6277,21,false)), ""\((.*?)\)""), """")"),"")</f>
        <v/>
      </c>
    </row>
    <row r="344">
      <c r="A344" s="143" t="s">
        <v>36693</v>
      </c>
      <c r="B344" s="144" t="str">
        <f>vlookup(A344, 'OG Data Combined'!$A$2:$Z6277,25,false)</f>
        <v>-</v>
      </c>
      <c r="D344" s="144" t="str">
        <f>vlookup(A344, 'OG Data Combined'!$A$2:$AQ6277,29,false)</f>
        <v>-</v>
      </c>
      <c r="E344" t="str">
        <f>IFERROR(__xludf.DUMMYFUNCTION("IFERROR(REGEXEXTRACT((vlookup(A344, 'OG Data Combined'!$A$2:$AQ6277,21,false)), ""\((.*?)\)""), """")"),"Distance")</f>
        <v>Distance</v>
      </c>
    </row>
    <row r="345">
      <c r="A345" s="143" t="s">
        <v>36694</v>
      </c>
      <c r="B345" s="166" t="str">
        <f>vlookup(A345, 'OG Data Combined'!$A$2:$Z6277,25,false)</f>
        <v>https://twitter.com/csullivan0912</v>
      </c>
      <c r="D345" s="144" t="str">
        <f>vlookup(A345, 'OG Data Combined'!$A$2:$AQ6277,29,false)</f>
        <v>-</v>
      </c>
      <c r="E345" t="str">
        <f>IFERROR(__xludf.DUMMYFUNCTION("IFERROR(REGEXEXTRACT((vlookup(A345, 'OG Data Combined'!$A$2:$AQ6277,21,false)), ""\((.*?)\)""), """")"),"Jumps, Multi-Events")</f>
        <v>Jumps, Multi-Events</v>
      </c>
    </row>
    <row r="346">
      <c r="A346" s="143" t="s">
        <v>36695</v>
      </c>
      <c r="B346" s="166" t="str">
        <f>vlookup(A346, 'OG Data Combined'!$A$2:$Z6277,25,false)</f>
        <v>https://twitter.com/killakane_fsu</v>
      </c>
      <c r="D346" s="166" t="str">
        <f>vlookup(A346, 'OG Data Combined'!$A$2:$AQ6277,29,false)</f>
        <v>https://www.instagram.com/killakane_fsu/</v>
      </c>
      <c r="E346" t="str">
        <f>IFERROR(__xludf.DUMMYFUNCTION("IFERROR(REGEXEXTRACT((vlookup(A346, 'OG Data Combined'!$A$2:$AQ6277,21,false)), ""\((.*?)\)""), """")"),"")</f>
        <v/>
      </c>
    </row>
    <row r="347">
      <c r="A347" s="143" t="s">
        <v>36696</v>
      </c>
      <c r="B347" s="166" t="str">
        <f>vlookup(A347, 'OG Data Combined'!$A$2:$Z6277,25,false)</f>
        <v>https://twitter.com/coachrick_ink</v>
      </c>
      <c r="D347" s="144" t="str">
        <f>vlookup(A347, 'OG Data Combined'!$A$2:$AQ6277,29,false)</f>
        <v>-</v>
      </c>
      <c r="E347" t="str">
        <f>IFERROR(__xludf.DUMMYFUNCTION("IFERROR(REGEXEXTRACT((vlookup(A347, 'OG Data Combined'!$A$2:$AQ6277,21,false)), ""\((.*?)\)""), """")"),"Sprints")</f>
        <v>Sprints</v>
      </c>
    </row>
    <row r="348">
      <c r="A348" s="143" t="s">
        <v>36697</v>
      </c>
      <c r="B348" s="144" t="str">
        <f>vlookup(A348, 'OG Data Combined'!$A$2:$Z6277,25,false)</f>
        <v>-</v>
      </c>
      <c r="D348" s="144" t="str">
        <f>vlookup(A348, 'OG Data Combined'!$A$2:$AQ6277,29,false)</f>
        <v>-</v>
      </c>
      <c r="E348" t="str">
        <f>IFERROR(__xludf.DUMMYFUNCTION("IFERROR(REGEXEXTRACT((vlookup(A348, 'OG Data Combined'!$A$2:$AQ6277,21,false)), ""\((.*?)\)""), """")"),"Throws")</f>
        <v>Throws</v>
      </c>
    </row>
    <row r="349">
      <c r="A349" s="143" t="s">
        <v>36698</v>
      </c>
      <c r="B349" s="166" t="str">
        <f>vlookup(A349, 'OG Data Combined'!$A$2:$Z6277,25,false)</f>
        <v>https://x.com/coachcawley</v>
      </c>
      <c r="D349" s="166" t="str">
        <f>vlookup(A349, 'OG Data Combined'!$A$2:$AQ6277,29,false)</f>
        <v>https://www.instagram.com/coachcawley/</v>
      </c>
      <c r="E349" t="str">
        <f>IFERROR(__xludf.DUMMYFUNCTION("IFERROR(REGEXEXTRACT((vlookup(A349, 'OG Data Combined'!$A$2:$AQ6277,21,false)), ""\((.*?)\)""), """")"),"Multi-events, Jumps")</f>
        <v>Multi-events, Jumps</v>
      </c>
    </row>
    <row r="350">
      <c r="A350" s="143" t="s">
        <v>36699</v>
      </c>
      <c r="B350" s="166" t="str">
        <f>vlookup(A350, 'OG Data Combined'!$A$2:$Z6277,25,false)</f>
        <v>https://x.com/fastcoach1</v>
      </c>
      <c r="D350" s="166" t="str">
        <f>vlookup(A350, 'OG Data Combined'!$A$2:$AQ6277,29,false)</f>
        <v>https://www.instagram.com/fasttracktd/</v>
      </c>
      <c r="E350" t="str">
        <f>IFERROR(__xludf.DUMMYFUNCTION("IFERROR(REGEXEXTRACT((vlookup(A350, 'OG Data Combined'!$A$2:$AQ6277,21,false)), ""\((.*?)\)""), """")"),"Hurdles")</f>
        <v>Hurdles</v>
      </c>
    </row>
    <row r="351">
      <c r="A351" s="143" t="s">
        <v>36700</v>
      </c>
      <c r="B351" s="154" t="str">
        <f>vlookup(A351, 'OG Data Combined'!$A$2:$Z6277,25,false)</f>
        <v/>
      </c>
      <c r="D351" s="154" t="str">
        <f>vlookup(A351, 'OG Data Combined'!$A$2:$AQ6277,29,false)</f>
        <v/>
      </c>
      <c r="E351" t="str">
        <f>IFERROR(__xludf.DUMMYFUNCTION("IFERROR(REGEXEXTRACT((vlookup(A351, 'OG Data Combined'!$A$2:$AQ6277,21,false)), ""\((.*?)\)""), """")"),"Distance")</f>
        <v>Distance</v>
      </c>
    </row>
    <row r="352">
      <c r="A352" s="143" t="s">
        <v>36701</v>
      </c>
      <c r="B352" s="144" t="str">
        <f>vlookup(A352, 'OG Data Combined'!$A$2:$Z6277,25,false)</f>
        <v>-</v>
      </c>
      <c r="D352" s="144" t="str">
        <f>vlookup(A352, 'OG Data Combined'!$A$2:$AQ6277,29,false)</f>
        <v>-</v>
      </c>
      <c r="E352" t="str">
        <f>IFERROR(__xludf.DUMMYFUNCTION("IFERROR(REGEXEXTRACT((vlookup(A352, 'OG Data Combined'!$A$2:$AQ6277,21,false)), ""\((.*?)\)""), """")"),"Field Events")</f>
        <v>Field Events</v>
      </c>
    </row>
    <row r="353">
      <c r="A353" s="143" t="s">
        <v>36702</v>
      </c>
      <c r="B353" s="166" t="str">
        <f>vlookup(A353, 'OG Data Combined'!$A$2:$Z6277,25,false)</f>
        <v>https://twitter.com/mellaneew</v>
      </c>
      <c r="D353" s="144" t="str">
        <f>vlookup(A353, 'OG Data Combined'!$A$2:$AQ6277,29,false)</f>
        <v>-</v>
      </c>
      <c r="E353" t="str">
        <f>IFERROR(__xludf.DUMMYFUNCTION("IFERROR(REGEXEXTRACT((vlookup(A353, 'OG Data Combined'!$A$2:$AQ6277,21,false)), ""\((.*?)\)""), """")"),"Sprints, Relays, High-Jump")</f>
        <v>Sprints, Relays, High-Jump</v>
      </c>
    </row>
    <row r="354">
      <c r="A354" s="143" t="s">
        <v>36703</v>
      </c>
      <c r="B354" s="166" t="str">
        <f>vlookup(A354, 'OG Data Combined'!$A$2:$Z6277,25,false)</f>
        <v>https://twitter.com/headgatortrk</v>
      </c>
      <c r="D354" s="166" t="str">
        <f>vlookup(A354, 'OG Data Combined'!$A$2:$AQ6277,29,false)</f>
        <v>https://www.instagram.com/headgatortrk/</v>
      </c>
      <c r="E354" t="str">
        <f>IFERROR(__xludf.DUMMYFUNCTION("IFERROR(REGEXEXTRACT((vlookup(A354, 'OG Data Combined'!$A$2:$AQ6277,21,false)), ""\((.*?)\)""), """")"),"Sprints, Hurdles, Relays")</f>
        <v>Sprints, Hurdles, Relays</v>
      </c>
    </row>
    <row r="355">
      <c r="A355" s="143" t="s">
        <v>36704</v>
      </c>
      <c r="B355" s="166" t="str">
        <f>vlookup(A355, 'OG Data Combined'!$A$2:$Z6277,25,false)</f>
        <v>https://twitter.com/yo_a01</v>
      </c>
      <c r="D355" s="144" t="str">
        <f>vlookup(A355, 'OG Data Combined'!$A$2:$AQ6277,29,false)</f>
        <v>-</v>
      </c>
      <c r="E355" t="str">
        <f>IFERROR(__xludf.DUMMYFUNCTION("IFERROR(REGEXEXTRACT((vlookup(A355, 'OG Data Combined'!$A$2:$AQ6277,21,false)), ""\((.*?)\)""), """")"),"")</f>
        <v/>
      </c>
    </row>
    <row r="356">
      <c r="A356" s="143" t="s">
        <v>36705</v>
      </c>
      <c r="B356" s="166" t="str">
        <f>vlookup(A356, 'OG Data Combined'!$A$2:$Z6277,25,false)</f>
        <v>https://twitter.com/tnfcoachp</v>
      </c>
      <c r="D356" s="166" t="str">
        <f>vlookup(A356, 'OG Data Combined'!$A$2:$AQ6277,29,false)</f>
        <v>https://www.instagram.com/npeter550/</v>
      </c>
      <c r="E356" t="str">
        <f>IFERROR(__xludf.DUMMYFUNCTION("IFERROR(REGEXEXTRACT((vlookup(A356, 'OG Data Combined'!$A$2:$AQ6277,21,false)), ""\((.*?)\)""), """")"),"Jumps")</f>
        <v>Jumps</v>
      </c>
    </row>
    <row r="357">
      <c r="A357" s="143" t="s">
        <v>36706</v>
      </c>
      <c r="B357" s="166" t="str">
        <f>vlookup(A357, 'OG Data Combined'!$A$2:$Z6277,25,false)</f>
        <v>https://twitter.com/ewerskey87</v>
      </c>
      <c r="D357" s="166" t="str">
        <f>vlookup(A357, 'OG Data Combined'!$A$2:$AQ6277,29,false)</f>
        <v>https://www.instagram.com/ewerskey/</v>
      </c>
      <c r="E357" t="str">
        <f>IFERROR(__xludf.DUMMYFUNCTION("IFERROR(REGEXEXTRACT((vlookup(A357, 'OG Data Combined'!$A$2:$AQ6277,21,false)), ""\((.*?)\)""), """")"),"Throws")</f>
        <v>Throws</v>
      </c>
    </row>
    <row r="358">
      <c r="A358" s="143" t="s">
        <v>36707</v>
      </c>
      <c r="B358" s="166" t="str">
        <f>vlookup(A358, 'OG Data Combined'!$A$2:$Z6277,25,false)</f>
        <v>https://x.com/hollywood_11_</v>
      </c>
      <c r="D358" s="166" t="str">
        <f>vlookup(A358, 'OG Data Combined'!$A$2:$AQ6277,29,false)</f>
        <v>https://www.instagram.com/hollywoodsherrer/</v>
      </c>
      <c r="E358" t="str">
        <f>IFERROR(__xludf.DUMMYFUNCTION("IFERROR(REGEXEXTRACT((vlookup(A358, 'OG Data Combined'!$A$2:$AQ6277,21,false)), ""\((.*?)\)""), """")"),"Hurdles, Sprints")</f>
        <v>Hurdles, Sprints</v>
      </c>
    </row>
    <row r="359">
      <c r="A359" s="143" t="s">
        <v>36708</v>
      </c>
      <c r="B359" s="154" t="str">
        <f>vlookup(A359, 'OG Data Combined'!$A$2:$Z6277,25,false)</f>
        <v/>
      </c>
      <c r="D359" s="154" t="str">
        <f>vlookup(A359, 'OG Data Combined'!$A$2:$AQ6277,29,false)</f>
        <v/>
      </c>
      <c r="E359" t="str">
        <f>IFERROR(__xludf.DUMMYFUNCTION("IFERROR(REGEXEXTRACT((vlookup(A359, 'OG Data Combined'!$A$2:$AQ6277,21,false)), ""\((.*?)\)""), """")"),"")</f>
        <v/>
      </c>
    </row>
    <row r="360">
      <c r="A360" s="143" t="s">
        <v>36709</v>
      </c>
      <c r="B360" s="166" t="str">
        <f>vlookup(A360, 'OG Data Combined'!$A$2:$Z6277,25,false)</f>
        <v>https://twitter.com/willpalmxc</v>
      </c>
      <c r="D360" s="166" t="str">
        <f>vlookup(A360, 'OG Data Combined'!$A$2:$AQ6277,29,false)</f>
        <v>https://www.instagram.com/willpalmxc/</v>
      </c>
      <c r="E360" t="str">
        <f>IFERROR(__xludf.DUMMYFUNCTION("IFERROR(REGEXEXTRACT((vlookup(A360, 'OG Data Combined'!$A$2:$AQ6277,21,false)), ""\((.*?)\)""), """")"),"")</f>
        <v/>
      </c>
    </row>
    <row r="361">
      <c r="A361" s="143" t="s">
        <v>36710</v>
      </c>
      <c r="B361" s="166" t="str">
        <f>vlookup(A361, 'OG Data Combined'!$A$2:$Z6277,25,false)</f>
        <v>https://twitter.com/hartfeltfitness</v>
      </c>
      <c r="D361" s="166" t="str">
        <f>vlookup(A361, 'OG Data Combined'!$A$2:$AQ6277,29,false)</f>
        <v>https://www.instagram.com/coach_hart/</v>
      </c>
      <c r="E361" t="str">
        <f>IFERROR(__xludf.DUMMYFUNCTION("IFERROR(REGEXEXTRACT((vlookup(A361, 'OG Data Combined'!$A$2:$AQ6277,21,false)), ""\((.*?)\)""), """")"),"")</f>
        <v/>
      </c>
    </row>
    <row r="362">
      <c r="A362" s="143" t="s">
        <v>36711</v>
      </c>
      <c r="B362" s="166" t="str">
        <f>vlookup(A362, 'OG Data Combined'!$A$2:$Z6277,25,false)</f>
        <v>https://twitter.com/Dagriff8</v>
      </c>
      <c r="D362" s="166" t="str">
        <f>vlookup(A362, 'OG Data Combined'!$A$2:$AQ6277,29,false)</f>
        <v>https://www.instagram.com/coach_dagriff/</v>
      </c>
      <c r="E362" t="str">
        <f>IFERROR(__xludf.DUMMYFUNCTION("IFERROR(REGEXEXTRACT((vlookup(A362, 'OG Data Combined'!$A$2:$AQ6277,21,false)), ""\((.*?)\)""), """")"),"")</f>
        <v/>
      </c>
    </row>
    <row r="363">
      <c r="A363" s="143" t="s">
        <v>36712</v>
      </c>
      <c r="B363" s="166" t="str">
        <f>vlookup(A363, 'OG Data Combined'!$A$2:$Z6277,25,false)</f>
        <v>https://twitter.com/amydeem</v>
      </c>
      <c r="D363" s="166" t="str">
        <f>vlookup(A363, 'OG Data Combined'!$A$2:$AQ6277,29,false)</f>
        <v>https://www.instagram.com/coachdeem/</v>
      </c>
      <c r="E363" t="str">
        <f>IFERROR(__xludf.DUMMYFUNCTION("IFERROR(REGEXEXTRACT((vlookup(A363, 'OG Data Combined'!$A$2:$AQ6277,21,false)), ""\((.*?)\)""), """")"),"")</f>
        <v/>
      </c>
    </row>
    <row r="364">
      <c r="A364" s="143" t="s">
        <v>36713</v>
      </c>
      <c r="B364" s="166" t="str">
        <f>vlookup(A364, 'OG Data Combined'!$A$2:$Z6277,25,false)</f>
        <v>https://twitter.com/throwscoachcy</v>
      </c>
      <c r="D364" s="144" t="str">
        <f>vlookup(A364, 'OG Data Combined'!$A$2:$AQ6277,29,false)</f>
        <v>-</v>
      </c>
      <c r="E364" t="str">
        <f>IFERROR(__xludf.DUMMYFUNCTION("IFERROR(REGEXEXTRACT((vlookup(A364, 'OG Data Combined'!$A$2:$AQ6277,21,false)), ""\((.*?)\)""), """")"),"Throws")</f>
        <v>Throws</v>
      </c>
    </row>
    <row r="365">
      <c r="A365" s="143" t="s">
        <v>36714</v>
      </c>
      <c r="B365" s="144" t="str">
        <f>vlookup(A365, 'OG Data Combined'!$A$2:$Z6277,25,false)</f>
        <v>-</v>
      </c>
      <c r="D365" s="144" t="str">
        <f>vlookup(A365, 'OG Data Combined'!$A$2:$AQ6277,29,false)</f>
        <v>-</v>
      </c>
      <c r="E365" t="str">
        <f>IFERROR(__xludf.DUMMYFUNCTION("IFERROR(REGEXEXTRACT((vlookup(A365, 'OG Data Combined'!$A$2:$AQ6277,21,false)), ""\((.*?)\)""), """")"),"Sprints")</f>
        <v>Sprints</v>
      </c>
    </row>
    <row r="366">
      <c r="A366" s="143" t="s">
        <v>36715</v>
      </c>
      <c r="B366" s="166" t="str">
        <f>vlookup(A366, 'OG Data Combined'!$A$2:$Z6277,25,false)</f>
        <v>https://twitter.com/jj_hunter</v>
      </c>
      <c r="D366" s="144" t="str">
        <f>vlookup(A366, 'OG Data Combined'!$A$2:$AQ6277,29,false)</f>
        <v>-</v>
      </c>
      <c r="E366" t="str">
        <f>IFERROR(__xludf.DUMMYFUNCTION("IFERROR(REGEXEXTRACT((vlookup(A366, 'OG Data Combined'!$A$2:$AQ6277,21,false)), ""\((.*?)\)""), """")"),"Sprints, Jumps")</f>
        <v>Sprints, Jumps</v>
      </c>
    </row>
    <row r="367">
      <c r="A367" s="143" t="s">
        <v>36716</v>
      </c>
      <c r="B367" s="144" t="str">
        <f>vlookup(A367, 'OG Data Combined'!$A$2:$Z6277,25,false)</f>
        <v>-</v>
      </c>
      <c r="D367" s="166" t="str">
        <f>vlookup(A367, 'OG Data Combined'!$A$2:$AQ6277,29,false)</f>
        <v>https://www.instagram.com/coachbloomjumps/</v>
      </c>
      <c r="E367" t="str">
        <f>IFERROR(__xludf.DUMMYFUNCTION("IFERROR(REGEXEXTRACT((vlookup(A367, 'OG Data Combined'!$A$2:$AQ6277,21,false)), ""\((.*?)\)""), """")"),"Jumps, Multi-Events")</f>
        <v>Jumps, Multi-Events</v>
      </c>
    </row>
    <row r="368">
      <c r="A368" s="143" t="s">
        <v>36717</v>
      </c>
      <c r="B368" s="166" t="str">
        <f>vlookup(A368, 'OG Data Combined'!$A$2:$Z6277,25,false)</f>
        <v>https://twitter.com/coachjeremywilk</v>
      </c>
      <c r="D368" s="166" t="str">
        <f>vlookup(A368, 'OG Data Combined'!$A$2:$AQ6277,29,false)</f>
        <v>https://www.instagram.com/coachjeremywilk/</v>
      </c>
      <c r="E368" t="str">
        <f>IFERROR(__xludf.DUMMYFUNCTION("IFERROR(REGEXEXTRACT((vlookup(A368, 'OG Data Combined'!$A$2:$AQ6277,21,false)), ""\((.*?)\)""), """")"),"Distance")</f>
        <v>Distance</v>
      </c>
    </row>
    <row r="369">
      <c r="A369" s="143" t="s">
        <v>42209</v>
      </c>
      <c r="B369" s="144" t="str">
        <f>vlookup(A369, 'OG Data Combined'!$A$2:$Z6277,25,false)</f>
        <v>-</v>
      </c>
      <c r="D369" s="144" t="str">
        <f>vlookup(A369, 'OG Data Combined'!$A$2:$AQ6277,29,false)</f>
        <v>-</v>
      </c>
      <c r="E369" t="str">
        <f>IFERROR(__xludf.DUMMYFUNCTION("IFERROR(REGEXEXTRACT((vlookup(A369, 'OG Data Combined'!$A$2:$AQ6277,21,false)), ""\((.*?)\)""), """")"),"")</f>
        <v/>
      </c>
    </row>
    <row r="370">
      <c r="A370" s="143" t="s">
        <v>36718</v>
      </c>
      <c r="B370" s="166" t="str">
        <f>vlookup(A370, 'OG Data Combined'!$A$2:$Z6277,25,false)</f>
        <v>https://twitter.com/unf_coachpigg</v>
      </c>
      <c r="D370" s="144" t="str">
        <f>vlookup(A370, 'OG Data Combined'!$A$2:$AQ6277,29,false)</f>
        <v>-</v>
      </c>
      <c r="E370" t="str">
        <f>IFERROR(__xludf.DUMMYFUNCTION("IFERROR(REGEXEXTRACT((vlookup(A370, 'OG Data Combined'!$A$2:$AQ6277,21,false)), ""\((.*?)\)""), """")"),"")</f>
        <v/>
      </c>
    </row>
    <row r="371">
      <c r="A371" s="143" t="s">
        <v>36719</v>
      </c>
      <c r="B371" s="144" t="str">
        <f>vlookup(A371, 'OG Data Combined'!$A$2:$Z6277,25,false)</f>
        <v/>
      </c>
      <c r="D371" s="144" t="str">
        <f>vlookup(A371, 'OG Data Combined'!$A$2:$AQ6277,29,false)</f>
        <v/>
      </c>
      <c r="E371" t="str">
        <f>IFERROR(__xludf.DUMMYFUNCTION("IFERROR(REGEXEXTRACT((vlookup(A371, 'OG Data Combined'!$A$2:$AQ6277,21,false)), ""\((.*?)\)""), """")"),"Distance")</f>
        <v>Distance</v>
      </c>
    </row>
    <row r="372">
      <c r="A372" s="143" t="s">
        <v>36720</v>
      </c>
      <c r="B372" s="166" t="str">
        <f>vlookup(A372, 'OG Data Combined'!$A$2:$Z6277,25,false)</f>
        <v>https://twitter.com/EvanderWells</v>
      </c>
      <c r="D372" s="166" t="str">
        <f>vlookup(A372, 'OG Data Combined'!$A$2:$AQ6277,29,false)</f>
        <v>https://www.instagram.com/evanderwells/</v>
      </c>
      <c r="E372" t="str">
        <f>IFERROR(__xludf.DUMMYFUNCTION("IFERROR(REGEXEXTRACT((vlookup(A372, 'OG Data Combined'!$A$2:$AQ6277,21,false)), ""\((.*?)\)""), """")"),"")</f>
        <v/>
      </c>
    </row>
    <row r="373">
      <c r="A373" s="143" t="s">
        <v>36721</v>
      </c>
      <c r="B373" s="144" t="str">
        <f>vlookup(A373, 'OG Data Combined'!$A$2:$Z6277,25,false)</f>
        <v>-</v>
      </c>
      <c r="D373" s="166" t="str">
        <f>vlookup(A373, 'OG Data Combined'!$A$2:$AQ6277,29,false)</f>
        <v>https://www.instagram.com/kaleyisamazing/</v>
      </c>
      <c r="E373" t="str">
        <f>IFERROR(__xludf.DUMMYFUNCTION("IFERROR(REGEXEXTRACT((vlookup(A373, 'OG Data Combined'!$A$2:$AQ6277,21,false)), ""\((.*?)\)""), """")"),"")</f>
        <v/>
      </c>
    </row>
    <row r="374">
      <c r="A374" s="143" t="s">
        <v>42210</v>
      </c>
      <c r="B374" s="144" t="str">
        <f>vlookup(A374, 'OG Data Combined'!$A$2:$Z6277,25,false)</f>
        <v>-</v>
      </c>
      <c r="D374" s="166" t="str">
        <f>vlookup(A374, 'OG Data Combined'!$A$2:$AQ6277,29,false)</f>
        <v>https://www.instagram.com/ethanmeydrich/</v>
      </c>
      <c r="E374" t="str">
        <f>IFERROR(__xludf.DUMMYFUNCTION("IFERROR(REGEXEXTRACT((vlookup(A374, 'OG Data Combined'!$A$2:$AQ6277,21,false)), ""\((.*?)\)""), """")"),"")</f>
        <v/>
      </c>
    </row>
    <row r="375">
      <c r="A375" s="143" t="s">
        <v>36722</v>
      </c>
      <c r="B375" s="144" t="str">
        <f>vlookup(A375, 'OG Data Combined'!$A$2:$Z6277,25,false)</f>
        <v>-</v>
      </c>
      <c r="D375" s="166" t="str">
        <f>vlookup(A375, 'OG Data Combined'!$A$2:$AQ6277,29,false)</f>
        <v>https://www.instagram.com/coachhenrytf/</v>
      </c>
      <c r="E375" t="str">
        <f>IFERROR(__xludf.DUMMYFUNCTION("IFERROR(REGEXEXTRACT((vlookup(A375, 'OG Data Combined'!$A$2:$AQ6277,21,false)), ""\((.*?)\)""), """")"),"")</f>
        <v/>
      </c>
    </row>
    <row r="376">
      <c r="A376" s="143" t="s">
        <v>36723</v>
      </c>
      <c r="B376" s="144" t="str">
        <f>vlookup(A376, 'OG Data Combined'!$A$2:$Z6277,25,false)</f>
        <v>-</v>
      </c>
      <c r="D376" s="166" t="str">
        <f>vlookup(A376, 'OG Data Combined'!$A$2:$AQ6277,29,false)</f>
        <v>https://www.instagram.com/coach.caroline.ryan/</v>
      </c>
      <c r="E376" t="str">
        <f>IFERROR(__xludf.DUMMYFUNCTION("IFERROR(REGEXEXTRACT((vlookup(A376, 'OG Data Combined'!$A$2:$AQ6277,21,false)), ""\((.*?)\)""), """")"),"Distance")</f>
        <v>Distance</v>
      </c>
    </row>
    <row r="377">
      <c r="A377" s="143" t="s">
        <v>36724</v>
      </c>
      <c r="B377" s="144" t="str">
        <f>vlookup(A377, 'OG Data Combined'!$A$2:$Z6277,25,false)</f>
        <v>-</v>
      </c>
      <c r="D377" s="144" t="str">
        <f>vlookup(A377, 'OG Data Combined'!$A$2:$AQ6277,29,false)</f>
        <v>-</v>
      </c>
      <c r="E377" t="str">
        <f>IFERROR(__xludf.DUMMYFUNCTION("IFERROR(REGEXEXTRACT((vlookup(A377, 'OG Data Combined'!$A$2:$AQ6277,21,false)), ""\((.*?)\)""), """")"),"")</f>
        <v/>
      </c>
    </row>
    <row r="378">
      <c r="A378" s="143" t="s">
        <v>36725</v>
      </c>
      <c r="B378" s="144" t="str">
        <f>vlookup(A378, 'OG Data Combined'!$A$2:$Z6277,25,false)</f>
        <v>-</v>
      </c>
      <c r="D378" s="144" t="str">
        <f>vlookup(A378, 'OG Data Combined'!$A$2:$AQ6277,29,false)</f>
        <v>-</v>
      </c>
      <c r="E378" t="str">
        <f>IFERROR(__xludf.DUMMYFUNCTION("IFERROR(REGEXEXTRACT((vlookup(A378, 'OG Data Combined'!$A$2:$AQ6277,21,false)), ""\((.*?)\)""), """")"),"")</f>
        <v/>
      </c>
    </row>
    <row r="379">
      <c r="A379" s="143" t="s">
        <v>36726</v>
      </c>
      <c r="B379" s="144" t="str">
        <f>vlookup(A379, 'OG Data Combined'!$A$2:$Z6277,25,false)</f>
        <v>-</v>
      </c>
      <c r="D379" s="144" t="str">
        <f>vlookup(A379, 'OG Data Combined'!$A$2:$AQ6277,29,false)</f>
        <v>-</v>
      </c>
      <c r="E379" t="str">
        <f>IFERROR(__xludf.DUMMYFUNCTION("IFERROR(REGEXEXTRACT((vlookup(A379, 'OG Data Combined'!$A$2:$AQ6277,21,false)), ""\((.*?)\)""), """")"),"")</f>
        <v/>
      </c>
    </row>
    <row r="380">
      <c r="A380" s="143" t="s">
        <v>36727</v>
      </c>
      <c r="B380" s="166" t="str">
        <f>vlookup(A380, 'OG Data Combined'!$A$2:$Z6277,25,false)</f>
        <v>https://twitter.com/coachiddeen</v>
      </c>
      <c r="D380" s="144" t="str">
        <f>vlookup(A380, 'OG Data Combined'!$A$2:$AQ6277,29,false)</f>
        <v>-</v>
      </c>
      <c r="E380" t="str">
        <f>IFERROR(__xludf.DUMMYFUNCTION("IFERROR(REGEXEXTRACT((vlookup(A380, 'OG Data Combined'!$A$2:$AQ6277,21,false)), ""\((.*?)\)""), """")"),"")</f>
        <v/>
      </c>
    </row>
    <row r="381">
      <c r="A381" s="143" t="s">
        <v>36728</v>
      </c>
      <c r="B381" s="144" t="str">
        <f>vlookup(A381, 'OG Data Combined'!$A$2:$Z6277,25,false)</f>
        <v>-</v>
      </c>
      <c r="D381" s="144" t="str">
        <f>vlookup(A381, 'OG Data Combined'!$A$2:$AQ6277,29,false)</f>
        <v>-</v>
      </c>
      <c r="E381" t="str">
        <f>IFERROR(__xludf.DUMMYFUNCTION("IFERROR(REGEXEXTRACT((vlookup(A381, 'OG Data Combined'!$A$2:$AQ6277,21,false)), ""\((.*?)\)""), """")"),"Sprints, Hurdles")</f>
        <v>Sprints, Hurdles</v>
      </c>
    </row>
    <row r="382">
      <c r="A382" s="143" t="s">
        <v>36729</v>
      </c>
      <c r="B382" s="166" t="str">
        <f>vlookup(A382, 'OG Data Combined'!$A$2:$Z6277,25,false)</f>
        <v>https://x.com/jataviawright_</v>
      </c>
      <c r="D382" s="166" t="str">
        <f>vlookup(A382, 'OG Data Combined'!$A$2:$AQ6277,29,false)</f>
        <v>https://www.instagram.com/wrightontheway/</v>
      </c>
      <c r="E382" t="str">
        <f>IFERROR(__xludf.DUMMYFUNCTION("IFERROR(REGEXEXTRACT((vlookup(A382, 'OG Data Combined'!$A$2:$AQ6277,21,false)), ""\((.*?)\)""), """")"),"Multi-events, High-Jump")</f>
        <v>Multi-events, High-Jump</v>
      </c>
    </row>
    <row r="383">
      <c r="A383" s="143" t="s">
        <v>36730</v>
      </c>
      <c r="B383" s="144" t="str">
        <f>vlookup(A383, 'OG Data Combined'!$A$2:$Z6277,25,false)</f>
        <v>-</v>
      </c>
      <c r="D383" s="144" t="str">
        <f>vlookup(A383, 'OG Data Combined'!$A$2:$AQ6277,29,false)</f>
        <v>-</v>
      </c>
      <c r="E383" t="str">
        <f>IFERROR(__xludf.DUMMYFUNCTION("IFERROR(REGEXEXTRACT((vlookup(A383, 'OG Data Combined'!$A$2:$AQ6277,21,false)), ""\((.*?)\)""), """")"),"Jumps")</f>
        <v>Jumps</v>
      </c>
    </row>
    <row r="384">
      <c r="A384" s="143" t="s">
        <v>36731</v>
      </c>
      <c r="B384" s="166" t="str">
        <f>vlookup(A384, 'OG Data Combined'!$A$2:$Z6277,25,false)</f>
        <v>https://twitter.com/benb521</v>
      </c>
      <c r="D384" s="144" t="str">
        <f>vlookup(A384, 'OG Data Combined'!$A$2:$AQ6277,29,false)</f>
        <v>-</v>
      </c>
      <c r="E384" t="str">
        <f>IFERROR(__xludf.DUMMYFUNCTION("IFERROR(REGEXEXTRACT((vlookup(A384, 'OG Data Combined'!$A$2:$AQ6277,21,false)), ""\((.*?)\)""), """")"),"Distance")</f>
        <v>Distance</v>
      </c>
    </row>
    <row r="385">
      <c r="A385" s="143" t="s">
        <v>36732</v>
      </c>
      <c r="B385" s="144" t="str">
        <f>vlookup(A385, 'OG Data Combined'!$A$2:$Z6277,25,false)</f>
        <v>-</v>
      </c>
      <c r="D385" s="166" t="str">
        <f>vlookup(A385, 'OG Data Combined'!$A$2:$AQ6277,29,false)</f>
        <v>https://www.instagram.com/shotput777/</v>
      </c>
      <c r="E385" t="str">
        <f>IFERROR(__xludf.DUMMYFUNCTION("IFERROR(REGEXEXTRACT((vlookup(A385, 'OG Data Combined'!$A$2:$AQ6277,21,false)), ""\((.*?)\)""), """")"),"")</f>
        <v/>
      </c>
    </row>
    <row r="386">
      <c r="A386" s="143" t="s">
        <v>36733</v>
      </c>
      <c r="B386" s="144" t="str">
        <f>vlookup(A386, 'OG Data Combined'!$A$2:$Z6277,25,false)</f>
        <v>-</v>
      </c>
      <c r="D386" s="144" t="str">
        <f>vlookup(A386, 'OG Data Combined'!$A$2:$AQ6277,29,false)</f>
        <v>-</v>
      </c>
      <c r="E386" t="str">
        <f>IFERROR(__xludf.DUMMYFUNCTION("IFERROR(REGEXEXTRACT((vlookup(A386, 'OG Data Combined'!$A$2:$AQ6277,21,false)), ""\((.*?)\)""), """")"),"")</f>
        <v/>
      </c>
    </row>
    <row r="387">
      <c r="A387" s="143" t="s">
        <v>36734</v>
      </c>
      <c r="B387" s="144" t="str">
        <f>vlookup(A387, 'OG Data Combined'!$A$2:$Z6277,25,false)</f>
        <v>-</v>
      </c>
      <c r="D387" s="144" t="str">
        <f>vlookup(A387, 'OG Data Combined'!$A$2:$AQ6277,29,false)</f>
        <v>-</v>
      </c>
      <c r="E387" t="str">
        <f>IFERROR(__xludf.DUMMYFUNCTION("IFERROR(REGEXEXTRACT((vlookup(A387, 'OG Data Combined'!$A$2:$AQ6277,21,false)), ""\((.*?)\)""), """")"),"Jumps, Multi-events")</f>
        <v>Jumps, Multi-events</v>
      </c>
    </row>
    <row r="388">
      <c r="A388" s="143" t="s">
        <v>36735</v>
      </c>
      <c r="B388" s="166" t="str">
        <f>vlookup(A388, 'OG Data Combined'!$A$2:$Z6277,25,false)</f>
        <v>https://twitter.com/chase_rathke</v>
      </c>
      <c r="D388" s="166" t="str">
        <f>vlookup(A388, 'OG Data Combined'!$A$2:$AQ6277,29,false)</f>
        <v>https://www.instagram.com/chase_rathke/</v>
      </c>
      <c r="E388" t="str">
        <f>IFERROR(__xludf.DUMMYFUNCTION("IFERROR(REGEXEXTRACT((vlookup(A388, 'OG Data Combined'!$A$2:$AQ6277,21,false)), ""\((.*?)\)""), """")"),"")</f>
        <v/>
      </c>
    </row>
    <row r="389">
      <c r="A389" s="143" t="s">
        <v>36736</v>
      </c>
      <c r="B389" s="144" t="str">
        <f>vlookup(A389, 'OG Data Combined'!$A$2:$Z6277,25,false)</f>
        <v>-</v>
      </c>
      <c r="D389" s="144" t="str">
        <f>vlookup(A389, 'OG Data Combined'!$A$2:$AQ6277,29,false)</f>
        <v>-</v>
      </c>
      <c r="E389" t="str">
        <f>IFERROR(__xludf.DUMMYFUNCTION("IFERROR(REGEXEXTRACT((vlookup(A389, 'OG Data Combined'!$A$2:$AQ6277,21,false)), ""\((.*?)\)""), """")"),"Sprints")</f>
        <v>Sprints</v>
      </c>
    </row>
    <row r="390">
      <c r="A390" s="143" t="s">
        <v>36737</v>
      </c>
      <c r="B390" s="144" t="str">
        <f>vlookup(A390, 'OG Data Combined'!$A$2:$Z6277,25,false)</f>
        <v>-</v>
      </c>
      <c r="D390" s="166" t="str">
        <f>vlookup(A390, 'OG Data Combined'!$A$2:$AQ6277,29,false)</f>
        <v>https://www.instagram.com/coacht_susko/</v>
      </c>
      <c r="E390" t="str">
        <f>IFERROR(__xludf.DUMMYFUNCTION("IFERROR(REGEXEXTRACT((vlookup(A390, 'OG Data Combined'!$A$2:$AQ6277,21,false)), ""\((.*?)\)""), """")"),"Distance")</f>
        <v>Distance</v>
      </c>
    </row>
    <row r="391">
      <c r="A391" s="143" t="s">
        <v>42211</v>
      </c>
      <c r="B391" s="144" t="str">
        <f>vlookup(A391, 'OG Data Combined'!$A$2:$Z6277,25,false)</f>
        <v>-</v>
      </c>
      <c r="D391" s="144" t="str">
        <f>vlookup(A391, 'OG Data Combined'!$A$2:$AQ6277,29,false)</f>
        <v>-</v>
      </c>
      <c r="E391" t="str">
        <f>IFERROR(__xludf.DUMMYFUNCTION("IFERROR(REGEXEXTRACT((vlookup(A391, 'OG Data Combined'!$A$2:$AQ6277,21,false)), ""\((.*?)\)""), """")"),"")</f>
        <v/>
      </c>
    </row>
    <row r="392">
      <c r="A392" s="143" t="s">
        <v>36738</v>
      </c>
      <c r="B392" s="144" t="str">
        <f>vlookup(A392, 'OG Data Combined'!$A$2:$Z6277,25,false)</f>
        <v>-</v>
      </c>
      <c r="D392" s="166" t="str">
        <f>vlookup(A392, 'OG Data Combined'!$A$2:$AQ6277,29,false)</f>
        <v>https://www.instagram.com/riccarvalho89/</v>
      </c>
      <c r="E392" t="str">
        <f>IFERROR(__xludf.DUMMYFUNCTION("IFERROR(REGEXEXTRACT((vlookup(A392, 'OG Data Combined'!$A$2:$AQ6277,21,false)), ""\((.*?)\)""), """")"),"")</f>
        <v/>
      </c>
    </row>
    <row r="393">
      <c r="A393" s="143" t="s">
        <v>36739</v>
      </c>
      <c r="B393" s="166" t="str">
        <f>vlookup(A393, 'OG Data Combined'!$A$2:$Z6277,25,false)</f>
        <v>https://x.com/lamontj2515</v>
      </c>
      <c r="D393" s="166" t="str">
        <f>vlookup(A393, 'OG Data Combined'!$A$2:$AQ6277,29,false)</f>
        <v>https://www.instagram.com/mont__xliii/</v>
      </c>
      <c r="E393" t="str">
        <f>IFERROR(__xludf.DUMMYFUNCTION("IFERROR(REGEXEXTRACT((vlookup(A393, 'OG Data Combined'!$A$2:$AQ6277,21,false)), ""\((.*?)\)""), """")"),"Distance")</f>
        <v>Distance</v>
      </c>
    </row>
    <row r="394">
      <c r="A394" s="143" t="s">
        <v>36740</v>
      </c>
      <c r="B394" s="144" t="str">
        <f>vlookup(A394, 'OG Data Combined'!$A$2:$Z6277,25,false)</f>
        <v>-</v>
      </c>
      <c r="D394" s="144" t="str">
        <f>vlookup(A394, 'OG Data Combined'!$A$2:$AQ6277,29,false)</f>
        <v>-</v>
      </c>
      <c r="E394" t="str">
        <f>IFERROR(__xludf.DUMMYFUNCTION("IFERROR(REGEXEXTRACT((vlookup(A394, 'OG Data Combined'!$A$2:$AQ6277,21,false)), ""\((.*?)\)""), """")"),"Distance")</f>
        <v>Distance</v>
      </c>
    </row>
    <row r="395">
      <c r="A395" s="143" t="s">
        <v>36741</v>
      </c>
      <c r="B395" s="166" t="str">
        <f>vlookup(A395, 'OG Data Combined'!$A$2:$Z6277,25,false)</f>
        <v>https://twitter.com/GaTechTrack</v>
      </c>
      <c r="D395" s="144" t="str">
        <f>vlookup(A395, 'OG Data Combined'!$A$2:$AQ6277,29,false)</f>
        <v>-</v>
      </c>
      <c r="E395" t="str">
        <f>IFERROR(__xludf.DUMMYFUNCTION("IFERROR(REGEXEXTRACT((vlookup(A395, 'OG Data Combined'!$A$2:$AQ6277,21,false)), ""\((.*?)\)""), """")"),"")</f>
        <v/>
      </c>
    </row>
    <row r="396">
      <c r="A396" s="143" t="s">
        <v>36742</v>
      </c>
      <c r="B396" s="144" t="str">
        <f>vlookup(A396, 'OG Data Combined'!$A$2:$Z6277,25,false)</f>
        <v>-</v>
      </c>
      <c r="D396" s="144" t="str">
        <f>vlookup(A396, 'OG Data Combined'!$A$2:$AQ6277,29,false)</f>
        <v>-</v>
      </c>
      <c r="E396" t="str">
        <f>IFERROR(__xludf.DUMMYFUNCTION("IFERROR(REGEXEXTRACT((vlookup(A396, 'OG Data Combined'!$A$2:$AQ6277,21,false)), ""\((.*?)\)""), """")"),"Sprints, Hurdles")</f>
        <v>Sprints, Hurdles</v>
      </c>
    </row>
    <row r="397">
      <c r="A397" s="143" t="s">
        <v>36743</v>
      </c>
      <c r="B397" s="144" t="str">
        <f>vlookup(A397, 'OG Data Combined'!$A$2:$Z6277,25,false)</f>
        <v>-</v>
      </c>
      <c r="D397" s="144" t="str">
        <f>vlookup(A397, 'OG Data Combined'!$A$2:$AQ6277,29,false)</f>
        <v>-</v>
      </c>
      <c r="E397" t="str">
        <f>IFERROR(__xludf.DUMMYFUNCTION("IFERROR(REGEXEXTRACT((vlookup(A397, 'OG Data Combined'!$A$2:$AQ6277,21,false)), ""\((.*?)\)""), """")"),"Jumps, Hurdles")</f>
        <v>Jumps, Hurdles</v>
      </c>
    </row>
    <row r="398">
      <c r="A398" s="143" t="s">
        <v>36744</v>
      </c>
      <c r="B398" s="144" t="str">
        <f>vlookup(A398, 'OG Data Combined'!$A$2:$Z6277,25,false)</f>
        <v>-</v>
      </c>
      <c r="D398" s="144" t="str">
        <f>vlookup(A398, 'OG Data Combined'!$A$2:$AQ6277,29,false)</f>
        <v>-</v>
      </c>
      <c r="E398" t="str">
        <f>IFERROR(__xludf.DUMMYFUNCTION("IFERROR(REGEXEXTRACT((vlookup(A398, 'OG Data Combined'!$A$2:$AQ6277,21,false)), ""\((.*?)\)""), """")"),"")</f>
        <v/>
      </c>
    </row>
    <row r="399">
      <c r="A399" s="143" t="s">
        <v>42212</v>
      </c>
      <c r="B399" s="144" t="str">
        <f>vlookup(A399, 'OG Data Combined'!$A$2:$Z6277,25,false)</f>
        <v>-</v>
      </c>
      <c r="D399" s="144" t="str">
        <f>vlookup(A399, 'OG Data Combined'!$A$2:$AQ6277,29,false)</f>
        <v>-</v>
      </c>
      <c r="E399" t="str">
        <f>IFERROR(__xludf.DUMMYFUNCTION("IFERROR(REGEXEXTRACT((vlookup(A399, 'OG Data Combined'!$A$2:$AQ6277,21,false)), ""\((.*?)\)""), """")"),"")</f>
        <v/>
      </c>
    </row>
    <row r="400">
      <c r="A400" s="143" t="s">
        <v>36745</v>
      </c>
      <c r="B400" s="166" t="str">
        <f>vlookup(A400, 'OG Data Combined'!$A$2:$Z6277,25,false)</f>
        <v>https://twitter.com/mcdaniel_cwm</v>
      </c>
      <c r="D400" s="166" t="str">
        <f>vlookup(A400, 'OG Data Combined'!$A$2:$AQ6277,29,false)</f>
        <v>https://www.instagram.com/cale.mcdaniel.3/</v>
      </c>
      <c r="E400" t="str">
        <f>IFERROR(__xludf.DUMMYFUNCTION("IFERROR(REGEXEXTRACT((vlookup(A400, 'OG Data Combined'!$A$2:$AQ6277,21,false)), ""\((.*?)\)""), """")"),"")</f>
        <v/>
      </c>
    </row>
    <row r="401">
      <c r="A401" s="143" t="s">
        <v>36746</v>
      </c>
      <c r="B401" s="166" t="str">
        <f>vlookup(A401, 'OG Data Combined'!$A$2:$Z6277,25,false)</f>
        <v>https://twitter.com/bray1981</v>
      </c>
      <c r="D401" s="166" t="str">
        <f>vlookup(A401, 'OG Data Combined'!$A$2:$AQ6277,29,false)</f>
        <v>https://www.instagram.com/coach_bray/</v>
      </c>
      <c r="E401" t="str">
        <f>IFERROR(__xludf.DUMMYFUNCTION("IFERROR(REGEXEXTRACT((vlookup(A401, 'OG Data Combined'!$A$2:$AQ6277,21,false)), ""\((.*?)\)""), """")"),"Distance")</f>
        <v>Distance</v>
      </c>
    </row>
    <row r="402">
      <c r="A402" s="143" t="s">
        <v>36747</v>
      </c>
      <c r="B402" s="144" t="str">
        <f>vlookup(A402, 'OG Data Combined'!$A$2:$Z6277,25,false)</f>
        <v>-</v>
      </c>
      <c r="D402" s="144" t="str">
        <f>vlookup(A402, 'OG Data Combined'!$A$2:$AQ6277,29,false)</f>
        <v>-</v>
      </c>
      <c r="E402" t="str">
        <f>IFERROR(__xludf.DUMMYFUNCTION("IFERROR(REGEXEXTRACT((vlookup(A402, 'OG Data Combined'!$A$2:$AQ6277,21,false)), ""\((.*?)\)""), """")"),"")</f>
        <v/>
      </c>
    </row>
    <row r="403">
      <c r="A403" s="143" t="s">
        <v>36748</v>
      </c>
      <c r="B403" s="166" t="str">
        <f>vlookup(A403, 'OG Data Combined'!$A$2:$Z6277,25,false)</f>
        <v>https://twitter.com/talkingtonjay</v>
      </c>
      <c r="D403" s="144" t="str">
        <f>vlookup(A403, 'OG Data Combined'!$A$2:$AQ6277,29,false)</f>
        <v>-</v>
      </c>
      <c r="E403" t="str">
        <f>IFERROR(__xludf.DUMMYFUNCTION("IFERROR(REGEXEXTRACT((vlookup(A403, 'OG Data Combined'!$A$2:$AQ6277,21,false)), ""\((.*?)\)""), """")"),"")</f>
        <v/>
      </c>
    </row>
    <row r="404">
      <c r="A404" s="143" t="s">
        <v>36749</v>
      </c>
      <c r="B404" s="144" t="str">
        <f>vlookup(A404, 'OG Data Combined'!$A$2:$Z6277,25,false)</f>
        <v>-</v>
      </c>
      <c r="D404" s="144" t="str">
        <f>vlookup(A404, 'OG Data Combined'!$A$2:$AQ6277,29,false)</f>
        <v>-</v>
      </c>
      <c r="E404" t="str">
        <f>IFERROR(__xludf.DUMMYFUNCTION("IFERROR(REGEXEXTRACT((vlookup(A404, 'OG Data Combined'!$A$2:$AQ6277,21,false)), ""\((.*?)\)""), """")"),"")</f>
        <v/>
      </c>
    </row>
    <row r="405">
      <c r="A405" s="143" t="s">
        <v>36750</v>
      </c>
      <c r="B405" s="166" t="str">
        <f>vlookup(A405, 'OG Data Combined'!$A$2:$Z6277,25,false)</f>
        <v>https://twitter.com/coach__coelho</v>
      </c>
      <c r="D405" s="166" t="str">
        <f>vlookup(A405, 'OG Data Combined'!$A$2:$AQ6277,29,false)</f>
        <v>https://www.instagram.com/coach.coelho/</v>
      </c>
      <c r="E405" t="str">
        <f>IFERROR(__xludf.DUMMYFUNCTION("IFERROR(REGEXEXTRACT((vlookup(A405, 'OG Data Combined'!$A$2:$AQ6277,21,false)), ""\((.*?)\)""), """")"),"")</f>
        <v/>
      </c>
    </row>
    <row r="406">
      <c r="A406" s="143" t="s">
        <v>36751</v>
      </c>
      <c r="B406" s="166" t="str">
        <f>vlookup(A406, 'OG Data Combined'!$A$2:$Z6277,25,false)</f>
        <v>https://twitter.com/coachcarylsg</v>
      </c>
      <c r="D406" s="166" t="str">
        <f>vlookup(A406, 'OG Data Combined'!$A$2:$AQ6277,29,false)</f>
        <v>https://www.instagram.com/coachcarylsg/</v>
      </c>
      <c r="E406" t="str">
        <f>IFERROR(__xludf.DUMMYFUNCTION("IFERROR(REGEXEXTRACT((vlookup(A406, 'OG Data Combined'!$A$2:$AQ6277,21,false)), ""\((.*?)\)""), """")"),"")</f>
        <v/>
      </c>
    </row>
    <row r="407">
      <c r="A407" s="143" t="s">
        <v>36752</v>
      </c>
      <c r="B407" s="144" t="str">
        <f>vlookup(A407, 'OG Data Combined'!$A$2:$Z6277,25,false)</f>
        <v>-</v>
      </c>
      <c r="D407" s="144" t="str">
        <f>vlookup(A407, 'OG Data Combined'!$A$2:$AQ6277,29,false)</f>
        <v>-</v>
      </c>
      <c r="E407" t="str">
        <f>IFERROR(__xludf.DUMMYFUNCTION("IFERROR(REGEXEXTRACT((vlookup(A407, 'OG Data Combined'!$A$2:$AQ6277,21,false)), ""\((.*?)\)""), """")"),"")</f>
        <v/>
      </c>
    </row>
    <row r="408">
      <c r="A408" s="143" t="s">
        <v>36753</v>
      </c>
      <c r="B408" s="144" t="str">
        <f>vlookup(A408, 'OG Data Combined'!$A$2:$Z6277,25,false)</f>
        <v>-</v>
      </c>
      <c r="D408" s="144" t="str">
        <f>vlookup(A408, 'OG Data Combined'!$A$2:$AQ6277,29,false)</f>
        <v>-</v>
      </c>
      <c r="E408" t="str">
        <f>IFERROR(__xludf.DUMMYFUNCTION("IFERROR(REGEXEXTRACT((vlookup(A408, 'OG Data Combined'!$A$2:$AQ6277,21,false)), ""\((.*?)\)""), """")"),"")</f>
        <v/>
      </c>
    </row>
    <row r="409">
      <c r="A409" s="143" t="s">
        <v>36754</v>
      </c>
      <c r="B409" s="144" t="str">
        <f>vlookup(A409, 'OG Data Combined'!$A$2:$Z6277,25,false)</f>
        <v>-</v>
      </c>
      <c r="D409" s="144" t="str">
        <f>vlookup(A409, 'OG Data Combined'!$A$2:$AQ6277,29,false)</f>
        <v>-</v>
      </c>
      <c r="E409" t="str">
        <f>IFERROR(__xludf.DUMMYFUNCTION("IFERROR(REGEXEXTRACT((vlookup(A409, 'OG Data Combined'!$A$2:$AQ6277,21,false)), ""\((.*?)\)""), """")"),"Throws")</f>
        <v>Throws</v>
      </c>
    </row>
    <row r="410">
      <c r="A410" s="143" t="s">
        <v>36755</v>
      </c>
      <c r="B410" s="144" t="str">
        <f>vlookup(A410, 'OG Data Combined'!$A$2:$Z6277,25,false)</f>
        <v>-</v>
      </c>
      <c r="D410" s="144" t="str">
        <f>vlookup(A410, 'OG Data Combined'!$A$2:$AQ6277,29,false)</f>
        <v>-</v>
      </c>
      <c r="E410" t="str">
        <f>IFERROR(__xludf.DUMMYFUNCTION("IFERROR(REGEXEXTRACT((vlookup(A410, 'OG Data Combined'!$A$2:$AQ6277,21,false)), ""\((.*?)\)""), """")"),"Sprints, Hurdles")</f>
        <v>Sprints, Hurdles</v>
      </c>
    </row>
    <row r="411">
      <c r="A411" s="143" t="s">
        <v>36756</v>
      </c>
      <c r="B411" s="166" t="str">
        <f>vlookup(A411, 'OG Data Combined'!$A$2:$Z6277,25,false)</f>
        <v>https://twitter.com/coachkarim1</v>
      </c>
      <c r="D411" s="166" t="str">
        <f>vlookup(A411, 'OG Data Combined'!$A$2:$AQ6277,29,false)</f>
        <v>https://www.instagram.com/coachkarim1/</v>
      </c>
      <c r="E411" t="str">
        <f>IFERROR(__xludf.DUMMYFUNCTION("IFERROR(REGEXEXTRACT((vlookup(A411, 'OG Data Combined'!$A$2:$AQ6277,21,false)), ""\((.*?)\)""), """")"),"Sprints, Hurdles")</f>
        <v>Sprints, Hurdles</v>
      </c>
    </row>
    <row r="412">
      <c r="A412" s="143" t="s">
        <v>36757</v>
      </c>
      <c r="B412" s="144" t="str">
        <f>vlookup(A412, 'OG Data Combined'!$A$2:$Z6277,25,false)</f>
        <v>-</v>
      </c>
      <c r="D412" s="144" t="str">
        <f>vlookup(A412, 'OG Data Combined'!$A$2:$AQ6277,29,false)</f>
        <v>-</v>
      </c>
      <c r="E412" t="str">
        <f>IFERROR(__xludf.DUMMYFUNCTION("IFERROR(REGEXEXTRACT((vlookup(A412, 'OG Data Combined'!$A$2:$AQ6277,21,false)), ""\((.*?)\)""), """")"),"Multi-Events, Pole Vault, Jumps")</f>
        <v>Multi-Events, Pole Vault, Jumps</v>
      </c>
    </row>
    <row r="413">
      <c r="A413" s="143" t="s">
        <v>36758</v>
      </c>
      <c r="B413" s="144" t="str">
        <f>vlookup(A413, 'OG Data Combined'!$A$2:$Z6277,25,false)</f>
        <v>-</v>
      </c>
      <c r="D413" s="144" t="str">
        <f>vlookup(A413, 'OG Data Combined'!$A$2:$AQ6277,29,false)</f>
        <v>-</v>
      </c>
      <c r="E413" t="str">
        <f>IFERROR(__xludf.DUMMYFUNCTION("IFERROR(REGEXEXTRACT((vlookup(A413, 'OG Data Combined'!$A$2:$AQ6277,21,false)), ""\((.*?)\)""), """")"),"Distance")</f>
        <v>Distance</v>
      </c>
    </row>
    <row r="414">
      <c r="A414" s="143" t="s">
        <v>36759</v>
      </c>
      <c r="B414" s="166" t="str">
        <f>vlookup(A414, 'OG Data Combined'!$A$2:$Z6277,25,false)</f>
        <v>https://twitter.com/tribbleadam</v>
      </c>
      <c r="D414" s="166" t="str">
        <f>vlookup(A414, 'OG Data Combined'!$A$2:$AQ6277,29,false)</f>
        <v>https://www.instagram.com/adam.tribble/</v>
      </c>
      <c r="E414" t="str">
        <f>IFERROR(__xludf.DUMMYFUNCTION("IFERROR(REGEXEXTRACT((vlookup(A414, 'OG Data Combined'!$A$2:$AQ6277,21,false)), ""\((.*?)\)""), """")"),"Distance")</f>
        <v>Distance</v>
      </c>
    </row>
    <row r="415">
      <c r="A415" s="143" t="s">
        <v>36760</v>
      </c>
      <c r="B415" s="144" t="str">
        <f>vlookup(A415, 'OG Data Combined'!$A$2:$Z6277,25,false)</f>
        <v>-</v>
      </c>
      <c r="D415" s="166" t="str">
        <f>vlookup(A415, 'OG Data Combined'!$A$2:$AQ6277,29,false)</f>
        <v>https://www.instagram.com/_phelani_15k_/</v>
      </c>
      <c r="E415" t="str">
        <f>IFERROR(__xludf.DUMMYFUNCTION("IFERROR(REGEXEXTRACT((vlookup(A415, 'OG Data Combined'!$A$2:$AQ6277,21,false)), ""\((.*?)\)""), """")"),"")</f>
        <v/>
      </c>
    </row>
    <row r="416">
      <c r="A416" s="143" t="s">
        <v>36761</v>
      </c>
      <c r="B416" s="144" t="str">
        <f>vlookup(A416, 'OG Data Combined'!$A$2:$Z6277,25,false)</f>
        <v>-</v>
      </c>
      <c r="D416" s="144" t="str">
        <f>vlookup(A416, 'OG Data Combined'!$A$2:$AQ6277,29,false)</f>
        <v>-</v>
      </c>
      <c r="E416" t="str">
        <f>IFERROR(__xludf.DUMMYFUNCTION("IFERROR(REGEXEXTRACT((vlookup(A416, 'OG Data Combined'!$A$2:$AQ6277,21,false)), ""\((.*?)\)""), """")"),"Throws")</f>
        <v>Throws</v>
      </c>
    </row>
    <row r="417">
      <c r="A417" s="143" t="s">
        <v>36762</v>
      </c>
      <c r="B417" s="144" t="str">
        <f>vlookup(A417, 'OG Data Combined'!$A$2:$Z6277,25,false)</f>
        <v>-</v>
      </c>
      <c r="D417" s="144" t="str">
        <f>vlookup(A417, 'OG Data Combined'!$A$2:$AQ6277,29,false)</f>
        <v>-</v>
      </c>
      <c r="E417" t="str">
        <f>IFERROR(__xludf.DUMMYFUNCTION("IFERROR(REGEXEXTRACT((vlookup(A417, 'OG Data Combined'!$A$2:$AQ6277,21,false)), ""\((.*?)\)""), """")"),"Sprints, Jumps, Hurdles")</f>
        <v>Sprints, Jumps, Hurdles</v>
      </c>
    </row>
    <row r="418">
      <c r="A418" s="143" t="s">
        <v>36763</v>
      </c>
      <c r="B418" s="144" t="str">
        <f>vlookup(A418, 'OG Data Combined'!$A$2:$Z6277,25,false)</f>
        <v>-</v>
      </c>
      <c r="D418" s="144" t="str">
        <f>vlookup(A418, 'OG Data Combined'!$A$2:$AQ6277,29,false)</f>
        <v>-</v>
      </c>
      <c r="E418" t="str">
        <f>IFERROR(__xludf.DUMMYFUNCTION("IFERROR(REGEXEXTRACT((vlookup(A418, 'OG Data Combined'!$A$2:$AQ6277,21,false)), ""\((.*?)\)""), """")"),"Pole Vault")</f>
        <v>Pole Vault</v>
      </c>
    </row>
    <row r="419">
      <c r="A419" s="143" t="s">
        <v>36764</v>
      </c>
      <c r="B419" s="166" t="str">
        <f>vlookup(A419, 'OG Data Combined'!$A$2:$Z6277,25,false)</f>
        <v>https://x.com/pat_mccurry</v>
      </c>
      <c r="D419" s="144" t="str">
        <f>vlookup(A419, 'OG Data Combined'!$A$2:$AQ6277,29,false)</f>
        <v>-</v>
      </c>
      <c r="E419" t="str">
        <f>IFERROR(__xludf.DUMMYFUNCTION("IFERROR(REGEXEXTRACT((vlookup(A419, 'OG Data Combined'!$A$2:$AQ6277,21,false)), ""\((.*?)\)""), """")"),"")</f>
        <v/>
      </c>
    </row>
    <row r="420">
      <c r="A420" s="143" t="s">
        <v>36765</v>
      </c>
      <c r="B420" s="144" t="str">
        <f>vlookup(A420, 'OG Data Combined'!$A$2:$Z6277,25,false)</f>
        <v>-</v>
      </c>
      <c r="D420" s="144" t="str">
        <f>vlookup(A420, 'OG Data Combined'!$A$2:$AQ6277,29,false)</f>
        <v>-</v>
      </c>
      <c r="E420" t="str">
        <f>IFERROR(__xludf.DUMMYFUNCTION("IFERROR(REGEXEXTRACT((vlookup(A420, 'OG Data Combined'!$A$2:$AQ6277,21,false)), ""\((.*?)\)""), """")"),"Jumps, Multi-events")</f>
        <v>Jumps, Multi-events</v>
      </c>
    </row>
    <row r="421">
      <c r="A421" s="143" t="s">
        <v>36766</v>
      </c>
      <c r="B421" s="144" t="str">
        <f>vlookup(A421, 'OG Data Combined'!$A$2:$Z6277,25,false)</f>
        <v>-</v>
      </c>
      <c r="D421" s="166" t="str">
        <f>vlookup(A421, 'OG Data Combined'!$A$2:$AQ6277,29,false)</f>
        <v>https://www.instagram.com/emmawren3/</v>
      </c>
      <c r="E421" t="str">
        <f>IFERROR(__xludf.DUMMYFUNCTION("IFERROR(REGEXEXTRACT((vlookup(A421, 'OG Data Combined'!$A$2:$AQ6277,21,false)), ""\((.*?)\)""), """")"),"Distance")</f>
        <v>Distance</v>
      </c>
    </row>
    <row r="422">
      <c r="A422" s="143" t="s">
        <v>36767</v>
      </c>
      <c r="B422" s="166" t="str">
        <f>vlookup(A422, 'OG Data Combined'!$A$2:$Z6277,25,false)</f>
        <v>https://twitter.com/thecoachkelsey</v>
      </c>
      <c r="D422" s="144" t="str">
        <f>vlookup(A422, 'OG Data Combined'!$A$2:$AQ6277,29,false)</f>
        <v>-</v>
      </c>
      <c r="E422" t="str">
        <f>IFERROR(__xludf.DUMMYFUNCTION("IFERROR(REGEXEXTRACT((vlookup(A422, 'OG Data Combined'!$A$2:$AQ6277,21,false)), ""\((.*?)\)""), """")"),"Throws")</f>
        <v>Throws</v>
      </c>
    </row>
    <row r="423">
      <c r="A423" s="143" t="s">
        <v>36768</v>
      </c>
      <c r="B423" s="144" t="str">
        <f>vlookup(A423, 'OG Data Combined'!$A$2:$Z6277,25,false)</f>
        <v>-</v>
      </c>
      <c r="D423" s="166" t="str">
        <f>vlookup(A423, 'OG Data Combined'!$A$2:$AQ6277,29,false)</f>
        <v>https://www.instagram.com/coachandygreen/</v>
      </c>
      <c r="E423" t="str">
        <f>IFERROR(__xludf.DUMMYFUNCTION("IFERROR(REGEXEXTRACT((vlookup(A423, 'OG Data Combined'!$A$2:$AQ6277,21,false)), ""\((.*?)\)""), """")"),"Sprints, Hurdles")</f>
        <v>Sprints, Hurdles</v>
      </c>
    </row>
    <row r="424">
      <c r="A424" s="143" t="s">
        <v>36769</v>
      </c>
      <c r="B424" s="166" t="str">
        <f>vlookup(A424, 'OG Data Combined'!$A$2:$Z6277,25,false)</f>
        <v>https://twitter.com/msteeplehoward</v>
      </c>
      <c r="D424" s="166" t="str">
        <f>vlookup(A424, 'OG Data Combined'!$A$2:$AQ6277,29,false)</f>
        <v>https://www.instagram.com/marisavhoward/</v>
      </c>
      <c r="E424" t="str">
        <f>IFERROR(__xludf.DUMMYFUNCTION("IFERROR(REGEXEXTRACT((vlookup(A424, 'OG Data Combined'!$A$2:$AQ6277,21,false)), ""\((.*?)\)""), """")"),"Distance")</f>
        <v>Distance</v>
      </c>
    </row>
    <row r="425">
      <c r="A425" s="143" t="s">
        <v>36770</v>
      </c>
      <c r="B425" s="144" t="str">
        <f>vlookup(A425, 'OG Data Combined'!$A$2:$Z6277,25,false)</f>
        <v>-</v>
      </c>
      <c r="D425" s="144" t="str">
        <f>vlookup(A425, 'OG Data Combined'!$A$2:$AQ6277,29,false)</f>
        <v>-</v>
      </c>
      <c r="E425" t="str">
        <f>IFERROR(__xludf.DUMMYFUNCTION("IFERROR(REGEXEXTRACT((vlookup(A425, 'OG Data Combined'!$A$2:$AQ6277,21,false)), ""\((.*?)\)""), """")"),"Distance")</f>
        <v>Distance</v>
      </c>
    </row>
    <row r="426">
      <c r="A426" s="143" t="s">
        <v>36771</v>
      </c>
      <c r="B426" s="166" t="str">
        <f>vlookup(A426, 'OG Data Combined'!$A$2:$Z6277,25,false)</f>
        <v>https://twitter.com/djhagler13</v>
      </c>
      <c r="D426" s="144" t="str">
        <f>vlookup(A426, 'OG Data Combined'!$A$2:$AQ6277,29,false)</f>
        <v>-</v>
      </c>
      <c r="E426" t="str">
        <f>IFERROR(__xludf.DUMMYFUNCTION("IFERROR(REGEXEXTRACT((vlookup(A426, 'OG Data Combined'!$A$2:$AQ6277,21,false)), ""\((.*?)\)""), """")"),"")</f>
        <v/>
      </c>
    </row>
    <row r="427">
      <c r="A427" s="143" t="s">
        <v>36772</v>
      </c>
      <c r="B427" s="166" t="str">
        <f>vlookup(A427, 'OG Data Combined'!$A$2:$Z6277,25,false)</f>
        <v>https://twitter.com/joesilvers</v>
      </c>
      <c r="D427" s="166" t="str">
        <f>vlookup(A427, 'OG Data Combined'!$A$2:$AQ6277,29,false)</f>
        <v>https://www.instagram.com/coach.silvers/</v>
      </c>
      <c r="E427" t="str">
        <f>IFERROR(__xludf.DUMMYFUNCTION("IFERROR(REGEXEXTRACT((vlookup(A427, 'OG Data Combined'!$A$2:$AQ6277,21,false)), ""\((.*?)\)""), """")"),"")</f>
        <v/>
      </c>
    </row>
    <row r="428">
      <c r="A428" s="143" t="s">
        <v>36773</v>
      </c>
      <c r="B428" s="166" t="str">
        <f>vlookup(A428, 'OG Data Combined'!$A$2:$Z6277,25,false)</f>
        <v>https://twitter.com/zunitk</v>
      </c>
      <c r="D428" s="166" t="str">
        <f>vlookup(A428, 'OG Data Combined'!$A$2:$AQ6277,29,false)</f>
        <v>https://www.instagram.com/zunitk/</v>
      </c>
      <c r="E428" t="str">
        <f>IFERROR(__xludf.DUMMYFUNCTION("IFERROR(REGEXEXTRACT((vlookup(A428, 'OG Data Combined'!$A$2:$AQ6277,21,false)), ""\((.*?)\)""), """")"),"Distance")</f>
        <v>Distance</v>
      </c>
    </row>
    <row r="429">
      <c r="A429" s="143" t="s">
        <v>36774</v>
      </c>
      <c r="B429" s="166" t="str">
        <f>vlookup(A429, 'OG Data Combined'!$A$2:$Z6277,25,false)</f>
        <v>https://twitter.com/mrdanwalker</v>
      </c>
      <c r="D429" s="166" t="str">
        <f>vlookup(A429, 'OG Data Combined'!$A$2:$AQ6277,29,false)</f>
        <v>https://www.instagram.com/danno405/</v>
      </c>
      <c r="E429" t="str">
        <f>IFERROR(__xludf.DUMMYFUNCTION("IFERROR(REGEXEXTRACT((vlookup(A429, 'OG Data Combined'!$A$2:$AQ6277,21,false)), ""\((.*?)\)""), """")"),"")</f>
        <v/>
      </c>
    </row>
    <row r="430">
      <c r="A430" s="143" t="s">
        <v>42213</v>
      </c>
      <c r="B430" s="144" t="str">
        <f>vlookup(A430, 'OG Data Combined'!$A$2:$Z6277,25,false)</f>
        <v>-</v>
      </c>
      <c r="D430" s="144" t="str">
        <f>vlookup(A430, 'OG Data Combined'!$A$2:$AQ6277,29,false)</f>
        <v>-</v>
      </c>
      <c r="E430" t="str">
        <f>IFERROR(__xludf.DUMMYFUNCTION("IFERROR(REGEXEXTRACT((vlookup(A430, 'OG Data Combined'!$A$2:$AQ6277,21,false)), ""\((.*?)\)""), """")"),"")</f>
        <v/>
      </c>
    </row>
    <row r="431">
      <c r="A431" s="143" t="s">
        <v>36776</v>
      </c>
      <c r="B431" s="144" t="str">
        <f>vlookup(A431, 'OG Data Combined'!$A$2:$Z6277,25,false)</f>
        <v>-</v>
      </c>
      <c r="D431" s="144" t="str">
        <f>vlookup(A431, 'OG Data Combined'!$A$2:$AQ6277,29,false)</f>
        <v>-</v>
      </c>
      <c r="E431" t="str">
        <f>IFERROR(__xludf.DUMMYFUNCTION("IFERROR(REGEXEXTRACT((vlookup(A431, 'OG Data Combined'!$A$2:$AQ6277,21,false)), ""\((.*?)\)""), """")"),"")</f>
        <v/>
      </c>
    </row>
    <row r="432">
      <c r="A432" s="143" t="s">
        <v>36777</v>
      </c>
      <c r="B432" s="144" t="str">
        <f>vlookup(A432, 'OG Data Combined'!$A$2:$Z6277,25,false)</f>
        <v>-</v>
      </c>
      <c r="D432" s="144" t="str">
        <f>vlookup(A432, 'OG Data Combined'!$A$2:$AQ6277,29,false)</f>
        <v>-</v>
      </c>
      <c r="E432" t="str">
        <f>IFERROR(__xludf.DUMMYFUNCTION("IFERROR(REGEXEXTRACT((vlookup(A432, 'OG Data Combined'!$A$2:$AQ6277,21,false)), ""\((.*?)\)""), """")"),"Throws")</f>
        <v>Throws</v>
      </c>
    </row>
    <row r="433">
      <c r="A433" s="143" t="s">
        <v>36778</v>
      </c>
      <c r="B433" s="144" t="str">
        <f>vlookup(A433, 'OG Data Combined'!$A$2:$Z6277,25,false)</f>
        <v>-</v>
      </c>
      <c r="D433" s="166" t="str">
        <f>vlookup(A433, 'OG Data Combined'!$A$2:$AQ6277,29,false)</f>
        <v>https://www.instagram.com/coach_gamble_/</v>
      </c>
      <c r="E433" t="str">
        <f>IFERROR(__xludf.DUMMYFUNCTION("IFERROR(REGEXEXTRACT((vlookup(A433, 'OG Data Combined'!$A$2:$AQ6277,21,false)), ""\((.*?)\)""), """")"),"Jumps, Multi-events")</f>
        <v>Jumps, Multi-events</v>
      </c>
    </row>
    <row r="434">
      <c r="A434" s="143" t="s">
        <v>36779</v>
      </c>
      <c r="B434" s="166" t="str">
        <f>vlookup(A434, 'OG Data Combined'!$A$2:$Z6277,25,false)</f>
        <v>https://twitter.com/starknaked24_7</v>
      </c>
      <c r="D434" s="166" t="str">
        <f>vlookup(A434, 'OG Data Combined'!$A$2:$AQ6277,29,false)</f>
        <v>https://www.instagram.com/starknaked24_7/</v>
      </c>
      <c r="E434" t="str">
        <f>IFERROR(__xludf.DUMMYFUNCTION("IFERROR(REGEXEXTRACT((vlookup(A434, 'OG Data Combined'!$A$2:$AQ6277,21,false)), ""\((.*?)\)""), """")"),"")</f>
        <v/>
      </c>
    </row>
    <row r="435">
      <c r="A435" s="143" t="s">
        <v>36780</v>
      </c>
      <c r="B435" s="166" t="str">
        <f>vlookup(A435, 'OG Data Combined'!$A$2:$Z6277,25,false)</f>
        <v>https://twitter.com/craigdahlquist9</v>
      </c>
      <c r="D435" s="144" t="str">
        <f>vlookup(A435, 'OG Data Combined'!$A$2:$AQ6277,29,false)</f>
        <v>-</v>
      </c>
      <c r="E435" t="str">
        <f>IFERROR(__xludf.DUMMYFUNCTION("IFERROR(REGEXEXTRACT((vlookup(A435, 'OG Data Combined'!$A$2:$AQ6277,21,false)), ""\((.*?)\)""), """")"),"Distance")</f>
        <v>Distance</v>
      </c>
    </row>
    <row r="436">
      <c r="A436" s="143" t="s">
        <v>36781</v>
      </c>
      <c r="B436" s="166" t="str">
        <f>vlookup(A436, 'OG Data Combined'!$A$2:$Z6277,25,false)</f>
        <v>https://twitter.com/Rbaker511</v>
      </c>
      <c r="D436" s="166" t="str">
        <f>vlookup(A436, 'OG Data Combined'!$A$2:$AQ6277,29,false)</f>
        <v>https://www.instagram.com/acarlson701/</v>
      </c>
      <c r="E436" t="str">
        <f>IFERROR(__xludf.DUMMYFUNCTION("IFERROR(REGEXEXTRACT((vlookup(A436, 'OG Data Combined'!$A$2:$AQ6277,21,false)), ""\((.*?)\)""), """")"),"")</f>
        <v/>
      </c>
    </row>
    <row r="437">
      <c r="A437" s="143" t="s">
        <v>36782</v>
      </c>
      <c r="B437" s="166" t="str">
        <f>vlookup(A437, 'OG Data Combined'!$A$2:$Z6277,25,false)</f>
        <v>https://x.com/cody_roder00</v>
      </c>
      <c r="D437" s="166" t="str">
        <f>vlookup(A437, 'OG Data Combined'!$A$2:$AQ6277,29,false)</f>
        <v>https://www.instagram.com/cody_roder00/</v>
      </c>
      <c r="E437" t="str">
        <f>IFERROR(__xludf.DUMMYFUNCTION("IFERROR(REGEXEXTRACT((vlookup(A437, 'OG Data Combined'!$A$2:$AQ6277,21,false)), ""\((.*?)\)""), """")"),"Sprints, Jumps")</f>
        <v>Sprints, Jumps</v>
      </c>
    </row>
    <row r="438">
      <c r="A438" s="143" t="s">
        <v>36783</v>
      </c>
      <c r="B438" s="144" t="str">
        <f>vlookup(A438, 'OG Data Combined'!$A$2:$Z6277,25,false)</f>
        <v>-</v>
      </c>
      <c r="D438" s="166" t="str">
        <f>vlookup(A438, 'OG Data Combined'!$A$2:$AQ6277,29,false)</f>
        <v>https://www.instagram.com/coachmallorymulzer/</v>
      </c>
      <c r="E438" t="str">
        <f>IFERROR(__xludf.DUMMYFUNCTION("IFERROR(REGEXEXTRACT((vlookup(A438, 'OG Data Combined'!$A$2:$AQ6277,21,false)), ""\((.*?)\)""), """")"),"")</f>
        <v/>
      </c>
    </row>
    <row r="439">
      <c r="A439" s="143" t="s">
        <v>36784</v>
      </c>
      <c r="B439" s="166" t="str">
        <f>vlookup(A439, 'OG Data Combined'!$A$2:$Z6277,25,false)</f>
        <v>https://twitter.com/coachktrack</v>
      </c>
      <c r="D439" s="144" t="str">
        <f>vlookup(A439, 'OG Data Combined'!$A$2:$AQ6277,29,false)</f>
        <v>-</v>
      </c>
      <c r="E439" t="str">
        <f>IFERROR(__xludf.DUMMYFUNCTION("IFERROR(REGEXEXTRACT((vlookup(A439, 'OG Data Combined'!$A$2:$AQ6277,21,false)), ""\((.*?)\)""), """")"),"")</f>
        <v/>
      </c>
    </row>
    <row r="440">
      <c r="A440" s="143" t="s">
        <v>36785</v>
      </c>
      <c r="B440" s="144" t="str">
        <f>vlookup(A440, 'OG Data Combined'!$A$2:$Z6277,25,false)</f>
        <v>-</v>
      </c>
      <c r="D440" s="144" t="str">
        <f>vlookup(A440, 'OG Data Combined'!$A$2:$AQ6277,29,false)</f>
        <v>-</v>
      </c>
      <c r="E440" t="str">
        <f>IFERROR(__xludf.DUMMYFUNCTION("IFERROR(REGEXEXTRACT((vlookup(A440, 'OG Data Combined'!$A$2:$AQ6277,21,false)), ""\((.*?)\)""), """")"),"")</f>
        <v/>
      </c>
    </row>
    <row r="441">
      <c r="A441" s="143" t="s">
        <v>36786</v>
      </c>
      <c r="B441" s="144" t="str">
        <f>vlookup(A441, 'OG Data Combined'!$A$2:$Z6277,25,false)</f>
        <v>-</v>
      </c>
      <c r="D441" s="166" t="str">
        <f>vlookup(A441, 'OG Data Combined'!$A$2:$AQ6277,29,false)</f>
        <v>https://www.instagram.com/dsutton_31</v>
      </c>
      <c r="E441" t="str">
        <f>IFERROR(__xludf.DUMMYFUNCTION("IFERROR(REGEXEXTRACT((vlookup(A441, 'OG Data Combined'!$A$2:$AQ6277,21,false)), ""\((.*?)\)""), """")"),"Hurdles")</f>
        <v>Hurdles</v>
      </c>
    </row>
    <row r="442">
      <c r="A442" s="143" t="s">
        <v>36787</v>
      </c>
      <c r="B442" s="144" t="str">
        <f>vlookup(A442, 'OG Data Combined'!$A$2:$Z6277,25,false)</f>
        <v>-</v>
      </c>
      <c r="D442" s="144" t="str">
        <f>vlookup(A442, 'OG Data Combined'!$A$2:$AQ6277,29,false)</f>
        <v>-</v>
      </c>
      <c r="E442" t="str">
        <f>IFERROR(__xludf.DUMMYFUNCTION("IFERROR(REGEXEXTRACT((vlookup(A442, 'OG Data Combined'!$A$2:$AQ6277,21,false)), ""\((.*?)\)""), """")"),"")</f>
        <v/>
      </c>
    </row>
    <row r="443">
      <c r="A443" s="143" t="s">
        <v>36788</v>
      </c>
      <c r="B443" s="144" t="str">
        <f>vlookup(A443, 'OG Data Combined'!$A$2:$Z6277,25,false)</f>
        <v>-</v>
      </c>
      <c r="D443" s="144" t="str">
        <f>vlookup(A443, 'OG Data Combined'!$A$2:$AQ6277,29,false)</f>
        <v>-</v>
      </c>
      <c r="E443" t="str">
        <f>IFERROR(__xludf.DUMMYFUNCTION("IFERROR(REGEXEXTRACT((vlookup(A443, 'OG Data Combined'!$A$2:$AQ6277,21,false)), ""\((.*?)\)""), """")"),"")</f>
        <v/>
      </c>
    </row>
    <row r="444">
      <c r="A444" s="143" t="s">
        <v>36789</v>
      </c>
      <c r="B444" s="166" t="str">
        <f>vlookup(A444, 'OG Data Combined'!$A$2:$Z6277,25,false)</f>
        <v>https://x.com/jasonjj1978</v>
      </c>
      <c r="D444" s="144" t="str">
        <f>vlookup(A444, 'OG Data Combined'!$A$2:$AQ6277,29,false)</f>
        <v>-</v>
      </c>
      <c r="E444" t="str">
        <f>IFERROR(__xludf.DUMMYFUNCTION("IFERROR(REGEXEXTRACT((vlookup(A444, 'OG Data Combined'!$A$2:$AQ6277,21,false)), ""\((.*?)\)""), """")"),"")</f>
        <v/>
      </c>
    </row>
    <row r="445">
      <c r="A445" s="143" t="s">
        <v>36790</v>
      </c>
      <c r="B445" s="166" t="str">
        <f>vlookup(A445, 'OG Data Combined'!$A$2:$Z6277,25,false)</f>
        <v>https://twitter.com/geoffwayton</v>
      </c>
      <c r="D445" s="144" t="str">
        <f>vlookup(A445, 'OG Data Combined'!$A$2:$AQ6277,29,false)</f>
        <v>-</v>
      </c>
      <c r="E445" t="str">
        <f>IFERROR(__xludf.DUMMYFUNCTION("IFERROR(REGEXEXTRACT((vlookup(A445, 'OG Data Combined'!$A$2:$AQ6277,21,false)), ""\((.*?)\)""), """")"),"Distance")</f>
        <v>Distance</v>
      </c>
    </row>
    <row r="446">
      <c r="A446" s="143" t="s">
        <v>36791</v>
      </c>
      <c r="B446" s="144" t="str">
        <f>vlookup(A446, 'OG Data Combined'!$A$2:$Z6277,25,false)</f>
        <v>-</v>
      </c>
      <c r="D446" s="144" t="str">
        <f>vlookup(A446, 'OG Data Combined'!$A$2:$AQ6277,29,false)</f>
        <v>-</v>
      </c>
      <c r="E446" t="str">
        <f>IFERROR(__xludf.DUMMYFUNCTION("IFERROR(REGEXEXTRACT((vlookup(A446, 'OG Data Combined'!$A$2:$AQ6277,21,false)), ""\((.*?)\)""), """")"),"Jumps")</f>
        <v>Jumps</v>
      </c>
    </row>
    <row r="447">
      <c r="A447" s="143" t="s">
        <v>36792</v>
      </c>
      <c r="B447" s="166" t="str">
        <f>vlookup(A447, 'OG Data Combined'!$A$2:$Z6277,25,false)</f>
        <v>https://twitter.com/demoncoach</v>
      </c>
      <c r="D447" s="144" t="str">
        <f>vlookup(A447, 'OG Data Combined'!$A$2:$AQ6277,29,false)</f>
        <v>-</v>
      </c>
      <c r="E447" t="str">
        <f>IFERROR(__xludf.DUMMYFUNCTION("IFERROR(REGEXEXTRACT((vlookup(A447, 'OG Data Combined'!$A$2:$AQ6277,21,false)), ""\((.*?)\)""), """")"),"")</f>
        <v/>
      </c>
    </row>
    <row r="448">
      <c r="A448" s="143" t="s">
        <v>36793</v>
      </c>
      <c r="B448" s="144" t="str">
        <f>vlookup(A448, 'OG Data Combined'!$A$2:$Z6277,25,false)</f>
        <v>-</v>
      </c>
      <c r="D448" s="166" t="str">
        <f>vlookup(A448, 'OG Data Combined'!$A$2:$AQ6277,29,false)</f>
        <v>https://www.instagram.com/its_dwavy/?hl=en</v>
      </c>
      <c r="E448" t="str">
        <f>IFERROR(__xludf.DUMMYFUNCTION("IFERROR(REGEXEXTRACT((vlookup(A448, 'OG Data Combined'!$A$2:$AQ6277,21,false)), ""\((.*?)\)""), """")"),"")</f>
        <v/>
      </c>
    </row>
    <row r="449">
      <c r="A449" s="143" t="s">
        <v>36794</v>
      </c>
      <c r="B449" s="144" t="str">
        <f>vlookup(A449, 'OG Data Combined'!$A$2:$Z6277,25,false)</f>
        <v>-</v>
      </c>
      <c r="D449" s="144" t="str">
        <f>vlookup(A449, 'OG Data Combined'!$A$2:$AQ6277,29,false)</f>
        <v>-</v>
      </c>
      <c r="E449" t="str">
        <f>IFERROR(__xludf.DUMMYFUNCTION("IFERROR(REGEXEXTRACT((vlookup(A449, 'OG Data Combined'!$A$2:$AQ6277,21,false)), ""\((.*?)\)""), """")"),"")</f>
        <v/>
      </c>
    </row>
    <row r="450">
      <c r="A450" s="143" t="s">
        <v>36795</v>
      </c>
      <c r="B450" s="144" t="str">
        <f>vlookup(A450, 'OG Data Combined'!$A$2:$Z6277,25,false)</f>
        <v>-</v>
      </c>
      <c r="D450" s="144" t="str">
        <f>vlookup(A450, 'OG Data Combined'!$A$2:$AQ6277,29,false)</f>
        <v>-</v>
      </c>
      <c r="E450" t="str">
        <f>IFERROR(__xludf.DUMMYFUNCTION("IFERROR(REGEXEXTRACT((vlookup(A450, 'OG Data Combined'!$A$2:$AQ6277,21,false)), ""\((.*?)\)""), """")"),"Throws")</f>
        <v>Throws</v>
      </c>
    </row>
    <row r="451">
      <c r="A451" s="143" t="s">
        <v>36796</v>
      </c>
      <c r="B451" s="144" t="str">
        <f>vlookup(A451, 'OG Data Combined'!$A$2:$Z6277,25,false)</f>
        <v>-</v>
      </c>
      <c r="D451" s="144" t="str">
        <f>vlookup(A451, 'OG Data Combined'!$A$2:$AQ6277,29,false)</f>
        <v>-</v>
      </c>
      <c r="E451" t="str">
        <f>IFERROR(__xludf.DUMMYFUNCTION("IFERROR(REGEXEXTRACT((vlookup(A451, 'OG Data Combined'!$A$2:$AQ6277,21,false)), ""\((.*?)\)""), """")"),"Pole Vault")</f>
        <v>Pole Vault</v>
      </c>
    </row>
    <row r="452">
      <c r="A452" s="143" t="s">
        <v>36797</v>
      </c>
      <c r="B452" s="166" t="str">
        <f>vlookup(A452, 'OG Data Combined'!$A$2:$Z6277,25,false)</f>
        <v>https://twitter.com/rileymcinerney</v>
      </c>
      <c r="D452" s="144" t="str">
        <f>vlookup(A452, 'OG Data Combined'!$A$2:$AQ6277,29,false)</f>
        <v>-</v>
      </c>
      <c r="E452" t="str">
        <f>IFERROR(__xludf.DUMMYFUNCTION("IFERROR(REGEXEXTRACT((vlookup(A452, 'OG Data Combined'!$A$2:$AQ6277,21,false)), ""\((.*?)\)""), """")"),"Distance")</f>
        <v>Distance</v>
      </c>
    </row>
    <row r="453">
      <c r="A453" s="143" t="s">
        <v>42214</v>
      </c>
      <c r="B453" s="144" t="str">
        <f>vlookup(A453, 'OG Data Combined'!$A$2:$Z6277,25,false)</f>
        <v>-</v>
      </c>
      <c r="D453" s="144" t="str">
        <f>vlookup(A453, 'OG Data Combined'!$A$2:$AQ6277,29,false)</f>
        <v>-</v>
      </c>
      <c r="E453" t="str">
        <f>IFERROR(__xludf.DUMMYFUNCTION("IFERROR(REGEXEXTRACT((vlookup(A453, 'OG Data Combined'!$A$2:$AQ6277,21,false)), ""\((.*?)\)""), """")"),"")</f>
        <v/>
      </c>
    </row>
    <row r="454">
      <c r="A454" s="143" t="s">
        <v>36798</v>
      </c>
      <c r="B454" s="166" t="str">
        <f>vlookup(A454, 'OG Data Combined'!$A$2:$Z6277,25,false)</f>
        <v>https://twitter.com/jeff_bovee</v>
      </c>
      <c r="D454" s="166" t="str">
        <f>vlookup(A454, 'OG Data Combined'!$A$2:$AQ6277,29,false)</f>
        <v>https://www.instagram.com/coachjeffbovee/</v>
      </c>
      <c r="E454" t="str">
        <f>IFERROR(__xludf.DUMMYFUNCTION("IFERROR(REGEXEXTRACT((vlookup(A454, 'OG Data Combined'!$A$2:$AQ6277,21,false)), ""\((.*?)\)""), """")"),"")</f>
        <v/>
      </c>
    </row>
    <row r="455">
      <c r="A455" s="143" t="s">
        <v>36799</v>
      </c>
      <c r="B455" s="166" t="str">
        <f>vlookup(A455, 'OG Data Combined'!$A$2:$Z6277,25,false)</f>
        <v>https://twitter.com/deshaunjordan8</v>
      </c>
      <c r="D455" s="166" t="str">
        <f>vlookup(A455, 'OG Data Combined'!$A$2:$AQ6277,29,false)</f>
        <v>https://www.instagram.com/d.jordan4/</v>
      </c>
      <c r="E455" t="str">
        <f>IFERROR(__xludf.DUMMYFUNCTION("IFERROR(REGEXEXTRACT((vlookup(A455, 'OG Data Combined'!$A$2:$AQ6277,21,false)), ""\((.*?)\)""), """")"),"Sprints, Hurdles, Relays")</f>
        <v>Sprints, Hurdles, Relays</v>
      </c>
    </row>
    <row r="456">
      <c r="A456" s="143" t="s">
        <v>36800</v>
      </c>
      <c r="B456" s="166" t="str">
        <f>vlookup(A456, 'OG Data Combined'!$A$2:$Z6277,25,false)</f>
        <v>https://twitter.com/CoachMTurk</v>
      </c>
      <c r="D456" s="144" t="str">
        <f>vlookup(A456, 'OG Data Combined'!$A$2:$AQ6277,29,false)</f>
        <v>-</v>
      </c>
      <c r="E456" t="str">
        <f>IFERROR(__xludf.DUMMYFUNCTION("IFERROR(REGEXEXTRACT((vlookup(A456, 'OG Data Combined'!$A$2:$AQ6277,21,false)), ""\((.*?)\)""), """")"),"Throws")</f>
        <v>Throws</v>
      </c>
    </row>
    <row r="457">
      <c r="A457" s="143" t="s">
        <v>36801</v>
      </c>
      <c r="B457" s="166" t="str">
        <f>vlookup(A457, 'OG Data Combined'!$A$2:$Z6277,25,false)</f>
        <v>https://twitter.com/pvsluker2540</v>
      </c>
      <c r="D457" s="144" t="str">
        <f>vlookup(A457, 'OG Data Combined'!$A$2:$AQ6277,29,false)</f>
        <v>-</v>
      </c>
      <c r="E457" t="str">
        <f>IFERROR(__xludf.DUMMYFUNCTION("IFERROR(REGEXEXTRACT((vlookup(A457, 'OG Data Combined'!$A$2:$AQ6277,21,false)), ""\((.*?)\)""), """")"),"Pole Vault")</f>
        <v>Pole Vault</v>
      </c>
    </row>
    <row r="458">
      <c r="A458" s="143" t="s">
        <v>36802</v>
      </c>
      <c r="B458" s="166" t="str">
        <f>vlookup(A458, 'OG Data Combined'!$A$2:$Z6277,25,false)</f>
        <v>https://twitter.com/jake_gillum</v>
      </c>
      <c r="D458" s="144" t="str">
        <f>vlookup(A458, 'OG Data Combined'!$A$2:$AQ6277,29,false)</f>
        <v>-</v>
      </c>
      <c r="E458" t="str">
        <f>IFERROR(__xludf.DUMMYFUNCTION("IFERROR(REGEXEXTRACT((vlookup(A458, 'OG Data Combined'!$A$2:$AQ6277,21,false)), ""\((.*?)\)""), """")"),"Distance")</f>
        <v>Distance</v>
      </c>
    </row>
    <row r="459">
      <c r="A459" s="143" t="s">
        <v>36803</v>
      </c>
      <c r="B459" s="144" t="str">
        <f>vlookup(A459, 'OG Data Combined'!$A$2:$Z6277,25,false)</f>
        <v>-</v>
      </c>
      <c r="D459" s="166" t="str">
        <f>vlookup(A459, 'OG Data Combined'!$A$2:$AQ6277,29,false)</f>
        <v>https://www.instagram.com/lyons_avery8/</v>
      </c>
      <c r="E459" t="str">
        <f>IFERROR(__xludf.DUMMYFUNCTION("IFERROR(REGEXEXTRACT((vlookup(A459, 'OG Data Combined'!$A$2:$AQ6277,21,false)), ""\((.*?)\)""), """")"),"")</f>
        <v/>
      </c>
    </row>
    <row r="460">
      <c r="A460" s="143" t="s">
        <v>42215</v>
      </c>
      <c r="B460" s="144" t="str">
        <f>vlookup(A460, 'OG Data Combined'!$A$2:$Z6277,25,false)</f>
        <v>-</v>
      </c>
      <c r="D460" s="166" t="str">
        <f>vlookup(A460, 'OG Data Combined'!$A$2:$AQ6277,29,false)</f>
        <v>https://www.instagram.com/jakejacoby00/</v>
      </c>
      <c r="E460" t="str">
        <f>IFERROR(__xludf.DUMMYFUNCTION("IFERROR(REGEXEXTRACT((vlookup(A460, 'OG Data Combined'!$A$2:$AQ6277,21,false)), ""\((.*?)\)""), """")"),"")</f>
        <v/>
      </c>
    </row>
    <row r="461">
      <c r="A461" s="143" t="s">
        <v>36804</v>
      </c>
      <c r="B461" s="166" t="str">
        <f>vlookup(A461, 'OG Data Combined'!$A$2:$Z6277,25,false)</f>
        <v>https://twitter.com/coach_a_martin</v>
      </c>
      <c r="D461" s="166" t="str">
        <f>vlookup(A461, 'OG Data Combined'!$A$2:$AQ6277,29,false)</f>
        <v>https://www.instagram.com/gkennedy82/</v>
      </c>
      <c r="E461" t="str">
        <f>IFERROR(__xludf.DUMMYFUNCTION("IFERROR(REGEXEXTRACT((vlookup(A461, 'OG Data Combined'!$A$2:$AQ6277,21,false)), ""\((.*?)\)""), """")"),"")</f>
        <v/>
      </c>
    </row>
    <row r="462">
      <c r="A462" s="143" t="s">
        <v>36805</v>
      </c>
      <c r="B462" s="166" t="str">
        <f>vlookup(A462, 'OG Data Combined'!$A$2:$Z6277,25,false)</f>
        <v>https://twitter.com/_alanpeterson</v>
      </c>
      <c r="D462" s="144" t="str">
        <f>vlookup(A462, 'OG Data Combined'!$A$2:$AQ6277,29,false)</f>
        <v>-</v>
      </c>
      <c r="E462" t="str">
        <f>IFERROR(__xludf.DUMMYFUNCTION("IFERROR(REGEXEXTRACT((vlookup(A462, 'OG Data Combined'!$A$2:$AQ6277,21,false)), ""\((.*?)\)""), """")"),"")</f>
        <v/>
      </c>
    </row>
    <row r="463">
      <c r="A463" s="143" t="s">
        <v>36806</v>
      </c>
      <c r="B463" s="144" t="str">
        <f>vlookup(A463, 'OG Data Combined'!$A$2:$Z6277,25,false)</f>
        <v>-</v>
      </c>
      <c r="D463" s="166" t="str">
        <f>vlookup(A463, 'OG Data Combined'!$A$2:$AQ6277,29,false)</f>
        <v>https://www.instagram.com/coach_ggaudreault/</v>
      </c>
      <c r="E463" t="str">
        <f>IFERROR(__xludf.DUMMYFUNCTION("IFERROR(REGEXEXTRACT((vlookup(A463, 'OG Data Combined'!$A$2:$AQ6277,21,false)), ""\((.*?)\)""), """")"),"")</f>
        <v/>
      </c>
    </row>
    <row r="464">
      <c r="A464" s="143" t="s">
        <v>36807</v>
      </c>
      <c r="B464" s="166" t="str">
        <f>vlookup(A464, 'OG Data Combined'!$A$2:$Z6277,25,false)</f>
        <v>https://twitter.com/coachpatmurray</v>
      </c>
      <c r="D464" s="166" t="str">
        <f>vlookup(A464, 'OG Data Combined'!$A$2:$AQ6277,29,false)</f>
        <v>https://www.instagram.com/coachpatmurray/</v>
      </c>
      <c r="E464" t="str">
        <f>IFERROR(__xludf.DUMMYFUNCTION("IFERROR(REGEXEXTRACT((vlookup(A464, 'OG Data Combined'!$A$2:$AQ6277,21,false)), ""\((.*?)\)""), """")"),"")</f>
        <v/>
      </c>
    </row>
    <row r="465">
      <c r="A465" s="143" t="s">
        <v>36808</v>
      </c>
      <c r="B465" s="166" t="str">
        <f>vlookup(A465, 'OG Data Combined'!$A$2:$Z6277,25,false)</f>
        <v>https://twitter.com/aveun4</v>
      </c>
      <c r="D465" s="144" t="str">
        <f>vlookup(A465, 'OG Data Combined'!$A$2:$AQ6277,29,false)</f>
        <v>-</v>
      </c>
      <c r="E465" t="str">
        <f>IFERROR(__xludf.DUMMYFUNCTION("IFERROR(REGEXEXTRACT((vlookup(A465, 'OG Data Combined'!$A$2:$AQ6277,21,false)), ""\((.*?)\)""), """")"),"")</f>
        <v/>
      </c>
    </row>
    <row r="466">
      <c r="A466" s="143" t="s">
        <v>36809</v>
      </c>
      <c r="B466" s="144" t="str">
        <f>vlookup(A466, 'OG Data Combined'!$A$2:$Z6277,25,false)</f>
        <v>-</v>
      </c>
      <c r="D466" s="166" t="str">
        <f>vlookup(A466, 'OG Data Combined'!$A$2:$AQ6277,29,false)</f>
        <v>https://www.instagram.com/its.elisia/</v>
      </c>
      <c r="E466" t="str">
        <f>IFERROR(__xludf.DUMMYFUNCTION("IFERROR(REGEXEXTRACT((vlookup(A466, 'OG Data Combined'!$A$2:$AQ6277,21,false)), ""\((.*?)\)""), """")"),"")</f>
        <v/>
      </c>
    </row>
    <row r="467">
      <c r="A467" s="143" t="s">
        <v>36810</v>
      </c>
      <c r="B467" s="144" t="str">
        <f>vlookup(A467, 'OG Data Combined'!$A$2:$Z6277,25,false)</f>
        <v>-</v>
      </c>
      <c r="D467" s="144" t="str">
        <f>vlookup(A467, 'OG Data Combined'!$A$2:$AQ6277,29,false)</f>
        <v>-</v>
      </c>
      <c r="E467" t="str">
        <f>IFERROR(__xludf.DUMMYFUNCTION("IFERROR(REGEXEXTRACT((vlookup(A467, 'OG Data Combined'!$A$2:$AQ6277,21,false)), ""\((.*?)\)""), """")"),"second email")</f>
        <v>second email</v>
      </c>
    </row>
    <row r="468">
      <c r="A468" s="143" t="s">
        <v>36811</v>
      </c>
      <c r="B468" s="144" t="str">
        <f>vlookup(A468, 'OG Data Combined'!$A$2:$Z6277,25,false)</f>
        <v>-</v>
      </c>
      <c r="D468" s="144" t="str">
        <f>vlookup(A468, 'OG Data Combined'!$A$2:$AQ6277,29,false)</f>
        <v>-</v>
      </c>
      <c r="E468" t="str">
        <f>IFERROR(__xludf.DUMMYFUNCTION("IFERROR(REGEXEXTRACT((vlookup(A468, 'OG Data Combined'!$A$2:$AQ6277,21,false)), ""\((.*?)\)""), """")"),"Throws")</f>
        <v>Throws</v>
      </c>
    </row>
    <row r="469">
      <c r="A469" s="143" t="s">
        <v>36812</v>
      </c>
      <c r="B469" s="166" t="str">
        <f>vlookup(A469, 'OG Data Combined'!$A$2:$Z6277,25,false)</f>
        <v>https://x.com/Th3KingDeShawn</v>
      </c>
      <c r="D469" s="144" t="str">
        <f>vlookup(A469, 'OG Data Combined'!$A$2:$AQ6277,29,false)</f>
        <v>-</v>
      </c>
      <c r="E469" t="str">
        <f>IFERROR(__xludf.DUMMYFUNCTION("IFERROR(REGEXEXTRACT((vlookup(A469, 'OG Data Combined'!$A$2:$AQ6277,21,false)), ""\((.*?)\)""), """")"),"Sprints")</f>
        <v>Sprints</v>
      </c>
    </row>
    <row r="470">
      <c r="A470" s="143" t="s">
        <v>36813</v>
      </c>
      <c r="B470" s="166" t="str">
        <f>vlookup(A470, 'OG Data Combined'!$A$2:$Z6277,25,false)</f>
        <v>https://twitter.com/jakebrydson</v>
      </c>
      <c r="D470" s="144" t="str">
        <f>vlookup(A470, 'OG Data Combined'!$A$2:$AQ6277,29,false)</f>
        <v>-</v>
      </c>
      <c r="E470" t="str">
        <f>IFERROR(__xludf.DUMMYFUNCTION("IFERROR(REGEXEXTRACT((vlookup(A470, 'OG Data Combined'!$A$2:$AQ6277,21,false)), ""\((.*?)\)""), """")"),"Jumps")</f>
        <v>Jumps</v>
      </c>
    </row>
    <row r="471">
      <c r="A471" s="143" t="s">
        <v>36814</v>
      </c>
      <c r="B471" s="166" t="str">
        <f>vlookup(A471, 'OG Data Combined'!$A$2:$Z6277,25,false)</f>
        <v>https://twitter.com/angelina0922?lang=en</v>
      </c>
      <c r="D471" s="166" t="str">
        <f>vlookup(A471, 'OG Data Combined'!$A$2:$AQ6277,29,false)</f>
        <v>https://www.instagram.com/coachangelina/</v>
      </c>
      <c r="E471" t="str">
        <f>IFERROR(__xludf.DUMMYFUNCTION("IFERROR(REGEXEXTRACT((vlookup(A471, 'OG Data Combined'!$A$2:$AQ6277,21,false)), ""\((.*?)\)""), """")"),"Distance")</f>
        <v>Distance</v>
      </c>
    </row>
    <row r="472">
      <c r="A472" s="143" t="s">
        <v>36815</v>
      </c>
      <c r="B472" s="166" t="str">
        <f>vlookup(A472, 'OG Data Combined'!$A$2:$Z6277,25,false)</f>
        <v>https://twitter.com/coachmgevans</v>
      </c>
      <c r="D472" s="144" t="str">
        <f>vlookup(A472, 'OG Data Combined'!$A$2:$AQ6277,29,false)</f>
        <v>-</v>
      </c>
      <c r="E472" t="str">
        <f>IFERROR(__xludf.DUMMYFUNCTION("IFERROR(REGEXEXTRACT((vlookup(A472, 'OG Data Combined'!$A$2:$AQ6277,21,false)), ""\((.*?)\)""), """")"),"")</f>
        <v/>
      </c>
    </row>
    <row r="473">
      <c r="A473" s="143" t="s">
        <v>36816</v>
      </c>
      <c r="B473" s="166" t="str">
        <f>vlookup(A473, 'OG Data Combined'!$A$2:$Z6277,25,false)</f>
        <v>https://twitter.com/coachewykoff</v>
      </c>
      <c r="D473" s="144" t="str">
        <f>vlookup(A473, 'OG Data Combined'!$A$2:$AQ6277,29,false)</f>
        <v>-</v>
      </c>
      <c r="E473" t="str">
        <f>IFERROR(__xludf.DUMMYFUNCTION("IFERROR(REGEXEXTRACT((vlookup(A473, 'OG Data Combined'!$A$2:$AQ6277,21,false)), ""\((.*?)\)""), """")"),"")</f>
        <v/>
      </c>
    </row>
    <row r="474">
      <c r="A474" s="143" t="s">
        <v>36817</v>
      </c>
      <c r="B474" s="144" t="str">
        <f>vlookup(A474, 'OG Data Combined'!$A$2:$Z6277,25,false)</f>
        <v>-</v>
      </c>
      <c r="D474" s="144" t="str">
        <f>vlookup(A474, 'OG Data Combined'!$A$2:$AQ6277,29,false)</f>
        <v>-</v>
      </c>
      <c r="E474" t="str">
        <f>IFERROR(__xludf.DUMMYFUNCTION("IFERROR(REGEXEXTRACT((vlookup(A474, 'OG Data Combined'!$A$2:$AQ6277,21,false)), ""\((.*?)\)""), """")"),"")</f>
        <v/>
      </c>
    </row>
    <row r="475">
      <c r="A475" s="143" t="s">
        <v>36818</v>
      </c>
      <c r="B475" s="144" t="str">
        <f>vlookup(A475, 'OG Data Combined'!$A$2:$Z6277,25,false)</f>
        <v>-</v>
      </c>
      <c r="D475" s="166" t="str">
        <f>vlookup(A475, 'OG Data Combined'!$A$2:$AQ6277,29,false)</f>
        <v>https://www.instagram.com/javoniedsmall/</v>
      </c>
      <c r="E475" t="str">
        <f>IFERROR(__xludf.DUMMYFUNCTION("IFERROR(REGEXEXTRACT((vlookup(A475, 'OG Data Combined'!$A$2:$AQ6277,21,false)), ""\((.*?)\)""), """")"),"Sprints, Hurdles, Relays")</f>
        <v>Sprints, Hurdles, Relays</v>
      </c>
    </row>
    <row r="476">
      <c r="A476" s="143" t="s">
        <v>36819</v>
      </c>
      <c r="B476" s="166" t="str">
        <f>vlookup(A476, 'OG Data Combined'!$A$2:$Z6277,25,false)</f>
        <v>https://twitter.com/Illini_tfxc_dir</v>
      </c>
      <c r="D476" s="166" t="str">
        <f>vlookup(A476, 'OG Data Combined'!$A$2:$AQ6277,29,false)</f>
        <v>https://www.instagram.com/petros.kyprianou/</v>
      </c>
      <c r="E476" t="str">
        <f>IFERROR(__xludf.DUMMYFUNCTION("IFERROR(REGEXEXTRACT((vlookup(A476, 'OG Data Combined'!$A$2:$AQ6277,21,false)), ""\((.*?)\)""), """")"),"")</f>
        <v/>
      </c>
    </row>
    <row r="477">
      <c r="A477" s="143" t="s">
        <v>36820</v>
      </c>
      <c r="B477" s="144" t="str">
        <f>vlookup(A477, 'OG Data Combined'!$A$2:$Z6277,25,false)</f>
        <v>-</v>
      </c>
      <c r="D477" s="144" t="str">
        <f>vlookup(A477, 'OG Data Combined'!$A$2:$AQ6277,29,false)</f>
        <v>-</v>
      </c>
      <c r="E477" t="str">
        <f>IFERROR(__xludf.DUMMYFUNCTION("IFERROR(REGEXEXTRACT((vlookup(A477, 'OG Data Combined'!$A$2:$AQ6277,21,false)), ""\((.*?)\)""), """")"),"")</f>
        <v/>
      </c>
    </row>
    <row r="478">
      <c r="A478" s="143" t="s">
        <v>36821</v>
      </c>
      <c r="B478" s="166" t="str">
        <f>vlookup(A478, 'OG Data Combined'!$A$2:$Z6277,25,false)</f>
        <v>https://twitter.com/coach_j_lambert</v>
      </c>
      <c r="D478" s="166" t="str">
        <f>vlookup(A478, 'OG Data Combined'!$A$2:$AQ6277,29,false)</f>
        <v>https://www.instagram.com/coachlambert16/</v>
      </c>
      <c r="E478" t="str">
        <f>IFERROR(__xludf.DUMMYFUNCTION("IFERROR(REGEXEXTRACT((vlookup(A478, 'OG Data Combined'!$A$2:$AQ6277,21,false)), ""\((.*?)\)""), """")"),"Throws")</f>
        <v>Throws</v>
      </c>
    </row>
    <row r="479">
      <c r="A479" s="143" t="s">
        <v>36822</v>
      </c>
      <c r="B479" s="166" t="str">
        <f>vlookup(A479, 'OG Data Combined'!$A$2:$Z6277,25,false)</f>
        <v>https://twitter.com/deannaprice32</v>
      </c>
      <c r="D479" s="166" t="str">
        <f>vlookup(A479, 'OG Data Combined'!$A$2:$AQ6277,29,false)</f>
        <v>https://www.instagram.com/deanna.price/</v>
      </c>
      <c r="E479" t="str">
        <f>IFERROR(__xludf.DUMMYFUNCTION("IFERROR(REGEXEXTRACT((vlookup(A479, 'OG Data Combined'!$A$2:$AQ6277,21,false)), ""\((.*?)\)""), """")"),"Throws")</f>
        <v>Throws</v>
      </c>
    </row>
    <row r="480">
      <c r="A480" s="143" t="s">
        <v>36823</v>
      </c>
      <c r="B480" s="144" t="str">
        <f>vlookup(A480, 'OG Data Combined'!$A$2:$Z6277,25,false)</f>
        <v>-</v>
      </c>
      <c r="D480" s="166" t="str">
        <f>vlookup(A480, 'OG Data Combined'!$A$2:$AQ6277,29,false)</f>
        <v>https://www.instagram.com/greenmachine/</v>
      </c>
      <c r="E480" t="str">
        <f>IFERROR(__xludf.DUMMYFUNCTION("IFERROR(REGEXEXTRACT((vlookup(A480, 'OG Data Combined'!$A$2:$AQ6277,21,false)), ""\((.*?)\)""), """")"),"Pole Vault")</f>
        <v>Pole Vault</v>
      </c>
    </row>
    <row r="481">
      <c r="A481" s="143" t="s">
        <v>36824</v>
      </c>
      <c r="B481" s="154" t="str">
        <f>vlookup(A481, 'OG Data Combined'!$A$2:$Z6277,25,false)</f>
        <v/>
      </c>
      <c r="D481" s="154" t="str">
        <f>vlookup(A481, 'OG Data Combined'!$A$2:$AQ6277,29,false)</f>
        <v/>
      </c>
      <c r="E481" t="str">
        <f>IFERROR(__xludf.DUMMYFUNCTION("IFERROR(REGEXEXTRACT((vlookup(A481, 'OG Data Combined'!$A$2:$AQ6277,21,false)), ""\((.*?)\)""), """")"),"Jumps, Multi-events")</f>
        <v>Jumps, Multi-events</v>
      </c>
    </row>
    <row r="482">
      <c r="A482" s="143" t="s">
        <v>36825</v>
      </c>
      <c r="B482" s="166" t="str">
        <f>vlookup(A482, 'OG Data Combined'!$A$2:$Z6277,25,false)</f>
        <v>https://twitter.com/chasekappelerr</v>
      </c>
      <c r="D482" s="166" t="str">
        <f>vlookup(A482, 'OG Data Combined'!$A$2:$AQ6277,29,false)</f>
        <v>https://www.instagram.com/chasevkappeler/</v>
      </c>
      <c r="E482" t="str">
        <f>IFERROR(__xludf.DUMMYFUNCTION("IFERROR(REGEXEXTRACT((vlookup(A482, 'OG Data Combined'!$A$2:$AQ6277,21,false)), ""\((.*?)\)""), """")"),"Distance")</f>
        <v>Distance</v>
      </c>
    </row>
    <row r="483">
      <c r="A483" s="143" t="s">
        <v>36826</v>
      </c>
      <c r="B483" s="166" t="str">
        <f>vlookup(A483, 'OG Data Combined'!$A$2:$Z6277,25,false)</f>
        <v>https://twitter.com/coachgabbyg1221</v>
      </c>
      <c r="D483" s="144" t="str">
        <f>vlookup(A483, 'OG Data Combined'!$A$2:$AQ6277,29,false)</f>
        <v>-</v>
      </c>
      <c r="E483" t="str">
        <f>IFERROR(__xludf.DUMMYFUNCTION("IFERROR(REGEXEXTRACT((vlookup(A483, 'OG Data Combined'!$A$2:$AQ6277,21,false)), ""\((.*?)\)""), """")"),"Distance")</f>
        <v>Distance</v>
      </c>
    </row>
    <row r="484">
      <c r="A484" s="143" t="s">
        <v>36827</v>
      </c>
      <c r="B484" s="166" t="str">
        <f>vlookup(A484, 'OG Data Combined'!$A$2:$Z6277,25,false)</f>
        <v>https://x.com/baldwin1heath</v>
      </c>
      <c r="D484" s="144" t="str">
        <f>vlookup(A484, 'OG Data Combined'!$A$2:$AQ6277,29,false)</f>
        <v>-</v>
      </c>
      <c r="E484" t="str">
        <f>IFERROR(__xludf.DUMMYFUNCTION("IFERROR(REGEXEXTRACT((vlookup(A484, 'OG Data Combined'!$A$2:$AQ6277,21,false)), ""\((.*?)\)""), """")"),"")</f>
        <v/>
      </c>
    </row>
    <row r="485">
      <c r="A485" s="143" t="s">
        <v>36828</v>
      </c>
      <c r="B485" s="166" t="str">
        <f>vlookup(A485, 'OG Data Combined'!$A$2:$Z6277,25,false)</f>
        <v>https://twitter.com/dylancmcooper</v>
      </c>
      <c r="D485" s="144" t="str">
        <f>vlookup(A485, 'OG Data Combined'!$A$2:$AQ6277,29,false)</f>
        <v>-</v>
      </c>
      <c r="E485" t="str">
        <f>IFERROR(__xludf.DUMMYFUNCTION("IFERROR(REGEXEXTRACT((vlookup(A485, 'OG Data Combined'!$A$2:$AQ6277,21,false)), ""\((.*?)\)""), """")"),"")</f>
        <v/>
      </c>
    </row>
    <row r="486">
      <c r="A486" s="143" t="s">
        <v>36829</v>
      </c>
      <c r="B486" s="166" t="str">
        <f>vlookup(A486, 'OG Data Combined'!$A$2:$Z6277,25,false)</f>
        <v>https://x.com/cheyxwilli</v>
      </c>
      <c r="D486" s="166" t="str">
        <f>vlookup(A486, 'OG Data Combined'!$A$2:$AQ6277,29,false)</f>
        <v>https://www.instagram.com/cheyxwilli/</v>
      </c>
      <c r="E486" t="str">
        <f>IFERROR(__xludf.DUMMYFUNCTION("IFERROR(REGEXEXTRACT((vlookup(A486, 'OG Data Combined'!$A$2:$AQ6277,21,false)), ""\((.*?)\)""), """")"),"")</f>
        <v/>
      </c>
    </row>
    <row r="487">
      <c r="A487" s="143" t="s">
        <v>36830</v>
      </c>
      <c r="B487" s="166" t="str">
        <f>vlookup(A487, 'OG Data Combined'!$A$2:$Z6277,25,false)</f>
        <v>https://x.com/aowensdelerme</v>
      </c>
      <c r="D487" s="166" t="str">
        <f>vlookup(A487, 'OG Data Combined'!$A$2:$AQ6277,29,false)</f>
        <v>https://www.instagram.com/aowensdelerme/</v>
      </c>
      <c r="E487" t="str">
        <f>IFERROR(__xludf.DUMMYFUNCTION("IFERROR(REGEXEXTRACT((vlookup(A487, 'OG Data Combined'!$A$2:$AQ6277,21,false)), ""\((.*?)\)""), """")"),"")</f>
        <v/>
      </c>
    </row>
    <row r="488">
      <c r="A488" s="143" t="s">
        <v>36831</v>
      </c>
      <c r="B488" s="166" t="str">
        <f>vlookup(A488, 'OG Data Combined'!$A$2:$Z6277,25,false)</f>
        <v>https://twitter.com/zavalapaul</v>
      </c>
      <c r="D488" s="166" t="str">
        <f>vlookup(A488, 'OG Data Combined'!$A$2:$AQ6277,29,false)</f>
        <v>https://www.instagram.com/coachpaulzavala/</v>
      </c>
      <c r="E488" t="str">
        <f>IFERROR(__xludf.DUMMYFUNCTION("IFERROR(REGEXEXTRACT((vlookup(A488, 'OG Data Combined'!$A$2:$AQ6277,21,false)), ""\((.*?)\)""), """")"),"")</f>
        <v/>
      </c>
    </row>
    <row r="489">
      <c r="A489" s="143" t="s">
        <v>36832</v>
      </c>
      <c r="B489" s="166" t="str">
        <f>vlookup(A489, 'OG Data Combined'!$A$2:$Z6277,25,false)</f>
        <v>https://twitter.com/challenjackson</v>
      </c>
      <c r="D489" s="144" t="str">
        <f>vlookup(A489, 'OG Data Combined'!$A$2:$AQ6277,29,false)</f>
        <v>-</v>
      </c>
      <c r="E489" t="str">
        <f>IFERROR(__xludf.DUMMYFUNCTION("IFERROR(REGEXEXTRACT((vlookup(A489, 'OG Data Combined'!$A$2:$AQ6277,21,false)), ""\((.*?)\)""), """")"),"")</f>
        <v/>
      </c>
    </row>
    <row r="490">
      <c r="A490" s="143" t="s">
        <v>36833</v>
      </c>
      <c r="B490" s="166" t="str">
        <f>vlookup(A490, 'OG Data Combined'!$A$2:$Z6277,25,false)</f>
        <v>https://twitter.com/coachnight_csu</v>
      </c>
      <c r="D490" s="144" t="str">
        <f>vlookup(A490, 'OG Data Combined'!$A$2:$AQ6277,29,false)</f>
        <v>-</v>
      </c>
      <c r="E490" t="str">
        <f>IFERROR(__xludf.DUMMYFUNCTION("IFERROR(REGEXEXTRACT((vlookup(A490, 'OG Data Combined'!$A$2:$AQ6277,21,false)), ""\((.*?)\)""), """")"),"")</f>
        <v/>
      </c>
    </row>
    <row r="491">
      <c r="A491" s="143" t="s">
        <v>36834</v>
      </c>
      <c r="B491" s="144" t="str">
        <f>vlookup(A491, 'OG Data Combined'!$A$2:$Z6277,25,false)</f>
        <v>-</v>
      </c>
      <c r="D491" s="166" t="str">
        <f>vlookup(A491, 'OG Data Combined'!$A$2:$AQ6277,29,false)</f>
        <v>https://www.instagram.com/lolommel/</v>
      </c>
      <c r="E491" t="str">
        <f>IFERROR(__xludf.DUMMYFUNCTION("IFERROR(REGEXEXTRACT((vlookup(A491, 'OG Data Combined'!$A$2:$AQ6277,21,false)), ""\((.*?)\)""), """")"),"")</f>
        <v/>
      </c>
    </row>
    <row r="492">
      <c r="A492" s="143" t="s">
        <v>36835</v>
      </c>
      <c r="B492" s="166" t="str">
        <f>vlookup(A492, 'OG Data Combined'!$A$2:$Z6277,25,false)</f>
        <v>https://x.com/coachmatt98</v>
      </c>
      <c r="D492" s="144" t="str">
        <f>vlookup(A492, 'OG Data Combined'!$A$2:$AQ6277,29,false)</f>
        <v>-</v>
      </c>
      <c r="E492" t="str">
        <f>IFERROR(__xludf.DUMMYFUNCTION("IFERROR(REGEXEXTRACT((vlookup(A492, 'OG Data Combined'!$A$2:$AQ6277,21,false)), ""\((.*?)\)""), """")"),"")</f>
        <v/>
      </c>
    </row>
    <row r="493">
      <c r="A493" s="143" t="s">
        <v>36836</v>
      </c>
      <c r="B493" s="144" t="str">
        <f>vlookup(A493, 'OG Data Combined'!$A$2:$Z6277,25,false)</f>
        <v>-</v>
      </c>
      <c r="D493" s="144" t="str">
        <f>vlookup(A493, 'OG Data Combined'!$A$2:$AQ6277,29,false)</f>
        <v>-</v>
      </c>
      <c r="E493" t="str">
        <f>IFERROR(__xludf.DUMMYFUNCTION("IFERROR(REGEXEXTRACT((vlookup(A493, 'OG Data Combined'!$A$2:$AQ6277,21,false)), ""\((.*?)\)""), """")"),"Sprints, Jumps")</f>
        <v>Sprints, Jumps</v>
      </c>
    </row>
    <row r="494">
      <c r="A494" s="143" t="s">
        <v>36837</v>
      </c>
      <c r="B494" s="144" t="str">
        <f>vlookup(A494, 'OG Data Combined'!$A$2:$Z6277,25,false)</f>
        <v>-</v>
      </c>
      <c r="D494" s="144" t="str">
        <f>vlookup(A494, 'OG Data Combined'!$A$2:$AQ6277,29,false)</f>
        <v>-</v>
      </c>
      <c r="E494" t="str">
        <f>IFERROR(__xludf.DUMMYFUNCTION("IFERROR(REGEXEXTRACT((vlookup(A494, 'OG Data Combined'!$A$2:$AQ6277,21,false)), ""\((.*?)\)""), """")"),"Pole Vault")</f>
        <v>Pole Vault</v>
      </c>
    </row>
    <row r="495">
      <c r="A495" s="143" t="s">
        <v>42216</v>
      </c>
      <c r="B495" s="166" t="str">
        <f>vlookup(A495, 'OG Data Combined'!$A$2:$Z6277,25,false)</f>
        <v>https://twitter.com/scottbarnes561</v>
      </c>
      <c r="D495" s="144" t="str">
        <f>vlookup(A495, 'OG Data Combined'!$A$2:$AQ6277,29,false)</f>
        <v>-</v>
      </c>
      <c r="E495" t="str">
        <f>IFERROR(__xludf.DUMMYFUNCTION("IFERROR(REGEXEXTRACT((vlookup(A495, 'OG Data Combined'!$A$2:$AQ6277,21,false)), ""\((.*?)\)""), """")"),"")</f>
        <v/>
      </c>
    </row>
    <row r="496">
      <c r="A496" s="143" t="s">
        <v>36838</v>
      </c>
      <c r="B496" s="144" t="str">
        <f>vlookup(A496, 'OG Data Combined'!$A$2:$Z6277,25,false)</f>
        <v>-</v>
      </c>
      <c r="D496" s="144" t="str">
        <f>vlookup(A496, 'OG Data Combined'!$A$2:$AQ6277,29,false)</f>
        <v>-</v>
      </c>
      <c r="E496" t="str">
        <f>IFERROR(__xludf.DUMMYFUNCTION("IFERROR(REGEXEXTRACT((vlookup(A496, 'OG Data Combined'!$A$2:$AQ6277,21,false)), ""\((.*?)\)""), """")"),"")</f>
        <v/>
      </c>
    </row>
    <row r="497">
      <c r="A497" s="143" t="s">
        <v>36839</v>
      </c>
      <c r="B497" s="166" t="str">
        <f>vlookup(A497, 'OG Data Combined'!$A$2:$Z6277,25,false)</f>
        <v>https://twitter.com/coach_burns_tf</v>
      </c>
      <c r="D497" s="166" t="str">
        <f>vlookup(A497, 'OG Data Combined'!$A$2:$AQ6277,29,false)</f>
        <v>https://www.instagram.com/coach_burns_tf/</v>
      </c>
      <c r="E497" t="str">
        <f>IFERROR(__xludf.DUMMYFUNCTION("IFERROR(REGEXEXTRACT((vlookup(A497, 'OG Data Combined'!$A$2:$AQ6277,21,false)), ""\((.*?)\)""), """")"),"")</f>
        <v/>
      </c>
    </row>
    <row r="498">
      <c r="A498" s="143" t="s">
        <v>36840</v>
      </c>
      <c r="B498" s="144" t="str">
        <f>vlookup(A498, 'OG Data Combined'!$A$2:$Z6277,25,false)</f>
        <v>-</v>
      </c>
      <c r="D498" s="144" t="str">
        <f>vlookup(A498, 'OG Data Combined'!$A$2:$AQ6277,29,false)</f>
        <v>-</v>
      </c>
      <c r="E498" t="str">
        <f>IFERROR(__xludf.DUMMYFUNCTION("IFERROR(REGEXEXTRACT((vlookup(A498, 'OG Data Combined'!$A$2:$AQ6277,21,false)), ""\((.*?)\)""), """")"),"")</f>
        <v/>
      </c>
    </row>
    <row r="499">
      <c r="A499" s="143" t="s">
        <v>36841</v>
      </c>
      <c r="B499" s="144" t="str">
        <f>vlookup(A499, 'OG Data Combined'!$A$2:$Z6277,25,false)</f>
        <v>-</v>
      </c>
      <c r="D499" s="144" t="str">
        <f>vlookup(A499, 'OG Data Combined'!$A$2:$AQ6277,29,false)</f>
        <v>-</v>
      </c>
      <c r="E499" t="str">
        <f>IFERROR(__xludf.DUMMYFUNCTION("IFERROR(REGEXEXTRACT((vlookup(A499, 'OG Data Combined'!$A$2:$AQ6277,21,false)), ""\((.*?)\)""), """")"),"")</f>
        <v/>
      </c>
    </row>
    <row r="500">
      <c r="A500" s="143" t="s">
        <v>36842</v>
      </c>
      <c r="B500" s="166" t="str">
        <f>vlookup(A500, 'OG Data Combined'!$A$2:$Z6277,25,false)</f>
        <v>https://x.com/_mikayla_reed_</v>
      </c>
      <c r="D500" s="166" t="str">
        <f>vlookup(A500, 'OG Data Combined'!$A$2:$AQ6277,29,false)</f>
        <v>https://www.instagram.com/_mikayla_reed_/</v>
      </c>
      <c r="E500" t="str">
        <f>IFERROR(__xludf.DUMMYFUNCTION("IFERROR(REGEXEXTRACT((vlookup(A500, 'OG Data Combined'!$A$2:$AQ6277,21,false)), ""\((.*?)\)""), """")"),"")</f>
        <v/>
      </c>
    </row>
    <row r="501">
      <c r="A501" s="143" t="s">
        <v>36843</v>
      </c>
      <c r="B501" s="166" t="str">
        <f>vlookup(A501, 'OG Data Combined'!$A$2:$Z6277,25,false)</f>
        <v>https://twitter.com/coach_a_martin</v>
      </c>
      <c r="D501" s="144" t="str">
        <f>vlookup(A501, 'OG Data Combined'!$A$2:$AQ6277,29,false)</f>
        <v>-</v>
      </c>
      <c r="E501" t="str">
        <f>IFERROR(__xludf.DUMMYFUNCTION("IFERROR(REGEXEXTRACT((vlookup(A501, 'OG Data Combined'!$A$2:$AQ6277,21,false)), ""\((.*?)\)""), """")"),"Multi-events, Hurdles")</f>
        <v>Multi-events, Hurdles</v>
      </c>
    </row>
    <row r="502">
      <c r="A502" s="143" t="s">
        <v>36844</v>
      </c>
      <c r="B502" s="166" t="str">
        <f>vlookup(A502, 'OG Data Combined'!$A$2:$Z6277,25,false)</f>
        <v>https://twitter.com/jumpcoachmartin</v>
      </c>
      <c r="D502" s="166" t="str">
        <f>vlookup(A502, 'OG Data Combined'!$A$2:$AQ6277,29,false)</f>
        <v>https://www.instagram.com/jumpcoachmartin/</v>
      </c>
      <c r="E502" t="str">
        <f>IFERROR(__xludf.DUMMYFUNCTION("IFERROR(REGEXEXTRACT((vlookup(A502, 'OG Data Combined'!$A$2:$AQ6277,21,false)), ""\((.*?)\)""), """")"),"Horizontal Jumps, Pole Vault")</f>
        <v>Horizontal Jumps, Pole Vault</v>
      </c>
    </row>
    <row r="503">
      <c r="A503" s="143" t="s">
        <v>36845</v>
      </c>
      <c r="B503" s="166" t="str">
        <f>vlookup(A503, 'OG Data Combined'!$A$2:$Z6277,25,false)</f>
        <v>https://twitter.com/throwscoachb</v>
      </c>
      <c r="D503" s="144" t="str">
        <f>vlookup(A503, 'OG Data Combined'!$A$2:$AQ6277,29,false)</f>
        <v>-</v>
      </c>
      <c r="E503" t="str">
        <f>IFERROR(__xludf.DUMMYFUNCTION("IFERROR(REGEXEXTRACT((vlookup(A503, 'OG Data Combined'!$A$2:$AQ6277,21,false)), ""\((.*?)\)""), """")"),"Throws")</f>
        <v>Throws</v>
      </c>
    </row>
    <row r="504">
      <c r="A504" s="143" t="s">
        <v>36846</v>
      </c>
      <c r="B504" s="166" t="str">
        <f>vlookup(A504, 'OG Data Combined'!$A$2:$Z6277,25,false)</f>
        <v>https://twitter.com/erinnreesee</v>
      </c>
      <c r="D504" s="166" t="str">
        <f>vlookup(A504, 'OG Data Combined'!$A$2:$AQ6277,29,false)</f>
        <v>https://www.instagram.com/erinnreesee/</v>
      </c>
      <c r="E504" t="str">
        <f>IFERROR(__xludf.DUMMYFUNCTION("IFERROR(REGEXEXTRACT((vlookup(A504, 'OG Data Combined'!$A$2:$AQ6277,21,false)), ""\((.*?)\)""), """")"),"Throws")</f>
        <v>Throws</v>
      </c>
    </row>
    <row r="505">
      <c r="A505" s="143" t="s">
        <v>36847</v>
      </c>
      <c r="B505" s="144" t="str">
        <f>vlookup(A505, 'OG Data Combined'!$A$2:$Z6277,25,false)</f>
        <v>-</v>
      </c>
      <c r="D505" s="144" t="str">
        <f>vlookup(A505, 'OG Data Combined'!$A$2:$AQ6277,29,false)</f>
        <v>-</v>
      </c>
      <c r="E505" t="str">
        <f>IFERROR(__xludf.DUMMYFUNCTION("IFERROR(REGEXEXTRACT((vlookup(A505, 'OG Data Combined'!$A$2:$AQ6277,21,false)), ""\((.*?)\)""), """")"),"Sprints")</f>
        <v>Sprints</v>
      </c>
    </row>
    <row r="506">
      <c r="A506" s="143" t="s">
        <v>36848</v>
      </c>
      <c r="B506" s="144" t="str">
        <f>vlookup(A506, 'OG Data Combined'!$A$2:$Z6277,25,false)</f>
        <v>-</v>
      </c>
      <c r="D506" s="144" t="str">
        <f>vlookup(A506, 'OG Data Combined'!$A$2:$AQ6277,29,false)</f>
        <v>-</v>
      </c>
      <c r="E506" t="str">
        <f>IFERROR(__xludf.DUMMYFUNCTION("IFERROR(REGEXEXTRACT((vlookup(A506, 'OG Data Combined'!$A$2:$AQ6277,21,false)), ""\((.*?)\)""), """")"),"Multi-Events")</f>
        <v>Multi-Events</v>
      </c>
    </row>
    <row r="507">
      <c r="A507" s="143" t="s">
        <v>36849</v>
      </c>
      <c r="B507" s="166" t="str">
        <f>vlookup(A507, 'OG Data Combined'!$A$2:$Z6277,25,false)</f>
        <v>https://twitter.com/john_gartland</v>
      </c>
      <c r="D507" s="166" t="str">
        <f>vlookup(A507, 'OG Data Combined'!$A$2:$AQ6277,29,false)</f>
        <v>https://www.instagram.com/john_gartland1/</v>
      </c>
      <c r="E507" t="str">
        <f>IFERROR(__xludf.DUMMYFUNCTION("IFERROR(REGEXEXTRACT((vlookup(A507, 'OG Data Combined'!$A$2:$AQ6277,21,false)), ""\((.*?)\)""), """")"),"High Jump")</f>
        <v>High Jump</v>
      </c>
    </row>
    <row r="508">
      <c r="A508" s="143" t="s">
        <v>36850</v>
      </c>
      <c r="B508" s="166" t="str">
        <f>vlookup(A508, 'OG Data Combined'!$A$2:$Z6277,25,false)</f>
        <v>https://twitter.com/b_twice85</v>
      </c>
      <c r="D508" s="166" t="str">
        <f>vlookup(A508, 'OG Data Combined'!$A$2:$AQ6277,29,false)</f>
        <v>https://www.instagram.com/b_twice85/</v>
      </c>
      <c r="E508" t="str">
        <f>IFERROR(__xludf.DUMMYFUNCTION("IFERROR(REGEXEXTRACT((vlookup(A508, 'OG Data Combined'!$A$2:$AQ6277,21,false)), ""\((.*?)\)""), """")"),"Distance")</f>
        <v>Distance</v>
      </c>
    </row>
    <row r="509">
      <c r="A509" s="143" t="s">
        <v>36851</v>
      </c>
      <c r="B509" s="166" t="str">
        <f>vlookup(A509, 'OG Data Combined'!$A$2:$Z6277,25,false)</f>
        <v>https://twitter.com/ethan_breen</v>
      </c>
      <c r="D509" s="166" t="str">
        <f>vlookup(A509, 'OG Data Combined'!$A$2:$AQ6277,29,false)</f>
        <v>https://www.instagram.com/breen_fotos/</v>
      </c>
      <c r="E509" t="str">
        <f>IFERROR(__xludf.DUMMYFUNCTION("IFERROR(REGEXEXTRACT((vlookup(A509, 'OG Data Combined'!$A$2:$AQ6277,21,false)), ""\((.*?)\)""), """")"),"Distance")</f>
        <v>Distance</v>
      </c>
    </row>
    <row r="510">
      <c r="A510" s="143" t="s">
        <v>36852</v>
      </c>
      <c r="B510" s="144" t="str">
        <f>vlookup(A510, 'OG Data Combined'!$A$2:$Z6277,25,false)</f>
        <v>-</v>
      </c>
      <c r="D510" s="144" t="str">
        <f>vlookup(A510, 'OG Data Combined'!$A$2:$AQ6277,29,false)</f>
        <v>-</v>
      </c>
      <c r="E510" t="str">
        <f>IFERROR(__xludf.DUMMYFUNCTION("IFERROR(REGEXEXTRACT((vlookup(A510, 'OG Data Combined'!$A$2:$AQ6277,21,false)), ""\((.*?)\)""), """")"),"Distance")</f>
        <v>Distance</v>
      </c>
    </row>
    <row r="511">
      <c r="A511" s="143" t="s">
        <v>36853</v>
      </c>
      <c r="B511" s="144" t="str">
        <f>vlookup(A511, 'OG Data Combined'!$A$2:$Z6277,25,false)</f>
        <v>-</v>
      </c>
      <c r="D511" s="144" t="str">
        <f>vlookup(A511, 'OG Data Combined'!$A$2:$AQ6277,29,false)</f>
        <v>-</v>
      </c>
      <c r="E511" t="str">
        <f>IFERROR(__xludf.DUMMYFUNCTION("IFERROR(REGEXEXTRACT((vlookup(A511, 'OG Data Combined'!$A$2:$AQ6277,21,false)), ""\((.*?)\)""), """")"),"Multi-events")</f>
        <v>Multi-events</v>
      </c>
    </row>
    <row r="512">
      <c r="A512" s="143" t="s">
        <v>36854</v>
      </c>
      <c r="B512" s="166" t="str">
        <f>vlookup(A512, 'OG Data Combined'!$A$2:$Z6277,25,false)</f>
        <v>https://twitter.com/aspoore</v>
      </c>
      <c r="D512" s="166" t="str">
        <f>vlookup(A512, 'OG Data Combined'!$A$2:$AQ6277,29,false)</f>
        <v>https://www.instagram.com/aspoore/</v>
      </c>
      <c r="E512" t="str">
        <f>IFERROR(__xludf.DUMMYFUNCTION("IFERROR(REGEXEXTRACT((vlookup(A512, 'OG Data Combined'!$A$2:$AQ6277,21,false)), ""\((.*?)\)""), """")"),"Distance")</f>
        <v>Distance</v>
      </c>
    </row>
    <row r="513">
      <c r="A513" s="143" t="s">
        <v>36855</v>
      </c>
      <c r="B513" s="166" t="str">
        <f>vlookup(A513, 'OG Data Combined'!$A$2:$Z6277,25,false)</f>
        <v>https://twitter.com/ebeathea</v>
      </c>
      <c r="D513" s="144" t="str">
        <f>vlookup(A513, 'OG Data Combined'!$A$2:$AQ6277,29,false)</f>
        <v>-</v>
      </c>
      <c r="E513" t="str">
        <f>IFERROR(__xludf.DUMMYFUNCTION("IFERROR(REGEXEXTRACT((vlookup(A513, 'OG Data Combined'!$A$2:$AQ6277,21,false)), ""\((.*?)\)""), """")"),"")</f>
        <v/>
      </c>
    </row>
    <row r="514">
      <c r="A514" s="143" t="s">
        <v>36856</v>
      </c>
      <c r="B514" s="166" t="str">
        <f>vlookup(A514, 'OG Data Combined'!$A$2:$Z6277,25,false)</f>
        <v>https://twitter.com/CoachValBrown</v>
      </c>
      <c r="D514" s="144" t="str">
        <f>vlookup(A514, 'OG Data Combined'!$A$2:$AQ6277,29,false)</f>
        <v>-</v>
      </c>
      <c r="E514" t="str">
        <f>IFERROR(__xludf.DUMMYFUNCTION("IFERROR(REGEXEXTRACT((vlookup(A514, 'OG Data Combined'!$A$2:$AQ6277,21,false)), ""\((.*?)\)""), """")"),"Sprints, Hurdles, Relays")</f>
        <v>Sprints, Hurdles, Relays</v>
      </c>
    </row>
    <row r="515">
      <c r="A515" s="143" t="s">
        <v>36857</v>
      </c>
      <c r="B515" s="166" t="str">
        <f>vlookup(A515, 'OG Data Combined'!$A$2:$Z6277,25,false)</f>
        <v>https://twitter.com/coachwiseman10</v>
      </c>
      <c r="D515" s="144" t="str">
        <f>vlookup(A515, 'OG Data Combined'!$A$2:$AQ6277,29,false)</f>
        <v>-</v>
      </c>
      <c r="E515" t="str">
        <f>IFERROR(__xludf.DUMMYFUNCTION("IFERROR(REGEXEXTRACT((vlookup(A515, 'OG Data Combined'!$A$2:$AQ6277,21,false)), ""\((.*?)\)""), """")"),"Pole Vault, Multi-events")</f>
        <v>Pole Vault, Multi-events</v>
      </c>
    </row>
    <row r="516">
      <c r="A516" s="143" t="s">
        <v>36858</v>
      </c>
      <c r="B516" s="166" t="str">
        <f>vlookup(A516, 'OG Data Combined'!$A$2:$Z6277,25,false)</f>
        <v>https://twitter.com/coachheins</v>
      </c>
      <c r="D516" s="144" t="str">
        <f>vlookup(A516, 'OG Data Combined'!$A$2:$AQ6277,29,false)</f>
        <v>-</v>
      </c>
      <c r="E516" t="str">
        <f>IFERROR(__xludf.DUMMYFUNCTION("IFERROR(REGEXEXTRACT((vlookup(A516, 'OG Data Combined'!$A$2:$AQ6277,21,false)), ""\((.*?)\)""), """")"),"Distance")</f>
        <v>Distance</v>
      </c>
    </row>
    <row r="517">
      <c r="A517" s="143" t="s">
        <v>36859</v>
      </c>
      <c r="B517" s="144" t="str">
        <f>vlookup(A517, 'OG Data Combined'!$A$2:$Z6277,25,false)</f>
        <v>-</v>
      </c>
      <c r="D517" s="166" t="str">
        <f>vlookup(A517, 'OG Data Combined'!$A$2:$AQ6277,29,false)</f>
        <v>https://www.instagram.com/megan_tomei/</v>
      </c>
      <c r="E517" t="str">
        <f>IFERROR(__xludf.DUMMYFUNCTION("IFERROR(REGEXEXTRACT((vlookup(A517, 'OG Data Combined'!$A$2:$AQ6277,21,false)), ""\((.*?)\)""), """")"),"Throws")</f>
        <v>Throws</v>
      </c>
    </row>
    <row r="518">
      <c r="A518" s="143" t="s">
        <v>36860</v>
      </c>
      <c r="B518" s="154" t="str">
        <f>vlookup(A518, 'OG Data Combined'!$A$2:$Z6277,25,false)</f>
        <v/>
      </c>
      <c r="D518" s="154" t="str">
        <f>vlookup(A518, 'OG Data Combined'!$A$2:$AQ6277,29,false)</f>
        <v/>
      </c>
      <c r="E518" t="str">
        <f>IFERROR(__xludf.DUMMYFUNCTION("IFERROR(REGEXEXTRACT((vlookup(A518, 'OG Data Combined'!$A$2:$AQ6277,21,false)), ""\((.*?)\)""), """")"),"Jumps")</f>
        <v>Jumps</v>
      </c>
    </row>
    <row r="519">
      <c r="A519" s="143" t="s">
        <v>36861</v>
      </c>
      <c r="B519" s="144" t="str">
        <f>vlookup(A519, 'OG Data Combined'!$A$2:$Z6277,25,false)</f>
        <v>-</v>
      </c>
      <c r="D519" s="144" t="str">
        <f>vlookup(A519, 'OG Data Combined'!$A$2:$AQ6277,29,false)</f>
        <v>-</v>
      </c>
      <c r="E519" t="str">
        <f>IFERROR(__xludf.DUMMYFUNCTION("IFERROR(REGEXEXTRACT((vlookup(A519, 'OG Data Combined'!$A$2:$AQ6277,21,false)), ""\((.*?)\)""), """")"),"")</f>
        <v/>
      </c>
    </row>
    <row r="520">
      <c r="A520" s="143" t="s">
        <v>36862</v>
      </c>
      <c r="B520" s="166" t="str">
        <f>vlookup(A520, 'OG Data Combined'!$A$2:$Z6277,25,false)</f>
        <v>https://twitter.com/JBurgy08</v>
      </c>
      <c r="D520" s="144" t="str">
        <f>vlookup(A520, 'OG Data Combined'!$A$2:$AQ6277,29,false)</f>
        <v>-</v>
      </c>
      <c r="E520" t="str">
        <f>IFERROR(__xludf.DUMMYFUNCTION("IFERROR(REGEXEXTRACT((vlookup(A520, 'OG Data Combined'!$A$2:$AQ6277,21,false)), ""\((.*?)\)""), """")"),"")</f>
        <v/>
      </c>
    </row>
    <row r="521">
      <c r="A521" s="143" t="s">
        <v>36863</v>
      </c>
      <c r="B521" s="144" t="str">
        <f>vlookup(A521, 'OG Data Combined'!$A$2:$Z6277,25,false)</f>
        <v>-</v>
      </c>
      <c r="D521" s="144" t="str">
        <f>vlookup(A521, 'OG Data Combined'!$A$2:$AQ6277,29,false)</f>
        <v>-</v>
      </c>
      <c r="E521" t="str">
        <f>IFERROR(__xludf.DUMMYFUNCTION("IFERROR(REGEXEXTRACT((vlookup(A521, 'OG Data Combined'!$A$2:$AQ6277,21,false)), ""\((.*?)\)""), """")"),"")</f>
        <v/>
      </c>
    </row>
    <row r="522">
      <c r="A522" s="143" t="s">
        <v>36864</v>
      </c>
      <c r="B522" s="144" t="str">
        <f>vlookup(A522, 'OG Data Combined'!$A$2:$Z6277,25,false)</f>
        <v>-</v>
      </c>
      <c r="D522" s="144" t="str">
        <f>vlookup(A522, 'OG Data Combined'!$A$2:$AQ6277,29,false)</f>
        <v>-</v>
      </c>
      <c r="E522" t="str">
        <f>IFERROR(__xludf.DUMMYFUNCTION("IFERROR(REGEXEXTRACT((vlookup(A522, 'OG Data Combined'!$A$2:$AQ6277,21,false)), ""\((.*?)\)""), """")"),"")</f>
        <v/>
      </c>
    </row>
    <row r="523">
      <c r="A523" s="143" t="s">
        <v>36865</v>
      </c>
      <c r="B523" s="144" t="str">
        <f>vlookup(A523, 'OG Data Combined'!$A$2:$Z6277,25,false)</f>
        <v>-</v>
      </c>
      <c r="D523" s="144" t="str">
        <f>vlookup(A523, 'OG Data Combined'!$A$2:$AQ6277,29,false)</f>
        <v>-</v>
      </c>
      <c r="E523" t="str">
        <f>IFERROR(__xludf.DUMMYFUNCTION("IFERROR(REGEXEXTRACT((vlookup(A523, 'OG Data Combined'!$A$2:$AQ6277,21,false)), ""\((.*?)\)""), """")"),"")</f>
        <v/>
      </c>
    </row>
    <row r="524">
      <c r="A524" s="143" t="s">
        <v>36866</v>
      </c>
      <c r="B524" s="166" t="str">
        <f>vlookup(A524, 'OG Data Combined'!$A$2:$Z6277,25,false)</f>
        <v>https://x.com/coach_jbarnes</v>
      </c>
      <c r="D524" s="166" t="str">
        <f>vlookup(A524, 'OG Data Combined'!$A$2:$AQ6277,29,false)</f>
        <v>https://www.instagram.com/jamaabarnes/</v>
      </c>
      <c r="E524" t="str">
        <f>IFERROR(__xludf.DUMMYFUNCTION("IFERROR(REGEXEXTRACT((vlookup(A524, 'OG Data Combined'!$A$2:$AQ6277,21,false)), ""\((.*?)\)""), """")"),"Sprints")</f>
        <v>Sprints</v>
      </c>
    </row>
    <row r="525">
      <c r="A525" s="143" t="s">
        <v>36867</v>
      </c>
      <c r="B525" s="144" t="str">
        <f>vlookup(A525, 'OG Data Combined'!$A$2:$Z6277,25,false)</f>
        <v>-</v>
      </c>
      <c r="D525" s="166" t="str">
        <f>vlookup(A525, 'OG Data Combined'!$A$2:$AQ6277,29,false)</f>
        <v>https://www.instagram.com/coach_z_jumps/</v>
      </c>
      <c r="E525" t="str">
        <f>IFERROR(__xludf.DUMMYFUNCTION("IFERROR(REGEXEXTRACT((vlookup(A525, 'OG Data Combined'!$A$2:$AQ6277,21,false)), ""\((.*?)\)""), """")"),"Jumps")</f>
        <v>Jumps</v>
      </c>
    </row>
    <row r="526">
      <c r="A526" s="143" t="s">
        <v>36868</v>
      </c>
      <c r="B526" s="166" t="str">
        <f>vlookup(A526, 'OG Data Combined'!$A$2:$Z6277,25,false)</f>
        <v>https://twitter.com/beccarichtman_</v>
      </c>
      <c r="D526" s="166" t="str">
        <f>vlookup(A526, 'OG Data Combined'!$A$2:$AQ6277,29,false)</f>
        <v>https://www.instagram.com/beccarichtman/</v>
      </c>
      <c r="E526" t="str">
        <f>IFERROR(__xludf.DUMMYFUNCTION("IFERROR(REGEXEXTRACT((vlookup(A526, 'OG Data Combined'!$A$2:$AQ6277,21,false)), ""\((.*?)\)""), """")"),"Distance")</f>
        <v>Distance</v>
      </c>
    </row>
    <row r="527">
      <c r="A527" s="143" t="s">
        <v>36869</v>
      </c>
      <c r="B527" s="144" t="str">
        <f>vlookup(A527, 'OG Data Combined'!$A$2:$Z6277,25,false)</f>
        <v/>
      </c>
      <c r="D527" s="144" t="str">
        <f>vlookup(A527, 'OG Data Combined'!$A$2:$AQ6277,29,false)</f>
        <v/>
      </c>
      <c r="E527" t="str">
        <f>IFERROR(__xludf.DUMMYFUNCTION("IFERROR(REGEXEXTRACT((vlookup(A527, 'OG Data Combined'!$A$2:$AQ6277,21,false)), ""\((.*?)\)""), """")"),"")</f>
        <v/>
      </c>
    </row>
    <row r="528">
      <c r="A528" s="143" t="s">
        <v>42217</v>
      </c>
      <c r="B528" s="166" t="str">
        <f>vlookup(A528, 'OG Data Combined'!$A$2:$Z6277,25,false)</f>
        <v>https://twitter.com/coachcraigtf</v>
      </c>
      <c r="D528" s="144" t="str">
        <f>vlookup(A528, 'OG Data Combined'!$A$2:$AQ6277,29,false)</f>
        <v>-</v>
      </c>
      <c r="E528" t="str">
        <f>IFERROR(__xludf.DUMMYFUNCTION("IFERROR(REGEXEXTRACT((vlookup(A528, 'OG Data Combined'!$A$2:$AQ6277,21,false)), ""\((.*?)\)""), """")"),"")</f>
        <v/>
      </c>
    </row>
    <row r="529">
      <c r="A529" s="143" t="s">
        <v>36870</v>
      </c>
      <c r="B529" s="166" t="str">
        <f>vlookup(A529, 'OG Data Combined'!$A$2:$Z6277,25,false)</f>
        <v>https://twitter.com/coachacombs</v>
      </c>
      <c r="D529" s="166" t="str">
        <f>vlookup(A529, 'OG Data Combined'!$A$2:$AQ6277,29,false)</f>
        <v>https://www.instagram.com/coachaaroncombs/</v>
      </c>
      <c r="E529" t="str">
        <f>IFERROR(__xludf.DUMMYFUNCTION("IFERROR(REGEXEXTRACT((vlookup(A529, 'OG Data Combined'!$A$2:$AQ6277,21,false)), ""\((.*?)\)""), """")"),"")</f>
        <v/>
      </c>
    </row>
    <row r="530">
      <c r="A530" s="143" t="s">
        <v>36871</v>
      </c>
      <c r="B530" s="166" t="str">
        <f>vlookup(A530, 'OG Data Combined'!$A$2:$Z6277,25,false)</f>
        <v>https://twitter.com/sean_magnuson</v>
      </c>
      <c r="D530" s="166" t="str">
        <f>vlookup(A530, 'OG Data Combined'!$A$2:$AQ6277,29,false)</f>
        <v>https://www.instagram.com/sean_magnuson/</v>
      </c>
      <c r="E530" t="str">
        <f>IFERROR(__xludf.DUMMYFUNCTION("IFERROR(REGEXEXTRACT((vlookup(A530, 'OG Data Combined'!$A$2:$AQ6277,21,false)), ""\((.*?)\)""), """")"),"Throws")</f>
        <v>Throws</v>
      </c>
    </row>
    <row r="531">
      <c r="A531" s="143" t="s">
        <v>36872</v>
      </c>
      <c r="B531" s="144" t="str">
        <f>vlookup(A531, 'OG Data Combined'!$A$2:$Z6277,25,false)</f>
        <v>-</v>
      </c>
      <c r="D531" s="166" t="str">
        <f>vlookup(A531, 'OG Data Combined'!$A$2:$AQ6277,29,false)</f>
        <v>https://www.instagram.com/mastodontfxc/</v>
      </c>
      <c r="E531" t="str">
        <f>IFERROR(__xludf.DUMMYFUNCTION("IFERROR(REGEXEXTRACT((vlookup(A531, 'OG Data Combined'!$A$2:$AQ6277,21,false)), ""\((.*?)\)""), """")"),"Sprints")</f>
        <v>Sprints</v>
      </c>
    </row>
    <row r="532">
      <c r="A532" s="143" t="s">
        <v>36873</v>
      </c>
      <c r="B532" s="144" t="str">
        <f>vlookup(A532, 'OG Data Combined'!$A$2:$Z6277,25,false)</f>
        <v>-</v>
      </c>
      <c r="D532" s="166" t="str">
        <f>vlookup(A532, 'OG Data Combined'!$A$2:$AQ6277,29,false)</f>
        <v>https://www.instagram.com/mtyler16/</v>
      </c>
      <c r="E532" t="str">
        <f>IFERROR(__xludf.DUMMYFUNCTION("IFERROR(REGEXEXTRACT((vlookup(A532, 'OG Data Combined'!$A$2:$AQ6277,21,false)), ""\((.*?)\)""), """")"),"Sprints, Hurdles, Relays")</f>
        <v>Sprints, Hurdles, Relays</v>
      </c>
    </row>
    <row r="533">
      <c r="A533" s="143" t="s">
        <v>36874</v>
      </c>
      <c r="B533" s="144" t="str">
        <f>vlookup(A533, 'OG Data Combined'!$A$2:$Z6277,25,false)</f>
        <v>-</v>
      </c>
      <c r="D533" s="144" t="str">
        <f>vlookup(A533, 'OG Data Combined'!$A$2:$AQ6277,29,false)</f>
        <v>-</v>
      </c>
      <c r="E533" t="str">
        <f>IFERROR(__xludf.DUMMYFUNCTION("IFERROR(REGEXEXTRACT((vlookup(A533, 'OG Data Combined'!$A$2:$AQ6277,21,false)), ""\((.*?)\)""), """")"),"")</f>
        <v/>
      </c>
    </row>
    <row r="534">
      <c r="A534" s="143" t="s">
        <v>36875</v>
      </c>
      <c r="B534" s="166" t="str">
        <f>vlookup(A534, 'OG Data Combined'!$A$2:$Z6277,25,false)</f>
        <v>https://twitter.com/dylancanderson</v>
      </c>
      <c r="D534" s="166" t="str">
        <f>vlookup(A534, 'OG Data Combined'!$A$2:$AQ6277,29,false)</f>
        <v>https://www.instagram.com/_coachanderson_/</v>
      </c>
      <c r="E534" t="str">
        <f>IFERROR(__xludf.DUMMYFUNCTION("IFERROR(REGEXEXTRACT((vlookup(A534, 'OG Data Combined'!$A$2:$AQ6277,21,false)), ""\((.*?)\)""), """")"),"")</f>
        <v/>
      </c>
    </row>
    <row r="535">
      <c r="A535" s="143" t="s">
        <v>36876</v>
      </c>
      <c r="B535" s="144" t="str">
        <f>vlookup(A535, 'OG Data Combined'!$A$2:$Z6277,25,false)</f>
        <v>-</v>
      </c>
      <c r="D535" s="166" t="str">
        <f>vlookup(A535, 'OG Data Combined'!$A$2:$AQ6277,29,false)</f>
        <v>https://www.instagram.com/rfreeman_44/</v>
      </c>
      <c r="E535" t="str">
        <f>IFERROR(__xludf.DUMMYFUNCTION("IFERROR(REGEXEXTRACT((vlookup(A535, 'OG Data Combined'!$A$2:$AQ6277,21,false)), ""\((.*?)\)""), """")"),"Throws")</f>
        <v>Throws</v>
      </c>
    </row>
    <row r="536">
      <c r="A536" s="143" t="s">
        <v>36877</v>
      </c>
      <c r="B536" s="166" t="str">
        <f>vlookup(A536, 'OG Data Combined'!$A$2:$Z6277,25,false)</f>
        <v>https://twitter.com/cody_brousek</v>
      </c>
      <c r="D536" s="166" t="str">
        <f>vlookup(A536, 'OG Data Combined'!$A$2:$AQ6277,29,false)</f>
        <v>https://www.instagram.com/ndcoachsparks/</v>
      </c>
      <c r="E536" t="str">
        <f>IFERROR(__xludf.DUMMYFUNCTION("IFERROR(REGEXEXTRACT((vlookup(A536, 'OG Data Combined'!$A$2:$AQ6277,21,false)), ""\((.*?)\)""), """")"),"")</f>
        <v/>
      </c>
    </row>
    <row r="537">
      <c r="A537" s="143" t="s">
        <v>36878</v>
      </c>
      <c r="B537" s="144" t="str">
        <f>vlookup(A537, 'OG Data Combined'!$A$2:$Z6277,25,false)</f>
        <v>-</v>
      </c>
      <c r="D537" s="144" t="str">
        <f>vlookup(A537, 'OG Data Combined'!$A$2:$AQ6277,29,false)</f>
        <v>-</v>
      </c>
      <c r="E537" t="str">
        <f>IFERROR(__xludf.DUMMYFUNCTION("IFERROR(REGEXEXTRACT((vlookup(A537, 'OG Data Combined'!$A$2:$AQ6277,21,false)), ""\((.*?)\)""), """")"),"")</f>
        <v/>
      </c>
    </row>
    <row r="538">
      <c r="A538" s="143" t="s">
        <v>36879</v>
      </c>
      <c r="B538" s="144" t="str">
        <f>vlookup(A538, 'OG Data Combined'!$A$2:$Z6277,25,false)</f>
        <v>-</v>
      </c>
      <c r="D538" s="144" t="str">
        <f>vlookup(A538, 'OG Data Combined'!$A$2:$AQ6277,29,false)</f>
        <v>-</v>
      </c>
      <c r="E538" t="str">
        <f>IFERROR(__xludf.DUMMYFUNCTION("IFERROR(REGEXEXTRACT((vlookup(A538, 'OG Data Combined'!$A$2:$AQ6277,21,false)), ""\((.*?)\)""), """")"),"Throws")</f>
        <v>Throws</v>
      </c>
    </row>
    <row r="539">
      <c r="A539" s="143" t="s">
        <v>36880</v>
      </c>
      <c r="B539" s="144" t="str">
        <f>vlookup(A539, 'OG Data Combined'!$A$2:$Z6277,25,false)</f>
        <v>-</v>
      </c>
      <c r="D539" s="144" t="str">
        <f>vlookup(A539, 'OG Data Combined'!$A$2:$AQ6277,29,false)</f>
        <v>-</v>
      </c>
      <c r="E539" t="str">
        <f>IFERROR(__xludf.DUMMYFUNCTION("IFERROR(REGEXEXTRACT((vlookup(A539, 'OG Data Combined'!$A$2:$AQ6277,21,false)), ""\((.*?)\)""), """")"),"Sprints, Hurdles")</f>
        <v>Sprints, Hurdles</v>
      </c>
    </row>
    <row r="540">
      <c r="A540" s="143" t="s">
        <v>36881</v>
      </c>
      <c r="B540" s="166" t="str">
        <f>vlookup(A540, 'OG Data Combined'!$A$2:$Z6277,25,false)</f>
        <v>https://twitter.com/jared_schatz</v>
      </c>
      <c r="D540" s="166" t="str">
        <f>vlookup(A540, 'OG Data Combined'!$A$2:$AQ6277,29,false)</f>
        <v>https://www.instagram.com/j_schatz24/</v>
      </c>
      <c r="E540" t="str">
        <f>IFERROR(__xludf.DUMMYFUNCTION("IFERROR(REGEXEXTRACT((vlookup(A540, 'OG Data Combined'!$A$2:$AQ6277,21,false)), ""\((.*?)\)""), """")"),"Mid-Distance")</f>
        <v>Mid-Distance</v>
      </c>
    </row>
    <row r="541">
      <c r="A541" s="143" t="s">
        <v>36882</v>
      </c>
      <c r="B541" s="144" t="str">
        <f>vlookup(A541, 'OG Data Combined'!$A$2:$Z6277,25,false)</f>
        <v>-</v>
      </c>
      <c r="D541" s="144" t="str">
        <f>vlookup(A541, 'OG Data Combined'!$A$2:$AQ6277,29,false)</f>
        <v>-</v>
      </c>
      <c r="E541" t="str">
        <f>IFERROR(__xludf.DUMMYFUNCTION("IFERROR(REGEXEXTRACT((vlookup(A541, 'OG Data Combined'!$A$2:$AQ6277,21,false)), ""\((.*?)\)""), """")"),"Hurdles, Vertical Jumps, Multi-Events")</f>
        <v>Hurdles, Vertical Jumps, Multi-Events</v>
      </c>
    </row>
    <row r="542">
      <c r="A542" s="143" t="s">
        <v>36883</v>
      </c>
      <c r="B542" s="144" t="str">
        <f>vlookup(A542, 'OG Data Combined'!$A$2:$Z6277,25,false)</f>
        <v>-</v>
      </c>
      <c r="D542" s="166" t="str">
        <f>vlookup(A542, 'OG Data Combined'!$A$2:$AQ6277,29,false)</f>
        <v>https://www.instagram.com/cneal1236/</v>
      </c>
      <c r="E542" t="str">
        <f>IFERROR(__xludf.DUMMYFUNCTION("IFERROR(REGEXEXTRACT((vlookup(A542, 'OG Data Combined'!$A$2:$AQ6277,21,false)), ""\((.*?)\)""), """")"),"Distance")</f>
        <v>Distance</v>
      </c>
    </row>
    <row r="543">
      <c r="A543" s="143" t="s">
        <v>36884</v>
      </c>
      <c r="B543" s="144" t="str">
        <f>vlookup(A543, 'OG Data Combined'!$A$2:$Z6277,25,false)</f>
        <v>-</v>
      </c>
      <c r="D543" s="166" t="str">
        <f>vlookup(A543, 'OG Data Combined'!$A$2:$AQ6277,29,false)</f>
        <v>https://www.instagram.com/emilyhosker/</v>
      </c>
      <c r="E543" t="str">
        <f>IFERROR(__xludf.DUMMYFUNCTION("IFERROR(REGEXEXTRACT((vlookup(A543, 'OG Data Combined'!$A$2:$AQ6277,21,false)), ""\((.*?)\)""), """")"),"")</f>
        <v/>
      </c>
    </row>
    <row r="544">
      <c r="A544" s="143" t="s">
        <v>36885</v>
      </c>
      <c r="B544" s="144" t="str">
        <f>vlookup(A544, 'OG Data Combined'!$A$2:$Z6277,25,false)</f>
        <v>-</v>
      </c>
      <c r="D544" s="144" t="str">
        <f>vlookup(A544, 'OG Data Combined'!$A$2:$AQ6277,29,false)</f>
        <v>-</v>
      </c>
      <c r="E544" t="str">
        <f>IFERROR(__xludf.DUMMYFUNCTION("IFERROR(REGEXEXTRACT((vlookup(A544, 'OG Data Combined'!$A$2:$AQ6277,21,false)), ""\((.*?)\)""), """")"),"Distance")</f>
        <v>Distance</v>
      </c>
    </row>
    <row r="545">
      <c r="A545" s="143" t="s">
        <v>36886</v>
      </c>
      <c r="B545" s="144" t="str">
        <f>vlookup(A545, 'OG Data Combined'!$A$2:$Z6277,25,false)</f>
        <v>-</v>
      </c>
      <c r="D545" s="144" t="str">
        <f>vlookup(A545, 'OG Data Combined'!$A$2:$AQ6277,29,false)</f>
        <v>-</v>
      </c>
      <c r="E545" t="str">
        <f>IFERROR(__xludf.DUMMYFUNCTION("IFERROR(REGEXEXTRACT((vlookup(A545, 'OG Data Combined'!$A$2:$AQ6277,21,false)), ""\((.*?)\)""), """")"),"")</f>
        <v/>
      </c>
    </row>
    <row r="546">
      <c r="A546" s="143" t="s">
        <v>36887</v>
      </c>
      <c r="B546" s="144" t="str">
        <f>vlookup(A546, 'OG Data Combined'!$A$2:$Z6277,25,false)</f>
        <v>-</v>
      </c>
      <c r="D546" s="166" t="str">
        <f>vlookup(A546, 'OG Data Combined'!$A$2:$AQ6277,29,false)</f>
        <v>https://www.instagram.com/hillyardmike/</v>
      </c>
      <c r="E546" t="str">
        <f>IFERROR(__xludf.DUMMYFUNCTION("IFERROR(REGEXEXTRACT((vlookup(A546, 'OG Data Combined'!$A$2:$AQ6277,21,false)), ""\((.*?)\)""), """")"),"")</f>
        <v/>
      </c>
    </row>
    <row r="547">
      <c r="A547" s="143" t="s">
        <v>36888</v>
      </c>
      <c r="B547" s="144" t="str">
        <f>vlookup(A547, 'OG Data Combined'!$A$2:$Z6277,25,false)</f>
        <v>-</v>
      </c>
      <c r="D547" s="144" t="str">
        <f>vlookup(A547, 'OG Data Combined'!$A$2:$AQ6277,29,false)</f>
        <v>-</v>
      </c>
      <c r="E547" t="str">
        <f>IFERROR(__xludf.DUMMYFUNCTION("IFERROR(REGEXEXTRACT((vlookup(A547, 'OG Data Combined'!$A$2:$AQ6277,21,false)), ""\((.*?)\)""), """")"),"")</f>
        <v/>
      </c>
    </row>
    <row r="548">
      <c r="A548" s="143" t="s">
        <v>36889</v>
      </c>
      <c r="B548" s="166" t="str">
        <f>vlookup(A548, 'OG Data Combined'!$A$2:$Z6277,25,false)</f>
        <v>https://twitter.com/vwalker55</v>
      </c>
      <c r="D548" s="144" t="str">
        <f>vlookup(A548, 'OG Data Combined'!$A$2:$AQ6277,29,false)</f>
        <v>-</v>
      </c>
      <c r="E548" t="str">
        <f>IFERROR(__xludf.DUMMYFUNCTION("IFERROR(REGEXEXTRACT((vlookup(A548, 'OG Data Combined'!$A$2:$AQ6277,21,false)), ""\((.*?)\)""), """")"),"")</f>
        <v/>
      </c>
    </row>
    <row r="549">
      <c r="A549" s="143" t="s">
        <v>36890</v>
      </c>
      <c r="B549" s="144" t="str">
        <f>vlookup(A549, 'OG Data Combined'!$A$2:$Z6277,25,false)</f>
        <v>-</v>
      </c>
      <c r="D549" s="144" t="str">
        <f>vlookup(A549, 'OG Data Combined'!$A$2:$AQ6277,29,false)</f>
        <v>-</v>
      </c>
      <c r="E549" t="str">
        <f>IFERROR(__xludf.DUMMYFUNCTION("IFERROR(REGEXEXTRACT((vlookup(A549, 'OG Data Combined'!$A$2:$AQ6277,21,false)), ""\((.*?)\)""), """")"),"")</f>
        <v/>
      </c>
    </row>
    <row r="550">
      <c r="A550" s="143" t="s">
        <v>36891</v>
      </c>
      <c r="B550" s="144" t="str">
        <f>vlookup(A550, 'OG Data Combined'!$A$2:$Z6277,25,false)</f>
        <v>-</v>
      </c>
      <c r="D550" s="166" t="str">
        <f>vlookup(A550, 'OG Data Combined'!$A$2:$AQ6277,29,false)</f>
        <v>https://www.instagram.com/maranda_md/</v>
      </c>
      <c r="E550" t="str">
        <f>IFERROR(__xludf.DUMMYFUNCTION("IFERROR(REGEXEXTRACT((vlookup(A550, 'OG Data Combined'!$A$2:$AQ6277,21,false)), ""\((.*?)\)""), """")"),"")</f>
        <v/>
      </c>
    </row>
    <row r="551">
      <c r="A551" s="143" t="s">
        <v>36892</v>
      </c>
      <c r="B551" s="166" t="str">
        <f>vlookup(A551, 'OG Data Combined'!$A$2:$Z6277,25,false)</f>
        <v>https://twitter.com/blakeboldon</v>
      </c>
      <c r="D551" s="166" t="str">
        <f>vlookup(A551, 'OG Data Combined'!$A$2:$AQ6277,29,false)</f>
        <v>https://www.instagram.com/blakeboldon/</v>
      </c>
      <c r="E551" t="str">
        <f>IFERROR(__xludf.DUMMYFUNCTION("IFERROR(REGEXEXTRACT((vlookup(A551, 'OG Data Combined'!$A$2:$AQ6277,21,false)), ""\((.*?)\)""), """")"),"")</f>
        <v/>
      </c>
    </row>
    <row r="552">
      <c r="A552" s="143" t="s">
        <v>36893</v>
      </c>
      <c r="B552" s="144" t="str">
        <f>vlookup(A552, 'OG Data Combined'!$A$2:$Z6277,25,false)</f>
        <v>-</v>
      </c>
      <c r="D552" s="144" t="str">
        <f>vlookup(A552, 'OG Data Combined'!$A$2:$AQ6277,29,false)</f>
        <v>-</v>
      </c>
      <c r="E552" t="str">
        <f>IFERROR(__xludf.DUMMYFUNCTION("IFERROR(REGEXEXTRACT((vlookup(A552, 'OG Data Combined'!$A$2:$AQ6277,21,false)), ""\((.*?)\)""), """")"),"")</f>
        <v/>
      </c>
    </row>
    <row r="553">
      <c r="A553" s="143" t="s">
        <v>36894</v>
      </c>
      <c r="B553" s="144" t="str">
        <f>vlookup(A553, 'OG Data Combined'!$A$2:$Z6277,25,false)</f>
        <v>-</v>
      </c>
      <c r="D553" s="144" t="str">
        <f>vlookup(A553, 'OG Data Combined'!$A$2:$AQ6277,29,false)</f>
        <v>-</v>
      </c>
      <c r="E553" t="str">
        <f>IFERROR(__xludf.DUMMYFUNCTION("IFERROR(REGEXEXTRACT((vlookup(A553, 'OG Data Combined'!$A$2:$AQ6277,21,false)), ""\((.*?)\)""), """")"),"")</f>
        <v/>
      </c>
    </row>
    <row r="554">
      <c r="A554" s="143" t="s">
        <v>36895</v>
      </c>
      <c r="B554" s="166" t="str">
        <f>vlookup(A554, 'OG Data Combined'!$A$2:$Z6277,25,false)</f>
        <v>https://twitter.com/coachchapman93</v>
      </c>
      <c r="D554" s="166" t="str">
        <f>vlookup(A554, 'OG Data Combined'!$A$2:$AQ6277,29,false)</f>
        <v>https://www.instagram.com/throwscoachchapman/</v>
      </c>
      <c r="E554" t="str">
        <f>IFERROR(__xludf.DUMMYFUNCTION("IFERROR(REGEXEXTRACT((vlookup(A554, 'OG Data Combined'!$A$2:$AQ6277,21,false)), ""\((.*?)\)""), """")"),"Throws")</f>
        <v>Throws</v>
      </c>
    </row>
    <row r="555">
      <c r="A555" s="143" t="s">
        <v>42218</v>
      </c>
      <c r="B555" s="144" t="str">
        <f>vlookup(A555, 'OG Data Combined'!$A$2:$Z6277,25,false)</f>
        <v>-</v>
      </c>
      <c r="D555" s="166" t="str">
        <f>vlookup(A555, 'OG Data Combined'!$A$2:$AQ6277,29,false)</f>
        <v>https://www.instagram.com/run4drake/</v>
      </c>
      <c r="E555" t="str">
        <f>IFERROR(__xludf.DUMMYFUNCTION("IFERROR(REGEXEXTRACT((vlookup(A555, 'OG Data Combined'!$A$2:$AQ6277,21,false)), ""\((.*?)\)""), """")"),"")</f>
        <v/>
      </c>
    </row>
    <row r="556">
      <c r="A556" s="143" t="s">
        <v>36896</v>
      </c>
      <c r="B556" s="166" t="str">
        <f>vlookup(A556, 'OG Data Combined'!$A$2:$Z6277,25,false)</f>
        <v>https://twitter.com/jeremysudbury</v>
      </c>
      <c r="D556" s="166" t="str">
        <f>vlookup(A556, 'OG Data Combined'!$A$2:$AQ6277,29,false)</f>
        <v>https://www.instagram.com/coach_sudbury/</v>
      </c>
      <c r="E556" t="str">
        <f>IFERROR(__xludf.DUMMYFUNCTION("IFERROR(REGEXEXTRACT((vlookup(A556, 'OG Data Combined'!$A$2:$AQ6277,21,false)), ""\((.*?)\)""), """")"),"")</f>
        <v/>
      </c>
    </row>
    <row r="557">
      <c r="A557" s="143" t="s">
        <v>36897</v>
      </c>
      <c r="B557" s="144" t="str">
        <f>vlookup(A557, 'OG Data Combined'!$A$2:$Z6277,25,false)</f>
        <v>-</v>
      </c>
      <c r="D557" s="144" t="str">
        <f>vlookup(A557, 'OG Data Combined'!$A$2:$AQ6277,29,false)</f>
        <v>-</v>
      </c>
      <c r="E557" t="str">
        <f>IFERROR(__xludf.DUMMYFUNCTION("IFERROR(REGEXEXTRACT((vlookup(A557, 'OG Data Combined'!$A$2:$AQ6277,21,false)), ""\((.*?)\)""), """")"),"")</f>
        <v/>
      </c>
    </row>
    <row r="558">
      <c r="A558" s="143" t="s">
        <v>36898</v>
      </c>
      <c r="B558" s="166" t="str">
        <f>vlookup(A558, 'OG Data Combined'!$A$2:$Z6277,25,false)</f>
        <v>https://twitter.com/kurtisbrondyke</v>
      </c>
      <c r="D558" s="166" t="str">
        <f>vlookup(A558, 'OG Data Combined'!$A$2:$AQ6277,29,false)</f>
        <v>https://www.instagram.com/kurtis.brondyke/</v>
      </c>
      <c r="E558" t="str">
        <f>IFERROR(__xludf.DUMMYFUNCTION("IFERROR(REGEXEXTRACT((vlookup(A558, 'OG Data Combined'!$A$2:$AQ6277,21,false)), ""\((.*?)\)""), """")"),"Distance")</f>
        <v>Distance</v>
      </c>
    </row>
    <row r="559">
      <c r="A559" s="143" t="s">
        <v>36899</v>
      </c>
      <c r="B559" s="144" t="str">
        <f>vlookup(A559, 'OG Data Combined'!$A$2:$Z6277,25,false)</f>
        <v>-</v>
      </c>
      <c r="D559" s="166" t="str">
        <f>vlookup(A559, 'OG Data Combined'!$A$2:$AQ6277,29,false)</f>
        <v>https://www.instagram.com/geauxiowagirl/</v>
      </c>
      <c r="E559" t="str">
        <f>IFERROR(__xludf.DUMMYFUNCTION("IFERROR(REGEXEXTRACT((vlookup(A559, 'OG Data Combined'!$A$2:$AQ6277,21,false)), ""\((.*?)\)""), """")"),"")</f>
        <v/>
      </c>
    </row>
    <row r="560">
      <c r="A560" s="143" t="s">
        <v>36900</v>
      </c>
      <c r="B560" s="144" t="str">
        <f>vlookup(A560, 'OG Data Combined'!$A$2:$Z6277,25,false)</f>
        <v>-</v>
      </c>
      <c r="D560" s="166" t="str">
        <f>vlookup(A560, 'OG Data Combined'!$A$2:$AQ6277,29,false)</f>
        <v>https://www.instagram.com/coachpatisu/</v>
      </c>
      <c r="E560" t="str">
        <f>IFERROR(__xludf.DUMMYFUNCTION("IFERROR(REGEXEXTRACT((vlookup(A560, 'OG Data Combined'!$A$2:$AQ6277,21,false)), ""\((.*?)\)""), """")"),"")</f>
        <v/>
      </c>
    </row>
    <row r="561">
      <c r="A561" s="143" t="s">
        <v>36901</v>
      </c>
      <c r="B561" s="166" t="str">
        <f>vlookup(A561, 'OG Data Combined'!$A$2:$Z6277,25,false)</f>
        <v>https://twitter.com/jnight400</v>
      </c>
      <c r="D561" s="144" t="str">
        <f>vlookup(A561, 'OG Data Combined'!$A$2:$AQ6277,29,false)</f>
        <v>-</v>
      </c>
      <c r="E561" t="str">
        <f>IFERROR(__xludf.DUMMYFUNCTION("IFERROR(REGEXEXTRACT((vlookup(A561, 'OG Data Combined'!$A$2:$AQ6277,21,false)), ""\((.*?)\)""), """")"),"Long Sprints, Mid-Distance, Long Hurdles")</f>
        <v>Long Sprints, Mid-Distance, Long Hurdles</v>
      </c>
    </row>
    <row r="562">
      <c r="A562" s="143" t="s">
        <v>36902</v>
      </c>
      <c r="B562" s="166" t="str">
        <f>vlookup(A562, 'OG Data Combined'!$A$2:$Z6277,25,false)</f>
        <v>https://twitter.com/woody400h</v>
      </c>
      <c r="D562" s="144" t="str">
        <f>vlookup(A562, 'OG Data Combined'!$A$2:$AQ6277,29,false)</f>
        <v>-</v>
      </c>
      <c r="E562" t="str">
        <f>IFERROR(__xludf.DUMMYFUNCTION("IFERROR(REGEXEXTRACT((vlookup(A562, 'OG Data Combined'!$A$2:$AQ6277,21,false)), ""\((.*?)\)""), """")"),"Hurdles, Multi-events, Short Sprints")</f>
        <v>Hurdles, Multi-events, Short Sprints</v>
      </c>
    </row>
    <row r="563">
      <c r="A563" s="143" t="s">
        <v>36903</v>
      </c>
      <c r="B563" s="144" t="str">
        <f>vlookup(A563, 'OG Data Combined'!$A$2:$Z6277,25,false)</f>
        <v>-</v>
      </c>
      <c r="D563" s="144" t="str">
        <f>vlookup(A563, 'OG Data Combined'!$A$2:$AQ6277,29,false)</f>
        <v>-</v>
      </c>
      <c r="E563" t="str">
        <f>IFERROR(__xludf.DUMMYFUNCTION("IFERROR(REGEXEXTRACT((vlookup(A563, 'OG Data Combined'!$A$2:$AQ6277,21,false)), ""\((.*?)\)""), """")"),"")</f>
        <v/>
      </c>
    </row>
    <row r="564">
      <c r="A564" s="143" t="s">
        <v>36904</v>
      </c>
      <c r="B564" s="144" t="str">
        <f>vlookup(A564, 'OG Data Combined'!$A$2:$Z6277,25,false)</f>
        <v>-</v>
      </c>
      <c r="D564" s="144" t="str">
        <f>vlookup(A564, 'OG Data Combined'!$A$2:$AQ6277,29,false)</f>
        <v>-</v>
      </c>
      <c r="E564" t="str">
        <f>IFERROR(__xludf.DUMMYFUNCTION("IFERROR(REGEXEXTRACT((vlookup(A564, 'OG Data Combined'!$A$2:$AQ6277,21,false)), ""\((.*?)\)""), """")"),"Distance")</f>
        <v>Distance</v>
      </c>
    </row>
    <row r="565">
      <c r="A565" s="143" t="s">
        <v>36905</v>
      </c>
      <c r="B565" s="166" t="str">
        <f>vlookup(A565, 'OG Data Combined'!$A$2:$Z6277,25,false)</f>
        <v>https://twitter.com/robinsontutf</v>
      </c>
      <c r="D565" s="144" t="str">
        <f>vlookup(A565, 'OG Data Combined'!$A$2:$AQ6277,29,false)</f>
        <v>-</v>
      </c>
      <c r="E565" t="str">
        <f>IFERROR(__xludf.DUMMYFUNCTION("IFERROR(REGEXEXTRACT((vlookup(A565, 'OG Data Combined'!$A$2:$AQ6277,21,false)), ""\((.*?)\)""), """")"),"")</f>
        <v/>
      </c>
    </row>
    <row r="566">
      <c r="A566" s="143" t="s">
        <v>36906</v>
      </c>
      <c r="B566" s="144" t="str">
        <f>vlookup(A566, 'OG Data Combined'!$A$2:$Z6277,25,false)</f>
        <v>-</v>
      </c>
      <c r="D566" s="144" t="str">
        <f>vlookup(A566, 'OG Data Combined'!$A$2:$AQ6277,29,false)</f>
        <v>-</v>
      </c>
      <c r="E566" t="str">
        <f>IFERROR(__xludf.DUMMYFUNCTION("IFERROR(REGEXEXTRACT((vlookup(A566, 'OG Data Combined'!$A$2:$AQ6277,21,false)), ""\((.*?)\)""), """")"),"Sprints, Hurdles")</f>
        <v>Sprints, Hurdles</v>
      </c>
    </row>
    <row r="567">
      <c r="A567" s="143" t="s">
        <v>36907</v>
      </c>
      <c r="B567" s="144" t="str">
        <f>vlookup(A567, 'OG Data Combined'!$A$2:$Z6277,25,false)</f>
        <v>-</v>
      </c>
      <c r="D567" s="166" t="str">
        <f>vlookup(A567, 'OG Data Combined'!$A$2:$AQ6277,29,false)</f>
        <v>https://www.instagram.com/coachfrenchie_track/</v>
      </c>
      <c r="E567" t="str">
        <f>IFERROR(__xludf.DUMMYFUNCTION("IFERROR(REGEXEXTRACT((vlookup(A567, 'OG Data Combined'!$A$2:$AQ6277,21,false)), ""\((.*?)\)""), """")"),"Jumps, Multi-Events")</f>
        <v>Jumps, Multi-Events</v>
      </c>
    </row>
    <row r="568">
      <c r="A568" s="143" t="s">
        <v>36908</v>
      </c>
      <c r="B568" s="144" t="str">
        <f>vlookup(A568, 'OG Data Combined'!$A$2:$Z6277,25,false)</f>
        <v>-</v>
      </c>
      <c r="D568" s="144" t="str">
        <f>vlookup(A568, 'OG Data Combined'!$A$2:$AQ6277,29,false)</f>
        <v>-</v>
      </c>
      <c r="E568" t="str">
        <f>IFERROR(__xludf.DUMMYFUNCTION("IFERROR(REGEXEXTRACT((vlookup(A568, 'OG Data Combined'!$A$2:$AQ6277,21,false)), ""\((.*?)\)""), """")"),"Throws")</f>
        <v>Throws</v>
      </c>
    </row>
    <row r="569">
      <c r="A569" s="143" t="s">
        <v>36909</v>
      </c>
      <c r="B569" s="166" t="str">
        <f>vlookup(A569, 'OG Data Combined'!$A$2:$Z6277,25,false)</f>
        <v>https://twitter.com/coachpaulsen</v>
      </c>
      <c r="D569" s="144" t="str">
        <f>vlookup(A569, 'OG Data Combined'!$A$2:$AQ6277,29,false)</f>
        <v>-</v>
      </c>
      <c r="E569" t="str">
        <f>IFERROR(__xludf.DUMMYFUNCTION("IFERROR(REGEXEXTRACT((vlookup(A569, 'OG Data Combined'!$A$2:$AQ6277,21,false)), ""\((.*?)\)""), """")"),"")</f>
        <v/>
      </c>
    </row>
    <row r="570">
      <c r="A570" s="143" t="s">
        <v>36910</v>
      </c>
      <c r="B570" s="166" t="str">
        <f>vlookup(A570, 'OG Data Combined'!$A$2:$Z6277,25,false)</f>
        <v>https://twitter.com/coach_castle4</v>
      </c>
      <c r="D570" s="144" t="str">
        <f>vlookup(A570, 'OG Data Combined'!$A$2:$AQ6277,29,false)</f>
        <v>-</v>
      </c>
      <c r="E570" t="str">
        <f>IFERROR(__xludf.DUMMYFUNCTION("IFERROR(REGEXEXTRACT((vlookup(A570, 'OG Data Combined'!$A$2:$AQ6277,21,false)), ""\((.*?)\)""), """")"),"Throws")</f>
        <v>Throws</v>
      </c>
    </row>
    <row r="571">
      <c r="A571" s="143" t="s">
        <v>36911</v>
      </c>
      <c r="B571" s="166" t="str">
        <f>vlookup(A571, 'OG Data Combined'!$A$2:$Z6277,25,false)</f>
        <v>https://twitter.com/coach_smithuni</v>
      </c>
      <c r="D571" s="166" t="str">
        <f>vlookup(A571, 'OG Data Combined'!$A$2:$AQ6277,29,false)</f>
        <v>https://www.instagram.com/coach_smithuni/</v>
      </c>
      <c r="E571" t="str">
        <f>IFERROR(__xludf.DUMMYFUNCTION("IFERROR(REGEXEXTRACT((vlookup(A571, 'OG Data Combined'!$A$2:$AQ6277,21,false)), ""\((.*?)\)""), """")"),"Sprints, Hurdles")</f>
        <v>Sprints, Hurdles</v>
      </c>
    </row>
    <row r="572">
      <c r="A572" s="143" t="s">
        <v>36912</v>
      </c>
      <c r="B572" s="166" t="str">
        <f>vlookup(A572, 'OG Data Combined'!$A$2:$Z6277,25,false)</f>
        <v>https://twitter.com/jeffcoover</v>
      </c>
      <c r="D572" s="166" t="str">
        <f>vlookup(A572, 'OG Data Combined'!$A$2:$AQ6277,29,false)</f>
        <v>https://www.instagram.com/jcoover/</v>
      </c>
      <c r="E572" t="str">
        <f>IFERROR(__xludf.DUMMYFUNCTION("IFERROR(REGEXEXTRACT((vlookup(A572, 'OG Data Combined'!$A$2:$AQ6277,21,false)), ""\((.*?)\)""), """")"),"Jumps")</f>
        <v>Jumps</v>
      </c>
    </row>
    <row r="573">
      <c r="A573" s="143" t="s">
        <v>36913</v>
      </c>
      <c r="B573" s="166" t="str">
        <f>vlookup(A573, 'OG Data Combined'!$A$2:$Z6277,25,false)</f>
        <v>https://twitter.com/alexinawilson</v>
      </c>
      <c r="D573" s="144" t="str">
        <f>vlookup(A573, 'OG Data Combined'!$A$2:$AQ6277,29,false)</f>
        <v>-</v>
      </c>
      <c r="E573" t="str">
        <f>IFERROR(__xludf.DUMMYFUNCTION("IFERROR(REGEXEXTRACT((vlookup(A573, 'OG Data Combined'!$A$2:$AQ6277,21,false)), ""\((.*?)\)""), """")"),"Distance")</f>
        <v>Distance</v>
      </c>
    </row>
    <row r="574">
      <c r="A574" s="143" t="s">
        <v>36914</v>
      </c>
      <c r="B574" s="166" t="str">
        <f>vlookup(A574, 'OG Data Combined'!$A$2:$Z6277,25,false)</f>
        <v>https://twitter.com/coachbrokaw</v>
      </c>
      <c r="D574" s="144" t="str">
        <f>vlookup(A574, 'OG Data Combined'!$A$2:$AQ6277,29,false)</f>
        <v>-</v>
      </c>
      <c r="E574" t="str">
        <f>IFERROR(__xludf.DUMMYFUNCTION("IFERROR(REGEXEXTRACT((vlookup(A574, 'OG Data Combined'!$A$2:$AQ6277,21,false)), ""\((.*?)\)""), """")"),"")</f>
        <v/>
      </c>
    </row>
    <row r="575">
      <c r="A575" s="143" t="s">
        <v>36916</v>
      </c>
      <c r="B575" s="166" t="str">
        <f>vlookup(A575, 'OG Data Combined'!$A$2:$Z6277,25,false)</f>
        <v>https://x.com/tracktravis</v>
      </c>
      <c r="D575" s="166" t="str">
        <f>vlookup(A575, 'OG Data Combined'!$A$2:$AQ6277,29,false)</f>
        <v>https://www.instagram.com/tracktravis479/</v>
      </c>
      <c r="E575" t="str">
        <f>IFERROR(__xludf.DUMMYFUNCTION("IFERROR(REGEXEXTRACT((vlookup(A575, 'OG Data Combined'!$A$2:$AQ6277,21,false)), ""\((.*?)\)""), """")"),"")</f>
        <v/>
      </c>
    </row>
    <row r="576">
      <c r="A576" s="143" t="s">
        <v>36917</v>
      </c>
      <c r="B576" s="166" t="str">
        <f>vlookup(A576, 'OG Data Combined'!$A$2:$Z6277,25,false)</f>
        <v>https://twitter.com/coachjohnnewell</v>
      </c>
      <c r="D576" s="166" t="str">
        <f>vlookup(A576, 'OG Data Combined'!$A$2:$AQ6277,29,false)</f>
        <v>https://www.instagram.com/coach_newell82/</v>
      </c>
      <c r="E576" t="str">
        <f>IFERROR(__xludf.DUMMYFUNCTION("IFERROR(REGEXEXTRACT((vlookup(A576, 'OG Data Combined'!$A$2:$AQ6277,21,false)), ""\((.*?)\)""), """")"),"Throws")</f>
        <v>Throws</v>
      </c>
    </row>
    <row r="577">
      <c r="A577" s="143" t="s">
        <v>36918</v>
      </c>
      <c r="B577" s="166" t="str">
        <f>vlookup(A577, 'OG Data Combined'!$A$2:$Z6277,25,false)</f>
        <v>https://x.com/chrisgood10</v>
      </c>
      <c r="D577" s="166" t="str">
        <f>vlookup(A577, 'OG Data Combined'!$A$2:$AQ6277,29,false)</f>
        <v>https://www.instagram.com/christopher_goodwin18/</v>
      </c>
      <c r="E577" t="str">
        <f>IFERROR(__xludf.DUMMYFUNCTION("IFERROR(REGEXEXTRACT((vlookup(A577, 'OG Data Combined'!$A$2:$AQ6277,21,false)), ""\((.*?)\)""), """")"),"")</f>
        <v/>
      </c>
    </row>
    <row r="578">
      <c r="A578" s="143" t="s">
        <v>36919</v>
      </c>
      <c r="B578" s="144" t="str">
        <f>vlookup(A578, 'OG Data Combined'!$A$2:$Z6277,25,false)</f>
        <v>-</v>
      </c>
      <c r="D578" s="144" t="str">
        <f>vlookup(A578, 'OG Data Combined'!$A$2:$AQ6277,29,false)</f>
        <v>-</v>
      </c>
      <c r="E578" t="str">
        <f>IFERROR(__xludf.DUMMYFUNCTION("IFERROR(REGEXEXTRACT((vlookup(A578, 'OG Data Combined'!$A$2:$AQ6277,21,false)), ""\((.*?)\)""), """")"),"")</f>
        <v/>
      </c>
    </row>
    <row r="579">
      <c r="A579" s="143" t="s">
        <v>36920</v>
      </c>
      <c r="B579" s="166" t="str">
        <f>vlookup(A579, 'OG Data Combined'!$A$2:$Z6277,25,false)</f>
        <v>https://twitter.com/coachmclark</v>
      </c>
      <c r="D579" s="166" t="str">
        <f>vlookup(A579, 'OG Data Combined'!$A$2:$AQ6277,29,false)</f>
        <v>https://www.instagram.com/trackstrength/</v>
      </c>
      <c r="E579" t="str">
        <f>IFERROR(__xludf.DUMMYFUNCTION("IFERROR(REGEXEXTRACT((vlookup(A579, 'OG Data Combined'!$A$2:$AQ6277,21,false)), ""\((.*?)\)""), """")"),"Sprints")</f>
        <v>Sprints</v>
      </c>
    </row>
    <row r="580">
      <c r="A580" s="143" t="s">
        <v>36921</v>
      </c>
      <c r="B580" s="144" t="str">
        <f>vlookup(A580, 'OG Data Combined'!$A$2:$Z6277,25,false)</f>
        <v>-</v>
      </c>
      <c r="D580" s="166" t="str">
        <f>vlookup(A580, 'OG Data Combined'!$A$2:$AQ6277,29,false)</f>
        <v>https://www.instagram.com/kstatecoachkip/</v>
      </c>
      <c r="E580" t="str">
        <f>IFERROR(__xludf.DUMMYFUNCTION("IFERROR(REGEXEXTRACT((vlookup(A580, 'OG Data Combined'!$A$2:$AQ6277,21,false)), ""\((.*?)\)""), """")"),"Multi-events, Pole Vault")</f>
        <v>Multi-events, Pole Vault</v>
      </c>
    </row>
    <row r="581">
      <c r="A581" s="143" t="s">
        <v>36922</v>
      </c>
      <c r="B581" s="166" t="str">
        <f>vlookup(A581, 'OG Data Combined'!$A$2:$Z6277,25,false)</f>
        <v>https://twitter.com/_bravojnr_</v>
      </c>
      <c r="D581" s="166" t="str">
        <f>vlookup(A581, 'OG Data Combined'!$A$2:$AQ6277,29,false)</f>
        <v>https://www.instagram.com/bravoinuh/reels/</v>
      </c>
      <c r="E581" t="str">
        <f>IFERROR(__xludf.DUMMYFUNCTION("IFERROR(REGEXEXTRACT((vlookup(A581, 'OG Data Combined'!$A$2:$AQ6277,21,false)), ""\((.*?)\)""), """")"),"Jumps")</f>
        <v>Jumps</v>
      </c>
    </row>
    <row r="582">
      <c r="A582" s="143" t="s">
        <v>36923</v>
      </c>
      <c r="B582" s="166" t="str">
        <f>vlookup(A582, 'OG Data Combined'!$A$2:$Z6277,25,false)</f>
        <v>https://twitter.com/katebucknam</v>
      </c>
      <c r="D582" s="166" t="str">
        <f>vlookup(A582, 'OG Data Combined'!$A$2:$AQ6277,29,false)</f>
        <v>https://www.instagram.com/katebucknam/</v>
      </c>
      <c r="E582" t="str">
        <f>IFERROR(__xludf.DUMMYFUNCTION("IFERROR(REGEXEXTRACT((vlookup(A582, 'OG Data Combined'!$A$2:$AQ6277,21,false)), ""\((.*?)\)""), """")"),"Distance")</f>
        <v>Distance</v>
      </c>
    </row>
    <row r="583">
      <c r="A583" s="143" t="s">
        <v>36924</v>
      </c>
      <c r="B583" s="144" t="str">
        <f>vlookup(A583, 'OG Data Combined'!$A$2:$Z6277,25,false)</f>
        <v>-</v>
      </c>
      <c r="D583" s="144" t="str">
        <f>vlookup(A583, 'OG Data Combined'!$A$2:$AQ6277,29,false)</f>
        <v>-</v>
      </c>
      <c r="E583" t="str">
        <f>IFERROR(__xludf.DUMMYFUNCTION("IFERROR(REGEXEXTRACT((vlookup(A583, 'OG Data Combined'!$A$2:$AQ6277,21,false)), ""\((.*?)\)""), """")"),"")</f>
        <v/>
      </c>
    </row>
    <row r="584">
      <c r="A584" s="143" t="s">
        <v>36925</v>
      </c>
      <c r="B584" s="166" t="str">
        <f>vlookup(A584, 'OG Data Combined'!$A$2:$Z6277,25,false)</f>
        <v>https://twitter.com/tar___ruh</v>
      </c>
      <c r="D584" s="166" t="str">
        <f>vlookup(A584, 'OG Data Combined'!$A$2:$AQ6277,29,false)</f>
        <v>https://www.instagram.com/thewoodhalls/</v>
      </c>
      <c r="E584" t="str">
        <f>IFERROR(__xludf.DUMMYFUNCTION("IFERROR(REGEXEXTRACT((vlookup(A584, 'OG Data Combined'!$A$2:$AQ6277,21,false)), ""\((.*?)\)""), """")"),"")</f>
        <v/>
      </c>
    </row>
    <row r="585">
      <c r="A585" s="143" t="s">
        <v>36926</v>
      </c>
      <c r="B585" s="144" t="str">
        <f>vlookup(A585, 'OG Data Combined'!$A$2:$Z6277,25,false)</f>
        <v>-</v>
      </c>
      <c r="D585" s="166" t="str">
        <f>vlookup(A585, 'OG Data Combined'!$A$2:$AQ6277,29,false)</f>
        <v>https://www.instagram.com/jamesmilholen/</v>
      </c>
      <c r="E585" t="str">
        <f>IFERROR(__xludf.DUMMYFUNCTION("IFERROR(REGEXEXTRACT((vlookup(A585, 'OG Data Combined'!$A$2:$AQ6277,21,false)), ""\((.*?)\)""), """")"),"")</f>
        <v/>
      </c>
    </row>
    <row r="586">
      <c r="A586" s="143" t="s">
        <v>36927</v>
      </c>
      <c r="B586" s="166" t="str">
        <f>vlookup(A586, 'OG Data Combined'!$A$2:$Z6277,25,false)</f>
        <v>https://twitter.com/doubler_2004</v>
      </c>
      <c r="D586" s="144" t="str">
        <f>vlookup(A586, 'OG Data Combined'!$A$2:$AQ6277,29,false)</f>
        <v>-</v>
      </c>
      <c r="E586" t="str">
        <f>IFERROR(__xludf.DUMMYFUNCTION("IFERROR(REGEXEXTRACT((vlookup(A586, 'OG Data Combined'!$A$2:$AQ6277,21,false)), ""\((.*?)\)""), """")"),"Distance")</f>
        <v>Distance</v>
      </c>
    </row>
    <row r="587">
      <c r="A587" s="143" t="s">
        <v>36928</v>
      </c>
      <c r="B587" s="144" t="str">
        <f>vlookup(A587, 'OG Data Combined'!$A$2:$Z6277,25,false)</f>
        <v>-</v>
      </c>
      <c r="D587" s="144" t="str">
        <f>vlookup(A587, 'OG Data Combined'!$A$2:$AQ6277,29,false)</f>
        <v>-</v>
      </c>
      <c r="E587" t="str">
        <f>IFERROR(__xludf.DUMMYFUNCTION("IFERROR(REGEXEXTRACT((vlookup(A587, 'OG Data Combined'!$A$2:$AQ6277,21,false)), ""\((.*?)\)""), """")"),"")</f>
        <v/>
      </c>
    </row>
    <row r="588">
      <c r="A588" s="143" t="s">
        <v>36929</v>
      </c>
      <c r="B588" s="144" t="str">
        <f>vlookup(A588, 'OG Data Combined'!$A$2:$Z6277,25,false)</f>
        <v>-</v>
      </c>
      <c r="D588" s="144" t="str">
        <f>vlookup(A588, 'OG Data Combined'!$A$2:$AQ6277,29,false)</f>
        <v>-</v>
      </c>
      <c r="E588" t="str">
        <f>IFERROR(__xludf.DUMMYFUNCTION("IFERROR(REGEXEXTRACT((vlookup(A588, 'OG Data Combined'!$A$2:$AQ6277,21,false)), ""\((.*?)\)""), """")"),"Vertical Jumps")</f>
        <v>Vertical Jumps</v>
      </c>
    </row>
    <row r="589">
      <c r="A589" s="143" t="s">
        <v>36930</v>
      </c>
      <c r="B589" s="144" t="str">
        <f>vlookup(A589, 'OG Data Combined'!$A$2:$Z6277,25,false)</f>
        <v>-</v>
      </c>
      <c r="D589" s="144" t="str">
        <f>vlookup(A589, 'OG Data Combined'!$A$2:$AQ6277,29,false)</f>
        <v>-</v>
      </c>
      <c r="E589" t="str">
        <f>IFERROR(__xludf.DUMMYFUNCTION("IFERROR(REGEXEXTRACT((vlookup(A589, 'OG Data Combined'!$A$2:$AQ6277,21,false)), ""\((.*?)\)""), """")"),"Throws")</f>
        <v>Throws</v>
      </c>
    </row>
    <row r="590">
      <c r="A590" s="143" t="s">
        <v>36931</v>
      </c>
      <c r="B590" s="144" t="str">
        <f>vlookup(A590, 'OG Data Combined'!$A$2:$Z6277,25,false)</f>
        <v>-</v>
      </c>
      <c r="D590" s="144" t="str">
        <f>vlookup(A590, 'OG Data Combined'!$A$2:$AQ6277,29,false)</f>
        <v>-</v>
      </c>
      <c r="E590" t="str">
        <f>IFERROR(__xludf.DUMMYFUNCTION("IFERROR(REGEXEXTRACT((vlookup(A590, 'OG Data Combined'!$A$2:$AQ6277,21,false)), ""\((.*?)\)""), """")"),"Sprints, Hurdles")</f>
        <v>Sprints, Hurdles</v>
      </c>
    </row>
    <row r="591">
      <c r="A591" s="143" t="s">
        <v>36932</v>
      </c>
      <c r="B591" s="166" t="str">
        <f>vlookup(A591, 'OG Data Combined'!$A$2:$Z6277,25,false)</f>
        <v>https://twitter.com/jayhawksxc</v>
      </c>
      <c r="D591" s="144" t="str">
        <f>vlookup(A591, 'OG Data Combined'!$A$2:$AQ6277,29,false)</f>
        <v>-</v>
      </c>
      <c r="E591" t="str">
        <f>IFERROR(__xludf.DUMMYFUNCTION("IFERROR(REGEXEXTRACT((vlookup(A591, 'OG Data Combined'!$A$2:$AQ6277,21,false)), ""\((.*?)\)""), """")"),"Mid-Distance, Distance")</f>
        <v>Mid-Distance, Distance</v>
      </c>
    </row>
    <row r="592">
      <c r="A592" s="143" t="s">
        <v>36933</v>
      </c>
      <c r="B592" s="144" t="str">
        <f>vlookup(A592, 'OG Data Combined'!$A$2:$Z6277,25,false)</f>
        <v>-</v>
      </c>
      <c r="D592" s="144" t="str">
        <f>vlookup(A592, 'OG Data Combined'!$A$2:$AQ6277,29,false)</f>
        <v>-</v>
      </c>
      <c r="E592" t="str">
        <f>IFERROR(__xludf.DUMMYFUNCTION("IFERROR(REGEXEXTRACT((vlookup(A592, 'OG Data Combined'!$A$2:$AQ6277,21,false)), ""\((.*?)\)""), """")"),"Horizontal Jumps")</f>
        <v>Horizontal Jumps</v>
      </c>
    </row>
    <row r="593">
      <c r="A593" s="143" t="s">
        <v>36934</v>
      </c>
      <c r="B593" s="166" t="str">
        <f>vlookup(A593, 'OG Data Combined'!$A$2:$Z6277,25,false)</f>
        <v>https://twitter.com/paul_thornton</v>
      </c>
      <c r="D593" s="144" t="str">
        <f>vlookup(A593, 'OG Data Combined'!$A$2:$AQ6277,29,false)</f>
        <v>-</v>
      </c>
      <c r="E593" t="str">
        <f>IFERROR(__xludf.DUMMYFUNCTION("IFERROR(REGEXEXTRACT((vlookup(A593, 'OG Data Combined'!$A$2:$AQ6277,21,false)), ""\((.*?)\)""), """")"),"Horizontal Jumps, Multi-events")</f>
        <v>Horizontal Jumps, Multi-events</v>
      </c>
    </row>
    <row r="594">
      <c r="A594" s="143" t="s">
        <v>36935</v>
      </c>
      <c r="B594" s="166" t="str">
        <f>vlookup(A594, 'OG Data Combined'!$A$2:$Z6277,25,false)</f>
        <v>https://twitter.com/2bunshawty</v>
      </c>
      <c r="D594" s="144" t="str">
        <f>vlookup(A594, 'OG Data Combined'!$A$2:$AQ6277,29,false)</f>
        <v>-</v>
      </c>
      <c r="E594" t="str">
        <f>IFERROR(__xludf.DUMMYFUNCTION("IFERROR(REGEXEXTRACT((vlookup(A594, 'OG Data Combined'!$A$2:$AQ6277,21,false)), ""\((.*?)\)""), """")"),"Distance")</f>
        <v>Distance</v>
      </c>
    </row>
    <row r="595">
      <c r="A595" s="143" t="s">
        <v>36936</v>
      </c>
      <c r="B595" s="144" t="str">
        <f>vlookup(A595, 'OG Data Combined'!$A$2:$Z6277,25,false)</f>
        <v>-</v>
      </c>
      <c r="D595" s="144" t="str">
        <f>vlookup(A595, 'OG Data Combined'!$A$2:$AQ6277,29,false)</f>
        <v>-</v>
      </c>
      <c r="E595" t="str">
        <f>IFERROR(__xludf.DUMMYFUNCTION("IFERROR(REGEXEXTRACT((vlookup(A595, 'OG Data Combined'!$A$2:$AQ6277,21,false)), ""\((.*?)\)""), """")"),"Multi-events, High-Jump")</f>
        <v>Multi-events, High-Jump</v>
      </c>
    </row>
    <row r="596">
      <c r="A596" s="143" t="s">
        <v>36937</v>
      </c>
      <c r="B596" s="144" t="str">
        <f>vlookup(A596, 'OG Data Combined'!$A$2:$Z6277,25,false)</f>
        <v>-</v>
      </c>
      <c r="D596" s="144" t="str">
        <f>vlookup(A596, 'OG Data Combined'!$A$2:$AQ6277,29,false)</f>
        <v>-</v>
      </c>
      <c r="E596" t="str">
        <f>IFERROR(__xludf.DUMMYFUNCTION("IFERROR(REGEXEXTRACT((vlookup(A596, 'OG Data Combined'!$A$2:$AQ6277,21,false)), ""\((.*?)\)""), """")"),"")</f>
        <v/>
      </c>
    </row>
    <row r="597">
      <c r="A597" s="143" t="s">
        <v>36938</v>
      </c>
      <c r="B597" s="166" t="str">
        <f>vlookup(A597, 'OG Data Combined'!$A$2:$Z6277,25,false)</f>
        <v>https://twitter.com/coachhetzendorf</v>
      </c>
      <c r="D597" s="144" t="str">
        <f>vlookup(A597, 'OG Data Combined'!$A$2:$AQ6277,29,false)</f>
        <v>-</v>
      </c>
      <c r="E597" t="str">
        <f>IFERROR(__xludf.DUMMYFUNCTION("IFERROR(REGEXEXTRACT((vlookup(A597, 'OG Data Combined'!$A$2:$AQ6277,21,false)), ""\((.*?)\)""), """")"),"Throws")</f>
        <v>Throws</v>
      </c>
    </row>
    <row r="598">
      <c r="A598" s="143" t="s">
        <v>36939</v>
      </c>
      <c r="B598" s="166" t="str">
        <f>vlookup(A598, 'OG Data Combined'!$A$2:$Z6277,25,false)</f>
        <v>https://twitter.com/john_wise_wsu</v>
      </c>
      <c r="D598" s="144" t="str">
        <f>vlookup(A598, 'OG Data Combined'!$A$2:$AQ6277,29,false)</f>
        <v>-</v>
      </c>
      <c r="E598" t="str">
        <f>IFERROR(__xludf.DUMMYFUNCTION("IFERROR(REGEXEXTRACT((vlookup(A598, 'OG Data Combined'!$A$2:$AQ6277,21,false)), ""\((.*?)\)""), """")"),"Sprints, Hurdles")</f>
        <v>Sprints, Hurdles</v>
      </c>
    </row>
    <row r="599">
      <c r="A599" s="143" t="s">
        <v>36940</v>
      </c>
      <c r="B599" s="144" t="str">
        <f>vlookup(A599, 'OG Data Combined'!$A$2:$Z6277,25,false)</f>
        <v>-</v>
      </c>
      <c r="D599" s="166" t="str">
        <f>vlookup(A599, 'OG Data Combined'!$A$2:$AQ6277,29,false)</f>
        <v>https://www.instagram.com/aliyah.fertig/</v>
      </c>
      <c r="E599" t="str">
        <f>IFERROR(__xludf.DUMMYFUNCTION("IFERROR(REGEXEXTRACT((vlookup(A599, 'OG Data Combined'!$A$2:$AQ6277,21,false)), ""\((.*?)\)""), """")"),"Pole Vault")</f>
        <v>Pole Vault</v>
      </c>
    </row>
    <row r="600">
      <c r="A600" s="143" t="s">
        <v>36941</v>
      </c>
      <c r="B600" s="144" t="str">
        <f>vlookup(A600, 'OG Data Combined'!$A$2:$Z6277,25,false)</f>
        <v>-</v>
      </c>
      <c r="D600" s="144" t="str">
        <f>vlookup(A600, 'OG Data Combined'!$A$2:$AQ6277,29,false)</f>
        <v>-</v>
      </c>
      <c r="E600" t="str">
        <f>IFERROR(__xludf.DUMMYFUNCTION("IFERROR(REGEXEXTRACT((vlookup(A600, 'OG Data Combined'!$A$2:$AQ6277,21,false)), ""\((.*?)\)""), """")"),"Horizontal Jumps")</f>
        <v>Horizontal Jumps</v>
      </c>
    </row>
    <row r="601">
      <c r="A601" s="143" t="s">
        <v>36942</v>
      </c>
      <c r="B601" s="166" t="str">
        <f>vlookup(A601, 'OG Data Combined'!$A$2:$Z6277,25,false)</f>
        <v>https://twitter.com/fakekirkhunter</v>
      </c>
      <c r="D601" s="144" t="str">
        <f>vlookup(A601, 'OG Data Combined'!$A$2:$AQ6277,29,false)</f>
        <v>-</v>
      </c>
      <c r="E601" t="str">
        <f>IFERROR(__xludf.DUMMYFUNCTION("IFERROR(REGEXEXTRACT((vlookup(A601, 'OG Data Combined'!$A$2:$AQ6277,21,false)), ""\((.*?)\)""), """")"),"Distance")</f>
        <v>Distance</v>
      </c>
    </row>
    <row r="602">
      <c r="A602" s="143" t="s">
        <v>36943</v>
      </c>
      <c r="B602" s="144" t="str">
        <f>vlookup(A602, 'OG Data Combined'!$A$2:$Z6277,25,false)</f>
        <v>-</v>
      </c>
      <c r="D602" s="144" t="str">
        <f>vlookup(A602, 'OG Data Combined'!$A$2:$AQ6277,29,false)</f>
        <v>-</v>
      </c>
      <c r="E602" t="str">
        <f>IFERROR(__xludf.DUMMYFUNCTION("IFERROR(REGEXEXTRACT((vlookup(A602, 'OG Data Combined'!$A$2:$AQ6277,21,false)), ""\((.*?)\)""), """")"),"")</f>
        <v/>
      </c>
    </row>
    <row r="603">
      <c r="A603" s="143" t="s">
        <v>36944</v>
      </c>
      <c r="B603" s="144" t="str">
        <f>vlookup(A603, 'OG Data Combined'!$A$2:$Z6277,25,false)</f>
        <v>-</v>
      </c>
      <c r="D603" s="166" t="str">
        <f>vlookup(A603, 'OG Data Combined'!$A$2:$AQ6277,29,false)</f>
        <v>https://www.instagram.com/josh.farmerr/</v>
      </c>
      <c r="E603" t="str">
        <f>IFERROR(__xludf.DUMMYFUNCTION("IFERROR(REGEXEXTRACT((vlookup(A603, 'OG Data Combined'!$A$2:$AQ6277,21,false)), ""\((.*?)\)""), """")"),"")</f>
        <v/>
      </c>
    </row>
    <row r="604">
      <c r="A604" s="143" t="s">
        <v>36945</v>
      </c>
      <c r="B604" s="144" t="str">
        <f>vlookup(A604, 'OG Data Combined'!$A$2:$Z6277,25,false)</f>
        <v>-</v>
      </c>
      <c r="D604" s="144" t="str">
        <f>vlookup(A604, 'OG Data Combined'!$A$2:$AQ6277,29,false)</f>
        <v>-</v>
      </c>
      <c r="E604" t="str">
        <f>IFERROR(__xludf.DUMMYFUNCTION("IFERROR(REGEXEXTRACT((vlookup(A604, 'OG Data Combined'!$A$2:$AQ6277,21,false)), ""\((.*?)\)""), """")"),"")</f>
        <v/>
      </c>
    </row>
    <row r="605">
      <c r="A605" s="143" t="s">
        <v>36946</v>
      </c>
      <c r="B605" s="144" t="str">
        <f>vlookup(A605, 'OG Data Combined'!$A$2:$Z6277,25,false)</f>
        <v>-</v>
      </c>
      <c r="D605" s="144" t="str">
        <f>vlookup(A605, 'OG Data Combined'!$A$2:$AQ6277,29,false)</f>
        <v>-</v>
      </c>
      <c r="E605" t="str">
        <f>IFERROR(__xludf.DUMMYFUNCTION("IFERROR(REGEXEXTRACT((vlookup(A605, 'OG Data Combined'!$A$2:$AQ6277,21,false)), ""\((.*?)\)""), """")"),"")</f>
        <v/>
      </c>
    </row>
    <row r="606">
      <c r="A606" s="143" t="s">
        <v>36947</v>
      </c>
      <c r="B606" s="166" t="str">
        <f>vlookup(A606, 'OG Data Combined'!$A$2:$Z6277,25,false)</f>
        <v>https://twitter.com/kaypad9</v>
      </c>
      <c r="D606" s="166" t="str">
        <f>vlookup(A606, 'OG Data Combined'!$A$2:$AQ6277,29,false)</f>
        <v>https://www.instagram.com/kayla1084/</v>
      </c>
      <c r="E606" t="str">
        <f>IFERROR(__xludf.DUMMYFUNCTION("IFERROR(REGEXEXTRACT((vlookup(A606, 'OG Data Combined'!$A$2:$AQ6277,21,false)), ""\((.*?)\)""), """")"),"Throws")</f>
        <v>Throws</v>
      </c>
    </row>
    <row r="607">
      <c r="A607" s="143" t="s">
        <v>36948</v>
      </c>
      <c r="B607" s="166" t="str">
        <f>vlookup(A607, 'OG Data Combined'!$A$2:$Z6277,25,false)</f>
        <v>https://twitter.com/coachhearnjump4</v>
      </c>
      <c r="D607" s="166" t="str">
        <f>vlookup(A607, 'OG Data Combined'!$A$2:$AQ6277,29,false)</f>
        <v>https://www.instagram.com/coach.hearn/</v>
      </c>
      <c r="E607" t="str">
        <f>IFERROR(__xludf.DUMMYFUNCTION("IFERROR(REGEXEXTRACT((vlookup(A607, 'OG Data Combined'!$A$2:$AQ6277,21,false)), ""\((.*?)\)""), """")"),"Sprints, Jumps, Hurdles")</f>
        <v>Sprints, Jumps, Hurdles</v>
      </c>
    </row>
    <row r="608">
      <c r="A608" s="143" t="s">
        <v>36949</v>
      </c>
      <c r="B608" s="166" t="str">
        <f>vlookup(A608, 'OG Data Combined'!$A$2:$Z6277,25,false)</f>
        <v>https://twitter.com/ryan_cavinta</v>
      </c>
      <c r="D608" s="144" t="str">
        <f>vlookup(A608, 'OG Data Combined'!$A$2:$AQ6277,29,false)</f>
        <v>-</v>
      </c>
      <c r="E608" t="str">
        <f>IFERROR(__xludf.DUMMYFUNCTION("IFERROR(REGEXEXTRACT((vlookup(A608, 'OG Data Combined'!$A$2:$AQ6277,21,false)), ""\((.*?)\)""), """")"),"Sprints, Hurdles")</f>
        <v>Sprints, Hurdles</v>
      </c>
    </row>
    <row r="609">
      <c r="A609" s="143" t="s">
        <v>36950</v>
      </c>
      <c r="B609" s="144" t="str">
        <f>vlookup(A609, 'OG Data Combined'!$A$2:$Z6277,25,false)</f>
        <v>-</v>
      </c>
      <c r="D609" s="144" t="str">
        <f>vlookup(A609, 'OG Data Combined'!$A$2:$AQ6277,29,false)</f>
        <v>-</v>
      </c>
      <c r="E609" t="str">
        <f>IFERROR(__xludf.DUMMYFUNCTION("IFERROR(REGEXEXTRACT((vlookup(A609, 'OG Data Combined'!$A$2:$AQ6277,21,false)), ""\((.*?)\)""), """")"),"Hurdles, Sprints")</f>
        <v>Hurdles, Sprints</v>
      </c>
    </row>
    <row r="610">
      <c r="A610" s="143" t="s">
        <v>36951</v>
      </c>
      <c r="B610" s="144" t="str">
        <f>vlookup(A610, 'OG Data Combined'!$A$2:$Z6277,25,false)</f>
        <v>-</v>
      </c>
      <c r="D610" s="144" t="str">
        <f>vlookup(A610, 'OG Data Combined'!$A$2:$AQ6277,29,false)</f>
        <v>-</v>
      </c>
      <c r="E610" t="str">
        <f>IFERROR(__xludf.DUMMYFUNCTION("IFERROR(REGEXEXTRACT((vlookup(A610, 'OG Data Combined'!$A$2:$AQ6277,21,false)), ""\((.*?)\)""), """")"),"Distance")</f>
        <v>Distance</v>
      </c>
    </row>
    <row r="611">
      <c r="A611" s="143" t="s">
        <v>36952</v>
      </c>
      <c r="B611" s="144" t="str">
        <f>vlookup(A611, 'OG Data Combined'!$A$2:$Z6277,25,false)</f>
        <v>-</v>
      </c>
      <c r="D611" s="144" t="str">
        <f>vlookup(A611, 'OG Data Combined'!$A$2:$AQ6277,29,false)</f>
        <v>-</v>
      </c>
      <c r="E611" t="str">
        <f>IFERROR(__xludf.DUMMYFUNCTION("IFERROR(REGEXEXTRACT((vlookup(A611, 'OG Data Combined'!$A$2:$AQ6277,21,false)), ""\((.*?)\)""), """")"),"Distance")</f>
        <v>Distance</v>
      </c>
    </row>
    <row r="612">
      <c r="A612" s="143" t="s">
        <v>36953</v>
      </c>
      <c r="B612" s="144" t="str">
        <f>vlookup(A612, 'OG Data Combined'!$A$2:$Z6277,25,false)</f>
        <v>-</v>
      </c>
      <c r="D612" s="166" t="str">
        <f>vlookup(A612, 'OG Data Combined'!$A$2:$AQ6277,29,false)</f>
        <v>https://www.instagram.com/pedaltrash/</v>
      </c>
      <c r="E612" t="str">
        <f>IFERROR(__xludf.DUMMYFUNCTION("IFERROR(REGEXEXTRACT((vlookup(A612, 'OG Data Combined'!$A$2:$AQ6277,21,false)), ""\((.*?)\)""), """")"),"Distance")</f>
        <v>Distance</v>
      </c>
    </row>
    <row r="613">
      <c r="A613" s="143" t="s">
        <v>36954</v>
      </c>
      <c r="B613" s="166" t="str">
        <f>vlookup(A613, 'OG Data Combined'!$A$2:$Z6277,25,false)</f>
        <v>https://twitter.com/coryerdmann</v>
      </c>
      <c r="D613" s="144" t="str">
        <f>vlookup(A613, 'OG Data Combined'!$A$2:$AQ6277,29,false)</f>
        <v>-</v>
      </c>
      <c r="E613" t="str">
        <f>IFERROR(__xludf.DUMMYFUNCTION("IFERROR(REGEXEXTRACT((vlookup(A613, 'OG Data Combined'!$A$2:$AQ6277,21,false)), ""\((.*?)\)""), """")"),"")</f>
        <v/>
      </c>
    </row>
    <row r="614">
      <c r="A614" s="143" t="s">
        <v>36955</v>
      </c>
      <c r="B614" s="144" t="str">
        <f>vlookup(A614, 'OG Data Combined'!$A$2:$Z6277,25,false)</f>
        <v>-</v>
      </c>
      <c r="D614" s="166" t="str">
        <f>vlookup(A614, 'OG Data Combined'!$A$2:$AQ6277,29,false)</f>
        <v>https://www.instagram.com/niko_dworczi/</v>
      </c>
      <c r="E614" t="str">
        <f>IFERROR(__xludf.DUMMYFUNCTION("IFERROR(REGEXEXTRACT((vlookup(A614, 'OG Data Combined'!$A$2:$AQ6277,21,false)), ""\((.*?)\)""), """")"),"")</f>
        <v/>
      </c>
    </row>
    <row r="615">
      <c r="A615" s="143" t="s">
        <v>36956</v>
      </c>
      <c r="B615" s="144" t="str">
        <f>vlookup(A615, 'OG Data Combined'!$A$2:$Z6277,25,false)</f>
        <v>-</v>
      </c>
      <c r="D615" s="144" t="str">
        <f>vlookup(A615, 'OG Data Combined'!$A$2:$AQ6277,29,false)</f>
        <v>-</v>
      </c>
      <c r="E615" t="str">
        <f>IFERROR(__xludf.DUMMYFUNCTION("IFERROR(REGEXEXTRACT((vlookup(A615, 'OG Data Combined'!$A$2:$AQ6277,21,false)), ""\((.*?)\)""), """")"),"")</f>
        <v/>
      </c>
    </row>
    <row r="616">
      <c r="A616" s="143" t="s">
        <v>36957</v>
      </c>
      <c r="B616" s="166" t="str">
        <f>vlookup(A616, 'OG Data Combined'!$A$2:$Z6277,25,false)</f>
        <v>https://x.com/frymanthrows</v>
      </c>
      <c r="D616" s="144" t="str">
        <f>vlookup(A616, 'OG Data Combined'!$A$2:$AQ6277,29,false)</f>
        <v>-</v>
      </c>
      <c r="E616" t="str">
        <f>IFERROR(__xludf.DUMMYFUNCTION("IFERROR(REGEXEXTRACT((vlookup(A616, 'OG Data Combined'!$A$2:$AQ6277,21,false)), ""\((.*?)\)""), """")"),"Throws")</f>
        <v>Throws</v>
      </c>
    </row>
    <row r="617">
      <c r="A617" s="143" t="s">
        <v>36958</v>
      </c>
      <c r="B617" s="144" t="str">
        <f>vlookup(A617, 'OG Data Combined'!$A$2:$Z6277,25,false)</f>
        <v>-</v>
      </c>
      <c r="D617" s="144" t="str">
        <f>vlookup(A617, 'OG Data Combined'!$A$2:$AQ6277,29,false)</f>
        <v>-</v>
      </c>
      <c r="E617" t="str">
        <f>IFERROR(__xludf.DUMMYFUNCTION("IFERROR(REGEXEXTRACT((vlookup(A617, 'OG Data Combined'!$A$2:$AQ6277,21,false)), ""\((.*?)\)""), """")"),"")</f>
        <v/>
      </c>
    </row>
    <row r="618">
      <c r="A618" s="143" t="s">
        <v>36959</v>
      </c>
      <c r="B618" s="166" t="str">
        <f>vlookup(A618, 'OG Data Combined'!$A$2:$Z6277,25,false)</f>
        <v>https://twitter.com/clevesdonogan</v>
      </c>
      <c r="D618" s="144" t="str">
        <f>vlookup(A618, 'OG Data Combined'!$A$2:$AQ6277,29,false)</f>
        <v>-</v>
      </c>
      <c r="E618" t="str">
        <f>IFERROR(__xludf.DUMMYFUNCTION("IFERROR(REGEXEXTRACT((vlookup(A618, 'OG Data Combined'!$A$2:$AQ6277,21,false)), ""\((.*?)\)""), """")"),"")</f>
        <v/>
      </c>
    </row>
    <row r="619">
      <c r="A619" s="143" t="s">
        <v>36960</v>
      </c>
      <c r="B619" s="144" t="str">
        <f>vlookup(A619, 'OG Data Combined'!$A$2:$Z6277,25,false)</f>
        <v>-</v>
      </c>
      <c r="D619" s="144" t="str">
        <f>vlookup(A619, 'OG Data Combined'!$A$2:$AQ6277,29,false)</f>
        <v>-</v>
      </c>
      <c r="E619" t="str">
        <f>IFERROR(__xludf.DUMMYFUNCTION("IFERROR(REGEXEXTRACT((vlookup(A619, 'OG Data Combined'!$A$2:$AQ6277,21,false)), ""\((.*?)\)""), """")"),"Sprints, Jumps")</f>
        <v>Sprints, Jumps</v>
      </c>
    </row>
    <row r="620">
      <c r="A620" s="143" t="s">
        <v>36961</v>
      </c>
      <c r="B620" s="144" t="str">
        <f>vlookup(A620, 'OG Data Combined'!$A$2:$Z6277,25,false)</f>
        <v>-</v>
      </c>
      <c r="D620" s="144" t="str">
        <f>vlookup(A620, 'OG Data Combined'!$A$2:$AQ6277,29,false)</f>
        <v>-</v>
      </c>
      <c r="E620" t="str">
        <f>IFERROR(__xludf.DUMMYFUNCTION("IFERROR(REGEXEXTRACT((vlookup(A620, 'OG Data Combined'!$A$2:$AQ6277,21,false)), ""\((.*?)\)""), """")"),"")</f>
        <v/>
      </c>
    </row>
    <row r="621">
      <c r="A621" s="143" t="s">
        <v>36962</v>
      </c>
      <c r="B621" s="166" t="str">
        <f>vlookup(A621, 'OG Data Combined'!$A$2:$Z6277,25,false)</f>
        <v>https://twitter.com/bigdave__bean</v>
      </c>
      <c r="D621" s="144" t="str">
        <f>vlookup(A621, 'OG Data Combined'!$A$2:$AQ6277,29,false)</f>
        <v>-</v>
      </c>
      <c r="E621" t="str">
        <f>IFERROR(__xludf.DUMMYFUNCTION("IFERROR(REGEXEXTRACT((vlookup(A621, 'OG Data Combined'!$A$2:$AQ6277,21,false)), ""\((.*?)\)""), """")"),"")</f>
        <v/>
      </c>
    </row>
    <row r="622">
      <c r="A622" s="143" t="s">
        <v>36963</v>
      </c>
      <c r="B622" s="144" t="str">
        <f>vlookup(A622, 'OG Data Combined'!$A$2:$Z6277,25,false)</f>
        <v>-</v>
      </c>
      <c r="D622" s="144" t="str">
        <f>vlookup(A622, 'OG Data Combined'!$A$2:$AQ6277,29,false)</f>
        <v>-</v>
      </c>
      <c r="E622" t="str">
        <f>IFERROR(__xludf.DUMMYFUNCTION("IFERROR(REGEXEXTRACT((vlookup(A622, 'OG Data Combined'!$A$2:$AQ6277,21,false)), ""\((.*?)\)""), """")"),"")</f>
        <v/>
      </c>
    </row>
    <row r="623">
      <c r="A623" s="143" t="s">
        <v>36964</v>
      </c>
      <c r="B623" s="166" t="str">
        <f>vlookup(A623, 'OG Data Combined'!$A$2:$Z6277,25,false)</f>
        <v>https://x.com/coachkelsrig</v>
      </c>
      <c r="D623" s="166" t="str">
        <f>vlookup(A623, 'OG Data Combined'!$A$2:$AQ6277,29,false)</f>
        <v>https://www.instagram.com/kelseyriggins/</v>
      </c>
      <c r="E623" t="str">
        <f>IFERROR(__xludf.DUMMYFUNCTION("IFERROR(REGEXEXTRACT((vlookup(A623, 'OG Data Combined'!$A$2:$AQ6277,21,false)), ""\((.*?)\)""), """")"),"Jumps, Multi-Events")</f>
        <v>Jumps, Multi-Events</v>
      </c>
    </row>
    <row r="624">
      <c r="A624" s="143" t="s">
        <v>36965</v>
      </c>
      <c r="B624" s="144" t="str">
        <f>vlookup(A624, 'OG Data Combined'!$A$2:$Z6277,25,false)</f>
        <v>-</v>
      </c>
      <c r="D624" s="144" t="str">
        <f>vlookup(A624, 'OG Data Combined'!$A$2:$AQ6277,29,false)</f>
        <v>-</v>
      </c>
      <c r="E624" t="str">
        <f>IFERROR(__xludf.DUMMYFUNCTION("IFERROR(REGEXEXTRACT((vlookup(A624, 'OG Data Combined'!$A$2:$AQ6277,21,false)), ""\((.*?)\)""), """")"),"")</f>
        <v/>
      </c>
    </row>
    <row r="625">
      <c r="A625" s="143" t="s">
        <v>36966</v>
      </c>
      <c r="B625" s="144" t="str">
        <f>vlookup(A625, 'OG Data Combined'!$A$2:$Z6277,25,false)</f>
        <v>-</v>
      </c>
      <c r="D625" s="166" t="str">
        <f>vlookup(A625, 'OG Data Combined'!$A$2:$AQ6277,29,false)</f>
        <v>https://www.instagram.com/paul_longano/</v>
      </c>
      <c r="E625" t="str">
        <f>IFERROR(__xludf.DUMMYFUNCTION("IFERROR(REGEXEXTRACT((vlookup(A625, 'OG Data Combined'!$A$2:$AQ6277,21,false)), ""\((.*?)\)""), """")"),"")</f>
        <v/>
      </c>
    </row>
    <row r="626">
      <c r="A626" s="143" t="s">
        <v>36967</v>
      </c>
      <c r="B626" s="144" t="str">
        <f>vlookup(A626, 'OG Data Combined'!$A$2:$Z6277,25,false)</f>
        <v>-</v>
      </c>
      <c r="D626" s="144" t="str">
        <f>vlookup(A626, 'OG Data Combined'!$A$2:$AQ6277,29,false)</f>
        <v>-</v>
      </c>
      <c r="E626" t="str">
        <f>IFERROR(__xludf.DUMMYFUNCTION("IFERROR(REGEXEXTRACT((vlookup(A626, 'OG Data Combined'!$A$2:$AQ6277,21,false)), ""\((.*?)\)""), """")"),"Distance")</f>
        <v>Distance</v>
      </c>
    </row>
    <row r="627">
      <c r="A627" s="143" t="s">
        <v>36968</v>
      </c>
      <c r="B627" s="144" t="str">
        <f>vlookup(A627, 'OG Data Combined'!$A$2:$Z6277,25,false)</f>
        <v>-</v>
      </c>
      <c r="D627" s="144" t="str">
        <f>vlookup(A627, 'OG Data Combined'!$A$2:$AQ6277,29,false)</f>
        <v>-</v>
      </c>
      <c r="E627" t="str">
        <f>IFERROR(__xludf.DUMMYFUNCTION("IFERROR(REGEXEXTRACT((vlookup(A627, 'OG Data Combined'!$A$2:$AQ6277,21,false)), ""\((.*?)\)""), """")"),"Distance")</f>
        <v>Distance</v>
      </c>
    </row>
    <row r="628">
      <c r="A628" s="143" t="s">
        <v>36969</v>
      </c>
      <c r="B628" s="166" t="str">
        <f>vlookup(A628, 'OG Data Combined'!$A$2:$Z6277,25,false)</f>
        <v>https://twitter.com/CoachRexroat1</v>
      </c>
      <c r="D628" s="166" t="str">
        <f>vlookup(A628, 'OG Data Combined'!$A$2:$AQ6277,29,false)</f>
        <v>https://www.instagram.com/coachrexroat1/</v>
      </c>
      <c r="E628" t="str">
        <f>IFERROR(__xludf.DUMMYFUNCTION("IFERROR(REGEXEXTRACT((vlookup(A628, 'OG Data Combined'!$A$2:$AQ6277,21,false)), ""\((.*?)\)""), """")"),"Distance")</f>
        <v>Distance</v>
      </c>
    </row>
    <row r="629">
      <c r="A629" s="143" t="s">
        <v>36970</v>
      </c>
      <c r="B629" s="144" t="str">
        <f>vlookup(A629, 'OG Data Combined'!$A$2:$Z6277,25,false)</f>
        <v>-</v>
      </c>
      <c r="D629" s="144" t="str">
        <f>vlookup(A629, 'OG Data Combined'!$A$2:$AQ6277,29,false)</f>
        <v>-</v>
      </c>
      <c r="E629" t="str">
        <f>IFERROR(__xludf.DUMMYFUNCTION("IFERROR(REGEXEXTRACT((vlookup(A629, 'OG Data Combined'!$A$2:$AQ6277,21,false)), ""\((.*?)\)""), """")"),"")</f>
        <v/>
      </c>
    </row>
    <row r="630">
      <c r="A630" s="143" t="s">
        <v>36971</v>
      </c>
      <c r="B630" s="144" t="str">
        <f>vlookup(A630, 'OG Data Combined'!$A$2:$Z6277,25,false)</f>
        <v>-</v>
      </c>
      <c r="D630" s="166" t="str">
        <f>vlookup(A630, 'OG Data Combined'!$A$2:$AQ6277,29,false)</f>
        <v>https://www.instagram.com/ronnie_baker14/</v>
      </c>
      <c r="E630" t="str">
        <f>IFERROR(__xludf.DUMMYFUNCTION("IFERROR(REGEXEXTRACT((vlookup(A630, 'OG Data Combined'!$A$2:$AQ6277,21,false)), ""\((.*?)\)""), """")"),"")</f>
        <v/>
      </c>
    </row>
    <row r="631">
      <c r="A631" s="143" t="s">
        <v>36972</v>
      </c>
      <c r="B631" s="166" t="str">
        <f>vlookup(A631, 'OG Data Combined'!$A$2:$Z6277,25,false)</f>
        <v>https://twitter.com/masai_russell</v>
      </c>
      <c r="D631" s="144" t="str">
        <f>vlookup(A631, 'OG Data Combined'!$A$2:$AQ6277,29,false)</f>
        <v>-</v>
      </c>
      <c r="E631" t="str">
        <f>IFERROR(__xludf.DUMMYFUNCTION("IFERROR(REGEXEXTRACT((vlookup(A631, 'OG Data Combined'!$A$2:$AQ6277,21,false)), ""\((.*?)\)""), """")"),"")</f>
        <v/>
      </c>
    </row>
    <row r="632">
      <c r="A632" s="143" t="s">
        <v>36973</v>
      </c>
      <c r="B632" s="166" t="str">
        <f>vlookup(A632, 'OG Data Combined'!$A$2:$Z6277,25,false)</f>
        <v>https://twitter.com/fastfergie16</v>
      </c>
      <c r="D632" s="144" t="str">
        <f>vlookup(A632, 'OG Data Combined'!$A$2:$AQ6277,29,false)</f>
        <v>-</v>
      </c>
      <c r="E632" t="str">
        <f>IFERROR(__xludf.DUMMYFUNCTION("IFERROR(REGEXEXTRACT((vlookup(A632, 'OG Data Combined'!$A$2:$AQ6277,21,false)), ""\((.*?)\)""), """")"),"")</f>
        <v/>
      </c>
    </row>
    <row r="633">
      <c r="A633" s="143" t="s">
        <v>36974</v>
      </c>
      <c r="B633" s="144" t="str">
        <f>vlookup(A633, 'OG Data Combined'!$A$2:$Z6277,25,false)</f>
        <v>-</v>
      </c>
      <c r="D633" s="144" t="str">
        <f>vlookup(A633, 'OG Data Combined'!$A$2:$AQ6277,29,false)</f>
        <v>-</v>
      </c>
      <c r="E633" t="str">
        <f>IFERROR(__xludf.DUMMYFUNCTION("IFERROR(REGEXEXTRACT((vlookup(A633, 'OG Data Combined'!$A$2:$AQ6277,21,false)), ""\((.*?)\)""), """")"),"")</f>
        <v/>
      </c>
    </row>
    <row r="634">
      <c r="A634" s="143" t="s">
        <v>36975</v>
      </c>
      <c r="B634" s="166" t="str">
        <f>vlookup(A634, 'OG Data Combined'!$A$2:$Z6277,25,false)</f>
        <v>https://twitter.com/keatondaniel7</v>
      </c>
      <c r="D634" s="166" t="str">
        <f>vlookup(A634, 'OG Data Combined'!$A$2:$AQ6277,29,false)</f>
        <v>https://www.instagram.com/keaton_daniel/</v>
      </c>
      <c r="E634" t="str">
        <f>IFERROR(__xludf.DUMMYFUNCTION("IFERROR(REGEXEXTRACT((vlookup(A634, 'OG Data Combined'!$A$2:$AQ6277,21,false)), ""\((.*?)\)""), """")"),"")</f>
        <v/>
      </c>
    </row>
    <row r="635">
      <c r="A635" s="143" t="s">
        <v>36976</v>
      </c>
      <c r="B635" s="166" t="str">
        <f>vlookup(A635, 'OG Data Combined'!$A$2:$Z6277,25,false)</f>
        <v>https://twitter.com/lang_jackson9</v>
      </c>
      <c r="D635" s="144" t="str">
        <f>vlookup(A635, 'OG Data Combined'!$A$2:$AQ6277,29,false)</f>
        <v>-</v>
      </c>
      <c r="E635" t="str">
        <f>IFERROR(__xludf.DUMMYFUNCTION("IFERROR(REGEXEXTRACT((vlookup(A635, 'OG Data Combined'!$A$2:$AQ6277,21,false)), ""\((.*?)\)""), """")"),"")</f>
        <v/>
      </c>
    </row>
    <row r="636">
      <c r="A636" s="143" t="s">
        <v>36977</v>
      </c>
      <c r="B636" s="144" t="str">
        <f>vlookup(A636, 'OG Data Combined'!$A$2:$Z6277,25,false)</f>
        <v>-</v>
      </c>
      <c r="D636" s="166" t="str">
        <f>vlookup(A636, 'OG Data Combined'!$A$2:$AQ6277,29,false)</f>
        <v>https://www.instagram.com/christallm/</v>
      </c>
      <c r="E636" t="str">
        <f>IFERROR(__xludf.DUMMYFUNCTION("IFERROR(REGEXEXTRACT((vlookup(A636, 'OG Data Combined'!$A$2:$AQ6277,21,false)), ""\((.*?)\)""), """")"),"")</f>
        <v/>
      </c>
    </row>
    <row r="637">
      <c r="A637" s="143" t="s">
        <v>36978</v>
      </c>
      <c r="B637" s="144" t="str">
        <f>vlookup(A637, 'OG Data Combined'!$A$2:$Z6277,25,false)</f>
        <v>-</v>
      </c>
      <c r="D637" s="144" t="str">
        <f>vlookup(A637, 'OG Data Combined'!$A$2:$AQ6277,29,false)</f>
        <v>-</v>
      </c>
      <c r="E637" t="str">
        <f>IFERROR(__xludf.DUMMYFUNCTION("IFERROR(REGEXEXTRACT((vlookup(A637, 'OG Data Combined'!$A$2:$AQ6277,21,false)), ""\((.*?)\)""), """")"),"")</f>
        <v/>
      </c>
    </row>
    <row r="638">
      <c r="A638" s="143" t="s">
        <v>36979</v>
      </c>
      <c r="B638" s="166" t="str">
        <f>vlookup(A638, 'OG Data Combined'!$A$2:$Z6277,25,false)</f>
        <v>https://twitter.com/throwsmcbride</v>
      </c>
      <c r="D638" s="144" t="str">
        <f>vlookup(A638, 'OG Data Combined'!$A$2:$AQ6277,29,false)</f>
        <v>-</v>
      </c>
      <c r="E638" t="str">
        <f>IFERROR(__xludf.DUMMYFUNCTION("IFERROR(REGEXEXTRACT((vlookup(A638, 'OG Data Combined'!$A$2:$AQ6277,21,false)), ""\((.*?)\)""), """")"),"Throws")</f>
        <v>Throws</v>
      </c>
    </row>
    <row r="639">
      <c r="A639" s="143" t="s">
        <v>36980</v>
      </c>
      <c r="B639" s="144" t="str">
        <f>vlookup(A639, 'OG Data Combined'!$A$2:$Z6277,25,false)</f>
        <v>-</v>
      </c>
      <c r="D639" s="144" t="str">
        <f>vlookup(A639, 'OG Data Combined'!$A$2:$AQ6277,29,false)</f>
        <v>-</v>
      </c>
      <c r="E639" t="str">
        <f>IFERROR(__xludf.DUMMYFUNCTION("IFERROR(REGEXEXTRACT((vlookup(A639, 'OG Data Combined'!$A$2:$AQ6277,21,false)), ""\((.*?)\)""), """")"),"Sprints")</f>
        <v>Sprints</v>
      </c>
    </row>
    <row r="640">
      <c r="A640" s="143" t="s">
        <v>36981</v>
      </c>
      <c r="B640" s="144" t="str">
        <f>vlookup(A640, 'OG Data Combined'!$A$2:$Z6277,25,false)</f>
        <v>-</v>
      </c>
      <c r="D640" s="144" t="str">
        <f>vlookup(A640, 'OG Data Combined'!$A$2:$AQ6277,29,false)</f>
        <v>-</v>
      </c>
      <c r="E640" t="str">
        <f>IFERROR(__xludf.DUMMYFUNCTION("IFERROR(REGEXEXTRACT((vlookup(A640, 'OG Data Combined'!$A$2:$AQ6277,21,false)), ""\((.*?)\)""), """")"),"Jumps")</f>
        <v>Jumps</v>
      </c>
    </row>
    <row r="641">
      <c r="A641" s="143" t="s">
        <v>36982</v>
      </c>
      <c r="B641" s="166" t="str">
        <f>vlookup(A641, 'OG Data Combined'!$A$2:$Z6277,25,false)</f>
        <v>https://twitter.com/krisxgrimes</v>
      </c>
      <c r="D641" s="144" t="str">
        <f>vlookup(A641, 'OG Data Combined'!$A$2:$AQ6277,29,false)</f>
        <v>-</v>
      </c>
      <c r="E641" t="str">
        <f>IFERROR(__xludf.DUMMYFUNCTION("IFERROR(REGEXEXTRACT((vlookup(A641, 'OG Data Combined'!$A$2:$AQ6277,21,false)), ""\((.*?)\)""), """")"),"Jumps, Multi-events")</f>
        <v>Jumps, Multi-events</v>
      </c>
    </row>
    <row r="642">
      <c r="A642" s="143" t="s">
        <v>36983</v>
      </c>
      <c r="B642" s="166" t="str">
        <f>vlookup(A642, 'OG Data Combined'!$A$2:$Z6277,25,false)</f>
        <v>https://twitter.com/hakondevries</v>
      </c>
      <c r="D642" s="166" t="str">
        <f>vlookup(A642, 'OG Data Combined'!$A$2:$AQ6277,29,false)</f>
        <v>https://www.instagram.com/hakondevries/</v>
      </c>
      <c r="E642" t="str">
        <f>IFERROR(__xludf.DUMMYFUNCTION("IFERROR(REGEXEXTRACT((vlookup(A642, 'OG Data Combined'!$A$2:$AQ6277,21,false)), ""\((.*?)\)""), """")"),"Distance")</f>
        <v>Distance</v>
      </c>
    </row>
    <row r="643">
      <c r="A643" s="143" t="s">
        <v>36984</v>
      </c>
      <c r="B643" s="166" t="str">
        <f>vlookup(A643, 'OG Data Combined'!$A$2:$Z6277,25,false)</f>
        <v>https://twitter.com/devynnecharlton</v>
      </c>
      <c r="D643" s="166" t="str">
        <f>vlookup(A643, 'OG Data Combined'!$A$2:$AQ6277,29,false)</f>
        <v>https://www.instagram.com/dvynn_/</v>
      </c>
      <c r="E643" t="str">
        <f>IFERROR(__xludf.DUMMYFUNCTION("IFERROR(REGEXEXTRACT((vlookup(A643, 'OG Data Combined'!$A$2:$AQ6277,21,false)), ""\((.*?)\)""), """")"),"")</f>
        <v/>
      </c>
    </row>
    <row r="644">
      <c r="A644" s="143" t="s">
        <v>36985</v>
      </c>
      <c r="B644" s="144" t="str">
        <f>vlookup(A644, 'OG Data Combined'!$A$2:$Z6277,25,false)</f>
        <v>-</v>
      </c>
      <c r="D644" s="144" t="str">
        <f>vlookup(A644, 'OG Data Combined'!$A$2:$AQ6277,29,false)</f>
        <v>-</v>
      </c>
      <c r="E644" t="str">
        <f>IFERROR(__xludf.DUMMYFUNCTION("IFERROR(REGEXEXTRACT((vlookup(A644, 'OG Data Combined'!$A$2:$AQ6277,21,false)), ""\((.*?)\)""), """")"),"")</f>
        <v/>
      </c>
    </row>
    <row r="645">
      <c r="A645" s="143" t="s">
        <v>36986</v>
      </c>
      <c r="B645" s="144" t="str">
        <f>vlookup(A645, 'OG Data Combined'!$A$2:$Z6277,25,false)</f>
        <v>-</v>
      </c>
      <c r="D645" s="144" t="str">
        <f>vlookup(A645, 'OG Data Combined'!$A$2:$AQ6277,29,false)</f>
        <v>-</v>
      </c>
      <c r="E645" t="str">
        <f>IFERROR(__xludf.DUMMYFUNCTION("IFERROR(REGEXEXTRACT((vlookup(A645, 'OG Data Combined'!$A$2:$AQ6277,21,false)), ""\((.*?)\)""), """")"),"")</f>
        <v/>
      </c>
    </row>
    <row r="646">
      <c r="A646" s="143" t="s">
        <v>36987</v>
      </c>
      <c r="B646" s="166" t="str">
        <f>vlookup(A646, 'OG Data Combined'!$A$2:$Z6277,25,false)</f>
        <v>https://twitter.com/WyattRhoads25</v>
      </c>
      <c r="D646" s="144" t="str">
        <f>vlookup(A646, 'OG Data Combined'!$A$2:$AQ6277,29,false)</f>
        <v>-</v>
      </c>
      <c r="E646" t="str">
        <f>IFERROR(__xludf.DUMMYFUNCTION("IFERROR(REGEXEXTRACT((vlookup(A646, 'OG Data Combined'!$A$2:$AQ6277,21,false)), ""\((.*?)\)""), """")"),"Multi-events")</f>
        <v>Multi-events</v>
      </c>
    </row>
    <row r="647">
      <c r="A647" s="143" t="s">
        <v>36988</v>
      </c>
      <c r="B647" s="144" t="str">
        <f>vlookup(A647, 'OG Data Combined'!$A$2:$Z6277,25,false)</f>
        <v>-</v>
      </c>
      <c r="D647" s="144" t="str">
        <f>vlookup(A647, 'OG Data Combined'!$A$2:$AQ6277,29,false)</f>
        <v>-</v>
      </c>
      <c r="E647" t="str">
        <f>IFERROR(__xludf.DUMMYFUNCTION("IFERROR(REGEXEXTRACT((vlookup(A647, 'OG Data Combined'!$A$2:$AQ6277,21,false)), ""\((.*?)\)""), """")"),"")</f>
        <v/>
      </c>
    </row>
    <row r="648">
      <c r="A648" s="143" t="s">
        <v>36989</v>
      </c>
      <c r="B648" s="144" t="str">
        <f>vlookup(A648, 'OG Data Combined'!$A$2:$Z6277,25,false)</f>
        <v>-</v>
      </c>
      <c r="D648" s="166" t="str">
        <f>vlookup(A648, 'OG Data Combined'!$A$2:$AQ6277,29,false)</f>
        <v>https://www.instagram.com/briannaxmccarthy/</v>
      </c>
      <c r="E648" t="str">
        <f>IFERROR(__xludf.DUMMYFUNCTION("IFERROR(REGEXEXTRACT((vlookup(A648, 'OG Data Combined'!$A$2:$AQ6277,21,false)), ""\((.*?)\)""), """")"),"")</f>
        <v/>
      </c>
    </row>
    <row r="649">
      <c r="A649" s="143" t="s">
        <v>36990</v>
      </c>
      <c r="B649" s="144" t="str">
        <f>vlookup(A649, 'OG Data Combined'!$A$2:$Z6277,25,false)</f>
        <v>-</v>
      </c>
      <c r="D649" s="144" t="str">
        <f>vlookup(A649, 'OG Data Combined'!$A$2:$AQ6277,29,false)</f>
        <v>-</v>
      </c>
      <c r="E649" t="str">
        <f>IFERROR(__xludf.DUMMYFUNCTION("IFERROR(REGEXEXTRACT((vlookup(A649, 'OG Data Combined'!$A$2:$AQ6277,21,false)), ""\((.*?)\)""), """")"),"Throws")</f>
        <v>Throws</v>
      </c>
    </row>
    <row r="650">
      <c r="A650" s="143" t="s">
        <v>36991</v>
      </c>
      <c r="B650" s="144" t="str">
        <f>vlookup(A650, 'OG Data Combined'!$A$2:$Z6277,25,false)</f>
        <v>-</v>
      </c>
      <c r="D650" s="144" t="str">
        <f>vlookup(A650, 'OG Data Combined'!$A$2:$AQ6277,29,false)</f>
        <v>-</v>
      </c>
      <c r="E650" t="str">
        <f>IFERROR(__xludf.DUMMYFUNCTION("IFERROR(REGEXEXTRACT((vlookup(A650, 'OG Data Combined'!$A$2:$AQ6277,21,false)), ""\((.*?)\)""), """")"),"Sprints, Hurdles")</f>
        <v>Sprints, Hurdles</v>
      </c>
    </row>
    <row r="651">
      <c r="A651" s="143" t="s">
        <v>36992</v>
      </c>
      <c r="B651" s="166" t="str">
        <f>vlookup(A651, 'OG Data Combined'!$A$2:$Z6277,25,false)</f>
        <v>https://twitter.com/brooke_rasnick</v>
      </c>
      <c r="D651" s="166" t="str">
        <f>vlookup(A651, 'OG Data Combined'!$A$2:$AQ6277,29,false)</f>
        <v>https://www.instagram.com/brookerasnick/</v>
      </c>
      <c r="E651" t="str">
        <f>IFERROR(__xludf.DUMMYFUNCTION("IFERROR(REGEXEXTRACT((vlookup(A651, 'OG Data Combined'!$A$2:$AQ6277,21,false)), ""\((.*?)\)""), """")"),"Pole Vault")</f>
        <v>Pole Vault</v>
      </c>
    </row>
    <row r="652">
      <c r="A652" s="143" t="s">
        <v>36993</v>
      </c>
      <c r="B652" s="166" t="str">
        <f>vlookup(A652, 'OG Data Combined'!$A$2:$Z6277,25,false)</f>
        <v>https://twitter.com/BobThurnhoffer</v>
      </c>
      <c r="D652" s="166" t="str">
        <f>vlookup(A652, 'OG Data Combined'!$A$2:$AQ6277,29,false)</f>
        <v>https://www.instagram.com/bobthurnhoffer7/</v>
      </c>
      <c r="E652" t="str">
        <f>IFERROR(__xludf.DUMMYFUNCTION("IFERROR(REGEXEXTRACT((vlookup(A652, 'OG Data Combined'!$A$2:$AQ6277,21,false)), ""\((.*?)\)""), """")"),"Jumps")</f>
        <v>Jumps</v>
      </c>
    </row>
    <row r="653">
      <c r="A653" s="143" t="s">
        <v>36994</v>
      </c>
      <c r="B653" s="166" t="str">
        <f>vlookup(A653, 'OG Data Combined'!$A$2:$Z6277,25,false)</f>
        <v>https://twitter.com/baybaymires</v>
      </c>
      <c r="D653" s="166" t="str">
        <f>vlookup(A653, 'OG Data Combined'!$A$2:$AQ6277,29,false)</f>
        <v>https://www.instagram.com/baybaymires/</v>
      </c>
      <c r="E653" t="str">
        <f>IFERROR(__xludf.DUMMYFUNCTION("IFERROR(REGEXEXTRACT((vlookup(A653, 'OG Data Combined'!$A$2:$AQ6277,21,false)), ""\((.*?)\)""), """")"),"Distance")</f>
        <v>Distance</v>
      </c>
    </row>
    <row r="654">
      <c r="A654" s="143" t="s">
        <v>36995</v>
      </c>
      <c r="B654" s="144" t="str">
        <f>vlookup(A654, 'OG Data Combined'!$A$2:$Z6277,25,false)</f>
        <v>-</v>
      </c>
      <c r="D654" s="144" t="str">
        <f>vlookup(A654, 'OG Data Combined'!$A$2:$AQ6277,29,false)</f>
        <v>-</v>
      </c>
      <c r="E654" t="str">
        <f>IFERROR(__xludf.DUMMYFUNCTION("IFERROR(REGEXEXTRACT((vlookup(A654, 'OG Data Combined'!$A$2:$AQ6277,21,false)), ""\((.*?)\)""), """")"),"")</f>
        <v/>
      </c>
    </row>
    <row r="655">
      <c r="A655" s="143" t="s">
        <v>36996</v>
      </c>
      <c r="B655" s="144" t="str">
        <f>vlookup(A655, 'OG Data Combined'!$A$2:$Z6277,25,false)</f>
        <v>-</v>
      </c>
      <c r="D655" s="166" t="str">
        <f>vlookup(A655, 'OG Data Combined'!$A$2:$AQ6277,29,false)</f>
        <v>https://www.instagram.com/zags__l/</v>
      </c>
      <c r="E655" t="str">
        <f>IFERROR(__xludf.DUMMYFUNCTION("IFERROR(REGEXEXTRACT((vlookup(A655, 'OG Data Combined'!$A$2:$AQ6277,21,false)), ""\((.*?)\)""), """")"),"Pole Vault")</f>
        <v>Pole Vault</v>
      </c>
    </row>
    <row r="656">
      <c r="A656" s="143" t="s">
        <v>36997</v>
      </c>
      <c r="B656" s="144" t="str">
        <f>vlookup(A656, 'OG Data Combined'!$A$2:$Z6277,25,false)</f>
        <v>-</v>
      </c>
      <c r="D656" s="144" t="str">
        <f>vlookup(A656, 'OG Data Combined'!$A$2:$AQ6277,29,false)</f>
        <v>-</v>
      </c>
      <c r="E656" t="str">
        <f>IFERROR(__xludf.DUMMYFUNCTION("IFERROR(REGEXEXTRACT((vlookup(A656, 'OG Data Combined'!$A$2:$AQ6277,21,false)), ""\((.*?)\)""), """")"),"Distance")</f>
        <v>Distance</v>
      </c>
    </row>
    <row r="657">
      <c r="A657" s="143" t="s">
        <v>36998</v>
      </c>
      <c r="B657" s="166" t="str">
        <f>vlookup(A657, 'OG Data Combined'!$A$2:$Z6277,25,false)</f>
        <v>https://twitter.com/jeffhenderson</v>
      </c>
      <c r="D657" s="166" t="str">
        <f>vlookup(A657, 'OG Data Combined'!$A$2:$AQ6277,29,false)</f>
        <v>https://www.instagram.com/jeffery_henderson/</v>
      </c>
      <c r="E657" t="str">
        <f>IFERROR(__xludf.DUMMYFUNCTION("IFERROR(REGEXEXTRACT((vlookup(A657, 'OG Data Combined'!$A$2:$AQ6277,21,false)), ""\((.*?)\)""), """")"),"")</f>
        <v/>
      </c>
    </row>
    <row r="658">
      <c r="A658" s="143" t="s">
        <v>42219</v>
      </c>
      <c r="B658" s="144" t="str">
        <f>vlookup(A658, 'OG Data Combined'!$A$2:$Z6277,25,false)</f>
        <v>-</v>
      </c>
      <c r="D658" s="144" t="str">
        <f>vlookup(A658, 'OG Data Combined'!$A$2:$AQ6277,29,false)</f>
        <v>-</v>
      </c>
      <c r="E658" t="str">
        <f>IFERROR(__xludf.DUMMYFUNCTION("IFERROR(REGEXEXTRACT((vlookup(A658, 'OG Data Combined'!$A$2:$AQ6277,21,false)), ""\((.*?)\)""), """")"),"")</f>
        <v/>
      </c>
    </row>
    <row r="659">
      <c r="A659" s="143" t="s">
        <v>36999</v>
      </c>
      <c r="B659" s="166" t="str">
        <f>vlookup(A659, 'OG Data Combined'!$A$2:$Z6277,25,false)</f>
        <v>https://twitter.com/koachvaughn</v>
      </c>
      <c r="D659" s="166" t="str">
        <f>vlookup(A659, 'OG Data Combined'!$A$2:$AQ6277,29,false)</f>
        <v>https://www.instagram.com/ughnlamonted0f0/</v>
      </c>
      <c r="E659" t="str">
        <f>IFERROR(__xludf.DUMMYFUNCTION("IFERROR(REGEXEXTRACT((vlookup(A659, 'OG Data Combined'!$A$2:$AQ6277,21,false)), ""\((.*?)\)""), """")"),"")</f>
        <v/>
      </c>
    </row>
    <row r="660">
      <c r="A660" s="143" t="s">
        <v>37000</v>
      </c>
      <c r="B660" s="144" t="str">
        <f>vlookup(A660, 'OG Data Combined'!$A$2:$Z6277,25,false)</f>
        <v>-</v>
      </c>
      <c r="D660" s="144" t="str">
        <f>vlookup(A660, 'OG Data Combined'!$A$2:$AQ6277,29,false)</f>
        <v>-</v>
      </c>
      <c r="E660" t="str">
        <f>IFERROR(__xludf.DUMMYFUNCTION("IFERROR(REGEXEXTRACT((vlookup(A660, 'OG Data Combined'!$A$2:$AQ6277,21,false)), ""\((.*?)\)""), """")"),"")</f>
        <v/>
      </c>
    </row>
    <row r="661">
      <c r="A661" s="143" t="s">
        <v>37001</v>
      </c>
      <c r="B661" s="166" t="str">
        <f>vlookup(A661, 'OG Data Combined'!$A$2:$Z6277,25,false)</f>
        <v>https://twitter.com/vernon400m</v>
      </c>
      <c r="D661" s="166" t="str">
        <f>vlookup(A661, 'OG Data Combined'!$A$2:$AQ6277,29,false)</f>
        <v>https://www.instagram.com/vernon400m/</v>
      </c>
      <c r="E661" t="str">
        <f>IFERROR(__xludf.DUMMYFUNCTION("IFERROR(REGEXEXTRACT((vlookup(A661, 'OG Data Combined'!$A$2:$AQ6277,21,false)), ""\((.*?)\)""), """")"),"")</f>
        <v/>
      </c>
    </row>
    <row r="662">
      <c r="A662" s="143" t="s">
        <v>37002</v>
      </c>
      <c r="B662" s="144" t="str">
        <f>vlookup(A662, 'OG Data Combined'!$A$2:$Z6277,25,false)</f>
        <v>-</v>
      </c>
      <c r="D662" s="144" t="str">
        <f>vlookup(A662, 'OG Data Combined'!$A$2:$AQ6277,29,false)</f>
        <v>-</v>
      </c>
      <c r="E662" t="str">
        <f>IFERROR(__xludf.DUMMYFUNCTION("IFERROR(REGEXEXTRACT((vlookup(A662, 'OG Data Combined'!$A$2:$AQ6277,21,false)), ""\((.*?)\)""), """")"),"")</f>
        <v/>
      </c>
    </row>
    <row r="663">
      <c r="A663" s="143" t="s">
        <v>37003</v>
      </c>
      <c r="B663" s="166" t="str">
        <f>vlookup(A663, 'OG Data Combined'!$A$2:$Z6277,25,false)</f>
        <v>https://twitter.com/lsucoachshaver</v>
      </c>
      <c r="D663" s="144" t="str">
        <f>vlookup(A663, 'OG Data Combined'!$A$2:$AQ6277,29,false)</f>
        <v>-</v>
      </c>
      <c r="E663" t="str">
        <f>IFERROR(__xludf.DUMMYFUNCTION("IFERROR(REGEXEXTRACT((vlookup(A663, 'OG Data Combined'!$A$2:$AQ6277,21,false)), ""\((.*?)\)""), """")"),"")</f>
        <v/>
      </c>
    </row>
    <row r="664">
      <c r="A664" s="143" t="s">
        <v>37004</v>
      </c>
      <c r="B664" s="166" t="str">
        <f>vlookup(A664, 'OG Data Combined'!$A$2:$Z6277,25,false)</f>
        <v>https://twitter.com/houstonfranks1</v>
      </c>
      <c r="D664" s="166" t="str">
        <f>vlookup(A664, 'OG Data Combined'!$A$2:$AQ6277,29,false)</f>
        <v>https://www.instagram.com/runnerrhf3/</v>
      </c>
      <c r="E664" t="str">
        <f>IFERROR(__xludf.DUMMYFUNCTION("IFERROR(REGEXEXTRACT((vlookup(A664, 'OG Data Combined'!$A$2:$AQ6277,21,false)), ""\((.*?)\)""), """")"),"Distance")</f>
        <v>Distance</v>
      </c>
    </row>
    <row r="665">
      <c r="A665" s="143" t="s">
        <v>37005</v>
      </c>
      <c r="B665" s="144" t="str">
        <f>vlookup(A665, 'OG Data Combined'!$A$2:$Z6277,25,false)</f>
        <v>-</v>
      </c>
      <c r="D665" s="166" t="str">
        <f>vlookup(A665, 'OG Data Combined'!$A$2:$AQ6277,29,false)</f>
        <v>https://www.instagram.com/andykokhanovsky/</v>
      </c>
      <c r="E665" t="str">
        <f>IFERROR(__xludf.DUMMYFUNCTION("IFERROR(REGEXEXTRACT((vlookup(A665, 'OG Data Combined'!$A$2:$AQ6277,21,false)), ""\((.*?)\)""), """")"),"")</f>
        <v/>
      </c>
    </row>
    <row r="666">
      <c r="A666" s="143" t="s">
        <v>37006</v>
      </c>
      <c r="B666" s="166" t="str">
        <f>vlookup(A666, 'OG Data Combined'!$A$2:$Z6277,25,false)</f>
        <v>https://twitter.com/lsucoachbrazell</v>
      </c>
      <c r="D666" s="144" t="str">
        <f>vlookup(A666, 'OG Data Combined'!$A$2:$AQ6277,29,false)</f>
        <v>-</v>
      </c>
      <c r="E666" t="str">
        <f>IFERROR(__xludf.DUMMYFUNCTION("IFERROR(REGEXEXTRACT((vlookup(A666, 'OG Data Combined'!$A$2:$AQ6277,21,false)), ""\((.*?)\)""), """")"),"")</f>
        <v/>
      </c>
    </row>
    <row r="667">
      <c r="A667" s="143" t="s">
        <v>37007</v>
      </c>
      <c r="B667" s="144" t="str">
        <f>vlookup(A667, 'OG Data Combined'!$A$2:$Z6277,25,false)</f>
        <v>-</v>
      </c>
      <c r="D667" s="166" t="str">
        <f>vlookup(A667, 'OG Data Combined'!$A$2:$AQ6277,29,false)</f>
        <v>https://www.instagram.com/sylvia.russell_/</v>
      </c>
      <c r="E667" t="str">
        <f>IFERROR(__xludf.DUMMYFUNCTION("IFERROR(REGEXEXTRACT((vlookup(A667, 'OG Data Combined'!$A$2:$AQ6277,21,false)), ""\((.*?)\)""), """")"),"")</f>
        <v/>
      </c>
    </row>
    <row r="668">
      <c r="A668" s="143" t="s">
        <v>37008</v>
      </c>
      <c r="B668" s="144" t="str">
        <f>vlookup(A668, 'OG Data Combined'!$A$2:$Z6277,25,false)</f>
        <v>-</v>
      </c>
      <c r="D668" s="144" t="str">
        <f>vlookup(A668, 'OG Data Combined'!$A$2:$AQ6277,29,false)</f>
        <v>-</v>
      </c>
      <c r="E668" t="str">
        <f>IFERROR(__xludf.DUMMYFUNCTION("IFERROR(REGEXEXTRACT((vlookup(A668, 'OG Data Combined'!$A$2:$AQ6277,21,false)), ""\((.*?)\)""), """")"),"")</f>
        <v/>
      </c>
    </row>
    <row r="669">
      <c r="A669" s="143" t="s">
        <v>37009</v>
      </c>
      <c r="B669" s="166" t="str">
        <f>vlookup(A669, 'OG Data Combined'!$A$2:$Z6277,25,false)</f>
        <v>https://twitter.com/lsutoddlane</v>
      </c>
      <c r="D669" s="166" t="str">
        <f>vlookup(A669, 'OG Data Combined'!$A$2:$AQ6277,29,false)</f>
        <v>https://www.instagram.com/lsujumps/</v>
      </c>
      <c r="E669" t="str">
        <f>IFERROR(__xludf.DUMMYFUNCTION("IFERROR(REGEXEXTRACT((vlookup(A669, 'OG Data Combined'!$A$2:$AQ6277,21,false)), ""\((.*?)\)""), """")"),"")</f>
        <v/>
      </c>
    </row>
    <row r="670">
      <c r="A670" s="143" t="s">
        <v>42220</v>
      </c>
      <c r="B670" s="166" t="str">
        <f>vlookup(A670, 'OG Data Combined'!$A$2:$Z6277,25,false)</f>
        <v>https://twitter.com/coachponce</v>
      </c>
      <c r="D670" s="144" t="str">
        <f>vlookup(A670, 'OG Data Combined'!$A$2:$AQ6277,29,false)</f>
        <v>-</v>
      </c>
      <c r="E670" t="str">
        <f>IFERROR(__xludf.DUMMYFUNCTION("IFERROR(REGEXEXTRACT((vlookup(A670, 'OG Data Combined'!$A$2:$AQ6277,21,false)), ""\((.*?)\)""), """")"),"")</f>
        <v/>
      </c>
    </row>
    <row r="671">
      <c r="A671" s="143" t="s">
        <v>37010</v>
      </c>
      <c r="B671" s="144" t="str">
        <f>vlookup(A671, 'OG Data Combined'!$A$2:$Z6277,25,false)</f>
        <v>-</v>
      </c>
      <c r="D671" s="144" t="str">
        <f>vlookup(A671, 'OG Data Combined'!$A$2:$AQ6277,29,false)</f>
        <v>-</v>
      </c>
      <c r="E671" t="str">
        <f>IFERROR(__xludf.DUMMYFUNCTION("IFERROR(REGEXEXTRACT((vlookup(A671, 'OG Data Combined'!$A$2:$AQ6277,21,false)), ""\((.*?)\)""), """")"),"")</f>
        <v/>
      </c>
    </row>
    <row r="672">
      <c r="A672" s="143" t="s">
        <v>37011</v>
      </c>
      <c r="B672" s="144" t="str">
        <f>vlookup(A672, 'OG Data Combined'!$A$2:$Z6277,25,false)</f>
        <v>-</v>
      </c>
      <c r="D672" s="144" t="str">
        <f>vlookup(A672, 'OG Data Combined'!$A$2:$AQ6277,29,false)</f>
        <v>-</v>
      </c>
      <c r="E672" t="str">
        <f>IFERROR(__xludf.DUMMYFUNCTION("IFERROR(REGEXEXTRACT((vlookup(A672, 'OG Data Combined'!$A$2:$AQ6277,21,false)), ""\((.*?)\)""), """")"),"Sprints, Jumps")</f>
        <v>Sprints, Jumps</v>
      </c>
    </row>
    <row r="673">
      <c r="A673" s="143" t="s">
        <v>37012</v>
      </c>
      <c r="B673" s="144" t="str">
        <f>vlookup(A673, 'OG Data Combined'!$A$2:$Z6277,25,false)</f>
        <v>-</v>
      </c>
      <c r="D673" s="166" t="str">
        <f>vlookup(A673, 'OG Data Combined'!$A$2:$AQ6277,29,false)</f>
        <v>https://www.instagram.com/coachmac.latech/</v>
      </c>
      <c r="E673" t="str">
        <f>IFERROR(__xludf.DUMMYFUNCTION("IFERROR(REGEXEXTRACT((vlookup(A673, 'OG Data Combined'!$A$2:$AQ6277,21,false)), ""\((.*?)\)""), """")"),"Distance")</f>
        <v>Distance</v>
      </c>
    </row>
    <row r="674">
      <c r="A674" s="143" t="s">
        <v>42221</v>
      </c>
      <c r="B674" s="144" t="str">
        <f>vlookup(A674, 'OG Data Combined'!$A$2:$Z6277,25,false)</f>
        <v>-</v>
      </c>
      <c r="D674" s="166" t="str">
        <f>vlookup(A674, 'OG Data Combined'!$A$2:$AQ6277,29,false)</f>
        <v>https://www.instagram.com/coachblue_/</v>
      </c>
      <c r="E674" t="str">
        <f>IFERROR(__xludf.DUMMYFUNCTION("IFERROR(REGEXEXTRACT((vlookup(A674, 'OG Data Combined'!$A$2:$AQ6277,21,false)), ""\((.*?)\)""), """")"),"")</f>
        <v/>
      </c>
    </row>
    <row r="675">
      <c r="A675" s="143" t="s">
        <v>37013</v>
      </c>
      <c r="B675" s="166" t="str">
        <f>vlookup(A675, 'OG Data Combined'!$A$2:$Z6277,25,false)</f>
        <v>https://twitter.com/msucoachgilroy</v>
      </c>
      <c r="D675" s="144" t="str">
        <f>vlookup(A675, 'OG Data Combined'!$A$2:$AQ6277,29,false)</f>
        <v>-</v>
      </c>
      <c r="E675" t="str">
        <f>IFERROR(__xludf.DUMMYFUNCTION("IFERROR(REGEXEXTRACT((vlookup(A675, 'OG Data Combined'!$A$2:$AQ6277,21,false)), ""\((.*?)\)""), """")"),"")</f>
        <v/>
      </c>
    </row>
    <row r="676">
      <c r="A676" s="143" t="s">
        <v>37014</v>
      </c>
      <c r="B676" s="144" t="str">
        <f>vlookup(A676, 'OG Data Combined'!$A$2:$Z6277,25,false)</f>
        <v>-</v>
      </c>
      <c r="D676" s="144" t="str">
        <f>vlookup(A676, 'OG Data Combined'!$A$2:$AQ6277,29,false)</f>
        <v>-</v>
      </c>
      <c r="E676" t="str">
        <f>IFERROR(__xludf.DUMMYFUNCTION("IFERROR(REGEXEXTRACT((vlookup(A676, 'OG Data Combined'!$A$2:$AQ6277,21,false)), ""\((.*?)\)""), """")"),"Throws")</f>
        <v>Throws</v>
      </c>
    </row>
    <row r="677">
      <c r="A677" s="143" t="s">
        <v>37015</v>
      </c>
      <c r="B677" s="166" t="str">
        <f>vlookup(A677, 'OG Data Combined'!$A$2:$Z6277,25,false)</f>
        <v>https://twitter.com/BlazingTheTrack</v>
      </c>
      <c r="D677" s="144" t="str">
        <f>vlookup(A677, 'OG Data Combined'!$A$2:$AQ6277,29,false)</f>
        <v>-</v>
      </c>
      <c r="E677" t="str">
        <f>IFERROR(__xludf.DUMMYFUNCTION("IFERROR(REGEXEXTRACT((vlookup(A677, 'OG Data Combined'!$A$2:$AQ6277,21,false)), ""\((.*?)\)""), """")"),"Sprints, Hurdles, Relays")</f>
        <v>Sprints, Hurdles, Relays</v>
      </c>
    </row>
    <row r="678">
      <c r="A678" s="143" t="s">
        <v>37016</v>
      </c>
      <c r="B678" s="144" t="str">
        <f>vlookup(A678, 'OG Data Combined'!$A$2:$Z6277,25,false)</f>
        <v>-</v>
      </c>
      <c r="D678" s="166" t="str">
        <f>vlookup(A678, 'OG Data Combined'!$A$2:$AQ6277,29,false)</f>
        <v>https://www.instagram.com/seth_andres_/</v>
      </c>
      <c r="E678" t="str">
        <f>IFERROR(__xludf.DUMMYFUNCTION("IFERROR(REGEXEXTRACT((vlookup(A678, 'OG Data Combined'!$A$2:$AQ6277,21,false)), ""\((.*?)\)""), """")"),"Jumps, Multi-events")</f>
        <v>Jumps, Multi-events</v>
      </c>
    </row>
    <row r="679">
      <c r="A679" s="143" t="s">
        <v>37017</v>
      </c>
      <c r="B679" s="144" t="str">
        <f>vlookup(A679, 'OG Data Combined'!$A$2:$Z6277,25,false)</f>
        <v>-</v>
      </c>
      <c r="D679" s="144" t="str">
        <f>vlookup(A679, 'OG Data Combined'!$A$2:$AQ6277,29,false)</f>
        <v>-</v>
      </c>
      <c r="E679" t="str">
        <f>IFERROR(__xludf.DUMMYFUNCTION("IFERROR(REGEXEXTRACT((vlookup(A679, 'OG Data Combined'!$A$2:$AQ6277,21,false)), ""\((.*?)\)""), """")"),"Distance")</f>
        <v>Distance</v>
      </c>
    </row>
    <row r="680">
      <c r="A680" s="143" t="s">
        <v>37018</v>
      </c>
      <c r="B680" s="166" t="str">
        <f>vlookup(A680, 'OG Data Combined'!$A$2:$Z6277,25,false)</f>
        <v>https://twitter.com/stefanieslekis</v>
      </c>
      <c r="D680" s="166" t="str">
        <f>vlookup(A680, 'OG Data Combined'!$A$2:$AQ6277,29,false)</f>
        <v>https://www.instagram.com/stefanieslekis/</v>
      </c>
      <c r="E680" t="str">
        <f>IFERROR(__xludf.DUMMYFUNCTION("IFERROR(REGEXEXTRACT((vlookup(A680, 'OG Data Combined'!$A$2:$AQ6277,21,false)), ""\((.*?)\)""), """")"),"")</f>
        <v/>
      </c>
    </row>
    <row r="681">
      <c r="A681" s="143" t="s">
        <v>37019</v>
      </c>
      <c r="B681" s="144" t="str">
        <f>vlookup(A681, 'OG Data Combined'!$A$2:$Z6277,25,false)</f>
        <v>-</v>
      </c>
      <c r="D681" s="166" t="str">
        <f>vlookup(A681, 'OG Data Combined'!$A$2:$AQ6277,29,false)</f>
        <v>https://www.instagram.com/dustin_wager/</v>
      </c>
      <c r="E681" t="str">
        <f>IFERROR(__xludf.DUMMYFUNCTION("IFERROR(REGEXEXTRACT((vlookup(A681, 'OG Data Combined'!$A$2:$AQ6277,21,false)), ""\((.*?)\)""), """")"),"")</f>
        <v/>
      </c>
    </row>
    <row r="682">
      <c r="A682" s="143" t="s">
        <v>37020</v>
      </c>
      <c r="B682" s="144" t="str">
        <f>vlookup(A682, 'OG Data Combined'!$A$2:$Z6277,25,false)</f>
        <v>-</v>
      </c>
      <c r="D682" s="166" t="str">
        <f>vlookup(A682, 'OG Data Combined'!$A$2:$AQ6277,29,false)</f>
        <v>https://www.instagram.com/annie_alexander_/</v>
      </c>
      <c r="E682" t="str">
        <f>IFERROR(__xludf.DUMMYFUNCTION("IFERROR(REGEXEXTRACT((vlookup(A682, 'OG Data Combined'!$A$2:$AQ6277,21,false)), ""\((.*?)\)""), """")"),"")</f>
        <v/>
      </c>
    </row>
    <row r="683">
      <c r="A683" s="143" t="s">
        <v>37021</v>
      </c>
      <c r="B683" s="144" t="str">
        <f>vlookup(A683, 'OG Data Combined'!$A$2:$Z6277,25,false)</f>
        <v>-</v>
      </c>
      <c r="D683" s="144" t="str">
        <f>vlookup(A683, 'OG Data Combined'!$A$2:$AQ6277,29,false)</f>
        <v>-</v>
      </c>
      <c r="E683" t="str">
        <f>IFERROR(__xludf.DUMMYFUNCTION("IFERROR(REGEXEXTRACT((vlookup(A683, 'OG Data Combined'!$A$2:$AQ6277,21,false)), ""\((.*?)\)""), """")"),"")</f>
        <v/>
      </c>
    </row>
    <row r="684">
      <c r="A684" s="143" t="s">
        <v>37022</v>
      </c>
      <c r="B684" s="166" t="str">
        <f>vlookup(A684, 'OG Data Combined'!$A$2:$Z6277,25,false)</f>
        <v>https://twitter.com/Coach_AdamP</v>
      </c>
      <c r="D684" s="144" t="str">
        <f>vlookup(A684, 'OG Data Combined'!$A$2:$AQ6277,29,false)</f>
        <v>-</v>
      </c>
      <c r="E684" t="str">
        <f>IFERROR(__xludf.DUMMYFUNCTION("IFERROR(REGEXEXTRACT((vlookup(A684, 'OG Data Combined'!$A$2:$AQ6277,21,false)), ""\((.*?)\)""), """")"),"Throws")</f>
        <v>Throws</v>
      </c>
    </row>
    <row r="685">
      <c r="A685" s="143" t="s">
        <v>37023</v>
      </c>
      <c r="B685" s="166" t="str">
        <f>vlookup(A685, 'OG Data Combined'!$A$2:$Z6277,25,false)</f>
        <v>https://twitter.com/coach_adamp</v>
      </c>
      <c r="D685" s="144" t="str">
        <f>vlookup(A685, 'OG Data Combined'!$A$2:$AQ6277,29,false)</f>
        <v>-</v>
      </c>
      <c r="E685" t="str">
        <f>IFERROR(__xludf.DUMMYFUNCTION("IFERROR(REGEXEXTRACT((vlookup(A685, 'OG Data Combined'!$A$2:$AQ6277,21,false)), ""\((.*?)\)""), """")"),"Sprints, Hurdles")</f>
        <v>Sprints, Hurdles</v>
      </c>
    </row>
    <row r="686">
      <c r="A686" s="143" t="s">
        <v>37024</v>
      </c>
      <c r="B686" s="166" t="str">
        <f>vlookup(A686, 'OG Data Combined'!$A$2:$Z6277,25,false)</f>
        <v>https://twitter.com/atgwills17</v>
      </c>
      <c r="D686" s="166" t="str">
        <f>vlookup(A686, 'OG Data Combined'!$A$2:$AQ6277,29,false)</f>
        <v>https://www.instagram.com/atgwills17/</v>
      </c>
      <c r="E686" t="str">
        <f>IFERROR(__xludf.DUMMYFUNCTION("IFERROR(REGEXEXTRACT((vlookup(A686, 'OG Data Combined'!$A$2:$AQ6277,21,false)), ""\((.*?)\)""), """")"),"Jumps")</f>
        <v>Jumps</v>
      </c>
    </row>
    <row r="687">
      <c r="A687" s="143" t="s">
        <v>37025</v>
      </c>
      <c r="B687" s="166" t="str">
        <f>vlookup(A687, 'OG Data Combined'!$A$2:$Z6277,25,false)</f>
        <v>https://x.com/paytenvidourek</v>
      </c>
      <c r="D687" s="144" t="str">
        <f>vlookup(A687, 'OG Data Combined'!$A$2:$AQ6277,29,false)</f>
        <v>-</v>
      </c>
      <c r="E687" t="str">
        <f>IFERROR(__xludf.DUMMYFUNCTION("IFERROR(REGEXEXTRACT((vlookup(A687, 'OG Data Combined'!$A$2:$AQ6277,21,false)), ""\((.*?)\)""), """")"),"Distance")</f>
        <v>Distance</v>
      </c>
    </row>
    <row r="688">
      <c r="A688" s="143" t="s">
        <v>37026</v>
      </c>
      <c r="B688" s="144" t="str">
        <f>vlookup(A688, 'OG Data Combined'!$A$2:$Z6277,25,false)</f>
        <v>-</v>
      </c>
      <c r="D688" s="144" t="str">
        <f>vlookup(A688, 'OG Data Combined'!$A$2:$AQ6277,29,false)</f>
        <v>-</v>
      </c>
      <c r="E688" t="str">
        <f>IFERROR(__xludf.DUMMYFUNCTION("IFERROR(REGEXEXTRACT((vlookup(A688, 'OG Data Combined'!$A$2:$AQ6277,21,false)), ""\((.*?)\)""), """")"),"")</f>
        <v/>
      </c>
    </row>
    <row r="689">
      <c r="A689" s="143" t="s">
        <v>37027</v>
      </c>
      <c r="B689" s="166" t="str">
        <f>vlookup(A689, 'OG Data Combined'!$A$2:$Z6277,25,false)</f>
        <v>https://x.com/kibwejohnson</v>
      </c>
      <c r="D689" s="166" t="str">
        <f>vlookup(A689, 'OG Data Combined'!$A$2:$AQ6277,29,false)</f>
        <v>https://www.instagram.com/martillokibwe/</v>
      </c>
      <c r="E689" t="str">
        <f>IFERROR(__xludf.DUMMYFUNCTION("IFERROR(REGEXEXTRACT((vlookup(A689, 'OG Data Combined'!$A$2:$AQ6277,21,false)), ""\((.*?)\)""), """")"),"Throws")</f>
        <v>Throws</v>
      </c>
    </row>
    <row r="690">
      <c r="A690" s="143" t="s">
        <v>37028</v>
      </c>
      <c r="B690" s="144" t="str">
        <f>vlookup(A690, 'OG Data Combined'!$A$2:$Z6277,25,false)</f>
        <v>-</v>
      </c>
      <c r="D690" s="144" t="str">
        <f>vlookup(A690, 'OG Data Combined'!$A$2:$AQ6277,29,false)</f>
        <v>-</v>
      </c>
      <c r="E690" t="str">
        <f>IFERROR(__xludf.DUMMYFUNCTION("IFERROR(REGEXEXTRACT((vlookup(A690, 'OG Data Combined'!$A$2:$AQ6277,21,false)), ""\((.*?)\)""), """")"),"Short Sprints")</f>
        <v>Short Sprints</v>
      </c>
    </row>
    <row r="691">
      <c r="A691" s="143" t="s">
        <v>37029</v>
      </c>
      <c r="B691" s="144" t="str">
        <f>vlookup(A691, 'OG Data Combined'!$A$2:$Z6277,25,false)</f>
        <v>-</v>
      </c>
      <c r="D691" s="144" t="str">
        <f>vlookup(A691, 'OG Data Combined'!$A$2:$AQ6277,29,false)</f>
        <v>-</v>
      </c>
      <c r="E691" t="str">
        <f>IFERROR(__xludf.DUMMYFUNCTION("IFERROR(REGEXEXTRACT((vlookup(A691, 'OG Data Combined'!$A$2:$AQ6277,21,false)), ""\((.*?)\)""), """")"),"Long Sprints")</f>
        <v>Long Sprints</v>
      </c>
    </row>
    <row r="692">
      <c r="A692" s="143" t="s">
        <v>37030</v>
      </c>
      <c r="B692" s="144" t="str">
        <f>vlookup(A692, 'OG Data Combined'!$A$2:$Z6277,25,false)</f>
        <v>-</v>
      </c>
      <c r="D692" s="144" t="str">
        <f>vlookup(A692, 'OG Data Combined'!$A$2:$AQ6277,29,false)</f>
        <v>-</v>
      </c>
      <c r="E692" t="str">
        <f>IFERROR(__xludf.DUMMYFUNCTION("IFERROR(REGEXEXTRACT((vlookup(A692, 'OG Data Combined'!$A$2:$AQ6277,21,false)), ""\((.*?)\)""), """")"),"")</f>
        <v/>
      </c>
    </row>
    <row r="693">
      <c r="A693" s="143" t="s">
        <v>37031</v>
      </c>
      <c r="B693" s="144" t="str">
        <f>vlookup(A693, 'OG Data Combined'!$A$2:$Z6277,25,false)</f>
        <v>-</v>
      </c>
      <c r="D693" s="144" t="str">
        <f>vlookup(A693, 'OG Data Combined'!$A$2:$AQ6277,29,false)</f>
        <v>-</v>
      </c>
      <c r="E693" t="str">
        <f>IFERROR(__xludf.DUMMYFUNCTION("IFERROR(REGEXEXTRACT((vlookup(A693, 'OG Data Combined'!$A$2:$AQ6277,21,false)), ""\((.*?)\)""), """")"),"")</f>
        <v/>
      </c>
    </row>
    <row r="694">
      <c r="A694" s="143" t="s">
        <v>37032</v>
      </c>
      <c r="B694" s="166" t="str">
        <f>vlookup(A694, 'OG Data Combined'!$A$2:$Z6277,25,false)</f>
        <v>https://twitter.com/coach_freddie</v>
      </c>
      <c r="D694" s="144" t="str">
        <f>vlookup(A694, 'OG Data Combined'!$A$2:$AQ6277,29,false)</f>
        <v>-</v>
      </c>
      <c r="E694" t="str">
        <f>IFERROR(__xludf.DUMMYFUNCTION("IFERROR(REGEXEXTRACT((vlookup(A694, 'OG Data Combined'!$A$2:$AQ6277,21,false)), ""\((.*?)\)""), """")"),"")</f>
        <v/>
      </c>
    </row>
    <row r="695">
      <c r="A695" s="143" t="s">
        <v>37033</v>
      </c>
      <c r="B695" s="144" t="str">
        <f>vlookup(A695, 'OG Data Combined'!$A$2:$Z6277,25,false)</f>
        <v>-</v>
      </c>
      <c r="D695" s="144" t="str">
        <f>vlookup(A695, 'OG Data Combined'!$A$2:$AQ6277,29,false)</f>
        <v>-</v>
      </c>
      <c r="E695" t="str">
        <f>IFERROR(__xludf.DUMMYFUNCTION("IFERROR(REGEXEXTRACT((vlookup(A695, 'OG Data Combined'!$A$2:$AQ6277,21,false)), ""\((.*?)\)""), """")"),"")</f>
        <v/>
      </c>
    </row>
    <row r="696">
      <c r="A696" s="143" t="s">
        <v>37034</v>
      </c>
      <c r="B696" s="144" t="str">
        <f>vlookup(A696, 'OG Data Combined'!$A$2:$Z6277,25,false)</f>
        <v>-</v>
      </c>
      <c r="D696" s="166" t="str">
        <f>vlookup(A696, 'OG Data Combined'!$A$2:$AQ6277,29,false)</f>
        <v>https://www.instagram.com/rebeccacstory/</v>
      </c>
      <c r="E696" t="str">
        <f>IFERROR(__xludf.DUMMYFUNCTION("IFERROR(REGEXEXTRACT((vlookup(A696, 'OG Data Combined'!$A$2:$AQ6277,21,false)), ""\((.*?)\)""), """")"),"Distance")</f>
        <v>Distance</v>
      </c>
    </row>
    <row r="697">
      <c r="A697" s="143" t="s">
        <v>37035</v>
      </c>
      <c r="B697" s="144" t="str">
        <f>vlookup(A697, 'OG Data Combined'!$A$2:$Z6277,25,false)</f>
        <v>-</v>
      </c>
      <c r="D697" s="144" t="str">
        <f>vlookup(A697, 'OG Data Combined'!$A$2:$AQ6277,29,false)</f>
        <v>-</v>
      </c>
      <c r="E697" t="str">
        <f>IFERROR(__xludf.DUMMYFUNCTION("IFERROR(REGEXEXTRACT((vlookup(A697, 'OG Data Combined'!$A$2:$AQ6277,21,false)), ""\((.*?)\)""), """")"),"")</f>
        <v/>
      </c>
    </row>
    <row r="698">
      <c r="A698" s="143" t="s">
        <v>37036</v>
      </c>
      <c r="B698" s="166" t="str">
        <f>vlookup(A698, 'OG Data Combined'!$A$2:$Z6277,25,false)</f>
        <v>https://twitter.com/runadrianmyers</v>
      </c>
      <c r="D698" s="144" t="str">
        <f>vlookup(A698, 'OG Data Combined'!$A$2:$AQ6277,29,false)</f>
        <v>-</v>
      </c>
      <c r="E698" t="str">
        <f>IFERROR(__xludf.DUMMYFUNCTION("IFERROR(REGEXEXTRACT((vlookup(A698, 'OG Data Combined'!$A$2:$AQ6277,21,false)), ""\((.*?)\)""), """")"),"")</f>
        <v/>
      </c>
    </row>
    <row r="699">
      <c r="A699" s="143" t="s">
        <v>37037</v>
      </c>
      <c r="B699" s="144" t="str">
        <f>vlookup(A699, 'OG Data Combined'!$A$2:$Z6277,25,false)</f>
        <v>-</v>
      </c>
      <c r="D699" s="166" t="str">
        <f>vlookup(A699, 'OG Data Combined'!$A$2:$AQ6277,29,false)</f>
        <v>https://www.instagram.com/coachagne/</v>
      </c>
      <c r="E699" t="str">
        <f>IFERROR(__xludf.DUMMYFUNCTION("IFERROR(REGEXEXTRACT((vlookup(A699, 'OG Data Combined'!$A$2:$AQ6277,21,false)), ""\((.*?)\)""), """")"),"")</f>
        <v/>
      </c>
    </row>
    <row r="700">
      <c r="A700" s="143" t="s">
        <v>37038</v>
      </c>
      <c r="B700" s="166" t="str">
        <f>vlookup(A700, 'OG Data Combined'!$A$2:$Z6277,25,false)</f>
        <v>https://twitter.com/david_ryan_si</v>
      </c>
      <c r="D700" s="144" t="str">
        <f>vlookup(A700, 'OG Data Combined'!$A$2:$AQ6277,29,false)</f>
        <v>-</v>
      </c>
      <c r="E700" t="str">
        <f>IFERROR(__xludf.DUMMYFUNCTION("IFERROR(REGEXEXTRACT((vlookup(A700, 'OG Data Combined'!$A$2:$AQ6277,21,false)), ""\((.*?)\)""), """")"),"Distance")</f>
        <v>Distance</v>
      </c>
    </row>
    <row r="701">
      <c r="A701" s="143" t="s">
        <v>37039</v>
      </c>
      <c r="B701" s="166" t="str">
        <f>vlookup(A701, 'OG Data Combined'!$A$2:$Z6277,25,false)</f>
        <v>https://x.com/lanefletch11</v>
      </c>
      <c r="D701" s="166" t="str">
        <f>vlookup(A701, 'OG Data Combined'!$A$2:$AQ6277,29,false)</f>
        <v>https://www.instagram.com/lanefletch11/</v>
      </c>
      <c r="E701" t="str">
        <f>IFERROR(__xludf.DUMMYFUNCTION("IFERROR(REGEXEXTRACT((vlookup(A701, 'OG Data Combined'!$A$2:$AQ6277,21,false)), ""\((.*?)\)""), """")"),"Sprints, Pole Vault")</f>
        <v>Sprints, Pole Vault</v>
      </c>
    </row>
    <row r="702">
      <c r="A702" s="143" t="s">
        <v>37040</v>
      </c>
      <c r="B702" s="166" t="str">
        <f>vlookup(A702, 'OG Data Combined'!$A$2:$Z6277,25,false)</f>
        <v>https://twitter.com/tbadon4486</v>
      </c>
      <c r="D702" s="144" t="str">
        <f>vlookup(A702, 'OG Data Combined'!$A$2:$AQ6277,29,false)</f>
        <v>-</v>
      </c>
      <c r="E702" t="str">
        <f>IFERROR(__xludf.DUMMYFUNCTION("IFERROR(REGEXEXTRACT((vlookup(A702, 'OG Data Combined'!$A$2:$AQ6277,21,false)), ""\((.*?)\)""), """")"),"")</f>
        <v/>
      </c>
    </row>
    <row r="703">
      <c r="A703" s="143" t="s">
        <v>37041</v>
      </c>
      <c r="B703" s="144" t="str">
        <f>vlookup(A703, 'OG Data Combined'!$A$2:$Z6277,25,false)</f>
        <v>-</v>
      </c>
      <c r="D703" s="166" t="str">
        <f>vlookup(A703, 'OG Data Combined'!$A$2:$AQ6277,29,false)</f>
        <v>https://www.instagram.com/charlesthrows/</v>
      </c>
      <c r="E703" t="str">
        <f>IFERROR(__xludf.DUMMYFUNCTION("IFERROR(REGEXEXTRACT((vlookup(A703, 'OG Data Combined'!$A$2:$AQ6277,21,false)), ""\((.*?)\)""), """")"),"Throws")</f>
        <v>Throws</v>
      </c>
    </row>
    <row r="704">
      <c r="A704" s="143" t="s">
        <v>37042</v>
      </c>
      <c r="B704" s="144" t="str">
        <f>vlookup(A704, 'OG Data Combined'!$A$2:$Z6277,25,false)</f>
        <v>-</v>
      </c>
      <c r="D704" s="144" t="str">
        <f>vlookup(A704, 'OG Data Combined'!$A$2:$AQ6277,29,false)</f>
        <v>-</v>
      </c>
      <c r="E704" t="str">
        <f>IFERROR(__xludf.DUMMYFUNCTION("IFERROR(REGEXEXTRACT((vlookup(A704, 'OG Data Combined'!$A$2:$AQ6277,21,false)), ""\((.*?)\)""), """")"),"Sprints, Jumps")</f>
        <v>Sprints, Jumps</v>
      </c>
    </row>
    <row r="705">
      <c r="A705" s="143" t="s">
        <v>37043</v>
      </c>
      <c r="B705" s="144" t="str">
        <f>vlookup(A705, 'OG Data Combined'!$A$2:$Z6277,25,false)</f>
        <v>-</v>
      </c>
      <c r="D705" s="144" t="str">
        <f>vlookup(A705, 'OG Data Combined'!$A$2:$AQ6277,29,false)</f>
        <v>-</v>
      </c>
      <c r="E705" t="str">
        <f>IFERROR(__xludf.DUMMYFUNCTION("IFERROR(REGEXEXTRACT((vlookup(A705, 'OG Data Combined'!$A$2:$AQ6277,21,false)), ""\((.*?)\)""), """")"),"Distance")</f>
        <v>Distance</v>
      </c>
    </row>
    <row r="706">
      <c r="A706" s="143" t="s">
        <v>37044</v>
      </c>
      <c r="B706" s="166" t="str">
        <f>vlookup(A706, 'OG Data Combined'!$A$2:$Z6277,25,false)</f>
        <v>https://twitter.com/jdm_ulm</v>
      </c>
      <c r="D706" s="144" t="str">
        <f>vlookup(A706, 'OG Data Combined'!$A$2:$AQ6277,29,false)</f>
        <v>-</v>
      </c>
      <c r="E706" t="str">
        <f>IFERROR(__xludf.DUMMYFUNCTION("IFERROR(REGEXEXTRACT((vlookup(A706, 'OG Data Combined'!$A$2:$AQ6277,21,false)), ""\((.*?)\)""), """")"),"")</f>
        <v/>
      </c>
    </row>
    <row r="707">
      <c r="A707" s="143" t="s">
        <v>37045</v>
      </c>
      <c r="B707" s="144" t="str">
        <f>vlookup(A707, 'OG Data Combined'!$A$2:$Z6277,25,false)</f>
        <v>-</v>
      </c>
      <c r="D707" s="144" t="str">
        <f>vlookup(A707, 'OG Data Combined'!$A$2:$AQ6277,29,false)</f>
        <v>-</v>
      </c>
      <c r="E707" t="str">
        <f>IFERROR(__xludf.DUMMYFUNCTION("IFERROR(REGEXEXTRACT((vlookup(A707, 'OG Data Combined'!$A$2:$AQ6277,21,false)), ""\((.*?)\)""), """")"),"Throws")</f>
        <v>Throws</v>
      </c>
    </row>
    <row r="708">
      <c r="A708" s="143" t="s">
        <v>37046</v>
      </c>
      <c r="B708" s="144" t="str">
        <f>vlookup(A708, 'OG Data Combined'!$A$2:$Z6277,25,false)</f>
        <v>-</v>
      </c>
      <c r="D708" s="144" t="str">
        <f>vlookup(A708, 'OG Data Combined'!$A$2:$AQ6277,29,false)</f>
        <v>-</v>
      </c>
      <c r="E708" t="str">
        <f>IFERROR(__xludf.DUMMYFUNCTION("IFERROR(REGEXEXTRACT((vlookup(A708, 'OG Data Combined'!$A$2:$AQ6277,21,false)), ""\((.*?)\)""), """")"),"Jumps, Multi-events")</f>
        <v>Jumps, Multi-events</v>
      </c>
    </row>
    <row r="709">
      <c r="A709" s="143" t="s">
        <v>42222</v>
      </c>
      <c r="B709" s="166" t="str">
        <f>vlookup(A709, 'OG Data Combined'!$A$2:$Z6277,25,false)</f>
        <v>https://twitter.com/tyler_stahl7</v>
      </c>
      <c r="D709" s="166" t="str">
        <f>vlookup(A709, 'OG Data Combined'!$A$2:$AQ6277,29,false)</f>
        <v>https://www.instagram.com/tyler_stahl7/</v>
      </c>
      <c r="E709" t="str">
        <f>IFERROR(__xludf.DUMMYFUNCTION("IFERROR(REGEXEXTRACT((vlookup(A709, 'OG Data Combined'!$A$2:$AQ6277,21,false)), ""\((.*?)\)""), """")"),"")</f>
        <v/>
      </c>
    </row>
    <row r="710">
      <c r="A710" s="143" t="s">
        <v>37047</v>
      </c>
      <c r="B710" s="166" t="str">
        <f>vlookup(A710, 'OG Data Combined'!$A$2:$Z6277,25,false)</f>
        <v>https://twitter.com/bhibbs10</v>
      </c>
      <c r="D710" s="144" t="str">
        <f>vlookup(A710, 'OG Data Combined'!$A$2:$AQ6277,29,false)</f>
        <v>-</v>
      </c>
      <c r="E710" t="str">
        <f>IFERROR(__xludf.DUMMYFUNCTION("IFERROR(REGEXEXTRACT((vlookup(A710, 'OG Data Combined'!$A$2:$AQ6277,21,false)), ""\((.*?)\)""), """")"),"")</f>
        <v/>
      </c>
    </row>
    <row r="711">
      <c r="A711" s="143" t="s">
        <v>37048</v>
      </c>
      <c r="B711" s="166" t="str">
        <f>vlookup(A711, 'OG Data Combined'!$A$2:$Z6277,25,false)</f>
        <v>https://twitter.com/_Coach_OC</v>
      </c>
      <c r="D711" s="166" t="str">
        <f>vlookup(A711, 'OG Data Combined'!$A$2:$AQ6277,29,false)</f>
        <v>https://www.instagram.com/_coach_oc/</v>
      </c>
      <c r="E711" t="str">
        <f>IFERROR(__xludf.DUMMYFUNCTION("IFERROR(REGEXEXTRACT((vlookup(A711, 'OG Data Combined'!$A$2:$AQ6277,21,false)), ""\((.*?)\)""), """")"),"Distance")</f>
        <v>Distance</v>
      </c>
    </row>
    <row r="712">
      <c r="A712" s="143" t="s">
        <v>37049</v>
      </c>
      <c r="B712" s="166" t="str">
        <f>vlookup(A712, 'OG Data Combined'!$A$2:$Z6277,25,false)</f>
        <v>https://twitter.com/adw2325</v>
      </c>
      <c r="D712" s="144" t="str">
        <f>vlookup(A712, 'OG Data Combined'!$A$2:$AQ6277,29,false)</f>
        <v>-</v>
      </c>
      <c r="E712" t="str">
        <f>IFERROR(__xludf.DUMMYFUNCTION("IFERROR(REGEXEXTRACT((vlookup(A712, 'OG Data Combined'!$A$2:$AQ6277,21,false)), ""\((.*?)\)""), """")"),"")</f>
        <v/>
      </c>
    </row>
    <row r="713">
      <c r="A713" s="143" t="s">
        <v>37050</v>
      </c>
      <c r="B713" s="144" t="str">
        <f>vlookup(A713, 'OG Data Combined'!$A$2:$Z6277,25,false)</f>
        <v>-</v>
      </c>
      <c r="D713" s="144" t="str">
        <f>vlookup(A713, 'OG Data Combined'!$A$2:$AQ6277,29,false)</f>
        <v>-</v>
      </c>
      <c r="E713" t="str">
        <f>IFERROR(__xludf.DUMMYFUNCTION("IFERROR(REGEXEXTRACT((vlookup(A713, 'OG Data Combined'!$A$2:$AQ6277,21,false)), ""\((.*?)\)""), """")"),"")</f>
        <v/>
      </c>
    </row>
    <row r="714">
      <c r="A714" s="143" t="s">
        <v>37051</v>
      </c>
      <c r="B714" s="144" t="str">
        <f>vlookup(A714, 'OG Data Combined'!$A$2:$Z6277,25,false)</f>
        <v>-</v>
      </c>
      <c r="D714" s="166" t="str">
        <f>vlookup(A714, 'OG Data Combined'!$A$2:$AQ6277,29,false)</f>
        <v>https://www.instagram.com/coach_fabe/</v>
      </c>
      <c r="E714" t="str">
        <f>IFERROR(__xludf.DUMMYFUNCTION("IFERROR(REGEXEXTRACT((vlookup(A714, 'OG Data Combined'!$A$2:$AQ6277,21,false)), ""\((.*?)\)""), """")"),"")</f>
        <v/>
      </c>
    </row>
    <row r="715">
      <c r="A715" s="143" t="s">
        <v>37052</v>
      </c>
      <c r="B715" s="144" t="str">
        <f>vlookup(A715, 'OG Data Combined'!$A$2:$Z6277,25,false)</f>
        <v>-</v>
      </c>
      <c r="D715" s="144" t="str">
        <f>vlookup(A715, 'OG Data Combined'!$A$2:$AQ6277,29,false)</f>
        <v>-</v>
      </c>
      <c r="E715" t="str">
        <f>IFERROR(__xludf.DUMMYFUNCTION("IFERROR(REGEXEXTRACT((vlookup(A715, 'OG Data Combined'!$A$2:$AQ6277,21,false)), ""\((.*?)\)""), """")"),"")</f>
        <v/>
      </c>
    </row>
    <row r="716">
      <c r="A716" s="143" t="s">
        <v>37053</v>
      </c>
      <c r="B716" s="144" t="str">
        <f>vlookup(A716, 'OG Data Combined'!$A$2:$Z6277,25,false)</f>
        <v>-</v>
      </c>
      <c r="D716" s="144" t="str">
        <f>vlookup(A716, 'OG Data Combined'!$A$2:$AQ6277,29,false)</f>
        <v>-</v>
      </c>
      <c r="E716" t="str">
        <f>IFERROR(__xludf.DUMMYFUNCTION("IFERROR(REGEXEXTRACT((vlookup(A716, 'OG Data Combined'!$A$2:$AQ6277,21,false)), ""\((.*?)\)""), """")"),"Sprints")</f>
        <v>Sprints</v>
      </c>
    </row>
    <row r="717">
      <c r="A717" s="143" t="s">
        <v>37054</v>
      </c>
      <c r="B717" s="144" t="str">
        <f>vlookup(A717, 'OG Data Combined'!$A$2:$Z6277,25,false)</f>
        <v>-</v>
      </c>
      <c r="D717" s="144" t="str">
        <f>vlookup(A717, 'OG Data Combined'!$A$2:$AQ6277,29,false)</f>
        <v>-</v>
      </c>
      <c r="E717" t="str">
        <f>IFERROR(__xludf.DUMMYFUNCTION("IFERROR(REGEXEXTRACT((vlookup(A717, 'OG Data Combined'!$A$2:$AQ6277,21,false)), ""\((.*?)\)""), """")"),"Jumps")</f>
        <v>Jumps</v>
      </c>
    </row>
    <row r="718">
      <c r="A718" s="143" t="s">
        <v>37055</v>
      </c>
      <c r="B718" s="144" t="str">
        <f>vlookup(A718, 'OG Data Combined'!$A$2:$Z6277,25,false)</f>
        <v>-</v>
      </c>
      <c r="D718" s="144" t="str">
        <f>vlookup(A718, 'OG Data Combined'!$A$2:$AQ6277,29,false)</f>
        <v>-</v>
      </c>
      <c r="E718" t="str">
        <f>IFERROR(__xludf.DUMMYFUNCTION("IFERROR(REGEXEXTRACT((vlookup(A718, 'OG Data Combined'!$A$2:$AQ6277,21,false)), ""\((.*?)\)""), """")"),"")</f>
        <v/>
      </c>
    </row>
    <row r="719">
      <c r="A719" s="143" t="s">
        <v>37056</v>
      </c>
      <c r="B719" s="144" t="str">
        <f>vlookup(A719, 'OG Data Combined'!$A$2:$Z6277,25,false)</f>
        <v>-</v>
      </c>
      <c r="D719" s="144" t="str">
        <f>vlookup(A719, 'OG Data Combined'!$A$2:$AQ6277,29,false)</f>
        <v>-</v>
      </c>
      <c r="E719" t="str">
        <f>IFERROR(__xludf.DUMMYFUNCTION("IFERROR(REGEXEXTRACT((vlookup(A719, 'OG Data Combined'!$A$2:$AQ6277,21,false)), ""\((.*?)\)""), """")"),"")</f>
        <v/>
      </c>
    </row>
    <row r="720">
      <c r="A720" s="143" t="s">
        <v>37057</v>
      </c>
      <c r="B720" s="144" t="str">
        <f>vlookup(A720, 'OG Data Combined'!$A$2:$Z6277,25,false)</f>
        <v>-</v>
      </c>
      <c r="D720" s="144" t="str">
        <f>vlookup(A720, 'OG Data Combined'!$A$2:$AQ6277,29,false)</f>
        <v>-</v>
      </c>
      <c r="E720" t="str">
        <f>IFERROR(__xludf.DUMMYFUNCTION("IFERROR(REGEXEXTRACT((vlookup(A720, 'OG Data Combined'!$A$2:$AQ6277,21,false)), ""\((.*?)\)""), """")"),"")</f>
        <v/>
      </c>
    </row>
    <row r="721">
      <c r="A721" s="143" t="s">
        <v>37058</v>
      </c>
      <c r="B721" s="144" t="str">
        <f>vlookup(A721, 'OG Data Combined'!$A$2:$Z6277,25,false)</f>
        <v>-</v>
      </c>
      <c r="D721" s="144" t="str">
        <f>vlookup(A721, 'OG Data Combined'!$A$2:$AQ6277,29,false)</f>
        <v>-</v>
      </c>
      <c r="E721" t="str">
        <f>IFERROR(__xludf.DUMMYFUNCTION("IFERROR(REGEXEXTRACT((vlookup(A721, 'OG Data Combined'!$A$2:$AQ6277,21,false)), ""\((.*?)\)""), """")"),"")</f>
        <v/>
      </c>
    </row>
    <row r="722">
      <c r="A722" s="143" t="s">
        <v>37059</v>
      </c>
      <c r="B722" s="144" t="str">
        <f>vlookup(A722, 'OG Data Combined'!$A$2:$Z6277,25,false)</f>
        <v>-</v>
      </c>
      <c r="D722" s="144" t="str">
        <f>vlookup(A722, 'OG Data Combined'!$A$2:$AQ6277,29,false)</f>
        <v>-</v>
      </c>
      <c r="E722" t="str">
        <f>IFERROR(__xludf.DUMMYFUNCTION("IFERROR(REGEXEXTRACT((vlookup(A722, 'OG Data Combined'!$A$2:$AQ6277,21,false)), ""\((.*?)\)""), """")"),"")</f>
        <v/>
      </c>
    </row>
    <row r="723">
      <c r="A723" s="143" t="s">
        <v>37060</v>
      </c>
      <c r="B723" s="166" t="str">
        <f>vlookup(A723, 'OG Data Combined'!$A$2:$Z6277,25,false)</f>
        <v>https://twitter.com/mountxctfstevo</v>
      </c>
      <c r="D723" s="144" t="str">
        <f>vlookup(A723, 'OG Data Combined'!$A$2:$AQ6277,29,false)</f>
        <v>-</v>
      </c>
      <c r="E723" t="str">
        <f>IFERROR(__xludf.DUMMYFUNCTION("IFERROR(REGEXEXTRACT((vlookup(A723, 'OG Data Combined'!$A$2:$AQ6277,21,false)), ""\((.*?)\)""), """")"),"")</f>
        <v/>
      </c>
    </row>
    <row r="724">
      <c r="A724" s="143" t="s">
        <v>37061</v>
      </c>
      <c r="B724" s="166" t="str">
        <f>vlookup(A724, 'OG Data Combined'!$A$2:$Z6277,25,false)</f>
        <v>https://twitter.com/mountxctfcoach</v>
      </c>
      <c r="D724" s="166" t="str">
        <f>vlookup(A724, 'OG Data Combined'!$A$2:$AQ6277,29,false)</f>
        <v>https://www.instagram.com/mountxctfcoach/</v>
      </c>
      <c r="E724" t="str">
        <f>IFERROR(__xludf.DUMMYFUNCTION("IFERROR(REGEXEXTRACT((vlookup(A724, 'OG Data Combined'!$A$2:$AQ6277,21,false)), ""\((.*?)\)""), """")"),"")</f>
        <v/>
      </c>
    </row>
    <row r="725">
      <c r="A725" s="143" t="s">
        <v>37062</v>
      </c>
      <c r="B725" s="166" t="str">
        <f>vlookup(A725, 'OG Data Combined'!$A$2:$Z6277,25,false)</f>
        <v>https://twitter.com/coachjpoole</v>
      </c>
      <c r="D725" s="144" t="str">
        <f>vlookup(A725, 'OG Data Combined'!$A$2:$AQ6277,29,false)</f>
        <v>-</v>
      </c>
      <c r="E725" t="str">
        <f>IFERROR(__xludf.DUMMYFUNCTION("IFERROR(REGEXEXTRACT((vlookup(A725, 'OG Data Combined'!$A$2:$AQ6277,21,false)), ""\((.*?)\)""), """")"),"Distance")</f>
        <v>Distance</v>
      </c>
    </row>
    <row r="726">
      <c r="A726" s="143" t="s">
        <v>37063</v>
      </c>
      <c r="B726" s="144" t="str">
        <f>vlookup(A726, 'OG Data Combined'!$A$2:$Z6277,25,false)</f>
        <v>-</v>
      </c>
      <c r="D726" s="144" t="str">
        <f>vlookup(A726, 'OG Data Combined'!$A$2:$AQ6277,29,false)</f>
        <v>-</v>
      </c>
      <c r="E726" t="str">
        <f>IFERROR(__xludf.DUMMYFUNCTION("IFERROR(REGEXEXTRACT((vlookup(A726, 'OG Data Combined'!$A$2:$AQ6277,21,false)), ""\((.*?)\)""), """")"),"Distance")</f>
        <v>Distance</v>
      </c>
    </row>
    <row r="727">
      <c r="A727" s="143" t="s">
        <v>37064</v>
      </c>
      <c r="B727" s="144" t="str">
        <f>vlookup(A727, 'OG Data Combined'!$A$2:$Z6277,25,false)</f>
        <v>-</v>
      </c>
      <c r="D727" s="144" t="str">
        <f>vlookup(A727, 'OG Data Combined'!$A$2:$AQ6277,29,false)</f>
        <v>-</v>
      </c>
      <c r="E727" t="str">
        <f>IFERROR(__xludf.DUMMYFUNCTION("IFERROR(REGEXEXTRACT((vlookup(A727, 'OG Data Combined'!$A$2:$AQ6277,21,false)), ""\((.*?)\)""), """")"),"")</f>
        <v/>
      </c>
    </row>
    <row r="728">
      <c r="A728" s="143" t="s">
        <v>37065</v>
      </c>
      <c r="B728" s="144" t="str">
        <f>vlookup(A728, 'OG Data Combined'!$A$2:$Z6277,25,false)</f>
        <v>-</v>
      </c>
      <c r="D728" s="144" t="str">
        <f>vlookup(A728, 'OG Data Combined'!$A$2:$AQ6277,29,false)</f>
        <v>-</v>
      </c>
      <c r="E728" t="str">
        <f>IFERROR(__xludf.DUMMYFUNCTION("IFERROR(REGEXEXTRACT((vlookup(A728, 'OG Data Combined'!$A$2:$AQ6277,21,false)), ""\((.*?)\)""), """")"),"")</f>
        <v/>
      </c>
    </row>
    <row r="729">
      <c r="A729" s="143" t="s">
        <v>37066</v>
      </c>
      <c r="B729" s="144" t="str">
        <f>vlookup(A729, 'OG Data Combined'!$A$2:$Z6277,25,false)</f>
        <v>-</v>
      </c>
      <c r="D729" s="144" t="str">
        <f>vlookup(A729, 'OG Data Combined'!$A$2:$AQ6277,29,false)</f>
        <v>-</v>
      </c>
      <c r="E729" t="str">
        <f>IFERROR(__xludf.DUMMYFUNCTION("IFERROR(REGEXEXTRACT((vlookup(A729, 'OG Data Combined'!$A$2:$AQ6277,21,false)), ""\((.*?)\)""), """")"),"")</f>
        <v/>
      </c>
    </row>
    <row r="730">
      <c r="A730" s="143" t="s">
        <v>37067</v>
      </c>
      <c r="B730" s="144" t="str">
        <f>vlookup(A730, 'OG Data Combined'!$A$2:$Z6277,25,false)</f>
        <v>-</v>
      </c>
      <c r="D730" s="144" t="str">
        <f>vlookup(A730, 'OG Data Combined'!$A$2:$AQ6277,29,false)</f>
        <v>-</v>
      </c>
      <c r="E730" t="str">
        <f>IFERROR(__xludf.DUMMYFUNCTION("IFERROR(REGEXEXTRACT((vlookup(A730, 'OG Data Combined'!$A$2:$AQ6277,21,false)), ""\((.*?)\)""), """")"),"")</f>
        <v/>
      </c>
    </row>
    <row r="731">
      <c r="A731" s="143" t="s">
        <v>37068</v>
      </c>
      <c r="B731" s="144" t="str">
        <f>vlookup(A731, 'OG Data Combined'!$A$2:$Z6277,25,false)</f>
        <v>-</v>
      </c>
      <c r="D731" s="144" t="str">
        <f>vlookup(A731, 'OG Data Combined'!$A$2:$AQ6277,29,false)</f>
        <v>-</v>
      </c>
      <c r="E731" t="str">
        <f>IFERROR(__xludf.DUMMYFUNCTION("IFERROR(REGEXEXTRACT((vlookup(A731, 'OG Data Combined'!$A$2:$AQ6277,21,false)), ""\((.*?)\)""), """")"),"")</f>
        <v/>
      </c>
    </row>
    <row r="732">
      <c r="A732" s="143" t="s">
        <v>37069</v>
      </c>
      <c r="B732" s="144" t="str">
        <f>vlookup(A732, 'OG Data Combined'!$A$2:$Z6277,25,false)</f>
        <v>-</v>
      </c>
      <c r="D732" s="144" t="str">
        <f>vlookup(A732, 'OG Data Combined'!$A$2:$AQ6277,29,false)</f>
        <v>-</v>
      </c>
      <c r="E732" t="str">
        <f>IFERROR(__xludf.DUMMYFUNCTION("IFERROR(REGEXEXTRACT((vlookup(A732, 'OG Data Combined'!$A$2:$AQ6277,21,false)), ""\((.*?)\)""), """")"),"")</f>
        <v/>
      </c>
    </row>
    <row r="733">
      <c r="A733" s="143" t="s">
        <v>37070</v>
      </c>
      <c r="B733" s="144" t="str">
        <f>vlookup(A733, 'OG Data Combined'!$A$2:$Z6277,25,false)</f>
        <v>-</v>
      </c>
      <c r="D733" s="166" t="str">
        <f>vlookup(A733, 'OG Data Combined'!$A$2:$AQ6277,29,false)</f>
        <v>https://www.instagram.com/austinbalen/</v>
      </c>
      <c r="E733" t="str">
        <f>IFERROR(__xludf.DUMMYFUNCTION("IFERROR(REGEXEXTRACT((vlookup(A733, 'OG Data Combined'!$A$2:$AQ6277,21,false)), ""\((.*?)\)""), """")"),"")</f>
        <v/>
      </c>
    </row>
    <row r="734">
      <c r="A734" s="143" t="s">
        <v>37071</v>
      </c>
      <c r="B734" s="144" t="str">
        <f>vlookup(A734, 'OG Data Combined'!$A$2:$Z6277,25,false)</f>
        <v>-</v>
      </c>
      <c r="D734" s="144" t="str">
        <f>vlookup(A734, 'OG Data Combined'!$A$2:$AQ6277,29,false)</f>
        <v>-</v>
      </c>
      <c r="E734" t="str">
        <f>IFERROR(__xludf.DUMMYFUNCTION("IFERROR(REGEXEXTRACT((vlookup(A734, 'OG Data Combined'!$A$2:$AQ6277,21,false)), ""\((.*?)\)""), """")"),"Distance")</f>
        <v>Distance</v>
      </c>
    </row>
    <row r="735">
      <c r="A735" s="143" t="s">
        <v>37072</v>
      </c>
      <c r="B735" s="144" t="str">
        <f>vlookup(A735, 'OG Data Combined'!$A$2:$Z6277,25,false)</f>
        <v>-</v>
      </c>
      <c r="D735" s="144" t="str">
        <f>vlookup(A735, 'OG Data Combined'!$A$2:$AQ6277,29,false)</f>
        <v>-</v>
      </c>
      <c r="E735" t="str">
        <f>IFERROR(__xludf.DUMMYFUNCTION("IFERROR(REGEXEXTRACT((vlookup(A735, 'OG Data Combined'!$A$2:$AQ6277,21,false)), ""\((.*?)\)""), """")"),"")</f>
        <v/>
      </c>
    </row>
    <row r="736">
      <c r="A736" s="143" t="s">
        <v>37073</v>
      </c>
      <c r="B736" s="166" t="str">
        <f>vlookup(A736, 'OG Data Combined'!$A$2:$Z6277,25,false)</f>
        <v>https://twitter.com/coachqjr</v>
      </c>
      <c r="D736" s="144" t="str">
        <f>vlookup(A736, 'OG Data Combined'!$A$2:$AQ6277,29,false)</f>
        <v>-</v>
      </c>
      <c r="E736" t="str">
        <f>IFERROR(__xludf.DUMMYFUNCTION("IFERROR(REGEXEXTRACT((vlookup(A736, 'OG Data Combined'!$A$2:$AQ6277,21,false)), ""\((.*?)\)""), """")"),"")</f>
        <v/>
      </c>
    </row>
    <row r="737">
      <c r="A737" s="143" t="s">
        <v>37074</v>
      </c>
      <c r="B737" s="166" t="str">
        <f>vlookup(A737, 'OG Data Combined'!$A$2:$Z6277,25,false)</f>
        <v>https://twitter.com/sheldonhutchin8</v>
      </c>
      <c r="D737" s="144" t="str">
        <f>vlookup(A737, 'OG Data Combined'!$A$2:$AQ6277,29,false)</f>
        <v>-</v>
      </c>
      <c r="E737" t="str">
        <f>IFERROR(__xludf.DUMMYFUNCTION("IFERROR(REGEXEXTRACT((vlookup(A737, 'OG Data Combined'!$A$2:$AQ6277,21,false)), ""\((.*?)\)""), """")"),"")</f>
        <v/>
      </c>
    </row>
    <row r="738">
      <c r="A738" s="143" t="s">
        <v>37075</v>
      </c>
      <c r="B738" s="144" t="str">
        <f>vlookup(A738, 'OG Data Combined'!$A$2:$Z6277,25,false)</f>
        <v>-</v>
      </c>
      <c r="D738" s="144" t="str">
        <f>vlookup(A738, 'OG Data Combined'!$A$2:$AQ6277,29,false)</f>
        <v>-</v>
      </c>
      <c r="E738" t="str">
        <f>IFERROR(__xludf.DUMMYFUNCTION("IFERROR(REGEXEXTRACT((vlookup(A738, 'OG Data Combined'!$A$2:$AQ6277,21,false)), ""\((.*?)\)""), """")"),"Sprints")</f>
        <v>Sprints</v>
      </c>
    </row>
    <row r="739">
      <c r="A739" s="143" t="s">
        <v>37076</v>
      </c>
      <c r="B739" s="144" t="str">
        <f>vlookup(A739, 'OG Data Combined'!$A$2:$Z6277,25,false)</f>
        <v>-</v>
      </c>
      <c r="D739" s="144" t="str">
        <f>vlookup(A739, 'OG Data Combined'!$A$2:$AQ6277,29,false)</f>
        <v>-</v>
      </c>
      <c r="E739" t="str">
        <f>IFERROR(__xludf.DUMMYFUNCTION("IFERROR(REGEXEXTRACT((vlookup(A739, 'OG Data Combined'!$A$2:$AQ6277,21,false)), ""\((.*?)\)""), """")"),"High-Jump")</f>
        <v>High-Jump</v>
      </c>
    </row>
    <row r="740">
      <c r="A740" s="143" t="s">
        <v>37077</v>
      </c>
      <c r="B740" s="166" t="str">
        <f>vlookup(A740, 'OG Data Combined'!$A$2:$Z6277,25,false)</f>
        <v>https://x.com/langbullseye</v>
      </c>
      <c r="D740" s="144" t="str">
        <f>vlookup(A740, 'OG Data Combined'!$A$2:$AQ6277,29,false)</f>
        <v>-</v>
      </c>
      <c r="E740" t="str">
        <f>IFERROR(__xludf.DUMMYFUNCTION("IFERROR(REGEXEXTRACT((vlookup(A740, 'OG Data Combined'!$A$2:$AQ6277,21,false)), ""\((.*?)\)""), """")"),"Distance")</f>
        <v>Distance</v>
      </c>
    </row>
    <row r="741">
      <c r="A741" s="143" t="s">
        <v>37078</v>
      </c>
      <c r="B741" s="144" t="str">
        <f>vlookup(A741, 'OG Data Combined'!$A$2:$Z6277,25,false)</f>
        <v>-</v>
      </c>
      <c r="D741" s="144" t="str">
        <f>vlookup(A741, 'OG Data Combined'!$A$2:$AQ6277,29,false)</f>
        <v>-</v>
      </c>
      <c r="E741" t="str">
        <f>IFERROR(__xludf.DUMMYFUNCTION("IFERROR(REGEXEXTRACT((vlookup(A741, 'OG Data Combined'!$A$2:$AQ6277,21,false)), ""\((.*?)\)""), """")"),"Distance")</f>
        <v>Distance</v>
      </c>
    </row>
    <row r="742">
      <c r="A742" s="143" t="s">
        <v>37079</v>
      </c>
      <c r="B742" s="166" t="str">
        <f>vlookup(A742, 'OG Data Combined'!$A$2:$Z6277,25,false)</f>
        <v>https://twitter.com/danielle_sieb</v>
      </c>
      <c r="D742" s="144" t="str">
        <f>vlookup(A742, 'OG Data Combined'!$A$2:$AQ6277,29,false)</f>
        <v>-</v>
      </c>
      <c r="E742" t="str">
        <f>IFERROR(__xludf.DUMMYFUNCTION("IFERROR(REGEXEXTRACT((vlookup(A742, 'OG Data Combined'!$A$2:$AQ6277,21,false)), ""\((.*?)\)""), """")"),"Mid-Distance, Distance")</f>
        <v>Mid-Distance, Distance</v>
      </c>
    </row>
    <row r="743">
      <c r="A743" s="143" t="s">
        <v>37080</v>
      </c>
      <c r="B743" s="144" t="str">
        <f>vlookup(A743, 'OG Data Combined'!$A$2:$Z6277,25,false)</f>
        <v>-</v>
      </c>
      <c r="D743" s="144" t="str">
        <f>vlookup(A743, 'OG Data Combined'!$A$2:$AQ6277,29,false)</f>
        <v>-</v>
      </c>
      <c r="E743" t="str">
        <f>IFERROR(__xludf.DUMMYFUNCTION("IFERROR(REGEXEXTRACT((vlookup(A743, 'OG Data Combined'!$A$2:$AQ6277,21,false)), ""\((.*?)\)""), """")"),"Throws")</f>
        <v>Throws</v>
      </c>
    </row>
    <row r="744">
      <c r="A744" s="143" t="s">
        <v>37081</v>
      </c>
      <c r="B744" s="144" t="str">
        <f>vlookup(A744, 'OG Data Combined'!$A$2:$Z6277,25,false)</f>
        <v>-</v>
      </c>
      <c r="D744" s="144" t="str">
        <f>vlookup(A744, 'OG Data Combined'!$A$2:$AQ6277,29,false)</f>
        <v>-</v>
      </c>
      <c r="E744" t="str">
        <f>IFERROR(__xludf.DUMMYFUNCTION("IFERROR(REGEXEXTRACT((vlookup(A744, 'OG Data Combined'!$A$2:$AQ6277,21,false)), ""\((.*?)\)""), """")"),"Mid-Distance")</f>
        <v>Mid-Distance</v>
      </c>
    </row>
    <row r="745">
      <c r="A745" s="143" t="s">
        <v>37082</v>
      </c>
      <c r="B745" s="144" t="str">
        <f>vlookup(A745, 'OG Data Combined'!$A$2:$Z6277,25,false)</f>
        <v>-</v>
      </c>
      <c r="D745" s="144" t="str">
        <f>vlookup(A745, 'OG Data Combined'!$A$2:$AQ6277,29,false)</f>
        <v>-</v>
      </c>
      <c r="E745" t="str">
        <f>IFERROR(__xludf.DUMMYFUNCTION("IFERROR(REGEXEXTRACT((vlookup(A745, 'OG Data Combined'!$A$2:$AQ6277,21,false)), ""\((.*?)\)""), """")"),"")</f>
        <v/>
      </c>
    </row>
    <row r="746">
      <c r="A746" s="143" t="s">
        <v>37083</v>
      </c>
      <c r="B746" s="144" t="str">
        <f>vlookup(A746, 'OG Data Combined'!$A$2:$Z6277,25,false)</f>
        <v>-</v>
      </c>
      <c r="D746" s="166" t="str">
        <f>vlookup(A746, 'OG Data Combined'!$A$2:$AQ6277,29,false)</f>
        <v>https://www.instagram.com/dominic_berger/</v>
      </c>
      <c r="E746" t="str">
        <f>IFERROR(__xludf.DUMMYFUNCTION("IFERROR(REGEXEXTRACT((vlookup(A746, 'OG Data Combined'!$A$2:$AQ6277,21,false)), ""\((.*?)\)""), """")"),"")</f>
        <v/>
      </c>
    </row>
    <row r="747">
      <c r="A747" s="143" t="s">
        <v>37084</v>
      </c>
      <c r="B747" s="144" t="str">
        <f>vlookup(A747, 'OG Data Combined'!$A$2:$Z6277,25,false)</f>
        <v>-</v>
      </c>
      <c r="D747" s="144" t="str">
        <f>vlookup(A747, 'OG Data Combined'!$A$2:$AQ6277,29,false)</f>
        <v>-</v>
      </c>
      <c r="E747" t="str">
        <f>IFERROR(__xludf.DUMMYFUNCTION("IFERROR(REGEXEXTRACT((vlookup(A747, 'OG Data Combined'!$A$2:$AQ6277,21,false)), ""\((.*?)\)""), """")"),"")</f>
        <v/>
      </c>
    </row>
    <row r="748">
      <c r="A748" s="143" t="s">
        <v>37085</v>
      </c>
      <c r="B748" s="144" t="str">
        <f>vlookup(A748, 'OG Data Combined'!$A$2:$Z6277,25,false)</f>
        <v>-</v>
      </c>
      <c r="D748" s="144" t="str">
        <f>vlookup(A748, 'OG Data Combined'!$A$2:$AQ6277,29,false)</f>
        <v>-</v>
      </c>
      <c r="E748" t="str">
        <f>IFERROR(__xludf.DUMMYFUNCTION("IFERROR(REGEXEXTRACT((vlookup(A748, 'OG Data Combined'!$A$2:$AQ6277,21,false)), ""\((.*?)\)""), """")"),"")</f>
        <v/>
      </c>
    </row>
    <row r="749">
      <c r="A749" s="143" t="s">
        <v>37086</v>
      </c>
      <c r="B749" s="144" t="str">
        <f>vlookup(A749, 'OG Data Combined'!$A$2:$Z6277,25,false)</f>
        <v>-</v>
      </c>
      <c r="D749" s="144" t="str">
        <f>vlookup(A749, 'OG Data Combined'!$A$2:$AQ6277,29,false)</f>
        <v>-</v>
      </c>
      <c r="E749" t="str">
        <f>IFERROR(__xludf.DUMMYFUNCTION("IFERROR(REGEXEXTRACT((vlookup(A749, 'OG Data Combined'!$A$2:$AQ6277,21,false)), ""\((.*?)\)""), """")"),"Throws")</f>
        <v>Throws</v>
      </c>
    </row>
    <row r="750">
      <c r="A750" s="143" t="s">
        <v>37087</v>
      </c>
      <c r="B750" s="144" t="str">
        <f>vlookup(A750, 'OG Data Combined'!$A$2:$Z6277,25,false)</f>
        <v>-</v>
      </c>
      <c r="D750" s="144" t="str">
        <f>vlookup(A750, 'OG Data Combined'!$A$2:$AQ6277,29,false)</f>
        <v>-</v>
      </c>
      <c r="E750" t="str">
        <f>IFERROR(__xludf.DUMMYFUNCTION("IFERROR(REGEXEXTRACT((vlookup(A750, 'OG Data Combined'!$A$2:$AQ6277,21,false)), ""\((.*?)\)""), """")"),"Jumps")</f>
        <v>Jumps</v>
      </c>
    </row>
    <row r="751">
      <c r="A751" s="143" t="s">
        <v>37088</v>
      </c>
      <c r="B751" s="144" t="str">
        <f>vlookup(A751, 'OG Data Combined'!$A$2:$Z6277,25,false)</f>
        <v>-</v>
      </c>
      <c r="D751" s="166" t="str">
        <f>vlookup(A751, 'OG Data Combined'!$A$2:$AQ6277,29,false)</f>
        <v>https://www.instagram.com/beighley_ayers/</v>
      </c>
      <c r="E751" t="str">
        <f>IFERROR(__xludf.DUMMYFUNCTION("IFERROR(REGEXEXTRACT((vlookup(A751, 'OG Data Combined'!$A$2:$AQ6277,21,false)), ""\((.*?)\)""), """")"),"Distance")</f>
        <v>Distance</v>
      </c>
    </row>
    <row r="752">
      <c r="A752" s="143" t="s">
        <v>37089</v>
      </c>
      <c r="B752" s="144" t="str">
        <f>vlookup(A752, 'OG Data Combined'!$A$2:$Z6277,25,false)</f>
        <v>-</v>
      </c>
      <c r="D752" s="166" t="str">
        <f>vlookup(A752, 'OG Data Combined'!$A$2:$AQ6277,29,false)</f>
        <v>https://www.instagram.com/dstokes.fitness/</v>
      </c>
      <c r="E752" t="str">
        <f>IFERROR(__xludf.DUMMYFUNCTION("IFERROR(REGEXEXTRACT((vlookup(A752, 'OG Data Combined'!$A$2:$AQ6277,21,false)), ""\((.*?)\)""), """")"),"")</f>
        <v/>
      </c>
    </row>
    <row r="753">
      <c r="A753" s="143" t="s">
        <v>37090</v>
      </c>
      <c r="B753" s="154" t="str">
        <f>vlookup(A753, 'OG Data Combined'!$A$2:$Z6277,25,false)</f>
        <v/>
      </c>
      <c r="D753" s="154" t="str">
        <f>vlookup(A753, 'OG Data Combined'!$A$2:$AQ6277,29,false)</f>
        <v/>
      </c>
      <c r="E753" t="str">
        <f>IFERROR(__xludf.DUMMYFUNCTION("IFERROR(REGEXEXTRACT((vlookup(A753, 'OG Data Combined'!$A$2:$AQ6277,21,false)), ""\((.*?)\)""), """")"),"")</f>
        <v/>
      </c>
    </row>
    <row r="754">
      <c r="A754" s="143" t="s">
        <v>37091</v>
      </c>
      <c r="B754" s="154" t="str">
        <f>vlookup(A754, 'OG Data Combined'!$A$2:$Z6277,25,false)</f>
        <v/>
      </c>
      <c r="D754" s="154" t="str">
        <f>vlookup(A754, 'OG Data Combined'!$A$2:$AQ6277,29,false)</f>
        <v/>
      </c>
      <c r="E754" t="str">
        <f>IFERROR(__xludf.DUMMYFUNCTION("IFERROR(REGEXEXTRACT((vlookup(A754, 'OG Data Combined'!$A$2:$AQ6277,21,false)), ""\((.*?)\)""), """")"),"")</f>
        <v/>
      </c>
    </row>
    <row r="755">
      <c r="A755" s="143" t="s">
        <v>42223</v>
      </c>
      <c r="B755" s="144" t="str">
        <f>vlookup(A755, 'OG Data Combined'!$A$2:$Z6277,25,false)</f>
        <v>-</v>
      </c>
      <c r="D755" s="144" t="str">
        <f>vlookup(A755, 'OG Data Combined'!$A$2:$AQ6277,29,false)</f>
        <v>-</v>
      </c>
      <c r="E755" t="str">
        <f>IFERROR(__xludf.DUMMYFUNCTION("IFERROR(REGEXEXTRACT((vlookup(A755, 'OG Data Combined'!$A$2:$AQ6277,21,false)), ""\((.*?)\)""), """")"),"")</f>
        <v/>
      </c>
    </row>
    <row r="756">
      <c r="A756" s="143" t="s">
        <v>37092</v>
      </c>
      <c r="B756" s="166" t="str">
        <f>vlookup(A756, 'OG Data Combined'!$A$2:$Z6277,25,false)</f>
        <v>https://twitter.com/pwwatson77</v>
      </c>
      <c r="D756" s="144" t="str">
        <f>vlookup(A756, 'OG Data Combined'!$A$2:$AQ6277,29,false)</f>
        <v>-</v>
      </c>
      <c r="E756" t="str">
        <f>IFERROR(__xludf.DUMMYFUNCTION("IFERROR(REGEXEXTRACT((vlookup(A756, 'OG Data Combined'!$A$2:$AQ6277,21,false)), ""\((.*?)\)""), """")"),"")</f>
        <v/>
      </c>
    </row>
    <row r="757">
      <c r="A757" s="143" t="s">
        <v>37093</v>
      </c>
      <c r="B757" s="166" t="str">
        <f>vlookup(A757, 'OG Data Combined'!$A$2:$Z6277,25,false)</f>
        <v>https://twitter.com/timmcgowan5</v>
      </c>
      <c r="D757" s="144" t="str">
        <f>vlookup(A757, 'OG Data Combined'!$A$2:$AQ6277,29,false)</f>
        <v>-</v>
      </c>
      <c r="E757" t="str">
        <f>IFERROR(__xludf.DUMMYFUNCTION("IFERROR(REGEXEXTRACT((vlookup(A757, 'OG Data Combined'!$A$2:$AQ6277,21,false)), ""\((.*?)\)""), """")"),"Distance")</f>
        <v>Distance</v>
      </c>
    </row>
    <row r="758">
      <c r="A758" s="143" t="s">
        <v>37094</v>
      </c>
      <c r="B758" s="144" t="str">
        <f>vlookup(A758, 'OG Data Combined'!$A$2:$Z6277,25,false)</f>
        <v>-</v>
      </c>
      <c r="D758" s="166" t="str">
        <f>vlookup(A758, 'OG Data Combined'!$A$2:$AQ6277,29,false)</f>
        <v>https://www.instagram.com/speed_addictish/</v>
      </c>
      <c r="E758" t="str">
        <f>IFERROR(__xludf.DUMMYFUNCTION("IFERROR(REGEXEXTRACT((vlookup(A758, 'OG Data Combined'!$A$2:$AQ6277,21,false)), ""\((.*?)\)""), """")"),"Sprints, Jumps")</f>
        <v>Sprints, Jumps</v>
      </c>
    </row>
    <row r="759">
      <c r="A759" s="143" t="s">
        <v>37095</v>
      </c>
      <c r="B759" s="144" t="str">
        <f>vlookup(A759, 'OG Data Combined'!$A$2:$Z6277,25,false)</f>
        <v>-</v>
      </c>
      <c r="D759" s="166" t="str">
        <f>vlookup(A759, 'OG Data Combined'!$A$2:$AQ6277,29,false)</f>
        <v>https://www.instagram.com/erick_duffy/</v>
      </c>
      <c r="E759" t="str">
        <f>IFERROR(__xludf.DUMMYFUNCTION("IFERROR(REGEXEXTRACT((vlookup(A759, 'OG Data Combined'!$A$2:$AQ6277,21,false)), ""\((.*?)\)""), """")"),"Jumps, Throws, Multi-Events")</f>
        <v>Jumps, Throws, Multi-Events</v>
      </c>
    </row>
    <row r="760">
      <c r="A760" s="143" t="s">
        <v>37096</v>
      </c>
      <c r="B760" s="144" t="str">
        <f>vlookup(A760, 'OG Data Combined'!$A$2:$Z6277,25,false)</f>
        <v>-</v>
      </c>
      <c r="D760" s="166" t="str">
        <f>vlookup(A760, 'OG Data Combined'!$A$2:$AQ6277,29,false)</f>
        <v>https://www.instagram.com/liam_kahn/</v>
      </c>
      <c r="E760" t="str">
        <f>IFERROR(__xludf.DUMMYFUNCTION("IFERROR(REGEXEXTRACT((vlookup(A760, 'OG Data Combined'!$A$2:$AQ6277,21,false)), ""\((.*?)\)""), """")"),"Javelin")</f>
        <v>Javelin</v>
      </c>
    </row>
    <row r="761">
      <c r="A761" s="143" t="s">
        <v>37097</v>
      </c>
      <c r="B761" s="144" t="str">
        <f>vlookup(A761, 'OG Data Combined'!$A$2:$Z6277,25,false)</f>
        <v>-</v>
      </c>
      <c r="D761" s="144" t="str">
        <f>vlookup(A761, 'OG Data Combined'!$A$2:$AQ6277,29,false)</f>
        <v>-</v>
      </c>
      <c r="E761" t="str">
        <f>IFERROR(__xludf.DUMMYFUNCTION("IFERROR(REGEXEXTRACT((vlookup(A761, 'OG Data Combined'!$A$2:$AQ6277,21,false)), ""\((.*?)\)""), """")"),"Distance")</f>
        <v>Distance</v>
      </c>
    </row>
    <row r="762">
      <c r="A762" s="143" t="s">
        <v>37098</v>
      </c>
      <c r="B762" s="166" t="str">
        <f>vlookup(A762, 'OG Data Combined'!$A$2:$Z6277,25,false)</f>
        <v>https://twitter.com/leb0522</v>
      </c>
      <c r="D762" s="166" t="str">
        <f>vlookup(A762, 'OG Data Combined'!$A$2:$AQ6277,29,false)</f>
        <v>https://www.instagram.com/coachlizdanis/</v>
      </c>
      <c r="E762" t="str">
        <f>IFERROR(__xludf.DUMMYFUNCTION("IFERROR(REGEXEXTRACT((vlookup(A762, 'OG Data Combined'!$A$2:$AQ6277,21,false)), ""\((.*?)\)""), """")"),"")</f>
        <v/>
      </c>
    </row>
    <row r="763">
      <c r="A763" s="143" t="s">
        <v>37099</v>
      </c>
      <c r="B763" s="144" t="str">
        <f>vlookup(A763, 'OG Data Combined'!$A$2:$Z6277,25,false)</f>
        <v>-</v>
      </c>
      <c r="D763" s="144" t="str">
        <f>vlookup(A763, 'OG Data Combined'!$A$2:$AQ6277,29,false)</f>
        <v>-</v>
      </c>
      <c r="E763" t="str">
        <f>IFERROR(__xludf.DUMMYFUNCTION("IFERROR(REGEXEXTRACT((vlookup(A763, 'OG Data Combined'!$A$2:$AQ6277,21,false)), ""\((.*?)\)""), """")"),"Throws")</f>
        <v>Throws</v>
      </c>
    </row>
    <row r="764">
      <c r="A764" s="143" t="s">
        <v>37100</v>
      </c>
      <c r="B764" s="166" t="str">
        <f>vlookup(A764, 'OG Data Combined'!$A$2:$Z6277,25,false)</f>
        <v>https://twitter.com/kemarmowatt</v>
      </c>
      <c r="D764" s="166" t="str">
        <f>vlookup(A764, 'OG Data Combined'!$A$2:$AQ6277,29,false)</f>
        <v>https://www.instagram.com/kemarmowatt_/</v>
      </c>
      <c r="E764" t="str">
        <f>IFERROR(__xludf.DUMMYFUNCTION("IFERROR(REGEXEXTRACT((vlookup(A764, 'OG Data Combined'!$A$2:$AQ6277,21,false)), ""\((.*?)\)""), """")"),"Sprints")</f>
        <v>Sprints</v>
      </c>
    </row>
    <row r="765">
      <c r="A765" s="143" t="s">
        <v>37101</v>
      </c>
      <c r="B765" s="144" t="str">
        <f>vlookup(A765, 'OG Data Combined'!$A$2:$Z6277,25,false)</f>
        <v>-</v>
      </c>
      <c r="D765" s="166" t="str">
        <f>vlookup(A765, 'OG Data Combined'!$A$2:$AQ6277,29,false)</f>
        <v>https://www.instagram.com/erimalasp/</v>
      </c>
      <c r="E765" t="str">
        <f>IFERROR(__xludf.DUMMYFUNCTION("IFERROR(REGEXEXTRACT((vlookup(A765, 'OG Data Combined'!$A$2:$AQ6277,21,false)), ""\((.*?)\)""), """")"),"Jumps")</f>
        <v>Jumps</v>
      </c>
    </row>
    <row r="766">
      <c r="A766" s="143" t="s">
        <v>37102</v>
      </c>
      <c r="B766" s="144" t="str">
        <f>vlookup(A766, 'OG Data Combined'!$A$2:$Z6277,25,false)</f>
        <v>-</v>
      </c>
      <c r="D766" s="144" t="str">
        <f>vlookup(A766, 'OG Data Combined'!$A$2:$AQ6277,29,false)</f>
        <v>-</v>
      </c>
      <c r="E766" t="str">
        <f>IFERROR(__xludf.DUMMYFUNCTION("IFERROR(REGEXEXTRACT((vlookup(A766, 'OG Data Combined'!$A$2:$AQ6277,21,false)), ""\((.*?)\)""), """")"),"Jumps, Multi-Events")</f>
        <v>Jumps, Multi-Events</v>
      </c>
    </row>
    <row r="767">
      <c r="A767" s="143" t="s">
        <v>37103</v>
      </c>
      <c r="B767" s="144" t="str">
        <f>vlookup(A767, 'OG Data Combined'!$A$2:$Z6277,25,false)</f>
        <v>-</v>
      </c>
      <c r="D767" s="166" t="str">
        <f>vlookup(A767, 'OG Data Combined'!$A$2:$AQ6277,29,false)</f>
        <v>https://www.instagram.com/noj_zlom/</v>
      </c>
      <c r="E767" t="str">
        <f>IFERROR(__xludf.DUMMYFUNCTION("IFERROR(REGEXEXTRACT((vlookup(A767, 'OG Data Combined'!$A$2:$AQ6277,21,false)), ""\((.*?)\)""), """")"),"Distance")</f>
        <v>Distance</v>
      </c>
    </row>
    <row r="768">
      <c r="A768" s="143" t="s">
        <v>37104</v>
      </c>
      <c r="B768" s="166" t="str">
        <f>vlookup(A768, 'OG Data Combined'!$A$2:$Z6277,25,false)</f>
        <v>https://twitter.com/ealfonso43</v>
      </c>
      <c r="D768" s="144" t="str">
        <f>vlookup(A768, 'OG Data Combined'!$A$2:$AQ6277,29,false)</f>
        <v>-</v>
      </c>
      <c r="E768" t="str">
        <f>IFERROR(__xludf.DUMMYFUNCTION("IFERROR(REGEXEXTRACT((vlookup(A768, 'OG Data Combined'!$A$2:$AQ6277,21,false)), ""\((.*?)\)""), """")"),"")</f>
        <v/>
      </c>
    </row>
    <row r="769">
      <c r="A769" s="143" t="s">
        <v>37105</v>
      </c>
      <c r="B769" s="144" t="str">
        <f>vlookup(A769, 'OG Data Combined'!$A$2:$Z6277,25,false)</f>
        <v>-</v>
      </c>
      <c r="D769" s="166" t="str">
        <f>vlookup(A769, 'OG Data Combined'!$A$2:$AQ6277,29,false)</f>
        <v>https://www.instagram.com/stephreillytraining/</v>
      </c>
      <c r="E769" t="str">
        <f>IFERROR(__xludf.DUMMYFUNCTION("IFERROR(REGEXEXTRACT((vlookup(A769, 'OG Data Combined'!$A$2:$AQ6277,21,false)), ""\((.*?)\)""), """")"),"Distance")</f>
        <v>Distance</v>
      </c>
    </row>
    <row r="770">
      <c r="A770" s="143" t="s">
        <v>37106</v>
      </c>
      <c r="B770" s="166" t="str">
        <f>vlookup(A770, 'OG Data Combined'!$A$2:$Z6277,25,false)</f>
        <v>https://x.com/KCPerformance_</v>
      </c>
      <c r="D770" s="166" t="str">
        <f>vlookup(A770, 'OG Data Combined'!$A$2:$AQ6277,29,false)</f>
        <v>https://www.instagram.com/kevinconsoles.performance/</v>
      </c>
      <c r="E770" t="str">
        <f>IFERROR(__xludf.DUMMYFUNCTION("IFERROR(REGEXEXTRACT((vlookup(A770, 'OG Data Combined'!$A$2:$AQ6277,21,false)), ""\((.*?)\)""), """")"),"")</f>
        <v/>
      </c>
    </row>
    <row r="771">
      <c r="A771" s="143" t="s">
        <v>37107</v>
      </c>
      <c r="B771" s="144" t="str">
        <f>vlookup(A771, 'OG Data Combined'!$A$2:$Z6277,25,false)</f>
        <v>-</v>
      </c>
      <c r="D771" s="144" t="str">
        <f>vlookup(A771, 'OG Data Combined'!$A$2:$AQ6277,29,false)</f>
        <v>-</v>
      </c>
      <c r="E771" t="str">
        <f>IFERROR(__xludf.DUMMYFUNCTION("IFERROR(REGEXEXTRACT((vlookup(A771, 'OG Data Combined'!$A$2:$AQ6277,21,false)), ""\((.*?)\)""), """")"),"")</f>
        <v/>
      </c>
    </row>
    <row r="772">
      <c r="A772" s="143" t="s">
        <v>37108</v>
      </c>
      <c r="B772" s="144" t="str">
        <f>vlookup(A772, 'OG Data Combined'!$A$2:$Z6277,25,false)</f>
        <v>-</v>
      </c>
      <c r="D772" s="144" t="str">
        <f>vlookup(A772, 'OG Data Combined'!$A$2:$AQ6277,29,false)</f>
        <v>-</v>
      </c>
      <c r="E772" t="str">
        <f>IFERROR(__xludf.DUMMYFUNCTION("IFERROR(REGEXEXTRACT((vlookup(A772, 'OG Data Combined'!$A$2:$AQ6277,21,false)), ""\((.*?)\)""), """")"),"")</f>
        <v/>
      </c>
    </row>
    <row r="773">
      <c r="A773" s="143" t="s">
        <v>37109</v>
      </c>
      <c r="B773" s="166" t="str">
        <f>vlookup(A773, 'OG Data Combined'!$A$2:$Z6277,25,false)</f>
        <v>https://twitter.com/jasonsaretsky</v>
      </c>
      <c r="D773" s="166" t="str">
        <f>vlookup(A773, 'OG Data Combined'!$A$2:$AQ6277,29,false)</f>
        <v>https://www.instagram.com/jasonsaretsky/</v>
      </c>
      <c r="E773" t="str">
        <f>IFERROR(__xludf.DUMMYFUNCTION("IFERROR(REGEXEXTRACT((vlookup(A773, 'OG Data Combined'!$A$2:$AQ6277,21,false)), ""\((.*?)\)""), """")"),"")</f>
        <v/>
      </c>
    </row>
    <row r="774">
      <c r="A774" s="143" t="s">
        <v>37110</v>
      </c>
      <c r="B774" s="144" t="str">
        <f>vlookup(A774, 'OG Data Combined'!$A$2:$Z6277,25,false)</f>
        <v>-</v>
      </c>
      <c r="D774" s="144" t="str">
        <f>vlookup(A774, 'OG Data Combined'!$A$2:$AQ6277,29,false)</f>
        <v>-</v>
      </c>
      <c r="E774" t="str">
        <f>IFERROR(__xludf.DUMMYFUNCTION("IFERROR(REGEXEXTRACT((vlookup(A774, 'OG Data Combined'!$A$2:$AQ6277,21,false)), ""\((.*?)\)""), """")"),"")</f>
        <v/>
      </c>
    </row>
    <row r="775">
      <c r="A775" s="143" t="s">
        <v>37111</v>
      </c>
      <c r="B775" s="166" t="str">
        <f>vlookup(A775, 'OG Data Combined'!$A$2:$Z6277,25,false)</f>
        <v>https://twitter.com/marcmangiacotti</v>
      </c>
      <c r="D775" s="166" t="str">
        <f>vlookup(A775, 'OG Data Combined'!$A$2:$AQ6277,29,false)</f>
        <v>https://www.instagram.com/mmangiacotti/</v>
      </c>
      <c r="E775" t="str">
        <f>IFERROR(__xludf.DUMMYFUNCTION("IFERROR(REGEXEXTRACT((vlookup(A775, 'OG Data Combined'!$A$2:$AQ6277,21,false)), ""\((.*?)\)""), """")"),"Sprints, Hurdles, Horizontal Jumps")</f>
        <v>Sprints, Hurdles, Horizontal Jumps</v>
      </c>
    </row>
    <row r="776">
      <c r="A776" s="143" t="s">
        <v>37112</v>
      </c>
      <c r="B776" s="166" t="str">
        <f>vlookup(A776, 'OG Data Combined'!$A$2:$Z6277,25,false)</f>
        <v>https://twitter.com/amgibb1</v>
      </c>
      <c r="D776" s="166" t="str">
        <f>vlookup(A776, 'OG Data Combined'!$A$2:$AQ6277,29,false)</f>
        <v>https://www.instagram.com/amgibb13/</v>
      </c>
      <c r="E776" t="str">
        <f>IFERROR(__xludf.DUMMYFUNCTION("IFERROR(REGEXEXTRACT((vlookup(A776, 'OG Data Combined'!$A$2:$AQ6277,21,false)), ""\((.*?)\)""), """")"),"Mid-Distance, Distance")</f>
        <v>Mid-Distance, Distance</v>
      </c>
    </row>
    <row r="777">
      <c r="A777" s="143" t="s">
        <v>37113</v>
      </c>
      <c r="B777" s="144" t="str">
        <f>vlookup(A777, 'OG Data Combined'!$A$2:$Z6277,25,false)</f>
        <v>-</v>
      </c>
      <c r="D777" s="144" t="str">
        <f>vlookup(A777, 'OG Data Combined'!$A$2:$AQ6277,29,false)</f>
        <v>-</v>
      </c>
      <c r="E777" t="str">
        <f>IFERROR(__xludf.DUMMYFUNCTION("IFERROR(REGEXEXTRACT((vlookup(A777, 'OG Data Combined'!$A$2:$AQ6277,21,false)), ""\((.*?)\)""), """")"),"Vertical Jumps, Javelin, Multi-Events")</f>
        <v>Vertical Jumps, Javelin, Multi-Events</v>
      </c>
    </row>
    <row r="778">
      <c r="A778" s="143" t="s">
        <v>37114</v>
      </c>
      <c r="B778" s="144" t="str">
        <f>vlookup(A778, 'OG Data Combined'!$A$2:$Z6277,25,false)</f>
        <v>-</v>
      </c>
      <c r="D778" s="144" t="str">
        <f>vlookup(A778, 'OG Data Combined'!$A$2:$AQ6277,29,false)</f>
        <v>-</v>
      </c>
      <c r="E778" t="str">
        <f>IFERROR(__xludf.DUMMYFUNCTION("IFERROR(REGEXEXTRACT((vlookup(A778, 'OG Data Combined'!$A$2:$AQ6277,21,false)), ""\((.*?)\)""), """")"),"Throws")</f>
        <v>Throws</v>
      </c>
    </row>
    <row r="779">
      <c r="A779" s="143" t="s">
        <v>37115</v>
      </c>
      <c r="B779" s="144" t="str">
        <f>vlookup(A779, 'OG Data Combined'!$A$2:$Z6277,25,false)</f>
        <v>-</v>
      </c>
      <c r="D779" s="144" t="str">
        <f>vlookup(A779, 'OG Data Combined'!$A$2:$AQ6277,29,false)</f>
        <v>-</v>
      </c>
      <c r="E779" t="str">
        <f>IFERROR(__xludf.DUMMYFUNCTION("IFERROR(REGEXEXTRACT((vlookup(A779, 'OG Data Combined'!$A$2:$AQ6277,21,false)), ""\((.*?)\)""), """")"),"Sprints, Hurdles, Horizontal Jumps")</f>
        <v>Sprints, Hurdles, Horizontal Jumps</v>
      </c>
    </row>
    <row r="780">
      <c r="A780" s="143" t="s">
        <v>37116</v>
      </c>
      <c r="B780" s="144" t="str">
        <f>vlookup(A780, 'OG Data Combined'!$A$2:$Z6277,25,false)</f>
        <v>-</v>
      </c>
      <c r="D780" s="166" t="str">
        <f>vlookup(A780, 'OG Data Combined'!$A$2:$AQ6277,29,false)</f>
        <v>https://www.instagram.com/judypendergast/</v>
      </c>
      <c r="E780" t="str">
        <f>IFERROR(__xludf.DUMMYFUNCTION("IFERROR(REGEXEXTRACT((vlookup(A780, 'OG Data Combined'!$A$2:$AQ6277,21,false)), ""\((.*?)\)""), """")"),"Mid-Distance, Distance")</f>
        <v>Mid-Distance, Distance</v>
      </c>
    </row>
    <row r="781">
      <c r="A781" s="143" t="s">
        <v>42224</v>
      </c>
      <c r="B781" s="144" t="str">
        <f>vlookup(A781, 'OG Data Combined'!$A$2:$Z6277,25,false)</f>
        <v>-</v>
      </c>
      <c r="D781" s="144" t="str">
        <f>vlookup(A781, 'OG Data Combined'!$A$2:$AQ6277,29,false)</f>
        <v>-</v>
      </c>
      <c r="E781" t="str">
        <f>IFERROR(__xludf.DUMMYFUNCTION("IFERROR(REGEXEXTRACT((vlookup(A781, 'OG Data Combined'!$A$2:$AQ6277,21,false)), ""\((.*?)\)""), """")"),"")</f>
        <v/>
      </c>
    </row>
    <row r="782">
      <c r="A782" s="143" t="s">
        <v>37117</v>
      </c>
      <c r="B782" s="144" t="str">
        <f>vlookup(A782, 'OG Data Combined'!$A$2:$Z6277,25,false)</f>
        <v>-</v>
      </c>
      <c r="D782" s="144" t="str">
        <f>vlookup(A782, 'OG Data Combined'!$A$2:$AQ6277,29,false)</f>
        <v>-</v>
      </c>
      <c r="E782" t="str">
        <f>IFERROR(__xludf.DUMMYFUNCTION("IFERROR(REGEXEXTRACT((vlookup(A782, 'OG Data Combined'!$A$2:$AQ6277,21,false)), ""\((.*?)\)""), """")"),"Pole Vault")</f>
        <v>Pole Vault</v>
      </c>
    </row>
    <row r="783">
      <c r="A783" s="143" t="s">
        <v>37118</v>
      </c>
      <c r="B783" s="144" t="str">
        <f>vlookup(A783, 'OG Data Combined'!$A$2:$Z6277,25,false)</f>
        <v>-</v>
      </c>
      <c r="D783" s="144" t="str">
        <f>vlookup(A783, 'OG Data Combined'!$A$2:$AQ6277,29,false)</f>
        <v>-</v>
      </c>
      <c r="E783" t="str">
        <f>IFERROR(__xludf.DUMMYFUNCTION("IFERROR(REGEXEXTRACT((vlookup(A783, 'OG Data Combined'!$A$2:$AQ6277,21,false)), ""\((.*?)\)""), """")"),"")</f>
        <v/>
      </c>
    </row>
    <row r="784">
      <c r="A784" s="143" t="s">
        <v>37120</v>
      </c>
      <c r="B784" s="144" t="str">
        <f>vlookup(A784, 'OG Data Combined'!$A$2:$Z6277,25,false)</f>
        <v>-</v>
      </c>
      <c r="D784" s="144" t="str">
        <f>vlookup(A784, 'OG Data Combined'!$A$2:$AQ6277,29,false)</f>
        <v>-</v>
      </c>
      <c r="E784" t="str">
        <f>IFERROR(__xludf.DUMMYFUNCTION("IFERROR(REGEXEXTRACT((vlookup(A784, 'OG Data Combined'!$A$2:$AQ6277,21,false)), ""\((.*?)\)""), """")"),"")</f>
        <v/>
      </c>
    </row>
    <row r="785">
      <c r="A785" s="143" t="s">
        <v>37121</v>
      </c>
      <c r="B785" s="144" t="str">
        <f>vlookup(A785, 'OG Data Combined'!$A$2:$Z6277,25,false)</f>
        <v>-</v>
      </c>
      <c r="D785" s="144" t="str">
        <f>vlookup(A785, 'OG Data Combined'!$A$2:$AQ6277,29,false)</f>
        <v>-</v>
      </c>
      <c r="E785" t="str">
        <f>IFERROR(__xludf.DUMMYFUNCTION("IFERROR(REGEXEXTRACT((vlookup(A785, 'OG Data Combined'!$A$2:$AQ6277,21,false)), ""\((.*?)\)""), """")"),"")</f>
        <v/>
      </c>
    </row>
    <row r="786">
      <c r="A786" s="143" t="s">
        <v>37122</v>
      </c>
      <c r="B786" s="144" t="str">
        <f>vlookup(A786, 'OG Data Combined'!$A$2:$Z6277,25,false)</f>
        <v>-</v>
      </c>
      <c r="D786" s="144" t="str">
        <f>vlookup(A786, 'OG Data Combined'!$A$2:$AQ6277,29,false)</f>
        <v>-</v>
      </c>
      <c r="E786" t="str">
        <f>IFERROR(__xludf.DUMMYFUNCTION("IFERROR(REGEXEXTRACT((vlookup(A786, 'OG Data Combined'!$A$2:$AQ6277,21,false)), ""\((.*?)\)""), """")"),"Throws")</f>
        <v>Throws</v>
      </c>
    </row>
    <row r="787">
      <c r="A787" s="143" t="s">
        <v>37123</v>
      </c>
      <c r="B787" s="144" t="str">
        <f>vlookup(A787, 'OG Data Combined'!$A$2:$Z6277,25,false)</f>
        <v>-</v>
      </c>
      <c r="D787" s="144" t="str">
        <f>vlookup(A787, 'OG Data Combined'!$A$2:$AQ6277,29,false)</f>
        <v>-</v>
      </c>
      <c r="E787" t="str">
        <f>IFERROR(__xludf.DUMMYFUNCTION("IFERROR(REGEXEXTRACT((vlookup(A787, 'OG Data Combined'!$A$2:$AQ6277,21,false)), ""\((.*?)\)""), """")"),"Jumps")</f>
        <v>Jumps</v>
      </c>
    </row>
    <row r="788">
      <c r="A788" s="143" t="s">
        <v>37124</v>
      </c>
      <c r="B788" s="144" t="str">
        <f>vlookup(A788, 'OG Data Combined'!$A$2:$Z6277,25,false)</f>
        <v>-</v>
      </c>
      <c r="D788" s="144" t="str">
        <f>vlookup(A788, 'OG Data Combined'!$A$2:$AQ6277,29,false)</f>
        <v>-</v>
      </c>
      <c r="E788" t="str">
        <f>IFERROR(__xludf.DUMMYFUNCTION("IFERROR(REGEXEXTRACT((vlookup(A788, 'OG Data Combined'!$A$2:$AQ6277,21,false)), ""\((.*?)\)""), """")"),"Jumps")</f>
        <v>Jumps</v>
      </c>
    </row>
    <row r="789">
      <c r="A789" s="143" t="s">
        <v>37125</v>
      </c>
      <c r="B789" s="144" t="str">
        <f>vlookup(A789, 'OG Data Combined'!$A$2:$Z6277,25,false)</f>
        <v>-</v>
      </c>
      <c r="D789" s="144" t="str">
        <f>vlookup(A789, 'OG Data Combined'!$A$2:$AQ6277,29,false)</f>
        <v>-</v>
      </c>
      <c r="E789" t="str">
        <f>IFERROR(__xludf.DUMMYFUNCTION("IFERROR(REGEXEXTRACT((vlookup(A789, 'OG Data Combined'!$A$2:$AQ6277,21,false)), ""\((.*?)\)""), """")"),"Hurdles")</f>
        <v>Hurdles</v>
      </c>
    </row>
    <row r="790">
      <c r="A790" s="143" t="s">
        <v>37126</v>
      </c>
      <c r="B790" s="166" t="str">
        <f>vlookup(A790, 'OG Data Combined'!$A$2:$Z6277,25,false)</f>
        <v>https://twitter.com/chrismcameron</v>
      </c>
      <c r="D790" s="144" t="str">
        <f>vlookup(A790, 'OG Data Combined'!$A$2:$AQ6277,29,false)</f>
        <v>-</v>
      </c>
      <c r="E790" t="str">
        <f>IFERROR(__xludf.DUMMYFUNCTION("IFERROR(REGEXEXTRACT((vlookup(A790, 'OG Data Combined'!$A$2:$AQ6277,21,false)), ""\((.*?)\)""), """")"),"Distance")</f>
        <v>Distance</v>
      </c>
    </row>
    <row r="791">
      <c r="A791" s="143" t="s">
        <v>37128</v>
      </c>
      <c r="B791" s="144" t="str">
        <f>vlookup(A791, 'OG Data Combined'!$A$2:$Z6277,25,false)</f>
        <v>-</v>
      </c>
      <c r="D791" s="144" t="str">
        <f>vlookup(A791, 'OG Data Combined'!$A$2:$AQ6277,29,false)</f>
        <v>-</v>
      </c>
      <c r="E791" t="str">
        <f>IFERROR(__xludf.DUMMYFUNCTION("IFERROR(REGEXEXTRACT((vlookup(A791, 'OG Data Combined'!$A$2:$AQ6277,21,false)), ""\((.*?)\)""), """")"),"Distance")</f>
        <v>Distance</v>
      </c>
    </row>
    <row r="792">
      <c r="A792" s="143" t="s">
        <v>37130</v>
      </c>
      <c r="B792" s="144" t="str">
        <f>vlookup(A792, 'OG Data Combined'!$A$2:$Z6277,25,false)</f>
        <v>-</v>
      </c>
      <c r="D792" s="144" t="str">
        <f>vlookup(A792, 'OG Data Combined'!$A$2:$AQ6277,29,false)</f>
        <v>-</v>
      </c>
      <c r="E792" t="str">
        <f>IFERROR(__xludf.DUMMYFUNCTION("IFERROR(REGEXEXTRACT((vlookup(A792, 'OG Data Combined'!$A$2:$AQ6277,21,false)), ""\((.*?)\)""), """")"),"")</f>
        <v/>
      </c>
    </row>
    <row r="793">
      <c r="A793" s="143" t="s">
        <v>37131</v>
      </c>
      <c r="B793" s="166" t="str">
        <f>vlookup(A793, 'OG Data Combined'!$A$2:$Z6277,25,false)</f>
        <v>https://twitter.com/mattlonergan</v>
      </c>
      <c r="D793" s="144" t="str">
        <f>vlookup(A793, 'OG Data Combined'!$A$2:$AQ6277,29,false)</f>
        <v>-</v>
      </c>
      <c r="E793" t="str">
        <f>IFERROR(__xludf.DUMMYFUNCTION("IFERROR(REGEXEXTRACT((vlookup(A793, 'OG Data Combined'!$A$2:$AQ6277,21,false)), ""\((.*?)\)""), """")"),"Distance")</f>
        <v>Distance</v>
      </c>
    </row>
    <row r="794">
      <c r="A794" s="143" t="s">
        <v>37132</v>
      </c>
      <c r="B794" s="166" t="str">
        <f>vlookup(A794, 'OG Data Combined'!$A$2:$Z6277,25,false)</f>
        <v>https://twitter.com/coach_hpowell</v>
      </c>
      <c r="D794" s="144" t="str">
        <f>vlookup(A794, 'OG Data Combined'!$A$2:$AQ6277,29,false)</f>
        <v>-</v>
      </c>
      <c r="E794" t="str">
        <f>IFERROR(__xludf.DUMMYFUNCTION("IFERROR(REGEXEXTRACT((vlookup(A794, 'OG Data Combined'!$A$2:$AQ6277,21,false)), ""\((.*?)\)""), """")"),"")</f>
        <v/>
      </c>
    </row>
    <row r="795">
      <c r="A795" s="143" t="s">
        <v>37133</v>
      </c>
      <c r="B795" s="166" t="str">
        <f>vlookup(A795, 'OG Data Combined'!$A$2:$Z6277,25,false)</f>
        <v>https://twitter.com/wdejesus30</v>
      </c>
      <c r="D795" s="144" t="str">
        <f>vlookup(A795, 'OG Data Combined'!$A$2:$AQ6277,29,false)</f>
        <v>-</v>
      </c>
      <c r="E795" t="str">
        <f>IFERROR(__xludf.DUMMYFUNCTION("IFERROR(REGEXEXTRACT((vlookup(A795, 'OG Data Combined'!$A$2:$AQ6277,21,false)), ""\((.*?)\)""), """")"),"Throws")</f>
        <v>Throws</v>
      </c>
    </row>
    <row r="796">
      <c r="A796" s="143" t="s">
        <v>37135</v>
      </c>
      <c r="B796" s="144" t="str">
        <f>vlookup(A796, 'OG Data Combined'!$A$2:$Z6277,25,false)</f>
        <v>-</v>
      </c>
      <c r="D796" s="144" t="str">
        <f>vlookup(A796, 'OG Data Combined'!$A$2:$AQ6277,29,false)</f>
        <v>-</v>
      </c>
      <c r="E796" t="str">
        <f>IFERROR(__xludf.DUMMYFUNCTION("IFERROR(REGEXEXTRACT((vlookup(A796, 'OG Data Combined'!$A$2:$AQ6277,21,false)), ""\((.*?)\)""), """")"),"")</f>
        <v/>
      </c>
    </row>
    <row r="797">
      <c r="A797" s="143" t="s">
        <v>37136</v>
      </c>
      <c r="B797" s="144" t="str">
        <f>vlookup(A797, 'OG Data Combined'!$A$2:$Z6277,25,false)</f>
        <v>-</v>
      </c>
      <c r="D797" s="144" t="str">
        <f>vlookup(A797, 'OG Data Combined'!$A$2:$AQ6277,29,false)</f>
        <v>-</v>
      </c>
      <c r="E797" t="str">
        <f>IFERROR(__xludf.DUMMYFUNCTION("IFERROR(REGEXEXTRACT((vlookup(A797, 'OG Data Combined'!$A$2:$AQ6277,21,false)), ""\((.*?)\)""), """")"),"")</f>
        <v/>
      </c>
    </row>
    <row r="798">
      <c r="A798" s="143" t="s">
        <v>37137</v>
      </c>
      <c r="B798" s="144" t="str">
        <f>vlookup(A798, 'OG Data Combined'!$A$2:$Z6277,25,false)</f>
        <v>-</v>
      </c>
      <c r="D798" s="144" t="str">
        <f>vlookup(A798, 'OG Data Combined'!$A$2:$AQ6277,29,false)</f>
        <v>-</v>
      </c>
      <c r="E798" t="str">
        <f>IFERROR(__xludf.DUMMYFUNCTION("IFERROR(REGEXEXTRACT((vlookup(A798, 'OG Data Combined'!$A$2:$AQ6277,21,false)), ""\((.*?)\)""), """")"),"")</f>
        <v/>
      </c>
    </row>
    <row r="799">
      <c r="A799" s="143" t="s">
        <v>37138</v>
      </c>
      <c r="B799" s="144" t="str">
        <f>vlookup(A799, 'OG Data Combined'!$A$2:$Z6277,25,false)</f>
        <v>-</v>
      </c>
      <c r="D799" s="144" t="str">
        <f>vlookup(A799, 'OG Data Combined'!$A$2:$AQ6277,29,false)</f>
        <v>-</v>
      </c>
      <c r="E799" t="str">
        <f>IFERROR(__xludf.DUMMYFUNCTION("IFERROR(REGEXEXTRACT((vlookup(A799, 'OG Data Combined'!$A$2:$AQ6277,21,false)), ""\((.*?)\)""), """")"),"")</f>
        <v/>
      </c>
    </row>
    <row r="800">
      <c r="A800" s="143" t="s">
        <v>37139</v>
      </c>
      <c r="B800" s="166" t="str">
        <f>vlookup(A800, 'OG Data Combined'!$A$2:$Z6277,25,false)</f>
        <v>https://twitter.com/karenboen</v>
      </c>
      <c r="D800" s="166" t="str">
        <f>vlookup(A800, 'OG Data Combined'!$A$2:$AQ6277,29,false)</f>
        <v>https://www.instagram.com/karenboen/</v>
      </c>
      <c r="E800" t="str">
        <f>IFERROR(__xludf.DUMMYFUNCTION("IFERROR(REGEXEXTRACT((vlookup(A800, 'OG Data Combined'!$A$2:$AQ6277,21,false)), ""\((.*?)\)""), """")"),"")</f>
        <v/>
      </c>
    </row>
    <row r="801">
      <c r="A801" s="143" t="s">
        <v>37140</v>
      </c>
      <c r="B801" s="166" t="str">
        <f>vlookup(A801, 'OG Data Combined'!$A$2:$Z6277,25,false)</f>
        <v>https://twitter.com/timritchiewtd</v>
      </c>
      <c r="D801" s="166" t="str">
        <f>vlookup(A801, 'OG Data Combined'!$A$2:$AQ6277,29,false)</f>
        <v>https://www.instagram.com/timritchiewtd/</v>
      </c>
      <c r="E801" t="str">
        <f>IFERROR(__xludf.DUMMYFUNCTION("IFERROR(REGEXEXTRACT((vlookup(A801, 'OG Data Combined'!$A$2:$AQ6277,21,false)), ""\((.*?)\)""), """")"),"")</f>
        <v/>
      </c>
    </row>
    <row r="802">
      <c r="A802" s="143" t="s">
        <v>37141</v>
      </c>
      <c r="B802" s="166" t="str">
        <f>vlookup(A802, 'OG Data Combined'!$A$2:$Z6277,25,false)</f>
        <v>https://twitter.com/coach_dajackson</v>
      </c>
      <c r="D802" s="144" t="str">
        <f>vlookup(A802, 'OG Data Combined'!$A$2:$AQ6277,29,false)</f>
        <v>-</v>
      </c>
      <c r="E802" t="str">
        <f>IFERROR(__xludf.DUMMYFUNCTION("IFERROR(REGEXEXTRACT((vlookup(A802, 'OG Data Combined'!$A$2:$AQ6277,21,false)), ""\((.*?)\)""), """")"),"")</f>
        <v/>
      </c>
    </row>
    <row r="803">
      <c r="A803" s="143" t="s">
        <v>37142</v>
      </c>
      <c r="B803" s="166" t="str">
        <f>vlookup(A803, 'OG Data Combined'!$A$2:$Z6277,25,false)</f>
        <v>https://twitter.com/johnjnapolitano</v>
      </c>
      <c r="D803" s="144" t="str">
        <f>vlookup(A803, 'OG Data Combined'!$A$2:$AQ6277,29,false)</f>
        <v>-</v>
      </c>
      <c r="E803" t="str">
        <f>IFERROR(__xludf.DUMMYFUNCTION("IFERROR(REGEXEXTRACT((vlookup(A803, 'OG Data Combined'!$A$2:$AQ6277,21,false)), ""\((.*?)\)""), """")"),"Throws")</f>
        <v>Throws</v>
      </c>
    </row>
    <row r="804">
      <c r="A804" s="143" t="s">
        <v>37144</v>
      </c>
      <c r="B804" s="166" t="str">
        <f>vlookup(A804, 'OG Data Combined'!$A$2:$Z6277,25,false)</f>
        <v>https://twitter.com/remingtonblair</v>
      </c>
      <c r="D804" s="166" t="str">
        <f>vlookup(A804, 'OG Data Combined'!$A$2:$AQ6277,29,false)</f>
        <v>https://www.instagram.com/remingtonblair/</v>
      </c>
      <c r="E804" t="str">
        <f>IFERROR(__xludf.DUMMYFUNCTION("IFERROR(REGEXEXTRACT((vlookup(A804, 'OG Data Combined'!$A$2:$AQ6277,21,false)), ""\((.*?)\)""), """")"),"Horizontal Jumps &amp; High-Jump")</f>
        <v>Horizontal Jumps &amp; High-Jump</v>
      </c>
    </row>
    <row r="805">
      <c r="A805" s="143" t="s">
        <v>37145</v>
      </c>
      <c r="B805" s="144" t="str">
        <f>vlookup(A805, 'OG Data Combined'!$A$2:$Z6277,25,false)</f>
        <v>-</v>
      </c>
      <c r="D805" s="166" t="str">
        <f>vlookup(A805, 'OG Data Combined'!$A$2:$AQ6277,29,false)</f>
        <v>https://www.instagram.com/thecouchcoach/</v>
      </c>
      <c r="E805" t="str">
        <f>IFERROR(__xludf.DUMMYFUNCTION("IFERROR(REGEXEXTRACT((vlookup(A805, 'OG Data Combined'!$A$2:$AQ6277,21,false)), ""\((.*?)\)""), """")"),"")</f>
        <v/>
      </c>
    </row>
    <row r="806">
      <c r="A806" s="143" t="s">
        <v>37146</v>
      </c>
      <c r="B806" s="144" t="str">
        <f>vlookup(A806, 'OG Data Combined'!$A$2:$Z6277,25,false)</f>
        <v>-</v>
      </c>
      <c r="D806" s="144" t="str">
        <f>vlookup(A806, 'OG Data Combined'!$A$2:$AQ6277,29,false)</f>
        <v>-</v>
      </c>
      <c r="E806" t="str">
        <f>IFERROR(__xludf.DUMMYFUNCTION("IFERROR(REGEXEXTRACT((vlookup(A806, 'OG Data Combined'!$A$2:$AQ6277,21,false)), ""\((.*?)\)""), """")"),"")</f>
        <v/>
      </c>
    </row>
    <row r="807">
      <c r="A807" s="143" t="s">
        <v>37147</v>
      </c>
      <c r="B807" s="144" t="str">
        <f>vlookup(A807, 'OG Data Combined'!$A$2:$Z6277,25,false)</f>
        <v/>
      </c>
      <c r="D807" s="144" t="str">
        <f>vlookup(A807, 'OG Data Combined'!$A$2:$AQ6277,29,false)</f>
        <v/>
      </c>
      <c r="E807" t="str">
        <f>IFERROR(__xludf.DUMMYFUNCTION("IFERROR(REGEXEXTRACT((vlookup(A807, 'OG Data Combined'!$A$2:$AQ6277,21,false)), ""\((.*?)\)""), """")"),"")</f>
        <v/>
      </c>
    </row>
    <row r="808">
      <c r="A808" s="143" t="s">
        <v>37148</v>
      </c>
      <c r="B808" s="166" t="str">
        <f>vlookup(A808, 'OG Data Combined'!$A$2:$Z6277,25,false)</f>
        <v>https://twitter.com/allyvault</v>
      </c>
      <c r="D808" s="144" t="str">
        <f>vlookup(A808, 'OG Data Combined'!$A$2:$AQ6277,29,false)</f>
        <v>-</v>
      </c>
      <c r="E808" t="str">
        <f>IFERROR(__xludf.DUMMYFUNCTION("IFERROR(REGEXEXTRACT((vlookup(A808, 'OG Data Combined'!$A$2:$AQ6277,21,false)), ""\((.*?)\)""), """")"),"")</f>
        <v/>
      </c>
    </row>
    <row r="809">
      <c r="A809" s="143" t="s">
        <v>37149</v>
      </c>
      <c r="B809" s="166" t="str">
        <f>vlookup(A809, 'OG Data Combined'!$A$2:$Z6277,25,false)</f>
        <v>https://twitter.com/nanaslugdiva</v>
      </c>
      <c r="D809" s="144" t="str">
        <f>vlookup(A809, 'OG Data Combined'!$A$2:$AQ6277,29,false)</f>
        <v>-</v>
      </c>
      <c r="E809" t="str">
        <f>IFERROR(__xludf.DUMMYFUNCTION("IFERROR(REGEXEXTRACT((vlookup(A809, 'OG Data Combined'!$A$2:$AQ6277,21,false)), ""\((.*?)\)""), """")"),"")</f>
        <v/>
      </c>
    </row>
    <row r="810">
      <c r="A810" s="143" t="s">
        <v>37150</v>
      </c>
      <c r="B810" s="144" t="str">
        <f>vlookup(A810, 'OG Data Combined'!$A$2:$Z6277,25,false)</f>
        <v>-</v>
      </c>
      <c r="D810" s="166" t="str">
        <f>vlookup(A810, 'OG Data Combined'!$A$2:$AQ6277,29,false)</f>
        <v>https://www.instagram.com/kaz1030/</v>
      </c>
      <c r="E810" t="str">
        <f>IFERROR(__xludf.DUMMYFUNCTION("IFERROR(REGEXEXTRACT((vlookup(A810, 'OG Data Combined'!$A$2:$AQ6277,21,false)), ""\((.*?)\)""), """")"),"")</f>
        <v/>
      </c>
    </row>
    <row r="811">
      <c r="A811" s="143" t="s">
        <v>37151</v>
      </c>
      <c r="B811" s="166" t="str">
        <f>vlookup(A811, 'OG Data Combined'!$A$2:$Z6277,25,false)</f>
        <v>https://twitter.com/taejeff19</v>
      </c>
      <c r="D811" s="144" t="str">
        <f>vlookup(A811, 'OG Data Combined'!$A$2:$AQ6277,29,false)</f>
        <v>-</v>
      </c>
      <c r="E811" t="str">
        <f>IFERROR(__xludf.DUMMYFUNCTION("IFERROR(REGEXEXTRACT((vlookup(A811, 'OG Data Combined'!$A$2:$AQ6277,21,false)), ""\((.*?)\)""), """")"),"")</f>
        <v/>
      </c>
    </row>
    <row r="812">
      <c r="A812" s="143" t="s">
        <v>42225</v>
      </c>
      <c r="B812" s="144" t="str">
        <f>vlookup(A812, 'OG Data Combined'!$A$2:$Z6277,25,false)</f>
        <v>-</v>
      </c>
      <c r="D812" s="144" t="str">
        <f>vlookup(A812, 'OG Data Combined'!$A$2:$AQ6277,29,false)</f>
        <v>-</v>
      </c>
      <c r="E812" t="str">
        <f>IFERROR(__xludf.DUMMYFUNCTION("IFERROR(REGEXEXTRACT((vlookup(A812, 'OG Data Combined'!$A$2:$AQ6277,21,false)), ""\((.*?)\)""), """")"),"")</f>
        <v/>
      </c>
    </row>
    <row r="813">
      <c r="A813" s="143" t="s">
        <v>37152</v>
      </c>
      <c r="B813" s="144" t="str">
        <f>vlookup(A813, 'OG Data Combined'!$A$2:$Z6277,25,false)</f>
        <v>-</v>
      </c>
      <c r="D813" s="166" t="str">
        <f>vlookup(A813, 'OG Data Combined'!$A$2:$AQ6277,29,false)</f>
        <v>https://www.instagram.com/sterlingmr_79/</v>
      </c>
      <c r="E813" t="str">
        <f>IFERROR(__xludf.DUMMYFUNCTION("IFERROR(REGEXEXTRACT((vlookup(A813, 'OG Data Combined'!$A$2:$AQ6277,21,false)), ""\((.*?)\)""), """")"),"Sprints, Hurdles, Horizontal Jumps")</f>
        <v>Sprints, Hurdles, Horizontal Jumps</v>
      </c>
    </row>
    <row r="814">
      <c r="A814" s="143" t="s">
        <v>37153</v>
      </c>
      <c r="B814" s="144" t="str">
        <f>vlookup(A814, 'OG Data Combined'!$A$2:$Z6277,25,false)</f>
        <v>-</v>
      </c>
      <c r="D814" s="166" t="str">
        <f>vlookup(A814, 'OG Data Combined'!$A$2:$AQ6277,29,false)</f>
        <v>https://www.instagram.com/cbest18/</v>
      </c>
      <c r="E814" t="str">
        <f>IFERROR(__xludf.DUMMYFUNCTION("IFERROR(REGEXEXTRACT((vlookup(A814, 'OG Data Combined'!$A$2:$AQ6277,21,false)), ""\((.*?)\)""), """")"),"")</f>
        <v/>
      </c>
    </row>
    <row r="815">
      <c r="A815" s="143" t="s">
        <v>37154</v>
      </c>
      <c r="B815" s="144" t="str">
        <f>vlookup(A815, 'OG Data Combined'!$A$2:$Z6277,25,false)</f>
        <v>-</v>
      </c>
      <c r="D815" s="144" t="str">
        <f>vlookup(A815, 'OG Data Combined'!$A$2:$AQ6277,29,false)</f>
        <v>-</v>
      </c>
      <c r="E815" t="str">
        <f>IFERROR(__xludf.DUMMYFUNCTION("IFERROR(REGEXEXTRACT((vlookup(A815, 'OG Data Combined'!$A$2:$AQ6277,21,false)), ""\((.*?)\)""), """")"),"Vertical Jumps, Multi-Events")</f>
        <v>Vertical Jumps, Multi-Events</v>
      </c>
    </row>
    <row r="816">
      <c r="A816" s="143" t="s">
        <v>37155</v>
      </c>
      <c r="B816" s="144" t="str">
        <f>vlookup(A816, 'OG Data Combined'!$A$2:$Z6277,25,false)</f>
        <v>-</v>
      </c>
      <c r="D816" s="166" t="str">
        <f>vlookup(A816, 'OG Data Combined'!$A$2:$AQ6277,29,false)</f>
        <v>https://www.instagram.com/nini_j/</v>
      </c>
      <c r="E816" t="str">
        <f>IFERROR(__xludf.DUMMYFUNCTION("IFERROR(REGEXEXTRACT((vlookup(A816, 'OG Data Combined'!$A$2:$AQ6277,21,false)), ""\((.*?)\)""), """")"),"Throws")</f>
        <v>Throws</v>
      </c>
    </row>
    <row r="817">
      <c r="A817" s="143" t="s">
        <v>37156</v>
      </c>
      <c r="B817" s="166" t="str">
        <f>vlookup(A817, 'OG Data Combined'!$A$2:$Z6277,25,false)</f>
        <v>https://twitter.com/coachwhitelaw</v>
      </c>
      <c r="D817" s="166" t="str">
        <f>vlookup(A817, 'OG Data Combined'!$A$2:$AQ6277,29,false)</f>
        <v>https://www.instagram.com/coachwhitelaw/</v>
      </c>
      <c r="E817" t="str">
        <f>IFERROR(__xludf.DUMMYFUNCTION("IFERROR(REGEXEXTRACT((vlookup(A817, 'OG Data Combined'!$A$2:$AQ6277,21,false)), ""\((.*?)\)""), """")"),"Mid-Distance, Distance")</f>
        <v>Mid-Distance, Distance</v>
      </c>
    </row>
    <row r="818">
      <c r="A818" s="143" t="s">
        <v>37157</v>
      </c>
      <c r="B818" s="166" t="str">
        <f>vlookup(A818, 'OG Data Combined'!$A$2:$Z6277,25,false)</f>
        <v>https://twitter.com/cameron34969781</v>
      </c>
      <c r="D818" s="166" t="str">
        <f>vlookup(A818, 'OG Data Combined'!$A$2:$AQ6277,29,false)</f>
        <v>https://www.instagram.com/camahart/</v>
      </c>
      <c r="E818" t="str">
        <f>IFERROR(__xludf.DUMMYFUNCTION("IFERROR(REGEXEXTRACT((vlookup(A818, 'OG Data Combined'!$A$2:$AQ6277,21,false)), ""\((.*?)\)""), """")"),"Jumps")</f>
        <v>Jumps</v>
      </c>
    </row>
    <row r="819">
      <c r="A819" s="143" t="s">
        <v>37158</v>
      </c>
      <c r="B819" s="144" t="str">
        <f>vlookup(A819, 'OG Data Combined'!$A$2:$Z6277,25,false)</f>
        <v>-</v>
      </c>
      <c r="D819" s="166" t="str">
        <f>vlookup(A819, 'OG Data Combined'!$A$2:$AQ6277,29,false)</f>
        <v>https://www.instagram.com/ronniebrandal/</v>
      </c>
      <c r="E819" t="str">
        <f>IFERROR(__xludf.DUMMYFUNCTION("IFERROR(REGEXEXTRACT((vlookup(A819, 'OG Data Combined'!$A$2:$AQ6277,21,false)), ""\((.*?)\)""), """")"),"Distance")</f>
        <v>Distance</v>
      </c>
    </row>
    <row r="820">
      <c r="A820" s="143" t="s">
        <v>37159</v>
      </c>
      <c r="B820" s="144" t="str">
        <f>vlookup(A820, 'OG Data Combined'!$A$2:$Z6277,25,false)</f>
        <v>-</v>
      </c>
      <c r="D820" s="144" t="str">
        <f>vlookup(A820, 'OG Data Combined'!$A$2:$AQ6277,29,false)</f>
        <v>-</v>
      </c>
      <c r="E820" t="str">
        <f>IFERROR(__xludf.DUMMYFUNCTION("IFERROR(REGEXEXTRACT((vlookup(A820, 'OG Data Combined'!$A$2:$AQ6277,21,false)), ""\((.*?)\)""), """")"),"Distance")</f>
        <v>Distance</v>
      </c>
    </row>
    <row r="821">
      <c r="A821" s="143" t="s">
        <v>37160</v>
      </c>
      <c r="B821" s="144" t="str">
        <f>vlookup(A821, 'OG Data Combined'!$A$2:$Z6277,25,false)</f>
        <v>-</v>
      </c>
      <c r="D821" s="144" t="str">
        <f>vlookup(A821, 'OG Data Combined'!$A$2:$AQ6277,29,false)</f>
        <v>-</v>
      </c>
      <c r="E821" t="str">
        <f>IFERROR(__xludf.DUMMYFUNCTION("IFERROR(REGEXEXTRACT((vlookup(A821, 'OG Data Combined'!$A$2:$AQ6277,21,false)), ""\((.*?)\)""), """")"),"")</f>
        <v/>
      </c>
    </row>
    <row r="822">
      <c r="A822" s="143" t="s">
        <v>37161</v>
      </c>
      <c r="B822" s="144" t="str">
        <f>vlookup(A822, 'OG Data Combined'!$A$2:$Z6277,25,false)</f>
        <v>-</v>
      </c>
      <c r="D822" s="144" t="str">
        <f>vlookup(A822, 'OG Data Combined'!$A$2:$AQ6277,29,false)</f>
        <v>-</v>
      </c>
      <c r="E822" t="str">
        <f>IFERROR(__xludf.DUMMYFUNCTION("IFERROR(REGEXEXTRACT((vlookup(A822, 'OG Data Combined'!$A$2:$AQ6277,21,false)), ""\((.*?)\)""), """")"),"")</f>
        <v/>
      </c>
    </row>
    <row r="823">
      <c r="A823" s="143" t="s">
        <v>37162</v>
      </c>
      <c r="B823" s="166" t="str">
        <f>vlookup(A823, 'OG Data Combined'!$A$2:$Z6277,25,false)</f>
        <v>https://twitter.com/derrickvicars</v>
      </c>
      <c r="D823" s="166" t="str">
        <f>vlookup(A823, 'OG Data Combined'!$A$2:$AQ6277,29,false)</f>
        <v>https://www.instagram.com/derrickvicars/</v>
      </c>
      <c r="E823" t="str">
        <f>IFERROR(__xludf.DUMMYFUNCTION("IFERROR(REGEXEXTRACT((vlookup(A823, 'OG Data Combined'!$A$2:$AQ6277,21,false)), ""\((.*?)\)""), """")"),"Throws")</f>
        <v>Throws</v>
      </c>
    </row>
    <row r="824">
      <c r="A824" s="143" t="s">
        <v>37163</v>
      </c>
      <c r="B824" s="144" t="str">
        <f>vlookup(A824, 'OG Data Combined'!$A$2:$Z6277,25,false)</f>
        <v>-</v>
      </c>
      <c r="D824" s="144" t="str">
        <f>vlookup(A824, 'OG Data Combined'!$A$2:$AQ6277,29,false)</f>
        <v>-</v>
      </c>
      <c r="E824" t="str">
        <f>IFERROR(__xludf.DUMMYFUNCTION("IFERROR(REGEXEXTRACT((vlookup(A824, 'OG Data Combined'!$A$2:$AQ6277,21,false)), ""\((.*?)\)""), """")"),"Sprints, Jumps")</f>
        <v>Sprints, Jumps</v>
      </c>
    </row>
    <row r="825">
      <c r="A825" s="143" t="s">
        <v>37164</v>
      </c>
      <c r="B825" s="144" t="str">
        <f>vlookup(A825, 'OG Data Combined'!$A$2:$Z6277,25,false)</f>
        <v>-</v>
      </c>
      <c r="D825" s="144" t="str">
        <f>vlookup(A825, 'OG Data Combined'!$A$2:$AQ6277,29,false)</f>
        <v>-</v>
      </c>
      <c r="E825" t="str">
        <f>IFERROR(__xludf.DUMMYFUNCTION("IFERROR(REGEXEXTRACT((vlookup(A825, 'OG Data Combined'!$A$2:$AQ6277,21,false)), ""\((.*?)\)""), """")"),"Jumps")</f>
        <v>Jumps</v>
      </c>
    </row>
    <row r="826">
      <c r="A826" s="143" t="s">
        <v>37165</v>
      </c>
      <c r="B826" s="166" t="str">
        <f>vlookup(A826, 'OG Data Combined'!$A$2:$Z6277,25,false)</f>
        <v>https://twitter.com/Hollz2theWallz</v>
      </c>
      <c r="D826" s="166" t="str">
        <f>vlookup(A826, 'OG Data Combined'!$A$2:$AQ6277,29,false)</f>
        <v>https://www.instagram.com/hollz2thewallz/</v>
      </c>
      <c r="E826" t="str">
        <f>IFERROR(__xludf.DUMMYFUNCTION("IFERROR(REGEXEXTRACT((vlookup(A826, 'OG Data Combined'!$A$2:$AQ6277,21,false)), ""\((.*?)\)""), """")"),"Jumps")</f>
        <v>Jumps</v>
      </c>
    </row>
    <row r="827">
      <c r="A827" s="143" t="s">
        <v>37166</v>
      </c>
      <c r="B827" s="166" t="str">
        <f>vlookup(A827, 'OG Data Combined'!$A$2:$Z6277,25,false)</f>
        <v>https://twitter.com/benoit_max</v>
      </c>
      <c r="D827" s="144" t="str">
        <f>vlookup(A827, 'OG Data Combined'!$A$2:$AQ6277,29,false)</f>
        <v>-</v>
      </c>
      <c r="E827" t="str">
        <f>IFERROR(__xludf.DUMMYFUNCTION("IFERROR(REGEXEXTRACT((vlookup(A827, 'OG Data Combined'!$A$2:$AQ6277,21,false)), ""\((.*?)\)""), """")"),"Distance")</f>
        <v>Distance</v>
      </c>
    </row>
    <row r="828">
      <c r="A828" s="143" t="s">
        <v>37167</v>
      </c>
      <c r="B828" s="166" t="str">
        <f>vlookup(A828, 'OG Data Combined'!$A$2:$Z6277,25,false)</f>
        <v>https://twitter.com/coachsimoneau</v>
      </c>
      <c r="D828" s="166" t="str">
        <f>vlookup(A828, 'OG Data Combined'!$A$2:$AQ6277,29,false)</f>
        <v>https://www.instagram.com/aasimoneau/</v>
      </c>
      <c r="E828" t="str">
        <f>IFERROR(__xludf.DUMMYFUNCTION("IFERROR(REGEXEXTRACT((vlookup(A828, 'OG Data Combined'!$A$2:$AQ6277,21,false)), ""\((.*?)\)""), """")"),"Distance")</f>
        <v>Distance</v>
      </c>
    </row>
    <row r="829">
      <c r="A829" s="143" t="s">
        <v>37168</v>
      </c>
      <c r="B829" s="166" t="str">
        <f>vlookup(A829, 'OG Data Combined'!$A$2:$Z6277,25,false)</f>
        <v>https://twitter.com/paulriceou</v>
      </c>
      <c r="D829" s="166" t="str">
        <f>vlookup(A829, 'OG Data Combined'!$A$2:$AQ6277,29,false)</f>
        <v>https://www.instagram.com/paulriceou/</v>
      </c>
      <c r="E829" t="str">
        <f>IFERROR(__xludf.DUMMYFUNCTION("IFERROR(REGEXEXTRACT((vlookup(A829, 'OG Data Combined'!$A$2:$AQ6277,21,false)), ""\((.*?)\)""), """")"),"")</f>
        <v/>
      </c>
    </row>
    <row r="830">
      <c r="A830" s="143" t="s">
        <v>37169</v>
      </c>
      <c r="B830" s="144" t="str">
        <f>vlookup(A830, 'OG Data Combined'!$A$2:$Z6277,25,false)</f>
        <v>-</v>
      </c>
      <c r="D830" s="144" t="str">
        <f>vlookup(A830, 'OG Data Combined'!$A$2:$AQ6277,29,false)</f>
        <v>-</v>
      </c>
      <c r="E830" t="str">
        <f>IFERROR(__xludf.DUMMYFUNCTION("IFERROR(REGEXEXTRACT((vlookup(A830, 'OG Data Combined'!$A$2:$AQ6277,21,false)), ""\((.*?)\)""), """")"),"Throws")</f>
        <v>Throws</v>
      </c>
    </row>
    <row r="831">
      <c r="A831" s="143" t="s">
        <v>37170</v>
      </c>
      <c r="B831" s="166" t="str">
        <f>vlookup(A831, 'OG Data Combined'!$A$2:$Z6277,25,false)</f>
        <v>https://x.com/stebbins_andy</v>
      </c>
      <c r="D831" s="144" t="str">
        <f>vlookup(A831, 'OG Data Combined'!$A$2:$AQ6277,29,false)</f>
        <v>-</v>
      </c>
      <c r="E831" t="str">
        <f>IFERROR(__xludf.DUMMYFUNCTION("IFERROR(REGEXEXTRACT((vlookup(A831, 'OG Data Combined'!$A$2:$AQ6277,21,false)), ""\((.*?)\)""), """")"),"Throws")</f>
        <v>Throws</v>
      </c>
    </row>
    <row r="832">
      <c r="A832" s="143" t="s">
        <v>37171</v>
      </c>
      <c r="B832" s="144" t="str">
        <f>vlookup(A832, 'OG Data Combined'!$A$2:$Z6277,25,false)</f>
        <v>-</v>
      </c>
      <c r="D832" s="144" t="str">
        <f>vlookup(A832, 'OG Data Combined'!$A$2:$AQ6277,29,false)</f>
        <v>-</v>
      </c>
      <c r="E832" t="str">
        <f>IFERROR(__xludf.DUMMYFUNCTION("IFERROR(REGEXEXTRACT((vlookup(A832, 'OG Data Combined'!$A$2:$AQ6277,21,false)), ""\((.*?)\)""), """")"),"Sprints, Hurdles, Jumps")</f>
        <v>Sprints, Hurdles, Jumps</v>
      </c>
    </row>
    <row r="833">
      <c r="A833" s="143" t="s">
        <v>37172</v>
      </c>
      <c r="B833" s="144" t="str">
        <f>vlookup(A833, 'OG Data Combined'!$A$2:$Z6277,25,false)</f>
        <v>-</v>
      </c>
      <c r="D833" s="166" t="str">
        <f>vlookup(A833, 'OG Data Combined'!$A$2:$AQ6277,29,false)</f>
        <v>https://www.instagram.com/sppierce34/</v>
      </c>
      <c r="E833" t="str">
        <f>IFERROR(__xludf.DUMMYFUNCTION("IFERROR(REGEXEXTRACT((vlookup(A833, 'OG Data Combined'!$A$2:$AQ6277,21,false)), ""\((.*?)\)""), """")"),"Pole Vault")</f>
        <v>Pole Vault</v>
      </c>
    </row>
    <row r="834">
      <c r="A834" s="143" t="s">
        <v>37173</v>
      </c>
      <c r="B834" s="144" t="str">
        <f>vlookup(A834, 'OG Data Combined'!$A$2:$Z6277,25,false)</f>
        <v>-</v>
      </c>
      <c r="D834" s="144" t="str">
        <f>vlookup(A834, 'OG Data Combined'!$A$2:$AQ6277,29,false)</f>
        <v>-</v>
      </c>
      <c r="E834" t="str">
        <f>IFERROR(__xludf.DUMMYFUNCTION("IFERROR(REGEXEXTRACT((vlookup(A834, 'OG Data Combined'!$A$2:$AQ6277,21,false)), ""\((.*?)\)""), """")"),"Distance")</f>
        <v>Distance</v>
      </c>
    </row>
    <row r="835">
      <c r="A835" s="143" t="s">
        <v>37174</v>
      </c>
      <c r="B835" s="166" t="str">
        <f>vlookup(A835, 'OG Data Combined'!$A$2:$Z6277,25,false)</f>
        <v>https://twitter.com/pat_runs</v>
      </c>
      <c r="D835" s="166" t="str">
        <f>vlookup(A835, 'OG Data Combined'!$A$2:$AQ6277,29,false)</f>
        <v>https://www.instagram.com/pat.runs/</v>
      </c>
      <c r="E835" t="str">
        <f>IFERROR(__xludf.DUMMYFUNCTION("IFERROR(REGEXEXTRACT((vlookup(A835, 'OG Data Combined'!$A$2:$AQ6277,21,false)), ""\((.*?)\)""), """")"),"Distance")</f>
        <v>Distance</v>
      </c>
    </row>
    <row r="836">
      <c r="A836" s="143" t="s">
        <v>37175</v>
      </c>
      <c r="B836" s="144" t="str">
        <f>vlookup(A836, 'OG Data Combined'!$A$2:$Z6277,25,false)</f>
        <v>-</v>
      </c>
      <c r="D836" s="144" t="str">
        <f>vlookup(A836, 'OG Data Combined'!$A$2:$AQ6277,29,false)</f>
        <v>-</v>
      </c>
      <c r="E836" t="str">
        <f>IFERROR(__xludf.DUMMYFUNCTION("IFERROR(REGEXEXTRACT((vlookup(A836, 'OG Data Combined'!$A$2:$AQ6277,21,false)), ""\((.*?)\)""), """")"),"")</f>
        <v/>
      </c>
    </row>
    <row r="837">
      <c r="A837" s="143" t="s">
        <v>37176</v>
      </c>
      <c r="B837" s="144" t="str">
        <f>vlookup(A837, 'OG Data Combined'!$A$2:$Z6277,25,false)</f>
        <v>-</v>
      </c>
      <c r="D837" s="144" t="str">
        <f>vlookup(A837, 'OG Data Combined'!$A$2:$AQ6277,29,false)</f>
        <v>-</v>
      </c>
      <c r="E837" t="str">
        <f>IFERROR(__xludf.DUMMYFUNCTION("IFERROR(REGEXEXTRACT((vlookup(A837, 'OG Data Combined'!$A$2:$AQ6277,21,false)), ""\((.*?)\)""), """")"),"")</f>
        <v/>
      </c>
    </row>
    <row r="838">
      <c r="A838" s="143" t="s">
        <v>37177</v>
      </c>
      <c r="B838" s="144" t="str">
        <f>vlookup(A838, 'OG Data Combined'!$A$2:$Z6277,25,false)</f>
        <v>-</v>
      </c>
      <c r="D838" s="144" t="str">
        <f>vlookup(A838, 'OG Data Combined'!$A$2:$AQ6277,29,false)</f>
        <v>-</v>
      </c>
      <c r="E838" t="str">
        <f>IFERROR(__xludf.DUMMYFUNCTION("IFERROR(REGEXEXTRACT((vlookup(A838, 'OG Data Combined'!$A$2:$AQ6277,21,false)), ""\((.*?)\)""), """")"),"")</f>
        <v/>
      </c>
    </row>
    <row r="839">
      <c r="A839" s="143" t="s">
        <v>37178</v>
      </c>
      <c r="B839" s="144" t="str">
        <f>vlookup(A839, 'OG Data Combined'!$A$2:$Z6277,25,false)</f>
        <v>-</v>
      </c>
      <c r="D839" s="144" t="str">
        <f>vlookup(A839, 'OG Data Combined'!$A$2:$AQ6277,29,false)</f>
        <v>-</v>
      </c>
      <c r="E839" t="str">
        <f>IFERROR(__xludf.DUMMYFUNCTION("IFERROR(REGEXEXTRACT((vlookup(A839, 'OG Data Combined'!$A$2:$AQ6277,21,false)), ""\((.*?)\)""), """")"),"")</f>
        <v/>
      </c>
    </row>
    <row r="840">
      <c r="A840" s="143" t="s">
        <v>37179</v>
      </c>
      <c r="B840" s="144" t="str">
        <f>vlookup(A840, 'OG Data Combined'!$A$2:$Z6277,25,false)</f>
        <v>-</v>
      </c>
      <c r="D840" s="144" t="str">
        <f>vlookup(A840, 'OG Data Combined'!$A$2:$AQ6277,29,false)</f>
        <v>-</v>
      </c>
      <c r="E840" t="str">
        <f>IFERROR(__xludf.DUMMYFUNCTION("IFERROR(REGEXEXTRACT((vlookup(A840, 'OG Data Combined'!$A$2:$AQ6277,21,false)), ""\((.*?)\)""), """")"),"")</f>
        <v/>
      </c>
    </row>
    <row r="841">
      <c r="A841" s="143" t="s">
        <v>37180</v>
      </c>
      <c r="B841" s="144" t="str">
        <f>vlookup(A841, 'OG Data Combined'!$A$2:$Z6277,25,false)</f>
        <v>-</v>
      </c>
      <c r="D841" s="144" t="str">
        <f>vlookup(A841, 'OG Data Combined'!$A$2:$AQ6277,29,false)</f>
        <v>-</v>
      </c>
      <c r="E841" t="str">
        <f>IFERROR(__xludf.DUMMYFUNCTION("IFERROR(REGEXEXTRACT((vlookup(A841, 'OG Data Combined'!$A$2:$AQ6277,21,false)), ""\((.*?)\)""), """")"),"")</f>
        <v/>
      </c>
    </row>
    <row r="842">
      <c r="A842" s="143" t="s">
        <v>37181</v>
      </c>
      <c r="B842" s="166" t="str">
        <f>vlookup(A842, 'OG Data Combined'!$A$2:$Z6277,25,false)</f>
        <v>https://twitter.com/ksully330</v>
      </c>
      <c r="D842" s="166" t="str">
        <f>vlookup(A842, 'OG Data Combined'!$A$2:$AQ6277,29,false)</f>
        <v>https://www.instagram.com/ksully330_um/</v>
      </c>
      <c r="E842" t="str">
        <f>IFERROR(__xludf.DUMMYFUNCTION("IFERROR(REGEXEXTRACT((vlookup(A842, 'OG Data Combined'!$A$2:$AQ6277,21,false)), ""\((.*?)\)""), """")"),"")</f>
        <v/>
      </c>
    </row>
    <row r="843">
      <c r="A843" s="143" t="s">
        <v>37182</v>
      </c>
      <c r="B843" s="144" t="str">
        <f>vlookup(A843, 'OG Data Combined'!$A$2:$Z6277,25,false)</f>
        <v>-</v>
      </c>
      <c r="D843" s="144" t="str">
        <f>vlookup(A843, 'OG Data Combined'!$A$2:$AQ6277,29,false)</f>
        <v>-</v>
      </c>
      <c r="E843" t="str">
        <f>IFERROR(__xludf.DUMMYFUNCTION("IFERROR(REGEXEXTRACT((vlookup(A843, 'OG Data Combined'!$A$2:$AQ6277,21,false)), ""\((.*?)\)""), """")"),"")</f>
        <v/>
      </c>
    </row>
    <row r="844">
      <c r="A844" s="143" t="s">
        <v>37183</v>
      </c>
      <c r="B844" s="144" t="str">
        <f>vlookup(A844, 'OG Data Combined'!$A$2:$Z6277,25,false)</f>
        <v>-</v>
      </c>
      <c r="D844" s="166" t="str">
        <f>vlookup(A844, 'OG Data Combined'!$A$2:$AQ6277,29,false)</f>
        <v>https://www.instagram.com/coach_jenni/</v>
      </c>
      <c r="E844" t="str">
        <f>IFERROR(__xludf.DUMMYFUNCTION("IFERROR(REGEXEXTRACT((vlookup(A844, 'OG Data Combined'!$A$2:$AQ6277,21,false)), ""\((.*?)\)""), """")"),"")</f>
        <v/>
      </c>
    </row>
    <row r="845">
      <c r="A845" s="143" t="s">
        <v>37184</v>
      </c>
      <c r="B845" s="144" t="str">
        <f>vlookup(A845, 'OG Data Combined'!$A$2:$Z6277,25,false)</f>
        <v>-</v>
      </c>
      <c r="D845" s="144" t="str">
        <f>vlookup(A845, 'OG Data Combined'!$A$2:$AQ6277,29,false)</f>
        <v>-</v>
      </c>
      <c r="E845" t="str">
        <f>IFERROR(__xludf.DUMMYFUNCTION("IFERROR(REGEXEXTRACT((vlookup(A845, 'OG Data Combined'!$A$2:$AQ6277,21,false)), ""\((.*?)\)""), """")"),"Distance")</f>
        <v>Distance</v>
      </c>
    </row>
    <row r="846">
      <c r="A846" s="143" t="s">
        <v>37185</v>
      </c>
      <c r="B846" s="144" t="str">
        <f>vlookup(A846, 'OG Data Combined'!$A$2:$Z6277,25,false)</f>
        <v>-</v>
      </c>
      <c r="D846" s="144" t="str">
        <f>vlookup(A846, 'OG Data Combined'!$A$2:$AQ6277,29,false)</f>
        <v>-</v>
      </c>
      <c r="E846" t="str">
        <f>IFERROR(__xludf.DUMMYFUNCTION("IFERROR(REGEXEXTRACT((vlookup(A846, 'OG Data Combined'!$A$2:$AQ6277,21,false)), ""\((.*?)\)""), """")"),"")</f>
        <v/>
      </c>
    </row>
    <row r="847">
      <c r="A847" s="143" t="s">
        <v>37186</v>
      </c>
      <c r="B847" s="144" t="str">
        <f>vlookup(A847, 'OG Data Combined'!$A$2:$Z6277,25,false)</f>
        <v>-</v>
      </c>
      <c r="D847" s="166" t="str">
        <f>vlookup(A847, 'OG Data Combined'!$A$2:$AQ6277,29,false)</f>
        <v>https://www.instagram.com/averyevensonmilarch/</v>
      </c>
      <c r="E847" t="str">
        <f>IFERROR(__xludf.DUMMYFUNCTION("IFERROR(REGEXEXTRACT((vlookup(A847, 'OG Data Combined'!$A$2:$AQ6277,21,false)), ""\((.*?)\)""), """")"),"")</f>
        <v/>
      </c>
    </row>
    <row r="848">
      <c r="A848" s="143" t="s">
        <v>37187</v>
      </c>
      <c r="B848" s="144" t="str">
        <f>vlookup(A848, 'OG Data Combined'!$A$2:$Z6277,25,false)</f>
        <v>-</v>
      </c>
      <c r="D848" s="144" t="str">
        <f>vlookup(A848, 'OG Data Combined'!$A$2:$AQ6277,29,false)</f>
        <v>-</v>
      </c>
      <c r="E848" t="str">
        <f>IFERROR(__xludf.DUMMYFUNCTION("IFERROR(REGEXEXTRACT((vlookup(A848, 'OG Data Combined'!$A$2:$AQ6277,21,false)), ""\((.*?)\)""), """")"),"")</f>
        <v/>
      </c>
    </row>
    <row r="849">
      <c r="A849" s="143" t="s">
        <v>37188</v>
      </c>
      <c r="B849" s="166" t="str">
        <f>vlookup(A849, 'OG Data Combined'!$A$2:$Z6277,25,false)</f>
        <v>https://x.com/issywakefield</v>
      </c>
      <c r="D849" s="166" t="str">
        <f>vlookup(A849, 'OG Data Combined'!$A$2:$AQ6277,29,false)</f>
        <v>https://www.instagram.com/issywakefield/</v>
      </c>
      <c r="E849" t="str">
        <f>IFERROR(__xludf.DUMMYFUNCTION("IFERROR(REGEXEXTRACT((vlookup(A849, 'OG Data Combined'!$A$2:$AQ6277,21,false)), ""\((.*?)\)""), """")"),"")</f>
        <v/>
      </c>
    </row>
    <row r="850">
      <c r="A850" s="143" t="s">
        <v>37189</v>
      </c>
      <c r="B850" s="166" t="str">
        <f>vlookup(A850, 'OG Data Combined'!$A$2:$Z6277,25,false)</f>
        <v>https://twitter.com/jacobpettinga27</v>
      </c>
      <c r="D850" s="144" t="str">
        <f>vlookup(A850, 'OG Data Combined'!$A$2:$AQ6277,29,false)</f>
        <v>-</v>
      </c>
      <c r="E850" t="str">
        <f>IFERROR(__xludf.DUMMYFUNCTION("IFERROR(REGEXEXTRACT((vlookup(A850, 'OG Data Combined'!$A$2:$AQ6277,21,false)), ""\((.*?)\)""), """")"),"")</f>
        <v/>
      </c>
    </row>
    <row r="851">
      <c r="A851" s="143" t="s">
        <v>37190</v>
      </c>
      <c r="B851" s="166" t="str">
        <f>vlookup(A851, 'OG Data Combined'!$A$2:$Z6277,25,false)</f>
        <v>https://twitter.com/coachrajewsky</v>
      </c>
      <c r="D851" s="166" t="str">
        <f>vlookup(A851, 'OG Data Combined'!$A$2:$AQ6277,29,false)</f>
        <v>https://www.instagram.com/umich_trackcoach/</v>
      </c>
      <c r="E851" t="str">
        <f>IFERROR(__xludf.DUMMYFUNCTION("IFERROR(REGEXEXTRACT((vlookup(A851, 'OG Data Combined'!$A$2:$AQ6277,21,false)), ""\((.*?)\)""), """")"),"")</f>
        <v/>
      </c>
    </row>
    <row r="852">
      <c r="A852" s="143" t="s">
        <v>37191</v>
      </c>
      <c r="B852" s="144" t="str">
        <f>vlookup(A852, 'OG Data Combined'!$A$2:$Z6277,25,false)</f>
        <v>-</v>
      </c>
      <c r="D852" s="144" t="str">
        <f>vlookup(A852, 'OG Data Combined'!$A$2:$AQ6277,29,false)</f>
        <v>-</v>
      </c>
      <c r="E852" t="str">
        <f>IFERROR(__xludf.DUMMYFUNCTION("IFERROR(REGEXEXTRACT((vlookup(A852, 'OG Data Combined'!$A$2:$AQ6277,21,false)), ""\((.*?)\)""), """")"),"")</f>
        <v/>
      </c>
    </row>
    <row r="853">
      <c r="A853" s="143" t="s">
        <v>37192</v>
      </c>
      <c r="B853" s="144" t="str">
        <f>vlookup(A853, 'OG Data Combined'!$A$2:$Z6277,25,false)</f>
        <v>-</v>
      </c>
      <c r="D853" s="144" t="str">
        <f>vlookup(A853, 'OG Data Combined'!$A$2:$AQ6277,29,false)</f>
        <v>-</v>
      </c>
      <c r="E853" t="str">
        <f>IFERROR(__xludf.DUMMYFUNCTION("IFERROR(REGEXEXTRACT((vlookup(A853, 'OG Data Combined'!$A$2:$AQ6277,21,false)), ""\((.*?)\)""), """")"),"")</f>
        <v/>
      </c>
    </row>
    <row r="854">
      <c r="A854" s="143" t="s">
        <v>37193</v>
      </c>
      <c r="B854" s="166" t="str">
        <f>vlookup(A854, 'OG Data Combined'!$A$2:$Z6277,25,false)</f>
        <v>https://twitter.com/kayconlon6</v>
      </c>
      <c r="D854" s="144" t="str">
        <f>vlookup(A854, 'OG Data Combined'!$A$2:$AQ6277,29,false)</f>
        <v>-</v>
      </c>
      <c r="E854" t="str">
        <f>IFERROR(__xludf.DUMMYFUNCTION("IFERROR(REGEXEXTRACT((vlookup(A854, 'OG Data Combined'!$A$2:$AQ6277,21,false)), ""\((.*?)\)""), """")"),"")</f>
        <v/>
      </c>
    </row>
    <row r="855">
      <c r="A855" s="143" t="s">
        <v>37194</v>
      </c>
      <c r="B855" s="144" t="str">
        <f>vlookup(A855, 'OG Data Combined'!$A$2:$Z6277,25,false)</f>
        <v>-</v>
      </c>
      <c r="D855" s="144" t="str">
        <f>vlookup(A855, 'OG Data Combined'!$A$2:$AQ6277,29,false)</f>
        <v>-</v>
      </c>
      <c r="E855" t="str">
        <f>IFERROR(__xludf.DUMMYFUNCTION("IFERROR(REGEXEXTRACT((vlookup(A855, 'OG Data Combined'!$A$2:$AQ6277,21,false)), ""\((.*?)\)""), """")"),"")</f>
        <v/>
      </c>
    </row>
    <row r="856">
      <c r="A856" s="143" t="s">
        <v>37195</v>
      </c>
      <c r="B856" s="144" t="str">
        <f>vlookup(A856, 'OG Data Combined'!$A$2:$Z6277,25,false)</f>
        <v>-</v>
      </c>
      <c r="D856" s="144" t="str">
        <f>vlookup(A856, 'OG Data Combined'!$A$2:$AQ6277,29,false)</f>
        <v>-</v>
      </c>
      <c r="E856" t="str">
        <f>IFERROR(__xludf.DUMMYFUNCTION("IFERROR(REGEXEXTRACT((vlookup(A856, 'OG Data Combined'!$A$2:$AQ6277,21,false)), ""\((.*?)\)""), """")"),"")</f>
        <v/>
      </c>
    </row>
    <row r="857">
      <c r="A857" s="143" t="s">
        <v>37196</v>
      </c>
      <c r="B857" s="166" t="str">
        <f>vlookup(A857, 'OG Data Combined'!$A$2:$Z6277,25,false)</f>
        <v>https://twitter.com/Hoeft98</v>
      </c>
      <c r="D857" s="166" t="str">
        <f>vlookup(A857, 'OG Data Combined'!$A$2:$AQ6277,29,false)</f>
        <v>https://www.instagram.com/owenhoeft/</v>
      </c>
      <c r="E857" t="str">
        <f>IFERROR(__xludf.DUMMYFUNCTION("IFERROR(REGEXEXTRACT((vlookup(A857, 'OG Data Combined'!$A$2:$AQ6277,21,false)), ""\((.*?)\)""), """")"),"")</f>
        <v/>
      </c>
    </row>
    <row r="858">
      <c r="A858" s="143" t="s">
        <v>37197</v>
      </c>
      <c r="B858" s="144" t="str">
        <f>vlookup(A858, 'OG Data Combined'!$A$2:$Z6277,25,false)</f>
        <v>-</v>
      </c>
      <c r="D858" s="144" t="str">
        <f>vlookup(A858, 'OG Data Combined'!$A$2:$AQ6277,29,false)</f>
        <v>-</v>
      </c>
      <c r="E858" t="str">
        <f>IFERROR(__xludf.DUMMYFUNCTION("IFERROR(REGEXEXTRACT((vlookup(A858, 'OG Data Combined'!$A$2:$AQ6277,21,false)), ""\((.*?)\)""), """")"),"")</f>
        <v/>
      </c>
    </row>
    <row r="859">
      <c r="A859" s="143" t="s">
        <v>37198</v>
      </c>
      <c r="B859" s="166" t="str">
        <f>vlookup(A859, 'OG Data Combined'!$A$2:$Z6277,25,false)</f>
        <v>https://twitter.com/minncoachmiller</v>
      </c>
      <c r="D859" s="166" t="str">
        <f>vlookup(A859, 'OG Data Combined'!$A$2:$AQ6277,29,false)</f>
        <v>https://www.instagram.com/mn_gopher_throws/</v>
      </c>
      <c r="E859" t="str">
        <f>IFERROR(__xludf.DUMMYFUNCTION("IFERROR(REGEXEXTRACT((vlookup(A859, 'OG Data Combined'!$A$2:$AQ6277,21,false)), ""\((.*?)\)""), """")"),"Throws")</f>
        <v>Throws</v>
      </c>
    </row>
    <row r="860">
      <c r="A860" s="143" t="s">
        <v>37199</v>
      </c>
      <c r="B860" s="144" t="str">
        <f>vlookup(A860, 'OG Data Combined'!$A$2:$Z6277,25,false)</f>
        <v>-</v>
      </c>
      <c r="D860" s="166" t="str">
        <f>vlookup(A860, 'OG Data Combined'!$A$2:$AQ6277,29,false)</f>
        <v>https://www.instagram.com/_champ_876/</v>
      </c>
      <c r="E860" t="str">
        <f>IFERROR(__xludf.DUMMYFUNCTION("IFERROR(REGEXEXTRACT((vlookup(A860, 'OG Data Combined'!$A$2:$AQ6277,21,false)), ""\((.*?)\)""), """")"),"Sprints, Jumps, Hurdles, Multi-events")</f>
        <v>Sprints, Jumps, Hurdles, Multi-events</v>
      </c>
    </row>
    <row r="861">
      <c r="A861" s="143" t="s">
        <v>37200</v>
      </c>
      <c r="B861" s="166" t="str">
        <f>vlookup(A861, 'OG Data Combined'!$A$2:$Z6277,25,false)</f>
        <v>https://twitter.com/coachkabia</v>
      </c>
      <c r="D861" s="166" t="str">
        <f>vlookup(A861, 'OG Data Combined'!$A$2:$AQ6277,29,false)</f>
        <v>https://www.instagram.com/kabbiby/</v>
      </c>
      <c r="E861" t="str">
        <f>IFERROR(__xludf.DUMMYFUNCTION("IFERROR(REGEXEXTRACT((vlookup(A861, 'OG Data Combined'!$A$2:$AQ6277,21,false)), ""\((.*?)\)""), """")"),"Sprints, Hurdles, Horizontal Jumps")</f>
        <v>Sprints, Hurdles, Horizontal Jumps</v>
      </c>
    </row>
    <row r="862">
      <c r="A862" s="143" t="s">
        <v>37201</v>
      </c>
      <c r="B862" s="144" t="str">
        <f>vlookup(A862, 'OG Data Combined'!$A$2:$Z6277,25,false)</f>
        <v>-</v>
      </c>
      <c r="D862" s="144" t="str">
        <f>vlookup(A862, 'OG Data Combined'!$A$2:$AQ6277,29,false)</f>
        <v>-</v>
      </c>
      <c r="E862" t="str">
        <f>IFERROR(__xludf.DUMMYFUNCTION("IFERROR(REGEXEXTRACT((vlookup(A862, 'OG Data Combined'!$A$2:$AQ6277,21,false)), ""\((.*?)\)""), """")"),"Distance")</f>
        <v>Distance</v>
      </c>
    </row>
    <row r="863">
      <c r="A863" s="143" t="s">
        <v>42226</v>
      </c>
      <c r="B863" s="144" t="str">
        <f>vlookup(A863, 'OG Data Combined'!$A$2:$Z6277,25,false)</f>
        <v>-</v>
      </c>
      <c r="D863" s="144" t="str">
        <f>vlookup(A863, 'OG Data Combined'!$A$2:$AQ6277,29,false)</f>
        <v>-</v>
      </c>
      <c r="E863" t="str">
        <f>IFERROR(__xludf.DUMMYFUNCTION("IFERROR(REGEXEXTRACT((vlookup(A863, 'OG Data Combined'!$A$2:$AQ6277,21,false)), ""\((.*?)\)""), """")"),"")</f>
        <v/>
      </c>
    </row>
    <row r="864">
      <c r="A864" s="143" t="s">
        <v>37202</v>
      </c>
      <c r="B864" s="144" t="str">
        <f>vlookup(A864, 'OG Data Combined'!$A$2:$Z6277,25,false)</f>
        <v>-</v>
      </c>
      <c r="D864" s="144" t="str">
        <f>vlookup(A864, 'OG Data Combined'!$A$2:$AQ6277,29,false)</f>
        <v>-</v>
      </c>
      <c r="E864" t="str">
        <f>IFERROR(__xludf.DUMMYFUNCTION("IFERROR(REGEXEXTRACT((vlookup(A864, 'OG Data Combined'!$A$2:$AQ6277,21,false)), ""\((.*?)\)""), """")"),"")</f>
        <v/>
      </c>
    </row>
    <row r="865">
      <c r="A865" s="143" t="s">
        <v>37203</v>
      </c>
      <c r="B865" s="144" t="str">
        <f>vlookup(A865, 'OG Data Combined'!$A$2:$Z6277,25,false)</f>
        <v>-</v>
      </c>
      <c r="D865" s="144" t="str">
        <f>vlookup(A865, 'OG Data Combined'!$A$2:$AQ6277,29,false)</f>
        <v>-</v>
      </c>
      <c r="E865" t="str">
        <f>IFERROR(__xludf.DUMMYFUNCTION("IFERROR(REGEXEXTRACT((vlookup(A865, 'OG Data Combined'!$A$2:$AQ6277,21,false)), ""\((.*?)\)""), """")"),"")</f>
        <v/>
      </c>
    </row>
    <row r="866">
      <c r="A866" s="143" t="s">
        <v>37204</v>
      </c>
      <c r="B866" s="166" t="str">
        <f>vlookup(A866, 'OG Data Combined'!$A$2:$Z6277,25,false)</f>
        <v>https://twitter.com/Coach_Raske/</v>
      </c>
      <c r="D866" s="144" t="str">
        <f>vlookup(A866, 'OG Data Combined'!$A$2:$AQ6277,29,false)</f>
        <v>-</v>
      </c>
      <c r="E866" t="str">
        <f>IFERROR(__xludf.DUMMYFUNCTION("IFERROR(REGEXEXTRACT((vlookup(A866, 'OG Data Combined'!$A$2:$AQ6277,21,false)), ""\((.*?)\)""), """")"),"Sprints, Horizontal Jumps")</f>
        <v>Sprints, Horizontal Jumps</v>
      </c>
    </row>
    <row r="867">
      <c r="A867" s="143" t="s">
        <v>37205</v>
      </c>
      <c r="B867" s="144" t="str">
        <f>vlookup(A867, 'OG Data Combined'!$A$2:$Z6277,25,false)</f>
        <v>-</v>
      </c>
      <c r="D867" s="144" t="str">
        <f>vlookup(A867, 'OG Data Combined'!$A$2:$AQ6277,29,false)</f>
        <v>-</v>
      </c>
      <c r="E867" t="str">
        <f>IFERROR(__xludf.DUMMYFUNCTION("IFERROR(REGEXEXTRACT((vlookup(A867, 'OG Data Combined'!$A$2:$AQ6277,21,false)), ""\((.*?)\)""), """")"),"Hurdles, Vertical Jumps, Multi-events")</f>
        <v>Hurdles, Vertical Jumps, Multi-events</v>
      </c>
    </row>
    <row r="868">
      <c r="A868" s="143" t="s">
        <v>37206</v>
      </c>
      <c r="B868" s="144" t="str">
        <f>vlookup(A868, 'OG Data Combined'!$A$2:$Z6277,25,false)</f>
        <v>-</v>
      </c>
      <c r="D868" s="144" t="str">
        <f>vlookup(A868, 'OG Data Combined'!$A$2:$AQ6277,29,false)</f>
        <v>-</v>
      </c>
      <c r="E868" t="str">
        <f>IFERROR(__xludf.DUMMYFUNCTION("IFERROR(REGEXEXTRACT((vlookup(A868, 'OG Data Combined'!$A$2:$AQ6277,21,false)), ""\((.*?)\)""), """")"),"")</f>
        <v/>
      </c>
    </row>
    <row r="869">
      <c r="A869" s="143" t="s">
        <v>37207</v>
      </c>
      <c r="B869" s="144" t="str">
        <f>vlookup(A869, 'OG Data Combined'!$A$2:$Z6277,25,false)</f>
        <v>-</v>
      </c>
      <c r="D869" s="144" t="str">
        <f>vlookup(A869, 'OG Data Combined'!$A$2:$AQ6277,29,false)</f>
        <v>-</v>
      </c>
      <c r="E869" t="str">
        <f>IFERROR(__xludf.DUMMYFUNCTION("IFERROR(REGEXEXTRACT((vlookup(A869, 'OG Data Combined'!$A$2:$AQ6277,21,false)), ""\((.*?)\)""), """")"),"")</f>
        <v/>
      </c>
    </row>
    <row r="870">
      <c r="A870" s="143" t="s">
        <v>37208</v>
      </c>
      <c r="B870" s="144" t="str">
        <f>vlookup(A870, 'OG Data Combined'!$A$2:$Z6277,25,false)</f>
        <v>-</v>
      </c>
      <c r="D870" s="166" t="str">
        <f>vlookup(A870, 'OG Data Combined'!$A$2:$AQ6277,29,false)</f>
        <v>https://www.instagram.com/gobrien15/</v>
      </c>
      <c r="E870" t="str">
        <f>IFERROR(__xludf.DUMMYFUNCTION("IFERROR(REGEXEXTRACT((vlookup(A870, 'OG Data Combined'!$A$2:$AQ6277,21,false)), ""\((.*?)\)""), """")"),"")</f>
        <v/>
      </c>
    </row>
    <row r="871">
      <c r="A871" s="143" t="s">
        <v>37209</v>
      </c>
      <c r="B871" s="144" t="str">
        <f>vlookup(A871, 'OG Data Combined'!$A$2:$Z6277,25,false)</f>
        <v>-</v>
      </c>
      <c r="D871" s="144" t="str">
        <f>vlookup(A871, 'OG Data Combined'!$A$2:$AQ6277,29,false)</f>
        <v>-</v>
      </c>
      <c r="E871" t="str">
        <f>IFERROR(__xludf.DUMMYFUNCTION("IFERROR(REGEXEXTRACT((vlookup(A871, 'OG Data Combined'!$A$2:$AQ6277,21,false)), ""\((.*?)\)""), """")"),"")</f>
        <v/>
      </c>
    </row>
    <row r="872">
      <c r="A872" s="143" t="s">
        <v>37210</v>
      </c>
      <c r="B872" s="144" t="str">
        <f>vlookup(A872, 'OG Data Combined'!$A$2:$Z6277,25,false)</f>
        <v>-</v>
      </c>
      <c r="D872" s="144" t="str">
        <f>vlookup(A872, 'OG Data Combined'!$A$2:$AQ6277,29,false)</f>
        <v>-</v>
      </c>
      <c r="E872" t="str">
        <f>IFERROR(__xludf.DUMMYFUNCTION("IFERROR(REGEXEXTRACT((vlookup(A872, 'OG Data Combined'!$A$2:$AQ6277,21,false)), ""\((.*?)\)""), """")"),"")</f>
        <v/>
      </c>
    </row>
    <row r="873">
      <c r="A873" s="143" t="s">
        <v>37211</v>
      </c>
      <c r="B873" s="144" t="str">
        <f>vlookup(A873, 'OG Data Combined'!$A$2:$Z6277,25,false)</f>
        <v>-</v>
      </c>
      <c r="D873" s="144" t="str">
        <f>vlookup(A873, 'OG Data Combined'!$A$2:$AQ6277,29,false)</f>
        <v>-</v>
      </c>
      <c r="E873" t="str">
        <f>IFERROR(__xludf.DUMMYFUNCTION("IFERROR(REGEXEXTRACT((vlookup(A873, 'OG Data Combined'!$A$2:$AQ6277,21,false)), ""\((.*?)\)""), """")"),"")</f>
        <v/>
      </c>
    </row>
    <row r="874">
      <c r="A874" s="143" t="s">
        <v>37212</v>
      </c>
      <c r="B874" s="144" t="str">
        <f>vlookup(A874, 'OG Data Combined'!$A$2:$Z6277,25,false)</f>
        <v>-</v>
      </c>
      <c r="D874" s="144" t="str">
        <f>vlookup(A874, 'OG Data Combined'!$A$2:$AQ6277,29,false)</f>
        <v>-</v>
      </c>
      <c r="E874" t="str">
        <f>IFERROR(__xludf.DUMMYFUNCTION("IFERROR(REGEXEXTRACT((vlookup(A874, 'OG Data Combined'!$A$2:$AQ6277,21,false)), ""\((.*?)\)""), """")"),"")</f>
        <v/>
      </c>
    </row>
    <row r="875">
      <c r="A875" s="143" t="s">
        <v>37213</v>
      </c>
      <c r="B875" s="144" t="str">
        <f>vlookup(A875, 'OG Data Combined'!$A$2:$Z6277,25,false)</f>
        <v>-</v>
      </c>
      <c r="D875" s="144" t="str">
        <f>vlookup(A875, 'OG Data Combined'!$A$2:$AQ6277,29,false)</f>
        <v>-</v>
      </c>
      <c r="E875" t="str">
        <f>IFERROR(__xludf.DUMMYFUNCTION("IFERROR(REGEXEXTRACT((vlookup(A875, 'OG Data Combined'!$A$2:$AQ6277,21,false)), ""\((.*?)\)""), """")"),"")</f>
        <v/>
      </c>
    </row>
    <row r="876">
      <c r="A876" s="143" t="s">
        <v>37214</v>
      </c>
      <c r="B876" s="144" t="str">
        <f>vlookup(A876, 'OG Data Combined'!$A$2:$Z6277,25,false)</f>
        <v>-</v>
      </c>
      <c r="D876" s="144" t="str">
        <f>vlookup(A876, 'OG Data Combined'!$A$2:$AQ6277,29,false)</f>
        <v>-</v>
      </c>
      <c r="E876" t="str">
        <f>IFERROR(__xludf.DUMMYFUNCTION("IFERROR(REGEXEXTRACT((vlookup(A876, 'OG Data Combined'!$A$2:$AQ6277,21,false)), ""\((.*?)\)""), """")"),"")</f>
        <v/>
      </c>
    </row>
    <row r="877">
      <c r="A877" s="143" t="s">
        <v>37215</v>
      </c>
      <c r="B877" s="166" t="str">
        <f>vlookup(A877, 'OG Data Combined'!$A$2:$Z6277,25,false)</f>
        <v>https://twitter.com/koachkountry</v>
      </c>
      <c r="D877" s="144" t="str">
        <f>vlookup(A877, 'OG Data Combined'!$A$2:$AQ6277,29,false)</f>
        <v>-</v>
      </c>
      <c r="E877" t="str">
        <f>IFERROR(__xludf.DUMMYFUNCTION("IFERROR(REGEXEXTRACT((vlookup(A877, 'OG Data Combined'!$A$2:$AQ6277,21,false)), ""\((.*?)\)""), """")"),"")</f>
        <v/>
      </c>
    </row>
    <row r="878">
      <c r="A878" s="143" t="s">
        <v>37216</v>
      </c>
      <c r="B878" s="166" t="str">
        <f>vlookup(A878, 'OG Data Combined'!$A$2:$Z6277,25,false)</f>
        <v>https://x.com/coachbrewster_</v>
      </c>
      <c r="D878" s="166" t="str">
        <f>vlookup(A878, 'OG Data Combined'!$A$2:$AQ6277,29,false)</f>
        <v>https://www.instagram.com/coachbrewster_/</v>
      </c>
      <c r="E878" t="str">
        <f>IFERROR(__xludf.DUMMYFUNCTION("IFERROR(REGEXEXTRACT((vlookup(A878, 'OG Data Combined'!$A$2:$AQ6277,21,false)), ""\((.*?)\)""), """")"),"")</f>
        <v/>
      </c>
    </row>
    <row r="879">
      <c r="A879" s="143" t="s">
        <v>37217</v>
      </c>
      <c r="B879" s="144" t="str">
        <f>vlookup(A879, 'OG Data Combined'!$A$2:$Z6277,25,false)</f>
        <v>-</v>
      </c>
      <c r="D879" s="144" t="str">
        <f>vlookup(A879, 'OG Data Combined'!$A$2:$AQ6277,29,false)</f>
        <v>-</v>
      </c>
      <c r="E879" t="str">
        <f>IFERROR(__xludf.DUMMYFUNCTION("IFERROR(REGEXEXTRACT((vlookup(A879, 'OG Data Combined'!$A$2:$AQ6277,21,false)), ""\((.*?)\)""), """")"),"")</f>
        <v/>
      </c>
    </row>
    <row r="880">
      <c r="A880" s="143" t="s">
        <v>37218</v>
      </c>
      <c r="B880" s="166" t="str">
        <f>vlookup(A880, 'OG Data Combined'!$A$2:$Z6277,25,false)</f>
        <v>https://twitter.com/coachcwoods</v>
      </c>
      <c r="D880" s="166" t="str">
        <f>vlookup(A880, 'OG Data Combined'!$A$2:$AQ6277,29,false)</f>
        <v>https://www.instagram.com/coach_c.woods/</v>
      </c>
      <c r="E880" t="str">
        <f>IFERROR(__xludf.DUMMYFUNCTION("IFERROR(REGEXEXTRACT((vlookup(A880, 'OG Data Combined'!$A$2:$AQ6277,21,false)), ""\((.*?)\)""), """")"),"")</f>
        <v/>
      </c>
    </row>
    <row r="881">
      <c r="A881" s="143" t="s">
        <v>37219</v>
      </c>
      <c r="B881" s="166" t="str">
        <f>vlookup(A881, 'OG Data Combined'!$A$2:$Z6277,25,false)</f>
        <v>https://x.com/koachky</v>
      </c>
      <c r="D881" s="166" t="str">
        <f>vlookup(A881, 'OG Data Combined'!$A$2:$AQ6277,29,false)</f>
        <v>https://www.instagram.com/kylestevenson228/</v>
      </c>
      <c r="E881" t="str">
        <f>IFERROR(__xludf.DUMMYFUNCTION("IFERROR(REGEXEXTRACT((vlookup(A881, 'OG Data Combined'!$A$2:$AQ6277,21,false)), ""\((.*?)\)""), """")"),"")</f>
        <v/>
      </c>
    </row>
    <row r="882">
      <c r="A882" s="143" t="s">
        <v>37220</v>
      </c>
      <c r="B882" s="166" t="str">
        <f>vlookup(A882, 'OG Data Combined'!$A$2:$Z6277,25,false)</f>
        <v>https://twitter.com/aprilmsuthrows</v>
      </c>
      <c r="D882" s="144" t="str">
        <f>vlookup(A882, 'OG Data Combined'!$A$2:$AQ6277,29,false)</f>
        <v>-</v>
      </c>
      <c r="E882" t="str">
        <f>IFERROR(__xludf.DUMMYFUNCTION("IFERROR(REGEXEXTRACT((vlookup(A882, 'OG Data Combined'!$A$2:$AQ6277,21,false)), ""\((.*?)\)""), """")"),"")</f>
        <v/>
      </c>
    </row>
    <row r="883">
      <c r="A883" s="143" t="s">
        <v>37221</v>
      </c>
      <c r="B883" s="144" t="str">
        <f>vlookup(A883, 'OG Data Combined'!$A$2:$Z6277,25,false)</f>
        <v>-</v>
      </c>
      <c r="D883" s="144" t="str">
        <f>vlookup(A883, 'OG Data Combined'!$A$2:$AQ6277,29,false)</f>
        <v>-</v>
      </c>
      <c r="E883" t="str">
        <f>IFERROR(__xludf.DUMMYFUNCTION("IFERROR(REGEXEXTRACT((vlookup(A883, 'OG Data Combined'!$A$2:$AQ6277,21,false)), ""\((.*?)\)""), """")"),"")</f>
        <v/>
      </c>
    </row>
    <row r="884">
      <c r="A884" s="143" t="s">
        <v>37222</v>
      </c>
      <c r="B884" s="166" t="str">
        <f>vlookup(A884, 'OG Data Combined'!$A$2:$Z6277,25,false)</f>
        <v>https://x.com/TonyGreerMS</v>
      </c>
      <c r="D884" s="144" t="str">
        <f>vlookup(A884, 'OG Data Combined'!$A$2:$AQ6277,29,false)</f>
        <v>-</v>
      </c>
      <c r="E884" t="str">
        <f>IFERROR(__xludf.DUMMYFUNCTION("IFERROR(REGEXEXTRACT((vlookup(A884, 'OG Data Combined'!$A$2:$AQ6277,21,false)), ""\((.*?)\)""), """")"),"Pole Vault")</f>
        <v>Pole Vault</v>
      </c>
    </row>
    <row r="885">
      <c r="A885" s="143" t="s">
        <v>37223</v>
      </c>
      <c r="B885" s="144" t="str">
        <f>vlookup(A885, 'OG Data Combined'!$A$2:$Z6277,25,false)</f>
        <v>-</v>
      </c>
      <c r="D885" s="166" t="str">
        <f>vlookup(A885, 'OG Data Combined'!$A$2:$AQ6277,29,false)</f>
        <v>https://www.instagram.com/erinn.s.f/</v>
      </c>
      <c r="E885" t="str">
        <f>IFERROR(__xludf.DUMMYFUNCTION("IFERROR(REGEXEXTRACT((vlookup(A885, 'OG Data Combined'!$A$2:$AQ6277,21,false)), ""\((.*?)\)""), """")"),"Distance")</f>
        <v>Distance</v>
      </c>
    </row>
    <row r="886">
      <c r="A886" s="143" t="s">
        <v>37224</v>
      </c>
      <c r="B886" s="144" t="str">
        <f>vlookup(A886, 'OG Data Combined'!$A$2:$Z6277,25,false)</f>
        <v>-</v>
      </c>
      <c r="D886" s="144" t="str">
        <f>vlookup(A886, 'OG Data Combined'!$A$2:$AQ6277,29,false)</f>
        <v>-</v>
      </c>
      <c r="E886" t="str">
        <f>IFERROR(__xludf.DUMMYFUNCTION("IFERROR(REGEXEXTRACT((vlookup(A886, 'OG Data Combined'!$A$2:$AQ6277,21,false)), ""\((.*?)\)""), """")"),"")</f>
        <v/>
      </c>
    </row>
    <row r="887">
      <c r="A887" s="143" t="s">
        <v>37225</v>
      </c>
      <c r="B887" s="166" t="str">
        <f>vlookup(A887, 'OG Data Combined'!$A$2:$Z6277,25,false)</f>
        <v>https://x.com/heyitscoachjay</v>
      </c>
      <c r="D887" s="166" t="str">
        <f>vlookup(A887, 'OG Data Combined'!$A$2:$AQ6277,29,false)</f>
        <v>https://www.instagram.com/jtagame/</v>
      </c>
      <c r="E887" t="str">
        <f>IFERROR(__xludf.DUMMYFUNCTION("IFERROR(REGEXEXTRACT((vlookup(A887, 'OG Data Combined'!$A$2:$AQ6277,21,false)), ""\((.*?)\)""), """")"),"")</f>
        <v/>
      </c>
    </row>
    <row r="888">
      <c r="A888" s="143" t="s">
        <v>37226</v>
      </c>
      <c r="B888" s="144" t="str">
        <f>vlookup(A888, 'OG Data Combined'!$A$2:$Z6277,25,false)</f>
        <v>-</v>
      </c>
      <c r="D888" s="144" t="str">
        <f>vlookup(A888, 'OG Data Combined'!$A$2:$AQ6277,29,false)</f>
        <v>-</v>
      </c>
      <c r="E888" t="str">
        <f>IFERROR(__xludf.DUMMYFUNCTION("IFERROR(REGEXEXTRACT((vlookup(A888, 'OG Data Combined'!$A$2:$AQ6277,21,false)), ""\((.*?)\)""), """")"),"")</f>
        <v/>
      </c>
    </row>
    <row r="889">
      <c r="A889" s="143" t="s">
        <v>37227</v>
      </c>
      <c r="B889" s="144" t="str">
        <f>vlookup(A889, 'OG Data Combined'!$A$2:$Z6277,25,false)</f>
        <v>-</v>
      </c>
      <c r="D889" s="144" t="str">
        <f>vlookup(A889, 'OG Data Combined'!$A$2:$AQ6277,29,false)</f>
        <v>-</v>
      </c>
      <c r="E889" t="str">
        <f>IFERROR(__xludf.DUMMYFUNCTION("IFERROR(REGEXEXTRACT((vlookup(A889, 'OG Data Combined'!$A$2:$AQ6277,21,false)), ""\((.*?)\)""), """")"),"")</f>
        <v/>
      </c>
    </row>
    <row r="890">
      <c r="A890" s="143" t="s">
        <v>37228</v>
      </c>
      <c r="B890" s="144" t="str">
        <f>vlookup(A890, 'OG Data Combined'!$A$2:$Z6277,25,false)</f>
        <v>-</v>
      </c>
      <c r="D890" s="144" t="str">
        <f>vlookup(A890, 'OG Data Combined'!$A$2:$AQ6277,29,false)</f>
        <v>-</v>
      </c>
      <c r="E890" t="str">
        <f>IFERROR(__xludf.DUMMYFUNCTION("IFERROR(REGEXEXTRACT((vlookup(A890, 'OG Data Combined'!$A$2:$AQ6277,21,false)), ""\((.*?)\)""), """")"),"Distance")</f>
        <v>Distance</v>
      </c>
    </row>
    <row r="891">
      <c r="A891" s="143" t="s">
        <v>37229</v>
      </c>
      <c r="B891" s="144" t="str">
        <f>vlookup(A891, 'OG Data Combined'!$A$2:$Z6277,25,false)</f>
        <v>-</v>
      </c>
      <c r="D891" s="144" t="str">
        <f>vlookup(A891, 'OG Data Combined'!$A$2:$AQ6277,29,false)</f>
        <v>-</v>
      </c>
      <c r="E891" t="str">
        <f>IFERROR(__xludf.DUMMYFUNCTION("IFERROR(REGEXEXTRACT((vlookup(A891, 'OG Data Combined'!$A$2:$AQ6277,21,false)), ""\((.*?)\)""), """")"),"")</f>
        <v/>
      </c>
    </row>
    <row r="892">
      <c r="A892" s="143" t="s">
        <v>37230</v>
      </c>
      <c r="B892" s="166" t="str">
        <f>vlookup(A892, 'OG Data Combined'!$A$2:$Z6277,25,false)</f>
        <v>https://twitter.com/conniepricesmi3</v>
      </c>
      <c r="D892" s="144" t="str">
        <f>vlookup(A892, 'OG Data Combined'!$A$2:$AQ6277,29,false)</f>
        <v>-</v>
      </c>
      <c r="E892" t="str">
        <f>IFERROR(__xludf.DUMMYFUNCTION("IFERROR(REGEXEXTRACT((vlookup(A892, 'OG Data Combined'!$A$2:$AQ6277,21,false)), ""\((.*?)\)""), """")"),"")</f>
        <v/>
      </c>
    </row>
    <row r="893">
      <c r="A893" s="143" t="s">
        <v>37231</v>
      </c>
      <c r="B893" s="144" t="str">
        <f>vlookup(A893, 'OG Data Combined'!$A$2:$Z6277,25,false)</f>
        <v>-</v>
      </c>
      <c r="D893" s="144" t="str">
        <f>vlookup(A893, 'OG Data Combined'!$A$2:$AQ6277,29,false)</f>
        <v>-</v>
      </c>
      <c r="E893" t="str">
        <f>IFERROR(__xludf.DUMMYFUNCTION("IFERROR(REGEXEXTRACT((vlookup(A893, 'OG Data Combined'!$A$2:$AQ6277,21,false)), ""\((.*?)\)""), """")"),"Jumps, Multi-events")</f>
        <v>Jumps, Multi-events</v>
      </c>
    </row>
    <row r="894">
      <c r="A894" s="143" t="s">
        <v>37232</v>
      </c>
      <c r="B894" s="166" t="str">
        <f>vlookup(A894, 'OG Data Combined'!$A$2:$Z6277,25,false)</f>
        <v>https://twitter.com/dempseymcguigan</v>
      </c>
      <c r="D894" s="144" t="str">
        <f>vlookup(A894, 'OG Data Combined'!$A$2:$AQ6277,29,false)</f>
        <v>-</v>
      </c>
      <c r="E894" t="str">
        <f>IFERROR(__xludf.DUMMYFUNCTION("IFERROR(REGEXEXTRACT((vlookup(A894, 'OG Data Combined'!$A$2:$AQ6277,21,false)), ""\((.*?)\)""), """")"),"Throws")</f>
        <v>Throws</v>
      </c>
    </row>
    <row r="895">
      <c r="A895" s="143" t="s">
        <v>37233</v>
      </c>
      <c r="B895" s="166" t="str">
        <f>vlookup(A895, 'OG Data Combined'!$A$2:$Z6277,25,false)</f>
        <v>https://twitter.com/coachjohnasmith</v>
      </c>
      <c r="D895" s="144" t="str">
        <f>vlookup(A895, 'OG Data Combined'!$A$2:$AQ6277,29,false)</f>
        <v>-</v>
      </c>
      <c r="E895" t="str">
        <f>IFERROR(__xludf.DUMMYFUNCTION("IFERROR(REGEXEXTRACT((vlookup(A895, 'OG Data Combined'!$A$2:$AQ6277,21,false)), ""\((.*?)\)""), """")"),"Throws")</f>
        <v>Throws</v>
      </c>
    </row>
    <row r="896">
      <c r="A896" s="143" t="s">
        <v>37234</v>
      </c>
      <c r="B896" s="166" t="str">
        <f>vlookup(A896, 'OG Data Combined'!$A$2:$Z6277,25,false)</f>
        <v>https://twitter.com/moturner_</v>
      </c>
      <c r="D896" s="166" t="str">
        <f>vlookup(A896, 'OG Data Combined'!$A$2:$AQ6277,29,false)</f>
        <v>https://www.instagram.com/_sprint_coach_/</v>
      </c>
      <c r="E896" t="str">
        <f>IFERROR(__xludf.DUMMYFUNCTION("IFERROR(REGEXEXTRACT((vlookup(A896, 'OG Data Combined'!$A$2:$AQ6277,21,false)), ""\((.*?)\)""), """")"),"Sprints, Hurdles")</f>
        <v>Sprints, Hurdles</v>
      </c>
    </row>
    <row r="897">
      <c r="A897" s="143" t="s">
        <v>37235</v>
      </c>
      <c r="B897" s="166" t="str">
        <f>vlookup(A897, 'OG Data Combined'!$A$2:$Z6277,25,false)</f>
        <v>https://twitter.com/olemisspv</v>
      </c>
      <c r="D897" s="144" t="str">
        <f>vlookup(A897, 'OG Data Combined'!$A$2:$AQ6277,29,false)</f>
        <v>-</v>
      </c>
      <c r="E897" t="str">
        <f>IFERROR(__xludf.DUMMYFUNCTION("IFERROR(REGEXEXTRACT((vlookup(A897, 'OG Data Combined'!$A$2:$AQ6277,21,false)), ""\((.*?)\)""), """")"),"Pole Vault, Javelin, Multi-Events")</f>
        <v>Pole Vault, Javelin, Multi-Events</v>
      </c>
    </row>
    <row r="898">
      <c r="A898" s="143" t="s">
        <v>37236</v>
      </c>
      <c r="B898" s="166" t="str">
        <f>vlookup(A898, 'OG Data Combined'!$A$2:$Z6277,25,false)</f>
        <v>https://twitter.com/seancarlson2</v>
      </c>
      <c r="D898" s="144" t="str">
        <f>vlookup(A898, 'OG Data Combined'!$A$2:$AQ6277,29,false)</f>
        <v>-</v>
      </c>
      <c r="E898" t="str">
        <f>IFERROR(__xludf.DUMMYFUNCTION("IFERROR(REGEXEXTRACT((vlookup(A898, 'OG Data Combined'!$A$2:$AQ6277,21,false)), ""\((.*?)\)""), """")"),"Distance")</f>
        <v>Distance</v>
      </c>
    </row>
    <row r="899">
      <c r="A899" s="143" t="s">
        <v>42227</v>
      </c>
      <c r="B899" s="166" t="str">
        <f>vlookup(A899, 'OG Data Combined'!$A$2:$Z6277,25,false)</f>
        <v>https://twitter.com/levid20</v>
      </c>
      <c r="D899" s="166" t="str">
        <f>vlookup(A899, 'OG Data Combined'!$A$2:$AQ6277,29,false)</f>
        <v>https://www.instagram.com/levi_dorsett/</v>
      </c>
      <c r="E899" t="str">
        <f>IFERROR(__xludf.DUMMYFUNCTION("IFERROR(REGEXEXTRACT((vlookup(A899, 'OG Data Combined'!$A$2:$AQ6277,21,false)), ""\((.*?)\)""), """")"),"")</f>
        <v/>
      </c>
    </row>
    <row r="900">
      <c r="A900" s="143" t="s">
        <v>37237</v>
      </c>
      <c r="B900" s="166" t="str">
        <f>vlookup(A900, 'OG Data Combined'!$A$2:$Z6277,25,false)</f>
        <v>https://twitter.com/usmsprints</v>
      </c>
      <c r="D900" s="144" t="str">
        <f>vlookup(A900, 'OG Data Combined'!$A$2:$AQ6277,29,false)</f>
        <v>-</v>
      </c>
      <c r="E900" t="str">
        <f>IFERROR(__xludf.DUMMYFUNCTION("IFERROR(REGEXEXTRACT((vlookup(A900, 'OG Data Combined'!$A$2:$AQ6277,21,false)), ""\((.*?)\)""), """")"),"")</f>
        <v/>
      </c>
    </row>
    <row r="901">
      <c r="A901" s="143" t="s">
        <v>37238</v>
      </c>
      <c r="B901" s="144" t="str">
        <f>vlookup(A901, 'OG Data Combined'!$A$2:$Z6277,25,false)</f>
        <v>-</v>
      </c>
      <c r="D901" s="144" t="str">
        <f>vlookup(A901, 'OG Data Combined'!$A$2:$AQ6277,29,false)</f>
        <v>-</v>
      </c>
      <c r="E901" t="str">
        <f>IFERROR(__xludf.DUMMYFUNCTION("IFERROR(REGEXEXTRACT((vlookup(A901, 'OG Data Combined'!$A$2:$AQ6277,21,false)), ""\((.*?)\)""), """")"),"")</f>
        <v/>
      </c>
    </row>
    <row r="902">
      <c r="A902" s="143" t="s">
        <v>37239</v>
      </c>
      <c r="B902" s="166" t="str">
        <f>vlookup(A902, 'OG Data Combined'!$A$2:$Z6277,25,false)</f>
        <v>https://twitter.com/gip_nipson</v>
      </c>
      <c r="D902" s="144" t="str">
        <f>vlookup(A902, 'OG Data Combined'!$A$2:$AQ6277,29,false)</f>
        <v>-</v>
      </c>
      <c r="E902" t="str">
        <f>IFERROR(__xludf.DUMMYFUNCTION("IFERROR(REGEXEXTRACT((vlookup(A902, 'OG Data Combined'!$A$2:$AQ6277,21,false)), ""\((.*?)\)""), """")"),"Distance")</f>
        <v>Distance</v>
      </c>
    </row>
    <row r="903">
      <c r="A903" s="143" t="s">
        <v>37240</v>
      </c>
      <c r="B903" s="144" t="str">
        <f>vlookup(A903, 'OG Data Combined'!$A$2:$Z6277,25,false)</f>
        <v>-</v>
      </c>
      <c r="D903" s="144" t="str">
        <f>vlookup(A903, 'OG Data Combined'!$A$2:$AQ6277,29,false)</f>
        <v>-</v>
      </c>
      <c r="E903" t="str">
        <f>IFERROR(__xludf.DUMMYFUNCTION("IFERROR(REGEXEXTRACT((vlookup(A903, 'OG Data Combined'!$A$2:$AQ6277,21,false)), ""\((.*?)\)""), """")"),"")</f>
        <v/>
      </c>
    </row>
    <row r="904">
      <c r="A904" s="143" t="s">
        <v>37241</v>
      </c>
      <c r="B904" s="144" t="str">
        <f>vlookup(A904, 'OG Data Combined'!$A$2:$Z6277,25,false)</f>
        <v>-</v>
      </c>
      <c r="D904" s="166" t="str">
        <f>vlookup(A904, 'OG Data Combined'!$A$2:$AQ6277,29,false)</f>
        <v>https://www.instagram.com/bounce_coach/</v>
      </c>
      <c r="E904" t="str">
        <f>IFERROR(__xludf.DUMMYFUNCTION("IFERROR(REGEXEXTRACT((vlookup(A904, 'OG Data Combined'!$A$2:$AQ6277,21,false)), ""\((.*?)\)""), """")"),"")</f>
        <v/>
      </c>
    </row>
    <row r="905">
      <c r="A905" s="143" t="s">
        <v>37242</v>
      </c>
      <c r="B905" s="144" t="str">
        <f>vlookup(A905, 'OG Data Combined'!$A$2:$Z6277,25,false)</f>
        <v>-</v>
      </c>
      <c r="D905" s="144" t="str">
        <f>vlookup(A905, 'OG Data Combined'!$A$2:$AQ6277,29,false)</f>
        <v>-</v>
      </c>
      <c r="E905" t="str">
        <f>IFERROR(__xludf.DUMMYFUNCTION("IFERROR(REGEXEXTRACT((vlookup(A905, 'OG Data Combined'!$A$2:$AQ6277,21,false)), ""\((.*?)\)""), """")"),"")</f>
        <v/>
      </c>
    </row>
    <row r="906">
      <c r="A906" s="143" t="s">
        <v>37243</v>
      </c>
      <c r="B906" s="166" t="str">
        <f>vlookup(A906, 'OG Data Combined'!$A$2:$Z6277,25,false)</f>
        <v>https://x.com/kaylakregel</v>
      </c>
      <c r="D906" s="144" t="str">
        <f>vlookup(A906, 'OG Data Combined'!$A$2:$AQ6277,29,false)</f>
        <v>-</v>
      </c>
      <c r="E906" t="str">
        <f>IFERROR(__xludf.DUMMYFUNCTION("IFERROR(REGEXEXTRACT((vlookup(A906, 'OG Data Combined'!$A$2:$AQ6277,21,false)), ""\((.*?)\)""), """")"),"")</f>
        <v/>
      </c>
    </row>
    <row r="907">
      <c r="A907" s="143" t="s">
        <v>37244</v>
      </c>
      <c r="B907" s="166" t="str">
        <f>vlookup(A907, 'OG Data Combined'!$A$2:$Z6277,25,false)</f>
        <v>https://twitter.com/MuddAndrew</v>
      </c>
      <c r="D907" s="166" t="str">
        <f>vlookup(A907, 'OG Data Combined'!$A$2:$AQ6277,29,false)</f>
        <v>https://www.instagram.com/muddandrew/</v>
      </c>
      <c r="E907" t="str">
        <f>IFERROR(__xludf.DUMMYFUNCTION("IFERROR(REGEXEXTRACT((vlookup(A907, 'OG Data Combined'!$A$2:$AQ6277,21,false)), ""\((.*?)\)""), """")"),"Hurdles, Jumps, Multi-events")</f>
        <v>Hurdles, Jumps, Multi-events</v>
      </c>
    </row>
    <row r="908">
      <c r="A908" s="143" t="s">
        <v>37245</v>
      </c>
      <c r="B908" s="144" t="str">
        <f>vlookup(A908, 'OG Data Combined'!$A$2:$Z6277,25,false)</f>
        <v>-</v>
      </c>
      <c r="D908" s="166" t="str">
        <f>vlookup(A908, 'OG Data Combined'!$A$2:$AQ6277,29,false)</f>
        <v>https://www.instagram.com/dubious_blanco/</v>
      </c>
      <c r="E908" t="str">
        <f>IFERROR(__xludf.DUMMYFUNCTION("IFERROR(REGEXEXTRACT((vlookup(A908, 'OG Data Combined'!$A$2:$AQ6277,21,false)), ""\((.*?)\)""), """")"),"Distance")</f>
        <v>Distance</v>
      </c>
    </row>
    <row r="909">
      <c r="A909" s="143" t="s">
        <v>37246</v>
      </c>
      <c r="B909" s="166" t="str">
        <f>vlookup(A909, 'OG Data Combined'!$A$2:$Z6277,25,false)</f>
        <v>https://twitter.com/jbell30</v>
      </c>
      <c r="D909" s="144" t="str">
        <f>vlookup(A909, 'OG Data Combined'!$A$2:$AQ6277,29,false)</f>
        <v>-</v>
      </c>
      <c r="E909" t="str">
        <f>IFERROR(__xludf.DUMMYFUNCTION("IFERROR(REGEXEXTRACT((vlookup(A909, 'OG Data Combined'!$A$2:$AQ6277,21,false)), ""\((.*?)\)""), """")"),"")</f>
        <v/>
      </c>
    </row>
    <row r="910">
      <c r="A910" s="143" t="s">
        <v>37247</v>
      </c>
      <c r="B910" s="144" t="str">
        <f>vlookup(A910, 'OG Data Combined'!$A$2:$Z6277,25,false)</f>
        <v>-</v>
      </c>
      <c r="D910" s="144" t="str">
        <f>vlookup(A910, 'OG Data Combined'!$A$2:$AQ6277,29,false)</f>
        <v>-</v>
      </c>
      <c r="E910" t="str">
        <f>IFERROR(__xludf.DUMMYFUNCTION("IFERROR(REGEXEXTRACT((vlookup(A910, 'OG Data Combined'!$A$2:$AQ6277,21,false)), ""\((.*?)\)""), """")"),"")</f>
        <v/>
      </c>
    </row>
    <row r="911">
      <c r="A911" s="143" t="s">
        <v>37248</v>
      </c>
      <c r="B911" s="144" t="str">
        <f>vlookup(A911, 'OG Data Combined'!$A$2:$Z6277,25,false)</f>
        <v>-</v>
      </c>
      <c r="D911" s="144" t="str">
        <f>vlookup(A911, 'OG Data Combined'!$A$2:$AQ6277,29,false)</f>
        <v>-</v>
      </c>
      <c r="E911" t="str">
        <f>IFERROR(__xludf.DUMMYFUNCTION("IFERROR(REGEXEXTRACT((vlookup(A911, 'OG Data Combined'!$A$2:$AQ6277,21,false)), ""\((.*?)\)""), """")"),"")</f>
        <v/>
      </c>
    </row>
    <row r="912">
      <c r="A912" s="143" t="s">
        <v>37249</v>
      </c>
      <c r="B912" s="144" t="str">
        <f>vlookup(A912, 'OG Data Combined'!$A$2:$Z6277,25,false)</f>
        <v>-</v>
      </c>
      <c r="D912" s="144" t="str">
        <f>vlookup(A912, 'OG Data Combined'!$A$2:$AQ6277,29,false)</f>
        <v>-</v>
      </c>
      <c r="E912" t="str">
        <f>IFERROR(__xludf.DUMMYFUNCTION("IFERROR(REGEXEXTRACT((vlookup(A912, 'OG Data Combined'!$A$2:$AQ6277,21,false)), ""\((.*?)\)""), """")"),"")</f>
        <v/>
      </c>
    </row>
    <row r="913">
      <c r="A913" s="143" t="s">
        <v>37250</v>
      </c>
      <c r="B913" s="144" t="str">
        <f>vlookup(A913, 'OG Data Combined'!$A$2:$Z6277,25,false)</f>
        <v>-</v>
      </c>
      <c r="D913" s="144" t="str">
        <f>vlookup(A913, 'OG Data Combined'!$A$2:$AQ6277,29,false)</f>
        <v>-</v>
      </c>
      <c r="E913" t="str">
        <f>IFERROR(__xludf.DUMMYFUNCTION("IFERROR(REGEXEXTRACT((vlookup(A913, 'OG Data Combined'!$A$2:$AQ6277,21,false)), ""\((.*?)\)""), """")"),"Sprints, Hurdles, Relays")</f>
        <v>Sprints, Hurdles, Relays</v>
      </c>
    </row>
    <row r="914">
      <c r="A914" s="143" t="s">
        <v>37251</v>
      </c>
      <c r="B914" s="144" t="str">
        <f>vlookup(A914, 'OG Data Combined'!$A$2:$Z6277,25,false)</f>
        <v>-</v>
      </c>
      <c r="D914" s="144" t="str">
        <f>vlookup(A914, 'OG Data Combined'!$A$2:$AQ6277,29,false)</f>
        <v>-</v>
      </c>
      <c r="E914" t="str">
        <f>IFERROR(__xludf.DUMMYFUNCTION("IFERROR(REGEXEXTRACT((vlookup(A914, 'OG Data Combined'!$A$2:$AQ6277,21,false)), ""\((.*?)\)""), """")"),"Multi-Events, Hurdles, Pole Vault, Hurdles, Jumps")</f>
        <v>Multi-Events, Hurdles, Pole Vault, Hurdles, Jumps</v>
      </c>
    </row>
    <row r="915">
      <c r="A915" s="143" t="s">
        <v>37252</v>
      </c>
      <c r="B915" s="144" t="str">
        <f>vlookup(A915, 'OG Data Combined'!$A$2:$Z6277,25,false)</f>
        <v>-</v>
      </c>
      <c r="D915" s="144" t="str">
        <f>vlookup(A915, 'OG Data Combined'!$A$2:$AQ6277,29,false)</f>
        <v>-</v>
      </c>
      <c r="E915" t="str">
        <f>IFERROR(__xludf.DUMMYFUNCTION("IFERROR(REGEXEXTRACT((vlookup(A915, 'OG Data Combined'!$A$2:$AQ6277,21,false)), ""\((.*?)\)""), """")"),"Distance")</f>
        <v>Distance</v>
      </c>
    </row>
    <row r="916">
      <c r="A916" s="143" t="s">
        <v>37253</v>
      </c>
      <c r="B916" s="166" t="str">
        <f>vlookup(A916, 'OG Data Combined'!$A$2:$Z6277,25,false)</f>
        <v>https://twitter.com/coachhalter</v>
      </c>
      <c r="D916" s="144" t="str">
        <f>vlookup(A916, 'OG Data Combined'!$A$2:$AQ6277,29,false)</f>
        <v>-</v>
      </c>
      <c r="E916" t="str">
        <f>IFERROR(__xludf.DUMMYFUNCTION("IFERROR(REGEXEXTRACT((vlookup(A916, 'OG Data Combined'!$A$2:$AQ6277,21,false)), ""\((.*?)\)""), """")"),"Javelin")</f>
        <v>Javelin</v>
      </c>
    </row>
    <row r="917">
      <c r="A917" s="143" t="s">
        <v>37254</v>
      </c>
      <c r="B917" s="144" t="str">
        <f>vlookup(A917, 'OG Data Combined'!$A$2:$Z6277,25,false)</f>
        <v>-</v>
      </c>
      <c r="D917" s="144" t="str">
        <f>vlookup(A917, 'OG Data Combined'!$A$2:$AQ6277,29,false)</f>
        <v>-</v>
      </c>
      <c r="E917" t="str">
        <f>IFERROR(__xludf.DUMMYFUNCTION("IFERROR(REGEXEXTRACT((vlookup(A917, 'OG Data Combined'!$A$2:$AQ6277,21,false)), ""\((.*?)\)""), """")"),"")</f>
        <v/>
      </c>
    </row>
    <row r="918">
      <c r="A918" s="143" t="s">
        <v>37255</v>
      </c>
      <c r="B918" s="144" t="str">
        <f>vlookup(A918, 'OG Data Combined'!$A$2:$Z6277,25,false)</f>
        <v>-</v>
      </c>
      <c r="D918" s="144" t="str">
        <f>vlookup(A918, 'OG Data Combined'!$A$2:$AQ6277,29,false)</f>
        <v>-</v>
      </c>
      <c r="E918" t="str">
        <f>IFERROR(__xludf.DUMMYFUNCTION("IFERROR(REGEXEXTRACT((vlookup(A918, 'OG Data Combined'!$A$2:$AQ6277,21,false)), ""\((.*?)\)""), """")"),"Throws")</f>
        <v>Throws</v>
      </c>
    </row>
    <row r="919">
      <c r="A919" s="143" t="s">
        <v>37256</v>
      </c>
      <c r="B919" s="166" t="str">
        <f>vlookup(A919, 'OG Data Combined'!$A$2:$Z6277,25,false)</f>
        <v>https://twitter.com/JCAndreassen/</v>
      </c>
      <c r="D919" s="144" t="str">
        <f>vlookup(A919, 'OG Data Combined'!$A$2:$AQ6277,29,false)</f>
        <v>-</v>
      </c>
      <c r="E919" t="str">
        <f>IFERROR(__xludf.DUMMYFUNCTION("IFERROR(REGEXEXTRACT((vlookup(A919, 'OG Data Combined'!$A$2:$AQ6277,21,false)), ""\((.*?)\)""), """")"),"Sprints, Hurdles, Multi-events")</f>
        <v>Sprints, Hurdles, Multi-events</v>
      </c>
    </row>
    <row r="920">
      <c r="A920" s="143" t="s">
        <v>37257</v>
      </c>
      <c r="B920" s="166" t="str">
        <f>vlookup(A920, 'OG Data Combined'!$A$2:$Z6277,25,false)</f>
        <v>https://twitter.com/ebray2016</v>
      </c>
      <c r="D920" s="166" t="str">
        <f>vlookup(A920, 'OG Data Combined'!$A$2:$AQ6277,29,false)</f>
        <v>https://www.instagram.com/ebraypv/</v>
      </c>
      <c r="E920" t="str">
        <f>IFERROR(__xludf.DUMMYFUNCTION("IFERROR(REGEXEXTRACT((vlookup(A920, 'OG Data Combined'!$A$2:$AQ6277,21,false)), ""\((.*?)\)""), """")"),"Pole Vault")</f>
        <v>Pole Vault</v>
      </c>
    </row>
    <row r="921">
      <c r="A921" s="143" t="s">
        <v>37258</v>
      </c>
      <c r="B921" s="166" t="str">
        <f>vlookup(A921, 'OG Data Combined'!$A$2:$Z6277,25,false)</f>
        <v>https://twitter.com/natashakbrown3</v>
      </c>
      <c r="D921" s="166" t="str">
        <f>vlookup(A921, 'OG Data Combined'!$A$2:$AQ6277,29,false)</f>
        <v>https://www.instagram.com/ichamov/</v>
      </c>
      <c r="E921" t="str">
        <f>IFERROR(__xludf.DUMMYFUNCTION("IFERROR(REGEXEXTRACT((vlookup(A921, 'OG Data Combined'!$A$2:$AQ6277,21,false)), ""\((.*?)\)""), """")"),"Horizontal Jumps, High-Jump")</f>
        <v>Horizontal Jumps, High-Jump</v>
      </c>
    </row>
    <row r="922">
      <c r="A922" s="143" t="s">
        <v>37259</v>
      </c>
      <c r="B922" s="166" t="str">
        <f>vlookup(A922, 'OG Data Combined'!$A$2:$Z6277,25,false)</f>
        <v>https://twitter.com/kyle_lev</v>
      </c>
      <c r="D922" s="144" t="str">
        <f>vlookup(A922, 'OG Data Combined'!$A$2:$AQ6277,29,false)</f>
        <v>-</v>
      </c>
      <c r="E922" t="str">
        <f>IFERROR(__xludf.DUMMYFUNCTION("IFERROR(REGEXEXTRACT((vlookup(A922, 'OG Data Combined'!$A$2:$AQ6277,21,false)), ""\((.*?)\)""), """")"),"Distance, Mid-Distance")</f>
        <v>Distance, Mid-Distance</v>
      </c>
    </row>
    <row r="923">
      <c r="A923" s="143" t="s">
        <v>37260</v>
      </c>
      <c r="B923" s="144" t="str">
        <f>vlookup(A923, 'OG Data Combined'!$A$2:$Z6277,25,false)</f>
        <v>-</v>
      </c>
      <c r="D923" s="144" t="str">
        <f>vlookup(A923, 'OG Data Combined'!$A$2:$AQ6277,29,false)</f>
        <v>-</v>
      </c>
      <c r="E923" t="str">
        <f>IFERROR(__xludf.DUMMYFUNCTION("IFERROR(REGEXEXTRACT((vlookup(A923, 'OG Data Combined'!$A$2:$AQ6277,21,false)), ""\((.*?)\)""), """")"),"Distance, Mid-Distance")</f>
        <v>Distance, Mid-Distance</v>
      </c>
    </row>
    <row r="924">
      <c r="A924" s="143" t="s">
        <v>37261</v>
      </c>
      <c r="B924" s="144" t="str">
        <f>vlookup(A924, 'OG Data Combined'!$A$2:$Z6277,25,false)</f>
        <v>-</v>
      </c>
      <c r="D924" s="166" t="str">
        <f>vlookup(A924, 'OG Data Combined'!$A$2:$AQ6277,29,false)</f>
        <v>https://www.instagram.com/tanner_janderson/</v>
      </c>
      <c r="E924" t="str">
        <f>IFERROR(__xludf.DUMMYFUNCTION("IFERROR(REGEXEXTRACT((vlookup(A924, 'OG Data Combined'!$A$2:$AQ6277,21,false)), ""\((.*?)\)""), """")"),"Distance, Mid-Distance")</f>
        <v>Distance, Mid-Distance</v>
      </c>
    </row>
    <row r="925">
      <c r="A925" s="143" t="s">
        <v>37262</v>
      </c>
      <c r="B925" s="144" t="str">
        <f>vlookup(A925, 'OG Data Combined'!$A$2:$Z6277,25,false)</f>
        <v>-</v>
      </c>
      <c r="D925" s="144" t="str">
        <f>vlookup(A925, 'OG Data Combined'!$A$2:$AQ6277,29,false)</f>
        <v>-</v>
      </c>
      <c r="E925" t="str">
        <f>IFERROR(__xludf.DUMMYFUNCTION("IFERROR(REGEXEXTRACT((vlookup(A925, 'OG Data Combined'!$A$2:$AQ6277,21,false)), ""\((.*?)\)""), """")"),"")</f>
        <v/>
      </c>
    </row>
    <row r="926">
      <c r="A926" s="143" t="s">
        <v>37263</v>
      </c>
      <c r="B926" s="144" t="str">
        <f>vlookup(A926, 'OG Data Combined'!$A$2:$Z6277,25,false)</f>
        <v>-</v>
      </c>
      <c r="D926" s="144" t="str">
        <f>vlookup(A926, 'OG Data Combined'!$A$2:$AQ6277,29,false)</f>
        <v>-</v>
      </c>
      <c r="E926" t="str">
        <f>IFERROR(__xludf.DUMMYFUNCTION("IFERROR(REGEXEXTRACT((vlookup(A926, 'OG Data Combined'!$A$2:$AQ6277,21,false)), ""\((.*?)\)""), """")"),"")</f>
        <v/>
      </c>
    </row>
    <row r="927">
      <c r="A927" s="143" t="s">
        <v>37264</v>
      </c>
      <c r="B927" s="144" t="str">
        <f>vlookup(A927, 'OG Data Combined'!$A$2:$Z6277,25,false)</f>
        <v>-</v>
      </c>
      <c r="D927" s="144" t="str">
        <f>vlookup(A927, 'OG Data Combined'!$A$2:$AQ6277,29,false)</f>
        <v>-</v>
      </c>
      <c r="E927" t="str">
        <f>IFERROR(__xludf.DUMMYFUNCTION("IFERROR(REGEXEXTRACT((vlookup(A927, 'OG Data Combined'!$A$2:$AQ6277,21,false)), ""\((.*?)\)""), """")"),"")</f>
        <v/>
      </c>
    </row>
    <row r="928">
      <c r="A928" s="143" t="s">
        <v>37265</v>
      </c>
      <c r="B928" s="144" t="str">
        <f>vlookup(A928, 'OG Data Combined'!$A$2:$Z6277,25,false)</f>
        <v>-</v>
      </c>
      <c r="D928" s="144" t="str">
        <f>vlookup(A928, 'OG Data Combined'!$A$2:$AQ6277,29,false)</f>
        <v>-</v>
      </c>
      <c r="E928" t="str">
        <f>IFERROR(__xludf.DUMMYFUNCTION("IFERROR(REGEXEXTRACT((vlookup(A928, 'OG Data Combined'!$A$2:$AQ6277,21,false)), ""\((.*?)\)""), """")"),"")</f>
        <v/>
      </c>
    </row>
    <row r="929">
      <c r="A929" s="143" t="s">
        <v>37266</v>
      </c>
      <c r="B929" s="144" t="str">
        <f>vlookup(A929, 'OG Data Combined'!$A$2:$Z6277,25,false)</f>
        <v>-</v>
      </c>
      <c r="D929" s="166" t="str">
        <f>vlookup(A929, 'OG Data Combined'!$A$2:$AQ6277,29,false)</f>
        <v>https://www.instagram.com/jenallen40/</v>
      </c>
      <c r="E929" t="str">
        <f>IFERROR(__xludf.DUMMYFUNCTION("IFERROR(REGEXEXTRACT((vlookup(A929, 'OG Data Combined'!$A$2:$AQ6277,21,false)), ""\((.*?)\)""), """")"),"Throws")</f>
        <v>Throws</v>
      </c>
    </row>
    <row r="930">
      <c r="A930" s="143" t="s">
        <v>37267</v>
      </c>
      <c r="B930" s="144" t="str">
        <f>vlookup(A930, 'OG Data Combined'!$A$2:$Z6277,25,false)</f>
        <v>-</v>
      </c>
      <c r="D930" s="144" t="str">
        <f>vlookup(A930, 'OG Data Combined'!$A$2:$AQ6277,29,false)</f>
        <v>-</v>
      </c>
      <c r="E930" t="str">
        <f>IFERROR(__xludf.DUMMYFUNCTION("IFERROR(REGEXEXTRACT((vlookup(A930, 'OG Data Combined'!$A$2:$AQ6277,21,false)), ""\((.*?)\)""), """")"),"Sprints, Hurdles")</f>
        <v>Sprints, Hurdles</v>
      </c>
    </row>
    <row r="931">
      <c r="A931" s="143" t="s">
        <v>37268</v>
      </c>
      <c r="B931" s="166" t="str">
        <f>vlookup(A931, 'OG Data Combined'!$A$2:$Z6277,25,false)</f>
        <v>https://twitter.com/pvcoachhunter</v>
      </c>
      <c r="D931" s="144" t="str">
        <f>vlookup(A931, 'OG Data Combined'!$A$2:$AQ6277,29,false)</f>
        <v>-</v>
      </c>
      <c r="E931" t="str">
        <f>IFERROR(__xludf.DUMMYFUNCTION("IFERROR(REGEXEXTRACT((vlookup(A931, 'OG Data Combined'!$A$2:$AQ6277,21,false)), ""\((.*?)\)""), """")"),"Pole Vault, Jumps, Multi-events")</f>
        <v>Pole Vault, Jumps, Multi-events</v>
      </c>
    </row>
    <row r="932">
      <c r="A932" s="143" t="s">
        <v>37269</v>
      </c>
      <c r="B932" s="166" t="str">
        <f>vlookup(A932, 'OG Data Combined'!$A$2:$Z6277,25,false)</f>
        <v>https://twitter.com/olivialanemusic</v>
      </c>
      <c r="D932" s="144" t="str">
        <f>vlookup(A932, 'OG Data Combined'!$A$2:$AQ6277,29,false)</f>
        <v>-</v>
      </c>
      <c r="E932" t="str">
        <f>IFERROR(__xludf.DUMMYFUNCTION("IFERROR(REGEXEXTRACT((vlookup(A932, 'OG Data Combined'!$A$2:$AQ6277,21,false)), ""\((.*?)\)""), """")"),"Jumps, Mulit-events")</f>
        <v>Jumps, Mulit-events</v>
      </c>
    </row>
    <row r="933">
      <c r="A933" s="143" t="s">
        <v>37270</v>
      </c>
      <c r="B933" s="144" t="str">
        <f>vlookup(A933, 'OG Data Combined'!$A$2:$Z6277,25,false)</f>
        <v>-</v>
      </c>
      <c r="D933" s="144" t="str">
        <f>vlookup(A933, 'OG Data Combined'!$A$2:$AQ6277,29,false)</f>
        <v>-</v>
      </c>
      <c r="E933" t="str">
        <f>IFERROR(__xludf.DUMMYFUNCTION("IFERROR(REGEXEXTRACT((vlookup(A933, 'OG Data Combined'!$A$2:$AQ6277,21,false)), ""\((.*?)\)""), """")"),"Sprints, Jumps")</f>
        <v>Sprints, Jumps</v>
      </c>
    </row>
    <row r="934">
      <c r="A934" s="143" t="s">
        <v>37271</v>
      </c>
      <c r="B934" s="144" t="str">
        <f>vlookup(A934, 'OG Data Combined'!$A$2:$Z6277,25,false)</f>
        <v>-</v>
      </c>
      <c r="D934" s="144" t="str">
        <f>vlookup(A934, 'OG Data Combined'!$A$2:$AQ6277,29,false)</f>
        <v>-</v>
      </c>
      <c r="E934" t="str">
        <f>IFERROR(__xludf.DUMMYFUNCTION("IFERROR(REGEXEXTRACT((vlookup(A934, 'OG Data Combined'!$A$2:$AQ6277,21,false)), ""\((.*?)\)""), """")"),"Throws")</f>
        <v>Throws</v>
      </c>
    </row>
    <row r="935">
      <c r="A935" s="143" t="s">
        <v>37272</v>
      </c>
      <c r="B935" s="166" t="str">
        <f>vlookup(A935, 'OG Data Combined'!$A$2:$Z6277,25,false)</f>
        <v>https://twitter.com/hall_lindsey91</v>
      </c>
      <c r="D935" s="144" t="str">
        <f>vlookup(A935, 'OG Data Combined'!$A$2:$AQ6277,29,false)</f>
        <v>-</v>
      </c>
      <c r="E935" t="str">
        <f>IFERROR(__xludf.DUMMYFUNCTION("IFERROR(REGEXEXTRACT((vlookup(A935, 'OG Data Combined'!$A$2:$AQ6277,21,false)), ""\((.*?)\)""), """")"),"Multi-events")</f>
        <v>Multi-events</v>
      </c>
    </row>
    <row r="936">
      <c r="A936" s="143" t="s">
        <v>37273</v>
      </c>
      <c r="B936" s="166" t="str">
        <f>vlookup(A936, 'OG Data Combined'!$A$2:$Z6277,25,false)</f>
        <v>https://twitter.com/ericafraley_</v>
      </c>
      <c r="D936" s="144" t="str">
        <f>vlookup(A936, 'OG Data Combined'!$A$2:$AQ6277,29,false)</f>
        <v>-</v>
      </c>
      <c r="E936" t="str">
        <f>IFERROR(__xludf.DUMMYFUNCTION("IFERROR(REGEXEXTRACT((vlookup(A936, 'OG Data Combined'!$A$2:$AQ6277,21,false)), ""\((.*?)\)""), """")"),"Jumps")</f>
        <v>Jumps</v>
      </c>
    </row>
    <row r="937">
      <c r="A937" s="143" t="s">
        <v>37274</v>
      </c>
      <c r="B937" s="166" t="str">
        <f>vlookup(A937, 'OG Data Combined'!$A$2:$Z6277,25,false)</f>
        <v>https://twitter.com/erinclark28</v>
      </c>
      <c r="D937" s="144" t="str">
        <f>vlookup(A937, 'OG Data Combined'!$A$2:$AQ6277,29,false)</f>
        <v>-</v>
      </c>
      <c r="E937" t="str">
        <f>IFERROR(__xludf.DUMMYFUNCTION("IFERROR(REGEXEXTRACT((vlookup(A937, 'OG Data Combined'!$A$2:$AQ6277,21,false)), ""\((.*?)\)""), """")"),"Distance")</f>
        <v>Distance</v>
      </c>
    </row>
    <row r="938">
      <c r="A938" s="143" t="s">
        <v>37275</v>
      </c>
      <c r="B938" s="166" t="str">
        <f>vlookup(A938, 'OG Data Combined'!$A$2:$Z6277,25,false)</f>
        <v>https://twitter.com/ajeckmann1</v>
      </c>
      <c r="D938" s="144" t="str">
        <f>vlookup(A938, 'OG Data Combined'!$A$2:$AQ6277,29,false)</f>
        <v>-</v>
      </c>
      <c r="E938" t="str">
        <f>IFERROR(__xludf.DUMMYFUNCTION("IFERROR(REGEXEXTRACT((vlookup(A938, 'OG Data Combined'!$A$2:$AQ6277,21,false)), ""\((.*?)\)""), """")"),"Distance")</f>
        <v>Distance</v>
      </c>
    </row>
    <row r="939">
      <c r="A939" s="143" t="s">
        <v>37276</v>
      </c>
      <c r="B939" s="144" t="str">
        <f>vlookup(A939, 'OG Data Combined'!$A$2:$Z6277,25,false)</f>
        <v>-</v>
      </c>
      <c r="D939" s="144" t="str">
        <f>vlookup(A939, 'OG Data Combined'!$A$2:$AQ6277,29,false)</f>
        <v>-</v>
      </c>
      <c r="E939" t="str">
        <f>IFERROR(__xludf.DUMMYFUNCTION("IFERROR(REGEXEXTRACT((vlookup(A939, 'OG Data Combined'!$A$2:$AQ6277,21,false)), ""\((.*?)\)""), """")"),"Throws")</f>
        <v>Throws</v>
      </c>
    </row>
    <row r="940">
      <c r="A940" s="143" t="s">
        <v>37277</v>
      </c>
      <c r="B940" s="166" t="str">
        <f>vlookup(A940, 'OG Data Combined'!$A$2:$Z6277,25,false)</f>
        <v>https://twitter.com/austinwest_1</v>
      </c>
      <c r="D940" s="144" t="str">
        <f>vlookup(A940, 'OG Data Combined'!$A$2:$AQ6277,29,false)</f>
        <v>-</v>
      </c>
      <c r="E940" t="str">
        <f>IFERROR(__xludf.DUMMYFUNCTION("IFERROR(REGEXEXTRACT((vlookup(A940, 'OG Data Combined'!$A$2:$AQ6277,21,false)), ""\((.*?)\)""), """")"),"Multi-Events")</f>
        <v>Multi-Events</v>
      </c>
    </row>
    <row r="941">
      <c r="A941" s="143" t="s">
        <v>37278</v>
      </c>
      <c r="B941" s="144" t="str">
        <f>vlookup(A941, 'OG Data Combined'!$A$2:$Z6277,25,false)</f>
        <v>-</v>
      </c>
      <c r="D941" s="144" t="str">
        <f>vlookup(A941, 'OG Data Combined'!$A$2:$AQ6277,29,false)</f>
        <v>-</v>
      </c>
      <c r="E941" t="str">
        <f>IFERROR(__xludf.DUMMYFUNCTION("IFERROR(REGEXEXTRACT((vlookup(A941, 'OG Data Combined'!$A$2:$AQ6277,21,false)), ""\((.*?)\)""), """")"),"")</f>
        <v/>
      </c>
    </row>
    <row r="942">
      <c r="A942" s="143" t="s">
        <v>37279</v>
      </c>
      <c r="B942" s="166" t="str">
        <f>vlookup(A942, 'OG Data Combined'!$A$2:$Z6277,25,false)</f>
        <v>https://twitter.com/nebraskathrows</v>
      </c>
      <c r="D942" s="144" t="str">
        <f>vlookup(A942, 'OG Data Combined'!$A$2:$AQ6277,29,false)</f>
        <v>-</v>
      </c>
      <c r="E942" t="str">
        <f>IFERROR(__xludf.DUMMYFUNCTION("IFERROR(REGEXEXTRACT((vlookup(A942, 'OG Data Combined'!$A$2:$AQ6277,21,false)), ""\((.*?)\)""), """")"),"")</f>
        <v/>
      </c>
    </row>
    <row r="943">
      <c r="A943" s="143" t="s">
        <v>37280</v>
      </c>
      <c r="B943" s="166" t="str">
        <f>vlookup(A943, 'OG Data Combined'!$A$2:$Z6277,25,false)</f>
        <v>https://twitter.com/cody_brousek</v>
      </c>
      <c r="D943" s="144" t="str">
        <f>vlookup(A943, 'OG Data Combined'!$A$2:$AQ6277,29,false)</f>
        <v>-</v>
      </c>
      <c r="E943" t="str">
        <f>IFERROR(__xludf.DUMMYFUNCTION("IFERROR(REGEXEXTRACT((vlookup(A943, 'OG Data Combined'!$A$2:$AQ6277,21,false)), ""\((.*?)\)""), """")"),"")</f>
        <v/>
      </c>
    </row>
    <row r="944">
      <c r="A944" s="143" t="s">
        <v>37281</v>
      </c>
      <c r="B944" s="166" t="str">
        <f>vlookup(A944, 'OG Data Combined'!$A$2:$Z6277,25,false)</f>
        <v>https://twitter.com/casiewitte</v>
      </c>
      <c r="D944" s="144" t="str">
        <f>vlookup(A944, 'OG Data Combined'!$A$2:$AQ6277,29,false)</f>
        <v>-</v>
      </c>
      <c r="E944" t="str">
        <f>IFERROR(__xludf.DUMMYFUNCTION("IFERROR(REGEXEXTRACT((vlookup(A944, 'OG Data Combined'!$A$2:$AQ6277,21,false)), ""\((.*?)\)""), """")"),"")</f>
        <v/>
      </c>
    </row>
    <row r="945">
      <c r="A945" s="143" t="s">
        <v>37282</v>
      </c>
      <c r="B945" s="166" t="str">
        <f>vlookup(A945, 'OG Data Combined'!$A$2:$Z6277,25,false)</f>
        <v>https://twitter.com/pvcoachbarto</v>
      </c>
      <c r="D945" s="166" t="str">
        <f>vlookup(A945, 'OG Data Combined'!$A$2:$AQ6277,29,false)</f>
        <v>https://www.instagram.com/coachbarto/</v>
      </c>
      <c r="E945" t="str">
        <f>IFERROR(__xludf.DUMMYFUNCTION("IFERROR(REGEXEXTRACT((vlookup(A945, 'OG Data Combined'!$A$2:$AQ6277,21,false)), ""\((.*?)\)""), """")"),"Pole Vault")</f>
        <v>Pole Vault</v>
      </c>
    </row>
    <row r="946">
      <c r="A946" s="143" t="s">
        <v>37283</v>
      </c>
      <c r="B946" s="144" t="str">
        <f>vlookup(A946, 'OG Data Combined'!$A$2:$Z6277,25,false)</f>
        <v>-</v>
      </c>
      <c r="D946" s="144" t="str">
        <f>vlookup(A946, 'OG Data Combined'!$A$2:$AQ6277,29,false)</f>
        <v>-</v>
      </c>
      <c r="E946" t="str">
        <f>IFERROR(__xludf.DUMMYFUNCTION("IFERROR(REGEXEXTRACT((vlookup(A946, 'OG Data Combined'!$A$2:$AQ6277,21,false)), ""\((.*?)\)""), """")"),"Jumps")</f>
        <v>Jumps</v>
      </c>
    </row>
    <row r="947">
      <c r="A947" s="143" t="s">
        <v>37284</v>
      </c>
      <c r="B947" s="166" t="str">
        <f>vlookup(A947, 'OG Data Combined'!$A$2:$Z6277,25,false)</f>
        <v>https://twitter.com/coachdjonas</v>
      </c>
      <c r="D947" s="144" t="str">
        <f>vlookup(A947, 'OG Data Combined'!$A$2:$AQ6277,29,false)</f>
        <v>-</v>
      </c>
      <c r="E947" t="str">
        <f>IFERROR(__xludf.DUMMYFUNCTION("IFERROR(REGEXEXTRACT((vlookup(A947, 'OG Data Combined'!$A$2:$AQ6277,21,false)), ""\((.*?)\)""), """")"),"High Jumps, Multi-Events")</f>
        <v>High Jumps, Multi-Events</v>
      </c>
    </row>
    <row r="948">
      <c r="A948" s="143" t="s">
        <v>37285</v>
      </c>
      <c r="B948" s="166" t="str">
        <f>vlookup(A948, 'OG Data Combined'!$A$2:$Z6277,25,false)</f>
        <v>https://twitter.com/coachwackerly</v>
      </c>
      <c r="D948" s="166" t="str">
        <f>vlookup(A948, 'OG Data Combined'!$A$2:$AQ6277,29,false)</f>
        <v>https://www.instagram.com/mattwackerly/</v>
      </c>
      <c r="E948" t="str">
        <f>IFERROR(__xludf.DUMMYFUNCTION("IFERROR(REGEXEXTRACT((vlookup(A948, 'OG Data Combined'!$A$2:$AQ6277,21,false)), ""\((.*?)\)""), """")"),"Distance")</f>
        <v>Distance</v>
      </c>
    </row>
    <row r="949">
      <c r="A949" s="143" t="s">
        <v>42228</v>
      </c>
      <c r="B949" s="144" t="str">
        <f>vlookup(A949, 'OG Data Combined'!$A$2:$Z6277,25,false)</f>
        <v>-</v>
      </c>
      <c r="D949" s="166" t="str">
        <f>vlookup(A949, 'OG Data Combined'!$A$2:$AQ6277,29,false)</f>
        <v>https://www.instagram.com/maddynilles27/</v>
      </c>
      <c r="E949" t="str">
        <f>IFERROR(__xludf.DUMMYFUNCTION("IFERROR(REGEXEXTRACT((vlookup(A949, 'OG Data Combined'!$A$2:$AQ6277,21,false)), ""\((.*?)\)""), """")"),"")</f>
        <v/>
      </c>
    </row>
    <row r="950">
      <c r="A950" s="143" t="s">
        <v>37286</v>
      </c>
      <c r="B950" s="166" t="str">
        <f>vlookup(A950, 'OG Data Combined'!$A$2:$Z6277,25,false)</f>
        <v>https://twitter.com/saskiapingpank</v>
      </c>
      <c r="D950" s="144" t="str">
        <f>vlookup(A950, 'OG Data Combined'!$A$2:$AQ6277,29,false)</f>
        <v>-</v>
      </c>
      <c r="E950" t="str">
        <f>IFERROR(__xludf.DUMMYFUNCTION("IFERROR(REGEXEXTRACT((vlookup(A950, 'OG Data Combined'!$A$2:$AQ6277,21,false)), ""\((.*?)\)""), """")"),"Distance")</f>
        <v>Distance</v>
      </c>
    </row>
    <row r="951">
      <c r="A951" s="143" t="s">
        <v>37287</v>
      </c>
      <c r="B951" s="154" t="str">
        <f>vlookup(A951, 'OG Data Combined'!$A$2:$Z6277,25,false)</f>
        <v/>
      </c>
      <c r="D951" s="154" t="str">
        <f>vlookup(A951, 'OG Data Combined'!$A$2:$AQ6277,29,false)</f>
        <v/>
      </c>
      <c r="E951" t="str">
        <f>IFERROR(__xludf.DUMMYFUNCTION("IFERROR(REGEXEXTRACT((vlookup(A951, 'OG Data Combined'!$A$2:$AQ6277,21,false)), ""\((.*?)\)""), """")"),"")</f>
        <v/>
      </c>
    </row>
    <row r="952">
      <c r="A952" s="143" t="s">
        <v>37288</v>
      </c>
      <c r="B952" s="166" t="str">
        <f>vlookup(A952, 'OG Data Combined'!$A$2:$Z6277,25,false)</f>
        <v>https://x.com/mikenelson81</v>
      </c>
      <c r="D952" s="166" t="str">
        <f>vlookup(A952, 'OG Data Combined'!$A$2:$AQ6277,29,false)</f>
        <v>https://www.instagram.com/mikenelson81/</v>
      </c>
      <c r="E952" t="str">
        <f>IFERROR(__xludf.DUMMYFUNCTION("IFERROR(REGEXEXTRACT((vlookup(A952, 'OG Data Combined'!$A$2:$AQ6277,21,false)), ""\((.*?)\)""), """")"),"")</f>
        <v/>
      </c>
    </row>
    <row r="953">
      <c r="A953" s="143" t="s">
        <v>37289</v>
      </c>
      <c r="B953" s="144" t="str">
        <f>vlookup(A953, 'OG Data Combined'!$A$2:$Z6277,25,false)</f>
        <v>-</v>
      </c>
      <c r="D953" s="166" t="str">
        <f>vlookup(A953, 'OG Data Combined'!$A$2:$AQ6277,29,false)</f>
        <v>https://www.instagram.com/bigluf77/</v>
      </c>
      <c r="E953" t="str">
        <f>IFERROR(__xludf.DUMMYFUNCTION("IFERROR(REGEXEXTRACT((vlookup(A953, 'OG Data Combined'!$A$2:$AQ6277,21,false)), ""\((.*?)\)""), """")"),"Throws")</f>
        <v>Throws</v>
      </c>
    </row>
    <row r="954">
      <c r="A954" s="143" t="s">
        <v>37290</v>
      </c>
      <c r="B954" s="166" t="str">
        <f>vlookup(A954, 'OG Data Combined'!$A$2:$Z6277,25,false)</f>
        <v>https://x.com/tomsage</v>
      </c>
      <c r="D954" s="144" t="str">
        <f>vlookup(A954, 'OG Data Combined'!$A$2:$AQ6277,29,false)</f>
        <v>-</v>
      </c>
      <c r="E954" t="str">
        <f>IFERROR(__xludf.DUMMYFUNCTION("IFERROR(REGEXEXTRACT((vlookup(A954, 'OG Data Combined'!$A$2:$AQ6277,21,false)), ""\((.*?)\)""), """")"),"Sprints, Hurdles")</f>
        <v>Sprints, Hurdles</v>
      </c>
    </row>
    <row r="955">
      <c r="A955" s="143" t="s">
        <v>37291</v>
      </c>
      <c r="B955" s="144" t="str">
        <f>vlookup(A955, 'OG Data Combined'!$A$2:$Z6277,25,false)</f>
        <v>-</v>
      </c>
      <c r="D955" s="144" t="str">
        <f>vlookup(A955, 'OG Data Combined'!$A$2:$AQ6277,29,false)</f>
        <v>-</v>
      </c>
      <c r="E955" t="str">
        <f>IFERROR(__xludf.DUMMYFUNCTION("IFERROR(REGEXEXTRACT((vlookup(A955, 'OG Data Combined'!$A$2:$AQ6277,21,false)), ""\((.*?)\)""), """")"),"Jumps, Pole Vault")</f>
        <v>Jumps, Pole Vault</v>
      </c>
    </row>
    <row r="956">
      <c r="A956" s="143" t="s">
        <v>37292</v>
      </c>
      <c r="B956" s="166" t="str">
        <f>vlookup(A956, 'OG Data Combined'!$A$2:$Z6277,25,false)</f>
        <v>https://x.com/kjhill0</v>
      </c>
      <c r="D956" s="144" t="str">
        <f>vlookup(A956, 'OG Data Combined'!$A$2:$AQ6277,29,false)</f>
        <v>-</v>
      </c>
      <c r="E956" t="str">
        <f>IFERROR(__xludf.DUMMYFUNCTION("IFERROR(REGEXEXTRACT((vlookup(A956, 'OG Data Combined'!$A$2:$AQ6277,21,false)), ""\((.*?)\)""), """")"),"Jumps, Multi-events")</f>
        <v>Jumps, Multi-events</v>
      </c>
    </row>
    <row r="957">
      <c r="A957" s="143" t="s">
        <v>37293</v>
      </c>
      <c r="B957" s="144" t="str">
        <f>vlookup(A957, 'OG Data Combined'!$A$2:$Z6277,25,false)</f>
        <v>-</v>
      </c>
      <c r="D957" s="166" t="str">
        <f>vlookup(A957, 'OG Data Combined'!$A$2:$AQ6277,29,false)</f>
        <v>https://www.instagram.com/benjtrue/</v>
      </c>
      <c r="E957" t="str">
        <f>IFERROR(__xludf.DUMMYFUNCTION("IFERROR(REGEXEXTRACT((vlookup(A957, 'OG Data Combined'!$A$2:$AQ6277,21,false)), ""\((.*?)\)""), """")"),"Distance")</f>
        <v>Distance</v>
      </c>
    </row>
    <row r="958">
      <c r="A958" s="143" t="s">
        <v>37294</v>
      </c>
      <c r="B958" s="144" t="str">
        <f>vlookup(A958, 'OG Data Combined'!$A$2:$Z6277,25,false)</f>
        <v>-</v>
      </c>
      <c r="D958" s="144" t="str">
        <f>vlookup(A958, 'OG Data Combined'!$A$2:$AQ6277,29,false)</f>
        <v>-</v>
      </c>
      <c r="E958" t="str">
        <f>IFERROR(__xludf.DUMMYFUNCTION("IFERROR(REGEXEXTRACT((vlookup(A958, 'OG Data Combined'!$A$2:$AQ6277,21,false)), ""\((.*?)\)""), """")"),"Distance")</f>
        <v>Distance</v>
      </c>
    </row>
    <row r="959">
      <c r="A959" s="143" t="s">
        <v>37295</v>
      </c>
      <c r="B959" s="144" t="str">
        <f>vlookup(A959, 'OG Data Combined'!$A$2:$Z6277,25,false)</f>
        <v>-</v>
      </c>
      <c r="D959" s="166" t="str">
        <f>vlookup(A959, 'OG Data Combined'!$A$2:$AQ6277,29,false)</f>
        <v>https://www.instagram.com/kcupi963/?hl=en</v>
      </c>
      <c r="E959" t="str">
        <f>IFERROR(__xludf.DUMMYFUNCTION("IFERROR(REGEXEXTRACT((vlookup(A959, 'OG Data Combined'!$A$2:$AQ6277,21,false)), ""\((.*?)\)""), """")"),"Distance")</f>
        <v>Distance</v>
      </c>
    </row>
    <row r="960">
      <c r="A960" s="143" t="s">
        <v>37296</v>
      </c>
      <c r="B960" s="144" t="str">
        <f>vlookup(A960, 'OG Data Combined'!$A$2:$Z6277,25,false)</f>
        <v>-</v>
      </c>
      <c r="D960" s="144" t="str">
        <f>vlookup(A960, 'OG Data Combined'!$A$2:$AQ6277,29,false)</f>
        <v>-</v>
      </c>
      <c r="E960" t="str">
        <f>IFERROR(__xludf.DUMMYFUNCTION("IFERROR(REGEXEXTRACT((vlookup(A960, 'OG Data Combined'!$A$2:$AQ6277,21,false)), ""\((.*?)\)""), """")"),"Jumps, Multi-events")</f>
        <v>Jumps, Multi-events</v>
      </c>
    </row>
    <row r="961">
      <c r="A961" s="143" t="s">
        <v>37297</v>
      </c>
      <c r="B961" s="144" t="str">
        <f>vlookup(A961, 'OG Data Combined'!$A$2:$Z6277,25,false)</f>
        <v>-</v>
      </c>
      <c r="D961" s="144" t="str">
        <f>vlookup(A961, 'OG Data Combined'!$A$2:$AQ6277,29,false)</f>
        <v>-</v>
      </c>
      <c r="E961" t="str">
        <f>IFERROR(__xludf.DUMMYFUNCTION("IFERROR(REGEXEXTRACT((vlookup(A961, 'OG Data Combined'!$A$2:$AQ6277,21,false)), ""\((.*?)\)""), """")"),"Distance, Mid-Distance, Sprints, Hurdles")</f>
        <v>Distance, Mid-Distance, Sprints, Hurdles</v>
      </c>
    </row>
    <row r="962">
      <c r="A962" s="143" t="s">
        <v>42229</v>
      </c>
      <c r="B962" s="144" t="str">
        <f>vlookup(A962, 'OG Data Combined'!$A$2:$Z6277,25,false)</f>
        <v>-</v>
      </c>
      <c r="D962" s="144" t="str">
        <f>vlookup(A962, 'OG Data Combined'!$A$2:$AQ6277,29,false)</f>
        <v>-</v>
      </c>
      <c r="E962" t="str">
        <f>IFERROR(__xludf.DUMMYFUNCTION("IFERROR(REGEXEXTRACT((vlookup(A962, 'OG Data Combined'!$A$2:$AQ6277,21,false)), ""\((.*?)\)""), """")"),"")</f>
        <v/>
      </c>
    </row>
    <row r="963">
      <c r="A963" s="143" t="s">
        <v>37298</v>
      </c>
      <c r="B963" s="144" t="str">
        <f>vlookup(A963, 'OG Data Combined'!$A$2:$Z6277,25,false)</f>
        <v>-</v>
      </c>
      <c r="D963" s="144" t="str">
        <f>vlookup(A963, 'OG Data Combined'!$A$2:$AQ6277,29,false)</f>
        <v>-</v>
      </c>
      <c r="E963" t="str">
        <f>IFERROR(__xludf.DUMMYFUNCTION("IFERROR(REGEXEXTRACT((vlookup(A963, 'OG Data Combined'!$A$2:$AQ6277,21,false)), ""\((.*?)\)""), """")"),"")</f>
        <v/>
      </c>
    </row>
    <row r="964">
      <c r="A964" s="143" t="s">
        <v>37299</v>
      </c>
      <c r="B964" s="144" t="str">
        <f>vlookup(A964, 'OG Data Combined'!$A$2:$Z6277,25,false)</f>
        <v>-</v>
      </c>
      <c r="D964" s="166" t="str">
        <f>vlookup(A964, 'OG Data Combined'!$A$2:$AQ6277,29,false)</f>
        <v>https://www.instagram.com/elliskenroy/</v>
      </c>
      <c r="E964" t="str">
        <f>IFERROR(__xludf.DUMMYFUNCTION("IFERROR(REGEXEXTRACT((vlookup(A964, 'OG Data Combined'!$A$2:$AQ6277,21,false)), ""\((.*?)\)""), """")"),"")</f>
        <v/>
      </c>
    </row>
    <row r="965">
      <c r="A965" s="143" t="s">
        <v>37300</v>
      </c>
      <c r="B965" s="144" t="str">
        <f>vlookup(A965, 'OG Data Combined'!$A$2:$Z6277,25,false)</f>
        <v>-</v>
      </c>
      <c r="D965" s="144" t="str">
        <f>vlookup(A965, 'OG Data Combined'!$A$2:$AQ6277,29,false)</f>
        <v>-</v>
      </c>
      <c r="E965" t="str">
        <f>IFERROR(__xludf.DUMMYFUNCTION("IFERROR(REGEXEXTRACT((vlookup(A965, 'OG Data Combined'!$A$2:$AQ6277,21,false)), ""\((.*?)\)""), """")"),"")</f>
        <v/>
      </c>
    </row>
    <row r="966">
      <c r="A966" s="143" t="s">
        <v>37301</v>
      </c>
      <c r="B966" s="166" t="str">
        <f>vlookup(A966, 'OG Data Combined'!$A$2:$Z6277,25,false)</f>
        <v>https://twitter.com/kordaba1</v>
      </c>
      <c r="D966" s="166" t="str">
        <f>vlookup(A966, 'OG Data Combined'!$A$2:$AQ6277,29,false)</f>
        <v>https://www.instagram.com/_imjustsalif/</v>
      </c>
      <c r="E966" t="str">
        <f>IFERROR(__xludf.DUMMYFUNCTION("IFERROR(REGEXEXTRACT((vlookup(A966, 'OG Data Combined'!$A$2:$AQ6277,21,false)), ""\((.*?)\)""), """")"),"")</f>
        <v/>
      </c>
    </row>
    <row r="967">
      <c r="A967" s="143" t="s">
        <v>37302</v>
      </c>
      <c r="B967" s="144" t="str">
        <f>vlookup(A967, 'OG Data Combined'!$A$2:$Z6277,25,false)</f>
        <v>-</v>
      </c>
      <c r="D967" s="144" t="str">
        <f>vlookup(A967, 'OG Data Combined'!$A$2:$AQ6277,29,false)</f>
        <v>-</v>
      </c>
      <c r="E967" t="str">
        <f>IFERROR(__xludf.DUMMYFUNCTION("IFERROR(REGEXEXTRACT((vlookup(A967, 'OG Data Combined'!$A$2:$AQ6277,21,false)), ""\((.*?)\)""), """")"),"")</f>
        <v/>
      </c>
    </row>
    <row r="968">
      <c r="A968" s="143" t="s">
        <v>37303</v>
      </c>
      <c r="B968" s="144" t="str">
        <f>vlookup(A968, 'OG Data Combined'!$A$2:$Z6277,25,false)</f>
        <v>-</v>
      </c>
      <c r="D968" s="144" t="str">
        <f>vlookup(A968, 'OG Data Combined'!$A$2:$AQ6277,29,false)</f>
        <v>-</v>
      </c>
      <c r="E968" t="str">
        <f>IFERROR(__xludf.DUMMYFUNCTION("IFERROR(REGEXEXTRACT((vlookup(A968, 'OG Data Combined'!$A$2:$AQ6277,21,false)), ""\((.*?)\)""), """")"),"")</f>
        <v/>
      </c>
    </row>
    <row r="969">
      <c r="A969" s="143" t="s">
        <v>37304</v>
      </c>
      <c r="B969" s="144" t="str">
        <f>vlookup(A969, 'OG Data Combined'!$A$2:$Z6277,25,false)</f>
        <v>-</v>
      </c>
      <c r="D969" s="166" t="str">
        <f>vlookup(A969, 'OG Data Combined'!$A$2:$AQ6277,29,false)</f>
        <v>https://www.instagram.com/coach_des_/</v>
      </c>
      <c r="E969" t="str">
        <f>IFERROR(__xludf.DUMMYFUNCTION("IFERROR(REGEXEXTRACT((vlookup(A969, 'OG Data Combined'!$A$2:$AQ6277,21,false)), ""\((.*?)\)""), """")"),"")</f>
        <v/>
      </c>
    </row>
    <row r="970">
      <c r="A970" s="143" t="s">
        <v>37305</v>
      </c>
      <c r="B970" s="144" t="str">
        <f>vlookup(A970, 'OG Data Combined'!$A$2:$Z6277,25,false)</f>
        <v>-</v>
      </c>
      <c r="D970" s="144" t="str">
        <f>vlookup(A970, 'OG Data Combined'!$A$2:$AQ6277,29,false)</f>
        <v>-</v>
      </c>
      <c r="E970" t="str">
        <f>IFERROR(__xludf.DUMMYFUNCTION("IFERROR(REGEXEXTRACT((vlookup(A970, 'OG Data Combined'!$A$2:$AQ6277,21,false)), ""\((.*?)\)""), """")"),"")</f>
        <v/>
      </c>
    </row>
    <row r="971">
      <c r="A971" s="143" t="s">
        <v>37306</v>
      </c>
      <c r="B971" s="144" t="str">
        <f>vlookup(A971, 'OG Data Combined'!$A$2:$Z6277,25,false)</f>
        <v>-</v>
      </c>
      <c r="D971" s="144" t="str">
        <f>vlookup(A971, 'OG Data Combined'!$A$2:$AQ6277,29,false)</f>
        <v>-</v>
      </c>
      <c r="E971" t="str">
        <f>IFERROR(__xludf.DUMMYFUNCTION("IFERROR(REGEXEXTRACT((vlookup(A971, 'OG Data Combined'!$A$2:$AQ6277,21,false)), ""\((.*?)\)""), """")"),"")</f>
        <v/>
      </c>
    </row>
    <row r="972">
      <c r="A972" s="143" t="s">
        <v>37307</v>
      </c>
      <c r="B972" s="166" t="str">
        <f>vlookup(A972, 'OG Data Combined'!$A$2:$Z6277,25,false)</f>
        <v>https://twitter.com/monmouth_xc</v>
      </c>
      <c r="D972" s="144" t="str">
        <f>vlookup(A972, 'OG Data Combined'!$A$2:$AQ6277,29,false)</f>
        <v>-</v>
      </c>
      <c r="E972" t="str">
        <f>IFERROR(__xludf.DUMMYFUNCTION("IFERROR(REGEXEXTRACT((vlookup(A972, 'OG Data Combined'!$A$2:$AQ6277,21,false)), ""\((.*?)\)""), """")"),"Distance")</f>
        <v>Distance</v>
      </c>
    </row>
    <row r="973">
      <c r="A973" s="143" t="s">
        <v>37308</v>
      </c>
      <c r="B973" s="144" t="str">
        <f>vlookup(A973, 'OG Data Combined'!$A$2:$Z6277,25,false)</f>
        <v>-</v>
      </c>
      <c r="D973" s="144" t="str">
        <f>vlookup(A973, 'OG Data Combined'!$A$2:$AQ6277,29,false)</f>
        <v>-</v>
      </c>
      <c r="E973" t="str">
        <f>IFERROR(__xludf.DUMMYFUNCTION("IFERROR(REGEXEXTRACT((vlookup(A973, 'OG Data Combined'!$A$2:$AQ6277,21,false)), ""\((.*?)\)""), """")"),"Throws")</f>
        <v>Throws</v>
      </c>
    </row>
    <row r="974">
      <c r="A974" s="143" t="s">
        <v>37309</v>
      </c>
      <c r="B974" s="144" t="str">
        <f>vlookup(A974, 'OG Data Combined'!$A$2:$Z6277,25,false)</f>
        <v>-</v>
      </c>
      <c r="D974" s="166" t="str">
        <f>vlookup(A974, 'OG Data Combined'!$A$2:$AQ6277,29,false)</f>
        <v>https://www.instagram.com/coljamlam/</v>
      </c>
      <c r="E974" t="str">
        <f>IFERROR(__xludf.DUMMYFUNCTION("IFERROR(REGEXEXTRACT((vlookup(A974, 'OG Data Combined'!$A$2:$AQ6277,21,false)), ""\((.*?)\)""), """")"),"Pole Vault")</f>
        <v>Pole Vault</v>
      </c>
    </row>
    <row r="975">
      <c r="A975" s="143" t="s">
        <v>37310</v>
      </c>
      <c r="B975" s="144" t="str">
        <f>vlookup(A975, 'OG Data Combined'!$A$2:$Z6277,25,false)</f>
        <v>-</v>
      </c>
      <c r="D975" s="144" t="str">
        <f>vlookup(A975, 'OG Data Combined'!$A$2:$AQ6277,29,false)</f>
        <v>-</v>
      </c>
      <c r="E975" t="str">
        <f>IFERROR(__xludf.DUMMYFUNCTION("IFERROR(REGEXEXTRACT((vlookup(A975, 'OG Data Combined'!$A$2:$AQ6277,21,false)), ""\((.*?)\)""), """")"),"Jumps")</f>
        <v>Jumps</v>
      </c>
    </row>
    <row r="976">
      <c r="A976" s="143" t="s">
        <v>37311</v>
      </c>
      <c r="B976" s="144" t="str">
        <f>vlookup(A976, 'OG Data Combined'!$A$2:$Z6277,25,false)</f>
        <v>-</v>
      </c>
      <c r="D976" s="166" t="str">
        <f>vlookup(A976, 'OG Data Combined'!$A$2:$AQ6277,29,false)</f>
        <v>https://www.instagram.com/hannavpeterson/</v>
      </c>
      <c r="E976" t="str">
        <f>IFERROR(__xludf.DUMMYFUNCTION("IFERROR(REGEXEXTRACT((vlookup(A976, 'OG Data Combined'!$A$2:$AQ6277,21,false)), ""\((.*?)\)""), """")"),"Distance")</f>
        <v>Distance</v>
      </c>
    </row>
    <row r="977">
      <c r="A977" s="143" t="s">
        <v>37312</v>
      </c>
      <c r="B977" s="166" t="str">
        <f>vlookup(A977, 'OG Data Combined'!$A$2:$Z6277,25,false)</f>
        <v>https://twitter.com/johnhcrombie</v>
      </c>
      <c r="D977" s="144" t="str">
        <f>vlookup(A977, 'OG Data Combined'!$A$2:$AQ6277,29,false)</f>
        <v>-</v>
      </c>
      <c r="E977" t="str">
        <f>IFERROR(__xludf.DUMMYFUNCTION("IFERROR(REGEXEXTRACT((vlookup(A977, 'OG Data Combined'!$A$2:$AQ6277,21,false)), ""\((.*?)\)""), """")"),"")</f>
        <v/>
      </c>
    </row>
    <row r="978">
      <c r="A978" s="143" t="s">
        <v>37313</v>
      </c>
      <c r="B978" s="144" t="str">
        <f>vlookup(A978, 'OG Data Combined'!$A$2:$Z6277,25,false)</f>
        <v>-</v>
      </c>
      <c r="D978" s="144" t="str">
        <f>vlookup(A978, 'OG Data Combined'!$A$2:$AQ6277,29,false)</f>
        <v>-</v>
      </c>
      <c r="E978" t="str">
        <f>IFERROR(__xludf.DUMMYFUNCTION("IFERROR(REGEXEXTRACT((vlookup(A978, 'OG Data Combined'!$A$2:$AQ6277,21,false)), ""\((.*?)\)""), """")"),"Sprints, Hurdles")</f>
        <v>Sprints, Hurdles</v>
      </c>
    </row>
    <row r="979">
      <c r="A979" s="143" t="s">
        <v>37314</v>
      </c>
      <c r="B979" s="144" t="str">
        <f>vlookup(A979, 'OG Data Combined'!$A$2:$Z6277,25,false)</f>
        <v>-</v>
      </c>
      <c r="D979" s="144" t="str">
        <f>vlookup(A979, 'OG Data Combined'!$A$2:$AQ6277,29,false)</f>
        <v>-</v>
      </c>
      <c r="E979" t="str">
        <f>IFERROR(__xludf.DUMMYFUNCTION("IFERROR(REGEXEXTRACT((vlookup(A979, 'OG Data Combined'!$A$2:$AQ6277,21,false)), ""\((.*?)\)""), """")"),"Throws")</f>
        <v>Throws</v>
      </c>
    </row>
    <row r="980">
      <c r="A980" s="143" t="s">
        <v>37315</v>
      </c>
      <c r="B980" s="144" t="str">
        <f>vlookup(A980, 'OG Data Combined'!$A$2:$Z6277,25,false)</f>
        <v>-</v>
      </c>
      <c r="D980" s="166" t="str">
        <f>vlookup(A980, 'OG Data Combined'!$A$2:$AQ6277,29,false)</f>
        <v>https://www.instagram.com/jrtrackcoach/</v>
      </c>
      <c r="E980" t="str">
        <f>IFERROR(__xludf.DUMMYFUNCTION("IFERROR(REGEXEXTRACT((vlookup(A980, 'OG Data Combined'!$A$2:$AQ6277,21,false)), ""\((.*?)\)""), """")"),"Jumps")</f>
        <v>Jumps</v>
      </c>
    </row>
    <row r="981">
      <c r="A981" s="143" t="s">
        <v>37316</v>
      </c>
      <c r="B981" s="144" t="str">
        <f>vlookup(A981, 'OG Data Combined'!$A$2:$Z6277,25,false)</f>
        <v>-</v>
      </c>
      <c r="D981" s="166" t="str">
        <f>vlookup(A981, 'OG Data Combined'!$A$2:$AQ6277,29,false)</f>
        <v>https://www.instagram.com/coach.mc_/</v>
      </c>
      <c r="E981" t="str">
        <f>IFERROR(__xludf.DUMMYFUNCTION("IFERROR(REGEXEXTRACT((vlookup(A981, 'OG Data Combined'!$A$2:$AQ6277,21,false)), ""\((.*?)\)""), """")"),"Distance")</f>
        <v>Distance</v>
      </c>
    </row>
    <row r="982">
      <c r="A982" s="143" t="s">
        <v>37317</v>
      </c>
      <c r="B982" s="144" t="str">
        <f>vlookup(A982, 'OG Data Combined'!$A$2:$Z6277,25,false)</f>
        <v>-</v>
      </c>
      <c r="D982" s="144" t="str">
        <f>vlookup(A982, 'OG Data Combined'!$A$2:$AQ6277,29,false)</f>
        <v>-</v>
      </c>
      <c r="E982" t="str">
        <f>IFERROR(__xludf.DUMMYFUNCTION("IFERROR(REGEXEXTRACT((vlookup(A982, 'OG Data Combined'!$A$2:$AQ6277,21,false)), ""\((.*?)\)""), """")"),"")</f>
        <v/>
      </c>
    </row>
    <row r="983">
      <c r="A983" s="143" t="s">
        <v>37318</v>
      </c>
      <c r="B983" s="144" t="str">
        <f>vlookup(A983, 'OG Data Combined'!$A$2:$Z6277,25,false)</f>
        <v>-</v>
      </c>
      <c r="D983" s="166" t="str">
        <f>vlookup(A983, 'OG Data Combined'!$A$2:$AQ6277,29,false)</f>
        <v>https://www.instagram.com/kakkruns/</v>
      </c>
      <c r="E983" t="str">
        <f>IFERROR(__xludf.DUMMYFUNCTION("IFERROR(REGEXEXTRACT((vlookup(A983, 'OG Data Combined'!$A$2:$AQ6277,21,false)), ""\((.*?)\)""), """")"),"")</f>
        <v/>
      </c>
    </row>
    <row r="984">
      <c r="A984" s="143" t="s">
        <v>37319</v>
      </c>
      <c r="B984" s="144" t="str">
        <f>vlookup(A984, 'OG Data Combined'!$A$2:$Z6277,25,false)</f>
        <v>-</v>
      </c>
      <c r="D984" s="144" t="str">
        <f>vlookup(A984, 'OG Data Combined'!$A$2:$AQ6277,29,false)</f>
        <v>-</v>
      </c>
      <c r="E984" t="str">
        <f>IFERROR(__xludf.DUMMYFUNCTION("IFERROR(REGEXEXTRACT((vlookup(A984, 'OG Data Combined'!$A$2:$AQ6277,21,false)), ""\((.*?)\)""), """")"),"")</f>
        <v/>
      </c>
    </row>
    <row r="985">
      <c r="A985" s="143" t="s">
        <v>37320</v>
      </c>
      <c r="B985" s="144" t="str">
        <f>vlookup(A985, 'OG Data Combined'!$A$2:$Z6277,25,false)</f>
        <v>-</v>
      </c>
      <c r="D985" s="144" t="str">
        <f>vlookup(A985, 'OG Data Combined'!$A$2:$AQ6277,29,false)</f>
        <v>-</v>
      </c>
      <c r="E985" t="str">
        <f>IFERROR(__xludf.DUMMYFUNCTION("IFERROR(REGEXEXTRACT((vlookup(A985, 'OG Data Combined'!$A$2:$AQ6277,21,false)), ""\((.*?)\)""), """")"),"")</f>
        <v/>
      </c>
    </row>
    <row r="986">
      <c r="A986" s="143" t="s">
        <v>37321</v>
      </c>
      <c r="B986" s="144" t="str">
        <f>vlookup(A986, 'OG Data Combined'!$A$2:$Z6277,25,false)</f>
        <v>-</v>
      </c>
      <c r="D986" s="166" t="str">
        <f>vlookup(A986, 'OG Data Combined'!$A$2:$AQ6277,29,false)</f>
        <v>https://www.instagram.com/duketaylor2/</v>
      </c>
      <c r="E986" t="str">
        <f>IFERROR(__xludf.DUMMYFUNCTION("IFERROR(REGEXEXTRACT((vlookup(A986, 'OG Data Combined'!$A$2:$AQ6277,21,false)), ""\((.*?)\)""), """")"),"")</f>
        <v/>
      </c>
    </row>
    <row r="987">
      <c r="A987" s="143" t="s">
        <v>37322</v>
      </c>
      <c r="B987" s="166" t="str">
        <f>vlookup(A987, 'OG Data Combined'!$A$2:$Z6277,25,false)</f>
        <v>https://twitter.com/moshiimoshii61</v>
      </c>
      <c r="D987" s="144" t="str">
        <f>vlookup(A987, 'OG Data Combined'!$A$2:$AQ6277,29,false)</f>
        <v>-</v>
      </c>
      <c r="E987" t="str">
        <f>IFERROR(__xludf.DUMMYFUNCTION("IFERROR(REGEXEXTRACT((vlookup(A987, 'OG Data Combined'!$A$2:$AQ6277,21,false)), ""\((.*?)\)""), """")"),"")</f>
        <v/>
      </c>
    </row>
    <row r="988">
      <c r="A988" s="143" t="s">
        <v>37323</v>
      </c>
      <c r="B988" s="144" t="str">
        <f>vlookup(A988, 'OG Data Combined'!$A$2:$Z6277,25,false)</f>
        <v>-</v>
      </c>
      <c r="D988" s="166" t="str">
        <f>vlookup(A988, 'OG Data Combined'!$A$2:$AQ6277,29,false)</f>
        <v>https://www.instagram.com/marshall.faurot/</v>
      </c>
      <c r="E988" t="str">
        <f>IFERROR(__xludf.DUMMYFUNCTION("IFERROR(REGEXEXTRACT((vlookup(A988, 'OG Data Combined'!$A$2:$AQ6277,21,false)), ""\((.*?)\)""), """")"),"")</f>
        <v/>
      </c>
    </row>
    <row r="989">
      <c r="A989" s="143" t="s">
        <v>37324</v>
      </c>
      <c r="B989" s="144" t="str">
        <f>vlookup(A989, 'OG Data Combined'!$A$2:$Z6277,25,false)</f>
        <v>-</v>
      </c>
      <c r="D989" s="144" t="str">
        <f>vlookup(A989, 'OG Data Combined'!$A$2:$AQ6277,29,false)</f>
        <v>-</v>
      </c>
      <c r="E989" t="str">
        <f>IFERROR(__xludf.DUMMYFUNCTION("IFERROR(REGEXEXTRACT((vlookup(A989, 'OG Data Combined'!$A$2:$AQ6277,21,false)), ""\((.*?)\)""), """")"),"")</f>
        <v/>
      </c>
    </row>
    <row r="990">
      <c r="A990" s="143" t="s">
        <v>37325</v>
      </c>
      <c r="B990" s="166" t="str">
        <f>vlookup(A990, 'OG Data Combined'!$A$2:$Z6277,25,false)</f>
        <v>https://twitter.com/bobhamer77</v>
      </c>
      <c r="D990" s="144" t="str">
        <f>vlookup(A990, 'OG Data Combined'!$A$2:$AQ6277,29,false)</f>
        <v>-</v>
      </c>
      <c r="E990" t="str">
        <f>IFERROR(__xludf.DUMMYFUNCTION("IFERROR(REGEXEXTRACT((vlookup(A990, 'OG Data Combined'!$A$2:$AQ6277,21,false)), ""\((.*?)\)""), """")"),"")</f>
        <v/>
      </c>
    </row>
    <row r="991">
      <c r="A991" s="143" t="s">
        <v>37326</v>
      </c>
      <c r="B991" s="166" t="str">
        <f>vlookup(A991, 'OG Data Combined'!$A$2:$Z6277,25,false)</f>
        <v>https://twitter.com/brettharvey155</v>
      </c>
      <c r="D991" s="166" t="str">
        <f>vlookup(A991, 'OG Data Combined'!$A$2:$AQ6277,29,false)</f>
        <v>https://www.instagram.com/coach_brett_harvey/</v>
      </c>
      <c r="E991" t="str">
        <f>IFERROR(__xludf.DUMMYFUNCTION("IFERROR(REGEXEXTRACT((vlookup(A991, 'OG Data Combined'!$A$2:$AQ6277,21,false)), ""\((.*?)\)""), """")"),"")</f>
        <v/>
      </c>
    </row>
    <row r="992">
      <c r="A992" s="143" t="s">
        <v>37327</v>
      </c>
      <c r="B992" s="144" t="str">
        <f>vlookup(A992, 'OG Data Combined'!$A$2:$Z6277,25,false)</f>
        <v>-</v>
      </c>
      <c r="D992" s="144" t="str">
        <f>vlookup(A992, 'OG Data Combined'!$A$2:$AQ6277,29,false)</f>
        <v>-</v>
      </c>
      <c r="E992" t="str">
        <f>IFERROR(__xludf.DUMMYFUNCTION("IFERROR(REGEXEXTRACT((vlookup(A992, 'OG Data Combined'!$A$2:$AQ6277,21,false)), ""\((.*?)\)""), """")"),"")</f>
        <v/>
      </c>
    </row>
    <row r="993">
      <c r="A993" s="143" t="s">
        <v>37328</v>
      </c>
      <c r="B993" s="144" t="str">
        <f>vlookup(A993, 'OG Data Combined'!$A$2:$Z6277,25,false)</f>
        <v>-</v>
      </c>
      <c r="D993" s="144" t="str">
        <f>vlookup(A993, 'OG Data Combined'!$A$2:$AQ6277,29,false)</f>
        <v>-</v>
      </c>
      <c r="E993" t="str">
        <f>IFERROR(__xludf.DUMMYFUNCTION("IFERROR(REGEXEXTRACT((vlookup(A993, 'OG Data Combined'!$A$2:$AQ6277,21,false)), ""\((.*?)\)""), """")"),"")</f>
        <v/>
      </c>
    </row>
    <row r="994">
      <c r="A994" s="143" t="s">
        <v>42230</v>
      </c>
      <c r="B994" s="144" t="str">
        <f>vlookup(A994, 'OG Data Combined'!$A$2:$Z6277,25,false)</f>
        <v>-</v>
      </c>
      <c r="D994" s="144" t="str">
        <f>vlookup(A994, 'OG Data Combined'!$A$2:$AQ6277,29,false)</f>
        <v>-</v>
      </c>
      <c r="E994" t="str">
        <f>IFERROR(__xludf.DUMMYFUNCTION("IFERROR(REGEXEXTRACT((vlookup(A994, 'OG Data Combined'!$A$2:$AQ6277,21,false)), ""\((.*?)\)""), """")"),"")</f>
        <v/>
      </c>
    </row>
    <row r="995">
      <c r="A995" s="143" t="s">
        <v>37329</v>
      </c>
      <c r="B995" s="166" t="str">
        <f>vlookup(A995, 'OG Data Combined'!$A$2:$Z6277,25,false)</f>
        <v>https://twitter.com/bob_farrell21</v>
      </c>
      <c r="D995" s="166" t="str">
        <f>vlookup(A995, 'OG Data Combined'!$A$2:$AQ6277,29,false)</f>
        <v>https://www.instagram.com/coachfarrell_rutgers/</v>
      </c>
      <c r="E995" t="str">
        <f>IFERROR(__xludf.DUMMYFUNCTION("IFERROR(REGEXEXTRACT((vlookup(A995, 'OG Data Combined'!$A$2:$AQ6277,21,false)), ""\((.*?)\)""), """")"),"Sprints, Hurdles")</f>
        <v>Sprints, Hurdles</v>
      </c>
    </row>
    <row r="996">
      <c r="A996" s="143" t="s">
        <v>37330</v>
      </c>
      <c r="B996" s="144" t="str">
        <f>vlookup(A996, 'OG Data Combined'!$A$2:$Z6277,25,false)</f>
        <v>-</v>
      </c>
      <c r="D996" s="144" t="str">
        <f>vlookup(A996, 'OG Data Combined'!$A$2:$AQ6277,29,false)</f>
        <v>-</v>
      </c>
      <c r="E996" t="str">
        <f>IFERROR(__xludf.DUMMYFUNCTION("IFERROR(REGEXEXTRACT((vlookup(A996, 'OG Data Combined'!$A$2:$AQ6277,21,false)), ""\((.*?)\)""), """")"),"")</f>
        <v/>
      </c>
    </row>
    <row r="997">
      <c r="A997" s="143" t="s">
        <v>37331</v>
      </c>
      <c r="B997" s="166" t="str">
        <f>vlookup(A997, 'OG Data Combined'!$A$2:$Z6277,25,false)</f>
        <v>https://x.com/ntraynor12</v>
      </c>
      <c r="D997" s="166" t="str">
        <f>vlookup(A997, 'OG Data Combined'!$A$2:$AQ6277,29,false)</f>
        <v>https://www.instagram.com/ntraynor12/</v>
      </c>
      <c r="E997" t="str">
        <f>IFERROR(__xludf.DUMMYFUNCTION("IFERROR(REGEXEXTRACT((vlookup(A997, 'OG Data Combined'!$A$2:$AQ6277,21,false)), ""\((.*?)\)""), """")"),"")</f>
        <v/>
      </c>
    </row>
    <row r="998">
      <c r="A998" s="143" t="s">
        <v>37332</v>
      </c>
      <c r="B998" s="144" t="str">
        <f>vlookup(A998, 'OG Data Combined'!$A$2:$Z6277,25,false)</f>
        <v>-</v>
      </c>
      <c r="D998" s="144" t="str">
        <f>vlookup(A998, 'OG Data Combined'!$A$2:$AQ6277,29,false)</f>
        <v>-</v>
      </c>
      <c r="E998" t="str">
        <f>IFERROR(__xludf.DUMMYFUNCTION("IFERROR(REGEXEXTRACT((vlookup(A998, 'OG Data Combined'!$A$2:$AQ6277,21,false)), ""\((.*?)\)""), """")"),"Throws")</f>
        <v>Throws</v>
      </c>
    </row>
    <row r="999">
      <c r="A999" s="143" t="s">
        <v>37333</v>
      </c>
      <c r="B999" s="144" t="str">
        <f>vlookup(A999, 'OG Data Combined'!$A$2:$Z6277,25,false)</f>
        <v>-</v>
      </c>
      <c r="D999" s="144" t="str">
        <f>vlookup(A999, 'OG Data Combined'!$A$2:$AQ6277,29,false)</f>
        <v>-</v>
      </c>
      <c r="E999" t="str">
        <f>IFERROR(__xludf.DUMMYFUNCTION("IFERROR(REGEXEXTRACT((vlookup(A999, 'OG Data Combined'!$A$2:$AQ6277,21,false)), ""\((.*?)\)""), """")"),"Sprints, Hurdles")</f>
        <v>Sprints, Hurdles</v>
      </c>
    </row>
    <row r="1000">
      <c r="A1000" s="143" t="s">
        <v>37334</v>
      </c>
      <c r="B1000" s="144" t="str">
        <f>vlookup(A1000, 'OG Data Combined'!$A$2:$Z6277,25,false)</f>
        <v>-</v>
      </c>
      <c r="D1000" s="166" t="str">
        <f>vlookup(A1000, 'OG Data Combined'!$A$2:$AQ6277,29,false)</f>
        <v>https://www.instagram.com/vaultfactory/</v>
      </c>
      <c r="E1000" t="str">
        <f>IFERROR(__xludf.DUMMYFUNCTION("IFERROR(REGEXEXTRACT((vlookup(A1000, 'OG Data Combined'!$A$2:$AQ6277,21,false)), ""\((.*?)\)""), """")"),"Pole Vault")</f>
        <v>Pole Vault</v>
      </c>
    </row>
    <row r="1001">
      <c r="A1001" s="143" t="s">
        <v>37335</v>
      </c>
      <c r="B1001" s="166" t="str">
        <f>vlookup(A1001, 'OG Data Combined'!$A$2:$Z6277,25,false)</f>
        <v>https://twitter.com/CoachCrawfordRU</v>
      </c>
      <c r="D1001" s="144" t="str">
        <f>vlookup(A1001, 'OG Data Combined'!$A$2:$AQ6277,29,false)</f>
        <v>-</v>
      </c>
      <c r="E1001" t="str">
        <f>IFERROR(__xludf.DUMMYFUNCTION("IFERROR(REGEXEXTRACT((vlookup(A1001, 'OG Data Combined'!$A$2:$AQ6277,21,false)), ""\((.*?)\)""), """")"),"Jumps, Multi-events")</f>
        <v>Jumps, Multi-events</v>
      </c>
    </row>
    <row r="1002">
      <c r="A1002" s="143" t="s">
        <v>37336</v>
      </c>
      <c r="B1002" s="166" t="str">
        <f>vlookup(A1002, 'OG Data Combined'!$A$2:$Z6277,25,false)</f>
        <v>https://twitter.com/lexwest1818?lang=en</v>
      </c>
      <c r="D1002" s="166" t="str">
        <f>vlookup(A1002, 'OG Data Combined'!$A$2:$AQ6277,29,false)</f>
        <v>https://www.instagram.com/lexi.westley/?hl=en</v>
      </c>
      <c r="E1002" t="str">
        <f>IFERROR(__xludf.DUMMYFUNCTION("IFERROR(REGEXEXTRACT((vlookup(A1002, 'OG Data Combined'!$A$2:$AQ6277,21,false)), ""\((.*?)\)""), """")"),"Distance")</f>
        <v>Distance</v>
      </c>
    </row>
    <row r="1003">
      <c r="A1003" s="143" t="s">
        <v>37337</v>
      </c>
      <c r="B1003" s="144" t="str">
        <f>vlookup(A1003, 'OG Data Combined'!$A$2:$Z6277,25,false)</f>
        <v>-</v>
      </c>
      <c r="D1003" s="144" t="str">
        <f>vlookup(A1003, 'OG Data Combined'!$A$2:$AQ6277,29,false)</f>
        <v>-</v>
      </c>
      <c r="E1003" t="str">
        <f>IFERROR(__xludf.DUMMYFUNCTION("IFERROR(REGEXEXTRACT((vlookup(A1003, 'OG Data Combined'!$A$2:$AQ6277,21,false)), ""\((.*?)\)""), """")"),"")</f>
        <v/>
      </c>
    </row>
    <row r="1004">
      <c r="A1004" s="143" t="s">
        <v>37338</v>
      </c>
      <c r="B1004" s="144" t="str">
        <f>vlookup(A1004, 'OG Data Combined'!$A$2:$Z6277,25,false)</f>
        <v>-</v>
      </c>
      <c r="D1004" s="144" t="str">
        <f>vlookup(A1004, 'OG Data Combined'!$A$2:$AQ6277,29,false)</f>
        <v>-</v>
      </c>
      <c r="E1004" t="str">
        <f>IFERROR(__xludf.DUMMYFUNCTION("IFERROR(REGEXEXTRACT((vlookup(A1004, 'OG Data Combined'!$A$2:$AQ6277,21,false)), ""\((.*?)\)""), """")"),"")</f>
        <v/>
      </c>
    </row>
    <row r="1005">
      <c r="A1005" s="143" t="s">
        <v>37339</v>
      </c>
      <c r="B1005" s="144" t="str">
        <f>vlookup(A1005, 'OG Data Combined'!$A$2:$Z6277,25,false)</f>
        <v>-</v>
      </c>
      <c r="D1005" s="144" t="str">
        <f>vlookup(A1005, 'OG Data Combined'!$A$2:$AQ6277,29,false)</f>
        <v>-</v>
      </c>
      <c r="E1005" t="str">
        <f>IFERROR(__xludf.DUMMYFUNCTION("IFERROR(REGEXEXTRACT((vlookup(A1005, 'OG Data Combined'!$A$2:$AQ6277,21,false)), ""\((.*?)\)""), """")"),"")</f>
        <v/>
      </c>
    </row>
    <row r="1006">
      <c r="A1006" s="143" t="s">
        <v>37340</v>
      </c>
      <c r="B1006" s="166" t="str">
        <f>vlookup(A1006, 'OG Data Combined'!$A$2:$Z6277,25,false)</f>
        <v>https://twitter.com/@CoachHspu</v>
      </c>
      <c r="D1006" s="144" t="str">
        <f>vlookup(A1006, 'OG Data Combined'!$A$2:$AQ6277,29,false)</f>
        <v>-</v>
      </c>
      <c r="E1006" t="str">
        <f>IFERROR(__xludf.DUMMYFUNCTION("IFERROR(REGEXEXTRACT((vlookup(A1006, 'OG Data Combined'!$A$2:$AQ6277,21,false)), ""\((.*?)\)""), """")"),"Distance")</f>
        <v>Distance</v>
      </c>
    </row>
    <row r="1007">
      <c r="A1007" s="143" t="s">
        <v>37341</v>
      </c>
      <c r="B1007" s="144" t="str">
        <f>vlookup(A1007, 'OG Data Combined'!$A$2:$Z6277,25,false)</f>
        <v>-</v>
      </c>
      <c r="D1007" s="144" t="str">
        <f>vlookup(A1007, 'OG Data Combined'!$A$2:$AQ6277,29,false)</f>
        <v>-</v>
      </c>
      <c r="E1007" t="str">
        <f>IFERROR(__xludf.DUMMYFUNCTION("IFERROR(REGEXEXTRACT((vlookup(A1007, 'OG Data Combined'!$A$2:$AQ6277,21,false)), ""\((.*?)\)""), """")"),"")</f>
        <v/>
      </c>
    </row>
    <row r="1008">
      <c r="A1008" s="143" t="s">
        <v>37342</v>
      </c>
      <c r="B1008" s="166" t="str">
        <f>vlookup(A1008, 'OG Data Combined'!$A$2:$Z6277,25,false)</f>
        <v>https://twitter.com/larrisonpatrick</v>
      </c>
      <c r="D1008" s="166" t="str">
        <f>vlookup(A1008, 'OG Data Combined'!$A$2:$AQ6277,29,false)</f>
        <v>https://www.instagram.com/patricklarrison/</v>
      </c>
      <c r="E1008" t="str">
        <f>IFERROR(__xludf.DUMMYFUNCTION("IFERROR(REGEXEXTRACT((vlookup(A1008, 'OG Data Combined'!$A$2:$AQ6277,21,false)), ""\((.*?)\)""), """")"),"Throws")</f>
        <v>Throws</v>
      </c>
    </row>
    <row r="1009">
      <c r="A1009" s="143" t="s">
        <v>37343</v>
      </c>
      <c r="B1009" s="144" t="str">
        <f>vlookup(A1009, 'OG Data Combined'!$A$2:$Z6277,25,false)</f>
        <v>-</v>
      </c>
      <c r="D1009" s="144" t="str">
        <f>vlookup(A1009, 'OG Data Combined'!$A$2:$AQ6277,29,false)</f>
        <v>-</v>
      </c>
      <c r="E1009" t="str">
        <f>IFERROR(__xludf.DUMMYFUNCTION("IFERROR(REGEXEXTRACT((vlookup(A1009, 'OG Data Combined'!$A$2:$AQ6277,21,false)), ""\((.*?)\)""), """")"),"")</f>
        <v/>
      </c>
    </row>
    <row r="1010">
      <c r="A1010" s="143" t="s">
        <v>37344</v>
      </c>
      <c r="B1010" s="166" t="str">
        <f>vlookup(A1010, 'OG Data Combined'!$A$2:$Z6277,25,false)</f>
        <v>https://twitter.com/dgauson</v>
      </c>
      <c r="D1010" s="166" t="str">
        <f>vlookup(A1010, 'OG Data Combined'!$A$2:$AQ6277,29,false)</f>
        <v>https://www.instagram.com/dgauson/</v>
      </c>
      <c r="E1010" t="str">
        <f>IFERROR(__xludf.DUMMYFUNCTION("IFERROR(REGEXEXTRACT((vlookup(A1010, 'OG Data Combined'!$A$2:$AQ6277,21,false)), ""\((.*?)\)""), """")"),"")</f>
        <v/>
      </c>
    </row>
    <row r="1011">
      <c r="A1011" s="143" t="s">
        <v>37345</v>
      </c>
      <c r="B1011" s="144" t="str">
        <f>vlookup(A1011, 'OG Data Combined'!$A$2:$Z6277,25,false)</f>
        <v>-</v>
      </c>
      <c r="D1011" s="166" t="str">
        <f>vlookup(A1011, 'OG Data Combined'!$A$2:$AQ6277,29,false)</f>
        <v>https://www.instagram.com/kmohnsy9/</v>
      </c>
      <c r="E1011" t="str">
        <f>IFERROR(__xludf.DUMMYFUNCTION("IFERROR(REGEXEXTRACT((vlookup(A1011, 'OG Data Combined'!$A$2:$AQ6277,21,false)), ""\((.*?)\)""), """")"),"Sprints, Hurdles, Multi-events")</f>
        <v>Sprints, Hurdles, Multi-events</v>
      </c>
    </row>
    <row r="1012">
      <c r="A1012" s="143" t="s">
        <v>37346</v>
      </c>
      <c r="B1012" s="144" t="str">
        <f>vlookup(A1012, 'OG Data Combined'!$A$2:$Z6277,25,false)</f>
        <v>-</v>
      </c>
      <c r="D1012" s="166" t="str">
        <f>vlookup(A1012, 'OG Data Combined'!$A$2:$AQ6277,29,false)</f>
        <v>https://www.instagram.com/coachryanconan/</v>
      </c>
      <c r="E1012" t="str">
        <f>IFERROR(__xludf.DUMMYFUNCTION("IFERROR(REGEXEXTRACT((vlookup(A1012, 'OG Data Combined'!$A$2:$AQ6277,21,false)), ""\((.*?)\)""), """")"),"Jumps")</f>
        <v>Jumps</v>
      </c>
    </row>
    <row r="1013">
      <c r="A1013" s="143" t="s">
        <v>37347</v>
      </c>
      <c r="B1013" s="144" t="str">
        <f>vlookup(A1013, 'OG Data Combined'!$A$2:$Z6277,25,false)</f>
        <v>-</v>
      </c>
      <c r="D1013" s="166" t="str">
        <f>vlookup(A1013, 'OG Data Combined'!$A$2:$AQ6277,29,false)</f>
        <v>https://www.instagram.com/jordoncandreassen/</v>
      </c>
      <c r="E1013" t="str">
        <f>IFERROR(__xludf.DUMMYFUNCTION("IFERROR(REGEXEXTRACT((vlookup(A1013, 'OG Data Combined'!$A$2:$AQ6277,21,false)), ""\((.*?)\)""), """")"),"Distance")</f>
        <v>Distance</v>
      </c>
    </row>
    <row r="1014">
      <c r="A1014" s="143" t="s">
        <v>37348</v>
      </c>
      <c r="B1014" s="166" t="str">
        <f>vlookup(A1014, 'OG Data Combined'!$A$2:$Z6277,25,false)</f>
        <v>https://twitter.com/CoachMaty_</v>
      </c>
      <c r="D1014" s="144" t="str">
        <f>vlookup(A1014, 'OG Data Combined'!$A$2:$AQ6277,29,false)</f>
        <v>-</v>
      </c>
      <c r="E1014" t="str">
        <f>IFERROR(__xludf.DUMMYFUNCTION("IFERROR(REGEXEXTRACT((vlookup(A1014, 'OG Data Combined'!$A$2:$AQ6277,21,false)), ""\((.*?)\)""), """")"),"Distance")</f>
        <v>Distance</v>
      </c>
    </row>
    <row r="1015">
      <c r="A1015" s="143" t="s">
        <v>37349</v>
      </c>
      <c r="B1015" s="144" t="str">
        <f>vlookup(A1015, 'OG Data Combined'!$A$2:$Z6277,25,false)</f>
        <v>-</v>
      </c>
      <c r="D1015" s="166" t="str">
        <f>vlookup(A1015, 'OG Data Combined'!$A$2:$AQ6277,29,false)</f>
        <v>https://www.instagram.com/coachjschwartz/</v>
      </c>
      <c r="E1015" t="str">
        <f>IFERROR(__xludf.DUMMYFUNCTION("IFERROR(REGEXEXTRACT((vlookup(A1015, 'OG Data Combined'!$A$2:$AQ6277,21,false)), ""\((.*?)\)""), """")"),"Distance")</f>
        <v>Distance</v>
      </c>
    </row>
    <row r="1016">
      <c r="A1016" s="143" t="s">
        <v>37350</v>
      </c>
      <c r="B1016" s="166" t="str">
        <f>vlookup(A1016, 'OG Data Combined'!$A$2:$Z6277,25,false)</f>
        <v>https://twitter.com/coachschev</v>
      </c>
      <c r="D1016" s="144" t="str">
        <f>vlookup(A1016, 'OG Data Combined'!$A$2:$AQ6277,29,false)</f>
        <v>-</v>
      </c>
      <c r="E1016" t="str">
        <f>IFERROR(__xludf.DUMMYFUNCTION("IFERROR(REGEXEXTRACT((vlookup(A1016, 'OG Data Combined'!$A$2:$AQ6277,21,false)), ""\((.*?)\)""), """")"),"")</f>
        <v/>
      </c>
    </row>
    <row r="1017">
      <c r="A1017" s="143" t="s">
        <v>37351</v>
      </c>
      <c r="B1017" s="144" t="str">
        <f>vlookup(A1017, 'OG Data Combined'!$A$2:$Z6277,25,false)</f>
        <v>-</v>
      </c>
      <c r="D1017" s="144" t="str">
        <f>vlookup(A1017, 'OG Data Combined'!$A$2:$AQ6277,29,false)</f>
        <v>-</v>
      </c>
      <c r="E1017" t="str">
        <f>IFERROR(__xludf.DUMMYFUNCTION("IFERROR(REGEXEXTRACT((vlookup(A1017, 'OG Data Combined'!$A$2:$AQ6277,21,false)), ""\((.*?)\)""), """")"),"")</f>
        <v/>
      </c>
    </row>
    <row r="1018">
      <c r="A1018" s="143" t="s">
        <v>37352</v>
      </c>
      <c r="B1018" s="144" t="str">
        <f>vlookup(A1018, 'OG Data Combined'!$A$2:$Z6277,25,false)</f>
        <v>-</v>
      </c>
      <c r="D1018" s="144" t="str">
        <f>vlookup(A1018, 'OG Data Combined'!$A$2:$AQ6277,29,false)</f>
        <v>-</v>
      </c>
      <c r="E1018" t="str">
        <f>IFERROR(__xludf.DUMMYFUNCTION("IFERROR(REGEXEXTRACT((vlookup(A1018, 'OG Data Combined'!$A$2:$AQ6277,21,false)), ""\((.*?)\)""), """")"),"")</f>
        <v/>
      </c>
    </row>
    <row r="1019">
      <c r="A1019" s="143" t="s">
        <v>37353</v>
      </c>
      <c r="B1019" s="144" t="str">
        <f>vlookup(A1019, 'OG Data Combined'!$A$2:$Z6277,25,false)</f>
        <v>-</v>
      </c>
      <c r="D1019" s="144" t="str">
        <f>vlookup(A1019, 'OG Data Combined'!$A$2:$AQ6277,29,false)</f>
        <v>-</v>
      </c>
      <c r="E1019" t="str">
        <f>IFERROR(__xludf.DUMMYFUNCTION("IFERROR(REGEXEXTRACT((vlookup(A1019, 'OG Data Combined'!$A$2:$AQ6277,21,false)), ""\((.*?)\)""), """")"),"")</f>
        <v/>
      </c>
    </row>
    <row r="1020">
      <c r="A1020" s="143" t="s">
        <v>37354</v>
      </c>
      <c r="B1020" s="166" t="str">
        <f>vlookup(A1020, 'OG Data Combined'!$A$2:$Z6277,25,false)</f>
        <v>https://twitter.com/andrew10per</v>
      </c>
      <c r="D1020" s="166" t="str">
        <f>vlookup(A1020, 'OG Data Combined'!$A$2:$AQ6277,29,false)</f>
        <v>https://www.instagram.com/andrew10per/</v>
      </c>
      <c r="E1020" t="str">
        <f>IFERROR(__xludf.DUMMYFUNCTION("IFERROR(REGEXEXTRACT((vlookup(A1020, 'OG Data Combined'!$A$2:$AQ6277,21,false)), ""\((.*?)\)""), """")"),"")</f>
        <v/>
      </c>
    </row>
    <row r="1021">
      <c r="A1021" s="143" t="s">
        <v>37355</v>
      </c>
      <c r="B1021" s="166" t="str">
        <f>vlookup(A1021, 'OG Data Combined'!$A$2:$Z6277,25,false)</f>
        <v>https://twitter.com/coachcfrance</v>
      </c>
      <c r="D1021" s="144" t="str">
        <f>vlookup(A1021, 'OG Data Combined'!$A$2:$AQ6277,29,false)</f>
        <v>-</v>
      </c>
      <c r="E1021" t="str">
        <f>IFERROR(__xludf.DUMMYFUNCTION("IFERROR(REGEXEXTRACT((vlookup(A1021, 'OG Data Combined'!$A$2:$AQ6277,21,false)), ""\((.*?)\)""), """")"),"")</f>
        <v/>
      </c>
    </row>
    <row r="1022">
      <c r="A1022" s="143" t="s">
        <v>37356</v>
      </c>
      <c r="B1022" s="144" t="str">
        <f>vlookup(A1022, 'OG Data Combined'!$A$2:$Z6277,25,false)</f>
        <v>-</v>
      </c>
      <c r="D1022" s="144" t="str">
        <f>vlookup(A1022, 'OG Data Combined'!$A$2:$AQ6277,29,false)</f>
        <v>-</v>
      </c>
      <c r="E1022" t="str">
        <f>IFERROR(__xludf.DUMMYFUNCTION("IFERROR(REGEXEXTRACT((vlookup(A1022, 'OG Data Combined'!$A$2:$AQ6277,21,false)), ""\((.*?)\)""), """")"),"Vertical Jumps")</f>
        <v>Vertical Jumps</v>
      </c>
    </row>
    <row r="1023">
      <c r="A1023" s="143" t="s">
        <v>37357</v>
      </c>
      <c r="B1023" s="144" t="str">
        <f>vlookup(A1023, 'OG Data Combined'!$A$2:$Z6277,25,false)</f>
        <v>-</v>
      </c>
      <c r="D1023" s="144" t="str">
        <f>vlookup(A1023, 'OG Data Combined'!$A$2:$AQ6277,29,false)</f>
        <v>-</v>
      </c>
      <c r="E1023" t="str">
        <f>IFERROR(__xludf.DUMMYFUNCTION("IFERROR(REGEXEXTRACT((vlookup(A1023, 'OG Data Combined'!$A$2:$AQ6277,21,false)), ""\((.*?)\)""), """")"),"Sprints, Jumps")</f>
        <v>Sprints, Jumps</v>
      </c>
    </row>
    <row r="1024">
      <c r="A1024" s="143" t="s">
        <v>37358</v>
      </c>
      <c r="B1024" s="144" t="str">
        <f>vlookup(A1024, 'OG Data Combined'!$A$2:$Z6277,25,false)</f>
        <v>-</v>
      </c>
      <c r="D1024" s="144" t="str">
        <f>vlookup(A1024, 'OG Data Combined'!$A$2:$AQ6277,29,false)</f>
        <v>-</v>
      </c>
      <c r="E1024" t="str">
        <f>IFERROR(__xludf.DUMMYFUNCTION("IFERROR(REGEXEXTRACT((vlookup(A1024, 'OG Data Combined'!$A$2:$AQ6277,21,false)), ""\((.*?)\)""), """")"),"Distance")</f>
        <v>Distance</v>
      </c>
    </row>
    <row r="1025">
      <c r="A1025" s="143" t="s">
        <v>37359</v>
      </c>
      <c r="B1025" s="166" t="str">
        <f>vlookup(A1025, 'OG Data Combined'!$A$2:$Z6277,25,false)</f>
        <v>https://twitter.com/beebe_tanner</v>
      </c>
      <c r="D1025" s="166" t="str">
        <f>vlookup(A1025, 'OG Data Combined'!$A$2:$AQ6277,29,false)</f>
        <v>https://www.instagram.com/tanner.beebe/</v>
      </c>
      <c r="E1025" t="str">
        <f>IFERROR(__xludf.DUMMYFUNCTION("IFERROR(REGEXEXTRACT((vlookup(A1025, 'OG Data Combined'!$A$2:$AQ6277,21,false)), ""\((.*?)\)""), """")"),"Distance")</f>
        <v>Distance</v>
      </c>
    </row>
    <row r="1026">
      <c r="A1026" s="143" t="s">
        <v>42231</v>
      </c>
      <c r="B1026" s="144" t="str">
        <f>vlookup(A1026, 'OG Data Combined'!$A$2:$Z6277,25,false)</f>
        <v>-</v>
      </c>
      <c r="D1026" s="144" t="str">
        <f>vlookup(A1026, 'OG Data Combined'!$A$2:$AQ6277,29,false)</f>
        <v>-</v>
      </c>
      <c r="E1026" t="str">
        <f>IFERROR(__xludf.DUMMYFUNCTION("IFERROR(REGEXEXTRACT((vlookup(A1026, 'OG Data Combined'!$A$2:$AQ6277,21,false)), ""\((.*?)\)""), """")"),"")</f>
        <v/>
      </c>
    </row>
    <row r="1027">
      <c r="A1027" s="143" t="s">
        <v>37360</v>
      </c>
      <c r="B1027" s="166" t="str">
        <f>vlookup(A1027, 'OG Data Combined'!$A$2:$Z6277,25,false)</f>
        <v>https://x.com/coachireland</v>
      </c>
      <c r="D1027" s="144" t="str">
        <f>vlookup(A1027, 'OG Data Combined'!$A$2:$AQ6277,29,false)</f>
        <v>-</v>
      </c>
      <c r="E1027" t="str">
        <f>IFERROR(__xludf.DUMMYFUNCTION("IFERROR(REGEXEXTRACT((vlookup(A1027, 'OG Data Combined'!$A$2:$AQ6277,21,false)), ""\((.*?)\)""), """")"),"Mid-Distance, Distance")</f>
        <v>Mid-Distance, Distance</v>
      </c>
    </row>
    <row r="1028">
      <c r="A1028" s="143" t="s">
        <v>37361</v>
      </c>
      <c r="B1028" s="144" t="str">
        <f>vlookup(A1028, 'OG Data Combined'!$A$2:$Z6277,25,false)</f>
        <v>-</v>
      </c>
      <c r="D1028" s="166" t="str">
        <f>vlookup(A1028, 'OG Data Combined'!$A$2:$AQ6277,29,false)</f>
        <v>https://www.instagram.com/coachmax_throws/</v>
      </c>
      <c r="E1028" t="str">
        <f>IFERROR(__xludf.DUMMYFUNCTION("IFERROR(REGEXEXTRACT((vlookup(A1028, 'OG Data Combined'!$A$2:$AQ6277,21,false)), ""\((.*?)\)""), """")"),"Throws")</f>
        <v>Throws</v>
      </c>
    </row>
    <row r="1029">
      <c r="A1029" s="143" t="s">
        <v>37362</v>
      </c>
      <c r="B1029" s="166" t="str">
        <f>vlookup(A1029, 'OG Data Combined'!$A$2:$Z6277,25,false)</f>
        <v>https://twitter.com/dbptrk</v>
      </c>
      <c r="D1029" s="144" t="str">
        <f>vlookup(A1029, 'OG Data Combined'!$A$2:$AQ6277,29,false)</f>
        <v>-</v>
      </c>
      <c r="E1029" t="str">
        <f>IFERROR(__xludf.DUMMYFUNCTION("IFERROR(REGEXEXTRACT((vlookup(A1029, 'OG Data Combined'!$A$2:$AQ6277,21,false)), ""\((.*?)\)""), """")"),"Sprints, Relays")</f>
        <v>Sprints, Relays</v>
      </c>
    </row>
    <row r="1030">
      <c r="A1030" s="143" t="s">
        <v>37363</v>
      </c>
      <c r="B1030" s="144" t="str">
        <f>vlookup(A1030, 'OG Data Combined'!$A$2:$Z6277,25,false)</f>
        <v>-</v>
      </c>
      <c r="D1030" s="166" t="str">
        <f>vlookup(A1030, 'OG Data Combined'!$A$2:$AQ6277,29,false)</f>
        <v>https://www.instagram.com/lawrencel.o.johnson/</v>
      </c>
      <c r="E1030" t="str">
        <f>IFERROR(__xludf.DUMMYFUNCTION("IFERROR(REGEXEXTRACT((vlookup(A1030, 'OG Data Combined'!$A$2:$AQ6277,21,false)), ""\((.*?)\)""), """")"),"Multi-events, Pole Vault")</f>
        <v>Multi-events, Pole Vault</v>
      </c>
    </row>
    <row r="1031">
      <c r="A1031" s="143" t="s">
        <v>37364</v>
      </c>
      <c r="B1031" s="144" t="str">
        <f>vlookup(A1031, 'OG Data Combined'!$A$2:$Z6277,25,false)</f>
        <v>-</v>
      </c>
      <c r="D1031" s="144" t="str">
        <f>vlookup(A1031, 'OG Data Combined'!$A$2:$AQ6277,29,false)</f>
        <v>-</v>
      </c>
      <c r="E1031" t="str">
        <f>IFERROR(__xludf.DUMMYFUNCTION("IFERROR(REGEXEXTRACT((vlookup(A1031, 'OG Data Combined'!$A$2:$AQ6277,21,false)), ""\((.*?)\)""), """")"),"Jumps, Sprints")</f>
        <v>Jumps, Sprints</v>
      </c>
    </row>
    <row r="1032">
      <c r="A1032" s="143" t="s">
        <v>37365</v>
      </c>
      <c r="B1032" s="166" t="str">
        <f>vlookup(A1032, 'OG Data Combined'!$A$2:$Z6277,25,false)</f>
        <v>https://twitter.com/delaneyras</v>
      </c>
      <c r="D1032" s="166" t="str">
        <f>vlookup(A1032, 'OG Data Combined'!$A$2:$AQ6277,29,false)</f>
        <v>https://www.instagram.com/coachdelaneyrasmussen/</v>
      </c>
      <c r="E1032" t="str">
        <f>IFERROR(__xludf.DUMMYFUNCTION("IFERROR(REGEXEXTRACT((vlookup(A1032, 'OG Data Combined'!$A$2:$AQ6277,21,false)), ""\((.*?)\)""), """")"),"Distance")</f>
        <v>Distance</v>
      </c>
    </row>
    <row r="1033">
      <c r="A1033" s="143" t="s">
        <v>37366</v>
      </c>
      <c r="B1033" s="144" t="str">
        <f>vlookup(A1033, 'OG Data Combined'!$A$2:$Z6277,25,false)</f>
        <v>-</v>
      </c>
      <c r="D1033" s="144" t="str">
        <f>vlookup(A1033, 'OG Data Combined'!$A$2:$AQ6277,29,false)</f>
        <v>-</v>
      </c>
      <c r="E1033" t="str">
        <f>IFERROR(__xludf.DUMMYFUNCTION("IFERROR(REGEXEXTRACT((vlookup(A1033, 'OG Data Combined'!$A$2:$AQ6277,21,false)), ""\((.*?)\)""), """")"),"")</f>
        <v/>
      </c>
    </row>
    <row r="1034">
      <c r="A1034" s="143" t="s">
        <v>37367</v>
      </c>
      <c r="B1034" s="166" t="str">
        <f>vlookup(A1034, 'OG Data Combined'!$A$2:$Z6277,25,false)</f>
        <v>https://twitter.com/akdcoach</v>
      </c>
      <c r="D1034" s="166" t="str">
        <f>vlookup(A1034, 'OG Data Combined'!$A$2:$AQ6277,29,false)</f>
        <v>https://www.instagram.com/akdcoach/</v>
      </c>
      <c r="E1034" t="str">
        <f>IFERROR(__xludf.DUMMYFUNCTION("IFERROR(REGEXEXTRACT((vlookup(A1034, 'OG Data Combined'!$A$2:$AQ6277,21,false)), ""\((.*?)\)""), """")"),"")</f>
        <v/>
      </c>
    </row>
    <row r="1035">
      <c r="A1035" s="143" t="s">
        <v>37368</v>
      </c>
      <c r="B1035" s="144" t="str">
        <f>vlookup(A1035, 'OG Data Combined'!$A$2:$Z6277,25,false)</f>
        <v>-</v>
      </c>
      <c r="D1035" s="144" t="str">
        <f>vlookup(A1035, 'OG Data Combined'!$A$2:$AQ6277,29,false)</f>
        <v>-</v>
      </c>
      <c r="E1035" t="str">
        <f>IFERROR(__xludf.DUMMYFUNCTION("IFERROR(REGEXEXTRACT((vlookup(A1035, 'OG Data Combined'!$A$2:$AQ6277,21,false)), ""\((.*?)\)""), """")"),"")</f>
        <v/>
      </c>
    </row>
    <row r="1036">
      <c r="A1036" s="143" t="s">
        <v>37369</v>
      </c>
      <c r="B1036" s="166" t="str">
        <f>vlookup(A1036, 'OG Data Combined'!$A$2:$Z6277,25,false)</f>
        <v>https://twitter.com/ethan_sandusky</v>
      </c>
      <c r="D1036" s="166" t="str">
        <f>vlookup(A1036, 'OG Data Combined'!$A$2:$AQ6277,29,false)</f>
        <v>https://www.instagram.com/coachscooby/</v>
      </c>
      <c r="E1036" t="str">
        <f>IFERROR(__xludf.DUMMYFUNCTION("IFERROR(REGEXEXTRACT((vlookup(A1036, 'OG Data Combined'!$A$2:$AQ6277,21,false)), ""\((.*?)\)""), """")"),"")</f>
        <v/>
      </c>
    </row>
    <row r="1037">
      <c r="A1037" s="143" t="s">
        <v>37370</v>
      </c>
      <c r="B1037" s="144" t="str">
        <f>vlookup(A1037, 'OG Data Combined'!$A$2:$Z6277,25,false)</f>
        <v>-</v>
      </c>
      <c r="D1037" s="166" t="str">
        <f>vlookup(A1037, 'OG Data Combined'!$A$2:$AQ6277,29,false)</f>
        <v>https://www.instagram.com/coach.kaylaevans/</v>
      </c>
      <c r="E1037" t="str">
        <f>IFERROR(__xludf.DUMMYFUNCTION("IFERROR(REGEXEXTRACT((vlookup(A1037, 'OG Data Combined'!$A$2:$AQ6277,21,false)), ""\((.*?)\)""), """")"),"")</f>
        <v/>
      </c>
    </row>
    <row r="1038">
      <c r="A1038" s="143" t="s">
        <v>37371</v>
      </c>
      <c r="B1038" s="166" t="str">
        <f>vlookup(A1038, 'OG Data Combined'!$A$2:$Z6277,25,false)</f>
        <v>https://twitter.com/coachphippscutf</v>
      </c>
      <c r="D1038" s="166" t="str">
        <f>vlookup(A1038, 'OG Data Combined'!$A$2:$AQ6277,29,false)</f>
        <v>https://www.instagram.com/hammertime_kp/</v>
      </c>
      <c r="E1038" t="str">
        <f>IFERROR(__xludf.DUMMYFUNCTION("IFERROR(REGEXEXTRACT((vlookup(A1038, 'OG Data Combined'!$A$2:$AQ6277,21,false)), ""\((.*?)\)""), """")"),"")</f>
        <v/>
      </c>
    </row>
    <row r="1039">
      <c r="A1039" s="143" t="s">
        <v>37372</v>
      </c>
      <c r="B1039" s="144" t="str">
        <f>vlookup(A1039, 'OG Data Combined'!$A$2:$Z6277,25,false)</f>
        <v>-</v>
      </c>
      <c r="D1039" s="144" t="str">
        <f>vlookup(A1039, 'OG Data Combined'!$A$2:$AQ6277,29,false)</f>
        <v>-</v>
      </c>
      <c r="E1039" t="str">
        <f>IFERROR(__xludf.DUMMYFUNCTION("IFERROR(REGEXEXTRACT((vlookup(A1039, 'OG Data Combined'!$A$2:$AQ6277,21,false)), ""\((.*?)\)""), """")"),"Throws")</f>
        <v>Throws</v>
      </c>
    </row>
    <row r="1040">
      <c r="A1040" s="143" t="s">
        <v>37373</v>
      </c>
      <c r="B1040" s="144" t="str">
        <f>vlookup(A1040, 'OG Data Combined'!$A$2:$Z6277,25,false)</f>
        <v>-</v>
      </c>
      <c r="D1040" s="144" t="str">
        <f>vlookup(A1040, 'OG Data Combined'!$A$2:$AQ6277,29,false)</f>
        <v>-</v>
      </c>
      <c r="E1040" t="str">
        <f>IFERROR(__xludf.DUMMYFUNCTION("IFERROR(REGEXEXTRACT((vlookup(A1040, 'OG Data Combined'!$A$2:$AQ6277,21,false)), ""\((.*?)\)""), """")"),"Sprints")</f>
        <v>Sprints</v>
      </c>
    </row>
    <row r="1041">
      <c r="A1041" s="143" t="s">
        <v>37374</v>
      </c>
      <c r="B1041" s="144" t="str">
        <f>vlookup(A1041, 'OG Data Combined'!$A$2:$Z6277,25,false)</f>
        <v>-</v>
      </c>
      <c r="D1041" s="166" t="str">
        <f>vlookup(A1041, 'OG Data Combined'!$A$2:$AQ6277,29,false)</f>
        <v>https://www.instagram.com/marykathrynunderwood/</v>
      </c>
      <c r="E1041" t="str">
        <f>IFERROR(__xludf.DUMMYFUNCTION("IFERROR(REGEXEXTRACT((vlookup(A1041, 'OG Data Combined'!$A$2:$AQ6277,21,false)), ""\((.*?)\)""), """")"),"Mid-Distance")</f>
        <v>Mid-Distance</v>
      </c>
    </row>
    <row r="1042">
      <c r="A1042" s="143" t="s">
        <v>37375</v>
      </c>
      <c r="B1042" s="166" t="str">
        <f>vlookup(A1042, 'OG Data Combined'!$A$2:$Z6277,25,false)</f>
        <v>https://twitter.com/coachhorowitzfu</v>
      </c>
      <c r="D1042" s="144" t="str">
        <f>vlookup(A1042, 'OG Data Combined'!$A$2:$AQ6277,29,false)</f>
        <v>-</v>
      </c>
      <c r="E1042" t="str">
        <f>IFERROR(__xludf.DUMMYFUNCTION("IFERROR(REGEXEXTRACT((vlookup(A1042, 'OG Data Combined'!$A$2:$AQ6277,21,false)), ""\((.*?)\)""), """")"),"")</f>
        <v/>
      </c>
    </row>
    <row r="1043">
      <c r="A1043" s="143" t="s">
        <v>37376</v>
      </c>
      <c r="B1043" s="144" t="str">
        <f>vlookup(A1043, 'OG Data Combined'!$A$2:$Z6277,25,false)</f>
        <v>-</v>
      </c>
      <c r="D1043" s="144" t="str">
        <f>vlookup(A1043, 'OG Data Combined'!$A$2:$AQ6277,29,false)</f>
        <v>-</v>
      </c>
      <c r="E1043" t="str">
        <f>IFERROR(__xludf.DUMMYFUNCTION("IFERROR(REGEXEXTRACT((vlookup(A1043, 'OG Data Combined'!$A$2:$AQ6277,21,false)), ""\((.*?)\)""), """")"),"Sprints, Horizontal Jumps")</f>
        <v>Sprints, Horizontal Jumps</v>
      </c>
    </row>
    <row r="1044">
      <c r="A1044" s="143" t="s">
        <v>37377</v>
      </c>
      <c r="B1044" s="166" t="str">
        <f>vlookup(A1044, 'OG Data Combined'!$A$2:$Z6277,25,false)</f>
        <v>https://twitter.com/amorganbyrne</v>
      </c>
      <c r="D1044" s="144" t="str">
        <f>vlookup(A1044, 'OG Data Combined'!$A$2:$AQ6277,29,false)</f>
        <v>-</v>
      </c>
      <c r="E1044" t="str">
        <f>IFERROR(__xludf.DUMMYFUNCTION("IFERROR(REGEXEXTRACT((vlookup(A1044, 'OG Data Combined'!$A$2:$AQ6277,21,false)), ""\((.*?)\)""), """")"),"Multi-Events, Field Events")</f>
        <v>Multi-Events, Field Events</v>
      </c>
    </row>
    <row r="1045">
      <c r="A1045" s="143" t="s">
        <v>37378</v>
      </c>
      <c r="B1045" s="166" t="str">
        <f>vlookup(A1045, 'OG Data Combined'!$A$2:$Z6277,25,false)</f>
        <v>https://twitter.com/coachgiambanco</v>
      </c>
      <c r="D1045" s="144" t="str">
        <f>vlookup(A1045, 'OG Data Combined'!$A$2:$AQ6277,29,false)</f>
        <v>-</v>
      </c>
      <c r="E1045" t="str">
        <f>IFERROR(__xludf.DUMMYFUNCTION("IFERROR(REGEXEXTRACT((vlookup(A1045, 'OG Data Combined'!$A$2:$AQ6277,21,false)), ""\((.*?)\)""), """")"),"")</f>
        <v/>
      </c>
    </row>
    <row r="1046">
      <c r="A1046" s="143" t="s">
        <v>37379</v>
      </c>
      <c r="B1046" s="144" t="str">
        <f>vlookup(A1046, 'OG Data Combined'!$A$2:$Z6277,25,false)</f>
        <v>-</v>
      </c>
      <c r="D1046" s="166" t="str">
        <f>vlookup(A1046, 'OG Data Combined'!$A$2:$AQ6277,29,false)</f>
        <v>https://www.instagram.com/mackincheeses/</v>
      </c>
      <c r="E1046" t="str">
        <f>IFERROR(__xludf.DUMMYFUNCTION("IFERROR(REGEXEXTRACT((vlookup(A1046, 'OG Data Combined'!$A$2:$AQ6277,21,false)), ""\((.*?)\)""), """")"),"Distance")</f>
        <v>Distance</v>
      </c>
    </row>
    <row r="1047">
      <c r="A1047" s="143" t="s">
        <v>37380</v>
      </c>
      <c r="B1047" s="144" t="str">
        <f>vlookup(A1047, 'OG Data Combined'!$A$2:$Z6277,25,false)</f>
        <v>-</v>
      </c>
      <c r="D1047" s="166" t="str">
        <f>vlookup(A1047, 'OG Data Combined'!$A$2:$AQ6277,29,false)</f>
        <v>https://www.instagram.com/mollyliz_diving/</v>
      </c>
      <c r="E1047" t="str">
        <f>IFERROR(__xludf.DUMMYFUNCTION("IFERROR(REGEXEXTRACT((vlookup(A1047, 'OG Data Combined'!$A$2:$AQ6277,21,false)), ""\((.*?)\)""), """")"),"")</f>
        <v/>
      </c>
    </row>
    <row r="1048">
      <c r="A1048" s="143" t="s">
        <v>37381</v>
      </c>
      <c r="B1048" s="144" t="str">
        <f>vlookup(A1048, 'OG Data Combined'!$A$2:$Z6277,25,false)</f>
        <v>-</v>
      </c>
      <c r="D1048" s="166" t="str">
        <f>vlookup(A1048, 'OG Data Combined'!$A$2:$AQ6277,29,false)</f>
        <v>https://www.instagram.com/joepienta/</v>
      </c>
      <c r="E1048" t="str">
        <f>IFERROR(__xludf.DUMMYFUNCTION("IFERROR(REGEXEXTRACT((vlookup(A1048, 'OG Data Combined'!$A$2:$AQ6277,21,false)), ""\((.*?)\)""), """")"),"")</f>
        <v/>
      </c>
    </row>
    <row r="1049">
      <c r="A1049" s="143" t="s">
        <v>37382</v>
      </c>
      <c r="B1049" s="144" t="str">
        <f>vlookup(A1049, 'OG Data Combined'!$A$2:$Z6277,25,false)</f>
        <v>-</v>
      </c>
      <c r="D1049" s="144" t="str">
        <f>vlookup(A1049, 'OG Data Combined'!$A$2:$AQ6277,29,false)</f>
        <v>-</v>
      </c>
      <c r="E1049" t="str">
        <f>IFERROR(__xludf.DUMMYFUNCTION("IFERROR(REGEXEXTRACT((vlookup(A1049, 'OG Data Combined'!$A$2:$AQ6277,21,false)), ""\((.*?)\)""), """")"),"")</f>
        <v/>
      </c>
    </row>
    <row r="1050">
      <c r="A1050" s="143" t="s">
        <v>37383</v>
      </c>
      <c r="B1050" s="144" t="str">
        <f>vlookup(A1050, 'OG Data Combined'!$A$2:$Z6277,25,false)</f>
        <v>-</v>
      </c>
      <c r="D1050" s="144" t="str">
        <f>vlookup(A1050, 'OG Data Combined'!$A$2:$AQ6277,29,false)</f>
        <v>-</v>
      </c>
      <c r="E1050" t="str">
        <f>IFERROR(__xludf.DUMMYFUNCTION("IFERROR(REGEXEXTRACT((vlookup(A1050, 'OG Data Combined'!$A$2:$AQ6277,21,false)), ""\((.*?)\)""), """")"),"")</f>
        <v/>
      </c>
    </row>
    <row r="1051">
      <c r="A1051" s="143" t="s">
        <v>37384</v>
      </c>
      <c r="B1051" s="144" t="str">
        <f>vlookup(A1051, 'OG Data Combined'!$A$2:$Z6277,25,false)</f>
        <v>-</v>
      </c>
      <c r="D1051" s="144" t="str">
        <f>vlookup(A1051, 'OG Data Combined'!$A$2:$AQ6277,29,false)</f>
        <v>-</v>
      </c>
      <c r="E1051" t="str">
        <f>IFERROR(__xludf.DUMMYFUNCTION("IFERROR(REGEXEXTRACT((vlookup(A1051, 'OG Data Combined'!$A$2:$AQ6277,21,false)), ""\((.*?)\)""), """")"),"")</f>
        <v/>
      </c>
    </row>
    <row r="1052">
      <c r="A1052" s="143" t="s">
        <v>37385</v>
      </c>
      <c r="B1052" s="166" t="str">
        <f>vlookup(A1052, 'OG Data Combined'!$A$2:$Z6277,25,false)</f>
        <v>https://twitter.com/yelenadickerso2</v>
      </c>
      <c r="D1052" s="144" t="str">
        <f>vlookup(A1052, 'OG Data Combined'!$A$2:$AQ6277,29,false)</f>
        <v>-</v>
      </c>
      <c r="E1052" t="str">
        <f>IFERROR(__xludf.DUMMYFUNCTION("IFERROR(REGEXEXTRACT((vlookup(A1052, 'OG Data Combined'!$A$2:$AQ6277,21,false)), ""\((.*?)\)""), """")"),"")</f>
        <v/>
      </c>
    </row>
    <row r="1053">
      <c r="A1053" s="143" t="s">
        <v>37386</v>
      </c>
      <c r="B1053" s="144" t="str">
        <f>vlookup(A1053, 'OG Data Combined'!$A$2:$Z6277,25,false)</f>
        <v>-</v>
      </c>
      <c r="D1053" s="144" t="str">
        <f>vlookup(A1053, 'OG Data Combined'!$A$2:$AQ6277,29,false)</f>
        <v>-</v>
      </c>
      <c r="E1053" t="str">
        <f>IFERROR(__xludf.DUMMYFUNCTION("IFERROR(REGEXEXTRACT((vlookup(A1053, 'OG Data Combined'!$A$2:$AQ6277,21,false)), ""\((.*?)\)""), """")"),"Distance")</f>
        <v>Distance</v>
      </c>
    </row>
    <row r="1054">
      <c r="A1054" s="143" t="s">
        <v>37387</v>
      </c>
      <c r="B1054" s="144" t="str">
        <f>vlookup(A1054, 'OG Data Combined'!$A$2:$Z6277,25,false)</f>
        <v>-</v>
      </c>
      <c r="D1054" s="166" t="str">
        <f>vlookup(A1054, 'OG Data Combined'!$A$2:$AQ6277,29,false)</f>
        <v>https://www.instagram.com/lawrencetheaussie/</v>
      </c>
      <c r="E1054" t="str">
        <f>IFERROR(__xludf.DUMMYFUNCTION("IFERROR(REGEXEXTRACT((vlookup(A1054, 'OG Data Combined'!$A$2:$AQ6277,21,false)), ""\((.*?)\)""), """")"),"")</f>
        <v/>
      </c>
    </row>
    <row r="1055">
      <c r="A1055" s="143" t="s">
        <v>37388</v>
      </c>
      <c r="B1055" s="144" t="str">
        <f>vlookup(A1055, 'OG Data Combined'!$A$2:$Z6277,25,false)</f>
        <v>-</v>
      </c>
      <c r="D1055" s="144" t="str">
        <f>vlookup(A1055, 'OG Data Combined'!$A$2:$AQ6277,29,false)</f>
        <v>-</v>
      </c>
      <c r="E1055" t="str">
        <f>IFERROR(__xludf.DUMMYFUNCTION("IFERROR(REGEXEXTRACT((vlookup(A1055, 'OG Data Combined'!$A$2:$AQ6277,21,false)), ""\((.*?)\)""), """")"),"Distance")</f>
        <v>Distance</v>
      </c>
    </row>
    <row r="1056">
      <c r="A1056" s="143" t="s">
        <v>37389</v>
      </c>
      <c r="B1056" s="144" t="str">
        <f>vlookup(A1056, 'OG Data Combined'!$A$2:$Z6277,25,false)</f>
        <v>-</v>
      </c>
      <c r="D1056" s="144" t="str">
        <f>vlookup(A1056, 'OG Data Combined'!$A$2:$AQ6277,29,false)</f>
        <v>-</v>
      </c>
      <c r="E1056" t="str">
        <f>IFERROR(__xludf.DUMMYFUNCTION("IFERROR(REGEXEXTRACT((vlookup(A1056, 'OG Data Combined'!$A$2:$AQ6277,21,false)), ""\((.*?)\)""), """")"),"")</f>
        <v/>
      </c>
    </row>
    <row r="1057">
      <c r="A1057" s="143" t="s">
        <v>37390</v>
      </c>
      <c r="B1057" s="144" t="str">
        <f>vlookup(A1057, 'OG Data Combined'!$A$2:$Z6277,25,false)</f>
        <v>-</v>
      </c>
      <c r="D1057" s="144" t="str">
        <f>vlookup(A1057, 'OG Data Combined'!$A$2:$AQ6277,29,false)</f>
        <v>-</v>
      </c>
      <c r="E1057" t="str">
        <f>IFERROR(__xludf.DUMMYFUNCTION("IFERROR(REGEXEXTRACT((vlookup(A1057, 'OG Data Combined'!$A$2:$AQ6277,21,false)), ""\((.*?)\)""), """")"),"Distance")</f>
        <v>Distance</v>
      </c>
    </row>
    <row r="1058">
      <c r="A1058" s="143" t="s">
        <v>37391</v>
      </c>
      <c r="B1058" s="144" t="str">
        <f>vlookup(A1058, 'OG Data Combined'!$A$2:$Z6277,25,false)</f>
        <v>-</v>
      </c>
      <c r="D1058" s="166" t="str">
        <f>vlookup(A1058, 'OG Data Combined'!$A$2:$AQ6277,29,false)</f>
        <v>https://www.instagram.com/nicholas_hafner/</v>
      </c>
      <c r="E1058" t="str">
        <f>IFERROR(__xludf.DUMMYFUNCTION("IFERROR(REGEXEXTRACT((vlookup(A1058, 'OG Data Combined'!$A$2:$AQ6277,21,false)), ""\((.*?)\)""), """")"),"")</f>
        <v/>
      </c>
    </row>
    <row r="1059">
      <c r="A1059" s="143" t="s">
        <v>37392</v>
      </c>
      <c r="B1059" s="144" t="str">
        <f>vlookup(A1059, 'OG Data Combined'!$A$2:$Z6277,25,false)</f>
        <v>-</v>
      </c>
      <c r="D1059" s="144" t="str">
        <f>vlookup(A1059, 'OG Data Combined'!$A$2:$AQ6277,29,false)</f>
        <v>-</v>
      </c>
      <c r="E1059" t="str">
        <f>IFERROR(__xludf.DUMMYFUNCTION("IFERROR(REGEXEXTRACT((vlookup(A1059, 'OG Data Combined'!$A$2:$AQ6277,21,false)), ""\((.*?)\)""), """")"),"")</f>
        <v/>
      </c>
    </row>
    <row r="1060">
      <c r="A1060" s="143" t="s">
        <v>37393</v>
      </c>
      <c r="B1060" s="144" t="str">
        <f>vlookup(A1060, 'OG Data Combined'!$A$2:$Z6277,25,false)</f>
        <v>-</v>
      </c>
      <c r="D1060" s="144" t="str">
        <f>vlookup(A1060, 'OG Data Combined'!$A$2:$AQ6277,29,false)</f>
        <v>-</v>
      </c>
      <c r="E1060" t="str">
        <f>IFERROR(__xludf.DUMMYFUNCTION("IFERROR(REGEXEXTRACT((vlookup(A1060, 'OG Data Combined'!$A$2:$AQ6277,21,false)), ""\((.*?)\)""), """")"),"Sprints")</f>
        <v>Sprints</v>
      </c>
    </row>
    <row r="1061">
      <c r="A1061" s="143" t="s">
        <v>37394</v>
      </c>
      <c r="B1061" s="144" t="str">
        <f>vlookup(A1061, 'OG Data Combined'!$A$2:$Z6277,25,false)</f>
        <v>-</v>
      </c>
      <c r="D1061" s="166" t="str">
        <f>vlookup(A1061, 'OG Data Combined'!$A$2:$AQ6277,29,false)</f>
        <v>https://www.instagram.com/smaili_m1/</v>
      </c>
      <c r="E1061" t="str">
        <f>IFERROR(__xludf.DUMMYFUNCTION("IFERROR(REGEXEXTRACT((vlookup(A1061, 'OG Data Combined'!$A$2:$AQ6277,21,false)), ""\((.*?)\)""), """")"),"Mid-Distance, Distance")</f>
        <v>Mid-Distance, Distance</v>
      </c>
    </row>
    <row r="1062">
      <c r="A1062" s="143" t="s">
        <v>37395</v>
      </c>
      <c r="B1062" s="144" t="str">
        <f>vlookup(A1062, 'OG Data Combined'!$A$2:$Z6277,25,false)</f>
        <v>-</v>
      </c>
      <c r="D1062" s="166" t="str">
        <f>vlookup(A1062, 'OG Data Combined'!$A$2:$AQ6277,29,false)</f>
        <v>https://www.instagram.com/tarahernandez/</v>
      </c>
      <c r="E1062" t="str">
        <f>IFERROR(__xludf.DUMMYFUNCTION("IFERROR(REGEXEXTRACT((vlookup(A1062, 'OG Data Combined'!$A$2:$AQ6277,21,false)), ""\((.*?)\)""), """")"),"Hurdles")</f>
        <v>Hurdles</v>
      </c>
    </row>
    <row r="1063">
      <c r="A1063" s="143" t="s">
        <v>37396</v>
      </c>
      <c r="B1063" s="144" t="str">
        <f>vlookup(A1063, 'OG Data Combined'!$A$2:$Z6277,25,false)</f>
        <v>-</v>
      </c>
      <c r="D1063" s="166" t="str">
        <f>vlookup(A1063, 'OG Data Combined'!$A$2:$AQ6277,29,false)</f>
        <v>https://www.instagram.com/stormie_charles/</v>
      </c>
      <c r="E1063" t="str">
        <f>IFERROR(__xludf.DUMMYFUNCTION("IFERROR(REGEXEXTRACT((vlookup(A1063, 'OG Data Combined'!$A$2:$AQ6277,21,false)), ""\((.*?)\)""), """")"),"")</f>
        <v/>
      </c>
    </row>
    <row r="1064">
      <c r="A1064" s="143" t="s">
        <v>37397</v>
      </c>
      <c r="B1064" s="144" t="str">
        <f>vlookup(A1064, 'OG Data Combined'!$A$2:$Z6277,25,false)</f>
        <v>-</v>
      </c>
      <c r="D1064" s="144" t="str">
        <f>vlookup(A1064, 'OG Data Combined'!$A$2:$AQ6277,29,false)</f>
        <v>-</v>
      </c>
      <c r="E1064" t="str">
        <f>IFERROR(__xludf.DUMMYFUNCTION("IFERROR(REGEXEXTRACT((vlookup(A1064, 'OG Data Combined'!$A$2:$AQ6277,21,false)), ""\((.*?)\)""), """")"),"")</f>
        <v/>
      </c>
    </row>
    <row r="1065">
      <c r="A1065" s="143" t="s">
        <v>37398</v>
      </c>
      <c r="B1065" s="144" t="str">
        <f>vlookup(A1065, 'OG Data Combined'!$A$2:$Z6277,25,false)</f>
        <v>-</v>
      </c>
      <c r="D1065" s="144" t="str">
        <f>vlookup(A1065, 'OG Data Combined'!$A$2:$AQ6277,29,false)</f>
        <v>-</v>
      </c>
      <c r="E1065" t="str">
        <f>IFERROR(__xludf.DUMMYFUNCTION("IFERROR(REGEXEXTRACT((vlookup(A1065, 'OG Data Combined'!$A$2:$AQ6277,21,false)), ""\((.*?)\)""), """")"),"")</f>
        <v/>
      </c>
    </row>
    <row r="1066">
      <c r="A1066" s="143" t="s">
        <v>37399</v>
      </c>
      <c r="B1066" s="166" t="str">
        <f>vlookup(A1066, 'OG Data Combined'!$A$2:$Z6277,25,false)</f>
        <v>https://twitter.com/k_camp21</v>
      </c>
      <c r="D1066" s="166" t="str">
        <f>vlookup(A1066, 'OG Data Combined'!$A$2:$AQ6277,29,false)</f>
        <v>https://www.instagram.com/its_kelvoo/</v>
      </c>
      <c r="E1066" t="str">
        <f>IFERROR(__xludf.DUMMYFUNCTION("IFERROR(REGEXEXTRACT((vlookup(A1066, 'OG Data Combined'!$A$2:$AQ6277,21,false)), ""\((.*?)\)""), """")"),"Sprints, Jumps")</f>
        <v>Sprints, Jumps</v>
      </c>
    </row>
    <row r="1067">
      <c r="A1067" s="143" t="s">
        <v>37400</v>
      </c>
      <c r="B1067" s="144" t="str">
        <f>vlookup(A1067, 'OG Data Combined'!$A$2:$Z6277,25,false)</f>
        <v>-</v>
      </c>
      <c r="D1067" s="144" t="str">
        <f>vlookup(A1067, 'OG Data Combined'!$A$2:$AQ6277,29,false)</f>
        <v>-</v>
      </c>
      <c r="E1067" t="str">
        <f>IFERROR(__xludf.DUMMYFUNCTION("IFERROR(REGEXEXTRACT((vlookup(A1067, 'OG Data Combined'!$A$2:$AQ6277,21,false)), ""\((.*?)\)""), """")"),"")</f>
        <v/>
      </c>
    </row>
    <row r="1068">
      <c r="A1068" s="143" t="s">
        <v>37401</v>
      </c>
      <c r="B1068" s="154" t="str">
        <f>vlookup(A1068, 'OG Data Combined'!$A$2:$Z6277,25,false)</f>
        <v/>
      </c>
      <c r="D1068" s="154" t="str">
        <f>vlookup(A1068, 'OG Data Combined'!$A$2:$AQ6277,29,false)</f>
        <v/>
      </c>
      <c r="E1068" t="str">
        <f>IFERROR(__xludf.DUMMYFUNCTION("IFERROR(REGEXEXTRACT((vlookup(A1068, 'OG Data Combined'!$A$2:$AQ6277,21,false)), ""\((.*?)\)""), """")"),"")</f>
        <v/>
      </c>
    </row>
    <row r="1069">
      <c r="A1069" s="143" t="s">
        <v>37402</v>
      </c>
      <c r="B1069" s="144" t="str">
        <f>vlookup(A1069, 'OG Data Combined'!$A$2:$Z6277,25,false)</f>
        <v>-</v>
      </c>
      <c r="D1069" s="144" t="str">
        <f>vlookup(A1069, 'OG Data Combined'!$A$2:$AQ6277,29,false)</f>
        <v>-</v>
      </c>
      <c r="E1069" t="str">
        <f>IFERROR(__xludf.DUMMYFUNCTION("IFERROR(REGEXEXTRACT((vlookup(A1069, 'OG Data Combined'!$A$2:$AQ6277,21,false)), ""\((.*?)\)""), """")"),"")</f>
        <v/>
      </c>
    </row>
    <row r="1070">
      <c r="A1070" s="143" t="s">
        <v>42232</v>
      </c>
      <c r="B1070" s="144" t="str">
        <f>vlookup(A1070, 'OG Data Combined'!$A$2:$Z6277,25,false)</f>
        <v>-</v>
      </c>
      <c r="D1070" s="144" t="str">
        <f>vlookup(A1070, 'OG Data Combined'!$A$2:$AQ6277,29,false)</f>
        <v>-</v>
      </c>
      <c r="E1070" t="str">
        <f>IFERROR(__xludf.DUMMYFUNCTION("IFERROR(REGEXEXTRACT((vlookup(A1070, 'OG Data Combined'!$A$2:$AQ6277,21,false)), ""\((.*?)\)""), """")"),"")</f>
        <v/>
      </c>
    </row>
    <row r="1071">
      <c r="A1071" s="143" t="s">
        <v>42233</v>
      </c>
      <c r="B1071" s="144" t="str">
        <f>vlookup(A1071, 'OG Data Combined'!$A$2:$Z6277,25,false)</f>
        <v>-</v>
      </c>
      <c r="D1071" s="144" t="str">
        <f>vlookup(A1071, 'OG Data Combined'!$A$2:$AQ6277,29,false)</f>
        <v>-</v>
      </c>
      <c r="E1071" t="str">
        <f>IFERROR(__xludf.DUMMYFUNCTION("IFERROR(REGEXEXTRACT((vlookup(A1071, 'OG Data Combined'!$A$2:$AQ6277,21,false)), ""\((.*?)\)""), """")"),"")</f>
        <v/>
      </c>
    </row>
    <row r="1072">
      <c r="A1072" s="143" t="s">
        <v>42234</v>
      </c>
      <c r="B1072" s="144" t="str">
        <f>vlookup(A1072, 'OG Data Combined'!$A$2:$Z6277,25,false)</f>
        <v>-</v>
      </c>
      <c r="D1072" s="166" t="str">
        <f>vlookup(A1072, 'OG Data Combined'!$A$2:$AQ6277,29,false)</f>
        <v>https://www.instagram.com/margarethayden/</v>
      </c>
      <c r="E1072" t="str">
        <f>IFERROR(__xludf.DUMMYFUNCTION("IFERROR(REGEXEXTRACT((vlookup(A1072, 'OG Data Combined'!$A$2:$AQ6277,21,false)), ""\((.*?)\)""), """")"),"")</f>
        <v/>
      </c>
    </row>
    <row r="1073">
      <c r="A1073" s="143" t="s">
        <v>42235</v>
      </c>
      <c r="B1073" s="144" t="str">
        <f>vlookup(A1073, 'OG Data Combined'!$A$2:$Z6277,25,false)</f>
        <v>-</v>
      </c>
      <c r="D1073" s="166" t="str">
        <f>vlookup(A1073, 'OG Data Combined'!$A$2:$AQ6277,29,false)</f>
        <v>https://www.instagram.com/kerrig3/</v>
      </c>
      <c r="E1073" t="str">
        <f>IFERROR(__xludf.DUMMYFUNCTION("IFERROR(REGEXEXTRACT((vlookup(A1073, 'OG Data Combined'!$A$2:$AQ6277,21,false)), ""\((.*?)\)""), """")"),"")</f>
        <v/>
      </c>
    </row>
    <row r="1074">
      <c r="A1074" s="143" t="s">
        <v>42236</v>
      </c>
      <c r="B1074" s="144" t="str">
        <f>vlookup(A1074, 'OG Data Combined'!$A$2:$Z6277,25,false)</f>
        <v>-</v>
      </c>
      <c r="D1074" s="144" t="str">
        <f>vlookup(A1074, 'OG Data Combined'!$A$2:$AQ6277,29,false)</f>
        <v>-</v>
      </c>
      <c r="E1074" t="str">
        <f>IFERROR(__xludf.DUMMYFUNCTION("IFERROR(REGEXEXTRACT((vlookup(A1074, 'OG Data Combined'!$A$2:$AQ6277,21,false)), ""\((.*?)\)""), """")"),"")</f>
        <v/>
      </c>
    </row>
    <row r="1075">
      <c r="A1075" s="143" t="s">
        <v>42237</v>
      </c>
      <c r="B1075" s="144" t="str">
        <f>vlookup(A1075, 'OG Data Combined'!$A$2:$Z6277,25,false)</f>
        <v>-</v>
      </c>
      <c r="D1075" s="166" t="str">
        <f>vlookup(A1075, 'OG Data Combined'!$A$2:$AQ6277,29,false)</f>
        <v>https://www.instagram.com/johnnydisco21/</v>
      </c>
      <c r="E1075" t="str">
        <f>IFERROR(__xludf.DUMMYFUNCTION("IFERROR(REGEXEXTRACT((vlookup(A1075, 'OG Data Combined'!$A$2:$AQ6277,21,false)), ""\((.*?)\)""), """")"),"")</f>
        <v/>
      </c>
    </row>
    <row r="1076">
      <c r="A1076" s="143" t="s">
        <v>37403</v>
      </c>
      <c r="B1076" s="166" t="str">
        <f>vlookup(A1076, 'OG Data Combined'!$A$2:$Z6277,25,false)</f>
        <v>https://twitter.com/alishasamuel9</v>
      </c>
      <c r="D1076" s="166" t="str">
        <f>vlookup(A1076, 'OG Data Combined'!$A$2:$AQ6277,29,false)</f>
        <v>https://www.instagram.com/alishasamuelkhan/</v>
      </c>
      <c r="E1076" t="str">
        <f>IFERROR(__xludf.DUMMYFUNCTION("IFERROR(REGEXEXTRACT((vlookup(A1076, 'OG Data Combined'!$A$2:$AQ6277,21,false)), ""\((.*?)\)""), """")"),"")</f>
        <v/>
      </c>
    </row>
    <row r="1077">
      <c r="A1077" s="143" t="s">
        <v>37404</v>
      </c>
      <c r="B1077" s="166" t="str">
        <f>vlookup(A1077, 'OG Data Combined'!$A$2:$Z6277,25,false)</f>
        <v>https://twitter.com/BillyPooleHarr1</v>
      </c>
      <c r="D1077" s="144" t="str">
        <f>vlookup(A1077, 'OG Data Combined'!$A$2:$AQ6277,29,false)</f>
        <v>-</v>
      </c>
      <c r="E1077" t="str">
        <f>IFERROR(__xludf.DUMMYFUNCTION("IFERROR(REGEXEXTRACT((vlookup(A1077, 'OG Data Combined'!$A$2:$AQ6277,21,false)), ""\((.*?)\)""), """")"),"")</f>
        <v/>
      </c>
    </row>
    <row r="1078">
      <c r="A1078" s="143" t="s">
        <v>37405</v>
      </c>
      <c r="B1078" s="144" t="str">
        <f>vlookup(A1078, 'OG Data Combined'!$A$2:$Z6277,25,false)</f>
        <v>-</v>
      </c>
      <c r="D1078" s="144" t="str">
        <f>vlookup(A1078, 'OG Data Combined'!$A$2:$AQ6277,29,false)</f>
        <v>-</v>
      </c>
      <c r="E1078" t="str">
        <f>IFERROR(__xludf.DUMMYFUNCTION("IFERROR(REGEXEXTRACT((vlookup(A1078, 'OG Data Combined'!$A$2:$AQ6277,21,false)), ""\((.*?)\)""), """")"),"")</f>
        <v/>
      </c>
    </row>
    <row r="1079">
      <c r="A1079" s="143" t="s">
        <v>37406</v>
      </c>
      <c r="B1079" s="144" t="str">
        <f>vlookup(A1079, 'OG Data Combined'!$A$2:$Z6277,25,false)</f>
        <v>-</v>
      </c>
      <c r="D1079" s="144" t="str">
        <f>vlookup(A1079, 'OG Data Combined'!$A$2:$AQ6277,29,false)</f>
        <v>-</v>
      </c>
      <c r="E1079" t="str">
        <f>IFERROR(__xludf.DUMMYFUNCTION("IFERROR(REGEXEXTRACT((vlookup(A1079, 'OG Data Combined'!$A$2:$AQ6277,21,false)), ""\((.*?)\)""), """")"),"")</f>
        <v/>
      </c>
    </row>
    <row r="1080">
      <c r="A1080" s="143" t="s">
        <v>37407</v>
      </c>
      <c r="B1080" s="144" t="str">
        <f>vlookup(A1080, 'OG Data Combined'!$A$2:$Z6277,25,false)</f>
        <v>-</v>
      </c>
      <c r="D1080" s="144" t="str">
        <f>vlookup(A1080, 'OG Data Combined'!$A$2:$AQ6277,29,false)</f>
        <v>-</v>
      </c>
      <c r="E1080" t="str">
        <f>IFERROR(__xludf.DUMMYFUNCTION("IFERROR(REGEXEXTRACT((vlookup(A1080, 'OG Data Combined'!$A$2:$AQ6277,21,false)), ""\((.*?)\)""), """")"),"")</f>
        <v/>
      </c>
    </row>
    <row r="1081">
      <c r="A1081" s="143" t="s">
        <v>37408</v>
      </c>
      <c r="B1081" s="166" t="str">
        <f>vlookup(A1081, 'OG Data Combined'!$A$2:$Z6277,25,false)</f>
        <v>https://twitter.com/nickmiller48</v>
      </c>
      <c r="D1081" s="144" t="str">
        <f>vlookup(A1081, 'OG Data Combined'!$A$2:$AQ6277,29,false)</f>
        <v>-</v>
      </c>
      <c r="E1081" t="str">
        <f>IFERROR(__xludf.DUMMYFUNCTION("IFERROR(REGEXEXTRACT((vlookup(A1081, 'OG Data Combined'!$A$2:$AQ6277,21,false)), ""\((.*?)\)""), """")"),"")</f>
        <v/>
      </c>
    </row>
    <row r="1082">
      <c r="A1082" s="143" t="s">
        <v>37409</v>
      </c>
      <c r="B1082" s="144" t="str">
        <f>vlookup(A1082, 'OG Data Combined'!$A$2:$Z6277,25,false)</f>
        <v>-</v>
      </c>
      <c r="D1082" s="144" t="str">
        <f>vlookup(A1082, 'OG Data Combined'!$A$2:$AQ6277,29,false)</f>
        <v>-</v>
      </c>
      <c r="E1082" t="str">
        <f>IFERROR(__xludf.DUMMYFUNCTION("IFERROR(REGEXEXTRACT((vlookup(A1082, 'OG Data Combined'!$A$2:$AQ6277,21,false)), ""\((.*?)\)""), """")"),"")</f>
        <v/>
      </c>
    </row>
    <row r="1083">
      <c r="A1083" s="143" t="s">
        <v>37410</v>
      </c>
      <c r="B1083" s="144" t="str">
        <f>vlookup(A1083, 'OG Data Combined'!$A$2:$Z6277,25,false)</f>
        <v>-</v>
      </c>
      <c r="D1083" s="144" t="str">
        <f>vlookup(A1083, 'OG Data Combined'!$A$2:$AQ6277,29,false)</f>
        <v>-</v>
      </c>
      <c r="E1083" t="str">
        <f>IFERROR(__xludf.DUMMYFUNCTION("IFERROR(REGEXEXTRACT((vlookup(A1083, 'OG Data Combined'!$A$2:$AQ6277,21,false)), ""\((.*?)\)""), """")"),"Distance")</f>
        <v>Distance</v>
      </c>
    </row>
    <row r="1084">
      <c r="A1084" s="143" t="s">
        <v>37412</v>
      </c>
      <c r="B1084" s="154" t="str">
        <f>vlookup(A1084, 'OG Data Combined'!$A$2:$Z6277,25,false)</f>
        <v/>
      </c>
      <c r="D1084" s="154" t="str">
        <f>vlookup(A1084, 'OG Data Combined'!$A$2:$AQ6277,29,false)</f>
        <v/>
      </c>
      <c r="E1084" t="str">
        <f>IFERROR(__xludf.DUMMYFUNCTION("IFERROR(REGEXEXTRACT((vlookup(A1084, 'OG Data Combined'!$A$2:$AQ6277,21,false)), ""\((.*?)\)""), """")"),"")</f>
        <v/>
      </c>
    </row>
    <row r="1085">
      <c r="A1085" s="143" t="s">
        <v>37413</v>
      </c>
      <c r="B1085" s="144" t="str">
        <f>vlookup(A1085, 'OG Data Combined'!$A$2:$Z6277,25,false)</f>
        <v>-</v>
      </c>
      <c r="D1085" s="166" t="str">
        <f>vlookup(A1085, 'OG Data Combined'!$A$2:$AQ6277,29,false)</f>
        <v>https://www.instagram.com/coachfuca/</v>
      </c>
      <c r="E1085" t="str">
        <f>IFERROR(__xludf.DUMMYFUNCTION("IFERROR(REGEXEXTRACT((vlookup(A1085, 'OG Data Combined'!$A$2:$AQ6277,21,false)), ""\((.*?)\)""), """")"),"")</f>
        <v/>
      </c>
    </row>
    <row r="1086">
      <c r="A1086" s="143" t="s">
        <v>37414</v>
      </c>
      <c r="B1086" s="166" t="str">
        <f>vlookup(A1086, 'OG Data Combined'!$A$2:$Z6277,25,false)</f>
        <v>https://twitter.com/mthompsbutrack</v>
      </c>
      <c r="D1086" s="144" t="str">
        <f>vlookup(A1086, 'OG Data Combined'!$A$2:$AQ6277,29,false)</f>
        <v>-</v>
      </c>
      <c r="E1086" t="str">
        <f>IFERROR(__xludf.DUMMYFUNCTION("IFERROR(REGEXEXTRACT((vlookup(A1086, 'OG Data Combined'!$A$2:$AQ6277,21,false)), ""\((.*?)\)""), """")"),"")</f>
        <v/>
      </c>
    </row>
    <row r="1087">
      <c r="A1087" s="143" t="s">
        <v>37415</v>
      </c>
      <c r="B1087" s="144" t="str">
        <f>vlookup(A1087, 'OG Data Combined'!$A$2:$Z6277,25,false)</f>
        <v>-</v>
      </c>
      <c r="D1087" s="144" t="str">
        <f>vlookup(A1087, 'OG Data Combined'!$A$2:$AQ6277,29,false)</f>
        <v>-</v>
      </c>
      <c r="E1087" t="str">
        <f>IFERROR(__xludf.DUMMYFUNCTION("IFERROR(REGEXEXTRACT((vlookup(A1087, 'OG Data Combined'!$A$2:$AQ6277,21,false)), ""\((.*?)\)""), """")"),"Throws")</f>
        <v>Throws</v>
      </c>
    </row>
    <row r="1088">
      <c r="A1088" s="143" t="s">
        <v>37416</v>
      </c>
      <c r="B1088" s="154" t="str">
        <f>vlookup(A1088, 'OG Data Combined'!$A$2:$Z6277,25,false)</f>
        <v/>
      </c>
      <c r="D1088" s="154" t="str">
        <f>vlookup(A1088, 'OG Data Combined'!$A$2:$AQ6277,29,false)</f>
        <v/>
      </c>
      <c r="E1088" t="str">
        <f>IFERROR(__xludf.DUMMYFUNCTION("IFERROR(REGEXEXTRACT((vlookup(A1088, 'OG Data Combined'!$A$2:$AQ6277,21,false)), ""\((.*?)\)""), """")"),"Distance")</f>
        <v>Distance</v>
      </c>
    </row>
    <row r="1089">
      <c r="A1089" s="143" t="s">
        <v>37417</v>
      </c>
      <c r="B1089" s="144" t="str">
        <f>vlookup(A1089, 'OG Data Combined'!$A$2:$Z6277,25,false)</f>
        <v>-</v>
      </c>
      <c r="D1089" s="144" t="str">
        <f>vlookup(A1089, 'OG Data Combined'!$A$2:$AQ6277,29,false)</f>
        <v>-</v>
      </c>
      <c r="E1089" t="str">
        <f>IFERROR(__xludf.DUMMYFUNCTION("IFERROR(REGEXEXTRACT((vlookup(A1089, 'OG Data Combined'!$A$2:$AQ6277,21,false)), ""\((.*?)\)""), """")"),"Distance")</f>
        <v>Distance</v>
      </c>
    </row>
    <row r="1090">
      <c r="A1090" s="143" t="s">
        <v>37418</v>
      </c>
      <c r="B1090" s="166" t="str">
        <f>vlookup(A1090, 'OG Data Combined'!$A$2:$Z6277,25,false)</f>
        <v>https://twitter.com/arlongstone</v>
      </c>
      <c r="D1090" s="144" t="str">
        <f>vlookup(A1090, 'OG Data Combined'!$A$2:$AQ6277,29,false)</f>
        <v>-</v>
      </c>
      <c r="E1090" t="str">
        <f>IFERROR(__xludf.DUMMYFUNCTION("IFERROR(REGEXEXTRACT((vlookup(A1090, 'OG Data Combined'!$A$2:$AQ6277,21,false)), ""\((.*?)\)""), """")"),"")</f>
        <v/>
      </c>
    </row>
    <row r="1091">
      <c r="A1091" s="143" t="s">
        <v>37419</v>
      </c>
      <c r="B1091" s="144" t="str">
        <f>vlookup(A1091, 'OG Data Combined'!$A$2:$Z6277,25,false)</f>
        <v>-</v>
      </c>
      <c r="D1091" s="144" t="str">
        <f>vlookup(A1091, 'OG Data Combined'!$A$2:$AQ6277,29,false)</f>
        <v>-</v>
      </c>
      <c r="E1091" t="str">
        <f>IFERROR(__xludf.DUMMYFUNCTION("IFERROR(REGEXEXTRACT((vlookup(A1091, 'OG Data Combined'!$A$2:$AQ6277,21,false)), ""\((.*?)\)""), """")"),"")</f>
        <v/>
      </c>
    </row>
    <row r="1092">
      <c r="A1092" s="143" t="s">
        <v>37420</v>
      </c>
      <c r="B1092" s="166" t="str">
        <f>vlookup(A1092, 'OG Data Combined'!$A$2:$Z6277,25,false)</f>
        <v>https://twitter.com/rvivesvives</v>
      </c>
      <c r="D1092" s="144" t="str">
        <f>vlookup(A1092, 'OG Data Combined'!$A$2:$AQ6277,29,false)</f>
        <v>-</v>
      </c>
      <c r="E1092" t="str">
        <f>IFERROR(__xludf.DUMMYFUNCTION("IFERROR(REGEXEXTRACT((vlookup(A1092, 'OG Data Combined'!$A$2:$AQ6277,21,false)), ""\((.*?)\)""), """")"),"")</f>
        <v/>
      </c>
    </row>
    <row r="1093">
      <c r="A1093" s="143" t="s">
        <v>37421</v>
      </c>
      <c r="B1093" s="144" t="str">
        <f>vlookup(A1093, 'OG Data Combined'!$A$2:$Z6277,25,false)</f>
        <v>-</v>
      </c>
      <c r="D1093" s="144" t="str">
        <f>vlookup(A1093, 'OG Data Combined'!$A$2:$AQ6277,29,false)</f>
        <v>-</v>
      </c>
      <c r="E1093" t="str">
        <f>IFERROR(__xludf.DUMMYFUNCTION("IFERROR(REGEXEXTRACT((vlookup(A1093, 'OG Data Combined'!$A$2:$AQ6277,21,false)), ""\((.*?)\)""), """")"),"")</f>
        <v/>
      </c>
    </row>
    <row r="1094">
      <c r="A1094" s="143" t="s">
        <v>37422</v>
      </c>
      <c r="B1094" s="166" t="str">
        <f>vlookup(A1094, 'OG Data Combined'!$A$2:$Z6277,25,false)</f>
        <v>https://twitter.com/luciennemarie96</v>
      </c>
      <c r="D1094" s="144" t="str">
        <f>vlookup(A1094, 'OG Data Combined'!$A$2:$AQ6277,29,false)</f>
        <v>-</v>
      </c>
      <c r="E1094" t="str">
        <f>IFERROR(__xludf.DUMMYFUNCTION("IFERROR(REGEXEXTRACT((vlookup(A1094, 'OG Data Combined'!$A$2:$AQ6277,21,false)), ""\((.*?)\)""), """")"),"Vertical Jumps, Multi-events")</f>
        <v>Vertical Jumps, Multi-events</v>
      </c>
    </row>
    <row r="1095">
      <c r="A1095" s="143" t="s">
        <v>37423</v>
      </c>
      <c r="B1095" s="144" t="str">
        <f>vlookup(A1095, 'OG Data Combined'!$A$2:$Z6277,25,false)</f>
        <v>-</v>
      </c>
      <c r="D1095" s="166" t="str">
        <f>vlookup(A1095, 'OG Data Combined'!$A$2:$AQ6277,29,false)</f>
        <v>https://www.instagram.com/heisabel2/</v>
      </c>
      <c r="E1095" t="str">
        <f>IFERROR(__xludf.DUMMYFUNCTION("IFERROR(REGEXEXTRACT((vlookup(A1095, 'OG Data Combined'!$A$2:$AQ6277,21,false)), ""\((.*?)\)""), """")"),"Throws")</f>
        <v>Throws</v>
      </c>
    </row>
    <row r="1096">
      <c r="A1096" s="143" t="s">
        <v>37425</v>
      </c>
      <c r="B1096" s="166" t="str">
        <f>vlookup(A1096, 'OG Data Combined'!$A$2:$Z6277,25,false)</f>
        <v>https://twitter.com/fambo_</v>
      </c>
      <c r="D1096" s="144" t="str">
        <f>vlookup(A1096, 'OG Data Combined'!$A$2:$AQ6277,29,false)</f>
        <v>-</v>
      </c>
      <c r="E1096" t="str">
        <f>IFERROR(__xludf.DUMMYFUNCTION("IFERROR(REGEXEXTRACT((vlookup(A1096, 'OG Data Combined'!$A$2:$AQ6277,21,false)), ""\((.*?)\)""), """")"),"Sprints")</f>
        <v>Sprints</v>
      </c>
    </row>
    <row r="1097">
      <c r="A1097" s="143" t="s">
        <v>37426</v>
      </c>
      <c r="B1097" s="144" t="str">
        <f>vlookup(A1097, 'OG Data Combined'!$A$2:$Z6277,25,false)</f>
        <v>-</v>
      </c>
      <c r="D1097" s="144" t="str">
        <f>vlookup(A1097, 'OG Data Combined'!$A$2:$AQ6277,29,false)</f>
        <v>-</v>
      </c>
      <c r="E1097" t="str">
        <f>IFERROR(__xludf.DUMMYFUNCTION("IFERROR(REGEXEXTRACT((vlookup(A1097, 'OG Data Combined'!$A$2:$AQ6277,21,false)), ""\((.*?)\)""), """")"),"Short Sprints")</f>
        <v>Short Sprints</v>
      </c>
    </row>
    <row r="1098">
      <c r="A1098" s="143" t="s">
        <v>37427</v>
      </c>
      <c r="B1098" s="144" t="str">
        <f>vlookup(A1098, 'OG Data Combined'!$A$2:$Z6277,25,false)</f>
        <v>-</v>
      </c>
      <c r="D1098" s="144" t="str">
        <f>vlookup(A1098, 'OG Data Combined'!$A$2:$AQ6277,29,false)</f>
        <v>-</v>
      </c>
      <c r="E1098" t="str">
        <f>IFERROR(__xludf.DUMMYFUNCTION("IFERROR(REGEXEXTRACT((vlookup(A1098, 'OG Data Combined'!$A$2:$AQ6277,21,false)), ""\((.*?)\)""), """")"),"Mid-Distance, Distance")</f>
        <v>Mid-Distance, Distance</v>
      </c>
    </row>
    <row r="1099">
      <c r="A1099" s="143" t="s">
        <v>37428</v>
      </c>
      <c r="B1099" s="144" t="str">
        <f>vlookup(A1099, 'OG Data Combined'!$A$2:$Z6277,25,false)</f>
        <v>-</v>
      </c>
      <c r="D1099" s="144" t="str">
        <f>vlookup(A1099, 'OG Data Combined'!$A$2:$AQ6277,29,false)</f>
        <v>-</v>
      </c>
      <c r="E1099" t="str">
        <f>IFERROR(__xludf.DUMMYFUNCTION("IFERROR(REGEXEXTRACT((vlookup(A1099, 'OG Data Combined'!$A$2:$AQ6277,21,false)), ""\((.*?)\)""), """")"),"Mid-Distance, Distance")</f>
        <v>Mid-Distance, Distance</v>
      </c>
    </row>
    <row r="1100">
      <c r="A1100" s="143" t="s">
        <v>37429</v>
      </c>
      <c r="B1100" s="144" t="str">
        <f>vlookup(A1100, 'OG Data Combined'!$A$2:$Z6277,25,false)</f>
        <v>-</v>
      </c>
      <c r="D1100" s="144" t="str">
        <f>vlookup(A1100, 'OG Data Combined'!$A$2:$AQ6277,29,false)</f>
        <v>-</v>
      </c>
      <c r="E1100" t="str">
        <f>IFERROR(__xludf.DUMMYFUNCTION("IFERROR(REGEXEXTRACT((vlookup(A1100, 'OG Data Combined'!$A$2:$AQ6277,21,false)), ""\((.*?)\)""), """")"),"Horizontal Jumps")</f>
        <v>Horizontal Jumps</v>
      </c>
    </row>
    <row r="1101">
      <c r="A1101" s="143" t="s">
        <v>37430</v>
      </c>
      <c r="B1101" s="166" t="str">
        <f>vlookup(A1101, 'OG Data Combined'!$A$2:$Z6277,25,false)</f>
        <v>https://twitter.com/bigmacweather</v>
      </c>
      <c r="D1101" s="144" t="str">
        <f>vlookup(A1101, 'OG Data Combined'!$A$2:$AQ6277,29,false)</f>
        <v>-</v>
      </c>
      <c r="E1101" t="str">
        <f>IFERROR(__xludf.DUMMYFUNCTION("IFERROR(REGEXEXTRACT((vlookup(A1101, 'OG Data Combined'!$A$2:$AQ6277,21,false)), ""\((.*?)\)""), """")"),"High-Jump")</f>
        <v>High-Jump</v>
      </c>
    </row>
    <row r="1102">
      <c r="A1102" s="143" t="s">
        <v>37432</v>
      </c>
      <c r="B1102" s="144" t="str">
        <f>vlookup(A1102, 'OG Data Combined'!$A$2:$Z6277,25,false)</f>
        <v>-</v>
      </c>
      <c r="D1102" s="144" t="str">
        <f>vlookup(A1102, 'OG Data Combined'!$A$2:$AQ6277,29,false)</f>
        <v>-</v>
      </c>
      <c r="E1102" t="str">
        <f>IFERROR(__xludf.DUMMYFUNCTION("IFERROR(REGEXEXTRACT((vlookup(A1102, 'OG Data Combined'!$A$2:$AQ6277,21,false)), ""\((.*?)\)""), """")"),"Distance, Mid-Distance")</f>
        <v>Distance, Mid-Distance</v>
      </c>
    </row>
    <row r="1103">
      <c r="A1103" s="143" t="s">
        <v>37433</v>
      </c>
      <c r="B1103" s="144" t="str">
        <f>vlookup(A1103, 'OG Data Combined'!$A$2:$Z6277,25,false)</f>
        <v>-</v>
      </c>
      <c r="D1103" s="144" t="str">
        <f>vlookup(A1103, 'OG Data Combined'!$A$2:$AQ6277,29,false)</f>
        <v>-</v>
      </c>
      <c r="E1103" t="str">
        <f>IFERROR(__xludf.DUMMYFUNCTION("IFERROR(REGEXEXTRACT((vlookup(A1103, 'OG Data Combined'!$A$2:$AQ6277,21,false)), ""\((.*?)\)""), """")"),"")</f>
        <v/>
      </c>
    </row>
    <row r="1104">
      <c r="A1104" s="143" t="s">
        <v>37434</v>
      </c>
      <c r="B1104" s="166" t="str">
        <f>vlookup(A1104, 'OG Data Combined'!$A$2:$Z6277,25,false)</f>
        <v>https://twitter.com/caleb_nickens</v>
      </c>
      <c r="D1104" s="166" t="str">
        <f>vlookup(A1104, 'OG Data Combined'!$A$2:$AQ6277,29,false)</f>
        <v>https://www.instagram.com/calebnickens/</v>
      </c>
      <c r="E1104" t="str">
        <f>IFERROR(__xludf.DUMMYFUNCTION("IFERROR(REGEXEXTRACT((vlookup(A1104, 'OG Data Combined'!$A$2:$AQ6277,21,false)), ""\((.*?)\)""), """")"),"Throws")</f>
        <v>Throws</v>
      </c>
    </row>
    <row r="1105">
      <c r="A1105" s="143" t="s">
        <v>37435</v>
      </c>
      <c r="B1105" s="166" t="str">
        <f>vlookup(A1105, 'OG Data Combined'!$A$2:$Z6277,25,false)</f>
        <v>https://twitter.com/coachjayjones15</v>
      </c>
      <c r="D1105" s="144" t="str">
        <f>vlookup(A1105, 'OG Data Combined'!$A$2:$AQ6277,29,false)</f>
        <v>-</v>
      </c>
      <c r="E1105" t="str">
        <f>IFERROR(__xludf.DUMMYFUNCTION("IFERROR(REGEXEXTRACT((vlookup(A1105, 'OG Data Combined'!$A$2:$AQ6277,21,false)), ""\((.*?)\)""), """")"),"Sprints, Hurdles, Relays")</f>
        <v>Sprints, Hurdles, Relays</v>
      </c>
    </row>
    <row r="1106">
      <c r="A1106" s="143" t="s">
        <v>37436</v>
      </c>
      <c r="B1106" s="166" t="str">
        <f>vlookup(A1106, 'OG Data Combined'!$A$2:$Z6277,25,false)</f>
        <v>https://twitter.com/coach__scp</v>
      </c>
      <c r="D1106" s="166" t="str">
        <f>vlookup(A1106, 'OG Data Combined'!$A$2:$AQ6277,29,false)</f>
        <v>https://www.instagram.com/coach_cameronp/</v>
      </c>
      <c r="E1106" t="str">
        <f>IFERROR(__xludf.DUMMYFUNCTION("IFERROR(REGEXEXTRACT((vlookup(A1106, 'OG Data Combined'!$A$2:$AQ6277,21,false)), ""\((.*?)\)""), """")"),"Jumps, Multi-Events")</f>
        <v>Jumps, Multi-Events</v>
      </c>
    </row>
    <row r="1107">
      <c r="A1107" s="143" t="s">
        <v>37437</v>
      </c>
      <c r="B1107" s="144" t="str">
        <f>vlookup(A1107, 'OG Data Combined'!$A$2:$Z6277,25,false)</f>
        <v>-</v>
      </c>
      <c r="D1107" s="166" t="str">
        <f>vlookup(A1107, 'OG Data Combined'!$A$2:$AQ6277,29,false)</f>
        <v>https://www.instagram.com/christinawende/</v>
      </c>
      <c r="E1107" t="str">
        <f>IFERROR(__xludf.DUMMYFUNCTION("IFERROR(REGEXEXTRACT((vlookup(A1107, 'OG Data Combined'!$A$2:$AQ6277,21,false)), ""\((.*?)\)""), """")"),"Horizontal Jumps")</f>
        <v>Horizontal Jumps</v>
      </c>
    </row>
    <row r="1108">
      <c r="A1108" s="143" t="s">
        <v>37438</v>
      </c>
      <c r="B1108" s="144" t="str">
        <f>vlookup(A1108, 'OG Data Combined'!$A$2:$Z6277,25,false)</f>
        <v>-</v>
      </c>
      <c r="D1108" s="144" t="str">
        <f>vlookup(A1108, 'OG Data Combined'!$A$2:$AQ6277,29,false)</f>
        <v>-</v>
      </c>
      <c r="E1108" t="str">
        <f>IFERROR(__xludf.DUMMYFUNCTION("IFERROR(REGEXEXTRACT((vlookup(A1108, 'OG Data Combined'!$A$2:$AQ6277,21,false)), ""\((.*?)\)""), """")"),"Distance")</f>
        <v>Distance</v>
      </c>
    </row>
    <row r="1109">
      <c r="A1109" s="143" t="s">
        <v>37439</v>
      </c>
      <c r="B1109" s="144" t="str">
        <f>vlookup(A1109, 'OG Data Combined'!$A$2:$Z6277,25,false)</f>
        <v>-</v>
      </c>
      <c r="D1109" s="144" t="str">
        <f>vlookup(A1109, 'OG Data Combined'!$A$2:$AQ6277,29,false)</f>
        <v>-</v>
      </c>
      <c r="E1109" t="str">
        <f>IFERROR(__xludf.DUMMYFUNCTION("IFERROR(REGEXEXTRACT((vlookup(A1109, 'OG Data Combined'!$A$2:$AQ6277,21,false)), ""\((.*?)\)""), """")"),"Distance")</f>
        <v>Distance</v>
      </c>
    </row>
    <row r="1110">
      <c r="A1110" s="143" t="s">
        <v>37440</v>
      </c>
      <c r="B1110" s="144" t="str">
        <f>vlookup(A1110, 'OG Data Combined'!$A$2:$Z6277,25,false)</f>
        <v>-</v>
      </c>
      <c r="D1110" s="144" t="str">
        <f>vlookup(A1110, 'OG Data Combined'!$A$2:$AQ6277,29,false)</f>
        <v>-</v>
      </c>
      <c r="E1110" t="str">
        <f>IFERROR(__xludf.DUMMYFUNCTION("IFERROR(REGEXEXTRACT((vlookup(A1110, 'OG Data Combined'!$A$2:$AQ6277,21,false)), ""\((.*?)\)""), """")"),"")</f>
        <v/>
      </c>
    </row>
    <row r="1111">
      <c r="A1111" s="143" t="s">
        <v>37441</v>
      </c>
      <c r="B1111" s="166" t="str">
        <f>vlookup(A1111, 'OG Data Combined'!$A$2:$Z6277,25,false)</f>
        <v>https://twitter.com/chfox</v>
      </c>
      <c r="D1111" s="144" t="str">
        <f>vlookup(A1111, 'OG Data Combined'!$A$2:$AQ6277,29,false)</f>
        <v>-</v>
      </c>
      <c r="E1111" t="str">
        <f>IFERROR(__xludf.DUMMYFUNCTION("IFERROR(REGEXEXTRACT((vlookup(A1111, 'OG Data Combined'!$A$2:$AQ6277,21,false)), ""\((.*?)\)""), """")"),"")</f>
        <v/>
      </c>
    </row>
    <row r="1112">
      <c r="A1112" s="143" t="s">
        <v>37442</v>
      </c>
      <c r="B1112" s="144" t="str">
        <f>vlookup(A1112, 'OG Data Combined'!$A$2:$Z6277,25,false)</f>
        <v>-</v>
      </c>
      <c r="D1112" s="144" t="str">
        <f>vlookup(A1112, 'OG Data Combined'!$A$2:$AQ6277,29,false)</f>
        <v>-</v>
      </c>
      <c r="E1112" t="str">
        <f>IFERROR(__xludf.DUMMYFUNCTION("IFERROR(REGEXEXTRACT((vlookup(A1112, 'OG Data Combined'!$A$2:$AQ6277,21,false)), ""\((.*?)\)""), """")"),"")</f>
        <v/>
      </c>
    </row>
    <row r="1113">
      <c r="A1113" s="143" t="s">
        <v>37443</v>
      </c>
      <c r="B1113" s="144" t="str">
        <f>vlookup(A1113, 'OG Data Combined'!$A$2:$Z6277,25,false)</f>
        <v>-</v>
      </c>
      <c r="D1113" s="144" t="str">
        <f>vlookup(A1113, 'OG Data Combined'!$A$2:$AQ6277,29,false)</f>
        <v>-</v>
      </c>
      <c r="E1113" t="str">
        <f>IFERROR(__xludf.DUMMYFUNCTION("IFERROR(REGEXEXTRACT((vlookup(A1113, 'OG Data Combined'!$A$2:$AQ6277,21,false)), ""\((.*?)\)""), """")"),"")</f>
        <v/>
      </c>
    </row>
    <row r="1114">
      <c r="A1114" s="143" t="s">
        <v>37444</v>
      </c>
      <c r="B1114" s="166" t="str">
        <f>vlookup(A1114, 'OG Data Combined'!$A$2:$Z6277,25,false)</f>
        <v>https://twitter.com/makeitrayn_ee</v>
      </c>
      <c r="D1114" s="166" t="str">
        <f>vlookup(A1114, 'OG Data Combined'!$A$2:$AQ6277,29,false)</f>
        <v>https://www.instagram.com/makeitrayn_ee/</v>
      </c>
      <c r="E1114" t="str">
        <f>IFERROR(__xludf.DUMMYFUNCTION("IFERROR(REGEXEXTRACT((vlookup(A1114, 'OG Data Combined'!$A$2:$AQ6277,21,false)), ""\((.*?)\)""), """")"),"")</f>
        <v/>
      </c>
    </row>
    <row r="1115">
      <c r="A1115" s="143" t="s">
        <v>37445</v>
      </c>
      <c r="B1115" s="144" t="str">
        <f>vlookup(A1115, 'OG Data Combined'!$A$2:$Z6277,25,false)</f>
        <v>-</v>
      </c>
      <c r="D1115" s="144" t="str">
        <f>vlookup(A1115, 'OG Data Combined'!$A$2:$AQ6277,29,false)</f>
        <v>-</v>
      </c>
      <c r="E1115" t="str">
        <f>IFERROR(__xludf.DUMMYFUNCTION("IFERROR(REGEXEXTRACT((vlookup(A1115, 'OG Data Combined'!$A$2:$AQ6277,21,false)), ""\((.*?)\)""), """")"),"")</f>
        <v/>
      </c>
    </row>
    <row r="1116">
      <c r="A1116" s="143" t="s">
        <v>37446</v>
      </c>
      <c r="B1116" s="144" t="str">
        <f>vlookup(A1116, 'OG Data Combined'!$A$2:$Z6277,25,false)</f>
        <v>-</v>
      </c>
      <c r="D1116" s="144" t="str">
        <f>vlookup(A1116, 'OG Data Combined'!$A$2:$AQ6277,29,false)</f>
        <v>-</v>
      </c>
      <c r="E1116" t="str">
        <f>IFERROR(__xludf.DUMMYFUNCTION("IFERROR(REGEXEXTRACT((vlookup(A1116, 'OG Data Combined'!$A$2:$AQ6277,21,false)), ""\((.*?)\)""), """")"),"Second Email")</f>
        <v>Second Email</v>
      </c>
    </row>
    <row r="1117">
      <c r="A1117" s="143" t="s">
        <v>37447</v>
      </c>
      <c r="B1117" s="166" t="str">
        <f>vlookup(A1117, 'OG Data Combined'!$A$2:$Z6277,25,false)</f>
        <v>https://x.com/coachbwoodbury</v>
      </c>
      <c r="D1117" s="166" t="str">
        <f>vlookup(A1117, 'OG Data Combined'!$A$2:$AQ6277,29,false)</f>
        <v>https://www.instagram.com/coachwoodbury_westpoint/</v>
      </c>
      <c r="E1117" t="str">
        <f>IFERROR(__xludf.DUMMYFUNCTION("IFERROR(REGEXEXTRACT((vlookup(A1117, 'OG Data Combined'!$A$2:$AQ6277,21,false)), ""\((.*?)\)""), """")"),"Throws")</f>
        <v>Throws</v>
      </c>
    </row>
    <row r="1118">
      <c r="A1118" s="143" t="s">
        <v>37448</v>
      </c>
      <c r="B1118" s="144" t="str">
        <f>vlookup(A1118, 'OG Data Combined'!$A$2:$Z6277,25,false)</f>
        <v>-</v>
      </c>
      <c r="D1118" s="144" t="str">
        <f>vlookup(A1118, 'OG Data Combined'!$A$2:$AQ6277,29,false)</f>
        <v>-</v>
      </c>
      <c r="E1118" t="str">
        <f>IFERROR(__xludf.DUMMYFUNCTION("IFERROR(REGEXEXTRACT((vlookup(A1118, 'OG Data Combined'!$A$2:$AQ6277,21,false)), ""\((.*?)\)""), """")"),"Pole Vault, Multis-events")</f>
        <v>Pole Vault, Multis-events</v>
      </c>
    </row>
    <row r="1119">
      <c r="A1119" s="143" t="s">
        <v>37449</v>
      </c>
      <c r="B1119" s="166" t="str">
        <f>vlookup(A1119, 'OG Data Combined'!$A$2:$Z6277,25,false)</f>
        <v>https://x.com/jordonsmith58</v>
      </c>
      <c r="D1119" s="166" t="str">
        <f>vlookup(A1119, 'OG Data Combined'!$A$2:$AQ6277,29,false)</f>
        <v>https://www.instagram.com/_coachjordansmith/</v>
      </c>
      <c r="E1119" t="str">
        <f>IFERROR(__xludf.DUMMYFUNCTION("IFERROR(REGEXEXTRACT((vlookup(A1119, 'OG Data Combined'!$A$2:$AQ6277,21,false)), ""\((.*?)\)""), """")"),"Horizontal Jumps")</f>
        <v>Horizontal Jumps</v>
      </c>
    </row>
    <row r="1120">
      <c r="A1120" s="143" t="s">
        <v>37450</v>
      </c>
      <c r="B1120" s="144" t="str">
        <f>vlookup(A1120, 'OG Data Combined'!$A$2:$Z6277,25,false)</f>
        <v>-</v>
      </c>
      <c r="D1120" s="144" t="str">
        <f>vlookup(A1120, 'OG Data Combined'!$A$2:$AQ6277,29,false)</f>
        <v>-</v>
      </c>
      <c r="E1120" t="str">
        <f>IFERROR(__xludf.DUMMYFUNCTION("IFERROR(REGEXEXTRACT((vlookup(A1120, 'OG Data Combined'!$A$2:$AQ6277,21,false)), ""\((.*?)\)""), """")"),"Distance")</f>
        <v>Distance</v>
      </c>
    </row>
    <row r="1121">
      <c r="A1121" s="143" t="s">
        <v>37451</v>
      </c>
      <c r="B1121" s="166" t="str">
        <f>vlookup(A1121, 'OG Data Combined'!$A$2:$Z6277,25,false)</f>
        <v>https://twitter.com/coachgraupmann</v>
      </c>
      <c r="D1121" s="166" t="str">
        <f>vlookup(A1121, 'OG Data Combined'!$A$2:$AQ6277,29,false)</f>
        <v>https://www.instagram.com/coachgraupmann/</v>
      </c>
      <c r="E1121" t="str">
        <f>IFERROR(__xludf.DUMMYFUNCTION("IFERROR(REGEXEXTRACT((vlookup(A1121, 'OG Data Combined'!$A$2:$AQ6277,21,false)), ""\((.*?)\)""), """")"),"")</f>
        <v/>
      </c>
    </row>
    <row r="1122">
      <c r="A1122" s="143" t="s">
        <v>37452</v>
      </c>
      <c r="B1122" s="144" t="str">
        <f>vlookup(A1122, 'OG Data Combined'!$A$2:$Z6277,25,false)</f>
        <v>-</v>
      </c>
      <c r="D1122" s="144" t="str">
        <f>vlookup(A1122, 'OG Data Combined'!$A$2:$AQ6277,29,false)</f>
        <v>-</v>
      </c>
      <c r="E1122" t="str">
        <f>IFERROR(__xludf.DUMMYFUNCTION("IFERROR(REGEXEXTRACT((vlookup(A1122, 'OG Data Combined'!$A$2:$AQ6277,21,false)), ""\((.*?)\)""), """")"),"")</f>
        <v/>
      </c>
    </row>
    <row r="1123">
      <c r="A1123" s="143" t="s">
        <v>37453</v>
      </c>
      <c r="B1123" s="166" t="str">
        <f>vlookup(A1123, 'OG Data Combined'!$A$2:$Z6277,25,false)</f>
        <v>https://twitter.com/blerimpocesta</v>
      </c>
      <c r="D1123" s="144" t="str">
        <f>vlookup(A1123, 'OG Data Combined'!$A$2:$AQ6277,29,false)</f>
        <v>-</v>
      </c>
      <c r="E1123" t="str">
        <f>IFERROR(__xludf.DUMMYFUNCTION("IFERROR(REGEXEXTRACT((vlookup(A1123, 'OG Data Combined'!$A$2:$AQ6277,21,false)), ""\((.*?)\)""), """")"),"Throws")</f>
        <v>Throws</v>
      </c>
    </row>
    <row r="1124">
      <c r="A1124" s="143" t="s">
        <v>37454</v>
      </c>
      <c r="B1124" s="144" t="str">
        <f>vlookup(A1124, 'OG Data Combined'!$A$2:$Z6277,25,false)</f>
        <v>-</v>
      </c>
      <c r="D1124" s="144" t="str">
        <f>vlookup(A1124, 'OG Data Combined'!$A$2:$AQ6277,29,false)</f>
        <v>-</v>
      </c>
      <c r="E1124" t="str">
        <f>IFERROR(__xludf.DUMMYFUNCTION("IFERROR(REGEXEXTRACT((vlookup(A1124, 'OG Data Combined'!$A$2:$AQ6277,21,false)), ""\((.*?)\)""), """")"),"")</f>
        <v/>
      </c>
    </row>
    <row r="1125">
      <c r="A1125" s="143" t="s">
        <v>37455</v>
      </c>
      <c r="B1125" s="144" t="str">
        <f>vlookup(A1125, 'OG Data Combined'!$A$2:$Z6277,25,false)</f>
        <v>-</v>
      </c>
      <c r="D1125" s="144" t="str">
        <f>vlookup(A1125, 'OG Data Combined'!$A$2:$AQ6277,29,false)</f>
        <v>-</v>
      </c>
      <c r="E1125" t="str">
        <f>IFERROR(__xludf.DUMMYFUNCTION("IFERROR(REGEXEXTRACT((vlookup(A1125, 'OG Data Combined'!$A$2:$AQ6277,21,false)), ""\((.*?)\)""), """")"),"")</f>
        <v/>
      </c>
    </row>
    <row r="1126">
      <c r="A1126" s="143" t="s">
        <v>42238</v>
      </c>
      <c r="B1126" s="144" t="str">
        <f>vlookup(A1126, 'OG Data Combined'!$A$2:$Z6277,25,false)</f>
        <v>-</v>
      </c>
      <c r="D1126" s="144" t="str">
        <f>vlookup(A1126, 'OG Data Combined'!$A$2:$AQ6277,29,false)</f>
        <v>-</v>
      </c>
      <c r="E1126" t="str">
        <f>IFERROR(__xludf.DUMMYFUNCTION("IFERROR(REGEXEXTRACT((vlookup(A1126, 'OG Data Combined'!$A$2:$AQ6277,21,false)), ""\((.*?)\)""), """")"),"")</f>
        <v/>
      </c>
    </row>
    <row r="1127">
      <c r="A1127" s="143" t="s">
        <v>37456</v>
      </c>
      <c r="B1127" s="144" t="str">
        <f>vlookup(A1127, 'OG Data Combined'!$A$2:$Z6277,25,false)</f>
        <v>-</v>
      </c>
      <c r="D1127" s="144" t="str">
        <f>vlookup(A1127, 'OG Data Combined'!$A$2:$AQ6277,29,false)</f>
        <v>-</v>
      </c>
      <c r="E1127" t="str">
        <f>IFERROR(__xludf.DUMMYFUNCTION("IFERROR(REGEXEXTRACT((vlookup(A1127, 'OG Data Combined'!$A$2:$AQ6277,21,false)), ""\((.*?)\)""), """")"),"Distance")</f>
        <v>Distance</v>
      </c>
    </row>
    <row r="1128">
      <c r="A1128" s="143" t="s">
        <v>37457</v>
      </c>
      <c r="B1128" s="166" t="str">
        <f>vlookup(A1128, 'OG Data Combined'!$A$2:$Z6277,25,false)</f>
        <v>https://twitter.com/mclean26</v>
      </c>
      <c r="D1128" s="144" t="str">
        <f>vlookup(A1128, 'OG Data Combined'!$A$2:$AQ6277,29,false)</f>
        <v>-</v>
      </c>
      <c r="E1128" t="str">
        <f>IFERROR(__xludf.DUMMYFUNCTION("IFERROR(REGEXEXTRACT((vlookup(A1128, 'OG Data Combined'!$A$2:$AQ6277,21,false)), ""\((.*?)\)""), """")"),"")</f>
        <v/>
      </c>
    </row>
    <row r="1129">
      <c r="A1129" s="143" t="s">
        <v>37458</v>
      </c>
      <c r="B1129" s="166" t="str">
        <f>vlookup(A1129, 'OG Data Combined'!$A$2:$Z6277,25,false)</f>
        <v>https://twitter.com/whit_whit25</v>
      </c>
      <c r="D1129" s="144" t="str">
        <f>vlookup(A1129, 'OG Data Combined'!$A$2:$AQ6277,29,false)</f>
        <v>-</v>
      </c>
      <c r="E1129" t="str">
        <f>IFERROR(__xludf.DUMMYFUNCTION("IFERROR(REGEXEXTRACT((vlookup(A1129, 'OG Data Combined'!$A$2:$AQ6277,21,false)), ""\((.*?)\)""), """")"),"Throws")</f>
        <v>Throws</v>
      </c>
    </row>
    <row r="1130">
      <c r="A1130" s="143" t="s">
        <v>37459</v>
      </c>
      <c r="B1130" s="166" t="str">
        <f>vlookup(A1130, 'OG Data Combined'!$A$2:$Z6277,25,false)</f>
        <v>https://twitter.com/mclean26</v>
      </c>
      <c r="D1130" s="144" t="str">
        <f>vlookup(A1130, 'OG Data Combined'!$A$2:$AQ6277,29,false)</f>
        <v>-</v>
      </c>
      <c r="E1130" t="str">
        <f>IFERROR(__xludf.DUMMYFUNCTION("IFERROR(REGEXEXTRACT((vlookup(A1130, 'OG Data Combined'!$A$2:$AQ6277,21,false)), ""\((.*?)\)""), """")"),"Pole Vault")</f>
        <v>Pole Vault</v>
      </c>
    </row>
    <row r="1131">
      <c r="A1131" s="143" t="s">
        <v>37460</v>
      </c>
      <c r="B1131" s="144" t="str">
        <f>vlookup(A1131, 'OG Data Combined'!$A$2:$Z6277,25,false)</f>
        <v>-</v>
      </c>
      <c r="D1131" s="144" t="str">
        <f>vlookup(A1131, 'OG Data Combined'!$A$2:$AQ6277,29,false)</f>
        <v>-</v>
      </c>
      <c r="E1131" t="str">
        <f>IFERROR(__xludf.DUMMYFUNCTION("IFERROR(REGEXEXTRACT((vlookup(A1131, 'OG Data Combined'!$A$2:$AQ6277,21,false)), ""\((.*?)\)""), """")"),"Hurdles, Long Sprints, High Jump")</f>
        <v>Hurdles, Long Sprints, High Jump</v>
      </c>
    </row>
    <row r="1132">
      <c r="A1132" s="143" t="s">
        <v>37461</v>
      </c>
      <c r="B1132" s="144" t="str">
        <f>vlookup(A1132, 'OG Data Combined'!$A$2:$Z6277,25,false)</f>
        <v>-</v>
      </c>
      <c r="D1132" s="166" t="str">
        <f>vlookup(A1132, 'OG Data Combined'!$A$2:$AQ6277,29,false)</f>
        <v>https://www.instagram.com/tristinvanord/?hl=en</v>
      </c>
      <c r="E1132" t="str">
        <f>IFERROR(__xludf.DUMMYFUNCTION("IFERROR(REGEXEXTRACT((vlookup(A1132, 'OG Data Combined'!$A$2:$AQ6277,21,false)), ""\((.*?)\)""), """")"),"Distance")</f>
        <v>Distance</v>
      </c>
    </row>
    <row r="1133">
      <c r="A1133" s="143" t="s">
        <v>37462</v>
      </c>
      <c r="B1133" s="166" t="str">
        <f>vlookup(A1133, 'OG Data Combined'!$A$2:$Z6277,25,false)</f>
        <v>https://twitter.com/bradherbster</v>
      </c>
      <c r="D1133" s="144" t="str">
        <f>vlookup(A1133, 'OG Data Combined'!$A$2:$AQ6277,29,false)</f>
        <v>-</v>
      </c>
      <c r="E1133" t="str">
        <f>IFERROR(__xludf.DUMMYFUNCTION("IFERROR(REGEXEXTRACT((vlookup(A1133, 'OG Data Combined'!$A$2:$AQ6277,21,false)), ""\((.*?)\)""), """")"),"Distance")</f>
        <v>Distance</v>
      </c>
    </row>
    <row r="1134">
      <c r="A1134" s="143" t="s">
        <v>37463</v>
      </c>
      <c r="B1134" s="144" t="str">
        <f>vlookup(A1134, 'OG Data Combined'!$A$2:$Z6277,25,false)</f>
        <v>-</v>
      </c>
      <c r="D1134" s="144" t="str">
        <f>vlookup(A1134, 'OG Data Combined'!$A$2:$AQ6277,29,false)</f>
        <v>-</v>
      </c>
      <c r="E1134" t="str">
        <f>IFERROR(__xludf.DUMMYFUNCTION("IFERROR(REGEXEXTRACT((vlookup(A1134, 'OG Data Combined'!$A$2:$AQ6277,21,false)), ""\((.*?)\)""), """")"),"")</f>
        <v/>
      </c>
    </row>
    <row r="1135">
      <c r="A1135" s="143" t="s">
        <v>42239</v>
      </c>
      <c r="B1135" s="166" t="str">
        <f>vlookup(A1135, 'OG Data Combined'!$A$2:$Z6277,25,false)</f>
        <v>https://twitter.com/bobby_hostler</v>
      </c>
      <c r="D1135" s="166" t="str">
        <f>vlookup(A1135, 'OG Data Combined'!$A$2:$AQ6277,29,false)</f>
        <v>https://www.instagram.com/team_hos/</v>
      </c>
      <c r="E1135" t="str">
        <f>IFERROR(__xludf.DUMMYFUNCTION("IFERROR(REGEXEXTRACT((vlookup(A1135, 'OG Data Combined'!$A$2:$AQ6277,21,false)), ""\((.*?)\)""), """")"),"")</f>
        <v/>
      </c>
    </row>
    <row r="1136">
      <c r="A1136" s="143" t="s">
        <v>42240</v>
      </c>
      <c r="B1136" s="166" t="str">
        <f>vlookup(A1136, 'OG Data Combined'!$A$2:$Z6277,25,false)</f>
        <v>https://twitter.com/anna_shelton</v>
      </c>
      <c r="D1136" s="166" t="str">
        <f>vlookup(A1136, 'OG Data Combined'!$A$2:$AQ6277,29,false)</f>
        <v>https://www.instagram.com/anna.sheltonn/</v>
      </c>
      <c r="E1136" t="str">
        <f>IFERROR(__xludf.DUMMYFUNCTION("IFERROR(REGEXEXTRACT((vlookup(A1136, 'OG Data Combined'!$A$2:$AQ6277,21,false)), ""\((.*?)\)""), """")"),"")</f>
        <v/>
      </c>
    </row>
    <row r="1137">
      <c r="A1137" s="143" t="s">
        <v>42241</v>
      </c>
      <c r="B1137" s="144" t="str">
        <f>vlookup(A1137, 'OG Data Combined'!$A$2:$Z6277,25,false)</f>
        <v>-</v>
      </c>
      <c r="D1137" s="144" t="str">
        <f>vlookup(A1137, 'OG Data Combined'!$A$2:$AQ6277,29,false)</f>
        <v>-</v>
      </c>
      <c r="E1137" t="str">
        <f>IFERROR(__xludf.DUMMYFUNCTION("IFERROR(REGEXEXTRACT((vlookup(A1137, 'OG Data Combined'!$A$2:$AQ6277,21,false)), ""\((.*?)\)""), """")"),"")</f>
        <v/>
      </c>
    </row>
    <row r="1138">
      <c r="A1138" s="143" t="s">
        <v>37464</v>
      </c>
      <c r="B1138" s="144" t="str">
        <f>vlookup(A1138, 'OG Data Combined'!$A$2:$Z6277,25,false)</f>
        <v>-</v>
      </c>
      <c r="D1138" s="144" t="str">
        <f>vlookup(A1138, 'OG Data Combined'!$A$2:$AQ6277,29,false)</f>
        <v>-</v>
      </c>
      <c r="E1138" t="str">
        <f>IFERROR(__xludf.DUMMYFUNCTION("IFERROR(REGEXEXTRACT((vlookup(A1138, 'OG Data Combined'!$A$2:$AQ6277,21,false)), ""\((.*?)\)""), """")"),"")</f>
        <v/>
      </c>
    </row>
    <row r="1139">
      <c r="A1139" s="143" t="s">
        <v>37465</v>
      </c>
      <c r="B1139" s="144" t="str">
        <f>vlookup(A1139, 'OG Data Combined'!$A$2:$Z6277,25,false)</f>
        <v>-</v>
      </c>
      <c r="D1139" s="144" t="str">
        <f>vlookup(A1139, 'OG Data Combined'!$A$2:$AQ6277,29,false)</f>
        <v>-</v>
      </c>
      <c r="E1139" t="str">
        <f>IFERROR(__xludf.DUMMYFUNCTION("IFERROR(REGEXEXTRACT((vlookup(A1139, 'OG Data Combined'!$A$2:$AQ6277,21,false)), ""\((.*?)\)""), """")"),"Throws")</f>
        <v>Throws</v>
      </c>
    </row>
    <row r="1140">
      <c r="A1140" s="143" t="s">
        <v>37466</v>
      </c>
      <c r="B1140" s="144" t="str">
        <f>vlookup(A1140, 'OG Data Combined'!$A$2:$Z6277,25,false)</f>
        <v>-</v>
      </c>
      <c r="D1140" s="166" t="str">
        <f>vlookup(A1140, 'OG Data Combined'!$A$2:$AQ6277,29,false)</f>
        <v>https://www.instagram.com/andrewallden/</v>
      </c>
      <c r="E1140" t="str">
        <f>IFERROR(__xludf.DUMMYFUNCTION("IFERROR(REGEXEXTRACT((vlookup(A1140, 'OG Data Combined'!$A$2:$AQ6277,21,false)), ""\((.*?)\)""), """")"),"Distance")</f>
        <v>Distance</v>
      </c>
    </row>
    <row r="1141">
      <c r="A1141" s="143" t="s">
        <v>37467</v>
      </c>
      <c r="B1141" s="144" t="str">
        <f>vlookup(A1141, 'OG Data Combined'!$A$2:$Z6277,25,false)</f>
        <v>-</v>
      </c>
      <c r="D1141" s="144" t="str">
        <f>vlookup(A1141, 'OG Data Combined'!$A$2:$AQ6277,29,false)</f>
        <v>-</v>
      </c>
      <c r="E1141" t="str">
        <f>IFERROR(__xludf.DUMMYFUNCTION("IFERROR(REGEXEXTRACT((vlookup(A1141, 'OG Data Combined'!$A$2:$AQ6277,21,false)), ""\((.*?)\)""), """")"),"")</f>
        <v/>
      </c>
    </row>
    <row r="1142">
      <c r="A1142" s="143" t="s">
        <v>37468</v>
      </c>
      <c r="B1142" s="166" t="str">
        <f>vlookup(A1142, 'OG Data Combined'!$A$2:$Z6277,25,false)</f>
        <v>https://twitter.com/coachtatijana</v>
      </c>
      <c r="D1142" s="166" t="str">
        <f>vlookup(A1142, 'OG Data Combined'!$A$2:$AQ6277,29,false)</f>
        <v>https://www.instagram.com/coachtjacobson/</v>
      </c>
      <c r="E1142" t="str">
        <f>IFERROR(__xludf.DUMMYFUNCTION("IFERROR(REGEXEXTRACT((vlookup(A1142, 'OG Data Combined'!$A$2:$AQ6277,21,false)), ""\((.*?)\)""), """")"),"Jumps")</f>
        <v>Jumps</v>
      </c>
    </row>
    <row r="1143">
      <c r="A1143" s="143" t="s">
        <v>37469</v>
      </c>
      <c r="B1143" s="166" t="str">
        <f>vlookup(A1143, 'OG Data Combined'!$A$2:$Z6277,25,false)</f>
        <v>https://twitter.com/shawnwilbourn</v>
      </c>
      <c r="D1143" s="144" t="str">
        <f>vlookup(A1143, 'OG Data Combined'!$A$2:$AQ6277,29,false)</f>
        <v>-</v>
      </c>
      <c r="E1143" t="str">
        <f>IFERROR(__xludf.DUMMYFUNCTION("IFERROR(REGEXEXTRACT((vlookup(A1143, 'OG Data Combined'!$A$2:$AQ6277,21,false)), ""\((.*?)\)""), """")"),"")</f>
        <v/>
      </c>
    </row>
    <row r="1144">
      <c r="A1144" s="143" t="s">
        <v>37470</v>
      </c>
      <c r="B1144" s="166" t="str">
        <f>vlookup(A1144, 'OG Data Combined'!$A$2:$Z6277,25,false)</f>
        <v>https://twitter.com/mattlopiccolo</v>
      </c>
      <c r="D1144" s="166" t="str">
        <f>vlookup(A1144, 'OG Data Combined'!$A$2:$AQ6277,29,false)</f>
        <v>https://www.instagram.com/mattlopiccolo/</v>
      </c>
      <c r="E1144" t="str">
        <f>IFERROR(__xludf.DUMMYFUNCTION("IFERROR(REGEXEXTRACT((vlookup(A1144, 'OG Data Combined'!$A$2:$AQ6277,21,false)), ""\((.*?)\)""), """")"),"")</f>
        <v/>
      </c>
    </row>
    <row r="1145">
      <c r="A1145" s="143" t="s">
        <v>37471</v>
      </c>
      <c r="B1145" s="166" t="str">
        <f>vlookup(A1145, 'OG Data Combined'!$A$2:$Z6277,25,false)</f>
        <v>https://twitter.com/coachmules4</v>
      </c>
      <c r="D1145" s="144" t="str">
        <f>vlookup(A1145, 'OG Data Combined'!$A$2:$AQ6277,29,false)</f>
        <v>-</v>
      </c>
      <c r="E1145" t="str">
        <f>IFERROR(__xludf.DUMMYFUNCTION("IFERROR(REGEXEXTRACT((vlookup(A1145, 'OG Data Combined'!$A$2:$AQ6277,21,false)), ""\((.*?)\)""), """")"),"Sprints")</f>
        <v>Sprints</v>
      </c>
    </row>
    <row r="1146">
      <c r="A1146" s="143" t="s">
        <v>37472</v>
      </c>
      <c r="B1146" s="166" t="str">
        <f>vlookup(A1146, 'OG Data Combined'!$A$2:$Z6277,25,false)</f>
        <v>https://twitter.com/mrcoachangelo</v>
      </c>
      <c r="D1146" s="166" t="str">
        <f>vlookup(A1146, 'OG Data Combined'!$A$2:$AQ6277,29,false)</f>
        <v>https://www.instagram.com/mrcoachangelo/</v>
      </c>
      <c r="E1146" t="str">
        <f>IFERROR(__xludf.DUMMYFUNCTION("IFERROR(REGEXEXTRACT((vlookup(A1146, 'OG Data Combined'!$A$2:$AQ6277,21,false)), ""\((.*?)\)""), """")"),"Throws")</f>
        <v>Throws</v>
      </c>
    </row>
    <row r="1147">
      <c r="A1147" s="143" t="s">
        <v>37473</v>
      </c>
      <c r="B1147" s="166" t="str">
        <f>vlookup(A1147, 'OG Data Combined'!$A$2:$Z6277,25,false)</f>
        <v>https://x.com/kevinjermyn</v>
      </c>
      <c r="D1147" s="166" t="str">
        <f>vlookup(A1147, 'OG Data Combined'!$A$2:$AQ6277,29,false)</f>
        <v>https://www.instagram.com/kevjermyn/</v>
      </c>
      <c r="E1147" t="str">
        <f>IFERROR(__xludf.DUMMYFUNCTION("IFERROR(REGEXEXTRACT((vlookup(A1147, 'OG Data Combined'!$A$2:$AQ6277,21,false)), ""\((.*?)\)""), """")"),"Distance")</f>
        <v>Distance</v>
      </c>
    </row>
    <row r="1148">
      <c r="A1148" s="143" t="s">
        <v>37474</v>
      </c>
      <c r="B1148" s="166" t="str">
        <f>vlookup(A1148, 'OG Data Combined'!$A$2:$Z6277,25,false)</f>
        <v>https://twitter.com/yettasmooth</v>
      </c>
      <c r="D1148" s="166" t="str">
        <f>vlookup(A1148, 'OG Data Combined'!$A$2:$AQ6277,29,false)</f>
        <v>https://www.instagram.com/yetta_smooth/</v>
      </c>
      <c r="E1148" t="str">
        <f>IFERROR(__xludf.DUMMYFUNCTION("IFERROR(REGEXEXTRACT((vlookup(A1148, 'OG Data Combined'!$A$2:$AQ6277,21,false)), ""\((.*?)\)""), """")"),"Distance")</f>
        <v>Distance</v>
      </c>
    </row>
    <row r="1149">
      <c r="A1149" s="143" t="s">
        <v>37475</v>
      </c>
      <c r="B1149" s="144" t="str">
        <f>vlookup(A1149, 'OG Data Combined'!$A$2:$Z6277,25,false)</f>
        <v>-</v>
      </c>
      <c r="D1149" s="144" t="str">
        <f>vlookup(A1149, 'OG Data Combined'!$A$2:$AQ6277,29,false)</f>
        <v>-</v>
      </c>
      <c r="E1149" t="str">
        <f>IFERROR(__xludf.DUMMYFUNCTION("IFERROR(REGEXEXTRACT((vlookup(A1149, 'OG Data Combined'!$A$2:$AQ6277,21,false)), ""\((.*?)\)""), """")"),"Distance")</f>
        <v>Distance</v>
      </c>
    </row>
    <row r="1150">
      <c r="A1150" s="143" t="s">
        <v>37476</v>
      </c>
      <c r="B1150" s="144" t="str">
        <f>vlookup(A1150, 'OG Data Combined'!$A$2:$Z6277,25,false)</f>
        <v>-</v>
      </c>
      <c r="D1150" s="166" t="str">
        <f>vlookup(A1150, 'OG Data Combined'!$A$2:$AQ6277,29,false)</f>
        <v>https://www.instagram.com/ezra.mellinger/?hl=en</v>
      </c>
      <c r="E1150" t="str">
        <f>IFERROR(__xludf.DUMMYFUNCTION("IFERROR(REGEXEXTRACT((vlookup(A1150, 'OG Data Combined'!$A$2:$AQ6277,21,false)), ""\((.*?)\)""), """")"),"")</f>
        <v/>
      </c>
    </row>
    <row r="1151">
      <c r="A1151" s="143" t="s">
        <v>37477</v>
      </c>
      <c r="B1151" s="166" t="str">
        <f>vlookup(A1151, 'OG Data Combined'!$A$2:$Z6277,25,false)</f>
        <v>https://twitter.com/michael9t3</v>
      </c>
      <c r="D1151" s="166" t="str">
        <f>vlookup(A1151, 'OG Data Combined'!$A$2:$AQ6277,29,false)</f>
        <v>https://www.instagram.com/michael9t3/</v>
      </c>
      <c r="E1151" t="str">
        <f>IFERROR(__xludf.DUMMYFUNCTION("IFERROR(REGEXEXTRACT((vlookup(A1151, 'OG Data Combined'!$A$2:$AQ6277,21,false)), ""\((.*?)\)""), """")"),"")</f>
        <v/>
      </c>
    </row>
    <row r="1152">
      <c r="A1152" s="143" t="s">
        <v>37478</v>
      </c>
      <c r="B1152" s="166" t="str">
        <f>vlookup(A1152, 'OG Data Combined'!$A$2:$Z6277,25,false)</f>
        <v>https://twitter.com/erinnmarshh</v>
      </c>
      <c r="D1152" s="144" t="str">
        <f>vlookup(A1152, 'OG Data Combined'!$A$2:$AQ6277,29,false)</f>
        <v>-</v>
      </c>
      <c r="E1152" t="str">
        <f>IFERROR(__xludf.DUMMYFUNCTION("IFERROR(REGEXEXTRACT((vlookup(A1152, 'OG Data Combined'!$A$2:$AQ6277,21,false)), ""\((.*?)\)""), """")"),"")</f>
        <v/>
      </c>
    </row>
    <row r="1153">
      <c r="A1153" s="143" t="s">
        <v>42242</v>
      </c>
      <c r="B1153" s="144" t="str">
        <f>vlookup(A1153, 'OG Data Combined'!$A$2:$Z6277,25,false)</f>
        <v>-</v>
      </c>
      <c r="D1153" s="166" t="str">
        <f>vlookup(A1153, 'OG Data Combined'!$A$2:$AQ6277,29,false)</f>
        <v>https://www.instagram.com/onemoremiles/</v>
      </c>
      <c r="E1153" t="str">
        <f>IFERROR(__xludf.DUMMYFUNCTION("IFERROR(REGEXEXTRACT((vlookup(A1153, 'OG Data Combined'!$A$2:$AQ6277,21,false)), ""\((.*?)\)""), """")"),"")</f>
        <v/>
      </c>
    </row>
    <row r="1154">
      <c r="A1154" s="143" t="s">
        <v>37479</v>
      </c>
      <c r="B1154" s="166" t="str">
        <f>vlookup(A1154, 'OG Data Combined'!$A$2:$Z6277,25,false)</f>
        <v>https://twitter.com/coachgivens_</v>
      </c>
      <c r="D1154" s="166" t="str">
        <f>vlookup(A1154, 'OG Data Combined'!$A$2:$AQ6277,29,false)</f>
        <v>https://www.instagram.com/activeathletics_/</v>
      </c>
      <c r="E1154" t="str">
        <f>IFERROR(__xludf.DUMMYFUNCTION("IFERROR(REGEXEXTRACT((vlookup(A1154, 'OG Data Combined'!$A$2:$AQ6277,21,false)), ""\((.*?)\)""), """")"),"")</f>
        <v/>
      </c>
    </row>
    <row r="1155">
      <c r="A1155" s="143" t="s">
        <v>37480</v>
      </c>
      <c r="B1155" s="144" t="str">
        <f>vlookup(A1155, 'OG Data Combined'!$A$2:$Z6277,25,false)</f>
        <v>-</v>
      </c>
      <c r="D1155" s="144" t="str">
        <f>vlookup(A1155, 'OG Data Combined'!$A$2:$AQ6277,29,false)</f>
        <v>-</v>
      </c>
      <c r="E1155" t="str">
        <f>IFERROR(__xludf.DUMMYFUNCTION("IFERROR(REGEXEXTRACT((vlookup(A1155, 'OG Data Combined'!$A$2:$AQ6277,21,false)), ""\((.*?)\)""), """")"),"")</f>
        <v/>
      </c>
    </row>
    <row r="1156">
      <c r="A1156" s="143" t="s">
        <v>42243</v>
      </c>
      <c r="B1156" s="166" t="str">
        <f>vlookup(A1156, 'OG Data Combined'!$A$2:$Z6277,25,false)</f>
        <v>https://twitter.com/udoncheek</v>
      </c>
      <c r="D1156" s="144" t="str">
        <f>vlookup(A1156, 'OG Data Combined'!$A$2:$AQ6277,29,false)</f>
        <v>-</v>
      </c>
      <c r="E1156" t="str">
        <f>IFERROR(__xludf.DUMMYFUNCTION("IFERROR(REGEXEXTRACT((vlookup(A1156, 'OG Data Combined'!$A$2:$AQ6277,21,false)), ""\((.*?)\)""), """")"),"")</f>
        <v/>
      </c>
    </row>
    <row r="1157">
      <c r="A1157" s="143" t="s">
        <v>42244</v>
      </c>
      <c r="B1157" s="144" t="str">
        <f>vlookup(A1157, 'OG Data Combined'!$A$2:$Z6277,25,false)</f>
        <v>-</v>
      </c>
      <c r="D1157" s="166" t="str">
        <f>vlookup(A1157, 'OG Data Combined'!$A$2:$AQ6277,29,false)</f>
        <v>https://www.instagram.com/viebby/</v>
      </c>
      <c r="E1157" t="str">
        <f>IFERROR(__xludf.DUMMYFUNCTION("IFERROR(REGEXEXTRACT((vlookup(A1157, 'OG Data Combined'!$A$2:$AQ6277,21,false)), ""\((.*?)\)""), """")"),"")</f>
        <v/>
      </c>
    </row>
    <row r="1158">
      <c r="A1158" s="143" t="s">
        <v>42245</v>
      </c>
      <c r="B1158" s="144" t="str">
        <f>vlookup(A1158, 'OG Data Combined'!$A$2:$Z6277,25,false)</f>
        <v>-</v>
      </c>
      <c r="D1158" s="144" t="str">
        <f>vlookup(A1158, 'OG Data Combined'!$A$2:$AQ6277,29,false)</f>
        <v>-</v>
      </c>
      <c r="E1158" t="str">
        <f>IFERROR(__xludf.DUMMYFUNCTION("IFERROR(REGEXEXTRACT((vlookup(A1158, 'OG Data Combined'!$A$2:$AQ6277,21,false)), ""\((.*?)\)""), """")"),"")</f>
        <v/>
      </c>
    </row>
    <row r="1159">
      <c r="A1159" s="143" t="s">
        <v>37481</v>
      </c>
      <c r="B1159" s="144" t="str">
        <f>vlookup(A1159, 'OG Data Combined'!$A$2:$Z6277,25,false)</f>
        <v>-</v>
      </c>
      <c r="D1159" s="166" t="str">
        <f>vlookup(A1159, 'OG Data Combined'!$A$2:$AQ6277,29,false)</f>
        <v>https://www.instagram.com/rinkmd/</v>
      </c>
      <c r="E1159" t="str">
        <f>IFERROR(__xludf.DUMMYFUNCTION("IFERROR(REGEXEXTRACT((vlookup(A1159, 'OG Data Combined'!$A$2:$AQ6277,21,false)), ""\((.*?)\)""), """")"),"Distance")</f>
        <v>Distance</v>
      </c>
    </row>
    <row r="1160">
      <c r="A1160" s="143" t="s">
        <v>37482</v>
      </c>
      <c r="B1160" s="144" t="str">
        <f>vlookup(A1160, 'OG Data Combined'!$A$2:$Z6277,25,false)</f>
        <v>-</v>
      </c>
      <c r="D1160" s="144" t="str">
        <f>vlookup(A1160, 'OG Data Combined'!$A$2:$AQ6277,29,false)</f>
        <v>-</v>
      </c>
      <c r="E1160" t="str">
        <f>IFERROR(__xludf.DUMMYFUNCTION("IFERROR(REGEXEXTRACT((vlookup(A1160, 'OG Data Combined'!$A$2:$AQ6277,21,false)), ""\((.*?)\)""), """")"),"")</f>
        <v/>
      </c>
    </row>
    <row r="1161">
      <c r="A1161" s="143" t="s">
        <v>37483</v>
      </c>
      <c r="B1161" s="166" t="str">
        <f>vlookup(A1161, 'OG Data Combined'!$A$2:$Z6277,25,false)</f>
        <v>https://twitter.com/realbryce12</v>
      </c>
      <c r="D1161" s="144" t="str">
        <f>vlookup(A1161, 'OG Data Combined'!$A$2:$AQ6277,29,false)</f>
        <v>-</v>
      </c>
      <c r="E1161" t="str">
        <f>IFERROR(__xludf.DUMMYFUNCTION("IFERROR(REGEXEXTRACT((vlookup(A1161, 'OG Data Combined'!$A$2:$AQ6277,21,false)), ""\((.*?)\)""), """")"),"Distance")</f>
        <v>Distance</v>
      </c>
    </row>
    <row r="1162">
      <c r="A1162" s="143" t="s">
        <v>37484</v>
      </c>
      <c r="B1162" s="144" t="str">
        <f>vlookup(A1162, 'OG Data Combined'!$A$2:$Z6277,25,false)</f>
        <v>-</v>
      </c>
      <c r="D1162" s="166" t="str">
        <f>vlookup(A1162, 'OG Data Combined'!$A$2:$AQ6277,29,false)</f>
        <v>https://www.instagram.com/roman_wright/</v>
      </c>
      <c r="E1162" t="str">
        <f>IFERROR(__xludf.DUMMYFUNCTION("IFERROR(REGEXEXTRACT((vlookup(A1162, 'OG Data Combined'!$A$2:$AQ6277,21,false)), ""\((.*?)\)""), """")"),"")</f>
        <v/>
      </c>
    </row>
    <row r="1163">
      <c r="A1163" s="143" t="s">
        <v>37485</v>
      </c>
      <c r="B1163" s="166" t="str">
        <f>vlookup(A1163, 'OG Data Combined'!$A$2:$Z6277,25,false)</f>
        <v>https://twitter.com/johnesposito</v>
      </c>
      <c r="D1163" s="144" t="str">
        <f>vlookup(A1163, 'OG Data Combined'!$A$2:$AQ6277,29,false)</f>
        <v>-</v>
      </c>
      <c r="E1163" t="str">
        <f>IFERROR(__xludf.DUMMYFUNCTION("IFERROR(REGEXEXTRACT((vlookup(A1163, 'OG Data Combined'!$A$2:$AQ6277,21,false)), ""\((.*?)\)""), """")"),"")</f>
        <v/>
      </c>
    </row>
    <row r="1164">
      <c r="A1164" s="143" t="s">
        <v>37486</v>
      </c>
      <c r="B1164" s="144" t="str">
        <f>vlookup(A1164, 'OG Data Combined'!$A$2:$Z6277,25,false)</f>
        <v>-</v>
      </c>
      <c r="D1164" s="144" t="str">
        <f>vlookup(A1164, 'OG Data Combined'!$A$2:$AQ6277,29,false)</f>
        <v>-</v>
      </c>
      <c r="E1164" t="str">
        <f>IFERROR(__xludf.DUMMYFUNCTION("IFERROR(REGEXEXTRACT((vlookup(A1164, 'OG Data Combined'!$A$2:$AQ6277,21,false)), ""\((.*?)\)""), """")"),"")</f>
        <v/>
      </c>
    </row>
    <row r="1165">
      <c r="A1165" s="143" t="s">
        <v>37487</v>
      </c>
      <c r="B1165" s="154" t="str">
        <f>vlookup(A1165, 'OG Data Combined'!$A$2:$Z6277,25,false)</f>
        <v/>
      </c>
      <c r="D1165" s="154" t="str">
        <f>vlookup(A1165, 'OG Data Combined'!$A$2:$AQ6277,29,false)</f>
        <v/>
      </c>
      <c r="E1165" t="str">
        <f>IFERROR(__xludf.DUMMYFUNCTION("IFERROR(REGEXEXTRACT((vlookup(A1165, 'OG Data Combined'!$A$2:$AQ6277,21,false)), ""\((.*?)\)""), """")"),"")</f>
        <v/>
      </c>
    </row>
    <row r="1166">
      <c r="A1166" s="143" t="s">
        <v>37488</v>
      </c>
      <c r="B1166" s="144" t="str">
        <f>vlookup(A1166, 'OG Data Combined'!$A$2:$Z6277,25,false)</f>
        <v>-</v>
      </c>
      <c r="D1166" s="144" t="str">
        <f>vlookup(A1166, 'OG Data Combined'!$A$2:$AQ6277,29,false)</f>
        <v>-</v>
      </c>
      <c r="E1166" t="str">
        <f>IFERROR(__xludf.DUMMYFUNCTION("IFERROR(REGEXEXTRACT((vlookup(A1166, 'OG Data Combined'!$A$2:$AQ6277,21,false)), ""\((.*?)\)""), """")"),"")</f>
        <v/>
      </c>
    </row>
    <row r="1167">
      <c r="A1167" s="143" t="s">
        <v>37489</v>
      </c>
      <c r="B1167" s="144" t="str">
        <f>vlookup(A1167, 'OG Data Combined'!$A$2:$Z6277,25,false)</f>
        <v>-</v>
      </c>
      <c r="D1167" s="144" t="str">
        <f>vlookup(A1167, 'OG Data Combined'!$A$2:$AQ6277,29,false)</f>
        <v>-</v>
      </c>
      <c r="E1167" t="str">
        <f>IFERROR(__xludf.DUMMYFUNCTION("IFERROR(REGEXEXTRACT((vlookup(A1167, 'OG Data Combined'!$A$2:$AQ6277,21,false)), ""\((.*?)\)""), """")"),"")</f>
        <v/>
      </c>
    </row>
    <row r="1168">
      <c r="A1168" s="143" t="s">
        <v>37490</v>
      </c>
      <c r="B1168" s="166" t="str">
        <f>vlookup(A1168, 'OG Data Combined'!$A$2:$Z6277,25,false)</f>
        <v>https://twitter.com/scottyhous</v>
      </c>
      <c r="D1168" s="144" t="str">
        <f>vlookup(A1168, 'OG Data Combined'!$A$2:$AQ6277,29,false)</f>
        <v>-</v>
      </c>
      <c r="E1168" t="str">
        <f>IFERROR(__xludf.DUMMYFUNCTION("IFERROR(REGEXEXTRACT((vlookup(A1168, 'OG Data Combined'!$A$2:$AQ6277,21,false)), ""\((.*?)\)""), """")"),"")</f>
        <v/>
      </c>
    </row>
    <row r="1169">
      <c r="A1169" s="143" t="s">
        <v>37491</v>
      </c>
      <c r="B1169" s="166" t="str">
        <f>vlookup(A1169, 'OG Data Combined'!$A$2:$Z6277,25,false)</f>
        <v>https://twitter.com/coach_pruitt</v>
      </c>
      <c r="D1169" s="166" t="str">
        <f>vlookup(A1169, 'OG Data Combined'!$A$2:$AQ6277,29,false)</f>
        <v>https://www.instagram.com/coachpruitt/</v>
      </c>
      <c r="E1169" t="str">
        <f>IFERROR(__xludf.DUMMYFUNCTION("IFERROR(REGEXEXTRACT((vlookup(A1169, 'OG Data Combined'!$A$2:$AQ6277,21,false)), ""\((.*?)\)""), """")"),"")</f>
        <v/>
      </c>
    </row>
    <row r="1170">
      <c r="A1170" s="143" t="s">
        <v>42246</v>
      </c>
      <c r="B1170" s="166" t="str">
        <f>vlookup(A1170, 'OG Data Combined'!$A$2:$Z6277,25,false)</f>
        <v>https://twitter.com/zim_possible</v>
      </c>
      <c r="D1170" s="144" t="str">
        <f>vlookup(A1170, 'OG Data Combined'!$A$2:$AQ6277,29,false)</f>
        <v>-</v>
      </c>
      <c r="E1170" t="str">
        <f>IFERROR(__xludf.DUMMYFUNCTION("IFERROR(REGEXEXTRACT((vlookup(A1170, 'OG Data Combined'!$A$2:$AQ6277,21,false)), ""\((.*?)\)""), """")"),"")</f>
        <v/>
      </c>
    </row>
    <row r="1171">
      <c r="A1171" s="143" t="s">
        <v>37492</v>
      </c>
      <c r="B1171" s="144" t="str">
        <f>vlookup(A1171, 'OG Data Combined'!$A$2:$Z6277,25,false)</f>
        <v>-</v>
      </c>
      <c r="D1171" s="166" t="str">
        <f>vlookup(A1171, 'OG Data Combined'!$A$2:$AQ6277,29,false)</f>
        <v>https://www.instagram.com/aniisastrea/</v>
      </c>
      <c r="E1171" t="str">
        <f>IFERROR(__xludf.DUMMYFUNCTION("IFERROR(REGEXEXTRACT((vlookup(A1171, 'OG Data Combined'!$A$2:$AQ6277,21,false)), ""\((.*?)\)""), """")"),"Jumps, Multi-events")</f>
        <v>Jumps, Multi-events</v>
      </c>
    </row>
    <row r="1172">
      <c r="A1172" s="143" t="s">
        <v>37493</v>
      </c>
      <c r="B1172" s="166" t="str">
        <f>vlookup(A1172, 'OG Data Combined'!$A$2:$Z6277,25,false)</f>
        <v>https://twitter.com/allenatlgold</v>
      </c>
      <c r="D1172" s="166" t="str">
        <f>vlookup(A1172, 'OG Data Combined'!$A$2:$AQ6277,29,false)</f>
        <v>https://www.instagram.com/hirunnr/</v>
      </c>
      <c r="E1172" t="str">
        <f>IFERROR(__xludf.DUMMYFUNCTION("IFERROR(REGEXEXTRACT((vlookup(A1172, 'OG Data Combined'!$A$2:$AQ6277,21,false)), ""\((.*?)\)""), """")"),"")</f>
        <v/>
      </c>
    </row>
    <row r="1173">
      <c r="A1173" s="143" t="s">
        <v>37494</v>
      </c>
      <c r="B1173" s="144" t="str">
        <f>vlookup(A1173, 'OG Data Combined'!$A$2:$Z6277,25,false)</f>
        <v>-</v>
      </c>
      <c r="D1173" s="144" t="str">
        <f>vlookup(A1173, 'OG Data Combined'!$A$2:$AQ6277,29,false)</f>
        <v>-</v>
      </c>
      <c r="E1173" t="str">
        <f>IFERROR(__xludf.DUMMYFUNCTION("IFERROR(REGEXEXTRACT((vlookup(A1173, 'OG Data Combined'!$A$2:$AQ6277,21,false)), ""\((.*?)\)""), """")"),"")</f>
        <v/>
      </c>
    </row>
    <row r="1174">
      <c r="A1174" s="143" t="s">
        <v>37495</v>
      </c>
      <c r="B1174" s="166" t="str">
        <f>vlookup(A1174, 'OG Data Combined'!$A$2:$Z6277,25,false)</f>
        <v>https://twitter.com/ambermonroe1</v>
      </c>
      <c r="D1174" s="144" t="str">
        <f>vlookup(A1174, 'OG Data Combined'!$A$2:$AQ6277,29,false)</f>
        <v>-</v>
      </c>
      <c r="E1174" t="str">
        <f>IFERROR(__xludf.DUMMYFUNCTION("IFERROR(REGEXEXTRACT((vlookup(A1174, 'OG Data Combined'!$A$2:$AQ6277,21,false)), ""\((.*?)\)""), """")"),"Throws")</f>
        <v>Throws</v>
      </c>
    </row>
    <row r="1175">
      <c r="A1175" s="143" t="s">
        <v>37496</v>
      </c>
      <c r="B1175" s="144" t="str">
        <f>vlookup(A1175, 'OG Data Combined'!$A$2:$Z6277,25,false)</f>
        <v>-</v>
      </c>
      <c r="D1175" s="144" t="str">
        <f>vlookup(A1175, 'OG Data Combined'!$A$2:$AQ6277,29,false)</f>
        <v>-</v>
      </c>
      <c r="E1175" t="str">
        <f>IFERROR(__xludf.DUMMYFUNCTION("IFERROR(REGEXEXTRACT((vlookup(A1175, 'OG Data Combined'!$A$2:$AQ6277,21,false)), ""\((.*?)\)""), """")"),"Hurdles, Sprints")</f>
        <v>Hurdles, Sprints</v>
      </c>
    </row>
    <row r="1176">
      <c r="A1176" s="143" t="s">
        <v>37497</v>
      </c>
      <c r="B1176" s="144" t="str">
        <f>vlookup(A1176, 'OG Data Combined'!$A$2:$Z6277,25,false)</f>
        <v>-</v>
      </c>
      <c r="D1176" s="166" t="str">
        <f>vlookup(A1176, 'OG Data Combined'!$A$2:$AQ6277,29,false)</f>
        <v>https://www.instagram.com/q_winning/</v>
      </c>
      <c r="E1176" t="str">
        <f>IFERROR(__xludf.DUMMYFUNCTION("IFERROR(REGEXEXTRACT((vlookup(A1176, 'OG Data Combined'!$A$2:$AQ6277,21,false)), ""\((.*?)\)""), """")"),"Distance")</f>
        <v>Distance</v>
      </c>
    </row>
    <row r="1177">
      <c r="A1177" s="143" t="s">
        <v>37498</v>
      </c>
      <c r="B1177" s="166" t="str">
        <f>vlookup(A1177, 'OG Data Combined'!$A$2:$Z6277,25,false)</f>
        <v>https://twitter.com/fabriennesweps1</v>
      </c>
      <c r="D1177" s="166" t="str">
        <f>vlookup(A1177, 'OG Data Combined'!$A$2:$AQ6277,29,false)</f>
        <v>https://www.instagram.com/leufroye/</v>
      </c>
      <c r="E1177" t="str">
        <f>IFERROR(__xludf.DUMMYFUNCTION("IFERROR(REGEXEXTRACT((vlookup(A1177, 'OG Data Combined'!$A$2:$AQ6277,21,false)), ""\((.*?)\)""), """")"),"")</f>
        <v/>
      </c>
    </row>
    <row r="1178">
      <c r="A1178" s="143" t="s">
        <v>37499</v>
      </c>
      <c r="B1178" s="144" t="str">
        <f>vlookup(A1178, 'OG Data Combined'!$A$2:$Z6277,25,false)</f>
        <v>-</v>
      </c>
      <c r="D1178" s="166" t="str">
        <f>vlookup(A1178, 'OG Data Combined'!$A$2:$AQ6277,29,false)</f>
        <v>https://www.instagram.com/johnnydisco21/</v>
      </c>
      <c r="E1178" t="str">
        <f>IFERROR(__xludf.DUMMYFUNCTION("IFERROR(REGEXEXTRACT((vlookup(A1178, 'OG Data Combined'!$A$2:$AQ6277,21,false)), ""\((.*?)\)""), """")"),"Sprints, Hurdles")</f>
        <v>Sprints, Hurdles</v>
      </c>
    </row>
    <row r="1179">
      <c r="A1179" s="143" t="s">
        <v>37500</v>
      </c>
      <c r="B1179" s="144" t="str">
        <f>vlookup(A1179, 'OG Data Combined'!$A$2:$Z6277,25,false)</f>
        <v>-</v>
      </c>
      <c r="D1179" s="144" t="str">
        <f>vlookup(A1179, 'OG Data Combined'!$A$2:$AQ6277,29,false)</f>
        <v>-</v>
      </c>
      <c r="E1179" t="str">
        <f>IFERROR(__xludf.DUMMYFUNCTION("IFERROR(REGEXEXTRACT((vlookup(A1179, 'OG Data Combined'!$A$2:$AQ6277,21,false)), ""\((.*?)\)""), """")"),"Jumps")</f>
        <v>Jumps</v>
      </c>
    </row>
    <row r="1180">
      <c r="A1180" s="143" t="s">
        <v>42247</v>
      </c>
      <c r="B1180" s="166" t="str">
        <f>vlookup(A1180, 'OG Data Combined'!$A$2:$Z6277,25,false)</f>
        <v>https://twitter.com/coachalmanzar</v>
      </c>
      <c r="D1180" s="144" t="str">
        <f>vlookup(A1180, 'OG Data Combined'!$A$2:$AQ6277,29,false)</f>
        <v>-</v>
      </c>
      <c r="E1180" t="str">
        <f>IFERROR(__xludf.DUMMYFUNCTION("IFERROR(REGEXEXTRACT((vlookup(A1180, 'OG Data Combined'!$A$2:$AQ6277,21,false)), ""\((.*?)\)""), """")"),"")</f>
        <v/>
      </c>
    </row>
    <row r="1181">
      <c r="A1181" s="143" t="s">
        <v>37501</v>
      </c>
      <c r="B1181" s="166" t="str">
        <f>vlookup(A1181, 'OG Data Combined'!$A$2:$Z6277,25,false)</f>
        <v>https://twitter.com/chadpearson42</v>
      </c>
      <c r="D1181" s="166" t="str">
        <f>vlookup(A1181, 'OG Data Combined'!$A$2:$AQ6277,29,false)</f>
        <v>https://www.instagram.com/cpearson42/</v>
      </c>
      <c r="E1181" t="str">
        <f>IFERROR(__xludf.DUMMYFUNCTION("IFERROR(REGEXEXTRACT((vlookup(A1181, 'OG Data Combined'!$A$2:$AQ6277,21,false)), ""\((.*?)\)""), """")"),"")</f>
        <v/>
      </c>
    </row>
    <row r="1182">
      <c r="A1182" s="143" t="s">
        <v>37502</v>
      </c>
      <c r="B1182" s="144" t="str">
        <f>vlookup(A1182, 'OG Data Combined'!$A$2:$Z6277,25,false)</f>
        <v>-</v>
      </c>
      <c r="D1182" s="144" t="str">
        <f>vlookup(A1182, 'OG Data Combined'!$A$2:$AQ6277,29,false)</f>
        <v>-</v>
      </c>
      <c r="E1182" t="str">
        <f>IFERROR(__xludf.DUMMYFUNCTION("IFERROR(REGEXEXTRACT((vlookup(A1182, 'OG Data Combined'!$A$2:$AQ6277,21,false)), ""\((.*?)\)""), """")"),"")</f>
        <v/>
      </c>
    </row>
    <row r="1183">
      <c r="A1183" s="143" t="s">
        <v>37503</v>
      </c>
      <c r="B1183" s="144" t="str">
        <f>vlookup(A1183, 'OG Data Combined'!$A$2:$Z6277,25,false)</f>
        <v>-</v>
      </c>
      <c r="D1183" s="144" t="str">
        <f>vlookup(A1183, 'OG Data Combined'!$A$2:$AQ6277,29,false)</f>
        <v>-</v>
      </c>
      <c r="E1183" t="str">
        <f>IFERROR(__xludf.DUMMYFUNCTION("IFERROR(REGEXEXTRACT((vlookup(A1183, 'OG Data Combined'!$A$2:$AQ6277,21,false)), ""\((.*?)\)""), """")"),"")</f>
        <v/>
      </c>
    </row>
    <row r="1184">
      <c r="A1184" s="143" t="s">
        <v>37504</v>
      </c>
      <c r="B1184" s="144" t="str">
        <f>vlookup(A1184, 'OG Data Combined'!$A$2:$Z6277,25,false)</f>
        <v>-</v>
      </c>
      <c r="D1184" s="144" t="str">
        <f>vlookup(A1184, 'OG Data Combined'!$A$2:$AQ6277,29,false)</f>
        <v>-</v>
      </c>
      <c r="E1184" t="str">
        <f>IFERROR(__xludf.DUMMYFUNCTION("IFERROR(REGEXEXTRACT((vlookup(A1184, 'OG Data Combined'!$A$2:$AQ6277,21,false)), ""\((.*?)\)""), """")"),"")</f>
        <v/>
      </c>
    </row>
    <row r="1185">
      <c r="A1185" s="143" t="s">
        <v>37505</v>
      </c>
      <c r="B1185" s="144" t="str">
        <f>vlookup(A1185, 'OG Data Combined'!$A$2:$Z6277,25,false)</f>
        <v>-</v>
      </c>
      <c r="D1185" s="144" t="str">
        <f>vlookup(A1185, 'OG Data Combined'!$A$2:$AQ6277,29,false)</f>
        <v>-</v>
      </c>
      <c r="E1185" t="str">
        <f>IFERROR(__xludf.DUMMYFUNCTION("IFERROR(REGEXEXTRACT((vlookup(A1185, 'OG Data Combined'!$A$2:$AQ6277,21,false)), ""\((.*?)\)""), """")"),"Throws, Multi-Events")</f>
        <v>Throws, Multi-Events</v>
      </c>
    </row>
    <row r="1186">
      <c r="A1186" s="143" t="s">
        <v>37506</v>
      </c>
      <c r="B1186" s="144" t="str">
        <f>vlookup(A1186, 'OG Data Combined'!$A$2:$Z6277,25,false)</f>
        <v>-</v>
      </c>
      <c r="D1186" s="144" t="str">
        <f>vlookup(A1186, 'OG Data Combined'!$A$2:$AQ6277,29,false)</f>
        <v>-</v>
      </c>
      <c r="E1186" t="str">
        <f>IFERROR(__xludf.DUMMYFUNCTION("IFERROR(REGEXEXTRACT((vlookup(A1186, 'OG Data Combined'!$A$2:$AQ6277,21,false)), ""\((.*?)\)""), """")"),"Sprints, Hurdles")</f>
        <v>Sprints, Hurdles</v>
      </c>
    </row>
    <row r="1187">
      <c r="A1187" s="143" t="s">
        <v>37507</v>
      </c>
      <c r="B1187" s="144" t="str">
        <f>vlookup(A1187, 'OG Data Combined'!$A$2:$Z6277,25,false)</f>
        <v>-</v>
      </c>
      <c r="D1187" s="144" t="str">
        <f>vlookup(A1187, 'OG Data Combined'!$A$2:$AQ6277,29,false)</f>
        <v>-</v>
      </c>
      <c r="E1187" t="str">
        <f>IFERROR(__xludf.DUMMYFUNCTION("IFERROR(REGEXEXTRACT((vlookup(A1187, 'OG Data Combined'!$A$2:$AQ6277,21,false)), ""\((.*?)\)""), """")"),"Jumps")</f>
        <v>Jumps</v>
      </c>
    </row>
    <row r="1188">
      <c r="A1188" s="143" t="s">
        <v>37508</v>
      </c>
      <c r="B1188" s="166" t="str">
        <f>vlookup(A1188, 'OG Data Combined'!$A$2:$Z6277,25,false)</f>
        <v>https://twitter.com/jacobtseeber</v>
      </c>
      <c r="D1188" s="166" t="str">
        <f>vlookup(A1188, 'OG Data Combined'!$A$2:$AQ6277,29,false)</f>
        <v>https://www.instagram.com/jacobtseeber/</v>
      </c>
      <c r="E1188" t="str">
        <f>IFERROR(__xludf.DUMMYFUNCTION("IFERROR(REGEXEXTRACT((vlookup(A1188, 'OG Data Combined'!$A$2:$AQ6277,21,false)), ""\((.*?)\)""), """")"),"Distance")</f>
        <v>Distance</v>
      </c>
    </row>
    <row r="1189">
      <c r="A1189" s="143" t="s">
        <v>37509</v>
      </c>
      <c r="B1189" s="144" t="str">
        <f>vlookup(A1189, 'OG Data Combined'!$A$2:$Z6277,25,false)</f>
        <v>-</v>
      </c>
      <c r="D1189" s="144" t="str">
        <f>vlookup(A1189, 'OG Data Combined'!$A$2:$AQ6277,29,false)</f>
        <v>-</v>
      </c>
      <c r="E1189" t="str">
        <f>IFERROR(__xludf.DUMMYFUNCTION("IFERROR(REGEXEXTRACT((vlookup(A1189, 'OG Data Combined'!$A$2:$AQ6277,21,false)), ""\((.*?)\)""), """")"),"Distance")</f>
        <v>Distance</v>
      </c>
    </row>
    <row r="1190">
      <c r="A1190" s="143" t="s">
        <v>37510</v>
      </c>
      <c r="B1190" s="166" t="str">
        <f>vlookup(A1190, 'OG Data Combined'!$A$2:$Z6277,25,false)</f>
        <v>https://twitter.com/ryanhillncstate</v>
      </c>
      <c r="D1190" s="166" t="str">
        <f>vlookup(A1190, 'OG Data Combined'!$A$2:$AQ6277,29,false)</f>
        <v>https://www.instagram.com/ryanhillncstate/</v>
      </c>
      <c r="E1190" t="str">
        <f>IFERROR(__xludf.DUMMYFUNCTION("IFERROR(REGEXEXTRACT((vlookup(A1190, 'OG Data Combined'!$A$2:$AQ6277,21,false)), ""\((.*?)\)""), """")"),"")</f>
        <v/>
      </c>
    </row>
    <row r="1191">
      <c r="A1191" s="143" t="s">
        <v>37511</v>
      </c>
      <c r="B1191" s="166" t="str">
        <f>vlookup(A1191, 'OG Data Combined'!$A$2:$Z6277,25,false)</f>
        <v>https://twitter.com/willcrocker2</v>
      </c>
      <c r="D1191" s="166" t="str">
        <f>vlookup(A1191, 'OG Data Combined'!$A$2:$AQ6277,29,false)</f>
        <v>https://www.instagram.com/will_crocker/</v>
      </c>
      <c r="E1191" t="str">
        <f>IFERROR(__xludf.DUMMYFUNCTION("IFERROR(REGEXEXTRACT((vlookup(A1191, 'OG Data Combined'!$A$2:$AQ6277,21,false)), ""\((.*?)\)""), """")"),"")</f>
        <v/>
      </c>
    </row>
    <row r="1192">
      <c r="A1192" s="143" t="s">
        <v>37512</v>
      </c>
      <c r="B1192" s="166" t="str">
        <f>vlookup(A1192, 'OG Data Combined'!$A$2:$Z6277,25,false)</f>
        <v>https://twitter.com/MsBiancaAK</v>
      </c>
      <c r="D1192" s="144" t="str">
        <f>vlookup(A1192, 'OG Data Combined'!$A$2:$AQ6277,29,false)</f>
        <v>-</v>
      </c>
      <c r="E1192" t="str">
        <f>IFERROR(__xludf.DUMMYFUNCTION("IFERROR(REGEXEXTRACT((vlookup(A1192, 'OG Data Combined'!$A$2:$AQ6277,21,false)), ""\((.*?)\)""), """")"),"Sprints")</f>
        <v>Sprints</v>
      </c>
    </row>
    <row r="1193">
      <c r="A1193" s="143" t="s">
        <v>37513</v>
      </c>
      <c r="B1193" s="144" t="str">
        <f>vlookup(A1193, 'OG Data Combined'!$A$2:$Z6277,25,false)</f>
        <v>-</v>
      </c>
      <c r="D1193" s="144" t="str">
        <f>vlookup(A1193, 'OG Data Combined'!$A$2:$AQ6277,29,false)</f>
        <v>-</v>
      </c>
      <c r="E1193" t="str">
        <f>IFERROR(__xludf.DUMMYFUNCTION("IFERROR(REGEXEXTRACT((vlookup(A1193, 'OG Data Combined'!$A$2:$AQ6277,21,false)), ""\((.*?)\)""), """")"),"Horizontal Jumps")</f>
        <v>Horizontal Jumps</v>
      </c>
    </row>
    <row r="1194">
      <c r="A1194" s="143" t="s">
        <v>37514</v>
      </c>
      <c r="B1194" s="166" t="str">
        <f>vlookup(A1194, 'OG Data Combined'!$A$2:$Z6277,25,false)</f>
        <v>https://x.com/coachjacksonpow</v>
      </c>
      <c r="D1194" s="144" t="str">
        <f>vlookup(A1194, 'OG Data Combined'!$A$2:$AQ6277,29,false)</f>
        <v>-</v>
      </c>
      <c r="E1194" t="str">
        <f>IFERROR(__xludf.DUMMYFUNCTION("IFERROR(REGEXEXTRACT((vlookup(A1194, 'OG Data Combined'!$A$2:$AQ6277,21,false)), ""\((.*?)\)""), """")"),"")</f>
        <v/>
      </c>
    </row>
    <row r="1195">
      <c r="A1195" s="143" t="s">
        <v>37515</v>
      </c>
      <c r="B1195" s="144" t="str">
        <f>vlookup(A1195, 'OG Data Combined'!$A$2:$Z6277,25,false)</f>
        <v>-</v>
      </c>
      <c r="D1195" s="144" t="str">
        <f>vlookup(A1195, 'OG Data Combined'!$A$2:$AQ6277,29,false)</f>
        <v>-</v>
      </c>
      <c r="E1195" t="str">
        <f>IFERROR(__xludf.DUMMYFUNCTION("IFERROR(REGEXEXTRACT((vlookup(A1195, 'OG Data Combined'!$A$2:$AQ6277,21,false)), ""\((.*?)\)""), """")"),"")</f>
        <v/>
      </c>
    </row>
    <row r="1196">
      <c r="A1196" s="143" t="s">
        <v>37516</v>
      </c>
      <c r="B1196" s="166" t="str">
        <f>vlookup(A1196, 'OG Data Combined'!$A$2:$Z6277,25,false)</f>
        <v>https://twitter.com/jeffreyklaves</v>
      </c>
      <c r="D1196" s="144" t="str">
        <f>vlookup(A1196, 'OG Data Combined'!$A$2:$AQ6277,29,false)</f>
        <v>-</v>
      </c>
      <c r="E1196" t="str">
        <f>IFERROR(__xludf.DUMMYFUNCTION("IFERROR(REGEXEXTRACT((vlookup(A1196, 'OG Data Combined'!$A$2:$AQ6277,21,false)), ""\((.*?)\)""), """")"),"")</f>
        <v/>
      </c>
    </row>
    <row r="1197">
      <c r="A1197" s="143" t="s">
        <v>37517</v>
      </c>
      <c r="B1197" s="166" t="str">
        <f>vlookup(A1197, 'OG Data Combined'!$A$2:$Z6277,25,false)</f>
        <v>https://twitter.com/uncwspeedpower</v>
      </c>
      <c r="D1197" s="144" t="str">
        <f>vlookup(A1197, 'OG Data Combined'!$A$2:$AQ6277,29,false)</f>
        <v>-</v>
      </c>
      <c r="E1197" t="str">
        <f>IFERROR(__xludf.DUMMYFUNCTION("IFERROR(REGEXEXTRACT((vlookup(A1197, 'OG Data Combined'!$A$2:$AQ6277,21,false)), ""\((.*?)\)""), """")"),"")</f>
        <v/>
      </c>
    </row>
    <row r="1198">
      <c r="A1198" s="143" t="s">
        <v>37518</v>
      </c>
      <c r="B1198" s="144" t="str">
        <f>vlookup(A1198, 'OG Data Combined'!$A$2:$Z6277,25,false)</f>
        <v>-</v>
      </c>
      <c r="D1198" s="144" t="str">
        <f>vlookup(A1198, 'OG Data Combined'!$A$2:$AQ6277,29,false)</f>
        <v>-</v>
      </c>
      <c r="E1198" t="str">
        <f>IFERROR(__xludf.DUMMYFUNCTION("IFERROR(REGEXEXTRACT((vlookup(A1198, 'OG Data Combined'!$A$2:$AQ6277,21,false)), ""\((.*?)\)""), """")"),"")</f>
        <v/>
      </c>
    </row>
    <row r="1199">
      <c r="A1199" s="143" t="s">
        <v>37519</v>
      </c>
      <c r="B1199" s="144" t="str">
        <f>vlookup(A1199, 'OG Data Combined'!$A$2:$Z6277,25,false)</f>
        <v>-</v>
      </c>
      <c r="D1199" s="144" t="str">
        <f>vlookup(A1199, 'OG Data Combined'!$A$2:$AQ6277,29,false)</f>
        <v>-</v>
      </c>
      <c r="E1199" t="str">
        <f>IFERROR(__xludf.DUMMYFUNCTION("IFERROR(REGEXEXTRACT((vlookup(A1199, 'OG Data Combined'!$A$2:$AQ6277,21,false)), ""\((.*?)\)""), """")"),"Distance")</f>
        <v>Distance</v>
      </c>
    </row>
    <row r="1200">
      <c r="A1200" s="143" t="s">
        <v>37520</v>
      </c>
      <c r="B1200" s="144" t="str">
        <f>vlookup(A1200, 'OG Data Combined'!$A$2:$Z6277,25,false)</f>
        <v>-</v>
      </c>
      <c r="D1200" s="144" t="str">
        <f>vlookup(A1200, 'OG Data Combined'!$A$2:$AQ6277,29,false)</f>
        <v>-</v>
      </c>
      <c r="E1200" t="str">
        <f>IFERROR(__xludf.DUMMYFUNCTION("IFERROR(REGEXEXTRACT((vlookup(A1200, 'OG Data Combined'!$A$2:$AQ6277,21,false)), ""\((.*?)\)""), """")"),"Distance")</f>
        <v>Distance</v>
      </c>
    </row>
    <row r="1201">
      <c r="A1201" s="143" t="s">
        <v>37521</v>
      </c>
      <c r="B1201" s="166" t="str">
        <f>vlookup(A1201, 'OG Data Combined'!$A$2:$Z6277,25,false)</f>
        <v>https://twitter.com/kimbocannon</v>
      </c>
      <c r="D1201" s="144" t="str">
        <f>vlookup(A1201, 'OG Data Combined'!$A$2:$AQ6277,29,false)</f>
        <v>-</v>
      </c>
      <c r="E1201" t="str">
        <f>IFERROR(__xludf.DUMMYFUNCTION("IFERROR(REGEXEXTRACT((vlookup(A1201, 'OG Data Combined'!$A$2:$AQ6277,21,false)), ""\((.*?)\)""), """")"),"Throws")</f>
        <v>Throws</v>
      </c>
    </row>
    <row r="1202">
      <c r="A1202" s="143" t="s">
        <v>37522</v>
      </c>
      <c r="B1202" s="144" t="str">
        <f>vlookup(A1202, 'OG Data Combined'!$A$2:$Z6277,25,false)</f>
        <v>-</v>
      </c>
      <c r="D1202" s="144" t="str">
        <f>vlookup(A1202, 'OG Data Combined'!$A$2:$AQ6277,29,false)</f>
        <v>-</v>
      </c>
      <c r="E1202" t="str">
        <f>IFERROR(__xludf.DUMMYFUNCTION("IFERROR(REGEXEXTRACT((vlookup(A1202, 'OG Data Combined'!$A$2:$AQ6277,21,false)), ""\((.*?)\)""), """")"),"Distance")</f>
        <v>Distance</v>
      </c>
    </row>
    <row r="1203">
      <c r="A1203" s="143" t="s">
        <v>37523</v>
      </c>
      <c r="B1203" s="144" t="str">
        <f>vlookup(A1203, 'OG Data Combined'!$A$2:$Z6277,25,false)</f>
        <v>-</v>
      </c>
      <c r="D1203" s="144" t="str">
        <f>vlookup(A1203, 'OG Data Combined'!$A$2:$AQ6277,29,false)</f>
        <v>-</v>
      </c>
      <c r="E1203" t="str">
        <f>IFERROR(__xludf.DUMMYFUNCTION("IFERROR(REGEXEXTRACT((vlookup(A1203, 'OG Data Combined'!$A$2:$AQ6277,21,false)), ""\((.*?)\)""), """")"),"Distance")</f>
        <v>Distance</v>
      </c>
    </row>
    <row r="1204">
      <c r="A1204" s="143" t="s">
        <v>37524</v>
      </c>
      <c r="B1204" s="144" t="str">
        <f>vlookup(A1204, 'OG Data Combined'!$A$2:$Z6277,25,false)</f>
        <v>-</v>
      </c>
      <c r="D1204" s="166" t="str">
        <f>vlookup(A1204, 'OG Data Combined'!$A$2:$AQ6277,29,false)</f>
        <v>https://www.instagram.com/coach_michael_eskind/</v>
      </c>
      <c r="E1204" t="str">
        <f>IFERROR(__xludf.DUMMYFUNCTION("IFERROR(REGEXEXTRACT((vlookup(A1204, 'OG Data Combined'!$A$2:$AQ6277,21,false)), ""\((.*?)\)""), """")"),"Jumps, Pole Vault, Multi-events")</f>
        <v>Jumps, Pole Vault, Multi-events</v>
      </c>
    </row>
    <row r="1205">
      <c r="A1205" s="143" t="s">
        <v>37525</v>
      </c>
      <c r="B1205" s="166" t="str">
        <f>vlookup(A1205, 'OG Data Combined'!$A$2:$Z6277,25,false)</f>
        <v>https://twitter.com/cmiltenberg</v>
      </c>
      <c r="D1205" s="166" t="str">
        <f>vlookup(A1205, 'OG Data Combined'!$A$2:$AQ6277,29,false)</f>
        <v>https://www.instagram.com/chris.miltenberg/</v>
      </c>
      <c r="E1205" t="str">
        <f>IFERROR(__xludf.DUMMYFUNCTION("IFERROR(REGEXEXTRACT((vlookup(A1205, 'OG Data Combined'!$A$2:$AQ6277,21,false)), ""\((.*?)\)""), """")"),"")</f>
        <v/>
      </c>
    </row>
    <row r="1206">
      <c r="A1206" s="143" t="s">
        <v>37526</v>
      </c>
      <c r="B1206" s="144" t="str">
        <f>vlookup(A1206, 'OG Data Combined'!$A$2:$Z6277,25,false)</f>
        <v>-</v>
      </c>
      <c r="D1206" s="144" t="str">
        <f>vlookup(A1206, 'OG Data Combined'!$A$2:$AQ6277,29,false)</f>
        <v>-</v>
      </c>
      <c r="E1206" t="str">
        <f>IFERROR(__xludf.DUMMYFUNCTION("IFERROR(REGEXEXTRACT((vlookup(A1206, 'OG Data Combined'!$A$2:$AQ6277,21,false)), ""\((.*?)\)""), """")"),"")</f>
        <v/>
      </c>
    </row>
    <row r="1207">
      <c r="A1207" s="143" t="s">
        <v>37527</v>
      </c>
      <c r="B1207" s="144" t="str">
        <f>vlookup(A1207, 'OG Data Combined'!$A$2:$Z6277,25,false)</f>
        <v>-</v>
      </c>
      <c r="D1207" s="144" t="str">
        <f>vlookup(A1207, 'OG Data Combined'!$A$2:$AQ6277,29,false)</f>
        <v>-</v>
      </c>
      <c r="E1207" t="str">
        <f>IFERROR(__xludf.DUMMYFUNCTION("IFERROR(REGEXEXTRACT((vlookup(A1207, 'OG Data Combined'!$A$2:$AQ6277,21,false)), ""\((.*?)\)""), """")"),"Distance")</f>
        <v>Distance</v>
      </c>
    </row>
    <row r="1208">
      <c r="A1208" s="143" t="s">
        <v>37528</v>
      </c>
      <c r="B1208" s="166" t="str">
        <f>vlookup(A1208, 'OG Data Combined'!$A$2:$Z6277,25,false)</f>
        <v>https://x.com/nikfarthrowfar</v>
      </c>
      <c r="D1208" s="166" t="str">
        <f>vlookup(A1208, 'OG Data Combined'!$A$2:$AQ6277,29,false)</f>
        <v>https://www.instagram.com/nikfarthrowfar/</v>
      </c>
      <c r="E1208" t="str">
        <f>IFERROR(__xludf.DUMMYFUNCTION("IFERROR(REGEXEXTRACT((vlookup(A1208, 'OG Data Combined'!$A$2:$AQ6277,21,false)), ""\((.*?)\)""), """")"),"Throws")</f>
        <v>Throws</v>
      </c>
    </row>
    <row r="1209">
      <c r="A1209" s="143" t="s">
        <v>37529</v>
      </c>
      <c r="B1209" s="144" t="str">
        <f>vlookup(A1209, 'OG Data Combined'!$A$2:$Z6277,25,false)</f>
        <v>-</v>
      </c>
      <c r="D1209" s="144" t="str">
        <f>vlookup(A1209, 'OG Data Combined'!$A$2:$AQ6277,29,false)</f>
        <v>-</v>
      </c>
      <c r="E1209" t="str">
        <f>IFERROR(__xludf.DUMMYFUNCTION("IFERROR(REGEXEXTRACT((vlookup(A1209, 'OG Data Combined'!$A$2:$AQ6277,21,false)), ""\((.*?)\)""), """")"),"Sprints, Hurdles")</f>
        <v>Sprints, Hurdles</v>
      </c>
    </row>
    <row r="1210">
      <c r="A1210" s="143" t="s">
        <v>37530</v>
      </c>
      <c r="B1210" s="144" t="str">
        <f>vlookup(A1210, 'OG Data Combined'!$A$2:$Z6277,25,false)</f>
        <v>-</v>
      </c>
      <c r="D1210" s="166" t="str">
        <f>vlookup(A1210, 'OG Data Combined'!$A$2:$AQ6277,29,false)</f>
        <v>https://www.instagram.com/ian.moini/</v>
      </c>
      <c r="E1210" t="str">
        <f>IFERROR(__xludf.DUMMYFUNCTION("IFERROR(REGEXEXTRACT((vlookup(A1210, 'OG Data Combined'!$A$2:$AQ6277,21,false)), ""\((.*?)\)""), """")"),"Distance")</f>
        <v>Distance</v>
      </c>
    </row>
    <row r="1211">
      <c r="A1211" s="143" t="s">
        <v>37531</v>
      </c>
      <c r="B1211" s="166" t="str">
        <f>vlookup(A1211, 'OG Data Combined'!$A$2:$Z6277,25,false)</f>
        <v>https://x.com/john_tatter</v>
      </c>
      <c r="D1211" s="166" t="str">
        <f>vlookup(A1211, 'OG Data Combined'!$A$2:$AQ6277,29,false)</f>
        <v>https://www.instagram.com/john_tatter/</v>
      </c>
      <c r="E1211" t="str">
        <f>IFERROR(__xludf.DUMMYFUNCTION("IFERROR(REGEXEXTRACT((vlookup(A1211, 'OG Data Combined'!$A$2:$AQ6277,21,false)), ""\((.*?)\)""), """")"),"Distance")</f>
        <v>Distance</v>
      </c>
    </row>
    <row r="1212">
      <c r="A1212" s="143" t="s">
        <v>37532</v>
      </c>
      <c r="B1212" s="144" t="str">
        <f>vlookup(A1212, 'OG Data Combined'!$A$2:$Z6277,25,false)</f>
        <v>-</v>
      </c>
      <c r="D1212" s="144" t="str">
        <f>vlookup(A1212, 'OG Data Combined'!$A$2:$AQ6277,29,false)</f>
        <v>-</v>
      </c>
      <c r="E1212" t="str">
        <f>IFERROR(__xludf.DUMMYFUNCTION("IFERROR(REGEXEXTRACT((vlookup(A1212, 'OG Data Combined'!$A$2:$AQ6277,21,false)), ""\((.*?)\)""), """")"),"")</f>
        <v/>
      </c>
    </row>
    <row r="1213">
      <c r="A1213" s="143" t="s">
        <v>37533</v>
      </c>
      <c r="B1213" s="144" t="str">
        <f>vlookup(A1213, 'OG Data Combined'!$A$2:$Z6277,25,false)</f>
        <v>-</v>
      </c>
      <c r="D1213" s="144" t="str">
        <f>vlookup(A1213, 'OG Data Combined'!$A$2:$AQ6277,29,false)</f>
        <v>-</v>
      </c>
      <c r="E1213" t="str">
        <f>IFERROR(__xludf.DUMMYFUNCTION("IFERROR(REGEXEXTRACT((vlookup(A1213, 'OG Data Combined'!$A$2:$AQ6277,21,false)), ""\((.*?)\)""), """")"),"")</f>
        <v/>
      </c>
    </row>
    <row r="1214">
      <c r="A1214" s="143" t="s">
        <v>37534</v>
      </c>
      <c r="B1214" s="144" t="str">
        <f>vlookup(A1214, 'OG Data Combined'!$A$2:$Z6277,25,false)</f>
        <v>-</v>
      </c>
      <c r="D1214" s="144" t="str">
        <f>vlookup(A1214, 'OG Data Combined'!$A$2:$AQ6277,29,false)</f>
        <v>-</v>
      </c>
      <c r="E1214" t="str">
        <f>IFERROR(__xludf.DUMMYFUNCTION("IFERROR(REGEXEXTRACT((vlookup(A1214, 'OG Data Combined'!$A$2:$AQ6277,21,false)), ""\((.*?)\)""), """")"),"Jumps, Combined")</f>
        <v>Jumps, Combined</v>
      </c>
    </row>
    <row r="1215">
      <c r="A1215" s="143" t="s">
        <v>37535</v>
      </c>
      <c r="B1215" s="166" t="str">
        <f>vlookup(A1215, 'OG Data Combined'!$A$2:$Z6277,25,false)</f>
        <v>https://twitter.com/CharlotteTFXC/status/1841486454175989787</v>
      </c>
      <c r="D1215" s="144" t="str">
        <f>vlookup(A1215, 'OG Data Combined'!$A$2:$AQ6277,29,false)</f>
        <v>-</v>
      </c>
      <c r="E1215" t="str">
        <f>IFERROR(__xludf.DUMMYFUNCTION("IFERROR(REGEXEXTRACT((vlookup(A1215, 'OG Data Combined'!$A$2:$AQ6277,21,false)), ""\((.*?)\)""), """")"),"Throws")</f>
        <v>Throws</v>
      </c>
    </row>
    <row r="1216">
      <c r="A1216" s="143" t="s">
        <v>37536</v>
      </c>
      <c r="B1216" s="144" t="str">
        <f>vlookup(A1216, 'OG Data Combined'!$A$2:$Z6277,25,false)</f>
        <v>-</v>
      </c>
      <c r="D1216" s="166" t="str">
        <f>vlookup(A1216, 'OG Data Combined'!$A$2:$AQ6277,29,false)</f>
        <v>https://www.instagram.com/coachkash1/</v>
      </c>
      <c r="E1216" t="str">
        <f>IFERROR(__xludf.DUMMYFUNCTION("IFERROR(REGEXEXTRACT((vlookup(A1216, 'OG Data Combined'!$A$2:$AQ6277,21,false)), ""\((.*?)\)""), """")"),"Sprints, Relays")</f>
        <v>Sprints, Relays</v>
      </c>
    </row>
    <row r="1217">
      <c r="A1217" s="143" t="s">
        <v>37537</v>
      </c>
      <c r="B1217" s="166" t="str">
        <f>vlookup(A1217, 'OG Data Combined'!$A$2:$Z6277,25,false)</f>
        <v>https://twitter.com/josh_d_campbell</v>
      </c>
      <c r="D1217" s="144" t="str">
        <f>vlookup(A1217, 'OG Data Combined'!$A$2:$AQ6277,29,false)</f>
        <v>-</v>
      </c>
      <c r="E1217" t="str">
        <f>IFERROR(__xludf.DUMMYFUNCTION("IFERROR(REGEXEXTRACT((vlookup(A1217, 'OG Data Combined'!$A$2:$AQ6277,21,false)), ""\((.*?)\)""), """")"),"Hurdles")</f>
        <v>Hurdles</v>
      </c>
    </row>
    <row r="1218">
      <c r="A1218" s="143" t="s">
        <v>37538</v>
      </c>
      <c r="B1218" s="166" t="str">
        <f>vlookup(A1218, 'OG Data Combined'!$A$2:$Z6277,25,false)</f>
        <v>https://twitter.com/coachjoelynn</v>
      </c>
      <c r="D1218" s="144" t="str">
        <f>vlookup(A1218, 'OG Data Combined'!$A$2:$AQ6277,29,false)</f>
        <v>-</v>
      </c>
      <c r="E1218" t="str">
        <f>IFERROR(__xludf.DUMMYFUNCTION("IFERROR(REGEXEXTRACT((vlookup(A1218, 'OG Data Combined'!$A$2:$AQ6277,21,false)), ""\((.*?)\)""), """")"),"Distance")</f>
        <v>Distance</v>
      </c>
    </row>
    <row r="1219">
      <c r="A1219" s="143" t="s">
        <v>37540</v>
      </c>
      <c r="B1219" s="166" t="str">
        <f>vlookup(A1219, 'OG Data Combined'!$A$2:$Z6277,25,false)</f>
        <v>https://twitter.com/coachmarshall87</v>
      </c>
      <c r="D1219" s="144" t="str">
        <f>vlookup(A1219, 'OG Data Combined'!$A$2:$AQ6277,29,false)</f>
        <v>-</v>
      </c>
      <c r="E1219" t="str">
        <f>IFERROR(__xludf.DUMMYFUNCTION("IFERROR(REGEXEXTRACT((vlookup(A1219, 'OG Data Combined'!$A$2:$AQ6277,21,false)), ""\((.*?)\)""), """")"),"Distance")</f>
        <v>Distance</v>
      </c>
    </row>
    <row r="1220">
      <c r="A1220" s="143" t="s">
        <v>37541</v>
      </c>
      <c r="B1220" s="144" t="str">
        <f>vlookup(A1220, 'OG Data Combined'!$A$2:$Z6277,25,false)</f>
        <v>-</v>
      </c>
      <c r="D1220" s="144" t="str">
        <f>vlookup(A1220, 'OG Data Combined'!$A$2:$AQ6277,29,false)</f>
        <v>-</v>
      </c>
      <c r="E1220" t="str">
        <f>IFERROR(__xludf.DUMMYFUNCTION("IFERROR(REGEXEXTRACT((vlookup(A1220, 'OG Data Combined'!$A$2:$AQ6277,21,false)), ""\((.*?)\)""), """")"),"")</f>
        <v/>
      </c>
    </row>
    <row r="1221">
      <c r="A1221" s="143" t="s">
        <v>37542</v>
      </c>
      <c r="B1221" s="166" t="str">
        <f>vlookup(A1221, 'OG Data Combined'!$A$2:$Z6277,25,false)</f>
        <v>https://twitter.com/ashley_bastron</v>
      </c>
      <c r="D1221" s="166" t="str">
        <f>vlookup(A1221, 'OG Data Combined'!$A$2:$AQ6277,29,false)</f>
        <v>https://www.instagram.com/ashleybastron/</v>
      </c>
      <c r="E1221" t="str">
        <f>IFERROR(__xludf.DUMMYFUNCTION("IFERROR(REGEXEXTRACT((vlookup(A1221, 'OG Data Combined'!$A$2:$AQ6277,21,false)), ""\((.*?)\)""), """")"),"")</f>
        <v/>
      </c>
    </row>
    <row r="1222">
      <c r="A1222" s="143" t="s">
        <v>37543</v>
      </c>
      <c r="B1222" s="144" t="str">
        <f>vlookup(A1222, 'OG Data Combined'!$A$2:$Z6277,25,false)</f>
        <v>-</v>
      </c>
      <c r="D1222" s="166" t="str">
        <f>vlookup(A1222, 'OG Data Combined'!$A$2:$AQ6277,29,false)</f>
        <v>https://www.instagram.com/_rg/</v>
      </c>
      <c r="E1222" t="str">
        <f>IFERROR(__xludf.DUMMYFUNCTION("IFERROR(REGEXEXTRACT((vlookup(A1222, 'OG Data Combined'!$A$2:$AQ6277,21,false)), ""\((.*?)\)""), """")"),"Jumps, Multi-Events")</f>
        <v>Jumps, Multi-Events</v>
      </c>
    </row>
    <row r="1223">
      <c r="A1223" s="143" t="s">
        <v>37544</v>
      </c>
      <c r="B1223" s="166" t="str">
        <f>vlookup(A1223, 'OG Data Combined'!$A$2:$Z6277,25,false)</f>
        <v>https://twitter.com/brandonhazouri</v>
      </c>
      <c r="D1223" s="166" t="str">
        <f>vlookup(A1223, 'OG Data Combined'!$A$2:$AQ6277,29,false)</f>
        <v>https://www.instagram.com/bhazouri/</v>
      </c>
      <c r="E1223" t="str">
        <f>IFERROR(__xludf.DUMMYFUNCTION("IFERROR(REGEXEXTRACT((vlookup(A1223, 'OG Data Combined'!$A$2:$AQ6277,21,false)), ""\((.*?)\)""), """")"),"Distance")</f>
        <v>Distance</v>
      </c>
    </row>
    <row r="1224">
      <c r="A1224" s="143" t="s">
        <v>37545</v>
      </c>
      <c r="B1224" s="144" t="str">
        <f>vlookup(A1224, 'OG Data Combined'!$A$2:$Z6277,25,false)</f>
        <v>-</v>
      </c>
      <c r="D1224" s="166" t="str">
        <f>vlookup(A1224, 'OG Data Combined'!$A$2:$AQ6277,29,false)</f>
        <v>https://www.instagram.com/lucas.hofer</v>
      </c>
      <c r="E1224" t="str">
        <f>IFERROR(__xludf.DUMMYFUNCTION("IFERROR(REGEXEXTRACT((vlookup(A1224, 'OG Data Combined'!$A$2:$AQ6277,21,false)), ""\((.*?)\)""), """")"),"")</f>
        <v/>
      </c>
    </row>
    <row r="1225">
      <c r="A1225" s="143" t="s">
        <v>42248</v>
      </c>
      <c r="B1225" s="144" t="str">
        <f>vlookup(A1225, 'OG Data Combined'!$A$2:$Z6277,25,false)</f>
        <v>-</v>
      </c>
      <c r="D1225" s="166" t="str">
        <f>vlookup(A1225, 'OG Data Combined'!$A$2:$AQ6277,29,false)</f>
        <v>https://www.instagram.com/wake_forest_throws/</v>
      </c>
      <c r="E1225" t="str">
        <f>IFERROR(__xludf.DUMMYFUNCTION("IFERROR(REGEXEXTRACT((vlookup(A1225, 'OG Data Combined'!$A$2:$AQ6277,21,false)), ""\((.*?)\)""), """")"),"")</f>
        <v/>
      </c>
    </row>
    <row r="1226">
      <c r="A1226" s="143" t="s">
        <v>37546</v>
      </c>
      <c r="B1226" s="166" t="str">
        <f>vlookup(A1226, 'OG Data Combined'!$A$2:$Z6277,25,false)</f>
        <v>https://twitter.com/wcuxctf</v>
      </c>
      <c r="D1226" s="144" t="str">
        <f>vlookup(A1226, 'OG Data Combined'!$A$2:$AQ6277,29,false)</f>
        <v>-</v>
      </c>
      <c r="E1226" t="str">
        <f>IFERROR(__xludf.DUMMYFUNCTION("IFERROR(REGEXEXTRACT((vlookup(A1226, 'OG Data Combined'!$A$2:$AQ6277,21,false)), ""\((.*?)\)""), """")"),"")</f>
        <v/>
      </c>
    </row>
    <row r="1227">
      <c r="A1227" s="143" t="s">
        <v>37547</v>
      </c>
      <c r="B1227" s="144" t="str">
        <f>vlookup(A1227, 'OG Data Combined'!$A$2:$Z6277,25,false)</f>
        <v>-</v>
      </c>
      <c r="D1227" s="144" t="str">
        <f>vlookup(A1227, 'OG Data Combined'!$A$2:$AQ6277,29,false)</f>
        <v>-</v>
      </c>
      <c r="E1227" t="str">
        <f>IFERROR(__xludf.DUMMYFUNCTION("IFERROR(REGEXEXTRACT((vlookup(A1227, 'OG Data Combined'!$A$2:$AQ6277,21,false)), ""\((.*?)\)""), """")"),"")</f>
        <v/>
      </c>
    </row>
    <row r="1228">
      <c r="A1228" s="143" t="s">
        <v>37548</v>
      </c>
      <c r="B1228" s="144" t="str">
        <f>vlookup(A1228, 'OG Data Combined'!$A$2:$Z6277,25,false)</f>
        <v>-</v>
      </c>
      <c r="D1228" s="144" t="str">
        <f>vlookup(A1228, 'OG Data Combined'!$A$2:$AQ6277,29,false)</f>
        <v>-</v>
      </c>
      <c r="E1228" t="str">
        <f>IFERROR(__xludf.DUMMYFUNCTION("IFERROR(REGEXEXTRACT((vlookup(A1228, 'OG Data Combined'!$A$2:$AQ6277,21,false)), ""\((.*?)\)""), """")"),"")</f>
        <v/>
      </c>
    </row>
    <row r="1229">
      <c r="A1229" s="143" t="s">
        <v>37549</v>
      </c>
      <c r="B1229" s="166" t="str">
        <f>vlookup(A1229, 'OG Data Combined'!$A$2:$Z6277,25,false)</f>
        <v>https://twitter.com/danielhaakenson</v>
      </c>
      <c r="D1229" s="144" t="str">
        <f>vlookup(A1229, 'OG Data Combined'!$A$2:$AQ6277,29,false)</f>
        <v>-</v>
      </c>
      <c r="E1229" t="str">
        <f>IFERROR(__xludf.DUMMYFUNCTION("IFERROR(REGEXEXTRACT((vlookup(A1229, 'OG Data Combined'!$A$2:$AQ6277,21,false)), ""\((.*?)\)""), """")"),"")</f>
        <v/>
      </c>
    </row>
    <row r="1230">
      <c r="A1230" s="143" t="s">
        <v>37550</v>
      </c>
      <c r="B1230" s="144" t="str">
        <f>vlookup(A1230, 'OG Data Combined'!$A$2:$Z6277,25,false)</f>
        <v>-</v>
      </c>
      <c r="D1230" s="144" t="str">
        <f>vlookup(A1230, 'OG Data Combined'!$A$2:$AQ6277,29,false)</f>
        <v>-</v>
      </c>
      <c r="E1230" t="str">
        <f>IFERROR(__xludf.DUMMYFUNCTION("IFERROR(REGEXEXTRACT((vlookup(A1230, 'OG Data Combined'!$A$2:$AQ6277,21,false)), ""\((.*?)\)""), """")"),"")</f>
        <v/>
      </c>
    </row>
    <row r="1231">
      <c r="A1231" s="143" t="s">
        <v>37551</v>
      </c>
      <c r="B1231" s="144" t="str">
        <f>vlookup(A1231, 'OG Data Combined'!$A$2:$Z6277,25,false)</f>
        <v>-</v>
      </c>
      <c r="D1231" s="144" t="str">
        <f>vlookup(A1231, 'OG Data Combined'!$A$2:$AQ6277,29,false)</f>
        <v>-</v>
      </c>
      <c r="E1231" t="str">
        <f>IFERROR(__xludf.DUMMYFUNCTION("IFERROR(REGEXEXTRACT((vlookup(A1231, 'OG Data Combined'!$A$2:$AQ6277,21,false)), ""\((.*?)\)""), """")"),"")</f>
        <v/>
      </c>
    </row>
    <row r="1232">
      <c r="A1232" s="143" t="s">
        <v>37552</v>
      </c>
      <c r="B1232" s="144" t="str">
        <f>vlookup(A1232, 'OG Data Combined'!$A$2:$Z6277,25,false)</f>
        <v>-</v>
      </c>
      <c r="D1232" s="144" t="str">
        <f>vlookup(A1232, 'OG Data Combined'!$A$2:$AQ6277,29,false)</f>
        <v>-</v>
      </c>
      <c r="E1232" t="str">
        <f>IFERROR(__xludf.DUMMYFUNCTION("IFERROR(REGEXEXTRACT((vlookup(A1232, 'OG Data Combined'!$A$2:$AQ6277,21,false)), ""\((.*?)\)""), """")"),"Throws")</f>
        <v>Throws</v>
      </c>
    </row>
    <row r="1233">
      <c r="A1233" s="143" t="s">
        <v>37553</v>
      </c>
      <c r="B1233" s="166" t="str">
        <f>vlookup(A1233, 'OG Data Combined'!$A$2:$Z6277,25,false)</f>
        <v>https://twitter.com/reece_vega</v>
      </c>
      <c r="D1233" s="144" t="str">
        <f>vlookup(A1233, 'OG Data Combined'!$A$2:$AQ6277,29,false)</f>
        <v>-</v>
      </c>
      <c r="E1233" t="str">
        <f>IFERROR(__xludf.DUMMYFUNCTION("IFERROR(REGEXEXTRACT((vlookup(A1233, 'OG Data Combined'!$A$2:$AQ6277,21,false)), ""\((.*?)\)""), """")"),"Sprints, Hurdles")</f>
        <v>Sprints, Hurdles</v>
      </c>
    </row>
    <row r="1234">
      <c r="A1234" s="143" t="s">
        <v>37554</v>
      </c>
      <c r="B1234" s="144" t="str">
        <f>vlookup(A1234, 'OG Data Combined'!$A$2:$Z6277,25,false)</f>
        <v>-</v>
      </c>
      <c r="D1234" s="144" t="str">
        <f>vlookup(A1234, 'OG Data Combined'!$A$2:$AQ6277,29,false)</f>
        <v>-</v>
      </c>
      <c r="E1234" t="str">
        <f>IFERROR(__xludf.DUMMYFUNCTION("IFERROR(REGEXEXTRACT((vlookup(A1234, 'OG Data Combined'!$A$2:$AQ6277,21,false)), ""\((.*?)\)""), """")"),"Multi-Events, Pole Vault")</f>
        <v>Multi-Events, Pole Vault</v>
      </c>
    </row>
    <row r="1235">
      <c r="A1235" s="143" t="s">
        <v>37555</v>
      </c>
      <c r="B1235" s="144" t="str">
        <f>vlookup(A1235, 'OG Data Combined'!$A$2:$Z6277,25,false)</f>
        <v>-</v>
      </c>
      <c r="D1235" s="144" t="str">
        <f>vlookup(A1235, 'OG Data Combined'!$A$2:$AQ6277,29,false)</f>
        <v>-</v>
      </c>
      <c r="E1235" t="str">
        <f>IFERROR(__xludf.DUMMYFUNCTION("IFERROR(REGEXEXTRACT((vlookup(A1235, 'OG Data Combined'!$A$2:$AQ6277,21,false)), ""\((.*?)\)""), """")"),"Jumps")</f>
        <v>Jumps</v>
      </c>
    </row>
    <row r="1236">
      <c r="A1236" s="143" t="s">
        <v>37556</v>
      </c>
      <c r="B1236" s="144" t="str">
        <f>vlookup(A1236, 'OG Data Combined'!$A$2:$Z6277,25,false)</f>
        <v>-</v>
      </c>
      <c r="D1236" s="144" t="str">
        <f>vlookup(A1236, 'OG Data Combined'!$A$2:$AQ6277,29,false)</f>
        <v>-</v>
      </c>
      <c r="E1236" t="str">
        <f>IFERROR(__xludf.DUMMYFUNCTION("IFERROR(REGEXEXTRACT((vlookup(A1236, 'OG Data Combined'!$A$2:$AQ6277,21,false)), ""\((.*?)\)""), """")"),"Distance")</f>
        <v>Distance</v>
      </c>
    </row>
    <row r="1237">
      <c r="A1237" s="143" t="s">
        <v>37557</v>
      </c>
      <c r="B1237" s="166" t="str">
        <f>vlookup(A1237, 'OG Data Combined'!$A$2:$Z6277,25,false)</f>
        <v>https://twitter.com/coachvahrenkamp</v>
      </c>
      <c r="D1237" s="144" t="str">
        <f>vlookup(A1237, 'OG Data Combined'!$A$2:$AQ6277,29,false)</f>
        <v>-</v>
      </c>
      <c r="E1237" t="str">
        <f>IFERROR(__xludf.DUMMYFUNCTION("IFERROR(REGEXEXTRACT((vlookup(A1237, 'OG Data Combined'!$A$2:$AQ6277,21,false)), ""\((.*?)\)""), """")"),"")</f>
        <v/>
      </c>
    </row>
    <row r="1238">
      <c r="A1238" s="143" t="s">
        <v>37558</v>
      </c>
      <c r="B1238" s="144" t="str">
        <f>vlookup(A1238, 'OG Data Combined'!$A$2:$Z6277,25,false)</f>
        <v>-</v>
      </c>
      <c r="D1238" s="144" t="str">
        <f>vlookup(A1238, 'OG Data Combined'!$A$2:$AQ6277,29,false)</f>
        <v>-</v>
      </c>
      <c r="E1238" t="str">
        <f>IFERROR(__xludf.DUMMYFUNCTION("IFERROR(REGEXEXTRACT((vlookup(A1238, 'OG Data Combined'!$A$2:$AQ6277,21,false)), ""\((.*?)\)""), """")"),"")</f>
        <v/>
      </c>
    </row>
    <row r="1239">
      <c r="A1239" s="143" t="s">
        <v>37559</v>
      </c>
      <c r="B1239" s="144" t="str">
        <f>vlookup(A1239, 'OG Data Combined'!$A$2:$Z6277,25,false)</f>
        <v>-</v>
      </c>
      <c r="D1239" s="166" t="str">
        <f>vlookup(A1239, 'OG Data Combined'!$A$2:$AQ6277,29,false)</f>
        <v>https://www.instagram.com/elijahtalk/</v>
      </c>
      <c r="E1239" t="str">
        <f>IFERROR(__xludf.DUMMYFUNCTION("IFERROR(REGEXEXTRACT((vlookup(A1239, 'OG Data Combined'!$A$2:$AQ6277,21,false)), ""\((.*?)\)""), """")"),"Throws")</f>
        <v>Throws</v>
      </c>
    </row>
    <row r="1240">
      <c r="A1240" s="143" t="s">
        <v>37560</v>
      </c>
      <c r="B1240" s="144" t="str">
        <f>vlookup(A1240, 'OG Data Combined'!$A$2:$Z6277,25,false)</f>
        <v>-</v>
      </c>
      <c r="D1240" s="144" t="str">
        <f>vlookup(A1240, 'OG Data Combined'!$A$2:$AQ6277,29,false)</f>
        <v>-</v>
      </c>
      <c r="E1240" t="str">
        <f>IFERROR(__xludf.DUMMYFUNCTION("IFERROR(REGEXEXTRACT((vlookup(A1240, 'OG Data Combined'!$A$2:$AQ6277,21,false)), ""\((.*?)\)""), """")"),"Sprints, Jumps")</f>
        <v>Sprints, Jumps</v>
      </c>
    </row>
    <row r="1241">
      <c r="A1241" s="143" t="s">
        <v>37561</v>
      </c>
      <c r="B1241" s="144" t="str">
        <f>vlookup(A1241, 'OG Data Combined'!$A$2:$Z6277,25,false)</f>
        <v>-</v>
      </c>
      <c r="D1241" s="144" t="str">
        <f>vlookup(A1241, 'OG Data Combined'!$A$2:$AQ6277,29,false)</f>
        <v>-</v>
      </c>
      <c r="E1241" t="str">
        <f>IFERROR(__xludf.DUMMYFUNCTION("IFERROR(REGEXEXTRACT((vlookup(A1241, 'OG Data Combined'!$A$2:$AQ6277,21,false)), ""\((.*?)\)""), """")"),"")</f>
        <v/>
      </c>
    </row>
    <row r="1242">
      <c r="A1242" s="143" t="s">
        <v>37562</v>
      </c>
      <c r="B1242" s="166" t="str">
        <f>vlookup(A1242, 'OG Data Combined'!$A$2:$Z6277,25,false)</f>
        <v>https://twitter.com/coachschober</v>
      </c>
      <c r="D1242" s="144" t="str">
        <f>vlookup(A1242, 'OG Data Combined'!$A$2:$AQ6277,29,false)</f>
        <v>-</v>
      </c>
      <c r="E1242" t="str">
        <f>IFERROR(__xludf.DUMMYFUNCTION("IFERROR(REGEXEXTRACT((vlookup(A1242, 'OG Data Combined'!$A$2:$AQ6277,21,false)), ""\((.*?)\)""), """")"),"Sprints, Multi-events, Hurdles, Mid-Distance, Horizontal Jumps")</f>
        <v>Sprints, Multi-events, Hurdles, Mid-Distance, Horizontal Jumps</v>
      </c>
    </row>
    <row r="1243">
      <c r="A1243" s="143" t="s">
        <v>37563</v>
      </c>
      <c r="B1243" s="144" t="str">
        <f>vlookup(A1243, 'OG Data Combined'!$A$2:$Z6277,25,false)</f>
        <v>-</v>
      </c>
      <c r="D1243" s="144" t="str">
        <f>vlookup(A1243, 'OG Data Combined'!$A$2:$AQ6277,29,false)</f>
        <v>-</v>
      </c>
      <c r="E1243" t="str">
        <f>IFERROR(__xludf.DUMMYFUNCTION("IFERROR(REGEXEXTRACT((vlookup(A1243, 'OG Data Combined'!$A$2:$AQ6277,21,false)), ""\((.*?)\)""), """")"),"Long Sprints, Hurdles")</f>
        <v>Long Sprints, Hurdles</v>
      </c>
    </row>
    <row r="1244">
      <c r="A1244" s="143" t="s">
        <v>37564</v>
      </c>
      <c r="B1244" s="144" t="str">
        <f>vlookup(A1244, 'OG Data Combined'!$A$2:$Z6277,25,false)</f>
        <v>-</v>
      </c>
      <c r="D1244" s="144" t="str">
        <f>vlookup(A1244, 'OG Data Combined'!$A$2:$AQ6277,29,false)</f>
        <v>-</v>
      </c>
      <c r="E1244" t="str">
        <f>IFERROR(__xludf.DUMMYFUNCTION("IFERROR(REGEXEXTRACT((vlookup(A1244, 'OG Data Combined'!$A$2:$AQ6277,21,false)), ""\((.*?)\)""), """")"),"Horizontal Jumps")</f>
        <v>Horizontal Jumps</v>
      </c>
    </row>
    <row r="1245">
      <c r="A1245" s="143" t="s">
        <v>37565</v>
      </c>
      <c r="B1245" s="144" t="str">
        <f>vlookup(A1245, 'OG Data Combined'!$A$2:$Z6277,25,false)</f>
        <v>-</v>
      </c>
      <c r="D1245" s="166" t="str">
        <f>vlookup(A1245, 'OG Data Combined'!$A$2:$AQ6277,29,false)</f>
        <v>https://www.instagram.com/1aura.rybka/</v>
      </c>
      <c r="E1245" t="str">
        <f>IFERROR(__xludf.DUMMYFUNCTION("IFERROR(REGEXEXTRACT((vlookup(A1245, 'OG Data Combined'!$A$2:$AQ6277,21,false)), ""\((.*?)\)""), """")"),"Distance")</f>
        <v>Distance</v>
      </c>
    </row>
    <row r="1246">
      <c r="A1246" s="143" t="s">
        <v>42249</v>
      </c>
      <c r="B1246" s="144" t="str">
        <f>vlookup(A1246, 'OG Data Combined'!$A$2:$Z6277,25,false)</f>
        <v>-</v>
      </c>
      <c r="D1246" s="166" t="str">
        <f>vlookup(A1246, 'OG Data Combined'!$A$2:$AQ6277,29,false)</f>
        <v>https://www.instagram.com/_aka_superathlete/</v>
      </c>
      <c r="E1246" t="str">
        <f>IFERROR(__xludf.DUMMYFUNCTION("IFERROR(REGEXEXTRACT((vlookup(A1246, 'OG Data Combined'!$A$2:$AQ6277,21,false)), ""\((.*?)\)""), """")"),"")</f>
        <v/>
      </c>
    </row>
    <row r="1247">
      <c r="A1247" s="143" t="s">
        <v>37566</v>
      </c>
      <c r="B1247" s="144" t="str">
        <f>vlookup(A1247, 'OG Data Combined'!$A$2:$Z6277,25,false)</f>
        <v>-</v>
      </c>
      <c r="D1247" s="166" t="str">
        <f>vlookup(A1247, 'OG Data Combined'!$A$2:$AQ6277,29,false)</f>
        <v>https://www.instagram.com/rufiopeterson/</v>
      </c>
      <c r="E1247" t="str">
        <f>IFERROR(__xludf.DUMMYFUNCTION("IFERROR(REGEXEXTRACT((vlookup(A1247, 'OG Data Combined'!$A$2:$AQ6277,21,false)), ""\((.*?)\)""), """")"),"")</f>
        <v/>
      </c>
    </row>
    <row r="1248">
      <c r="A1248" s="143" t="s">
        <v>37567</v>
      </c>
      <c r="B1248" s="166" t="str">
        <f>vlookup(A1248, 'OG Data Combined'!$A$2:$Z6277,25,false)</f>
        <v>https://twitter.com/dtthabeast916</v>
      </c>
      <c r="D1248" s="144" t="str">
        <f>vlookup(A1248, 'OG Data Combined'!$A$2:$AQ6277,29,false)</f>
        <v>-</v>
      </c>
      <c r="E1248" t="str">
        <f>IFERROR(__xludf.DUMMYFUNCTION("IFERROR(REGEXEXTRACT((vlookup(A1248, 'OG Data Combined'!$A$2:$AQ6277,21,false)), ""\((.*?)\)""), """")"),"Distance")</f>
        <v>Distance</v>
      </c>
    </row>
    <row r="1249">
      <c r="A1249" s="143" t="s">
        <v>37568</v>
      </c>
      <c r="B1249" s="166" t="str">
        <f>vlookup(A1249, 'OG Data Combined'!$A$2:$Z6277,25,false)</f>
        <v>https://twitter.com/ryan_smith_42</v>
      </c>
      <c r="D1249" s="166" t="str">
        <f>vlookup(A1249, 'OG Data Combined'!$A$2:$AQ6277,29,false)</f>
        <v>https://www.instagram.com/smithryan52/</v>
      </c>
      <c r="E1249" t="str">
        <f>IFERROR(__xludf.DUMMYFUNCTION("IFERROR(REGEXEXTRACT((vlookup(A1249, 'OG Data Combined'!$A$2:$AQ6277,21,false)), ""\((.*?)\)""), """")"),"Throws")</f>
        <v>Throws</v>
      </c>
    </row>
    <row r="1250">
      <c r="A1250" s="143" t="s">
        <v>37569</v>
      </c>
      <c r="B1250" s="144" t="str">
        <f>vlookup(A1250, 'OG Data Combined'!$A$2:$Z6277,25,false)</f>
        <v>-</v>
      </c>
      <c r="D1250" s="144" t="str">
        <f>vlookup(A1250, 'OG Data Combined'!$A$2:$AQ6277,29,false)</f>
        <v>-</v>
      </c>
      <c r="E1250" t="str">
        <f>IFERROR(__xludf.DUMMYFUNCTION("IFERROR(REGEXEXTRACT((vlookup(A1250, 'OG Data Combined'!$A$2:$AQ6277,21,false)), ""\((.*?)\)""), """")"),"Sprints, Jumps")</f>
        <v>Sprints, Jumps</v>
      </c>
    </row>
    <row r="1251">
      <c r="A1251" s="143" t="s">
        <v>37570</v>
      </c>
      <c r="B1251" s="166" t="str">
        <f>vlookup(A1251, 'OG Data Combined'!$A$2:$Z6277,25,false)</f>
        <v>https://twitter.com/coachsunwall</v>
      </c>
      <c r="D1251" s="144" t="str">
        <f>vlookup(A1251, 'OG Data Combined'!$A$2:$AQ6277,29,false)</f>
        <v>-</v>
      </c>
      <c r="E1251" t="str">
        <f>IFERROR(__xludf.DUMMYFUNCTION("IFERROR(REGEXEXTRACT((vlookup(A1251, 'OG Data Combined'!$A$2:$AQ6277,21,false)), ""\((.*?)\)""), """")"),"Jumps")</f>
        <v>Jumps</v>
      </c>
    </row>
    <row r="1252">
      <c r="A1252" s="143" t="s">
        <v>37571</v>
      </c>
      <c r="B1252" s="144" t="str">
        <f>vlookup(A1252, 'OG Data Combined'!$A$2:$Z6277,25,false)</f>
        <v>-</v>
      </c>
      <c r="D1252" s="166" t="str">
        <f>vlookup(A1252, 'OG Data Combined'!$A$2:$AQ6277,29,false)</f>
        <v>https://www.instagram.com/coachdexterbenkard</v>
      </c>
      <c r="E1252" t="str">
        <f>IFERROR(__xludf.DUMMYFUNCTION("IFERROR(REGEXEXTRACT((vlookup(A1252, 'OG Data Combined'!$A$2:$AQ6277,21,false)), ""\((.*?)\)""), """")"),"Distance")</f>
        <v>Distance</v>
      </c>
    </row>
    <row r="1253">
      <c r="A1253" s="143" t="s">
        <v>37572</v>
      </c>
      <c r="B1253" s="166" t="str">
        <f>vlookup(A1253, 'OG Data Combined'!$A$2:$Z6277,25,false)</f>
        <v>https://twitter.com/ohiostatetfxc</v>
      </c>
      <c r="D1253" s="144" t="str">
        <f>vlookup(A1253, 'OG Data Combined'!$A$2:$AQ6277,29,false)</f>
        <v>-</v>
      </c>
      <c r="E1253" t="str">
        <f>IFERROR(__xludf.DUMMYFUNCTION("IFERROR(REGEXEXTRACT((vlookup(A1253, 'OG Data Combined'!$A$2:$AQ6277,21,false)), ""\((.*?)\)""), """")"),"")</f>
        <v/>
      </c>
    </row>
    <row r="1254">
      <c r="A1254" s="143" t="s">
        <v>37573</v>
      </c>
      <c r="B1254" s="144" t="str">
        <f>vlookup(A1254, 'OG Data Combined'!$A$2:$Z6277,25,false)</f>
        <v>-</v>
      </c>
      <c r="D1254" s="144" t="str">
        <f>vlookup(A1254, 'OG Data Combined'!$A$2:$AQ6277,29,false)</f>
        <v>-</v>
      </c>
      <c r="E1254" t="str">
        <f>IFERROR(__xludf.DUMMYFUNCTION("IFERROR(REGEXEXTRACT((vlookup(A1254, 'OG Data Combined'!$A$2:$AQ6277,21,false)), ""\((.*?)\)""), """")"),"")</f>
        <v/>
      </c>
    </row>
    <row r="1255">
      <c r="A1255" s="143" t="s">
        <v>37574</v>
      </c>
      <c r="B1255" s="144" t="str">
        <f>vlookup(A1255, 'OG Data Combined'!$A$2:$Z6277,25,false)</f>
        <v>-</v>
      </c>
      <c r="D1255" s="166" t="str">
        <f>vlookup(A1255, 'OG Data Combined'!$A$2:$AQ6277,29,false)</f>
        <v>https://www.instagram.com/matthew___bigelow/</v>
      </c>
      <c r="E1255" t="str">
        <f>IFERROR(__xludf.DUMMYFUNCTION("IFERROR(REGEXEXTRACT((vlookup(A1255, 'OG Data Combined'!$A$2:$AQ6277,21,false)), ""\((.*?)\)""), """")"),"Vertical Jumps, Multi-events")</f>
        <v>Vertical Jumps, Multi-events</v>
      </c>
    </row>
    <row r="1256">
      <c r="A1256" s="143" t="s">
        <v>37575</v>
      </c>
      <c r="B1256" s="166" t="str">
        <f>vlookup(A1256, 'OG Data Combined'!$A$2:$Z6277,25,false)</f>
        <v>https://twitter.com/throws_coach_c</v>
      </c>
      <c r="D1256" s="144" t="str">
        <f>vlookup(A1256, 'OG Data Combined'!$A$2:$AQ6277,29,false)</f>
        <v>-</v>
      </c>
      <c r="E1256" t="str">
        <f>IFERROR(__xludf.DUMMYFUNCTION("IFERROR(REGEXEXTRACT((vlookup(A1256, 'OG Data Combined'!$A$2:$AQ6277,21,false)), ""\((.*?)\)""), """")"),"Throws")</f>
        <v>Throws</v>
      </c>
    </row>
    <row r="1257">
      <c r="A1257" s="143" t="s">
        <v>37576</v>
      </c>
      <c r="B1257" s="166" t="str">
        <f>vlookup(A1257, 'OG Data Combined'!$A$2:$Z6277,25,false)</f>
        <v>https://twitter.com/flaquer_diego</v>
      </c>
      <c r="D1257" s="166" t="str">
        <f>vlookup(A1257, 'OG Data Combined'!$A$2:$AQ6277,29,false)</f>
        <v>https://www.instagram.com/flaquerd/</v>
      </c>
      <c r="E1257" t="str">
        <f>IFERROR(__xludf.DUMMYFUNCTION("IFERROR(REGEXEXTRACT((vlookup(A1257, 'OG Data Combined'!$A$2:$AQ6277,21,false)), ""\((.*?)\)""), """")"),"Sprints, Hurdles")</f>
        <v>Sprints, Hurdles</v>
      </c>
    </row>
    <row r="1258">
      <c r="A1258" s="143" t="s">
        <v>37577</v>
      </c>
      <c r="B1258" s="144" t="str">
        <f>vlookup(A1258, 'OG Data Combined'!$A$2:$Z6277,25,false)</f>
        <v>-</v>
      </c>
      <c r="D1258" s="144" t="str">
        <f>vlookup(A1258, 'OG Data Combined'!$A$2:$AQ6277,29,false)</f>
        <v>-</v>
      </c>
      <c r="E1258" t="str">
        <f>IFERROR(__xludf.DUMMYFUNCTION("IFERROR(REGEXEXTRACT((vlookup(A1258, 'OG Data Combined'!$A$2:$AQ6277,21,false)), ""\((.*?)\)""), """")"),"Mid-Distance, Distance")</f>
        <v>Mid-Distance, Distance</v>
      </c>
    </row>
    <row r="1259">
      <c r="A1259" s="143" t="s">
        <v>37578</v>
      </c>
      <c r="B1259" s="166" t="str">
        <f>vlookup(A1259, 'OG Data Combined'!$A$2:$Z6277,25,false)</f>
        <v>https://twitter.com/joelbrownabc11</v>
      </c>
      <c r="D1259" s="166" t="str">
        <f>vlookup(A1259, 'OG Data Combined'!$A$2:$AQ6277,29,false)</f>
        <v>https://www.instagram.com/IamjoelBrown/</v>
      </c>
      <c r="E1259" t="str">
        <f>IFERROR(__xludf.DUMMYFUNCTION("IFERROR(REGEXEXTRACT((vlookup(A1259, 'OG Data Combined'!$A$2:$AQ6277,21,false)), ""\((.*?)\)""), """")"),"Hurdles, Sprints")</f>
        <v>Hurdles, Sprints</v>
      </c>
    </row>
    <row r="1260">
      <c r="A1260" s="143" t="s">
        <v>37579</v>
      </c>
      <c r="B1260" s="144" t="str">
        <f>vlookup(A1260, 'OG Data Combined'!$A$2:$Z6277,25,false)</f>
        <v>-</v>
      </c>
      <c r="D1260" s="144" t="str">
        <f>vlookup(A1260, 'OG Data Combined'!$A$2:$AQ6277,29,false)</f>
        <v>-</v>
      </c>
      <c r="E1260" t="str">
        <f>IFERROR(__xludf.DUMMYFUNCTION("IFERROR(REGEXEXTRACT((vlookup(A1260, 'OG Data Combined'!$A$2:$AQ6277,21,false)), ""\((.*?)\)""), """")"),"Jumps")</f>
        <v>Jumps</v>
      </c>
    </row>
    <row r="1261">
      <c r="A1261" s="143" t="s">
        <v>37580</v>
      </c>
      <c r="B1261" s="144" t="str">
        <f>vlookup(A1261, 'OG Data Combined'!$A$2:$Z6277,25,false)</f>
        <v>-</v>
      </c>
      <c r="D1261" s="144" t="str">
        <f>vlookup(A1261, 'OG Data Combined'!$A$2:$AQ6277,29,false)</f>
        <v>-</v>
      </c>
      <c r="E1261" t="str">
        <f>IFERROR(__xludf.DUMMYFUNCTION("IFERROR(REGEXEXTRACT((vlookup(A1261, 'OG Data Combined'!$A$2:$AQ6277,21,false)), ""\((.*?)\)""), """")"),"Throws")</f>
        <v>Throws</v>
      </c>
    </row>
    <row r="1262">
      <c r="A1262" s="143" t="s">
        <v>37581</v>
      </c>
      <c r="B1262" s="144" t="str">
        <f>vlookup(A1262, 'OG Data Combined'!$A$2:$Z6277,25,false)</f>
        <v>-</v>
      </c>
      <c r="D1262" s="144" t="str">
        <f>vlookup(A1262, 'OG Data Combined'!$A$2:$AQ6277,29,false)</f>
        <v>-</v>
      </c>
      <c r="E1262" t="str">
        <f>IFERROR(__xludf.DUMMYFUNCTION("IFERROR(REGEXEXTRACT((vlookup(A1262, 'OG Data Combined'!$A$2:$AQ6277,21,false)), ""\((.*?)\)""), """")"),"Relays, Sprints")</f>
        <v>Relays, Sprints</v>
      </c>
    </row>
    <row r="1263">
      <c r="A1263" s="143" t="s">
        <v>37582</v>
      </c>
      <c r="B1263" s="144" t="str">
        <f>vlookup(A1263, 'OG Data Combined'!$A$2:$Z6277,25,false)</f>
        <v>-</v>
      </c>
      <c r="D1263" s="144" t="str">
        <f>vlookup(A1263, 'OG Data Combined'!$A$2:$AQ6277,29,false)</f>
        <v>-</v>
      </c>
      <c r="E1263" t="str">
        <f>IFERROR(__xludf.DUMMYFUNCTION("IFERROR(REGEXEXTRACT((vlookup(A1263, 'OG Data Combined'!$A$2:$AQ6277,21,false)), ""\((.*?)\)""), """")"),"Pole Vault")</f>
        <v>Pole Vault</v>
      </c>
    </row>
    <row r="1264">
      <c r="A1264" s="143" t="s">
        <v>37583</v>
      </c>
      <c r="B1264" s="166" t="str">
        <f>vlookup(A1264, 'OG Data Combined'!$A$2:$Z6277,25,false)</f>
        <v>https://twitter.com/evanski19445917</v>
      </c>
      <c r="D1264" s="144" t="str">
        <f>vlookup(A1264, 'OG Data Combined'!$A$2:$AQ6277,29,false)</f>
        <v>-</v>
      </c>
      <c r="E1264" t="str">
        <f>IFERROR(__xludf.DUMMYFUNCTION("IFERROR(REGEXEXTRACT((vlookup(A1264, 'OG Data Combined'!$A$2:$AQ6277,21,false)), ""\((.*?)\)""), """")"),"Distance")</f>
        <v>Distance</v>
      </c>
    </row>
    <row r="1265">
      <c r="A1265" s="143" t="s">
        <v>37584</v>
      </c>
      <c r="B1265" s="144" t="str">
        <f>vlookup(A1265, 'OG Data Combined'!$A$2:$Z6277,25,false)</f>
        <v>-</v>
      </c>
      <c r="D1265" s="144" t="str">
        <f>vlookup(A1265, 'OG Data Combined'!$A$2:$AQ6277,29,false)</f>
        <v>-</v>
      </c>
      <c r="E1265" t="str">
        <f>IFERROR(__xludf.DUMMYFUNCTION("IFERROR(REGEXEXTRACT((vlookup(A1265, 'OG Data Combined'!$A$2:$AQ6277,21,false)), ""\((.*?)\)""), """")"),"")</f>
        <v/>
      </c>
    </row>
    <row r="1266">
      <c r="A1266" s="143" t="s">
        <v>37585</v>
      </c>
      <c r="B1266" s="144" t="str">
        <f>vlookup(A1266, 'OG Data Combined'!$A$2:$Z6277,25,false)</f>
        <v>-</v>
      </c>
      <c r="D1266" s="166" t="str">
        <f>vlookup(A1266, 'OG Data Combined'!$A$2:$AQ6277,29,false)</f>
        <v>https://www.instagram.com/flashy_chris/</v>
      </c>
      <c r="E1266" t="str">
        <f>IFERROR(__xludf.DUMMYFUNCTION("IFERROR(REGEXEXTRACT((vlookup(A1266, 'OG Data Combined'!$A$2:$AQ6277,21,false)), ""\((.*?)\)""), """")"),"")</f>
        <v/>
      </c>
    </row>
    <row r="1267">
      <c r="A1267" s="143" t="s">
        <v>37586</v>
      </c>
      <c r="B1267" s="144" t="str">
        <f>vlookup(A1267, 'OG Data Combined'!$A$2:$Z6277,25,false)</f>
        <v>-</v>
      </c>
      <c r="D1267" s="144" t="str">
        <f>vlookup(A1267, 'OG Data Combined'!$A$2:$AQ6277,29,false)</f>
        <v>-</v>
      </c>
      <c r="E1267" t="str">
        <f>IFERROR(__xludf.DUMMYFUNCTION("IFERROR(REGEXEXTRACT((vlookup(A1267, 'OG Data Combined'!$A$2:$AQ6277,21,false)), ""\((.*?)\)""), """")"),"")</f>
        <v/>
      </c>
    </row>
    <row r="1268">
      <c r="A1268" s="143" t="s">
        <v>37587</v>
      </c>
      <c r="B1268" s="144" t="str">
        <f>vlookup(A1268, 'OG Data Combined'!$A$2:$Z6277,25,false)</f>
        <v>-</v>
      </c>
      <c r="D1268" s="166" t="str">
        <f>vlookup(A1268, 'OG Data Combined'!$A$2:$AQ6277,29,false)</f>
        <v>https://www.instagram.com/annette_echiku/</v>
      </c>
      <c r="E1268" t="str">
        <f>IFERROR(__xludf.DUMMYFUNCTION("IFERROR(REGEXEXTRACT((vlookup(A1268, 'OG Data Combined'!$A$2:$AQ6277,21,false)), ""\((.*?)\)""), """")"),"")</f>
        <v/>
      </c>
    </row>
    <row r="1269">
      <c r="A1269" s="143" t="s">
        <v>37588</v>
      </c>
      <c r="B1269" s="144" t="str">
        <f>vlookup(A1269, 'OG Data Combined'!$A$2:$Z6277,25,false)</f>
        <v>-</v>
      </c>
      <c r="D1269" s="166" t="str">
        <f>vlookup(A1269, 'OG Data Combined'!$A$2:$AQ6277,29,false)</f>
        <v>https://www.instagram.com/alecsandusky/</v>
      </c>
      <c r="E1269" t="str">
        <f>IFERROR(__xludf.DUMMYFUNCTION("IFERROR(REGEXEXTRACT((vlookup(A1269, 'OG Data Combined'!$A$2:$AQ6277,21,false)), ""\((.*?)\)""), """")"),"")</f>
        <v/>
      </c>
    </row>
    <row r="1270">
      <c r="A1270" s="143" t="s">
        <v>37589</v>
      </c>
      <c r="B1270" s="144" t="str">
        <f>vlookup(A1270, 'OG Data Combined'!$A$2:$Z6277,25,false)</f>
        <v>-</v>
      </c>
      <c r="D1270" s="144" t="str">
        <f>vlookup(A1270, 'OG Data Combined'!$A$2:$AQ6277,29,false)</f>
        <v>-</v>
      </c>
      <c r="E1270" t="str">
        <f>IFERROR(__xludf.DUMMYFUNCTION("IFERROR(REGEXEXTRACT((vlookup(A1270, 'OG Data Combined'!$A$2:$AQ6277,21,false)), ""\((.*?)\)""), """")"),"")</f>
        <v/>
      </c>
    </row>
    <row r="1271">
      <c r="A1271" s="143" t="s">
        <v>37590</v>
      </c>
      <c r="B1271" s="166" t="str">
        <f>vlookup(A1271, 'OG Data Combined'!$A$2:$Z6277,25,false)</f>
        <v>https://twitter.com/susanseaton8</v>
      </c>
      <c r="D1271" s="166" t="str">
        <f>vlookup(A1271, 'OG Data Combined'!$A$2:$AQ6277,29,false)</f>
        <v>https://www.instagram.com/coachseaton8/</v>
      </c>
      <c r="E1271" t="str">
        <f>IFERROR(__xludf.DUMMYFUNCTION("IFERROR(REGEXEXTRACT((vlookup(A1271, 'OG Data Combined'!$A$2:$AQ6277,21,false)), ""\((.*?)\)""), """")"),"Throws")</f>
        <v>Throws</v>
      </c>
    </row>
    <row r="1272">
      <c r="A1272" s="143" t="s">
        <v>37591</v>
      </c>
      <c r="B1272" s="144" t="str">
        <f>vlookup(A1272, 'OG Data Combined'!$A$2:$Z6277,25,false)</f>
        <v>-</v>
      </c>
      <c r="D1272" s="144" t="str">
        <f>vlookup(A1272, 'OG Data Combined'!$A$2:$AQ6277,29,false)</f>
        <v>-</v>
      </c>
      <c r="E1272" t="str">
        <f>IFERROR(__xludf.DUMMYFUNCTION("IFERROR(REGEXEXTRACT((vlookup(A1272, 'OG Data Combined'!$A$2:$AQ6277,21,false)), ""\((.*?)\)""), """")"),"")</f>
        <v/>
      </c>
    </row>
    <row r="1273">
      <c r="A1273" s="143" t="s">
        <v>37592</v>
      </c>
      <c r="B1273" s="166" t="str">
        <f>vlookup(A1273, 'OG Data Combined'!$A$2:$Z6277,25,false)</f>
        <v>https://twitter.com/coachwineberguc</v>
      </c>
      <c r="D1273" s="144" t="str">
        <f>vlookup(A1273, 'OG Data Combined'!$A$2:$AQ6277,29,false)</f>
        <v>-</v>
      </c>
      <c r="E1273" t="str">
        <f>IFERROR(__xludf.DUMMYFUNCTION("IFERROR(REGEXEXTRACT((vlookup(A1273, 'OG Data Combined'!$A$2:$AQ6277,21,false)), ""\((.*?)\)""), """")"),"")</f>
        <v/>
      </c>
    </row>
    <row r="1274">
      <c r="A1274" s="143" t="s">
        <v>37593</v>
      </c>
      <c r="B1274" s="166" t="str">
        <f>vlookup(A1274, 'OG Data Combined'!$A$2:$Z6277,25,false)</f>
        <v>https://twitter.com/gbny7</v>
      </c>
      <c r="D1274" s="166" t="str">
        <f>vlookup(A1274, 'OG Data Combined'!$A$2:$AQ6277,29,false)</f>
        <v>https://www.instagram.com/nadu100h.littletony/</v>
      </c>
      <c r="E1274" t="str">
        <f>IFERROR(__xludf.DUMMYFUNCTION("IFERROR(REGEXEXTRACT((vlookup(A1274, 'OG Data Combined'!$A$2:$AQ6277,21,false)), ""\((.*?)\)""), """")"),"")</f>
        <v/>
      </c>
    </row>
    <row r="1275">
      <c r="A1275" s="143" t="s">
        <v>37595</v>
      </c>
      <c r="B1275" s="166" t="str">
        <f>vlookup(A1275, 'OG Data Combined'!$A$2:$Z6277,25,false)</f>
        <v>https://twitter.com/coachkranz</v>
      </c>
      <c r="D1275" s="144" t="str">
        <f>vlookup(A1275, 'OG Data Combined'!$A$2:$AQ6277,29,false)</f>
        <v>-</v>
      </c>
      <c r="E1275" t="str">
        <f>IFERROR(__xludf.DUMMYFUNCTION("IFERROR(REGEXEXTRACT((vlookup(A1275, 'OG Data Combined'!$A$2:$AQ6277,21,false)), ""\((.*?)\)""), """")"),"Horizontal Jumps")</f>
        <v>Horizontal Jumps</v>
      </c>
    </row>
    <row r="1276">
      <c r="A1276" s="143" t="s">
        <v>37597</v>
      </c>
      <c r="B1276" s="144" t="str">
        <f>vlookup(A1276, 'OG Data Combined'!$A$2:$Z6277,25,false)</f>
        <v>-</v>
      </c>
      <c r="D1276" s="144" t="str">
        <f>vlookup(A1276, 'OG Data Combined'!$A$2:$AQ6277,29,false)</f>
        <v>-</v>
      </c>
      <c r="E1276" t="str">
        <f>IFERROR(__xludf.DUMMYFUNCTION("IFERROR(REGEXEXTRACT((vlookup(A1276, 'OG Data Combined'!$A$2:$AQ6277,21,false)), ""\((.*?)\)""), """")"),"Distance")</f>
        <v>Distance</v>
      </c>
    </row>
    <row r="1277">
      <c r="A1277" s="143" t="s">
        <v>37598</v>
      </c>
      <c r="B1277" s="166" t="str">
        <f>vlookup(A1277, 'OG Data Combined'!$A$2:$Z6277,25,false)</f>
        <v>https://twitter.com/sam_bores</v>
      </c>
      <c r="D1277" s="144" t="str">
        <f>vlookup(A1277, 'OG Data Combined'!$A$2:$AQ6277,29,false)</f>
        <v>-</v>
      </c>
      <c r="E1277" t="str">
        <f>IFERROR(__xludf.DUMMYFUNCTION("IFERROR(REGEXEXTRACT((vlookup(A1277, 'OG Data Combined'!$A$2:$AQ6277,21,false)), ""\((.*?)\)""), """")"),"")</f>
        <v/>
      </c>
    </row>
    <row r="1278">
      <c r="A1278" s="143" t="s">
        <v>37599</v>
      </c>
      <c r="B1278" s="144" t="str">
        <f>vlookup(A1278, 'OG Data Combined'!$A$2:$Z6277,25,false)</f>
        <v>-</v>
      </c>
      <c r="D1278" s="166" t="str">
        <f>vlookup(A1278, 'OG Data Combined'!$A$2:$AQ6277,29,false)</f>
        <v>https://www.instagram.com/jahmiabridges/</v>
      </c>
      <c r="E1278" t="str">
        <f>IFERROR(__xludf.DUMMYFUNCTION("IFERROR(REGEXEXTRACT((vlookup(A1278, 'OG Data Combined'!$A$2:$AQ6277,21,false)), ""\((.*?)\)""), """")"),"")</f>
        <v/>
      </c>
    </row>
    <row r="1279">
      <c r="A1279" s="143" t="s">
        <v>37600</v>
      </c>
      <c r="B1279" s="144" t="str">
        <f>vlookup(A1279, 'OG Data Combined'!$A$2:$Z6277,25,false)</f>
        <v>-</v>
      </c>
      <c r="D1279" s="166" t="str">
        <f>vlookup(A1279, 'OG Data Combined'!$A$2:$AQ6277,29,false)</f>
        <v>https://www.instagram.com/aarongordon3/</v>
      </c>
      <c r="E1279" t="str">
        <f>IFERROR(__xludf.DUMMYFUNCTION("IFERROR(REGEXEXTRACT((vlookup(A1279, 'OG Data Combined'!$A$2:$AQ6277,21,false)), ""\((.*?)\)""), """")"),"")</f>
        <v/>
      </c>
    </row>
    <row r="1280">
      <c r="A1280" s="143" t="s">
        <v>37601</v>
      </c>
      <c r="B1280" s="144" t="str">
        <f>vlookup(A1280, 'OG Data Combined'!$A$2:$Z6277,25,false)</f>
        <v>-</v>
      </c>
      <c r="D1280" s="166" t="str">
        <f>vlookup(A1280, 'OG Data Combined'!$A$2:$AQ6277,29,false)</f>
        <v>https://www.instagram.com/coach_kev_throws/</v>
      </c>
      <c r="E1280" t="str">
        <f>IFERROR(__xludf.DUMMYFUNCTION("IFERROR(REGEXEXTRACT((vlookup(A1280, 'OG Data Combined'!$A$2:$AQ6277,21,false)), ""\((.*?)\)""), """")"),"")</f>
        <v/>
      </c>
    </row>
    <row r="1281">
      <c r="A1281" s="143" t="s">
        <v>37602</v>
      </c>
      <c r="B1281" s="144" t="str">
        <f>vlookup(A1281, 'OG Data Combined'!$A$2:$Z6277,25,false)</f>
        <v>-</v>
      </c>
      <c r="D1281" s="144" t="str">
        <f>vlookup(A1281, 'OG Data Combined'!$A$2:$AQ6277,29,false)</f>
        <v>-</v>
      </c>
      <c r="E1281" t="str">
        <f>IFERROR(__xludf.DUMMYFUNCTION("IFERROR(REGEXEXTRACT((vlookup(A1281, 'OG Data Combined'!$A$2:$AQ6277,21,false)), ""\((.*?)\)""), """")"),"Distance")</f>
        <v>Distance</v>
      </c>
    </row>
    <row r="1282">
      <c r="A1282" s="143" t="s">
        <v>37603</v>
      </c>
      <c r="B1282" s="166" t="str">
        <f>vlookup(A1282, 'OG Data Combined'!$A$2:$Z6277,25,false)</f>
        <v>https://twitter.com/Tito_Medrano1</v>
      </c>
      <c r="D1282" s="144" t="str">
        <f>vlookup(A1282, 'OG Data Combined'!$A$2:$AQ6277,29,false)</f>
        <v>-</v>
      </c>
      <c r="E1282" t="str">
        <f>IFERROR(__xludf.DUMMYFUNCTION("IFERROR(REGEXEXTRACT((vlookup(A1282, 'OG Data Combined'!$A$2:$AQ6277,21,false)), ""\((.*?)\)""), """")"),"Distance")</f>
        <v>Distance</v>
      </c>
    </row>
    <row r="1283">
      <c r="A1283" s="143" t="s">
        <v>37604</v>
      </c>
      <c r="B1283" s="166" t="str">
        <f>vlookup(A1283, 'OG Data Combined'!$A$2:$Z6277,25,false)</f>
        <v>https://twitter.com/bguio24</v>
      </c>
      <c r="D1283" s="166" t="str">
        <f>vlookup(A1283, 'OG Data Combined'!$A$2:$AQ6277,29,false)</f>
        <v>https://www.instagram.com/bguio24/</v>
      </c>
      <c r="E1283" t="str">
        <f>IFERROR(__xludf.DUMMYFUNCTION("IFERROR(REGEXEXTRACT((vlookup(A1283, 'OG Data Combined'!$A$2:$AQ6277,21,false)), ""\((.*?)\)""), """")"),"")</f>
        <v/>
      </c>
    </row>
    <row r="1284">
      <c r="A1284" s="143" t="s">
        <v>37605</v>
      </c>
      <c r="B1284" s="144" t="str">
        <f>vlookup(A1284, 'OG Data Combined'!$A$2:$Z6277,25,false)</f>
        <v>-</v>
      </c>
      <c r="D1284" s="144" t="str">
        <f>vlookup(A1284, 'OG Data Combined'!$A$2:$AQ6277,29,false)</f>
        <v>-</v>
      </c>
      <c r="E1284" t="str">
        <f>IFERROR(__xludf.DUMMYFUNCTION("IFERROR(REGEXEXTRACT((vlookup(A1284, 'OG Data Combined'!$A$2:$AQ6277,21,false)), ""\((.*?)\)""), """")"),"")</f>
        <v/>
      </c>
    </row>
    <row r="1285">
      <c r="A1285" s="143" t="s">
        <v>37606</v>
      </c>
      <c r="B1285" s="166" t="str">
        <f>vlookup(A1285, 'OG Data Combined'!$A$2:$Z6277,25,false)</f>
        <v>https://twitter.com/n_schaub</v>
      </c>
      <c r="D1285" s="144" t="str">
        <f>vlookup(A1285, 'OG Data Combined'!$A$2:$AQ6277,29,false)</f>
        <v>-</v>
      </c>
      <c r="E1285" t="str">
        <f>IFERROR(__xludf.DUMMYFUNCTION("IFERROR(REGEXEXTRACT((vlookup(A1285, 'OG Data Combined'!$A$2:$AQ6277,21,false)), ""\((.*?)\)""), """")"),"")</f>
        <v/>
      </c>
    </row>
    <row r="1286">
      <c r="A1286" s="143" t="s">
        <v>37608</v>
      </c>
      <c r="B1286" s="144" t="str">
        <f>vlookup(A1286, 'OG Data Combined'!$A$2:$Z6277,25,false)</f>
        <v>-</v>
      </c>
      <c r="D1286" s="144" t="str">
        <f>vlookup(A1286, 'OG Data Combined'!$A$2:$AQ6277,29,false)</f>
        <v>-</v>
      </c>
      <c r="E1286" t="str">
        <f>IFERROR(__xludf.DUMMYFUNCTION("IFERROR(REGEXEXTRACT((vlookup(A1286, 'OG Data Combined'!$A$2:$AQ6277,21,false)), ""\((.*?)\)""), """")"),"")</f>
        <v/>
      </c>
    </row>
    <row r="1287">
      <c r="A1287" s="143" t="s">
        <v>37609</v>
      </c>
      <c r="B1287" s="144" t="str">
        <f>vlookup(A1287, 'OG Data Combined'!$A$2:$Z6277,25,false)</f>
        <v>-</v>
      </c>
      <c r="D1287" s="144" t="str">
        <f>vlookup(A1287, 'OG Data Combined'!$A$2:$AQ6277,29,false)</f>
        <v>-</v>
      </c>
      <c r="E1287" t="str">
        <f>IFERROR(__xludf.DUMMYFUNCTION("IFERROR(REGEXEXTRACT((vlookup(A1287, 'OG Data Combined'!$A$2:$AQ6277,21,false)), ""\((.*?)\)""), """")"),"")</f>
        <v/>
      </c>
    </row>
    <row r="1288">
      <c r="A1288" s="143" t="s">
        <v>37610</v>
      </c>
      <c r="B1288" s="166" t="str">
        <f>vlookup(A1288, 'OG Data Combined'!$A$2:$Z6277,25,false)</f>
        <v>https://twitter.com/ysucoachgorby</v>
      </c>
      <c r="D1288" s="166" t="str">
        <f>vlookup(A1288, 'OG Data Combined'!$A$2:$AQ6277,29,false)</f>
        <v>https://www.instagram.com/megan_tomei/</v>
      </c>
      <c r="E1288" t="str">
        <f>IFERROR(__xludf.DUMMYFUNCTION("IFERROR(REGEXEXTRACT((vlookup(A1288, 'OG Data Combined'!$A$2:$AQ6277,21,false)), ""\((.*?)\)""), """")"),"")</f>
        <v/>
      </c>
    </row>
    <row r="1289">
      <c r="A1289" s="143" t="s">
        <v>37611</v>
      </c>
      <c r="B1289" s="144" t="str">
        <f>vlookup(A1289, 'OG Data Combined'!$A$2:$Z6277,25,false)</f>
        <v>-</v>
      </c>
      <c r="D1289" s="144" t="str">
        <f>vlookup(A1289, 'OG Data Combined'!$A$2:$AQ6277,29,false)</f>
        <v>-</v>
      </c>
      <c r="E1289" t="str">
        <f>IFERROR(__xludf.DUMMYFUNCTION("IFERROR(REGEXEXTRACT((vlookup(A1289, 'OG Data Combined'!$A$2:$AQ6277,21,false)), ""\((.*?)\)""), """")"),"Throws")</f>
        <v>Throws</v>
      </c>
    </row>
    <row r="1290">
      <c r="A1290" s="143" t="s">
        <v>37612</v>
      </c>
      <c r="B1290" s="144" t="str">
        <f>vlookup(A1290, 'OG Data Combined'!$A$2:$Z6277,25,false)</f>
        <v>-</v>
      </c>
      <c r="D1290" s="144" t="str">
        <f>vlookup(A1290, 'OG Data Combined'!$A$2:$AQ6277,29,false)</f>
        <v>-</v>
      </c>
      <c r="E1290" t="str">
        <f>IFERROR(__xludf.DUMMYFUNCTION("IFERROR(REGEXEXTRACT((vlookup(A1290, 'OG Data Combined'!$A$2:$AQ6277,21,false)), ""\((.*?)\)""), """")"),"Sprints")</f>
        <v>Sprints</v>
      </c>
    </row>
    <row r="1291">
      <c r="A1291" s="143" t="s">
        <v>37613</v>
      </c>
      <c r="B1291" s="144" t="str">
        <f>vlookup(A1291, 'OG Data Combined'!$A$2:$Z6277,25,false)</f>
        <v>-</v>
      </c>
      <c r="D1291" s="144" t="str">
        <f>vlookup(A1291, 'OG Data Combined'!$A$2:$AQ6277,29,false)</f>
        <v>-</v>
      </c>
      <c r="E1291" t="str">
        <f>IFERROR(__xludf.DUMMYFUNCTION("IFERROR(REGEXEXTRACT((vlookup(A1291, 'OG Data Combined'!$A$2:$AQ6277,21,false)), ""\((.*?)\)""), """")"),"Pole Vault")</f>
        <v>Pole Vault</v>
      </c>
    </row>
    <row r="1292">
      <c r="A1292" s="143" t="s">
        <v>37614</v>
      </c>
      <c r="B1292" s="144" t="str">
        <f>vlookup(A1292, 'OG Data Combined'!$A$2:$Z6277,25,false)</f>
        <v>-</v>
      </c>
      <c r="D1292" s="144" t="str">
        <f>vlookup(A1292, 'OG Data Combined'!$A$2:$AQ6277,29,false)</f>
        <v>-</v>
      </c>
      <c r="E1292" t="str">
        <f>IFERROR(__xludf.DUMMYFUNCTION("IFERROR(REGEXEXTRACT((vlookup(A1292, 'OG Data Combined'!$A$2:$AQ6277,21,false)), ""\((.*?)\)""), """")"),"Jumps, Multi-Events")</f>
        <v>Jumps, Multi-Events</v>
      </c>
    </row>
    <row r="1293">
      <c r="A1293" s="143" t="s">
        <v>37615</v>
      </c>
      <c r="B1293" s="144" t="str">
        <f>vlookup(A1293, 'OG Data Combined'!$A$2:$Z6277,25,false)</f>
        <v>-</v>
      </c>
      <c r="D1293" s="166" t="str">
        <f>vlookup(A1293, 'OG Data Combined'!$A$2:$AQ6277,29,false)</f>
        <v>https://www.instagram.com/brebakan/</v>
      </c>
      <c r="E1293" t="str">
        <f>IFERROR(__xludf.DUMMYFUNCTION("IFERROR(REGEXEXTRACT((vlookup(A1293, 'OG Data Combined'!$A$2:$AQ6277,21,false)), ""\((.*?)\)""), """")"),"Distance")</f>
        <v>Distance</v>
      </c>
    </row>
    <row r="1294">
      <c r="A1294" s="143" t="s">
        <v>37616</v>
      </c>
      <c r="B1294" s="166" t="str">
        <f>vlookup(A1294, 'OG Data Combined'!$A$2:$Z6277,25,false)</f>
        <v>https://twitter.com/truffyrupe</v>
      </c>
      <c r="D1294" s="166" t="str">
        <f>vlookup(A1294, 'OG Data Combined'!$A$2:$AQ6277,29,false)</f>
        <v>https://www.instagram.com/eerupe/</v>
      </c>
      <c r="E1294" t="str">
        <f>IFERROR(__xludf.DUMMYFUNCTION("IFERROR(REGEXEXTRACT((vlookup(A1294, 'OG Data Combined'!$A$2:$AQ6277,21,false)), ""\((.*?)\)""), """")"),"Distance")</f>
        <v>Distance</v>
      </c>
    </row>
    <row r="1295">
      <c r="A1295" s="143" t="s">
        <v>37617</v>
      </c>
      <c r="B1295" s="144" t="str">
        <f>vlookup(A1295, 'OG Data Combined'!$A$2:$Z6277,25,false)</f>
        <v>-</v>
      </c>
      <c r="D1295" s="144" t="str">
        <f>vlookup(A1295, 'OG Data Combined'!$A$2:$AQ6277,29,false)</f>
        <v>-</v>
      </c>
      <c r="E1295" t="str">
        <f>IFERROR(__xludf.DUMMYFUNCTION("IFERROR(REGEXEXTRACT((vlookup(A1295, 'OG Data Combined'!$A$2:$AQ6277,21,false)), ""\((.*?)\)""), """")"),"")</f>
        <v/>
      </c>
    </row>
    <row r="1296">
      <c r="A1296" s="143" t="s">
        <v>37618</v>
      </c>
      <c r="B1296" s="144" t="str">
        <f>vlookup(A1296, 'OG Data Combined'!$A$2:$Z6277,25,false)</f>
        <v>-</v>
      </c>
      <c r="D1296" s="166" t="str">
        <f>vlookup(A1296, 'OG Data Combined'!$A$2:$AQ6277,29,false)</f>
        <v>https://www.instagram.com/iamtamarawoodley/</v>
      </c>
      <c r="E1296" t="str">
        <f>IFERROR(__xludf.DUMMYFUNCTION("IFERROR(REGEXEXTRACT((vlookup(A1296, 'OG Data Combined'!$A$2:$AQ6277,21,false)), ""\((.*?)\)""), """")"),"")</f>
        <v/>
      </c>
    </row>
    <row r="1297">
      <c r="A1297" s="143" t="s">
        <v>37619</v>
      </c>
      <c r="B1297" s="144" t="str">
        <f>vlookup(A1297, 'OG Data Combined'!$A$2:$Z6277,25,false)</f>
        <v>-</v>
      </c>
      <c r="D1297" s="166" t="str">
        <f>vlookup(A1297, 'OG Data Combined'!$A$2:$AQ6277,29,false)</f>
        <v>https://www.instagram.com/wlandis/</v>
      </c>
      <c r="E1297" t="str">
        <f>IFERROR(__xludf.DUMMYFUNCTION("IFERROR(REGEXEXTRACT((vlookup(A1297, 'OG Data Combined'!$A$2:$AQ6277,21,false)), ""\((.*?)\)""), """")"),"")</f>
        <v/>
      </c>
    </row>
    <row r="1298">
      <c r="A1298" s="143" t="s">
        <v>37620</v>
      </c>
      <c r="B1298" s="166" t="str">
        <f>vlookup(A1298, 'OG Data Combined'!$A$2:$Z6277,25,false)</f>
        <v>https://twitter.com/coachdavesmith</v>
      </c>
      <c r="D1298" s="166" t="str">
        <f>vlookup(A1298, 'OG Data Combined'!$A$2:$AQ6277,29,false)</f>
        <v>https://www.instagram.com/coach_dave_smith/</v>
      </c>
      <c r="E1298" t="str">
        <f>IFERROR(__xludf.DUMMYFUNCTION("IFERROR(REGEXEXTRACT((vlookup(A1298, 'OG Data Combined'!$A$2:$AQ6277,21,false)), ""\((.*?)\)""), """")"),"")</f>
        <v/>
      </c>
    </row>
    <row r="1299">
      <c r="A1299" s="143" t="s">
        <v>37621</v>
      </c>
      <c r="B1299" s="144" t="str">
        <f>vlookup(A1299, 'OG Data Combined'!$A$2:$Z6277,25,false)</f>
        <v/>
      </c>
      <c r="D1299" s="144" t="str">
        <f>vlookup(A1299, 'OG Data Combined'!$A$2:$AQ6277,29,false)</f>
        <v/>
      </c>
      <c r="E1299" t="str">
        <f>IFERROR(__xludf.DUMMYFUNCTION("IFERROR(REGEXEXTRACT((vlookup(A1299, 'OG Data Combined'!$A$2:$AQ6277,21,false)), ""\((.*?)\)""), """")"),"")</f>
        <v/>
      </c>
    </row>
    <row r="1300">
      <c r="A1300" s="143" t="s">
        <v>37622</v>
      </c>
      <c r="B1300" s="144" t="str">
        <f>vlookup(A1300, 'OG Data Combined'!$A$2:$Z6277,25,false)</f>
        <v>-</v>
      </c>
      <c r="D1300" s="144" t="str">
        <f>vlookup(A1300, 'OG Data Combined'!$A$2:$AQ6277,29,false)</f>
        <v>-</v>
      </c>
      <c r="E1300" t="str">
        <f>IFERROR(__xludf.DUMMYFUNCTION("IFERROR(REGEXEXTRACT((vlookup(A1300, 'OG Data Combined'!$A$2:$AQ6277,21,false)), ""\((.*?)\)""), """")"),"")</f>
        <v/>
      </c>
    </row>
    <row r="1301">
      <c r="A1301" s="143" t="s">
        <v>37623</v>
      </c>
      <c r="B1301" s="166" t="str">
        <f>vlookup(A1301, 'OG Data Combined'!$A$2:$Z6277,25,false)</f>
        <v>https://twitter.com/okstatecoachjl</v>
      </c>
      <c r="D1301" s="166" t="str">
        <f>vlookup(A1301, 'OG Data Combined'!$A$2:$AQ6277,29,false)</f>
        <v>https://www.instagram.com/fieldcoachrjl/</v>
      </c>
      <c r="E1301" t="str">
        <f>IFERROR(__xludf.DUMMYFUNCTION("IFERROR(REGEXEXTRACT((vlookup(A1301, 'OG Data Combined'!$A$2:$AQ6277,21,false)), ""\((.*?)\)""), """")"),"Multi-events, Vaults")</f>
        <v>Multi-events, Vaults</v>
      </c>
    </row>
    <row r="1302">
      <c r="A1302" s="143" t="s">
        <v>37624</v>
      </c>
      <c r="B1302" s="144" t="str">
        <f>vlookup(A1302, 'OG Data Combined'!$A$2:$Z6277,25,false)</f>
        <v>-</v>
      </c>
      <c r="D1302" s="166" t="str">
        <f>vlookup(A1302, 'OG Data Combined'!$A$2:$AQ6277,29,false)</f>
        <v>https://www.instagram.com/coach_gregwatson/</v>
      </c>
      <c r="E1302" t="str">
        <f>IFERROR(__xludf.DUMMYFUNCTION("IFERROR(REGEXEXTRACT((vlookup(A1302, 'OG Data Combined'!$A$2:$AQ6277,21,false)), ""\((.*?)\)""), """")"),"Throws")</f>
        <v>Throws</v>
      </c>
    </row>
    <row r="1303">
      <c r="A1303" s="143" t="s">
        <v>37625</v>
      </c>
      <c r="B1303" s="144" t="str">
        <f>vlookup(A1303, 'OG Data Combined'!$A$2:$Z6277,25,false)</f>
        <v>-</v>
      </c>
      <c r="D1303" s="144" t="str">
        <f>vlookup(A1303, 'OG Data Combined'!$A$2:$AQ6277,29,false)</f>
        <v>-</v>
      </c>
      <c r="E1303" t="str">
        <f>IFERROR(__xludf.DUMMYFUNCTION("IFERROR(REGEXEXTRACT((vlookup(A1303, 'OG Data Combined'!$A$2:$AQ6277,21,false)), ""\((.*?)\)""), """")"),"Sprints, Hurdles, Relays")</f>
        <v>Sprints, Hurdles, Relays</v>
      </c>
    </row>
    <row r="1304">
      <c r="A1304" s="143" t="s">
        <v>37626</v>
      </c>
      <c r="B1304" s="144" t="str">
        <f>vlookup(A1304, 'OG Data Combined'!$A$2:$Z6277,25,false)</f>
        <v>-</v>
      </c>
      <c r="D1304" s="144" t="str">
        <f>vlookup(A1304, 'OG Data Combined'!$A$2:$AQ6277,29,false)</f>
        <v>-</v>
      </c>
      <c r="E1304" t="str">
        <f>IFERROR(__xludf.DUMMYFUNCTION("IFERROR(REGEXEXTRACT((vlookup(A1304, 'OG Data Combined'!$A$2:$AQ6277,21,false)), ""\((.*?)\)""), """")"),"Jumps")</f>
        <v>Jumps</v>
      </c>
    </row>
    <row r="1305">
      <c r="A1305" s="143" t="s">
        <v>37627</v>
      </c>
      <c r="B1305" s="166" t="str">
        <f>vlookup(A1305, 'OG Data Combined'!$A$2:$Z6277,25,false)</f>
        <v>https://twitter.com/abbiefredrick</v>
      </c>
      <c r="D1305" s="166" t="str">
        <f>vlookup(A1305, 'OG Data Combined'!$A$2:$AQ6277,29,false)</f>
        <v>https://www.instagram.com/coachfreddyy/</v>
      </c>
      <c r="E1305" t="str">
        <f>IFERROR(__xludf.DUMMYFUNCTION("IFERROR(REGEXEXTRACT((vlookup(A1305, 'OG Data Combined'!$A$2:$AQ6277,21,false)), ""\((.*?)\)""), """")"),"Distance")</f>
        <v>Distance</v>
      </c>
    </row>
    <row r="1306">
      <c r="A1306" s="143" t="s">
        <v>37628</v>
      </c>
      <c r="B1306" s="144" t="str">
        <f>vlookup(A1306, 'OG Data Combined'!$A$2:$Z6277,25,false)</f>
        <v>-</v>
      </c>
      <c r="D1306" s="144" t="str">
        <f>vlookup(A1306, 'OG Data Combined'!$A$2:$AQ6277,29,false)</f>
        <v>-</v>
      </c>
      <c r="E1306" t="str">
        <f>IFERROR(__xludf.DUMMYFUNCTION("IFERROR(REGEXEXTRACT((vlookup(A1306, 'OG Data Combined'!$A$2:$AQ6277,21,false)), ""\((.*?)\)""), """")"),"Distance")</f>
        <v>Distance</v>
      </c>
    </row>
    <row r="1307">
      <c r="A1307" s="143" t="s">
        <v>37629</v>
      </c>
      <c r="B1307" s="144" t="str">
        <f>vlookup(A1307, 'OG Data Combined'!$A$2:$Z6277,25,false)</f>
        <v>-</v>
      </c>
      <c r="D1307" s="144" t="str">
        <f>vlookup(A1307, 'OG Data Combined'!$A$2:$AQ6277,29,false)</f>
        <v>-</v>
      </c>
      <c r="E1307" t="str">
        <f>IFERROR(__xludf.DUMMYFUNCTION("IFERROR(REGEXEXTRACT((vlookup(A1307, 'OG Data Combined'!$A$2:$AQ6277,21,false)), ""\((.*?)\)""), """")"),"Distance")</f>
        <v>Distance</v>
      </c>
    </row>
    <row r="1308">
      <c r="A1308" s="143" t="s">
        <v>37630</v>
      </c>
      <c r="B1308" s="144" t="str">
        <f>vlookup(A1308, 'OG Data Combined'!$A$2:$Z6277,25,false)</f>
        <v>-</v>
      </c>
      <c r="D1308" s="166" t="str">
        <f>vlookup(A1308, 'OG Data Combined'!$A$2:$AQ6277,29,false)</f>
        <v>https://www.instagram.com/godfreyryun/</v>
      </c>
      <c r="E1308" t="str">
        <f>IFERROR(__xludf.DUMMYFUNCTION("IFERROR(REGEXEXTRACT((vlookup(A1308, 'OG Data Combined'!$A$2:$AQ6277,21,false)), ""\((.*?)\)""), """")"),"Distance")</f>
        <v>Distance</v>
      </c>
    </row>
    <row r="1309">
      <c r="A1309" s="143" t="s">
        <v>37632</v>
      </c>
      <c r="B1309" s="166" t="str">
        <f>vlookup(A1309, 'OG Data Combined'!$A$2:$Z6277,25,false)</f>
        <v>https://twitter.com/dneville3</v>
      </c>
      <c r="D1309" s="144" t="str">
        <f>vlookup(A1309, 'OG Data Combined'!$A$2:$AQ6277,29,false)</f>
        <v>-</v>
      </c>
      <c r="E1309" t="str">
        <f>IFERROR(__xludf.DUMMYFUNCTION("IFERROR(REGEXEXTRACT((vlookup(A1309, 'OG Data Combined'!$A$2:$AQ6277,21,false)), ""\((.*?)\)""), """")"),"")</f>
        <v/>
      </c>
    </row>
    <row r="1310">
      <c r="A1310" s="143" t="s">
        <v>37633</v>
      </c>
      <c r="B1310" s="166" t="str">
        <f>vlookup(A1310, 'OG Data Combined'!$A$2:$Z6277,25,false)</f>
        <v>https://twitter.com/coachjonhughes</v>
      </c>
      <c r="D1310" s="144" t="str">
        <f>vlookup(A1310, 'OG Data Combined'!$A$2:$AQ6277,29,false)</f>
        <v>-</v>
      </c>
      <c r="E1310" t="str">
        <f>IFERROR(__xludf.DUMMYFUNCTION("IFERROR(REGEXEXTRACT((vlookup(A1310, 'OG Data Combined'!$A$2:$AQ6277,21,false)), ""\((.*?)\)""), """")"),"Sprints, Hurdles, Throws")</f>
        <v>Sprints, Hurdles, Throws</v>
      </c>
    </row>
    <row r="1311">
      <c r="A1311" s="143" t="s">
        <v>37634</v>
      </c>
      <c r="B1311" s="144" t="str">
        <f>vlookup(A1311, 'OG Data Combined'!$A$2:$Z6277,25,false)</f>
        <v>-</v>
      </c>
      <c r="D1311" s="144" t="str">
        <f>vlookup(A1311, 'OG Data Combined'!$A$2:$AQ6277,29,false)</f>
        <v>-</v>
      </c>
      <c r="E1311" t="str">
        <f>IFERROR(__xludf.DUMMYFUNCTION("IFERROR(REGEXEXTRACT((vlookup(A1311, 'OG Data Combined'!$A$2:$AQ6277,21,false)), ""\((.*?)\)""), """")"),"Jumps")</f>
        <v>Jumps</v>
      </c>
    </row>
    <row r="1312">
      <c r="A1312" s="143" t="s">
        <v>37635</v>
      </c>
      <c r="B1312" s="144" t="str">
        <f>vlookup(A1312, 'OG Data Combined'!$A$2:$Z6277,25,false)</f>
        <v>-</v>
      </c>
      <c r="D1312" s="144" t="str">
        <f>vlookup(A1312, 'OG Data Combined'!$A$2:$AQ6277,29,false)</f>
        <v>-</v>
      </c>
      <c r="E1312" t="str">
        <f>IFERROR(__xludf.DUMMYFUNCTION("IFERROR(REGEXEXTRACT((vlookup(A1312, 'OG Data Combined'!$A$2:$AQ6277,21,false)), ""\((.*?)\)""), """")"),"Distance")</f>
        <v>Distance</v>
      </c>
    </row>
    <row r="1313">
      <c r="A1313" s="143" t="s">
        <v>37636</v>
      </c>
      <c r="B1313" s="166" t="str">
        <f>vlookup(A1313, 'OG Data Combined'!$A$2:$Z6277,25,false)</f>
        <v>https://twitter.com/andretti_bain</v>
      </c>
      <c r="D1313" s="144" t="str">
        <f>vlookup(A1313, 'OG Data Combined'!$A$2:$AQ6277,29,false)</f>
        <v>-</v>
      </c>
      <c r="E1313" t="str">
        <f>IFERROR(__xludf.DUMMYFUNCTION("IFERROR(REGEXEXTRACT((vlookup(A1313, 'OG Data Combined'!$A$2:$AQ6277,21,false)), ""\((.*?)\)""), """")"),"")</f>
        <v/>
      </c>
    </row>
    <row r="1314">
      <c r="A1314" s="143" t="s">
        <v>37637</v>
      </c>
      <c r="B1314" s="166" t="str">
        <f>vlookup(A1314, 'OG Data Combined'!$A$2:$Z6277,25,false)</f>
        <v>https://twitter.com/coachjlangley1</v>
      </c>
      <c r="D1314" s="166" t="str">
        <f>vlookup(A1314, 'OG Data Combined'!$A$2:$AQ6277,29,false)</f>
        <v>https://www.instagram.com/coachjlangley/</v>
      </c>
      <c r="E1314" t="str">
        <f>IFERROR(__xludf.DUMMYFUNCTION("IFERROR(REGEXEXTRACT((vlookup(A1314, 'OG Data Combined'!$A$2:$AQ6277,21,false)), ""\((.*?)\)""), """")"),"Vertical Jumps, Multi-Events")</f>
        <v>Vertical Jumps, Multi-Events</v>
      </c>
    </row>
    <row r="1315">
      <c r="A1315" s="143" t="s">
        <v>37638</v>
      </c>
      <c r="B1315" s="166" t="str">
        <f>vlookup(A1315, 'OG Data Combined'!$A$2:$Z6277,25,false)</f>
        <v>https://twitter.com/coachthomasjr</v>
      </c>
      <c r="D1315" s="166" t="str">
        <f>vlookup(A1315, 'OG Data Combined'!$A$2:$AQ6277,29,false)</f>
        <v>https://www.instagram.com/coach_thomas/</v>
      </c>
      <c r="E1315" t="str">
        <f>IFERROR(__xludf.DUMMYFUNCTION("IFERROR(REGEXEXTRACT((vlookup(A1315, 'OG Data Combined'!$A$2:$AQ6277,21,false)), ""\((.*?)\)""), """")"),"")</f>
        <v/>
      </c>
    </row>
    <row r="1316">
      <c r="A1316" s="143" t="s">
        <v>37639</v>
      </c>
      <c r="B1316" s="144" t="str">
        <f>vlookup(A1316, 'OG Data Combined'!$A$2:$Z6277,25,false)</f>
        <v>-</v>
      </c>
      <c r="D1316" s="144" t="str">
        <f>vlookup(A1316, 'OG Data Combined'!$A$2:$AQ6277,29,false)</f>
        <v>-</v>
      </c>
      <c r="E1316" t="str">
        <f>IFERROR(__xludf.DUMMYFUNCTION("IFERROR(REGEXEXTRACT((vlookup(A1316, 'OG Data Combined'!$A$2:$AQ6277,21,false)), ""\((.*?)\)""), """")"),"Distance")</f>
        <v>Distance</v>
      </c>
    </row>
    <row r="1317">
      <c r="A1317" s="143" t="s">
        <v>37640</v>
      </c>
      <c r="B1317" s="144" t="str">
        <f>vlookup(A1317, 'OG Data Combined'!$A$2:$Z6277,25,false)</f>
        <v>-</v>
      </c>
      <c r="D1317" s="144" t="str">
        <f>vlookup(A1317, 'OG Data Combined'!$A$2:$AQ6277,29,false)</f>
        <v>-</v>
      </c>
      <c r="E1317" t="str">
        <f>IFERROR(__xludf.DUMMYFUNCTION("IFERROR(REGEXEXTRACT((vlookup(A1317, 'OG Data Combined'!$A$2:$AQ6277,21,false)), ""\((.*?)\)""), """")"),"")</f>
        <v/>
      </c>
    </row>
    <row r="1318">
      <c r="A1318" s="143" t="s">
        <v>37641</v>
      </c>
      <c r="B1318" s="166" t="str">
        <f>vlookup(A1318, 'OG Data Combined'!$A$2:$Z6277,25,false)</f>
        <v>https://twitter.com/SalaamRakieem</v>
      </c>
      <c r="D1318" s="144" t="str">
        <f>vlookup(A1318, 'OG Data Combined'!$A$2:$AQ6277,29,false)</f>
        <v>-</v>
      </c>
      <c r="E1318" t="str">
        <f>IFERROR(__xludf.DUMMYFUNCTION("IFERROR(REGEXEXTRACT((vlookup(A1318, 'OG Data Combined'!$A$2:$AQ6277,21,false)), ""\((.*?)\)""), """")"),"Sprints")</f>
        <v>Sprints</v>
      </c>
    </row>
    <row r="1319">
      <c r="A1319" s="143" t="s">
        <v>37642</v>
      </c>
      <c r="B1319" s="166" t="str">
        <f>vlookup(A1319, 'OG Data Combined'!$A$2:$Z6277,25,false)</f>
        <v>https://x.com/ou_coachdavis</v>
      </c>
      <c r="D1319" s="166" t="str">
        <f>vlookup(A1319, 'OG Data Combined'!$A$2:$AQ6277,29,false)</f>
        <v>https://www.instagram.com/anothercoachdavis/</v>
      </c>
      <c r="E1319" t="str">
        <f>IFERROR(__xludf.DUMMYFUNCTION("IFERROR(REGEXEXTRACT((vlookup(A1319, 'OG Data Combined'!$A$2:$AQ6277,21,false)), ""\((.*?)\)""), """")"),"Horizontal Jumps")</f>
        <v>Horizontal Jumps</v>
      </c>
    </row>
    <row r="1320">
      <c r="A1320" s="143" t="s">
        <v>37643</v>
      </c>
      <c r="B1320" s="144" t="str">
        <f>vlookup(A1320, 'OG Data Combined'!$A$2:$Z6277,25,false)</f>
        <v>-</v>
      </c>
      <c r="D1320" s="144" t="str">
        <f>vlookup(A1320, 'OG Data Combined'!$A$2:$AQ6277,29,false)</f>
        <v>-</v>
      </c>
      <c r="E1320" t="str">
        <f>IFERROR(__xludf.DUMMYFUNCTION("IFERROR(REGEXEXTRACT((vlookup(A1320, 'OG Data Combined'!$A$2:$AQ6277,21,false)), ""\((.*?)\)""), """")"),"Distance")</f>
        <v>Distance</v>
      </c>
    </row>
    <row r="1321">
      <c r="A1321" s="143" t="s">
        <v>37644</v>
      </c>
      <c r="B1321" s="144" t="str">
        <f>vlookup(A1321, 'OG Data Combined'!$A$2:$Z6277,25,false)</f>
        <v>-</v>
      </c>
      <c r="D1321" s="144" t="str">
        <f>vlookup(A1321, 'OG Data Combined'!$A$2:$AQ6277,29,false)</f>
        <v>-</v>
      </c>
      <c r="E1321" t="str">
        <f>IFERROR(__xludf.DUMMYFUNCTION("IFERROR(REGEXEXTRACT((vlookup(A1321, 'OG Data Combined'!$A$2:$AQ6277,21,false)), ""\((.*?)\)""), """")"),"Distance")</f>
        <v>Distance</v>
      </c>
    </row>
    <row r="1322">
      <c r="A1322" s="143" t="s">
        <v>37645</v>
      </c>
      <c r="B1322" s="144" t="str">
        <f>vlookup(A1322, 'OG Data Combined'!$A$2:$Z6277,25,false)</f>
        <v>-</v>
      </c>
      <c r="D1322" s="144" t="str">
        <f>vlookup(A1322, 'OG Data Combined'!$A$2:$AQ6277,29,false)</f>
        <v>-</v>
      </c>
      <c r="E1322" t="str">
        <f>IFERROR(__xludf.DUMMYFUNCTION("IFERROR(REGEXEXTRACT((vlookup(A1322, 'OG Data Combined'!$A$2:$AQ6277,21,false)), ""\((.*?)\)""), """")"),"")</f>
        <v/>
      </c>
    </row>
    <row r="1323">
      <c r="A1323" s="143" t="s">
        <v>37646</v>
      </c>
      <c r="B1323" s="166" t="str">
        <f>vlookup(A1323, 'OG Data Combined'!$A$2:$Z6277,25,false)</f>
        <v>https://twitter.com/coachdalton4</v>
      </c>
      <c r="D1323" s="144" t="str">
        <f>vlookup(A1323, 'OG Data Combined'!$A$2:$AQ6277,29,false)</f>
        <v>-</v>
      </c>
      <c r="E1323" t="str">
        <f>IFERROR(__xludf.DUMMYFUNCTION("IFERROR(REGEXEXTRACT((vlookup(A1323, 'OG Data Combined'!$A$2:$AQ6277,21,false)), ""\((.*?)\)""), """")"),"Distance")</f>
        <v>Distance</v>
      </c>
    </row>
    <row r="1324">
      <c r="A1324" s="143" t="s">
        <v>37647</v>
      </c>
      <c r="B1324" s="166" t="str">
        <f>vlookup(A1324, 'OG Data Combined'!$A$2:$Z6277,25,false)</f>
        <v>https://twitter.com/tgulley12</v>
      </c>
      <c r="D1324" s="166" t="str">
        <f>vlookup(A1324, 'OG Data Combined'!$A$2:$AQ6277,29,false)</f>
        <v>https://www.instagram.com/taylor.gulley/</v>
      </c>
      <c r="E1324" t="str">
        <f>IFERROR(__xludf.DUMMYFUNCTION("IFERROR(REGEXEXTRACT((vlookup(A1324, 'OG Data Combined'!$A$2:$AQ6277,21,false)), ""\((.*?)\)""), """")"),"Distance")</f>
        <v>Distance</v>
      </c>
    </row>
    <row r="1325">
      <c r="A1325" s="143" t="s">
        <v>37648</v>
      </c>
      <c r="B1325" s="144" t="str">
        <f>vlookup(A1325, 'OG Data Combined'!$A$2:$Z6277,25,false)</f>
        <v>-</v>
      </c>
      <c r="D1325" s="166" t="str">
        <f>vlookup(A1325, 'OG Data Combined'!$A$2:$AQ6277,29,false)</f>
        <v>https://www.instagram.com/aidan_fiol/</v>
      </c>
      <c r="E1325" t="str">
        <f>IFERROR(__xludf.DUMMYFUNCTION("IFERROR(REGEXEXTRACT((vlookup(A1325, 'OG Data Combined'!$A$2:$AQ6277,21,false)), ""\((.*?)\)""), """")"),"")</f>
        <v/>
      </c>
    </row>
    <row r="1326">
      <c r="A1326" s="143" t="s">
        <v>37649</v>
      </c>
      <c r="B1326" s="166" t="str">
        <f>vlookup(A1326, 'OG Data Combined'!$A$2:$Z6277,25,false)</f>
        <v>https://twitter.com/LG1_3</v>
      </c>
      <c r="D1326" s="144" t="str">
        <f>vlookup(A1326, 'OG Data Combined'!$A$2:$AQ6277,29,false)</f>
        <v>-</v>
      </c>
      <c r="E1326" t="str">
        <f>IFERROR(__xludf.DUMMYFUNCTION("IFERROR(REGEXEXTRACT((vlookup(A1326, 'OG Data Combined'!$A$2:$AQ6277,21,false)), ""\((.*?)\)""), """")"),"")</f>
        <v/>
      </c>
    </row>
    <row r="1327">
      <c r="A1327" s="143" t="s">
        <v>37650</v>
      </c>
      <c r="B1327" s="154" t="str">
        <f>vlookup(A1327, 'OG Data Combined'!$A$2:$Z6277,25,false)</f>
        <v/>
      </c>
      <c r="D1327" s="154" t="str">
        <f>vlookup(A1327, 'OG Data Combined'!$A$2:$AQ6277,29,false)</f>
        <v/>
      </c>
      <c r="E1327" t="str">
        <f>IFERROR(__xludf.DUMMYFUNCTION("IFERROR(REGEXEXTRACT((vlookup(A1327, 'OG Data Combined'!$A$2:$AQ6277,21,false)), ""\((.*?)\)""), """")"),"")</f>
        <v/>
      </c>
    </row>
    <row r="1328">
      <c r="A1328" s="143" t="s">
        <v>37651</v>
      </c>
      <c r="B1328" s="144" t="str">
        <f>vlookup(A1328, 'OG Data Combined'!$A$2:$Z6277,25,false)</f>
        <v/>
      </c>
      <c r="D1328" s="144" t="str">
        <f>vlookup(A1328, 'OG Data Combined'!$A$2:$AQ6277,29,false)</f>
        <v/>
      </c>
      <c r="E1328" t="str">
        <f>IFERROR(__xludf.DUMMYFUNCTION("IFERROR(REGEXEXTRACT((vlookup(A1328, 'OG Data Combined'!$A$2:$AQ6277,21,false)), ""\((.*?)\)""), """")"),"")</f>
        <v/>
      </c>
    </row>
    <row r="1329">
      <c r="A1329" s="143" t="s">
        <v>37652</v>
      </c>
      <c r="B1329" s="144" t="str">
        <f>vlookup(A1329, 'OG Data Combined'!$A$2:$Z6277,25,false)</f>
        <v/>
      </c>
      <c r="D1329" s="144" t="str">
        <f>vlookup(A1329, 'OG Data Combined'!$A$2:$AQ6277,29,false)</f>
        <v/>
      </c>
      <c r="E1329" t="str">
        <f>IFERROR(__xludf.DUMMYFUNCTION("IFERROR(REGEXEXTRACT((vlookup(A1329, 'OG Data Combined'!$A$2:$AQ6277,21,false)), ""\((.*?)\)""), """")"),"")</f>
        <v/>
      </c>
    </row>
    <row r="1330">
      <c r="A1330" s="143" t="s">
        <v>42250</v>
      </c>
      <c r="B1330" s="144" t="str">
        <f>vlookup(A1330, 'OG Data Combined'!$A$2:$Z6277,25,false)</f>
        <v>-</v>
      </c>
      <c r="D1330" s="144" t="str">
        <f>vlookup(A1330, 'OG Data Combined'!$A$2:$AQ6277,29,false)</f>
        <v>-</v>
      </c>
      <c r="E1330" t="str">
        <f>IFERROR(__xludf.DUMMYFUNCTION("IFERROR(REGEXEXTRACT((vlookup(A1330, 'OG Data Combined'!$A$2:$AQ6277,21,false)), ""\((.*?)\)""), """")"),"")</f>
        <v/>
      </c>
    </row>
    <row r="1331">
      <c r="A1331" s="143" t="s">
        <v>42251</v>
      </c>
      <c r="B1331" s="166" t="str">
        <f>vlookup(A1331, 'OG Data Combined'!$A$2:$Z6277,25,false)</f>
        <v>https://twitter.com/dblais217</v>
      </c>
      <c r="D1331" s="166" t="str">
        <f>vlookup(A1331, 'OG Data Combined'!$A$2:$AQ6277,29,false)</f>
        <v>https://www.instagram.com/coachmcg_/</v>
      </c>
      <c r="E1331" t="str">
        <f>IFERROR(__xludf.DUMMYFUNCTION("IFERROR(REGEXEXTRACT((vlookup(A1331, 'OG Data Combined'!$A$2:$AQ6277,21,false)), ""\((.*?)\)""), """")"),"")</f>
        <v/>
      </c>
    </row>
    <row r="1332">
      <c r="A1332" s="143" t="s">
        <v>42252</v>
      </c>
      <c r="B1332" s="144" t="str">
        <f>vlookup(A1332, 'OG Data Combined'!$A$2:$Z6277,25,false)</f>
        <v>-</v>
      </c>
      <c r="D1332" s="144" t="str">
        <f>vlookup(A1332, 'OG Data Combined'!$A$2:$AQ6277,29,false)</f>
        <v>-</v>
      </c>
      <c r="E1332" t="str">
        <f>IFERROR(__xludf.DUMMYFUNCTION("IFERROR(REGEXEXTRACT((vlookup(A1332, 'OG Data Combined'!$A$2:$AQ6277,21,false)), ""\((.*?)\)""), """")"),"")</f>
        <v/>
      </c>
    </row>
    <row r="1333">
      <c r="A1333" s="143" t="s">
        <v>37653</v>
      </c>
      <c r="B1333" s="144" t="str">
        <f>vlookup(A1333, 'OG Data Combined'!$A$2:$Z6277,25,false)</f>
        <v>-</v>
      </c>
      <c r="D1333" s="144" t="str">
        <f>vlookup(A1333, 'OG Data Combined'!$A$2:$AQ6277,29,false)</f>
        <v>-</v>
      </c>
      <c r="E1333" t="str">
        <f>IFERROR(__xludf.DUMMYFUNCTION("IFERROR(REGEXEXTRACT((vlookup(A1333, 'OG Data Combined'!$A$2:$AQ6277,21,false)), ""\((.*?)\)""), """")"),"")</f>
        <v/>
      </c>
    </row>
    <row r="1334">
      <c r="A1334" s="143" t="s">
        <v>37654</v>
      </c>
      <c r="B1334" s="166" t="str">
        <f>vlookup(A1334, 'OG Data Combined'!$A$2:$Z6277,25,false)</f>
        <v>https://twitter.com/ctsprint2</v>
      </c>
      <c r="D1334" s="144" t="str">
        <f>vlookup(A1334, 'OG Data Combined'!$A$2:$AQ6277,29,false)</f>
        <v>-</v>
      </c>
      <c r="E1334" t="str">
        <f>IFERROR(__xludf.DUMMYFUNCTION("IFERROR(REGEXEXTRACT((vlookup(A1334, 'OG Data Combined'!$A$2:$AQ6277,21,false)), ""\((.*?)\)""), """")"),"Sprints, Hurdles, Relays")</f>
        <v>Sprints, Hurdles, Relays</v>
      </c>
    </row>
    <row r="1335">
      <c r="A1335" s="143" t="s">
        <v>37655</v>
      </c>
      <c r="B1335" s="144" t="str">
        <f>vlookup(A1335, 'OG Data Combined'!$A$2:$Z6277,25,false)</f>
        <v>-</v>
      </c>
      <c r="D1335" s="166" t="str">
        <f>vlookup(A1335, 'OG Data Combined'!$A$2:$AQ6277,29,false)</f>
        <v>https://www.instagram.com/brian.blutreich/</v>
      </c>
      <c r="E1335" t="str">
        <f>IFERROR(__xludf.DUMMYFUNCTION("IFERROR(REGEXEXTRACT((vlookup(A1335, 'OG Data Combined'!$A$2:$AQ6277,21,false)), ""\((.*?)\)""), """")"),"Throws")</f>
        <v>Throws</v>
      </c>
    </row>
    <row r="1336">
      <c r="A1336" s="143" t="s">
        <v>37656</v>
      </c>
      <c r="B1336" s="144" t="str">
        <f>vlookup(A1336, 'OG Data Combined'!$A$2:$Z6277,25,false)</f>
        <v>-</v>
      </c>
      <c r="D1336" s="144" t="str">
        <f>vlookup(A1336, 'OG Data Combined'!$A$2:$AQ6277,29,false)</f>
        <v>-</v>
      </c>
      <c r="E1336" t="str">
        <f>IFERROR(__xludf.DUMMYFUNCTION("IFERROR(REGEXEXTRACT((vlookup(A1336, 'OG Data Combined'!$A$2:$AQ6277,21,false)), ""\((.*?)\)""), """")"),"Sprints, Hurdles")</f>
        <v>Sprints, Hurdles</v>
      </c>
    </row>
    <row r="1337">
      <c r="A1337" s="143" t="s">
        <v>37657</v>
      </c>
      <c r="B1337" s="144" t="str">
        <f>vlookup(A1337, 'OG Data Combined'!$A$2:$Z6277,25,false)</f>
        <v>-</v>
      </c>
      <c r="D1337" s="144" t="str">
        <f>vlookup(A1337, 'OG Data Combined'!$A$2:$AQ6277,29,false)</f>
        <v>-</v>
      </c>
      <c r="E1337" t="str">
        <f>IFERROR(__xludf.DUMMYFUNCTION("IFERROR(REGEXEXTRACT((vlookup(A1337, 'OG Data Combined'!$A$2:$AQ6277,21,false)), ""\((.*?)\)""), """")"),"Pole Vault")</f>
        <v>Pole Vault</v>
      </c>
    </row>
    <row r="1338">
      <c r="A1338" s="143" t="s">
        <v>37658</v>
      </c>
      <c r="B1338" s="144" t="str">
        <f>vlookup(A1338, 'OG Data Combined'!$A$2:$Z6277,25,false)</f>
        <v>-</v>
      </c>
      <c r="D1338" s="144" t="str">
        <f>vlookup(A1338, 'OG Data Combined'!$A$2:$AQ6277,29,false)</f>
        <v>-</v>
      </c>
      <c r="E1338" t="str">
        <f>IFERROR(__xludf.DUMMYFUNCTION("IFERROR(REGEXEXTRACT((vlookup(A1338, 'OG Data Combined'!$A$2:$AQ6277,21,false)), ""\((.*?)\)""), """")"),"Multi-Events, Jumps")</f>
        <v>Multi-Events, Jumps</v>
      </c>
    </row>
    <row r="1339">
      <c r="A1339" s="143" t="s">
        <v>37659</v>
      </c>
      <c r="B1339" s="166" t="str">
        <f>vlookup(A1339, 'OG Data Combined'!$A$2:$Z6277,25,false)</f>
        <v>https://twitter.com/shalaneflanagan</v>
      </c>
      <c r="D1339" s="166" t="str">
        <f>vlookup(A1339, 'OG Data Combined'!$A$2:$AQ6277,29,false)</f>
        <v>https://www.instagram.com/shalaneflanagan/</v>
      </c>
      <c r="E1339" t="str">
        <f>IFERROR(__xludf.DUMMYFUNCTION("IFERROR(REGEXEXTRACT((vlookup(A1339, 'OG Data Combined'!$A$2:$AQ6277,21,false)), ""\((.*?)\)""), """")"),"Distance")</f>
        <v>Distance</v>
      </c>
    </row>
    <row r="1340">
      <c r="A1340" s="143" t="s">
        <v>37660</v>
      </c>
      <c r="B1340" s="144" t="str">
        <f>vlookup(A1340, 'OG Data Combined'!$A$2:$Z6277,25,false)</f>
        <v>-</v>
      </c>
      <c r="D1340" s="166" t="str">
        <f>vlookup(A1340, 'OG Data Combined'!$A$2:$AQ6277,29,false)</f>
        <v>https://www.instagram.com/chris_solinsky/</v>
      </c>
      <c r="E1340" t="str">
        <f>IFERROR(__xludf.DUMMYFUNCTION("IFERROR(REGEXEXTRACT((vlookup(A1340, 'OG Data Combined'!$A$2:$AQ6277,21,false)), ""\((.*?)\)""), """")"),"Distance")</f>
        <v>Distance</v>
      </c>
    </row>
    <row r="1341">
      <c r="A1341" s="143" t="s">
        <v>37661</v>
      </c>
      <c r="B1341" s="144" t="str">
        <f>vlookup(A1341, 'OG Data Combined'!$A$2:$Z6277,25,false)</f>
        <v>-</v>
      </c>
      <c r="D1341" s="144" t="str">
        <f>vlookup(A1341, 'OG Data Combined'!$A$2:$AQ6277,29,false)</f>
        <v>-</v>
      </c>
      <c r="E1341" t="str">
        <f>IFERROR(__xludf.DUMMYFUNCTION("IFERROR(REGEXEXTRACT((vlookup(A1341, 'OG Data Combined'!$A$2:$AQ6277,21,false)), ""\((.*?)\)""), """")"),"Distance")</f>
        <v>Distance</v>
      </c>
    </row>
    <row r="1342">
      <c r="A1342" s="143" t="s">
        <v>37662</v>
      </c>
      <c r="B1342" s="144" t="str">
        <f>vlookup(A1342, 'OG Data Combined'!$A$2:$Z6277,25,false)</f>
        <v>-</v>
      </c>
      <c r="D1342" s="144" t="str">
        <f>vlookup(A1342, 'OG Data Combined'!$A$2:$AQ6277,29,false)</f>
        <v>-</v>
      </c>
      <c r="E1342" t="str">
        <f>IFERROR(__xludf.DUMMYFUNCTION("IFERROR(REGEXEXTRACT((vlookup(A1342, 'OG Data Combined'!$A$2:$AQ6277,21,false)), ""\((.*?)\)""), """")"),"")</f>
        <v/>
      </c>
    </row>
    <row r="1343">
      <c r="A1343" s="143" t="s">
        <v>37663</v>
      </c>
      <c r="B1343" s="144" t="str">
        <f>vlookup(A1343, 'OG Data Combined'!$A$2:$Z6277,25,false)</f>
        <v>-</v>
      </c>
      <c r="D1343" s="144" t="str">
        <f>vlookup(A1343, 'OG Data Combined'!$A$2:$AQ6277,29,false)</f>
        <v>-</v>
      </c>
      <c r="E1343" t="str">
        <f>IFERROR(__xludf.DUMMYFUNCTION("IFERROR(REGEXEXTRACT((vlookup(A1343, 'OG Data Combined'!$A$2:$AQ6277,21,false)), ""\((.*?)\)""), """")"),"")</f>
        <v/>
      </c>
    </row>
    <row r="1344">
      <c r="A1344" s="143" t="s">
        <v>37664</v>
      </c>
      <c r="B1344" s="144" t="str">
        <f>vlookup(A1344, 'OG Data Combined'!$A$2:$Z6277,25,false)</f>
        <v>-</v>
      </c>
      <c r="D1344" s="144" t="str">
        <f>vlookup(A1344, 'OG Data Combined'!$A$2:$AQ6277,29,false)</f>
        <v>-</v>
      </c>
      <c r="E1344" t="str">
        <f>IFERROR(__xludf.DUMMYFUNCTION("IFERROR(REGEXEXTRACT((vlookup(A1344, 'OG Data Combined'!$A$2:$AQ6277,21,false)), ""\((.*?)\)""), """")"),"")</f>
        <v/>
      </c>
    </row>
    <row r="1345">
      <c r="A1345" s="143" t="s">
        <v>37665</v>
      </c>
      <c r="B1345" s="166" t="str">
        <f>vlookup(A1345, 'OG Data Combined'!$A$2:$Z6277,25,false)</f>
        <v>https://twitter.com/kevindonner6</v>
      </c>
      <c r="D1345" s="144" t="str">
        <f>vlookup(A1345, 'OG Data Combined'!$A$2:$AQ6277,29,false)</f>
        <v>-</v>
      </c>
      <c r="E1345" t="str">
        <f>IFERROR(__xludf.DUMMYFUNCTION("IFERROR(REGEXEXTRACT((vlookup(A1345, 'OG Data Combined'!$A$2:$AQ6277,21,false)), ""\((.*?)\)""), """")"),"")</f>
        <v/>
      </c>
    </row>
    <row r="1346">
      <c r="A1346" s="143" t="s">
        <v>37666</v>
      </c>
      <c r="B1346" s="166" t="str">
        <f>vlookup(A1346, 'OG Data Combined'!$A$2:$Z6277,25,false)</f>
        <v>https://twitter.com/coachalexjr</v>
      </c>
      <c r="D1346" s="144" t="str">
        <f>vlookup(A1346, 'OG Data Combined'!$A$2:$AQ6277,29,false)</f>
        <v>-</v>
      </c>
      <c r="E1346" t="str">
        <f>IFERROR(__xludf.DUMMYFUNCTION("IFERROR(REGEXEXTRACT((vlookup(A1346, 'OG Data Combined'!$A$2:$AQ6277,21,false)), ""\((.*?)\)""), """")"),"")</f>
        <v/>
      </c>
    </row>
    <row r="1347">
      <c r="A1347" s="143" t="s">
        <v>37667</v>
      </c>
      <c r="B1347" s="166" t="str">
        <f>vlookup(A1347, 'OG Data Combined'!$A$2:$Z6277,25,false)</f>
        <v>https://twitter.com/coachp_throws</v>
      </c>
      <c r="D1347" s="166" t="str">
        <f>vlookup(A1347, 'OG Data Combined'!$A$2:$AQ6277,29,false)</f>
        <v>https://www.instagram.com/rp_throwscoach/</v>
      </c>
      <c r="E1347" t="str">
        <f>IFERROR(__xludf.DUMMYFUNCTION("IFERROR(REGEXEXTRACT((vlookup(A1347, 'OG Data Combined'!$A$2:$AQ6277,21,false)), ""\((.*?)\)""), """")"),"")</f>
        <v/>
      </c>
    </row>
    <row r="1348">
      <c r="A1348" s="143" t="s">
        <v>37668</v>
      </c>
      <c r="B1348" s="144" t="str">
        <f>vlookup(A1348, 'OG Data Combined'!$A$2:$Z6277,25,false)</f>
        <v>-</v>
      </c>
      <c r="D1348" s="144" t="str">
        <f>vlookup(A1348, 'OG Data Combined'!$A$2:$AQ6277,29,false)</f>
        <v>-</v>
      </c>
      <c r="E1348" t="str">
        <f>IFERROR(__xludf.DUMMYFUNCTION("IFERROR(REGEXEXTRACT((vlookup(A1348, 'OG Data Combined'!$A$2:$AQ6277,21,false)), ""\((.*?)\)""), """")"),"")</f>
        <v/>
      </c>
    </row>
    <row r="1349">
      <c r="A1349" s="143" t="s">
        <v>37669</v>
      </c>
      <c r="B1349" s="166" t="str">
        <f>vlookup(A1349, 'OG Data Combined'!$A$2:$Z6277,25,false)</f>
        <v>https://twitter.com/coachgibby11</v>
      </c>
      <c r="D1349" s="166" t="str">
        <f>vlookup(A1349, 'OG Data Combined'!$A$2:$AQ6277,29,false)</f>
        <v>https://www.instagram.com/coachjgibson/</v>
      </c>
      <c r="E1349" t="str">
        <f>IFERROR(__xludf.DUMMYFUNCTION("IFERROR(REGEXEXTRACT((vlookup(A1349, 'OG Data Combined'!$A$2:$AQ6277,21,false)), ""\((.*?)\)""), """")"),"Mid-Distance, Long Sprints, Hurdles, Relays")</f>
        <v>Mid-Distance, Long Sprints, Hurdles, Relays</v>
      </c>
    </row>
    <row r="1350">
      <c r="A1350" s="143" t="s">
        <v>37670</v>
      </c>
      <c r="B1350" s="144" t="str">
        <f>vlookup(A1350, 'OG Data Combined'!$A$2:$Z6277,25,false)</f>
        <v>-</v>
      </c>
      <c r="D1350" s="144" t="str">
        <f>vlookup(A1350, 'OG Data Combined'!$A$2:$AQ6277,29,false)</f>
        <v>-</v>
      </c>
      <c r="E1350" t="str">
        <f>IFERROR(__xludf.DUMMYFUNCTION("IFERROR(REGEXEXTRACT((vlookup(A1350, 'OG Data Combined'!$A$2:$AQ6277,21,false)), ""\((.*?)\)""), """")"),"Sprints, Hurdles, Relays")</f>
        <v>Sprints, Hurdles, Relays</v>
      </c>
    </row>
    <row r="1351">
      <c r="A1351" s="143" t="s">
        <v>37671</v>
      </c>
      <c r="B1351" s="144" t="str">
        <f>vlookup(A1351, 'OG Data Combined'!$A$2:$Z6277,25,false)</f>
        <v>-</v>
      </c>
      <c r="D1351" s="166" t="str">
        <f>vlookup(A1351, 'OG Data Combined'!$A$2:$AQ6277,29,false)</f>
        <v>https://www.instagram.com/shannontaub/</v>
      </c>
      <c r="E1351" t="str">
        <f>IFERROR(__xludf.DUMMYFUNCTION("IFERROR(REGEXEXTRACT((vlookup(A1351, 'OG Data Combined'!$A$2:$AQ6277,21,false)), ""\((.*?)\)""), """")"),"Multi-Events, Throws, Jumps")</f>
        <v>Multi-Events, Throws, Jumps</v>
      </c>
    </row>
    <row r="1352">
      <c r="A1352" s="143" t="s">
        <v>37672</v>
      </c>
      <c r="B1352" s="144" t="str">
        <f>vlookup(A1352, 'OG Data Combined'!$A$2:$Z6277,25,false)</f>
        <v>-</v>
      </c>
      <c r="D1352" s="144" t="str">
        <f>vlookup(A1352, 'OG Data Combined'!$A$2:$AQ6277,29,false)</f>
        <v>-</v>
      </c>
      <c r="E1352" t="str">
        <f>IFERROR(__xludf.DUMMYFUNCTION("IFERROR(REGEXEXTRACT((vlookup(A1352, 'OG Data Combined'!$A$2:$AQ6277,21,false)), ""\((.*?)\)""), """")"),"Distance")</f>
        <v>Distance</v>
      </c>
    </row>
    <row r="1353">
      <c r="A1353" s="143" t="s">
        <v>37673</v>
      </c>
      <c r="B1353" s="144" t="str">
        <f>vlookup(A1353, 'OG Data Combined'!$A$2:$Z6277,25,false)</f>
        <v>-</v>
      </c>
      <c r="D1353" s="144" t="str">
        <f>vlookup(A1353, 'OG Data Combined'!$A$2:$AQ6277,29,false)</f>
        <v>-</v>
      </c>
      <c r="E1353" t="str">
        <f>IFERROR(__xludf.DUMMYFUNCTION("IFERROR(REGEXEXTRACT((vlookup(A1353, 'OG Data Combined'!$A$2:$AQ6277,21,false)), ""\((.*?)\)""), """")"),"")</f>
        <v/>
      </c>
    </row>
    <row r="1354">
      <c r="A1354" s="143" t="s">
        <v>37674</v>
      </c>
      <c r="B1354" s="166" t="str">
        <f>vlookup(A1354, 'OG Data Combined'!$A$2:$Z6277,25,false)</f>
        <v>https://twitter.com/t_peterson</v>
      </c>
      <c r="D1354" s="144" t="str">
        <f>vlookup(A1354, 'OG Data Combined'!$A$2:$AQ6277,29,false)</f>
        <v>-</v>
      </c>
      <c r="E1354" t="str">
        <f>IFERROR(__xludf.DUMMYFUNCTION("IFERROR(REGEXEXTRACT((vlookup(A1354, 'OG Data Combined'!$A$2:$AQ6277,21,false)), ""\((.*?)\)""), """")"),"")</f>
        <v/>
      </c>
    </row>
    <row r="1355">
      <c r="A1355" s="143" t="s">
        <v>37675</v>
      </c>
      <c r="B1355" s="144" t="str">
        <f>vlookup(A1355, 'OG Data Combined'!$A$2:$Z6277,25,false)</f>
        <v>-</v>
      </c>
      <c r="D1355" s="144" t="str">
        <f>vlookup(A1355, 'OG Data Combined'!$A$2:$AQ6277,29,false)</f>
        <v>-</v>
      </c>
      <c r="E1355" t="str">
        <f>IFERROR(__xludf.DUMMYFUNCTION("IFERROR(REGEXEXTRACT((vlookup(A1355, 'OG Data Combined'!$A$2:$AQ6277,21,false)), ""\((.*?)\)""), """")"),"Distance")</f>
        <v>Distance</v>
      </c>
    </row>
    <row r="1356">
      <c r="A1356" s="143" t="s">
        <v>37676</v>
      </c>
      <c r="B1356" s="144" t="str">
        <f>vlookup(A1356, 'OG Data Combined'!$A$2:$Z6277,25,false)</f>
        <v>-</v>
      </c>
      <c r="D1356" s="166" t="str">
        <f>vlookup(A1356, 'OG Data Combined'!$A$2:$AQ6277,29,false)</f>
        <v>https://www.instagram.com/zach.lefever333/</v>
      </c>
      <c r="E1356" t="str">
        <f>IFERROR(__xludf.DUMMYFUNCTION("IFERROR(REGEXEXTRACT((vlookup(A1356, 'OG Data Combined'!$A$2:$AQ6277,21,false)), ""\((.*?)\)""), """")"),"Distance")</f>
        <v>Distance</v>
      </c>
    </row>
    <row r="1357">
      <c r="A1357" s="143" t="s">
        <v>37677</v>
      </c>
      <c r="B1357" s="144" t="str">
        <f>vlookup(A1357, 'OG Data Combined'!$A$2:$Z6277,25,false)</f>
        <v>-</v>
      </c>
      <c r="D1357" s="144" t="str">
        <f>vlookup(A1357, 'OG Data Combined'!$A$2:$AQ6277,29,false)</f>
        <v>-</v>
      </c>
      <c r="E1357" t="str">
        <f>IFERROR(__xludf.DUMMYFUNCTION("IFERROR(REGEXEXTRACT((vlookup(A1357, 'OG Data Combined'!$A$2:$AQ6277,21,false)), ""\((.*?)\)""), """")"),"")</f>
        <v/>
      </c>
    </row>
    <row r="1358">
      <c r="A1358" s="143" t="s">
        <v>37678</v>
      </c>
      <c r="B1358" s="166" t="str">
        <f>vlookup(A1358, 'OG Data Combined'!$A$2:$Z6277,25,false)</f>
        <v>https://twitter.com/mmcurcio</v>
      </c>
      <c r="D1358" s="144" t="str">
        <f>vlookup(A1358, 'OG Data Combined'!$A$2:$AQ6277,29,false)</f>
        <v>-</v>
      </c>
      <c r="E1358" t="str">
        <f>IFERROR(__xludf.DUMMYFUNCTION("IFERROR(REGEXEXTRACT((vlookup(A1358, 'OG Data Combined'!$A$2:$AQ6277,21,false)), ""\((.*?)\)""), """")"),"")</f>
        <v/>
      </c>
    </row>
    <row r="1359">
      <c r="A1359" s="143" t="s">
        <v>37679</v>
      </c>
      <c r="B1359" s="144" t="str">
        <f>vlookup(A1359, 'OG Data Combined'!$A$2:$Z6277,25,false)</f>
        <v>-</v>
      </c>
      <c r="D1359" s="144" t="str">
        <f>vlookup(A1359, 'OG Data Combined'!$A$2:$AQ6277,29,false)</f>
        <v>-</v>
      </c>
      <c r="E1359" t="str">
        <f>IFERROR(__xludf.DUMMYFUNCTION("IFERROR(REGEXEXTRACT((vlookup(A1359, 'OG Data Combined'!$A$2:$AQ6277,21,false)), ""\((.*?)\)""), """")"),"")</f>
        <v/>
      </c>
    </row>
    <row r="1360">
      <c r="A1360" s="143" t="s">
        <v>37680</v>
      </c>
      <c r="B1360" s="144" t="str">
        <f>vlookup(A1360, 'OG Data Combined'!$A$2:$Z6277,25,false)</f>
        <v>-</v>
      </c>
      <c r="D1360" s="144" t="str">
        <f>vlookup(A1360, 'OG Data Combined'!$A$2:$AQ6277,29,false)</f>
        <v>-</v>
      </c>
      <c r="E1360" t="str">
        <f>IFERROR(__xludf.DUMMYFUNCTION("IFERROR(REGEXEXTRACT((vlookup(A1360, 'OG Data Combined'!$A$2:$AQ6277,21,false)), ""\((.*?)\)""), """")"),"")</f>
        <v/>
      </c>
    </row>
    <row r="1361">
      <c r="A1361" s="143" t="s">
        <v>37681</v>
      </c>
      <c r="B1361" s="144" t="str">
        <f>vlookup(A1361, 'OG Data Combined'!$A$2:$Z6277,25,false)</f>
        <v>-</v>
      </c>
      <c r="D1361" s="144" t="str">
        <f>vlookup(A1361, 'OG Data Combined'!$A$2:$AQ6277,29,false)</f>
        <v>-</v>
      </c>
      <c r="E1361" t="str">
        <f>IFERROR(__xludf.DUMMYFUNCTION("IFERROR(REGEXEXTRACT((vlookup(A1361, 'OG Data Combined'!$A$2:$AQ6277,21,false)), ""\((.*?)\)""), """")"),"")</f>
        <v/>
      </c>
    </row>
    <row r="1362">
      <c r="A1362" s="143" t="s">
        <v>37682</v>
      </c>
      <c r="B1362" s="166" t="str">
        <f>vlookup(A1362, 'OG Data Combined'!$A$2:$Z6277,25,false)</f>
        <v>https://twitter.com/dianaerinnn67</v>
      </c>
      <c r="D1362" s="166" t="str">
        <f>vlookup(A1362, 'OG Data Combined'!$A$2:$AQ6277,29,false)</f>
        <v>https://www.instagram.com/dianaerin67/</v>
      </c>
      <c r="E1362" t="str">
        <f>IFERROR(__xludf.DUMMYFUNCTION("IFERROR(REGEXEXTRACT((vlookup(A1362, 'OG Data Combined'!$A$2:$AQ6277,21,false)), ""\((.*?)\)""), """")"),"")</f>
        <v/>
      </c>
    </row>
    <row r="1363">
      <c r="A1363" s="143" t="s">
        <v>37683</v>
      </c>
      <c r="B1363" s="144" t="str">
        <f>vlookup(A1363, 'OG Data Combined'!$A$2:$Z6277,25,false)</f>
        <v>-</v>
      </c>
      <c r="D1363" s="144" t="str">
        <f>vlookup(A1363, 'OG Data Combined'!$A$2:$AQ6277,29,false)</f>
        <v>-</v>
      </c>
      <c r="E1363" t="str">
        <f>IFERROR(__xludf.DUMMYFUNCTION("IFERROR(REGEXEXTRACT((vlookup(A1363, 'OG Data Combined'!$A$2:$AQ6277,21,false)), ""\((.*?)\)""), """")"),"")</f>
        <v/>
      </c>
    </row>
    <row r="1364">
      <c r="A1364" s="143" t="s">
        <v>37684</v>
      </c>
      <c r="B1364" s="144" t="str">
        <f>vlookup(A1364, 'OG Data Combined'!$A$2:$Z6277,25,false)</f>
        <v>-</v>
      </c>
      <c r="D1364" s="144" t="str">
        <f>vlookup(A1364, 'OG Data Combined'!$A$2:$AQ6277,29,false)</f>
        <v>-</v>
      </c>
      <c r="E1364" t="str">
        <f>IFERROR(__xludf.DUMMYFUNCTION("IFERROR(REGEXEXTRACT((vlookup(A1364, 'OG Data Combined'!$A$2:$AQ6277,21,false)), ""\((.*?)\)""), """")"),"")</f>
        <v/>
      </c>
    </row>
    <row r="1365">
      <c r="A1365" s="143" t="s">
        <v>37685</v>
      </c>
      <c r="B1365" s="144" t="str">
        <f>vlookup(A1365, 'OG Data Combined'!$A$2:$Z6277,25,false)</f>
        <v>-</v>
      </c>
      <c r="D1365" s="144" t="str">
        <f>vlookup(A1365, 'OG Data Combined'!$A$2:$AQ6277,29,false)</f>
        <v>-</v>
      </c>
      <c r="E1365" t="str">
        <f>IFERROR(__xludf.DUMMYFUNCTION("IFERROR(REGEXEXTRACT((vlookup(A1365, 'OG Data Combined'!$A$2:$AQ6277,21,false)), ""\((.*?)\)""), """")"),"")</f>
        <v/>
      </c>
    </row>
    <row r="1366">
      <c r="A1366" s="143" t="s">
        <v>37686</v>
      </c>
      <c r="B1366" s="166" t="str">
        <f>vlookup(A1366, 'OG Data Combined'!$A$2:$Z6277,25,false)</f>
        <v>https://twitter.com/ataub32</v>
      </c>
      <c r="D1366" s="144" t="str">
        <f>vlookup(A1366, 'OG Data Combined'!$A$2:$AQ6277,29,false)</f>
        <v>-</v>
      </c>
      <c r="E1366" t="str">
        <f>IFERROR(__xludf.DUMMYFUNCTION("IFERROR(REGEXEXTRACT((vlookup(A1366, 'OG Data Combined'!$A$2:$AQ6277,21,false)), ""\((.*?)\)""), """")"),"Throws")</f>
        <v>Throws</v>
      </c>
    </row>
    <row r="1367">
      <c r="A1367" s="143" t="s">
        <v>37687</v>
      </c>
      <c r="B1367" s="144" t="str">
        <f>vlookup(A1367, 'OG Data Combined'!$A$2:$Z6277,25,false)</f>
        <v>-</v>
      </c>
      <c r="D1367" s="144" t="str">
        <f>vlookup(A1367, 'OG Data Combined'!$A$2:$AQ6277,29,false)</f>
        <v>-</v>
      </c>
      <c r="E1367" t="str">
        <f>IFERROR(__xludf.DUMMYFUNCTION("IFERROR(REGEXEXTRACT((vlookup(A1367, 'OG Data Combined'!$A$2:$AQ6277,21,false)), ""\((.*?)\)""), """")"),"")</f>
        <v/>
      </c>
    </row>
    <row r="1368">
      <c r="A1368" s="143" t="s">
        <v>37688</v>
      </c>
      <c r="B1368" s="144" t="str">
        <f>vlookup(A1368, 'OG Data Combined'!$A$2:$Z6277,25,false)</f>
        <v>-</v>
      </c>
      <c r="D1368" s="144" t="str">
        <f>vlookup(A1368, 'OG Data Combined'!$A$2:$AQ6277,29,false)</f>
        <v>-</v>
      </c>
      <c r="E1368" t="str">
        <f>IFERROR(__xludf.DUMMYFUNCTION("IFERROR(REGEXEXTRACT((vlookup(A1368, 'OG Data Combined'!$A$2:$AQ6277,21,false)), ""\((.*?)\)""), """")"),"")</f>
        <v/>
      </c>
    </row>
    <row r="1369">
      <c r="A1369" s="143" t="s">
        <v>37689</v>
      </c>
      <c r="B1369" s="166" t="str">
        <f>vlookup(A1369, 'OG Data Combined'!$A$2:$Z6277,25,false)</f>
        <v>https://twitter.com/coachgondak</v>
      </c>
      <c r="D1369" s="144" t="str">
        <f>vlookup(A1369, 'OG Data Combined'!$A$2:$AQ6277,29,false)</f>
        <v>-</v>
      </c>
      <c r="E1369" t="str">
        <f>IFERROR(__xludf.DUMMYFUNCTION("IFERROR(REGEXEXTRACT((vlookup(A1369, 'OG Data Combined'!$A$2:$AQ6277,21,false)), ""\((.*?)\)""), """")"),"")</f>
        <v/>
      </c>
    </row>
    <row r="1370">
      <c r="A1370" s="143" t="s">
        <v>37690</v>
      </c>
      <c r="B1370" s="166" t="str">
        <f>vlookup(A1370, 'OG Data Combined'!$A$2:$Z6277,25,false)</f>
        <v>https://twitter.com/jeannettegeari1</v>
      </c>
      <c r="D1370" s="166" t="str">
        <f>vlookup(A1370, 'OG Data Combined'!$A$2:$AQ6277,29,false)</f>
        <v>https://www.instagram.com/jenna_gearing/</v>
      </c>
      <c r="E1370" t="str">
        <f>IFERROR(__xludf.DUMMYFUNCTION("IFERROR(REGEXEXTRACT((vlookup(A1370, 'OG Data Combined'!$A$2:$AQ6277,21,false)), ""\((.*?)\)""), """")"),"")</f>
        <v/>
      </c>
    </row>
    <row r="1371">
      <c r="A1371" s="143" t="s">
        <v>37691</v>
      </c>
      <c r="B1371" s="166" t="str">
        <f>vlookup(A1371, 'OG Data Combined'!$A$2:$Z6277,25,false)</f>
        <v>https://twitter.com/runfosterrun</v>
      </c>
      <c r="D1371" s="144" t="str">
        <f>vlookup(A1371, 'OG Data Combined'!$A$2:$AQ6277,29,false)</f>
        <v>-</v>
      </c>
      <c r="E1371" t="str">
        <f>IFERROR(__xludf.DUMMYFUNCTION("IFERROR(REGEXEXTRACT((vlookup(A1371, 'OG Data Combined'!$A$2:$AQ6277,21,false)), ""\((.*?)\)""), """")"),"Mid-Distance, Distance")</f>
        <v>Mid-Distance, Distance</v>
      </c>
    </row>
    <row r="1372">
      <c r="A1372" s="143" t="s">
        <v>37692</v>
      </c>
      <c r="B1372" s="144" t="str">
        <f>vlookup(A1372, 'OG Data Combined'!$A$2:$Z6277,25,false)</f>
        <v/>
      </c>
      <c r="D1372" s="144" t="str">
        <f>vlookup(A1372, 'OG Data Combined'!$A$2:$AQ6277,29,false)</f>
        <v/>
      </c>
      <c r="E1372" t="str">
        <f>IFERROR(__xludf.DUMMYFUNCTION("IFERROR(REGEXEXTRACT((vlookup(A1372, 'OG Data Combined'!$A$2:$AQ6277,21,false)), ""\((.*?)\)""), """")"),"Throws")</f>
        <v>Throws</v>
      </c>
    </row>
    <row r="1373">
      <c r="A1373" s="143" t="s">
        <v>37693</v>
      </c>
      <c r="B1373" s="166" t="str">
        <f>vlookup(A1373, 'OG Data Combined'!$A$2:$Z6277,25,false)</f>
        <v>https://twitter.com/rizzo_ways</v>
      </c>
      <c r="D1373" s="166" t="str">
        <f>vlookup(A1373, 'OG Data Combined'!$A$2:$AQ6277,29,false)</f>
        <v>https://www.instagram.com/b_rizzo_/</v>
      </c>
      <c r="E1373" t="str">
        <f>IFERROR(__xludf.DUMMYFUNCTION("IFERROR(REGEXEXTRACT((vlookup(A1373, 'OG Data Combined'!$A$2:$AQ6277,21,false)), ""\((.*?)\)""), """")"),"Sprints, Hurdles")</f>
        <v>Sprints, Hurdles</v>
      </c>
    </row>
    <row r="1374">
      <c r="A1374" s="143" t="s">
        <v>37694</v>
      </c>
      <c r="B1374" s="166" t="str">
        <f>vlookup(A1374, 'OG Data Combined'!$A$2:$Z6277,25,false)</f>
        <v>https://twitter.com/brieberkowitz</v>
      </c>
      <c r="D1374" s="166" t="str">
        <f>vlookup(A1374, 'OG Data Combined'!$A$2:$AQ6277,29,false)</f>
        <v>https://www.instagram.com/brieberkowitz/</v>
      </c>
      <c r="E1374" t="str">
        <f>IFERROR(__xludf.DUMMYFUNCTION("IFERROR(REGEXEXTRACT((vlookup(A1374, 'OG Data Combined'!$A$2:$AQ6277,21,false)), ""\((.*?)\)""), """")"),"Pole Vault, Long-Jump, Triple-Jump")</f>
        <v>Pole Vault, Long-Jump, Triple-Jump</v>
      </c>
    </row>
    <row r="1375">
      <c r="A1375" s="143" t="s">
        <v>37695</v>
      </c>
      <c r="B1375" s="166" t="str">
        <f>vlookup(A1375, 'OG Data Combined'!$A$2:$Z6277,25,false)</f>
        <v>https://twitter.com/fgs110</v>
      </c>
      <c r="D1375" s="144" t="str">
        <f>vlookup(A1375, 'OG Data Combined'!$A$2:$AQ6277,29,false)</f>
        <v>-</v>
      </c>
      <c r="E1375" t="str">
        <f>IFERROR(__xludf.DUMMYFUNCTION("IFERROR(REGEXEXTRACT((vlookup(A1375, 'OG Data Combined'!$A$2:$AQ6277,21,false)), ""\((.*?)\)""), """")"),"High-Jump, Multi-Events")</f>
        <v>High-Jump, Multi-Events</v>
      </c>
    </row>
    <row r="1376">
      <c r="A1376" s="143" t="s">
        <v>37696</v>
      </c>
      <c r="B1376" s="166" t="str">
        <f>vlookup(A1376, 'OG Data Combined'!$A$2:$Z6277,25,false)</f>
        <v>https://twitter.com/karamillhouse</v>
      </c>
      <c r="D1376" s="166" t="str">
        <f>vlookup(A1376, 'OG Data Combined'!$A$2:$AQ6277,29,false)</f>
        <v>https://www.instagram.com/runfosterrun/</v>
      </c>
      <c r="E1376" t="str">
        <f>IFERROR(__xludf.DUMMYFUNCTION("IFERROR(REGEXEXTRACT((vlookup(A1376, 'OG Data Combined'!$A$2:$AQ6277,21,false)), ""\((.*?)\)""), """")"),"Distance")</f>
        <v>Distance</v>
      </c>
    </row>
    <row r="1377">
      <c r="A1377" s="143" t="s">
        <v>37697</v>
      </c>
      <c r="B1377" s="144" t="str">
        <f>vlookup(A1377, 'OG Data Combined'!$A$2:$Z6277,25,false)</f>
        <v>-</v>
      </c>
      <c r="D1377" s="144" t="str">
        <f>vlookup(A1377, 'OG Data Combined'!$A$2:$AQ6277,29,false)</f>
        <v>-</v>
      </c>
      <c r="E1377" t="str">
        <f>IFERROR(__xludf.DUMMYFUNCTION("IFERROR(REGEXEXTRACT((vlookup(A1377, 'OG Data Combined'!$A$2:$AQ6277,21,false)), ""\((.*?)\)""), """")"),"")</f>
        <v/>
      </c>
    </row>
    <row r="1378">
      <c r="A1378" s="143" t="s">
        <v>37698</v>
      </c>
      <c r="B1378" s="144" t="str">
        <f>vlookup(A1378, 'OG Data Combined'!$A$2:$Z6277,25,false)</f>
        <v>-</v>
      </c>
      <c r="D1378" s="144" t="str">
        <f>vlookup(A1378, 'OG Data Combined'!$A$2:$AQ6277,29,false)</f>
        <v>-</v>
      </c>
      <c r="E1378" t="str">
        <f>IFERROR(__xludf.DUMMYFUNCTION("IFERROR(REGEXEXTRACT((vlookup(A1378, 'OG Data Combined'!$A$2:$AQ6277,21,false)), ""\((.*?)\)""), """")"),"")</f>
        <v/>
      </c>
    </row>
    <row r="1379">
      <c r="A1379" s="143" t="s">
        <v>37699</v>
      </c>
      <c r="B1379" s="144" t="str">
        <f>vlookup(A1379, 'OG Data Combined'!$A$2:$Z6277,25,false)</f>
        <v>-</v>
      </c>
      <c r="D1379" s="144" t="str">
        <f>vlookup(A1379, 'OG Data Combined'!$A$2:$AQ6277,29,false)</f>
        <v>-</v>
      </c>
      <c r="E1379" t="str">
        <f>IFERROR(__xludf.DUMMYFUNCTION("IFERROR(REGEXEXTRACT((vlookup(A1379, 'OG Data Combined'!$A$2:$AQ6277,21,false)), ""\((.*?)\)""), """")"),"")</f>
        <v/>
      </c>
    </row>
    <row r="1380">
      <c r="A1380" s="143" t="s">
        <v>37700</v>
      </c>
      <c r="B1380" s="166" t="str">
        <f>vlookup(A1380, 'OG Data Combined'!$A$2:$Z6277,25,false)</f>
        <v>https://twitter.com/christarello</v>
      </c>
      <c r="D1380" s="144" t="str">
        <f>vlookup(A1380, 'OG Data Combined'!$A$2:$AQ6277,29,false)</f>
        <v>-</v>
      </c>
      <c r="E1380" t="str">
        <f>IFERROR(__xludf.DUMMYFUNCTION("IFERROR(REGEXEXTRACT((vlookup(A1380, 'OG Data Combined'!$A$2:$AQ6277,21,false)), ""\((.*?)\)""), """")"),"")</f>
        <v/>
      </c>
    </row>
    <row r="1381">
      <c r="A1381" s="143" t="s">
        <v>37701</v>
      </c>
      <c r="B1381" s="144" t="str">
        <f>vlookup(A1381, 'OG Data Combined'!$A$2:$Z6277,25,false)</f>
        <v>-</v>
      </c>
      <c r="D1381" s="144" t="str">
        <f>vlookup(A1381, 'OG Data Combined'!$A$2:$AQ6277,29,false)</f>
        <v>-</v>
      </c>
      <c r="E1381" t="str">
        <f>IFERROR(__xludf.DUMMYFUNCTION("IFERROR(REGEXEXTRACT((vlookup(A1381, 'OG Data Combined'!$A$2:$AQ6277,21,false)), ""\((.*?)\)""), """")"),"")</f>
        <v/>
      </c>
    </row>
    <row r="1382">
      <c r="A1382" s="143" t="s">
        <v>37702</v>
      </c>
      <c r="B1382" s="144" t="str">
        <f>vlookup(A1382, 'OG Data Combined'!$A$2:$Z6277,25,false)</f>
        <v>-</v>
      </c>
      <c r="D1382" s="166" t="str">
        <f>vlookup(A1382, 'OG Data Combined'!$A$2:$AQ6277,29,false)</f>
        <v>https://www.instagram.com/reick38/?hl=en</v>
      </c>
      <c r="E1382" t="str">
        <f>IFERROR(__xludf.DUMMYFUNCTION("IFERROR(REGEXEXTRACT((vlookup(A1382, 'OG Data Combined'!$A$2:$AQ6277,21,false)), ""\((.*?)\)""), """")"),"")</f>
        <v/>
      </c>
    </row>
    <row r="1383">
      <c r="A1383" s="143" t="s">
        <v>37703</v>
      </c>
      <c r="B1383" s="144" t="str">
        <f>vlookup(A1383, 'OG Data Combined'!$A$2:$Z6277,25,false)</f>
        <v>-</v>
      </c>
      <c r="D1383" s="144" t="str">
        <f>vlookup(A1383, 'OG Data Combined'!$A$2:$AQ6277,29,false)</f>
        <v>-</v>
      </c>
      <c r="E1383" t="str">
        <f>IFERROR(__xludf.DUMMYFUNCTION("IFERROR(REGEXEXTRACT((vlookup(A1383, 'OG Data Combined'!$A$2:$AQ6277,21,false)), ""\((.*?)\)""), """")"),"Distance")</f>
        <v>Distance</v>
      </c>
    </row>
    <row r="1384">
      <c r="A1384" s="143" t="s">
        <v>37704</v>
      </c>
      <c r="B1384" s="144" t="str">
        <f>vlookup(A1384, 'OG Data Combined'!$A$2:$Z6277,25,false)</f>
        <v>-</v>
      </c>
      <c r="D1384" s="144" t="str">
        <f>vlookup(A1384, 'OG Data Combined'!$A$2:$AQ6277,29,false)</f>
        <v>-</v>
      </c>
      <c r="E1384" t="str">
        <f>IFERROR(__xludf.DUMMYFUNCTION("IFERROR(REGEXEXTRACT((vlookup(A1384, 'OG Data Combined'!$A$2:$AQ6277,21,false)), ""\((.*?)\)""), """")"),"")</f>
        <v/>
      </c>
    </row>
    <row r="1385">
      <c r="A1385" s="143" t="s">
        <v>37705</v>
      </c>
      <c r="B1385" s="166" t="str">
        <f>vlookup(A1385, 'OG Data Combined'!$A$2:$Z6277,25,false)</f>
        <v>https://twitter.com/upenncoachdolan</v>
      </c>
      <c r="D1385" s="144" t="str">
        <f>vlookup(A1385, 'OG Data Combined'!$A$2:$AQ6277,29,false)</f>
        <v>-</v>
      </c>
      <c r="E1385" t="str">
        <f>IFERROR(__xludf.DUMMYFUNCTION("IFERROR(REGEXEXTRACT((vlookup(A1385, 'OG Data Combined'!$A$2:$AQ6277,21,false)), ""\((.*?)\)""), """")"),"Mid-Distance, Distance")</f>
        <v>Mid-Distance, Distance</v>
      </c>
    </row>
    <row r="1386">
      <c r="A1386" s="143" t="s">
        <v>37706</v>
      </c>
      <c r="B1386" s="144" t="str">
        <f>vlookup(A1386, 'OG Data Combined'!$A$2:$Z6277,25,false)</f>
        <v>-</v>
      </c>
      <c r="D1386" s="144" t="str">
        <f>vlookup(A1386, 'OG Data Combined'!$A$2:$AQ6277,29,false)</f>
        <v>-</v>
      </c>
      <c r="E1386" t="str">
        <f>IFERROR(__xludf.DUMMYFUNCTION("IFERROR(REGEXEXTRACT((vlookup(A1386, 'OG Data Combined'!$A$2:$AQ6277,21,false)), ""\((.*?)\)""), """")"),"")</f>
        <v/>
      </c>
    </row>
    <row r="1387">
      <c r="A1387" s="143" t="s">
        <v>37707</v>
      </c>
      <c r="B1387" s="144" t="str">
        <f>vlookup(A1387, 'OG Data Combined'!$A$2:$Z6277,25,false)</f>
        <v>-</v>
      </c>
      <c r="D1387" s="144" t="str">
        <f>vlookup(A1387, 'OG Data Combined'!$A$2:$AQ6277,29,false)</f>
        <v>-</v>
      </c>
      <c r="E1387" t="str">
        <f>IFERROR(__xludf.DUMMYFUNCTION("IFERROR(REGEXEXTRACT((vlookup(A1387, 'OG Data Combined'!$A$2:$AQ6277,21,false)), ""\((.*?)\)""), """")"),"Sprints, Horizontal Jumps")</f>
        <v>Sprints, Horizontal Jumps</v>
      </c>
    </row>
    <row r="1388">
      <c r="A1388" s="143" t="s">
        <v>37708</v>
      </c>
      <c r="B1388" s="166" t="str">
        <f>vlookup(A1388, 'OG Data Combined'!$A$2:$Z6277,25,false)</f>
        <v>https://twitter.com/coach_klim1</v>
      </c>
      <c r="D1388" s="166" t="str">
        <f>vlookup(A1388, 'OG Data Combined'!$A$2:$AQ6277,29,false)</f>
        <v>https://www.instagram.com/coach_klim_penn_vertical_jumps/</v>
      </c>
      <c r="E1388" t="str">
        <f>IFERROR(__xludf.DUMMYFUNCTION("IFERROR(REGEXEXTRACT((vlookup(A1388, 'OG Data Combined'!$A$2:$AQ6277,21,false)), ""\((.*?)\)""), """")"),"Vertical Jumps, Multi-Events")</f>
        <v>Vertical Jumps, Multi-Events</v>
      </c>
    </row>
    <row r="1389">
      <c r="A1389" s="143" t="s">
        <v>37709</v>
      </c>
      <c r="B1389" s="144" t="str">
        <f>vlookup(A1389, 'OG Data Combined'!$A$2:$Z6277,25,false)</f>
        <v>-</v>
      </c>
      <c r="D1389" s="166" t="str">
        <f>vlookup(A1389, 'OG Data Combined'!$A$2:$AQ6277,29,false)</f>
        <v>https://www.instagram.com/isaiah.simmons/</v>
      </c>
      <c r="E1389" t="str">
        <f>IFERROR(__xludf.DUMMYFUNCTION("IFERROR(REGEXEXTRACT((vlookup(A1389, 'OG Data Combined'!$A$2:$AQ6277,21,false)), ""\((.*?)\)""), """")"),"Throws")</f>
        <v>Throws</v>
      </c>
    </row>
    <row r="1390">
      <c r="A1390" s="143" t="s">
        <v>37710</v>
      </c>
      <c r="B1390" s="144" t="str">
        <f>vlookup(A1390, 'OG Data Combined'!$A$2:$Z6277,25,false)</f>
        <v>-</v>
      </c>
      <c r="D1390" s="144" t="str">
        <f>vlookup(A1390, 'OG Data Combined'!$A$2:$AQ6277,29,false)</f>
        <v>-</v>
      </c>
      <c r="E1390" t="str">
        <f>IFERROR(__xludf.DUMMYFUNCTION("IFERROR(REGEXEXTRACT((vlookup(A1390, 'OG Data Combined'!$A$2:$AQ6277,21,false)), ""\((.*?)\)""), """")"),"Jumps, Multi-events")</f>
        <v>Jumps, Multi-events</v>
      </c>
    </row>
    <row r="1391">
      <c r="A1391" s="143" t="s">
        <v>37711</v>
      </c>
      <c r="B1391" s="144" t="str">
        <f>vlookup(A1391, 'OG Data Combined'!$A$2:$Z6277,25,false)</f>
        <v>-</v>
      </c>
      <c r="D1391" s="144" t="str">
        <f>vlookup(A1391, 'OG Data Combined'!$A$2:$AQ6277,29,false)</f>
        <v>-</v>
      </c>
      <c r="E1391" t="str">
        <f>IFERROR(__xludf.DUMMYFUNCTION("IFERROR(REGEXEXTRACT((vlookup(A1391, 'OG Data Combined'!$A$2:$AQ6277,21,false)), ""\((.*?)\)""), """")"),"")</f>
        <v/>
      </c>
    </row>
    <row r="1392">
      <c r="A1392" s="143" t="s">
        <v>37712</v>
      </c>
      <c r="B1392" s="144" t="str">
        <f>vlookup(A1392, 'OG Data Combined'!$A$2:$Z6277,25,false)</f>
        <v>-</v>
      </c>
      <c r="D1392" s="144" t="str">
        <f>vlookup(A1392, 'OG Data Combined'!$A$2:$AQ6277,29,false)</f>
        <v>-</v>
      </c>
      <c r="E1392" t="str">
        <f>IFERROR(__xludf.DUMMYFUNCTION("IFERROR(REGEXEXTRACT((vlookup(A1392, 'OG Data Combined'!$A$2:$AQ6277,21,false)), ""\((.*?)\)""), """")"),"")</f>
        <v/>
      </c>
    </row>
    <row r="1393">
      <c r="A1393" s="143" t="s">
        <v>37713</v>
      </c>
      <c r="B1393" s="144" t="str">
        <f>vlookup(A1393, 'OG Data Combined'!$A$2:$Z6277,25,false)</f>
        <v>-</v>
      </c>
      <c r="D1393" s="144" t="str">
        <f>vlookup(A1393, 'OG Data Combined'!$A$2:$AQ6277,29,false)</f>
        <v>-</v>
      </c>
      <c r="E1393" t="str">
        <f>IFERROR(__xludf.DUMMYFUNCTION("IFERROR(REGEXEXTRACT((vlookup(A1393, 'OG Data Combined'!$A$2:$AQ6277,21,false)), ""\((.*?)\)""), """")"),"Throws")</f>
        <v>Throws</v>
      </c>
    </row>
    <row r="1394">
      <c r="A1394" s="143" t="s">
        <v>37714</v>
      </c>
      <c r="B1394" s="144" t="str">
        <f>vlookup(A1394, 'OG Data Combined'!$A$2:$Z6277,25,false)</f>
        <v>-</v>
      </c>
      <c r="D1394" s="166" t="str">
        <f>vlookup(A1394, 'OG Data Combined'!$A$2:$AQ6277,29,false)</f>
        <v>https://www.instagram.com/dlocke813/</v>
      </c>
      <c r="E1394" t="str">
        <f>IFERROR(__xludf.DUMMYFUNCTION("IFERROR(REGEXEXTRACT((vlookup(A1394, 'OG Data Combined'!$A$2:$AQ6277,21,false)), ""\((.*?)\)""), """")"),"Sprints")</f>
        <v>Sprints</v>
      </c>
    </row>
    <row r="1395">
      <c r="A1395" s="143" t="s">
        <v>37715</v>
      </c>
      <c r="B1395" s="166" t="str">
        <f>vlookup(A1395, 'OG Data Combined'!$A$2:$Z6277,25,false)</f>
        <v>https://twitter.com/elishabrewer</v>
      </c>
      <c r="D1395" s="144" t="str">
        <f>vlookup(A1395, 'OG Data Combined'!$A$2:$AQ6277,29,false)</f>
        <v>-</v>
      </c>
      <c r="E1395" t="str">
        <f>IFERROR(__xludf.DUMMYFUNCTION("IFERROR(REGEXEXTRACT((vlookup(A1395, 'OG Data Combined'!$A$2:$AQ6277,21,false)), ""\((.*?)\)""), """")"),"Hurdles")</f>
        <v>Hurdles</v>
      </c>
    </row>
    <row r="1396">
      <c r="A1396" s="143" t="s">
        <v>37716</v>
      </c>
      <c r="B1396" s="166" t="str">
        <f>vlookup(A1396, 'OG Data Combined'!$A$2:$Z6277,25,false)</f>
        <v>https://twitter.com/GriffGraves</v>
      </c>
      <c r="D1396" s="166" t="str">
        <f>vlookup(A1396, 'OG Data Combined'!$A$2:$AQ6277,29,false)</f>
        <v>https://www.instagram.com/griffgraves224/</v>
      </c>
      <c r="E1396" t="str">
        <f>IFERROR(__xludf.DUMMYFUNCTION("IFERROR(REGEXEXTRACT((vlookup(A1396, 'OG Data Combined'!$A$2:$AQ6277,21,false)), ""\((.*?)\)""), """")"),"Distance")</f>
        <v>Distance</v>
      </c>
    </row>
    <row r="1397">
      <c r="A1397" s="143" t="s">
        <v>37718</v>
      </c>
      <c r="B1397" s="144" t="str">
        <f>vlookup(A1397, 'OG Data Combined'!$A$2:$Z6277,25,false)</f>
        <v>-</v>
      </c>
      <c r="D1397" s="144" t="str">
        <f>vlookup(A1397, 'OG Data Combined'!$A$2:$AQ6277,29,false)</f>
        <v>-</v>
      </c>
      <c r="E1397" t="str">
        <f>IFERROR(__xludf.DUMMYFUNCTION("IFERROR(REGEXEXTRACT((vlookup(A1397, 'OG Data Combined'!$A$2:$AQ6277,21,false)), ""\((.*?)\)""), """")"),"Distance")</f>
        <v>Distance</v>
      </c>
    </row>
    <row r="1398">
      <c r="A1398" s="143" t="s">
        <v>37719</v>
      </c>
      <c r="B1398" s="166" t="str">
        <f>vlookup(A1398, 'OG Data Combined'!$A$2:$Z6277,25,false)</f>
        <v>https://twitter.com/nicoolemcmullen</v>
      </c>
      <c r="D1398" s="144" t="str">
        <f>vlookup(A1398, 'OG Data Combined'!$A$2:$AQ6277,29,false)</f>
        <v>-</v>
      </c>
      <c r="E1398" t="str">
        <f>IFERROR(__xludf.DUMMYFUNCTION("IFERROR(REGEXEXTRACT((vlookup(A1398, 'OG Data Combined'!$A$2:$AQ6277,21,false)), ""\((.*?)\)""), """")"),"")</f>
        <v/>
      </c>
    </row>
    <row r="1399">
      <c r="A1399" s="143" t="s">
        <v>37720</v>
      </c>
      <c r="B1399" s="166" t="str">
        <f>vlookup(A1399, 'OG Data Combined'!$A$2:$Z6277,25,false)</f>
        <v>https://twitter.com/mattvaleriani</v>
      </c>
      <c r="D1399" s="144" t="str">
        <f>vlookup(A1399, 'OG Data Combined'!$A$2:$AQ6277,29,false)</f>
        <v>-</v>
      </c>
      <c r="E1399" t="str">
        <f>IFERROR(__xludf.DUMMYFUNCTION("IFERROR(REGEXEXTRACT((vlookup(A1399, 'OG Data Combined'!$A$2:$AQ6277,21,false)), ""\((.*?)\)""), """")"),"Distance")</f>
        <v>Distance</v>
      </c>
    </row>
    <row r="1400">
      <c r="A1400" s="143" t="s">
        <v>37721</v>
      </c>
      <c r="B1400" s="144" t="str">
        <f>vlookup(A1400, 'OG Data Combined'!$A$2:$Z6277,25,false)</f>
        <v>-</v>
      </c>
      <c r="D1400" s="144" t="str">
        <f>vlookup(A1400, 'OG Data Combined'!$A$2:$AQ6277,29,false)</f>
        <v>-</v>
      </c>
      <c r="E1400" t="str">
        <f>IFERROR(__xludf.DUMMYFUNCTION("IFERROR(REGEXEXTRACT((vlookup(A1400, 'OG Data Combined'!$A$2:$AQ6277,21,false)), ""\((.*?)\)""), """")"),"Throws")</f>
        <v>Throws</v>
      </c>
    </row>
    <row r="1401">
      <c r="A1401" s="143" t="s">
        <v>37722</v>
      </c>
      <c r="B1401" s="166" t="str">
        <f>vlookup(A1401, 'OG Data Combined'!$A$2:$Z6277,25,false)</f>
        <v>https://twitter.com/awill2084</v>
      </c>
      <c r="D1401" s="144" t="str">
        <f>vlookup(A1401, 'OG Data Combined'!$A$2:$AQ6277,29,false)</f>
        <v>-</v>
      </c>
      <c r="E1401" t="str">
        <f>IFERROR(__xludf.DUMMYFUNCTION("IFERROR(REGEXEXTRACT((vlookup(A1401, 'OG Data Combined'!$A$2:$AQ6277,21,false)), ""\((.*?)\)""), """")"),"Sprints, Jumps")</f>
        <v>Sprints, Jumps</v>
      </c>
    </row>
    <row r="1402">
      <c r="A1402" s="143" t="s">
        <v>37723</v>
      </c>
      <c r="B1402" s="166" t="str">
        <f>vlookup(A1402, 'OG Data Combined'!$A$2:$Z6277,25,false)</f>
        <v>https://twitter.com/micabingham</v>
      </c>
      <c r="D1402" s="144" t="str">
        <f>vlookup(A1402, 'OG Data Combined'!$A$2:$AQ6277,29,false)</f>
        <v>-</v>
      </c>
      <c r="E1402" t="str">
        <f>IFERROR(__xludf.DUMMYFUNCTION("IFERROR(REGEXEXTRACT((vlookup(A1402, 'OG Data Combined'!$A$2:$AQ6277,21,false)), ""\((.*?)\)""), """")"),"")</f>
        <v/>
      </c>
    </row>
    <row r="1403">
      <c r="A1403" s="143" t="s">
        <v>37724</v>
      </c>
      <c r="B1403" s="144" t="str">
        <f>vlookup(A1403, 'OG Data Combined'!$A$2:$Z6277,25,false)</f>
        <v>-</v>
      </c>
      <c r="D1403" s="144" t="str">
        <f>vlookup(A1403, 'OG Data Combined'!$A$2:$AQ6277,29,false)</f>
        <v>-</v>
      </c>
      <c r="E1403" t="str">
        <f>IFERROR(__xludf.DUMMYFUNCTION("IFERROR(REGEXEXTRACT((vlookup(A1403, 'OG Data Combined'!$A$2:$AQ6277,21,false)), ""\((.*?)\)""), """")"),"")</f>
        <v/>
      </c>
    </row>
    <row r="1404">
      <c r="A1404" s="143" t="s">
        <v>37725</v>
      </c>
      <c r="B1404" s="144" t="str">
        <f>vlookup(A1404, 'OG Data Combined'!$A$2:$Z6277,25,false)</f>
        <v>-</v>
      </c>
      <c r="D1404" s="144" t="str">
        <f>vlookup(A1404, 'OG Data Combined'!$A$2:$AQ6277,29,false)</f>
        <v>-</v>
      </c>
      <c r="E1404" t="str">
        <f>IFERROR(__xludf.DUMMYFUNCTION("IFERROR(REGEXEXTRACT((vlookup(A1404, 'OG Data Combined'!$A$2:$AQ6277,21,false)), ""\((.*?)\)""), """")"),"Throws")</f>
        <v>Throws</v>
      </c>
    </row>
    <row r="1405">
      <c r="A1405" s="143" t="s">
        <v>37726</v>
      </c>
      <c r="B1405" s="166" t="str">
        <f>vlookup(A1405, 'OG Data Combined'!$A$2:$Z6277,25,false)</f>
        <v>https://twitter.com/airbornforbes</v>
      </c>
      <c r="D1405" s="144" t="str">
        <f>vlookup(A1405, 'OG Data Combined'!$A$2:$AQ6277,29,false)</f>
        <v>-</v>
      </c>
      <c r="E1405" t="str">
        <f>IFERROR(__xludf.DUMMYFUNCTION("IFERROR(REGEXEXTRACT((vlookup(A1405, 'OG Data Combined'!$A$2:$AQ6277,21,false)), ""\((.*?)\)""), """")"),"Sprints, Jumps")</f>
        <v>Sprints, Jumps</v>
      </c>
    </row>
    <row r="1406">
      <c r="A1406" s="143" t="s">
        <v>37727</v>
      </c>
      <c r="B1406" s="144" t="str">
        <f>vlookup(A1406, 'OG Data Combined'!$A$2:$Z6277,25,false)</f>
        <v>-</v>
      </c>
      <c r="D1406" s="144" t="str">
        <f>vlookup(A1406, 'OG Data Combined'!$A$2:$AQ6277,29,false)</f>
        <v>-</v>
      </c>
      <c r="E1406" t="str">
        <f>IFERROR(__xludf.DUMMYFUNCTION("IFERROR(REGEXEXTRACT((vlookup(A1406, 'OG Data Combined'!$A$2:$AQ6277,21,false)), ""\((.*?)\)""), """")"),"Sprints, Hurdles, Jumps")</f>
        <v>Sprints, Hurdles, Jumps</v>
      </c>
    </row>
    <row r="1407">
      <c r="A1407" s="143" t="s">
        <v>37728</v>
      </c>
      <c r="B1407" s="166" t="str">
        <f>vlookup(A1407, 'OG Data Combined'!$A$2:$Z6277,25,false)</f>
        <v>https://twitter.com/collinzeffer</v>
      </c>
      <c r="D1407" s="166" t="str">
        <f>vlookup(A1407, 'OG Data Combined'!$A$2:$AQ6277,29,false)</f>
        <v>https://www.instagram.com/coachzeffxc/</v>
      </c>
      <c r="E1407" t="str">
        <f>IFERROR(__xludf.DUMMYFUNCTION("IFERROR(REGEXEXTRACT((vlookup(A1407, 'OG Data Combined'!$A$2:$AQ6277,21,false)), ""\((.*?)\)""), """")"),"Distance")</f>
        <v>Distance</v>
      </c>
    </row>
    <row r="1408">
      <c r="A1408" s="143" t="s">
        <v>37729</v>
      </c>
      <c r="B1408" s="166" t="str">
        <f>vlookup(A1408, 'OG Data Combined'!$A$2:$Z6277,25,false)</f>
        <v>https://twitter.com/coachkenworthy</v>
      </c>
      <c r="D1408" s="144" t="str">
        <f>vlookup(A1408, 'OG Data Combined'!$A$2:$AQ6277,29,false)</f>
        <v>-</v>
      </c>
      <c r="E1408" t="str">
        <f>IFERROR(__xludf.DUMMYFUNCTION("IFERROR(REGEXEXTRACT((vlookup(A1408, 'OG Data Combined'!$A$2:$AQ6277,21,false)), ""\((.*?)\)""), """")"),"Distance")</f>
        <v>Distance</v>
      </c>
    </row>
    <row r="1409">
      <c r="A1409" s="143" t="s">
        <v>37730</v>
      </c>
      <c r="B1409" s="144" t="str">
        <f>vlookup(A1409, 'OG Data Combined'!$A$2:$Z6277,25,false)</f>
        <v>-</v>
      </c>
      <c r="D1409" s="144" t="str">
        <f>vlookup(A1409, 'OG Data Combined'!$A$2:$AQ6277,29,false)</f>
        <v>-</v>
      </c>
      <c r="E1409" t="str">
        <f>IFERROR(__xludf.DUMMYFUNCTION("IFERROR(REGEXEXTRACT((vlookup(A1409, 'OG Data Combined'!$A$2:$AQ6277,21,false)), ""\((.*?)\)""), """")"),"")</f>
        <v/>
      </c>
    </row>
    <row r="1410">
      <c r="A1410" s="143" t="s">
        <v>37731</v>
      </c>
      <c r="B1410" s="166" t="str">
        <f>vlookup(A1410, 'OG Data Combined'!$A$2:$Z6277,25,false)</f>
        <v>https://twitter.com/xctfcoachmitch</v>
      </c>
      <c r="D1410" s="144" t="str">
        <f>vlookup(A1410, 'OG Data Combined'!$A$2:$AQ6277,29,false)</f>
        <v>-</v>
      </c>
      <c r="E1410" t="str">
        <f>IFERROR(__xludf.DUMMYFUNCTION("IFERROR(REGEXEXTRACT((vlookup(A1410, 'OG Data Combined'!$A$2:$AQ6277,21,false)), ""\((.*?)\)""), """")"),"")</f>
        <v/>
      </c>
    </row>
    <row r="1411">
      <c r="A1411" s="143" t="s">
        <v>37732</v>
      </c>
      <c r="B1411" s="166" t="str">
        <f>vlookup(A1411, 'OG Data Combined'!$A$2:$Z6277,25,false)</f>
        <v>https://twitter.com/BryantXCTF</v>
      </c>
      <c r="D1411" s="144" t="str">
        <f>vlookup(A1411, 'OG Data Combined'!$A$2:$AQ6277,29,false)</f>
        <v>-</v>
      </c>
      <c r="E1411" t="str">
        <f>IFERROR(__xludf.DUMMYFUNCTION("IFERROR(REGEXEXTRACT((vlookup(A1411, 'OG Data Combined'!$A$2:$AQ6277,21,false)), ""\((.*?)\)""), """")"),"Throws")</f>
        <v>Throws</v>
      </c>
    </row>
    <row r="1412">
      <c r="A1412" s="143" t="s">
        <v>37733</v>
      </c>
      <c r="B1412" s="144" t="str">
        <f>vlookup(A1412, 'OG Data Combined'!$A$2:$Z6277,25,false)</f>
        <v>-</v>
      </c>
      <c r="D1412" s="144" t="str">
        <f>vlookup(A1412, 'OG Data Combined'!$A$2:$AQ6277,29,false)</f>
        <v>-</v>
      </c>
      <c r="E1412" t="str">
        <f>IFERROR(__xludf.DUMMYFUNCTION("IFERROR(REGEXEXTRACT((vlookup(A1412, 'OG Data Combined'!$A$2:$AQ6277,21,false)), ""\((.*?)\)""), """")"),"Jumps")</f>
        <v>Jumps</v>
      </c>
    </row>
    <row r="1413">
      <c r="A1413" s="143" t="s">
        <v>37734</v>
      </c>
      <c r="B1413" s="166" t="str">
        <f>vlookup(A1413, 'OG Data Combined'!$A$2:$Z6277,25,false)</f>
        <v>https://twitter.com/chachhe</v>
      </c>
      <c r="D1413" s="144" t="str">
        <f>vlookup(A1413, 'OG Data Combined'!$A$2:$AQ6277,29,false)</f>
        <v>-</v>
      </c>
      <c r="E1413" t="str">
        <f>IFERROR(__xludf.DUMMYFUNCTION("IFERROR(REGEXEXTRACT((vlookup(A1413, 'OG Data Combined'!$A$2:$AQ6277,21,false)), ""\((.*?)\)""), """")"),"Jumps")</f>
        <v>Jumps</v>
      </c>
    </row>
    <row r="1414">
      <c r="A1414" s="143" t="s">
        <v>37735</v>
      </c>
      <c r="B1414" s="144" t="str">
        <f>vlookup(A1414, 'OG Data Combined'!$A$2:$Z6277,25,false)</f>
        <v>-</v>
      </c>
      <c r="D1414" s="144" t="str">
        <f>vlookup(A1414, 'OG Data Combined'!$A$2:$AQ6277,29,false)</f>
        <v>-</v>
      </c>
      <c r="E1414" t="str">
        <f>IFERROR(__xludf.DUMMYFUNCTION("IFERROR(REGEXEXTRACT((vlookup(A1414, 'OG Data Combined'!$A$2:$AQ6277,21,false)), ""\((.*?)\)""), """")"),"Distance")</f>
        <v>Distance</v>
      </c>
    </row>
    <row r="1415">
      <c r="A1415" s="143" t="s">
        <v>37736</v>
      </c>
      <c r="B1415" s="166" t="str">
        <f>vlookup(A1415, 'OG Data Combined'!$A$2:$Z6277,25,false)</f>
        <v>https://twitter.com/runprovidence</v>
      </c>
      <c r="D1415" s="144" t="str">
        <f>vlookup(A1415, 'OG Data Combined'!$A$2:$AQ6277,29,false)</f>
        <v>-</v>
      </c>
      <c r="E1415" t="str">
        <f>IFERROR(__xludf.DUMMYFUNCTION("IFERROR(REGEXEXTRACT((vlookup(A1415, 'OG Data Combined'!$A$2:$AQ6277,21,false)), ""\((.*?)\)""), """")"),"")</f>
        <v/>
      </c>
    </row>
    <row r="1416">
      <c r="A1416" s="143" t="s">
        <v>37737</v>
      </c>
      <c r="B1416" s="166" t="str">
        <f>vlookup(A1416, 'OG Data Combined'!$A$2:$Z6277,25,false)</f>
        <v>https://twitter.com/brocktxc</v>
      </c>
      <c r="D1416" s="144" t="str">
        <f>vlookup(A1416, 'OG Data Combined'!$A$2:$AQ6277,29,false)</f>
        <v>-</v>
      </c>
      <c r="E1416" t="str">
        <f>IFERROR(__xludf.DUMMYFUNCTION("IFERROR(REGEXEXTRACT((vlookup(A1416, 'OG Data Combined'!$A$2:$AQ6277,21,false)), ""\((.*?)\)""), """")"),"")</f>
        <v/>
      </c>
    </row>
    <row r="1417">
      <c r="A1417" s="143" t="s">
        <v>37738</v>
      </c>
      <c r="B1417" s="144" t="str">
        <f>vlookup(A1417, 'OG Data Combined'!$A$2:$Z6277,25,false)</f>
        <v>-</v>
      </c>
      <c r="D1417" s="166" t="str">
        <f>vlookup(A1417, 'OG Data Combined'!$A$2:$AQ6277,29,false)</f>
        <v>https://www.instagram.com/sinead_delahunty_evans/</v>
      </c>
      <c r="E1417" t="str">
        <f>IFERROR(__xludf.DUMMYFUNCTION("IFERROR(REGEXEXTRACT((vlookup(A1417, 'OG Data Combined'!$A$2:$AQ6277,21,false)), ""\((.*?)\)""), """")"),"Distance")</f>
        <v>Distance</v>
      </c>
    </row>
    <row r="1418">
      <c r="A1418" s="143" t="s">
        <v>37739</v>
      </c>
      <c r="B1418" s="144" t="str">
        <f>vlookup(A1418, 'OG Data Combined'!$A$2:$Z6277,25,false)</f>
        <v>-</v>
      </c>
      <c r="D1418" s="166" t="str">
        <f>vlookup(A1418, 'OG Data Combined'!$A$2:$AQ6277,29,false)</f>
        <v>https://www.instagram.com/runbriandoyle/</v>
      </c>
      <c r="E1418" t="str">
        <f>IFERROR(__xludf.DUMMYFUNCTION("IFERROR(REGEXEXTRACT((vlookup(A1418, 'OG Data Combined'!$A$2:$AQ6277,21,false)), ""\((.*?)\)""), """")"),"Sprints, Distance")</f>
        <v>Sprints, Distance</v>
      </c>
    </row>
    <row r="1419">
      <c r="A1419" s="143" t="s">
        <v>37740</v>
      </c>
      <c r="B1419" s="144" t="str">
        <f>vlookup(A1419, 'OG Data Combined'!$A$2:$Z6277,25,false)</f>
        <v>-</v>
      </c>
      <c r="D1419" s="144" t="str">
        <f>vlookup(A1419, 'OG Data Combined'!$A$2:$AQ6277,29,false)</f>
        <v>-</v>
      </c>
      <c r="E1419" t="str">
        <f>IFERROR(__xludf.DUMMYFUNCTION("IFERROR(REGEXEXTRACT((vlookup(A1419, 'OG Data Combined'!$A$2:$AQ6277,21,false)), ""\((.*?)\)""), """")"),"Jumps, Multi-Events")</f>
        <v>Jumps, Multi-Events</v>
      </c>
    </row>
    <row r="1420">
      <c r="A1420" s="143" t="s">
        <v>37742</v>
      </c>
      <c r="B1420" s="144" t="str">
        <f>vlookup(A1420, 'OG Data Combined'!$A$2:$Z6277,25,false)</f>
        <v>-</v>
      </c>
      <c r="D1420" s="166" t="str">
        <f>vlookup(A1420, 'OG Data Combined'!$A$2:$AQ6277,29,false)</f>
        <v>https://www.instagram.com/ben_carroll_/</v>
      </c>
      <c r="E1420" t="str">
        <f>IFERROR(__xludf.DUMMYFUNCTION("IFERROR(REGEXEXTRACT((vlookup(A1420, 'OG Data Combined'!$A$2:$AQ6277,21,false)), ""\((.*?)\)""), """")"),"Throws")</f>
        <v>Throws</v>
      </c>
    </row>
    <row r="1421">
      <c r="A1421" s="143" t="s">
        <v>37743</v>
      </c>
      <c r="B1421" s="166" t="str">
        <f>vlookup(A1421, 'OG Data Combined'!$A$2:$Z6277,25,false)</f>
        <v>https://twitter.com/coachs_thompson</v>
      </c>
      <c r="D1421" s="144" t="str">
        <f>vlookup(A1421, 'OG Data Combined'!$A$2:$AQ6277,29,false)</f>
        <v>-</v>
      </c>
      <c r="E1421" t="str">
        <f>IFERROR(__xludf.DUMMYFUNCTION("IFERROR(REGEXEXTRACT((vlookup(A1421, 'OG Data Combined'!$A$2:$AQ6277,21,false)), ""\((.*?)\)""), """")"),"")</f>
        <v/>
      </c>
    </row>
    <row r="1422">
      <c r="A1422" s="143" t="s">
        <v>37744</v>
      </c>
      <c r="B1422" s="144" t="str">
        <f>vlookup(A1422, 'OG Data Combined'!$A$2:$Z6277,25,false)</f>
        <v>-</v>
      </c>
      <c r="D1422" s="144" t="str">
        <f>vlookup(A1422, 'OG Data Combined'!$A$2:$AQ6277,29,false)</f>
        <v>-</v>
      </c>
      <c r="E1422" t="str">
        <f>IFERROR(__xludf.DUMMYFUNCTION("IFERROR(REGEXEXTRACT((vlookup(A1422, 'OG Data Combined'!$A$2:$AQ6277,21,false)), ""\((.*?)\)""), """")"),"")</f>
        <v/>
      </c>
    </row>
    <row r="1423">
      <c r="A1423" s="143" t="s">
        <v>37745</v>
      </c>
      <c r="B1423" s="166" t="str">
        <f>vlookup(A1423, 'OG Data Combined'!$A$2:$Z6277,25,false)</f>
        <v>https://x.com/karlthiessen</v>
      </c>
      <c r="D1423" s="166" t="str">
        <f>vlookup(A1423, 'OG Data Combined'!$A$2:$AQ6277,29,false)</f>
        <v>https://www.instagram.com/coachkarlthiessen/</v>
      </c>
      <c r="E1423" t="str">
        <f>IFERROR(__xludf.DUMMYFUNCTION("IFERROR(REGEXEXTRACT((vlookup(A1423, 'OG Data Combined'!$A$2:$AQ6277,21,false)), ""\((.*?)\)""), """")"),"Distance")</f>
        <v>Distance</v>
      </c>
    </row>
    <row r="1424">
      <c r="A1424" s="143" t="s">
        <v>37746</v>
      </c>
      <c r="B1424" s="144" t="str">
        <f>vlookup(A1424, 'OG Data Combined'!$A$2:$Z6277,25,false)</f>
        <v>-</v>
      </c>
      <c r="D1424" s="144" t="str">
        <f>vlookup(A1424, 'OG Data Combined'!$A$2:$AQ6277,29,false)</f>
        <v>-</v>
      </c>
      <c r="E1424" t="str">
        <f>IFERROR(__xludf.DUMMYFUNCTION("IFERROR(REGEXEXTRACT((vlookup(A1424, 'OG Data Combined'!$A$2:$AQ6277,21,false)), ""\((.*?)\)""), """")"),"")</f>
        <v/>
      </c>
    </row>
    <row r="1425">
      <c r="A1425" s="143" t="s">
        <v>37747</v>
      </c>
      <c r="B1425" s="144" t="str">
        <f>vlookup(A1425, 'OG Data Combined'!$A$2:$Z6277,25,false)</f>
        <v>-</v>
      </c>
      <c r="D1425" s="144" t="str">
        <f>vlookup(A1425, 'OG Data Combined'!$A$2:$AQ6277,29,false)</f>
        <v>-</v>
      </c>
      <c r="E1425" t="str">
        <f>IFERROR(__xludf.DUMMYFUNCTION("IFERROR(REGEXEXTRACT((vlookup(A1425, 'OG Data Combined'!$A$2:$AQ6277,21,false)), ""\((.*?)\)""), """")"),"")</f>
        <v/>
      </c>
    </row>
    <row r="1426">
      <c r="A1426" s="143" t="s">
        <v>37749</v>
      </c>
      <c r="B1426" s="144" t="str">
        <f>vlookup(A1426, 'OG Data Combined'!$A$2:$Z6277,25,false)</f>
        <v>-</v>
      </c>
      <c r="D1426" s="144" t="str">
        <f>vlookup(A1426, 'OG Data Combined'!$A$2:$AQ6277,29,false)</f>
        <v>-</v>
      </c>
      <c r="E1426" t="str">
        <f>IFERROR(__xludf.DUMMYFUNCTION("IFERROR(REGEXEXTRACT((vlookup(A1426, 'OG Data Combined'!$A$2:$AQ6277,21,false)), ""\((.*?)\)""), """")"),"")</f>
        <v/>
      </c>
    </row>
    <row r="1427">
      <c r="A1427" s="143" t="s">
        <v>37751</v>
      </c>
      <c r="B1427" s="144" t="str">
        <f>vlookup(A1427, 'OG Data Combined'!$A$2:$Z6277,25,false)</f>
        <v>-</v>
      </c>
      <c r="D1427" s="166" t="str">
        <f>vlookup(A1427, 'OG Data Combined'!$A$2:$AQ6277,29,false)</f>
        <v>https://www.instagram.com/mahkymahkjr/</v>
      </c>
      <c r="E1427" t="str">
        <f>IFERROR(__xludf.DUMMYFUNCTION("IFERROR(REGEXEXTRACT((vlookup(A1427, 'OG Data Combined'!$A$2:$AQ6277,21,false)), ""\((.*?)\)""), """")"),"")</f>
        <v/>
      </c>
    </row>
    <row r="1428">
      <c r="A1428" s="143" t="s">
        <v>37753</v>
      </c>
      <c r="B1428" s="144" t="str">
        <f>vlookup(A1428, 'OG Data Combined'!$A$2:$Z6277,25,false)</f>
        <v>-</v>
      </c>
      <c r="D1428" s="144" t="str">
        <f>vlookup(A1428, 'OG Data Combined'!$A$2:$AQ6277,29,false)</f>
        <v>-</v>
      </c>
      <c r="E1428" t="str">
        <f>IFERROR(__xludf.DUMMYFUNCTION("IFERROR(REGEXEXTRACT((vlookup(A1428, 'OG Data Combined'!$A$2:$AQ6277,21,false)), ""\((.*?)\)""), """")"),"")</f>
        <v/>
      </c>
    </row>
    <row r="1429">
      <c r="A1429" s="143" t="s">
        <v>37754</v>
      </c>
      <c r="B1429" s="144" t="str">
        <f>vlookup(A1429, 'OG Data Combined'!$A$2:$Z6277,25,false)</f>
        <v>-</v>
      </c>
      <c r="D1429" s="166" t="str">
        <f>vlookup(A1429, 'OG Data Combined'!$A$2:$AQ6277,29,false)</f>
        <v>https://www.instagram.com/coachlennoxg/</v>
      </c>
      <c r="E1429" t="str">
        <f>IFERROR(__xludf.DUMMYFUNCTION("IFERROR(REGEXEXTRACT((vlookup(A1429, 'OG Data Combined'!$A$2:$AQ6277,21,false)), ""\((.*?)\)""), """")"),"Hurdles, Long Sprints")</f>
        <v>Hurdles, Long Sprints</v>
      </c>
    </row>
    <row r="1430">
      <c r="A1430" s="143" t="s">
        <v>37755</v>
      </c>
      <c r="B1430" s="144" t="str">
        <f>vlookup(A1430, 'OG Data Combined'!$A$2:$Z6277,25,false)</f>
        <v>-</v>
      </c>
      <c r="D1430" s="144" t="str">
        <f>vlookup(A1430, 'OG Data Combined'!$A$2:$AQ6277,29,false)</f>
        <v>-</v>
      </c>
      <c r="E1430" t="str">
        <f>IFERROR(__xludf.DUMMYFUNCTION("IFERROR(REGEXEXTRACT((vlookup(A1430, 'OG Data Combined'!$A$2:$AQ6277,21,false)), ""\((.*?)\)""), """")"),"Throws")</f>
        <v>Throws</v>
      </c>
    </row>
    <row r="1431">
      <c r="A1431" s="143" t="s">
        <v>37756</v>
      </c>
      <c r="B1431" s="144" t="str">
        <f>vlookup(A1431, 'OG Data Combined'!$A$2:$Z6277,25,false)</f>
        <v>-</v>
      </c>
      <c r="D1431" s="166" t="str">
        <f>vlookup(A1431, 'OG Data Combined'!$A$2:$AQ6277,29,false)</f>
        <v>https://www.instagram.com/coacht.hester/</v>
      </c>
      <c r="E1431" t="str">
        <f>IFERROR(__xludf.DUMMYFUNCTION("IFERROR(REGEXEXTRACT((vlookup(A1431, 'OG Data Combined'!$A$2:$AQ6277,21,false)), ""\((.*?)\)""), """")"),"Sprints")</f>
        <v>Sprints</v>
      </c>
    </row>
    <row r="1432">
      <c r="A1432" s="143" t="s">
        <v>37757</v>
      </c>
      <c r="B1432" s="144" t="str">
        <f>vlookup(A1432, 'OG Data Combined'!$A$2:$Z6277,25,false)</f>
        <v>-</v>
      </c>
      <c r="D1432" s="144" t="str">
        <f>vlookup(A1432, 'OG Data Combined'!$A$2:$AQ6277,29,false)</f>
        <v>-</v>
      </c>
      <c r="E1432" t="str">
        <f>IFERROR(__xludf.DUMMYFUNCTION("IFERROR(REGEXEXTRACT((vlookup(A1432, 'OG Data Combined'!$A$2:$AQ6277,21,false)), ""\((.*?)\)""), """")"),"Jumps")</f>
        <v>Jumps</v>
      </c>
    </row>
    <row r="1433">
      <c r="A1433" s="143" t="s">
        <v>37758</v>
      </c>
      <c r="B1433" s="144" t="str">
        <f>vlookup(A1433, 'OG Data Combined'!$A$2:$Z6277,25,false)</f>
        <v>-</v>
      </c>
      <c r="D1433" s="144" t="str">
        <f>vlookup(A1433, 'OG Data Combined'!$A$2:$AQ6277,29,false)</f>
        <v>-</v>
      </c>
      <c r="E1433" t="str">
        <f>IFERROR(__xludf.DUMMYFUNCTION("IFERROR(REGEXEXTRACT((vlookup(A1433, 'OG Data Combined'!$A$2:$AQ6277,21,false)), ""\((.*?)\)""), """")"),"Jumps, Multi-Events")</f>
        <v>Jumps, Multi-Events</v>
      </c>
    </row>
    <row r="1434">
      <c r="A1434" s="143" t="s">
        <v>37759</v>
      </c>
      <c r="B1434" s="166" t="str">
        <f>vlookup(A1434, 'OG Data Combined'!$A$2:$Z6277,25,false)</f>
        <v>https://twitter.com/vickylbs</v>
      </c>
      <c r="D1434" s="166" t="str">
        <f>vlookup(A1434, 'OG Data Combined'!$A$2:$AQ6277,29,false)</f>
        <v>https://www.instagram.com/coachlbs/</v>
      </c>
      <c r="E1434" t="str">
        <f>IFERROR(__xludf.DUMMYFUNCTION("IFERROR(REGEXEXTRACT((vlookup(A1434, 'OG Data Combined'!$A$2:$AQ6277,21,false)), ""\((.*?)\)""), """")"),"Distance")</f>
        <v>Distance</v>
      </c>
    </row>
    <row r="1435">
      <c r="A1435" s="143" t="s">
        <v>37760</v>
      </c>
      <c r="B1435" s="144" t="str">
        <f>vlookup(A1435, 'OG Data Combined'!$A$2:$Z6277,25,false)</f>
        <v>-</v>
      </c>
      <c r="D1435" s="144" t="str">
        <f>vlookup(A1435, 'OG Data Combined'!$A$2:$AQ6277,29,false)</f>
        <v>-</v>
      </c>
      <c r="E1435" t="str">
        <f>IFERROR(__xludf.DUMMYFUNCTION("IFERROR(REGEXEXTRACT((vlookup(A1435, 'OG Data Combined'!$A$2:$AQ6277,21,false)), ""\((.*?)\)""), """")"),"")</f>
        <v/>
      </c>
    </row>
    <row r="1436">
      <c r="A1436" s="143" t="s">
        <v>37761</v>
      </c>
      <c r="B1436" s="166" t="str">
        <f>vlookup(A1436, 'OG Data Combined'!$A$2:$Z6277,25,false)</f>
        <v>https://twitter.com/Coachdavisknows</v>
      </c>
      <c r="D1436" s="166" t="str">
        <f>vlookup(A1436, 'OG Data Combined'!$A$2:$AQ6277,29,false)</f>
        <v>https://www.instagram.com/coachdavisknows/</v>
      </c>
      <c r="E1436" t="str">
        <f>IFERROR(__xludf.DUMMYFUNCTION("IFERROR(REGEXEXTRACT((vlookup(A1436, 'OG Data Combined'!$A$2:$AQ6277,21,false)), ""\((.*?)\)""), """")"),"Sprints, Hurdles")</f>
        <v>Sprints, Hurdles</v>
      </c>
    </row>
    <row r="1437">
      <c r="A1437" s="143" t="s">
        <v>37762</v>
      </c>
      <c r="B1437" s="144" t="str">
        <f>vlookup(A1437, 'OG Data Combined'!$A$2:$Z6277,25,false)</f>
        <v>-</v>
      </c>
      <c r="D1437" s="144" t="str">
        <f>vlookup(A1437, 'OG Data Combined'!$A$2:$AQ6277,29,false)</f>
        <v>-</v>
      </c>
      <c r="E1437" t="str">
        <f>IFERROR(__xludf.DUMMYFUNCTION("IFERROR(REGEXEXTRACT((vlookup(A1437, 'OG Data Combined'!$A$2:$AQ6277,21,false)), ""\((.*?)\)""), """")"),"second email")</f>
        <v>second email</v>
      </c>
    </row>
    <row r="1438">
      <c r="A1438" s="143" t="s">
        <v>37763</v>
      </c>
      <c r="B1438" s="144" t="str">
        <f>vlookup(A1438, 'OG Data Combined'!$A$2:$Z6277,25,false)</f>
        <v>-</v>
      </c>
      <c r="D1438" s="144" t="str">
        <f>vlookup(A1438, 'OG Data Combined'!$A$2:$AQ6277,29,false)</f>
        <v>-</v>
      </c>
      <c r="E1438" t="str">
        <f>IFERROR(__xludf.DUMMYFUNCTION("IFERROR(REGEXEXTRACT((vlookup(A1438, 'OG Data Combined'!$A$2:$AQ6277,21,false)), ""\((.*?)\)""), """")"),"Jumps, Multi-Events")</f>
        <v>Jumps, Multi-Events</v>
      </c>
    </row>
    <row r="1439">
      <c r="A1439" s="143" t="s">
        <v>37764</v>
      </c>
      <c r="B1439" s="166" t="str">
        <f>vlookup(A1439, 'OG Data Combined'!$A$2:$Z6277,25,false)</f>
        <v>https://twitter.com/mikebuchina</v>
      </c>
      <c r="D1439" s="144" t="str">
        <f>vlookup(A1439, 'OG Data Combined'!$A$2:$AQ6277,29,false)</f>
        <v>-</v>
      </c>
      <c r="E1439" t="str">
        <f>IFERROR(__xludf.DUMMYFUNCTION("IFERROR(REGEXEXTRACT((vlookup(A1439, 'OG Data Combined'!$A$2:$AQ6277,21,false)), ""\((.*?)\)""), """")"),"Distance")</f>
        <v>Distance</v>
      </c>
    </row>
    <row r="1440">
      <c r="A1440" s="143" t="s">
        <v>37765</v>
      </c>
      <c r="B1440" s="166" t="str">
        <f>vlookup(A1440, 'OG Data Combined'!$A$2:$Z6277,25,false)</f>
        <v>https://twitter.com/cofc_coach_t</v>
      </c>
      <c r="D1440" s="144" t="str">
        <f>vlookup(A1440, 'OG Data Combined'!$A$2:$AQ6277,29,false)</f>
        <v>-</v>
      </c>
      <c r="E1440" t="str">
        <f>IFERROR(__xludf.DUMMYFUNCTION("IFERROR(REGEXEXTRACT((vlookup(A1440, 'OG Data Combined'!$A$2:$AQ6277,21,false)), ""\((.*?)\)""), """")"),"Sprints, Jumps, Multi-events")</f>
        <v>Sprints, Jumps, Multi-events</v>
      </c>
    </row>
    <row r="1441">
      <c r="A1441" s="143" t="s">
        <v>37766</v>
      </c>
      <c r="B1441" s="144" t="str">
        <f>vlookup(A1441, 'OG Data Combined'!$A$2:$Z6277,25,false)</f>
        <v>-</v>
      </c>
      <c r="D1441" s="144" t="str">
        <f>vlookup(A1441, 'OG Data Combined'!$A$2:$AQ6277,29,false)</f>
        <v>-</v>
      </c>
      <c r="E1441" t="str">
        <f>IFERROR(__xludf.DUMMYFUNCTION("IFERROR(REGEXEXTRACT((vlookup(A1441, 'OG Data Combined'!$A$2:$AQ6277,21,false)), ""\((.*?)\)""), """")"),"Sprints, Hudles, Relays")</f>
        <v>Sprints, Hudles, Relays</v>
      </c>
    </row>
    <row r="1442">
      <c r="A1442" s="143" t="s">
        <v>37767</v>
      </c>
      <c r="B1442" s="144" t="str">
        <f>vlookup(A1442, 'OG Data Combined'!$A$2:$Z6277,25,false)</f>
        <v>-</v>
      </c>
      <c r="D1442" s="144" t="str">
        <f>vlookup(A1442, 'OG Data Combined'!$A$2:$AQ6277,29,false)</f>
        <v>-</v>
      </c>
      <c r="E1442" t="str">
        <f>IFERROR(__xludf.DUMMYFUNCTION("IFERROR(REGEXEXTRACT((vlookup(A1442, 'OG Data Combined'!$A$2:$AQ6277,21,false)), ""\((.*?)\)""), """")"),"Mid-Distance")</f>
        <v>Mid-Distance</v>
      </c>
    </row>
    <row r="1443">
      <c r="A1443" s="143" t="s">
        <v>37768</v>
      </c>
      <c r="B1443" s="144" t="str">
        <f>vlookup(A1443, 'OG Data Combined'!$A$2:$Z6277,25,false)</f>
        <v>-</v>
      </c>
      <c r="D1443" s="144" t="str">
        <f>vlookup(A1443, 'OG Data Combined'!$A$2:$AQ6277,29,false)</f>
        <v>-</v>
      </c>
      <c r="E1443" t="str">
        <f>IFERROR(__xludf.DUMMYFUNCTION("IFERROR(REGEXEXTRACT((vlookup(A1443, 'OG Data Combined'!$A$2:$AQ6277,21,false)), ""\((.*?)\)""), """")"),"Jumps")</f>
        <v>Jumps</v>
      </c>
    </row>
    <row r="1444">
      <c r="A1444" s="143" t="s">
        <v>37769</v>
      </c>
      <c r="B1444" s="144" t="str">
        <f>vlookup(A1444, 'OG Data Combined'!$A$2:$Z6277,25,false)</f>
        <v>-</v>
      </c>
      <c r="D1444" s="144" t="str">
        <f>vlookup(A1444, 'OG Data Combined'!$A$2:$AQ6277,29,false)</f>
        <v>-</v>
      </c>
      <c r="E1444" t="str">
        <f>IFERROR(__xludf.DUMMYFUNCTION("IFERROR(REGEXEXTRACT((vlookup(A1444, 'OG Data Combined'!$A$2:$AQ6277,21,false)), ""\((.*?)\)""), """")"),"Distance")</f>
        <v>Distance</v>
      </c>
    </row>
    <row r="1445">
      <c r="A1445" s="143" t="s">
        <v>37770</v>
      </c>
      <c r="B1445" s="144" t="str">
        <f>vlookup(A1445, 'OG Data Combined'!$A$2:$Z6277,25,false)</f>
        <v>-</v>
      </c>
      <c r="D1445" s="144" t="str">
        <f>vlookup(A1445, 'OG Data Combined'!$A$2:$AQ6277,29,false)</f>
        <v>-</v>
      </c>
      <c r="E1445" t="str">
        <f>IFERROR(__xludf.DUMMYFUNCTION("IFERROR(REGEXEXTRACT((vlookup(A1445, 'OG Data Combined'!$A$2:$AQ6277,21,false)), ""\((.*?)\)""), """")"),"Distance, Mid-Distance")</f>
        <v>Distance, Mid-Distance</v>
      </c>
    </row>
    <row r="1446">
      <c r="A1446" s="143" t="s">
        <v>37771</v>
      </c>
      <c r="B1446" s="166" t="str">
        <f>vlookup(A1446, 'OG Data Combined'!$A$2:$Z6277,25,false)</f>
        <v>https://twitter.com/mickeymccauley</v>
      </c>
      <c r="D1446" s="166" t="str">
        <f>vlookup(A1446, 'OG Data Combined'!$A$2:$AQ6277,29,false)</f>
        <v>https://www.instagram.com/mickeymccauley/</v>
      </c>
      <c r="E1446" t="str">
        <f>IFERROR(__xludf.DUMMYFUNCTION("IFERROR(REGEXEXTRACT((vlookup(A1446, 'OG Data Combined'!$A$2:$AQ6277,21,false)), ""\((.*?)\)""), """")"),"")</f>
        <v/>
      </c>
    </row>
    <row r="1447">
      <c r="A1447" s="143" t="s">
        <v>37772</v>
      </c>
      <c r="B1447" s="166" t="str">
        <f>vlookup(A1447, 'OG Data Combined'!$A$2:$Z6277,25,false)</f>
        <v>https://twitter.com/loganwroberts</v>
      </c>
      <c r="D1447" s="166" t="str">
        <f>vlookup(A1447, 'OG Data Combined'!$A$2:$AQ6277,29,false)</f>
        <v>https://www.instagram.com/loganwr/</v>
      </c>
      <c r="E1447" t="str">
        <f>IFERROR(__xludf.DUMMYFUNCTION("IFERROR(REGEXEXTRACT((vlookup(A1447, 'OG Data Combined'!$A$2:$AQ6277,21,false)), ""\((.*?)\)""), """")"),"Distance")</f>
        <v>Distance</v>
      </c>
    </row>
    <row r="1448">
      <c r="A1448" s="143" t="s">
        <v>37773</v>
      </c>
      <c r="B1448" s="166" t="str">
        <f>vlookup(A1448, 'OG Data Combined'!$A$2:$Z6277,25,false)</f>
        <v>https://twitter.com/MLange15</v>
      </c>
      <c r="D1448" s="144" t="str">
        <f>vlookup(A1448, 'OG Data Combined'!$A$2:$AQ6277,29,false)</f>
        <v>-</v>
      </c>
      <c r="E1448" t="str">
        <f>IFERROR(__xludf.DUMMYFUNCTION("IFERROR(REGEXEXTRACT((vlookup(A1448, 'OG Data Combined'!$A$2:$AQ6277,21,false)), ""\((.*?)\)""), """")"),"")</f>
        <v/>
      </c>
    </row>
    <row r="1449">
      <c r="A1449" s="143" t="s">
        <v>37774</v>
      </c>
      <c r="B1449" s="166" t="str">
        <f>vlookup(A1449, 'OG Data Combined'!$A$2:$Z6277,25,false)</f>
        <v>https://twitter.com/coachrobertgary</v>
      </c>
      <c r="D1449" s="144" t="str">
        <f>vlookup(A1449, 'OG Data Combined'!$A$2:$AQ6277,29,false)</f>
        <v>-</v>
      </c>
      <c r="E1449" t="str">
        <f>IFERROR(__xludf.DUMMYFUNCTION("IFERROR(REGEXEXTRACT((vlookup(A1449, 'OG Data Combined'!$A$2:$AQ6277,21,false)), ""\((.*?)\)""), """")"),"")</f>
        <v/>
      </c>
    </row>
    <row r="1450">
      <c r="A1450" s="143" t="s">
        <v>37775</v>
      </c>
      <c r="B1450" s="166" t="str">
        <f>vlookup(A1450, 'OG Data Combined'!$A$2:$Z6277,25,false)</f>
        <v>https://twitter.com/gocoachcooper</v>
      </c>
      <c r="D1450" s="144" t="str">
        <f>vlookup(A1450, 'OG Data Combined'!$A$2:$AQ6277,29,false)</f>
        <v>-</v>
      </c>
      <c r="E1450" t="str">
        <f>IFERROR(__xludf.DUMMYFUNCTION("IFERROR(REGEXEXTRACT((vlookup(A1450, 'OG Data Combined'!$A$2:$AQ6277,21,false)), ""\((.*?)\)""), """")"),"")</f>
        <v/>
      </c>
    </row>
    <row r="1451">
      <c r="A1451" s="143" t="s">
        <v>37776</v>
      </c>
      <c r="B1451" s="144" t="str">
        <f>vlookup(A1451, 'OG Data Combined'!$A$2:$Z6277,25,false)</f>
        <v>-</v>
      </c>
      <c r="D1451" s="144" t="str">
        <f>vlookup(A1451, 'OG Data Combined'!$A$2:$AQ6277,29,false)</f>
        <v>-</v>
      </c>
      <c r="E1451" t="str">
        <f>IFERROR(__xludf.DUMMYFUNCTION("IFERROR(REGEXEXTRACT((vlookup(A1451, 'OG Data Combined'!$A$2:$AQ6277,21,false)), ""\((.*?)\)""), """")"),"Distance")</f>
        <v>Distance</v>
      </c>
    </row>
    <row r="1452">
      <c r="A1452" s="143" t="s">
        <v>37777</v>
      </c>
      <c r="B1452" s="144" t="str">
        <f>vlookup(A1452, 'OG Data Combined'!$A$2:$Z6277,25,false)</f>
        <v>-</v>
      </c>
      <c r="D1452" s="144" t="str">
        <f>vlookup(A1452, 'OG Data Combined'!$A$2:$AQ6277,29,false)</f>
        <v>-</v>
      </c>
      <c r="E1452" t="str">
        <f>IFERROR(__xludf.DUMMYFUNCTION("IFERROR(REGEXEXTRACT((vlookup(A1452, 'OG Data Combined'!$A$2:$AQ6277,21,false)), ""\((.*?)\)""), """")"),"")</f>
        <v/>
      </c>
    </row>
    <row r="1453">
      <c r="A1453" s="143" t="s">
        <v>42253</v>
      </c>
      <c r="B1453" s="144" t="str">
        <f>vlookup(A1453, 'OG Data Combined'!$A$2:$Z6277,25,false)</f>
        <v>-</v>
      </c>
      <c r="D1453" s="144" t="str">
        <f>vlookup(A1453, 'OG Data Combined'!$A$2:$AQ6277,29,false)</f>
        <v>-</v>
      </c>
      <c r="E1453" t="str">
        <f>IFERROR(__xludf.DUMMYFUNCTION("IFERROR(REGEXEXTRACT((vlookup(A1453, 'OG Data Combined'!$A$2:$AQ6277,21,false)), ""\((.*?)\)""), """")"),"")</f>
        <v/>
      </c>
    </row>
    <row r="1454">
      <c r="A1454" s="143" t="s">
        <v>37778</v>
      </c>
      <c r="B1454" s="166" t="str">
        <f>vlookup(A1454, 'OG Data Combined'!$A$2:$Z6277,25,false)</f>
        <v>https://twitter.com/hck_kb_</v>
      </c>
      <c r="D1454" s="144" t="str">
        <f>vlookup(A1454, 'OG Data Combined'!$A$2:$AQ6277,29,false)</f>
        <v>-</v>
      </c>
      <c r="E1454" t="str">
        <f>IFERROR(__xludf.DUMMYFUNCTION("IFERROR(REGEXEXTRACT((vlookup(A1454, 'OG Data Combined'!$A$2:$AQ6277,21,false)), ""\((.*?)\)""), """")"),"Sprints, Relays, Pole Vault")</f>
        <v>Sprints, Relays, Pole Vault</v>
      </c>
    </row>
    <row r="1455">
      <c r="A1455" s="143" t="s">
        <v>37779</v>
      </c>
      <c r="B1455" s="166" t="str">
        <f>vlookup(A1455, 'OG Data Combined'!$A$2:$Z6277,25,false)</f>
        <v>https://twitter.com/timhallstarr</v>
      </c>
      <c r="D1455" s="144" t="str">
        <f>vlookup(A1455, 'OG Data Combined'!$A$2:$AQ6277,29,false)</f>
        <v>-</v>
      </c>
      <c r="E1455" t="str">
        <f>IFERROR(__xludf.DUMMYFUNCTION("IFERROR(REGEXEXTRACT((vlookup(A1455, 'OG Data Combined'!$A$2:$AQ6277,21,false)), ""\((.*?)\)""), """")"),"")</f>
        <v/>
      </c>
    </row>
    <row r="1456">
      <c r="A1456" s="143" t="s">
        <v>37780</v>
      </c>
      <c r="B1456" s="166" t="str">
        <f>vlookup(A1456, 'OG Data Combined'!$A$2:$Z6277,25,false)</f>
        <v>https://twitter.com/ksmack05</v>
      </c>
      <c r="D1456" s="144" t="str">
        <f>vlookup(A1456, 'OG Data Combined'!$A$2:$AQ6277,29,false)</f>
        <v>-</v>
      </c>
      <c r="E1456" t="str">
        <f>IFERROR(__xludf.DUMMYFUNCTION("IFERROR(REGEXEXTRACT((vlookup(A1456, 'OG Data Combined'!$A$2:$AQ6277,21,false)), ""\((.*?)\)""), """")"),"")</f>
        <v/>
      </c>
    </row>
    <row r="1457">
      <c r="A1457" s="143" t="s">
        <v>37781</v>
      </c>
      <c r="B1457" s="166" t="str">
        <f>vlookup(A1457, 'OG Data Combined'!$A$2:$Z6277,25,false)</f>
        <v>https://twitter.com/coachsergent</v>
      </c>
      <c r="D1457" s="166" t="str">
        <f>vlookup(A1457, 'OG Data Combined'!$A$2:$AQ6277,29,false)</f>
        <v>https://www.instagram.com/sergentm/</v>
      </c>
      <c r="E1457" t="str">
        <f>IFERROR(__xludf.DUMMYFUNCTION("IFERROR(REGEXEXTRACT((vlookup(A1457, 'OG Data Combined'!$A$2:$AQ6277,21,false)), ""\((.*?)\)""), """")"),"Throws")</f>
        <v>Throws</v>
      </c>
    </row>
    <row r="1458">
      <c r="A1458" s="143" t="s">
        <v>37782</v>
      </c>
      <c r="B1458" s="166" t="str">
        <f>vlookup(A1458, 'OG Data Combined'!$A$2:$Z6277,25,false)</f>
        <v>https://twitter.com/itsfeloree</v>
      </c>
      <c r="D1458" s="144" t="str">
        <f>vlookup(A1458, 'OG Data Combined'!$A$2:$AQ6277,29,false)</f>
        <v>-</v>
      </c>
      <c r="E1458" t="str">
        <f>IFERROR(__xludf.DUMMYFUNCTION("IFERROR(REGEXEXTRACT((vlookup(A1458, 'OG Data Combined'!$A$2:$AQ6277,21,false)), ""\((.*?)\)""), """")"),"Sprints")</f>
        <v>Sprints</v>
      </c>
    </row>
    <row r="1459">
      <c r="A1459" s="143" t="s">
        <v>37783</v>
      </c>
      <c r="B1459" s="144" t="str">
        <f>vlookup(A1459, 'OG Data Combined'!$A$2:$Z6277,25,false)</f>
        <v>-</v>
      </c>
      <c r="D1459" s="166" t="str">
        <f>vlookup(A1459, 'OG Data Combined'!$A$2:$AQ6277,29,false)</f>
        <v>https://www.instagram.com/shawntijackson/</v>
      </c>
      <c r="E1459" t="str">
        <f>IFERROR(__xludf.DUMMYFUNCTION("IFERROR(REGEXEXTRACT((vlookup(A1459, 'OG Data Combined'!$A$2:$AQ6277,21,false)), ""\((.*?)\)""), """")"),"Jumps")</f>
        <v>Jumps</v>
      </c>
    </row>
    <row r="1460">
      <c r="A1460" s="143" t="s">
        <v>37784</v>
      </c>
      <c r="B1460" s="166" t="str">
        <f>vlookup(A1460, 'OG Data Combined'!$A$2:$Z6277,25,false)</f>
        <v>https://twitter.com/moreaux_brock</v>
      </c>
      <c r="D1460" s="166" t="str">
        <f>vlookup(A1460, 'OG Data Combined'!$A$2:$AQ6277,29,false)</f>
        <v>https://www.instagram.com/moreaux_brock/</v>
      </c>
      <c r="E1460" t="str">
        <f>IFERROR(__xludf.DUMMYFUNCTION("IFERROR(REGEXEXTRACT((vlookup(A1460, 'OG Data Combined'!$A$2:$AQ6277,21,false)), ""\((.*?)\)""), """")"),"Distance")</f>
        <v>Distance</v>
      </c>
    </row>
    <row r="1461">
      <c r="A1461" s="143" t="s">
        <v>42254</v>
      </c>
      <c r="B1461" s="144" t="str">
        <f>vlookup(A1461, 'OG Data Combined'!$A$2:$Z6277,25,false)</f>
        <v>-</v>
      </c>
      <c r="D1461" s="166" t="str">
        <f>vlookup(A1461, 'OG Data Combined'!$A$2:$AQ6277,29,false)</f>
        <v>https://www.instagram.com/abbeymarieratcliff/</v>
      </c>
      <c r="E1461" t="str">
        <f>IFERROR(__xludf.DUMMYFUNCTION("IFERROR(REGEXEXTRACT((vlookup(A1461, 'OG Data Combined'!$A$2:$AQ6277,21,false)), ""\((.*?)\)""), """")"),"")</f>
        <v/>
      </c>
    </row>
    <row r="1462">
      <c r="A1462" s="143" t="s">
        <v>37785</v>
      </c>
      <c r="B1462" s="166" t="str">
        <f>vlookup(A1462, 'OG Data Combined'!$A$2:$Z6277,25,false)</f>
        <v>https://twitter.com/cblackwelder</v>
      </c>
      <c r="D1462" s="144" t="str">
        <f>vlookup(A1462, 'OG Data Combined'!$A$2:$AQ6277,29,false)</f>
        <v>-</v>
      </c>
      <c r="E1462" t="str">
        <f>IFERROR(__xludf.DUMMYFUNCTION("IFERROR(REGEXEXTRACT((vlookup(A1462, 'OG Data Combined'!$A$2:$AQ6277,21,false)), ""\((.*?)\)""), """")"),"")</f>
        <v/>
      </c>
    </row>
    <row r="1463">
      <c r="A1463" s="143" t="s">
        <v>37786</v>
      </c>
      <c r="B1463" s="144" t="str">
        <f>vlookup(A1463, 'OG Data Combined'!$A$2:$Z6277,25,false)</f>
        <v>-</v>
      </c>
      <c r="D1463" s="144" t="str">
        <f>vlookup(A1463, 'OG Data Combined'!$A$2:$AQ6277,29,false)</f>
        <v>-</v>
      </c>
      <c r="E1463" t="str">
        <f>IFERROR(__xludf.DUMMYFUNCTION("IFERROR(REGEXEXTRACT((vlookup(A1463, 'OG Data Combined'!$A$2:$AQ6277,21,false)), ""\((.*?)\)""), """")"),"Distance")</f>
        <v>Distance</v>
      </c>
    </row>
    <row r="1464">
      <c r="A1464" s="143" t="s">
        <v>37787</v>
      </c>
      <c r="B1464" s="144" t="str">
        <f>vlookup(A1464, 'OG Data Combined'!$A$2:$Z6277,25,false)</f>
        <v>-</v>
      </c>
      <c r="D1464" s="166" t="str">
        <f>vlookup(A1464, 'OG Data Combined'!$A$2:$AQ6277,29,false)</f>
        <v>https://www.instagram.com/suddeth_jc/</v>
      </c>
      <c r="E1464" t="str">
        <f>IFERROR(__xludf.DUMMYFUNCTION("IFERROR(REGEXEXTRACT((vlookup(A1464, 'OG Data Combined'!$A$2:$AQ6277,21,false)), ""\((.*?)\)""), """")"),"Throws")</f>
        <v>Throws</v>
      </c>
    </row>
    <row r="1465">
      <c r="A1465" s="143" t="s">
        <v>37788</v>
      </c>
      <c r="B1465" s="144" t="str">
        <f>vlookup(A1465, 'OG Data Combined'!$A$2:$Z6277,25,false)</f>
        <v>-</v>
      </c>
      <c r="D1465" s="166" t="str">
        <f>vlookup(A1465, 'OG Data Combined'!$A$2:$AQ6277,29,false)</f>
        <v>https://www.instagram.com/spartan_hurdler/</v>
      </c>
      <c r="E1465" t="str">
        <f>IFERROR(__xludf.DUMMYFUNCTION("IFERROR(REGEXEXTRACT((vlookup(A1465, 'OG Data Combined'!$A$2:$AQ6277,21,false)), ""\((.*?)\)""), """")"),"Sprints, Hurdles, Horizontal Jumps")</f>
        <v>Sprints, Hurdles, Horizontal Jumps</v>
      </c>
    </row>
    <row r="1466">
      <c r="A1466" s="143" t="s">
        <v>37789</v>
      </c>
      <c r="B1466" s="154" t="str">
        <f>vlookup(A1466, 'OG Data Combined'!$A$2:$Z6277,25,false)</f>
        <v/>
      </c>
      <c r="D1466" s="154" t="str">
        <f>vlookup(A1466, 'OG Data Combined'!$A$2:$AQ6277,29,false)</f>
        <v/>
      </c>
      <c r="E1466" t="str">
        <f>IFERROR(__xludf.DUMMYFUNCTION("IFERROR(REGEXEXTRACT((vlookup(A1466, 'OG Data Combined'!$A$2:$AQ6277,21,false)), ""\((.*?)\)""), """")"),"")</f>
        <v/>
      </c>
    </row>
    <row r="1467">
      <c r="A1467" s="143" t="s">
        <v>37790</v>
      </c>
      <c r="B1467" s="144" t="str">
        <f>vlookup(A1467, 'OG Data Combined'!$A$2:$Z6277,25,false)</f>
        <v>-</v>
      </c>
      <c r="D1467" s="144" t="str">
        <f>vlookup(A1467, 'OG Data Combined'!$A$2:$AQ6277,29,false)</f>
        <v>-</v>
      </c>
      <c r="E1467" t="str">
        <f>IFERROR(__xludf.DUMMYFUNCTION("IFERROR(REGEXEXTRACT((vlookup(A1467, 'OG Data Combined'!$A$2:$AQ6277,21,false)), ""\((.*?)\)""), """")"),"")</f>
        <v/>
      </c>
    </row>
    <row r="1468">
      <c r="A1468" s="143" t="s">
        <v>37791</v>
      </c>
      <c r="B1468" s="166" t="str">
        <f>vlookup(A1468, 'OG Data Combined'!$A$2:$Z6277,25,false)</f>
        <v>https://twitter.com/reddenwusoccer</v>
      </c>
      <c r="D1468" s="144" t="str">
        <f>vlookup(A1468, 'OG Data Combined'!$A$2:$AQ6277,29,false)</f>
        <v>-</v>
      </c>
      <c r="E1468" t="str">
        <f>IFERROR(__xludf.DUMMYFUNCTION("IFERROR(REGEXEXTRACT((vlookup(A1468, 'OG Data Combined'!$A$2:$AQ6277,21,false)), ""\((.*?)\)""), """")"),"")</f>
        <v/>
      </c>
    </row>
    <row r="1469">
      <c r="A1469" s="143" t="s">
        <v>42255</v>
      </c>
      <c r="B1469" s="166" t="str">
        <f>vlookup(A1469, 'OG Data Combined'!$A$2:$Z6277,25,false)</f>
        <v>https://twitter.com/jerryfalwelljr</v>
      </c>
      <c r="D1469" s="144" t="str">
        <f>vlookup(A1469, 'OG Data Combined'!$A$2:$AQ6277,29,false)</f>
        <v>-</v>
      </c>
      <c r="E1469" t="str">
        <f>IFERROR(__xludf.DUMMYFUNCTION("IFERROR(REGEXEXTRACT((vlookup(A1469, 'OG Data Combined'!$A$2:$AQ6277,21,false)), ""\((.*?)\)""), """")"),"")</f>
        <v/>
      </c>
    </row>
    <row r="1470">
      <c r="A1470" s="143" t="s">
        <v>37792</v>
      </c>
      <c r="B1470" s="166" t="str">
        <f>vlookup(A1470, 'OG Data Combined'!$A$2:$Z6277,25,false)</f>
        <v>https://twitter.com/rodray11</v>
      </c>
      <c r="D1470" s="144" t="str">
        <f>vlookup(A1470, 'OG Data Combined'!$A$2:$AQ6277,29,false)</f>
        <v>-</v>
      </c>
      <c r="E1470" t="str">
        <f>IFERROR(__xludf.DUMMYFUNCTION("IFERROR(REGEXEXTRACT((vlookup(A1470, 'OG Data Combined'!$A$2:$AQ6277,21,false)), ""\((.*?)\)""), """")"),"")</f>
        <v/>
      </c>
    </row>
    <row r="1471">
      <c r="A1471" s="143" t="s">
        <v>37793</v>
      </c>
      <c r="B1471" s="144" t="str">
        <f>vlookup(A1471, 'OG Data Combined'!$A$2:$Z6277,25,false)</f>
        <v>-</v>
      </c>
      <c r="D1471" s="144" t="str">
        <f>vlookup(A1471, 'OG Data Combined'!$A$2:$AQ6277,29,false)</f>
        <v>-</v>
      </c>
      <c r="E1471" t="str">
        <f>IFERROR(__xludf.DUMMYFUNCTION("IFERROR(REGEXEXTRACT((vlookup(A1471, 'OG Data Combined'!$A$2:$AQ6277,21,false)), ""\((.*?)\)""), """")"),"Distance")</f>
        <v>Distance</v>
      </c>
    </row>
    <row r="1472">
      <c r="A1472" s="143" t="s">
        <v>37794</v>
      </c>
      <c r="B1472" s="144" t="str">
        <f>vlookup(A1472, 'OG Data Combined'!$A$2:$Z6277,25,false)</f>
        <v>-</v>
      </c>
      <c r="D1472" s="144" t="str">
        <f>vlookup(A1472, 'OG Data Combined'!$A$2:$AQ6277,29,false)</f>
        <v>-</v>
      </c>
      <c r="E1472" t="str">
        <f>IFERROR(__xludf.DUMMYFUNCTION("IFERROR(REGEXEXTRACT((vlookup(A1472, 'OG Data Combined'!$A$2:$AQ6277,21,false)), ""\((.*?)\)""), """")"),"")</f>
        <v/>
      </c>
    </row>
    <row r="1473">
      <c r="A1473" s="143" t="s">
        <v>37795</v>
      </c>
      <c r="B1473" s="144" t="str">
        <f>vlookup(A1473, 'OG Data Combined'!$A$2:$Z6277,25,false)</f>
        <v>-</v>
      </c>
      <c r="D1473" s="144" t="str">
        <f>vlookup(A1473, 'OG Data Combined'!$A$2:$AQ6277,29,false)</f>
        <v>-</v>
      </c>
      <c r="E1473" t="str">
        <f>IFERROR(__xludf.DUMMYFUNCTION("IFERROR(REGEXEXTRACT((vlookup(A1473, 'OG Data Combined'!$A$2:$AQ6277,21,false)), ""\((.*?)\)""), """")"),"")</f>
        <v/>
      </c>
    </row>
    <row r="1474">
      <c r="A1474" s="143" t="s">
        <v>37796</v>
      </c>
      <c r="B1474" s="144" t="str">
        <f>vlookup(A1474, 'OG Data Combined'!$A$2:$Z6277,25,false)</f>
        <v>-</v>
      </c>
      <c r="D1474" s="144" t="str">
        <f>vlookup(A1474, 'OG Data Combined'!$A$2:$AQ6277,29,false)</f>
        <v>-</v>
      </c>
      <c r="E1474" t="str">
        <f>IFERROR(__xludf.DUMMYFUNCTION("IFERROR(REGEXEXTRACT((vlookup(A1474, 'OG Data Combined'!$A$2:$AQ6277,21,false)), ""\((.*?)\)""), """")"),"")</f>
        <v/>
      </c>
    </row>
    <row r="1475">
      <c r="A1475" s="143" t="s">
        <v>37797</v>
      </c>
      <c r="B1475" s="166" t="str">
        <f>vlookup(A1475, 'OG Data Combined'!$A$2:$Z6277,25,false)</f>
        <v>https://twitter.com/coachhberger</v>
      </c>
      <c r="D1475" s="144" t="str">
        <f>vlookup(A1475, 'OG Data Combined'!$A$2:$AQ6277,29,false)</f>
        <v>-</v>
      </c>
      <c r="E1475" t="str">
        <f>IFERROR(__xludf.DUMMYFUNCTION("IFERROR(REGEXEXTRACT((vlookup(A1475, 'OG Data Combined'!$A$2:$AQ6277,21,false)), ""\((.*?)\)""), """")"),"")</f>
        <v/>
      </c>
    </row>
    <row r="1476">
      <c r="A1476" s="143" t="s">
        <v>37798</v>
      </c>
      <c r="B1476" s="144" t="str">
        <f>vlookup(A1476, 'OG Data Combined'!$A$2:$Z6277,25,false)</f>
        <v>-</v>
      </c>
      <c r="D1476" s="144" t="str">
        <f>vlookup(A1476, 'OG Data Combined'!$A$2:$AQ6277,29,false)</f>
        <v>-</v>
      </c>
      <c r="E1476" t="str">
        <f>IFERROR(__xludf.DUMMYFUNCTION("IFERROR(REGEXEXTRACT((vlookup(A1476, 'OG Data Combined'!$A$2:$AQ6277,21,false)), ""\((.*?)\)""), """")"),"")</f>
        <v/>
      </c>
    </row>
    <row r="1477">
      <c r="A1477" s="143" t="s">
        <v>37799</v>
      </c>
      <c r="B1477" s="144" t="str">
        <f>vlookup(A1477, 'OG Data Combined'!$A$2:$Z6277,25,false)</f>
        <v>-</v>
      </c>
      <c r="D1477" s="144" t="str">
        <f>vlookup(A1477, 'OG Data Combined'!$A$2:$AQ6277,29,false)</f>
        <v>-</v>
      </c>
      <c r="E1477" t="str">
        <f>IFERROR(__xludf.DUMMYFUNCTION("IFERROR(REGEXEXTRACT((vlookup(A1477, 'OG Data Combined'!$A$2:$AQ6277,21,false)), ""\((.*?)\)""), """")"),"")</f>
        <v/>
      </c>
    </row>
    <row r="1478">
      <c r="A1478" s="143" t="s">
        <v>37800</v>
      </c>
      <c r="B1478" s="166" t="str">
        <f>vlookup(A1478, 'OG Data Combined'!$A$2:$Z6277,25,false)</f>
        <v>https://twitter.com/trajan_johnson</v>
      </c>
      <c r="D1478" s="166" t="str">
        <f>vlookup(A1478, 'OG Data Combined'!$A$2:$AQ6277,29,false)</f>
        <v>https://www.instagram.com/tj_25fp/</v>
      </c>
      <c r="E1478" t="str">
        <f>IFERROR(__xludf.DUMMYFUNCTION("IFERROR(REGEXEXTRACT((vlookup(A1478, 'OG Data Combined'!$A$2:$AQ6277,21,false)), ""\((.*?)\)""), """")"),"")</f>
        <v/>
      </c>
    </row>
    <row r="1479">
      <c r="A1479" s="143" t="s">
        <v>37801</v>
      </c>
      <c r="B1479" s="144" t="str">
        <f>vlookup(A1479, 'OG Data Combined'!$A$2:$Z6277,25,false)</f>
        <v>-</v>
      </c>
      <c r="D1479" s="144" t="str">
        <f>vlookup(A1479, 'OG Data Combined'!$A$2:$AQ6277,29,false)</f>
        <v>-</v>
      </c>
      <c r="E1479" t="str">
        <f>IFERROR(__xludf.DUMMYFUNCTION("IFERROR(REGEXEXTRACT((vlookup(A1479, 'OG Data Combined'!$A$2:$AQ6277,21,false)), ""\((.*?)\)""), """")"),"Throws")</f>
        <v>Throws</v>
      </c>
    </row>
    <row r="1480">
      <c r="A1480" s="143" t="s">
        <v>37802</v>
      </c>
      <c r="B1480" s="144" t="str">
        <f>vlookup(A1480, 'OG Data Combined'!$A$2:$Z6277,25,false)</f>
        <v>-</v>
      </c>
      <c r="D1480" s="144" t="str">
        <f>vlookup(A1480, 'OG Data Combined'!$A$2:$AQ6277,29,false)</f>
        <v>-</v>
      </c>
      <c r="E1480" t="str">
        <f>IFERROR(__xludf.DUMMYFUNCTION("IFERROR(REGEXEXTRACT((vlookup(A1480, 'OG Data Combined'!$A$2:$AQ6277,21,false)), ""\((.*?)\)""), """")"),"Sprints, Hurdles")</f>
        <v>Sprints, Hurdles</v>
      </c>
    </row>
    <row r="1481">
      <c r="A1481" s="143" t="s">
        <v>37803</v>
      </c>
      <c r="B1481" s="154" t="str">
        <f>vlookup(A1481, 'OG Data Combined'!$A$2:$Z6277,25,false)</f>
        <v/>
      </c>
      <c r="D1481" s="154" t="str">
        <f>vlookup(A1481, 'OG Data Combined'!$A$2:$AQ6277,29,false)</f>
        <v/>
      </c>
      <c r="E1481" t="str">
        <f>IFERROR(__xludf.DUMMYFUNCTION("IFERROR(REGEXEXTRACT((vlookup(A1481, 'OG Data Combined'!$A$2:$AQ6277,21,false)), ""\((.*?)\)""), """")"),"Jumps")</f>
        <v>Jumps</v>
      </c>
    </row>
    <row r="1482">
      <c r="A1482" s="143" t="s">
        <v>37804</v>
      </c>
      <c r="B1482" s="144" t="str">
        <f>vlookup(A1482, 'OG Data Combined'!$A$2:$Z6277,25,false)</f>
        <v>-</v>
      </c>
      <c r="D1482" s="144" t="str">
        <f>vlookup(A1482, 'OG Data Combined'!$A$2:$AQ6277,29,false)</f>
        <v>-</v>
      </c>
      <c r="E1482" t="str">
        <f>IFERROR(__xludf.DUMMYFUNCTION("IFERROR(REGEXEXTRACT((vlookup(A1482, 'OG Data Combined'!$A$2:$AQ6277,21,false)), ""\((.*?)\)""), """")"),"Jumps")</f>
        <v>Jumps</v>
      </c>
    </row>
    <row r="1483">
      <c r="A1483" s="143" t="s">
        <v>37805</v>
      </c>
      <c r="B1483" s="166" t="str">
        <f>vlookup(A1483, 'OG Data Combined'!$A$2:$Z6277,25,false)</f>
        <v>https://twitter.com/CoachNolanFife</v>
      </c>
      <c r="D1483" s="144" t="str">
        <f>vlookup(A1483, 'OG Data Combined'!$A$2:$AQ6277,29,false)</f>
        <v>-</v>
      </c>
      <c r="E1483" t="str">
        <f>IFERROR(__xludf.DUMMYFUNCTION("IFERROR(REGEXEXTRACT((vlookup(A1483, 'OG Data Combined'!$A$2:$AQ6277,21,false)), ""\((.*?)\)""), """")"),"Distance")</f>
        <v>Distance</v>
      </c>
    </row>
    <row r="1484">
      <c r="A1484" s="143" t="s">
        <v>37806</v>
      </c>
      <c r="B1484" s="144" t="str">
        <f>vlookup(A1484, 'OG Data Combined'!$A$2:$Z6277,25,false)</f>
        <v>-</v>
      </c>
      <c r="D1484" s="144" t="str">
        <f>vlookup(A1484, 'OG Data Combined'!$A$2:$AQ6277,29,false)</f>
        <v>-</v>
      </c>
      <c r="E1484" t="str">
        <f>IFERROR(__xludf.DUMMYFUNCTION("IFERROR(REGEXEXTRACT((vlookup(A1484, 'OG Data Combined'!$A$2:$AQ6277,21,false)), ""\((.*?)\)""), """")"),"Distance")</f>
        <v>Distance</v>
      </c>
    </row>
    <row r="1485">
      <c r="A1485" s="143" t="s">
        <v>37807</v>
      </c>
      <c r="B1485" s="144" t="str">
        <f>vlookup(A1485, 'OG Data Combined'!$A$2:$Z6277,25,false)</f>
        <v>-</v>
      </c>
      <c r="D1485" s="144" t="str">
        <f>vlookup(A1485, 'OG Data Combined'!$A$2:$AQ6277,29,false)</f>
        <v>-</v>
      </c>
      <c r="E1485" t="str">
        <f>IFERROR(__xludf.DUMMYFUNCTION("IFERROR(REGEXEXTRACT((vlookup(A1485, 'OG Data Combined'!$A$2:$AQ6277,21,false)), ""\((.*?)\)""), """")"),"")</f>
        <v/>
      </c>
    </row>
    <row r="1486">
      <c r="A1486" s="143" t="s">
        <v>37808</v>
      </c>
      <c r="B1486" s="144" t="str">
        <f>vlookup(A1486, 'OG Data Combined'!$A$2:$Z6277,25,false)</f>
        <v>-</v>
      </c>
      <c r="D1486" s="144" t="str">
        <f>vlookup(A1486, 'OG Data Combined'!$A$2:$AQ6277,29,false)</f>
        <v>-</v>
      </c>
      <c r="E1486" t="str">
        <f>IFERROR(__xludf.DUMMYFUNCTION("IFERROR(REGEXEXTRACT((vlookup(A1486, 'OG Data Combined'!$A$2:$AQ6277,21,false)), ""\((.*?)\)""), """")"),"")</f>
        <v/>
      </c>
    </row>
    <row r="1487">
      <c r="A1487" s="143" t="s">
        <v>37809</v>
      </c>
      <c r="B1487" s="144" t="str">
        <f>vlookup(A1487, 'OG Data Combined'!$A$2:$Z6277,25,false)</f>
        <v>-</v>
      </c>
      <c r="D1487" s="166" t="str">
        <f>vlookup(A1487, 'OG Data Combined'!$A$2:$AQ6277,29,false)</f>
        <v>https://www.instagram.com/maddie_lavin/</v>
      </c>
      <c r="E1487" t="str">
        <f>IFERROR(__xludf.DUMMYFUNCTION("IFERROR(REGEXEXTRACT((vlookup(A1487, 'OG Data Combined'!$A$2:$AQ6277,21,false)), ""\((.*?)\)""), """")"),"")</f>
        <v/>
      </c>
    </row>
    <row r="1488">
      <c r="A1488" s="143" t="s">
        <v>37810</v>
      </c>
      <c r="B1488" s="144" t="str">
        <f>vlookup(A1488, 'OG Data Combined'!$A$2:$Z6277,25,false)</f>
        <v>-</v>
      </c>
      <c r="D1488" s="144" t="str">
        <f>vlookup(A1488, 'OG Data Combined'!$A$2:$AQ6277,29,false)</f>
        <v>-</v>
      </c>
      <c r="E1488" t="str">
        <f>IFERROR(__xludf.DUMMYFUNCTION("IFERROR(REGEXEXTRACT((vlookup(A1488, 'OG Data Combined'!$A$2:$AQ6277,21,false)), ""\((.*?)\)""), """")"),"Sprints, Hurdles")</f>
        <v>Sprints, Hurdles</v>
      </c>
    </row>
    <row r="1489">
      <c r="A1489" s="143" t="s">
        <v>37811</v>
      </c>
      <c r="B1489" s="144" t="str">
        <f>vlookup(A1489, 'OG Data Combined'!$A$2:$Z6277,25,false)</f>
        <v>-</v>
      </c>
      <c r="D1489" s="144" t="str">
        <f>vlookup(A1489, 'OG Data Combined'!$A$2:$AQ6277,29,false)</f>
        <v>-</v>
      </c>
      <c r="E1489" t="str">
        <f>IFERROR(__xludf.DUMMYFUNCTION("IFERROR(REGEXEXTRACT((vlookup(A1489, 'OG Data Combined'!$A$2:$AQ6277,21,false)), ""\((.*?)\)""), """")"),"Distance")</f>
        <v>Distance</v>
      </c>
    </row>
    <row r="1490">
      <c r="A1490" s="143" t="s">
        <v>37812</v>
      </c>
      <c r="B1490" s="166" t="str">
        <f>vlookup(A1490, 'OG Data Combined'!$A$2:$Z6277,25,false)</f>
        <v>https://twitter.com/ThwCoachJas</v>
      </c>
      <c r="D1490" s="144" t="str">
        <f>vlookup(A1490, 'OG Data Combined'!$A$2:$AQ6277,29,false)</f>
        <v>-</v>
      </c>
      <c r="E1490" t="str">
        <f>IFERROR(__xludf.DUMMYFUNCTION("IFERROR(REGEXEXTRACT((vlookup(A1490, 'OG Data Combined'!$A$2:$AQ6277,21,false)), ""\((.*?)\)""), """")"),"")</f>
        <v/>
      </c>
    </row>
    <row r="1491">
      <c r="A1491" s="143" t="s">
        <v>42256</v>
      </c>
      <c r="B1491" s="166" t="str">
        <f>vlookup(A1491, 'OG Data Combined'!$A$2:$Z6277,25,false)</f>
        <v>https://twitter.com/J_Fitz01</v>
      </c>
      <c r="D1491" s="166" t="str">
        <f>vlookup(A1491, 'OG Data Combined'!$A$2:$AQ6277,29,false)</f>
        <v>https://www.instagram.com/_jfitz01_/</v>
      </c>
      <c r="E1491" t="str">
        <f>IFERROR(__xludf.DUMMYFUNCTION("IFERROR(REGEXEXTRACT((vlookup(A1491, 'OG Data Combined'!$A$2:$AQ6277,21,false)), ""\((.*?)\)""), """")"),"")</f>
        <v/>
      </c>
    </row>
    <row r="1492">
      <c r="A1492" s="143" t="s">
        <v>42257</v>
      </c>
      <c r="B1492" s="144" t="str">
        <f>vlookup(A1492, 'OG Data Combined'!$A$2:$Z6277,25,false)</f>
        <v>-</v>
      </c>
      <c r="D1492" s="166" t="str">
        <f>vlookup(A1492, 'OG Data Combined'!$A$2:$AQ6277,29,false)</f>
        <v>https://www.instagram.com/project_fozz14/</v>
      </c>
      <c r="E1492" t="str">
        <f>IFERROR(__xludf.DUMMYFUNCTION("IFERROR(REGEXEXTRACT((vlookup(A1492, 'OG Data Combined'!$A$2:$AQ6277,21,false)), ""\((.*?)\)""), """")"),"")</f>
        <v/>
      </c>
    </row>
    <row r="1493">
      <c r="A1493" s="143" t="s">
        <v>37813</v>
      </c>
      <c r="B1493" s="144" t="str">
        <f>vlookup(A1493, 'OG Data Combined'!$A$2:$Z6277,25,false)</f>
        <v>-</v>
      </c>
      <c r="D1493" s="144" t="str">
        <f>vlookup(A1493, 'OG Data Combined'!$A$2:$AQ6277,29,false)</f>
        <v>-</v>
      </c>
      <c r="E1493" t="str">
        <f>IFERROR(__xludf.DUMMYFUNCTION("IFERROR(REGEXEXTRACT((vlookup(A1493, 'OG Data Combined'!$A$2:$AQ6277,21,false)), ""\((.*?)\)""), """")"),"")</f>
        <v/>
      </c>
    </row>
    <row r="1494">
      <c r="A1494" s="143" t="s">
        <v>37814</v>
      </c>
      <c r="B1494" s="144" t="str">
        <f>vlookup(A1494, 'OG Data Combined'!$A$2:$Z6277,25,false)</f>
        <v>-</v>
      </c>
      <c r="D1494" s="144" t="str">
        <f>vlookup(A1494, 'OG Data Combined'!$A$2:$AQ6277,29,false)</f>
        <v>-</v>
      </c>
      <c r="E1494" t="str">
        <f>IFERROR(__xludf.DUMMYFUNCTION("IFERROR(REGEXEXTRACT((vlookup(A1494, 'OG Data Combined'!$A$2:$AQ6277,21,false)), ""\((.*?)\)""), """")"),"")</f>
        <v/>
      </c>
    </row>
    <row r="1495">
      <c r="A1495" s="143" t="s">
        <v>37815</v>
      </c>
      <c r="B1495" s="144" t="str">
        <f>vlookup(A1495, 'OG Data Combined'!$A$2:$Z6277,25,false)</f>
        <v>-</v>
      </c>
      <c r="D1495" s="144" t="str">
        <f>vlookup(A1495, 'OG Data Combined'!$A$2:$AQ6277,29,false)</f>
        <v>-</v>
      </c>
      <c r="E1495" t="str">
        <f>IFERROR(__xludf.DUMMYFUNCTION("IFERROR(REGEXEXTRACT((vlookup(A1495, 'OG Data Combined'!$A$2:$AQ6277,21,false)), ""\((.*?)\)""), """")"),"Distance")</f>
        <v>Distance</v>
      </c>
    </row>
    <row r="1496">
      <c r="A1496" s="143" t="s">
        <v>37816</v>
      </c>
      <c r="B1496" s="144" t="str">
        <f>vlookup(A1496, 'OG Data Combined'!$A$2:$Z6277,25,false)</f>
        <v>-</v>
      </c>
      <c r="D1496" s="144" t="str">
        <f>vlookup(A1496, 'OG Data Combined'!$A$2:$AQ6277,29,false)</f>
        <v>-</v>
      </c>
      <c r="E1496" t="str">
        <f>IFERROR(__xludf.DUMMYFUNCTION("IFERROR(REGEXEXTRACT((vlookup(A1496, 'OG Data Combined'!$A$2:$AQ6277,21,false)), ""\((.*?)\)""), """")"),"")</f>
        <v/>
      </c>
    </row>
    <row r="1497">
      <c r="A1497" s="143" t="s">
        <v>37817</v>
      </c>
      <c r="B1497" s="166" t="str">
        <f>vlookup(A1497, 'OG Data Combined'!$A$2:$Z6277,25,false)</f>
        <v>https://twitter.com/etsutf_xc_coach</v>
      </c>
      <c r="D1497" s="144" t="str">
        <f>vlookup(A1497, 'OG Data Combined'!$A$2:$AQ6277,29,false)</f>
        <v>-</v>
      </c>
      <c r="E1497" t="str">
        <f>IFERROR(__xludf.DUMMYFUNCTION("IFERROR(REGEXEXTRACT((vlookup(A1497, 'OG Data Combined'!$A$2:$AQ6277,21,false)), ""\((.*?)\)""), """")"),"")</f>
        <v/>
      </c>
    </row>
    <row r="1498">
      <c r="A1498" s="143" t="s">
        <v>37818</v>
      </c>
      <c r="B1498" s="144" t="str">
        <f>vlookup(A1498, 'OG Data Combined'!$A$2:$Z6277,25,false)</f>
        <v>-</v>
      </c>
      <c r="D1498" s="144" t="str">
        <f>vlookup(A1498, 'OG Data Combined'!$A$2:$AQ6277,29,false)</f>
        <v>-</v>
      </c>
      <c r="E1498" t="str">
        <f>IFERROR(__xludf.DUMMYFUNCTION("IFERROR(REGEXEXTRACT((vlookup(A1498, 'OG Data Combined'!$A$2:$AQ6277,21,false)), ""\((.*?)\)""), """")"),"Throws")</f>
        <v>Throws</v>
      </c>
    </row>
    <row r="1499">
      <c r="A1499" s="143" t="s">
        <v>37819</v>
      </c>
      <c r="B1499" s="144" t="str">
        <f>vlookup(A1499, 'OG Data Combined'!$A$2:$Z6277,25,false)</f>
        <v>-</v>
      </c>
      <c r="D1499" s="144" t="str">
        <f>vlookup(A1499, 'OG Data Combined'!$A$2:$AQ6277,29,false)</f>
        <v>-</v>
      </c>
      <c r="E1499" t="str">
        <f>IFERROR(__xludf.DUMMYFUNCTION("IFERROR(REGEXEXTRACT((vlookup(A1499, 'OG Data Combined'!$A$2:$AQ6277,21,false)), ""\((.*?)\)""), """")"),"")</f>
        <v/>
      </c>
    </row>
    <row r="1500">
      <c r="A1500" s="143" t="s">
        <v>37820</v>
      </c>
      <c r="B1500" s="144" t="str">
        <f>vlookup(A1500, 'OG Data Combined'!$A$2:$Z6277,25,false)</f>
        <v>-</v>
      </c>
      <c r="D1500" s="144" t="str">
        <f>vlookup(A1500, 'OG Data Combined'!$A$2:$AQ6277,29,false)</f>
        <v>-</v>
      </c>
      <c r="E1500" t="str">
        <f>IFERROR(__xludf.DUMMYFUNCTION("IFERROR(REGEXEXTRACT((vlookup(A1500, 'OG Data Combined'!$A$2:$AQ6277,21,false)), ""\((.*?)\)""), """")"),"")</f>
        <v/>
      </c>
    </row>
    <row r="1501">
      <c r="A1501" s="143" t="s">
        <v>37821</v>
      </c>
      <c r="B1501" s="166" t="str">
        <f>vlookup(A1501, 'OG Data Combined'!$A$2:$Z6277,25,false)</f>
        <v>https://twitter.com/nickpolk</v>
      </c>
      <c r="D1501" s="144" t="str">
        <f>vlookup(A1501, 'OG Data Combined'!$A$2:$AQ6277,29,false)</f>
        <v>-</v>
      </c>
      <c r="E1501" t="str">
        <f>IFERROR(__xludf.DUMMYFUNCTION("IFERROR(REGEXEXTRACT((vlookup(A1501, 'OG Data Combined'!$A$2:$AQ6277,21,false)), ""\((.*?)\)""), """")"),"")</f>
        <v/>
      </c>
    </row>
    <row r="1502">
      <c r="A1502" s="143" t="s">
        <v>37822</v>
      </c>
      <c r="B1502" s="166" t="str">
        <f>vlookup(A1502, 'OG Data Combined'!$A$2:$Z6277,25,false)</f>
        <v>https://twitter.com/jake15alexander</v>
      </c>
      <c r="D1502" s="144" t="str">
        <f>vlookup(A1502, 'OG Data Combined'!$A$2:$AQ6277,29,false)</f>
        <v>-</v>
      </c>
      <c r="E1502" t="str">
        <f>IFERROR(__xludf.DUMMYFUNCTION("IFERROR(REGEXEXTRACT((vlookup(A1502, 'OG Data Combined'!$A$2:$AQ6277,21,false)), ""\((.*?)\)""), """")"),"Sprints, Jumps, Hurdles")</f>
        <v>Sprints, Jumps, Hurdles</v>
      </c>
    </row>
    <row r="1503">
      <c r="A1503" s="143" t="s">
        <v>37823</v>
      </c>
      <c r="B1503" s="166" t="str">
        <f>vlookup(A1503, 'OG Data Combined'!$A$2:$Z6277,25,false)</f>
        <v>https://twitter.com/quarter_beast</v>
      </c>
      <c r="D1503" s="144" t="str">
        <f>vlookup(A1503, 'OG Data Combined'!$A$2:$AQ6277,29,false)</f>
        <v>-</v>
      </c>
      <c r="E1503" t="str">
        <f>IFERROR(__xludf.DUMMYFUNCTION("IFERROR(REGEXEXTRACT((vlookup(A1503, 'OG Data Combined'!$A$2:$AQ6277,21,false)), ""\((.*?)\)""), """")"),"Sprints, Hurdles, Field Events")</f>
        <v>Sprints, Hurdles, Field Events</v>
      </c>
    </row>
    <row r="1504">
      <c r="A1504" s="143" t="s">
        <v>37824</v>
      </c>
      <c r="B1504" s="166" t="str">
        <f>vlookup(A1504, 'OG Data Combined'!$A$2:$Z6277,25,false)</f>
        <v>https://twitter.com/CarterOlander</v>
      </c>
      <c r="D1504" s="166" t="str">
        <f>vlookup(A1504, 'OG Data Combined'!$A$2:$AQ6277,29,false)</f>
        <v>https://www.instagram.com/carterolander/</v>
      </c>
      <c r="E1504" t="str">
        <f>IFERROR(__xludf.DUMMYFUNCTION("IFERROR(REGEXEXTRACT((vlookup(A1504, 'OG Data Combined'!$A$2:$AQ6277,21,false)), ""\((.*?)\)""), """")"),"Distance")</f>
        <v>Distance</v>
      </c>
    </row>
    <row r="1505">
      <c r="A1505" s="143" t="s">
        <v>37825</v>
      </c>
      <c r="B1505" s="166" t="str">
        <f>vlookup(A1505, 'OG Data Combined'!$A$2:$Z6277,25,false)</f>
        <v>https://twitter.com/coachvroman</v>
      </c>
      <c r="D1505" s="144" t="str">
        <f>vlookup(A1505, 'OG Data Combined'!$A$2:$AQ6277,29,false)</f>
        <v>-</v>
      </c>
      <c r="E1505" t="str">
        <f>IFERROR(__xludf.DUMMYFUNCTION("IFERROR(REGEXEXTRACT((vlookup(A1505, 'OG Data Combined'!$A$2:$AQ6277,21,false)), ""\((.*?)\)""), """")"),"")</f>
        <v/>
      </c>
    </row>
    <row r="1506">
      <c r="A1506" s="143" t="s">
        <v>37826</v>
      </c>
      <c r="B1506" s="144" t="str">
        <f>vlookup(A1506, 'OG Data Combined'!$A$2:$Z6277,25,false)</f>
        <v>-</v>
      </c>
      <c r="D1506" s="144" t="str">
        <f>vlookup(A1506, 'OG Data Combined'!$A$2:$AQ6277,29,false)</f>
        <v>-</v>
      </c>
      <c r="E1506" t="str">
        <f>IFERROR(__xludf.DUMMYFUNCTION("IFERROR(REGEXEXTRACT((vlookup(A1506, 'OG Data Combined'!$A$2:$AQ6277,21,false)), ""\((.*?)\)""), """")"),"")</f>
        <v/>
      </c>
    </row>
    <row r="1507">
      <c r="A1507" s="143" t="s">
        <v>37827</v>
      </c>
      <c r="B1507" s="144" t="str">
        <f>vlookup(A1507, 'OG Data Combined'!$A$2:$Z6277,25,false)</f>
        <v>-</v>
      </c>
      <c r="D1507" s="144" t="str">
        <f>vlookup(A1507, 'OG Data Combined'!$A$2:$AQ6277,29,false)</f>
        <v>-</v>
      </c>
      <c r="E1507" t="str">
        <f>IFERROR(__xludf.DUMMYFUNCTION("IFERROR(REGEXEXTRACT((vlookup(A1507, 'OG Data Combined'!$A$2:$AQ6277,21,false)), ""\((.*?)\)""), """")"),"")</f>
        <v/>
      </c>
    </row>
    <row r="1508">
      <c r="A1508" s="143" t="s">
        <v>37828</v>
      </c>
      <c r="B1508" s="144" t="str">
        <f>vlookup(A1508, 'OG Data Combined'!$A$2:$Z6277,25,false)</f>
        <v>-</v>
      </c>
      <c r="D1508" s="144" t="str">
        <f>vlookup(A1508, 'OG Data Combined'!$A$2:$AQ6277,29,false)</f>
        <v>-</v>
      </c>
      <c r="E1508" t="str">
        <f>IFERROR(__xludf.DUMMYFUNCTION("IFERROR(REGEXEXTRACT((vlookup(A1508, 'OG Data Combined'!$A$2:$AQ6277,21,false)), ""\((.*?)\)""), """")"),"")</f>
        <v/>
      </c>
    </row>
    <row r="1509">
      <c r="A1509" s="143" t="s">
        <v>37829</v>
      </c>
      <c r="B1509" s="144" t="str">
        <f>vlookup(A1509, 'OG Data Combined'!$A$2:$Z6277,25,false)</f>
        <v>-</v>
      </c>
      <c r="D1509" s="144" t="str">
        <f>vlookup(A1509, 'OG Data Combined'!$A$2:$AQ6277,29,false)</f>
        <v>-</v>
      </c>
      <c r="E1509" t="str">
        <f>IFERROR(__xludf.DUMMYFUNCTION("IFERROR(REGEXEXTRACT((vlookup(A1509, 'OG Data Combined'!$A$2:$AQ6277,21,false)), ""\((.*?)\)""), """")"),"")</f>
        <v/>
      </c>
    </row>
    <row r="1510">
      <c r="A1510" s="143" t="s">
        <v>37830</v>
      </c>
      <c r="B1510" s="144" t="str">
        <f>vlookup(A1510, 'OG Data Combined'!$A$2:$Z6277,25,false)</f>
        <v>-</v>
      </c>
      <c r="D1510" s="144" t="str">
        <f>vlookup(A1510, 'OG Data Combined'!$A$2:$AQ6277,29,false)</f>
        <v>-</v>
      </c>
      <c r="E1510" t="str">
        <f>IFERROR(__xludf.DUMMYFUNCTION("IFERROR(REGEXEXTRACT((vlookup(A1510, 'OG Data Combined'!$A$2:$AQ6277,21,false)), ""\((.*?)\)""), """")"),"")</f>
        <v/>
      </c>
    </row>
    <row r="1511">
      <c r="A1511" s="143" t="s">
        <v>37831</v>
      </c>
      <c r="B1511" s="144" t="str">
        <f>vlookup(A1511, 'OG Data Combined'!$A$2:$Z6277,25,false)</f>
        <v>-</v>
      </c>
      <c r="D1511" s="144" t="str">
        <f>vlookup(A1511, 'OG Data Combined'!$A$2:$AQ6277,29,false)</f>
        <v>-</v>
      </c>
      <c r="E1511" t="str">
        <f>IFERROR(__xludf.DUMMYFUNCTION("IFERROR(REGEXEXTRACT((vlookup(A1511, 'OG Data Combined'!$A$2:$AQ6277,21,false)), ""\((.*?)\)""), """")"),"")</f>
        <v/>
      </c>
    </row>
    <row r="1512">
      <c r="A1512" s="143" t="s">
        <v>37832</v>
      </c>
      <c r="B1512" s="144" t="str">
        <f>vlookup(A1512, 'OG Data Combined'!$A$2:$Z6277,25,false)</f>
        <v>-</v>
      </c>
      <c r="D1512" s="144" t="str">
        <f>vlookup(A1512, 'OG Data Combined'!$A$2:$AQ6277,29,false)</f>
        <v>-</v>
      </c>
      <c r="E1512" t="str">
        <f>IFERROR(__xludf.DUMMYFUNCTION("IFERROR(REGEXEXTRACT((vlookup(A1512, 'OG Data Combined'!$A$2:$AQ6277,21,false)), ""\((.*?)\)""), """")"),"")</f>
        <v/>
      </c>
    </row>
    <row r="1513">
      <c r="A1513" s="143" t="s">
        <v>37833</v>
      </c>
      <c r="B1513" s="166" t="str">
        <f>vlookup(A1513, 'OG Data Combined'!$A$2:$Z6277,25,false)</f>
        <v>https://twitter.com/coachkrob</v>
      </c>
      <c r="D1513" s="166" t="str">
        <f>vlookup(A1513, 'OG Data Combined'!$A$2:$AQ6277,29,false)</f>
        <v>https://www.instagram.com/coach_krob/</v>
      </c>
      <c r="E1513" t="str">
        <f>IFERROR(__xludf.DUMMYFUNCTION("IFERROR(REGEXEXTRACT((vlookup(A1513, 'OG Data Combined'!$A$2:$AQ6277,21,false)), ""\((.*?)\)""), """")"),"")</f>
        <v/>
      </c>
    </row>
    <row r="1514">
      <c r="A1514" s="143" t="s">
        <v>37834</v>
      </c>
      <c r="B1514" s="144" t="str">
        <f>vlookup(A1514, 'OG Data Combined'!$A$2:$Z6277,25,false)</f>
        <v>-</v>
      </c>
      <c r="D1514" s="144" t="str">
        <f>vlookup(A1514, 'OG Data Combined'!$A$2:$AQ6277,29,false)</f>
        <v>-</v>
      </c>
      <c r="E1514" t="str">
        <f>IFERROR(__xludf.DUMMYFUNCTION("IFERROR(REGEXEXTRACT((vlookup(A1514, 'OG Data Combined'!$A$2:$AQ6277,21,false)), ""\((.*?)\)""), """")"),"Sprints, Hurdles, Relays")</f>
        <v>Sprints, Hurdles, Relays</v>
      </c>
    </row>
    <row r="1515">
      <c r="A1515" s="143" t="s">
        <v>37835</v>
      </c>
      <c r="B1515" s="166" t="str">
        <f>vlookup(A1515, 'OG Data Combined'!$A$2:$Z6277,25,false)</f>
        <v>https://twitter.com/CoachXaiKennedy</v>
      </c>
      <c r="D1515" s="144" t="str">
        <f>vlookup(A1515, 'OG Data Combined'!$A$2:$AQ6277,29,false)</f>
        <v>-</v>
      </c>
      <c r="E1515" t="str">
        <f>IFERROR(__xludf.DUMMYFUNCTION("IFERROR(REGEXEXTRACT((vlookup(A1515, 'OG Data Combined'!$A$2:$AQ6277,21,false)), ""\((.*?)\)""), """")"),"Jumps, Pole Vault")</f>
        <v>Jumps, Pole Vault</v>
      </c>
    </row>
    <row r="1516">
      <c r="A1516" s="143" t="s">
        <v>37836</v>
      </c>
      <c r="B1516" s="144" t="str">
        <f>vlookup(A1516, 'OG Data Combined'!$A$2:$Z6277,25,false)</f>
        <v>-</v>
      </c>
      <c r="D1516" s="166" t="str">
        <f>vlookup(A1516, 'OG Data Combined'!$A$2:$AQ6277,29,false)</f>
        <v>https://www.instagram.com/n_fosa/</v>
      </c>
      <c r="E1516" t="str">
        <f>IFERROR(__xludf.DUMMYFUNCTION("IFERROR(REGEXEXTRACT((vlookup(A1516, 'OG Data Combined'!$A$2:$AQ6277,21,false)), ""\((.*?)\)""), """")"),"")</f>
        <v/>
      </c>
    </row>
    <row r="1517">
      <c r="A1517" s="143" t="s">
        <v>42258</v>
      </c>
      <c r="B1517" s="144" t="str">
        <f>vlookup(A1517, 'OG Data Combined'!$A$2:$Z6277,25,false)</f>
        <v>-</v>
      </c>
      <c r="D1517" s="166" t="str">
        <f>vlookup(A1517, 'OG Data Combined'!$A$2:$AQ6277,29,false)</f>
        <v>https://www.instagram.com/paytonluck7/</v>
      </c>
      <c r="E1517" t="str">
        <f>IFERROR(__xludf.DUMMYFUNCTION("IFERROR(REGEXEXTRACT((vlookup(A1517, 'OG Data Combined'!$A$2:$AQ6277,21,false)), ""\((.*?)\)""), """")"),"")</f>
        <v/>
      </c>
    </row>
    <row r="1518">
      <c r="A1518" s="143" t="s">
        <v>37837</v>
      </c>
      <c r="B1518" s="166" t="str">
        <f>vlookup(A1518, 'OG Data Combined'!$A$2:$Z6277,25,false)</f>
        <v>https://x.com/coachdwest_vols</v>
      </c>
      <c r="D1518" s="144" t="str">
        <f>vlookup(A1518, 'OG Data Combined'!$A$2:$AQ6277,29,false)</f>
        <v>-</v>
      </c>
      <c r="E1518" t="str">
        <f>IFERROR(__xludf.DUMMYFUNCTION("IFERROR(REGEXEXTRACT((vlookup(A1518, 'OG Data Combined'!$A$2:$AQ6277,21,false)), ""\((.*?)\)""), """")"),"")</f>
        <v/>
      </c>
    </row>
    <row r="1519">
      <c r="A1519" s="143" t="s">
        <v>37838</v>
      </c>
      <c r="B1519" s="144" t="str">
        <f>vlookup(A1519, 'OG Data Combined'!$A$2:$Z6277,25,false)</f>
        <v>-</v>
      </c>
      <c r="D1519" s="144" t="str">
        <f>vlookup(A1519, 'OG Data Combined'!$A$2:$AQ6277,29,false)</f>
        <v>-</v>
      </c>
      <c r="E1519" t="str">
        <f>IFERROR(__xludf.DUMMYFUNCTION("IFERROR(REGEXEXTRACT((vlookup(A1519, 'OG Data Combined'!$A$2:$AQ6277,21,false)), ""\((.*?)\)""), """")"),"")</f>
        <v/>
      </c>
    </row>
    <row r="1520">
      <c r="A1520" s="143" t="s">
        <v>37839</v>
      </c>
      <c r="B1520" s="166" t="str">
        <f>vlookup(A1520, 'OG Data Combined'!$A$2:$Z6277,25,false)</f>
        <v>https://twitter.com/coachjohnnewell</v>
      </c>
      <c r="D1520" s="144" t="str">
        <f>vlookup(A1520, 'OG Data Combined'!$A$2:$AQ6277,29,false)</f>
        <v>-</v>
      </c>
      <c r="E1520" t="str">
        <f>IFERROR(__xludf.DUMMYFUNCTION("IFERROR(REGEXEXTRACT((vlookup(A1520, 'OG Data Combined'!$A$2:$AQ6277,21,false)), ""\((.*?)\)""), """")"),"")</f>
        <v/>
      </c>
    </row>
    <row r="1521">
      <c r="A1521" s="143" t="s">
        <v>37840</v>
      </c>
      <c r="B1521" s="151" t="str">
        <f>vlookup(A1521, 'OG Data Combined'!$A$2:$Z6277,25,false)</f>
        <v/>
      </c>
      <c r="D1521" s="151" t="str">
        <f>vlookup(A1521, 'OG Data Combined'!$A$2:$AQ6277,29,false)</f>
        <v/>
      </c>
      <c r="E1521" t="str">
        <f>IFERROR(__xludf.DUMMYFUNCTION("IFERROR(REGEXEXTRACT((vlookup(A1521, 'OG Data Combined'!$A$2:$AQ6277,21,false)), ""\((.*?)\)""), """")"),"Throws")</f>
        <v>Throws</v>
      </c>
    </row>
    <row r="1522">
      <c r="A1522" s="143" t="s">
        <v>37841</v>
      </c>
      <c r="B1522" s="144" t="str">
        <f>vlookup(A1522, 'OG Data Combined'!$A$2:$Z6277,25,false)</f>
        <v>-</v>
      </c>
      <c r="D1522" s="144" t="str">
        <f>vlookup(A1522, 'OG Data Combined'!$A$2:$AQ6277,29,false)</f>
        <v>-</v>
      </c>
      <c r="E1522" t="str">
        <f>IFERROR(__xludf.DUMMYFUNCTION("IFERROR(REGEXEXTRACT((vlookup(A1522, 'OG Data Combined'!$A$2:$AQ6277,21,false)), ""\((.*?)\)""), """")"),"Sprints, Hurdles")</f>
        <v>Sprints, Hurdles</v>
      </c>
    </row>
    <row r="1523">
      <c r="A1523" s="143" t="s">
        <v>37842</v>
      </c>
      <c r="B1523" s="144" t="str">
        <f>vlookup(A1523, 'OG Data Combined'!$A$2:$Z6277,25,false)</f>
        <v>-</v>
      </c>
      <c r="D1523" s="166" t="str">
        <f>vlookup(A1523, 'OG Data Combined'!$A$2:$AQ6277,29,false)</f>
        <v>https://www.instagram.com/brianbiekert/</v>
      </c>
      <c r="E1523" t="str">
        <f>IFERROR(__xludf.DUMMYFUNCTION("IFERROR(REGEXEXTRACT((vlookup(A1523, 'OG Data Combined'!$A$2:$AQ6277,21,false)), ""\((.*?)\)""), """")"),"Distance")</f>
        <v>Distance</v>
      </c>
    </row>
    <row r="1524">
      <c r="A1524" s="143" t="s">
        <v>37843</v>
      </c>
      <c r="B1524" s="166" t="str">
        <f>vlookup(A1524, 'OG Data Combined'!$A$2:$Z6277,25,false)</f>
        <v>https://twitter.com/justin_duncan</v>
      </c>
      <c r="D1524" s="166" t="str">
        <f>vlookup(A1524, 'OG Data Combined'!$A$2:$AQ6277,29,false)</f>
        <v>https://www.instagram.com/osu.coach.duncan/</v>
      </c>
      <c r="E1524" t="str">
        <f>IFERROR(__xludf.DUMMYFUNCTION("IFERROR(REGEXEXTRACT((vlookup(A1524, 'OG Data Combined'!$A$2:$AQ6277,21,false)), ""\((.*?)\)""), """")"),"Distance")</f>
        <v>Distance</v>
      </c>
    </row>
    <row r="1525">
      <c r="A1525" s="143" t="s">
        <v>42259</v>
      </c>
      <c r="B1525" s="144" t="str">
        <f>vlookup(A1525, 'OG Data Combined'!$A$2:$Z6277,25,false)</f>
        <v>-</v>
      </c>
      <c r="D1525" s="144" t="str">
        <f>vlookup(A1525, 'OG Data Combined'!$A$2:$AQ6277,29,false)</f>
        <v>-</v>
      </c>
      <c r="E1525" t="str">
        <f>IFERROR(__xludf.DUMMYFUNCTION("IFERROR(REGEXEXTRACT((vlookup(A1525, 'OG Data Combined'!$A$2:$AQ6277,21,false)), ""\((.*?)\)""), """")"),"")</f>
        <v/>
      </c>
    </row>
    <row r="1526">
      <c r="A1526" s="143" t="s">
        <v>37844</v>
      </c>
      <c r="B1526" s="154" t="str">
        <f>vlookup(A1526, 'OG Data Combined'!$A$2:$Z6277,25,false)</f>
        <v/>
      </c>
      <c r="D1526" s="154" t="str">
        <f>vlookup(A1526, 'OG Data Combined'!$A$2:$AQ6277,29,false)</f>
        <v/>
      </c>
      <c r="E1526" t="str">
        <f>IFERROR(__xludf.DUMMYFUNCTION("IFERROR(REGEXEXTRACT((vlookup(A1526, 'OG Data Combined'!$A$2:$AQ6277,21,false)), ""\((.*?)\)""), """")"),"")</f>
        <v/>
      </c>
    </row>
    <row r="1527">
      <c r="A1527" s="143" t="s">
        <v>37845</v>
      </c>
      <c r="B1527" s="166" t="str">
        <f>vlookup(A1527, 'OG Data Combined'!$A$2:$Z6277,25,false)</f>
        <v>https://twitter.com/patricktgildea</v>
      </c>
      <c r="D1527" s="144" t="str">
        <f>vlookup(A1527, 'OG Data Combined'!$A$2:$AQ6277,29,false)</f>
        <v>-</v>
      </c>
      <c r="E1527" t="str">
        <f>IFERROR(__xludf.DUMMYFUNCTION("IFERROR(REGEXEXTRACT((vlookup(A1527, 'OG Data Combined'!$A$2:$AQ6277,21,false)), ""\((.*?)\)""), """")"),"")</f>
        <v/>
      </c>
    </row>
    <row r="1528">
      <c r="A1528" s="143" t="s">
        <v>37846</v>
      </c>
      <c r="B1528" s="144" t="str">
        <f>vlookup(A1528, 'OG Data Combined'!$A$2:$Z6277,25,false)</f>
        <v/>
      </c>
      <c r="D1528" s="144" t="str">
        <f>vlookup(A1528, 'OG Data Combined'!$A$2:$AQ6277,29,false)</f>
        <v/>
      </c>
      <c r="E1528" t="str">
        <f>IFERROR(__xludf.DUMMYFUNCTION("IFERROR(REGEXEXTRACT((vlookup(A1528, 'OG Data Combined'!$A$2:$AQ6277,21,false)), ""\((.*?)\)""), """")"),"")</f>
        <v/>
      </c>
    </row>
    <row r="1529">
      <c r="A1529" s="143" t="s">
        <v>37847</v>
      </c>
      <c r="B1529" s="144" t="str">
        <f>vlookup(A1529, 'OG Data Combined'!$A$2:$Z6277,25,false)</f>
        <v>-</v>
      </c>
      <c r="D1529" s="144" t="str">
        <f>vlookup(A1529, 'OG Data Combined'!$A$2:$AQ6277,29,false)</f>
        <v>-</v>
      </c>
      <c r="E1529" t="str">
        <f>IFERROR(__xludf.DUMMYFUNCTION("IFERROR(REGEXEXTRACT((vlookup(A1529, 'OG Data Combined'!$A$2:$AQ6277,21,false)), ""\((.*?)\)""), """")"),"")</f>
        <v/>
      </c>
    </row>
    <row r="1530">
      <c r="A1530" s="143" t="s">
        <v>37848</v>
      </c>
      <c r="B1530" s="166" t="str">
        <f>vlookup(A1530, 'OG Data Combined'!$A$2:$Z6277,25,false)</f>
        <v>https://twitter.com/Luke_mcnair_</v>
      </c>
      <c r="D1530" s="166" t="str">
        <f>vlookup(A1530, 'OG Data Combined'!$A$2:$AQ6277,29,false)</f>
        <v>https://www.instagram.com/lucasmcnair.jr/</v>
      </c>
      <c r="E1530" t="str">
        <f>IFERROR(__xludf.DUMMYFUNCTION("IFERROR(REGEXEXTRACT((vlookup(A1530, 'OG Data Combined'!$A$2:$AQ6277,21,false)), ""\((.*?)\)""), """")"),"")</f>
        <v/>
      </c>
    </row>
    <row r="1531">
      <c r="A1531" s="143" t="s">
        <v>37849</v>
      </c>
      <c r="B1531" s="144" t="str">
        <f>vlookup(A1531, 'OG Data Combined'!$A$2:$Z6277,25,false)</f>
        <v>-</v>
      </c>
      <c r="D1531" s="144" t="str">
        <f>vlookup(A1531, 'OG Data Combined'!$A$2:$AQ6277,29,false)</f>
        <v>-</v>
      </c>
      <c r="E1531" t="str">
        <f>IFERROR(__xludf.DUMMYFUNCTION("IFERROR(REGEXEXTRACT((vlookup(A1531, 'OG Data Combined'!$A$2:$AQ6277,21,false)), ""\((.*?)\)""), """")"),"")</f>
        <v/>
      </c>
    </row>
    <row r="1532">
      <c r="A1532" s="143" t="s">
        <v>42260</v>
      </c>
      <c r="B1532" s="166" t="str">
        <f>vlookup(A1532, 'OG Data Combined'!$A$2:$Z6277,25,false)</f>
        <v>https://twitter.com/coachlyta</v>
      </c>
      <c r="D1532" s="144" t="str">
        <f>vlookup(A1532, 'OG Data Combined'!$A$2:$AQ6277,29,false)</f>
        <v>-</v>
      </c>
      <c r="E1532" t="str">
        <f>IFERROR(__xludf.DUMMYFUNCTION("IFERROR(REGEXEXTRACT((vlookup(A1532, 'OG Data Combined'!$A$2:$AQ6277,21,false)), ""\((.*?)\)""), """")"),"")</f>
        <v/>
      </c>
    </row>
    <row r="1533">
      <c r="A1533" s="143" t="s">
        <v>37850</v>
      </c>
      <c r="B1533" s="144" t="str">
        <f>vlookup(A1533, 'OG Data Combined'!$A$2:$Z6277,25,false)</f>
        <v>-</v>
      </c>
      <c r="D1533" s="144" t="str">
        <f>vlookup(A1533, 'OG Data Combined'!$A$2:$AQ6277,29,false)</f>
        <v>-</v>
      </c>
      <c r="E1533" t="str">
        <f>IFERROR(__xludf.DUMMYFUNCTION("IFERROR(REGEXEXTRACT((vlookup(A1533, 'OG Data Combined'!$A$2:$AQ6277,21,false)), ""\((.*?)\)""), """")"),"")</f>
        <v/>
      </c>
    </row>
    <row r="1534">
      <c r="A1534" s="143" t="s">
        <v>37851</v>
      </c>
      <c r="B1534" s="166" t="str">
        <f>vlookup(A1534, 'OG Data Combined'!$A$2:$Z6277,25,false)</f>
        <v>https://twitter.com/wayne754</v>
      </c>
      <c r="D1534" s="166" t="str">
        <f>vlookup(A1534, 'OG Data Combined'!$A$2:$AQ6277,29,false)</f>
        <v>https://www.instagram.com/_coachnorthover_/</v>
      </c>
      <c r="E1534" t="str">
        <f>IFERROR(__xludf.DUMMYFUNCTION("IFERROR(REGEXEXTRACT((vlookup(A1534, 'OG Data Combined'!$A$2:$AQ6277,21,false)), ""\((.*?)\)""), """")"),"Jumps")</f>
        <v>Jumps</v>
      </c>
    </row>
    <row r="1535">
      <c r="A1535" s="143" t="s">
        <v>37852</v>
      </c>
      <c r="B1535" s="144" t="str">
        <f>vlookup(A1535, 'OG Data Combined'!$A$2:$Z6277,25,false)</f>
        <v>-</v>
      </c>
      <c r="D1535" s="144" t="str">
        <f>vlookup(A1535, 'OG Data Combined'!$A$2:$AQ6277,29,false)</f>
        <v>-</v>
      </c>
      <c r="E1535" t="str">
        <f>IFERROR(__xludf.DUMMYFUNCTION("IFERROR(REGEXEXTRACT((vlookup(A1535, 'OG Data Combined'!$A$2:$AQ6277,21,false)), ""\((.*?)\)""), """")"),"Sprints")</f>
        <v>Sprints</v>
      </c>
    </row>
    <row r="1536">
      <c r="A1536" s="143" t="s">
        <v>37853</v>
      </c>
      <c r="B1536" s="166" t="str">
        <f>vlookup(A1536, 'OG Data Combined'!$A$2:$Z6277,25,false)</f>
        <v>https://twitter.com/coachacklin4</v>
      </c>
      <c r="D1536" s="144" t="str">
        <f>vlookup(A1536, 'OG Data Combined'!$A$2:$AQ6277,29,false)</f>
        <v>-</v>
      </c>
      <c r="E1536" t="str">
        <f>IFERROR(__xludf.DUMMYFUNCTION("IFERROR(REGEXEXTRACT((vlookup(A1536, 'OG Data Combined'!$A$2:$AQ6277,21,false)), ""\((.*?)\)""), """")"),"Sprints, Hurdles, Jumps, Multi-events")</f>
        <v>Sprints, Hurdles, Jumps, Multi-events</v>
      </c>
    </row>
    <row r="1537">
      <c r="A1537" s="143" t="s">
        <v>37854</v>
      </c>
      <c r="B1537" s="166" t="str">
        <f>vlookup(A1537, 'OG Data Combined'!$A$2:$Z6277,25,false)</f>
        <v>https://twitter.com/track_coach50</v>
      </c>
      <c r="D1537" s="166" t="str">
        <f>vlookup(A1537, 'OG Data Combined'!$A$2:$AQ6277,29,false)</f>
        <v>https://www.instagram.com/stephensanchezofficial/</v>
      </c>
      <c r="E1537" t="str">
        <f>IFERROR(__xludf.DUMMYFUNCTION("IFERROR(REGEXEXTRACT((vlookup(A1537, 'OG Data Combined'!$A$2:$AQ6277,21,false)), ""\((.*?)\)""), """")"),"Throws")</f>
        <v>Throws</v>
      </c>
    </row>
    <row r="1538">
      <c r="A1538" s="143" t="s">
        <v>37855</v>
      </c>
      <c r="B1538" s="166" t="str">
        <f>vlookup(A1538, 'OG Data Combined'!$A$2:$Z6277,25,false)</f>
        <v>https://twitter.com/nmeeuwenberg</v>
      </c>
      <c r="D1538" s="144" t="str">
        <f>vlookup(A1538, 'OG Data Combined'!$A$2:$AQ6277,29,false)</f>
        <v>-</v>
      </c>
      <c r="E1538" t="str">
        <f>IFERROR(__xludf.DUMMYFUNCTION("IFERROR(REGEXEXTRACT((vlookup(A1538, 'OG Data Combined'!$A$2:$AQ6277,21,false)), ""\((.*?)\)""), """")"),"Distance")</f>
        <v>Distance</v>
      </c>
    </row>
    <row r="1539">
      <c r="A1539" s="143" t="s">
        <v>37856</v>
      </c>
      <c r="B1539" s="166" t="str">
        <f>vlookup(A1539, 'OG Data Combined'!$A$2:$Z6277,25,false)</f>
        <v>https://twitter.com/coachbigben</v>
      </c>
      <c r="D1539" s="144" t="str">
        <f>vlookup(A1539, 'OG Data Combined'!$A$2:$AQ6277,29,false)</f>
        <v>-</v>
      </c>
      <c r="E1539" t="str">
        <f>IFERROR(__xludf.DUMMYFUNCTION("IFERROR(REGEXEXTRACT((vlookup(A1539, 'OG Data Combined'!$A$2:$AQ6277,21,false)), ""\((.*?)\)""), """")"),"")</f>
        <v/>
      </c>
    </row>
    <row r="1540">
      <c r="A1540" s="143" t="s">
        <v>37857</v>
      </c>
      <c r="B1540" s="166" t="str">
        <f>vlookup(A1540, 'OG Data Combined'!$A$2:$Z6277,25,false)</f>
        <v>https://twitter.com/fordm10</v>
      </c>
      <c r="D1540" s="144" t="str">
        <f>vlookup(A1540, 'OG Data Combined'!$A$2:$AQ6277,29,false)</f>
        <v>-</v>
      </c>
      <c r="E1540" t="str">
        <f>IFERROR(__xludf.DUMMYFUNCTION("IFERROR(REGEXEXTRACT((vlookup(A1540, 'OG Data Combined'!$A$2:$AQ6277,21,false)), ""\((.*?)\)""), """")"),"")</f>
        <v/>
      </c>
    </row>
    <row r="1541">
      <c r="A1541" s="143" t="s">
        <v>37858</v>
      </c>
      <c r="B1541" s="144" t="str">
        <f>vlookup(A1541, 'OG Data Combined'!$A$2:$Z6277,25,false)</f>
        <v>-</v>
      </c>
      <c r="D1541" s="144" t="str">
        <f>vlookup(A1541, 'OG Data Combined'!$A$2:$AQ6277,29,false)</f>
        <v>-</v>
      </c>
      <c r="E1541" t="str">
        <f>IFERROR(__xludf.DUMMYFUNCTION("IFERROR(REGEXEXTRACT((vlookup(A1541, 'OG Data Combined'!$A$2:$AQ6277,21,false)), ""\((.*?)\)""), """")"),"")</f>
        <v/>
      </c>
    </row>
    <row r="1542">
      <c r="A1542" s="143" t="s">
        <v>37859</v>
      </c>
      <c r="B1542" s="166" t="str">
        <f>vlookup(A1542, 'OG Data Combined'!$A$2:$Z6277,25,false)</f>
        <v>https://twitter.com/baylorstacy</v>
      </c>
      <c r="D1542" s="144" t="str">
        <f>vlookup(A1542, 'OG Data Combined'!$A$2:$AQ6277,29,false)</f>
        <v>-</v>
      </c>
      <c r="E1542" t="str">
        <f>IFERROR(__xludf.DUMMYFUNCTION("IFERROR(REGEXEXTRACT((vlookup(A1542, 'OG Data Combined'!$A$2:$AQ6277,21,false)), ""\((.*?)\)""), """")"),"")</f>
        <v/>
      </c>
    </row>
    <row r="1543">
      <c r="A1543" s="143" t="s">
        <v>37860</v>
      </c>
      <c r="B1543" s="166" t="str">
        <f>vlookup(A1543, 'OG Data Combined'!$A$2:$Z6277,25,false)</f>
        <v>https://twitter.com/aucoachbarnett</v>
      </c>
      <c r="D1543" s="144" t="str">
        <f>vlookup(A1543, 'OG Data Combined'!$A$2:$AQ6277,29,false)</f>
        <v>-</v>
      </c>
      <c r="E1543" t="str">
        <f>IFERROR(__xludf.DUMMYFUNCTION("IFERROR(REGEXEXTRACT((vlookup(A1543, 'OG Data Combined'!$A$2:$AQ6277,21,false)), ""\((.*?)\)""), """")"),"Distance")</f>
        <v>Distance</v>
      </c>
    </row>
    <row r="1544">
      <c r="A1544" s="143" t="s">
        <v>37861</v>
      </c>
      <c r="B1544" s="144" t="str">
        <f>vlookup(A1544, 'OG Data Combined'!$A$2:$Z6277,25,false)</f>
        <v>-</v>
      </c>
      <c r="D1544" s="166" t="str">
        <f>vlookup(A1544, 'OG Data Combined'!$A$2:$AQ6277,29,false)</f>
        <v>https://www.instagram.com/aaliyahmiller28/</v>
      </c>
      <c r="E1544" t="str">
        <f>IFERROR(__xludf.DUMMYFUNCTION("IFERROR(REGEXEXTRACT((vlookup(A1544, 'OG Data Combined'!$A$2:$AQ6277,21,false)), ""\((.*?)\)""), """")"),"")</f>
        <v/>
      </c>
    </row>
    <row r="1545">
      <c r="A1545" s="143" t="s">
        <v>37862</v>
      </c>
      <c r="B1545" s="166" t="str">
        <f>vlookup(A1545, 'OG Data Combined'!$A$2:$Z6277,25,false)</f>
        <v>https://twitter.com/bupvcoach</v>
      </c>
      <c r="D1545" s="144" t="str">
        <f>vlookup(A1545, 'OG Data Combined'!$A$2:$AQ6277,29,false)</f>
        <v>-</v>
      </c>
      <c r="E1545" t="str">
        <f>IFERROR(__xludf.DUMMYFUNCTION("IFERROR(REGEXEXTRACT((vlookup(A1545, 'OG Data Combined'!$A$2:$AQ6277,21,false)), ""\((.*?)\)""), """")"),"")</f>
        <v/>
      </c>
    </row>
    <row r="1546">
      <c r="A1546" s="143" t="s">
        <v>37863</v>
      </c>
      <c r="B1546" s="166" t="str">
        <f>vlookup(A1546, 'OG Data Combined'!$A$2:$Z6277,25,false)</f>
        <v>https://twitter.com/chase_hood7/</v>
      </c>
      <c r="D1546" s="144" t="str">
        <f>vlookup(A1546, 'OG Data Combined'!$A$2:$AQ6277,29,false)</f>
        <v>-</v>
      </c>
      <c r="E1546" t="str">
        <f>IFERROR(__xludf.DUMMYFUNCTION("IFERROR(REGEXEXTRACT((vlookup(A1546, 'OG Data Combined'!$A$2:$AQ6277,21,false)), ""\((.*?)\)""), """")"),"")</f>
        <v/>
      </c>
    </row>
    <row r="1547">
      <c r="A1547" s="143" t="s">
        <v>37864</v>
      </c>
      <c r="B1547" s="166" t="str">
        <f>vlookup(A1547, 'OG Data Combined'!$A$2:$Z6277,25,false)</f>
        <v>https://twitter.com/wil_wl3</v>
      </c>
      <c r="D1547" s="144" t="str">
        <f>vlookup(A1547, 'OG Data Combined'!$A$2:$AQ6277,29,false)</f>
        <v>-</v>
      </c>
      <c r="E1547" t="str">
        <f>IFERROR(__xludf.DUMMYFUNCTION("IFERROR(REGEXEXTRACT((vlookup(A1547, 'OG Data Combined'!$A$2:$AQ6277,21,false)), ""\((.*?)\)""), """")"),"")</f>
        <v/>
      </c>
    </row>
    <row r="1548">
      <c r="A1548" s="143" t="s">
        <v>42261</v>
      </c>
      <c r="B1548" s="166" t="str">
        <f>vlookup(A1548, 'OG Data Combined'!$A$2:$Z6277,25,false)</f>
        <v>https://twitter.com/coachchak</v>
      </c>
      <c r="D1548" s="144" t="str">
        <f>vlookup(A1548, 'OG Data Combined'!$A$2:$AQ6277,29,false)</f>
        <v>-</v>
      </c>
      <c r="E1548" t="str">
        <f>IFERROR(__xludf.DUMMYFUNCTION("IFERROR(REGEXEXTRACT((vlookup(A1548, 'OG Data Combined'!$A$2:$AQ6277,21,false)), ""\((.*?)\)""), """")"),"")</f>
        <v/>
      </c>
    </row>
    <row r="1549">
      <c r="A1549" s="143" t="s">
        <v>37865</v>
      </c>
      <c r="B1549" s="166" t="str">
        <f>vlookup(A1549, 'OG Data Combined'!$A$2:$Z6277,25,false)</f>
        <v>https://twitter.com/georgepincock</v>
      </c>
      <c r="D1549" s="144" t="str">
        <f>vlookup(A1549, 'OG Data Combined'!$A$2:$AQ6277,29,false)</f>
        <v>-</v>
      </c>
      <c r="E1549" t="str">
        <f>IFERROR(__xludf.DUMMYFUNCTION("IFERROR(REGEXEXTRACT((vlookup(A1549, 'OG Data Combined'!$A$2:$AQ6277,21,false)), ""\((.*?)\)""), """")"),"")</f>
        <v/>
      </c>
    </row>
    <row r="1550">
      <c r="A1550" s="143" t="s">
        <v>37866</v>
      </c>
      <c r="B1550" s="144" t="str">
        <f>vlookup(A1550, 'OG Data Combined'!$A$2:$Z6277,25,false)</f>
        <v>-</v>
      </c>
      <c r="D1550" s="144" t="str">
        <f>vlookup(A1550, 'OG Data Combined'!$A$2:$AQ6277,29,false)</f>
        <v>-</v>
      </c>
      <c r="E1550" t="str">
        <f>IFERROR(__xludf.DUMMYFUNCTION("IFERROR(REGEXEXTRACT((vlookup(A1550, 'OG Data Combined'!$A$2:$AQ6277,21,false)), ""\((.*?)\)""), """")"),"")</f>
        <v/>
      </c>
    </row>
    <row r="1551">
      <c r="A1551" s="143" t="s">
        <v>37867</v>
      </c>
      <c r="B1551" s="144" t="str">
        <f>vlookup(A1551, 'OG Data Combined'!$A$2:$Z6277,25,false)</f>
        <v>-</v>
      </c>
      <c r="D1551" s="144" t="str">
        <f>vlookup(A1551, 'OG Data Combined'!$A$2:$AQ6277,29,false)</f>
        <v>-</v>
      </c>
      <c r="E1551" t="str">
        <f>IFERROR(__xludf.DUMMYFUNCTION("IFERROR(REGEXEXTRACT((vlookup(A1551, 'OG Data Combined'!$A$2:$AQ6277,21,false)), ""\((.*?)\)""), """")"),"")</f>
        <v/>
      </c>
    </row>
    <row r="1552">
      <c r="A1552" s="143" t="s">
        <v>37868</v>
      </c>
      <c r="B1552" s="166" t="str">
        <f>vlookup(A1552, 'OG Data Combined'!$A$2:$Z6277,25,false)</f>
        <v>https://twitter.com/lightrock22</v>
      </c>
      <c r="D1552" s="144" t="str">
        <f>vlookup(A1552, 'OG Data Combined'!$A$2:$AQ6277,29,false)</f>
        <v>-</v>
      </c>
      <c r="E1552" t="str">
        <f>IFERROR(__xludf.DUMMYFUNCTION("IFERROR(REGEXEXTRACT((vlookup(A1552, 'OG Data Combined'!$A$2:$AQ6277,21,false)), ""\((.*?)\)""), """")"),"")</f>
        <v/>
      </c>
    </row>
    <row r="1553">
      <c r="A1553" s="143" t="s">
        <v>42262</v>
      </c>
      <c r="B1553" s="144" t="str">
        <f>vlookup(A1553, 'OG Data Combined'!$A$2:$Z6277,25,false)</f>
        <v>-</v>
      </c>
      <c r="D1553" s="144" t="str">
        <f>vlookup(A1553, 'OG Data Combined'!$A$2:$AQ6277,29,false)</f>
        <v>-</v>
      </c>
      <c r="E1553" t="str">
        <f>IFERROR(__xludf.DUMMYFUNCTION("IFERROR(REGEXEXTRACT((vlookup(A1553, 'OG Data Combined'!$A$2:$AQ6277,21,false)), ""\((.*?)\)""), """")"),"")</f>
        <v/>
      </c>
    </row>
    <row r="1554">
      <c r="A1554" s="143" t="s">
        <v>37869</v>
      </c>
      <c r="B1554" s="166" t="str">
        <f>vlookup(A1554, 'OG Data Combined'!$A$2:$Z6277,25,false)</f>
        <v>https://twitter.com/coachdjhicks</v>
      </c>
      <c r="D1554" s="166" t="str">
        <f>vlookup(A1554, 'OG Data Combined'!$A$2:$AQ6277,29,false)</f>
        <v>https://www.instagram.com/coachdjhicks/</v>
      </c>
      <c r="E1554" t="str">
        <f>IFERROR(__xludf.DUMMYFUNCTION("IFERROR(REGEXEXTRACT((vlookup(A1554, 'OG Data Combined'!$A$2:$AQ6277,21,false)), ""\((.*?)\)""), """")"),"")</f>
        <v/>
      </c>
    </row>
    <row r="1555">
      <c r="A1555" s="143" t="s">
        <v>37870</v>
      </c>
      <c r="B1555" s="144" t="str">
        <f>vlookup(A1555, 'OG Data Combined'!$A$2:$Z6277,25,false)</f>
        <v>-</v>
      </c>
      <c r="D1555" s="144" t="str">
        <f>vlookup(A1555, 'OG Data Combined'!$A$2:$AQ6277,29,false)</f>
        <v>-</v>
      </c>
      <c r="E1555" t="str">
        <f>IFERROR(__xludf.DUMMYFUNCTION("IFERROR(REGEXEXTRACT((vlookup(A1555, 'OG Data Combined'!$A$2:$AQ6277,21,false)), ""\((.*?)\)""), """")"),"")</f>
        <v/>
      </c>
    </row>
    <row r="1556">
      <c r="A1556" s="143" t="s">
        <v>37871</v>
      </c>
      <c r="B1556" s="144" t="str">
        <f>vlookup(A1556, 'OG Data Combined'!$A$2:$Z6277,25,false)</f>
        <v>-</v>
      </c>
      <c r="D1556" s="144" t="str">
        <f>vlookup(A1556, 'OG Data Combined'!$A$2:$AQ6277,29,false)</f>
        <v>-</v>
      </c>
      <c r="E1556" t="str">
        <f>IFERROR(__xludf.DUMMYFUNCTION("IFERROR(REGEXEXTRACT((vlookup(A1556, 'OG Data Combined'!$A$2:$AQ6277,21,false)), ""\((.*?)\)""), """")"),"")</f>
        <v/>
      </c>
    </row>
    <row r="1557">
      <c r="A1557" s="143" t="s">
        <v>37872</v>
      </c>
      <c r="B1557" s="144" t="str">
        <f>vlookup(A1557, 'OG Data Combined'!$A$2:$Z6277,25,false)</f>
        <v>-</v>
      </c>
      <c r="D1557" s="144" t="str">
        <f>vlookup(A1557, 'OG Data Combined'!$A$2:$AQ6277,29,false)</f>
        <v>-</v>
      </c>
      <c r="E1557" t="str">
        <f>IFERROR(__xludf.DUMMYFUNCTION("IFERROR(REGEXEXTRACT((vlookup(A1557, 'OG Data Combined'!$A$2:$AQ6277,21,false)), ""\((.*?)\)""), """")"),"")</f>
        <v/>
      </c>
    </row>
    <row r="1558">
      <c r="A1558" s="143" t="s">
        <v>37873</v>
      </c>
      <c r="B1558" s="144" t="str">
        <f>vlookup(A1558, 'OG Data Combined'!$A$2:$Z6277,25,false)</f>
        <v>-</v>
      </c>
      <c r="D1558" s="144" t="str">
        <f>vlookup(A1558, 'OG Data Combined'!$A$2:$AQ6277,29,false)</f>
        <v>-</v>
      </c>
      <c r="E1558" t="str">
        <f>IFERROR(__xludf.DUMMYFUNCTION("IFERROR(REGEXEXTRACT((vlookup(A1558, 'OG Data Combined'!$A$2:$AQ6277,21,false)), ""\((.*?)\)""), """")"),"")</f>
        <v/>
      </c>
    </row>
    <row r="1559">
      <c r="A1559" s="143" t="s">
        <v>37874</v>
      </c>
      <c r="B1559" s="144" t="str">
        <f>vlookup(A1559, 'OG Data Combined'!$A$2:$Z6277,25,false)</f>
        <v>-</v>
      </c>
      <c r="D1559" s="144" t="str">
        <f>vlookup(A1559, 'OG Data Combined'!$A$2:$AQ6277,29,false)</f>
        <v>-</v>
      </c>
      <c r="E1559" t="str">
        <f>IFERROR(__xludf.DUMMYFUNCTION("IFERROR(REGEXEXTRACT((vlookup(A1559, 'OG Data Combined'!$A$2:$AQ6277,21,false)), ""\((.*?)\)""), """")"),"")</f>
        <v/>
      </c>
    </row>
    <row r="1560">
      <c r="A1560" s="143" t="s">
        <v>37875</v>
      </c>
      <c r="B1560" s="144" t="str">
        <f>vlookup(A1560, 'OG Data Combined'!$A$2:$Z6277,25,false)</f>
        <v>-</v>
      </c>
      <c r="D1560" s="144" t="str">
        <f>vlookup(A1560, 'OG Data Combined'!$A$2:$AQ6277,29,false)</f>
        <v>-</v>
      </c>
      <c r="E1560" t="str">
        <f>IFERROR(__xludf.DUMMYFUNCTION("IFERROR(REGEXEXTRACT((vlookup(A1560, 'OG Data Combined'!$A$2:$AQ6277,21,false)), ""\((.*?)\)""), """")"),"")</f>
        <v/>
      </c>
    </row>
    <row r="1561">
      <c r="A1561" s="143" t="s">
        <v>37876</v>
      </c>
      <c r="B1561" s="166" t="str">
        <f>vlookup(A1561, 'OG Data Combined'!$A$2:$Z6277,25,false)</f>
        <v>https://twitter.com/TClark_LUTrack</v>
      </c>
      <c r="D1561" s="166" t="str">
        <f>vlookup(A1561, 'OG Data Combined'!$A$2:$AQ6277,29,false)</f>
        <v>https://www.instagram.com/tclark_lutrack/</v>
      </c>
      <c r="E1561" t="str">
        <f>IFERROR(__xludf.DUMMYFUNCTION("IFERROR(REGEXEXTRACT((vlookup(A1561, 'OG Data Combined'!$A$2:$AQ6277,21,false)), ""\((.*?)\)""), """")"),"")</f>
        <v/>
      </c>
    </row>
    <row r="1562">
      <c r="A1562" s="143" t="s">
        <v>37877</v>
      </c>
      <c r="B1562" s="144" t="str">
        <f>vlookup(A1562, 'OG Data Combined'!$A$2:$Z6277,25,false)</f>
        <v>-</v>
      </c>
      <c r="D1562" s="166" t="str">
        <f>vlookup(A1562, 'OG Data Combined'!$A$2:$AQ6277,29,false)</f>
        <v>https://www.instagram.com/miller_coaches_throws/</v>
      </c>
      <c r="E1562" t="str">
        <f>IFERROR(__xludf.DUMMYFUNCTION("IFERROR(REGEXEXTRACT((vlookup(A1562, 'OG Data Combined'!$A$2:$AQ6277,21,false)), ""\((.*?)\)""), """")"),"Throws")</f>
        <v>Throws</v>
      </c>
    </row>
    <row r="1563">
      <c r="A1563" s="143" t="s">
        <v>37878</v>
      </c>
      <c r="B1563" s="166" t="str">
        <f>vlookup(A1563, 'OG Data Combined'!$A$2:$Z6277,25,false)</f>
        <v>https://twitter.com/coachsweeneyxc</v>
      </c>
      <c r="D1563" s="144" t="str">
        <f>vlookup(A1563, 'OG Data Combined'!$A$2:$AQ6277,29,false)</f>
        <v>-</v>
      </c>
      <c r="E1563" t="str">
        <f>IFERROR(__xludf.DUMMYFUNCTION("IFERROR(REGEXEXTRACT((vlookup(A1563, 'OG Data Combined'!$A$2:$AQ6277,21,false)), ""\((.*?)\)""), """")"),"")</f>
        <v/>
      </c>
    </row>
    <row r="1564">
      <c r="A1564" s="143" t="s">
        <v>37879</v>
      </c>
      <c r="B1564" s="166" t="str">
        <f>vlookup(A1564, 'OG Data Combined'!$A$2:$Z6277,25,false)</f>
        <v>https://twitter.com/pvcoachclay</v>
      </c>
      <c r="D1564" s="144" t="str">
        <f>vlookup(A1564, 'OG Data Combined'!$A$2:$AQ6277,29,false)</f>
        <v>-</v>
      </c>
      <c r="E1564" t="str">
        <f>IFERROR(__xludf.DUMMYFUNCTION("IFERROR(REGEXEXTRACT((vlookup(A1564, 'OG Data Combined'!$A$2:$AQ6277,21,false)), ""\((.*?)\)""), """")"),"")</f>
        <v/>
      </c>
    </row>
    <row r="1565">
      <c r="A1565" s="143" t="s">
        <v>37880</v>
      </c>
      <c r="B1565" s="166" t="str">
        <f>vlookup(A1565, 'OG Data Combined'!$A$2:$Z6277,25,false)</f>
        <v>https://twitter.com/jared_mack7</v>
      </c>
      <c r="D1565" s="166" t="str">
        <f>vlookup(A1565, 'OG Data Combined'!$A$2:$AQ6277,29,false)</f>
        <v>https://www.instagram.com/jmackk1534/</v>
      </c>
      <c r="E1565" t="str">
        <f>IFERROR(__xludf.DUMMYFUNCTION("IFERROR(REGEXEXTRACT((vlookup(A1565, 'OG Data Combined'!$A$2:$AQ6277,21,false)), ""\((.*?)\)""), """")"),"")</f>
        <v/>
      </c>
    </row>
    <row r="1566">
      <c r="A1566" s="143" t="s">
        <v>37881</v>
      </c>
      <c r="B1566" s="144" t="str">
        <f>vlookup(A1566, 'OG Data Combined'!$A$2:$Z6277,25,false)</f>
        <v>-</v>
      </c>
      <c r="D1566" s="144" t="str">
        <f>vlookup(A1566, 'OG Data Combined'!$A$2:$AQ6277,29,false)</f>
        <v>-</v>
      </c>
      <c r="E1566" t="str">
        <f>IFERROR(__xludf.DUMMYFUNCTION("IFERROR(REGEXEXTRACT((vlookup(A1566, 'OG Data Combined'!$A$2:$AQ6277,21,false)), ""\((.*?)\)""), """")"),"")</f>
        <v/>
      </c>
    </row>
    <row r="1567">
      <c r="A1567" s="143" t="s">
        <v>37882</v>
      </c>
      <c r="B1567" s="166" t="str">
        <f>vlookup(A1567, 'OG Data Combined'!$A$2:$Z6277,25,false)</f>
        <v>https://twitter.com/jonhwarren</v>
      </c>
      <c r="D1567" s="144" t="str">
        <f>vlookup(A1567, 'OG Data Combined'!$A$2:$AQ6277,29,false)</f>
        <v>-</v>
      </c>
      <c r="E1567" t="str">
        <f>IFERROR(__xludf.DUMMYFUNCTION("IFERROR(REGEXEXTRACT((vlookup(A1567, 'OG Data Combined'!$A$2:$AQ6277,21,false)), ""\((.*?)\)""), """")"),"")</f>
        <v/>
      </c>
    </row>
    <row r="1568">
      <c r="A1568" s="143" t="s">
        <v>37883</v>
      </c>
      <c r="B1568" s="166" t="str">
        <f>vlookup(A1568, 'OG Data Combined'!$A$2:$Z6277,25,false)</f>
        <v>https://twitter.com/brekchristensen</v>
      </c>
      <c r="D1568" s="144" t="str">
        <f>vlookup(A1568, 'OG Data Combined'!$A$2:$AQ6277,29,false)</f>
        <v>-</v>
      </c>
      <c r="E1568" t="str">
        <f>IFERROR(__xludf.DUMMYFUNCTION("IFERROR(REGEXEXTRACT((vlookup(A1568, 'OG Data Combined'!$A$2:$AQ6277,21,false)), ""\((.*?)\)""), """")"),"")</f>
        <v/>
      </c>
    </row>
    <row r="1569">
      <c r="A1569" s="143" t="s">
        <v>37884</v>
      </c>
      <c r="B1569" s="144" t="str">
        <f>vlookup(A1569, 'OG Data Combined'!$A$2:$Z6277,25,false)</f>
        <v>-</v>
      </c>
      <c r="D1569" s="144" t="str">
        <f>vlookup(A1569, 'OG Data Combined'!$A$2:$AQ6277,29,false)</f>
        <v>-</v>
      </c>
      <c r="E1569" t="str">
        <f>IFERROR(__xludf.DUMMYFUNCTION("IFERROR(REGEXEXTRACT((vlookup(A1569, 'OG Data Combined'!$A$2:$AQ6277,21,false)), ""\((.*?)\)""), """")"),"Pole Vault")</f>
        <v>Pole Vault</v>
      </c>
    </row>
    <row r="1570">
      <c r="A1570" s="143" t="s">
        <v>37885</v>
      </c>
      <c r="B1570" s="144" t="str">
        <f>vlookup(A1570, 'OG Data Combined'!$A$2:$Z6277,25,false)</f>
        <v>-</v>
      </c>
      <c r="D1570" s="166" t="str">
        <f>vlookup(A1570, 'OG Data Combined'!$A$2:$AQ6277,29,false)</f>
        <v>https://www.instagram.com/j.a.gathletics/</v>
      </c>
      <c r="E1570" t="str">
        <f>IFERROR(__xludf.DUMMYFUNCTION("IFERROR(REGEXEXTRACT((vlookup(A1570, 'OG Data Combined'!$A$2:$AQ6277,21,false)), ""\((.*?)\)""), """")"),"")</f>
        <v/>
      </c>
    </row>
    <row r="1571">
      <c r="A1571" s="143" t="s">
        <v>37886</v>
      </c>
      <c r="B1571" s="144" t="str">
        <f>vlookup(A1571, 'OG Data Combined'!$A$2:$Z6277,25,false)</f>
        <v>-</v>
      </c>
      <c r="D1571" s="144" t="str">
        <f>vlookup(A1571, 'OG Data Combined'!$A$2:$AQ6277,29,false)</f>
        <v>-</v>
      </c>
      <c r="E1571" t="str">
        <f>IFERROR(__xludf.DUMMYFUNCTION("IFERROR(REGEXEXTRACT((vlookup(A1571, 'OG Data Combined'!$A$2:$AQ6277,21,false)), ""\((.*?)\)""), """")"),"Sprints")</f>
        <v>Sprints</v>
      </c>
    </row>
    <row r="1572">
      <c r="A1572" s="143" t="s">
        <v>37887</v>
      </c>
      <c r="B1572" s="144" t="str">
        <f>vlookup(A1572, 'OG Data Combined'!$A$2:$Z6277,25,false)</f>
        <v>-</v>
      </c>
      <c r="D1572" s="144" t="str">
        <f>vlookup(A1572, 'OG Data Combined'!$A$2:$AQ6277,29,false)</f>
        <v>-</v>
      </c>
      <c r="E1572" t="str">
        <f>IFERROR(__xludf.DUMMYFUNCTION("IFERROR(REGEXEXTRACT((vlookup(A1572, 'OG Data Combined'!$A$2:$AQ6277,21,false)), ""\((.*?)\)""), """")"),"Throws")</f>
        <v>Throws</v>
      </c>
    </row>
    <row r="1573">
      <c r="A1573" s="143" t="s">
        <v>37888</v>
      </c>
      <c r="B1573" s="144" t="str">
        <f>vlookup(A1573, 'OG Data Combined'!$A$2:$Z6277,25,false)</f>
        <v>-</v>
      </c>
      <c r="D1573" s="166" t="str">
        <f>vlookup(A1573, 'OG Data Combined'!$A$2:$AQ6277,29,false)</f>
        <v>https://www.instagram.com/bearkatstfxc/</v>
      </c>
      <c r="E1573" t="str">
        <f>IFERROR(__xludf.DUMMYFUNCTION("IFERROR(REGEXEXTRACT((vlookup(A1573, 'OG Data Combined'!$A$2:$AQ6277,21,false)), ""\((.*?)\)""), """")"),"Horizontal Jumps, Pole Vault, Multi-events")</f>
        <v>Horizontal Jumps, Pole Vault, Multi-events</v>
      </c>
    </row>
    <row r="1574">
      <c r="A1574" s="143" t="s">
        <v>37889</v>
      </c>
      <c r="B1574" s="166" t="str">
        <f>vlookup(A1574, 'OG Data Combined'!$A$2:$Z6277,25,false)</f>
        <v>https://twitter.com/pistoleropat</v>
      </c>
      <c r="D1574" s="166" t="str">
        <f>vlookup(A1574, 'OG Data Combined'!$A$2:$AQ6277,29,false)</f>
        <v>https://www.instagram.com/patrick_torres808/</v>
      </c>
      <c r="E1574" t="str">
        <f>IFERROR(__xludf.DUMMYFUNCTION("IFERROR(REGEXEXTRACT((vlookup(A1574, 'OG Data Combined'!$A$2:$AQ6277,21,false)), ""\((.*?)\)""), """")"),"Distance")</f>
        <v>Distance</v>
      </c>
    </row>
    <row r="1575">
      <c r="A1575" s="143" t="s">
        <v>37890</v>
      </c>
      <c r="B1575" s="144" t="str">
        <f>vlookup(A1575, 'OG Data Combined'!$A$2:$Z6277,25,false)</f>
        <v>-</v>
      </c>
      <c r="D1575" s="144" t="str">
        <f>vlookup(A1575, 'OG Data Combined'!$A$2:$AQ6277,29,false)</f>
        <v>-</v>
      </c>
      <c r="E1575" t="str">
        <f>IFERROR(__xludf.DUMMYFUNCTION("IFERROR(REGEXEXTRACT((vlookup(A1575, 'OG Data Combined'!$A$2:$AQ6277,21,false)), ""\((.*?)\)""), """")"),"")</f>
        <v/>
      </c>
    </row>
    <row r="1576">
      <c r="A1576" s="143" t="s">
        <v>37891</v>
      </c>
      <c r="B1576" s="144" t="str">
        <f>vlookup(A1576, 'OG Data Combined'!$A$2:$Z6277,25,false)</f>
        <v>-</v>
      </c>
      <c r="D1576" s="166" t="str">
        <f>vlookup(A1576, 'OG Data Combined'!$A$2:$AQ6277,29,false)</f>
        <v>https://www.instagram.com/nic.jacobsen/</v>
      </c>
      <c r="E1576" t="str">
        <f>IFERROR(__xludf.DUMMYFUNCTION("IFERROR(REGEXEXTRACT((vlookup(A1576, 'OG Data Combined'!$A$2:$AQ6277,21,false)), ""\((.*?)\)""), """")"),"Distance")</f>
        <v>Distance</v>
      </c>
    </row>
    <row r="1577">
      <c r="A1577" s="143" t="s">
        <v>37892</v>
      </c>
      <c r="B1577" s="166" t="str">
        <f>vlookup(A1577, 'OG Data Combined'!$A$2:$Z6277,25,false)</f>
        <v>https://twitter.com/coachhansensfa</v>
      </c>
      <c r="D1577" s="144" t="str">
        <f>vlookup(A1577, 'OG Data Combined'!$A$2:$AQ6277,29,false)</f>
        <v>-</v>
      </c>
      <c r="E1577" t="str">
        <f>IFERROR(__xludf.DUMMYFUNCTION("IFERROR(REGEXEXTRACT((vlookup(A1577, 'OG Data Combined'!$A$2:$AQ6277,21,false)), ""\((.*?)\)""), """")"),"")</f>
        <v/>
      </c>
    </row>
    <row r="1578">
      <c r="A1578" s="143" t="s">
        <v>37893</v>
      </c>
      <c r="B1578" s="144" t="str">
        <f>vlookup(A1578, 'OG Data Combined'!$A$2:$Z6277,25,false)</f>
        <v>-</v>
      </c>
      <c r="D1578" s="144" t="str">
        <f>vlookup(A1578, 'OG Data Combined'!$A$2:$AQ6277,29,false)</f>
        <v>-</v>
      </c>
      <c r="E1578" t="str">
        <f>IFERROR(__xludf.DUMMYFUNCTION("IFERROR(REGEXEXTRACT((vlookup(A1578, 'OG Data Combined'!$A$2:$AQ6277,21,false)), ""\((.*?)\)""), """")"),"Throws")</f>
        <v>Throws</v>
      </c>
    </row>
    <row r="1579">
      <c r="A1579" s="143" t="s">
        <v>37894</v>
      </c>
      <c r="B1579" s="166" t="str">
        <f>vlookup(A1579, 'OG Data Combined'!$A$2:$Z6277,25,false)</f>
        <v>https://x.com/coach_scales614</v>
      </c>
      <c r="D1579" s="166" t="str">
        <f>vlookup(A1579, 'OG Data Combined'!$A$2:$AQ6277,29,false)</f>
        <v>https://www.instagram.com/coachnate43/</v>
      </c>
      <c r="E1579" t="str">
        <f>IFERROR(__xludf.DUMMYFUNCTION("IFERROR(REGEXEXTRACT((vlookup(A1579, 'OG Data Combined'!$A$2:$AQ6277,21,false)), ""\((.*?)\)""), """")"),"Sprints, Hurdles, Horizontal Jumps")</f>
        <v>Sprints, Hurdles, Horizontal Jumps</v>
      </c>
    </row>
    <row r="1580">
      <c r="A1580" s="143" t="s">
        <v>37895</v>
      </c>
      <c r="B1580" s="166" t="str">
        <f>vlookup(A1580, 'OG Data Combined'!$A$2:$Z6277,25,false)</f>
        <v>https://twitter.com/reiter_km</v>
      </c>
      <c r="D1580" s="166" t="str">
        <f>vlookup(A1580, 'OG Data Combined'!$A$2:$AQ6277,29,false)</f>
        <v>https://www.instagram.com/coach_reiter.die/</v>
      </c>
      <c r="E1580" t="str">
        <f>IFERROR(__xludf.DUMMYFUNCTION("IFERROR(REGEXEXTRACT((vlookup(A1580, 'OG Data Combined'!$A$2:$AQ6277,21,false)), ""\((.*?)\)""), """")"),"Multi-events, Vertical Jumps")</f>
        <v>Multi-events, Vertical Jumps</v>
      </c>
    </row>
    <row r="1581">
      <c r="A1581" s="143" t="s">
        <v>37896</v>
      </c>
      <c r="B1581" s="166" t="str">
        <f>vlookup(A1581, 'OG Data Combined'!$A$2:$Z6277,25,false)</f>
        <v>https://twitter.com/maraclarkk</v>
      </c>
      <c r="D1581" s="144" t="str">
        <f>vlookup(A1581, 'OG Data Combined'!$A$2:$AQ6277,29,false)</f>
        <v>-</v>
      </c>
      <c r="E1581" t="str">
        <f>IFERROR(__xludf.DUMMYFUNCTION("IFERROR(REGEXEXTRACT((vlookup(A1581, 'OG Data Combined'!$A$2:$AQ6277,21,false)), ""\((.*?)\)""), """")"),"")</f>
        <v/>
      </c>
    </row>
    <row r="1582">
      <c r="A1582" s="143" t="s">
        <v>37897</v>
      </c>
      <c r="B1582" s="166" t="str">
        <f>vlookup(A1582, 'OG Data Combined'!$A$2:$Z6277,25,false)</f>
        <v>https://x.com/bcarterlj4lfe</v>
      </c>
      <c r="D1582" s="144" t="str">
        <f>vlookup(A1582, 'OG Data Combined'!$A$2:$AQ6277,29,false)</f>
        <v>-</v>
      </c>
      <c r="E1582" t="str">
        <f>IFERROR(__xludf.DUMMYFUNCTION("IFERROR(REGEXEXTRACT((vlookup(A1582, 'OG Data Combined'!$A$2:$AQ6277,21,false)), ""\((.*?)\)""), """")"),"")</f>
        <v/>
      </c>
    </row>
    <row r="1583">
      <c r="A1583" s="143" t="s">
        <v>37898</v>
      </c>
      <c r="B1583" s="166" t="str">
        <f>vlookup(A1583, 'OG Data Combined'!$A$2:$Z6277,25,false)</f>
        <v>https://twitter.com/jdearth85</v>
      </c>
      <c r="D1583" s="144" t="str">
        <f>vlookup(A1583, 'OG Data Combined'!$A$2:$AQ6277,29,false)</f>
        <v>-</v>
      </c>
      <c r="E1583" t="str">
        <f>IFERROR(__xludf.DUMMYFUNCTION("IFERROR(REGEXEXTRACT((vlookup(A1583, 'OG Data Combined'!$A$2:$AQ6277,21,false)), ""\((.*?)\)""), """")"),"")</f>
        <v/>
      </c>
    </row>
    <row r="1584">
      <c r="A1584" s="143" t="s">
        <v>37899</v>
      </c>
      <c r="B1584" s="166" t="str">
        <f>vlookup(A1584, 'OG Data Combined'!$A$2:$Z6277,25,false)</f>
        <v>https://twitter.com/coachzent</v>
      </c>
      <c r="D1584" s="144" t="str">
        <f>vlookup(A1584, 'OG Data Combined'!$A$2:$AQ6277,29,false)</f>
        <v>-</v>
      </c>
      <c r="E1584" t="str">
        <f>IFERROR(__xludf.DUMMYFUNCTION("IFERROR(REGEXEXTRACT((vlookup(A1584, 'OG Data Combined'!$A$2:$AQ6277,21,false)), ""\((.*?)\)""), """")"),"")</f>
        <v/>
      </c>
    </row>
    <row r="1585">
      <c r="A1585" s="143" t="s">
        <v>37900</v>
      </c>
      <c r="B1585" s="144" t="str">
        <f>vlookup(A1585, 'OG Data Combined'!$A$2:$Z6277,25,false)</f>
        <v>-</v>
      </c>
      <c r="D1585" s="144" t="str">
        <f>vlookup(A1585, 'OG Data Combined'!$A$2:$AQ6277,29,false)</f>
        <v>-</v>
      </c>
      <c r="E1585" t="str">
        <f>IFERROR(__xludf.DUMMYFUNCTION("IFERROR(REGEXEXTRACT((vlookup(A1585, 'OG Data Combined'!$A$2:$AQ6277,21,false)), ""\((.*?)\)""), """")"),"")</f>
        <v/>
      </c>
    </row>
    <row r="1586">
      <c r="A1586" s="143" t="s">
        <v>37901</v>
      </c>
      <c r="B1586" s="166" t="str">
        <f>vlookup(A1586, 'OG Data Combined'!$A$2:$Z6277,25,false)</f>
        <v>https://twitter.com/TarletonXCTrack/</v>
      </c>
      <c r="D1586" s="166" t="str">
        <f>vlookup(A1586, 'OG Data Combined'!$A$2:$AQ6277,29,false)</f>
        <v>https://www.instagram.com/timothy_thompson1/</v>
      </c>
      <c r="E1586" t="str">
        <f>IFERROR(__xludf.DUMMYFUNCTION("IFERROR(REGEXEXTRACT((vlookup(A1586, 'OG Data Combined'!$A$2:$AQ6277,21,false)), ""\((.*?)\)""), """")"),"")</f>
        <v/>
      </c>
    </row>
    <row r="1587">
      <c r="A1587" s="143" t="s">
        <v>37902</v>
      </c>
      <c r="B1587" s="144" t="str">
        <f>vlookup(A1587, 'OG Data Combined'!$A$2:$Z6277,25,false)</f>
        <v>-</v>
      </c>
      <c r="D1587" s="144" t="str">
        <f>vlookup(A1587, 'OG Data Combined'!$A$2:$AQ6277,29,false)</f>
        <v>-</v>
      </c>
      <c r="E1587" t="str">
        <f>IFERROR(__xludf.DUMMYFUNCTION("IFERROR(REGEXEXTRACT((vlookup(A1587, 'OG Data Combined'!$A$2:$AQ6277,21,false)), ""\((.*?)\)""), """")"),"")</f>
        <v/>
      </c>
    </row>
    <row r="1588">
      <c r="A1588" s="143" t="s">
        <v>37903</v>
      </c>
      <c r="B1588" s="144" t="str">
        <f>vlookup(A1588, 'OG Data Combined'!$A$2:$Z6277,25,false)</f>
        <v>-</v>
      </c>
      <c r="D1588" s="144" t="str">
        <f>vlookup(A1588, 'OG Data Combined'!$A$2:$AQ6277,29,false)</f>
        <v>-</v>
      </c>
      <c r="E1588" t="str">
        <f>IFERROR(__xludf.DUMMYFUNCTION("IFERROR(REGEXEXTRACT((vlookup(A1588, 'OG Data Combined'!$A$2:$AQ6277,21,false)), ""\((.*?)\)""), """")"),"")</f>
        <v/>
      </c>
    </row>
    <row r="1589">
      <c r="A1589" s="143" t="s">
        <v>37904</v>
      </c>
      <c r="B1589" s="144" t="str">
        <f>vlookup(A1589, 'OG Data Combined'!$A$2:$Z6277,25,false)</f>
        <v>-</v>
      </c>
      <c r="D1589" s="166" t="str">
        <f>vlookup(A1589, 'OG Data Combined'!$A$2:$AQ6277,29,false)</f>
        <v>https://www.instagram.com/joesarra/</v>
      </c>
      <c r="E1589" t="str">
        <f>IFERROR(__xludf.DUMMYFUNCTION("IFERROR(REGEXEXTRACT((vlookup(A1589, 'OG Data Combined'!$A$2:$AQ6277,21,false)), ""\((.*?)\)""), """")"),"")</f>
        <v/>
      </c>
    </row>
    <row r="1590">
      <c r="A1590" s="143" t="s">
        <v>37905</v>
      </c>
      <c r="B1590" s="144" t="str">
        <f>vlookup(A1590, 'OG Data Combined'!$A$2:$Z6277,25,false)</f>
        <v>-</v>
      </c>
      <c r="D1590" s="144" t="str">
        <f>vlookup(A1590, 'OG Data Combined'!$A$2:$AQ6277,29,false)</f>
        <v>-</v>
      </c>
      <c r="E1590" t="str">
        <f>IFERROR(__xludf.DUMMYFUNCTION("IFERROR(REGEXEXTRACT((vlookup(A1590, 'OG Data Combined'!$A$2:$AQ6277,21,false)), ""\((.*?)\)""), """")"),"")</f>
        <v/>
      </c>
    </row>
    <row r="1591">
      <c r="A1591" s="143" t="s">
        <v>37906</v>
      </c>
      <c r="B1591" s="166" t="str">
        <f>vlookup(A1591, 'OG Data Combined'!$A$2:$Z6277,25,false)</f>
        <v>https://twitter.com/kurthenry86</v>
      </c>
      <c r="D1591" s="144" t="str">
        <f>vlookup(A1591, 'OG Data Combined'!$A$2:$AQ6277,29,false)</f>
        <v>-</v>
      </c>
      <c r="E1591" t="str">
        <f>IFERROR(__xludf.DUMMYFUNCTION("IFERROR(REGEXEXTRACT((vlookup(A1591, 'OG Data Combined'!$A$2:$AQ6277,21,false)), ""\((.*?)\)""), """")"),"")</f>
        <v/>
      </c>
    </row>
    <row r="1592">
      <c r="A1592" s="143" t="s">
        <v>37907</v>
      </c>
      <c r="B1592" s="166" t="str">
        <f>vlookup(A1592, 'OG Data Combined'!$A$2:$Z6277,25,false)</f>
        <v>https://twitter.com/mariosategna</v>
      </c>
      <c r="D1592" s="144" t="str">
        <f>vlookup(A1592, 'OG Data Combined'!$A$2:$AQ6277,29,false)</f>
        <v>-</v>
      </c>
      <c r="E1592" t="str">
        <f>IFERROR(__xludf.DUMMYFUNCTION("IFERROR(REGEXEXTRACT((vlookup(A1592, 'OG Data Combined'!$A$2:$AQ6277,21,false)), ""\((.*?)\)""), """")"),"")</f>
        <v/>
      </c>
    </row>
    <row r="1593">
      <c r="A1593" s="143" t="s">
        <v>37908</v>
      </c>
      <c r="B1593" s="166" t="str">
        <f>vlookup(A1593, 'OG Data Combined'!$A$2:$Z6277,25,false)</f>
        <v>https://twitter.com/ErengP</v>
      </c>
      <c r="D1593" s="144" t="str">
        <f>vlookup(A1593, 'OG Data Combined'!$A$2:$AQ6277,29,false)</f>
        <v>-</v>
      </c>
      <c r="E1593" t="str">
        <f>IFERROR(__xludf.DUMMYFUNCTION("IFERROR(REGEXEXTRACT((vlookup(A1593, 'OG Data Combined'!$A$2:$AQ6277,21,false)), ""\((.*?)\)""), """")"),"")</f>
        <v/>
      </c>
    </row>
    <row r="1594">
      <c r="A1594" s="143" t="s">
        <v>37909</v>
      </c>
      <c r="B1594" s="166" t="str">
        <f>vlookup(A1594, 'OG Data Combined'!$A$2:$Z6277,25,false)</f>
        <v>https://twitter.com/wmcraven</v>
      </c>
      <c r="D1594" s="166" t="str">
        <f>vlookup(A1594, 'OG Data Combined'!$A$2:$AQ6277,29,false)</f>
        <v>https://www.instagram.com/coachmcraven/</v>
      </c>
      <c r="E1594" t="str">
        <f>IFERROR(__xludf.DUMMYFUNCTION("IFERROR(REGEXEXTRACT((vlookup(A1594, 'OG Data Combined'!$A$2:$AQ6277,21,false)), ""\((.*?)\)""), """")"),"")</f>
        <v/>
      </c>
    </row>
    <row r="1595">
      <c r="A1595" s="143" t="s">
        <v>37910</v>
      </c>
      <c r="B1595" s="144" t="str">
        <f>vlookup(A1595, 'OG Data Combined'!$A$2:$Z6277,25,false)</f>
        <v>-</v>
      </c>
      <c r="D1595" s="166" t="str">
        <f>vlookup(A1595, 'OG Data Combined'!$A$2:$AQ6277,29,false)</f>
        <v>https://www.instagram.com/hectorpuente_3/</v>
      </c>
      <c r="E1595" t="str">
        <f>IFERROR(__xludf.DUMMYFUNCTION("IFERROR(REGEXEXTRACT((vlookup(A1595, 'OG Data Combined'!$A$2:$AQ6277,21,false)), ""\((.*?)\)""), """")"),"")</f>
        <v/>
      </c>
    </row>
    <row r="1596">
      <c r="A1596" s="143" t="s">
        <v>37911</v>
      </c>
      <c r="B1596" s="144" t="str">
        <f>vlookup(A1596, 'OG Data Combined'!$A$2:$Z6277,25,false)</f>
        <v>-</v>
      </c>
      <c r="D1596" s="166" t="str">
        <f>vlookup(A1596, 'OG Data Combined'!$A$2:$AQ6277,29,false)</f>
        <v>https://www.instagram.com/rileycowannn/</v>
      </c>
      <c r="E1596" t="str">
        <f>IFERROR(__xludf.DUMMYFUNCTION("IFERROR(REGEXEXTRACT((vlookup(A1596, 'OG Data Combined'!$A$2:$AQ6277,21,false)), ""\((.*?)\)""), """")"),"Class of 2025")</f>
        <v>Class of 2025</v>
      </c>
    </row>
    <row r="1597">
      <c r="A1597" s="143" t="s">
        <v>37912</v>
      </c>
      <c r="B1597" s="166" t="str">
        <f>vlookup(A1597, 'OG Data Combined'!$A$2:$Z6277,25,false)</f>
        <v>https://twitter.com/bj2ckk</v>
      </c>
      <c r="D1597" s="144" t="str">
        <f>vlookup(A1597, 'OG Data Combined'!$A$2:$AQ6277,29,false)</f>
        <v>-</v>
      </c>
      <c r="E1597" t="str">
        <f>IFERROR(__xludf.DUMMYFUNCTION("IFERROR(REGEXEXTRACT((vlookup(A1597, 'OG Data Combined'!$A$2:$AQ6277,21,false)), ""\((.*?)\)""), """")"),"")</f>
        <v/>
      </c>
    </row>
    <row r="1598">
      <c r="A1598" s="143" t="s">
        <v>37913</v>
      </c>
      <c r="B1598" s="144" t="str">
        <f>vlookup(A1598, 'OG Data Combined'!$A$2:$Z6277,25,false)</f>
        <v>-</v>
      </c>
      <c r="D1598" s="144" t="str">
        <f>vlookup(A1598, 'OG Data Combined'!$A$2:$AQ6277,29,false)</f>
        <v>-</v>
      </c>
      <c r="E1598" t="str">
        <f>IFERROR(__xludf.DUMMYFUNCTION("IFERROR(REGEXEXTRACT((vlookup(A1598, 'OG Data Combined'!$A$2:$AQ6277,21,false)), ""\((.*?)\)""), """")"),"Throws")</f>
        <v>Throws</v>
      </c>
    </row>
    <row r="1599">
      <c r="A1599" s="143" t="s">
        <v>37914</v>
      </c>
      <c r="B1599" s="144" t="str">
        <f>vlookup(A1599, 'OG Data Combined'!$A$2:$Z6277,25,false)</f>
        <v>-</v>
      </c>
      <c r="D1599" s="144" t="str">
        <f>vlookup(A1599, 'OG Data Combined'!$A$2:$AQ6277,29,false)</f>
        <v>-</v>
      </c>
      <c r="E1599" t="str">
        <f>IFERROR(__xludf.DUMMYFUNCTION("IFERROR(REGEXEXTRACT((vlookup(A1599, 'OG Data Combined'!$A$2:$AQ6277,21,false)), ""\((.*?)\)""), """")"),"Jumps, Sprints")</f>
        <v>Jumps, Sprints</v>
      </c>
    </row>
    <row r="1600">
      <c r="A1600" s="143" t="s">
        <v>37915</v>
      </c>
      <c r="B1600" s="166" t="str">
        <f>vlookup(A1600, 'OG Data Combined'!$A$2:$Z6277,25,false)</f>
        <v>https://twitter.com/tcucoachedgar_</v>
      </c>
      <c r="D1600" s="166" t="str">
        <f>vlookup(A1600, 'OG Data Combined'!$A$2:$AQ6277,29,false)</f>
        <v>https://www.instagram.com/tyrone100m/</v>
      </c>
      <c r="E1600" t="str">
        <f>IFERROR(__xludf.DUMMYFUNCTION("IFERROR(REGEXEXTRACT((vlookup(A1600, 'OG Data Combined'!$A$2:$AQ6277,21,false)), ""\((.*?)\)""), """")"),"Sprints, Hurdles")</f>
        <v>Sprints, Hurdles</v>
      </c>
    </row>
    <row r="1601">
      <c r="A1601" s="143" t="s">
        <v>37916</v>
      </c>
      <c r="B1601" s="144" t="str">
        <f>vlookup(A1601, 'OG Data Combined'!$A$2:$Z6277,25,false)</f>
        <v>-</v>
      </c>
      <c r="D1601" s="144" t="str">
        <f>vlookup(A1601, 'OG Data Combined'!$A$2:$AQ6277,29,false)</f>
        <v>-</v>
      </c>
      <c r="E1601" t="str">
        <f>IFERROR(__xludf.DUMMYFUNCTION("IFERROR(REGEXEXTRACT((vlookup(A1601, 'OG Data Combined'!$A$2:$AQ6277,21,false)), ""\((.*?)\)""), """")"),"Jumps")</f>
        <v>Jumps</v>
      </c>
    </row>
    <row r="1602">
      <c r="A1602" s="143" t="s">
        <v>37917</v>
      </c>
      <c r="B1602" s="166" t="str">
        <f>vlookup(A1602, 'OG Data Combined'!$A$2:$Z6277,25,false)</f>
        <v>https://twitter.com/joshallenqb</v>
      </c>
      <c r="D1602" s="166" t="str">
        <f>vlookup(A1602, 'OG Data Combined'!$A$2:$AQ6277,29,false)</f>
        <v>https://www.instagram.com/joshallenqb/</v>
      </c>
      <c r="E1602" t="str">
        <f>IFERROR(__xludf.DUMMYFUNCTION("IFERROR(REGEXEXTRACT((vlookup(A1602, 'OG Data Combined'!$A$2:$AQ6277,21,false)), ""\((.*?)\)""), """")"),"")</f>
        <v/>
      </c>
    </row>
    <row r="1603">
      <c r="A1603" s="143" t="s">
        <v>37918</v>
      </c>
      <c r="B1603" s="166" t="str">
        <f>vlookup(A1603, 'OG Data Combined'!$A$2:$Z6277,25,false)</f>
        <v>https://twitter.com/khadevis</v>
      </c>
      <c r="D1603" s="166" t="str">
        <f>vlookup(A1603, 'OG Data Combined'!$A$2:$AQ6277,29,false)</f>
        <v>https://www.instagram.com/khadevis/</v>
      </c>
      <c r="E1603" t="str">
        <f>IFERROR(__xludf.DUMMYFUNCTION("IFERROR(REGEXEXTRACT((vlookup(A1603, 'OG Data Combined'!$A$2:$AQ6277,21,false)), ""\((.*?)\)""), """")"),"")</f>
        <v/>
      </c>
    </row>
    <row r="1604">
      <c r="A1604" s="143" t="s">
        <v>37919</v>
      </c>
      <c r="B1604" s="166" t="str">
        <f>vlookup(A1604, 'OG Data Combined'!$A$2:$Z6277,25,false)</f>
        <v>https://twitter.com/terry_tracklife</v>
      </c>
      <c r="D1604" s="166" t="str">
        <f>vlookup(A1604, 'OG Data Combined'!$A$2:$AQ6277,29,false)</f>
        <v>https://www.instagram.com/coachterryh/</v>
      </c>
      <c r="E1604" t="str">
        <f>IFERROR(__xludf.DUMMYFUNCTION("IFERROR(REGEXEXTRACT((vlookup(A1604, 'OG Data Combined'!$A$2:$AQ6277,21,false)), ""\((.*?)\)""), """")"),"Throws")</f>
        <v>Throws</v>
      </c>
    </row>
    <row r="1605">
      <c r="A1605" s="143" t="s">
        <v>37920</v>
      </c>
      <c r="B1605" s="144" t="str">
        <f>vlookup(A1605, 'OG Data Combined'!$A$2:$Z6277,25,false)</f>
        <v>-</v>
      </c>
      <c r="D1605" s="144" t="str">
        <f>vlookup(A1605, 'OG Data Combined'!$A$2:$AQ6277,29,false)</f>
        <v>-</v>
      </c>
      <c r="E1605" t="str">
        <f>IFERROR(__xludf.DUMMYFUNCTION("IFERROR(REGEXEXTRACT((vlookup(A1605, 'OG Data Combined'!$A$2:$AQ6277,21,false)), ""\((.*?)\)""), """")"),"Distance")</f>
        <v>Distance</v>
      </c>
    </row>
    <row r="1606">
      <c r="A1606" s="143" t="s">
        <v>37921</v>
      </c>
      <c r="B1606" s="144" t="str">
        <f>vlookup(A1606, 'OG Data Combined'!$A$2:$Z6277,25,false)</f>
        <v>-</v>
      </c>
      <c r="D1606" s="144" t="str">
        <f>vlookup(A1606, 'OG Data Combined'!$A$2:$AQ6277,29,false)</f>
        <v>-</v>
      </c>
      <c r="E1606" t="str">
        <f>IFERROR(__xludf.DUMMYFUNCTION("IFERROR(REGEXEXTRACT((vlookup(A1606, 'OG Data Combined'!$A$2:$AQ6277,21,false)), ""\((.*?)\)""), """")"),"")</f>
        <v/>
      </c>
    </row>
    <row r="1607">
      <c r="A1607" s="143" t="s">
        <v>37922</v>
      </c>
      <c r="B1607" s="166" t="str">
        <f>vlookup(A1607, 'OG Data Combined'!$A$2:$Z6277,25,false)</f>
        <v>https://twitter.com/KaiRoyalty1</v>
      </c>
      <c r="D1607" s="144" t="str">
        <f>vlookup(A1607, 'OG Data Combined'!$A$2:$AQ6277,29,false)</f>
        <v>-</v>
      </c>
      <c r="E1607" t="str">
        <f>IFERROR(__xludf.DUMMYFUNCTION("IFERROR(REGEXEXTRACT((vlookup(A1607, 'OG Data Combined'!$A$2:$AQ6277,21,false)), ""\((.*?)\)""), """")"),"")</f>
        <v/>
      </c>
    </row>
    <row r="1608">
      <c r="A1608" s="143" t="s">
        <v>37923</v>
      </c>
      <c r="B1608" s="144" t="str">
        <f>vlookup(A1608, 'OG Data Combined'!$A$2:$Z6277,25,false)</f>
        <v>-</v>
      </c>
      <c r="D1608" s="144" t="str">
        <f>vlookup(A1608, 'OG Data Combined'!$A$2:$AQ6277,29,false)</f>
        <v>-</v>
      </c>
      <c r="E1608" t="str">
        <f>IFERROR(__xludf.DUMMYFUNCTION("IFERROR(REGEXEXTRACT((vlookup(A1608, 'OG Data Combined'!$A$2:$AQ6277,21,false)), ""\((.*?)\)""), """")"),"")</f>
        <v/>
      </c>
    </row>
    <row r="1609">
      <c r="A1609" s="143" t="s">
        <v>37924</v>
      </c>
      <c r="B1609" s="144" t="str">
        <f>vlookup(A1609, 'OG Data Combined'!$A$2:$Z6277,25,false)</f>
        <v>-</v>
      </c>
      <c r="D1609" s="144" t="str">
        <f>vlookup(A1609, 'OG Data Combined'!$A$2:$AQ6277,29,false)</f>
        <v>-</v>
      </c>
      <c r="E1609" t="str">
        <f>IFERROR(__xludf.DUMMYFUNCTION("IFERROR(REGEXEXTRACT((vlookup(A1609, 'OG Data Combined'!$A$2:$AQ6277,21,false)), ""\((.*?)\)""), """")"),"Throws")</f>
        <v>Throws</v>
      </c>
    </row>
    <row r="1610">
      <c r="A1610" s="143" t="s">
        <v>37925</v>
      </c>
      <c r="B1610" s="144" t="str">
        <f>vlookup(A1610, 'OG Data Combined'!$A$2:$Z6277,25,false)</f>
        <v>-</v>
      </c>
      <c r="D1610" s="144" t="str">
        <f>vlookup(A1610, 'OG Data Combined'!$A$2:$AQ6277,29,false)</f>
        <v>-</v>
      </c>
      <c r="E1610" t="str">
        <f>IFERROR(__xludf.DUMMYFUNCTION("IFERROR(REGEXEXTRACT((vlookup(A1610, 'OG Data Combined'!$A$2:$AQ6277,21,false)), ""\((.*?)\)""), """")"),"Throws")</f>
        <v>Throws</v>
      </c>
    </row>
    <row r="1611">
      <c r="A1611" s="143" t="s">
        <v>37926</v>
      </c>
      <c r="B1611" s="166" t="str">
        <f>vlookup(A1611, 'OG Data Combined'!$A$2:$Z6277,25,false)</f>
        <v>https://twitter.com/tristanbham</v>
      </c>
      <c r="D1611" s="144" t="str">
        <f>vlookup(A1611, 'OG Data Combined'!$A$2:$AQ6277,29,false)</f>
        <v>-</v>
      </c>
      <c r="E1611" t="str">
        <f>IFERROR(__xludf.DUMMYFUNCTION("IFERROR(REGEXEXTRACT((vlookup(A1611, 'OG Data Combined'!$A$2:$AQ6277,21,false)), ""\((.*?)\)""), """")"),"Jumps")</f>
        <v>Jumps</v>
      </c>
    </row>
    <row r="1612">
      <c r="A1612" s="143" t="s">
        <v>37927</v>
      </c>
      <c r="B1612" s="144" t="str">
        <f>vlookup(A1612, 'OG Data Combined'!$A$2:$Z6277,25,false)</f>
        <v>-</v>
      </c>
      <c r="D1612" s="144" t="str">
        <f>vlookup(A1612, 'OG Data Combined'!$A$2:$AQ6277,29,false)</f>
        <v>-</v>
      </c>
      <c r="E1612" t="str">
        <f>IFERROR(__xludf.DUMMYFUNCTION("IFERROR(REGEXEXTRACT((vlookup(A1612, 'OG Data Combined'!$A$2:$AQ6277,21,false)), ""\((.*?)\)""), """")"),"Distance")</f>
        <v>Distance</v>
      </c>
    </row>
    <row r="1613">
      <c r="A1613" s="143" t="s">
        <v>37928</v>
      </c>
      <c r="B1613" s="144" t="str">
        <f>vlookup(A1613, 'OG Data Combined'!$A$2:$Z6277,25,false)</f>
        <v>-</v>
      </c>
      <c r="D1613" s="166" t="str">
        <f>vlookup(A1613, 'OG Data Combined'!$A$2:$AQ6277,29,false)</f>
        <v>https://www.instagram.com/johnfrazier89/</v>
      </c>
      <c r="E1613" t="str">
        <f>IFERROR(__xludf.DUMMYFUNCTION("IFERROR(REGEXEXTRACT((vlookup(A1613, 'OG Data Combined'!$A$2:$AQ6277,21,false)), ""\((.*?)\)""), """")"),"Throws")</f>
        <v>Throws</v>
      </c>
    </row>
    <row r="1614">
      <c r="A1614" s="143" t="s">
        <v>37929</v>
      </c>
      <c r="B1614" s="144" t="str">
        <f>vlookup(A1614, 'OG Data Combined'!$A$2:$Z6277,25,false)</f>
        <v>-</v>
      </c>
      <c r="D1614" s="166" t="str">
        <f>vlookup(A1614, 'OG Data Combined'!$A$2:$AQ6277,29,false)</f>
        <v>https://www.instagram.com/coachktxst/</v>
      </c>
      <c r="E1614" t="str">
        <f>IFERROR(__xludf.DUMMYFUNCTION("IFERROR(REGEXEXTRACT((vlookup(A1614, 'OG Data Combined'!$A$2:$AQ6277,21,false)), ""\((.*?)\)""), """")"),"Jumps, Multi-events")</f>
        <v>Jumps, Multi-events</v>
      </c>
    </row>
    <row r="1615">
      <c r="A1615" s="143" t="s">
        <v>37930</v>
      </c>
      <c r="B1615" s="144" t="str">
        <f>vlookup(A1615, 'OG Data Combined'!$A$2:$Z6277,25,false)</f>
        <v>-</v>
      </c>
      <c r="D1615" s="166" t="str">
        <f>vlookup(A1615, 'OG Data Combined'!$A$2:$AQ6277,29,false)</f>
        <v>https://www.instagram.com/natalie__ramirez/</v>
      </c>
      <c r="E1615" t="str">
        <f>IFERROR(__xludf.DUMMYFUNCTION("IFERROR(REGEXEXTRACT((vlookup(A1615, 'OG Data Combined'!$A$2:$AQ6277,21,false)), ""\((.*?)\)""), """")"),"Throws")</f>
        <v>Throws</v>
      </c>
    </row>
    <row r="1616">
      <c r="A1616" s="143" t="s">
        <v>37931</v>
      </c>
      <c r="B1616" s="166" t="str">
        <f>vlookup(A1616, 'OG Data Combined'!$A$2:$Z6277,25,false)</f>
        <v>https://x.com/amhurdlestar</v>
      </c>
      <c r="D1616" s="144" t="str">
        <f>vlookup(A1616, 'OG Data Combined'!$A$2:$AQ6277,29,false)</f>
        <v>-</v>
      </c>
      <c r="E1616" t="str">
        <f>IFERROR(__xludf.DUMMYFUNCTION("IFERROR(REGEXEXTRACT((vlookup(A1616, 'OG Data Combined'!$A$2:$AQ6277,21,false)), ""\((.*?)\)""), """")"),"Sprints, Hurdles, Relays")</f>
        <v>Sprints, Hurdles, Relays</v>
      </c>
    </row>
    <row r="1617">
      <c r="A1617" s="143" t="s">
        <v>37932</v>
      </c>
      <c r="B1617" s="144" t="str">
        <f>vlookup(A1617, 'OG Data Combined'!$A$2:$Z6277,25,false)</f>
        <v>-</v>
      </c>
      <c r="D1617" s="144" t="str">
        <f>vlookup(A1617, 'OG Data Combined'!$A$2:$AQ6277,29,false)</f>
        <v>-</v>
      </c>
      <c r="E1617" t="str">
        <f>IFERROR(__xludf.DUMMYFUNCTION("IFERROR(REGEXEXTRACT((vlookup(A1617, 'OG Data Combined'!$A$2:$AQ6277,21,false)), ""\((.*?)\)""), """")"),"Pole Vault")</f>
        <v>Pole Vault</v>
      </c>
    </row>
    <row r="1618">
      <c r="A1618" s="143" t="s">
        <v>37933</v>
      </c>
      <c r="B1618" s="166" t="str">
        <f>vlookup(A1618, 'OG Data Combined'!$A$2:$Z6277,25,false)</f>
        <v>https://x.com/hope_bender</v>
      </c>
      <c r="D1618" s="144" t="str">
        <f>vlookup(A1618, 'OG Data Combined'!$A$2:$AQ6277,29,false)</f>
        <v>-</v>
      </c>
      <c r="E1618" t="str">
        <f>IFERROR(__xludf.DUMMYFUNCTION("IFERROR(REGEXEXTRACT((vlookup(A1618, 'OG Data Combined'!$A$2:$AQ6277,21,false)), ""\((.*?)\)""), """")"),"Jumps, Sprints")</f>
        <v>Jumps, Sprints</v>
      </c>
    </row>
    <row r="1619">
      <c r="A1619" s="143" t="s">
        <v>37934</v>
      </c>
      <c r="B1619" s="144" t="str">
        <f>vlookup(A1619, 'OG Data Combined'!$A$2:$Z6277,25,false)</f>
        <v>-</v>
      </c>
      <c r="D1619" s="144" t="str">
        <f>vlookup(A1619, 'OG Data Combined'!$A$2:$AQ6277,29,false)</f>
        <v>-</v>
      </c>
      <c r="E1619" t="str">
        <f>IFERROR(__xludf.DUMMYFUNCTION("IFERROR(REGEXEXTRACT((vlookup(A1619, 'OG Data Combined'!$A$2:$AQ6277,21,false)), ""\((.*?)\)""), """")"),"Distance")</f>
        <v>Distance</v>
      </c>
    </row>
    <row r="1620">
      <c r="A1620" s="143" t="s">
        <v>37935</v>
      </c>
      <c r="B1620" s="144" t="str">
        <f>vlookup(A1620, 'OG Data Combined'!$A$2:$Z6277,25,false)</f>
        <v>-</v>
      </c>
      <c r="D1620" s="166" t="str">
        <f>vlookup(A1620, 'OG Data Combined'!$A$2:$AQ6277,29,false)</f>
        <v>https://www.instagram.com/natosha_rogers/</v>
      </c>
      <c r="E1620" t="str">
        <f>IFERROR(__xludf.DUMMYFUNCTION("IFERROR(REGEXEXTRACT((vlookup(A1620, 'OG Data Combined'!$A$2:$AQ6277,21,false)), ""\((.*?)\)""), """")"),"Distance")</f>
        <v>Distance</v>
      </c>
    </row>
    <row r="1621">
      <c r="A1621" s="143" t="s">
        <v>37936</v>
      </c>
      <c r="B1621" s="144" t="str">
        <f>vlookup(A1621, 'OG Data Combined'!$A$2:$Z6277,25,false)</f>
        <v>-</v>
      </c>
      <c r="D1621" s="144" t="str">
        <f>vlookup(A1621, 'OG Data Combined'!$A$2:$AQ6277,29,false)</f>
        <v>-</v>
      </c>
      <c r="E1621" t="str">
        <f>IFERROR(__xludf.DUMMYFUNCTION("IFERROR(REGEXEXTRACT((vlookup(A1621, 'OG Data Combined'!$A$2:$AQ6277,21,false)), ""\((.*?)\)""), """")"),"Distance")</f>
        <v>Distance</v>
      </c>
    </row>
    <row r="1622">
      <c r="A1622" s="143" t="s">
        <v>37937</v>
      </c>
      <c r="B1622" s="166" t="str">
        <f>vlookup(A1622, 'OG Data Combined'!$A$2:$Z6277,25,false)</f>
        <v>https://twitter.com/weskittley</v>
      </c>
      <c r="D1622" s="144" t="str">
        <f>vlookup(A1622, 'OG Data Combined'!$A$2:$AQ6277,29,false)</f>
        <v>-</v>
      </c>
      <c r="E1622" t="str">
        <f>IFERROR(__xludf.DUMMYFUNCTION("IFERROR(REGEXEXTRACT((vlookup(A1622, 'OG Data Combined'!$A$2:$AQ6277,21,false)), ""\((.*?)\)""), """")"),"")</f>
        <v/>
      </c>
    </row>
    <row r="1623">
      <c r="A1623" s="143" t="s">
        <v>37938</v>
      </c>
      <c r="B1623" s="166" t="str">
        <f>vlookup(A1623, 'OG Data Combined'!$A$2:$Z6277,25,false)</f>
        <v>https://twitter.com/ljones0787</v>
      </c>
      <c r="D1623" s="144" t="str">
        <f>vlookup(A1623, 'OG Data Combined'!$A$2:$AQ6277,29,false)</f>
        <v>-</v>
      </c>
      <c r="E1623" t="str">
        <f>IFERROR(__xludf.DUMMYFUNCTION("IFERROR(REGEXEXTRACT((vlookup(A1623, 'OG Data Combined'!$A$2:$AQ6277,21,false)), ""\((.*?)\)""), """")"),"")</f>
        <v/>
      </c>
    </row>
    <row r="1624">
      <c r="A1624" s="143" t="s">
        <v>37939</v>
      </c>
      <c r="B1624" s="144" t="str">
        <f>vlookup(A1624, 'OG Data Combined'!$A$2:$Z6277,25,false)</f>
        <v>-</v>
      </c>
      <c r="D1624" s="144" t="str">
        <f>vlookup(A1624, 'OG Data Combined'!$A$2:$AQ6277,29,false)</f>
        <v>-</v>
      </c>
      <c r="E1624" t="str">
        <f>IFERROR(__xludf.DUMMYFUNCTION("IFERROR(REGEXEXTRACT((vlookup(A1624, 'OG Data Combined'!$A$2:$AQ6277,21,false)), ""\((.*?)\)""), """")"),"Throws")</f>
        <v>Throws</v>
      </c>
    </row>
    <row r="1625">
      <c r="A1625" s="143" t="s">
        <v>37940</v>
      </c>
      <c r="B1625" s="166" t="str">
        <f>vlookup(A1625, 'OG Data Combined'!$A$2:$Z6277,25,false)</f>
        <v>https://twitter.com/coachcalrob</v>
      </c>
      <c r="D1625" s="144" t="str">
        <f>vlookup(A1625, 'OG Data Combined'!$A$2:$AQ6277,29,false)</f>
        <v>-</v>
      </c>
      <c r="E1625" t="str">
        <f>IFERROR(__xludf.DUMMYFUNCTION("IFERROR(REGEXEXTRACT((vlookup(A1625, 'OG Data Combined'!$A$2:$AQ6277,21,false)), ""\((.*?)\)""), """")"),"Sprints, Hurdles")</f>
        <v>Sprints, Hurdles</v>
      </c>
    </row>
    <row r="1626">
      <c r="A1626" s="143" t="s">
        <v>37941</v>
      </c>
      <c r="B1626" s="166" t="str">
        <f>vlookup(A1626, 'OG Data Combined'!$A$2:$Z6277,25,false)</f>
        <v>https://twitter.com/bornmission</v>
      </c>
      <c r="D1626" s="144" t="str">
        <f>vlookup(A1626, 'OG Data Combined'!$A$2:$AQ6277,29,false)</f>
        <v>-</v>
      </c>
      <c r="E1626" t="str">
        <f>IFERROR(__xludf.DUMMYFUNCTION("IFERROR(REGEXEXTRACT((vlookup(A1626, 'OG Data Combined'!$A$2:$AQ6277,21,false)), ""\((.*?)\)""), """")"),"Sprints, Hurdles, Relays")</f>
        <v>Sprints, Hurdles, Relays</v>
      </c>
    </row>
    <row r="1627">
      <c r="A1627" s="143" t="s">
        <v>37942</v>
      </c>
      <c r="B1627" s="166" t="str">
        <f>vlookup(A1627, 'OG Data Combined'!$A$2:$Z6277,25,false)</f>
        <v>https://twitter.com/slagletom</v>
      </c>
      <c r="D1627" s="144" t="str">
        <f>vlookup(A1627, 'OG Data Combined'!$A$2:$AQ6277,29,false)</f>
        <v>-</v>
      </c>
      <c r="E1627" t="str">
        <f>IFERROR(__xludf.DUMMYFUNCTION("IFERROR(REGEXEXTRACT((vlookup(A1627, 'OG Data Combined'!$A$2:$AQ6277,21,false)), ""\((.*?)\)""), """")"),"Pole Vault")</f>
        <v>Pole Vault</v>
      </c>
    </row>
    <row r="1628">
      <c r="A1628" s="143" t="s">
        <v>37943</v>
      </c>
      <c r="B1628" s="166" t="str">
        <f>vlookup(A1628, 'OG Data Combined'!$A$2:$Z6277,25,false)</f>
        <v>https://twitter.com/trackcoachk</v>
      </c>
      <c r="D1628" s="166" t="str">
        <f>vlookup(A1628, 'OG Data Combined'!$A$2:$AQ6277,29,false)</f>
        <v>https://www.instagram.com/mkherston/</v>
      </c>
      <c r="E1628" t="str">
        <f>IFERROR(__xludf.DUMMYFUNCTION("IFERROR(REGEXEXTRACT((vlookup(A1628, 'OG Data Combined'!$A$2:$AQ6277,21,false)), ""\((.*?)\)""), """")"),"Jumps, Multi-events")</f>
        <v>Jumps, Multi-events</v>
      </c>
    </row>
    <row r="1629">
      <c r="A1629" s="143" t="s">
        <v>37944</v>
      </c>
      <c r="B1629" s="166" t="str">
        <f>vlookup(A1629, 'OG Data Combined'!$A$2:$Z6277,25,false)</f>
        <v>https://twitter.com/coachjonmurray</v>
      </c>
      <c r="D1629" s="166" t="str">
        <f>vlookup(A1629, 'OG Data Combined'!$A$2:$AQ6277,29,false)</f>
        <v>https://www.instagram.com/coachjonmurray/</v>
      </c>
      <c r="E1629" t="str">
        <f>IFERROR(__xludf.DUMMYFUNCTION("IFERROR(REGEXEXTRACT((vlookup(A1629, 'OG Data Combined'!$A$2:$AQ6277,21,false)), ""\((.*?)\)""), """")"),"Distance")</f>
        <v>Distance</v>
      </c>
    </row>
    <row r="1630">
      <c r="A1630" s="143" t="s">
        <v>37945</v>
      </c>
      <c r="B1630" s="166" t="str">
        <f>vlookup(A1630, 'OG Data Combined'!$A$2:$Z6277,25,false)</f>
        <v>https://twitter.com/Carl_Lewis</v>
      </c>
      <c r="D1630" s="144" t="str">
        <f>vlookup(A1630, 'OG Data Combined'!$A$2:$AQ6277,29,false)</f>
        <v>-</v>
      </c>
      <c r="E1630" t="str">
        <f>IFERROR(__xludf.DUMMYFUNCTION("IFERROR(REGEXEXTRACT((vlookup(A1630, 'OG Data Combined'!$A$2:$AQ6277,21,false)), ""\((.*?)\)""), """")"),"")</f>
        <v/>
      </c>
    </row>
    <row r="1631">
      <c r="A1631" s="143" t="s">
        <v>37946</v>
      </c>
      <c r="B1631" s="166" t="str">
        <f>vlookup(A1631, 'OG Data Combined'!$A$2:$Z6277,25,false)</f>
        <v>https://twitter.com/willmblackburn</v>
      </c>
      <c r="D1631" s="144" t="str">
        <f>vlookup(A1631, 'OG Data Combined'!$A$2:$AQ6277,29,false)</f>
        <v>-</v>
      </c>
      <c r="E1631" t="str">
        <f>IFERROR(__xludf.DUMMYFUNCTION("IFERROR(REGEXEXTRACT((vlookup(A1631, 'OG Data Combined'!$A$2:$AQ6277,21,false)), ""\((.*?)\)""), """")"),"")</f>
        <v/>
      </c>
    </row>
    <row r="1632">
      <c r="A1632" s="143" t="s">
        <v>37947</v>
      </c>
      <c r="B1632" s="144" t="str">
        <f>vlookup(A1632, 'OG Data Combined'!$A$2:$Z6277,25,false)</f>
        <v>-</v>
      </c>
      <c r="D1632" s="144" t="str">
        <f>vlookup(A1632, 'OG Data Combined'!$A$2:$AQ6277,29,false)</f>
        <v>-</v>
      </c>
      <c r="E1632" t="str">
        <f>IFERROR(__xludf.DUMMYFUNCTION("IFERROR(REGEXEXTRACT((vlookup(A1632, 'OG Data Combined'!$A$2:$AQ6277,21,false)), ""\((.*?)\)""), """")"),"")</f>
        <v/>
      </c>
    </row>
    <row r="1633">
      <c r="A1633" s="143" t="s">
        <v>37948</v>
      </c>
      <c r="B1633" s="144" t="str">
        <f>vlookup(A1633, 'OG Data Combined'!$A$2:$Z6277,25,false)</f>
        <v>-</v>
      </c>
      <c r="D1633" s="144" t="str">
        <f>vlookup(A1633, 'OG Data Combined'!$A$2:$AQ6277,29,false)</f>
        <v>-</v>
      </c>
      <c r="E1633" t="str">
        <f>IFERROR(__xludf.DUMMYFUNCTION("IFERROR(REGEXEXTRACT((vlookup(A1633, 'OG Data Combined'!$A$2:$AQ6277,21,false)), ""\((.*?)\)""), """")"),"")</f>
        <v/>
      </c>
    </row>
    <row r="1634">
      <c r="A1634" s="143" t="s">
        <v>37949</v>
      </c>
      <c r="B1634" s="144" t="str">
        <f>vlookup(A1634, 'OG Data Combined'!$A$2:$Z6277,25,false)</f>
        <v>-</v>
      </c>
      <c r="D1634" s="144" t="str">
        <f>vlookup(A1634, 'OG Data Combined'!$A$2:$AQ6277,29,false)</f>
        <v>-</v>
      </c>
      <c r="E1634" t="str">
        <f>IFERROR(__xludf.DUMMYFUNCTION("IFERROR(REGEXEXTRACT((vlookup(A1634, 'OG Data Combined'!$A$2:$AQ6277,21,false)), ""\((.*?)\)""), """")"),"Throws")</f>
        <v>Throws</v>
      </c>
    </row>
    <row r="1635">
      <c r="A1635" s="143" t="s">
        <v>37950</v>
      </c>
      <c r="B1635" s="144" t="str">
        <f>vlookup(A1635, 'OG Data Combined'!$A$2:$Z6277,25,false)</f>
        <v>-</v>
      </c>
      <c r="D1635" s="144" t="str">
        <f>vlookup(A1635, 'OG Data Combined'!$A$2:$AQ6277,29,false)</f>
        <v>-</v>
      </c>
      <c r="E1635" t="str">
        <f>IFERROR(__xludf.DUMMYFUNCTION("IFERROR(REGEXEXTRACT((vlookup(A1635, 'OG Data Combined'!$A$2:$AQ6277,21,false)), ""\((.*?)\)""), """")"),"Sprints, Hurdles")</f>
        <v>Sprints, Hurdles</v>
      </c>
    </row>
    <row r="1636">
      <c r="A1636" s="143" t="s">
        <v>37951</v>
      </c>
      <c r="B1636" s="166" t="str">
        <f>vlookup(A1636, 'OG Data Combined'!$A$2:$Z6277,25,false)</f>
        <v>https://twitter.com/jalenwade4</v>
      </c>
      <c r="D1636" s="166" t="str">
        <f>vlookup(A1636, 'OG Data Combined'!$A$2:$AQ6277,29,false)</f>
        <v>https://www.instagram.com/jalenwade_/</v>
      </c>
      <c r="E1636" t="str">
        <f>IFERROR(__xludf.DUMMYFUNCTION("IFERROR(REGEXEXTRACT((vlookup(A1636, 'OG Data Combined'!$A$2:$AQ6277,21,false)), ""\((.*?)\)""), """")"),"Jumps, Sprints")</f>
        <v>Jumps, Sprints</v>
      </c>
    </row>
    <row r="1637">
      <c r="A1637" s="143" t="s">
        <v>37952</v>
      </c>
      <c r="B1637" s="144" t="str">
        <f>vlookup(A1637, 'OG Data Combined'!$A$2:$Z6277,25,false)</f>
        <v>-</v>
      </c>
      <c r="D1637" s="144" t="str">
        <f>vlookup(A1637, 'OG Data Combined'!$A$2:$AQ6277,29,false)</f>
        <v>-</v>
      </c>
      <c r="E1637" t="str">
        <f>IFERROR(__xludf.DUMMYFUNCTION("IFERROR(REGEXEXTRACT((vlookup(A1637, 'OG Data Combined'!$A$2:$AQ6277,21,false)), ""\((.*?)\)""), """")"),"Jumps, Multi-events, Hurdles")</f>
        <v>Jumps, Multi-events, Hurdles</v>
      </c>
    </row>
    <row r="1638">
      <c r="A1638" s="143" t="s">
        <v>37953</v>
      </c>
      <c r="B1638" s="144" t="str">
        <f>vlookup(A1638, 'OG Data Combined'!$A$2:$Z6277,25,false)</f>
        <v>-</v>
      </c>
      <c r="D1638" s="166" t="str">
        <f>vlookup(A1638, 'OG Data Combined'!$A$2:$AQ6277,29,false)</f>
        <v>https://www.instagram.com/slayvion_/</v>
      </c>
      <c r="E1638" t="str">
        <f>IFERROR(__xludf.DUMMYFUNCTION("IFERROR(REGEXEXTRACT((vlookup(A1638, 'OG Data Combined'!$A$2:$AQ6277,21,false)), ""\((.*?)\)""), """")"),"Hurdles")</f>
        <v>Hurdles</v>
      </c>
    </row>
    <row r="1639">
      <c r="A1639" s="143" t="s">
        <v>37954</v>
      </c>
      <c r="B1639" s="166" t="str">
        <f>vlookup(A1639, 'OG Data Combined'!$A$2:$Z6277,25,false)</f>
        <v>https://twitter.com/aferr48andrew</v>
      </c>
      <c r="D1639" s="144" t="str">
        <f>vlookup(A1639, 'OG Data Combined'!$A$2:$AQ6277,29,false)</f>
        <v>-</v>
      </c>
      <c r="E1639" t="str">
        <f>IFERROR(__xludf.DUMMYFUNCTION("IFERROR(REGEXEXTRACT((vlookup(A1639, 'OG Data Combined'!$A$2:$AQ6277,21,false)), ""\((.*?)\)""), """")"),"Distance")</f>
        <v>Distance</v>
      </c>
    </row>
    <row r="1640">
      <c r="A1640" s="143" t="s">
        <v>37955</v>
      </c>
      <c r="B1640" s="144" t="str">
        <f>vlookup(A1640, 'OG Data Combined'!$A$2:$Z6277,25,false)</f>
        <v>-</v>
      </c>
      <c r="D1640" s="166" t="str">
        <f>vlookup(A1640, 'OG Data Combined'!$A$2:$AQ6277,29,false)</f>
        <v>https://www.instagram.com/claire_meyer44/</v>
      </c>
      <c r="E1640" t="str">
        <f>IFERROR(__xludf.DUMMYFUNCTION("IFERROR(REGEXEXTRACT((vlookup(A1640, 'OG Data Combined'!$A$2:$AQ6277,21,false)), ""\((.*?)\)""), """")"),"Distance")</f>
        <v>Distance</v>
      </c>
    </row>
    <row r="1641">
      <c r="A1641" s="143" t="s">
        <v>37956</v>
      </c>
      <c r="B1641" s="144" t="str">
        <f>vlookup(A1641, 'OG Data Combined'!$A$2:$Z6277,25,false)</f>
        <v>-</v>
      </c>
      <c r="D1641" s="166" t="str">
        <f>vlookup(A1641, 'OG Data Combined'!$A$2:$AQ6277,29,false)</f>
        <v>https://www.instagram.com/coach_gibs/</v>
      </c>
      <c r="E1641" t="str">
        <f>IFERROR(__xludf.DUMMYFUNCTION("IFERROR(REGEXEXTRACT((vlookup(A1641, 'OG Data Combined'!$A$2:$AQ6277,21,false)), ""\((.*?)\)""), """")"),"Distance")</f>
        <v>Distance</v>
      </c>
    </row>
    <row r="1642">
      <c r="A1642" s="143" t="s">
        <v>37957</v>
      </c>
      <c r="B1642" s="154" t="str">
        <f>vlookup(A1642, 'OG Data Combined'!$A$2:$Z6277,25,false)</f>
        <v/>
      </c>
      <c r="D1642" s="154" t="str">
        <f>vlookup(A1642, 'OG Data Combined'!$A$2:$AQ6277,29,false)</f>
        <v/>
      </c>
      <c r="E1642" t="str">
        <f>IFERROR(__xludf.DUMMYFUNCTION("IFERROR(REGEXEXTRACT((vlookup(A1642, 'OG Data Combined'!$A$2:$AQ6277,21,false)), ""\((.*?)\)""), """")"),"")</f>
        <v/>
      </c>
    </row>
    <row r="1643">
      <c r="A1643" s="143" t="s">
        <v>37958</v>
      </c>
      <c r="B1643" s="166" t="str">
        <f>vlookup(A1643, 'OG Data Combined'!$A$2:$Z6277,25,false)</f>
        <v>https://twitter.com/maggie_davis10</v>
      </c>
      <c r="D1643" s="144" t="str">
        <f>vlookup(A1643, 'OG Data Combined'!$A$2:$AQ6277,29,false)</f>
        <v>-</v>
      </c>
      <c r="E1643" t="str">
        <f>IFERROR(__xludf.DUMMYFUNCTION("IFERROR(REGEXEXTRACT((vlookup(A1643, 'OG Data Combined'!$A$2:$AQ6277,21,false)), ""\((.*?)\)""), """")"),"")</f>
        <v/>
      </c>
    </row>
    <row r="1644">
      <c r="A1644" s="143" t="s">
        <v>37959</v>
      </c>
      <c r="B1644" s="144" t="str">
        <f>vlookup(A1644, 'OG Data Combined'!$A$2:$Z6277,25,false)</f>
        <v>-</v>
      </c>
      <c r="D1644" s="166" t="str">
        <f>vlookup(A1644, 'OG Data Combined'!$A$2:$AQ6277,29,false)</f>
        <v>https://www.instagram.com/marcobrownthrows/</v>
      </c>
      <c r="E1644" t="str">
        <f>IFERROR(__xludf.DUMMYFUNCTION("IFERROR(REGEXEXTRACT((vlookup(A1644, 'OG Data Combined'!$A$2:$AQ6277,21,false)), ""\((.*?)\)""), """")"),"Throws")</f>
        <v>Throws</v>
      </c>
    </row>
    <row r="1645">
      <c r="A1645" s="143" t="s">
        <v>37960</v>
      </c>
      <c r="B1645" s="166" t="str">
        <f>vlookup(A1645, 'OG Data Combined'!$A$2:$Z6277,25,false)</f>
        <v>https://twitter.com/sawiiams</v>
      </c>
      <c r="D1645" s="144" t="str">
        <f>vlookup(A1645, 'OG Data Combined'!$A$2:$AQ6277,29,false)</f>
        <v>-</v>
      </c>
      <c r="E1645" t="str">
        <f>IFERROR(__xludf.DUMMYFUNCTION("IFERROR(REGEXEXTRACT((vlookup(A1645, 'OG Data Combined'!$A$2:$AQ6277,21,false)), ""\((.*?)\)""), """")"),"Sprints")</f>
        <v>Sprints</v>
      </c>
    </row>
    <row r="1646">
      <c r="A1646" s="143" t="s">
        <v>37961</v>
      </c>
      <c r="B1646" s="144" t="str">
        <f>vlookup(A1646, 'OG Data Combined'!$A$2:$Z6277,25,false)</f>
        <v>-</v>
      </c>
      <c r="D1646" s="144" t="str">
        <f>vlookup(A1646, 'OG Data Combined'!$A$2:$AQ6277,29,false)</f>
        <v>-</v>
      </c>
      <c r="E1646" t="str">
        <f>IFERROR(__xludf.DUMMYFUNCTION("IFERROR(REGEXEXTRACT((vlookup(A1646, 'OG Data Combined'!$A$2:$AQ6277,21,false)), ""\((.*?)\)""), """")"),"Hurdles, Multi-Events")</f>
        <v>Hurdles, Multi-Events</v>
      </c>
    </row>
    <row r="1647">
      <c r="A1647" s="143" t="s">
        <v>37962</v>
      </c>
      <c r="B1647" s="144" t="str">
        <f>vlookup(A1647, 'OG Data Combined'!$A$2:$Z6277,25,false)</f>
        <v>-</v>
      </c>
      <c r="D1647" s="166" t="str">
        <f>vlookup(A1647, 'OG Data Combined'!$A$2:$AQ6277,29,false)</f>
        <v>https://www.instagram.com/easteb22/</v>
      </c>
      <c r="E1647" t="str">
        <f>IFERROR(__xludf.DUMMYFUNCTION("IFERROR(REGEXEXTRACT((vlookup(A1647, 'OG Data Combined'!$A$2:$AQ6277,21,false)), ""\((.*?)\)""), """")"),"Distance")</f>
        <v>Distance</v>
      </c>
    </row>
    <row r="1648">
      <c r="A1648" s="143" t="s">
        <v>37963</v>
      </c>
      <c r="B1648" s="166" t="str">
        <f>vlookup(A1648, 'OG Data Combined'!$A$2:$Z6277,25,false)</f>
        <v>https://twitter.com/jsauerhage</v>
      </c>
      <c r="D1648" s="144" t="str">
        <f>vlookup(A1648, 'OG Data Combined'!$A$2:$AQ6277,29,false)</f>
        <v>-</v>
      </c>
      <c r="E1648" t="str">
        <f>IFERROR(__xludf.DUMMYFUNCTION("IFERROR(REGEXEXTRACT((vlookup(A1648, 'OG Data Combined'!$A$2:$AQ6277,21,false)), ""\((.*?)\)""), """")"),"")</f>
        <v/>
      </c>
    </row>
    <row r="1649">
      <c r="A1649" s="143" t="s">
        <v>37964</v>
      </c>
      <c r="B1649" s="166" t="str">
        <f>vlookup(A1649, 'OG Data Combined'!$A$2:$Z6277,25,false)</f>
        <v>https://twitter.com/dka_rerun_4</v>
      </c>
      <c r="D1649" s="144" t="str">
        <f>vlookup(A1649, 'OG Data Combined'!$A$2:$AQ6277,29,false)</f>
        <v>-</v>
      </c>
      <c r="E1649" t="str">
        <f>IFERROR(__xludf.DUMMYFUNCTION("IFERROR(REGEXEXTRACT((vlookup(A1649, 'OG Data Combined'!$A$2:$AQ6277,21,false)), ""\((.*?)\)""), """")"),"Relays, Sprints")</f>
        <v>Relays, Sprints</v>
      </c>
    </row>
    <row r="1650">
      <c r="A1650" s="143" t="s">
        <v>37965</v>
      </c>
      <c r="B1650" s="144" t="str">
        <f>vlookup(A1650, 'OG Data Combined'!$A$2:$Z6277,25,false)</f>
        <v>-</v>
      </c>
      <c r="D1650" s="144" t="str">
        <f>vlookup(A1650, 'OG Data Combined'!$A$2:$AQ6277,29,false)</f>
        <v>-</v>
      </c>
      <c r="E1650" t="str">
        <f>IFERROR(__xludf.DUMMYFUNCTION("IFERROR(REGEXEXTRACT((vlookup(A1650, 'OG Data Combined'!$A$2:$AQ6277,21,false)), ""\((.*?)\)""), """")"),"Jumps, Multi-Events, Hurdles")</f>
        <v>Jumps, Multi-Events, Hurdles</v>
      </c>
    </row>
    <row r="1651">
      <c r="A1651" s="143" t="s">
        <v>37966</v>
      </c>
      <c r="B1651" s="144" t="str">
        <f>vlookup(A1651, 'OG Data Combined'!$A$2:$Z6277,25,false)</f>
        <v>-</v>
      </c>
      <c r="D1651" s="144" t="str">
        <f>vlookup(A1651, 'OG Data Combined'!$A$2:$AQ6277,29,false)</f>
        <v>-</v>
      </c>
      <c r="E1651" t="str">
        <f>IFERROR(__xludf.DUMMYFUNCTION("IFERROR(REGEXEXTRACT((vlookup(A1651, 'OG Data Combined'!$A$2:$AQ6277,21,false)), ""\((.*?)\)""), """")"),"Throws")</f>
        <v>Throws</v>
      </c>
    </row>
    <row r="1652">
      <c r="A1652" s="143" t="s">
        <v>37967</v>
      </c>
      <c r="B1652" s="166" t="str">
        <f>vlookup(A1652, 'OG Data Combined'!$A$2:$Z6277,25,false)</f>
        <v>https://twitter.com/lizcomposto</v>
      </c>
      <c r="D1652" s="144" t="str">
        <f>vlookup(A1652, 'OG Data Combined'!$A$2:$AQ6277,29,false)</f>
        <v>-</v>
      </c>
      <c r="E1652" t="str">
        <f>IFERROR(__xludf.DUMMYFUNCTION("IFERROR(REGEXEXTRACT((vlookup(A1652, 'OG Data Combined'!$A$2:$AQ6277,21,false)), ""\((.*?)\)""), """")"),"Pole Vault")</f>
        <v>Pole Vault</v>
      </c>
    </row>
    <row r="1653">
      <c r="A1653" s="143" t="s">
        <v>37968</v>
      </c>
      <c r="B1653" s="144" t="str">
        <f>vlookup(A1653, 'OG Data Combined'!$A$2:$Z6277,25,false)</f>
        <v>-</v>
      </c>
      <c r="D1653" s="144" t="str">
        <f>vlookup(A1653, 'OG Data Combined'!$A$2:$AQ6277,29,false)</f>
        <v>-</v>
      </c>
      <c r="E1653" t="str">
        <f>IFERROR(__xludf.DUMMYFUNCTION("IFERROR(REGEXEXTRACT((vlookup(A1653, 'OG Data Combined'!$A$2:$AQ6277,21,false)), ""\((.*?)\)""), """")"),"Hurdles, Sprints")</f>
        <v>Hurdles, Sprints</v>
      </c>
    </row>
    <row r="1654">
      <c r="A1654" s="143" t="s">
        <v>37969</v>
      </c>
      <c r="B1654" s="166" t="str">
        <f>vlookup(A1654, 'OG Data Combined'!$A$2:$Z6277,25,false)</f>
        <v>https://twitter.com/steffinmccarter</v>
      </c>
      <c r="D1654" s="144" t="str">
        <f>vlookup(A1654, 'OG Data Combined'!$A$2:$AQ6277,29,false)</f>
        <v>-</v>
      </c>
      <c r="E1654" t="str">
        <f>IFERROR(__xludf.DUMMYFUNCTION("IFERROR(REGEXEXTRACT((vlookup(A1654, 'OG Data Combined'!$A$2:$AQ6277,21,false)), ""\((.*?)\)""), """")"),"")</f>
        <v/>
      </c>
    </row>
    <row r="1655">
      <c r="A1655" s="143" t="s">
        <v>37970</v>
      </c>
      <c r="B1655" s="166" t="str">
        <f>vlookup(A1655, 'OG Data Combined'!$A$2:$Z6277,25,false)</f>
        <v>https://twitter.com/coach_floknows</v>
      </c>
      <c r="D1655" s="144" t="str">
        <f>vlookup(A1655, 'OG Data Combined'!$A$2:$AQ6277,29,false)</f>
        <v>-</v>
      </c>
      <c r="E1655" t="str">
        <f>IFERROR(__xludf.DUMMYFUNCTION("IFERROR(REGEXEXTRACT((vlookup(A1655, 'OG Data Combined'!$A$2:$AQ6277,21,false)), ""\((.*?)\)""), """")"),"")</f>
        <v/>
      </c>
    </row>
    <row r="1656">
      <c r="A1656" s="143" t="s">
        <v>37971</v>
      </c>
      <c r="B1656" s="154" t="str">
        <f>vlookup(A1656, 'OG Data Combined'!$A$2:$Z6277,25,false)</f>
        <v/>
      </c>
      <c r="D1656" s="154" t="str">
        <f>vlookup(A1656, 'OG Data Combined'!$A$2:$AQ6277,29,false)</f>
        <v/>
      </c>
      <c r="E1656" t="str">
        <f>IFERROR(__xludf.DUMMYFUNCTION("IFERROR(REGEXEXTRACT((vlookup(A1656, 'OG Data Combined'!$A$2:$AQ6277,21,false)), ""\((.*?)\)""), """")"),"")</f>
        <v/>
      </c>
    </row>
    <row r="1657">
      <c r="A1657" s="143" t="s">
        <v>37972</v>
      </c>
      <c r="B1657" s="144" t="str">
        <f>vlookup(A1657, 'OG Data Combined'!$A$2:$Z6277,25,false)</f>
        <v>-</v>
      </c>
      <c r="D1657" s="166" t="str">
        <f>vlookup(A1657, 'OG Data Combined'!$A$2:$AQ6277,29,false)</f>
        <v>https://www.instagram.com/teneventer/</v>
      </c>
      <c r="E1657" t="str">
        <f>IFERROR(__xludf.DUMMYFUNCTION("IFERROR(REGEXEXTRACT((vlookup(A1657, 'OG Data Combined'!$A$2:$AQ6277,21,false)), ""\((.*?)\)""), """")"),"Vertical Jumps, Multi-events")</f>
        <v>Vertical Jumps, Multi-events</v>
      </c>
    </row>
    <row r="1658">
      <c r="A1658" s="143" t="s">
        <v>37973</v>
      </c>
      <c r="B1658" s="154" t="str">
        <f>vlookup(A1658, 'OG Data Combined'!$A$2:$Z6277,25,false)</f>
        <v/>
      </c>
      <c r="D1658" s="154" t="str">
        <f>vlookup(A1658, 'OG Data Combined'!$A$2:$AQ6277,29,false)</f>
        <v/>
      </c>
      <c r="E1658" t="str">
        <f>IFERROR(__xludf.DUMMYFUNCTION("IFERROR(REGEXEXTRACT((vlookup(A1658, 'OG Data Combined'!$A$2:$AQ6277,21,false)), ""\((.*?)\)""), """")"),"Throws")</f>
        <v>Throws</v>
      </c>
    </row>
    <row r="1659">
      <c r="A1659" s="143" t="s">
        <v>37974</v>
      </c>
      <c r="B1659" s="166" t="str">
        <f>vlookup(A1659, 'OG Data Combined'!$A$2:$Z6277,25,false)</f>
        <v>https://twitter.com/rmorgan_jr</v>
      </c>
      <c r="D1659" s="166" t="str">
        <f>vlookup(A1659, 'OG Data Combined'!$A$2:$AQ6277,29,false)</f>
        <v>https://www.instagram.com/rmorgan_jr/</v>
      </c>
      <c r="E1659" t="str">
        <f>IFERROR(__xludf.DUMMYFUNCTION("IFERROR(REGEXEXTRACT((vlookup(A1659, 'OG Data Combined'!$A$2:$AQ6277,21,false)), ""\((.*?)\)""), """")"),"Spritns, Hurdles, Jumps")</f>
        <v>Spritns, Hurdles, Jumps</v>
      </c>
    </row>
    <row r="1660">
      <c r="A1660" s="143" t="s">
        <v>37975</v>
      </c>
      <c r="B1660" s="166" t="str">
        <f>vlookup(A1660, 'OG Data Combined'!$A$2:$Z6277,25,false)</f>
        <v>https://twitter.com/rmorgan_jr</v>
      </c>
      <c r="D1660" s="166" t="str">
        <f>vlookup(A1660, 'OG Data Combined'!$A$2:$AQ6277,29,false)</f>
        <v>https://www.instagram.com/coach_rmorganjr/</v>
      </c>
      <c r="E1660" t="str">
        <f>IFERROR(__xludf.DUMMYFUNCTION("IFERROR(REGEXEXTRACT((vlookup(A1660, 'OG Data Combined'!$A$2:$AQ6277,21,false)), ""\((.*?)\)""), """")"),"Sprints, Hurdles, Jumps")</f>
        <v>Sprints, Hurdles, Jumps</v>
      </c>
    </row>
    <row r="1661">
      <c r="A1661" s="143" t="s">
        <v>42263</v>
      </c>
      <c r="B1661" s="144" t="str">
        <f>vlookup(A1661, 'OG Data Combined'!$A$2:$Z6277,25,false)</f>
        <v>-</v>
      </c>
      <c r="D1661" s="144" t="str">
        <f>vlookup(A1661, 'OG Data Combined'!$A$2:$AQ6277,29,false)</f>
        <v>-</v>
      </c>
      <c r="E1661" t="str">
        <f>IFERROR(__xludf.DUMMYFUNCTION("IFERROR(REGEXEXTRACT((vlookup(A1661, 'OG Data Combined'!$A$2:$AQ6277,21,false)), ""\((.*?)\)""), """")"),"")</f>
        <v/>
      </c>
    </row>
    <row r="1662">
      <c r="A1662" s="143" t="s">
        <v>42264</v>
      </c>
      <c r="B1662" s="144" t="str">
        <f>vlookup(A1662, 'OG Data Combined'!$A$2:$Z6277,25,false)</f>
        <v>-</v>
      </c>
      <c r="D1662" s="144" t="str">
        <f>vlookup(A1662, 'OG Data Combined'!$A$2:$AQ6277,29,false)</f>
        <v>-</v>
      </c>
      <c r="E1662" t="str">
        <f>IFERROR(__xludf.DUMMYFUNCTION("IFERROR(REGEXEXTRACT((vlookup(A1662, 'OG Data Combined'!$A$2:$AQ6277,21,false)), ""\((.*?)\)""), """")"),"")</f>
        <v/>
      </c>
    </row>
    <row r="1663">
      <c r="A1663" s="143" t="s">
        <v>42265</v>
      </c>
      <c r="B1663" s="166" t="str">
        <f>vlookup(A1663, 'OG Data Combined'!$A$2:$Z6277,25,false)</f>
        <v>https://twitter.com/coachsion</v>
      </c>
      <c r="D1663" s="166" t="str">
        <f>vlookup(A1663, 'OG Data Combined'!$A$2:$AQ6277,29,false)</f>
        <v>https://www.instagram.com/coachzsion/</v>
      </c>
      <c r="E1663" t="str">
        <f>IFERROR(__xludf.DUMMYFUNCTION("IFERROR(REGEXEXTRACT((vlookup(A1663, 'OG Data Combined'!$A$2:$AQ6277,21,false)), ""\((.*?)\)""), """")"),"")</f>
        <v/>
      </c>
    </row>
    <row r="1664">
      <c r="A1664" s="143" t="s">
        <v>37976</v>
      </c>
      <c r="B1664" s="144" t="str">
        <f>vlookup(A1664, 'OG Data Combined'!$A$2:$Z6277,25,false)</f>
        <v/>
      </c>
      <c r="D1664" s="144" t="str">
        <f>vlookup(A1664, 'OG Data Combined'!$A$2:$AQ6277,29,false)</f>
        <v/>
      </c>
      <c r="E1664" t="str">
        <f>IFERROR(__xludf.DUMMYFUNCTION("IFERROR(REGEXEXTRACT((vlookup(A1664, 'OG Data Combined'!$A$2:$AQ6277,21,false)), ""\((.*?)\)""), """")"),"")</f>
        <v/>
      </c>
    </row>
    <row r="1665">
      <c r="A1665" s="143" t="s">
        <v>37977</v>
      </c>
      <c r="B1665" s="144" t="str">
        <f>vlookup(A1665, 'OG Data Combined'!$A$2:$Z6277,25,false)</f>
        <v>-</v>
      </c>
      <c r="D1665" s="144" t="str">
        <f>vlookup(A1665, 'OG Data Combined'!$A$2:$AQ6277,29,false)</f>
        <v>-</v>
      </c>
      <c r="E1665" t="str">
        <f>IFERROR(__xludf.DUMMYFUNCTION("IFERROR(REGEXEXTRACT((vlookup(A1665, 'OG Data Combined'!$A$2:$AQ6277,21,false)), ""\((.*?)\)""), """")"),"Distance")</f>
        <v>Distance</v>
      </c>
    </row>
    <row r="1666">
      <c r="A1666" s="143" t="s">
        <v>37978</v>
      </c>
      <c r="B1666" s="166" t="str">
        <f>vlookup(A1666, 'OG Data Combined'!$A$2:$Z6277,25,false)</f>
        <v>https://twitter.com/_coachk_</v>
      </c>
      <c r="D1666" s="166" t="str">
        <f>vlookup(A1666, 'OG Data Combined'!$A$2:$AQ6277,29,false)</f>
        <v>https://www.instagram.com/kymistryy/</v>
      </c>
      <c r="E1666" t="str">
        <f>IFERROR(__xludf.DUMMYFUNCTION("IFERROR(REGEXEXTRACT((vlookup(A1666, 'OG Data Combined'!$A$2:$AQ6277,21,false)), ""\((.*?)\)""), """")"),"")</f>
        <v/>
      </c>
    </row>
    <row r="1667">
      <c r="A1667" s="143" t="s">
        <v>37979</v>
      </c>
      <c r="B1667" s="166" t="str">
        <f>vlookup(A1667, 'OG Data Combined'!$A$2:$Z6277,25,false)</f>
        <v>https://twitter.com/pv20ft</v>
      </c>
      <c r="D1667" s="166" t="str">
        <f>vlookup(A1667, 'OG Data Combined'!$A$2:$AQ6277,29,false)</f>
        <v>https://www.instagram.com/pv20ft/</v>
      </c>
      <c r="E1667" t="str">
        <f>IFERROR(__xludf.DUMMYFUNCTION("IFERROR(REGEXEXTRACT((vlookup(A1667, 'OG Data Combined'!$A$2:$AQ6277,21,false)), ""\((.*?)\)""), """")"),"")</f>
        <v/>
      </c>
    </row>
    <row r="1668">
      <c r="A1668" s="143" t="s">
        <v>37980</v>
      </c>
      <c r="B1668" s="144" t="str">
        <f>vlookup(A1668, 'OG Data Combined'!$A$2:$Z6277,25,false)</f>
        <v>-</v>
      </c>
      <c r="D1668" s="144" t="str">
        <f>vlookup(A1668, 'OG Data Combined'!$A$2:$AQ6277,29,false)</f>
        <v>-</v>
      </c>
      <c r="E1668" t="str">
        <f>IFERROR(__xludf.DUMMYFUNCTION("IFERROR(REGEXEXTRACT((vlookup(A1668, 'OG Data Combined'!$A$2:$AQ6277,21,false)), ""\((.*?)\)""), """")"),"")</f>
        <v/>
      </c>
    </row>
    <row r="1669">
      <c r="A1669" s="143" t="s">
        <v>42266</v>
      </c>
      <c r="B1669" s="144" t="str">
        <f>vlookup(A1669, 'OG Data Combined'!$A$2:$Z6277,25,false)</f>
        <v>-</v>
      </c>
      <c r="D1669" s="144" t="str">
        <f>vlookup(A1669, 'OG Data Combined'!$A$2:$AQ6277,29,false)</f>
        <v>-</v>
      </c>
      <c r="E1669" t="str">
        <f>IFERROR(__xludf.DUMMYFUNCTION("IFERROR(REGEXEXTRACT((vlookup(A1669, 'OG Data Combined'!$A$2:$AQ6277,21,false)), ""\((.*?)\)""), """")"),"")</f>
        <v/>
      </c>
    </row>
    <row r="1670">
      <c r="A1670" s="143" t="s">
        <v>37981</v>
      </c>
      <c r="B1670" s="144" t="str">
        <f>vlookup(A1670, 'OG Data Combined'!$A$2:$Z6277,25,false)</f>
        <v>-</v>
      </c>
      <c r="D1670" s="144" t="str">
        <f>vlookup(A1670, 'OG Data Combined'!$A$2:$AQ6277,29,false)</f>
        <v>-</v>
      </c>
      <c r="E1670" t="str">
        <f>IFERROR(__xludf.DUMMYFUNCTION("IFERROR(REGEXEXTRACT((vlookup(A1670, 'OG Data Combined'!$A$2:$AQ6277,21,false)), ""\((.*?)\)""), """")"),"Sprints, Hurdles")</f>
        <v>Sprints, Hurdles</v>
      </c>
    </row>
    <row r="1671">
      <c r="A1671" s="143" t="s">
        <v>37982</v>
      </c>
      <c r="B1671" s="144" t="str">
        <f>vlookup(A1671, 'OG Data Combined'!$A$2:$Z6277,25,false)</f>
        <v>-</v>
      </c>
      <c r="D1671" s="144" t="str">
        <f>vlookup(A1671, 'OG Data Combined'!$A$2:$AQ6277,29,false)</f>
        <v>-</v>
      </c>
      <c r="E1671" t="str">
        <f>IFERROR(__xludf.DUMMYFUNCTION("IFERROR(REGEXEXTRACT((vlookup(A1671, 'OG Data Combined'!$A$2:$AQ6277,21,false)), ""\((.*?)\)""), """")"),"Jumps, Multi-events")</f>
        <v>Jumps, Multi-events</v>
      </c>
    </row>
    <row r="1672">
      <c r="A1672" s="143" t="s">
        <v>37983</v>
      </c>
      <c r="B1672" s="166" t="str">
        <f>vlookup(A1672, 'OG Data Combined'!$A$2:$Z6277,25,false)</f>
        <v>https://twitter.com/coach_deg</v>
      </c>
      <c r="D1672" s="144" t="str">
        <f>vlookup(A1672, 'OG Data Combined'!$A$2:$AQ6277,29,false)</f>
        <v>-</v>
      </c>
      <c r="E1672" t="str">
        <f>IFERROR(__xludf.DUMMYFUNCTION("IFERROR(REGEXEXTRACT((vlookup(A1672, 'OG Data Combined'!$A$2:$AQ6277,21,false)), ""\((.*?)\)""), """")"),"Throws")</f>
        <v>Throws</v>
      </c>
    </row>
    <row r="1673">
      <c r="A1673" s="143" t="s">
        <v>37984</v>
      </c>
      <c r="B1673" s="144" t="str">
        <f>vlookup(A1673, 'OG Data Combined'!$A$2:$Z6277,25,false)</f>
        <v>-</v>
      </c>
      <c r="D1673" s="144" t="str">
        <f>vlookup(A1673, 'OG Data Combined'!$A$2:$AQ6277,29,false)</f>
        <v>-</v>
      </c>
      <c r="E1673" t="str">
        <f>IFERROR(__xludf.DUMMYFUNCTION("IFERROR(REGEXEXTRACT((vlookup(A1673, 'OG Data Combined'!$A$2:$AQ6277,21,false)), ""\((.*?)\)""), """")"),"Sprints, Hurdles")</f>
        <v>Sprints, Hurdles</v>
      </c>
    </row>
    <row r="1674">
      <c r="A1674" s="143" t="s">
        <v>37985</v>
      </c>
      <c r="B1674" s="144" t="str">
        <f>vlookup(A1674, 'OG Data Combined'!$A$2:$Z6277,25,false)</f>
        <v>-</v>
      </c>
      <c r="D1674" s="144" t="str">
        <f>vlookup(A1674, 'OG Data Combined'!$A$2:$AQ6277,29,false)</f>
        <v>-</v>
      </c>
      <c r="E1674" t="str">
        <f>IFERROR(__xludf.DUMMYFUNCTION("IFERROR(REGEXEXTRACT((vlookup(A1674, 'OG Data Combined'!$A$2:$AQ6277,21,false)), ""\((.*?)\)""), """")"),"Distance")</f>
        <v>Distance</v>
      </c>
    </row>
    <row r="1675">
      <c r="A1675" s="143" t="s">
        <v>37986</v>
      </c>
      <c r="B1675" s="144" t="str">
        <f>vlookup(A1675, 'OG Data Combined'!$A$2:$Z6277,25,false)</f>
        <v>-</v>
      </c>
      <c r="D1675" s="144" t="str">
        <f>vlookup(A1675, 'OG Data Combined'!$A$2:$AQ6277,29,false)</f>
        <v>-</v>
      </c>
      <c r="E1675" t="str">
        <f>IFERROR(__xludf.DUMMYFUNCTION("IFERROR(REGEXEXTRACT((vlookup(A1675, 'OG Data Combined'!$A$2:$AQ6277,21,false)), ""\((.*?)\)""), """")"),"")</f>
        <v/>
      </c>
    </row>
    <row r="1676">
      <c r="A1676" s="143" t="s">
        <v>37987</v>
      </c>
      <c r="B1676" s="166" t="str">
        <f>vlookup(A1676, 'OG Data Combined'!$A$2:$Z6277,25,false)</f>
        <v>https://twitter.com/kaystreete</v>
      </c>
      <c r="D1676" s="166" t="str">
        <f>vlookup(A1676, 'OG Data Combined'!$A$2:$AQ6277,29,false)</f>
        <v>https://www.instagram.com/kaystreete/</v>
      </c>
      <c r="E1676" t="str">
        <f>IFERROR(__xludf.DUMMYFUNCTION("IFERROR(REGEXEXTRACT((vlookup(A1676, 'OG Data Combined'!$A$2:$AQ6277,21,false)), ""\((.*?)\)""), """")"),"Sprints, Jumps, Relays")</f>
        <v>Sprints, Jumps, Relays</v>
      </c>
    </row>
    <row r="1677">
      <c r="A1677" s="143" t="s">
        <v>37988</v>
      </c>
      <c r="B1677" s="166" t="str">
        <f>vlookup(A1677, 'OG Data Combined'!$A$2:$Z6277,25,false)</f>
        <v>https://twitter.com/utsathrows</v>
      </c>
      <c r="D1677" s="144" t="str">
        <f>vlookup(A1677, 'OG Data Combined'!$A$2:$AQ6277,29,false)</f>
        <v>-</v>
      </c>
      <c r="E1677" t="str">
        <f>IFERROR(__xludf.DUMMYFUNCTION("IFERROR(REGEXEXTRACT((vlookup(A1677, 'OG Data Combined'!$A$2:$AQ6277,21,false)), ""\((.*?)\)""), """")"),"Throws")</f>
        <v>Throws</v>
      </c>
    </row>
    <row r="1678">
      <c r="A1678" s="143" t="s">
        <v>37989</v>
      </c>
      <c r="B1678" s="144" t="str">
        <f>vlookup(A1678, 'OG Data Combined'!$A$2:$Z6277,25,false)</f>
        <v>-</v>
      </c>
      <c r="D1678" s="166" t="str">
        <f>vlookup(A1678, 'OG Data Combined'!$A$2:$AQ6277,29,false)</f>
        <v>https://www.instagram.com/coachrichardsutsa/</v>
      </c>
      <c r="E1678" t="str">
        <f>IFERROR(__xludf.DUMMYFUNCTION("IFERROR(REGEXEXTRACT((vlookup(A1678, 'OG Data Combined'!$A$2:$AQ6277,21,false)), ""\((.*?)\)""), """")"),"Hurdles, Mid-Distance, Relays")</f>
        <v>Hurdles, Mid-Distance, Relays</v>
      </c>
    </row>
    <row r="1679">
      <c r="A1679" s="143" t="s">
        <v>37990</v>
      </c>
      <c r="B1679" s="144" t="str">
        <f>vlookup(A1679, 'OG Data Combined'!$A$2:$Z6277,25,false)</f>
        <v>-</v>
      </c>
      <c r="D1679" s="166" t="str">
        <f>vlookup(A1679, 'OG Data Combined'!$A$2:$AQ6277,29,false)</f>
        <v>https://www.instagram.com/coachburnsthrows/</v>
      </c>
      <c r="E1679" t="str">
        <f>IFERROR(__xludf.DUMMYFUNCTION("IFERROR(REGEXEXTRACT((vlookup(A1679, 'OG Data Combined'!$A$2:$AQ6277,21,false)), ""\((.*?)\)""), """")"),"Throws")</f>
        <v>Throws</v>
      </c>
    </row>
    <row r="1680">
      <c r="A1680" s="143" t="s">
        <v>37991</v>
      </c>
      <c r="B1680" s="144" t="str">
        <f>vlookup(A1680, 'OG Data Combined'!$A$2:$Z6277,25,false)</f>
        <v>-</v>
      </c>
      <c r="D1680" s="144" t="str">
        <f>vlookup(A1680, 'OG Data Combined'!$A$2:$AQ6277,29,false)</f>
        <v>-</v>
      </c>
      <c r="E1680" t="str">
        <f>IFERROR(__xludf.DUMMYFUNCTION("IFERROR(REGEXEXTRACT((vlookup(A1680, 'OG Data Combined'!$A$2:$AQ6277,21,false)), ""\((.*?)\)""), """")"),"Mid-Distance, Distance")</f>
        <v>Mid-Distance, Distance</v>
      </c>
    </row>
    <row r="1681">
      <c r="A1681" s="143" t="s">
        <v>37992</v>
      </c>
      <c r="B1681" s="144" t="str">
        <f>vlookup(A1681, 'OG Data Combined'!$A$2:$Z6277,25,false)</f>
        <v>-</v>
      </c>
      <c r="D1681" s="144" t="str">
        <f>vlookup(A1681, 'OG Data Combined'!$A$2:$AQ6277,29,false)</f>
        <v>-</v>
      </c>
      <c r="E1681" t="str">
        <f>IFERROR(__xludf.DUMMYFUNCTION("IFERROR(REGEXEXTRACT((vlookup(A1681, 'OG Data Combined'!$A$2:$AQ6277,21,false)), ""\((.*?)\)""), """")"),"Sprints, Relays")</f>
        <v>Sprints, Relays</v>
      </c>
    </row>
    <row r="1682">
      <c r="A1682" s="143" t="s">
        <v>37993</v>
      </c>
      <c r="B1682" s="166" t="str">
        <f>vlookup(A1682, 'OG Data Combined'!$A$2:$Z6277,25,false)</f>
        <v>https://twitter.com/marcoguajardo13</v>
      </c>
      <c r="D1682" s="144" t="str">
        <f>vlookup(A1682, 'OG Data Combined'!$A$2:$AQ6277,29,false)</f>
        <v>-</v>
      </c>
      <c r="E1682" t="str">
        <f>IFERROR(__xludf.DUMMYFUNCTION("IFERROR(REGEXEXTRACT((vlookup(A1682, 'OG Data Combined'!$A$2:$AQ6277,21,false)), ""\((.*?)\)""), """")"),"Jumps")</f>
        <v>Jumps</v>
      </c>
    </row>
    <row r="1683">
      <c r="A1683" s="143" t="s">
        <v>37994</v>
      </c>
      <c r="B1683" s="144" t="str">
        <f>vlookup(A1683, 'OG Data Combined'!$A$2:$Z6277,25,false)</f>
        <v>-</v>
      </c>
      <c r="D1683" s="144" t="str">
        <f>vlookup(A1683, 'OG Data Combined'!$A$2:$AQ6277,29,false)</f>
        <v>-</v>
      </c>
      <c r="E1683" t="str">
        <f>IFERROR(__xludf.DUMMYFUNCTION("IFERROR(REGEXEXTRACT((vlookup(A1683, 'OG Data Combined'!$A$2:$AQ6277,21,false)), ""\((.*?)\)""), """")"),"Jumps, Hurdles, Multi-Events")</f>
        <v>Jumps, Hurdles, Multi-Events</v>
      </c>
    </row>
    <row r="1684">
      <c r="A1684" s="143" t="s">
        <v>37996</v>
      </c>
      <c r="B1684" s="166" t="str">
        <f>vlookup(A1684, 'OG Data Combined'!$A$2:$Z6277,25,false)</f>
        <v>https://twitter.com/edeyestone</v>
      </c>
      <c r="D1684" s="144" t="str">
        <f>vlookup(A1684, 'OG Data Combined'!$A$2:$AQ6277,29,false)</f>
        <v>-</v>
      </c>
      <c r="E1684" t="str">
        <f>IFERROR(__xludf.DUMMYFUNCTION("IFERROR(REGEXEXTRACT((vlookup(A1684, 'OG Data Combined'!$A$2:$AQ6277,21,false)), ""\((.*?)\)""), """")"),"")</f>
        <v/>
      </c>
    </row>
    <row r="1685">
      <c r="A1685" s="143" t="s">
        <v>37997</v>
      </c>
      <c r="B1685" s="144" t="str">
        <f>vlookup(A1685, 'OG Data Combined'!$A$2:$Z6277,25,false)</f>
        <v>-</v>
      </c>
      <c r="D1685" s="166" t="str">
        <f>vlookup(A1685, 'OG Data Combined'!$A$2:$AQ6277,29,false)</f>
        <v>https://www.instagram.com/cindylitch9/</v>
      </c>
      <c r="E1685" t="str">
        <f>IFERROR(__xludf.DUMMYFUNCTION("IFERROR(REGEXEXTRACT((vlookup(A1685, 'OG Data Combined'!$A$2:$AQ6277,21,false)), ""\((.*?)\)""), """")"),"")</f>
        <v/>
      </c>
    </row>
    <row r="1686">
      <c r="A1686" s="143" t="s">
        <v>37998</v>
      </c>
      <c r="B1686" s="166" t="str">
        <f>vlookup(A1686, 'OG Data Combined'!$A$2:$Z6277,25,false)</f>
        <v>https://x.com/ddosanjhtaylor</v>
      </c>
      <c r="D1686" s="166" t="str">
        <f>vlookup(A1686, 'OG Data Combined'!$A$2:$AQ6277,29,false)</f>
        <v>https://www.instagram.com/diljeetdosanjhtaylor/</v>
      </c>
      <c r="E1686" t="str">
        <f>IFERROR(__xludf.DUMMYFUNCTION("IFERROR(REGEXEXTRACT((vlookup(A1686, 'OG Data Combined'!$A$2:$AQ6277,21,false)), ""\((.*?)\)""), """")"),"")</f>
        <v/>
      </c>
    </row>
    <row r="1687">
      <c r="A1687" s="143" t="s">
        <v>37999</v>
      </c>
      <c r="B1687" s="144" t="str">
        <f>vlookup(A1687, 'OG Data Combined'!$A$2:$Z6277,25,false)</f>
        <v>-</v>
      </c>
      <c r="D1687" s="144" t="str">
        <f>vlookup(A1687, 'OG Data Combined'!$A$2:$AQ6277,29,false)</f>
        <v>-</v>
      </c>
      <c r="E1687" t="str">
        <f>IFERROR(__xludf.DUMMYFUNCTION("IFERROR(REGEXEXTRACT((vlookup(A1687, 'OG Data Combined'!$A$2:$AQ6277,21,false)), ""\((.*?)\)""), """")"),"Throws")</f>
        <v>Throws</v>
      </c>
    </row>
    <row r="1688">
      <c r="A1688" s="143" t="s">
        <v>38000</v>
      </c>
      <c r="B1688" s="166" t="str">
        <f>vlookup(A1688, 'OG Data Combined'!$A$2:$Z6277,25,false)</f>
        <v>https://twitter.com/coachklg</v>
      </c>
      <c r="D1688" s="166" t="str">
        <f>vlookup(A1688, 'OG Data Combined'!$A$2:$AQ6277,29,false)</f>
        <v>https://www.instagram.com/byucoach/</v>
      </c>
      <c r="E1688" t="str">
        <f>IFERROR(__xludf.DUMMYFUNCTION("IFERROR(REGEXEXTRACT((vlookup(A1688, 'OG Data Combined'!$A$2:$AQ6277,21,false)), ""\((.*?)\)""), """")"),"Sprints, Hurdles, Relays")</f>
        <v>Sprints, Hurdles, Relays</v>
      </c>
    </row>
    <row r="1689">
      <c r="A1689" s="143" t="s">
        <v>38001</v>
      </c>
      <c r="B1689" s="144" t="str">
        <f>vlookup(A1689, 'OG Data Combined'!$A$2:$Z6277,25,false)</f>
        <v>-</v>
      </c>
      <c r="D1689" s="144" t="str">
        <f>vlookup(A1689, 'OG Data Combined'!$A$2:$AQ6277,29,false)</f>
        <v>-</v>
      </c>
      <c r="E1689" t="str">
        <f>IFERROR(__xludf.DUMMYFUNCTION("IFERROR(REGEXEXTRACT((vlookup(A1689, 'OG Data Combined'!$A$2:$AQ6277,21,false)), ""\((.*?)\)""), """")"),"Pole Vault")</f>
        <v>Pole Vault</v>
      </c>
    </row>
    <row r="1690">
      <c r="A1690" s="143" t="s">
        <v>38002</v>
      </c>
      <c r="B1690" s="144" t="str">
        <f>vlookup(A1690, 'OG Data Combined'!$A$2:$Z6277,25,false)</f>
        <v>-</v>
      </c>
      <c r="D1690" s="166" t="str">
        <f>vlookup(A1690, 'OG Data Combined'!$A$2:$AQ6277,29,false)</f>
        <v>https://www.instagram.com/tiffanyhogan7.30/</v>
      </c>
      <c r="E1690" t="str">
        <f>IFERROR(__xludf.DUMMYFUNCTION("IFERROR(REGEXEXTRACT((vlookup(A1690, 'OG Data Combined'!$A$2:$AQ6277,21,false)), ""\((.*?)\)""), """")"),"Multi-events, Jumps")</f>
        <v>Multi-events, Jumps</v>
      </c>
    </row>
    <row r="1691">
      <c r="A1691" s="143" t="s">
        <v>38003</v>
      </c>
      <c r="B1691" s="144" t="str">
        <f>vlookup(A1691, 'OG Data Combined'!$A$2:$Z6277,25,false)</f>
        <v>-</v>
      </c>
      <c r="D1691" s="166" t="str">
        <f>vlookup(A1691, 'OG Data Combined'!$A$2:$AQ6277,29,false)</f>
        <v>https://www.instagram.com/coach_waite_byu/</v>
      </c>
      <c r="E1691" t="str">
        <f>IFERROR(__xludf.DUMMYFUNCTION("IFERROR(REGEXEXTRACT((vlookup(A1691, 'OG Data Combined'!$A$2:$AQ6277,21,false)), ""\((.*?)\)""), """")"),"Distance")</f>
        <v>Distance</v>
      </c>
    </row>
    <row r="1692">
      <c r="A1692" s="143" t="s">
        <v>38004</v>
      </c>
      <c r="B1692" s="166" t="str">
        <f>vlookup(A1692, 'OG Data Combined'!$A$2:$Z6277,25,false)</f>
        <v>https://twitter.com/kaylakovar</v>
      </c>
      <c r="D1692" s="144" t="str">
        <f>vlookup(A1692, 'OG Data Combined'!$A$2:$AQ6277,29,false)</f>
        <v>-</v>
      </c>
      <c r="E1692" t="str">
        <f>IFERROR(__xludf.DUMMYFUNCTION("IFERROR(REGEXEXTRACT((vlookup(A1692, 'OG Data Combined'!$A$2:$AQ6277,21,false)), ""\((.*?)\)""), """")"),"")</f>
        <v/>
      </c>
    </row>
    <row r="1693">
      <c r="A1693" s="143" t="s">
        <v>38006</v>
      </c>
      <c r="B1693" s="166" t="str">
        <f>vlookup(A1693, 'OG Data Combined'!$A$2:$Z6277,25,false)</f>
        <v>https://twitter.com/ekhoule</v>
      </c>
      <c r="D1693" s="144" t="str">
        <f>vlookup(A1693, 'OG Data Combined'!$A$2:$AQ6277,29,false)</f>
        <v>-</v>
      </c>
      <c r="E1693" t="str">
        <f>IFERROR(__xludf.DUMMYFUNCTION("IFERROR(REGEXEXTRACT((vlookup(A1693, 'OG Data Combined'!$A$2:$AQ6277,21,false)), ""\((.*?)\)""), """")"),"")</f>
        <v/>
      </c>
    </row>
    <row r="1694">
      <c r="A1694" s="143" t="s">
        <v>38008</v>
      </c>
      <c r="B1694" s="166" t="str">
        <f>vlookup(A1694, 'OG Data Combined'!$A$2:$Z6277,25,false)</f>
        <v>https://x.com/_carlosvallejo_</v>
      </c>
      <c r="D1694" s="144" t="str">
        <f>vlookup(A1694, 'OG Data Combined'!$A$2:$AQ6277,29,false)</f>
        <v>-</v>
      </c>
      <c r="E1694" t="str">
        <f>IFERROR(__xludf.DUMMYFUNCTION("IFERROR(REGEXEXTRACT((vlookup(A1694, 'OG Data Combined'!$A$2:$AQ6277,21,false)), ""\((.*?)\)""), """")"),"Throws")</f>
        <v>Throws</v>
      </c>
    </row>
    <row r="1695">
      <c r="A1695" s="143" t="s">
        <v>38009</v>
      </c>
      <c r="B1695" s="166" t="str">
        <f>vlookup(A1695, 'OG Data Combined'!$A$2:$Z6277,25,false)</f>
        <v>https://x.com/coach__champ__</v>
      </c>
      <c r="D1695" s="166" t="str">
        <f>vlookup(A1695, 'OG Data Combined'!$A$2:$AQ6277,29,false)</f>
        <v>https://www.instagram.com/_coach_champ_/</v>
      </c>
      <c r="E1695" t="str">
        <f>IFERROR(__xludf.DUMMYFUNCTION("IFERROR(REGEXEXTRACT((vlookup(A1695, 'OG Data Combined'!$A$2:$AQ6277,21,false)), ""\((.*?)\)""), """")"),"Sprints")</f>
        <v>Sprints</v>
      </c>
    </row>
    <row r="1696">
      <c r="A1696" s="143" t="s">
        <v>38010</v>
      </c>
      <c r="B1696" s="144" t="str">
        <f>vlookup(A1696, 'OG Data Combined'!$A$2:$Z6277,25,false)</f>
        <v>-</v>
      </c>
      <c r="D1696" s="166" t="str">
        <f>vlookup(A1696, 'OG Data Combined'!$A$2:$AQ6277,29,false)</f>
        <v>https://www.instagram.com/loganpetty21/</v>
      </c>
      <c r="E1696" t="str">
        <f>IFERROR(__xludf.DUMMYFUNCTION("IFERROR(REGEXEXTRACT((vlookup(A1696, 'OG Data Combined'!$A$2:$AQ6277,21,false)), ""\((.*?)\)""), """")"),"Distance")</f>
        <v>Distance</v>
      </c>
    </row>
    <row r="1697">
      <c r="A1697" s="143" t="s">
        <v>42267</v>
      </c>
      <c r="B1697" s="144" t="str">
        <f>vlookup(A1697, 'OG Data Combined'!$A$2:$Z6277,25,false)</f>
        <v>-</v>
      </c>
      <c r="D1697" s="144" t="str">
        <f>vlookup(A1697, 'OG Data Combined'!$A$2:$AQ6277,29,false)</f>
        <v>-</v>
      </c>
      <c r="E1697" t="str">
        <f>IFERROR(__xludf.DUMMYFUNCTION("IFERROR(REGEXEXTRACT((vlookup(A1697, 'OG Data Combined'!$A$2:$AQ6277,21,false)), ""\((.*?)\)""), """")"),"")</f>
        <v/>
      </c>
    </row>
    <row r="1698">
      <c r="A1698" s="143" t="s">
        <v>38011</v>
      </c>
      <c r="B1698" s="144" t="str">
        <f>vlookup(A1698, 'OG Data Combined'!$A$2:$Z6277,25,false)</f>
        <v>-</v>
      </c>
      <c r="D1698" s="144" t="str">
        <f>vlookup(A1698, 'OG Data Combined'!$A$2:$AQ6277,29,false)</f>
        <v>-</v>
      </c>
      <c r="E1698" t="str">
        <f>IFERROR(__xludf.DUMMYFUNCTION("IFERROR(REGEXEXTRACT((vlookup(A1698, 'OG Data Combined'!$A$2:$AQ6277,21,false)), ""\((.*?)\)""), """")"),"")</f>
        <v/>
      </c>
    </row>
    <row r="1699">
      <c r="A1699" s="143" t="s">
        <v>38012</v>
      </c>
      <c r="B1699" s="144" t="str">
        <f>vlookup(A1699, 'OG Data Combined'!$A$2:$Z6277,25,false)</f>
        <v>-</v>
      </c>
      <c r="D1699" s="144" t="str">
        <f>vlookup(A1699, 'OG Data Combined'!$A$2:$AQ6277,29,false)</f>
        <v>-</v>
      </c>
      <c r="E1699" t="str">
        <f>IFERROR(__xludf.DUMMYFUNCTION("IFERROR(REGEXEXTRACT((vlookup(A1699, 'OG Data Combined'!$A$2:$AQ6277,21,false)), ""\((.*?)\)""), """")"),"Throws")</f>
        <v>Throws</v>
      </c>
    </row>
    <row r="1700">
      <c r="A1700" s="143" t="s">
        <v>38013</v>
      </c>
      <c r="B1700" s="144" t="str">
        <f>vlookup(A1700, 'OG Data Combined'!$A$2:$Z6277,25,false)</f>
        <v>-</v>
      </c>
      <c r="D1700" s="144" t="str">
        <f>vlookup(A1700, 'OG Data Combined'!$A$2:$AQ6277,29,false)</f>
        <v>-</v>
      </c>
      <c r="E1700" t="str">
        <f>IFERROR(__xludf.DUMMYFUNCTION("IFERROR(REGEXEXTRACT((vlookup(A1700, 'OG Data Combined'!$A$2:$AQ6277,21,false)), ""\((.*?)\)""), """")"),"")</f>
        <v/>
      </c>
    </row>
    <row r="1701">
      <c r="A1701" s="143" t="s">
        <v>38014</v>
      </c>
      <c r="B1701" s="154" t="str">
        <f>vlookup(A1701, 'OG Data Combined'!$A$2:$Z6277,25,false)</f>
        <v/>
      </c>
      <c r="D1701" s="154" t="str">
        <f>vlookup(A1701, 'OG Data Combined'!$A$2:$AQ6277,29,false)</f>
        <v/>
      </c>
      <c r="E1701" t="str">
        <f>IFERROR(__xludf.DUMMYFUNCTION("IFERROR(REGEXEXTRACT((vlookup(A1701, 'OG Data Combined'!$A$2:$AQ6277,21,false)), ""\((.*?)\)""), """")"),"")</f>
        <v/>
      </c>
    </row>
    <row r="1702">
      <c r="A1702" s="143" t="s">
        <v>38015</v>
      </c>
      <c r="B1702" s="166" t="str">
        <f>vlookup(A1702, 'OG Data Combined'!$A$2:$Z6277,25,false)</f>
        <v>https://twitter.com/burkesrodney</v>
      </c>
      <c r="D1702" s="166" t="str">
        <f>vlookup(A1702, 'OG Data Combined'!$A$2:$AQ6277,29,false)</f>
        <v>https://www.instagram.com/coach_flytime/reels/</v>
      </c>
      <c r="E1702" t="str">
        <f>IFERROR(__xludf.DUMMYFUNCTION("IFERROR(REGEXEXTRACT((vlookup(A1702, 'OG Data Combined'!$A$2:$AQ6277,21,false)), ""\((.*?)\)""), """")"),"Sprints")</f>
        <v>Sprints</v>
      </c>
    </row>
    <row r="1703">
      <c r="A1703" s="143" t="s">
        <v>38016</v>
      </c>
      <c r="B1703" s="166" t="str">
        <f>vlookup(A1703, 'OG Data Combined'!$A$2:$Z6277,25,false)</f>
        <v>https://twitter.com/jumpscoacher</v>
      </c>
      <c r="D1703" s="144" t="str">
        <f>vlookup(A1703, 'OG Data Combined'!$A$2:$AQ6277,29,false)</f>
        <v>-</v>
      </c>
      <c r="E1703" t="str">
        <f>IFERROR(__xludf.DUMMYFUNCTION("IFERROR(REGEXEXTRACT((vlookup(A1703, 'OG Data Combined'!$A$2:$AQ6277,21,false)), ""\((.*?)\)""), """")"),"Jumps, Multi-Events")</f>
        <v>Jumps, Multi-Events</v>
      </c>
    </row>
    <row r="1704">
      <c r="A1704" s="143" t="s">
        <v>38017</v>
      </c>
      <c r="B1704" s="144" t="str">
        <f>vlookup(A1704, 'OG Data Combined'!$A$2:$Z6277,25,false)</f>
        <v>-</v>
      </c>
      <c r="D1704" s="166" t="str">
        <f>vlookup(A1704, 'OG Data Combined'!$A$2:$AQ6277,29,false)</f>
        <v>https://www.instagram.com/jwdecker5/</v>
      </c>
      <c r="E1704" t="str">
        <f>IFERROR(__xludf.DUMMYFUNCTION("IFERROR(REGEXEXTRACT((vlookup(A1704, 'OG Data Combined'!$A$2:$AQ6277,21,false)), ""\((.*?)\)""), """")"),"")</f>
        <v/>
      </c>
    </row>
    <row r="1705">
      <c r="A1705" s="143" t="s">
        <v>38018</v>
      </c>
      <c r="B1705" s="144" t="str">
        <f>vlookup(A1705, 'OG Data Combined'!$A$2:$Z6277,25,false)</f>
        <v>-</v>
      </c>
      <c r="D1705" s="166" t="str">
        <f>vlookup(A1705, 'OG Data Combined'!$A$2:$AQ6277,29,false)</f>
        <v>https://www.instagram.com/jaimee_91/</v>
      </c>
      <c r="E1705" t="str">
        <f>IFERROR(__xludf.DUMMYFUNCTION("IFERROR(REGEXEXTRACT((vlookup(A1705, 'OG Data Combined'!$A$2:$AQ6277,21,false)), ""\((.*?)\)""), """")"),"")</f>
        <v/>
      </c>
    </row>
    <row r="1706">
      <c r="A1706" s="143" t="s">
        <v>38019</v>
      </c>
      <c r="B1706" s="144" t="str">
        <f>vlookup(A1706, 'OG Data Combined'!$A$2:$Z6277,25,false)</f>
        <v>-</v>
      </c>
      <c r="D1706" s="144" t="str">
        <f>vlookup(A1706, 'OG Data Combined'!$A$2:$AQ6277,29,false)</f>
        <v>-</v>
      </c>
      <c r="E1706" t="str">
        <f>IFERROR(__xludf.DUMMYFUNCTION("IFERROR(REGEXEXTRACT((vlookup(A1706, 'OG Data Combined'!$A$2:$AQ6277,21,false)), ""\((.*?)\)""), """")"),"")</f>
        <v/>
      </c>
    </row>
    <row r="1707">
      <c r="A1707" s="143" t="s">
        <v>38020</v>
      </c>
      <c r="B1707" s="166" t="str">
        <f>vlookup(A1707, 'OG Data Combined'!$A$2:$Z6277,25,false)</f>
        <v>https://twitter.com/uvhoule</v>
      </c>
      <c r="D1707" s="144" t="str">
        <f>vlookup(A1707, 'OG Data Combined'!$A$2:$AQ6277,29,false)</f>
        <v>-</v>
      </c>
      <c r="E1707" t="str">
        <f>IFERROR(__xludf.DUMMYFUNCTION("IFERROR(REGEXEXTRACT((vlookup(A1707, 'OG Data Combined'!$A$2:$AQ6277,21,false)), ""\((.*?)\)""), """")"),"")</f>
        <v/>
      </c>
    </row>
    <row r="1708">
      <c r="A1708" s="143" t="s">
        <v>38021</v>
      </c>
      <c r="B1708" s="166" t="str">
        <f>vlookup(A1708, 'OG Data Combined'!$A$2:$Z6277,25,false)</f>
        <v>https://twitter.com/PLSsprint</v>
      </c>
      <c r="D1708" s="144" t="str">
        <f>vlookup(A1708, 'OG Data Combined'!$A$2:$AQ6277,29,false)</f>
        <v>-</v>
      </c>
      <c r="E1708" t="str">
        <f>IFERROR(__xludf.DUMMYFUNCTION("IFERROR(REGEXEXTRACT((vlookup(A1708, 'OG Data Combined'!$A$2:$AQ6277,21,false)), ""\((.*?)\)""), """")"),"Sprints, Relays, Long-Jump, Triple-Jump, Hurdles")</f>
        <v>Sprints, Relays, Long-Jump, Triple-Jump, Hurdles</v>
      </c>
    </row>
    <row r="1709">
      <c r="A1709" s="143" t="s">
        <v>38022</v>
      </c>
      <c r="B1709" s="166" t="str">
        <f>vlookup(A1709, 'OG Data Combined'!$A$2:$Z6277,25,false)</f>
        <v>https://twitter.com/jilly_willy24</v>
      </c>
      <c r="D1709" s="166" t="str">
        <f>vlookup(A1709, 'OG Data Combined'!$A$2:$AQ6277,29,false)</f>
        <v>https://www.instagram.com/utah0rbust/</v>
      </c>
      <c r="E1709" t="str">
        <f>IFERROR(__xludf.DUMMYFUNCTION("IFERROR(REGEXEXTRACT((vlookup(A1709, 'OG Data Combined'!$A$2:$AQ6277,21,false)), ""\((.*?)\)""), """")"),"Throws")</f>
        <v>Throws</v>
      </c>
    </row>
    <row r="1710">
      <c r="A1710" s="143" t="s">
        <v>38023</v>
      </c>
      <c r="B1710" s="144" t="str">
        <f>vlookup(A1710, 'OG Data Combined'!$A$2:$Z6277,25,false)</f>
        <v>-</v>
      </c>
      <c r="D1710" s="166" t="str">
        <f>vlookup(A1710, 'OG Data Combined'!$A$2:$AQ6277,29,false)</f>
        <v>https://www.instagram.com/ianjumps45/</v>
      </c>
      <c r="E1710" t="str">
        <f>IFERROR(__xludf.DUMMYFUNCTION("IFERROR(REGEXEXTRACT((vlookup(A1710, 'OG Data Combined'!$A$2:$AQ6277,21,false)), ""\((.*?)\)""), """")"),"Multi-events, Vertical Jumps")</f>
        <v>Multi-events, Vertical Jumps</v>
      </c>
    </row>
    <row r="1711">
      <c r="A1711" s="143" t="s">
        <v>38024</v>
      </c>
      <c r="B1711" s="166" t="str">
        <f>vlookup(A1711, 'OG Data Combined'!$A$2:$Z6277,25,false)</f>
        <v>https://twitter.com/samanthataghoy</v>
      </c>
      <c r="D1711" s="166" t="str">
        <f>vlookup(A1711, 'OG Data Combined'!$A$2:$AQ6277,29,false)</f>
        <v>https://www.instagram.com/samsmithski123/</v>
      </c>
      <c r="E1711" t="str">
        <f>IFERROR(__xludf.DUMMYFUNCTION("IFERROR(REGEXEXTRACT((vlookup(A1711, 'OG Data Combined'!$A$2:$AQ6277,21,false)), ""\((.*?)\)""), """")"),"Distance")</f>
        <v>Distance</v>
      </c>
    </row>
    <row r="1712">
      <c r="A1712" s="143" t="s">
        <v>38025</v>
      </c>
      <c r="B1712" s="144" t="str">
        <f>vlookup(A1712, 'OG Data Combined'!$A$2:$Z6277,25,false)</f>
        <v>-</v>
      </c>
      <c r="D1712" s="144" t="str">
        <f>vlookup(A1712, 'OG Data Combined'!$A$2:$AQ6277,29,false)</f>
        <v>-</v>
      </c>
      <c r="E1712" t="str">
        <f>IFERROR(__xludf.DUMMYFUNCTION("IFERROR(REGEXEXTRACT((vlookup(A1712, 'OG Data Combined'!$A$2:$AQ6277,21,false)), ""\((.*?)\)""), """")"),"Distance")</f>
        <v>Distance</v>
      </c>
    </row>
    <row r="1713">
      <c r="A1713" s="143" t="s">
        <v>38026</v>
      </c>
      <c r="B1713" s="144" t="str">
        <f>vlookup(A1713, 'OG Data Combined'!$A$2:$Z6277,25,false)</f>
        <v>-</v>
      </c>
      <c r="D1713" s="144" t="str">
        <f>vlookup(A1713, 'OG Data Combined'!$A$2:$AQ6277,29,false)</f>
        <v>-</v>
      </c>
      <c r="E1713" t="str">
        <f>IFERROR(__xludf.DUMMYFUNCTION("IFERROR(REGEXEXTRACT((vlookup(A1713, 'OG Data Combined'!$A$2:$AQ6277,21,false)), ""\((.*?)\)""), """")"),"Distance")</f>
        <v>Distance</v>
      </c>
    </row>
    <row r="1714">
      <c r="A1714" s="143" t="s">
        <v>38027</v>
      </c>
      <c r="B1714" s="166" t="str">
        <f>vlookup(A1714, 'OG Data Combined'!$A$2:$Z6277,25,false)</f>
        <v>https://twitter.com/coachctalley</v>
      </c>
      <c r="D1714" s="166" t="str">
        <f>vlookup(A1714, 'OG Data Combined'!$A$2:$AQ6277,29,false)</f>
        <v>https://www.instagram.com/jcorbintalley/</v>
      </c>
      <c r="E1714" t="str">
        <f>IFERROR(__xludf.DUMMYFUNCTION("IFERROR(REGEXEXTRACT((vlookup(A1714, 'OG Data Combined'!$A$2:$AQ6277,21,false)), ""\((.*?)\)""), """")"),"")</f>
        <v/>
      </c>
    </row>
    <row r="1715">
      <c r="A1715" s="143" t="s">
        <v>38028</v>
      </c>
      <c r="B1715" s="144" t="str">
        <f>vlookup(A1715, 'OG Data Combined'!$A$2:$Z6277,25,false)</f>
        <v>-</v>
      </c>
      <c r="D1715" s="144" t="str">
        <f>vlookup(A1715, 'OG Data Combined'!$A$2:$AQ6277,29,false)</f>
        <v>-</v>
      </c>
      <c r="E1715" t="str">
        <f>IFERROR(__xludf.DUMMYFUNCTION("IFERROR(REGEXEXTRACT((vlookup(A1715, 'OG Data Combined'!$A$2:$AQ6277,21,false)), ""\((.*?)\)""), """")"),"Throws")</f>
        <v>Throws</v>
      </c>
    </row>
    <row r="1716">
      <c r="A1716" s="143" t="s">
        <v>38029</v>
      </c>
      <c r="B1716" s="144" t="str">
        <f>vlookup(A1716, 'OG Data Combined'!$A$2:$Z6277,25,false)</f>
        <v>-</v>
      </c>
      <c r="D1716" s="166" t="str">
        <f>vlookup(A1716, 'OG Data Combined'!$A$2:$AQ6277,29,false)</f>
        <v>https://www.instagram.com/rise_and_stride/</v>
      </c>
      <c r="E1716" t="str">
        <f>IFERROR(__xludf.DUMMYFUNCTION("IFERROR(REGEXEXTRACT((vlookup(A1716, 'OG Data Combined'!$A$2:$AQ6277,21,false)), ""\((.*?)\)""), """")"),"Sprints, Hurdles")</f>
        <v>Sprints, Hurdles</v>
      </c>
    </row>
    <row r="1717">
      <c r="A1717" s="143" t="s">
        <v>38030</v>
      </c>
      <c r="B1717" s="144" t="str">
        <f>vlookup(A1717, 'OG Data Combined'!$A$2:$Z6277,25,false)</f>
        <v>-</v>
      </c>
      <c r="D1717" s="144" t="str">
        <f>vlookup(A1717, 'OG Data Combined'!$A$2:$AQ6277,29,false)</f>
        <v>-</v>
      </c>
      <c r="E1717" t="str">
        <f>IFERROR(__xludf.DUMMYFUNCTION("IFERROR(REGEXEXTRACT((vlookup(A1717, 'OG Data Combined'!$A$2:$AQ6277,21,false)), ""\((.*?)\)""), """")"),"Jumps, Multi-events")</f>
        <v>Jumps, Multi-events</v>
      </c>
    </row>
    <row r="1718">
      <c r="A1718" s="143" t="s">
        <v>38031</v>
      </c>
      <c r="B1718" s="144" t="str">
        <f>vlookup(A1718, 'OG Data Combined'!$A$2:$Z6277,25,false)</f>
        <v>-</v>
      </c>
      <c r="D1718" s="144" t="str">
        <f>vlookup(A1718, 'OG Data Combined'!$A$2:$AQ6277,29,false)</f>
        <v>-</v>
      </c>
      <c r="E1718" t="str">
        <f>IFERROR(__xludf.DUMMYFUNCTION("IFERROR(REGEXEXTRACT((vlookup(A1718, 'OG Data Combined'!$A$2:$AQ6277,21,false)), ""\((.*?)\)""), """")"),"Pole Vault")</f>
        <v>Pole Vault</v>
      </c>
    </row>
    <row r="1719">
      <c r="A1719" s="143" t="s">
        <v>38032</v>
      </c>
      <c r="B1719" s="144" t="str">
        <f>vlookup(A1719, 'OG Data Combined'!$A$2:$Z6277,25,false)</f>
        <v>-</v>
      </c>
      <c r="D1719" s="144" t="str">
        <f>vlookup(A1719, 'OG Data Combined'!$A$2:$AQ6277,29,false)</f>
        <v>-</v>
      </c>
      <c r="E1719" t="str">
        <f>IFERROR(__xludf.DUMMYFUNCTION("IFERROR(REGEXEXTRACT((vlookup(A1719, 'OG Data Combined'!$A$2:$AQ6277,21,false)), ""\((.*?)\)""), """")"),"Distance")</f>
        <v>Distance</v>
      </c>
    </row>
    <row r="1720">
      <c r="A1720" s="143" t="s">
        <v>38033</v>
      </c>
      <c r="B1720" s="144" t="str">
        <f>vlookup(A1720, 'OG Data Combined'!$A$2:$Z6277,25,false)</f>
        <v>-</v>
      </c>
      <c r="D1720" s="144" t="str">
        <f>vlookup(A1720, 'OG Data Combined'!$A$2:$AQ6277,29,false)</f>
        <v>-</v>
      </c>
      <c r="E1720" t="str">
        <f>IFERROR(__xludf.DUMMYFUNCTION("IFERROR(REGEXEXTRACT((vlookup(A1720, 'OG Data Combined'!$A$2:$AQ6277,21,false)), ""\((.*?)\)""), """")"),"Mid-Distance, Distance, Throws")</f>
        <v>Mid-Distance, Distance, Throws</v>
      </c>
    </row>
    <row r="1721">
      <c r="A1721" s="143" t="s">
        <v>38034</v>
      </c>
      <c r="B1721" s="166" t="str">
        <f>vlookup(A1721, 'OG Data Combined'!$A$2:$Z6277,25,false)</f>
        <v>https://twitter.com/joe_gingras</v>
      </c>
      <c r="D1721" s="144" t="str">
        <f>vlookup(A1721, 'OG Data Combined'!$A$2:$AQ6277,29,false)</f>
        <v>-</v>
      </c>
      <c r="E1721" t="str">
        <f>IFERROR(__xludf.DUMMYFUNCTION("IFERROR(REGEXEXTRACT((vlookup(A1721, 'OG Data Combined'!$A$2:$AQ6277,21,false)), ""\((.*?)\)""), """")"),"Distance, Mid-Distance")</f>
        <v>Distance, Mid-Distance</v>
      </c>
    </row>
    <row r="1722">
      <c r="A1722" s="143" t="s">
        <v>38035</v>
      </c>
      <c r="B1722" s="166" t="str">
        <f>vlookup(A1722, 'OG Data Combined'!$A$2:$Z6277,25,false)</f>
        <v>https://twitter.com/coachheacockwm</v>
      </c>
      <c r="D1722" s="166" t="str">
        <f>vlookup(A1722, 'OG Data Combined'!$A$2:$AQ6277,29,false)</f>
        <v>https://www.instagram.com/heacockthrows/</v>
      </c>
      <c r="E1722" t="str">
        <f>IFERROR(__xludf.DUMMYFUNCTION("IFERROR(REGEXEXTRACT((vlookup(A1722, 'OG Data Combined'!$A$2:$AQ6277,21,false)), ""\((.*?)\)""), """")"),"")</f>
        <v/>
      </c>
    </row>
    <row r="1723">
      <c r="A1723" s="143" t="s">
        <v>38036</v>
      </c>
      <c r="B1723" s="144" t="str">
        <f>vlookup(A1723, 'OG Data Combined'!$A$2:$Z6277,25,false)</f>
        <v>-</v>
      </c>
      <c r="D1723" s="144" t="str">
        <f>vlookup(A1723, 'OG Data Combined'!$A$2:$AQ6277,29,false)</f>
        <v>-</v>
      </c>
      <c r="E1723" t="str">
        <f>IFERROR(__xludf.DUMMYFUNCTION("IFERROR(REGEXEXTRACT((vlookup(A1723, 'OG Data Combined'!$A$2:$AQ6277,21,false)), ""\((.*?)\)""), """")"),"Sprints, Hurdles")</f>
        <v>Sprints, Hurdles</v>
      </c>
    </row>
    <row r="1724">
      <c r="A1724" s="143" t="s">
        <v>38037</v>
      </c>
      <c r="B1724" s="144" t="str">
        <f>vlookup(A1724, 'OG Data Combined'!$A$2:$Z6277,25,false)</f>
        <v>-</v>
      </c>
      <c r="D1724" s="144" t="str">
        <f>vlookup(A1724, 'OG Data Combined'!$A$2:$AQ6277,29,false)</f>
        <v>-</v>
      </c>
      <c r="E1724" t="str">
        <f>IFERROR(__xludf.DUMMYFUNCTION("IFERROR(REGEXEXTRACT((vlookup(A1724, 'OG Data Combined'!$A$2:$AQ6277,21,false)), ""\((.*?)\)""), """")"),"Jumps, Multi-Events")</f>
        <v>Jumps, Multi-Events</v>
      </c>
    </row>
    <row r="1725">
      <c r="A1725" s="143" t="s">
        <v>38038</v>
      </c>
      <c r="B1725" s="144" t="str">
        <f>vlookup(A1725, 'OG Data Combined'!$A$2:$Z6277,25,false)</f>
        <v>-</v>
      </c>
      <c r="D1725" s="144" t="str">
        <f>vlookup(A1725, 'OG Data Combined'!$A$2:$AQ6277,29,false)</f>
        <v>-</v>
      </c>
      <c r="E1725" t="str">
        <f>IFERROR(__xludf.DUMMYFUNCTION("IFERROR(REGEXEXTRACT((vlookup(A1725, 'OG Data Combined'!$A$2:$AQ6277,21,false)), ""\((.*?)\)""), """")"),"Distance")</f>
        <v>Distance</v>
      </c>
    </row>
    <row r="1726">
      <c r="A1726" s="143" t="s">
        <v>38039</v>
      </c>
      <c r="B1726" s="166" t="str">
        <f>vlookup(A1726, 'OG Data Combined'!$A$2:$Z6277,25,false)</f>
        <v>https://twitter.com/coachjonesxc</v>
      </c>
      <c r="D1726" s="144" t="str">
        <f>vlookup(A1726, 'OG Data Combined'!$A$2:$AQ6277,29,false)</f>
        <v>-</v>
      </c>
      <c r="E1726" t="str">
        <f>IFERROR(__xludf.DUMMYFUNCTION("IFERROR(REGEXEXTRACT((vlookup(A1726, 'OG Data Combined'!$A$2:$AQ6277,21,false)), ""\((.*?)\)""), """")"),"Distance")</f>
        <v>Distance</v>
      </c>
    </row>
    <row r="1727">
      <c r="A1727" s="143" t="s">
        <v>38040</v>
      </c>
      <c r="B1727" s="144" t="str">
        <f>vlookup(A1727, 'OG Data Combined'!$A$2:$Z6277,25,false)</f>
        <v>-</v>
      </c>
      <c r="D1727" s="144" t="str">
        <f>vlookup(A1727, 'OG Data Combined'!$A$2:$AQ6277,29,false)</f>
        <v>-</v>
      </c>
      <c r="E1727" t="str">
        <f>IFERROR(__xludf.DUMMYFUNCTION("IFERROR(REGEXEXTRACT((vlookup(A1727, 'OG Data Combined'!$A$2:$AQ6277,21,false)), ""\((.*?)\)""), """")"),"")</f>
        <v/>
      </c>
    </row>
    <row r="1728">
      <c r="A1728" s="143" t="s">
        <v>38041</v>
      </c>
      <c r="B1728" s="144" t="str">
        <f>vlookup(A1728, 'OG Data Combined'!$A$2:$Z6277,25,false)</f>
        <v>-</v>
      </c>
      <c r="D1728" s="166" t="str">
        <f>vlookup(A1728, 'OG Data Combined'!$A$2:$AQ6277,29,false)</f>
        <v>https://www.instagram.com/amihalich10/</v>
      </c>
      <c r="E1728" t="str">
        <f>IFERROR(__xludf.DUMMYFUNCTION("IFERROR(REGEXEXTRACT((vlookup(A1728, 'OG Data Combined'!$A$2:$AQ6277,21,false)), ""\((.*?)\)""), """")"),"")</f>
        <v/>
      </c>
    </row>
    <row r="1729">
      <c r="A1729" s="143" t="s">
        <v>38042</v>
      </c>
      <c r="B1729" s="144" t="str">
        <f>vlookup(A1729, 'OG Data Combined'!$A$2:$Z6277,25,false)</f>
        <v>-</v>
      </c>
      <c r="D1729" s="144" t="str">
        <f>vlookup(A1729, 'OG Data Combined'!$A$2:$AQ6277,29,false)</f>
        <v>-</v>
      </c>
      <c r="E1729" t="str">
        <f>IFERROR(__xludf.DUMMYFUNCTION("IFERROR(REGEXEXTRACT((vlookup(A1729, 'OG Data Combined'!$A$2:$AQ6277,21,false)), ""\((.*?)\)""), """")"),"")</f>
        <v/>
      </c>
    </row>
    <row r="1730">
      <c r="A1730" s="143" t="s">
        <v>38043</v>
      </c>
      <c r="B1730" s="144" t="str">
        <f>vlookup(A1730, 'OG Data Combined'!$A$2:$Z6277,25,false)</f>
        <v>-</v>
      </c>
      <c r="D1730" s="166" t="str">
        <f>vlookup(A1730, 'OG Data Combined'!$A$2:$AQ6277,29,false)</f>
        <v>https://www.instagram.com/emilyharrison0708/</v>
      </c>
      <c r="E1730" t="str">
        <f>IFERROR(__xludf.DUMMYFUNCTION("IFERROR(REGEXEXTRACT((vlookup(A1730, 'OG Data Combined'!$A$2:$AQ6277,21,false)), ""\((.*?)\)""), """")"),"Pole Vault")</f>
        <v>Pole Vault</v>
      </c>
    </row>
    <row r="1731">
      <c r="A1731" s="143" t="s">
        <v>38044</v>
      </c>
      <c r="B1731" s="144" t="str">
        <f>vlookup(A1731, 'OG Data Combined'!$A$2:$Z6277,25,false)</f>
        <v>-</v>
      </c>
      <c r="D1731" s="144" t="str">
        <f>vlookup(A1731, 'OG Data Combined'!$A$2:$AQ6277,29,false)</f>
        <v>-</v>
      </c>
      <c r="E1731" t="str">
        <f>IFERROR(__xludf.DUMMYFUNCTION("IFERROR(REGEXEXTRACT((vlookup(A1731, 'OG Data Combined'!$A$2:$AQ6277,21,false)), ""\((.*?)\)""), """")"),"")</f>
        <v/>
      </c>
    </row>
    <row r="1732">
      <c r="A1732" s="143" t="s">
        <v>38045</v>
      </c>
      <c r="B1732" s="144" t="str">
        <f>vlookup(A1732, 'OG Data Combined'!$A$2:$Z6277,25,false)</f>
        <v>-</v>
      </c>
      <c r="D1732" s="144" t="str">
        <f>vlookup(A1732, 'OG Data Combined'!$A$2:$AQ6277,29,false)</f>
        <v>-</v>
      </c>
      <c r="E1732" t="str">
        <f>IFERROR(__xludf.DUMMYFUNCTION("IFERROR(REGEXEXTRACT((vlookup(A1732, 'OG Data Combined'!$A$2:$AQ6277,21,false)), ""\((.*?)\)""), """")"),"")</f>
        <v/>
      </c>
    </row>
    <row r="1733">
      <c r="A1733" s="143" t="s">
        <v>38046</v>
      </c>
      <c r="B1733" s="144" t="str">
        <f>vlookup(A1733, 'OG Data Combined'!$A$2:$Z6277,25,false)</f>
        <v>-</v>
      </c>
      <c r="D1733" s="144" t="str">
        <f>vlookup(A1733, 'OG Data Combined'!$A$2:$AQ6277,29,false)</f>
        <v>-</v>
      </c>
      <c r="E1733" t="str">
        <f>IFERROR(__xludf.DUMMYFUNCTION("IFERROR(REGEXEXTRACT((vlookup(A1733, 'OG Data Combined'!$A$2:$AQ6277,21,false)), ""\((.*?)\)""), """")"),"")</f>
        <v/>
      </c>
    </row>
    <row r="1734">
      <c r="A1734" s="143" t="s">
        <v>38047</v>
      </c>
      <c r="B1734" s="166" t="str">
        <f>vlookup(A1734, 'OG Data Combined'!$A$2:$Z6277,25,false)</f>
        <v>https://twitter.com/GardnerCason</v>
      </c>
      <c r="D1734" s="166" t="str">
        <f>vlookup(A1734, 'OG Data Combined'!$A$2:$AQ6277,29,false)</f>
        <v>https://www.instagram.com/cason.gardner/</v>
      </c>
      <c r="E1734" t="str">
        <f>IFERROR(__xludf.DUMMYFUNCTION("IFERROR(REGEXEXTRACT((vlookup(A1734, 'OG Data Combined'!$A$2:$AQ6277,21,false)), ""\((.*?)\)""), """")"),"")</f>
        <v/>
      </c>
    </row>
    <row r="1735">
      <c r="A1735" s="143" t="s">
        <v>38048</v>
      </c>
      <c r="B1735" s="144" t="str">
        <f>vlookup(A1735, 'OG Data Combined'!$A$2:$Z6277,25,false)</f>
        <v>-</v>
      </c>
      <c r="D1735" s="144" t="str">
        <f>vlookup(A1735, 'OG Data Combined'!$A$2:$AQ6277,29,false)</f>
        <v>-</v>
      </c>
      <c r="E1735" t="str">
        <f>IFERROR(__xludf.DUMMYFUNCTION("IFERROR(REGEXEXTRACT((vlookup(A1735, 'OG Data Combined'!$A$2:$AQ6277,21,false)), ""\((.*?)\)""), """")"),"")</f>
        <v/>
      </c>
    </row>
    <row r="1736">
      <c r="A1736" s="143" t="s">
        <v>38049</v>
      </c>
      <c r="B1736" s="144" t="str">
        <f>vlookup(A1736, 'OG Data Combined'!$A$2:$Z6277,25,false)</f>
        <v>-</v>
      </c>
      <c r="D1736" s="144" t="str">
        <f>vlookup(A1736, 'OG Data Combined'!$A$2:$AQ6277,29,false)</f>
        <v>-</v>
      </c>
      <c r="E1736" t="str">
        <f>IFERROR(__xludf.DUMMYFUNCTION("IFERROR(REGEXEXTRACT((vlookup(A1736, 'OG Data Combined'!$A$2:$AQ6277,21,false)), ""\((.*?)\)""), """")"),"")</f>
        <v/>
      </c>
    </row>
    <row r="1737">
      <c r="A1737" s="143" t="s">
        <v>38050</v>
      </c>
      <c r="B1737" s="166" t="str">
        <f>vlookup(A1737, 'OG Data Combined'!$A$2:$Z6277,25,false)</f>
        <v>https://twitter.com/mauricepierce19</v>
      </c>
      <c r="D1737" s="144" t="str">
        <f>vlookup(A1737, 'OG Data Combined'!$A$2:$AQ6277,29,false)</f>
        <v>-</v>
      </c>
      <c r="E1737" t="str">
        <f>IFERROR(__xludf.DUMMYFUNCTION("IFERROR(REGEXEXTRACT((vlookup(A1737, 'OG Data Combined'!$A$2:$AQ6277,21,false)), ""\((.*?)\)""), """")"),"Sprints, Hurdles, Relays, Mid-Distance")</f>
        <v>Sprints, Hurdles, Relays, Mid-Distance</v>
      </c>
    </row>
    <row r="1738">
      <c r="A1738" s="143" t="s">
        <v>38051</v>
      </c>
      <c r="B1738" s="144" t="str">
        <f>vlookup(A1738, 'OG Data Combined'!$A$2:$Z6277,25,false)</f>
        <v>-</v>
      </c>
      <c r="D1738" s="166" t="str">
        <f>vlookup(A1738, 'OG Data Combined'!$A$2:$AQ6277,29,false)</f>
        <v>https://www.instagram.com/esmalls_7/</v>
      </c>
      <c r="E1738" t="str">
        <f>IFERROR(__xludf.DUMMYFUNCTION("IFERROR(REGEXEXTRACT((vlookup(A1738, 'OG Data Combined'!$A$2:$AQ6277,21,false)), ""\((.*?)\)""), """")"),"Throws, Multi-Events")</f>
        <v>Throws, Multi-Events</v>
      </c>
    </row>
    <row r="1739">
      <c r="A1739" s="143" t="s">
        <v>38052</v>
      </c>
      <c r="B1739" s="166" t="str">
        <f>vlookup(A1739, 'OG Data Combined'!$A$2:$Z6277,25,false)</f>
        <v>https://twitter.com/mojoseph800m</v>
      </c>
      <c r="D1739" s="144" t="str">
        <f>vlookup(A1739, 'OG Data Combined'!$A$2:$AQ6277,29,false)</f>
        <v>-</v>
      </c>
      <c r="E1739" t="str">
        <f>IFERROR(__xludf.DUMMYFUNCTION("IFERROR(REGEXEXTRACT((vlookup(A1739, 'OG Data Combined'!$A$2:$AQ6277,21,false)), ""\((.*?)\)""), """")"),"Distance")</f>
        <v>Distance</v>
      </c>
    </row>
    <row r="1740">
      <c r="A1740" s="143" t="s">
        <v>38053</v>
      </c>
      <c r="B1740" s="166" t="str">
        <f>vlookup(A1740, 'OG Data Combined'!$A$2:$Z6277,25,false)</f>
        <v>https://twitter.com/shawn_venable</v>
      </c>
      <c r="D1740" s="166" t="str">
        <f>vlookup(A1740, 'OG Data Combined'!$A$2:$AQ6277,29,false)</f>
        <v>https://www.instagram.com/shawn_venable/</v>
      </c>
      <c r="E1740" t="str">
        <f>IFERROR(__xludf.DUMMYFUNCTION("IFERROR(REGEXEXTRACT((vlookup(A1740, 'OG Data Combined'!$A$2:$AQ6277,21,false)), ""\((.*?)\)""), """")"),"")</f>
        <v/>
      </c>
    </row>
    <row r="1741">
      <c r="A1741" s="143" t="s">
        <v>38054</v>
      </c>
      <c r="B1741" s="166" t="str">
        <f>vlookup(A1741, 'OG Data Combined'!$A$2:$Z6277,25,false)</f>
        <v>https://twitter.com/lance_bingham</v>
      </c>
      <c r="D1741" s="144" t="str">
        <f>vlookup(A1741, 'OG Data Combined'!$A$2:$AQ6277,29,false)</f>
        <v>-</v>
      </c>
      <c r="E1741" t="str">
        <f>IFERROR(__xludf.DUMMYFUNCTION("IFERROR(REGEXEXTRACT((vlookup(A1741, 'OG Data Combined'!$A$2:$AQ6277,21,false)), ""\((.*?)\)""), """")"),"")</f>
        <v/>
      </c>
    </row>
    <row r="1742">
      <c r="A1742" s="143" t="s">
        <v>38055</v>
      </c>
      <c r="B1742" s="144" t="str">
        <f>vlookup(A1742, 'OG Data Combined'!$A$2:$Z6277,25,false)</f>
        <v>-</v>
      </c>
      <c r="D1742" s="166" t="str">
        <f>vlookup(A1742, 'OG Data Combined'!$A$2:$AQ6277,29,false)</f>
        <v>https://www.instagram.com/micky_2318/</v>
      </c>
      <c r="E1742" t="str">
        <f>IFERROR(__xludf.DUMMYFUNCTION("IFERROR(REGEXEXTRACT((vlookup(A1742, 'OG Data Combined'!$A$2:$AQ6277,21,false)), ""\((.*?)\)""), """")"),"")</f>
        <v/>
      </c>
    </row>
    <row r="1743">
      <c r="A1743" s="143" t="s">
        <v>38056</v>
      </c>
      <c r="B1743" s="144" t="str">
        <f>vlookup(A1743, 'OG Data Combined'!$A$2:$Z6277,25,false)</f>
        <v>-</v>
      </c>
      <c r="D1743" s="144" t="str">
        <f>vlookup(A1743, 'OG Data Combined'!$A$2:$AQ6277,29,false)</f>
        <v>-</v>
      </c>
      <c r="E1743" t="str">
        <f>IFERROR(__xludf.DUMMYFUNCTION("IFERROR(REGEXEXTRACT((vlookup(A1743, 'OG Data Combined'!$A$2:$AQ6277,21,false)), ""\((.*?)\)""), """")"),"Distance")</f>
        <v>Distance</v>
      </c>
    </row>
    <row r="1744">
      <c r="A1744" s="143" t="s">
        <v>38057</v>
      </c>
      <c r="B1744" s="166" t="str">
        <f>vlookup(A1744, 'OG Data Combined'!$A$2:$Z6277,25,false)</f>
        <v>https://twitter.com/isaacwend</v>
      </c>
      <c r="D1744" s="144" t="str">
        <f>vlookup(A1744, 'OG Data Combined'!$A$2:$AQ6277,29,false)</f>
        <v>-</v>
      </c>
      <c r="E1744" t="str">
        <f>IFERROR(__xludf.DUMMYFUNCTION("IFERROR(REGEXEXTRACT((vlookup(A1744, 'OG Data Combined'!$A$2:$AQ6277,21,false)), ""\((.*?)\)""), """")"),"Distance")</f>
        <v>Distance</v>
      </c>
    </row>
    <row r="1745">
      <c r="A1745" s="143" t="s">
        <v>38058</v>
      </c>
      <c r="B1745" s="151" t="str">
        <f>vlookup(A1745, 'OG Data Combined'!$A$2:$Z6277,25,false)</f>
        <v/>
      </c>
      <c r="D1745" s="151" t="str">
        <f>vlookup(A1745, 'OG Data Combined'!$A$2:$AQ6277,29,false)</f>
        <v/>
      </c>
      <c r="E1745" t="str">
        <f>IFERROR(__xludf.DUMMYFUNCTION("IFERROR(REGEXEXTRACT((vlookup(A1745, 'OG Data Combined'!$A$2:$AQ6277,21,false)), ""\((.*?)\)""), """")"),"")</f>
        <v/>
      </c>
    </row>
    <row r="1746">
      <c r="A1746" s="143" t="s">
        <v>38059</v>
      </c>
      <c r="B1746" s="166" t="str">
        <f>vlookup(A1746, 'OG Data Combined'!$A$2:$Z6277,25,false)</f>
        <v>https://x.com/cparlier01</v>
      </c>
      <c r="D1746" s="166" t="str">
        <f>vlookup(A1746, 'OG Data Combined'!$A$2:$AQ6277,29,false)</f>
        <v>https://www.instagram.com/calli.m.doan/</v>
      </c>
      <c r="E1746" t="str">
        <f>IFERROR(__xludf.DUMMYFUNCTION("IFERROR(REGEXEXTRACT((vlookup(A1746, 'OG Data Combined'!$A$2:$AQ6277,21,false)), ""\((.*?)\)""), """")"),"")</f>
        <v/>
      </c>
    </row>
    <row r="1747">
      <c r="A1747" s="143" t="s">
        <v>38060</v>
      </c>
      <c r="B1747" s="144" t="str">
        <f>vlookup(A1747, 'OG Data Combined'!$A$2:$Z6277,25,false)</f>
        <v>-</v>
      </c>
      <c r="D1747" s="144" t="str">
        <f>vlookup(A1747, 'OG Data Combined'!$A$2:$AQ6277,29,false)</f>
        <v>-</v>
      </c>
      <c r="E1747" t="str">
        <f>IFERROR(__xludf.DUMMYFUNCTION("IFERROR(REGEXEXTRACT((vlookup(A1747, 'OG Data Combined'!$A$2:$AQ6277,21,false)), ""\((.*?)\)""), """")"),"")</f>
        <v/>
      </c>
    </row>
    <row r="1748">
      <c r="A1748" s="143" t="s">
        <v>38061</v>
      </c>
      <c r="B1748" s="144" t="str">
        <f>vlookup(A1748, 'OG Data Combined'!$A$2:$Z6277,25,false)</f>
        <v>-</v>
      </c>
      <c r="D1748" s="144" t="str">
        <f>vlookup(A1748, 'OG Data Combined'!$A$2:$AQ6277,29,false)</f>
        <v>-</v>
      </c>
      <c r="E1748" t="str">
        <f>IFERROR(__xludf.DUMMYFUNCTION("IFERROR(REGEXEXTRACT((vlookup(A1748, 'OG Data Combined'!$A$2:$AQ6277,21,false)), ""\((.*?)\)""), """")"),"")</f>
        <v/>
      </c>
    </row>
    <row r="1749">
      <c r="A1749" s="143" t="s">
        <v>38062</v>
      </c>
      <c r="B1749" s="154" t="str">
        <f>vlookup(A1749, 'OG Data Combined'!$A$2:$Z6277,25,false)</f>
        <v/>
      </c>
      <c r="D1749" s="154" t="str">
        <f>vlookup(A1749, 'OG Data Combined'!$A$2:$AQ6277,29,false)</f>
        <v/>
      </c>
      <c r="E1749" t="str">
        <f>IFERROR(__xludf.DUMMYFUNCTION("IFERROR(REGEXEXTRACT((vlookup(A1749, 'OG Data Combined'!$A$2:$AQ6277,21,false)), ""\((.*?)\)""), """")"),"")</f>
        <v/>
      </c>
    </row>
    <row r="1750">
      <c r="A1750" s="143" t="s">
        <v>38063</v>
      </c>
      <c r="B1750" s="166" t="str">
        <f>vlookup(A1750, 'OG Data Combined'!$A$2:$Z6277,25,false)</f>
        <v>https://twitter.com/coachcraigcc</v>
      </c>
      <c r="D1750" s="166" t="str">
        <f>vlookup(A1750, 'OG Data Combined'!$A$2:$AQ6277,29,false)</f>
        <v>https://www.instagram.com/coachcraigcc/</v>
      </c>
      <c r="E1750" t="str">
        <f>IFERROR(__xludf.DUMMYFUNCTION("IFERROR(REGEXEXTRACT((vlookup(A1750, 'OG Data Combined'!$A$2:$AQ6277,21,false)), ""\((.*?)\)""), """")"),"")</f>
        <v/>
      </c>
    </row>
    <row r="1751">
      <c r="A1751" s="143" t="s">
        <v>38064</v>
      </c>
      <c r="B1751" s="154" t="str">
        <f>vlookup(A1751, 'OG Data Combined'!$A$2:$Z6277,25,false)</f>
        <v/>
      </c>
      <c r="D1751" s="154" t="str">
        <f>vlookup(A1751, 'OG Data Combined'!$A$2:$AQ6277,29,false)</f>
        <v/>
      </c>
      <c r="E1751" t="str">
        <f>IFERROR(__xludf.DUMMYFUNCTION("IFERROR(REGEXEXTRACT((vlookup(A1751, 'OG Data Combined'!$A$2:$AQ6277,21,false)), ""\((.*?)\)""), """")"),"Distance")</f>
        <v>Distance</v>
      </c>
    </row>
    <row r="1752">
      <c r="A1752" s="143" t="s">
        <v>42268</v>
      </c>
      <c r="B1752" s="144" t="str">
        <f>vlookup(A1752, 'OG Data Combined'!$A$2:$Z6277,25,false)</f>
        <v>-</v>
      </c>
      <c r="D1752" s="166" t="str">
        <f>vlookup(A1752, 'OG Data Combined'!$A$2:$AQ6277,29,false)</f>
        <v>https://www.instagram.com/robgritzer/</v>
      </c>
      <c r="E1752" t="str">
        <f>IFERROR(__xludf.DUMMYFUNCTION("IFERROR(REGEXEXTRACT((vlookup(A1752, 'OG Data Combined'!$A$2:$AQ6277,21,false)), ""\((.*?)\)""), """")"),"")</f>
        <v/>
      </c>
    </row>
    <row r="1753">
      <c r="A1753" s="143" t="s">
        <v>38065</v>
      </c>
      <c r="B1753" s="166" t="str">
        <f>vlookup(A1753, 'OG Data Combined'!$A$2:$Z6277,25,false)</f>
        <v>https://twitter.com/kagiles81</v>
      </c>
      <c r="D1753" s="144" t="str">
        <f>vlookup(A1753, 'OG Data Combined'!$A$2:$AQ6277,29,false)</f>
        <v>-</v>
      </c>
      <c r="E1753" t="str">
        <f>IFERROR(__xludf.DUMMYFUNCTION("IFERROR(REGEXEXTRACT((vlookup(A1753, 'OG Data Combined'!$A$2:$AQ6277,21,false)), ""\((.*?)\)""), """")"),"")</f>
        <v/>
      </c>
    </row>
    <row r="1754">
      <c r="A1754" s="143" t="s">
        <v>38066</v>
      </c>
      <c r="B1754" s="144" t="str">
        <f>vlookup(A1754, 'OG Data Combined'!$A$2:$Z6277,25,false)</f>
        <v>-</v>
      </c>
      <c r="D1754" s="144" t="str">
        <f>vlookup(A1754, 'OG Data Combined'!$A$2:$AQ6277,29,false)</f>
        <v>-</v>
      </c>
      <c r="E1754" t="str">
        <f>IFERROR(__xludf.DUMMYFUNCTION("IFERROR(REGEXEXTRACT((vlookup(A1754, 'OG Data Combined'!$A$2:$AQ6277,21,false)), ""\((.*?)\)""), """")"),"")</f>
        <v/>
      </c>
    </row>
    <row r="1755">
      <c r="A1755" s="143" t="s">
        <v>38067</v>
      </c>
      <c r="B1755" s="144" t="str">
        <f>vlookup(A1755, 'OG Data Combined'!$A$2:$Z6277,25,false)</f>
        <v>-</v>
      </c>
      <c r="D1755" s="144" t="str">
        <f>vlookup(A1755, 'OG Data Combined'!$A$2:$AQ6277,29,false)</f>
        <v>-</v>
      </c>
      <c r="E1755" t="str">
        <f>IFERROR(__xludf.DUMMYFUNCTION("IFERROR(REGEXEXTRACT((vlookup(A1755, 'OG Data Combined'!$A$2:$AQ6277,21,false)), ""\((.*?)\)""), """")"),"Throws")</f>
        <v>Throws</v>
      </c>
    </row>
    <row r="1756">
      <c r="A1756" s="143" t="s">
        <v>38068</v>
      </c>
      <c r="B1756" s="144" t="str">
        <f>vlookup(A1756, 'OG Data Combined'!$A$2:$Z6277,25,false)</f>
        <v>-</v>
      </c>
      <c r="D1756" s="144" t="str">
        <f>vlookup(A1756, 'OG Data Combined'!$A$2:$AQ6277,29,false)</f>
        <v>-</v>
      </c>
      <c r="E1756" t="str">
        <f>IFERROR(__xludf.DUMMYFUNCTION("IFERROR(REGEXEXTRACT((vlookup(A1756, 'OG Data Combined'!$A$2:$AQ6277,21,false)), ""\((.*?)\)""), """")"),"Pole Vault")</f>
        <v>Pole Vault</v>
      </c>
    </row>
    <row r="1757">
      <c r="A1757" s="143" t="s">
        <v>38069</v>
      </c>
      <c r="B1757" s="144" t="str">
        <f>vlookup(A1757, 'OG Data Combined'!$A$2:$Z6277,25,false)</f>
        <v>-</v>
      </c>
      <c r="D1757" s="166" t="str">
        <f>vlookup(A1757, 'OG Data Combined'!$A$2:$AQ6277,29,false)</f>
        <v>https://www.instagram.com/regankimtai/</v>
      </c>
      <c r="E1757" t="str">
        <f>IFERROR(__xludf.DUMMYFUNCTION("IFERROR(REGEXEXTRACT((vlookup(A1757, 'OG Data Combined'!$A$2:$AQ6277,21,false)), ""\((.*?)\)""), """")"),"Distance")</f>
        <v>Distance</v>
      </c>
    </row>
    <row r="1758">
      <c r="A1758" s="143" t="s">
        <v>38070</v>
      </c>
      <c r="B1758" s="144" t="str">
        <f>vlookup(A1758, 'OG Data Combined'!$A$2:$Z6277,25,false)</f>
        <v>-</v>
      </c>
      <c r="D1758" s="144" t="str">
        <f>vlookup(A1758, 'OG Data Combined'!$A$2:$AQ6277,29,false)</f>
        <v>-</v>
      </c>
      <c r="E1758" t="str">
        <f>IFERROR(__xludf.DUMMYFUNCTION("IFERROR(REGEXEXTRACT((vlookup(A1758, 'OG Data Combined'!$A$2:$AQ6277,21,false)), ""\((.*?)\)""), """")"),"")</f>
        <v/>
      </c>
    </row>
    <row r="1759">
      <c r="A1759" s="143" t="s">
        <v>38071</v>
      </c>
      <c r="B1759" s="144" t="str">
        <f>vlookup(A1759, 'OG Data Combined'!$A$2:$Z6277,25,false)</f>
        <v>-</v>
      </c>
      <c r="D1759" s="166" t="str">
        <f>vlookup(A1759, 'OG Data Combined'!$A$2:$AQ6277,29,false)</f>
        <v>https://www.instagram.com/coachltxctf/</v>
      </c>
      <c r="E1759" t="str">
        <f>IFERROR(__xludf.DUMMYFUNCTION("IFERROR(REGEXEXTRACT((vlookup(A1759, 'OG Data Combined'!$A$2:$AQ6277,21,false)), ""\((.*?)\)""), """")"),"")</f>
        <v/>
      </c>
    </row>
    <row r="1760">
      <c r="A1760" s="143" t="s">
        <v>38072</v>
      </c>
      <c r="B1760" s="166" t="str">
        <f>vlookup(A1760, 'OG Data Combined'!$A$2:$Z6277,25,false)</f>
        <v>https://twitter.com/coachbillyc</v>
      </c>
      <c r="D1760" s="166" t="str">
        <f>vlookup(A1760, 'OG Data Combined'!$A$2:$AQ6277,29,false)</f>
        <v>https://www.instagram.com/coachbillycaldwell/</v>
      </c>
      <c r="E1760" t="str">
        <f>IFERROR(__xludf.DUMMYFUNCTION("IFERROR(REGEXEXTRACT((vlookup(A1760, 'OG Data Combined'!$A$2:$AQ6277,21,false)), ""\((.*?)\)""), """")"),"")</f>
        <v/>
      </c>
    </row>
    <row r="1761">
      <c r="A1761" s="143" t="s">
        <v>38073</v>
      </c>
      <c r="B1761" s="166" t="str">
        <f>vlookup(A1761, 'OG Data Combined'!$A$2:$Z6277,25,false)</f>
        <v>https://twitter.com/stevetaylorcra</v>
      </c>
      <c r="D1761" s="144" t="str">
        <f>vlookup(A1761, 'OG Data Combined'!$A$2:$AQ6277,29,false)</f>
        <v>-</v>
      </c>
      <c r="E1761" t="str">
        <f>IFERROR(__xludf.DUMMYFUNCTION("IFERROR(REGEXEXTRACT((vlookup(A1761, 'OG Data Combined'!$A$2:$AQ6277,21,false)), ""\((.*?)\)""), """")"),"Distance")</f>
        <v>Distance</v>
      </c>
    </row>
    <row r="1762">
      <c r="A1762" s="143" t="s">
        <v>38074</v>
      </c>
      <c r="B1762" s="166" t="str">
        <f>vlookup(A1762, 'OG Data Combined'!$A$2:$Z6277,25,false)</f>
        <v>https://twitter.com/coachnieuwendam</v>
      </c>
      <c r="D1762" s="144" t="str">
        <f>vlookup(A1762, 'OG Data Combined'!$A$2:$AQ6277,29,false)</f>
        <v>-</v>
      </c>
      <c r="E1762" t="str">
        <f>IFERROR(__xludf.DUMMYFUNCTION("IFERROR(REGEXEXTRACT((vlookup(A1762, 'OG Data Combined'!$A$2:$AQ6277,21,false)), ""\((.*?)\)""), """")"),"")</f>
        <v/>
      </c>
    </row>
    <row r="1763">
      <c r="A1763" s="143" t="s">
        <v>38075</v>
      </c>
      <c r="B1763" s="166" t="str">
        <f>vlookup(A1763, 'OG Data Combined'!$A$2:$Z6277,25,false)</f>
        <v>https://twitter.com/vinlananna</v>
      </c>
      <c r="D1763" s="166" t="str">
        <f>vlookup(A1763, 'OG Data Combined'!$A$2:$AQ6277,29,false)</f>
        <v>https://www.instagram.com/vinlananna/</v>
      </c>
      <c r="E1763" t="str">
        <f>IFERROR(__xludf.DUMMYFUNCTION("IFERROR(REGEXEXTRACT((vlookup(A1763, 'OG Data Combined'!$A$2:$AQ6277,21,false)), ""\((.*?)\)""), """")"),"")</f>
        <v/>
      </c>
    </row>
    <row r="1764">
      <c r="A1764" s="143" t="s">
        <v>38076</v>
      </c>
      <c r="B1764" s="166" t="str">
        <f>vlookup(A1764, 'OG Data Combined'!$A$2:$Z6277,25,false)</f>
        <v>https://twitter.com/dunbartrevor</v>
      </c>
      <c r="D1764" s="166" t="str">
        <f>vlookup(A1764, 'OG Data Combined'!$A$2:$AQ6277,29,false)</f>
        <v>https://www.instagram.com/dunbartrevor/</v>
      </c>
      <c r="E1764" t="str">
        <f>IFERROR(__xludf.DUMMYFUNCTION("IFERROR(REGEXEXTRACT((vlookup(A1764, 'OG Data Combined'!$A$2:$AQ6277,21,false)), ""\((.*?)\)""), """")"),"")</f>
        <v/>
      </c>
    </row>
    <row r="1765">
      <c r="A1765" s="143" t="s">
        <v>38077</v>
      </c>
      <c r="B1765" s="166" t="str">
        <f>vlookup(A1765, 'OG Data Combined'!$A$2:$Z6277,25,false)</f>
        <v>https://twitter.com/mowad1010</v>
      </c>
      <c r="D1765" s="166" t="str">
        <f>vlookup(A1765, 'OG Data Combined'!$A$2:$AQ6277,29,false)</f>
        <v>https://www.instagram.com/mowad1010/</v>
      </c>
      <c r="E1765" t="str">
        <f>IFERROR(__xludf.DUMMYFUNCTION("IFERROR(REGEXEXTRACT((vlookup(A1765, 'OG Data Combined'!$A$2:$AQ6277,21,false)), ""\((.*?)\)""), """")"),"Jumps, Multi-Events")</f>
        <v>Jumps, Multi-Events</v>
      </c>
    </row>
    <row r="1766">
      <c r="A1766" s="143" t="s">
        <v>38078</v>
      </c>
      <c r="B1766" s="144" t="str">
        <f>vlookup(A1766, 'OG Data Combined'!$A$2:$Z6277,25,false)</f>
        <v>-</v>
      </c>
      <c r="D1766" s="144" t="str">
        <f>vlookup(A1766, 'OG Data Combined'!$A$2:$AQ6277,29,false)</f>
        <v>-</v>
      </c>
      <c r="E1766" t="str">
        <f>IFERROR(__xludf.DUMMYFUNCTION("IFERROR(REGEXEXTRACT((vlookup(A1766, 'OG Data Combined'!$A$2:$AQ6277,21,false)), ""\((.*?)\)""), """")"),"Throws")</f>
        <v>Throws</v>
      </c>
    </row>
    <row r="1767">
      <c r="A1767" s="143" t="s">
        <v>38079</v>
      </c>
      <c r="B1767" s="144" t="str">
        <f>vlookup(A1767, 'OG Data Combined'!$A$2:$Z6277,25,false)</f>
        <v>-</v>
      </c>
      <c r="D1767" s="144" t="str">
        <f>vlookup(A1767, 'OG Data Combined'!$A$2:$AQ6277,29,false)</f>
        <v>-</v>
      </c>
      <c r="E1767" t="str">
        <f>IFERROR(__xludf.DUMMYFUNCTION("IFERROR(REGEXEXTRACT((vlookup(A1767, 'OG Data Combined'!$A$2:$AQ6277,21,false)), ""\((.*?)\)""), """")"),"Sprints, Hurdles")</f>
        <v>Sprints, Hurdles</v>
      </c>
    </row>
    <row r="1768">
      <c r="A1768" s="143" t="s">
        <v>38080</v>
      </c>
      <c r="B1768" s="166" t="str">
        <f>vlookup(A1768, 'OG Data Combined'!$A$2:$Z6277,25,false)</f>
        <v>https://twitter.com/joellenicole21</v>
      </c>
      <c r="D1768" s="166" t="str">
        <f>vlookup(A1768, 'OG Data Combined'!$A$2:$AQ6277,29,false)</f>
        <v>https://www.instagram.com/joelleamaral/</v>
      </c>
      <c r="E1768" t="str">
        <f>IFERROR(__xludf.DUMMYFUNCTION("IFERROR(REGEXEXTRACT((vlookup(A1768, 'OG Data Combined'!$A$2:$AQ6277,21,false)), ""\((.*?)\)""), """")"),"Distance")</f>
        <v>Distance</v>
      </c>
    </row>
    <row r="1769">
      <c r="A1769" s="143" t="s">
        <v>38081</v>
      </c>
      <c r="B1769" s="166" t="str">
        <f>vlookup(A1769, 'OG Data Combined'!$A$2:$Z6277,25,false)</f>
        <v>https://twitter.com/livgruvvv_</v>
      </c>
      <c r="D1769" s="166" t="str">
        <f>vlookup(A1769, 'OG Data Combined'!$A$2:$AQ6277,29,false)</f>
        <v>https://www.instagram.com/livgruvvv_/</v>
      </c>
      <c r="E1769" t="str">
        <f>IFERROR(__xludf.DUMMYFUNCTION("IFERROR(REGEXEXTRACT((vlookup(A1769, 'OG Data Combined'!$A$2:$AQ6277,21,false)), ""\((.*?)\)""), """")"),"Distance")</f>
        <v>Distance</v>
      </c>
    </row>
    <row r="1770">
      <c r="A1770" s="143" t="s">
        <v>38083</v>
      </c>
      <c r="B1770" s="144" t="str">
        <f>vlookup(A1770, 'OG Data Combined'!$A$2:$Z6277,25,false)</f>
        <v>-</v>
      </c>
      <c r="D1770" s="144" t="str">
        <f>vlookup(A1770, 'OG Data Combined'!$A$2:$AQ6277,29,false)</f>
        <v>-</v>
      </c>
      <c r="E1770" t="str">
        <f>IFERROR(__xludf.DUMMYFUNCTION("IFERROR(REGEXEXTRACT((vlookup(A1770, 'OG Data Combined'!$A$2:$AQ6277,21,false)), ""\((.*?)\)""), """")"),"Sprints")</f>
        <v>Sprints</v>
      </c>
    </row>
    <row r="1771">
      <c r="A1771" s="143" t="s">
        <v>38084</v>
      </c>
      <c r="B1771" s="166" t="str">
        <f>vlookup(A1771, 'OG Data Combined'!$A$2:$Z6277,25,false)</f>
        <v>https://twitter.com/arossi_vcu</v>
      </c>
      <c r="D1771" s="144" t="str">
        <f>vlookup(A1771, 'OG Data Combined'!$A$2:$AQ6277,29,false)</f>
        <v>-</v>
      </c>
      <c r="E1771" t="str">
        <f>IFERROR(__xludf.DUMMYFUNCTION("IFERROR(REGEXEXTRACT((vlookup(A1771, 'OG Data Combined'!$A$2:$AQ6277,21,false)), ""\((.*?)\)""), """")"),"")</f>
        <v/>
      </c>
    </row>
    <row r="1772">
      <c r="A1772" s="143" t="s">
        <v>38085</v>
      </c>
      <c r="B1772" s="166" t="str">
        <f>vlookup(A1772, 'OG Data Combined'!$A$2:$Z6277,25,false)</f>
        <v>https://twitter.com/the_2sing</v>
      </c>
      <c r="D1772" s="144" t="str">
        <f>vlookup(A1772, 'OG Data Combined'!$A$2:$AQ6277,29,false)</f>
        <v>-</v>
      </c>
      <c r="E1772" t="str">
        <f>IFERROR(__xludf.DUMMYFUNCTION("IFERROR(REGEXEXTRACT((vlookup(A1772, 'OG Data Combined'!$A$2:$AQ6277,21,false)), ""\((.*?)\)""), """")"),"Throws")</f>
        <v>Throws</v>
      </c>
    </row>
    <row r="1773">
      <c r="A1773" s="143" t="s">
        <v>38086</v>
      </c>
      <c r="B1773" s="166" t="str">
        <f>vlookup(A1773, 'OG Data Combined'!$A$2:$Z6277,25,false)</f>
        <v>https://twitter.com/_coachsavage_</v>
      </c>
      <c r="D1773" s="144" t="str">
        <f>vlookup(A1773, 'OG Data Combined'!$A$2:$AQ6277,29,false)</f>
        <v>-</v>
      </c>
      <c r="E1773" t="str">
        <f>IFERROR(__xludf.DUMMYFUNCTION("IFERROR(REGEXEXTRACT((vlookup(A1773, 'OG Data Combined'!$A$2:$AQ6277,21,false)), ""\((.*?)\)""), """")"),"Distance")</f>
        <v>Distance</v>
      </c>
    </row>
    <row r="1774">
      <c r="A1774" s="143" t="s">
        <v>42269</v>
      </c>
      <c r="B1774" s="144" t="str">
        <f>vlookup(A1774, 'OG Data Combined'!$A$2:$Z6277,25,false)</f>
        <v>-</v>
      </c>
      <c r="D1774" s="144" t="str">
        <f>vlookup(A1774, 'OG Data Combined'!$A$2:$AQ6277,29,false)</f>
        <v>-</v>
      </c>
      <c r="E1774" t="str">
        <f>IFERROR(__xludf.DUMMYFUNCTION("IFERROR(REGEXEXTRACT((vlookup(A1774, 'OG Data Combined'!$A$2:$AQ6277,21,false)), ""\((.*?)\)""), """")"),"")</f>
        <v/>
      </c>
    </row>
    <row r="1775">
      <c r="A1775" s="143" t="s">
        <v>38087</v>
      </c>
      <c r="B1775" s="144" t="str">
        <f>vlookup(A1775, 'OG Data Combined'!$A$2:$Z6277,25,false)</f>
        <v>-</v>
      </c>
      <c r="D1775" s="144" t="str">
        <f>vlookup(A1775, 'OG Data Combined'!$A$2:$AQ6277,29,false)</f>
        <v>-</v>
      </c>
      <c r="E1775" t="str">
        <f>IFERROR(__xludf.DUMMYFUNCTION("IFERROR(REGEXEXTRACT((vlookup(A1775, 'OG Data Combined'!$A$2:$AQ6277,21,false)), ""\((.*?)\)""), """")"),"")</f>
        <v/>
      </c>
    </row>
    <row r="1776">
      <c r="A1776" s="143" t="s">
        <v>38088</v>
      </c>
      <c r="B1776" s="144" t="str">
        <f>vlookup(A1776, 'OG Data Combined'!$A$2:$Z6277,25,false)</f>
        <v>-</v>
      </c>
      <c r="D1776" s="144" t="str">
        <f>vlookup(A1776, 'OG Data Combined'!$A$2:$AQ6277,29,false)</f>
        <v>-</v>
      </c>
      <c r="E1776" t="str">
        <f>IFERROR(__xludf.DUMMYFUNCTION("IFERROR(REGEXEXTRACT((vlookup(A1776, 'OG Data Combined'!$A$2:$AQ6277,21,false)), ""\((.*?)\)""), """")"),"Jumps, Multi-events")</f>
        <v>Jumps, Multi-events</v>
      </c>
    </row>
    <row r="1777">
      <c r="A1777" s="143" t="s">
        <v>38089</v>
      </c>
      <c r="B1777" s="144" t="str">
        <f>vlookup(A1777, 'OG Data Combined'!$A$2:$Z6277,25,false)</f>
        <v>-</v>
      </c>
      <c r="D1777" s="144" t="str">
        <f>vlookup(A1777, 'OG Data Combined'!$A$2:$AQ6277,29,false)</f>
        <v>-</v>
      </c>
      <c r="E1777" t="str">
        <f>IFERROR(__xludf.DUMMYFUNCTION("IFERROR(REGEXEXTRACT((vlookup(A1777, 'OG Data Combined'!$A$2:$AQ6277,21,false)), ""\((.*?)\)""), """")"),"Pole Vault")</f>
        <v>Pole Vault</v>
      </c>
    </row>
    <row r="1778">
      <c r="A1778" s="143" t="s">
        <v>38090</v>
      </c>
      <c r="B1778" s="166" t="str">
        <f>vlookup(A1778, 'OG Data Combined'!$A$2:$Z6277,25,false)</f>
        <v>https://twitter.com/deakinvolz</v>
      </c>
      <c r="D1778" s="166" t="str">
        <f>vlookup(A1778, 'OG Data Combined'!$A$2:$AQ6277,29,false)</f>
        <v>https://www.instagram.com/deakin_volz/</v>
      </c>
      <c r="E1778" t="str">
        <f>IFERROR(__xludf.DUMMYFUNCTION("IFERROR(REGEXEXTRACT((vlookup(A1778, 'OG Data Combined'!$A$2:$AQ6277,21,false)), ""\((.*?)\)""), """")"),"Pole Vault")</f>
        <v>Pole Vault</v>
      </c>
    </row>
    <row r="1779">
      <c r="A1779" s="143" t="s">
        <v>38091</v>
      </c>
      <c r="B1779" s="144" t="str">
        <f>vlookup(A1779, 'OG Data Combined'!$A$2:$Z6277,25,false)</f>
        <v>-</v>
      </c>
      <c r="D1779" s="144" t="str">
        <f>vlookup(A1779, 'OG Data Combined'!$A$2:$AQ6277,29,false)</f>
        <v>-</v>
      </c>
      <c r="E1779" t="str">
        <f>IFERROR(__xludf.DUMMYFUNCTION("IFERROR(REGEXEXTRACT((vlookup(A1779, 'OG Data Combined'!$A$2:$AQ6277,21,false)), ""\((.*?)\)""), """")"),"")</f>
        <v/>
      </c>
    </row>
    <row r="1780">
      <c r="A1780" s="143" t="s">
        <v>38092</v>
      </c>
      <c r="B1780" s="166" t="str">
        <f>vlookup(A1780, 'OG Data Combined'!$A$2:$Z6277,25,false)</f>
        <v>https://twitter.com/hokiesprints</v>
      </c>
      <c r="D1780" s="144" t="str">
        <f>vlookup(A1780, 'OG Data Combined'!$A$2:$AQ6277,29,false)</f>
        <v>-</v>
      </c>
      <c r="E1780" t="str">
        <f>IFERROR(__xludf.DUMMYFUNCTION("IFERROR(REGEXEXTRACT((vlookup(A1780, 'OG Data Combined'!$A$2:$AQ6277,21,false)), ""\((.*?)\)""), """")"),"Sprints, Hurdles, Relays")</f>
        <v>Sprints, Hurdles, Relays</v>
      </c>
    </row>
    <row r="1781">
      <c r="A1781" s="143" t="s">
        <v>38093</v>
      </c>
      <c r="B1781" s="144" t="str">
        <f>vlookup(A1781, 'OG Data Combined'!$A$2:$Z6277,25,false)</f>
        <v>-</v>
      </c>
      <c r="D1781" s="166" t="str">
        <f>vlookup(A1781, 'OG Data Combined'!$A$2:$AQ6277,29,false)</f>
        <v>https://www.instagram.com/cleopatraborel/</v>
      </c>
      <c r="E1781" t="str">
        <f>IFERROR(__xludf.DUMMYFUNCTION("IFERROR(REGEXEXTRACT((vlookup(A1781, 'OG Data Combined'!$A$2:$AQ6277,21,false)), ""\((.*?)\)""), """")"),"Throws")</f>
        <v>Throws</v>
      </c>
    </row>
    <row r="1782">
      <c r="A1782" s="143" t="s">
        <v>38094</v>
      </c>
      <c r="B1782" s="144" t="str">
        <f>vlookup(A1782, 'OG Data Combined'!$A$2:$Z6277,25,false)</f>
        <v>-</v>
      </c>
      <c r="D1782" s="144" t="str">
        <f>vlookup(A1782, 'OG Data Combined'!$A$2:$AQ6277,29,false)</f>
        <v>-</v>
      </c>
      <c r="E1782" t="str">
        <f>IFERROR(__xludf.DUMMYFUNCTION("IFERROR(REGEXEXTRACT((vlookup(A1782, 'OG Data Combined'!$A$2:$AQ6277,21,false)), ""\((.*?)\)""), """")"),"Throws")</f>
        <v>Throws</v>
      </c>
    </row>
    <row r="1783">
      <c r="A1783" s="143" t="s">
        <v>38095</v>
      </c>
      <c r="B1783" s="166" t="str">
        <f>vlookup(A1783, 'OG Data Combined'!$A$2:$Z6277,25,false)</f>
        <v>https://twitter.com/coacht_phillips</v>
      </c>
      <c r="D1783" s="144" t="str">
        <f>vlookup(A1783, 'OG Data Combined'!$A$2:$AQ6277,29,false)</f>
        <v>-</v>
      </c>
      <c r="E1783" t="str">
        <f>IFERROR(__xludf.DUMMYFUNCTION("IFERROR(REGEXEXTRACT((vlookup(A1783, 'OG Data Combined'!$A$2:$AQ6277,21,false)), ""\((.*?)\)""), """")"),"Sprints, Hurdles, Relays")</f>
        <v>Sprints, Hurdles, Relays</v>
      </c>
    </row>
    <row r="1784">
      <c r="A1784" s="143" t="s">
        <v>38096</v>
      </c>
      <c r="B1784" s="144" t="str">
        <f>vlookup(A1784, 'OG Data Combined'!$A$2:$Z6277,25,false)</f>
        <v>-</v>
      </c>
      <c r="D1784" s="144" t="str">
        <f>vlookup(A1784, 'OG Data Combined'!$A$2:$AQ6277,29,false)</f>
        <v>-</v>
      </c>
      <c r="E1784" t="str">
        <f>IFERROR(__xludf.DUMMYFUNCTION("IFERROR(REGEXEXTRACT((vlookup(A1784, 'OG Data Combined'!$A$2:$AQ6277,21,false)), ""\((.*?)\)""), """")"),"Pole Vault")</f>
        <v>Pole Vault</v>
      </c>
    </row>
    <row r="1785">
      <c r="A1785" s="143" t="s">
        <v>38097</v>
      </c>
      <c r="B1785" s="166" t="str">
        <f>vlookup(A1785, 'OG Data Combined'!$A$2:$Z6277,25,false)</f>
        <v>https://twitter.com/jumpercoachjohn</v>
      </c>
      <c r="D1785" s="166" t="str">
        <f>vlookup(A1785, 'OG Data Combined'!$A$2:$AQ6277,29,false)</f>
        <v>https://www.instagram.com/johnellishk/</v>
      </c>
      <c r="E1785" t="str">
        <f>IFERROR(__xludf.DUMMYFUNCTION("IFERROR(REGEXEXTRACT((vlookup(A1785, 'OG Data Combined'!$A$2:$AQ6277,21,false)), ""\((.*?)\)""), """")"),"Jumps, Mulit-events")</f>
        <v>Jumps, Mulit-events</v>
      </c>
    </row>
    <row r="1786">
      <c r="A1786" s="143" t="s">
        <v>38098</v>
      </c>
      <c r="B1786" s="144" t="str">
        <f>vlookup(A1786, 'OG Data Combined'!$A$2:$Z6277,25,false)</f>
        <v>-</v>
      </c>
      <c r="D1786" s="144" t="str">
        <f>vlookup(A1786, 'OG Data Combined'!$A$2:$AQ6277,29,false)</f>
        <v>-</v>
      </c>
      <c r="E1786" t="str">
        <f>IFERROR(__xludf.DUMMYFUNCTION("IFERROR(REGEXEXTRACT((vlookup(A1786, 'OG Data Combined'!$A$2:$AQ6277,21,false)), ""\((.*?)\)""), """")"),"Distance")</f>
        <v>Distance</v>
      </c>
    </row>
    <row r="1787">
      <c r="A1787" s="143" t="s">
        <v>38099</v>
      </c>
      <c r="B1787" s="154" t="str">
        <f>vlookup(A1787, 'OG Data Combined'!$A$2:$Z6277,25,false)</f>
        <v/>
      </c>
      <c r="D1787" s="154" t="str">
        <f>vlookup(A1787, 'OG Data Combined'!$A$2:$AQ6277,29,false)</f>
        <v/>
      </c>
      <c r="E1787" t="str">
        <f>IFERROR(__xludf.DUMMYFUNCTION("IFERROR(REGEXEXTRACT((vlookup(A1787, 'OG Data Combined'!$A$2:$AQ6277,21,false)), ""\((.*?)\)""), """")"),"Distance")</f>
        <v>Distance</v>
      </c>
    </row>
    <row r="1788">
      <c r="A1788" s="143" t="s">
        <v>38100</v>
      </c>
      <c r="B1788" s="166" t="str">
        <f>vlookup(A1788, 'OG Data Combined'!$A$2:$Z6277,25,false)</f>
        <v>https://twitter.com/katiek_13</v>
      </c>
      <c r="D1788" s="166" t="str">
        <f>vlookup(A1788, 'OG Data Combined'!$A$2:$AQ6277,29,false)</f>
        <v>https://www.instagram.com/bethereinfive/</v>
      </c>
      <c r="E1788" t="str">
        <f>IFERROR(__xludf.DUMMYFUNCTION("IFERROR(REGEXEXTRACT((vlookup(A1788, 'OG Data Combined'!$A$2:$AQ6277,21,false)), ""\((.*?)\)""), """")"),"Distance")</f>
        <v>Distance</v>
      </c>
    </row>
    <row r="1789">
      <c r="A1789" s="143" t="s">
        <v>38101</v>
      </c>
      <c r="B1789" s="166" t="str">
        <f>vlookup(A1789, 'OG Data Combined'!$A$2:$Z6277,25,false)</f>
        <v>https://twitter.com/timsykes2</v>
      </c>
      <c r="D1789" s="166" t="str">
        <f>vlookup(A1789, 'OG Data Combined'!$A$2:$AQ6277,29,false)</f>
        <v>https://www.instagram.com/coachtimsykes/</v>
      </c>
      <c r="E1789" t="str">
        <f>IFERROR(__xludf.DUMMYFUNCTION("IFERROR(REGEXEXTRACT((vlookup(A1789, 'OG Data Combined'!$A$2:$AQ6277,21,false)), ""\((.*?)\)""), """")"),"Distance")</f>
        <v>Distance</v>
      </c>
    </row>
    <row r="1790">
      <c r="A1790" s="143" t="s">
        <v>38102</v>
      </c>
      <c r="B1790" s="166" t="str">
        <f>vlookup(A1790, 'OG Data Combined'!$A$2:$Z6277,25,false)</f>
        <v>https://twitter.com/etuck495</v>
      </c>
      <c r="D1790" s="144" t="str">
        <f>vlookup(A1790, 'OG Data Combined'!$A$2:$AQ6277,29,false)</f>
        <v>-</v>
      </c>
      <c r="E1790" t="str">
        <f>IFERROR(__xludf.DUMMYFUNCTION("IFERROR(REGEXEXTRACT((vlookup(A1790, 'OG Data Combined'!$A$2:$AQ6277,21,false)), ""\((.*?)\)""), """")"),"")</f>
        <v/>
      </c>
    </row>
    <row r="1791">
      <c r="A1791" s="143" t="s">
        <v>38103</v>
      </c>
      <c r="B1791" s="144" t="str">
        <f>vlookup(A1791, 'OG Data Combined'!$A$2:$Z6277,25,false)</f>
        <v>-</v>
      </c>
      <c r="D1791" s="144" t="str">
        <f>vlookup(A1791, 'OG Data Combined'!$A$2:$AQ6277,29,false)</f>
        <v>-</v>
      </c>
      <c r="E1791" t="str">
        <f>IFERROR(__xludf.DUMMYFUNCTION("IFERROR(REGEXEXTRACT((vlookup(A1791, 'OG Data Combined'!$A$2:$AQ6277,21,false)), ""\((.*?)\)""), """")"),"Throws")</f>
        <v>Throws</v>
      </c>
    </row>
    <row r="1792">
      <c r="A1792" s="143" t="s">
        <v>38104</v>
      </c>
      <c r="B1792" s="144" t="str">
        <f>vlookup(A1792, 'OG Data Combined'!$A$2:$Z6277,25,false)</f>
        <v>-</v>
      </c>
      <c r="D1792" s="166" t="str">
        <f>vlookup(A1792, 'OG Data Combined'!$A$2:$AQ6277,29,false)</f>
        <v>https://www.instagram.com/_itsjtb/</v>
      </c>
      <c r="E1792" t="str">
        <f>IFERROR(__xludf.DUMMYFUNCTION("IFERROR(REGEXEXTRACT((vlookup(A1792, 'OG Data Combined'!$A$2:$AQ6277,21,false)), ""\((.*?)\)""), """")"),"Jumps, Multi-Events")</f>
        <v>Jumps, Multi-Events</v>
      </c>
    </row>
    <row r="1793">
      <c r="A1793" s="143" t="s">
        <v>38105</v>
      </c>
      <c r="B1793" s="144" t="str">
        <f>vlookup(A1793, 'OG Data Combined'!$A$2:$Z6277,25,false)</f>
        <v>-</v>
      </c>
      <c r="D1793" s="144" t="str">
        <f>vlookup(A1793, 'OG Data Combined'!$A$2:$AQ6277,29,false)</f>
        <v>-</v>
      </c>
      <c r="E1793" t="str">
        <f>IFERROR(__xludf.DUMMYFUNCTION("IFERROR(REGEXEXTRACT((vlookup(A1793, 'OG Data Combined'!$A$2:$AQ6277,21,false)), ""\((.*?)\)""), """")"),"Distance")</f>
        <v>Distance</v>
      </c>
    </row>
    <row r="1794">
      <c r="A1794" s="143" t="s">
        <v>38106</v>
      </c>
      <c r="B1794" s="166" t="str">
        <f>vlookup(A1794, 'OG Data Combined'!$A$2:$Z6277,25,false)</f>
        <v>https://twitter.com/samhartmanewu</v>
      </c>
      <c r="D1794" s="144" t="str">
        <f>vlookup(A1794, 'OG Data Combined'!$A$2:$AQ6277,29,false)</f>
        <v>-</v>
      </c>
      <c r="E1794" t="str">
        <f>IFERROR(__xludf.DUMMYFUNCTION("IFERROR(REGEXEXTRACT((vlookup(A1794, 'OG Data Combined'!$A$2:$AQ6277,21,false)), ""\((.*?)\)""), """")"),"Distance")</f>
        <v>Distance</v>
      </c>
    </row>
    <row r="1795">
      <c r="A1795" s="143" t="s">
        <v>38107</v>
      </c>
      <c r="B1795" s="166" t="str">
        <f>vlookup(A1795, 'OG Data Combined'!$A$2:$Z6277,25,false)</f>
        <v>https://twitter.com/coachstew_zags</v>
      </c>
      <c r="D1795" s="166" t="str">
        <f>vlookup(A1795, 'OG Data Combined'!$A$2:$AQ6277,29,false)</f>
        <v>https://www.instagram.com/jbstewart08/</v>
      </c>
      <c r="E1795" t="str">
        <f>IFERROR(__xludf.DUMMYFUNCTION("IFERROR(REGEXEXTRACT((vlookup(A1795, 'OG Data Combined'!$A$2:$AQ6277,21,false)), ""\((.*?)\)""), """")"),"")</f>
        <v/>
      </c>
    </row>
    <row r="1796">
      <c r="A1796" s="143" t="s">
        <v>38108</v>
      </c>
      <c r="B1796" s="144" t="str">
        <f>vlookup(A1796, 'OG Data Combined'!$A$2:$Z6277,25,false)</f>
        <v>-</v>
      </c>
      <c r="D1796" s="144" t="str">
        <f>vlookup(A1796, 'OG Data Combined'!$A$2:$AQ6277,29,false)</f>
        <v>-</v>
      </c>
      <c r="E1796" t="str">
        <f>IFERROR(__xludf.DUMMYFUNCTION("IFERROR(REGEXEXTRACT((vlookup(A1796, 'OG Data Combined'!$A$2:$AQ6277,21,false)), ""\((.*?)\)""), """")"),"")</f>
        <v/>
      </c>
    </row>
    <row r="1797">
      <c r="A1797" s="143" t="s">
        <v>38109</v>
      </c>
      <c r="B1797" s="144" t="str">
        <f>vlookup(A1797, 'OG Data Combined'!$A$2:$Z6277,25,false)</f>
        <v>-</v>
      </c>
      <c r="D1797" s="166" t="str">
        <f>vlookup(A1797, 'OG Data Combined'!$A$2:$AQ6277,29,false)</f>
        <v>https://www.instagram.com/thefaheymethod/</v>
      </c>
      <c r="E1797" t="str">
        <f>IFERROR(__xludf.DUMMYFUNCTION("IFERROR(REGEXEXTRACT((vlookup(A1797, 'OG Data Combined'!$A$2:$AQ6277,21,false)), ""\((.*?)\)""), """")"),"")</f>
        <v/>
      </c>
    </row>
    <row r="1798">
      <c r="A1798" s="143" t="s">
        <v>38110</v>
      </c>
      <c r="B1798" s="166" t="str">
        <f>vlookup(A1798, 'OG Data Combined'!$A$2:$Z6277,25,false)</f>
        <v>https://twitter.com/coachjlesavage</v>
      </c>
      <c r="D1798" s="144" t="str">
        <f>vlookup(A1798, 'OG Data Combined'!$A$2:$AQ6277,29,false)</f>
        <v>-</v>
      </c>
      <c r="E1798" t="str">
        <f>IFERROR(__xludf.DUMMYFUNCTION("IFERROR(REGEXEXTRACT((vlookup(A1798, 'OG Data Combined'!$A$2:$AQ6277,21,false)), ""\((.*?)\)""), """")"),"")</f>
        <v/>
      </c>
    </row>
    <row r="1799">
      <c r="A1799" s="143" t="s">
        <v>38111</v>
      </c>
      <c r="B1799" s="144" t="str">
        <f>vlookup(A1799, 'OG Data Combined'!$A$2:$Z6277,25,false)</f>
        <v>-</v>
      </c>
      <c r="D1799" s="144" t="str">
        <f>vlookup(A1799, 'OG Data Combined'!$A$2:$AQ6277,29,false)</f>
        <v>-</v>
      </c>
      <c r="E1799" t="str">
        <f>IFERROR(__xludf.DUMMYFUNCTION("IFERROR(REGEXEXTRACT((vlookup(A1799, 'OG Data Combined'!$A$2:$AQ6277,21,false)), ""\((.*?)\)""), """")"),"Jumps, Sprints")</f>
        <v>Jumps, Sprints</v>
      </c>
    </row>
    <row r="1800">
      <c r="A1800" s="143" t="s">
        <v>38112</v>
      </c>
      <c r="B1800" s="144" t="str">
        <f>vlookup(A1800, 'OG Data Combined'!$A$2:$Z6277,25,false)</f>
        <v>-</v>
      </c>
      <c r="D1800" s="144" t="str">
        <f>vlookup(A1800, 'OG Data Combined'!$A$2:$AQ6277,29,false)</f>
        <v>-</v>
      </c>
      <c r="E1800" t="str">
        <f>IFERROR(__xludf.DUMMYFUNCTION("IFERROR(REGEXEXTRACT((vlookup(A1800, 'OG Data Combined'!$A$2:$AQ6277,21,false)), ""\((.*?)\)""), """")"),"")</f>
        <v/>
      </c>
    </row>
    <row r="1801">
      <c r="A1801" s="143" t="s">
        <v>38113</v>
      </c>
      <c r="B1801" s="144" t="str">
        <f>vlookup(A1801, 'OG Data Combined'!$A$2:$Z6277,25,false)</f>
        <v>-</v>
      </c>
      <c r="D1801" s="166" t="str">
        <f>vlookup(A1801, 'OG Data Combined'!$A$2:$AQ6277,29,false)</f>
        <v>https://www.instagram.com/julesjoy07/</v>
      </c>
      <c r="E1801" t="str">
        <f>IFERROR(__xludf.DUMMYFUNCTION("IFERROR(REGEXEXTRACT((vlookup(A1801, 'OG Data Combined'!$A$2:$AQ6277,21,false)), ""\((.*?)\)""), """")"),"")</f>
        <v/>
      </c>
    </row>
    <row r="1802">
      <c r="A1802" s="143" t="s">
        <v>38114</v>
      </c>
      <c r="B1802" s="144" t="str">
        <f>vlookup(A1802, 'OG Data Combined'!$A$2:$Z6277,25,false)</f>
        <v>-</v>
      </c>
      <c r="D1802" s="144" t="str">
        <f>vlookup(A1802, 'OG Data Combined'!$A$2:$AQ6277,29,false)</f>
        <v>-</v>
      </c>
      <c r="E1802" t="str">
        <f>IFERROR(__xludf.DUMMYFUNCTION("IFERROR(REGEXEXTRACT((vlookup(A1802, 'OG Data Combined'!$A$2:$AQ6277,21,false)), ""\((.*?)\)""), """")"),"")</f>
        <v/>
      </c>
    </row>
    <row r="1803">
      <c r="A1803" s="143" t="s">
        <v>38115</v>
      </c>
      <c r="B1803" s="144" t="str">
        <f>vlookup(A1803, 'OG Data Combined'!$A$2:$Z6277,25,false)</f>
        <v>-</v>
      </c>
      <c r="D1803" s="144" t="str">
        <f>vlookup(A1803, 'OG Data Combined'!$A$2:$AQ6277,29,false)</f>
        <v>-</v>
      </c>
      <c r="E1803" t="str">
        <f>IFERROR(__xludf.DUMMYFUNCTION("IFERROR(REGEXEXTRACT((vlookup(A1803, 'OG Data Combined'!$A$2:$AQ6277,21,false)), ""\((.*?)\)""), """")"),"")</f>
        <v/>
      </c>
    </row>
    <row r="1804">
      <c r="A1804" s="143" t="s">
        <v>38116</v>
      </c>
      <c r="B1804" s="144" t="str">
        <f>vlookup(A1804, 'OG Data Combined'!$A$2:$Z6277,25,false)</f>
        <v>-</v>
      </c>
      <c r="D1804" s="144" t="str">
        <f>vlookup(A1804, 'OG Data Combined'!$A$2:$AQ6277,29,false)</f>
        <v>-</v>
      </c>
      <c r="E1804" t="str">
        <f>IFERROR(__xludf.DUMMYFUNCTION("IFERROR(REGEXEXTRACT((vlookup(A1804, 'OG Data Combined'!$A$2:$AQ6277,21,false)), ""\((.*?)\)""), """")"),"")</f>
        <v/>
      </c>
    </row>
    <row r="1805">
      <c r="A1805" s="143" t="s">
        <v>38117</v>
      </c>
      <c r="B1805" s="166" t="str">
        <f>vlookup(A1805, 'OG Data Combined'!$A$2:$Z6277,25,false)</f>
        <v>https://twitter.com/stephbo12</v>
      </c>
      <c r="D1805" s="144" t="str">
        <f>vlookup(A1805, 'OG Data Combined'!$A$2:$AQ6277,29,false)</f>
        <v>-</v>
      </c>
      <c r="E1805" t="str">
        <f>IFERROR(__xludf.DUMMYFUNCTION("IFERROR(REGEXEXTRACT((vlookup(A1805, 'OG Data Combined'!$A$2:$AQ6277,21,false)), ""\((.*?)\)""), """")"),"")</f>
        <v/>
      </c>
    </row>
    <row r="1806">
      <c r="A1806" s="143" t="s">
        <v>38118</v>
      </c>
      <c r="B1806" s="166" t="str">
        <f>vlookup(A1806, 'OG Data Combined'!$A$2:$Z6277,25,false)</f>
        <v>https://twitter.com/mistervault</v>
      </c>
      <c r="D1806" s="166" t="str">
        <f>vlookup(A1806, 'OG Data Combined'!$A$2:$AQ6277,29,false)</f>
        <v>https://www.instagram.com/mistervault/</v>
      </c>
      <c r="E1806" t="str">
        <f>IFERROR(__xludf.DUMMYFUNCTION("IFERROR(REGEXEXTRACT((vlookup(A1806, 'OG Data Combined'!$A$2:$AQ6277,21,false)), ""\((.*?)\)""), """")"),"Jumps, Pole Vault, and Multi-Events")</f>
        <v>Jumps, Pole Vault, and Multi-Events</v>
      </c>
    </row>
    <row r="1807">
      <c r="A1807" s="143" t="s">
        <v>38119</v>
      </c>
      <c r="B1807" s="166" t="str">
        <f>vlookup(A1807, 'OG Data Combined'!$A$2:$Z6277,25,false)</f>
        <v>https://twitter.com/coachjschutz</v>
      </c>
      <c r="D1807" s="144" t="str">
        <f>vlookup(A1807, 'OG Data Combined'!$A$2:$AQ6277,29,false)</f>
        <v>-</v>
      </c>
      <c r="E1807" t="str">
        <f>IFERROR(__xludf.DUMMYFUNCTION("IFERROR(REGEXEXTRACT((vlookup(A1807, 'OG Data Combined'!$A$2:$AQ6277,21,false)), ""\((.*?)\)""), """")"),"Throws")</f>
        <v>Throws</v>
      </c>
    </row>
    <row r="1808">
      <c r="A1808" s="143" t="s">
        <v>38120</v>
      </c>
      <c r="B1808" s="166" t="str">
        <f>vlookup(A1808, 'OG Data Combined'!$A$2:$Z6277,25,false)</f>
        <v>https://twitter.com/jeshuaanderson</v>
      </c>
      <c r="D1808" s="166" t="str">
        <f>vlookup(A1808, 'OG Data Combined'!$A$2:$AQ6277,29,false)</f>
        <v>https://www.instagram.com/jeshuaanderson/</v>
      </c>
      <c r="E1808" t="str">
        <f>IFERROR(__xludf.DUMMYFUNCTION("IFERROR(REGEXEXTRACT((vlookup(A1808, 'OG Data Combined'!$A$2:$AQ6277,21,false)), ""\((.*?)\)""), """")"),"Sprints, Hurdles, Relays")</f>
        <v>Sprints, Hurdles, Relays</v>
      </c>
    </row>
    <row r="1809">
      <c r="A1809" s="143" t="s">
        <v>38121</v>
      </c>
      <c r="B1809" s="144" t="str">
        <f>vlookup(A1809, 'OG Data Combined'!$A$2:$Z6277,25,false)</f>
        <v>-</v>
      </c>
      <c r="D1809" s="166" t="str">
        <f>vlookup(A1809, 'OG Data Combined'!$A$2:$AQ6277,29,false)</f>
        <v>https://www.instagram.com/treillynwpv/</v>
      </c>
      <c r="E1809" t="str">
        <f>IFERROR(__xludf.DUMMYFUNCTION("IFERROR(REGEXEXTRACT((vlookup(A1809, 'OG Data Combined'!$A$2:$AQ6277,21,false)), ""\((.*?)\)""), """")"),"Pole Vault")</f>
        <v>Pole Vault</v>
      </c>
    </row>
    <row r="1810">
      <c r="A1810" s="143" t="s">
        <v>38122</v>
      </c>
      <c r="B1810" s="144" t="str">
        <f>vlookup(A1810, 'OG Data Combined'!$A$2:$Z6277,25,false)</f>
        <v>-</v>
      </c>
      <c r="D1810" s="166" t="str">
        <f>vlookup(A1810, 'OG Data Combined'!$A$2:$AQ6277,29,false)</f>
        <v>https://www.instagram.com/hannah_rusnak/</v>
      </c>
      <c r="E1810" t="str">
        <f>IFERROR(__xludf.DUMMYFUNCTION("IFERROR(REGEXEXTRACT((vlookup(A1810, 'OG Data Combined'!$A$2:$AQ6277,21,false)), ""\((.*?)\)""), """")"),"Jumps, Multi-events")</f>
        <v>Jumps, Multi-events</v>
      </c>
    </row>
    <row r="1811">
      <c r="A1811" s="143" t="s">
        <v>38123</v>
      </c>
      <c r="B1811" s="144" t="str">
        <f>vlookup(A1811, 'OG Data Combined'!$A$2:$Z6277,25,false)</f>
        <v>-</v>
      </c>
      <c r="D1811" s="144" t="str">
        <f>vlookup(A1811, 'OG Data Combined'!$A$2:$AQ6277,29,false)</f>
        <v>-</v>
      </c>
      <c r="E1811" t="str">
        <f>IFERROR(__xludf.DUMMYFUNCTION("IFERROR(REGEXEXTRACT((vlookup(A1811, 'OG Data Combined'!$A$2:$AQ6277,21,false)), ""\((.*?)\)""), """")"),"Distance")</f>
        <v>Distance</v>
      </c>
    </row>
    <row r="1812">
      <c r="A1812" s="143" t="s">
        <v>38124</v>
      </c>
      <c r="B1812" s="144" t="str">
        <f>vlookup(A1812, 'OG Data Combined'!$A$2:$Z6277,25,false)</f>
        <v>-</v>
      </c>
      <c r="D1812" s="144" t="str">
        <f>vlookup(A1812, 'OG Data Combined'!$A$2:$AQ6277,29,false)</f>
        <v>-</v>
      </c>
      <c r="E1812" t="str">
        <f>IFERROR(__xludf.DUMMYFUNCTION("IFERROR(REGEXEXTRACT((vlookup(A1812, 'OG Data Combined'!$A$2:$AQ6277,21,false)), ""\((.*?)\)""), """")"),"")</f>
        <v/>
      </c>
    </row>
    <row r="1813">
      <c r="A1813" s="143" t="s">
        <v>38125</v>
      </c>
      <c r="B1813" s="166" t="str">
        <f>vlookup(A1813, 'OG Data Combined'!$A$2:$Z6277,25,false)</f>
        <v>https://twitter.com/wazzuwhelan</v>
      </c>
      <c r="D1813" s="166" t="str">
        <f>vlookup(A1813, 'OG Data Combined'!$A$2:$AQ6277,29,false)</f>
        <v>https://www.instagram.com/john.whelan/</v>
      </c>
      <c r="E1813" t="str">
        <f>IFERROR(__xludf.DUMMYFUNCTION("IFERROR(REGEXEXTRACT((vlookup(A1813, 'OG Data Combined'!$A$2:$AQ6277,21,false)), ""\((.*?)\)""), """")"),"")</f>
        <v/>
      </c>
    </row>
    <row r="1814">
      <c r="A1814" s="143" t="s">
        <v>38126</v>
      </c>
      <c r="B1814" s="144" t="str">
        <f>vlookup(A1814, 'OG Data Combined'!$A$2:$Z6277,25,false)</f>
        <v>-</v>
      </c>
      <c r="D1814" s="144" t="str">
        <f>vlookup(A1814, 'OG Data Combined'!$A$2:$AQ6277,29,false)</f>
        <v>-</v>
      </c>
      <c r="E1814" t="str">
        <f>IFERROR(__xludf.DUMMYFUNCTION("IFERROR(REGEXEXTRACT((vlookup(A1814, 'OG Data Combined'!$A$2:$AQ6277,21,false)), ""\((.*?)\)""), """")"),"")</f>
        <v/>
      </c>
    </row>
    <row r="1815">
      <c r="A1815" s="143" t="s">
        <v>38127</v>
      </c>
      <c r="B1815" s="144" t="str">
        <f>vlookup(A1815, 'OG Data Combined'!$A$2:$Z6277,25,false)</f>
        <v>-</v>
      </c>
      <c r="D1815" s="144" t="str">
        <f>vlookup(A1815, 'OG Data Combined'!$A$2:$AQ6277,29,false)</f>
        <v>-</v>
      </c>
      <c r="E1815" t="str">
        <f>IFERROR(__xludf.DUMMYFUNCTION("IFERROR(REGEXEXTRACT((vlookup(A1815, 'OG Data Combined'!$A$2:$AQ6277,21,false)), ""\((.*?)\)""), """")"),"Distance")</f>
        <v>Distance</v>
      </c>
    </row>
    <row r="1816">
      <c r="A1816" s="143" t="s">
        <v>42270</v>
      </c>
      <c r="B1816" s="144" t="str">
        <f>vlookup(A1816, 'OG Data Combined'!$A$2:$Z6277,25,false)</f>
        <v>-</v>
      </c>
      <c r="D1816" s="166" t="str">
        <f>vlookup(A1816, 'OG Data Combined'!$A$2:$AQ6277,29,false)</f>
        <v>https://www.instagram.com/gabrielmvumvure/</v>
      </c>
      <c r="E1816" t="str">
        <f>IFERROR(__xludf.DUMMYFUNCTION("IFERROR(REGEXEXTRACT((vlookup(A1816, 'OG Data Combined'!$A$2:$AQ6277,21,false)), ""\((.*?)\)""), """")"),"")</f>
        <v/>
      </c>
    </row>
    <row r="1817">
      <c r="A1817" s="143" t="s">
        <v>42271</v>
      </c>
      <c r="B1817" s="166" t="str">
        <f>vlookup(A1817, 'OG Data Combined'!$A$2:$Z6277,25,false)</f>
        <v>https://twitter.com/julieta58504718</v>
      </c>
      <c r="D1817" s="144" t="str">
        <f>vlookup(A1817, 'OG Data Combined'!$A$2:$AQ6277,29,false)</f>
        <v>-</v>
      </c>
      <c r="E1817" t="str">
        <f>IFERROR(__xludf.DUMMYFUNCTION("IFERROR(REGEXEXTRACT((vlookup(A1817, 'OG Data Combined'!$A$2:$AQ6277,21,false)), ""\((.*?)\)""), """")"),"")</f>
        <v/>
      </c>
    </row>
    <row r="1818">
      <c r="A1818" s="143" t="s">
        <v>38128</v>
      </c>
      <c r="B1818" s="144" t="str">
        <f>vlookup(A1818, 'OG Data Combined'!$A$2:$Z6277,25,false)</f>
        <v>-</v>
      </c>
      <c r="D1818" s="166" t="str">
        <f>vlookup(A1818, 'OG Data Combined'!$A$2:$AQ6277,29,false)</f>
        <v>https://www.instagram.com/justinclickett/</v>
      </c>
      <c r="E1818" t="str">
        <f>IFERROR(__xludf.DUMMYFUNCTION("IFERROR(REGEXEXTRACT((vlookup(A1818, 'OG Data Combined'!$A$2:$AQ6277,21,false)), ""\((.*?)\)""), """")"),"Throws")</f>
        <v>Throws</v>
      </c>
    </row>
    <row r="1819">
      <c r="A1819" s="143" t="s">
        <v>38129</v>
      </c>
      <c r="B1819" s="166" t="str">
        <f>vlookup(A1819, 'OG Data Combined'!$A$2:$Z6277,25,false)</f>
        <v>https://twitter.com/andrea_mar1e</v>
      </c>
      <c r="D1819" s="144" t="str">
        <f>vlookup(A1819, 'OG Data Combined'!$A$2:$AQ6277,29,false)</f>
        <v>-</v>
      </c>
      <c r="E1819" t="str">
        <f>IFERROR(__xludf.DUMMYFUNCTION("IFERROR(REGEXEXTRACT((vlookup(A1819, 'OG Data Combined'!$A$2:$AQ6277,21,false)), ""\((.*?)\)""), """")"),"")</f>
        <v/>
      </c>
    </row>
    <row r="1820">
      <c r="A1820" s="143" t="s">
        <v>38130</v>
      </c>
      <c r="B1820" s="144" t="str">
        <f>vlookup(A1820, 'OG Data Combined'!$A$2:$Z6277,25,false)</f>
        <v>-</v>
      </c>
      <c r="D1820" s="144" t="str">
        <f>vlookup(A1820, 'OG Data Combined'!$A$2:$AQ6277,29,false)</f>
        <v>-</v>
      </c>
      <c r="E1820" t="str">
        <f>IFERROR(__xludf.DUMMYFUNCTION("IFERROR(REGEXEXTRACT((vlookup(A1820, 'OG Data Combined'!$A$2:$AQ6277,21,false)), ""\((.*?)\)""), """")"),"")</f>
        <v/>
      </c>
    </row>
    <row r="1821">
      <c r="A1821" s="143" t="s">
        <v>38131</v>
      </c>
      <c r="B1821" s="166" t="str">
        <f>vlookup(A1821, 'OG Data Combined'!$A$2:$Z6277,25,false)</f>
        <v>https://twitter.com/cmaerun26</v>
      </c>
      <c r="D1821" s="166" t="str">
        <f>vlookup(A1821, 'OG Data Combined'!$A$2:$AQ6277,29,false)</f>
        <v>https://www.instagram.com/cmaerun/</v>
      </c>
      <c r="E1821" t="str">
        <f>IFERROR(__xludf.DUMMYFUNCTION("IFERROR(REGEXEXTRACT((vlookup(A1821, 'OG Data Combined'!$A$2:$AQ6277,21,false)), ""\((.*?)\)""), """")"),"")</f>
        <v/>
      </c>
    </row>
    <row r="1822">
      <c r="A1822" s="143" t="s">
        <v>38132</v>
      </c>
      <c r="B1822" s="144" t="str">
        <f>vlookup(A1822, 'OG Data Combined'!$A$2:$Z6277,25,false)</f>
        <v>-</v>
      </c>
      <c r="D1822" s="144" t="str">
        <f>vlookup(A1822, 'OG Data Combined'!$A$2:$AQ6277,29,false)</f>
        <v>-</v>
      </c>
      <c r="E1822" t="str">
        <f>IFERROR(__xludf.DUMMYFUNCTION("IFERROR(REGEXEXTRACT((vlookup(A1822, 'OG Data Combined'!$A$2:$AQ6277,21,false)), ""\((.*?)\)""), """")"),"Throws")</f>
        <v>Throws</v>
      </c>
    </row>
    <row r="1823">
      <c r="A1823" s="143" t="s">
        <v>38133</v>
      </c>
      <c r="B1823" s="144" t="str">
        <f>vlookup(A1823, 'OG Data Combined'!$A$2:$Z6277,25,false)</f>
        <v>-</v>
      </c>
      <c r="D1823" s="144" t="str">
        <f>vlookup(A1823, 'OG Data Combined'!$A$2:$AQ6277,29,false)</f>
        <v>-</v>
      </c>
      <c r="E1823" t="str">
        <f>IFERROR(__xludf.DUMMYFUNCTION("IFERROR(REGEXEXTRACT((vlookup(A1823, 'OG Data Combined'!$A$2:$AQ6277,21,false)), ""\((.*?)\)""), """")"),"Pole Vault")</f>
        <v>Pole Vault</v>
      </c>
    </row>
    <row r="1824">
      <c r="A1824" s="143" t="s">
        <v>38134</v>
      </c>
      <c r="B1824" s="144" t="str">
        <f>vlookup(A1824, 'OG Data Combined'!$A$2:$Z6277,25,false)</f>
        <v>-</v>
      </c>
      <c r="D1824" s="144" t="str">
        <f>vlookup(A1824, 'OG Data Combined'!$A$2:$AQ6277,29,false)</f>
        <v>-</v>
      </c>
      <c r="E1824" t="str">
        <f>IFERROR(__xludf.DUMMYFUNCTION("IFERROR(REGEXEXTRACT((vlookup(A1824, 'OG Data Combined'!$A$2:$AQ6277,21,false)), ""\((.*?)\)""), """")"),"Hurdles")</f>
        <v>Hurdles</v>
      </c>
    </row>
    <row r="1825">
      <c r="A1825" s="143" t="s">
        <v>38135</v>
      </c>
      <c r="B1825" s="144" t="str">
        <f>vlookup(A1825, 'OG Data Combined'!$A$2:$Z6277,25,false)</f>
        <v>-</v>
      </c>
      <c r="D1825" s="144" t="str">
        <f>vlookup(A1825, 'OG Data Combined'!$A$2:$AQ6277,29,false)</f>
        <v>-</v>
      </c>
      <c r="E1825" t="str">
        <f>IFERROR(__xludf.DUMMYFUNCTION("IFERROR(REGEXEXTRACT((vlookup(A1825, 'OG Data Combined'!$A$2:$AQ6277,21,false)), ""\((.*?)\)""), """")"),"Distance")</f>
        <v>Distance</v>
      </c>
    </row>
    <row r="1826">
      <c r="A1826" s="143" t="s">
        <v>38136</v>
      </c>
      <c r="B1826" s="144" t="str">
        <f>vlookup(A1826, 'OG Data Combined'!$A$2:$Z6277,25,false)</f>
        <v>-</v>
      </c>
      <c r="D1826" s="144" t="str">
        <f>vlookup(A1826, 'OG Data Combined'!$A$2:$AQ6277,29,false)</f>
        <v>-</v>
      </c>
      <c r="E1826" t="str">
        <f>IFERROR(__xludf.DUMMYFUNCTION("IFERROR(REGEXEXTRACT((vlookup(A1826, 'OG Data Combined'!$A$2:$AQ6277,21,false)), ""\((.*?)\)""), """")"),"Distance")</f>
        <v>Distance</v>
      </c>
    </row>
    <row r="1827">
      <c r="A1827" s="143" t="s">
        <v>38137</v>
      </c>
      <c r="B1827" s="144" t="str">
        <f>vlookup(A1827, 'OG Data Combined'!$A$2:$Z6277,25,false)</f>
        <v>-</v>
      </c>
      <c r="D1827" s="144" t="str">
        <f>vlookup(A1827, 'OG Data Combined'!$A$2:$AQ6277,29,false)</f>
        <v>-</v>
      </c>
      <c r="E1827" t="str">
        <f>IFERROR(__xludf.DUMMYFUNCTION("IFERROR(REGEXEXTRACT((vlookup(A1827, 'OG Data Combined'!$A$2:$AQ6277,21,false)), ""\((.*?)\)""), """")"),"Distance")</f>
        <v>Distance</v>
      </c>
    </row>
    <row r="1828">
      <c r="A1828" s="143" t="s">
        <v>38138</v>
      </c>
      <c r="B1828" s="166" t="str">
        <f>vlookup(A1828, 'OG Data Combined'!$A$2:$Z6277,25,false)</f>
        <v>https://twitter.com/bertcrogers</v>
      </c>
      <c r="D1828" s="144" t="str">
        <f>vlookup(A1828, 'OG Data Combined'!$A$2:$AQ6277,29,false)</f>
        <v>-</v>
      </c>
      <c r="E1828" t="str">
        <f>IFERROR(__xludf.DUMMYFUNCTION("IFERROR(REGEXEXTRACT((vlookup(A1828, 'OG Data Combined'!$A$2:$AQ6277,21,false)), ""\((.*?)\)""), """")"),"")</f>
        <v/>
      </c>
    </row>
    <row r="1829">
      <c r="A1829" s="143" t="s">
        <v>38139</v>
      </c>
      <c r="B1829" s="166" t="str">
        <f>vlookup(A1829, 'OG Data Combined'!$A$2:$Z6277,25,false)</f>
        <v>https://twitter.com/throwfarther</v>
      </c>
      <c r="D1829" s="144" t="str">
        <f>vlookup(A1829, 'OG Data Combined'!$A$2:$AQ6277,29,false)</f>
        <v>-</v>
      </c>
      <c r="E1829" t="str">
        <f>IFERROR(__xludf.DUMMYFUNCTION("IFERROR(REGEXEXTRACT((vlookup(A1829, 'OG Data Combined'!$A$2:$AQ6277,21,false)), ""\((.*?)\)""), """")"),"Throws")</f>
        <v>Throws</v>
      </c>
    </row>
    <row r="1830">
      <c r="A1830" s="143" t="s">
        <v>38140</v>
      </c>
      <c r="B1830" s="166" t="str">
        <f>vlookup(A1830, 'OG Data Combined'!$A$2:$Z6277,25,false)</f>
        <v>https://twitter.com/kellyjacoby1</v>
      </c>
      <c r="D1830" s="144" t="str">
        <f>vlookup(A1830, 'OG Data Combined'!$A$2:$AQ6277,29,false)</f>
        <v>-</v>
      </c>
      <c r="E1830" t="str">
        <f>IFERROR(__xludf.DUMMYFUNCTION("IFERROR(REGEXEXTRACT((vlookup(A1830, 'OG Data Combined'!$A$2:$AQ6277,21,false)), ""\((.*?)\)""), """")"),"Pole Vault")</f>
        <v>Pole Vault</v>
      </c>
    </row>
    <row r="1831">
      <c r="A1831" s="143" t="s">
        <v>38141</v>
      </c>
      <c r="B1831" s="144" t="str">
        <f>vlookup(A1831, 'OG Data Combined'!$A$2:$Z6277,25,false)</f>
        <v>-</v>
      </c>
      <c r="D1831" s="166" t="str">
        <f>vlookup(A1831, 'OG Data Combined'!$A$2:$AQ6277,29,false)</f>
        <v>https://www.instagram.com/jack_hackett/</v>
      </c>
      <c r="E1831" t="str">
        <f>IFERROR(__xludf.DUMMYFUNCTION("IFERROR(REGEXEXTRACT((vlookup(A1831, 'OG Data Combined'!$A$2:$AQ6277,21,false)), ""\((.*?)\)""), """")"),"Distance")</f>
        <v>Distance</v>
      </c>
    </row>
    <row r="1832">
      <c r="A1832" s="143" t="s">
        <v>42272</v>
      </c>
      <c r="B1832" s="144" t="str">
        <f>vlookup(A1832, 'OG Data Combined'!$A$2:$Z6277,25,false)</f>
        <v>-</v>
      </c>
      <c r="D1832" s="166" t="str">
        <f>vlookup(A1832, 'OG Data Combined'!$A$2:$AQ6277,29,false)</f>
        <v>https://www.instagram.com/adam_meyer1123/</v>
      </c>
      <c r="E1832" t="str">
        <f>IFERROR(__xludf.DUMMYFUNCTION("IFERROR(REGEXEXTRACT((vlookup(A1832, 'OG Data Combined'!$A$2:$AQ6277,21,false)), ""\((.*?)\)""), """")"),"")</f>
        <v/>
      </c>
    </row>
    <row r="1833">
      <c r="A1833" s="143" t="s">
        <v>38142</v>
      </c>
      <c r="B1833" s="166" t="str">
        <f>vlookup(A1833, 'OG Data Combined'!$A$2:$Z6277,25,false)</f>
        <v>https://twitter.com/wiscobyrne</v>
      </c>
      <c r="D1833" s="166" t="str">
        <f>vlookup(A1833, 'OG Data Combined'!$A$2:$AQ6277,29,false)</f>
        <v>https://www.instagram.com/mickbyrne1956/</v>
      </c>
      <c r="E1833" t="str">
        <f>IFERROR(__xludf.DUMMYFUNCTION("IFERROR(REGEXEXTRACT((vlookup(A1833, 'OG Data Combined'!$A$2:$AQ6277,21,false)), ""\((.*?)\)""), """")"),"")</f>
        <v/>
      </c>
    </row>
    <row r="1834">
      <c r="A1834" s="143" t="s">
        <v>38143</v>
      </c>
      <c r="B1834" s="144" t="str">
        <f>vlookup(A1834, 'OG Data Combined'!$A$2:$Z6277,25,false)</f>
        <v>-</v>
      </c>
      <c r="D1834" s="144" t="str">
        <f>vlookup(A1834, 'OG Data Combined'!$A$2:$AQ6277,29,false)</f>
        <v>-</v>
      </c>
      <c r="E1834" t="str">
        <f>IFERROR(__xludf.DUMMYFUNCTION("IFERROR(REGEXEXTRACT((vlookup(A1834, 'OG Data Combined'!$A$2:$AQ6277,21,false)), ""\((.*?)\)""), """")"),"")</f>
        <v/>
      </c>
    </row>
    <row r="1835">
      <c r="A1835" s="143" t="s">
        <v>38144</v>
      </c>
      <c r="B1835" s="166" t="str">
        <f>vlookup(A1835, 'OG Data Combined'!$A$2:$Z6277,25,false)</f>
        <v>https://twitter.com/reemboi25</v>
      </c>
      <c r="D1835" s="144" t="str">
        <f>vlookup(A1835, 'OG Data Combined'!$A$2:$AQ6277,29,false)</f>
        <v>-</v>
      </c>
      <c r="E1835" t="str">
        <f>IFERROR(__xludf.DUMMYFUNCTION("IFERROR(REGEXEXTRACT((vlookup(A1835, 'OG Data Combined'!$A$2:$AQ6277,21,false)), ""\((.*?)\)""), """")"),"Sprints, Hurdles, Horizontal Jumps")</f>
        <v>Sprints, Hurdles, Horizontal Jumps</v>
      </c>
    </row>
    <row r="1836">
      <c r="A1836" s="143" t="s">
        <v>38145</v>
      </c>
      <c r="B1836" s="166" t="str">
        <f>vlookup(A1836, 'OG Data Combined'!$A$2:$Z6277,25,false)</f>
        <v>https://twitter.com/coachastrauskas</v>
      </c>
      <c r="D1836" s="166" t="str">
        <f>vlookup(A1836, 'OG Data Combined'!$A$2:$AQ6277,29,false)</f>
        <v>https://www.instagram.com/badgerthrows/</v>
      </c>
      <c r="E1836" t="str">
        <f>IFERROR(__xludf.DUMMYFUNCTION("IFERROR(REGEXEXTRACT((vlookup(A1836, 'OG Data Combined'!$A$2:$AQ6277,21,false)), ""\((.*?)\)""), """")"),"Throws")</f>
        <v>Throws</v>
      </c>
    </row>
    <row r="1837">
      <c r="A1837" s="143" t="s">
        <v>38146</v>
      </c>
      <c r="B1837" s="166" t="str">
        <f>vlookup(A1837, 'OG Data Combined'!$A$2:$Z6277,25,false)</f>
        <v>https://twitter.com/natedavis3</v>
      </c>
      <c r="D1837" s="144" t="str">
        <f>vlookup(A1837, 'OG Data Combined'!$A$2:$AQ6277,29,false)</f>
        <v>-</v>
      </c>
      <c r="E1837" t="str">
        <f>IFERROR(__xludf.DUMMYFUNCTION("IFERROR(REGEXEXTRACT((vlookup(A1837, 'OG Data Combined'!$A$2:$AQ6277,21,false)), ""\((.*?)\)""), """")"),"Pole Vault, High Jump, Multi-events")</f>
        <v>Pole Vault, High Jump, Multi-events</v>
      </c>
    </row>
    <row r="1838">
      <c r="A1838" s="143" t="s">
        <v>38147</v>
      </c>
      <c r="B1838" s="144" t="str">
        <f>vlookup(A1838, 'OG Data Combined'!$A$2:$Z6277,25,false)</f>
        <v>-</v>
      </c>
      <c r="D1838" s="144" t="str">
        <f>vlookup(A1838, 'OG Data Combined'!$A$2:$AQ6277,29,false)</f>
        <v>-</v>
      </c>
      <c r="E1838" t="str">
        <f>IFERROR(__xludf.DUMMYFUNCTION("IFERROR(REGEXEXTRACT((vlookup(A1838, 'OG Data Combined'!$A$2:$AQ6277,21,false)), ""\((.*?)\)""), """")"),"Mid-Distance, Distance")</f>
        <v>Mid-Distance, Distance</v>
      </c>
    </row>
    <row r="1839">
      <c r="A1839" s="143" t="s">
        <v>38148</v>
      </c>
      <c r="B1839" s="166" t="str">
        <f>vlookup(A1839, 'OG Data Combined'!$A$2:$Z6277,25,false)</f>
        <v>https://twitter.com/baslerjumps</v>
      </c>
      <c r="D1839" s="144" t="str">
        <f>vlookup(A1839, 'OG Data Combined'!$A$2:$AQ6277,29,false)</f>
        <v>-</v>
      </c>
      <c r="E1839" t="str">
        <f>IFERROR(__xludf.DUMMYFUNCTION("IFERROR(REGEXEXTRACT((vlookup(A1839, 'OG Data Combined'!$A$2:$AQ6277,21,false)), ""\((.*?)\)""), """")"),"")</f>
        <v/>
      </c>
    </row>
    <row r="1840">
      <c r="A1840" s="143" t="s">
        <v>38150</v>
      </c>
      <c r="B1840" s="144" t="str">
        <f>vlookup(A1840, 'OG Data Combined'!$A$2:$Z6277,25,false)</f>
        <v>-</v>
      </c>
      <c r="D1840" s="144" t="str">
        <f>vlookup(A1840, 'OG Data Combined'!$A$2:$AQ6277,29,false)</f>
        <v>-</v>
      </c>
      <c r="E1840" t="str">
        <f>IFERROR(__xludf.DUMMYFUNCTION("IFERROR(REGEXEXTRACT((vlookup(A1840, 'OG Data Combined'!$A$2:$AQ6277,21,false)), ""\((.*?)\)""), """")"),"Throws")</f>
        <v>Throws</v>
      </c>
    </row>
    <row r="1841">
      <c r="A1841" s="143" t="s">
        <v>38151</v>
      </c>
      <c r="B1841" s="144" t="str">
        <f>vlookup(A1841, 'OG Data Combined'!$A$2:$Z6277,25,false)</f>
        <v>-</v>
      </c>
      <c r="D1841" s="144" t="str">
        <f>vlookup(A1841, 'OG Data Combined'!$A$2:$AQ6277,29,false)</f>
        <v>-</v>
      </c>
      <c r="E1841" t="str">
        <f>IFERROR(__xludf.DUMMYFUNCTION("IFERROR(REGEXEXTRACT((vlookup(A1841, 'OG Data Combined'!$A$2:$AQ6277,21,false)), ""\((.*?)\)""), """")"),"Throws")</f>
        <v>Throws</v>
      </c>
    </row>
    <row r="1842">
      <c r="A1842" s="143" t="s">
        <v>38152</v>
      </c>
      <c r="B1842" s="144" t="str">
        <f>vlookup(A1842, 'OG Data Combined'!$A$2:$Z6277,25,false)</f>
        <v>-</v>
      </c>
      <c r="D1842" s="144" t="str">
        <f>vlookup(A1842, 'OG Data Combined'!$A$2:$AQ6277,29,false)</f>
        <v>-</v>
      </c>
      <c r="E1842" t="str">
        <f>IFERROR(__xludf.DUMMYFUNCTION("IFERROR(REGEXEXTRACT((vlookup(A1842, 'OG Data Combined'!$A$2:$AQ6277,21,false)), ""\((.*?)\)""), """")"),"Pole Vault")</f>
        <v>Pole Vault</v>
      </c>
    </row>
    <row r="1843">
      <c r="A1843" s="143" t="s">
        <v>38153</v>
      </c>
      <c r="B1843" s="166" t="str">
        <f>vlookup(A1843, 'OG Data Combined'!$A$2:$Z6277,25,false)</f>
        <v>https://twitter.com/zach_schmidt2</v>
      </c>
      <c r="D1843" s="144" t="str">
        <f>vlookup(A1843, 'OG Data Combined'!$A$2:$AQ6277,29,false)</f>
        <v>-</v>
      </c>
      <c r="E1843" t="str">
        <f>IFERROR(__xludf.DUMMYFUNCTION("IFERROR(REGEXEXTRACT((vlookup(A1843, 'OG Data Combined'!$A$2:$AQ6277,21,false)), ""\((.*?)\)""), """")"),"Pole Vault")</f>
        <v>Pole Vault</v>
      </c>
    </row>
    <row r="1844">
      <c r="A1844" s="143" t="s">
        <v>38155</v>
      </c>
      <c r="B1844" s="154" t="str">
        <f>vlookup(A1844, 'OG Data Combined'!$A$2:$Z6277,25,false)</f>
        <v/>
      </c>
      <c r="D1844" s="154" t="str">
        <f>vlookup(A1844, 'OG Data Combined'!$A$2:$AQ6277,29,false)</f>
        <v/>
      </c>
      <c r="E1844" t="str">
        <f>IFERROR(__xludf.DUMMYFUNCTION("IFERROR(REGEXEXTRACT((vlookup(A1844, 'OG Data Combined'!$A$2:$AQ6277,21,false)), ""\((.*?)\)""), """")"),"Distance")</f>
        <v>Distance</v>
      </c>
    </row>
    <row r="1845">
      <c r="A1845" s="143" t="s">
        <v>38156</v>
      </c>
      <c r="B1845" s="144" t="str">
        <f>vlookup(A1845, 'OG Data Combined'!$A$2:$Z6277,25,false)</f>
        <v>-</v>
      </c>
      <c r="D1845" s="166" t="str">
        <f>vlookup(A1845, 'OG Data Combined'!$A$2:$AQ6277,29,false)</f>
        <v>https://www.instagram.com/_maddie.wood/</v>
      </c>
      <c r="E1845" t="str">
        <f>IFERROR(__xludf.DUMMYFUNCTION("IFERROR(REGEXEXTRACT((vlookup(A1845, 'OG Data Combined'!$A$2:$AQ6277,21,false)), ""\((.*?)\)""), """")"),"Distance")</f>
        <v>Distance</v>
      </c>
    </row>
    <row r="1846">
      <c r="A1846" s="143" t="s">
        <v>38157</v>
      </c>
      <c r="B1846" s="144" t="str">
        <f>vlookup(A1846, 'OG Data Combined'!$A$2:$Z6277,25,false)</f>
        <v>-</v>
      </c>
      <c r="D1846" s="144" t="str">
        <f>vlookup(A1846, 'OG Data Combined'!$A$2:$AQ6277,29,false)</f>
        <v>-</v>
      </c>
      <c r="E1846" t="str">
        <f>IFERROR(__xludf.DUMMYFUNCTION("IFERROR(REGEXEXTRACT((vlookup(A1846, 'OG Data Combined'!$A$2:$AQ6277,21,false)), ""\((.*?)\)""), """")"),"Distance")</f>
        <v>Distance</v>
      </c>
    </row>
    <row r="1847">
      <c r="A1847" s="143" t="s">
        <v>38158</v>
      </c>
      <c r="B1847" s="166" t="str">
        <f>vlookup(A1847, 'OG Data Combined'!$A$2:$Z6277,25,false)</f>
        <v>https://twitter.com/theisuandyhatch</v>
      </c>
      <c r="D1847" s="144" t="str">
        <f>vlookup(A1847, 'OG Data Combined'!$A$2:$AQ6277,29,false)</f>
        <v>-</v>
      </c>
      <c r="E1847" t="str">
        <f>IFERROR(__xludf.DUMMYFUNCTION("IFERROR(REGEXEXTRACT((vlookup(A1847, 'OG Data Combined'!$A$2:$AQ6277,21,false)), ""\((.*?)\)""), """")"),"")</f>
        <v/>
      </c>
    </row>
    <row r="1848">
      <c r="A1848" s="143" t="s">
        <v>38159</v>
      </c>
      <c r="B1848" s="166" t="str">
        <f>vlookup(A1848, 'OG Data Combined'!$A$2:$Z6277,25,false)</f>
        <v>https://twitter.com/1609miler</v>
      </c>
      <c r="D1848" s="144" t="str">
        <f>vlookup(A1848, 'OG Data Combined'!$A$2:$AQ6277,29,false)</f>
        <v>-</v>
      </c>
      <c r="E1848" t="str">
        <f>IFERROR(__xludf.DUMMYFUNCTION("IFERROR(REGEXEXTRACT((vlookup(A1848, 'OG Data Combined'!$A$2:$AQ6277,21,false)), ""\((.*?)\)""), """")"),"Mid-Distance")</f>
        <v>Mid-Distance</v>
      </c>
    </row>
    <row r="1849">
      <c r="A1849" s="143" t="s">
        <v>38160</v>
      </c>
      <c r="B1849" s="166" t="str">
        <f>vlookup(A1849, 'OG Data Combined'!$A$2:$Z6277,25,false)</f>
        <v>https://twitter.com/sdahlberg53</v>
      </c>
      <c r="D1849" s="144" t="str">
        <f>vlookup(A1849, 'OG Data Combined'!$A$2:$AQ6277,29,false)</f>
        <v>-</v>
      </c>
      <c r="E1849" t="str">
        <f>IFERROR(__xludf.DUMMYFUNCTION("IFERROR(REGEXEXTRACT((vlookup(A1849, 'OG Data Combined'!$A$2:$AQ6277,21,false)), ""\((.*?)\)""), """")"),"")</f>
        <v/>
      </c>
    </row>
    <row r="1850">
      <c r="A1850" s="143" t="s">
        <v>38161</v>
      </c>
      <c r="B1850" s="166" t="str">
        <f>vlookup(A1850, 'OG Data Combined'!$A$2:$Z6277,25,false)</f>
        <v>https://twitter.com/coachqhowe</v>
      </c>
      <c r="D1850" s="144" t="str">
        <f>vlookup(A1850, 'OG Data Combined'!$A$2:$AQ6277,29,false)</f>
        <v>-</v>
      </c>
      <c r="E1850" t="str">
        <f>IFERROR(__xludf.DUMMYFUNCTION("IFERROR(REGEXEXTRACT((vlookup(A1850, 'OG Data Combined'!$A$2:$AQ6277,21,false)), ""\((.*?)\)""), """")"),"Jumps")</f>
        <v>Jumps</v>
      </c>
    </row>
    <row r="1851">
      <c r="A1851" s="143" t="s">
        <v>38162</v>
      </c>
      <c r="B1851" s="144" t="str">
        <f>vlookup(A1851, 'OG Data Combined'!$A$2:$Z6277,25,false)</f>
        <v>-</v>
      </c>
      <c r="D1851" s="144" t="str">
        <f>vlookup(A1851, 'OG Data Combined'!$A$2:$AQ6277,29,false)</f>
        <v>-</v>
      </c>
      <c r="E1851" t="str">
        <f>IFERROR(__xludf.DUMMYFUNCTION("IFERROR(REGEXEXTRACT((vlookup(A1851, 'OG Data Combined'!$A$2:$AQ6277,21,false)), ""\((.*?)\)""), """")"),"Throws")</f>
        <v>Throws</v>
      </c>
    </row>
    <row r="1852">
      <c r="A1852" s="143" t="s">
        <v>38163</v>
      </c>
      <c r="B1852" s="166" t="str">
        <f>vlookup(A1852, 'OG Data Combined'!$A$2:$Z6277,25,false)</f>
        <v>https://twitter.com/Coach_BenSantos</v>
      </c>
      <c r="D1852" s="144" t="str">
        <f>vlookup(A1852, 'OG Data Combined'!$A$2:$AQ6277,29,false)</f>
        <v>-</v>
      </c>
      <c r="E1852" t="str">
        <f>IFERROR(__xludf.DUMMYFUNCTION("IFERROR(REGEXEXTRACT((vlookup(A1852, 'OG Data Combined'!$A$2:$AQ6277,21,false)), ""\((.*?)\)""), """")"),"Sprints, Hurdles")</f>
        <v>Sprints, Hurdles</v>
      </c>
    </row>
    <row r="1853">
      <c r="A1853" s="143" t="s">
        <v>38164</v>
      </c>
      <c r="B1853" s="144" t="str">
        <f>vlookup(A1853, 'OG Data Combined'!$A$2:$Z6277,25,false)</f>
        <v>-</v>
      </c>
      <c r="D1853" s="144" t="str">
        <f>vlookup(A1853, 'OG Data Combined'!$A$2:$AQ6277,29,false)</f>
        <v>-</v>
      </c>
      <c r="E1853" t="str">
        <f>IFERROR(__xludf.DUMMYFUNCTION("IFERROR(REGEXEXTRACT((vlookup(A1853, 'OG Data Combined'!$A$2:$AQ6277,21,false)), ""\((.*?)\)""), """")"),"")</f>
        <v/>
      </c>
    </row>
    <row r="1854">
      <c r="A1854" s="143" t="s">
        <v>42273</v>
      </c>
      <c r="B1854" s="144" t="str">
        <f>vlookup(A1854, 'OG Data Combined'!$A$2:$Z6277,25,false)</f>
        <v>-</v>
      </c>
      <c r="D1854" s="144" t="str">
        <f>vlookup(A1854, 'OG Data Combined'!$A$2:$AQ6277,29,false)</f>
        <v>-</v>
      </c>
      <c r="E1854" t="str">
        <f>IFERROR(__xludf.DUMMYFUNCTION("IFERROR(REGEXEXTRACT((vlookup(A1854, 'OG Data Combined'!$A$2:$AQ6277,21,false)), ""\((.*?)\)""), """")"),"")</f>
        <v/>
      </c>
    </row>
    <row r="1855">
      <c r="A1855" s="143" t="s">
        <v>38165</v>
      </c>
      <c r="B1855" s="166" t="str">
        <f>vlookup(A1855, 'OG Data Combined'!$A$2:$Z6277,25,false)</f>
        <v>https://twitter.com/notdavidcain</v>
      </c>
      <c r="D1855" s="144" t="str">
        <f>vlookup(A1855, 'OG Data Combined'!$A$2:$AQ6277,29,false)</f>
        <v>-</v>
      </c>
      <c r="E1855" t="str">
        <f>IFERROR(__xludf.DUMMYFUNCTION("IFERROR(REGEXEXTRACT((vlookup(A1855, 'OG Data Combined'!$A$2:$AQ6277,21,false)), ""\((.*?)\)""), """")"),"")</f>
        <v/>
      </c>
    </row>
    <row r="1856">
      <c r="A1856" s="143" t="s">
        <v>38166</v>
      </c>
      <c r="B1856" s="166" t="str">
        <f>vlookup(A1856, 'OG Data Combined'!$A$2:$Z6277,25,false)</f>
        <v>https://twitter.com/cadefinley24</v>
      </c>
      <c r="D1856" s="144" t="str">
        <f>vlookup(A1856, 'OG Data Combined'!$A$2:$AQ6277,29,false)</f>
        <v>-</v>
      </c>
      <c r="E1856" t="str">
        <f>IFERROR(__xludf.DUMMYFUNCTION("IFERROR(REGEXEXTRACT((vlookup(A1856, 'OG Data Combined'!$A$2:$AQ6277,21,false)), ""\((.*?)\)""), """")"),"")</f>
        <v/>
      </c>
    </row>
    <row r="1857">
      <c r="A1857" s="143" t="s">
        <v>38167</v>
      </c>
      <c r="B1857" s="144" t="str">
        <f>vlookup(A1857, 'OG Data Combined'!$A$2:$Z6277,25,false)</f>
        <v>-</v>
      </c>
      <c r="D1857" s="144" t="str">
        <f>vlookup(A1857, 'OG Data Combined'!$A$2:$AQ6277,29,false)</f>
        <v>-</v>
      </c>
      <c r="E1857" t="str">
        <f>IFERROR(__xludf.DUMMYFUNCTION("IFERROR(REGEXEXTRACT((vlookup(A1857, 'OG Data Combined'!$A$2:$AQ6277,21,false)), ""\((.*?)\)""), """")"),"")</f>
        <v/>
      </c>
    </row>
    <row r="1858">
      <c r="A1858" s="143" t="s">
        <v>38168</v>
      </c>
      <c r="B1858" s="144" t="str">
        <f>vlookup(A1858, 'OG Data Combined'!$A$2:$Z6277,25,false)</f>
        <v>-</v>
      </c>
      <c r="D1858" s="144" t="str">
        <f>vlookup(A1858, 'OG Data Combined'!$A$2:$AQ6277,29,false)</f>
        <v>-</v>
      </c>
      <c r="E1858" t="str">
        <f>IFERROR(__xludf.DUMMYFUNCTION("IFERROR(REGEXEXTRACT((vlookup(A1858, 'OG Data Combined'!$A$2:$AQ6277,21,false)), ""\((.*?)\)""), """")"),"")</f>
        <v/>
      </c>
    </row>
    <row r="1859">
      <c r="A1859" s="143" t="s">
        <v>38169</v>
      </c>
      <c r="B1859" s="144" t="str">
        <f>vlookup(A1859, 'OG Data Combined'!$A$2:$Z6277,25,false)</f>
        <v>-</v>
      </c>
      <c r="D1859" s="166" t="str">
        <f>vlookup(A1859, 'OG Data Combined'!$A$2:$AQ6277,29,false)</f>
        <v>https://www.instagram.com/_courtneyllynch/</v>
      </c>
      <c r="E1859" t="str">
        <f>IFERROR(__xludf.DUMMYFUNCTION("IFERROR(REGEXEXTRACT((vlookup(A1859, 'OG Data Combined'!$A$2:$AQ6277,21,false)), ""\((.*?)\)""), """")"),"")</f>
        <v/>
      </c>
    </row>
    <row r="1860">
      <c r="A1860" s="143" t="s">
        <v>38170</v>
      </c>
      <c r="B1860" s="166" t="str">
        <f>vlookup(A1860, 'OG Data Combined'!$A$2:$Z6277,25,false)</f>
        <v>https://twitter.com/tombarksdale</v>
      </c>
      <c r="D1860" s="144" t="str">
        <f>vlookup(A1860, 'OG Data Combined'!$A$2:$AQ6277,29,false)</f>
        <v>-</v>
      </c>
      <c r="E1860" t="str">
        <f>IFERROR(__xludf.DUMMYFUNCTION("IFERROR(REGEXEXTRACT((vlookup(A1860, 'OG Data Combined'!$A$2:$AQ6277,21,false)), ""\((.*?)\)""), """")"),"")</f>
        <v/>
      </c>
    </row>
    <row r="1861">
      <c r="A1861" s="143" t="s">
        <v>38171</v>
      </c>
      <c r="B1861" s="144" t="str">
        <f>vlookup(A1861, 'OG Data Combined'!$A$2:$Z6277,25,false)</f>
        <v>-</v>
      </c>
      <c r="D1861" s="166" t="str">
        <f>vlookup(A1861, 'OG Data Combined'!$A$2:$AQ6277,29,false)</f>
        <v>https://www.instagram.com/coachj.marquardt/</v>
      </c>
      <c r="E1861" t="str">
        <f>IFERROR(__xludf.DUMMYFUNCTION("IFERROR(REGEXEXTRACT((vlookup(A1861, 'OG Data Combined'!$A$2:$AQ6277,21,false)), ""\((.*?)\)""), """")"),"")</f>
        <v/>
      </c>
    </row>
    <row r="1862">
      <c r="A1862" s="143" t="s">
        <v>38172</v>
      </c>
      <c r="B1862" s="144" t="str">
        <f>vlookup(A1862, 'OG Data Combined'!$A$2:$Z6277,25,false)</f>
        <v>-</v>
      </c>
      <c r="D1862" s="144" t="str">
        <f>vlookup(A1862, 'OG Data Combined'!$A$2:$AQ6277,29,false)</f>
        <v>-</v>
      </c>
      <c r="E1862" t="str">
        <f>IFERROR(__xludf.DUMMYFUNCTION("IFERROR(REGEXEXTRACT((vlookup(A1862, 'OG Data Combined'!$A$2:$AQ6277,21,false)), ""\((.*?)\)""), """")"),"")</f>
        <v/>
      </c>
    </row>
    <row r="1863">
      <c r="A1863" s="143" t="s">
        <v>38173</v>
      </c>
      <c r="B1863" s="166" t="str">
        <f>vlookup(A1863, 'OG Data Combined'!$A$2:$Z6277,25,false)</f>
        <v>https://twitter.com/micah_clemons</v>
      </c>
      <c r="D1863" s="144" t="str">
        <f>vlookup(A1863, 'OG Data Combined'!$A$2:$AQ6277,29,false)</f>
        <v>-</v>
      </c>
      <c r="E1863" t="str">
        <f>IFERROR(__xludf.DUMMYFUNCTION("IFERROR(REGEXEXTRACT((vlookup(A1863, 'OG Data Combined'!$A$2:$AQ6277,21,false)), ""\((.*?)\)""), """")"),"")</f>
        <v/>
      </c>
    </row>
    <row r="1864">
      <c r="A1864" s="143" t="s">
        <v>38174</v>
      </c>
      <c r="B1864" s="144" t="str">
        <f>vlookup(A1864, 'OG Data Combined'!$A$2:$Z6277,25,false)</f>
        <v>-</v>
      </c>
      <c r="D1864" s="144" t="str">
        <f>vlookup(A1864, 'OG Data Combined'!$A$2:$AQ6277,29,false)</f>
        <v>-</v>
      </c>
      <c r="E1864" t="str">
        <f>IFERROR(__xludf.DUMMYFUNCTION("IFERROR(REGEXEXTRACT((vlookup(A1864, 'OG Data Combined'!$A$2:$AQ6277,21,false)), ""\((.*?)\)""), """")"),"")</f>
        <v/>
      </c>
    </row>
    <row r="1865">
      <c r="A1865" s="143" t="s">
        <v>38175</v>
      </c>
      <c r="B1865" s="144" t="str">
        <f>vlookup(A1865, 'OG Data Combined'!$A$2:$Z6277,25,false)</f>
        <v>-</v>
      </c>
      <c r="D1865" s="144" t="str">
        <f>vlookup(A1865, 'OG Data Combined'!$A$2:$AQ6277,29,false)</f>
        <v>-</v>
      </c>
      <c r="E1865" t="str">
        <f>IFERROR(__xludf.DUMMYFUNCTION("IFERROR(REGEXEXTRACT((vlookup(A1865, 'OG Data Combined'!$A$2:$AQ6277,21,false)), ""\((.*?)\)""), """")"),"Distance")</f>
        <v>Distance</v>
      </c>
    </row>
    <row r="1866">
      <c r="A1866" s="143" t="s">
        <v>38176</v>
      </c>
      <c r="B1866" s="144" t="str">
        <f>vlookup(A1866, 'OG Data Combined'!$A$2:$Z6277,25,false)</f>
        <v>-</v>
      </c>
      <c r="D1866" s="144" t="str">
        <f>vlookup(A1866, 'OG Data Combined'!$A$2:$AQ6277,29,false)</f>
        <v>-</v>
      </c>
      <c r="E1866" t="str">
        <f>IFERROR(__xludf.DUMMYFUNCTION("IFERROR(REGEXEXTRACT((vlookup(A1866, 'OG Data Combined'!$A$2:$AQ6277,21,false)), ""\((.*?)\)""), """")"),"")</f>
        <v/>
      </c>
    </row>
    <row r="1867">
      <c r="A1867" s="143" t="s">
        <v>38177</v>
      </c>
      <c r="B1867" s="144" t="str">
        <f>vlookup(A1867, 'OG Data Combined'!$A$2:$Z6277,25,false)</f>
        <v>-</v>
      </c>
      <c r="D1867" s="144" t="str">
        <f>vlookup(A1867, 'OG Data Combined'!$A$2:$AQ6277,29,false)</f>
        <v>-</v>
      </c>
      <c r="E1867" t="str">
        <f>IFERROR(__xludf.DUMMYFUNCTION("IFERROR(REGEXEXTRACT((vlookup(A1867, 'OG Data Combined'!$A$2:$AQ6277,21,false)), ""\((.*?)\)""), """")"),"Distance")</f>
        <v>Distance</v>
      </c>
    </row>
    <row r="1868">
      <c r="A1868" s="143" t="s">
        <v>38178</v>
      </c>
      <c r="B1868" s="166" t="str">
        <f>vlookup(A1868, 'OG Data Combined'!$A$2:$Z6277,25,false)</f>
        <v>https://twitter.com/coachchasdavis</v>
      </c>
      <c r="D1868" s="166" t="str">
        <f>vlookup(A1868, 'OG Data Combined'!$A$2:$AQ6277,29,false)</f>
        <v>https://www.instagram.com/coach_chas_davis/</v>
      </c>
      <c r="E1868" t="str">
        <f>IFERROR(__xludf.DUMMYFUNCTION("IFERROR(REGEXEXTRACT((vlookup(A1868, 'OG Data Combined'!$A$2:$AQ6277,21,false)), ""\((.*?)\)""), """")"),"Distance")</f>
        <v>Distance</v>
      </c>
    </row>
    <row r="1869">
      <c r="A1869" s="143" t="s">
        <v>38179</v>
      </c>
      <c r="B1869" s="144" t="str">
        <f>vlookup(A1869, 'OG Data Combined'!$A$2:$Z6277,25,false)</f>
        <v>-</v>
      </c>
      <c r="D1869" s="144" t="str">
        <f>vlookup(A1869, 'OG Data Combined'!$A$2:$AQ6277,29,false)</f>
        <v>-</v>
      </c>
      <c r="E1869" t="str">
        <f>IFERROR(__xludf.DUMMYFUNCTION("IFERROR(REGEXEXTRACT((vlookup(A1869, 'OG Data Combined'!$A$2:$AQ6277,21,false)), ""\((.*?)\)""), """")"),"")</f>
        <v/>
      </c>
    </row>
    <row r="1870">
      <c r="A1870" s="143" t="s">
        <v>38180</v>
      </c>
      <c r="B1870" s="144" t="str">
        <f>vlookup(A1870, 'OG Data Combined'!$A$2:$Z6277,25,false)</f>
        <v>-</v>
      </c>
      <c r="D1870" s="144" t="str">
        <f>vlookup(A1870, 'OG Data Combined'!$A$2:$AQ6277,29,false)</f>
        <v>-</v>
      </c>
      <c r="E1870" t="str">
        <f>IFERROR(__xludf.DUMMYFUNCTION("IFERROR(REGEXEXTRACT((vlookup(A1870, 'OG Data Combined'!$A$2:$AQ6277,21,false)), ""\((.*?)\)""), """")"),"")</f>
        <v/>
      </c>
    </row>
    <row r="1871">
      <c r="A1871" s="143" t="s">
        <v>38181</v>
      </c>
      <c r="B1871" s="144" t="str">
        <f>vlookup(A1871, 'OG Data Combined'!$A$2:$Z6277,25,false)</f>
        <v>-</v>
      </c>
      <c r="D1871" s="144" t="str">
        <f>vlookup(A1871, 'OG Data Combined'!$A$2:$AQ6277,29,false)</f>
        <v>-</v>
      </c>
      <c r="E1871" t="str">
        <f>IFERROR(__xludf.DUMMYFUNCTION("IFERROR(REGEXEXTRACT((vlookup(A1871, 'OG Data Combined'!$A$2:$AQ6277,21,false)), ""\((.*?)\)""), """")"),"")</f>
        <v/>
      </c>
    </row>
    <row r="1872">
      <c r="A1872" s="143" t="s">
        <v>38182</v>
      </c>
      <c r="B1872" s="144" t="str">
        <f>vlookup(A1872, 'OG Data Combined'!$A$2:$Z6277,25,false)</f>
        <v>-</v>
      </c>
      <c r="D1872" s="144" t="str">
        <f>vlookup(A1872, 'OG Data Combined'!$A$2:$AQ6277,29,false)</f>
        <v>-</v>
      </c>
      <c r="E1872" t="str">
        <f>IFERROR(__xludf.DUMMYFUNCTION("IFERROR(REGEXEXTRACT((vlookup(A1872, 'OG Data Combined'!$A$2:$AQ6277,21,false)), ""\((.*?)\)""), """")"),"")</f>
        <v/>
      </c>
    </row>
    <row r="1873">
      <c r="A1873" s="143" t="s">
        <v>38183</v>
      </c>
      <c r="B1873" s="144" t="str">
        <f>vlookup(A1873, 'OG Data Combined'!$A$2:$Z6277,25,false)</f>
        <v>-</v>
      </c>
      <c r="D1873" s="144" t="str">
        <f>vlookup(A1873, 'OG Data Combined'!$A$2:$AQ6277,29,false)</f>
        <v>-</v>
      </c>
      <c r="E1873" t="str">
        <f>IFERROR(__xludf.DUMMYFUNCTION("IFERROR(REGEXEXTRACT((vlookup(A1873, 'OG Data Combined'!$A$2:$AQ6277,21,false)), ""\((.*?)\)""), """")"),"")</f>
        <v/>
      </c>
    </row>
    <row r="1874">
      <c r="A1874" s="143" t="s">
        <v>38184</v>
      </c>
      <c r="B1874" s="144" t="str">
        <f>vlookup(A1874, 'OG Data Combined'!$A$2:$Z6277,25,false)</f>
        <v>-</v>
      </c>
      <c r="D1874" s="144" t="str">
        <f>vlookup(A1874, 'OG Data Combined'!$A$2:$AQ6277,29,false)</f>
        <v>-</v>
      </c>
      <c r="E1874" t="str">
        <f>IFERROR(__xludf.DUMMYFUNCTION("IFERROR(REGEXEXTRACT((vlookup(A1874, 'OG Data Combined'!$A$2:$AQ6277,21,false)), ""\((.*?)\)""), """")"),"")</f>
        <v/>
      </c>
    </row>
    <row r="1875">
      <c r="A1875" s="143" t="s">
        <v>38185</v>
      </c>
      <c r="B1875" s="144" t="str">
        <f>vlookup(A1875, 'OG Data Combined'!$A$2:$Z6277,25,false)</f>
        <v>-</v>
      </c>
      <c r="D1875" s="144" t="str">
        <f>vlookup(A1875, 'OG Data Combined'!$A$2:$AQ6277,29,false)</f>
        <v>-</v>
      </c>
      <c r="E1875" t="str">
        <f>IFERROR(__xludf.DUMMYFUNCTION("IFERROR(REGEXEXTRACT((vlookup(A1875, 'OG Data Combined'!$A$2:$AQ6277,21,false)), ""\((.*?)\)""), """")"),"")</f>
        <v/>
      </c>
    </row>
    <row r="1876">
      <c r="A1876" s="143" t="s">
        <v>38186</v>
      </c>
      <c r="B1876" s="154" t="str">
        <f>vlookup(A1876, 'OG Data Combined'!$A$2:$Z6277,25,false)</f>
        <v/>
      </c>
      <c r="D1876" s="154" t="str">
        <f>vlookup(A1876, 'OG Data Combined'!$A$2:$AQ6277,29,false)</f>
        <v/>
      </c>
      <c r="E1876" t="str">
        <f>IFERROR(__xludf.DUMMYFUNCTION("IFERROR(REGEXEXTRACT((vlookup(A1876, 'OG Data Combined'!$A$2:$AQ6277,21,false)), ""\((.*?)\)""), """")"),"")</f>
        <v/>
      </c>
    </row>
    <row r="1877">
      <c r="A1877" s="143" t="s">
        <v>38187</v>
      </c>
      <c r="B1877" s="144" t="str">
        <f>vlookup(A1877, 'OG Data Combined'!$A$2:$Z6277,25,false)</f>
        <v>-</v>
      </c>
      <c r="D1877" s="144" t="str">
        <f>vlookup(A1877, 'OG Data Combined'!$A$2:$AQ6277,29,false)</f>
        <v>-</v>
      </c>
      <c r="E1877" t="str">
        <f>IFERROR(__xludf.DUMMYFUNCTION("IFERROR(REGEXEXTRACT((vlookup(A1877, 'OG Data Combined'!$A$2:$AQ6277,21,false)), ""\((.*?)\)""), """")"),"")</f>
        <v/>
      </c>
    </row>
    <row r="1878">
      <c r="A1878" s="143" t="s">
        <v>38188</v>
      </c>
      <c r="B1878" s="166" t="str">
        <f>vlookup(A1878, 'OG Data Combined'!$A$2:$Z6277,25,false)</f>
        <v>https://twitter.com/guymonsteve</v>
      </c>
      <c r="D1878" s="144" t="str">
        <f>vlookup(A1878, 'OG Data Combined'!$A$2:$AQ6277,29,false)</f>
        <v>-</v>
      </c>
      <c r="E1878" t="str">
        <f>IFERROR(__xludf.DUMMYFUNCTION("IFERROR(REGEXEXTRACT((vlookup(A1878, 'OG Data Combined'!$A$2:$AQ6277,21,false)), ""\((.*?)\)""), """")"),"")</f>
        <v/>
      </c>
    </row>
    <row r="1879">
      <c r="A1879" s="143" t="s">
        <v>38189</v>
      </c>
      <c r="B1879" s="166" t="str">
        <f>vlookup(A1879, 'OG Data Combined'!$A$2:$Z6277,25,false)</f>
        <v>https://twitter.com/johncjones9</v>
      </c>
      <c r="D1879" s="166" t="str">
        <f>vlookup(A1879, 'OG Data Combined'!$A$2:$AQ6277,29,false)</f>
        <v>https://www.instagram.com/johncjones79562/</v>
      </c>
      <c r="E1879" t="str">
        <f>IFERROR(__xludf.DUMMYFUNCTION("IFERROR(REGEXEXTRACT((vlookup(A1879, 'OG Data Combined'!$A$2:$AQ6277,21,false)), ""\((.*?)\)""), """")"),"Distance")</f>
        <v>Distance</v>
      </c>
    </row>
    <row r="1880">
      <c r="A1880" s="143" t="s">
        <v>38190</v>
      </c>
      <c r="B1880" s="144" t="str">
        <f>vlookup(A1880, 'OG Data Combined'!$A$2:$Z6277,25,false)</f>
        <v>-</v>
      </c>
      <c r="D1880" s="144" t="str">
        <f>vlookup(A1880, 'OG Data Combined'!$A$2:$AQ6277,29,false)</f>
        <v>-</v>
      </c>
      <c r="E1880" t="str">
        <f>IFERROR(__xludf.DUMMYFUNCTION("IFERROR(REGEXEXTRACT((vlookup(A1880, 'OG Data Combined'!$A$2:$AQ6277,21,false)), ""\((.*?)\)""), """")"),"Distance")</f>
        <v>Distance</v>
      </c>
    </row>
    <row r="1881">
      <c r="A1881" s="143" t="s">
        <v>38191</v>
      </c>
      <c r="B1881" s="166" t="str">
        <f>vlookup(A1881, 'OG Data Combined'!$A$2:$Z6277,25,false)</f>
        <v>https://twitter.com/mr_hrdn</v>
      </c>
      <c r="D1881" s="144" t="str">
        <f>vlookup(A1881, 'OG Data Combined'!$A$2:$AQ6277,29,false)</f>
        <v>-</v>
      </c>
      <c r="E1881" t="str">
        <f>IFERROR(__xludf.DUMMYFUNCTION("IFERROR(REGEXEXTRACT((vlookup(A1881, 'OG Data Combined'!$A$2:$AQ6277,21,false)), ""\((.*?)\)""), """")"),"")</f>
        <v/>
      </c>
    </row>
    <row r="1882">
      <c r="A1882" s="143" t="s">
        <v>38192</v>
      </c>
      <c r="B1882" s="166" t="str">
        <f>vlookup(A1882, 'OG Data Combined'!$A$2:$Z6277,25,false)</f>
        <v>https://twitter.com/coach_bowlin</v>
      </c>
      <c r="D1882" s="144" t="str">
        <f>vlookup(A1882, 'OG Data Combined'!$A$2:$AQ6277,29,false)</f>
        <v>-</v>
      </c>
      <c r="E1882" t="str">
        <f>IFERROR(__xludf.DUMMYFUNCTION("IFERROR(REGEXEXTRACT((vlookup(A1882, 'OG Data Combined'!$A$2:$AQ6277,21,false)), ""\((.*?)\)""), """")"),"")</f>
        <v/>
      </c>
    </row>
    <row r="1883">
      <c r="A1883" s="143" t="s">
        <v>38193</v>
      </c>
      <c r="B1883" s="144" t="str">
        <f>vlookup(A1883, 'OG Data Combined'!$A$2:$Z6277,25,false)</f>
        <v>-</v>
      </c>
      <c r="D1883" s="144" t="str">
        <f>vlookup(A1883, 'OG Data Combined'!$A$2:$AQ6277,29,false)</f>
        <v>-</v>
      </c>
      <c r="E1883" t="str">
        <f>IFERROR(__xludf.DUMMYFUNCTION("IFERROR(REGEXEXTRACT((vlookup(A1883, 'OG Data Combined'!$A$2:$AQ6277,21,false)), ""\((.*?)\)""), """")"),"")</f>
        <v/>
      </c>
    </row>
    <row r="1884">
      <c r="A1884" s="143" t="s">
        <v>38194</v>
      </c>
      <c r="B1884" s="144" t="str">
        <f>vlookup(A1884, 'OG Data Combined'!$A$2:$Z6277,25,false)</f>
        <v>-</v>
      </c>
      <c r="D1884" s="144" t="str">
        <f>vlookup(A1884, 'OG Data Combined'!$A$2:$AQ6277,29,false)</f>
        <v>-</v>
      </c>
      <c r="E1884" t="str">
        <f>IFERROR(__xludf.DUMMYFUNCTION("IFERROR(REGEXEXTRACT((vlookup(A1884, 'OG Data Combined'!$A$2:$AQ6277,21,false)), ""\((.*?)\)""), """")"),"")</f>
        <v/>
      </c>
    </row>
    <row r="1885">
      <c r="A1885" s="143" t="s">
        <v>38195</v>
      </c>
      <c r="B1885" s="144" t="str">
        <f>vlookup(A1885, 'OG Data Combined'!$A$2:$Z6277,25,false)</f>
        <v>-</v>
      </c>
      <c r="D1885" s="166" t="str">
        <f>vlookup(A1885, 'OG Data Combined'!$A$2:$AQ6277,29,false)</f>
        <v>https://www.instagram.com/stevenorzolek/</v>
      </c>
      <c r="E1885" t="str">
        <f>IFERROR(__xludf.DUMMYFUNCTION("IFERROR(REGEXEXTRACT((vlookup(A1885, 'OG Data Combined'!$A$2:$AQ6277,21,false)), ""\((.*?)\)""), """")"),"")</f>
        <v/>
      </c>
    </row>
    <row r="1886">
      <c r="A1886" s="143" t="s">
        <v>38196</v>
      </c>
      <c r="B1886" s="144" t="str">
        <f>vlookup(A1886, 'OG Data Combined'!$A$2:$Z6277,25,false)</f>
        <v>-</v>
      </c>
      <c r="D1886" s="144" t="str">
        <f>vlookup(A1886, 'OG Data Combined'!$A$2:$AQ6277,29,false)</f>
        <v>-</v>
      </c>
      <c r="E1886" t="str">
        <f>IFERROR(__xludf.DUMMYFUNCTION("IFERROR(REGEXEXTRACT((vlookup(A1886, 'OG Data Combined'!$A$2:$AQ6277,21,false)), ""\((.*?)\)""), """")"),"")</f>
        <v/>
      </c>
    </row>
    <row r="1887">
      <c r="A1887" s="143" t="s">
        <v>38197</v>
      </c>
      <c r="B1887" s="144" t="str">
        <f>vlookup(A1887, 'OG Data Combined'!$A$2:$Z6277,25,false)</f>
        <v>-</v>
      </c>
      <c r="D1887" s="144" t="str">
        <f>vlookup(A1887, 'OG Data Combined'!$A$2:$AQ6277,29,false)</f>
        <v>-</v>
      </c>
      <c r="E1887" t="str">
        <f>IFERROR(__xludf.DUMMYFUNCTION("IFERROR(REGEXEXTRACT((vlookup(A1887, 'OG Data Combined'!$A$2:$AQ6277,21,false)), ""\((.*?)\)""), """")"),"")</f>
        <v/>
      </c>
    </row>
    <row r="1888">
      <c r="A1888" s="143" t="s">
        <v>38198</v>
      </c>
      <c r="B1888" s="144" t="str">
        <f>vlookup(A1888, 'OG Data Combined'!$A$2:$Z6277,25,false)</f>
        <v>-</v>
      </c>
      <c r="D1888" s="144" t="str">
        <f>vlookup(A1888, 'OG Data Combined'!$A$2:$AQ6277,29,false)</f>
        <v>-</v>
      </c>
      <c r="E1888" t="str">
        <f>IFERROR(__xludf.DUMMYFUNCTION("IFERROR(REGEXEXTRACT((vlookup(A1888, 'OG Data Combined'!$A$2:$AQ6277,21,false)), ""\((.*?)\)""), """")"),"Sprints, Hurdles")</f>
        <v>Sprints, Hurdles</v>
      </c>
    </row>
    <row r="1889">
      <c r="A1889" s="143" t="s">
        <v>38199</v>
      </c>
      <c r="B1889" s="144" t="str">
        <f>vlookup(A1889, 'OG Data Combined'!$A$2:$Z6277,25,false)</f>
        <v>-</v>
      </c>
      <c r="D1889" s="144" t="str">
        <f>vlookup(A1889, 'OG Data Combined'!$A$2:$AQ6277,29,false)</f>
        <v>-</v>
      </c>
      <c r="E1889" t="str">
        <f>IFERROR(__xludf.DUMMYFUNCTION("IFERROR(REGEXEXTRACT((vlookup(A1889, 'OG Data Combined'!$A$2:$AQ6277,21,false)), ""\((.*?)\)""), """")"),"Jumps")</f>
        <v>Jumps</v>
      </c>
    </row>
    <row r="1890">
      <c r="A1890" s="143" t="s">
        <v>38200</v>
      </c>
      <c r="B1890" s="154" t="str">
        <f>vlookup(A1890, 'OG Data Combined'!$A$2:$Z6277,25,false)</f>
        <v/>
      </c>
      <c r="D1890" s="154" t="str">
        <f>vlookup(A1890, 'OG Data Combined'!$A$2:$AQ6277,29,false)</f>
        <v/>
      </c>
      <c r="E1890" t="str">
        <f>IFERROR(__xludf.DUMMYFUNCTION("IFERROR(REGEXEXTRACT((vlookup(A1890, 'OG Data Combined'!$A$2:$AQ6277,21,false)), ""\((.*?)\)""), """")"),"")</f>
        <v/>
      </c>
    </row>
    <row r="1891">
      <c r="A1891" s="143" t="s">
        <v>38201</v>
      </c>
      <c r="B1891" s="144" t="str">
        <f>vlookup(A1891, 'OG Data Combined'!$A$2:$Z6277,25,false)</f>
        <v>-</v>
      </c>
      <c r="D1891" s="144" t="str">
        <f>vlookup(A1891, 'OG Data Combined'!$A$2:$AQ6277,29,false)</f>
        <v>-</v>
      </c>
      <c r="E1891" t="str">
        <f>IFERROR(__xludf.DUMMYFUNCTION("IFERROR(REGEXEXTRACT((vlookup(A1891, 'OG Data Combined'!$A$2:$AQ6277,21,false)), ""\((.*?)\)""), """")"),"")</f>
        <v/>
      </c>
    </row>
    <row r="1892">
      <c r="A1892" s="143" t="s">
        <v>38202</v>
      </c>
      <c r="B1892" s="144" t="str">
        <f>vlookup(A1892, 'OG Data Combined'!$A$2:$Z6277,25,false)</f>
        <v>-</v>
      </c>
      <c r="D1892" s="144" t="str">
        <f>vlookup(A1892, 'OG Data Combined'!$A$2:$AQ6277,29,false)</f>
        <v>-</v>
      </c>
      <c r="E1892" t="str">
        <f>IFERROR(__xludf.DUMMYFUNCTION("IFERROR(REGEXEXTRACT((vlookup(A1892, 'OG Data Combined'!$A$2:$AQ6277,21,false)), ""\((.*?)\)""), """")"),"")</f>
        <v/>
      </c>
    </row>
    <row r="1893">
      <c r="A1893" s="143" t="s">
        <v>38203</v>
      </c>
      <c r="B1893" s="166" t="str">
        <f>vlookup(A1893, 'OG Data Combined'!$A$2:$Z6277,25,false)</f>
        <v>https://twitter.com/coachshenning</v>
      </c>
      <c r="D1893" s="144" t="str">
        <f>vlookup(A1893, 'OG Data Combined'!$A$2:$AQ6277,29,false)</f>
        <v>-</v>
      </c>
      <c r="E1893" t="str">
        <f>IFERROR(__xludf.DUMMYFUNCTION("IFERROR(REGEXEXTRACT((vlookup(A1893, 'OG Data Combined'!$A$2:$AQ6277,21,false)), ""\((.*?)\)""), """")"),"")</f>
        <v/>
      </c>
    </row>
    <row r="1894">
      <c r="A1894" s="143" t="s">
        <v>38204</v>
      </c>
      <c r="B1894" s="144" t="str">
        <f>vlookup(A1894, 'OG Data Combined'!$A$2:$Z6277,25,false)</f>
        <v>-</v>
      </c>
      <c r="D1894" s="144" t="str">
        <f>vlookup(A1894, 'OG Data Combined'!$A$2:$AQ6277,29,false)</f>
        <v>-</v>
      </c>
      <c r="E1894" t="str">
        <f>IFERROR(__xludf.DUMMYFUNCTION("IFERROR(REGEXEXTRACT((vlookup(A1894, 'OG Data Combined'!$A$2:$AQ6277,21,false)), ""\((.*?)\)""), """")"),"Pole Vault")</f>
        <v>Pole Vault</v>
      </c>
    </row>
    <row r="1895">
      <c r="A1895" s="143" t="s">
        <v>38205</v>
      </c>
      <c r="B1895" s="144" t="str">
        <f>vlookup(A1895, 'OG Data Combined'!$A$2:$Z6277,25,false)</f>
        <v>-</v>
      </c>
      <c r="D1895" s="144" t="str">
        <f>vlookup(A1895, 'OG Data Combined'!$A$2:$AQ6277,29,false)</f>
        <v>-</v>
      </c>
      <c r="E1895" t="str">
        <f>IFERROR(__xludf.DUMMYFUNCTION("IFERROR(REGEXEXTRACT((vlookup(A1895, 'OG Data Combined'!$A$2:$AQ6277,21,false)), ""\((.*?)\)""), """")"),"Jumps")</f>
        <v>Jumps</v>
      </c>
    </row>
    <row r="1896">
      <c r="A1896" s="143" t="s">
        <v>38206</v>
      </c>
      <c r="B1896" s="144" t="str">
        <f>vlookup(A1896, 'OG Data Combined'!$A$2:$Z6277,25,false)</f>
        <v>-</v>
      </c>
      <c r="D1896" s="144" t="str">
        <f>vlookup(A1896, 'OG Data Combined'!$A$2:$AQ6277,29,false)</f>
        <v>-</v>
      </c>
      <c r="E1896" t="str">
        <f>IFERROR(__xludf.DUMMYFUNCTION("IFERROR(REGEXEXTRACT((vlookup(A1896, 'OG Data Combined'!$A$2:$AQ6277,21,false)), ""\((.*?)\)""), """")"),"Distance")</f>
        <v>Distance</v>
      </c>
    </row>
    <row r="1897">
      <c r="A1897" s="143" t="s">
        <v>38207</v>
      </c>
      <c r="B1897" s="144" t="str">
        <f>vlookup(A1897, 'OG Data Combined'!$A$2:$Z6277,25,false)</f>
        <v>-</v>
      </c>
      <c r="D1897" s="166" t="str">
        <f>vlookup(A1897, 'OG Data Combined'!$A$2:$AQ6277,29,false)</f>
        <v>https://www.instagram.com/josiahmorris88/</v>
      </c>
      <c r="E1897" t="str">
        <f>IFERROR(__xludf.DUMMYFUNCTION("IFERROR(REGEXEXTRACT((vlookup(A1897, 'OG Data Combined'!$A$2:$AQ6277,21,false)), ""\((.*?)\)""), """")"),"")</f>
        <v/>
      </c>
    </row>
    <row r="1898">
      <c r="A1898" s="143" t="s">
        <v>38208</v>
      </c>
      <c r="B1898" s="144" t="str">
        <f>vlookup(A1898, 'OG Data Combined'!$A$2:$Z6277,25,false)</f>
        <v>-</v>
      </c>
      <c r="D1898" s="144" t="str">
        <f>vlookup(A1898, 'OG Data Combined'!$A$2:$AQ6277,29,false)</f>
        <v>-</v>
      </c>
      <c r="E1898" t="str">
        <f>IFERROR(__xludf.DUMMYFUNCTION("IFERROR(REGEXEXTRACT((vlookup(A1898, 'OG Data Combined'!$A$2:$AQ6277,21,false)), ""\((.*?)\)""), """")"),"")</f>
        <v/>
      </c>
    </row>
    <row r="1899">
      <c r="A1899" s="143" t="s">
        <v>38209</v>
      </c>
      <c r="B1899" s="166" t="str">
        <f>vlookup(A1899, 'OG Data Combined'!$A$2:$Z6277,25,false)</f>
        <v>https://twitter.com/coachbradford</v>
      </c>
      <c r="D1899" s="144" t="str">
        <f>vlookup(A1899, 'OG Data Combined'!$A$2:$AQ6277,29,false)</f>
        <v>-</v>
      </c>
      <c r="E1899" t="str">
        <f>IFERROR(__xludf.DUMMYFUNCTION("IFERROR(REGEXEXTRACT((vlookup(A1899, 'OG Data Combined'!$A$2:$AQ6277,21,false)), ""\((.*?)\)""), """")"),"")</f>
        <v/>
      </c>
    </row>
    <row r="1900">
      <c r="A1900" s="143" t="s">
        <v>38210</v>
      </c>
      <c r="B1900" s="144" t="str">
        <f>vlookup(A1900, 'OG Data Combined'!$A$2:$Z6277,25,false)</f>
        <v>-</v>
      </c>
      <c r="D1900" s="144" t="str">
        <f>vlookup(A1900, 'OG Data Combined'!$A$2:$AQ6277,29,false)</f>
        <v>-</v>
      </c>
      <c r="E1900" t="str">
        <f>IFERROR(__xludf.DUMMYFUNCTION("IFERROR(REGEXEXTRACT((vlookup(A1900, 'OG Data Combined'!$A$2:$AQ6277,21,false)), ""\((.*?)\)""), """")"),"")</f>
        <v/>
      </c>
    </row>
    <row r="1901">
      <c r="A1901" s="143" t="s">
        <v>38211</v>
      </c>
      <c r="B1901" s="144" t="str">
        <f>vlookup(A1901, 'OG Data Combined'!$A$2:$Z6277,25,false)</f>
        <v>-</v>
      </c>
      <c r="D1901" s="144" t="str">
        <f>vlookup(A1901, 'OG Data Combined'!$A$2:$AQ6277,29,false)</f>
        <v>-</v>
      </c>
      <c r="E1901" t="str">
        <f>IFERROR(__xludf.DUMMYFUNCTION("IFERROR(REGEXEXTRACT((vlookup(A1901, 'OG Data Combined'!$A$2:$AQ6277,21,false)), ""\((.*?)\)""), """")"),"Throws")</f>
        <v>Throws</v>
      </c>
    </row>
    <row r="1902">
      <c r="A1902" s="143" t="s">
        <v>38212</v>
      </c>
      <c r="B1902" s="166" t="str">
        <f>vlookup(A1902, 'OG Data Combined'!$A$2:$Z6277,25,false)</f>
        <v>https://twitter.com/dgs1103</v>
      </c>
      <c r="D1902" s="166" t="str">
        <f>vlookup(A1902, 'OG Data Combined'!$A$2:$AQ6277,29,false)</f>
        <v>https://www.instagram.com/coachdarrellsmith/</v>
      </c>
      <c r="E1902" t="str">
        <f>IFERROR(__xludf.DUMMYFUNCTION("IFERROR(REGEXEXTRACT((vlookup(A1902, 'OG Data Combined'!$A$2:$AQ6277,21,false)), ""\((.*?)\)""), """")"),"Sprints, Hurdles")</f>
        <v>Sprints, Hurdles</v>
      </c>
    </row>
    <row r="1903">
      <c r="A1903" s="143" t="s">
        <v>38213</v>
      </c>
      <c r="B1903" s="144" t="str">
        <f>vlookup(A1903, 'OG Data Combined'!$A$2:$Z6277,25,false)</f>
        <v>-</v>
      </c>
      <c r="D1903" s="144" t="str">
        <f>vlookup(A1903, 'OG Data Combined'!$A$2:$AQ6277,29,false)</f>
        <v>-</v>
      </c>
      <c r="E1903" t="str">
        <f>IFERROR(__xludf.DUMMYFUNCTION("IFERROR(REGEXEXTRACT((vlookup(A1903, 'OG Data Combined'!$A$2:$AQ6277,21,false)), ""\((.*?)\)""), """")"),"Jumps, Multi-events")</f>
        <v>Jumps, Multi-events</v>
      </c>
    </row>
    <row r="1904">
      <c r="A1904" s="143" t="s">
        <v>38214</v>
      </c>
      <c r="B1904" s="144" t="str">
        <f>vlookup(A1904, 'OG Data Combined'!$A$2:$Z6277,25,false)</f>
        <v>-</v>
      </c>
      <c r="D1904" s="144" t="str">
        <f>vlookup(A1904, 'OG Data Combined'!$A$2:$AQ6277,29,false)</f>
        <v>-</v>
      </c>
      <c r="E1904" t="str">
        <f>IFERROR(__xludf.DUMMYFUNCTION("IFERROR(REGEXEXTRACT((vlookup(A1904, 'OG Data Combined'!$A$2:$AQ6277,21,false)), ""\((.*?)\)""), """")"),"")</f>
        <v/>
      </c>
    </row>
    <row r="1905">
      <c r="A1905" s="143" t="s">
        <v>38215</v>
      </c>
      <c r="B1905" s="144" t="str">
        <f>vlookup(A1905, 'OG Data Combined'!$A$2:$Z6277,25,false)</f>
        <v>-</v>
      </c>
      <c r="D1905" s="166" t="str">
        <f>vlookup(A1905, 'OG Data Combined'!$A$2:$AQ6277,29,false)</f>
        <v>https://www.instagram.com/nathanbrown1/</v>
      </c>
      <c r="E1905" t="str">
        <f>IFERROR(__xludf.DUMMYFUNCTION("IFERROR(REGEXEXTRACT((vlookup(A1905, 'OG Data Combined'!$A$2:$AQ6277,21,false)), ""\((.*?)\)""), """")"),"Distance")</f>
        <v>Distance</v>
      </c>
    </row>
    <row r="1906">
      <c r="A1906" s="143" t="s">
        <v>38217</v>
      </c>
      <c r="B1906" s="166" t="str">
        <f>vlookup(A1906, 'OG Data Combined'!$A$2:$Z6277,25,false)</f>
        <v>https://twitter.com/garysohoskypga</v>
      </c>
      <c r="D1906" s="144" t="str">
        <f>vlookup(A1906, 'OG Data Combined'!$A$2:$AQ6277,29,false)</f>
        <v>-</v>
      </c>
      <c r="E1906" t="str">
        <f>IFERROR(__xludf.DUMMYFUNCTION("IFERROR(REGEXEXTRACT((vlookup(A1906, 'OG Data Combined'!$A$2:$AQ6277,21,false)), ""\((.*?)\)""), """")"),"")</f>
        <v/>
      </c>
    </row>
    <row r="1907">
      <c r="A1907" s="143" t="s">
        <v>38219</v>
      </c>
      <c r="B1907" s="144" t="str">
        <f>vlookup(A1907, 'OG Data Combined'!$A$2:$Z6277,25,false)</f>
        <v>-</v>
      </c>
      <c r="D1907" s="144" t="str">
        <f>vlookup(A1907, 'OG Data Combined'!$A$2:$AQ6277,29,false)</f>
        <v>-</v>
      </c>
      <c r="E1907" t="str">
        <f>IFERROR(__xludf.DUMMYFUNCTION("IFERROR(REGEXEXTRACT((vlookup(A1907, 'OG Data Combined'!$A$2:$AQ6277,21,false)), ""\((.*?)\)""), """")"),"Distance")</f>
        <v>Distance</v>
      </c>
    </row>
    <row r="1908">
      <c r="A1908" s="143" t="s">
        <v>38220</v>
      </c>
      <c r="B1908" s="144" t="str">
        <f>vlookup(A1908, 'OG Data Combined'!$A$2:$Z6277,25,false)</f>
        <v>-</v>
      </c>
      <c r="D1908" s="144" t="str">
        <f>vlookup(A1908, 'OG Data Combined'!$A$2:$AQ6277,29,false)</f>
        <v>-</v>
      </c>
      <c r="E1908" t="str">
        <f>IFERROR(__xludf.DUMMYFUNCTION("IFERROR(REGEXEXTRACT((vlookup(A1908, 'OG Data Combined'!$A$2:$AQ6277,21,false)), ""\((.*?)\)""), """")"),"Throws")</f>
        <v>Throws</v>
      </c>
    </row>
    <row r="1909">
      <c r="A1909" s="143" t="s">
        <v>38221</v>
      </c>
      <c r="B1909" s="144" t="str">
        <f>vlookup(A1909, 'OG Data Combined'!$A$2:$Z6277,25,false)</f>
        <v>-</v>
      </c>
      <c r="D1909" s="144" t="str">
        <f>vlookup(A1909, 'OG Data Combined'!$A$2:$AQ6277,29,false)</f>
        <v>-</v>
      </c>
      <c r="E1909" t="str">
        <f>IFERROR(__xludf.DUMMYFUNCTION("IFERROR(REGEXEXTRACT((vlookup(A1909, 'OG Data Combined'!$A$2:$AQ6277,21,false)), ""\((.*?)\)""), """")"),"Sprints, Hurdles")</f>
        <v>Sprints, Hurdles</v>
      </c>
    </row>
    <row r="1910">
      <c r="A1910" s="143" t="s">
        <v>38222</v>
      </c>
      <c r="B1910" s="166" t="str">
        <f>vlookup(A1910, 'OG Data Combined'!$A$2:$Z6277,25,false)</f>
        <v>https://twitter.com/ohanf</v>
      </c>
      <c r="D1910" s="144" t="str">
        <f>vlookup(A1910, 'OG Data Combined'!$A$2:$AQ6277,29,false)</f>
        <v>-</v>
      </c>
      <c r="E1910" t="str">
        <f>IFERROR(__xludf.DUMMYFUNCTION("IFERROR(REGEXEXTRACT((vlookup(A1910, 'OG Data Combined'!$A$2:$AQ6277,21,false)), ""\((.*?)\)""), """")"),"")</f>
        <v/>
      </c>
    </row>
    <row r="1911">
      <c r="A1911" s="143" t="s">
        <v>38223</v>
      </c>
      <c r="B1911" s="144" t="str">
        <f>vlookup(A1911, 'OG Data Combined'!$A$2:$Z6277,25,false)</f>
        <v>-</v>
      </c>
      <c r="D1911" s="144" t="str">
        <f>vlookup(A1911, 'OG Data Combined'!$A$2:$AQ6277,29,false)</f>
        <v>-</v>
      </c>
      <c r="E1911" t="str">
        <f>IFERROR(__xludf.DUMMYFUNCTION("IFERROR(REGEXEXTRACT((vlookup(A1911, 'OG Data Combined'!$A$2:$AQ6277,21,false)), ""\((.*?)\)""), """")"),"")</f>
        <v/>
      </c>
    </row>
    <row r="1912">
      <c r="A1912" s="143" t="s">
        <v>38224</v>
      </c>
      <c r="B1912" s="144" t="str">
        <f>vlookup(A1912, 'OG Data Combined'!$A$2:$Z6277,25,false)</f>
        <v>-</v>
      </c>
      <c r="D1912" s="166" t="str">
        <f>vlookup(A1912, 'OG Data Combined'!$A$2:$AQ6277,29,false)</f>
        <v>https://www.instagram.com/scott.kruetzfeldt/</v>
      </c>
      <c r="E1912" t="str">
        <f>IFERROR(__xludf.DUMMYFUNCTION("IFERROR(REGEXEXTRACT((vlookup(A1912, 'OG Data Combined'!$A$2:$AQ6277,21,false)), ""\((.*?)\)""), """")"),"")</f>
        <v/>
      </c>
    </row>
    <row r="1913">
      <c r="A1913" s="143" t="s">
        <v>38225</v>
      </c>
      <c r="B1913" s="144" t="str">
        <f>vlookup(A1913, 'OG Data Combined'!$A$2:$Z6277,25,false)</f>
        <v>-</v>
      </c>
      <c r="D1913" s="166" t="str">
        <f>vlookup(A1913, 'OG Data Combined'!$A$2:$AQ6277,29,false)</f>
        <v>https://www.instagram.com/joshuaquintal/</v>
      </c>
      <c r="E1913" t="str">
        <f>IFERROR(__xludf.DUMMYFUNCTION("IFERROR(REGEXEXTRACT((vlookup(A1913, 'OG Data Combined'!$A$2:$AQ6277,21,false)), ""\((.*?)\)""), """")"),"")</f>
        <v/>
      </c>
    </row>
    <row r="1914">
      <c r="A1914" s="143" t="s">
        <v>38226</v>
      </c>
      <c r="B1914" s="144" t="str">
        <f>vlookup(A1914, 'OG Data Combined'!$A$2:$Z6277,25,false)</f>
        <v>-</v>
      </c>
      <c r="D1914" s="166" t="str">
        <f>vlookup(A1914, 'OG Data Combined'!$A$2:$AQ6277,29,false)</f>
        <v>https://www.instagram.com/krodriguez12/</v>
      </c>
      <c r="E1914" t="str">
        <f>IFERROR(__xludf.DUMMYFUNCTION("IFERROR(REGEXEXTRACT((vlookup(A1914, 'OG Data Combined'!$A$2:$AQ6277,21,false)), ""\((.*?)\)""), """")"),"")</f>
        <v/>
      </c>
    </row>
    <row r="1915">
      <c r="A1915" s="143" t="s">
        <v>38227</v>
      </c>
      <c r="B1915" s="144" t="str">
        <f>vlookup(A1915, 'OG Data Combined'!$A$2:$Z6277,25,false)</f>
        <v>-</v>
      </c>
      <c r="D1915" s="166" t="str">
        <f>vlookup(A1915, 'OG Data Combined'!$A$2:$AQ6277,29,false)</f>
        <v>https://www.instagram.com/isabella_moyer/</v>
      </c>
      <c r="E1915" t="str">
        <f>IFERROR(__xludf.DUMMYFUNCTION("IFERROR(REGEXEXTRACT((vlookup(A1915, 'OG Data Combined'!$A$2:$AQ6277,21,false)), ""\((.*?)\)""), """")"),"")</f>
        <v/>
      </c>
    </row>
    <row r="1916">
      <c r="A1916" s="143" t="s">
        <v>38228</v>
      </c>
      <c r="B1916" s="144" t="str">
        <f>vlookup(A1916, 'OG Data Combined'!$A$2:$Z6277,25,false)</f>
        <v>-</v>
      </c>
      <c r="D1916" s="166" t="str">
        <f>vlookup(A1916, 'OG Data Combined'!$A$2:$AQ6277,29,false)</f>
        <v>https://www.instagram.com/zakstroing/</v>
      </c>
      <c r="E1916" t="str">
        <f>IFERROR(__xludf.DUMMYFUNCTION("IFERROR(REGEXEXTRACT((vlookup(A1916, 'OG Data Combined'!$A$2:$AQ6277,21,false)), ""\((.*?)\)""), """")"),"")</f>
        <v/>
      </c>
    </row>
    <row r="1917">
      <c r="A1917" s="143" t="s">
        <v>38229</v>
      </c>
      <c r="B1917" s="144" t="str">
        <f>vlookup(A1917, 'OG Data Combined'!$A$2:$Z6277,25,false)</f>
        <v>-</v>
      </c>
      <c r="D1917" s="144" t="str">
        <f>vlookup(A1917, 'OG Data Combined'!$A$2:$AQ6277,29,false)</f>
        <v>-</v>
      </c>
      <c r="E1917" t="str">
        <f>IFERROR(__xludf.DUMMYFUNCTION("IFERROR(REGEXEXTRACT((vlookup(A1917, 'OG Data Combined'!$A$2:$AQ6277,21,false)), ""\((.*?)\)""), """")"),"")</f>
        <v/>
      </c>
    </row>
    <row r="1918">
      <c r="A1918" s="143" t="s">
        <v>38230</v>
      </c>
      <c r="B1918" s="144" t="str">
        <f>vlookup(A1918, 'OG Data Combined'!$A$2:$Z6277,25,false)</f>
        <v>-</v>
      </c>
      <c r="D1918" s="144" t="str">
        <f>vlookup(A1918, 'OG Data Combined'!$A$2:$AQ6277,29,false)</f>
        <v>-</v>
      </c>
      <c r="E1918" t="str">
        <f>IFERROR(__xludf.DUMMYFUNCTION("IFERROR(REGEXEXTRACT((vlookup(A1918, 'OG Data Combined'!$A$2:$AQ6277,21,false)), ""\((.*?)\)""), """")"),"")</f>
        <v/>
      </c>
    </row>
    <row r="1919">
      <c r="A1919" s="143" t="s">
        <v>38231</v>
      </c>
      <c r="B1919" s="144" t="str">
        <f>vlookup(A1919, 'OG Data Combined'!$A$2:$Z6277,25,false)</f>
        <v>-</v>
      </c>
      <c r="D1919" s="144" t="str">
        <f>vlookup(A1919, 'OG Data Combined'!$A$2:$AQ6277,29,false)</f>
        <v>-</v>
      </c>
      <c r="E1919" t="str">
        <f>IFERROR(__xludf.DUMMYFUNCTION("IFERROR(REGEXEXTRACT((vlookup(A1919, 'OG Data Combined'!$A$2:$AQ6277,21,false)), ""\((.*?)\)""), """")"),"")</f>
        <v/>
      </c>
    </row>
    <row r="1920">
      <c r="A1920" s="143" t="s">
        <v>38232</v>
      </c>
      <c r="B1920" s="144" t="str">
        <f>vlookup(A1920, 'OG Data Combined'!$A$2:$Z6277,25,false)</f>
        <v>-</v>
      </c>
      <c r="D1920" s="144" t="str">
        <f>vlookup(A1920, 'OG Data Combined'!$A$2:$AQ6277,29,false)</f>
        <v>-</v>
      </c>
      <c r="E1920" t="str">
        <f>IFERROR(__xludf.DUMMYFUNCTION("IFERROR(REGEXEXTRACT((vlookup(A1920, 'OG Data Combined'!$A$2:$AQ6277,21,false)), ""\((.*?)\)""), """")"),"")</f>
        <v/>
      </c>
    </row>
    <row r="1921">
      <c r="A1921" s="143" t="s">
        <v>38233</v>
      </c>
      <c r="B1921" s="166" t="str">
        <f>vlookup(A1921, 'OG Data Combined'!$A$2:$Z6277,25,false)</f>
        <v>https://twitter.com/coachryanpitts</v>
      </c>
      <c r="D1921" s="166" t="str">
        <f>vlookup(A1921, 'OG Data Combined'!$A$2:$AQ6277,29,false)</f>
        <v>https://www.instagram.com/ryanpitts/</v>
      </c>
      <c r="E1921" t="str">
        <f>IFERROR(__xludf.DUMMYFUNCTION("IFERROR(REGEXEXTRACT((vlookup(A1921, 'OG Data Combined'!$A$2:$AQ6277,21,false)), ""\((.*?)\)""), """")"),"")</f>
        <v/>
      </c>
    </row>
    <row r="1922">
      <c r="A1922" s="143" t="s">
        <v>38234</v>
      </c>
      <c r="B1922" s="144" t="str">
        <f>vlookup(A1922, 'OG Data Combined'!$A$2:$Z6277,25,false)</f>
        <v>-</v>
      </c>
      <c r="D1922" s="144" t="str">
        <f>vlookup(A1922, 'OG Data Combined'!$A$2:$AQ6277,29,false)</f>
        <v>-</v>
      </c>
      <c r="E1922" t="str">
        <f>IFERROR(__xludf.DUMMYFUNCTION("IFERROR(REGEXEXTRACT((vlookup(A1922, 'OG Data Combined'!$A$2:$AQ6277,21,false)), ""\((.*?)\)""), """")"),"")</f>
        <v/>
      </c>
    </row>
    <row r="1923">
      <c r="A1923" s="143" t="s">
        <v>38235</v>
      </c>
      <c r="B1923" s="144" t="str">
        <f>vlookup(A1923, 'OG Data Combined'!$A$2:$Z6277,25,false)</f>
        <v>-</v>
      </c>
      <c r="D1923" s="144" t="str">
        <f>vlookup(A1923, 'OG Data Combined'!$A$2:$AQ6277,29,false)</f>
        <v>-</v>
      </c>
      <c r="E1923" t="str">
        <f>IFERROR(__xludf.DUMMYFUNCTION("IFERROR(REGEXEXTRACT((vlookup(A1923, 'OG Data Combined'!$A$2:$AQ6277,21,false)), ""\((.*?)\)""), """")"),"")</f>
        <v/>
      </c>
    </row>
    <row r="1924">
      <c r="A1924" s="143" t="s">
        <v>38236</v>
      </c>
      <c r="B1924" s="144" t="str">
        <f>vlookup(A1924, 'OG Data Combined'!$A$2:$Z6277,25,false)</f>
        <v>-</v>
      </c>
      <c r="D1924" s="144" t="str">
        <f>vlookup(A1924, 'OG Data Combined'!$A$2:$AQ6277,29,false)</f>
        <v>-</v>
      </c>
      <c r="E1924" t="str">
        <f>IFERROR(__xludf.DUMMYFUNCTION("IFERROR(REGEXEXTRACT((vlookup(A1924, 'OG Data Combined'!$A$2:$AQ6277,21,false)), ""\((.*?)\)""), """")"),"")</f>
        <v/>
      </c>
    </row>
    <row r="1925">
      <c r="A1925" s="143" t="s">
        <v>38237</v>
      </c>
      <c r="B1925" s="144" t="str">
        <f>vlookup(A1925, 'OG Data Combined'!$A$2:$Z6277,25,false)</f>
        <v>-</v>
      </c>
      <c r="D1925" s="144" t="str">
        <f>vlookup(A1925, 'OG Data Combined'!$A$2:$AQ6277,29,false)</f>
        <v>-</v>
      </c>
      <c r="E1925" t="str">
        <f>IFERROR(__xludf.DUMMYFUNCTION("IFERROR(REGEXEXTRACT((vlookup(A1925, 'OG Data Combined'!$A$2:$AQ6277,21,false)), ""\((.*?)\)""), """")"),"")</f>
        <v/>
      </c>
    </row>
    <row r="1926">
      <c r="A1926" s="143" t="s">
        <v>38238</v>
      </c>
      <c r="B1926" s="144" t="str">
        <f>vlookup(A1926, 'OG Data Combined'!$A$2:$Z6277,25,false)</f>
        <v>-</v>
      </c>
      <c r="D1926" s="144" t="str">
        <f>vlookup(A1926, 'OG Data Combined'!$A$2:$AQ6277,29,false)</f>
        <v>-</v>
      </c>
      <c r="E1926" t="str">
        <f>IFERROR(__xludf.DUMMYFUNCTION("IFERROR(REGEXEXTRACT((vlookup(A1926, 'OG Data Combined'!$A$2:$AQ6277,21,false)), ""\((.*?)\)""), """")"),"")</f>
        <v/>
      </c>
    </row>
    <row r="1927">
      <c r="A1927" s="143" t="s">
        <v>38239</v>
      </c>
      <c r="B1927" s="144" t="str">
        <f>vlookup(A1927, 'OG Data Combined'!$A$2:$Z6277,25,false)</f>
        <v>-</v>
      </c>
      <c r="D1927" s="144" t="str">
        <f>vlookup(A1927, 'OG Data Combined'!$A$2:$AQ6277,29,false)</f>
        <v>-</v>
      </c>
      <c r="E1927" t="str">
        <f>IFERROR(__xludf.DUMMYFUNCTION("IFERROR(REGEXEXTRACT((vlookup(A1927, 'OG Data Combined'!$A$2:$AQ6277,21,false)), ""\((.*?)\)""), """")"),"")</f>
        <v/>
      </c>
    </row>
    <row r="1928">
      <c r="A1928" s="143" t="s">
        <v>38240</v>
      </c>
      <c r="B1928" s="166" t="str">
        <f>vlookup(A1928, 'OG Data Combined'!$A$2:$Z6277,25,false)</f>
        <v>https://twitter.com/coachanthonytf</v>
      </c>
      <c r="D1928" s="144" t="str">
        <f>vlookup(A1928, 'OG Data Combined'!$A$2:$AQ6277,29,false)</f>
        <v>-</v>
      </c>
      <c r="E1928" t="str">
        <f>IFERROR(__xludf.DUMMYFUNCTION("IFERROR(REGEXEXTRACT((vlookup(A1928, 'OG Data Combined'!$A$2:$AQ6277,21,false)), ""\((.*?)\)""), """")"),"Distance")</f>
        <v>Distance</v>
      </c>
    </row>
    <row r="1929">
      <c r="A1929" s="143" t="s">
        <v>38241</v>
      </c>
      <c r="B1929" s="144" t="str">
        <f>vlookup(A1929, 'OG Data Combined'!$A$2:$Z6277,25,false)</f>
        <v>-</v>
      </c>
      <c r="D1929" s="144" t="str">
        <f>vlookup(A1929, 'OG Data Combined'!$A$2:$AQ6277,29,false)</f>
        <v>-</v>
      </c>
      <c r="E1929" t="str">
        <f>IFERROR(__xludf.DUMMYFUNCTION("IFERROR(REGEXEXTRACT((vlookup(A1929, 'OG Data Combined'!$A$2:$AQ6277,21,false)), ""\((.*?)\)""), """")"),"Distance")</f>
        <v>Distance</v>
      </c>
    </row>
    <row r="1930">
      <c r="A1930" s="143" t="s">
        <v>38242</v>
      </c>
      <c r="B1930" s="144" t="str">
        <f>vlookup(A1930, 'OG Data Combined'!$A$2:$Z6277,25,false)</f>
        <v>-</v>
      </c>
      <c r="D1930" s="144" t="str">
        <f>vlookup(A1930, 'OG Data Combined'!$A$2:$AQ6277,29,false)</f>
        <v>-</v>
      </c>
      <c r="E1930" t="str">
        <f>IFERROR(__xludf.DUMMYFUNCTION("IFERROR(REGEXEXTRACT((vlookup(A1930, 'OG Data Combined'!$A$2:$AQ6277,21,false)), ""\((.*?)\)""), """")"),"Distance")</f>
        <v>Distance</v>
      </c>
    </row>
    <row r="1931">
      <c r="A1931" s="143" t="s">
        <v>38243</v>
      </c>
      <c r="B1931" s="166" t="str">
        <f>vlookup(A1931, 'OG Data Combined'!$A$2:$Z6277,25,false)</f>
        <v>https://twitter.com/chrisvaz05</v>
      </c>
      <c r="D1931" s="144" t="str">
        <f>vlookup(A1931, 'OG Data Combined'!$A$2:$AQ6277,29,false)</f>
        <v>-</v>
      </c>
      <c r="E1931" t="str">
        <f>IFERROR(__xludf.DUMMYFUNCTION("IFERROR(REGEXEXTRACT((vlookup(A1931, 'OG Data Combined'!$A$2:$AQ6277,21,false)), ""\((.*?)\)""), """")"),"Throws")</f>
        <v>Throws</v>
      </c>
    </row>
    <row r="1932">
      <c r="A1932" s="143" t="s">
        <v>38244</v>
      </c>
      <c r="B1932" s="144" t="str">
        <f>vlookup(A1932, 'OG Data Combined'!$A$2:$Z6277,25,false)</f>
        <v>-</v>
      </c>
      <c r="D1932" s="144" t="str">
        <f>vlookup(A1932, 'OG Data Combined'!$A$2:$AQ6277,29,false)</f>
        <v>-</v>
      </c>
      <c r="E1932" t="str">
        <f>IFERROR(__xludf.DUMMYFUNCTION("IFERROR(REGEXEXTRACT((vlookup(A1932, 'OG Data Combined'!$A$2:$AQ6277,21,false)), ""\((.*?)\)""), """")"),"")</f>
        <v/>
      </c>
    </row>
    <row r="1933">
      <c r="A1933" s="143" t="s">
        <v>38245</v>
      </c>
      <c r="B1933" s="144" t="str">
        <f>vlookup(A1933, 'OG Data Combined'!$A$2:$Z6277,25,false)</f>
        <v>-</v>
      </c>
      <c r="D1933" s="144" t="str">
        <f>vlookup(A1933, 'OG Data Combined'!$A$2:$AQ6277,29,false)</f>
        <v>-</v>
      </c>
      <c r="E1933" t="str">
        <f>IFERROR(__xludf.DUMMYFUNCTION("IFERROR(REGEXEXTRACT((vlookup(A1933, 'OG Data Combined'!$A$2:$AQ6277,21,false)), ""\((.*?)\)""), """")"),"Throws")</f>
        <v>Throws</v>
      </c>
    </row>
    <row r="1934">
      <c r="A1934" s="143" t="s">
        <v>38246</v>
      </c>
      <c r="B1934" s="144" t="str">
        <f>vlookup(A1934, 'OG Data Combined'!$A$2:$Z6277,25,false)</f>
        <v>-</v>
      </c>
      <c r="D1934" s="144" t="str">
        <f>vlookup(A1934, 'OG Data Combined'!$A$2:$AQ6277,29,false)</f>
        <v>-</v>
      </c>
      <c r="E1934" t="str">
        <f>IFERROR(__xludf.DUMMYFUNCTION("IFERROR(REGEXEXTRACT((vlookup(A1934, 'OG Data Combined'!$A$2:$AQ6277,21,false)), ""\((.*?)\)""), """")"),"Pole Vault")</f>
        <v>Pole Vault</v>
      </c>
    </row>
    <row r="1935">
      <c r="A1935" s="143" t="s">
        <v>38247</v>
      </c>
      <c r="B1935" s="144" t="str">
        <f>vlookup(A1935, 'OG Data Combined'!$A$2:$Z6277,25,false)</f>
        <v>-</v>
      </c>
      <c r="D1935" s="144" t="str">
        <f>vlookup(A1935, 'OG Data Combined'!$A$2:$AQ6277,29,false)</f>
        <v>-</v>
      </c>
      <c r="E1935" t="str">
        <f>IFERROR(__xludf.DUMMYFUNCTION("IFERROR(REGEXEXTRACT((vlookup(A1935, 'OG Data Combined'!$A$2:$AQ6277,21,false)), ""\((.*?)\)""), """")"),"Distance")</f>
        <v>Distance</v>
      </c>
    </row>
    <row r="1936">
      <c r="A1936" s="143" t="s">
        <v>38248</v>
      </c>
      <c r="B1936" s="144" t="str">
        <f>vlookup(A1936, 'OG Data Combined'!$A$2:$Z6277,25,false)</f>
        <v>-</v>
      </c>
      <c r="D1936" s="144" t="str">
        <f>vlookup(A1936, 'OG Data Combined'!$A$2:$AQ6277,29,false)</f>
        <v>-</v>
      </c>
      <c r="E1936" t="str">
        <f>IFERROR(__xludf.DUMMYFUNCTION("IFERROR(REGEXEXTRACT((vlookup(A1936, 'OG Data Combined'!$A$2:$AQ6277,21,false)), ""\((.*?)\)""), """")"),"Field Events")</f>
        <v>Field Events</v>
      </c>
    </row>
    <row r="1937">
      <c r="A1937" s="143" t="s">
        <v>38249</v>
      </c>
      <c r="B1937" s="166" t="str">
        <f>vlookup(A1937, 'OG Data Combined'!$A$2:$Z6277,25,false)</f>
        <v>https://twitter.com/coachbloomfield</v>
      </c>
      <c r="D1937" s="144" t="str">
        <f>vlookup(A1937, 'OG Data Combined'!$A$2:$AQ6277,29,false)</f>
        <v>-</v>
      </c>
      <c r="E1937" t="str">
        <f>IFERROR(__xludf.DUMMYFUNCTION("IFERROR(REGEXEXTRACT((vlookup(A1937, 'OG Data Combined'!$A$2:$AQ6277,21,false)), ""\((.*?)\)""), """")"),"")</f>
        <v/>
      </c>
    </row>
    <row r="1938">
      <c r="A1938" s="143" t="s">
        <v>38250</v>
      </c>
      <c r="B1938" s="144" t="str">
        <f>vlookup(A1938, 'OG Data Combined'!$A$2:$Z6277,25,false)</f>
        <v>-</v>
      </c>
      <c r="D1938" s="144" t="str">
        <f>vlookup(A1938, 'OG Data Combined'!$A$2:$AQ6277,29,false)</f>
        <v>-</v>
      </c>
      <c r="E1938" t="str">
        <f>IFERROR(__xludf.DUMMYFUNCTION("IFERROR(REGEXEXTRACT((vlookup(A1938, 'OG Data Combined'!$A$2:$AQ6277,21,false)), ""\((.*?)\)""), """")"),"Throws")</f>
        <v>Throws</v>
      </c>
    </row>
    <row r="1939">
      <c r="A1939" s="143" t="s">
        <v>38251</v>
      </c>
      <c r="B1939" s="154" t="str">
        <f>vlookup(A1939, 'OG Data Combined'!$A$2:$Z6277,25,false)</f>
        <v/>
      </c>
      <c r="D1939" s="154" t="str">
        <f>vlookup(A1939, 'OG Data Combined'!$A$2:$AQ6277,29,false)</f>
        <v/>
      </c>
      <c r="E1939" t="str">
        <f>IFERROR(__xludf.DUMMYFUNCTION("IFERROR(REGEXEXTRACT((vlookup(A1939, 'OG Data Combined'!$A$2:$AQ6277,21,false)), ""\((.*?)\)""), """")"),"")</f>
        <v/>
      </c>
    </row>
    <row r="1940">
      <c r="A1940" s="143" t="s">
        <v>38252</v>
      </c>
      <c r="B1940" s="144" t="str">
        <f>vlookup(A1940, 'OG Data Combined'!$A$2:$Z6277,25,false)</f>
        <v>-</v>
      </c>
      <c r="D1940" s="144" t="str">
        <f>vlookup(A1940, 'OG Data Combined'!$A$2:$AQ6277,29,false)</f>
        <v>-</v>
      </c>
      <c r="E1940" t="str">
        <f>IFERROR(__xludf.DUMMYFUNCTION("IFERROR(REGEXEXTRACT((vlookup(A1940, 'OG Data Combined'!$A$2:$AQ6277,21,false)), ""\((.*?)\)""), """")"),"")</f>
        <v/>
      </c>
    </row>
    <row r="1941">
      <c r="A1941" s="143" t="s">
        <v>38253</v>
      </c>
      <c r="B1941" s="144" t="str">
        <f>vlookup(A1941, 'OG Data Combined'!$A$2:$Z6277,25,false)</f>
        <v>-</v>
      </c>
      <c r="D1941" s="144" t="str">
        <f>vlookup(A1941, 'OG Data Combined'!$A$2:$AQ6277,29,false)</f>
        <v>-</v>
      </c>
      <c r="E1941" t="str">
        <f>IFERROR(__xludf.DUMMYFUNCTION("IFERROR(REGEXEXTRACT((vlookup(A1941, 'OG Data Combined'!$A$2:$AQ6277,21,false)), ""\((.*?)\)""), """")"),"")</f>
        <v/>
      </c>
    </row>
    <row r="1942">
      <c r="A1942" s="143" t="s">
        <v>38254</v>
      </c>
      <c r="B1942" s="144" t="str">
        <f>vlookup(A1942, 'OG Data Combined'!$A$2:$Z6277,25,false)</f>
        <v>-</v>
      </c>
      <c r="D1942" s="144" t="str">
        <f>vlookup(A1942, 'OG Data Combined'!$A$2:$AQ6277,29,false)</f>
        <v>-</v>
      </c>
      <c r="E1942" t="str">
        <f>IFERROR(__xludf.DUMMYFUNCTION("IFERROR(REGEXEXTRACT((vlookup(A1942, 'OG Data Combined'!$A$2:$AQ6277,21,false)), ""\((.*?)\)""), """")"),"Throws")</f>
        <v>Throws</v>
      </c>
    </row>
    <row r="1943">
      <c r="A1943" s="143" t="s">
        <v>38255</v>
      </c>
      <c r="B1943" s="144" t="str">
        <f>vlookup(A1943, 'OG Data Combined'!$A$2:$Z6277,25,false)</f>
        <v>-</v>
      </c>
      <c r="D1943" s="144" t="str">
        <f>vlookup(A1943, 'OG Data Combined'!$A$2:$AQ6277,29,false)</f>
        <v>-</v>
      </c>
      <c r="E1943" t="str">
        <f>IFERROR(__xludf.DUMMYFUNCTION("IFERROR(REGEXEXTRACT((vlookup(A1943, 'OG Data Combined'!$A$2:$AQ6277,21,false)), ""\((.*?)\)""), """")"),"Sprints, Jumps, Hurdles, Relays, Multi-events")</f>
        <v>Sprints, Jumps, Hurdles, Relays, Multi-events</v>
      </c>
    </row>
    <row r="1944">
      <c r="A1944" s="143" t="s">
        <v>38256</v>
      </c>
      <c r="B1944" s="144" t="str">
        <f>vlookup(A1944, 'OG Data Combined'!$A$2:$Z6277,25,false)</f>
        <v>-</v>
      </c>
      <c r="D1944" s="144" t="str">
        <f>vlookup(A1944, 'OG Data Combined'!$A$2:$AQ6277,29,false)</f>
        <v>-</v>
      </c>
      <c r="E1944" t="str">
        <f>IFERROR(__xludf.DUMMYFUNCTION("IFERROR(REGEXEXTRACT((vlookup(A1944, 'OG Data Combined'!$A$2:$AQ6277,21,false)), ""\((.*?)\)""), """")"),"")</f>
        <v/>
      </c>
    </row>
    <row r="1945">
      <c r="A1945" s="143" t="s">
        <v>42274</v>
      </c>
      <c r="B1945" s="144" t="str">
        <f>vlookup(A1945, 'OG Data Combined'!$A$2:$Z6277,25,false)</f>
        <v>-</v>
      </c>
      <c r="D1945" s="144" t="str">
        <f>vlookup(A1945, 'OG Data Combined'!$A$2:$AQ6277,29,false)</f>
        <v>-</v>
      </c>
      <c r="E1945" t="str">
        <f>IFERROR(__xludf.DUMMYFUNCTION("IFERROR(REGEXEXTRACT((vlookup(A1945, 'OG Data Combined'!$A$2:$AQ6277,21,false)), ""\((.*?)\)""), """")"),"")</f>
        <v/>
      </c>
    </row>
    <row r="1946">
      <c r="A1946" s="143" t="s">
        <v>38257</v>
      </c>
      <c r="B1946" s="144" t="str">
        <f>vlookup(A1946, 'OG Data Combined'!$A$2:$Z6277,25,false)</f>
        <v>-</v>
      </c>
      <c r="D1946" s="144" t="str">
        <f>vlookup(A1946, 'OG Data Combined'!$A$2:$AQ6277,29,false)</f>
        <v>-</v>
      </c>
      <c r="E1946" t="str">
        <f>IFERROR(__xludf.DUMMYFUNCTION("IFERROR(REGEXEXTRACT((vlookup(A1946, 'OG Data Combined'!$A$2:$AQ6277,21,false)), ""\((.*?)\)""), """")"),"")</f>
        <v/>
      </c>
    </row>
    <row r="1947">
      <c r="A1947" s="143" t="s">
        <v>38258</v>
      </c>
      <c r="B1947" s="166" t="str">
        <f>vlookup(A1947, 'OG Data Combined'!$A$2:$Z6277,25,false)</f>
        <v>https://twitter.com/teressa_diperna</v>
      </c>
      <c r="D1947" s="144" t="str">
        <f>vlookup(A1947, 'OG Data Combined'!$A$2:$AQ6277,29,false)</f>
        <v>-</v>
      </c>
      <c r="E1947" t="str">
        <f>IFERROR(__xludf.DUMMYFUNCTION("IFERROR(REGEXEXTRACT((vlookup(A1947, 'OG Data Combined'!$A$2:$AQ6277,21,false)), ""\((.*?)\)""), """")"),"")</f>
        <v/>
      </c>
    </row>
    <row r="1948">
      <c r="A1948" s="143" t="s">
        <v>38259</v>
      </c>
      <c r="B1948" s="144" t="str">
        <f>vlookup(A1948, 'OG Data Combined'!$A$2:$Z6277,25,false)</f>
        <v>-</v>
      </c>
      <c r="D1948" s="144" t="str">
        <f>vlookup(A1948, 'OG Data Combined'!$A$2:$AQ6277,29,false)</f>
        <v>-</v>
      </c>
      <c r="E1948" t="str">
        <f>IFERROR(__xludf.DUMMYFUNCTION("IFERROR(REGEXEXTRACT((vlookup(A1948, 'OG Data Combined'!$A$2:$AQ6277,21,false)), ""\((.*?)\)""), """")"),"Pole Vault")</f>
        <v>Pole Vault</v>
      </c>
    </row>
    <row r="1949">
      <c r="A1949" s="143" t="s">
        <v>38260</v>
      </c>
      <c r="B1949" s="144" t="str">
        <f>vlookup(A1949, 'OG Data Combined'!$A$2:$Z6277,25,false)</f>
        <v>-</v>
      </c>
      <c r="D1949" s="144" t="str">
        <f>vlookup(A1949, 'OG Data Combined'!$A$2:$AQ6277,29,false)</f>
        <v>-</v>
      </c>
      <c r="E1949" t="str">
        <f>IFERROR(__xludf.DUMMYFUNCTION("IFERROR(REGEXEXTRACT((vlookup(A1949, 'OG Data Combined'!$A$2:$AQ6277,21,false)), ""\((.*?)\)""), """")"),"")</f>
        <v/>
      </c>
    </row>
    <row r="1950">
      <c r="A1950" s="143" t="s">
        <v>38261</v>
      </c>
      <c r="B1950" s="144" t="str">
        <f>vlookup(A1950, 'OG Data Combined'!$A$2:$Z6277,25,false)</f>
        <v>-</v>
      </c>
      <c r="D1950" s="144" t="str">
        <f>vlookup(A1950, 'OG Data Combined'!$A$2:$AQ6277,29,false)</f>
        <v>-</v>
      </c>
      <c r="E1950" t="str">
        <f>IFERROR(__xludf.DUMMYFUNCTION("IFERROR(REGEXEXTRACT((vlookup(A1950, 'OG Data Combined'!$A$2:$AQ6277,21,false)), ""\((.*?)\)""), """")"),"")</f>
        <v/>
      </c>
    </row>
    <row r="1951">
      <c r="A1951" s="143" t="s">
        <v>38262</v>
      </c>
      <c r="B1951" s="144" t="str">
        <f>vlookup(A1951, 'OG Data Combined'!$A$2:$Z6277,25,false)</f>
        <v>-</v>
      </c>
      <c r="D1951" s="144" t="str">
        <f>vlookup(A1951, 'OG Data Combined'!$A$2:$AQ6277,29,false)</f>
        <v>-</v>
      </c>
      <c r="E1951" t="str">
        <f>IFERROR(__xludf.DUMMYFUNCTION("IFERROR(REGEXEXTRACT((vlookup(A1951, 'OG Data Combined'!$A$2:$AQ6277,21,false)), ""\((.*?)\)""), """")"),"Distance")</f>
        <v>Distance</v>
      </c>
    </row>
    <row r="1952">
      <c r="A1952" s="143" t="s">
        <v>38263</v>
      </c>
      <c r="B1952" s="144" t="str">
        <f>vlookup(A1952, 'OG Data Combined'!$A$2:$Z6277,25,false)</f>
        <v>-</v>
      </c>
      <c r="D1952" s="144" t="str">
        <f>vlookup(A1952, 'OG Data Combined'!$A$2:$AQ6277,29,false)</f>
        <v>-</v>
      </c>
      <c r="E1952" t="str">
        <f>IFERROR(__xludf.DUMMYFUNCTION("IFERROR(REGEXEXTRACT((vlookup(A1952, 'OG Data Combined'!$A$2:$AQ6277,21,false)), ""\((.*?)\)""), """")"),"")</f>
        <v/>
      </c>
    </row>
    <row r="1953">
      <c r="A1953" s="143" t="s">
        <v>38264</v>
      </c>
      <c r="B1953" s="166" t="str">
        <f>vlookup(A1953, 'OG Data Combined'!$A$2:$Z6277,25,false)</f>
        <v>https://twitter.com/jessefranz19</v>
      </c>
      <c r="D1953" s="144" t="str">
        <f>vlookup(A1953, 'OG Data Combined'!$A$2:$AQ6277,29,false)</f>
        <v>-</v>
      </c>
      <c r="E1953" t="str">
        <f>IFERROR(__xludf.DUMMYFUNCTION("IFERROR(REGEXEXTRACT((vlookup(A1953, 'OG Data Combined'!$A$2:$AQ6277,21,false)), ""\((.*?)\)""), """")"),"Throws")</f>
        <v>Throws</v>
      </c>
    </row>
    <row r="1954">
      <c r="A1954" s="143" t="s">
        <v>38265</v>
      </c>
      <c r="B1954" s="144" t="str">
        <f>vlookup(A1954, 'OG Data Combined'!$A$2:$Z6277,25,false)</f>
        <v>-</v>
      </c>
      <c r="D1954" s="144" t="str">
        <f>vlookup(A1954, 'OG Data Combined'!$A$2:$AQ6277,29,false)</f>
        <v>-</v>
      </c>
      <c r="E1954" t="str">
        <f>IFERROR(__xludf.DUMMYFUNCTION("IFERROR(REGEXEXTRACT((vlookup(A1954, 'OG Data Combined'!$A$2:$AQ6277,21,false)), ""\((.*?)\)""), """")"),"Throws")</f>
        <v>Throws</v>
      </c>
    </row>
    <row r="1955">
      <c r="A1955" s="143" t="s">
        <v>38266</v>
      </c>
      <c r="B1955" s="144" t="str">
        <f>vlookup(A1955, 'OG Data Combined'!$A$2:$Z6277,25,false)</f>
        <v>-</v>
      </c>
      <c r="D1955" s="144" t="str">
        <f>vlookup(A1955, 'OG Data Combined'!$A$2:$AQ6277,29,false)</f>
        <v>-</v>
      </c>
      <c r="E1955" t="str">
        <f>IFERROR(__xludf.DUMMYFUNCTION("IFERROR(REGEXEXTRACT((vlookup(A1955, 'OG Data Combined'!$A$2:$AQ6277,21,false)), ""\((.*?)\)""), """")"),"Throws")</f>
        <v>Throws</v>
      </c>
    </row>
    <row r="1956">
      <c r="A1956" s="143" t="s">
        <v>38267</v>
      </c>
      <c r="B1956" s="144" t="str">
        <f>vlookup(A1956, 'OG Data Combined'!$A$2:$Z6277,25,false)</f>
        <v>-</v>
      </c>
      <c r="D1956" s="166" t="str">
        <f>vlookup(A1956, 'OG Data Combined'!$A$2:$AQ6277,29,false)</f>
        <v>https://www.instagram.com/atlanblackburnpv/</v>
      </c>
      <c r="E1956" t="str">
        <f>IFERROR(__xludf.DUMMYFUNCTION("IFERROR(REGEXEXTRACT((vlookup(A1956, 'OG Data Combined'!$A$2:$AQ6277,21,false)), ""\((.*?)\)""), """")"),"Pole Vault")</f>
        <v>Pole Vault</v>
      </c>
    </row>
    <row r="1957">
      <c r="A1957" s="143" t="s">
        <v>38268</v>
      </c>
      <c r="B1957" s="144" t="str">
        <f>vlookup(A1957, 'OG Data Combined'!$A$2:$Z6277,25,false)</f>
        <v>-</v>
      </c>
      <c r="D1957" s="144" t="str">
        <f>vlookup(A1957, 'OG Data Combined'!$A$2:$AQ6277,29,false)</f>
        <v>-</v>
      </c>
      <c r="E1957" t="str">
        <f>IFERROR(__xludf.DUMMYFUNCTION("IFERROR(REGEXEXTRACT((vlookup(A1957, 'OG Data Combined'!$A$2:$AQ6277,21,false)), ""\((.*?)\)""), """")"),"Jumps")</f>
        <v>Jumps</v>
      </c>
    </row>
    <row r="1958">
      <c r="A1958" s="143" t="s">
        <v>38269</v>
      </c>
      <c r="B1958" s="144" t="str">
        <f>vlookup(A1958, 'OG Data Combined'!$A$2:$Z6277,25,false)</f>
        <v>-</v>
      </c>
      <c r="D1958" s="144" t="str">
        <f>vlookup(A1958, 'OG Data Combined'!$A$2:$AQ6277,29,false)</f>
        <v>-</v>
      </c>
      <c r="E1958" t="str">
        <f>IFERROR(__xludf.DUMMYFUNCTION("IFERROR(REGEXEXTRACT((vlookup(A1958, 'OG Data Combined'!$A$2:$AQ6277,21,false)), ""\((.*?)\)""), """")"),"Jumps, Hurdles, Sprints")</f>
        <v>Jumps, Hurdles, Sprints</v>
      </c>
    </row>
    <row r="1959">
      <c r="A1959" s="143" t="s">
        <v>38270</v>
      </c>
      <c r="B1959" s="166" t="str">
        <f>vlookup(A1959, 'OG Data Combined'!$A$2:$Z6277,25,false)</f>
        <v>https://twitter.com/9luisrod</v>
      </c>
      <c r="D1959" s="144" t="str">
        <f>vlookup(A1959, 'OG Data Combined'!$A$2:$AQ6277,29,false)</f>
        <v>-</v>
      </c>
      <c r="E1959" t="str">
        <f>IFERROR(__xludf.DUMMYFUNCTION("IFERROR(REGEXEXTRACT((vlookup(A1959, 'OG Data Combined'!$A$2:$AQ6277,21,false)), ""\((.*?)\)""), """")"),"Distance")</f>
        <v>Distance</v>
      </c>
    </row>
    <row r="1960">
      <c r="A1960" s="143" t="s">
        <v>38271</v>
      </c>
      <c r="B1960" s="144" t="str">
        <f>vlookup(A1960, 'OG Data Combined'!$A$2:$Z6277,25,false)</f>
        <v>-</v>
      </c>
      <c r="D1960" s="144" t="str">
        <f>vlookup(A1960, 'OG Data Combined'!$A$2:$AQ6277,29,false)</f>
        <v>-</v>
      </c>
      <c r="E1960" t="str">
        <f>IFERROR(__xludf.DUMMYFUNCTION("IFERROR(REGEXEXTRACT((vlookup(A1960, 'OG Data Combined'!$A$2:$AQ6277,21,false)), ""\((.*?)\)""), """")"),"")</f>
        <v/>
      </c>
    </row>
    <row r="1961">
      <c r="A1961" s="143" t="s">
        <v>38272</v>
      </c>
      <c r="B1961" s="144" t="str">
        <f>vlookup(A1961, 'OG Data Combined'!$A$2:$Z6277,25,false)</f>
        <v>-</v>
      </c>
      <c r="D1961" s="144" t="str">
        <f>vlookup(A1961, 'OG Data Combined'!$A$2:$AQ6277,29,false)</f>
        <v>-</v>
      </c>
      <c r="E1961" t="str">
        <f>IFERROR(__xludf.DUMMYFUNCTION("IFERROR(REGEXEXTRACT((vlookup(A1961, 'OG Data Combined'!$A$2:$AQ6277,21,false)), ""\((.*?)\)""), """")"),"Pole Vault")</f>
        <v>Pole Vault</v>
      </c>
    </row>
    <row r="1962">
      <c r="A1962" s="143" t="s">
        <v>38273</v>
      </c>
      <c r="B1962" s="144" t="str">
        <f>vlookup(A1962, 'OG Data Combined'!$A$2:$Z6277,25,false)</f>
        <v>-</v>
      </c>
      <c r="D1962" s="144" t="str">
        <f>vlookup(A1962, 'OG Data Combined'!$A$2:$AQ6277,29,false)</f>
        <v>-</v>
      </c>
      <c r="E1962" t="str">
        <f>IFERROR(__xludf.DUMMYFUNCTION("IFERROR(REGEXEXTRACT((vlookup(A1962, 'OG Data Combined'!$A$2:$AQ6277,21,false)), ""\((.*?)\)""), """")"),"Jumps, Multi-events")</f>
        <v>Jumps, Multi-events</v>
      </c>
    </row>
    <row r="1963">
      <c r="A1963" s="143" t="s">
        <v>42275</v>
      </c>
      <c r="B1963" s="144" t="str">
        <f>vlookup(A1963, 'OG Data Combined'!$A$2:$Z6277,25,false)</f>
        <v>-</v>
      </c>
      <c r="D1963" s="144" t="str">
        <f>vlookup(A1963, 'OG Data Combined'!$A$2:$AQ6277,29,false)</f>
        <v>-</v>
      </c>
      <c r="E1963" t="str">
        <f>IFERROR(__xludf.DUMMYFUNCTION("IFERROR(REGEXEXTRACT((vlookup(A1963, 'OG Data Combined'!$A$2:$AQ6277,21,false)), ""\((.*?)\)""), """")"),"")</f>
        <v/>
      </c>
    </row>
    <row r="1964">
      <c r="A1964" s="143" t="s">
        <v>38274</v>
      </c>
      <c r="B1964" s="144" t="str">
        <f>vlookup(A1964, 'OG Data Combined'!$A$2:$Z6277,25,false)</f>
        <v>-</v>
      </c>
      <c r="D1964" s="144" t="str">
        <f>vlookup(A1964, 'OG Data Combined'!$A$2:$AQ6277,29,false)</f>
        <v>-</v>
      </c>
      <c r="E1964" t="str">
        <f>IFERROR(__xludf.DUMMYFUNCTION("IFERROR(REGEXEXTRACT((vlookup(A1964, 'OG Data Combined'!$A$2:$AQ6277,21,false)), ""\((.*?)\)""), """")"),"")</f>
        <v/>
      </c>
    </row>
    <row r="1965">
      <c r="A1965" s="143" t="s">
        <v>38275</v>
      </c>
      <c r="B1965" s="166" t="str">
        <f>vlookup(A1965, 'OG Data Combined'!$A$2:$Z6277,25,false)</f>
        <v>https://x.com/maria_anderson6</v>
      </c>
      <c r="D1965" s="166" t="str">
        <f>vlookup(A1965, 'OG Data Combined'!$A$2:$AQ6277,29,false)</f>
        <v>https://www.instagram.com/andersonxctf/</v>
      </c>
      <c r="E1965" t="str">
        <f>IFERROR(__xludf.DUMMYFUNCTION("IFERROR(REGEXEXTRACT((vlookup(A1965, 'OG Data Combined'!$A$2:$AQ6277,21,false)), ""\((.*?)\)""), """")"),"Distance")</f>
        <v>Distance</v>
      </c>
    </row>
    <row r="1966">
      <c r="A1966" s="143" t="s">
        <v>38276</v>
      </c>
      <c r="B1966" s="144" t="str">
        <f>vlookup(A1966, 'OG Data Combined'!$A$2:$Z6277,25,false)</f>
        <v>-</v>
      </c>
      <c r="D1966" s="144" t="str">
        <f>vlookup(A1966, 'OG Data Combined'!$A$2:$AQ6277,29,false)</f>
        <v>-</v>
      </c>
      <c r="E1966" t="str">
        <f>IFERROR(__xludf.DUMMYFUNCTION("IFERROR(REGEXEXTRACT((vlookup(A1966, 'OG Data Combined'!$A$2:$AQ6277,21,false)), ""\((.*?)\)""), """")"),"")</f>
        <v/>
      </c>
    </row>
    <row r="1967">
      <c r="A1967" s="143" t="s">
        <v>38277</v>
      </c>
      <c r="B1967" s="166" t="str">
        <f>vlookup(A1967, 'OG Data Combined'!$A$2:$Z6277,25,false)</f>
        <v>https://x.com/HassaanRafeeq</v>
      </c>
      <c r="D1967" s="144" t="str">
        <f>vlookup(A1967, 'OG Data Combined'!$A$2:$AQ6277,29,false)</f>
        <v>-</v>
      </c>
      <c r="E1967" t="str">
        <f>IFERROR(__xludf.DUMMYFUNCTION("IFERROR(REGEXEXTRACT((vlookup(A1967, 'OG Data Combined'!$A$2:$AQ6277,21,false)), ""\((.*?)\)""), """")"),"")</f>
        <v/>
      </c>
    </row>
    <row r="1968">
      <c r="A1968" s="143" t="s">
        <v>38278</v>
      </c>
      <c r="B1968" s="144" t="str">
        <f>vlookup(A1968, 'OG Data Combined'!$A$2:$Z6277,25,false)</f>
        <v>-</v>
      </c>
      <c r="D1968" s="144" t="str">
        <f>vlookup(A1968, 'OG Data Combined'!$A$2:$AQ6277,29,false)</f>
        <v>-</v>
      </c>
      <c r="E1968" t="str">
        <f>IFERROR(__xludf.DUMMYFUNCTION("IFERROR(REGEXEXTRACT((vlookup(A1968, 'OG Data Combined'!$A$2:$AQ6277,21,false)), ""\((.*?)\)""), """")"),"")</f>
        <v/>
      </c>
    </row>
    <row r="1969">
      <c r="A1969" s="143" t="s">
        <v>38279</v>
      </c>
      <c r="B1969" s="144" t="str">
        <f>vlookup(A1969, 'OG Data Combined'!$A$2:$Z6277,25,false)</f>
        <v>-</v>
      </c>
      <c r="D1969" s="144" t="str">
        <f>vlookup(A1969, 'OG Data Combined'!$A$2:$AQ6277,29,false)</f>
        <v>-</v>
      </c>
      <c r="E1969" t="str">
        <f>IFERROR(__xludf.DUMMYFUNCTION("IFERROR(REGEXEXTRACT((vlookup(A1969, 'OG Data Combined'!$A$2:$AQ6277,21,false)), ""\((.*?)\)""), """")"),"")</f>
        <v/>
      </c>
    </row>
    <row r="1970">
      <c r="A1970" s="143" t="s">
        <v>38280</v>
      </c>
      <c r="B1970" s="144" t="str">
        <f>vlookup(A1970, 'OG Data Combined'!$A$2:$Z6277,25,false)</f>
        <v>-</v>
      </c>
      <c r="D1970" s="144" t="str">
        <f>vlookup(A1970, 'OG Data Combined'!$A$2:$AQ6277,29,false)</f>
        <v>-</v>
      </c>
      <c r="E1970" t="str">
        <f>IFERROR(__xludf.DUMMYFUNCTION("IFERROR(REGEXEXTRACT((vlookup(A1970, 'OG Data Combined'!$A$2:$AQ6277,21,false)), ""\((.*?)\)""), """")"),"Throws")</f>
        <v>Throws</v>
      </c>
    </row>
    <row r="1971">
      <c r="A1971" s="143" t="s">
        <v>38281</v>
      </c>
      <c r="B1971" s="144" t="str">
        <f>vlookup(A1971, 'OG Data Combined'!$A$2:$Z6277,25,false)</f>
        <v>-</v>
      </c>
      <c r="D1971" s="144" t="str">
        <f>vlookup(A1971, 'OG Data Combined'!$A$2:$AQ6277,29,false)</f>
        <v>-</v>
      </c>
      <c r="E1971" t="str">
        <f>IFERROR(__xludf.DUMMYFUNCTION("IFERROR(REGEXEXTRACT((vlookup(A1971, 'OG Data Combined'!$A$2:$AQ6277,21,false)), ""\((.*?)\)""), """")"),"Long-Jump, Triple-Jump")</f>
        <v>Long-Jump, Triple-Jump</v>
      </c>
    </row>
    <row r="1972">
      <c r="A1972" s="143" t="s">
        <v>38282</v>
      </c>
      <c r="B1972" s="144" t="str">
        <f>vlookup(A1972, 'OG Data Combined'!$A$2:$Z6277,25,false)</f>
        <v>-</v>
      </c>
      <c r="D1972" s="144" t="str">
        <f>vlookup(A1972, 'OG Data Combined'!$A$2:$AQ6277,29,false)</f>
        <v>-</v>
      </c>
      <c r="E1972" t="str">
        <f>IFERROR(__xludf.DUMMYFUNCTION("IFERROR(REGEXEXTRACT((vlookup(A1972, 'OG Data Combined'!$A$2:$AQ6277,21,false)), ""\((.*?)\)""), """")"),"Hurdles")</f>
        <v>Hurdles</v>
      </c>
    </row>
    <row r="1973">
      <c r="A1973" s="143" t="s">
        <v>38283</v>
      </c>
      <c r="B1973" s="144" t="str">
        <f>vlookup(A1973, 'OG Data Combined'!$A$2:$Z6277,25,false)</f>
        <v>-</v>
      </c>
      <c r="D1973" s="144" t="str">
        <f>vlookup(A1973, 'OG Data Combined'!$A$2:$AQ6277,29,false)</f>
        <v>-</v>
      </c>
      <c r="E1973" t="str">
        <f>IFERROR(__xludf.DUMMYFUNCTION("IFERROR(REGEXEXTRACT((vlookup(A1973, 'OG Data Combined'!$A$2:$AQ6277,21,false)), ""\((.*?)\)""), """")"),"High-Jump, Pole Vault")</f>
        <v>High-Jump, Pole Vault</v>
      </c>
    </row>
    <row r="1974">
      <c r="A1974" s="143" t="s">
        <v>38284</v>
      </c>
      <c r="B1974" s="144" t="str">
        <f>vlookup(A1974, 'OG Data Combined'!$A$2:$Z6277,25,false)</f>
        <v>-</v>
      </c>
      <c r="D1974" s="144" t="str">
        <f>vlookup(A1974, 'OG Data Combined'!$A$2:$AQ6277,29,false)</f>
        <v>-</v>
      </c>
      <c r="E1974" t="str">
        <f>IFERROR(__xludf.DUMMYFUNCTION("IFERROR(REGEXEXTRACT((vlookup(A1974, 'OG Data Combined'!$A$2:$AQ6277,21,false)), ""\((.*?)\)""), """")"),"")</f>
        <v/>
      </c>
    </row>
    <row r="1975">
      <c r="A1975" s="143" t="s">
        <v>38285</v>
      </c>
      <c r="B1975" s="144" t="str">
        <f>vlookup(A1975, 'OG Data Combined'!$A$2:$Z6277,25,false)</f>
        <v>-</v>
      </c>
      <c r="D1975" s="144" t="str">
        <f>vlookup(A1975, 'OG Data Combined'!$A$2:$AQ6277,29,false)</f>
        <v>-</v>
      </c>
      <c r="E1975" t="str">
        <f>IFERROR(__xludf.DUMMYFUNCTION("IFERROR(REGEXEXTRACT((vlookup(A1975, 'OG Data Combined'!$A$2:$AQ6277,21,false)), ""\((.*?)\)""), """")"),"")</f>
        <v/>
      </c>
    </row>
    <row r="1976">
      <c r="A1976" s="143" t="s">
        <v>38286</v>
      </c>
      <c r="B1976" s="144" t="str">
        <f>vlookup(A1976, 'OG Data Combined'!$A$2:$Z6277,25,false)</f>
        <v>-</v>
      </c>
      <c r="D1976" s="144" t="str">
        <f>vlookup(A1976, 'OG Data Combined'!$A$2:$AQ6277,29,false)</f>
        <v>-</v>
      </c>
      <c r="E1976" t="str">
        <f>IFERROR(__xludf.DUMMYFUNCTION("IFERROR(REGEXEXTRACT((vlookup(A1976, 'OG Data Combined'!$A$2:$AQ6277,21,false)), ""\((.*?)\)""), """")"),"Distance")</f>
        <v>Distance</v>
      </c>
    </row>
    <row r="1977">
      <c r="A1977" s="143" t="s">
        <v>38287</v>
      </c>
      <c r="B1977" s="144" t="str">
        <f>vlookup(A1977, 'OG Data Combined'!$A$2:$Z6277,25,false)</f>
        <v>-</v>
      </c>
      <c r="D1977" s="144" t="str">
        <f>vlookup(A1977, 'OG Data Combined'!$A$2:$AQ6277,29,false)</f>
        <v>-</v>
      </c>
      <c r="E1977" t="str">
        <f>IFERROR(__xludf.DUMMYFUNCTION("IFERROR(REGEXEXTRACT((vlookup(A1977, 'OG Data Combined'!$A$2:$AQ6277,21,false)), ""\((.*?)\)""), """")"),"")</f>
        <v/>
      </c>
    </row>
    <row r="1978">
      <c r="A1978" s="143" t="s">
        <v>38288</v>
      </c>
      <c r="B1978" s="144" t="str">
        <f>vlookup(A1978, 'OG Data Combined'!$A$2:$Z6277,25,false)</f>
        <v>-</v>
      </c>
      <c r="D1978" s="144" t="str">
        <f>vlookup(A1978, 'OG Data Combined'!$A$2:$AQ6277,29,false)</f>
        <v>-</v>
      </c>
      <c r="E1978" t="str">
        <f>IFERROR(__xludf.DUMMYFUNCTION("IFERROR(REGEXEXTRACT((vlookup(A1978, 'OG Data Combined'!$A$2:$AQ6277,21,false)), ""\((.*?)\)""), """")"),"")</f>
        <v/>
      </c>
    </row>
    <row r="1979">
      <c r="A1979" s="143" t="s">
        <v>38289</v>
      </c>
      <c r="B1979" s="166" t="str">
        <f>vlookup(A1979, 'OG Data Combined'!$A$2:$Z6277,25,false)</f>
        <v>https://twitter.com/damonmartin63</v>
      </c>
      <c r="D1979" s="144" t="str">
        <f>vlookup(A1979, 'OG Data Combined'!$A$2:$AQ6277,29,false)</f>
        <v>-</v>
      </c>
      <c r="E1979" t="str">
        <f>IFERROR(__xludf.DUMMYFUNCTION("IFERROR(REGEXEXTRACT((vlookup(A1979, 'OG Data Combined'!$A$2:$AQ6277,21,false)), ""\((.*?)\)""), """")"),"")</f>
        <v/>
      </c>
    </row>
    <row r="1980">
      <c r="A1980" s="143" t="s">
        <v>38290</v>
      </c>
      <c r="B1980" s="144" t="str">
        <f>vlookup(A1980, 'OG Data Combined'!$A$2:$Z6277,25,false)</f>
        <v>-</v>
      </c>
      <c r="D1980" s="144" t="str">
        <f>vlookup(A1980, 'OG Data Combined'!$A$2:$AQ6277,29,false)</f>
        <v>-</v>
      </c>
      <c r="E1980" t="str">
        <f>IFERROR(__xludf.DUMMYFUNCTION("IFERROR(REGEXEXTRACT((vlookup(A1980, 'OG Data Combined'!$A$2:$AQ6277,21,false)), ""\((.*?)\)""), """")"),"Sprints, Jumps, Hurdles, Throws")</f>
        <v>Sprints, Jumps, Hurdles, Throws</v>
      </c>
    </row>
    <row r="1981">
      <c r="A1981" s="143" t="s">
        <v>38291</v>
      </c>
      <c r="B1981" s="144" t="str">
        <f>vlookup(A1981, 'OG Data Combined'!$A$2:$Z6277,25,false)</f>
        <v>-</v>
      </c>
      <c r="D1981" s="144" t="str">
        <f>vlookup(A1981, 'OG Data Combined'!$A$2:$AQ6277,29,false)</f>
        <v>-</v>
      </c>
      <c r="E1981" t="str">
        <f>IFERROR(__xludf.DUMMYFUNCTION("IFERROR(REGEXEXTRACT((vlookup(A1981, 'OG Data Combined'!$A$2:$AQ6277,21,false)), ""\((.*?)\)""), """")"),"")</f>
        <v/>
      </c>
    </row>
    <row r="1982">
      <c r="A1982" s="143" t="s">
        <v>38292</v>
      </c>
      <c r="B1982" s="144" t="str">
        <f>vlookup(A1982, 'OG Data Combined'!$A$2:$Z6277,25,false)</f>
        <v>-</v>
      </c>
      <c r="D1982" s="166" t="str">
        <f>vlookup(A1982, 'OG Data Combined'!$A$2:$AQ6277,29,false)</f>
        <v>https://www.instagram.com/kylemasterson/</v>
      </c>
      <c r="E1982" t="str">
        <f>IFERROR(__xludf.DUMMYFUNCTION("IFERROR(REGEXEXTRACT((vlookup(A1982, 'OG Data Combined'!$A$2:$AQ6277,21,false)), ""\((.*?)\)""), """")"),"")</f>
        <v/>
      </c>
    </row>
    <row r="1983">
      <c r="A1983" s="143" t="s">
        <v>38293</v>
      </c>
      <c r="B1983" s="144" t="str">
        <f>vlookup(A1983, 'OG Data Combined'!$A$2:$Z6277,25,false)</f>
        <v>-</v>
      </c>
      <c r="D1983" s="144" t="str">
        <f>vlookup(A1983, 'OG Data Combined'!$A$2:$AQ6277,29,false)</f>
        <v>-</v>
      </c>
      <c r="E1983" t="str">
        <f>IFERROR(__xludf.DUMMYFUNCTION("IFERROR(REGEXEXTRACT((vlookup(A1983, 'OG Data Combined'!$A$2:$AQ6277,21,false)), ""\((.*?)\)""), """")"),"")</f>
        <v/>
      </c>
    </row>
    <row r="1984">
      <c r="A1984" s="143" t="s">
        <v>38294</v>
      </c>
      <c r="B1984" s="144" t="str">
        <f>vlookup(A1984, 'OG Data Combined'!$A$2:$Z6277,25,false)</f>
        <v>-</v>
      </c>
      <c r="D1984" s="144" t="str">
        <f>vlookup(A1984, 'OG Data Combined'!$A$2:$AQ6277,29,false)</f>
        <v>-</v>
      </c>
      <c r="E1984" t="str">
        <f>IFERROR(__xludf.DUMMYFUNCTION("IFERROR(REGEXEXTRACT((vlookup(A1984, 'OG Data Combined'!$A$2:$AQ6277,21,false)), ""\((.*?)\)""), """")"),"")</f>
        <v/>
      </c>
    </row>
    <row r="1985">
      <c r="A1985" s="143" t="s">
        <v>38295</v>
      </c>
      <c r="B1985" s="144" t="str">
        <f>vlookup(A1985, 'OG Data Combined'!$A$2:$Z6277,25,false)</f>
        <v>-</v>
      </c>
      <c r="D1985" s="144" t="str">
        <f>vlookup(A1985, 'OG Data Combined'!$A$2:$AQ6277,29,false)</f>
        <v>-</v>
      </c>
      <c r="E1985" t="str">
        <f>IFERROR(__xludf.DUMMYFUNCTION("IFERROR(REGEXEXTRACT((vlookup(A1985, 'OG Data Combined'!$A$2:$AQ6277,21,false)), ""\((.*?)\)""), """")"),"")</f>
        <v/>
      </c>
    </row>
    <row r="1986">
      <c r="A1986" s="143" t="s">
        <v>38296</v>
      </c>
      <c r="B1986" s="144" t="str">
        <f>vlookup(A1986, 'OG Data Combined'!$A$2:$Z6277,25,false)</f>
        <v>-</v>
      </c>
      <c r="D1986" s="166" t="str">
        <f>vlookup(A1986, 'OG Data Combined'!$A$2:$AQ6277,29,false)</f>
        <v>https://www.instagram.com/e_verbs/</v>
      </c>
      <c r="E1986" t="str">
        <f>IFERROR(__xludf.DUMMYFUNCTION("IFERROR(REGEXEXTRACT((vlookup(A1986, 'OG Data Combined'!$A$2:$AQ6277,21,false)), ""\((.*?)\)""), """")"),"")</f>
        <v/>
      </c>
    </row>
    <row r="1987">
      <c r="A1987" s="143" t="s">
        <v>38297</v>
      </c>
      <c r="B1987" s="144" t="str">
        <f>vlookup(A1987, 'OG Data Combined'!$A$2:$Z6277,25,false)</f>
        <v>-</v>
      </c>
      <c r="D1987" s="144" t="str">
        <f>vlookup(A1987, 'OG Data Combined'!$A$2:$AQ6277,29,false)</f>
        <v>-</v>
      </c>
      <c r="E1987" t="str">
        <f>IFERROR(__xludf.DUMMYFUNCTION("IFERROR(REGEXEXTRACT((vlookup(A1987, 'OG Data Combined'!$A$2:$AQ6277,21,false)), ""\((.*?)\)""), """")"),"Distance")</f>
        <v>Distance</v>
      </c>
    </row>
    <row r="1988">
      <c r="A1988" s="143" t="s">
        <v>42276</v>
      </c>
      <c r="B1988" s="144" t="str">
        <f>vlookup(A1988, 'OG Data Combined'!$A$2:$Z6277,25,false)</f>
        <v>-</v>
      </c>
      <c r="D1988" s="166" t="str">
        <f>vlookup(A1988, 'OG Data Combined'!$A$2:$AQ6277,29,false)</f>
        <v>https://www.instagram.com/miller.lando/</v>
      </c>
      <c r="E1988" t="str">
        <f>IFERROR(__xludf.DUMMYFUNCTION("IFERROR(REGEXEXTRACT((vlookup(A1988, 'OG Data Combined'!$A$2:$AQ6277,21,false)), ""\((.*?)\)""), """")"),"")</f>
        <v/>
      </c>
    </row>
    <row r="1989">
      <c r="A1989" s="143" t="s">
        <v>38298</v>
      </c>
      <c r="B1989" s="144" t="str">
        <f>vlookup(A1989, 'OG Data Combined'!$A$2:$Z6277,25,false)</f>
        <v>-</v>
      </c>
      <c r="D1989" s="166" t="str">
        <f>vlookup(A1989, 'OG Data Combined'!$A$2:$AQ6277,29,false)</f>
        <v>https://www.instagram.com/travisfloeck/</v>
      </c>
      <c r="E1989" t="str">
        <f>IFERROR(__xludf.DUMMYFUNCTION("IFERROR(REGEXEXTRACT((vlookup(A1989, 'OG Data Combined'!$A$2:$AQ6277,21,false)), ""\((.*?)\)""), """")"),"")</f>
        <v/>
      </c>
    </row>
    <row r="1990">
      <c r="A1990" s="143" t="s">
        <v>38299</v>
      </c>
      <c r="B1990" s="144" t="str">
        <f>vlookup(A1990, 'OG Data Combined'!$A$2:$Z6277,25,false)</f>
        <v>-</v>
      </c>
      <c r="D1990" s="144" t="str">
        <f>vlookup(A1990, 'OG Data Combined'!$A$2:$AQ6277,29,false)</f>
        <v>-</v>
      </c>
      <c r="E1990" t="str">
        <f>IFERROR(__xludf.DUMMYFUNCTION("IFERROR(REGEXEXTRACT((vlookup(A1990, 'OG Data Combined'!$A$2:$AQ6277,21,false)), ""\((.*?)\)""), """")"),"")</f>
        <v/>
      </c>
    </row>
    <row r="1991">
      <c r="A1991" s="143" t="s">
        <v>38300</v>
      </c>
      <c r="B1991" s="144" t="str">
        <f>vlookup(A1991, 'OG Data Combined'!$A$2:$Z6277,25,false)</f>
        <v>-</v>
      </c>
      <c r="D1991" s="144" t="str">
        <f>vlookup(A1991, 'OG Data Combined'!$A$2:$AQ6277,29,false)</f>
        <v>-</v>
      </c>
      <c r="E1991" t="str">
        <f>IFERROR(__xludf.DUMMYFUNCTION("IFERROR(REGEXEXTRACT((vlookup(A1991, 'OG Data Combined'!$A$2:$AQ6277,21,false)), ""\((.*?)\)""), """")"),"Throws, Multi-events, Pole Vault")</f>
        <v>Throws, Multi-events, Pole Vault</v>
      </c>
    </row>
    <row r="1992">
      <c r="A1992" s="143" t="s">
        <v>38301</v>
      </c>
      <c r="B1992" s="144" t="str">
        <f>vlookup(A1992, 'OG Data Combined'!$A$2:$Z6277,25,false)</f>
        <v>-</v>
      </c>
      <c r="D1992" s="144" t="str">
        <f>vlookup(A1992, 'OG Data Combined'!$A$2:$AQ6277,29,false)</f>
        <v>-</v>
      </c>
      <c r="E1992" t="str">
        <f>IFERROR(__xludf.DUMMYFUNCTION("IFERROR(REGEXEXTRACT((vlookup(A1992, 'OG Data Combined'!$A$2:$AQ6277,21,false)), ""\((.*?)\)""), """")"),"Jumps")</f>
        <v>Jumps</v>
      </c>
    </row>
    <row r="1993">
      <c r="A1993" s="143" t="s">
        <v>38302</v>
      </c>
      <c r="B1993" s="144" t="str">
        <f>vlookup(A1993, 'OG Data Combined'!$A$2:$Z6277,25,false)</f>
        <v>-</v>
      </c>
      <c r="D1993" s="144" t="str">
        <f>vlookup(A1993, 'OG Data Combined'!$A$2:$AQ6277,29,false)</f>
        <v>-</v>
      </c>
      <c r="E1993" t="str">
        <f>IFERROR(__xludf.DUMMYFUNCTION("IFERROR(REGEXEXTRACT((vlookup(A1993, 'OG Data Combined'!$A$2:$AQ6277,21,false)), ""\((.*?)\)""), """")"),"Distance")</f>
        <v>Distance</v>
      </c>
    </row>
    <row r="1994">
      <c r="A1994" s="143" t="s">
        <v>38303</v>
      </c>
      <c r="B1994" s="144" t="str">
        <f>vlookup(A1994, 'OG Data Combined'!$A$2:$Z6277,25,false)</f>
        <v>-</v>
      </c>
      <c r="D1994" s="144" t="str">
        <f>vlookup(A1994, 'OG Data Combined'!$A$2:$AQ6277,29,false)</f>
        <v>-</v>
      </c>
      <c r="E1994" t="str">
        <f>IFERROR(__xludf.DUMMYFUNCTION("IFERROR(REGEXEXTRACT((vlookup(A1994, 'OG Data Combined'!$A$2:$AQ6277,21,false)), ""\((.*?)\)""), """")"),"Throws")</f>
        <v>Throws</v>
      </c>
    </row>
    <row r="1995">
      <c r="A1995" s="143" t="s">
        <v>38304</v>
      </c>
      <c r="B1995" s="144" t="str">
        <f>vlookup(A1995, 'OG Data Combined'!$A$2:$Z6277,25,false)</f>
        <v>-</v>
      </c>
      <c r="D1995" s="144" t="str">
        <f>vlookup(A1995, 'OG Data Combined'!$A$2:$AQ6277,29,false)</f>
        <v>-</v>
      </c>
      <c r="E1995" t="str">
        <f>IFERROR(__xludf.DUMMYFUNCTION("IFERROR(REGEXEXTRACT((vlookup(A1995, 'OG Data Combined'!$A$2:$AQ6277,21,false)), ""\((.*?)\)""), """")"),"Sprints, Distance")</f>
        <v>Sprints, Distance</v>
      </c>
    </row>
    <row r="1996">
      <c r="A1996" s="143" t="s">
        <v>38305</v>
      </c>
      <c r="B1996" s="166" t="str">
        <f>vlookup(A1996, 'OG Data Combined'!$A$2:$Z6277,25,false)</f>
        <v>https://twitter.com/jocelynkuksa</v>
      </c>
      <c r="D1996" s="144" t="str">
        <f>vlookup(A1996, 'OG Data Combined'!$A$2:$AQ6277,29,false)</f>
        <v>-</v>
      </c>
      <c r="E1996" t="str">
        <f>IFERROR(__xludf.DUMMYFUNCTION("IFERROR(REGEXEXTRACT((vlookup(A1996, 'OG Data Combined'!$A$2:$AQ6277,21,false)), ""\((.*?)\)""), """")"),"Pole Vault")</f>
        <v>Pole Vault</v>
      </c>
    </row>
    <row r="1997">
      <c r="A1997" s="143" t="s">
        <v>38306</v>
      </c>
      <c r="B1997" s="144" t="str">
        <f>vlookup(A1997, 'OG Data Combined'!$A$2:$Z6277,25,false)</f>
        <v>-</v>
      </c>
      <c r="D1997" s="144" t="str">
        <f>vlookup(A1997, 'OG Data Combined'!$A$2:$AQ6277,29,false)</f>
        <v>-</v>
      </c>
      <c r="E1997" t="str">
        <f>IFERROR(__xludf.DUMMYFUNCTION("IFERROR(REGEXEXTRACT((vlookup(A1997, 'OG Data Combined'!$A$2:$AQ6277,21,false)), ""\((.*?)\)""), """")"),"Distance")</f>
        <v>Distance</v>
      </c>
    </row>
    <row r="1998">
      <c r="A1998" s="143" t="s">
        <v>38307</v>
      </c>
      <c r="B1998" s="144" t="str">
        <f>vlookup(A1998, 'OG Data Combined'!$A$2:$Z6277,25,false)</f>
        <v>-</v>
      </c>
      <c r="D1998" s="166" t="str">
        <f>vlookup(A1998, 'OG Data Combined'!$A$2:$AQ6277,29,false)</f>
        <v>https://www.instagram.com/markahusted/</v>
      </c>
      <c r="E1998" t="str">
        <f>IFERROR(__xludf.DUMMYFUNCTION("IFERROR(REGEXEXTRACT((vlookup(A1998, 'OG Data Combined'!$A$2:$AQ6277,21,false)), ""\((.*?)\)""), """")"),"Distance")</f>
        <v>Distance</v>
      </c>
    </row>
    <row r="1999">
      <c r="A1999" s="143" t="s">
        <v>38308</v>
      </c>
      <c r="B1999" s="144" t="str">
        <f>vlookup(A1999, 'OG Data Combined'!$A$2:$Z6277,25,false)</f>
        <v>-</v>
      </c>
      <c r="D1999" s="144" t="str">
        <f>vlookup(A1999, 'OG Data Combined'!$A$2:$AQ6277,29,false)</f>
        <v>-</v>
      </c>
      <c r="E1999" t="str">
        <f>IFERROR(__xludf.DUMMYFUNCTION("IFERROR(REGEXEXTRACT((vlookup(A1999, 'OG Data Combined'!$A$2:$AQ6277,21,false)), ""\((.*?)\)""), """")"),"Distance")</f>
        <v>Distance</v>
      </c>
    </row>
    <row r="2000">
      <c r="A2000" s="143" t="s">
        <v>38309</v>
      </c>
      <c r="B2000" s="144" t="str">
        <f>vlookup(A2000, 'OG Data Combined'!$A$2:$Z6277,25,false)</f>
        <v>-</v>
      </c>
      <c r="D2000" s="144" t="str">
        <f>vlookup(A2000, 'OG Data Combined'!$A$2:$AQ6277,29,false)</f>
        <v>-</v>
      </c>
      <c r="E2000" t="str">
        <f>IFERROR(__xludf.DUMMYFUNCTION("IFERROR(REGEXEXTRACT((vlookup(A2000, 'OG Data Combined'!$A$2:$AQ6277,21,false)), ""\((.*?)\)""), """")"),"Distance")</f>
        <v>Distance</v>
      </c>
    </row>
    <row r="2001">
      <c r="A2001" s="143" t="s">
        <v>38310</v>
      </c>
      <c r="B2001" s="144" t="str">
        <f>vlookup(A2001, 'OG Data Combined'!$A$2:$Z6277,25,false)</f>
        <v>-</v>
      </c>
      <c r="D2001" s="144" t="str">
        <f>vlookup(A2001, 'OG Data Combined'!$A$2:$AQ6277,29,false)</f>
        <v>-</v>
      </c>
      <c r="E2001" t="str">
        <f>IFERROR(__xludf.DUMMYFUNCTION("IFERROR(REGEXEXTRACT((vlookup(A2001, 'OG Data Combined'!$A$2:$AQ6277,21,false)), ""\((.*?)\)""), """")"),"Sprints")</f>
        <v>Sprints</v>
      </c>
    </row>
    <row r="2002">
      <c r="A2002" s="143" t="s">
        <v>38311</v>
      </c>
      <c r="B2002" s="144" t="str">
        <f>vlookup(A2002, 'OG Data Combined'!$A$2:$Z6277,25,false)</f>
        <v>-</v>
      </c>
      <c r="D2002" s="166" t="str">
        <f>vlookup(A2002, 'OG Data Combined'!$A$2:$AQ6277,29,false)</f>
        <v>https://www.instagram.com/chriswflynn/</v>
      </c>
      <c r="E2002" t="str">
        <f>IFERROR(__xludf.DUMMYFUNCTION("IFERROR(REGEXEXTRACT((vlookup(A2002, 'OG Data Combined'!$A$2:$AQ6277,21,false)), ""\((.*?)\)""), """")"),"Jumps")</f>
        <v>Jumps</v>
      </c>
    </row>
    <row r="2003">
      <c r="A2003" s="143" t="s">
        <v>38312</v>
      </c>
      <c r="B2003" s="144" t="str">
        <f>vlookup(A2003, 'OG Data Combined'!$A$2:$Z6277,25,false)</f>
        <v>-</v>
      </c>
      <c r="D2003" s="144" t="str">
        <f>vlookup(A2003, 'OG Data Combined'!$A$2:$AQ6277,29,false)</f>
        <v>-</v>
      </c>
      <c r="E2003" t="str">
        <f>IFERROR(__xludf.DUMMYFUNCTION("IFERROR(REGEXEXTRACT((vlookup(A2003, 'OG Data Combined'!$A$2:$AQ6277,21,false)), ""\((.*?)\)""), """")"),"Javelin")</f>
        <v>Javelin</v>
      </c>
    </row>
    <row r="2004">
      <c r="A2004" s="143" t="s">
        <v>38313</v>
      </c>
      <c r="B2004" s="144" t="str">
        <f>vlookup(A2004, 'OG Data Combined'!$A$2:$Z6277,25,false)</f>
        <v/>
      </c>
      <c r="D2004" s="144" t="str">
        <f>vlookup(A2004, 'OG Data Combined'!$A$2:$AQ6277,29,false)</f>
        <v/>
      </c>
      <c r="E2004" t="str">
        <f>IFERROR(__xludf.DUMMYFUNCTION("IFERROR(REGEXEXTRACT((vlookup(A2004, 'OG Data Combined'!$A$2:$AQ6277,21,false)), ""\((.*?)\)""), """")"),"")</f>
        <v/>
      </c>
    </row>
    <row r="2005">
      <c r="A2005" s="143" t="s">
        <v>38314</v>
      </c>
      <c r="B2005" s="144" t="str">
        <f>vlookup(A2005, 'OG Data Combined'!$A$2:$Z6277,25,false)</f>
        <v>-</v>
      </c>
      <c r="D2005" s="166" t="str">
        <f>vlookup(A2005, 'OG Data Combined'!$A$2:$AQ6277,29,false)</f>
        <v>https://www.instagram.com/coach.graham_/</v>
      </c>
      <c r="E2005" t="str">
        <f>IFERROR(__xludf.DUMMYFUNCTION("IFERROR(REGEXEXTRACT((vlookup(A2005, 'OG Data Combined'!$A$2:$AQ6277,21,false)), ""\((.*?)\)""), """")"),"")</f>
        <v/>
      </c>
    </row>
    <row r="2006">
      <c r="A2006" s="143" t="s">
        <v>38315</v>
      </c>
      <c r="B2006" s="144" t="str">
        <f>vlookup(A2006, 'OG Data Combined'!$A$2:$Z6277,25,false)</f>
        <v>-</v>
      </c>
      <c r="D2006" s="166" t="str">
        <f>vlookup(A2006, 'OG Data Combined'!$A$2:$AQ6277,29,false)</f>
        <v>https://www.instagram.com/shawn_jakubowski1/</v>
      </c>
      <c r="E2006" t="str">
        <f>IFERROR(__xludf.DUMMYFUNCTION("IFERROR(REGEXEXTRACT((vlookup(A2006, 'OG Data Combined'!$A$2:$AQ6277,21,false)), ""\((.*?)\)""), """")"),"")</f>
        <v/>
      </c>
    </row>
    <row r="2007">
      <c r="A2007" s="143" t="s">
        <v>38316</v>
      </c>
      <c r="B2007" s="144" t="str">
        <f>vlookup(A2007, 'OG Data Combined'!$A$2:$Z6277,25,false)</f>
        <v>-</v>
      </c>
      <c r="D2007" s="166" t="str">
        <f>vlookup(A2007, 'OG Data Combined'!$A$2:$AQ6277,29,false)</f>
        <v>https://www.instagram.com/gracen.key/</v>
      </c>
      <c r="E2007" t="str">
        <f>IFERROR(__xludf.DUMMYFUNCTION("IFERROR(REGEXEXTRACT((vlookup(A2007, 'OG Data Combined'!$A$2:$AQ6277,21,false)), ""\((.*?)\)""), """")"),"Distance")</f>
        <v>Distance</v>
      </c>
    </row>
    <row r="2008">
      <c r="A2008" s="143" t="s">
        <v>38317</v>
      </c>
      <c r="B2008" s="144" t="str">
        <f>vlookup(A2008, 'OG Data Combined'!$A$2:$Z6277,25,false)</f>
        <v>-</v>
      </c>
      <c r="D2008" s="144" t="str">
        <f>vlookup(A2008, 'OG Data Combined'!$A$2:$AQ6277,29,false)</f>
        <v>-</v>
      </c>
      <c r="E2008" t="str">
        <f>IFERROR(__xludf.DUMMYFUNCTION("IFERROR(REGEXEXTRACT((vlookup(A2008, 'OG Data Combined'!$A$2:$AQ6277,21,false)), ""\((.*?)\)""), """")"),"")</f>
        <v/>
      </c>
    </row>
    <row r="2009">
      <c r="A2009" s="143" t="s">
        <v>38318</v>
      </c>
      <c r="B2009" s="166" t="str">
        <f>vlookup(A2009, 'OG Data Combined'!$A$2:$Z6277,25,false)</f>
        <v>https://twitter.com/jspinuzzi</v>
      </c>
      <c r="D2009" s="144" t="str">
        <f>vlookup(A2009, 'OG Data Combined'!$A$2:$AQ6277,29,false)</f>
        <v>-</v>
      </c>
      <c r="E2009" t="str">
        <f>IFERROR(__xludf.DUMMYFUNCTION("IFERROR(REGEXEXTRACT((vlookup(A2009, 'OG Data Combined'!$A$2:$AQ6277,21,false)), ""\((.*?)\)""), """")"),"Distance")</f>
        <v>Distance</v>
      </c>
    </row>
    <row r="2010">
      <c r="A2010" s="143" t="s">
        <v>38319</v>
      </c>
      <c r="B2010" s="166" t="str">
        <f>vlookup(A2010, 'OG Data Combined'!$A$2:$Z6277,25,false)</f>
        <v>https://twitter.com/regorunner</v>
      </c>
      <c r="D2010" s="166" t="str">
        <f>vlookup(A2010, 'OG Data Combined'!$A$2:$AQ6277,29,false)</f>
        <v>https://www.instagram.com/regorunner/</v>
      </c>
      <c r="E2010" t="str">
        <f>IFERROR(__xludf.DUMMYFUNCTION("IFERROR(REGEXEXTRACT((vlookup(A2010, 'OG Data Combined'!$A$2:$AQ6277,21,false)), ""\((.*?)\)""), """")"),"Distance")</f>
        <v>Distance</v>
      </c>
    </row>
    <row r="2011">
      <c r="A2011" s="143" t="s">
        <v>38320</v>
      </c>
      <c r="B2011" s="144" t="str">
        <f>vlookup(A2011, 'OG Data Combined'!$A$2:$Z6277,25,false)</f>
        <v>-</v>
      </c>
      <c r="D2011" s="166" t="str">
        <f>vlookup(A2011, 'OG Data Combined'!$A$2:$AQ6277,29,false)</f>
        <v>https://www.instagram.com/andrewghizzone/</v>
      </c>
      <c r="E2011" t="str">
        <f>IFERROR(__xludf.DUMMYFUNCTION("IFERROR(REGEXEXTRACT((vlookup(A2011, 'OG Data Combined'!$A$2:$AQ6277,21,false)), ""\((.*?)\)""), """")"),"")</f>
        <v/>
      </c>
    </row>
    <row r="2012">
      <c r="A2012" s="143" t="s">
        <v>38321</v>
      </c>
      <c r="B2012" s="144" t="str">
        <f>vlookup(A2012, 'OG Data Combined'!$A$2:$Z6277,25,false)</f>
        <v>-</v>
      </c>
      <c r="D2012" s="144" t="str">
        <f>vlookup(A2012, 'OG Data Combined'!$A$2:$AQ6277,29,false)</f>
        <v>-</v>
      </c>
      <c r="E2012" t="str">
        <f>IFERROR(__xludf.DUMMYFUNCTION("IFERROR(REGEXEXTRACT((vlookup(A2012, 'OG Data Combined'!$A$2:$AQ6277,21,false)), ""\((.*?)\)""), """")"),"")</f>
        <v/>
      </c>
    </row>
    <row r="2013">
      <c r="A2013" s="143" t="s">
        <v>38322</v>
      </c>
      <c r="B2013" s="144" t="str">
        <f>vlookup(A2013, 'OG Data Combined'!$A$2:$Z6277,25,false)</f>
        <v>-</v>
      </c>
      <c r="D2013" s="144" t="str">
        <f>vlookup(A2013, 'OG Data Combined'!$A$2:$AQ6277,29,false)</f>
        <v>-</v>
      </c>
      <c r="E2013" t="str">
        <f>IFERROR(__xludf.DUMMYFUNCTION("IFERROR(REGEXEXTRACT((vlookup(A2013, 'OG Data Combined'!$A$2:$AQ6277,21,false)), ""\((.*?)\)""), """")"),"")</f>
        <v/>
      </c>
    </row>
    <row r="2014">
      <c r="A2014" s="143" t="s">
        <v>38323</v>
      </c>
      <c r="B2014" s="144" t="str">
        <f>vlookup(A2014, 'OG Data Combined'!$A$2:$Z6277,25,false)</f>
        <v>-</v>
      </c>
      <c r="D2014" s="144" t="str">
        <f>vlookup(A2014, 'OG Data Combined'!$A$2:$AQ6277,29,false)</f>
        <v>-</v>
      </c>
      <c r="E2014" t="str">
        <f>IFERROR(__xludf.DUMMYFUNCTION("IFERROR(REGEXEXTRACT((vlookup(A2014, 'OG Data Combined'!$A$2:$AQ6277,21,false)), ""\((.*?)\)""), """")"),"")</f>
        <v/>
      </c>
    </row>
    <row r="2015">
      <c r="A2015" s="143" t="s">
        <v>38324</v>
      </c>
      <c r="B2015" s="144" t="str">
        <f>vlookup(A2015, 'OG Data Combined'!$A$2:$Z6277,25,false)</f>
        <v>-</v>
      </c>
      <c r="D2015" s="144" t="str">
        <f>vlookup(A2015, 'OG Data Combined'!$A$2:$AQ6277,29,false)</f>
        <v>-</v>
      </c>
      <c r="E2015" t="str">
        <f>IFERROR(__xludf.DUMMYFUNCTION("IFERROR(REGEXEXTRACT((vlookup(A2015, 'OG Data Combined'!$A$2:$AQ6277,21,false)), ""\((.*?)\)""), """")"),"")</f>
        <v/>
      </c>
    </row>
    <row r="2016">
      <c r="A2016" s="143" t="s">
        <v>38325</v>
      </c>
      <c r="B2016" s="144" t="str">
        <f>vlookup(A2016, 'OG Data Combined'!$A$2:$Z6277,25,false)</f>
        <v>-</v>
      </c>
      <c r="D2016" s="144" t="str">
        <f>vlookup(A2016, 'OG Data Combined'!$A$2:$AQ6277,29,false)</f>
        <v>-</v>
      </c>
      <c r="E2016" t="str">
        <f>IFERROR(__xludf.DUMMYFUNCTION("IFERROR(REGEXEXTRACT((vlookup(A2016, 'OG Data Combined'!$A$2:$AQ6277,21,false)), ""\((.*?)\)""), """")"),"")</f>
        <v/>
      </c>
    </row>
    <row r="2017">
      <c r="A2017" s="143" t="s">
        <v>38326</v>
      </c>
      <c r="B2017" s="144" t="str">
        <f>vlookup(A2017, 'OG Data Combined'!$A$2:$Z6277,25,false)</f>
        <v>-</v>
      </c>
      <c r="D2017" s="144" t="str">
        <f>vlookup(A2017, 'OG Data Combined'!$A$2:$AQ6277,29,false)</f>
        <v>-</v>
      </c>
      <c r="E2017" t="str">
        <f>IFERROR(__xludf.DUMMYFUNCTION("IFERROR(REGEXEXTRACT((vlookup(A2017, 'OG Data Combined'!$A$2:$AQ6277,21,false)), ""\((.*?)\)""), """")"),"Distance")</f>
        <v>Distance</v>
      </c>
    </row>
    <row r="2018">
      <c r="A2018" s="143" t="s">
        <v>38327</v>
      </c>
      <c r="B2018" s="144" t="str">
        <f>vlookup(A2018, 'OG Data Combined'!$A$2:$Z6277,25,false)</f>
        <v>-</v>
      </c>
      <c r="D2018" s="144" t="str">
        <f>vlookup(A2018, 'OG Data Combined'!$A$2:$AQ6277,29,false)</f>
        <v>-</v>
      </c>
      <c r="E2018" t="str">
        <f>IFERROR(__xludf.DUMMYFUNCTION("IFERROR(REGEXEXTRACT((vlookup(A2018, 'OG Data Combined'!$A$2:$AQ6277,21,false)), ""\((.*?)\)""), """")"),"Distance")</f>
        <v>Distance</v>
      </c>
    </row>
    <row r="2019">
      <c r="A2019" s="143" t="s">
        <v>38328</v>
      </c>
      <c r="B2019" s="144" t="str">
        <f>vlookup(A2019, 'OG Data Combined'!$A$2:$Z6277,25,false)</f>
        <v>-</v>
      </c>
      <c r="D2019" s="144" t="str">
        <f>vlookup(A2019, 'OG Data Combined'!$A$2:$AQ6277,29,false)</f>
        <v>-</v>
      </c>
      <c r="E2019" t="str">
        <f>IFERROR(__xludf.DUMMYFUNCTION("IFERROR(REGEXEXTRACT((vlookup(A2019, 'OG Data Combined'!$A$2:$AQ6277,21,false)), ""\((.*?)\)""), """")"),"")</f>
        <v/>
      </c>
    </row>
    <row r="2020">
      <c r="A2020" s="143" t="s">
        <v>38329</v>
      </c>
      <c r="B2020" s="144" t="str">
        <f>vlookup(A2020, 'OG Data Combined'!$A$2:$Z6277,25,false)</f>
        <v>-</v>
      </c>
      <c r="D2020" s="144" t="str">
        <f>vlookup(A2020, 'OG Data Combined'!$A$2:$AQ6277,29,false)</f>
        <v>-</v>
      </c>
      <c r="E2020" t="str">
        <f>IFERROR(__xludf.DUMMYFUNCTION("IFERROR(REGEXEXTRACT((vlookup(A2020, 'OG Data Combined'!$A$2:$AQ6277,21,false)), ""\((.*?)\)""), """")"),"")</f>
        <v/>
      </c>
    </row>
    <row r="2021">
      <c r="A2021" s="143" t="s">
        <v>42277</v>
      </c>
      <c r="B2021" s="144" t="str">
        <f>vlookup(A2021, 'OG Data Combined'!$A$2:$Z6277,25,false)</f>
        <v>-</v>
      </c>
      <c r="D2021" s="166" t="str">
        <f>vlookup(A2021, 'OG Data Combined'!$A$2:$AQ6277,29,false)</f>
        <v>https://www.instagram.com/thezevruns/</v>
      </c>
      <c r="E2021" t="str">
        <f>IFERROR(__xludf.DUMMYFUNCTION("IFERROR(REGEXEXTRACT((vlookup(A2021, 'OG Data Combined'!$A$2:$AQ6277,21,false)), ""\((.*?)\)""), """")"),"")</f>
        <v/>
      </c>
    </row>
    <row r="2022">
      <c r="A2022" s="143" t="s">
        <v>38330</v>
      </c>
      <c r="B2022" s="144" t="str">
        <f>vlookup(A2022, 'OG Data Combined'!$A$2:$Z6277,25,false)</f>
        <v>-</v>
      </c>
      <c r="D2022" s="144" t="str">
        <f>vlookup(A2022, 'OG Data Combined'!$A$2:$AQ6277,29,false)</f>
        <v>-</v>
      </c>
      <c r="E2022" t="str">
        <f>IFERROR(__xludf.DUMMYFUNCTION("IFERROR(REGEXEXTRACT((vlookup(A2022, 'OG Data Combined'!$A$2:$AQ6277,21,false)), ""\((.*?)\)""), """")"),"")</f>
        <v/>
      </c>
    </row>
    <row r="2023">
      <c r="A2023" s="143" t="s">
        <v>38332</v>
      </c>
      <c r="B2023" s="144" t="str">
        <f>vlookup(A2023, 'OG Data Combined'!$A$2:$Z6277,25,false)</f>
        <v>-</v>
      </c>
      <c r="D2023" s="166" t="str">
        <f>vlookup(A2023, 'OG Data Combined'!$A$2:$AQ6277,29,false)</f>
        <v>https://www.instagram.com/coach_keith_vance/</v>
      </c>
      <c r="E2023" t="str">
        <f>IFERROR(__xludf.DUMMYFUNCTION("IFERROR(REGEXEXTRACT((vlookup(A2023, 'OG Data Combined'!$A$2:$AQ6277,21,false)), ""\((.*?)\)""), """")"),"Throws")</f>
        <v>Throws</v>
      </c>
    </row>
    <row r="2024">
      <c r="A2024" s="143" t="s">
        <v>38333</v>
      </c>
      <c r="B2024" s="166" t="str">
        <f>vlookup(A2024, 'OG Data Combined'!$A$2:$Z6277,25,false)</f>
        <v>https://twitter.com/jessicawithrow1</v>
      </c>
      <c r="D2024" s="144" t="str">
        <f>vlookup(A2024, 'OG Data Combined'!$A$2:$AQ6277,29,false)</f>
        <v>-</v>
      </c>
      <c r="E2024" t="str">
        <f>IFERROR(__xludf.DUMMYFUNCTION("IFERROR(REGEXEXTRACT((vlookup(A2024, 'OG Data Combined'!$A$2:$AQ6277,21,false)), ""\((.*?)\)""), """")"),"Long Sprints, Hurdles, High-Jump, Multi-events")</f>
        <v>Long Sprints, Hurdles, High-Jump, Multi-events</v>
      </c>
    </row>
    <row r="2025">
      <c r="A2025" s="143" t="s">
        <v>38334</v>
      </c>
      <c r="B2025" s="144" t="str">
        <f>vlookup(A2025, 'OG Data Combined'!$A$2:$Z6277,25,false)</f>
        <v>-</v>
      </c>
      <c r="D2025" s="144" t="str">
        <f>vlookup(A2025, 'OG Data Combined'!$A$2:$AQ6277,29,false)</f>
        <v>-</v>
      </c>
      <c r="E2025" t="str">
        <f>IFERROR(__xludf.DUMMYFUNCTION("IFERROR(REGEXEXTRACT((vlookup(A2025, 'OG Data Combined'!$A$2:$AQ6277,21,false)), ""\((.*?)\)""), """")"),"Distance")</f>
        <v>Distance</v>
      </c>
    </row>
    <row r="2026">
      <c r="A2026" s="143" t="s">
        <v>38335</v>
      </c>
      <c r="B2026" s="144" t="str">
        <f>vlookup(A2026, 'OG Data Combined'!$A$2:$Z6277,25,false)</f>
        <v>-</v>
      </c>
      <c r="D2026" s="144" t="str">
        <f>vlookup(A2026, 'OG Data Combined'!$A$2:$AQ6277,29,false)</f>
        <v>-</v>
      </c>
      <c r="E2026" t="str">
        <f>IFERROR(__xludf.DUMMYFUNCTION("IFERROR(REGEXEXTRACT((vlookup(A2026, 'OG Data Combined'!$A$2:$AQ6277,21,false)), ""\((.*?)\)""), """")"),"Distance")</f>
        <v>Distance</v>
      </c>
    </row>
    <row r="2027">
      <c r="A2027" s="143" t="s">
        <v>38336</v>
      </c>
      <c r="B2027" s="144" t="str">
        <f>vlookup(A2027, 'OG Data Combined'!$A$2:$Z6277,25,false)</f>
        <v>-</v>
      </c>
      <c r="D2027" s="166" t="str">
        <f>vlookup(A2027, 'OG Data Combined'!$A$2:$AQ6277,29,false)</f>
        <v>https://www.instagram.com/the_coach_b_/</v>
      </c>
      <c r="E2027" t="str">
        <f>IFERROR(__xludf.DUMMYFUNCTION("IFERROR(REGEXEXTRACT((vlookup(A2027, 'OG Data Combined'!$A$2:$AQ6277,21,false)), ""\((.*?)\)""), """")"),"")</f>
        <v/>
      </c>
    </row>
    <row r="2028">
      <c r="A2028" s="143" t="s">
        <v>38337</v>
      </c>
      <c r="B2028" s="144" t="str">
        <f>vlookup(A2028, 'OG Data Combined'!$A$2:$Z6277,25,false)</f>
        <v>-</v>
      </c>
      <c r="D2028" s="144" t="str">
        <f>vlookup(A2028, 'OG Data Combined'!$A$2:$AQ6277,29,false)</f>
        <v>-</v>
      </c>
      <c r="E2028" t="str">
        <f>IFERROR(__xludf.DUMMYFUNCTION("IFERROR(REGEXEXTRACT((vlookup(A2028, 'OG Data Combined'!$A$2:$AQ6277,21,false)), ""\((.*?)\)""), """")"),"Throws")</f>
        <v>Throws</v>
      </c>
    </row>
    <row r="2029">
      <c r="A2029" s="143" t="s">
        <v>38338</v>
      </c>
      <c r="B2029" s="144" t="str">
        <f>vlookup(A2029, 'OG Data Combined'!$A$2:$Z6277,25,false)</f>
        <v>-</v>
      </c>
      <c r="D2029" s="144" t="str">
        <f>vlookup(A2029, 'OG Data Combined'!$A$2:$AQ6277,29,false)</f>
        <v>-</v>
      </c>
      <c r="E2029" t="str">
        <f>IFERROR(__xludf.DUMMYFUNCTION("IFERROR(REGEXEXTRACT((vlookup(A2029, 'OG Data Combined'!$A$2:$AQ6277,21,false)), ""\((.*?)\)""), """")"),"Distance")</f>
        <v>Distance</v>
      </c>
    </row>
    <row r="2030">
      <c r="A2030" s="143" t="s">
        <v>38339</v>
      </c>
      <c r="B2030" s="144" t="str">
        <f>vlookup(A2030, 'OG Data Combined'!$A$2:$Z6277,25,false)</f>
        <v>-</v>
      </c>
      <c r="D2030" s="144" t="str">
        <f>vlookup(A2030, 'OG Data Combined'!$A$2:$AQ6277,29,false)</f>
        <v>-</v>
      </c>
      <c r="E2030" t="str">
        <f>IFERROR(__xludf.DUMMYFUNCTION("IFERROR(REGEXEXTRACT((vlookup(A2030, 'OG Data Combined'!$A$2:$AQ6277,21,false)), ""\((.*?)\)""), """")"),"")</f>
        <v/>
      </c>
    </row>
    <row r="2031">
      <c r="A2031" s="143" t="s">
        <v>38340</v>
      </c>
      <c r="B2031" s="166" t="str">
        <f>vlookup(A2031, 'OG Data Combined'!$A$2:$Z6277,25,false)</f>
        <v>https://twitter.com/brian_nill</v>
      </c>
      <c r="D2031" s="166" t="str">
        <f>vlookup(A2031, 'OG Data Combined'!$A$2:$AQ6277,29,false)</f>
        <v>https://www.instagram.com/bnill/</v>
      </c>
      <c r="E2031" t="str">
        <f>IFERROR(__xludf.DUMMYFUNCTION("IFERROR(REGEXEXTRACT((vlookup(A2031, 'OG Data Combined'!$A$2:$AQ6277,21,false)), ""\((.*?)\)""), """")"),"")</f>
        <v/>
      </c>
    </row>
    <row r="2032">
      <c r="A2032" s="143" t="s">
        <v>38341</v>
      </c>
      <c r="B2032" s="144" t="str">
        <f>vlookup(A2032, 'OG Data Combined'!$A$2:$Z6277,25,false)</f>
        <v>-</v>
      </c>
      <c r="D2032" s="144" t="str">
        <f>vlookup(A2032, 'OG Data Combined'!$A$2:$AQ6277,29,false)</f>
        <v>-</v>
      </c>
      <c r="E2032" t="str">
        <f>IFERROR(__xludf.DUMMYFUNCTION("IFERROR(REGEXEXTRACT((vlookup(A2032, 'OG Data Combined'!$A$2:$AQ6277,21,false)), ""\((.*?)\)""), """")"),"")</f>
        <v/>
      </c>
    </row>
    <row r="2033">
      <c r="A2033" s="143" t="s">
        <v>38342</v>
      </c>
      <c r="B2033" s="144" t="str">
        <f>vlookup(A2033, 'OG Data Combined'!$A$2:$Z6277,25,false)</f>
        <v>-</v>
      </c>
      <c r="D2033" s="144" t="str">
        <f>vlookup(A2033, 'OG Data Combined'!$A$2:$AQ6277,29,false)</f>
        <v>-</v>
      </c>
      <c r="E2033" t="str">
        <f>IFERROR(__xludf.DUMMYFUNCTION("IFERROR(REGEXEXTRACT((vlookup(A2033, 'OG Data Combined'!$A$2:$AQ6277,21,false)), ""\((.*?)\)""), """")"),"")</f>
        <v/>
      </c>
    </row>
    <row r="2034">
      <c r="A2034" s="143" t="s">
        <v>38343</v>
      </c>
      <c r="B2034" s="166" t="str">
        <f>vlookup(A2034, 'OG Data Combined'!$A$2:$Z6277,25,false)</f>
        <v>https://twitter.com/danlabb05</v>
      </c>
      <c r="D2034" s="144" t="str">
        <f>vlookup(A2034, 'OG Data Combined'!$A$2:$AQ6277,29,false)</f>
        <v>-</v>
      </c>
      <c r="E2034" t="str">
        <f>IFERROR(__xludf.DUMMYFUNCTION("IFERROR(REGEXEXTRACT((vlookup(A2034, 'OG Data Combined'!$A$2:$AQ6277,21,false)), ""\((.*?)\)""), """")"),"")</f>
        <v/>
      </c>
    </row>
    <row r="2035">
      <c r="A2035" s="143" t="s">
        <v>38344</v>
      </c>
      <c r="B2035" s="144" t="str">
        <f>vlookup(A2035, 'OG Data Combined'!$A$2:$Z6277,25,false)</f>
        <v>-</v>
      </c>
      <c r="D2035" s="144" t="str">
        <f>vlookup(A2035, 'OG Data Combined'!$A$2:$AQ6277,29,false)</f>
        <v>-</v>
      </c>
      <c r="E2035" t="str">
        <f>IFERROR(__xludf.DUMMYFUNCTION("IFERROR(REGEXEXTRACT((vlookup(A2035, 'OG Data Combined'!$A$2:$AQ6277,21,false)), ""\((.*?)\)""), """")"),"")</f>
        <v/>
      </c>
    </row>
    <row r="2036">
      <c r="A2036" s="143" t="s">
        <v>38345</v>
      </c>
      <c r="B2036" s="144" t="str">
        <f>vlookup(A2036, 'OG Data Combined'!$A$2:$Z6277,25,false)</f>
        <v>-</v>
      </c>
      <c r="D2036" s="144" t="str">
        <f>vlookup(A2036, 'OG Data Combined'!$A$2:$AQ6277,29,false)</f>
        <v>-</v>
      </c>
      <c r="E2036" t="str">
        <f>IFERROR(__xludf.DUMMYFUNCTION("IFERROR(REGEXEXTRACT((vlookup(A2036, 'OG Data Combined'!$A$2:$AQ6277,21,false)), ""\((.*?)\)""), """")"),"")</f>
        <v/>
      </c>
    </row>
    <row r="2037">
      <c r="A2037" s="143" t="s">
        <v>38346</v>
      </c>
      <c r="B2037" s="144" t="str">
        <f>vlookup(A2037, 'OG Data Combined'!$A$2:$Z6277,25,false)</f>
        <v>-</v>
      </c>
      <c r="D2037" s="144" t="str">
        <f>vlookup(A2037, 'OG Data Combined'!$A$2:$AQ6277,29,false)</f>
        <v>-</v>
      </c>
      <c r="E2037" t="str">
        <f>IFERROR(__xludf.DUMMYFUNCTION("IFERROR(REGEXEXTRACT((vlookup(A2037, 'OG Data Combined'!$A$2:$AQ6277,21,false)), ""\((.*?)\)""), """")"),"")</f>
        <v/>
      </c>
    </row>
    <row r="2038">
      <c r="A2038" s="143" t="s">
        <v>38347</v>
      </c>
      <c r="B2038" s="144" t="str">
        <f>vlookup(A2038, 'OG Data Combined'!$A$2:$Z6277,25,false)</f>
        <v>-</v>
      </c>
      <c r="D2038" s="166" t="str">
        <f>vlookup(A2038, 'OG Data Combined'!$A$2:$AQ6277,29,false)</f>
        <v>https://www.instagram.com/sarahyeeun/</v>
      </c>
      <c r="E2038" t="str">
        <f>IFERROR(__xludf.DUMMYFUNCTION("IFERROR(REGEXEXTRACT((vlookup(A2038, 'OG Data Combined'!$A$2:$AQ6277,21,false)), ""\((.*?)\)""), """")"),"Distance")</f>
        <v>Distance</v>
      </c>
    </row>
    <row r="2039">
      <c r="A2039" s="143" t="s">
        <v>38348</v>
      </c>
      <c r="B2039" s="166" t="str">
        <f>vlookup(A2039, 'OG Data Combined'!$A$2:$Z6277,25,false)</f>
        <v>https://twitter.com/coachskw</v>
      </c>
      <c r="D2039" s="166" t="str">
        <f>vlookup(A2039, 'OG Data Combined'!$A$2:$AQ6277,29,false)</f>
        <v>https://www.instagram.com/nayadiva21/</v>
      </c>
      <c r="E2039" t="str">
        <f>IFERROR(__xludf.DUMMYFUNCTION("IFERROR(REGEXEXTRACT((vlookup(A2039, 'OG Data Combined'!$A$2:$AQ6277,21,false)), ""\((.*?)\)""), """")"),"")</f>
        <v/>
      </c>
    </row>
    <row r="2040">
      <c r="A2040" s="143" t="s">
        <v>38349</v>
      </c>
      <c r="B2040" s="144" t="str">
        <f>vlookup(A2040, 'OG Data Combined'!$A$2:$Z6277,25,false)</f>
        <v>-</v>
      </c>
      <c r="D2040" s="144" t="str">
        <f>vlookup(A2040, 'OG Data Combined'!$A$2:$AQ6277,29,false)</f>
        <v>-</v>
      </c>
      <c r="E2040" t="str">
        <f>IFERROR(__xludf.DUMMYFUNCTION("IFERROR(REGEXEXTRACT((vlookup(A2040, 'OG Data Combined'!$A$2:$AQ6277,21,false)), ""\((.*?)\)""), """")"),"Distance")</f>
        <v>Distance</v>
      </c>
    </row>
    <row r="2041">
      <c r="A2041" s="143" t="s">
        <v>38350</v>
      </c>
      <c r="B2041" s="144" t="str">
        <f>vlookup(A2041, 'OG Data Combined'!$A$2:$Z6277,25,false)</f>
        <v>-</v>
      </c>
      <c r="D2041" s="144" t="str">
        <f>vlookup(A2041, 'OG Data Combined'!$A$2:$AQ6277,29,false)</f>
        <v>-</v>
      </c>
      <c r="E2041" t="str">
        <f>IFERROR(__xludf.DUMMYFUNCTION("IFERROR(REGEXEXTRACT((vlookup(A2041, 'OG Data Combined'!$A$2:$AQ6277,21,false)), ""\((.*?)\)""), """")"),"")</f>
        <v/>
      </c>
    </row>
    <row r="2042">
      <c r="A2042" s="143" t="s">
        <v>38351</v>
      </c>
      <c r="B2042" s="144" t="str">
        <f>vlookup(A2042, 'OG Data Combined'!$A$2:$Z6277,25,false)</f>
        <v>-</v>
      </c>
      <c r="D2042" s="144" t="str">
        <f>vlookup(A2042, 'OG Data Combined'!$A$2:$AQ6277,29,false)</f>
        <v>-</v>
      </c>
      <c r="E2042" t="str">
        <f>IFERROR(__xludf.DUMMYFUNCTION("IFERROR(REGEXEXTRACT((vlookup(A2042, 'OG Data Combined'!$A$2:$AQ6277,21,false)), ""\((.*?)\)""), """")"),"")</f>
        <v/>
      </c>
    </row>
    <row r="2043">
      <c r="A2043" s="143" t="s">
        <v>38352</v>
      </c>
      <c r="B2043" s="144" t="str">
        <f>vlookup(A2043, 'OG Data Combined'!$A$2:$Z6277,25,false)</f>
        <v/>
      </c>
      <c r="D2043" s="144" t="str">
        <f>vlookup(A2043, 'OG Data Combined'!$A$2:$AQ6277,29,false)</f>
        <v>-</v>
      </c>
      <c r="E2043" t="str">
        <f>IFERROR(__xludf.DUMMYFUNCTION("IFERROR(REGEXEXTRACT((vlookup(A2043, 'OG Data Combined'!$A$2:$AQ6277,21,false)), ""\((.*?)\)""), """")"),"")</f>
        <v/>
      </c>
    </row>
    <row r="2044">
      <c r="A2044" s="143" t="s">
        <v>38353</v>
      </c>
      <c r="B2044" s="144" t="str">
        <f>vlookup(A2044, 'OG Data Combined'!$A$2:$Z6277,25,false)</f>
        <v>-</v>
      </c>
      <c r="D2044" s="144" t="str">
        <f>vlookup(A2044, 'OG Data Combined'!$A$2:$AQ6277,29,false)</f>
        <v>-</v>
      </c>
      <c r="E2044" t="str">
        <f>IFERROR(__xludf.DUMMYFUNCTION("IFERROR(REGEXEXTRACT((vlookup(A2044, 'OG Data Combined'!$A$2:$AQ6277,21,false)), ""\((.*?)\)""), """")"),"")</f>
        <v/>
      </c>
    </row>
    <row r="2045">
      <c r="A2045" s="143" t="s">
        <v>38354</v>
      </c>
      <c r="B2045" s="166" t="str">
        <f>vlookup(A2045, 'OG Data Combined'!$A$2:$Z6277,25,false)</f>
        <v>https://twitter.com/theandrewhorn</v>
      </c>
      <c r="D2045" s="144" t="str">
        <f>vlookup(A2045, 'OG Data Combined'!$A$2:$AQ6277,29,false)</f>
        <v>-</v>
      </c>
      <c r="E2045" t="str">
        <f>IFERROR(__xludf.DUMMYFUNCTION("IFERROR(REGEXEXTRACT((vlookup(A2045, 'OG Data Combined'!$A$2:$AQ6277,21,false)), ""\((.*?)\)""), """")"),"")</f>
        <v/>
      </c>
    </row>
    <row r="2046">
      <c r="A2046" s="143" t="s">
        <v>38355</v>
      </c>
      <c r="B2046" s="144" t="str">
        <f>vlookup(A2046, 'OG Data Combined'!$A$2:$Z6277,25,false)</f>
        <v>-</v>
      </c>
      <c r="D2046" s="144" t="str">
        <f>vlookup(A2046, 'OG Data Combined'!$A$2:$AQ6277,29,false)</f>
        <v>-</v>
      </c>
      <c r="E2046" t="str">
        <f>IFERROR(__xludf.DUMMYFUNCTION("IFERROR(REGEXEXTRACT((vlookup(A2046, 'OG Data Combined'!$A$2:$AQ6277,21,false)), ""\((.*?)\)""), """")"),"")</f>
        <v/>
      </c>
    </row>
    <row r="2047">
      <c r="A2047" s="143" t="s">
        <v>38356</v>
      </c>
      <c r="B2047" s="144" t="str">
        <f>vlookup(A2047, 'OG Data Combined'!$A$2:$Z6277,25,false)</f>
        <v>-</v>
      </c>
      <c r="D2047" s="144" t="str">
        <f>vlookup(A2047, 'OG Data Combined'!$A$2:$AQ6277,29,false)</f>
        <v>-</v>
      </c>
      <c r="E2047" t="str">
        <f>IFERROR(__xludf.DUMMYFUNCTION("IFERROR(REGEXEXTRACT((vlookup(A2047, 'OG Data Combined'!$A$2:$AQ6277,21,false)), ""\((.*?)\)""), """")"),"")</f>
        <v/>
      </c>
    </row>
    <row r="2048">
      <c r="A2048" s="143" t="s">
        <v>38357</v>
      </c>
      <c r="B2048" s="166" t="str">
        <f>vlookup(A2048, 'OG Data Combined'!$A$2:$Z6277,25,false)</f>
        <v>https://twitter.com/westycounselor</v>
      </c>
      <c r="D2048" s="144" t="str">
        <f>vlookup(A2048, 'OG Data Combined'!$A$2:$AQ6277,29,false)</f>
        <v>-</v>
      </c>
      <c r="E2048" t="str">
        <f>IFERROR(__xludf.DUMMYFUNCTION("IFERROR(REGEXEXTRACT((vlookup(A2048, 'OG Data Combined'!$A$2:$AQ6277,21,false)), ""\((.*?)\)""), """")"),"Distance, Mid-Distance")</f>
        <v>Distance, Mid-Distance</v>
      </c>
    </row>
    <row r="2049">
      <c r="A2049" s="143" t="s">
        <v>38358</v>
      </c>
      <c r="B2049" s="144" t="str">
        <f>vlookup(A2049, 'OG Data Combined'!$A$2:$Z6277,25,false)</f>
        <v>-</v>
      </c>
      <c r="D2049" s="144" t="str">
        <f>vlookup(A2049, 'OG Data Combined'!$A$2:$AQ6277,29,false)</f>
        <v>-</v>
      </c>
      <c r="E2049" t="str">
        <f>IFERROR(__xludf.DUMMYFUNCTION("IFERROR(REGEXEXTRACT((vlookup(A2049, 'OG Data Combined'!$A$2:$AQ6277,21,false)), ""\((.*?)\)""), """")"),"")</f>
        <v/>
      </c>
    </row>
    <row r="2050">
      <c r="A2050" s="143" t="s">
        <v>38359</v>
      </c>
      <c r="B2050" s="144" t="str">
        <f>vlookup(A2050, 'OG Data Combined'!$A$2:$Z6277,25,false)</f>
        <v>-</v>
      </c>
      <c r="D2050" s="144" t="str">
        <f>vlookup(A2050, 'OG Data Combined'!$A$2:$AQ6277,29,false)</f>
        <v>-</v>
      </c>
      <c r="E2050" t="str">
        <f>IFERROR(__xludf.DUMMYFUNCTION("IFERROR(REGEXEXTRACT((vlookup(A2050, 'OG Data Combined'!$A$2:$AQ6277,21,false)), ""\((.*?)\)""), """")"),"")</f>
        <v/>
      </c>
    </row>
    <row r="2051">
      <c r="A2051" s="143" t="s">
        <v>38360</v>
      </c>
      <c r="B2051" s="144" t="str">
        <f>vlookup(A2051, 'OG Data Combined'!$A$2:$Z6277,25,false)</f>
        <v>-</v>
      </c>
      <c r="D2051" s="144" t="str">
        <f>vlookup(A2051, 'OG Data Combined'!$A$2:$AQ6277,29,false)</f>
        <v>-</v>
      </c>
      <c r="E2051" t="str">
        <f>IFERROR(__xludf.DUMMYFUNCTION("IFERROR(REGEXEXTRACT((vlookup(A2051, 'OG Data Combined'!$A$2:$AQ6277,21,false)), ""\((.*?)\)""), """")"),"")</f>
        <v/>
      </c>
    </row>
    <row r="2052">
      <c r="A2052" s="143" t="s">
        <v>38361</v>
      </c>
      <c r="B2052" s="144" t="str">
        <f>vlookup(A2052, 'OG Data Combined'!$A$2:$Z6277,25,false)</f>
        <v>-</v>
      </c>
      <c r="D2052" s="144" t="str">
        <f>vlookup(A2052, 'OG Data Combined'!$A$2:$AQ6277,29,false)</f>
        <v>-</v>
      </c>
      <c r="E2052" t="str">
        <f>IFERROR(__xludf.DUMMYFUNCTION("IFERROR(REGEXEXTRACT((vlookup(A2052, 'OG Data Combined'!$A$2:$AQ6277,21,false)), ""\((.*?)\)""), """")"),"")</f>
        <v/>
      </c>
    </row>
    <row r="2053">
      <c r="A2053" s="143" t="s">
        <v>38362</v>
      </c>
      <c r="B2053" s="144" t="str">
        <f>vlookup(A2053, 'OG Data Combined'!$A$2:$Z6277,25,false)</f>
        <v>-</v>
      </c>
      <c r="D2053" s="144" t="str">
        <f>vlookup(A2053, 'OG Data Combined'!$A$2:$AQ6277,29,false)</f>
        <v>-</v>
      </c>
      <c r="E2053" t="str">
        <f>IFERROR(__xludf.DUMMYFUNCTION("IFERROR(REGEXEXTRACT((vlookup(A2053, 'OG Data Combined'!$A$2:$AQ6277,21,false)), ""\((.*?)\)""), """")"),"")</f>
        <v/>
      </c>
    </row>
    <row r="2054">
      <c r="A2054" s="143" t="s">
        <v>38363</v>
      </c>
      <c r="B2054" s="144" t="str">
        <f>vlookup(A2054, 'OG Data Combined'!$A$2:$Z6277,25,false)</f>
        <v>-</v>
      </c>
      <c r="D2054" s="144" t="str">
        <f>vlookup(A2054, 'OG Data Combined'!$A$2:$AQ6277,29,false)</f>
        <v>-</v>
      </c>
      <c r="E2054" t="str">
        <f>IFERROR(__xludf.DUMMYFUNCTION("IFERROR(REGEXEXTRACT((vlookup(A2054, 'OG Data Combined'!$A$2:$AQ6277,21,false)), ""\((.*?)\)""), """")"),"")</f>
        <v/>
      </c>
    </row>
    <row r="2055">
      <c r="A2055" s="143" t="s">
        <v>38364</v>
      </c>
      <c r="B2055" s="144" t="str">
        <f>vlookup(A2055, 'OG Data Combined'!$A$2:$Z6277,25,false)</f>
        <v>-</v>
      </c>
      <c r="D2055" s="144" t="str">
        <f>vlookup(A2055, 'OG Data Combined'!$A$2:$AQ6277,29,false)</f>
        <v>-</v>
      </c>
      <c r="E2055" t="str">
        <f>IFERROR(__xludf.DUMMYFUNCTION("IFERROR(REGEXEXTRACT((vlookup(A2055, 'OG Data Combined'!$A$2:$AQ6277,21,false)), ""\((.*?)\)""), """")"),"Distance")</f>
        <v>Distance</v>
      </c>
    </row>
    <row r="2056">
      <c r="A2056" s="143" t="s">
        <v>38365</v>
      </c>
      <c r="B2056" s="144" t="str">
        <f>vlookup(A2056, 'OG Data Combined'!$A$2:$Z6277,25,false)</f>
        <v>-</v>
      </c>
      <c r="D2056" s="144" t="str">
        <f>vlookup(A2056, 'OG Data Combined'!$A$2:$AQ6277,29,false)</f>
        <v>-</v>
      </c>
      <c r="E2056" t="str">
        <f>IFERROR(__xludf.DUMMYFUNCTION("IFERROR(REGEXEXTRACT((vlookup(A2056, 'OG Data Combined'!$A$2:$AQ6277,21,false)), ""\((.*?)\)""), """")"),"Distance")</f>
        <v>Distance</v>
      </c>
    </row>
    <row r="2057">
      <c r="A2057" s="143" t="s">
        <v>38366</v>
      </c>
      <c r="B2057" s="144" t="str">
        <f>vlookup(A2057, 'OG Data Combined'!$A$2:$Z6277,25,false)</f>
        <v>-</v>
      </c>
      <c r="D2057" s="166" t="str">
        <f>vlookup(A2057, 'OG Data Combined'!$A$2:$AQ6277,29,false)</f>
        <v>https://www.instagram.com/viitaliaano/</v>
      </c>
      <c r="E2057" t="str">
        <f>IFERROR(__xludf.DUMMYFUNCTION("IFERROR(REGEXEXTRACT((vlookup(A2057, 'OG Data Combined'!$A$2:$AQ6277,21,false)), ""\((.*?)\)""), """")"),"")</f>
        <v/>
      </c>
    </row>
    <row r="2058">
      <c r="A2058" s="143" t="s">
        <v>38367</v>
      </c>
      <c r="B2058" s="144" t="str">
        <f>vlookup(A2058, 'OG Data Combined'!$A$2:$Z6277,25,false)</f>
        <v>-</v>
      </c>
      <c r="D2058" s="144" t="str">
        <f>vlookup(A2058, 'OG Data Combined'!$A$2:$AQ6277,29,false)</f>
        <v>-</v>
      </c>
      <c r="E2058" t="str">
        <f>IFERROR(__xludf.DUMMYFUNCTION("IFERROR(REGEXEXTRACT((vlookup(A2058, 'OG Data Combined'!$A$2:$AQ6277,21,false)), ""\((.*?)\)""), """")"),"")</f>
        <v/>
      </c>
    </row>
    <row r="2059">
      <c r="A2059" s="143" t="s">
        <v>38368</v>
      </c>
      <c r="B2059" s="144" t="str">
        <f>vlookup(A2059, 'OG Data Combined'!$A$2:$Z6277,25,false)</f>
        <v>-</v>
      </c>
      <c r="D2059" s="144" t="str">
        <f>vlookup(A2059, 'OG Data Combined'!$A$2:$AQ6277,29,false)</f>
        <v>-</v>
      </c>
      <c r="E2059" t="str">
        <f>IFERROR(__xludf.DUMMYFUNCTION("IFERROR(REGEXEXTRACT((vlookup(A2059, 'OG Data Combined'!$A$2:$AQ6277,21,false)), ""\((.*?)\)""), """")"),"")</f>
        <v/>
      </c>
    </row>
    <row r="2060">
      <c r="A2060" s="143" t="s">
        <v>38369</v>
      </c>
      <c r="B2060" s="144" t="str">
        <f>vlookup(A2060, 'OG Data Combined'!$A$2:$Z6277,25,false)</f>
        <v>-</v>
      </c>
      <c r="D2060" s="144" t="str">
        <f>vlookup(A2060, 'OG Data Combined'!$A$2:$AQ6277,29,false)</f>
        <v>-</v>
      </c>
      <c r="E2060" t="str">
        <f>IFERROR(__xludf.DUMMYFUNCTION("IFERROR(REGEXEXTRACT((vlookup(A2060, 'OG Data Combined'!$A$2:$AQ6277,21,false)), ""\((.*?)\)""), """")"),"")</f>
        <v/>
      </c>
    </row>
    <row r="2061">
      <c r="A2061" s="143" t="s">
        <v>38370</v>
      </c>
      <c r="B2061" s="166" t="str">
        <f>vlookup(A2061, 'OG Data Combined'!$A$2:$Z6277,25,false)</f>
        <v>https://twitter.com/laura_loht</v>
      </c>
      <c r="D2061" s="144" t="str">
        <f>vlookup(A2061, 'OG Data Combined'!$A$2:$AQ6277,29,false)</f>
        <v>-</v>
      </c>
      <c r="E2061" t="str">
        <f>IFERROR(__xludf.DUMMYFUNCTION("IFERROR(REGEXEXTRACT((vlookup(A2061, 'OG Data Combined'!$A$2:$AQ6277,21,false)), ""\((.*?)\)""), """")"),"")</f>
        <v/>
      </c>
    </row>
    <row r="2062">
      <c r="A2062" s="143" t="s">
        <v>38371</v>
      </c>
      <c r="B2062" s="154" t="str">
        <f>vlookup(A2062, 'OG Data Combined'!$A$2:$Z6277,25,false)</f>
        <v/>
      </c>
      <c r="D2062" s="154" t="str">
        <f>vlookup(A2062, 'OG Data Combined'!$A$2:$AQ6277,29,false)</f>
        <v/>
      </c>
      <c r="E2062" t="str">
        <f>IFERROR(__xludf.DUMMYFUNCTION("IFERROR(REGEXEXTRACT((vlookup(A2062, 'OG Data Combined'!$A$2:$AQ6277,21,false)), ""\((.*?)\)""), """")"),"Distance")</f>
        <v>Distance</v>
      </c>
    </row>
    <row r="2063">
      <c r="A2063" s="143" t="s">
        <v>38372</v>
      </c>
      <c r="B2063" s="166" t="str">
        <f>vlookup(A2063, 'OG Data Combined'!$A$2:$Z6277,25,false)</f>
        <v>https://twitter.com/coachbeil</v>
      </c>
      <c r="D2063" s="144" t="str">
        <f>vlookup(A2063, 'OG Data Combined'!$A$2:$AQ6277,29,false)</f>
        <v>-</v>
      </c>
      <c r="E2063" t="str">
        <f>IFERROR(__xludf.DUMMYFUNCTION("IFERROR(REGEXEXTRACT((vlookup(A2063, 'OG Data Combined'!$A$2:$AQ6277,21,false)), ""\((.*?)\)""), """")"),"")</f>
        <v/>
      </c>
    </row>
    <row r="2064">
      <c r="A2064" s="143" t="s">
        <v>38373</v>
      </c>
      <c r="B2064" s="144" t="str">
        <f>vlookup(A2064, 'OG Data Combined'!$A$2:$Z6277,25,false)</f>
        <v>-</v>
      </c>
      <c r="D2064" s="144" t="str">
        <f>vlookup(A2064, 'OG Data Combined'!$A$2:$AQ6277,29,false)</f>
        <v>-</v>
      </c>
      <c r="E2064" t="str">
        <f>IFERROR(__xludf.DUMMYFUNCTION("IFERROR(REGEXEXTRACT((vlookup(A2064, 'OG Data Combined'!$A$2:$AQ6277,21,false)), ""\((.*?)\)""), """")"),"Sprints, Hurdles")</f>
        <v>Sprints, Hurdles</v>
      </c>
    </row>
    <row r="2065">
      <c r="A2065" s="143" t="s">
        <v>42278</v>
      </c>
      <c r="B2065" s="144" t="str">
        <f>vlookup(A2065, 'OG Data Combined'!$A$2:$Z6277,25,false)</f>
        <v>-</v>
      </c>
      <c r="D2065" s="144" t="str">
        <f>vlookup(A2065, 'OG Data Combined'!$A$2:$AQ6277,29,false)</f>
        <v>-</v>
      </c>
      <c r="E2065" t="str">
        <f>IFERROR(__xludf.DUMMYFUNCTION("IFERROR(REGEXEXTRACT((vlookup(A2065, 'OG Data Combined'!$A$2:$AQ6277,21,false)), ""\((.*?)\)""), """")"),"")</f>
        <v/>
      </c>
    </row>
    <row r="2066">
      <c r="A2066" s="143" t="s">
        <v>38374</v>
      </c>
      <c r="B2066" s="144" t="str">
        <f>vlookup(A2066, 'OG Data Combined'!$A$2:$Z6277,25,false)</f>
        <v>-</v>
      </c>
      <c r="D2066" s="144" t="str">
        <f>vlookup(A2066, 'OG Data Combined'!$A$2:$AQ6277,29,false)</f>
        <v>-</v>
      </c>
      <c r="E2066" t="str">
        <f>IFERROR(__xludf.DUMMYFUNCTION("IFERROR(REGEXEXTRACT((vlookup(A2066, 'OG Data Combined'!$A$2:$AQ6277,21,false)), ""\((.*?)\)""), """")"),"")</f>
        <v/>
      </c>
    </row>
    <row r="2067">
      <c r="A2067" s="143" t="s">
        <v>38375</v>
      </c>
      <c r="B2067" s="166" t="str">
        <f>vlookup(A2067, 'OG Data Combined'!$A$2:$Z6277,25,false)</f>
        <v>https://twitter.com/Coach_Charles4</v>
      </c>
      <c r="D2067" s="144" t="str">
        <f>vlookup(A2067, 'OG Data Combined'!$A$2:$AQ6277,29,false)</f>
        <v>-</v>
      </c>
      <c r="E2067" t="str">
        <f>IFERROR(__xludf.DUMMYFUNCTION("IFERROR(REGEXEXTRACT((vlookup(A2067, 'OG Data Combined'!$A$2:$AQ6277,21,false)), ""\((.*?)\)""), """")"),"")</f>
        <v/>
      </c>
    </row>
    <row r="2068">
      <c r="A2068" s="143" t="s">
        <v>38376</v>
      </c>
      <c r="B2068" s="144" t="str">
        <f>vlookup(A2068, 'OG Data Combined'!$A$2:$Z6277,25,false)</f>
        <v>-</v>
      </c>
      <c r="D2068" s="144" t="str">
        <f>vlookup(A2068, 'OG Data Combined'!$A$2:$AQ6277,29,false)</f>
        <v>-</v>
      </c>
      <c r="E2068" t="str">
        <f>IFERROR(__xludf.DUMMYFUNCTION("IFERROR(REGEXEXTRACT((vlookup(A2068, 'OG Data Combined'!$A$2:$AQ6277,21,false)), ""\((.*?)\)""), """")"),"")</f>
        <v/>
      </c>
    </row>
    <row r="2069">
      <c r="A2069" s="143" t="s">
        <v>38377</v>
      </c>
      <c r="B2069" s="144" t="str">
        <f>vlookup(A2069, 'OG Data Combined'!$A$2:$Z6277,25,false)</f>
        <v>-</v>
      </c>
      <c r="D2069" s="144" t="str">
        <f>vlookup(A2069, 'OG Data Combined'!$A$2:$AQ6277,29,false)</f>
        <v>-</v>
      </c>
      <c r="E2069" t="str">
        <f>IFERROR(__xludf.DUMMYFUNCTION("IFERROR(REGEXEXTRACT((vlookup(A2069, 'OG Data Combined'!$A$2:$AQ6277,21,false)), ""\((.*?)\)""), """")"),"")</f>
        <v/>
      </c>
    </row>
    <row r="2070">
      <c r="A2070" s="143" t="s">
        <v>42279</v>
      </c>
      <c r="B2070" s="144" t="str">
        <f>vlookup(A2070, 'OG Data Combined'!$A$2:$Z6277,25,false)</f>
        <v>-</v>
      </c>
      <c r="D2070" s="166" t="str">
        <f>vlookup(A2070, 'OG Data Combined'!$A$2:$AQ6277,29,false)</f>
        <v>https://www.instagram.com/jonkigel/</v>
      </c>
      <c r="E2070" t="str">
        <f>IFERROR(__xludf.DUMMYFUNCTION("IFERROR(REGEXEXTRACT((vlookup(A2070, 'OG Data Combined'!$A$2:$AQ6277,21,false)), ""\((.*?)\)""), """")"),"")</f>
        <v/>
      </c>
    </row>
    <row r="2071">
      <c r="A2071" s="143" t="s">
        <v>42280</v>
      </c>
      <c r="B2071" s="144" t="str">
        <f>vlookup(A2071, 'OG Data Combined'!$A$2:$Z6277,25,false)</f>
        <v>-</v>
      </c>
      <c r="D2071" s="144" t="str">
        <f>vlookup(A2071, 'OG Data Combined'!$A$2:$AQ6277,29,false)</f>
        <v>-</v>
      </c>
      <c r="E2071" t="str">
        <f>IFERROR(__xludf.DUMMYFUNCTION("IFERROR(REGEXEXTRACT((vlookup(A2071, 'OG Data Combined'!$A$2:$AQ6277,21,false)), ""\((.*?)\)""), """")"),"")</f>
        <v/>
      </c>
    </row>
    <row r="2072">
      <c r="A2072" s="143" t="s">
        <v>38378</v>
      </c>
      <c r="B2072" s="144" t="str">
        <f>vlookup(A2072, 'OG Data Combined'!$A$2:$Z6277,25,false)</f>
        <v>-</v>
      </c>
      <c r="D2072" s="144" t="str">
        <f>vlookup(A2072, 'OG Data Combined'!$A$2:$AQ6277,29,false)</f>
        <v>-</v>
      </c>
      <c r="E2072" t="str">
        <f>IFERROR(__xludf.DUMMYFUNCTION("IFERROR(REGEXEXTRACT((vlookup(A2072, 'OG Data Combined'!$A$2:$AQ6277,21,false)), ""\((.*?)\)""), """")"),"")</f>
        <v/>
      </c>
    </row>
    <row r="2073">
      <c r="A2073" s="143" t="s">
        <v>38379</v>
      </c>
      <c r="B2073" s="144" t="str">
        <f>vlookup(A2073, 'OG Data Combined'!$A$2:$Z6277,25,false)</f>
        <v>-</v>
      </c>
      <c r="D2073" s="144" t="str">
        <f>vlookup(A2073, 'OG Data Combined'!$A$2:$AQ6277,29,false)</f>
        <v>-</v>
      </c>
      <c r="E2073" t="str">
        <f>IFERROR(__xludf.DUMMYFUNCTION("IFERROR(REGEXEXTRACT((vlookup(A2073, 'OG Data Combined'!$A$2:$AQ6277,21,false)), ""\((.*?)\)""), """")"),"")</f>
        <v/>
      </c>
    </row>
    <row r="2074">
      <c r="A2074" s="143" t="s">
        <v>38380</v>
      </c>
      <c r="B2074" s="166" t="str">
        <f>vlookup(A2074, 'OG Data Combined'!$A$2:$Z6277,25,false)</f>
        <v>https://x.com/RennixMark</v>
      </c>
      <c r="D2074" s="144" t="str">
        <f>vlookup(A2074, 'OG Data Combined'!$A$2:$AQ6277,29,false)</f>
        <v>-</v>
      </c>
      <c r="E2074" t="str">
        <f>IFERROR(__xludf.DUMMYFUNCTION("IFERROR(REGEXEXTRACT((vlookup(A2074, 'OG Data Combined'!$A$2:$AQ6277,21,false)), ""\((.*?)\)""), """")"),"")</f>
        <v/>
      </c>
    </row>
    <row r="2075">
      <c r="A2075" s="143" t="s">
        <v>38381</v>
      </c>
      <c r="B2075" s="144" t="str">
        <f>vlookup(A2075, 'OG Data Combined'!$A$2:$Z6277,25,false)</f>
        <v>-</v>
      </c>
      <c r="D2075" s="144" t="str">
        <f>vlookup(A2075, 'OG Data Combined'!$A$2:$AQ6277,29,false)</f>
        <v>-</v>
      </c>
      <c r="E2075" t="str">
        <f>IFERROR(__xludf.DUMMYFUNCTION("IFERROR(REGEXEXTRACT((vlookup(A2075, 'OG Data Combined'!$A$2:$AQ6277,21,false)), ""\((.*?)\)""), """")"),"Distance")</f>
        <v>Distance</v>
      </c>
    </row>
    <row r="2076">
      <c r="A2076" s="143" t="s">
        <v>38382</v>
      </c>
      <c r="B2076" s="166" t="str">
        <f>vlookup(A2076, 'OG Data Combined'!$A$2:$Z6277,25,false)</f>
        <v>https://twitter.com/jonesrick26</v>
      </c>
      <c r="D2076" s="144" t="str">
        <f>vlookup(A2076, 'OG Data Combined'!$A$2:$AQ6277,29,false)</f>
        <v>-</v>
      </c>
      <c r="E2076" t="str">
        <f>IFERROR(__xludf.DUMMYFUNCTION("IFERROR(REGEXEXTRACT((vlookup(A2076, 'OG Data Combined'!$A$2:$AQ6277,21,false)), ""\((.*?)\)""), """")"),"")</f>
        <v/>
      </c>
    </row>
    <row r="2077">
      <c r="A2077" s="143" t="s">
        <v>38383</v>
      </c>
      <c r="B2077" s="144" t="str">
        <f>vlookup(A2077, 'OG Data Combined'!$A$2:$Z6277,25,false)</f>
        <v>-</v>
      </c>
      <c r="D2077" s="144" t="str">
        <f>vlookup(A2077, 'OG Data Combined'!$A$2:$AQ6277,29,false)</f>
        <v>-</v>
      </c>
      <c r="E2077" t="str">
        <f>IFERROR(__xludf.DUMMYFUNCTION("IFERROR(REGEXEXTRACT((vlookup(A2077, 'OG Data Combined'!$A$2:$AQ6277,21,false)), ""\((.*?)\)""), """")"),"")</f>
        <v/>
      </c>
    </row>
    <row r="2078">
      <c r="A2078" s="143" t="s">
        <v>38384</v>
      </c>
      <c r="B2078" s="144" t="str">
        <f>vlookup(A2078, 'OG Data Combined'!$A$2:$Z6277,25,false)</f>
        <v>-</v>
      </c>
      <c r="D2078" s="144" t="str">
        <f>vlookup(A2078, 'OG Data Combined'!$A$2:$AQ6277,29,false)</f>
        <v>-</v>
      </c>
      <c r="E2078" t="str">
        <f>IFERROR(__xludf.DUMMYFUNCTION("IFERROR(REGEXEXTRACT((vlookup(A2078, 'OG Data Combined'!$A$2:$AQ6277,21,false)), ""\((.*?)\)""), """")"),"")</f>
        <v/>
      </c>
    </row>
    <row r="2079">
      <c r="A2079" s="143" t="s">
        <v>38385</v>
      </c>
      <c r="B2079" s="144" t="str">
        <f>vlookup(A2079, 'OG Data Combined'!$A$2:$Z6277,25,false)</f>
        <v>-</v>
      </c>
      <c r="D2079" s="144" t="str">
        <f>vlookup(A2079, 'OG Data Combined'!$A$2:$AQ6277,29,false)</f>
        <v>-</v>
      </c>
      <c r="E2079" t="str">
        <f>IFERROR(__xludf.DUMMYFUNCTION("IFERROR(REGEXEXTRACT((vlookup(A2079, 'OG Data Combined'!$A$2:$AQ6277,21,false)), ""\((.*?)\)""), """")"),"")</f>
        <v/>
      </c>
    </row>
    <row r="2080">
      <c r="A2080" s="143" t="s">
        <v>38386</v>
      </c>
      <c r="B2080" s="144" t="str">
        <f>vlookup(A2080, 'OG Data Combined'!$A$2:$Z6277,25,false)</f>
        <v>-</v>
      </c>
      <c r="D2080" s="166" t="str">
        <f>vlookup(A2080, 'OG Data Combined'!$A$2:$AQ6277,29,false)</f>
        <v>https://www.instagram.com/utampaxc/</v>
      </c>
      <c r="E2080" t="str">
        <f>IFERROR(__xludf.DUMMYFUNCTION("IFERROR(REGEXEXTRACT((vlookup(A2080, 'OG Data Combined'!$A$2:$AQ6277,21,false)), ""\((.*?)\)""), """")"),"")</f>
        <v/>
      </c>
    </row>
    <row r="2081">
      <c r="A2081" s="143" t="s">
        <v>38387</v>
      </c>
      <c r="B2081" s="144" t="str">
        <f>vlookup(A2081, 'OG Data Combined'!$A$2:$Z6277,25,false)</f>
        <v>-</v>
      </c>
      <c r="D2081" s="144" t="str">
        <f>vlookup(A2081, 'OG Data Combined'!$A$2:$AQ6277,29,false)</f>
        <v>-</v>
      </c>
      <c r="E2081" t="str">
        <f>IFERROR(__xludf.DUMMYFUNCTION("IFERROR(REGEXEXTRACT((vlookup(A2081, 'OG Data Combined'!$A$2:$AQ6277,21,false)), ""\((.*?)\)""), """")"),"")</f>
        <v/>
      </c>
    </row>
    <row r="2082">
      <c r="A2082" s="143" t="s">
        <v>38388</v>
      </c>
      <c r="B2082" s="166" t="str">
        <f>vlookup(A2082, 'OG Data Combined'!$A$2:$Z6277,25,false)</f>
        <v>https://twitter.com/coachrsmithasu</v>
      </c>
      <c r="D2082" s="166" t="str">
        <f>vlookup(A2082, 'OG Data Combined'!$A$2:$AQ6277,29,false)</f>
        <v>https://www.instagram.com/coachrobsmith_asu/</v>
      </c>
      <c r="E2082" t="str">
        <f>IFERROR(__xludf.DUMMYFUNCTION("IFERROR(REGEXEXTRACT((vlookup(A2082, 'OG Data Combined'!$A$2:$AQ6277,21,false)), ""\((.*?)\)""), """")"),"")</f>
        <v/>
      </c>
    </row>
    <row r="2083">
      <c r="A2083" s="143" t="s">
        <v>38389</v>
      </c>
      <c r="B2083" s="144" t="str">
        <f>vlookup(A2083, 'OG Data Combined'!$A$2:$Z6277,25,false)</f>
        <v>-</v>
      </c>
      <c r="D2083" s="144" t="str">
        <f>vlookup(A2083, 'OG Data Combined'!$A$2:$AQ6277,29,false)</f>
        <v>-</v>
      </c>
      <c r="E2083" t="str">
        <f>IFERROR(__xludf.DUMMYFUNCTION("IFERROR(REGEXEXTRACT((vlookup(A2083, 'OG Data Combined'!$A$2:$AQ6277,21,false)), ""\((.*?)\)""), """")"),"")</f>
        <v/>
      </c>
    </row>
    <row r="2084">
      <c r="A2084" s="143" t="s">
        <v>38390</v>
      </c>
      <c r="B2084" s="166" t="str">
        <f>vlookup(A2084, 'OG Data Combined'!$A$2:$Z6277,25,false)</f>
        <v>https://twitter.com/jburgamy800</v>
      </c>
      <c r="D2084" s="166" t="str">
        <f>vlookup(A2084, 'OG Data Combined'!$A$2:$AQ6277,29,false)</f>
        <v>https://www.instagram.com/jburgamy_runs/</v>
      </c>
      <c r="E2084" t="str">
        <f>IFERROR(__xludf.DUMMYFUNCTION("IFERROR(REGEXEXTRACT((vlookup(A2084, 'OG Data Combined'!$A$2:$AQ6277,21,false)), ""\((.*?)\)""), """")"),"")</f>
        <v/>
      </c>
    </row>
    <row r="2085">
      <c r="A2085" s="143" t="s">
        <v>38391</v>
      </c>
      <c r="B2085" s="144" t="str">
        <f>vlookup(A2085, 'OG Data Combined'!$A$2:$Z6277,25,false)</f>
        <v>-</v>
      </c>
      <c r="D2085" s="144" t="str">
        <f>vlookup(A2085, 'OG Data Combined'!$A$2:$AQ6277,29,false)</f>
        <v>-</v>
      </c>
      <c r="E2085" t="str">
        <f>IFERROR(__xludf.DUMMYFUNCTION("IFERROR(REGEXEXTRACT((vlookup(A2085, 'OG Data Combined'!$A$2:$AQ6277,21,false)), ""\((.*?)\)""), """")"),"")</f>
        <v/>
      </c>
    </row>
    <row r="2086">
      <c r="A2086" s="143" t="s">
        <v>38392</v>
      </c>
      <c r="B2086" s="144" t="str">
        <f>vlookup(A2086, 'OG Data Combined'!$A$2:$Z6277,25,false)</f>
        <v>-</v>
      </c>
      <c r="D2086" s="144" t="str">
        <f>vlookup(A2086, 'OG Data Combined'!$A$2:$AQ6277,29,false)</f>
        <v>-</v>
      </c>
      <c r="E2086" t="str">
        <f>IFERROR(__xludf.DUMMYFUNCTION("IFERROR(REGEXEXTRACT((vlookup(A2086, 'OG Data Combined'!$A$2:$AQ6277,21,false)), ""\((.*?)\)""), """")"),"Jumps")</f>
        <v>Jumps</v>
      </c>
    </row>
    <row r="2087">
      <c r="A2087" s="143" t="s">
        <v>38393</v>
      </c>
      <c r="B2087" s="166" t="str">
        <f>vlookup(A2087, 'OG Data Combined'!$A$2:$Z6277,25,false)</f>
        <v>https://twitter.com/da_runnerbrown</v>
      </c>
      <c r="D2087" s="144" t="str">
        <f>vlookup(A2087, 'OG Data Combined'!$A$2:$AQ6277,29,false)</f>
        <v>-</v>
      </c>
      <c r="E2087" t="str">
        <f>IFERROR(__xludf.DUMMYFUNCTION("IFERROR(REGEXEXTRACT((vlookup(A2087, 'OG Data Combined'!$A$2:$AQ6277,21,false)), ""\((.*?)\)""), """")"),"")</f>
        <v/>
      </c>
    </row>
    <row r="2088">
      <c r="A2088" s="143" t="s">
        <v>38394</v>
      </c>
      <c r="B2088" s="144" t="str">
        <f>vlookup(A2088, 'OG Data Combined'!$A$2:$Z6277,25,false)</f>
        <v>-</v>
      </c>
      <c r="D2088" s="144" t="str">
        <f>vlookup(A2088, 'OG Data Combined'!$A$2:$AQ6277,29,false)</f>
        <v>-</v>
      </c>
      <c r="E2088" t="str">
        <f>IFERROR(__xludf.DUMMYFUNCTION("IFERROR(REGEXEXTRACT((vlookup(A2088, 'OG Data Combined'!$A$2:$AQ6277,21,false)), ""\((.*?)\)""), """")"),"Distance")</f>
        <v>Distance</v>
      </c>
    </row>
    <row r="2089">
      <c r="A2089" s="143" t="s">
        <v>38395</v>
      </c>
      <c r="B2089" s="144" t="str">
        <f>vlookup(A2089, 'OG Data Combined'!$A$2:$Z6277,25,false)</f>
        <v>-</v>
      </c>
      <c r="D2089" s="144" t="str">
        <f>vlookup(A2089, 'OG Data Combined'!$A$2:$AQ6277,29,false)</f>
        <v>-</v>
      </c>
      <c r="E2089" t="str">
        <f>IFERROR(__xludf.DUMMYFUNCTION("IFERROR(REGEXEXTRACT((vlookup(A2089, 'OG Data Combined'!$A$2:$AQ6277,21,false)), ""\((.*?)\)""), """")"),"")</f>
        <v/>
      </c>
    </row>
    <row r="2090">
      <c r="A2090" s="143" t="s">
        <v>38396</v>
      </c>
      <c r="B2090" s="144" t="str">
        <f>vlookup(A2090, 'OG Data Combined'!$A$2:$Z6277,25,false)</f>
        <v>-</v>
      </c>
      <c r="D2090" s="144" t="str">
        <f>vlookup(A2090, 'OG Data Combined'!$A$2:$AQ6277,29,false)</f>
        <v>-</v>
      </c>
      <c r="E2090" t="str">
        <f>IFERROR(__xludf.DUMMYFUNCTION("IFERROR(REGEXEXTRACT((vlookup(A2090, 'OG Data Combined'!$A$2:$AQ6277,21,false)), ""\((.*?)\)""), """")"),"")</f>
        <v/>
      </c>
    </row>
    <row r="2091">
      <c r="A2091" s="143" t="s">
        <v>38397</v>
      </c>
      <c r="B2091" s="144" t="str">
        <f>vlookup(A2091, 'OG Data Combined'!$A$2:$Z6277,25,false)</f>
        <v>-</v>
      </c>
      <c r="D2091" s="144" t="str">
        <f>vlookup(A2091, 'OG Data Combined'!$A$2:$AQ6277,29,false)</f>
        <v>-</v>
      </c>
      <c r="E2091" t="str">
        <f>IFERROR(__xludf.DUMMYFUNCTION("IFERROR(REGEXEXTRACT((vlookup(A2091, 'OG Data Combined'!$A$2:$AQ6277,21,false)), ""\((.*?)\)""), """")"),"")</f>
        <v/>
      </c>
    </row>
    <row r="2092">
      <c r="A2092" s="143" t="s">
        <v>38398</v>
      </c>
      <c r="B2092" s="144" t="str">
        <f>vlookup(A2092, 'OG Data Combined'!$A$2:$Z6277,25,false)</f>
        <v>-</v>
      </c>
      <c r="D2092" s="144" t="str">
        <f>vlookup(A2092, 'OG Data Combined'!$A$2:$AQ6277,29,false)</f>
        <v>-</v>
      </c>
      <c r="E2092" t="str">
        <f>IFERROR(__xludf.DUMMYFUNCTION("IFERROR(REGEXEXTRACT((vlookup(A2092, 'OG Data Combined'!$A$2:$AQ6277,21,false)), ""\((.*?)\)""), """")"),"")</f>
        <v/>
      </c>
    </row>
    <row r="2093">
      <c r="A2093" s="143" t="s">
        <v>38399</v>
      </c>
      <c r="B2093" s="144" t="str">
        <f>vlookup(A2093, 'OG Data Combined'!$A$2:$Z6277,25,false)</f>
        <v>-</v>
      </c>
      <c r="D2093" s="144" t="str">
        <f>vlookup(A2093, 'OG Data Combined'!$A$2:$AQ6277,29,false)</f>
        <v>-</v>
      </c>
      <c r="E2093" t="str">
        <f>IFERROR(__xludf.DUMMYFUNCTION("IFERROR(REGEXEXTRACT((vlookup(A2093, 'OG Data Combined'!$A$2:$AQ6277,21,false)), ""\((.*?)\)""), """")"),"")</f>
        <v/>
      </c>
    </row>
    <row r="2094">
      <c r="A2094" s="143" t="s">
        <v>38400</v>
      </c>
      <c r="B2094" s="144" t="str">
        <f>vlookup(A2094, 'OG Data Combined'!$A$2:$Z6277,25,false)</f>
        <v>-</v>
      </c>
      <c r="D2094" s="144" t="str">
        <f>vlookup(A2094, 'OG Data Combined'!$A$2:$AQ6277,29,false)</f>
        <v>-</v>
      </c>
      <c r="E2094" t="str">
        <f>IFERROR(__xludf.DUMMYFUNCTION("IFERROR(REGEXEXTRACT((vlookup(A2094, 'OG Data Combined'!$A$2:$AQ6277,21,false)), ""\((.*?)\)""), """")"),"Field Events")</f>
        <v>Field Events</v>
      </c>
    </row>
    <row r="2095">
      <c r="A2095" s="143" t="s">
        <v>38401</v>
      </c>
      <c r="B2095" s="144" t="str">
        <f>vlookup(A2095, 'OG Data Combined'!$A$2:$Z6277,25,false)</f>
        <v>-</v>
      </c>
      <c r="D2095" s="144" t="str">
        <f>vlookup(A2095, 'OG Data Combined'!$A$2:$AQ6277,29,false)</f>
        <v>-</v>
      </c>
      <c r="E2095" t="str">
        <f>IFERROR(__xludf.DUMMYFUNCTION("IFERROR(REGEXEXTRACT((vlookup(A2095, 'OG Data Combined'!$A$2:$AQ6277,21,false)), ""\((.*?)\)""), """")"),"Distance")</f>
        <v>Distance</v>
      </c>
    </row>
    <row r="2096">
      <c r="A2096" s="143" t="s">
        <v>38402</v>
      </c>
      <c r="B2096" s="144" t="str">
        <f>vlookup(A2096, 'OG Data Combined'!$A$2:$Z6277,25,false)</f>
        <v>-</v>
      </c>
      <c r="D2096" s="144" t="str">
        <f>vlookup(A2096, 'OG Data Combined'!$A$2:$AQ6277,29,false)</f>
        <v>-</v>
      </c>
      <c r="E2096" t="str">
        <f>IFERROR(__xludf.DUMMYFUNCTION("IFERROR(REGEXEXTRACT((vlookup(A2096, 'OG Data Combined'!$A$2:$AQ6277,21,false)), ""\((.*?)\)""), """")"),"")</f>
        <v/>
      </c>
    </row>
    <row r="2097">
      <c r="A2097" s="143" t="s">
        <v>38403</v>
      </c>
      <c r="B2097" s="144" t="str">
        <f>vlookup(A2097, 'OG Data Combined'!$A$2:$Z6277,25,false)</f>
        <v>-</v>
      </c>
      <c r="D2097" s="166" t="str">
        <f>vlookup(A2097, 'OG Data Combined'!$A$2:$AQ6277,29,false)</f>
        <v>https://www.instagram.com/alexanderjones27/</v>
      </c>
      <c r="E2097" t="str">
        <f>IFERROR(__xludf.DUMMYFUNCTION("IFERROR(REGEXEXTRACT((vlookup(A2097, 'OG Data Combined'!$A$2:$AQ6277,21,false)), ""\((.*?)\)""), """")"),"Distance")</f>
        <v>Distance</v>
      </c>
    </row>
    <row r="2098">
      <c r="A2098" s="143" t="s">
        <v>38404</v>
      </c>
      <c r="B2098" s="144" t="str">
        <f>vlookup(A2098, 'OG Data Combined'!$A$2:$Z6277,25,false)</f>
        <v>-</v>
      </c>
      <c r="D2098" s="166" t="str">
        <f>vlookup(A2098, 'OG Data Combined'!$A$2:$AQ6277,29,false)</f>
        <v>https://www.instagram.com/chris.doomes/</v>
      </c>
      <c r="E2098" t="str">
        <f>IFERROR(__xludf.DUMMYFUNCTION("IFERROR(REGEXEXTRACT((vlookup(A2098, 'OG Data Combined'!$A$2:$AQ6277,21,false)), ""\((.*?)\)""), """")"),"")</f>
        <v/>
      </c>
    </row>
    <row r="2099">
      <c r="A2099" s="143" t="s">
        <v>38405</v>
      </c>
      <c r="B2099" s="144" t="str">
        <f>vlookup(A2099, 'OG Data Combined'!$A$2:$Z6277,25,false)</f>
        <v>-</v>
      </c>
      <c r="D2099" s="144" t="str">
        <f>vlookup(A2099, 'OG Data Combined'!$A$2:$AQ6277,29,false)</f>
        <v>-</v>
      </c>
      <c r="E2099" t="str">
        <f>IFERROR(__xludf.DUMMYFUNCTION("IFERROR(REGEXEXTRACT((vlookup(A2099, 'OG Data Combined'!$A$2:$AQ6277,21,false)), ""\((.*?)\)""), """")"),"")</f>
        <v/>
      </c>
    </row>
    <row r="2100">
      <c r="A2100" s="143" t="s">
        <v>38406</v>
      </c>
      <c r="B2100" s="144" t="str">
        <f>vlookup(A2100, 'OG Data Combined'!$A$2:$Z6277,25,false)</f>
        <v>-</v>
      </c>
      <c r="D2100" s="144" t="str">
        <f>vlookup(A2100, 'OG Data Combined'!$A$2:$AQ6277,29,false)</f>
        <v>-</v>
      </c>
      <c r="E2100" t="str">
        <f>IFERROR(__xludf.DUMMYFUNCTION("IFERROR(REGEXEXTRACT((vlookup(A2100, 'OG Data Combined'!$A$2:$AQ6277,21,false)), ""\((.*?)\)""), """")"),"")</f>
        <v/>
      </c>
    </row>
    <row r="2101">
      <c r="A2101" s="143" t="s">
        <v>38407</v>
      </c>
      <c r="B2101" s="144" t="str">
        <f>vlookup(A2101, 'OG Data Combined'!$A$2:$Z6277,25,false)</f>
        <v>-</v>
      </c>
      <c r="D2101" s="144" t="str">
        <f>vlookup(A2101, 'OG Data Combined'!$A$2:$AQ6277,29,false)</f>
        <v>-</v>
      </c>
      <c r="E2101" t="str">
        <f>IFERROR(__xludf.DUMMYFUNCTION("IFERROR(REGEXEXTRACT((vlookup(A2101, 'OG Data Combined'!$A$2:$AQ6277,21,false)), ""\((.*?)\)""), """")"),"Distance")</f>
        <v>Distance</v>
      </c>
    </row>
    <row r="2102">
      <c r="A2102" s="143" t="s">
        <v>38408</v>
      </c>
      <c r="B2102" s="144" t="str">
        <f>vlookup(A2102, 'OG Data Combined'!$A$2:$Z6277,25,false)</f>
        <v>-</v>
      </c>
      <c r="D2102" s="144" t="str">
        <f>vlookup(A2102, 'OG Data Combined'!$A$2:$AQ6277,29,false)</f>
        <v>-</v>
      </c>
      <c r="E2102" t="str">
        <f>IFERROR(__xludf.DUMMYFUNCTION("IFERROR(REGEXEXTRACT((vlookup(A2102, 'OG Data Combined'!$A$2:$AQ6277,21,false)), ""\((.*?)\)""), """")"),"")</f>
        <v/>
      </c>
    </row>
    <row r="2103">
      <c r="A2103" s="143" t="s">
        <v>38409</v>
      </c>
      <c r="B2103" s="144" t="str">
        <f>vlookup(A2103, 'OG Data Combined'!$A$2:$Z6277,25,false)</f>
        <v>-</v>
      </c>
      <c r="D2103" s="144" t="str">
        <f>vlookup(A2103, 'OG Data Combined'!$A$2:$AQ6277,29,false)</f>
        <v>-</v>
      </c>
      <c r="E2103" t="str">
        <f>IFERROR(__xludf.DUMMYFUNCTION("IFERROR(REGEXEXTRACT((vlookup(A2103, 'OG Data Combined'!$A$2:$AQ6277,21,false)), ""\((.*?)\)""), """")"),"Distance")</f>
        <v>Distance</v>
      </c>
    </row>
    <row r="2104">
      <c r="A2104" s="143" t="s">
        <v>38410</v>
      </c>
      <c r="B2104" s="166" t="str">
        <f>vlookup(A2104, 'OG Data Combined'!$A$2:$Z6277,25,false)</f>
        <v>https://twitter.com/coachmattlogan</v>
      </c>
      <c r="D2104" s="144" t="str">
        <f>vlookup(A2104, 'OG Data Combined'!$A$2:$AQ6277,29,false)</f>
        <v>-</v>
      </c>
      <c r="E2104" t="str">
        <f>IFERROR(__xludf.DUMMYFUNCTION("IFERROR(REGEXEXTRACT((vlookup(A2104, 'OG Data Combined'!$A$2:$AQ6277,21,false)), ""\((.*?)\)""), """")"),"")</f>
        <v/>
      </c>
    </row>
    <row r="2105">
      <c r="A2105" s="143" t="s">
        <v>38411</v>
      </c>
      <c r="B2105" s="144" t="str">
        <f>vlookup(A2105, 'OG Data Combined'!$A$2:$Z6277,25,false)</f>
        <v>-</v>
      </c>
      <c r="D2105" s="144" t="str">
        <f>vlookup(A2105, 'OG Data Combined'!$A$2:$AQ6277,29,false)</f>
        <v>-</v>
      </c>
      <c r="E2105" t="str">
        <f>IFERROR(__xludf.DUMMYFUNCTION("IFERROR(REGEXEXTRACT((vlookup(A2105, 'OG Data Combined'!$A$2:$AQ6277,21,false)), ""\((.*?)\)""), """")"),"Distance")</f>
        <v>Distance</v>
      </c>
    </row>
    <row r="2106">
      <c r="A2106" s="143" t="s">
        <v>38412</v>
      </c>
      <c r="B2106" s="144" t="str">
        <f>vlookup(A2106, 'OG Data Combined'!$A$2:$Z6277,25,false)</f>
        <v>-</v>
      </c>
      <c r="D2106" s="144" t="str">
        <f>vlookup(A2106, 'OG Data Combined'!$A$2:$AQ6277,29,false)</f>
        <v>-</v>
      </c>
      <c r="E2106" t="str">
        <f>IFERROR(__xludf.DUMMYFUNCTION("IFERROR(REGEXEXTRACT((vlookup(A2106, 'OG Data Combined'!$A$2:$AQ6277,21,false)), ""\((.*?)\)""), """")"),"Jumps")</f>
        <v>Jumps</v>
      </c>
    </row>
    <row r="2107">
      <c r="A2107" s="143" t="s">
        <v>38413</v>
      </c>
      <c r="B2107" s="144" t="str">
        <f>vlookup(A2107, 'OG Data Combined'!$A$2:$Z6277,25,false)</f>
        <v>-</v>
      </c>
      <c r="D2107" s="144" t="str">
        <f>vlookup(A2107, 'OG Data Combined'!$A$2:$AQ6277,29,false)</f>
        <v>-</v>
      </c>
      <c r="E2107" t="str">
        <f>IFERROR(__xludf.DUMMYFUNCTION("IFERROR(REGEXEXTRACT((vlookup(A2107, 'OG Data Combined'!$A$2:$AQ6277,21,false)), ""\((.*?)\)""), """")"),"")</f>
        <v/>
      </c>
    </row>
    <row r="2108">
      <c r="A2108" s="143" t="s">
        <v>38414</v>
      </c>
      <c r="B2108" s="166" t="str">
        <f>vlookup(A2108, 'OG Data Combined'!$A$2:$Z6277,25,false)</f>
        <v>https://twitter.com/jake_knight21</v>
      </c>
      <c r="D2108" s="144" t="str">
        <f>vlookup(A2108, 'OG Data Combined'!$A$2:$AQ6277,29,false)</f>
        <v>-</v>
      </c>
      <c r="E2108" t="str">
        <f>IFERROR(__xludf.DUMMYFUNCTION("IFERROR(REGEXEXTRACT((vlookup(A2108, 'OG Data Combined'!$A$2:$AQ6277,21,false)), ""\((.*?)\)""), """")"),"Throws")</f>
        <v>Throws</v>
      </c>
    </row>
    <row r="2109">
      <c r="A2109" s="143" t="s">
        <v>38415</v>
      </c>
      <c r="B2109" s="144" t="str">
        <f>vlookup(A2109, 'OG Data Combined'!$A$2:$Z6277,25,false)</f>
        <v>-</v>
      </c>
      <c r="D2109" s="144" t="str">
        <f>vlookup(A2109, 'OG Data Combined'!$A$2:$AQ6277,29,false)</f>
        <v>-</v>
      </c>
      <c r="E2109" t="str">
        <f>IFERROR(__xludf.DUMMYFUNCTION("IFERROR(REGEXEXTRACT((vlookup(A2109, 'OG Data Combined'!$A$2:$AQ6277,21,false)), ""\((.*?)\)""), """")"),"Sprints, Jumps")</f>
        <v>Sprints, Jumps</v>
      </c>
    </row>
    <row r="2110">
      <c r="A2110" s="143" t="s">
        <v>42281</v>
      </c>
      <c r="B2110" s="144" t="str">
        <f>vlookup(A2110, 'OG Data Combined'!$A$2:$Z6277,25,false)</f>
        <v/>
      </c>
      <c r="D2110" s="144" t="str">
        <f>vlookup(A2110, 'OG Data Combined'!$A$2:$AQ6277,29,false)</f>
        <v>-</v>
      </c>
      <c r="E2110" t="str">
        <f>IFERROR(__xludf.DUMMYFUNCTION("IFERROR(REGEXEXTRACT((vlookup(A2110, 'OG Data Combined'!$A$2:$AQ6277,21,false)), ""\((.*?)\)""), """")"),"")</f>
        <v/>
      </c>
    </row>
    <row r="2111">
      <c r="A2111" s="143" t="s">
        <v>42282</v>
      </c>
      <c r="B2111" s="144" t="str">
        <f>vlookup(A2111, 'OG Data Combined'!$A$2:$Z6277,25,false)</f>
        <v>-</v>
      </c>
      <c r="D2111" s="144" t="str">
        <f>vlookup(A2111, 'OG Data Combined'!$A$2:$AQ6277,29,false)</f>
        <v>-</v>
      </c>
      <c r="E2111" t="str">
        <f>IFERROR(__xludf.DUMMYFUNCTION("IFERROR(REGEXEXTRACT((vlookup(A2111, 'OG Data Combined'!$A$2:$AQ6277,21,false)), ""\((.*?)\)""), """")"),"")</f>
        <v/>
      </c>
    </row>
    <row r="2112">
      <c r="A2112" s="143" t="s">
        <v>42283</v>
      </c>
      <c r="B2112" s="144" t="str">
        <f>vlookup(A2112, 'OG Data Combined'!$A$2:$Z6277,25,false)</f>
        <v>-</v>
      </c>
      <c r="D2112" s="166" t="str">
        <f>vlookup(A2112, 'OG Data Combined'!$A$2:$AQ6277,29,false)</f>
        <v>https://www.instagram.com/coach.sarah.tro/</v>
      </c>
      <c r="E2112" t="str">
        <f>IFERROR(__xludf.DUMMYFUNCTION("IFERROR(REGEXEXTRACT((vlookup(A2112, 'OG Data Combined'!$A$2:$AQ6277,21,false)), ""\((.*?)\)""), """")"),"")</f>
        <v/>
      </c>
    </row>
    <row r="2113">
      <c r="A2113" s="143" t="s">
        <v>42284</v>
      </c>
      <c r="B2113" s="144" t="str">
        <f>vlookup(A2113, 'OG Data Combined'!$A$2:$Z6277,25,false)</f>
        <v>-</v>
      </c>
      <c r="D2113" s="144" t="str">
        <f>vlookup(A2113, 'OG Data Combined'!$A$2:$AQ6277,29,false)</f>
        <v>-</v>
      </c>
      <c r="E2113" t="str">
        <f>IFERROR(__xludf.DUMMYFUNCTION("IFERROR(REGEXEXTRACT((vlookup(A2113, 'OG Data Combined'!$A$2:$AQ6277,21,false)), ""\((.*?)\)""), """")"),"")</f>
        <v/>
      </c>
    </row>
    <row r="2114">
      <c r="A2114" s="143" t="s">
        <v>42285</v>
      </c>
      <c r="B2114" s="144" t="str">
        <f>vlookup(A2114, 'OG Data Combined'!$A$2:$Z6277,25,false)</f>
        <v>-</v>
      </c>
      <c r="D2114" s="144" t="str">
        <f>vlookup(A2114, 'OG Data Combined'!$A$2:$AQ6277,29,false)</f>
        <v>-</v>
      </c>
      <c r="E2114" t="str">
        <f>IFERROR(__xludf.DUMMYFUNCTION("IFERROR(REGEXEXTRACT((vlookup(A2114, 'OG Data Combined'!$A$2:$AQ6277,21,false)), ""\((.*?)\)""), """")"),"")</f>
        <v/>
      </c>
    </row>
    <row r="2115">
      <c r="A2115" s="143" t="s">
        <v>38416</v>
      </c>
      <c r="B2115" s="166" t="str">
        <f>vlookup(A2115, 'OG Data Combined'!$A$2:$Z6277,25,false)</f>
        <v>https://twitter.com/jkearneyruns</v>
      </c>
      <c r="D2115" s="166" t="str">
        <f>vlookup(A2115, 'OG Data Combined'!$A$2:$AQ6277,29,false)</f>
        <v>https://www.instagram.com/coachjkearney/</v>
      </c>
      <c r="E2115" t="str">
        <f>IFERROR(__xludf.DUMMYFUNCTION("IFERROR(REGEXEXTRACT((vlookup(A2115, 'OG Data Combined'!$A$2:$AQ6277,21,false)), ""\((.*?)\)""), """")"),"")</f>
        <v/>
      </c>
    </row>
    <row r="2116">
      <c r="A2116" s="143" t="s">
        <v>38417</v>
      </c>
      <c r="B2116" s="144" t="str">
        <f>vlookup(A2116, 'OG Data Combined'!$A$2:$Z6277,25,false)</f>
        <v>-</v>
      </c>
      <c r="D2116" s="144" t="str">
        <f>vlookup(A2116, 'OG Data Combined'!$A$2:$AQ6277,29,false)</f>
        <v>-</v>
      </c>
      <c r="E2116" t="str">
        <f>IFERROR(__xludf.DUMMYFUNCTION("IFERROR(REGEXEXTRACT((vlookup(A2116, 'OG Data Combined'!$A$2:$AQ6277,21,false)), ""\((.*?)\)""), """")"),"")</f>
        <v/>
      </c>
    </row>
    <row r="2117">
      <c r="A2117" s="143" t="s">
        <v>38418</v>
      </c>
      <c r="B2117" s="144" t="str">
        <f>vlookup(A2117, 'OG Data Combined'!$A$2:$Z6277,25,false)</f>
        <v>-</v>
      </c>
      <c r="D2117" s="144" t="str">
        <f>vlookup(A2117, 'OG Data Combined'!$A$2:$AQ6277,29,false)</f>
        <v>-</v>
      </c>
      <c r="E2117" t="str">
        <f>IFERROR(__xludf.DUMMYFUNCTION("IFERROR(REGEXEXTRACT((vlookup(A2117, 'OG Data Combined'!$A$2:$AQ6277,21,false)), ""\((.*?)\)""), """")"),"Throws")</f>
        <v>Throws</v>
      </c>
    </row>
    <row r="2118">
      <c r="A2118" s="143" t="s">
        <v>38419</v>
      </c>
      <c r="B2118" s="144" t="str">
        <f>vlookup(A2118, 'OG Data Combined'!$A$2:$Z6277,25,false)</f>
        <v>-</v>
      </c>
      <c r="D2118" s="144" t="str">
        <f>vlookup(A2118, 'OG Data Combined'!$A$2:$AQ6277,29,false)</f>
        <v>-</v>
      </c>
      <c r="E2118" t="str">
        <f>IFERROR(__xludf.DUMMYFUNCTION("IFERROR(REGEXEXTRACT((vlookup(A2118, 'OG Data Combined'!$A$2:$AQ6277,21,false)), ""\((.*?)\)""), """")"),"")</f>
        <v/>
      </c>
    </row>
    <row r="2119">
      <c r="A2119" s="143" t="s">
        <v>38420</v>
      </c>
      <c r="B2119" s="166" t="str">
        <f>vlookup(A2119, 'OG Data Combined'!$A$2:$Z6277,25,false)</f>
        <v>https://x.com/mmarcusgarciaa</v>
      </c>
      <c r="D2119" s="144" t="str">
        <f>vlookup(A2119, 'OG Data Combined'!$A$2:$AQ6277,29,false)</f>
        <v>-</v>
      </c>
      <c r="E2119" t="str">
        <f>IFERROR(__xludf.DUMMYFUNCTION("IFERROR(REGEXEXTRACT((vlookup(A2119, 'OG Data Combined'!$A$2:$AQ6277,21,false)), ""\((.*?)\)""), """")"),"")</f>
        <v/>
      </c>
    </row>
    <row r="2120">
      <c r="A2120" s="143" t="s">
        <v>38421</v>
      </c>
      <c r="B2120" s="144" t="str">
        <f>vlookup(A2120, 'OG Data Combined'!$A$2:$Z6277,25,false)</f>
        <v>-</v>
      </c>
      <c r="D2120" s="144" t="str">
        <f>vlookup(A2120, 'OG Data Combined'!$A$2:$AQ6277,29,false)</f>
        <v>-</v>
      </c>
      <c r="E2120" t="str">
        <f>IFERROR(__xludf.DUMMYFUNCTION("IFERROR(REGEXEXTRACT((vlookup(A2120, 'OG Data Combined'!$A$2:$AQ6277,21,false)), ""\((.*?)\)""), """")"),"")</f>
        <v/>
      </c>
    </row>
    <row r="2121">
      <c r="A2121" s="143" t="s">
        <v>38422</v>
      </c>
      <c r="B2121" s="144" t="str">
        <f>vlookup(A2121, 'OG Data Combined'!$A$2:$Z6277,25,false)</f>
        <v>-</v>
      </c>
      <c r="D2121" s="144" t="str">
        <f>vlookup(A2121, 'OG Data Combined'!$A$2:$AQ6277,29,false)</f>
        <v>-</v>
      </c>
      <c r="E2121" t="str">
        <f>IFERROR(__xludf.DUMMYFUNCTION("IFERROR(REGEXEXTRACT((vlookup(A2121, 'OG Data Combined'!$A$2:$AQ6277,21,false)), ""\((.*?)\)""), """")"),"")</f>
        <v/>
      </c>
    </row>
    <row r="2122">
      <c r="A2122" s="143" t="s">
        <v>38423</v>
      </c>
      <c r="B2122" s="144" t="str">
        <f>vlookup(A2122, 'OG Data Combined'!$A$2:$Z6277,25,false)</f>
        <v>-</v>
      </c>
      <c r="D2122" s="166" t="str">
        <f>vlookup(A2122, 'OG Data Combined'!$A$2:$AQ6277,29,false)</f>
        <v>https://www.instagram.com/sethwish333/</v>
      </c>
      <c r="E2122" t="str">
        <f>IFERROR(__xludf.DUMMYFUNCTION("IFERROR(REGEXEXTRACT((vlookup(A2122, 'OG Data Combined'!$A$2:$AQ6277,21,false)), ""\((.*?)\)""), """")"),"Distance")</f>
        <v>Distance</v>
      </c>
    </row>
    <row r="2123">
      <c r="A2123" s="143" t="s">
        <v>38424</v>
      </c>
      <c r="B2123" s="144" t="str">
        <f>vlookup(A2123, 'OG Data Combined'!$A$2:$Z6277,25,false)</f>
        <v>-</v>
      </c>
      <c r="D2123" s="144" t="str">
        <f>vlookup(A2123, 'OG Data Combined'!$A$2:$AQ6277,29,false)</f>
        <v>-</v>
      </c>
      <c r="E2123" t="str">
        <f>IFERROR(__xludf.DUMMYFUNCTION("IFERROR(REGEXEXTRACT((vlookup(A2123, 'OG Data Combined'!$A$2:$AQ6277,21,false)), ""\((.*?)\)""), """")"),"")</f>
        <v/>
      </c>
    </row>
    <row r="2124">
      <c r="A2124" s="143" t="s">
        <v>38425</v>
      </c>
      <c r="B2124" s="144" t="str">
        <f>vlookup(A2124, 'OG Data Combined'!$A$2:$Z6277,25,false)</f>
        <v>-</v>
      </c>
      <c r="D2124" s="144" t="str">
        <f>vlookup(A2124, 'OG Data Combined'!$A$2:$AQ6277,29,false)</f>
        <v>-</v>
      </c>
      <c r="E2124" t="str">
        <f>IFERROR(__xludf.DUMMYFUNCTION("IFERROR(REGEXEXTRACT((vlookup(A2124, 'OG Data Combined'!$A$2:$AQ6277,21,false)), ""\((.*?)\)""), """")"),"")</f>
        <v/>
      </c>
    </row>
    <row r="2125">
      <c r="A2125" s="143" t="s">
        <v>38426</v>
      </c>
      <c r="B2125" s="144" t="str">
        <f>vlookup(A2125, 'OG Data Combined'!$A$2:$Z6277,25,false)</f>
        <v>-</v>
      </c>
      <c r="D2125" s="144" t="str">
        <f>vlookup(A2125, 'OG Data Combined'!$A$2:$AQ6277,29,false)</f>
        <v>-</v>
      </c>
      <c r="E2125" t="str">
        <f>IFERROR(__xludf.DUMMYFUNCTION("IFERROR(REGEXEXTRACT((vlookup(A2125, 'OG Data Combined'!$A$2:$AQ6277,21,false)), ""\((.*?)\)""), """")"),"")</f>
        <v/>
      </c>
    </row>
    <row r="2126">
      <c r="A2126" s="143" t="s">
        <v>38427</v>
      </c>
      <c r="B2126" s="144" t="str">
        <f>vlookup(A2126, 'OG Data Combined'!$A$2:$Z6277,25,false)</f>
        <v>-</v>
      </c>
      <c r="D2126" s="144" t="str">
        <f>vlookup(A2126, 'OG Data Combined'!$A$2:$AQ6277,29,false)</f>
        <v>-</v>
      </c>
      <c r="E2126" t="str">
        <f>IFERROR(__xludf.DUMMYFUNCTION("IFERROR(REGEXEXTRACT((vlookup(A2126, 'OG Data Combined'!$A$2:$AQ6277,21,false)), ""\((.*?)\)""), """")"),"")</f>
        <v/>
      </c>
    </row>
    <row r="2127">
      <c r="A2127" s="143" t="s">
        <v>38428</v>
      </c>
      <c r="B2127" s="166" t="str">
        <f>vlookup(A2127, 'OG Data Combined'!$A$2:$Z6277,25,false)</f>
        <v>https://twitter.com/ryanpalm_12</v>
      </c>
      <c r="D2127" s="166" t="str">
        <f>vlookup(A2127, 'OG Data Combined'!$A$2:$AQ6277,29,false)</f>
        <v>https://www.instagram.com/coachpalm17/</v>
      </c>
      <c r="E2127" t="str">
        <f>IFERROR(__xludf.DUMMYFUNCTION("IFERROR(REGEXEXTRACT((vlookup(A2127, 'OG Data Combined'!$A$2:$AQ6277,21,false)), ""\((.*?)\)""), """")"),"Distance")</f>
        <v>Distance</v>
      </c>
    </row>
    <row r="2128">
      <c r="A2128" s="143" t="s">
        <v>38429</v>
      </c>
      <c r="B2128" s="166" t="str">
        <f>vlookup(A2128, 'OG Data Combined'!$A$2:$Z6277,25,false)</f>
        <v>https://x.com/coach_moffitt</v>
      </c>
      <c r="D2128" s="144" t="str">
        <f>vlookup(A2128, 'OG Data Combined'!$A$2:$AQ6277,29,false)</f>
        <v>-</v>
      </c>
      <c r="E2128" t="str">
        <f>IFERROR(__xludf.DUMMYFUNCTION("IFERROR(REGEXEXTRACT((vlookup(A2128, 'OG Data Combined'!$A$2:$AQ6277,21,false)), ""\((.*?)\)""), """")"),"")</f>
        <v/>
      </c>
    </row>
    <row r="2129">
      <c r="A2129" s="143" t="s">
        <v>38430</v>
      </c>
      <c r="B2129" s="144" t="str">
        <f>vlookup(A2129, 'OG Data Combined'!$A$2:$Z6277,25,false)</f>
        <v>-</v>
      </c>
      <c r="D2129" s="166" t="str">
        <f>vlookup(A2129, 'OG Data Combined'!$A$2:$AQ6277,29,false)</f>
        <v>https://www.instagram.com/emmonsking/</v>
      </c>
      <c r="E2129" t="str">
        <f>IFERROR(__xludf.DUMMYFUNCTION("IFERROR(REGEXEXTRACT((vlookup(A2129, 'OG Data Combined'!$A$2:$AQ6277,21,false)), ""\((.*?)\)""), """")"),"")</f>
        <v/>
      </c>
    </row>
    <row r="2130">
      <c r="A2130" s="143" t="s">
        <v>38431</v>
      </c>
      <c r="B2130" s="166" t="str">
        <f>vlookup(A2130, 'OG Data Combined'!$A$2:$Z6277,25,false)</f>
        <v>https://twitter.com/t_pence3</v>
      </c>
      <c r="D2130" s="166" t="str">
        <f>vlookup(A2130, 'OG Data Combined'!$A$2:$AQ6277,29,false)</f>
        <v>https://www.instagram.com/tylerjpence/</v>
      </c>
      <c r="E2130" t="str">
        <f>IFERROR(__xludf.DUMMYFUNCTION("IFERROR(REGEXEXTRACT((vlookup(A2130, 'OG Data Combined'!$A$2:$AQ6277,21,false)), ""\((.*?)\)""), """")"),"")</f>
        <v/>
      </c>
    </row>
    <row r="2131">
      <c r="A2131" s="143" t="s">
        <v>38432</v>
      </c>
      <c r="B2131" s="154" t="str">
        <f>vlookup(A2131, 'OG Data Combined'!$A$2:$Z6277,25,false)</f>
        <v/>
      </c>
      <c r="D2131" s="154" t="str">
        <f>vlookup(A2131, 'OG Data Combined'!$A$2:$AQ6277,29,false)</f>
        <v/>
      </c>
      <c r="E2131" t="str">
        <f>IFERROR(__xludf.DUMMYFUNCTION("IFERROR(REGEXEXTRACT((vlookup(A2131, 'OG Data Combined'!$A$2:$AQ6277,21,false)), ""\((.*?)\)""), """")"),"")</f>
        <v/>
      </c>
    </row>
    <row r="2132">
      <c r="A2132" s="143" t="s">
        <v>38433</v>
      </c>
      <c r="B2132" s="144" t="str">
        <f>vlookup(A2132, 'OG Data Combined'!$A$2:$Z6277,25,false)</f>
        <v>-</v>
      </c>
      <c r="D2132" s="144" t="str">
        <f>vlookup(A2132, 'OG Data Combined'!$A$2:$AQ6277,29,false)</f>
        <v>-</v>
      </c>
      <c r="E2132" t="str">
        <f>IFERROR(__xludf.DUMMYFUNCTION("IFERROR(REGEXEXTRACT((vlookup(A2132, 'OG Data Combined'!$A$2:$AQ6277,21,false)), ""\((.*?)\)""), """")"),"Sprints")</f>
        <v>Sprints</v>
      </c>
    </row>
    <row r="2133">
      <c r="A2133" s="143" t="s">
        <v>38434</v>
      </c>
      <c r="B2133" s="144" t="str">
        <f>vlookup(A2133, 'OG Data Combined'!$A$2:$Z6277,25,false)</f>
        <v>-</v>
      </c>
      <c r="D2133" s="144" t="str">
        <f>vlookup(A2133, 'OG Data Combined'!$A$2:$AQ6277,29,false)</f>
        <v>-</v>
      </c>
      <c r="E2133" t="str">
        <f>IFERROR(__xludf.DUMMYFUNCTION("IFERROR(REGEXEXTRACT((vlookup(A2133, 'OG Data Combined'!$A$2:$AQ6277,21,false)), ""\((.*?)\)""), """")"),"Throws")</f>
        <v>Throws</v>
      </c>
    </row>
    <row r="2134">
      <c r="A2134" s="143" t="s">
        <v>38435</v>
      </c>
      <c r="B2134" s="144" t="str">
        <f>vlookup(A2134, 'OG Data Combined'!$A$2:$Z6277,25,false)</f>
        <v/>
      </c>
      <c r="D2134" s="144" t="str">
        <f>vlookup(A2134, 'OG Data Combined'!$A$2:$AQ6277,29,false)</f>
        <v>-</v>
      </c>
      <c r="E2134" t="str">
        <f>IFERROR(__xludf.DUMMYFUNCTION("IFERROR(REGEXEXTRACT((vlookup(A2134, 'OG Data Combined'!$A$2:$AQ6277,21,false)), ""\((.*?)\)""), """")"),"Jumps, Javelin")</f>
        <v>Jumps, Javelin</v>
      </c>
    </row>
    <row r="2135">
      <c r="A2135" s="143" t="s">
        <v>38436</v>
      </c>
      <c r="B2135" s="144" t="str">
        <f>vlookup(A2135, 'OG Data Combined'!$A$2:$Z6277,25,false)</f>
        <v/>
      </c>
      <c r="D2135" s="166" t="str">
        <f>vlookup(A2135, 'OG Data Combined'!$A$2:$AQ6277,29,false)</f>
        <v>https://www.instagram.com/ihurdlezu/</v>
      </c>
      <c r="E2135" t="str">
        <f>IFERROR(__xludf.DUMMYFUNCTION("IFERROR(REGEXEXTRACT((vlookup(A2135, 'OG Data Combined'!$A$2:$AQ6277,21,false)), ""\((.*?)\)""), """")"),"Hurdles")</f>
        <v>Hurdles</v>
      </c>
    </row>
    <row r="2136">
      <c r="A2136" s="143" t="s">
        <v>38437</v>
      </c>
      <c r="B2136" s="144" t="str">
        <f>vlookup(A2136, 'OG Data Combined'!$A$2:$Z6277,25,false)</f>
        <v>-</v>
      </c>
      <c r="D2136" s="144" t="str">
        <f>vlookup(A2136, 'OG Data Combined'!$A$2:$AQ6277,29,false)</f>
        <v>-</v>
      </c>
      <c r="E2136" t="str">
        <f>IFERROR(__xludf.DUMMYFUNCTION("IFERROR(REGEXEXTRACT((vlookup(A2136, 'OG Data Combined'!$A$2:$AQ6277,21,false)), ""\((.*?)\)""), """")"),"High-Jump")</f>
        <v>High-Jump</v>
      </c>
    </row>
    <row r="2137">
      <c r="A2137" s="143" t="s">
        <v>38438</v>
      </c>
      <c r="B2137" s="144" t="str">
        <f>vlookup(A2137, 'OG Data Combined'!$A$2:$Z6277,25,false)</f>
        <v>-</v>
      </c>
      <c r="D2137" s="144" t="str">
        <f>vlookup(A2137, 'OG Data Combined'!$A$2:$AQ6277,29,false)</f>
        <v>-</v>
      </c>
      <c r="E2137" t="str">
        <f>IFERROR(__xludf.DUMMYFUNCTION("IFERROR(REGEXEXTRACT((vlookup(A2137, 'OG Data Combined'!$A$2:$AQ6277,21,false)), ""\((.*?)\)""), """")"),"Distance")</f>
        <v>Distance</v>
      </c>
    </row>
    <row r="2138">
      <c r="A2138" s="143" t="s">
        <v>38439</v>
      </c>
      <c r="B2138" s="166" t="str">
        <f>vlookup(A2138, 'OG Data Combined'!$A$2:$Z6277,25,false)</f>
        <v>https://twitter.com/makayla_track</v>
      </c>
      <c r="D2138" s="166" t="str">
        <f>vlookup(A2138, 'OG Data Combined'!$A$2:$AQ6277,29,false)</f>
        <v>https://www.instagram.com/makaylaawilliams/</v>
      </c>
      <c r="E2138" t="str">
        <f>IFERROR(__xludf.DUMMYFUNCTION("IFERROR(REGEXEXTRACT((vlookup(A2138, 'OG Data Combined'!$A$2:$AQ6277,21,false)), ""\((.*?)\)""), """")"),"")</f>
        <v/>
      </c>
    </row>
    <row r="2139">
      <c r="A2139" s="143" t="s">
        <v>38440</v>
      </c>
      <c r="B2139" s="144" t="str">
        <f>vlookup(A2139, 'OG Data Combined'!$A$2:$Z6277,25,false)</f>
        <v>-</v>
      </c>
      <c r="D2139" s="144" t="str">
        <f>vlookup(A2139, 'OG Data Combined'!$A$2:$AQ6277,29,false)</f>
        <v>-</v>
      </c>
      <c r="E2139" t="str">
        <f>IFERROR(__xludf.DUMMYFUNCTION("IFERROR(REGEXEXTRACT((vlookup(A2139, 'OG Data Combined'!$A$2:$AQ6277,21,false)), ""\((.*?)\)""), """")"),"")</f>
        <v/>
      </c>
    </row>
    <row r="2140">
      <c r="A2140" s="143" t="s">
        <v>38441</v>
      </c>
      <c r="B2140" s="144" t="str">
        <f>vlookup(A2140, 'OG Data Combined'!$A$2:$Z6277,25,false)</f>
        <v>-</v>
      </c>
      <c r="D2140" s="166" t="str">
        <f>vlookup(A2140, 'OG Data Combined'!$A$2:$AQ6277,29,false)</f>
        <v>https://www.instagram.com/coach.trace.uindytf/</v>
      </c>
      <c r="E2140" t="str">
        <f>IFERROR(__xludf.DUMMYFUNCTION("IFERROR(REGEXEXTRACT((vlookup(A2140, 'OG Data Combined'!$A$2:$AQ6277,21,false)), ""\((.*?)\)""), """")"),"")</f>
        <v/>
      </c>
    </row>
    <row r="2141">
      <c r="A2141" s="143" t="s">
        <v>38442</v>
      </c>
      <c r="B2141" s="144" t="str">
        <f>vlookup(A2141, 'OG Data Combined'!$A$2:$Z6277,25,false)</f>
        <v>-</v>
      </c>
      <c r="D2141" s="144" t="str">
        <f>vlookup(A2141, 'OG Data Combined'!$A$2:$AQ6277,29,false)</f>
        <v>-</v>
      </c>
      <c r="E2141" t="str">
        <f>IFERROR(__xludf.DUMMYFUNCTION("IFERROR(REGEXEXTRACT((vlookup(A2141, 'OG Data Combined'!$A$2:$AQ6277,21,false)), ""\((.*?)\)""), """")"),"")</f>
        <v/>
      </c>
    </row>
    <row r="2142">
      <c r="A2142" s="143" t="s">
        <v>38443</v>
      </c>
      <c r="B2142" s="144" t="str">
        <f>vlookup(A2142, 'OG Data Combined'!$A$2:$Z6277,25,false)</f>
        <v>-</v>
      </c>
      <c r="D2142" s="166" t="str">
        <f>vlookup(A2142, 'OG Data Combined'!$A$2:$AQ6277,29,false)</f>
        <v>https://www.instagram.com/coachko.uindytf/</v>
      </c>
      <c r="E2142" t="str">
        <f>IFERROR(__xludf.DUMMYFUNCTION("IFERROR(REGEXEXTRACT((vlookup(A2142, 'OG Data Combined'!$A$2:$AQ6277,21,false)), ""\((.*?)\)""), """")"),"")</f>
        <v/>
      </c>
    </row>
    <row r="2143">
      <c r="A2143" s="143" t="s">
        <v>38444</v>
      </c>
      <c r="B2143" s="144" t="str">
        <f>vlookup(A2143, 'OG Data Combined'!$A$2:$Z6277,25,false)</f>
        <v>-</v>
      </c>
      <c r="D2143" s="166" t="str">
        <f>vlookup(A2143, 'OG Data Combined'!$A$2:$AQ6277,29,false)</f>
        <v>https://www.instagram.com/matt_royer_uindy/</v>
      </c>
      <c r="E2143" t="str">
        <f>IFERROR(__xludf.DUMMYFUNCTION("IFERROR(REGEXEXTRACT((vlookup(A2143, 'OG Data Combined'!$A$2:$AQ6277,21,false)), ""\((.*?)\)""), """")"),"")</f>
        <v/>
      </c>
    </row>
    <row r="2144">
      <c r="A2144" s="143" t="s">
        <v>38445</v>
      </c>
      <c r="B2144" s="144" t="str">
        <f>vlookup(A2144, 'OG Data Combined'!$A$2:$Z6277,25,false)</f>
        <v>-</v>
      </c>
      <c r="D2144" s="144" t="str">
        <f>vlookup(A2144, 'OG Data Combined'!$A$2:$AQ6277,29,false)</f>
        <v>-</v>
      </c>
      <c r="E2144" t="str">
        <f>IFERROR(__xludf.DUMMYFUNCTION("IFERROR(REGEXEXTRACT((vlookup(A2144, 'OG Data Combined'!$A$2:$AQ6277,21,false)), ""\((.*?)\)""), """")"),"")</f>
        <v/>
      </c>
    </row>
    <row r="2145">
      <c r="A2145" s="143" t="s">
        <v>38446</v>
      </c>
      <c r="B2145" s="144" t="str">
        <f>vlookup(A2145, 'OG Data Combined'!$A$2:$Z6277,25,false)</f>
        <v>-</v>
      </c>
      <c r="D2145" s="144" t="str">
        <f>vlookup(A2145, 'OG Data Combined'!$A$2:$AQ6277,29,false)</f>
        <v>-</v>
      </c>
      <c r="E2145" t="str">
        <f>IFERROR(__xludf.DUMMYFUNCTION("IFERROR(REGEXEXTRACT((vlookup(A2145, 'OG Data Combined'!$A$2:$AQ6277,21,false)), ""\((.*?)\)""), """")"),"Throws")</f>
        <v>Throws</v>
      </c>
    </row>
    <row r="2146">
      <c r="A2146" s="143" t="s">
        <v>38447</v>
      </c>
      <c r="B2146" s="166" t="str">
        <f>vlookup(A2146, 'OG Data Combined'!$A$2:$Z6277,25,false)</f>
        <v>https://twitter.com/PaysonMaydew</v>
      </c>
      <c r="D2146" s="144" t="str">
        <f>vlookup(A2146, 'OG Data Combined'!$A$2:$AQ6277,29,false)</f>
        <v>-</v>
      </c>
      <c r="E2146" t="str">
        <f>IFERROR(__xludf.DUMMYFUNCTION("IFERROR(REGEXEXTRACT((vlookup(A2146, 'OG Data Combined'!$A$2:$AQ6277,21,false)), ""\((.*?)\)""), """")"),"Multi-Events")</f>
        <v>Multi-Events</v>
      </c>
    </row>
    <row r="2147">
      <c r="A2147" s="143" t="s">
        <v>38448</v>
      </c>
      <c r="B2147" s="166" t="str">
        <f>vlookup(A2147, 'OG Data Combined'!$A$2:$Z6277,25,false)</f>
        <v>https://twitter.com/colwich10</v>
      </c>
      <c r="D2147" s="144" t="str">
        <f>vlookup(A2147, 'OG Data Combined'!$A$2:$AQ6277,29,false)</f>
        <v>-</v>
      </c>
      <c r="E2147" t="str">
        <f>IFERROR(__xludf.DUMMYFUNCTION("IFERROR(REGEXEXTRACT((vlookup(A2147, 'OG Data Combined'!$A$2:$AQ6277,21,false)), ""\((.*?)\)""), """")"),"Distance")</f>
        <v>Distance</v>
      </c>
    </row>
    <row r="2148">
      <c r="A2148" s="143" t="s">
        <v>38449</v>
      </c>
      <c r="B2148" s="144" t="str">
        <f>vlookup(A2148, 'OG Data Combined'!$A$2:$Z6277,25,false)</f>
        <v>-</v>
      </c>
      <c r="D2148" s="144" t="str">
        <f>vlookup(A2148, 'OG Data Combined'!$A$2:$AQ6277,29,false)</f>
        <v>-</v>
      </c>
      <c r="E2148" t="str">
        <f>IFERROR(__xludf.DUMMYFUNCTION("IFERROR(REGEXEXTRACT((vlookup(A2148, 'OG Data Combined'!$A$2:$AQ6277,21,false)), ""\((.*?)\)""), """")"),"")</f>
        <v/>
      </c>
    </row>
    <row r="2149">
      <c r="A2149" s="143" t="s">
        <v>38450</v>
      </c>
      <c r="B2149" s="144" t="str">
        <f>vlookup(A2149, 'OG Data Combined'!$A$2:$Z6277,25,false)</f>
        <v>-</v>
      </c>
      <c r="D2149" s="144" t="str">
        <f>vlookup(A2149, 'OG Data Combined'!$A$2:$AQ6277,29,false)</f>
        <v>-</v>
      </c>
      <c r="E2149" t="str">
        <f>IFERROR(__xludf.DUMMYFUNCTION("IFERROR(REGEXEXTRACT((vlookup(A2149, 'OG Data Combined'!$A$2:$AQ6277,21,false)), ""\((.*?)\)""), """")"),"Throws")</f>
        <v>Throws</v>
      </c>
    </row>
    <row r="2150">
      <c r="A2150" s="143" t="s">
        <v>38451</v>
      </c>
      <c r="B2150" s="144" t="str">
        <f>vlookup(A2150, 'OG Data Combined'!$A$2:$Z6277,25,false)</f>
        <v>-</v>
      </c>
      <c r="D2150" s="144" t="str">
        <f>vlookup(A2150, 'OG Data Combined'!$A$2:$AQ6277,29,false)</f>
        <v>-</v>
      </c>
      <c r="E2150" t="str">
        <f>IFERROR(__xludf.DUMMYFUNCTION("IFERROR(REGEXEXTRACT((vlookup(A2150, 'OG Data Combined'!$A$2:$AQ6277,21,false)), ""\((.*?)\)""), """")"),"Pole Vault")</f>
        <v>Pole Vault</v>
      </c>
    </row>
    <row r="2151">
      <c r="A2151" s="143" t="s">
        <v>38452</v>
      </c>
      <c r="B2151" s="144" t="str">
        <f>vlookup(A2151, 'OG Data Combined'!$A$2:$Z6277,25,false)</f>
        <v>-</v>
      </c>
      <c r="D2151" s="166" t="str">
        <f>vlookup(A2151, 'OG Data Combined'!$A$2:$AQ6277,29,false)</f>
        <v>https://www.instagram.com/rhyann_brown/</v>
      </c>
      <c r="E2151" t="str">
        <f>IFERROR(__xludf.DUMMYFUNCTION("IFERROR(REGEXEXTRACT((vlookup(A2151, 'OG Data Combined'!$A$2:$AQ6277,21,false)), ""\((.*?)\)""), """")"),"Multi-events, Throws")</f>
        <v>Multi-events, Throws</v>
      </c>
    </row>
    <row r="2152">
      <c r="A2152" s="143" t="s">
        <v>38453</v>
      </c>
      <c r="B2152" s="166" t="str">
        <f>vlookup(A2152, 'OG Data Combined'!$A$2:$Z6277,25,false)</f>
        <v>https://twitter.com/bmeyer44</v>
      </c>
      <c r="D2152" s="166" t="str">
        <f>vlookup(A2152, 'OG Data Combined'!$A$2:$AQ6277,29,false)</f>
        <v>https://www.instagram.com/brettmeyerr/</v>
      </c>
      <c r="E2152" t="str">
        <f>IFERROR(__xludf.DUMMYFUNCTION("IFERROR(REGEXEXTRACT((vlookup(A2152, 'OG Data Combined'!$A$2:$AQ6277,21,false)), ""\((.*?)\)""), """")"),"Mid-Distance, Distance")</f>
        <v>Mid-Distance, Distance</v>
      </c>
    </row>
    <row r="2153">
      <c r="A2153" s="143" t="s">
        <v>38454</v>
      </c>
      <c r="B2153" s="144" t="str">
        <f>vlookup(A2153, 'OG Data Combined'!$A$2:$Z6277,25,false)</f>
        <v>-</v>
      </c>
      <c r="D2153" s="144" t="str">
        <f>vlookup(A2153, 'OG Data Combined'!$A$2:$AQ6277,29,false)</f>
        <v>-</v>
      </c>
      <c r="E2153" t="str">
        <f>IFERROR(__xludf.DUMMYFUNCTION("IFERROR(REGEXEXTRACT((vlookup(A2153, 'OG Data Combined'!$A$2:$AQ6277,21,false)), ""\((.*?)\)""), """")"),"Jumps")</f>
        <v>Jumps</v>
      </c>
    </row>
    <row r="2154">
      <c r="A2154" s="143" t="s">
        <v>38455</v>
      </c>
      <c r="B2154" s="144" t="str">
        <f>vlookup(A2154, 'OG Data Combined'!$A$2:$Z6277,25,false)</f>
        <v>-</v>
      </c>
      <c r="D2154" s="166" t="str">
        <f>vlookup(A2154, 'OG Data Combined'!$A$2:$AQ6277,29,false)</f>
        <v>https://www.instagram.com/calandreth7/</v>
      </c>
      <c r="E2154" t="str">
        <f>IFERROR(__xludf.DUMMYFUNCTION("IFERROR(REGEXEXTRACT((vlookup(A2154, 'OG Data Combined'!$A$2:$AQ6277,21,false)), ""\((.*?)\)""), """")"),"Hurdles")</f>
        <v>Hurdles</v>
      </c>
    </row>
    <row r="2155">
      <c r="A2155" s="143" t="s">
        <v>38456</v>
      </c>
      <c r="B2155" s="166" t="str">
        <f>vlookup(A2155, 'OG Data Combined'!$A$2:$Z6277,25,false)</f>
        <v>https://twitter.com/wyckelmeyer</v>
      </c>
      <c r="D2155" s="166" t="str">
        <f>vlookup(A2155, 'OG Data Combined'!$A$2:$AQ6277,29,false)</f>
        <v>https://www.instagram.com/kelllymeyer/</v>
      </c>
      <c r="E2155" t="str">
        <f>IFERROR(__xludf.DUMMYFUNCTION("IFERROR(REGEXEXTRACT((vlookup(A2155, 'OG Data Combined'!$A$2:$AQ6277,21,false)), ""\((.*?)\)""), """")"),"")</f>
        <v/>
      </c>
    </row>
    <row r="2156">
      <c r="A2156" s="143" t="s">
        <v>38457</v>
      </c>
      <c r="B2156" s="144" t="str">
        <f>vlookup(A2156, 'OG Data Combined'!$A$2:$Z6277,25,false)</f>
        <v>-</v>
      </c>
      <c r="D2156" s="144" t="str">
        <f>vlookup(A2156, 'OG Data Combined'!$A$2:$AQ6277,29,false)</f>
        <v>-</v>
      </c>
      <c r="E2156" t="str">
        <f>IFERROR(__xludf.DUMMYFUNCTION("IFERROR(REGEXEXTRACT((vlookup(A2156, 'OG Data Combined'!$A$2:$AQ6277,21,false)), ""\((.*?)\)""), """")"),"")</f>
        <v/>
      </c>
    </row>
    <row r="2157">
      <c r="A2157" s="143" t="s">
        <v>38458</v>
      </c>
      <c r="B2157" s="144" t="str">
        <f>vlookup(A2157, 'OG Data Combined'!$A$2:$Z6277,25,false)</f>
        <v>-</v>
      </c>
      <c r="D2157" s="166" t="str">
        <f>vlookup(A2157, 'OG Data Combined'!$A$2:$AQ6277,29,false)</f>
        <v>https://www.instagram.com/chandler.barnett27/</v>
      </c>
      <c r="E2157" t="str">
        <f>IFERROR(__xludf.DUMMYFUNCTION("IFERROR(REGEXEXTRACT((vlookup(A2157, 'OG Data Combined'!$A$2:$AQ6277,21,false)), ""\((.*?)\)""), """")"),"")</f>
        <v/>
      </c>
    </row>
    <row r="2158">
      <c r="A2158" s="143" t="s">
        <v>38459</v>
      </c>
      <c r="B2158" s="144" t="str">
        <f>vlookup(A2158, 'OG Data Combined'!$A$2:$Z6277,25,false)</f>
        <v>-</v>
      </c>
      <c r="D2158" s="144" t="str">
        <f>vlookup(A2158, 'OG Data Combined'!$A$2:$AQ6277,29,false)</f>
        <v>-</v>
      </c>
      <c r="E2158" t="str">
        <f>IFERROR(__xludf.DUMMYFUNCTION("IFERROR(REGEXEXTRACT((vlookup(A2158, 'OG Data Combined'!$A$2:$AQ6277,21,false)), ""\((.*?)\)""), """")"),"")</f>
        <v/>
      </c>
    </row>
    <row r="2159">
      <c r="A2159" s="143" t="s">
        <v>38460</v>
      </c>
      <c r="B2159" s="144" t="str">
        <f>vlookup(A2159, 'OG Data Combined'!$A$2:$Z6277,25,false)</f>
        <v>-</v>
      </c>
      <c r="D2159" s="144" t="str">
        <f>vlookup(A2159, 'OG Data Combined'!$A$2:$AQ6277,29,false)</f>
        <v>-</v>
      </c>
      <c r="E2159" t="str">
        <f>IFERROR(__xludf.DUMMYFUNCTION("IFERROR(REGEXEXTRACT((vlookup(A2159, 'OG Data Combined'!$A$2:$AQ6277,21,false)), ""\((.*?)\)""), """")"),"")</f>
        <v/>
      </c>
    </row>
    <row r="2160">
      <c r="A2160" s="143" t="s">
        <v>38461</v>
      </c>
      <c r="B2160" s="166" t="str">
        <f>vlookup(A2160, 'OG Data Combined'!$A$2:$Z6277,25,false)</f>
        <v>https://twitter.com/ben10do64</v>
      </c>
      <c r="D2160" s="144" t="str">
        <f>vlookup(A2160, 'OG Data Combined'!$A$2:$AQ6277,29,false)</f>
        <v>-</v>
      </c>
      <c r="E2160" t="str">
        <f>IFERROR(__xludf.DUMMYFUNCTION("IFERROR(REGEXEXTRACT((vlookup(A2160, 'OG Data Combined'!$A$2:$AQ6277,21,false)), ""\((.*?)\)""), """")"),"")</f>
        <v/>
      </c>
    </row>
    <row r="2161">
      <c r="A2161" s="143" t="s">
        <v>38463</v>
      </c>
      <c r="B2161" s="166" t="str">
        <f>vlookup(A2161, 'OG Data Combined'!$A$2:$Z6277,25,false)</f>
        <v>https://twitter.com/jcrow05</v>
      </c>
      <c r="D2161" s="144" t="str">
        <f>vlookup(A2161, 'OG Data Combined'!$A$2:$AQ6277,29,false)</f>
        <v>-</v>
      </c>
      <c r="E2161" t="str">
        <f>IFERROR(__xludf.DUMMYFUNCTION("IFERROR(REGEXEXTRACT((vlookup(A2161, 'OG Data Combined'!$A$2:$AQ6277,21,false)), ""\((.*?)\)""), """")"),"")</f>
        <v/>
      </c>
    </row>
    <row r="2162">
      <c r="A2162" s="143" t="s">
        <v>38464</v>
      </c>
      <c r="B2162" s="166" t="str">
        <f>vlookup(A2162, 'OG Data Combined'!$A$2:$Z6277,25,false)</f>
        <v>https://twitter.com/coachmill1</v>
      </c>
      <c r="D2162" s="144" t="str">
        <f>vlookup(A2162, 'OG Data Combined'!$A$2:$AQ6277,29,false)</f>
        <v>-</v>
      </c>
      <c r="E2162" t="str">
        <f>IFERROR(__xludf.DUMMYFUNCTION("IFERROR(REGEXEXTRACT((vlookup(A2162, 'OG Data Combined'!$A$2:$AQ6277,21,false)), ""\((.*?)\)""), """")"),"")</f>
        <v/>
      </c>
    </row>
    <row r="2163">
      <c r="A2163" s="143" t="s">
        <v>38465</v>
      </c>
      <c r="B2163" s="166" t="str">
        <f>vlookup(A2163, 'OG Data Combined'!$A$2:$Z6277,25,false)</f>
        <v>https://twitter.com/babb10events</v>
      </c>
      <c r="D2163" s="166" t="str">
        <f>vlookup(A2163, 'OG Data Combined'!$A$2:$AQ6277,29,false)</f>
        <v>https://www.instagram.com/babb10events/</v>
      </c>
      <c r="E2163" t="str">
        <f>IFERROR(__xludf.DUMMYFUNCTION("IFERROR(REGEXEXTRACT((vlookup(A2163, 'OG Data Combined'!$A$2:$AQ6277,21,false)), ""\((.*?)\)""), """")"),"")</f>
        <v/>
      </c>
    </row>
    <row r="2164">
      <c r="A2164" s="143" t="s">
        <v>38466</v>
      </c>
      <c r="B2164" s="144" t="str">
        <f>vlookup(A2164, 'OG Data Combined'!$A$2:$Z6277,25,false)</f>
        <v>-</v>
      </c>
      <c r="D2164" s="144" t="str">
        <f>vlookup(A2164, 'OG Data Combined'!$A$2:$AQ6277,29,false)</f>
        <v>-</v>
      </c>
      <c r="E2164" t="str">
        <f>IFERROR(__xludf.DUMMYFUNCTION("IFERROR(REGEXEXTRACT((vlookup(A2164, 'OG Data Combined'!$A$2:$AQ6277,21,false)), ""\((.*?)\)""), """")"),"Throws")</f>
        <v>Throws</v>
      </c>
    </row>
    <row r="2165">
      <c r="A2165" s="143" t="s">
        <v>38467</v>
      </c>
      <c r="B2165" s="144" t="str">
        <f>vlookup(A2165, 'OG Data Combined'!$A$2:$Z6277,25,false)</f>
        <v>-</v>
      </c>
      <c r="D2165" s="166" t="str">
        <f>vlookup(A2165, 'OG Data Combined'!$A$2:$AQ6277,29,false)</f>
        <v>https://www.instagram.com/drthrows/</v>
      </c>
      <c r="E2165" t="str">
        <f>IFERROR(__xludf.DUMMYFUNCTION("IFERROR(REGEXEXTRACT((vlookup(A2165, 'OG Data Combined'!$A$2:$AQ6277,21,false)), ""\((.*?)\)""), """")"),"Throws")</f>
        <v>Throws</v>
      </c>
    </row>
    <row r="2166">
      <c r="A2166" s="143" t="s">
        <v>38468</v>
      </c>
      <c r="B2166" s="144" t="str">
        <f>vlookup(A2166, 'OG Data Combined'!$A$2:$Z6277,25,false)</f>
        <v>-</v>
      </c>
      <c r="D2166" s="144" t="str">
        <f>vlookup(A2166, 'OG Data Combined'!$A$2:$AQ6277,29,false)</f>
        <v>-</v>
      </c>
      <c r="E2166" t="str">
        <f>IFERROR(__xludf.DUMMYFUNCTION("IFERROR(REGEXEXTRACT((vlookup(A2166, 'OG Data Combined'!$A$2:$AQ6277,21,false)), ""\((.*?)\)""), """")"),"Sprints, Jumps")</f>
        <v>Sprints, Jumps</v>
      </c>
    </row>
    <row r="2167">
      <c r="A2167" s="143" t="s">
        <v>38469</v>
      </c>
      <c r="B2167" s="166" t="str">
        <f>vlookup(A2167, 'OG Data Combined'!$A$2:$Z6277,25,false)</f>
        <v>https://twitter.com/davidgranato2</v>
      </c>
      <c r="D2167" s="166" t="str">
        <f>vlookup(A2167, 'OG Data Combined'!$A$2:$AQ6277,29,false)</f>
        <v>https://www.instagram.com/david.granato/</v>
      </c>
      <c r="E2167" t="str">
        <f>IFERROR(__xludf.DUMMYFUNCTION("IFERROR(REGEXEXTRACT((vlookup(A2167, 'OG Data Combined'!$A$2:$AQ6277,21,false)), ""\((.*?)\)""), """")"),"Distance")</f>
        <v>Distance</v>
      </c>
    </row>
    <row r="2168">
      <c r="A2168" s="143" t="s">
        <v>38470</v>
      </c>
      <c r="B2168" s="166" t="str">
        <f>vlookup(A2168, 'OG Data Combined'!$A$2:$Z6277,25,false)</f>
        <v>https://x.com/thebachfamily</v>
      </c>
      <c r="D2168" s="166" t="str">
        <f>vlookup(A2168, 'OG Data Combined'!$A$2:$AQ6277,29,false)</f>
        <v>https://www.instagram.com/mylesbach/</v>
      </c>
      <c r="E2168" t="str">
        <f>IFERROR(__xludf.DUMMYFUNCTION("IFERROR(REGEXEXTRACT((vlookup(A2168, 'OG Data Combined'!$A$2:$AQ6277,21,false)), ""\((.*?)\)""), """")"),"Distance")</f>
        <v>Distance</v>
      </c>
    </row>
    <row r="2169">
      <c r="A2169" s="143" t="s">
        <v>38471</v>
      </c>
      <c r="B2169" s="144" t="str">
        <f>vlookup(A2169, 'OG Data Combined'!$A$2:$Z6277,25,false)</f>
        <v>-</v>
      </c>
      <c r="D2169" s="144" t="str">
        <f>vlookup(A2169, 'OG Data Combined'!$A$2:$AQ6277,29,false)</f>
        <v>-</v>
      </c>
      <c r="E2169" t="str">
        <f>IFERROR(__xludf.DUMMYFUNCTION("IFERROR(REGEXEXTRACT((vlookup(A2169, 'OG Data Combined'!$A$2:$AQ6277,21,false)), ""\((.*?)\)""), """")"),"Distance")</f>
        <v>Distance</v>
      </c>
    </row>
    <row r="2170">
      <c r="A2170" s="143" t="s">
        <v>38472</v>
      </c>
      <c r="B2170" s="144" t="str">
        <f>vlookup(A2170, 'OG Data Combined'!$A$2:$Z6277,25,false)</f>
        <v>-</v>
      </c>
      <c r="D2170" s="144" t="str">
        <f>vlookup(A2170, 'OG Data Combined'!$A$2:$AQ6277,29,false)</f>
        <v>-</v>
      </c>
      <c r="E2170" t="str">
        <f>IFERROR(__xludf.DUMMYFUNCTION("IFERROR(REGEXEXTRACT((vlookup(A2170, 'OG Data Combined'!$A$2:$AQ6277,21,false)), ""\((.*?)\)""), """")"),"")</f>
        <v/>
      </c>
    </row>
    <row r="2171">
      <c r="A2171" s="143" t="s">
        <v>38473</v>
      </c>
      <c r="B2171" s="166" t="str">
        <f>vlookup(A2171, 'OG Data Combined'!$A$2:$Z6277,25,false)</f>
        <v>https://twitter.com/coachrhino89</v>
      </c>
      <c r="D2171" s="144" t="str">
        <f>vlookup(A2171, 'OG Data Combined'!$A$2:$AQ6277,29,false)</f>
        <v>-</v>
      </c>
      <c r="E2171" t="str">
        <f>IFERROR(__xludf.DUMMYFUNCTION("IFERROR(REGEXEXTRACT((vlookup(A2171, 'OG Data Combined'!$A$2:$AQ6277,21,false)), ""\((.*?)\)""), """")"),"")</f>
        <v/>
      </c>
    </row>
    <row r="2172">
      <c r="A2172" s="143" t="s">
        <v>38474</v>
      </c>
      <c r="B2172" s="144" t="str">
        <f>vlookup(A2172, 'OG Data Combined'!$A$2:$Z6277,25,false)</f>
        <v>-</v>
      </c>
      <c r="D2172" s="144" t="str">
        <f>vlookup(A2172, 'OG Data Combined'!$A$2:$AQ6277,29,false)</f>
        <v>-</v>
      </c>
      <c r="E2172" t="str">
        <f>IFERROR(__xludf.DUMMYFUNCTION("IFERROR(REGEXEXTRACT((vlookup(A2172, 'OG Data Combined'!$A$2:$AQ6277,21,false)), ""\((.*?)\)""), """")"),"")</f>
        <v/>
      </c>
    </row>
    <row r="2173">
      <c r="A2173" s="143" t="s">
        <v>38475</v>
      </c>
      <c r="B2173" s="166" t="str">
        <f>vlookup(A2173, 'OG Data Combined'!$A$2:$Z6277,25,false)</f>
        <v>https://twitter.com/keepers_union</v>
      </c>
      <c r="D2173" s="144" t="str">
        <f>vlookup(A2173, 'OG Data Combined'!$A$2:$AQ6277,29,false)</f>
        <v>-</v>
      </c>
      <c r="E2173" t="str">
        <f>IFERROR(__xludf.DUMMYFUNCTION("IFERROR(REGEXEXTRACT((vlookup(A2173, 'OG Data Combined'!$A$2:$AQ6277,21,false)), ""\((.*?)\)""), """")"),"")</f>
        <v/>
      </c>
    </row>
    <row r="2174">
      <c r="A2174" s="143" t="s">
        <v>38476</v>
      </c>
      <c r="B2174" s="144" t="str">
        <f>vlookup(A2174, 'OG Data Combined'!$A$2:$Z6277,25,false)</f>
        <v>-</v>
      </c>
      <c r="D2174" s="144" t="str">
        <f>vlookup(A2174, 'OG Data Combined'!$A$2:$AQ6277,29,false)</f>
        <v>-</v>
      </c>
      <c r="E2174" t="str">
        <f>IFERROR(__xludf.DUMMYFUNCTION("IFERROR(REGEXEXTRACT((vlookup(A2174, 'OG Data Combined'!$A$2:$AQ6277,21,false)), ""\((.*?)\)""), """")"),"")</f>
        <v/>
      </c>
    </row>
    <row r="2175">
      <c r="A2175" s="143" t="s">
        <v>38477</v>
      </c>
      <c r="B2175" s="144" t="str">
        <f>vlookup(A2175, 'OG Data Combined'!$A$2:$Z6277,25,false)</f>
        <v>-</v>
      </c>
      <c r="D2175" s="144" t="str">
        <f>vlookup(A2175, 'OG Data Combined'!$A$2:$AQ6277,29,false)</f>
        <v>-</v>
      </c>
      <c r="E2175" t="str">
        <f>IFERROR(__xludf.DUMMYFUNCTION("IFERROR(REGEXEXTRACT((vlookup(A2175, 'OG Data Combined'!$A$2:$AQ6277,21,false)), ""\((.*?)\)""), """")"),"")</f>
        <v/>
      </c>
    </row>
    <row r="2176">
      <c r="A2176" s="143" t="s">
        <v>38478</v>
      </c>
      <c r="B2176" s="144" t="str">
        <f>vlookup(A2176, 'OG Data Combined'!$A$2:$Z6277,25,false)</f>
        <v>-</v>
      </c>
      <c r="D2176" s="144" t="str">
        <f>vlookup(A2176, 'OG Data Combined'!$A$2:$AQ6277,29,false)</f>
        <v>-</v>
      </c>
      <c r="E2176" t="str">
        <f>IFERROR(__xludf.DUMMYFUNCTION("IFERROR(REGEXEXTRACT((vlookup(A2176, 'OG Data Combined'!$A$2:$AQ6277,21,false)), ""\((.*?)\)""), """")"),"Distance")</f>
        <v>Distance</v>
      </c>
    </row>
    <row r="2177">
      <c r="A2177" s="143" t="s">
        <v>38479</v>
      </c>
      <c r="B2177" s="144" t="str">
        <f>vlookup(A2177, 'OG Data Combined'!$A$2:$Z6277,25,false)</f>
        <v>-</v>
      </c>
      <c r="D2177" s="144" t="str">
        <f>vlookup(A2177, 'OG Data Combined'!$A$2:$AQ6277,29,false)</f>
        <v>-</v>
      </c>
      <c r="E2177" t="str">
        <f>IFERROR(__xludf.DUMMYFUNCTION("IFERROR(REGEXEXTRACT((vlookup(A2177, 'OG Data Combined'!$A$2:$AQ6277,21,false)), ""\((.*?)\)""), """")"),"")</f>
        <v/>
      </c>
    </row>
    <row r="2178">
      <c r="A2178" s="143" t="s">
        <v>38480</v>
      </c>
      <c r="B2178" s="144" t="str">
        <f>vlookup(A2178, 'OG Data Combined'!$A$2:$Z6277,25,false)</f>
        <v>-</v>
      </c>
      <c r="D2178" s="144" t="str">
        <f>vlookup(A2178, 'OG Data Combined'!$A$2:$AQ6277,29,false)</f>
        <v>-</v>
      </c>
      <c r="E2178" t="str">
        <f>IFERROR(__xludf.DUMMYFUNCTION("IFERROR(REGEXEXTRACT((vlookup(A2178, 'OG Data Combined'!$A$2:$AQ6277,21,false)), ""\((.*?)\)""), """")"),"")</f>
        <v/>
      </c>
    </row>
    <row r="2179">
      <c r="A2179" s="143" t="s">
        <v>38481</v>
      </c>
      <c r="B2179" s="144" t="str">
        <f>vlookup(A2179, 'OG Data Combined'!$A$2:$Z6277,25,false)</f>
        <v>-</v>
      </c>
      <c r="D2179" s="144" t="str">
        <f>vlookup(A2179, 'OG Data Combined'!$A$2:$AQ6277,29,false)</f>
        <v>-</v>
      </c>
      <c r="E2179" t="str">
        <f>IFERROR(__xludf.DUMMYFUNCTION("IFERROR(REGEXEXTRACT((vlookup(A2179, 'OG Data Combined'!$A$2:$AQ6277,21,false)), ""\((.*?)\)""), """")"),"Throws")</f>
        <v>Throws</v>
      </c>
    </row>
    <row r="2180">
      <c r="A2180" s="143" t="s">
        <v>38482</v>
      </c>
      <c r="B2180" s="144" t="str">
        <f>vlookup(A2180, 'OG Data Combined'!$A$2:$Z6277,25,false)</f>
        <v>-</v>
      </c>
      <c r="D2180" s="144" t="str">
        <f>vlookup(A2180, 'OG Data Combined'!$A$2:$AQ6277,29,false)</f>
        <v>-</v>
      </c>
      <c r="E2180" t="str">
        <f>IFERROR(__xludf.DUMMYFUNCTION("IFERROR(REGEXEXTRACT((vlookup(A2180, 'OG Data Combined'!$A$2:$AQ6277,21,false)), ""\((.*?)\)""), """")"),"Sprints, Hurdles, Jumps")</f>
        <v>Sprints, Hurdles, Jumps</v>
      </c>
    </row>
    <row r="2181">
      <c r="A2181" s="143" t="s">
        <v>38483</v>
      </c>
      <c r="B2181" s="144" t="str">
        <f>vlookup(A2181, 'OG Data Combined'!$A$2:$Z6277,25,false)</f>
        <v>-</v>
      </c>
      <c r="D2181" s="144" t="str">
        <f>vlookup(A2181, 'OG Data Combined'!$A$2:$AQ6277,29,false)</f>
        <v>-</v>
      </c>
      <c r="E2181" t="str">
        <f>IFERROR(__xludf.DUMMYFUNCTION("IFERROR(REGEXEXTRACT((vlookup(A2181, 'OG Data Combined'!$A$2:$AQ6277,21,false)), ""\((.*?)\)""), """")"),"")</f>
        <v/>
      </c>
    </row>
    <row r="2182">
      <c r="A2182" s="143" t="s">
        <v>38484</v>
      </c>
      <c r="B2182" s="144" t="str">
        <f>vlookup(A2182, 'OG Data Combined'!$A$2:$Z6277,25,false)</f>
        <v>-</v>
      </c>
      <c r="D2182" s="144" t="str">
        <f>vlookup(A2182, 'OG Data Combined'!$A$2:$AQ6277,29,false)</f>
        <v>-</v>
      </c>
      <c r="E2182" t="str">
        <f>IFERROR(__xludf.DUMMYFUNCTION("IFERROR(REGEXEXTRACT((vlookup(A2182, 'OG Data Combined'!$A$2:$AQ6277,21,false)), ""\((.*?)\)""), """")"),"")</f>
        <v/>
      </c>
    </row>
    <row r="2183">
      <c r="A2183" s="143" t="s">
        <v>38485</v>
      </c>
      <c r="B2183" s="144" t="str">
        <f>vlookup(A2183, 'OG Data Combined'!$A$2:$Z6277,25,false)</f>
        <v>-</v>
      </c>
      <c r="D2183" s="144" t="str">
        <f>vlookup(A2183, 'OG Data Combined'!$A$2:$AQ6277,29,false)</f>
        <v>-</v>
      </c>
      <c r="E2183" t="str">
        <f>IFERROR(__xludf.DUMMYFUNCTION("IFERROR(REGEXEXTRACT((vlookup(A2183, 'OG Data Combined'!$A$2:$AQ6277,21,false)), ""\((.*?)\)""), """")"),"")</f>
        <v/>
      </c>
    </row>
    <row r="2184">
      <c r="A2184" s="143" t="s">
        <v>38486</v>
      </c>
      <c r="B2184" s="166" t="str">
        <f>vlookup(A2184, 'OG Data Combined'!$A$2:$Z6277,25,false)</f>
        <v>https://twitter.com/kobekjg</v>
      </c>
      <c r="D2184" s="166" t="str">
        <f>vlookup(A2184, 'OG Data Combined'!$A$2:$AQ6277,29,false)</f>
        <v>https://www.instagram.com/k0bejg/</v>
      </c>
      <c r="E2184" t="str">
        <f>IFERROR(__xludf.DUMMYFUNCTION("IFERROR(REGEXEXTRACT((vlookup(A2184, 'OG Data Combined'!$A$2:$AQ6277,21,false)), ""\((.*?)\)""), """")"),"")</f>
        <v/>
      </c>
    </row>
    <row r="2185">
      <c r="A2185" s="143" t="s">
        <v>38487</v>
      </c>
      <c r="B2185" s="144" t="str">
        <f>vlookup(A2185, 'OG Data Combined'!$A$2:$Z6277,25,false)</f>
        <v>-</v>
      </c>
      <c r="D2185" s="144" t="str">
        <f>vlookup(A2185, 'OG Data Combined'!$A$2:$AQ6277,29,false)</f>
        <v>-</v>
      </c>
      <c r="E2185" t="str">
        <f>IFERROR(__xludf.DUMMYFUNCTION("IFERROR(REGEXEXTRACT((vlookup(A2185, 'OG Data Combined'!$A$2:$AQ6277,21,false)), ""\((.*?)\)""), """")"),"")</f>
        <v/>
      </c>
    </row>
    <row r="2186">
      <c r="A2186" s="143" t="s">
        <v>38488</v>
      </c>
      <c r="B2186" s="144" t="str">
        <f>vlookup(A2186, 'OG Data Combined'!$A$2:$Z6277,25,false)</f>
        <v>-</v>
      </c>
      <c r="D2186" s="144" t="str">
        <f>vlookup(A2186, 'OG Data Combined'!$A$2:$AQ6277,29,false)</f>
        <v>-</v>
      </c>
      <c r="E2186" t="str">
        <f>IFERROR(__xludf.DUMMYFUNCTION("IFERROR(REGEXEXTRACT((vlookup(A2186, 'OG Data Combined'!$A$2:$AQ6277,21,false)), ""\((.*?)\)""), """")"),"")</f>
        <v/>
      </c>
    </row>
    <row r="2187">
      <c r="A2187" s="143" t="s">
        <v>38489</v>
      </c>
      <c r="B2187" s="144" t="str">
        <f>vlookup(A2187, 'OG Data Combined'!$A$2:$Z6277,25,false)</f>
        <v>-</v>
      </c>
      <c r="D2187" s="144" t="str">
        <f>vlookup(A2187, 'OG Data Combined'!$A$2:$AQ6277,29,false)</f>
        <v>-</v>
      </c>
      <c r="E2187" t="str">
        <f>IFERROR(__xludf.DUMMYFUNCTION("IFERROR(REGEXEXTRACT((vlookup(A2187, 'OG Data Combined'!$A$2:$AQ6277,21,false)), ""\((.*?)\)""), """")"),"Sprints, Jumps")</f>
        <v>Sprints, Jumps</v>
      </c>
    </row>
    <row r="2188">
      <c r="A2188" s="143" t="s">
        <v>38490</v>
      </c>
      <c r="B2188" s="144" t="str">
        <f>vlookup(A2188, 'OG Data Combined'!$A$2:$Z6277,25,false)</f>
        <v>-</v>
      </c>
      <c r="D2188" s="144" t="str">
        <f>vlookup(A2188, 'OG Data Combined'!$A$2:$AQ6277,29,false)</f>
        <v>-</v>
      </c>
      <c r="E2188" t="str">
        <f>IFERROR(__xludf.DUMMYFUNCTION("IFERROR(REGEXEXTRACT((vlookup(A2188, 'OG Data Combined'!$A$2:$AQ6277,21,false)), ""\((.*?)\)""), """")"),"")</f>
        <v/>
      </c>
    </row>
    <row r="2189">
      <c r="A2189" s="143" t="s">
        <v>38491</v>
      </c>
      <c r="B2189" s="166" t="str">
        <f>vlookup(A2189, 'OG Data Combined'!$A$2:$Z6277,25,false)</f>
        <v>https://twitter.com/drob_baseball14</v>
      </c>
      <c r="D2189" s="144" t="str">
        <f>vlookup(A2189, 'OG Data Combined'!$A$2:$AQ6277,29,false)</f>
        <v>-</v>
      </c>
      <c r="E2189" t="str">
        <f>IFERROR(__xludf.DUMMYFUNCTION("IFERROR(REGEXEXTRACT((vlookup(A2189, 'OG Data Combined'!$A$2:$AQ6277,21,false)), ""\((.*?)\)""), """")"),"")</f>
        <v/>
      </c>
    </row>
    <row r="2190">
      <c r="A2190" s="143" t="s">
        <v>38492</v>
      </c>
      <c r="B2190" s="144" t="str">
        <f>vlookup(A2190, 'OG Data Combined'!$A$2:$Z6277,25,false)</f>
        <v>-</v>
      </c>
      <c r="D2190" s="144" t="str">
        <f>vlookup(A2190, 'OG Data Combined'!$A$2:$AQ6277,29,false)</f>
        <v>-</v>
      </c>
      <c r="E2190" t="str">
        <f>IFERROR(__xludf.DUMMYFUNCTION("IFERROR(REGEXEXTRACT((vlookup(A2190, 'OG Data Combined'!$A$2:$AQ6277,21,false)), ""\((.*?)\)""), """")"),"Throws")</f>
        <v>Throws</v>
      </c>
    </row>
    <row r="2191">
      <c r="A2191" s="143" t="s">
        <v>38493</v>
      </c>
      <c r="B2191" s="144" t="str">
        <f>vlookup(A2191, 'OG Data Combined'!$A$2:$Z6277,25,false)</f>
        <v>-</v>
      </c>
      <c r="D2191" s="144" t="str">
        <f>vlookup(A2191, 'OG Data Combined'!$A$2:$AQ6277,29,false)</f>
        <v>-</v>
      </c>
      <c r="E2191" t="str">
        <f>IFERROR(__xludf.DUMMYFUNCTION("IFERROR(REGEXEXTRACT((vlookup(A2191, 'OG Data Combined'!$A$2:$AQ6277,21,false)), ""\((.*?)\)""), """")"),"")</f>
        <v/>
      </c>
    </row>
    <row r="2192">
      <c r="A2192" s="143" t="s">
        <v>38494</v>
      </c>
      <c r="B2192" s="166" t="str">
        <f>vlookup(A2192, 'OG Data Combined'!$A$2:$Z6277,25,false)</f>
        <v>https://twitter.com/coachjaredkelsh</v>
      </c>
      <c r="D2192" s="144" t="str">
        <f>vlookup(A2192, 'OG Data Combined'!$A$2:$AQ6277,29,false)</f>
        <v>-</v>
      </c>
      <c r="E2192" t="str">
        <f>IFERROR(__xludf.DUMMYFUNCTION("IFERROR(REGEXEXTRACT((vlookup(A2192, 'OG Data Combined'!$A$2:$AQ6277,21,false)), ""\((.*?)\)""), """")"),"")</f>
        <v/>
      </c>
    </row>
    <row r="2193">
      <c r="A2193" s="143" t="s">
        <v>38495</v>
      </c>
      <c r="B2193" s="144" t="str">
        <f>vlookup(A2193, 'OG Data Combined'!$A$2:$Z6277,25,false)</f>
        <v>-</v>
      </c>
      <c r="D2193" s="144" t="str">
        <f>vlookup(A2193, 'OG Data Combined'!$A$2:$AQ6277,29,false)</f>
        <v>-</v>
      </c>
      <c r="E2193" t="str">
        <f>IFERROR(__xludf.DUMMYFUNCTION("IFERROR(REGEXEXTRACT((vlookup(A2193, 'OG Data Combined'!$A$2:$AQ6277,21,false)), ""\((.*?)\)""), """")"),"Throws")</f>
        <v>Throws</v>
      </c>
    </row>
    <row r="2194">
      <c r="A2194" s="143" t="s">
        <v>38497</v>
      </c>
      <c r="B2194" s="144" t="str">
        <f>vlookup(A2194, 'OG Data Combined'!$A$2:$Z6277,25,false)</f>
        <v>-</v>
      </c>
      <c r="D2194" s="144" t="str">
        <f>vlookup(A2194, 'OG Data Combined'!$A$2:$AQ6277,29,false)</f>
        <v>-</v>
      </c>
      <c r="E2194" t="str">
        <f>IFERROR(__xludf.DUMMYFUNCTION("IFERROR(REGEXEXTRACT((vlookup(A2194, 'OG Data Combined'!$A$2:$AQ6277,21,false)), ""\((.*?)\)""), """")"),"Distance")</f>
        <v>Distance</v>
      </c>
    </row>
    <row r="2195">
      <c r="A2195" s="143" t="s">
        <v>38498</v>
      </c>
      <c r="B2195" s="166" t="str">
        <f>vlookup(A2195, 'OG Data Combined'!$A$2:$Z6277,25,false)</f>
        <v>https://twitter.com/kristenhixson</v>
      </c>
      <c r="D2195" s="166" t="str">
        <f>vlookup(A2195, 'OG Data Combined'!$A$2:$AQ6277,29,false)</f>
        <v>https://www.instagram.com/kristen_lelandpv/</v>
      </c>
      <c r="E2195" t="str">
        <f>IFERROR(__xludf.DUMMYFUNCTION("IFERROR(REGEXEXTRACT((vlookup(A2195, 'OG Data Combined'!$A$2:$AQ6277,21,false)), ""\((.*?)\)""), """")"),"Pole Vault")</f>
        <v>Pole Vault</v>
      </c>
    </row>
    <row r="2196">
      <c r="A2196" s="143" t="s">
        <v>38499</v>
      </c>
      <c r="B2196" s="144" t="str">
        <f>vlookup(A2196, 'OG Data Combined'!$A$2:$Z6277,25,false)</f>
        <v>-</v>
      </c>
      <c r="D2196" s="144" t="str">
        <f>vlookup(A2196, 'OG Data Combined'!$A$2:$AQ6277,29,false)</f>
        <v>-</v>
      </c>
      <c r="E2196" t="str">
        <f>IFERROR(__xludf.DUMMYFUNCTION("IFERROR(REGEXEXTRACT((vlookup(A2196, 'OG Data Combined'!$A$2:$AQ6277,21,false)), ""\((.*?)\)""), """")"),"")</f>
        <v/>
      </c>
    </row>
    <row r="2197">
      <c r="A2197" s="143" t="s">
        <v>38500</v>
      </c>
      <c r="B2197" s="166" t="str">
        <f>vlookup(A2197, 'OG Data Combined'!$A$2:$Z6277,25,false)</f>
        <v>https://twitter.com/cini_jordan</v>
      </c>
      <c r="D2197" s="144" t="str">
        <f>vlookup(A2197, 'OG Data Combined'!$A$2:$AQ6277,29,false)</f>
        <v>-</v>
      </c>
      <c r="E2197" t="str">
        <f>IFERROR(__xludf.DUMMYFUNCTION("IFERROR(REGEXEXTRACT((vlookup(A2197, 'OG Data Combined'!$A$2:$AQ6277,21,false)), ""\((.*?)\)""), """")"),"Distance")</f>
        <v>Distance</v>
      </c>
    </row>
    <row r="2198">
      <c r="A2198" s="143" t="s">
        <v>38501</v>
      </c>
      <c r="B2198" s="166" t="str">
        <f>vlookup(A2198, 'OG Data Combined'!$A$2:$Z6277,25,false)</f>
        <v>https://twitter.com/baltesjerry</v>
      </c>
      <c r="D2198" s="144" t="str">
        <f>vlookup(A2198, 'OG Data Combined'!$A$2:$AQ6277,29,false)</f>
        <v>-</v>
      </c>
      <c r="E2198" t="str">
        <f>IFERROR(__xludf.DUMMYFUNCTION("IFERROR(REGEXEXTRACT((vlookup(A2198, 'OG Data Combined'!$A$2:$AQ6277,21,false)), ""\((.*?)\)""), """")"),"")</f>
        <v/>
      </c>
    </row>
    <row r="2199">
      <c r="A2199" s="143" t="s">
        <v>38502</v>
      </c>
      <c r="B2199" s="166" t="str">
        <f>vlookup(A2199, 'OG Data Combined'!$A$2:$Z6277,25,false)</f>
        <v>https://twitter.com/coachconly</v>
      </c>
      <c r="D2199" s="166" t="str">
        <f>vlookup(A2199, 'OG Data Combined'!$A$2:$AQ6277,29,false)</f>
        <v>https://www.instagram.com/matthewconly/</v>
      </c>
      <c r="E2199" t="str">
        <f>IFERROR(__xludf.DUMMYFUNCTION("IFERROR(REGEXEXTRACT((vlookup(A2199, 'OG Data Combined'!$A$2:$AQ6277,21,false)), ""\((.*?)\)""), """")"),"Throws")</f>
        <v>Throws</v>
      </c>
    </row>
    <row r="2200">
      <c r="A2200" s="143" t="s">
        <v>38503</v>
      </c>
      <c r="B2200" s="166" t="str">
        <f>vlookup(A2200, 'OG Data Combined'!$A$2:$Z6277,25,false)</f>
        <v>https://twitter.com/hurdlecoach87</v>
      </c>
      <c r="D2200" s="144" t="str">
        <f>vlookup(A2200, 'OG Data Combined'!$A$2:$AQ6277,29,false)</f>
        <v>-</v>
      </c>
      <c r="E2200" t="str">
        <f>IFERROR(__xludf.DUMMYFUNCTION("IFERROR(REGEXEXTRACT((vlookup(A2200, 'OG Data Combined'!$A$2:$AQ6277,21,false)), ""\((.*?)\)""), """")"),"Sprints, Hurdles")</f>
        <v>Sprints, Hurdles</v>
      </c>
    </row>
    <row r="2201">
      <c r="A2201" s="143" t="s">
        <v>38504</v>
      </c>
      <c r="B2201" s="144" t="str">
        <f>vlookup(A2201, 'OG Data Combined'!$A$2:$Z6277,25,false)</f>
        <v>-</v>
      </c>
      <c r="D2201" s="144" t="str">
        <f>vlookup(A2201, 'OG Data Combined'!$A$2:$AQ6277,29,false)</f>
        <v>-</v>
      </c>
      <c r="E2201" t="str">
        <f>IFERROR(__xludf.DUMMYFUNCTION("IFERROR(REGEXEXTRACT((vlookup(A2201, 'OG Data Combined'!$A$2:$AQ6277,21,false)), ""\((.*?)\)""), """")"),"Pole Vault")</f>
        <v>Pole Vault</v>
      </c>
    </row>
    <row r="2202">
      <c r="A2202" s="143" t="s">
        <v>38505</v>
      </c>
      <c r="B2202" s="144" t="str">
        <f>vlookup(A2202, 'OG Data Combined'!$A$2:$Z6277,25,false)</f>
        <v>-</v>
      </c>
      <c r="D2202" s="144" t="str">
        <f>vlookup(A2202, 'OG Data Combined'!$A$2:$AQ6277,29,false)</f>
        <v>-</v>
      </c>
      <c r="E2202" t="str">
        <f>IFERROR(__xludf.DUMMYFUNCTION("IFERROR(REGEXEXTRACT((vlookup(A2202, 'OG Data Combined'!$A$2:$AQ6277,21,false)), ""\((.*?)\)""), """")"),"Jumps")</f>
        <v>Jumps</v>
      </c>
    </row>
    <row r="2203">
      <c r="A2203" s="143" t="s">
        <v>38506</v>
      </c>
      <c r="B2203" s="166" t="str">
        <f>vlookup(A2203, 'OG Data Combined'!$A$2:$Z6277,25,false)</f>
        <v>https://twitter.com/silasdekalita</v>
      </c>
      <c r="D2203" s="144" t="str">
        <f>vlookup(A2203, 'OG Data Combined'!$A$2:$AQ6277,29,false)</f>
        <v>-</v>
      </c>
      <c r="E2203" t="str">
        <f>IFERROR(__xludf.DUMMYFUNCTION("IFERROR(REGEXEXTRACT((vlookup(A2203, 'OG Data Combined'!$A$2:$AQ6277,21,false)), ""\((.*?)\)""), """")"),"Distance")</f>
        <v>Distance</v>
      </c>
    </row>
    <row r="2204">
      <c r="A2204" s="143" t="s">
        <v>38507</v>
      </c>
      <c r="B2204" s="144" t="str">
        <f>vlookup(A2204, 'OG Data Combined'!$A$2:$Z6277,25,false)</f>
        <v>-</v>
      </c>
      <c r="D2204" s="144" t="str">
        <f>vlookup(A2204, 'OG Data Combined'!$A$2:$AQ6277,29,false)</f>
        <v>-</v>
      </c>
      <c r="E2204" t="str">
        <f>IFERROR(__xludf.DUMMYFUNCTION("IFERROR(REGEXEXTRACT((vlookup(A2204, 'OG Data Combined'!$A$2:$AQ6277,21,false)), ""\((.*?)\)""), """")"),"Distance")</f>
        <v>Distance</v>
      </c>
    </row>
    <row r="2205">
      <c r="A2205" s="143" t="s">
        <v>38508</v>
      </c>
      <c r="B2205" s="144" t="str">
        <f>vlookup(A2205, 'OG Data Combined'!$A$2:$Z6277,25,false)</f>
        <v>-</v>
      </c>
      <c r="D2205" s="144" t="str">
        <f>vlookup(A2205, 'OG Data Combined'!$A$2:$AQ6277,29,false)</f>
        <v>-</v>
      </c>
      <c r="E2205" t="str">
        <f>IFERROR(__xludf.DUMMYFUNCTION("IFERROR(REGEXEXTRACT((vlookup(A2205, 'OG Data Combined'!$A$2:$AQ6277,21,false)), ""\((.*?)\)""), """")"),"")</f>
        <v/>
      </c>
    </row>
    <row r="2206">
      <c r="A2206" s="143" t="s">
        <v>38509</v>
      </c>
      <c r="B2206" s="144" t="str">
        <f>vlookup(A2206, 'OG Data Combined'!$A$2:$Z6277,25,false)</f>
        <v>-</v>
      </c>
      <c r="D2206" s="144" t="str">
        <f>vlookup(A2206, 'OG Data Combined'!$A$2:$AQ6277,29,false)</f>
        <v>-</v>
      </c>
      <c r="E2206" t="str">
        <f>IFERROR(__xludf.DUMMYFUNCTION("IFERROR(REGEXEXTRACT((vlookup(A2206, 'OG Data Combined'!$A$2:$AQ6277,21,false)), ""\((.*?)\)""), """")"),"")</f>
        <v/>
      </c>
    </row>
    <row r="2207">
      <c r="A2207" s="143" t="s">
        <v>38510</v>
      </c>
      <c r="B2207" s="144" t="str">
        <f>vlookup(A2207, 'OG Data Combined'!$A$2:$Z6277,25,false)</f>
        <v>-</v>
      </c>
      <c r="D2207" s="166" t="str">
        <f>vlookup(A2207, 'OG Data Combined'!$A$2:$AQ6277,29,false)</f>
        <v>https://www.instagram.com/jess.bridenthal/</v>
      </c>
      <c r="E2207" t="str">
        <f>IFERROR(__xludf.DUMMYFUNCTION("IFERROR(REGEXEXTRACT((vlookup(A2207, 'OG Data Combined'!$A$2:$AQ6277,21,false)), ""\((.*?)\)""), """")"),"")</f>
        <v/>
      </c>
    </row>
    <row r="2208">
      <c r="A2208" s="143" t="s">
        <v>38511</v>
      </c>
      <c r="B2208" s="166" t="str">
        <f>vlookup(A2208, 'OG Data Combined'!$A$2:$Z6277,25,false)</f>
        <v>https://twitter.com/justin_fawley</v>
      </c>
      <c r="D2208" s="166" t="str">
        <f>vlookup(A2208, 'OG Data Combined'!$A$2:$AQ6277,29,false)</f>
        <v>https://www.instagram.com/justin_fawley/</v>
      </c>
      <c r="E2208" t="str">
        <f>IFERROR(__xludf.DUMMYFUNCTION("IFERROR(REGEXEXTRACT((vlookup(A2208, 'OG Data Combined'!$A$2:$AQ6277,21,false)), ""\((.*?)\)""), """")"),"")</f>
        <v/>
      </c>
    </row>
    <row r="2209">
      <c r="A2209" s="143" t="s">
        <v>42286</v>
      </c>
      <c r="B2209" s="144" t="str">
        <f>vlookup(A2209, 'OG Data Combined'!$A$2:$Z6277,25,false)</f>
        <v>-</v>
      </c>
      <c r="D2209" s="144" t="str">
        <f>vlookup(A2209, 'OG Data Combined'!$A$2:$AQ6277,29,false)</f>
        <v>-</v>
      </c>
      <c r="E2209" t="str">
        <f>IFERROR(__xludf.DUMMYFUNCTION("IFERROR(REGEXEXTRACT((vlookup(A2209, 'OG Data Combined'!$A$2:$AQ6277,21,false)), ""\((.*?)\)""), """")"),"")</f>
        <v/>
      </c>
    </row>
    <row r="2210">
      <c r="A2210" s="143" t="s">
        <v>38512</v>
      </c>
      <c r="B2210" s="144" t="str">
        <f>vlookup(A2210, 'OG Data Combined'!$A$2:$Z6277,25,false)</f>
        <v>-</v>
      </c>
      <c r="D2210" s="144" t="str">
        <f>vlookup(A2210, 'OG Data Combined'!$A$2:$AQ6277,29,false)</f>
        <v>-</v>
      </c>
      <c r="E2210" t="str">
        <f>IFERROR(__xludf.DUMMYFUNCTION("IFERROR(REGEXEXTRACT((vlookup(A2210, 'OG Data Combined'!$A$2:$AQ6277,21,false)), ""\((.*?)\)""), """")"),"")</f>
        <v/>
      </c>
    </row>
    <row r="2211">
      <c r="A2211" s="143" t="s">
        <v>38513</v>
      </c>
      <c r="B2211" s="144" t="str">
        <f>vlookup(A2211, 'OG Data Combined'!$A$2:$Z6277,25,false)</f>
        <v>-</v>
      </c>
      <c r="D2211" s="166" t="str">
        <f>vlookup(A2211, 'OG Data Combined'!$A$2:$AQ6277,29,false)</f>
        <v>https://www.instagram.com/aaronnachazel/</v>
      </c>
      <c r="E2211" t="str">
        <f>IFERROR(__xludf.DUMMYFUNCTION("IFERROR(REGEXEXTRACT((vlookup(A2211, 'OG Data Combined'!$A$2:$AQ6277,21,false)), ""\((.*?)\)""), """")"),"")</f>
        <v/>
      </c>
    </row>
    <row r="2212">
      <c r="A2212" s="143" t="s">
        <v>38514</v>
      </c>
      <c r="B2212" s="144" t="str">
        <f>vlookup(A2212, 'OG Data Combined'!$A$2:$Z6277,25,false)</f>
        <v>-</v>
      </c>
      <c r="D2212" s="144" t="str">
        <f>vlookup(A2212, 'OG Data Combined'!$A$2:$AQ6277,29,false)</f>
        <v>-</v>
      </c>
      <c r="E2212" t="str">
        <f>IFERROR(__xludf.DUMMYFUNCTION("IFERROR(REGEXEXTRACT((vlookup(A2212, 'OG Data Combined'!$A$2:$AQ6277,21,false)), ""\((.*?)\)""), """")"),"")</f>
        <v/>
      </c>
    </row>
    <row r="2213">
      <c r="A2213" s="143" t="s">
        <v>38515</v>
      </c>
      <c r="B2213" s="144" t="str">
        <f>vlookup(A2213, 'OG Data Combined'!$A$2:$Z6277,25,false)</f>
        <v>-</v>
      </c>
      <c r="D2213" s="166" t="str">
        <f>vlookup(A2213, 'OG Data Combined'!$A$2:$AQ6277,29,false)</f>
        <v>https://www.instagram.com/adamgrifka/</v>
      </c>
      <c r="E2213" t="str">
        <f>IFERROR(__xludf.DUMMYFUNCTION("IFERROR(REGEXEXTRACT((vlookup(A2213, 'OG Data Combined'!$A$2:$AQ6277,21,false)), ""\((.*?)\)""), """")"),"")</f>
        <v/>
      </c>
    </row>
    <row r="2214">
      <c r="A2214" s="143" t="s">
        <v>38516</v>
      </c>
      <c r="B2214" s="144" t="str">
        <f>vlookup(A2214, 'OG Data Combined'!$A$2:$Z6277,25,false)</f>
        <v>-</v>
      </c>
      <c r="D2214" s="144" t="str">
        <f>vlookup(A2214, 'OG Data Combined'!$A$2:$AQ6277,29,false)</f>
        <v>-</v>
      </c>
      <c r="E2214" t="str">
        <f>IFERROR(__xludf.DUMMYFUNCTION("IFERROR(REGEXEXTRACT((vlookup(A2214, 'OG Data Combined'!$A$2:$AQ6277,21,false)), ""\((.*?)\)""), """")"),"")</f>
        <v/>
      </c>
    </row>
    <row r="2215">
      <c r="A2215" s="143" t="s">
        <v>38517</v>
      </c>
      <c r="B2215" s="144" t="str">
        <f>vlookup(A2215, 'OG Data Combined'!$A$2:$Z6277,25,false)</f>
        <v>-</v>
      </c>
      <c r="D2215" s="144" t="str">
        <f>vlookup(A2215, 'OG Data Combined'!$A$2:$AQ6277,29,false)</f>
        <v>-</v>
      </c>
      <c r="E2215" t="str">
        <f>IFERROR(__xludf.DUMMYFUNCTION("IFERROR(REGEXEXTRACT((vlookup(A2215, 'OG Data Combined'!$A$2:$AQ6277,21,false)), ""\((.*?)\)""), """")"),"")</f>
        <v/>
      </c>
    </row>
    <row r="2216">
      <c r="A2216" s="143" t="s">
        <v>38518</v>
      </c>
      <c r="B2216" s="144" t="str">
        <f>vlookup(A2216, 'OG Data Combined'!$A$2:$Z6277,25,false)</f>
        <v>-</v>
      </c>
      <c r="D2216" s="144" t="str">
        <f>vlookup(A2216, 'OG Data Combined'!$A$2:$AQ6277,29,false)</f>
        <v>-</v>
      </c>
      <c r="E2216" t="str">
        <f>IFERROR(__xludf.DUMMYFUNCTION("IFERROR(REGEXEXTRACT((vlookup(A2216, 'OG Data Combined'!$A$2:$AQ6277,21,false)), ""\((.*?)\)""), """")"),"")</f>
        <v/>
      </c>
    </row>
    <row r="2217">
      <c r="A2217" s="143" t="s">
        <v>38519</v>
      </c>
      <c r="B2217" s="144" t="str">
        <f>vlookup(A2217, 'OG Data Combined'!$A$2:$Z6277,25,false)</f>
        <v>-</v>
      </c>
      <c r="D2217" s="144" t="str">
        <f>vlookup(A2217, 'OG Data Combined'!$A$2:$AQ6277,29,false)</f>
        <v>-</v>
      </c>
      <c r="E2217" t="str">
        <f>IFERROR(__xludf.DUMMYFUNCTION("IFERROR(REGEXEXTRACT((vlookup(A2217, 'OG Data Combined'!$A$2:$AQ6277,21,false)), ""\((.*?)\)""), """")"),"")</f>
        <v/>
      </c>
    </row>
    <row r="2218">
      <c r="A2218" s="143" t="s">
        <v>38520</v>
      </c>
      <c r="B2218" s="144" t="str">
        <f>vlookup(A2218, 'OG Data Combined'!$A$2:$Z6277,25,false)</f>
        <v>-</v>
      </c>
      <c r="D2218" s="144" t="str">
        <f>vlookup(A2218, 'OG Data Combined'!$A$2:$AQ6277,29,false)</f>
        <v>-</v>
      </c>
      <c r="E2218" t="str">
        <f>IFERROR(__xludf.DUMMYFUNCTION("IFERROR(REGEXEXTRACT((vlookup(A2218, 'OG Data Combined'!$A$2:$AQ6277,21,false)), ""\((.*?)\)""), """")"),"")</f>
        <v/>
      </c>
    </row>
    <row r="2219">
      <c r="A2219" s="143" t="s">
        <v>38521</v>
      </c>
      <c r="B2219" s="166" t="str">
        <f>vlookup(A2219, 'OG Data Combined'!$A$2:$Z6277,25,false)</f>
        <v>https://twitter.com/garrettrohlk</v>
      </c>
      <c r="D2219" s="144" t="str">
        <f>vlookup(A2219, 'OG Data Combined'!$A$2:$AQ6277,29,false)</f>
        <v>-</v>
      </c>
      <c r="E2219" t="str">
        <f>IFERROR(__xludf.DUMMYFUNCTION("IFERROR(REGEXEXTRACT((vlookup(A2219, 'OG Data Combined'!$A$2:$AQ6277,21,false)), ""\((.*?)\)""), """")"),"")</f>
        <v/>
      </c>
    </row>
    <row r="2220">
      <c r="A2220" s="143" t="s">
        <v>38522</v>
      </c>
      <c r="B2220" s="144" t="str">
        <f>vlookup(A2220, 'OG Data Combined'!$A$2:$Z6277,25,false)</f>
        <v>-</v>
      </c>
      <c r="D2220" s="166" t="str">
        <f>vlookup(A2220, 'OG Data Combined'!$A$2:$AQ6277,29,false)</f>
        <v>https://www.instagram.com/max__darling/</v>
      </c>
      <c r="E2220" t="str">
        <f>IFERROR(__xludf.DUMMYFUNCTION("IFERROR(REGEXEXTRACT((vlookup(A2220, 'OG Data Combined'!$A$2:$AQ6277,21,false)), ""\((.*?)\)""), """")"),"")</f>
        <v/>
      </c>
    </row>
    <row r="2221">
      <c r="A2221" s="143" t="s">
        <v>38523</v>
      </c>
      <c r="B2221" s="166" t="str">
        <f>vlookup(A2221, 'OG Data Combined'!$A$2:$Z6277,25,false)</f>
        <v>https://twitter.com/heatherjohhnson</v>
      </c>
      <c r="D2221" s="166" t="str">
        <f>vlookup(A2221, 'OG Data Combined'!$A$2:$AQ6277,29,false)</f>
        <v>https://www.instagram.com/heatherjohhnson/</v>
      </c>
      <c r="E2221" t="str">
        <f>IFERROR(__xludf.DUMMYFUNCTION("IFERROR(REGEXEXTRACT((vlookup(A2221, 'OG Data Combined'!$A$2:$AQ6277,21,false)), ""\((.*?)\)""), """")"),"Sprints, Hurdles, Relays")</f>
        <v>Sprints, Hurdles, Relays</v>
      </c>
    </row>
    <row r="2222">
      <c r="A2222" s="143" t="s">
        <v>38524</v>
      </c>
      <c r="B2222" s="166" t="str">
        <f>vlookup(A2222, 'OG Data Combined'!$A$2:$Z6277,25,false)</f>
        <v>https://twitter.com/lacy1gs</v>
      </c>
      <c r="D2222" s="144" t="str">
        <f>vlookup(A2222, 'OG Data Combined'!$A$2:$AQ6277,29,false)</f>
        <v>-</v>
      </c>
      <c r="E2222" t="str">
        <f>IFERROR(__xludf.DUMMYFUNCTION("IFERROR(REGEXEXTRACT((vlookup(A2222, 'OG Data Combined'!$A$2:$AQ6277,21,false)), ""\((.*?)\)""), """")"),"Distance")</f>
        <v>Distance</v>
      </c>
    </row>
    <row r="2223">
      <c r="A2223" s="143" t="s">
        <v>38525</v>
      </c>
      <c r="B2223" s="144" t="str">
        <f>vlookup(A2223, 'OG Data Combined'!$A$2:$Z6277,25,false)</f>
        <v>-</v>
      </c>
      <c r="D2223" s="166" t="str">
        <f>vlookup(A2223, 'OG Data Combined'!$A$2:$AQ6277,29,false)</f>
        <v>https://www.instagram.com/coachsouthard/</v>
      </c>
      <c r="E2223" t="str">
        <f>IFERROR(__xludf.DUMMYFUNCTION("IFERROR(REGEXEXTRACT((vlookup(A2223, 'OG Data Combined'!$A$2:$AQ6277,21,false)), ""\((.*?)\)""), """")"),"Distance")</f>
        <v>Distance</v>
      </c>
    </row>
    <row r="2224">
      <c r="A2224" s="143" t="s">
        <v>38526</v>
      </c>
      <c r="B2224" s="144" t="str">
        <f>vlookup(A2224, 'OG Data Combined'!$A$2:$Z6277,25,false)</f>
        <v>-</v>
      </c>
      <c r="D2224" s="144" t="str">
        <f>vlookup(A2224, 'OG Data Combined'!$A$2:$AQ6277,29,false)</f>
        <v>-</v>
      </c>
      <c r="E2224" t="str">
        <f>IFERROR(__xludf.DUMMYFUNCTION("IFERROR(REGEXEXTRACT((vlookup(A2224, 'OG Data Combined'!$A$2:$AQ6277,21,false)), ""\((.*?)\)""), """")"),"")</f>
        <v/>
      </c>
    </row>
    <row r="2225">
      <c r="A2225" s="143" t="s">
        <v>38527</v>
      </c>
      <c r="B2225" s="154" t="str">
        <f>vlookup(A2225, 'OG Data Combined'!$A$2:$Z6277,25,false)</f>
        <v/>
      </c>
      <c r="D2225" s="154" t="str">
        <f>vlookup(A2225, 'OG Data Combined'!$A$2:$AQ6277,29,false)</f>
        <v/>
      </c>
      <c r="E2225" t="str">
        <f>IFERROR(__xludf.DUMMYFUNCTION("IFERROR(REGEXEXTRACT((vlookup(A2225, 'OG Data Combined'!$A$2:$AQ6277,21,false)), ""\((.*?)\)""), """")"),"Throws")</f>
        <v>Throws</v>
      </c>
    </row>
    <row r="2226">
      <c r="A2226" s="143" t="s">
        <v>38528</v>
      </c>
      <c r="B2226" s="154" t="str">
        <f>vlookup(A2226, 'OG Data Combined'!$A$2:$Z6277,25,false)</f>
        <v/>
      </c>
      <c r="D2226" s="154" t="str">
        <f>vlookup(A2226, 'OG Data Combined'!$A$2:$AQ6277,29,false)</f>
        <v/>
      </c>
      <c r="E2226" t="str">
        <f>IFERROR(__xludf.DUMMYFUNCTION("IFERROR(REGEXEXTRACT((vlookup(A2226, 'OG Data Combined'!$A$2:$AQ6277,21,false)), ""\((.*?)\)""), """")"),"Field Events")</f>
        <v>Field Events</v>
      </c>
    </row>
    <row r="2227">
      <c r="A2227" s="143" t="s">
        <v>38529</v>
      </c>
      <c r="B2227" s="144" t="str">
        <f>vlookup(A2227, 'OG Data Combined'!$A$2:$Z6277,25,false)</f>
        <v>-</v>
      </c>
      <c r="D2227" s="166" t="str">
        <f>vlookup(A2227, 'OG Data Combined'!$A$2:$AQ6277,29,false)</f>
        <v>https://www.instagram.com/pravon_thillips3/</v>
      </c>
      <c r="E2227" t="str">
        <f>IFERROR(__xludf.DUMMYFUNCTION("IFERROR(REGEXEXTRACT((vlookup(A2227, 'OG Data Combined'!$A$2:$AQ6277,21,false)), ""\((.*?)\)""), """")"),"Distance")</f>
        <v>Distance</v>
      </c>
    </row>
    <row r="2228">
      <c r="A2228" s="143" t="s">
        <v>38530</v>
      </c>
      <c r="B2228" s="144" t="str">
        <f>vlookup(A2228, 'OG Data Combined'!$A$2:$Z6277,25,false)</f>
        <v>-</v>
      </c>
      <c r="D2228" s="144" t="str">
        <f>vlookup(A2228, 'OG Data Combined'!$A$2:$AQ6277,29,false)</f>
        <v>-</v>
      </c>
      <c r="E2228" t="str">
        <f>IFERROR(__xludf.DUMMYFUNCTION("IFERROR(REGEXEXTRACT((vlookup(A2228, 'OG Data Combined'!$A$2:$AQ6277,21,false)), ""\((.*?)\)""), """")"),"")</f>
        <v/>
      </c>
    </row>
    <row r="2229">
      <c r="A2229" s="143" t="s">
        <v>38531</v>
      </c>
      <c r="B2229" s="166" t="str">
        <f>vlookup(A2229, 'OG Data Combined'!$A$2:$Z6277,25,false)</f>
        <v>https://twitter.com/coach_samj</v>
      </c>
      <c r="D2229" s="144" t="str">
        <f>vlookup(A2229, 'OG Data Combined'!$A$2:$AQ6277,29,false)</f>
        <v>-</v>
      </c>
      <c r="E2229" t="str">
        <f>IFERROR(__xludf.DUMMYFUNCTION("IFERROR(REGEXEXTRACT((vlookup(A2229, 'OG Data Combined'!$A$2:$AQ6277,21,false)), ""\((.*?)\)""), """")"),"Sprints, Horizontal Jumps")</f>
        <v>Sprints, Horizontal Jumps</v>
      </c>
    </row>
    <row r="2230">
      <c r="A2230" s="143" t="s">
        <v>38532</v>
      </c>
      <c r="B2230" s="144" t="str">
        <f>vlookup(A2230, 'OG Data Combined'!$A$2:$Z6277,25,false)</f>
        <v>-</v>
      </c>
      <c r="D2230" s="144" t="str">
        <f>vlookup(A2230, 'OG Data Combined'!$A$2:$AQ6277,29,false)</f>
        <v>-</v>
      </c>
      <c r="E2230" t="str">
        <f>IFERROR(__xludf.DUMMYFUNCTION("IFERROR(REGEXEXTRACT((vlookup(A2230, 'OG Data Combined'!$A$2:$AQ6277,21,false)), ""\((.*?)\)""), """")"),"Throws")</f>
        <v>Throws</v>
      </c>
    </row>
    <row r="2231">
      <c r="A2231" s="143" t="s">
        <v>38533</v>
      </c>
      <c r="B2231" s="144" t="str">
        <f>vlookup(A2231, 'OG Data Combined'!$A$2:$Z6277,25,false)</f>
        <v>-</v>
      </c>
      <c r="D2231" s="144" t="str">
        <f>vlookup(A2231, 'OG Data Combined'!$A$2:$AQ6277,29,false)</f>
        <v>-</v>
      </c>
      <c r="E2231" t="str">
        <f>IFERROR(__xludf.DUMMYFUNCTION("IFERROR(REGEXEXTRACT((vlookup(A2231, 'OG Data Combined'!$A$2:$AQ6277,21,false)), ""\((.*?)\)""), """")"),"Throws")</f>
        <v>Throws</v>
      </c>
    </row>
    <row r="2232">
      <c r="A2232" s="143" t="s">
        <v>38534</v>
      </c>
      <c r="B2232" s="144" t="str">
        <f>vlookup(A2232, 'OG Data Combined'!$A$2:$Z6277,25,false)</f>
        <v>-</v>
      </c>
      <c r="D2232" s="144" t="str">
        <f>vlookup(A2232, 'OG Data Combined'!$A$2:$AQ6277,29,false)</f>
        <v>-</v>
      </c>
      <c r="E2232" t="str">
        <f>IFERROR(__xludf.DUMMYFUNCTION("IFERROR(REGEXEXTRACT((vlookup(A2232, 'OG Data Combined'!$A$2:$AQ6277,21,false)), ""\((.*?)\)""), """")"),"Sprints")</f>
        <v>Sprints</v>
      </c>
    </row>
    <row r="2233">
      <c r="A2233" s="143" t="s">
        <v>38535</v>
      </c>
      <c r="B2233" s="166" t="str">
        <f>vlookup(A2233, 'OG Data Combined'!$A$2:$Z6277,25,false)</f>
        <v>https://x.com/jaid_perry</v>
      </c>
      <c r="D2233" s="144" t="str">
        <f>vlookup(A2233, 'OG Data Combined'!$A$2:$AQ6277,29,false)</f>
        <v>-</v>
      </c>
      <c r="E2233" t="str">
        <f>IFERROR(__xludf.DUMMYFUNCTION("IFERROR(REGEXEXTRACT((vlookup(A2233, 'OG Data Combined'!$A$2:$AQ6277,21,false)), ""\((.*?)\)""), """")"),"Sprints")</f>
        <v>Sprints</v>
      </c>
    </row>
    <row r="2234">
      <c r="A2234" s="143" t="s">
        <v>38536</v>
      </c>
      <c r="B2234" s="144" t="str">
        <f>vlookup(A2234, 'OG Data Combined'!$A$2:$Z6277,25,false)</f>
        <v>-</v>
      </c>
      <c r="D2234" s="166" t="str">
        <f>vlookup(A2234, 'OG Data Combined'!$A$2:$AQ6277,29,false)</f>
        <v>https://www.instagram.com/csptfxc/</v>
      </c>
      <c r="E2234" t="str">
        <f>IFERROR(__xludf.DUMMYFUNCTION("IFERROR(REGEXEXTRACT((vlookup(A2234, 'OG Data Combined'!$A$2:$AQ6277,21,false)), ""\((.*?)\)""), """")"),"Sprints")</f>
        <v>Sprints</v>
      </c>
    </row>
    <row r="2235">
      <c r="A2235" s="143" t="s">
        <v>38537</v>
      </c>
      <c r="B2235" s="144" t="str">
        <f>vlookup(A2235, 'OG Data Combined'!$A$2:$Z6277,25,false)</f>
        <v>-</v>
      </c>
      <c r="D2235" s="166" t="str">
        <f>vlookup(A2235, 'OG Data Combined'!$A$2:$AQ6277,29,false)</f>
        <v>https://www.instagram.com/coachjrae/</v>
      </c>
      <c r="E2235" t="str">
        <f>IFERROR(__xludf.DUMMYFUNCTION("IFERROR(REGEXEXTRACT((vlookup(A2235, 'OG Data Combined'!$A$2:$AQ6277,21,false)), ""\((.*?)\)""), """")"),"Multi-Events")</f>
        <v>Multi-Events</v>
      </c>
    </row>
    <row r="2236">
      <c r="A2236" s="143" t="s">
        <v>38538</v>
      </c>
      <c r="B2236" s="144" t="str">
        <f>vlookup(A2236, 'OG Data Combined'!$A$2:$Z6277,25,false)</f>
        <v>-</v>
      </c>
      <c r="D2236" s="144" t="str">
        <f>vlookup(A2236, 'OG Data Combined'!$A$2:$AQ6277,29,false)</f>
        <v>-</v>
      </c>
      <c r="E2236" t="str">
        <f>IFERROR(__xludf.DUMMYFUNCTION("IFERROR(REGEXEXTRACT((vlookup(A2236, 'OG Data Combined'!$A$2:$AQ6277,21,false)), ""\((.*?)\)""), """")"),"Horizontal Jumps")</f>
        <v>Horizontal Jumps</v>
      </c>
    </row>
    <row r="2237">
      <c r="A2237" s="143" t="s">
        <v>38539</v>
      </c>
      <c r="B2237" s="144" t="str">
        <f>vlookup(A2237, 'OG Data Combined'!$A$2:$Z6277,25,false)</f>
        <v>-</v>
      </c>
      <c r="D2237" s="144" t="str">
        <f>vlookup(A2237, 'OG Data Combined'!$A$2:$AQ6277,29,false)</f>
        <v>-</v>
      </c>
      <c r="E2237" t="str">
        <f>IFERROR(__xludf.DUMMYFUNCTION("IFERROR(REGEXEXTRACT((vlookup(A2237, 'OG Data Combined'!$A$2:$AQ6277,21,false)), ""\((.*?)\)""), """")"),"High-Jump")</f>
        <v>High-Jump</v>
      </c>
    </row>
    <row r="2238">
      <c r="A2238" s="143" t="s">
        <v>38540</v>
      </c>
      <c r="B2238" s="166" t="str">
        <f>vlookup(A2238, 'OG Data Combined'!$A$2:$Z6277,25,false)</f>
        <v>https://twitter.com/whoruserving</v>
      </c>
      <c r="D2238" s="144" t="str">
        <f>vlookup(A2238, 'OG Data Combined'!$A$2:$AQ6277,29,false)</f>
        <v>-</v>
      </c>
      <c r="E2238" t="str">
        <f>IFERROR(__xludf.DUMMYFUNCTION("IFERROR(REGEXEXTRACT((vlookup(A2238, 'OG Data Combined'!$A$2:$AQ6277,21,false)), ""\((.*?)\)""), """")"),"Distance")</f>
        <v>Distance</v>
      </c>
    </row>
    <row r="2239">
      <c r="A2239" s="143" t="s">
        <v>38541</v>
      </c>
      <c r="B2239" s="144" t="str">
        <f>vlookup(A2239, 'OG Data Combined'!$A$2:$Z6277,25,false)</f>
        <v>-</v>
      </c>
      <c r="D2239" s="144" t="str">
        <f>vlookup(A2239, 'OG Data Combined'!$A$2:$AQ6277,29,false)</f>
        <v>-</v>
      </c>
      <c r="E2239" t="str">
        <f>IFERROR(__xludf.DUMMYFUNCTION("IFERROR(REGEXEXTRACT((vlookup(A2239, 'OG Data Combined'!$A$2:$AQ6277,21,false)), ""\((.*?)\)""), """")"),"Distance")</f>
        <v>Distance</v>
      </c>
    </row>
    <row r="2240">
      <c r="A2240" s="143" t="s">
        <v>38542</v>
      </c>
      <c r="B2240" s="144" t="str">
        <f>vlookup(A2240, 'OG Data Combined'!$A$2:$Z6277,25,false)</f>
        <v>-</v>
      </c>
      <c r="D2240" s="144" t="str">
        <f>vlookup(A2240, 'OG Data Combined'!$A$2:$AQ6277,29,false)</f>
        <v>-</v>
      </c>
      <c r="E2240" t="str">
        <f>IFERROR(__xludf.DUMMYFUNCTION("IFERROR(REGEXEXTRACT((vlookup(A2240, 'OG Data Combined'!$A$2:$AQ6277,21,false)), ""\((.*?)\)""), """")"),"Throws")</f>
        <v>Throws</v>
      </c>
    </row>
    <row r="2241">
      <c r="A2241" s="143" t="s">
        <v>38543</v>
      </c>
      <c r="B2241" s="144" t="str">
        <f>vlookup(A2241, 'OG Data Combined'!$A$2:$Z6277,25,false)</f>
        <v>-</v>
      </c>
      <c r="D2241" s="166" t="str">
        <f>vlookup(A2241, 'OG Data Combined'!$A$2:$AQ6277,29,false)</f>
        <v>https://www.instagram.com/denisha_cartwright/</v>
      </c>
      <c r="E2241" t="str">
        <f>IFERROR(__xludf.DUMMYFUNCTION("IFERROR(REGEXEXTRACT((vlookup(A2241, 'OG Data Combined'!$A$2:$AQ6277,21,false)), ""\((.*?)\)""), """")"),"Sprints, Hurdles")</f>
        <v>Sprints, Hurdles</v>
      </c>
    </row>
    <row r="2242">
      <c r="A2242" s="143" t="s">
        <v>38544</v>
      </c>
      <c r="B2242" s="144" t="str">
        <f>vlookup(A2242, 'OG Data Combined'!$A$2:$Z6277,25,false)</f>
        <v>-</v>
      </c>
      <c r="D2242" s="144" t="str">
        <f>vlookup(A2242, 'OG Data Combined'!$A$2:$AQ6277,29,false)</f>
        <v>-</v>
      </c>
      <c r="E2242" t="str">
        <f>IFERROR(__xludf.DUMMYFUNCTION("IFERROR(REGEXEXTRACT((vlookup(A2242, 'OG Data Combined'!$A$2:$AQ6277,21,false)), ""\((.*?)\)""), """")"),"Pole Vault")</f>
        <v>Pole Vault</v>
      </c>
    </row>
    <row r="2243">
      <c r="A2243" s="143" t="s">
        <v>38545</v>
      </c>
      <c r="B2243" s="166" t="str">
        <f>vlookup(A2243, 'OG Data Combined'!$A$2:$Z6277,25,false)</f>
        <v>https://twitter.com/ChrisParno</v>
      </c>
      <c r="D2243" s="144" t="str">
        <f>vlookup(A2243, 'OG Data Combined'!$A$2:$AQ6277,29,false)</f>
        <v>-</v>
      </c>
      <c r="E2243" t="str">
        <f>IFERROR(__xludf.DUMMYFUNCTION("IFERROR(REGEXEXTRACT((vlookup(A2243, 'OG Data Combined'!$A$2:$AQ6277,21,false)), ""\((.*?)\)""), """")"),"Sprints, Hurdles")</f>
        <v>Sprints, Hurdles</v>
      </c>
    </row>
    <row r="2244">
      <c r="A2244" s="143" t="s">
        <v>38546</v>
      </c>
      <c r="B2244" s="166" t="str">
        <f>vlookup(A2244, 'OG Data Combined'!$A$2:$Z6277,25,false)</f>
        <v>https://twitter.com/coachturgeonmsu</v>
      </c>
      <c r="D2244" s="144" t="str">
        <f>vlookup(A2244, 'OG Data Combined'!$A$2:$AQ6277,29,false)</f>
        <v>-</v>
      </c>
      <c r="E2244" t="str">
        <f>IFERROR(__xludf.DUMMYFUNCTION("IFERROR(REGEXEXTRACT((vlookup(A2244, 'OG Data Combined'!$A$2:$AQ6277,21,false)), ""\((.*?)\)""), """")"),"Throws")</f>
        <v>Throws</v>
      </c>
    </row>
    <row r="2245">
      <c r="A2245" s="143" t="s">
        <v>38547</v>
      </c>
      <c r="B2245" s="166" t="str">
        <f>vlookup(A2245, 'OG Data Combined'!$A$2:$Z6277,25,false)</f>
        <v>https://twitter.com/coachseberamsu</v>
      </c>
      <c r="D2245" s="144" t="str">
        <f>vlookup(A2245, 'OG Data Combined'!$A$2:$AQ6277,29,false)</f>
        <v>-</v>
      </c>
      <c r="E2245" t="str">
        <f>IFERROR(__xludf.DUMMYFUNCTION("IFERROR(REGEXEXTRACT((vlookup(A2245, 'OG Data Combined'!$A$2:$AQ6277,21,false)), ""\((.*?)\)""), """")"),"Long-Jump, Triple-Jump, Multi-events")</f>
        <v>Long-Jump, Triple-Jump, Multi-events</v>
      </c>
    </row>
    <row r="2246">
      <c r="A2246" s="143" t="s">
        <v>38548</v>
      </c>
      <c r="B2246" s="166" t="str">
        <f>vlookup(A2246, 'OG Data Combined'!$A$2:$Z6277,25,false)</f>
        <v>https://twitter.com/coachheldmsu</v>
      </c>
      <c r="D2246" s="144" t="str">
        <f>vlookup(A2246, 'OG Data Combined'!$A$2:$AQ6277,29,false)</f>
        <v>-</v>
      </c>
      <c r="E2246" t="str">
        <f>IFERROR(__xludf.DUMMYFUNCTION("IFERROR(REGEXEXTRACT((vlookup(A2246, 'OG Data Combined'!$A$2:$AQ6277,21,false)), ""\((.*?)\)""), """")"),"Mid-Distance, High-Jump, Pole Vault")</f>
        <v>Mid-Distance, High-Jump, Pole Vault</v>
      </c>
    </row>
    <row r="2247">
      <c r="A2247" s="143" t="s">
        <v>38550</v>
      </c>
      <c r="B2247" s="166" t="str">
        <f>vlookup(A2247, 'OG Data Combined'!$A$2:$Z6277,25,false)</f>
        <v>https://twitter.com/kevwu24</v>
      </c>
      <c r="D2247" s="144" t="str">
        <f>vlookup(A2247, 'OG Data Combined'!$A$2:$AQ6277,29,false)</f>
        <v>-</v>
      </c>
      <c r="E2247" t="str">
        <f>IFERROR(__xludf.DUMMYFUNCTION("IFERROR(REGEXEXTRACT((vlookup(A2247, 'OG Data Combined'!$A$2:$AQ6277,21,false)), ""\((.*?)\)""), """")"),"Javelin, Multi-Events")</f>
        <v>Javelin, Multi-Events</v>
      </c>
    </row>
    <row r="2248">
      <c r="A2248" s="143" t="s">
        <v>38551</v>
      </c>
      <c r="B2248" s="144" t="str">
        <f>vlookup(A2248, 'OG Data Combined'!$A$2:$Z6277,25,false)</f>
        <v>-</v>
      </c>
      <c r="D2248" s="144" t="str">
        <f>vlookup(A2248, 'OG Data Combined'!$A$2:$AQ6277,29,false)</f>
        <v>-</v>
      </c>
      <c r="E2248" t="str">
        <f>IFERROR(__xludf.DUMMYFUNCTION("IFERROR(REGEXEXTRACT((vlookup(A2248, 'OG Data Combined'!$A$2:$AQ6277,21,false)), ""\((.*?)\)""), """")"),"Distance")</f>
        <v>Distance</v>
      </c>
    </row>
    <row r="2249">
      <c r="A2249" s="143" t="s">
        <v>38552</v>
      </c>
      <c r="B2249" s="144" t="str">
        <f>vlookup(A2249, 'OG Data Combined'!$A$2:$Z6277,25,false)</f>
        <v>-</v>
      </c>
      <c r="D2249" s="144" t="str">
        <f>vlookup(A2249, 'OG Data Combined'!$A$2:$AQ6277,29,false)</f>
        <v>-</v>
      </c>
      <c r="E2249" t="str">
        <f>IFERROR(__xludf.DUMMYFUNCTION("IFERROR(REGEXEXTRACT((vlookup(A2249, 'OG Data Combined'!$A$2:$AQ6277,21,false)), ""\((.*?)\)""), """")"),"Distance")</f>
        <v>Distance</v>
      </c>
    </row>
    <row r="2250">
      <c r="A2250" s="143" t="s">
        <v>42287</v>
      </c>
      <c r="B2250" s="166" t="str">
        <f>vlookup(A2250, 'OG Data Combined'!$A$2:$Z6277,25,false)</f>
        <v>https://twitter.com/acflashh</v>
      </c>
      <c r="D2250" s="166" t="str">
        <f>vlookup(A2250, 'OG Data Combined'!$A$2:$AQ6277,29,false)</f>
        <v>https://www.instagram.com/acflash2.0/</v>
      </c>
      <c r="E2250" t="str">
        <f>IFERROR(__xludf.DUMMYFUNCTION("IFERROR(REGEXEXTRACT((vlookup(A2250, 'OG Data Combined'!$A$2:$AQ6277,21,false)), ""\((.*?)\)""), """")"),"")</f>
        <v/>
      </c>
    </row>
    <row r="2251">
      <c r="A2251" s="143" t="s">
        <v>42288</v>
      </c>
      <c r="B2251" s="144" t="str">
        <f>vlookup(A2251, 'OG Data Combined'!$A$2:$Z6277,25,false)</f>
        <v>-</v>
      </c>
      <c r="D2251" s="144" t="str">
        <f>vlookup(A2251, 'OG Data Combined'!$A$2:$AQ6277,29,false)</f>
        <v>-</v>
      </c>
      <c r="E2251" t="str">
        <f>IFERROR(__xludf.DUMMYFUNCTION("IFERROR(REGEXEXTRACT((vlookup(A2251, 'OG Data Combined'!$A$2:$AQ6277,21,false)), ""\((.*?)\)""), """")"),"")</f>
        <v/>
      </c>
    </row>
    <row r="2252">
      <c r="A2252" s="143" t="s">
        <v>42289</v>
      </c>
      <c r="B2252" s="144" t="str">
        <f>vlookup(A2252, 'OG Data Combined'!$A$2:$Z6277,25,false)</f>
        <v>-</v>
      </c>
      <c r="D2252" s="144" t="str">
        <f>vlookup(A2252, 'OG Data Combined'!$A$2:$AQ6277,29,false)</f>
        <v>-</v>
      </c>
      <c r="E2252" t="str">
        <f>IFERROR(__xludf.DUMMYFUNCTION("IFERROR(REGEXEXTRACT((vlookup(A2252, 'OG Data Combined'!$A$2:$AQ6277,21,false)), ""\((.*?)\)""), """")"),"")</f>
        <v/>
      </c>
    </row>
    <row r="2253">
      <c r="A2253" s="143" t="s">
        <v>42290</v>
      </c>
      <c r="B2253" s="166" t="str">
        <f>vlookup(A2253, 'OG Data Combined'!$A$2:$Z6277,25,false)</f>
        <v>https://twitter.com/mariah1322</v>
      </c>
      <c r="D2253" s="144" t="str">
        <f>vlookup(A2253, 'OG Data Combined'!$A$2:$AQ6277,29,false)</f>
        <v>-</v>
      </c>
      <c r="E2253" t="str">
        <f>IFERROR(__xludf.DUMMYFUNCTION("IFERROR(REGEXEXTRACT((vlookup(A2253, 'OG Data Combined'!$A$2:$AQ6277,21,false)), ""\((.*?)\)""), """")"),"")</f>
        <v/>
      </c>
    </row>
    <row r="2254">
      <c r="A2254" s="143" t="s">
        <v>38553</v>
      </c>
      <c r="B2254" s="144" t="str">
        <f>vlookup(A2254, 'OG Data Combined'!$A$2:$Z6277,25,false)</f>
        <v>-</v>
      </c>
      <c r="D2254" s="144" t="str">
        <f>vlookup(A2254, 'OG Data Combined'!$A$2:$AQ6277,29,false)</f>
        <v>-</v>
      </c>
      <c r="E2254" t="str">
        <f>IFERROR(__xludf.DUMMYFUNCTION("IFERROR(REGEXEXTRACT((vlookup(A2254, 'OG Data Combined'!$A$2:$AQ6277,21,false)), ""\((.*?)\)""), """")"),"")</f>
        <v/>
      </c>
    </row>
    <row r="2255">
      <c r="A2255" s="143" t="s">
        <v>38554</v>
      </c>
      <c r="B2255" s="166" t="str">
        <f>vlookup(A2255, 'OG Data Combined'!$A$2:$Z6277,25,false)</f>
        <v>https://twitter.com/rmilnerxctf</v>
      </c>
      <c r="D2255" s="144" t="str">
        <f>vlookup(A2255, 'OG Data Combined'!$A$2:$AQ6277,29,false)</f>
        <v>-</v>
      </c>
      <c r="E2255" t="str">
        <f>IFERROR(__xludf.DUMMYFUNCTION("IFERROR(REGEXEXTRACT((vlookup(A2255, 'OG Data Combined'!$A$2:$AQ6277,21,false)), ""\((.*?)\)""), """")"),"")</f>
        <v/>
      </c>
    </row>
    <row r="2256">
      <c r="A2256" s="143" t="s">
        <v>38555</v>
      </c>
      <c r="B2256" s="144" t="str">
        <f>vlookup(A2256, 'OG Data Combined'!$A$2:$Z6277,25,false)</f>
        <v>-</v>
      </c>
      <c r="D2256" s="144" t="str">
        <f>vlookup(A2256, 'OG Data Combined'!$A$2:$AQ6277,29,false)</f>
        <v>-</v>
      </c>
      <c r="E2256" t="str">
        <f>IFERROR(__xludf.DUMMYFUNCTION("IFERROR(REGEXEXTRACT((vlookup(A2256, 'OG Data Combined'!$A$2:$AQ6277,21,false)), ""\((.*?)\)""), """")"),"Throws")</f>
        <v>Throws</v>
      </c>
    </row>
    <row r="2257">
      <c r="A2257" s="143" t="s">
        <v>38556</v>
      </c>
      <c r="B2257" s="144" t="str">
        <f>vlookup(A2257, 'OG Data Combined'!$A$2:$Z6277,25,false)</f>
        <v>-</v>
      </c>
      <c r="D2257" s="144" t="str">
        <f>vlookup(A2257, 'OG Data Combined'!$A$2:$AQ6277,29,false)</f>
        <v>-</v>
      </c>
      <c r="E2257" t="str">
        <f>IFERROR(__xludf.DUMMYFUNCTION("IFERROR(REGEXEXTRACT((vlookup(A2257, 'OG Data Combined'!$A$2:$AQ6277,21,false)), ""\((.*?)\)""), """")"),"Pole Vault")</f>
        <v>Pole Vault</v>
      </c>
    </row>
    <row r="2258">
      <c r="A2258" s="143" t="s">
        <v>38557</v>
      </c>
      <c r="B2258" s="144" t="str">
        <f>vlookup(A2258, 'OG Data Combined'!$A$2:$Z6277,25,false)</f>
        <v>-</v>
      </c>
      <c r="D2258" s="144" t="str">
        <f>vlookup(A2258, 'OG Data Combined'!$A$2:$AQ6277,29,false)</f>
        <v>-</v>
      </c>
      <c r="E2258" t="str">
        <f>IFERROR(__xludf.DUMMYFUNCTION("IFERROR(REGEXEXTRACT((vlookup(A2258, 'OG Data Combined'!$A$2:$AQ6277,21,false)), ""\((.*?)\)""), """")"),"Jumps, Sprints")</f>
        <v>Jumps, Sprints</v>
      </c>
    </row>
    <row r="2259">
      <c r="A2259" s="143" t="s">
        <v>38558</v>
      </c>
      <c r="B2259" s="166" t="str">
        <f>vlookup(A2259, 'OG Data Combined'!$A$2:$Z6277,25,false)</f>
        <v>https://twitter.com/phenaumanal</v>
      </c>
      <c r="D2259" s="144" t="str">
        <f>vlookup(A2259, 'OG Data Combined'!$A$2:$AQ6277,29,false)</f>
        <v>-</v>
      </c>
      <c r="E2259" t="str">
        <f>IFERROR(__xludf.DUMMYFUNCTION("IFERROR(REGEXEXTRACT((vlookup(A2259, 'OG Data Combined'!$A$2:$AQ6277,21,false)), ""\((.*?)\)""), """")"),"")</f>
        <v/>
      </c>
    </row>
    <row r="2260">
      <c r="A2260" s="143" t="s">
        <v>38559</v>
      </c>
      <c r="B2260" s="154" t="str">
        <f>vlookup(A2260, 'OG Data Combined'!$A$2:$Z6277,25,false)</f>
        <v/>
      </c>
      <c r="D2260" s="154" t="str">
        <f>vlookup(A2260, 'OG Data Combined'!$A$2:$AQ6277,29,false)</f>
        <v/>
      </c>
      <c r="E2260" t="str">
        <f>IFERROR(__xludf.DUMMYFUNCTION("IFERROR(REGEXEXTRACT((vlookup(A2260, 'OG Data Combined'!$A$2:$AQ6277,21,false)), ""\((.*?)\)""), """")"),"")</f>
        <v/>
      </c>
    </row>
    <row r="2261">
      <c r="A2261" s="143" t="s">
        <v>38560</v>
      </c>
      <c r="B2261" s="166" t="str">
        <f>vlookup(A2261, 'OG Data Combined'!$A$2:$Z6277,25,false)</f>
        <v>https://twitter.com/coach_joshkuus</v>
      </c>
      <c r="D2261" s="144" t="str">
        <f>vlookup(A2261, 'OG Data Combined'!$A$2:$AQ6277,29,false)</f>
        <v>-</v>
      </c>
      <c r="E2261" t="str">
        <f>IFERROR(__xludf.DUMMYFUNCTION("IFERROR(REGEXEXTRACT((vlookup(A2261, 'OG Data Combined'!$A$2:$AQ6277,21,false)), ""\((.*?)\)""), """")"),"")</f>
        <v/>
      </c>
    </row>
    <row r="2262">
      <c r="A2262" s="143" t="s">
        <v>38561</v>
      </c>
      <c r="B2262" s="144" t="str">
        <f>vlookup(A2262, 'OG Data Combined'!$A$2:$Z6277,25,false)</f>
        <v>-</v>
      </c>
      <c r="D2262" s="166" t="str">
        <f>vlookup(A2262, 'OG Data Combined'!$A$2:$AQ6277,29,false)</f>
        <v>https://www.instagram.com/coachbakalars/</v>
      </c>
      <c r="E2262" t="str">
        <f>IFERROR(__xludf.DUMMYFUNCTION("IFERROR(REGEXEXTRACT((vlookup(A2262, 'OG Data Combined'!$A$2:$AQ6277,21,false)), ""\((.*?)\)""), """")"),"Distance")</f>
        <v>Distance</v>
      </c>
    </row>
    <row r="2263">
      <c r="A2263" s="143" t="s">
        <v>38562</v>
      </c>
      <c r="B2263" s="166" t="str">
        <f>vlookup(A2263, 'OG Data Combined'!$A$2:$Z6277,25,false)</f>
        <v>https://twitter.com/karlycochrane</v>
      </c>
      <c r="D2263" s="144" t="str">
        <f>vlookup(A2263, 'OG Data Combined'!$A$2:$AQ6277,29,false)</f>
        <v>-</v>
      </c>
      <c r="E2263" t="str">
        <f>IFERROR(__xludf.DUMMYFUNCTION("IFERROR(REGEXEXTRACT((vlookup(A2263, 'OG Data Combined'!$A$2:$AQ6277,21,false)), ""\((.*?)\)""), """")"),"")</f>
        <v/>
      </c>
    </row>
    <row r="2264">
      <c r="A2264" s="143" t="s">
        <v>38563</v>
      </c>
      <c r="B2264" s="144" t="str">
        <f>vlookup(A2264, 'OG Data Combined'!$A$2:$Z6277,25,false)</f>
        <v/>
      </c>
      <c r="D2264" s="144" t="str">
        <f>vlookup(A2264, 'OG Data Combined'!$A$2:$AQ6277,29,false)</f>
        <v>-</v>
      </c>
      <c r="E2264" t="str">
        <f>IFERROR(__xludf.DUMMYFUNCTION("IFERROR(REGEXEXTRACT((vlookup(A2264, 'OG Data Combined'!$A$2:$AQ6277,21,false)), ""\((.*?)\)""), """")"),"Throws")</f>
        <v>Throws</v>
      </c>
    </row>
    <row r="2265">
      <c r="A2265" s="143" t="s">
        <v>38564</v>
      </c>
      <c r="B2265" s="144" t="str">
        <f>vlookup(A2265, 'OG Data Combined'!$A$2:$Z6277,25,false)</f>
        <v>-</v>
      </c>
      <c r="D2265" s="144" t="str">
        <f>vlookup(A2265, 'OG Data Combined'!$A$2:$AQ6277,29,false)</f>
        <v>-</v>
      </c>
      <c r="E2265" t="str">
        <f>IFERROR(__xludf.DUMMYFUNCTION("IFERROR(REGEXEXTRACT((vlookup(A2265, 'OG Data Combined'!$A$2:$AQ6277,21,false)), ""\((.*?)\)""), """")"),"Throws")</f>
        <v>Throws</v>
      </c>
    </row>
    <row r="2266">
      <c r="A2266" s="143" t="s">
        <v>38565</v>
      </c>
      <c r="B2266" s="144" t="str">
        <f>vlookup(A2266, 'OG Data Combined'!$A$2:$Z6277,25,false)</f>
        <v>-</v>
      </c>
      <c r="D2266" s="166" t="str">
        <f>vlookup(A2266, 'OG Data Combined'!$A$2:$AQ6277,29,false)</f>
        <v>https://www.instagram.com/davidpalmer10/</v>
      </c>
      <c r="E2266" t="str">
        <f>IFERROR(__xludf.DUMMYFUNCTION("IFERROR(REGEXEXTRACT((vlookup(A2266, 'OG Data Combined'!$A$2:$AQ6277,21,false)), ""\((.*?)\)""), """")"),"Sprints")</f>
        <v>Sprints</v>
      </c>
    </row>
    <row r="2267">
      <c r="A2267" s="143" t="s">
        <v>38566</v>
      </c>
      <c r="B2267" s="144" t="str">
        <f>vlookup(A2267, 'OG Data Combined'!$A$2:$Z6277,25,false)</f>
        <v>-</v>
      </c>
      <c r="D2267" s="144" t="str">
        <f>vlookup(A2267, 'OG Data Combined'!$A$2:$AQ6277,29,false)</f>
        <v>-</v>
      </c>
      <c r="E2267" t="str">
        <f>IFERROR(__xludf.DUMMYFUNCTION("IFERROR(REGEXEXTRACT((vlookup(A2267, 'OG Data Combined'!$A$2:$AQ6277,21,false)), ""\((.*?)\)""), """")"),"Pole Vault")</f>
        <v>Pole Vault</v>
      </c>
    </row>
    <row r="2268">
      <c r="A2268" s="143" t="s">
        <v>38567</v>
      </c>
      <c r="B2268" s="144" t="str">
        <f>vlookup(A2268, 'OG Data Combined'!$A$2:$Z6277,25,false)</f>
        <v>-</v>
      </c>
      <c r="D2268" s="144" t="str">
        <f>vlookup(A2268, 'OG Data Combined'!$A$2:$AQ6277,29,false)</f>
        <v>-</v>
      </c>
      <c r="E2268" t="str">
        <f>IFERROR(__xludf.DUMMYFUNCTION("IFERROR(REGEXEXTRACT((vlookup(A2268, 'OG Data Combined'!$A$2:$AQ6277,21,false)), ""\((.*?)\)""), """")"),"Multi-events, Jumps")</f>
        <v>Multi-events, Jumps</v>
      </c>
    </row>
    <row r="2269">
      <c r="A2269" s="143" t="s">
        <v>38568</v>
      </c>
      <c r="B2269" s="144" t="str">
        <f>vlookup(A2269, 'OG Data Combined'!$A$2:$Z6277,25,false)</f>
        <v>-</v>
      </c>
      <c r="D2269" s="144" t="str">
        <f>vlookup(A2269, 'OG Data Combined'!$A$2:$AQ6277,29,false)</f>
        <v>-</v>
      </c>
      <c r="E2269" t="str">
        <f>IFERROR(__xludf.DUMMYFUNCTION("IFERROR(REGEXEXTRACT((vlookup(A2269, 'OG Data Combined'!$A$2:$AQ6277,21,false)), ""\((.*?)\)""), """")"),"Distance")</f>
        <v>Distance</v>
      </c>
    </row>
    <row r="2270">
      <c r="A2270" s="143" t="s">
        <v>38569</v>
      </c>
      <c r="B2270" s="154" t="str">
        <f>vlookup(A2270, 'OG Data Combined'!$A$2:$Z6277,25,false)</f>
        <v/>
      </c>
      <c r="D2270" s="154" t="str">
        <f>vlookup(A2270, 'OG Data Combined'!$A$2:$AQ6277,29,false)</f>
        <v/>
      </c>
      <c r="E2270" t="str">
        <f>IFERROR(__xludf.DUMMYFUNCTION("IFERROR(REGEXEXTRACT((vlookup(A2270, 'OG Data Combined'!$A$2:$AQ6277,21,false)), ""\((.*?)\)""), """")"),"")</f>
        <v/>
      </c>
    </row>
    <row r="2271">
      <c r="A2271" s="143" t="s">
        <v>38570</v>
      </c>
      <c r="B2271" s="166" t="str">
        <f>vlookup(A2271, 'OG Data Combined'!$A$2:$Z6277,25,false)</f>
        <v>https://twitter.com/josephsnyder1</v>
      </c>
      <c r="D2271" s="144" t="str">
        <f>vlookup(A2271, 'OG Data Combined'!$A$2:$AQ6277,29,false)</f>
        <v>-</v>
      </c>
      <c r="E2271" t="str">
        <f>IFERROR(__xludf.DUMMYFUNCTION("IFERROR(REGEXEXTRACT((vlookup(A2271, 'OG Data Combined'!$A$2:$AQ6277,21,false)), ""\((.*?)\)""), """")"),"")</f>
        <v/>
      </c>
    </row>
    <row r="2272">
      <c r="A2272" s="143" t="s">
        <v>38571</v>
      </c>
      <c r="B2272" s="144" t="str">
        <f>vlookup(A2272, 'OG Data Combined'!$A$2:$Z6277,25,false)</f>
        <v>-</v>
      </c>
      <c r="D2272" s="144" t="str">
        <f>vlookup(A2272, 'OG Data Combined'!$A$2:$AQ6277,29,false)</f>
        <v>-</v>
      </c>
      <c r="E2272" t="str">
        <f>IFERROR(__xludf.DUMMYFUNCTION("IFERROR(REGEXEXTRACT((vlookup(A2272, 'OG Data Combined'!$A$2:$AQ6277,21,false)), ""\((.*?)\)""), """")"),"Distance")</f>
        <v>Distance</v>
      </c>
    </row>
    <row r="2273">
      <c r="A2273" s="143" t="s">
        <v>38572</v>
      </c>
      <c r="B2273" s="144" t="str">
        <f>vlookup(A2273, 'OG Data Combined'!$A$2:$Z6277,25,false)</f>
        <v>-</v>
      </c>
      <c r="D2273" s="166" t="str">
        <f>vlookup(A2273, 'OG Data Combined'!$A$2:$AQ6277,29,false)</f>
        <v>https://www.instagram.com/mike_fairfaxx/</v>
      </c>
      <c r="E2273" t="str">
        <f>IFERROR(__xludf.DUMMYFUNCTION("IFERROR(REGEXEXTRACT((vlookup(A2273, 'OG Data Combined'!$A$2:$AQ6277,21,false)), ""\((.*?)\)""), """")"),"")</f>
        <v/>
      </c>
    </row>
    <row r="2274">
      <c r="A2274" s="143" t="s">
        <v>38573</v>
      </c>
      <c r="B2274" s="154" t="str">
        <f>vlookup(A2274, 'OG Data Combined'!$A$2:$Z6277,25,false)</f>
        <v/>
      </c>
      <c r="D2274" s="154" t="str">
        <f>vlookup(A2274, 'OG Data Combined'!$A$2:$AQ6277,29,false)</f>
        <v/>
      </c>
      <c r="E2274" t="str">
        <f>IFERROR(__xludf.DUMMYFUNCTION("IFERROR(REGEXEXTRACT((vlookup(A2274, 'OG Data Combined'!$A$2:$AQ6277,21,false)), ""\((.*?)\)""), """")"),"Distance")</f>
        <v>Distance</v>
      </c>
    </row>
    <row r="2275">
      <c r="A2275" s="143" t="s">
        <v>38574</v>
      </c>
      <c r="B2275" s="144" t="str">
        <f>vlookup(A2275, 'OG Data Combined'!$A$2:$Z6277,25,false)</f>
        <v>-</v>
      </c>
      <c r="D2275" s="144" t="str">
        <f>vlookup(A2275, 'OG Data Combined'!$A$2:$AQ6277,29,false)</f>
        <v>-</v>
      </c>
      <c r="E2275" t="str">
        <f>IFERROR(__xludf.DUMMYFUNCTION("IFERROR(REGEXEXTRACT((vlookup(A2275, 'OG Data Combined'!$A$2:$AQ6277,21,false)), ""\((.*?)\)""), """")"),"")</f>
        <v/>
      </c>
    </row>
    <row r="2276">
      <c r="A2276" s="143" t="s">
        <v>38575</v>
      </c>
      <c r="B2276" s="144" t="str">
        <f>vlookup(A2276, 'OG Data Combined'!$A$2:$Z6277,25,false)</f>
        <v>-</v>
      </c>
      <c r="D2276" s="144" t="str">
        <f>vlookup(A2276, 'OG Data Combined'!$A$2:$AQ6277,29,false)</f>
        <v>-</v>
      </c>
      <c r="E2276" t="str">
        <f>IFERROR(__xludf.DUMMYFUNCTION("IFERROR(REGEXEXTRACT((vlookup(A2276, 'OG Data Combined'!$A$2:$AQ6277,21,false)), ""\((.*?)\)""), """")"),"")</f>
        <v/>
      </c>
    </row>
    <row r="2277">
      <c r="A2277" s="143" t="s">
        <v>38576</v>
      </c>
      <c r="B2277" s="144" t="str">
        <f>vlookup(A2277, 'OG Data Combined'!$A$2:$Z6277,25,false)</f>
        <v>-</v>
      </c>
      <c r="D2277" s="144" t="str">
        <f>vlookup(A2277, 'OG Data Combined'!$A$2:$AQ6277,29,false)</f>
        <v>-</v>
      </c>
      <c r="E2277" t="str">
        <f>IFERROR(__xludf.DUMMYFUNCTION("IFERROR(REGEXEXTRACT((vlookup(A2277, 'OG Data Combined'!$A$2:$AQ6277,21,false)), ""\((.*?)\)""), """")"),"")</f>
        <v/>
      </c>
    </row>
    <row r="2278">
      <c r="A2278" s="143" t="s">
        <v>38577</v>
      </c>
      <c r="B2278" s="144" t="str">
        <f>vlookup(A2278, 'OG Data Combined'!$A$2:$Z6277,25,false)</f>
        <v>-</v>
      </c>
      <c r="D2278" s="144" t="str">
        <f>vlookup(A2278, 'OG Data Combined'!$A$2:$AQ6277,29,false)</f>
        <v>-</v>
      </c>
      <c r="E2278" t="str">
        <f>IFERROR(__xludf.DUMMYFUNCTION("IFERROR(REGEXEXTRACT((vlookup(A2278, 'OG Data Combined'!$A$2:$AQ6277,21,false)), ""\((.*?)\)""), """")"),"")</f>
        <v/>
      </c>
    </row>
    <row r="2279">
      <c r="A2279" s="143" t="s">
        <v>38578</v>
      </c>
      <c r="B2279" s="144" t="str">
        <f>vlookup(A2279, 'OG Data Combined'!$A$2:$Z6277,25,false)</f>
        <v>-</v>
      </c>
      <c r="D2279" s="144" t="str">
        <f>vlookup(A2279, 'OG Data Combined'!$A$2:$AQ6277,29,false)</f>
        <v>-</v>
      </c>
      <c r="E2279" t="str">
        <f>IFERROR(__xludf.DUMMYFUNCTION("IFERROR(REGEXEXTRACT((vlookup(A2279, 'OG Data Combined'!$A$2:$AQ6277,21,false)), ""\((.*?)\)""), """")"),"")</f>
        <v/>
      </c>
    </row>
    <row r="2280">
      <c r="A2280" s="143" t="s">
        <v>38579</v>
      </c>
      <c r="B2280" s="144" t="str">
        <f>vlookup(A2280, 'OG Data Combined'!$A$2:$Z6277,25,false)</f>
        <v>-</v>
      </c>
      <c r="D2280" s="144" t="str">
        <f>vlookup(A2280, 'OG Data Combined'!$A$2:$AQ6277,29,false)</f>
        <v>-</v>
      </c>
      <c r="E2280" t="str">
        <f>IFERROR(__xludf.DUMMYFUNCTION("IFERROR(REGEXEXTRACT((vlookup(A2280, 'OG Data Combined'!$A$2:$AQ6277,21,false)), ""\((.*?)\)""), """")"),"")</f>
        <v/>
      </c>
    </row>
    <row r="2281">
      <c r="A2281" s="143" t="s">
        <v>38580</v>
      </c>
      <c r="B2281" s="144" t="str">
        <f>vlookup(A2281, 'OG Data Combined'!$A$2:$Z6277,25,false)</f>
        <v>-</v>
      </c>
      <c r="D2281" s="144" t="str">
        <f>vlookup(A2281, 'OG Data Combined'!$A$2:$AQ6277,29,false)</f>
        <v>-</v>
      </c>
      <c r="E2281" t="str">
        <f>IFERROR(__xludf.DUMMYFUNCTION("IFERROR(REGEXEXTRACT((vlookup(A2281, 'OG Data Combined'!$A$2:$AQ6277,21,false)), ""\((.*?)\)""), """")"),"")</f>
        <v/>
      </c>
    </row>
    <row r="2282">
      <c r="A2282" s="143" t="s">
        <v>38581</v>
      </c>
      <c r="B2282" s="144" t="str">
        <f>vlookup(A2282, 'OG Data Combined'!$A$2:$Z6277,25,false)</f>
        <v>-</v>
      </c>
      <c r="D2282" s="144" t="str">
        <f>vlookup(A2282, 'OG Data Combined'!$A$2:$AQ6277,29,false)</f>
        <v>-</v>
      </c>
      <c r="E2282" t="str">
        <f>IFERROR(__xludf.DUMMYFUNCTION("IFERROR(REGEXEXTRACT((vlookup(A2282, 'OG Data Combined'!$A$2:$AQ6277,21,false)), ""\((.*?)\)""), """")"),"")</f>
        <v/>
      </c>
    </row>
    <row r="2283">
      <c r="A2283" s="143" t="s">
        <v>38582</v>
      </c>
      <c r="B2283" s="144" t="str">
        <f>vlookup(A2283, 'OG Data Combined'!$A$2:$Z6277,25,false)</f>
        <v>-</v>
      </c>
      <c r="D2283" s="144" t="str">
        <f>vlookup(A2283, 'OG Data Combined'!$A$2:$AQ6277,29,false)</f>
        <v>-</v>
      </c>
      <c r="E2283" t="str">
        <f>IFERROR(__xludf.DUMMYFUNCTION("IFERROR(REGEXEXTRACT((vlookup(A2283, 'OG Data Combined'!$A$2:$AQ6277,21,false)), ""\((.*?)\)""), """")"),"Throws")</f>
        <v>Throws</v>
      </c>
    </row>
    <row r="2284">
      <c r="A2284" s="143" t="s">
        <v>38583</v>
      </c>
      <c r="B2284" s="144" t="str">
        <f>vlookup(A2284, 'OG Data Combined'!$A$2:$Z6277,25,false)</f>
        <v>-</v>
      </c>
      <c r="D2284" s="166" t="str">
        <f>vlookup(A2284, 'OG Data Combined'!$A$2:$AQ6277,29,false)</f>
        <v>https://www.instagram.com/maryvillexc_tf/</v>
      </c>
      <c r="E2284" t="str">
        <f>IFERROR(__xludf.DUMMYFUNCTION("IFERROR(REGEXEXTRACT((vlookup(A2284, 'OG Data Combined'!$A$2:$AQ6277,21,false)), ""\((.*?)\)""), """")"),"Sprints")</f>
        <v>Sprints</v>
      </c>
    </row>
    <row r="2285">
      <c r="A2285" s="143" t="s">
        <v>38584</v>
      </c>
      <c r="B2285" s="144" t="str">
        <f>vlookup(A2285, 'OG Data Combined'!$A$2:$Z6277,25,false)</f>
        <v>-</v>
      </c>
      <c r="D2285" s="144" t="str">
        <f>vlookup(A2285, 'OG Data Combined'!$A$2:$AQ6277,29,false)</f>
        <v>-</v>
      </c>
      <c r="E2285" t="str">
        <f>IFERROR(__xludf.DUMMYFUNCTION("IFERROR(REGEXEXTRACT((vlookup(A2285, 'OG Data Combined'!$A$2:$AQ6277,21,false)), ""\((.*?)\)""), """")"),"Javelin, Throws")</f>
        <v>Javelin, Throws</v>
      </c>
    </row>
    <row r="2286">
      <c r="A2286" s="143" t="s">
        <v>38585</v>
      </c>
      <c r="B2286" s="144" t="str">
        <f>vlookup(A2286, 'OG Data Combined'!$A$2:$Z6277,25,false)</f>
        <v>-</v>
      </c>
      <c r="D2286" s="144" t="str">
        <f>vlookup(A2286, 'OG Data Combined'!$A$2:$AQ6277,29,false)</f>
        <v>-</v>
      </c>
      <c r="E2286" t="str">
        <f>IFERROR(__xludf.DUMMYFUNCTION("IFERROR(REGEXEXTRACT((vlookup(A2286, 'OG Data Combined'!$A$2:$AQ6277,21,false)), ""\((.*?)\)""), """")"),"Distance")</f>
        <v>Distance</v>
      </c>
    </row>
    <row r="2287">
      <c r="A2287" s="143" t="s">
        <v>38586</v>
      </c>
      <c r="B2287" s="144" t="str">
        <f>vlookup(A2287, 'OG Data Combined'!$A$2:$Z6277,25,false)</f>
        <v>-</v>
      </c>
      <c r="D2287" s="144" t="str">
        <f>vlookup(A2287, 'OG Data Combined'!$A$2:$AQ6277,29,false)</f>
        <v>-</v>
      </c>
      <c r="E2287" t="str">
        <f>IFERROR(__xludf.DUMMYFUNCTION("IFERROR(REGEXEXTRACT((vlookup(A2287, 'OG Data Combined'!$A$2:$AQ6277,21,false)), ""\((.*?)\)""), """")"),"Throws")</f>
        <v>Throws</v>
      </c>
    </row>
    <row r="2288">
      <c r="A2288" s="143" t="s">
        <v>38587</v>
      </c>
      <c r="B2288" s="144" t="str">
        <f>vlookup(A2288, 'OG Data Combined'!$A$2:$Z6277,25,false)</f>
        <v>-</v>
      </c>
      <c r="D2288" s="144" t="str">
        <f>vlookup(A2288, 'OG Data Combined'!$A$2:$AQ6277,29,false)</f>
        <v>-</v>
      </c>
      <c r="E2288" t="str">
        <f>IFERROR(__xludf.DUMMYFUNCTION("IFERROR(REGEXEXTRACT((vlookup(A2288, 'OG Data Combined'!$A$2:$AQ6277,21,false)), ""\((.*?)\)""), """")"),"Throws")</f>
        <v>Throws</v>
      </c>
    </row>
    <row r="2289">
      <c r="A2289" s="143" t="s">
        <v>38588</v>
      </c>
      <c r="B2289" s="144" t="str">
        <f>vlookup(A2289, 'OG Data Combined'!$A$2:$Z6277,25,false)</f>
        <v>-</v>
      </c>
      <c r="D2289" s="144" t="str">
        <f>vlookup(A2289, 'OG Data Combined'!$A$2:$AQ6277,29,false)</f>
        <v>-</v>
      </c>
      <c r="E2289" t="str">
        <f>IFERROR(__xludf.DUMMYFUNCTION("IFERROR(REGEXEXTRACT((vlookup(A2289, 'OG Data Combined'!$A$2:$AQ6277,21,false)), ""\((.*?)\)""), """")"),"Horizontal Jumps, Pole Vault")</f>
        <v>Horizontal Jumps, Pole Vault</v>
      </c>
    </row>
    <row r="2290">
      <c r="A2290" s="143" t="s">
        <v>38589</v>
      </c>
      <c r="B2290" s="166" t="str">
        <f>vlookup(A2290, 'OG Data Combined'!$A$2:$Z6277,25,false)</f>
        <v>https://twitter.com/pv4ever17</v>
      </c>
      <c r="D2290" s="144" t="str">
        <f>vlookup(A2290, 'OG Data Combined'!$A$2:$AQ6277,29,false)</f>
        <v>-</v>
      </c>
      <c r="E2290" t="str">
        <f>IFERROR(__xludf.DUMMYFUNCTION("IFERROR(REGEXEXTRACT((vlookup(A2290, 'OG Data Combined'!$A$2:$AQ6277,21,false)), ""\((.*?)\)""), """")"),"Sprints, Hurdles, Multi-events")</f>
        <v>Sprints, Hurdles, Multi-events</v>
      </c>
    </row>
    <row r="2291">
      <c r="A2291" s="143" t="s">
        <v>38590</v>
      </c>
      <c r="B2291" s="144" t="str">
        <f>vlookup(A2291, 'OG Data Combined'!$A$2:$Z6277,25,false)</f>
        <v>-</v>
      </c>
      <c r="D2291" s="144" t="str">
        <f>vlookup(A2291, 'OG Data Combined'!$A$2:$AQ6277,29,false)</f>
        <v>-</v>
      </c>
      <c r="E2291" t="str">
        <f>IFERROR(__xludf.DUMMYFUNCTION("IFERROR(REGEXEXTRACT((vlookup(A2291, 'OG Data Combined'!$A$2:$AQ6277,21,false)), ""\((.*?)\)""), """")"),"Distance")</f>
        <v>Distance</v>
      </c>
    </row>
    <row r="2292">
      <c r="A2292" s="143" t="s">
        <v>38591</v>
      </c>
      <c r="B2292" s="154" t="str">
        <f>vlookup(A2292, 'OG Data Combined'!$A$2:$Z6277,25,false)</f>
        <v/>
      </c>
      <c r="D2292" s="154" t="str">
        <f>vlookup(A2292, 'OG Data Combined'!$A$2:$AQ6277,29,false)</f>
        <v/>
      </c>
      <c r="E2292" t="str">
        <f>IFERROR(__xludf.DUMMYFUNCTION("IFERROR(REGEXEXTRACT((vlookup(A2292, 'OG Data Combined'!$A$2:$AQ6277,21,false)), ""\((.*?)\)""), """")"),"")</f>
        <v/>
      </c>
    </row>
    <row r="2293">
      <c r="A2293" s="143" t="s">
        <v>38592</v>
      </c>
      <c r="B2293" s="144" t="str">
        <f>vlookup(A2293, 'OG Data Combined'!$A$2:$Z6277,25,false)</f>
        <v>-</v>
      </c>
      <c r="D2293" s="144" t="str">
        <f>vlookup(A2293, 'OG Data Combined'!$A$2:$AQ6277,29,false)</f>
        <v>-</v>
      </c>
      <c r="E2293" t="str">
        <f>IFERROR(__xludf.DUMMYFUNCTION("IFERROR(REGEXEXTRACT((vlookup(A2293, 'OG Data Combined'!$A$2:$AQ6277,21,false)), ""\((.*?)\)""), """")"),"Throws")</f>
        <v>Throws</v>
      </c>
    </row>
    <row r="2294">
      <c r="A2294" s="143" t="s">
        <v>38593</v>
      </c>
      <c r="B2294" s="144" t="str">
        <f>vlookup(A2294, 'OG Data Combined'!$A$2:$Z6277,25,false)</f>
        <v>-</v>
      </c>
      <c r="D2294" s="144" t="str">
        <f>vlookup(A2294, 'OG Data Combined'!$A$2:$AQ6277,29,false)</f>
        <v>-</v>
      </c>
      <c r="E2294" t="str">
        <f>IFERROR(__xludf.DUMMYFUNCTION("IFERROR(REGEXEXTRACT((vlookup(A2294, 'OG Data Combined'!$A$2:$AQ6277,21,false)), ""\((.*?)\)""), """")"),"Distance")</f>
        <v>Distance</v>
      </c>
    </row>
    <row r="2295">
      <c r="A2295" s="143" t="s">
        <v>42291</v>
      </c>
      <c r="B2295" s="166" t="str">
        <f>vlookup(A2295, 'OG Data Combined'!$A$2:$Z6277,25,false)</f>
        <v>https://twitter.com/shaunmeinecke</v>
      </c>
      <c r="D2295" s="144" t="str">
        <f>vlookup(A2295, 'OG Data Combined'!$A$2:$AQ6277,29,false)</f>
        <v>-</v>
      </c>
      <c r="E2295" t="str">
        <f>IFERROR(__xludf.DUMMYFUNCTION("IFERROR(REGEXEXTRACT((vlookup(A2295, 'OG Data Combined'!$A$2:$AQ6277,21,false)), ""\((.*?)\)""), """")"),"")</f>
        <v/>
      </c>
    </row>
    <row r="2296">
      <c r="A2296" s="143" t="s">
        <v>38595</v>
      </c>
      <c r="B2296" s="166" t="str">
        <f>vlookup(A2296, 'OG Data Combined'!$A$2:$Z6277,25,false)</f>
        <v>https://twitter.com/CoachIngold</v>
      </c>
      <c r="D2296" s="144" t="str">
        <f>vlookup(A2296, 'OG Data Combined'!$A$2:$AQ6277,29,false)</f>
        <v>-</v>
      </c>
      <c r="E2296" t="str">
        <f>IFERROR(__xludf.DUMMYFUNCTION("IFERROR(REGEXEXTRACT((vlookup(A2296, 'OG Data Combined'!$A$2:$AQ6277,21,false)), ""\((.*?)\)""), """")"),"")</f>
        <v/>
      </c>
    </row>
    <row r="2297">
      <c r="A2297" s="143" t="s">
        <v>38596</v>
      </c>
      <c r="B2297" s="166" t="str">
        <f>vlookup(A2297, 'OG Data Combined'!$A$2:$Z6277,25,false)</f>
        <v>https://twitter.com/garrthrows</v>
      </c>
      <c r="D2297" s="166" t="str">
        <f>vlookup(A2297, 'OG Data Combined'!$A$2:$AQ6277,29,false)</f>
        <v>https://www.instagram.com/p/cpxip7uua2i/</v>
      </c>
      <c r="E2297" t="str">
        <f>IFERROR(__xludf.DUMMYFUNCTION("IFERROR(REGEXEXTRACT((vlookup(A2297, 'OG Data Combined'!$A$2:$AQ6277,21,false)), ""\((.*?)\)""), """")"),"Throws")</f>
        <v>Throws</v>
      </c>
    </row>
    <row r="2298">
      <c r="A2298" s="143" t="s">
        <v>38597</v>
      </c>
      <c r="B2298" s="144" t="str">
        <f>vlookup(A2298, 'OG Data Combined'!$A$2:$Z6277,25,false)</f>
        <v>-</v>
      </c>
      <c r="D2298" s="144" t="str">
        <f>vlookup(A2298, 'OG Data Combined'!$A$2:$AQ6277,29,false)</f>
        <v>-</v>
      </c>
      <c r="E2298" t="str">
        <f>IFERROR(__xludf.DUMMYFUNCTION("IFERROR(REGEXEXTRACT((vlookup(A2298, 'OG Data Combined'!$A$2:$AQ6277,21,false)), ""\((.*?)\)""), """")"),"")</f>
        <v/>
      </c>
    </row>
    <row r="2299">
      <c r="A2299" s="143" t="s">
        <v>38598</v>
      </c>
      <c r="B2299" s="154" t="str">
        <f>vlookup(A2299, 'OG Data Combined'!$A$2:$Z6277,25,false)</f>
        <v/>
      </c>
      <c r="D2299" s="154" t="str">
        <f>vlookup(A2299, 'OG Data Combined'!$A$2:$AQ6277,29,false)</f>
        <v/>
      </c>
      <c r="E2299" t="str">
        <f>IFERROR(__xludf.DUMMYFUNCTION("IFERROR(REGEXEXTRACT((vlookup(A2299, 'OG Data Combined'!$A$2:$AQ6277,21,false)), ""\((.*?)\)""), """")"),"")</f>
        <v/>
      </c>
    </row>
    <row r="2300">
      <c r="A2300" s="143" t="s">
        <v>38599</v>
      </c>
      <c r="B2300" s="166" t="str">
        <f>vlookup(A2300, 'OG Data Combined'!$A$2:$Z6277,25,false)</f>
        <v>https://twitter.com/gaboyjh1991</v>
      </c>
      <c r="D2300" s="144" t="str">
        <f>vlookup(A2300, 'OG Data Combined'!$A$2:$AQ6277,29,false)</f>
        <v>-</v>
      </c>
      <c r="E2300" t="str">
        <f>IFERROR(__xludf.DUMMYFUNCTION("IFERROR(REGEXEXTRACT((vlookup(A2300, 'OG Data Combined'!$A$2:$AQ6277,21,false)), ""\((.*?)\)""), """")"),"")</f>
        <v/>
      </c>
    </row>
    <row r="2301">
      <c r="A2301" s="143" t="s">
        <v>38600</v>
      </c>
      <c r="B2301" s="166" t="str">
        <f>vlookup(A2301, 'OG Data Combined'!$A$2:$Z6277,25,false)</f>
        <v>https://twitter.com/mstminerstf</v>
      </c>
      <c r="D2301" s="144" t="str">
        <f>vlookup(A2301, 'OG Data Combined'!$A$2:$AQ6277,29,false)</f>
        <v>-</v>
      </c>
      <c r="E2301" t="str">
        <f>IFERROR(__xludf.DUMMYFUNCTION("IFERROR(REGEXEXTRACT((vlookup(A2301, 'OG Data Combined'!$A$2:$AQ6277,21,false)), ""\((.*?)\)""), """")"),"")</f>
        <v/>
      </c>
    </row>
    <row r="2302">
      <c r="A2302" s="143" t="s">
        <v>38601</v>
      </c>
      <c r="B2302" s="154" t="str">
        <f>vlookup(A2302, 'OG Data Combined'!$A$2:$Z6277,25,false)</f>
        <v/>
      </c>
      <c r="D2302" s="154" t="str">
        <f>vlookup(A2302, 'OG Data Combined'!$A$2:$AQ6277,29,false)</f>
        <v/>
      </c>
      <c r="E2302" t="str">
        <f>IFERROR(__xludf.DUMMYFUNCTION("IFERROR(REGEXEXTRACT((vlookup(A2302, 'OG Data Combined'!$A$2:$AQ6277,21,false)), ""\((.*?)\)""), """")"),"")</f>
        <v/>
      </c>
    </row>
    <row r="2303">
      <c r="A2303" s="143" t="s">
        <v>38602</v>
      </c>
      <c r="B2303" s="144" t="str">
        <f>vlookup(A2303, 'OG Data Combined'!$A$2:$Z6277,25,false)</f>
        <v>-</v>
      </c>
      <c r="D2303" s="144" t="str">
        <f>vlookup(A2303, 'OG Data Combined'!$A$2:$AQ6277,29,false)</f>
        <v>-</v>
      </c>
      <c r="E2303" t="str">
        <f>IFERROR(__xludf.DUMMYFUNCTION("IFERROR(REGEXEXTRACT((vlookup(A2303, 'OG Data Combined'!$A$2:$AQ6277,21,false)), ""\((.*?)\)""), """")"),"")</f>
        <v/>
      </c>
    </row>
    <row r="2304">
      <c r="A2304" s="143" t="s">
        <v>38603</v>
      </c>
      <c r="B2304" s="144" t="str">
        <f>vlookup(A2304, 'OG Data Combined'!$A$2:$Z6277,25,false)</f>
        <v>-</v>
      </c>
      <c r="D2304" s="144" t="str">
        <f>vlookup(A2304, 'OG Data Combined'!$A$2:$AQ6277,29,false)</f>
        <v>-</v>
      </c>
      <c r="E2304" t="str">
        <f>IFERROR(__xludf.DUMMYFUNCTION("IFERROR(REGEXEXTRACT((vlookup(A2304, 'OG Data Combined'!$A$2:$AQ6277,21,false)), ""\((.*?)\)""), """")"),"")</f>
        <v/>
      </c>
    </row>
    <row r="2305">
      <c r="A2305" s="143" t="s">
        <v>38604</v>
      </c>
      <c r="B2305" s="144" t="str">
        <f>vlookup(A2305, 'OG Data Combined'!$A$2:$Z6277,25,false)</f>
        <v>-</v>
      </c>
      <c r="D2305" s="144" t="str">
        <f>vlookup(A2305, 'OG Data Combined'!$A$2:$AQ6277,29,false)</f>
        <v>-</v>
      </c>
      <c r="E2305" t="str">
        <f>IFERROR(__xludf.DUMMYFUNCTION("IFERROR(REGEXEXTRACT((vlookup(A2305, 'OG Data Combined'!$A$2:$AQ6277,21,false)), ""\((.*?)\)""), """")"),"")</f>
        <v/>
      </c>
    </row>
    <row r="2306">
      <c r="A2306" s="143" t="s">
        <v>42292</v>
      </c>
      <c r="B2306" s="144" t="str">
        <f>vlookup(A2306, 'OG Data Combined'!$A$2:$Z6277,25,false)</f>
        <v>-</v>
      </c>
      <c r="D2306" s="166" t="str">
        <f>vlookup(A2306, 'OG Data Combined'!$A$2:$AQ6277,29,false)</f>
        <v>https://www.instagram.com/niknak624/</v>
      </c>
      <c r="E2306" t="str">
        <f>IFERROR(__xludf.DUMMYFUNCTION("IFERROR(REGEXEXTRACT((vlookup(A2306, 'OG Data Combined'!$A$2:$AQ6277,21,false)), ""\((.*?)\)""), """")"),"")</f>
        <v/>
      </c>
    </row>
    <row r="2307">
      <c r="A2307" s="143" t="s">
        <v>42293</v>
      </c>
      <c r="B2307" s="166" t="str">
        <f>vlookup(A2307, 'OG Data Combined'!$A$2:$Z6277,25,false)</f>
        <v>https://twitter.com/reece_smith25</v>
      </c>
      <c r="D2307" s="144" t="str">
        <f>vlookup(A2307, 'OG Data Combined'!$A$2:$AQ6277,29,false)</f>
        <v>-</v>
      </c>
      <c r="E2307" t="str">
        <f>IFERROR(__xludf.DUMMYFUNCTION("IFERROR(REGEXEXTRACT((vlookup(A2307, 'OG Data Combined'!$A$2:$AQ6277,21,false)), ""\((.*?)\)""), """")"),"")</f>
        <v/>
      </c>
    </row>
    <row r="2308">
      <c r="A2308" s="143" t="s">
        <v>38605</v>
      </c>
      <c r="B2308" s="166" t="str">
        <f>vlookup(A2308, 'OG Data Combined'!$A$2:$Z6277,25,false)</f>
        <v>https://twitter.com/coachbosley_</v>
      </c>
      <c r="D2308" s="166" t="str">
        <f>vlookup(A2308, 'OG Data Combined'!$A$2:$AQ6277,29,false)</f>
        <v>https://www.instagram.com/cbosley_/</v>
      </c>
      <c r="E2308" t="str">
        <f>IFERROR(__xludf.DUMMYFUNCTION("IFERROR(REGEXEXTRACT((vlookup(A2308, 'OG Data Combined'!$A$2:$AQ6277,21,false)), ""\((.*?)\)""), """")"),"")</f>
        <v/>
      </c>
    </row>
    <row r="2309">
      <c r="A2309" s="143" t="s">
        <v>38606</v>
      </c>
      <c r="B2309" s="144" t="str">
        <f>vlookup(A2309, 'OG Data Combined'!$A$2:$Z6277,25,false)</f>
        <v>-</v>
      </c>
      <c r="D2309" s="144" t="str">
        <f>vlookup(A2309, 'OG Data Combined'!$A$2:$AQ6277,29,false)</f>
        <v>-</v>
      </c>
      <c r="E2309" t="str">
        <f>IFERROR(__xludf.DUMMYFUNCTION("IFERROR(REGEXEXTRACT((vlookup(A2309, 'OG Data Combined'!$A$2:$AQ6277,21,false)), ""\((.*?)\)""), """")"),"Distance")</f>
        <v>Distance</v>
      </c>
    </row>
    <row r="2310">
      <c r="A2310" s="143" t="s">
        <v>38607</v>
      </c>
      <c r="B2310" s="144" t="str">
        <f>vlookup(A2310, 'OG Data Combined'!$A$2:$Z6277,25,false)</f>
        <v>-</v>
      </c>
      <c r="D2310" s="144" t="str">
        <f>vlookup(A2310, 'OG Data Combined'!$A$2:$AQ6277,29,false)</f>
        <v>-</v>
      </c>
      <c r="E2310" t="str">
        <f>IFERROR(__xludf.DUMMYFUNCTION("IFERROR(REGEXEXTRACT((vlookup(A2310, 'OG Data Combined'!$A$2:$AQ6277,21,false)), ""\((.*?)\)""), """")"),"")</f>
        <v/>
      </c>
    </row>
    <row r="2311">
      <c r="A2311" s="143" t="s">
        <v>38608</v>
      </c>
      <c r="B2311" s="144" t="str">
        <f>vlookup(A2311, 'OG Data Combined'!$A$2:$Z6277,25,false)</f>
        <v>-</v>
      </c>
      <c r="D2311" s="144" t="str">
        <f>vlookup(A2311, 'OG Data Combined'!$A$2:$AQ6277,29,false)</f>
        <v>-</v>
      </c>
      <c r="E2311" t="str">
        <f>IFERROR(__xludf.DUMMYFUNCTION("IFERROR(REGEXEXTRACT((vlookup(A2311, 'OG Data Combined'!$A$2:$AQ6277,21,false)), ""\((.*?)\)""), """")"),"")</f>
        <v/>
      </c>
    </row>
    <row r="2312">
      <c r="A2312" s="143" t="s">
        <v>38609</v>
      </c>
      <c r="B2312" s="144" t="str">
        <f>vlookup(A2312, 'OG Data Combined'!$A$2:$Z6277,25,false)</f>
        <v>-</v>
      </c>
      <c r="D2312" s="144" t="str">
        <f>vlookup(A2312, 'OG Data Combined'!$A$2:$AQ6277,29,false)</f>
        <v>-</v>
      </c>
      <c r="E2312" t="str">
        <f>IFERROR(__xludf.DUMMYFUNCTION("IFERROR(REGEXEXTRACT((vlookup(A2312, 'OG Data Combined'!$A$2:$AQ6277,21,false)), ""\((.*?)\)""), """")"),"")</f>
        <v/>
      </c>
    </row>
    <row r="2313">
      <c r="A2313" s="143" t="s">
        <v>38610</v>
      </c>
      <c r="B2313" s="144" t="str">
        <f>vlookup(A2313, 'OG Data Combined'!$A$2:$Z6277,25,false)</f>
        <v/>
      </c>
      <c r="D2313" s="144" t="str">
        <f>vlookup(A2313, 'OG Data Combined'!$A$2:$AQ6277,29,false)</f>
        <v>-</v>
      </c>
      <c r="E2313" t="str">
        <f>IFERROR(__xludf.DUMMYFUNCTION("IFERROR(REGEXEXTRACT((vlookup(A2313, 'OG Data Combined'!$A$2:$AQ6277,21,false)), ""\((.*?)\)""), """")"),"")</f>
        <v/>
      </c>
    </row>
    <row r="2314">
      <c r="A2314" s="143" t="s">
        <v>38611</v>
      </c>
      <c r="B2314" s="144" t="str">
        <f>vlookup(A2314, 'OG Data Combined'!$A$2:$Z6277,25,false)</f>
        <v/>
      </c>
      <c r="D2314" s="144" t="str">
        <f>vlookup(A2314, 'OG Data Combined'!$A$2:$AQ6277,29,false)</f>
        <v>-</v>
      </c>
      <c r="E2314" t="str">
        <f>IFERROR(__xludf.DUMMYFUNCTION("IFERROR(REGEXEXTRACT((vlookup(A2314, 'OG Data Combined'!$A$2:$AQ6277,21,false)), ""\((.*?)\)""), """")"),"Recruiting")</f>
        <v>Recruiting</v>
      </c>
    </row>
    <row r="2315">
      <c r="A2315" s="143" t="s">
        <v>38612</v>
      </c>
      <c r="B2315" s="166" t="str">
        <f>vlookup(A2315, 'OG Data Combined'!$A$2:$Z6277,25,false)</f>
        <v>https://twitter.com/mcelhaney_corey</v>
      </c>
      <c r="D2315" s="144" t="str">
        <f>vlookup(A2315, 'OG Data Combined'!$A$2:$AQ6277,29,false)</f>
        <v>-</v>
      </c>
      <c r="E2315" t="str">
        <f>IFERROR(__xludf.DUMMYFUNCTION("IFERROR(REGEXEXTRACT((vlookup(A2315, 'OG Data Combined'!$A$2:$AQ6277,21,false)), ""\((.*?)\)""), """")"),"")</f>
        <v/>
      </c>
    </row>
    <row r="2316">
      <c r="A2316" s="143" t="s">
        <v>38613</v>
      </c>
      <c r="B2316" s="144" t="str">
        <f>vlookup(A2316, 'OG Data Combined'!$A$2:$Z6277,25,false)</f>
        <v>-</v>
      </c>
      <c r="D2316" s="144" t="str">
        <f>vlookup(A2316, 'OG Data Combined'!$A$2:$AQ6277,29,false)</f>
        <v>-</v>
      </c>
      <c r="E2316" t="str">
        <f>IFERROR(__xludf.DUMMYFUNCTION("IFERROR(REGEXEXTRACT((vlookup(A2316, 'OG Data Combined'!$A$2:$AQ6277,21,false)), ""\((.*?)\)""), """")"),"Distance")</f>
        <v>Distance</v>
      </c>
    </row>
    <row r="2317">
      <c r="A2317" s="143" t="s">
        <v>38614</v>
      </c>
      <c r="B2317" s="144" t="str">
        <f>vlookup(A2317, 'OG Data Combined'!$A$2:$Z6277,25,false)</f>
        <v>-</v>
      </c>
      <c r="D2317" s="144" t="str">
        <f>vlookup(A2317, 'OG Data Combined'!$A$2:$AQ6277,29,false)</f>
        <v>-</v>
      </c>
      <c r="E2317" t="str">
        <f>IFERROR(__xludf.DUMMYFUNCTION("IFERROR(REGEXEXTRACT((vlookup(A2317, 'OG Data Combined'!$A$2:$AQ6277,21,false)), ""\((.*?)\)""), """")"),"Distance")</f>
        <v>Distance</v>
      </c>
    </row>
    <row r="2318">
      <c r="A2318" s="143" t="s">
        <v>38615</v>
      </c>
      <c r="B2318" s="144" t="str">
        <f>vlookup(A2318, 'OG Data Combined'!$A$2:$Z6277,25,false)</f>
        <v>-</v>
      </c>
      <c r="D2318" s="144" t="str">
        <f>vlookup(A2318, 'OG Data Combined'!$A$2:$AQ6277,29,false)</f>
        <v>-</v>
      </c>
      <c r="E2318" t="str">
        <f>IFERROR(__xludf.DUMMYFUNCTION("IFERROR(REGEXEXTRACT((vlookup(A2318, 'OG Data Combined'!$A$2:$AQ6277,21,false)), ""\((.*?)\)""), """")"),"")</f>
        <v/>
      </c>
    </row>
    <row r="2319">
      <c r="A2319" s="143" t="s">
        <v>38616</v>
      </c>
      <c r="B2319" s="144" t="str">
        <f>vlookup(A2319, 'OG Data Combined'!$A$2:$Z6277,25,false)</f>
        <v>-</v>
      </c>
      <c r="D2319" s="144" t="str">
        <f>vlookup(A2319, 'OG Data Combined'!$A$2:$AQ6277,29,false)</f>
        <v>-</v>
      </c>
      <c r="E2319" t="str">
        <f>IFERROR(__xludf.DUMMYFUNCTION("IFERROR(REGEXEXTRACT((vlookup(A2319, 'OG Data Combined'!$A$2:$AQ6277,21,false)), ""\((.*?)\)""), """")"),"")</f>
        <v/>
      </c>
    </row>
    <row r="2320">
      <c r="A2320" s="143" t="s">
        <v>38617</v>
      </c>
      <c r="B2320" s="144" t="str">
        <f>vlookup(A2320, 'OG Data Combined'!$A$2:$Z6277,25,false)</f>
        <v>-</v>
      </c>
      <c r="D2320" s="144" t="str">
        <f>vlookup(A2320, 'OG Data Combined'!$A$2:$AQ6277,29,false)</f>
        <v>-</v>
      </c>
      <c r="E2320" t="str">
        <f>IFERROR(__xludf.DUMMYFUNCTION("IFERROR(REGEXEXTRACT((vlookup(A2320, 'OG Data Combined'!$A$2:$AQ6277,21,false)), ""\((.*?)\)""), """")"),"")</f>
        <v/>
      </c>
    </row>
    <row r="2321">
      <c r="A2321" s="143" t="s">
        <v>38618</v>
      </c>
      <c r="B2321" s="166" t="str">
        <f>vlookup(A2321, 'OG Data Combined'!$A$2:$Z6277,25,false)</f>
        <v>https://x.com/mwaldo34</v>
      </c>
      <c r="D2321" s="166" t="str">
        <f>vlookup(A2321, 'OG Data Combined'!$A$2:$AQ6277,29,false)</f>
        <v>https://www.instagram.com/coachmike.throws/</v>
      </c>
      <c r="E2321" t="str">
        <f>IFERROR(__xludf.DUMMYFUNCTION("IFERROR(REGEXEXTRACT((vlookup(A2321, 'OG Data Combined'!$A$2:$AQ6277,21,false)), ""\((.*?)\)""), """")"),"")</f>
        <v/>
      </c>
    </row>
    <row r="2322">
      <c r="A2322" s="143" t="s">
        <v>38619</v>
      </c>
      <c r="B2322" s="166" t="str">
        <f>vlookup(A2322, 'OG Data Combined'!$A$2:$Z6277,25,false)</f>
        <v>https://x.com/maggiejklover</v>
      </c>
      <c r="D2322" s="144" t="str">
        <f>vlookup(A2322, 'OG Data Combined'!$A$2:$AQ6277,29,false)</f>
        <v>-</v>
      </c>
      <c r="E2322" t="str">
        <f>IFERROR(__xludf.DUMMYFUNCTION("IFERROR(REGEXEXTRACT((vlookup(A2322, 'OG Data Combined'!$A$2:$AQ6277,21,false)), ""\((.*?)\)""), """")"),"")</f>
        <v/>
      </c>
    </row>
    <row r="2323">
      <c r="A2323" s="143" t="s">
        <v>38620</v>
      </c>
      <c r="B2323" s="154" t="str">
        <f>vlookup(A2323, 'OG Data Combined'!$A$2:$Z6277,25,false)</f>
        <v/>
      </c>
      <c r="D2323" s="154" t="str">
        <f>vlookup(A2323, 'OG Data Combined'!$A$2:$AQ6277,29,false)</f>
        <v/>
      </c>
      <c r="E2323" t="str">
        <f>IFERROR(__xludf.DUMMYFUNCTION("IFERROR(REGEXEXTRACT((vlookup(A2323, 'OG Data Combined'!$A$2:$AQ6277,21,false)), ""\((.*?)\)""), """")"),"Throws")</f>
        <v>Throws</v>
      </c>
    </row>
    <row r="2324">
      <c r="A2324" s="143" t="s">
        <v>38621</v>
      </c>
      <c r="B2324" s="154" t="str">
        <f>vlookup(A2324, 'OG Data Combined'!$A$2:$Z6277,25,false)</f>
        <v/>
      </c>
      <c r="D2324" s="154" t="str">
        <f>vlookup(A2324, 'OG Data Combined'!$A$2:$AQ6277,29,false)</f>
        <v/>
      </c>
      <c r="E2324" t="str">
        <f>IFERROR(__xludf.DUMMYFUNCTION("IFERROR(REGEXEXTRACT((vlookup(A2324, 'OG Data Combined'!$A$2:$AQ6277,21,false)), ""\((.*?)\)""), """")"),"Distance")</f>
        <v>Distance</v>
      </c>
    </row>
    <row r="2325">
      <c r="A2325" s="143" t="s">
        <v>38622</v>
      </c>
      <c r="B2325" s="144" t="str">
        <f>vlookup(A2325, 'OG Data Combined'!$A$2:$Z6277,25,false)</f>
        <v>-</v>
      </c>
      <c r="D2325" s="144" t="str">
        <f>vlookup(A2325, 'OG Data Combined'!$A$2:$AQ6277,29,false)</f>
        <v>-</v>
      </c>
      <c r="E2325" t="str">
        <f>IFERROR(__xludf.DUMMYFUNCTION("IFERROR(REGEXEXTRACT((vlookup(A2325, 'OG Data Combined'!$A$2:$AQ6277,21,false)), ""\((.*?)\)""), """")"),"Distance")</f>
        <v>Distance</v>
      </c>
    </row>
    <row r="2326">
      <c r="A2326" s="143" t="s">
        <v>42294</v>
      </c>
      <c r="B2326" s="166" t="str">
        <f>vlookup(A2326, 'OG Data Combined'!$A$2:$Z6277,25,false)</f>
        <v>https://twitter.com/kap8309</v>
      </c>
      <c r="D2326" s="144" t="str">
        <f>vlookup(A2326, 'OG Data Combined'!$A$2:$AQ6277,29,false)</f>
        <v>-</v>
      </c>
      <c r="E2326" t="str">
        <f>IFERROR(__xludf.DUMMYFUNCTION("IFERROR(REGEXEXTRACT((vlookup(A2326, 'OG Data Combined'!$A$2:$AQ6277,21,false)), ""\((.*?)\)""), """")"),"")</f>
        <v/>
      </c>
    </row>
    <row r="2327">
      <c r="A2327" s="143" t="s">
        <v>42295</v>
      </c>
      <c r="B2327" s="144" t="str">
        <f>vlookup(A2327, 'OG Data Combined'!$A$2:$Z6277,25,false)</f>
        <v>-</v>
      </c>
      <c r="D2327" s="144" t="str">
        <f>vlookup(A2327, 'OG Data Combined'!$A$2:$AQ6277,29,false)</f>
        <v>-</v>
      </c>
      <c r="E2327" t="str">
        <f>IFERROR(__xludf.DUMMYFUNCTION("IFERROR(REGEXEXTRACT((vlookup(A2327, 'OG Data Combined'!$A$2:$AQ6277,21,false)), ""\((.*?)\)""), """")"),"")</f>
        <v/>
      </c>
    </row>
    <row r="2328">
      <c r="A2328" s="143" t="s">
        <v>38623</v>
      </c>
      <c r="B2328" s="144" t="str">
        <f>vlookup(A2328, 'OG Data Combined'!$A$2:$Z6277,25,false)</f>
        <v>-</v>
      </c>
      <c r="D2328" s="144" t="str">
        <f>vlookup(A2328, 'OG Data Combined'!$A$2:$AQ6277,29,false)</f>
        <v>-</v>
      </c>
      <c r="E2328" t="str">
        <f>IFERROR(__xludf.DUMMYFUNCTION("IFERROR(REGEXEXTRACT((vlookup(A2328, 'OG Data Combined'!$A$2:$AQ6277,21,false)), ""\((.*?)\)""), """")"),"")</f>
        <v/>
      </c>
    </row>
    <row r="2329">
      <c r="A2329" s="143" t="s">
        <v>42296</v>
      </c>
      <c r="B2329" s="144" t="str">
        <f>vlookup(A2329, 'OG Data Combined'!$A$2:$Z6277,25,false)</f>
        <v>-</v>
      </c>
      <c r="D2329" s="144" t="str">
        <f>vlookup(A2329, 'OG Data Combined'!$A$2:$AQ6277,29,false)</f>
        <v>-</v>
      </c>
      <c r="E2329" t="str">
        <f>IFERROR(__xludf.DUMMYFUNCTION("IFERROR(REGEXEXTRACT((vlookup(A2329, 'OG Data Combined'!$A$2:$AQ6277,21,false)), ""\((.*?)\)""), """")"),"")</f>
        <v/>
      </c>
    </row>
    <row r="2330">
      <c r="A2330" s="143" t="s">
        <v>42297</v>
      </c>
      <c r="B2330" s="144" t="str">
        <f>vlookup(A2330, 'OG Data Combined'!$A$2:$Z6277,25,false)</f>
        <v>-</v>
      </c>
      <c r="D2330" s="144" t="str">
        <f>vlookup(A2330, 'OG Data Combined'!$A$2:$AQ6277,29,false)</f>
        <v>-</v>
      </c>
      <c r="E2330" t="str">
        <f>IFERROR(__xludf.DUMMYFUNCTION("IFERROR(REGEXEXTRACT((vlookup(A2330, 'OG Data Combined'!$A$2:$AQ6277,21,false)), ""\((.*?)\)""), """")"),"")</f>
        <v/>
      </c>
    </row>
    <row r="2331">
      <c r="A2331" s="143" t="s">
        <v>38624</v>
      </c>
      <c r="B2331" s="144" t="str">
        <f>vlookup(A2331, 'OG Data Combined'!$A$2:$Z6277,25,false)</f>
        <v>-</v>
      </c>
      <c r="D2331" s="144" t="str">
        <f>vlookup(A2331, 'OG Data Combined'!$A$2:$AQ6277,29,false)</f>
        <v>-</v>
      </c>
      <c r="E2331" t="str">
        <f>IFERROR(__xludf.DUMMYFUNCTION("IFERROR(REGEXEXTRACT((vlookup(A2331, 'OG Data Combined'!$A$2:$AQ6277,21,false)), ""\((.*?)\)""), """")"),"")</f>
        <v/>
      </c>
    </row>
    <row r="2332">
      <c r="A2332" s="143" t="s">
        <v>42298</v>
      </c>
      <c r="B2332" s="144" t="str">
        <f>vlookup(A2332, 'OG Data Combined'!$A$2:$Z6277,25,false)</f>
        <v>-</v>
      </c>
      <c r="D2332" s="144" t="str">
        <f>vlookup(A2332, 'OG Data Combined'!$A$2:$AQ6277,29,false)</f>
        <v>-</v>
      </c>
      <c r="E2332" t="str">
        <f>IFERROR(__xludf.DUMMYFUNCTION("IFERROR(REGEXEXTRACT((vlookup(A2332, 'OG Data Combined'!$A$2:$AQ6277,21,false)), ""\((.*?)\)""), """")"),"")</f>
        <v/>
      </c>
    </row>
    <row r="2333">
      <c r="A2333" s="143" t="s">
        <v>38625</v>
      </c>
      <c r="B2333" s="144" t="str">
        <f>vlookup(A2333, 'OG Data Combined'!$A$2:$Z6277,25,false)</f>
        <v>-</v>
      </c>
      <c r="D2333" s="144" t="str">
        <f>vlookup(A2333, 'OG Data Combined'!$A$2:$AQ6277,29,false)</f>
        <v>-</v>
      </c>
      <c r="E2333" t="str">
        <f>IFERROR(__xludf.DUMMYFUNCTION("IFERROR(REGEXEXTRACT((vlookup(A2333, 'OG Data Combined'!$A$2:$AQ6277,21,false)), ""\((.*?)\)""), """")"),"")</f>
        <v/>
      </c>
    </row>
    <row r="2334">
      <c r="A2334" s="143" t="s">
        <v>38626</v>
      </c>
      <c r="B2334" s="144" t="str">
        <f>vlookup(A2334, 'OG Data Combined'!$A$2:$Z6277,25,false)</f>
        <v>-</v>
      </c>
      <c r="D2334" s="144" t="str">
        <f>vlookup(A2334, 'OG Data Combined'!$A$2:$AQ6277,29,false)</f>
        <v>-</v>
      </c>
      <c r="E2334" t="str">
        <f>IFERROR(__xludf.DUMMYFUNCTION("IFERROR(REGEXEXTRACT((vlookup(A2334, 'OG Data Combined'!$A$2:$AQ6277,21,false)), ""\((.*?)\)""), """")"),"Throws")</f>
        <v>Throws</v>
      </c>
    </row>
    <row r="2335">
      <c r="A2335" s="143" t="s">
        <v>38627</v>
      </c>
      <c r="B2335" s="144" t="str">
        <f>vlookup(A2335, 'OG Data Combined'!$A$2:$Z6277,25,false)</f>
        <v/>
      </c>
      <c r="D2335" s="144" t="str">
        <f>vlookup(A2335, 'OG Data Combined'!$A$2:$AQ6277,29,false)</f>
        <v>-</v>
      </c>
      <c r="E2335" t="str">
        <f>IFERROR(__xludf.DUMMYFUNCTION("IFERROR(REGEXEXTRACT((vlookup(A2335, 'OG Data Combined'!$A$2:$AQ6277,21,false)), ""\((.*?)\)""), """")"),"Hurdles, Sprints")</f>
        <v>Hurdles, Sprints</v>
      </c>
    </row>
    <row r="2336">
      <c r="A2336" s="143" t="s">
        <v>38628</v>
      </c>
      <c r="B2336" s="144" t="str">
        <f>vlookup(A2336, 'OG Data Combined'!$A$2:$Z6277,25,false)</f>
        <v>-</v>
      </c>
      <c r="D2336" s="144" t="str">
        <f>vlookup(A2336, 'OG Data Combined'!$A$2:$AQ6277,29,false)</f>
        <v>-</v>
      </c>
      <c r="E2336" t="str">
        <f>IFERROR(__xludf.DUMMYFUNCTION("IFERROR(REGEXEXTRACT((vlookup(A2336, 'OG Data Combined'!$A$2:$AQ6277,21,false)), ""\((.*?)\)""), """")"),"Distance")</f>
        <v>Distance</v>
      </c>
    </row>
    <row r="2337">
      <c r="A2337" s="143" t="s">
        <v>38629</v>
      </c>
      <c r="B2337" s="166" t="str">
        <f>vlookup(A2337, 'OG Data Combined'!$A$2:$Z6277,25,false)</f>
        <v>https://twitter.com/jamiefl12487053</v>
      </c>
      <c r="D2337" s="144" t="str">
        <f>vlookup(A2337, 'OG Data Combined'!$A$2:$AQ6277,29,false)</f>
        <v>-</v>
      </c>
      <c r="E2337" t="str">
        <f>IFERROR(__xludf.DUMMYFUNCTION("IFERROR(REGEXEXTRACT((vlookup(A2337, 'OG Data Combined'!$A$2:$AQ6277,21,false)), ""\((.*?)\)""), """")"),"")</f>
        <v/>
      </c>
    </row>
    <row r="2338">
      <c r="A2338" s="143" t="s">
        <v>38630</v>
      </c>
      <c r="B2338" s="144" t="str">
        <f>vlookup(A2338, 'OG Data Combined'!$A$2:$Z6277,25,false)</f>
        <v>-</v>
      </c>
      <c r="D2338" s="166" t="str">
        <f>vlookup(A2338, 'OG Data Combined'!$A$2:$AQ6277,29,false)</f>
        <v>https://www.instagram.com/mason_schram/</v>
      </c>
      <c r="E2338" t="str">
        <f>IFERROR(__xludf.DUMMYFUNCTION("IFERROR(REGEXEXTRACT((vlookup(A2338, 'OG Data Combined'!$A$2:$AQ6277,21,false)), ""\((.*?)\)""), """")"),"")</f>
        <v/>
      </c>
    </row>
    <row r="2339">
      <c r="A2339" s="143" t="s">
        <v>42299</v>
      </c>
      <c r="B2339" s="144" t="str">
        <f>vlookup(A2339, 'OG Data Combined'!$A$2:$Z6277,25,false)</f>
        <v>-</v>
      </c>
      <c r="D2339" s="144" t="str">
        <f>vlookup(A2339, 'OG Data Combined'!$A$2:$AQ6277,29,false)</f>
        <v>-</v>
      </c>
      <c r="E2339" t="str">
        <f>IFERROR(__xludf.DUMMYFUNCTION("IFERROR(REGEXEXTRACT((vlookup(A2339, 'OG Data Combined'!$A$2:$AQ6277,21,false)), ""\((.*?)\)""), """")"),"")</f>
        <v/>
      </c>
    </row>
    <row r="2340">
      <c r="A2340" s="143" t="s">
        <v>42300</v>
      </c>
      <c r="B2340" s="144" t="str">
        <f>vlookup(A2340, 'OG Data Combined'!$A$2:$Z6277,25,false)</f>
        <v>-</v>
      </c>
      <c r="D2340" s="144" t="str">
        <f>vlookup(A2340, 'OG Data Combined'!$A$2:$AQ6277,29,false)</f>
        <v>-</v>
      </c>
      <c r="E2340" t="str">
        <f>IFERROR(__xludf.DUMMYFUNCTION("IFERROR(REGEXEXTRACT((vlookup(A2340, 'OG Data Combined'!$A$2:$AQ6277,21,false)), ""\((.*?)\)""), """")"),"")</f>
        <v/>
      </c>
    </row>
    <row r="2341">
      <c r="A2341" s="143" t="s">
        <v>38631</v>
      </c>
      <c r="B2341" s="144" t="str">
        <f>vlookup(A2341, 'OG Data Combined'!$A$2:$Z6277,25,false)</f>
        <v>-</v>
      </c>
      <c r="D2341" s="144" t="str">
        <f>vlookup(A2341, 'OG Data Combined'!$A$2:$AQ6277,29,false)</f>
        <v>-</v>
      </c>
      <c r="E2341" t="str">
        <f>IFERROR(__xludf.DUMMYFUNCTION("IFERROR(REGEXEXTRACT((vlookup(A2341, 'OG Data Combined'!$A$2:$AQ6277,21,false)), ""\((.*?)\)""), """")"),"")</f>
        <v/>
      </c>
    </row>
    <row r="2342">
      <c r="A2342" s="143" t="s">
        <v>38632</v>
      </c>
      <c r="B2342" s="144" t="str">
        <f>vlookup(A2342, 'OG Data Combined'!$A$2:$Z6277,25,false)</f>
        <v>-</v>
      </c>
      <c r="D2342" s="144" t="str">
        <f>vlookup(A2342, 'OG Data Combined'!$A$2:$AQ6277,29,false)</f>
        <v>-</v>
      </c>
      <c r="E2342" t="str">
        <f>IFERROR(__xludf.DUMMYFUNCTION("IFERROR(REGEXEXTRACT((vlookup(A2342, 'OG Data Combined'!$A$2:$AQ6277,21,false)), ""\((.*?)\)""), """")"),"Throws")</f>
        <v>Throws</v>
      </c>
    </row>
    <row r="2343">
      <c r="A2343" s="143" t="s">
        <v>38633</v>
      </c>
      <c r="B2343" s="144" t="str">
        <f>vlookup(A2343, 'OG Data Combined'!$A$2:$Z6277,25,false)</f>
        <v>-</v>
      </c>
      <c r="D2343" s="166" t="str">
        <f>vlookup(A2343, 'OG Data Combined'!$A$2:$AQ6277,29,false)</f>
        <v>https://www.instagram.com/coachstevenelson/</v>
      </c>
      <c r="E2343" t="str">
        <f>IFERROR(__xludf.DUMMYFUNCTION("IFERROR(REGEXEXTRACT((vlookup(A2343, 'OG Data Combined'!$A$2:$AQ6277,21,false)), ""\((.*?)\)""), """")"),"Pole Vault")</f>
        <v>Pole Vault</v>
      </c>
    </row>
    <row r="2344">
      <c r="A2344" s="143" t="s">
        <v>38634</v>
      </c>
      <c r="B2344" s="144" t="str">
        <f>vlookup(A2344, 'OG Data Combined'!$A$2:$Z6277,25,false)</f>
        <v>-</v>
      </c>
      <c r="D2344" s="144" t="str">
        <f>vlookup(A2344, 'OG Data Combined'!$A$2:$AQ6277,29,false)</f>
        <v>-</v>
      </c>
      <c r="E2344" t="str">
        <f>IFERROR(__xludf.DUMMYFUNCTION("IFERROR(REGEXEXTRACT((vlookup(A2344, 'OG Data Combined'!$A$2:$AQ6277,21,false)), ""\((.*?)\)""), """")"),"")</f>
        <v/>
      </c>
    </row>
    <row r="2345">
      <c r="A2345" s="143" t="s">
        <v>38635</v>
      </c>
      <c r="B2345" s="161" t="str">
        <f>vlookup(A2345, 'OG Data Combined'!$A$2:$Z6277,25,false)</f>
        <v/>
      </c>
      <c r="D2345" s="161" t="str">
        <f>vlookup(A2345, 'OG Data Combined'!$A$2:$AQ6277,29,false)</f>
        <v/>
      </c>
      <c r="E2345" t="str">
        <f>IFERROR(__xludf.DUMMYFUNCTION("IFERROR(REGEXEXTRACT((vlookup(A2345, 'OG Data Combined'!$A$2:$AQ6277,21,false)), ""\((.*?)\)""), """")"),"")</f>
        <v/>
      </c>
    </row>
    <row r="2346">
      <c r="A2346" s="143" t="s">
        <v>38636</v>
      </c>
      <c r="B2346" s="161" t="str">
        <f>vlookup(A2346, 'OG Data Combined'!$A$2:$Z6277,25,false)</f>
        <v/>
      </c>
      <c r="D2346" s="161" t="str">
        <f>vlookup(A2346, 'OG Data Combined'!$A$2:$AQ6277,29,false)</f>
        <v/>
      </c>
      <c r="E2346" t="str">
        <f>IFERROR(__xludf.DUMMYFUNCTION("IFERROR(REGEXEXTRACT((vlookup(A2346, 'OG Data Combined'!$A$2:$AQ6277,21,false)), ""\((.*?)\)""), """")"),"")</f>
        <v/>
      </c>
    </row>
    <row r="2347">
      <c r="A2347" s="143" t="s">
        <v>38637</v>
      </c>
      <c r="B2347" s="161" t="str">
        <f>vlookup(A2347, 'OG Data Combined'!$A$2:$Z6277,25,false)</f>
        <v/>
      </c>
      <c r="D2347" s="161" t="str">
        <f>vlookup(A2347, 'OG Data Combined'!$A$2:$AQ6277,29,false)</f>
        <v/>
      </c>
      <c r="E2347" t="str">
        <f>IFERROR(__xludf.DUMMYFUNCTION("IFERROR(REGEXEXTRACT((vlookup(A2347, 'OG Data Combined'!$A$2:$AQ6277,21,false)), ""\((.*?)\)""), """")"),"")</f>
        <v/>
      </c>
    </row>
    <row r="2348">
      <c r="A2348" s="143" t="s">
        <v>38638</v>
      </c>
      <c r="B2348" s="166" t="str">
        <f>vlookup(A2348, 'OG Data Combined'!$A$2:$Z6277,25,false)</f>
        <v>https://twitter.com/timhedges66</v>
      </c>
      <c r="D2348" s="144" t="str">
        <f>vlookup(A2348, 'OG Data Combined'!$A$2:$AQ6277,29,false)</f>
        <v>-</v>
      </c>
      <c r="E2348" t="str">
        <f>IFERROR(__xludf.DUMMYFUNCTION("IFERROR(REGEXEXTRACT((vlookup(A2348, 'OG Data Combined'!$A$2:$AQ6277,21,false)), ""\((.*?)\)""), """")"),"")</f>
        <v/>
      </c>
    </row>
    <row r="2349">
      <c r="A2349" s="143" t="s">
        <v>38639</v>
      </c>
      <c r="B2349" s="166" t="str">
        <f>vlookup(A2349, 'OG Data Combined'!$A$2:$Z6277,25,false)</f>
        <v>https://twitter.com/coachbonsall</v>
      </c>
      <c r="D2349" s="144" t="str">
        <f>vlookup(A2349, 'OG Data Combined'!$A$2:$AQ6277,29,false)</f>
        <v>-</v>
      </c>
      <c r="E2349" t="str">
        <f>IFERROR(__xludf.DUMMYFUNCTION("IFERROR(REGEXEXTRACT((vlookup(A2349, 'OG Data Combined'!$A$2:$AQ6277,21,false)), ""\((.*?)\)""), """")"),"")</f>
        <v/>
      </c>
    </row>
    <row r="2350">
      <c r="A2350" s="143" t="s">
        <v>38640</v>
      </c>
      <c r="B2350" s="166" t="str">
        <f>vlookup(A2350, 'OG Data Combined'!$A$2:$Z6277,25,false)</f>
        <v>https://x.com/braydends_</v>
      </c>
      <c r="D2350" s="166" t="str">
        <f>vlookup(A2350, 'OG Data Combined'!$A$2:$AQ6277,29,false)</f>
        <v>https://www.instagram.com/brayden.sorensen/</v>
      </c>
      <c r="E2350" t="str">
        <f>IFERROR(__xludf.DUMMYFUNCTION("IFERROR(REGEXEXTRACT((vlookup(A2350, 'OG Data Combined'!$A$2:$AQ6277,21,false)), ""\((.*?)\)""), """")"),"")</f>
        <v/>
      </c>
    </row>
    <row r="2351">
      <c r="A2351" s="143" t="s">
        <v>38641</v>
      </c>
      <c r="B2351" s="166" t="str">
        <f>vlookup(A2351, 'OG Data Combined'!$A$2:$Z6277,25,false)</f>
        <v>https://twitter.com/jrblackwood2</v>
      </c>
      <c r="D2351" s="144" t="str">
        <f>vlookup(A2351, 'OG Data Combined'!$A$2:$AQ6277,29,false)</f>
        <v>-</v>
      </c>
      <c r="E2351" t="str">
        <f>IFERROR(__xludf.DUMMYFUNCTION("IFERROR(REGEXEXTRACT((vlookup(A2351, 'OG Data Combined'!$A$2:$AQ6277,21,false)), ""\((.*?)\)""), """")"),"")</f>
        <v/>
      </c>
    </row>
    <row r="2352">
      <c r="A2352" s="143" t="s">
        <v>38642</v>
      </c>
      <c r="B2352" s="144" t="str">
        <f>vlookup(A2352, 'OG Data Combined'!$A$2:$Z6277,25,false)</f>
        <v>-</v>
      </c>
      <c r="D2352" s="166" t="str">
        <f>vlookup(A2352, 'OG Data Combined'!$A$2:$AQ6277,29,false)</f>
        <v>https://www.instagram.com/danetobey/</v>
      </c>
      <c r="E2352" t="str">
        <f>IFERROR(__xludf.DUMMYFUNCTION("IFERROR(REGEXEXTRACT((vlookup(A2352, 'OG Data Combined'!$A$2:$AQ6277,21,false)), ""\((.*?)\)""), """")"),"")</f>
        <v/>
      </c>
    </row>
    <row r="2353">
      <c r="A2353" s="143" t="s">
        <v>42301</v>
      </c>
      <c r="B2353" s="166" t="str">
        <f>vlookup(A2353, 'OG Data Combined'!$A$2:$Z6277,25,false)</f>
        <v>https://twitter.com/wesferguson01</v>
      </c>
      <c r="D2353" s="144" t="str">
        <f>vlookup(A2353, 'OG Data Combined'!$A$2:$AQ6277,29,false)</f>
        <v>-</v>
      </c>
      <c r="E2353" t="str">
        <f>IFERROR(__xludf.DUMMYFUNCTION("IFERROR(REGEXEXTRACT((vlookup(A2353, 'OG Data Combined'!$A$2:$AQ6277,21,false)), ""\((.*?)\)""), """")"),"")</f>
        <v/>
      </c>
    </row>
    <row r="2354">
      <c r="A2354" s="143" t="s">
        <v>42302</v>
      </c>
      <c r="B2354" s="144" t="str">
        <f>vlookup(A2354, 'OG Data Combined'!$A$2:$Z6277,25,false)</f>
        <v>-</v>
      </c>
      <c r="D2354" s="144" t="str">
        <f>vlookup(A2354, 'OG Data Combined'!$A$2:$AQ6277,29,false)</f>
        <v>-</v>
      </c>
      <c r="E2354" t="str">
        <f>IFERROR(__xludf.DUMMYFUNCTION("IFERROR(REGEXEXTRACT((vlookup(A2354, 'OG Data Combined'!$A$2:$AQ6277,21,false)), ""\((.*?)\)""), """")"),"")</f>
        <v/>
      </c>
    </row>
    <row r="2355">
      <c r="A2355" s="143" t="s">
        <v>42303</v>
      </c>
      <c r="B2355" s="144" t="str">
        <f>vlookup(A2355, 'OG Data Combined'!$A$2:$Z6277,25,false)</f>
        <v>-</v>
      </c>
      <c r="D2355" s="144" t="str">
        <f>vlookup(A2355, 'OG Data Combined'!$A$2:$AQ6277,29,false)</f>
        <v>-</v>
      </c>
      <c r="E2355" t="str">
        <f>IFERROR(__xludf.DUMMYFUNCTION("IFERROR(REGEXEXTRACT((vlookup(A2355, 'OG Data Combined'!$A$2:$AQ6277,21,false)), ""\((.*?)\)""), """")"),"")</f>
        <v/>
      </c>
    </row>
    <row r="2356">
      <c r="A2356" s="143" t="s">
        <v>38643</v>
      </c>
      <c r="B2356" s="166" t="str">
        <f>vlookup(A2356, 'OG Data Combined'!$A$2:$Z6277,25,false)</f>
        <v>https://twitter.com/fauxmarlon</v>
      </c>
      <c r="D2356" s="144" t="str">
        <f>vlookup(A2356, 'OG Data Combined'!$A$2:$AQ6277,29,false)</f>
        <v>-</v>
      </c>
      <c r="E2356" t="str">
        <f>IFERROR(__xludf.DUMMYFUNCTION("IFERROR(REGEXEXTRACT((vlookup(A2356, 'OG Data Combined'!$A$2:$AQ6277,21,false)), ""\((.*?)\)""), """")"),"")</f>
        <v/>
      </c>
    </row>
    <row r="2357">
      <c r="A2357" s="143" t="s">
        <v>38644</v>
      </c>
      <c r="B2357" s="166" t="str">
        <f>vlookup(A2357, 'OG Data Combined'!$A$2:$Z6277,25,false)</f>
        <v>https://twitter.com/fehringercarly</v>
      </c>
      <c r="D2357" s="144" t="str">
        <f>vlookup(A2357, 'OG Data Combined'!$A$2:$AQ6277,29,false)</f>
        <v>-</v>
      </c>
      <c r="E2357" t="str">
        <f>IFERROR(__xludf.DUMMYFUNCTION("IFERROR(REGEXEXTRACT((vlookup(A2357, 'OG Data Combined'!$A$2:$AQ6277,21,false)), ""\((.*?)\)""), """")"),"Throws")</f>
        <v>Throws</v>
      </c>
    </row>
    <row r="2358">
      <c r="A2358" s="143" t="s">
        <v>38645</v>
      </c>
      <c r="B2358" s="166" t="str">
        <f>vlookup(A2358, 'OG Data Combined'!$A$2:$Z6277,25,false)</f>
        <v>https://twitter.com/trkamm12</v>
      </c>
      <c r="D2358" s="144" t="str">
        <f>vlookup(A2358, 'OG Data Combined'!$A$2:$AQ6277,29,false)</f>
        <v>-</v>
      </c>
      <c r="E2358" t="str">
        <f>IFERROR(__xludf.DUMMYFUNCTION("IFERROR(REGEXEXTRACT((vlookup(A2358, 'OG Data Combined'!$A$2:$AQ6277,21,false)), ""\((.*?)\)""), """")"),"Sprints, Hurdles, Jumps")</f>
        <v>Sprints, Hurdles, Jumps</v>
      </c>
    </row>
    <row r="2359">
      <c r="A2359" s="143" t="s">
        <v>38646</v>
      </c>
      <c r="B2359" s="144" t="str">
        <f>vlookup(A2359, 'OG Data Combined'!$A$2:$Z6277,25,false)</f>
        <v>-</v>
      </c>
      <c r="D2359" s="166" t="str">
        <f>vlookup(A2359, 'OG Data Combined'!$A$2:$AQ6277,29,false)</f>
        <v>https://www.instagram.com/hurdledoctor/</v>
      </c>
      <c r="E2359" t="str">
        <f>IFERROR(__xludf.DUMMYFUNCTION("IFERROR(REGEXEXTRACT((vlookup(A2359, 'OG Data Combined'!$A$2:$AQ6277,21,false)), ""\((.*?)\)""), """")"),"")</f>
        <v/>
      </c>
    </row>
    <row r="2360">
      <c r="A2360" s="143" t="s">
        <v>38647</v>
      </c>
      <c r="B2360" s="144" t="str">
        <f>vlookup(A2360, 'OG Data Combined'!$A$2:$Z6277,25,false)</f>
        <v>-</v>
      </c>
      <c r="D2360" s="166" t="str">
        <f>vlookup(A2360, 'OG Data Combined'!$A$2:$AQ6277,29,false)</f>
        <v>https://www.instagram.com/coachliammurphy/</v>
      </c>
      <c r="E2360" t="str">
        <f>IFERROR(__xludf.DUMMYFUNCTION("IFERROR(REGEXEXTRACT((vlookup(A2360, 'OG Data Combined'!$A$2:$AQ6277,21,false)), ""\((.*?)\)""), """")"),"")</f>
        <v/>
      </c>
    </row>
    <row r="2361">
      <c r="A2361" s="143" t="s">
        <v>38648</v>
      </c>
      <c r="B2361" s="144" t="str">
        <f>vlookup(A2361, 'OG Data Combined'!$A$2:$Z6277,25,false)</f>
        <v/>
      </c>
      <c r="D2361" s="144" t="str">
        <f>vlookup(A2361, 'OG Data Combined'!$A$2:$AQ6277,29,false)</f>
        <v/>
      </c>
      <c r="E2361" t="str">
        <f>IFERROR(__xludf.DUMMYFUNCTION("IFERROR(REGEXEXTRACT((vlookup(A2361, 'OG Data Combined'!$A$2:$AQ6277,21,false)), ""\((.*?)\)""), """")"),"")</f>
        <v/>
      </c>
    </row>
    <row r="2362">
      <c r="A2362" s="143" t="s">
        <v>38649</v>
      </c>
      <c r="B2362" s="144" t="str">
        <f>vlookup(A2362, 'OG Data Combined'!$A$2:$Z6277,25,false)</f>
        <v>-</v>
      </c>
      <c r="D2362" s="166" t="str">
        <f>vlookup(A2362, 'OG Data Combined'!$A$2:$AQ6277,29,false)</f>
        <v>https://www.instagram.com/bigc2200/</v>
      </c>
      <c r="E2362" t="str">
        <f>IFERROR(__xludf.DUMMYFUNCTION("IFERROR(REGEXEXTRACT((vlookup(A2362, 'OG Data Combined'!$A$2:$AQ6277,21,false)), ""\((.*?)\)""), """")"),"Throws")</f>
        <v>Throws</v>
      </c>
    </row>
    <row r="2363">
      <c r="A2363" s="143" t="s">
        <v>38650</v>
      </c>
      <c r="B2363" s="144" t="str">
        <f>vlookup(A2363, 'OG Data Combined'!$A$2:$Z6277,25,false)</f>
        <v>-</v>
      </c>
      <c r="D2363" s="144" t="str">
        <f>vlookup(A2363, 'OG Data Combined'!$A$2:$AQ6277,29,false)</f>
        <v>-</v>
      </c>
      <c r="E2363" t="str">
        <f>IFERROR(__xludf.DUMMYFUNCTION("IFERROR(REGEXEXTRACT((vlookup(A2363, 'OG Data Combined'!$A$2:$AQ6277,21,false)), ""\((.*?)\)""), """")"),"")</f>
        <v/>
      </c>
    </row>
    <row r="2364">
      <c r="A2364" s="143" t="s">
        <v>42304</v>
      </c>
      <c r="B2364" s="144" t="str">
        <f>vlookup(A2364, 'OG Data Combined'!$A$2:$Z6277,25,false)</f>
        <v>-</v>
      </c>
      <c r="D2364" s="144" t="str">
        <f>vlookup(A2364, 'OG Data Combined'!$A$2:$AQ6277,29,false)</f>
        <v>-</v>
      </c>
      <c r="E2364" t="str">
        <f>IFERROR(__xludf.DUMMYFUNCTION("IFERROR(REGEXEXTRACT((vlookup(A2364, 'OG Data Combined'!$A$2:$AQ6277,21,false)), ""\((.*?)\)""), """")"),"")</f>
        <v/>
      </c>
    </row>
    <row r="2365">
      <c r="A2365" s="143" t="s">
        <v>38651</v>
      </c>
      <c r="B2365" s="144" t="str">
        <f>vlookup(A2365, 'OG Data Combined'!$A$2:$Z6277,25,false)</f>
        <v>-</v>
      </c>
      <c r="D2365" s="144" t="str">
        <f>vlookup(A2365, 'OG Data Combined'!$A$2:$AQ6277,29,false)</f>
        <v>-</v>
      </c>
      <c r="E2365" t="str">
        <f>IFERROR(__xludf.DUMMYFUNCTION("IFERROR(REGEXEXTRACT((vlookup(A2365, 'OG Data Combined'!$A$2:$AQ6277,21,false)), ""\((.*?)\)""), """")"),"")</f>
        <v/>
      </c>
    </row>
    <row r="2366">
      <c r="A2366" s="143" t="s">
        <v>38652</v>
      </c>
      <c r="B2366" s="166" t="str">
        <f>vlookup(A2366, 'OG Data Combined'!$A$2:$Z6277,25,false)</f>
        <v>https://twitter.com/peterearly22</v>
      </c>
      <c r="D2366" s="144" t="str">
        <f>vlookup(A2366, 'OG Data Combined'!$A$2:$AQ6277,29,false)</f>
        <v>-</v>
      </c>
      <c r="E2366" t="str">
        <f>IFERROR(__xludf.DUMMYFUNCTION("IFERROR(REGEXEXTRACT((vlookup(A2366, 'OG Data Combined'!$A$2:$AQ6277,21,false)), ""\((.*?)\)""), """")"),"")</f>
        <v/>
      </c>
    </row>
    <row r="2367">
      <c r="A2367" s="143" t="s">
        <v>38653</v>
      </c>
      <c r="B2367" s="144" t="str">
        <f>vlookup(A2367, 'OG Data Combined'!$A$2:$Z6277,25,false)</f>
        <v>-</v>
      </c>
      <c r="D2367" s="144" t="str">
        <f>vlookup(A2367, 'OG Data Combined'!$A$2:$AQ6277,29,false)</f>
        <v>-</v>
      </c>
      <c r="E2367" t="str">
        <f>IFERROR(__xludf.DUMMYFUNCTION("IFERROR(REGEXEXTRACT((vlookup(A2367, 'OG Data Combined'!$A$2:$AQ6277,21,false)), ""\((.*?)\)""), """")"),"")</f>
        <v/>
      </c>
    </row>
    <row r="2368">
      <c r="A2368" s="143" t="s">
        <v>38654</v>
      </c>
      <c r="B2368" s="166" t="str">
        <f>vlookup(A2368, 'OG Data Combined'!$A$2:$Z6277,25,false)</f>
        <v>https://x.com/popey1992</v>
      </c>
      <c r="D2368" s="144" t="str">
        <f>vlookup(A2368, 'OG Data Combined'!$A$2:$AQ6277,29,false)</f>
        <v>-</v>
      </c>
      <c r="E2368" t="str">
        <f>IFERROR(__xludf.DUMMYFUNCTION("IFERROR(REGEXEXTRACT((vlookup(A2368, 'OG Data Combined'!$A$2:$AQ6277,21,false)), ""\((.*?)\)""), """")"),"")</f>
        <v/>
      </c>
    </row>
    <row r="2369">
      <c r="A2369" s="143" t="s">
        <v>38655</v>
      </c>
      <c r="B2369" s="144" t="str">
        <f>vlookup(A2369, 'OG Data Combined'!$A$2:$Z6277,25,false)</f>
        <v>-</v>
      </c>
      <c r="D2369" s="144" t="str">
        <f>vlookup(A2369, 'OG Data Combined'!$A$2:$AQ6277,29,false)</f>
        <v>-</v>
      </c>
      <c r="E2369" t="str">
        <f>IFERROR(__xludf.DUMMYFUNCTION("IFERROR(REGEXEXTRACT((vlookup(A2369, 'OG Data Combined'!$A$2:$AQ6277,21,false)), ""\((.*?)\)""), """")"),"")</f>
        <v/>
      </c>
    </row>
    <row r="2370">
      <c r="A2370" s="143" t="s">
        <v>38656</v>
      </c>
      <c r="B2370" s="166" t="str">
        <f>vlookup(A2370, 'OG Data Combined'!$A$2:$Z6277,25,false)</f>
        <v>https://twitter.com/CaldwellCougars/</v>
      </c>
      <c r="D2370" s="144" t="str">
        <f>vlookup(A2370, 'OG Data Combined'!$A$2:$AQ6277,29,false)</f>
        <v>-</v>
      </c>
      <c r="E2370" t="str">
        <f>IFERROR(__xludf.DUMMYFUNCTION("IFERROR(REGEXEXTRACT((vlookup(A2370, 'OG Data Combined'!$A$2:$AQ6277,21,false)), ""\((.*?)\)""), """")"),"")</f>
        <v/>
      </c>
    </row>
    <row r="2371">
      <c r="A2371" s="143" t="s">
        <v>38657</v>
      </c>
      <c r="B2371" s="144" t="str">
        <f>vlookup(A2371, 'OG Data Combined'!$A$2:$Z6277,25,false)</f>
        <v>-</v>
      </c>
      <c r="D2371" s="144" t="str">
        <f>vlookup(A2371, 'OG Data Combined'!$A$2:$AQ6277,29,false)</f>
        <v>-</v>
      </c>
      <c r="E2371" t="str">
        <f>IFERROR(__xludf.DUMMYFUNCTION("IFERROR(REGEXEXTRACT((vlookup(A2371, 'OG Data Combined'!$A$2:$AQ6277,21,false)), ""\((.*?)\)""), """")"),"")</f>
        <v/>
      </c>
    </row>
    <row r="2372">
      <c r="A2372" s="143" t="s">
        <v>38658</v>
      </c>
      <c r="B2372" s="144" t="str">
        <f>vlookup(A2372, 'OG Data Combined'!$A$2:$Z6277,25,false)</f>
        <v>-</v>
      </c>
      <c r="D2372" s="144" t="str">
        <f>vlookup(A2372, 'OG Data Combined'!$A$2:$AQ6277,29,false)</f>
        <v>-</v>
      </c>
      <c r="E2372" t="str">
        <f>IFERROR(__xludf.DUMMYFUNCTION("IFERROR(REGEXEXTRACT((vlookup(A2372, 'OG Data Combined'!$A$2:$AQ6277,21,false)), ""\((.*?)\)""), """")"),"")</f>
        <v/>
      </c>
    </row>
    <row r="2373">
      <c r="A2373" s="143" t="s">
        <v>38659</v>
      </c>
      <c r="B2373" s="144" t="str">
        <f>vlookup(A2373, 'OG Data Combined'!$A$2:$Z6277,25,false)</f>
        <v>-</v>
      </c>
      <c r="D2373" s="144" t="str">
        <f>vlookup(A2373, 'OG Data Combined'!$A$2:$AQ6277,29,false)</f>
        <v>-</v>
      </c>
      <c r="E2373" t="str">
        <f>IFERROR(__xludf.DUMMYFUNCTION("IFERROR(REGEXEXTRACT((vlookup(A2373, 'OG Data Combined'!$A$2:$AQ6277,21,false)), ""\((.*?)\)""), """")"),"Multi-Events")</f>
        <v>Multi-Events</v>
      </c>
    </row>
    <row r="2374">
      <c r="A2374" s="143" t="s">
        <v>38660</v>
      </c>
      <c r="B2374" s="166" t="str">
        <f>vlookup(A2374, 'OG Data Combined'!$A$2:$Z6277,25,false)</f>
        <v>https://twitter.com/cheriew1978</v>
      </c>
      <c r="D2374" s="144" t="str">
        <f>vlookup(A2374, 'OG Data Combined'!$A$2:$AQ6277,29,false)</f>
        <v>-</v>
      </c>
      <c r="E2374" t="str">
        <f>IFERROR(__xludf.DUMMYFUNCTION("IFERROR(REGEXEXTRACT((vlookup(A2374, 'OG Data Combined'!$A$2:$AQ6277,21,false)), ""\((.*?)\)""), """")"),"Sprints")</f>
        <v>Sprints</v>
      </c>
    </row>
    <row r="2375">
      <c r="A2375" s="143" t="s">
        <v>38661</v>
      </c>
      <c r="B2375" s="144" t="str">
        <f>vlookup(A2375, 'OG Data Combined'!$A$2:$Z6277,25,false)</f>
        <v>-</v>
      </c>
      <c r="D2375" s="144" t="str">
        <f>vlookup(A2375, 'OG Data Combined'!$A$2:$AQ6277,29,false)</f>
        <v>-</v>
      </c>
      <c r="E2375" t="str">
        <f>IFERROR(__xludf.DUMMYFUNCTION("IFERROR(REGEXEXTRACT((vlookup(A2375, 'OG Data Combined'!$A$2:$AQ6277,21,false)), ""\((.*?)\)""), """")"),"Distance")</f>
        <v>Distance</v>
      </c>
    </row>
    <row r="2376">
      <c r="A2376" s="143" t="s">
        <v>38662</v>
      </c>
      <c r="B2376" s="144" t="str">
        <f>vlookup(A2376, 'OG Data Combined'!$A$2:$Z6277,25,false)</f>
        <v>-</v>
      </c>
      <c r="D2376" s="144" t="str">
        <f>vlookup(A2376, 'OG Data Combined'!$A$2:$AQ6277,29,false)</f>
        <v>-</v>
      </c>
      <c r="E2376" t="str">
        <f>IFERROR(__xludf.DUMMYFUNCTION("IFERROR(REGEXEXTRACT((vlookup(A2376, 'OG Data Combined'!$A$2:$AQ6277,21,false)), ""\((.*?)\)""), """")"),"")</f>
        <v/>
      </c>
    </row>
    <row r="2377">
      <c r="A2377" s="143" t="s">
        <v>38663</v>
      </c>
      <c r="B2377" s="144" t="str">
        <f>vlookup(A2377, 'OG Data Combined'!$A$2:$Z6277,25,false)</f>
        <v>-</v>
      </c>
      <c r="D2377" s="144" t="str">
        <f>vlookup(A2377, 'OG Data Combined'!$A$2:$AQ6277,29,false)</f>
        <v>-</v>
      </c>
      <c r="E2377" t="str">
        <f>IFERROR(__xludf.DUMMYFUNCTION("IFERROR(REGEXEXTRACT((vlookup(A2377, 'OG Data Combined'!$A$2:$AQ6277,21,false)), ""\((.*?)\)""), """")"),"")</f>
        <v/>
      </c>
    </row>
    <row r="2378">
      <c r="A2378" s="143" t="s">
        <v>38664</v>
      </c>
      <c r="B2378" s="144" t="str">
        <f>vlookup(A2378, 'OG Data Combined'!$A$2:$Z6277,25,false)</f>
        <v>-</v>
      </c>
      <c r="D2378" s="144" t="str">
        <f>vlookup(A2378, 'OG Data Combined'!$A$2:$AQ6277,29,false)</f>
        <v>-</v>
      </c>
      <c r="E2378" t="str">
        <f>IFERROR(__xludf.DUMMYFUNCTION("IFERROR(REGEXEXTRACT((vlookup(A2378, 'OG Data Combined'!$A$2:$AQ6277,21,false)), ""\((.*?)\)""), """")"),"Long-Jump, Pole Vault, Triple-Jump")</f>
        <v>Long-Jump, Pole Vault, Triple-Jump</v>
      </c>
    </row>
    <row r="2379">
      <c r="A2379" s="143" t="s">
        <v>38665</v>
      </c>
      <c r="B2379" s="166" t="str">
        <f>vlookup(A2379, 'OG Data Combined'!$A$2:$Z6277,25,false)</f>
        <v>https://twitter.com/cjrash88</v>
      </c>
      <c r="D2379" s="144" t="str">
        <f>vlookup(A2379, 'OG Data Combined'!$A$2:$AQ6277,29,false)</f>
        <v>-</v>
      </c>
      <c r="E2379" t="str">
        <f>IFERROR(__xludf.DUMMYFUNCTION("IFERROR(REGEXEXTRACT((vlookup(A2379, 'OG Data Combined'!$A$2:$AQ6277,21,false)), ""\((.*?)\)""), """")"),"Throws")</f>
        <v>Throws</v>
      </c>
    </row>
    <row r="2380">
      <c r="A2380" s="143" t="s">
        <v>38666</v>
      </c>
      <c r="B2380" s="144" t="str">
        <f>vlookup(A2380, 'OG Data Combined'!$A$2:$Z6277,25,false)</f>
        <v>-</v>
      </c>
      <c r="D2380" s="144" t="str">
        <f>vlookup(A2380, 'OG Data Combined'!$A$2:$AQ6277,29,false)</f>
        <v>-</v>
      </c>
      <c r="E2380" t="str">
        <f>IFERROR(__xludf.DUMMYFUNCTION("IFERROR(REGEXEXTRACT((vlookup(A2380, 'OG Data Combined'!$A$2:$AQ6277,21,false)), ""\((.*?)\)""), """")"),"Mid-Distance, Distance")</f>
        <v>Mid-Distance, Distance</v>
      </c>
    </row>
    <row r="2381">
      <c r="A2381" s="143" t="s">
        <v>38667</v>
      </c>
      <c r="B2381" s="144" t="str">
        <f>vlookup(A2381, 'OG Data Combined'!$A$2:$Z6277,25,false)</f>
        <v>-</v>
      </c>
      <c r="D2381" s="144" t="str">
        <f>vlookup(A2381, 'OG Data Combined'!$A$2:$AQ6277,29,false)</f>
        <v>-</v>
      </c>
      <c r="E2381" t="str">
        <f>IFERROR(__xludf.DUMMYFUNCTION("IFERROR(REGEXEXTRACT((vlookup(A2381, 'OG Data Combined'!$A$2:$AQ6277,21,false)), ""\((.*?)\)""), """")"),"")</f>
        <v/>
      </c>
    </row>
    <row r="2382">
      <c r="A2382" s="143" t="s">
        <v>38668</v>
      </c>
      <c r="B2382" s="144" t="str">
        <f>vlookup(A2382, 'OG Data Combined'!$A$2:$Z6277,25,false)</f>
        <v>-</v>
      </c>
      <c r="D2382" s="144" t="str">
        <f>vlookup(A2382, 'OG Data Combined'!$A$2:$AQ6277,29,false)</f>
        <v>-</v>
      </c>
      <c r="E2382" t="str">
        <f>IFERROR(__xludf.DUMMYFUNCTION("IFERROR(REGEXEXTRACT((vlookup(A2382, 'OG Data Combined'!$A$2:$AQ6277,21,false)), ""\((.*?)\)""), """")"),"")</f>
        <v/>
      </c>
    </row>
    <row r="2383">
      <c r="A2383" s="143" t="s">
        <v>38669</v>
      </c>
      <c r="B2383" s="144" t="str">
        <f>vlookup(A2383, 'OG Data Combined'!$A$2:$Z6277,25,false)</f>
        <v>-</v>
      </c>
      <c r="D2383" s="144" t="str">
        <f>vlookup(A2383, 'OG Data Combined'!$A$2:$AQ6277,29,false)</f>
        <v>-</v>
      </c>
      <c r="E2383" t="str">
        <f>IFERROR(__xludf.DUMMYFUNCTION("IFERROR(REGEXEXTRACT((vlookup(A2383, 'OG Data Combined'!$A$2:$AQ6277,21,false)), ""\((.*?)\)""), """")"),"Throws, Multi-events")</f>
        <v>Throws, Multi-events</v>
      </c>
    </row>
    <row r="2384">
      <c r="A2384" s="143" t="s">
        <v>38670</v>
      </c>
      <c r="B2384" s="144" t="str">
        <f>vlookup(A2384, 'OG Data Combined'!$A$2:$Z6277,25,false)</f>
        <v>-</v>
      </c>
      <c r="D2384" s="144" t="str">
        <f>vlookup(A2384, 'OG Data Combined'!$A$2:$AQ6277,29,false)</f>
        <v>-</v>
      </c>
      <c r="E2384" t="str">
        <f>IFERROR(__xludf.DUMMYFUNCTION("IFERROR(REGEXEXTRACT((vlookup(A2384, 'OG Data Combined'!$A$2:$AQ6277,21,false)), ""\((.*?)\)""), """")"),"Distance")</f>
        <v>Distance</v>
      </c>
    </row>
    <row r="2385">
      <c r="A2385" s="143" t="s">
        <v>38671</v>
      </c>
      <c r="B2385" s="144" t="str">
        <f>vlookup(A2385, 'OG Data Combined'!$A$2:$Z6277,25,false)</f>
        <v>-</v>
      </c>
      <c r="D2385" s="144" t="str">
        <f>vlookup(A2385, 'OG Data Combined'!$A$2:$AQ6277,29,false)</f>
        <v>-</v>
      </c>
      <c r="E2385" t="str">
        <f>IFERROR(__xludf.DUMMYFUNCTION("IFERROR(REGEXEXTRACT((vlookup(A2385, 'OG Data Combined'!$A$2:$AQ6277,21,false)), ""\((.*?)\)""), """")"),"Throws")</f>
        <v>Throws</v>
      </c>
    </row>
    <row r="2386">
      <c r="A2386" s="143" t="s">
        <v>38672</v>
      </c>
      <c r="B2386" s="144" t="str">
        <f>vlookup(A2386, 'OG Data Combined'!$A$2:$Z6277,25,false)</f>
        <v>-</v>
      </c>
      <c r="D2386" s="144" t="str">
        <f>vlookup(A2386, 'OG Data Combined'!$A$2:$AQ6277,29,false)</f>
        <v>-</v>
      </c>
      <c r="E2386" t="str">
        <f>IFERROR(__xludf.DUMMYFUNCTION("IFERROR(REGEXEXTRACT((vlookup(A2386, 'OG Data Combined'!$A$2:$AQ6277,21,false)), ""\((.*?)\)""), """")"),"")</f>
        <v/>
      </c>
    </row>
    <row r="2387">
      <c r="A2387" s="143" t="s">
        <v>42305</v>
      </c>
      <c r="B2387" s="144" t="str">
        <f>vlookup(A2387, 'OG Data Combined'!$A$2:$Z6277,25,false)</f>
        <v>-</v>
      </c>
      <c r="D2387" s="144" t="str">
        <f>vlookup(A2387, 'OG Data Combined'!$A$2:$AQ6277,29,false)</f>
        <v>-</v>
      </c>
      <c r="E2387" t="str">
        <f>IFERROR(__xludf.DUMMYFUNCTION("IFERROR(REGEXEXTRACT((vlookup(A2387, 'OG Data Combined'!$A$2:$AQ6277,21,false)), ""\((.*?)\)""), """")"),"")</f>
        <v/>
      </c>
    </row>
    <row r="2388">
      <c r="A2388" s="143" t="s">
        <v>38673</v>
      </c>
      <c r="B2388" s="166" t="str">
        <f>vlookup(A2388, 'OG Data Combined'!$A$2:$Z6277,25,false)</f>
        <v>https://twitter.com/coachkatierees</v>
      </c>
      <c r="D2388" s="166" t="str">
        <f>vlookup(A2388, 'OG Data Combined'!$A$2:$AQ6277,29,false)</f>
        <v>https://www.instagram.com/katiedipietrorees/</v>
      </c>
      <c r="E2388" t="str">
        <f>IFERROR(__xludf.DUMMYFUNCTION("IFERROR(REGEXEXTRACT((vlookup(A2388, 'OG Data Combined'!$A$2:$AQ6277,21,false)), ""\((.*?)\)""), """")"),"")</f>
        <v/>
      </c>
    </row>
    <row r="2389">
      <c r="A2389" s="143" t="s">
        <v>38674</v>
      </c>
      <c r="B2389" s="144" t="str">
        <f>vlookup(A2389, 'OG Data Combined'!$A$2:$Z6277,25,false)</f>
        <v>-</v>
      </c>
      <c r="D2389" s="144" t="str">
        <f>vlookup(A2389, 'OG Data Combined'!$A$2:$AQ6277,29,false)</f>
        <v>-</v>
      </c>
      <c r="E2389" t="str">
        <f>IFERROR(__xludf.DUMMYFUNCTION("IFERROR(REGEXEXTRACT((vlookup(A2389, 'OG Data Combined'!$A$2:$AQ6277,21,false)), ""\((.*?)\)""), """")"),"Second Email")</f>
        <v>Second Email</v>
      </c>
    </row>
    <row r="2390">
      <c r="A2390" s="143" t="s">
        <v>38675</v>
      </c>
      <c r="B2390" s="144" t="str">
        <f>vlookup(A2390, 'OG Data Combined'!$A$2:$Z6277,25,false)</f>
        <v>-</v>
      </c>
      <c r="D2390" s="144" t="str">
        <f>vlookup(A2390, 'OG Data Combined'!$A$2:$AQ6277,29,false)</f>
        <v>-</v>
      </c>
      <c r="E2390" t="str">
        <f>IFERROR(__xludf.DUMMYFUNCTION("IFERROR(REGEXEXTRACT((vlookup(A2390, 'OG Data Combined'!$A$2:$AQ6277,21,false)), ""\((.*?)\)""), """")"),"Diving")</f>
        <v>Diving</v>
      </c>
    </row>
    <row r="2391">
      <c r="A2391" s="143" t="s">
        <v>38676</v>
      </c>
      <c r="B2391" s="144" t="str">
        <f>vlookup(A2391, 'OG Data Combined'!$A$2:$Z6277,25,false)</f>
        <v>-</v>
      </c>
      <c r="D2391" s="144" t="str">
        <f>vlookup(A2391, 'OG Data Combined'!$A$2:$AQ6277,29,false)</f>
        <v>-</v>
      </c>
      <c r="E2391" t="str">
        <f>IFERROR(__xludf.DUMMYFUNCTION("IFERROR(REGEXEXTRACT((vlookup(A2391, 'OG Data Combined'!$A$2:$AQ6277,21,false)), ""\((.*?)\)""), """")"),"Diving")</f>
        <v>Diving</v>
      </c>
    </row>
    <row r="2392">
      <c r="A2392" s="143" t="s">
        <v>38677</v>
      </c>
      <c r="B2392" s="144" t="str">
        <f>vlookup(A2392, 'OG Data Combined'!$A$2:$Z6277,25,false)</f>
        <v>-</v>
      </c>
      <c r="D2392" s="144" t="str">
        <f>vlookup(A2392, 'OG Data Combined'!$A$2:$AQ6277,29,false)</f>
        <v>-</v>
      </c>
      <c r="E2392" t="str">
        <f>IFERROR(__xludf.DUMMYFUNCTION("IFERROR(REGEXEXTRACT((vlookup(A2392, 'OG Data Combined'!$A$2:$AQ6277,21,false)), ""\((.*?)\)""), """")"),"")</f>
        <v/>
      </c>
    </row>
    <row r="2393">
      <c r="A2393" s="143" t="s">
        <v>38678</v>
      </c>
      <c r="B2393" s="144" t="str">
        <f>vlookup(A2393, 'OG Data Combined'!$A$2:$Z6277,25,false)</f>
        <v>-</v>
      </c>
      <c r="D2393" s="166" t="str">
        <f>vlookup(A2393, 'OG Data Combined'!$A$2:$AQ6277,29,false)</f>
        <v>https://www.instagram.com/kyriamoore/</v>
      </c>
      <c r="E2393" t="str">
        <f>IFERROR(__xludf.DUMMYFUNCTION("IFERROR(REGEXEXTRACT((vlookup(A2393, 'OG Data Combined'!$A$2:$AQ6277,21,false)), ""\((.*?)\)""), """")"),"")</f>
        <v/>
      </c>
    </row>
    <row r="2394">
      <c r="A2394" s="143" t="s">
        <v>38679</v>
      </c>
      <c r="B2394" s="144" t="str">
        <f>vlookup(A2394, 'OG Data Combined'!$A$2:$Z6277,25,false)</f>
        <v>-</v>
      </c>
      <c r="D2394" s="144" t="str">
        <f>vlookup(A2394, 'OG Data Combined'!$A$2:$AQ6277,29,false)</f>
        <v>-</v>
      </c>
      <c r="E2394" t="str">
        <f>IFERROR(__xludf.DUMMYFUNCTION("IFERROR(REGEXEXTRACT((vlookup(A2394, 'OG Data Combined'!$A$2:$AQ6277,21,false)), ""\((.*?)\)""), """")"),"")</f>
        <v/>
      </c>
    </row>
    <row r="2395">
      <c r="A2395" s="143" t="s">
        <v>38680</v>
      </c>
      <c r="B2395" s="144" t="str">
        <f>vlookup(A2395, 'OG Data Combined'!$A$2:$Z6277,25,false)</f>
        <v>-</v>
      </c>
      <c r="D2395" s="144" t="str">
        <f>vlookup(A2395, 'OG Data Combined'!$A$2:$AQ6277,29,false)</f>
        <v>-</v>
      </c>
      <c r="E2395" t="str">
        <f>IFERROR(__xludf.DUMMYFUNCTION("IFERROR(REGEXEXTRACT((vlookup(A2395, 'OG Data Combined'!$A$2:$AQ6277,21,false)), ""\((.*?)\)""), """")"),"")</f>
        <v/>
      </c>
    </row>
    <row r="2396">
      <c r="A2396" s="143" t="s">
        <v>38681</v>
      </c>
      <c r="B2396" s="166" t="str">
        <f>vlookup(A2396, 'OG Data Combined'!$A$2:$Z6277,25,false)</f>
        <v>https://twitter.com/_CoachAkil</v>
      </c>
      <c r="D2396" s="144" t="str">
        <f>vlookup(A2396, 'OG Data Combined'!$A$2:$AQ6277,29,false)</f>
        <v>-</v>
      </c>
      <c r="E2396" t="str">
        <f>IFERROR(__xludf.DUMMYFUNCTION("IFERROR(REGEXEXTRACT((vlookup(A2396, 'OG Data Combined'!$A$2:$AQ6277,21,false)), ""\((.*?)\)""), """")"),"Mid-Distance")</f>
        <v>Mid-Distance</v>
      </c>
    </row>
    <row r="2397">
      <c r="A2397" s="143" t="s">
        <v>38682</v>
      </c>
      <c r="B2397" s="144" t="str">
        <f>vlookup(A2397, 'OG Data Combined'!$A$2:$Z6277,25,false)</f>
        <v>-</v>
      </c>
      <c r="D2397" s="144" t="str">
        <f>vlookup(A2397, 'OG Data Combined'!$A$2:$AQ6277,29,false)</f>
        <v>-</v>
      </c>
      <c r="E2397" t="str">
        <f>IFERROR(__xludf.DUMMYFUNCTION("IFERROR(REGEXEXTRACT((vlookup(A2397, 'OG Data Combined'!$A$2:$AQ6277,21,false)), ""\((.*?)\)""), """")"),"Throws")</f>
        <v>Throws</v>
      </c>
    </row>
    <row r="2398">
      <c r="A2398" s="143" t="s">
        <v>38683</v>
      </c>
      <c r="B2398" s="144" t="str">
        <f>vlookup(A2398, 'OG Data Combined'!$A$2:$Z6277,25,false)</f>
        <v>-</v>
      </c>
      <c r="D2398" s="144" t="str">
        <f>vlookup(A2398, 'OG Data Combined'!$A$2:$AQ6277,29,false)</f>
        <v>-</v>
      </c>
      <c r="E2398" t="str">
        <f>IFERROR(__xludf.DUMMYFUNCTION("IFERROR(REGEXEXTRACT((vlookup(A2398, 'OG Data Combined'!$A$2:$AQ6277,21,false)), ""\((.*?)\)""), """")"),"Sprints")</f>
        <v>Sprints</v>
      </c>
    </row>
    <row r="2399">
      <c r="A2399" s="143" t="s">
        <v>38684</v>
      </c>
      <c r="B2399" s="144" t="str">
        <f>vlookup(A2399, 'OG Data Combined'!$A$2:$Z6277,25,false)</f>
        <v>-</v>
      </c>
      <c r="D2399" s="144" t="str">
        <f>vlookup(A2399, 'OG Data Combined'!$A$2:$AQ6277,29,false)</f>
        <v>-</v>
      </c>
      <c r="E2399" t="str">
        <f>IFERROR(__xludf.DUMMYFUNCTION("IFERROR(REGEXEXTRACT((vlookup(A2399, 'OG Data Combined'!$A$2:$AQ6277,21,false)), ""\((.*?)\)""), """")"),"Jumps, Hurdles")</f>
        <v>Jumps, Hurdles</v>
      </c>
    </row>
    <row r="2400">
      <c r="A2400" s="143" t="s">
        <v>38685</v>
      </c>
      <c r="B2400" s="144" t="str">
        <f>vlookup(A2400, 'OG Data Combined'!$A$2:$Z6277,25,false)</f>
        <v>-</v>
      </c>
      <c r="D2400" s="144" t="str">
        <f>vlookup(A2400, 'OG Data Combined'!$A$2:$AQ6277,29,false)</f>
        <v>-</v>
      </c>
      <c r="E2400" t="str">
        <f>IFERROR(__xludf.DUMMYFUNCTION("IFERROR(REGEXEXTRACT((vlookup(A2400, 'OG Data Combined'!$A$2:$AQ6277,21,false)), ""\((.*?)\)""), """")"),"")</f>
        <v/>
      </c>
    </row>
    <row r="2401">
      <c r="A2401" s="143" t="s">
        <v>38686</v>
      </c>
      <c r="B2401" s="144" t="str">
        <f>vlookup(A2401, 'OG Data Combined'!$A$2:$Z6277,25,false)</f>
        <v>-</v>
      </c>
      <c r="D2401" s="144" t="str">
        <f>vlookup(A2401, 'OG Data Combined'!$A$2:$AQ6277,29,false)</f>
        <v>-</v>
      </c>
      <c r="E2401" t="str">
        <f>IFERROR(__xludf.DUMMYFUNCTION("IFERROR(REGEXEXTRACT((vlookup(A2401, 'OG Data Combined'!$A$2:$AQ6277,21,false)), ""\((.*?)\)""), """")"),"")</f>
        <v/>
      </c>
    </row>
    <row r="2402">
      <c r="A2402" s="143" t="s">
        <v>38687</v>
      </c>
      <c r="B2402" s="166" t="str">
        <f>vlookup(A2402, 'OG Data Combined'!$A$2:$Z6277,25,false)</f>
        <v>https://twitter.com/maggiedaementf</v>
      </c>
      <c r="D2402" s="144" t="str">
        <f>vlookup(A2402, 'OG Data Combined'!$A$2:$AQ6277,29,false)</f>
        <v>-</v>
      </c>
      <c r="E2402" t="str">
        <f>IFERROR(__xludf.DUMMYFUNCTION("IFERROR(REGEXEXTRACT((vlookup(A2402, 'OG Data Combined'!$A$2:$AQ6277,21,false)), ""\((.*?)\)""), """")"),"Throws")</f>
        <v>Throws</v>
      </c>
    </row>
    <row r="2403">
      <c r="A2403" s="143" t="s">
        <v>38688</v>
      </c>
      <c r="B2403" s="144" t="str">
        <f>vlookup(A2403, 'OG Data Combined'!$A$2:$Z6277,25,false)</f>
        <v>-</v>
      </c>
      <c r="D2403" s="144" t="str">
        <f>vlookup(A2403, 'OG Data Combined'!$A$2:$AQ6277,29,false)</f>
        <v>-</v>
      </c>
      <c r="E2403" t="str">
        <f>IFERROR(__xludf.DUMMYFUNCTION("IFERROR(REGEXEXTRACT((vlookup(A2403, 'OG Data Combined'!$A$2:$AQ6277,21,false)), ""\((.*?)\)""), """")"),"Sprints, Jumps")</f>
        <v>Sprints, Jumps</v>
      </c>
    </row>
    <row r="2404">
      <c r="A2404" s="143" t="s">
        <v>38689</v>
      </c>
      <c r="B2404" s="144" t="str">
        <f>vlookup(A2404, 'OG Data Combined'!$A$2:$Z6277,25,false)</f>
        <v>-</v>
      </c>
      <c r="D2404" s="144" t="str">
        <f>vlookup(A2404, 'OG Data Combined'!$A$2:$AQ6277,29,false)</f>
        <v>-</v>
      </c>
      <c r="E2404" t="str">
        <f>IFERROR(__xludf.DUMMYFUNCTION("IFERROR(REGEXEXTRACT((vlookup(A2404, 'OG Data Combined'!$A$2:$AQ6277,21,false)), ""\((.*?)\)""), """")"),"")</f>
        <v/>
      </c>
    </row>
    <row r="2405">
      <c r="A2405" s="143" t="s">
        <v>38690</v>
      </c>
      <c r="B2405" s="166" t="str">
        <f>vlookup(A2405, 'OG Data Combined'!$A$2:$Z6277,25,false)</f>
        <v>https://x.com/kelseyrryan?lang=en</v>
      </c>
      <c r="D2405" s="166" t="str">
        <f>vlookup(A2405, 'OG Data Combined'!$A$2:$AQ6277,29,false)</f>
        <v>https://www.instagram.com/kelseyrryan29/</v>
      </c>
      <c r="E2405" t="str">
        <f>IFERROR(__xludf.DUMMYFUNCTION("IFERROR(REGEXEXTRACT((vlookup(A2405, 'OG Data Combined'!$A$2:$AQ6277,21,false)), ""\((.*?)\)""), """")"),"")</f>
        <v/>
      </c>
    </row>
    <row r="2406">
      <c r="A2406" s="143" t="s">
        <v>38691</v>
      </c>
      <c r="B2406" s="144" t="str">
        <f>vlookup(A2406, 'OG Data Combined'!$A$2:$Z6277,25,false)</f>
        <v>-</v>
      </c>
      <c r="D2406" s="144" t="str">
        <f>vlookup(A2406, 'OG Data Combined'!$A$2:$AQ6277,29,false)</f>
        <v>-</v>
      </c>
      <c r="E2406" t="str">
        <f>IFERROR(__xludf.DUMMYFUNCTION("IFERROR(REGEXEXTRACT((vlookup(A2406, 'OG Data Combined'!$A$2:$AQ6277,21,false)), ""\((.*?)\)""), """")"),"")</f>
        <v/>
      </c>
    </row>
    <row r="2407">
      <c r="A2407" s="143" t="s">
        <v>38692</v>
      </c>
      <c r="B2407" s="144" t="str">
        <f>vlookup(A2407, 'OG Data Combined'!$A$2:$Z6277,25,false)</f>
        <v>-</v>
      </c>
      <c r="D2407" s="144" t="str">
        <f>vlookup(A2407, 'OG Data Combined'!$A$2:$AQ6277,29,false)</f>
        <v>-</v>
      </c>
      <c r="E2407" t="str">
        <f>IFERROR(__xludf.DUMMYFUNCTION("IFERROR(REGEXEXTRACT((vlookup(A2407, 'OG Data Combined'!$A$2:$AQ6277,21,false)), ""\((.*?)\)""), """")"),"")</f>
        <v/>
      </c>
    </row>
    <row r="2408">
      <c r="A2408" s="143" t="s">
        <v>38693</v>
      </c>
      <c r="B2408" s="144" t="str">
        <f>vlookup(A2408, 'OG Data Combined'!$A$2:$Z6277,25,false)</f>
        <v>-</v>
      </c>
      <c r="D2408" s="144" t="str">
        <f>vlookup(A2408, 'OG Data Combined'!$A$2:$AQ6277,29,false)</f>
        <v>-</v>
      </c>
      <c r="E2408" t="str">
        <f>IFERROR(__xludf.DUMMYFUNCTION("IFERROR(REGEXEXTRACT((vlookup(A2408, 'OG Data Combined'!$A$2:$AQ6277,21,false)), ""\((.*?)\)""), """")"),"")</f>
        <v/>
      </c>
    </row>
    <row r="2409">
      <c r="A2409" s="143" t="s">
        <v>38694</v>
      </c>
      <c r="B2409" s="144" t="str">
        <f>vlookup(A2409, 'OG Data Combined'!$A$2:$Z6277,25,false)</f>
        <v>-</v>
      </c>
      <c r="D2409" s="144" t="str">
        <f>vlookup(A2409, 'OG Data Combined'!$A$2:$AQ6277,29,false)</f>
        <v>-</v>
      </c>
      <c r="E2409" t="str">
        <f>IFERROR(__xludf.DUMMYFUNCTION("IFERROR(REGEXEXTRACT((vlookup(A2409, 'OG Data Combined'!$A$2:$AQ6277,21,false)), ""\((.*?)\)""), """")"),"Distance")</f>
        <v>Distance</v>
      </c>
    </row>
    <row r="2410">
      <c r="A2410" s="143" t="s">
        <v>38695</v>
      </c>
      <c r="B2410" s="144" t="str">
        <f>vlookup(A2410, 'OG Data Combined'!$A$2:$Z6277,25,false)</f>
        <v>-</v>
      </c>
      <c r="D2410" s="144" t="str">
        <f>vlookup(A2410, 'OG Data Combined'!$A$2:$AQ6277,29,false)</f>
        <v>-</v>
      </c>
      <c r="E2410" t="str">
        <f>IFERROR(__xludf.DUMMYFUNCTION("IFERROR(REGEXEXTRACT((vlookup(A2410, 'OG Data Combined'!$A$2:$AQ6277,21,false)), ""\((.*?)\)""), """")"),"Distance")</f>
        <v>Distance</v>
      </c>
    </row>
    <row r="2411">
      <c r="A2411" s="143" t="s">
        <v>38696</v>
      </c>
      <c r="B2411" s="144" t="str">
        <f>vlookup(A2411, 'OG Data Combined'!$A$2:$Z6277,25,false)</f>
        <v>-</v>
      </c>
      <c r="D2411" s="144" t="str">
        <f>vlookup(A2411, 'OG Data Combined'!$A$2:$AQ6277,29,false)</f>
        <v>-</v>
      </c>
      <c r="E2411" t="str">
        <f>IFERROR(__xludf.DUMMYFUNCTION("IFERROR(REGEXEXTRACT((vlookup(A2411, 'OG Data Combined'!$A$2:$AQ6277,21,false)), ""\((.*?)\)""), """")"),"")</f>
        <v/>
      </c>
    </row>
    <row r="2412">
      <c r="A2412" s="143" t="s">
        <v>38697</v>
      </c>
      <c r="B2412" s="144" t="str">
        <f>vlookup(A2412, 'OG Data Combined'!$A$2:$Z6277,25,false)</f>
        <v>-</v>
      </c>
      <c r="D2412" s="144" t="str">
        <f>vlookup(A2412, 'OG Data Combined'!$A$2:$AQ6277,29,false)</f>
        <v>-</v>
      </c>
      <c r="E2412" t="str">
        <f>IFERROR(__xludf.DUMMYFUNCTION("IFERROR(REGEXEXTRACT((vlookup(A2412, 'OG Data Combined'!$A$2:$AQ6277,21,false)), ""\((.*?)\)""), """")"),"")</f>
        <v/>
      </c>
    </row>
    <row r="2413">
      <c r="A2413" s="143" t="s">
        <v>38698</v>
      </c>
      <c r="B2413" s="144" t="str">
        <f>vlookup(A2413, 'OG Data Combined'!$A$2:$Z6277,25,false)</f>
        <v>-</v>
      </c>
      <c r="D2413" s="144" t="str">
        <f>vlookup(A2413, 'OG Data Combined'!$A$2:$AQ6277,29,false)</f>
        <v>-</v>
      </c>
      <c r="E2413" t="str">
        <f>IFERROR(__xludf.DUMMYFUNCTION("IFERROR(REGEXEXTRACT((vlookup(A2413, 'OG Data Combined'!$A$2:$AQ6277,21,false)), ""\((.*?)\)""), """")"),"")</f>
        <v/>
      </c>
    </row>
    <row r="2414">
      <c r="A2414" s="143" t="s">
        <v>38699</v>
      </c>
      <c r="B2414" s="144" t="str">
        <f>vlookup(A2414, 'OG Data Combined'!$A$2:$Z6277,25,false)</f>
        <v>-</v>
      </c>
      <c r="D2414" s="144" t="str">
        <f>vlookup(A2414, 'OG Data Combined'!$A$2:$AQ6277,29,false)</f>
        <v>-</v>
      </c>
      <c r="E2414" t="str">
        <f>IFERROR(__xludf.DUMMYFUNCTION("IFERROR(REGEXEXTRACT((vlookup(A2414, 'OG Data Combined'!$A$2:$AQ6277,21,false)), ""\((.*?)\)""), """")"),"Throws")</f>
        <v>Throws</v>
      </c>
    </row>
    <row r="2415">
      <c r="A2415" s="143" t="s">
        <v>38700</v>
      </c>
      <c r="B2415" s="144" t="str">
        <f>vlookup(A2415, 'OG Data Combined'!$A$2:$Z6277,25,false)</f>
        <v>-</v>
      </c>
      <c r="D2415" s="144" t="str">
        <f>vlookup(A2415, 'OG Data Combined'!$A$2:$AQ6277,29,false)</f>
        <v>-</v>
      </c>
      <c r="E2415" t="str">
        <f>IFERROR(__xludf.DUMMYFUNCTION("IFERROR(REGEXEXTRACT((vlookup(A2415, 'OG Data Combined'!$A$2:$AQ6277,21,false)), ""\((.*?)\)""), """")"),"Distance")</f>
        <v>Distance</v>
      </c>
    </row>
    <row r="2416">
      <c r="A2416" s="143" t="s">
        <v>38701</v>
      </c>
      <c r="B2416" s="166" t="str">
        <f>vlookup(A2416, 'OG Data Combined'!$A$2:$Z6277,25,false)</f>
        <v>https://x.com/johnjoeotoole</v>
      </c>
      <c r="D2416" s="144" t="str">
        <f>vlookup(A2416, 'OG Data Combined'!$A$2:$AQ6277,29,false)</f>
        <v>-</v>
      </c>
      <c r="E2416" t="str">
        <f>IFERROR(__xludf.DUMMYFUNCTION("IFERROR(REGEXEXTRACT((vlookup(A2416, 'OG Data Combined'!$A$2:$AQ6277,21,false)), ""\((.*?)\)""), """")"),"")</f>
        <v/>
      </c>
    </row>
    <row r="2417">
      <c r="A2417" s="143" t="s">
        <v>38702</v>
      </c>
      <c r="B2417" s="144" t="str">
        <f>vlookup(A2417, 'OG Data Combined'!$A$2:$Z6277,25,false)</f>
        <v>-</v>
      </c>
      <c r="D2417" s="144" t="str">
        <f>vlookup(A2417, 'OG Data Combined'!$A$2:$AQ6277,29,false)</f>
        <v>-</v>
      </c>
      <c r="E2417" t="str">
        <f>IFERROR(__xludf.DUMMYFUNCTION("IFERROR(REGEXEXTRACT((vlookup(A2417, 'OG Data Combined'!$A$2:$AQ6277,21,false)), ""\((.*?)\)""), """")"),"")</f>
        <v/>
      </c>
    </row>
    <row r="2418">
      <c r="A2418" s="143" t="s">
        <v>38703</v>
      </c>
      <c r="B2418" s="144" t="str">
        <f>vlookup(A2418, 'OG Data Combined'!$A$2:$Z6277,25,false)</f>
        <v>-</v>
      </c>
      <c r="D2418" s="144" t="str">
        <f>vlookup(A2418, 'OG Data Combined'!$A$2:$AQ6277,29,false)</f>
        <v>-</v>
      </c>
      <c r="E2418" t="str">
        <f>IFERROR(__xludf.DUMMYFUNCTION("IFERROR(REGEXEXTRACT((vlookup(A2418, 'OG Data Combined'!$A$2:$AQ6277,21,false)), ""\((.*?)\)""), """")"),"")</f>
        <v/>
      </c>
    </row>
    <row r="2419">
      <c r="A2419" s="143" t="s">
        <v>38704</v>
      </c>
      <c r="B2419" s="144" t="str">
        <f>vlookup(A2419, 'OG Data Combined'!$A$2:$Z6277,25,false)</f>
        <v>-</v>
      </c>
      <c r="D2419" s="166" t="str">
        <f>vlookup(A2419, 'OG Data Combined'!$A$2:$AQ6277,29,false)</f>
        <v>https://www.instagram.com/daniel_fuzz/</v>
      </c>
      <c r="E2419" t="str">
        <f>IFERROR(__xludf.DUMMYFUNCTION("IFERROR(REGEXEXTRACT((vlookup(A2419, 'OG Data Combined'!$A$2:$AQ6277,21,false)), ""\((.*?)\)""), """")"),"")</f>
        <v/>
      </c>
    </row>
    <row r="2420">
      <c r="A2420" s="143" t="s">
        <v>38705</v>
      </c>
      <c r="B2420" s="144" t="str">
        <f>vlookup(A2420, 'OG Data Combined'!$A$2:$Z6277,25,false)</f>
        <v>-</v>
      </c>
      <c r="D2420" s="144" t="str">
        <f>vlookup(A2420, 'OG Data Combined'!$A$2:$AQ6277,29,false)</f>
        <v>-</v>
      </c>
      <c r="E2420" t="str">
        <f>IFERROR(__xludf.DUMMYFUNCTION("IFERROR(REGEXEXTRACT((vlookup(A2420, 'OG Data Combined'!$A$2:$AQ6277,21,false)), ""\((.*?)\)""), """")"),"")</f>
        <v/>
      </c>
    </row>
    <row r="2421">
      <c r="A2421" s="143" t="s">
        <v>38706</v>
      </c>
      <c r="B2421" s="166" t="str">
        <f>vlookup(A2421, 'OG Data Combined'!$A$2:$Z6277,25,false)</f>
        <v>https://twitter.com/g7rockout7</v>
      </c>
      <c r="D2421" s="144" t="str">
        <f>vlookup(A2421, 'OG Data Combined'!$A$2:$AQ6277,29,false)</f>
        <v>-</v>
      </c>
      <c r="E2421" t="str">
        <f>IFERROR(__xludf.DUMMYFUNCTION("IFERROR(REGEXEXTRACT((vlookup(A2421, 'OG Data Combined'!$A$2:$AQ6277,21,false)), ""\((.*?)\)""), """")"),"")</f>
        <v/>
      </c>
    </row>
    <row r="2422">
      <c r="A2422" s="143" t="s">
        <v>38707</v>
      </c>
      <c r="B2422" s="144" t="str">
        <f>vlookup(A2422, 'OG Data Combined'!$A$2:$Z6277,25,false)</f>
        <v>-</v>
      </c>
      <c r="D2422" s="144" t="str">
        <f>vlookup(A2422, 'OG Data Combined'!$A$2:$AQ6277,29,false)</f>
        <v>-</v>
      </c>
      <c r="E2422" t="str">
        <f>IFERROR(__xludf.DUMMYFUNCTION("IFERROR(REGEXEXTRACT((vlookup(A2422, 'OG Data Combined'!$A$2:$AQ6277,21,false)), ""\((.*?)\)""), """")"),"")</f>
        <v/>
      </c>
    </row>
    <row r="2423">
      <c r="A2423" s="143" t="s">
        <v>38708</v>
      </c>
      <c r="B2423" s="144" t="str">
        <f>vlookup(A2423, 'OG Data Combined'!$A$2:$Z6277,25,false)</f>
        <v>-</v>
      </c>
      <c r="D2423" s="144" t="str">
        <f>vlookup(A2423, 'OG Data Combined'!$A$2:$AQ6277,29,false)</f>
        <v>-</v>
      </c>
      <c r="E2423" t="str">
        <f>IFERROR(__xludf.DUMMYFUNCTION("IFERROR(REGEXEXTRACT((vlookup(A2423, 'OG Data Combined'!$A$2:$AQ6277,21,false)), ""\((.*?)\)""), """")"),"")</f>
        <v/>
      </c>
    </row>
    <row r="2424">
      <c r="A2424" s="143" t="s">
        <v>38709</v>
      </c>
      <c r="B2424" s="144" t="str">
        <f>vlookup(A2424, 'OG Data Combined'!$A$2:$Z6277,25,false)</f>
        <v>-</v>
      </c>
      <c r="D2424" s="144" t="str">
        <f>vlookup(A2424, 'OG Data Combined'!$A$2:$AQ6277,29,false)</f>
        <v>-</v>
      </c>
      <c r="E2424" t="str">
        <f>IFERROR(__xludf.DUMMYFUNCTION("IFERROR(REGEXEXTRACT((vlookup(A2424, 'OG Data Combined'!$A$2:$AQ6277,21,false)), ""\((.*?)\)""), """")"),"Throws")</f>
        <v>Throws</v>
      </c>
    </row>
    <row r="2425">
      <c r="A2425" s="143" t="s">
        <v>38710</v>
      </c>
      <c r="B2425" s="166" t="str">
        <f>vlookup(A2425, 'OG Data Combined'!$A$2:$Z6277,25,false)</f>
        <v>https://twitter.com/jennsuhr</v>
      </c>
      <c r="D2425" s="144" t="str">
        <f>vlookup(A2425, 'OG Data Combined'!$A$2:$AQ6277,29,false)</f>
        <v>-</v>
      </c>
      <c r="E2425" t="str">
        <f>IFERROR(__xludf.DUMMYFUNCTION("IFERROR(REGEXEXTRACT((vlookup(A2425, 'OG Data Combined'!$A$2:$AQ6277,21,false)), ""\((.*?)\)""), """")"),"Pole Vault")</f>
        <v>Pole Vault</v>
      </c>
    </row>
    <row r="2426">
      <c r="A2426" s="143" t="s">
        <v>38711</v>
      </c>
      <c r="B2426" s="144" t="str">
        <f>vlookup(A2426, 'OG Data Combined'!$A$2:$Z6277,25,false)</f>
        <v>-</v>
      </c>
      <c r="D2426" s="144" t="str">
        <f>vlookup(A2426, 'OG Data Combined'!$A$2:$AQ6277,29,false)</f>
        <v>-</v>
      </c>
      <c r="E2426" t="str">
        <f>IFERROR(__xludf.DUMMYFUNCTION("IFERROR(REGEXEXTRACT((vlookup(A2426, 'OG Data Combined'!$A$2:$AQ6277,21,false)), ""\((.*?)\)""), """")"),"Pole Vault")</f>
        <v>Pole Vault</v>
      </c>
    </row>
    <row r="2427">
      <c r="A2427" s="143" t="s">
        <v>38712</v>
      </c>
      <c r="B2427" s="144" t="str">
        <f>vlookup(A2427, 'OG Data Combined'!$A$2:$Z6277,25,false)</f>
        <v>-</v>
      </c>
      <c r="D2427" s="144" t="str">
        <f>vlookup(A2427, 'OG Data Combined'!$A$2:$AQ6277,29,false)</f>
        <v>-</v>
      </c>
      <c r="E2427" t="str">
        <f>IFERROR(__xludf.DUMMYFUNCTION("IFERROR(REGEXEXTRACT((vlookup(A2427, 'OG Data Combined'!$A$2:$AQ6277,21,false)), ""\((.*?)\)""), """")"),"Pole Vault")</f>
        <v>Pole Vault</v>
      </c>
    </row>
    <row r="2428">
      <c r="A2428" s="143" t="s">
        <v>38713</v>
      </c>
      <c r="B2428" s="166" t="str">
        <f>vlookup(A2428, 'OG Data Combined'!$A$2:$Z6277,25,false)</f>
        <v>https://twitter.com/jenndorr4</v>
      </c>
      <c r="D2428" s="144" t="str">
        <f>vlookup(A2428, 'OG Data Combined'!$A$2:$AQ6277,29,false)</f>
        <v>-</v>
      </c>
      <c r="E2428" t="str">
        <f>IFERROR(__xludf.DUMMYFUNCTION("IFERROR(REGEXEXTRACT((vlookup(A2428, 'OG Data Combined'!$A$2:$AQ6277,21,false)), ""\((.*?)\)""), """")"),"Distance")</f>
        <v>Distance</v>
      </c>
    </row>
    <row r="2429">
      <c r="A2429" s="143" t="s">
        <v>38714</v>
      </c>
      <c r="B2429" s="144" t="str">
        <f>vlookup(A2429, 'OG Data Combined'!$A$2:$Z6277,25,false)</f>
        <v>-</v>
      </c>
      <c r="D2429" s="144" t="str">
        <f>vlookup(A2429, 'OG Data Combined'!$A$2:$AQ6277,29,false)</f>
        <v>-</v>
      </c>
      <c r="E2429" t="str">
        <f>IFERROR(__xludf.DUMMYFUNCTION("IFERROR(REGEXEXTRACT((vlookup(A2429, 'OG Data Combined'!$A$2:$AQ6277,21,false)), ""\((.*?)\)""), """")"),"")</f>
        <v/>
      </c>
    </row>
    <row r="2430">
      <c r="A2430" s="143" t="s">
        <v>38715</v>
      </c>
      <c r="B2430" s="144" t="str">
        <f>vlookup(A2430, 'OG Data Combined'!$A$2:$Z6277,25,false)</f>
        <v>-</v>
      </c>
      <c r="D2430" s="144" t="str">
        <f>vlookup(A2430, 'OG Data Combined'!$A$2:$AQ6277,29,false)</f>
        <v>-</v>
      </c>
      <c r="E2430" t="str">
        <f>IFERROR(__xludf.DUMMYFUNCTION("IFERROR(REGEXEXTRACT((vlookup(A2430, 'OG Data Combined'!$A$2:$AQ6277,21,false)), ""\((.*?)\)""), """")"),"Throws")</f>
        <v>Throws</v>
      </c>
    </row>
    <row r="2431">
      <c r="A2431" s="143" t="s">
        <v>38716</v>
      </c>
      <c r="B2431" s="144" t="str">
        <f>vlookup(A2431, 'OG Data Combined'!$A$2:$Z6277,25,false)</f>
        <v>-</v>
      </c>
      <c r="D2431" s="144" t="str">
        <f>vlookup(A2431, 'OG Data Combined'!$A$2:$AQ6277,29,false)</f>
        <v>-</v>
      </c>
      <c r="E2431" t="str">
        <f>IFERROR(__xludf.DUMMYFUNCTION("IFERROR(REGEXEXTRACT((vlookup(A2431, 'OG Data Combined'!$A$2:$AQ6277,21,false)), ""\((.*?)\)""), """")"),"Jumps")</f>
        <v>Jumps</v>
      </c>
    </row>
    <row r="2432">
      <c r="A2432" s="143" t="s">
        <v>38717</v>
      </c>
      <c r="B2432" s="144" t="str">
        <f>vlookup(A2432, 'OG Data Combined'!$A$2:$Z6277,25,false)</f>
        <v>-</v>
      </c>
      <c r="D2432" s="144" t="str">
        <f>vlookup(A2432, 'OG Data Combined'!$A$2:$AQ6277,29,false)</f>
        <v>-</v>
      </c>
      <c r="E2432" t="str">
        <f>IFERROR(__xludf.DUMMYFUNCTION("IFERROR(REGEXEXTRACT((vlookup(A2432, 'OG Data Combined'!$A$2:$AQ6277,21,false)), ""\((.*?)\)""), """")"),"Jumps")</f>
        <v>Jumps</v>
      </c>
    </row>
    <row r="2433">
      <c r="A2433" s="143" t="s">
        <v>38718</v>
      </c>
      <c r="B2433" s="144" t="str">
        <f>vlookup(A2433, 'OG Data Combined'!$A$2:$Z6277,25,false)</f>
        <v>-</v>
      </c>
      <c r="D2433" s="144" t="str">
        <f>vlookup(A2433, 'OG Data Combined'!$A$2:$AQ6277,29,false)</f>
        <v>-</v>
      </c>
      <c r="E2433" t="str">
        <f>IFERROR(__xludf.DUMMYFUNCTION("IFERROR(REGEXEXTRACT((vlookup(A2433, 'OG Data Combined'!$A$2:$AQ6277,21,false)), ""\((.*?)\)""), """")"),"Hurdles")</f>
        <v>Hurdles</v>
      </c>
    </row>
    <row r="2434">
      <c r="A2434" s="143" t="s">
        <v>38719</v>
      </c>
      <c r="B2434" s="144" t="str">
        <f>vlookup(A2434, 'OG Data Combined'!$A$2:$Z6277,25,false)</f>
        <v>-</v>
      </c>
      <c r="D2434" s="144" t="str">
        <f>vlookup(A2434, 'OG Data Combined'!$A$2:$AQ6277,29,false)</f>
        <v>-</v>
      </c>
      <c r="E2434" t="str">
        <f>IFERROR(__xludf.DUMMYFUNCTION("IFERROR(REGEXEXTRACT((vlookup(A2434, 'OG Data Combined'!$A$2:$AQ6277,21,false)), ""\((.*?)\)""), """")"),"Distance")</f>
        <v>Distance</v>
      </c>
    </row>
    <row r="2435">
      <c r="A2435" s="143" t="s">
        <v>38720</v>
      </c>
      <c r="B2435" s="144" t="str">
        <f>vlookup(A2435, 'OG Data Combined'!$A$2:$Z6277,25,false)</f>
        <v>-</v>
      </c>
      <c r="D2435" s="144" t="str">
        <f>vlookup(A2435, 'OG Data Combined'!$A$2:$AQ6277,29,false)</f>
        <v>-</v>
      </c>
      <c r="E2435" t="str">
        <f>IFERROR(__xludf.DUMMYFUNCTION("IFERROR(REGEXEXTRACT((vlookup(A2435, 'OG Data Combined'!$A$2:$AQ6277,21,false)), ""\((.*?)\)""), """")"),"Distance")</f>
        <v>Distance</v>
      </c>
    </row>
    <row r="2436">
      <c r="A2436" s="143" t="s">
        <v>38721</v>
      </c>
      <c r="B2436" s="144" t="str">
        <f>vlookup(A2436, 'OG Data Combined'!$A$2:$Z6277,25,false)</f>
        <v>-</v>
      </c>
      <c r="D2436" s="144" t="str">
        <f>vlookup(A2436, 'OG Data Combined'!$A$2:$AQ6277,29,false)</f>
        <v>-</v>
      </c>
      <c r="E2436" t="str">
        <f>IFERROR(__xludf.DUMMYFUNCTION("IFERROR(REGEXEXTRACT((vlookup(A2436, 'OG Data Combined'!$A$2:$AQ6277,21,false)), ""\((.*?)\)""), """")"),"")</f>
        <v/>
      </c>
    </row>
    <row r="2437">
      <c r="A2437" s="143" t="s">
        <v>38722</v>
      </c>
      <c r="B2437" s="144" t="str">
        <f>vlookup(A2437, 'OG Data Combined'!$A$2:$Z6277,25,false)</f>
        <v>-</v>
      </c>
      <c r="D2437" s="144" t="str">
        <f>vlookup(A2437, 'OG Data Combined'!$A$2:$AQ6277,29,false)</f>
        <v>-</v>
      </c>
      <c r="E2437" t="str">
        <f>IFERROR(__xludf.DUMMYFUNCTION("IFERROR(REGEXEXTRACT((vlookup(A2437, 'OG Data Combined'!$A$2:$AQ6277,21,false)), ""\((.*?)\)""), """")"),"")</f>
        <v/>
      </c>
    </row>
    <row r="2438">
      <c r="A2438" s="143" t="s">
        <v>38723</v>
      </c>
      <c r="B2438" s="166" t="str">
        <f>vlookup(A2438, 'OG Data Combined'!$A$2:$Z6277,25,false)</f>
        <v>https://twitter.com/j_alford88</v>
      </c>
      <c r="D2438" s="144" t="str">
        <f>vlookup(A2438, 'OG Data Combined'!$A$2:$AQ6277,29,false)</f>
        <v>-</v>
      </c>
      <c r="E2438" t="str">
        <f>IFERROR(__xludf.DUMMYFUNCTION("IFERROR(REGEXEXTRACT((vlookup(A2438, 'OG Data Combined'!$A$2:$AQ6277,21,false)), ""\((.*?)\)""), """")"),"")</f>
        <v/>
      </c>
    </row>
    <row r="2439">
      <c r="A2439" s="143" t="s">
        <v>38724</v>
      </c>
      <c r="B2439" s="144" t="str">
        <f>vlookup(A2439, 'OG Data Combined'!$A$2:$Z6277,25,false)</f>
        <v>-</v>
      </c>
      <c r="D2439" s="144" t="str">
        <f>vlookup(A2439, 'OG Data Combined'!$A$2:$AQ6277,29,false)</f>
        <v>-</v>
      </c>
      <c r="E2439" t="str">
        <f>IFERROR(__xludf.DUMMYFUNCTION("IFERROR(REGEXEXTRACT((vlookup(A2439, 'OG Data Combined'!$A$2:$AQ6277,21,false)), ""\((.*?)\)""), """")"),"")</f>
        <v/>
      </c>
    </row>
    <row r="2440">
      <c r="A2440" s="143" t="s">
        <v>38725</v>
      </c>
      <c r="B2440" s="144" t="str">
        <f>vlookup(A2440, 'OG Data Combined'!$A$2:$Z6277,25,false)</f>
        <v/>
      </c>
      <c r="D2440" s="144" t="str">
        <f>vlookup(A2440, 'OG Data Combined'!$A$2:$AQ6277,29,false)</f>
        <v>-</v>
      </c>
      <c r="E2440" t="str">
        <f>IFERROR(__xludf.DUMMYFUNCTION("IFERROR(REGEXEXTRACT((vlookup(A2440, 'OG Data Combined'!$A$2:$AQ6277,21,false)), ""\((.*?)\)""), """")"),"")</f>
        <v/>
      </c>
    </row>
    <row r="2441">
      <c r="A2441" s="143" t="s">
        <v>38726</v>
      </c>
      <c r="B2441" s="144" t="str">
        <f>vlookup(A2441, 'OG Data Combined'!$A$2:$Z6277,25,false)</f>
        <v>-</v>
      </c>
      <c r="D2441" s="166" t="str">
        <f>vlookup(A2441, 'OG Data Combined'!$A$2:$AQ6277,29,false)</f>
        <v>https://www.instagram.com/danfinanger/</v>
      </c>
      <c r="E2441" t="str">
        <f>IFERROR(__xludf.DUMMYFUNCTION("IFERROR(REGEXEXTRACT((vlookup(A2441, 'OG Data Combined'!$A$2:$AQ6277,21,false)), ""\((.*?)\)""), """")"),"")</f>
        <v/>
      </c>
    </row>
    <row r="2442">
      <c r="A2442" s="143" t="s">
        <v>38728</v>
      </c>
      <c r="B2442" s="144" t="str">
        <f>vlookup(A2442, 'OG Data Combined'!$A$2:$Z6277,25,false)</f>
        <v>-</v>
      </c>
      <c r="D2442" s="144" t="str">
        <f>vlookup(A2442, 'OG Data Combined'!$A$2:$AQ6277,29,false)</f>
        <v>-</v>
      </c>
      <c r="E2442" t="str">
        <f>IFERROR(__xludf.DUMMYFUNCTION("IFERROR(REGEXEXTRACT((vlookup(A2442, 'OG Data Combined'!$A$2:$AQ6277,21,false)), ""\((.*?)\)""), """")"),"")</f>
        <v/>
      </c>
    </row>
    <row r="2443">
      <c r="A2443" s="143" t="s">
        <v>38729</v>
      </c>
      <c r="B2443" s="144" t="str">
        <f>vlookup(A2443, 'OG Data Combined'!$A$2:$Z6277,25,false)</f>
        <v>-</v>
      </c>
      <c r="D2443" s="144" t="str">
        <f>vlookup(A2443, 'OG Data Combined'!$A$2:$AQ6277,29,false)</f>
        <v>-</v>
      </c>
      <c r="E2443" t="str">
        <f>IFERROR(__xludf.DUMMYFUNCTION("IFERROR(REGEXEXTRACT((vlookup(A2443, 'OG Data Combined'!$A$2:$AQ6277,21,false)), ""\((.*?)\)""), """")"),"")</f>
        <v/>
      </c>
    </row>
    <row r="2444">
      <c r="A2444" s="143" t="s">
        <v>38731</v>
      </c>
      <c r="B2444" s="166" t="str">
        <f>vlookup(A2444, 'OG Data Combined'!$A$2:$Z6277,25,false)</f>
        <v>https://x.com/JohnGrantJr24</v>
      </c>
      <c r="D2444" s="144" t="str">
        <f>vlookup(A2444, 'OG Data Combined'!$A$2:$AQ6277,29,false)</f>
        <v>-</v>
      </c>
      <c r="E2444" t="str">
        <f>IFERROR(__xludf.DUMMYFUNCTION("IFERROR(REGEXEXTRACT((vlookup(A2444, 'OG Data Combined'!$A$2:$AQ6277,21,false)), ""\((.*?)\)""), """")"),"")</f>
        <v/>
      </c>
    </row>
    <row r="2445">
      <c r="A2445" s="143" t="s">
        <v>38732</v>
      </c>
      <c r="B2445" s="166" t="str">
        <f>vlookup(A2445, 'OG Data Combined'!$A$2:$Z6277,25,false)</f>
        <v>https://twitter.com/runningmtngoat</v>
      </c>
      <c r="D2445" s="144" t="str">
        <f>vlookup(A2445, 'OG Data Combined'!$A$2:$AQ6277,29,false)</f>
        <v>-</v>
      </c>
      <c r="E2445" t="str">
        <f>IFERROR(__xludf.DUMMYFUNCTION("IFERROR(REGEXEXTRACT((vlookup(A2445, 'OG Data Combined'!$A$2:$AQ6277,21,false)), ""\((.*?)\)""), """")"),"")</f>
        <v/>
      </c>
    </row>
    <row r="2446">
      <c r="A2446" s="143" t="s">
        <v>38733</v>
      </c>
      <c r="B2446" s="154" t="str">
        <f>vlookup(A2446, 'OG Data Combined'!$A$2:$Z6277,25,false)</f>
        <v/>
      </c>
      <c r="D2446" s="154" t="str">
        <f>vlookup(A2446, 'OG Data Combined'!$A$2:$AQ6277,29,false)</f>
        <v/>
      </c>
      <c r="E2446" t="str">
        <f>IFERROR(__xludf.DUMMYFUNCTION("IFERROR(REGEXEXTRACT((vlookup(A2446, 'OG Data Combined'!$A$2:$AQ6277,21,false)), ""\((.*?)\)""), """")"),"")</f>
        <v/>
      </c>
    </row>
    <row r="2447">
      <c r="A2447" s="143" t="s">
        <v>38734</v>
      </c>
      <c r="B2447" s="144" t="str">
        <f>vlookup(A2447, 'OG Data Combined'!$A$2:$Z6277,25,false)</f>
        <v>-</v>
      </c>
      <c r="D2447" s="144" t="str">
        <f>vlookup(A2447, 'OG Data Combined'!$A$2:$AQ6277,29,false)</f>
        <v>-</v>
      </c>
      <c r="E2447" t="str">
        <f>IFERROR(__xludf.DUMMYFUNCTION("IFERROR(REGEXEXTRACT((vlookup(A2447, 'OG Data Combined'!$A$2:$AQ6277,21,false)), ""\((.*?)\)""), """")"),"")</f>
        <v/>
      </c>
    </row>
    <row r="2448">
      <c r="A2448" s="143" t="s">
        <v>38735</v>
      </c>
      <c r="B2448" s="166" t="str">
        <f>vlookup(A2448, 'OG Data Combined'!$A$2:$Z6277,25,false)</f>
        <v>https://x.com/brittenoli</v>
      </c>
      <c r="D2448" s="166" t="str">
        <f>vlookup(A2448, 'OG Data Combined'!$A$2:$AQ6277,29,false)</f>
        <v>https://www.instagram.com/britten_olinger/</v>
      </c>
      <c r="E2448" t="str">
        <f>IFERROR(__xludf.DUMMYFUNCTION("IFERROR(REGEXEXTRACT((vlookup(A2448, 'OG Data Combined'!$A$2:$AQ6277,21,false)), ""\((.*?)\)""), """")"),"")</f>
        <v/>
      </c>
    </row>
    <row r="2449">
      <c r="A2449" s="143" t="s">
        <v>38736</v>
      </c>
      <c r="B2449" s="144" t="str">
        <f>vlookup(A2449, 'OG Data Combined'!$A$2:$Z6277,25,false)</f>
        <v>-</v>
      </c>
      <c r="D2449" s="166" t="str">
        <f>vlookup(A2449, 'OG Data Combined'!$A$2:$AQ6277,29,false)</f>
        <v>https://www.instagram.com/racheltucci_/</v>
      </c>
      <c r="E2449" t="str">
        <f>IFERROR(__xludf.DUMMYFUNCTION("IFERROR(REGEXEXTRACT((vlookup(A2449, 'OG Data Combined'!$A$2:$AQ6277,21,false)), ""\((.*?)\)""), """")"),"")</f>
        <v/>
      </c>
    </row>
    <row r="2450">
      <c r="A2450" s="143" t="s">
        <v>38737</v>
      </c>
      <c r="B2450" s="144" t="str">
        <f>vlookup(A2450, 'OG Data Combined'!$A$2:$Z6277,25,false)</f>
        <v>-</v>
      </c>
      <c r="D2450" s="144" t="str">
        <f>vlookup(A2450, 'OG Data Combined'!$A$2:$AQ6277,29,false)</f>
        <v>-</v>
      </c>
      <c r="E2450" t="str">
        <f>IFERROR(__xludf.DUMMYFUNCTION("IFERROR(REGEXEXTRACT((vlookup(A2450, 'OG Data Combined'!$A$2:$AQ6277,21,false)), ""\((.*?)\)""), """")"),"")</f>
        <v/>
      </c>
    </row>
    <row r="2451">
      <c r="A2451" s="143" t="s">
        <v>38738</v>
      </c>
      <c r="B2451" s="161" t="str">
        <f>vlookup(A2451, 'OG Data Combined'!$A$2:$Z6277,25,false)</f>
        <v/>
      </c>
      <c r="D2451" s="161" t="str">
        <f>vlookup(A2451, 'OG Data Combined'!$A$2:$AQ6277,29,false)</f>
        <v/>
      </c>
      <c r="E2451" t="str">
        <f>IFERROR(__xludf.DUMMYFUNCTION("IFERROR(REGEXEXTRACT((vlookup(A2451, 'OG Data Combined'!$A$2:$AQ6277,21,false)), ""\((.*?)\)""), """")"),"")</f>
        <v/>
      </c>
    </row>
    <row r="2452">
      <c r="A2452" s="143" t="s">
        <v>38739</v>
      </c>
      <c r="B2452" s="144" t="str">
        <f>vlookup(A2452, 'OG Data Combined'!$A$2:$Z6277,25,false)</f>
        <v>-</v>
      </c>
      <c r="D2452" s="144" t="str">
        <f>vlookup(A2452, 'OG Data Combined'!$A$2:$AQ6277,29,false)</f>
        <v>-</v>
      </c>
      <c r="E2452" t="str">
        <f>IFERROR(__xludf.DUMMYFUNCTION("IFERROR(REGEXEXTRACT((vlookup(A2452, 'OG Data Combined'!$A$2:$AQ6277,21,false)), ""\((.*?)\)""), """")"),"Mid-Distance")</f>
        <v>Mid-Distance</v>
      </c>
    </row>
    <row r="2453">
      <c r="A2453" s="143" t="s">
        <v>38740</v>
      </c>
      <c r="B2453" s="144" t="str">
        <f>vlookup(A2453, 'OG Data Combined'!$A$2:$Z6277,25,false)</f>
        <v>-</v>
      </c>
      <c r="D2453" s="166" t="str">
        <f>vlookup(A2453, 'OG Data Combined'!$A$2:$AQ6277,29,false)</f>
        <v>https://www.instagram.com/coachdennis3c</v>
      </c>
      <c r="E2453" t="str">
        <f>IFERROR(__xludf.DUMMYFUNCTION("IFERROR(REGEXEXTRACT((vlookup(A2453, 'OG Data Combined'!$A$2:$AQ6277,21,false)), ""\((.*?)\)""), """")"),"Distance")</f>
        <v>Distance</v>
      </c>
    </row>
    <row r="2454">
      <c r="A2454" s="143" t="s">
        <v>38741</v>
      </c>
      <c r="B2454" s="144" t="str">
        <f>vlookup(A2454, 'OG Data Combined'!$A$2:$Z6277,25,false)</f>
        <v>-</v>
      </c>
      <c r="D2454" s="144" t="str">
        <f>vlookup(A2454, 'OG Data Combined'!$A$2:$AQ6277,29,false)</f>
        <v>-</v>
      </c>
      <c r="E2454" t="str">
        <f>IFERROR(__xludf.DUMMYFUNCTION("IFERROR(REGEXEXTRACT((vlookup(A2454, 'OG Data Combined'!$A$2:$AQ6277,21,false)), ""\((.*?)\)""), """")"),"")</f>
        <v/>
      </c>
    </row>
    <row r="2455">
      <c r="A2455" s="143" t="s">
        <v>38742</v>
      </c>
      <c r="B2455" s="144" t="str">
        <f>vlookup(A2455, 'OG Data Combined'!$A$2:$Z6277,25,false)</f>
        <v>-</v>
      </c>
      <c r="D2455" s="144" t="str">
        <f>vlookup(A2455, 'OG Data Combined'!$A$2:$AQ6277,29,false)</f>
        <v>-</v>
      </c>
      <c r="E2455" t="str">
        <f>IFERROR(__xludf.DUMMYFUNCTION("IFERROR(REGEXEXTRACT((vlookup(A2455, 'OG Data Combined'!$A$2:$AQ6277,21,false)), ""\((.*?)\)""), """")"),"Throws")</f>
        <v>Throws</v>
      </c>
    </row>
    <row r="2456">
      <c r="A2456" s="143" t="s">
        <v>38743</v>
      </c>
      <c r="B2456" s="144" t="str">
        <f>vlookup(A2456, 'OG Data Combined'!$A$2:$Z6277,25,false)</f>
        <v>-</v>
      </c>
      <c r="D2456" s="144" t="str">
        <f>vlookup(A2456, 'OG Data Combined'!$A$2:$AQ6277,29,false)</f>
        <v>-</v>
      </c>
      <c r="E2456" t="str">
        <f>IFERROR(__xludf.DUMMYFUNCTION("IFERROR(REGEXEXTRACT((vlookup(A2456, 'OG Data Combined'!$A$2:$AQ6277,21,false)), ""\((.*?)\)""), """")"),"Jumps")</f>
        <v>Jumps</v>
      </c>
    </row>
    <row r="2457">
      <c r="A2457" s="143" t="s">
        <v>38744</v>
      </c>
      <c r="B2457" s="166" t="str">
        <f>vlookup(A2457, 'OG Data Combined'!$A$2:$Z6277,25,false)</f>
        <v>https://x.com/stewarteestis</v>
      </c>
      <c r="D2457" s="144" t="str">
        <f>vlookup(A2457, 'OG Data Combined'!$A$2:$AQ6277,29,false)</f>
        <v>-</v>
      </c>
      <c r="E2457" t="str">
        <f>IFERROR(__xludf.DUMMYFUNCTION("IFERROR(REGEXEXTRACT((vlookup(A2457, 'OG Data Combined'!$A$2:$AQ6277,21,false)), ""\((.*?)\)""), """")"),"Jumps, Mid-Distance")</f>
        <v>Jumps, Mid-Distance</v>
      </c>
    </row>
    <row r="2458">
      <c r="A2458" s="143" t="s">
        <v>38745</v>
      </c>
      <c r="B2458" s="144" t="str">
        <f>vlookup(A2458, 'OG Data Combined'!$A$2:$Z6277,25,false)</f>
        <v>-</v>
      </c>
      <c r="D2458" s="144" t="str">
        <f>vlookup(A2458, 'OG Data Combined'!$A$2:$AQ6277,29,false)</f>
        <v>-</v>
      </c>
      <c r="E2458" t="str">
        <f>IFERROR(__xludf.DUMMYFUNCTION("IFERROR(REGEXEXTRACT((vlookup(A2458, 'OG Data Combined'!$A$2:$AQ6277,21,false)), ""\((.*?)\)""), """")"),"Hurdles")</f>
        <v>Hurdles</v>
      </c>
    </row>
    <row r="2459">
      <c r="A2459" s="143" t="s">
        <v>42306</v>
      </c>
      <c r="B2459" s="144" t="str">
        <f>vlookup(A2459, 'OG Data Combined'!$A$2:$Z6277,25,false)</f>
        <v>-</v>
      </c>
      <c r="D2459" s="144" t="str">
        <f>vlookup(A2459, 'OG Data Combined'!$A$2:$AQ6277,29,false)</f>
        <v>-</v>
      </c>
      <c r="E2459" t="str">
        <f>IFERROR(__xludf.DUMMYFUNCTION("IFERROR(REGEXEXTRACT((vlookup(A2459, 'OG Data Combined'!$A$2:$AQ6277,21,false)), ""\((.*?)\)""), """")"),"")</f>
        <v/>
      </c>
    </row>
    <row r="2460">
      <c r="A2460" s="143" t="s">
        <v>38746</v>
      </c>
      <c r="B2460" s="144" t="str">
        <f>vlookup(A2460, 'OG Data Combined'!$A$2:$Z6277,25,false)</f>
        <v>-</v>
      </c>
      <c r="D2460" s="144" t="str">
        <f>vlookup(A2460, 'OG Data Combined'!$A$2:$AQ6277,29,false)</f>
        <v>-</v>
      </c>
      <c r="E2460" t="str">
        <f>IFERROR(__xludf.DUMMYFUNCTION("IFERROR(REGEXEXTRACT((vlookup(A2460, 'OG Data Combined'!$A$2:$AQ6277,21,false)), ""\((.*?)\)""), """")"),"")</f>
        <v/>
      </c>
    </row>
    <row r="2461">
      <c r="A2461" s="143" t="s">
        <v>38747</v>
      </c>
      <c r="B2461" s="144" t="str">
        <f>vlookup(A2461, 'OG Data Combined'!$A$2:$Z6277,25,false)</f>
        <v>-</v>
      </c>
      <c r="D2461" s="166" t="str">
        <f>vlookup(A2461, 'OG Data Combined'!$A$2:$AQ6277,29,false)</f>
        <v>https://www.instagram.com/tom_mcd7/</v>
      </c>
      <c r="E2461" t="str">
        <f>IFERROR(__xludf.DUMMYFUNCTION("IFERROR(REGEXEXTRACT((vlookup(A2461, 'OG Data Combined'!$A$2:$AQ6277,21,false)), ""\((.*?)\)""), """")"),"")</f>
        <v/>
      </c>
    </row>
    <row r="2462">
      <c r="A2462" s="143" t="s">
        <v>38748</v>
      </c>
      <c r="B2462" s="144" t="str">
        <f>vlookup(A2462, 'OG Data Combined'!$A$2:$Z6277,25,false)</f>
        <v>-</v>
      </c>
      <c r="D2462" s="166" t="str">
        <f>vlookup(A2462, 'OG Data Combined'!$A$2:$AQ6277,29,false)</f>
        <v>https://www.instagram.com/coach__sousa/</v>
      </c>
      <c r="E2462" t="str">
        <f>IFERROR(__xludf.DUMMYFUNCTION("IFERROR(REGEXEXTRACT((vlookup(A2462, 'OG Data Combined'!$A$2:$AQ6277,21,false)), ""\((.*?)\)""), """")"),"Multis, Hurdles, Throws")</f>
        <v>Multis, Hurdles, Throws</v>
      </c>
    </row>
    <row r="2463">
      <c r="A2463" s="143" t="s">
        <v>38749</v>
      </c>
      <c r="B2463" s="144" t="str">
        <f>vlookup(A2463, 'OG Data Combined'!$A$2:$Z6277,25,false)</f>
        <v>-</v>
      </c>
      <c r="D2463" s="144" t="str">
        <f>vlookup(A2463, 'OG Data Combined'!$A$2:$AQ6277,29,false)</f>
        <v>-</v>
      </c>
      <c r="E2463" t="str">
        <f>IFERROR(__xludf.DUMMYFUNCTION("IFERROR(REGEXEXTRACT((vlookup(A2463, 'OG Data Combined'!$A$2:$AQ6277,21,false)), ""\((.*?)\)""), """")"),"")</f>
        <v/>
      </c>
    </row>
    <row r="2464">
      <c r="A2464" s="143" t="s">
        <v>38750</v>
      </c>
      <c r="B2464" s="144" t="str">
        <f>vlookup(A2464, 'OG Data Combined'!$A$2:$Z6277,25,false)</f>
        <v>-</v>
      </c>
      <c r="D2464" s="144" t="str">
        <f>vlookup(A2464, 'OG Data Combined'!$A$2:$AQ6277,29,false)</f>
        <v>-</v>
      </c>
      <c r="E2464" t="str">
        <f>IFERROR(__xludf.DUMMYFUNCTION("IFERROR(REGEXEXTRACT((vlookup(A2464, 'OG Data Combined'!$A$2:$AQ6277,21,false)), ""\((.*?)\)""), """")"),"")</f>
        <v/>
      </c>
    </row>
    <row r="2465">
      <c r="A2465" s="143" t="s">
        <v>38751</v>
      </c>
      <c r="B2465" s="144" t="str">
        <f>vlookup(A2465, 'OG Data Combined'!$A$2:$Z6277,25,false)</f>
        <v>-</v>
      </c>
      <c r="D2465" s="144" t="str">
        <f>vlookup(A2465, 'OG Data Combined'!$A$2:$AQ6277,29,false)</f>
        <v>-</v>
      </c>
      <c r="E2465" t="str">
        <f>IFERROR(__xludf.DUMMYFUNCTION("IFERROR(REGEXEXTRACT((vlookup(A2465, 'OG Data Combined'!$A$2:$AQ6277,21,false)), ""\((.*?)\)""), """")"),"")</f>
        <v/>
      </c>
    </row>
    <row r="2466">
      <c r="A2466" s="143" t="s">
        <v>38752</v>
      </c>
      <c r="B2466" s="144" t="str">
        <f>vlookup(A2466, 'OG Data Combined'!$A$2:$Z6277,25,false)</f>
        <v>-</v>
      </c>
      <c r="D2466" s="144" t="str">
        <f>vlookup(A2466, 'OG Data Combined'!$A$2:$AQ6277,29,false)</f>
        <v>-</v>
      </c>
      <c r="E2466" t="str">
        <f>IFERROR(__xludf.DUMMYFUNCTION("IFERROR(REGEXEXTRACT((vlookup(A2466, 'OG Data Combined'!$A$2:$AQ6277,21,false)), ""\((.*?)\)""), """")"),"")</f>
        <v/>
      </c>
    </row>
    <row r="2467">
      <c r="A2467" s="143" t="s">
        <v>38753</v>
      </c>
      <c r="B2467" s="144" t="str">
        <f>vlookup(A2467, 'OG Data Combined'!$A$2:$Z6277,25,false)</f>
        <v>-</v>
      </c>
      <c r="D2467" s="144" t="str">
        <f>vlookup(A2467, 'OG Data Combined'!$A$2:$AQ6277,29,false)</f>
        <v>-</v>
      </c>
      <c r="E2467" t="str">
        <f>IFERROR(__xludf.DUMMYFUNCTION("IFERROR(REGEXEXTRACT((vlookup(A2467, 'OG Data Combined'!$A$2:$AQ6277,21,false)), ""\((.*?)\)""), """")"),"")</f>
        <v/>
      </c>
    </row>
    <row r="2468">
      <c r="A2468" s="143" t="s">
        <v>38754</v>
      </c>
      <c r="B2468" s="166" t="str">
        <f>vlookup(A2468, 'OG Data Combined'!$A$2:$Z6277,25,false)</f>
        <v>https://twitter.com/justusshelton43</v>
      </c>
      <c r="D2468" s="144" t="str">
        <f>vlookup(A2468, 'OG Data Combined'!$A$2:$AQ6277,29,false)</f>
        <v>-</v>
      </c>
      <c r="E2468" t="str">
        <f>IFERROR(__xludf.DUMMYFUNCTION("IFERROR(REGEXEXTRACT((vlookup(A2468, 'OG Data Combined'!$A$2:$AQ6277,21,false)), ""\((.*?)\)""), """")"),"")</f>
        <v/>
      </c>
    </row>
    <row r="2469">
      <c r="A2469" s="143" t="s">
        <v>38755</v>
      </c>
      <c r="B2469" s="144" t="str">
        <f>vlookup(A2469, 'OG Data Combined'!$A$2:$Z6277,25,false)</f>
        <v>-</v>
      </c>
      <c r="D2469" s="144" t="str">
        <f>vlookup(A2469, 'OG Data Combined'!$A$2:$AQ6277,29,false)</f>
        <v>-</v>
      </c>
      <c r="E2469" t="str">
        <f>IFERROR(__xludf.DUMMYFUNCTION("IFERROR(REGEXEXTRACT((vlookup(A2469, 'OG Data Combined'!$A$2:$AQ6277,21,false)), ""\((.*?)\)""), """")"),"")</f>
        <v/>
      </c>
    </row>
    <row r="2470">
      <c r="A2470" s="143" t="s">
        <v>38756</v>
      </c>
      <c r="B2470" s="144" t="str">
        <f>vlookup(A2470, 'OG Data Combined'!$A$2:$Z6277,25,false)</f>
        <v>-</v>
      </c>
      <c r="D2470" s="144" t="str">
        <f>vlookup(A2470, 'OG Data Combined'!$A$2:$AQ6277,29,false)</f>
        <v>-</v>
      </c>
      <c r="E2470" t="str">
        <f>IFERROR(__xludf.DUMMYFUNCTION("IFERROR(REGEXEXTRACT((vlookup(A2470, 'OG Data Combined'!$A$2:$AQ6277,21,false)), ""\((.*?)\)""), """")"),"")</f>
        <v/>
      </c>
    </row>
    <row r="2471">
      <c r="A2471" s="143" t="s">
        <v>38757</v>
      </c>
      <c r="B2471" s="144" t="str">
        <f>vlookup(A2471, 'OG Data Combined'!$A$2:$Z6277,25,false)</f>
        <v>-</v>
      </c>
      <c r="D2471" s="166" t="str">
        <f>vlookup(A2471, 'OG Data Combined'!$A$2:$AQ6277,29,false)</f>
        <v>https://www.instagram.com/ccbforlife/</v>
      </c>
      <c r="E2471" t="str">
        <f>IFERROR(__xludf.DUMMYFUNCTION("IFERROR(REGEXEXTRACT((vlookup(A2471, 'OG Data Combined'!$A$2:$AQ6277,21,false)), ""\((.*?)\)""), """")"),"Distance")</f>
        <v>Distance</v>
      </c>
    </row>
    <row r="2472">
      <c r="A2472" s="143" t="s">
        <v>38758</v>
      </c>
      <c r="B2472" s="144" t="str">
        <f>vlookup(A2472, 'OG Data Combined'!$A$2:$Z6277,25,false)</f>
        <v>-</v>
      </c>
      <c r="D2472" s="144" t="str">
        <f>vlookup(A2472, 'OG Data Combined'!$A$2:$AQ6277,29,false)</f>
        <v>-</v>
      </c>
      <c r="E2472" t="str">
        <f>IFERROR(__xludf.DUMMYFUNCTION("IFERROR(REGEXEXTRACT((vlookup(A2472, 'OG Data Combined'!$A$2:$AQ6277,21,false)), ""\((.*?)\)""), """")"),"")</f>
        <v/>
      </c>
    </row>
    <row r="2473">
      <c r="A2473" s="143" t="s">
        <v>38759</v>
      </c>
      <c r="B2473" s="144" t="str">
        <f>vlookup(A2473, 'OG Data Combined'!$A$2:$Z6277,25,false)</f>
        <v>-</v>
      </c>
      <c r="D2473" s="144" t="str">
        <f>vlookup(A2473, 'OG Data Combined'!$A$2:$AQ6277,29,false)</f>
        <v>-</v>
      </c>
      <c r="E2473" t="str">
        <f>IFERROR(__xludf.DUMMYFUNCTION("IFERROR(REGEXEXTRACT((vlookup(A2473, 'OG Data Combined'!$A$2:$AQ6277,21,false)), ""\((.*?)\)""), """")"),"Throws")</f>
        <v>Throws</v>
      </c>
    </row>
    <row r="2474">
      <c r="A2474" s="143" t="s">
        <v>38760</v>
      </c>
      <c r="B2474" s="144" t="str">
        <f>vlookup(A2474, 'OG Data Combined'!$A$2:$Z6277,25,false)</f>
        <v>-</v>
      </c>
      <c r="D2474" s="144" t="str">
        <f>vlookup(A2474, 'OG Data Combined'!$A$2:$AQ6277,29,false)</f>
        <v>-</v>
      </c>
      <c r="E2474" t="str">
        <f>IFERROR(__xludf.DUMMYFUNCTION("IFERROR(REGEXEXTRACT((vlookup(A2474, 'OG Data Combined'!$A$2:$AQ6277,21,false)), ""\((.*?)\)""), """")"),"Distance")</f>
        <v>Distance</v>
      </c>
    </row>
    <row r="2475">
      <c r="A2475" s="143" t="s">
        <v>38761</v>
      </c>
      <c r="B2475" s="166" t="str">
        <f>vlookup(A2475, 'OG Data Combined'!$A$2:$Z6277,25,false)</f>
        <v>https://twitter.com/CoachGravesUMO</v>
      </c>
      <c r="D2475" s="166" t="str">
        <f>vlookup(A2475, 'OG Data Combined'!$A$2:$AQ6277,29,false)</f>
        <v>https://www.instagram.com/coachgraves_umo/</v>
      </c>
      <c r="E2475" t="str">
        <f>IFERROR(__xludf.DUMMYFUNCTION("IFERROR(REGEXEXTRACT((vlookup(A2475, 'OG Data Combined'!$A$2:$AQ6277,21,false)), ""\((.*?)\)""), """")"),"")</f>
        <v/>
      </c>
    </row>
    <row r="2476">
      <c r="A2476" s="143" t="s">
        <v>38762</v>
      </c>
      <c r="B2476" s="166" t="str">
        <f>vlookup(A2476, 'OG Data Combined'!$A$2:$Z6277,25,false)</f>
        <v>https://twitter.com/coachpotter89</v>
      </c>
      <c r="D2476" s="166" t="str">
        <f>vlookup(A2476, 'OG Data Combined'!$A$2:$AQ6277,29,false)</f>
        <v>https://www.instagram.com/umothrows/</v>
      </c>
      <c r="E2476" t="str">
        <f>IFERROR(__xludf.DUMMYFUNCTION("IFERROR(REGEXEXTRACT((vlookup(A2476, 'OG Data Combined'!$A$2:$AQ6277,21,false)), ""\((.*?)\)""), """")"),"")</f>
        <v/>
      </c>
    </row>
    <row r="2477">
      <c r="A2477" s="143" t="s">
        <v>38763</v>
      </c>
      <c r="B2477" s="144" t="str">
        <f>vlookup(A2477, 'OG Data Combined'!$A$2:$Z6277,25,false)</f>
        <v>-</v>
      </c>
      <c r="D2477" s="144" t="str">
        <f>vlookup(A2477, 'OG Data Combined'!$A$2:$AQ6277,29,false)</f>
        <v>-</v>
      </c>
      <c r="E2477" t="str">
        <f>IFERROR(__xludf.DUMMYFUNCTION("IFERROR(REGEXEXTRACT((vlookup(A2477, 'OG Data Combined'!$A$2:$AQ6277,21,false)), ""\((.*?)\)""), """")"),"Distance")</f>
        <v>Distance</v>
      </c>
    </row>
    <row r="2478">
      <c r="A2478" s="143" t="s">
        <v>38764</v>
      </c>
      <c r="B2478" s="144" t="str">
        <f>vlookup(A2478, 'OG Data Combined'!$A$2:$Z6277,25,false)</f>
        <v>-</v>
      </c>
      <c r="D2478" s="144" t="str">
        <f>vlookup(A2478, 'OG Data Combined'!$A$2:$AQ6277,29,false)</f>
        <v>-</v>
      </c>
      <c r="E2478" t="str">
        <f>IFERROR(__xludf.DUMMYFUNCTION("IFERROR(REGEXEXTRACT((vlookup(A2478, 'OG Data Combined'!$A$2:$AQ6277,21,false)), ""\((.*?)\)""), """")"),"")</f>
        <v/>
      </c>
    </row>
    <row r="2479">
      <c r="A2479" s="143" t="s">
        <v>38765</v>
      </c>
      <c r="B2479" s="144" t="str">
        <f>vlookup(A2479, 'OG Data Combined'!$A$2:$Z6277,25,false)</f>
        <v>-</v>
      </c>
      <c r="D2479" s="144" t="str">
        <f>vlookup(A2479, 'OG Data Combined'!$A$2:$AQ6277,29,false)</f>
        <v>-</v>
      </c>
      <c r="E2479" t="str">
        <f>IFERROR(__xludf.DUMMYFUNCTION("IFERROR(REGEXEXTRACT((vlookup(A2479, 'OG Data Combined'!$A$2:$AQ6277,21,false)), ""\((.*?)\)""), """")"),"")</f>
        <v/>
      </c>
    </row>
    <row r="2480">
      <c r="A2480" s="143" t="s">
        <v>38766</v>
      </c>
      <c r="B2480" s="144" t="str">
        <f>vlookup(A2480, 'OG Data Combined'!$A$2:$Z6277,25,false)</f>
        <v>-</v>
      </c>
      <c r="D2480" s="166" t="str">
        <f>vlookup(A2480, 'OG Data Combined'!$A$2:$AQ6277,29,false)</f>
        <v>https://www.instagram.com/ormsbypd/</v>
      </c>
      <c r="E2480" t="str">
        <f>IFERROR(__xludf.DUMMYFUNCTION("IFERROR(REGEXEXTRACT((vlookup(A2480, 'OG Data Combined'!$A$2:$AQ6277,21,false)), ""\((.*?)\)""), """")"),"")</f>
        <v/>
      </c>
    </row>
    <row r="2481">
      <c r="A2481" s="143" t="s">
        <v>38767</v>
      </c>
      <c r="B2481" s="166" t="str">
        <f>vlookup(A2481, 'OG Data Combined'!$A$2:$Z6277,25,false)</f>
        <v>https://twitter.com/edmahana</v>
      </c>
      <c r="D2481" s="166" t="str">
        <f>vlookup(A2481, 'OG Data Combined'!$A$2:$AQ6277,29,false)</f>
        <v>https://www.instagram.com/edmahana327/</v>
      </c>
      <c r="E2481" t="str">
        <f>IFERROR(__xludf.DUMMYFUNCTION("IFERROR(REGEXEXTRACT((vlookup(A2481, 'OG Data Combined'!$A$2:$AQ6277,21,false)), ""\((.*?)\)""), """")"),"Sprints, Jumps")</f>
        <v>Sprints, Jumps</v>
      </c>
    </row>
    <row r="2482">
      <c r="A2482" s="143" t="s">
        <v>38768</v>
      </c>
      <c r="B2482" s="144" t="str">
        <f>vlookup(A2482, 'OG Data Combined'!$A$2:$Z6277,25,false)</f>
        <v>-</v>
      </c>
      <c r="D2482" s="144" t="str">
        <f>vlookup(A2482, 'OG Data Combined'!$A$2:$AQ6277,29,false)</f>
        <v>-</v>
      </c>
      <c r="E2482" t="str">
        <f>IFERROR(__xludf.DUMMYFUNCTION("IFERROR(REGEXEXTRACT((vlookup(A2482, 'OG Data Combined'!$A$2:$AQ6277,21,false)), ""\((.*?)\)""), """")"),"")</f>
        <v/>
      </c>
    </row>
    <row r="2483">
      <c r="A2483" s="143" t="s">
        <v>38769</v>
      </c>
      <c r="B2483" s="166" t="str">
        <f>vlookup(A2483, 'OG Data Combined'!$A$2:$Z6277,25,false)</f>
        <v>https://twitter.com/coach_kirby</v>
      </c>
      <c r="D2483" s="166" t="str">
        <f>vlookup(A2483, 'OG Data Combined'!$A$2:$AQ6277,29,false)</f>
        <v>https://www.instagram.com/_jackkirby/</v>
      </c>
      <c r="E2483" t="str">
        <f>IFERROR(__xludf.DUMMYFUNCTION("IFERROR(REGEXEXTRACT((vlookup(A2483, 'OG Data Combined'!$A$2:$AQ6277,21,false)), ""\((.*?)\)""), """")"),"")</f>
        <v/>
      </c>
    </row>
    <row r="2484">
      <c r="A2484" s="143" t="s">
        <v>38770</v>
      </c>
      <c r="B2484" s="144" t="str">
        <f>vlookup(A2484, 'OG Data Combined'!$A$2:$Z6277,25,false)</f>
        <v>-</v>
      </c>
      <c r="D2484" s="144" t="str">
        <f>vlookup(A2484, 'OG Data Combined'!$A$2:$AQ6277,29,false)</f>
        <v>-</v>
      </c>
      <c r="E2484" t="str">
        <f>IFERROR(__xludf.DUMMYFUNCTION("IFERROR(REGEXEXTRACT((vlookup(A2484, 'OG Data Combined'!$A$2:$AQ6277,21,false)), ""\((.*?)\)""), """")"),"")</f>
        <v/>
      </c>
    </row>
    <row r="2485">
      <c r="A2485" s="143" t="s">
        <v>38771</v>
      </c>
      <c r="B2485" s="144" t="str">
        <f>vlookup(A2485, 'OG Data Combined'!$A$2:$Z6277,25,false)</f>
        <v>-</v>
      </c>
      <c r="D2485" s="144" t="str">
        <f>vlookup(A2485, 'OG Data Combined'!$A$2:$AQ6277,29,false)</f>
        <v>-</v>
      </c>
      <c r="E2485" t="str">
        <f>IFERROR(__xludf.DUMMYFUNCTION("IFERROR(REGEXEXTRACT((vlookup(A2485, 'OG Data Combined'!$A$2:$AQ6277,21,false)), ""\((.*?)\)""), """")"),"")</f>
        <v/>
      </c>
    </row>
    <row r="2486">
      <c r="A2486" s="143" t="s">
        <v>38772</v>
      </c>
      <c r="B2486" s="144" t="str">
        <f>vlookup(A2486, 'OG Data Combined'!$A$2:$Z6277,25,false)</f>
        <v>-</v>
      </c>
      <c r="D2486" s="144" t="str">
        <f>vlookup(A2486, 'OG Data Combined'!$A$2:$AQ6277,29,false)</f>
        <v>-</v>
      </c>
      <c r="E2486" t="str">
        <f>IFERROR(__xludf.DUMMYFUNCTION("IFERROR(REGEXEXTRACT((vlookup(A2486, 'OG Data Combined'!$A$2:$AQ6277,21,false)), ""\((.*?)\)""), """")"),"Throws")</f>
        <v>Throws</v>
      </c>
    </row>
    <row r="2487">
      <c r="A2487" s="143" t="s">
        <v>38773</v>
      </c>
      <c r="B2487" s="144" t="str">
        <f>vlookup(A2487, 'OG Data Combined'!$A$2:$Z6277,25,false)</f>
        <v>-</v>
      </c>
      <c r="D2487" s="144" t="str">
        <f>vlookup(A2487, 'OG Data Combined'!$A$2:$AQ6277,29,false)</f>
        <v>-</v>
      </c>
      <c r="E2487" t="str">
        <f>IFERROR(__xludf.DUMMYFUNCTION("IFERROR(REGEXEXTRACT((vlookup(A2487, 'OG Data Combined'!$A$2:$AQ6277,21,false)), ""\((.*?)\)""), """")"),"Sprints, Hurdles")</f>
        <v>Sprints, Hurdles</v>
      </c>
    </row>
    <row r="2488">
      <c r="A2488" s="143" t="s">
        <v>38774</v>
      </c>
      <c r="B2488" s="144" t="str">
        <f>vlookup(A2488, 'OG Data Combined'!$A$2:$Z6277,25,false)</f>
        <v>-</v>
      </c>
      <c r="D2488" s="144" t="str">
        <f>vlookup(A2488, 'OG Data Combined'!$A$2:$AQ6277,29,false)</f>
        <v>-</v>
      </c>
      <c r="E2488" t="str">
        <f>IFERROR(__xludf.DUMMYFUNCTION("IFERROR(REGEXEXTRACT((vlookup(A2488, 'OG Data Combined'!$A$2:$AQ6277,21,false)), ""\((.*?)\)""), """")"),"Jumps")</f>
        <v>Jumps</v>
      </c>
    </row>
    <row r="2489">
      <c r="A2489" s="143" t="s">
        <v>38775</v>
      </c>
      <c r="B2489" s="166" t="str">
        <f>vlookup(A2489, 'OG Data Combined'!$A$2:$Z6277,25,false)</f>
        <v>https://twitter.com/pol_domenech</v>
      </c>
      <c r="D2489" s="144" t="str">
        <f>vlookup(A2489, 'OG Data Combined'!$A$2:$AQ6277,29,false)</f>
        <v>-</v>
      </c>
      <c r="E2489" t="str">
        <f>IFERROR(__xludf.DUMMYFUNCTION("IFERROR(REGEXEXTRACT((vlookup(A2489, 'OG Data Combined'!$A$2:$AQ6277,21,false)), ""\((.*?)\)""), """")"),"Distance")</f>
        <v>Distance</v>
      </c>
    </row>
    <row r="2490">
      <c r="A2490" s="143" t="s">
        <v>38776</v>
      </c>
      <c r="B2490" s="166" t="str">
        <f>vlookup(A2490, 'OG Data Combined'!$A$2:$Z6277,25,false)</f>
        <v>https://twitter.com/kate_agger</v>
      </c>
      <c r="D2490" s="144" t="str">
        <f>vlookup(A2490, 'OG Data Combined'!$A$2:$AQ6277,29,false)</f>
        <v>-</v>
      </c>
      <c r="E2490" t="str">
        <f>IFERROR(__xludf.DUMMYFUNCTION("IFERROR(REGEXEXTRACT((vlookup(A2490, 'OG Data Combined'!$A$2:$AQ6277,21,false)), ""\((.*?)\)""), """")"),"")</f>
        <v/>
      </c>
    </row>
    <row r="2491">
      <c r="A2491" s="143" t="s">
        <v>38777</v>
      </c>
      <c r="B2491" s="144" t="str">
        <f>vlookup(A2491, 'OG Data Combined'!$A$2:$Z6277,25,false)</f>
        <v>-</v>
      </c>
      <c r="D2491" s="144" t="str">
        <f>vlookup(A2491, 'OG Data Combined'!$A$2:$AQ6277,29,false)</f>
        <v>-</v>
      </c>
      <c r="E2491" t="str">
        <f>IFERROR(__xludf.DUMMYFUNCTION("IFERROR(REGEXEXTRACT((vlookup(A2491, 'OG Data Combined'!$A$2:$AQ6277,21,false)), ""\((.*?)\)""), """")"),"Jumps")</f>
        <v>Jumps</v>
      </c>
    </row>
    <row r="2492">
      <c r="A2492" s="143" t="s">
        <v>38778</v>
      </c>
      <c r="B2492" s="144" t="str">
        <f>vlookup(A2492, 'OG Data Combined'!$A$2:$Z6277,25,false)</f>
        <v>-</v>
      </c>
      <c r="D2492" s="144" t="str">
        <f>vlookup(A2492, 'OG Data Combined'!$A$2:$AQ6277,29,false)</f>
        <v>-</v>
      </c>
      <c r="E2492" t="str">
        <f>IFERROR(__xludf.DUMMYFUNCTION("IFERROR(REGEXEXTRACT((vlookup(A2492, 'OG Data Combined'!$A$2:$AQ6277,21,false)), ""\((.*?)\)""), """")"),"Sprints, Horizontal Jumps")</f>
        <v>Sprints, Horizontal Jumps</v>
      </c>
    </row>
    <row r="2493">
      <c r="A2493" s="143" t="s">
        <v>38779</v>
      </c>
      <c r="B2493" s="144" t="str">
        <f>vlookup(A2493, 'OG Data Combined'!$A$2:$Z6277,25,false)</f>
        <v>-</v>
      </c>
      <c r="D2493" s="144" t="str">
        <f>vlookup(A2493, 'OG Data Combined'!$A$2:$AQ6277,29,false)</f>
        <v>-</v>
      </c>
      <c r="E2493" t="str">
        <f>IFERROR(__xludf.DUMMYFUNCTION("IFERROR(REGEXEXTRACT((vlookup(A2493, 'OG Data Combined'!$A$2:$AQ6277,21,false)), ""\((.*?)\)""), """")"),"Sprints, Hurdles")</f>
        <v>Sprints, Hurdles</v>
      </c>
    </row>
    <row r="2494">
      <c r="A2494" s="143" t="s">
        <v>38780</v>
      </c>
      <c r="B2494" s="144" t="str">
        <f>vlookup(A2494, 'OG Data Combined'!$A$2:$Z6277,25,false)</f>
        <v>-</v>
      </c>
      <c r="D2494" s="144" t="str">
        <f>vlookup(A2494, 'OG Data Combined'!$A$2:$AQ6277,29,false)</f>
        <v>-</v>
      </c>
      <c r="E2494" t="str">
        <f>IFERROR(__xludf.DUMMYFUNCTION("IFERROR(REGEXEXTRACT((vlookup(A2494, 'OG Data Combined'!$A$2:$AQ6277,21,false)), ""\((.*?)\)""), """")"),"Distance")</f>
        <v>Distance</v>
      </c>
    </row>
    <row r="2495">
      <c r="A2495" s="143" t="s">
        <v>38781</v>
      </c>
      <c r="B2495" s="144" t="str">
        <f>vlookup(A2495, 'OG Data Combined'!$A$2:$Z6277,25,false)</f>
        <v>-</v>
      </c>
      <c r="D2495" s="144" t="str">
        <f>vlookup(A2495, 'OG Data Combined'!$A$2:$AQ6277,29,false)</f>
        <v>-</v>
      </c>
      <c r="E2495" t="str">
        <f>IFERROR(__xludf.DUMMYFUNCTION("IFERROR(REGEXEXTRACT((vlookup(A2495, 'OG Data Combined'!$A$2:$AQ6277,21,false)), ""\((.*?)\)""), """")"),"Throws")</f>
        <v>Throws</v>
      </c>
    </row>
    <row r="2496">
      <c r="A2496" s="143" t="s">
        <v>38782</v>
      </c>
      <c r="B2496" s="166" t="str">
        <f>vlookup(A2496, 'OG Data Combined'!$A$2:$Z6277,25,false)</f>
        <v>https://x.com/schultzy34</v>
      </c>
      <c r="D2496" s="144" t="str">
        <f>vlookup(A2496, 'OG Data Combined'!$A$2:$AQ6277,29,false)</f>
        <v>-</v>
      </c>
      <c r="E2496" t="str">
        <f>IFERROR(__xludf.DUMMYFUNCTION("IFERROR(REGEXEXTRACT((vlookup(A2496, 'OG Data Combined'!$A$2:$AQ6277,21,false)), ""\((.*?)\)""), """")"),"Distance, Mid-Distance")</f>
        <v>Distance, Mid-Distance</v>
      </c>
    </row>
    <row r="2497">
      <c r="A2497" s="143" t="s">
        <v>38783</v>
      </c>
      <c r="B2497" s="166" t="str">
        <f>vlookup(A2497, 'OG Data Combined'!$A$2:$Z6277,25,false)</f>
        <v>https://twitter.com/calekorbelik7</v>
      </c>
      <c r="D2497" s="144" t="str">
        <f>vlookup(A2497, 'OG Data Combined'!$A$2:$AQ6277,29,false)</f>
        <v>-</v>
      </c>
      <c r="E2497" t="str">
        <f>IFERROR(__xludf.DUMMYFUNCTION("IFERROR(REGEXEXTRACT((vlookup(A2497, 'OG Data Combined'!$A$2:$AQ6277,21,false)), ""\((.*?)\)""), """")"),"Sprints, Hurdles, Relays")</f>
        <v>Sprints, Hurdles, Relays</v>
      </c>
    </row>
    <row r="2498">
      <c r="A2498" s="143" t="s">
        <v>38785</v>
      </c>
      <c r="B2498" s="144" t="str">
        <f>vlookup(A2498, 'OG Data Combined'!$A$2:$Z6277,25,false)</f>
        <v>-</v>
      </c>
      <c r="D2498" s="144" t="str">
        <f>vlookup(A2498, 'OG Data Combined'!$A$2:$AQ6277,29,false)</f>
        <v>-</v>
      </c>
      <c r="E2498" t="str">
        <f>IFERROR(__xludf.DUMMYFUNCTION("IFERROR(REGEXEXTRACT((vlookup(A2498, 'OG Data Combined'!$A$2:$AQ6277,21,false)), ""\((.*?)\)""), """")"),"Throws")</f>
        <v>Throws</v>
      </c>
    </row>
    <row r="2499">
      <c r="A2499" s="143" t="s">
        <v>38787</v>
      </c>
      <c r="B2499" s="144" t="str">
        <f>vlookup(A2499, 'OG Data Combined'!$A$2:$Z6277,25,false)</f>
        <v>-</v>
      </c>
      <c r="D2499" s="144" t="str">
        <f>vlookup(A2499, 'OG Data Combined'!$A$2:$AQ6277,29,false)</f>
        <v>-</v>
      </c>
      <c r="E2499" t="str">
        <f>IFERROR(__xludf.DUMMYFUNCTION("IFERROR(REGEXEXTRACT((vlookup(A2499, 'OG Data Combined'!$A$2:$AQ6277,21,false)), ""\((.*?)\)""), """")"),"Sprints, Jumps")</f>
        <v>Sprints, Jumps</v>
      </c>
    </row>
    <row r="2500">
      <c r="A2500" s="143" t="s">
        <v>38788</v>
      </c>
      <c r="B2500" s="144" t="str">
        <f>vlookup(A2500, 'OG Data Combined'!$A$2:$Z6277,25,false)</f>
        <v>-</v>
      </c>
      <c r="D2500" s="144" t="str">
        <f>vlookup(A2500, 'OG Data Combined'!$A$2:$AQ6277,29,false)</f>
        <v>-</v>
      </c>
      <c r="E2500" t="str">
        <f>IFERROR(__xludf.DUMMYFUNCTION("IFERROR(REGEXEXTRACT((vlookup(A2500, 'OG Data Combined'!$A$2:$AQ6277,21,false)), ""\((.*?)\)""), """")"),"Pole Vault")</f>
        <v>Pole Vault</v>
      </c>
    </row>
    <row r="2501">
      <c r="A2501" s="143" t="s">
        <v>38790</v>
      </c>
      <c r="B2501" s="144" t="str">
        <f>vlookup(A2501, 'OG Data Combined'!$A$2:$Z6277,25,false)</f>
        <v>-</v>
      </c>
      <c r="D2501" s="144" t="str">
        <f>vlookup(A2501, 'OG Data Combined'!$A$2:$AQ6277,29,false)</f>
        <v>-</v>
      </c>
      <c r="E2501" t="str">
        <f>IFERROR(__xludf.DUMMYFUNCTION("IFERROR(REGEXEXTRACT((vlookup(A2501, 'OG Data Combined'!$A$2:$AQ6277,21,false)), ""\((.*?)\)""), """")"),"Multi-events, Javelin, High-Jump")</f>
        <v>Multi-events, Javelin, High-Jump</v>
      </c>
    </row>
    <row r="2502">
      <c r="A2502" s="143" t="s">
        <v>38792</v>
      </c>
      <c r="B2502" s="144" t="str">
        <f>vlookup(A2502, 'OG Data Combined'!$A$2:$Z6277,25,false)</f>
        <v>-</v>
      </c>
      <c r="D2502" s="144" t="str">
        <f>vlookup(A2502, 'OG Data Combined'!$A$2:$AQ6277,29,false)</f>
        <v>-</v>
      </c>
      <c r="E2502" t="str">
        <f>IFERROR(__xludf.DUMMYFUNCTION("IFERROR(REGEXEXTRACT((vlookup(A2502, 'OG Data Combined'!$A$2:$AQ6277,21,false)), ""\((.*?)\)""), """")"),"Long-Jump, Triple-Jump")</f>
        <v>Long-Jump, Triple-Jump</v>
      </c>
    </row>
    <row r="2503">
      <c r="A2503" s="143" t="s">
        <v>38794</v>
      </c>
      <c r="B2503" s="144" t="str">
        <f>vlookup(A2503, 'OG Data Combined'!$A$2:$Z6277,25,false)</f>
        <v>-</v>
      </c>
      <c r="D2503" s="144" t="str">
        <f>vlookup(A2503, 'OG Data Combined'!$A$2:$AQ6277,29,false)</f>
        <v>-</v>
      </c>
      <c r="E2503" t="str">
        <f>IFERROR(__xludf.DUMMYFUNCTION("IFERROR(REGEXEXTRACT((vlookup(A2503, 'OG Data Combined'!$A$2:$AQ6277,21,false)), ""\((.*?)\)""), """")"),"Javelin")</f>
        <v>Javelin</v>
      </c>
    </row>
    <row r="2504">
      <c r="A2504" s="143" t="s">
        <v>38795</v>
      </c>
      <c r="B2504" s="144" t="str">
        <f>vlookup(A2504, 'OG Data Combined'!$A$2:$Z6277,25,false)</f>
        <v>-</v>
      </c>
      <c r="D2504" s="144" t="str">
        <f>vlookup(A2504, 'OG Data Combined'!$A$2:$AQ6277,29,false)</f>
        <v>-</v>
      </c>
      <c r="E2504" t="str">
        <f>IFERROR(__xludf.DUMMYFUNCTION("IFERROR(REGEXEXTRACT((vlookup(A2504, 'OG Data Combined'!$A$2:$AQ6277,21,false)), ""\((.*?)\)""), """")"),"Distance")</f>
        <v>Distance</v>
      </c>
    </row>
    <row r="2505">
      <c r="A2505" s="143" t="s">
        <v>38797</v>
      </c>
      <c r="B2505" s="144" t="str">
        <f>vlookup(A2505, 'OG Data Combined'!$A$2:$Z6277,25,false)</f>
        <v>-</v>
      </c>
      <c r="D2505" s="166" t="str">
        <f>vlookup(A2505, 'OG Data Combined'!$A$2:$AQ6277,29,false)</f>
        <v>https://www.instagram.com/coolhandvigil/</v>
      </c>
      <c r="E2505" t="str">
        <f>IFERROR(__xludf.DUMMYFUNCTION("IFERROR(REGEXEXTRACT((vlookup(A2505, 'OG Data Combined'!$A$2:$AQ6277,21,false)), ""\((.*?)\)""), """")"),"Distance")</f>
        <v>Distance</v>
      </c>
    </row>
    <row r="2506">
      <c r="A2506" s="143" t="s">
        <v>38798</v>
      </c>
      <c r="B2506" s="144" t="str">
        <f>vlookup(A2506, 'OG Data Combined'!$A$2:$Z6277,25,false)</f>
        <v>-</v>
      </c>
      <c r="D2506" s="144" t="str">
        <f>vlookup(A2506, 'OG Data Combined'!$A$2:$AQ6277,29,false)</f>
        <v>-</v>
      </c>
      <c r="E2506" t="str">
        <f>IFERROR(__xludf.DUMMYFUNCTION("IFERROR(REGEXEXTRACT((vlookup(A2506, 'OG Data Combined'!$A$2:$AQ6277,21,false)), ""\((.*?)\)""), """")"),"Distance")</f>
        <v>Distance</v>
      </c>
    </row>
    <row r="2507">
      <c r="A2507" s="143" t="s">
        <v>42307</v>
      </c>
      <c r="B2507" s="144" t="str">
        <f>vlookup(A2507, 'OG Data Combined'!$A$2:$Z6277,25,false)</f>
        <v>-</v>
      </c>
      <c r="D2507" s="144" t="str">
        <f>vlookup(A2507, 'OG Data Combined'!$A$2:$AQ6277,29,false)</f>
        <v>-</v>
      </c>
      <c r="E2507" t="str">
        <f>IFERROR(__xludf.DUMMYFUNCTION("IFERROR(REGEXEXTRACT((vlookup(A2507, 'OG Data Combined'!$A$2:$AQ6277,21,false)), ""\((.*?)\)""), """")"),"")</f>
        <v/>
      </c>
    </row>
    <row r="2508">
      <c r="A2508" s="143" t="s">
        <v>42308</v>
      </c>
      <c r="B2508" s="144" t="str">
        <f>vlookup(A2508, 'OG Data Combined'!$A$2:$Z6277,25,false)</f>
        <v>-</v>
      </c>
      <c r="D2508" s="144" t="str">
        <f>vlookup(A2508, 'OG Data Combined'!$A$2:$AQ6277,29,false)</f>
        <v>-</v>
      </c>
      <c r="E2508" t="str">
        <f>IFERROR(__xludf.DUMMYFUNCTION("IFERROR(REGEXEXTRACT((vlookup(A2508, 'OG Data Combined'!$A$2:$AQ6277,21,false)), ""\((.*?)\)""), """")"),"")</f>
        <v/>
      </c>
    </row>
    <row r="2509">
      <c r="A2509" s="143" t="s">
        <v>38799</v>
      </c>
      <c r="B2509" s="144" t="str">
        <f>vlookup(A2509, 'OG Data Combined'!$A$2:$Z6277,25,false)</f>
        <v>-</v>
      </c>
      <c r="D2509" s="166" t="str">
        <f>vlookup(A2509, 'OG Data Combined'!$A$2:$AQ6277,29,false)</f>
        <v>https://www.instagram.com/rach.richeson/</v>
      </c>
      <c r="E2509" t="str">
        <f>IFERROR(__xludf.DUMMYFUNCTION("IFERROR(REGEXEXTRACT((vlookup(A2509, 'OG Data Combined'!$A$2:$AQ6277,21,false)), ""\((.*?)\)""), """")"),"Throws")</f>
        <v>Throws</v>
      </c>
    </row>
    <row r="2510">
      <c r="A2510" s="143" t="s">
        <v>38800</v>
      </c>
      <c r="B2510" s="144" t="str">
        <f>vlookup(A2510, 'OG Data Combined'!$A$2:$Z6277,25,false)</f>
        <v>-</v>
      </c>
      <c r="D2510" s="144" t="str">
        <f>vlookup(A2510, 'OG Data Combined'!$A$2:$AQ6277,29,false)</f>
        <v>-</v>
      </c>
      <c r="E2510" t="str">
        <f>IFERROR(__xludf.DUMMYFUNCTION("IFERROR(REGEXEXTRACT((vlookup(A2510, 'OG Data Combined'!$A$2:$AQ6277,21,false)), ""\((.*?)\)""), """")"),"Pole Vault")</f>
        <v>Pole Vault</v>
      </c>
    </row>
    <row r="2511">
      <c r="A2511" s="143" t="s">
        <v>38801</v>
      </c>
      <c r="B2511" s="144" t="str">
        <f>vlookup(A2511, 'OG Data Combined'!$A$2:$Z6277,25,false)</f>
        <v>-</v>
      </c>
      <c r="D2511" s="144" t="str">
        <f>vlookup(A2511, 'OG Data Combined'!$A$2:$AQ6277,29,false)</f>
        <v>-</v>
      </c>
      <c r="E2511" t="str">
        <f>IFERROR(__xludf.DUMMYFUNCTION("IFERROR(REGEXEXTRACT((vlookup(A2511, 'OG Data Combined'!$A$2:$AQ6277,21,false)), ""\((.*?)\)""), """")"),"Throws")</f>
        <v>Throws</v>
      </c>
    </row>
    <row r="2512">
      <c r="A2512" s="143" t="s">
        <v>38802</v>
      </c>
      <c r="B2512" s="166" t="str">
        <f>vlookup(A2512, 'OG Data Combined'!$A$2:$Z6277,25,false)</f>
        <v>https://x.com/kurt_roberts70</v>
      </c>
      <c r="D2512" s="144" t="str">
        <f>vlookup(A2512, 'OG Data Combined'!$A$2:$AQ6277,29,false)</f>
        <v>-</v>
      </c>
      <c r="E2512" t="str">
        <f>IFERROR(__xludf.DUMMYFUNCTION("IFERROR(REGEXEXTRACT((vlookup(A2512, 'OG Data Combined'!$A$2:$AQ6277,21,false)), ""\((.*?)\)""), """")"),"Throws")</f>
        <v>Throws</v>
      </c>
    </row>
    <row r="2513">
      <c r="A2513" s="143" t="s">
        <v>38803</v>
      </c>
      <c r="B2513" s="154" t="str">
        <f>vlookup(A2513, 'OG Data Combined'!$A$2:$Z6277,25,false)</f>
        <v/>
      </c>
      <c r="D2513" s="154" t="str">
        <f>vlookup(A2513, 'OG Data Combined'!$A$2:$AQ6277,29,false)</f>
        <v/>
      </c>
      <c r="E2513" t="str">
        <f>IFERROR(__xludf.DUMMYFUNCTION("IFERROR(REGEXEXTRACT((vlookup(A2513, 'OG Data Combined'!$A$2:$AQ6277,21,false)), ""\((.*?)\)""), """")"),"Sprints, Hurdles")</f>
        <v>Sprints, Hurdles</v>
      </c>
    </row>
    <row r="2514">
      <c r="A2514" s="143" t="s">
        <v>38804</v>
      </c>
      <c r="B2514" s="166" t="str">
        <f>vlookup(A2514, 'OG Data Combined'!$A$2:$Z6277,25,false)</f>
        <v>https://twitter.com/l0gan_sharpe</v>
      </c>
      <c r="D2514" s="166" t="str">
        <f>vlookup(A2514, 'OG Data Combined'!$A$2:$AQ6277,29,false)</f>
        <v>https://www.instagram.com/l0gansharpe/</v>
      </c>
      <c r="E2514" t="str">
        <f>IFERROR(__xludf.DUMMYFUNCTION("IFERROR(REGEXEXTRACT((vlookup(A2514, 'OG Data Combined'!$A$2:$AQ6277,21,false)), ""\((.*?)\)""), """")"),"Sprints, Hurdles, Relays")</f>
        <v>Sprints, Hurdles, Relays</v>
      </c>
    </row>
    <row r="2515">
      <c r="A2515" s="143" t="s">
        <v>38805</v>
      </c>
      <c r="B2515" s="154" t="str">
        <f>vlookup(A2515, 'OG Data Combined'!$A$2:$Z6277,25,false)</f>
        <v/>
      </c>
      <c r="D2515" s="154" t="str">
        <f>vlookup(A2515, 'OG Data Combined'!$A$2:$AQ6277,29,false)</f>
        <v/>
      </c>
      <c r="E2515" t="str">
        <f>IFERROR(__xludf.DUMMYFUNCTION("IFERROR(REGEXEXTRACT((vlookup(A2515, 'OG Data Combined'!$A$2:$AQ6277,21,false)), ""\((.*?)\)""), """")"),"Multi-events, Pole Vault")</f>
        <v>Multi-events, Pole Vault</v>
      </c>
    </row>
    <row r="2516">
      <c r="A2516" s="143" t="s">
        <v>38806</v>
      </c>
      <c r="B2516" s="144" t="str">
        <f>vlookup(A2516, 'OG Data Combined'!$A$2:$Z6277,25,false)</f>
        <v>-</v>
      </c>
      <c r="D2516" s="144" t="str">
        <f>vlookup(A2516, 'OG Data Combined'!$A$2:$AQ6277,29,false)</f>
        <v>-</v>
      </c>
      <c r="E2516" t="str">
        <f>IFERROR(__xludf.DUMMYFUNCTION("IFERROR(REGEXEXTRACT((vlookup(A2516, 'OG Data Combined'!$A$2:$AQ6277,21,false)), ""\((.*?)\)""), """")"),"Jumps, Multi-events")</f>
        <v>Jumps, Multi-events</v>
      </c>
    </row>
    <row r="2517">
      <c r="A2517" s="143" t="s">
        <v>38807</v>
      </c>
      <c r="B2517" s="144" t="str">
        <f>vlookup(A2517, 'OG Data Combined'!$A$2:$Z6277,25,false)</f>
        <v>-</v>
      </c>
      <c r="D2517" s="144" t="str">
        <f>vlookup(A2517, 'OG Data Combined'!$A$2:$AQ6277,29,false)</f>
        <v>-</v>
      </c>
      <c r="E2517" t="str">
        <f>IFERROR(__xludf.DUMMYFUNCTION("IFERROR(REGEXEXTRACT((vlookup(A2517, 'OG Data Combined'!$A$2:$AQ6277,21,false)), ""\((.*?)\)""), """")"),"Distance")</f>
        <v>Distance</v>
      </c>
    </row>
    <row r="2518">
      <c r="A2518" s="143" t="s">
        <v>38808</v>
      </c>
      <c r="B2518" s="144" t="str">
        <f>vlookup(A2518, 'OG Data Combined'!$A$2:$Z6277,25,false)</f>
        <v>-</v>
      </c>
      <c r="D2518" s="144" t="str">
        <f>vlookup(A2518, 'OG Data Combined'!$A$2:$AQ6277,29,false)</f>
        <v>-</v>
      </c>
      <c r="E2518" t="str">
        <f>IFERROR(__xludf.DUMMYFUNCTION("IFERROR(REGEXEXTRACT((vlookup(A2518, 'OG Data Combined'!$A$2:$AQ6277,21,false)), ""\((.*?)\)""), """")"),"Jumps")</f>
        <v>Jumps</v>
      </c>
    </row>
    <row r="2519">
      <c r="A2519" s="143" t="s">
        <v>38809</v>
      </c>
      <c r="B2519" s="144" t="str">
        <f>vlookup(A2519, 'OG Data Combined'!$A$2:$Z6277,25,false)</f>
        <v>-</v>
      </c>
      <c r="D2519" s="166" t="str">
        <f>vlookup(A2519, 'OG Data Combined'!$A$2:$AQ6277,29,false)</f>
        <v>https://www.instagram.com/brittjohnson_wi/</v>
      </c>
      <c r="E2519" t="str">
        <f>IFERROR(__xludf.DUMMYFUNCTION("IFERROR(REGEXEXTRACT((vlookup(A2519, 'OG Data Combined'!$A$2:$AQ6277,21,false)), ""\((.*?)\)""), """")"),"Pole Vault")</f>
        <v>Pole Vault</v>
      </c>
    </row>
    <row r="2520">
      <c r="A2520" s="143" t="s">
        <v>38810</v>
      </c>
      <c r="B2520" s="166" t="str">
        <f>vlookup(A2520, 'OG Data Combined'!$A$2:$Z6277,25,false)</f>
        <v>https://twitter.com/dundeehurdler</v>
      </c>
      <c r="D2520" s="166" t="str">
        <f>vlookup(A2520, 'OG Data Combined'!$A$2:$AQ6277,29,false)</f>
        <v>https://www.instagram.com/kittlemax/</v>
      </c>
      <c r="E2520" t="str">
        <f>IFERROR(__xludf.DUMMYFUNCTION("IFERROR(REGEXEXTRACT((vlookup(A2520, 'OG Data Combined'!$A$2:$AQ6277,21,false)), ""\((.*?)\)""), """")"),"Hurdles, Sprints")</f>
        <v>Hurdles, Sprints</v>
      </c>
    </row>
    <row r="2521">
      <c r="A2521" s="143" t="s">
        <v>38811</v>
      </c>
      <c r="B2521" s="166" t="str">
        <f>vlookup(A2521, 'OG Data Combined'!$A$2:$Z6277,25,false)</f>
        <v>https://twitter.com/orchard_paul</v>
      </c>
      <c r="D2521" s="144" t="str">
        <f>vlookup(A2521, 'OG Data Combined'!$A$2:$AQ6277,29,false)</f>
        <v>-</v>
      </c>
      <c r="E2521" t="str">
        <f>IFERROR(__xludf.DUMMYFUNCTION("IFERROR(REGEXEXTRACT((vlookup(A2521, 'OG Data Combined'!$A$2:$AQ6277,21,false)), ""\((.*?)\)""), """")"),"Distance")</f>
        <v>Distance</v>
      </c>
    </row>
    <row r="2522">
      <c r="A2522" s="143" t="s">
        <v>38812</v>
      </c>
      <c r="B2522" s="144" t="str">
        <f>vlookup(A2522, 'OG Data Combined'!$A$2:$Z6277,25,false)</f>
        <v>-</v>
      </c>
      <c r="D2522" s="144" t="str">
        <f>vlookup(A2522, 'OG Data Combined'!$A$2:$AQ6277,29,false)</f>
        <v>-</v>
      </c>
      <c r="E2522" t="str">
        <f>IFERROR(__xludf.DUMMYFUNCTION("IFERROR(REGEXEXTRACT((vlookup(A2522, 'OG Data Combined'!$A$2:$AQ6277,21,false)), ""\((.*?)\)""), """")"),"")</f>
        <v/>
      </c>
    </row>
    <row r="2523">
      <c r="A2523" s="143" t="s">
        <v>38813</v>
      </c>
      <c r="B2523" s="166" t="str">
        <f>vlookup(A2523, 'OG Data Combined'!$A$2:$Z6277,25,false)</f>
        <v>https://x.com/moranathperform</v>
      </c>
      <c r="D2523" s="166" t="str">
        <f>vlookup(A2523, 'OG Data Combined'!$A$2:$AQ6277,29,false)</f>
        <v>https://www.instagram.com/moran_trackandfield/</v>
      </c>
      <c r="E2523" t="str">
        <f>IFERROR(__xludf.DUMMYFUNCTION("IFERROR(REGEXEXTRACT((vlookup(A2523, 'OG Data Combined'!$A$2:$AQ6277,21,false)), ""\((.*?)\)""), """")"),"")</f>
        <v/>
      </c>
    </row>
    <row r="2524">
      <c r="A2524" s="143" t="s">
        <v>38814</v>
      </c>
      <c r="B2524" s="166" t="str">
        <f>vlookup(A2524, 'OG Data Combined'!$A$2:$Z6277,25,false)</f>
        <v>https://twitter.com/noellechaplik</v>
      </c>
      <c r="D2524" s="144" t="str">
        <f>vlookup(A2524, 'OG Data Combined'!$A$2:$AQ6277,29,false)</f>
        <v>-</v>
      </c>
      <c r="E2524" t="str">
        <f>IFERROR(__xludf.DUMMYFUNCTION("IFERROR(REGEXEXTRACT((vlookup(A2524, 'OG Data Combined'!$A$2:$AQ6277,21,false)), ""\((.*?)\)""), """")"),"")</f>
        <v/>
      </c>
    </row>
    <row r="2525">
      <c r="A2525" s="143" t="s">
        <v>38815</v>
      </c>
      <c r="B2525" s="144" t="str">
        <f>vlookup(A2525, 'OG Data Combined'!$A$2:$Z6277,25,false)</f>
        <v>-</v>
      </c>
      <c r="D2525" s="166" t="str">
        <f>vlookup(A2525, 'OG Data Combined'!$A$2:$AQ6277,29,false)</f>
        <v>https://www.instagram.com/malonexctf/</v>
      </c>
      <c r="E2525" t="str">
        <f>IFERROR(__xludf.DUMMYFUNCTION("IFERROR(REGEXEXTRACT((vlookup(A2525, 'OG Data Combined'!$A$2:$AQ6277,21,false)), ""\((.*?)\)""), """")"),"")</f>
        <v/>
      </c>
    </row>
    <row r="2526">
      <c r="A2526" s="143" t="s">
        <v>38816</v>
      </c>
      <c r="B2526" s="144" t="str">
        <f>vlookup(A2526, 'OG Data Combined'!$A$2:$Z6277,25,false)</f>
        <v>-</v>
      </c>
      <c r="D2526" s="144" t="str">
        <f>vlookup(A2526, 'OG Data Combined'!$A$2:$AQ6277,29,false)</f>
        <v>-</v>
      </c>
      <c r="E2526" t="str">
        <f>IFERROR(__xludf.DUMMYFUNCTION("IFERROR(REGEXEXTRACT((vlookup(A2526, 'OG Data Combined'!$A$2:$AQ6277,21,false)), ""\((.*?)\)""), """")"),"")</f>
        <v/>
      </c>
    </row>
    <row r="2527">
      <c r="A2527" s="143" t="s">
        <v>38817</v>
      </c>
      <c r="B2527" s="144" t="str">
        <f>vlookup(A2527, 'OG Data Combined'!$A$2:$Z6277,25,false)</f>
        <v>-</v>
      </c>
      <c r="D2527" s="144" t="str">
        <f>vlookup(A2527, 'OG Data Combined'!$A$2:$AQ6277,29,false)</f>
        <v>-</v>
      </c>
      <c r="E2527" t="str">
        <f>IFERROR(__xludf.DUMMYFUNCTION("IFERROR(REGEXEXTRACT((vlookup(A2527, 'OG Data Combined'!$A$2:$AQ6277,21,false)), ""\((.*?)\)""), """")"),"")</f>
        <v/>
      </c>
    </row>
    <row r="2528">
      <c r="A2528" s="143" t="s">
        <v>38818</v>
      </c>
      <c r="B2528" s="144" t="str">
        <f>vlookup(A2528, 'OG Data Combined'!$A$2:$Z6277,25,false)</f>
        <v>-</v>
      </c>
      <c r="D2528" s="144" t="str">
        <f>vlookup(A2528, 'OG Data Combined'!$A$2:$AQ6277,29,false)</f>
        <v>-</v>
      </c>
      <c r="E2528" t="str">
        <f>IFERROR(__xludf.DUMMYFUNCTION("IFERROR(REGEXEXTRACT((vlookup(A2528, 'OG Data Combined'!$A$2:$AQ6277,21,false)), ""\((.*?)\)""), """")"),"")</f>
        <v/>
      </c>
    </row>
    <row r="2529">
      <c r="A2529" s="143" t="s">
        <v>38819</v>
      </c>
      <c r="B2529" s="144" t="str">
        <f>vlookup(A2529, 'OG Data Combined'!$A$2:$Z6277,25,false)</f>
        <v>-</v>
      </c>
      <c r="D2529" s="166" t="str">
        <f>vlookup(A2529, 'OG Data Combined'!$A$2:$AQ6277,29,false)</f>
        <v>https://www.instagram.com/zachfresenko/</v>
      </c>
      <c r="E2529" t="str">
        <f>IFERROR(__xludf.DUMMYFUNCTION("IFERROR(REGEXEXTRACT((vlookup(A2529, 'OG Data Combined'!$A$2:$AQ6277,21,false)), ""\((.*?)\)""), """")"),"")</f>
        <v/>
      </c>
    </row>
    <row r="2530">
      <c r="A2530" s="143" t="s">
        <v>38820</v>
      </c>
      <c r="B2530" s="144" t="str">
        <f>vlookup(A2530, 'OG Data Combined'!$A$2:$Z6277,25,false)</f>
        <v>-</v>
      </c>
      <c r="D2530" s="144" t="str">
        <f>vlookup(A2530, 'OG Data Combined'!$A$2:$AQ6277,29,false)</f>
        <v>-</v>
      </c>
      <c r="E2530" t="str">
        <f>IFERROR(__xludf.DUMMYFUNCTION("IFERROR(REGEXEXTRACT((vlookup(A2530, 'OG Data Combined'!$A$2:$AQ6277,21,false)), ""\((.*?)\)""), """")"),"")</f>
        <v/>
      </c>
    </row>
    <row r="2531">
      <c r="A2531" s="143" t="s">
        <v>38821</v>
      </c>
      <c r="B2531" s="144" t="str">
        <f>vlookup(A2531, 'OG Data Combined'!$A$2:$Z6277,25,false)</f>
        <v>-</v>
      </c>
      <c r="D2531" s="144" t="str">
        <f>vlookup(A2531, 'OG Data Combined'!$A$2:$AQ6277,29,false)</f>
        <v>-</v>
      </c>
      <c r="E2531" t="str">
        <f>IFERROR(__xludf.DUMMYFUNCTION("IFERROR(REGEXEXTRACT((vlookup(A2531, 'OG Data Combined'!$A$2:$AQ6277,21,false)), ""\((.*?)\)""), """")"),"")</f>
        <v/>
      </c>
    </row>
    <row r="2532">
      <c r="A2532" s="143" t="s">
        <v>38822</v>
      </c>
      <c r="B2532" s="144" t="str">
        <f>vlookup(A2532, 'OG Data Combined'!$A$2:$Z6277,25,false)</f>
        <v>-</v>
      </c>
      <c r="D2532" s="144" t="str">
        <f>vlookup(A2532, 'OG Data Combined'!$A$2:$AQ6277,29,false)</f>
        <v>-</v>
      </c>
      <c r="E2532" t="str">
        <f>IFERROR(__xludf.DUMMYFUNCTION("IFERROR(REGEXEXTRACT((vlookup(A2532, 'OG Data Combined'!$A$2:$AQ6277,21,false)), ""\((.*?)\)""), """")"),"")</f>
        <v/>
      </c>
    </row>
    <row r="2533">
      <c r="A2533" s="143" t="s">
        <v>38823</v>
      </c>
      <c r="B2533" s="144" t="str">
        <f>vlookup(A2533, 'OG Data Combined'!$A$2:$Z6277,25,false)</f>
        <v>-</v>
      </c>
      <c r="D2533" s="144" t="str">
        <f>vlookup(A2533, 'OG Data Combined'!$A$2:$AQ6277,29,false)</f>
        <v>-</v>
      </c>
      <c r="E2533" t="str">
        <f>IFERROR(__xludf.DUMMYFUNCTION("IFERROR(REGEXEXTRACT((vlookup(A2533, 'OG Data Combined'!$A$2:$AQ6277,21,false)), ""\((.*?)\)""), """")"),"Sprints")</f>
        <v>Sprints</v>
      </c>
    </row>
    <row r="2534">
      <c r="A2534" s="143" t="s">
        <v>38824</v>
      </c>
      <c r="B2534" s="144" t="str">
        <f>vlookup(A2534, 'OG Data Combined'!$A$2:$Z6277,25,false)</f>
        <v>-</v>
      </c>
      <c r="D2534" s="144" t="str">
        <f>vlookup(A2534, 'OG Data Combined'!$A$2:$AQ6277,29,false)</f>
        <v>-</v>
      </c>
      <c r="E2534" t="str">
        <f>IFERROR(__xludf.DUMMYFUNCTION("IFERROR(REGEXEXTRACT((vlookup(A2534, 'OG Data Combined'!$A$2:$AQ6277,21,false)), ""\((.*?)\)""), """")"),"Pole Vault")</f>
        <v>Pole Vault</v>
      </c>
    </row>
    <row r="2535">
      <c r="A2535" s="143" t="s">
        <v>38825</v>
      </c>
      <c r="B2535" s="144" t="str">
        <f>vlookup(A2535, 'OG Data Combined'!$A$2:$Z6277,25,false)</f>
        <v/>
      </c>
      <c r="D2535" s="144" t="str">
        <f>vlookup(A2535, 'OG Data Combined'!$A$2:$AQ6277,29,false)</f>
        <v/>
      </c>
      <c r="E2535" t="str">
        <f>IFERROR(__xludf.DUMMYFUNCTION("IFERROR(REGEXEXTRACT((vlookup(A2535, 'OG Data Combined'!$A$2:$AQ6277,21,false)), ""\((.*?)\)""), """")"),"Distance")</f>
        <v>Distance</v>
      </c>
    </row>
    <row r="2536">
      <c r="A2536" s="143" t="s">
        <v>38826</v>
      </c>
      <c r="B2536" s="144" t="str">
        <f>vlookup(A2536, 'OG Data Combined'!$A$2:$Z6277,25,false)</f>
        <v>-</v>
      </c>
      <c r="D2536" s="144" t="str">
        <f>vlookup(A2536, 'OG Data Combined'!$A$2:$AQ6277,29,false)</f>
        <v>-</v>
      </c>
      <c r="E2536" t="str">
        <f>IFERROR(__xludf.DUMMYFUNCTION("IFERROR(REGEXEXTRACT((vlookup(A2536, 'OG Data Combined'!$A$2:$AQ6277,21,false)), ""\((.*?)\)""), """")"),"Distance")</f>
        <v>Distance</v>
      </c>
    </row>
    <row r="2537">
      <c r="A2537" s="143" t="s">
        <v>38827</v>
      </c>
      <c r="B2537" s="144" t="str">
        <f>vlookup(A2537, 'OG Data Combined'!$A$2:$Z6277,25,false)</f>
        <v>-</v>
      </c>
      <c r="D2537" s="144" t="str">
        <f>vlookup(A2537, 'OG Data Combined'!$A$2:$AQ6277,29,false)</f>
        <v>-</v>
      </c>
      <c r="E2537" t="str">
        <f>IFERROR(__xludf.DUMMYFUNCTION("IFERROR(REGEXEXTRACT((vlookup(A2537, 'OG Data Combined'!$A$2:$AQ6277,21,false)), ""\((.*?)\)""), """")"),"Sprints")</f>
        <v>Sprints</v>
      </c>
    </row>
    <row r="2538">
      <c r="A2538" s="143" t="s">
        <v>38828</v>
      </c>
      <c r="B2538" s="166" t="str">
        <f>vlookup(A2538, 'OG Data Combined'!$A$2:$Z6277,25,false)</f>
        <v>https://twitter.com/markdelmonaco</v>
      </c>
      <c r="D2538" s="144" t="str">
        <f>vlookup(A2538, 'OG Data Combined'!$A$2:$AQ6277,29,false)</f>
        <v>-</v>
      </c>
      <c r="E2538" t="str">
        <f>IFERROR(__xludf.DUMMYFUNCTION("IFERROR(REGEXEXTRACT((vlookup(A2538, 'OG Data Combined'!$A$2:$AQ6277,21,false)), ""\((.*?)\)""), """")"),"")</f>
        <v/>
      </c>
    </row>
    <row r="2539">
      <c r="A2539" s="143" t="s">
        <v>38830</v>
      </c>
      <c r="B2539" s="144" t="str">
        <f>vlookup(A2539, 'OG Data Combined'!$A$2:$Z6277,25,false)</f>
        <v/>
      </c>
      <c r="D2539" s="144" t="str">
        <f>vlookup(A2539, 'OG Data Combined'!$A$2:$AQ6277,29,false)</f>
        <v/>
      </c>
      <c r="E2539" t="str">
        <f>IFERROR(__xludf.DUMMYFUNCTION("IFERROR(REGEXEXTRACT((vlookup(A2539, 'OG Data Combined'!$A$2:$AQ6277,21,false)), ""\((.*?)\)""), """")"),"Throws")</f>
        <v>Throws</v>
      </c>
    </row>
    <row r="2540">
      <c r="A2540" s="143" t="s">
        <v>38831</v>
      </c>
      <c r="B2540" s="144" t="str">
        <f>vlookup(A2540, 'OG Data Combined'!$A$2:$Z6277,25,false)</f>
        <v/>
      </c>
      <c r="D2540" s="144" t="str">
        <f>vlookup(A2540, 'OG Data Combined'!$A$2:$AQ6277,29,false)</f>
        <v/>
      </c>
      <c r="E2540" t="str">
        <f>IFERROR(__xludf.DUMMYFUNCTION("IFERROR(REGEXEXTRACT((vlookup(A2540, 'OG Data Combined'!$A$2:$AQ6277,21,false)), ""\((.*?)\)""), """")"),"Sprints, Hurdles, Relays")</f>
        <v>Sprints, Hurdles, Relays</v>
      </c>
    </row>
    <row r="2541">
      <c r="A2541" s="143" t="s">
        <v>38832</v>
      </c>
      <c r="B2541" s="144" t="str">
        <f>vlookup(A2541, 'OG Data Combined'!$A$2:$Z6277,25,false)</f>
        <v/>
      </c>
      <c r="D2541" s="144" t="str">
        <f>vlookup(A2541, 'OG Data Combined'!$A$2:$AQ6277,29,false)</f>
        <v/>
      </c>
      <c r="E2541" t="str">
        <f>IFERROR(__xludf.DUMMYFUNCTION("IFERROR(REGEXEXTRACT((vlookup(A2541, 'OG Data Combined'!$A$2:$AQ6277,21,false)), ""\((.*?)\)""), """")"),"Distance")</f>
        <v>Distance</v>
      </c>
    </row>
    <row r="2542">
      <c r="A2542" s="143" t="s">
        <v>42309</v>
      </c>
      <c r="B2542" s="166" t="str">
        <f>vlookup(A2542, 'OG Data Combined'!$A$2:$Z6277,25,false)</f>
        <v>https://twitter.com/omar_lane</v>
      </c>
      <c r="D2542" s="144" t="str">
        <f>vlookup(A2542, 'OG Data Combined'!$A$2:$AQ6277,29,false)</f>
        <v>-</v>
      </c>
      <c r="E2542" t="str">
        <f>IFERROR(__xludf.DUMMYFUNCTION("IFERROR(REGEXEXTRACT((vlookup(A2542, 'OG Data Combined'!$A$2:$AQ6277,21,false)), ""\((.*?)\)""), """")"),"")</f>
        <v/>
      </c>
    </row>
    <row r="2543">
      <c r="A2543" s="143" t="s">
        <v>42310</v>
      </c>
      <c r="B2543" s="166" t="str">
        <f>vlookup(A2543, 'OG Data Combined'!$A$2:$Z6277,25,false)</f>
        <v>https://twitter.com/thomas_nulty</v>
      </c>
      <c r="D2543" s="144" t="str">
        <f>vlookup(A2543, 'OG Data Combined'!$A$2:$AQ6277,29,false)</f>
        <v>-</v>
      </c>
      <c r="E2543" t="str">
        <f>IFERROR(__xludf.DUMMYFUNCTION("IFERROR(REGEXEXTRACT((vlookup(A2543, 'OG Data Combined'!$A$2:$AQ6277,21,false)), ""\((.*?)\)""), """")"),"")</f>
        <v/>
      </c>
    </row>
    <row r="2544">
      <c r="A2544" s="143" t="s">
        <v>38833</v>
      </c>
      <c r="B2544" s="166" t="str">
        <f>vlookup(A2544, 'OG Data Combined'!$A$2:$Z6277,25,false)</f>
        <v>https://twitter.com/spolatas</v>
      </c>
      <c r="D2544" s="166" t="str">
        <f>vlookup(A2544, 'OG Data Combined'!$A$2:$AQ6277,29,false)</f>
        <v>https://www.instagram.com/spolatas/</v>
      </c>
      <c r="E2544" t="str">
        <f>IFERROR(__xludf.DUMMYFUNCTION("IFERROR(REGEXEXTRACT((vlookup(A2544, 'OG Data Combined'!$A$2:$AQ6277,21,false)), ""\((.*?)\)""), """")"),"")</f>
        <v/>
      </c>
    </row>
    <row r="2545">
      <c r="A2545" s="143" t="s">
        <v>38834</v>
      </c>
      <c r="B2545" s="166" t="str">
        <f>vlookup(A2545, 'OG Data Combined'!$A$2:$Z6277,25,false)</f>
        <v>https://twitter.com/jaredkrout</v>
      </c>
      <c r="D2545" s="166" t="str">
        <f>vlookup(A2545, 'OG Data Combined'!$A$2:$AQ6277,29,false)</f>
        <v>https://www.instagram.com/jaredkrout/</v>
      </c>
      <c r="E2545" t="str">
        <f>IFERROR(__xludf.DUMMYFUNCTION("IFERROR(REGEXEXTRACT((vlookup(A2545, 'OG Data Combined'!$A$2:$AQ6277,21,false)), ""\((.*?)\)""), """")"),"")</f>
        <v/>
      </c>
    </row>
    <row r="2546">
      <c r="A2546" s="143" t="s">
        <v>38835</v>
      </c>
      <c r="B2546" s="166" t="str">
        <f>vlookup(A2546, 'OG Data Combined'!$A$2:$Z6277,25,false)</f>
        <v>https://twitter.com/itsthrees</v>
      </c>
      <c r="D2546" s="144" t="str">
        <f>vlookup(A2546, 'OG Data Combined'!$A$2:$AQ6277,29,false)</f>
        <v>-</v>
      </c>
      <c r="E2546" t="str">
        <f>IFERROR(__xludf.DUMMYFUNCTION("IFERROR(REGEXEXTRACT((vlookup(A2546, 'OG Data Combined'!$A$2:$AQ6277,21,false)), ""\((.*?)\)""), """")"),"Throws")</f>
        <v>Throws</v>
      </c>
    </row>
    <row r="2547">
      <c r="A2547" s="143" t="s">
        <v>38836</v>
      </c>
      <c r="B2547" s="144" t="str">
        <f>vlookup(A2547, 'OG Data Combined'!$A$2:$Z6277,25,false)</f>
        <v>-</v>
      </c>
      <c r="D2547" s="166" t="str">
        <f>vlookup(A2547, 'OG Data Combined'!$A$2:$AQ6277,29,false)</f>
        <v>https://www.instagram.com/oilerpv/</v>
      </c>
      <c r="E2547" t="str">
        <f>IFERROR(__xludf.DUMMYFUNCTION("IFERROR(REGEXEXTRACT((vlookup(A2547, 'OG Data Combined'!$A$2:$AQ6277,21,false)), ""\((.*?)\)""), """")"),"Pole Vault")</f>
        <v>Pole Vault</v>
      </c>
    </row>
    <row r="2548">
      <c r="A2548" s="143" t="s">
        <v>38837</v>
      </c>
      <c r="B2548" s="144" t="str">
        <f>vlookup(A2548, 'OG Data Combined'!$A$2:$Z6277,25,false)</f>
        <v>-</v>
      </c>
      <c r="D2548" s="144" t="str">
        <f>vlookup(A2548, 'OG Data Combined'!$A$2:$AQ6277,29,false)</f>
        <v>-</v>
      </c>
      <c r="E2548" t="str">
        <f>IFERROR(__xludf.DUMMYFUNCTION("IFERROR(REGEXEXTRACT((vlookup(A2548, 'OG Data Combined'!$A$2:$AQ6277,21,false)), ""\((.*?)\)""), """")"),"Jumps, Multi-events")</f>
        <v>Jumps, Multi-events</v>
      </c>
    </row>
    <row r="2549">
      <c r="A2549" s="143" t="s">
        <v>38838</v>
      </c>
      <c r="B2549" s="166" t="str">
        <f>vlookup(A2549, 'OG Data Combined'!$A$2:$Z6277,25,false)</f>
        <v>https://twitter.com/eric_wymer</v>
      </c>
      <c r="D2549" s="166" t="str">
        <f>vlookup(A2549, 'OG Data Combined'!$A$2:$AQ6277,29,false)</f>
        <v>https://www.instagram.com/wymer.eric/</v>
      </c>
      <c r="E2549" t="str">
        <f>IFERROR(__xludf.DUMMYFUNCTION("IFERROR(REGEXEXTRACT((vlookup(A2549, 'OG Data Combined'!$A$2:$AQ6277,21,false)), ""\((.*?)\)""), """")"),"Distance")</f>
        <v>Distance</v>
      </c>
    </row>
    <row r="2550">
      <c r="A2550" s="143" t="s">
        <v>38839</v>
      </c>
      <c r="B2550" s="144" t="str">
        <f>vlookup(A2550, 'OG Data Combined'!$A$2:$Z6277,25,false)</f>
        <v>-</v>
      </c>
      <c r="D2550" s="166" t="str">
        <f>vlookup(A2550, 'OG Data Combined'!$A$2:$AQ6277,29,false)</f>
        <v>https://www.instagram.com/alaric24/</v>
      </c>
      <c r="E2550" t="str">
        <f>IFERROR(__xludf.DUMMYFUNCTION("IFERROR(REGEXEXTRACT((vlookup(A2550, 'OG Data Combined'!$A$2:$AQ6277,21,false)), ""\((.*?)\)""), """")"),"")</f>
        <v/>
      </c>
    </row>
    <row r="2551">
      <c r="A2551" s="143" t="s">
        <v>38840</v>
      </c>
      <c r="B2551" s="144" t="str">
        <f>vlookup(A2551, 'OG Data Combined'!$A$2:$Z6277,25,false)</f>
        <v>-</v>
      </c>
      <c r="D2551" s="166" t="str">
        <f>vlookup(A2551, 'OG Data Combined'!$A$2:$AQ6277,29,false)</f>
        <v>https://www.instagram.com/coach_j.caraciolo/</v>
      </c>
      <c r="E2551" t="str">
        <f>IFERROR(__xludf.DUMMYFUNCTION("IFERROR(REGEXEXTRACT((vlookup(A2551, 'OG Data Combined'!$A$2:$AQ6277,21,false)), ""\((.*?)\)""), """")"),"Distance")</f>
        <v>Distance</v>
      </c>
    </row>
    <row r="2552">
      <c r="A2552" s="143" t="s">
        <v>38841</v>
      </c>
      <c r="B2552" s="166" t="str">
        <f>vlookup(A2552, 'OG Data Combined'!$A$2:$Z6277,25,false)</f>
        <v>https://twitter.com/robmizicko</v>
      </c>
      <c r="D2552" s="144" t="str">
        <f>vlookup(A2552, 'OG Data Combined'!$A$2:$AQ6277,29,false)</f>
        <v>-</v>
      </c>
      <c r="E2552" t="str">
        <f>IFERROR(__xludf.DUMMYFUNCTION("IFERROR(REGEXEXTRACT((vlookup(A2552, 'OG Data Combined'!$A$2:$AQ6277,21,false)), ""\((.*?)\)""), """")"),"")</f>
        <v/>
      </c>
    </row>
    <row r="2553">
      <c r="A2553" s="143" t="s">
        <v>38842</v>
      </c>
      <c r="B2553" s="166" t="str">
        <f>vlookup(A2553, 'OG Data Combined'!$A$2:$Z6277,25,false)</f>
        <v>https://twitter.com/jeff_jak</v>
      </c>
      <c r="D2553" s="166" t="str">
        <f>vlookup(A2553, 'OG Data Combined'!$A$2:$AQ6277,29,false)</f>
        <v>https://www.instagram.com/coachjakmides/</v>
      </c>
      <c r="E2553" t="str">
        <f>IFERROR(__xludf.DUMMYFUNCTION("IFERROR(REGEXEXTRACT((vlookup(A2553, 'OG Data Combined'!$A$2:$AQ6277,21,false)), ""\((.*?)\)""), """")"),"Throws")</f>
        <v>Throws</v>
      </c>
    </row>
    <row r="2554">
      <c r="A2554" s="143" t="s">
        <v>38843</v>
      </c>
      <c r="B2554" s="144" t="str">
        <f>vlookup(A2554, 'OG Data Combined'!$A$2:$Z6277,25,false)</f>
        <v>-</v>
      </c>
      <c r="D2554" s="144" t="str">
        <f>vlookup(A2554, 'OG Data Combined'!$A$2:$AQ6277,29,false)</f>
        <v>-</v>
      </c>
      <c r="E2554" t="str">
        <f>IFERROR(__xludf.DUMMYFUNCTION("IFERROR(REGEXEXTRACT((vlookup(A2554, 'OG Data Combined'!$A$2:$AQ6277,21,false)), ""\((.*?)\)""), """")"),"Pole Vault")</f>
        <v>Pole Vault</v>
      </c>
    </row>
    <row r="2555">
      <c r="A2555" s="143" t="s">
        <v>38844</v>
      </c>
      <c r="B2555" s="144" t="str">
        <f>vlookup(A2555, 'OG Data Combined'!$A$2:$Z6277,25,false)</f>
        <v>-</v>
      </c>
      <c r="D2555" s="144" t="str">
        <f>vlookup(A2555, 'OG Data Combined'!$A$2:$AQ6277,29,false)</f>
        <v>-</v>
      </c>
      <c r="E2555" t="str">
        <f>IFERROR(__xludf.DUMMYFUNCTION("IFERROR(REGEXEXTRACT((vlookup(A2555, 'OG Data Combined'!$A$2:$AQ6277,21,false)), ""\((.*?)\)""), """")"),"")</f>
        <v/>
      </c>
    </row>
    <row r="2556">
      <c r="A2556" s="143" t="s">
        <v>38845</v>
      </c>
      <c r="B2556" s="144" t="str">
        <f>vlookup(A2556, 'OG Data Combined'!$A$2:$Z6277,25,false)</f>
        <v>-</v>
      </c>
      <c r="D2556" s="166" t="str">
        <f>vlookup(A2556, 'OG Data Combined'!$A$2:$AQ6277,29,false)</f>
        <v>https://www.instagram.com/cameronuniversitytfxc/</v>
      </c>
      <c r="E2556" t="str">
        <f>IFERROR(__xludf.DUMMYFUNCTION("IFERROR(REGEXEXTRACT((vlookup(A2556, 'OG Data Combined'!$A$2:$AQ6277,21,false)), ""\((.*?)\)""), """")"),"")</f>
        <v/>
      </c>
    </row>
    <row r="2557">
      <c r="A2557" s="143" t="s">
        <v>38846</v>
      </c>
      <c r="B2557" s="144" t="str">
        <f>vlookup(A2557, 'OG Data Combined'!$A$2:$Z6277,25,false)</f>
        <v>-</v>
      </c>
      <c r="D2557" s="144" t="str">
        <f>vlookup(A2557, 'OG Data Combined'!$A$2:$AQ6277,29,false)</f>
        <v>-</v>
      </c>
      <c r="E2557" t="str">
        <f>IFERROR(__xludf.DUMMYFUNCTION("IFERROR(REGEXEXTRACT((vlookup(A2557, 'OG Data Combined'!$A$2:$AQ6277,21,false)), ""\((.*?)\)""), """")"),"")</f>
        <v/>
      </c>
    </row>
    <row r="2558">
      <c r="A2558" s="143" t="s">
        <v>38847</v>
      </c>
      <c r="B2558" s="166" t="str">
        <f>vlookup(A2558, 'OG Data Combined'!$A$2:$Z6277,25,false)</f>
        <v>https://twitter.com/grantmduncan</v>
      </c>
      <c r="D2558" s="144" t="str">
        <f>vlookup(A2558, 'OG Data Combined'!$A$2:$AQ6277,29,false)</f>
        <v>-</v>
      </c>
      <c r="E2558" t="str">
        <f>IFERROR(__xludf.DUMMYFUNCTION("IFERROR(REGEXEXTRACT((vlookup(A2558, 'OG Data Combined'!$A$2:$AQ6277,21,false)), ""\((.*?)\)""), """")"),"")</f>
        <v/>
      </c>
    </row>
    <row r="2559">
      <c r="A2559" s="143" t="s">
        <v>38848</v>
      </c>
      <c r="B2559" s="144" t="str">
        <f>vlookup(A2559, 'OG Data Combined'!$A$2:$Z6277,25,false)</f>
        <v>-</v>
      </c>
      <c r="D2559" s="144" t="str">
        <f>vlookup(A2559, 'OG Data Combined'!$A$2:$AQ6277,29,false)</f>
        <v>-</v>
      </c>
      <c r="E2559" t="str">
        <f>IFERROR(__xludf.DUMMYFUNCTION("IFERROR(REGEXEXTRACT((vlookup(A2559, 'OG Data Combined'!$A$2:$AQ6277,21,false)), ""\((.*?)\)""), """")"),"")</f>
        <v/>
      </c>
    </row>
    <row r="2560">
      <c r="A2560" s="143" t="s">
        <v>38849</v>
      </c>
      <c r="B2560" s="144" t="str">
        <f>vlookup(A2560, 'OG Data Combined'!$A$2:$Z6277,25,false)</f>
        <v>-</v>
      </c>
      <c r="D2560" s="144" t="str">
        <f>vlookup(A2560, 'OG Data Combined'!$A$2:$AQ6277,29,false)</f>
        <v>-</v>
      </c>
      <c r="E2560" t="str">
        <f>IFERROR(__xludf.DUMMYFUNCTION("IFERROR(REGEXEXTRACT((vlookup(A2560, 'OG Data Combined'!$A$2:$AQ6277,21,false)), ""\((.*?)\)""), """")"),"")</f>
        <v/>
      </c>
    </row>
    <row r="2561">
      <c r="A2561" s="143" t="s">
        <v>38850</v>
      </c>
      <c r="B2561" s="154" t="str">
        <f>vlookup(A2561, 'OG Data Combined'!$A$2:$Z6277,25,false)</f>
        <v/>
      </c>
      <c r="D2561" s="154" t="str">
        <f>vlookup(A2561, 'OG Data Combined'!$A$2:$AQ6277,29,false)</f>
        <v/>
      </c>
      <c r="E2561" t="str">
        <f>IFERROR(__xludf.DUMMYFUNCTION("IFERROR(REGEXEXTRACT((vlookup(A2561, 'OG Data Combined'!$A$2:$AQ6277,21,false)), ""\((.*?)\)""), """")"),"")</f>
        <v/>
      </c>
    </row>
    <row r="2562">
      <c r="A2562" s="143" t="s">
        <v>42311</v>
      </c>
      <c r="B2562" s="144" t="str">
        <f>vlookup(A2562, 'OG Data Combined'!$A$2:$Z6277,25,false)</f>
        <v>-</v>
      </c>
      <c r="D2562" s="144" t="str">
        <f>vlookup(A2562, 'OG Data Combined'!$A$2:$AQ6277,29,false)</f>
        <v>-</v>
      </c>
      <c r="E2562" t="str">
        <f>IFERROR(__xludf.DUMMYFUNCTION("IFERROR(REGEXEXTRACT((vlookup(A2562, 'OG Data Combined'!$A$2:$AQ6277,21,false)), ""\((.*?)\)""), """")"),"")</f>
        <v/>
      </c>
    </row>
    <row r="2563">
      <c r="A2563" s="143" t="s">
        <v>38851</v>
      </c>
      <c r="B2563" s="144" t="str">
        <f>vlookup(A2563, 'OG Data Combined'!$A$2:$Z6277,25,false)</f>
        <v>-</v>
      </c>
      <c r="D2563" s="144" t="str">
        <f>vlookup(A2563, 'OG Data Combined'!$A$2:$AQ6277,29,false)</f>
        <v>-</v>
      </c>
      <c r="E2563" t="str">
        <f>IFERROR(__xludf.DUMMYFUNCTION("IFERROR(REGEXEXTRACT((vlookup(A2563, 'OG Data Combined'!$A$2:$AQ6277,21,false)), ""\((.*?)\)""), """")"),"")</f>
        <v/>
      </c>
    </row>
    <row r="2564">
      <c r="A2564" s="143" t="s">
        <v>38852</v>
      </c>
      <c r="B2564" s="144" t="str">
        <f>vlookup(A2564, 'OG Data Combined'!$A$2:$Z6277,25,false)</f>
        <v>-</v>
      </c>
      <c r="D2564" s="144" t="str">
        <f>vlookup(A2564, 'OG Data Combined'!$A$2:$AQ6277,29,false)</f>
        <v>-</v>
      </c>
      <c r="E2564" t="str">
        <f>IFERROR(__xludf.DUMMYFUNCTION("IFERROR(REGEXEXTRACT((vlookup(A2564, 'OG Data Combined'!$A$2:$AQ6277,21,false)), ""\((.*?)\)""), """")"),"Sprints, Hurdles, Multi-events")</f>
        <v>Sprints, Hurdles, Multi-events</v>
      </c>
    </row>
    <row r="2565">
      <c r="A2565" s="143" t="s">
        <v>38853</v>
      </c>
      <c r="B2565" s="144" t="str">
        <f>vlookup(A2565, 'OG Data Combined'!$A$2:$Z6277,25,false)</f>
        <v>-</v>
      </c>
      <c r="D2565" s="144" t="str">
        <f>vlookup(A2565, 'OG Data Combined'!$A$2:$AQ6277,29,false)</f>
        <v>-</v>
      </c>
      <c r="E2565" t="str">
        <f>IFERROR(__xludf.DUMMYFUNCTION("IFERROR(REGEXEXTRACT((vlookup(A2565, 'OG Data Combined'!$A$2:$AQ6277,21,false)), ""\((.*?)\)""), """")"),"Jumps")</f>
        <v>Jumps</v>
      </c>
    </row>
    <row r="2566">
      <c r="A2566" s="143" t="s">
        <v>38854</v>
      </c>
      <c r="B2566" s="144" t="str">
        <f>vlookup(A2566, 'OG Data Combined'!$A$2:$Z6277,25,false)</f>
        <v>-</v>
      </c>
      <c r="D2566" s="144" t="str">
        <f>vlookup(A2566, 'OG Data Combined'!$A$2:$AQ6277,29,false)</f>
        <v>-</v>
      </c>
      <c r="E2566" t="str">
        <f>IFERROR(__xludf.DUMMYFUNCTION("IFERROR(REGEXEXTRACT((vlookup(A2566, 'OG Data Combined'!$A$2:$AQ6277,21,false)), ""\((.*?)\)""), """")"),"")</f>
        <v/>
      </c>
    </row>
    <row r="2567">
      <c r="A2567" s="143" t="s">
        <v>38855</v>
      </c>
      <c r="B2567" s="144" t="str">
        <f>vlookup(A2567, 'OG Data Combined'!$A$2:$Z6277,25,false)</f>
        <v>-</v>
      </c>
      <c r="D2567" s="144" t="str">
        <f>vlookup(A2567, 'OG Data Combined'!$A$2:$AQ6277,29,false)</f>
        <v>-</v>
      </c>
      <c r="E2567" t="str">
        <f>IFERROR(__xludf.DUMMYFUNCTION("IFERROR(REGEXEXTRACT((vlookup(A2567, 'OG Data Combined'!$A$2:$AQ6277,21,false)), ""\((.*?)\)""), """")"),"")</f>
        <v/>
      </c>
    </row>
    <row r="2568">
      <c r="A2568" s="143" t="s">
        <v>38856</v>
      </c>
      <c r="B2568" s="144" t="str">
        <f>vlookup(A2568, 'OG Data Combined'!$A$2:$Z6277,25,false)</f>
        <v>-</v>
      </c>
      <c r="D2568" s="166" t="str">
        <f>vlookup(A2568, 'OG Data Combined'!$A$2:$AQ6277,29,false)</f>
        <v>https://www.instagram.com/prdale/</v>
      </c>
      <c r="E2568" t="str">
        <f>IFERROR(__xludf.DUMMYFUNCTION("IFERROR(REGEXEXTRACT((vlookup(A2568, 'OG Data Combined'!$A$2:$AQ6277,21,false)), ""\((.*?)\)""), """")"),"")</f>
        <v/>
      </c>
    </row>
    <row r="2569">
      <c r="A2569" s="143" t="s">
        <v>38857</v>
      </c>
      <c r="B2569" s="144" t="str">
        <f>vlookup(A2569, 'OG Data Combined'!$A$2:$Z6277,25,false)</f>
        <v>-</v>
      </c>
      <c r="D2569" s="144" t="str">
        <f>vlookup(A2569, 'OG Data Combined'!$A$2:$AQ6277,29,false)</f>
        <v>-</v>
      </c>
      <c r="E2569" t="str">
        <f>IFERROR(__xludf.DUMMYFUNCTION("IFERROR(REGEXEXTRACT((vlookup(A2569, 'OG Data Combined'!$A$2:$AQ6277,21,false)), ""\((.*?)\)""), """")"),"")</f>
        <v/>
      </c>
    </row>
    <row r="2570">
      <c r="A2570" s="143" t="s">
        <v>38858</v>
      </c>
      <c r="B2570" s="166" t="str">
        <f>vlookup(A2570, 'OG Data Combined'!$A$2:$Z6277,25,false)</f>
        <v>https://twitter.com/kennedy_matt</v>
      </c>
      <c r="D2570" s="144" t="str">
        <f>vlookup(A2570, 'OG Data Combined'!$A$2:$AQ6277,29,false)</f>
        <v>-</v>
      </c>
      <c r="E2570" t="str">
        <f>IFERROR(__xludf.DUMMYFUNCTION("IFERROR(REGEXEXTRACT((vlookup(A2570, 'OG Data Combined'!$A$2:$AQ6277,21,false)), ""\((.*?)\)""), """")"),"")</f>
        <v/>
      </c>
    </row>
    <row r="2571">
      <c r="A2571" s="143" t="s">
        <v>38859</v>
      </c>
      <c r="B2571" s="144" t="str">
        <f>vlookup(A2571, 'OG Data Combined'!$A$2:$Z6277,25,false)</f>
        <v>-</v>
      </c>
      <c r="D2571" s="166" t="str">
        <f>vlookup(A2571, 'OG Data Combined'!$A$2:$AQ6277,29,false)</f>
        <v>https://www.instagram.com/blaineqphillippi/</v>
      </c>
      <c r="E2571" t="str">
        <f>IFERROR(__xludf.DUMMYFUNCTION("IFERROR(REGEXEXTRACT((vlookup(A2571, 'OG Data Combined'!$A$2:$AQ6277,21,false)), ""\((.*?)\)""), """")"),"")</f>
        <v/>
      </c>
    </row>
    <row r="2572">
      <c r="A2572" s="143" t="s">
        <v>38860</v>
      </c>
      <c r="B2572" s="144" t="str">
        <f>vlookup(A2572, 'OG Data Combined'!$A$2:$Z6277,25,false)</f>
        <v>-</v>
      </c>
      <c r="D2572" s="144" t="str">
        <f>vlookup(A2572, 'OG Data Combined'!$A$2:$AQ6277,29,false)</f>
        <v>-</v>
      </c>
      <c r="E2572" t="str">
        <f>IFERROR(__xludf.DUMMYFUNCTION("IFERROR(REGEXEXTRACT((vlookup(A2572, 'OG Data Combined'!$A$2:$AQ6277,21,false)), ""\((.*?)\)""), """")"),"")</f>
        <v/>
      </c>
    </row>
    <row r="2573">
      <c r="A2573" s="143" t="s">
        <v>38861</v>
      </c>
      <c r="B2573" s="144" t="str">
        <f>vlookup(A2573, 'OG Data Combined'!$A$2:$Z6277,25,false)</f>
        <v>-</v>
      </c>
      <c r="D2573" s="144" t="str">
        <f>vlookup(A2573, 'OG Data Combined'!$A$2:$AQ6277,29,false)</f>
        <v>-</v>
      </c>
      <c r="E2573" t="str">
        <f>IFERROR(__xludf.DUMMYFUNCTION("IFERROR(REGEXEXTRACT((vlookup(A2573, 'OG Data Combined'!$A$2:$AQ6277,21,false)), ""\((.*?)\)""), """")"),"Sprints, Hurdles")</f>
        <v>Sprints, Hurdles</v>
      </c>
    </row>
    <row r="2574">
      <c r="A2574" s="143" t="s">
        <v>38862</v>
      </c>
      <c r="B2574" s="166" t="str">
        <f>vlookup(A2574, 'OG Data Combined'!$A$2:$Z6277,25,false)</f>
        <v>https://twitter.com/coacheard</v>
      </c>
      <c r="D2574" s="144" t="str">
        <f>vlookup(A2574, 'OG Data Combined'!$A$2:$AQ6277,29,false)</f>
        <v>-</v>
      </c>
      <c r="E2574" t="str">
        <f>IFERROR(__xludf.DUMMYFUNCTION("IFERROR(REGEXEXTRACT((vlookup(A2574, 'OG Data Combined'!$A$2:$AQ6277,21,false)), ""\((.*?)\)""), """")"),"Jumps")</f>
        <v>Jumps</v>
      </c>
    </row>
    <row r="2575">
      <c r="A2575" s="143" t="s">
        <v>38863</v>
      </c>
      <c r="B2575" s="144" t="str">
        <f>vlookup(A2575, 'OG Data Combined'!$A$2:$Z6277,25,false)</f>
        <v>-</v>
      </c>
      <c r="D2575" s="144" t="str">
        <f>vlookup(A2575, 'OG Data Combined'!$A$2:$AQ6277,29,false)</f>
        <v>-</v>
      </c>
      <c r="E2575" t="str">
        <f>IFERROR(__xludf.DUMMYFUNCTION("IFERROR(REGEXEXTRACT((vlookup(A2575, 'OG Data Combined'!$A$2:$AQ6277,21,false)), ""\((.*?)\)""), """")"),"")</f>
        <v/>
      </c>
    </row>
    <row r="2576">
      <c r="A2576" s="143" t="s">
        <v>38864</v>
      </c>
      <c r="B2576" s="166" t="str">
        <f>vlookup(A2576, 'OG Data Combined'!$A$2:$Z6277,25,false)</f>
        <v>https://twitter.com/al1z3</v>
      </c>
      <c r="D2576" s="144" t="str">
        <f>vlookup(A2576, 'OG Data Combined'!$A$2:$AQ6277,29,false)</f>
        <v>-</v>
      </c>
      <c r="E2576" t="str">
        <f>IFERROR(__xludf.DUMMYFUNCTION("IFERROR(REGEXEXTRACT((vlookup(A2576, 'OG Data Combined'!$A$2:$AQ6277,21,false)), ""\((.*?)\)""), """")"),"Distance")</f>
        <v>Distance</v>
      </c>
    </row>
    <row r="2577">
      <c r="A2577" s="143" t="s">
        <v>38865</v>
      </c>
      <c r="B2577" s="144" t="str">
        <f>vlookup(A2577, 'OG Data Combined'!$A$2:$Z6277,25,false)</f>
        <v>-</v>
      </c>
      <c r="D2577" s="144" t="str">
        <f>vlookup(A2577, 'OG Data Combined'!$A$2:$AQ6277,29,false)</f>
        <v>-</v>
      </c>
      <c r="E2577" t="str">
        <f>IFERROR(__xludf.DUMMYFUNCTION("IFERROR(REGEXEXTRACT((vlookup(A2577, 'OG Data Combined'!$A$2:$AQ6277,21,false)), ""\((.*?)\)""), """")"),"")</f>
        <v/>
      </c>
    </row>
    <row r="2578">
      <c r="A2578" s="143" t="s">
        <v>38866</v>
      </c>
      <c r="B2578" s="144" t="str">
        <f>vlookup(A2578, 'OG Data Combined'!$A$2:$Z6277,25,false)</f>
        <v>-</v>
      </c>
      <c r="D2578" s="144" t="str">
        <f>vlookup(A2578, 'OG Data Combined'!$A$2:$AQ6277,29,false)</f>
        <v>-</v>
      </c>
      <c r="E2578" t="str">
        <f>IFERROR(__xludf.DUMMYFUNCTION("IFERROR(REGEXEXTRACT((vlookup(A2578, 'OG Data Combined'!$A$2:$AQ6277,21,false)), ""\((.*?)\)""), """")"),"")</f>
        <v/>
      </c>
    </row>
    <row r="2579">
      <c r="A2579" s="143" t="s">
        <v>38867</v>
      </c>
      <c r="B2579" s="144" t="str">
        <f>vlookup(A2579, 'OG Data Combined'!$A$2:$Z6277,25,false)</f>
        <v>-</v>
      </c>
      <c r="D2579" s="144" t="str">
        <f>vlookup(A2579, 'OG Data Combined'!$A$2:$AQ6277,29,false)</f>
        <v>-</v>
      </c>
      <c r="E2579" t="str">
        <f>IFERROR(__xludf.DUMMYFUNCTION("IFERROR(REGEXEXTRACT((vlookup(A2579, 'OG Data Combined'!$A$2:$AQ6277,21,false)), ""\((.*?)\)""), """")"),"Multi-events, Pole Vault")</f>
        <v>Multi-events, Pole Vault</v>
      </c>
    </row>
    <row r="2580">
      <c r="A2580" s="143" t="s">
        <v>38868</v>
      </c>
      <c r="B2580" s="144" t="str">
        <f>vlookup(A2580, 'OG Data Combined'!$A$2:$Z6277,25,false)</f>
        <v>-</v>
      </c>
      <c r="D2580" s="144" t="str">
        <f>vlookup(A2580, 'OG Data Combined'!$A$2:$AQ6277,29,false)</f>
        <v>-</v>
      </c>
      <c r="E2580" t="str">
        <f>IFERROR(__xludf.DUMMYFUNCTION("IFERROR(REGEXEXTRACT((vlookup(A2580, 'OG Data Combined'!$A$2:$AQ6277,21,false)), ""\((.*?)\)""), """")"),"Sprints")</f>
        <v>Sprints</v>
      </c>
    </row>
    <row r="2581">
      <c r="A2581" s="143" t="s">
        <v>38869</v>
      </c>
      <c r="B2581" s="144" t="str">
        <f>vlookup(A2581, 'OG Data Combined'!$A$2:$Z6277,25,false)</f>
        <v>-</v>
      </c>
      <c r="D2581" s="144" t="str">
        <f>vlookup(A2581, 'OG Data Combined'!$A$2:$AQ6277,29,false)</f>
        <v>-</v>
      </c>
      <c r="E2581" t="str">
        <f>IFERROR(__xludf.DUMMYFUNCTION("IFERROR(REGEXEXTRACT((vlookup(A2581, 'OG Data Combined'!$A$2:$AQ6277,21,false)), ""\((.*?)\)""), """")"),"Jumps, Hurdles")</f>
        <v>Jumps, Hurdles</v>
      </c>
    </row>
    <row r="2582">
      <c r="A2582" s="143" t="s">
        <v>38870</v>
      </c>
      <c r="B2582" s="166" t="str">
        <f>vlookup(A2582, 'OG Data Combined'!$A$2:$Z6277,25,false)</f>
        <v>https://twitter.com/zachtrailrunner</v>
      </c>
      <c r="D2582" s="166" t="str">
        <f>vlookup(A2582, 'OG Data Combined'!$A$2:$AQ6277,29,false)</f>
        <v>https://www.instagram.com/hollowayzachary/</v>
      </c>
      <c r="E2582" t="str">
        <f>IFERROR(__xludf.DUMMYFUNCTION("IFERROR(REGEXEXTRACT((vlookup(A2582, 'OG Data Combined'!$A$2:$AQ6277,21,false)), ""\((.*?)\)""), """")"),"Distance")</f>
        <v>Distance</v>
      </c>
    </row>
    <row r="2583">
      <c r="A2583" s="143" t="s">
        <v>38871</v>
      </c>
      <c r="B2583" s="144" t="str">
        <f>vlookup(A2583, 'OG Data Combined'!$A$2:$Z6277,25,false)</f>
        <v>-</v>
      </c>
      <c r="D2583" s="144" t="str">
        <f>vlookup(A2583, 'OG Data Combined'!$A$2:$AQ6277,29,false)</f>
        <v>-</v>
      </c>
      <c r="E2583" t="str">
        <f>IFERROR(__xludf.DUMMYFUNCTION("IFERROR(REGEXEXTRACT((vlookup(A2583, 'OG Data Combined'!$A$2:$AQ6277,21,false)), ""\((.*?)\)""), """")"),"Distance")</f>
        <v>Distance</v>
      </c>
    </row>
    <row r="2584">
      <c r="A2584" s="143" t="s">
        <v>42312</v>
      </c>
      <c r="B2584" s="166" t="str">
        <f>vlookup(A2584, 'OG Data Combined'!$A$2:$Z6277,25,false)</f>
        <v>https://x.com/coachmarin13</v>
      </c>
      <c r="D2584" s="144" t="str">
        <f>vlookup(A2584, 'OG Data Combined'!$A$2:$AQ6277,29,false)</f>
        <v>-</v>
      </c>
      <c r="E2584" t="str">
        <f>IFERROR(__xludf.DUMMYFUNCTION("IFERROR(REGEXEXTRACT((vlookup(A2584, 'OG Data Combined'!$A$2:$AQ6277,21,false)), ""\((.*?)\)""), """")"),"")</f>
        <v/>
      </c>
    </row>
    <row r="2585">
      <c r="A2585" s="143" t="s">
        <v>38872</v>
      </c>
      <c r="B2585" s="144" t="str">
        <f>vlookup(A2585, 'OG Data Combined'!$A$2:$Z6277,25,false)</f>
        <v>-</v>
      </c>
      <c r="D2585" s="144" t="str">
        <f>vlookup(A2585, 'OG Data Combined'!$A$2:$AQ6277,29,false)</f>
        <v>-</v>
      </c>
      <c r="E2585" t="str">
        <f>IFERROR(__xludf.DUMMYFUNCTION("IFERROR(REGEXEXTRACT((vlookup(A2585, 'OG Data Combined'!$A$2:$AQ6277,21,false)), ""\((.*?)\)""), """")"),"")</f>
        <v/>
      </c>
    </row>
    <row r="2586">
      <c r="A2586" s="143" t="s">
        <v>38873</v>
      </c>
      <c r="B2586" s="166" t="str">
        <f>vlookup(A2586, 'OG Data Combined'!$A$2:$Z6277,25,false)</f>
        <v>https://twitter.com/kristin_stam</v>
      </c>
      <c r="D2586" s="144" t="str">
        <f>vlookup(A2586, 'OG Data Combined'!$A$2:$AQ6277,29,false)</f>
        <v>-</v>
      </c>
      <c r="E2586" t="str">
        <f>IFERROR(__xludf.DUMMYFUNCTION("IFERROR(REGEXEXTRACT((vlookup(A2586, 'OG Data Combined'!$A$2:$AQ6277,21,false)), ""\((.*?)\)""), """")"),"")</f>
        <v/>
      </c>
    </row>
    <row r="2587">
      <c r="A2587" s="143" t="s">
        <v>38874</v>
      </c>
      <c r="B2587" s="144" t="str">
        <f>vlookup(A2587, 'OG Data Combined'!$A$2:$Z6277,25,false)</f>
        <v>-</v>
      </c>
      <c r="D2587" s="144" t="str">
        <f>vlookup(A2587, 'OG Data Combined'!$A$2:$AQ6277,29,false)</f>
        <v>-</v>
      </c>
      <c r="E2587" t="str">
        <f>IFERROR(__xludf.DUMMYFUNCTION("IFERROR(REGEXEXTRACT((vlookup(A2587, 'OG Data Combined'!$A$2:$AQ6277,21,false)), ""\((.*?)\)""), """")"),"")</f>
        <v/>
      </c>
    </row>
    <row r="2588">
      <c r="A2588" s="143" t="s">
        <v>38875</v>
      </c>
      <c r="B2588" s="144" t="str">
        <f>vlookup(A2588, 'OG Data Combined'!$A$2:$Z6277,25,false)</f>
        <v>-</v>
      </c>
      <c r="D2588" s="166" t="str">
        <f>vlookup(A2588, 'OG Data Combined'!$A$2:$AQ6277,29,false)</f>
        <v>https://www.instagram.com/calucoach/</v>
      </c>
      <c r="E2588" t="str">
        <f>IFERROR(__xludf.DUMMYFUNCTION("IFERROR(REGEXEXTRACT((vlookup(A2588, 'OG Data Combined'!$A$2:$AQ6277,21,false)), ""\((.*?)\)""), """")"),"")</f>
        <v/>
      </c>
    </row>
    <row r="2589">
      <c r="A2589" s="143" t="s">
        <v>38876</v>
      </c>
      <c r="B2589" s="144" t="str">
        <f>vlookup(A2589, 'OG Data Combined'!$A$2:$Z6277,25,false)</f>
        <v>-</v>
      </c>
      <c r="D2589" s="144" t="str">
        <f>vlookup(A2589, 'OG Data Combined'!$A$2:$AQ6277,29,false)</f>
        <v>-</v>
      </c>
      <c r="E2589" t="str">
        <f>IFERROR(__xludf.DUMMYFUNCTION("IFERROR(REGEXEXTRACT((vlookup(A2589, 'OG Data Combined'!$A$2:$AQ6277,21,false)), ""\((.*?)\)""), """")"),"")</f>
        <v/>
      </c>
    </row>
    <row r="2590">
      <c r="A2590" s="143" t="s">
        <v>38877</v>
      </c>
      <c r="B2590" s="144" t="str">
        <f>vlookup(A2590, 'OG Data Combined'!$A$2:$Z6277,25,false)</f>
        <v>-</v>
      </c>
      <c r="D2590" s="144" t="str">
        <f>vlookup(A2590, 'OG Data Combined'!$A$2:$AQ6277,29,false)</f>
        <v>-</v>
      </c>
      <c r="E2590" t="str">
        <f>IFERROR(__xludf.DUMMYFUNCTION("IFERROR(REGEXEXTRACT((vlookup(A2590, 'OG Data Combined'!$A$2:$AQ6277,21,false)), ""\((.*?)\)""), """")"),"")</f>
        <v/>
      </c>
    </row>
    <row r="2591">
      <c r="A2591" s="143" t="s">
        <v>38878</v>
      </c>
      <c r="B2591" s="166" t="str">
        <f>vlookup(A2591, 'OG Data Combined'!$A$2:$Z6277,25,false)</f>
        <v>https://twitter.com/coach_wert</v>
      </c>
      <c r="D2591" s="166" t="str">
        <f>vlookup(A2591, 'OG Data Combined'!$A$2:$AQ6277,29,false)</f>
        <v>https://www.instagram.com/coach_brady_wert/</v>
      </c>
      <c r="E2591" t="str">
        <f>IFERROR(__xludf.DUMMYFUNCTION("IFERROR(REGEXEXTRACT((vlookup(A2591, 'OG Data Combined'!$A$2:$AQ6277,21,false)), ""\((.*?)\)""), """")"),"")</f>
        <v/>
      </c>
    </row>
    <row r="2592">
      <c r="A2592" s="143" t="s">
        <v>38879</v>
      </c>
      <c r="B2592" s="144" t="str">
        <f>vlookup(A2592, 'OG Data Combined'!$A$2:$Z6277,25,false)</f>
        <v>-</v>
      </c>
      <c r="D2592" s="144" t="str">
        <f>vlookup(A2592, 'OG Data Combined'!$A$2:$AQ6277,29,false)</f>
        <v>-</v>
      </c>
      <c r="E2592" t="str">
        <f>IFERROR(__xludf.DUMMYFUNCTION("IFERROR(REGEXEXTRACT((vlookup(A2592, 'OG Data Combined'!$A$2:$AQ6277,21,false)), ""\((.*?)\)""), """")"),"")</f>
        <v/>
      </c>
    </row>
    <row r="2593">
      <c r="A2593" s="143" t="s">
        <v>38880</v>
      </c>
      <c r="B2593" s="144" t="str">
        <f>vlookup(A2593, 'OG Data Combined'!$A$2:$Z6277,25,false)</f>
        <v>-</v>
      </c>
      <c r="D2593" s="144" t="str">
        <f>vlookup(A2593, 'OG Data Combined'!$A$2:$AQ6277,29,false)</f>
        <v>-</v>
      </c>
      <c r="E2593" t="str">
        <f>IFERROR(__xludf.DUMMYFUNCTION("IFERROR(REGEXEXTRACT((vlookup(A2593, 'OG Data Combined'!$A$2:$AQ6277,21,false)), ""\((.*?)\)""), """")"),"")</f>
        <v/>
      </c>
    </row>
    <row r="2594">
      <c r="A2594" s="143" t="s">
        <v>38881</v>
      </c>
      <c r="B2594" s="166" t="str">
        <f>vlookup(A2594, 'OG Data Combined'!$A$2:$Z6277,25,false)</f>
        <v>https://twitter.com/justingermani</v>
      </c>
      <c r="D2594" s="144" t="str">
        <f>vlookup(A2594, 'OG Data Combined'!$A$2:$AQ6277,29,false)</f>
        <v>-</v>
      </c>
      <c r="E2594" t="str">
        <f>IFERROR(__xludf.DUMMYFUNCTION("IFERROR(REGEXEXTRACT((vlookup(A2594, 'OG Data Combined'!$A$2:$AQ6277,21,false)), ""\((.*?)\)""), """")"),"")</f>
        <v/>
      </c>
    </row>
    <row r="2595">
      <c r="A2595" s="143" t="s">
        <v>38882</v>
      </c>
      <c r="B2595" s="166" t="str">
        <f>vlookup(A2595, 'OG Data Combined'!$A$2:$Z6277,25,false)</f>
        <v>https://twitter.com/ameng03</v>
      </c>
      <c r="D2595" s="166" t="str">
        <f>vlookup(A2595, 'OG Data Combined'!$A$2:$AQ6277,29,false)</f>
        <v>https://www.instagram.com/amengel3/</v>
      </c>
      <c r="E2595" t="str">
        <f>IFERROR(__xludf.DUMMYFUNCTION("IFERROR(REGEXEXTRACT((vlookup(A2595, 'OG Data Combined'!$A$2:$AQ6277,21,false)), ""\((.*?)\)""), """")"),"Distance")</f>
        <v>Distance</v>
      </c>
    </row>
    <row r="2596">
      <c r="A2596" s="143" t="s">
        <v>38883</v>
      </c>
      <c r="B2596" s="144" t="str">
        <f>vlookup(A2596, 'OG Data Combined'!$A$2:$Z6277,25,false)</f>
        <v>-</v>
      </c>
      <c r="D2596" s="144" t="str">
        <f>vlookup(A2596, 'OG Data Combined'!$A$2:$AQ6277,29,false)</f>
        <v>-</v>
      </c>
      <c r="E2596" t="str">
        <f>IFERROR(__xludf.DUMMYFUNCTION("IFERROR(REGEXEXTRACT((vlookup(A2596, 'OG Data Combined'!$A$2:$AQ6277,21,false)), ""\((.*?)\)""), """")"),"")</f>
        <v/>
      </c>
    </row>
    <row r="2597">
      <c r="A2597" s="143" t="s">
        <v>38884</v>
      </c>
      <c r="B2597" s="144" t="str">
        <f>vlookup(A2597, 'OG Data Combined'!$A$2:$Z6277,25,false)</f>
        <v>-</v>
      </c>
      <c r="D2597" s="144" t="str">
        <f>vlookup(A2597, 'OG Data Combined'!$A$2:$AQ6277,29,false)</f>
        <v>-</v>
      </c>
      <c r="E2597" t="str">
        <f>IFERROR(__xludf.DUMMYFUNCTION("IFERROR(REGEXEXTRACT((vlookup(A2597, 'OG Data Combined'!$A$2:$AQ6277,21,false)), ""\((.*?)\)""), """")"),"")</f>
        <v/>
      </c>
    </row>
    <row r="2598">
      <c r="A2598" s="143" t="s">
        <v>38885</v>
      </c>
      <c r="B2598" s="144" t="str">
        <f>vlookup(A2598, 'OG Data Combined'!$A$2:$Z6277,25,false)</f>
        <v>-</v>
      </c>
      <c r="D2598" s="144" t="str">
        <f>vlookup(A2598, 'OG Data Combined'!$A$2:$AQ6277,29,false)</f>
        <v>-</v>
      </c>
      <c r="E2598" t="str">
        <f>IFERROR(__xludf.DUMMYFUNCTION("IFERROR(REGEXEXTRACT((vlookup(A2598, 'OG Data Combined'!$A$2:$AQ6277,21,false)), ""\((.*?)\)""), """")"),"")</f>
        <v/>
      </c>
    </row>
    <row r="2599">
      <c r="A2599" s="143" t="s">
        <v>38886</v>
      </c>
      <c r="B2599" s="166" t="str">
        <f>vlookup(A2599, 'OG Data Combined'!$A$2:$Z6277,25,false)</f>
        <v>https://twitter.com/runjdxc</v>
      </c>
      <c r="D2599" s="144" t="str">
        <f>vlookup(A2599, 'OG Data Combined'!$A$2:$AQ6277,29,false)</f>
        <v>-</v>
      </c>
      <c r="E2599" t="str">
        <f>IFERROR(__xludf.DUMMYFUNCTION("IFERROR(REGEXEXTRACT((vlookup(A2599, 'OG Data Combined'!$A$2:$AQ6277,21,false)), ""\((.*?)\)""), """")"),"")</f>
        <v/>
      </c>
    </row>
    <row r="2600">
      <c r="A2600" s="143" t="s">
        <v>38887</v>
      </c>
      <c r="B2600" s="144" t="str">
        <f>vlookup(A2600, 'OG Data Combined'!$A$2:$Z6277,25,false)</f>
        <v>-</v>
      </c>
      <c r="D2600" s="144" t="str">
        <f>vlookup(A2600, 'OG Data Combined'!$A$2:$AQ6277,29,false)</f>
        <v>-</v>
      </c>
      <c r="E2600" t="str">
        <f>IFERROR(__xludf.DUMMYFUNCTION("IFERROR(REGEXEXTRACT((vlookup(A2600, 'OG Data Combined'!$A$2:$AQ6277,21,false)), ""\((.*?)\)""), """")"),"")</f>
        <v/>
      </c>
    </row>
    <row r="2601">
      <c r="A2601" s="143" t="s">
        <v>38888</v>
      </c>
      <c r="B2601" s="154" t="str">
        <f>vlookup(A2601, 'OG Data Combined'!$A$2:$Z6277,25,false)</f>
        <v/>
      </c>
      <c r="D2601" s="154" t="str">
        <f>vlookup(A2601, 'OG Data Combined'!$A$2:$AQ6277,29,false)</f>
        <v/>
      </c>
      <c r="E2601" t="str">
        <f>IFERROR(__xludf.DUMMYFUNCTION("IFERROR(REGEXEXTRACT((vlookup(A2601, 'OG Data Combined'!$A$2:$AQ6277,21,false)), ""\((.*?)\)""), """")"),"Distance")</f>
        <v>Distance</v>
      </c>
    </row>
    <row r="2602">
      <c r="A2602" s="143" t="s">
        <v>38889</v>
      </c>
      <c r="B2602" s="154" t="str">
        <f>vlookup(A2602, 'OG Data Combined'!$A$2:$Z6277,25,false)</f>
        <v/>
      </c>
      <c r="D2602" s="154" t="str">
        <f>vlookup(A2602, 'OG Data Combined'!$A$2:$AQ6277,29,false)</f>
        <v/>
      </c>
      <c r="E2602" t="str">
        <f>IFERROR(__xludf.DUMMYFUNCTION("IFERROR(REGEXEXTRACT((vlookup(A2602, 'OG Data Combined'!$A$2:$AQ6277,21,false)), ""\((.*?)\)""), """")"),"")</f>
        <v/>
      </c>
    </row>
    <row r="2603">
      <c r="A2603" s="143" t="s">
        <v>38890</v>
      </c>
      <c r="B2603" s="144" t="str">
        <f>vlookup(A2603, 'OG Data Combined'!$A$2:$Z6277,25,false)</f>
        <v>-</v>
      </c>
      <c r="D2603" s="144" t="str">
        <f>vlookup(A2603, 'OG Data Combined'!$A$2:$AQ6277,29,false)</f>
        <v>-</v>
      </c>
      <c r="E2603" t="str">
        <f>IFERROR(__xludf.DUMMYFUNCTION("IFERROR(REGEXEXTRACT((vlookup(A2603, 'OG Data Combined'!$A$2:$AQ6277,21,false)), ""\((.*?)\)""), """")"),"Sprints, Jumps, Multi-events")</f>
        <v>Sprints, Jumps, Multi-events</v>
      </c>
    </row>
    <row r="2604">
      <c r="A2604" s="143" t="s">
        <v>42313</v>
      </c>
      <c r="B2604" s="144" t="str">
        <f>vlookup(A2604, 'OG Data Combined'!$A$2:$Z6277,25,false)</f>
        <v>-</v>
      </c>
      <c r="D2604" s="144" t="str">
        <f>vlookup(A2604, 'OG Data Combined'!$A$2:$AQ6277,29,false)</f>
        <v>-</v>
      </c>
      <c r="E2604" t="str">
        <f>IFERROR(__xludf.DUMMYFUNCTION("IFERROR(REGEXEXTRACT((vlookup(A2604, 'OG Data Combined'!$A$2:$AQ6277,21,false)), ""\((.*?)\)""), """")"),"")</f>
        <v/>
      </c>
    </row>
    <row r="2605">
      <c r="A2605" s="143" t="s">
        <v>42314</v>
      </c>
      <c r="B2605" s="166" t="str">
        <f>vlookup(A2605, 'OG Data Combined'!$A$2:$Z6277,25,false)</f>
        <v>https://twitter.com/iupcrosscountry</v>
      </c>
      <c r="D2605" s="144" t="str">
        <f>vlookup(A2605, 'OG Data Combined'!$A$2:$AQ6277,29,false)</f>
        <v>-</v>
      </c>
      <c r="E2605" t="str">
        <f>IFERROR(__xludf.DUMMYFUNCTION("IFERROR(REGEXEXTRACT((vlookup(A2605, 'OG Data Combined'!$A$2:$AQ6277,21,false)), ""\((.*?)\)""), """")"),"")</f>
        <v/>
      </c>
    </row>
    <row r="2606">
      <c r="A2606" s="143" t="s">
        <v>38891</v>
      </c>
      <c r="B2606" s="144" t="str">
        <f>vlookup(A2606, 'OG Data Combined'!$A$2:$Z6277,25,false)</f>
        <v>-</v>
      </c>
      <c r="D2606" s="144" t="str">
        <f>vlookup(A2606, 'OG Data Combined'!$A$2:$AQ6277,29,false)</f>
        <v>-</v>
      </c>
      <c r="E2606" t="str">
        <f>IFERROR(__xludf.DUMMYFUNCTION("IFERROR(REGEXEXTRACT((vlookup(A2606, 'OG Data Combined'!$A$2:$AQ6277,21,false)), ""\((.*?)\)""), """")"),"Mid-Distance, Distance")</f>
        <v>Mid-Distance, Distance</v>
      </c>
    </row>
    <row r="2607">
      <c r="A2607" s="143" t="s">
        <v>38892</v>
      </c>
      <c r="B2607" s="144" t="str">
        <f>vlookup(A2607, 'OG Data Combined'!$A$2:$Z6277,25,false)</f>
        <v>-</v>
      </c>
      <c r="D2607" s="144" t="str">
        <f>vlookup(A2607, 'OG Data Combined'!$A$2:$AQ6277,29,false)</f>
        <v>-</v>
      </c>
      <c r="E2607" t="str">
        <f>IFERROR(__xludf.DUMMYFUNCTION("IFERROR(REGEXEXTRACT((vlookup(A2607, 'OG Data Combined'!$A$2:$AQ6277,21,false)), ""\((.*?)\)""), """")"),"High-Jump")</f>
        <v>High-Jump</v>
      </c>
    </row>
    <row r="2608">
      <c r="A2608" s="143" t="s">
        <v>38893</v>
      </c>
      <c r="B2608" s="144" t="str">
        <f>vlookup(A2608, 'OG Data Combined'!$A$2:$Z6277,25,false)</f>
        <v>-</v>
      </c>
      <c r="D2608" s="144" t="str">
        <f>vlookup(A2608, 'OG Data Combined'!$A$2:$AQ6277,29,false)</f>
        <v>-</v>
      </c>
      <c r="E2608" t="str">
        <f>IFERROR(__xludf.DUMMYFUNCTION("IFERROR(REGEXEXTRACT((vlookup(A2608, 'OG Data Combined'!$A$2:$AQ6277,21,false)), ""\((.*?)\)""), """")"),"High-Jump")</f>
        <v>High-Jump</v>
      </c>
    </row>
    <row r="2609">
      <c r="A2609" s="143" t="s">
        <v>38894</v>
      </c>
      <c r="B2609" s="166" t="str">
        <f>vlookup(A2609, 'OG Data Combined'!$A$2:$Z6277,25,false)</f>
        <v>https://twitter.com/ktowntrackxc</v>
      </c>
      <c r="D2609" s="144" t="str">
        <f>vlookup(A2609, 'OG Data Combined'!$A$2:$AQ6277,29,false)</f>
        <v>-</v>
      </c>
      <c r="E2609" t="str">
        <f>IFERROR(__xludf.DUMMYFUNCTION("IFERROR(REGEXEXTRACT((vlookup(A2609, 'OG Data Combined'!$A$2:$AQ6277,21,false)), ""\((.*?)\)""), """")"),"Distance, Mid-Distance")</f>
        <v>Distance, Mid-Distance</v>
      </c>
    </row>
    <row r="2610">
      <c r="A2610" s="143" t="s">
        <v>38895</v>
      </c>
      <c r="B2610" s="144" t="str">
        <f>vlookup(A2610, 'OG Data Combined'!$A$2:$Z6277,25,false)</f>
        <v>-</v>
      </c>
      <c r="D2610" s="144" t="str">
        <f>vlookup(A2610, 'OG Data Combined'!$A$2:$AQ6277,29,false)</f>
        <v>-</v>
      </c>
      <c r="E2610" t="str">
        <f>IFERROR(__xludf.DUMMYFUNCTION("IFERROR(REGEXEXTRACT((vlookup(A2610, 'OG Data Combined'!$A$2:$AQ6277,21,false)), ""\((.*?)\)""), """")"),"Mult-events")</f>
        <v>Mult-events</v>
      </c>
    </row>
    <row r="2611">
      <c r="A2611" s="143" t="s">
        <v>38896</v>
      </c>
      <c r="B2611" s="144" t="str">
        <f>vlookup(A2611, 'OG Data Combined'!$A$2:$Z6277,25,false)</f>
        <v>-</v>
      </c>
      <c r="D2611" s="144" t="str">
        <f>vlookup(A2611, 'OG Data Combined'!$A$2:$AQ6277,29,false)</f>
        <v>-</v>
      </c>
      <c r="E2611" t="str">
        <f>IFERROR(__xludf.DUMMYFUNCTION("IFERROR(REGEXEXTRACT((vlookup(A2611, 'OG Data Combined'!$A$2:$AQ6277,21,false)), ""\((.*?)\)""), """")"),"Throws")</f>
        <v>Throws</v>
      </c>
    </row>
    <row r="2612">
      <c r="A2612" s="143" t="s">
        <v>38897</v>
      </c>
      <c r="B2612" s="144" t="str">
        <f>vlookup(A2612, 'OG Data Combined'!$A$2:$Z6277,25,false)</f>
        <v>-</v>
      </c>
      <c r="D2612" s="144" t="str">
        <f>vlookup(A2612, 'OG Data Combined'!$A$2:$AQ6277,29,false)</f>
        <v>-</v>
      </c>
      <c r="E2612" t="str">
        <f>IFERROR(__xludf.DUMMYFUNCTION("IFERROR(REGEXEXTRACT((vlookup(A2612, 'OG Data Combined'!$A$2:$AQ6277,21,false)), ""\((.*?)\)""), """")"),"Sprints, Hurdles, Relays")</f>
        <v>Sprints, Hurdles, Relays</v>
      </c>
    </row>
    <row r="2613">
      <c r="A2613" s="143" t="s">
        <v>38898</v>
      </c>
      <c r="B2613" s="144" t="str">
        <f>vlookup(A2613, 'OG Data Combined'!$A$2:$Z6277,25,false)</f>
        <v>-</v>
      </c>
      <c r="D2613" s="144" t="str">
        <f>vlookup(A2613, 'OG Data Combined'!$A$2:$AQ6277,29,false)</f>
        <v>-</v>
      </c>
      <c r="E2613" t="str">
        <f>IFERROR(__xludf.DUMMYFUNCTION("IFERROR(REGEXEXTRACT((vlookup(A2613, 'OG Data Combined'!$A$2:$AQ6277,21,false)), ""\((.*?)\)""), """")"),"Pole Vault")</f>
        <v>Pole Vault</v>
      </c>
    </row>
    <row r="2614">
      <c r="A2614" s="143" t="s">
        <v>38899</v>
      </c>
      <c r="B2614" s="144" t="str">
        <f>vlookup(A2614, 'OG Data Combined'!$A$2:$Z6277,25,false)</f>
        <v>-</v>
      </c>
      <c r="D2614" s="144" t="str">
        <f>vlookup(A2614, 'OG Data Combined'!$A$2:$AQ6277,29,false)</f>
        <v>-</v>
      </c>
      <c r="E2614" t="str">
        <f>IFERROR(__xludf.DUMMYFUNCTION("IFERROR(REGEXEXTRACT((vlookup(A2614, 'OG Data Combined'!$A$2:$AQ6277,21,false)), ""\((.*?)\)""), """")"),"Jumps")</f>
        <v>Jumps</v>
      </c>
    </row>
    <row r="2615">
      <c r="A2615" s="143" t="s">
        <v>38900</v>
      </c>
      <c r="B2615" s="166" t="str">
        <f>vlookup(A2615, 'OG Data Combined'!$A$2:$Z6277,25,false)</f>
        <v>https://twitter.com/rolandwhiting</v>
      </c>
      <c r="D2615" s="144" t="str">
        <f>vlookup(A2615, 'OG Data Combined'!$A$2:$AQ6277,29,false)</f>
        <v>-</v>
      </c>
      <c r="E2615" t="str">
        <f>IFERROR(__xludf.DUMMYFUNCTION("IFERROR(REGEXEXTRACT((vlookup(A2615, 'OG Data Combined'!$A$2:$AQ6277,21,false)), ""\((.*?)\)""), """")"),"")</f>
        <v/>
      </c>
    </row>
    <row r="2616">
      <c r="A2616" s="143" t="s">
        <v>38901</v>
      </c>
      <c r="B2616" s="144" t="str">
        <f>vlookup(A2616, 'OG Data Combined'!$A$2:$Z6277,25,false)</f>
        <v>-</v>
      </c>
      <c r="D2616" s="144" t="str">
        <f>vlookup(A2616, 'OG Data Combined'!$A$2:$AQ6277,29,false)</f>
        <v>-</v>
      </c>
      <c r="E2616" t="str">
        <f>IFERROR(__xludf.DUMMYFUNCTION("IFERROR(REGEXEXTRACT((vlookup(A2616, 'OG Data Combined'!$A$2:$AQ6277,21,false)), ""\((.*?)\)""), """")"),"Distance")</f>
        <v>Distance</v>
      </c>
    </row>
    <row r="2617">
      <c r="A2617" s="143" t="s">
        <v>38902</v>
      </c>
      <c r="B2617" s="144" t="str">
        <f>vlookup(A2617, 'OG Data Combined'!$A$2:$Z6277,25,false)</f>
        <v>-</v>
      </c>
      <c r="D2617" s="144" t="str">
        <f>vlookup(A2617, 'OG Data Combined'!$A$2:$AQ6277,29,false)</f>
        <v>-</v>
      </c>
      <c r="E2617" t="str">
        <f>IFERROR(__xludf.DUMMYFUNCTION("IFERROR(REGEXEXTRACT((vlookup(A2617, 'OG Data Combined'!$A$2:$AQ6277,21,false)), ""\((.*?)\)""), """")"),"Distance")</f>
        <v>Distance</v>
      </c>
    </row>
    <row r="2618">
      <c r="A2618" s="143" t="s">
        <v>38903</v>
      </c>
      <c r="B2618" s="144" t="str">
        <f>vlookup(A2618, 'OG Data Combined'!$A$2:$Z6277,25,false)</f>
        <v>-</v>
      </c>
      <c r="D2618" s="144" t="str">
        <f>vlookup(A2618, 'OG Data Combined'!$A$2:$AQ6277,29,false)</f>
        <v>-</v>
      </c>
      <c r="E2618" t="str">
        <f>IFERROR(__xludf.DUMMYFUNCTION("IFERROR(REGEXEXTRACT((vlookup(A2618, 'OG Data Combined'!$A$2:$AQ6277,21,false)), ""\((.*?)\)""), """")"),"Distance")</f>
        <v>Distance</v>
      </c>
    </row>
    <row r="2619">
      <c r="A2619" s="143" t="s">
        <v>38904</v>
      </c>
      <c r="B2619" s="144" t="str">
        <f>vlookup(A2619, 'OG Data Combined'!$A$2:$Z6277,25,false)</f>
        <v>-</v>
      </c>
      <c r="D2619" s="144" t="str">
        <f>vlookup(A2619, 'OG Data Combined'!$A$2:$AQ6277,29,false)</f>
        <v>-</v>
      </c>
      <c r="E2619" t="str">
        <f>IFERROR(__xludf.DUMMYFUNCTION("IFERROR(REGEXEXTRACT((vlookup(A2619, 'OG Data Combined'!$A$2:$AQ6277,21,false)), ""\((.*?)\)""), """")"),"")</f>
        <v/>
      </c>
    </row>
    <row r="2620">
      <c r="A2620" s="143" t="s">
        <v>38905</v>
      </c>
      <c r="B2620" s="144" t="str">
        <f>vlookup(A2620, 'OG Data Combined'!$A$2:$Z6277,25,false)</f>
        <v>-</v>
      </c>
      <c r="D2620" s="144" t="str">
        <f>vlookup(A2620, 'OG Data Combined'!$A$2:$AQ6277,29,false)</f>
        <v>-</v>
      </c>
      <c r="E2620" t="str">
        <f>IFERROR(__xludf.DUMMYFUNCTION("IFERROR(REGEXEXTRACT((vlookup(A2620, 'OG Data Combined'!$A$2:$AQ6277,21,false)), ""\((.*?)\)""), """")"),"")</f>
        <v/>
      </c>
    </row>
    <row r="2621">
      <c r="A2621" s="143" t="s">
        <v>38906</v>
      </c>
      <c r="B2621" s="166" t="str">
        <f>vlookup(A2621, 'OG Data Combined'!$A$2:$Z6277,25,false)</f>
        <v>https://twitter.com/run4lhu</v>
      </c>
      <c r="D2621" s="166" t="str">
        <f>vlookup(A2621, 'OG Data Combined'!$A$2:$AQ6277,29,false)</f>
        <v>https://www.instagram.com/run4lhu/</v>
      </c>
      <c r="E2621" t="str">
        <f>IFERROR(__xludf.DUMMYFUNCTION("IFERROR(REGEXEXTRACT((vlookup(A2621, 'OG Data Combined'!$A$2:$AQ6277,21,false)), ""\((.*?)\)""), """")"),"")</f>
        <v/>
      </c>
    </row>
    <row r="2622">
      <c r="A2622" s="143" t="s">
        <v>38907</v>
      </c>
      <c r="B2622" s="144" t="str">
        <f>vlookup(A2622, 'OG Data Combined'!$A$2:$Z6277,25,false)</f>
        <v>-</v>
      </c>
      <c r="D2622" s="144" t="str">
        <f>vlookup(A2622, 'OG Data Combined'!$A$2:$AQ6277,29,false)</f>
        <v>-</v>
      </c>
      <c r="E2622" t="str">
        <f>IFERROR(__xludf.DUMMYFUNCTION("IFERROR(REGEXEXTRACT((vlookup(A2622, 'OG Data Combined'!$A$2:$AQ6277,21,false)), ""\((.*?)\)""), """")"),"")</f>
        <v/>
      </c>
    </row>
    <row r="2623">
      <c r="A2623" s="143" t="s">
        <v>38908</v>
      </c>
      <c r="B2623" s="144" t="str">
        <f>vlookup(A2623, 'OG Data Combined'!$A$2:$Z6277,25,false)</f>
        <v>-</v>
      </c>
      <c r="D2623" s="144" t="str">
        <f>vlookup(A2623, 'OG Data Combined'!$A$2:$AQ6277,29,false)</f>
        <v>-</v>
      </c>
      <c r="E2623" t="str">
        <f>IFERROR(__xludf.DUMMYFUNCTION("IFERROR(REGEXEXTRACT((vlookup(A2623, 'OG Data Combined'!$A$2:$AQ6277,21,false)), ""\((.*?)\)""), """")"),"")</f>
        <v/>
      </c>
    </row>
    <row r="2624">
      <c r="A2624" s="143" t="s">
        <v>38909</v>
      </c>
      <c r="B2624" s="144" t="str">
        <f>vlookup(A2624, 'OG Data Combined'!$A$2:$Z6277,25,false)</f>
        <v>-</v>
      </c>
      <c r="D2624" s="144" t="str">
        <f>vlookup(A2624, 'OG Data Combined'!$A$2:$AQ6277,29,false)</f>
        <v>-</v>
      </c>
      <c r="E2624" t="str">
        <f>IFERROR(__xludf.DUMMYFUNCTION("IFERROR(REGEXEXTRACT((vlookup(A2624, 'OG Data Combined'!$A$2:$AQ6277,21,false)), ""\((.*?)\)""), """")"),"")</f>
        <v/>
      </c>
    </row>
    <row r="2625">
      <c r="A2625" s="143" t="s">
        <v>38910</v>
      </c>
      <c r="B2625" s="144" t="str">
        <f>vlookup(A2625, 'OG Data Combined'!$A$2:$Z6277,25,false)</f>
        <v>-</v>
      </c>
      <c r="D2625" s="144" t="str">
        <f>vlookup(A2625, 'OG Data Combined'!$A$2:$AQ6277,29,false)</f>
        <v>-</v>
      </c>
      <c r="E2625" t="str">
        <f>IFERROR(__xludf.DUMMYFUNCTION("IFERROR(REGEXEXTRACT((vlookup(A2625, 'OG Data Combined'!$A$2:$AQ6277,21,false)), ""\((.*?)\)""), """")"),"Sprints")</f>
        <v>Sprints</v>
      </c>
    </row>
    <row r="2626">
      <c r="A2626" s="143" t="s">
        <v>38911</v>
      </c>
      <c r="B2626" s="166" t="str">
        <f>vlookup(A2626, 'OG Data Combined'!$A$2:$Z6277,25,false)</f>
        <v>https://twitter.com/coach_tcreamer</v>
      </c>
      <c r="D2626" s="144" t="str">
        <f>vlookup(A2626, 'OG Data Combined'!$A$2:$AQ6277,29,false)</f>
        <v>-</v>
      </c>
      <c r="E2626" t="str">
        <f>IFERROR(__xludf.DUMMYFUNCTION("IFERROR(REGEXEXTRACT((vlookup(A2626, 'OG Data Combined'!$A$2:$AQ6277,21,false)), ""\((.*?)\)""), """")"),"")</f>
        <v/>
      </c>
    </row>
    <row r="2627">
      <c r="A2627" s="143" t="s">
        <v>38912</v>
      </c>
      <c r="B2627" s="144" t="str">
        <f>vlookup(A2627, 'OG Data Combined'!$A$2:$Z6277,25,false)</f>
        <v>-</v>
      </c>
      <c r="D2627" s="144" t="str">
        <f>vlookup(A2627, 'OG Data Combined'!$A$2:$AQ6277,29,false)</f>
        <v>-</v>
      </c>
      <c r="E2627" t="str">
        <f>IFERROR(__xludf.DUMMYFUNCTION("IFERROR(REGEXEXTRACT((vlookup(A2627, 'OG Data Combined'!$A$2:$AQ6277,21,false)), ""\((.*?)\)""), """")"),"Throws")</f>
        <v>Throws</v>
      </c>
    </row>
    <row r="2628">
      <c r="A2628" s="143" t="s">
        <v>38913</v>
      </c>
      <c r="B2628" s="166" t="str">
        <f>vlookup(A2628, 'OG Data Combined'!$A$2:$Z6277,25,false)</f>
        <v>https://twitter.com/johnwalshdwest</v>
      </c>
      <c r="D2628" s="144" t="str">
        <f>vlookup(A2628, 'OG Data Combined'!$A$2:$AQ6277,29,false)</f>
        <v>-</v>
      </c>
      <c r="E2628" t="str">
        <f>IFERROR(__xludf.DUMMYFUNCTION("IFERROR(REGEXEXTRACT((vlookup(A2628, 'OG Data Combined'!$A$2:$AQ6277,21,false)), ""\((.*?)\)""), """")"),"Throws")</f>
        <v>Throws</v>
      </c>
    </row>
    <row r="2629">
      <c r="A2629" s="143" t="s">
        <v>38914</v>
      </c>
      <c r="B2629" s="144" t="str">
        <f>vlookup(A2629, 'OG Data Combined'!$A$2:$Z6277,25,false)</f>
        <v>-</v>
      </c>
      <c r="D2629" s="144" t="str">
        <f>vlookup(A2629, 'OG Data Combined'!$A$2:$AQ6277,29,false)</f>
        <v>-</v>
      </c>
      <c r="E2629" t="str">
        <f>IFERROR(__xludf.DUMMYFUNCTION("IFERROR(REGEXEXTRACT((vlookup(A2629, 'OG Data Combined'!$A$2:$AQ6277,21,false)), ""\((.*?)\)""), """")"),"Sprints, Hurdles")</f>
        <v>Sprints, Hurdles</v>
      </c>
    </row>
    <row r="2630">
      <c r="A2630" s="143" t="s">
        <v>38915</v>
      </c>
      <c r="B2630" s="144" t="str">
        <f>vlookup(A2630, 'OG Data Combined'!$A$2:$Z6277,25,false)</f>
        <v>-</v>
      </c>
      <c r="D2630" s="166" t="str">
        <f>vlookup(A2630, 'OG Data Combined'!$A$2:$AQ6277,29,false)</f>
        <v>https://www.instagram.com/ptonymanderson/</v>
      </c>
      <c r="E2630" t="str">
        <f>IFERROR(__xludf.DUMMYFUNCTION("IFERROR(REGEXEXTRACT((vlookup(A2630, 'OG Data Combined'!$A$2:$AQ6277,21,false)), ""\((.*?)\)""), """")"),"Jumps")</f>
        <v>Jumps</v>
      </c>
    </row>
    <row r="2631">
      <c r="A2631" s="143" t="s">
        <v>38916</v>
      </c>
      <c r="B2631" s="144" t="str">
        <f>vlookup(A2631, 'OG Data Combined'!$A$2:$Z6277,25,false)</f>
        <v>-</v>
      </c>
      <c r="D2631" s="144" t="str">
        <f>vlookup(A2631, 'OG Data Combined'!$A$2:$AQ6277,29,false)</f>
        <v>-</v>
      </c>
      <c r="E2631" t="str">
        <f>IFERROR(__xludf.DUMMYFUNCTION("IFERROR(REGEXEXTRACT((vlookup(A2631, 'OG Data Combined'!$A$2:$AQ6277,21,false)), ""\((.*?)\)""), """")"),"Distance")</f>
        <v>Distance</v>
      </c>
    </row>
    <row r="2632">
      <c r="A2632" s="143" t="s">
        <v>38917</v>
      </c>
      <c r="B2632" s="166" t="str">
        <f>vlookup(A2632, 'OG Data Combined'!$A$2:$Z6277,25,false)</f>
        <v>https://twitter.com/headcoachjj</v>
      </c>
      <c r="D2632" s="144" t="str">
        <f>vlookup(A2632, 'OG Data Combined'!$A$2:$AQ6277,29,false)</f>
        <v>-</v>
      </c>
      <c r="E2632" t="str">
        <f>IFERROR(__xludf.DUMMYFUNCTION("IFERROR(REGEXEXTRACT((vlookup(A2632, 'OG Data Combined'!$A$2:$AQ6277,21,false)), ""\((.*?)\)""), """")"),"")</f>
        <v/>
      </c>
    </row>
    <row r="2633">
      <c r="A2633" s="143" t="s">
        <v>38918</v>
      </c>
      <c r="B2633" s="154" t="str">
        <f>vlookup(A2633, 'OG Data Combined'!$A$2:$Z6277,25,false)</f>
        <v/>
      </c>
      <c r="D2633" s="154" t="str">
        <f>vlookup(A2633, 'OG Data Combined'!$A$2:$AQ6277,29,false)</f>
        <v/>
      </c>
      <c r="E2633" t="str">
        <f>IFERROR(__xludf.DUMMYFUNCTION("IFERROR(REGEXEXTRACT((vlookup(A2633, 'OG Data Combined'!$A$2:$AQ6277,21,false)), ""\((.*?)\)""), """")"),"")</f>
        <v/>
      </c>
    </row>
    <row r="2634">
      <c r="A2634" s="143" t="s">
        <v>38919</v>
      </c>
      <c r="B2634" s="144" t="str">
        <f>vlookup(A2634, 'OG Data Combined'!$A$2:$Z6277,25,false)</f>
        <v>-</v>
      </c>
      <c r="D2634" s="166" t="str">
        <f>vlookup(A2634, 'OG Data Combined'!$A$2:$AQ6277,29,false)</f>
        <v>https://www.instagram.com/_raebandz/</v>
      </c>
      <c r="E2634" t="str">
        <f>IFERROR(__xludf.DUMMYFUNCTION("IFERROR(REGEXEXTRACT((vlookup(A2634, 'OG Data Combined'!$A$2:$AQ6277,21,false)), ""\((.*?)\)""), """")"),"")</f>
        <v/>
      </c>
    </row>
    <row r="2635">
      <c r="A2635" s="143" t="s">
        <v>38920</v>
      </c>
      <c r="B2635" s="166" t="str">
        <f>vlookup(A2635, 'OG Data Combined'!$A$2:$Z6277,25,false)</f>
        <v>https://twitter.com/sarahrenae709</v>
      </c>
      <c r="D2635" s="166" t="str">
        <f>vlookup(A2635, 'OG Data Combined'!$A$2:$AQ6277,29,false)</f>
        <v>https://www.instagram.com/sarahrenae709/</v>
      </c>
      <c r="E2635" t="str">
        <f>IFERROR(__xludf.DUMMYFUNCTION("IFERROR(REGEXEXTRACT((vlookup(A2635, 'OG Data Combined'!$A$2:$AQ6277,21,false)), ""\((.*?)\)""), """")"),"")</f>
        <v/>
      </c>
    </row>
    <row r="2636">
      <c r="A2636" s="143" t="s">
        <v>42315</v>
      </c>
      <c r="B2636" s="144" t="str">
        <f>vlookup(A2636, 'OG Data Combined'!$A$2:$Z6277,25,false)</f>
        <v>-</v>
      </c>
      <c r="D2636" s="144" t="str">
        <f>vlookup(A2636, 'OG Data Combined'!$A$2:$AQ6277,29,false)</f>
        <v>-</v>
      </c>
      <c r="E2636" t="str">
        <f>IFERROR(__xludf.DUMMYFUNCTION("IFERROR(REGEXEXTRACT((vlookup(A2636, 'OG Data Combined'!$A$2:$AQ6277,21,false)), ""\((.*?)\)""), """")"),"")</f>
        <v/>
      </c>
    </row>
    <row r="2637">
      <c r="A2637" s="143" t="s">
        <v>38921</v>
      </c>
      <c r="B2637" s="144" t="str">
        <f>vlookup(A2637, 'OG Data Combined'!$A$2:$Z6277,25,false)</f>
        <v>-</v>
      </c>
      <c r="D2637" s="144" t="str">
        <f>vlookup(A2637, 'OG Data Combined'!$A$2:$AQ6277,29,false)</f>
        <v>-</v>
      </c>
      <c r="E2637" t="str">
        <f>IFERROR(__xludf.DUMMYFUNCTION("IFERROR(REGEXEXTRACT((vlookup(A2637, 'OG Data Combined'!$A$2:$AQ6277,21,false)), ""\((.*?)\)""), """")"),"")</f>
        <v/>
      </c>
    </row>
    <row r="2638">
      <c r="A2638" s="143" t="s">
        <v>38922</v>
      </c>
      <c r="B2638" s="144" t="str">
        <f>vlookup(A2638, 'OG Data Combined'!$A$2:$Z6277,25,false)</f>
        <v>-</v>
      </c>
      <c r="D2638" s="144" t="str">
        <f>vlookup(A2638, 'OG Data Combined'!$A$2:$AQ6277,29,false)</f>
        <v>-</v>
      </c>
      <c r="E2638" t="str">
        <f>IFERROR(__xludf.DUMMYFUNCTION("IFERROR(REGEXEXTRACT((vlookup(A2638, 'OG Data Combined'!$A$2:$AQ6277,21,false)), ""\((.*?)\)""), """")"),"")</f>
        <v/>
      </c>
    </row>
    <row r="2639">
      <c r="A2639" s="143" t="s">
        <v>38923</v>
      </c>
      <c r="B2639" s="144" t="str">
        <f>vlookup(A2639, 'OG Data Combined'!$A$2:$Z6277,25,false)</f>
        <v>-</v>
      </c>
      <c r="D2639" s="144" t="str">
        <f>vlookup(A2639, 'OG Data Combined'!$A$2:$AQ6277,29,false)</f>
        <v>-</v>
      </c>
      <c r="E2639" t="str">
        <f>IFERROR(__xludf.DUMMYFUNCTION("IFERROR(REGEXEXTRACT((vlookup(A2639, 'OG Data Combined'!$A$2:$AQ6277,21,false)), ""\((.*?)\)""), """")"),"Distance")</f>
        <v>Distance</v>
      </c>
    </row>
    <row r="2640">
      <c r="A2640" s="143" t="s">
        <v>38924</v>
      </c>
      <c r="B2640" s="144" t="str">
        <f>vlookup(A2640, 'OG Data Combined'!$A$2:$Z6277,25,false)</f>
        <v>-</v>
      </c>
      <c r="D2640" s="144" t="str">
        <f>vlookup(A2640, 'OG Data Combined'!$A$2:$AQ6277,29,false)</f>
        <v>-</v>
      </c>
      <c r="E2640" t="str">
        <f>IFERROR(__xludf.DUMMYFUNCTION("IFERROR(REGEXEXTRACT((vlookup(A2640, 'OG Data Combined'!$A$2:$AQ6277,21,false)), ""\((.*?)\)""), """")"),"")</f>
        <v/>
      </c>
    </row>
    <row r="2641">
      <c r="A2641" s="143" t="s">
        <v>38925</v>
      </c>
      <c r="B2641" s="144" t="str">
        <f>vlookup(A2641, 'OG Data Combined'!$A$2:$Z6277,25,false)</f>
        <v>-</v>
      </c>
      <c r="D2641" s="144" t="str">
        <f>vlookup(A2641, 'OG Data Combined'!$A$2:$AQ6277,29,false)</f>
        <v>-</v>
      </c>
      <c r="E2641" t="str">
        <f>IFERROR(__xludf.DUMMYFUNCTION("IFERROR(REGEXEXTRACT((vlookup(A2641, 'OG Data Combined'!$A$2:$AQ6277,21,false)), ""\((.*?)\)""), """")"),"")</f>
        <v/>
      </c>
    </row>
    <row r="2642">
      <c r="A2642" s="143" t="s">
        <v>38926</v>
      </c>
      <c r="B2642" s="144" t="str">
        <f>vlookup(A2642, 'OG Data Combined'!$A$2:$Z6277,25,false)</f>
        <v>-</v>
      </c>
      <c r="D2642" s="166" t="str">
        <f>vlookup(A2642, 'OG Data Combined'!$A$2:$AQ6277,29,false)</f>
        <v>https://www.instagram.com/shipjav/</v>
      </c>
      <c r="E2642" t="str">
        <f>IFERROR(__xludf.DUMMYFUNCTION("IFERROR(REGEXEXTRACT((vlookup(A2642, 'OG Data Combined'!$A$2:$AQ6277,21,false)), ""\((.*?)\)""), """")"),"")</f>
        <v/>
      </c>
    </row>
    <row r="2643">
      <c r="A2643" s="143" t="s">
        <v>38927</v>
      </c>
      <c r="B2643" s="144" t="str">
        <f>vlookup(A2643, 'OG Data Combined'!$A$2:$Z6277,25,false)</f>
        <v>-</v>
      </c>
      <c r="D2643" s="144" t="str">
        <f>vlookup(A2643, 'OG Data Combined'!$A$2:$AQ6277,29,false)</f>
        <v>-</v>
      </c>
      <c r="E2643" t="str">
        <f>IFERROR(__xludf.DUMMYFUNCTION("IFERROR(REGEXEXTRACT((vlookup(A2643, 'OG Data Combined'!$A$2:$AQ6277,21,false)), ""\((.*?)\)""), """")"),"")</f>
        <v/>
      </c>
    </row>
    <row r="2644">
      <c r="A2644" s="143" t="s">
        <v>38928</v>
      </c>
      <c r="B2644" s="144" t="str">
        <f>vlookup(A2644, 'OG Data Combined'!$A$2:$Z6277,25,false)</f>
        <v>-</v>
      </c>
      <c r="D2644" s="144" t="str">
        <f>vlookup(A2644, 'OG Data Combined'!$A$2:$AQ6277,29,false)</f>
        <v>-</v>
      </c>
      <c r="E2644" t="str">
        <f>IFERROR(__xludf.DUMMYFUNCTION("IFERROR(REGEXEXTRACT((vlookup(A2644, 'OG Data Combined'!$A$2:$AQ6277,21,false)), ""\((.*?)\)""), """")"),"")</f>
        <v/>
      </c>
    </row>
    <row r="2645">
      <c r="A2645" s="143" t="s">
        <v>38929</v>
      </c>
      <c r="B2645" s="144" t="str">
        <f>vlookup(A2645, 'OG Data Combined'!$A$2:$Z6277,25,false)</f>
        <v>-</v>
      </c>
      <c r="D2645" s="144" t="str">
        <f>vlookup(A2645, 'OG Data Combined'!$A$2:$AQ6277,29,false)</f>
        <v>-</v>
      </c>
      <c r="E2645" t="str">
        <f>IFERROR(__xludf.DUMMYFUNCTION("IFERROR(REGEXEXTRACT((vlookup(A2645, 'OG Data Combined'!$A$2:$AQ6277,21,false)), ""\((.*?)\)""), """")"),"Throws")</f>
        <v>Throws</v>
      </c>
    </row>
    <row r="2646">
      <c r="A2646" s="143" t="s">
        <v>38930</v>
      </c>
      <c r="B2646" s="144" t="str">
        <f>vlookup(A2646, 'OG Data Combined'!$A$2:$Z6277,25,false)</f>
        <v>-</v>
      </c>
      <c r="D2646" s="144" t="str">
        <f>vlookup(A2646, 'OG Data Combined'!$A$2:$AQ6277,29,false)</f>
        <v>-</v>
      </c>
      <c r="E2646" t="str">
        <f>IFERROR(__xludf.DUMMYFUNCTION("IFERROR(REGEXEXTRACT((vlookup(A2646, 'OG Data Combined'!$A$2:$AQ6277,21,false)), ""\((.*?)\)""), """")"),"Sprints, Hurdles")</f>
        <v>Sprints, Hurdles</v>
      </c>
    </row>
    <row r="2647">
      <c r="A2647" s="143" t="s">
        <v>38931</v>
      </c>
      <c r="B2647" s="144" t="str">
        <f>vlookup(A2647, 'OG Data Combined'!$A$2:$Z6277,25,false)</f>
        <v>-</v>
      </c>
      <c r="D2647" s="144" t="str">
        <f>vlookup(A2647, 'OG Data Combined'!$A$2:$AQ6277,29,false)</f>
        <v>-</v>
      </c>
      <c r="E2647" t="str">
        <f>IFERROR(__xludf.DUMMYFUNCTION("IFERROR(REGEXEXTRACT((vlookup(A2647, 'OG Data Combined'!$A$2:$AQ6277,21,false)), ""\((.*?)\)""), """")"),"")</f>
        <v/>
      </c>
    </row>
    <row r="2648">
      <c r="A2648" s="143" t="s">
        <v>38932</v>
      </c>
      <c r="B2648" s="144" t="str">
        <f>vlookup(A2648, 'OG Data Combined'!$A$2:$Z6277,25,false)</f>
        <v>-</v>
      </c>
      <c r="D2648" s="144" t="str">
        <f>vlookup(A2648, 'OG Data Combined'!$A$2:$AQ6277,29,false)</f>
        <v>-</v>
      </c>
      <c r="E2648" t="str">
        <f>IFERROR(__xludf.DUMMYFUNCTION("IFERROR(REGEXEXTRACT((vlookup(A2648, 'OG Data Combined'!$A$2:$AQ6277,21,false)), ""\((.*?)\)""), """")"),"")</f>
        <v/>
      </c>
    </row>
    <row r="2649">
      <c r="A2649" s="143" t="s">
        <v>38933</v>
      </c>
      <c r="B2649" s="166" t="str">
        <f>vlookup(A2649, 'OG Data Combined'!$A$2:$Z6277,25,false)</f>
        <v>https://twitter.com/nathanshadeck</v>
      </c>
      <c r="D2649" s="144" t="str">
        <f>vlookup(A2649, 'OG Data Combined'!$A$2:$AQ6277,29,false)</f>
        <v>-</v>
      </c>
      <c r="E2649" t="str">
        <f>IFERROR(__xludf.DUMMYFUNCTION("IFERROR(REGEXEXTRACT((vlookup(A2649, 'OG Data Combined'!$A$2:$AQ6277,21,false)), ""\((.*?)\)""), """")"),"Sprints, Hurdles, Relays")</f>
        <v>Sprints, Hurdles, Relays</v>
      </c>
    </row>
    <row r="2650">
      <c r="A2650" s="143" t="s">
        <v>38934</v>
      </c>
      <c r="B2650" s="144" t="str">
        <f>vlookup(A2650, 'OG Data Combined'!$A$2:$Z6277,25,false)</f>
        <v>-</v>
      </c>
      <c r="D2650" s="144" t="str">
        <f>vlookup(A2650, 'OG Data Combined'!$A$2:$AQ6277,29,false)</f>
        <v>-</v>
      </c>
      <c r="E2650" t="str">
        <f>IFERROR(__xludf.DUMMYFUNCTION("IFERROR(REGEXEXTRACT((vlookup(A2650, 'OG Data Combined'!$A$2:$AQ6277,21,false)), ""\((.*?)\)""), """")"),"Jumps, Multi-events, Sprints, Hurdles")</f>
        <v>Jumps, Multi-events, Sprints, Hurdles</v>
      </c>
    </row>
    <row r="2651">
      <c r="A2651" s="143" t="s">
        <v>38935</v>
      </c>
      <c r="B2651" s="166" t="str">
        <f>vlookup(A2651, 'OG Data Combined'!$A$2:$Z6277,25,false)</f>
        <v>https://twitter.com/rover914</v>
      </c>
      <c r="D2651" s="144" t="str">
        <f>vlookup(A2651, 'OG Data Combined'!$A$2:$AQ6277,29,false)</f>
        <v>-</v>
      </c>
      <c r="E2651" t="str">
        <f>IFERROR(__xludf.DUMMYFUNCTION("IFERROR(REGEXEXTRACT((vlookup(A2651, 'OG Data Combined'!$A$2:$AQ6277,21,false)), ""\((.*?)\)""), """")"),"Distance")</f>
        <v>Distance</v>
      </c>
    </row>
    <row r="2652">
      <c r="A2652" s="143" t="s">
        <v>38936</v>
      </c>
      <c r="B2652" s="144" t="str">
        <f>vlookup(A2652, 'OG Data Combined'!$A$2:$Z6277,25,false)</f>
        <v>-</v>
      </c>
      <c r="D2652" s="144" t="str">
        <f>vlookup(A2652, 'OG Data Combined'!$A$2:$AQ6277,29,false)</f>
        <v>-</v>
      </c>
      <c r="E2652" t="str">
        <f>IFERROR(__xludf.DUMMYFUNCTION("IFERROR(REGEXEXTRACT((vlookup(A2652, 'OG Data Combined'!$A$2:$AQ6277,21,false)), ""\((.*?)\)""), """")"),"")</f>
        <v/>
      </c>
    </row>
    <row r="2653">
      <c r="A2653" s="143" t="s">
        <v>38937</v>
      </c>
      <c r="B2653" s="144" t="str">
        <f>vlookup(A2653, 'OG Data Combined'!$A$2:$Z6277,25,false)</f>
        <v>-</v>
      </c>
      <c r="D2653" s="144" t="str">
        <f>vlookup(A2653, 'OG Data Combined'!$A$2:$AQ6277,29,false)</f>
        <v>-</v>
      </c>
      <c r="E2653" t="str">
        <f>IFERROR(__xludf.DUMMYFUNCTION("IFERROR(REGEXEXTRACT((vlookup(A2653, 'OG Data Combined'!$A$2:$AQ6277,21,false)), ""\((.*?)\)""), """")"),"")</f>
        <v/>
      </c>
    </row>
    <row r="2654">
      <c r="A2654" s="143" t="s">
        <v>38938</v>
      </c>
      <c r="B2654" s="154" t="str">
        <f>vlookup(A2654, 'OG Data Combined'!$A$2:$Z6277,25,false)</f>
        <v/>
      </c>
      <c r="D2654" s="154" t="str">
        <f>vlookup(A2654, 'OG Data Combined'!$A$2:$AQ6277,29,false)</f>
        <v/>
      </c>
      <c r="E2654" t="str">
        <f>IFERROR(__xludf.DUMMYFUNCTION("IFERROR(REGEXEXTRACT((vlookup(A2654, 'OG Data Combined'!$A$2:$AQ6277,21,false)), ""\((.*?)\)""), """")"),"")</f>
        <v/>
      </c>
    </row>
    <row r="2655">
      <c r="A2655" s="143" t="s">
        <v>38939</v>
      </c>
      <c r="B2655" s="144" t="str">
        <f>vlookup(A2655, 'OG Data Combined'!$A$2:$Z6277,25,false)</f>
        <v>-</v>
      </c>
      <c r="D2655" s="144" t="str">
        <f>vlookup(A2655, 'OG Data Combined'!$A$2:$AQ6277,29,false)</f>
        <v>-</v>
      </c>
      <c r="E2655" t="str">
        <f>IFERROR(__xludf.DUMMYFUNCTION("IFERROR(REGEXEXTRACT((vlookup(A2655, 'OG Data Combined'!$A$2:$AQ6277,21,false)), ""\((.*?)\)""), """")"),"Distance")</f>
        <v>Distance</v>
      </c>
    </row>
    <row r="2656">
      <c r="A2656" s="143" t="s">
        <v>42316</v>
      </c>
      <c r="B2656" s="144" t="str">
        <f>vlookup(A2656, 'OG Data Combined'!$A$2:$Z6277,25,false)</f>
        <v>-</v>
      </c>
      <c r="D2656" s="166" t="str">
        <f>vlookup(A2656, 'OG Data Combined'!$A$2:$AQ6277,29,false)</f>
        <v>https://www.instagram.com/kjoseph23/</v>
      </c>
      <c r="E2656" t="str">
        <f>IFERROR(__xludf.DUMMYFUNCTION("IFERROR(REGEXEXTRACT((vlookup(A2656, 'OG Data Combined'!$A$2:$AQ6277,21,false)), ""\((.*?)\)""), """")"),"")</f>
        <v/>
      </c>
    </row>
    <row r="2657">
      <c r="A2657" s="143" t="s">
        <v>42317</v>
      </c>
      <c r="B2657" s="144" t="str">
        <f>vlookup(A2657, 'OG Data Combined'!$A$2:$Z6277,25,false)</f>
        <v>-</v>
      </c>
      <c r="D2657" s="144" t="str">
        <f>vlookup(A2657, 'OG Data Combined'!$A$2:$AQ6277,29,false)</f>
        <v>-</v>
      </c>
      <c r="E2657" t="str">
        <f>IFERROR(__xludf.DUMMYFUNCTION("IFERROR(REGEXEXTRACT((vlookup(A2657, 'OG Data Combined'!$A$2:$AQ6277,21,false)), ""\((.*?)\)""), """")"),"")</f>
        <v/>
      </c>
    </row>
    <row r="2658">
      <c r="A2658" s="143" t="s">
        <v>38940</v>
      </c>
      <c r="B2658" s="144" t="str">
        <f>vlookup(A2658, 'OG Data Combined'!$A$2:$Z6277,25,false)</f>
        <v>-</v>
      </c>
      <c r="D2658" s="144" t="str">
        <f>vlookup(A2658, 'OG Data Combined'!$A$2:$AQ6277,29,false)</f>
        <v>-</v>
      </c>
      <c r="E2658" t="str">
        <f>IFERROR(__xludf.DUMMYFUNCTION("IFERROR(REGEXEXTRACT((vlookup(A2658, 'OG Data Combined'!$A$2:$AQ6277,21,false)), ""\((.*?)\)""), """")"),"")</f>
        <v/>
      </c>
    </row>
    <row r="2659">
      <c r="A2659" s="143" t="s">
        <v>38941</v>
      </c>
      <c r="B2659" s="166" t="str">
        <f>vlookup(A2659, 'OG Data Combined'!$A$2:$Z6277,25,false)</f>
        <v>https://twitter.com/mos32coach</v>
      </c>
      <c r="D2659" s="144" t="str">
        <f>vlookup(A2659, 'OG Data Combined'!$A$2:$AQ6277,29,false)</f>
        <v>-</v>
      </c>
      <c r="E2659" t="str">
        <f>IFERROR(__xludf.DUMMYFUNCTION("IFERROR(REGEXEXTRACT((vlookup(A2659, 'OG Data Combined'!$A$2:$AQ6277,21,false)), ""\((.*?)\)""), """")"),"Throws")</f>
        <v>Throws</v>
      </c>
    </row>
    <row r="2660">
      <c r="A2660" s="143" t="s">
        <v>38942</v>
      </c>
      <c r="B2660" s="166" t="str">
        <f>vlookup(A2660, 'OG Data Combined'!$A$2:$Z6277,25,false)</f>
        <v>https://x.com/kenclarkspeed?lang=gu</v>
      </c>
      <c r="D2660" s="166" t="str">
        <f>vlookup(A2660, 'OG Data Combined'!$A$2:$AQ6277,29,false)</f>
        <v>https://www.instagram.com/kenclarkspeed/</v>
      </c>
      <c r="E2660" t="str">
        <f>IFERROR(__xludf.DUMMYFUNCTION("IFERROR(REGEXEXTRACT((vlookup(A2660, 'OG Data Combined'!$A$2:$AQ6277,21,false)), ""\((.*?)\)""), """")"),"Sprints")</f>
        <v>Sprints</v>
      </c>
    </row>
    <row r="2661">
      <c r="A2661" s="143" t="s">
        <v>38943</v>
      </c>
      <c r="B2661" s="144" t="str">
        <f>vlookup(A2661, 'OG Data Combined'!$A$2:$Z6277,25,false)</f>
        <v>-</v>
      </c>
      <c r="D2661" s="144" t="str">
        <f>vlookup(A2661, 'OG Data Combined'!$A$2:$AQ6277,29,false)</f>
        <v>-</v>
      </c>
      <c r="E2661" t="str">
        <f>IFERROR(__xludf.DUMMYFUNCTION("IFERROR(REGEXEXTRACT((vlookup(A2661, 'OG Data Combined'!$A$2:$AQ6277,21,false)), ""\((.*?)\)""), """")"),"Pole Vault")</f>
        <v>Pole Vault</v>
      </c>
    </row>
    <row r="2662">
      <c r="A2662" s="143" t="s">
        <v>38944</v>
      </c>
      <c r="B2662" s="144" t="str">
        <f>vlookup(A2662, 'OG Data Combined'!$A$2:$Z6277,25,false)</f>
        <v>-</v>
      </c>
      <c r="D2662" s="144" t="str">
        <f>vlookup(A2662, 'OG Data Combined'!$A$2:$AQ6277,29,false)</f>
        <v>-</v>
      </c>
      <c r="E2662" t="str">
        <f>IFERROR(__xludf.DUMMYFUNCTION("IFERROR(REGEXEXTRACT((vlookup(A2662, 'OG Data Combined'!$A$2:$AQ6277,21,false)), ""\((.*?)\)""), """")"),"Mid-Distance")</f>
        <v>Mid-Distance</v>
      </c>
    </row>
    <row r="2663">
      <c r="A2663" s="143" t="s">
        <v>38945</v>
      </c>
      <c r="B2663" s="144" t="str">
        <f>vlookup(A2663, 'OG Data Combined'!$A$2:$Z6277,25,false)</f>
        <v>-</v>
      </c>
      <c r="D2663" s="144" t="str">
        <f>vlookup(A2663, 'OG Data Combined'!$A$2:$AQ6277,29,false)</f>
        <v>-</v>
      </c>
      <c r="E2663" t="str">
        <f>IFERROR(__xludf.DUMMYFUNCTION("IFERROR(REGEXEXTRACT((vlookup(A2663, 'OG Data Combined'!$A$2:$AQ6277,21,false)), ""\((.*?)\)""), """")"),"Long-Jump, Triple-Jump")</f>
        <v>Long-Jump, Triple-Jump</v>
      </c>
    </row>
    <row r="2664">
      <c r="A2664" s="143" t="s">
        <v>38946</v>
      </c>
      <c r="B2664" s="144" t="str">
        <f>vlookup(A2664, 'OG Data Combined'!$A$2:$Z6277,25,false)</f>
        <v>-</v>
      </c>
      <c r="D2664" s="144" t="str">
        <f>vlookup(A2664, 'OG Data Combined'!$A$2:$AQ6277,29,false)</f>
        <v>-</v>
      </c>
      <c r="E2664" t="str">
        <f>IFERROR(__xludf.DUMMYFUNCTION("IFERROR(REGEXEXTRACT((vlookup(A2664, 'OG Data Combined'!$A$2:$AQ6277,21,false)), ""\((.*?)\)""), """")"),"Hurdles, High-Jump")</f>
        <v>Hurdles, High-Jump</v>
      </c>
    </row>
    <row r="2665">
      <c r="A2665" s="143" t="s">
        <v>38947</v>
      </c>
      <c r="B2665" s="144" t="str">
        <f>vlookup(A2665, 'OG Data Combined'!$A$2:$Z6277,25,false)</f>
        <v>-</v>
      </c>
      <c r="D2665" s="144" t="str">
        <f>vlookup(A2665, 'OG Data Combined'!$A$2:$AQ6277,29,false)</f>
        <v>-</v>
      </c>
      <c r="E2665" t="str">
        <f>IFERROR(__xludf.DUMMYFUNCTION("IFERROR(REGEXEXTRACT((vlookup(A2665, 'OG Data Combined'!$A$2:$AQ6277,21,false)), ""\((.*?)\)""), """")"),"Distance")</f>
        <v>Distance</v>
      </c>
    </row>
    <row r="2666">
      <c r="A2666" s="143" t="s">
        <v>38948</v>
      </c>
      <c r="B2666" s="144" t="str">
        <f>vlookup(A2666, 'OG Data Combined'!$A$2:$Z6277,25,false)</f>
        <v>-</v>
      </c>
      <c r="D2666" s="144" t="str">
        <f>vlookup(A2666, 'OG Data Combined'!$A$2:$AQ6277,29,false)</f>
        <v>-</v>
      </c>
      <c r="E2666" t="str">
        <f>IFERROR(__xludf.DUMMYFUNCTION("IFERROR(REGEXEXTRACT((vlookup(A2666, 'OG Data Combined'!$A$2:$AQ6277,21,false)), ""\((.*?)\)""), """")"),"Distance, Sprints")</f>
        <v>Distance, Sprints</v>
      </c>
    </row>
    <row r="2667">
      <c r="A2667" s="143" t="s">
        <v>38949</v>
      </c>
      <c r="B2667" s="144" t="str">
        <f>vlookup(A2667, 'OG Data Combined'!$A$2:$Z6277,25,false)</f>
        <v>-</v>
      </c>
      <c r="D2667" s="144" t="str">
        <f>vlookup(A2667, 'OG Data Combined'!$A$2:$AQ6277,29,false)</f>
        <v>-</v>
      </c>
      <c r="E2667" t="str">
        <f>IFERROR(__xludf.DUMMYFUNCTION("IFERROR(REGEXEXTRACT((vlookup(A2667, 'OG Data Combined'!$A$2:$AQ6277,21,false)), ""\((.*?)\)""), """")"),"")</f>
        <v/>
      </c>
    </row>
    <row r="2668">
      <c r="A2668" s="143" t="s">
        <v>38950</v>
      </c>
      <c r="B2668" s="144" t="str">
        <f>vlookup(A2668, 'OG Data Combined'!$A$2:$Z6277,25,false)</f>
        <v>-</v>
      </c>
      <c r="D2668" s="144" t="str">
        <f>vlookup(A2668, 'OG Data Combined'!$A$2:$AQ6277,29,false)</f>
        <v>-</v>
      </c>
      <c r="E2668" t="str">
        <f>IFERROR(__xludf.DUMMYFUNCTION("IFERROR(REGEXEXTRACT((vlookup(A2668, 'OG Data Combined'!$A$2:$AQ6277,21,false)), ""\((.*?)\)""), """")"),"")</f>
        <v/>
      </c>
    </row>
    <row r="2669">
      <c r="A2669" s="143" t="s">
        <v>38951</v>
      </c>
      <c r="B2669" s="144" t="str">
        <f>vlookup(A2669, 'OG Data Combined'!$A$2:$Z6277,25,false)</f>
        <v>-</v>
      </c>
      <c r="D2669" s="144" t="str">
        <f>vlookup(A2669, 'OG Data Combined'!$A$2:$AQ6277,29,false)</f>
        <v>-</v>
      </c>
      <c r="E2669" t="str">
        <f>IFERROR(__xludf.DUMMYFUNCTION("IFERROR(REGEXEXTRACT((vlookup(A2669, 'OG Data Combined'!$A$2:$AQ6277,21,false)), ""\((.*?)\)""), """")"),"Jumps")</f>
        <v>Jumps</v>
      </c>
    </row>
    <row r="2670">
      <c r="A2670" s="143" t="s">
        <v>38952</v>
      </c>
      <c r="B2670" s="144" t="str">
        <f>vlookup(A2670, 'OG Data Combined'!$A$2:$Z6277,25,false)</f>
        <v>-</v>
      </c>
      <c r="D2670" s="144" t="str">
        <f>vlookup(A2670, 'OG Data Combined'!$A$2:$AQ6277,29,false)</f>
        <v>-</v>
      </c>
      <c r="E2670" t="str">
        <f>IFERROR(__xludf.DUMMYFUNCTION("IFERROR(REGEXEXTRACT((vlookup(A2670, 'OG Data Combined'!$A$2:$AQ6277,21,false)), ""\((.*?)\)""), """")"),"")</f>
        <v/>
      </c>
    </row>
    <row r="2671">
      <c r="A2671" s="143" t="s">
        <v>38953</v>
      </c>
      <c r="B2671" s="144" t="str">
        <f>vlookup(A2671, 'OG Data Combined'!$A$2:$Z6277,25,false)</f>
        <v>-</v>
      </c>
      <c r="D2671" s="144" t="str">
        <f>vlookup(A2671, 'OG Data Combined'!$A$2:$AQ6277,29,false)</f>
        <v>-</v>
      </c>
      <c r="E2671" t="str">
        <f>IFERROR(__xludf.DUMMYFUNCTION("IFERROR(REGEXEXTRACT((vlookup(A2671, 'OG Data Combined'!$A$2:$AQ6277,21,false)), ""\((.*?)\)""), """")"),"")</f>
        <v/>
      </c>
    </row>
    <row r="2672">
      <c r="A2672" s="143" t="s">
        <v>38954</v>
      </c>
      <c r="B2672" s="144" t="str">
        <f>vlookup(A2672, 'OG Data Combined'!$A$2:$Z6277,25,false)</f>
        <v>-</v>
      </c>
      <c r="D2672" s="144" t="str">
        <f>vlookup(A2672, 'OG Data Combined'!$A$2:$AQ6277,29,false)</f>
        <v>-</v>
      </c>
      <c r="E2672" t="str">
        <f>IFERROR(__xludf.DUMMYFUNCTION("IFERROR(REGEXEXTRACT((vlookup(A2672, 'OG Data Combined'!$A$2:$AQ6277,21,false)), ""\((.*?)\)""), """")"),"Throws")</f>
        <v>Throws</v>
      </c>
    </row>
    <row r="2673">
      <c r="A2673" s="143" t="s">
        <v>38955</v>
      </c>
      <c r="B2673" s="144" t="str">
        <f>vlookup(A2673, 'OG Data Combined'!$A$2:$Z6277,25,false)</f>
        <v>-</v>
      </c>
      <c r="D2673" s="144" t="str">
        <f>vlookup(A2673, 'OG Data Combined'!$A$2:$AQ6277,29,false)</f>
        <v>-</v>
      </c>
      <c r="E2673" t="str">
        <f>IFERROR(__xludf.DUMMYFUNCTION("IFERROR(REGEXEXTRACT((vlookup(A2673, 'OG Data Combined'!$A$2:$AQ6277,21,false)), ""\((.*?)\)""), """")"),"Distance")</f>
        <v>Distance</v>
      </c>
    </row>
    <row r="2674">
      <c r="A2674" s="143" t="s">
        <v>38956</v>
      </c>
      <c r="B2674" s="144" t="str">
        <f>vlookup(A2674, 'OG Data Combined'!$A$2:$Z6277,25,false)</f>
        <v>-</v>
      </c>
      <c r="D2674" s="144" t="str">
        <f>vlookup(A2674, 'OG Data Combined'!$A$2:$AQ6277,29,false)</f>
        <v>-</v>
      </c>
      <c r="E2674" t="str">
        <f>IFERROR(__xludf.DUMMYFUNCTION("IFERROR(REGEXEXTRACT((vlookup(A2674, 'OG Data Combined'!$A$2:$AQ6277,21,false)), ""\((.*?)\)""), """")"),"")</f>
        <v/>
      </c>
    </row>
    <row r="2675">
      <c r="A2675" s="143" t="s">
        <v>38957</v>
      </c>
      <c r="B2675" s="144" t="str">
        <f>vlookup(A2675, 'OG Data Combined'!$A$2:$Z6277,25,false)</f>
        <v>-</v>
      </c>
      <c r="D2675" s="144" t="str">
        <f>vlookup(A2675, 'OG Data Combined'!$A$2:$AQ6277,29,false)</f>
        <v>-</v>
      </c>
      <c r="E2675" t="str">
        <f>IFERROR(__xludf.DUMMYFUNCTION("IFERROR(REGEXEXTRACT((vlookup(A2675, 'OG Data Combined'!$A$2:$AQ6277,21,false)), ""\((.*?)\)""), """")"),"")</f>
        <v/>
      </c>
    </row>
    <row r="2676">
      <c r="A2676" s="143" t="s">
        <v>38958</v>
      </c>
      <c r="B2676" s="144" t="str">
        <f>vlookup(A2676, 'OG Data Combined'!$A$2:$Z6277,25,false)</f>
        <v>-</v>
      </c>
      <c r="D2676" s="144" t="str">
        <f>vlookup(A2676, 'OG Data Combined'!$A$2:$AQ6277,29,false)</f>
        <v>-</v>
      </c>
      <c r="E2676" t="str">
        <f>IFERROR(__xludf.DUMMYFUNCTION("IFERROR(REGEXEXTRACT((vlookup(A2676, 'OG Data Combined'!$A$2:$AQ6277,21,false)), ""\((.*?)\)""), """")"),"")</f>
        <v/>
      </c>
    </row>
    <row r="2677">
      <c r="A2677" s="143" t="s">
        <v>38959</v>
      </c>
      <c r="B2677" s="144" t="str">
        <f>vlookup(A2677, 'OG Data Combined'!$A$2:$Z6277,25,false)</f>
        <v>-</v>
      </c>
      <c r="D2677" s="144" t="str">
        <f>vlookup(A2677, 'OG Data Combined'!$A$2:$AQ6277,29,false)</f>
        <v>-</v>
      </c>
      <c r="E2677" t="str">
        <f>IFERROR(__xludf.DUMMYFUNCTION("IFERROR(REGEXEXTRACT((vlookup(A2677, 'OG Data Combined'!$A$2:$AQ6277,21,false)), ""\((.*?)\)""), """")"),"")</f>
        <v/>
      </c>
    </row>
    <row r="2678">
      <c r="A2678" s="143" t="s">
        <v>38960</v>
      </c>
      <c r="B2678" s="144" t="str">
        <f>vlookup(A2678, 'OG Data Combined'!$A$2:$Z6277,25,false)</f>
        <v>-</v>
      </c>
      <c r="D2678" s="144" t="str">
        <f>vlookup(A2678, 'OG Data Combined'!$A$2:$AQ6277,29,false)</f>
        <v>-</v>
      </c>
      <c r="E2678" t="str">
        <f>IFERROR(__xludf.DUMMYFUNCTION("IFERROR(REGEXEXTRACT((vlookup(A2678, 'OG Data Combined'!$A$2:$AQ6277,21,false)), ""\((.*?)\)""), """")"),"")</f>
        <v/>
      </c>
    </row>
    <row r="2679">
      <c r="A2679" s="143" t="s">
        <v>38961</v>
      </c>
      <c r="B2679" s="144" t="str">
        <f>vlookup(A2679, 'OG Data Combined'!$A$2:$Z6277,25,false)</f>
        <v>-</v>
      </c>
      <c r="D2679" s="144" t="str">
        <f>vlookup(A2679, 'OG Data Combined'!$A$2:$AQ6277,29,false)</f>
        <v>-</v>
      </c>
      <c r="E2679" t="str">
        <f>IFERROR(__xludf.DUMMYFUNCTION("IFERROR(REGEXEXTRACT((vlookup(A2679, 'OG Data Combined'!$A$2:$AQ6277,21,false)), ""\((.*?)\)""), """")"),"")</f>
        <v/>
      </c>
    </row>
    <row r="2680">
      <c r="A2680" s="143" t="s">
        <v>38962</v>
      </c>
      <c r="B2680" s="166" t="str">
        <f>vlookup(A2680, 'OG Data Combined'!$A$2:$Z6277,25,false)</f>
        <v>https://twitter.com/coachgljtj42</v>
      </c>
      <c r="D2680" s="144" t="str">
        <f>vlookup(A2680, 'OG Data Combined'!$A$2:$AQ6277,29,false)</f>
        <v>-</v>
      </c>
      <c r="E2680" t="str">
        <f>IFERROR(__xludf.DUMMYFUNCTION("IFERROR(REGEXEXTRACT((vlookup(A2680, 'OG Data Combined'!$A$2:$AQ6277,21,false)), ""\((.*?)\)""), """")"),"Sprints, Hurdles, Multi-events")</f>
        <v>Sprints, Hurdles, Multi-events</v>
      </c>
    </row>
    <row r="2681">
      <c r="A2681" s="143" t="s">
        <v>38963</v>
      </c>
      <c r="B2681" s="144" t="str">
        <f>vlookup(A2681, 'OG Data Combined'!$A$2:$Z6277,25,false)</f>
        <v>-</v>
      </c>
      <c r="D2681" s="144" t="str">
        <f>vlookup(A2681, 'OG Data Combined'!$A$2:$AQ6277,29,false)</f>
        <v>-</v>
      </c>
      <c r="E2681" t="str">
        <f>IFERROR(__xludf.DUMMYFUNCTION("IFERROR(REGEXEXTRACT((vlookup(A2681, 'OG Data Combined'!$A$2:$AQ6277,21,false)), ""\((.*?)\)""), """")"),"Distance")</f>
        <v>Distance</v>
      </c>
    </row>
    <row r="2682">
      <c r="A2682" s="143" t="s">
        <v>38964</v>
      </c>
      <c r="B2682" s="166" t="str">
        <f>vlookup(A2682, 'OG Data Combined'!$A$2:$Z6277,25,false)</f>
        <v>https://twitter.com/coachmorton83</v>
      </c>
      <c r="D2682" s="144" t="str">
        <f>vlookup(A2682, 'OG Data Combined'!$A$2:$AQ6277,29,false)</f>
        <v>-</v>
      </c>
      <c r="E2682" t="str">
        <f>IFERROR(__xludf.DUMMYFUNCTION("IFERROR(REGEXEXTRACT((vlookup(A2682, 'OG Data Combined'!$A$2:$AQ6277,21,false)), ""\((.*?)\)""), """")"),"")</f>
        <v/>
      </c>
    </row>
    <row r="2683">
      <c r="A2683" s="143" t="s">
        <v>38965</v>
      </c>
      <c r="B2683" s="144" t="str">
        <f>vlookup(A2683, 'OG Data Combined'!$A$2:$Z6277,25,false)</f>
        <v>-</v>
      </c>
      <c r="D2683" s="144" t="str">
        <f>vlookup(A2683, 'OG Data Combined'!$A$2:$AQ6277,29,false)</f>
        <v>-</v>
      </c>
      <c r="E2683" t="str">
        <f>IFERROR(__xludf.DUMMYFUNCTION("IFERROR(REGEXEXTRACT((vlookup(A2683, 'OG Data Combined'!$A$2:$AQ6277,21,false)), ""\((.*?)\)""), """")"),"Distance")</f>
        <v>Distance</v>
      </c>
    </row>
    <row r="2684">
      <c r="A2684" s="143" t="s">
        <v>38966</v>
      </c>
      <c r="B2684" s="144" t="str">
        <f>vlookup(A2684, 'OG Data Combined'!$A$2:$Z6277,25,false)</f>
        <v>-</v>
      </c>
      <c r="D2684" s="144" t="str">
        <f>vlookup(A2684, 'OG Data Combined'!$A$2:$AQ6277,29,false)</f>
        <v>-</v>
      </c>
      <c r="E2684" t="str">
        <f>IFERROR(__xludf.DUMMYFUNCTION("IFERROR(REGEXEXTRACT((vlookup(A2684, 'OG Data Combined'!$A$2:$AQ6277,21,false)), ""\((.*?)\)""), """")"),"")</f>
        <v/>
      </c>
    </row>
    <row r="2685">
      <c r="A2685" s="143" t="s">
        <v>38967</v>
      </c>
      <c r="B2685" s="144" t="str">
        <f>vlookup(A2685, 'OG Data Combined'!$A$2:$Z6277,25,false)</f>
        <v>-</v>
      </c>
      <c r="D2685" s="144" t="str">
        <f>vlookup(A2685, 'OG Data Combined'!$A$2:$AQ6277,29,false)</f>
        <v>-</v>
      </c>
      <c r="E2685" t="str">
        <f>IFERROR(__xludf.DUMMYFUNCTION("IFERROR(REGEXEXTRACT((vlookup(A2685, 'OG Data Combined'!$A$2:$AQ6277,21,false)), ""\((.*?)\)""), """")"),"")</f>
        <v/>
      </c>
    </row>
    <row r="2686">
      <c r="A2686" s="143" t="s">
        <v>38968</v>
      </c>
      <c r="B2686" s="166" t="str">
        <f>vlookup(A2686, 'OG Data Combined'!$A$2:$Z6277,25,false)</f>
        <v>https://twitter.com/coachmic32</v>
      </c>
      <c r="D2686" s="144" t="str">
        <f>vlookup(A2686, 'OG Data Combined'!$A$2:$AQ6277,29,false)</f>
        <v>-</v>
      </c>
      <c r="E2686" t="str">
        <f>IFERROR(__xludf.DUMMYFUNCTION("IFERROR(REGEXEXTRACT((vlookup(A2686, 'OG Data Combined'!$A$2:$AQ6277,21,false)), ""\((.*?)\)""), """")"),"")</f>
        <v/>
      </c>
    </row>
    <row r="2687">
      <c r="A2687" s="143" t="s">
        <v>38969</v>
      </c>
      <c r="B2687" s="144" t="str">
        <f>vlookup(A2687, 'OG Data Combined'!$A$2:$Z6277,25,false)</f>
        <v>-</v>
      </c>
      <c r="D2687" s="144" t="str">
        <f>vlookup(A2687, 'OG Data Combined'!$A$2:$AQ6277,29,false)</f>
        <v>-</v>
      </c>
      <c r="E2687" t="str">
        <f>IFERROR(__xludf.DUMMYFUNCTION("IFERROR(REGEXEXTRACT((vlookup(A2687, 'OG Data Combined'!$A$2:$AQ6277,21,false)), ""\((.*?)\)""), """")"),"")</f>
        <v/>
      </c>
    </row>
    <row r="2688">
      <c r="A2688" s="143" t="s">
        <v>38970</v>
      </c>
      <c r="B2688" s="144" t="str">
        <f>vlookup(A2688, 'OG Data Combined'!$A$2:$Z6277,25,false)</f>
        <v>-</v>
      </c>
      <c r="D2688" s="144" t="str">
        <f>vlookup(A2688, 'OG Data Combined'!$A$2:$AQ6277,29,false)</f>
        <v>-</v>
      </c>
      <c r="E2688" t="str">
        <f>IFERROR(__xludf.DUMMYFUNCTION("IFERROR(REGEXEXTRACT((vlookup(A2688, 'OG Data Combined'!$A$2:$AQ6277,21,false)), ""\((.*?)\)""), """")"),"")</f>
        <v/>
      </c>
    </row>
    <row r="2689">
      <c r="A2689" s="143" t="s">
        <v>38971</v>
      </c>
      <c r="B2689" s="144" t="str">
        <f>vlookup(A2689, 'OG Data Combined'!$A$2:$Z6277,25,false)</f>
        <v>-</v>
      </c>
      <c r="D2689" s="144" t="str">
        <f>vlookup(A2689, 'OG Data Combined'!$A$2:$AQ6277,29,false)</f>
        <v>-</v>
      </c>
      <c r="E2689" t="str">
        <f>IFERROR(__xludf.DUMMYFUNCTION("IFERROR(REGEXEXTRACT((vlookup(A2689, 'OG Data Combined'!$A$2:$AQ6277,21,false)), ""\((.*?)\)""), """")"),"")</f>
        <v/>
      </c>
    </row>
    <row r="2690">
      <c r="A2690" s="143" t="s">
        <v>38972</v>
      </c>
      <c r="B2690" s="144" t="str">
        <f>vlookup(A2690, 'OG Data Combined'!$A$2:$Z6277,25,false)</f>
        <v>-</v>
      </c>
      <c r="D2690" s="144" t="str">
        <f>vlookup(A2690, 'OG Data Combined'!$A$2:$AQ6277,29,false)</f>
        <v>-</v>
      </c>
      <c r="E2690" t="str">
        <f>IFERROR(__xludf.DUMMYFUNCTION("IFERROR(REGEXEXTRACT((vlookup(A2690, 'OG Data Combined'!$A$2:$AQ6277,21,false)), ""\((.*?)\)""), """")"),"")</f>
        <v/>
      </c>
    </row>
    <row r="2691">
      <c r="A2691" s="143" t="s">
        <v>38973</v>
      </c>
      <c r="B2691" s="166" t="str">
        <f>vlookup(A2691, 'OG Data Combined'!$A$2:$Z6277,25,false)</f>
        <v>https://twitter.com/bepowers85</v>
      </c>
      <c r="D2691" s="144" t="str">
        <f>vlookup(A2691, 'OG Data Combined'!$A$2:$AQ6277,29,false)</f>
        <v>-</v>
      </c>
      <c r="E2691" t="str">
        <f>IFERROR(__xludf.DUMMYFUNCTION("IFERROR(REGEXEXTRACT((vlookup(A2691, 'OG Data Combined'!$A$2:$AQ6277,21,false)), ""\((.*?)\)""), """")"),"Distance")</f>
        <v>Distance</v>
      </c>
    </row>
    <row r="2692">
      <c r="A2692" s="143" t="s">
        <v>38974</v>
      </c>
      <c r="B2692" s="144" t="str">
        <f>vlookup(A2692, 'OG Data Combined'!$A$2:$Z6277,25,false)</f>
        <v>-</v>
      </c>
      <c r="D2692" s="166" t="str">
        <f>vlookup(A2692, 'OG Data Combined'!$A$2:$AQ6277,29,false)</f>
        <v>https://www.instagram.com/coach_hutchinson/</v>
      </c>
      <c r="E2692" t="str">
        <f>IFERROR(__xludf.DUMMYFUNCTION("IFERROR(REGEXEXTRACT((vlookup(A2692, 'OG Data Combined'!$A$2:$AQ6277,21,false)), ""\((.*?)\)""), """")"),"")</f>
        <v/>
      </c>
    </row>
    <row r="2693">
      <c r="A2693" s="143" t="s">
        <v>38975</v>
      </c>
      <c r="B2693" s="144" t="str">
        <f>vlookup(A2693, 'OG Data Combined'!$A$2:$Z6277,25,false)</f>
        <v>-</v>
      </c>
      <c r="D2693" s="144" t="str">
        <f>vlookup(A2693, 'OG Data Combined'!$A$2:$AQ6277,29,false)</f>
        <v>-</v>
      </c>
      <c r="E2693" t="str">
        <f>IFERROR(__xludf.DUMMYFUNCTION("IFERROR(REGEXEXTRACT((vlookup(A2693, 'OG Data Combined'!$A$2:$AQ6277,21,false)), ""\((.*?)\)""), """")"),"Jumps")</f>
        <v>Jumps</v>
      </c>
    </row>
    <row r="2694">
      <c r="A2694" s="143" t="s">
        <v>38976</v>
      </c>
      <c r="B2694" s="144" t="str">
        <f>vlookup(A2694, 'OG Data Combined'!$A$2:$Z6277,25,false)</f>
        <v>-</v>
      </c>
      <c r="D2694" s="144" t="str">
        <f>vlookup(A2694, 'OG Data Combined'!$A$2:$AQ6277,29,false)</f>
        <v>-</v>
      </c>
      <c r="E2694" t="str">
        <f>IFERROR(__xludf.DUMMYFUNCTION("IFERROR(REGEXEXTRACT((vlookup(A2694, 'OG Data Combined'!$A$2:$AQ6277,21,false)), ""\((.*?)\)""), """")"),"")</f>
        <v/>
      </c>
    </row>
    <row r="2695">
      <c r="A2695" s="143" t="s">
        <v>38977</v>
      </c>
      <c r="B2695" s="144" t="str">
        <f>vlookup(A2695, 'OG Data Combined'!$A$2:$Z6277,25,false)</f>
        <v>-</v>
      </c>
      <c r="D2695" s="144" t="str">
        <f>vlookup(A2695, 'OG Data Combined'!$A$2:$AQ6277,29,false)</f>
        <v>-</v>
      </c>
      <c r="E2695" t="str">
        <f>IFERROR(__xludf.DUMMYFUNCTION("IFERROR(REGEXEXTRACT((vlookup(A2695, 'OG Data Combined'!$A$2:$AQ6277,21,false)), ""\((.*?)\)""), """")"),"")</f>
        <v/>
      </c>
    </row>
    <row r="2696">
      <c r="A2696" s="143" t="s">
        <v>38978</v>
      </c>
      <c r="B2696" s="144" t="str">
        <f>vlookup(A2696, 'OG Data Combined'!$A$2:$Z6277,25,false)</f>
        <v>-</v>
      </c>
      <c r="D2696" s="144" t="str">
        <f>vlookup(A2696, 'OG Data Combined'!$A$2:$AQ6277,29,false)</f>
        <v>-</v>
      </c>
      <c r="E2696" t="str">
        <f>IFERROR(__xludf.DUMMYFUNCTION("IFERROR(REGEXEXTRACT((vlookup(A2696, 'OG Data Combined'!$A$2:$AQ6277,21,false)), ""\((.*?)\)""), """")"),"Throws")</f>
        <v>Throws</v>
      </c>
    </row>
    <row r="2697">
      <c r="A2697" s="143" t="s">
        <v>38979</v>
      </c>
      <c r="B2697" s="144" t="str">
        <f>vlookup(A2697, 'OG Data Combined'!$A$2:$Z6277,25,false)</f>
        <v>-</v>
      </c>
      <c r="D2697" s="144" t="str">
        <f>vlookup(A2697, 'OG Data Combined'!$A$2:$AQ6277,29,false)</f>
        <v>-</v>
      </c>
      <c r="E2697" t="str">
        <f>IFERROR(__xludf.DUMMYFUNCTION("IFERROR(REGEXEXTRACT((vlookup(A2697, 'OG Data Combined'!$A$2:$AQ6277,21,false)), ""\((.*?)\)""), """")"),"Distance, Mid-Distance, Pole Vault")</f>
        <v>Distance, Mid-Distance, Pole Vault</v>
      </c>
    </row>
    <row r="2698">
      <c r="A2698" s="143" t="s">
        <v>38980</v>
      </c>
      <c r="B2698" s="144" t="str">
        <f>vlookup(A2698, 'OG Data Combined'!$A$2:$Z6277,25,false)</f>
        <v>-</v>
      </c>
      <c r="D2698" s="144" t="str">
        <f>vlookup(A2698, 'OG Data Combined'!$A$2:$AQ6277,29,false)</f>
        <v>-</v>
      </c>
      <c r="E2698" t="str">
        <f>IFERROR(__xludf.DUMMYFUNCTION("IFERROR(REGEXEXTRACT((vlookup(A2698, 'OG Data Combined'!$A$2:$AQ6277,21,false)), ""\((.*?)\)""), """")"),"Distance, Mid-Distance, Operations")</f>
        <v>Distance, Mid-Distance, Operations</v>
      </c>
    </row>
    <row r="2699">
      <c r="A2699" s="143" t="s">
        <v>38981</v>
      </c>
      <c r="B2699" s="166" t="str">
        <f>vlookup(A2699, 'OG Data Combined'!$A$2:$Z6277,25,false)</f>
        <v>https://twitter.com/jsr9883_jarvis</v>
      </c>
      <c r="D2699" s="166" t="str">
        <f>vlookup(A2699, 'OG Data Combined'!$A$2:$AQ6277,29,false)</f>
        <v>https://www.instagram.com/im_jrob/</v>
      </c>
      <c r="E2699" t="str">
        <f>IFERROR(__xludf.DUMMYFUNCTION("IFERROR(REGEXEXTRACT((vlookup(A2699, 'OG Data Combined'!$A$2:$AQ6277,21,false)), ""\((.*?)\)""), """")"),"Sprints, Hurdles, Jumps")</f>
        <v>Sprints, Hurdles, Jumps</v>
      </c>
    </row>
    <row r="2700">
      <c r="A2700" s="143" t="s">
        <v>38982</v>
      </c>
      <c r="B2700" s="154" t="str">
        <f>vlookup(A2700, 'OG Data Combined'!$A$2:$Z6277,25,false)</f>
        <v/>
      </c>
      <c r="D2700" s="154" t="str">
        <f>vlookup(A2700, 'OG Data Combined'!$A$2:$AQ6277,29,false)</f>
        <v/>
      </c>
      <c r="E2700" t="str">
        <f>IFERROR(__xludf.DUMMYFUNCTION("IFERROR(REGEXEXTRACT((vlookup(A2700, 'OG Data Combined'!$A$2:$AQ6277,21,false)), ""\((.*?)\)""), """")"),"")</f>
        <v/>
      </c>
    </row>
    <row r="2701">
      <c r="A2701" s="143" t="s">
        <v>38983</v>
      </c>
      <c r="B2701" s="144" t="str">
        <f>vlookup(A2701, 'OG Data Combined'!$A$2:$Z6277,25,false)</f>
        <v>-</v>
      </c>
      <c r="D2701" s="144" t="str">
        <f>vlookup(A2701, 'OG Data Combined'!$A$2:$AQ6277,29,false)</f>
        <v>-</v>
      </c>
      <c r="E2701" t="str">
        <f>IFERROR(__xludf.DUMMYFUNCTION("IFERROR(REGEXEXTRACT((vlookup(A2701, 'OG Data Combined'!$A$2:$AQ6277,21,false)), ""\((.*?)\)""), """")"),"Jumps, Sprints")</f>
        <v>Jumps, Sprints</v>
      </c>
    </row>
    <row r="2702">
      <c r="A2702" s="143" t="s">
        <v>38984</v>
      </c>
      <c r="B2702" s="144" t="str">
        <f>vlookup(A2702, 'OG Data Combined'!$A$2:$Z6277,25,false)</f>
        <v>-</v>
      </c>
      <c r="D2702" s="144" t="str">
        <f>vlookup(A2702, 'OG Data Combined'!$A$2:$AQ6277,29,false)</f>
        <v>-</v>
      </c>
      <c r="E2702" t="str">
        <f>IFERROR(__xludf.DUMMYFUNCTION("IFERROR(REGEXEXTRACT((vlookup(A2702, 'OG Data Combined'!$A$2:$AQ6277,21,false)), ""\((.*?)\)""), """")"),"")</f>
        <v/>
      </c>
    </row>
    <row r="2703">
      <c r="A2703" s="143" t="s">
        <v>38985</v>
      </c>
      <c r="B2703" s="144" t="str">
        <f>vlookup(A2703, 'OG Data Combined'!$A$2:$Z6277,25,false)</f>
        <v>-</v>
      </c>
      <c r="D2703" s="144" t="str">
        <f>vlookup(A2703, 'OG Data Combined'!$A$2:$AQ6277,29,false)</f>
        <v>-</v>
      </c>
      <c r="E2703" t="str">
        <f>IFERROR(__xludf.DUMMYFUNCTION("IFERROR(REGEXEXTRACT((vlookup(A2703, 'OG Data Combined'!$A$2:$AQ6277,21,false)), ""\((.*?)\)""), """")"),"Throws")</f>
        <v>Throws</v>
      </c>
    </row>
    <row r="2704">
      <c r="A2704" s="143" t="s">
        <v>38986</v>
      </c>
      <c r="B2704" s="144" t="str">
        <f>vlookup(A2704, 'OG Data Combined'!$A$2:$Z6277,25,false)</f>
        <v>-</v>
      </c>
      <c r="D2704" s="144" t="str">
        <f>vlookup(A2704, 'OG Data Combined'!$A$2:$AQ6277,29,false)</f>
        <v>-</v>
      </c>
      <c r="E2704" t="str">
        <f>IFERROR(__xludf.DUMMYFUNCTION("IFERROR(REGEXEXTRACT((vlookup(A2704, 'OG Data Combined'!$A$2:$AQ6277,21,false)), ""\((.*?)\)""), """")"),"Pole Vault")</f>
        <v>Pole Vault</v>
      </c>
    </row>
    <row r="2705">
      <c r="A2705" s="143" t="s">
        <v>38987</v>
      </c>
      <c r="B2705" s="144" t="str">
        <f>vlookup(A2705, 'OG Data Combined'!$A$2:$Z6277,25,false)</f>
        <v>-</v>
      </c>
      <c r="D2705" s="166" t="str">
        <f>vlookup(A2705, 'OG Data Combined'!$A$2:$AQ6277,29,false)</f>
        <v>https://www.instagram.com/theeshaunscott/</v>
      </c>
      <c r="E2705" t="str">
        <f>IFERROR(__xludf.DUMMYFUNCTION("IFERROR(REGEXEXTRACT((vlookup(A2705, 'OG Data Combined'!$A$2:$AQ6277,21,false)), ""\((.*?)\)""), """")"),"Jumps, Sprints")</f>
        <v>Jumps, Sprints</v>
      </c>
    </row>
    <row r="2706">
      <c r="A2706" s="143" t="s">
        <v>38988</v>
      </c>
      <c r="B2706" s="144" t="str">
        <f>vlookup(A2706, 'OG Data Combined'!$A$2:$Z6277,25,false)</f>
        <v>-</v>
      </c>
      <c r="D2706" s="144" t="str">
        <f>vlookup(A2706, 'OG Data Combined'!$A$2:$AQ6277,29,false)</f>
        <v>-</v>
      </c>
      <c r="E2706" t="str">
        <f>IFERROR(__xludf.DUMMYFUNCTION("IFERROR(REGEXEXTRACT((vlookup(A2706, 'OG Data Combined'!$A$2:$AQ6277,21,false)), ""\((.*?)\)""), """")"),"Distance")</f>
        <v>Distance</v>
      </c>
    </row>
    <row r="2707">
      <c r="A2707" s="143" t="s">
        <v>38989</v>
      </c>
      <c r="B2707" s="144" t="str">
        <f>vlookup(A2707, 'OG Data Combined'!$A$2:$Z6277,25,false)</f>
        <v>-</v>
      </c>
      <c r="D2707" s="144" t="str">
        <f>vlookup(A2707, 'OG Data Combined'!$A$2:$AQ6277,29,false)</f>
        <v>-</v>
      </c>
      <c r="E2707" t="str">
        <f>IFERROR(__xludf.DUMMYFUNCTION("IFERROR(REGEXEXTRACT((vlookup(A2707, 'OG Data Combined'!$A$2:$AQ6277,21,false)), ""\((.*?)\)""), """")"),"Distance")</f>
        <v>Distance</v>
      </c>
    </row>
    <row r="2708">
      <c r="A2708" s="143" t="s">
        <v>38990</v>
      </c>
      <c r="B2708" s="144" t="str">
        <f>vlookup(A2708, 'OG Data Combined'!$A$2:$Z6277,25,false)</f>
        <v>-</v>
      </c>
      <c r="D2708" s="144" t="str">
        <f>vlookup(A2708, 'OG Data Combined'!$A$2:$AQ6277,29,false)</f>
        <v>-</v>
      </c>
      <c r="E2708" t="str">
        <f>IFERROR(__xludf.DUMMYFUNCTION("IFERROR(REGEXEXTRACT((vlookup(A2708, 'OG Data Combined'!$A$2:$AQ6277,21,false)), ""\((.*?)\)""), """")"),"")</f>
        <v/>
      </c>
    </row>
    <row r="2709">
      <c r="A2709" s="143" t="s">
        <v>38991</v>
      </c>
      <c r="B2709" s="144" t="str">
        <f>vlookup(A2709, 'OG Data Combined'!$A$2:$Z6277,25,false)</f>
        <v>-</v>
      </c>
      <c r="D2709" s="144" t="str">
        <f>vlookup(A2709, 'OG Data Combined'!$A$2:$AQ6277,29,false)</f>
        <v>-</v>
      </c>
      <c r="E2709" t="str">
        <f>IFERROR(__xludf.DUMMYFUNCTION("IFERROR(REGEXEXTRACT((vlookup(A2709, 'OG Data Combined'!$A$2:$AQ6277,21,false)), ""\((.*?)\)""), """")"),"")</f>
        <v/>
      </c>
    </row>
    <row r="2710">
      <c r="A2710" s="143" t="s">
        <v>38992</v>
      </c>
      <c r="B2710" s="144" t="str">
        <f>vlookup(A2710, 'OG Data Combined'!$A$2:$Z6277,25,false)</f>
        <v>-</v>
      </c>
      <c r="D2710" s="144" t="str">
        <f>vlookup(A2710, 'OG Data Combined'!$A$2:$AQ6277,29,false)</f>
        <v>-</v>
      </c>
      <c r="E2710" t="str">
        <f>IFERROR(__xludf.DUMMYFUNCTION("IFERROR(REGEXEXTRACT((vlookup(A2710, 'OG Data Combined'!$A$2:$AQ6277,21,false)), ""\((.*?)\)""), """")"),"")</f>
        <v/>
      </c>
    </row>
    <row r="2711">
      <c r="A2711" s="143" t="s">
        <v>38993</v>
      </c>
      <c r="B2711" s="144" t="str">
        <f>vlookup(A2711, 'OG Data Combined'!$A$2:$Z6277,25,false)</f>
        <v>-</v>
      </c>
      <c r="D2711" s="144" t="str">
        <f>vlookup(A2711, 'OG Data Combined'!$A$2:$AQ6277,29,false)</f>
        <v>-</v>
      </c>
      <c r="E2711" t="str">
        <f>IFERROR(__xludf.DUMMYFUNCTION("IFERROR(REGEXEXTRACT((vlookup(A2711, 'OG Data Combined'!$A$2:$AQ6277,21,false)), ""\((.*?)\)""), """")"),"")</f>
        <v/>
      </c>
    </row>
    <row r="2712">
      <c r="A2712" s="143" t="s">
        <v>38994</v>
      </c>
      <c r="B2712" s="144" t="str">
        <f>vlookup(A2712, 'OG Data Combined'!$A$2:$Z6277,25,false)</f>
        <v>-</v>
      </c>
      <c r="D2712" s="144" t="str">
        <f>vlookup(A2712, 'OG Data Combined'!$A$2:$AQ6277,29,false)</f>
        <v>-</v>
      </c>
      <c r="E2712" t="str">
        <f>IFERROR(__xludf.DUMMYFUNCTION("IFERROR(REGEXEXTRACT((vlookup(A2712, 'OG Data Combined'!$A$2:$AQ6277,21,false)), ""\((.*?)\)""), """")"),"")</f>
        <v/>
      </c>
    </row>
    <row r="2713">
      <c r="A2713" s="143" t="s">
        <v>38995</v>
      </c>
      <c r="B2713" s="144" t="str">
        <f>vlookup(A2713, 'OG Data Combined'!$A$2:$Z6277,25,false)</f>
        <v>-</v>
      </c>
      <c r="D2713" s="144" t="str">
        <f>vlookup(A2713, 'OG Data Combined'!$A$2:$AQ6277,29,false)</f>
        <v>-</v>
      </c>
      <c r="E2713" t="str">
        <f>IFERROR(__xludf.DUMMYFUNCTION("IFERROR(REGEXEXTRACT((vlookup(A2713, 'OG Data Combined'!$A$2:$AQ6277,21,false)), ""\((.*?)\)""), """")"),"")</f>
        <v/>
      </c>
    </row>
    <row r="2714">
      <c r="A2714" s="143" t="s">
        <v>38996</v>
      </c>
      <c r="B2714" s="144" t="str">
        <f>vlookup(A2714, 'OG Data Combined'!$A$2:$Z6277,25,false)</f>
        <v>-</v>
      </c>
      <c r="D2714" s="144" t="str">
        <f>vlookup(A2714, 'OG Data Combined'!$A$2:$AQ6277,29,false)</f>
        <v>-</v>
      </c>
      <c r="E2714" t="str">
        <f>IFERROR(__xludf.DUMMYFUNCTION("IFERROR(REGEXEXTRACT((vlookup(A2714, 'OG Data Combined'!$A$2:$AQ6277,21,false)), ""\((.*?)\)""), """")"),"")</f>
        <v/>
      </c>
    </row>
    <row r="2715">
      <c r="A2715" s="143" t="s">
        <v>38997</v>
      </c>
      <c r="B2715" s="144" t="str">
        <f>vlookup(A2715, 'OG Data Combined'!$A$2:$Z6277,25,false)</f>
        <v>-</v>
      </c>
      <c r="D2715" s="144" t="str">
        <f>vlookup(A2715, 'OG Data Combined'!$A$2:$AQ6277,29,false)</f>
        <v>-</v>
      </c>
      <c r="E2715" t="str">
        <f>IFERROR(__xludf.DUMMYFUNCTION("IFERROR(REGEXEXTRACT((vlookup(A2715, 'OG Data Combined'!$A$2:$AQ6277,21,false)), ""\((.*?)\)""), """")"),"")</f>
        <v/>
      </c>
    </row>
    <row r="2716">
      <c r="A2716" s="143" t="s">
        <v>38998</v>
      </c>
      <c r="B2716" s="144" t="str">
        <f>vlookup(A2716, 'OG Data Combined'!$A$2:$Z6277,25,false)</f>
        <v>-</v>
      </c>
      <c r="D2716" s="144" t="str">
        <f>vlookup(A2716, 'OG Data Combined'!$A$2:$AQ6277,29,false)</f>
        <v>-</v>
      </c>
      <c r="E2716" t="str">
        <f>IFERROR(__xludf.DUMMYFUNCTION("IFERROR(REGEXEXTRACT((vlookup(A2716, 'OG Data Combined'!$A$2:$AQ6277,21,false)), ""\((.*?)\)""), """")"),"")</f>
        <v/>
      </c>
    </row>
    <row r="2717">
      <c r="A2717" s="143" t="s">
        <v>38999</v>
      </c>
      <c r="B2717" s="166" t="str">
        <f>vlookup(A2717, 'OG Data Combined'!$A$2:$Z6277,25,false)</f>
        <v>https://twitter.com/mcahoon32</v>
      </c>
      <c r="D2717" s="144" t="str">
        <f>vlookup(A2717, 'OG Data Combined'!$A$2:$AQ6277,29,false)</f>
        <v>-</v>
      </c>
      <c r="E2717" t="str">
        <f>IFERROR(__xludf.DUMMYFUNCTION("IFERROR(REGEXEXTRACT((vlookup(A2717, 'OG Data Combined'!$A$2:$AQ6277,21,false)), ""\((.*?)\)""), """")"),"Throws")</f>
        <v>Throws</v>
      </c>
    </row>
    <row r="2718">
      <c r="A2718" s="143" t="s">
        <v>39000</v>
      </c>
      <c r="B2718" s="144" t="str">
        <f>vlookup(A2718, 'OG Data Combined'!$A$2:$Z6277,25,false)</f>
        <v>-</v>
      </c>
      <c r="D2718" s="144" t="str">
        <f>vlookup(A2718, 'OG Data Combined'!$A$2:$AQ6277,29,false)</f>
        <v>-</v>
      </c>
      <c r="E2718" t="str">
        <f>IFERROR(__xludf.DUMMYFUNCTION("IFERROR(REGEXEXTRACT((vlookup(A2718, 'OG Data Combined'!$A$2:$AQ6277,21,false)), ""\((.*?)\)""), """")"),"Distance")</f>
        <v>Distance</v>
      </c>
    </row>
    <row r="2719">
      <c r="A2719" s="143" t="s">
        <v>39001</v>
      </c>
      <c r="B2719" s="144" t="str">
        <f>vlookup(A2719, 'OG Data Combined'!$A$2:$Z6277,25,false)</f>
        <v>-</v>
      </c>
      <c r="D2719" s="144" t="str">
        <f>vlookup(A2719, 'OG Data Combined'!$A$2:$AQ6277,29,false)</f>
        <v>-</v>
      </c>
      <c r="E2719" t="str">
        <f>IFERROR(__xludf.DUMMYFUNCTION("IFERROR(REGEXEXTRACT((vlookup(A2719, 'OG Data Combined'!$A$2:$AQ6277,21,false)), ""\((.*?)\)""), """")"),"")</f>
        <v/>
      </c>
    </row>
    <row r="2720">
      <c r="A2720" s="143" t="s">
        <v>39002</v>
      </c>
      <c r="B2720" s="144" t="str">
        <f>vlookup(A2720, 'OG Data Combined'!$A$2:$Z6277,25,false)</f>
        <v>-</v>
      </c>
      <c r="D2720" s="144" t="str">
        <f>vlookup(A2720, 'OG Data Combined'!$A$2:$AQ6277,29,false)</f>
        <v>-</v>
      </c>
      <c r="E2720" t="str">
        <f>IFERROR(__xludf.DUMMYFUNCTION("IFERROR(REGEXEXTRACT((vlookup(A2720, 'OG Data Combined'!$A$2:$AQ6277,21,false)), ""\((.*?)\)""), """")"),"Jumps, Multi-events")</f>
        <v>Jumps, Multi-events</v>
      </c>
    </row>
    <row r="2721">
      <c r="A2721" s="143" t="s">
        <v>39003</v>
      </c>
      <c r="B2721" s="144" t="str">
        <f>vlookup(A2721, 'OG Data Combined'!$A$2:$Z6277,25,false)</f>
        <v>-</v>
      </c>
      <c r="D2721" s="166" t="str">
        <f>vlookup(A2721, 'OG Data Combined'!$A$2:$AQ6277,29,false)</f>
        <v>https://www.instagram.com/johnwevenson/</v>
      </c>
      <c r="E2721" t="str">
        <f>IFERROR(__xludf.DUMMYFUNCTION("IFERROR(REGEXEXTRACT((vlookup(A2721, 'OG Data Combined'!$A$2:$AQ6277,21,false)), ""\((.*?)\)""), """")"),"Throws")</f>
        <v>Throws</v>
      </c>
    </row>
    <row r="2722">
      <c r="A2722" s="143" t="s">
        <v>39005</v>
      </c>
      <c r="B2722" s="166" t="str">
        <f>vlookup(A2722, 'OG Data Combined'!$A$2:$Z6277,25,false)</f>
        <v>https://twitter.com/mougey44</v>
      </c>
      <c r="D2722" s="144" t="str">
        <f>vlookup(A2722, 'OG Data Combined'!$A$2:$AQ6277,29,false)</f>
        <v>-</v>
      </c>
      <c r="E2722" t="str">
        <f>IFERROR(__xludf.DUMMYFUNCTION("IFERROR(REGEXEXTRACT((vlookup(A2722, 'OG Data Combined'!$A$2:$AQ6277,21,false)), ""\((.*?)\)""), """")"),"Throws")</f>
        <v>Throws</v>
      </c>
    </row>
    <row r="2723">
      <c r="A2723" s="143" t="s">
        <v>39006</v>
      </c>
      <c r="B2723" s="144" t="str">
        <f>vlookup(A2723, 'OG Data Combined'!$A$2:$Z6277,25,false)</f>
        <v>-</v>
      </c>
      <c r="D2723" s="166" t="str">
        <f>vlookup(A2723, 'OG Data Combined'!$A$2:$AQ6277,29,false)</f>
        <v>https://www.instagram.com/waderoyer/</v>
      </c>
      <c r="E2723" t="str">
        <f>IFERROR(__xludf.DUMMYFUNCTION("IFERROR(REGEXEXTRACT((vlookup(A2723, 'OG Data Combined'!$A$2:$AQ6277,21,false)), ""\((.*?)\)""), """")"),"Pole Vault")</f>
        <v>Pole Vault</v>
      </c>
    </row>
    <row r="2724">
      <c r="A2724" s="143" t="s">
        <v>39007</v>
      </c>
      <c r="B2724" s="154" t="str">
        <f>vlookup(A2724, 'OG Data Combined'!$A$2:$Z6277,25,false)</f>
        <v/>
      </c>
      <c r="D2724" s="154" t="str">
        <f>vlookup(A2724, 'OG Data Combined'!$A$2:$AQ6277,29,false)</f>
        <v/>
      </c>
      <c r="E2724" t="str">
        <f>IFERROR(__xludf.DUMMYFUNCTION("IFERROR(REGEXEXTRACT((vlookup(A2724, 'OG Data Combined'!$A$2:$AQ6277,21,false)), ""\((.*?)\)""), """")"),"Distance")</f>
        <v>Distance</v>
      </c>
    </row>
    <row r="2725">
      <c r="A2725" s="143" t="s">
        <v>42318</v>
      </c>
      <c r="B2725" s="144" t="str">
        <f>vlookup(A2725, 'OG Data Combined'!$A$2:$Z6277,25,false)</f>
        <v>-</v>
      </c>
      <c r="D2725" s="144" t="str">
        <f>vlookup(A2725, 'OG Data Combined'!$A$2:$AQ6277,29,false)</f>
        <v>-</v>
      </c>
      <c r="E2725" t="str">
        <f>IFERROR(__xludf.DUMMYFUNCTION("IFERROR(REGEXEXTRACT((vlookup(A2725, 'OG Data Combined'!$A$2:$AQ6277,21,false)), ""\((.*?)\)""), """")"),"")</f>
        <v/>
      </c>
    </row>
    <row r="2726">
      <c r="A2726" s="143" t="s">
        <v>39008</v>
      </c>
      <c r="B2726" s="144" t="str">
        <f>vlookup(A2726, 'OG Data Combined'!$A$2:$Z6277,25,false)</f>
        <v>-</v>
      </c>
      <c r="D2726" s="144" t="str">
        <f>vlookup(A2726, 'OG Data Combined'!$A$2:$AQ6277,29,false)</f>
        <v>-</v>
      </c>
      <c r="E2726" t="str">
        <f>IFERROR(__xludf.DUMMYFUNCTION("IFERROR(REGEXEXTRACT((vlookup(A2726, 'OG Data Combined'!$A$2:$AQ6277,21,false)), ""\((.*?)\)""), """")"),"")</f>
        <v/>
      </c>
    </row>
    <row r="2727">
      <c r="A2727" s="143" t="s">
        <v>39009</v>
      </c>
      <c r="B2727" s="144" t="str">
        <f>vlookup(A2727, 'OG Data Combined'!$A$2:$Z6277,25,false)</f>
        <v>-</v>
      </c>
      <c r="D2727" s="144" t="str">
        <f>vlookup(A2727, 'OG Data Combined'!$A$2:$AQ6277,29,false)</f>
        <v>-</v>
      </c>
      <c r="E2727" t="str">
        <f>IFERROR(__xludf.DUMMYFUNCTION("IFERROR(REGEXEXTRACT((vlookup(A2727, 'OG Data Combined'!$A$2:$AQ6277,21,false)), ""\((.*?)\)""), """")"),"Throws")</f>
        <v>Throws</v>
      </c>
    </row>
    <row r="2728">
      <c r="A2728" s="143" t="s">
        <v>39010</v>
      </c>
      <c r="B2728" s="144" t="str">
        <f>vlookup(A2728, 'OG Data Combined'!$A$2:$Z6277,25,false)</f>
        <v>-</v>
      </c>
      <c r="D2728" s="144" t="str">
        <f>vlookup(A2728, 'OG Data Combined'!$A$2:$AQ6277,29,false)</f>
        <v>-</v>
      </c>
      <c r="E2728" t="str">
        <f>IFERROR(__xludf.DUMMYFUNCTION("IFERROR(REGEXEXTRACT((vlookup(A2728, 'OG Data Combined'!$A$2:$AQ6277,21,false)), ""\((.*?)\)""), """")"),"")</f>
        <v/>
      </c>
    </row>
    <row r="2729">
      <c r="A2729" s="143" t="s">
        <v>39011</v>
      </c>
      <c r="B2729" s="144" t="str">
        <f>vlookup(A2729, 'OG Data Combined'!$A$2:$Z6277,25,false)</f>
        <v>-</v>
      </c>
      <c r="D2729" s="144" t="str">
        <f>vlookup(A2729, 'OG Data Combined'!$A$2:$AQ6277,29,false)</f>
        <v>-</v>
      </c>
      <c r="E2729" t="str">
        <f>IFERROR(__xludf.DUMMYFUNCTION("IFERROR(REGEXEXTRACT((vlookup(A2729, 'OG Data Combined'!$A$2:$AQ6277,21,false)), ""\((.*?)\)""), """")"),"Sprints")</f>
        <v>Sprints</v>
      </c>
    </row>
    <row r="2730">
      <c r="A2730" s="143" t="s">
        <v>39012</v>
      </c>
      <c r="B2730" s="144" t="str">
        <f>vlookup(A2730, 'OG Data Combined'!$A$2:$Z6277,25,false)</f>
        <v>-</v>
      </c>
      <c r="D2730" s="144" t="str">
        <f>vlookup(A2730, 'OG Data Combined'!$A$2:$AQ6277,29,false)</f>
        <v>-</v>
      </c>
      <c r="E2730" t="str">
        <f>IFERROR(__xludf.DUMMYFUNCTION("IFERROR(REGEXEXTRACT((vlookup(A2730, 'OG Data Combined'!$A$2:$AQ6277,21,false)), ""\((.*?)\)""), """")"),"Throws")</f>
        <v>Throws</v>
      </c>
    </row>
    <row r="2731">
      <c r="A2731" s="143" t="s">
        <v>39013</v>
      </c>
      <c r="B2731" s="166" t="str">
        <f>vlookup(A2731, 'OG Data Combined'!$A$2:$Z6277,25,false)</f>
        <v>https://twitter.com/ejchils</v>
      </c>
      <c r="D2731" s="166" t="str">
        <f>vlookup(A2731, 'OG Data Combined'!$A$2:$AQ6277,29,false)</f>
        <v>https://www.instagram.com/ejchils/</v>
      </c>
      <c r="E2731" t="str">
        <f>IFERROR(__xludf.DUMMYFUNCTION("IFERROR(REGEXEXTRACT((vlookup(A2731, 'OG Data Combined'!$A$2:$AQ6277,21,false)), ""\((.*?)\)""), """")"),"")</f>
        <v/>
      </c>
    </row>
    <row r="2732">
      <c r="A2732" s="143" t="s">
        <v>39014</v>
      </c>
      <c r="B2732" s="144" t="str">
        <f>vlookup(A2732, 'OG Data Combined'!$A$2:$Z6277,25,false)</f>
        <v>-</v>
      </c>
      <c r="D2732" s="144" t="str">
        <f>vlookup(A2732, 'OG Data Combined'!$A$2:$AQ6277,29,false)</f>
        <v>-</v>
      </c>
      <c r="E2732" t="str">
        <f>IFERROR(__xludf.DUMMYFUNCTION("IFERROR(REGEXEXTRACT((vlookup(A2732, 'OG Data Combined'!$A$2:$AQ6277,21,false)), ""\((.*?)\)""), """")"),"Pole Vault")</f>
        <v>Pole Vault</v>
      </c>
    </row>
    <row r="2733">
      <c r="A2733" s="143" t="s">
        <v>39015</v>
      </c>
      <c r="B2733" s="166" t="str">
        <f>vlookup(A2733, 'OG Data Combined'!$A$2:$Z6277,25,false)</f>
        <v>https://twitter.com/kamberlynlamer</v>
      </c>
      <c r="D2733" s="144" t="str">
        <f>vlookup(A2733, 'OG Data Combined'!$A$2:$AQ6277,29,false)</f>
        <v>-</v>
      </c>
      <c r="E2733" t="str">
        <f>IFERROR(__xludf.DUMMYFUNCTION("IFERROR(REGEXEXTRACT((vlookup(A2733, 'OG Data Combined'!$A$2:$AQ6277,21,false)), ""\((.*?)\)""), """")"),"Jumps")</f>
        <v>Jumps</v>
      </c>
    </row>
    <row r="2734">
      <c r="A2734" s="143" t="s">
        <v>39016</v>
      </c>
      <c r="B2734" s="144" t="str">
        <f>vlookup(A2734, 'OG Data Combined'!$A$2:$Z6277,25,false)</f>
        <v>-</v>
      </c>
      <c r="D2734" s="144" t="str">
        <f>vlookup(A2734, 'OG Data Combined'!$A$2:$AQ6277,29,false)</f>
        <v>-</v>
      </c>
      <c r="E2734" t="str">
        <f>IFERROR(__xludf.DUMMYFUNCTION("IFERROR(REGEXEXTRACT((vlookup(A2734, 'OG Data Combined'!$A$2:$AQ6277,21,false)), ""\((.*?)\)""), """")"),"Distance")</f>
        <v>Distance</v>
      </c>
    </row>
    <row r="2735">
      <c r="A2735" s="143" t="s">
        <v>39017</v>
      </c>
      <c r="B2735" s="166" t="str">
        <f>vlookup(A2735, 'OG Data Combined'!$A$2:$Z6277,25,false)</f>
        <v>https://twitter.com/davidneeds</v>
      </c>
      <c r="D2735" s="144" t="str">
        <f>vlookup(A2735, 'OG Data Combined'!$A$2:$AQ6277,29,false)</f>
        <v>-</v>
      </c>
      <c r="E2735" t="str">
        <f>IFERROR(__xludf.DUMMYFUNCTION("IFERROR(REGEXEXTRACT((vlookup(A2735, 'OG Data Combined'!$A$2:$AQ6277,21,false)), ""\((.*?)\)""), """")"),"")</f>
        <v/>
      </c>
    </row>
    <row r="2736">
      <c r="A2736" s="143" t="s">
        <v>39018</v>
      </c>
      <c r="B2736" s="166" t="str">
        <f>vlookup(A2736, 'OG Data Combined'!$A$2:$Z6277,25,false)</f>
        <v>https://twitter.com/showler_davis</v>
      </c>
      <c r="D2736" s="166" t="str">
        <f>vlookup(A2736, 'OG Data Combined'!$A$2:$AQ6277,29,false)</f>
        <v>https://www.instagram.com/kierand571/</v>
      </c>
      <c r="E2736" t="str">
        <f>IFERROR(__xludf.DUMMYFUNCTION("IFERROR(REGEXEXTRACT((vlookup(A2736, 'OG Data Combined'!$A$2:$AQ6277,21,false)), ""\((.*?)\)""), """")"),"")</f>
        <v/>
      </c>
    </row>
    <row r="2737">
      <c r="A2737" s="143" t="s">
        <v>39019</v>
      </c>
      <c r="B2737" s="166" t="str">
        <f>vlookup(A2737, 'OG Data Combined'!$A$2:$Z6277,25,false)</f>
        <v>https://x.com/staceycleek</v>
      </c>
      <c r="D2737" s="144" t="str">
        <f>vlookup(A2737, 'OG Data Combined'!$A$2:$AQ6277,29,false)</f>
        <v>-</v>
      </c>
      <c r="E2737" t="str">
        <f>IFERROR(__xludf.DUMMYFUNCTION("IFERROR(REGEXEXTRACT((vlookup(A2737, 'OG Data Combined'!$A$2:$AQ6277,21,false)), ""\((.*?)\)""), """")"),"Jumps")</f>
        <v>Jumps</v>
      </c>
    </row>
    <row r="2738">
      <c r="A2738" s="143" t="s">
        <v>39020</v>
      </c>
      <c r="B2738" s="144" t="str">
        <f>vlookup(A2738, 'OG Data Combined'!$A$2:$Z6277,25,false)</f>
        <v>-</v>
      </c>
      <c r="D2738" s="144" t="str">
        <f>vlookup(A2738, 'OG Data Combined'!$A$2:$AQ6277,29,false)</f>
        <v>-</v>
      </c>
      <c r="E2738" t="str">
        <f>IFERROR(__xludf.DUMMYFUNCTION("IFERROR(REGEXEXTRACT((vlookup(A2738, 'OG Data Combined'!$A$2:$AQ6277,21,false)), ""\((.*?)\)""), """")"),"Distance")</f>
        <v>Distance</v>
      </c>
    </row>
    <row r="2739">
      <c r="A2739" s="143" t="s">
        <v>39021</v>
      </c>
      <c r="B2739" s="144" t="str">
        <f>vlookup(A2739, 'OG Data Combined'!$A$2:$Z6277,25,false)</f>
        <v>-</v>
      </c>
      <c r="D2739" s="144" t="str">
        <f>vlookup(A2739, 'OG Data Combined'!$A$2:$AQ6277,29,false)</f>
        <v>-</v>
      </c>
      <c r="E2739" t="str">
        <f>IFERROR(__xludf.DUMMYFUNCTION("IFERROR(REGEXEXTRACT((vlookup(A2739, 'OG Data Combined'!$A$2:$AQ6277,21,false)), ""\((.*?)\)""), """")"),"")</f>
        <v/>
      </c>
    </row>
    <row r="2740">
      <c r="A2740" s="143" t="s">
        <v>39022</v>
      </c>
      <c r="B2740" s="144" t="str">
        <f>vlookup(A2740, 'OG Data Combined'!$A$2:$Z6277,25,false)</f>
        <v>-</v>
      </c>
      <c r="D2740" s="144" t="str">
        <f>vlookup(A2740, 'OG Data Combined'!$A$2:$AQ6277,29,false)</f>
        <v>-</v>
      </c>
      <c r="E2740" t="str">
        <f>IFERROR(__xludf.DUMMYFUNCTION("IFERROR(REGEXEXTRACT((vlookup(A2740, 'OG Data Combined'!$A$2:$AQ6277,21,false)), ""\((.*?)\)""), """")"),"Distance")</f>
        <v>Distance</v>
      </c>
    </row>
    <row r="2741">
      <c r="A2741" s="143" t="s">
        <v>39023</v>
      </c>
      <c r="B2741" s="144" t="str">
        <f>vlookup(A2741, 'OG Data Combined'!$A$2:$Z6277,25,false)</f>
        <v>-</v>
      </c>
      <c r="D2741" s="144" t="str">
        <f>vlookup(A2741, 'OG Data Combined'!$A$2:$AQ6277,29,false)</f>
        <v>-</v>
      </c>
      <c r="E2741" t="str">
        <f>IFERROR(__xludf.DUMMYFUNCTION("IFERROR(REGEXEXTRACT((vlookup(A2741, 'OG Data Combined'!$A$2:$AQ6277,21,false)), ""\((.*?)\)""), """")"),"")</f>
        <v/>
      </c>
    </row>
    <row r="2742">
      <c r="A2742" s="143" t="s">
        <v>39024</v>
      </c>
      <c r="B2742" s="166" t="str">
        <f>vlookup(A2742, 'OG Data Combined'!$A$2:$Z6277,25,false)</f>
        <v>https://twitter.com/henry_maegan</v>
      </c>
      <c r="D2742" s="144" t="str">
        <f>vlookup(A2742, 'OG Data Combined'!$A$2:$AQ6277,29,false)</f>
        <v>-</v>
      </c>
      <c r="E2742" t="str">
        <f>IFERROR(__xludf.DUMMYFUNCTION("IFERROR(REGEXEXTRACT((vlookup(A2742, 'OG Data Combined'!$A$2:$AQ6277,21,false)), ""\((.*?)\)""), """")"),"Throws")</f>
        <v>Throws</v>
      </c>
    </row>
    <row r="2743">
      <c r="A2743" s="143" t="s">
        <v>39025</v>
      </c>
      <c r="B2743" s="144" t="str">
        <f>vlookup(A2743, 'OG Data Combined'!$A$2:$Z6277,25,false)</f>
        <v>-</v>
      </c>
      <c r="D2743" s="144" t="str">
        <f>vlookup(A2743, 'OG Data Combined'!$A$2:$AQ6277,29,false)</f>
        <v>-</v>
      </c>
      <c r="E2743" t="str">
        <f>IFERROR(__xludf.DUMMYFUNCTION("IFERROR(REGEXEXTRACT((vlookup(A2743, 'OG Data Combined'!$A$2:$AQ6277,21,false)), ""\((.*?)\)""), """")"),"")</f>
        <v/>
      </c>
    </row>
    <row r="2744">
      <c r="A2744" s="143" t="s">
        <v>39026</v>
      </c>
      <c r="B2744" s="144" t="str">
        <f>vlookup(A2744, 'OG Data Combined'!$A$2:$Z6277,25,false)</f>
        <v>-</v>
      </c>
      <c r="D2744" s="144" t="str">
        <f>vlookup(A2744, 'OG Data Combined'!$A$2:$AQ6277,29,false)</f>
        <v>-</v>
      </c>
      <c r="E2744" t="str">
        <f>IFERROR(__xludf.DUMMYFUNCTION("IFERROR(REGEXEXTRACT((vlookup(A2744, 'OG Data Combined'!$A$2:$AQ6277,21,false)), ""\((.*?)\)""), """")"),"")</f>
        <v/>
      </c>
    </row>
    <row r="2745">
      <c r="A2745" s="143" t="s">
        <v>39027</v>
      </c>
      <c r="B2745" s="144" t="str">
        <f>vlookup(A2745, 'OG Data Combined'!$A$2:$Z6277,25,false)</f>
        <v>-</v>
      </c>
      <c r="D2745" s="144" t="str">
        <f>vlookup(A2745, 'OG Data Combined'!$A$2:$AQ6277,29,false)</f>
        <v>-</v>
      </c>
      <c r="E2745" t="str">
        <f>IFERROR(__xludf.DUMMYFUNCTION("IFERROR(REGEXEXTRACT((vlookup(A2745, 'OG Data Combined'!$A$2:$AQ6277,21,false)), ""\((.*?)\)""), """")"),"")</f>
        <v/>
      </c>
    </row>
    <row r="2746">
      <c r="A2746" s="143" t="s">
        <v>39028</v>
      </c>
      <c r="B2746" s="144" t="str">
        <f>vlookup(A2746, 'OG Data Combined'!$A$2:$Z6277,25,false)</f>
        <v>-</v>
      </c>
      <c r="D2746" s="144" t="str">
        <f>vlookup(A2746, 'OG Data Combined'!$A$2:$AQ6277,29,false)</f>
        <v>-</v>
      </c>
      <c r="E2746" t="str">
        <f>IFERROR(__xludf.DUMMYFUNCTION("IFERROR(REGEXEXTRACT((vlookup(A2746, 'OG Data Combined'!$A$2:$AQ6277,21,false)), ""\((.*?)\)""), """")"),"")</f>
        <v/>
      </c>
    </row>
    <row r="2747">
      <c r="A2747" s="143" t="s">
        <v>39029</v>
      </c>
      <c r="B2747" s="166" t="str">
        <f>vlookup(A2747, 'OG Data Combined'!$A$2:$Z6277,25,false)</f>
        <v>https://twitter.com/cmosub4</v>
      </c>
      <c r="D2747" s="166" t="str">
        <f>vlookup(A2747, 'OG Data Combined'!$A$2:$AQ6277,29,false)</f>
        <v>https://www.instagram.com/leetfxccoach/</v>
      </c>
      <c r="E2747" t="str">
        <f>IFERROR(__xludf.DUMMYFUNCTION("IFERROR(REGEXEXTRACT((vlookup(A2747, 'OG Data Combined'!$A$2:$AQ6277,21,false)), ""\((.*?)\)""), """")"),"")</f>
        <v/>
      </c>
    </row>
    <row r="2748">
      <c r="A2748" s="143" t="s">
        <v>39030</v>
      </c>
      <c r="B2748" s="144" t="str">
        <f>vlookup(A2748, 'OG Data Combined'!$A$2:$Z6277,25,false)</f>
        <v>-</v>
      </c>
      <c r="D2748" s="144" t="str">
        <f>vlookup(A2748, 'OG Data Combined'!$A$2:$AQ6277,29,false)</f>
        <v>-</v>
      </c>
      <c r="E2748" t="str">
        <f>IFERROR(__xludf.DUMMYFUNCTION("IFERROR(REGEXEXTRACT((vlookup(A2748, 'OG Data Combined'!$A$2:$AQ6277,21,false)), ""\((.*?)\)""), """")"),"Throws")</f>
        <v>Throws</v>
      </c>
    </row>
    <row r="2749">
      <c r="A2749" s="143" t="s">
        <v>39031</v>
      </c>
      <c r="B2749" s="144" t="str">
        <f>vlookup(A2749, 'OG Data Combined'!$A$2:$Z6277,25,false)</f>
        <v>-</v>
      </c>
      <c r="D2749" s="144" t="str">
        <f>vlookup(A2749, 'OG Data Combined'!$A$2:$AQ6277,29,false)</f>
        <v>-</v>
      </c>
      <c r="E2749" t="str">
        <f>IFERROR(__xludf.DUMMYFUNCTION("IFERROR(REGEXEXTRACT((vlookup(A2749, 'OG Data Combined'!$A$2:$AQ6277,21,false)), ""\((.*?)\)""), """")"),"Sprints, Hurdles")</f>
        <v>Sprints, Hurdles</v>
      </c>
    </row>
    <row r="2750">
      <c r="A2750" s="143" t="s">
        <v>39032</v>
      </c>
      <c r="B2750" s="144" t="str">
        <f>vlookup(A2750, 'OG Data Combined'!$A$2:$Z6277,25,false)</f>
        <v>-</v>
      </c>
      <c r="D2750" s="144" t="str">
        <f>vlookup(A2750, 'OG Data Combined'!$A$2:$AQ6277,29,false)</f>
        <v>-</v>
      </c>
      <c r="E2750" t="str">
        <f>IFERROR(__xludf.DUMMYFUNCTION("IFERROR(REGEXEXTRACT((vlookup(A2750, 'OG Data Combined'!$A$2:$AQ6277,21,false)), ""\((.*?)\)""), """")"),"Pole Vault")</f>
        <v>Pole Vault</v>
      </c>
    </row>
    <row r="2751">
      <c r="A2751" s="143" t="s">
        <v>39033</v>
      </c>
      <c r="B2751" s="144" t="str">
        <f>vlookup(A2751, 'OG Data Combined'!$A$2:$Z6277,25,false)</f>
        <v>-</v>
      </c>
      <c r="D2751" s="144" t="str">
        <f>vlookup(A2751, 'OG Data Combined'!$A$2:$AQ6277,29,false)</f>
        <v>-</v>
      </c>
      <c r="E2751" t="str">
        <f>IFERROR(__xludf.DUMMYFUNCTION("IFERROR(REGEXEXTRACT((vlookup(A2751, 'OG Data Combined'!$A$2:$AQ6277,21,false)), ""\((.*?)\)""), """")"),"Jumps, Multi-events")</f>
        <v>Jumps, Multi-events</v>
      </c>
    </row>
    <row r="2752">
      <c r="A2752" s="143" t="s">
        <v>39034</v>
      </c>
      <c r="B2752" s="144" t="str">
        <f>vlookup(A2752, 'OG Data Combined'!$A$2:$Z6277,25,false)</f>
        <v>-</v>
      </c>
      <c r="D2752" s="144" t="str">
        <f>vlookup(A2752, 'OG Data Combined'!$A$2:$AQ6277,29,false)</f>
        <v>-</v>
      </c>
      <c r="E2752" t="str">
        <f>IFERROR(__xludf.DUMMYFUNCTION("IFERROR(REGEXEXTRACT((vlookup(A2752, 'OG Data Combined'!$A$2:$AQ6277,21,false)), ""\((.*?)\)""), """")"),"Distance")</f>
        <v>Distance</v>
      </c>
    </row>
    <row r="2753">
      <c r="A2753" s="143" t="s">
        <v>39035</v>
      </c>
      <c r="B2753" s="144" t="str">
        <f>vlookup(A2753, 'OG Data Combined'!$A$2:$Z6277,25,false)</f>
        <v>-</v>
      </c>
      <c r="D2753" s="144" t="str">
        <f>vlookup(A2753, 'OG Data Combined'!$A$2:$AQ6277,29,false)</f>
        <v>-</v>
      </c>
      <c r="E2753" t="str">
        <f>IFERROR(__xludf.DUMMYFUNCTION("IFERROR(REGEXEXTRACT((vlookup(A2753, 'OG Data Combined'!$A$2:$AQ6277,21,false)), ""\((.*?)\)""), """")"),"")</f>
        <v/>
      </c>
    </row>
    <row r="2754">
      <c r="A2754" s="143" t="s">
        <v>39036</v>
      </c>
      <c r="B2754" s="144" t="str">
        <f>vlookup(A2754, 'OG Data Combined'!$A$2:$Z6277,25,false)</f>
        <v>-</v>
      </c>
      <c r="D2754" s="144" t="str">
        <f>vlookup(A2754, 'OG Data Combined'!$A$2:$AQ6277,29,false)</f>
        <v>-</v>
      </c>
      <c r="E2754" t="str">
        <f>IFERROR(__xludf.DUMMYFUNCTION("IFERROR(REGEXEXTRACT((vlookup(A2754, 'OG Data Combined'!$A$2:$AQ6277,21,false)), ""\((.*?)\)""), """")"),"")</f>
        <v/>
      </c>
    </row>
    <row r="2755">
      <c r="A2755" s="143" t="s">
        <v>39037</v>
      </c>
      <c r="B2755" s="166" t="str">
        <f>vlookup(A2755, 'OG Data Combined'!$A$2:$Z6277,25,false)</f>
        <v>https://twitter.com/coach_rblack</v>
      </c>
      <c r="D2755" s="144" t="str">
        <f>vlookup(A2755, 'OG Data Combined'!$A$2:$AQ6277,29,false)</f>
        <v>-</v>
      </c>
      <c r="E2755" t="str">
        <f>IFERROR(__xludf.DUMMYFUNCTION("IFERROR(REGEXEXTRACT((vlookup(A2755, 'OG Data Combined'!$A$2:$AQ6277,21,false)), ""\((.*?)\)""), """")"),"")</f>
        <v/>
      </c>
    </row>
    <row r="2756">
      <c r="A2756" s="143" t="s">
        <v>39038</v>
      </c>
      <c r="B2756" s="144" t="str">
        <f>vlookup(A2756, 'OG Data Combined'!$A$2:$Z6277,25,false)</f>
        <v>-</v>
      </c>
      <c r="D2756" s="144" t="str">
        <f>vlookup(A2756, 'OG Data Combined'!$A$2:$AQ6277,29,false)</f>
        <v>-</v>
      </c>
      <c r="E2756" t="str">
        <f>IFERROR(__xludf.DUMMYFUNCTION("IFERROR(REGEXEXTRACT((vlookup(A2756, 'OG Data Combined'!$A$2:$AQ6277,21,false)), ""\((.*?)\)""), """")"),"Distance")</f>
        <v>Distance</v>
      </c>
    </row>
    <row r="2757">
      <c r="A2757" s="143" t="s">
        <v>39039</v>
      </c>
      <c r="B2757" s="144" t="str">
        <f>vlookup(A2757, 'OG Data Combined'!$A$2:$Z6277,25,false)</f>
        <v>-</v>
      </c>
      <c r="D2757" s="166" t="str">
        <f>vlookup(A2757, 'OG Data Combined'!$A$2:$AQ6277,29,false)</f>
        <v>https://www.instagram.com/treveccaxctrackfield/</v>
      </c>
      <c r="E2757" t="str">
        <f>IFERROR(__xludf.DUMMYFUNCTION("IFERROR(REGEXEXTRACT((vlookup(A2757, 'OG Data Combined'!$A$2:$AQ6277,21,false)), ""\((.*?)\)""), """")"),"")</f>
        <v/>
      </c>
    </row>
    <row r="2758">
      <c r="A2758" s="143" t="s">
        <v>39040</v>
      </c>
      <c r="B2758" s="144" t="str">
        <f>vlookup(A2758, 'OG Data Combined'!$A$2:$Z6277,25,false)</f>
        <v>-</v>
      </c>
      <c r="D2758" s="166" t="str">
        <f>vlookup(A2758, 'OG Data Combined'!$A$2:$AQ6277,29,false)</f>
        <v>https://www.instagram.com/treveccaxctrackfield/</v>
      </c>
      <c r="E2758" t="str">
        <f>IFERROR(__xludf.DUMMYFUNCTION("IFERROR(REGEXEXTRACT((vlookup(A2758, 'OG Data Combined'!$A$2:$AQ6277,21,false)), ""\((.*?)\)""), """")"),"Throws")</f>
        <v>Throws</v>
      </c>
    </row>
    <row r="2759">
      <c r="A2759" s="143" t="s">
        <v>39041</v>
      </c>
      <c r="B2759" s="144" t="str">
        <f>vlookup(A2759, 'OG Data Combined'!$A$2:$Z6277,25,false)</f>
        <v>-</v>
      </c>
      <c r="D2759" s="166" t="str">
        <f>vlookup(A2759, 'OG Data Combined'!$A$2:$AQ6277,29,false)</f>
        <v>https://www.instagram.com/treveccaxctrackfield/</v>
      </c>
      <c r="E2759" t="str">
        <f>IFERROR(__xludf.DUMMYFUNCTION("IFERROR(REGEXEXTRACT((vlookup(A2759, 'OG Data Combined'!$A$2:$AQ6277,21,false)), ""\((.*?)\)""), """")"),"Distance")</f>
        <v>Distance</v>
      </c>
    </row>
    <row r="2760">
      <c r="A2760" s="143" t="s">
        <v>42319</v>
      </c>
      <c r="B2760" s="144" t="str">
        <f>vlookup(A2760, 'OG Data Combined'!$A$2:$Z6277,25,false)</f>
        <v>-</v>
      </c>
      <c r="D2760" s="166" t="str">
        <f>vlookup(A2760, 'OG Data Combined'!$A$2:$AQ6277,29,false)</f>
        <v>https://www.instagram.com/treveccaxctrackfield/</v>
      </c>
      <c r="E2760" t="str">
        <f>IFERROR(__xludf.DUMMYFUNCTION("IFERROR(REGEXEXTRACT((vlookup(A2760, 'OG Data Combined'!$A$2:$AQ6277,21,false)), ""\((.*?)\)""), """")"),"")</f>
        <v/>
      </c>
    </row>
    <row r="2761">
      <c r="A2761" s="143" t="s">
        <v>39042</v>
      </c>
      <c r="B2761" s="144" t="str">
        <f>vlookup(A2761, 'OG Data Combined'!$A$2:$Z6277,25,false)</f>
        <v>-</v>
      </c>
      <c r="D2761" s="144" t="str">
        <f>vlookup(A2761, 'OG Data Combined'!$A$2:$AQ6277,29,false)</f>
        <v>-</v>
      </c>
      <c r="E2761" t="str">
        <f>IFERROR(__xludf.DUMMYFUNCTION("IFERROR(REGEXEXTRACT((vlookup(A2761, 'OG Data Combined'!$A$2:$AQ6277,21,false)), ""\((.*?)\)""), """")"),"")</f>
        <v/>
      </c>
    </row>
    <row r="2762">
      <c r="A2762" s="143" t="s">
        <v>39043</v>
      </c>
      <c r="B2762" s="144" t="str">
        <f>vlookup(A2762, 'OG Data Combined'!$A$2:$Z6277,25,false)</f>
        <v>-</v>
      </c>
      <c r="D2762" s="144" t="str">
        <f>vlookup(A2762, 'OG Data Combined'!$A$2:$AQ6277,29,false)</f>
        <v>-</v>
      </c>
      <c r="E2762" t="str">
        <f>IFERROR(__xludf.DUMMYFUNCTION("IFERROR(REGEXEXTRACT((vlookup(A2762, 'OG Data Combined'!$A$2:$AQ6277,21,false)), ""\((.*?)\)""), """")"),"")</f>
        <v/>
      </c>
    </row>
    <row r="2763">
      <c r="A2763" s="143" t="s">
        <v>39044</v>
      </c>
      <c r="B2763" s="144" t="str">
        <f>vlookup(A2763, 'OG Data Combined'!$A$2:$Z6277,25,false)</f>
        <v>-</v>
      </c>
      <c r="D2763" s="144" t="str">
        <f>vlookup(A2763, 'OG Data Combined'!$A$2:$AQ6277,29,false)</f>
        <v>-</v>
      </c>
      <c r="E2763" t="str">
        <f>IFERROR(__xludf.DUMMYFUNCTION("IFERROR(REGEXEXTRACT((vlookup(A2763, 'OG Data Combined'!$A$2:$AQ6277,21,false)), ""\((.*?)\)""), """")"),"")</f>
        <v/>
      </c>
    </row>
    <row r="2764">
      <c r="A2764" s="143" t="s">
        <v>39045</v>
      </c>
      <c r="B2764" s="166" t="str">
        <f>vlookup(A2764, 'OG Data Combined'!$A$2:$Z6277,25,false)</f>
        <v>https://x.com/lokyee_11</v>
      </c>
      <c r="D2764" s="144" t="str">
        <f>vlookup(A2764, 'OG Data Combined'!$A$2:$AQ6277,29,false)</f>
        <v>-</v>
      </c>
      <c r="E2764" t="str">
        <f>IFERROR(__xludf.DUMMYFUNCTION("IFERROR(REGEXEXTRACT((vlookup(A2764, 'OG Data Combined'!$A$2:$AQ6277,21,false)), ""\((.*?)\)""), """")"),"Vertical Jumps, Hurdles")</f>
        <v>Vertical Jumps, Hurdles</v>
      </c>
    </row>
    <row r="2765">
      <c r="A2765" s="143" t="s">
        <v>39046</v>
      </c>
      <c r="B2765" s="144" t="str">
        <f>vlookup(A2765, 'OG Data Combined'!$A$2:$Z6277,25,false)</f>
        <v>-</v>
      </c>
      <c r="D2765" s="144" t="str">
        <f>vlookup(A2765, 'OG Data Combined'!$A$2:$AQ6277,29,false)</f>
        <v>-</v>
      </c>
      <c r="E2765" t="str">
        <f>IFERROR(__xludf.DUMMYFUNCTION("IFERROR(REGEXEXTRACT((vlookup(A2765, 'OG Data Combined'!$A$2:$AQ6277,21,false)), ""\((.*?)\)""), """")"),"Throws")</f>
        <v>Throws</v>
      </c>
    </row>
    <row r="2766">
      <c r="A2766" s="143" t="s">
        <v>39047</v>
      </c>
      <c r="B2766" s="144" t="str">
        <f>vlookup(A2766, 'OG Data Combined'!$A$2:$Z6277,25,false)</f>
        <v>-</v>
      </c>
      <c r="D2766" s="166" t="str">
        <f>vlookup(A2766, 'OG Data Combined'!$A$2:$AQ6277,29,false)</f>
        <v>https://www.instagram.com/jana_shawver/</v>
      </c>
      <c r="E2766" t="str">
        <f>IFERROR(__xludf.DUMMYFUNCTION("IFERROR(REGEXEXTRACT((vlookup(A2766, 'OG Data Combined'!$A$2:$AQ6277,21,false)), ""\((.*?)\)""), """")"),"Distance")</f>
        <v>Distance</v>
      </c>
    </row>
    <row r="2767">
      <c r="A2767" s="143" t="s">
        <v>39048</v>
      </c>
      <c r="B2767" s="144" t="str">
        <f>vlookup(A2767, 'OG Data Combined'!$A$2:$Z6277,25,false)</f>
        <v>-</v>
      </c>
      <c r="D2767" s="144" t="str">
        <f>vlookup(A2767, 'OG Data Combined'!$A$2:$AQ6277,29,false)</f>
        <v>-</v>
      </c>
      <c r="E2767" t="str">
        <f>IFERROR(__xludf.DUMMYFUNCTION("IFERROR(REGEXEXTRACT((vlookup(A2767, 'OG Data Combined'!$A$2:$AQ6277,21,false)), ""\((.*?)\)""), """")"),"")</f>
        <v/>
      </c>
    </row>
    <row r="2768">
      <c r="A2768" s="143" t="s">
        <v>39049</v>
      </c>
      <c r="B2768" s="166" t="str">
        <f>vlookup(A2768, 'OG Data Combined'!$A$2:$Z6277,25,false)</f>
        <v>https://twitter.com/andrewprice91</v>
      </c>
      <c r="D2768" s="166" t="str">
        <f>vlookup(A2768, 'OG Data Combined'!$A$2:$AQ6277,29,false)</f>
        <v>https://www.instagram.com/coachandrewprice/</v>
      </c>
      <c r="E2768" t="str">
        <f>IFERROR(__xludf.DUMMYFUNCTION("IFERROR(REGEXEXTRACT((vlookup(A2768, 'OG Data Combined'!$A$2:$AQ6277,21,false)), ""\((.*?)\)""), """")"),"")</f>
        <v/>
      </c>
    </row>
    <row r="2769">
      <c r="A2769" s="143" t="s">
        <v>39050</v>
      </c>
      <c r="B2769" s="144" t="str">
        <f>vlookup(A2769, 'OG Data Combined'!$A$2:$Z6277,25,false)</f>
        <v>-</v>
      </c>
      <c r="D2769" s="144" t="str">
        <f>vlookup(A2769, 'OG Data Combined'!$A$2:$AQ6277,29,false)</f>
        <v>-</v>
      </c>
      <c r="E2769" t="str">
        <f>IFERROR(__xludf.DUMMYFUNCTION("IFERROR(REGEXEXTRACT((vlookup(A2769, 'OG Data Combined'!$A$2:$AQ6277,21,false)), ""\((.*?)\)""), """")"),"Distance")</f>
        <v>Distance</v>
      </c>
    </row>
    <row r="2770">
      <c r="A2770" s="143" t="s">
        <v>39051</v>
      </c>
      <c r="B2770" s="144" t="str">
        <f>vlookup(A2770, 'OG Data Combined'!$A$2:$Z6277,25,false)</f>
        <v>-</v>
      </c>
      <c r="D2770" s="144" t="str">
        <f>vlookup(A2770, 'OG Data Combined'!$A$2:$AQ6277,29,false)</f>
        <v>-</v>
      </c>
      <c r="E2770" t="str">
        <f>IFERROR(__xludf.DUMMYFUNCTION("IFERROR(REGEXEXTRACT((vlookup(A2770, 'OG Data Combined'!$A$2:$AQ6277,21,false)), ""\((.*?)\)""), """")"),"Throws")</f>
        <v>Throws</v>
      </c>
    </row>
    <row r="2771">
      <c r="A2771" s="143" t="s">
        <v>39052</v>
      </c>
      <c r="B2771" s="144" t="str">
        <f>vlookup(A2771, 'OG Data Combined'!$A$2:$Z6277,25,false)</f>
        <v>-</v>
      </c>
      <c r="D2771" s="144" t="str">
        <f>vlookup(A2771, 'OG Data Combined'!$A$2:$AQ6277,29,false)</f>
        <v>-</v>
      </c>
      <c r="E2771" t="str">
        <f>IFERROR(__xludf.DUMMYFUNCTION("IFERROR(REGEXEXTRACT((vlookup(A2771, 'OG Data Combined'!$A$2:$AQ6277,21,false)), ""\((.*?)\)""), """")"),"Distance")</f>
        <v>Distance</v>
      </c>
    </row>
    <row r="2772">
      <c r="A2772" s="143" t="s">
        <v>39053</v>
      </c>
      <c r="B2772" s="144" t="str">
        <f>vlookup(A2772, 'OG Data Combined'!$A$2:$Z6277,25,false)</f>
        <v>-</v>
      </c>
      <c r="D2772" s="144" t="str">
        <f>vlookup(A2772, 'OG Data Combined'!$A$2:$AQ6277,29,false)</f>
        <v>-</v>
      </c>
      <c r="E2772" t="str">
        <f>IFERROR(__xludf.DUMMYFUNCTION("IFERROR(REGEXEXTRACT((vlookup(A2772, 'OG Data Combined'!$A$2:$AQ6277,21,false)), ""\((.*?)\)""), """")"),"")</f>
        <v/>
      </c>
    </row>
    <row r="2773">
      <c r="A2773" s="143" t="s">
        <v>39054</v>
      </c>
      <c r="B2773" s="144" t="str">
        <f>vlookup(A2773, 'OG Data Combined'!$A$2:$Z6277,25,false)</f>
        <v>-</v>
      </c>
      <c r="D2773" s="144" t="str">
        <f>vlookup(A2773, 'OG Data Combined'!$A$2:$AQ6277,29,false)</f>
        <v>-</v>
      </c>
      <c r="E2773" t="str">
        <f>IFERROR(__xludf.DUMMYFUNCTION("IFERROR(REGEXEXTRACT((vlookup(A2773, 'OG Data Combined'!$A$2:$AQ6277,21,false)), ""\((.*?)\)""), """")"),"Throws")</f>
        <v>Throws</v>
      </c>
    </row>
    <row r="2774">
      <c r="A2774" s="143" t="s">
        <v>39055</v>
      </c>
      <c r="B2774" s="144" t="str">
        <f>vlookup(A2774, 'OG Data Combined'!$A$2:$Z6277,25,false)</f>
        <v>-</v>
      </c>
      <c r="D2774" s="144" t="str">
        <f>vlookup(A2774, 'OG Data Combined'!$A$2:$AQ6277,29,false)</f>
        <v>-</v>
      </c>
      <c r="E2774" t="str">
        <f>IFERROR(__xludf.DUMMYFUNCTION("IFERROR(REGEXEXTRACT((vlookup(A2774, 'OG Data Combined'!$A$2:$AQ6277,21,false)), ""\((.*?)\)""), """")"),"Jumps")</f>
        <v>Jumps</v>
      </c>
    </row>
    <row r="2775">
      <c r="A2775" s="143" t="s">
        <v>39056</v>
      </c>
      <c r="B2775" s="144" t="str">
        <f>vlookup(A2775, 'OG Data Combined'!$A$2:$Z6277,25,false)</f>
        <v>-</v>
      </c>
      <c r="D2775" s="144" t="str">
        <f>vlookup(A2775, 'OG Data Combined'!$A$2:$AQ6277,29,false)</f>
        <v>-</v>
      </c>
      <c r="E2775" t="str">
        <f>IFERROR(__xludf.DUMMYFUNCTION("IFERROR(REGEXEXTRACT((vlookup(A2775, 'OG Data Combined'!$A$2:$AQ6277,21,false)), ""\((.*?)\)""), """")"),"Distance")</f>
        <v>Distance</v>
      </c>
    </row>
    <row r="2776">
      <c r="A2776" s="143" t="s">
        <v>42320</v>
      </c>
      <c r="B2776" s="144" t="str">
        <f>vlookup(A2776, 'OG Data Combined'!$A$2:$Z6277,25,false)</f>
        <v>-</v>
      </c>
      <c r="D2776" s="144" t="str">
        <f>vlookup(A2776, 'OG Data Combined'!$A$2:$AQ6277,29,false)</f>
        <v>-</v>
      </c>
      <c r="E2776" t="str">
        <f>IFERROR(__xludf.DUMMYFUNCTION("IFERROR(REGEXEXTRACT((vlookup(A2776, 'OG Data Combined'!$A$2:$AQ6277,21,false)), ""\((.*?)\)""), """")"),"")</f>
        <v/>
      </c>
    </row>
    <row r="2777">
      <c r="A2777" s="143" t="s">
        <v>39057</v>
      </c>
      <c r="B2777" s="144" t="str">
        <f>vlookup(A2777, 'OG Data Combined'!$A$2:$Z6277,25,false)</f>
        <v>-</v>
      </c>
      <c r="D2777" s="144" t="str">
        <f>vlookup(A2777, 'OG Data Combined'!$A$2:$AQ6277,29,false)</f>
        <v>-</v>
      </c>
      <c r="E2777" t="str">
        <f>IFERROR(__xludf.DUMMYFUNCTION("IFERROR(REGEXEXTRACT((vlookup(A2777, 'OG Data Combined'!$A$2:$AQ6277,21,false)), ""\((.*?)\)""), """")"),"")</f>
        <v/>
      </c>
    </row>
    <row r="2778">
      <c r="A2778" s="143" t="s">
        <v>39059</v>
      </c>
      <c r="B2778" s="144" t="str">
        <f>vlookup(A2778, 'OG Data Combined'!$A$2:$Z6277,25,false)</f>
        <v>-</v>
      </c>
      <c r="D2778" s="144" t="str">
        <f>vlookup(A2778, 'OG Data Combined'!$A$2:$AQ6277,29,false)</f>
        <v>-</v>
      </c>
      <c r="E2778" t="str">
        <f>IFERROR(__xludf.DUMMYFUNCTION("IFERROR(REGEXEXTRACT((vlookup(A2778, 'OG Data Combined'!$A$2:$AQ6277,21,false)), ""\((.*?)\)""), """")"),"Distance")</f>
        <v>Distance</v>
      </c>
    </row>
    <row r="2779">
      <c r="A2779" s="143" t="s">
        <v>39060</v>
      </c>
      <c r="B2779" s="166" t="str">
        <f>vlookup(A2779, 'OG Data Combined'!$A$2:$Z6277,25,false)</f>
        <v>https://twitter.com/linseygabriella</v>
      </c>
      <c r="D2779" s="144" t="str">
        <f>vlookup(A2779, 'OG Data Combined'!$A$2:$AQ6277,29,false)</f>
        <v>-</v>
      </c>
      <c r="E2779" t="str">
        <f>IFERROR(__xludf.DUMMYFUNCTION("IFERROR(REGEXEXTRACT((vlookup(A2779, 'OG Data Combined'!$A$2:$AQ6277,21,false)), ""\((.*?)\)""), """")"),"Distance")</f>
        <v>Distance</v>
      </c>
    </row>
    <row r="2780">
      <c r="A2780" s="143" t="s">
        <v>42321</v>
      </c>
      <c r="B2780" s="144" t="str">
        <f>vlookup(A2780, 'OG Data Combined'!$A$2:$Z6277,25,false)</f>
        <v>-</v>
      </c>
      <c r="D2780" s="144" t="str">
        <f>vlookup(A2780, 'OG Data Combined'!$A$2:$AQ6277,29,false)</f>
        <v>-</v>
      </c>
      <c r="E2780" t="str">
        <f>IFERROR(__xludf.DUMMYFUNCTION("IFERROR(REGEXEXTRACT((vlookup(A2780, 'OG Data Combined'!$A$2:$AQ6277,21,false)), ""\((.*?)\)""), """")"),"")</f>
        <v/>
      </c>
    </row>
    <row r="2781">
      <c r="A2781" s="143" t="s">
        <v>39061</v>
      </c>
      <c r="B2781" s="166" t="str">
        <f>vlookup(A2781, 'OG Data Combined'!$A$2:$Z6277,25,false)</f>
        <v>https://twitter.com/coachdall</v>
      </c>
      <c r="D2781" s="144" t="str">
        <f>vlookup(A2781, 'OG Data Combined'!$A$2:$AQ6277,29,false)</f>
        <v>-</v>
      </c>
      <c r="E2781" t="str">
        <f>IFERROR(__xludf.DUMMYFUNCTION("IFERROR(REGEXEXTRACT((vlookup(A2781, 'OG Data Combined'!$A$2:$AQ6277,21,false)), ""\((.*?)\)""), """")"),"")</f>
        <v/>
      </c>
    </row>
    <row r="2782">
      <c r="A2782" s="143" t="s">
        <v>39062</v>
      </c>
      <c r="B2782" s="144" t="str">
        <f>vlookup(A2782, 'OG Data Combined'!$A$2:$Z6277,25,false)</f>
        <v>-</v>
      </c>
      <c r="D2782" s="144" t="str">
        <f>vlookup(A2782, 'OG Data Combined'!$A$2:$AQ6277,29,false)</f>
        <v>-</v>
      </c>
      <c r="E2782" t="str">
        <f>IFERROR(__xludf.DUMMYFUNCTION("IFERROR(REGEXEXTRACT((vlookup(A2782, 'OG Data Combined'!$A$2:$AQ6277,21,false)), ""\((.*?)\)""), """")"),"Throws")</f>
        <v>Throws</v>
      </c>
    </row>
    <row r="2783">
      <c r="A2783" s="143" t="s">
        <v>39063</v>
      </c>
      <c r="B2783" s="144" t="str">
        <f>vlookup(A2783, 'OG Data Combined'!$A$2:$Z6277,25,false)</f>
        <v>-</v>
      </c>
      <c r="D2783" s="144" t="str">
        <f>vlookup(A2783, 'OG Data Combined'!$A$2:$AQ6277,29,false)</f>
        <v>-</v>
      </c>
      <c r="E2783" t="str">
        <f>IFERROR(__xludf.DUMMYFUNCTION("IFERROR(REGEXEXTRACT((vlookup(A2783, 'OG Data Combined'!$A$2:$AQ6277,21,false)), ""\((.*?)\)""), """")"),"Distance")</f>
        <v>Distance</v>
      </c>
    </row>
    <row r="2784">
      <c r="A2784" s="143" t="s">
        <v>39064</v>
      </c>
      <c r="B2784" s="144" t="str">
        <f>vlookup(A2784, 'OG Data Combined'!$A$2:$Z6277,25,false)</f>
        <v>-</v>
      </c>
      <c r="D2784" s="144" t="str">
        <f>vlookup(A2784, 'OG Data Combined'!$A$2:$AQ6277,29,false)</f>
        <v>-</v>
      </c>
      <c r="E2784" t="str">
        <f>IFERROR(__xludf.DUMMYFUNCTION("IFERROR(REGEXEXTRACT((vlookup(A2784, 'OG Data Combined'!$A$2:$AQ6277,21,false)), ""\((.*?)\)""), """")"),"")</f>
        <v/>
      </c>
    </row>
    <row r="2785">
      <c r="A2785" s="143" t="s">
        <v>39065</v>
      </c>
      <c r="B2785" s="144" t="str">
        <f>vlookup(A2785, 'OG Data Combined'!$A$2:$Z6277,25,false)</f>
        <v>-</v>
      </c>
      <c r="D2785" s="144" t="str">
        <f>vlookup(A2785, 'OG Data Combined'!$A$2:$AQ6277,29,false)</f>
        <v>-</v>
      </c>
      <c r="E2785" t="str">
        <f>IFERROR(__xludf.DUMMYFUNCTION("IFERROR(REGEXEXTRACT((vlookup(A2785, 'OG Data Combined'!$A$2:$AQ6277,21,false)), ""\((.*?)\)""), """")"),"")</f>
        <v/>
      </c>
    </row>
    <row r="2786">
      <c r="A2786" s="143" t="s">
        <v>39066</v>
      </c>
      <c r="B2786" s="166" t="str">
        <f>vlookup(A2786, 'OG Data Combined'!$A$2:$Z6277,25,false)</f>
        <v>https://twitter.com/nickanthony32</v>
      </c>
      <c r="D2786" s="166" t="str">
        <f>vlookup(A2786, 'OG Data Combined'!$A$2:$AQ6277,29,false)</f>
        <v>https://www.instagram.com/nanthony32/</v>
      </c>
      <c r="E2786" t="str">
        <f>IFERROR(__xludf.DUMMYFUNCTION("IFERROR(REGEXEXTRACT((vlookup(A2786, 'OG Data Combined'!$A$2:$AQ6277,21,false)), ""\((.*?)\)""), """")"),"Sprints, Hurdles")</f>
        <v>Sprints, Hurdles</v>
      </c>
    </row>
    <row r="2787">
      <c r="A2787" s="143" t="s">
        <v>39067</v>
      </c>
      <c r="B2787" s="166" t="str">
        <f>vlookup(A2787, 'OG Data Combined'!$A$2:$Z6277,25,false)</f>
        <v>https://twitter.com/kaiser_coach</v>
      </c>
      <c r="D2787" s="144" t="str">
        <f>vlookup(A2787, 'OG Data Combined'!$A$2:$AQ6277,29,false)</f>
        <v>-</v>
      </c>
      <c r="E2787" t="str">
        <f>IFERROR(__xludf.DUMMYFUNCTION("IFERROR(REGEXEXTRACT((vlookup(A2787, 'OG Data Combined'!$A$2:$AQ6277,21,false)), ""\((.*?)\)""), """")"),"")</f>
        <v/>
      </c>
    </row>
    <row r="2788">
      <c r="A2788" s="143" t="s">
        <v>39068</v>
      </c>
      <c r="B2788" s="166" t="str">
        <f>vlookup(A2788, 'OG Data Combined'!$A$2:$Z6277,25,false)</f>
        <v>https://twitter.com/kirbyshep22</v>
      </c>
      <c r="D2788" s="144" t="str">
        <f>vlookup(A2788, 'OG Data Combined'!$A$2:$AQ6277,29,false)</f>
        <v>-</v>
      </c>
      <c r="E2788" t="str">
        <f>IFERROR(__xludf.DUMMYFUNCTION("IFERROR(REGEXEXTRACT((vlookup(A2788, 'OG Data Combined'!$A$2:$AQ6277,21,false)), ""\((.*?)\)""), """")"),"Distance")</f>
        <v>Distance</v>
      </c>
    </row>
    <row r="2789">
      <c r="A2789" s="143" t="s">
        <v>42322</v>
      </c>
      <c r="B2789" s="144" t="str">
        <f>vlookup(A2789, 'OG Data Combined'!$A$2:$Z6277,25,false)</f>
        <v>-</v>
      </c>
      <c r="D2789" s="166" t="str">
        <f>vlookup(A2789, 'OG Data Combined'!$A$2:$AQ6277,29,false)</f>
        <v>https://www.instagram.com/jaredgilley/</v>
      </c>
      <c r="E2789" t="str">
        <f>IFERROR(__xludf.DUMMYFUNCTION("IFERROR(REGEXEXTRACT((vlookup(A2789, 'OG Data Combined'!$A$2:$AQ6277,21,false)), ""\((.*?)\)""), """")"),"")</f>
        <v/>
      </c>
    </row>
    <row r="2790">
      <c r="A2790" s="143" t="s">
        <v>42323</v>
      </c>
      <c r="B2790" s="144" t="str">
        <f>vlookup(A2790, 'OG Data Combined'!$A$2:$Z6277,25,false)</f>
        <v>-</v>
      </c>
      <c r="D2790" s="144" t="str">
        <f>vlookup(A2790, 'OG Data Combined'!$A$2:$AQ6277,29,false)</f>
        <v>-</v>
      </c>
      <c r="E2790" t="str">
        <f>IFERROR(__xludf.DUMMYFUNCTION("IFERROR(REGEXEXTRACT((vlookup(A2790, 'OG Data Combined'!$A$2:$AQ6277,21,false)), ""\((.*?)\)""), """")"),"")</f>
        <v/>
      </c>
    </row>
    <row r="2791">
      <c r="A2791" s="143" t="s">
        <v>39069</v>
      </c>
      <c r="B2791" s="144" t="str">
        <f>vlookup(A2791, 'OG Data Combined'!$A$2:$Z6277,25,false)</f>
        <v>-</v>
      </c>
      <c r="D2791" s="144" t="str">
        <f>vlookup(A2791, 'OG Data Combined'!$A$2:$AQ6277,29,false)</f>
        <v>-</v>
      </c>
      <c r="E2791" t="str">
        <f>IFERROR(__xludf.DUMMYFUNCTION("IFERROR(REGEXEXTRACT((vlookup(A2791, 'OG Data Combined'!$A$2:$AQ6277,21,false)), ""\((.*?)\)""), """")"),"Distance")</f>
        <v>Distance</v>
      </c>
    </row>
    <row r="2792">
      <c r="A2792" s="143" t="s">
        <v>39070</v>
      </c>
      <c r="B2792" s="166" t="str">
        <f>vlookup(A2792, 'OG Data Combined'!$A$2:$Z6277,25,false)</f>
        <v>https://twitter.com/zachmcclain1122</v>
      </c>
      <c r="D2792" s="144" t="str">
        <f>vlookup(A2792, 'OG Data Combined'!$A$2:$AQ6277,29,false)</f>
        <v>-</v>
      </c>
      <c r="E2792" t="str">
        <f>IFERROR(__xludf.DUMMYFUNCTION("IFERROR(REGEXEXTRACT((vlookup(A2792, 'OG Data Combined'!$A$2:$AQ6277,21,false)), ""\((.*?)\)""), """")"),"Distance")</f>
        <v>Distance</v>
      </c>
    </row>
    <row r="2793">
      <c r="A2793" s="143" t="s">
        <v>39071</v>
      </c>
      <c r="B2793" s="144" t="str">
        <f>vlookup(A2793, 'OG Data Combined'!$A$2:$Z6277,25,false)</f>
        <v>-</v>
      </c>
      <c r="D2793" s="144" t="str">
        <f>vlookup(A2793, 'OG Data Combined'!$A$2:$AQ6277,29,false)</f>
        <v>-</v>
      </c>
      <c r="E2793" t="str">
        <f>IFERROR(__xludf.DUMMYFUNCTION("IFERROR(REGEXEXTRACT((vlookup(A2793, 'OG Data Combined'!$A$2:$AQ6277,21,false)), ""\((.*?)\)""), """")"),"")</f>
        <v/>
      </c>
    </row>
    <row r="2794">
      <c r="A2794" s="143" t="s">
        <v>39072</v>
      </c>
      <c r="B2794" s="144" t="str">
        <f>vlookup(A2794, 'OG Data Combined'!$A$2:$Z6277,25,false)</f>
        <v>-</v>
      </c>
      <c r="D2794" s="144" t="str">
        <f>vlookup(A2794, 'OG Data Combined'!$A$2:$AQ6277,29,false)</f>
        <v>-</v>
      </c>
      <c r="E2794" t="str">
        <f>IFERROR(__xludf.DUMMYFUNCTION("IFERROR(REGEXEXTRACT((vlookup(A2794, 'OG Data Combined'!$A$2:$AQ6277,21,false)), ""\((.*?)\)""), """")"),"")</f>
        <v/>
      </c>
    </row>
    <row r="2795">
      <c r="A2795" s="143" t="s">
        <v>39073</v>
      </c>
      <c r="B2795" s="166" t="str">
        <f>vlookup(A2795, 'OG Data Combined'!$A$2:$Z6277,25,false)</f>
        <v>https://twitter.com/r_gibson3217</v>
      </c>
      <c r="D2795" s="144" t="str">
        <f>vlookup(A2795, 'OG Data Combined'!$A$2:$AQ6277,29,false)</f>
        <v>-</v>
      </c>
      <c r="E2795" t="str">
        <f>IFERROR(__xludf.DUMMYFUNCTION("IFERROR(REGEXEXTRACT((vlookup(A2795, 'OG Data Combined'!$A$2:$AQ6277,21,false)), ""\((.*?)\)""), """")"),"Jumps, Multi-Events")</f>
        <v>Jumps, Multi-Events</v>
      </c>
    </row>
    <row r="2796">
      <c r="A2796" s="143" t="s">
        <v>39074</v>
      </c>
      <c r="B2796" s="144" t="str">
        <f>vlookup(A2796, 'OG Data Combined'!$A$2:$Z6277,25,false)</f>
        <v>-</v>
      </c>
      <c r="D2796" s="144" t="str">
        <f>vlookup(A2796, 'OG Data Combined'!$A$2:$AQ6277,29,false)</f>
        <v>-</v>
      </c>
      <c r="E2796" t="str">
        <f>IFERROR(__xludf.DUMMYFUNCTION("IFERROR(REGEXEXTRACT((vlookup(A2796, 'OG Data Combined'!$A$2:$AQ6277,21,false)), ""\((.*?)\)""), """")"),"Throws")</f>
        <v>Throws</v>
      </c>
    </row>
    <row r="2797">
      <c r="A2797" s="143" t="s">
        <v>39075</v>
      </c>
      <c r="B2797" s="144" t="str">
        <f>vlookup(A2797, 'OG Data Combined'!$A$2:$Z6277,25,false)</f>
        <v>-</v>
      </c>
      <c r="D2797" s="144" t="str">
        <f>vlookup(A2797, 'OG Data Combined'!$A$2:$AQ6277,29,false)</f>
        <v>-</v>
      </c>
      <c r="E2797" t="str">
        <f>IFERROR(__xludf.DUMMYFUNCTION("IFERROR(REGEXEXTRACT((vlookup(A2797, 'OG Data Combined'!$A$2:$AQ6277,21,false)), ""\((.*?)\)""), """")"),"Distance")</f>
        <v>Distance</v>
      </c>
    </row>
    <row r="2798">
      <c r="A2798" s="143" t="s">
        <v>39076</v>
      </c>
      <c r="B2798" s="144" t="str">
        <f>vlookup(A2798, 'OG Data Combined'!$A$2:$Z6277,25,false)</f>
        <v>-</v>
      </c>
      <c r="D2798" s="144" t="str">
        <f>vlookup(A2798, 'OG Data Combined'!$A$2:$AQ6277,29,false)</f>
        <v>-</v>
      </c>
      <c r="E2798" t="str">
        <f>IFERROR(__xludf.DUMMYFUNCTION("IFERROR(REGEXEXTRACT((vlookup(A2798, 'OG Data Combined'!$A$2:$AQ6277,21,false)), ""\((.*?)\)""), """")"),"Distance")</f>
        <v>Distance</v>
      </c>
    </row>
    <row r="2799">
      <c r="A2799" s="143" t="s">
        <v>42324</v>
      </c>
      <c r="B2799" s="144" t="str">
        <f>vlookup(A2799, 'OG Data Combined'!$A$2:$Z6277,25,false)</f>
        <v>-</v>
      </c>
      <c r="D2799" s="166" t="str">
        <f>vlookup(A2799, 'OG Data Combined'!$A$2:$AQ6277,29,false)</f>
        <v>https://www.instagram.com/katherun/</v>
      </c>
      <c r="E2799" t="str">
        <f>IFERROR(__xludf.DUMMYFUNCTION("IFERROR(REGEXEXTRACT((vlookup(A2799, 'OG Data Combined'!$A$2:$AQ6277,21,false)), ""\((.*?)\)""), """")"),"")</f>
        <v/>
      </c>
    </row>
    <row r="2800">
      <c r="A2800" s="143" t="s">
        <v>39077</v>
      </c>
      <c r="B2800" s="144" t="str">
        <f>vlookup(A2800, 'OG Data Combined'!$A$2:$Z6277,25,false)</f>
        <v>-</v>
      </c>
      <c r="D2800" s="144" t="str">
        <f>vlookup(A2800, 'OG Data Combined'!$A$2:$AQ6277,29,false)</f>
        <v>-</v>
      </c>
      <c r="E2800" t="str">
        <f>IFERROR(__xludf.DUMMYFUNCTION("IFERROR(REGEXEXTRACT((vlookup(A2800, 'OG Data Combined'!$A$2:$AQ6277,21,false)), ""\((.*?)\)""), """")"),"Jumps, Javelin, Pole Vault")</f>
        <v>Jumps, Javelin, Pole Vault</v>
      </c>
    </row>
    <row r="2801">
      <c r="A2801" s="143" t="s">
        <v>39078</v>
      </c>
      <c r="B2801" s="144" t="str">
        <f>vlookup(A2801, 'OG Data Combined'!$A$2:$Z6277,25,false)</f>
        <v>-</v>
      </c>
      <c r="D2801" s="144" t="str">
        <f>vlookup(A2801, 'OG Data Combined'!$A$2:$AQ6277,29,false)</f>
        <v>-</v>
      </c>
      <c r="E2801" t="str">
        <f>IFERROR(__xludf.DUMMYFUNCTION("IFERROR(REGEXEXTRACT((vlookup(A2801, 'OG Data Combined'!$A$2:$AQ6277,21,false)), ""\((.*?)\)""), """")"),"Distance")</f>
        <v>Distance</v>
      </c>
    </row>
    <row r="2802">
      <c r="A2802" s="143" t="s">
        <v>39079</v>
      </c>
      <c r="B2802" s="144" t="str">
        <f>vlookup(A2802, 'OG Data Combined'!$A$2:$Z6277,25,false)</f>
        <v>-</v>
      </c>
      <c r="D2802" s="144" t="str">
        <f>vlookup(A2802, 'OG Data Combined'!$A$2:$AQ6277,29,false)</f>
        <v>-</v>
      </c>
      <c r="E2802" t="str">
        <f>IFERROR(__xludf.DUMMYFUNCTION("IFERROR(REGEXEXTRACT((vlookup(A2802, 'OG Data Combined'!$A$2:$AQ6277,21,false)), ""\((.*?)\)""), """")"),"Distance")</f>
        <v>Distance</v>
      </c>
    </row>
    <row r="2803">
      <c r="A2803" s="143" t="s">
        <v>39080</v>
      </c>
      <c r="B2803" s="144" t="str">
        <f>vlookup(A2803, 'OG Data Combined'!$A$2:$Z6277,25,false)</f>
        <v>-</v>
      </c>
      <c r="D2803" s="144" t="str">
        <f>vlookup(A2803, 'OG Data Combined'!$A$2:$AQ6277,29,false)</f>
        <v>-</v>
      </c>
      <c r="E2803" t="str">
        <f>IFERROR(__xludf.DUMMYFUNCTION("IFERROR(REGEXEXTRACT((vlookup(A2803, 'OG Data Combined'!$A$2:$AQ6277,21,false)), ""\((.*?)\)""), """")"),"")</f>
        <v/>
      </c>
    </row>
    <row r="2804">
      <c r="A2804" s="143" t="s">
        <v>39081</v>
      </c>
      <c r="B2804" s="144" t="str">
        <f>vlookup(A2804, 'OG Data Combined'!$A$2:$Z6277,25,false)</f>
        <v>-</v>
      </c>
      <c r="D2804" s="144" t="str">
        <f>vlookup(A2804, 'OG Data Combined'!$A$2:$AQ6277,29,false)</f>
        <v>-</v>
      </c>
      <c r="E2804" t="str">
        <f>IFERROR(__xludf.DUMMYFUNCTION("IFERROR(REGEXEXTRACT((vlookup(A2804, 'OG Data Combined'!$A$2:$AQ6277,21,false)), ""\((.*?)\)""), """")"),"")</f>
        <v/>
      </c>
    </row>
    <row r="2805">
      <c r="A2805" s="143" t="s">
        <v>39082</v>
      </c>
      <c r="B2805" s="166" t="str">
        <f>vlookup(A2805, 'OG Data Combined'!$A$2:$Z6277,25,false)</f>
        <v>https://x.com/busbaker3</v>
      </c>
      <c r="D2805" s="144" t="str">
        <f>vlookup(A2805, 'OG Data Combined'!$A$2:$AQ6277,29,false)</f>
        <v>-</v>
      </c>
      <c r="E2805" t="str">
        <f>IFERROR(__xludf.DUMMYFUNCTION("IFERROR(REGEXEXTRACT((vlookup(A2805, 'OG Data Combined'!$A$2:$AQ6277,21,false)), ""\((.*?)\)""), """")"),"")</f>
        <v/>
      </c>
    </row>
    <row r="2806">
      <c r="A2806" s="143" t="s">
        <v>39083</v>
      </c>
      <c r="B2806" s="166" t="str">
        <f>vlookup(A2806, 'OG Data Combined'!$A$2:$Z6277,25,false)</f>
        <v>https://twitter.com/ahoward81</v>
      </c>
      <c r="D2806" s="166" t="str">
        <f>vlookup(A2806, 'OG Data Combined'!$A$2:$AQ6277,29,false)</f>
        <v>https://www.instagram.com/coachandrewhoward/</v>
      </c>
      <c r="E2806" t="str">
        <f>IFERROR(__xludf.DUMMYFUNCTION("IFERROR(REGEXEXTRACT((vlookup(A2806, 'OG Data Combined'!$A$2:$AQ6277,21,false)), ""\((.*?)\)""), """")"),"")</f>
        <v/>
      </c>
    </row>
    <row r="2807">
      <c r="A2807" s="143" t="s">
        <v>39084</v>
      </c>
      <c r="B2807" s="144" t="str">
        <f>vlookup(A2807, 'OG Data Combined'!$A$2:$Z6277,25,false)</f>
        <v>-</v>
      </c>
      <c r="D2807" s="144" t="str">
        <f>vlookup(A2807, 'OG Data Combined'!$A$2:$AQ6277,29,false)</f>
        <v>-</v>
      </c>
      <c r="E2807" t="str">
        <f>IFERROR(__xludf.DUMMYFUNCTION("IFERROR(REGEXEXTRACT((vlookup(A2807, 'OG Data Combined'!$A$2:$AQ6277,21,false)), ""\((.*?)\)""), """")"),"Distance")</f>
        <v>Distance</v>
      </c>
    </row>
    <row r="2808">
      <c r="A2808" s="143" t="s">
        <v>42325</v>
      </c>
      <c r="B2808" s="166" t="str">
        <f>vlookup(A2808, 'OG Data Combined'!$A$2:$Z6277,25,false)</f>
        <v>https://twitter.com/coachglee_</v>
      </c>
      <c r="D2808" s="144" t="str">
        <f>vlookup(A2808, 'OG Data Combined'!$A$2:$AQ6277,29,false)</f>
        <v>-</v>
      </c>
      <c r="E2808" t="str">
        <f>IFERROR(__xludf.DUMMYFUNCTION("IFERROR(REGEXEXTRACT((vlookup(A2808, 'OG Data Combined'!$A$2:$AQ6277,21,false)), ""\((.*?)\)""), """")"),"")</f>
        <v/>
      </c>
    </row>
    <row r="2809">
      <c r="A2809" s="143" t="s">
        <v>42326</v>
      </c>
      <c r="B2809" s="144" t="str">
        <f>vlookup(A2809, 'OG Data Combined'!$A$2:$Z6277,25,false)</f>
        <v>-</v>
      </c>
      <c r="D2809" s="144" t="str">
        <f>vlookup(A2809, 'OG Data Combined'!$A$2:$AQ6277,29,false)</f>
        <v>-</v>
      </c>
      <c r="E2809" t="str">
        <f>IFERROR(__xludf.DUMMYFUNCTION("IFERROR(REGEXEXTRACT((vlookup(A2809, 'OG Data Combined'!$A$2:$AQ6277,21,false)), ""\((.*?)\)""), """")"),"")</f>
        <v/>
      </c>
    </row>
    <row r="2810">
      <c r="A2810" s="143" t="s">
        <v>39085</v>
      </c>
      <c r="B2810" s="144" t="str">
        <f>vlookup(A2810, 'OG Data Combined'!$A$2:$Z6277,25,false)</f>
        <v>-</v>
      </c>
      <c r="D2810" s="144" t="str">
        <f>vlookup(A2810, 'OG Data Combined'!$A$2:$AQ6277,29,false)</f>
        <v>-</v>
      </c>
      <c r="E2810" t="str">
        <f>IFERROR(__xludf.DUMMYFUNCTION("IFERROR(REGEXEXTRACT((vlookup(A2810, 'OG Data Combined'!$A$2:$AQ6277,21,false)), ""\((.*?)\)""), """")"),"")</f>
        <v/>
      </c>
    </row>
    <row r="2811">
      <c r="A2811" s="143" t="s">
        <v>39086</v>
      </c>
      <c r="B2811" s="144" t="str">
        <f>vlookup(A2811, 'OG Data Combined'!$A$2:$Z6277,25,false)</f>
        <v>-</v>
      </c>
      <c r="D2811" s="144" t="str">
        <f>vlookup(A2811, 'OG Data Combined'!$A$2:$AQ6277,29,false)</f>
        <v>-</v>
      </c>
      <c r="E2811" t="str">
        <f>IFERROR(__xludf.DUMMYFUNCTION("IFERROR(REGEXEXTRACT((vlookup(A2811, 'OG Data Combined'!$A$2:$AQ6277,21,false)), ""\((.*?)\)""), """")"),"Throws")</f>
        <v>Throws</v>
      </c>
    </row>
    <row r="2812">
      <c r="A2812" s="143" t="s">
        <v>39088</v>
      </c>
      <c r="B2812" s="144" t="str">
        <f>vlookup(A2812, 'OG Data Combined'!$A$2:$Z6277,25,false)</f>
        <v>-</v>
      </c>
      <c r="D2812" s="144" t="str">
        <f>vlookup(A2812, 'OG Data Combined'!$A$2:$AQ6277,29,false)</f>
        <v>-</v>
      </c>
      <c r="E2812" t="str">
        <f>IFERROR(__xludf.DUMMYFUNCTION("IFERROR(REGEXEXTRACT((vlookup(A2812, 'OG Data Combined'!$A$2:$AQ6277,21,false)), ""\((.*?)\)""), """")"),"Hurdles")</f>
        <v>Hurdles</v>
      </c>
    </row>
    <row r="2813">
      <c r="A2813" s="143" t="s">
        <v>39089</v>
      </c>
      <c r="B2813" s="154" t="str">
        <f>vlookup(A2813, 'OG Data Combined'!$A$2:$Z6277,25,false)</f>
        <v/>
      </c>
      <c r="D2813" s="154" t="str">
        <f>vlookup(A2813, 'OG Data Combined'!$A$2:$AQ6277,29,false)</f>
        <v/>
      </c>
      <c r="E2813" t="str">
        <f>IFERROR(__xludf.DUMMYFUNCTION("IFERROR(REGEXEXTRACT((vlookup(A2813, 'OG Data Combined'!$A$2:$AQ6277,21,false)), ""\((.*?)\)""), """")"),"")</f>
        <v/>
      </c>
    </row>
    <row r="2814">
      <c r="A2814" s="143" t="s">
        <v>39090</v>
      </c>
      <c r="B2814" s="166" t="str">
        <f>vlookup(A2814, 'OG Data Combined'!$A$2:$Z6277,25,false)</f>
        <v>https://twitter.com/TrackCoachJHill</v>
      </c>
      <c r="D2814" s="144" t="str">
        <f>vlookup(A2814, 'OG Data Combined'!$A$2:$AQ6277,29,false)</f>
        <v>-</v>
      </c>
      <c r="E2814" t="str">
        <f>IFERROR(__xludf.DUMMYFUNCTION("IFERROR(REGEXEXTRACT((vlookup(A2814, 'OG Data Combined'!$A$2:$AQ6277,21,false)), ""\((.*?)\)""), """")"),"")</f>
        <v/>
      </c>
    </row>
    <row r="2815">
      <c r="A2815" s="143" t="s">
        <v>39091</v>
      </c>
      <c r="B2815" s="144" t="str">
        <f>vlookup(A2815, 'OG Data Combined'!$A$2:$Z6277,25,false)</f>
        <v>-</v>
      </c>
      <c r="D2815" s="144" t="str">
        <f>vlookup(A2815, 'OG Data Combined'!$A$2:$AQ6277,29,false)</f>
        <v>-</v>
      </c>
      <c r="E2815" t="str">
        <f>IFERROR(__xludf.DUMMYFUNCTION("IFERROR(REGEXEXTRACT((vlookup(A2815, 'OG Data Combined'!$A$2:$AQ6277,21,false)), ""\((.*?)\)""), """")"),"Distance")</f>
        <v>Distance</v>
      </c>
    </row>
    <row r="2816">
      <c r="A2816" s="143" t="s">
        <v>39092</v>
      </c>
      <c r="B2816" s="144" t="str">
        <f>vlookup(A2816, 'OG Data Combined'!$A$2:$Z6277,25,false)</f>
        <v>-</v>
      </c>
      <c r="D2816" s="144" t="str">
        <f>vlookup(A2816, 'OG Data Combined'!$A$2:$AQ6277,29,false)</f>
        <v>-</v>
      </c>
      <c r="E2816" t="str">
        <f>IFERROR(__xludf.DUMMYFUNCTION("IFERROR(REGEXEXTRACT((vlookup(A2816, 'OG Data Combined'!$A$2:$AQ6277,21,false)), ""\((.*?)\)""), """")"),"Distance")</f>
        <v>Distance</v>
      </c>
    </row>
    <row r="2817">
      <c r="A2817" s="143" t="s">
        <v>39093</v>
      </c>
      <c r="B2817" s="144" t="str">
        <f>vlookup(A2817, 'OG Data Combined'!$A$2:$Z6277,25,false)</f>
        <v>-</v>
      </c>
      <c r="D2817" s="166" t="str">
        <f>vlookup(A2817, 'OG Data Combined'!$A$2:$AQ6277,29,false)</f>
        <v>https://www.instagram.com/theparkerclay/reels/</v>
      </c>
      <c r="E2817" t="str">
        <f>IFERROR(__xludf.DUMMYFUNCTION("IFERROR(REGEXEXTRACT((vlookup(A2817, 'OG Data Combined'!$A$2:$AQ6277,21,false)), ""\((.*?)\)""), """")"),"Distance")</f>
        <v>Distance</v>
      </c>
    </row>
    <row r="2818">
      <c r="A2818" s="143" t="s">
        <v>42327</v>
      </c>
      <c r="B2818" s="144" t="str">
        <f>vlookup(A2818, 'OG Data Combined'!$A$2:$Z6277,25,false)</f>
        <v>-</v>
      </c>
      <c r="D2818" s="144" t="str">
        <f>vlookup(A2818, 'OG Data Combined'!$A$2:$AQ6277,29,false)</f>
        <v>-</v>
      </c>
      <c r="E2818" t="str">
        <f>IFERROR(__xludf.DUMMYFUNCTION("IFERROR(REGEXEXTRACT((vlookup(A2818, 'OG Data Combined'!$A$2:$AQ6277,21,false)), ""\((.*?)\)""), """")"),"")</f>
        <v/>
      </c>
    </row>
    <row r="2819">
      <c r="A2819" s="143" t="s">
        <v>39094</v>
      </c>
      <c r="B2819" s="166" t="str">
        <f>vlookup(A2819, 'OG Data Combined'!$A$2:$Z6277,25,false)</f>
        <v>https://twitter.com/jschultzconsult/</v>
      </c>
      <c r="D2819" s="144" t="str">
        <f>vlookup(A2819, 'OG Data Combined'!$A$2:$AQ6277,29,false)</f>
        <v>-</v>
      </c>
      <c r="E2819" t="str">
        <f>IFERROR(__xludf.DUMMYFUNCTION("IFERROR(REGEXEXTRACT((vlookup(A2819, 'OG Data Combined'!$A$2:$AQ6277,21,false)), ""\((.*?)\)""), """")"),"")</f>
        <v/>
      </c>
    </row>
    <row r="2820">
      <c r="A2820" s="143" t="s">
        <v>39095</v>
      </c>
      <c r="B2820" s="144" t="str">
        <f>vlookup(A2820, 'OG Data Combined'!$A$2:$Z6277,25,false)</f>
        <v>-</v>
      </c>
      <c r="D2820" s="144" t="str">
        <f>vlookup(A2820, 'OG Data Combined'!$A$2:$AQ6277,29,false)</f>
        <v>-</v>
      </c>
      <c r="E2820" t="str">
        <f>IFERROR(__xludf.DUMMYFUNCTION("IFERROR(REGEXEXTRACT((vlookup(A2820, 'OG Data Combined'!$A$2:$AQ6277,21,false)), ""\((.*?)\)""), """")"),"Distance")</f>
        <v>Distance</v>
      </c>
    </row>
    <row r="2821">
      <c r="A2821" s="143" t="s">
        <v>39096</v>
      </c>
      <c r="B2821" s="144" t="str">
        <f>vlookup(A2821, 'OG Data Combined'!$A$2:$Z6277,25,false)</f>
        <v>-</v>
      </c>
      <c r="D2821" s="144" t="str">
        <f>vlookup(A2821, 'OG Data Combined'!$A$2:$AQ6277,29,false)</f>
        <v>-</v>
      </c>
      <c r="E2821" t="str">
        <f>IFERROR(__xludf.DUMMYFUNCTION("IFERROR(REGEXEXTRACT((vlookup(A2821, 'OG Data Combined'!$A$2:$AQ6277,21,false)), ""\((.*?)\)""), """")"),"Distance")</f>
        <v>Distance</v>
      </c>
    </row>
    <row r="2822">
      <c r="A2822" s="143" t="s">
        <v>39097</v>
      </c>
      <c r="B2822" s="166" t="str">
        <f>vlookup(A2822, 'OG Data Combined'!$A$2:$Z6277,25,false)</f>
        <v>https://x.com/dr_nate_carlson</v>
      </c>
      <c r="D2822" s="144" t="str">
        <f>vlookup(A2822, 'OG Data Combined'!$A$2:$AQ6277,29,false)</f>
        <v>-</v>
      </c>
      <c r="E2822" t="str">
        <f>IFERROR(__xludf.DUMMYFUNCTION("IFERROR(REGEXEXTRACT((vlookup(A2822, 'OG Data Combined'!$A$2:$AQ6277,21,false)), ""\((.*?)\)""), """")"),"Distance")</f>
        <v>Distance</v>
      </c>
    </row>
    <row r="2823">
      <c r="A2823" s="143" t="s">
        <v>39098</v>
      </c>
      <c r="B2823" s="144" t="str">
        <f>vlookup(A2823, 'OG Data Combined'!$A$2:$Z6277,25,false)</f>
        <v>-</v>
      </c>
      <c r="D2823" s="144" t="str">
        <f>vlookup(A2823, 'OG Data Combined'!$A$2:$AQ6277,29,false)</f>
        <v>-</v>
      </c>
      <c r="E2823" t="str">
        <f>IFERROR(__xludf.DUMMYFUNCTION("IFERROR(REGEXEXTRACT((vlookup(A2823, 'OG Data Combined'!$A$2:$AQ6277,21,false)), ""\((.*?)\)""), """")"),"")</f>
        <v/>
      </c>
    </row>
    <row r="2824">
      <c r="A2824" s="143" t="s">
        <v>39099</v>
      </c>
      <c r="B2824" s="144" t="str">
        <f>vlookup(A2824, 'OG Data Combined'!$A$2:$Z6277,25,false)</f>
        <v>-</v>
      </c>
      <c r="D2824" s="144" t="str">
        <f>vlookup(A2824, 'OG Data Combined'!$A$2:$AQ6277,29,false)</f>
        <v>-</v>
      </c>
      <c r="E2824" t="str">
        <f>IFERROR(__xludf.DUMMYFUNCTION("IFERROR(REGEXEXTRACT((vlookup(A2824, 'OG Data Combined'!$A$2:$AQ6277,21,false)), ""\((.*?)\)""), """")"),"")</f>
        <v/>
      </c>
    </row>
    <row r="2825">
      <c r="A2825" s="143" t="s">
        <v>39100</v>
      </c>
      <c r="B2825" s="144" t="str">
        <f>vlookup(A2825, 'OG Data Combined'!$A$2:$Z6277,25,false)</f>
        <v>-</v>
      </c>
      <c r="D2825" s="144" t="str">
        <f>vlookup(A2825, 'OG Data Combined'!$A$2:$AQ6277,29,false)</f>
        <v>-</v>
      </c>
      <c r="E2825" t="str">
        <f>IFERROR(__xludf.DUMMYFUNCTION("IFERROR(REGEXEXTRACT((vlookup(A2825, 'OG Data Combined'!$A$2:$AQ6277,21,false)), ""\((.*?)\)""), """")"),"Distance")</f>
        <v>Distance</v>
      </c>
    </row>
    <row r="2826">
      <c r="A2826" s="143" t="s">
        <v>39101</v>
      </c>
      <c r="B2826" s="144" t="str">
        <f>vlookup(A2826, 'OG Data Combined'!$A$2:$Z6277,25,false)</f>
        <v>-</v>
      </c>
      <c r="D2826" s="144" t="str">
        <f>vlookup(A2826, 'OG Data Combined'!$A$2:$AQ6277,29,false)</f>
        <v>-</v>
      </c>
      <c r="E2826" t="str">
        <f>IFERROR(__xludf.DUMMYFUNCTION("IFERROR(REGEXEXTRACT((vlookup(A2826, 'OG Data Combined'!$A$2:$AQ6277,21,false)), ""\((.*?)\)""), """")"),"Distance")</f>
        <v>Distance</v>
      </c>
    </row>
    <row r="2827">
      <c r="A2827" s="143" t="s">
        <v>39102</v>
      </c>
      <c r="B2827" s="144" t="str">
        <f>vlookup(A2827, 'OG Data Combined'!$A$2:$Z6277,25,false)</f>
        <v>-</v>
      </c>
      <c r="D2827" s="144" t="str">
        <f>vlookup(A2827, 'OG Data Combined'!$A$2:$AQ6277,29,false)</f>
        <v>-</v>
      </c>
      <c r="E2827" t="str">
        <f>IFERROR(__xludf.DUMMYFUNCTION("IFERROR(REGEXEXTRACT((vlookup(A2827, 'OG Data Combined'!$A$2:$AQ6277,21,false)), ""\((.*?)\)""), """")"),"")</f>
        <v/>
      </c>
    </row>
    <row r="2828">
      <c r="A2828" s="143" t="s">
        <v>39103</v>
      </c>
      <c r="B2828" s="144" t="str">
        <f>vlookup(A2828, 'OG Data Combined'!$A$2:$Z6277,25,false)</f>
        <v>-</v>
      </c>
      <c r="D2828" s="166" t="str">
        <f>vlookup(A2828, 'OG Data Combined'!$A$2:$AQ6277,29,false)</f>
        <v>https://www.instagram.com/runcoachtj/</v>
      </c>
      <c r="E2828" t="str">
        <f>IFERROR(__xludf.DUMMYFUNCTION("IFERROR(REGEXEXTRACT((vlookup(A2828, 'OG Data Combined'!$A$2:$AQ6277,21,false)), ""\((.*?)\)""), """")"),"")</f>
        <v/>
      </c>
    </row>
    <row r="2829">
      <c r="A2829" s="143" t="s">
        <v>39104</v>
      </c>
      <c r="B2829" s="144" t="str">
        <f>vlookup(A2829, 'OG Data Combined'!$A$2:$Z6277,25,false)</f>
        <v>-</v>
      </c>
      <c r="D2829" s="144" t="str">
        <f>vlookup(A2829, 'OG Data Combined'!$A$2:$AQ6277,29,false)</f>
        <v>-</v>
      </c>
      <c r="E2829" t="str">
        <f>IFERROR(__xludf.DUMMYFUNCTION("IFERROR(REGEXEXTRACT((vlookup(A2829, 'OG Data Combined'!$A$2:$AQ6277,21,false)), ""\((.*?)\)""), """")"),"")</f>
        <v/>
      </c>
    </row>
    <row r="2830">
      <c r="A2830" s="143" t="s">
        <v>39105</v>
      </c>
      <c r="B2830" s="144" t="str">
        <f>vlookup(A2830, 'OG Data Combined'!$A$2:$Z6277,25,false)</f>
        <v>-</v>
      </c>
      <c r="D2830" s="166" t="str">
        <f>vlookup(A2830, 'OG Data Combined'!$A$2:$AQ6277,29,false)</f>
        <v>https://www.instagram.com/hbcu_boundathletics</v>
      </c>
      <c r="E2830" t="str">
        <f>IFERROR(__xludf.DUMMYFUNCTION("IFERROR(REGEXEXTRACT((vlookup(A2830, 'OG Data Combined'!$A$2:$AQ6277,21,false)), ""\((.*?)\)""), """")"),"")</f>
        <v/>
      </c>
    </row>
    <row r="2831">
      <c r="A2831" s="143" t="s">
        <v>39106</v>
      </c>
      <c r="B2831" s="166" t="str">
        <f>vlookup(A2831, 'OG Data Combined'!$A$2:$Z6277,25,false)</f>
        <v>https://twitter.com/CoachArthurW</v>
      </c>
      <c r="D2831" s="144" t="str">
        <f>vlookup(A2831, 'OG Data Combined'!$A$2:$AQ6277,29,false)</f>
        <v>-</v>
      </c>
      <c r="E2831" t="str">
        <f>IFERROR(__xludf.DUMMYFUNCTION("IFERROR(REGEXEXTRACT((vlookup(A2831, 'OG Data Combined'!$A$2:$AQ6277,21,false)), ""\((.*?)\)""), """")"),"")</f>
        <v/>
      </c>
    </row>
    <row r="2832">
      <c r="A2832" s="143" t="s">
        <v>39107</v>
      </c>
      <c r="B2832" s="144" t="str">
        <f>vlookup(A2832, 'OG Data Combined'!$A$2:$Z6277,25,false)</f>
        <v>-</v>
      </c>
      <c r="D2832" s="144" t="str">
        <f>vlookup(A2832, 'OG Data Combined'!$A$2:$AQ6277,29,false)</f>
        <v>-</v>
      </c>
      <c r="E2832" t="str">
        <f>IFERROR(__xludf.DUMMYFUNCTION("IFERROR(REGEXEXTRACT((vlookup(A2832, 'OG Data Combined'!$A$2:$AQ6277,21,false)), ""\((.*?)\)""), """")"),"")</f>
        <v/>
      </c>
    </row>
    <row r="2833">
      <c r="A2833" s="143" t="s">
        <v>39108</v>
      </c>
      <c r="B2833" s="161" t="str">
        <f>vlookup(A2833, 'OG Data Combined'!$A$2:$Z6277,25,false)</f>
        <v/>
      </c>
      <c r="D2833" s="161" t="str">
        <f>vlookup(A2833, 'OG Data Combined'!$A$2:$AQ6277,29,false)</f>
        <v/>
      </c>
      <c r="E2833" t="str">
        <f>IFERROR(__xludf.DUMMYFUNCTION("IFERROR(REGEXEXTRACT((vlookup(A2833, 'OG Data Combined'!$A$2:$AQ6277,21,false)), ""\((.*?)\)""), """")"),"")</f>
        <v/>
      </c>
    </row>
    <row r="2834">
      <c r="A2834" s="143" t="s">
        <v>42328</v>
      </c>
      <c r="B2834" s="144" t="str">
        <f>vlookup(A2834, 'OG Data Combined'!$A$2:$Z6277,25,false)</f>
        <v>-</v>
      </c>
      <c r="D2834" s="144" t="str">
        <f>vlookup(A2834, 'OG Data Combined'!$A$2:$AQ6277,29,false)</f>
        <v>-</v>
      </c>
      <c r="E2834" t="str">
        <f>IFERROR(__xludf.DUMMYFUNCTION("IFERROR(REGEXEXTRACT((vlookup(A2834, 'OG Data Combined'!$A$2:$AQ6277,21,false)), ""\((.*?)\)""), """")"),"")</f>
        <v/>
      </c>
    </row>
    <row r="2835">
      <c r="A2835" s="143" t="s">
        <v>42329</v>
      </c>
      <c r="B2835" s="166" t="str">
        <f>vlookup(A2835, 'OG Data Combined'!$A$2:$Z6277,25,false)</f>
        <v>https://twitter.com/mdcox45</v>
      </c>
      <c r="D2835" s="144" t="str">
        <f>vlookup(A2835, 'OG Data Combined'!$A$2:$AQ6277,29,false)</f>
        <v>-</v>
      </c>
      <c r="E2835" t="str">
        <f>IFERROR(__xludf.DUMMYFUNCTION("IFERROR(REGEXEXTRACT((vlookup(A2835, 'OG Data Combined'!$A$2:$AQ6277,21,false)), ""\((.*?)\)""), """")"),"")</f>
        <v/>
      </c>
    </row>
    <row r="2836">
      <c r="A2836" s="143" t="s">
        <v>42330</v>
      </c>
      <c r="B2836" s="144" t="str">
        <f>vlookup(A2836, 'OG Data Combined'!$A$2:$Z6277,25,false)</f>
        <v>-</v>
      </c>
      <c r="D2836" s="144" t="str">
        <f>vlookup(A2836, 'OG Data Combined'!$A$2:$AQ6277,29,false)</f>
        <v>-</v>
      </c>
      <c r="E2836" t="str">
        <f>IFERROR(__xludf.DUMMYFUNCTION("IFERROR(REGEXEXTRACT((vlookup(A2836, 'OG Data Combined'!$A$2:$AQ6277,21,false)), ""\((.*?)\)""), """")"),"")</f>
        <v/>
      </c>
    </row>
    <row r="2837">
      <c r="A2837" s="143" t="s">
        <v>42331</v>
      </c>
      <c r="B2837" s="166" t="str">
        <f>vlookup(A2837, 'OG Data Combined'!$A$2:$Z6277,25,false)</f>
        <v>https://twitter.com/coachmwilson11</v>
      </c>
      <c r="D2837" s="166" t="str">
        <f>vlookup(A2837, 'OG Data Combined'!$A$2:$AQ6277,29,false)</f>
        <v>https://www.instagram.com/marcuswilson/</v>
      </c>
      <c r="E2837" t="str">
        <f>IFERROR(__xludf.DUMMYFUNCTION("IFERROR(REGEXEXTRACT((vlookup(A2837, 'OG Data Combined'!$A$2:$AQ6277,21,false)), ""\((.*?)\)""), """")"),"")</f>
        <v/>
      </c>
    </row>
    <row r="2838">
      <c r="A2838" s="143" t="s">
        <v>39109</v>
      </c>
      <c r="B2838" s="144" t="str">
        <f>vlookup(A2838, 'OG Data Combined'!$A$2:$Z6277,25,false)</f>
        <v>-</v>
      </c>
      <c r="D2838" s="166" t="str">
        <f>vlookup(A2838, 'OG Data Combined'!$A$2:$AQ6277,29,false)</f>
        <v>https://www.instagram.com/jason.pyles/</v>
      </c>
      <c r="E2838" t="str">
        <f>IFERROR(__xludf.DUMMYFUNCTION("IFERROR(REGEXEXTRACT((vlookup(A2838, 'OG Data Combined'!$A$2:$AQ6277,21,false)), ""\((.*?)\)""), """")"),"")</f>
        <v/>
      </c>
    </row>
    <row r="2839">
      <c r="A2839" s="143" t="s">
        <v>39110</v>
      </c>
      <c r="B2839" s="144" t="str">
        <f>vlookup(A2839, 'OG Data Combined'!$A$2:$Z6277,25,false)</f>
        <v>-</v>
      </c>
      <c r="D2839" s="144" t="str">
        <f>vlookup(A2839, 'OG Data Combined'!$A$2:$AQ6277,29,false)</f>
        <v>-</v>
      </c>
      <c r="E2839" t="str">
        <f>IFERROR(__xludf.DUMMYFUNCTION("IFERROR(REGEXEXTRACT((vlookup(A2839, 'OG Data Combined'!$A$2:$AQ6277,21,false)), ""\((.*?)\)""), """")"),"")</f>
        <v/>
      </c>
    </row>
    <row r="2840">
      <c r="A2840" s="143" t="s">
        <v>39111</v>
      </c>
      <c r="B2840" s="144" t="str">
        <f>vlookup(A2840, 'OG Data Combined'!$A$2:$Z6277,25,false)</f>
        <v>-</v>
      </c>
      <c r="D2840" s="166" t="str">
        <f>vlookup(A2840, 'OG Data Combined'!$A$2:$AQ6277,29,false)</f>
        <v>https://www.instagram.com/meyers_dl/</v>
      </c>
      <c r="E2840" t="str">
        <f>IFERROR(__xludf.DUMMYFUNCTION("IFERROR(REGEXEXTRACT((vlookup(A2840, 'OG Data Combined'!$A$2:$AQ6277,21,false)), ""\((.*?)\)""), """")"),"")</f>
        <v/>
      </c>
    </row>
    <row r="2841">
      <c r="A2841" s="143" t="s">
        <v>39112</v>
      </c>
      <c r="B2841" s="166" t="str">
        <f>vlookup(A2841, 'OG Data Combined'!$A$2:$Z6277,25,false)</f>
        <v>https://x.com/mickelclay7</v>
      </c>
      <c r="D2841" s="144" t="str">
        <f>vlookup(A2841, 'OG Data Combined'!$A$2:$AQ6277,29,false)</f>
        <v>-</v>
      </c>
      <c r="E2841" t="str">
        <f>IFERROR(__xludf.DUMMYFUNCTION("IFERROR(REGEXEXTRACT((vlookup(A2841, 'OG Data Combined'!$A$2:$AQ6277,21,false)), ""\((.*?)\)""), """")"),"")</f>
        <v/>
      </c>
    </row>
    <row r="2842">
      <c r="A2842" s="143" t="s">
        <v>39113</v>
      </c>
      <c r="B2842" s="144" t="str">
        <f>vlookup(A2842, 'OG Data Combined'!$A$2:$Z6277,25,false)</f>
        <v>-</v>
      </c>
      <c r="D2842" s="144" t="str">
        <f>vlookup(A2842, 'OG Data Combined'!$A$2:$AQ6277,29,false)</f>
        <v>-</v>
      </c>
      <c r="E2842" t="str">
        <f>IFERROR(__xludf.DUMMYFUNCTION("IFERROR(REGEXEXTRACT((vlookup(A2842, 'OG Data Combined'!$A$2:$AQ6277,21,false)), ""\((.*?)\)""), """")"),"Throws")</f>
        <v>Throws</v>
      </c>
    </row>
    <row r="2843">
      <c r="A2843" s="143" t="s">
        <v>39114</v>
      </c>
      <c r="B2843" s="166" t="str">
        <f>vlookup(A2843, 'OG Data Combined'!$A$2:$Z6277,25,false)</f>
        <v>https://x.com/zackmarcum1</v>
      </c>
      <c r="D2843" s="166" t="str">
        <f>vlookup(A2843, 'OG Data Combined'!$A$2:$AQ6277,29,false)</f>
        <v>https://www.instagram.com/zackmarcum/</v>
      </c>
      <c r="E2843" t="str">
        <f>IFERROR(__xludf.DUMMYFUNCTION("IFERROR(REGEXEXTRACT((vlookup(A2843, 'OG Data Combined'!$A$2:$AQ6277,21,false)), ""\((.*?)\)""), """")"),"Sprints, Hurdles")</f>
        <v>Sprints, Hurdles</v>
      </c>
    </row>
    <row r="2844">
      <c r="A2844" s="143" t="s">
        <v>39115</v>
      </c>
      <c r="B2844" s="166" t="str">
        <f>vlookup(A2844, 'OG Data Combined'!$A$2:$Z6277,25,false)</f>
        <v>https://twitter.com/runbias84</v>
      </c>
      <c r="D2844" s="144" t="str">
        <f>vlookup(A2844, 'OG Data Combined'!$A$2:$AQ6277,29,false)</f>
        <v>-</v>
      </c>
      <c r="E2844" t="str">
        <f>IFERROR(__xludf.DUMMYFUNCTION("IFERROR(REGEXEXTRACT((vlookup(A2844, 'OG Data Combined'!$A$2:$AQ6277,21,false)), ""\((.*?)\)""), """")"),"")</f>
        <v/>
      </c>
    </row>
    <row r="2845">
      <c r="A2845" s="143" t="s">
        <v>39116</v>
      </c>
      <c r="B2845" s="144" t="str">
        <f>vlookup(A2845, 'OG Data Combined'!$A$2:$Z6277,25,false)</f>
        <v>-</v>
      </c>
      <c r="D2845" s="166" t="str">
        <f>vlookup(A2845, 'OG Data Combined'!$A$2:$AQ6277,29,false)</f>
        <v>https://www.instagram.com/ucwv_tfxc/</v>
      </c>
      <c r="E2845" t="str">
        <f>IFERROR(__xludf.DUMMYFUNCTION("IFERROR(REGEXEXTRACT((vlookup(A2845, 'OG Data Combined'!$A$2:$AQ6277,21,false)), ""\((.*?)\)""), """")"),"Throws")</f>
        <v>Throws</v>
      </c>
    </row>
    <row r="2846">
      <c r="A2846" s="143" t="s">
        <v>39117</v>
      </c>
      <c r="B2846" s="144" t="str">
        <f>vlookup(A2846, 'OG Data Combined'!$A$2:$Z6277,25,false)</f>
        <v>-</v>
      </c>
      <c r="D2846" s="144" t="str">
        <f>vlookup(A2846, 'OG Data Combined'!$A$2:$AQ6277,29,false)</f>
        <v>-</v>
      </c>
      <c r="E2846" t="str">
        <f>IFERROR(__xludf.DUMMYFUNCTION("IFERROR(REGEXEXTRACT((vlookup(A2846, 'OG Data Combined'!$A$2:$AQ6277,21,false)), ""\((.*?)\)""), """")"),"Sprints")</f>
        <v>Sprints</v>
      </c>
    </row>
    <row r="2847">
      <c r="A2847" s="143" t="s">
        <v>39118</v>
      </c>
      <c r="B2847" s="144" t="str">
        <f>vlookup(A2847, 'OG Data Combined'!$A$2:$Z6277,25,false)</f>
        <v>-</v>
      </c>
      <c r="D2847" s="166" t="str">
        <f>vlookup(A2847, 'OG Data Combined'!$A$2:$AQ6277,29,false)</f>
        <v>https://www.instagram.com/shawn.arthur/</v>
      </c>
      <c r="E2847" t="str">
        <f>IFERROR(__xludf.DUMMYFUNCTION("IFERROR(REGEXEXTRACT((vlookup(A2847, 'OG Data Combined'!$A$2:$AQ6277,21,false)), ""\((.*?)\)""), """")"),"Sprints, Jumps, Hurdles")</f>
        <v>Sprints, Jumps, Hurdles</v>
      </c>
    </row>
    <row r="2848">
      <c r="A2848" s="143" t="s">
        <v>39119</v>
      </c>
      <c r="B2848" s="144" t="str">
        <f>vlookup(A2848, 'OG Data Combined'!$A$2:$Z6277,25,false)</f>
        <v>-</v>
      </c>
      <c r="D2848" s="166" t="str">
        <f>vlookup(A2848, 'OG Data Combined'!$A$2:$AQ6277,29,false)</f>
        <v>https://www.instagram.com/saemrun/</v>
      </c>
      <c r="E2848" t="str">
        <f>IFERROR(__xludf.DUMMYFUNCTION("IFERROR(REGEXEXTRACT((vlookup(A2848, 'OG Data Combined'!$A$2:$AQ6277,21,false)), ""\((.*?)\)""), """")"),"Distance")</f>
        <v>Distance</v>
      </c>
    </row>
    <row r="2849">
      <c r="A2849" s="143" t="s">
        <v>39120</v>
      </c>
      <c r="B2849" s="144" t="str">
        <f>vlookup(A2849, 'OG Data Combined'!$A$2:$Z6277,25,false)</f>
        <v>-</v>
      </c>
      <c r="D2849" s="144" t="str">
        <f>vlookup(A2849, 'OG Data Combined'!$A$2:$AQ6277,29,false)</f>
        <v>-</v>
      </c>
      <c r="E2849" t="str">
        <f>IFERROR(__xludf.DUMMYFUNCTION("IFERROR(REGEXEXTRACT((vlookup(A2849, 'OG Data Combined'!$A$2:$AQ6277,21,false)), ""\((.*?)\)""), """")"),"")</f>
        <v/>
      </c>
    </row>
    <row r="2850">
      <c r="A2850" s="143" t="s">
        <v>39122</v>
      </c>
      <c r="B2850" s="144" t="str">
        <f>vlookup(A2850, 'OG Data Combined'!$A$2:$Z6277,25,false)</f>
        <v>-</v>
      </c>
      <c r="D2850" s="144" t="str">
        <f>vlookup(A2850, 'OG Data Combined'!$A$2:$AQ6277,29,false)</f>
        <v>-</v>
      </c>
      <c r="E2850" t="str">
        <f>IFERROR(__xludf.DUMMYFUNCTION("IFERROR(REGEXEXTRACT((vlookup(A2850, 'OG Data Combined'!$A$2:$AQ6277,21,false)), ""\((.*?)\)""), """")"),"Throws")</f>
        <v>Throws</v>
      </c>
    </row>
    <row r="2851">
      <c r="A2851" s="143" t="s">
        <v>39123</v>
      </c>
      <c r="B2851" s="144" t="str">
        <f>vlookup(A2851, 'OG Data Combined'!$A$2:$Z6277,25,false)</f>
        <v>-</v>
      </c>
      <c r="D2851" s="144" t="str">
        <f>vlookup(A2851, 'OG Data Combined'!$A$2:$AQ6277,29,false)</f>
        <v>-</v>
      </c>
      <c r="E2851" t="str">
        <f>IFERROR(__xludf.DUMMYFUNCTION("IFERROR(REGEXEXTRACT((vlookup(A2851, 'OG Data Combined'!$A$2:$AQ6277,21,false)), ""\((.*?)\)""), """")"),"Throws")</f>
        <v>Throws</v>
      </c>
    </row>
    <row r="2852">
      <c r="A2852" s="143" t="s">
        <v>39124</v>
      </c>
      <c r="B2852" s="166" t="str">
        <f>vlookup(A2852, 'OG Data Combined'!$A$2:$Z6277,25,false)</f>
        <v>https://twitter.com/ejdoty</v>
      </c>
      <c r="D2852" s="166" t="str">
        <f>vlookup(A2852, 'OG Data Combined'!$A$2:$AQ6277,29,false)</f>
        <v>https://www.instagram.com/coach_doty/</v>
      </c>
      <c r="E2852" t="str">
        <f>IFERROR(__xludf.DUMMYFUNCTION("IFERROR(REGEXEXTRACT((vlookup(A2852, 'OG Data Combined'!$A$2:$AQ6277,21,false)), ""\((.*?)\)""), """")"),"Sprints")</f>
        <v>Sprints</v>
      </c>
    </row>
    <row r="2853">
      <c r="A2853" s="143" t="s">
        <v>39125</v>
      </c>
      <c r="B2853" s="144" t="str">
        <f>vlookup(A2853, 'OG Data Combined'!$A$2:$Z6277,25,false)</f>
        <v>-</v>
      </c>
      <c r="D2853" s="144" t="str">
        <f>vlookup(A2853, 'OG Data Combined'!$A$2:$AQ6277,29,false)</f>
        <v>-</v>
      </c>
      <c r="E2853" t="str">
        <f>IFERROR(__xludf.DUMMYFUNCTION("IFERROR(REGEXEXTRACT((vlookup(A2853, 'OG Data Combined'!$A$2:$AQ6277,21,false)), ""\((.*?)\)""), """")"),"Pole Vault")</f>
        <v>Pole Vault</v>
      </c>
    </row>
    <row r="2854">
      <c r="A2854" s="143" t="s">
        <v>39126</v>
      </c>
      <c r="B2854" s="144" t="str">
        <f>vlookup(A2854, 'OG Data Combined'!$A$2:$Z6277,25,false)</f>
        <v>-</v>
      </c>
      <c r="D2854" s="144" t="str">
        <f>vlookup(A2854, 'OG Data Combined'!$A$2:$AQ6277,29,false)</f>
        <v>-</v>
      </c>
      <c r="E2854" t="str">
        <f>IFERROR(__xludf.DUMMYFUNCTION("IFERROR(REGEXEXTRACT((vlookup(A2854, 'OG Data Combined'!$A$2:$AQ6277,21,false)), ""\((.*?)\)""), """")"),"Jumps")</f>
        <v>Jumps</v>
      </c>
    </row>
    <row r="2855">
      <c r="A2855" s="143" t="s">
        <v>39127</v>
      </c>
      <c r="B2855" s="144" t="str">
        <f>vlookup(A2855, 'OG Data Combined'!$A$2:$Z6277,25,false)</f>
        <v>-</v>
      </c>
      <c r="D2855" s="144" t="str">
        <f>vlookup(A2855, 'OG Data Combined'!$A$2:$AQ6277,29,false)</f>
        <v>-</v>
      </c>
      <c r="E2855" t="str">
        <f>IFERROR(__xludf.DUMMYFUNCTION("IFERROR(REGEXEXTRACT((vlookup(A2855, 'OG Data Combined'!$A$2:$AQ6277,21,false)), ""\((.*?)\)""), """")"),"Distance")</f>
        <v>Distance</v>
      </c>
    </row>
    <row r="2856">
      <c r="A2856" s="143" t="s">
        <v>39128</v>
      </c>
      <c r="B2856" s="144" t="str">
        <f>vlookup(A2856, 'OG Data Combined'!$A$2:$Z6277,25,false)</f>
        <v>-</v>
      </c>
      <c r="D2856" s="166" t="str">
        <f>vlookup(A2856, 'OG Data Combined'!$A$2:$AQ6277,29,false)</f>
        <v>https://www.instagram.com/kemp_804/</v>
      </c>
      <c r="E2856" t="str">
        <f>IFERROR(__xludf.DUMMYFUNCTION("IFERROR(REGEXEXTRACT((vlookup(A2856, 'OG Data Combined'!$A$2:$AQ6277,21,false)), ""\((.*?)\)""), """")"),"Distance")</f>
        <v>Distance</v>
      </c>
    </row>
    <row r="2857">
      <c r="A2857" s="143" t="s">
        <v>39129</v>
      </c>
      <c r="B2857" s="144" t="str">
        <f>vlookup(A2857, 'OG Data Combined'!$A$2:$Z6277,25,false)</f>
        <v>-</v>
      </c>
      <c r="D2857" s="166" t="str">
        <f>vlookup(A2857, 'OG Data Combined'!$A$2:$AQ6277,29,false)</f>
        <v>https://www.instagram.com/coach_boisette/</v>
      </c>
      <c r="E2857" t="str">
        <f>IFERROR(__xludf.DUMMYFUNCTION("IFERROR(REGEXEXTRACT((vlookup(A2857, 'OG Data Combined'!$A$2:$AQ6277,21,false)), ""\((.*?)\)""), """")"),"")</f>
        <v/>
      </c>
    </row>
    <row r="2858">
      <c r="A2858" s="143" t="s">
        <v>39130</v>
      </c>
      <c r="B2858" s="144" t="str">
        <f>vlookup(A2858, 'OG Data Combined'!$A$2:$Z6277,25,false)</f>
        <v>-</v>
      </c>
      <c r="D2858" s="144" t="str">
        <f>vlookup(A2858, 'OG Data Combined'!$A$2:$AQ6277,29,false)</f>
        <v>-</v>
      </c>
      <c r="E2858" t="str">
        <f>IFERROR(__xludf.DUMMYFUNCTION("IFERROR(REGEXEXTRACT((vlookup(A2858, 'OG Data Combined'!$A$2:$AQ6277,21,false)), ""\((.*?)\)""), """")"),"")</f>
        <v/>
      </c>
    </row>
    <row r="2859">
      <c r="A2859" s="143" t="s">
        <v>39131</v>
      </c>
      <c r="B2859" s="166" t="str">
        <f>vlookup(A2859, 'OG Data Combined'!$A$2:$Z6277,25,false)</f>
        <v>https://twitter.com/llyod_andrew</v>
      </c>
      <c r="D2859" s="166" t="str">
        <f>vlookup(A2859, 'OG Data Combined'!$A$2:$AQ6277,29,false)</f>
        <v>https://www.instagram.com/lswrenceanders/</v>
      </c>
      <c r="E2859" t="str">
        <f>IFERROR(__xludf.DUMMYFUNCTION("IFERROR(REGEXEXTRACT((vlookup(A2859, 'OG Data Combined'!$A$2:$AQ6277,21,false)), ""\((.*?)\)""), """")"),"")</f>
        <v/>
      </c>
    </row>
    <row r="2860">
      <c r="A2860" s="143" t="s">
        <v>39132</v>
      </c>
      <c r="B2860" s="166" t="str">
        <f>vlookup(A2860, 'OG Data Combined'!$A$2:$Z6277,25,false)</f>
        <v>https://twitter.com/mckinley_brandn</v>
      </c>
      <c r="D2860" s="144" t="str">
        <f>vlookup(A2860, 'OG Data Combined'!$A$2:$AQ6277,29,false)</f>
        <v>-</v>
      </c>
      <c r="E2860" t="str">
        <f>IFERROR(__xludf.DUMMYFUNCTION("IFERROR(REGEXEXTRACT((vlookup(A2860, 'OG Data Combined'!$A$2:$AQ6277,21,false)), ""\((.*?)\)""), """")"),"")</f>
        <v/>
      </c>
    </row>
    <row r="2861">
      <c r="A2861" s="143" t="s">
        <v>39133</v>
      </c>
      <c r="B2861" s="144" t="str">
        <f>vlookup(A2861, 'OG Data Combined'!$A$2:$Z6277,25,false)</f>
        <v>-</v>
      </c>
      <c r="D2861" s="166" t="str">
        <f>vlookup(A2861, 'OG Data Combined'!$A$2:$AQ6277,29,false)</f>
        <v>https://www.instagram.com/who.is.eizzy/</v>
      </c>
      <c r="E2861" t="str">
        <f>IFERROR(__xludf.DUMMYFUNCTION("IFERROR(REGEXEXTRACT((vlookup(A2861, 'OG Data Combined'!$A$2:$AQ6277,21,false)), ""\((.*?)\)""), """")"),"")</f>
        <v/>
      </c>
    </row>
    <row r="2862">
      <c r="A2862" s="143" t="s">
        <v>39134</v>
      </c>
      <c r="B2862" s="144" t="str">
        <f>vlookup(A2862, 'OG Data Combined'!$A$2:$Z6277,25,false)</f>
        <v>-</v>
      </c>
      <c r="D2862" s="166" t="str">
        <f>vlookup(A2862, 'OG Data Combined'!$A$2:$AQ6277,29,false)</f>
        <v>https://www.instagram.com/bc21_healy/</v>
      </c>
      <c r="E2862" t="str">
        <f>IFERROR(__xludf.DUMMYFUNCTION("IFERROR(REGEXEXTRACT((vlookup(A2862, 'OG Data Combined'!$A$2:$AQ6277,21,false)), ""\((.*?)\)""), """")"),"")</f>
        <v/>
      </c>
    </row>
    <row r="2863">
      <c r="A2863" s="143" t="s">
        <v>42332</v>
      </c>
      <c r="B2863" s="166" t="str">
        <f>vlookup(A2863, 'OG Data Combined'!$A$2:$Z6277,25,false)</f>
        <v>https://twitter.com/coachstantonwu</v>
      </c>
      <c r="D2863" s="166" t="str">
        <f>vlookup(A2863, 'OG Data Combined'!$A$2:$AQ6277,29,false)</f>
        <v>https://www.instagram.com/patpattypatpat/</v>
      </c>
      <c r="E2863" t="str">
        <f>IFERROR(__xludf.DUMMYFUNCTION("IFERROR(REGEXEXTRACT((vlookup(A2863, 'OG Data Combined'!$A$2:$AQ6277,21,false)), ""\((.*?)\)""), """")"),"")</f>
        <v/>
      </c>
    </row>
    <row r="2864">
      <c r="A2864" s="143" t="s">
        <v>39135</v>
      </c>
      <c r="B2864" s="144" t="str">
        <f>vlookup(A2864, 'OG Data Combined'!$A$2:$Z6277,25,false)</f>
        <v>-</v>
      </c>
      <c r="D2864" s="166" t="str">
        <f>vlookup(A2864, 'OG Data Combined'!$A$2:$AQ6277,29,false)</f>
        <v>https://www.instagram.com/bo.brasseur/</v>
      </c>
      <c r="E2864" t="str">
        <f>IFERROR(__xludf.DUMMYFUNCTION("IFERROR(REGEXEXTRACT((vlookup(A2864, 'OG Data Combined'!$A$2:$AQ6277,21,false)), ""\((.*?)\)""), """")"),"")</f>
        <v/>
      </c>
    </row>
    <row r="2865">
      <c r="A2865" s="143" t="s">
        <v>39136</v>
      </c>
      <c r="B2865" s="144" t="str">
        <f>vlookup(A2865, 'OG Data Combined'!$A$2:$Z6277,25,false)</f>
        <v>-</v>
      </c>
      <c r="D2865" s="144" t="str">
        <f>vlookup(A2865, 'OG Data Combined'!$A$2:$AQ6277,29,false)</f>
        <v>-</v>
      </c>
      <c r="E2865" t="str">
        <f>IFERROR(__xludf.DUMMYFUNCTION("IFERROR(REGEXEXTRACT((vlookup(A2865, 'OG Data Combined'!$A$2:$AQ6277,21,false)), ""\((.*?)\)""), """")"),"")</f>
        <v/>
      </c>
    </row>
    <row r="2866">
      <c r="A2866" s="143" t="s">
        <v>39137</v>
      </c>
      <c r="B2866" s="144" t="str">
        <f>vlookup(A2866, 'OG Data Combined'!$A$2:$Z6277,25,false)</f>
        <v>-</v>
      </c>
      <c r="D2866" s="166" t="str">
        <f>vlookup(A2866, 'OG Data Combined'!$A$2:$AQ6277,29,false)</f>
        <v>https://www.instagram.com/tommy_doherty_/</v>
      </c>
      <c r="E2866" t="str">
        <f>IFERROR(__xludf.DUMMYFUNCTION("IFERROR(REGEXEXTRACT((vlookup(A2866, 'OG Data Combined'!$A$2:$AQ6277,21,false)), ""\((.*?)\)""), """")"),"")</f>
        <v/>
      </c>
    </row>
    <row r="2867">
      <c r="A2867" s="143" t="s">
        <v>39138</v>
      </c>
      <c r="B2867" s="144" t="str">
        <f>vlookup(A2867, 'OG Data Combined'!$A$2:$Z6277,25,false)</f>
        <v>-</v>
      </c>
      <c r="D2867" s="144" t="str">
        <f>vlookup(A2867, 'OG Data Combined'!$A$2:$AQ6277,29,false)</f>
        <v>-</v>
      </c>
      <c r="E2867" t="str">
        <f>IFERROR(__xludf.DUMMYFUNCTION("IFERROR(REGEXEXTRACT((vlookup(A2867, 'OG Data Combined'!$A$2:$AQ6277,21,false)), ""\((.*?)\)""), """")"),"")</f>
        <v/>
      </c>
    </row>
    <row r="2868">
      <c r="A2868" s="143" t="s">
        <v>39139</v>
      </c>
      <c r="B2868" s="144" t="str">
        <f>vlookup(A2868, 'OG Data Combined'!$A$2:$Z6277,25,false)</f>
        <v>-</v>
      </c>
      <c r="D2868" s="144" t="str">
        <f>vlookup(A2868, 'OG Data Combined'!$A$2:$AQ6277,29,false)</f>
        <v>-</v>
      </c>
      <c r="E2868" t="str">
        <f>IFERROR(__xludf.DUMMYFUNCTION("IFERROR(REGEXEXTRACT((vlookup(A2868, 'OG Data Combined'!$A$2:$AQ6277,21,false)), ""\((.*?)\)""), """")"),"")</f>
        <v/>
      </c>
    </row>
    <row r="2869">
      <c r="A2869" s="143" t="s">
        <v>39140</v>
      </c>
      <c r="B2869" s="144" t="str">
        <f>vlookup(A2869, 'OG Data Combined'!$A$2:$Z6277,25,false)</f>
        <v>-</v>
      </c>
      <c r="D2869" s="144" t="str">
        <f>vlookup(A2869, 'OG Data Combined'!$A$2:$AQ6277,29,false)</f>
        <v>-</v>
      </c>
      <c r="E2869" t="str">
        <f>IFERROR(__xludf.DUMMYFUNCTION("IFERROR(REGEXEXTRACT((vlookup(A2869, 'OG Data Combined'!$A$2:$AQ6277,21,false)), ""\((.*?)\)""), """")"),"")</f>
        <v/>
      </c>
    </row>
    <row r="2870">
      <c r="A2870" s="143" t="s">
        <v>39141</v>
      </c>
      <c r="B2870" s="144" t="str">
        <f>vlookup(A2870, 'OG Data Combined'!$A$2:$Z6277,25,false)</f>
        <v>-</v>
      </c>
      <c r="D2870" s="144" t="str">
        <f>vlookup(A2870, 'OG Data Combined'!$A$2:$AQ6277,29,false)</f>
        <v>-</v>
      </c>
      <c r="E2870" t="str">
        <f>IFERROR(__xludf.DUMMYFUNCTION("IFERROR(REGEXEXTRACT((vlookup(A2870, 'OG Data Combined'!$A$2:$AQ6277,21,false)), ""\((.*?)\)""), """")"),"")</f>
        <v/>
      </c>
    </row>
    <row r="2871">
      <c r="A2871" s="143" t="s">
        <v>39142</v>
      </c>
      <c r="B2871" s="166" t="str">
        <f>vlookup(A2871, 'OG Data Combined'!$A$2:$Z6277,25,false)</f>
        <v>https://twitter.com/coach_nmaas</v>
      </c>
      <c r="D2871" s="166" t="str">
        <f>vlookup(A2871, 'OG Data Combined'!$A$2:$AQ6277,29,false)</f>
        <v>https://www.instagram.com/coach_nmaas/</v>
      </c>
      <c r="E2871" t="str">
        <f>IFERROR(__xludf.DUMMYFUNCTION("IFERROR(REGEXEXTRACT((vlookup(A2871, 'OG Data Combined'!$A$2:$AQ6277,21,false)), ""\((.*?)\)""), """")"),"")</f>
        <v/>
      </c>
    </row>
    <row r="2872">
      <c r="A2872" s="143" t="s">
        <v>39143</v>
      </c>
      <c r="B2872" s="154" t="str">
        <f>vlookup(A2872, 'OG Data Combined'!$A$2:$Z6277,25,false)</f>
        <v/>
      </c>
      <c r="D2872" s="154" t="str">
        <f>vlookup(A2872, 'OG Data Combined'!$A$2:$AQ6277,29,false)</f>
        <v/>
      </c>
      <c r="E2872" t="str">
        <f>IFERROR(__xludf.DUMMYFUNCTION("IFERROR(REGEXEXTRACT((vlookup(A2872, 'OG Data Combined'!$A$2:$AQ6277,21,false)), ""\((.*?)\)""), """")"),"Distance")</f>
        <v>Distance</v>
      </c>
    </row>
    <row r="2873">
      <c r="A2873" s="143" t="s">
        <v>39144</v>
      </c>
      <c r="B2873" s="144" t="str">
        <f>vlookup(A2873, 'OG Data Combined'!$A$2:$Z6277,25,false)</f>
        <v>-</v>
      </c>
      <c r="D2873" s="144" t="str">
        <f>vlookup(A2873, 'OG Data Combined'!$A$2:$AQ6277,29,false)</f>
        <v>-</v>
      </c>
      <c r="E2873" t="str">
        <f>IFERROR(__xludf.DUMMYFUNCTION("IFERROR(REGEXEXTRACT((vlookup(A2873, 'OG Data Combined'!$A$2:$AQ6277,21,false)), ""\((.*?)\)""), """")"),"Distance")</f>
        <v>Distance</v>
      </c>
    </row>
    <row r="2874">
      <c r="A2874" s="143" t="s">
        <v>39145</v>
      </c>
      <c r="B2874" s="166" t="str">
        <f>vlookup(A2874, 'OG Data Combined'!$A$2:$Z6277,25,false)</f>
        <v>https://twitter.com/@CoachAColeHC</v>
      </c>
      <c r="D2874" s="166" t="str">
        <f>vlookup(A2874, 'OG Data Combined'!$A$2:$AQ6277,29,false)</f>
        <v>https://www.instagram.com/a.cole16/</v>
      </c>
      <c r="E2874" t="str">
        <f>IFERROR(__xludf.DUMMYFUNCTION("IFERROR(REGEXEXTRACT((vlookup(A2874, 'OG Data Combined'!$A$2:$AQ6277,21,false)), ""\((.*?)\)""), """")"),"")</f>
        <v/>
      </c>
    </row>
    <row r="2875">
      <c r="A2875" s="143" t="s">
        <v>39146</v>
      </c>
      <c r="B2875" s="144" t="str">
        <f>vlookup(A2875, 'OG Data Combined'!$A$2:$Z6277,25,false)</f>
        <v>-</v>
      </c>
      <c r="D2875" s="144" t="str">
        <f>vlookup(A2875, 'OG Data Combined'!$A$2:$AQ6277,29,false)</f>
        <v>-</v>
      </c>
      <c r="E2875" t="str">
        <f>IFERROR(__xludf.DUMMYFUNCTION("IFERROR(REGEXEXTRACT((vlookup(A2875, 'OG Data Combined'!$A$2:$AQ6277,21,false)), ""\((.*?)\)""), """")"),"Distance")</f>
        <v>Distance</v>
      </c>
    </row>
    <row r="2876">
      <c r="A2876" s="143" t="s">
        <v>39147</v>
      </c>
      <c r="B2876" s="144" t="str">
        <f>vlookup(A2876, 'OG Data Combined'!$A$2:$Z6277,25,false)</f>
        <v>-</v>
      </c>
      <c r="D2876" s="166" t="str">
        <f>vlookup(A2876, 'OG Data Combined'!$A$2:$AQ6277,29,false)</f>
        <v>https://www.instagram.com/revnickphillips/</v>
      </c>
      <c r="E2876" t="str">
        <f>IFERROR(__xludf.DUMMYFUNCTION("IFERROR(REGEXEXTRACT((vlookup(A2876, 'OG Data Combined'!$A$2:$AQ6277,21,false)), ""\((.*?)\)""), """")"),"Throws")</f>
        <v>Throws</v>
      </c>
    </row>
    <row r="2877">
      <c r="A2877" s="143" t="s">
        <v>39148</v>
      </c>
      <c r="B2877" s="144" t="str">
        <f>vlookup(A2877, 'OG Data Combined'!$A$2:$Z6277,25,false)</f>
        <v>-</v>
      </c>
      <c r="D2877" s="144" t="str">
        <f>vlookup(A2877, 'OG Data Combined'!$A$2:$AQ6277,29,false)</f>
        <v>-</v>
      </c>
      <c r="E2877" t="str">
        <f>IFERROR(__xludf.DUMMYFUNCTION("IFERROR(REGEXEXTRACT((vlookup(A2877, 'OG Data Combined'!$A$2:$AQ6277,21,false)), ""\((.*?)\)""), """")"),"Sprints")</f>
        <v>Sprints</v>
      </c>
    </row>
    <row r="2878">
      <c r="A2878" s="143" t="s">
        <v>39149</v>
      </c>
      <c r="B2878" s="144" t="str">
        <f>vlookup(A2878, 'OG Data Combined'!$A$2:$Z6277,25,false)</f>
        <v>-</v>
      </c>
      <c r="D2878" s="144" t="str">
        <f>vlookup(A2878, 'OG Data Combined'!$A$2:$AQ6277,29,false)</f>
        <v>-</v>
      </c>
      <c r="E2878" t="str">
        <f>IFERROR(__xludf.DUMMYFUNCTION("IFERROR(REGEXEXTRACT((vlookup(A2878, 'OG Data Combined'!$A$2:$AQ6277,21,false)), ""\((.*?)\)""), """")"),"Pole Vault")</f>
        <v>Pole Vault</v>
      </c>
    </row>
    <row r="2879">
      <c r="A2879" s="143" t="s">
        <v>39150</v>
      </c>
      <c r="B2879" s="144" t="str">
        <f>vlookup(A2879, 'OG Data Combined'!$A$2:$Z6277,25,false)</f>
        <v>-</v>
      </c>
      <c r="D2879" s="166" t="str">
        <f>vlookup(A2879, 'OG Data Combined'!$A$2:$AQ6277,29,false)</f>
        <v>https://www.instagram.com/armour.ethan/</v>
      </c>
      <c r="E2879" t="str">
        <f>IFERROR(__xludf.DUMMYFUNCTION("IFERROR(REGEXEXTRACT((vlookup(A2879, 'OG Data Combined'!$A$2:$AQ6277,21,false)), ""\((.*?)\)""), """")"),"")</f>
        <v/>
      </c>
    </row>
    <row r="2880">
      <c r="A2880" s="143" t="s">
        <v>42333</v>
      </c>
      <c r="B2880" s="144" t="str">
        <f>vlookup(A2880, 'OG Data Combined'!$A$2:$Z6277,25,false)</f>
        <v>-</v>
      </c>
      <c r="D2880" s="144" t="str">
        <f>vlookup(A2880, 'OG Data Combined'!$A$2:$AQ6277,29,false)</f>
        <v>-</v>
      </c>
      <c r="E2880" t="str">
        <f>IFERROR(__xludf.DUMMYFUNCTION("IFERROR(REGEXEXTRACT((vlookup(A2880, 'OG Data Combined'!$A$2:$AQ6277,21,false)), ""\((.*?)\)""), """")"),"")</f>
        <v/>
      </c>
    </row>
    <row r="2881">
      <c r="A2881" s="143" t="s">
        <v>39151</v>
      </c>
      <c r="B2881" s="166" t="str">
        <f>vlookup(A2881, 'OG Data Combined'!$A$2:$Z6277,25,false)</f>
        <v>https://twitter.com/coach_trausch</v>
      </c>
      <c r="D2881" s="144" t="str">
        <f>vlookup(A2881, 'OG Data Combined'!$A$2:$AQ6277,29,false)</f>
        <v>-</v>
      </c>
      <c r="E2881" t="str">
        <f>IFERROR(__xludf.DUMMYFUNCTION("IFERROR(REGEXEXTRACT((vlookup(A2881, 'OG Data Combined'!$A$2:$AQ6277,21,false)), ""\((.*?)\)""), """")"),"")</f>
        <v/>
      </c>
    </row>
    <row r="2882">
      <c r="A2882" s="143" t="s">
        <v>39152</v>
      </c>
      <c r="B2882" s="144" t="str">
        <f>vlookup(A2882, 'OG Data Combined'!$A$2:$Z6277,25,false)</f>
        <v>-</v>
      </c>
      <c r="D2882" s="144" t="str">
        <f>vlookup(A2882, 'OG Data Combined'!$A$2:$AQ6277,29,false)</f>
        <v>-</v>
      </c>
      <c r="E2882" t="str">
        <f>IFERROR(__xludf.DUMMYFUNCTION("IFERROR(REGEXEXTRACT((vlookup(A2882, 'OG Data Combined'!$A$2:$AQ6277,21,false)), ""\((.*?)\)""), """")"),"Distance")</f>
        <v>Distance</v>
      </c>
    </row>
    <row r="2883">
      <c r="A2883" s="143" t="s">
        <v>39153</v>
      </c>
      <c r="B2883" s="166" t="str">
        <f>vlookup(A2883, 'OG Data Combined'!$A$2:$Z6277,25,false)</f>
        <v>https://twitter.com/jhoytjack</v>
      </c>
      <c r="D2883" s="166" t="str">
        <f>vlookup(A2883, 'OG Data Combined'!$A$2:$AQ6277,29,false)</f>
        <v>https://www.instagram.com/jchoyt/</v>
      </c>
      <c r="E2883" t="str">
        <f>IFERROR(__xludf.DUMMYFUNCTION("IFERROR(REGEXEXTRACT((vlookup(A2883, 'OG Data Combined'!$A$2:$AQ6277,21,false)), ""\((.*?)\)""), """")"),"Jumps, Multi-Events")</f>
        <v>Jumps, Multi-Events</v>
      </c>
    </row>
    <row r="2884">
      <c r="A2884" s="143" t="s">
        <v>39154</v>
      </c>
      <c r="B2884" s="144" t="str">
        <f>vlookup(A2884, 'OG Data Combined'!$A$2:$Z6277,25,false)</f>
        <v>-</v>
      </c>
      <c r="D2884" s="144" t="str">
        <f>vlookup(A2884, 'OG Data Combined'!$A$2:$AQ6277,29,false)</f>
        <v>-</v>
      </c>
      <c r="E2884" t="str">
        <f>IFERROR(__xludf.DUMMYFUNCTION("IFERROR(REGEXEXTRACT((vlookup(A2884, 'OG Data Combined'!$A$2:$AQ6277,21,false)), ""\((.*?)\)""), """")"),"Throws")</f>
        <v>Throws</v>
      </c>
    </row>
    <row r="2885">
      <c r="A2885" s="143" t="s">
        <v>39155</v>
      </c>
      <c r="B2885" s="144" t="str">
        <f>vlookup(A2885, 'OG Data Combined'!$A$2:$Z6277,25,false)</f>
        <v>-</v>
      </c>
      <c r="D2885" s="144" t="str">
        <f>vlookup(A2885, 'OG Data Combined'!$A$2:$AQ6277,29,false)</f>
        <v>-</v>
      </c>
      <c r="E2885" t="str">
        <f>IFERROR(__xludf.DUMMYFUNCTION("IFERROR(REGEXEXTRACT((vlookup(A2885, 'OG Data Combined'!$A$2:$AQ6277,21,false)), ""\((.*?)\)""), """")"),"Distance")</f>
        <v>Distance</v>
      </c>
    </row>
    <row r="2886">
      <c r="A2886" s="143" t="s">
        <v>39156</v>
      </c>
      <c r="B2886" s="144" t="str">
        <f>vlookup(A2886, 'OG Data Combined'!$A$2:$Z6277,25,false)</f>
        <v>-</v>
      </c>
      <c r="D2886" s="144" t="str">
        <f>vlookup(A2886, 'OG Data Combined'!$A$2:$AQ6277,29,false)</f>
        <v>-</v>
      </c>
      <c r="E2886" t="str">
        <f>IFERROR(__xludf.DUMMYFUNCTION("IFERROR(REGEXEXTRACT((vlookup(A2886, 'OG Data Combined'!$A$2:$AQ6277,21,false)), ""\((.*?)\)""), """")"),"")</f>
        <v/>
      </c>
    </row>
    <row r="2887">
      <c r="A2887" s="143" t="s">
        <v>42334</v>
      </c>
      <c r="B2887" s="166" t="str">
        <f>vlookup(A2887, 'OG Data Combined'!$A$2:$Z6277,25,false)</f>
        <v>https://twitter.com/bajan4hurdler</v>
      </c>
      <c r="D2887" s="144" t="str">
        <f>vlookup(A2887, 'OG Data Combined'!$A$2:$AQ6277,29,false)</f>
        <v>-</v>
      </c>
      <c r="E2887" t="str">
        <f>IFERROR(__xludf.DUMMYFUNCTION("IFERROR(REGEXEXTRACT((vlookup(A2887, 'OG Data Combined'!$A$2:$AQ6277,21,false)), ""\((.*?)\)""), """")"),"")</f>
        <v/>
      </c>
    </row>
    <row r="2888">
      <c r="A2888" s="143" t="s">
        <v>39157</v>
      </c>
      <c r="B2888" s="144" t="str">
        <f>vlookup(A2888, 'OG Data Combined'!$A$2:$Z6277,25,false)</f>
        <v>-</v>
      </c>
      <c r="D2888" s="144" t="str">
        <f>vlookup(A2888, 'OG Data Combined'!$A$2:$AQ6277,29,false)</f>
        <v>-</v>
      </c>
      <c r="E2888" t="str">
        <f>IFERROR(__xludf.DUMMYFUNCTION("IFERROR(REGEXEXTRACT((vlookup(A2888, 'OG Data Combined'!$A$2:$AQ6277,21,false)), ""\((.*?)\)""), """")"),"")</f>
        <v/>
      </c>
    </row>
    <row r="2889">
      <c r="A2889" s="143" t="s">
        <v>39158</v>
      </c>
      <c r="B2889" s="144" t="str">
        <f>vlookup(A2889, 'OG Data Combined'!$A$2:$Z6277,25,false)</f>
        <v>-</v>
      </c>
      <c r="D2889" s="144" t="str">
        <f>vlookup(A2889, 'OG Data Combined'!$A$2:$AQ6277,29,false)</f>
        <v>-</v>
      </c>
      <c r="E2889" t="str">
        <f>IFERROR(__xludf.DUMMYFUNCTION("IFERROR(REGEXEXTRACT((vlookup(A2889, 'OG Data Combined'!$A$2:$AQ6277,21,false)), ""\((.*?)\)""), """")"),"")</f>
        <v/>
      </c>
    </row>
    <row r="2890">
      <c r="A2890" s="143" t="s">
        <v>39159</v>
      </c>
      <c r="B2890" s="166" t="str">
        <f>vlookup(A2890, 'OG Data Combined'!$A$2:$Z6277,25,false)</f>
        <v>https://twitter.com/coachkblake</v>
      </c>
      <c r="D2890" s="144" t="str">
        <f>vlookup(A2890, 'OG Data Combined'!$A$2:$AQ6277,29,false)</f>
        <v>-</v>
      </c>
      <c r="E2890" t="str">
        <f>IFERROR(__xludf.DUMMYFUNCTION("IFERROR(REGEXEXTRACT((vlookup(A2890, 'OG Data Combined'!$A$2:$AQ6277,21,false)), ""\((.*?)\)""), """")"),"")</f>
        <v/>
      </c>
    </row>
    <row r="2891">
      <c r="A2891" s="143" t="s">
        <v>39160</v>
      </c>
      <c r="B2891" s="144" t="str">
        <f>vlookup(A2891, 'OG Data Combined'!$A$2:$Z6277,25,false)</f>
        <v>-</v>
      </c>
      <c r="D2891" s="144" t="str">
        <f>vlookup(A2891, 'OG Data Combined'!$A$2:$AQ6277,29,false)</f>
        <v>-</v>
      </c>
      <c r="E2891" t="str">
        <f>IFERROR(__xludf.DUMMYFUNCTION("IFERROR(REGEXEXTRACT((vlookup(A2891, 'OG Data Combined'!$A$2:$AQ6277,21,false)), ""\((.*?)\)""), """")"),"")</f>
        <v/>
      </c>
    </row>
    <row r="2892">
      <c r="A2892" s="143" t="s">
        <v>39161</v>
      </c>
      <c r="B2892" s="144" t="str">
        <f>vlookup(A2892, 'OG Data Combined'!$A$2:$Z6277,25,false)</f>
        <v>-</v>
      </c>
      <c r="D2892" s="144" t="str">
        <f>vlookup(A2892, 'OG Data Combined'!$A$2:$AQ6277,29,false)</f>
        <v>-</v>
      </c>
      <c r="E2892" t="str">
        <f>IFERROR(__xludf.DUMMYFUNCTION("IFERROR(REGEXEXTRACT((vlookup(A2892, 'OG Data Combined'!$A$2:$AQ6277,21,false)), ""\((.*?)\)""), """")"),"")</f>
        <v/>
      </c>
    </row>
    <row r="2893">
      <c r="A2893" s="143" t="s">
        <v>42335</v>
      </c>
      <c r="B2893" s="144" t="str">
        <f>vlookup(A2893, 'OG Data Combined'!$A$2:$Z6277,25,false)</f>
        <v>-</v>
      </c>
      <c r="D2893" s="166" t="str">
        <f>vlookup(A2893, 'OG Data Combined'!$A$2:$AQ6277,29,false)</f>
        <v>https://www.instagram.com/coachmeyring33/</v>
      </c>
      <c r="E2893" t="str">
        <f>IFERROR(__xludf.DUMMYFUNCTION("IFERROR(REGEXEXTRACT((vlookup(A2893, 'OG Data Combined'!$A$2:$AQ6277,21,false)), ""\((.*?)\)""), """")"),"")</f>
        <v/>
      </c>
    </row>
    <row r="2894">
      <c r="A2894" s="143" t="s">
        <v>39162</v>
      </c>
      <c r="B2894" s="144" t="str">
        <f>vlookup(A2894, 'OG Data Combined'!$A$2:$Z6277,25,false)</f>
        <v>-</v>
      </c>
      <c r="D2894" s="144" t="str">
        <f>vlookup(A2894, 'OG Data Combined'!$A$2:$AQ6277,29,false)</f>
        <v>-</v>
      </c>
      <c r="E2894" t="str">
        <f>IFERROR(__xludf.DUMMYFUNCTION("IFERROR(REGEXEXTRACT((vlookup(A2894, 'OG Data Combined'!$A$2:$AQ6277,21,false)), ""\((.*?)\)""), """")"),"Jumps")</f>
        <v>Jumps</v>
      </c>
    </row>
    <row r="2895">
      <c r="A2895" s="143" t="s">
        <v>39163</v>
      </c>
      <c r="B2895" s="166" t="str">
        <f>vlookup(A2895, 'OG Data Combined'!$A$2:$Z6277,25,false)</f>
        <v>https://twitter.com/brett_halvaks</v>
      </c>
      <c r="D2895" s="144" t="str">
        <f>vlookup(A2895, 'OG Data Combined'!$A$2:$AQ6277,29,false)</f>
        <v>-</v>
      </c>
      <c r="E2895" t="str">
        <f>IFERROR(__xludf.DUMMYFUNCTION("IFERROR(REGEXEXTRACT((vlookup(A2895, 'OG Data Combined'!$A$2:$AQ6277,21,false)), ""\((.*?)\)""), """")"),"Distance")</f>
        <v>Distance</v>
      </c>
    </row>
    <row r="2896">
      <c r="A2896" s="143" t="s">
        <v>39164</v>
      </c>
      <c r="B2896" s="144" t="str">
        <f>vlookup(A2896, 'OG Data Combined'!$A$2:$Z6277,25,false)</f>
        <v>-</v>
      </c>
      <c r="D2896" s="144" t="str">
        <f>vlookup(A2896, 'OG Data Combined'!$A$2:$AQ6277,29,false)</f>
        <v>-</v>
      </c>
      <c r="E2896" t="str">
        <f>IFERROR(__xludf.DUMMYFUNCTION("IFERROR(REGEXEXTRACT((vlookup(A2896, 'OG Data Combined'!$A$2:$AQ6277,21,false)), ""\((.*?)\)""), """")"),"Throws")</f>
        <v>Throws</v>
      </c>
    </row>
    <row r="2897">
      <c r="A2897" s="143" t="s">
        <v>39165</v>
      </c>
      <c r="B2897" s="144" t="str">
        <f>vlookup(A2897, 'OG Data Combined'!$A$2:$Z6277,25,false)</f>
        <v>-</v>
      </c>
      <c r="D2897" s="144" t="str">
        <f>vlookup(A2897, 'OG Data Combined'!$A$2:$AQ6277,29,false)</f>
        <v>-</v>
      </c>
      <c r="E2897" t="str">
        <f>IFERROR(__xludf.DUMMYFUNCTION("IFERROR(REGEXEXTRACT((vlookup(A2897, 'OG Data Combined'!$A$2:$AQ6277,21,false)), ""\((.*?)\)""), """")"),"Sprints, Hurdles, Relays")</f>
        <v>Sprints, Hurdles, Relays</v>
      </c>
    </row>
    <row r="2898">
      <c r="A2898" s="143" t="s">
        <v>39166</v>
      </c>
      <c r="B2898" s="144" t="str">
        <f>vlookup(A2898, 'OG Data Combined'!$A$2:$Z6277,25,false)</f>
        <v>-</v>
      </c>
      <c r="D2898" s="144" t="str">
        <f>vlookup(A2898, 'OG Data Combined'!$A$2:$AQ6277,29,false)</f>
        <v>-</v>
      </c>
      <c r="E2898" t="str">
        <f>IFERROR(__xludf.DUMMYFUNCTION("IFERROR(REGEXEXTRACT((vlookup(A2898, 'OG Data Combined'!$A$2:$AQ6277,21,false)), ""\((.*?)\)""), """")"),"Multi-Events, Pole Vault")</f>
        <v>Multi-Events, Pole Vault</v>
      </c>
    </row>
    <row r="2899">
      <c r="A2899" s="143" t="s">
        <v>39167</v>
      </c>
      <c r="B2899" s="144" t="str">
        <f>vlookup(A2899, 'OG Data Combined'!$A$2:$Z6277,25,false)</f>
        <v>-</v>
      </c>
      <c r="D2899" s="144" t="str">
        <f>vlookup(A2899, 'OG Data Combined'!$A$2:$AQ6277,29,false)</f>
        <v>-</v>
      </c>
      <c r="E2899" t="str">
        <f>IFERROR(__xludf.DUMMYFUNCTION("IFERROR(REGEXEXTRACT((vlookup(A2899, 'OG Data Combined'!$A$2:$AQ6277,21,false)), ""\((.*?)\)""), """")"),"")</f>
        <v/>
      </c>
    </row>
    <row r="2900">
      <c r="A2900" s="143" t="s">
        <v>39168</v>
      </c>
      <c r="B2900" s="144" t="str">
        <f>vlookup(A2900, 'OG Data Combined'!$A$2:$Z6277,25,false)</f>
        <v>-</v>
      </c>
      <c r="D2900" s="144" t="str">
        <f>vlookup(A2900, 'OG Data Combined'!$A$2:$AQ6277,29,false)</f>
        <v>-</v>
      </c>
      <c r="E2900" t="str">
        <f>IFERROR(__xludf.DUMMYFUNCTION("IFERROR(REGEXEXTRACT((vlookup(A2900, 'OG Data Combined'!$A$2:$AQ6277,21,false)), ""\((.*?)\)""), """")"),"")</f>
        <v/>
      </c>
    </row>
    <row r="2901">
      <c r="A2901" s="143" t="s">
        <v>39169</v>
      </c>
      <c r="B2901" s="144" t="str">
        <f>vlookup(A2901, 'OG Data Combined'!$A$2:$Z6277,25,false)</f>
        <v>-</v>
      </c>
      <c r="D2901" s="144" t="str">
        <f>vlookup(A2901, 'OG Data Combined'!$A$2:$AQ6277,29,false)</f>
        <v>-</v>
      </c>
      <c r="E2901" t="str">
        <f>IFERROR(__xludf.DUMMYFUNCTION("IFERROR(REGEXEXTRACT((vlookup(A2901, 'OG Data Combined'!$A$2:$AQ6277,21,false)), ""\((.*?)\)""), """")"),"")</f>
        <v/>
      </c>
    </row>
    <row r="2902">
      <c r="A2902" s="143" t="s">
        <v>42336</v>
      </c>
      <c r="B2902" s="144" t="str">
        <f>vlookup(A2902, 'OG Data Combined'!$A$2:$Z6277,25,false)</f>
        <v>-</v>
      </c>
      <c r="D2902" s="166" t="str">
        <f>vlookup(A2902, 'OG Data Combined'!$A$2:$AQ6277,29,false)</f>
        <v>https://www.instagram.com/bmaizd/</v>
      </c>
      <c r="E2902" t="str">
        <f>IFERROR(__xludf.DUMMYFUNCTION("IFERROR(REGEXEXTRACT((vlookup(A2902, 'OG Data Combined'!$A$2:$AQ6277,21,false)), ""\((.*?)\)""), """")"),"")</f>
        <v/>
      </c>
    </row>
    <row r="2903">
      <c r="A2903" s="143" t="s">
        <v>39170</v>
      </c>
      <c r="B2903" s="144" t="str">
        <f>vlookup(A2903, 'OG Data Combined'!$A$2:$Z6277,25,false)</f>
        <v>-</v>
      </c>
      <c r="D2903" s="144" t="str">
        <f>vlookup(A2903, 'OG Data Combined'!$A$2:$AQ6277,29,false)</f>
        <v>-</v>
      </c>
      <c r="E2903" t="str">
        <f>IFERROR(__xludf.DUMMYFUNCTION("IFERROR(REGEXEXTRACT((vlookup(A2903, 'OG Data Combined'!$A$2:$AQ6277,21,false)), ""\((.*?)\)""), """")"),"")</f>
        <v/>
      </c>
    </row>
    <row r="2904">
      <c r="A2904" s="143" t="s">
        <v>39171</v>
      </c>
      <c r="B2904" s="144" t="str">
        <f>vlookup(A2904, 'OG Data Combined'!$A$2:$Z6277,25,false)</f>
        <v>-</v>
      </c>
      <c r="D2904" s="144" t="str">
        <f>vlookup(A2904, 'OG Data Combined'!$A$2:$AQ6277,29,false)</f>
        <v>-</v>
      </c>
      <c r="E2904" t="str">
        <f>IFERROR(__xludf.DUMMYFUNCTION("IFERROR(REGEXEXTRACT((vlookup(A2904, 'OG Data Combined'!$A$2:$AQ6277,21,false)), ""\((.*?)\)""), """")"),"Throws")</f>
        <v>Throws</v>
      </c>
    </row>
    <row r="2905">
      <c r="A2905" s="143" t="s">
        <v>39172</v>
      </c>
      <c r="B2905" s="144" t="str">
        <f>vlookup(A2905, 'OG Data Combined'!$A$2:$Z6277,25,false)</f>
        <v>-</v>
      </c>
      <c r="D2905" s="144" t="str">
        <f>vlookup(A2905, 'OG Data Combined'!$A$2:$AQ6277,29,false)</f>
        <v>-</v>
      </c>
      <c r="E2905" t="str">
        <f>IFERROR(__xludf.DUMMYFUNCTION("IFERROR(REGEXEXTRACT((vlookup(A2905, 'OG Data Combined'!$A$2:$AQ6277,21,false)), ""\((.*?)\)""), """")"),"Jumps")</f>
        <v>Jumps</v>
      </c>
    </row>
    <row r="2906">
      <c r="A2906" s="143" t="s">
        <v>39173</v>
      </c>
      <c r="B2906" s="144" t="str">
        <f>vlookup(A2906, 'OG Data Combined'!$A$2:$Z6277,25,false)</f>
        <v>-</v>
      </c>
      <c r="D2906" s="166" t="str">
        <f>vlookup(A2906, 'OG Data Combined'!$A$2:$AQ6277,29,false)</f>
        <v>https://www.instagram.com/marinasmuncan/</v>
      </c>
      <c r="E2906" t="str">
        <f>IFERROR(__xludf.DUMMYFUNCTION("IFERROR(REGEXEXTRACT((vlookup(A2906, 'OG Data Combined'!$A$2:$AQ6277,21,false)), ""\((.*?)\)""), """")"),"Distance")</f>
        <v>Distance</v>
      </c>
    </row>
    <row r="2907">
      <c r="A2907" s="143" t="s">
        <v>39174</v>
      </c>
      <c r="B2907" s="144" t="str">
        <f>vlookup(A2907, 'OG Data Combined'!$A$2:$Z6277,25,false)</f>
        <v>-</v>
      </c>
      <c r="D2907" s="144" t="str">
        <f>vlookup(A2907, 'OG Data Combined'!$A$2:$AQ6277,29,false)</f>
        <v>-</v>
      </c>
      <c r="E2907" t="str">
        <f>IFERROR(__xludf.DUMMYFUNCTION("IFERROR(REGEXEXTRACT((vlookup(A2907, 'OG Data Combined'!$A$2:$AQ6277,21,false)), ""\((.*?)\)""), """")"),"")</f>
        <v/>
      </c>
    </row>
    <row r="2908">
      <c r="A2908" s="143" t="s">
        <v>39175</v>
      </c>
      <c r="B2908" s="166" t="str">
        <f>vlookup(A2908, 'OG Data Combined'!$A$2:$Z6277,25,false)</f>
        <v>https://twitter.com/bartlettrj</v>
      </c>
      <c r="D2908" s="144" t="str">
        <f>vlookup(A2908, 'OG Data Combined'!$A$2:$AQ6277,29,false)</f>
        <v>-</v>
      </c>
      <c r="E2908" t="str">
        <f>IFERROR(__xludf.DUMMYFUNCTION("IFERROR(REGEXEXTRACT((vlookup(A2908, 'OG Data Combined'!$A$2:$AQ6277,21,false)), ""\((.*?)\)""), """")"),"")</f>
        <v/>
      </c>
    </row>
    <row r="2909">
      <c r="A2909" s="143" t="s">
        <v>39176</v>
      </c>
      <c r="B2909" s="144" t="str">
        <f>vlookup(A2909, 'OG Data Combined'!$A$2:$Z6277,25,false)</f>
        <v>-</v>
      </c>
      <c r="D2909" s="144" t="str">
        <f>vlookup(A2909, 'OG Data Combined'!$A$2:$AQ6277,29,false)</f>
        <v>-</v>
      </c>
      <c r="E2909" t="str">
        <f>IFERROR(__xludf.DUMMYFUNCTION("IFERROR(REGEXEXTRACT((vlookup(A2909, 'OG Data Combined'!$A$2:$AQ6277,21,false)), ""\((.*?)\)""), """")"),"Pole Vault")</f>
        <v>Pole Vault</v>
      </c>
    </row>
    <row r="2910">
      <c r="A2910" s="143" t="s">
        <v>39177</v>
      </c>
      <c r="B2910" s="144" t="str">
        <f>vlookup(A2910, 'OG Data Combined'!$A$2:$Z6277,25,false)</f>
        <v>-</v>
      </c>
      <c r="D2910" s="144" t="str">
        <f>vlookup(A2910, 'OG Data Combined'!$A$2:$AQ6277,29,false)</f>
        <v>-</v>
      </c>
      <c r="E2910" t="str">
        <f>IFERROR(__xludf.DUMMYFUNCTION("IFERROR(REGEXEXTRACT((vlookup(A2910, 'OG Data Combined'!$A$2:$AQ6277,21,false)), ""\((.*?)\)""), """")"),"")</f>
        <v/>
      </c>
    </row>
    <row r="2911">
      <c r="A2911" s="143" t="s">
        <v>39178</v>
      </c>
      <c r="B2911" s="166" t="str">
        <f>vlookup(A2911, 'OG Data Combined'!$A$2:$Z6277,25,false)</f>
        <v>https://twitter.com/tyler_yamaguchi</v>
      </c>
      <c r="D2911" s="144" t="str">
        <f>vlookup(A2911, 'OG Data Combined'!$A$2:$AQ6277,29,false)</f>
        <v>-</v>
      </c>
      <c r="E2911" t="str">
        <f>IFERROR(__xludf.DUMMYFUNCTION("IFERROR(REGEXEXTRACT((vlookup(A2911, 'OG Data Combined'!$A$2:$AQ6277,21,false)), ""\((.*?)\)""), """")"),"")</f>
        <v/>
      </c>
    </row>
    <row r="2912">
      <c r="A2912" s="143" t="s">
        <v>39179</v>
      </c>
      <c r="B2912" s="144" t="str">
        <f>vlookup(A2912, 'OG Data Combined'!$A$2:$Z6277,25,false)</f>
        <v>-</v>
      </c>
      <c r="D2912" s="144" t="str">
        <f>vlookup(A2912, 'OG Data Combined'!$A$2:$AQ6277,29,false)</f>
        <v>-</v>
      </c>
      <c r="E2912" t="str">
        <f>IFERROR(__xludf.DUMMYFUNCTION("IFERROR(REGEXEXTRACT((vlookup(A2912, 'OG Data Combined'!$A$2:$AQ6277,21,false)), ""\((.*?)\)""), """")"),"")</f>
        <v/>
      </c>
    </row>
    <row r="2913">
      <c r="A2913" s="143" t="s">
        <v>39180</v>
      </c>
      <c r="B2913" s="144" t="str">
        <f>vlookup(A2913, 'OG Data Combined'!$A$2:$Z6277,25,false)</f>
        <v>-</v>
      </c>
      <c r="D2913" s="144" t="str">
        <f>vlookup(A2913, 'OG Data Combined'!$A$2:$AQ6277,29,false)</f>
        <v>-</v>
      </c>
      <c r="E2913" t="str">
        <f>IFERROR(__xludf.DUMMYFUNCTION("IFERROR(REGEXEXTRACT((vlookup(A2913, 'OG Data Combined'!$A$2:$AQ6277,21,false)), ""\((.*?)\)""), """")"),"")</f>
        <v/>
      </c>
    </row>
    <row r="2914">
      <c r="A2914" s="143" t="s">
        <v>39181</v>
      </c>
      <c r="B2914" s="144" t="str">
        <f>vlookup(A2914, 'OG Data Combined'!$A$2:$Z6277,25,false)</f>
        <v>-</v>
      </c>
      <c r="D2914" s="144" t="str">
        <f>vlookup(A2914, 'OG Data Combined'!$A$2:$AQ6277,29,false)</f>
        <v>-</v>
      </c>
      <c r="E2914" t="str">
        <f>IFERROR(__xludf.DUMMYFUNCTION("IFERROR(REGEXEXTRACT((vlookup(A2914, 'OG Data Combined'!$A$2:$AQ6277,21,false)), ""\((.*?)\)""), """")"),"")</f>
        <v/>
      </c>
    </row>
    <row r="2915">
      <c r="A2915" s="143" t="s">
        <v>39182</v>
      </c>
      <c r="B2915" s="144" t="str">
        <f>vlookup(A2915, 'OG Data Combined'!$A$2:$Z6277,25,false)</f>
        <v>-</v>
      </c>
      <c r="D2915" s="144" t="str">
        <f>vlookup(A2915, 'OG Data Combined'!$A$2:$AQ6277,29,false)</f>
        <v>-</v>
      </c>
      <c r="E2915" t="str">
        <f>IFERROR(__xludf.DUMMYFUNCTION("IFERROR(REGEXEXTRACT((vlookup(A2915, 'OG Data Combined'!$A$2:$AQ6277,21,false)), ""\((.*?)\)""), """")"),"")</f>
        <v/>
      </c>
    </row>
    <row r="2916">
      <c r="A2916" s="143" t="s">
        <v>39183</v>
      </c>
      <c r="B2916" s="166" t="str">
        <f>vlookup(A2916, 'OG Data Combined'!$A$2:$Z6277,25,false)</f>
        <v>https://twitter.com/emma_delira</v>
      </c>
      <c r="D2916" s="144" t="str">
        <f>vlookup(A2916, 'OG Data Combined'!$A$2:$AQ6277,29,false)</f>
        <v>-</v>
      </c>
      <c r="E2916" t="str">
        <f>IFERROR(__xludf.DUMMYFUNCTION("IFERROR(REGEXEXTRACT((vlookup(A2916, 'OG Data Combined'!$A$2:$AQ6277,21,false)), ""\((.*?)\)""), """")"),"")</f>
        <v/>
      </c>
    </row>
    <row r="2917">
      <c r="A2917" s="143" t="s">
        <v>39184</v>
      </c>
      <c r="B2917" s="144" t="str">
        <f>vlookup(A2917, 'OG Data Combined'!$A$2:$Z6277,25,false)</f>
        <v>-</v>
      </c>
      <c r="D2917" s="144" t="str">
        <f>vlookup(A2917, 'OG Data Combined'!$A$2:$AQ6277,29,false)</f>
        <v>-</v>
      </c>
      <c r="E2917" t="str">
        <f>IFERROR(__xludf.DUMMYFUNCTION("IFERROR(REGEXEXTRACT((vlookup(A2917, 'OG Data Combined'!$A$2:$AQ6277,21,false)), ""\((.*?)\)""), """")"),"")</f>
        <v/>
      </c>
    </row>
    <row r="2918">
      <c r="A2918" s="143" t="s">
        <v>39185</v>
      </c>
      <c r="B2918" s="166" t="str">
        <f>vlookup(A2918, 'OG Data Combined'!$A$2:$Z6277,25,false)</f>
        <v>https://x.com/coachbobramsey</v>
      </c>
      <c r="D2918" s="144" t="str">
        <f>vlookup(A2918, 'OG Data Combined'!$A$2:$AQ6277,29,false)</f>
        <v>-</v>
      </c>
      <c r="E2918" t="str">
        <f>IFERROR(__xludf.DUMMYFUNCTION("IFERROR(REGEXEXTRACT((vlookup(A2918, 'OG Data Combined'!$A$2:$AQ6277,21,false)), ""\((.*?)\)""), """")"),"Jumps")</f>
        <v>Jumps</v>
      </c>
    </row>
    <row r="2919">
      <c r="A2919" s="143" t="s">
        <v>39186</v>
      </c>
      <c r="B2919" s="166" t="str">
        <f>vlookup(A2919, 'OG Data Combined'!$A$2:$Z6277,25,false)</f>
        <v>https://twitter.com/davidklech</v>
      </c>
      <c r="D2919" s="166" t="str">
        <f>vlookup(A2919, 'OG Data Combined'!$A$2:$AQ6277,29,false)</f>
        <v>https://www.instagram.com/dklech_hurdles/</v>
      </c>
      <c r="E2919" t="str">
        <f>IFERROR(__xludf.DUMMYFUNCTION("IFERROR(REGEXEXTRACT((vlookup(A2919, 'OG Data Combined'!$A$2:$AQ6277,21,false)), ""\((.*?)\)""), """")"),"")</f>
        <v/>
      </c>
    </row>
    <row r="2920">
      <c r="A2920" s="143" t="s">
        <v>39187</v>
      </c>
      <c r="B2920" s="144" t="str">
        <f>vlookup(A2920, 'OG Data Combined'!$A$2:$Z6277,25,false)</f>
        <v>-</v>
      </c>
      <c r="D2920" s="144" t="str">
        <f>vlookup(A2920, 'OG Data Combined'!$A$2:$AQ6277,29,false)</f>
        <v>-</v>
      </c>
      <c r="E2920" t="str">
        <f>IFERROR(__xludf.DUMMYFUNCTION("IFERROR(REGEXEXTRACT((vlookup(A2920, 'OG Data Combined'!$A$2:$AQ6277,21,false)), ""\((.*?)\)""), """")"),"")</f>
        <v/>
      </c>
    </row>
    <row r="2921">
      <c r="A2921" s="143" t="s">
        <v>39188</v>
      </c>
      <c r="B2921" s="166" t="str">
        <f>vlookup(A2921, 'OG Data Combined'!$A$2:$Z6277,25,false)</f>
        <v>https://twitter.com/daviskepon</v>
      </c>
      <c r="D2921" s="166" t="str">
        <f>vlookup(A2921, 'OG Data Combined'!$A$2:$AQ6277,29,false)</f>
        <v>https://www.instagram.com/daviskepon/</v>
      </c>
      <c r="E2921" t="str">
        <f>IFERROR(__xludf.DUMMYFUNCTION("IFERROR(REGEXEXTRACT((vlookup(A2921, 'OG Data Combined'!$A$2:$AQ6277,21,false)), ""\((.*?)\)""), """")"),"")</f>
        <v/>
      </c>
    </row>
    <row r="2922">
      <c r="A2922" s="143" t="s">
        <v>39189</v>
      </c>
      <c r="B2922" s="166" t="str">
        <f>vlookup(A2922, 'OG Data Combined'!$A$2:$Z6277,25,false)</f>
        <v>https://twitter.com/coachkreid</v>
      </c>
      <c r="D2922" s="144" t="str">
        <f>vlookup(A2922, 'OG Data Combined'!$A$2:$AQ6277,29,false)</f>
        <v>-</v>
      </c>
      <c r="E2922" t="str">
        <f>IFERROR(__xludf.DUMMYFUNCTION("IFERROR(REGEXEXTRACT((vlookup(A2922, 'OG Data Combined'!$A$2:$AQ6277,21,false)), ""\((.*?)\)""), """")"),"")</f>
        <v/>
      </c>
    </row>
    <row r="2923">
      <c r="A2923" s="143" t="s">
        <v>39191</v>
      </c>
      <c r="B2923" s="144" t="str">
        <f>vlookup(A2923, 'OG Data Combined'!$A$2:$Z6277,25,false)</f>
        <v>-</v>
      </c>
      <c r="D2923" s="144" t="str">
        <f>vlookup(A2923, 'OG Data Combined'!$A$2:$AQ6277,29,false)</f>
        <v>-</v>
      </c>
      <c r="E2923" t="str">
        <f>IFERROR(__xludf.DUMMYFUNCTION("IFERROR(REGEXEXTRACT((vlookup(A2923, 'OG Data Combined'!$A$2:$AQ6277,21,false)), ""\((.*?)\)""), """")"),"")</f>
        <v/>
      </c>
    </row>
    <row r="2924">
      <c r="A2924" s="143" t="s">
        <v>39192</v>
      </c>
      <c r="B2924" s="144" t="str">
        <f>vlookup(A2924, 'OG Data Combined'!$A$2:$Z6277,25,false)</f>
        <v>-</v>
      </c>
      <c r="D2924" s="144" t="str">
        <f>vlookup(A2924, 'OG Data Combined'!$A$2:$AQ6277,29,false)</f>
        <v>-</v>
      </c>
      <c r="E2924" t="str">
        <f>IFERROR(__xludf.DUMMYFUNCTION("IFERROR(REGEXEXTRACT((vlookup(A2924, 'OG Data Combined'!$A$2:$AQ6277,21,false)), ""\((.*?)\)""), """")"),"")</f>
        <v/>
      </c>
    </row>
    <row r="2925">
      <c r="A2925" s="143" t="s">
        <v>39193</v>
      </c>
      <c r="B2925" s="144" t="str">
        <f>vlookup(A2925, 'OG Data Combined'!$A$2:$Z6277,25,false)</f>
        <v>-</v>
      </c>
      <c r="D2925" s="144" t="str">
        <f>vlookup(A2925, 'OG Data Combined'!$A$2:$AQ6277,29,false)</f>
        <v>-</v>
      </c>
      <c r="E2925" t="str">
        <f>IFERROR(__xludf.DUMMYFUNCTION("IFERROR(REGEXEXTRACT((vlookup(A2925, 'OG Data Combined'!$A$2:$AQ6277,21,false)), ""\((.*?)\)""), """")"),"")</f>
        <v/>
      </c>
    </row>
    <row r="2926">
      <c r="A2926" s="143" t="s">
        <v>39194</v>
      </c>
      <c r="B2926" s="144" t="str">
        <f>vlookup(A2926, 'OG Data Combined'!$A$2:$Z6277,25,false)</f>
        <v>-</v>
      </c>
      <c r="D2926" s="166" t="str">
        <f>vlookup(A2926, 'OG Data Combined'!$A$2:$AQ6277,29,false)</f>
        <v>https://www.instagram.com/terravaladez/</v>
      </c>
      <c r="E2926" t="str">
        <f>IFERROR(__xludf.DUMMYFUNCTION("IFERROR(REGEXEXTRACT((vlookup(A2926, 'OG Data Combined'!$A$2:$AQ6277,21,false)), ""\((.*?)\)""), """")"),"")</f>
        <v/>
      </c>
    </row>
    <row r="2927">
      <c r="A2927" s="143" t="s">
        <v>39195</v>
      </c>
      <c r="B2927" s="144" t="str">
        <f>vlookup(A2927, 'OG Data Combined'!$A$2:$Z6277,25,false)</f>
        <v>-</v>
      </c>
      <c r="D2927" s="144" t="str">
        <f>vlookup(A2927, 'OG Data Combined'!$A$2:$AQ6277,29,false)</f>
        <v>-</v>
      </c>
      <c r="E2927" t="str">
        <f>IFERROR(__xludf.DUMMYFUNCTION("IFERROR(REGEXEXTRACT((vlookup(A2927, 'OG Data Combined'!$A$2:$AQ6277,21,false)), ""\((.*?)\)""), """")"),"Throws")</f>
        <v>Throws</v>
      </c>
    </row>
    <row r="2928">
      <c r="A2928" s="143" t="s">
        <v>39196</v>
      </c>
      <c r="B2928" s="144" t="str">
        <f>vlookup(A2928, 'OG Data Combined'!$A$2:$Z6277,25,false)</f>
        <v>-</v>
      </c>
      <c r="D2928" s="144" t="str">
        <f>vlookup(A2928, 'OG Data Combined'!$A$2:$AQ6277,29,false)</f>
        <v>-</v>
      </c>
      <c r="E2928" t="str">
        <f>IFERROR(__xludf.DUMMYFUNCTION("IFERROR(REGEXEXTRACT((vlookup(A2928, 'OG Data Combined'!$A$2:$AQ6277,21,false)), ""\((.*?)\)""), """")"),"Jumps")</f>
        <v>Jumps</v>
      </c>
    </row>
    <row r="2929">
      <c r="A2929" s="143" t="s">
        <v>39197</v>
      </c>
      <c r="B2929" s="144" t="str">
        <f>vlookup(A2929, 'OG Data Combined'!$A$2:$Z6277,25,false)</f>
        <v>-</v>
      </c>
      <c r="D2929" s="144" t="str">
        <f>vlookup(A2929, 'OG Data Combined'!$A$2:$AQ6277,29,false)</f>
        <v>-</v>
      </c>
      <c r="E2929" t="str">
        <f>IFERROR(__xludf.DUMMYFUNCTION("IFERROR(REGEXEXTRACT((vlookup(A2929, 'OG Data Combined'!$A$2:$AQ6277,21,false)), ""\((.*?)\)""), """")"),"Distance")</f>
        <v>Distance</v>
      </c>
    </row>
    <row r="2930">
      <c r="A2930" s="143" t="s">
        <v>39198</v>
      </c>
      <c r="B2930" s="144" t="str">
        <f>vlookup(A2930, 'OG Data Combined'!$A$2:$Z6277,25,false)</f>
        <v>-</v>
      </c>
      <c r="D2930" s="144" t="str">
        <f>vlookup(A2930, 'OG Data Combined'!$A$2:$AQ6277,29,false)</f>
        <v>-</v>
      </c>
      <c r="E2930" t="str">
        <f>IFERROR(__xludf.DUMMYFUNCTION("IFERROR(REGEXEXTRACT((vlookup(A2930, 'OG Data Combined'!$A$2:$AQ6277,21,false)), ""\((.*?)\)""), """")"),"Distance")</f>
        <v>Distance</v>
      </c>
    </row>
    <row r="2931">
      <c r="A2931" s="143" t="s">
        <v>39200</v>
      </c>
      <c r="B2931" s="166" t="str">
        <f>vlookup(A2931, 'OG Data Combined'!$A$2:$Z6277,25,false)</f>
        <v>https://twitter.com/schmidtmp</v>
      </c>
      <c r="D2931" s="144" t="str">
        <f>vlookup(A2931, 'OG Data Combined'!$A$2:$AQ6277,29,false)</f>
        <v>-</v>
      </c>
      <c r="E2931" t="str">
        <f>IFERROR(__xludf.DUMMYFUNCTION("IFERROR(REGEXEXTRACT((vlookup(A2931, 'OG Data Combined'!$A$2:$AQ6277,21,false)), ""\((.*?)\)""), """")"),"")</f>
        <v/>
      </c>
    </row>
    <row r="2932">
      <c r="A2932" s="143" t="s">
        <v>39201</v>
      </c>
      <c r="B2932" s="166" t="str">
        <f>vlookup(A2932, 'OG Data Combined'!$A$2:$Z6277,25,false)</f>
        <v>https://twitter.com/coachaclarey</v>
      </c>
      <c r="D2932" s="144" t="str">
        <f>vlookup(A2932, 'OG Data Combined'!$A$2:$AQ6277,29,false)</f>
        <v>-</v>
      </c>
      <c r="E2932" t="str">
        <f>IFERROR(__xludf.DUMMYFUNCTION("IFERROR(REGEXEXTRACT((vlookup(A2932, 'OG Data Combined'!$A$2:$AQ6277,21,false)), ""\((.*?)\)""), """")"),"")</f>
        <v/>
      </c>
    </row>
    <row r="2933">
      <c r="A2933" s="143" t="s">
        <v>39202</v>
      </c>
      <c r="B2933" s="166" t="str">
        <f>vlookup(A2933, 'OG Data Combined'!$A$2:$Z6277,25,false)</f>
        <v>https://twitter.com/coachdomlopez</v>
      </c>
      <c r="D2933" s="144" t="str">
        <f>vlookup(A2933, 'OG Data Combined'!$A$2:$AQ6277,29,false)</f>
        <v>-</v>
      </c>
      <c r="E2933" t="str">
        <f>IFERROR(__xludf.DUMMYFUNCTION("IFERROR(REGEXEXTRACT((vlookup(A2933, 'OG Data Combined'!$A$2:$AQ6277,21,false)), ""\((.*?)\)""), """")"),"")</f>
        <v/>
      </c>
    </row>
    <row r="2934">
      <c r="A2934" s="143" t="s">
        <v>39203</v>
      </c>
      <c r="B2934" s="144" t="str">
        <f>vlookup(A2934, 'OG Data Combined'!$A$2:$Z6277,25,false)</f>
        <v>-</v>
      </c>
      <c r="D2934" s="144" t="str">
        <f>vlookup(A2934, 'OG Data Combined'!$A$2:$AQ6277,29,false)</f>
        <v>-</v>
      </c>
      <c r="E2934" t="str">
        <f>IFERROR(__xludf.DUMMYFUNCTION("IFERROR(REGEXEXTRACT((vlookup(A2934, 'OG Data Combined'!$A$2:$AQ6277,21,false)), ""\((.*?)\)""), """")"),"")</f>
        <v/>
      </c>
    </row>
    <row r="2935">
      <c r="A2935" s="143" t="s">
        <v>39204</v>
      </c>
      <c r="B2935" s="144" t="str">
        <f>vlookup(A2935, 'OG Data Combined'!$A$2:$Z6277,25,false)</f>
        <v>-</v>
      </c>
      <c r="D2935" s="144" t="str">
        <f>vlookup(A2935, 'OG Data Combined'!$A$2:$AQ6277,29,false)</f>
        <v>-</v>
      </c>
      <c r="E2935" t="str">
        <f>IFERROR(__xludf.DUMMYFUNCTION("IFERROR(REGEXEXTRACT((vlookup(A2935, 'OG Data Combined'!$A$2:$AQ6277,21,false)), ""\((.*?)\)""), """")"),"")</f>
        <v/>
      </c>
    </row>
    <row r="2936">
      <c r="A2936" s="143" t="s">
        <v>39205</v>
      </c>
      <c r="B2936" s="144" t="str">
        <f>vlookup(A2936, 'OG Data Combined'!$A$2:$Z6277,25,false)</f>
        <v>-</v>
      </c>
      <c r="D2936" s="144" t="str">
        <f>vlookup(A2936, 'OG Data Combined'!$A$2:$AQ6277,29,false)</f>
        <v>-</v>
      </c>
      <c r="E2936" t="str">
        <f>IFERROR(__xludf.DUMMYFUNCTION("IFERROR(REGEXEXTRACT((vlookup(A2936, 'OG Data Combined'!$A$2:$AQ6277,21,false)), ""\((.*?)\)""), """")"),"")</f>
        <v/>
      </c>
    </row>
    <row r="2937">
      <c r="A2937" s="143" t="s">
        <v>39206</v>
      </c>
      <c r="B2937" s="144" t="str">
        <f>vlookup(A2937, 'OG Data Combined'!$A$2:$Z6277,25,false)</f>
        <v>-</v>
      </c>
      <c r="D2937" s="144" t="str">
        <f>vlookup(A2937, 'OG Data Combined'!$A$2:$AQ6277,29,false)</f>
        <v>-</v>
      </c>
      <c r="E2937" t="str">
        <f>IFERROR(__xludf.DUMMYFUNCTION("IFERROR(REGEXEXTRACT((vlookup(A2937, 'OG Data Combined'!$A$2:$AQ6277,21,false)), ""\((.*?)\)""), """")"),"Sprints")</f>
        <v>Sprints</v>
      </c>
    </row>
    <row r="2938">
      <c r="A2938" s="143" t="s">
        <v>39207</v>
      </c>
      <c r="B2938" s="144" t="str">
        <f>vlookup(A2938, 'OG Data Combined'!$A$2:$Z6277,25,false)</f>
        <v>-</v>
      </c>
      <c r="D2938" s="166" t="str">
        <f>vlookup(A2938, 'OG Data Combined'!$A$2:$AQ6277,29,false)</f>
        <v>https://www.instagram.com/des.unabia/</v>
      </c>
      <c r="E2938" t="str">
        <f>IFERROR(__xludf.DUMMYFUNCTION("IFERROR(REGEXEXTRACT((vlookup(A2938, 'OG Data Combined'!$A$2:$AQ6277,21,false)), ""\((.*?)\)""), """")"),"Jumps")</f>
        <v>Jumps</v>
      </c>
    </row>
    <row r="2939">
      <c r="A2939" s="143" t="s">
        <v>39208</v>
      </c>
      <c r="B2939" s="144" t="str">
        <f>vlookup(A2939, 'OG Data Combined'!$A$2:$Z6277,25,false)</f>
        <v>-</v>
      </c>
      <c r="D2939" s="144" t="str">
        <f>vlookup(A2939, 'OG Data Combined'!$A$2:$AQ6277,29,false)</f>
        <v>-</v>
      </c>
      <c r="E2939" t="str">
        <f>IFERROR(__xludf.DUMMYFUNCTION("IFERROR(REGEXEXTRACT((vlookup(A2939, 'OG Data Combined'!$A$2:$AQ6277,21,false)), ""\((.*?)\)""), """")"),"")</f>
        <v/>
      </c>
    </row>
    <row r="2940">
      <c r="A2940" s="143" t="s">
        <v>39209</v>
      </c>
      <c r="B2940" s="144" t="str">
        <f>vlookup(A2940, 'OG Data Combined'!$A$2:$Z6277,25,false)</f>
        <v>-</v>
      </c>
      <c r="D2940" s="144" t="str">
        <f>vlookup(A2940, 'OG Data Combined'!$A$2:$AQ6277,29,false)</f>
        <v>-</v>
      </c>
      <c r="E2940" t="str">
        <f>IFERROR(__xludf.DUMMYFUNCTION("IFERROR(REGEXEXTRACT((vlookup(A2940, 'OG Data Combined'!$A$2:$AQ6277,21,false)), ""\((.*?)\)""), """")"),"Sprints, Horizontal Jumps")</f>
        <v>Sprints, Horizontal Jumps</v>
      </c>
    </row>
    <row r="2941">
      <c r="A2941" s="143" t="s">
        <v>39210</v>
      </c>
      <c r="B2941" s="144" t="str">
        <f>vlookup(A2941, 'OG Data Combined'!$A$2:$Z6277,25,false)</f>
        <v>-</v>
      </c>
      <c r="D2941" s="144" t="str">
        <f>vlookup(A2941, 'OG Data Combined'!$A$2:$AQ6277,29,false)</f>
        <v>-</v>
      </c>
      <c r="E2941" t="str">
        <f>IFERROR(__xludf.DUMMYFUNCTION("IFERROR(REGEXEXTRACT((vlookup(A2941, 'OG Data Combined'!$A$2:$AQ6277,21,false)), ""\((.*?)\)""), """")"),"Distance")</f>
        <v>Distance</v>
      </c>
    </row>
    <row r="2942">
      <c r="A2942" s="143" t="s">
        <v>39211</v>
      </c>
      <c r="B2942" s="166" t="str">
        <f>vlookup(A2942, 'OG Data Combined'!$A$2:$Z6277,25,false)</f>
        <v>https://twitter.com/axelnichols</v>
      </c>
      <c r="D2942" s="144" t="str">
        <f>vlookup(A2942, 'OG Data Combined'!$A$2:$AQ6277,29,false)</f>
        <v>-</v>
      </c>
      <c r="E2942" t="str">
        <f>IFERROR(__xludf.DUMMYFUNCTION("IFERROR(REGEXEXTRACT((vlookup(A2942, 'OG Data Combined'!$A$2:$AQ6277,21,false)), ""\((.*?)\)""), """")"),"Distance, Steeple")</f>
        <v>Distance, Steeple</v>
      </c>
    </row>
    <row r="2943">
      <c r="A2943" s="143" t="s">
        <v>39212</v>
      </c>
      <c r="B2943" s="144" t="str">
        <f>vlookup(A2943, 'OG Data Combined'!$A$2:$Z6277,25,false)</f>
        <v>-</v>
      </c>
      <c r="D2943" s="144" t="str">
        <f>vlookup(A2943, 'OG Data Combined'!$A$2:$AQ6277,29,false)</f>
        <v>-</v>
      </c>
      <c r="E2943" t="str">
        <f>IFERROR(__xludf.DUMMYFUNCTION("IFERROR(REGEXEXTRACT((vlookup(A2943, 'OG Data Combined'!$A$2:$AQ6277,21,false)), ""\((.*?)\)""), """")"),"")</f>
        <v/>
      </c>
    </row>
    <row r="2944">
      <c r="A2944" s="143" t="s">
        <v>39213</v>
      </c>
      <c r="B2944" s="144" t="str">
        <f>vlookup(A2944, 'OG Data Combined'!$A$2:$Z6277,25,false)</f>
        <v>-</v>
      </c>
      <c r="D2944" s="144" t="str">
        <f>vlookup(A2944, 'OG Data Combined'!$A$2:$AQ6277,29,false)</f>
        <v>-</v>
      </c>
      <c r="E2944" t="str">
        <f>IFERROR(__xludf.DUMMYFUNCTION("IFERROR(REGEXEXTRACT((vlookup(A2944, 'OG Data Combined'!$A$2:$AQ6277,21,false)), ""\((.*?)\)""), """")"),"")</f>
        <v/>
      </c>
    </row>
    <row r="2945">
      <c r="A2945" s="143" t="s">
        <v>42337</v>
      </c>
      <c r="B2945" s="144" t="str">
        <f>vlookup(A2945, 'OG Data Combined'!$A$2:$Z6277,25,false)</f>
        <v>-</v>
      </c>
      <c r="D2945" s="144" t="str">
        <f>vlookup(A2945, 'OG Data Combined'!$A$2:$AQ6277,29,false)</f>
        <v>-</v>
      </c>
      <c r="E2945" t="str">
        <f>IFERROR(__xludf.DUMMYFUNCTION("IFERROR(REGEXEXTRACT((vlookup(A2945, 'OG Data Combined'!$A$2:$AQ6277,21,false)), ""\((.*?)\)""), """")"),"")</f>
        <v/>
      </c>
    </row>
    <row r="2946">
      <c r="A2946" s="143" t="s">
        <v>39214</v>
      </c>
      <c r="B2946" s="144" t="str">
        <f>vlookup(A2946, 'OG Data Combined'!$A$2:$Z6277,25,false)</f>
        <v>-</v>
      </c>
      <c r="D2946" s="144" t="str">
        <f>vlookup(A2946, 'OG Data Combined'!$A$2:$AQ6277,29,false)</f>
        <v>-</v>
      </c>
      <c r="E2946" t="str">
        <f>IFERROR(__xludf.DUMMYFUNCTION("IFERROR(REGEXEXTRACT((vlookup(A2946, 'OG Data Combined'!$A$2:$AQ6277,21,false)), ""\((.*?)\)""), """")"),"")</f>
        <v/>
      </c>
    </row>
    <row r="2947">
      <c r="A2947" s="143" t="s">
        <v>39215</v>
      </c>
      <c r="B2947" s="144" t="str">
        <f>vlookup(A2947, 'OG Data Combined'!$A$2:$Z6277,25,false)</f>
        <v>-</v>
      </c>
      <c r="D2947" s="144" t="str">
        <f>vlookup(A2947, 'OG Data Combined'!$A$2:$AQ6277,29,false)</f>
        <v>-</v>
      </c>
      <c r="E2947" t="str">
        <f>IFERROR(__xludf.DUMMYFUNCTION("IFERROR(REGEXEXTRACT((vlookup(A2947, 'OG Data Combined'!$A$2:$AQ6277,21,false)), ""\((.*?)\)""), """")"),"Throws")</f>
        <v>Throws</v>
      </c>
    </row>
    <row r="2948">
      <c r="A2948" s="143" t="s">
        <v>39216</v>
      </c>
      <c r="B2948" s="166" t="str">
        <f>vlookup(A2948, 'OG Data Combined'!$A$2:$Z6277,25,false)</f>
        <v>https://twitter.com/coach_rose_18</v>
      </c>
      <c r="D2948" s="144" t="str">
        <f>vlookup(A2948, 'OG Data Combined'!$A$2:$AQ6277,29,false)</f>
        <v>-</v>
      </c>
      <c r="E2948" t="str">
        <f>IFERROR(__xludf.DUMMYFUNCTION("IFERROR(REGEXEXTRACT((vlookup(A2948, 'OG Data Combined'!$A$2:$AQ6277,21,false)), ""\((.*?)\)""), """")"),"Sprints, Throws")</f>
        <v>Sprints, Throws</v>
      </c>
    </row>
    <row r="2949">
      <c r="A2949" s="143" t="s">
        <v>39217</v>
      </c>
      <c r="B2949" s="166" t="str">
        <f>vlookup(A2949, 'OG Data Combined'!$A$2:$Z6277,25,false)</f>
        <v>https://x.com/kstrick97</v>
      </c>
      <c r="D2949" s="144" t="str">
        <f>vlookup(A2949, 'OG Data Combined'!$A$2:$AQ6277,29,false)</f>
        <v>-</v>
      </c>
      <c r="E2949" t="str">
        <f>IFERROR(__xludf.DUMMYFUNCTION("IFERROR(REGEXEXTRACT((vlookup(A2949, 'OG Data Combined'!$A$2:$AQ6277,21,false)), ""\((.*?)\)""), """")"),"Jumps, Multi-Events")</f>
        <v>Jumps, Multi-Events</v>
      </c>
    </row>
    <row r="2950">
      <c r="A2950" s="143" t="s">
        <v>39218</v>
      </c>
      <c r="B2950" s="144" t="str">
        <f>vlookup(A2950, 'OG Data Combined'!$A$2:$Z6277,25,false)</f>
        <v>-</v>
      </c>
      <c r="D2950" s="144" t="str">
        <f>vlookup(A2950, 'OG Data Combined'!$A$2:$AQ6277,29,false)</f>
        <v>-</v>
      </c>
      <c r="E2950" t="str">
        <f>IFERROR(__xludf.DUMMYFUNCTION("IFERROR(REGEXEXTRACT((vlookup(A2950, 'OG Data Combined'!$A$2:$AQ6277,21,false)), ""\((.*?)\)""), """")"),"")</f>
        <v/>
      </c>
    </row>
    <row r="2951">
      <c r="A2951" s="143" t="s">
        <v>39219</v>
      </c>
      <c r="B2951" s="166" t="str">
        <f>vlookup(A2951, 'OG Data Combined'!$A$2:$Z6277,25,false)</f>
        <v>https://twitter.com/ntvdave</v>
      </c>
      <c r="D2951" s="144" t="str">
        <f>vlookup(A2951, 'OG Data Combined'!$A$2:$AQ6277,29,false)</f>
        <v>-</v>
      </c>
      <c r="E2951" t="str">
        <f>IFERROR(__xludf.DUMMYFUNCTION("IFERROR(REGEXEXTRACT((vlookup(A2951, 'OG Data Combined'!$A$2:$AQ6277,21,false)), ""\((.*?)\)""), """")"),"")</f>
        <v/>
      </c>
    </row>
    <row r="2952">
      <c r="A2952" s="143" t="s">
        <v>39220</v>
      </c>
      <c r="B2952" s="144" t="str">
        <f>vlookup(A2952, 'OG Data Combined'!$A$2:$Z6277,25,false)</f>
        <v>-</v>
      </c>
      <c r="D2952" s="144" t="str">
        <f>vlookup(A2952, 'OG Data Combined'!$A$2:$AQ6277,29,false)</f>
        <v>-</v>
      </c>
      <c r="E2952" t="str">
        <f>IFERROR(__xludf.DUMMYFUNCTION("IFERROR(REGEXEXTRACT((vlookup(A2952, 'OG Data Combined'!$A$2:$AQ6277,21,false)), ""\((.*?)\)""), """")"),"Distance")</f>
        <v>Distance</v>
      </c>
    </row>
    <row r="2953">
      <c r="A2953" s="143" t="s">
        <v>39221</v>
      </c>
      <c r="B2953" s="144" t="str">
        <f>vlookup(A2953, 'OG Data Combined'!$A$2:$Z6277,25,false)</f>
        <v>-</v>
      </c>
      <c r="D2953" s="144" t="str">
        <f>vlookup(A2953, 'OG Data Combined'!$A$2:$AQ6277,29,false)</f>
        <v>-</v>
      </c>
      <c r="E2953" t="str">
        <f>IFERROR(__xludf.DUMMYFUNCTION("IFERROR(REGEXEXTRACT((vlookup(A2953, 'OG Data Combined'!$A$2:$AQ6277,21,false)), ""\((.*?)\)""), """")"),"")</f>
        <v/>
      </c>
    </row>
    <row r="2954">
      <c r="A2954" s="143" t="s">
        <v>39222</v>
      </c>
      <c r="B2954" s="144" t="str">
        <f>vlookup(A2954, 'OG Data Combined'!$A$2:$Z6277,25,false)</f>
        <v>-</v>
      </c>
      <c r="D2954" s="144" t="str">
        <f>vlookup(A2954, 'OG Data Combined'!$A$2:$AQ6277,29,false)</f>
        <v>-</v>
      </c>
      <c r="E2954" t="str">
        <f>IFERROR(__xludf.DUMMYFUNCTION("IFERROR(REGEXEXTRACT((vlookup(A2954, 'OG Data Combined'!$A$2:$AQ6277,21,false)), ""\((.*?)\)""), """")"),"")</f>
        <v/>
      </c>
    </row>
    <row r="2955">
      <c r="A2955" s="143" t="s">
        <v>39223</v>
      </c>
      <c r="B2955" s="144" t="str">
        <f>vlookup(A2955, 'OG Data Combined'!$A$2:$Z6277,25,false)</f>
        <v>-</v>
      </c>
      <c r="D2955" s="144" t="str">
        <f>vlookup(A2955, 'OG Data Combined'!$A$2:$AQ6277,29,false)</f>
        <v>-</v>
      </c>
      <c r="E2955" t="str">
        <f>IFERROR(__xludf.DUMMYFUNCTION("IFERROR(REGEXEXTRACT((vlookup(A2955, 'OG Data Combined'!$A$2:$AQ6277,21,false)), ""\((.*?)\)""), """")"),"")</f>
        <v/>
      </c>
    </row>
    <row r="2956">
      <c r="A2956" s="143" t="s">
        <v>39224</v>
      </c>
      <c r="B2956" s="144" t="str">
        <f>vlookup(A2956, 'OG Data Combined'!$A$2:$Z6277,25,false)</f>
        <v>-</v>
      </c>
      <c r="D2956" s="144" t="str">
        <f>vlookup(A2956, 'OG Data Combined'!$A$2:$AQ6277,29,false)</f>
        <v>-</v>
      </c>
      <c r="E2956" t="str">
        <f>IFERROR(__xludf.DUMMYFUNCTION("IFERROR(REGEXEXTRACT((vlookup(A2956, 'OG Data Combined'!$A$2:$AQ6277,21,false)), ""\((.*?)\)""), """")"),"Distance")</f>
        <v>Distance</v>
      </c>
    </row>
    <row r="2957">
      <c r="A2957" s="143" t="s">
        <v>39225</v>
      </c>
      <c r="B2957" s="144" t="str">
        <f>vlookup(A2957, 'OG Data Combined'!$A$2:$Z6277,25,false)</f>
        <v>-</v>
      </c>
      <c r="D2957" s="144" t="str">
        <f>vlookup(A2957, 'OG Data Combined'!$A$2:$AQ6277,29,false)</f>
        <v>-</v>
      </c>
      <c r="E2957" t="str">
        <f>IFERROR(__xludf.DUMMYFUNCTION("IFERROR(REGEXEXTRACT((vlookup(A2957, 'OG Data Combined'!$A$2:$AQ6277,21,false)), ""\((.*?)\)""), """")"),"Distance")</f>
        <v>Distance</v>
      </c>
    </row>
    <row r="2958">
      <c r="A2958" s="143" t="s">
        <v>39226</v>
      </c>
      <c r="B2958" s="144" t="str">
        <f>vlookup(A2958, 'OG Data Combined'!$A$2:$Z6277,25,false)</f>
        <v>-</v>
      </c>
      <c r="D2958" s="144" t="str">
        <f>vlookup(A2958, 'OG Data Combined'!$A$2:$AQ6277,29,false)</f>
        <v>-</v>
      </c>
      <c r="E2958" t="str">
        <f>IFERROR(__xludf.DUMMYFUNCTION("IFERROR(REGEXEXTRACT((vlookup(A2958, 'OG Data Combined'!$A$2:$AQ6277,21,false)), ""\((.*?)\)""), """")"),"")</f>
        <v/>
      </c>
    </row>
    <row r="2959">
      <c r="A2959" s="143" t="s">
        <v>39227</v>
      </c>
      <c r="B2959" s="144" t="str">
        <f>vlookup(A2959, 'OG Data Combined'!$A$2:$Z6277,25,false)</f>
        <v>-</v>
      </c>
      <c r="D2959" s="144" t="str">
        <f>vlookup(A2959, 'OG Data Combined'!$A$2:$AQ6277,29,false)</f>
        <v>-</v>
      </c>
      <c r="E2959" t="str">
        <f>IFERROR(__xludf.DUMMYFUNCTION("IFERROR(REGEXEXTRACT((vlookup(A2959, 'OG Data Combined'!$A$2:$AQ6277,21,false)), ""\((.*?)\)""), """")"),"")</f>
        <v/>
      </c>
    </row>
    <row r="2960">
      <c r="A2960" s="143" t="s">
        <v>39228</v>
      </c>
      <c r="B2960" s="144" t="str">
        <f>vlookup(A2960, 'OG Data Combined'!$A$2:$Z6277,25,false)</f>
        <v>-</v>
      </c>
      <c r="D2960" s="144" t="str">
        <f>vlookup(A2960, 'OG Data Combined'!$A$2:$AQ6277,29,false)</f>
        <v>-</v>
      </c>
      <c r="E2960" t="str">
        <f>IFERROR(__xludf.DUMMYFUNCTION("IFERROR(REGEXEXTRACT((vlookup(A2960, 'OG Data Combined'!$A$2:$AQ6277,21,false)), ""\((.*?)\)""), """")"),"Pole Vault")</f>
        <v>Pole Vault</v>
      </c>
    </row>
    <row r="2961">
      <c r="A2961" s="143" t="s">
        <v>39229</v>
      </c>
      <c r="B2961" s="144" t="str">
        <f>vlookup(A2961, 'OG Data Combined'!$A$2:$Z6277,25,false)</f>
        <v>-</v>
      </c>
      <c r="D2961" s="144" t="str">
        <f>vlookup(A2961, 'OG Data Combined'!$A$2:$AQ6277,29,false)</f>
        <v>-</v>
      </c>
      <c r="E2961" t="str">
        <f>IFERROR(__xludf.DUMMYFUNCTION("IFERROR(REGEXEXTRACT((vlookup(A2961, 'OG Data Combined'!$A$2:$AQ6277,21,false)), ""\((.*?)\)""), """")"),"")</f>
        <v/>
      </c>
    </row>
    <row r="2962">
      <c r="A2962" s="143" t="s">
        <v>39230</v>
      </c>
      <c r="B2962" s="144" t="str">
        <f>vlookup(A2962, 'OG Data Combined'!$A$2:$Z6277,25,false)</f>
        <v>-</v>
      </c>
      <c r="D2962" s="144" t="str">
        <f>vlookup(A2962, 'OG Data Combined'!$A$2:$AQ6277,29,false)</f>
        <v>-</v>
      </c>
      <c r="E2962" t="str">
        <f>IFERROR(__xludf.DUMMYFUNCTION("IFERROR(REGEXEXTRACT((vlookup(A2962, 'OG Data Combined'!$A$2:$AQ6277,21,false)), ""\((.*?)\)""), """")"),"Throws")</f>
        <v>Throws</v>
      </c>
    </row>
    <row r="2963">
      <c r="A2963" s="143" t="s">
        <v>39231</v>
      </c>
      <c r="B2963" s="144" t="str">
        <f>vlookup(A2963, 'OG Data Combined'!$A$2:$Z6277,25,false)</f>
        <v>-</v>
      </c>
      <c r="D2963" s="166" t="str">
        <f>vlookup(A2963, 'OG Data Combined'!$A$2:$AQ6277,29,false)</f>
        <v>https://www.instagram.com/lani.lei/</v>
      </c>
      <c r="E2963" t="str">
        <f>IFERROR(__xludf.DUMMYFUNCTION("IFERROR(REGEXEXTRACT((vlookup(A2963, 'OG Data Combined'!$A$2:$AQ6277,21,false)), ""\((.*?)\)""), """")"),"Throws")</f>
        <v>Throws</v>
      </c>
    </row>
    <row r="2964">
      <c r="A2964" s="143" t="s">
        <v>39232</v>
      </c>
      <c r="B2964" s="144" t="str">
        <f>vlookup(A2964, 'OG Data Combined'!$A$2:$Z6277,25,false)</f>
        <v>-</v>
      </c>
      <c r="D2964" s="144" t="str">
        <f>vlookup(A2964, 'OG Data Combined'!$A$2:$AQ6277,29,false)</f>
        <v>-</v>
      </c>
      <c r="E2964" t="str">
        <f>IFERROR(__xludf.DUMMYFUNCTION("IFERROR(REGEXEXTRACT((vlookup(A2964, 'OG Data Combined'!$A$2:$AQ6277,21,false)), ""\((.*?)\)""), """")"),"Throws")</f>
        <v>Throws</v>
      </c>
    </row>
    <row r="2965">
      <c r="A2965" s="143" t="s">
        <v>39233</v>
      </c>
      <c r="B2965" s="144" t="str">
        <f>vlookup(A2965, 'OG Data Combined'!$A$2:$Z6277,25,false)</f>
        <v>-</v>
      </c>
      <c r="D2965" s="144" t="str">
        <f>vlookup(A2965, 'OG Data Combined'!$A$2:$AQ6277,29,false)</f>
        <v>-</v>
      </c>
      <c r="E2965" t="str">
        <f>IFERROR(__xludf.DUMMYFUNCTION("IFERROR(REGEXEXTRACT((vlookup(A2965, 'OG Data Combined'!$A$2:$AQ6277,21,false)), ""\((.*?)\)""), """")"),"Pole Vault")</f>
        <v>Pole Vault</v>
      </c>
    </row>
    <row r="2966">
      <c r="A2966" s="143" t="s">
        <v>39234</v>
      </c>
      <c r="B2966" s="144" t="str">
        <f>vlookup(A2966, 'OG Data Combined'!$A$2:$Z6277,25,false)</f>
        <v>-</v>
      </c>
      <c r="D2966" s="144" t="str">
        <f>vlookup(A2966, 'OG Data Combined'!$A$2:$AQ6277,29,false)</f>
        <v>-</v>
      </c>
      <c r="E2966" t="str">
        <f>IFERROR(__xludf.DUMMYFUNCTION("IFERROR(REGEXEXTRACT((vlookup(A2966, 'OG Data Combined'!$A$2:$AQ6277,21,false)), ""\((.*?)\)""), """")"),"High-Jump")</f>
        <v>High-Jump</v>
      </c>
    </row>
    <row r="2967">
      <c r="A2967" s="143" t="s">
        <v>39235</v>
      </c>
      <c r="B2967" s="144" t="str">
        <f>vlookup(A2967, 'OG Data Combined'!$A$2:$Z6277,25,false)</f>
        <v>-</v>
      </c>
      <c r="D2967" s="144" t="str">
        <f>vlookup(A2967, 'OG Data Combined'!$A$2:$AQ6277,29,false)</f>
        <v>-</v>
      </c>
      <c r="E2967" t="str">
        <f>IFERROR(__xludf.DUMMYFUNCTION("IFERROR(REGEXEXTRACT((vlookup(A2967, 'OG Data Combined'!$A$2:$AQ6277,21,false)), ""\((.*?)\)""), """")"),"Distance")</f>
        <v>Distance</v>
      </c>
    </row>
    <row r="2968">
      <c r="A2968" s="143" t="s">
        <v>39236</v>
      </c>
      <c r="B2968" s="144" t="str">
        <f>vlookup(A2968, 'OG Data Combined'!$A$2:$Z6277,25,false)</f>
        <v>-</v>
      </c>
      <c r="D2968" s="144" t="str">
        <f>vlookup(A2968, 'OG Data Combined'!$A$2:$AQ6277,29,false)</f>
        <v>-</v>
      </c>
      <c r="E2968" t="str">
        <f>IFERROR(__xludf.DUMMYFUNCTION("IFERROR(REGEXEXTRACT((vlookup(A2968, 'OG Data Combined'!$A$2:$AQ6277,21,false)), ""\((.*?)\)""), """")"),"")</f>
        <v/>
      </c>
    </row>
    <row r="2969">
      <c r="A2969" s="143" t="s">
        <v>39237</v>
      </c>
      <c r="B2969" s="144" t="str">
        <f>vlookup(A2969, 'OG Data Combined'!$A$2:$Z6277,25,false)</f>
        <v>-</v>
      </c>
      <c r="D2969" s="144" t="str">
        <f>vlookup(A2969, 'OG Data Combined'!$A$2:$AQ6277,29,false)</f>
        <v>-</v>
      </c>
      <c r="E2969" t="str">
        <f>IFERROR(__xludf.DUMMYFUNCTION("IFERROR(REGEXEXTRACT((vlookup(A2969, 'OG Data Combined'!$A$2:$AQ6277,21,false)), ""\((.*?)\)""), """")"),"Horizontal Jumps")</f>
        <v>Horizontal Jumps</v>
      </c>
    </row>
    <row r="2970">
      <c r="A2970" s="143" t="s">
        <v>39238</v>
      </c>
      <c r="B2970" s="144" t="str">
        <f>vlookup(A2970, 'OG Data Combined'!$A$2:$Z6277,25,false)</f>
        <v>-</v>
      </c>
      <c r="D2970" s="144" t="str">
        <f>vlookup(A2970, 'OG Data Combined'!$A$2:$AQ6277,29,false)</f>
        <v>-</v>
      </c>
      <c r="E2970" t="str">
        <f>IFERROR(__xludf.DUMMYFUNCTION("IFERROR(REGEXEXTRACT((vlookup(A2970, 'OG Data Combined'!$A$2:$AQ6277,21,false)), ""\((.*?)\)""), """")"),"High-Jump")</f>
        <v>High-Jump</v>
      </c>
    </row>
    <row r="2971">
      <c r="A2971" s="143" t="s">
        <v>39239</v>
      </c>
      <c r="B2971" s="166" t="str">
        <f>vlookup(A2971, 'OG Data Combined'!$A$2:$Z6277,25,false)</f>
        <v>https://twitter.com/_coachgreen_</v>
      </c>
      <c r="D2971" s="144" t="str">
        <f>vlookup(A2971, 'OG Data Combined'!$A$2:$AQ6277,29,false)</f>
        <v>-</v>
      </c>
      <c r="E2971" t="str">
        <f>IFERROR(__xludf.DUMMYFUNCTION("IFERROR(REGEXEXTRACT((vlookup(A2971, 'OG Data Combined'!$A$2:$AQ6277,21,false)), ""\((.*?)\)""), """")"),"Jumps, Sprints, Hurdles")</f>
        <v>Jumps, Sprints, Hurdles</v>
      </c>
    </row>
    <row r="2972">
      <c r="A2972" s="143" t="s">
        <v>39240</v>
      </c>
      <c r="B2972" s="144" t="str">
        <f>vlookup(A2972, 'OG Data Combined'!$A$2:$Z6277,25,false)</f>
        <v>-</v>
      </c>
      <c r="D2972" s="144" t="str">
        <f>vlookup(A2972, 'OG Data Combined'!$A$2:$AQ6277,29,false)</f>
        <v>-</v>
      </c>
      <c r="E2972" t="str">
        <f>IFERROR(__xludf.DUMMYFUNCTION("IFERROR(REGEXEXTRACT((vlookup(A2972, 'OG Data Combined'!$A$2:$AQ6277,21,false)), ""\((.*?)\)""), """")"),"Throws")</f>
        <v>Throws</v>
      </c>
    </row>
    <row r="2973">
      <c r="A2973" s="143" t="s">
        <v>39241</v>
      </c>
      <c r="B2973" s="144" t="str">
        <f>vlookup(A2973, 'OG Data Combined'!$A$2:$Z6277,25,false)</f>
        <v>-</v>
      </c>
      <c r="D2973" s="144" t="str">
        <f>vlookup(A2973, 'OG Data Combined'!$A$2:$AQ6277,29,false)</f>
        <v>-</v>
      </c>
      <c r="E2973" t="str">
        <f>IFERROR(__xludf.DUMMYFUNCTION("IFERROR(REGEXEXTRACT((vlookup(A2973, 'OG Data Combined'!$A$2:$AQ6277,21,false)), ""\((.*?)\)""), """")"),"Distance")</f>
        <v>Distance</v>
      </c>
    </row>
    <row r="2974">
      <c r="A2974" s="143" t="s">
        <v>42338</v>
      </c>
      <c r="B2974" s="144" t="str">
        <f>vlookup(A2974, 'OG Data Combined'!$A$2:$Z6277,25,false)</f>
        <v>-</v>
      </c>
      <c r="D2974" s="166" t="str">
        <f>vlookup(A2974, 'OG Data Combined'!$A$2:$AQ6277,29,false)</f>
        <v>https://www.instagram.com/_mosegod_/</v>
      </c>
      <c r="E2974" t="str">
        <f>IFERROR(__xludf.DUMMYFUNCTION("IFERROR(REGEXEXTRACT((vlookup(A2974, 'OG Data Combined'!$A$2:$AQ6277,21,false)), ""\((.*?)\)""), """")"),"")</f>
        <v/>
      </c>
    </row>
    <row r="2975">
      <c r="A2975" s="143" t="s">
        <v>39242</v>
      </c>
      <c r="B2975" s="144" t="str">
        <f>vlookup(A2975, 'OG Data Combined'!$A$2:$Z6277,25,false)</f>
        <v>-</v>
      </c>
      <c r="D2975" s="144" t="str">
        <f>vlookup(A2975, 'OG Data Combined'!$A$2:$AQ6277,29,false)</f>
        <v>-</v>
      </c>
      <c r="E2975" t="str">
        <f>IFERROR(__xludf.DUMMYFUNCTION("IFERROR(REGEXEXTRACT((vlookup(A2975, 'OG Data Combined'!$A$2:$AQ6277,21,false)), ""\((.*?)\)""), """")"),"Sprints, Hurdles")</f>
        <v>Sprints, Hurdles</v>
      </c>
    </row>
    <row r="2976">
      <c r="A2976" s="143" t="s">
        <v>39243</v>
      </c>
      <c r="B2976" s="166" t="str">
        <f>vlookup(A2976, 'OG Data Combined'!$A$2:$Z6277,25,false)</f>
        <v>https://x.com/nickwhite14</v>
      </c>
      <c r="D2976" s="144" t="str">
        <f>vlookup(A2976, 'OG Data Combined'!$A$2:$AQ6277,29,false)</f>
        <v>-</v>
      </c>
      <c r="E2976" t="str">
        <f>IFERROR(__xludf.DUMMYFUNCTION("IFERROR(REGEXEXTRACT((vlookup(A2976, 'OG Data Combined'!$A$2:$AQ6277,21,false)), ""\((.*?)\)""), """")"),"Throws")</f>
        <v>Throws</v>
      </c>
    </row>
    <row r="2977">
      <c r="A2977" s="143" t="s">
        <v>39244</v>
      </c>
      <c r="B2977" s="144" t="str">
        <f>vlookup(A2977, 'OG Data Combined'!$A$2:$Z6277,25,false)</f>
        <v>-</v>
      </c>
      <c r="D2977" s="166" t="str">
        <f>vlookup(A2977, 'OG Data Combined'!$A$2:$AQ6277,29,false)</f>
        <v>https://www.instagram.com/coach_hansen_tf/</v>
      </c>
      <c r="E2977" t="str">
        <f>IFERROR(__xludf.DUMMYFUNCTION("IFERROR(REGEXEXTRACT((vlookup(A2977, 'OG Data Combined'!$A$2:$AQ6277,21,false)), ""\((.*?)\)""), """")"),"Sprints, Jumps")</f>
        <v>Sprints, Jumps</v>
      </c>
    </row>
    <row r="2978">
      <c r="A2978" s="143" t="s">
        <v>39245</v>
      </c>
      <c r="B2978" s="144" t="str">
        <f>vlookup(A2978, 'OG Data Combined'!$A$2:$Z6277,25,false)</f>
        <v>-</v>
      </c>
      <c r="D2978" s="144" t="str">
        <f>vlookup(A2978, 'OG Data Combined'!$A$2:$AQ6277,29,false)</f>
        <v>-</v>
      </c>
      <c r="E2978" t="str">
        <f>IFERROR(__xludf.DUMMYFUNCTION("IFERROR(REGEXEXTRACT((vlookup(A2978, 'OG Data Combined'!$A$2:$AQ6277,21,false)), ""\((.*?)\)""), """")"),"Jumps, Multi-events")</f>
        <v>Jumps, Multi-events</v>
      </c>
    </row>
    <row r="2979">
      <c r="A2979" s="143" t="s">
        <v>39246</v>
      </c>
      <c r="B2979" s="144" t="str">
        <f>vlookup(A2979, 'OG Data Combined'!$A$2:$Z6277,25,false)</f>
        <v>-</v>
      </c>
      <c r="D2979" s="166" t="str">
        <f>vlookup(A2979, 'OG Data Combined'!$A$2:$AQ6277,29,false)</f>
        <v>https://www.instagram.com/kheberttrack/</v>
      </c>
      <c r="E2979" t="str">
        <f>IFERROR(__xludf.DUMMYFUNCTION("IFERROR(REGEXEXTRACT((vlookup(A2979, 'OG Data Combined'!$A$2:$AQ6277,21,false)), ""\((.*?)\)""), """")"),"Distance, Mid-Distance")</f>
        <v>Distance, Mid-Distance</v>
      </c>
    </row>
    <row r="2980">
      <c r="A2980" s="143" t="s">
        <v>39247</v>
      </c>
      <c r="B2980" s="144" t="str">
        <f>vlookup(A2980, 'OG Data Combined'!$A$2:$Z6277,25,false)</f>
        <v>-</v>
      </c>
      <c r="D2980" s="144" t="str">
        <f>vlookup(A2980, 'OG Data Combined'!$A$2:$AQ6277,29,false)</f>
        <v>-</v>
      </c>
      <c r="E2980" t="str">
        <f>IFERROR(__xludf.DUMMYFUNCTION("IFERROR(REGEXEXTRACT((vlookup(A2980, 'OG Data Combined'!$A$2:$AQ6277,21,false)), ""\((.*?)\)""), """")"),"Distance, Mid-Distance")</f>
        <v>Distance, Mid-Distance</v>
      </c>
    </row>
    <row r="2981">
      <c r="A2981" s="143" t="s">
        <v>39248</v>
      </c>
      <c r="B2981" s="144" t="str">
        <f>vlookup(A2981, 'OG Data Combined'!$A$2:$Z6277,25,false)</f>
        <v>-</v>
      </c>
      <c r="D2981" s="144" t="str">
        <f>vlookup(A2981, 'OG Data Combined'!$A$2:$AQ6277,29,false)</f>
        <v>-</v>
      </c>
      <c r="E2981" t="str">
        <f>IFERROR(__xludf.DUMMYFUNCTION("IFERROR(REGEXEXTRACT((vlookup(A2981, 'OG Data Combined'!$A$2:$AQ6277,21,false)), ""\((.*?)\)""), """")"),"")</f>
        <v/>
      </c>
    </row>
    <row r="2982">
      <c r="A2982" s="143" t="s">
        <v>39249</v>
      </c>
      <c r="B2982" s="144" t="str">
        <f>vlookup(A2982, 'OG Data Combined'!$A$2:$Z6277,25,false)</f>
        <v>-</v>
      </c>
      <c r="D2982" s="144" t="str">
        <f>vlookup(A2982, 'OG Data Combined'!$A$2:$AQ6277,29,false)</f>
        <v>-</v>
      </c>
      <c r="E2982" t="str">
        <f>IFERROR(__xludf.DUMMYFUNCTION("IFERROR(REGEXEXTRACT((vlookup(A2982, 'OG Data Combined'!$A$2:$AQ6277,21,false)), ""\((.*?)\)""), """")"),"")</f>
        <v/>
      </c>
    </row>
    <row r="2983">
      <c r="A2983" s="143" t="s">
        <v>39250</v>
      </c>
      <c r="B2983" s="144" t="str">
        <f>vlookup(A2983, 'OG Data Combined'!$A$2:$Z6277,25,false)</f>
        <v>-</v>
      </c>
      <c r="D2983" s="144" t="str">
        <f>vlookup(A2983, 'OG Data Combined'!$A$2:$AQ6277,29,false)</f>
        <v>-</v>
      </c>
      <c r="E2983" t="str">
        <f>IFERROR(__xludf.DUMMYFUNCTION("IFERROR(REGEXEXTRACT((vlookup(A2983, 'OG Data Combined'!$A$2:$AQ6277,21,false)), ""\((.*?)\)""), """")"),"")</f>
        <v/>
      </c>
    </row>
    <row r="2984">
      <c r="A2984" s="143" t="s">
        <v>39251</v>
      </c>
      <c r="B2984" s="144" t="str">
        <f>vlookup(A2984, 'OG Data Combined'!$A$2:$Z6277,25,false)</f>
        <v>-</v>
      </c>
      <c r="D2984" s="166" t="str">
        <f>vlookup(A2984, 'OG Data Combined'!$A$2:$AQ6277,29,false)</f>
        <v>https://www.instagram.com/coachtylerhochadel/</v>
      </c>
      <c r="E2984" t="str">
        <f>IFERROR(__xludf.DUMMYFUNCTION("IFERROR(REGEXEXTRACT((vlookup(A2984, 'OG Data Combined'!$A$2:$AQ6277,21,false)), ""\((.*?)\)""), """")"),"")</f>
        <v/>
      </c>
    </row>
    <row r="2985">
      <c r="A2985" s="143" t="s">
        <v>39252</v>
      </c>
      <c r="B2985" s="144" t="str">
        <f>vlookup(A2985, 'OG Data Combined'!$A$2:$Z6277,25,false)</f>
        <v>-</v>
      </c>
      <c r="D2985" s="144" t="str">
        <f>vlookup(A2985, 'OG Data Combined'!$A$2:$AQ6277,29,false)</f>
        <v>-</v>
      </c>
      <c r="E2985" t="str">
        <f>IFERROR(__xludf.DUMMYFUNCTION("IFERROR(REGEXEXTRACT((vlookup(A2985, 'OG Data Combined'!$A$2:$AQ6277,21,false)), ""\((.*?)\)""), """")"),"Throws")</f>
        <v>Throws</v>
      </c>
    </row>
    <row r="2986">
      <c r="A2986" s="143" t="s">
        <v>39253</v>
      </c>
      <c r="B2986" s="144" t="str">
        <f>vlookup(A2986, 'OG Data Combined'!$A$2:$Z6277,25,false)</f>
        <v>-</v>
      </c>
      <c r="D2986" s="144" t="str">
        <f>vlookup(A2986, 'OG Data Combined'!$A$2:$AQ6277,29,false)</f>
        <v>-</v>
      </c>
      <c r="E2986" t="str">
        <f>IFERROR(__xludf.DUMMYFUNCTION("IFERROR(REGEXEXTRACT((vlookup(A2986, 'OG Data Combined'!$A$2:$AQ6277,21,false)), ""\((.*?)\)""), """")"),"Jumps")</f>
        <v>Jumps</v>
      </c>
    </row>
    <row r="2987">
      <c r="A2987" s="143" t="s">
        <v>39254</v>
      </c>
      <c r="B2987" s="144" t="str">
        <f>vlookup(A2987, 'OG Data Combined'!$A$2:$Z6277,25,false)</f>
        <v>-</v>
      </c>
      <c r="D2987" s="144" t="str">
        <f>vlookup(A2987, 'OG Data Combined'!$A$2:$AQ6277,29,false)</f>
        <v>-</v>
      </c>
      <c r="E2987" t="str">
        <f>IFERROR(__xludf.DUMMYFUNCTION("IFERROR(REGEXEXTRACT((vlookup(A2987, 'OG Data Combined'!$A$2:$AQ6277,21,false)), ""\((.*?)\)""), """")"),"Hurdles")</f>
        <v>Hurdles</v>
      </c>
    </row>
    <row r="2988">
      <c r="A2988" s="143" t="s">
        <v>39255</v>
      </c>
      <c r="B2988" s="144" t="str">
        <f>vlookup(A2988, 'OG Data Combined'!$A$2:$Z6277,25,false)</f>
        <v>-</v>
      </c>
      <c r="D2988" s="144" t="str">
        <f>vlookup(A2988, 'OG Data Combined'!$A$2:$AQ6277,29,false)</f>
        <v>-</v>
      </c>
      <c r="E2988" t="str">
        <f>IFERROR(__xludf.DUMMYFUNCTION("IFERROR(REGEXEXTRACT((vlookup(A2988, 'OG Data Combined'!$A$2:$AQ6277,21,false)), ""\((.*?)\)""), """")"),"")</f>
        <v/>
      </c>
    </row>
    <row r="2989">
      <c r="A2989" s="143" t="s">
        <v>39256</v>
      </c>
      <c r="B2989" s="166" t="str">
        <f>vlookup(A2989, 'OG Data Combined'!$A$2:$Z6277,25,false)</f>
        <v>https://twitter.com/steverahn17</v>
      </c>
      <c r="D2989" s="144" t="str">
        <f>vlookup(A2989, 'OG Data Combined'!$A$2:$AQ6277,29,false)</f>
        <v>-</v>
      </c>
      <c r="E2989" t="str">
        <f>IFERROR(__xludf.DUMMYFUNCTION("IFERROR(REGEXEXTRACT((vlookup(A2989, 'OG Data Combined'!$A$2:$AQ6277,21,false)), ""\((.*?)\)""), """")"),"")</f>
        <v/>
      </c>
    </row>
    <row r="2990">
      <c r="A2990" s="143" t="s">
        <v>39257</v>
      </c>
      <c r="B2990" s="144" t="str">
        <f>vlookup(A2990, 'OG Data Combined'!$A$2:$Z6277,25,false)</f>
        <v>-</v>
      </c>
      <c r="D2990" s="144" t="str">
        <f>vlookup(A2990, 'OG Data Combined'!$A$2:$AQ6277,29,false)</f>
        <v>-</v>
      </c>
      <c r="E2990" t="str">
        <f>IFERROR(__xludf.DUMMYFUNCTION("IFERROR(REGEXEXTRACT((vlookup(A2990, 'OG Data Combined'!$A$2:$AQ6277,21,false)), ""\((.*?)\)""), """")"),"Sprints")</f>
        <v>Sprints</v>
      </c>
    </row>
    <row r="2991">
      <c r="A2991" s="143" t="s">
        <v>39258</v>
      </c>
      <c r="B2991" s="144" t="str">
        <f>vlookup(A2991, 'OG Data Combined'!$A$2:$Z6277,25,false)</f>
        <v>-</v>
      </c>
      <c r="D2991" s="144" t="str">
        <f>vlookup(A2991, 'OG Data Combined'!$A$2:$AQ6277,29,false)</f>
        <v>-</v>
      </c>
      <c r="E2991" t="str">
        <f>IFERROR(__xludf.DUMMYFUNCTION("IFERROR(REGEXEXTRACT((vlookup(A2991, 'OG Data Combined'!$A$2:$AQ6277,21,false)), ""\((.*?)\)""), """")"),"Pole Vault")</f>
        <v>Pole Vault</v>
      </c>
    </row>
    <row r="2992">
      <c r="A2992" s="143" t="s">
        <v>39259</v>
      </c>
      <c r="B2992" s="144" t="str">
        <f>vlookup(A2992, 'OG Data Combined'!$A$2:$Z6277,25,false)</f>
        <v>-</v>
      </c>
      <c r="D2992" s="144" t="str">
        <f>vlookup(A2992, 'OG Data Combined'!$A$2:$AQ6277,29,false)</f>
        <v>-</v>
      </c>
      <c r="E2992" t="str">
        <f>IFERROR(__xludf.DUMMYFUNCTION("IFERROR(REGEXEXTRACT((vlookup(A2992, 'OG Data Combined'!$A$2:$AQ6277,21,false)), ""\((.*?)\)""), """")"),"Pole Vault")</f>
        <v>Pole Vault</v>
      </c>
    </row>
    <row r="2993">
      <c r="A2993" s="143" t="s">
        <v>39260</v>
      </c>
      <c r="B2993" s="154" t="str">
        <f>vlookup(A2993, 'OG Data Combined'!$A$2:$Z6277,25,false)</f>
        <v/>
      </c>
      <c r="D2993" s="154" t="str">
        <f>vlookup(A2993, 'OG Data Combined'!$A$2:$AQ6277,29,false)</f>
        <v/>
      </c>
      <c r="E2993" t="str">
        <f>IFERROR(__xludf.DUMMYFUNCTION("IFERROR(REGEXEXTRACT((vlookup(A2993, 'OG Data Combined'!$A$2:$AQ6277,21,false)), ""\((.*?)\)""), """")"),"")</f>
        <v/>
      </c>
    </row>
    <row r="2994">
      <c r="A2994" s="143" t="s">
        <v>39261</v>
      </c>
      <c r="B2994" s="144" t="str">
        <f>vlookup(A2994, 'OG Data Combined'!$A$2:$Z6277,25,false)</f>
        <v>-</v>
      </c>
      <c r="D2994" s="166" t="str">
        <f>vlookup(A2994, 'OG Data Combined'!$A$2:$AQ6277,29,false)</f>
        <v>https://www.instagram.com/mooreaboutcoach/</v>
      </c>
      <c r="E2994" t="str">
        <f>IFERROR(__xludf.DUMMYFUNCTION("IFERROR(REGEXEXTRACT((vlookup(A2994, 'OG Data Combined'!$A$2:$AQ6277,21,false)), ""\((.*?)\)""), """")"),"")</f>
        <v/>
      </c>
    </row>
    <row r="2995">
      <c r="A2995" s="143" t="s">
        <v>39263</v>
      </c>
      <c r="B2995" s="144" t="str">
        <f>vlookup(A2995, 'OG Data Combined'!$A$2:$Z6277,25,false)</f>
        <v>-</v>
      </c>
      <c r="D2995" s="144" t="str">
        <f>vlookup(A2995, 'OG Data Combined'!$A$2:$AQ6277,29,false)</f>
        <v>-</v>
      </c>
      <c r="E2995" t="str">
        <f>IFERROR(__xludf.DUMMYFUNCTION("IFERROR(REGEXEXTRACT((vlookup(A2995, 'OG Data Combined'!$A$2:$AQ6277,21,false)), ""\((.*?)\)""), """")"),"Distance")</f>
        <v>Distance</v>
      </c>
    </row>
    <row r="2996">
      <c r="A2996" s="143" t="s">
        <v>39264</v>
      </c>
      <c r="B2996" s="144" t="str">
        <f>vlookup(A2996, 'OG Data Combined'!$A$2:$Z6277,25,false)</f>
        <v>-</v>
      </c>
      <c r="D2996" s="144" t="str">
        <f>vlookup(A2996, 'OG Data Combined'!$A$2:$AQ6277,29,false)</f>
        <v>-</v>
      </c>
      <c r="E2996" t="str">
        <f>IFERROR(__xludf.DUMMYFUNCTION("IFERROR(REGEXEXTRACT((vlookup(A2996, 'OG Data Combined'!$A$2:$AQ6277,21,false)), ""\((.*?)\)""), """")"),"")</f>
        <v/>
      </c>
    </row>
    <row r="2997">
      <c r="A2997" s="143" t="s">
        <v>39265</v>
      </c>
      <c r="B2997" s="144" t="str">
        <f>vlookup(A2997, 'OG Data Combined'!$A$2:$Z6277,25,false)</f>
        <v>-</v>
      </c>
      <c r="D2997" s="144" t="str">
        <f>vlookup(A2997, 'OG Data Combined'!$A$2:$AQ6277,29,false)</f>
        <v>-</v>
      </c>
      <c r="E2997" t="str">
        <f>IFERROR(__xludf.DUMMYFUNCTION("IFERROR(REGEXEXTRACT((vlookup(A2997, 'OG Data Combined'!$A$2:$AQ6277,21,false)), ""\((.*?)\)""), """")"),"")</f>
        <v/>
      </c>
    </row>
    <row r="2998">
      <c r="A2998" s="143" t="s">
        <v>39266</v>
      </c>
      <c r="B2998" s="166" t="str">
        <f>vlookup(A2998, 'OG Data Combined'!$A$2:$Z6277,25,false)</f>
        <v>https://twitter.com/coachlukesy</v>
      </c>
      <c r="D2998" s="166" t="str">
        <f>vlookup(A2998, 'OG Data Combined'!$A$2:$AQ6277,29,false)</f>
        <v>https://www.instagram.com/syverbren6/</v>
      </c>
      <c r="E2998" t="str">
        <f>IFERROR(__xludf.DUMMYFUNCTION("IFERROR(REGEXEXTRACT((vlookup(A2998, 'OG Data Combined'!$A$2:$AQ6277,21,false)), ""\((.*?)\)""), """")"),"")</f>
        <v/>
      </c>
    </row>
    <row r="2999">
      <c r="A2999" s="143" t="s">
        <v>39267</v>
      </c>
      <c r="B2999" s="144" t="str">
        <f>vlookup(A2999, 'OG Data Combined'!$A$2:$Z6277,25,false)</f>
        <v>-</v>
      </c>
      <c r="D2999" s="144" t="str">
        <f>vlookup(A2999, 'OG Data Combined'!$A$2:$AQ6277,29,false)</f>
        <v>-</v>
      </c>
      <c r="E2999" t="str">
        <f>IFERROR(__xludf.DUMMYFUNCTION("IFERROR(REGEXEXTRACT((vlookup(A2999, 'OG Data Combined'!$A$2:$AQ6277,21,false)), ""\((.*?)\)""), """")"),"Distance")</f>
        <v>Distance</v>
      </c>
    </row>
    <row r="3000">
      <c r="A3000" s="143" t="s">
        <v>39268</v>
      </c>
      <c r="B3000" s="144" t="str">
        <f>vlookup(A3000, 'OG Data Combined'!$A$2:$Z6277,25,false)</f>
        <v>-</v>
      </c>
      <c r="D3000" s="144" t="str">
        <f>vlookup(A3000, 'OG Data Combined'!$A$2:$AQ6277,29,false)</f>
        <v>-</v>
      </c>
      <c r="E3000" t="str">
        <f>IFERROR(__xludf.DUMMYFUNCTION("IFERROR(REGEXEXTRACT((vlookup(A3000, 'OG Data Combined'!$A$2:$AQ6277,21,false)), ""\((.*?)\)""), """")"),"Throws")</f>
        <v>Throws</v>
      </c>
    </row>
    <row r="3001">
      <c r="A3001" s="143" t="s">
        <v>39269</v>
      </c>
      <c r="B3001" s="144" t="str">
        <f>vlookup(A3001, 'OG Data Combined'!$A$2:$Z6277,25,false)</f>
        <v>-</v>
      </c>
      <c r="D3001" s="166" t="str">
        <f>vlookup(A3001, 'OG Data Combined'!$A$2:$AQ6277,29,false)</f>
        <v>https://www.instagram.com/lovingthisworld/</v>
      </c>
      <c r="E3001" t="str">
        <f>IFERROR(__xludf.DUMMYFUNCTION("IFERROR(REGEXEXTRACT((vlookup(A3001, 'OG Data Combined'!$A$2:$AQ6277,21,false)), ""\((.*?)\)""), """")"),"")</f>
        <v/>
      </c>
    </row>
    <row r="3002">
      <c r="A3002" s="143" t="s">
        <v>39270</v>
      </c>
      <c r="B3002" s="144" t="str">
        <f>vlookup(A3002, 'OG Data Combined'!$A$2:$Z6277,25,false)</f>
        <v>-</v>
      </c>
      <c r="D3002" s="144" t="str">
        <f>vlookup(A3002, 'OG Data Combined'!$A$2:$AQ6277,29,false)</f>
        <v>-</v>
      </c>
      <c r="E3002" t="str">
        <f>IFERROR(__xludf.DUMMYFUNCTION("IFERROR(REGEXEXTRACT((vlookup(A3002, 'OG Data Combined'!$A$2:$AQ6277,21,false)), ""\((.*?)\)""), """")"),"Distance")</f>
        <v>Distance</v>
      </c>
    </row>
    <row r="3003">
      <c r="A3003" s="143" t="s">
        <v>39271</v>
      </c>
      <c r="B3003" s="166" t="str">
        <f>vlookup(A3003, 'OG Data Combined'!$A$2:$Z6277,25,false)</f>
        <v>https://twitter.com/coachlinh</v>
      </c>
      <c r="D3003" s="144" t="str">
        <f>vlookup(A3003, 'OG Data Combined'!$A$2:$AQ6277,29,false)</f>
        <v>-</v>
      </c>
      <c r="E3003" t="str">
        <f>IFERROR(__xludf.DUMMYFUNCTION("IFERROR(REGEXEXTRACT((vlookup(A3003, 'OG Data Combined'!$A$2:$AQ6277,21,false)), ""\((.*?)\)""), """")"),"Distance")</f>
        <v>Distance</v>
      </c>
    </row>
    <row r="3004">
      <c r="A3004" s="143" t="s">
        <v>39272</v>
      </c>
      <c r="B3004" s="144" t="str">
        <f>vlookup(A3004, 'OG Data Combined'!$A$2:$Z6277,25,false)</f>
        <v>-</v>
      </c>
      <c r="D3004" s="144" t="str">
        <f>vlookup(A3004, 'OG Data Combined'!$A$2:$AQ6277,29,false)</f>
        <v>-</v>
      </c>
      <c r="E3004" t="str">
        <f>IFERROR(__xludf.DUMMYFUNCTION("IFERROR(REGEXEXTRACT((vlookup(A3004, 'OG Data Combined'!$A$2:$AQ6277,21,false)), ""\((.*?)\)""), """")"),"Throws")</f>
        <v>Throws</v>
      </c>
    </row>
    <row r="3005">
      <c r="A3005" s="143" t="s">
        <v>39273</v>
      </c>
      <c r="B3005" s="144" t="str">
        <f>vlookup(A3005, 'OG Data Combined'!$A$2:$Z6277,25,false)</f>
        <v>-</v>
      </c>
      <c r="D3005" s="144" t="str">
        <f>vlookup(A3005, 'OG Data Combined'!$A$2:$AQ6277,29,false)</f>
        <v>-</v>
      </c>
      <c r="E3005" t="str">
        <f>IFERROR(__xludf.DUMMYFUNCTION("IFERROR(REGEXEXTRACT((vlookup(A3005, 'OG Data Combined'!$A$2:$AQ6277,21,false)), ""\((.*?)\)""), """")"),"Mid-Distance, Distance")</f>
        <v>Mid-Distance, Distance</v>
      </c>
    </row>
    <row r="3006">
      <c r="A3006" s="143" t="s">
        <v>39274</v>
      </c>
      <c r="B3006" s="166" t="str">
        <f>vlookup(A3006, 'OG Data Combined'!$A$2:$Z6277,25,false)</f>
        <v>https://twitter.com/jtfritsche3</v>
      </c>
      <c r="D3006" s="144" t="str">
        <f>vlookup(A3006, 'OG Data Combined'!$A$2:$AQ6277,29,false)</f>
        <v>-</v>
      </c>
      <c r="E3006" t="str">
        <f>IFERROR(__xludf.DUMMYFUNCTION("IFERROR(REGEXEXTRACT((vlookup(A3006, 'OG Data Combined'!$A$2:$AQ6277,21,false)), ""\((.*?)\)""), """")"),"Horizontal Jumps, Vertical Jumps")</f>
        <v>Horizontal Jumps, Vertical Jumps</v>
      </c>
    </row>
    <row r="3007">
      <c r="A3007" s="143" t="s">
        <v>42339</v>
      </c>
      <c r="B3007" s="144" t="str">
        <f>vlookup(A3007, 'OG Data Combined'!$A$2:$Z6277,25,false)</f>
        <v>-</v>
      </c>
      <c r="D3007" s="144" t="str">
        <f>vlookup(A3007, 'OG Data Combined'!$A$2:$AQ6277,29,false)</f>
        <v>-</v>
      </c>
      <c r="E3007" t="str">
        <f>IFERROR(__xludf.DUMMYFUNCTION("IFERROR(REGEXEXTRACT((vlookup(A3007, 'OG Data Combined'!$A$2:$AQ6277,21,false)), ""\((.*?)\)""), """")"),"")</f>
        <v/>
      </c>
    </row>
    <row r="3008">
      <c r="A3008" s="143" t="s">
        <v>39275</v>
      </c>
      <c r="B3008" s="144" t="str">
        <f>vlookup(A3008, 'OG Data Combined'!$A$2:$Z6277,25,false)</f>
        <v>-</v>
      </c>
      <c r="D3008" s="144" t="str">
        <f>vlookup(A3008, 'OG Data Combined'!$A$2:$AQ6277,29,false)</f>
        <v>-</v>
      </c>
      <c r="E3008" t="str">
        <f>IFERROR(__xludf.DUMMYFUNCTION("IFERROR(REGEXEXTRACT((vlookup(A3008, 'OG Data Combined'!$A$2:$AQ6277,21,false)), ""\((.*?)\)""), """")"),"")</f>
        <v/>
      </c>
    </row>
    <row r="3009">
      <c r="A3009" s="143" t="s">
        <v>39276</v>
      </c>
      <c r="B3009" s="144" t="str">
        <f>vlookup(A3009, 'OG Data Combined'!$A$2:$Z6277,25,false)</f>
        <v>-</v>
      </c>
      <c r="D3009" s="144" t="str">
        <f>vlookup(A3009, 'OG Data Combined'!$A$2:$AQ6277,29,false)</f>
        <v>-</v>
      </c>
      <c r="E3009" t="str">
        <f>IFERROR(__xludf.DUMMYFUNCTION("IFERROR(REGEXEXTRACT((vlookup(A3009, 'OG Data Combined'!$A$2:$AQ6277,21,false)), ""\((.*?)\)""), """")"),"")</f>
        <v/>
      </c>
    </row>
    <row r="3010">
      <c r="A3010" s="143" t="s">
        <v>39277</v>
      </c>
      <c r="B3010" s="144" t="str">
        <f>vlookup(A3010, 'OG Data Combined'!$A$2:$Z6277,25,false)</f>
        <v>-</v>
      </c>
      <c r="D3010" s="166" t="str">
        <f>vlookup(A3010, 'OG Data Combined'!$A$2:$AQ6277,29,false)</f>
        <v>https://www.instagram.com/kellywrothwell/</v>
      </c>
      <c r="E3010" t="str">
        <f>IFERROR(__xludf.DUMMYFUNCTION("IFERROR(REGEXEXTRACT((vlookup(A3010, 'OG Data Combined'!$A$2:$AQ6277,21,false)), ""\((.*?)\)""), """")"),"")</f>
        <v/>
      </c>
    </row>
    <row r="3011">
      <c r="A3011" s="143" t="s">
        <v>39278</v>
      </c>
      <c r="B3011" s="144" t="str">
        <f>vlookup(A3011, 'OG Data Combined'!$A$2:$Z6277,25,false)</f>
        <v>-</v>
      </c>
      <c r="D3011" s="144" t="str">
        <f>vlookup(A3011, 'OG Data Combined'!$A$2:$AQ6277,29,false)</f>
        <v>-</v>
      </c>
      <c r="E3011" t="str">
        <f>IFERROR(__xludf.DUMMYFUNCTION("IFERROR(REGEXEXTRACT((vlookup(A3011, 'OG Data Combined'!$A$2:$AQ6277,21,false)), ""\((.*?)\)""), """")"),"")</f>
        <v/>
      </c>
    </row>
    <row r="3012">
      <c r="A3012" s="143" t="s">
        <v>39279</v>
      </c>
      <c r="B3012" s="144" t="str">
        <f>vlookup(A3012, 'OG Data Combined'!$A$2:$Z6277,25,false)</f>
        <v>-</v>
      </c>
      <c r="D3012" s="144" t="str">
        <f>vlookup(A3012, 'OG Data Combined'!$A$2:$AQ6277,29,false)</f>
        <v>-</v>
      </c>
      <c r="E3012" t="str">
        <f>IFERROR(__xludf.DUMMYFUNCTION("IFERROR(REGEXEXTRACT((vlookup(A3012, 'OG Data Combined'!$A$2:$AQ6277,21,false)), ""\((.*?)\)""), """")"),"")</f>
        <v/>
      </c>
    </row>
    <row r="3013">
      <c r="A3013" s="143" t="s">
        <v>39280</v>
      </c>
      <c r="B3013" s="144" t="str">
        <f>vlookup(A3013, 'OG Data Combined'!$A$2:$Z6277,25,false)</f>
        <v>-</v>
      </c>
      <c r="D3013" s="144" t="str">
        <f>vlookup(A3013, 'OG Data Combined'!$A$2:$AQ6277,29,false)</f>
        <v>-</v>
      </c>
      <c r="E3013" t="str">
        <f>IFERROR(__xludf.DUMMYFUNCTION("IFERROR(REGEXEXTRACT((vlookup(A3013, 'OG Data Combined'!$A$2:$AQ6277,21,false)), ""\((.*?)\)""), """")"),"")</f>
        <v/>
      </c>
    </row>
    <row r="3014">
      <c r="A3014" s="143" t="s">
        <v>42340</v>
      </c>
      <c r="B3014" s="166" t="str">
        <f>vlookup(A3014, 'OG Data Combined'!$A$2:$Z6277,25,false)</f>
        <v>https://twitter.com/coachjimbobjim</v>
      </c>
      <c r="D3014" s="144" t="str">
        <f>vlookup(A3014, 'OG Data Combined'!$A$2:$AQ6277,29,false)</f>
        <v>-</v>
      </c>
      <c r="E3014" t="str">
        <f>IFERROR(__xludf.DUMMYFUNCTION("IFERROR(REGEXEXTRACT((vlookup(A3014, 'OG Data Combined'!$A$2:$AQ6277,21,false)), ""\((.*?)\)""), """")"),"")</f>
        <v/>
      </c>
    </row>
    <row r="3015">
      <c r="A3015" s="143" t="s">
        <v>39281</v>
      </c>
      <c r="B3015" s="144" t="str">
        <f>vlookup(A3015, 'OG Data Combined'!$A$2:$Z6277,25,false)</f>
        <v>-</v>
      </c>
      <c r="D3015" s="144" t="str">
        <f>vlookup(A3015, 'OG Data Combined'!$A$2:$AQ6277,29,false)</f>
        <v>-</v>
      </c>
      <c r="E3015" t="str">
        <f>IFERROR(__xludf.DUMMYFUNCTION("IFERROR(REGEXEXTRACT((vlookup(A3015, 'OG Data Combined'!$A$2:$AQ6277,21,false)), ""\((.*?)\)""), """")"),"Sprints, Hurdles")</f>
        <v>Sprints, Hurdles</v>
      </c>
    </row>
    <row r="3016">
      <c r="A3016" s="143" t="s">
        <v>39282</v>
      </c>
      <c r="B3016" s="166" t="str">
        <f>vlookup(A3016, 'OG Data Combined'!$A$2:$Z6277,25,false)</f>
        <v>https://twitter.com/coachgunny</v>
      </c>
      <c r="D3016" s="144" t="str">
        <f>vlookup(A3016, 'OG Data Combined'!$A$2:$AQ6277,29,false)</f>
        <v>-</v>
      </c>
      <c r="E3016" t="str">
        <f>IFERROR(__xludf.DUMMYFUNCTION("IFERROR(REGEXEXTRACT((vlookup(A3016, 'OG Data Combined'!$A$2:$AQ6277,21,false)), ""\((.*?)\)""), """")"),"")</f>
        <v/>
      </c>
    </row>
    <row r="3017">
      <c r="A3017" s="143" t="s">
        <v>39283</v>
      </c>
      <c r="B3017" s="144" t="str">
        <f>vlookup(A3017, 'OG Data Combined'!$A$2:$Z6277,25,false)</f>
        <v>-</v>
      </c>
      <c r="D3017" s="144" t="str">
        <f>vlookup(A3017, 'OG Data Combined'!$A$2:$AQ6277,29,false)</f>
        <v>-</v>
      </c>
      <c r="E3017" t="str">
        <f>IFERROR(__xludf.DUMMYFUNCTION("IFERROR(REGEXEXTRACT((vlookup(A3017, 'OG Data Combined'!$A$2:$AQ6277,21,false)), ""\((.*?)\)""), """")"),"Throws")</f>
        <v>Throws</v>
      </c>
    </row>
    <row r="3018">
      <c r="A3018" s="143" t="s">
        <v>39284</v>
      </c>
      <c r="B3018" s="166" t="str">
        <f>vlookup(A3018, 'OG Data Combined'!$A$2:$Z6277,25,false)</f>
        <v>https://x.com/davidgonz66</v>
      </c>
      <c r="D3018" s="144" t="str">
        <f>vlookup(A3018, 'OG Data Combined'!$A$2:$AQ6277,29,false)</f>
        <v>-</v>
      </c>
      <c r="E3018" t="str">
        <f>IFERROR(__xludf.DUMMYFUNCTION("IFERROR(REGEXEXTRACT((vlookup(A3018, 'OG Data Combined'!$A$2:$AQ6277,21,false)), ""\((.*?)\)""), """")"),"Throws")</f>
        <v>Throws</v>
      </c>
    </row>
    <row r="3019">
      <c r="A3019" s="143" t="s">
        <v>39285</v>
      </c>
      <c r="B3019" s="144" t="str">
        <f>vlookup(A3019, 'OG Data Combined'!$A$2:$Z6277,25,false)</f>
        <v>-</v>
      </c>
      <c r="D3019" s="144" t="str">
        <f>vlookup(A3019, 'OG Data Combined'!$A$2:$AQ6277,29,false)</f>
        <v>-</v>
      </c>
      <c r="E3019" t="str">
        <f>IFERROR(__xludf.DUMMYFUNCTION("IFERROR(REGEXEXTRACT((vlookup(A3019, 'OG Data Combined'!$A$2:$AQ6277,21,false)), ""\((.*?)\)""), """")"),"Sprints")</f>
        <v>Sprints</v>
      </c>
    </row>
    <row r="3020">
      <c r="A3020" s="143" t="s">
        <v>39286</v>
      </c>
      <c r="B3020" s="144" t="str">
        <f>vlookup(A3020, 'OG Data Combined'!$A$2:$Z6277,25,false)</f>
        <v>-</v>
      </c>
      <c r="D3020" s="144" t="str">
        <f>vlookup(A3020, 'OG Data Combined'!$A$2:$AQ6277,29,false)</f>
        <v>-</v>
      </c>
      <c r="E3020" t="str">
        <f>IFERROR(__xludf.DUMMYFUNCTION("IFERROR(REGEXEXTRACT((vlookup(A3020, 'OG Data Combined'!$A$2:$AQ6277,21,false)), ""\((.*?)\)""), """")"),"Sprints")</f>
        <v>Sprints</v>
      </c>
    </row>
    <row r="3021">
      <c r="A3021" s="143" t="s">
        <v>39287</v>
      </c>
      <c r="B3021" s="144" t="str">
        <f>vlookup(A3021, 'OG Data Combined'!$A$2:$Z6277,25,false)</f>
        <v>-</v>
      </c>
      <c r="D3021" s="144" t="str">
        <f>vlookup(A3021, 'OG Data Combined'!$A$2:$AQ6277,29,false)</f>
        <v>-</v>
      </c>
      <c r="E3021" t="str">
        <f>IFERROR(__xludf.DUMMYFUNCTION("IFERROR(REGEXEXTRACT((vlookup(A3021, 'OG Data Combined'!$A$2:$AQ6277,21,false)), ""\((.*?)\)""), """")"),"Pole Vault")</f>
        <v>Pole Vault</v>
      </c>
    </row>
    <row r="3022">
      <c r="A3022" s="143" t="s">
        <v>39288</v>
      </c>
      <c r="B3022" s="144" t="str">
        <f>vlookup(A3022, 'OG Data Combined'!$A$2:$Z6277,25,false)</f>
        <v>-</v>
      </c>
      <c r="D3022" s="144" t="str">
        <f>vlookup(A3022, 'OG Data Combined'!$A$2:$AQ6277,29,false)</f>
        <v>-</v>
      </c>
      <c r="E3022" t="str">
        <f>IFERROR(__xludf.DUMMYFUNCTION("IFERROR(REGEXEXTRACT((vlookup(A3022, 'OG Data Combined'!$A$2:$AQ6277,21,false)), ""\((.*?)\)""), """")"),"Multi-Events, Javelin")</f>
        <v>Multi-Events, Javelin</v>
      </c>
    </row>
    <row r="3023">
      <c r="A3023" s="143" t="s">
        <v>39289</v>
      </c>
      <c r="B3023" s="154" t="str">
        <f>vlookup(A3023, 'OG Data Combined'!$A$2:$Z6277,25,false)</f>
        <v/>
      </c>
      <c r="D3023" s="154" t="str">
        <f>vlookup(A3023, 'OG Data Combined'!$A$2:$AQ6277,29,false)</f>
        <v/>
      </c>
      <c r="E3023" t="str">
        <f>IFERROR(__xludf.DUMMYFUNCTION("IFERROR(REGEXEXTRACT((vlookup(A3023, 'OG Data Combined'!$A$2:$AQ6277,21,false)), ""\((.*?)\)""), """")"),"Jumps")</f>
        <v>Jumps</v>
      </c>
    </row>
    <row r="3024">
      <c r="A3024" s="143" t="s">
        <v>39290</v>
      </c>
      <c r="B3024" s="144" t="str">
        <f>vlookup(A3024, 'OG Data Combined'!$A$2:$Z6277,25,false)</f>
        <v>-</v>
      </c>
      <c r="D3024" s="144" t="str">
        <f>vlookup(A3024, 'OG Data Combined'!$A$2:$AQ6277,29,false)</f>
        <v>-</v>
      </c>
      <c r="E3024" t="str">
        <f>IFERROR(__xludf.DUMMYFUNCTION("IFERROR(REGEXEXTRACT((vlookup(A3024, 'OG Data Combined'!$A$2:$AQ6277,21,false)), ""\((.*?)\)""), """")"),"Distance")</f>
        <v>Distance</v>
      </c>
    </row>
    <row r="3025">
      <c r="A3025" s="143" t="s">
        <v>39291</v>
      </c>
      <c r="B3025" s="144" t="str">
        <f>vlookup(A3025, 'OG Data Combined'!$A$2:$Z6277,25,false)</f>
        <v>-</v>
      </c>
      <c r="D3025" s="144" t="str">
        <f>vlookup(A3025, 'OG Data Combined'!$A$2:$AQ6277,29,false)</f>
        <v>-</v>
      </c>
      <c r="E3025" t="str">
        <f>IFERROR(__xludf.DUMMYFUNCTION("IFERROR(REGEXEXTRACT((vlookup(A3025, 'OG Data Combined'!$A$2:$AQ6277,21,false)), ""\((.*?)\)""), """")"),"Distance")</f>
        <v>Distance</v>
      </c>
    </row>
    <row r="3026">
      <c r="A3026" s="143" t="s">
        <v>39292</v>
      </c>
      <c r="B3026" s="166" t="str">
        <f>vlookup(A3026, 'OG Data Combined'!$A$2:$Z6277,25,false)</f>
        <v>https://twitter.com/feez_26</v>
      </c>
      <c r="D3026" s="144" t="str">
        <f>vlookup(A3026, 'OG Data Combined'!$A$2:$AQ6277,29,false)</f>
        <v>-</v>
      </c>
      <c r="E3026" t="str">
        <f>IFERROR(__xludf.DUMMYFUNCTION("IFERROR(REGEXEXTRACT((vlookup(A3026, 'OG Data Combined'!$A$2:$AQ6277,21,false)), ""\((.*?)\)""), """")"),"")</f>
        <v/>
      </c>
    </row>
    <row r="3027">
      <c r="A3027" s="143" t="s">
        <v>39293</v>
      </c>
      <c r="B3027" s="144" t="str">
        <f>vlookup(A3027, 'OG Data Combined'!$A$2:$Z6277,25,false)</f>
        <v>-</v>
      </c>
      <c r="D3027" s="144" t="str">
        <f>vlookup(A3027, 'OG Data Combined'!$A$2:$AQ6277,29,false)</f>
        <v>-</v>
      </c>
      <c r="E3027" t="str">
        <f>IFERROR(__xludf.DUMMYFUNCTION("IFERROR(REGEXEXTRACT((vlookup(A3027, 'OG Data Combined'!$A$2:$AQ6277,21,false)), ""\((.*?)\)""), """")"),"")</f>
        <v/>
      </c>
    </row>
    <row r="3028">
      <c r="A3028" s="143" t="s">
        <v>39294</v>
      </c>
      <c r="B3028" s="166" t="str">
        <f>vlookup(A3028, 'OG Data Combined'!$A$2:$Z6277,25,false)</f>
        <v>https://twitter.com/aelowe1</v>
      </c>
      <c r="D3028" s="144" t="str">
        <f>vlookup(A3028, 'OG Data Combined'!$A$2:$AQ6277,29,false)</f>
        <v>-</v>
      </c>
      <c r="E3028" t="str">
        <f>IFERROR(__xludf.DUMMYFUNCTION("IFERROR(REGEXEXTRACT((vlookup(A3028, 'OG Data Combined'!$A$2:$AQ6277,21,false)), ""\((.*?)\)""), """")"),"Distance")</f>
        <v>Distance</v>
      </c>
    </row>
    <row r="3029">
      <c r="A3029" s="143" t="s">
        <v>39295</v>
      </c>
      <c r="B3029" s="144" t="str">
        <f>vlookup(A3029, 'OG Data Combined'!$A$2:$Z6277,25,false)</f>
        <v>-</v>
      </c>
      <c r="D3029" s="144" t="str">
        <f>vlookup(A3029, 'OG Data Combined'!$A$2:$AQ6277,29,false)</f>
        <v>-</v>
      </c>
      <c r="E3029" t="str">
        <f>IFERROR(__xludf.DUMMYFUNCTION("IFERROR(REGEXEXTRACT((vlookup(A3029, 'OG Data Combined'!$A$2:$AQ6277,21,false)), ""\((.*?)\)""), """")"),"")</f>
        <v/>
      </c>
    </row>
    <row r="3030">
      <c r="A3030" s="143" t="s">
        <v>39296</v>
      </c>
      <c r="B3030" s="144" t="str">
        <f>vlookup(A3030, 'OG Data Combined'!$A$2:$Z6277,25,false)</f>
        <v>-</v>
      </c>
      <c r="D3030" s="144" t="str">
        <f>vlookup(A3030, 'OG Data Combined'!$A$2:$AQ6277,29,false)</f>
        <v>-</v>
      </c>
      <c r="E3030" t="str">
        <f>IFERROR(__xludf.DUMMYFUNCTION("IFERROR(REGEXEXTRACT((vlookup(A3030, 'OG Data Combined'!$A$2:$AQ6277,21,false)), ""\((.*?)\)""), """")"),"")</f>
        <v/>
      </c>
    </row>
    <row r="3031">
      <c r="A3031" s="143" t="s">
        <v>39297</v>
      </c>
      <c r="B3031" s="144" t="str">
        <f>vlookup(A3031, 'OG Data Combined'!$A$2:$Z6277,25,false)</f>
        <v>-</v>
      </c>
      <c r="D3031" s="144" t="str">
        <f>vlookup(A3031, 'OG Data Combined'!$A$2:$AQ6277,29,false)</f>
        <v>-</v>
      </c>
      <c r="E3031" t="str">
        <f>IFERROR(__xludf.DUMMYFUNCTION("IFERROR(REGEXEXTRACT((vlookup(A3031, 'OG Data Combined'!$A$2:$AQ6277,21,false)), ""\((.*?)\)""), """")"),"")</f>
        <v/>
      </c>
    </row>
    <row r="3032">
      <c r="A3032" s="143" t="s">
        <v>39298</v>
      </c>
      <c r="B3032" s="144" t="str">
        <f>vlookup(A3032, 'OG Data Combined'!$A$2:$Z6277,25,false)</f>
        <v>-</v>
      </c>
      <c r="D3032" s="144" t="str">
        <f>vlookup(A3032, 'OG Data Combined'!$A$2:$AQ6277,29,false)</f>
        <v>-</v>
      </c>
      <c r="E3032" t="str">
        <f>IFERROR(__xludf.DUMMYFUNCTION("IFERROR(REGEXEXTRACT((vlookup(A3032, 'OG Data Combined'!$A$2:$AQ6277,21,false)), ""\((.*?)\)""), """")"),"")</f>
        <v/>
      </c>
    </row>
    <row r="3033">
      <c r="A3033" s="143" t="s">
        <v>39299</v>
      </c>
      <c r="B3033" s="144" t="str">
        <f>vlookup(A3033, 'OG Data Combined'!$A$2:$Z6277,25,false)</f>
        <v>-</v>
      </c>
      <c r="D3033" s="144" t="str">
        <f>vlookup(A3033, 'OG Data Combined'!$A$2:$AQ6277,29,false)</f>
        <v>-</v>
      </c>
      <c r="E3033" t="str">
        <f>IFERROR(__xludf.DUMMYFUNCTION("IFERROR(REGEXEXTRACT((vlookup(A3033, 'OG Data Combined'!$A$2:$AQ6277,21,false)), ""\((.*?)\)""), """")"),"")</f>
        <v/>
      </c>
    </row>
    <row r="3034">
      <c r="A3034" s="143" t="s">
        <v>39300</v>
      </c>
      <c r="B3034" s="166" t="str">
        <f>vlookup(A3034, 'OG Data Combined'!$A$2:$Z6277,25,false)</f>
        <v>https://twitter.com/SteveShelley100</v>
      </c>
      <c r="D3034" s="144" t="str">
        <f>vlookup(A3034, 'OG Data Combined'!$A$2:$AQ6277,29,false)</f>
        <v>-</v>
      </c>
      <c r="E3034" t="str">
        <f>IFERROR(__xludf.DUMMYFUNCTION("IFERROR(REGEXEXTRACT((vlookup(A3034, 'OG Data Combined'!$A$2:$AQ6277,21,false)), ""\((.*?)\)""), """")"),"")</f>
        <v/>
      </c>
    </row>
    <row r="3035">
      <c r="A3035" s="143" t="s">
        <v>39302</v>
      </c>
      <c r="B3035" s="144" t="str">
        <f>vlookup(A3035, 'OG Data Combined'!$A$2:$Z6277,25,false)</f>
        <v>-</v>
      </c>
      <c r="D3035" s="144" t="str">
        <f>vlookup(A3035, 'OG Data Combined'!$A$2:$AQ6277,29,false)</f>
        <v>-</v>
      </c>
      <c r="E3035" t="str">
        <f>IFERROR(__xludf.DUMMYFUNCTION("IFERROR(REGEXEXTRACT((vlookup(A3035, 'OG Data Combined'!$A$2:$AQ6277,21,false)), ""\((.*?)\)""), """")"),"")</f>
        <v/>
      </c>
    </row>
    <row r="3036">
      <c r="A3036" s="143" t="s">
        <v>39303</v>
      </c>
      <c r="B3036" s="144" t="str">
        <f>vlookup(A3036, 'OG Data Combined'!$A$2:$Z6277,25,false)</f>
        <v>-</v>
      </c>
      <c r="D3036" s="144" t="str">
        <f>vlookup(A3036, 'OG Data Combined'!$A$2:$AQ6277,29,false)</f>
        <v>-</v>
      </c>
      <c r="E3036" t="str">
        <f>IFERROR(__xludf.DUMMYFUNCTION("IFERROR(REGEXEXTRACT((vlookup(A3036, 'OG Data Combined'!$A$2:$AQ6277,21,false)), ""\((.*?)\)""), """")"),"")</f>
        <v/>
      </c>
    </row>
    <row r="3037">
      <c r="A3037" s="143" t="s">
        <v>39304</v>
      </c>
      <c r="B3037" s="144" t="str">
        <f>vlookup(A3037, 'OG Data Combined'!$A$2:$Z6277,25,false)</f>
        <v>-</v>
      </c>
      <c r="D3037" s="144" t="str">
        <f>vlookup(A3037, 'OG Data Combined'!$A$2:$AQ6277,29,false)</f>
        <v>-</v>
      </c>
      <c r="E3037" t="str">
        <f>IFERROR(__xludf.DUMMYFUNCTION("IFERROR(REGEXEXTRACT((vlookup(A3037, 'OG Data Combined'!$A$2:$AQ6277,21,false)), ""\((.*?)\)""), """")"),"")</f>
        <v/>
      </c>
    </row>
    <row r="3038">
      <c r="A3038" s="143" t="s">
        <v>39305</v>
      </c>
      <c r="B3038" s="166" t="str">
        <f>vlookup(A3038, 'OG Data Combined'!$A$2:$Z6277,25,false)</f>
        <v>https://twitter.com/noah_daum</v>
      </c>
      <c r="D3038" s="166" t="str">
        <f>vlookup(A3038, 'OG Data Combined'!$A$2:$AQ6277,29,false)</f>
        <v>https://www.instagram.com/noah_daum/</v>
      </c>
      <c r="E3038" t="str">
        <f>IFERROR(__xludf.DUMMYFUNCTION("IFERROR(REGEXEXTRACT((vlookup(A3038, 'OG Data Combined'!$A$2:$AQ6277,21,false)), ""\((.*?)\)""), """")"),"")</f>
        <v/>
      </c>
    </row>
    <row r="3039">
      <c r="A3039" s="143" t="s">
        <v>39306</v>
      </c>
      <c r="B3039" s="144" t="str">
        <f>vlookup(A3039, 'OG Data Combined'!$A$2:$Z6277,25,false)</f>
        <v>-</v>
      </c>
      <c r="D3039" s="144" t="str">
        <f>vlookup(A3039, 'OG Data Combined'!$A$2:$AQ6277,29,false)</f>
        <v>-</v>
      </c>
      <c r="E3039" t="str">
        <f>IFERROR(__xludf.DUMMYFUNCTION("IFERROR(REGEXEXTRACT((vlookup(A3039, 'OG Data Combined'!$A$2:$AQ6277,21,false)), ""\((.*?)\)""), """")"),"Distance")</f>
        <v>Distance</v>
      </c>
    </row>
    <row r="3040">
      <c r="A3040" s="143" t="s">
        <v>39307</v>
      </c>
      <c r="B3040" s="144" t="str">
        <f>vlookup(A3040, 'OG Data Combined'!$A$2:$Z6277,25,false)</f>
        <v>-</v>
      </c>
      <c r="D3040" s="144" t="str">
        <f>vlookup(A3040, 'OG Data Combined'!$A$2:$AQ6277,29,false)</f>
        <v>-</v>
      </c>
      <c r="E3040" t="str">
        <f>IFERROR(__xludf.DUMMYFUNCTION("IFERROR(REGEXEXTRACT((vlookup(A3040, 'OG Data Combined'!$A$2:$AQ6277,21,false)), ""\((.*?)\)""), """")"),"Distance")</f>
        <v>Distance</v>
      </c>
    </row>
    <row r="3041">
      <c r="A3041" s="143" t="s">
        <v>39308</v>
      </c>
      <c r="B3041" s="144" t="str">
        <f>vlookup(A3041, 'OG Data Combined'!$A$2:$Z6277,25,false)</f>
        <v>-</v>
      </c>
      <c r="D3041" s="144" t="str">
        <f>vlookup(A3041, 'OG Data Combined'!$A$2:$AQ6277,29,false)</f>
        <v>-</v>
      </c>
      <c r="E3041" t="str">
        <f>IFERROR(__xludf.DUMMYFUNCTION("IFERROR(REGEXEXTRACT((vlookup(A3041, 'OG Data Combined'!$A$2:$AQ6277,21,false)), ""\((.*?)\)""), """")"),"second email")</f>
        <v>second email</v>
      </c>
    </row>
    <row r="3042">
      <c r="A3042" s="143" t="s">
        <v>39309</v>
      </c>
      <c r="B3042" s="154" t="str">
        <f>vlookup(A3042, 'OG Data Combined'!$A$2:$Z6277,25,false)</f>
        <v/>
      </c>
      <c r="D3042" s="154" t="str">
        <f>vlookup(A3042, 'OG Data Combined'!$A$2:$AQ6277,29,false)</f>
        <v/>
      </c>
      <c r="E3042" t="str">
        <f>IFERROR(__xludf.DUMMYFUNCTION("IFERROR(REGEXEXTRACT((vlookup(A3042, 'OG Data Combined'!$A$2:$AQ6277,21,false)), ""\((.*?)\)""), """")"),"")</f>
        <v/>
      </c>
    </row>
    <row r="3043">
      <c r="A3043" s="143" t="s">
        <v>39310</v>
      </c>
      <c r="B3043" s="144" t="str">
        <f>vlookup(A3043, 'OG Data Combined'!$A$2:$Z6277,25,false)</f>
        <v>-</v>
      </c>
      <c r="D3043" s="166" t="str">
        <f>vlookup(A3043, 'OG Data Combined'!$A$2:$AQ6277,29,false)</f>
        <v>https://www.instagram.com/fatimastingily/</v>
      </c>
      <c r="E3043" t="str">
        <f>IFERROR(__xludf.DUMMYFUNCTION("IFERROR(REGEXEXTRACT((vlookup(A3043, 'OG Data Combined'!$A$2:$AQ6277,21,false)), ""\((.*?)\)""), """")"),"")</f>
        <v/>
      </c>
    </row>
    <row r="3044">
      <c r="A3044" s="143" t="s">
        <v>39311</v>
      </c>
      <c r="B3044" s="144" t="str">
        <f>vlookup(A3044, 'OG Data Combined'!$A$2:$Z6277,25,false)</f>
        <v>-</v>
      </c>
      <c r="D3044" s="144" t="str">
        <f>vlookup(A3044, 'OG Data Combined'!$A$2:$AQ6277,29,false)</f>
        <v>-</v>
      </c>
      <c r="E3044" t="str">
        <f>IFERROR(__xludf.DUMMYFUNCTION("IFERROR(REGEXEXTRACT((vlookup(A3044, 'OG Data Combined'!$A$2:$AQ6277,21,false)), ""\((.*?)\)""), """")"),"")</f>
        <v/>
      </c>
    </row>
    <row r="3045">
      <c r="A3045" s="143" t="s">
        <v>42341</v>
      </c>
      <c r="B3045" s="144" t="str">
        <f>vlookup(A3045, 'OG Data Combined'!$A$2:$Z6277,25,false)</f>
        <v>-</v>
      </c>
      <c r="D3045" s="166" t="str">
        <f>vlookup(A3045, 'OG Data Combined'!$A$2:$AQ6277,29,false)</f>
        <v>https://www.instagram.com/mali_allgood/</v>
      </c>
      <c r="E3045" t="str">
        <f>IFERROR(__xludf.DUMMYFUNCTION("IFERROR(REGEXEXTRACT((vlookup(A3045, 'OG Data Combined'!$A$2:$AQ6277,21,false)), ""\((.*?)\)""), """")"),"")</f>
        <v/>
      </c>
    </row>
    <row r="3046">
      <c r="A3046" s="143" t="s">
        <v>42342</v>
      </c>
      <c r="B3046" s="144" t="str">
        <f>vlookup(A3046, 'OG Data Combined'!$A$2:$Z6277,25,false)</f>
        <v>-</v>
      </c>
      <c r="D3046" s="144" t="str">
        <f>vlookup(A3046, 'OG Data Combined'!$A$2:$AQ6277,29,false)</f>
        <v>-</v>
      </c>
      <c r="E3046" t="str">
        <f>IFERROR(__xludf.DUMMYFUNCTION("IFERROR(REGEXEXTRACT((vlookup(A3046, 'OG Data Combined'!$A$2:$AQ6277,21,false)), ""\((.*?)\)""), """")"),"")</f>
        <v/>
      </c>
    </row>
    <row r="3047">
      <c r="A3047" s="143" t="s">
        <v>39312</v>
      </c>
      <c r="B3047" s="154" t="str">
        <f>vlookup(A3047, 'OG Data Combined'!$A$2:$Z6277,25,false)</f>
        <v/>
      </c>
      <c r="D3047" s="154" t="str">
        <f>vlookup(A3047, 'OG Data Combined'!$A$2:$AQ6277,29,false)</f>
        <v/>
      </c>
      <c r="E3047" t="str">
        <f>IFERROR(__xludf.DUMMYFUNCTION("IFERROR(REGEXEXTRACT((vlookup(A3047, 'OG Data Combined'!$A$2:$AQ6277,21,false)), ""\((.*?)\)""), """")"),"Distance")</f>
        <v>Distance</v>
      </c>
    </row>
    <row r="3048">
      <c r="A3048" s="143" t="s">
        <v>39313</v>
      </c>
      <c r="B3048" s="144" t="str">
        <f>vlookup(A3048, 'OG Data Combined'!$A$2:$Z6277,25,false)</f>
        <v>-</v>
      </c>
      <c r="D3048" s="144" t="str">
        <f>vlookup(A3048, 'OG Data Combined'!$A$2:$AQ6277,29,false)</f>
        <v>-</v>
      </c>
      <c r="E3048" t="str">
        <f>IFERROR(__xludf.DUMMYFUNCTION("IFERROR(REGEXEXTRACT((vlookup(A3048, 'OG Data Combined'!$A$2:$AQ6277,21,false)), ""\((.*?)\)""), """")"),"Distance")</f>
        <v>Distance</v>
      </c>
    </row>
    <row r="3049">
      <c r="A3049" s="143" t="s">
        <v>39314</v>
      </c>
      <c r="B3049" s="144" t="str">
        <f>vlookup(A3049, 'OG Data Combined'!$A$2:$Z6277,25,false)</f>
        <v>-</v>
      </c>
      <c r="D3049" s="144" t="str">
        <f>vlookup(A3049, 'OG Data Combined'!$A$2:$AQ6277,29,false)</f>
        <v>-</v>
      </c>
      <c r="E3049" t="str">
        <f>IFERROR(__xludf.DUMMYFUNCTION("IFERROR(REGEXEXTRACT((vlookup(A3049, 'OG Data Combined'!$A$2:$AQ6277,21,false)), ""\((.*?)\)""), """")"),"")</f>
        <v/>
      </c>
    </row>
    <row r="3050">
      <c r="A3050" s="143" t="s">
        <v>39315</v>
      </c>
      <c r="B3050" s="166" t="str">
        <f>vlookup(A3050, 'OG Data Combined'!$A$2:$Z6277,25,false)</f>
        <v>https://twitter.com/coach_sheehan</v>
      </c>
      <c r="D3050" s="166" t="str">
        <f>vlookup(A3050, 'OG Data Combined'!$A$2:$AQ6277,29,false)</f>
        <v>https://www.instagram.com/coach_sheehan/</v>
      </c>
      <c r="E3050" t="str">
        <f>IFERROR(__xludf.DUMMYFUNCTION("IFERROR(REGEXEXTRACT((vlookup(A3050, 'OG Data Combined'!$A$2:$AQ6277,21,false)), ""\((.*?)\)""), """")"),"Sprints, Hurdles")</f>
        <v>Sprints, Hurdles</v>
      </c>
    </row>
    <row r="3051">
      <c r="A3051" s="143" t="s">
        <v>39316</v>
      </c>
      <c r="B3051" s="144" t="str">
        <f>vlookup(A3051, 'OG Data Combined'!$A$2:$Z6277,25,false)</f>
        <v>-</v>
      </c>
      <c r="D3051" s="144" t="str">
        <f>vlookup(A3051, 'OG Data Combined'!$A$2:$AQ6277,29,false)</f>
        <v>-</v>
      </c>
      <c r="E3051" t="str">
        <f>IFERROR(__xludf.DUMMYFUNCTION("IFERROR(REGEXEXTRACT((vlookup(A3051, 'OG Data Combined'!$A$2:$AQ6277,21,false)), ""\((.*?)\)""), """")"),"Pole Vault")</f>
        <v>Pole Vault</v>
      </c>
    </row>
    <row r="3052">
      <c r="A3052" s="143" t="s">
        <v>39317</v>
      </c>
      <c r="B3052" s="144" t="str">
        <f>vlookup(A3052, 'OG Data Combined'!$A$2:$Z6277,25,false)</f>
        <v>-</v>
      </c>
      <c r="D3052" s="144" t="str">
        <f>vlookup(A3052, 'OG Data Combined'!$A$2:$AQ6277,29,false)</f>
        <v>-</v>
      </c>
      <c r="E3052" t="str">
        <f>IFERROR(__xludf.DUMMYFUNCTION("IFERROR(REGEXEXTRACT((vlookup(A3052, 'OG Data Combined'!$A$2:$AQ6277,21,false)), ""\((.*?)\)""), """")"),"Multi-events, Long Hurdles")</f>
        <v>Multi-events, Long Hurdles</v>
      </c>
    </row>
    <row r="3053">
      <c r="A3053" s="143" t="s">
        <v>42343</v>
      </c>
      <c r="B3053" s="144" t="str">
        <f>vlookup(A3053, 'OG Data Combined'!$A$2:$Z6277,25,false)</f>
        <v>-</v>
      </c>
      <c r="D3053" s="144" t="str">
        <f>vlookup(A3053, 'OG Data Combined'!$A$2:$AQ6277,29,false)</f>
        <v>-</v>
      </c>
      <c r="E3053" t="str">
        <f>IFERROR(__xludf.DUMMYFUNCTION("IFERROR(REGEXEXTRACT((vlookup(A3053, 'OG Data Combined'!$A$2:$AQ6277,21,false)), ""\((.*?)\)""), """")"),"")</f>
        <v/>
      </c>
    </row>
    <row r="3054">
      <c r="A3054" s="143" t="s">
        <v>39318</v>
      </c>
      <c r="B3054" s="144" t="str">
        <f>vlookup(A3054, 'OG Data Combined'!$A$2:$Z6277,25,false)</f>
        <v>-</v>
      </c>
      <c r="D3054" s="144" t="str">
        <f>vlookup(A3054, 'OG Data Combined'!$A$2:$AQ6277,29,false)</f>
        <v>-</v>
      </c>
      <c r="E3054" t="str">
        <f>IFERROR(__xludf.DUMMYFUNCTION("IFERROR(REGEXEXTRACT((vlookup(A3054, 'OG Data Combined'!$A$2:$AQ6277,21,false)), ""\((.*?)\)""), """")"),"")</f>
        <v/>
      </c>
    </row>
    <row r="3055">
      <c r="A3055" s="143" t="s">
        <v>39319</v>
      </c>
      <c r="B3055" s="144" t="str">
        <f>vlookup(A3055, 'OG Data Combined'!$A$2:$Z6277,25,false)</f>
        <v>-</v>
      </c>
      <c r="D3055" s="144" t="str">
        <f>vlookup(A3055, 'OG Data Combined'!$A$2:$AQ6277,29,false)</f>
        <v>-</v>
      </c>
      <c r="E3055" t="str">
        <f>IFERROR(__xludf.DUMMYFUNCTION("IFERROR(REGEXEXTRACT((vlookup(A3055, 'OG Data Combined'!$A$2:$AQ6277,21,false)), ""\((.*?)\)""), """")"),"Throws")</f>
        <v>Throws</v>
      </c>
    </row>
    <row r="3056">
      <c r="A3056" s="143" t="s">
        <v>39320</v>
      </c>
      <c r="B3056" s="166" t="str">
        <f>vlookup(A3056, 'OG Data Combined'!$A$2:$Z6277,25,false)</f>
        <v>https://twitter.com/scottdgiffen</v>
      </c>
      <c r="D3056" s="144" t="str">
        <f>vlookup(A3056, 'OG Data Combined'!$A$2:$AQ6277,29,false)</f>
        <v>-</v>
      </c>
      <c r="E3056" t="str">
        <f>IFERROR(__xludf.DUMMYFUNCTION("IFERROR(REGEXEXTRACT((vlookup(A3056, 'OG Data Combined'!$A$2:$AQ6277,21,false)), ""\((.*?)\)""), """")"),"Sprints")</f>
        <v>Sprints</v>
      </c>
    </row>
    <row r="3057">
      <c r="A3057" s="143" t="s">
        <v>39322</v>
      </c>
      <c r="B3057" s="144" t="str">
        <f>vlookup(A3057, 'OG Data Combined'!$A$2:$Z6277,25,false)</f>
        <v>-</v>
      </c>
      <c r="D3057" s="144" t="str">
        <f>vlookup(A3057, 'OG Data Combined'!$A$2:$AQ6277,29,false)</f>
        <v>-</v>
      </c>
      <c r="E3057" t="str">
        <f>IFERROR(__xludf.DUMMYFUNCTION("IFERROR(REGEXEXTRACT((vlookup(A3057, 'OG Data Combined'!$A$2:$AQ6277,21,false)), ""\((.*?)\)""), """")"),"Distance")</f>
        <v>Distance</v>
      </c>
    </row>
    <row r="3058">
      <c r="A3058" s="143" t="s">
        <v>39323</v>
      </c>
      <c r="B3058" s="144" t="str">
        <f>vlookup(A3058, 'OG Data Combined'!$A$2:$Z6277,25,false)</f>
        <v>-</v>
      </c>
      <c r="D3058" s="144" t="str">
        <f>vlookup(A3058, 'OG Data Combined'!$A$2:$AQ6277,29,false)</f>
        <v>-</v>
      </c>
      <c r="E3058" t="str">
        <f>IFERROR(__xludf.DUMMYFUNCTION("IFERROR(REGEXEXTRACT((vlookup(A3058, 'OG Data Combined'!$A$2:$AQ6277,21,false)), ""\((.*?)\)""), """")"),"Distance")</f>
        <v>Distance</v>
      </c>
    </row>
    <row r="3059">
      <c r="A3059" s="143" t="s">
        <v>42344</v>
      </c>
      <c r="B3059" s="144" t="str">
        <f>vlookup(A3059, 'OG Data Combined'!$A$2:$Z6277,25,false)</f>
        <v>-</v>
      </c>
      <c r="D3059" s="144" t="str">
        <f>vlookup(A3059, 'OG Data Combined'!$A$2:$AQ6277,29,false)</f>
        <v>-</v>
      </c>
      <c r="E3059" t="str">
        <f>IFERROR(__xludf.DUMMYFUNCTION("IFERROR(REGEXEXTRACT((vlookup(A3059, 'OG Data Combined'!$A$2:$AQ6277,21,false)), ""\((.*?)\)""), """")"),"")</f>
        <v/>
      </c>
    </row>
    <row r="3060">
      <c r="A3060" s="143" t="s">
        <v>42345</v>
      </c>
      <c r="B3060" s="166" t="str">
        <f>vlookup(A3060, 'OG Data Combined'!$A$2:$Z6277,25,false)</f>
        <v>https://twitter.com/deanwallace22</v>
      </c>
      <c r="D3060" s="144" t="str">
        <f>vlookup(A3060, 'OG Data Combined'!$A$2:$AQ6277,29,false)</f>
        <v>-</v>
      </c>
      <c r="E3060" t="str">
        <f>IFERROR(__xludf.DUMMYFUNCTION("IFERROR(REGEXEXTRACT((vlookup(A3060, 'OG Data Combined'!$A$2:$AQ6277,21,false)), ""\((.*?)\)""), """")"),"")</f>
        <v/>
      </c>
    </row>
    <row r="3061">
      <c r="A3061" s="143" t="s">
        <v>39324</v>
      </c>
      <c r="B3061" s="166" t="str">
        <f>vlookup(A3061, 'OG Data Combined'!$A$2:$Z6277,25,false)</f>
        <v>https://x.com/ash_drake9</v>
      </c>
      <c r="D3061" s="166" t="str">
        <f>vlookup(A3061, 'OG Data Combined'!$A$2:$AQ6277,29,false)</f>
        <v>https://www.instagram.com/ashleydrake_/</v>
      </c>
      <c r="E3061" t="str">
        <f>IFERROR(__xludf.DUMMYFUNCTION("IFERROR(REGEXEXTRACT((vlookup(A3061, 'OG Data Combined'!$A$2:$AQ6277,21,false)), ""\((.*?)\)""), """")"),"")</f>
        <v/>
      </c>
    </row>
    <row r="3062">
      <c r="A3062" s="143" t="s">
        <v>39325</v>
      </c>
      <c r="B3062" s="166" t="str">
        <f>vlookup(A3062, 'OG Data Combined'!$A$2:$Z6277,25,false)</f>
        <v>https://twitter.com/coachdoehring</v>
      </c>
      <c r="D3062" s="144" t="str">
        <f>vlookup(A3062, 'OG Data Combined'!$A$2:$AQ6277,29,false)</f>
        <v>-</v>
      </c>
      <c r="E3062" t="str">
        <f>IFERROR(__xludf.DUMMYFUNCTION("IFERROR(REGEXEXTRACT((vlookup(A3062, 'OG Data Combined'!$A$2:$AQ6277,21,false)), ""\((.*?)\)""), """")"),"")</f>
        <v/>
      </c>
    </row>
    <row r="3063">
      <c r="A3063" s="143" t="s">
        <v>39326</v>
      </c>
      <c r="B3063" s="144" t="str">
        <f>vlookup(A3063, 'OG Data Combined'!$A$2:$Z6277,25,false)</f>
        <v>-</v>
      </c>
      <c r="D3063" s="144" t="str">
        <f>vlookup(A3063, 'OG Data Combined'!$A$2:$AQ6277,29,false)</f>
        <v>-</v>
      </c>
      <c r="E3063" t="str">
        <f>IFERROR(__xludf.DUMMYFUNCTION("IFERROR(REGEXEXTRACT((vlookup(A3063, 'OG Data Combined'!$A$2:$AQ6277,21,false)), ""\((.*?)\)""), """")"),"Distance")</f>
        <v>Distance</v>
      </c>
    </row>
    <row r="3064">
      <c r="A3064" s="143" t="s">
        <v>39327</v>
      </c>
      <c r="B3064" s="144" t="str">
        <f>vlookup(A3064, 'OG Data Combined'!$A$2:$Z6277,25,false)</f>
        <v>-</v>
      </c>
      <c r="D3064" s="144" t="str">
        <f>vlookup(A3064, 'OG Data Combined'!$A$2:$AQ6277,29,false)</f>
        <v>-</v>
      </c>
      <c r="E3064" t="str">
        <f>IFERROR(__xludf.DUMMYFUNCTION("IFERROR(REGEXEXTRACT((vlookup(A3064, 'OG Data Combined'!$A$2:$AQ6277,21,false)), ""\((.*?)\)""), """")"),"")</f>
        <v/>
      </c>
    </row>
    <row r="3065">
      <c r="A3065" s="143" t="s">
        <v>39328</v>
      </c>
      <c r="B3065" s="144" t="str">
        <f>vlookup(A3065, 'OG Data Combined'!$A$2:$Z6277,25,false)</f>
        <v>-</v>
      </c>
      <c r="D3065" s="144" t="str">
        <f>vlookup(A3065, 'OG Data Combined'!$A$2:$AQ6277,29,false)</f>
        <v>-</v>
      </c>
      <c r="E3065" t="str">
        <f>IFERROR(__xludf.DUMMYFUNCTION("IFERROR(REGEXEXTRACT((vlookup(A3065, 'OG Data Combined'!$A$2:$AQ6277,21,false)), ""\((.*?)\)""), """")"),"Sprints")</f>
        <v>Sprints</v>
      </c>
    </row>
    <row r="3066">
      <c r="A3066" s="143" t="s">
        <v>39329</v>
      </c>
      <c r="B3066" s="144" t="str">
        <f>vlookup(A3066, 'OG Data Combined'!$A$2:$Z6277,25,false)</f>
        <v>-</v>
      </c>
      <c r="D3066" s="144" t="str">
        <f>vlookup(A3066, 'OG Data Combined'!$A$2:$AQ6277,29,false)</f>
        <v>-</v>
      </c>
      <c r="E3066" t="str">
        <f>IFERROR(__xludf.DUMMYFUNCTION("IFERROR(REGEXEXTRACT((vlookup(A3066, 'OG Data Combined'!$A$2:$AQ6277,21,false)), ""\((.*?)\)""), """")"),"Long-Jump, Triple-Jump")</f>
        <v>Long-Jump, Triple-Jump</v>
      </c>
    </row>
    <row r="3067">
      <c r="A3067" s="143" t="s">
        <v>39330</v>
      </c>
      <c r="B3067" s="166" t="str">
        <f>vlookup(A3067, 'OG Data Combined'!$A$2:$Z6277,25,false)</f>
        <v>https://twitter.com/coachtyleriit</v>
      </c>
      <c r="D3067" s="144" t="str">
        <f>vlookup(A3067, 'OG Data Combined'!$A$2:$AQ6277,29,false)</f>
        <v>-</v>
      </c>
      <c r="E3067" t="str">
        <f>IFERROR(__xludf.DUMMYFUNCTION("IFERROR(REGEXEXTRACT((vlookup(A3067, 'OG Data Combined'!$A$2:$AQ6277,21,false)), ""\((.*?)\)""), """")"),"")</f>
        <v/>
      </c>
    </row>
    <row r="3068">
      <c r="A3068" s="143" t="s">
        <v>39332</v>
      </c>
      <c r="B3068" s="144" t="str">
        <f>vlookup(A3068, 'OG Data Combined'!$A$2:$Z6277,25,false)</f>
        <v>-</v>
      </c>
      <c r="D3068" s="144" t="str">
        <f>vlookup(A3068, 'OG Data Combined'!$A$2:$AQ6277,29,false)</f>
        <v>-</v>
      </c>
      <c r="E3068" t="str">
        <f>IFERROR(__xludf.DUMMYFUNCTION("IFERROR(REGEXEXTRACT((vlookup(A3068, 'OG Data Combined'!$A$2:$AQ6277,21,false)), ""\((.*?)\)""), """")"),"Throws")</f>
        <v>Throws</v>
      </c>
    </row>
    <row r="3069">
      <c r="A3069" s="143" t="s">
        <v>39333</v>
      </c>
      <c r="B3069" s="144" t="str">
        <f>vlookup(A3069, 'OG Data Combined'!$A$2:$Z6277,25,false)</f>
        <v>-</v>
      </c>
      <c r="D3069" s="144" t="str">
        <f>vlookup(A3069, 'OG Data Combined'!$A$2:$AQ6277,29,false)</f>
        <v>-</v>
      </c>
      <c r="E3069" t="str">
        <f>IFERROR(__xludf.DUMMYFUNCTION("IFERROR(REGEXEXTRACT((vlookup(A3069, 'OG Data Combined'!$A$2:$AQ6277,21,false)), ""\((.*?)\)""), """")"),"Mid-Distance, Hurdles")</f>
        <v>Mid-Distance, Hurdles</v>
      </c>
    </row>
    <row r="3070">
      <c r="A3070" s="143" t="s">
        <v>39334</v>
      </c>
      <c r="B3070" s="144" t="str">
        <f>vlookup(A3070, 'OG Data Combined'!$A$2:$Z6277,25,false)</f>
        <v>-</v>
      </c>
      <c r="D3070" s="144" t="str">
        <f>vlookup(A3070, 'OG Data Combined'!$A$2:$AQ6277,29,false)</f>
        <v>-</v>
      </c>
      <c r="E3070" t="str">
        <f>IFERROR(__xludf.DUMMYFUNCTION("IFERROR(REGEXEXTRACT((vlookup(A3070, 'OG Data Combined'!$A$2:$AQ6277,21,false)), ""\((.*?)\)""), """")"),"Mid-Distance, Distance")</f>
        <v>Mid-Distance, Distance</v>
      </c>
    </row>
    <row r="3071">
      <c r="A3071" s="143" t="s">
        <v>39335</v>
      </c>
      <c r="B3071" s="144" t="str">
        <f>vlookup(A3071, 'OG Data Combined'!$A$2:$Z6277,25,false)</f>
        <v>-</v>
      </c>
      <c r="D3071" s="166" t="str">
        <f>vlookup(A3071, 'OG Data Combined'!$A$2:$AQ6277,29,false)</f>
        <v>https://www.instagram.com/coachlowder/</v>
      </c>
      <c r="E3071" t="str">
        <f>IFERROR(__xludf.DUMMYFUNCTION("IFERROR(REGEXEXTRACT((vlookup(A3071, 'OG Data Combined'!$A$2:$AQ6277,21,false)), ""\((.*?)\)""), """")"),"")</f>
        <v/>
      </c>
    </row>
    <row r="3072">
      <c r="A3072" s="143" t="s">
        <v>39336</v>
      </c>
      <c r="B3072" s="144" t="str">
        <f>vlookup(A3072, 'OG Data Combined'!$A$2:$Z6277,25,false)</f>
        <v>-</v>
      </c>
      <c r="D3072" s="166" t="str">
        <f>vlookup(A3072, 'OG Data Combined'!$A$2:$AQ6277,29,false)</f>
        <v>https://www.instagram.com/logantc98/</v>
      </c>
      <c r="E3072" t="str">
        <f>IFERROR(__xludf.DUMMYFUNCTION("IFERROR(REGEXEXTRACT((vlookup(A3072, 'OG Data Combined'!$A$2:$AQ6277,21,false)), ""\((.*?)\)""), """")"),"Throws")</f>
        <v>Throws</v>
      </c>
    </row>
    <row r="3073">
      <c r="A3073" s="143" t="s">
        <v>39337</v>
      </c>
      <c r="B3073" s="144" t="str">
        <f>vlookup(A3073, 'OG Data Combined'!$A$2:$Z6277,25,false)</f>
        <v>-</v>
      </c>
      <c r="D3073" s="144" t="str">
        <f>vlookup(A3073, 'OG Data Combined'!$A$2:$AQ6277,29,false)</f>
        <v>-</v>
      </c>
      <c r="E3073" t="str">
        <f>IFERROR(__xludf.DUMMYFUNCTION("IFERROR(REGEXEXTRACT((vlookup(A3073, 'OG Data Combined'!$A$2:$AQ6277,21,false)), ""\((.*?)\)""), """")"),"Hurdles")</f>
        <v>Hurdles</v>
      </c>
    </row>
    <row r="3074">
      <c r="A3074" s="143" t="s">
        <v>39338</v>
      </c>
      <c r="B3074" s="144" t="str">
        <f>vlookup(A3074, 'OG Data Combined'!$A$2:$Z6277,25,false)</f>
        <v>-</v>
      </c>
      <c r="D3074" s="144" t="str">
        <f>vlookup(A3074, 'OG Data Combined'!$A$2:$AQ6277,29,false)</f>
        <v>-</v>
      </c>
      <c r="E3074" t="str">
        <f>IFERROR(__xludf.DUMMYFUNCTION("IFERROR(REGEXEXTRACT((vlookup(A3074, 'OG Data Combined'!$A$2:$AQ6277,21,false)), ""\((.*?)\)""), """")"),"High Jump, Pole Vault")</f>
        <v>High Jump, Pole Vault</v>
      </c>
    </row>
    <row r="3075">
      <c r="A3075" s="143" t="s">
        <v>39339</v>
      </c>
      <c r="B3075" s="166" t="str">
        <f>vlookup(A3075, 'OG Data Combined'!$A$2:$Z6277,25,false)</f>
        <v>https://twitter.com/titanxctf</v>
      </c>
      <c r="D3075" s="144" t="str">
        <f>vlookup(A3075, 'OG Data Combined'!$A$2:$AQ6277,29,false)</f>
        <v>-</v>
      </c>
      <c r="E3075" t="str">
        <f>IFERROR(__xludf.DUMMYFUNCTION("IFERROR(REGEXEXTRACT((vlookup(A3075, 'OG Data Combined'!$A$2:$AQ6277,21,false)), ""\((.*?)\)""), """")"),"Distance")</f>
        <v>Distance</v>
      </c>
    </row>
    <row r="3076">
      <c r="A3076" s="143" t="s">
        <v>39340</v>
      </c>
      <c r="B3076" s="144" t="str">
        <f>vlookup(A3076, 'OG Data Combined'!$A$2:$Z6277,25,false)</f>
        <v>-</v>
      </c>
      <c r="D3076" s="144" t="str">
        <f>vlookup(A3076, 'OG Data Combined'!$A$2:$AQ6277,29,false)</f>
        <v>-</v>
      </c>
      <c r="E3076" t="str">
        <f>IFERROR(__xludf.DUMMYFUNCTION("IFERROR(REGEXEXTRACT((vlookup(A3076, 'OG Data Combined'!$A$2:$AQ6277,21,false)), ""\((.*?)\)""), """")"),"")</f>
        <v/>
      </c>
    </row>
    <row r="3077">
      <c r="A3077" s="143" t="s">
        <v>39341</v>
      </c>
      <c r="B3077" s="144" t="str">
        <f>vlookup(A3077, 'OG Data Combined'!$A$2:$Z6277,25,false)</f>
        <v>-</v>
      </c>
      <c r="D3077" s="144" t="str">
        <f>vlookup(A3077, 'OG Data Combined'!$A$2:$AQ6277,29,false)</f>
        <v>-</v>
      </c>
      <c r="E3077" t="str">
        <f>IFERROR(__xludf.DUMMYFUNCTION("IFERROR(REGEXEXTRACT((vlookup(A3077, 'OG Data Combined'!$A$2:$AQ6277,21,false)), ""\((.*?)\)""), """")"),"Distance")</f>
        <v>Distance</v>
      </c>
    </row>
    <row r="3078">
      <c r="A3078" s="143" t="s">
        <v>39342</v>
      </c>
      <c r="B3078" s="166" t="str">
        <f>vlookup(A3078, 'OG Data Combined'!$A$2:$Z6277,25,false)</f>
        <v>https://twitter.com/CoachAvant_Knox</v>
      </c>
      <c r="D3078" s="166" t="str">
        <f>vlookup(A3078, 'OG Data Combined'!$A$2:$AQ6277,29,false)</f>
        <v>https://www.instagram.com/coachavant_knox/</v>
      </c>
      <c r="E3078" t="str">
        <f>IFERROR(__xludf.DUMMYFUNCTION("IFERROR(REGEXEXTRACT((vlookup(A3078, 'OG Data Combined'!$A$2:$AQ6277,21,false)), ""\((.*?)\)""), """")"),"")</f>
        <v/>
      </c>
    </row>
    <row r="3079">
      <c r="A3079" s="143" t="s">
        <v>39343</v>
      </c>
      <c r="B3079" s="144" t="str">
        <f>vlookup(A3079, 'OG Data Combined'!$A$2:$Z6277,25,false)</f>
        <v>-</v>
      </c>
      <c r="D3079" s="144" t="str">
        <f>vlookup(A3079, 'OG Data Combined'!$A$2:$AQ6277,29,false)</f>
        <v>-</v>
      </c>
      <c r="E3079" t="str">
        <f>IFERROR(__xludf.DUMMYFUNCTION("IFERROR(REGEXEXTRACT((vlookup(A3079, 'OG Data Combined'!$A$2:$AQ6277,21,false)), ""\((.*?)\)""), """")"),"")</f>
        <v/>
      </c>
    </row>
    <row r="3080">
      <c r="A3080" s="143" t="s">
        <v>39344</v>
      </c>
      <c r="B3080" s="144" t="str">
        <f>vlookup(A3080, 'OG Data Combined'!$A$2:$Z6277,25,false)</f>
        <v>-</v>
      </c>
      <c r="D3080" s="144" t="str">
        <f>vlookup(A3080, 'OG Data Combined'!$A$2:$AQ6277,29,false)</f>
        <v>-</v>
      </c>
      <c r="E3080" t="str">
        <f>IFERROR(__xludf.DUMMYFUNCTION("IFERROR(REGEXEXTRACT((vlookup(A3080, 'OG Data Combined'!$A$2:$AQ6277,21,false)), ""\((.*?)\)""), """")"),"")</f>
        <v/>
      </c>
    </row>
    <row r="3081">
      <c r="A3081" s="143" t="s">
        <v>39345</v>
      </c>
      <c r="B3081" s="166" t="str">
        <f>vlookup(A3081, 'OG Data Combined'!$A$2:$Z6277,25,false)</f>
        <v>https://twitter.com/LyonHBC</v>
      </c>
      <c r="D3081" s="144" t="str">
        <f>vlookup(A3081, 'OG Data Combined'!$A$2:$AQ6277,29,false)</f>
        <v>-</v>
      </c>
      <c r="E3081" t="str">
        <f>IFERROR(__xludf.DUMMYFUNCTION("IFERROR(REGEXEXTRACT((vlookup(A3081, 'OG Data Combined'!$A$2:$AQ6277,21,false)), ""\((.*?)\)""), """")"),"")</f>
        <v/>
      </c>
    </row>
    <row r="3082">
      <c r="A3082" s="143" t="s">
        <v>39346</v>
      </c>
      <c r="B3082" s="144" t="str">
        <f>vlookup(A3082, 'OG Data Combined'!$A$2:$Z6277,25,false)</f>
        <v>-</v>
      </c>
      <c r="D3082" s="166" t="str">
        <f>vlookup(A3082, 'OG Data Combined'!$A$2:$AQ6277,29,false)</f>
        <v>https://www.instagram.com/owenbodine/</v>
      </c>
      <c r="E3082" t="str">
        <f>IFERROR(__xludf.DUMMYFUNCTION("IFERROR(REGEXEXTRACT((vlookup(A3082, 'OG Data Combined'!$A$2:$AQ6277,21,false)), ""\((.*?)\)""), """")"),"")</f>
        <v/>
      </c>
    </row>
    <row r="3083">
      <c r="A3083" s="143" t="s">
        <v>39347</v>
      </c>
      <c r="B3083" s="166" t="str">
        <f>vlookup(A3083, 'OG Data Combined'!$A$2:$Z6277,25,false)</f>
        <v>https://twitter.com/ncsacoachandrew</v>
      </c>
      <c r="D3083" s="144" t="str">
        <f>vlookup(A3083, 'OG Data Combined'!$A$2:$AQ6277,29,false)</f>
        <v>-</v>
      </c>
      <c r="E3083" t="str">
        <f>IFERROR(__xludf.DUMMYFUNCTION("IFERROR(REGEXEXTRACT((vlookup(A3083, 'OG Data Combined'!$A$2:$AQ6277,21,false)), ""\((.*?)\)""), """")"),"")</f>
        <v/>
      </c>
    </row>
    <row r="3084">
      <c r="A3084" s="143" t="s">
        <v>39348</v>
      </c>
      <c r="B3084" s="144" t="str">
        <f>vlookup(A3084, 'OG Data Combined'!$A$2:$Z6277,25,false)</f>
        <v>-</v>
      </c>
      <c r="D3084" s="144" t="str">
        <f>vlookup(A3084, 'OG Data Combined'!$A$2:$AQ6277,29,false)</f>
        <v>-</v>
      </c>
      <c r="E3084" t="str">
        <f>IFERROR(__xludf.DUMMYFUNCTION("IFERROR(REGEXEXTRACT((vlookup(A3084, 'OG Data Combined'!$A$2:$AQ6277,21,false)), ""\((.*?)\)""), """")"),"Throws")</f>
        <v>Throws</v>
      </c>
    </row>
    <row r="3085">
      <c r="A3085" s="143" t="s">
        <v>39349</v>
      </c>
      <c r="B3085" s="144" t="str">
        <f>vlookup(A3085, 'OG Data Combined'!$A$2:$Z6277,25,false)</f>
        <v>-</v>
      </c>
      <c r="D3085" s="144" t="str">
        <f>vlookup(A3085, 'OG Data Combined'!$A$2:$AQ6277,29,false)</f>
        <v>-</v>
      </c>
      <c r="E3085" t="str">
        <f>IFERROR(__xludf.DUMMYFUNCTION("IFERROR(REGEXEXTRACT((vlookup(A3085, 'OG Data Combined'!$A$2:$AQ6277,21,false)), ""\((.*?)\)""), """")"),"Distance")</f>
        <v>Distance</v>
      </c>
    </row>
    <row r="3086">
      <c r="A3086" s="143" t="s">
        <v>39350</v>
      </c>
      <c r="B3086" s="144" t="str">
        <f>vlookup(A3086, 'OG Data Combined'!$A$2:$Z6277,25,false)</f>
        <v>-</v>
      </c>
      <c r="D3086" s="144" t="str">
        <f>vlookup(A3086, 'OG Data Combined'!$A$2:$AQ6277,29,false)</f>
        <v>-</v>
      </c>
      <c r="E3086" t="str">
        <f>IFERROR(__xludf.DUMMYFUNCTION("IFERROR(REGEXEXTRACT((vlookup(A3086, 'OG Data Combined'!$A$2:$AQ6277,21,false)), ""\((.*?)\)""), """")"),"Distance")</f>
        <v>Distance</v>
      </c>
    </row>
    <row r="3087">
      <c r="A3087" s="143" t="s">
        <v>39351</v>
      </c>
      <c r="B3087" s="144" t="str">
        <f>vlookup(A3087, 'OG Data Combined'!$A$2:$Z6277,25,false)</f>
        <v>-</v>
      </c>
      <c r="D3087" s="144" t="str">
        <f>vlookup(A3087, 'OG Data Combined'!$A$2:$AQ6277,29,false)</f>
        <v>-</v>
      </c>
      <c r="E3087" t="str">
        <f>IFERROR(__xludf.DUMMYFUNCTION("IFERROR(REGEXEXTRACT((vlookup(A3087, 'OG Data Combined'!$A$2:$AQ6277,21,false)), ""\((.*?)\)""), """")"),"")</f>
        <v/>
      </c>
    </row>
    <row r="3088">
      <c r="A3088" s="143" t="s">
        <v>39352</v>
      </c>
      <c r="B3088" s="144" t="str">
        <f>vlookup(A3088, 'OG Data Combined'!$A$2:$Z6277,25,false)</f>
        <v>-</v>
      </c>
      <c r="D3088" s="144" t="str">
        <f>vlookup(A3088, 'OG Data Combined'!$A$2:$AQ6277,29,false)</f>
        <v>-</v>
      </c>
      <c r="E3088" t="str">
        <f>IFERROR(__xludf.DUMMYFUNCTION("IFERROR(REGEXEXTRACT((vlookup(A3088, 'OG Data Combined'!$A$2:$AQ6277,21,false)), ""\((.*?)\)""), """")"),"")</f>
        <v/>
      </c>
    </row>
    <row r="3089">
      <c r="A3089" s="143" t="s">
        <v>39353</v>
      </c>
      <c r="B3089" s="166" t="str">
        <f>vlookup(A3089, 'OG Data Combined'!$A$2:$Z6277,25,false)</f>
        <v>https://x.com/forrestdonnell</v>
      </c>
      <c r="D3089" s="144" t="str">
        <f>vlookup(A3089, 'OG Data Combined'!$A$2:$AQ6277,29,false)</f>
        <v>-</v>
      </c>
      <c r="E3089" t="str">
        <f>IFERROR(__xludf.DUMMYFUNCTION("IFERROR(REGEXEXTRACT((vlookup(A3089, 'OG Data Combined'!$A$2:$AQ6277,21,false)), ""\((.*?)\)""), """")"),"")</f>
        <v/>
      </c>
    </row>
    <row r="3090">
      <c r="A3090" s="143" t="s">
        <v>39354</v>
      </c>
      <c r="B3090" s="166" t="str">
        <f>vlookup(A3090, 'OG Data Combined'!$A$2:$Z6277,25,false)</f>
        <v>https://twitter.com/mc_coachwood</v>
      </c>
      <c r="D3090" s="144" t="str">
        <f>vlookup(A3090, 'OG Data Combined'!$A$2:$AQ6277,29,false)</f>
        <v>-</v>
      </c>
      <c r="E3090" t="str">
        <f>IFERROR(__xludf.DUMMYFUNCTION("IFERROR(REGEXEXTRACT((vlookup(A3090, 'OG Data Combined'!$A$2:$AQ6277,21,false)), ""\((.*?)\)""), """")"),"")</f>
        <v/>
      </c>
    </row>
    <row r="3091">
      <c r="A3091" s="143" t="s">
        <v>39355</v>
      </c>
      <c r="B3091" s="144" t="str">
        <f>vlookup(A3091, 'OG Data Combined'!$A$2:$Z6277,25,false)</f>
        <v>-</v>
      </c>
      <c r="D3091" s="144" t="str">
        <f>vlookup(A3091, 'OG Data Combined'!$A$2:$AQ6277,29,false)</f>
        <v>-</v>
      </c>
      <c r="E3091" t="str">
        <f>IFERROR(__xludf.DUMMYFUNCTION("IFERROR(REGEXEXTRACT((vlookup(A3091, 'OG Data Combined'!$A$2:$AQ6277,21,false)), ""\((.*?)\)""), """")"),"Jumps")</f>
        <v>Jumps</v>
      </c>
    </row>
    <row r="3092">
      <c r="A3092" s="143" t="s">
        <v>39356</v>
      </c>
      <c r="B3092" s="144" t="str">
        <f>vlookup(A3092, 'OG Data Combined'!$A$2:$Z6277,25,false)</f>
        <v>-</v>
      </c>
      <c r="D3092" s="166" t="str">
        <f>vlookup(A3092, 'OG Data Combined'!$A$2:$AQ6277,29,false)</f>
        <v>https://www.instagram.com/mccoach.cooper_/</v>
      </c>
      <c r="E3092" t="str">
        <f>IFERROR(__xludf.DUMMYFUNCTION("IFERROR(REGEXEXTRACT((vlookup(A3092, 'OG Data Combined'!$A$2:$AQ6277,21,false)), ""\((.*?)\)""), """")"),"Distance")</f>
        <v>Distance</v>
      </c>
    </row>
    <row r="3093">
      <c r="A3093" s="143" t="s">
        <v>39357</v>
      </c>
      <c r="B3093" s="144" t="str">
        <f>vlookup(A3093, 'OG Data Combined'!$A$2:$Z6277,25,false)</f>
        <v>-</v>
      </c>
      <c r="D3093" s="144" t="str">
        <f>vlookup(A3093, 'OG Data Combined'!$A$2:$AQ6277,29,false)</f>
        <v>-</v>
      </c>
      <c r="E3093" t="str">
        <f>IFERROR(__xludf.DUMMYFUNCTION("IFERROR(REGEXEXTRACT((vlookup(A3093, 'OG Data Combined'!$A$2:$AQ6277,21,false)), ""\((.*?)\)""), """")"),"")</f>
        <v/>
      </c>
    </row>
    <row r="3094">
      <c r="A3094" s="143" t="s">
        <v>39358</v>
      </c>
      <c r="B3094" s="144" t="str">
        <f>vlookup(A3094, 'OG Data Combined'!$A$2:$Z6277,25,false)</f>
        <v>-</v>
      </c>
      <c r="D3094" s="144" t="str">
        <f>vlookup(A3094, 'OG Data Combined'!$A$2:$AQ6277,29,false)</f>
        <v>-</v>
      </c>
      <c r="E3094" t="str">
        <f>IFERROR(__xludf.DUMMYFUNCTION("IFERROR(REGEXEXTRACT((vlookup(A3094, 'OG Data Combined'!$A$2:$AQ6277,21,false)), ""\((.*?)\)""), """")"),"")</f>
        <v/>
      </c>
    </row>
    <row r="3095">
      <c r="A3095" s="143" t="s">
        <v>39359</v>
      </c>
      <c r="B3095" s="144" t="str">
        <f>vlookup(A3095, 'OG Data Combined'!$A$2:$Z6277,25,false)</f>
        <v>-</v>
      </c>
      <c r="D3095" s="144" t="str">
        <f>vlookup(A3095, 'OG Data Combined'!$A$2:$AQ6277,29,false)</f>
        <v>-</v>
      </c>
      <c r="E3095" t="str">
        <f>IFERROR(__xludf.DUMMYFUNCTION("IFERROR(REGEXEXTRACT((vlookup(A3095, 'OG Data Combined'!$A$2:$AQ6277,21,false)), ""\((.*?)\)""), """")"),"")</f>
        <v/>
      </c>
    </row>
    <row r="3096">
      <c r="A3096" s="143" t="s">
        <v>39360</v>
      </c>
      <c r="B3096" s="144" t="str">
        <f>vlookup(A3096, 'OG Data Combined'!$A$2:$Z6277,25,false)</f>
        <v>-</v>
      </c>
      <c r="D3096" s="144" t="str">
        <f>vlookup(A3096, 'OG Data Combined'!$A$2:$AQ6277,29,false)</f>
        <v>-</v>
      </c>
      <c r="E3096" t="str">
        <f>IFERROR(__xludf.DUMMYFUNCTION("IFERROR(REGEXEXTRACT((vlookup(A3096, 'OG Data Combined'!$A$2:$AQ6277,21,false)), ""\((.*?)\)""), """")"),"")</f>
        <v/>
      </c>
    </row>
    <row r="3097">
      <c r="A3097" s="143" t="s">
        <v>39361</v>
      </c>
      <c r="B3097" s="166" t="str">
        <f>vlookup(A3097, 'OG Data Combined'!$A$2:$Z6277,25,false)</f>
        <v>https://x.com/Pvsteen</v>
      </c>
      <c r="D3097" s="166" t="str">
        <f>vlookup(A3097, 'OG Data Combined'!$A$2:$AQ6277,29,false)</f>
        <v>https://www.instagram.com/vandersteen/</v>
      </c>
      <c r="E3097" t="str">
        <f>IFERROR(__xludf.DUMMYFUNCTION("IFERROR(REGEXEXTRACT((vlookup(A3097, 'OG Data Combined'!$A$2:$AQ6277,21,false)), ""\((.*?)\)""), """")"),"")</f>
        <v/>
      </c>
    </row>
    <row r="3098">
      <c r="A3098" s="143" t="s">
        <v>39362</v>
      </c>
      <c r="B3098" s="166" t="str">
        <f>vlookup(A3098, 'OG Data Combined'!$A$2:$Z6277,25,false)</f>
        <v>https://twitter.com/gaberivera17</v>
      </c>
      <c r="D3098" s="144" t="str">
        <f>vlookup(A3098, 'OG Data Combined'!$A$2:$AQ6277,29,false)</f>
        <v>-</v>
      </c>
      <c r="E3098" t="str">
        <f>IFERROR(__xludf.DUMMYFUNCTION("IFERROR(REGEXEXTRACT((vlookup(A3098, 'OG Data Combined'!$A$2:$AQ6277,21,false)), ""\((.*?)\)""), """")"),"")</f>
        <v/>
      </c>
    </row>
    <row r="3099">
      <c r="A3099" s="143" t="s">
        <v>39363</v>
      </c>
      <c r="B3099" s="144" t="str">
        <f>vlookup(A3099, 'OG Data Combined'!$A$2:$Z6277,25,false)</f>
        <v>-</v>
      </c>
      <c r="D3099" s="166" t="str">
        <f>vlookup(A3099, 'OG Data Combined'!$A$2:$AQ6277,29,false)</f>
        <v>https://www.instagram.com/noah.gabrys/</v>
      </c>
      <c r="E3099" t="str">
        <f>IFERROR(__xludf.DUMMYFUNCTION("IFERROR(REGEXEXTRACT((vlookup(A3099, 'OG Data Combined'!$A$2:$AQ6277,21,false)), ""\((.*?)\)""), """")"),"")</f>
        <v/>
      </c>
    </row>
    <row r="3100">
      <c r="A3100" s="143" t="s">
        <v>39364</v>
      </c>
      <c r="B3100" s="144" t="str">
        <f>vlookup(A3100, 'OG Data Combined'!$A$2:$Z6277,25,false)</f>
        <v>-</v>
      </c>
      <c r="D3100" s="144" t="str">
        <f>vlookup(A3100, 'OG Data Combined'!$A$2:$AQ6277,29,false)</f>
        <v>-</v>
      </c>
      <c r="E3100" t="str">
        <f>IFERROR(__xludf.DUMMYFUNCTION("IFERROR(REGEXEXTRACT((vlookup(A3100, 'OG Data Combined'!$A$2:$AQ6277,21,false)), ""\((.*?)\)""), """")"),"Throws")</f>
        <v>Throws</v>
      </c>
    </row>
    <row r="3101">
      <c r="A3101" s="143" t="s">
        <v>39365</v>
      </c>
      <c r="B3101" s="144" t="str">
        <f>vlookup(A3101, 'OG Data Combined'!$A$2:$Z6277,25,false)</f>
        <v>-</v>
      </c>
      <c r="D3101" s="144" t="str">
        <f>vlookup(A3101, 'OG Data Combined'!$A$2:$AQ6277,29,false)</f>
        <v>-</v>
      </c>
      <c r="E3101" t="str">
        <f>IFERROR(__xludf.DUMMYFUNCTION("IFERROR(REGEXEXTRACT((vlookup(A3101, 'OG Data Combined'!$A$2:$AQ6277,21,false)), ""\((.*?)\)""), """")"),"Pole Vault")</f>
        <v>Pole Vault</v>
      </c>
    </row>
    <row r="3102">
      <c r="A3102" s="143" t="s">
        <v>39366</v>
      </c>
      <c r="B3102" s="144" t="str">
        <f>vlookup(A3102, 'OG Data Combined'!$A$2:$Z6277,25,false)</f>
        <v>-</v>
      </c>
      <c r="D3102" s="144" t="str">
        <f>vlookup(A3102, 'OG Data Combined'!$A$2:$AQ6277,29,false)</f>
        <v>-</v>
      </c>
      <c r="E3102" t="str">
        <f>IFERROR(__xludf.DUMMYFUNCTION("IFERROR(REGEXEXTRACT((vlookup(A3102, 'OG Data Combined'!$A$2:$AQ6277,21,false)), ""\((.*?)\)""), """")"),"Hurdles")</f>
        <v>Hurdles</v>
      </c>
    </row>
    <row r="3103">
      <c r="A3103" s="143" t="s">
        <v>39367</v>
      </c>
      <c r="B3103" s="144" t="str">
        <f>vlookup(A3103, 'OG Data Combined'!$A$2:$Z6277,25,false)</f>
        <v>-</v>
      </c>
      <c r="D3103" s="144" t="str">
        <f>vlookup(A3103, 'OG Data Combined'!$A$2:$AQ6277,29,false)</f>
        <v>-</v>
      </c>
      <c r="E3103" t="str">
        <f>IFERROR(__xludf.DUMMYFUNCTION("IFERROR(REGEXEXTRACT((vlookup(A3103, 'OG Data Combined'!$A$2:$AQ6277,21,false)), ""\((.*?)\)""), """")"),"Horizontal Jumps")</f>
        <v>Horizontal Jumps</v>
      </c>
    </row>
    <row r="3104">
      <c r="A3104" s="143" t="s">
        <v>39368</v>
      </c>
      <c r="B3104" s="144" t="str">
        <f>vlookup(A3104, 'OG Data Combined'!$A$2:$Z6277,25,false)</f>
        <v>-</v>
      </c>
      <c r="D3104" s="144" t="str">
        <f>vlookup(A3104, 'OG Data Combined'!$A$2:$AQ6277,29,false)</f>
        <v>-</v>
      </c>
      <c r="E3104" t="str">
        <f>IFERROR(__xludf.DUMMYFUNCTION("IFERROR(REGEXEXTRACT((vlookup(A3104, 'OG Data Combined'!$A$2:$AQ6277,21,false)), ""\((.*?)\)""), """")"),"High-Jump")</f>
        <v>High-Jump</v>
      </c>
    </row>
    <row r="3105">
      <c r="A3105" s="143" t="s">
        <v>39369</v>
      </c>
      <c r="B3105" s="144" t="str">
        <f>vlookup(A3105, 'OG Data Combined'!$A$2:$Z6277,25,false)</f>
        <v>-</v>
      </c>
      <c r="D3105" s="144" t="str">
        <f>vlookup(A3105, 'OG Data Combined'!$A$2:$AQ6277,29,false)</f>
        <v>-</v>
      </c>
      <c r="E3105" t="str">
        <f>IFERROR(__xludf.DUMMYFUNCTION("IFERROR(REGEXEXTRACT((vlookup(A3105, 'OG Data Combined'!$A$2:$AQ6277,21,false)), ""\((.*?)\)""), """")"),"Distance")</f>
        <v>Distance</v>
      </c>
    </row>
    <row r="3106">
      <c r="A3106" s="143" t="s">
        <v>39370</v>
      </c>
      <c r="B3106" s="144" t="str">
        <f>vlookup(A3106, 'OG Data Combined'!$A$2:$Z6277,25,false)</f>
        <v>-</v>
      </c>
      <c r="D3106" s="144" t="str">
        <f>vlookup(A3106, 'OG Data Combined'!$A$2:$AQ6277,29,false)</f>
        <v>-</v>
      </c>
      <c r="E3106" t="str">
        <f>IFERROR(__xludf.DUMMYFUNCTION("IFERROR(REGEXEXTRACT((vlookup(A3106, 'OG Data Combined'!$A$2:$AQ6277,21,false)), ""\((.*?)\)""), """")"),"")</f>
        <v/>
      </c>
    </row>
    <row r="3107">
      <c r="A3107" s="143" t="s">
        <v>39371</v>
      </c>
      <c r="B3107" s="144" t="str">
        <f>vlookup(A3107, 'OG Data Combined'!$A$2:$Z6277,25,false)</f>
        <v>-</v>
      </c>
      <c r="D3107" s="144" t="str">
        <f>vlookup(A3107, 'OG Data Combined'!$A$2:$AQ6277,29,false)</f>
        <v>-</v>
      </c>
      <c r="E3107" t="str">
        <f>IFERROR(__xludf.DUMMYFUNCTION("IFERROR(REGEXEXTRACT((vlookup(A3107, 'OG Data Combined'!$A$2:$AQ6277,21,false)), ""\((.*?)\)""), """")"),"")</f>
        <v/>
      </c>
    </row>
    <row r="3108">
      <c r="A3108" s="143" t="s">
        <v>42346</v>
      </c>
      <c r="B3108" s="144" t="str">
        <f>vlookup(A3108, 'OG Data Combined'!$A$2:$Z6277,25,false)</f>
        <v>-</v>
      </c>
      <c r="D3108" s="144" t="str">
        <f>vlookup(A3108, 'OG Data Combined'!$A$2:$AQ6277,29,false)</f>
        <v>-</v>
      </c>
      <c r="E3108" t="str">
        <f>IFERROR(__xludf.DUMMYFUNCTION("IFERROR(REGEXEXTRACT((vlookup(A3108, 'OG Data Combined'!$A$2:$AQ6277,21,false)), ""\((.*?)\)""), """")"),"")</f>
        <v/>
      </c>
    </row>
    <row r="3109">
      <c r="A3109" s="143" t="s">
        <v>39372</v>
      </c>
      <c r="B3109" s="144" t="str">
        <f>vlookup(A3109, 'OG Data Combined'!$A$2:$Z6277,25,false)</f>
        <v>-</v>
      </c>
      <c r="D3109" s="144" t="str">
        <f>vlookup(A3109, 'OG Data Combined'!$A$2:$AQ6277,29,false)</f>
        <v>-</v>
      </c>
      <c r="E3109" t="str">
        <f>IFERROR(__xludf.DUMMYFUNCTION("IFERROR(REGEXEXTRACT((vlookup(A3109, 'OG Data Combined'!$A$2:$AQ6277,21,false)), ""\((.*?)\)""), """")"),"Javelin")</f>
        <v>Javelin</v>
      </c>
    </row>
    <row r="3110">
      <c r="A3110" s="143" t="s">
        <v>39373</v>
      </c>
      <c r="B3110" s="144" t="str">
        <f>vlookup(A3110, 'OG Data Combined'!$A$2:$Z6277,25,false)</f>
        <v>-</v>
      </c>
      <c r="D3110" s="144" t="str">
        <f>vlookup(A3110, 'OG Data Combined'!$A$2:$AQ6277,29,false)</f>
        <v>-</v>
      </c>
      <c r="E3110" t="str">
        <f>IFERROR(__xludf.DUMMYFUNCTION("IFERROR(REGEXEXTRACT((vlookup(A3110, 'OG Data Combined'!$A$2:$AQ6277,21,false)), ""\((.*?)\)""), """")"),"")</f>
        <v/>
      </c>
    </row>
    <row r="3111">
      <c r="A3111" s="143" t="s">
        <v>39374</v>
      </c>
      <c r="B3111" s="144" t="str">
        <f>vlookup(A3111, 'OG Data Combined'!$A$2:$Z6277,25,false)</f>
        <v>-</v>
      </c>
      <c r="D3111" s="144" t="str">
        <f>vlookup(A3111, 'OG Data Combined'!$A$2:$AQ6277,29,false)</f>
        <v>-</v>
      </c>
      <c r="E3111" t="str">
        <f>IFERROR(__xludf.DUMMYFUNCTION("IFERROR(REGEXEXTRACT((vlookup(A3111, 'OG Data Combined'!$A$2:$AQ6277,21,false)), ""\((.*?)\)""), """")"),"")</f>
        <v/>
      </c>
    </row>
    <row r="3112">
      <c r="A3112" s="143" t="s">
        <v>39375</v>
      </c>
      <c r="B3112" s="166" t="str">
        <f>vlookup(A3112, 'OG Data Combined'!$A$2:$Z6277,25,false)</f>
        <v>https://twitter.com/bisratkidane</v>
      </c>
      <c r="D3112" s="144" t="str">
        <f>vlookup(A3112, 'OG Data Combined'!$A$2:$AQ6277,29,false)</f>
        <v>-</v>
      </c>
      <c r="E3112" t="str">
        <f>IFERROR(__xludf.DUMMYFUNCTION("IFERROR(REGEXEXTRACT((vlookup(A3112, 'OG Data Combined'!$A$2:$AQ6277,21,false)), ""\((.*?)\)""), """")"),"")</f>
        <v/>
      </c>
    </row>
    <row r="3113">
      <c r="A3113" s="143" t="s">
        <v>39376</v>
      </c>
      <c r="B3113" s="144" t="str">
        <f>vlookup(A3113, 'OG Data Combined'!$A$2:$Z6277,25,false)</f>
        <v>-</v>
      </c>
      <c r="D3113" s="144" t="str">
        <f>vlookup(A3113, 'OG Data Combined'!$A$2:$AQ6277,29,false)</f>
        <v>-</v>
      </c>
      <c r="E3113" t="str">
        <f>IFERROR(__xludf.DUMMYFUNCTION("IFERROR(REGEXEXTRACT((vlookup(A3113, 'OG Data Combined'!$A$2:$AQ6277,21,false)), ""\((.*?)\)""), """")"),"Throws")</f>
        <v>Throws</v>
      </c>
    </row>
    <row r="3114">
      <c r="A3114" s="143" t="s">
        <v>39377</v>
      </c>
      <c r="B3114" s="144" t="str">
        <f>vlookup(A3114, 'OG Data Combined'!$A$2:$Z6277,25,false)</f>
        <v>-</v>
      </c>
      <c r="D3114" s="166" t="str">
        <f>vlookup(A3114, 'OG Data Combined'!$A$2:$AQ6277,29,false)</f>
        <v>https://www.instagram.com/dstoll43/</v>
      </c>
      <c r="E3114" t="str">
        <f>IFERROR(__xludf.DUMMYFUNCTION("IFERROR(REGEXEXTRACT((vlookup(A3114, 'OG Data Combined'!$A$2:$AQ6277,21,false)), ""\((.*?)\)""), """")"),"Distance")</f>
        <v>Distance</v>
      </c>
    </row>
    <row r="3115">
      <c r="A3115" s="143" t="s">
        <v>39378</v>
      </c>
      <c r="B3115" s="144" t="str">
        <f>vlookup(A3115, 'OG Data Combined'!$A$2:$Z6277,25,false)</f>
        <v>-</v>
      </c>
      <c r="D3115" s="144" t="str">
        <f>vlookup(A3115, 'OG Data Combined'!$A$2:$AQ6277,29,false)</f>
        <v>-</v>
      </c>
      <c r="E3115" t="str">
        <f>IFERROR(__xludf.DUMMYFUNCTION("IFERROR(REGEXEXTRACT((vlookup(A3115, 'OG Data Combined'!$A$2:$AQ6277,21,false)), ""\((.*?)\)""), """")"),"")</f>
        <v/>
      </c>
    </row>
    <row r="3116">
      <c r="A3116" s="143" t="s">
        <v>39379</v>
      </c>
      <c r="B3116" s="144" t="str">
        <f>vlookup(A3116, 'OG Data Combined'!$A$2:$Z6277,25,false)</f>
        <v>-</v>
      </c>
      <c r="D3116" s="166" t="str">
        <f>vlookup(A3116, 'OG Data Combined'!$A$2:$AQ6277,29,false)</f>
        <v>https://www.instagram.com/pb_juice/</v>
      </c>
      <c r="E3116" t="str">
        <f>IFERROR(__xludf.DUMMYFUNCTION("IFERROR(REGEXEXTRACT((vlookup(A3116, 'OG Data Combined'!$A$2:$AQ6277,21,false)), ""\((.*?)\)""), """")"),"Distance")</f>
        <v>Distance</v>
      </c>
    </row>
    <row r="3117">
      <c r="A3117" s="143" t="s">
        <v>39380</v>
      </c>
      <c r="B3117" s="144" t="str">
        <f>vlookup(A3117, 'OG Data Combined'!$A$2:$Z6277,25,false)</f>
        <v>-</v>
      </c>
      <c r="D3117" s="144" t="str">
        <f>vlookup(A3117, 'OG Data Combined'!$A$2:$AQ6277,29,false)</f>
        <v>-</v>
      </c>
      <c r="E3117" t="str">
        <f>IFERROR(__xludf.DUMMYFUNCTION("IFERROR(REGEXEXTRACT((vlookup(A3117, 'OG Data Combined'!$A$2:$AQ6277,21,false)), ""\((.*?)\)""), """")"),"")</f>
        <v/>
      </c>
    </row>
    <row r="3118">
      <c r="A3118" s="143" t="s">
        <v>39381</v>
      </c>
      <c r="B3118" s="144" t="str">
        <f>vlookup(A3118, 'OG Data Combined'!$A$2:$Z6277,25,false)</f>
        <v>-</v>
      </c>
      <c r="D3118" s="144" t="str">
        <f>vlookup(A3118, 'OG Data Combined'!$A$2:$AQ6277,29,false)</f>
        <v>-</v>
      </c>
      <c r="E3118" t="str">
        <f>IFERROR(__xludf.DUMMYFUNCTION("IFERROR(REGEXEXTRACT((vlookup(A3118, 'OG Data Combined'!$A$2:$AQ6277,21,false)), ""\((.*?)\)""), """")"),"")</f>
        <v/>
      </c>
    </row>
    <row r="3119">
      <c r="A3119" s="143" t="s">
        <v>39382</v>
      </c>
      <c r="B3119" s="144" t="str">
        <f>vlookup(A3119, 'OG Data Combined'!$A$2:$Z6277,25,false)</f>
        <v>-</v>
      </c>
      <c r="D3119" s="144" t="str">
        <f>vlookup(A3119, 'OG Data Combined'!$A$2:$AQ6277,29,false)</f>
        <v>-</v>
      </c>
      <c r="E3119" t="str">
        <f>IFERROR(__xludf.DUMMYFUNCTION("IFERROR(REGEXEXTRACT((vlookup(A3119, 'OG Data Combined'!$A$2:$AQ6277,21,false)), ""\((.*?)\)""), """")"),"")</f>
        <v/>
      </c>
    </row>
    <row r="3120">
      <c r="A3120" s="143" t="s">
        <v>39383</v>
      </c>
      <c r="B3120" s="144" t="str">
        <f>vlookup(A3120, 'OG Data Combined'!$A$2:$Z6277,25,false)</f>
        <v>-</v>
      </c>
      <c r="D3120" s="144" t="str">
        <f>vlookup(A3120, 'OG Data Combined'!$A$2:$AQ6277,29,false)</f>
        <v>-</v>
      </c>
      <c r="E3120" t="str">
        <f>IFERROR(__xludf.DUMMYFUNCTION("IFERROR(REGEXEXTRACT((vlookup(A3120, 'OG Data Combined'!$A$2:$AQ6277,21,false)), ""\((.*?)\)""), """")"),"")</f>
        <v/>
      </c>
    </row>
    <row r="3121">
      <c r="A3121" s="143" t="s">
        <v>39384</v>
      </c>
      <c r="B3121" s="144" t="str">
        <f>vlookup(A3121, 'OG Data Combined'!$A$2:$Z6277,25,false)</f>
        <v>-</v>
      </c>
      <c r="D3121" s="144" t="str">
        <f>vlookup(A3121, 'OG Data Combined'!$A$2:$AQ6277,29,false)</f>
        <v>-</v>
      </c>
      <c r="E3121" t="str">
        <f>IFERROR(__xludf.DUMMYFUNCTION("IFERROR(REGEXEXTRACT((vlookup(A3121, 'OG Data Combined'!$A$2:$AQ6277,21,false)), ""\((.*?)\)""), """")"),"Throws")</f>
        <v>Throws</v>
      </c>
    </row>
    <row r="3122">
      <c r="A3122" s="143" t="s">
        <v>39385</v>
      </c>
      <c r="B3122" s="144" t="str">
        <f>vlookup(A3122, 'OG Data Combined'!$A$2:$Z6277,25,false)</f>
        <v>-</v>
      </c>
      <c r="D3122" s="144" t="str">
        <f>vlookup(A3122, 'OG Data Combined'!$A$2:$AQ6277,29,false)</f>
        <v>-</v>
      </c>
      <c r="E3122" t="str">
        <f>IFERROR(__xludf.DUMMYFUNCTION("IFERROR(REGEXEXTRACT((vlookup(A3122, 'OG Data Combined'!$A$2:$AQ6277,21,false)), ""\((.*?)\)""), """")"),"Sprints")</f>
        <v>Sprints</v>
      </c>
    </row>
    <row r="3123">
      <c r="A3123" s="143" t="s">
        <v>39386</v>
      </c>
      <c r="B3123" s="144" t="str">
        <f>vlookup(A3123, 'OG Data Combined'!$A$2:$Z6277,25,false)</f>
        <v>-</v>
      </c>
      <c r="D3123" s="144" t="str">
        <f>vlookup(A3123, 'OG Data Combined'!$A$2:$AQ6277,29,false)</f>
        <v>-</v>
      </c>
      <c r="E3123" t="str">
        <f>IFERROR(__xludf.DUMMYFUNCTION("IFERROR(REGEXEXTRACT((vlookup(A3123, 'OG Data Combined'!$A$2:$AQ6277,21,false)), ""\((.*?)\)""), """")"),"Jumps, Multi-Events")</f>
        <v>Jumps, Multi-Events</v>
      </c>
    </row>
    <row r="3124">
      <c r="A3124" s="143" t="s">
        <v>39387</v>
      </c>
      <c r="B3124" s="166" t="str">
        <f>vlookup(A3124, 'OG Data Combined'!$A$2:$Z6277,25,false)</f>
        <v>https://x.com/lincoln_coach</v>
      </c>
      <c r="D3124" s="144" t="str">
        <f>vlookup(A3124, 'OG Data Combined'!$A$2:$AQ6277,29,false)</f>
        <v>-</v>
      </c>
      <c r="E3124" t="str">
        <f>IFERROR(__xludf.DUMMYFUNCTION("IFERROR(REGEXEXTRACT((vlookup(A3124, 'OG Data Combined'!$A$2:$AQ6277,21,false)), ""\((.*?)\)""), """")"),"Horizontal Jumps")</f>
        <v>Horizontal Jumps</v>
      </c>
    </row>
    <row r="3125">
      <c r="A3125" s="143" t="s">
        <v>39388</v>
      </c>
      <c r="B3125" s="166" t="str">
        <f>vlookup(A3125, 'OG Data Combined'!$A$2:$Z6277,25,false)</f>
        <v>https://x.com/jay_110hurdler</v>
      </c>
      <c r="D3125" s="144" t="str">
        <f>vlookup(A3125, 'OG Data Combined'!$A$2:$AQ6277,29,false)</f>
        <v>-</v>
      </c>
      <c r="E3125" t="str">
        <f>IFERROR(__xludf.DUMMYFUNCTION("IFERROR(REGEXEXTRACT((vlookup(A3125, 'OG Data Combined'!$A$2:$AQ6277,21,false)), ""\((.*?)\)""), """")"),"High-Jump")</f>
        <v>High-Jump</v>
      </c>
    </row>
    <row r="3126">
      <c r="A3126" s="143" t="s">
        <v>39389</v>
      </c>
      <c r="B3126" s="144" t="str">
        <f>vlookup(A3126, 'OG Data Combined'!$A$2:$Z6277,25,false)</f>
        <v>-</v>
      </c>
      <c r="D3126" s="144" t="str">
        <f>vlookup(A3126, 'OG Data Combined'!$A$2:$AQ6277,29,false)</f>
        <v>-</v>
      </c>
      <c r="E3126" t="str">
        <f>IFERROR(__xludf.DUMMYFUNCTION("IFERROR(REGEXEXTRACT((vlookup(A3126, 'OG Data Combined'!$A$2:$AQ6277,21,false)), ""\((.*?)\)""), """")"),"Distance")</f>
        <v>Distance</v>
      </c>
    </row>
    <row r="3127">
      <c r="A3127" s="143" t="s">
        <v>39390</v>
      </c>
      <c r="B3127" s="166" t="str">
        <f>vlookup(A3127, 'OG Data Combined'!$A$2:$Z6277,25,false)</f>
        <v>https://x.com/wheatontf</v>
      </c>
      <c r="D3127" s="144" t="str">
        <f>vlookup(A3127, 'OG Data Combined'!$A$2:$AQ6277,29,false)</f>
        <v>-</v>
      </c>
      <c r="E3127" t="str">
        <f>IFERROR(__xludf.DUMMYFUNCTION("IFERROR(REGEXEXTRACT((vlookup(A3127, 'OG Data Combined'!$A$2:$AQ6277,21,false)), ""\((.*?)\)""), """")"),"Distance")</f>
        <v>Distance</v>
      </c>
    </row>
    <row r="3128">
      <c r="A3128" s="143" t="s">
        <v>39391</v>
      </c>
      <c r="B3128" s="144" t="str">
        <f>vlookup(A3128, 'OG Data Combined'!$A$2:$Z6277,25,false)</f>
        <v>-</v>
      </c>
      <c r="D3128" s="144" t="str">
        <f>vlookup(A3128, 'OG Data Combined'!$A$2:$AQ6277,29,false)</f>
        <v>-</v>
      </c>
      <c r="E3128" t="str">
        <f>IFERROR(__xludf.DUMMYFUNCTION("IFERROR(REGEXEXTRACT((vlookup(A3128, 'OG Data Combined'!$A$2:$AQ6277,21,false)), ""\((.*?)\)""), """")"),"Distance")</f>
        <v>Distance</v>
      </c>
    </row>
    <row r="3129">
      <c r="A3129" s="143" t="s">
        <v>39392</v>
      </c>
      <c r="B3129" s="144" t="str">
        <f>vlookup(A3129, 'OG Data Combined'!$A$2:$Z6277,25,false)</f>
        <v>-</v>
      </c>
      <c r="D3129" s="144" t="str">
        <f>vlookup(A3129, 'OG Data Combined'!$A$2:$AQ6277,29,false)</f>
        <v>-</v>
      </c>
      <c r="E3129" t="str">
        <f>IFERROR(__xludf.DUMMYFUNCTION("IFERROR(REGEXEXTRACT((vlookup(A3129, 'OG Data Combined'!$A$2:$AQ6277,21,false)), ""\((.*?)\)""), """")"),"Distance")</f>
        <v>Distance</v>
      </c>
    </row>
    <row r="3130">
      <c r="A3130" s="143" t="s">
        <v>39393</v>
      </c>
      <c r="B3130" s="144" t="str">
        <f>vlookup(A3130, 'OG Data Combined'!$A$2:$Z6277,25,false)</f>
        <v>-</v>
      </c>
      <c r="D3130" s="144" t="str">
        <f>vlookup(A3130, 'OG Data Combined'!$A$2:$AQ6277,29,false)</f>
        <v>-</v>
      </c>
      <c r="E3130" t="str">
        <f>IFERROR(__xludf.DUMMYFUNCTION("IFERROR(REGEXEXTRACT((vlookup(A3130, 'OG Data Combined'!$A$2:$AQ6277,21,false)), ""\((.*?)\)""), """")"),"Distance")</f>
        <v>Distance</v>
      </c>
    </row>
    <row r="3131">
      <c r="A3131" s="143" t="s">
        <v>39394</v>
      </c>
      <c r="B3131" s="144" t="str">
        <f>vlookup(A3131, 'OG Data Combined'!$A$2:$Z6277,25,false)</f>
        <v>-</v>
      </c>
      <c r="D3131" s="144" t="str">
        <f>vlookup(A3131, 'OG Data Combined'!$A$2:$AQ6277,29,false)</f>
        <v>-</v>
      </c>
      <c r="E3131" t="str">
        <f>IFERROR(__xludf.DUMMYFUNCTION("IFERROR(REGEXEXTRACT((vlookup(A3131, 'OG Data Combined'!$A$2:$AQ6277,21,false)), ""\((.*?)\)""), """")"),"Distance")</f>
        <v>Distance</v>
      </c>
    </row>
    <row r="3132">
      <c r="A3132" s="143" t="s">
        <v>39395</v>
      </c>
      <c r="B3132" s="144" t="str">
        <f>vlookup(A3132, 'OG Data Combined'!$A$2:$Z6277,25,false)</f>
        <v>-</v>
      </c>
      <c r="D3132" s="166" t="str">
        <f>vlookup(A3132, 'OG Data Combined'!$A$2:$AQ6277,29,false)</f>
        <v>https://www.instagram.com/jones_tones/</v>
      </c>
      <c r="E3132" t="str">
        <f>IFERROR(__xludf.DUMMYFUNCTION("IFERROR(REGEXEXTRACT((vlookup(A3132, 'OG Data Combined'!$A$2:$AQ6277,21,false)), ""\((.*?)\)""), """")"),"Distance")</f>
        <v>Distance</v>
      </c>
    </row>
    <row r="3133">
      <c r="A3133" s="143" t="s">
        <v>39396</v>
      </c>
      <c r="B3133" s="144" t="str">
        <f>vlookup(A3133, 'OG Data Combined'!$A$2:$Z6277,25,false)</f>
        <v>-</v>
      </c>
      <c r="D3133" s="144" t="str">
        <f>vlookup(A3133, 'OG Data Combined'!$A$2:$AQ6277,29,false)</f>
        <v>-</v>
      </c>
      <c r="E3133" t="str">
        <f>IFERROR(__xludf.DUMMYFUNCTION("IFERROR(REGEXEXTRACT((vlookup(A3133, 'OG Data Combined'!$A$2:$AQ6277,21,false)), ""\((.*?)\)""), """")"),"Distance")</f>
        <v>Distance</v>
      </c>
    </row>
    <row r="3134">
      <c r="A3134" s="143" t="s">
        <v>39397</v>
      </c>
      <c r="B3134" s="144" t="str">
        <f>vlookup(A3134, 'OG Data Combined'!$A$2:$Z6277,25,false)</f>
        <v>-</v>
      </c>
      <c r="D3134" s="144" t="str">
        <f>vlookup(A3134, 'OG Data Combined'!$A$2:$AQ6277,29,false)</f>
        <v>-</v>
      </c>
      <c r="E3134" t="str">
        <f>IFERROR(__xludf.DUMMYFUNCTION("IFERROR(REGEXEXTRACT((vlookup(A3134, 'OG Data Combined'!$A$2:$AQ6277,21,false)), ""\((.*?)\)""), """")"),"Distance")</f>
        <v>Distance</v>
      </c>
    </row>
    <row r="3135">
      <c r="A3135" s="143" t="s">
        <v>39398</v>
      </c>
      <c r="B3135" s="144" t="str">
        <f>vlookup(A3135, 'OG Data Combined'!$A$2:$Z6277,25,false)</f>
        <v>-</v>
      </c>
      <c r="D3135" s="144" t="str">
        <f>vlookup(A3135, 'OG Data Combined'!$A$2:$AQ6277,29,false)</f>
        <v>-</v>
      </c>
      <c r="E3135" t="str">
        <f>IFERROR(__xludf.DUMMYFUNCTION("IFERROR(REGEXEXTRACT((vlookup(A3135, 'OG Data Combined'!$A$2:$AQ6277,21,false)), ""\((.*?)\)""), """")"),"Distance")</f>
        <v>Distance</v>
      </c>
    </row>
    <row r="3136">
      <c r="A3136" s="143" t="s">
        <v>39399</v>
      </c>
      <c r="B3136" s="144" t="str">
        <f>vlookup(A3136, 'OG Data Combined'!$A$2:$Z6277,25,false)</f>
        <v>-</v>
      </c>
      <c r="D3136" s="144" t="str">
        <f>vlookup(A3136, 'OG Data Combined'!$A$2:$AQ6277,29,false)</f>
        <v>-</v>
      </c>
      <c r="E3136" t="str">
        <f>IFERROR(__xludf.DUMMYFUNCTION("IFERROR(REGEXEXTRACT((vlookup(A3136, 'OG Data Combined'!$A$2:$AQ6277,21,false)), ""\((.*?)\)""), """")"),"Distance")</f>
        <v>Distance</v>
      </c>
    </row>
    <row r="3137">
      <c r="A3137" s="143" t="s">
        <v>39400</v>
      </c>
      <c r="B3137" s="144" t="str">
        <f>vlookup(A3137, 'OG Data Combined'!$A$2:$Z6277,25,false)</f>
        <v>-</v>
      </c>
      <c r="D3137" s="144" t="str">
        <f>vlookup(A3137, 'OG Data Combined'!$A$2:$AQ6277,29,false)</f>
        <v>-</v>
      </c>
      <c r="E3137" t="str">
        <f>IFERROR(__xludf.DUMMYFUNCTION("IFERROR(REGEXEXTRACT((vlookup(A3137, 'OG Data Combined'!$A$2:$AQ6277,21,false)), ""\((.*?)\)""), """")"),"Distance")</f>
        <v>Distance</v>
      </c>
    </row>
    <row r="3138">
      <c r="A3138" s="143" t="s">
        <v>39401</v>
      </c>
      <c r="B3138" s="166" t="str">
        <f>vlookup(A3138, 'OG Data Combined'!$A$2:$Z6277,25,false)</f>
        <v>https://twitter.com/rharrisdsn</v>
      </c>
      <c r="D3138" s="144" t="str">
        <f>vlookup(A3138, 'OG Data Combined'!$A$2:$AQ6277,29,false)</f>
        <v>-</v>
      </c>
      <c r="E3138" t="str">
        <f>IFERROR(__xludf.DUMMYFUNCTION("IFERROR(REGEXEXTRACT((vlookup(A3138, 'OG Data Combined'!$A$2:$AQ6277,21,false)), ""\((.*?)\)""), """")"),"")</f>
        <v/>
      </c>
    </row>
    <row r="3139">
      <c r="A3139" s="143" t="s">
        <v>39402</v>
      </c>
      <c r="B3139" s="144" t="str">
        <f>vlookup(A3139, 'OG Data Combined'!$A$2:$Z6277,25,false)</f>
        <v>-</v>
      </c>
      <c r="D3139" s="144" t="str">
        <f>vlookup(A3139, 'OG Data Combined'!$A$2:$AQ6277,29,false)</f>
        <v>-</v>
      </c>
      <c r="E3139" t="str">
        <f>IFERROR(__xludf.DUMMYFUNCTION("IFERROR(REGEXEXTRACT((vlookup(A3139, 'OG Data Combined'!$A$2:$AQ6277,21,false)), ""\((.*?)\)""), """")"),"")</f>
        <v/>
      </c>
    </row>
    <row r="3140">
      <c r="A3140" s="143" t="s">
        <v>39403</v>
      </c>
      <c r="B3140" s="144" t="str">
        <f>vlookup(A3140, 'OG Data Combined'!$A$2:$Z6277,25,false)</f>
        <v>-</v>
      </c>
      <c r="D3140" s="144" t="str">
        <f>vlookup(A3140, 'OG Data Combined'!$A$2:$AQ6277,29,false)</f>
        <v>-</v>
      </c>
      <c r="E3140" t="str">
        <f>IFERROR(__xludf.DUMMYFUNCTION("IFERROR(REGEXEXTRACT((vlookup(A3140, 'OG Data Combined'!$A$2:$AQ6277,21,false)), ""\((.*?)\)""), """")"),"")</f>
        <v/>
      </c>
    </row>
    <row r="3141">
      <c r="A3141" s="143" t="s">
        <v>39404</v>
      </c>
      <c r="B3141" s="144" t="str">
        <f>vlookup(A3141, 'OG Data Combined'!$A$2:$Z6277,25,false)</f>
        <v>-</v>
      </c>
      <c r="D3141" s="144" t="str">
        <f>vlookup(A3141, 'OG Data Combined'!$A$2:$AQ6277,29,false)</f>
        <v>-</v>
      </c>
      <c r="E3141" t="str">
        <f>IFERROR(__xludf.DUMMYFUNCTION("IFERROR(REGEXEXTRACT((vlookup(A3141, 'OG Data Combined'!$A$2:$AQ6277,21,false)), ""\((.*?)\)""), """")"),"")</f>
        <v/>
      </c>
    </row>
    <row r="3142">
      <c r="A3142" s="143" t="s">
        <v>39405</v>
      </c>
      <c r="B3142" s="144" t="str">
        <f>vlookup(A3142, 'OG Data Combined'!$A$2:$Z6277,25,false)</f>
        <v>-</v>
      </c>
      <c r="D3142" s="144" t="str">
        <f>vlookup(A3142, 'OG Data Combined'!$A$2:$AQ6277,29,false)</f>
        <v>-</v>
      </c>
      <c r="E3142" t="str">
        <f>IFERROR(__xludf.DUMMYFUNCTION("IFERROR(REGEXEXTRACT((vlookup(A3142, 'OG Data Combined'!$A$2:$AQ6277,21,false)), ""\((.*?)\)""), """")"),"")</f>
        <v/>
      </c>
    </row>
    <row r="3143">
      <c r="A3143" s="143" t="s">
        <v>39406</v>
      </c>
      <c r="B3143" s="166" t="str">
        <f>vlookup(A3143, 'OG Data Combined'!$A$2:$Z6277,25,false)</f>
        <v>https://twitter.com/MrFoga60</v>
      </c>
      <c r="D3143" s="144" t="str">
        <f>vlookup(A3143, 'OG Data Combined'!$A$2:$AQ6277,29,false)</f>
        <v>-</v>
      </c>
      <c r="E3143" t="str">
        <f>IFERROR(__xludf.DUMMYFUNCTION("IFERROR(REGEXEXTRACT((vlookup(A3143, 'OG Data Combined'!$A$2:$AQ6277,21,false)), ""\((.*?)\)""), """")"),"")</f>
        <v/>
      </c>
    </row>
    <row r="3144">
      <c r="A3144" s="143" t="s">
        <v>39407</v>
      </c>
      <c r="B3144" s="144" t="str">
        <f>vlookup(A3144, 'OG Data Combined'!$A$2:$Z6277,25,false)</f>
        <v>-</v>
      </c>
      <c r="D3144" s="144" t="str">
        <f>vlookup(A3144, 'OG Data Combined'!$A$2:$AQ6277,29,false)</f>
        <v>-</v>
      </c>
      <c r="E3144" t="str">
        <f>IFERROR(__xludf.DUMMYFUNCTION("IFERROR(REGEXEXTRACT((vlookup(A3144, 'OG Data Combined'!$A$2:$AQ6277,21,false)), ""\((.*?)\)""), """")"),"")</f>
        <v/>
      </c>
    </row>
    <row r="3145">
      <c r="A3145" s="143" t="s">
        <v>39408</v>
      </c>
      <c r="B3145" s="166" t="str">
        <f>vlookup(A3145, 'OG Data Combined'!$A$2:$Z6277,25,false)</f>
        <v>https://twitter.com/coltslack</v>
      </c>
      <c r="D3145" s="144" t="str">
        <f>vlookup(A3145, 'OG Data Combined'!$A$2:$AQ6277,29,false)</f>
        <v>-</v>
      </c>
      <c r="E3145" t="str">
        <f>IFERROR(__xludf.DUMMYFUNCTION("IFERROR(REGEXEXTRACT((vlookup(A3145, 'OG Data Combined'!$A$2:$AQ6277,21,false)), ""\((.*?)\)""), """")"),"")</f>
        <v/>
      </c>
    </row>
    <row r="3146">
      <c r="A3146" s="143" t="s">
        <v>39409</v>
      </c>
      <c r="B3146" s="166" t="str">
        <f>vlookup(A3146, 'OG Data Combined'!$A$2:$Z6277,25,false)</f>
        <v>https://twitter.com/koristoffregen</v>
      </c>
      <c r="D3146" s="144" t="str">
        <f>vlookup(A3146, 'OG Data Combined'!$A$2:$AQ6277,29,false)</f>
        <v>-</v>
      </c>
      <c r="E3146" t="str">
        <f>IFERROR(__xludf.DUMMYFUNCTION("IFERROR(REGEXEXTRACT((vlookup(A3146, 'OG Data Combined'!$A$2:$AQ6277,21,false)), ""\((.*?)\)""), """")"),"")</f>
        <v/>
      </c>
    </row>
    <row r="3147">
      <c r="A3147" s="143" t="s">
        <v>39410</v>
      </c>
      <c r="B3147" s="144" t="str">
        <f>vlookup(A3147, 'OG Data Combined'!$A$2:$Z6277,25,false)</f>
        <v>-</v>
      </c>
      <c r="D3147" s="144" t="str">
        <f>vlookup(A3147, 'OG Data Combined'!$A$2:$AQ6277,29,false)</f>
        <v>-</v>
      </c>
      <c r="E3147" t="str">
        <f>IFERROR(__xludf.DUMMYFUNCTION("IFERROR(REGEXEXTRACT((vlookup(A3147, 'OG Data Combined'!$A$2:$AQ6277,21,false)), ""\((.*?)\)""), """")"),"")</f>
        <v/>
      </c>
    </row>
    <row r="3148">
      <c r="A3148" s="143" t="s">
        <v>39411</v>
      </c>
      <c r="B3148" s="144" t="str">
        <f>vlookup(A3148, 'OG Data Combined'!$A$2:$Z6277,25,false)</f>
        <v>-</v>
      </c>
      <c r="D3148" s="144" t="str">
        <f>vlookup(A3148, 'OG Data Combined'!$A$2:$AQ6277,29,false)</f>
        <v>-</v>
      </c>
      <c r="E3148" t="str">
        <f>IFERROR(__xludf.DUMMYFUNCTION("IFERROR(REGEXEXTRACT((vlookup(A3148, 'OG Data Combined'!$A$2:$AQ6277,21,false)), ""\((.*?)\)""), """")"),"")</f>
        <v/>
      </c>
    </row>
    <row r="3149">
      <c r="A3149" s="143" t="s">
        <v>39412</v>
      </c>
      <c r="B3149" s="166" t="str">
        <f>vlookup(A3149, 'OG Data Combined'!$A$2:$Z6277,25,false)</f>
        <v>https://twitter.com/runcjk</v>
      </c>
      <c r="D3149" s="166" t="str">
        <f>vlookup(A3149, 'OG Data Combined'!$A$2:$AQ6277,29,false)</f>
        <v>https://www.instagram.com/chriskrystofiak/</v>
      </c>
      <c r="E3149" t="str">
        <f>IFERROR(__xludf.DUMMYFUNCTION("IFERROR(REGEXEXTRACT((vlookup(A3149, 'OG Data Combined'!$A$2:$AQ6277,21,false)), ""\((.*?)\)""), """")"),"")</f>
        <v/>
      </c>
    </row>
    <row r="3150">
      <c r="A3150" s="143" t="s">
        <v>39413</v>
      </c>
      <c r="B3150" s="144" t="str">
        <f>vlookup(A3150, 'OG Data Combined'!$A$2:$Z6277,25,false)</f>
        <v>-</v>
      </c>
      <c r="D3150" s="144" t="str">
        <f>vlookup(A3150, 'OG Data Combined'!$A$2:$AQ6277,29,false)</f>
        <v>-</v>
      </c>
      <c r="E3150" t="str">
        <f>IFERROR(__xludf.DUMMYFUNCTION("IFERROR(REGEXEXTRACT((vlookup(A3150, 'OG Data Combined'!$A$2:$AQ6277,21,false)), ""\((.*?)\)""), """")"),"Distance")</f>
        <v>Distance</v>
      </c>
    </row>
    <row r="3151">
      <c r="A3151" s="143" t="s">
        <v>39414</v>
      </c>
      <c r="B3151" s="144" t="str">
        <f>vlookup(A3151, 'OG Data Combined'!$A$2:$Z6277,25,false)</f>
        <v>-</v>
      </c>
      <c r="D3151" s="144" t="str">
        <f>vlookup(A3151, 'OG Data Combined'!$A$2:$AQ6277,29,false)</f>
        <v>-</v>
      </c>
      <c r="E3151" t="str">
        <f>IFERROR(__xludf.DUMMYFUNCTION("IFERROR(REGEXEXTRACT((vlookup(A3151, 'OG Data Combined'!$A$2:$AQ6277,21,false)), ""\((.*?)\)""), """")"),"Distance")</f>
        <v>Distance</v>
      </c>
    </row>
    <row r="3152">
      <c r="A3152" s="143" t="s">
        <v>39415</v>
      </c>
      <c r="B3152" s="166" t="str">
        <f>vlookup(A3152, 'OG Data Combined'!$A$2:$Z6277,25,false)</f>
        <v>https://twitter.com/brandondworak</v>
      </c>
      <c r="D3152" s="166" t="str">
        <f>vlookup(A3152, 'OG Data Combined'!$A$2:$AQ6277,29,false)</f>
        <v>https://www.instagram.com/brandondworak/</v>
      </c>
      <c r="E3152" t="str">
        <f>IFERROR(__xludf.DUMMYFUNCTION("IFERROR(REGEXEXTRACT((vlookup(A3152, 'OG Data Combined'!$A$2:$AQ6277,21,false)), ""\((.*?)\)""), """")"),"")</f>
        <v/>
      </c>
    </row>
    <row r="3153">
      <c r="A3153" s="143" t="s">
        <v>39416</v>
      </c>
      <c r="B3153" s="144" t="str">
        <f>vlookup(A3153, 'OG Data Combined'!$A$2:$Z6277,25,false)</f>
        <v>-</v>
      </c>
      <c r="D3153" s="144" t="str">
        <f>vlookup(A3153, 'OG Data Combined'!$A$2:$AQ6277,29,false)</f>
        <v>-</v>
      </c>
      <c r="E3153" t="str">
        <f>IFERROR(__xludf.DUMMYFUNCTION("IFERROR(REGEXEXTRACT((vlookup(A3153, 'OG Data Combined'!$A$2:$AQ6277,21,false)), ""\((.*?)\)""), """")"),"Distance")</f>
        <v>Distance</v>
      </c>
    </row>
    <row r="3154">
      <c r="A3154" s="143" t="s">
        <v>39417</v>
      </c>
      <c r="B3154" s="144" t="str">
        <f>vlookup(A3154, 'OG Data Combined'!$A$2:$Z6277,25,false)</f>
        <v>-</v>
      </c>
      <c r="D3154" s="144" t="str">
        <f>vlookup(A3154, 'OG Data Combined'!$A$2:$AQ6277,29,false)</f>
        <v>-</v>
      </c>
      <c r="E3154" t="str">
        <f>IFERROR(__xludf.DUMMYFUNCTION("IFERROR(REGEXEXTRACT((vlookup(A3154, 'OG Data Combined'!$A$2:$AQ6277,21,false)), ""\((.*?)\)""), """")"),"Distance")</f>
        <v>Distance</v>
      </c>
    </row>
    <row r="3155">
      <c r="A3155" s="143" t="s">
        <v>39418</v>
      </c>
      <c r="B3155" s="144" t="str">
        <f>vlookup(A3155, 'OG Data Combined'!$A$2:$Z6277,25,false)</f>
        <v>-</v>
      </c>
      <c r="D3155" s="144" t="str">
        <f>vlookup(A3155, 'OG Data Combined'!$A$2:$AQ6277,29,false)</f>
        <v>-</v>
      </c>
      <c r="E3155" t="str">
        <f>IFERROR(__xludf.DUMMYFUNCTION("IFERROR(REGEXEXTRACT((vlookup(A3155, 'OG Data Combined'!$A$2:$AQ6277,21,false)), ""\((.*?)\)""), """")"),"")</f>
        <v/>
      </c>
    </row>
    <row r="3156">
      <c r="A3156" s="143" t="s">
        <v>39419</v>
      </c>
      <c r="B3156" s="144" t="str">
        <f>vlookup(A3156, 'OG Data Combined'!$A$2:$Z6277,25,false)</f>
        <v>-</v>
      </c>
      <c r="D3156" s="144" t="str">
        <f>vlookup(A3156, 'OG Data Combined'!$A$2:$AQ6277,29,false)</f>
        <v>-</v>
      </c>
      <c r="E3156" t="str">
        <f>IFERROR(__xludf.DUMMYFUNCTION("IFERROR(REGEXEXTRACT((vlookup(A3156, 'OG Data Combined'!$A$2:$AQ6277,21,false)), ""\((.*?)\)""), """")"),"")</f>
        <v/>
      </c>
    </row>
    <row r="3157">
      <c r="A3157" s="143" t="s">
        <v>39420</v>
      </c>
      <c r="B3157" s="144" t="str">
        <f>vlookup(A3157, 'OG Data Combined'!$A$2:$Z6277,25,false)</f>
        <v>-</v>
      </c>
      <c r="D3157" s="144" t="str">
        <f>vlookup(A3157, 'OG Data Combined'!$A$2:$AQ6277,29,false)</f>
        <v>-</v>
      </c>
      <c r="E3157" t="str">
        <f>IFERROR(__xludf.DUMMYFUNCTION("IFERROR(REGEXEXTRACT((vlookup(A3157, 'OG Data Combined'!$A$2:$AQ6277,21,false)), ""\((.*?)\)""), """")"),"")</f>
        <v/>
      </c>
    </row>
    <row r="3158">
      <c r="A3158" s="143" t="s">
        <v>39421</v>
      </c>
      <c r="B3158" s="144" t="str">
        <f>vlookup(A3158, 'OG Data Combined'!$A$2:$Z6277,25,false)</f>
        <v>-</v>
      </c>
      <c r="D3158" s="144" t="str">
        <f>vlookup(A3158, 'OG Data Combined'!$A$2:$AQ6277,29,false)</f>
        <v>-</v>
      </c>
      <c r="E3158" t="str">
        <f>IFERROR(__xludf.DUMMYFUNCTION("IFERROR(REGEXEXTRACT((vlookup(A3158, 'OG Data Combined'!$A$2:$AQ6277,21,false)), ""\((.*?)\)""), """")"),"")</f>
        <v/>
      </c>
    </row>
    <row r="3159">
      <c r="A3159" s="143" t="s">
        <v>39422</v>
      </c>
      <c r="B3159" s="144" t="str">
        <f>vlookup(A3159, 'OG Data Combined'!$A$2:$Z6277,25,false)</f>
        <v>-</v>
      </c>
      <c r="D3159" s="144" t="str">
        <f>vlookup(A3159, 'OG Data Combined'!$A$2:$AQ6277,29,false)</f>
        <v>-</v>
      </c>
      <c r="E3159" t="str">
        <f>IFERROR(__xludf.DUMMYFUNCTION("IFERROR(REGEXEXTRACT((vlookup(A3159, 'OG Data Combined'!$A$2:$AQ6277,21,false)), ""\((.*?)\)""), """")"),"Throws")</f>
        <v>Throws</v>
      </c>
    </row>
    <row r="3160">
      <c r="A3160" s="143" t="s">
        <v>39423</v>
      </c>
      <c r="B3160" s="166" t="str">
        <f>vlookup(A3160, 'OG Data Combined'!$A$2:$Z6277,25,false)</f>
        <v>https://twitter.com/coachdwhite3</v>
      </c>
      <c r="D3160" s="144" t="str">
        <f>vlookup(A3160, 'OG Data Combined'!$A$2:$AQ6277,29,false)</f>
        <v>-</v>
      </c>
      <c r="E3160" t="str">
        <f>IFERROR(__xludf.DUMMYFUNCTION("IFERROR(REGEXEXTRACT((vlookup(A3160, 'OG Data Combined'!$A$2:$AQ6277,21,false)), ""\((.*?)\)""), """")"),"Sprints, Jumps")</f>
        <v>Sprints, Jumps</v>
      </c>
    </row>
    <row r="3161">
      <c r="A3161" s="143" t="s">
        <v>39424</v>
      </c>
      <c r="B3161" s="154" t="str">
        <f>vlookup(A3161, 'OG Data Combined'!$A$2:$Z6277,25,false)</f>
        <v/>
      </c>
      <c r="D3161" s="154" t="str">
        <f>vlookup(A3161, 'OG Data Combined'!$A$2:$AQ6277,29,false)</f>
        <v/>
      </c>
      <c r="E3161" t="str">
        <f>IFERROR(__xludf.DUMMYFUNCTION("IFERROR(REGEXEXTRACT((vlookup(A3161, 'OG Data Combined'!$A$2:$AQ6277,21,false)), ""\((.*?)\)""), """")"),"Distance")</f>
        <v>Distance</v>
      </c>
    </row>
    <row r="3162">
      <c r="A3162" s="143" t="s">
        <v>39425</v>
      </c>
      <c r="B3162" s="144" t="str">
        <f>vlookup(A3162, 'OG Data Combined'!$A$2:$Z6277,25,false)</f>
        <v>-</v>
      </c>
      <c r="D3162" s="144" t="str">
        <f>vlookup(A3162, 'OG Data Combined'!$A$2:$AQ6277,29,false)</f>
        <v>-</v>
      </c>
      <c r="E3162" t="str">
        <f>IFERROR(__xludf.DUMMYFUNCTION("IFERROR(REGEXEXTRACT((vlookup(A3162, 'OG Data Combined'!$A$2:$AQ6277,21,false)), ""\((.*?)\)""), """")"),"")</f>
        <v/>
      </c>
    </row>
    <row r="3163">
      <c r="A3163" s="143" t="s">
        <v>39426</v>
      </c>
      <c r="B3163" s="144" t="str">
        <f>vlookup(A3163, 'OG Data Combined'!$A$2:$Z6277,25,false)</f>
        <v>-</v>
      </c>
      <c r="D3163" s="144" t="str">
        <f>vlookup(A3163, 'OG Data Combined'!$A$2:$AQ6277,29,false)</f>
        <v>-</v>
      </c>
      <c r="E3163" t="str">
        <f>IFERROR(__xludf.DUMMYFUNCTION("IFERROR(REGEXEXTRACT((vlookup(A3163, 'OG Data Combined'!$A$2:$AQ6277,21,false)), ""\((.*?)\)""), """")"),"Distance")</f>
        <v>Distance</v>
      </c>
    </row>
    <row r="3164">
      <c r="A3164" s="143" t="s">
        <v>39427</v>
      </c>
      <c r="B3164" s="144" t="str">
        <f>vlookup(A3164, 'OG Data Combined'!$A$2:$Z6277,25,false)</f>
        <v>-</v>
      </c>
      <c r="D3164" s="144" t="str">
        <f>vlookup(A3164, 'OG Data Combined'!$A$2:$AQ6277,29,false)</f>
        <v>-</v>
      </c>
      <c r="E3164" t="str">
        <f>IFERROR(__xludf.DUMMYFUNCTION("IFERROR(REGEXEXTRACT((vlookup(A3164, 'OG Data Combined'!$A$2:$AQ6277,21,false)), ""\((.*?)\)""), """")"),"Distance")</f>
        <v>Distance</v>
      </c>
    </row>
    <row r="3165">
      <c r="A3165" s="143" t="s">
        <v>39428</v>
      </c>
      <c r="B3165" s="144" t="str">
        <f>vlookup(A3165, 'OG Data Combined'!$A$2:$Z6277,25,false)</f>
        <v>-</v>
      </c>
      <c r="D3165" s="166" t="str">
        <f>vlookup(A3165, 'OG Data Combined'!$A$2:$AQ6277,29,false)</f>
        <v>https://www.instagram.com/kevin_krutsch/</v>
      </c>
      <c r="E3165" t="str">
        <f>IFERROR(__xludf.DUMMYFUNCTION("IFERROR(REGEXEXTRACT((vlookup(A3165, 'OG Data Combined'!$A$2:$AQ6277,21,false)), ""\((.*?)\)""), """")"),"")</f>
        <v/>
      </c>
    </row>
    <row r="3166">
      <c r="A3166" s="143" t="s">
        <v>39429</v>
      </c>
      <c r="B3166" s="144" t="str">
        <f>vlookup(A3166, 'OG Data Combined'!$A$2:$Z6277,25,false)</f>
        <v>-</v>
      </c>
      <c r="D3166" s="144" t="str">
        <f>vlookup(A3166, 'OG Data Combined'!$A$2:$AQ6277,29,false)</f>
        <v>-</v>
      </c>
      <c r="E3166" t="str">
        <f>IFERROR(__xludf.DUMMYFUNCTION("IFERROR(REGEXEXTRACT((vlookup(A3166, 'OG Data Combined'!$A$2:$AQ6277,21,false)), ""\((.*?)\)""), """")"),"")</f>
        <v/>
      </c>
    </row>
    <row r="3167">
      <c r="A3167" s="143" t="s">
        <v>39430</v>
      </c>
      <c r="B3167" s="166" t="str">
        <f>vlookup(A3167, 'OG Data Combined'!$A$2:$Z6277,25,false)</f>
        <v>https://twitter.com/ben_markison</v>
      </c>
      <c r="D3167" s="144" t="str">
        <f>vlookup(A3167, 'OG Data Combined'!$A$2:$AQ6277,29,false)</f>
        <v>-</v>
      </c>
      <c r="E3167" t="str">
        <f>IFERROR(__xludf.DUMMYFUNCTION("IFERROR(REGEXEXTRACT((vlookup(A3167, 'OG Data Combined'!$A$2:$AQ6277,21,false)), ""\((.*?)\)""), """")"),"")</f>
        <v/>
      </c>
    </row>
    <row r="3168">
      <c r="A3168" s="143" t="s">
        <v>39431</v>
      </c>
      <c r="B3168" s="166" t="str">
        <f>vlookup(A3168, 'OG Data Combined'!$A$2:$Z6277,25,false)</f>
        <v>https://twitter.com/coachraber</v>
      </c>
      <c r="D3168" s="144" t="str">
        <f>vlookup(A3168, 'OG Data Combined'!$A$2:$AQ6277,29,false)</f>
        <v>-</v>
      </c>
      <c r="E3168" t="str">
        <f>IFERROR(__xludf.DUMMYFUNCTION("IFERROR(REGEXEXTRACT((vlookup(A3168, 'OG Data Combined'!$A$2:$AQ6277,21,false)), ""\((.*?)\)""), """")"),"Distance")</f>
        <v>Distance</v>
      </c>
    </row>
    <row r="3169">
      <c r="A3169" s="143" t="s">
        <v>39432</v>
      </c>
      <c r="B3169" s="166" t="str">
        <f>vlookup(A3169, 'OG Data Combined'!$A$2:$Z6277,25,false)</f>
        <v>https://twitter.com/arcope4</v>
      </c>
      <c r="D3169" s="144" t="str">
        <f>vlookup(A3169, 'OG Data Combined'!$A$2:$AQ6277,29,false)</f>
        <v>-</v>
      </c>
      <c r="E3169" t="str">
        <f>IFERROR(__xludf.DUMMYFUNCTION("IFERROR(REGEXEXTRACT((vlookup(A3169, 'OG Data Combined'!$A$2:$AQ6277,21,false)), ""\((.*?)\)""), """")"),"Throws")</f>
        <v>Throws</v>
      </c>
    </row>
    <row r="3170">
      <c r="A3170" s="143" t="s">
        <v>39433</v>
      </c>
      <c r="B3170" s="144" t="str">
        <f>vlookup(A3170, 'OG Data Combined'!$A$2:$Z6277,25,false)</f>
        <v>-</v>
      </c>
      <c r="D3170" s="144" t="str">
        <f>vlookup(A3170, 'OG Data Combined'!$A$2:$AQ6277,29,false)</f>
        <v>-</v>
      </c>
      <c r="E3170" t="str">
        <f>IFERROR(__xludf.DUMMYFUNCTION("IFERROR(REGEXEXTRACT((vlookup(A3170, 'OG Data Combined'!$A$2:$AQ6277,21,false)), ""\((.*?)\)""), """")"),"Throws")</f>
        <v>Throws</v>
      </c>
    </row>
    <row r="3171">
      <c r="A3171" s="143" t="s">
        <v>39434</v>
      </c>
      <c r="B3171" s="144" t="str">
        <f>vlookup(A3171, 'OG Data Combined'!$A$2:$Z6277,25,false)</f>
        <v>-</v>
      </c>
      <c r="D3171" s="144" t="str">
        <f>vlookup(A3171, 'OG Data Combined'!$A$2:$AQ6277,29,false)</f>
        <v>-</v>
      </c>
      <c r="E3171" t="str">
        <f>IFERROR(__xludf.DUMMYFUNCTION("IFERROR(REGEXEXTRACT((vlookup(A3171, 'OG Data Combined'!$A$2:$AQ6277,21,false)), ""\((.*?)\)""), """")"),"Steeplechase")</f>
        <v>Steeplechase</v>
      </c>
    </row>
    <row r="3172">
      <c r="A3172" s="143" t="s">
        <v>39435</v>
      </c>
      <c r="B3172" s="166" t="str">
        <f>vlookup(A3172, 'OG Data Combined'!$A$2:$Z6277,25,false)</f>
        <v>https://twitter.com/CoachSethWare</v>
      </c>
      <c r="D3172" s="144" t="str">
        <f>vlookup(A3172, 'OG Data Combined'!$A$2:$AQ6277,29,false)</f>
        <v>-</v>
      </c>
      <c r="E3172" t="str">
        <f>IFERROR(__xludf.DUMMYFUNCTION("IFERROR(REGEXEXTRACT((vlookup(A3172, 'OG Data Combined'!$A$2:$AQ6277,21,false)), ""\((.*?)\)""), """")"),"Sprints, Hurdles, Multi-Events")</f>
        <v>Sprints, Hurdles, Multi-Events</v>
      </c>
    </row>
    <row r="3173">
      <c r="A3173" s="143" t="s">
        <v>39436</v>
      </c>
      <c r="B3173" s="144" t="str">
        <f>vlookup(A3173, 'OG Data Combined'!$A$2:$Z6277,25,false)</f>
        <v>-</v>
      </c>
      <c r="D3173" s="166" t="str">
        <f>vlookup(A3173, 'OG Data Combined'!$A$2:$AQ6277,29,false)</f>
        <v>https://www.instagram.com/marsvaults/</v>
      </c>
      <c r="E3173" t="str">
        <f>IFERROR(__xludf.DUMMYFUNCTION("IFERROR(REGEXEXTRACT((vlookup(A3173, 'OG Data Combined'!$A$2:$AQ6277,21,false)), ""\((.*?)\)""), """")"),"Pole Vault")</f>
        <v>Pole Vault</v>
      </c>
    </row>
    <row r="3174">
      <c r="A3174" s="143" t="s">
        <v>39437</v>
      </c>
      <c r="B3174" s="144" t="str">
        <f>vlookup(A3174, 'OG Data Combined'!$A$2:$Z6277,25,false)</f>
        <v>-</v>
      </c>
      <c r="D3174" s="144" t="str">
        <f>vlookup(A3174, 'OG Data Combined'!$A$2:$AQ6277,29,false)</f>
        <v>-</v>
      </c>
      <c r="E3174" t="str">
        <f>IFERROR(__xludf.DUMMYFUNCTION("IFERROR(REGEXEXTRACT((vlookup(A3174, 'OG Data Combined'!$A$2:$AQ6277,21,false)), ""\((.*?)\)""), """")"),"")</f>
        <v/>
      </c>
    </row>
    <row r="3175">
      <c r="A3175" s="143" t="s">
        <v>39438</v>
      </c>
      <c r="B3175" s="166" t="str">
        <f>vlookup(A3175, 'OG Data Combined'!$A$2:$Z6277,25,false)</f>
        <v>https://twitter.com/coachclydemorg1</v>
      </c>
      <c r="D3175" s="144" t="str">
        <f>vlookup(A3175, 'OG Data Combined'!$A$2:$AQ6277,29,false)</f>
        <v>-</v>
      </c>
      <c r="E3175" t="str">
        <f>IFERROR(__xludf.DUMMYFUNCTION("IFERROR(REGEXEXTRACT((vlookup(A3175, 'OG Data Combined'!$A$2:$AQ6277,21,false)), ""\((.*?)\)""), """")"),"")</f>
        <v/>
      </c>
    </row>
    <row r="3176">
      <c r="A3176" s="143" t="s">
        <v>39439</v>
      </c>
      <c r="B3176" s="144" t="str">
        <f>vlookup(A3176, 'OG Data Combined'!$A$2:$Z6277,25,false)</f>
        <v>-</v>
      </c>
      <c r="D3176" s="144" t="str">
        <f>vlookup(A3176, 'OG Data Combined'!$A$2:$AQ6277,29,false)</f>
        <v>-</v>
      </c>
      <c r="E3176" t="str">
        <f>IFERROR(__xludf.DUMMYFUNCTION("IFERROR(REGEXEXTRACT((vlookup(A3176, 'OG Data Combined'!$A$2:$AQ6277,21,false)), ""\((.*?)\)""), """")"),"Throws")</f>
        <v>Throws</v>
      </c>
    </row>
    <row r="3177">
      <c r="A3177" s="143" t="s">
        <v>39440</v>
      </c>
      <c r="B3177" s="144" t="str">
        <f>vlookup(A3177, 'OG Data Combined'!$A$2:$Z6277,25,false)</f>
        <v>-</v>
      </c>
      <c r="D3177" s="144" t="str">
        <f>vlookup(A3177, 'OG Data Combined'!$A$2:$AQ6277,29,false)</f>
        <v>-</v>
      </c>
      <c r="E3177" t="str">
        <f>IFERROR(__xludf.DUMMYFUNCTION("IFERROR(REGEXEXTRACT((vlookup(A3177, 'OG Data Combined'!$A$2:$AQ6277,21,false)), ""\((.*?)\)""), """")"),"Pole Vault")</f>
        <v>Pole Vault</v>
      </c>
    </row>
    <row r="3178">
      <c r="A3178" s="143" t="s">
        <v>39441</v>
      </c>
      <c r="B3178" s="144" t="str">
        <f>vlookup(A3178, 'OG Data Combined'!$A$2:$Z6277,25,false)</f>
        <v>-</v>
      </c>
      <c r="D3178" s="144" t="str">
        <f>vlookup(A3178, 'OG Data Combined'!$A$2:$AQ6277,29,false)</f>
        <v>-</v>
      </c>
      <c r="E3178" t="str">
        <f>IFERROR(__xludf.DUMMYFUNCTION("IFERROR(REGEXEXTRACT((vlookup(A3178, 'OG Data Combined'!$A$2:$AQ6277,21,false)), ""\((.*?)\)""), """")"),"Jumps")</f>
        <v>Jumps</v>
      </c>
    </row>
    <row r="3179">
      <c r="A3179" s="143" t="s">
        <v>39442</v>
      </c>
      <c r="B3179" s="166" t="str">
        <f>vlookup(A3179, 'OG Data Combined'!$A$2:$Z6277,25,false)</f>
        <v>https://twitter.com/coach_mccreary</v>
      </c>
      <c r="D3179" s="166" t="str">
        <f>vlookup(A3179, 'OG Data Combined'!$A$2:$AQ6277,29,false)</f>
        <v>https://www.instagram.com/wabash_redpack/</v>
      </c>
      <c r="E3179" t="str">
        <f>IFERROR(__xludf.DUMMYFUNCTION("IFERROR(REGEXEXTRACT((vlookup(A3179, 'OG Data Combined'!$A$2:$AQ6277,21,false)), ""\((.*?)\)""), """")"),"Distance")</f>
        <v>Distance</v>
      </c>
    </row>
    <row r="3180">
      <c r="A3180" s="143" t="s">
        <v>39443</v>
      </c>
      <c r="B3180" s="144" t="str">
        <f>vlookup(A3180, 'OG Data Combined'!$A$2:$Z6277,25,false)</f>
        <v>-</v>
      </c>
      <c r="D3180" s="144" t="str">
        <f>vlookup(A3180, 'OG Data Combined'!$A$2:$AQ6277,29,false)</f>
        <v>-</v>
      </c>
      <c r="E3180" t="str">
        <f>IFERROR(__xludf.DUMMYFUNCTION("IFERROR(REGEXEXTRACT((vlookup(A3180, 'OG Data Combined'!$A$2:$AQ6277,21,false)), ""\((.*?)\)""), """")"),"Throws, Multi-Events")</f>
        <v>Throws, Multi-Events</v>
      </c>
    </row>
    <row r="3181">
      <c r="A3181" s="143" t="s">
        <v>39444</v>
      </c>
      <c r="B3181" s="144" t="str">
        <f>vlookup(A3181, 'OG Data Combined'!$A$2:$Z6277,25,false)</f>
        <v>-</v>
      </c>
      <c r="D3181" s="166" t="str">
        <f>vlookup(A3181, 'OG Data Combined'!$A$2:$AQ6277,29,false)</f>
        <v>https://www.instagram.com/emily.hoesing/</v>
      </c>
      <c r="E3181" t="str">
        <f>IFERROR(__xludf.DUMMYFUNCTION("IFERROR(REGEXEXTRACT((vlookup(A3181, 'OG Data Combined'!$A$2:$AQ6277,21,false)), ""\((.*?)\)""), """")"),"Distance")</f>
        <v>Distance</v>
      </c>
    </row>
    <row r="3182">
      <c r="A3182" s="143" t="s">
        <v>39445</v>
      </c>
      <c r="B3182" s="166" t="str">
        <f>vlookup(A3182, 'OG Data Combined'!$A$2:$Z6277,25,false)</f>
        <v>https://twitter.com/coachsturm48</v>
      </c>
      <c r="D3182" s="144" t="str">
        <f>vlookup(A3182, 'OG Data Combined'!$A$2:$AQ6277,29,false)</f>
        <v>-</v>
      </c>
      <c r="E3182" t="str">
        <f>IFERROR(__xludf.DUMMYFUNCTION("IFERROR(REGEXEXTRACT((vlookup(A3182, 'OG Data Combined'!$A$2:$AQ6277,21,false)), ""\((.*?)\)""), """")"),"")</f>
        <v/>
      </c>
    </row>
    <row r="3183">
      <c r="A3183" s="143" t="s">
        <v>39446</v>
      </c>
      <c r="B3183" s="166" t="str">
        <f>vlookup(A3183, 'OG Data Combined'!$A$2:$Z6277,25,false)</f>
        <v>https://twitter.com/coachfullera</v>
      </c>
      <c r="D3183" s="144" t="str">
        <f>vlookup(A3183, 'OG Data Combined'!$A$2:$AQ6277,29,false)</f>
        <v>-</v>
      </c>
      <c r="E3183" t="str">
        <f>IFERROR(__xludf.DUMMYFUNCTION("IFERROR(REGEXEXTRACT((vlookup(A3183, 'OG Data Combined'!$A$2:$AQ6277,21,false)), ""\((.*?)\)""), """")"),"Distance")</f>
        <v>Distance</v>
      </c>
    </row>
    <row r="3184">
      <c r="A3184" s="143" t="s">
        <v>39447</v>
      </c>
      <c r="B3184" s="166" t="str">
        <f>vlookup(A3184, 'OG Data Combined'!$A$2:$Z6277,25,false)</f>
        <v>https://twitter.com/dutchgunz</v>
      </c>
      <c r="D3184" s="144" t="str">
        <f>vlookup(A3184, 'OG Data Combined'!$A$2:$AQ6277,29,false)</f>
        <v>-</v>
      </c>
      <c r="E3184" t="str">
        <f>IFERROR(__xludf.DUMMYFUNCTION("IFERROR(REGEXEXTRACT((vlookup(A3184, 'OG Data Combined'!$A$2:$AQ6277,21,false)), ""\((.*?)\)""), """")"),"")</f>
        <v/>
      </c>
    </row>
    <row r="3185">
      <c r="A3185" s="143" t="s">
        <v>39448</v>
      </c>
      <c r="B3185" s="166" t="str">
        <f>vlookup(A3185, 'OG Data Combined'!$A$2:$Z6277,25,false)</f>
        <v>https://twitter.com/coachfullerb</v>
      </c>
      <c r="D3185" s="144" t="str">
        <f>vlookup(A3185, 'OG Data Combined'!$A$2:$AQ6277,29,false)</f>
        <v>-</v>
      </c>
      <c r="E3185" t="str">
        <f>IFERROR(__xludf.DUMMYFUNCTION("IFERROR(REGEXEXTRACT((vlookup(A3185, 'OG Data Combined'!$A$2:$AQ6277,21,false)), ""\((.*?)\)""), """")"),"")</f>
        <v/>
      </c>
    </row>
    <row r="3186">
      <c r="A3186" s="143" t="s">
        <v>39449</v>
      </c>
      <c r="B3186" s="166" t="str">
        <f>vlookup(A3186, 'OG Data Combined'!$A$2:$Z6277,25,false)</f>
        <v>https://twitter.com/coachjfuller</v>
      </c>
      <c r="D3186" s="144" t="str">
        <f>vlookup(A3186, 'OG Data Combined'!$A$2:$AQ6277,29,false)</f>
        <v>-</v>
      </c>
      <c r="E3186" t="str">
        <f>IFERROR(__xludf.DUMMYFUNCTION("IFERROR(REGEXEXTRACT((vlookup(A3186, 'OG Data Combined'!$A$2:$AQ6277,21,false)), ""\((.*?)\)""), """")"),"")</f>
        <v/>
      </c>
    </row>
    <row r="3187">
      <c r="A3187" s="143" t="s">
        <v>39450</v>
      </c>
      <c r="B3187" s="144" t="str">
        <f>vlookup(A3187, 'OG Data Combined'!$A$2:$Z6277,25,false)</f>
        <v>-</v>
      </c>
      <c r="D3187" s="144" t="str">
        <f>vlookup(A3187, 'OG Data Combined'!$A$2:$AQ6277,29,false)</f>
        <v>-</v>
      </c>
      <c r="E3187" t="str">
        <f>IFERROR(__xludf.DUMMYFUNCTION("IFERROR(REGEXEXTRACT((vlookup(A3187, 'OG Data Combined'!$A$2:$AQ6277,21,false)), ""\((.*?)\)""), """")"),"")</f>
        <v/>
      </c>
    </row>
    <row r="3188">
      <c r="A3188" s="143" t="s">
        <v>39451</v>
      </c>
      <c r="B3188" s="166" t="str">
        <f>vlookup(A3188, 'OG Data Combined'!$A$2:$Z6277,25,false)</f>
        <v>https://twitter.com/Emily_Vos17</v>
      </c>
      <c r="D3188" s="144" t="str">
        <f>vlookup(A3188, 'OG Data Combined'!$A$2:$AQ6277,29,false)</f>
        <v>-</v>
      </c>
      <c r="E3188" t="str">
        <f>IFERROR(__xludf.DUMMYFUNCTION("IFERROR(REGEXEXTRACT((vlookup(A3188, 'OG Data Combined'!$A$2:$AQ6277,21,false)), ""\((.*?)\)""), """")"),"")</f>
        <v/>
      </c>
    </row>
    <row r="3189">
      <c r="A3189" s="143" t="s">
        <v>39452</v>
      </c>
      <c r="B3189" s="144" t="str">
        <f>vlookup(A3189, 'OG Data Combined'!$A$2:$Z6277,25,false)</f>
        <v>-</v>
      </c>
      <c r="D3189" s="144" t="str">
        <f>vlookup(A3189, 'OG Data Combined'!$A$2:$AQ6277,29,false)</f>
        <v>-</v>
      </c>
      <c r="E3189" t="str">
        <f>IFERROR(__xludf.DUMMYFUNCTION("IFERROR(REGEXEXTRACT((vlookup(A3189, 'OG Data Combined'!$A$2:$AQ6277,21,false)), ""\((.*?)\)""), """")"),"")</f>
        <v/>
      </c>
    </row>
    <row r="3190">
      <c r="A3190" s="143" t="s">
        <v>39453</v>
      </c>
      <c r="B3190" s="166" t="str">
        <f>vlookup(A3190, 'OG Data Combined'!$A$2:$Z6277,25,false)</f>
        <v>https://x.com/ryanizer1</v>
      </c>
      <c r="D3190" s="144" t="str">
        <f>vlookup(A3190, 'OG Data Combined'!$A$2:$AQ6277,29,false)</f>
        <v>-</v>
      </c>
      <c r="E3190" t="str">
        <f>IFERROR(__xludf.DUMMYFUNCTION("IFERROR(REGEXEXTRACT((vlookup(A3190, 'OG Data Combined'!$A$2:$AQ6277,21,false)), ""\((.*?)\)""), """")"),"Distance")</f>
        <v>Distance</v>
      </c>
    </row>
    <row r="3191">
      <c r="A3191" s="143" t="s">
        <v>39454</v>
      </c>
      <c r="B3191" s="144" t="str">
        <f>vlookup(A3191, 'OG Data Combined'!$A$2:$Z6277,25,false)</f>
        <v>-</v>
      </c>
      <c r="D3191" s="144" t="str">
        <f>vlookup(A3191, 'OG Data Combined'!$A$2:$AQ6277,29,false)</f>
        <v>-</v>
      </c>
      <c r="E3191" t="str">
        <f>IFERROR(__xludf.DUMMYFUNCTION("IFERROR(REGEXEXTRACT((vlookup(A3191, 'OG Data Combined'!$A$2:$AQ6277,21,false)), ""\((.*?)\)""), """")"),"")</f>
        <v/>
      </c>
    </row>
    <row r="3192">
      <c r="A3192" s="143" t="s">
        <v>39455</v>
      </c>
      <c r="B3192" s="166" t="str">
        <f>vlookup(A3192, 'OG Data Combined'!$A$2:$Z6277,25,false)</f>
        <v>https://twitter.com/mandimac86</v>
      </c>
      <c r="D3192" s="144" t="str">
        <f>vlookup(A3192, 'OG Data Combined'!$A$2:$AQ6277,29,false)</f>
        <v>-</v>
      </c>
      <c r="E3192" t="str">
        <f>IFERROR(__xludf.DUMMYFUNCTION("IFERROR(REGEXEXTRACT((vlookup(A3192, 'OG Data Combined'!$A$2:$AQ6277,21,false)), ""\((.*?)\)""), """")"),"Throws")</f>
        <v>Throws</v>
      </c>
    </row>
    <row r="3193">
      <c r="A3193" s="143" t="s">
        <v>39456</v>
      </c>
      <c r="B3193" s="166" t="str">
        <f>vlookup(A3193, 'OG Data Combined'!$A$2:$Z6277,25,false)</f>
        <v>https://x.com/loganstroman</v>
      </c>
      <c r="D3193" s="144" t="str">
        <f>vlookup(A3193, 'OG Data Combined'!$A$2:$AQ6277,29,false)</f>
        <v>-</v>
      </c>
      <c r="E3193" t="str">
        <f>IFERROR(__xludf.DUMMYFUNCTION("IFERROR(REGEXEXTRACT((vlookup(A3193, 'OG Data Combined'!$A$2:$AQ6277,21,false)), ""\((.*?)\)""), """")"),"Distance")</f>
        <v>Distance</v>
      </c>
    </row>
    <row r="3194">
      <c r="A3194" s="143" t="s">
        <v>39457</v>
      </c>
      <c r="B3194" s="166" t="str">
        <f>vlookup(A3194, 'OG Data Combined'!$A$2:$Z6277,25,false)</f>
        <v>https://twitter.com/runcoachfrawley</v>
      </c>
      <c r="D3194" s="144" t="str">
        <f>vlookup(A3194, 'OG Data Combined'!$A$2:$AQ6277,29,false)</f>
        <v>-</v>
      </c>
      <c r="E3194" t="str">
        <f>IFERROR(__xludf.DUMMYFUNCTION("IFERROR(REGEXEXTRACT((vlookup(A3194, 'OG Data Combined'!$A$2:$AQ6277,21,false)), ""\((.*?)\)""), """")"),"")</f>
        <v/>
      </c>
    </row>
    <row r="3195">
      <c r="A3195" s="143" t="s">
        <v>39458</v>
      </c>
      <c r="B3195" s="144" t="str">
        <f>vlookup(A3195, 'OG Data Combined'!$A$2:$Z6277,25,false)</f>
        <v>-</v>
      </c>
      <c r="D3195" s="166" t="str">
        <f>vlookup(A3195, 'OG Data Combined'!$A$2:$AQ6277,29,false)</f>
        <v>https://www.instagram.com/haleyharms/</v>
      </c>
      <c r="E3195" t="str">
        <f>IFERROR(__xludf.DUMMYFUNCTION("IFERROR(REGEXEXTRACT((vlookup(A3195, 'OG Data Combined'!$A$2:$AQ6277,21,false)), ""\((.*?)\)""), """")"),"")</f>
        <v/>
      </c>
    </row>
    <row r="3196">
      <c r="A3196" s="143" t="s">
        <v>39459</v>
      </c>
      <c r="B3196" s="166" t="str">
        <f>vlookup(A3196, 'OG Data Combined'!$A$2:$Z6277,25,false)</f>
        <v>https://twitter.com/runcoachfrawley</v>
      </c>
      <c r="D3196" s="166" t="str">
        <f>vlookup(A3196, 'OG Data Combined'!$A$2:$AQ6277,29,false)</f>
        <v>https://www.instagram.com/jerrythe3rd/</v>
      </c>
      <c r="E3196" t="str">
        <f>IFERROR(__xludf.DUMMYFUNCTION("IFERROR(REGEXEXTRACT((vlookup(A3196, 'OG Data Combined'!$A$2:$AQ6277,21,false)), ""\((.*?)\)""), """")"),"")</f>
        <v/>
      </c>
    </row>
    <row r="3197">
      <c r="A3197" s="143" t="s">
        <v>39460</v>
      </c>
      <c r="B3197" s="166" t="str">
        <f>vlookup(A3197, 'OG Data Combined'!$A$2:$Z6277,25,false)</f>
        <v>https://twitter.com/gccoachp</v>
      </c>
      <c r="D3197" s="166" t="str">
        <f>vlookup(A3197, 'OG Data Combined'!$A$2:$AQ6277,29,false)</f>
        <v>https://www.instagram.com/gccoachp/</v>
      </c>
      <c r="E3197" t="str">
        <f>IFERROR(__xludf.DUMMYFUNCTION("IFERROR(REGEXEXTRACT((vlookup(A3197, 'OG Data Combined'!$A$2:$AQ6277,21,false)), ""\((.*?)\)""), """")"),"")</f>
        <v/>
      </c>
    </row>
    <row r="3198">
      <c r="A3198" s="143" t="s">
        <v>39461</v>
      </c>
      <c r="B3198" s="144" t="str">
        <f>vlookup(A3198, 'OG Data Combined'!$A$2:$Z6277,25,false)</f>
        <v>-</v>
      </c>
      <c r="D3198" s="166" t="str">
        <f>vlookup(A3198, 'OG Data Combined'!$A$2:$AQ6277,29,false)</f>
        <v>https://www.instagram.com/keeganparrott/</v>
      </c>
      <c r="E3198" t="str">
        <f>IFERROR(__xludf.DUMMYFUNCTION("IFERROR(REGEXEXTRACT((vlookup(A3198, 'OG Data Combined'!$A$2:$AQ6277,21,false)), ""\((.*?)\)""), """")"),"Distance")</f>
        <v>Distance</v>
      </c>
    </row>
    <row r="3199">
      <c r="A3199" s="143" t="s">
        <v>39462</v>
      </c>
      <c r="B3199" s="144" t="str">
        <f>vlookup(A3199, 'OG Data Combined'!$A$2:$Z6277,25,false)</f>
        <v>-</v>
      </c>
      <c r="D3199" s="144" t="str">
        <f>vlookup(A3199, 'OG Data Combined'!$A$2:$AQ6277,29,false)</f>
        <v>-</v>
      </c>
      <c r="E3199" t="str">
        <f>IFERROR(__xludf.DUMMYFUNCTION("IFERROR(REGEXEXTRACT((vlookup(A3199, 'OG Data Combined'!$A$2:$AQ6277,21,false)), ""\((.*?)\)""), """")"),"")</f>
        <v/>
      </c>
    </row>
    <row r="3200">
      <c r="A3200" s="143" t="s">
        <v>39463</v>
      </c>
      <c r="B3200" s="144" t="str">
        <f>vlookup(A3200, 'OG Data Combined'!$A$2:$Z6277,25,false)</f>
        <v>-</v>
      </c>
      <c r="D3200" s="144" t="str">
        <f>vlookup(A3200, 'OG Data Combined'!$A$2:$AQ6277,29,false)</f>
        <v>-</v>
      </c>
      <c r="E3200" t="str">
        <f>IFERROR(__xludf.DUMMYFUNCTION("IFERROR(REGEXEXTRACT((vlookup(A3200, 'OG Data Combined'!$A$2:$AQ6277,21,false)), ""\((.*?)\)""), """")"),"")</f>
        <v/>
      </c>
    </row>
    <row r="3201">
      <c r="A3201" s="143" t="s">
        <v>39464</v>
      </c>
      <c r="B3201" s="144" t="str">
        <f>vlookup(A3201, 'OG Data Combined'!$A$2:$Z6277,25,false)</f>
        <v>-</v>
      </c>
      <c r="D3201" s="166" t="str">
        <f>vlookup(A3201, 'OG Data Combined'!$A$2:$AQ6277,29,false)</f>
        <v>https://www.instagram.com/im_coachlewis/</v>
      </c>
      <c r="E3201" t="str">
        <f>IFERROR(__xludf.DUMMYFUNCTION("IFERROR(REGEXEXTRACT((vlookup(A3201, 'OG Data Combined'!$A$2:$AQ6277,21,false)), ""\((.*?)\)""), """")"),"")</f>
        <v/>
      </c>
    </row>
    <row r="3202">
      <c r="A3202" s="143" t="s">
        <v>39465</v>
      </c>
      <c r="B3202" s="144" t="str">
        <f>vlookup(A3202, 'OG Data Combined'!$A$2:$Z6277,25,false)</f>
        <v>-</v>
      </c>
      <c r="D3202" s="144" t="str">
        <f>vlookup(A3202, 'OG Data Combined'!$A$2:$AQ6277,29,false)</f>
        <v>-</v>
      </c>
      <c r="E3202" t="str">
        <f>IFERROR(__xludf.DUMMYFUNCTION("IFERROR(REGEXEXTRACT((vlookup(A3202, 'OG Data Combined'!$A$2:$AQ6277,21,false)), ""\((.*?)\)""), """")"),"")</f>
        <v/>
      </c>
    </row>
    <row r="3203">
      <c r="A3203" s="143" t="s">
        <v>39466</v>
      </c>
      <c r="B3203" s="144" t="str">
        <f>vlookup(A3203, 'OG Data Combined'!$A$2:$Z6277,25,false)</f>
        <v>-</v>
      </c>
      <c r="D3203" s="144" t="str">
        <f>vlookup(A3203, 'OG Data Combined'!$A$2:$AQ6277,29,false)</f>
        <v>-</v>
      </c>
      <c r="E3203" t="str">
        <f>IFERROR(__xludf.DUMMYFUNCTION("IFERROR(REGEXEXTRACT((vlookup(A3203, 'OG Data Combined'!$A$2:$AQ6277,21,false)), ""\((.*?)\)""), """")"),"Distance")</f>
        <v>Distance</v>
      </c>
    </row>
    <row r="3204">
      <c r="A3204" s="143" t="s">
        <v>39467</v>
      </c>
      <c r="B3204" s="144" t="str">
        <f>vlookup(A3204, 'OG Data Combined'!$A$2:$Z6277,25,false)</f>
        <v>-</v>
      </c>
      <c r="D3204" s="144" t="str">
        <f>vlookup(A3204, 'OG Data Combined'!$A$2:$AQ6277,29,false)</f>
        <v>-</v>
      </c>
      <c r="E3204" t="str">
        <f>IFERROR(__xludf.DUMMYFUNCTION("IFERROR(REGEXEXTRACT((vlookup(A3204, 'OG Data Combined'!$A$2:$AQ6277,21,false)), ""\((.*?)\)""), """")"),"Throws")</f>
        <v>Throws</v>
      </c>
    </row>
    <row r="3205">
      <c r="A3205" s="143" t="s">
        <v>39468</v>
      </c>
      <c r="B3205" s="144" t="str">
        <f>vlookup(A3205, 'OG Data Combined'!$A$2:$Z6277,25,false)</f>
        <v>-</v>
      </c>
      <c r="D3205" s="144" t="str">
        <f>vlookup(A3205, 'OG Data Combined'!$A$2:$AQ6277,29,false)</f>
        <v>-</v>
      </c>
      <c r="E3205" t="str">
        <f>IFERROR(__xludf.DUMMYFUNCTION("IFERROR(REGEXEXTRACT((vlookup(A3205, 'OG Data Combined'!$A$2:$AQ6277,21,false)), ""\((.*?)\)""), """")"),"Pole Vault")</f>
        <v>Pole Vault</v>
      </c>
    </row>
    <row r="3206">
      <c r="A3206" s="143" t="s">
        <v>39469</v>
      </c>
      <c r="B3206" s="166" t="str">
        <f>vlookup(A3206, 'OG Data Combined'!$A$2:$Z6277,25,false)</f>
        <v>https://twitter.com/ethan_adlfinger</v>
      </c>
      <c r="D3206" s="166" t="str">
        <f>vlookup(A3206, 'OG Data Combined'!$A$2:$AQ6277,29,false)</f>
        <v>https://www.instagram.com/miss.emilylouise/</v>
      </c>
      <c r="E3206" t="str">
        <f>IFERROR(__xludf.DUMMYFUNCTION("IFERROR(REGEXEXTRACT((vlookup(A3206, 'OG Data Combined'!$A$2:$AQ6277,21,false)), ""\((.*?)\)""), """")"),"Distance")</f>
        <v>Distance</v>
      </c>
    </row>
    <row r="3207">
      <c r="A3207" s="143" t="s">
        <v>39470</v>
      </c>
      <c r="B3207" s="144" t="str">
        <f>vlookup(A3207, 'OG Data Combined'!$A$2:$Z6277,25,false)</f>
        <v>-</v>
      </c>
      <c r="D3207" s="144" t="str">
        <f>vlookup(A3207, 'OG Data Combined'!$A$2:$AQ6277,29,false)</f>
        <v>-</v>
      </c>
      <c r="E3207" t="str">
        <f>IFERROR(__xludf.DUMMYFUNCTION("IFERROR(REGEXEXTRACT((vlookup(A3207, 'OG Data Combined'!$A$2:$AQ6277,21,false)), ""\((.*?)\)""), """")"),"Distance")</f>
        <v>Distance</v>
      </c>
    </row>
    <row r="3208">
      <c r="A3208" s="143" t="s">
        <v>39471</v>
      </c>
      <c r="B3208" s="144" t="str">
        <f>vlookup(A3208, 'OG Data Combined'!$A$2:$Z6277,25,false)</f>
        <v>-</v>
      </c>
      <c r="D3208" s="144" t="str">
        <f>vlookup(A3208, 'OG Data Combined'!$A$2:$AQ6277,29,false)</f>
        <v>-</v>
      </c>
      <c r="E3208" t="str">
        <f>IFERROR(__xludf.DUMMYFUNCTION("IFERROR(REGEXEXTRACT((vlookup(A3208, 'OG Data Combined'!$A$2:$AQ6277,21,false)), ""\((.*?)\)""), """")"),"")</f>
        <v/>
      </c>
    </row>
    <row r="3209">
      <c r="A3209" s="143" t="s">
        <v>39472</v>
      </c>
      <c r="B3209" s="144" t="str">
        <f>vlookup(A3209, 'OG Data Combined'!$A$2:$Z6277,25,false)</f>
        <v>-</v>
      </c>
      <c r="D3209" s="144" t="str">
        <f>vlookup(A3209, 'OG Data Combined'!$A$2:$AQ6277,29,false)</f>
        <v>-</v>
      </c>
      <c r="E3209" t="str">
        <f>IFERROR(__xludf.DUMMYFUNCTION("IFERROR(REGEXEXTRACT((vlookup(A3209, 'OG Data Combined'!$A$2:$AQ6277,21,false)), ""\((.*?)\)""), """")"),"")</f>
        <v/>
      </c>
    </row>
    <row r="3210">
      <c r="A3210" s="143" t="s">
        <v>39473</v>
      </c>
      <c r="B3210" s="144" t="str">
        <f>vlookup(A3210, 'OG Data Combined'!$A$2:$Z6277,25,false)</f>
        <v>-</v>
      </c>
      <c r="D3210" s="166" t="str">
        <f>vlookup(A3210, 'OG Data Combined'!$A$2:$AQ6277,29,false)</f>
        <v>https://www.instagram.com/coachyarrow/</v>
      </c>
      <c r="E3210" t="str">
        <f>IFERROR(__xludf.DUMMYFUNCTION("IFERROR(REGEXEXTRACT((vlookup(A3210, 'OG Data Combined'!$A$2:$AQ6277,21,false)), ""\((.*?)\)""), """")"),"")</f>
        <v/>
      </c>
    </row>
    <row r="3211">
      <c r="A3211" s="143" t="s">
        <v>39474</v>
      </c>
      <c r="B3211" s="144" t="str">
        <f>vlookup(A3211, 'OG Data Combined'!$A$2:$Z6277,25,false)</f>
        <v>-</v>
      </c>
      <c r="D3211" s="144" t="str">
        <f>vlookup(A3211, 'OG Data Combined'!$A$2:$AQ6277,29,false)</f>
        <v>-</v>
      </c>
      <c r="E3211" t="str">
        <f>IFERROR(__xludf.DUMMYFUNCTION("IFERROR(REGEXEXTRACT((vlookup(A3211, 'OG Data Combined'!$A$2:$AQ6277,21,false)), ""\((.*?)\)""), """")"),"Throws")</f>
        <v>Throws</v>
      </c>
    </row>
    <row r="3212">
      <c r="A3212" s="143" t="s">
        <v>39475</v>
      </c>
      <c r="B3212" s="144" t="str">
        <f>vlookup(A3212, 'OG Data Combined'!$A$2:$Z6277,25,false)</f>
        <v>-</v>
      </c>
      <c r="D3212" s="144" t="str">
        <f>vlookup(A3212, 'OG Data Combined'!$A$2:$AQ6277,29,false)</f>
        <v>-</v>
      </c>
      <c r="E3212" t="str">
        <f>IFERROR(__xludf.DUMMYFUNCTION("IFERROR(REGEXEXTRACT((vlookup(A3212, 'OG Data Combined'!$A$2:$AQ6277,21,false)), ""\((.*?)\)""), """")"),"Distance")</f>
        <v>Distance</v>
      </c>
    </row>
    <row r="3213">
      <c r="A3213" s="143" t="s">
        <v>39476</v>
      </c>
      <c r="B3213" s="166" t="str">
        <f>vlookup(A3213, 'OG Data Combined'!$A$2:$Z6277,25,false)</f>
        <v>https://twitter.com/jrhoff26</v>
      </c>
      <c r="D3213" s="144" t="str">
        <f>vlookup(A3213, 'OG Data Combined'!$A$2:$AQ6277,29,false)</f>
        <v>-</v>
      </c>
      <c r="E3213" t="str">
        <f>IFERROR(__xludf.DUMMYFUNCTION("IFERROR(REGEXEXTRACT((vlookup(A3213, 'OG Data Combined'!$A$2:$AQ6277,21,false)), ""\((.*?)\)""), """")"),"")</f>
        <v/>
      </c>
    </row>
    <row r="3214">
      <c r="A3214" s="143" t="s">
        <v>39477</v>
      </c>
      <c r="B3214" s="144" t="str">
        <f>vlookup(A3214, 'OG Data Combined'!$A$2:$Z6277,25,false)</f>
        <v>-</v>
      </c>
      <c r="D3214" s="144" t="str">
        <f>vlookup(A3214, 'OG Data Combined'!$A$2:$AQ6277,29,false)</f>
        <v>-</v>
      </c>
      <c r="E3214" t="str">
        <f>IFERROR(__xludf.DUMMYFUNCTION("IFERROR(REGEXEXTRACT((vlookup(A3214, 'OG Data Combined'!$A$2:$AQ6277,21,false)), ""\((.*?)\)""), """")"),"Distance")</f>
        <v>Distance</v>
      </c>
    </row>
    <row r="3215">
      <c r="A3215" s="143" t="s">
        <v>39478</v>
      </c>
      <c r="B3215" s="144" t="str">
        <f>vlookup(A3215, 'OG Data Combined'!$A$2:$Z6277,25,false)</f>
        <v>-</v>
      </c>
      <c r="D3215" s="144" t="str">
        <f>vlookup(A3215, 'OG Data Combined'!$A$2:$AQ6277,29,false)</f>
        <v>-</v>
      </c>
      <c r="E3215" t="str">
        <f>IFERROR(__xludf.DUMMYFUNCTION("IFERROR(REGEXEXTRACT((vlookup(A3215, 'OG Data Combined'!$A$2:$AQ6277,21,false)), ""\((.*?)\)""), """")"),"")</f>
        <v/>
      </c>
    </row>
    <row r="3216">
      <c r="A3216" s="143" t="s">
        <v>39479</v>
      </c>
      <c r="B3216" s="144" t="str">
        <f>vlookup(A3216, 'OG Data Combined'!$A$2:$Z6277,25,false)</f>
        <v>-</v>
      </c>
      <c r="D3216" s="144" t="str">
        <f>vlookup(A3216, 'OG Data Combined'!$A$2:$AQ6277,29,false)</f>
        <v>-</v>
      </c>
      <c r="E3216" t="str">
        <f>IFERROR(__xludf.DUMMYFUNCTION("IFERROR(REGEXEXTRACT((vlookup(A3216, 'OG Data Combined'!$A$2:$AQ6277,21,false)), ""\((.*?)\)""), """")"),"Distance")</f>
        <v>Distance</v>
      </c>
    </row>
    <row r="3217">
      <c r="A3217" s="143" t="s">
        <v>39480</v>
      </c>
      <c r="B3217" s="144" t="str">
        <f>vlookup(A3217, 'OG Data Combined'!$A$2:$Z6277,25,false)</f>
        <v>-</v>
      </c>
      <c r="D3217" s="144" t="str">
        <f>vlookup(A3217, 'OG Data Combined'!$A$2:$AQ6277,29,false)</f>
        <v>-</v>
      </c>
      <c r="E3217" t="str">
        <f>IFERROR(__xludf.DUMMYFUNCTION("IFERROR(REGEXEXTRACT((vlookup(A3217, 'OG Data Combined'!$A$2:$AQ6277,21,false)), ""\((.*?)\)""), """")"),"")</f>
        <v/>
      </c>
    </row>
    <row r="3218">
      <c r="A3218" s="143" t="s">
        <v>39481</v>
      </c>
      <c r="B3218" s="144" t="str">
        <f>vlookup(A3218, 'OG Data Combined'!$A$2:$Z6277,25,false)</f>
        <v>-</v>
      </c>
      <c r="D3218" s="144" t="str">
        <f>vlookup(A3218, 'OG Data Combined'!$A$2:$AQ6277,29,false)</f>
        <v>-</v>
      </c>
      <c r="E3218" t="str">
        <f>IFERROR(__xludf.DUMMYFUNCTION("IFERROR(REGEXEXTRACT((vlookup(A3218, 'OG Data Combined'!$A$2:$AQ6277,21,false)), ""\((.*?)\)""), """")"),"")</f>
        <v/>
      </c>
    </row>
    <row r="3219">
      <c r="A3219" s="143" t="s">
        <v>39482</v>
      </c>
      <c r="B3219" s="166" t="str">
        <f>vlookup(A3219, 'OG Data Combined'!$A$2:$Z6277,25,false)</f>
        <v>https://twitter.com/coach_malm</v>
      </c>
      <c r="D3219" s="166" t="str">
        <f>vlookup(A3219, 'OG Data Combined'!$A$2:$AQ6277,29,false)</f>
        <v>https://www.instagram.com/dubuquethrows/</v>
      </c>
      <c r="E3219" t="str">
        <f>IFERROR(__xludf.DUMMYFUNCTION("IFERROR(REGEXEXTRACT((vlookup(A3219, 'OG Data Combined'!$A$2:$AQ6277,21,false)), ""\((.*?)\)""), """")"),"Throws")</f>
        <v>Throws</v>
      </c>
    </row>
    <row r="3220">
      <c r="A3220" s="143" t="s">
        <v>39483</v>
      </c>
      <c r="B3220" s="166" t="str">
        <f>vlookup(A3220, 'OG Data Combined'!$A$2:$Z6277,25,false)</f>
        <v>https://twitter.com/mattydavis_15</v>
      </c>
      <c r="D3220" s="144" t="str">
        <f>vlookup(A3220, 'OG Data Combined'!$A$2:$AQ6277,29,false)</f>
        <v>-</v>
      </c>
      <c r="E3220" t="str">
        <f>IFERROR(__xludf.DUMMYFUNCTION("IFERROR(REGEXEXTRACT((vlookup(A3220, 'OG Data Combined'!$A$2:$AQ6277,21,false)), ""\((.*?)\)""), """")"),"Vertical Jumps")</f>
        <v>Vertical Jumps</v>
      </c>
    </row>
    <row r="3221">
      <c r="A3221" s="143" t="s">
        <v>39484</v>
      </c>
      <c r="B3221" s="144" t="str">
        <f>vlookup(A3221, 'OG Data Combined'!$A$2:$Z6277,25,false)</f>
        <v>-</v>
      </c>
      <c r="D3221" s="144" t="str">
        <f>vlookup(A3221, 'OG Data Combined'!$A$2:$AQ6277,29,false)</f>
        <v>-</v>
      </c>
      <c r="E3221" t="str">
        <f>IFERROR(__xludf.DUMMYFUNCTION("IFERROR(REGEXEXTRACT((vlookup(A3221, 'OG Data Combined'!$A$2:$AQ6277,21,false)), ""\((.*?)\)""), """")"),"")</f>
        <v/>
      </c>
    </row>
    <row r="3222">
      <c r="A3222" s="143" t="s">
        <v>39485</v>
      </c>
      <c r="B3222" s="144" t="str">
        <f>vlookup(A3222, 'OG Data Combined'!$A$2:$Z6277,25,false)</f>
        <v>-</v>
      </c>
      <c r="D3222" s="144" t="str">
        <f>vlookup(A3222, 'OG Data Combined'!$A$2:$AQ6277,29,false)</f>
        <v>-</v>
      </c>
      <c r="E3222" t="str">
        <f>IFERROR(__xludf.DUMMYFUNCTION("IFERROR(REGEXEXTRACT((vlookup(A3222, 'OG Data Combined'!$A$2:$AQ6277,21,false)), ""\((.*?)\)""), """")"),"Sprints, Hurdles, Relays")</f>
        <v>Sprints, Hurdles, Relays</v>
      </c>
    </row>
    <row r="3223">
      <c r="A3223" s="143" t="s">
        <v>39486</v>
      </c>
      <c r="B3223" s="166" t="str">
        <f>vlookup(A3223, 'OG Data Combined'!$A$2:$Z6277,25,false)</f>
        <v>https://twitter.com/richmaleniak</v>
      </c>
      <c r="D3223" s="166" t="str">
        <f>vlookup(A3223, 'OG Data Combined'!$A$2:$AQ6277,29,false)</f>
        <v>https://www.instagram.com/richmaleniak/</v>
      </c>
      <c r="E3223" t="str">
        <f>IFERROR(__xludf.DUMMYFUNCTION("IFERROR(REGEXEXTRACT((vlookup(A3223, 'OG Data Combined'!$A$2:$AQ6277,21,false)), ""\((.*?)\)""), """")"),"Distance")</f>
        <v>Distance</v>
      </c>
    </row>
    <row r="3224">
      <c r="A3224" s="143" t="s">
        <v>39487</v>
      </c>
      <c r="B3224" s="166" t="str">
        <f>vlookup(A3224, 'OG Data Combined'!$A$2:$Z6277,25,false)</f>
        <v>https://twitter.com/coach_newsom</v>
      </c>
      <c r="D3224" s="144" t="str">
        <f>vlookup(A3224, 'OG Data Combined'!$A$2:$AQ6277,29,false)</f>
        <v>-</v>
      </c>
      <c r="E3224" t="str">
        <f>IFERROR(__xludf.DUMMYFUNCTION("IFERROR(REGEXEXTRACT((vlookup(A3224, 'OG Data Combined'!$A$2:$AQ6277,21,false)), ""\((.*?)\)""), """")"),"")</f>
        <v/>
      </c>
    </row>
    <row r="3225">
      <c r="A3225" s="143" t="s">
        <v>39488</v>
      </c>
      <c r="B3225" s="166" t="str">
        <f>vlookup(A3225, 'OG Data Combined'!$A$2:$Z6277,25,false)</f>
        <v>https://twitter.com/tfcoachroberson</v>
      </c>
      <c r="D3225" s="144" t="str">
        <f>vlookup(A3225, 'OG Data Combined'!$A$2:$AQ6277,29,false)</f>
        <v>-</v>
      </c>
      <c r="E3225" t="str">
        <f>IFERROR(__xludf.DUMMYFUNCTION("IFERROR(REGEXEXTRACT((vlookup(A3225, 'OG Data Combined'!$A$2:$AQ6277,21,false)), ""\((.*?)\)""), """")"),"Throws")</f>
        <v>Throws</v>
      </c>
    </row>
    <row r="3226">
      <c r="A3226" s="143" t="s">
        <v>39489</v>
      </c>
      <c r="B3226" s="166" t="str">
        <f>vlookup(A3226, 'OG Data Combined'!$A$2:$Z6277,25,false)</f>
        <v>https://x.com/fatfat_gonzo12</v>
      </c>
      <c r="D3226" s="144" t="str">
        <f>vlookup(A3226, 'OG Data Combined'!$A$2:$AQ6277,29,false)</f>
        <v>-</v>
      </c>
      <c r="E3226" t="str">
        <f>IFERROR(__xludf.DUMMYFUNCTION("IFERROR(REGEXEXTRACT((vlookup(A3226, 'OG Data Combined'!$A$2:$AQ6277,21,false)), ""\((.*?)\)""), """")"),"Jumps")</f>
        <v>Jumps</v>
      </c>
    </row>
    <row r="3227">
      <c r="A3227" s="143" t="s">
        <v>39490</v>
      </c>
      <c r="B3227" s="144" t="str">
        <f>vlookup(A3227, 'OG Data Combined'!$A$2:$Z6277,25,false)</f>
        <v>-</v>
      </c>
      <c r="D3227" s="144" t="str">
        <f>vlookup(A3227, 'OG Data Combined'!$A$2:$AQ6277,29,false)</f>
        <v>-</v>
      </c>
      <c r="E3227" t="str">
        <f>IFERROR(__xludf.DUMMYFUNCTION("IFERROR(REGEXEXTRACT((vlookup(A3227, 'OG Data Combined'!$A$2:$AQ6277,21,false)), ""\((.*?)\)""), """")"),"Distance")</f>
        <v>Distance</v>
      </c>
    </row>
    <row r="3228">
      <c r="A3228" s="143" t="s">
        <v>39491</v>
      </c>
      <c r="B3228" s="144" t="str">
        <f>vlookup(A3228, 'OG Data Combined'!$A$2:$Z6277,25,false)</f>
        <v>-</v>
      </c>
      <c r="D3228" s="144" t="str">
        <f>vlookup(A3228, 'OG Data Combined'!$A$2:$AQ6277,29,false)</f>
        <v>-</v>
      </c>
      <c r="E3228" t="str">
        <f>IFERROR(__xludf.DUMMYFUNCTION("IFERROR(REGEXEXTRACT((vlookup(A3228, 'OG Data Combined'!$A$2:$AQ6277,21,false)), ""\((.*?)\)""), """")"),"Distance")</f>
        <v>Distance</v>
      </c>
    </row>
    <row r="3229">
      <c r="A3229" s="143" t="s">
        <v>39492</v>
      </c>
      <c r="B3229" s="166" t="str">
        <f>vlookup(A3229, 'OG Data Combined'!$A$2:$Z6277,25,false)</f>
        <v>https://x.com/CalebFerg5</v>
      </c>
      <c r="D3229" s="144" t="str">
        <f>vlookup(A3229, 'OG Data Combined'!$A$2:$AQ6277,29,false)</f>
        <v>-</v>
      </c>
      <c r="E3229" t="str">
        <f>IFERROR(__xludf.DUMMYFUNCTION("IFERROR(REGEXEXTRACT((vlookup(A3229, 'OG Data Combined'!$A$2:$AQ6277,21,false)), ""\((.*?)\)""), """")"),"")</f>
        <v/>
      </c>
    </row>
    <row r="3230">
      <c r="A3230" s="143" t="s">
        <v>39493</v>
      </c>
      <c r="B3230" s="144" t="str">
        <f>vlookup(A3230, 'OG Data Combined'!$A$2:$Z6277,25,false)</f>
        <v>-</v>
      </c>
      <c r="D3230" s="144" t="str">
        <f>vlookup(A3230, 'OG Data Combined'!$A$2:$AQ6277,29,false)</f>
        <v>-</v>
      </c>
      <c r="E3230" t="str">
        <f>IFERROR(__xludf.DUMMYFUNCTION("IFERROR(REGEXEXTRACT((vlookup(A3230, 'OG Data Combined'!$A$2:$AQ6277,21,false)), ""\((.*?)\)""), """")"),"")</f>
        <v/>
      </c>
    </row>
    <row r="3231">
      <c r="A3231" s="143" t="s">
        <v>39494</v>
      </c>
      <c r="B3231" s="144" t="str">
        <f>vlookup(A3231, 'OG Data Combined'!$A$2:$Z6277,25,false)</f>
        <v>-</v>
      </c>
      <c r="D3231" s="144" t="str">
        <f>vlookup(A3231, 'OG Data Combined'!$A$2:$AQ6277,29,false)</f>
        <v>-</v>
      </c>
      <c r="E3231" t="str">
        <f>IFERROR(__xludf.DUMMYFUNCTION("IFERROR(REGEXEXTRACT((vlookup(A3231, 'OG Data Combined'!$A$2:$AQ6277,21,false)), ""\((.*?)\)""), """")"),"")</f>
        <v/>
      </c>
    </row>
    <row r="3232">
      <c r="A3232" s="143" t="s">
        <v>39495</v>
      </c>
      <c r="B3232" s="144" t="str">
        <f>vlookup(A3232, 'OG Data Combined'!$A$2:$Z6277,25,false)</f>
        <v>-</v>
      </c>
      <c r="D3232" s="144" t="str">
        <f>vlookup(A3232, 'OG Data Combined'!$A$2:$AQ6277,29,false)</f>
        <v>-</v>
      </c>
      <c r="E3232" t="str">
        <f>IFERROR(__xludf.DUMMYFUNCTION("IFERROR(REGEXEXTRACT((vlookup(A3232, 'OG Data Combined'!$A$2:$AQ6277,21,false)), ""\((.*?)\)""), """")"),"")</f>
        <v/>
      </c>
    </row>
    <row r="3233">
      <c r="A3233" s="143" t="s">
        <v>39496</v>
      </c>
      <c r="B3233" s="144" t="str">
        <f>vlookup(A3233, 'OG Data Combined'!$A$2:$Z6277,25,false)</f>
        <v>-</v>
      </c>
      <c r="D3233" s="144" t="str">
        <f>vlookup(A3233, 'OG Data Combined'!$A$2:$AQ6277,29,false)</f>
        <v>-</v>
      </c>
      <c r="E3233" t="str">
        <f>IFERROR(__xludf.DUMMYFUNCTION("IFERROR(REGEXEXTRACT((vlookup(A3233, 'OG Data Combined'!$A$2:$AQ6277,21,false)), ""\((.*?)\)""), """")"),"")</f>
        <v/>
      </c>
    </row>
    <row r="3234">
      <c r="A3234" s="143" t="s">
        <v>39497</v>
      </c>
      <c r="B3234" s="144" t="str">
        <f>vlookup(A3234, 'OG Data Combined'!$A$2:$Z6277,25,false)</f>
        <v>-</v>
      </c>
      <c r="D3234" s="144" t="str">
        <f>vlookup(A3234, 'OG Data Combined'!$A$2:$AQ6277,29,false)</f>
        <v>-</v>
      </c>
      <c r="E3234" t="str">
        <f>IFERROR(__xludf.DUMMYFUNCTION("IFERROR(REGEXEXTRACT((vlookup(A3234, 'OG Data Combined'!$A$2:$AQ6277,21,false)), ""\((.*?)\)""), """")"),"")</f>
        <v/>
      </c>
    </row>
    <row r="3235">
      <c r="A3235" s="143" t="s">
        <v>39498</v>
      </c>
      <c r="B3235" s="144" t="str">
        <f>vlookup(A3235, 'OG Data Combined'!$A$2:$Z6277,25,false)</f>
        <v>-</v>
      </c>
      <c r="D3235" s="144" t="str">
        <f>vlookup(A3235, 'OG Data Combined'!$A$2:$AQ6277,29,false)</f>
        <v>-</v>
      </c>
      <c r="E3235" t="str">
        <f>IFERROR(__xludf.DUMMYFUNCTION("IFERROR(REGEXEXTRACT((vlookup(A3235, 'OG Data Combined'!$A$2:$AQ6277,21,false)), ""\((.*?)\)""), """")"),"")</f>
        <v/>
      </c>
    </row>
    <row r="3236">
      <c r="A3236" s="143" t="s">
        <v>39499</v>
      </c>
      <c r="B3236" s="166" t="str">
        <f>vlookup(A3236, 'OG Data Combined'!$A$2:$Z6277,25,false)</f>
        <v>https://twitter.com/defystandards</v>
      </c>
      <c r="D3236" s="144" t="str">
        <f>vlookup(A3236, 'OG Data Combined'!$A$2:$AQ6277,29,false)</f>
        <v>-</v>
      </c>
      <c r="E3236" t="str">
        <f>IFERROR(__xludf.DUMMYFUNCTION("IFERROR(REGEXEXTRACT((vlookup(A3236, 'OG Data Combined'!$A$2:$AQ6277,21,false)), ""\((.*?)\)""), """")"),"")</f>
        <v/>
      </c>
    </row>
    <row r="3237">
      <c r="A3237" s="143" t="s">
        <v>39501</v>
      </c>
      <c r="B3237" s="144" t="str">
        <f>vlookup(A3237, 'OG Data Combined'!$A$2:$Z6277,25,false)</f>
        <v>-</v>
      </c>
      <c r="D3237" s="144" t="str">
        <f>vlookup(A3237, 'OG Data Combined'!$A$2:$AQ6277,29,false)</f>
        <v>-</v>
      </c>
      <c r="E3237" t="str">
        <f>IFERROR(__xludf.DUMMYFUNCTION("IFERROR(REGEXEXTRACT((vlookup(A3237, 'OG Data Combined'!$A$2:$AQ6277,21,false)), ""\((.*?)\)""), """")"),"Throws")</f>
        <v>Throws</v>
      </c>
    </row>
    <row r="3238">
      <c r="A3238" s="143" t="s">
        <v>39502</v>
      </c>
      <c r="B3238" s="144" t="str">
        <f>vlookup(A3238, 'OG Data Combined'!$A$2:$Z6277,25,false)</f>
        <v>-</v>
      </c>
      <c r="D3238" s="166" t="str">
        <f>vlookup(A3238, 'OG Data Combined'!$A$2:$AQ6277,29,false)</f>
        <v>https://www.instagram.com/katie_e_collins/</v>
      </c>
      <c r="E3238" t="str">
        <f>IFERROR(__xludf.DUMMYFUNCTION("IFERROR(REGEXEXTRACT((vlookup(A3238, 'OG Data Combined'!$A$2:$AQ6277,21,false)), ""\((.*?)\)""), """")"),"Sprints, Hurdles, High-Jump")</f>
        <v>Sprints, Hurdles, High-Jump</v>
      </c>
    </row>
    <row r="3239">
      <c r="A3239" s="143" t="s">
        <v>39503</v>
      </c>
      <c r="B3239" s="144" t="str">
        <f>vlookup(A3239, 'OG Data Combined'!$A$2:$Z6277,25,false)</f>
        <v>-</v>
      </c>
      <c r="D3239" s="144" t="str">
        <f>vlookup(A3239, 'OG Data Combined'!$A$2:$AQ6277,29,false)</f>
        <v>-</v>
      </c>
      <c r="E3239" t="str">
        <f>IFERROR(__xludf.DUMMYFUNCTION("IFERROR(REGEXEXTRACT((vlookup(A3239, 'OG Data Combined'!$A$2:$AQ6277,21,false)), ""\((.*?)\)""), """")"),"Pole Vault, Multi-events")</f>
        <v>Pole Vault, Multi-events</v>
      </c>
    </row>
    <row r="3240">
      <c r="A3240" s="143" t="s">
        <v>39504</v>
      </c>
      <c r="B3240" s="144" t="str">
        <f>vlookup(A3240, 'OG Data Combined'!$A$2:$Z6277,25,false)</f>
        <v>-</v>
      </c>
      <c r="D3240" s="144" t="str">
        <f>vlookup(A3240, 'OG Data Combined'!$A$2:$AQ6277,29,false)</f>
        <v>-</v>
      </c>
      <c r="E3240" t="str">
        <f>IFERROR(__xludf.DUMMYFUNCTION("IFERROR(REGEXEXTRACT((vlookup(A3240, 'OG Data Combined'!$A$2:$AQ6277,21,false)), ""\((.*?)\)""), """")"),"Mid-Distance")</f>
        <v>Mid-Distance</v>
      </c>
    </row>
    <row r="3241">
      <c r="A3241" s="143" t="s">
        <v>39505</v>
      </c>
      <c r="B3241" s="144" t="str">
        <f>vlookup(A3241, 'OG Data Combined'!$A$2:$Z6277,25,false)</f>
        <v>-</v>
      </c>
      <c r="D3241" s="144" t="str">
        <f>vlookup(A3241, 'OG Data Combined'!$A$2:$AQ6277,29,false)</f>
        <v>-</v>
      </c>
      <c r="E3241" t="str">
        <f>IFERROR(__xludf.DUMMYFUNCTION("IFERROR(REGEXEXTRACT((vlookup(A3241, 'OG Data Combined'!$A$2:$AQ6277,21,false)), ""\((.*?)\)""), """")"),"Jumps")</f>
        <v>Jumps</v>
      </c>
    </row>
    <row r="3242">
      <c r="A3242" s="143" t="s">
        <v>39506</v>
      </c>
      <c r="B3242" s="144" t="str">
        <f>vlookup(A3242, 'OG Data Combined'!$A$2:$Z6277,25,false)</f>
        <v>-</v>
      </c>
      <c r="D3242" s="144" t="str">
        <f>vlookup(A3242, 'OG Data Combined'!$A$2:$AQ6277,29,false)</f>
        <v>-</v>
      </c>
      <c r="E3242" t="str">
        <f>IFERROR(__xludf.DUMMYFUNCTION("IFERROR(REGEXEXTRACT((vlookup(A3242, 'OG Data Combined'!$A$2:$AQ6277,21,false)), ""\((.*?)\)""), """")"),"Distance")</f>
        <v>Distance</v>
      </c>
    </row>
    <row r="3243">
      <c r="A3243" s="143" t="s">
        <v>39507</v>
      </c>
      <c r="B3243" s="144" t="str">
        <f>vlookup(A3243, 'OG Data Combined'!$A$2:$Z6277,25,false)</f>
        <v>-</v>
      </c>
      <c r="D3243" s="144" t="str">
        <f>vlookup(A3243, 'OG Data Combined'!$A$2:$AQ6277,29,false)</f>
        <v>-</v>
      </c>
      <c r="E3243" t="str">
        <f>IFERROR(__xludf.DUMMYFUNCTION("IFERROR(REGEXEXTRACT((vlookup(A3243, 'OG Data Combined'!$A$2:$AQ6277,21,false)), ""\((.*?)\)""), """")"),"")</f>
        <v/>
      </c>
    </row>
    <row r="3244">
      <c r="A3244" s="143" t="s">
        <v>39508</v>
      </c>
      <c r="B3244" s="144" t="str">
        <f>vlookup(A3244, 'OG Data Combined'!$A$2:$Z6277,25,false)</f>
        <v>-</v>
      </c>
      <c r="D3244" s="144" t="str">
        <f>vlookup(A3244, 'OG Data Combined'!$A$2:$AQ6277,29,false)</f>
        <v>-</v>
      </c>
      <c r="E3244" t="str">
        <f>IFERROR(__xludf.DUMMYFUNCTION("IFERROR(REGEXEXTRACT((vlookup(A3244, 'OG Data Combined'!$A$2:$AQ6277,21,false)), ""\((.*?)\)""), """")"),"Distance, Mid-Distance, Jumps")</f>
        <v>Distance, Mid-Distance, Jumps</v>
      </c>
    </row>
    <row r="3245">
      <c r="A3245" s="143" t="s">
        <v>39509</v>
      </c>
      <c r="B3245" s="166" t="str">
        <f>vlookup(A3245, 'OG Data Combined'!$A$2:$Z6277,25,false)</f>
        <v>https://twitter.com/edwin_hagans</v>
      </c>
      <c r="D3245" s="144" t="str">
        <f>vlookup(A3245, 'OG Data Combined'!$A$2:$AQ6277,29,false)</f>
        <v>-</v>
      </c>
      <c r="E3245" t="str">
        <f>IFERROR(__xludf.DUMMYFUNCTION("IFERROR(REGEXEXTRACT((vlookup(A3245, 'OG Data Combined'!$A$2:$AQ6277,21,false)), ""\((.*?)\)""), """")"),"Sprints, Jumps, Hurdles")</f>
        <v>Sprints, Jumps, Hurdles</v>
      </c>
    </row>
    <row r="3246">
      <c r="A3246" s="143" t="s">
        <v>39510</v>
      </c>
      <c r="B3246" s="144" t="str">
        <f>vlookup(A3246, 'OG Data Combined'!$A$2:$Z6277,25,false)</f>
        <v>-</v>
      </c>
      <c r="D3246" s="144" t="str">
        <f>vlookup(A3246, 'OG Data Combined'!$A$2:$AQ6277,29,false)</f>
        <v>-</v>
      </c>
      <c r="E3246" t="str">
        <f>IFERROR(__xludf.DUMMYFUNCTION("IFERROR(REGEXEXTRACT((vlookup(A3246, 'OG Data Combined'!$A$2:$AQ6277,21,false)), ""\((.*?)\)""), """")"),"Pole Vault")</f>
        <v>Pole Vault</v>
      </c>
    </row>
    <row r="3247">
      <c r="A3247" s="143" t="s">
        <v>39511</v>
      </c>
      <c r="B3247" s="144" t="str">
        <f>vlookup(A3247, 'OG Data Combined'!$A$2:$Z6277,25,false)</f>
        <v>-</v>
      </c>
      <c r="D3247" s="144" t="str">
        <f>vlookup(A3247, 'OG Data Combined'!$A$2:$AQ6277,29,false)</f>
        <v>-</v>
      </c>
      <c r="E3247" t="str">
        <f>IFERROR(__xludf.DUMMYFUNCTION("IFERROR(REGEXEXTRACT((vlookup(A3247, 'OG Data Combined'!$A$2:$AQ6277,21,false)), ""\((.*?)\)""), """")"),"Jumps")</f>
        <v>Jumps</v>
      </c>
    </row>
    <row r="3248">
      <c r="A3248" s="143" t="s">
        <v>39512</v>
      </c>
      <c r="B3248" s="144" t="str">
        <f>vlookup(A3248, 'OG Data Combined'!$A$2:$Z6277,25,false)</f>
        <v>-</v>
      </c>
      <c r="D3248" s="144" t="str">
        <f>vlookup(A3248, 'OG Data Combined'!$A$2:$AQ6277,29,false)</f>
        <v>-</v>
      </c>
      <c r="E3248" t="str">
        <f>IFERROR(__xludf.DUMMYFUNCTION("IFERROR(REGEXEXTRACT((vlookup(A3248, 'OG Data Combined'!$A$2:$AQ6277,21,false)), ""\((.*?)\)""), """")"),"Hammer")</f>
        <v>Hammer</v>
      </c>
    </row>
    <row r="3249">
      <c r="A3249" s="143" t="s">
        <v>39513</v>
      </c>
      <c r="B3249" s="166" t="str">
        <f>vlookup(A3249, 'OG Data Combined'!$A$2:$Z6277,25,false)</f>
        <v>https://twitter.com/_blakeman</v>
      </c>
      <c r="D3249" s="144" t="str">
        <f>vlookup(A3249, 'OG Data Combined'!$A$2:$AQ6277,29,false)</f>
        <v>-</v>
      </c>
      <c r="E3249" t="str">
        <f>IFERROR(__xludf.DUMMYFUNCTION("IFERROR(REGEXEXTRACT((vlookup(A3249, 'OG Data Combined'!$A$2:$AQ6277,21,false)), ""\((.*?)\)""), """")"),"")</f>
        <v/>
      </c>
    </row>
    <row r="3250">
      <c r="A3250" s="143" t="s">
        <v>39514</v>
      </c>
      <c r="B3250" s="144" t="str">
        <f>vlookup(A3250, 'OG Data Combined'!$A$2:$Z6277,25,false)</f>
        <v>-</v>
      </c>
      <c r="D3250" s="144" t="str">
        <f>vlookup(A3250, 'OG Data Combined'!$A$2:$AQ6277,29,false)</f>
        <v>-</v>
      </c>
      <c r="E3250" t="str">
        <f>IFERROR(__xludf.DUMMYFUNCTION("IFERROR(REGEXEXTRACT((vlookup(A3250, 'OG Data Combined'!$A$2:$AQ6277,21,false)), ""\((.*?)\)""), """")"),"")</f>
        <v/>
      </c>
    </row>
    <row r="3251">
      <c r="A3251" s="143" t="s">
        <v>39515</v>
      </c>
      <c r="B3251" s="144" t="str">
        <f>vlookup(A3251, 'OG Data Combined'!$A$2:$Z6277,25,false)</f>
        <v>-</v>
      </c>
      <c r="D3251" s="144" t="str">
        <f>vlookup(A3251, 'OG Data Combined'!$A$2:$AQ6277,29,false)</f>
        <v>-</v>
      </c>
      <c r="E3251" t="str">
        <f>IFERROR(__xludf.DUMMYFUNCTION("IFERROR(REGEXEXTRACT((vlookup(A3251, 'OG Data Combined'!$A$2:$AQ6277,21,false)), ""\((.*?)\)""), """")"),"")</f>
        <v/>
      </c>
    </row>
    <row r="3252">
      <c r="A3252" s="143" t="s">
        <v>39516</v>
      </c>
      <c r="B3252" s="166" t="str">
        <f>vlookup(A3252, 'OG Data Combined'!$A$2:$Z6277,25,false)</f>
        <v>https://twitter.com/coachp_grew</v>
      </c>
      <c r="D3252" s="144" t="str">
        <f>vlookup(A3252, 'OG Data Combined'!$A$2:$AQ6277,29,false)</f>
        <v>-</v>
      </c>
      <c r="E3252" t="str">
        <f>IFERROR(__xludf.DUMMYFUNCTION("IFERROR(REGEXEXTRACT((vlookup(A3252, 'OG Data Combined'!$A$2:$AQ6277,21,false)), ""\((.*?)\)""), """")"),"")</f>
        <v/>
      </c>
    </row>
    <row r="3253">
      <c r="A3253" s="143" t="s">
        <v>39517</v>
      </c>
      <c r="B3253" s="166" t="str">
        <f>vlookup(A3253, 'OG Data Combined'!$A$2:$Z6277,25,false)</f>
        <v>https://twitter.com/jenkins37kyle</v>
      </c>
      <c r="D3253" s="144" t="str">
        <f>vlookup(A3253, 'OG Data Combined'!$A$2:$AQ6277,29,false)</f>
        <v>-</v>
      </c>
      <c r="E3253" t="str">
        <f>IFERROR(__xludf.DUMMYFUNCTION("IFERROR(REGEXEXTRACT((vlookup(A3253, 'OG Data Combined'!$A$2:$AQ6277,21,false)), ""\((.*?)\)""), """")"),"")</f>
        <v/>
      </c>
    </row>
    <row r="3254">
      <c r="A3254" s="143" t="s">
        <v>39518</v>
      </c>
      <c r="B3254" s="144" t="str">
        <f>vlookup(A3254, 'OG Data Combined'!$A$2:$Z6277,25,false)</f>
        <v>-</v>
      </c>
      <c r="D3254" s="144" t="str">
        <f>vlookup(A3254, 'OG Data Combined'!$A$2:$AQ6277,29,false)</f>
        <v>-</v>
      </c>
      <c r="E3254" t="str">
        <f>IFERROR(__xludf.DUMMYFUNCTION("IFERROR(REGEXEXTRACT((vlookup(A3254, 'OG Data Combined'!$A$2:$AQ6277,21,false)), ""\((.*?)\)""), """")"),"")</f>
        <v/>
      </c>
    </row>
    <row r="3255">
      <c r="A3255" s="143" t="s">
        <v>39519</v>
      </c>
      <c r="B3255" s="144" t="str">
        <f>vlookup(A3255, 'OG Data Combined'!$A$2:$Z6277,25,false)</f>
        <v>-</v>
      </c>
      <c r="D3255" s="144" t="str">
        <f>vlookup(A3255, 'OG Data Combined'!$A$2:$AQ6277,29,false)</f>
        <v>-</v>
      </c>
      <c r="E3255" t="str">
        <f>IFERROR(__xludf.DUMMYFUNCTION("IFERROR(REGEXEXTRACT((vlookup(A3255, 'OG Data Combined'!$A$2:$AQ6277,21,false)), ""\((.*?)\)""), """")"),"")</f>
        <v/>
      </c>
    </row>
    <row r="3256">
      <c r="A3256" s="143" t="s">
        <v>39520</v>
      </c>
      <c r="B3256" s="166" t="str">
        <f>vlookup(A3256, 'OG Data Combined'!$A$2:$Z6277,25,false)</f>
        <v>https://twitter.com/josephmosesjr2</v>
      </c>
      <c r="D3256" s="144" t="str">
        <f>vlookup(A3256, 'OG Data Combined'!$A$2:$AQ6277,29,false)</f>
        <v>-</v>
      </c>
      <c r="E3256" t="str">
        <f>IFERROR(__xludf.DUMMYFUNCTION("IFERROR(REGEXEXTRACT((vlookup(A3256, 'OG Data Combined'!$A$2:$AQ6277,21,false)), ""\((.*?)\)""), """")"),"Second Email")</f>
        <v>Second Email</v>
      </c>
    </row>
    <row r="3257">
      <c r="A3257" s="143" t="s">
        <v>39521</v>
      </c>
      <c r="B3257" s="144" t="str">
        <f>vlookup(A3257, 'OG Data Combined'!$A$2:$Z6277,25,false)</f>
        <v>-</v>
      </c>
      <c r="D3257" s="166" t="str">
        <f>vlookup(A3257, 'OG Data Combined'!$A$2:$AQ6277,29,false)</f>
        <v>https://www.instagram.com/c_johnz_/</v>
      </c>
      <c r="E3257" t="str">
        <f>IFERROR(__xludf.DUMMYFUNCTION("IFERROR(REGEXEXTRACT((vlookup(A3257, 'OG Data Combined'!$A$2:$AQ6277,21,false)), ""\((.*?)\)""), """")"),"Sprints, Hurdles, Relays")</f>
        <v>Sprints, Hurdles, Relays</v>
      </c>
    </row>
    <row r="3258">
      <c r="A3258" s="143" t="s">
        <v>39522</v>
      </c>
      <c r="B3258" s="144" t="str">
        <f>vlookup(A3258, 'OG Data Combined'!$A$2:$Z6277,25,false)</f>
        <v>-</v>
      </c>
      <c r="D3258" s="144" t="str">
        <f>vlookup(A3258, 'OG Data Combined'!$A$2:$AQ6277,29,false)</f>
        <v>-</v>
      </c>
      <c r="E3258" t="str">
        <f>IFERROR(__xludf.DUMMYFUNCTION("IFERROR(REGEXEXTRACT((vlookup(A3258, 'OG Data Combined'!$A$2:$AQ6277,21,false)), ""\((.*?)\)""), """")"),"Throws")</f>
        <v>Throws</v>
      </c>
    </row>
    <row r="3259">
      <c r="A3259" s="143" t="s">
        <v>39523</v>
      </c>
      <c r="B3259" s="144" t="str">
        <f>vlookup(A3259, 'OG Data Combined'!$A$2:$Z6277,25,false)</f>
        <v>-</v>
      </c>
      <c r="D3259" s="144" t="str">
        <f>vlookup(A3259, 'OG Data Combined'!$A$2:$AQ6277,29,false)</f>
        <v>-</v>
      </c>
      <c r="E3259" t="str">
        <f>IFERROR(__xludf.DUMMYFUNCTION("IFERROR(REGEXEXTRACT((vlookup(A3259, 'OG Data Combined'!$A$2:$AQ6277,21,false)), ""\((.*?)\)""), """")"),"Pole Vault")</f>
        <v>Pole Vault</v>
      </c>
    </row>
    <row r="3260">
      <c r="A3260" s="143" t="s">
        <v>39524</v>
      </c>
      <c r="B3260" s="144" t="str">
        <f>vlookup(A3260, 'OG Data Combined'!$A$2:$Z6277,25,false)</f>
        <v>-</v>
      </c>
      <c r="D3260" s="144" t="str">
        <f>vlookup(A3260, 'OG Data Combined'!$A$2:$AQ6277,29,false)</f>
        <v>-</v>
      </c>
      <c r="E3260" t="str">
        <f>IFERROR(__xludf.DUMMYFUNCTION("IFERROR(REGEXEXTRACT((vlookup(A3260, 'OG Data Combined'!$A$2:$AQ6277,21,false)), ""\((.*?)\)""), """")"),"Jumps")</f>
        <v>Jumps</v>
      </c>
    </row>
    <row r="3261">
      <c r="A3261" s="143" t="s">
        <v>39525</v>
      </c>
      <c r="B3261" s="144" t="str">
        <f>vlookup(A3261, 'OG Data Combined'!$A$2:$Z6277,25,false)</f>
        <v>-</v>
      </c>
      <c r="D3261" s="144" t="str">
        <f>vlookup(A3261, 'OG Data Combined'!$A$2:$AQ6277,29,false)</f>
        <v>-</v>
      </c>
      <c r="E3261" t="str">
        <f>IFERROR(__xludf.DUMMYFUNCTION("IFERROR(REGEXEXTRACT((vlookup(A3261, 'OG Data Combined'!$A$2:$AQ6277,21,false)), ""\((.*?)\)""), """")"),"Distance")</f>
        <v>Distance</v>
      </c>
    </row>
    <row r="3262">
      <c r="A3262" s="143" t="s">
        <v>39527</v>
      </c>
      <c r="B3262" s="144" t="str">
        <f>vlookup(A3262, 'OG Data Combined'!$A$2:$Z6277,25,false)</f>
        <v>-</v>
      </c>
      <c r="D3262" s="144" t="str">
        <f>vlookup(A3262, 'OG Data Combined'!$A$2:$AQ6277,29,false)</f>
        <v>-</v>
      </c>
      <c r="E3262" t="str">
        <f>IFERROR(__xludf.DUMMYFUNCTION("IFERROR(REGEXEXTRACT((vlookup(A3262, 'OG Data Combined'!$A$2:$AQ6277,21,false)), ""\((.*?)\)""), """")"),"Distance")</f>
        <v>Distance</v>
      </c>
    </row>
    <row r="3263">
      <c r="A3263" s="143" t="s">
        <v>39528</v>
      </c>
      <c r="B3263" s="144" t="str">
        <f>vlookup(A3263, 'OG Data Combined'!$A$2:$Z6277,25,false)</f>
        <v>-</v>
      </c>
      <c r="D3263" s="144" t="str">
        <f>vlookup(A3263, 'OG Data Combined'!$A$2:$AQ6277,29,false)</f>
        <v>-</v>
      </c>
      <c r="E3263" t="str">
        <f>IFERROR(__xludf.DUMMYFUNCTION("IFERROR(REGEXEXTRACT((vlookup(A3263, 'OG Data Combined'!$A$2:$AQ6277,21,false)), ""\((.*?)\)""), """")"),"")</f>
        <v/>
      </c>
    </row>
    <row r="3264">
      <c r="A3264" s="143" t="s">
        <v>39529</v>
      </c>
      <c r="B3264" s="166" t="str">
        <f>vlookup(A3264, 'OG Data Combined'!$A$2:$Z6277,25,false)</f>
        <v>https://twitter.com/mattharmon1222</v>
      </c>
      <c r="D3264" s="166" t="str">
        <f>vlookup(A3264, 'OG Data Combined'!$A$2:$AQ6277,29,false)</f>
        <v>https://www.instagram.com/mharmon1988/</v>
      </c>
      <c r="E3264" t="str">
        <f>IFERROR(__xludf.DUMMYFUNCTION("IFERROR(REGEXEXTRACT((vlookup(A3264, 'OG Data Combined'!$A$2:$AQ6277,21,false)), ""\((.*?)\)""), """")"),"")</f>
        <v/>
      </c>
    </row>
    <row r="3265">
      <c r="A3265" s="143" t="s">
        <v>39530</v>
      </c>
      <c r="B3265" s="166" t="str">
        <f>vlookup(A3265, 'OG Data Combined'!$A$2:$Z6277,25,false)</f>
        <v>https://twitter.com/raphelso</v>
      </c>
      <c r="D3265" s="166" t="str">
        <f>vlookup(A3265, 'OG Data Combined'!$A$2:$AQ6277,29,false)</f>
        <v>https://www.instagram.com/benraphelson/</v>
      </c>
      <c r="E3265" t="str">
        <f>IFERROR(__xludf.DUMMYFUNCTION("IFERROR(REGEXEXTRACT((vlookup(A3265, 'OG Data Combined'!$A$2:$AQ6277,21,false)), ""\((.*?)\)""), """")"),"Distance")</f>
        <v>Distance</v>
      </c>
    </row>
    <row r="3266">
      <c r="A3266" s="143" t="s">
        <v>39531</v>
      </c>
      <c r="B3266" s="154" t="str">
        <f>vlookup(A3266, 'OG Data Combined'!$A$2:$Z6277,25,false)</f>
        <v/>
      </c>
      <c r="D3266" s="154" t="str">
        <f>vlookup(A3266, 'OG Data Combined'!$A$2:$AQ6277,29,false)</f>
        <v/>
      </c>
      <c r="E3266" t="str">
        <f>IFERROR(__xludf.DUMMYFUNCTION("IFERROR(REGEXEXTRACT((vlookup(A3266, 'OG Data Combined'!$A$2:$AQ6277,21,false)), ""\((.*?)\)""), """")"),"")</f>
        <v/>
      </c>
    </row>
    <row r="3267">
      <c r="A3267" s="143" t="s">
        <v>39532</v>
      </c>
      <c r="B3267" s="144" t="str">
        <f>vlookup(A3267, 'OG Data Combined'!$A$2:$Z6277,25,false)</f>
        <v>-</v>
      </c>
      <c r="D3267" s="166" t="str">
        <f>vlookup(A3267, 'OG Data Combined'!$A$2:$AQ6277,29,false)</f>
        <v>https://www.instagram.com/marcquesh32/</v>
      </c>
      <c r="E3267" t="str">
        <f>IFERROR(__xludf.DUMMYFUNCTION("IFERROR(REGEXEXTRACT((vlookup(A3267, 'OG Data Combined'!$A$2:$AQ6277,21,false)), ""\((.*?)\)""), """")"),"")</f>
        <v/>
      </c>
    </row>
    <row r="3268">
      <c r="A3268" s="143" t="s">
        <v>39533</v>
      </c>
      <c r="B3268" s="144" t="str">
        <f>vlookup(A3268, 'OG Data Combined'!$A$2:$Z6277,25,false)</f>
        <v>-</v>
      </c>
      <c r="D3268" s="144" t="str">
        <f>vlookup(A3268, 'OG Data Combined'!$A$2:$AQ6277,29,false)</f>
        <v>-</v>
      </c>
      <c r="E3268" t="str">
        <f>IFERROR(__xludf.DUMMYFUNCTION("IFERROR(REGEXEXTRACT((vlookup(A3268, 'OG Data Combined'!$A$2:$AQ6277,21,false)), ""\((.*?)\)""), """")"),"")</f>
        <v/>
      </c>
    </row>
    <row r="3269">
      <c r="A3269" s="143" t="s">
        <v>39534</v>
      </c>
      <c r="B3269" s="144" t="str">
        <f>vlookup(A3269, 'OG Data Combined'!$A$2:$Z6277,25,false)</f>
        <v>-</v>
      </c>
      <c r="D3269" s="144" t="str">
        <f>vlookup(A3269, 'OG Data Combined'!$A$2:$AQ6277,29,false)</f>
        <v>-</v>
      </c>
      <c r="E3269" t="str">
        <f>IFERROR(__xludf.DUMMYFUNCTION("IFERROR(REGEXEXTRACT((vlookup(A3269, 'OG Data Combined'!$A$2:$AQ6277,21,false)), ""\((.*?)\)""), """")"),"")</f>
        <v/>
      </c>
    </row>
    <row r="3270">
      <c r="A3270" s="143" t="s">
        <v>39535</v>
      </c>
      <c r="B3270" s="144" t="str">
        <f>vlookup(A3270, 'OG Data Combined'!$A$2:$Z6277,25,false)</f>
        <v>-</v>
      </c>
      <c r="D3270" s="166" t="str">
        <f>vlookup(A3270, 'OG Data Combined'!$A$2:$AQ6277,29,false)</f>
        <v>https://www.instagram.com/coach_jaredbeers/</v>
      </c>
      <c r="E3270" t="str">
        <f>IFERROR(__xludf.DUMMYFUNCTION("IFERROR(REGEXEXTRACT((vlookup(A3270, 'OG Data Combined'!$A$2:$AQ6277,21,false)), ""\((.*?)\)""), """")"),"Distance")</f>
        <v>Distance</v>
      </c>
    </row>
    <row r="3271">
      <c r="A3271" s="143" t="s">
        <v>39536</v>
      </c>
      <c r="B3271" s="144" t="str">
        <f>vlookup(A3271, 'OG Data Combined'!$A$2:$Z6277,25,false)</f>
        <v>-</v>
      </c>
      <c r="D3271" s="166" t="str">
        <f>vlookup(A3271, 'OG Data Combined'!$A$2:$AQ6277,29,false)</f>
        <v>https://www.instagram.com/mitchmoczy/</v>
      </c>
      <c r="E3271" t="str">
        <f>IFERROR(__xludf.DUMMYFUNCTION("IFERROR(REGEXEXTRACT((vlookup(A3271, 'OG Data Combined'!$A$2:$AQ6277,21,false)), ""\((.*?)\)""), """")"),"")</f>
        <v/>
      </c>
    </row>
    <row r="3272">
      <c r="A3272" s="143" t="s">
        <v>39537</v>
      </c>
      <c r="B3272" s="144" t="str">
        <f>vlookup(A3272, 'OG Data Combined'!$A$2:$Z6277,25,false)</f>
        <v>-</v>
      </c>
      <c r="D3272" s="144" t="str">
        <f>vlookup(A3272, 'OG Data Combined'!$A$2:$AQ6277,29,false)</f>
        <v>-</v>
      </c>
      <c r="E3272" t="str">
        <f>IFERROR(__xludf.DUMMYFUNCTION("IFERROR(REGEXEXTRACT((vlookup(A3272, 'OG Data Combined'!$A$2:$AQ6277,21,false)), ""\((.*?)\)""), """")"),"")</f>
        <v/>
      </c>
    </row>
    <row r="3273">
      <c r="A3273" s="143" t="s">
        <v>39538</v>
      </c>
      <c r="B3273" s="144" t="str">
        <f>vlookup(A3273, 'OG Data Combined'!$A$2:$Z6277,25,false)</f>
        <v>-</v>
      </c>
      <c r="D3273" s="144" t="str">
        <f>vlookup(A3273, 'OG Data Combined'!$A$2:$AQ6277,29,false)</f>
        <v>-</v>
      </c>
      <c r="E3273" t="str">
        <f>IFERROR(__xludf.DUMMYFUNCTION("IFERROR(REGEXEXTRACT((vlookup(A3273, 'OG Data Combined'!$A$2:$AQ6277,21,false)), ""\((.*?)\)""), """")"),"")</f>
        <v/>
      </c>
    </row>
    <row r="3274">
      <c r="A3274" s="143" t="s">
        <v>39539</v>
      </c>
      <c r="B3274" s="144" t="str">
        <f>vlookup(A3274, 'OG Data Combined'!$A$2:$Z6277,25,false)</f>
        <v>-</v>
      </c>
      <c r="D3274" s="144" t="str">
        <f>vlookup(A3274, 'OG Data Combined'!$A$2:$AQ6277,29,false)</f>
        <v>-</v>
      </c>
      <c r="E3274" t="str">
        <f>IFERROR(__xludf.DUMMYFUNCTION("IFERROR(REGEXEXTRACT((vlookup(A3274, 'OG Data Combined'!$A$2:$AQ6277,21,false)), ""\((.*?)\)""), """")"),"")</f>
        <v/>
      </c>
    </row>
    <row r="3275">
      <c r="A3275" s="143" t="s">
        <v>39540</v>
      </c>
      <c r="B3275" s="144" t="str">
        <f>vlookup(A3275, 'OG Data Combined'!$A$2:$Z6277,25,false)</f>
        <v>-</v>
      </c>
      <c r="D3275" s="144" t="str">
        <f>vlookup(A3275, 'OG Data Combined'!$A$2:$AQ6277,29,false)</f>
        <v>-</v>
      </c>
      <c r="E3275" t="str">
        <f>IFERROR(__xludf.DUMMYFUNCTION("IFERROR(REGEXEXTRACT((vlookup(A3275, 'OG Data Combined'!$A$2:$AQ6277,21,false)), ""\((.*?)\)""), """")"),"")</f>
        <v/>
      </c>
    </row>
    <row r="3276">
      <c r="A3276" s="143" t="s">
        <v>39541</v>
      </c>
      <c r="B3276" s="144" t="str">
        <f>vlookup(A3276, 'OG Data Combined'!$A$2:$Z6277,25,false)</f>
        <v>-</v>
      </c>
      <c r="D3276" s="144" t="str">
        <f>vlookup(A3276, 'OG Data Combined'!$A$2:$AQ6277,29,false)</f>
        <v>-</v>
      </c>
      <c r="E3276" t="str">
        <f>IFERROR(__xludf.DUMMYFUNCTION("IFERROR(REGEXEXTRACT((vlookup(A3276, 'OG Data Combined'!$A$2:$AQ6277,21,false)), ""\((.*?)\)""), """")"),"Distance")</f>
        <v>Distance</v>
      </c>
    </row>
    <row r="3277">
      <c r="A3277" s="143" t="s">
        <v>39542</v>
      </c>
      <c r="B3277" s="144" t="str">
        <f>vlookup(A3277, 'OG Data Combined'!$A$2:$Z6277,25,false)</f>
        <v>-</v>
      </c>
      <c r="D3277" s="144" t="str">
        <f>vlookup(A3277, 'OG Data Combined'!$A$2:$AQ6277,29,false)</f>
        <v>-</v>
      </c>
      <c r="E3277" t="str">
        <f>IFERROR(__xludf.DUMMYFUNCTION("IFERROR(REGEXEXTRACT((vlookup(A3277, 'OG Data Combined'!$A$2:$AQ6277,21,false)), ""\((.*?)\)""), """")"),"Pole Vault")</f>
        <v>Pole Vault</v>
      </c>
    </row>
    <row r="3278">
      <c r="A3278" s="143" t="s">
        <v>39543</v>
      </c>
      <c r="B3278" s="144" t="str">
        <f>vlookup(A3278, 'OG Data Combined'!$A$2:$Z6277,25,false)</f>
        <v>-</v>
      </c>
      <c r="D3278" s="144" t="str">
        <f>vlookup(A3278, 'OG Data Combined'!$A$2:$AQ6277,29,false)</f>
        <v>-</v>
      </c>
      <c r="E3278" t="str">
        <f>IFERROR(__xludf.DUMMYFUNCTION("IFERROR(REGEXEXTRACT((vlookup(A3278, 'OG Data Combined'!$A$2:$AQ6277,21,false)), ""\((.*?)\)""), """")"),"Distance")</f>
        <v>Distance</v>
      </c>
    </row>
    <row r="3279">
      <c r="A3279" s="143" t="s">
        <v>39544</v>
      </c>
      <c r="B3279" s="144" t="str">
        <f>vlookup(A3279, 'OG Data Combined'!$A$2:$Z6277,25,false)</f>
        <v>-</v>
      </c>
      <c r="D3279" s="144" t="str">
        <f>vlookup(A3279, 'OG Data Combined'!$A$2:$AQ6277,29,false)</f>
        <v>-</v>
      </c>
      <c r="E3279" t="str">
        <f>IFERROR(__xludf.DUMMYFUNCTION("IFERROR(REGEXEXTRACT((vlookup(A3279, 'OG Data Combined'!$A$2:$AQ6277,21,false)), ""\((.*?)\)""), """")"),"")</f>
        <v/>
      </c>
    </row>
    <row r="3280">
      <c r="A3280" s="143" t="s">
        <v>39545</v>
      </c>
      <c r="B3280" s="144" t="str">
        <f>vlookup(A3280, 'OG Data Combined'!$A$2:$Z6277,25,false)</f>
        <v>-</v>
      </c>
      <c r="D3280" s="144" t="str">
        <f>vlookup(A3280, 'OG Data Combined'!$A$2:$AQ6277,29,false)</f>
        <v>-</v>
      </c>
      <c r="E3280" t="str">
        <f>IFERROR(__xludf.DUMMYFUNCTION("IFERROR(REGEXEXTRACT((vlookup(A3280, 'OG Data Combined'!$A$2:$AQ6277,21,false)), ""\((.*?)\)""), """")"),"")</f>
        <v/>
      </c>
    </row>
    <row r="3281">
      <c r="A3281" s="143" t="s">
        <v>39546</v>
      </c>
      <c r="B3281" s="166" t="str">
        <f>vlookup(A3281, 'OG Data Combined'!$A$2:$Z6277,25,false)</f>
        <v>http://x.com/ryan_farr9</v>
      </c>
      <c r="D3281" s="144" t="str">
        <f>vlookup(A3281, 'OG Data Combined'!$A$2:$AQ6277,29,false)</f>
        <v>-</v>
      </c>
      <c r="E3281" t="str">
        <f>IFERROR(__xludf.DUMMYFUNCTION("IFERROR(REGEXEXTRACT((vlookup(A3281, 'OG Data Combined'!$A$2:$AQ6277,21,false)), ""\((.*?)\)""), """")"),"")</f>
        <v/>
      </c>
    </row>
    <row r="3282">
      <c r="A3282" s="143" t="s">
        <v>39547</v>
      </c>
      <c r="B3282" s="144" t="str">
        <f>vlookup(A3282, 'OG Data Combined'!$A$2:$Z6277,25,false)</f>
        <v>-</v>
      </c>
      <c r="D3282" s="144" t="str">
        <f>vlookup(A3282, 'OG Data Combined'!$A$2:$AQ6277,29,false)</f>
        <v>-</v>
      </c>
      <c r="E3282" t="str">
        <f>IFERROR(__xludf.DUMMYFUNCTION("IFERROR(REGEXEXTRACT((vlookup(A3282, 'OG Data Combined'!$A$2:$AQ6277,21,false)), ""\((.*?)\)""), """")"),"")</f>
        <v/>
      </c>
    </row>
    <row r="3283">
      <c r="A3283" s="143" t="s">
        <v>39548</v>
      </c>
      <c r="B3283" s="144" t="str">
        <f>vlookup(A3283, 'OG Data Combined'!$A$2:$Z6277,25,false)</f>
        <v>-</v>
      </c>
      <c r="D3283" s="144" t="str">
        <f>vlookup(A3283, 'OG Data Combined'!$A$2:$AQ6277,29,false)</f>
        <v>-</v>
      </c>
      <c r="E3283" t="str">
        <f>IFERROR(__xludf.DUMMYFUNCTION("IFERROR(REGEXEXTRACT((vlookup(A3283, 'OG Data Combined'!$A$2:$AQ6277,21,false)), ""\((.*?)\)""), """")"),"Distance")</f>
        <v>Distance</v>
      </c>
    </row>
    <row r="3284">
      <c r="A3284" s="143" t="s">
        <v>42347</v>
      </c>
      <c r="B3284" s="144" t="str">
        <f>vlookup(A3284, 'OG Data Combined'!$A$2:$Z6277,25,false)</f>
        <v>-</v>
      </c>
      <c r="D3284" s="144" t="str">
        <f>vlookup(A3284, 'OG Data Combined'!$A$2:$AQ6277,29,false)</f>
        <v>-</v>
      </c>
      <c r="E3284" t="str">
        <f>IFERROR(__xludf.DUMMYFUNCTION("IFERROR(REGEXEXTRACT((vlookup(A3284, 'OG Data Combined'!$A$2:$AQ6277,21,false)), ""\((.*?)\)""), """")"),"")</f>
        <v/>
      </c>
    </row>
    <row r="3285">
      <c r="A3285" s="143" t="s">
        <v>42348</v>
      </c>
      <c r="B3285" s="144" t="str">
        <f>vlookup(A3285, 'OG Data Combined'!$A$2:$Z6277,25,false)</f>
        <v>-</v>
      </c>
      <c r="D3285" s="166" t="str">
        <f>vlookup(A3285, 'OG Data Combined'!$A$2:$AQ6277,29,false)</f>
        <v>https://www.instagram.com/mattthomas_21/</v>
      </c>
      <c r="E3285" t="str">
        <f>IFERROR(__xludf.DUMMYFUNCTION("IFERROR(REGEXEXTRACT((vlookup(A3285, 'OG Data Combined'!$A$2:$AQ6277,21,false)), ""\((.*?)\)""), """")"),"")</f>
        <v/>
      </c>
    </row>
    <row r="3286">
      <c r="A3286" s="143" t="s">
        <v>42349</v>
      </c>
      <c r="B3286" s="144" t="str">
        <f>vlookup(A3286, 'OG Data Combined'!$A$2:$Z6277,25,false)</f>
        <v>-</v>
      </c>
      <c r="D3286" s="144" t="str">
        <f>vlookup(A3286, 'OG Data Combined'!$A$2:$AQ6277,29,false)</f>
        <v>-</v>
      </c>
      <c r="E3286" t="str">
        <f>IFERROR(__xludf.DUMMYFUNCTION("IFERROR(REGEXEXTRACT((vlookup(A3286, 'OG Data Combined'!$A$2:$AQ6277,21,false)), ""\((.*?)\)""), """")"),"")</f>
        <v/>
      </c>
    </row>
    <row r="3287">
      <c r="A3287" s="143" t="s">
        <v>39549</v>
      </c>
      <c r="B3287" s="144" t="str">
        <f>vlookup(A3287, 'OG Data Combined'!$A$2:$Z6277,25,false)</f>
        <v>-</v>
      </c>
      <c r="D3287" s="144" t="str">
        <f>vlookup(A3287, 'OG Data Combined'!$A$2:$AQ6277,29,false)</f>
        <v>-</v>
      </c>
      <c r="E3287" t="str">
        <f>IFERROR(__xludf.DUMMYFUNCTION("IFERROR(REGEXEXTRACT((vlookup(A3287, 'OG Data Combined'!$A$2:$AQ6277,21,false)), ""\((.*?)\)""), """")"),"")</f>
        <v/>
      </c>
    </row>
    <row r="3288">
      <c r="A3288" s="143" t="s">
        <v>39550</v>
      </c>
      <c r="B3288" s="144" t="str">
        <f>vlookup(A3288, 'OG Data Combined'!$A$2:$Z6277,25,false)</f>
        <v>-</v>
      </c>
      <c r="D3288" s="144" t="str">
        <f>vlookup(A3288, 'OG Data Combined'!$A$2:$AQ6277,29,false)</f>
        <v>-</v>
      </c>
      <c r="E3288" t="str">
        <f>IFERROR(__xludf.DUMMYFUNCTION("IFERROR(REGEXEXTRACT((vlookup(A3288, 'OG Data Combined'!$A$2:$AQ6277,21,false)), ""\((.*?)\)""), """")"),"Throws")</f>
        <v>Throws</v>
      </c>
    </row>
    <row r="3289">
      <c r="A3289" s="143" t="s">
        <v>39551</v>
      </c>
      <c r="B3289" s="144" t="str">
        <f>vlookup(A3289, 'OG Data Combined'!$A$2:$Z6277,25,false)</f>
        <v>-</v>
      </c>
      <c r="D3289" s="144" t="str">
        <f>vlookup(A3289, 'OG Data Combined'!$A$2:$AQ6277,29,false)</f>
        <v>-</v>
      </c>
      <c r="E3289" t="str">
        <f>IFERROR(__xludf.DUMMYFUNCTION("IFERROR(REGEXEXTRACT((vlookup(A3289, 'OG Data Combined'!$A$2:$AQ6277,21,false)), ""\((.*?)\)""), """")"),"Distance")</f>
        <v>Distance</v>
      </c>
    </row>
    <row r="3290">
      <c r="A3290" s="143" t="s">
        <v>39552</v>
      </c>
      <c r="B3290" s="144" t="str">
        <f>vlookup(A3290, 'OG Data Combined'!$A$2:$Z6277,25,false)</f>
        <v>-</v>
      </c>
      <c r="D3290" s="144" t="str">
        <f>vlookup(A3290, 'OG Data Combined'!$A$2:$AQ6277,29,false)</f>
        <v>-</v>
      </c>
      <c r="E3290" t="str">
        <f>IFERROR(__xludf.DUMMYFUNCTION("IFERROR(REGEXEXTRACT((vlookup(A3290, 'OG Data Combined'!$A$2:$AQ6277,21,false)), ""\((.*?)\)""), """")"),"Distance")</f>
        <v>Distance</v>
      </c>
    </row>
    <row r="3291">
      <c r="A3291" s="143" t="s">
        <v>39553</v>
      </c>
      <c r="B3291" s="144" t="str">
        <f>vlookup(A3291, 'OG Data Combined'!$A$2:$Z6277,25,false)</f>
        <v>-</v>
      </c>
      <c r="D3291" s="144" t="str">
        <f>vlookup(A3291, 'OG Data Combined'!$A$2:$AQ6277,29,false)</f>
        <v>-</v>
      </c>
      <c r="E3291" t="str">
        <f>IFERROR(__xludf.DUMMYFUNCTION("IFERROR(REGEXEXTRACT((vlookup(A3291, 'OG Data Combined'!$A$2:$AQ6277,21,false)), ""\((.*?)\)""), """")"),"Throws")</f>
        <v>Throws</v>
      </c>
    </row>
    <row r="3292">
      <c r="A3292" s="143" t="s">
        <v>39554</v>
      </c>
      <c r="B3292" s="144" t="str">
        <f>vlookup(A3292, 'OG Data Combined'!$A$2:$Z6277,25,false)</f>
        <v>-</v>
      </c>
      <c r="D3292" s="144" t="str">
        <f>vlookup(A3292, 'OG Data Combined'!$A$2:$AQ6277,29,false)</f>
        <v>-</v>
      </c>
      <c r="E3292" t="str">
        <f>IFERROR(__xludf.DUMMYFUNCTION("IFERROR(REGEXEXTRACT((vlookup(A3292, 'OG Data Combined'!$A$2:$AQ6277,21,false)), ""\((.*?)\)""), """")"),"")</f>
        <v/>
      </c>
    </row>
    <row r="3293">
      <c r="A3293" s="143" t="s">
        <v>39555</v>
      </c>
      <c r="B3293" s="144" t="str">
        <f>vlookup(A3293, 'OG Data Combined'!$A$2:$Z6277,25,false)</f>
        <v>-</v>
      </c>
      <c r="D3293" s="144" t="str">
        <f>vlookup(A3293, 'OG Data Combined'!$A$2:$AQ6277,29,false)</f>
        <v>-</v>
      </c>
      <c r="E3293" t="str">
        <f>IFERROR(__xludf.DUMMYFUNCTION("IFERROR(REGEXEXTRACT((vlookup(A3293, 'OG Data Combined'!$A$2:$AQ6277,21,false)), ""\((.*?)\)""), """")"),"Distance")</f>
        <v>Distance</v>
      </c>
    </row>
    <row r="3294">
      <c r="A3294" s="143" t="s">
        <v>39556</v>
      </c>
      <c r="B3294" s="144" t="str">
        <f>vlookup(A3294, 'OG Data Combined'!$A$2:$Z6277,25,false)</f>
        <v>-</v>
      </c>
      <c r="D3294" s="144" t="str">
        <f>vlookup(A3294, 'OG Data Combined'!$A$2:$AQ6277,29,false)</f>
        <v>-</v>
      </c>
      <c r="E3294" t="str">
        <f>IFERROR(__xludf.DUMMYFUNCTION("IFERROR(REGEXEXTRACT((vlookup(A3294, 'OG Data Combined'!$A$2:$AQ6277,21,false)), ""\((.*?)\)""), """")"),"Distance")</f>
        <v>Distance</v>
      </c>
    </row>
    <row r="3295">
      <c r="A3295" s="143" t="s">
        <v>39557</v>
      </c>
      <c r="B3295" s="144" t="str">
        <f>vlookup(A3295, 'OG Data Combined'!$A$2:$Z6277,25,false)</f>
        <v>-</v>
      </c>
      <c r="D3295" s="144" t="str">
        <f>vlookup(A3295, 'OG Data Combined'!$A$2:$AQ6277,29,false)</f>
        <v>-</v>
      </c>
      <c r="E3295" t="str">
        <f>IFERROR(__xludf.DUMMYFUNCTION("IFERROR(REGEXEXTRACT((vlookup(A3295, 'OG Data Combined'!$A$2:$AQ6277,21,false)), ""\((.*?)\)""), """")"),"Distance")</f>
        <v>Distance</v>
      </c>
    </row>
    <row r="3296">
      <c r="A3296" s="143" t="s">
        <v>39558</v>
      </c>
      <c r="B3296" s="144" t="str">
        <f>vlookup(A3296, 'OG Data Combined'!$A$2:$Z6277,25,false)</f>
        <v>-</v>
      </c>
      <c r="D3296" s="144" t="str">
        <f>vlookup(A3296, 'OG Data Combined'!$A$2:$AQ6277,29,false)</f>
        <v>-</v>
      </c>
      <c r="E3296" t="str">
        <f>IFERROR(__xludf.DUMMYFUNCTION("IFERROR(REGEXEXTRACT((vlookup(A3296, 'OG Data Combined'!$A$2:$AQ6277,21,false)), ""\((.*?)\)""), """")"),"")</f>
        <v/>
      </c>
    </row>
    <row r="3297">
      <c r="A3297" s="143" t="s">
        <v>39559</v>
      </c>
      <c r="B3297" s="144" t="str">
        <f>vlookup(A3297, 'OG Data Combined'!$A$2:$Z6277,25,false)</f>
        <v>-</v>
      </c>
      <c r="D3297" s="144" t="str">
        <f>vlookup(A3297, 'OG Data Combined'!$A$2:$AQ6277,29,false)</f>
        <v>-</v>
      </c>
      <c r="E3297" t="str">
        <f>IFERROR(__xludf.DUMMYFUNCTION("IFERROR(REGEXEXTRACT((vlookup(A3297, 'OG Data Combined'!$A$2:$AQ6277,21,false)), ""\((.*?)\)""), """")"),"")</f>
        <v/>
      </c>
    </row>
    <row r="3298">
      <c r="A3298" s="143" t="s">
        <v>39560</v>
      </c>
      <c r="B3298" s="144" t="str">
        <f>vlookup(A3298, 'OG Data Combined'!$A$2:$Z6277,25,false)</f>
        <v>-</v>
      </c>
      <c r="D3298" s="144" t="str">
        <f>vlookup(A3298, 'OG Data Combined'!$A$2:$AQ6277,29,false)</f>
        <v>-</v>
      </c>
      <c r="E3298" t="str">
        <f>IFERROR(__xludf.DUMMYFUNCTION("IFERROR(REGEXEXTRACT((vlookup(A3298, 'OG Data Combined'!$A$2:$AQ6277,21,false)), ""\((.*?)\)""), """")"),"")</f>
        <v/>
      </c>
    </row>
    <row r="3299">
      <c r="A3299" s="143" t="s">
        <v>39561</v>
      </c>
      <c r="B3299" s="144" t="str">
        <f>vlookup(A3299, 'OG Data Combined'!$A$2:$Z6277,25,false)</f>
        <v>-</v>
      </c>
      <c r="D3299" s="144" t="str">
        <f>vlookup(A3299, 'OG Data Combined'!$A$2:$AQ6277,29,false)</f>
        <v>-</v>
      </c>
      <c r="E3299" t="str">
        <f>IFERROR(__xludf.DUMMYFUNCTION("IFERROR(REGEXEXTRACT((vlookup(A3299, 'OG Data Combined'!$A$2:$AQ6277,21,false)), ""\((.*?)\)""), """")"),"Throws")</f>
        <v>Throws</v>
      </c>
    </row>
    <row r="3300">
      <c r="A3300" s="143" t="s">
        <v>39562</v>
      </c>
      <c r="B3300" s="144" t="str">
        <f>vlookup(A3300, 'OG Data Combined'!$A$2:$Z6277,25,false)</f>
        <v>-</v>
      </c>
      <c r="D3300" s="144" t="str">
        <f>vlookup(A3300, 'OG Data Combined'!$A$2:$AQ6277,29,false)</f>
        <v>-</v>
      </c>
      <c r="E3300" t="str">
        <f>IFERROR(__xludf.DUMMYFUNCTION("IFERROR(REGEXEXTRACT((vlookup(A3300, 'OG Data Combined'!$A$2:$AQ6277,21,false)), ""\((.*?)\)""), """")"),"Horizontal Jumps")</f>
        <v>Horizontal Jumps</v>
      </c>
    </row>
    <row r="3301">
      <c r="A3301" s="143" t="s">
        <v>42350</v>
      </c>
      <c r="B3301" s="166" t="str">
        <f>vlookup(A3301, 'OG Data Combined'!$A$2:$Z6277,25,false)</f>
        <v>https://twitter.com/jtk_iv</v>
      </c>
      <c r="D3301" s="166" t="str">
        <f>vlookup(A3301, 'OG Data Combined'!$A$2:$AQ6277,29,false)</f>
        <v>https://www.instagram.com/jtk_iv/</v>
      </c>
      <c r="E3301" t="str">
        <f>IFERROR(__xludf.DUMMYFUNCTION("IFERROR(REGEXEXTRACT((vlookup(A3301, 'OG Data Combined'!$A$2:$AQ6277,21,false)), ""\((.*?)\)""), """")"),"")</f>
        <v/>
      </c>
    </row>
    <row r="3302">
      <c r="A3302" s="143" t="s">
        <v>39563</v>
      </c>
      <c r="B3302" s="144" t="str">
        <f>vlookup(A3302, 'OG Data Combined'!$A$2:$Z6277,25,false)</f>
        <v>-</v>
      </c>
      <c r="D3302" s="144" t="str">
        <f>vlookup(A3302, 'OG Data Combined'!$A$2:$AQ6277,29,false)</f>
        <v>-</v>
      </c>
      <c r="E3302" t="str">
        <f>IFERROR(__xludf.DUMMYFUNCTION("IFERROR(REGEXEXTRACT((vlookup(A3302, 'OG Data Combined'!$A$2:$AQ6277,21,false)), ""\((.*?)\)""), """")"),"")</f>
        <v/>
      </c>
    </row>
    <row r="3303">
      <c r="A3303" s="143" t="s">
        <v>39564</v>
      </c>
      <c r="B3303" s="144" t="str">
        <f>vlookup(A3303, 'OG Data Combined'!$A$2:$Z6277,25,false)</f>
        <v>-</v>
      </c>
      <c r="D3303" s="144" t="str">
        <f>vlookup(A3303, 'OG Data Combined'!$A$2:$AQ6277,29,false)</f>
        <v>-</v>
      </c>
      <c r="E3303" t="str">
        <f>IFERROR(__xludf.DUMMYFUNCTION("IFERROR(REGEXEXTRACT((vlookup(A3303, 'OG Data Combined'!$A$2:$AQ6277,21,false)), ""\((.*?)\)""), """")"),"Hurdles")</f>
        <v>Hurdles</v>
      </c>
    </row>
    <row r="3304">
      <c r="A3304" s="143" t="s">
        <v>39565</v>
      </c>
      <c r="B3304" s="144" t="str">
        <f>vlookup(A3304, 'OG Data Combined'!$A$2:$Z6277,25,false)</f>
        <v>-</v>
      </c>
      <c r="D3304" s="144" t="str">
        <f>vlookup(A3304, 'OG Data Combined'!$A$2:$AQ6277,29,false)</f>
        <v>-</v>
      </c>
      <c r="E3304" t="str">
        <f>IFERROR(__xludf.DUMMYFUNCTION("IFERROR(REGEXEXTRACT((vlookup(A3304, 'OG Data Combined'!$A$2:$AQ6277,21,false)), ""\((.*?)\)""), """")"),"")</f>
        <v/>
      </c>
    </row>
    <row r="3305">
      <c r="A3305" s="143" t="s">
        <v>39566</v>
      </c>
      <c r="B3305" s="144" t="str">
        <f>vlookup(A3305, 'OG Data Combined'!$A$2:$Z6277,25,false)</f>
        <v>-</v>
      </c>
      <c r="D3305" s="144" t="str">
        <f>vlookup(A3305, 'OG Data Combined'!$A$2:$AQ6277,29,false)</f>
        <v>-</v>
      </c>
      <c r="E3305" t="str">
        <f>IFERROR(__xludf.DUMMYFUNCTION("IFERROR(REGEXEXTRACT((vlookup(A3305, 'OG Data Combined'!$A$2:$AQ6277,21,false)), ""\((.*?)\)""), """")"),"")</f>
        <v/>
      </c>
    </row>
    <row r="3306">
      <c r="A3306" s="143" t="s">
        <v>39567</v>
      </c>
      <c r="B3306" s="144" t="str">
        <f>vlookup(A3306, 'OG Data Combined'!$A$2:$Z6277,25,false)</f>
        <v>-</v>
      </c>
      <c r="D3306" s="144" t="str">
        <f>vlookup(A3306, 'OG Data Combined'!$A$2:$AQ6277,29,false)</f>
        <v>-</v>
      </c>
      <c r="E3306" t="str">
        <f>IFERROR(__xludf.DUMMYFUNCTION("IFERROR(REGEXEXTRACT((vlookup(A3306, 'OG Data Combined'!$A$2:$AQ6277,21,false)), ""\((.*?)\)""), """")"),"")</f>
        <v/>
      </c>
    </row>
    <row r="3307">
      <c r="A3307" s="143" t="s">
        <v>39568</v>
      </c>
      <c r="B3307" s="144" t="str">
        <f>vlookup(A3307, 'OG Data Combined'!$A$2:$Z6277,25,false)</f>
        <v>-</v>
      </c>
      <c r="D3307" s="166" t="str">
        <f>vlookup(A3307, 'OG Data Combined'!$A$2:$AQ6277,29,false)</f>
        <v>https://www.instagram.com/__mr.martin/</v>
      </c>
      <c r="E3307" t="str">
        <f>IFERROR(__xludf.DUMMYFUNCTION("IFERROR(REGEXEXTRACT((vlookup(A3307, 'OG Data Combined'!$A$2:$AQ6277,21,false)), ""\((.*?)\)""), """")"),"")</f>
        <v/>
      </c>
    </row>
    <row r="3308">
      <c r="A3308" s="143" t="s">
        <v>39569</v>
      </c>
      <c r="B3308" s="144" t="str">
        <f>vlookup(A3308, 'OG Data Combined'!$A$2:$Z6277,25,false)</f>
        <v>-</v>
      </c>
      <c r="D3308" s="144" t="str">
        <f>vlookup(A3308, 'OG Data Combined'!$A$2:$AQ6277,29,false)</f>
        <v>-</v>
      </c>
      <c r="E3308" t="str">
        <f>IFERROR(__xludf.DUMMYFUNCTION("IFERROR(REGEXEXTRACT((vlookup(A3308, 'OG Data Combined'!$A$2:$AQ6277,21,false)), ""\((.*?)\)""), """")"),"")</f>
        <v/>
      </c>
    </row>
    <row r="3309">
      <c r="A3309" s="143" t="s">
        <v>39570</v>
      </c>
      <c r="B3309" s="144" t="str">
        <f>vlookup(A3309, 'OG Data Combined'!$A$2:$Z6277,25,false)</f>
        <v>-</v>
      </c>
      <c r="D3309" s="144" t="str">
        <f>vlookup(A3309, 'OG Data Combined'!$A$2:$AQ6277,29,false)</f>
        <v>-</v>
      </c>
      <c r="E3309" t="str">
        <f>IFERROR(__xludf.DUMMYFUNCTION("IFERROR(REGEXEXTRACT((vlookup(A3309, 'OG Data Combined'!$A$2:$AQ6277,21,false)), ""\((.*?)\)""), """")"),"")</f>
        <v/>
      </c>
    </row>
    <row r="3310">
      <c r="A3310" s="143" t="s">
        <v>39571</v>
      </c>
      <c r="B3310" s="144" t="str">
        <f>vlookup(A3310, 'OG Data Combined'!$A$2:$Z6277,25,false)</f>
        <v>-</v>
      </c>
      <c r="D3310" s="144" t="str">
        <f>vlookup(A3310, 'OG Data Combined'!$A$2:$AQ6277,29,false)</f>
        <v>-</v>
      </c>
      <c r="E3310" t="str">
        <f>IFERROR(__xludf.DUMMYFUNCTION("IFERROR(REGEXEXTRACT((vlookup(A3310, 'OG Data Combined'!$A$2:$AQ6277,21,false)), ""\((.*?)\)""), """")"),"")</f>
        <v/>
      </c>
    </row>
    <row r="3311">
      <c r="A3311" s="143" t="s">
        <v>39572</v>
      </c>
      <c r="B3311" s="144" t="str">
        <f>vlookup(A3311, 'OG Data Combined'!$A$2:$Z6277,25,false)</f>
        <v>-</v>
      </c>
      <c r="D3311" s="144" t="str">
        <f>vlookup(A3311, 'OG Data Combined'!$A$2:$AQ6277,29,false)</f>
        <v>-</v>
      </c>
      <c r="E3311" t="str">
        <f>IFERROR(__xludf.DUMMYFUNCTION("IFERROR(REGEXEXTRACT((vlookup(A3311, 'OG Data Combined'!$A$2:$AQ6277,21,false)), ""\((.*?)\)""), """")"),"")</f>
        <v/>
      </c>
    </row>
    <row r="3312">
      <c r="A3312" s="143" t="s">
        <v>39573</v>
      </c>
      <c r="B3312" s="144" t="str">
        <f>vlookup(A3312, 'OG Data Combined'!$A$2:$Z6277,25,false)</f>
        <v>-</v>
      </c>
      <c r="D3312" s="144" t="str">
        <f>vlookup(A3312, 'OG Data Combined'!$A$2:$AQ6277,29,false)</f>
        <v>-</v>
      </c>
      <c r="E3312" t="str">
        <f>IFERROR(__xludf.DUMMYFUNCTION("IFERROR(REGEXEXTRACT((vlookup(A3312, 'OG Data Combined'!$A$2:$AQ6277,21,false)), ""\((.*?)\)""), """")"),"")</f>
        <v/>
      </c>
    </row>
    <row r="3313">
      <c r="A3313" s="143" t="s">
        <v>39574</v>
      </c>
      <c r="B3313" s="166" t="str">
        <f>vlookup(A3313, 'OG Data Combined'!$A$2:$Z6277,25,false)</f>
        <v>https://twitter.com/physicskaze</v>
      </c>
      <c r="D3313" s="144" t="str">
        <f>vlookup(A3313, 'OG Data Combined'!$A$2:$AQ6277,29,false)</f>
        <v>-</v>
      </c>
      <c r="E3313" t="str">
        <f>IFERROR(__xludf.DUMMYFUNCTION("IFERROR(REGEXEXTRACT((vlookup(A3313, 'OG Data Combined'!$A$2:$AQ6277,21,false)), ""\((.*?)\)""), """")"),"")</f>
        <v/>
      </c>
    </row>
    <row r="3314">
      <c r="A3314" s="143" t="s">
        <v>39575</v>
      </c>
      <c r="B3314" s="144" t="str">
        <f>vlookup(A3314, 'OG Data Combined'!$A$2:$Z6277,25,false)</f>
        <v>-</v>
      </c>
      <c r="D3314" s="144" t="str">
        <f>vlookup(A3314, 'OG Data Combined'!$A$2:$AQ6277,29,false)</f>
        <v>-</v>
      </c>
      <c r="E3314" t="str">
        <f>IFERROR(__xludf.DUMMYFUNCTION("IFERROR(REGEXEXTRACT((vlookup(A3314, 'OG Data Combined'!$A$2:$AQ6277,21,false)), ""\((.*?)\)""), """")"),"")</f>
        <v/>
      </c>
    </row>
    <row r="3315">
      <c r="A3315" s="143" t="s">
        <v>39576</v>
      </c>
      <c r="B3315" s="166" t="str">
        <f>vlookup(A3315, 'OG Data Combined'!$A$2:$Z6277,25,false)</f>
        <v>https://twitter.com/bvanallen</v>
      </c>
      <c r="D3315" s="144" t="str">
        <f>vlookup(A3315, 'OG Data Combined'!$A$2:$AQ6277,29,false)</f>
        <v>-</v>
      </c>
      <c r="E3315" t="str">
        <f>IFERROR(__xludf.DUMMYFUNCTION("IFERROR(REGEXEXTRACT((vlookup(A3315, 'OG Data Combined'!$A$2:$AQ6277,21,false)), ""\((.*?)\)""), """")"),"")</f>
        <v/>
      </c>
    </row>
    <row r="3316">
      <c r="A3316" s="143" t="s">
        <v>39577</v>
      </c>
      <c r="B3316" s="144" t="str">
        <f>vlookup(A3316, 'OG Data Combined'!$A$2:$Z6277,25,false)</f>
        <v>-</v>
      </c>
      <c r="D3316" s="144" t="str">
        <f>vlookup(A3316, 'OG Data Combined'!$A$2:$AQ6277,29,false)</f>
        <v>-</v>
      </c>
      <c r="E3316" t="str">
        <f>IFERROR(__xludf.DUMMYFUNCTION("IFERROR(REGEXEXTRACT((vlookup(A3316, 'OG Data Combined'!$A$2:$AQ6277,21,false)), ""\((.*?)\)""), """")"),"")</f>
        <v/>
      </c>
    </row>
    <row r="3317">
      <c r="A3317" s="143" t="s">
        <v>39578</v>
      </c>
      <c r="B3317" s="144" t="str">
        <f>vlookup(A3317, 'OG Data Combined'!$A$2:$Z6277,25,false)</f>
        <v>-</v>
      </c>
      <c r="D3317" s="144" t="str">
        <f>vlookup(A3317, 'OG Data Combined'!$A$2:$AQ6277,29,false)</f>
        <v>-</v>
      </c>
      <c r="E3317" t="str">
        <f>IFERROR(__xludf.DUMMYFUNCTION("IFERROR(REGEXEXTRACT((vlookup(A3317, 'OG Data Combined'!$A$2:$AQ6277,21,false)), ""\((.*?)\)""), """")"),"")</f>
        <v/>
      </c>
    </row>
    <row r="3318">
      <c r="A3318" s="143" t="s">
        <v>39579</v>
      </c>
      <c r="B3318" s="166" t="str">
        <f>vlookup(A3318, 'OG Data Combined'!$A$2:$Z6277,25,false)</f>
        <v>https://x.com/butlerxctf</v>
      </c>
      <c r="D3318" s="144" t="str">
        <f>vlookup(A3318, 'OG Data Combined'!$A$2:$AQ6277,29,false)</f>
        <v>-</v>
      </c>
      <c r="E3318" t="str">
        <f>IFERROR(__xludf.DUMMYFUNCTION("IFERROR(REGEXEXTRACT((vlookup(A3318, 'OG Data Combined'!$A$2:$AQ6277,21,false)), ""\((.*?)\)""), """")"),"")</f>
        <v/>
      </c>
    </row>
    <row r="3319">
      <c r="A3319" s="143" t="s">
        <v>39580</v>
      </c>
      <c r="B3319" s="144" t="str">
        <f>vlookup(A3319, 'OG Data Combined'!$A$2:$Z6277,25,false)</f>
        <v/>
      </c>
      <c r="D3319" s="144" t="str">
        <f>vlookup(A3319, 'OG Data Combined'!$A$2:$AQ6277,29,false)</f>
        <v/>
      </c>
      <c r="E3319" t="str">
        <f>IFERROR(__xludf.DUMMYFUNCTION("IFERROR(REGEXEXTRACT((vlookup(A3319, 'OG Data Combined'!$A$2:$AQ6277,21,false)), ""\((.*?)\)""), """")"),"")</f>
        <v/>
      </c>
    </row>
    <row r="3320">
      <c r="A3320" s="143" t="s">
        <v>39581</v>
      </c>
      <c r="B3320" s="144" t="str">
        <f>vlookup(A3320, 'OG Data Combined'!$A$2:$Z6277,25,false)</f>
        <v>-</v>
      </c>
      <c r="D3320" s="144" t="str">
        <f>vlookup(A3320, 'OG Data Combined'!$A$2:$AQ6277,29,false)</f>
        <v>-</v>
      </c>
      <c r="E3320" t="str">
        <f>IFERROR(__xludf.DUMMYFUNCTION("IFERROR(REGEXEXTRACT((vlookup(A3320, 'OG Data Combined'!$A$2:$AQ6277,21,false)), ""\((.*?)\)""), """")"),"")</f>
        <v/>
      </c>
    </row>
    <row r="3321">
      <c r="A3321" s="143" t="s">
        <v>39582</v>
      </c>
      <c r="B3321" s="144" t="str">
        <f>vlookup(A3321, 'OG Data Combined'!$A$2:$Z6277,25,false)</f>
        <v>-</v>
      </c>
      <c r="D3321" s="144" t="str">
        <f>vlookup(A3321, 'OG Data Combined'!$A$2:$AQ6277,29,false)</f>
        <v>-</v>
      </c>
      <c r="E3321" t="str">
        <f>IFERROR(__xludf.DUMMYFUNCTION("IFERROR(REGEXEXTRACT((vlookup(A3321, 'OG Data Combined'!$A$2:$AQ6277,21,false)), ""\((.*?)\)""), """")"),"")</f>
        <v/>
      </c>
    </row>
    <row r="3322">
      <c r="A3322" s="143" t="s">
        <v>39583</v>
      </c>
      <c r="B3322" s="144" t="str">
        <f>vlookup(A3322, 'OG Data Combined'!$A$2:$Z6277,25,false)</f>
        <v>-</v>
      </c>
      <c r="D3322" s="144" t="str">
        <f>vlookup(A3322, 'OG Data Combined'!$A$2:$AQ6277,29,false)</f>
        <v>-</v>
      </c>
      <c r="E3322" t="str">
        <f>IFERROR(__xludf.DUMMYFUNCTION("IFERROR(REGEXEXTRACT((vlookup(A3322, 'OG Data Combined'!$A$2:$AQ6277,21,false)), ""\((.*?)\)""), """")"),"")</f>
        <v/>
      </c>
    </row>
    <row r="3323">
      <c r="A3323" s="143" t="s">
        <v>39584</v>
      </c>
      <c r="B3323" s="144" t="str">
        <f>vlookup(A3323, 'OG Data Combined'!$A$2:$Z6277,25,false)</f>
        <v>-</v>
      </c>
      <c r="D3323" s="144" t="str">
        <f>vlookup(A3323, 'OG Data Combined'!$A$2:$AQ6277,29,false)</f>
        <v>-</v>
      </c>
      <c r="E3323" t="str">
        <f>IFERROR(__xludf.DUMMYFUNCTION("IFERROR(REGEXEXTRACT((vlookup(A3323, 'OG Data Combined'!$A$2:$AQ6277,21,false)), ""\((.*?)\)""), """")"),"Throws")</f>
        <v>Throws</v>
      </c>
    </row>
    <row r="3324">
      <c r="A3324" s="143" t="s">
        <v>39585</v>
      </c>
      <c r="B3324" s="144" t="str">
        <f>vlookup(A3324, 'OG Data Combined'!$A$2:$Z6277,25,false)</f>
        <v>-</v>
      </c>
      <c r="D3324" s="144" t="str">
        <f>vlookup(A3324, 'OG Data Combined'!$A$2:$AQ6277,29,false)</f>
        <v>-</v>
      </c>
      <c r="E3324" t="str">
        <f>IFERROR(__xludf.DUMMYFUNCTION("IFERROR(REGEXEXTRACT((vlookup(A3324, 'OG Data Combined'!$A$2:$AQ6277,21,false)), ""\((.*?)\)""), """")"),"Throws")</f>
        <v>Throws</v>
      </c>
    </row>
    <row r="3325">
      <c r="A3325" s="143" t="s">
        <v>39586</v>
      </c>
      <c r="B3325" s="144" t="str">
        <f>vlookup(A3325, 'OG Data Combined'!$A$2:$Z6277,25,false)</f>
        <v>-</v>
      </c>
      <c r="D3325" s="144" t="str">
        <f>vlookup(A3325, 'OG Data Combined'!$A$2:$AQ6277,29,false)</f>
        <v>-</v>
      </c>
      <c r="E3325" t="str">
        <f>IFERROR(__xludf.DUMMYFUNCTION("IFERROR(REGEXEXTRACT((vlookup(A3325, 'OG Data Combined'!$A$2:$AQ6277,21,false)), ""\((.*?)\)""), """")"),"Sprints")</f>
        <v>Sprints</v>
      </c>
    </row>
    <row r="3326">
      <c r="A3326" s="143" t="s">
        <v>39587</v>
      </c>
      <c r="B3326" s="144" t="str">
        <f>vlookup(A3326, 'OG Data Combined'!$A$2:$Z6277,25,false)</f>
        <v>-</v>
      </c>
      <c r="D3326" s="144" t="str">
        <f>vlookup(A3326, 'OG Data Combined'!$A$2:$AQ6277,29,false)</f>
        <v>-</v>
      </c>
      <c r="E3326" t="str">
        <f>IFERROR(__xludf.DUMMYFUNCTION("IFERROR(REGEXEXTRACT((vlookup(A3326, 'OG Data Combined'!$A$2:$AQ6277,21,false)), ""\((.*?)\)""), """")"),"Sprints")</f>
        <v>Sprints</v>
      </c>
    </row>
    <row r="3327">
      <c r="A3327" s="143" t="s">
        <v>39588</v>
      </c>
      <c r="B3327" s="144" t="str">
        <f>vlookup(A3327, 'OG Data Combined'!$A$2:$Z6277,25,false)</f>
        <v>-</v>
      </c>
      <c r="D3327" s="144" t="str">
        <f>vlookup(A3327, 'OG Data Combined'!$A$2:$AQ6277,29,false)</f>
        <v>-</v>
      </c>
      <c r="E3327" t="str">
        <f>IFERROR(__xludf.DUMMYFUNCTION("IFERROR(REGEXEXTRACT((vlookup(A3327, 'OG Data Combined'!$A$2:$AQ6277,21,false)), ""\((.*?)\)""), """")"),"Mid-Distance, Distance")</f>
        <v>Mid-Distance, Distance</v>
      </c>
    </row>
    <row r="3328">
      <c r="A3328" s="143" t="s">
        <v>42351</v>
      </c>
      <c r="B3328" s="166" t="str">
        <f>vlookup(A3328, 'OG Data Combined'!$A$2:$Z6277,25,false)</f>
        <v>https://x.com/eronconn</v>
      </c>
      <c r="D3328" s="166" t="str">
        <f>vlookup(A3328, 'OG Data Combined'!$A$2:$AQ6277,29,false)</f>
        <v>https://www.instagram.com/erinconnelly04/</v>
      </c>
      <c r="E3328" t="str">
        <f>IFERROR(__xludf.DUMMYFUNCTION("IFERROR(REGEXEXTRACT((vlookup(A3328, 'OG Data Combined'!$A$2:$AQ6277,21,false)), ""\((.*?)\)""), """")"),"")</f>
        <v/>
      </c>
    </row>
    <row r="3329">
      <c r="A3329" s="143" t="s">
        <v>39589</v>
      </c>
      <c r="B3329" s="144" t="str">
        <f>vlookup(A3329, 'OG Data Combined'!$A$2:$Z6277,25,false)</f>
        <v>-</v>
      </c>
      <c r="D3329" s="144" t="str">
        <f>vlookup(A3329, 'OG Data Combined'!$A$2:$AQ6277,29,false)</f>
        <v>-</v>
      </c>
      <c r="E3329" t="str">
        <f>IFERROR(__xludf.DUMMYFUNCTION("IFERROR(REGEXEXTRACT((vlookup(A3329, 'OG Data Combined'!$A$2:$AQ6277,21,false)), ""\((.*?)\)""), """")"),"")</f>
        <v/>
      </c>
    </row>
    <row r="3330">
      <c r="A3330" s="143" t="s">
        <v>39590</v>
      </c>
      <c r="B3330" s="144" t="str">
        <f>vlookup(A3330, 'OG Data Combined'!$A$2:$Z6277,25,false)</f>
        <v>-</v>
      </c>
      <c r="D3330" s="166" t="str">
        <f>vlookup(A3330, 'OG Data Combined'!$A$2:$AQ6277,29,false)</f>
        <v>https://www.instagram.com/lolo_harrison_/</v>
      </c>
      <c r="E3330" t="str">
        <f>IFERROR(__xludf.DUMMYFUNCTION("IFERROR(REGEXEXTRACT((vlookup(A3330, 'OG Data Combined'!$A$2:$AQ6277,21,false)), ""\((.*?)\)""), """")"),"Sprints")</f>
        <v>Sprints</v>
      </c>
    </row>
    <row r="3331">
      <c r="A3331" s="143" t="s">
        <v>39591</v>
      </c>
      <c r="B3331" s="144" t="str">
        <f>vlookup(A3331, 'OG Data Combined'!$A$2:$Z6277,25,false)</f>
        <v>-</v>
      </c>
      <c r="D3331" s="144" t="str">
        <f>vlookup(A3331, 'OG Data Combined'!$A$2:$AQ6277,29,false)</f>
        <v>-</v>
      </c>
      <c r="E3331" t="str">
        <f>IFERROR(__xludf.DUMMYFUNCTION("IFERROR(REGEXEXTRACT((vlookup(A3331, 'OG Data Combined'!$A$2:$AQ6277,21,false)), ""\((.*?)\)""), """")"),"Mid-Distance, Distance")</f>
        <v>Mid-Distance, Distance</v>
      </c>
    </row>
    <row r="3332">
      <c r="A3332" s="143" t="s">
        <v>39592</v>
      </c>
      <c r="B3332" s="144" t="str">
        <f>vlookup(A3332, 'OG Data Combined'!$A$2:$Z6277,25,false)</f>
        <v>-</v>
      </c>
      <c r="D3332" s="144" t="str">
        <f>vlookup(A3332, 'OG Data Combined'!$A$2:$AQ6277,29,false)</f>
        <v>-</v>
      </c>
      <c r="E3332" t="str">
        <f>IFERROR(__xludf.DUMMYFUNCTION("IFERROR(REGEXEXTRACT((vlookup(A3332, 'OG Data Combined'!$A$2:$AQ6277,21,false)), ""\((.*?)\)""), """")"),"Distance")</f>
        <v>Distance</v>
      </c>
    </row>
    <row r="3333">
      <c r="A3333" s="143" t="s">
        <v>39593</v>
      </c>
      <c r="B3333" s="144" t="str">
        <f>vlookup(A3333, 'OG Data Combined'!$A$2:$Z6277,25,false)</f>
        <v>-</v>
      </c>
      <c r="D3333" s="166" t="str">
        <f>vlookup(A3333, 'OG Data Combined'!$A$2:$AQ6277,29,false)</f>
        <v>https://www.instagram.com/ellingtoncarthan/</v>
      </c>
      <c r="E3333" t="str">
        <f>IFERROR(__xludf.DUMMYFUNCTION("IFERROR(REGEXEXTRACT((vlookup(A3333, 'OG Data Combined'!$A$2:$AQ6277,21,false)), ""\((.*?)\)""), """")"),"Distance")</f>
        <v>Distance</v>
      </c>
    </row>
    <row r="3334">
      <c r="A3334" s="143" t="s">
        <v>39594</v>
      </c>
      <c r="B3334" s="144" t="str">
        <f>vlookup(A3334, 'OG Data Combined'!$A$2:$Z6277,25,false)</f>
        <v>-</v>
      </c>
      <c r="D3334" s="144" t="str">
        <f>vlookup(A3334, 'OG Data Combined'!$A$2:$AQ6277,29,false)</f>
        <v>-</v>
      </c>
      <c r="E3334" t="str">
        <f>IFERROR(__xludf.DUMMYFUNCTION("IFERROR(REGEXEXTRACT((vlookup(A3334, 'OG Data Combined'!$A$2:$AQ6277,21,false)), ""\((.*?)\)""), """")"),"Distance")</f>
        <v>Distance</v>
      </c>
    </row>
    <row r="3335">
      <c r="A3335" s="143" t="s">
        <v>42352</v>
      </c>
      <c r="B3335" s="144" t="str">
        <f>vlookup(A3335, 'OG Data Combined'!$A$2:$Z6277,25,false)</f>
        <v>-</v>
      </c>
      <c r="D3335" s="144" t="str">
        <f>vlookup(A3335, 'OG Data Combined'!$A$2:$AQ6277,29,false)</f>
        <v>-</v>
      </c>
      <c r="E3335" t="str">
        <f>IFERROR(__xludf.DUMMYFUNCTION("IFERROR(REGEXEXTRACT((vlookup(A3335, 'OG Data Combined'!$A$2:$AQ6277,21,false)), ""\((.*?)\)""), """")"),"")</f>
        <v/>
      </c>
    </row>
    <row r="3336">
      <c r="A3336" s="143" t="s">
        <v>39595</v>
      </c>
      <c r="B3336" s="154" t="str">
        <f>vlookup(A3336, 'OG Data Combined'!$A$2:$Z6277,25,false)</f>
        <v/>
      </c>
      <c r="D3336" s="154" t="str">
        <f>vlookup(A3336, 'OG Data Combined'!$A$2:$AQ6277,29,false)</f>
        <v/>
      </c>
      <c r="E3336" t="str">
        <f>IFERROR(__xludf.DUMMYFUNCTION("IFERROR(REGEXEXTRACT((vlookup(A3336, 'OG Data Combined'!$A$2:$AQ6277,21,false)), ""\((.*?)\)""), """")"),"")</f>
        <v/>
      </c>
    </row>
    <row r="3337">
      <c r="A3337" s="143" t="s">
        <v>39596</v>
      </c>
      <c r="B3337" s="144" t="str">
        <f>vlookup(A3337, 'OG Data Combined'!$A$2:$Z6277,25,false)</f>
        <v>-</v>
      </c>
      <c r="D3337" s="144" t="str">
        <f>vlookup(A3337, 'OG Data Combined'!$A$2:$AQ6277,29,false)</f>
        <v>-</v>
      </c>
      <c r="E3337" t="str">
        <f>IFERROR(__xludf.DUMMYFUNCTION("IFERROR(REGEXEXTRACT((vlookup(A3337, 'OG Data Combined'!$A$2:$AQ6277,21,false)), ""\((.*?)\)""), """")"),"Sprints")</f>
        <v>Sprints</v>
      </c>
    </row>
    <row r="3338">
      <c r="A3338" s="143" t="s">
        <v>39597</v>
      </c>
      <c r="B3338" s="144" t="str">
        <f>vlookup(A3338, 'OG Data Combined'!$A$2:$Z6277,25,false)</f>
        <v>-</v>
      </c>
      <c r="D3338" s="144" t="str">
        <f>vlookup(A3338, 'OG Data Combined'!$A$2:$AQ6277,29,false)</f>
        <v>-</v>
      </c>
      <c r="E3338" t="str">
        <f>IFERROR(__xludf.DUMMYFUNCTION("IFERROR(REGEXEXTRACT((vlookup(A3338, 'OG Data Combined'!$A$2:$AQ6277,21,false)), ""\((.*?)\)""), """")"),"")</f>
        <v/>
      </c>
    </row>
    <row r="3339">
      <c r="A3339" s="143" t="s">
        <v>39598</v>
      </c>
      <c r="B3339" s="166" t="str">
        <f>vlookup(A3339, 'OG Data Combined'!$A$2:$Z6277,25,false)</f>
        <v>https://twitter.com/coach_rube</v>
      </c>
      <c r="D3339" s="166" t="str">
        <f>vlookup(A3339, 'OG Data Combined'!$A$2:$AQ6277,29,false)</f>
        <v>https://www.instagram.com/coach_rube/</v>
      </c>
      <c r="E3339" t="str">
        <f>IFERROR(__xludf.DUMMYFUNCTION("IFERROR(REGEXEXTRACT((vlookup(A3339, 'OG Data Combined'!$A$2:$AQ6277,21,false)), ""\((.*?)\)""), """")"),"")</f>
        <v/>
      </c>
    </row>
    <row r="3340">
      <c r="A3340" s="143" t="s">
        <v>39599</v>
      </c>
      <c r="B3340" s="144" t="str">
        <f>vlookup(A3340, 'OG Data Combined'!$A$2:$Z6277,25,false)</f>
        <v>-</v>
      </c>
      <c r="D3340" s="166" t="str">
        <f>vlookup(A3340, 'OG Data Combined'!$A$2:$AQ6277,29,false)</f>
        <v>https://www.instagram.com/hannahchappelldick/</v>
      </c>
      <c r="E3340" t="str">
        <f>IFERROR(__xludf.DUMMYFUNCTION("IFERROR(REGEXEXTRACT((vlookup(A3340, 'OG Data Combined'!$A$2:$AQ6277,21,false)), ""\((.*?)\)""), """")"),"Distance")</f>
        <v>Distance</v>
      </c>
    </row>
    <row r="3341">
      <c r="A3341" s="143" t="s">
        <v>39600</v>
      </c>
      <c r="B3341" s="144" t="str">
        <f>vlookup(A3341, 'OG Data Combined'!$A$2:$Z6277,25,false)</f>
        <v>-</v>
      </c>
      <c r="D3341" s="144" t="str">
        <f>vlookup(A3341, 'OG Data Combined'!$A$2:$AQ6277,29,false)</f>
        <v>-</v>
      </c>
      <c r="E3341" t="str">
        <f>IFERROR(__xludf.DUMMYFUNCTION("IFERROR(REGEXEXTRACT((vlookup(A3341, 'OG Data Combined'!$A$2:$AQ6277,21,false)), ""\((.*?)\)""), """")"),"Distance")</f>
        <v>Distance</v>
      </c>
    </row>
    <row r="3342">
      <c r="A3342" s="143" t="s">
        <v>39601</v>
      </c>
      <c r="B3342" s="144" t="str">
        <f>vlookup(A3342, 'OG Data Combined'!$A$2:$Z6277,25,false)</f>
        <v>-</v>
      </c>
      <c r="D3342" s="144" t="str">
        <f>vlookup(A3342, 'OG Data Combined'!$A$2:$AQ6277,29,false)</f>
        <v>-</v>
      </c>
      <c r="E3342" t="str">
        <f>IFERROR(__xludf.DUMMYFUNCTION("IFERROR(REGEXEXTRACT((vlookup(A3342, 'OG Data Combined'!$A$2:$AQ6277,21,false)), ""\((.*?)\)""), """")"),"")</f>
        <v/>
      </c>
    </row>
    <row r="3343">
      <c r="A3343" s="143" t="s">
        <v>39602</v>
      </c>
      <c r="B3343" s="144" t="str">
        <f>vlookup(A3343, 'OG Data Combined'!$A$2:$Z6277,25,false)</f>
        <v>-</v>
      </c>
      <c r="D3343" s="166" t="str">
        <f>vlookup(A3343, 'OG Data Combined'!$A$2:$AQ6277,29,false)</f>
        <v>https://www.instagram.com/_cptmurphman_/</v>
      </c>
      <c r="E3343" t="str">
        <f>IFERROR(__xludf.DUMMYFUNCTION("IFERROR(REGEXEXTRACT((vlookup(A3343, 'OG Data Combined'!$A$2:$AQ6277,21,false)), ""\((.*?)\)""), """")"),"")</f>
        <v/>
      </c>
    </row>
    <row r="3344">
      <c r="A3344" s="143" t="s">
        <v>39603</v>
      </c>
      <c r="B3344" s="166" t="str">
        <f>vlookup(A3344, 'OG Data Combined'!$A$2:$Z6277,25,false)</f>
        <v>https://twitter.com/russbrennen</v>
      </c>
      <c r="D3344" s="144" t="str">
        <f>vlookup(A3344, 'OG Data Combined'!$A$2:$AQ6277,29,false)</f>
        <v>-</v>
      </c>
      <c r="E3344" t="str">
        <f>IFERROR(__xludf.DUMMYFUNCTION("IFERROR(REGEXEXTRACT((vlookup(A3344, 'OG Data Combined'!$A$2:$AQ6277,21,false)), ""\((.*?)\)""), """")"),"")</f>
        <v/>
      </c>
    </row>
    <row r="3345">
      <c r="A3345" s="143" t="s">
        <v>39604</v>
      </c>
      <c r="B3345" s="144" t="str">
        <f>vlookup(A3345, 'OG Data Combined'!$A$2:$Z6277,25,false)</f>
        <v>-</v>
      </c>
      <c r="D3345" s="144" t="str">
        <f>vlookup(A3345, 'OG Data Combined'!$A$2:$AQ6277,29,false)</f>
        <v>-</v>
      </c>
      <c r="E3345" t="str">
        <f>IFERROR(__xludf.DUMMYFUNCTION("IFERROR(REGEXEXTRACT((vlookup(A3345, 'OG Data Combined'!$A$2:$AQ6277,21,false)), ""\((.*?)\)""), """")"),"")</f>
        <v/>
      </c>
    </row>
    <row r="3346">
      <c r="A3346" s="143" t="s">
        <v>39605</v>
      </c>
      <c r="B3346" s="144" t="str">
        <f>vlookup(A3346, 'OG Data Combined'!$A$2:$Z6277,25,false)</f>
        <v>-</v>
      </c>
      <c r="D3346" s="144" t="str">
        <f>vlookup(A3346, 'OG Data Combined'!$A$2:$AQ6277,29,false)</f>
        <v>-</v>
      </c>
      <c r="E3346" t="str">
        <f>IFERROR(__xludf.DUMMYFUNCTION("IFERROR(REGEXEXTRACT((vlookup(A3346, 'OG Data Combined'!$A$2:$AQ6277,21,false)), ""\((.*?)\)""), """")"),"")</f>
        <v/>
      </c>
    </row>
    <row r="3347">
      <c r="A3347" s="143" t="s">
        <v>39606</v>
      </c>
      <c r="B3347" s="144" t="str">
        <f>vlookup(A3347, 'OG Data Combined'!$A$2:$Z6277,25,false)</f>
        <v>-</v>
      </c>
      <c r="D3347" s="144" t="str">
        <f>vlookup(A3347, 'OG Data Combined'!$A$2:$AQ6277,29,false)</f>
        <v>-</v>
      </c>
      <c r="E3347" t="str">
        <f>IFERROR(__xludf.DUMMYFUNCTION("IFERROR(REGEXEXTRACT((vlookup(A3347, 'OG Data Combined'!$A$2:$AQ6277,21,false)), ""\((.*?)\)""), """")"),"")</f>
        <v/>
      </c>
    </row>
    <row r="3348">
      <c r="A3348" s="143" t="s">
        <v>39607</v>
      </c>
      <c r="B3348" s="144" t="str">
        <f>vlookup(A3348, 'OG Data Combined'!$A$2:$Z6277,25,false)</f>
        <v>-</v>
      </c>
      <c r="D3348" s="144" t="str">
        <f>vlookup(A3348, 'OG Data Combined'!$A$2:$AQ6277,29,false)</f>
        <v>-</v>
      </c>
      <c r="E3348" t="str">
        <f>IFERROR(__xludf.DUMMYFUNCTION("IFERROR(REGEXEXTRACT((vlookup(A3348, 'OG Data Combined'!$A$2:$AQ6277,21,false)), ""\((.*?)\)""), """")"),"")</f>
        <v/>
      </c>
    </row>
    <row r="3349">
      <c r="A3349" s="143" t="s">
        <v>39608</v>
      </c>
      <c r="B3349" s="144" t="str">
        <f>vlookup(A3349, 'OG Data Combined'!$A$2:$Z6277,25,false)</f>
        <v>-</v>
      </c>
      <c r="D3349" s="166" t="str">
        <f>vlookup(A3349, 'OG Data Combined'!$A$2:$AQ6277,29,false)</f>
        <v>https://www.instagram.com/elizabeth.r.korn/</v>
      </c>
      <c r="E3349" t="str">
        <f>IFERROR(__xludf.DUMMYFUNCTION("IFERROR(REGEXEXTRACT((vlookup(A3349, 'OG Data Combined'!$A$2:$AQ6277,21,false)), ""\((.*?)\)""), """")"),"Sprints, Hurdles, Jumps")</f>
        <v>Sprints, Hurdles, Jumps</v>
      </c>
    </row>
    <row r="3350">
      <c r="A3350" s="143" t="s">
        <v>39609</v>
      </c>
      <c r="B3350" s="144" t="str">
        <f>vlookup(A3350, 'OG Data Combined'!$A$2:$Z6277,25,false)</f>
        <v>-</v>
      </c>
      <c r="D3350" s="144" t="str">
        <f>vlookup(A3350, 'OG Data Combined'!$A$2:$AQ6277,29,false)</f>
        <v>-</v>
      </c>
      <c r="E3350" t="str">
        <f>IFERROR(__xludf.DUMMYFUNCTION("IFERROR(REGEXEXTRACT((vlookup(A3350, 'OG Data Combined'!$A$2:$AQ6277,21,false)), ""\((.*?)\)""), """")"),"")</f>
        <v/>
      </c>
    </row>
    <row r="3351">
      <c r="A3351" s="143" t="s">
        <v>39610</v>
      </c>
      <c r="B3351" s="144" t="str">
        <f>vlookup(A3351, 'OG Data Combined'!$A$2:$Z6277,25,false)</f>
        <v>-</v>
      </c>
      <c r="D3351" s="144" t="str">
        <f>vlookup(A3351, 'OG Data Combined'!$A$2:$AQ6277,29,false)</f>
        <v>-</v>
      </c>
      <c r="E3351" t="str">
        <f>IFERROR(__xludf.DUMMYFUNCTION("IFERROR(REGEXEXTRACT((vlookup(A3351, 'OG Data Combined'!$A$2:$AQ6277,21,false)), ""\((.*?)\)""), """")"),"Throws")</f>
        <v>Throws</v>
      </c>
    </row>
    <row r="3352">
      <c r="A3352" s="143" t="s">
        <v>39611</v>
      </c>
      <c r="B3352" s="144" t="str">
        <f>vlookup(A3352, 'OG Data Combined'!$A$2:$Z6277,25,false)</f>
        <v>-</v>
      </c>
      <c r="D3352" s="144" t="str">
        <f>vlookup(A3352, 'OG Data Combined'!$A$2:$AQ6277,29,false)</f>
        <v>-</v>
      </c>
      <c r="E3352" t="str">
        <f>IFERROR(__xludf.DUMMYFUNCTION("IFERROR(REGEXEXTRACT((vlookup(A3352, 'OG Data Combined'!$A$2:$AQ6277,21,false)), ""\((.*?)\)""), """")"),"Pole Vault")</f>
        <v>Pole Vault</v>
      </c>
    </row>
    <row r="3353">
      <c r="A3353" s="143" t="s">
        <v>39612</v>
      </c>
      <c r="B3353" s="144" t="str">
        <f>vlookup(A3353, 'OG Data Combined'!$A$2:$Z6277,25,false)</f>
        <v>-</v>
      </c>
      <c r="D3353" s="144" t="str">
        <f>vlookup(A3353, 'OG Data Combined'!$A$2:$AQ6277,29,false)</f>
        <v>-</v>
      </c>
      <c r="E3353" t="str">
        <f>IFERROR(__xludf.DUMMYFUNCTION("IFERROR(REGEXEXTRACT((vlookup(A3353, 'OG Data Combined'!$A$2:$AQ6277,21,false)), ""\((.*?)\)""), """")"),"High-Jump")</f>
        <v>High-Jump</v>
      </c>
    </row>
    <row r="3354">
      <c r="A3354" s="143" t="s">
        <v>39613</v>
      </c>
      <c r="B3354" s="144" t="str">
        <f>vlookup(A3354, 'OG Data Combined'!$A$2:$Z6277,25,false)</f>
        <v>-</v>
      </c>
      <c r="D3354" s="144" t="str">
        <f>vlookup(A3354, 'OG Data Combined'!$A$2:$AQ6277,29,false)</f>
        <v>-</v>
      </c>
      <c r="E3354" t="str">
        <f>IFERROR(__xludf.DUMMYFUNCTION("IFERROR(REGEXEXTRACT((vlookup(A3354, 'OG Data Combined'!$A$2:$AQ6277,21,false)), ""\((.*?)\)""), """")"),"Distance")</f>
        <v>Distance</v>
      </c>
    </row>
    <row r="3355">
      <c r="A3355" s="143" t="s">
        <v>39614</v>
      </c>
      <c r="B3355" s="144" t="str">
        <f>vlookup(A3355, 'OG Data Combined'!$A$2:$Z6277,25,false)</f>
        <v>-</v>
      </c>
      <c r="D3355" s="144" t="str">
        <f>vlookup(A3355, 'OG Data Combined'!$A$2:$AQ6277,29,false)</f>
        <v>-</v>
      </c>
      <c r="E3355" t="str">
        <f>IFERROR(__xludf.DUMMYFUNCTION("IFERROR(REGEXEXTRACT((vlookup(A3355, 'OG Data Combined'!$A$2:$AQ6277,21,false)), ""\((.*?)\)""), """")"),"Distance")</f>
        <v>Distance</v>
      </c>
    </row>
    <row r="3356">
      <c r="A3356" s="143" t="s">
        <v>39615</v>
      </c>
      <c r="B3356" s="144" t="str">
        <f>vlookup(A3356, 'OG Data Combined'!$A$2:$Z6277,25,false)</f>
        <v>-</v>
      </c>
      <c r="D3356" s="144" t="str">
        <f>vlookup(A3356, 'OG Data Combined'!$A$2:$AQ6277,29,false)</f>
        <v>-</v>
      </c>
      <c r="E3356" t="str">
        <f>IFERROR(__xludf.DUMMYFUNCTION("IFERROR(REGEXEXTRACT((vlookup(A3356, 'OG Data Combined'!$A$2:$AQ6277,21,false)), ""\((.*?)\)""), """")"),"")</f>
        <v/>
      </c>
    </row>
    <row r="3357">
      <c r="A3357" s="143" t="s">
        <v>39616</v>
      </c>
      <c r="B3357" s="144" t="str">
        <f>vlookup(A3357, 'OG Data Combined'!$A$2:$Z6277,25,false)</f>
        <v>-</v>
      </c>
      <c r="D3357" s="144" t="str">
        <f>vlookup(A3357, 'OG Data Combined'!$A$2:$AQ6277,29,false)</f>
        <v>-</v>
      </c>
      <c r="E3357" t="str">
        <f>IFERROR(__xludf.DUMMYFUNCTION("IFERROR(REGEXEXTRACT((vlookup(A3357, 'OG Data Combined'!$A$2:$AQ6277,21,false)), ""\((.*?)\)""), """")"),"Throws")</f>
        <v>Throws</v>
      </c>
    </row>
    <row r="3358">
      <c r="A3358" s="143" t="s">
        <v>39617</v>
      </c>
      <c r="B3358" s="144" t="str">
        <f>vlookup(A3358, 'OG Data Combined'!$A$2:$Z6277,25,false)</f>
        <v>-</v>
      </c>
      <c r="D3358" s="144" t="str">
        <f>vlookup(A3358, 'OG Data Combined'!$A$2:$AQ6277,29,false)</f>
        <v>-</v>
      </c>
      <c r="E3358" t="str">
        <f>IFERROR(__xludf.DUMMYFUNCTION("IFERROR(REGEXEXTRACT((vlookup(A3358, 'OG Data Combined'!$A$2:$AQ6277,21,false)), ""\((.*?)\)""), """")"),"Jumps")</f>
        <v>Jumps</v>
      </c>
    </row>
    <row r="3359">
      <c r="A3359" s="143" t="s">
        <v>39618</v>
      </c>
      <c r="B3359" s="144" t="str">
        <f>vlookup(A3359, 'OG Data Combined'!$A$2:$Z6277,25,false)</f>
        <v>-</v>
      </c>
      <c r="D3359" s="144" t="str">
        <f>vlookup(A3359, 'OG Data Combined'!$A$2:$AQ6277,29,false)</f>
        <v>-</v>
      </c>
      <c r="E3359" t="str">
        <f>IFERROR(__xludf.DUMMYFUNCTION("IFERROR(REGEXEXTRACT((vlookup(A3359, 'OG Data Combined'!$A$2:$AQ6277,21,false)), ""\((.*?)\)""), """")"),"Distance")</f>
        <v>Distance</v>
      </c>
    </row>
    <row r="3360">
      <c r="A3360" s="143" t="s">
        <v>39619</v>
      </c>
      <c r="B3360" s="144" t="str">
        <f>vlookup(A3360, 'OG Data Combined'!$A$2:$Z6277,25,false)</f>
        <v>-</v>
      </c>
      <c r="D3360" s="144" t="str">
        <f>vlookup(A3360, 'OG Data Combined'!$A$2:$AQ6277,29,false)</f>
        <v>-</v>
      </c>
      <c r="E3360" t="str">
        <f>IFERROR(__xludf.DUMMYFUNCTION("IFERROR(REGEXEXTRACT((vlookup(A3360, 'OG Data Combined'!$A$2:$AQ6277,21,false)), ""\((.*?)\)""), """")"),"")</f>
        <v/>
      </c>
    </row>
    <row r="3361">
      <c r="A3361" s="143" t="s">
        <v>39620</v>
      </c>
      <c r="B3361" s="144" t="str">
        <f>vlookup(A3361, 'OG Data Combined'!$A$2:$Z6277,25,false)</f>
        <v>-</v>
      </c>
      <c r="D3361" s="144" t="str">
        <f>vlookup(A3361, 'OG Data Combined'!$A$2:$AQ6277,29,false)</f>
        <v>-</v>
      </c>
      <c r="E3361" t="str">
        <f>IFERROR(__xludf.DUMMYFUNCTION("IFERROR(REGEXEXTRACT((vlookup(A3361, 'OG Data Combined'!$A$2:$AQ6277,21,false)), ""\((.*?)\)""), """")"),"")</f>
        <v/>
      </c>
    </row>
    <row r="3362">
      <c r="A3362" s="143" t="s">
        <v>39621</v>
      </c>
      <c r="B3362" s="144" t="str">
        <f>vlookup(A3362, 'OG Data Combined'!$A$2:$Z6277,25,false)</f>
        <v>-</v>
      </c>
      <c r="D3362" s="144" t="str">
        <f>vlookup(A3362, 'OG Data Combined'!$A$2:$AQ6277,29,false)</f>
        <v>-</v>
      </c>
      <c r="E3362" t="str">
        <f>IFERROR(__xludf.DUMMYFUNCTION("IFERROR(REGEXEXTRACT((vlookup(A3362, 'OG Data Combined'!$A$2:$AQ6277,21,false)), ""\((.*?)\)""), """")"),"")</f>
        <v/>
      </c>
    </row>
    <row r="3363">
      <c r="A3363" s="143" t="s">
        <v>39622</v>
      </c>
      <c r="B3363" s="144" t="str">
        <f>vlookup(A3363, 'OG Data Combined'!$A$2:$Z6277,25,false)</f>
        <v>-</v>
      </c>
      <c r="D3363" s="144" t="str">
        <f>vlookup(A3363, 'OG Data Combined'!$A$2:$AQ6277,29,false)</f>
        <v>-</v>
      </c>
      <c r="E3363" t="str">
        <f>IFERROR(__xludf.DUMMYFUNCTION("IFERROR(REGEXEXTRACT((vlookup(A3363, 'OG Data Combined'!$A$2:$AQ6277,21,false)), ""\((.*?)\)""), """")"),"Throws")</f>
        <v>Throws</v>
      </c>
    </row>
    <row r="3364">
      <c r="A3364" s="143" t="s">
        <v>39623</v>
      </c>
      <c r="B3364" s="144" t="str">
        <f>vlookup(A3364, 'OG Data Combined'!$A$2:$Z6277,25,false)</f>
        <v>-</v>
      </c>
      <c r="D3364" s="144" t="str">
        <f>vlookup(A3364, 'OG Data Combined'!$A$2:$AQ6277,29,false)</f>
        <v>-</v>
      </c>
      <c r="E3364" t="str">
        <f>IFERROR(__xludf.DUMMYFUNCTION("IFERROR(REGEXEXTRACT((vlookup(A3364, 'OG Data Combined'!$A$2:$AQ6277,21,false)), ""\((.*?)\)""), """")"),"Throws")</f>
        <v>Throws</v>
      </c>
    </row>
    <row r="3365">
      <c r="A3365" s="143" t="s">
        <v>39624</v>
      </c>
      <c r="B3365" s="144" t="str">
        <f>vlookup(A3365, 'OG Data Combined'!$A$2:$Z6277,25,false)</f>
        <v>-</v>
      </c>
      <c r="D3365" s="144" t="str">
        <f>vlookup(A3365, 'OG Data Combined'!$A$2:$AQ6277,29,false)</f>
        <v>-</v>
      </c>
      <c r="E3365" t="str">
        <f>IFERROR(__xludf.DUMMYFUNCTION("IFERROR(REGEXEXTRACT((vlookup(A3365, 'OG Data Combined'!$A$2:$AQ6277,21,false)), ""\((.*?)\)""), """")"),"Sprints")</f>
        <v>Sprints</v>
      </c>
    </row>
    <row r="3366">
      <c r="A3366" s="143" t="s">
        <v>39625</v>
      </c>
      <c r="B3366" s="144" t="str">
        <f>vlookup(A3366, 'OG Data Combined'!$A$2:$Z6277,25,false)</f>
        <v>-</v>
      </c>
      <c r="D3366" s="144" t="str">
        <f>vlookup(A3366, 'OG Data Combined'!$A$2:$AQ6277,29,false)</f>
        <v>-</v>
      </c>
      <c r="E3366" t="str">
        <f>IFERROR(__xludf.DUMMYFUNCTION("IFERROR(REGEXEXTRACT((vlookup(A3366, 'OG Data Combined'!$A$2:$AQ6277,21,false)), ""\((.*?)\)""), """")"),"Jumps")</f>
        <v>Jumps</v>
      </c>
    </row>
    <row r="3367">
      <c r="A3367" s="143" t="s">
        <v>39626</v>
      </c>
      <c r="B3367" s="144" t="str">
        <f>vlookup(A3367, 'OG Data Combined'!$A$2:$Z6277,25,false)</f>
        <v>-</v>
      </c>
      <c r="D3367" s="144" t="str">
        <f>vlookup(A3367, 'OG Data Combined'!$A$2:$AQ6277,29,false)</f>
        <v>-</v>
      </c>
      <c r="E3367" t="str">
        <f>IFERROR(__xludf.DUMMYFUNCTION("IFERROR(REGEXEXTRACT((vlookup(A3367, 'OG Data Combined'!$A$2:$AQ6277,21,false)), ""\((.*?)\)""), """")"),"Hurdles, Pole Vault")</f>
        <v>Hurdles, Pole Vault</v>
      </c>
    </row>
    <row r="3368">
      <c r="A3368" s="143" t="s">
        <v>39627</v>
      </c>
      <c r="B3368" s="144" t="str">
        <f>vlookup(A3368, 'OG Data Combined'!$A$2:$Z6277,25,false)</f>
        <v>-</v>
      </c>
      <c r="D3368" s="144" t="str">
        <f>vlookup(A3368, 'OG Data Combined'!$A$2:$AQ6277,29,false)</f>
        <v>-</v>
      </c>
      <c r="E3368" t="str">
        <f>IFERROR(__xludf.DUMMYFUNCTION("IFERROR(REGEXEXTRACT((vlookup(A3368, 'OG Data Combined'!$A$2:$AQ6277,21,false)), ""\((.*?)\)""), """")"),"Distance")</f>
        <v>Distance</v>
      </c>
    </row>
    <row r="3369">
      <c r="A3369" s="143" t="s">
        <v>39628</v>
      </c>
      <c r="B3369" s="144" t="str">
        <f>vlookup(A3369, 'OG Data Combined'!$A$2:$Z6277,25,false)</f>
        <v>-</v>
      </c>
      <c r="D3369" s="144" t="str">
        <f>vlookup(A3369, 'OG Data Combined'!$A$2:$AQ6277,29,false)</f>
        <v>-</v>
      </c>
      <c r="E3369" t="str">
        <f>IFERROR(__xludf.DUMMYFUNCTION("IFERROR(REGEXEXTRACT((vlookup(A3369, 'OG Data Combined'!$A$2:$AQ6277,21,false)), ""\((.*?)\)""), """")"),"Distance")</f>
        <v>Distance</v>
      </c>
    </row>
    <row r="3370">
      <c r="A3370" s="143" t="s">
        <v>39629</v>
      </c>
      <c r="B3370" s="166" t="str">
        <f>vlookup(A3370, 'OG Data Combined'!$A$2:$Z6277,25,false)</f>
        <v>https://twitter.com/coachjellisontf</v>
      </c>
      <c r="D3370" s="144" t="str">
        <f>vlookup(A3370, 'OG Data Combined'!$A$2:$AQ6277,29,false)</f>
        <v>-</v>
      </c>
      <c r="E3370" t="str">
        <f>IFERROR(__xludf.DUMMYFUNCTION("IFERROR(REGEXEXTRACT((vlookup(A3370, 'OG Data Combined'!$A$2:$AQ6277,21,false)), ""\((.*?)\)""), """")"),"")</f>
        <v/>
      </c>
    </row>
    <row r="3371">
      <c r="A3371" s="143" t="s">
        <v>39630</v>
      </c>
      <c r="B3371" s="144" t="str">
        <f>vlookup(A3371, 'OG Data Combined'!$A$2:$Z6277,25,false)</f>
        <v>-</v>
      </c>
      <c r="D3371" s="144" t="str">
        <f>vlookup(A3371, 'OG Data Combined'!$A$2:$AQ6277,29,false)</f>
        <v>-</v>
      </c>
      <c r="E3371" t="str">
        <f>IFERROR(__xludf.DUMMYFUNCTION("IFERROR(REGEXEXTRACT((vlookup(A3371, 'OG Data Combined'!$A$2:$AQ6277,21,false)), ""\((.*?)\)""), """")"),"Throws")</f>
        <v>Throws</v>
      </c>
    </row>
    <row r="3372">
      <c r="A3372" s="143" t="s">
        <v>39631</v>
      </c>
      <c r="B3372" s="144" t="str">
        <f>vlookup(A3372, 'OG Data Combined'!$A$2:$Z6277,25,false)</f>
        <v>-</v>
      </c>
      <c r="D3372" s="144" t="str">
        <f>vlookup(A3372, 'OG Data Combined'!$A$2:$AQ6277,29,false)</f>
        <v>-</v>
      </c>
      <c r="E3372" t="str">
        <f>IFERROR(__xludf.DUMMYFUNCTION("IFERROR(REGEXEXTRACT((vlookup(A3372, 'OG Data Combined'!$A$2:$AQ6277,21,false)), ""\((.*?)\)""), """")"),"Sprints, Hurdles")</f>
        <v>Sprints, Hurdles</v>
      </c>
    </row>
    <row r="3373">
      <c r="A3373" s="143" t="s">
        <v>39632</v>
      </c>
      <c r="B3373" s="144" t="str">
        <f>vlookup(A3373, 'OG Data Combined'!$A$2:$Z6277,25,false)</f>
        <v>-</v>
      </c>
      <c r="D3373" s="166" t="str">
        <f>vlookup(A3373, 'OG Data Combined'!$A$2:$AQ6277,29,false)</f>
        <v>https://www.instagram.com/sacramonious1/</v>
      </c>
      <c r="E3373" t="str">
        <f>IFERROR(__xludf.DUMMYFUNCTION("IFERROR(REGEXEXTRACT((vlookup(A3373, 'OG Data Combined'!$A$2:$AQ6277,21,false)), ""\((.*?)\)""), """")"),"Jumps")</f>
        <v>Jumps</v>
      </c>
    </row>
    <row r="3374">
      <c r="A3374" s="143" t="s">
        <v>39633</v>
      </c>
      <c r="B3374" s="166" t="str">
        <f>vlookup(A3374, 'OG Data Combined'!$A$2:$Z6277,25,false)</f>
        <v>https://twitter.com/coachmiela</v>
      </c>
      <c r="D3374" s="144" t="str">
        <f>vlookup(A3374, 'OG Data Combined'!$A$2:$AQ6277,29,false)</f>
        <v>-</v>
      </c>
      <c r="E3374" t="str">
        <f>IFERROR(__xludf.DUMMYFUNCTION("IFERROR(REGEXEXTRACT((vlookup(A3374, 'OG Data Combined'!$A$2:$AQ6277,21,false)), ""\((.*?)\)""), """")"),"")</f>
        <v/>
      </c>
    </row>
    <row r="3375">
      <c r="A3375" s="143" t="s">
        <v>39634</v>
      </c>
      <c r="B3375" s="144" t="str">
        <f>vlookup(A3375, 'OG Data Combined'!$A$2:$Z6277,25,false)</f>
        <v>-</v>
      </c>
      <c r="D3375" s="144" t="str">
        <f>vlookup(A3375, 'OG Data Combined'!$A$2:$AQ6277,29,false)</f>
        <v>-</v>
      </c>
      <c r="E3375" t="str">
        <f>IFERROR(__xludf.DUMMYFUNCTION("IFERROR(REGEXEXTRACT((vlookup(A3375, 'OG Data Combined'!$A$2:$AQ6277,21,false)), ""\((.*?)\)""), """")"),"Throws")</f>
        <v>Throws</v>
      </c>
    </row>
    <row r="3376">
      <c r="A3376" s="143" t="s">
        <v>39635</v>
      </c>
      <c r="B3376" s="144" t="str">
        <f>vlookup(A3376, 'OG Data Combined'!$A$2:$Z6277,25,false)</f>
        <v>-</v>
      </c>
      <c r="D3376" s="144" t="str">
        <f>vlookup(A3376, 'OG Data Combined'!$A$2:$AQ6277,29,false)</f>
        <v>-</v>
      </c>
      <c r="E3376" t="str">
        <f>IFERROR(__xludf.DUMMYFUNCTION("IFERROR(REGEXEXTRACT((vlookup(A3376, 'OG Data Combined'!$A$2:$AQ6277,21,false)), ""\((.*?)\)""), """")"),"Jumps")</f>
        <v>Jumps</v>
      </c>
    </row>
    <row r="3377">
      <c r="A3377" s="143" t="s">
        <v>39636</v>
      </c>
      <c r="B3377" s="144" t="str">
        <f>vlookup(A3377, 'OG Data Combined'!$A$2:$Z6277,25,false)</f>
        <v>-</v>
      </c>
      <c r="D3377" s="144" t="str">
        <f>vlookup(A3377, 'OG Data Combined'!$A$2:$AQ6277,29,false)</f>
        <v>-</v>
      </c>
      <c r="E3377" t="str">
        <f>IFERROR(__xludf.DUMMYFUNCTION("IFERROR(REGEXEXTRACT((vlookup(A3377, 'OG Data Combined'!$A$2:$AQ6277,21,false)), ""\((.*?)\)""), """")"),"Distance")</f>
        <v>Distance</v>
      </c>
    </row>
    <row r="3378">
      <c r="A3378" s="143" t="s">
        <v>39637</v>
      </c>
      <c r="B3378" s="144" t="str">
        <f>vlookup(A3378, 'OG Data Combined'!$A$2:$Z6277,25,false)</f>
        <v>-</v>
      </c>
      <c r="D3378" s="144" t="str">
        <f>vlookup(A3378, 'OG Data Combined'!$A$2:$AQ6277,29,false)</f>
        <v>-</v>
      </c>
      <c r="E3378" t="str">
        <f>IFERROR(__xludf.DUMMYFUNCTION("IFERROR(REGEXEXTRACT((vlookup(A3378, 'OG Data Combined'!$A$2:$AQ6277,21,false)), ""\((.*?)\)""), """")"),"Distance")</f>
        <v>Distance</v>
      </c>
    </row>
    <row r="3379">
      <c r="A3379" s="143" t="s">
        <v>39638</v>
      </c>
      <c r="B3379" s="166" t="str">
        <f>vlookup(A3379, 'OG Data Combined'!$A$2:$Z6277,25,false)</f>
        <v>https://twitter.com/andrewchabon</v>
      </c>
      <c r="D3379" s="144" t="str">
        <f>vlookup(A3379, 'OG Data Combined'!$A$2:$AQ6277,29,false)</f>
        <v>-</v>
      </c>
      <c r="E3379" t="str">
        <f>IFERROR(__xludf.DUMMYFUNCTION("IFERROR(REGEXEXTRACT((vlookup(A3379, 'OG Data Combined'!$A$2:$AQ6277,21,false)), ""\((.*?)\)""), """")"),"")</f>
        <v/>
      </c>
    </row>
    <row r="3380">
      <c r="A3380" s="143" t="s">
        <v>39639</v>
      </c>
      <c r="B3380" s="144" t="str">
        <f>vlookup(A3380, 'OG Data Combined'!$A$2:$Z6277,25,false)</f>
        <v>-</v>
      </c>
      <c r="D3380" s="144" t="str">
        <f>vlookup(A3380, 'OG Data Combined'!$A$2:$AQ6277,29,false)</f>
        <v>-</v>
      </c>
      <c r="E3380" t="str">
        <f>IFERROR(__xludf.DUMMYFUNCTION("IFERROR(REGEXEXTRACT((vlookup(A3380, 'OG Data Combined'!$A$2:$AQ6277,21,false)), ""\((.*?)\)""), """")"),"Throws")</f>
        <v>Throws</v>
      </c>
    </row>
    <row r="3381">
      <c r="A3381" s="143" t="s">
        <v>39640</v>
      </c>
      <c r="B3381" s="144" t="str">
        <f>vlookup(A3381, 'OG Data Combined'!$A$2:$Z6277,25,false)</f>
        <v>-</v>
      </c>
      <c r="D3381" s="144" t="str">
        <f>vlookup(A3381, 'OG Data Combined'!$A$2:$AQ6277,29,false)</f>
        <v>-</v>
      </c>
      <c r="E3381" t="str">
        <f>IFERROR(__xludf.DUMMYFUNCTION("IFERROR(REGEXEXTRACT((vlookup(A3381, 'OG Data Combined'!$A$2:$AQ6277,21,false)), ""\((.*?)\)""), """")"),"Distance")</f>
        <v>Distance</v>
      </c>
    </row>
    <row r="3382">
      <c r="A3382" s="143" t="s">
        <v>39641</v>
      </c>
      <c r="B3382" s="144" t="str">
        <f>vlookup(A3382, 'OG Data Combined'!$A$2:$Z6277,25,false)</f>
        <v>-</v>
      </c>
      <c r="D3382" s="144" t="str">
        <f>vlookup(A3382, 'OG Data Combined'!$A$2:$AQ6277,29,false)</f>
        <v>-</v>
      </c>
      <c r="E3382" t="str">
        <f>IFERROR(__xludf.DUMMYFUNCTION("IFERROR(REGEXEXTRACT((vlookup(A3382, 'OG Data Combined'!$A$2:$AQ6277,21,false)), ""\((.*?)\)""), """")"),"Distance")</f>
        <v>Distance</v>
      </c>
    </row>
    <row r="3383">
      <c r="A3383" s="143" t="s">
        <v>39642</v>
      </c>
      <c r="B3383" s="144" t="str">
        <f>vlookup(A3383, 'OG Data Combined'!$A$2:$Z6277,25,false)</f>
        <v>-</v>
      </c>
      <c r="D3383" s="144" t="str">
        <f>vlookup(A3383, 'OG Data Combined'!$A$2:$AQ6277,29,false)</f>
        <v>-</v>
      </c>
      <c r="E3383" t="str">
        <f>IFERROR(__xludf.DUMMYFUNCTION("IFERROR(REGEXEXTRACT((vlookup(A3383, 'OG Data Combined'!$A$2:$AQ6277,21,false)), ""\((.*?)\)""), """")"),"")</f>
        <v/>
      </c>
    </row>
    <row r="3384">
      <c r="A3384" s="143" t="s">
        <v>39643</v>
      </c>
      <c r="B3384" s="144" t="str">
        <f>vlookup(A3384, 'OG Data Combined'!$A$2:$Z6277,25,false)</f>
        <v>-</v>
      </c>
      <c r="D3384" s="144" t="str">
        <f>vlookup(A3384, 'OG Data Combined'!$A$2:$AQ6277,29,false)</f>
        <v>-</v>
      </c>
      <c r="E3384" t="str">
        <f>IFERROR(__xludf.DUMMYFUNCTION("IFERROR(REGEXEXTRACT((vlookup(A3384, 'OG Data Combined'!$A$2:$AQ6277,21,false)), ""\((.*?)\)""), """")"),"")</f>
        <v/>
      </c>
    </row>
    <row r="3385">
      <c r="A3385" s="143" t="s">
        <v>39644</v>
      </c>
      <c r="B3385" s="144" t="str">
        <f>vlookup(A3385, 'OG Data Combined'!$A$2:$Z6277,25,false)</f>
        <v>-</v>
      </c>
      <c r="D3385" s="144" t="str">
        <f>vlookup(A3385, 'OG Data Combined'!$A$2:$AQ6277,29,false)</f>
        <v>-</v>
      </c>
      <c r="E3385" t="str">
        <f>IFERROR(__xludf.DUMMYFUNCTION("IFERROR(REGEXEXTRACT((vlookup(A3385, 'OG Data Combined'!$A$2:$AQ6277,21,false)), ""\((.*?)\)""), """")"),"Sprints")</f>
        <v>Sprints</v>
      </c>
    </row>
    <row r="3386">
      <c r="A3386" s="143" t="s">
        <v>39645</v>
      </c>
      <c r="B3386" s="144" t="str">
        <f>vlookup(A3386, 'OG Data Combined'!$A$2:$Z6277,25,false)</f>
        <v>-</v>
      </c>
      <c r="D3386" s="144" t="str">
        <f>vlookup(A3386, 'OG Data Combined'!$A$2:$AQ6277,29,false)</f>
        <v>-</v>
      </c>
      <c r="E3386" t="str">
        <f>IFERROR(__xludf.DUMMYFUNCTION("IFERROR(REGEXEXTRACT((vlookup(A3386, 'OG Data Combined'!$A$2:$AQ6277,21,false)), ""\((.*?)\)""), """")"),"Jumps")</f>
        <v>Jumps</v>
      </c>
    </row>
    <row r="3387">
      <c r="A3387" s="143" t="s">
        <v>39646</v>
      </c>
      <c r="B3387" s="144" t="str">
        <f>vlookup(A3387, 'OG Data Combined'!$A$2:$Z6277,25,false)</f>
        <v>-</v>
      </c>
      <c r="D3387" s="144" t="str">
        <f>vlookup(A3387, 'OG Data Combined'!$A$2:$AQ6277,29,false)</f>
        <v>-</v>
      </c>
      <c r="E3387" t="str">
        <f>IFERROR(__xludf.DUMMYFUNCTION("IFERROR(REGEXEXTRACT((vlookup(A3387, 'OG Data Combined'!$A$2:$AQ6277,21,false)), ""\((.*?)\)""), """")"),"")</f>
        <v/>
      </c>
    </row>
    <row r="3388">
      <c r="A3388" s="143" t="s">
        <v>39647</v>
      </c>
      <c r="B3388" s="144" t="str">
        <f>vlookup(A3388, 'OG Data Combined'!$A$2:$Z6277,25,false)</f>
        <v>-</v>
      </c>
      <c r="D3388" s="144" t="str">
        <f>vlookup(A3388, 'OG Data Combined'!$A$2:$AQ6277,29,false)</f>
        <v>-</v>
      </c>
      <c r="E3388" t="str">
        <f>IFERROR(__xludf.DUMMYFUNCTION("IFERROR(REGEXEXTRACT((vlookup(A3388, 'OG Data Combined'!$A$2:$AQ6277,21,false)), ""\((.*?)\)""), """")"),"")</f>
        <v/>
      </c>
    </row>
    <row r="3389">
      <c r="A3389" s="143" t="s">
        <v>39648</v>
      </c>
      <c r="B3389" s="144" t="str">
        <f>vlookup(A3389, 'OG Data Combined'!$A$2:$Z6277,25,false)</f>
        <v>-</v>
      </c>
      <c r="D3389" s="144" t="str">
        <f>vlookup(A3389, 'OG Data Combined'!$A$2:$AQ6277,29,false)</f>
        <v>-</v>
      </c>
      <c r="E3389" t="str">
        <f>IFERROR(__xludf.DUMMYFUNCTION("IFERROR(REGEXEXTRACT((vlookup(A3389, 'OG Data Combined'!$A$2:$AQ6277,21,false)), ""\((.*?)\)""), """")"),"")</f>
        <v/>
      </c>
    </row>
    <row r="3390">
      <c r="A3390" s="143" t="s">
        <v>39649</v>
      </c>
      <c r="B3390" s="144" t="str">
        <f>vlookup(A3390, 'OG Data Combined'!$A$2:$Z6277,25,false)</f>
        <v>-</v>
      </c>
      <c r="D3390" s="144" t="str">
        <f>vlookup(A3390, 'OG Data Combined'!$A$2:$AQ6277,29,false)</f>
        <v>-</v>
      </c>
      <c r="E3390" t="str">
        <f>IFERROR(__xludf.DUMMYFUNCTION("IFERROR(REGEXEXTRACT((vlookup(A3390, 'OG Data Combined'!$A$2:$AQ6277,21,false)), ""\((.*?)\)""), """")"),"Pole Vault")</f>
        <v>Pole Vault</v>
      </c>
    </row>
    <row r="3391">
      <c r="A3391" s="143" t="s">
        <v>39650</v>
      </c>
      <c r="B3391" s="144" t="str">
        <f>vlookup(A3391, 'OG Data Combined'!$A$2:$Z6277,25,false)</f>
        <v>-</v>
      </c>
      <c r="D3391" s="144" t="str">
        <f>vlookup(A3391, 'OG Data Combined'!$A$2:$AQ6277,29,false)</f>
        <v>-</v>
      </c>
      <c r="E3391" t="str">
        <f>IFERROR(__xludf.DUMMYFUNCTION("IFERROR(REGEXEXTRACT((vlookup(A3391, 'OG Data Combined'!$A$2:$AQ6277,21,false)), ""\((.*?)\)""), """")"),"Jumps")</f>
        <v>Jumps</v>
      </c>
    </row>
    <row r="3392">
      <c r="A3392" s="143" t="s">
        <v>39651</v>
      </c>
      <c r="B3392" s="144" t="str">
        <f>vlookup(A3392, 'OG Data Combined'!$A$2:$Z6277,25,false)</f>
        <v>-</v>
      </c>
      <c r="D3392" s="144" t="str">
        <f>vlookup(A3392, 'OG Data Combined'!$A$2:$AQ6277,29,false)</f>
        <v>-</v>
      </c>
      <c r="E3392" t="str">
        <f>IFERROR(__xludf.DUMMYFUNCTION("IFERROR(REGEXEXTRACT((vlookup(A3392, 'OG Data Combined'!$A$2:$AQ6277,21,false)), ""\((.*?)\)""), """")"),"Distance")</f>
        <v>Distance</v>
      </c>
    </row>
    <row r="3393">
      <c r="A3393" s="143" t="s">
        <v>39652</v>
      </c>
      <c r="B3393" s="144" t="str">
        <f>vlookup(A3393, 'OG Data Combined'!$A$2:$Z6277,25,false)</f>
        <v>-</v>
      </c>
      <c r="D3393" s="144" t="str">
        <f>vlookup(A3393, 'OG Data Combined'!$A$2:$AQ6277,29,false)</f>
        <v>-</v>
      </c>
      <c r="E3393" t="str">
        <f>IFERROR(__xludf.DUMMYFUNCTION("IFERROR(REGEXEXTRACT((vlookup(A3393, 'OG Data Combined'!$A$2:$AQ6277,21,false)), ""\((.*?)\)""), """")"),"")</f>
        <v/>
      </c>
    </row>
    <row r="3394">
      <c r="A3394" s="143" t="s">
        <v>39653</v>
      </c>
      <c r="B3394" s="154" t="str">
        <f>vlookup(A3394, 'OG Data Combined'!$A$2:$Z6277,25,false)</f>
        <v/>
      </c>
      <c r="D3394" s="154" t="str">
        <f>vlookup(A3394, 'OG Data Combined'!$A$2:$AQ6277,29,false)</f>
        <v/>
      </c>
      <c r="E3394" t="str">
        <f>IFERROR(__xludf.DUMMYFUNCTION("IFERROR(REGEXEXTRACT((vlookup(A3394, 'OG Data Combined'!$A$2:$AQ6277,21,false)), ""\((.*?)\)""), """")"),"Distance")</f>
        <v>Distance</v>
      </c>
    </row>
    <row r="3395">
      <c r="A3395" s="143" t="s">
        <v>39654</v>
      </c>
      <c r="B3395" s="144" t="str">
        <f>vlookup(A3395, 'OG Data Combined'!$A$2:$Z6277,25,false)</f>
        <v>-</v>
      </c>
      <c r="D3395" s="144" t="str">
        <f>vlookup(A3395, 'OG Data Combined'!$A$2:$AQ6277,29,false)</f>
        <v>-</v>
      </c>
      <c r="E3395" t="str">
        <f>IFERROR(__xludf.DUMMYFUNCTION("IFERROR(REGEXEXTRACT((vlookup(A3395, 'OG Data Combined'!$A$2:$AQ6277,21,false)), ""\((.*?)\)""), """")"),"")</f>
        <v/>
      </c>
    </row>
    <row r="3396">
      <c r="A3396" s="143" t="s">
        <v>39655</v>
      </c>
      <c r="B3396" s="144" t="str">
        <f>vlookup(A3396, 'OG Data Combined'!$A$2:$Z6277,25,false)</f>
        <v>-</v>
      </c>
      <c r="D3396" s="144" t="str">
        <f>vlookup(A3396, 'OG Data Combined'!$A$2:$AQ6277,29,false)</f>
        <v>-</v>
      </c>
      <c r="E3396" t="str">
        <f>IFERROR(__xludf.DUMMYFUNCTION("IFERROR(REGEXEXTRACT((vlookup(A3396, 'OG Data Combined'!$A$2:$AQ6277,21,false)), ""\((.*?)\)""), """")"),"")</f>
        <v/>
      </c>
    </row>
    <row r="3397">
      <c r="A3397" s="143" t="s">
        <v>39656</v>
      </c>
      <c r="B3397" s="144" t="str">
        <f>vlookup(A3397, 'OG Data Combined'!$A$2:$Z6277,25,false)</f>
        <v>-</v>
      </c>
      <c r="D3397" s="144" t="str">
        <f>vlookup(A3397, 'OG Data Combined'!$A$2:$AQ6277,29,false)</f>
        <v>-</v>
      </c>
      <c r="E3397" t="str">
        <f>IFERROR(__xludf.DUMMYFUNCTION("IFERROR(REGEXEXTRACT((vlookup(A3397, 'OG Data Combined'!$A$2:$AQ6277,21,false)), ""\((.*?)\)""), """")"),"")</f>
        <v/>
      </c>
    </row>
    <row r="3398">
      <c r="A3398" s="143" t="s">
        <v>39657</v>
      </c>
      <c r="B3398" s="144" t="str">
        <f>vlookup(A3398, 'OG Data Combined'!$A$2:$Z6277,25,false)</f>
        <v>-</v>
      </c>
      <c r="D3398" s="144" t="str">
        <f>vlookup(A3398, 'OG Data Combined'!$A$2:$AQ6277,29,false)</f>
        <v>-</v>
      </c>
      <c r="E3398" t="str">
        <f>IFERROR(__xludf.DUMMYFUNCTION("IFERROR(REGEXEXTRACT((vlookup(A3398, 'OG Data Combined'!$A$2:$AQ6277,21,false)), ""\((.*?)\)""), """")"),"Throws")</f>
        <v>Throws</v>
      </c>
    </row>
    <row r="3399">
      <c r="A3399" s="143" t="s">
        <v>39658</v>
      </c>
      <c r="B3399" s="166" t="str">
        <f>vlookup(A3399, 'OG Data Combined'!$A$2:$Z6277,25,false)</f>
        <v>https://twitter.com/coachm_miller</v>
      </c>
      <c r="D3399" s="144" t="str">
        <f>vlookup(A3399, 'OG Data Combined'!$A$2:$AQ6277,29,false)</f>
        <v>-</v>
      </c>
      <c r="E3399" t="str">
        <f>IFERROR(__xludf.DUMMYFUNCTION("IFERROR(REGEXEXTRACT((vlookup(A3399, 'OG Data Combined'!$A$2:$AQ6277,21,false)), ""\((.*?)\)""), """")"),"")</f>
        <v/>
      </c>
    </row>
    <row r="3400">
      <c r="A3400" s="143" t="s">
        <v>39659</v>
      </c>
      <c r="B3400" s="144" t="str">
        <f>vlookup(A3400, 'OG Data Combined'!$A$2:$Z6277,25,false)</f>
        <v>-</v>
      </c>
      <c r="D3400" s="144" t="str">
        <f>vlookup(A3400, 'OG Data Combined'!$A$2:$AQ6277,29,false)</f>
        <v>-</v>
      </c>
      <c r="E3400" t="str">
        <f>IFERROR(__xludf.DUMMYFUNCTION("IFERROR(REGEXEXTRACT((vlookup(A3400, 'OG Data Combined'!$A$2:$AQ6277,21,false)), ""\((.*?)\)""), """")"),"")</f>
        <v/>
      </c>
    </row>
    <row r="3401">
      <c r="A3401" s="143" t="s">
        <v>39660</v>
      </c>
      <c r="B3401" s="166" t="str">
        <f>vlookup(A3401, 'OG Data Combined'!$A$2:$Z6277,25,false)</f>
        <v>https://twitter.com/coachsteinman</v>
      </c>
      <c r="D3401" s="144" t="str">
        <f>vlookup(A3401, 'OG Data Combined'!$A$2:$AQ6277,29,false)</f>
        <v>-</v>
      </c>
      <c r="E3401" t="str">
        <f>IFERROR(__xludf.DUMMYFUNCTION("IFERROR(REGEXEXTRACT((vlookup(A3401, 'OG Data Combined'!$A$2:$AQ6277,21,false)), ""\((.*?)\)""), """")"),"Distance")</f>
        <v>Distance</v>
      </c>
    </row>
    <row r="3402">
      <c r="A3402" s="143" t="s">
        <v>39661</v>
      </c>
      <c r="B3402" s="144" t="str">
        <f>vlookup(A3402, 'OG Data Combined'!$A$2:$Z6277,25,false)</f>
        <v>-</v>
      </c>
      <c r="D3402" s="144" t="str">
        <f>vlookup(A3402, 'OG Data Combined'!$A$2:$AQ6277,29,false)</f>
        <v>-</v>
      </c>
      <c r="E3402" t="str">
        <f>IFERROR(__xludf.DUMMYFUNCTION("IFERROR(REGEXEXTRACT((vlookup(A3402, 'OG Data Combined'!$A$2:$AQ6277,21,false)), ""\((.*?)\)""), """")"),"")</f>
        <v/>
      </c>
    </row>
    <row r="3403">
      <c r="A3403" s="143" t="s">
        <v>42353</v>
      </c>
      <c r="B3403" s="144" t="str">
        <f>vlookup(A3403, 'OG Data Combined'!$A$2:$Z6277,25,false)</f>
        <v>-</v>
      </c>
      <c r="D3403" s="144" t="str">
        <f>vlookup(A3403, 'OG Data Combined'!$A$2:$AQ6277,29,false)</f>
        <v>-</v>
      </c>
      <c r="E3403" t="str">
        <f>IFERROR(__xludf.DUMMYFUNCTION("IFERROR(REGEXEXTRACT((vlookup(A3403, 'OG Data Combined'!$A$2:$AQ6277,21,false)), ""\((.*?)\)""), """")"),"")</f>
        <v/>
      </c>
    </row>
    <row r="3404">
      <c r="A3404" s="143" t="s">
        <v>39662</v>
      </c>
      <c r="B3404" s="144" t="str">
        <f>vlookup(A3404, 'OG Data Combined'!$A$2:$Z6277,25,false)</f>
        <v>-</v>
      </c>
      <c r="D3404" s="144" t="str">
        <f>vlookup(A3404, 'OG Data Combined'!$A$2:$AQ6277,29,false)</f>
        <v>-</v>
      </c>
      <c r="E3404" t="str">
        <f>IFERROR(__xludf.DUMMYFUNCTION("IFERROR(REGEXEXTRACT((vlookup(A3404, 'OG Data Combined'!$A$2:$AQ6277,21,false)), ""\((.*?)\)""), """")"),"")</f>
        <v/>
      </c>
    </row>
    <row r="3405">
      <c r="A3405" s="143" t="s">
        <v>39663</v>
      </c>
      <c r="B3405" s="144" t="str">
        <f>vlookup(A3405, 'OG Data Combined'!$A$2:$Z6277,25,false)</f>
        <v>-</v>
      </c>
      <c r="D3405" s="144" t="str">
        <f>vlookup(A3405, 'OG Data Combined'!$A$2:$AQ6277,29,false)</f>
        <v>-</v>
      </c>
      <c r="E3405" t="str">
        <f>IFERROR(__xludf.DUMMYFUNCTION("IFERROR(REGEXEXTRACT((vlookup(A3405, 'OG Data Combined'!$A$2:$AQ6277,21,false)), ""\((.*?)\)""), """")"),"Distance")</f>
        <v>Distance</v>
      </c>
    </row>
    <row r="3406">
      <c r="A3406" s="143" t="s">
        <v>39664</v>
      </c>
      <c r="B3406" s="144" t="str">
        <f>vlookup(A3406, 'OG Data Combined'!$A$2:$Z6277,25,false)</f>
        <v>-</v>
      </c>
      <c r="D3406" s="144" t="str">
        <f>vlookup(A3406, 'OG Data Combined'!$A$2:$AQ6277,29,false)</f>
        <v>-</v>
      </c>
      <c r="E3406" t="str">
        <f>IFERROR(__xludf.DUMMYFUNCTION("IFERROR(REGEXEXTRACT((vlookup(A3406, 'OG Data Combined'!$A$2:$AQ6277,21,false)), ""\((.*?)\)""), """")"),"Throws")</f>
        <v>Throws</v>
      </c>
    </row>
    <row r="3407">
      <c r="A3407" s="143" t="s">
        <v>39665</v>
      </c>
      <c r="B3407" s="144" t="str">
        <f>vlookup(A3407, 'OG Data Combined'!$A$2:$Z6277,25,false)</f>
        <v>-</v>
      </c>
      <c r="D3407" s="144" t="str">
        <f>vlookup(A3407, 'OG Data Combined'!$A$2:$AQ6277,29,false)</f>
        <v>-</v>
      </c>
      <c r="E3407" t="str">
        <f>IFERROR(__xludf.DUMMYFUNCTION("IFERROR(REGEXEXTRACT((vlookup(A3407, 'OG Data Combined'!$A$2:$AQ6277,21,false)), ""\((.*?)\)""), """")"),"Sprints, Hurdles")</f>
        <v>Sprints, Hurdles</v>
      </c>
    </row>
    <row r="3408">
      <c r="A3408" s="143" t="s">
        <v>39666</v>
      </c>
      <c r="B3408" s="144" t="str">
        <f>vlookup(A3408, 'OG Data Combined'!$A$2:$Z6277,25,false)</f>
        <v>-</v>
      </c>
      <c r="D3408" s="144" t="str">
        <f>vlookup(A3408, 'OG Data Combined'!$A$2:$AQ6277,29,false)</f>
        <v>-</v>
      </c>
      <c r="E3408" t="str">
        <f>IFERROR(__xludf.DUMMYFUNCTION("IFERROR(REGEXEXTRACT((vlookup(A3408, 'OG Data Combined'!$A$2:$AQ6277,21,false)), ""\((.*?)\)""), """")"),"Pole Vault")</f>
        <v>Pole Vault</v>
      </c>
    </row>
    <row r="3409">
      <c r="A3409" s="143" t="s">
        <v>39667</v>
      </c>
      <c r="B3409" s="144" t="str">
        <f>vlookup(A3409, 'OG Data Combined'!$A$2:$Z6277,25,false)</f>
        <v>-</v>
      </c>
      <c r="D3409" s="144" t="str">
        <f>vlookup(A3409, 'OG Data Combined'!$A$2:$AQ6277,29,false)</f>
        <v>-</v>
      </c>
      <c r="E3409" t="str">
        <f>IFERROR(__xludf.DUMMYFUNCTION("IFERROR(REGEXEXTRACT((vlookup(A3409, 'OG Data Combined'!$A$2:$AQ6277,21,false)), ""\((.*?)\)""), """")"),"Jumps, Multi-Events")</f>
        <v>Jumps, Multi-Events</v>
      </c>
    </row>
    <row r="3410">
      <c r="A3410" s="143" t="s">
        <v>39668</v>
      </c>
      <c r="B3410" s="144" t="str">
        <f>vlookup(A3410, 'OG Data Combined'!$A$2:$Z6277,25,false)</f>
        <v>-</v>
      </c>
      <c r="D3410" s="144" t="str">
        <f>vlookup(A3410, 'OG Data Combined'!$A$2:$AQ6277,29,false)</f>
        <v>-</v>
      </c>
      <c r="E3410" t="str">
        <f>IFERROR(__xludf.DUMMYFUNCTION("IFERROR(REGEXEXTRACT((vlookup(A3410, 'OG Data Combined'!$A$2:$AQ6277,21,false)), ""\((.*?)\)""), """")"),"Distance")</f>
        <v>Distance</v>
      </c>
    </row>
    <row r="3411">
      <c r="A3411" s="143" t="s">
        <v>39669</v>
      </c>
      <c r="B3411" s="144" t="str">
        <f>vlookup(A3411, 'OG Data Combined'!$A$2:$Z6277,25,false)</f>
        <v>-</v>
      </c>
      <c r="D3411" s="144" t="str">
        <f>vlookup(A3411, 'OG Data Combined'!$A$2:$AQ6277,29,false)</f>
        <v>-</v>
      </c>
      <c r="E3411" t="str">
        <f>IFERROR(__xludf.DUMMYFUNCTION("IFERROR(REGEXEXTRACT((vlookup(A3411, 'OG Data Combined'!$A$2:$AQ6277,21,false)), ""\((.*?)\)""), """")"),"Distance")</f>
        <v>Distance</v>
      </c>
    </row>
    <row r="3412">
      <c r="A3412" s="143" t="s">
        <v>39670</v>
      </c>
      <c r="B3412" s="166" t="str">
        <f>vlookup(A3412, 'OG Data Combined'!$A$2:$Z6277,25,false)</f>
        <v>https://twitter.com/jpnorton8</v>
      </c>
      <c r="D3412" s="144" t="str">
        <f>vlookup(A3412, 'OG Data Combined'!$A$2:$AQ6277,29,false)</f>
        <v>-</v>
      </c>
      <c r="E3412" t="str">
        <f>IFERROR(__xludf.DUMMYFUNCTION("IFERROR(REGEXEXTRACT((vlookup(A3412, 'OG Data Combined'!$A$2:$AQ6277,21,false)), ""\((.*?)\)""), """")"),"")</f>
        <v/>
      </c>
    </row>
    <row r="3413">
      <c r="A3413" s="143" t="s">
        <v>39671</v>
      </c>
      <c r="B3413" s="144" t="str">
        <f>vlookup(A3413, 'OG Data Combined'!$A$2:$Z6277,25,false)</f>
        <v>-</v>
      </c>
      <c r="D3413" s="144" t="str">
        <f>vlookup(A3413, 'OG Data Combined'!$A$2:$AQ6277,29,false)</f>
        <v>-</v>
      </c>
      <c r="E3413" t="str">
        <f>IFERROR(__xludf.DUMMYFUNCTION("IFERROR(REGEXEXTRACT((vlookup(A3413, 'OG Data Combined'!$A$2:$AQ6277,21,false)), ""\((.*?)\)""), """")"),"")</f>
        <v/>
      </c>
    </row>
    <row r="3414">
      <c r="A3414" s="143" t="s">
        <v>39672</v>
      </c>
      <c r="B3414" s="144" t="str">
        <f>vlookup(A3414, 'OG Data Combined'!$A$2:$Z6277,25,false)</f>
        <v>-</v>
      </c>
      <c r="D3414" s="144" t="str">
        <f>vlookup(A3414, 'OG Data Combined'!$A$2:$AQ6277,29,false)</f>
        <v>-</v>
      </c>
      <c r="E3414" t="str">
        <f>IFERROR(__xludf.DUMMYFUNCTION("IFERROR(REGEXEXTRACT((vlookup(A3414, 'OG Data Combined'!$A$2:$AQ6277,21,false)), ""\((.*?)\)""), """")"),"Throws")</f>
        <v>Throws</v>
      </c>
    </row>
    <row r="3415">
      <c r="A3415" s="143" t="s">
        <v>39673</v>
      </c>
      <c r="B3415" s="144" t="str">
        <f>vlookup(A3415, 'OG Data Combined'!$A$2:$Z6277,25,false)</f>
        <v>-</v>
      </c>
      <c r="D3415" s="144" t="str">
        <f>vlookup(A3415, 'OG Data Combined'!$A$2:$AQ6277,29,false)</f>
        <v>-</v>
      </c>
      <c r="E3415" t="str">
        <f>IFERROR(__xludf.DUMMYFUNCTION("IFERROR(REGEXEXTRACT((vlookup(A3415, 'OG Data Combined'!$A$2:$AQ6277,21,false)), ""\((.*?)\)""), """")"),"Throws, Multi-Events")</f>
        <v>Throws, Multi-Events</v>
      </c>
    </row>
    <row r="3416">
      <c r="A3416" s="143" t="s">
        <v>39674</v>
      </c>
      <c r="B3416" s="166" t="str">
        <f>vlookup(A3416, 'OG Data Combined'!$A$2:$Z6277,25,false)</f>
        <v>https://twitter.com/ingridtech</v>
      </c>
      <c r="D3416" s="144" t="str">
        <f>vlookup(A3416, 'OG Data Combined'!$A$2:$AQ6277,29,false)</f>
        <v>-</v>
      </c>
      <c r="E3416" t="str">
        <f>IFERROR(__xludf.DUMMYFUNCTION("IFERROR(REGEXEXTRACT((vlookup(A3416, 'OG Data Combined'!$A$2:$AQ6277,21,false)), ""\((.*?)\)""), """")"),"Pole Vault")</f>
        <v>Pole Vault</v>
      </c>
    </row>
    <row r="3417">
      <c r="A3417" s="143" t="s">
        <v>39675</v>
      </c>
      <c r="B3417" s="166" t="str">
        <f>vlookup(A3417, 'OG Data Combined'!$A$2:$Z6277,25,false)</f>
        <v>https://x.com/drwick14</v>
      </c>
      <c r="D3417" s="144" t="str">
        <f>vlookup(A3417, 'OG Data Combined'!$A$2:$AQ6277,29,false)</f>
        <v>-</v>
      </c>
      <c r="E3417" t="str">
        <f>IFERROR(__xludf.DUMMYFUNCTION("IFERROR(REGEXEXTRACT((vlookup(A3417, 'OG Data Combined'!$A$2:$AQ6277,21,false)), ""\((.*?)\)""), """")"),"Distance")</f>
        <v>Distance</v>
      </c>
    </row>
    <row r="3418">
      <c r="A3418" s="143" t="s">
        <v>39676</v>
      </c>
      <c r="B3418" s="144" t="str">
        <f>vlookup(A3418, 'OG Data Combined'!$A$2:$Z6277,25,false)</f>
        <v>-</v>
      </c>
      <c r="D3418" s="144" t="str">
        <f>vlookup(A3418, 'OG Data Combined'!$A$2:$AQ6277,29,false)</f>
        <v>-</v>
      </c>
      <c r="E3418" t="str">
        <f>IFERROR(__xludf.DUMMYFUNCTION("IFERROR(REGEXEXTRACT((vlookup(A3418, 'OG Data Combined'!$A$2:$AQ6277,21,false)), ""\((.*?)\)""), """")"),"")</f>
        <v/>
      </c>
    </row>
    <row r="3419">
      <c r="A3419" s="143" t="s">
        <v>39677</v>
      </c>
      <c r="B3419" s="144" t="str">
        <f>vlookup(A3419, 'OG Data Combined'!$A$2:$Z6277,25,false)</f>
        <v>-</v>
      </c>
      <c r="D3419" s="144" t="str">
        <f>vlookup(A3419, 'OG Data Combined'!$A$2:$AQ6277,29,false)</f>
        <v>-</v>
      </c>
      <c r="E3419" t="str">
        <f>IFERROR(__xludf.DUMMYFUNCTION("IFERROR(REGEXEXTRACT((vlookup(A3419, 'OG Data Combined'!$A$2:$AQ6277,21,false)), ""\((.*?)\)""), """")"),"")</f>
        <v/>
      </c>
    </row>
    <row r="3420">
      <c r="A3420" s="143" t="s">
        <v>39678</v>
      </c>
      <c r="B3420" s="144" t="str">
        <f>vlookup(A3420, 'OG Data Combined'!$A$2:$Z6277,25,false)</f>
        <v>-</v>
      </c>
      <c r="D3420" s="144" t="str">
        <f>vlookup(A3420, 'OG Data Combined'!$A$2:$AQ6277,29,false)</f>
        <v>-</v>
      </c>
      <c r="E3420" t="str">
        <f>IFERROR(__xludf.DUMMYFUNCTION("IFERROR(REGEXEXTRACT((vlookup(A3420, 'OG Data Combined'!$A$2:$AQ6277,21,false)), ""\((.*?)\)""), """")"),"Distance")</f>
        <v>Distance</v>
      </c>
    </row>
    <row r="3421">
      <c r="A3421" s="143" t="s">
        <v>39679</v>
      </c>
      <c r="B3421" s="144" t="str">
        <f>vlookup(A3421, 'OG Data Combined'!$A$2:$Z6277,25,false)</f>
        <v>-</v>
      </c>
      <c r="D3421" s="166" t="str">
        <f>vlookup(A3421, 'OG Data Combined'!$A$2:$AQ6277,29,false)</f>
        <v>https://www.instagram.com/danielcope_21/</v>
      </c>
      <c r="E3421" t="str">
        <f>IFERROR(__xludf.DUMMYFUNCTION("IFERROR(REGEXEXTRACT((vlookup(A3421, 'OG Data Combined'!$A$2:$AQ6277,21,false)), ""\((.*?)\)""), """")"),"")</f>
        <v/>
      </c>
    </row>
    <row r="3422">
      <c r="A3422" s="143" t="s">
        <v>39680</v>
      </c>
      <c r="B3422" s="144" t="str">
        <f>vlookup(A3422, 'OG Data Combined'!$A$2:$Z6277,25,false)</f>
        <v>-</v>
      </c>
      <c r="D3422" s="144" t="str">
        <f>vlookup(A3422, 'OG Data Combined'!$A$2:$AQ6277,29,false)</f>
        <v>-</v>
      </c>
      <c r="E3422" t="str">
        <f>IFERROR(__xludf.DUMMYFUNCTION("IFERROR(REGEXEXTRACT((vlookup(A3422, 'OG Data Combined'!$A$2:$AQ6277,21,false)), ""\((.*?)\)""), """")"),"")</f>
        <v/>
      </c>
    </row>
    <row r="3423">
      <c r="A3423" s="143" t="s">
        <v>39681</v>
      </c>
      <c r="B3423" s="144" t="str">
        <f>vlookup(A3423, 'OG Data Combined'!$A$2:$Z6277,25,false)</f>
        <v>-</v>
      </c>
      <c r="D3423" s="144" t="str">
        <f>vlookup(A3423, 'OG Data Combined'!$A$2:$AQ6277,29,false)</f>
        <v>-</v>
      </c>
      <c r="E3423" t="str">
        <f>IFERROR(__xludf.DUMMYFUNCTION("IFERROR(REGEXEXTRACT((vlookup(A3423, 'OG Data Combined'!$A$2:$AQ6277,21,false)), ""\((.*?)\)""), """")"),"Jumps")</f>
        <v>Jumps</v>
      </c>
    </row>
    <row r="3424">
      <c r="A3424" s="143" t="s">
        <v>39682</v>
      </c>
      <c r="B3424" s="144" t="str">
        <f>vlookup(A3424, 'OG Data Combined'!$A$2:$Z6277,25,false)</f>
        <v>-</v>
      </c>
      <c r="D3424" s="144" t="str">
        <f>vlookup(A3424, 'OG Data Combined'!$A$2:$AQ6277,29,false)</f>
        <v>-</v>
      </c>
      <c r="E3424" t="str">
        <f>IFERROR(__xludf.DUMMYFUNCTION("IFERROR(REGEXEXTRACT((vlookup(A3424, 'OG Data Combined'!$A$2:$AQ6277,21,false)), ""\((.*?)\)""), """")"),"")</f>
        <v/>
      </c>
    </row>
    <row r="3425">
      <c r="A3425" s="143" t="s">
        <v>39683</v>
      </c>
      <c r="B3425" s="166" t="str">
        <f>vlookup(A3425, 'OG Data Combined'!$A$2:$Z6277,25,false)</f>
        <v>https://twitter.com/cfoley_11</v>
      </c>
      <c r="D3425" s="144" t="str">
        <f>vlookup(A3425, 'OG Data Combined'!$A$2:$AQ6277,29,false)</f>
        <v>-</v>
      </c>
      <c r="E3425" t="str">
        <f>IFERROR(__xludf.DUMMYFUNCTION("IFERROR(REGEXEXTRACT((vlookup(A3425, 'OG Data Combined'!$A$2:$AQ6277,21,false)), ""\((.*?)\)""), """")"),"Sprints, Hurdles, Jumps")</f>
        <v>Sprints, Hurdles, Jumps</v>
      </c>
    </row>
    <row r="3426">
      <c r="A3426" s="143" t="s">
        <v>39684</v>
      </c>
      <c r="B3426" s="144" t="str">
        <f>vlookup(A3426, 'OG Data Combined'!$A$2:$Z6277,25,false)</f>
        <v>-</v>
      </c>
      <c r="D3426" s="144" t="str">
        <f>vlookup(A3426, 'OG Data Combined'!$A$2:$AQ6277,29,false)</f>
        <v>-</v>
      </c>
      <c r="E3426" t="str">
        <f>IFERROR(__xludf.DUMMYFUNCTION("IFERROR(REGEXEXTRACT((vlookup(A3426, 'OG Data Combined'!$A$2:$AQ6277,21,false)), ""\((.*?)\)""), """")"),"Hammer Throw")</f>
        <v>Hammer Throw</v>
      </c>
    </row>
    <row r="3427">
      <c r="A3427" s="143" t="s">
        <v>39685</v>
      </c>
      <c r="B3427" s="166" t="str">
        <f>vlookup(A3427, 'OG Data Combined'!$A$2:$Z6277,25,false)</f>
        <v>https://twitter.com/Coach__OC</v>
      </c>
      <c r="D3427" s="144" t="str">
        <f>vlookup(A3427, 'OG Data Combined'!$A$2:$AQ6277,29,false)</f>
        <v>-</v>
      </c>
      <c r="E3427" t="str">
        <f>IFERROR(__xludf.DUMMYFUNCTION("IFERROR(REGEXEXTRACT((vlookup(A3427, 'OG Data Combined'!$A$2:$AQ6277,21,false)), ""\((.*?)\)""), """")"),"Distance")</f>
        <v>Distance</v>
      </c>
    </row>
    <row r="3428">
      <c r="A3428" s="143" t="s">
        <v>39686</v>
      </c>
      <c r="B3428" s="144" t="str">
        <f>vlookup(A3428, 'OG Data Combined'!$A$2:$Z6277,25,false)</f>
        <v>-</v>
      </c>
      <c r="D3428" s="144" t="str">
        <f>vlookup(A3428, 'OG Data Combined'!$A$2:$AQ6277,29,false)</f>
        <v>-</v>
      </c>
      <c r="E3428" t="str">
        <f>IFERROR(__xludf.DUMMYFUNCTION("IFERROR(REGEXEXTRACT((vlookup(A3428, 'OG Data Combined'!$A$2:$AQ6277,21,false)), ""\((.*?)\)""), """")"),"Throws")</f>
        <v>Throws</v>
      </c>
    </row>
    <row r="3429">
      <c r="A3429" s="143" t="s">
        <v>39687</v>
      </c>
      <c r="B3429" s="144" t="str">
        <f>vlookup(A3429, 'OG Data Combined'!$A$2:$Z6277,25,false)</f>
        <v>-</v>
      </c>
      <c r="D3429" s="144" t="str">
        <f>vlookup(A3429, 'OG Data Combined'!$A$2:$AQ6277,29,false)</f>
        <v>-</v>
      </c>
      <c r="E3429" t="str">
        <f>IFERROR(__xludf.DUMMYFUNCTION("IFERROR(REGEXEXTRACT((vlookup(A3429, 'OG Data Combined'!$A$2:$AQ6277,21,false)), ""\((.*?)\)""), """")"),"")</f>
        <v/>
      </c>
    </row>
    <row r="3430">
      <c r="A3430" s="143" t="s">
        <v>39688</v>
      </c>
      <c r="B3430" s="144" t="str">
        <f>vlookup(A3430, 'OG Data Combined'!$A$2:$Z6277,25,false)</f>
        <v>-</v>
      </c>
      <c r="D3430" s="144" t="str">
        <f>vlookup(A3430, 'OG Data Combined'!$A$2:$AQ6277,29,false)</f>
        <v>-</v>
      </c>
      <c r="E3430" t="str">
        <f>IFERROR(__xludf.DUMMYFUNCTION("IFERROR(REGEXEXTRACT((vlookup(A3430, 'OG Data Combined'!$A$2:$AQ6277,21,false)), ""\((.*?)\)""), """")"),"Throws")</f>
        <v>Throws</v>
      </c>
    </row>
    <row r="3431">
      <c r="A3431" s="143" t="s">
        <v>39689</v>
      </c>
      <c r="B3431" s="144" t="str">
        <f>vlookup(A3431, 'OG Data Combined'!$A$2:$Z6277,25,false)</f>
        <v>-</v>
      </c>
      <c r="D3431" s="144" t="str">
        <f>vlookup(A3431, 'OG Data Combined'!$A$2:$AQ6277,29,false)</f>
        <v>-</v>
      </c>
      <c r="E3431" t="str">
        <f>IFERROR(__xludf.DUMMYFUNCTION("IFERROR(REGEXEXTRACT((vlookup(A3431, 'OG Data Combined'!$A$2:$AQ6277,21,false)), ""\((.*?)\)""), """")"),"Pole Vault")</f>
        <v>Pole Vault</v>
      </c>
    </row>
    <row r="3432">
      <c r="A3432" s="143" t="s">
        <v>39690</v>
      </c>
      <c r="B3432" s="144" t="str">
        <f>vlookup(A3432, 'OG Data Combined'!$A$2:$Z6277,25,false)</f>
        <v>-</v>
      </c>
      <c r="D3432" s="144" t="str">
        <f>vlookup(A3432, 'OG Data Combined'!$A$2:$AQ6277,29,false)</f>
        <v>-</v>
      </c>
      <c r="E3432" t="str">
        <f>IFERROR(__xludf.DUMMYFUNCTION("IFERROR(REGEXEXTRACT((vlookup(A3432, 'OG Data Combined'!$A$2:$AQ6277,21,false)), ""\((.*?)\)""), """")"),"Mid-Distance")</f>
        <v>Mid-Distance</v>
      </c>
    </row>
    <row r="3433">
      <c r="A3433" s="143" t="s">
        <v>39691</v>
      </c>
      <c r="B3433" s="166" t="str">
        <f>vlookup(A3433, 'OG Data Combined'!$A$2:$Z6277,25,false)</f>
        <v>https://twitter.com/5thgoldenticket</v>
      </c>
      <c r="D3433" s="144" t="str">
        <f>vlookup(A3433, 'OG Data Combined'!$A$2:$AQ6277,29,false)</f>
        <v>-</v>
      </c>
      <c r="E3433" t="str">
        <f>IFERROR(__xludf.DUMMYFUNCTION("IFERROR(REGEXEXTRACT((vlookup(A3433, 'OG Data Combined'!$A$2:$AQ6277,21,false)), ""\((.*?)\)""), """")"),"Distance")</f>
        <v>Distance</v>
      </c>
    </row>
    <row r="3434">
      <c r="A3434" s="143" t="s">
        <v>39692</v>
      </c>
      <c r="B3434" s="166" t="str">
        <f>vlookup(A3434, 'OG Data Combined'!$A$2:$Z6277,25,false)</f>
        <v>https://x.com/jonj_harris</v>
      </c>
      <c r="D3434" s="144" t="str">
        <f>vlookup(A3434, 'OG Data Combined'!$A$2:$AQ6277,29,false)</f>
        <v>-</v>
      </c>
      <c r="E3434" t="str">
        <f>IFERROR(__xludf.DUMMYFUNCTION("IFERROR(REGEXEXTRACT((vlookup(A3434, 'OG Data Combined'!$A$2:$AQ6277,21,false)), ""\((.*?)\)""), """")"),"")</f>
        <v/>
      </c>
    </row>
    <row r="3435">
      <c r="A3435" s="143" t="s">
        <v>39693</v>
      </c>
      <c r="B3435" s="144" t="str">
        <f>vlookup(A3435, 'OG Data Combined'!$A$2:$Z6277,25,false)</f>
        <v>-</v>
      </c>
      <c r="D3435" s="166" t="str">
        <f>vlookup(A3435, 'OG Data Combined'!$A$2:$AQ6277,29,false)</f>
        <v>https://www.instagram.com/luke_chastain/</v>
      </c>
      <c r="E3435" t="str">
        <f>IFERROR(__xludf.DUMMYFUNCTION("IFERROR(REGEXEXTRACT((vlookup(A3435, 'OG Data Combined'!$A$2:$AQ6277,21,false)), ""\((.*?)\)""), """")"),"Sprints")</f>
        <v>Sprints</v>
      </c>
    </row>
    <row r="3436">
      <c r="A3436" s="143" t="s">
        <v>39694</v>
      </c>
      <c r="B3436" s="144" t="str">
        <f>vlookup(A3436, 'OG Data Combined'!$A$2:$Z6277,25,false)</f>
        <v>-</v>
      </c>
      <c r="D3436" s="166" t="str">
        <f>vlookup(A3436, 'OG Data Combined'!$A$2:$AQ6277,29,false)</f>
        <v>https://www.instagram.com/therealjayweber/?hl=en</v>
      </c>
      <c r="E3436" t="str">
        <f>IFERROR(__xludf.DUMMYFUNCTION("IFERROR(REGEXEXTRACT((vlookup(A3436, 'OG Data Combined'!$A$2:$AQ6277,21,false)), ""\((.*?)\)""), """")"),"Sprints, Hurdles, Jumps")</f>
        <v>Sprints, Hurdles, Jumps</v>
      </c>
    </row>
    <row r="3437">
      <c r="A3437" s="143" t="s">
        <v>39695</v>
      </c>
      <c r="B3437" s="144" t="str">
        <f>vlookup(A3437, 'OG Data Combined'!$A$2:$Z6277,25,false)</f>
        <v>-</v>
      </c>
      <c r="D3437" s="144" t="str">
        <f>vlookup(A3437, 'OG Data Combined'!$A$2:$AQ6277,29,false)</f>
        <v>-</v>
      </c>
      <c r="E3437" t="str">
        <f>IFERROR(__xludf.DUMMYFUNCTION("IFERROR(REGEXEXTRACT((vlookup(A3437, 'OG Data Combined'!$A$2:$AQ6277,21,false)), ""\((.*?)\)""), """")"),"Distance")</f>
        <v>Distance</v>
      </c>
    </row>
    <row r="3438">
      <c r="A3438" s="143" t="s">
        <v>39696</v>
      </c>
      <c r="B3438" s="144" t="str">
        <f>vlookup(A3438, 'OG Data Combined'!$A$2:$Z6277,25,false)</f>
        <v>-</v>
      </c>
      <c r="D3438" s="144" t="str">
        <f>vlookup(A3438, 'OG Data Combined'!$A$2:$AQ6277,29,false)</f>
        <v>-</v>
      </c>
      <c r="E3438" t="str">
        <f>IFERROR(__xludf.DUMMYFUNCTION("IFERROR(REGEXEXTRACT((vlookup(A3438, 'OG Data Combined'!$A$2:$AQ6277,21,false)), ""\((.*?)\)""), """")"),"")</f>
        <v/>
      </c>
    </row>
    <row r="3439">
      <c r="A3439" s="143" t="s">
        <v>39698</v>
      </c>
      <c r="B3439" s="166" t="str">
        <f>vlookup(A3439, 'OG Data Combined'!$A$2:$Z6277,25,false)</f>
        <v>https://twitter.com/coachobwesty</v>
      </c>
      <c r="D3439" s="144" t="str">
        <f>vlookup(A3439, 'OG Data Combined'!$A$2:$AQ6277,29,false)</f>
        <v>-</v>
      </c>
      <c r="E3439" t="str">
        <f>IFERROR(__xludf.DUMMYFUNCTION("IFERROR(REGEXEXTRACT((vlookup(A3439, 'OG Data Combined'!$A$2:$AQ6277,21,false)), ""\((.*?)\)""), """")"),"")</f>
        <v/>
      </c>
    </row>
    <row r="3440">
      <c r="A3440" s="143" t="s">
        <v>39699</v>
      </c>
      <c r="B3440" s="144" t="str">
        <f>vlookup(A3440, 'OG Data Combined'!$A$2:$Z6277,25,false)</f>
        <v>-</v>
      </c>
      <c r="D3440" s="166" t="str">
        <f>vlookup(A3440, 'OG Data Combined'!$A$2:$AQ6277,29,false)</f>
        <v>https://www.instagram.com/coachwhitethrows/</v>
      </c>
      <c r="E3440" t="str">
        <f>IFERROR(__xludf.DUMMYFUNCTION("IFERROR(REGEXEXTRACT((vlookup(A3440, 'OG Data Combined'!$A$2:$AQ6277,21,false)), ""\((.*?)\)""), """")"),"Throws")</f>
        <v>Throws</v>
      </c>
    </row>
    <row r="3441">
      <c r="A3441" s="143" t="s">
        <v>39700</v>
      </c>
      <c r="B3441" s="166" t="str">
        <f>vlookup(A3441, 'OG Data Combined'!$A$2:$Z6277,25,false)</f>
        <v>https://twitter.com/spence_lyonsxc</v>
      </c>
      <c r="D3441" s="144" t="str">
        <f>vlookup(A3441, 'OG Data Combined'!$A$2:$AQ6277,29,false)</f>
        <v>-</v>
      </c>
      <c r="E3441" t="str">
        <f>IFERROR(__xludf.DUMMYFUNCTION("IFERROR(REGEXEXTRACT((vlookup(A3441, 'OG Data Combined'!$A$2:$AQ6277,21,false)), ""\((.*?)\)""), """")"),"")</f>
        <v/>
      </c>
    </row>
    <row r="3442">
      <c r="A3442" s="143" t="s">
        <v>39701</v>
      </c>
      <c r="B3442" s="144" t="str">
        <f>vlookup(A3442, 'OG Data Combined'!$A$2:$Z6277,25,false)</f>
        <v>-</v>
      </c>
      <c r="D3442" s="144" t="str">
        <f>vlookup(A3442, 'OG Data Combined'!$A$2:$AQ6277,29,false)</f>
        <v>-</v>
      </c>
      <c r="E3442" t="str">
        <f>IFERROR(__xludf.DUMMYFUNCTION("IFERROR(REGEXEXTRACT((vlookup(A3442, 'OG Data Combined'!$A$2:$AQ6277,21,false)), ""\((.*?)\)""), """")"),"Distance")</f>
        <v>Distance</v>
      </c>
    </row>
    <row r="3443">
      <c r="A3443" s="143" t="s">
        <v>39702</v>
      </c>
      <c r="B3443" s="144" t="str">
        <f>vlookup(A3443, 'OG Data Combined'!$A$2:$Z6277,25,false)</f>
        <v>-</v>
      </c>
      <c r="D3443" s="144" t="str">
        <f>vlookup(A3443, 'OG Data Combined'!$A$2:$AQ6277,29,false)</f>
        <v>-</v>
      </c>
      <c r="E3443" t="str">
        <f>IFERROR(__xludf.DUMMYFUNCTION("IFERROR(REGEXEXTRACT((vlookup(A3443, 'OG Data Combined'!$A$2:$AQ6277,21,false)), ""\((.*?)\)""), """")"),"")</f>
        <v/>
      </c>
    </row>
    <row r="3444">
      <c r="A3444" s="143" t="s">
        <v>39703</v>
      </c>
      <c r="B3444" s="144" t="str">
        <f>vlookup(A3444, 'OG Data Combined'!$A$2:$Z6277,25,false)</f>
        <v>-</v>
      </c>
      <c r="D3444" s="144" t="str">
        <f>vlookup(A3444, 'OG Data Combined'!$A$2:$AQ6277,29,false)</f>
        <v>-</v>
      </c>
      <c r="E3444" t="str">
        <f>IFERROR(__xludf.DUMMYFUNCTION("IFERROR(REGEXEXTRACT((vlookup(A3444, 'OG Data Combined'!$A$2:$AQ6277,21,false)), ""\((.*?)\)""), """")"),"")</f>
        <v/>
      </c>
    </row>
    <row r="3445">
      <c r="A3445" s="143" t="s">
        <v>39704</v>
      </c>
      <c r="B3445" s="166" t="str">
        <f>vlookup(A3445, 'OG Data Combined'!$A$2:$Z6277,25,false)</f>
        <v>https://twitter.com/coachebarron</v>
      </c>
      <c r="D3445" s="166" t="str">
        <f>vlookup(A3445, 'OG Data Combined'!$A$2:$AQ6277,29,false)</f>
        <v>https://www.instagram.com/coach_barron/</v>
      </c>
      <c r="E3445" t="str">
        <f>IFERROR(__xludf.DUMMYFUNCTION("IFERROR(REGEXEXTRACT((vlookup(A3445, 'OG Data Combined'!$A$2:$AQ6277,21,false)), ""\((.*?)\)""), """")"),"Jumps, Multi")</f>
        <v>Jumps, Multi</v>
      </c>
    </row>
    <row r="3446">
      <c r="A3446" s="143" t="s">
        <v>39705</v>
      </c>
      <c r="B3446" s="144" t="str">
        <f>vlookup(A3446, 'OG Data Combined'!$A$2:$Z6277,25,false)</f>
        <v>-</v>
      </c>
      <c r="D3446" s="144" t="str">
        <f>vlookup(A3446, 'OG Data Combined'!$A$2:$AQ6277,29,false)</f>
        <v>-</v>
      </c>
      <c r="E3446" t="str">
        <f>IFERROR(__xludf.DUMMYFUNCTION("IFERROR(REGEXEXTRACT((vlookup(A3446, 'OG Data Combined'!$A$2:$AQ6277,21,false)), ""\((.*?)\)""), """")"),"Throws")</f>
        <v>Throws</v>
      </c>
    </row>
    <row r="3447">
      <c r="A3447" s="143" t="s">
        <v>39706</v>
      </c>
      <c r="B3447" s="144" t="str">
        <f>vlookup(A3447, 'OG Data Combined'!$A$2:$Z6277,25,false)</f>
        <v>-</v>
      </c>
      <c r="D3447" s="144" t="str">
        <f>vlookup(A3447, 'OG Data Combined'!$A$2:$AQ6277,29,false)</f>
        <v>-</v>
      </c>
      <c r="E3447" t="str">
        <f>IFERROR(__xludf.DUMMYFUNCTION("IFERROR(REGEXEXTRACT((vlookup(A3447, 'OG Data Combined'!$A$2:$AQ6277,21,false)), ""\((.*?)\)""), """")"),"Pole Vault")</f>
        <v>Pole Vault</v>
      </c>
    </row>
    <row r="3448">
      <c r="A3448" s="143" t="s">
        <v>39707</v>
      </c>
      <c r="B3448" s="166" t="str">
        <f>vlookup(A3448, 'OG Data Combined'!$A$2:$Z6277,25,false)</f>
        <v>https://twitter.com/dustylopez7</v>
      </c>
      <c r="D3448" s="144" t="str">
        <f>vlookup(A3448, 'OG Data Combined'!$A$2:$AQ6277,29,false)</f>
        <v>-</v>
      </c>
      <c r="E3448" t="str">
        <f>IFERROR(__xludf.DUMMYFUNCTION("IFERROR(REGEXEXTRACT((vlookup(A3448, 'OG Data Combined'!$A$2:$AQ6277,21,false)), ""\((.*?)\)""), """")"),"Mid-Distance, Distance")</f>
        <v>Mid-Distance, Distance</v>
      </c>
    </row>
    <row r="3449">
      <c r="A3449" s="143" t="s">
        <v>39708</v>
      </c>
      <c r="B3449" s="144" t="str">
        <f>vlookup(A3449, 'OG Data Combined'!$A$2:$Z6277,25,false)</f>
        <v>-</v>
      </c>
      <c r="D3449" s="144" t="str">
        <f>vlookup(A3449, 'OG Data Combined'!$A$2:$AQ6277,29,false)</f>
        <v>-</v>
      </c>
      <c r="E3449" t="str">
        <f>IFERROR(__xludf.DUMMYFUNCTION("IFERROR(REGEXEXTRACT((vlookup(A3449, 'OG Data Combined'!$A$2:$AQ6277,21,false)), ""\((.*?)\)""), """")"),"Mid-Distance, Distance")</f>
        <v>Mid-Distance, Distance</v>
      </c>
    </row>
    <row r="3450">
      <c r="A3450" s="143" t="s">
        <v>39709</v>
      </c>
      <c r="B3450" s="144" t="str">
        <f>vlookup(A3450, 'OG Data Combined'!$A$2:$Z6277,25,false)</f>
        <v>-</v>
      </c>
      <c r="D3450" s="144" t="str">
        <f>vlookup(A3450, 'OG Data Combined'!$A$2:$AQ6277,29,false)</f>
        <v>-</v>
      </c>
      <c r="E3450" t="str">
        <f>IFERROR(__xludf.DUMMYFUNCTION("IFERROR(REGEXEXTRACT((vlookup(A3450, 'OG Data Combined'!$A$2:$AQ6277,21,false)), ""\((.*?)\)""), """")"),"")</f>
        <v/>
      </c>
    </row>
    <row r="3451">
      <c r="A3451" s="143" t="s">
        <v>39710</v>
      </c>
      <c r="B3451" s="144" t="str">
        <f>vlookup(A3451, 'OG Data Combined'!$A$2:$Z6277,25,false)</f>
        <v>-</v>
      </c>
      <c r="D3451" s="144" t="str">
        <f>vlookup(A3451, 'OG Data Combined'!$A$2:$AQ6277,29,false)</f>
        <v>-</v>
      </c>
      <c r="E3451" t="str">
        <f>IFERROR(__xludf.DUMMYFUNCTION("IFERROR(REGEXEXTRACT((vlookup(A3451, 'OG Data Combined'!$A$2:$AQ6277,21,false)), ""\((.*?)\)""), """")"),"")</f>
        <v/>
      </c>
    </row>
    <row r="3452">
      <c r="A3452" s="143" t="s">
        <v>39711</v>
      </c>
      <c r="B3452" s="144" t="str">
        <f>vlookup(A3452, 'OG Data Combined'!$A$2:$Z6277,25,false)</f>
        <v>-</v>
      </c>
      <c r="D3452" s="166" t="str">
        <f>vlookup(A3452, 'OG Data Combined'!$A$2:$AQ6277,29,false)</f>
        <v>https://www.instagram.com/ktgerlach/</v>
      </c>
      <c r="E3452" t="str">
        <f>IFERROR(__xludf.DUMMYFUNCTION("IFERROR(REGEXEXTRACT((vlookup(A3452, 'OG Data Combined'!$A$2:$AQ6277,21,false)), ""\((.*?)\)""), """")"),"Distance")</f>
        <v>Distance</v>
      </c>
    </row>
    <row r="3453">
      <c r="A3453" s="143" t="s">
        <v>39712</v>
      </c>
      <c r="B3453" s="154" t="str">
        <f>vlookup(A3453, 'OG Data Combined'!$A$2:$Z6277,25,false)</f>
        <v/>
      </c>
      <c r="D3453" s="154" t="str">
        <f>vlookup(A3453, 'OG Data Combined'!$A$2:$AQ6277,29,false)</f>
        <v/>
      </c>
      <c r="E3453" t="str">
        <f>IFERROR(__xludf.DUMMYFUNCTION("IFERROR(REGEXEXTRACT((vlookup(A3453, 'OG Data Combined'!$A$2:$AQ6277,21,false)), ""\((.*?)\)""), """")"),"")</f>
        <v/>
      </c>
    </row>
    <row r="3454">
      <c r="A3454" s="143" t="s">
        <v>39713</v>
      </c>
      <c r="B3454" s="154" t="str">
        <f>vlookup(A3454, 'OG Data Combined'!$A$2:$Z6277,25,false)</f>
        <v/>
      </c>
      <c r="D3454" s="154" t="str">
        <f>vlookup(A3454, 'OG Data Combined'!$A$2:$AQ6277,29,false)</f>
        <v/>
      </c>
      <c r="E3454" t="str">
        <f>IFERROR(__xludf.DUMMYFUNCTION("IFERROR(REGEXEXTRACT((vlookup(A3454, 'OG Data Combined'!$A$2:$AQ6277,21,false)), ""\((.*?)\)""), """")"),"")</f>
        <v/>
      </c>
    </row>
    <row r="3455">
      <c r="A3455" s="143" t="s">
        <v>39714</v>
      </c>
      <c r="B3455" s="154" t="str">
        <f>vlookup(A3455, 'OG Data Combined'!$A$2:$Z6277,25,false)</f>
        <v/>
      </c>
      <c r="D3455" s="154" t="str">
        <f>vlookup(A3455, 'OG Data Combined'!$A$2:$AQ6277,29,false)</f>
        <v/>
      </c>
      <c r="E3455" t="str">
        <f>IFERROR(__xludf.DUMMYFUNCTION("IFERROR(REGEXEXTRACT((vlookup(A3455, 'OG Data Combined'!$A$2:$AQ6277,21,false)), ""\((.*?)\)""), """")"),"")</f>
        <v/>
      </c>
    </row>
    <row r="3456">
      <c r="A3456" s="143" t="s">
        <v>39715</v>
      </c>
      <c r="B3456" s="144" t="str">
        <f>vlookup(A3456, 'OG Data Combined'!$A$2:$Z6277,25,false)</f>
        <v>-</v>
      </c>
      <c r="D3456" s="166" t="str">
        <f>vlookup(A3456, 'OG Data Combined'!$A$2:$AQ6277,29,false)</f>
        <v>https://www.instagram.com/amelia_kokernak/</v>
      </c>
      <c r="E3456" t="str">
        <f>IFERROR(__xludf.DUMMYFUNCTION("IFERROR(REGEXEXTRACT((vlookup(A3456, 'OG Data Combined'!$A$2:$AQ6277,21,false)), ""\((.*?)\)""), """")"),"")</f>
        <v/>
      </c>
    </row>
    <row r="3457">
      <c r="A3457" s="143" t="s">
        <v>39716</v>
      </c>
      <c r="B3457" s="144" t="str">
        <f>vlookup(A3457, 'OG Data Combined'!$A$2:$Z6277,25,false)</f>
        <v>-</v>
      </c>
      <c r="D3457" s="144" t="str">
        <f>vlookup(A3457, 'OG Data Combined'!$A$2:$AQ6277,29,false)</f>
        <v>-</v>
      </c>
      <c r="E3457" t="str">
        <f>IFERROR(__xludf.DUMMYFUNCTION("IFERROR(REGEXEXTRACT((vlookup(A3457, 'OG Data Combined'!$A$2:$AQ6277,21,false)), ""\((.*?)\)""), """")"),"")</f>
        <v/>
      </c>
    </row>
    <row r="3458">
      <c r="A3458" s="143" t="s">
        <v>39717</v>
      </c>
      <c r="B3458" s="144" t="str">
        <f>vlookup(A3458, 'OG Data Combined'!$A$2:$Z6277,25,false)</f>
        <v>-</v>
      </c>
      <c r="D3458" s="144" t="str">
        <f>vlookup(A3458, 'OG Data Combined'!$A$2:$AQ6277,29,false)</f>
        <v>-</v>
      </c>
      <c r="E3458" t="str">
        <f>IFERROR(__xludf.DUMMYFUNCTION("IFERROR(REGEXEXTRACT((vlookup(A3458, 'OG Data Combined'!$A$2:$AQ6277,21,false)), ""\((.*?)\)""), """")"),"")</f>
        <v/>
      </c>
    </row>
    <row r="3459">
      <c r="A3459" s="143" t="s">
        <v>39718</v>
      </c>
      <c r="B3459" s="144" t="str">
        <f>vlookup(A3459, 'OG Data Combined'!$A$2:$Z6277,25,false)</f>
        <v>-</v>
      </c>
      <c r="D3459" s="144" t="str">
        <f>vlookup(A3459, 'OG Data Combined'!$A$2:$AQ6277,29,false)</f>
        <v>-</v>
      </c>
      <c r="E3459" t="str">
        <f>IFERROR(__xludf.DUMMYFUNCTION("IFERROR(REGEXEXTRACT((vlookup(A3459, 'OG Data Combined'!$A$2:$AQ6277,21,false)), ""\((.*?)\)""), """")"),"")</f>
        <v/>
      </c>
    </row>
    <row r="3460">
      <c r="A3460" s="143" t="s">
        <v>39719</v>
      </c>
      <c r="B3460" s="144" t="str">
        <f>vlookup(A3460, 'OG Data Combined'!$A$2:$Z6277,25,false)</f>
        <v>-</v>
      </c>
      <c r="D3460" s="144" t="str">
        <f>vlookup(A3460, 'OG Data Combined'!$A$2:$AQ6277,29,false)</f>
        <v>-</v>
      </c>
      <c r="E3460" t="str">
        <f>IFERROR(__xludf.DUMMYFUNCTION("IFERROR(REGEXEXTRACT((vlookup(A3460, 'OG Data Combined'!$A$2:$AQ6277,21,false)), ""\((.*?)\)""), """")"),"")</f>
        <v/>
      </c>
    </row>
    <row r="3461">
      <c r="A3461" s="143" t="s">
        <v>39720</v>
      </c>
      <c r="B3461" s="166" t="str">
        <f>vlookup(A3461, 'OG Data Combined'!$A$2:$Z6277,25,false)</f>
        <v>https://twitter.com/CoachScottV</v>
      </c>
      <c r="D3461" s="144" t="str">
        <f>vlookup(A3461, 'OG Data Combined'!$A$2:$AQ6277,29,false)</f>
        <v>-</v>
      </c>
      <c r="E3461" t="str">
        <f>IFERROR(__xludf.DUMMYFUNCTION("IFERROR(REGEXEXTRACT((vlookup(A3461, 'OG Data Combined'!$A$2:$AQ6277,21,false)), ""\((.*?)\)""), """")"),"")</f>
        <v/>
      </c>
    </row>
    <row r="3462">
      <c r="A3462" s="143" t="s">
        <v>39721</v>
      </c>
      <c r="B3462" s="144" t="str">
        <f>vlookup(A3462, 'OG Data Combined'!$A$2:$Z6277,25,false)</f>
        <v>-</v>
      </c>
      <c r="D3462" s="144" t="str">
        <f>vlookup(A3462, 'OG Data Combined'!$A$2:$AQ6277,29,false)</f>
        <v>-</v>
      </c>
      <c r="E3462" t="str">
        <f>IFERROR(__xludf.DUMMYFUNCTION("IFERROR(REGEXEXTRACT((vlookup(A3462, 'OG Data Combined'!$A$2:$AQ6277,21,false)), ""\((.*?)\)""), """")"),"Throws")</f>
        <v>Throws</v>
      </c>
    </row>
    <row r="3463">
      <c r="A3463" s="143" t="s">
        <v>39722</v>
      </c>
      <c r="B3463" s="144" t="str">
        <f>vlookup(A3463, 'OG Data Combined'!$A$2:$Z6277,25,false)</f>
        <v>-</v>
      </c>
      <c r="D3463" s="144" t="str">
        <f>vlookup(A3463, 'OG Data Combined'!$A$2:$AQ6277,29,false)</f>
        <v>-</v>
      </c>
      <c r="E3463" t="str">
        <f>IFERROR(__xludf.DUMMYFUNCTION("IFERROR(REGEXEXTRACT((vlookup(A3463, 'OG Data Combined'!$A$2:$AQ6277,21,false)), ""\((.*?)\)""), """")"),"Jumps")</f>
        <v>Jumps</v>
      </c>
    </row>
    <row r="3464">
      <c r="A3464" s="143" t="s">
        <v>42354</v>
      </c>
      <c r="B3464" s="144" t="str">
        <f>vlookup(A3464, 'OG Data Combined'!$A$2:$Z6277,25,false)</f>
        <v>-</v>
      </c>
      <c r="D3464" s="144" t="str">
        <f>vlookup(A3464, 'OG Data Combined'!$A$2:$AQ6277,29,false)</f>
        <v>-</v>
      </c>
      <c r="E3464" t="str">
        <f>IFERROR(__xludf.DUMMYFUNCTION("IFERROR(REGEXEXTRACT((vlookup(A3464, 'OG Data Combined'!$A$2:$AQ6277,21,false)), ""\((.*?)\)""), """")"),"")</f>
        <v/>
      </c>
    </row>
    <row r="3465">
      <c r="A3465" s="143" t="s">
        <v>39723</v>
      </c>
      <c r="B3465" s="144" t="str">
        <f>vlookup(A3465, 'OG Data Combined'!$A$2:$Z6277,25,false)</f>
        <v>-</v>
      </c>
      <c r="D3465" s="144" t="str">
        <f>vlookup(A3465, 'OG Data Combined'!$A$2:$AQ6277,29,false)</f>
        <v>-</v>
      </c>
      <c r="E3465" t="str">
        <f>IFERROR(__xludf.DUMMYFUNCTION("IFERROR(REGEXEXTRACT((vlookup(A3465, 'OG Data Combined'!$A$2:$AQ6277,21,false)), ""\((.*?)\)""), """")"),"Pole Vault")</f>
        <v>Pole Vault</v>
      </c>
    </row>
    <row r="3466">
      <c r="A3466" s="143" t="s">
        <v>39724</v>
      </c>
      <c r="B3466" s="144" t="str">
        <f>vlookup(A3466, 'OG Data Combined'!$A$2:$Z6277,25,false)</f>
        <v>-</v>
      </c>
      <c r="D3466" s="144" t="str">
        <f>vlookup(A3466, 'OG Data Combined'!$A$2:$AQ6277,29,false)</f>
        <v>-</v>
      </c>
      <c r="E3466" t="str">
        <f>IFERROR(__xludf.DUMMYFUNCTION("IFERROR(REGEXEXTRACT((vlookup(A3466, 'OG Data Combined'!$A$2:$AQ6277,21,false)), ""\((.*?)\)""), """")"),"Mid-Distance")</f>
        <v>Mid-Distance</v>
      </c>
    </row>
    <row r="3467">
      <c r="A3467" s="143" t="s">
        <v>39725</v>
      </c>
      <c r="B3467" s="144" t="str">
        <f>vlookup(A3467, 'OG Data Combined'!$A$2:$Z6277,25,false)</f>
        <v>-</v>
      </c>
      <c r="D3467" s="144" t="str">
        <f>vlookup(A3467, 'OG Data Combined'!$A$2:$AQ6277,29,false)</f>
        <v>-</v>
      </c>
      <c r="E3467" t="str">
        <f>IFERROR(__xludf.DUMMYFUNCTION("IFERROR(REGEXEXTRACT((vlookup(A3467, 'OG Data Combined'!$A$2:$AQ6277,21,false)), ""\((.*?)\)""), """")"),"")</f>
        <v/>
      </c>
    </row>
    <row r="3468">
      <c r="A3468" s="143" t="s">
        <v>39726</v>
      </c>
      <c r="B3468" s="144" t="str">
        <f>vlookup(A3468, 'OG Data Combined'!$A$2:$Z6277,25,false)</f>
        <v>-</v>
      </c>
      <c r="D3468" s="144" t="str">
        <f>vlookup(A3468, 'OG Data Combined'!$A$2:$AQ6277,29,false)</f>
        <v>-</v>
      </c>
      <c r="E3468" t="str">
        <f>IFERROR(__xludf.DUMMYFUNCTION("IFERROR(REGEXEXTRACT((vlookup(A3468, 'OG Data Combined'!$A$2:$AQ6277,21,false)), ""\((.*?)\)""), """")"),"")</f>
        <v/>
      </c>
    </row>
    <row r="3469">
      <c r="A3469" s="143" t="s">
        <v>39727</v>
      </c>
      <c r="B3469" s="154" t="str">
        <f>vlookup(A3469, 'OG Data Combined'!$A$2:$Z6277,25,false)</f>
        <v/>
      </c>
      <c r="D3469" s="154" t="str">
        <f>vlookup(A3469, 'OG Data Combined'!$A$2:$AQ6277,29,false)</f>
        <v/>
      </c>
      <c r="E3469" t="str">
        <f>IFERROR(__xludf.DUMMYFUNCTION("IFERROR(REGEXEXTRACT((vlookup(A3469, 'OG Data Combined'!$A$2:$AQ6277,21,false)), ""\((.*?)\)""), """")"),"Distance")</f>
        <v>Distance</v>
      </c>
    </row>
    <row r="3470">
      <c r="A3470" s="143" t="s">
        <v>39728</v>
      </c>
      <c r="B3470" s="144" t="str">
        <f>vlookup(A3470, 'OG Data Combined'!$A$2:$Z6277,25,false)</f>
        <v>-</v>
      </c>
      <c r="D3470" s="144" t="str">
        <f>vlookup(A3470, 'OG Data Combined'!$A$2:$AQ6277,29,false)</f>
        <v>-</v>
      </c>
      <c r="E3470" t="str">
        <f>IFERROR(__xludf.DUMMYFUNCTION("IFERROR(REGEXEXTRACT((vlookup(A3470, 'OG Data Combined'!$A$2:$AQ6277,21,false)), ""\((.*?)\)""), """")"),"Distance")</f>
        <v>Distance</v>
      </c>
    </row>
    <row r="3471">
      <c r="A3471" s="143" t="s">
        <v>42355</v>
      </c>
      <c r="B3471" s="166" t="str">
        <f>vlookup(A3471, 'OG Data Combined'!$A$2:$Z6277,25,false)</f>
        <v>https://twitter.com/coachtyhoover</v>
      </c>
      <c r="D3471" s="144" t="str">
        <f>vlookup(A3471, 'OG Data Combined'!$A$2:$AQ6277,29,false)</f>
        <v>-</v>
      </c>
      <c r="E3471" t="str">
        <f>IFERROR(__xludf.DUMMYFUNCTION("IFERROR(REGEXEXTRACT((vlookup(A3471, 'OG Data Combined'!$A$2:$AQ6277,21,false)), ""\((.*?)\)""), """")"),"")</f>
        <v/>
      </c>
    </row>
    <row r="3472">
      <c r="A3472" s="143" t="s">
        <v>39729</v>
      </c>
      <c r="B3472" s="166" t="str">
        <f>vlookup(A3472, 'OG Data Combined'!$A$2:$Z6277,25,false)</f>
        <v>https://twitter.com/britrack</v>
      </c>
      <c r="D3472" s="144" t="str">
        <f>vlookup(A3472, 'OG Data Combined'!$A$2:$AQ6277,29,false)</f>
        <v>-</v>
      </c>
      <c r="E3472" t="str">
        <f>IFERROR(__xludf.DUMMYFUNCTION("IFERROR(REGEXEXTRACT((vlookup(A3472, 'OG Data Combined'!$A$2:$AQ6277,21,false)), ""\((.*?)\)""), """")"),"")</f>
        <v/>
      </c>
    </row>
    <row r="3473">
      <c r="A3473" s="143" t="s">
        <v>39730</v>
      </c>
      <c r="B3473" s="144" t="str">
        <f>vlookup(A3473, 'OG Data Combined'!$A$2:$Z6277,25,false)</f>
        <v>-</v>
      </c>
      <c r="D3473" s="144" t="str">
        <f>vlookup(A3473, 'OG Data Combined'!$A$2:$AQ6277,29,false)</f>
        <v>-</v>
      </c>
      <c r="E3473" t="str">
        <f>IFERROR(__xludf.DUMMYFUNCTION("IFERROR(REGEXEXTRACT((vlookup(A3473, 'OG Data Combined'!$A$2:$AQ6277,21,false)), ""\((.*?)\)""), """")"),"Throws")</f>
        <v>Throws</v>
      </c>
    </row>
    <row r="3474">
      <c r="A3474" s="143" t="s">
        <v>39731</v>
      </c>
      <c r="B3474" s="144" t="str">
        <f>vlookup(A3474, 'OG Data Combined'!$A$2:$Z6277,25,false)</f>
        <v>-</v>
      </c>
      <c r="D3474" s="166" t="str">
        <f>vlookup(A3474, 'OG Data Combined'!$A$2:$AQ6277,29,false)</f>
        <v>https://www.instagram.com/br_ferguson/</v>
      </c>
      <c r="E3474" t="str">
        <f>IFERROR(__xludf.DUMMYFUNCTION("IFERROR(REGEXEXTRACT((vlookup(A3474, 'OG Data Combined'!$A$2:$AQ6277,21,false)), ""\((.*?)\)""), """")"),"")</f>
        <v/>
      </c>
    </row>
    <row r="3475">
      <c r="A3475" s="143" t="s">
        <v>39732</v>
      </c>
      <c r="B3475" s="166" t="str">
        <f>vlookup(A3475, 'OG Data Combined'!$A$2:$Z6277,25,false)</f>
        <v>https://twitter.com/TrevKnowles</v>
      </c>
      <c r="D3475" s="144" t="str">
        <f>vlookup(A3475, 'OG Data Combined'!$A$2:$AQ6277,29,false)</f>
        <v>-</v>
      </c>
      <c r="E3475" t="str">
        <f>IFERROR(__xludf.DUMMYFUNCTION("IFERROR(REGEXEXTRACT((vlookup(A3475, 'OG Data Combined'!$A$2:$AQ6277,21,false)), ""\((.*?)\)""), """")"),"")</f>
        <v/>
      </c>
    </row>
    <row r="3476">
      <c r="A3476" s="143" t="s">
        <v>39733</v>
      </c>
      <c r="B3476" s="144" t="str">
        <f>vlookup(A3476, 'OG Data Combined'!$A$2:$Z6277,25,false)</f>
        <v>-</v>
      </c>
      <c r="D3476" s="144" t="str">
        <f>vlookup(A3476, 'OG Data Combined'!$A$2:$AQ6277,29,false)</f>
        <v>-</v>
      </c>
      <c r="E3476" t="str">
        <f>IFERROR(__xludf.DUMMYFUNCTION("IFERROR(REGEXEXTRACT((vlookup(A3476, 'OG Data Combined'!$A$2:$AQ6277,21,false)), ""\((.*?)\)""), """")"),"")</f>
        <v/>
      </c>
    </row>
    <row r="3477">
      <c r="A3477" s="143" t="s">
        <v>39734</v>
      </c>
      <c r="B3477" s="166" t="str">
        <f>vlookup(A3477, 'OG Data Combined'!$A$2:$Z6277,25,false)</f>
        <v>https://twitter.com/coachchov_alma</v>
      </c>
      <c r="D3477" s="144" t="str">
        <f>vlookup(A3477, 'OG Data Combined'!$A$2:$AQ6277,29,false)</f>
        <v>-</v>
      </c>
      <c r="E3477" t="str">
        <f>IFERROR(__xludf.DUMMYFUNCTION("IFERROR(REGEXEXTRACT((vlookup(A3477, 'OG Data Combined'!$A$2:$AQ6277,21,false)), ""\((.*?)\)""), """")"),"")</f>
        <v/>
      </c>
    </row>
    <row r="3478">
      <c r="A3478" s="143" t="s">
        <v>39735</v>
      </c>
      <c r="B3478" s="144" t="str">
        <f>vlookup(A3478, 'OG Data Combined'!$A$2:$Z6277,25,false)</f>
        <v>-</v>
      </c>
      <c r="D3478" s="166" t="str">
        <f>vlookup(A3478, 'OG Data Combined'!$A$2:$AQ6277,29,false)</f>
        <v>https://www.instagram.com/kegan_gibson/</v>
      </c>
      <c r="E3478" t="str">
        <f>IFERROR(__xludf.DUMMYFUNCTION("IFERROR(REGEXEXTRACT((vlookup(A3478, 'OG Data Combined'!$A$2:$AQ6277,21,false)), ""\((.*?)\)""), """")"),"Vertical Jumps")</f>
        <v>Vertical Jumps</v>
      </c>
    </row>
    <row r="3479">
      <c r="A3479" s="143" t="s">
        <v>39736</v>
      </c>
      <c r="B3479" s="144" t="str">
        <f>vlookup(A3479, 'OG Data Combined'!$A$2:$Z6277,25,false)</f>
        <v>-</v>
      </c>
      <c r="D3479" s="144" t="str">
        <f>vlookup(A3479, 'OG Data Combined'!$A$2:$AQ6277,29,false)</f>
        <v>-</v>
      </c>
      <c r="E3479" t="str">
        <f>IFERROR(__xludf.DUMMYFUNCTION("IFERROR(REGEXEXTRACT((vlookup(A3479, 'OG Data Combined'!$A$2:$AQ6277,21,false)), ""\((.*?)\)""), """")"),"Jumps")</f>
        <v>Jumps</v>
      </c>
    </row>
    <row r="3480">
      <c r="A3480" s="143" t="s">
        <v>39737</v>
      </c>
      <c r="B3480" s="144" t="str">
        <f>vlookup(A3480, 'OG Data Combined'!$A$2:$Z6277,25,false)</f>
        <v>-</v>
      </c>
      <c r="D3480" s="166" t="str">
        <f>vlookup(A3480, 'OG Data Combined'!$A$2:$AQ6277,29,false)</f>
        <v>https://www.instagram.com/elizabethgotaas/</v>
      </c>
      <c r="E3480" t="str">
        <f>IFERROR(__xludf.DUMMYFUNCTION("IFERROR(REGEXEXTRACT((vlookup(A3480, 'OG Data Combined'!$A$2:$AQ6277,21,false)), ""\((.*?)\)""), """")"),"Distance")</f>
        <v>Distance</v>
      </c>
    </row>
    <row r="3481">
      <c r="A3481" s="143" t="s">
        <v>42356</v>
      </c>
      <c r="B3481" s="144" t="str">
        <f>vlookup(A3481, 'OG Data Combined'!$A$2:$Z6277,25,false)</f>
        <v>-</v>
      </c>
      <c r="D3481" s="144" t="str">
        <f>vlookup(A3481, 'OG Data Combined'!$A$2:$AQ6277,29,false)</f>
        <v>-</v>
      </c>
      <c r="E3481" t="str">
        <f>IFERROR(__xludf.DUMMYFUNCTION("IFERROR(REGEXEXTRACT((vlookup(A3481, 'OG Data Combined'!$A$2:$AQ6277,21,false)), ""\((.*?)\)""), """")"),"")</f>
        <v/>
      </c>
    </row>
    <row r="3482">
      <c r="A3482" s="143" t="s">
        <v>42357</v>
      </c>
      <c r="B3482" s="144" t="str">
        <f>vlookup(A3482, 'OG Data Combined'!$A$2:$Z6277,25,false)</f>
        <v>-</v>
      </c>
      <c r="D3482" s="166" t="str">
        <f>vlookup(A3482, 'OG Data Combined'!$A$2:$AQ6277,29,false)</f>
        <v>https://www.instagram.com/vernonell_7/</v>
      </c>
      <c r="E3482" t="str">
        <f>IFERROR(__xludf.DUMMYFUNCTION("IFERROR(REGEXEXTRACT((vlookup(A3482, 'OG Data Combined'!$A$2:$AQ6277,21,false)), ""\((.*?)\)""), """")"),"")</f>
        <v/>
      </c>
    </row>
    <row r="3483">
      <c r="A3483" s="143" t="s">
        <v>39738</v>
      </c>
      <c r="B3483" s="144" t="str">
        <f>vlookup(A3483, 'OG Data Combined'!$A$2:$Z6277,25,false)</f>
        <v>-</v>
      </c>
      <c r="D3483" s="144" t="str">
        <f>vlookup(A3483, 'OG Data Combined'!$A$2:$AQ6277,29,false)</f>
        <v>-</v>
      </c>
      <c r="E3483" t="str">
        <f>IFERROR(__xludf.DUMMYFUNCTION("IFERROR(REGEXEXTRACT((vlookup(A3483, 'OG Data Combined'!$A$2:$AQ6277,21,false)), ""\((.*?)\)""), """")"),"")</f>
        <v/>
      </c>
    </row>
    <row r="3484">
      <c r="A3484" s="143" t="s">
        <v>39739</v>
      </c>
      <c r="B3484" s="144" t="str">
        <f>vlookup(A3484, 'OG Data Combined'!$A$2:$Z6277,25,false)</f>
        <v>-</v>
      </c>
      <c r="D3484" s="144" t="str">
        <f>vlookup(A3484, 'OG Data Combined'!$A$2:$AQ6277,29,false)</f>
        <v>-</v>
      </c>
      <c r="E3484" t="str">
        <f>IFERROR(__xludf.DUMMYFUNCTION("IFERROR(REGEXEXTRACT((vlookup(A3484, 'OG Data Combined'!$A$2:$AQ6277,21,false)), ""\((.*?)\)""), """")"),"Mid-Distance")</f>
        <v>Mid-Distance</v>
      </c>
    </row>
    <row r="3485">
      <c r="A3485" s="143" t="s">
        <v>39740</v>
      </c>
      <c r="B3485" s="144" t="str">
        <f>vlookup(A3485, 'OG Data Combined'!$A$2:$Z6277,25,false)</f>
        <v>-</v>
      </c>
      <c r="D3485" s="144" t="str">
        <f>vlookup(A3485, 'OG Data Combined'!$A$2:$AQ6277,29,false)</f>
        <v>-</v>
      </c>
      <c r="E3485" t="str">
        <f>IFERROR(__xludf.DUMMYFUNCTION("IFERROR(REGEXEXTRACT((vlookup(A3485, 'OG Data Combined'!$A$2:$AQ6277,21,false)), ""\((.*?)\)""), """")"),"Mid-Distance, Distance")</f>
        <v>Mid-Distance, Distance</v>
      </c>
    </row>
    <row r="3486">
      <c r="A3486" s="143" t="s">
        <v>39741</v>
      </c>
      <c r="B3486" s="166" t="str">
        <f>vlookup(A3486, 'OG Data Combined'!$A$2:$Z6277,25,false)</f>
        <v>https://twitter.com/coachnfarr</v>
      </c>
      <c r="D3486" s="166" t="str">
        <f>vlookup(A3486, 'OG Data Combined'!$A$2:$AQ6277,29,false)</f>
        <v>https://www.instagram.com/nicolefarrkramer/</v>
      </c>
      <c r="E3486" t="str">
        <f>IFERROR(__xludf.DUMMYFUNCTION("IFERROR(REGEXEXTRACT((vlookup(A3486, 'OG Data Combined'!$A$2:$AQ6277,21,false)), ""\((.*?)\)""), """")"),"Distance")</f>
        <v>Distance</v>
      </c>
    </row>
    <row r="3487">
      <c r="A3487" s="143" t="s">
        <v>39742</v>
      </c>
      <c r="B3487" s="144" t="str">
        <f>vlookup(A3487, 'OG Data Combined'!$A$2:$Z6277,25,false)</f>
        <v>-</v>
      </c>
      <c r="D3487" s="144" t="str">
        <f>vlookup(A3487, 'OG Data Combined'!$A$2:$AQ6277,29,false)</f>
        <v>-</v>
      </c>
      <c r="E3487" t="str">
        <f>IFERROR(__xludf.DUMMYFUNCTION("IFERROR(REGEXEXTRACT((vlookup(A3487, 'OG Data Combined'!$A$2:$AQ6277,21,false)), ""\((.*?)\)""), """")"),"")</f>
        <v/>
      </c>
    </row>
    <row r="3488">
      <c r="A3488" s="143" t="s">
        <v>39743</v>
      </c>
      <c r="B3488" s="166" t="str">
        <f>vlookup(A3488, 'OG Data Combined'!$A$2:$Z6277,25,false)</f>
        <v>https://x.com/mikareyesforevs</v>
      </c>
      <c r="D3488" s="166" t="str">
        <f>vlookup(A3488, 'OG Data Combined'!$A$2:$AQ6277,29,false)</f>
        <v>https://www.instagram.com/coachmicahtf/</v>
      </c>
      <c r="E3488" t="str">
        <f>IFERROR(__xludf.DUMMYFUNCTION("IFERROR(REGEXEXTRACT((vlookup(A3488, 'OG Data Combined'!$A$2:$AQ6277,21,false)), ""\((.*?)\)""), """")"),"")</f>
        <v/>
      </c>
    </row>
    <row r="3489">
      <c r="A3489" s="143" t="s">
        <v>39744</v>
      </c>
      <c r="B3489" s="166" t="str">
        <f>vlookup(A3489, 'OG Data Combined'!$A$2:$Z6277,25,false)</f>
        <v>https://twitter.com/coachjack44</v>
      </c>
      <c r="D3489" s="144" t="str">
        <f>vlookup(A3489, 'OG Data Combined'!$A$2:$AQ6277,29,false)</f>
        <v>-</v>
      </c>
      <c r="E3489" t="str">
        <f>IFERROR(__xludf.DUMMYFUNCTION("IFERROR(REGEXEXTRACT((vlookup(A3489, 'OG Data Combined'!$A$2:$AQ6277,21,false)), ""\((.*?)\)""), """")"),"")</f>
        <v/>
      </c>
    </row>
    <row r="3490">
      <c r="A3490" s="143" t="s">
        <v>39745</v>
      </c>
      <c r="B3490" s="144" t="str">
        <f>vlookup(A3490, 'OG Data Combined'!$A$2:$Z6277,25,false)</f>
        <v>-</v>
      </c>
      <c r="D3490" s="144" t="str">
        <f>vlookup(A3490, 'OG Data Combined'!$A$2:$AQ6277,29,false)</f>
        <v>-</v>
      </c>
      <c r="E3490" t="str">
        <f>IFERROR(__xludf.DUMMYFUNCTION("IFERROR(REGEXEXTRACT((vlookup(A3490, 'OG Data Combined'!$A$2:$AQ6277,21,false)), ""\((.*?)\)""), """")"),"")</f>
        <v/>
      </c>
    </row>
    <row r="3491">
      <c r="A3491" s="143" t="s">
        <v>39746</v>
      </c>
      <c r="B3491" s="144" t="str">
        <f>vlookup(A3491, 'OG Data Combined'!$A$2:$Z6277,25,false)</f>
        <v>-</v>
      </c>
      <c r="D3491" s="144" t="str">
        <f>vlookup(A3491, 'OG Data Combined'!$A$2:$AQ6277,29,false)</f>
        <v>-</v>
      </c>
      <c r="E3491" t="str">
        <f>IFERROR(__xludf.DUMMYFUNCTION("IFERROR(REGEXEXTRACT((vlookup(A3491, 'OG Data Combined'!$A$2:$AQ6277,21,false)), ""\((.*?)\)""), """")"),"")</f>
        <v/>
      </c>
    </row>
    <row r="3492">
      <c r="A3492" s="143" t="s">
        <v>39747</v>
      </c>
      <c r="B3492" s="144" t="str">
        <f>vlookup(A3492, 'OG Data Combined'!$A$2:$Z6277,25,false)</f>
        <v>-</v>
      </c>
      <c r="D3492" s="166" t="str">
        <f>vlookup(A3492, 'OG Data Combined'!$A$2:$AQ6277,29,false)</f>
        <v>https://www.instagram.com/brendanvh97/</v>
      </c>
      <c r="E3492" t="str">
        <f>IFERROR(__xludf.DUMMYFUNCTION("IFERROR(REGEXEXTRACT((vlookup(A3492, 'OG Data Combined'!$A$2:$AQ6277,21,false)), ""\((.*?)\)""), """")"),"")</f>
        <v/>
      </c>
    </row>
    <row r="3493">
      <c r="A3493" s="143" t="s">
        <v>39748</v>
      </c>
      <c r="B3493" s="144" t="str">
        <f>vlookup(A3493, 'OG Data Combined'!$A$2:$Z6277,25,false)</f>
        <v>-</v>
      </c>
      <c r="D3493" s="166" t="str">
        <f>vlookup(A3493, 'OG Data Combined'!$A$2:$AQ6277,29,false)</f>
        <v>https://www.instagram.com/coachbartolazzi/</v>
      </c>
      <c r="E3493" t="str">
        <f>IFERROR(__xludf.DUMMYFUNCTION("IFERROR(REGEXEXTRACT((vlookup(A3493, 'OG Data Combined'!$A$2:$AQ6277,21,false)), ""\((.*?)\)""), """")"),"")</f>
        <v/>
      </c>
    </row>
    <row r="3494">
      <c r="A3494" s="143" t="s">
        <v>39749</v>
      </c>
      <c r="B3494" s="144" t="str">
        <f>vlookup(A3494, 'OG Data Combined'!$A$2:$Z6277,25,false)</f>
        <v>-</v>
      </c>
      <c r="D3494" s="144" t="str">
        <f>vlookup(A3494, 'OG Data Combined'!$A$2:$AQ6277,29,false)</f>
        <v>-</v>
      </c>
      <c r="E3494" t="str">
        <f>IFERROR(__xludf.DUMMYFUNCTION("IFERROR(REGEXEXTRACT((vlookup(A3494, 'OG Data Combined'!$A$2:$AQ6277,21,false)), ""\((.*?)\)""), """")"),"Throws")</f>
        <v>Throws</v>
      </c>
    </row>
    <row r="3495">
      <c r="A3495" s="143" t="s">
        <v>39750</v>
      </c>
      <c r="B3495" s="144" t="str">
        <f>vlookup(A3495, 'OG Data Combined'!$A$2:$Z6277,25,false)</f>
        <v>-</v>
      </c>
      <c r="D3495" s="144" t="str">
        <f>vlookup(A3495, 'OG Data Combined'!$A$2:$AQ6277,29,false)</f>
        <v>-</v>
      </c>
      <c r="E3495" t="str">
        <f>IFERROR(__xludf.DUMMYFUNCTION("IFERROR(REGEXEXTRACT((vlookup(A3495, 'OG Data Combined'!$A$2:$AQ6277,21,false)), ""\((.*?)\)""), """")"),"Pole Vault")</f>
        <v>Pole Vault</v>
      </c>
    </row>
    <row r="3496">
      <c r="A3496" s="143" t="s">
        <v>39751</v>
      </c>
      <c r="B3496" s="144" t="str">
        <f>vlookup(A3496, 'OG Data Combined'!$A$2:$Z6277,25,false)</f>
        <v>-</v>
      </c>
      <c r="D3496" s="144" t="str">
        <f>vlookup(A3496, 'OG Data Combined'!$A$2:$AQ6277,29,false)</f>
        <v>-</v>
      </c>
      <c r="E3496" t="str">
        <f>IFERROR(__xludf.DUMMYFUNCTION("IFERROR(REGEXEXTRACT((vlookup(A3496, 'OG Data Combined'!$A$2:$AQ6277,21,false)), ""\((.*?)\)""), """")"),"Distance")</f>
        <v>Distance</v>
      </c>
    </row>
    <row r="3497">
      <c r="A3497" s="143" t="s">
        <v>39752</v>
      </c>
      <c r="B3497" s="154" t="str">
        <f>vlookup(A3497, 'OG Data Combined'!$A$2:$Z6277,25,false)</f>
        <v/>
      </c>
      <c r="D3497" s="154" t="str">
        <f>vlookup(A3497, 'OG Data Combined'!$A$2:$AQ6277,29,false)</f>
        <v/>
      </c>
      <c r="E3497" t="str">
        <f>IFERROR(__xludf.DUMMYFUNCTION("IFERROR(REGEXEXTRACT((vlookup(A3497, 'OG Data Combined'!$A$2:$AQ6277,21,false)), ""\((.*?)\)""), """")"),"")</f>
        <v/>
      </c>
    </row>
    <row r="3498">
      <c r="A3498" s="143" t="s">
        <v>39753</v>
      </c>
      <c r="B3498" s="144" t="str">
        <f>vlookup(A3498, 'OG Data Combined'!$A$2:$Z6277,25,false)</f>
        <v>-</v>
      </c>
      <c r="D3498" s="144" t="str">
        <f>vlookup(A3498, 'OG Data Combined'!$A$2:$AQ6277,29,false)</f>
        <v>-</v>
      </c>
      <c r="E3498" t="str">
        <f>IFERROR(__xludf.DUMMYFUNCTION("IFERROR(REGEXEXTRACT((vlookup(A3498, 'OG Data Combined'!$A$2:$AQ6277,21,false)), ""\((.*?)\)""), """")"),"")</f>
        <v/>
      </c>
    </row>
    <row r="3499">
      <c r="A3499" s="143" t="s">
        <v>39754</v>
      </c>
      <c r="B3499" s="144" t="str">
        <f>vlookup(A3499, 'OG Data Combined'!$A$2:$Z6277,25,false)</f>
        <v>-</v>
      </c>
      <c r="D3499" s="144" t="str">
        <f>vlookup(A3499, 'OG Data Combined'!$A$2:$AQ6277,29,false)</f>
        <v>-</v>
      </c>
      <c r="E3499" t="str">
        <f>IFERROR(__xludf.DUMMYFUNCTION("IFERROR(REGEXEXTRACT((vlookup(A3499, 'OG Data Combined'!$A$2:$AQ6277,21,false)), ""\((.*?)\)""), """")"),"")</f>
        <v/>
      </c>
    </row>
    <row r="3500">
      <c r="A3500" s="143" t="s">
        <v>39755</v>
      </c>
      <c r="B3500" s="154" t="str">
        <f>vlookup(A3500, 'OG Data Combined'!$A$2:$Z6277,25,false)</f>
        <v/>
      </c>
      <c r="D3500" s="154" t="str">
        <f>vlookup(A3500, 'OG Data Combined'!$A$2:$AQ6277,29,false)</f>
        <v/>
      </c>
      <c r="E3500" t="str">
        <f>IFERROR(__xludf.DUMMYFUNCTION("IFERROR(REGEXEXTRACT((vlookup(A3500, 'OG Data Combined'!$A$2:$AQ6277,21,false)), ""\((.*?)\)""), """")"),"")</f>
        <v/>
      </c>
    </row>
    <row r="3501">
      <c r="A3501" s="143" t="s">
        <v>39756</v>
      </c>
      <c r="B3501" s="166" t="str">
        <f>vlookup(A3501, 'OG Data Combined'!$A$2:$Z6277,25,false)</f>
        <v>https://twitter.com/runcoachphd</v>
      </c>
      <c r="D3501" s="144" t="str">
        <f>vlookup(A3501, 'OG Data Combined'!$A$2:$AQ6277,29,false)</f>
        <v>-</v>
      </c>
      <c r="E3501" t="str">
        <f>IFERROR(__xludf.DUMMYFUNCTION("IFERROR(REGEXEXTRACT((vlookup(A3501, 'OG Data Combined'!$A$2:$AQ6277,21,false)), ""\((.*?)\)""), """")"),"")</f>
        <v/>
      </c>
    </row>
    <row r="3502">
      <c r="A3502" s="143" t="s">
        <v>39757</v>
      </c>
      <c r="B3502" s="144" t="str">
        <f>vlookup(A3502, 'OG Data Combined'!$A$2:$Z6277,25,false)</f>
        <v>-</v>
      </c>
      <c r="D3502" s="144" t="str">
        <f>vlookup(A3502, 'OG Data Combined'!$A$2:$AQ6277,29,false)</f>
        <v>-</v>
      </c>
      <c r="E3502" t="str">
        <f>IFERROR(__xludf.DUMMYFUNCTION("IFERROR(REGEXEXTRACT((vlookup(A3502, 'OG Data Combined'!$A$2:$AQ6277,21,false)), ""\((.*?)\)""), """")"),"")</f>
        <v/>
      </c>
    </row>
    <row r="3503">
      <c r="A3503" s="143" t="s">
        <v>39758</v>
      </c>
      <c r="B3503" s="166" t="str">
        <f>vlookup(A3503, 'OG Data Combined'!$A$2:$Z6277,25,false)</f>
        <v>https://twitter.com/coachlutzke</v>
      </c>
      <c r="D3503" s="166" t="str">
        <f>vlookup(A3503, 'OG Data Combined'!$A$2:$AQ6277,29,false)</f>
        <v>https://www.instagram.com/coachkarenlutzke/</v>
      </c>
      <c r="E3503" t="str">
        <f>IFERROR(__xludf.DUMMYFUNCTION("IFERROR(REGEXEXTRACT((vlookup(A3503, 'OG Data Combined'!$A$2:$AQ6277,21,false)), ""\((.*?)\)""), """")"),"")</f>
        <v/>
      </c>
    </row>
    <row r="3504">
      <c r="A3504" s="143" t="s">
        <v>39759</v>
      </c>
      <c r="B3504" s="144" t="str">
        <f>vlookup(A3504, 'OG Data Combined'!$A$2:$Z6277,25,false)</f>
        <v>-</v>
      </c>
      <c r="D3504" s="166" t="str">
        <f>vlookup(A3504, 'OG Data Combined'!$A$2:$AQ6277,29,false)</f>
        <v>https://www.instagram.com/daustinmartin/</v>
      </c>
      <c r="E3504" t="str">
        <f>IFERROR(__xludf.DUMMYFUNCTION("IFERROR(REGEXEXTRACT((vlookup(A3504, 'OG Data Combined'!$A$2:$AQ6277,21,false)), ""\((.*?)\)""), """")"),"Throws")</f>
        <v>Throws</v>
      </c>
    </row>
    <row r="3505">
      <c r="A3505" s="143" t="s">
        <v>39760</v>
      </c>
      <c r="B3505" s="166" t="str">
        <f>vlookup(A3505, 'OG Data Combined'!$A$2:$Z6277,25,false)</f>
        <v>https://twitter.com/aqua_runner</v>
      </c>
      <c r="D3505" s="166" t="str">
        <f>vlookup(A3505, 'OG Data Combined'!$A$2:$AQ6277,29,false)</f>
        <v>https://www.instagram.com/andrewbenkovsky/</v>
      </c>
      <c r="E3505" t="str">
        <f>IFERROR(__xludf.DUMMYFUNCTION("IFERROR(REGEXEXTRACT((vlookup(A3505, 'OG Data Combined'!$A$2:$AQ6277,21,false)), ""\((.*?)\)""), """")"),"")</f>
        <v/>
      </c>
    </row>
    <row r="3506">
      <c r="A3506" s="143" t="s">
        <v>39761</v>
      </c>
      <c r="B3506" s="144" t="str">
        <f>vlookup(A3506, 'OG Data Combined'!$A$2:$Z6277,25,false)</f>
        <v>-</v>
      </c>
      <c r="D3506" s="144" t="str">
        <f>vlookup(A3506, 'OG Data Combined'!$A$2:$AQ6277,29,false)</f>
        <v>-</v>
      </c>
      <c r="E3506" t="str">
        <f>IFERROR(__xludf.DUMMYFUNCTION("IFERROR(REGEXEXTRACT((vlookup(A3506, 'OG Data Combined'!$A$2:$AQ6277,21,false)), ""\((.*?)\)""), """")"),"")</f>
        <v/>
      </c>
    </row>
    <row r="3507">
      <c r="A3507" s="143" t="s">
        <v>39762</v>
      </c>
      <c r="B3507" s="166" t="str">
        <f>vlookup(A3507, 'OG Data Combined'!$A$2:$Z6277,25,false)</f>
        <v>https://twitter.com/cfdix</v>
      </c>
      <c r="D3507" s="144" t="str">
        <f>vlookup(A3507, 'OG Data Combined'!$A$2:$AQ6277,29,false)</f>
        <v>-</v>
      </c>
      <c r="E3507" t="str">
        <f>IFERROR(__xludf.DUMMYFUNCTION("IFERROR(REGEXEXTRACT((vlookup(A3507, 'OG Data Combined'!$A$2:$AQ6277,21,false)), ""\((.*?)\)""), """")"),"")</f>
        <v/>
      </c>
    </row>
    <row r="3508">
      <c r="A3508" s="143" t="s">
        <v>39763</v>
      </c>
      <c r="B3508" s="166" t="str">
        <f>vlookup(A3508, 'OG Data Combined'!$A$2:$Z6277,25,false)</f>
        <v>https://twitter.com/nlars</v>
      </c>
      <c r="D3508" s="144" t="str">
        <f>vlookup(A3508, 'OG Data Combined'!$A$2:$AQ6277,29,false)</f>
        <v>-</v>
      </c>
      <c r="E3508" t="str">
        <f>IFERROR(__xludf.DUMMYFUNCTION("IFERROR(REGEXEXTRACT((vlookup(A3508, 'OG Data Combined'!$A$2:$AQ6277,21,false)), ""\((.*?)\)""), """")"),"Distance")</f>
        <v>Distance</v>
      </c>
    </row>
    <row r="3509">
      <c r="A3509" s="143" t="s">
        <v>39764</v>
      </c>
      <c r="B3509" s="144" t="str">
        <f>vlookup(A3509, 'OG Data Combined'!$A$2:$Z6277,25,false)</f>
        <v>-</v>
      </c>
      <c r="D3509" s="144" t="str">
        <f>vlookup(A3509, 'OG Data Combined'!$A$2:$AQ6277,29,false)</f>
        <v>-</v>
      </c>
      <c r="E3509" t="str">
        <f>IFERROR(__xludf.DUMMYFUNCTION("IFERROR(REGEXEXTRACT((vlookup(A3509, 'OG Data Combined'!$A$2:$AQ6277,21,false)), ""\((.*?)\)""), """")"),"Distance")</f>
        <v>Distance</v>
      </c>
    </row>
    <row r="3510">
      <c r="A3510" s="143" t="s">
        <v>39765</v>
      </c>
      <c r="B3510" s="144" t="str">
        <f>vlookup(A3510, 'OG Data Combined'!$A$2:$Z6277,25,false)</f>
        <v>-</v>
      </c>
      <c r="D3510" s="144" t="str">
        <f>vlookup(A3510, 'OG Data Combined'!$A$2:$AQ6277,29,false)</f>
        <v>-</v>
      </c>
      <c r="E3510" t="str">
        <f>IFERROR(__xludf.DUMMYFUNCTION("IFERROR(REGEXEXTRACT((vlookup(A3510, 'OG Data Combined'!$A$2:$AQ6277,21,false)), ""\((.*?)\)""), """")"),"")</f>
        <v/>
      </c>
    </row>
    <row r="3511">
      <c r="A3511" s="143" t="s">
        <v>39766</v>
      </c>
      <c r="B3511" s="144" t="str">
        <f>vlookup(A3511, 'OG Data Combined'!$A$2:$Z6277,25,false)</f>
        <v>-</v>
      </c>
      <c r="D3511" s="144" t="str">
        <f>vlookup(A3511, 'OG Data Combined'!$A$2:$AQ6277,29,false)</f>
        <v>-</v>
      </c>
      <c r="E3511" t="str">
        <f>IFERROR(__xludf.DUMMYFUNCTION("IFERROR(REGEXEXTRACT((vlookup(A3511, 'OG Data Combined'!$A$2:$AQ6277,21,false)), ""\((.*?)\)""), """")"),"")</f>
        <v/>
      </c>
    </row>
    <row r="3512">
      <c r="A3512" s="143" t="s">
        <v>39767</v>
      </c>
      <c r="B3512" s="166" t="str">
        <f>vlookup(A3512, 'OG Data Combined'!$A$2:$Z6277,25,false)</f>
        <v>https://twitter.com/santina_dominic</v>
      </c>
      <c r="D3512" s="166" t="str">
        <f>vlookup(A3512, 'OG Data Combined'!$A$2:$AQ6277,29,false)</f>
        <v>https://www.instagram.com/coachdom_xctf/</v>
      </c>
      <c r="E3512" t="str">
        <f>IFERROR(__xludf.DUMMYFUNCTION("IFERROR(REGEXEXTRACT((vlookup(A3512, 'OG Data Combined'!$A$2:$AQ6277,21,false)), ""\((.*?)\)""), """")"),"")</f>
        <v/>
      </c>
    </row>
    <row r="3513">
      <c r="A3513" s="143" t="s">
        <v>39768</v>
      </c>
      <c r="B3513" s="144" t="str">
        <f>vlookup(A3513, 'OG Data Combined'!$A$2:$Z6277,25,false)</f>
        <v>-</v>
      </c>
      <c r="D3513" s="144" t="str">
        <f>vlookup(A3513, 'OG Data Combined'!$A$2:$AQ6277,29,false)</f>
        <v>-</v>
      </c>
      <c r="E3513" t="str">
        <f>IFERROR(__xludf.DUMMYFUNCTION("IFERROR(REGEXEXTRACT((vlookup(A3513, 'OG Data Combined'!$A$2:$AQ6277,21,false)), ""\((.*?)\)""), """")"),"Hurdles, Long Jump")</f>
        <v>Hurdles, Long Jump</v>
      </c>
    </row>
    <row r="3514">
      <c r="A3514" s="143" t="s">
        <v>39769</v>
      </c>
      <c r="B3514" s="144" t="str">
        <f>vlookup(A3514, 'OG Data Combined'!$A$2:$Z6277,25,false)</f>
        <v>-</v>
      </c>
      <c r="D3514" s="144" t="str">
        <f>vlookup(A3514, 'OG Data Combined'!$A$2:$AQ6277,29,false)</f>
        <v>-</v>
      </c>
      <c r="E3514" t="str">
        <f>IFERROR(__xludf.DUMMYFUNCTION("IFERROR(REGEXEXTRACT((vlookup(A3514, 'OG Data Combined'!$A$2:$AQ6277,21,false)), ""\((.*?)\)""), """")"),"Distance")</f>
        <v>Distance</v>
      </c>
    </row>
    <row r="3515">
      <c r="A3515" s="143" t="s">
        <v>39770</v>
      </c>
      <c r="B3515" s="144" t="str">
        <f>vlookup(A3515, 'OG Data Combined'!$A$2:$Z6277,25,false)</f>
        <v>-</v>
      </c>
      <c r="D3515" s="144" t="str">
        <f>vlookup(A3515, 'OG Data Combined'!$A$2:$AQ6277,29,false)</f>
        <v>-</v>
      </c>
      <c r="E3515" t="str">
        <f>IFERROR(__xludf.DUMMYFUNCTION("IFERROR(REGEXEXTRACT((vlookup(A3515, 'OG Data Combined'!$A$2:$AQ6277,21,false)), ""\((.*?)\)""), """")"),"")</f>
        <v/>
      </c>
    </row>
    <row r="3516">
      <c r="A3516" s="143" t="s">
        <v>39771</v>
      </c>
      <c r="B3516" s="144" t="str">
        <f>vlookup(A3516, 'OG Data Combined'!$A$2:$Z6277,25,false)</f>
        <v>-</v>
      </c>
      <c r="D3516" s="144" t="str">
        <f>vlookup(A3516, 'OG Data Combined'!$A$2:$AQ6277,29,false)</f>
        <v>-</v>
      </c>
      <c r="E3516" t="str">
        <f>IFERROR(__xludf.DUMMYFUNCTION("IFERROR(REGEXEXTRACT((vlookup(A3516, 'OG Data Combined'!$A$2:$AQ6277,21,false)), ""\((.*?)\)""), """")"),"")</f>
        <v/>
      </c>
    </row>
    <row r="3517">
      <c r="A3517" s="143" t="s">
        <v>39772</v>
      </c>
      <c r="B3517" s="144" t="str">
        <f>vlookup(A3517, 'OG Data Combined'!$A$2:$Z6277,25,false)</f>
        <v>-</v>
      </c>
      <c r="D3517" s="144" t="str">
        <f>vlookup(A3517, 'OG Data Combined'!$A$2:$AQ6277,29,false)</f>
        <v>-</v>
      </c>
      <c r="E3517" t="str">
        <f>IFERROR(__xludf.DUMMYFUNCTION("IFERROR(REGEXEXTRACT((vlookup(A3517, 'OG Data Combined'!$A$2:$AQ6277,21,false)), ""\((.*?)\)""), """")"),"Throws")</f>
        <v>Throws</v>
      </c>
    </row>
    <row r="3518">
      <c r="A3518" s="143" t="s">
        <v>39773</v>
      </c>
      <c r="B3518" s="144" t="str">
        <f>vlookup(A3518, 'OG Data Combined'!$A$2:$Z6277,25,false)</f>
        <v>-</v>
      </c>
      <c r="D3518" s="144" t="str">
        <f>vlookup(A3518, 'OG Data Combined'!$A$2:$AQ6277,29,false)</f>
        <v>-</v>
      </c>
      <c r="E3518" t="str">
        <f>IFERROR(__xludf.DUMMYFUNCTION("IFERROR(REGEXEXTRACT((vlookup(A3518, 'OG Data Combined'!$A$2:$AQ6277,21,false)), ""\((.*?)\)""), """")"),"Pole Vault")</f>
        <v>Pole Vault</v>
      </c>
    </row>
    <row r="3519">
      <c r="A3519" s="143" t="s">
        <v>39774</v>
      </c>
      <c r="B3519" s="144" t="str">
        <f>vlookup(A3519, 'OG Data Combined'!$A$2:$Z6277,25,false)</f>
        <v>-</v>
      </c>
      <c r="D3519" s="144" t="str">
        <f>vlookup(A3519, 'OG Data Combined'!$A$2:$AQ6277,29,false)</f>
        <v>-</v>
      </c>
      <c r="E3519" t="str">
        <f>IFERROR(__xludf.DUMMYFUNCTION("IFERROR(REGEXEXTRACT((vlookup(A3519, 'OG Data Combined'!$A$2:$AQ6277,21,false)), ""\((.*?)\)""), """")"),"Jumps")</f>
        <v>Jumps</v>
      </c>
    </row>
    <row r="3520">
      <c r="A3520" s="143" t="s">
        <v>39775</v>
      </c>
      <c r="B3520" s="166" t="str">
        <f>vlookup(A3520, 'OG Data Combined'!$A$2:$Z6277,25,false)</f>
        <v>https://twitter.com/coachrengo</v>
      </c>
      <c r="D3520" s="144" t="str">
        <f>vlookup(A3520, 'OG Data Combined'!$A$2:$AQ6277,29,false)</f>
        <v>-</v>
      </c>
      <c r="E3520" t="str">
        <f>IFERROR(__xludf.DUMMYFUNCTION("IFERROR(REGEXEXTRACT((vlookup(A3520, 'OG Data Combined'!$A$2:$AQ6277,21,false)), ""\((.*?)\)""), """")"),"Distance")</f>
        <v>Distance</v>
      </c>
    </row>
    <row r="3521">
      <c r="A3521" s="143" t="s">
        <v>39776</v>
      </c>
      <c r="B3521" s="144" t="str">
        <f>vlookup(A3521, 'OG Data Combined'!$A$2:$Z6277,25,false)</f>
        <v>-</v>
      </c>
      <c r="D3521" s="144" t="str">
        <f>vlookup(A3521, 'OG Data Combined'!$A$2:$AQ6277,29,false)</f>
        <v>-</v>
      </c>
      <c r="E3521" t="str">
        <f>IFERROR(__xludf.DUMMYFUNCTION("IFERROR(REGEXEXTRACT((vlookup(A3521, 'OG Data Combined'!$A$2:$AQ6277,21,false)), ""\((.*?)\)""), """")"),"")</f>
        <v/>
      </c>
    </row>
    <row r="3522">
      <c r="A3522" s="143" t="s">
        <v>39777</v>
      </c>
      <c r="B3522" s="144" t="str">
        <f>vlookup(A3522, 'OG Data Combined'!$A$2:$Z6277,25,false)</f>
        <v>-</v>
      </c>
      <c r="D3522" s="144" t="str">
        <f>vlookup(A3522, 'OG Data Combined'!$A$2:$AQ6277,29,false)</f>
        <v>-</v>
      </c>
      <c r="E3522" t="str">
        <f>IFERROR(__xludf.DUMMYFUNCTION("IFERROR(REGEXEXTRACT((vlookup(A3522, 'OG Data Combined'!$A$2:$AQ6277,21,false)), ""\((.*?)\)""), """")"),"")</f>
        <v/>
      </c>
    </row>
    <row r="3523">
      <c r="A3523" s="143" t="s">
        <v>39778</v>
      </c>
      <c r="B3523" s="144" t="str">
        <f>vlookup(A3523, 'OG Data Combined'!$A$2:$Z6277,25,false)</f>
        <v>-</v>
      </c>
      <c r="D3523" s="144" t="str">
        <f>vlookup(A3523, 'OG Data Combined'!$A$2:$AQ6277,29,false)</f>
        <v>-</v>
      </c>
      <c r="E3523" t="str">
        <f>IFERROR(__xludf.DUMMYFUNCTION("IFERROR(REGEXEXTRACT((vlookup(A3523, 'OG Data Combined'!$A$2:$AQ6277,21,false)), ""\((.*?)\)""), """")"),"")</f>
        <v/>
      </c>
    </row>
    <row r="3524">
      <c r="A3524" s="143" t="s">
        <v>39779</v>
      </c>
      <c r="B3524" s="166" t="str">
        <f>vlookup(A3524, 'OG Data Combined'!$A$2:$Z6277,25,false)</f>
        <v>https://twitter.com/coach_jschoen</v>
      </c>
      <c r="D3524" s="144" t="str">
        <f>vlookup(A3524, 'OG Data Combined'!$A$2:$AQ6277,29,false)</f>
        <v>-</v>
      </c>
      <c r="E3524" t="str">
        <f>IFERROR(__xludf.DUMMYFUNCTION("IFERROR(REGEXEXTRACT((vlookup(A3524, 'OG Data Combined'!$A$2:$AQ6277,21,false)), ""\((.*?)\)""), """")"),"Distance")</f>
        <v>Distance</v>
      </c>
    </row>
    <row r="3525">
      <c r="A3525" s="143" t="s">
        <v>39780</v>
      </c>
      <c r="B3525" s="144" t="str">
        <f>vlookup(A3525, 'OG Data Combined'!$A$2:$Z6277,25,false)</f>
        <v>-</v>
      </c>
      <c r="D3525" s="144" t="str">
        <f>vlookup(A3525, 'OG Data Combined'!$A$2:$AQ6277,29,false)</f>
        <v>-</v>
      </c>
      <c r="E3525" t="str">
        <f>IFERROR(__xludf.DUMMYFUNCTION("IFERROR(REGEXEXTRACT((vlookup(A3525, 'OG Data Combined'!$A$2:$AQ6277,21,false)), ""\((.*?)\)""), """")"),"Distance")</f>
        <v>Distance</v>
      </c>
    </row>
    <row r="3526">
      <c r="A3526" s="143" t="s">
        <v>39781</v>
      </c>
      <c r="B3526" s="154" t="str">
        <f>vlookup(A3526, 'OG Data Combined'!$A$2:$Z6277,25,false)</f>
        <v/>
      </c>
      <c r="D3526" s="154" t="str">
        <f>vlookup(A3526, 'OG Data Combined'!$A$2:$AQ6277,29,false)</f>
        <v/>
      </c>
      <c r="E3526" t="str">
        <f>IFERROR(__xludf.DUMMYFUNCTION("IFERROR(REGEXEXTRACT((vlookup(A3526, 'OG Data Combined'!$A$2:$AQ6277,21,false)), ""\((.*?)\)""), """")"),"")</f>
        <v/>
      </c>
    </row>
    <row r="3527">
      <c r="A3527" s="143" t="s">
        <v>42358</v>
      </c>
      <c r="B3527" s="144" t="str">
        <f>vlookup(A3527, 'OG Data Combined'!$A$2:$Z6277,25,false)</f>
        <v>-</v>
      </c>
      <c r="D3527" s="144" t="str">
        <f>vlookup(A3527, 'OG Data Combined'!$A$2:$AQ6277,29,false)</f>
        <v>-</v>
      </c>
      <c r="E3527" t="str">
        <f>IFERROR(__xludf.DUMMYFUNCTION("IFERROR(REGEXEXTRACT((vlookup(A3527, 'OG Data Combined'!$A$2:$AQ6277,21,false)), ""\((.*?)\)""), """")"),"")</f>
        <v/>
      </c>
    </row>
    <row r="3528">
      <c r="A3528" s="143" t="s">
        <v>39782</v>
      </c>
      <c r="B3528" s="166" t="str">
        <f>vlookup(A3528, 'OG Data Combined'!$A$2:$Z6277,25,false)</f>
        <v>https://twitter.com/cobberxctf</v>
      </c>
      <c r="D3528" s="144" t="str">
        <f>vlookup(A3528, 'OG Data Combined'!$A$2:$AQ6277,29,false)</f>
        <v>-</v>
      </c>
      <c r="E3528" t="str">
        <f>IFERROR(__xludf.DUMMYFUNCTION("IFERROR(REGEXEXTRACT((vlookup(A3528, 'OG Data Combined'!$A$2:$AQ6277,21,false)), ""\((.*?)\)""), """")"),"")</f>
        <v/>
      </c>
    </row>
    <row r="3529">
      <c r="A3529" s="143" t="s">
        <v>39783</v>
      </c>
      <c r="B3529" s="144" t="str">
        <f>vlookup(A3529, 'OG Data Combined'!$A$2:$Z6277,25,false)</f>
        <v>-</v>
      </c>
      <c r="D3529" s="166" t="str">
        <f>vlookup(A3529, 'OG Data Combined'!$A$2:$AQ6277,29,false)</f>
        <v>https://www.instagram.com/maddiemcbeek/</v>
      </c>
      <c r="E3529" t="str">
        <f>IFERROR(__xludf.DUMMYFUNCTION("IFERROR(REGEXEXTRACT((vlookup(A3529, 'OG Data Combined'!$A$2:$AQ6277,21,false)), ""\((.*?)\)""), """")"),"Second Email")</f>
        <v>Second Email</v>
      </c>
    </row>
    <row r="3530">
      <c r="A3530" s="143" t="s">
        <v>39784</v>
      </c>
      <c r="B3530" s="144" t="str">
        <f>vlookup(A3530, 'OG Data Combined'!$A$2:$Z6277,25,false)</f>
        <v>-</v>
      </c>
      <c r="D3530" s="166" t="str">
        <f>vlookup(A3530, 'OG Data Combined'!$A$2:$AQ6277,29,false)</f>
        <v>https://www.instagram.com/grantcdewitt/</v>
      </c>
      <c r="E3530" t="str">
        <f>IFERROR(__xludf.DUMMYFUNCTION("IFERROR(REGEXEXTRACT((vlookup(A3530, 'OG Data Combined'!$A$2:$AQ6277,21,false)), ""\((.*?)\)""), """")"),"")</f>
        <v/>
      </c>
    </row>
    <row r="3531">
      <c r="A3531" s="143" t="s">
        <v>39785</v>
      </c>
      <c r="B3531" s="144" t="str">
        <f>vlookup(A3531, 'OG Data Combined'!$A$2:$Z6277,25,false)</f>
        <v>-</v>
      </c>
      <c r="D3531" s="144" t="str">
        <f>vlookup(A3531, 'OG Data Combined'!$A$2:$AQ6277,29,false)</f>
        <v>-</v>
      </c>
      <c r="E3531" t="str">
        <f>IFERROR(__xludf.DUMMYFUNCTION("IFERROR(REGEXEXTRACT((vlookup(A3531, 'OG Data Combined'!$A$2:$AQ6277,21,false)), ""\((.*?)\)""), """")"),"Distance")</f>
        <v>Distance</v>
      </c>
    </row>
    <row r="3532">
      <c r="A3532" s="143" t="s">
        <v>39786</v>
      </c>
      <c r="B3532" s="144" t="str">
        <f>vlookup(A3532, 'OG Data Combined'!$A$2:$Z6277,25,false)</f>
        <v>-</v>
      </c>
      <c r="D3532" s="144" t="str">
        <f>vlookup(A3532, 'OG Data Combined'!$A$2:$AQ6277,29,false)</f>
        <v>-</v>
      </c>
      <c r="E3532" t="str">
        <f>IFERROR(__xludf.DUMMYFUNCTION("IFERROR(REGEXEXTRACT((vlookup(A3532, 'OG Data Combined'!$A$2:$AQ6277,21,false)), ""\((.*?)\)""), """")"),"")</f>
        <v/>
      </c>
    </row>
    <row r="3533">
      <c r="A3533" s="143" t="s">
        <v>39787</v>
      </c>
      <c r="B3533" s="144" t="str">
        <f>vlookup(A3533, 'OG Data Combined'!$A$2:$Z6277,25,false)</f>
        <v>-</v>
      </c>
      <c r="D3533" s="144" t="str">
        <f>vlookup(A3533, 'OG Data Combined'!$A$2:$AQ6277,29,false)</f>
        <v>-</v>
      </c>
      <c r="E3533" t="str">
        <f>IFERROR(__xludf.DUMMYFUNCTION("IFERROR(REGEXEXTRACT((vlookup(A3533, 'OG Data Combined'!$A$2:$AQ6277,21,false)), ""\((.*?)\)""), """")"),"")</f>
        <v/>
      </c>
    </row>
    <row r="3534">
      <c r="A3534" s="143" t="s">
        <v>39788</v>
      </c>
      <c r="B3534" s="144" t="str">
        <f>vlookup(A3534, 'OG Data Combined'!$A$2:$Z6277,25,false)</f>
        <v>-</v>
      </c>
      <c r="D3534" s="144" t="str">
        <f>vlookup(A3534, 'OG Data Combined'!$A$2:$AQ6277,29,false)</f>
        <v>-</v>
      </c>
      <c r="E3534" t="str">
        <f>IFERROR(__xludf.DUMMYFUNCTION("IFERROR(REGEXEXTRACT((vlookup(A3534, 'OG Data Combined'!$A$2:$AQ6277,21,false)), ""\((.*?)\)""), """")"),"")</f>
        <v/>
      </c>
    </row>
    <row r="3535">
      <c r="A3535" s="143" t="s">
        <v>39789</v>
      </c>
      <c r="B3535" s="144" t="str">
        <f>vlookup(A3535, 'OG Data Combined'!$A$2:$Z6277,25,false)</f>
        <v>-</v>
      </c>
      <c r="D3535" s="144" t="str">
        <f>vlookup(A3535, 'OG Data Combined'!$A$2:$AQ6277,29,false)</f>
        <v>-</v>
      </c>
      <c r="E3535" t="str">
        <f>IFERROR(__xludf.DUMMYFUNCTION("IFERROR(REGEXEXTRACT((vlookup(A3535, 'OG Data Combined'!$A$2:$AQ6277,21,false)), ""\((.*?)\)""), """")"),"")</f>
        <v/>
      </c>
    </row>
    <row r="3536">
      <c r="A3536" s="143" t="s">
        <v>39791</v>
      </c>
      <c r="B3536" s="144" t="str">
        <f>vlookup(A3536, 'OG Data Combined'!$A$2:$Z6277,25,false)</f>
        <v>-</v>
      </c>
      <c r="D3536" s="144" t="str">
        <f>vlookup(A3536, 'OG Data Combined'!$A$2:$AQ6277,29,false)</f>
        <v>-</v>
      </c>
      <c r="E3536" t="str">
        <f>IFERROR(__xludf.DUMMYFUNCTION("IFERROR(REGEXEXTRACT((vlookup(A3536, 'OG Data Combined'!$A$2:$AQ6277,21,false)), ""\((.*?)\)""), """")"),"Throws")</f>
        <v>Throws</v>
      </c>
    </row>
    <row r="3537">
      <c r="A3537" s="143" t="s">
        <v>39792</v>
      </c>
      <c r="B3537" s="144" t="str">
        <f>vlookup(A3537, 'OG Data Combined'!$A$2:$Z6277,25,false)</f>
        <v>-</v>
      </c>
      <c r="D3537" s="144" t="str">
        <f>vlookup(A3537, 'OG Data Combined'!$A$2:$AQ6277,29,false)</f>
        <v>-</v>
      </c>
      <c r="E3537" t="str">
        <f>IFERROR(__xludf.DUMMYFUNCTION("IFERROR(REGEXEXTRACT((vlookup(A3537, 'OG Data Combined'!$A$2:$AQ6277,21,false)), ""\((.*?)\)""), """")"),"Pole Vault")</f>
        <v>Pole Vault</v>
      </c>
    </row>
    <row r="3538">
      <c r="A3538" s="143" t="s">
        <v>39793</v>
      </c>
      <c r="B3538" s="144" t="str">
        <f>vlookup(A3538, 'OG Data Combined'!$A$2:$Z6277,25,false)</f>
        <v>-</v>
      </c>
      <c r="D3538" s="144" t="str">
        <f>vlookup(A3538, 'OG Data Combined'!$A$2:$AQ6277,29,false)</f>
        <v>-</v>
      </c>
      <c r="E3538" t="str">
        <f>IFERROR(__xludf.DUMMYFUNCTION("IFERROR(REGEXEXTRACT((vlookup(A3538, 'OG Data Combined'!$A$2:$AQ6277,21,false)), ""\((.*?)\)""), """")"),"Horizontal Jumps")</f>
        <v>Horizontal Jumps</v>
      </c>
    </row>
    <row r="3539">
      <c r="A3539" s="143" t="s">
        <v>39794</v>
      </c>
      <c r="B3539" s="144" t="str">
        <f>vlookup(A3539, 'OG Data Combined'!$A$2:$Z6277,25,false)</f>
        <v>-</v>
      </c>
      <c r="D3539" s="144" t="str">
        <f>vlookup(A3539, 'OG Data Combined'!$A$2:$AQ6277,29,false)</f>
        <v>-</v>
      </c>
      <c r="E3539" t="str">
        <f>IFERROR(__xludf.DUMMYFUNCTION("IFERROR(REGEXEXTRACT((vlookup(A3539, 'OG Data Combined'!$A$2:$AQ6277,21,false)), ""\((.*?)\)""), """")"),"Distance")</f>
        <v>Distance</v>
      </c>
    </row>
    <row r="3540">
      <c r="A3540" s="143" t="s">
        <v>39795</v>
      </c>
      <c r="B3540" s="144" t="str">
        <f>vlookup(A3540, 'OG Data Combined'!$A$2:$Z6277,25,false)</f>
        <v>-</v>
      </c>
      <c r="D3540" s="144" t="str">
        <f>vlookup(A3540, 'OG Data Combined'!$A$2:$AQ6277,29,false)</f>
        <v>-</v>
      </c>
      <c r="E3540" t="str">
        <f>IFERROR(__xludf.DUMMYFUNCTION("IFERROR(REGEXEXTRACT((vlookup(A3540, 'OG Data Combined'!$A$2:$AQ6277,21,false)), ""\((.*?)\)""), """")"),"Distance")</f>
        <v>Distance</v>
      </c>
    </row>
    <row r="3541">
      <c r="A3541" s="143" t="s">
        <v>39796</v>
      </c>
      <c r="B3541" s="166" t="str">
        <f>vlookup(A3541, 'OG Data Combined'!$A$2:$Z6277,25,false)</f>
        <v>https://x.com/lexi_lefever</v>
      </c>
      <c r="D3541" s="144" t="str">
        <f>vlookup(A3541, 'OG Data Combined'!$A$2:$AQ6277,29,false)</f>
        <v>-</v>
      </c>
      <c r="E3541" t="str">
        <f>IFERROR(__xludf.DUMMYFUNCTION("IFERROR(REGEXEXTRACT((vlookup(A3541, 'OG Data Combined'!$A$2:$AQ6277,21,false)), ""\((.*?)\)""), """")"),"")</f>
        <v/>
      </c>
    </row>
    <row r="3542">
      <c r="A3542" s="143" t="s">
        <v>39797</v>
      </c>
      <c r="B3542" s="144" t="str">
        <f>vlookup(A3542, 'OG Data Combined'!$A$2:$Z6277,25,false)</f>
        <v>-</v>
      </c>
      <c r="D3542" s="144" t="str">
        <f>vlookup(A3542, 'OG Data Combined'!$A$2:$AQ6277,29,false)</f>
        <v>-</v>
      </c>
      <c r="E3542" t="str">
        <f>IFERROR(__xludf.DUMMYFUNCTION("IFERROR(REGEXEXTRACT((vlookup(A3542, 'OG Data Combined'!$A$2:$AQ6277,21,false)), ""\((.*?)\)""), """")"),"")</f>
        <v/>
      </c>
    </row>
    <row r="3543">
      <c r="A3543" s="143" t="s">
        <v>39798</v>
      </c>
      <c r="B3543" s="166" t="str">
        <f>vlookup(A3543, 'OG Data Combined'!$A$2:$Z6277,25,false)</f>
        <v>https://twitter.com/devinmonson</v>
      </c>
      <c r="D3543" s="166" t="str">
        <f>vlookup(A3543, 'OG Data Combined'!$A$2:$AQ6277,29,false)</f>
        <v>https://www.instagram.com/devinmonson/</v>
      </c>
      <c r="E3543" t="str">
        <f>IFERROR(__xludf.DUMMYFUNCTION("IFERROR(REGEXEXTRACT((vlookup(A3543, 'OG Data Combined'!$A$2:$AQ6277,21,false)), ""\((.*?)\)""), """")"),"Distance")</f>
        <v>Distance</v>
      </c>
    </row>
    <row r="3544">
      <c r="A3544" s="143" t="s">
        <v>39799</v>
      </c>
      <c r="B3544" s="144" t="str">
        <f>vlookup(A3544, 'OG Data Combined'!$A$2:$Z6277,25,false)</f>
        <v>-</v>
      </c>
      <c r="D3544" s="144" t="str">
        <f>vlookup(A3544, 'OG Data Combined'!$A$2:$AQ6277,29,false)</f>
        <v>-</v>
      </c>
      <c r="E3544" t="str">
        <f>IFERROR(__xludf.DUMMYFUNCTION("IFERROR(REGEXEXTRACT((vlookup(A3544, 'OG Data Combined'!$A$2:$AQ6277,21,false)), ""\((.*?)\)""), """")"),"Jumps, Sprints")</f>
        <v>Jumps, Sprints</v>
      </c>
    </row>
    <row r="3545">
      <c r="A3545" s="143" t="s">
        <v>39800</v>
      </c>
      <c r="B3545" s="144" t="str">
        <f>vlookup(A3545, 'OG Data Combined'!$A$2:$Z6277,25,false)</f>
        <v>-</v>
      </c>
      <c r="D3545" s="144" t="str">
        <f>vlookup(A3545, 'OG Data Combined'!$A$2:$AQ6277,29,false)</f>
        <v>-</v>
      </c>
      <c r="E3545" t="str">
        <f>IFERROR(__xludf.DUMMYFUNCTION("IFERROR(REGEXEXTRACT((vlookup(A3545, 'OG Data Combined'!$A$2:$AQ6277,21,false)), ""\((.*?)\)""), """")"),"Hurdles, Horizontal Jumps")</f>
        <v>Hurdles, Horizontal Jumps</v>
      </c>
    </row>
    <row r="3546">
      <c r="A3546" s="143" t="s">
        <v>39801</v>
      </c>
      <c r="B3546" s="144" t="str">
        <f>vlookup(A3546, 'OG Data Combined'!$A$2:$Z6277,25,false)</f>
        <v>-</v>
      </c>
      <c r="D3546" s="144" t="str">
        <f>vlookup(A3546, 'OG Data Combined'!$A$2:$AQ6277,29,false)</f>
        <v>-</v>
      </c>
      <c r="E3546" t="str">
        <f>IFERROR(__xludf.DUMMYFUNCTION("IFERROR(REGEXEXTRACT((vlookup(A3546, 'OG Data Combined'!$A$2:$AQ6277,21,false)), ""\((.*?)\)""), """")"),"Horizontal Jumps, Sprints")</f>
        <v>Horizontal Jumps, Sprints</v>
      </c>
    </row>
    <row r="3547">
      <c r="A3547" s="143" t="s">
        <v>39802</v>
      </c>
      <c r="B3547" s="166" t="str">
        <f>vlookup(A3547, 'OG Data Combined'!$A$2:$Z6277,25,false)</f>
        <v>https://x.com/brauny_24</v>
      </c>
      <c r="D3547" s="166" t="str">
        <f>vlookup(A3547, 'OG Data Combined'!$A$2:$AQ6277,29,false)</f>
        <v>https://www.instagram.com/michael_braun24/</v>
      </c>
      <c r="E3547" t="str">
        <f>IFERROR(__xludf.DUMMYFUNCTION("IFERROR(REGEXEXTRACT((vlookup(A3547, 'OG Data Combined'!$A$2:$AQ6277,21,false)), ""\((.*?)\)""), """")"),"High-Jump")</f>
        <v>High-Jump</v>
      </c>
    </row>
    <row r="3548">
      <c r="A3548" s="143" t="s">
        <v>39803</v>
      </c>
      <c r="B3548" s="144" t="str">
        <f>vlookup(A3548, 'OG Data Combined'!$A$2:$Z6277,25,false)</f>
        <v>-</v>
      </c>
      <c r="D3548" s="144" t="str">
        <f>vlookup(A3548, 'OG Data Combined'!$A$2:$AQ6277,29,false)</f>
        <v>-</v>
      </c>
      <c r="E3548" t="str">
        <f>IFERROR(__xludf.DUMMYFUNCTION("IFERROR(REGEXEXTRACT((vlookup(A3548, 'OG Data Combined'!$A$2:$AQ6277,21,false)), ""\((.*?)\)""), """")"),"Distance")</f>
        <v>Distance</v>
      </c>
    </row>
    <row r="3549">
      <c r="A3549" s="143" t="s">
        <v>39804</v>
      </c>
      <c r="B3549" s="144" t="str">
        <f>vlookup(A3549, 'OG Data Combined'!$A$2:$Z6277,25,false)</f>
        <v>-</v>
      </c>
      <c r="D3549" s="144" t="str">
        <f>vlookup(A3549, 'OG Data Combined'!$A$2:$AQ6277,29,false)</f>
        <v>-</v>
      </c>
      <c r="E3549" t="str">
        <f>IFERROR(__xludf.DUMMYFUNCTION("IFERROR(REGEXEXTRACT((vlookup(A3549, 'OG Data Combined'!$A$2:$AQ6277,21,false)), ""\((.*?)\)""), """")"),"Distance")</f>
        <v>Distance</v>
      </c>
    </row>
    <row r="3550">
      <c r="A3550" s="143" t="s">
        <v>39805</v>
      </c>
      <c r="B3550" s="166" t="str">
        <f>vlookup(A3550, 'OG Data Combined'!$A$2:$Z6277,25,false)</f>
        <v>https://twitter.com/coachdanschofer</v>
      </c>
      <c r="D3550" s="144" t="str">
        <f>vlookup(A3550, 'OG Data Combined'!$A$2:$AQ6277,29,false)</f>
        <v>-</v>
      </c>
      <c r="E3550" t="str">
        <f>IFERROR(__xludf.DUMMYFUNCTION("IFERROR(REGEXEXTRACT((vlookup(A3550, 'OG Data Combined'!$A$2:$AQ6277,21,false)), ""\((.*?)\)""), """")"),"Distance")</f>
        <v>Distance</v>
      </c>
    </row>
    <row r="3551">
      <c r="A3551" s="143" t="s">
        <v>39806</v>
      </c>
      <c r="B3551" s="144" t="str">
        <f>vlookup(A3551, 'OG Data Combined'!$A$2:$Z6277,25,false)</f>
        <v>-</v>
      </c>
      <c r="D3551" s="144" t="str">
        <f>vlookup(A3551, 'OG Data Combined'!$A$2:$AQ6277,29,false)</f>
        <v>-</v>
      </c>
      <c r="E3551" t="str">
        <f>IFERROR(__xludf.DUMMYFUNCTION("IFERROR(REGEXEXTRACT((vlookup(A3551, 'OG Data Combined'!$A$2:$AQ6277,21,false)), ""\((.*?)\)""), """")"),"")</f>
        <v/>
      </c>
    </row>
    <row r="3552">
      <c r="A3552" s="143" t="s">
        <v>39807</v>
      </c>
      <c r="B3552" s="144" t="str">
        <f>vlookup(A3552, 'OG Data Combined'!$A$2:$Z6277,25,false)</f>
        <v>-</v>
      </c>
      <c r="D3552" s="144" t="str">
        <f>vlookup(A3552, 'OG Data Combined'!$A$2:$AQ6277,29,false)</f>
        <v>-</v>
      </c>
      <c r="E3552" t="str">
        <f>IFERROR(__xludf.DUMMYFUNCTION("IFERROR(REGEXEXTRACT((vlookup(A3552, 'OG Data Combined'!$A$2:$AQ6277,21,false)), ""\((.*?)\)""), """")"),"Throws")</f>
        <v>Throws</v>
      </c>
    </row>
    <row r="3553">
      <c r="A3553" s="143" t="s">
        <v>39808</v>
      </c>
      <c r="B3553" s="144" t="str">
        <f>vlookup(A3553, 'OG Data Combined'!$A$2:$Z6277,25,false)</f>
        <v>-</v>
      </c>
      <c r="D3553" s="144" t="str">
        <f>vlookup(A3553, 'OG Data Combined'!$A$2:$AQ6277,29,false)</f>
        <v>-</v>
      </c>
      <c r="E3553" t="str">
        <f>IFERROR(__xludf.DUMMYFUNCTION("IFERROR(REGEXEXTRACT((vlookup(A3553, 'OG Data Combined'!$A$2:$AQ6277,21,false)), ""\((.*?)\)""), """")"),"Pole Vault")</f>
        <v>Pole Vault</v>
      </c>
    </row>
    <row r="3554">
      <c r="A3554" s="143" t="s">
        <v>39809</v>
      </c>
      <c r="B3554" s="144" t="str">
        <f>vlookup(A3554, 'OG Data Combined'!$A$2:$Z6277,25,false)</f>
        <v>-</v>
      </c>
      <c r="D3554" s="144" t="str">
        <f>vlookup(A3554, 'OG Data Combined'!$A$2:$AQ6277,29,false)</f>
        <v>-</v>
      </c>
      <c r="E3554" t="str">
        <f>IFERROR(__xludf.DUMMYFUNCTION("IFERROR(REGEXEXTRACT((vlookup(A3554, 'OG Data Combined'!$A$2:$AQ6277,21,false)), ""\((.*?)\)""), """")"),"Jumps")</f>
        <v>Jumps</v>
      </c>
    </row>
    <row r="3555">
      <c r="A3555" s="143" t="s">
        <v>39810</v>
      </c>
      <c r="B3555" s="144" t="str">
        <f>vlookup(A3555, 'OG Data Combined'!$A$2:$Z6277,25,false)</f>
        <v>-</v>
      </c>
      <c r="D3555" s="144" t="str">
        <f>vlookup(A3555, 'OG Data Combined'!$A$2:$AQ6277,29,false)</f>
        <v>-</v>
      </c>
      <c r="E3555" t="str">
        <f>IFERROR(__xludf.DUMMYFUNCTION("IFERROR(REGEXEXTRACT((vlookup(A3555, 'OG Data Combined'!$A$2:$AQ6277,21,false)), ""\((.*?)\)""), """")"),"Distance")</f>
        <v>Distance</v>
      </c>
    </row>
    <row r="3556">
      <c r="A3556" s="143" t="s">
        <v>39811</v>
      </c>
      <c r="B3556" s="144" t="str">
        <f>vlookup(A3556, 'OG Data Combined'!$A$2:$Z6277,25,false)</f>
        <v>-</v>
      </c>
      <c r="D3556" s="144" t="str">
        <f>vlookup(A3556, 'OG Data Combined'!$A$2:$AQ6277,29,false)</f>
        <v>-</v>
      </c>
      <c r="E3556" t="str">
        <f>IFERROR(__xludf.DUMMYFUNCTION("IFERROR(REGEXEXTRACT((vlookup(A3556, 'OG Data Combined'!$A$2:$AQ6277,21,false)), ""\((.*?)\)""), """")"),"")</f>
        <v/>
      </c>
    </row>
    <row r="3557">
      <c r="A3557" s="143" t="s">
        <v>39812</v>
      </c>
      <c r="B3557" s="144" t="str">
        <f>vlookup(A3557, 'OG Data Combined'!$A$2:$Z6277,25,false)</f>
        <v>-</v>
      </c>
      <c r="D3557" s="144" t="str">
        <f>vlookup(A3557, 'OG Data Combined'!$A$2:$AQ6277,29,false)</f>
        <v>-</v>
      </c>
      <c r="E3557" t="str">
        <f>IFERROR(__xludf.DUMMYFUNCTION("IFERROR(REGEXEXTRACT((vlookup(A3557, 'OG Data Combined'!$A$2:$AQ6277,21,false)), ""\((.*?)\)""), """")"),"")</f>
        <v/>
      </c>
    </row>
    <row r="3558">
      <c r="A3558" s="143" t="s">
        <v>39813</v>
      </c>
      <c r="B3558" s="166" t="str">
        <f>vlookup(A3558, 'OG Data Combined'!$A$2:$Z6277,25,false)</f>
        <v>https://twitter.com/coachbolson</v>
      </c>
      <c r="D3558" s="144" t="str">
        <f>vlookup(A3558, 'OG Data Combined'!$A$2:$AQ6277,29,false)</f>
        <v>-</v>
      </c>
      <c r="E3558" t="str">
        <f>IFERROR(__xludf.DUMMYFUNCTION("IFERROR(REGEXEXTRACT((vlookup(A3558, 'OG Data Combined'!$A$2:$AQ6277,21,false)), ""\((.*?)\)""), """")"),"")</f>
        <v/>
      </c>
    </row>
    <row r="3559">
      <c r="A3559" s="143" t="s">
        <v>39814</v>
      </c>
      <c r="B3559" s="166" t="str">
        <f>vlookup(A3559, 'OG Data Combined'!$A$2:$Z6277,25,false)</f>
        <v>https://twitter.com/coachholzhueter</v>
      </c>
      <c r="D3559" s="144" t="str">
        <f>vlookup(A3559, 'OG Data Combined'!$A$2:$AQ6277,29,false)</f>
        <v>-</v>
      </c>
      <c r="E3559" t="str">
        <f>IFERROR(__xludf.DUMMYFUNCTION("IFERROR(REGEXEXTRACT((vlookup(A3559, 'OG Data Combined'!$A$2:$AQ6277,21,false)), ""\((.*?)\)""), """")"),"Distance")</f>
        <v>Distance</v>
      </c>
    </row>
    <row r="3560">
      <c r="A3560" s="143" t="s">
        <v>39815</v>
      </c>
      <c r="B3560" s="166" t="str">
        <f>vlookup(A3560, 'OG Data Combined'!$A$2:$Z6277,25,false)</f>
        <v>https://x.com/jenniejmcleod</v>
      </c>
      <c r="D3560" s="144" t="str">
        <f>vlookup(A3560, 'OG Data Combined'!$A$2:$AQ6277,29,false)</f>
        <v>-</v>
      </c>
      <c r="E3560" t="str">
        <f>IFERROR(__xludf.DUMMYFUNCTION("IFERROR(REGEXEXTRACT((vlookup(A3560, 'OG Data Combined'!$A$2:$AQ6277,21,false)), ""\((.*?)\)""), """")"),"")</f>
        <v/>
      </c>
    </row>
    <row r="3561">
      <c r="A3561" s="143" t="s">
        <v>39816</v>
      </c>
      <c r="B3561" s="144" t="str">
        <f>vlookup(A3561, 'OG Data Combined'!$A$2:$Z6277,25,false)</f>
        <v>-</v>
      </c>
      <c r="D3561" s="144" t="str">
        <f>vlookup(A3561, 'OG Data Combined'!$A$2:$AQ6277,29,false)</f>
        <v>-</v>
      </c>
      <c r="E3561" t="str">
        <f>IFERROR(__xludf.DUMMYFUNCTION("IFERROR(REGEXEXTRACT((vlookup(A3561, 'OG Data Combined'!$A$2:$AQ6277,21,false)), ""\((.*?)\)""), """")"),"")</f>
        <v/>
      </c>
    </row>
    <row r="3562">
      <c r="A3562" s="143" t="s">
        <v>39817</v>
      </c>
      <c r="B3562" s="144" t="str">
        <f>vlookup(A3562, 'OG Data Combined'!$A$2:$Z6277,25,false)</f>
        <v>-</v>
      </c>
      <c r="D3562" s="144" t="str">
        <f>vlookup(A3562, 'OG Data Combined'!$A$2:$AQ6277,29,false)</f>
        <v>-</v>
      </c>
      <c r="E3562" t="str">
        <f>IFERROR(__xludf.DUMMYFUNCTION("IFERROR(REGEXEXTRACT((vlookup(A3562, 'OG Data Combined'!$A$2:$AQ6277,21,false)), ""\((.*?)\)""), """")"),"")</f>
        <v/>
      </c>
    </row>
    <row r="3563">
      <c r="A3563" s="143" t="s">
        <v>39818</v>
      </c>
      <c r="B3563" s="166" t="str">
        <f>vlookup(A3563, 'OG Data Combined'!$A$2:$Z6277,25,false)</f>
        <v>https://twitter.com/tonyortmann/</v>
      </c>
      <c r="D3563" s="144" t="str">
        <f>vlookup(A3563, 'OG Data Combined'!$A$2:$AQ6277,29,false)</f>
        <v>-</v>
      </c>
      <c r="E3563" t="str">
        <f>IFERROR(__xludf.DUMMYFUNCTION("IFERROR(REGEXEXTRACT((vlookup(A3563, 'OG Data Combined'!$A$2:$AQ6277,21,false)), ""\((.*?)\)""), """")"),"")</f>
        <v/>
      </c>
    </row>
    <row r="3564">
      <c r="A3564" s="143" t="s">
        <v>39819</v>
      </c>
      <c r="B3564" s="144" t="str">
        <f>vlookup(A3564, 'OG Data Combined'!$A$2:$Z6277,25,false)</f>
        <v>-</v>
      </c>
      <c r="D3564" s="144" t="str">
        <f>vlookup(A3564, 'OG Data Combined'!$A$2:$AQ6277,29,false)</f>
        <v>-</v>
      </c>
      <c r="E3564" t="str">
        <f>IFERROR(__xludf.DUMMYFUNCTION("IFERROR(REGEXEXTRACT((vlookup(A3564, 'OG Data Combined'!$A$2:$AQ6277,21,false)), ""\((.*?)\)""), """")"),"")</f>
        <v/>
      </c>
    </row>
    <row r="3565">
      <c r="A3565" s="143" t="s">
        <v>39820</v>
      </c>
      <c r="B3565" s="144" t="str">
        <f>vlookup(A3565, 'OG Data Combined'!$A$2:$Z6277,25,false)</f>
        <v>-</v>
      </c>
      <c r="D3565" s="144" t="str">
        <f>vlookup(A3565, 'OG Data Combined'!$A$2:$AQ6277,29,false)</f>
        <v>-</v>
      </c>
      <c r="E3565" t="str">
        <f>IFERROR(__xludf.DUMMYFUNCTION("IFERROR(REGEXEXTRACT((vlookup(A3565, 'OG Data Combined'!$A$2:$AQ6277,21,false)), ""\((.*?)\)""), """")"),"Sprints, Hurdles")</f>
        <v>Sprints, Hurdles</v>
      </c>
    </row>
    <row r="3566">
      <c r="A3566" s="143" t="s">
        <v>39821</v>
      </c>
      <c r="B3566" s="166" t="str">
        <f>vlookup(A3566, 'OG Data Combined'!$A$2:$Z6277,25,false)</f>
        <v>https://twitter.com/clucas726</v>
      </c>
      <c r="D3566" s="166" t="str">
        <f>vlookup(A3566, 'OG Data Combined'!$A$2:$AQ6277,29,false)</f>
        <v>https://www.instagram.com/calucas1/</v>
      </c>
      <c r="E3566" t="str">
        <f>IFERROR(__xludf.DUMMYFUNCTION("IFERROR(REGEXEXTRACT((vlookup(A3566, 'OG Data Combined'!$A$2:$AQ6277,21,false)), ""\((.*?)\)""), """")"),"Hurdles")</f>
        <v>Hurdles</v>
      </c>
    </row>
    <row r="3567">
      <c r="A3567" s="143" t="s">
        <v>39822</v>
      </c>
      <c r="B3567" s="144" t="str">
        <f>vlookup(A3567, 'OG Data Combined'!$A$2:$Z6277,25,false)</f>
        <v>-</v>
      </c>
      <c r="D3567" s="144" t="str">
        <f>vlookup(A3567, 'OG Data Combined'!$A$2:$AQ6277,29,false)</f>
        <v>-</v>
      </c>
      <c r="E3567" t="str">
        <f>IFERROR(__xludf.DUMMYFUNCTION("IFERROR(REGEXEXTRACT((vlookup(A3567, 'OG Data Combined'!$A$2:$AQ6277,21,false)), ""\((.*?)\)""), """")"),"")</f>
        <v/>
      </c>
    </row>
    <row r="3568">
      <c r="A3568" s="143" t="s">
        <v>42359</v>
      </c>
      <c r="B3568" s="144" t="str">
        <f>vlookup(A3568, 'OG Data Combined'!$A$2:$Z6277,25,false)</f>
        <v>-</v>
      </c>
      <c r="D3568" s="144" t="str">
        <f>vlookup(A3568, 'OG Data Combined'!$A$2:$AQ6277,29,false)</f>
        <v>-</v>
      </c>
      <c r="E3568" t="str">
        <f>IFERROR(__xludf.DUMMYFUNCTION("IFERROR(REGEXEXTRACT((vlookup(A3568, 'OG Data Combined'!$A$2:$AQ6277,21,false)), ""\((.*?)\)""), """")"),"")</f>
        <v/>
      </c>
    </row>
    <row r="3569">
      <c r="A3569" s="143" t="s">
        <v>42360</v>
      </c>
      <c r="B3569" s="144" t="str">
        <f>vlookup(A3569, 'OG Data Combined'!$A$2:$Z6277,25,false)</f>
        <v>-</v>
      </c>
      <c r="D3569" s="144" t="str">
        <f>vlookup(A3569, 'OG Data Combined'!$A$2:$AQ6277,29,false)</f>
        <v>-</v>
      </c>
      <c r="E3569" t="str">
        <f>IFERROR(__xludf.DUMMYFUNCTION("IFERROR(REGEXEXTRACT((vlookup(A3569, 'OG Data Combined'!$A$2:$AQ6277,21,false)), ""\((.*?)\)""), """")"),"")</f>
        <v/>
      </c>
    </row>
    <row r="3570">
      <c r="A3570" s="143" t="s">
        <v>42361</v>
      </c>
      <c r="B3570" s="144" t="str">
        <f>vlookup(A3570, 'OG Data Combined'!$A$2:$Z6277,25,false)</f>
        <v>-</v>
      </c>
      <c r="D3570" s="144" t="str">
        <f>vlookup(A3570, 'OG Data Combined'!$A$2:$AQ6277,29,false)</f>
        <v>-</v>
      </c>
      <c r="E3570" t="str">
        <f>IFERROR(__xludf.DUMMYFUNCTION("IFERROR(REGEXEXTRACT((vlookup(A3570, 'OG Data Combined'!$A$2:$AQ6277,21,false)), ""\((.*?)\)""), """")"),"")</f>
        <v/>
      </c>
    </row>
    <row r="3571">
      <c r="A3571" s="143" t="s">
        <v>39823</v>
      </c>
      <c r="B3571" s="144" t="str">
        <f>vlookup(A3571, 'OG Data Combined'!$A$2:$Z6277,25,false)</f>
        <v>-</v>
      </c>
      <c r="D3571" s="144" t="str">
        <f>vlookup(A3571, 'OG Data Combined'!$A$2:$AQ6277,29,false)</f>
        <v>-</v>
      </c>
      <c r="E3571" t="str">
        <f>IFERROR(__xludf.DUMMYFUNCTION("IFERROR(REGEXEXTRACT((vlookup(A3571, 'OG Data Combined'!$A$2:$AQ6277,21,false)), ""\((.*?)\)""), """")"),"")</f>
        <v/>
      </c>
    </row>
    <row r="3572">
      <c r="A3572" s="143" t="s">
        <v>39824</v>
      </c>
      <c r="B3572" s="144" t="str">
        <f>vlookup(A3572, 'OG Data Combined'!$A$2:$Z6277,25,false)</f>
        <v>-</v>
      </c>
      <c r="D3572" s="144" t="str">
        <f>vlookup(A3572, 'OG Data Combined'!$A$2:$AQ6277,29,false)</f>
        <v>-</v>
      </c>
      <c r="E3572" t="str">
        <f>IFERROR(__xludf.DUMMYFUNCTION("IFERROR(REGEXEXTRACT((vlookup(A3572, 'OG Data Combined'!$A$2:$AQ6277,21,false)), ""\((.*?)\)""), """")"),"")</f>
        <v/>
      </c>
    </row>
    <row r="3573">
      <c r="A3573" s="143" t="s">
        <v>39825</v>
      </c>
      <c r="B3573" s="144" t="str">
        <f>vlookup(A3573, 'OG Data Combined'!$A$2:$Z6277,25,false)</f>
        <v>-</v>
      </c>
      <c r="D3573" s="144" t="str">
        <f>vlookup(A3573, 'OG Data Combined'!$A$2:$AQ6277,29,false)</f>
        <v>-</v>
      </c>
      <c r="E3573" t="str">
        <f>IFERROR(__xludf.DUMMYFUNCTION("IFERROR(REGEXEXTRACT((vlookup(A3573, 'OG Data Combined'!$A$2:$AQ6277,21,false)), ""\((.*?)\)""), """")"),"")</f>
        <v/>
      </c>
    </row>
    <row r="3574">
      <c r="A3574" s="143" t="s">
        <v>39826</v>
      </c>
      <c r="B3574" s="144" t="str">
        <f>vlookup(A3574, 'OG Data Combined'!$A$2:$Z6277,25,false)</f>
        <v>-</v>
      </c>
      <c r="D3574" s="144" t="str">
        <f>vlookup(A3574, 'OG Data Combined'!$A$2:$AQ6277,29,false)</f>
        <v>-</v>
      </c>
      <c r="E3574" t="str">
        <f>IFERROR(__xludf.DUMMYFUNCTION("IFERROR(REGEXEXTRACT((vlookup(A3574, 'OG Data Combined'!$A$2:$AQ6277,21,false)), ""\((.*?)\)""), """")"),"Sprints, Jumps")</f>
        <v>Sprints, Jumps</v>
      </c>
    </row>
    <row r="3575">
      <c r="A3575" s="143" t="s">
        <v>39827</v>
      </c>
      <c r="B3575" s="144" t="str">
        <f>vlookup(A3575, 'OG Data Combined'!$A$2:$Z6277,25,false)</f>
        <v>-</v>
      </c>
      <c r="D3575" s="144" t="str">
        <f>vlookup(A3575, 'OG Data Combined'!$A$2:$AQ6277,29,false)</f>
        <v>-</v>
      </c>
      <c r="E3575" t="str">
        <f>IFERROR(__xludf.DUMMYFUNCTION("IFERROR(REGEXEXTRACT((vlookup(A3575, 'OG Data Combined'!$A$2:$AQ6277,21,false)), ""\((.*?)\)""), """")"),"")</f>
        <v/>
      </c>
    </row>
    <row r="3576">
      <c r="A3576" s="143" t="s">
        <v>39828</v>
      </c>
      <c r="B3576" s="144" t="str">
        <f>vlookup(A3576, 'OG Data Combined'!$A$2:$Z6277,25,false)</f>
        <v>-</v>
      </c>
      <c r="D3576" s="144" t="str">
        <f>vlookup(A3576, 'OG Data Combined'!$A$2:$AQ6277,29,false)</f>
        <v>-</v>
      </c>
      <c r="E3576" t="str">
        <f>IFERROR(__xludf.DUMMYFUNCTION("IFERROR(REGEXEXTRACT((vlookup(A3576, 'OG Data Combined'!$A$2:$AQ6277,21,false)), ""\((.*?)\)""), """")"),"Vertical Jumps")</f>
        <v>Vertical Jumps</v>
      </c>
    </row>
    <row r="3577">
      <c r="A3577" s="143" t="s">
        <v>39829</v>
      </c>
      <c r="B3577" s="144" t="str">
        <f>vlookup(A3577, 'OG Data Combined'!$A$2:$Z6277,25,false)</f>
        <v>-</v>
      </c>
      <c r="D3577" s="144" t="str">
        <f>vlookup(A3577, 'OG Data Combined'!$A$2:$AQ6277,29,false)</f>
        <v>-</v>
      </c>
      <c r="E3577" t="str">
        <f>IFERROR(__xludf.DUMMYFUNCTION("IFERROR(REGEXEXTRACT((vlookup(A3577, 'OG Data Combined'!$A$2:$AQ6277,21,false)), ""\((.*?)\)""), """")"),"Throws")</f>
        <v>Throws</v>
      </c>
    </row>
    <row r="3578">
      <c r="A3578" s="143" t="s">
        <v>39830</v>
      </c>
      <c r="B3578" s="144" t="str">
        <f>vlookup(A3578, 'OG Data Combined'!$A$2:$Z6277,25,false)</f>
        <v>-</v>
      </c>
      <c r="D3578" s="144" t="str">
        <f>vlookup(A3578, 'OG Data Combined'!$A$2:$AQ6277,29,false)</f>
        <v>-</v>
      </c>
      <c r="E3578" t="str">
        <f>IFERROR(__xludf.DUMMYFUNCTION("IFERROR(REGEXEXTRACT((vlookup(A3578, 'OG Data Combined'!$A$2:$AQ6277,21,false)), ""\((.*?)\)""), """")"),"Hurdles, Jumps, Multi-events")</f>
        <v>Hurdles, Jumps, Multi-events</v>
      </c>
    </row>
    <row r="3579">
      <c r="A3579" s="143" t="s">
        <v>39831</v>
      </c>
      <c r="B3579" s="144" t="str">
        <f>vlookup(A3579, 'OG Data Combined'!$A$2:$Z6277,25,false)</f>
        <v>-</v>
      </c>
      <c r="D3579" s="144" t="str">
        <f>vlookup(A3579, 'OG Data Combined'!$A$2:$AQ6277,29,false)</f>
        <v>-</v>
      </c>
      <c r="E3579" t="str">
        <f>IFERROR(__xludf.DUMMYFUNCTION("IFERROR(REGEXEXTRACT((vlookup(A3579, 'OG Data Combined'!$A$2:$AQ6277,21,false)), ""\((.*?)\)""), """")"),"Horizontal Jumps")</f>
        <v>Horizontal Jumps</v>
      </c>
    </row>
    <row r="3580">
      <c r="A3580" s="143" t="s">
        <v>39832</v>
      </c>
      <c r="B3580" s="166" t="str">
        <f>vlookup(A3580, 'OG Data Combined'!$A$2:$Z6277,25,false)</f>
        <v>https://x.com/coachpence</v>
      </c>
      <c r="D3580" s="144" t="str">
        <f>vlookup(A3580, 'OG Data Combined'!$A$2:$AQ6277,29,false)</f>
        <v>-</v>
      </c>
      <c r="E3580" t="str">
        <f>IFERROR(__xludf.DUMMYFUNCTION("IFERROR(REGEXEXTRACT((vlookup(A3580, 'OG Data Combined'!$A$2:$AQ6277,21,false)), ""\((.*?)\)""), """")"),"Distance")</f>
        <v>Distance</v>
      </c>
    </row>
    <row r="3581">
      <c r="A3581" s="143" t="s">
        <v>39833</v>
      </c>
      <c r="B3581" s="144" t="str">
        <f>vlookup(A3581, 'OG Data Combined'!$A$2:$Z6277,25,false)</f>
        <v>-</v>
      </c>
      <c r="D3581" s="166" t="str">
        <f>vlookup(A3581, 'OG Data Combined'!$A$2:$AQ6277,29,false)</f>
        <v>https://www.instagram.com/lkopnick/</v>
      </c>
      <c r="E3581" t="str">
        <f>IFERROR(__xludf.DUMMYFUNCTION("IFERROR(REGEXEXTRACT((vlookup(A3581, 'OG Data Combined'!$A$2:$AQ6277,21,false)), ""\((.*?)\)""), """")"),"Distance")</f>
        <v>Distance</v>
      </c>
    </row>
    <row r="3582">
      <c r="A3582" s="143" t="s">
        <v>39834</v>
      </c>
      <c r="B3582" s="144" t="str">
        <f>vlookup(A3582, 'OG Data Combined'!$A$2:$Z6277,25,false)</f>
        <v>-</v>
      </c>
      <c r="D3582" s="144" t="str">
        <f>vlookup(A3582, 'OG Data Combined'!$A$2:$AQ6277,29,false)</f>
        <v>-</v>
      </c>
      <c r="E3582" t="str">
        <f>IFERROR(__xludf.DUMMYFUNCTION("IFERROR(REGEXEXTRACT((vlookup(A3582, 'OG Data Combined'!$A$2:$AQ6277,21,false)), ""\((.*?)\)""), """")"),"")</f>
        <v/>
      </c>
    </row>
    <row r="3583">
      <c r="A3583" s="143" t="s">
        <v>39835</v>
      </c>
      <c r="B3583" s="144" t="str">
        <f>vlookup(A3583, 'OG Data Combined'!$A$2:$Z6277,25,false)</f>
        <v>-</v>
      </c>
      <c r="D3583" s="144" t="str">
        <f>vlookup(A3583, 'OG Data Combined'!$A$2:$AQ6277,29,false)</f>
        <v>-</v>
      </c>
      <c r="E3583" t="str">
        <f>IFERROR(__xludf.DUMMYFUNCTION("IFERROR(REGEXEXTRACT((vlookup(A3583, 'OG Data Combined'!$A$2:$AQ6277,21,false)), ""\((.*?)\)""), """")"),"Sprints, Mid-Distance")</f>
        <v>Sprints, Mid-Distance</v>
      </c>
    </row>
    <row r="3584">
      <c r="A3584" s="143" t="s">
        <v>39836</v>
      </c>
      <c r="B3584" s="144" t="str">
        <f>vlookup(A3584, 'OG Data Combined'!$A$2:$Z6277,25,false)</f>
        <v>-</v>
      </c>
      <c r="D3584" s="144" t="str">
        <f>vlookup(A3584, 'OG Data Combined'!$A$2:$AQ6277,29,false)</f>
        <v>-</v>
      </c>
      <c r="E3584" t="str">
        <f>IFERROR(__xludf.DUMMYFUNCTION("IFERROR(REGEXEXTRACT((vlookup(A3584, 'OG Data Combined'!$A$2:$AQ6277,21,false)), ""\((.*?)\)""), """")"),"Jumps")</f>
        <v>Jumps</v>
      </c>
    </row>
    <row r="3585">
      <c r="A3585" s="143" t="s">
        <v>39837</v>
      </c>
      <c r="B3585" s="166" t="str">
        <f>vlookup(A3585, 'OG Data Combined'!$A$2:$Z6277,25,false)</f>
        <v>https://twitter.com/ChadSalmela</v>
      </c>
      <c r="D3585" s="144" t="str">
        <f>vlookup(A3585, 'OG Data Combined'!$A$2:$AQ6277,29,false)</f>
        <v>-</v>
      </c>
      <c r="E3585" t="str">
        <f>IFERROR(__xludf.DUMMYFUNCTION("IFERROR(REGEXEXTRACT((vlookup(A3585, 'OG Data Combined'!$A$2:$AQ6277,21,false)), ""\((.*?)\)""), """")"),"Distance")</f>
        <v>Distance</v>
      </c>
    </row>
    <row r="3586">
      <c r="A3586" s="143" t="s">
        <v>39838</v>
      </c>
      <c r="B3586" s="144" t="str">
        <f>vlookup(A3586, 'OG Data Combined'!$A$2:$Z6277,25,false)</f>
        <v>-</v>
      </c>
      <c r="D3586" s="144" t="str">
        <f>vlookup(A3586, 'OG Data Combined'!$A$2:$AQ6277,29,false)</f>
        <v>-</v>
      </c>
      <c r="E3586" t="str">
        <f>IFERROR(__xludf.DUMMYFUNCTION("IFERROR(REGEXEXTRACT((vlookup(A3586, 'OG Data Combined'!$A$2:$AQ6277,21,false)), ""\((.*?)\)""), """")"),"Distance")</f>
        <v>Distance</v>
      </c>
    </row>
    <row r="3587">
      <c r="A3587" s="143" t="s">
        <v>39839</v>
      </c>
      <c r="B3587" s="144" t="str">
        <f>vlookup(A3587, 'OG Data Combined'!$A$2:$Z6277,25,false)</f>
        <v>-</v>
      </c>
      <c r="D3587" s="144" t="str">
        <f>vlookup(A3587, 'OG Data Combined'!$A$2:$AQ6277,29,false)</f>
        <v>-</v>
      </c>
      <c r="E3587" t="str">
        <f>IFERROR(__xludf.DUMMYFUNCTION("IFERROR(REGEXEXTRACT((vlookup(A3587, 'OG Data Combined'!$A$2:$AQ6277,21,false)), ""\((.*?)\)""), """")"),"")</f>
        <v/>
      </c>
    </row>
    <row r="3588">
      <c r="A3588" s="143" t="s">
        <v>39840</v>
      </c>
      <c r="B3588" s="144" t="str">
        <f>vlookup(A3588, 'OG Data Combined'!$A$2:$Z6277,25,false)</f>
        <v>-</v>
      </c>
      <c r="D3588" s="144" t="str">
        <f>vlookup(A3588, 'OG Data Combined'!$A$2:$AQ6277,29,false)</f>
        <v>-</v>
      </c>
      <c r="E3588" t="str">
        <f>IFERROR(__xludf.DUMMYFUNCTION("IFERROR(REGEXEXTRACT((vlookup(A3588, 'OG Data Combined'!$A$2:$AQ6277,21,false)), ""\((.*?)\)""), """")"),"")</f>
        <v/>
      </c>
    </row>
    <row r="3589">
      <c r="A3589" s="143" t="s">
        <v>39841</v>
      </c>
      <c r="B3589" s="144" t="str">
        <f>vlookup(A3589, 'OG Data Combined'!$A$2:$Z6277,25,false)</f>
        <v>-</v>
      </c>
      <c r="D3589" s="144" t="str">
        <f>vlookup(A3589, 'OG Data Combined'!$A$2:$AQ6277,29,false)</f>
        <v>-</v>
      </c>
      <c r="E3589" t="str">
        <f>IFERROR(__xludf.DUMMYFUNCTION("IFERROR(REGEXEXTRACT((vlookup(A3589, 'OG Data Combined'!$A$2:$AQ6277,21,false)), ""\((.*?)\)""), """")"),"")</f>
        <v/>
      </c>
    </row>
    <row r="3590">
      <c r="A3590" s="143" t="s">
        <v>39842</v>
      </c>
      <c r="B3590" s="144" t="str">
        <f>vlookup(A3590, 'OG Data Combined'!$A$2:$Z6277,25,false)</f>
        <v>-</v>
      </c>
      <c r="D3590" s="144" t="str">
        <f>vlookup(A3590, 'OG Data Combined'!$A$2:$AQ6277,29,false)</f>
        <v>-</v>
      </c>
      <c r="E3590" t="str">
        <f>IFERROR(__xludf.DUMMYFUNCTION("IFERROR(REGEXEXTRACT((vlookup(A3590, 'OG Data Combined'!$A$2:$AQ6277,21,false)), ""\((.*?)\)""), """")"),"Distance")</f>
        <v>Distance</v>
      </c>
    </row>
    <row r="3591">
      <c r="A3591" s="143" t="s">
        <v>39843</v>
      </c>
      <c r="B3591" s="144" t="str">
        <f>vlookup(A3591, 'OG Data Combined'!$A$2:$Z6277,25,false)</f>
        <v>-</v>
      </c>
      <c r="D3591" s="144" t="str">
        <f>vlookup(A3591, 'OG Data Combined'!$A$2:$AQ6277,29,false)</f>
        <v>-</v>
      </c>
      <c r="E3591" t="str">
        <f>IFERROR(__xludf.DUMMYFUNCTION("IFERROR(REGEXEXTRACT((vlookup(A3591, 'OG Data Combined'!$A$2:$AQ6277,21,false)), ""\((.*?)\)""), """")"),"")</f>
        <v/>
      </c>
    </row>
    <row r="3592">
      <c r="A3592" s="143" t="s">
        <v>39844</v>
      </c>
      <c r="B3592" s="144" t="str">
        <f>vlookup(A3592, 'OG Data Combined'!$A$2:$Z6277,25,false)</f>
        <v>-</v>
      </c>
      <c r="D3592" s="144" t="str">
        <f>vlookup(A3592, 'OG Data Combined'!$A$2:$AQ6277,29,false)</f>
        <v>-</v>
      </c>
      <c r="E3592" t="str">
        <f>IFERROR(__xludf.DUMMYFUNCTION("IFERROR(REGEXEXTRACT((vlookup(A3592, 'OG Data Combined'!$A$2:$AQ6277,21,false)), ""\((.*?)\)""), """")"),"")</f>
        <v/>
      </c>
    </row>
    <row r="3593">
      <c r="A3593" s="143" t="s">
        <v>39845</v>
      </c>
      <c r="B3593" s="166" t="str">
        <f>vlookup(A3593, 'OG Data Combined'!$A$2:$Z6277,25,false)</f>
        <v>https://x.com/nathanappleby1</v>
      </c>
      <c r="D3593" s="144" t="str">
        <f>vlookup(A3593, 'OG Data Combined'!$A$2:$AQ6277,29,false)</f>
        <v>-</v>
      </c>
      <c r="E3593" t="str">
        <f>IFERROR(__xludf.DUMMYFUNCTION("IFERROR(REGEXEXTRACT((vlookup(A3593, 'OG Data Combined'!$A$2:$AQ6277,21,false)), ""\((.*?)\)""), """")"),"Throws")</f>
        <v>Throws</v>
      </c>
    </row>
    <row r="3594">
      <c r="A3594" s="143" t="s">
        <v>39846</v>
      </c>
      <c r="B3594" s="144" t="str">
        <f>vlookup(A3594, 'OG Data Combined'!$A$2:$Z6277,25,false)</f>
        <v>-</v>
      </c>
      <c r="D3594" s="144" t="str">
        <f>vlookup(A3594, 'OG Data Combined'!$A$2:$AQ6277,29,false)</f>
        <v>-</v>
      </c>
      <c r="E3594" t="str">
        <f>IFERROR(__xludf.DUMMYFUNCTION("IFERROR(REGEXEXTRACT((vlookup(A3594, 'OG Data Combined'!$A$2:$AQ6277,21,false)), ""\((.*?)\)""), """")"),"Sprints")</f>
        <v>Sprints</v>
      </c>
    </row>
    <row r="3595">
      <c r="A3595" s="143" t="s">
        <v>39847</v>
      </c>
      <c r="B3595" s="144" t="str">
        <f>vlookup(A3595, 'OG Data Combined'!$A$2:$Z6277,25,false)</f>
        <v>-</v>
      </c>
      <c r="D3595" s="144" t="str">
        <f>vlookup(A3595, 'OG Data Combined'!$A$2:$AQ6277,29,false)</f>
        <v>-</v>
      </c>
      <c r="E3595" t="str">
        <f>IFERROR(__xludf.DUMMYFUNCTION("IFERROR(REGEXEXTRACT((vlookup(A3595, 'OG Data Combined'!$A$2:$AQ6277,21,false)), ""\((.*?)\)""), """")"),"")</f>
        <v/>
      </c>
    </row>
    <row r="3596">
      <c r="A3596" s="143" t="s">
        <v>39848</v>
      </c>
      <c r="B3596" s="144" t="str">
        <f>vlookup(A3596, 'OG Data Combined'!$A$2:$Z6277,25,false)</f>
        <v>-</v>
      </c>
      <c r="D3596" s="144" t="str">
        <f>vlookup(A3596, 'OG Data Combined'!$A$2:$AQ6277,29,false)</f>
        <v>-</v>
      </c>
      <c r="E3596" t="str">
        <f>IFERROR(__xludf.DUMMYFUNCTION("IFERROR(REGEXEXTRACT((vlookup(A3596, 'OG Data Combined'!$A$2:$AQ6277,21,false)), ""\((.*?)\)""), """")"),"Distance")</f>
        <v>Distance</v>
      </c>
    </row>
    <row r="3597">
      <c r="A3597" s="143" t="s">
        <v>39849</v>
      </c>
      <c r="B3597" s="144" t="str">
        <f>vlookup(A3597, 'OG Data Combined'!$A$2:$Z6277,25,false)</f>
        <v>-</v>
      </c>
      <c r="D3597" s="144" t="str">
        <f>vlookup(A3597, 'OG Data Combined'!$A$2:$AQ6277,29,false)</f>
        <v>-</v>
      </c>
      <c r="E3597" t="str">
        <f>IFERROR(__xludf.DUMMYFUNCTION("IFERROR(REGEXEXTRACT((vlookup(A3597, 'OG Data Combined'!$A$2:$AQ6277,21,false)), ""\((.*?)\)""), """")"),"Throws")</f>
        <v>Throws</v>
      </c>
    </row>
    <row r="3598">
      <c r="A3598" s="143" t="s">
        <v>39850</v>
      </c>
      <c r="B3598" s="144" t="str">
        <f>vlookup(A3598, 'OG Data Combined'!$A$2:$Z6277,25,false)</f>
        <v>-</v>
      </c>
      <c r="D3598" s="144" t="str">
        <f>vlookup(A3598, 'OG Data Combined'!$A$2:$AQ6277,29,false)</f>
        <v>-</v>
      </c>
      <c r="E3598" t="str">
        <f>IFERROR(__xludf.DUMMYFUNCTION("IFERROR(REGEXEXTRACT((vlookup(A3598, 'OG Data Combined'!$A$2:$AQ6277,21,false)), ""\((.*?)\)""), """")"),"Distance")</f>
        <v>Distance</v>
      </c>
    </row>
    <row r="3599">
      <c r="A3599" s="143" t="s">
        <v>39851</v>
      </c>
      <c r="B3599" s="144" t="str">
        <f>vlookup(A3599, 'OG Data Combined'!$A$2:$Z6277,25,false)</f>
        <v>-</v>
      </c>
      <c r="D3599" s="144" t="str">
        <f>vlookup(A3599, 'OG Data Combined'!$A$2:$AQ6277,29,false)</f>
        <v>-</v>
      </c>
      <c r="E3599" t="str">
        <f>IFERROR(__xludf.DUMMYFUNCTION("IFERROR(REGEXEXTRACT((vlookup(A3599, 'OG Data Combined'!$A$2:$AQ6277,21,false)), ""\((.*?)\)""), """")"),"")</f>
        <v/>
      </c>
    </row>
    <row r="3600">
      <c r="A3600" s="143" t="s">
        <v>39852</v>
      </c>
      <c r="B3600" s="144" t="str">
        <f>vlookup(A3600, 'OG Data Combined'!$A$2:$Z6277,25,false)</f>
        <v>-</v>
      </c>
      <c r="D3600" s="166" t="str">
        <f>vlookup(A3600, 'OG Data Combined'!$A$2:$AQ6277,29,false)</f>
        <v>https://www.instagram.com/88_slater_88/</v>
      </c>
      <c r="E3600" t="str">
        <f>IFERROR(__xludf.DUMMYFUNCTION("IFERROR(REGEXEXTRACT((vlookup(A3600, 'OG Data Combined'!$A$2:$AQ6277,21,false)), ""\((.*?)\)""), """")"),"")</f>
        <v/>
      </c>
    </row>
    <row r="3601">
      <c r="A3601" s="143" t="s">
        <v>39853</v>
      </c>
      <c r="B3601" s="144" t="str">
        <f>vlookup(A3601, 'OG Data Combined'!$A$2:$Z6277,25,false)</f>
        <v>-</v>
      </c>
      <c r="D3601" s="144" t="str">
        <f>vlookup(A3601, 'OG Data Combined'!$A$2:$AQ6277,29,false)</f>
        <v>-</v>
      </c>
      <c r="E3601" t="str">
        <f>IFERROR(__xludf.DUMMYFUNCTION("IFERROR(REGEXEXTRACT((vlookup(A3601, 'OG Data Combined'!$A$2:$AQ6277,21,false)), ""\((.*?)\)""), """")"),"")</f>
        <v/>
      </c>
    </row>
    <row r="3602">
      <c r="A3602" s="143" t="s">
        <v>39854</v>
      </c>
      <c r="B3602" s="144" t="str">
        <f>vlookup(A3602, 'OG Data Combined'!$A$2:$Z6277,25,false)</f>
        <v>-</v>
      </c>
      <c r="D3602" s="144" t="str">
        <f>vlookup(A3602, 'OG Data Combined'!$A$2:$AQ6277,29,false)</f>
        <v>-</v>
      </c>
      <c r="E3602" t="str">
        <f>IFERROR(__xludf.DUMMYFUNCTION("IFERROR(REGEXEXTRACT((vlookup(A3602, 'OG Data Combined'!$A$2:$AQ6277,21,false)), ""\((.*?)\)""), """")"),"Throws")</f>
        <v>Throws</v>
      </c>
    </row>
    <row r="3603">
      <c r="A3603" s="143" t="s">
        <v>39855</v>
      </c>
      <c r="B3603" s="144" t="str">
        <f>vlookup(A3603, 'OG Data Combined'!$A$2:$Z6277,25,false)</f>
        <v>-</v>
      </c>
      <c r="D3603" s="144" t="str">
        <f>vlookup(A3603, 'OG Data Combined'!$A$2:$AQ6277,29,false)</f>
        <v>-</v>
      </c>
      <c r="E3603" t="str">
        <f>IFERROR(__xludf.DUMMYFUNCTION("IFERROR(REGEXEXTRACT((vlookup(A3603, 'OG Data Combined'!$A$2:$AQ6277,21,false)), ""\((.*?)\)""), """")"),"Pole Vault")</f>
        <v>Pole Vault</v>
      </c>
    </row>
    <row r="3604">
      <c r="A3604" s="143" t="s">
        <v>39856</v>
      </c>
      <c r="B3604" s="144" t="str">
        <f>vlookup(A3604, 'OG Data Combined'!$A$2:$Z6277,25,false)</f>
        <v>-</v>
      </c>
      <c r="D3604" s="144" t="str">
        <f>vlookup(A3604, 'OG Data Combined'!$A$2:$AQ6277,29,false)</f>
        <v>-</v>
      </c>
      <c r="E3604" t="str">
        <f>IFERROR(__xludf.DUMMYFUNCTION("IFERROR(REGEXEXTRACT((vlookup(A3604, 'OG Data Combined'!$A$2:$AQ6277,21,false)), ""\((.*?)\)""), """")"),"Distance")</f>
        <v>Distance</v>
      </c>
    </row>
    <row r="3605">
      <c r="A3605" s="143" t="s">
        <v>39857</v>
      </c>
      <c r="B3605" s="144" t="str">
        <f>vlookup(A3605, 'OG Data Combined'!$A$2:$Z6277,25,false)</f>
        <v>-</v>
      </c>
      <c r="D3605" s="144" t="str">
        <f>vlookup(A3605, 'OG Data Combined'!$A$2:$AQ6277,29,false)</f>
        <v>-</v>
      </c>
      <c r="E3605" t="str">
        <f>IFERROR(__xludf.DUMMYFUNCTION("IFERROR(REGEXEXTRACT((vlookup(A3605, 'OG Data Combined'!$A$2:$AQ6277,21,false)), ""\((.*?)\)""), """")"),"")</f>
        <v/>
      </c>
    </row>
    <row r="3606">
      <c r="A3606" s="143" t="s">
        <v>39858</v>
      </c>
      <c r="B3606" s="144" t="str">
        <f>vlookup(A3606, 'OG Data Combined'!$A$2:$Z6277,25,false)</f>
        <v>-</v>
      </c>
      <c r="D3606" s="144" t="str">
        <f>vlookup(A3606, 'OG Data Combined'!$A$2:$AQ6277,29,false)</f>
        <v>-</v>
      </c>
      <c r="E3606" t="str">
        <f>IFERROR(__xludf.DUMMYFUNCTION("IFERROR(REGEXEXTRACT((vlookup(A3606, 'OG Data Combined'!$A$2:$AQ6277,21,false)), ""\((.*?)\)""), """")"),"")</f>
        <v/>
      </c>
    </row>
    <row r="3607">
      <c r="A3607" s="143" t="s">
        <v>39859</v>
      </c>
      <c r="B3607" s="144" t="str">
        <f>vlookup(A3607, 'OG Data Combined'!$A$2:$Z6277,25,false)</f>
        <v>-</v>
      </c>
      <c r="D3607" s="144" t="str">
        <f>vlookup(A3607, 'OG Data Combined'!$A$2:$AQ6277,29,false)</f>
        <v>-</v>
      </c>
      <c r="E3607" t="str">
        <f>IFERROR(__xludf.DUMMYFUNCTION("IFERROR(REGEXEXTRACT((vlookup(A3607, 'OG Data Combined'!$A$2:$AQ6277,21,false)), ""\((.*?)\)""), """")"),"")</f>
        <v/>
      </c>
    </row>
    <row r="3608">
      <c r="A3608" s="143" t="s">
        <v>39860</v>
      </c>
      <c r="B3608" s="166" t="str">
        <f>vlookup(A3608, 'OG Data Combined'!$A$2:$Z6277,25,false)</f>
        <v>https://twitter.com/coachfleagle?lang=en</v>
      </c>
      <c r="D3608" s="166" t="str">
        <f>vlookup(A3608, 'OG Data Combined'!$A$2:$AQ6277,29,false)</f>
        <v>https://www.instagram.com/coach_fleagle/</v>
      </c>
      <c r="E3608" t="str">
        <f>IFERROR(__xludf.DUMMYFUNCTION("IFERROR(REGEXEXTRACT((vlookup(A3608, 'OG Data Combined'!$A$2:$AQ6277,21,false)), ""\((.*?)\)""), """")"),"")</f>
        <v/>
      </c>
    </row>
    <row r="3609">
      <c r="A3609" s="143" t="s">
        <v>39861</v>
      </c>
      <c r="B3609" s="144" t="str">
        <f>vlookup(A3609, 'OG Data Combined'!$A$2:$Z6277,25,false)</f>
        <v>-</v>
      </c>
      <c r="D3609" s="144" t="str">
        <f>vlookup(A3609, 'OG Data Combined'!$A$2:$AQ6277,29,false)</f>
        <v>-</v>
      </c>
      <c r="E3609" t="str">
        <f>IFERROR(__xludf.DUMMYFUNCTION("IFERROR(REGEXEXTRACT((vlookup(A3609, 'OG Data Combined'!$A$2:$AQ6277,21,false)), ""\((.*?)\)""), """")"),"")</f>
        <v/>
      </c>
    </row>
    <row r="3610">
      <c r="A3610" s="143" t="s">
        <v>39862</v>
      </c>
      <c r="B3610" s="144" t="str">
        <f>vlookup(A3610, 'OG Data Combined'!$A$2:$Z6277,25,false)</f>
        <v>-</v>
      </c>
      <c r="D3610" s="166" t="str">
        <f>vlookup(A3610, 'OG Data Combined'!$A$2:$AQ6277,29,false)</f>
        <v>https://www.instagram.com/nathanfreyling/</v>
      </c>
      <c r="E3610" t="str">
        <f>IFERROR(__xludf.DUMMYFUNCTION("IFERROR(REGEXEXTRACT((vlookup(A3610, 'OG Data Combined'!$A$2:$AQ6277,21,false)), ""\((.*?)\)""), """")"),"")</f>
        <v/>
      </c>
    </row>
    <row r="3611">
      <c r="A3611" s="143" t="s">
        <v>39863</v>
      </c>
      <c r="B3611" s="144" t="str">
        <f>vlookup(A3611, 'OG Data Combined'!$A$2:$Z6277,25,false)</f>
        <v>-</v>
      </c>
      <c r="D3611" s="144" t="str">
        <f>vlookup(A3611, 'OG Data Combined'!$A$2:$AQ6277,29,false)</f>
        <v>-</v>
      </c>
      <c r="E3611" t="str">
        <f>IFERROR(__xludf.DUMMYFUNCTION("IFERROR(REGEXEXTRACT((vlookup(A3611, 'OG Data Combined'!$A$2:$AQ6277,21,false)), ""\((.*?)\)""), """")"),"")</f>
        <v/>
      </c>
    </row>
    <row r="3612">
      <c r="A3612" s="143" t="s">
        <v>39864</v>
      </c>
      <c r="B3612" s="144" t="str">
        <f>vlookup(A3612, 'OG Data Combined'!$A$2:$Z6277,25,false)</f>
        <v>-</v>
      </c>
      <c r="D3612" s="144" t="str">
        <f>vlookup(A3612, 'OG Data Combined'!$A$2:$AQ6277,29,false)</f>
        <v>-</v>
      </c>
      <c r="E3612" t="str">
        <f>IFERROR(__xludf.DUMMYFUNCTION("IFERROR(REGEXEXTRACT((vlookup(A3612, 'OG Data Combined'!$A$2:$AQ6277,21,false)), ""\((.*?)\)""), """")"),"")</f>
        <v/>
      </c>
    </row>
    <row r="3613">
      <c r="A3613" s="143" t="s">
        <v>39865</v>
      </c>
      <c r="B3613" s="144" t="str">
        <f>vlookup(A3613, 'OG Data Combined'!$A$2:$Z6277,25,false)</f>
        <v>-</v>
      </c>
      <c r="D3613" s="144" t="str">
        <f>vlookup(A3613, 'OG Data Combined'!$A$2:$AQ6277,29,false)</f>
        <v>-</v>
      </c>
      <c r="E3613" t="str">
        <f>IFERROR(__xludf.DUMMYFUNCTION("IFERROR(REGEXEXTRACT((vlookup(A3613, 'OG Data Combined'!$A$2:$AQ6277,21,false)), ""\((.*?)\)""), """")"),"")</f>
        <v/>
      </c>
    </row>
    <row r="3614">
      <c r="A3614" s="143" t="s">
        <v>39866</v>
      </c>
      <c r="B3614" s="144" t="str">
        <f>vlookup(A3614, 'OG Data Combined'!$A$2:$Z6277,25,false)</f>
        <v>-</v>
      </c>
      <c r="D3614" s="144" t="str">
        <f>vlookup(A3614, 'OG Data Combined'!$A$2:$AQ6277,29,false)</f>
        <v>-</v>
      </c>
      <c r="E3614" t="str">
        <f>IFERROR(__xludf.DUMMYFUNCTION("IFERROR(REGEXEXTRACT((vlookup(A3614, 'OG Data Combined'!$A$2:$AQ6277,21,false)), ""\((.*?)\)""), """")"),"")</f>
        <v/>
      </c>
    </row>
    <row r="3615">
      <c r="A3615" s="143" t="s">
        <v>39867</v>
      </c>
      <c r="B3615" s="144" t="str">
        <f>vlookup(A3615, 'OG Data Combined'!$A$2:$Z6277,25,false)</f>
        <v>-</v>
      </c>
      <c r="D3615" s="144" t="str">
        <f>vlookup(A3615, 'OG Data Combined'!$A$2:$AQ6277,29,false)</f>
        <v>-</v>
      </c>
      <c r="E3615" t="str">
        <f>IFERROR(__xludf.DUMMYFUNCTION("IFERROR(REGEXEXTRACT((vlookup(A3615, 'OG Data Combined'!$A$2:$AQ6277,21,false)), ""\((.*?)\)""), """")"),"")</f>
        <v/>
      </c>
    </row>
    <row r="3616">
      <c r="A3616" s="143" t="s">
        <v>39868</v>
      </c>
      <c r="B3616" s="144" t="str">
        <f>vlookup(A3616, 'OG Data Combined'!$A$2:$Z6277,25,false)</f>
        <v>-</v>
      </c>
      <c r="D3616" s="144" t="str">
        <f>vlookup(A3616, 'OG Data Combined'!$A$2:$AQ6277,29,false)</f>
        <v>-</v>
      </c>
      <c r="E3616" t="str">
        <f>IFERROR(__xludf.DUMMYFUNCTION("IFERROR(REGEXEXTRACT((vlookup(A3616, 'OG Data Combined'!$A$2:$AQ6277,21,false)), ""\((.*?)\)""), """")"),"")</f>
        <v/>
      </c>
    </row>
    <row r="3617">
      <c r="A3617" s="143" t="s">
        <v>39869</v>
      </c>
      <c r="B3617" s="144" t="str">
        <f>vlookup(A3617, 'OG Data Combined'!$A$2:$Z6277,25,false)</f>
        <v>-</v>
      </c>
      <c r="D3617" s="144" t="str">
        <f>vlookup(A3617, 'OG Data Combined'!$A$2:$AQ6277,29,false)</f>
        <v>-</v>
      </c>
      <c r="E3617" t="str">
        <f>IFERROR(__xludf.DUMMYFUNCTION("IFERROR(REGEXEXTRACT((vlookup(A3617, 'OG Data Combined'!$A$2:$AQ6277,21,false)), ""\((.*?)\)""), """")"),"")</f>
        <v/>
      </c>
    </row>
    <row r="3618">
      <c r="A3618" s="143" t="s">
        <v>39870</v>
      </c>
      <c r="B3618" s="166" t="str">
        <f>vlookup(A3618, 'OG Data Combined'!$A$2:$Z6277,25,false)</f>
        <v>https://twitter.com/coachrobinsonxc</v>
      </c>
      <c r="D3618" s="144" t="str">
        <f>vlookup(A3618, 'OG Data Combined'!$A$2:$AQ6277,29,false)</f>
        <v>-</v>
      </c>
      <c r="E3618" t="str">
        <f>IFERROR(__xludf.DUMMYFUNCTION("IFERROR(REGEXEXTRACT((vlookup(A3618, 'OG Data Combined'!$A$2:$AQ6277,21,false)), ""\((.*?)\)""), """")"),"Distance")</f>
        <v>Distance</v>
      </c>
    </row>
    <row r="3619">
      <c r="A3619" s="143" t="s">
        <v>39871</v>
      </c>
      <c r="B3619" s="144" t="str">
        <f>vlookup(A3619, 'OG Data Combined'!$A$2:$Z6277,25,false)</f>
        <v>-</v>
      </c>
      <c r="D3619" s="144" t="str">
        <f>vlookup(A3619, 'OG Data Combined'!$A$2:$AQ6277,29,false)</f>
        <v>-</v>
      </c>
      <c r="E3619" t="str">
        <f>IFERROR(__xludf.DUMMYFUNCTION("IFERROR(REGEXEXTRACT((vlookup(A3619, 'OG Data Combined'!$A$2:$AQ6277,21,false)), ""\((.*?)\)""), """")"),"")</f>
        <v/>
      </c>
    </row>
    <row r="3620">
      <c r="A3620" s="143" t="s">
        <v>39872</v>
      </c>
      <c r="B3620" s="144" t="str">
        <f>vlookup(A3620, 'OG Data Combined'!$A$2:$Z6277,25,false)</f>
        <v>-</v>
      </c>
      <c r="D3620" s="144" t="str">
        <f>vlookup(A3620, 'OG Data Combined'!$A$2:$AQ6277,29,false)</f>
        <v>-</v>
      </c>
      <c r="E3620" t="str">
        <f>IFERROR(__xludf.DUMMYFUNCTION("IFERROR(REGEXEXTRACT((vlookup(A3620, 'OG Data Combined'!$A$2:$AQ6277,21,false)), ""\((.*?)\)""), """")"),"")</f>
        <v/>
      </c>
    </row>
    <row r="3621">
      <c r="A3621" s="143" t="s">
        <v>42362</v>
      </c>
      <c r="B3621" s="166" t="str">
        <f>vlookup(A3621, 'OG Data Combined'!$A$2:$Z6277,25,false)</f>
        <v>https://twitter.com/hunterbriggsxc</v>
      </c>
      <c r="D3621" s="144" t="str">
        <f>vlookup(A3621, 'OG Data Combined'!$A$2:$AQ6277,29,false)</f>
        <v>-</v>
      </c>
      <c r="E3621" t="str">
        <f>IFERROR(__xludf.DUMMYFUNCTION("IFERROR(REGEXEXTRACT((vlookup(A3621, 'OG Data Combined'!$A$2:$AQ6277,21,false)), ""\((.*?)\)""), """")"),"")</f>
        <v/>
      </c>
    </row>
    <row r="3622">
      <c r="A3622" s="143" t="s">
        <v>39873</v>
      </c>
      <c r="B3622" s="144" t="str">
        <f>vlookup(A3622, 'OG Data Combined'!$A$2:$Z6277,25,false)</f>
        <v>-</v>
      </c>
      <c r="D3622" s="144" t="str">
        <f>vlookup(A3622, 'OG Data Combined'!$A$2:$AQ6277,29,false)</f>
        <v>-</v>
      </c>
      <c r="E3622" t="str">
        <f>IFERROR(__xludf.DUMMYFUNCTION("IFERROR(REGEXEXTRACT((vlookup(A3622, 'OG Data Combined'!$A$2:$AQ6277,21,false)), ""\((.*?)\)""), """")"),"Distance")</f>
        <v>Distance</v>
      </c>
    </row>
    <row r="3623">
      <c r="A3623" s="143" t="s">
        <v>39874</v>
      </c>
      <c r="B3623" s="144" t="str">
        <f>vlookup(A3623, 'OG Data Combined'!$A$2:$Z6277,25,false)</f>
        <v>-</v>
      </c>
      <c r="D3623" s="144" t="str">
        <f>vlookup(A3623, 'OG Data Combined'!$A$2:$AQ6277,29,false)</f>
        <v>-</v>
      </c>
      <c r="E3623" t="str">
        <f>IFERROR(__xludf.DUMMYFUNCTION("IFERROR(REGEXEXTRACT((vlookup(A3623, 'OG Data Combined'!$A$2:$AQ6277,21,false)), ""\((.*?)\)""), """")"),"")</f>
        <v/>
      </c>
    </row>
    <row r="3624">
      <c r="A3624" s="143" t="s">
        <v>39875</v>
      </c>
      <c r="B3624" s="144" t="str">
        <f>vlookup(A3624, 'OG Data Combined'!$A$2:$Z6277,25,false)</f>
        <v>-</v>
      </c>
      <c r="D3624" s="144" t="str">
        <f>vlookup(A3624, 'OG Data Combined'!$A$2:$AQ6277,29,false)</f>
        <v>-</v>
      </c>
      <c r="E3624" t="str">
        <f>IFERROR(__xludf.DUMMYFUNCTION("IFERROR(REGEXEXTRACT((vlookup(A3624, 'OG Data Combined'!$A$2:$AQ6277,21,false)), ""\((.*?)\)""), """")"),"")</f>
        <v/>
      </c>
    </row>
    <row r="3625">
      <c r="A3625" s="143" t="s">
        <v>39876</v>
      </c>
      <c r="B3625" s="166" t="str">
        <f>vlookup(A3625, 'OG Data Combined'!$A$2:$Z6277,25,false)</f>
        <v>https://twitter.com/cbaumnwu67</v>
      </c>
      <c r="D3625" s="144" t="str">
        <f>vlookup(A3625, 'OG Data Combined'!$A$2:$AQ6277,29,false)</f>
        <v>-</v>
      </c>
      <c r="E3625" t="str">
        <f>IFERROR(__xludf.DUMMYFUNCTION("IFERROR(REGEXEXTRACT((vlookup(A3625, 'OG Data Combined'!$A$2:$AQ6277,21,false)), ""\((.*?)\)""), """")"),"Vertical Jumps")</f>
        <v>Vertical Jumps</v>
      </c>
    </row>
    <row r="3626">
      <c r="A3626" s="143" t="s">
        <v>39877</v>
      </c>
      <c r="B3626" s="166" t="str">
        <f>vlookup(A3626, 'OG Data Combined'!$A$2:$Z6277,25,false)</f>
        <v>https://twitter.com/coach_frese</v>
      </c>
      <c r="D3626" s="144" t="str">
        <f>vlookup(A3626, 'OG Data Combined'!$A$2:$AQ6277,29,false)</f>
        <v>-</v>
      </c>
      <c r="E3626" t="str">
        <f>IFERROR(__xludf.DUMMYFUNCTION("IFERROR(REGEXEXTRACT((vlookup(A3626, 'OG Data Combined'!$A$2:$AQ6277,21,false)), ""\((.*?)\)""), """")"),"Throws")</f>
        <v>Throws</v>
      </c>
    </row>
    <row r="3627">
      <c r="A3627" s="143" t="s">
        <v>39878</v>
      </c>
      <c r="B3627" s="144" t="str">
        <f>vlookup(A3627, 'OG Data Combined'!$A$2:$Z6277,25,false)</f>
        <v>-</v>
      </c>
      <c r="D3627" s="144" t="str">
        <f>vlookup(A3627, 'OG Data Combined'!$A$2:$AQ6277,29,false)</f>
        <v>-</v>
      </c>
      <c r="E3627" t="str">
        <f>IFERROR(__xludf.DUMMYFUNCTION("IFERROR(REGEXEXTRACT((vlookup(A3627, 'OG Data Combined'!$A$2:$AQ6277,21,false)), ""\((.*?)\)""), """")"),"Hurdles")</f>
        <v>Hurdles</v>
      </c>
    </row>
    <row r="3628">
      <c r="A3628" s="143" t="s">
        <v>39879</v>
      </c>
      <c r="B3628" s="144" t="str">
        <f>vlookup(A3628, 'OG Data Combined'!$A$2:$Z6277,25,false)</f>
        <v>-</v>
      </c>
      <c r="D3628" s="144" t="str">
        <f>vlookup(A3628, 'OG Data Combined'!$A$2:$AQ6277,29,false)</f>
        <v>-</v>
      </c>
      <c r="E3628" t="str">
        <f>IFERROR(__xludf.DUMMYFUNCTION("IFERROR(REGEXEXTRACT((vlookup(A3628, 'OG Data Combined'!$A$2:$AQ6277,21,false)), ""\((.*?)\)""), """")"),"Horizontal Jumps, Multi-Events")</f>
        <v>Horizontal Jumps, Multi-Events</v>
      </c>
    </row>
    <row r="3629">
      <c r="A3629" s="143" t="s">
        <v>39880</v>
      </c>
      <c r="B3629" s="166" t="str">
        <f>vlookup(A3629, 'OG Data Combined'!$A$2:$Z6277,25,false)</f>
        <v>https://twitter.com/chad_berens</v>
      </c>
      <c r="D3629" s="166" t="str">
        <f>vlookup(A3629, 'OG Data Combined'!$A$2:$AQ6277,29,false)</f>
        <v>https://www.instagram.com/chadjberens/</v>
      </c>
      <c r="E3629" t="str">
        <f>IFERROR(__xludf.DUMMYFUNCTION("IFERROR(REGEXEXTRACT((vlookup(A3629, 'OG Data Combined'!$A$2:$AQ6277,21,false)), ""\((.*?)\)""), """")"),"Distance")</f>
        <v>Distance</v>
      </c>
    </row>
    <row r="3630">
      <c r="A3630" s="143" t="s">
        <v>39881</v>
      </c>
      <c r="B3630" s="144" t="str">
        <f>vlookup(A3630, 'OG Data Combined'!$A$2:$Z6277,25,false)</f>
        <v>-</v>
      </c>
      <c r="D3630" s="144" t="str">
        <f>vlookup(A3630, 'OG Data Combined'!$A$2:$AQ6277,29,false)</f>
        <v>-</v>
      </c>
      <c r="E3630" t="str">
        <f>IFERROR(__xludf.DUMMYFUNCTION("IFERROR(REGEXEXTRACT((vlookup(A3630, 'OG Data Combined'!$A$2:$AQ6277,21,false)), ""\((.*?)\)""), """")"),"Distance")</f>
        <v>Distance</v>
      </c>
    </row>
    <row r="3631">
      <c r="A3631" s="143" t="s">
        <v>39882</v>
      </c>
      <c r="B3631" s="154" t="str">
        <f>vlookup(A3631, 'OG Data Combined'!$A$2:$Z6277,25,false)</f>
        <v/>
      </c>
      <c r="D3631" s="154" t="str">
        <f>vlookup(A3631, 'OG Data Combined'!$A$2:$AQ6277,29,false)</f>
        <v/>
      </c>
      <c r="E3631" t="str">
        <f>IFERROR(__xludf.DUMMYFUNCTION("IFERROR(REGEXEXTRACT((vlookup(A3631, 'OG Data Combined'!$A$2:$AQ6277,21,false)), ""\((.*?)\)""), """")"),"")</f>
        <v/>
      </c>
    </row>
    <row r="3632">
      <c r="A3632" s="143" t="s">
        <v>39883</v>
      </c>
      <c r="B3632" s="144" t="str">
        <f>vlookup(A3632, 'OG Data Combined'!$A$2:$Z6277,25,false)</f>
        <v>-</v>
      </c>
      <c r="D3632" s="166" t="str">
        <f>vlookup(A3632, 'OG Data Combined'!$A$2:$AQ6277,29,false)</f>
        <v>https://www.instagram.com/xcpurr/</v>
      </c>
      <c r="E3632" t="str">
        <f>IFERROR(__xludf.DUMMYFUNCTION("IFERROR(REGEXEXTRACT((vlookup(A3632, 'OG Data Combined'!$A$2:$AQ6277,21,false)), ""\((.*?)\)""), """")"),"")</f>
        <v/>
      </c>
    </row>
    <row r="3633">
      <c r="A3633" s="143" t="s">
        <v>39884</v>
      </c>
      <c r="B3633" s="144" t="str">
        <f>vlookup(A3633, 'OG Data Combined'!$A$2:$Z6277,25,false)</f>
        <v>-</v>
      </c>
      <c r="D3633" s="144" t="str">
        <f>vlookup(A3633, 'OG Data Combined'!$A$2:$AQ6277,29,false)</f>
        <v>-</v>
      </c>
      <c r="E3633" t="str">
        <f>IFERROR(__xludf.DUMMYFUNCTION("IFERROR(REGEXEXTRACT((vlookup(A3633, 'OG Data Combined'!$A$2:$AQ6277,21,false)), ""\((.*?)\)""), """")"),"")</f>
        <v/>
      </c>
    </row>
    <row r="3634">
      <c r="A3634" s="143" t="s">
        <v>39885</v>
      </c>
      <c r="B3634" s="144" t="str">
        <f>vlookup(A3634, 'OG Data Combined'!$A$2:$Z6277,25,false)</f>
        <v>-</v>
      </c>
      <c r="D3634" s="144" t="str">
        <f>vlookup(A3634, 'OG Data Combined'!$A$2:$AQ6277,29,false)</f>
        <v>-</v>
      </c>
      <c r="E3634" t="str">
        <f>IFERROR(__xludf.DUMMYFUNCTION("IFERROR(REGEXEXTRACT((vlookup(A3634, 'OG Data Combined'!$A$2:$AQ6277,21,false)), ""\((.*?)\)""), """")"),"")</f>
        <v/>
      </c>
    </row>
    <row r="3635">
      <c r="A3635" s="143" t="s">
        <v>39886</v>
      </c>
      <c r="B3635" s="166" t="str">
        <f>vlookup(A3635, 'OG Data Combined'!$A$2:$Z6277,25,false)</f>
        <v>https://x.com/_aaron2_</v>
      </c>
      <c r="D3635" s="144" t="str">
        <f>vlookup(A3635, 'OG Data Combined'!$A$2:$AQ6277,29,false)</f>
        <v>-</v>
      </c>
      <c r="E3635" t="str">
        <f>IFERROR(__xludf.DUMMYFUNCTION("IFERROR(REGEXEXTRACT((vlookup(A3635, 'OG Data Combined'!$A$2:$AQ6277,21,false)), ""\((.*?)\)""), """")"),"")</f>
        <v/>
      </c>
    </row>
    <row r="3636">
      <c r="A3636" s="143" t="s">
        <v>39887</v>
      </c>
      <c r="B3636" s="166" t="str">
        <f>vlookup(A3636, 'OG Data Combined'!$A$2:$Z6277,25,false)</f>
        <v>https://twitter.com/djrxc</v>
      </c>
      <c r="D3636" s="144" t="str">
        <f>vlookup(A3636, 'OG Data Combined'!$A$2:$AQ6277,29,false)</f>
        <v>-</v>
      </c>
      <c r="E3636" t="str">
        <f>IFERROR(__xludf.DUMMYFUNCTION("IFERROR(REGEXEXTRACT((vlookup(A3636, 'OG Data Combined'!$A$2:$AQ6277,21,false)), ""\((.*?)\)""), """")"),"")</f>
        <v/>
      </c>
    </row>
    <row r="3637">
      <c r="A3637" s="143" t="s">
        <v>39888</v>
      </c>
      <c r="B3637" s="144" t="str">
        <f>vlookup(A3637, 'OG Data Combined'!$A$2:$Z6277,25,false)</f>
        <v>-</v>
      </c>
      <c r="D3637" s="144" t="str">
        <f>vlookup(A3637, 'OG Data Combined'!$A$2:$AQ6277,29,false)</f>
        <v>-</v>
      </c>
      <c r="E3637" t="str">
        <f>IFERROR(__xludf.DUMMYFUNCTION("IFERROR(REGEXEXTRACT((vlookup(A3637, 'OG Data Combined'!$A$2:$AQ6277,21,false)), ""\((.*?)\)""), """")"),"Throws")</f>
        <v>Throws</v>
      </c>
    </row>
    <row r="3638">
      <c r="A3638" s="143" t="s">
        <v>39889</v>
      </c>
      <c r="B3638" s="144" t="str">
        <f>vlookup(A3638, 'OG Data Combined'!$A$2:$Z6277,25,false)</f>
        <v>-</v>
      </c>
      <c r="D3638" s="144" t="str">
        <f>vlookup(A3638, 'OG Data Combined'!$A$2:$AQ6277,29,false)</f>
        <v>-</v>
      </c>
      <c r="E3638" t="str">
        <f>IFERROR(__xludf.DUMMYFUNCTION("IFERROR(REGEXEXTRACT((vlookup(A3638, 'OG Data Combined'!$A$2:$AQ6277,21,false)), ""\((.*?)\)""), """")"),"")</f>
        <v/>
      </c>
    </row>
    <row r="3639">
      <c r="A3639" s="143" t="s">
        <v>39890</v>
      </c>
      <c r="B3639" s="144" t="str">
        <f>vlookup(A3639, 'OG Data Combined'!$A$2:$Z6277,25,false)</f>
        <v>-</v>
      </c>
      <c r="D3639" s="144" t="str">
        <f>vlookup(A3639, 'OG Data Combined'!$A$2:$AQ6277,29,false)</f>
        <v>-</v>
      </c>
      <c r="E3639" t="str">
        <f>IFERROR(__xludf.DUMMYFUNCTION("IFERROR(REGEXEXTRACT((vlookup(A3639, 'OG Data Combined'!$A$2:$AQ6277,21,false)), ""\((.*?)\)""), """")"),"")</f>
        <v/>
      </c>
    </row>
    <row r="3640">
      <c r="A3640" s="143" t="s">
        <v>39891</v>
      </c>
      <c r="B3640" s="144" t="str">
        <f>vlookup(A3640, 'OG Data Combined'!$A$2:$Z6277,25,false)</f>
        <v>-</v>
      </c>
      <c r="D3640" s="144" t="str">
        <f>vlookup(A3640, 'OG Data Combined'!$A$2:$AQ6277,29,false)</f>
        <v>-</v>
      </c>
      <c r="E3640" t="str">
        <f>IFERROR(__xludf.DUMMYFUNCTION("IFERROR(REGEXEXTRACT((vlookup(A3640, 'OG Data Combined'!$A$2:$AQ6277,21,false)), ""\((.*?)\)""), """")"),"")</f>
        <v/>
      </c>
    </row>
    <row r="3641">
      <c r="A3641" s="143" t="s">
        <v>39892</v>
      </c>
      <c r="B3641" s="166" t="str">
        <f>vlookup(A3641, 'OG Data Combined'!$A$2:$Z6277,25,false)</f>
        <v>https://twitter.com/alice_a_field</v>
      </c>
      <c r="D3641" s="144" t="str">
        <f>vlookup(A3641, 'OG Data Combined'!$A$2:$AQ6277,29,false)</f>
        <v>-</v>
      </c>
      <c r="E3641" t="str">
        <f>IFERROR(__xludf.DUMMYFUNCTION("IFERROR(REGEXEXTRACT((vlookup(A3641, 'OG Data Combined'!$A$2:$AQ6277,21,false)), ""\((.*?)\)""), """")"),"Distance")</f>
        <v>Distance</v>
      </c>
    </row>
    <row r="3642">
      <c r="A3642" s="143" t="s">
        <v>39893</v>
      </c>
      <c r="B3642" s="166" t="str">
        <f>vlookup(A3642, 'OG Data Combined'!$A$2:$Z6277,25,false)</f>
        <v>https://twitter.com/coachdutille</v>
      </c>
      <c r="D3642" s="144" t="str">
        <f>vlookup(A3642, 'OG Data Combined'!$A$2:$AQ6277,29,false)</f>
        <v>-</v>
      </c>
      <c r="E3642" t="str">
        <f>IFERROR(__xludf.DUMMYFUNCTION("IFERROR(REGEXEXTRACT((vlookup(A3642, 'OG Data Combined'!$A$2:$AQ6277,21,false)), ""\((.*?)\)""), """")"),"")</f>
        <v/>
      </c>
    </row>
    <row r="3643">
      <c r="A3643" s="143" t="s">
        <v>39894</v>
      </c>
      <c r="B3643" s="144" t="str">
        <f>vlookup(A3643, 'OG Data Combined'!$A$2:$Z6277,25,false)</f>
        <v>-</v>
      </c>
      <c r="D3643" s="144" t="str">
        <f>vlookup(A3643, 'OG Data Combined'!$A$2:$AQ6277,29,false)</f>
        <v>-</v>
      </c>
      <c r="E3643" t="str">
        <f>IFERROR(__xludf.DUMMYFUNCTION("IFERROR(REGEXEXTRACT((vlookup(A3643, 'OG Data Combined'!$A$2:$AQ6277,21,false)), ""\((.*?)\)""), """")"),"")</f>
        <v/>
      </c>
    </row>
    <row r="3644">
      <c r="A3644" s="143" t="s">
        <v>39895</v>
      </c>
      <c r="B3644" s="144" t="str">
        <f>vlookup(A3644, 'OG Data Combined'!$A$2:$Z6277,25,false)</f>
        <v>-</v>
      </c>
      <c r="D3644" s="144" t="str">
        <f>vlookup(A3644, 'OG Data Combined'!$A$2:$AQ6277,29,false)</f>
        <v>-</v>
      </c>
      <c r="E3644" t="str">
        <f>IFERROR(__xludf.DUMMYFUNCTION("IFERROR(REGEXEXTRACT((vlookup(A3644, 'OG Data Combined'!$A$2:$AQ6277,21,false)), ""\((.*?)\)""), """")"),"")</f>
        <v/>
      </c>
    </row>
    <row r="3645">
      <c r="A3645" s="143" t="s">
        <v>39896</v>
      </c>
      <c r="B3645" s="144" t="str">
        <f>vlookup(A3645, 'OG Data Combined'!$A$2:$Z6277,25,false)</f>
        <v>-</v>
      </c>
      <c r="D3645" s="144" t="str">
        <f>vlookup(A3645, 'OG Data Combined'!$A$2:$AQ6277,29,false)</f>
        <v>-</v>
      </c>
      <c r="E3645" t="str">
        <f>IFERROR(__xludf.DUMMYFUNCTION("IFERROR(REGEXEXTRACT((vlookup(A3645, 'OG Data Combined'!$A$2:$AQ6277,21,false)), ""\((.*?)\)""), """")"),"")</f>
        <v/>
      </c>
    </row>
    <row r="3646">
      <c r="A3646" s="143" t="s">
        <v>39897</v>
      </c>
      <c r="B3646" s="144" t="str">
        <f>vlookup(A3646, 'OG Data Combined'!$A$2:$Z6277,25,false)</f>
        <v>-</v>
      </c>
      <c r="D3646" s="144" t="str">
        <f>vlookup(A3646, 'OG Data Combined'!$A$2:$AQ6277,29,false)</f>
        <v>-</v>
      </c>
      <c r="E3646" t="str">
        <f>IFERROR(__xludf.DUMMYFUNCTION("IFERROR(REGEXEXTRACT((vlookup(A3646, 'OG Data Combined'!$A$2:$AQ6277,21,false)), ""\((.*?)\)""), """")"),"")</f>
        <v/>
      </c>
    </row>
    <row r="3647">
      <c r="A3647" s="143" t="s">
        <v>39898</v>
      </c>
      <c r="B3647" s="166" t="str">
        <f>vlookup(A3647, 'OG Data Combined'!$A$2:$Z6277,25,false)</f>
        <v>https://x.com/sanfilippo04</v>
      </c>
      <c r="D3647" s="166" t="str">
        <f>vlookup(A3647, 'OG Data Combined'!$A$2:$AQ6277,29,false)</f>
        <v>https://www.instagram.com/coach_anthonysf/</v>
      </c>
      <c r="E3647" t="str">
        <f>IFERROR(__xludf.DUMMYFUNCTION("IFERROR(REGEXEXTRACT((vlookup(A3647, 'OG Data Combined'!$A$2:$AQ6277,21,false)), ""\((.*?)\)""), """")"),"Throws")</f>
        <v>Throws</v>
      </c>
    </row>
    <row r="3648">
      <c r="A3648" s="143" t="s">
        <v>39899</v>
      </c>
      <c r="B3648" s="144" t="str">
        <f>vlookup(A3648, 'OG Data Combined'!$A$2:$Z6277,25,false)</f>
        <v>-</v>
      </c>
      <c r="D3648" s="144" t="str">
        <f>vlookup(A3648, 'OG Data Combined'!$A$2:$AQ6277,29,false)</f>
        <v>-</v>
      </c>
      <c r="E3648" t="str">
        <f>IFERROR(__xludf.DUMMYFUNCTION("IFERROR(REGEXEXTRACT((vlookup(A3648, 'OG Data Combined'!$A$2:$AQ6277,21,false)), ""\((.*?)\)""), """")"),"Sprints, Jumps")</f>
        <v>Sprints, Jumps</v>
      </c>
    </row>
    <row r="3649">
      <c r="A3649" s="143" t="s">
        <v>39900</v>
      </c>
      <c r="B3649" s="144" t="str">
        <f>vlookup(A3649, 'OG Data Combined'!$A$2:$Z6277,25,false)</f>
        <v>-</v>
      </c>
      <c r="D3649" s="144" t="str">
        <f>vlookup(A3649, 'OG Data Combined'!$A$2:$AQ6277,29,false)</f>
        <v>-</v>
      </c>
      <c r="E3649" t="str">
        <f>IFERROR(__xludf.DUMMYFUNCTION("IFERROR(REGEXEXTRACT((vlookup(A3649, 'OG Data Combined'!$A$2:$AQ6277,21,false)), ""\((.*?)\)""), """")"),"Pole Vault")</f>
        <v>Pole Vault</v>
      </c>
    </row>
    <row r="3650">
      <c r="A3650" s="143" t="s">
        <v>39901</v>
      </c>
      <c r="B3650" s="144" t="str">
        <f>vlookup(A3650, 'OG Data Combined'!$A$2:$Z6277,25,false)</f>
        <v>-</v>
      </c>
      <c r="D3650" s="144" t="str">
        <f>vlookup(A3650, 'OG Data Combined'!$A$2:$AQ6277,29,false)</f>
        <v>-</v>
      </c>
      <c r="E3650" t="str">
        <f>IFERROR(__xludf.DUMMYFUNCTION("IFERROR(REGEXEXTRACT((vlookup(A3650, 'OG Data Combined'!$A$2:$AQ6277,21,false)), ""\((.*?)\)""), """")"),"Distance")</f>
        <v>Distance</v>
      </c>
    </row>
    <row r="3651">
      <c r="A3651" s="143" t="s">
        <v>39902</v>
      </c>
      <c r="B3651" s="144" t="str">
        <f>vlookup(A3651, 'OG Data Combined'!$A$2:$Z6277,25,false)</f>
        <v>-</v>
      </c>
      <c r="D3651" s="144" t="str">
        <f>vlookup(A3651, 'OG Data Combined'!$A$2:$AQ6277,29,false)</f>
        <v>-</v>
      </c>
      <c r="E3651" t="str">
        <f>IFERROR(__xludf.DUMMYFUNCTION("IFERROR(REGEXEXTRACT((vlookup(A3651, 'OG Data Combined'!$A$2:$AQ6277,21,false)), ""\((.*?)\)""), """")"),"")</f>
        <v/>
      </c>
    </row>
    <row r="3652">
      <c r="A3652" s="143" t="s">
        <v>39903</v>
      </c>
      <c r="B3652" s="144" t="str">
        <f>vlookup(A3652, 'OG Data Combined'!$A$2:$Z6277,25,false)</f>
        <v>-</v>
      </c>
      <c r="D3652" s="144" t="str">
        <f>vlookup(A3652, 'OG Data Combined'!$A$2:$AQ6277,29,false)</f>
        <v>-</v>
      </c>
      <c r="E3652" t="str">
        <f>IFERROR(__xludf.DUMMYFUNCTION("IFERROR(REGEXEXTRACT((vlookup(A3652, 'OG Data Combined'!$A$2:$AQ6277,21,false)), ""\((.*?)\)""), """")"),"")</f>
        <v/>
      </c>
    </row>
    <row r="3653">
      <c r="A3653" s="143" t="s">
        <v>39904</v>
      </c>
      <c r="B3653" s="144" t="str">
        <f>vlookup(A3653, 'OG Data Combined'!$A$2:$Z6277,25,false)</f>
        <v>-</v>
      </c>
      <c r="D3653" s="144" t="str">
        <f>vlookup(A3653, 'OG Data Combined'!$A$2:$AQ6277,29,false)</f>
        <v>-</v>
      </c>
      <c r="E3653" t="str">
        <f>IFERROR(__xludf.DUMMYFUNCTION("IFERROR(REGEXEXTRACT((vlookup(A3653, 'OG Data Combined'!$A$2:$AQ6277,21,false)), ""\((.*?)\)""), """")"),"")</f>
        <v/>
      </c>
    </row>
    <row r="3654">
      <c r="A3654" s="143" t="s">
        <v>42363</v>
      </c>
      <c r="B3654" s="144" t="str">
        <f>vlookup(A3654, 'OG Data Combined'!$A$2:$Z6277,25,false)</f>
        <v>-</v>
      </c>
      <c r="D3654" s="144" t="str">
        <f>vlookup(A3654, 'OG Data Combined'!$A$2:$AQ6277,29,false)</f>
        <v>-</v>
      </c>
      <c r="E3654" t="str">
        <f>IFERROR(__xludf.DUMMYFUNCTION("IFERROR(REGEXEXTRACT((vlookup(A3654, 'OG Data Combined'!$A$2:$AQ6277,21,false)), ""\((.*?)\)""), """")"),"")</f>
        <v/>
      </c>
    </row>
    <row r="3655">
      <c r="A3655" s="143" t="s">
        <v>42364</v>
      </c>
      <c r="B3655" s="166" t="str">
        <f>vlookup(A3655, 'OG Data Combined'!$A$2:$Z6277,25,false)</f>
        <v>https://twitter.com/coachk_luy</v>
      </c>
      <c r="D3655" s="144" t="str">
        <f>vlookup(A3655, 'OG Data Combined'!$A$2:$AQ6277,29,false)</f>
        <v>-</v>
      </c>
      <c r="E3655" t="str">
        <f>IFERROR(__xludf.DUMMYFUNCTION("IFERROR(REGEXEXTRACT((vlookup(A3655, 'OG Data Combined'!$A$2:$AQ6277,21,false)), ""\((.*?)\)""), """")"),"")</f>
        <v/>
      </c>
    </row>
    <row r="3656">
      <c r="A3656" s="143" t="s">
        <v>39905</v>
      </c>
      <c r="B3656" s="144" t="str">
        <f>vlookup(A3656, 'OG Data Combined'!$A$2:$Z6277,25,false)</f>
        <v>-</v>
      </c>
      <c r="D3656" s="144" t="str">
        <f>vlookup(A3656, 'OG Data Combined'!$A$2:$AQ6277,29,false)</f>
        <v>-</v>
      </c>
      <c r="E3656" t="str">
        <f>IFERROR(__xludf.DUMMYFUNCTION("IFERROR(REGEXEXTRACT((vlookup(A3656, 'OG Data Combined'!$A$2:$AQ6277,21,false)), ""\((.*?)\)""), """")"),"")</f>
        <v/>
      </c>
    </row>
    <row r="3657">
      <c r="A3657" s="143" t="s">
        <v>39906</v>
      </c>
      <c r="B3657" s="144" t="str">
        <f>vlookup(A3657, 'OG Data Combined'!$A$2:$Z6277,25,false)</f>
        <v>-</v>
      </c>
      <c r="D3657" s="144" t="str">
        <f>vlookup(A3657, 'OG Data Combined'!$A$2:$AQ6277,29,false)</f>
        <v>-</v>
      </c>
      <c r="E3657" t="str">
        <f>IFERROR(__xludf.DUMMYFUNCTION("IFERROR(REGEXEXTRACT((vlookup(A3657, 'OG Data Combined'!$A$2:$AQ6277,21,false)), ""\((.*?)\)""), """")"),"")</f>
        <v/>
      </c>
    </row>
    <row r="3658">
      <c r="A3658" s="143" t="s">
        <v>39907</v>
      </c>
      <c r="B3658" s="144" t="str">
        <f>vlookup(A3658, 'OG Data Combined'!$A$2:$Z6277,25,false)</f>
        <v>-</v>
      </c>
      <c r="D3658" s="144" t="str">
        <f>vlookup(A3658, 'OG Data Combined'!$A$2:$AQ6277,29,false)</f>
        <v>-</v>
      </c>
      <c r="E3658" t="str">
        <f>IFERROR(__xludf.DUMMYFUNCTION("IFERROR(REGEXEXTRACT((vlookup(A3658, 'OG Data Combined'!$A$2:$AQ6277,21,false)), ""\((.*?)\)""), """")"),"")</f>
        <v/>
      </c>
    </row>
    <row r="3659">
      <c r="A3659" s="143" t="s">
        <v>39908</v>
      </c>
      <c r="B3659" s="144" t="str">
        <f>vlookup(A3659, 'OG Data Combined'!$A$2:$Z6277,25,false)</f>
        <v>-</v>
      </c>
      <c r="D3659" s="144" t="str">
        <f>vlookup(A3659, 'OG Data Combined'!$A$2:$AQ6277,29,false)</f>
        <v>-</v>
      </c>
      <c r="E3659" t="str">
        <f>IFERROR(__xludf.DUMMYFUNCTION("IFERROR(REGEXEXTRACT((vlookup(A3659, 'OG Data Combined'!$A$2:$AQ6277,21,false)), ""\((.*?)\)""), """")"),"")</f>
        <v/>
      </c>
    </row>
    <row r="3660">
      <c r="A3660" s="143" t="s">
        <v>39909</v>
      </c>
      <c r="B3660" s="144" t="str">
        <f>vlookup(A3660, 'OG Data Combined'!$A$2:$Z6277,25,false)</f>
        <v>-</v>
      </c>
      <c r="D3660" s="144" t="str">
        <f>vlookup(A3660, 'OG Data Combined'!$A$2:$AQ6277,29,false)</f>
        <v>-</v>
      </c>
      <c r="E3660" t="str">
        <f>IFERROR(__xludf.DUMMYFUNCTION("IFERROR(REGEXEXTRACT((vlookup(A3660, 'OG Data Combined'!$A$2:$AQ6277,21,false)), ""\((.*?)\)""), """")"),"")</f>
        <v/>
      </c>
    </row>
    <row r="3661">
      <c r="A3661" s="143" t="s">
        <v>39910</v>
      </c>
      <c r="B3661" s="144" t="str">
        <f>vlookup(A3661, 'OG Data Combined'!$A$2:$Z6277,25,false)</f>
        <v>-</v>
      </c>
      <c r="D3661" s="166" t="str">
        <f>vlookup(A3661, 'OG Data Combined'!$A$2:$AQ6277,29,false)</f>
        <v>https://www.instagram.com/tyneilj/</v>
      </c>
      <c r="E3661" t="str">
        <f>IFERROR(__xludf.DUMMYFUNCTION("IFERROR(REGEXEXTRACT((vlookup(A3661, 'OG Data Combined'!$A$2:$AQ6277,21,false)), ""\((.*?)\)""), """")"),"Distance")</f>
        <v>Distance</v>
      </c>
    </row>
    <row r="3662">
      <c r="A3662" s="143" t="s">
        <v>39911</v>
      </c>
      <c r="B3662" s="144" t="str">
        <f>vlookup(A3662, 'OG Data Combined'!$A$2:$Z6277,25,false)</f>
        <v>-</v>
      </c>
      <c r="D3662" s="144" t="str">
        <f>vlookup(A3662, 'OG Data Combined'!$A$2:$AQ6277,29,false)</f>
        <v>-</v>
      </c>
      <c r="E3662" t="str">
        <f>IFERROR(__xludf.DUMMYFUNCTION("IFERROR(REGEXEXTRACT((vlookup(A3662, 'OG Data Combined'!$A$2:$AQ6277,21,false)), ""\((.*?)\)""), """")"),"Throws")</f>
        <v>Throws</v>
      </c>
    </row>
    <row r="3663">
      <c r="A3663" s="143" t="s">
        <v>39912</v>
      </c>
      <c r="B3663" s="144" t="str">
        <f>vlookup(A3663, 'OG Data Combined'!$A$2:$Z6277,25,false)</f>
        <v>-</v>
      </c>
      <c r="D3663" s="144" t="str">
        <f>vlookup(A3663, 'OG Data Combined'!$A$2:$AQ6277,29,false)</f>
        <v>-</v>
      </c>
      <c r="E3663" t="str">
        <f>IFERROR(__xludf.DUMMYFUNCTION("IFERROR(REGEXEXTRACT((vlookup(A3663, 'OG Data Combined'!$A$2:$AQ6277,21,false)), ""\((.*?)\)""), """")"),"Sprints")</f>
        <v>Sprints</v>
      </c>
    </row>
    <row r="3664">
      <c r="A3664" s="143" t="s">
        <v>39913</v>
      </c>
      <c r="B3664" s="144" t="str">
        <f>vlookup(A3664, 'OG Data Combined'!$A$2:$Z6277,25,false)</f>
        <v>-</v>
      </c>
      <c r="D3664" s="144" t="str">
        <f>vlookup(A3664, 'OG Data Combined'!$A$2:$AQ6277,29,false)</f>
        <v>-</v>
      </c>
      <c r="E3664" t="str">
        <f>IFERROR(__xludf.DUMMYFUNCTION("IFERROR(REGEXEXTRACT((vlookup(A3664, 'OG Data Combined'!$A$2:$AQ6277,21,false)), ""\((.*?)\)""), """")"),"Distance")</f>
        <v>Distance</v>
      </c>
    </row>
    <row r="3665">
      <c r="A3665" s="143" t="s">
        <v>39914</v>
      </c>
      <c r="B3665" s="144" t="str">
        <f>vlookup(A3665, 'OG Data Combined'!$A$2:$Z6277,25,false)</f>
        <v>-</v>
      </c>
      <c r="D3665" s="144" t="str">
        <f>vlookup(A3665, 'OG Data Combined'!$A$2:$AQ6277,29,false)</f>
        <v>-</v>
      </c>
      <c r="E3665" t="str">
        <f>IFERROR(__xludf.DUMMYFUNCTION("IFERROR(REGEXEXTRACT((vlookup(A3665, 'OG Data Combined'!$A$2:$AQ6277,21,false)), ""\((.*?)\)""), """")"),"")</f>
        <v/>
      </c>
    </row>
    <row r="3666">
      <c r="A3666" s="143" t="s">
        <v>39915</v>
      </c>
      <c r="B3666" s="144" t="str">
        <f>vlookup(A3666, 'OG Data Combined'!$A$2:$Z6277,25,false)</f>
        <v>-</v>
      </c>
      <c r="D3666" s="144" t="str">
        <f>vlookup(A3666, 'OG Data Combined'!$A$2:$AQ6277,29,false)</f>
        <v>-</v>
      </c>
      <c r="E3666" t="str">
        <f>IFERROR(__xludf.DUMMYFUNCTION("IFERROR(REGEXEXTRACT((vlookup(A3666, 'OG Data Combined'!$A$2:$AQ6277,21,false)), ""\((.*?)\)""), """")"),"")</f>
        <v/>
      </c>
    </row>
    <row r="3667">
      <c r="A3667" s="143" t="s">
        <v>39916</v>
      </c>
      <c r="B3667" s="144" t="str">
        <f>vlookup(A3667, 'OG Data Combined'!$A$2:$Z6277,25,false)</f>
        <v>-</v>
      </c>
      <c r="D3667" s="144" t="str">
        <f>vlookup(A3667, 'OG Data Combined'!$A$2:$AQ6277,29,false)</f>
        <v>-</v>
      </c>
      <c r="E3667" t="str">
        <f>IFERROR(__xludf.DUMMYFUNCTION("IFERROR(REGEXEXTRACT((vlookup(A3667, 'OG Data Combined'!$A$2:$AQ6277,21,false)), ""\((.*?)\)""), """")"),"")</f>
        <v/>
      </c>
    </row>
    <row r="3668">
      <c r="A3668" s="143" t="s">
        <v>39917</v>
      </c>
      <c r="B3668" s="144" t="str">
        <f>vlookup(A3668, 'OG Data Combined'!$A$2:$Z6277,25,false)</f>
        <v>-</v>
      </c>
      <c r="D3668" s="144" t="str">
        <f>vlookup(A3668, 'OG Data Combined'!$A$2:$AQ6277,29,false)</f>
        <v>-</v>
      </c>
      <c r="E3668" t="str">
        <f>IFERROR(__xludf.DUMMYFUNCTION("IFERROR(REGEXEXTRACT((vlookup(A3668, 'OG Data Combined'!$A$2:$AQ6277,21,false)), ""\((.*?)\)""), """")"),"Throws")</f>
        <v>Throws</v>
      </c>
    </row>
    <row r="3669">
      <c r="A3669" s="143" t="s">
        <v>39918</v>
      </c>
      <c r="B3669" s="166" t="str">
        <f>vlookup(A3669, 'OG Data Combined'!$A$2:$Z6277,25,false)</f>
        <v>https://twitter.com/coachedubois</v>
      </c>
      <c r="D3669" s="144" t="str">
        <f>vlookup(A3669, 'OG Data Combined'!$A$2:$AQ6277,29,false)</f>
        <v>-</v>
      </c>
      <c r="E3669" t="str">
        <f>IFERROR(__xludf.DUMMYFUNCTION("IFERROR(REGEXEXTRACT((vlookup(A3669, 'OG Data Combined'!$A$2:$AQ6277,21,false)), ""\((.*?)\)""), """")"),"Distance")</f>
        <v>Distance</v>
      </c>
    </row>
    <row r="3670">
      <c r="A3670" s="143" t="s">
        <v>39919</v>
      </c>
      <c r="B3670" s="144" t="str">
        <f>vlookup(A3670, 'OG Data Combined'!$A$2:$Z6277,25,false)</f>
        <v>-</v>
      </c>
      <c r="D3670" s="144" t="str">
        <f>vlookup(A3670, 'OG Data Combined'!$A$2:$AQ6277,29,false)</f>
        <v>-</v>
      </c>
      <c r="E3670" t="str">
        <f>IFERROR(__xludf.DUMMYFUNCTION("IFERROR(REGEXEXTRACT((vlookup(A3670, 'OG Data Combined'!$A$2:$AQ6277,21,false)), ""\((.*?)\)""), """")"),"")</f>
        <v/>
      </c>
    </row>
    <row r="3671">
      <c r="A3671" s="143" t="s">
        <v>39920</v>
      </c>
      <c r="B3671" s="144" t="str">
        <f>vlookup(A3671, 'OG Data Combined'!$A$2:$Z6277,25,false)</f>
        <v>-</v>
      </c>
      <c r="D3671" s="144" t="str">
        <f>vlookup(A3671, 'OG Data Combined'!$A$2:$AQ6277,29,false)</f>
        <v>-</v>
      </c>
      <c r="E3671" t="str">
        <f>IFERROR(__xludf.DUMMYFUNCTION("IFERROR(REGEXEXTRACT((vlookup(A3671, 'OG Data Combined'!$A$2:$AQ6277,21,false)), ""\((.*?)\)""), """")"),"")</f>
        <v/>
      </c>
    </row>
    <row r="3672">
      <c r="A3672" s="143" t="s">
        <v>39921</v>
      </c>
      <c r="B3672" s="144" t="str">
        <f>vlookup(A3672, 'OG Data Combined'!$A$2:$Z6277,25,false)</f>
        <v>-</v>
      </c>
      <c r="D3672" s="144" t="str">
        <f>vlookup(A3672, 'OG Data Combined'!$A$2:$AQ6277,29,false)</f>
        <v>-</v>
      </c>
      <c r="E3672" t="str">
        <f>IFERROR(__xludf.DUMMYFUNCTION("IFERROR(REGEXEXTRACT((vlookup(A3672, 'OG Data Combined'!$A$2:$AQ6277,21,false)), ""\((.*?)\)""), """")"),"")</f>
        <v/>
      </c>
    </row>
    <row r="3673">
      <c r="A3673" s="143" t="s">
        <v>39922</v>
      </c>
      <c r="B3673" s="144" t="str">
        <f>vlookup(A3673, 'OG Data Combined'!$A$2:$Z6277,25,false)</f>
        <v>-</v>
      </c>
      <c r="D3673" s="144" t="str">
        <f>vlookup(A3673, 'OG Data Combined'!$A$2:$AQ6277,29,false)</f>
        <v>-</v>
      </c>
      <c r="E3673" t="str">
        <f>IFERROR(__xludf.DUMMYFUNCTION("IFERROR(REGEXEXTRACT((vlookup(A3673, 'OG Data Combined'!$A$2:$AQ6277,21,false)), ""\((.*?)\)""), """")"),"")</f>
        <v/>
      </c>
    </row>
    <row r="3674">
      <c r="A3674" s="143" t="s">
        <v>39923</v>
      </c>
      <c r="B3674" s="144" t="str">
        <f>vlookup(A3674, 'OG Data Combined'!$A$2:$Z6277,25,false)</f>
        <v>-</v>
      </c>
      <c r="D3674" s="144" t="str">
        <f>vlookup(A3674, 'OG Data Combined'!$A$2:$AQ6277,29,false)</f>
        <v>-</v>
      </c>
      <c r="E3674" t="str">
        <f>IFERROR(__xludf.DUMMYFUNCTION("IFERROR(REGEXEXTRACT((vlookup(A3674, 'OG Data Combined'!$A$2:$AQ6277,21,false)), ""\((.*?)\)""), """")"),"")</f>
        <v/>
      </c>
    </row>
    <row r="3675">
      <c r="A3675" s="143" t="s">
        <v>39924</v>
      </c>
      <c r="B3675" s="166" t="str">
        <f>vlookup(A3675, 'OG Data Combined'!$A$2:$Z6277,25,false)</f>
        <v>https://twitter.com/SethSpices</v>
      </c>
      <c r="D3675" s="166" t="str">
        <f>vlookup(A3675, 'OG Data Combined'!$A$2:$AQ6277,29,false)</f>
        <v>https://www.instagram.com/spicers70/</v>
      </c>
      <c r="E3675" t="str">
        <f>IFERROR(__xludf.DUMMYFUNCTION("IFERROR(REGEXEXTRACT((vlookup(A3675, 'OG Data Combined'!$A$2:$AQ6277,21,false)), ""\((.*?)\)""), """")"),"")</f>
        <v/>
      </c>
    </row>
    <row r="3676">
      <c r="A3676" s="143" t="s">
        <v>39925</v>
      </c>
      <c r="B3676" s="144" t="str">
        <f>vlookup(A3676, 'OG Data Combined'!$A$2:$Z6277,25,false)</f>
        <v>-</v>
      </c>
      <c r="D3676" s="144" t="str">
        <f>vlookup(A3676, 'OG Data Combined'!$A$2:$AQ6277,29,false)</f>
        <v>-</v>
      </c>
      <c r="E3676" t="str">
        <f>IFERROR(__xludf.DUMMYFUNCTION("IFERROR(REGEXEXTRACT((vlookup(A3676, 'OG Data Combined'!$A$2:$AQ6277,21,false)), ""\((.*?)\)""), """")"),"")</f>
        <v/>
      </c>
    </row>
    <row r="3677">
      <c r="A3677" s="143" t="s">
        <v>39926</v>
      </c>
      <c r="B3677" s="144" t="str">
        <f>vlookup(A3677, 'OG Data Combined'!$A$2:$Z6277,25,false)</f>
        <v>-</v>
      </c>
      <c r="D3677" s="144" t="str">
        <f>vlookup(A3677, 'OG Data Combined'!$A$2:$AQ6277,29,false)</f>
        <v>-</v>
      </c>
      <c r="E3677" t="str">
        <f>IFERROR(__xludf.DUMMYFUNCTION("IFERROR(REGEXEXTRACT((vlookup(A3677, 'OG Data Combined'!$A$2:$AQ6277,21,false)), ""\((.*?)\)""), """")"),"")</f>
        <v/>
      </c>
    </row>
    <row r="3678">
      <c r="A3678" s="143" t="s">
        <v>39927</v>
      </c>
      <c r="B3678" s="144" t="str">
        <f>vlookup(A3678, 'OG Data Combined'!$A$2:$Z6277,25,false)</f>
        <v>-</v>
      </c>
      <c r="D3678" s="144" t="str">
        <f>vlookup(A3678, 'OG Data Combined'!$A$2:$AQ6277,29,false)</f>
        <v>-</v>
      </c>
      <c r="E3678" t="str">
        <f>IFERROR(__xludf.DUMMYFUNCTION("IFERROR(REGEXEXTRACT((vlookup(A3678, 'OG Data Combined'!$A$2:$AQ6277,21,false)), ""\((.*?)\)""), """")"),"")</f>
        <v/>
      </c>
    </row>
    <row r="3679">
      <c r="A3679" s="143" t="s">
        <v>39928</v>
      </c>
      <c r="B3679" s="144" t="str">
        <f>vlookup(A3679, 'OG Data Combined'!$A$2:$Z6277,25,false)</f>
        <v>-</v>
      </c>
      <c r="D3679" s="144" t="str">
        <f>vlookup(A3679, 'OG Data Combined'!$A$2:$AQ6277,29,false)</f>
        <v>-</v>
      </c>
      <c r="E3679" t="str">
        <f>IFERROR(__xludf.DUMMYFUNCTION("IFERROR(REGEXEXTRACT((vlookup(A3679, 'OG Data Combined'!$A$2:$AQ6277,21,false)), ""\((.*?)\)""), """")"),"Distance")</f>
        <v>Distance</v>
      </c>
    </row>
    <row r="3680">
      <c r="A3680" s="143" t="s">
        <v>39929</v>
      </c>
      <c r="B3680" s="144" t="str">
        <f>vlookup(A3680, 'OG Data Combined'!$A$2:$Z6277,25,false)</f>
        <v>-</v>
      </c>
      <c r="D3680" s="144" t="str">
        <f>vlookup(A3680, 'OG Data Combined'!$A$2:$AQ6277,29,false)</f>
        <v>-</v>
      </c>
      <c r="E3680" t="str">
        <f>IFERROR(__xludf.DUMMYFUNCTION("IFERROR(REGEXEXTRACT((vlookup(A3680, 'OG Data Combined'!$A$2:$AQ6277,21,false)), ""\((.*?)\)""), """")"),"")</f>
        <v/>
      </c>
    </row>
    <row r="3681">
      <c r="A3681" s="143" t="s">
        <v>39930</v>
      </c>
      <c r="B3681" s="144" t="str">
        <f>vlookup(A3681, 'OG Data Combined'!$A$2:$Z6277,25,false)</f>
        <v>-</v>
      </c>
      <c r="D3681" s="144" t="str">
        <f>vlookup(A3681, 'OG Data Combined'!$A$2:$AQ6277,29,false)</f>
        <v>-</v>
      </c>
      <c r="E3681" t="str">
        <f>IFERROR(__xludf.DUMMYFUNCTION("IFERROR(REGEXEXTRACT((vlookup(A3681, 'OG Data Combined'!$A$2:$AQ6277,21,false)), ""\((.*?)\)""), """")"),"")</f>
        <v/>
      </c>
    </row>
    <row r="3682">
      <c r="A3682" s="143" t="s">
        <v>39931</v>
      </c>
      <c r="B3682" s="144" t="str">
        <f>vlookup(A3682, 'OG Data Combined'!$A$2:$Z6277,25,false)</f>
        <v>-</v>
      </c>
      <c r="D3682" s="144" t="str">
        <f>vlookup(A3682, 'OG Data Combined'!$A$2:$AQ6277,29,false)</f>
        <v>-</v>
      </c>
      <c r="E3682" t="str">
        <f>IFERROR(__xludf.DUMMYFUNCTION("IFERROR(REGEXEXTRACT((vlookup(A3682, 'OG Data Combined'!$A$2:$AQ6277,21,false)), ""\((.*?)\)""), """")"),"")</f>
        <v/>
      </c>
    </row>
    <row r="3683">
      <c r="A3683" s="143" t="s">
        <v>39932</v>
      </c>
      <c r="B3683" s="144" t="str">
        <f>vlookup(A3683, 'OG Data Combined'!$A$2:$Z6277,25,false)</f>
        <v>-</v>
      </c>
      <c r="D3683" s="144" t="str">
        <f>vlookup(A3683, 'OG Data Combined'!$A$2:$AQ6277,29,false)</f>
        <v>-</v>
      </c>
      <c r="E3683" t="str">
        <f>IFERROR(__xludf.DUMMYFUNCTION("IFERROR(REGEXEXTRACT((vlookup(A3683, 'OG Data Combined'!$A$2:$AQ6277,21,false)), ""\((.*?)\)""), """")"),"")</f>
        <v/>
      </c>
    </row>
    <row r="3684">
      <c r="A3684" s="143" t="s">
        <v>39933</v>
      </c>
      <c r="B3684" s="144" t="str">
        <f>vlookup(A3684, 'OG Data Combined'!$A$2:$Z6277,25,false)</f>
        <v>-</v>
      </c>
      <c r="D3684" s="144" t="str">
        <f>vlookup(A3684, 'OG Data Combined'!$A$2:$AQ6277,29,false)</f>
        <v>-</v>
      </c>
      <c r="E3684" t="str">
        <f>IFERROR(__xludf.DUMMYFUNCTION("IFERROR(REGEXEXTRACT((vlookup(A3684, 'OG Data Combined'!$A$2:$AQ6277,21,false)), ""\((.*?)\)""), """")"),"")</f>
        <v/>
      </c>
    </row>
    <row r="3685">
      <c r="A3685" s="143" t="s">
        <v>39934</v>
      </c>
      <c r="B3685" s="144" t="str">
        <f>vlookup(A3685, 'OG Data Combined'!$A$2:$Z6277,25,false)</f>
        <v>-</v>
      </c>
      <c r="D3685" s="144" t="str">
        <f>vlookup(A3685, 'OG Data Combined'!$A$2:$AQ6277,29,false)</f>
        <v>-</v>
      </c>
      <c r="E3685" t="str">
        <f>IFERROR(__xludf.DUMMYFUNCTION("IFERROR(REGEXEXTRACT((vlookup(A3685, 'OG Data Combined'!$A$2:$AQ6277,21,false)), ""\((.*?)\)""), """")"),"")</f>
        <v/>
      </c>
    </row>
    <row r="3686">
      <c r="A3686" s="143" t="s">
        <v>39935</v>
      </c>
      <c r="B3686" s="144" t="str">
        <f>vlookup(A3686, 'OG Data Combined'!$A$2:$Z6277,25,false)</f>
        <v>-</v>
      </c>
      <c r="D3686" s="144" t="str">
        <f>vlookup(A3686, 'OG Data Combined'!$A$2:$AQ6277,29,false)</f>
        <v>-</v>
      </c>
      <c r="E3686" t="str">
        <f>IFERROR(__xludf.DUMMYFUNCTION("IFERROR(REGEXEXTRACT((vlookup(A3686, 'OG Data Combined'!$A$2:$AQ6277,21,false)), ""\((.*?)\)""), """")"),"")</f>
        <v/>
      </c>
    </row>
    <row r="3687">
      <c r="A3687" s="143" t="s">
        <v>39936</v>
      </c>
      <c r="B3687" s="144" t="str">
        <f>vlookup(A3687, 'OG Data Combined'!$A$2:$Z6277,25,false)</f>
        <v>-</v>
      </c>
      <c r="D3687" s="144" t="str">
        <f>vlookup(A3687, 'OG Data Combined'!$A$2:$AQ6277,29,false)</f>
        <v>-</v>
      </c>
      <c r="E3687" t="str">
        <f>IFERROR(__xludf.DUMMYFUNCTION("IFERROR(REGEXEXTRACT((vlookup(A3687, 'OG Data Combined'!$A$2:$AQ6277,21,false)), ""\((.*?)\)""), """")"),"")</f>
        <v/>
      </c>
    </row>
    <row r="3688">
      <c r="A3688" s="143" t="s">
        <v>39937</v>
      </c>
      <c r="B3688" s="144" t="str">
        <f>vlookup(A3688, 'OG Data Combined'!$A$2:$Z6277,25,false)</f>
        <v>-</v>
      </c>
      <c r="D3688" s="144" t="str">
        <f>vlookup(A3688, 'OG Data Combined'!$A$2:$AQ6277,29,false)</f>
        <v>-</v>
      </c>
      <c r="E3688" t="str">
        <f>IFERROR(__xludf.DUMMYFUNCTION("IFERROR(REGEXEXTRACT((vlookup(A3688, 'OG Data Combined'!$A$2:$AQ6277,21,false)), ""\((.*?)\)""), """")"),"")</f>
        <v/>
      </c>
    </row>
    <row r="3689">
      <c r="A3689" s="143" t="s">
        <v>39938</v>
      </c>
      <c r="B3689" s="144" t="str">
        <f>vlookup(A3689, 'OG Data Combined'!$A$2:$Z6277,25,false)</f>
        <v>-</v>
      </c>
      <c r="D3689" s="144" t="str">
        <f>vlookup(A3689, 'OG Data Combined'!$A$2:$AQ6277,29,false)</f>
        <v>-</v>
      </c>
      <c r="E3689" t="str">
        <f>IFERROR(__xludf.DUMMYFUNCTION("IFERROR(REGEXEXTRACT((vlookup(A3689, 'OG Data Combined'!$A$2:$AQ6277,21,false)), ""\((.*?)\)""), """")"),"")</f>
        <v/>
      </c>
    </row>
    <row r="3690">
      <c r="A3690" s="143" t="s">
        <v>39939</v>
      </c>
      <c r="B3690" s="144" t="str">
        <f>vlookup(A3690, 'OG Data Combined'!$A$2:$Z6277,25,false)</f>
        <v>-</v>
      </c>
      <c r="D3690" s="166" t="str">
        <f>vlookup(A3690, 'OG Data Combined'!$A$2:$AQ6277,29,false)</f>
        <v>https://www.instagram.com/coachclaire_fit/</v>
      </c>
      <c r="E3690" t="str">
        <f>IFERROR(__xludf.DUMMYFUNCTION("IFERROR(REGEXEXTRACT((vlookup(A3690, 'OG Data Combined'!$A$2:$AQ6277,21,false)), ""\((.*?)\)""), """")"),"")</f>
        <v/>
      </c>
    </row>
    <row r="3691">
      <c r="A3691" s="143" t="s">
        <v>39940</v>
      </c>
      <c r="B3691" s="144" t="str">
        <f>vlookup(A3691, 'OG Data Combined'!$A$2:$Z6277,25,false)</f>
        <v>-</v>
      </c>
      <c r="D3691" s="144" t="str">
        <f>vlookup(A3691, 'OG Data Combined'!$A$2:$AQ6277,29,false)</f>
        <v>-</v>
      </c>
      <c r="E3691" t="str">
        <f>IFERROR(__xludf.DUMMYFUNCTION("IFERROR(REGEXEXTRACT((vlookup(A3691, 'OG Data Combined'!$A$2:$AQ6277,21,false)), ""\((.*?)\)""), """")"),"")</f>
        <v/>
      </c>
    </row>
    <row r="3692">
      <c r="A3692" s="143" t="s">
        <v>39941</v>
      </c>
      <c r="B3692" s="166" t="str">
        <f>vlookup(A3692, 'OG Data Combined'!$A$2:$Z6277,25,false)</f>
        <v>https://x.com/wan_darren</v>
      </c>
      <c r="D3692" s="144" t="str">
        <f>vlookup(A3692, 'OG Data Combined'!$A$2:$AQ6277,29,false)</f>
        <v>-</v>
      </c>
      <c r="E3692" t="str">
        <f>IFERROR(__xludf.DUMMYFUNCTION("IFERROR(REGEXEXTRACT((vlookup(A3692, 'OG Data Combined'!$A$2:$AQ6277,21,false)), ""\((.*?)\)""), """")"),"Throws")</f>
        <v>Throws</v>
      </c>
    </row>
    <row r="3693">
      <c r="A3693" s="143" t="s">
        <v>39942</v>
      </c>
      <c r="B3693" s="166" t="str">
        <f>vlookup(A3693, 'OG Data Combined'!$A$2:$Z6277,25,false)</f>
        <v>https://twitter.com/coachcurll</v>
      </c>
      <c r="D3693" s="144" t="str">
        <f>vlookup(A3693, 'OG Data Combined'!$A$2:$AQ6277,29,false)</f>
        <v>-</v>
      </c>
      <c r="E3693" t="str">
        <f>IFERROR(__xludf.DUMMYFUNCTION("IFERROR(REGEXEXTRACT((vlookup(A3693, 'OG Data Combined'!$A$2:$AQ6277,21,false)), ""\((.*?)\)""), """")"),"Pole Vault")</f>
        <v>Pole Vault</v>
      </c>
    </row>
    <row r="3694">
      <c r="A3694" s="143" t="s">
        <v>39943</v>
      </c>
      <c r="B3694" s="144" t="str">
        <f>vlookup(A3694, 'OG Data Combined'!$A$2:$Z6277,25,false)</f>
        <v>-</v>
      </c>
      <c r="D3694" s="144" t="str">
        <f>vlookup(A3694, 'OG Data Combined'!$A$2:$AQ6277,29,false)</f>
        <v>-</v>
      </c>
      <c r="E3694" t="str">
        <f>IFERROR(__xludf.DUMMYFUNCTION("IFERROR(REGEXEXTRACT((vlookup(A3694, 'OG Data Combined'!$A$2:$AQ6277,21,false)), ""\((.*?)\)""), """")"),"Multi-events, Javelin")</f>
        <v>Multi-events, Javelin</v>
      </c>
    </row>
    <row r="3695">
      <c r="A3695" s="143" t="s">
        <v>39944</v>
      </c>
      <c r="B3695" s="144" t="str">
        <f>vlookup(A3695, 'OG Data Combined'!$A$2:$Z6277,25,false)</f>
        <v>-</v>
      </c>
      <c r="D3695" s="144" t="str">
        <f>vlookup(A3695, 'OG Data Combined'!$A$2:$AQ6277,29,false)</f>
        <v>-</v>
      </c>
      <c r="E3695" t="str">
        <f>IFERROR(__xludf.DUMMYFUNCTION("IFERROR(REGEXEXTRACT((vlookup(A3695, 'OG Data Combined'!$A$2:$AQ6277,21,false)), ""\((.*?)\)""), """")"),"Jumps")</f>
        <v>Jumps</v>
      </c>
    </row>
    <row r="3696">
      <c r="A3696" s="143" t="s">
        <v>39945</v>
      </c>
      <c r="B3696" s="144" t="str">
        <f>vlookup(A3696, 'OG Data Combined'!$A$2:$Z6277,25,false)</f>
        <v>-</v>
      </c>
      <c r="D3696" s="144" t="str">
        <f>vlookup(A3696, 'OG Data Combined'!$A$2:$AQ6277,29,false)</f>
        <v>-</v>
      </c>
      <c r="E3696" t="str">
        <f>IFERROR(__xludf.DUMMYFUNCTION("IFERROR(REGEXEXTRACT((vlookup(A3696, 'OG Data Combined'!$A$2:$AQ6277,21,false)), ""\((.*?)\)""), """")"),"Hurdles")</f>
        <v>Hurdles</v>
      </c>
    </row>
    <row r="3697">
      <c r="A3697" s="143" t="s">
        <v>39946</v>
      </c>
      <c r="B3697" s="144" t="str">
        <f>vlookup(A3697, 'OG Data Combined'!$A$2:$Z6277,25,false)</f>
        <v>-</v>
      </c>
      <c r="D3697" s="144" t="str">
        <f>vlookup(A3697, 'OG Data Combined'!$A$2:$AQ6277,29,false)</f>
        <v>-</v>
      </c>
      <c r="E3697" t="str">
        <f>IFERROR(__xludf.DUMMYFUNCTION("IFERROR(REGEXEXTRACT((vlookup(A3697, 'OG Data Combined'!$A$2:$AQ6277,21,false)), ""\((.*?)\)""), """")"),"Distance")</f>
        <v>Distance</v>
      </c>
    </row>
    <row r="3698">
      <c r="A3698" s="143" t="s">
        <v>39947</v>
      </c>
      <c r="B3698" s="144" t="str">
        <f>vlookup(A3698, 'OG Data Combined'!$A$2:$Z6277,25,false)</f>
        <v>-</v>
      </c>
      <c r="D3698" s="144" t="str">
        <f>vlookup(A3698, 'OG Data Combined'!$A$2:$AQ6277,29,false)</f>
        <v>-</v>
      </c>
      <c r="E3698" t="str">
        <f>IFERROR(__xludf.DUMMYFUNCTION("IFERROR(REGEXEXTRACT((vlookup(A3698, 'OG Data Combined'!$A$2:$AQ6277,21,false)), ""\((.*?)\)""), """")"),"")</f>
        <v/>
      </c>
    </row>
    <row r="3699">
      <c r="A3699" s="143" t="s">
        <v>39948</v>
      </c>
      <c r="B3699" s="166" t="str">
        <f>vlookup(A3699, 'OG Data Combined'!$A$2:$Z6277,25,false)</f>
        <v>https://x.com/lizmaddenn</v>
      </c>
      <c r="D3699" s="144" t="str">
        <f>vlookup(A3699, 'OG Data Combined'!$A$2:$AQ6277,29,false)</f>
        <v>-</v>
      </c>
      <c r="E3699" t="str">
        <f>IFERROR(__xludf.DUMMYFUNCTION("IFERROR(REGEXEXTRACT((vlookup(A3699, 'OG Data Combined'!$A$2:$AQ6277,21,false)), ""\((.*?)\)""), """")"),"Throws")</f>
        <v>Throws</v>
      </c>
    </row>
    <row r="3700">
      <c r="A3700" s="143" t="s">
        <v>39949</v>
      </c>
      <c r="B3700" s="144" t="str">
        <f>vlookup(A3700, 'OG Data Combined'!$A$2:$Z6277,25,false)</f>
        <v>-</v>
      </c>
      <c r="D3700" s="144" t="str">
        <f>vlookup(A3700, 'OG Data Combined'!$A$2:$AQ6277,29,false)</f>
        <v>-</v>
      </c>
      <c r="E3700" t="str">
        <f>IFERROR(__xludf.DUMMYFUNCTION("IFERROR(REGEXEXTRACT((vlookup(A3700, 'OG Data Combined'!$A$2:$AQ6277,21,false)), ""\((.*?)\)""), """")"),"Jumps")</f>
        <v>Jumps</v>
      </c>
    </row>
    <row r="3701">
      <c r="A3701" s="143" t="s">
        <v>39950</v>
      </c>
      <c r="B3701" s="144" t="str">
        <f>vlookup(A3701, 'OG Data Combined'!$A$2:$Z6277,25,false)</f>
        <v>-</v>
      </c>
      <c r="D3701" s="144" t="str">
        <f>vlookup(A3701, 'OG Data Combined'!$A$2:$AQ6277,29,false)</f>
        <v>-</v>
      </c>
      <c r="E3701" t="str">
        <f>IFERROR(__xludf.DUMMYFUNCTION("IFERROR(REGEXEXTRACT((vlookup(A3701, 'OG Data Combined'!$A$2:$AQ6277,21,false)), ""\((.*?)\)""), """")"),"Distance")</f>
        <v>Distance</v>
      </c>
    </row>
    <row r="3702">
      <c r="A3702" s="143" t="s">
        <v>39951</v>
      </c>
      <c r="B3702" s="166" t="str">
        <f>vlookup(A3702, 'OG Data Combined'!$A$2:$Z6277,25,false)</f>
        <v>https://twitter.com/walknessmonster</v>
      </c>
      <c r="D3702" s="144" t="str">
        <f>vlookup(A3702, 'OG Data Combined'!$A$2:$AQ6277,29,false)</f>
        <v>-</v>
      </c>
      <c r="E3702" t="str">
        <f>IFERROR(__xludf.DUMMYFUNCTION("IFERROR(REGEXEXTRACT((vlookup(A3702, 'OG Data Combined'!$A$2:$AQ6277,21,false)), ""\((.*?)\)""), """")"),"")</f>
        <v/>
      </c>
    </row>
    <row r="3703">
      <c r="A3703" s="143" t="s">
        <v>39952</v>
      </c>
      <c r="B3703" s="144" t="str">
        <f>vlookup(A3703, 'OG Data Combined'!$A$2:$Z6277,25,false)</f>
        <v>-</v>
      </c>
      <c r="D3703" s="144" t="str">
        <f>vlookup(A3703, 'OG Data Combined'!$A$2:$AQ6277,29,false)</f>
        <v>-</v>
      </c>
      <c r="E3703" t="str">
        <f>IFERROR(__xludf.DUMMYFUNCTION("IFERROR(REGEXEXTRACT((vlookup(A3703, 'OG Data Combined'!$A$2:$AQ6277,21,false)), ""\((.*?)\)""), """")"),"")</f>
        <v/>
      </c>
    </row>
    <row r="3704">
      <c r="A3704" s="143" t="s">
        <v>39953</v>
      </c>
      <c r="B3704" s="144" t="str">
        <f>vlookup(A3704, 'OG Data Combined'!$A$2:$Z6277,25,false)</f>
        <v>-</v>
      </c>
      <c r="D3704" s="144" t="str">
        <f>vlookup(A3704, 'OG Data Combined'!$A$2:$AQ6277,29,false)</f>
        <v>-</v>
      </c>
      <c r="E3704" t="str">
        <f>IFERROR(__xludf.DUMMYFUNCTION("IFERROR(REGEXEXTRACT((vlookup(A3704, 'OG Data Combined'!$A$2:$AQ6277,21,false)), ""\((.*?)\)""), """")"),"Throws")</f>
        <v>Throws</v>
      </c>
    </row>
    <row r="3705">
      <c r="A3705" s="143" t="s">
        <v>39954</v>
      </c>
      <c r="B3705" s="144" t="str">
        <f>vlookup(A3705, 'OG Data Combined'!$A$2:$Z6277,25,false)</f>
        <v>-</v>
      </c>
      <c r="D3705" s="144" t="str">
        <f>vlookup(A3705, 'OG Data Combined'!$A$2:$AQ6277,29,false)</f>
        <v>-</v>
      </c>
      <c r="E3705" t="str">
        <f>IFERROR(__xludf.DUMMYFUNCTION("IFERROR(REGEXEXTRACT((vlookup(A3705, 'OG Data Combined'!$A$2:$AQ6277,21,false)), ""\((.*?)\)""), """")"),"Mid-Distance, Distance")</f>
        <v>Mid-Distance, Distance</v>
      </c>
    </row>
    <row r="3706">
      <c r="A3706" s="143" t="s">
        <v>39955</v>
      </c>
      <c r="B3706" s="144" t="str">
        <f>vlookup(A3706, 'OG Data Combined'!$A$2:$Z6277,25,false)</f>
        <v>-</v>
      </c>
      <c r="D3706" s="144" t="str">
        <f>vlookup(A3706, 'OG Data Combined'!$A$2:$AQ6277,29,false)</f>
        <v>-</v>
      </c>
      <c r="E3706" t="str">
        <f>IFERROR(__xludf.DUMMYFUNCTION("IFERROR(REGEXEXTRACT((vlookup(A3706, 'OG Data Combined'!$A$2:$AQ6277,21,false)), ""\((.*?)\)""), """")"),"Horizontal Jumps, Pole Vault")</f>
        <v>Horizontal Jumps, Pole Vault</v>
      </c>
    </row>
    <row r="3707">
      <c r="A3707" s="143" t="s">
        <v>39956</v>
      </c>
      <c r="B3707" s="144" t="str">
        <f>vlookup(A3707, 'OG Data Combined'!$A$2:$Z6277,25,false)</f>
        <v>-</v>
      </c>
      <c r="D3707" s="144" t="str">
        <f>vlookup(A3707, 'OG Data Combined'!$A$2:$AQ6277,29,false)</f>
        <v>-</v>
      </c>
      <c r="E3707" t="str">
        <f>IFERROR(__xludf.DUMMYFUNCTION("IFERROR(REGEXEXTRACT((vlookup(A3707, 'OG Data Combined'!$A$2:$AQ6277,21,false)), ""\((.*?)\)""), """")"),"")</f>
        <v/>
      </c>
    </row>
    <row r="3708">
      <c r="A3708" s="143" t="s">
        <v>39957</v>
      </c>
      <c r="B3708" s="144" t="str">
        <f>vlookup(A3708, 'OG Data Combined'!$A$2:$Z6277,25,false)</f>
        <v>-</v>
      </c>
      <c r="D3708" s="144" t="str">
        <f>vlookup(A3708, 'OG Data Combined'!$A$2:$AQ6277,29,false)</f>
        <v>-</v>
      </c>
      <c r="E3708" t="str">
        <f>IFERROR(__xludf.DUMMYFUNCTION("IFERROR(REGEXEXTRACT((vlookup(A3708, 'OG Data Combined'!$A$2:$AQ6277,21,false)), ""\((.*?)\)""), """")"),"")</f>
        <v/>
      </c>
    </row>
    <row r="3709">
      <c r="A3709" s="143" t="s">
        <v>39958</v>
      </c>
      <c r="B3709" s="144" t="str">
        <f>vlookup(A3709, 'OG Data Combined'!$A$2:$Z6277,25,false)</f>
        <v>-</v>
      </c>
      <c r="D3709" s="144" t="str">
        <f>vlookup(A3709, 'OG Data Combined'!$A$2:$AQ6277,29,false)</f>
        <v>-</v>
      </c>
      <c r="E3709" t="str">
        <f>IFERROR(__xludf.DUMMYFUNCTION("IFERROR(REGEXEXTRACT((vlookup(A3709, 'OG Data Combined'!$A$2:$AQ6277,21,false)), ""\((.*?)\)""), """")"),"")</f>
        <v/>
      </c>
    </row>
    <row r="3710">
      <c r="A3710" s="143" t="s">
        <v>39959</v>
      </c>
      <c r="B3710" s="144" t="str">
        <f>vlookup(A3710, 'OG Data Combined'!$A$2:$Z6277,25,false)</f>
        <v>-</v>
      </c>
      <c r="D3710" s="144" t="str">
        <f>vlookup(A3710, 'OG Data Combined'!$A$2:$AQ6277,29,false)</f>
        <v>-</v>
      </c>
      <c r="E3710" t="str">
        <f>IFERROR(__xludf.DUMMYFUNCTION("IFERROR(REGEXEXTRACT((vlookup(A3710, 'OG Data Combined'!$A$2:$AQ6277,21,false)), ""\((.*?)\)""), """")"),"")</f>
        <v/>
      </c>
    </row>
    <row r="3711">
      <c r="A3711" s="143" t="s">
        <v>39960</v>
      </c>
      <c r="B3711" s="144" t="str">
        <f>vlookup(A3711, 'OG Data Combined'!$A$2:$Z6277,25,false)</f>
        <v>-</v>
      </c>
      <c r="D3711" s="144" t="str">
        <f>vlookup(A3711, 'OG Data Combined'!$A$2:$AQ6277,29,false)</f>
        <v>-</v>
      </c>
      <c r="E3711" t="str">
        <f>IFERROR(__xludf.DUMMYFUNCTION("IFERROR(REGEXEXTRACT((vlookup(A3711, 'OG Data Combined'!$A$2:$AQ6277,21,false)), ""\((.*?)\)""), """")"),"")</f>
        <v/>
      </c>
    </row>
    <row r="3712">
      <c r="A3712" s="143" t="s">
        <v>39961</v>
      </c>
      <c r="B3712" s="144" t="str">
        <f>vlookup(A3712, 'OG Data Combined'!$A$2:$Z6277,25,false)</f>
        <v>-</v>
      </c>
      <c r="D3712" s="144" t="str">
        <f>vlookup(A3712, 'OG Data Combined'!$A$2:$AQ6277,29,false)</f>
        <v>-</v>
      </c>
      <c r="E3712" t="str">
        <f>IFERROR(__xludf.DUMMYFUNCTION("IFERROR(REGEXEXTRACT((vlookup(A3712, 'OG Data Combined'!$A$2:$AQ6277,21,false)), ""\((.*?)\)""), """")"),"")</f>
        <v/>
      </c>
    </row>
    <row r="3713">
      <c r="A3713" s="143" t="s">
        <v>39962</v>
      </c>
      <c r="B3713" s="166" t="str">
        <f>vlookup(A3713, 'OG Data Combined'!$A$2:$Z6277,25,false)</f>
        <v>https://twitter.com/brody_smith29</v>
      </c>
      <c r="D3713" s="144" t="str">
        <f>vlookup(A3713, 'OG Data Combined'!$A$2:$AQ6277,29,false)</f>
        <v>-</v>
      </c>
      <c r="E3713" t="str">
        <f>IFERROR(__xludf.DUMMYFUNCTION("IFERROR(REGEXEXTRACT((vlookup(A3713, 'OG Data Combined'!$A$2:$AQ6277,21,false)), ""\((.*?)\)""), """")"),"")</f>
        <v/>
      </c>
    </row>
    <row r="3714">
      <c r="A3714" s="143" t="s">
        <v>39963</v>
      </c>
      <c r="B3714" s="144" t="str">
        <f>vlookup(A3714, 'OG Data Combined'!$A$2:$Z6277,25,false)</f>
        <v>-</v>
      </c>
      <c r="D3714" s="144" t="str">
        <f>vlookup(A3714, 'OG Data Combined'!$A$2:$AQ6277,29,false)</f>
        <v>-</v>
      </c>
      <c r="E3714" t="str">
        <f>IFERROR(__xludf.DUMMYFUNCTION("IFERROR(REGEXEXTRACT((vlookup(A3714, 'OG Data Combined'!$A$2:$AQ6277,21,false)), ""\((.*?)\)""), """")"),"Distance")</f>
        <v>Distance</v>
      </c>
    </row>
    <row r="3715">
      <c r="A3715" s="143" t="s">
        <v>39964</v>
      </c>
      <c r="B3715" s="144" t="str">
        <f>vlookup(A3715, 'OG Data Combined'!$A$2:$Z6277,25,false)</f>
        <v>-</v>
      </c>
      <c r="D3715" s="144" t="str">
        <f>vlookup(A3715, 'OG Data Combined'!$A$2:$AQ6277,29,false)</f>
        <v>-</v>
      </c>
      <c r="E3715" t="str">
        <f>IFERROR(__xludf.DUMMYFUNCTION("IFERROR(REGEXEXTRACT((vlookup(A3715, 'OG Data Combined'!$A$2:$AQ6277,21,false)), ""\((.*?)\)""), """")"),"")</f>
        <v/>
      </c>
    </row>
    <row r="3716">
      <c r="A3716" s="143" t="s">
        <v>39965</v>
      </c>
      <c r="B3716" s="144" t="str">
        <f>vlookup(A3716, 'OG Data Combined'!$A$2:$Z6277,25,false)</f>
        <v>-</v>
      </c>
      <c r="D3716" s="144" t="str">
        <f>vlookup(A3716, 'OG Data Combined'!$A$2:$AQ6277,29,false)</f>
        <v>-</v>
      </c>
      <c r="E3716" t="str">
        <f>IFERROR(__xludf.DUMMYFUNCTION("IFERROR(REGEXEXTRACT((vlookup(A3716, 'OG Data Combined'!$A$2:$AQ6277,21,false)), ""\((.*?)\)""), """")"),"")</f>
        <v/>
      </c>
    </row>
    <row r="3717">
      <c r="A3717" s="143" t="s">
        <v>39966</v>
      </c>
      <c r="B3717" s="166" t="str">
        <f>vlookup(A3717, 'OG Data Combined'!$A$2:$Z6277,25,false)</f>
        <v>https://x.com/saleheltayeb2</v>
      </c>
      <c r="D3717" s="144" t="str">
        <f>vlookup(A3717, 'OG Data Combined'!$A$2:$AQ6277,29,false)</f>
        <v>-</v>
      </c>
      <c r="E3717" t="str">
        <f>IFERROR(__xludf.DUMMYFUNCTION("IFERROR(REGEXEXTRACT((vlookup(A3717, 'OG Data Combined'!$A$2:$AQ6277,21,false)), ""\((.*?)\)""), """")"),"")</f>
        <v/>
      </c>
    </row>
    <row r="3718">
      <c r="A3718" s="143" t="s">
        <v>39967</v>
      </c>
      <c r="B3718" s="166" t="str">
        <f>vlookup(A3718, 'OG Data Combined'!$A$2:$Z6277,25,false)</f>
        <v>https://twitter.com/coachtalbot</v>
      </c>
      <c r="D3718" s="144" t="str">
        <f>vlookup(A3718, 'OG Data Combined'!$A$2:$AQ6277,29,false)</f>
        <v>-</v>
      </c>
      <c r="E3718" t="str">
        <f>IFERROR(__xludf.DUMMYFUNCTION("IFERROR(REGEXEXTRACT((vlookup(A3718, 'OG Data Combined'!$A$2:$AQ6277,21,false)), ""\((.*?)\)""), """")"),"")</f>
        <v/>
      </c>
    </row>
    <row r="3719">
      <c r="A3719" s="143" t="s">
        <v>39968</v>
      </c>
      <c r="B3719" s="144" t="str">
        <f>vlookup(A3719, 'OG Data Combined'!$A$2:$Z6277,25,false)</f>
        <v>-</v>
      </c>
      <c r="D3719" s="144" t="str">
        <f>vlookup(A3719, 'OG Data Combined'!$A$2:$AQ6277,29,false)</f>
        <v>-</v>
      </c>
      <c r="E3719" t="str">
        <f>IFERROR(__xludf.DUMMYFUNCTION("IFERROR(REGEXEXTRACT((vlookup(A3719, 'OG Data Combined'!$A$2:$AQ6277,21,false)), ""\((.*?)\)""), """")"),"")</f>
        <v/>
      </c>
    </row>
    <row r="3720">
      <c r="A3720" s="143" t="s">
        <v>39969</v>
      </c>
      <c r="B3720" s="144" t="str">
        <f>vlookup(A3720, 'OG Data Combined'!$A$2:$Z6277,25,false)</f>
        <v>-</v>
      </c>
      <c r="D3720" s="144" t="str">
        <f>vlookup(A3720, 'OG Data Combined'!$A$2:$AQ6277,29,false)</f>
        <v>-</v>
      </c>
      <c r="E3720" t="str">
        <f>IFERROR(__xludf.DUMMYFUNCTION("IFERROR(REGEXEXTRACT((vlookup(A3720, 'OG Data Combined'!$A$2:$AQ6277,21,false)), ""\((.*?)\)""), """")"),"")</f>
        <v/>
      </c>
    </row>
    <row r="3721">
      <c r="A3721" s="143" t="s">
        <v>39970</v>
      </c>
      <c r="B3721" s="144" t="str">
        <f>vlookup(A3721, 'OG Data Combined'!$A$2:$Z6277,25,false)</f>
        <v>-</v>
      </c>
      <c r="D3721" s="144" t="str">
        <f>vlookup(A3721, 'OG Data Combined'!$A$2:$AQ6277,29,false)</f>
        <v>-</v>
      </c>
      <c r="E3721" t="str">
        <f>IFERROR(__xludf.DUMMYFUNCTION("IFERROR(REGEXEXTRACT((vlookup(A3721, 'OG Data Combined'!$A$2:$AQ6277,21,false)), ""\((.*?)\)""), """")"),"")</f>
        <v/>
      </c>
    </row>
    <row r="3722">
      <c r="A3722" s="143" t="s">
        <v>39971</v>
      </c>
      <c r="B3722" s="166" t="str">
        <f>vlookup(A3722, 'OG Data Combined'!$A$2:$Z6277,25,false)</f>
        <v>https://twitter.com/thekrunkinator</v>
      </c>
      <c r="D3722" s="144" t="str">
        <f>vlookup(A3722, 'OG Data Combined'!$A$2:$AQ6277,29,false)</f>
        <v>-</v>
      </c>
      <c r="E3722" t="str">
        <f>IFERROR(__xludf.DUMMYFUNCTION("IFERROR(REGEXEXTRACT((vlookup(A3722, 'OG Data Combined'!$A$2:$AQ6277,21,false)), ""\((.*?)\)""), """")"),"")</f>
        <v/>
      </c>
    </row>
    <row r="3723">
      <c r="A3723" s="143" t="s">
        <v>39972</v>
      </c>
      <c r="B3723" s="144" t="str">
        <f>vlookup(A3723, 'OG Data Combined'!$A$2:$Z6277,25,false)</f>
        <v>-</v>
      </c>
      <c r="D3723" s="144" t="str">
        <f>vlookup(A3723, 'OG Data Combined'!$A$2:$AQ6277,29,false)</f>
        <v>-</v>
      </c>
      <c r="E3723" t="str">
        <f>IFERROR(__xludf.DUMMYFUNCTION("IFERROR(REGEXEXTRACT((vlookup(A3723, 'OG Data Combined'!$A$2:$AQ6277,21,false)), ""\((.*?)\)""), """")"),"")</f>
        <v/>
      </c>
    </row>
    <row r="3724">
      <c r="A3724" s="143" t="s">
        <v>39973</v>
      </c>
      <c r="B3724" s="144" t="str">
        <f>vlookup(A3724, 'OG Data Combined'!$A$2:$Z6277,25,false)</f>
        <v>-</v>
      </c>
      <c r="D3724" s="144" t="str">
        <f>vlookup(A3724, 'OG Data Combined'!$A$2:$AQ6277,29,false)</f>
        <v>-</v>
      </c>
      <c r="E3724" t="str">
        <f>IFERROR(__xludf.DUMMYFUNCTION("IFERROR(REGEXEXTRACT((vlookup(A3724, 'OG Data Combined'!$A$2:$AQ6277,21,false)), ""\((.*?)\)""), """")"),"")</f>
        <v/>
      </c>
    </row>
    <row r="3725">
      <c r="A3725" s="143" t="s">
        <v>39974</v>
      </c>
      <c r="B3725" s="144" t="str">
        <f>vlookup(A3725, 'OG Data Combined'!$A$2:$Z6277,25,false)</f>
        <v>-</v>
      </c>
      <c r="D3725" s="144" t="str">
        <f>vlookup(A3725, 'OG Data Combined'!$A$2:$AQ6277,29,false)</f>
        <v>-</v>
      </c>
      <c r="E3725" t="str">
        <f>IFERROR(__xludf.DUMMYFUNCTION("IFERROR(REGEXEXTRACT((vlookup(A3725, 'OG Data Combined'!$A$2:$AQ6277,21,false)), ""\((.*?)\)""), """")"),"Sprints, Hurdles")</f>
        <v>Sprints, Hurdles</v>
      </c>
    </row>
    <row r="3726">
      <c r="A3726" s="143" t="s">
        <v>39975</v>
      </c>
      <c r="B3726" s="144" t="str">
        <f>vlookup(A3726, 'OG Data Combined'!$A$2:$Z6277,25,false)</f>
        <v>-</v>
      </c>
      <c r="D3726" s="144" t="str">
        <f>vlookup(A3726, 'OG Data Combined'!$A$2:$AQ6277,29,false)</f>
        <v>-</v>
      </c>
      <c r="E3726" t="str">
        <f>IFERROR(__xludf.DUMMYFUNCTION("IFERROR(REGEXEXTRACT((vlookup(A3726, 'OG Data Combined'!$A$2:$AQ6277,21,false)), ""\((.*?)\)""), """")"),"")</f>
        <v/>
      </c>
    </row>
    <row r="3727">
      <c r="A3727" s="143" t="s">
        <v>39976</v>
      </c>
      <c r="B3727" s="166" t="str">
        <f>vlookup(A3727, 'OG Data Combined'!$A$2:$Z6277,25,false)</f>
        <v>https://twitter.com/yoitbephager</v>
      </c>
      <c r="D3727" s="166" t="str">
        <f>vlookup(A3727, 'OG Data Combined'!$A$2:$AQ6277,29,false)</f>
        <v>https://www.instagram.com/phager.endurance/</v>
      </c>
      <c r="E3727" t="str">
        <f>IFERROR(__xludf.DUMMYFUNCTION("IFERROR(REGEXEXTRACT((vlookup(A3727, 'OG Data Combined'!$A$2:$AQ6277,21,false)), ""\((.*?)\)""), """")"),"")</f>
        <v/>
      </c>
    </row>
    <row r="3728">
      <c r="A3728" s="143" t="s">
        <v>39977</v>
      </c>
      <c r="B3728" s="144" t="str">
        <f>vlookup(A3728, 'OG Data Combined'!$A$2:$Z6277,25,false)</f>
        <v>-</v>
      </c>
      <c r="D3728" s="144" t="str">
        <f>vlookup(A3728, 'OG Data Combined'!$A$2:$AQ6277,29,false)</f>
        <v>-</v>
      </c>
      <c r="E3728" t="str">
        <f>IFERROR(__xludf.DUMMYFUNCTION("IFERROR(REGEXEXTRACT((vlookup(A3728, 'OG Data Combined'!$A$2:$AQ6277,21,false)), ""\((.*?)\)""), """")"),"Throws")</f>
        <v>Throws</v>
      </c>
    </row>
    <row r="3729">
      <c r="A3729" s="143" t="s">
        <v>39978</v>
      </c>
      <c r="B3729" s="144" t="str">
        <f>vlookup(A3729, 'OG Data Combined'!$A$2:$Z6277,25,false)</f>
        <v>-</v>
      </c>
      <c r="D3729" s="144" t="str">
        <f>vlookup(A3729, 'OG Data Combined'!$A$2:$AQ6277,29,false)</f>
        <v>-</v>
      </c>
      <c r="E3729" t="str">
        <f>IFERROR(__xludf.DUMMYFUNCTION("IFERROR(REGEXEXTRACT((vlookup(A3729, 'OG Data Combined'!$A$2:$AQ6277,21,false)), ""\((.*?)\)""), """")"),"Jumps")</f>
        <v>Jumps</v>
      </c>
    </row>
    <row r="3730">
      <c r="A3730" s="143" t="s">
        <v>39979</v>
      </c>
      <c r="B3730" s="144" t="str">
        <f>vlookup(A3730, 'OG Data Combined'!$A$2:$Z6277,25,false)</f>
        <v>-</v>
      </c>
      <c r="D3730" s="144" t="str">
        <f>vlookup(A3730, 'OG Data Combined'!$A$2:$AQ6277,29,false)</f>
        <v>-</v>
      </c>
      <c r="E3730" t="str">
        <f>IFERROR(__xludf.DUMMYFUNCTION("IFERROR(REGEXEXTRACT((vlookup(A3730, 'OG Data Combined'!$A$2:$AQ6277,21,false)), ""\((.*?)\)""), """")"),"")</f>
        <v/>
      </c>
    </row>
    <row r="3731">
      <c r="A3731" s="143" t="s">
        <v>39980</v>
      </c>
      <c r="B3731" s="144" t="str">
        <f>vlookup(A3731, 'OG Data Combined'!$A$2:$Z6277,25,false)</f>
        <v>-</v>
      </c>
      <c r="D3731" s="144" t="str">
        <f>vlookup(A3731, 'OG Data Combined'!$A$2:$AQ6277,29,false)</f>
        <v>-</v>
      </c>
      <c r="E3731" t="str">
        <f>IFERROR(__xludf.DUMMYFUNCTION("IFERROR(REGEXEXTRACT((vlookup(A3731, 'OG Data Combined'!$A$2:$AQ6277,21,false)), ""\((.*?)\)""), """")"),"")</f>
        <v/>
      </c>
    </row>
    <row r="3732">
      <c r="A3732" s="143" t="s">
        <v>42365</v>
      </c>
      <c r="B3732" s="144" t="str">
        <f>vlookup(A3732, 'OG Data Combined'!$A$2:$Z6277,25,false)</f>
        <v>-</v>
      </c>
      <c r="D3732" s="144" t="str">
        <f>vlookup(A3732, 'OG Data Combined'!$A$2:$AQ6277,29,false)</f>
        <v>-</v>
      </c>
      <c r="E3732" t="str">
        <f>IFERROR(__xludf.DUMMYFUNCTION("IFERROR(REGEXEXTRACT((vlookup(A3732, 'OG Data Combined'!$A$2:$AQ6277,21,false)), ""\((.*?)\)""), """")"),"")</f>
        <v/>
      </c>
    </row>
    <row r="3733">
      <c r="A3733" s="143" t="s">
        <v>39981</v>
      </c>
      <c r="B3733" s="144" t="str">
        <f>vlookup(A3733, 'OG Data Combined'!$A$2:$Z6277,25,false)</f>
        <v>-</v>
      </c>
      <c r="D3733" s="144" t="str">
        <f>vlookup(A3733, 'OG Data Combined'!$A$2:$AQ6277,29,false)</f>
        <v>-</v>
      </c>
      <c r="E3733" t="str">
        <f>IFERROR(__xludf.DUMMYFUNCTION("IFERROR(REGEXEXTRACT((vlookup(A3733, 'OG Data Combined'!$A$2:$AQ6277,21,false)), ""\((.*?)\)""), """")"),"Throws")</f>
        <v>Throws</v>
      </c>
    </row>
    <row r="3734">
      <c r="A3734" s="143" t="s">
        <v>39982</v>
      </c>
      <c r="B3734" s="144" t="str">
        <f>vlookup(A3734, 'OG Data Combined'!$A$2:$Z6277,25,false)</f>
        <v>-</v>
      </c>
      <c r="D3734" s="166" t="str">
        <f>vlookup(A3734, 'OG Data Combined'!$A$2:$AQ6277,29,false)</f>
        <v>https://www.instagram.com/coach.cnoa/</v>
      </c>
      <c r="E3734" t="str">
        <f>IFERROR(__xludf.DUMMYFUNCTION("IFERROR(REGEXEXTRACT((vlookup(A3734, 'OG Data Combined'!$A$2:$AQ6277,21,false)), ""\((.*?)\)""), """")"),"")</f>
        <v/>
      </c>
    </row>
    <row r="3735">
      <c r="A3735" s="143" t="s">
        <v>39983</v>
      </c>
      <c r="B3735" s="144" t="str">
        <f>vlookup(A3735, 'OG Data Combined'!$A$2:$Z6277,25,false)</f>
        <v>-</v>
      </c>
      <c r="D3735" s="144" t="str">
        <f>vlookup(A3735, 'OG Data Combined'!$A$2:$AQ6277,29,false)</f>
        <v>-</v>
      </c>
      <c r="E3735" t="str">
        <f>IFERROR(__xludf.DUMMYFUNCTION("IFERROR(REGEXEXTRACT((vlookup(A3735, 'OG Data Combined'!$A$2:$AQ6277,21,false)), ""\((.*?)\)""), """")"),"")</f>
        <v/>
      </c>
    </row>
    <row r="3736">
      <c r="A3736" s="143" t="s">
        <v>39984</v>
      </c>
      <c r="B3736" s="144" t="str">
        <f>vlookup(A3736, 'OG Data Combined'!$A$2:$Z6277,25,false)</f>
        <v>-</v>
      </c>
      <c r="D3736" s="144" t="str">
        <f>vlookup(A3736, 'OG Data Combined'!$A$2:$AQ6277,29,false)</f>
        <v>-</v>
      </c>
      <c r="E3736" t="str">
        <f>IFERROR(__xludf.DUMMYFUNCTION("IFERROR(REGEXEXTRACT((vlookup(A3736, 'OG Data Combined'!$A$2:$AQ6277,21,false)), ""\((.*?)\)""), """")"),"Pole Vault")</f>
        <v>Pole Vault</v>
      </c>
    </row>
    <row r="3737">
      <c r="A3737" s="143" t="s">
        <v>39985</v>
      </c>
      <c r="B3737" s="166" t="str">
        <f>vlookup(A3737, 'OG Data Combined'!$A$2:$Z6277,25,false)</f>
        <v>https://twitter.com/MaryWallenbeck</v>
      </c>
      <c r="D3737" s="144" t="str">
        <f>vlookup(A3737, 'OG Data Combined'!$A$2:$AQ6277,29,false)</f>
        <v>-</v>
      </c>
      <c r="E3737" t="str">
        <f>IFERROR(__xludf.DUMMYFUNCTION("IFERROR(REGEXEXTRACT((vlookup(A3737, 'OG Data Combined'!$A$2:$AQ6277,21,false)), ""\((.*?)\)""), """")"),"Jumps")</f>
        <v>Jumps</v>
      </c>
    </row>
    <row r="3738">
      <c r="A3738" s="143" t="s">
        <v>39986</v>
      </c>
      <c r="B3738" s="144" t="str">
        <f>vlookup(A3738, 'OG Data Combined'!$A$2:$Z6277,25,false)</f>
        <v>-</v>
      </c>
      <c r="D3738" s="144" t="str">
        <f>vlookup(A3738, 'OG Data Combined'!$A$2:$AQ6277,29,false)</f>
        <v>-</v>
      </c>
      <c r="E3738" t="str">
        <f>IFERROR(__xludf.DUMMYFUNCTION("IFERROR(REGEXEXTRACT((vlookup(A3738, 'OG Data Combined'!$A$2:$AQ6277,21,false)), ""\((.*?)\)""), """")"),"Distance")</f>
        <v>Distance</v>
      </c>
    </row>
    <row r="3739">
      <c r="A3739" s="143" t="s">
        <v>39987</v>
      </c>
      <c r="B3739" s="144" t="str">
        <f>vlookup(A3739, 'OG Data Combined'!$A$2:$Z6277,25,false)</f>
        <v>-</v>
      </c>
      <c r="D3739" s="144" t="str">
        <f>vlookup(A3739, 'OG Data Combined'!$A$2:$AQ6277,29,false)</f>
        <v>-</v>
      </c>
      <c r="E3739" t="str">
        <f>IFERROR(__xludf.DUMMYFUNCTION("IFERROR(REGEXEXTRACT((vlookup(A3739, 'OG Data Combined'!$A$2:$AQ6277,21,false)), ""\((.*?)\)""), """")"),"")</f>
        <v/>
      </c>
    </row>
    <row r="3740">
      <c r="A3740" s="143" t="s">
        <v>39988</v>
      </c>
      <c r="B3740" s="144" t="str">
        <f>vlookup(A3740, 'OG Data Combined'!$A$2:$Z6277,25,false)</f>
        <v>-</v>
      </c>
      <c r="D3740" s="144" t="str">
        <f>vlookup(A3740, 'OG Data Combined'!$A$2:$AQ6277,29,false)</f>
        <v>-</v>
      </c>
      <c r="E3740" t="str">
        <f>IFERROR(__xludf.DUMMYFUNCTION("IFERROR(REGEXEXTRACT((vlookup(A3740, 'OG Data Combined'!$A$2:$AQ6277,21,false)), ""\((.*?)\)""), """")"),"")</f>
        <v/>
      </c>
    </row>
    <row r="3741">
      <c r="A3741" s="143" t="s">
        <v>39989</v>
      </c>
      <c r="B3741" s="144" t="str">
        <f>vlookup(A3741, 'OG Data Combined'!$A$2:$Z6277,25,false)</f>
        <v>-</v>
      </c>
      <c r="D3741" s="144" t="str">
        <f>vlookup(A3741, 'OG Data Combined'!$A$2:$AQ6277,29,false)</f>
        <v>-</v>
      </c>
      <c r="E3741" t="str">
        <f>IFERROR(__xludf.DUMMYFUNCTION("IFERROR(REGEXEXTRACT((vlookup(A3741, 'OG Data Combined'!$A$2:$AQ6277,21,false)), ""\((.*?)\)""), """")"),"")</f>
        <v/>
      </c>
    </row>
    <row r="3742">
      <c r="A3742" s="143" t="s">
        <v>39990</v>
      </c>
      <c r="B3742" s="144" t="str">
        <f>vlookup(A3742, 'OG Data Combined'!$A$2:$Z6277,25,false)</f>
        <v>-</v>
      </c>
      <c r="D3742" s="144" t="str">
        <f>vlookup(A3742, 'OG Data Combined'!$A$2:$AQ6277,29,false)</f>
        <v>-</v>
      </c>
      <c r="E3742" t="str">
        <f>IFERROR(__xludf.DUMMYFUNCTION("IFERROR(REGEXEXTRACT((vlookup(A3742, 'OG Data Combined'!$A$2:$AQ6277,21,false)), ""\((.*?)\)""), """")"),"")</f>
        <v/>
      </c>
    </row>
    <row r="3743">
      <c r="A3743" s="143" t="s">
        <v>39991</v>
      </c>
      <c r="B3743" s="144" t="str">
        <f>vlookup(A3743, 'OG Data Combined'!$A$2:$Z6277,25,false)</f>
        <v>-</v>
      </c>
      <c r="D3743" s="144" t="str">
        <f>vlookup(A3743, 'OG Data Combined'!$A$2:$AQ6277,29,false)</f>
        <v>-</v>
      </c>
      <c r="E3743" t="str">
        <f>IFERROR(__xludf.DUMMYFUNCTION("IFERROR(REGEXEXTRACT((vlookup(A3743, 'OG Data Combined'!$A$2:$AQ6277,21,false)), ""\((.*?)\)""), """")"),"")</f>
        <v/>
      </c>
    </row>
    <row r="3744">
      <c r="A3744" s="143" t="s">
        <v>39992</v>
      </c>
      <c r="B3744" s="144" t="str">
        <f>vlookup(A3744, 'OG Data Combined'!$A$2:$Z6277,25,false)</f>
        <v>-</v>
      </c>
      <c r="D3744" s="144" t="str">
        <f>vlookup(A3744, 'OG Data Combined'!$A$2:$AQ6277,29,false)</f>
        <v>-</v>
      </c>
      <c r="E3744" t="str">
        <f>IFERROR(__xludf.DUMMYFUNCTION("IFERROR(REGEXEXTRACT((vlookup(A3744, 'OG Data Combined'!$A$2:$AQ6277,21,false)), ""\((.*?)\)""), """")"),"")</f>
        <v/>
      </c>
    </row>
    <row r="3745">
      <c r="A3745" s="143" t="s">
        <v>39993</v>
      </c>
      <c r="B3745" s="144" t="str">
        <f>vlookup(A3745, 'OG Data Combined'!$A$2:$Z6277,25,false)</f>
        <v>-</v>
      </c>
      <c r="D3745" s="144" t="str">
        <f>vlookup(A3745, 'OG Data Combined'!$A$2:$AQ6277,29,false)</f>
        <v>-</v>
      </c>
      <c r="E3745" t="str">
        <f>IFERROR(__xludf.DUMMYFUNCTION("IFERROR(REGEXEXTRACT((vlookup(A3745, 'OG Data Combined'!$A$2:$AQ6277,21,false)), ""\((.*?)\)""), """")"),"")</f>
        <v/>
      </c>
    </row>
    <row r="3746">
      <c r="A3746" s="143" t="s">
        <v>39994</v>
      </c>
      <c r="B3746" s="166" t="str">
        <f>vlookup(A3746, 'OG Data Combined'!$A$2:$Z6277,25,false)</f>
        <v>https://x.com/ka1eblut</v>
      </c>
      <c r="D3746" s="144" t="str">
        <f>vlookup(A3746, 'OG Data Combined'!$A$2:$AQ6277,29,false)</f>
        <v>-</v>
      </c>
      <c r="E3746" t="str">
        <f>IFERROR(__xludf.DUMMYFUNCTION("IFERROR(REGEXEXTRACT((vlookup(A3746, 'OG Data Combined'!$A$2:$AQ6277,21,false)), ""\((.*?)\)""), """")"),"")</f>
        <v/>
      </c>
    </row>
    <row r="3747">
      <c r="A3747" s="143" t="s">
        <v>39995</v>
      </c>
      <c r="B3747" s="144" t="str">
        <f>vlookup(A3747, 'OG Data Combined'!$A$2:$Z6277,25,false)</f>
        <v>-</v>
      </c>
      <c r="D3747" s="144" t="str">
        <f>vlookup(A3747, 'OG Data Combined'!$A$2:$AQ6277,29,false)</f>
        <v>-</v>
      </c>
      <c r="E3747" t="str">
        <f>IFERROR(__xludf.DUMMYFUNCTION("IFERROR(REGEXEXTRACT((vlookup(A3747, 'OG Data Combined'!$A$2:$AQ6277,21,false)), ""\((.*?)\)""), """")"),"")</f>
        <v/>
      </c>
    </row>
    <row r="3748">
      <c r="A3748" s="143" t="s">
        <v>39996</v>
      </c>
      <c r="B3748" s="144" t="str">
        <f>vlookup(A3748, 'OG Data Combined'!$A$2:$Z6277,25,false)</f>
        <v>-</v>
      </c>
      <c r="D3748" s="144" t="str">
        <f>vlookup(A3748, 'OG Data Combined'!$A$2:$AQ6277,29,false)</f>
        <v>-</v>
      </c>
      <c r="E3748" t="str">
        <f>IFERROR(__xludf.DUMMYFUNCTION("IFERROR(REGEXEXTRACT((vlookup(A3748, 'OG Data Combined'!$A$2:$AQ6277,21,false)), ""\((.*?)\)""), """")"),"")</f>
        <v/>
      </c>
    </row>
    <row r="3749">
      <c r="A3749" s="143" t="s">
        <v>39997</v>
      </c>
      <c r="B3749" s="144" t="str">
        <f>vlookup(A3749, 'OG Data Combined'!$A$2:$Z6277,25,false)</f>
        <v>-</v>
      </c>
      <c r="D3749" s="144" t="str">
        <f>vlookup(A3749, 'OG Data Combined'!$A$2:$AQ6277,29,false)</f>
        <v>-</v>
      </c>
      <c r="E3749" t="str">
        <f>IFERROR(__xludf.DUMMYFUNCTION("IFERROR(REGEXEXTRACT((vlookup(A3749, 'OG Data Combined'!$A$2:$AQ6277,21,false)), ""\((.*?)\)""), """")"),"Throws")</f>
        <v>Throws</v>
      </c>
    </row>
    <row r="3750">
      <c r="A3750" s="143" t="s">
        <v>39998</v>
      </c>
      <c r="B3750" s="166" t="str">
        <f>vlookup(A3750, 'OG Data Combined'!$A$2:$Z6277,25,false)</f>
        <v>https://twitter.com/alexawandy</v>
      </c>
      <c r="D3750" s="144" t="str">
        <f>vlookup(A3750, 'OG Data Combined'!$A$2:$AQ6277,29,false)</f>
        <v>-</v>
      </c>
      <c r="E3750" t="str">
        <f>IFERROR(__xludf.DUMMYFUNCTION("IFERROR(REGEXEXTRACT((vlookup(A3750, 'OG Data Combined'!$A$2:$AQ6277,21,false)), ""\((.*?)\)""), """")"),"")</f>
        <v/>
      </c>
    </row>
    <row r="3751">
      <c r="A3751" s="143" t="s">
        <v>39999</v>
      </c>
      <c r="B3751" s="144" t="str">
        <f>vlookup(A3751, 'OG Data Combined'!$A$2:$Z6277,25,false)</f>
        <v>-</v>
      </c>
      <c r="D3751" s="144" t="str">
        <f>vlookup(A3751, 'OG Data Combined'!$A$2:$AQ6277,29,false)</f>
        <v>-</v>
      </c>
      <c r="E3751" t="str">
        <f>IFERROR(__xludf.DUMMYFUNCTION("IFERROR(REGEXEXTRACT((vlookup(A3751, 'OG Data Combined'!$A$2:$AQ6277,21,false)), ""\((.*?)\)""), """")"),"")</f>
        <v/>
      </c>
    </row>
    <row r="3752">
      <c r="A3752" s="143" t="s">
        <v>40000</v>
      </c>
      <c r="B3752" s="144" t="str">
        <f>vlookup(A3752, 'OG Data Combined'!$A$2:$Z6277,25,false)</f>
        <v>-</v>
      </c>
      <c r="D3752" s="144" t="str">
        <f>vlookup(A3752, 'OG Data Combined'!$A$2:$AQ6277,29,false)</f>
        <v>-</v>
      </c>
      <c r="E3752" t="str">
        <f>IFERROR(__xludf.DUMMYFUNCTION("IFERROR(REGEXEXTRACT((vlookup(A3752, 'OG Data Combined'!$A$2:$AQ6277,21,false)), ""\((.*?)\)""), """")"),"")</f>
        <v/>
      </c>
    </row>
    <row r="3753">
      <c r="A3753" s="143" t="s">
        <v>40001</v>
      </c>
      <c r="B3753" s="144" t="str">
        <f>vlookup(A3753, 'OG Data Combined'!$A$2:$Z6277,25,false)</f>
        <v>-</v>
      </c>
      <c r="D3753" s="144" t="str">
        <f>vlookup(A3753, 'OG Data Combined'!$A$2:$AQ6277,29,false)</f>
        <v>-</v>
      </c>
      <c r="E3753" t="str">
        <f>IFERROR(__xludf.DUMMYFUNCTION("IFERROR(REGEXEXTRACT((vlookup(A3753, 'OG Data Combined'!$A$2:$AQ6277,21,false)), ""\((.*?)\)""), """")"),"Distance")</f>
        <v>Distance</v>
      </c>
    </row>
    <row r="3754">
      <c r="A3754" s="143" t="s">
        <v>40002</v>
      </c>
      <c r="B3754" s="144" t="str">
        <f>vlookup(A3754, 'OG Data Combined'!$A$2:$Z6277,25,false)</f>
        <v>-</v>
      </c>
      <c r="D3754" s="144" t="str">
        <f>vlookup(A3754, 'OG Data Combined'!$A$2:$AQ6277,29,false)</f>
        <v>-</v>
      </c>
      <c r="E3754" t="str">
        <f>IFERROR(__xludf.DUMMYFUNCTION("IFERROR(REGEXEXTRACT((vlookup(A3754, 'OG Data Combined'!$A$2:$AQ6277,21,false)), ""\((.*?)\)""), """")"),"Throws")</f>
        <v>Throws</v>
      </c>
    </row>
    <row r="3755">
      <c r="A3755" s="143" t="s">
        <v>40003</v>
      </c>
      <c r="B3755" s="166" t="str">
        <f>vlookup(A3755, 'OG Data Combined'!$A$2:$Z6277,25,false)</f>
        <v>https://twitter.com/johnltrautmann</v>
      </c>
      <c r="D3755" s="144" t="str">
        <f>vlookup(A3755, 'OG Data Combined'!$A$2:$AQ6277,29,false)</f>
        <v>-</v>
      </c>
      <c r="E3755" t="str">
        <f>IFERROR(__xludf.DUMMYFUNCTION("IFERROR(REGEXEXTRACT((vlookup(A3755, 'OG Data Combined'!$A$2:$AQ6277,21,false)), ""\((.*?)\)""), """")"),"Distance")</f>
        <v>Distance</v>
      </c>
    </row>
    <row r="3756">
      <c r="A3756" s="143" t="s">
        <v>40004</v>
      </c>
      <c r="B3756" s="166" t="str">
        <f>vlookup(A3756, 'OG Data Combined'!$A$2:$Z6277,25,false)</f>
        <v>https://twitter.com/jojofoshosho0</v>
      </c>
      <c r="D3756" s="144" t="str">
        <f>vlookup(A3756, 'OG Data Combined'!$A$2:$AQ6277,29,false)</f>
        <v>-</v>
      </c>
      <c r="E3756" t="str">
        <f>IFERROR(__xludf.DUMMYFUNCTION("IFERROR(REGEXEXTRACT((vlookup(A3756, 'OG Data Combined'!$A$2:$AQ6277,21,false)), ""\((.*?)\)""), """")"),"Distance")</f>
        <v>Distance</v>
      </c>
    </row>
    <row r="3757">
      <c r="A3757" s="143" t="s">
        <v>40005</v>
      </c>
      <c r="B3757" s="144" t="str">
        <f>vlookup(A3757, 'OG Data Combined'!$A$2:$Z6277,25,false)</f>
        <v>-</v>
      </c>
      <c r="D3757" s="166" t="str">
        <f>vlookup(A3757, 'OG Data Combined'!$A$2:$AQ6277,29,false)</f>
        <v>https://www.instagram.com/grace__rich/</v>
      </c>
      <c r="E3757" t="str">
        <f>IFERROR(__xludf.DUMMYFUNCTION("IFERROR(REGEXEXTRACT((vlookup(A3757, 'OG Data Combined'!$A$2:$AQ6277,21,false)), ""\((.*?)\)""), """")"),"")</f>
        <v/>
      </c>
    </row>
    <row r="3758">
      <c r="A3758" s="143" t="s">
        <v>40006</v>
      </c>
      <c r="B3758" s="144" t="str">
        <f>vlookup(A3758, 'OG Data Combined'!$A$2:$Z6277,25,false)</f>
        <v>-</v>
      </c>
      <c r="D3758" s="144" t="str">
        <f>vlookup(A3758, 'OG Data Combined'!$A$2:$AQ6277,29,false)</f>
        <v>-</v>
      </c>
      <c r="E3758" t="str">
        <f>IFERROR(__xludf.DUMMYFUNCTION("IFERROR(REGEXEXTRACT((vlookup(A3758, 'OG Data Combined'!$A$2:$AQ6277,21,false)), ""\((.*?)\)""), """")"),"")</f>
        <v/>
      </c>
    </row>
    <row r="3759">
      <c r="A3759" s="143" t="s">
        <v>40007</v>
      </c>
      <c r="B3759" s="144" t="str">
        <f>vlookup(A3759, 'OG Data Combined'!$A$2:$Z6277,25,false)</f>
        <v>-</v>
      </c>
      <c r="D3759" s="144" t="str">
        <f>vlookup(A3759, 'OG Data Combined'!$A$2:$AQ6277,29,false)</f>
        <v>-</v>
      </c>
      <c r="E3759" t="str">
        <f>IFERROR(__xludf.DUMMYFUNCTION("IFERROR(REGEXEXTRACT((vlookup(A3759, 'OG Data Combined'!$A$2:$AQ6277,21,false)), ""\((.*?)\)""), """")"),"")</f>
        <v/>
      </c>
    </row>
    <row r="3760">
      <c r="A3760" s="143" t="s">
        <v>40008</v>
      </c>
      <c r="B3760" s="144" t="str">
        <f>vlookup(A3760, 'OG Data Combined'!$A$2:$Z6277,25,false)</f>
        <v>-</v>
      </c>
      <c r="D3760" s="166" t="str">
        <f>vlookup(A3760, 'OG Data Combined'!$A$2:$AQ6277,29,false)</f>
        <v>https://www.instagram.com/ashleymatthieu/</v>
      </c>
      <c r="E3760" t="str">
        <f>IFERROR(__xludf.DUMMYFUNCTION("IFERROR(REGEXEXTRACT((vlookup(A3760, 'OG Data Combined'!$A$2:$AQ6277,21,false)), ""\((.*?)\)""), """")"),"")</f>
        <v/>
      </c>
    </row>
    <row r="3761">
      <c r="A3761" s="143" t="s">
        <v>42366</v>
      </c>
      <c r="B3761" s="144" t="str">
        <f>vlookup(A3761, 'OG Data Combined'!$A$2:$Z6277,25,false)</f>
        <v>-</v>
      </c>
      <c r="D3761" s="144" t="str">
        <f>vlookup(A3761, 'OG Data Combined'!$A$2:$AQ6277,29,false)</f>
        <v>-</v>
      </c>
      <c r="E3761" t="str">
        <f>IFERROR(__xludf.DUMMYFUNCTION("IFERROR(REGEXEXTRACT((vlookup(A3761, 'OG Data Combined'!$A$2:$AQ6277,21,false)), ""\((.*?)\)""), """")"),"")</f>
        <v/>
      </c>
    </row>
    <row r="3762">
      <c r="A3762" s="143" t="s">
        <v>40009</v>
      </c>
      <c r="B3762" s="144" t="str">
        <f>vlookup(A3762, 'OG Data Combined'!$A$2:$Z6277,25,false)</f>
        <v>-</v>
      </c>
      <c r="D3762" s="144" t="str">
        <f>vlookup(A3762, 'OG Data Combined'!$A$2:$AQ6277,29,false)</f>
        <v>-</v>
      </c>
      <c r="E3762" t="str">
        <f>IFERROR(__xludf.DUMMYFUNCTION("IFERROR(REGEXEXTRACT((vlookup(A3762, 'OG Data Combined'!$A$2:$AQ6277,21,false)), ""\((.*?)\)""), """")"),"")</f>
        <v/>
      </c>
    </row>
    <row r="3763">
      <c r="A3763" s="143" t="s">
        <v>40010</v>
      </c>
      <c r="B3763" s="144" t="str">
        <f>vlookup(A3763, 'OG Data Combined'!$A$2:$Z6277,25,false)</f>
        <v>-</v>
      </c>
      <c r="D3763" s="144" t="str">
        <f>vlookup(A3763, 'OG Data Combined'!$A$2:$AQ6277,29,false)</f>
        <v>-</v>
      </c>
      <c r="E3763" t="str">
        <f>IFERROR(__xludf.DUMMYFUNCTION("IFERROR(REGEXEXTRACT((vlookup(A3763, 'OG Data Combined'!$A$2:$AQ6277,21,false)), ""\((.*?)\)""), """")"),"Steeplechase")</f>
        <v>Steeplechase</v>
      </c>
    </row>
    <row r="3764">
      <c r="A3764" s="143" t="s">
        <v>40011</v>
      </c>
      <c r="B3764" s="144" t="str">
        <f>vlookup(A3764, 'OG Data Combined'!$A$2:$Z6277,25,false)</f>
        <v>-</v>
      </c>
      <c r="D3764" s="144" t="str">
        <f>vlookup(A3764, 'OG Data Combined'!$A$2:$AQ6277,29,false)</f>
        <v>-</v>
      </c>
      <c r="E3764" t="str">
        <f>IFERROR(__xludf.DUMMYFUNCTION("IFERROR(REGEXEXTRACT((vlookup(A3764, 'OG Data Combined'!$A$2:$AQ6277,21,false)), ""\((.*?)\)""), """")"),"Sprints, Long Jump")</f>
        <v>Sprints, Long Jump</v>
      </c>
    </row>
    <row r="3765">
      <c r="A3765" s="143" t="s">
        <v>40012</v>
      </c>
      <c r="B3765" s="144" t="str">
        <f>vlookup(A3765, 'OG Data Combined'!$A$2:$Z6277,25,false)</f>
        <v>-</v>
      </c>
      <c r="D3765" s="144" t="str">
        <f>vlookup(A3765, 'OG Data Combined'!$A$2:$AQ6277,29,false)</f>
        <v>-</v>
      </c>
      <c r="E3765" t="str">
        <f>IFERROR(__xludf.DUMMYFUNCTION("IFERROR(REGEXEXTRACT((vlookup(A3765, 'OG Data Combined'!$A$2:$AQ6277,21,false)), ""\((.*?)\)""), """")"),"Javelin")</f>
        <v>Javelin</v>
      </c>
    </row>
    <row r="3766">
      <c r="A3766" s="143" t="s">
        <v>40013</v>
      </c>
      <c r="B3766" s="166" t="str">
        <f>vlookup(A3766, 'OG Data Combined'!$A$2:$Z6277,25,false)</f>
        <v>https://twitter.com/johnlynch_</v>
      </c>
      <c r="D3766" s="144" t="str">
        <f>vlookup(A3766, 'OG Data Combined'!$A$2:$AQ6277,29,false)</f>
        <v>-</v>
      </c>
      <c r="E3766" t="str">
        <f>IFERROR(__xludf.DUMMYFUNCTION("IFERROR(REGEXEXTRACT((vlookup(A3766, 'OG Data Combined'!$A$2:$AQ6277,21,false)), ""\((.*?)\)""), """")"),"Distance")</f>
        <v>Distance</v>
      </c>
    </row>
    <row r="3767">
      <c r="A3767" s="143" t="s">
        <v>40014</v>
      </c>
      <c r="B3767" s="144" t="str">
        <f>vlookup(A3767, 'OG Data Combined'!$A$2:$Z6277,25,false)</f>
        <v>-</v>
      </c>
      <c r="D3767" s="144" t="str">
        <f>vlookup(A3767, 'OG Data Combined'!$A$2:$AQ6277,29,false)</f>
        <v>-</v>
      </c>
      <c r="E3767" t="str">
        <f>IFERROR(__xludf.DUMMYFUNCTION("IFERROR(REGEXEXTRACT((vlookup(A3767, 'OG Data Combined'!$A$2:$AQ6277,21,false)), ""\((.*?)\)""), """")"),"Distance")</f>
        <v>Distance</v>
      </c>
    </row>
    <row r="3768">
      <c r="A3768" s="143" t="s">
        <v>40015</v>
      </c>
      <c r="B3768" s="144" t="str">
        <f>vlookup(A3768, 'OG Data Combined'!$A$2:$Z6277,25,false)</f>
        <v>-</v>
      </c>
      <c r="D3768" s="166" t="str">
        <f>vlookup(A3768, 'OG Data Combined'!$A$2:$AQ6277,29,false)</f>
        <v>https://www.instagram.com/benfazio/</v>
      </c>
      <c r="E3768" t="str">
        <f>IFERROR(__xludf.DUMMYFUNCTION("IFERROR(REGEXEXTRACT((vlookup(A3768, 'OG Data Combined'!$A$2:$AQ6277,21,false)), ""\((.*?)\)""), """")"),"Distance")</f>
        <v>Distance</v>
      </c>
    </row>
    <row r="3769">
      <c r="A3769" s="143" t="s">
        <v>42367</v>
      </c>
      <c r="B3769" s="144" t="str">
        <f>vlookup(A3769, 'OG Data Combined'!$A$2:$Z6277,25,false)</f>
        <v>-</v>
      </c>
      <c r="D3769" s="144" t="str">
        <f>vlookup(A3769, 'OG Data Combined'!$A$2:$AQ6277,29,false)</f>
        <v>-</v>
      </c>
      <c r="E3769" t="str">
        <f>IFERROR(__xludf.DUMMYFUNCTION("IFERROR(REGEXEXTRACT((vlookup(A3769, 'OG Data Combined'!$A$2:$AQ6277,21,false)), ""\((.*?)\)""), """")"),"")</f>
        <v/>
      </c>
    </row>
    <row r="3770">
      <c r="A3770" s="143" t="s">
        <v>40016</v>
      </c>
      <c r="B3770" s="144" t="str">
        <f>vlookup(A3770, 'OG Data Combined'!$A$2:$Z6277,25,false)</f>
        <v>-</v>
      </c>
      <c r="D3770" s="144" t="str">
        <f>vlookup(A3770, 'OG Data Combined'!$A$2:$AQ6277,29,false)</f>
        <v>-</v>
      </c>
      <c r="E3770" t="str">
        <f>IFERROR(__xludf.DUMMYFUNCTION("IFERROR(REGEXEXTRACT((vlookup(A3770, 'OG Data Combined'!$A$2:$AQ6277,21,false)), ""\((.*?)\)""), """")"),"")</f>
        <v/>
      </c>
    </row>
    <row r="3771">
      <c r="A3771" s="143" t="s">
        <v>40017</v>
      </c>
      <c r="B3771" s="144" t="str">
        <f>vlookup(A3771, 'OG Data Combined'!$A$2:$Z6277,25,false)</f>
        <v>-</v>
      </c>
      <c r="D3771" s="144" t="str">
        <f>vlookup(A3771, 'OG Data Combined'!$A$2:$AQ6277,29,false)</f>
        <v>-</v>
      </c>
      <c r="E3771" t="str">
        <f>IFERROR(__xludf.DUMMYFUNCTION("IFERROR(REGEXEXTRACT((vlookup(A3771, 'OG Data Combined'!$A$2:$AQ6277,21,false)), ""\((.*?)\)""), """")"),"")</f>
        <v/>
      </c>
    </row>
    <row r="3772">
      <c r="A3772" s="143" t="s">
        <v>40018</v>
      </c>
      <c r="B3772" s="144" t="str">
        <f>vlookup(A3772, 'OG Data Combined'!$A$2:$Z6277,25,false)</f>
        <v>-</v>
      </c>
      <c r="D3772" s="144" t="str">
        <f>vlookup(A3772, 'OG Data Combined'!$A$2:$AQ6277,29,false)</f>
        <v>-</v>
      </c>
      <c r="E3772" t="str">
        <f>IFERROR(__xludf.DUMMYFUNCTION("IFERROR(REGEXEXTRACT((vlookup(A3772, 'OG Data Combined'!$A$2:$AQ6277,21,false)), ""\((.*?)\)""), """")"),"")</f>
        <v/>
      </c>
    </row>
    <row r="3773">
      <c r="A3773" s="143" t="s">
        <v>40019</v>
      </c>
      <c r="B3773" s="144" t="str">
        <f>vlookup(A3773, 'OG Data Combined'!$A$2:$Z6277,25,false)</f>
        <v>-</v>
      </c>
      <c r="D3773" s="144" t="str">
        <f>vlookup(A3773, 'OG Data Combined'!$A$2:$AQ6277,29,false)</f>
        <v>-</v>
      </c>
      <c r="E3773" t="str">
        <f>IFERROR(__xludf.DUMMYFUNCTION("IFERROR(REGEXEXTRACT((vlookup(A3773, 'OG Data Combined'!$A$2:$AQ6277,21,false)), ""\((.*?)\)""), """")"),"")</f>
        <v/>
      </c>
    </row>
    <row r="3774">
      <c r="A3774" s="143" t="s">
        <v>40020</v>
      </c>
      <c r="B3774" s="144" t="str">
        <f>vlookup(A3774, 'OG Data Combined'!$A$2:$Z6277,25,false)</f>
        <v>-</v>
      </c>
      <c r="D3774" s="144" t="str">
        <f>vlookup(A3774, 'OG Data Combined'!$A$2:$AQ6277,29,false)</f>
        <v>-</v>
      </c>
      <c r="E3774" t="str">
        <f>IFERROR(__xludf.DUMMYFUNCTION("IFERROR(REGEXEXTRACT((vlookup(A3774, 'OG Data Combined'!$A$2:$AQ6277,21,false)), ""\((.*?)\)""), """")"),"")</f>
        <v/>
      </c>
    </row>
    <row r="3775">
      <c r="A3775" s="143" t="s">
        <v>40021</v>
      </c>
      <c r="B3775" s="144" t="str">
        <f>vlookup(A3775, 'OG Data Combined'!$A$2:$Z6277,25,false)</f>
        <v>-</v>
      </c>
      <c r="D3775" s="144" t="str">
        <f>vlookup(A3775, 'OG Data Combined'!$A$2:$AQ6277,29,false)</f>
        <v>-</v>
      </c>
      <c r="E3775" t="str">
        <f>IFERROR(__xludf.DUMMYFUNCTION("IFERROR(REGEXEXTRACT((vlookup(A3775, 'OG Data Combined'!$A$2:$AQ6277,21,false)), ""\((.*?)\)""), """")"),"")</f>
        <v/>
      </c>
    </row>
    <row r="3776">
      <c r="A3776" s="143" t="s">
        <v>40022</v>
      </c>
      <c r="B3776" s="144" t="str">
        <f>vlookup(A3776, 'OG Data Combined'!$A$2:$Z6277,25,false)</f>
        <v>-</v>
      </c>
      <c r="D3776" s="144" t="str">
        <f>vlookup(A3776, 'OG Data Combined'!$A$2:$AQ6277,29,false)</f>
        <v>-</v>
      </c>
      <c r="E3776" t="str">
        <f>IFERROR(__xludf.DUMMYFUNCTION("IFERROR(REGEXEXTRACT((vlookup(A3776, 'OG Data Combined'!$A$2:$AQ6277,21,false)), ""\((.*?)\)""), """")"),"Multi-events, Jumps")</f>
        <v>Multi-events, Jumps</v>
      </c>
    </row>
    <row r="3777">
      <c r="A3777" s="143" t="s">
        <v>40023</v>
      </c>
      <c r="B3777" s="144" t="str">
        <f>vlookup(A3777, 'OG Data Combined'!$A$2:$Z6277,25,false)</f>
        <v>-</v>
      </c>
      <c r="D3777" s="144" t="str">
        <f>vlookup(A3777, 'OG Data Combined'!$A$2:$AQ6277,29,false)</f>
        <v>-</v>
      </c>
      <c r="E3777" t="str">
        <f>IFERROR(__xludf.DUMMYFUNCTION("IFERROR(REGEXEXTRACT((vlookup(A3777, 'OG Data Combined'!$A$2:$AQ6277,21,false)), ""\((.*?)\)""), """")"),"Throws")</f>
        <v>Throws</v>
      </c>
    </row>
    <row r="3778">
      <c r="A3778" s="143" t="s">
        <v>40024</v>
      </c>
      <c r="B3778" s="144" t="str">
        <f>vlookup(A3778, 'OG Data Combined'!$A$2:$Z6277,25,false)</f>
        <v>-</v>
      </c>
      <c r="D3778" s="144" t="str">
        <f>vlookup(A3778, 'OG Data Combined'!$A$2:$AQ6277,29,false)</f>
        <v>-</v>
      </c>
      <c r="E3778" t="str">
        <f>IFERROR(__xludf.DUMMYFUNCTION("IFERROR(REGEXEXTRACT((vlookup(A3778, 'OG Data Combined'!$A$2:$AQ6277,21,false)), ""\((.*?)\)""), """")"),"Throws")</f>
        <v>Throws</v>
      </c>
    </row>
    <row r="3779">
      <c r="A3779" s="143" t="s">
        <v>40025</v>
      </c>
      <c r="B3779" s="144" t="str">
        <f>vlookup(A3779, 'OG Data Combined'!$A$2:$Z6277,25,false)</f>
        <v>-</v>
      </c>
      <c r="D3779" s="144" t="str">
        <f>vlookup(A3779, 'OG Data Combined'!$A$2:$AQ6277,29,false)</f>
        <v>-</v>
      </c>
      <c r="E3779" t="str">
        <f>IFERROR(__xludf.DUMMYFUNCTION("IFERROR(REGEXEXTRACT((vlookup(A3779, 'OG Data Combined'!$A$2:$AQ6277,21,false)), ""\((.*?)\)""), """")"),"Sprints")</f>
        <v>Sprints</v>
      </c>
    </row>
    <row r="3780">
      <c r="A3780" s="143" t="s">
        <v>40026</v>
      </c>
      <c r="B3780" s="166" t="str">
        <f>vlookup(A3780, 'OG Data Combined'!$A$2:$Z6277,25,false)</f>
        <v>https://x.com/zachhbriggs</v>
      </c>
      <c r="D3780" s="144" t="str">
        <f>vlookup(A3780, 'OG Data Combined'!$A$2:$AQ6277,29,false)</f>
        <v>-</v>
      </c>
      <c r="E3780" t="str">
        <f>IFERROR(__xludf.DUMMYFUNCTION("IFERROR(REGEXEXTRACT((vlookup(A3780, 'OG Data Combined'!$A$2:$AQ6277,21,false)), ""\((.*?)\)""), """")"),"Jumps")</f>
        <v>Jumps</v>
      </c>
    </row>
    <row r="3781">
      <c r="A3781" s="143" t="s">
        <v>40027</v>
      </c>
      <c r="B3781" s="144" t="str">
        <f>vlookup(A3781, 'OG Data Combined'!$A$2:$Z6277,25,false)</f>
        <v>-</v>
      </c>
      <c r="D3781" s="144" t="str">
        <f>vlookup(A3781, 'OG Data Combined'!$A$2:$AQ6277,29,false)</f>
        <v>-</v>
      </c>
      <c r="E3781" t="str">
        <f>IFERROR(__xludf.DUMMYFUNCTION("IFERROR(REGEXEXTRACT((vlookup(A3781, 'OG Data Combined'!$A$2:$AQ6277,21,false)), ""\((.*?)\)""), """")"),"Hurdles, Sprints")</f>
        <v>Hurdles, Sprints</v>
      </c>
    </row>
    <row r="3782">
      <c r="A3782" s="143" t="s">
        <v>40028</v>
      </c>
      <c r="B3782" s="144" t="str">
        <f>vlookup(A3782, 'OG Data Combined'!$A$2:$Z6277,25,false)</f>
        <v>-</v>
      </c>
      <c r="D3782" s="144" t="str">
        <f>vlookup(A3782, 'OG Data Combined'!$A$2:$AQ6277,29,false)</f>
        <v>-</v>
      </c>
      <c r="E3782" t="str">
        <f>IFERROR(__xludf.DUMMYFUNCTION("IFERROR(REGEXEXTRACT((vlookup(A3782, 'OG Data Combined'!$A$2:$AQ6277,21,false)), ""\((.*?)\)""), """")"),"Distance")</f>
        <v>Distance</v>
      </c>
    </row>
    <row r="3783">
      <c r="A3783" s="143" t="s">
        <v>40029</v>
      </c>
      <c r="B3783" s="144" t="str">
        <f>vlookup(A3783, 'OG Data Combined'!$A$2:$Z6277,25,false)</f>
        <v>-</v>
      </c>
      <c r="D3783" s="144" t="str">
        <f>vlookup(A3783, 'OG Data Combined'!$A$2:$AQ6277,29,false)</f>
        <v>-</v>
      </c>
      <c r="E3783" t="str">
        <f>IFERROR(__xludf.DUMMYFUNCTION("IFERROR(REGEXEXTRACT((vlookup(A3783, 'OG Data Combined'!$A$2:$AQ6277,21,false)), ""\((.*?)\)""), """")"),"Distance")</f>
        <v>Distance</v>
      </c>
    </row>
    <row r="3784">
      <c r="A3784" s="143" t="s">
        <v>40030</v>
      </c>
      <c r="B3784" s="144" t="str">
        <f>vlookup(A3784, 'OG Data Combined'!$A$2:$Z6277,25,false)</f>
        <v>-</v>
      </c>
      <c r="D3784" s="144" t="str">
        <f>vlookup(A3784, 'OG Data Combined'!$A$2:$AQ6277,29,false)</f>
        <v>-</v>
      </c>
      <c r="E3784" t="str">
        <f>IFERROR(__xludf.DUMMYFUNCTION("IFERROR(REGEXEXTRACT((vlookup(A3784, 'OG Data Combined'!$A$2:$AQ6277,21,false)), ""\((.*?)\)""), """")"),"Distance, Pole Vault")</f>
        <v>Distance, Pole Vault</v>
      </c>
    </row>
    <row r="3785">
      <c r="A3785" s="143" t="s">
        <v>40031</v>
      </c>
      <c r="B3785" s="166" t="str">
        <f>vlookup(A3785, 'OG Data Combined'!$A$2:$Z6277,25,false)</f>
        <v>https://twitter.com/newman_zone</v>
      </c>
      <c r="D3785" s="144" t="str">
        <f>vlookup(A3785, 'OG Data Combined'!$A$2:$AQ6277,29,false)</f>
        <v>-</v>
      </c>
      <c r="E3785" t="str">
        <f>IFERROR(__xludf.DUMMYFUNCTION("IFERROR(REGEXEXTRACT((vlookup(A3785, 'OG Data Combined'!$A$2:$AQ6277,21,false)), ""\((.*?)\)""), """")"),"")</f>
        <v/>
      </c>
    </row>
    <row r="3786">
      <c r="A3786" s="143" t="s">
        <v>40032</v>
      </c>
      <c r="B3786" s="166" t="str">
        <f>vlookup(A3786, 'OG Data Combined'!$A$2:$Z6277,25,false)</f>
        <v>https://twitter.com/mkcurran</v>
      </c>
      <c r="D3786" s="166" t="str">
        <f>vlookup(A3786, 'OG Data Combined'!$A$2:$AQ6277,29,false)</f>
        <v>https://www.instagram.com/marykatecurran/</v>
      </c>
      <c r="E3786" t="str">
        <f>IFERROR(__xludf.DUMMYFUNCTION("IFERROR(REGEXEXTRACT((vlookup(A3786, 'OG Data Combined'!$A$2:$AQ6277,21,false)), ""\((.*?)\)""), """")"),"")</f>
        <v/>
      </c>
    </row>
    <row r="3787">
      <c r="A3787" s="143" t="s">
        <v>40033</v>
      </c>
      <c r="B3787" s="144" t="str">
        <f>vlookup(A3787, 'OG Data Combined'!$A$2:$Z6277,25,false)</f>
        <v>-</v>
      </c>
      <c r="D3787" s="144" t="str">
        <f>vlookup(A3787, 'OG Data Combined'!$A$2:$AQ6277,29,false)</f>
        <v>-</v>
      </c>
      <c r="E3787" t="str">
        <f>IFERROR(__xludf.DUMMYFUNCTION("IFERROR(REGEXEXTRACT((vlookup(A3787, 'OG Data Combined'!$A$2:$AQ6277,21,false)), ""\((.*?)\)""), """")"),"Distance")</f>
        <v>Distance</v>
      </c>
    </row>
    <row r="3788">
      <c r="A3788" s="143" t="s">
        <v>40034</v>
      </c>
      <c r="B3788" s="144" t="str">
        <f>vlookup(A3788, 'OG Data Combined'!$A$2:$Z6277,25,false)</f>
        <v>-</v>
      </c>
      <c r="D3788" s="144" t="str">
        <f>vlookup(A3788, 'OG Data Combined'!$A$2:$AQ6277,29,false)</f>
        <v>-</v>
      </c>
      <c r="E3788" t="str">
        <f>IFERROR(__xludf.DUMMYFUNCTION("IFERROR(REGEXEXTRACT((vlookup(A3788, 'OG Data Combined'!$A$2:$AQ6277,21,false)), ""\((.*?)\)""), """")"),"")</f>
        <v/>
      </c>
    </row>
    <row r="3789">
      <c r="A3789" s="143" t="s">
        <v>40035</v>
      </c>
      <c r="B3789" s="144" t="str">
        <f>vlookup(A3789, 'OG Data Combined'!$A$2:$Z6277,25,false)</f>
        <v>-</v>
      </c>
      <c r="D3789" s="144" t="str">
        <f>vlookup(A3789, 'OG Data Combined'!$A$2:$AQ6277,29,false)</f>
        <v>-</v>
      </c>
      <c r="E3789" t="str">
        <f>IFERROR(__xludf.DUMMYFUNCTION("IFERROR(REGEXEXTRACT((vlookup(A3789, 'OG Data Combined'!$A$2:$AQ6277,21,false)), ""\((.*?)\)""), """")"),"")</f>
        <v/>
      </c>
    </row>
    <row r="3790">
      <c r="A3790" s="143" t="s">
        <v>40036</v>
      </c>
      <c r="B3790" s="144" t="str">
        <f>vlookup(A3790, 'OG Data Combined'!$A$2:$Z6277,25,false)</f>
        <v>-</v>
      </c>
      <c r="D3790" s="144" t="str">
        <f>vlookup(A3790, 'OG Data Combined'!$A$2:$AQ6277,29,false)</f>
        <v>-</v>
      </c>
      <c r="E3790" t="str">
        <f>IFERROR(__xludf.DUMMYFUNCTION("IFERROR(REGEXEXTRACT((vlookup(A3790, 'OG Data Combined'!$A$2:$AQ6277,21,false)), ""\((.*?)\)""), """")"),"")</f>
        <v/>
      </c>
    </row>
    <row r="3791">
      <c r="A3791" s="143" t="s">
        <v>40037</v>
      </c>
      <c r="B3791" s="166" t="str">
        <f>vlookup(A3791, 'OG Data Combined'!$A$2:$Z6277,25,false)</f>
        <v>https://twitter.com/brittonmann</v>
      </c>
      <c r="D3791" s="144" t="str">
        <f>vlookup(A3791, 'OG Data Combined'!$A$2:$AQ6277,29,false)</f>
        <v>-</v>
      </c>
      <c r="E3791" t="str">
        <f>IFERROR(__xludf.DUMMYFUNCTION("IFERROR(REGEXEXTRACT((vlookup(A3791, 'OG Data Combined'!$A$2:$AQ6277,21,false)), ""\((.*?)\)""), """")"),"Throws")</f>
        <v>Throws</v>
      </c>
    </row>
    <row r="3792">
      <c r="A3792" s="143" t="s">
        <v>40038</v>
      </c>
      <c r="B3792" s="144" t="str">
        <f>vlookup(A3792, 'OG Data Combined'!$A$2:$Z6277,25,false)</f>
        <v>-</v>
      </c>
      <c r="D3792" s="144" t="str">
        <f>vlookup(A3792, 'OG Data Combined'!$A$2:$AQ6277,29,false)</f>
        <v>-</v>
      </c>
      <c r="E3792" t="str">
        <f>IFERROR(__xludf.DUMMYFUNCTION("IFERROR(REGEXEXTRACT((vlookup(A3792, 'OG Data Combined'!$A$2:$AQ6277,21,false)), ""\((.*?)\)""), """")"),"")</f>
        <v/>
      </c>
    </row>
    <row r="3793">
      <c r="A3793" s="143" t="s">
        <v>40039</v>
      </c>
      <c r="B3793" s="166" t="str">
        <f>vlookup(A3793, 'OG Data Combined'!$A$2:$Z6277,25,false)</f>
        <v>https://twitter.com/edjacuzzi72</v>
      </c>
      <c r="D3793" s="144" t="str">
        <f>vlookup(A3793, 'OG Data Combined'!$A$2:$AQ6277,29,false)</f>
        <v>-</v>
      </c>
      <c r="E3793" t="str">
        <f>IFERROR(__xludf.DUMMYFUNCTION("IFERROR(REGEXEXTRACT((vlookup(A3793, 'OG Data Combined'!$A$2:$AQ6277,21,false)), ""\((.*?)\)""), """")"),"")</f>
        <v/>
      </c>
    </row>
    <row r="3794">
      <c r="A3794" s="143" t="s">
        <v>40040</v>
      </c>
      <c r="B3794" s="144" t="str">
        <f>vlookup(A3794, 'OG Data Combined'!$A$2:$Z6277,25,false)</f>
        <v>-</v>
      </c>
      <c r="D3794" s="144" t="str">
        <f>vlookup(A3794, 'OG Data Combined'!$A$2:$AQ6277,29,false)</f>
        <v>-</v>
      </c>
      <c r="E3794" t="str">
        <f>IFERROR(__xludf.DUMMYFUNCTION("IFERROR(REGEXEXTRACT((vlookup(A3794, 'OG Data Combined'!$A$2:$AQ6277,21,false)), ""\((.*?)\)""), """")"),"Distance")</f>
        <v>Distance</v>
      </c>
    </row>
    <row r="3795">
      <c r="A3795" s="143" t="s">
        <v>40041</v>
      </c>
      <c r="B3795" s="144" t="str">
        <f>vlookup(A3795, 'OG Data Combined'!$A$2:$Z6277,25,false)</f>
        <v>-</v>
      </c>
      <c r="D3795" s="144" t="str">
        <f>vlookup(A3795, 'OG Data Combined'!$A$2:$AQ6277,29,false)</f>
        <v>-</v>
      </c>
      <c r="E3795" t="str">
        <f>IFERROR(__xludf.DUMMYFUNCTION("IFERROR(REGEXEXTRACT((vlookup(A3795, 'OG Data Combined'!$A$2:$AQ6277,21,false)), ""\((.*?)\)""), """")"),"Pole Vault")</f>
        <v>Pole Vault</v>
      </c>
    </row>
    <row r="3796">
      <c r="A3796" s="143" t="s">
        <v>40042</v>
      </c>
      <c r="B3796" s="144" t="str">
        <f>vlookup(A3796, 'OG Data Combined'!$A$2:$Z6277,25,false)</f>
        <v>-</v>
      </c>
      <c r="D3796" s="144" t="str">
        <f>vlookup(A3796, 'OG Data Combined'!$A$2:$AQ6277,29,false)</f>
        <v>-</v>
      </c>
      <c r="E3796" t="str">
        <f>IFERROR(__xludf.DUMMYFUNCTION("IFERROR(REGEXEXTRACT((vlookup(A3796, 'OG Data Combined'!$A$2:$AQ6277,21,false)), ""\((.*?)\)""), """")"),"")</f>
        <v/>
      </c>
    </row>
    <row r="3797">
      <c r="A3797" s="143" t="s">
        <v>40043</v>
      </c>
      <c r="B3797" s="166" t="str">
        <f>vlookup(A3797, 'OG Data Combined'!$A$2:$Z6277,25,false)</f>
        <v>https://twitter.com/coachcwilber</v>
      </c>
      <c r="D3797" s="144" t="str">
        <f>vlookup(A3797, 'OG Data Combined'!$A$2:$AQ6277,29,false)</f>
        <v>-</v>
      </c>
      <c r="E3797" t="str">
        <f>IFERROR(__xludf.DUMMYFUNCTION("IFERROR(REGEXEXTRACT((vlookup(A3797, 'OG Data Combined'!$A$2:$AQ6277,21,false)), ""\((.*?)\)""), """")"),"Sprints, Jumps, Hurdles, Multis")</f>
        <v>Sprints, Jumps, Hurdles, Multis</v>
      </c>
    </row>
    <row r="3798">
      <c r="A3798" s="143" t="s">
        <v>40044</v>
      </c>
      <c r="B3798" s="144" t="str">
        <f>vlookup(A3798, 'OG Data Combined'!$A$2:$Z6277,25,false)</f>
        <v>-</v>
      </c>
      <c r="D3798" s="166" t="str">
        <f>vlookup(A3798, 'OG Data Combined'!$A$2:$AQ6277,29,false)</f>
        <v>https://www.instagram.com/coachwhalen12/</v>
      </c>
      <c r="E3798" t="str">
        <f>IFERROR(__xludf.DUMMYFUNCTION("IFERROR(REGEXEXTRACT((vlookup(A3798, 'OG Data Combined'!$A$2:$AQ6277,21,false)), ""\((.*?)\)""), """")"),"Throws")</f>
        <v>Throws</v>
      </c>
    </row>
    <row r="3799">
      <c r="A3799" s="143" t="s">
        <v>40045</v>
      </c>
      <c r="B3799" s="144" t="str">
        <f>vlookup(A3799, 'OG Data Combined'!$A$2:$Z6277,25,false)</f>
        <v>-</v>
      </c>
      <c r="D3799" s="144" t="str">
        <f>vlookup(A3799, 'OG Data Combined'!$A$2:$AQ6277,29,false)</f>
        <v>-</v>
      </c>
      <c r="E3799" t="str">
        <f>IFERROR(__xludf.DUMMYFUNCTION("IFERROR(REGEXEXTRACT((vlookup(A3799, 'OG Data Combined'!$A$2:$AQ6277,21,false)), ""\((.*?)\)""), """")"),"Distance")</f>
        <v>Distance</v>
      </c>
    </row>
    <row r="3800">
      <c r="A3800" s="143" t="s">
        <v>40046</v>
      </c>
      <c r="B3800" s="144" t="str">
        <f>vlookup(A3800, 'OG Data Combined'!$A$2:$Z6277,25,false)</f>
        <v>-</v>
      </c>
      <c r="D3800" s="144" t="str">
        <f>vlookup(A3800, 'OG Data Combined'!$A$2:$AQ6277,29,false)</f>
        <v>-</v>
      </c>
      <c r="E3800" t="str">
        <f>IFERROR(__xludf.DUMMYFUNCTION("IFERROR(REGEXEXTRACT((vlookup(A3800, 'OG Data Combined'!$A$2:$AQ6277,21,false)), ""\((.*?)\)""), """")"),"")</f>
        <v/>
      </c>
    </row>
    <row r="3801">
      <c r="A3801" s="143" t="s">
        <v>40047</v>
      </c>
      <c r="B3801" s="144" t="str">
        <f>vlookup(A3801, 'OG Data Combined'!$A$2:$Z6277,25,false)</f>
        <v>-</v>
      </c>
      <c r="D3801" s="144" t="str">
        <f>vlookup(A3801, 'OG Data Combined'!$A$2:$AQ6277,29,false)</f>
        <v>-</v>
      </c>
      <c r="E3801" t="str">
        <f>IFERROR(__xludf.DUMMYFUNCTION("IFERROR(REGEXEXTRACT((vlookup(A3801, 'OG Data Combined'!$A$2:$AQ6277,21,false)), ""\((.*?)\)""), """")"),"")</f>
        <v/>
      </c>
    </row>
    <row r="3802">
      <c r="A3802" s="143" t="s">
        <v>40048</v>
      </c>
      <c r="B3802" s="144" t="str">
        <f>vlookup(A3802, 'OG Data Combined'!$A$2:$Z6277,25,false)</f>
        <v>-</v>
      </c>
      <c r="D3802" s="144" t="str">
        <f>vlookup(A3802, 'OG Data Combined'!$A$2:$AQ6277,29,false)</f>
        <v>-</v>
      </c>
      <c r="E3802" t="str">
        <f>IFERROR(__xludf.DUMMYFUNCTION("IFERROR(REGEXEXTRACT((vlookup(A3802, 'OG Data Combined'!$A$2:$AQ6277,21,false)), ""\((.*?)\)""), """")"),"Distance")</f>
        <v>Distance</v>
      </c>
    </row>
    <row r="3803">
      <c r="A3803" s="143" t="s">
        <v>40049</v>
      </c>
      <c r="B3803" s="144" t="str">
        <f>vlookup(A3803, 'OG Data Combined'!$A$2:$Z6277,25,false)</f>
        <v>-</v>
      </c>
      <c r="D3803" s="144" t="str">
        <f>vlookup(A3803, 'OG Data Combined'!$A$2:$AQ6277,29,false)</f>
        <v>-</v>
      </c>
      <c r="E3803" t="str">
        <f>IFERROR(__xludf.DUMMYFUNCTION("IFERROR(REGEXEXTRACT((vlookup(A3803, 'OG Data Combined'!$A$2:$AQ6277,21,false)), ""\((.*?)\)""), """")"),"Multi-events, High-Jump")</f>
        <v>Multi-events, High-Jump</v>
      </c>
    </row>
    <row r="3804">
      <c r="A3804" s="143" t="s">
        <v>40050</v>
      </c>
      <c r="B3804" s="144" t="str">
        <f>vlookup(A3804, 'OG Data Combined'!$A$2:$Z6277,25,false)</f>
        <v>-</v>
      </c>
      <c r="D3804" s="144" t="str">
        <f>vlookup(A3804, 'OG Data Combined'!$A$2:$AQ6277,29,false)</f>
        <v>-</v>
      </c>
      <c r="E3804" t="str">
        <f>IFERROR(__xludf.DUMMYFUNCTION("IFERROR(REGEXEXTRACT((vlookup(A3804, 'OG Data Combined'!$A$2:$AQ6277,21,false)), ""\((.*?)\)""), """")"),"Throws")</f>
        <v>Throws</v>
      </c>
    </row>
    <row r="3805">
      <c r="A3805" s="143" t="s">
        <v>40051</v>
      </c>
      <c r="B3805" s="144" t="str">
        <f>vlookup(A3805, 'OG Data Combined'!$A$2:$Z6277,25,false)</f>
        <v>-</v>
      </c>
      <c r="D3805" s="144" t="str">
        <f>vlookup(A3805, 'OG Data Combined'!$A$2:$AQ6277,29,false)</f>
        <v>-</v>
      </c>
      <c r="E3805" t="str">
        <f>IFERROR(__xludf.DUMMYFUNCTION("IFERROR(REGEXEXTRACT((vlookup(A3805, 'OG Data Combined'!$A$2:$AQ6277,21,false)), ""\((.*?)\)""), """")"),"Sprints, Hurdles, Relays")</f>
        <v>Sprints, Hurdles, Relays</v>
      </c>
    </row>
    <row r="3806">
      <c r="A3806" s="143" t="s">
        <v>40052</v>
      </c>
      <c r="B3806" s="144" t="str">
        <f>vlookup(A3806, 'OG Data Combined'!$A$2:$Z6277,25,false)</f>
        <v>-</v>
      </c>
      <c r="D3806" s="144" t="str">
        <f>vlookup(A3806, 'OG Data Combined'!$A$2:$AQ6277,29,false)</f>
        <v>-</v>
      </c>
      <c r="E3806" t="str">
        <f>IFERROR(__xludf.DUMMYFUNCTION("IFERROR(REGEXEXTRACT((vlookup(A3806, 'OG Data Combined'!$A$2:$AQ6277,21,false)), ""\((.*?)\)""), """")"),"Sprints, Hurdles, Horizontal Jumps")</f>
        <v>Sprints, Hurdles, Horizontal Jumps</v>
      </c>
    </row>
    <row r="3807">
      <c r="A3807" s="143" t="s">
        <v>40053</v>
      </c>
      <c r="B3807" s="144" t="str">
        <f>vlookup(A3807, 'OG Data Combined'!$A$2:$Z6277,25,false)</f>
        <v>-</v>
      </c>
      <c r="D3807" s="144" t="str">
        <f>vlookup(A3807, 'OG Data Combined'!$A$2:$AQ6277,29,false)</f>
        <v>-</v>
      </c>
      <c r="E3807" t="str">
        <f>IFERROR(__xludf.DUMMYFUNCTION("IFERROR(REGEXEXTRACT((vlookup(A3807, 'OG Data Combined'!$A$2:$AQ6277,21,false)), ""\((.*?)\)""), """")"),"Pole Vault")</f>
        <v>Pole Vault</v>
      </c>
    </row>
    <row r="3808">
      <c r="A3808" s="143" t="s">
        <v>40054</v>
      </c>
      <c r="B3808" s="144" t="str">
        <f>vlookup(A3808, 'OG Data Combined'!$A$2:$Z6277,25,false)</f>
        <v>-</v>
      </c>
      <c r="D3808" s="144" t="str">
        <f>vlookup(A3808, 'OG Data Combined'!$A$2:$AQ6277,29,false)</f>
        <v>-</v>
      </c>
      <c r="E3808" t="str">
        <f>IFERROR(__xludf.DUMMYFUNCTION("IFERROR(REGEXEXTRACT((vlookup(A3808, 'OG Data Combined'!$A$2:$AQ6277,21,false)), ""\((.*?)\)""), """")"),"Distance")</f>
        <v>Distance</v>
      </c>
    </row>
    <row r="3809">
      <c r="A3809" s="143" t="s">
        <v>40055</v>
      </c>
      <c r="B3809" s="144" t="str">
        <f>vlookup(A3809, 'OG Data Combined'!$A$2:$Z6277,25,false)</f>
        <v>-</v>
      </c>
      <c r="D3809" s="166" t="str">
        <f>vlookup(A3809, 'OG Data Combined'!$A$2:$AQ6277,29,false)</f>
        <v>https://www.instagram.com/coach_alex_devine/</v>
      </c>
      <c r="E3809" t="str">
        <f>IFERROR(__xludf.DUMMYFUNCTION("IFERROR(REGEXEXTRACT((vlookup(A3809, 'OG Data Combined'!$A$2:$AQ6277,21,false)), ""\((.*?)\)""), """")"),"")</f>
        <v/>
      </c>
    </row>
    <row r="3810">
      <c r="A3810" s="143" t="s">
        <v>40056</v>
      </c>
      <c r="B3810" s="144" t="str">
        <f>vlookup(A3810, 'OG Data Combined'!$A$2:$Z6277,25,false)</f>
        <v>-</v>
      </c>
      <c r="D3810" s="166" t="str">
        <f>vlookup(A3810, 'OG Data Combined'!$A$2:$AQ6277,29,false)</f>
        <v>https://www.instagram.com/jordanruns14/</v>
      </c>
      <c r="E3810" t="str">
        <f>IFERROR(__xludf.DUMMYFUNCTION("IFERROR(REGEXEXTRACT((vlookup(A3810, 'OG Data Combined'!$A$2:$AQ6277,21,false)), ""\((.*?)\)""), """")"),"Distance")</f>
        <v>Distance</v>
      </c>
    </row>
    <row r="3811">
      <c r="A3811" s="143" t="s">
        <v>40057</v>
      </c>
      <c r="B3811" s="144" t="str">
        <f>vlookup(A3811, 'OG Data Combined'!$A$2:$Z6277,25,false)</f>
        <v>-</v>
      </c>
      <c r="D3811" s="144" t="str">
        <f>vlookup(A3811, 'OG Data Combined'!$A$2:$AQ6277,29,false)</f>
        <v>-</v>
      </c>
      <c r="E3811" t="str">
        <f>IFERROR(__xludf.DUMMYFUNCTION("IFERROR(REGEXEXTRACT((vlookup(A3811, 'OG Data Combined'!$A$2:$AQ6277,21,false)), ""\((.*?)\)""), """")"),"")</f>
        <v/>
      </c>
    </row>
    <row r="3812">
      <c r="A3812" s="143" t="s">
        <v>40058</v>
      </c>
      <c r="B3812" s="144" t="str">
        <f>vlookup(A3812, 'OG Data Combined'!$A$2:$Z6277,25,false)</f>
        <v>-</v>
      </c>
      <c r="D3812" s="144" t="str">
        <f>vlookup(A3812, 'OG Data Combined'!$A$2:$AQ6277,29,false)</f>
        <v>-</v>
      </c>
      <c r="E3812" t="str">
        <f>IFERROR(__xludf.DUMMYFUNCTION("IFERROR(REGEXEXTRACT((vlookup(A3812, 'OG Data Combined'!$A$2:$AQ6277,21,false)), ""\((.*?)\)""), """")"),"")</f>
        <v/>
      </c>
    </row>
    <row r="3813">
      <c r="A3813" s="143" t="s">
        <v>40059</v>
      </c>
      <c r="B3813" s="144" t="str">
        <f>vlookup(A3813, 'OG Data Combined'!$A$2:$Z6277,25,false)</f>
        <v>-</v>
      </c>
      <c r="D3813" s="144" t="str">
        <f>vlookup(A3813, 'OG Data Combined'!$A$2:$AQ6277,29,false)</f>
        <v>-</v>
      </c>
      <c r="E3813" t="str">
        <f>IFERROR(__xludf.DUMMYFUNCTION("IFERROR(REGEXEXTRACT((vlookup(A3813, 'OG Data Combined'!$A$2:$AQ6277,21,false)), ""\((.*?)\)""), """")"),"Distance")</f>
        <v>Distance</v>
      </c>
    </row>
    <row r="3814">
      <c r="A3814" s="143" t="s">
        <v>40060</v>
      </c>
      <c r="B3814" s="144" t="str">
        <f>vlookup(A3814, 'OG Data Combined'!$A$2:$Z6277,25,false)</f>
        <v>-</v>
      </c>
      <c r="D3814" s="144" t="str">
        <f>vlookup(A3814, 'OG Data Combined'!$A$2:$AQ6277,29,false)</f>
        <v>-</v>
      </c>
      <c r="E3814" t="str">
        <f>IFERROR(__xludf.DUMMYFUNCTION("IFERROR(REGEXEXTRACT((vlookup(A3814, 'OG Data Combined'!$A$2:$AQ6277,21,false)), ""\((.*?)\)""), """")"),"Distance")</f>
        <v>Distance</v>
      </c>
    </row>
    <row r="3815">
      <c r="A3815" s="143" t="s">
        <v>40061</v>
      </c>
      <c r="B3815" s="144" t="str">
        <f>vlookup(A3815, 'OG Data Combined'!$A$2:$Z6277,25,false)</f>
        <v>-</v>
      </c>
      <c r="D3815" s="144" t="str">
        <f>vlookup(A3815, 'OG Data Combined'!$A$2:$AQ6277,29,false)</f>
        <v>-</v>
      </c>
      <c r="E3815" t="str">
        <f>IFERROR(__xludf.DUMMYFUNCTION("IFERROR(REGEXEXTRACT((vlookup(A3815, 'OG Data Combined'!$A$2:$AQ6277,21,false)), ""\((.*?)\)""), """")"),"")</f>
        <v/>
      </c>
    </row>
    <row r="3816">
      <c r="A3816" s="143" t="s">
        <v>40062</v>
      </c>
      <c r="B3816" s="144" t="str">
        <f>vlookup(A3816, 'OG Data Combined'!$A$2:$Z6277,25,false)</f>
        <v>-</v>
      </c>
      <c r="D3816" s="144" t="str">
        <f>vlookup(A3816, 'OG Data Combined'!$A$2:$AQ6277,29,false)</f>
        <v>-</v>
      </c>
      <c r="E3816" t="str">
        <f>IFERROR(__xludf.DUMMYFUNCTION("IFERROR(REGEXEXTRACT((vlookup(A3816, 'OG Data Combined'!$A$2:$AQ6277,21,false)), ""\((.*?)\)""), """")"),"")</f>
        <v/>
      </c>
    </row>
    <row r="3817">
      <c r="A3817" s="143" t="s">
        <v>40063</v>
      </c>
      <c r="B3817" s="144" t="str">
        <f>vlookup(A3817, 'OG Data Combined'!$A$2:$Z6277,25,false)</f>
        <v>-</v>
      </c>
      <c r="D3817" s="144" t="str">
        <f>vlookup(A3817, 'OG Data Combined'!$A$2:$AQ6277,29,false)</f>
        <v>-</v>
      </c>
      <c r="E3817" t="str">
        <f>IFERROR(__xludf.DUMMYFUNCTION("IFERROR(REGEXEXTRACT((vlookup(A3817, 'OG Data Combined'!$A$2:$AQ6277,21,false)), ""\((.*?)\)""), """")"),"")</f>
        <v/>
      </c>
    </row>
    <row r="3818">
      <c r="A3818" s="143" t="s">
        <v>40064</v>
      </c>
      <c r="B3818" s="144" t="str">
        <f>vlookup(A3818, 'OG Data Combined'!$A$2:$Z6277,25,false)</f>
        <v>-</v>
      </c>
      <c r="D3818" s="144" t="str">
        <f>vlookup(A3818, 'OG Data Combined'!$A$2:$AQ6277,29,false)</f>
        <v>-</v>
      </c>
      <c r="E3818" t="str">
        <f>IFERROR(__xludf.DUMMYFUNCTION("IFERROR(REGEXEXTRACT((vlookup(A3818, 'OG Data Combined'!$A$2:$AQ6277,21,false)), ""\((.*?)\)""), """")"),"")</f>
        <v/>
      </c>
    </row>
    <row r="3819">
      <c r="A3819" s="143" t="s">
        <v>40065</v>
      </c>
      <c r="B3819" s="144" t="str">
        <f>vlookup(A3819, 'OG Data Combined'!$A$2:$Z6277,25,false)</f>
        <v>-</v>
      </c>
      <c r="D3819" s="144" t="str">
        <f>vlookup(A3819, 'OG Data Combined'!$A$2:$AQ6277,29,false)</f>
        <v>-</v>
      </c>
      <c r="E3819" t="str">
        <f>IFERROR(__xludf.DUMMYFUNCTION("IFERROR(REGEXEXTRACT((vlookup(A3819, 'OG Data Combined'!$A$2:$AQ6277,21,false)), ""\((.*?)\)""), """")"),"")</f>
        <v/>
      </c>
    </row>
    <row r="3820">
      <c r="A3820" s="143" t="s">
        <v>40066</v>
      </c>
      <c r="B3820" s="166" t="str">
        <f>vlookup(A3820, 'OG Data Combined'!$A$2:$Z6277,25,false)</f>
        <v>https://twitter.com/gxc_coachmrdan</v>
      </c>
      <c r="D3820" s="144" t="str">
        <f>vlookup(A3820, 'OG Data Combined'!$A$2:$AQ6277,29,false)</f>
        <v>-</v>
      </c>
      <c r="E3820" t="str">
        <f>IFERROR(__xludf.DUMMYFUNCTION("IFERROR(REGEXEXTRACT((vlookup(A3820, 'OG Data Combined'!$A$2:$AQ6277,21,false)), ""\((.*?)\)""), """")"),"Distance")</f>
        <v>Distance</v>
      </c>
    </row>
    <row r="3821">
      <c r="A3821" s="143" t="s">
        <v>40067</v>
      </c>
      <c r="B3821" s="166" t="str">
        <f>vlookup(A3821, 'OG Data Combined'!$A$2:$Z6277,25,false)</f>
        <v>https://x.com/gwenshep_</v>
      </c>
      <c r="D3821" s="144" t="str">
        <f>vlookup(A3821, 'OG Data Combined'!$A$2:$AQ6277,29,false)</f>
        <v>-</v>
      </c>
      <c r="E3821" t="str">
        <f>IFERROR(__xludf.DUMMYFUNCTION("IFERROR(REGEXEXTRACT((vlookup(A3821, 'OG Data Combined'!$A$2:$AQ6277,21,false)), ""\((.*?)\)""), """")"),"")</f>
        <v/>
      </c>
    </row>
    <row r="3822">
      <c r="A3822" s="143" t="s">
        <v>40068</v>
      </c>
      <c r="B3822" s="144" t="str">
        <f>vlookup(A3822, 'OG Data Combined'!$A$2:$Z6277,25,false)</f>
        <v>-</v>
      </c>
      <c r="D3822" s="144" t="str">
        <f>vlookup(A3822, 'OG Data Combined'!$A$2:$AQ6277,29,false)</f>
        <v>-</v>
      </c>
      <c r="E3822" t="str">
        <f>IFERROR(__xludf.DUMMYFUNCTION("IFERROR(REGEXEXTRACT((vlookup(A3822, 'OG Data Combined'!$A$2:$AQ6277,21,false)), ""\((.*?)\)""), """")"),"")</f>
        <v/>
      </c>
    </row>
    <row r="3823">
      <c r="A3823" s="143" t="s">
        <v>40069</v>
      </c>
      <c r="B3823" s="144" t="str">
        <f>vlookup(A3823, 'OG Data Combined'!$A$2:$Z6277,25,false)</f>
        <v>-</v>
      </c>
      <c r="D3823" s="144" t="str">
        <f>vlookup(A3823, 'OG Data Combined'!$A$2:$AQ6277,29,false)</f>
        <v>-</v>
      </c>
      <c r="E3823" t="str">
        <f>IFERROR(__xludf.DUMMYFUNCTION("IFERROR(REGEXEXTRACT((vlookup(A3823, 'OG Data Combined'!$A$2:$AQ6277,21,false)), ""\((.*?)\)""), """")"),"")</f>
        <v/>
      </c>
    </row>
    <row r="3824">
      <c r="A3824" s="143" t="s">
        <v>40070</v>
      </c>
      <c r="B3824" s="144" t="str">
        <f>vlookup(A3824, 'OG Data Combined'!$A$2:$Z6277,25,false)</f>
        <v>-</v>
      </c>
      <c r="D3824" s="166" t="str">
        <f>vlookup(A3824, 'OG Data Combined'!$A$2:$AQ6277,29,false)</f>
        <v>https://www.instagram.com/cl3slimee/</v>
      </c>
      <c r="E3824" t="str">
        <f>IFERROR(__xludf.DUMMYFUNCTION("IFERROR(REGEXEXTRACT((vlookup(A3824, 'OG Data Combined'!$A$2:$AQ6277,21,false)), ""\((.*?)\)""), """")"),"Sprints, Relays")</f>
        <v>Sprints, Relays</v>
      </c>
    </row>
    <row r="3825">
      <c r="A3825" s="143" t="s">
        <v>40071</v>
      </c>
      <c r="B3825" s="166" t="str">
        <f>vlookup(A3825, 'OG Data Combined'!$A$2:$Z6277,25,false)</f>
        <v>https://twitter.com/coachandrewkrug</v>
      </c>
      <c r="D3825" s="144" t="str">
        <f>vlookup(A3825, 'OG Data Combined'!$A$2:$AQ6277,29,false)</f>
        <v>-</v>
      </c>
      <c r="E3825" t="str">
        <f>IFERROR(__xludf.DUMMYFUNCTION("IFERROR(REGEXEXTRACT((vlookup(A3825, 'OG Data Combined'!$A$2:$AQ6277,21,false)), ""\((.*?)\)""), """")"),"")</f>
        <v/>
      </c>
    </row>
    <row r="3826">
      <c r="A3826" s="143" t="s">
        <v>40072</v>
      </c>
      <c r="B3826" s="154" t="str">
        <f>vlookup(A3826, 'OG Data Combined'!$A$2:$Z6277,25,false)</f>
        <v/>
      </c>
      <c r="D3826" s="154" t="str">
        <f>vlookup(A3826, 'OG Data Combined'!$A$2:$AQ6277,29,false)</f>
        <v/>
      </c>
      <c r="E3826" t="str">
        <f>IFERROR(__xludf.DUMMYFUNCTION("IFERROR(REGEXEXTRACT((vlookup(A3826, 'OG Data Combined'!$A$2:$AQ6277,21,false)), ""\((.*?)\)""), """")"),"")</f>
        <v/>
      </c>
    </row>
    <row r="3827">
      <c r="A3827" s="143" t="s">
        <v>40073</v>
      </c>
      <c r="B3827" s="144" t="str">
        <f>vlookup(A3827, 'OG Data Combined'!$A$2:$Z6277,25,false)</f>
        <v>-</v>
      </c>
      <c r="D3827" s="166" t="str">
        <f>vlookup(A3827, 'OG Data Combined'!$A$2:$AQ6277,29,false)</f>
        <v>https://www.instagram.com/brettcscs/</v>
      </c>
      <c r="E3827" t="str">
        <f>IFERROR(__xludf.DUMMYFUNCTION("IFERROR(REGEXEXTRACT((vlookup(A3827, 'OG Data Combined'!$A$2:$AQ6277,21,false)), ""\((.*?)\)""), """")"),"")</f>
        <v/>
      </c>
    </row>
    <row r="3828">
      <c r="A3828" s="143" t="s">
        <v>40074</v>
      </c>
      <c r="B3828" s="144" t="str">
        <f>vlookup(A3828, 'OG Data Combined'!$A$2:$Z6277,25,false)</f>
        <v>-</v>
      </c>
      <c r="D3828" s="144" t="str">
        <f>vlookup(A3828, 'OG Data Combined'!$A$2:$AQ6277,29,false)</f>
        <v>-</v>
      </c>
      <c r="E3828" t="str">
        <f>IFERROR(__xludf.DUMMYFUNCTION("IFERROR(REGEXEXTRACT((vlookup(A3828, 'OG Data Combined'!$A$2:$AQ6277,21,false)), ""\((.*?)\)""), """")"),"")</f>
        <v/>
      </c>
    </row>
    <row r="3829">
      <c r="A3829" s="143" t="s">
        <v>40075</v>
      </c>
      <c r="B3829" s="144" t="str">
        <f>vlookup(A3829, 'OG Data Combined'!$A$2:$Z6277,25,false)</f>
        <v>-</v>
      </c>
      <c r="D3829" s="144" t="str">
        <f>vlookup(A3829, 'OG Data Combined'!$A$2:$AQ6277,29,false)</f>
        <v>-</v>
      </c>
      <c r="E3829" t="str">
        <f>IFERROR(__xludf.DUMMYFUNCTION("IFERROR(REGEXEXTRACT((vlookup(A3829, 'OG Data Combined'!$A$2:$AQ6277,21,false)), ""\((.*?)\)""), """")"),"")</f>
        <v/>
      </c>
    </row>
    <row r="3830">
      <c r="A3830" s="143" t="s">
        <v>40076</v>
      </c>
      <c r="B3830" s="144" t="str">
        <f>vlookup(A3830, 'OG Data Combined'!$A$2:$Z6277,25,false)</f>
        <v>-</v>
      </c>
      <c r="D3830" s="144" t="str">
        <f>vlookup(A3830, 'OG Data Combined'!$A$2:$AQ6277,29,false)</f>
        <v>-</v>
      </c>
      <c r="E3830" t="str">
        <f>IFERROR(__xludf.DUMMYFUNCTION("IFERROR(REGEXEXTRACT((vlookup(A3830, 'OG Data Combined'!$A$2:$AQ6277,21,false)), ""\((.*?)\)""), """")"),"Distance")</f>
        <v>Distance</v>
      </c>
    </row>
    <row r="3831">
      <c r="A3831" s="143" t="s">
        <v>40077</v>
      </c>
      <c r="B3831" s="144" t="str">
        <f>vlookup(A3831, 'OG Data Combined'!$A$2:$Z6277,25,false)</f>
        <v>-</v>
      </c>
      <c r="D3831" s="166" t="str">
        <f>vlookup(A3831, 'OG Data Combined'!$A$2:$AQ6277,29,false)</f>
        <v>https://www.instagram.com/joey_benson/</v>
      </c>
      <c r="E3831" t="str">
        <f>IFERROR(__xludf.DUMMYFUNCTION("IFERROR(REGEXEXTRACT((vlookup(A3831, 'OG Data Combined'!$A$2:$AQ6277,21,false)), ""\((.*?)\)""), """")"),"Second Email")</f>
        <v>Second Email</v>
      </c>
    </row>
    <row r="3832">
      <c r="A3832" s="143" t="s">
        <v>42368</v>
      </c>
      <c r="B3832" s="144" t="str">
        <f>vlookup(A3832, 'OG Data Combined'!$A$2:$Z6277,25,false)</f>
        <v>-</v>
      </c>
      <c r="D3832" s="144" t="str">
        <f>vlookup(A3832, 'OG Data Combined'!$A$2:$AQ6277,29,false)</f>
        <v>-</v>
      </c>
      <c r="E3832" t="str">
        <f>IFERROR(__xludf.DUMMYFUNCTION("IFERROR(REGEXEXTRACT((vlookup(A3832, 'OG Data Combined'!$A$2:$AQ6277,21,false)), ""\((.*?)\)""), """")"),"")</f>
        <v/>
      </c>
    </row>
    <row r="3833">
      <c r="A3833" s="143" t="s">
        <v>40078</v>
      </c>
      <c r="B3833" s="144" t="str">
        <f>vlookup(A3833, 'OG Data Combined'!$A$2:$Z6277,25,false)</f>
        <v>-</v>
      </c>
      <c r="D3833" s="144" t="str">
        <f>vlookup(A3833, 'OG Data Combined'!$A$2:$AQ6277,29,false)</f>
        <v>-</v>
      </c>
      <c r="E3833" t="str">
        <f>IFERROR(__xludf.DUMMYFUNCTION("IFERROR(REGEXEXTRACT((vlookup(A3833, 'OG Data Combined'!$A$2:$AQ6277,21,false)), ""\((.*?)\)""), """")"),"")</f>
        <v/>
      </c>
    </row>
    <row r="3834">
      <c r="A3834" s="143" t="s">
        <v>40079</v>
      </c>
      <c r="B3834" s="144" t="str">
        <f>vlookup(A3834, 'OG Data Combined'!$A$2:$Z6277,25,false)</f>
        <v>-</v>
      </c>
      <c r="D3834" s="144" t="str">
        <f>vlookup(A3834, 'OG Data Combined'!$A$2:$AQ6277,29,false)</f>
        <v>-</v>
      </c>
      <c r="E3834" t="str">
        <f>IFERROR(__xludf.DUMMYFUNCTION("IFERROR(REGEXEXTRACT((vlookup(A3834, 'OG Data Combined'!$A$2:$AQ6277,21,false)), ""\((.*?)\)""), """")"),"Throws")</f>
        <v>Throws</v>
      </c>
    </row>
    <row r="3835">
      <c r="A3835" s="143" t="s">
        <v>40080</v>
      </c>
      <c r="B3835" s="144" t="str">
        <f>vlookup(A3835, 'OG Data Combined'!$A$2:$Z6277,25,false)</f>
        <v>-</v>
      </c>
      <c r="D3835" s="144" t="str">
        <f>vlookup(A3835, 'OG Data Combined'!$A$2:$AQ6277,29,false)</f>
        <v>-</v>
      </c>
      <c r="E3835" t="str">
        <f>IFERROR(__xludf.DUMMYFUNCTION("IFERROR(REGEXEXTRACT((vlookup(A3835, 'OG Data Combined'!$A$2:$AQ6277,21,false)), ""\((.*?)\)""), """")"),"Sprints")</f>
        <v>Sprints</v>
      </c>
    </row>
    <row r="3836">
      <c r="A3836" s="143" t="s">
        <v>40081</v>
      </c>
      <c r="B3836" s="144" t="str">
        <f>vlookup(A3836, 'OG Data Combined'!$A$2:$Z6277,25,false)</f>
        <v>-</v>
      </c>
      <c r="D3836" s="144" t="str">
        <f>vlookup(A3836, 'OG Data Combined'!$A$2:$AQ6277,29,false)</f>
        <v>-</v>
      </c>
      <c r="E3836" t="str">
        <f>IFERROR(__xludf.DUMMYFUNCTION("IFERROR(REGEXEXTRACT((vlookup(A3836, 'OG Data Combined'!$A$2:$AQ6277,21,false)), ""\((.*?)\)""), """")"),"Multi-events")</f>
        <v>Multi-events</v>
      </c>
    </row>
    <row r="3837">
      <c r="A3837" s="143" t="s">
        <v>40082</v>
      </c>
      <c r="B3837" s="144" t="str">
        <f>vlookup(A3837, 'OG Data Combined'!$A$2:$Z6277,25,false)</f>
        <v>-</v>
      </c>
      <c r="D3837" s="144" t="str">
        <f>vlookup(A3837, 'OG Data Combined'!$A$2:$AQ6277,29,false)</f>
        <v>-</v>
      </c>
      <c r="E3837" t="str">
        <f>IFERROR(__xludf.DUMMYFUNCTION("IFERROR(REGEXEXTRACT((vlookup(A3837, 'OG Data Combined'!$A$2:$AQ6277,21,false)), ""\((.*?)\)""), """")"),"Jumps")</f>
        <v>Jumps</v>
      </c>
    </row>
    <row r="3838">
      <c r="A3838" s="143" t="s">
        <v>42369</v>
      </c>
      <c r="B3838" s="144" t="str">
        <f>vlookup(A3838, 'OG Data Combined'!$A$2:$Z6277,25,false)</f>
        <v>-</v>
      </c>
      <c r="D3838" s="144" t="str">
        <f>vlookup(A3838, 'OG Data Combined'!$A$2:$AQ6277,29,false)</f>
        <v>-</v>
      </c>
      <c r="E3838" t="str">
        <f>IFERROR(__xludf.DUMMYFUNCTION("IFERROR(REGEXEXTRACT((vlookup(A3838, 'OG Data Combined'!$A$2:$AQ6277,21,false)), ""\((.*?)\)""), """")"),"")</f>
        <v/>
      </c>
    </row>
    <row r="3839">
      <c r="A3839" s="143" t="s">
        <v>40083</v>
      </c>
      <c r="B3839" s="144" t="str">
        <f>vlookup(A3839, 'OG Data Combined'!$A$2:$Z6277,25,false)</f>
        <v>-</v>
      </c>
      <c r="D3839" s="144" t="str">
        <f>vlookup(A3839, 'OG Data Combined'!$A$2:$AQ6277,29,false)</f>
        <v>-</v>
      </c>
      <c r="E3839" t="str">
        <f>IFERROR(__xludf.DUMMYFUNCTION("IFERROR(REGEXEXTRACT((vlookup(A3839, 'OG Data Combined'!$A$2:$AQ6277,21,false)), ""\((.*?)\)""), """")"),"")</f>
        <v/>
      </c>
    </row>
    <row r="3840">
      <c r="A3840" s="143" t="s">
        <v>40084</v>
      </c>
      <c r="B3840" s="144" t="str">
        <f>vlookup(A3840, 'OG Data Combined'!$A$2:$Z6277,25,false)</f>
        <v>-</v>
      </c>
      <c r="D3840" s="144" t="str">
        <f>vlookup(A3840, 'OG Data Combined'!$A$2:$AQ6277,29,false)</f>
        <v>-</v>
      </c>
      <c r="E3840" t="str">
        <f>IFERROR(__xludf.DUMMYFUNCTION("IFERROR(REGEXEXTRACT((vlookup(A3840, 'OG Data Combined'!$A$2:$AQ6277,21,false)), ""\((.*?)\)""), """")"),"")</f>
        <v/>
      </c>
    </row>
    <row r="3841">
      <c r="A3841" s="143" t="s">
        <v>40085</v>
      </c>
      <c r="B3841" s="144" t="str">
        <f>vlookup(A3841, 'OG Data Combined'!$A$2:$Z6277,25,false)</f>
        <v>-</v>
      </c>
      <c r="D3841" s="166" t="str">
        <f>vlookup(A3841, 'OG Data Combined'!$A$2:$AQ6277,29,false)</f>
        <v>https://www.instagram.com/madeline.track.adventures/</v>
      </c>
      <c r="E3841" t="str">
        <f>IFERROR(__xludf.DUMMYFUNCTION("IFERROR(REGEXEXTRACT((vlookup(A3841, 'OG Data Combined'!$A$2:$AQ6277,21,false)), ""\((.*?)\)""), """")"),"")</f>
        <v/>
      </c>
    </row>
    <row r="3842">
      <c r="A3842" s="143" t="s">
        <v>40086</v>
      </c>
      <c r="B3842" s="144" t="str">
        <f>vlookup(A3842, 'OG Data Combined'!$A$2:$Z6277,25,false)</f>
        <v>-</v>
      </c>
      <c r="D3842" s="144" t="str">
        <f>vlookup(A3842, 'OG Data Combined'!$A$2:$AQ6277,29,false)</f>
        <v>-</v>
      </c>
      <c r="E3842" t="str">
        <f>IFERROR(__xludf.DUMMYFUNCTION("IFERROR(REGEXEXTRACT((vlookup(A3842, 'OG Data Combined'!$A$2:$AQ6277,21,false)), ""\((.*?)\)""), """")"),"")</f>
        <v/>
      </c>
    </row>
    <row r="3843">
      <c r="A3843" s="143" t="s">
        <v>40087</v>
      </c>
      <c r="B3843" s="144" t="str">
        <f>vlookup(A3843, 'OG Data Combined'!$A$2:$Z6277,25,false)</f>
        <v>-</v>
      </c>
      <c r="D3843" s="144" t="str">
        <f>vlookup(A3843, 'OG Data Combined'!$A$2:$AQ6277,29,false)</f>
        <v>-</v>
      </c>
      <c r="E3843" t="str">
        <f>IFERROR(__xludf.DUMMYFUNCTION("IFERROR(REGEXEXTRACT((vlookup(A3843, 'OG Data Combined'!$A$2:$AQ6277,21,false)), ""\((.*?)\)""), """")"),"")</f>
        <v/>
      </c>
    </row>
    <row r="3844">
      <c r="A3844" s="143" t="s">
        <v>40088</v>
      </c>
      <c r="B3844" s="166" t="str">
        <f>vlookup(A3844, 'OG Data Combined'!$A$2:$Z6277,25,false)</f>
        <v>https://twitter.com/wyomulti_j</v>
      </c>
      <c r="D3844" s="144" t="str">
        <f>vlookup(A3844, 'OG Data Combined'!$A$2:$AQ6277,29,false)</f>
        <v>-</v>
      </c>
      <c r="E3844" t="str">
        <f>IFERROR(__xludf.DUMMYFUNCTION("IFERROR(REGEXEXTRACT((vlookup(A3844, 'OG Data Combined'!$A$2:$AQ6277,21,false)), ""\((.*?)\)""), """")"),"Jumps, Multi-Events")</f>
        <v>Jumps, Multi-Events</v>
      </c>
    </row>
    <row r="3845">
      <c r="A3845" s="143" t="s">
        <v>40089</v>
      </c>
      <c r="B3845" s="144" t="str">
        <f>vlookup(A3845, 'OG Data Combined'!$A$2:$Z6277,25,false)</f>
        <v>-</v>
      </c>
      <c r="D3845" s="144" t="str">
        <f>vlookup(A3845, 'OG Data Combined'!$A$2:$AQ6277,29,false)</f>
        <v>-</v>
      </c>
      <c r="E3845" t="str">
        <f>IFERROR(__xludf.DUMMYFUNCTION("IFERROR(REGEXEXTRACT((vlookup(A3845, 'OG Data Combined'!$A$2:$AQ6277,21,false)), ""\((.*?)\)""), """")"),"Throws")</f>
        <v>Throws</v>
      </c>
    </row>
    <row r="3846">
      <c r="A3846" s="143" t="s">
        <v>40090</v>
      </c>
      <c r="B3846" s="144" t="str">
        <f>vlookup(A3846, 'OG Data Combined'!$A$2:$Z6277,25,false)</f>
        <v>-</v>
      </c>
      <c r="D3846" s="144" t="str">
        <f>vlookup(A3846, 'OG Data Combined'!$A$2:$AQ6277,29,false)</f>
        <v>-</v>
      </c>
      <c r="E3846" t="str">
        <f>IFERROR(__xludf.DUMMYFUNCTION("IFERROR(REGEXEXTRACT((vlookup(A3846, 'OG Data Combined'!$A$2:$AQ6277,21,false)), ""\((.*?)\)""), """")"),"Distance")</f>
        <v>Distance</v>
      </c>
    </row>
    <row r="3847">
      <c r="A3847" s="143" t="s">
        <v>42370</v>
      </c>
      <c r="B3847" s="166" t="str">
        <f>vlookup(A3847, 'OG Data Combined'!$A$2:$Z6277,25,false)</f>
        <v>https://twitter.com/suzyn46</v>
      </c>
      <c r="D3847" s="144" t="str">
        <f>vlookup(A3847, 'OG Data Combined'!$A$2:$AQ6277,29,false)</f>
        <v>-</v>
      </c>
      <c r="E3847" t="str">
        <f>IFERROR(__xludf.DUMMYFUNCTION("IFERROR(REGEXEXTRACT((vlookup(A3847, 'OG Data Combined'!$A$2:$AQ6277,21,false)), ""\((.*?)\)""), """")"),"")</f>
        <v/>
      </c>
    </row>
    <row r="3848">
      <c r="A3848" s="143" t="s">
        <v>40091</v>
      </c>
      <c r="B3848" s="166" t="str">
        <f>vlookup(A3848, 'OG Data Combined'!$A$2:$Z6277,25,false)</f>
        <v>https://twitter.com/throwscoachjim</v>
      </c>
      <c r="D3848" s="166" t="str">
        <f>vlookup(A3848, 'OG Data Combined'!$A$2:$AQ6277,29,false)</f>
        <v>https://www.instagram.com/throwscoachjim/</v>
      </c>
      <c r="E3848" t="str">
        <f>IFERROR(__xludf.DUMMYFUNCTION("IFERROR(REGEXEXTRACT((vlookup(A3848, 'OG Data Combined'!$A$2:$AQ6277,21,false)), ""\((.*?)\)""), """")"),"")</f>
        <v/>
      </c>
    </row>
    <row r="3849">
      <c r="A3849" s="143" t="s">
        <v>40092</v>
      </c>
      <c r="B3849" s="144" t="str">
        <f>vlookup(A3849, 'OG Data Combined'!$A$2:$Z6277,25,false)</f>
        <v>-</v>
      </c>
      <c r="D3849" s="144" t="str">
        <f>vlookup(A3849, 'OG Data Combined'!$A$2:$AQ6277,29,false)</f>
        <v>-</v>
      </c>
      <c r="E3849" t="str">
        <f>IFERROR(__xludf.DUMMYFUNCTION("IFERROR(REGEXEXTRACT((vlookup(A3849, 'OG Data Combined'!$A$2:$AQ6277,21,false)), ""\((.*?)\)""), """")"),"Sprints")</f>
        <v>Sprints</v>
      </c>
    </row>
    <row r="3850">
      <c r="A3850" s="143" t="s">
        <v>40093</v>
      </c>
      <c r="B3850" s="144" t="str">
        <f>vlookup(A3850, 'OG Data Combined'!$A$2:$Z6277,25,false)</f>
        <v>-</v>
      </c>
      <c r="D3850" s="144" t="str">
        <f>vlookup(A3850, 'OG Data Combined'!$A$2:$AQ6277,29,false)</f>
        <v>-</v>
      </c>
      <c r="E3850" t="str">
        <f>IFERROR(__xludf.DUMMYFUNCTION("IFERROR(REGEXEXTRACT((vlookup(A3850, 'OG Data Combined'!$A$2:$AQ6277,21,false)), ""\((.*?)\)""), """")"),"Distance")</f>
        <v>Distance</v>
      </c>
    </row>
    <row r="3851">
      <c r="A3851" s="143" t="s">
        <v>40094</v>
      </c>
      <c r="B3851" s="144" t="str">
        <f>vlookup(A3851, 'OG Data Combined'!$A$2:$Z6277,25,false)</f>
        <v>-</v>
      </c>
      <c r="D3851" s="166" t="str">
        <f>vlookup(A3851, 'OG Data Combined'!$A$2:$AQ6277,29,false)</f>
        <v>https://www.instagram.com/_nam_nat_/</v>
      </c>
      <c r="E3851" t="str">
        <f>IFERROR(__xludf.DUMMYFUNCTION("IFERROR(REGEXEXTRACT((vlookup(A3851, 'OG Data Combined'!$A$2:$AQ6277,21,false)), ""\((.*?)\)""), """")"),"Distance")</f>
        <v>Distance</v>
      </c>
    </row>
    <row r="3852">
      <c r="A3852" s="143" t="s">
        <v>40095</v>
      </c>
      <c r="B3852" s="144" t="str">
        <f>vlookup(A3852, 'OG Data Combined'!$A$2:$Z6277,25,false)</f>
        <v>-</v>
      </c>
      <c r="D3852" s="144" t="str">
        <f>vlookup(A3852, 'OG Data Combined'!$A$2:$AQ6277,29,false)</f>
        <v>-</v>
      </c>
      <c r="E3852" t="str">
        <f>IFERROR(__xludf.DUMMYFUNCTION("IFERROR(REGEXEXTRACT((vlookup(A3852, 'OG Data Combined'!$A$2:$AQ6277,21,false)), ""\((.*?)\)""), """")"),"")</f>
        <v/>
      </c>
    </row>
    <row r="3853">
      <c r="A3853" s="143" t="s">
        <v>40096</v>
      </c>
      <c r="B3853" s="166" t="str">
        <f>vlookup(A3853, 'OG Data Combined'!$A$2:$Z6277,25,false)</f>
        <v>https://twitter.com/coachjoereed</v>
      </c>
      <c r="D3853" s="144" t="str">
        <f>vlookup(A3853, 'OG Data Combined'!$A$2:$AQ6277,29,false)</f>
        <v>-</v>
      </c>
      <c r="E3853" t="str">
        <f>IFERROR(__xludf.DUMMYFUNCTION("IFERROR(REGEXEXTRACT((vlookup(A3853, 'OG Data Combined'!$A$2:$AQ6277,21,false)), ""\((.*?)\)""), """")"),"")</f>
        <v/>
      </c>
    </row>
    <row r="3854">
      <c r="A3854" s="143" t="s">
        <v>40097</v>
      </c>
      <c r="B3854" s="166" t="str">
        <f>vlookup(A3854, 'OG Data Combined'!$A$2:$Z6277,25,false)</f>
        <v>https://twitter.com/jamesamccowan</v>
      </c>
      <c r="D3854" s="166" t="str">
        <f>vlookup(A3854, 'OG Data Combined'!$A$2:$AQ6277,29,false)</f>
        <v>https://www.instagram.com/jamccowan/</v>
      </c>
      <c r="E3854" t="str">
        <f>IFERROR(__xludf.DUMMYFUNCTION("IFERROR(REGEXEXTRACT((vlookup(A3854, 'OG Data Combined'!$A$2:$AQ6277,21,false)), ""\((.*?)\)""), """")"),"Distance")</f>
        <v>Distance</v>
      </c>
    </row>
    <row r="3855">
      <c r="A3855" s="143" t="s">
        <v>40098</v>
      </c>
      <c r="B3855" s="144" t="str">
        <f>vlookup(A3855, 'OG Data Combined'!$A$2:$Z6277,25,false)</f>
        <v>-</v>
      </c>
      <c r="D3855" s="144" t="str">
        <f>vlookup(A3855, 'OG Data Combined'!$A$2:$AQ6277,29,false)</f>
        <v>-</v>
      </c>
      <c r="E3855" t="str">
        <f>IFERROR(__xludf.DUMMYFUNCTION("IFERROR(REGEXEXTRACT((vlookup(A3855, 'OG Data Combined'!$A$2:$AQ6277,21,false)), ""\((.*?)\)""), """")"),"")</f>
        <v/>
      </c>
    </row>
    <row r="3856">
      <c r="A3856" s="143" t="s">
        <v>40099</v>
      </c>
      <c r="B3856" s="144" t="str">
        <f>vlookup(A3856, 'OG Data Combined'!$A$2:$Z6277,25,false)</f>
        <v>-</v>
      </c>
      <c r="D3856" s="144" t="str">
        <f>vlookup(A3856, 'OG Data Combined'!$A$2:$AQ6277,29,false)</f>
        <v>-</v>
      </c>
      <c r="E3856" t="str">
        <f>IFERROR(__xludf.DUMMYFUNCTION("IFERROR(REGEXEXTRACT((vlookup(A3856, 'OG Data Combined'!$A$2:$AQ6277,21,false)), ""\((.*?)\)""), """")"),"")</f>
        <v/>
      </c>
    </row>
    <row r="3857">
      <c r="A3857" s="143" t="s">
        <v>40100</v>
      </c>
      <c r="B3857" s="144" t="str">
        <f>vlookup(A3857, 'OG Data Combined'!$A$2:$Z6277,25,false)</f>
        <v>-</v>
      </c>
      <c r="D3857" s="144" t="str">
        <f>vlookup(A3857, 'OG Data Combined'!$A$2:$AQ6277,29,false)</f>
        <v>-</v>
      </c>
      <c r="E3857" t="str">
        <f>IFERROR(__xludf.DUMMYFUNCTION("IFERROR(REGEXEXTRACT((vlookup(A3857, 'OG Data Combined'!$A$2:$AQ6277,21,false)), ""\((.*?)\)""), """")"),"")</f>
        <v/>
      </c>
    </row>
    <row r="3858">
      <c r="A3858" s="143" t="s">
        <v>40101</v>
      </c>
      <c r="B3858" s="144" t="str">
        <f>vlookup(A3858, 'OG Data Combined'!$A$2:$Z6277,25,false)</f>
        <v>-</v>
      </c>
      <c r="D3858" s="144" t="str">
        <f>vlookup(A3858, 'OG Data Combined'!$A$2:$AQ6277,29,false)</f>
        <v>-</v>
      </c>
      <c r="E3858" t="str">
        <f>IFERROR(__xludf.DUMMYFUNCTION("IFERROR(REGEXEXTRACT((vlookup(A3858, 'OG Data Combined'!$A$2:$AQ6277,21,false)), ""\((.*?)\)""), """")"),"")</f>
        <v/>
      </c>
    </row>
    <row r="3859">
      <c r="A3859" s="143" t="s">
        <v>40102</v>
      </c>
      <c r="B3859" s="166" t="str">
        <f>vlookup(A3859, 'OG Data Combined'!$A$2:$Z6277,25,false)</f>
        <v>https://twitter.com/joshhall_05</v>
      </c>
      <c r="D3859" s="166" t="str">
        <f>vlookup(A3859, 'OG Data Combined'!$A$2:$AQ6277,29,false)</f>
        <v>https://www.instagram.com/jhall05/</v>
      </c>
      <c r="E3859" t="str">
        <f>IFERROR(__xludf.DUMMYFUNCTION("IFERROR(REGEXEXTRACT((vlookup(A3859, 'OG Data Combined'!$A$2:$AQ6277,21,false)), ""\((.*?)\)""), """")"),"")</f>
        <v/>
      </c>
    </row>
    <row r="3860">
      <c r="A3860" s="143" t="s">
        <v>40104</v>
      </c>
      <c r="B3860" s="144" t="str">
        <f>vlookup(A3860, 'OG Data Combined'!$A$2:$Z6277,25,false)</f>
        <v>-</v>
      </c>
      <c r="D3860" s="144" t="str">
        <f>vlookup(A3860, 'OG Data Combined'!$A$2:$AQ6277,29,false)</f>
        <v>-</v>
      </c>
      <c r="E3860" t="str">
        <f>IFERROR(__xludf.DUMMYFUNCTION("IFERROR(REGEXEXTRACT((vlookup(A3860, 'OG Data Combined'!$A$2:$AQ6277,21,false)), ""\((.*?)\)""), """")"),"")</f>
        <v/>
      </c>
    </row>
    <row r="3861">
      <c r="A3861" s="143" t="s">
        <v>40105</v>
      </c>
      <c r="B3861" s="144" t="str">
        <f>vlookup(A3861, 'OG Data Combined'!$A$2:$Z6277,25,false)</f>
        <v>-</v>
      </c>
      <c r="D3861" s="144" t="str">
        <f>vlookup(A3861, 'OG Data Combined'!$A$2:$AQ6277,29,false)</f>
        <v>-</v>
      </c>
      <c r="E3861" t="str">
        <f>IFERROR(__xludf.DUMMYFUNCTION("IFERROR(REGEXEXTRACT((vlookup(A3861, 'OG Data Combined'!$A$2:$AQ6277,21,false)), ""\((.*?)\)""), """")"),"Distance")</f>
        <v>Distance</v>
      </c>
    </row>
    <row r="3862">
      <c r="A3862" s="143" t="s">
        <v>40106</v>
      </c>
      <c r="B3862" s="144" t="str">
        <f>vlookup(A3862, 'OG Data Combined'!$A$2:$Z6277,25,false)</f>
        <v>-</v>
      </c>
      <c r="D3862" s="144" t="str">
        <f>vlookup(A3862, 'OG Data Combined'!$A$2:$AQ6277,29,false)</f>
        <v>-</v>
      </c>
      <c r="E3862" t="str">
        <f>IFERROR(__xludf.DUMMYFUNCTION("IFERROR(REGEXEXTRACT((vlookup(A3862, 'OG Data Combined'!$A$2:$AQ6277,21,false)), ""\((.*?)\)""), """")"),"")</f>
        <v/>
      </c>
    </row>
    <row r="3863">
      <c r="A3863" s="143" t="s">
        <v>40107</v>
      </c>
      <c r="B3863" s="144" t="str">
        <f>vlookup(A3863, 'OG Data Combined'!$A$2:$Z6277,25,false)</f>
        <v>-</v>
      </c>
      <c r="D3863" s="144" t="str">
        <f>vlookup(A3863, 'OG Data Combined'!$A$2:$AQ6277,29,false)</f>
        <v>-</v>
      </c>
      <c r="E3863" t="str">
        <f>IFERROR(__xludf.DUMMYFUNCTION("IFERROR(REGEXEXTRACT((vlookup(A3863, 'OG Data Combined'!$A$2:$AQ6277,21,false)), ""\((.*?)\)""), """")"),"Sprints")</f>
        <v>Sprints</v>
      </c>
    </row>
    <row r="3864">
      <c r="A3864" s="143" t="s">
        <v>40108</v>
      </c>
      <c r="B3864" s="144" t="str">
        <f>vlookup(A3864, 'OG Data Combined'!$A$2:$Z6277,25,false)</f>
        <v>-</v>
      </c>
      <c r="D3864" s="144" t="str">
        <f>vlookup(A3864, 'OG Data Combined'!$A$2:$AQ6277,29,false)</f>
        <v>-</v>
      </c>
      <c r="E3864" t="str">
        <f>IFERROR(__xludf.DUMMYFUNCTION("IFERROR(REGEXEXTRACT((vlookup(A3864, 'OG Data Combined'!$A$2:$AQ6277,21,false)), ""\((.*?)\)""), """")"),"Jumps, Sprints")</f>
        <v>Jumps, Sprints</v>
      </c>
    </row>
    <row r="3865">
      <c r="A3865" s="143" t="s">
        <v>40109</v>
      </c>
      <c r="B3865" s="166" t="str">
        <f>vlookup(A3865, 'OG Data Combined'!$A$2:$Z6277,25,false)</f>
        <v>https://twitter.com/iambrianslater</v>
      </c>
      <c r="D3865" s="166" t="str">
        <f>vlookup(A3865, 'OG Data Combined'!$A$2:$AQ6277,29,false)</f>
        <v>https://www.instagram.com/iambrianslater/</v>
      </c>
      <c r="E3865" t="str">
        <f>IFERROR(__xludf.DUMMYFUNCTION("IFERROR(REGEXEXTRACT((vlookup(A3865, 'OG Data Combined'!$A$2:$AQ6277,21,false)), ""\((.*?)\)""), """")"),"")</f>
        <v/>
      </c>
    </row>
    <row r="3866">
      <c r="A3866" s="143" t="s">
        <v>40110</v>
      </c>
      <c r="B3866" s="144" t="str">
        <f>vlookup(A3866, 'OG Data Combined'!$A$2:$Z6277,25,false)</f>
        <v>-</v>
      </c>
      <c r="D3866" s="144" t="str">
        <f>vlookup(A3866, 'OG Data Combined'!$A$2:$AQ6277,29,false)</f>
        <v>-</v>
      </c>
      <c r="E3866" t="str">
        <f>IFERROR(__xludf.DUMMYFUNCTION("IFERROR(REGEXEXTRACT((vlookup(A3866, 'OG Data Combined'!$A$2:$AQ6277,21,false)), ""\((.*?)\)""), """")"),"Sprints, Jumps")</f>
        <v>Sprints, Jumps</v>
      </c>
    </row>
    <row r="3867">
      <c r="A3867" s="143" t="s">
        <v>40111</v>
      </c>
      <c r="B3867" s="144" t="str">
        <f>vlookup(A3867, 'OG Data Combined'!$A$2:$Z6277,25,false)</f>
        <v>-</v>
      </c>
      <c r="D3867" s="166" t="str">
        <f>vlookup(A3867, 'OG Data Combined'!$A$2:$AQ6277,29,false)</f>
        <v>https://www.instagram.com/jadeqt7/</v>
      </c>
      <c r="E3867" t="str">
        <f>IFERROR(__xludf.DUMMYFUNCTION("IFERROR(REGEXEXTRACT((vlookup(A3867, 'OG Data Combined'!$A$2:$AQ6277,21,false)), ""\((.*?)\)""), """")"),"Jumps, Multi-events")</f>
        <v>Jumps, Multi-events</v>
      </c>
    </row>
    <row r="3868">
      <c r="A3868" s="143" t="s">
        <v>40112</v>
      </c>
      <c r="B3868" s="166" t="str">
        <f>vlookup(A3868, 'OG Data Combined'!$A$2:$Z6277,25,false)</f>
        <v>https://twitter.com/william_helms</v>
      </c>
      <c r="D3868" s="144" t="str">
        <f>vlookup(A3868, 'OG Data Combined'!$A$2:$AQ6277,29,false)</f>
        <v>-</v>
      </c>
      <c r="E3868" t="str">
        <f>IFERROR(__xludf.DUMMYFUNCTION("IFERROR(REGEXEXTRACT((vlookup(A3868, 'OG Data Combined'!$A$2:$AQ6277,21,false)), ""\((.*?)\)""), """")"),"Distance")</f>
        <v>Distance</v>
      </c>
    </row>
    <row r="3869">
      <c r="A3869" s="143" t="s">
        <v>40113</v>
      </c>
      <c r="B3869" s="144" t="str">
        <f>vlookup(A3869, 'OG Data Combined'!$A$2:$Z6277,25,false)</f>
        <v>-</v>
      </c>
      <c r="D3869" s="144" t="str">
        <f>vlookup(A3869, 'OG Data Combined'!$A$2:$AQ6277,29,false)</f>
        <v>-</v>
      </c>
      <c r="E3869" t="str">
        <f>IFERROR(__xludf.DUMMYFUNCTION("IFERROR(REGEXEXTRACT((vlookup(A3869, 'OG Data Combined'!$A$2:$AQ6277,21,false)), ""\((.*?)\)""), """")"),"")</f>
        <v/>
      </c>
    </row>
    <row r="3870">
      <c r="A3870" s="143" t="s">
        <v>40115</v>
      </c>
      <c r="B3870" s="166" t="str">
        <f>vlookup(A3870, 'OG Data Combined'!$A$2:$Z6277,25,false)</f>
        <v>https://twitter.com/webo225</v>
      </c>
      <c r="D3870" s="144" t="str">
        <f>vlookup(A3870, 'OG Data Combined'!$A$2:$AQ6277,29,false)</f>
        <v>-</v>
      </c>
      <c r="E3870" t="str">
        <f>IFERROR(__xludf.DUMMYFUNCTION("IFERROR(REGEXEXTRACT((vlookup(A3870, 'OG Data Combined'!$A$2:$AQ6277,21,false)), ""\((.*?)\)""), """")"),"")</f>
        <v/>
      </c>
    </row>
    <row r="3871">
      <c r="A3871" s="143" t="s">
        <v>40116</v>
      </c>
      <c r="B3871" s="144" t="str">
        <f>vlookup(A3871, 'OG Data Combined'!$A$2:$Z6277,25,false)</f>
        <v>-</v>
      </c>
      <c r="D3871" s="166" t="str">
        <f>vlookup(A3871, 'OG Data Combined'!$A$2:$AQ6277,29,false)</f>
        <v>https://www.instagram.com/speedthrills247/</v>
      </c>
      <c r="E3871" t="str">
        <f>IFERROR(__xludf.DUMMYFUNCTION("IFERROR(REGEXEXTRACT((vlookup(A3871, 'OG Data Combined'!$A$2:$AQ6277,21,false)), ""\((.*?)\)""), """")"),"Distance")</f>
        <v>Distance</v>
      </c>
    </row>
    <row r="3872">
      <c r="A3872" s="143" t="s">
        <v>40117</v>
      </c>
      <c r="B3872" s="154" t="str">
        <f>vlookup(A3872, 'OG Data Combined'!$A$2:$Z6277,25,false)</f>
        <v/>
      </c>
      <c r="D3872" s="154" t="str">
        <f>vlookup(A3872, 'OG Data Combined'!$A$2:$AQ6277,29,false)</f>
        <v/>
      </c>
      <c r="E3872" t="str">
        <f>IFERROR(__xludf.DUMMYFUNCTION("IFERROR(REGEXEXTRACT((vlookup(A3872, 'OG Data Combined'!$A$2:$AQ6277,21,false)), ""\((.*?)\)""), """")"),"")</f>
        <v/>
      </c>
    </row>
    <row r="3873">
      <c r="A3873" s="143" t="s">
        <v>40118</v>
      </c>
      <c r="B3873" s="144" t="str">
        <f>vlookup(A3873, 'OG Data Combined'!$A$2:$Z6277,25,false)</f>
        <v>-</v>
      </c>
      <c r="D3873" s="144" t="str">
        <f>vlookup(A3873, 'OG Data Combined'!$A$2:$AQ6277,29,false)</f>
        <v>-</v>
      </c>
      <c r="E3873" t="str">
        <f>IFERROR(__xludf.DUMMYFUNCTION("IFERROR(REGEXEXTRACT((vlookup(A3873, 'OG Data Combined'!$A$2:$AQ6277,21,false)), ""\((.*?)\)""), """")"),"")</f>
        <v/>
      </c>
    </row>
    <row r="3874">
      <c r="A3874" s="143" t="s">
        <v>40119</v>
      </c>
      <c r="B3874" s="166" t="str">
        <f>vlookup(A3874, 'OG Data Combined'!$A$2:$Z6277,25,false)</f>
        <v>https://twitter.com/coachjoeeby</v>
      </c>
      <c r="D3874" s="144" t="str">
        <f>vlookup(A3874, 'OG Data Combined'!$A$2:$AQ6277,29,false)</f>
        <v>-</v>
      </c>
      <c r="E3874" t="str">
        <f>IFERROR(__xludf.DUMMYFUNCTION("IFERROR(REGEXEXTRACT((vlookup(A3874, 'OG Data Combined'!$A$2:$AQ6277,21,false)), ""\((.*?)\)""), """")"),"")</f>
        <v/>
      </c>
    </row>
    <row r="3875">
      <c r="A3875" s="143" t="s">
        <v>40120</v>
      </c>
      <c r="B3875" s="166" t="str">
        <f>vlookup(A3875, 'OG Data Combined'!$A$2:$Z6277,25,false)</f>
        <v>https://twitter.com/kimgallavan</v>
      </c>
      <c r="D3875" s="144" t="str">
        <f>vlookup(A3875, 'OG Data Combined'!$A$2:$AQ6277,29,false)</f>
        <v>-</v>
      </c>
      <c r="E3875" t="str">
        <f>IFERROR(__xludf.DUMMYFUNCTION("IFERROR(REGEXEXTRACT((vlookup(A3875, 'OG Data Combined'!$A$2:$AQ6277,21,false)), ""\((.*?)\)""), """")"),"")</f>
        <v/>
      </c>
    </row>
    <row r="3876">
      <c r="A3876" s="143" t="s">
        <v>40121</v>
      </c>
      <c r="B3876" s="144" t="str">
        <f>vlookup(A3876, 'OG Data Combined'!$A$2:$Z6277,25,false)</f>
        <v>-</v>
      </c>
      <c r="D3876" s="144" t="str">
        <f>vlookup(A3876, 'OG Data Combined'!$A$2:$AQ6277,29,false)</f>
        <v>-</v>
      </c>
      <c r="E3876" t="str">
        <f>IFERROR(__xludf.DUMMYFUNCTION("IFERROR(REGEXEXTRACT((vlookup(A3876, 'OG Data Combined'!$A$2:$AQ6277,21,false)), ""\((.*?)\)""), """")"),"Throws")</f>
        <v>Throws</v>
      </c>
    </row>
    <row r="3877">
      <c r="A3877" s="143" t="s">
        <v>40122</v>
      </c>
      <c r="B3877" s="144" t="str">
        <f>vlookup(A3877, 'OG Data Combined'!$A$2:$Z6277,25,false)</f>
        <v>-</v>
      </c>
      <c r="D3877" s="144" t="str">
        <f>vlookup(A3877, 'OG Data Combined'!$A$2:$AQ6277,29,false)</f>
        <v>-</v>
      </c>
      <c r="E3877" t="str">
        <f>IFERROR(__xludf.DUMMYFUNCTION("IFERROR(REGEXEXTRACT((vlookup(A3877, 'OG Data Combined'!$A$2:$AQ6277,21,false)), ""\((.*?)\)""), """")"),"Sprints, Jumps, Hurdles")</f>
        <v>Sprints, Jumps, Hurdles</v>
      </c>
    </row>
    <row r="3878">
      <c r="A3878" s="143" t="s">
        <v>40123</v>
      </c>
      <c r="B3878" s="144" t="str">
        <f>vlookup(A3878, 'OG Data Combined'!$A$2:$Z6277,25,false)</f>
        <v>-</v>
      </c>
      <c r="D3878" s="144" t="str">
        <f>vlookup(A3878, 'OG Data Combined'!$A$2:$AQ6277,29,false)</f>
        <v>-</v>
      </c>
      <c r="E3878" t="str">
        <f>IFERROR(__xludf.DUMMYFUNCTION("IFERROR(REGEXEXTRACT((vlookup(A3878, 'OG Data Combined'!$A$2:$AQ6277,21,false)), ""\((.*?)\)""), """")"),"Pole Vault")</f>
        <v>Pole Vault</v>
      </c>
    </row>
    <row r="3879">
      <c r="A3879" s="143" t="s">
        <v>40124</v>
      </c>
      <c r="B3879" s="144" t="str">
        <f>vlookup(A3879, 'OG Data Combined'!$A$2:$Z6277,25,false)</f>
        <v>-</v>
      </c>
      <c r="D3879" s="144" t="str">
        <f>vlookup(A3879, 'OG Data Combined'!$A$2:$AQ6277,29,false)</f>
        <v>-</v>
      </c>
      <c r="E3879" t="str">
        <f>IFERROR(__xludf.DUMMYFUNCTION("IFERROR(REGEXEXTRACT((vlookup(A3879, 'OG Data Combined'!$A$2:$AQ6277,21,false)), ""\((.*?)\)""), """")"),"Pole Vault")</f>
        <v>Pole Vault</v>
      </c>
    </row>
    <row r="3880">
      <c r="A3880" s="143" t="s">
        <v>40125</v>
      </c>
      <c r="B3880" s="144" t="str">
        <f>vlookup(A3880, 'OG Data Combined'!$A$2:$Z6277,25,false)</f>
        <v>-</v>
      </c>
      <c r="D3880" s="144" t="str">
        <f>vlookup(A3880, 'OG Data Combined'!$A$2:$AQ6277,29,false)</f>
        <v>-</v>
      </c>
      <c r="E3880" t="str">
        <f>IFERROR(__xludf.DUMMYFUNCTION("IFERROR(REGEXEXTRACT((vlookup(A3880, 'OG Data Combined'!$A$2:$AQ6277,21,false)), ""\((.*?)\)""), """")"),"Distance")</f>
        <v>Distance</v>
      </c>
    </row>
    <row r="3881">
      <c r="A3881" s="143" t="s">
        <v>40126</v>
      </c>
      <c r="B3881" s="144" t="str">
        <f>vlookup(A3881, 'OG Data Combined'!$A$2:$Z6277,25,false)</f>
        <v>-</v>
      </c>
      <c r="D3881" s="144" t="str">
        <f>vlookup(A3881, 'OG Data Combined'!$A$2:$AQ6277,29,false)</f>
        <v>-</v>
      </c>
      <c r="E3881" t="str">
        <f>IFERROR(__xludf.DUMMYFUNCTION("IFERROR(REGEXEXTRACT((vlookup(A3881, 'OG Data Combined'!$A$2:$AQ6277,21,false)), ""\((.*?)\)""), """")"),"")</f>
        <v/>
      </c>
    </row>
    <row r="3882">
      <c r="A3882" s="143" t="s">
        <v>40127</v>
      </c>
      <c r="B3882" s="144" t="str">
        <f>vlookup(A3882, 'OG Data Combined'!$A$2:$Z6277,25,false)</f>
        <v>-</v>
      </c>
      <c r="D3882" s="144" t="str">
        <f>vlookup(A3882, 'OG Data Combined'!$A$2:$AQ6277,29,false)</f>
        <v>-</v>
      </c>
      <c r="E3882" t="str">
        <f>IFERROR(__xludf.DUMMYFUNCTION("IFERROR(REGEXEXTRACT((vlookup(A3882, 'OG Data Combined'!$A$2:$AQ6277,21,false)), ""\((.*?)\)""), """")"),"")</f>
        <v/>
      </c>
    </row>
    <row r="3883">
      <c r="A3883" s="143" t="s">
        <v>40128</v>
      </c>
      <c r="B3883" s="144" t="str">
        <f>vlookup(A3883, 'OG Data Combined'!$A$2:$Z6277,25,false)</f>
        <v>-</v>
      </c>
      <c r="D3883" s="144" t="str">
        <f>vlookup(A3883, 'OG Data Combined'!$A$2:$AQ6277,29,false)</f>
        <v>-</v>
      </c>
      <c r="E3883" t="str">
        <f>IFERROR(__xludf.DUMMYFUNCTION("IFERROR(REGEXEXTRACT((vlookup(A3883, 'OG Data Combined'!$A$2:$AQ6277,21,false)), ""\((.*?)\)""), """")"),"Distance")</f>
        <v>Distance</v>
      </c>
    </row>
    <row r="3884">
      <c r="A3884" s="143" t="s">
        <v>40129</v>
      </c>
      <c r="B3884" s="144" t="str">
        <f>vlookup(A3884, 'OG Data Combined'!$A$2:$Z6277,25,false)</f>
        <v>-</v>
      </c>
      <c r="D3884" s="144" t="str">
        <f>vlookup(A3884, 'OG Data Combined'!$A$2:$AQ6277,29,false)</f>
        <v>-</v>
      </c>
      <c r="E3884" t="str">
        <f>IFERROR(__xludf.DUMMYFUNCTION("IFERROR(REGEXEXTRACT((vlookup(A3884, 'OG Data Combined'!$A$2:$AQ6277,21,false)), ""\((.*?)\)""), """")"),"Pole Vault")</f>
        <v>Pole Vault</v>
      </c>
    </row>
    <row r="3885">
      <c r="A3885" s="143" t="s">
        <v>40130</v>
      </c>
      <c r="B3885" s="144" t="str">
        <f>vlookup(A3885, 'OG Data Combined'!$A$2:$Z6277,25,false)</f>
        <v>-</v>
      </c>
      <c r="D3885" s="144" t="str">
        <f>vlookup(A3885, 'OG Data Combined'!$A$2:$AQ6277,29,false)</f>
        <v>-</v>
      </c>
      <c r="E3885" t="str">
        <f>IFERROR(__xludf.DUMMYFUNCTION("IFERROR(REGEXEXTRACT((vlookup(A3885, 'OG Data Combined'!$A$2:$AQ6277,21,false)), ""\((.*?)\)""), """")"),"Distance")</f>
        <v>Distance</v>
      </c>
    </row>
    <row r="3886">
      <c r="A3886" s="143" t="s">
        <v>40131</v>
      </c>
      <c r="B3886" s="144" t="str">
        <f>vlookup(A3886, 'OG Data Combined'!$A$2:$Z6277,25,false)</f>
        <v>-</v>
      </c>
      <c r="D3886" s="144" t="str">
        <f>vlookup(A3886, 'OG Data Combined'!$A$2:$AQ6277,29,false)</f>
        <v>-</v>
      </c>
      <c r="E3886" t="str">
        <f>IFERROR(__xludf.DUMMYFUNCTION("IFERROR(REGEXEXTRACT((vlookup(A3886, 'OG Data Combined'!$A$2:$AQ6277,21,false)), ""\((.*?)\)""), """")"),"Distance")</f>
        <v>Distance</v>
      </c>
    </row>
    <row r="3887">
      <c r="A3887" s="143" t="s">
        <v>40132</v>
      </c>
      <c r="B3887" s="166" t="str">
        <f>vlookup(A3887, 'OG Data Combined'!$A$2:$Z6277,25,false)</f>
        <v>https://x.com/1kellogg</v>
      </c>
      <c r="D3887" s="144" t="str">
        <f>vlookup(A3887, 'OG Data Combined'!$A$2:$AQ6277,29,false)</f>
        <v>-</v>
      </c>
      <c r="E3887" t="str">
        <f>IFERROR(__xludf.DUMMYFUNCTION("IFERROR(REGEXEXTRACT((vlookup(A3887, 'OG Data Combined'!$A$2:$AQ6277,21,false)), ""\((.*?)\)""), """")"),"")</f>
        <v/>
      </c>
    </row>
    <row r="3888">
      <c r="A3888" s="143" t="s">
        <v>40133</v>
      </c>
      <c r="B3888" s="144" t="str">
        <f>vlookup(A3888, 'OG Data Combined'!$A$2:$Z6277,25,false)</f>
        <v>-</v>
      </c>
      <c r="D3888" s="144" t="str">
        <f>vlookup(A3888, 'OG Data Combined'!$A$2:$AQ6277,29,false)</f>
        <v>-</v>
      </c>
      <c r="E3888" t="str">
        <f>IFERROR(__xludf.DUMMYFUNCTION("IFERROR(REGEXEXTRACT((vlookup(A3888, 'OG Data Combined'!$A$2:$AQ6277,21,false)), ""\((.*?)\)""), """")"),"Throws")</f>
        <v>Throws</v>
      </c>
    </row>
    <row r="3889">
      <c r="A3889" s="143" t="s">
        <v>40134</v>
      </c>
      <c r="B3889" s="166" t="str">
        <f>vlookup(A3889, 'OG Data Combined'!$A$2:$Z6277,25,false)</f>
        <v>https://x.com/fraser417</v>
      </c>
      <c r="D3889" s="144" t="str">
        <f>vlookup(A3889, 'OG Data Combined'!$A$2:$AQ6277,29,false)</f>
        <v>-</v>
      </c>
      <c r="E3889" t="str">
        <f>IFERROR(__xludf.DUMMYFUNCTION("IFERROR(REGEXEXTRACT((vlookup(A3889, 'OG Data Combined'!$A$2:$AQ6277,21,false)), ""\((.*?)\)""), """")"),"Throws")</f>
        <v>Throws</v>
      </c>
    </row>
    <row r="3890">
      <c r="A3890" s="143" t="s">
        <v>40135</v>
      </c>
      <c r="B3890" s="144" t="str">
        <f>vlookup(A3890, 'OG Data Combined'!$A$2:$Z6277,25,false)</f>
        <v>-</v>
      </c>
      <c r="D3890" s="144" t="str">
        <f>vlookup(A3890, 'OG Data Combined'!$A$2:$AQ6277,29,false)</f>
        <v>-</v>
      </c>
      <c r="E3890" t="str">
        <f>IFERROR(__xludf.DUMMYFUNCTION("IFERROR(REGEXEXTRACT((vlookup(A3890, 'OG Data Combined'!$A$2:$AQ6277,21,false)), ""\((.*?)\)""), """")"),"Distance")</f>
        <v>Distance</v>
      </c>
    </row>
    <row r="3891">
      <c r="A3891" s="143" t="s">
        <v>40136</v>
      </c>
      <c r="B3891" s="144" t="str">
        <f>vlookup(A3891, 'OG Data Combined'!$A$2:$Z6277,25,false)</f>
        <v>-</v>
      </c>
      <c r="D3891" s="166" t="str">
        <f>vlookup(A3891, 'OG Data Combined'!$A$2:$AQ6277,29,false)</f>
        <v>https://www.instagram.com/madeline.track.adventures/</v>
      </c>
      <c r="E3891" t="str">
        <f>IFERROR(__xludf.DUMMYFUNCTION("IFERROR(REGEXEXTRACT((vlookup(A3891, 'OG Data Combined'!$A$2:$AQ6277,21,false)), ""\((.*?)\)""), """")"),"Sprints, Relays")</f>
        <v>Sprints, Relays</v>
      </c>
    </row>
    <row r="3892">
      <c r="A3892" s="143" t="s">
        <v>40137</v>
      </c>
      <c r="B3892" s="166" t="str">
        <f>vlookup(A3892, 'OG Data Combined'!$A$2:$Z6277,25,false)</f>
        <v>https://twitter.com/coachschmuhl</v>
      </c>
      <c r="D3892" s="144" t="str">
        <f>vlookup(A3892, 'OG Data Combined'!$A$2:$AQ6277,29,false)</f>
        <v>-</v>
      </c>
      <c r="E3892" t="str">
        <f>IFERROR(__xludf.DUMMYFUNCTION("IFERROR(REGEXEXTRACT((vlookup(A3892, 'OG Data Combined'!$A$2:$AQ6277,21,false)), ""\((.*?)\)""), """")"),"")</f>
        <v/>
      </c>
    </row>
    <row r="3893">
      <c r="A3893" s="143" t="s">
        <v>40138</v>
      </c>
      <c r="B3893" s="144" t="str">
        <f>vlookup(A3893, 'OG Data Combined'!$A$2:$Z6277,25,false)</f>
        <v>-</v>
      </c>
      <c r="D3893" s="144" t="str">
        <f>vlookup(A3893, 'OG Data Combined'!$A$2:$AQ6277,29,false)</f>
        <v>-</v>
      </c>
      <c r="E3893" t="str">
        <f>IFERROR(__xludf.DUMMYFUNCTION("IFERROR(REGEXEXTRACT((vlookup(A3893, 'OG Data Combined'!$A$2:$AQ6277,21,false)), ""\((.*?)\)""), """")"),"Throws")</f>
        <v>Throws</v>
      </c>
    </row>
    <row r="3894">
      <c r="A3894" s="143" t="s">
        <v>40139</v>
      </c>
      <c r="B3894" s="166" t="str">
        <f>vlookup(A3894, 'OG Data Combined'!$A$2:$Z6277,25,false)</f>
        <v>https://twitter.com/coachcattau</v>
      </c>
      <c r="D3894" s="144" t="str">
        <f>vlookup(A3894, 'OG Data Combined'!$A$2:$AQ6277,29,false)</f>
        <v>-</v>
      </c>
      <c r="E3894" t="str">
        <f>IFERROR(__xludf.DUMMYFUNCTION("IFERROR(REGEXEXTRACT((vlookup(A3894, 'OG Data Combined'!$A$2:$AQ6277,21,false)), ""\((.*?)\)""), """")"),"Sprints, Hurdles, Jumps")</f>
        <v>Sprints, Hurdles, Jumps</v>
      </c>
    </row>
    <row r="3895">
      <c r="A3895" s="143" t="s">
        <v>40140</v>
      </c>
      <c r="B3895" s="144" t="str">
        <f>vlookup(A3895, 'OG Data Combined'!$A$2:$Z6277,25,false)</f>
        <v>-</v>
      </c>
      <c r="D3895" s="144" t="str">
        <f>vlookup(A3895, 'OG Data Combined'!$A$2:$AQ6277,29,false)</f>
        <v>-</v>
      </c>
      <c r="E3895" t="str">
        <f>IFERROR(__xludf.DUMMYFUNCTION("IFERROR(REGEXEXTRACT((vlookup(A3895, 'OG Data Combined'!$A$2:$AQ6277,21,false)), ""\((.*?)\)""), """")"),"Horizontal Jumps")</f>
        <v>Horizontal Jumps</v>
      </c>
    </row>
    <row r="3896">
      <c r="A3896" s="143" t="s">
        <v>40141</v>
      </c>
      <c r="B3896" s="154" t="str">
        <f>vlookup(A3896, 'OG Data Combined'!$A$2:$Z6277,25,false)</f>
        <v/>
      </c>
      <c r="D3896" s="154" t="str">
        <f>vlookup(A3896, 'OG Data Combined'!$A$2:$AQ6277,29,false)</f>
        <v/>
      </c>
      <c r="E3896" t="str">
        <f>IFERROR(__xludf.DUMMYFUNCTION("IFERROR(REGEXEXTRACT((vlookup(A3896, 'OG Data Combined'!$A$2:$AQ6277,21,false)), ""\((.*?)\)""), """")"),"Distance")</f>
        <v>Distance</v>
      </c>
    </row>
    <row r="3897">
      <c r="A3897" s="143" t="s">
        <v>42371</v>
      </c>
      <c r="B3897" s="144" t="str">
        <f>vlookup(A3897, 'OG Data Combined'!$A$2:$Z6277,25,false)</f>
        <v>-</v>
      </c>
      <c r="D3897" s="144" t="str">
        <f>vlookup(A3897, 'OG Data Combined'!$A$2:$AQ6277,29,false)</f>
        <v>-</v>
      </c>
      <c r="E3897" t="str">
        <f>IFERROR(__xludf.DUMMYFUNCTION("IFERROR(REGEXEXTRACT((vlookup(A3897, 'OG Data Combined'!$A$2:$AQ6277,21,false)), ""\((.*?)\)""), """")"),"")</f>
        <v/>
      </c>
    </row>
    <row r="3898">
      <c r="A3898" s="143" t="s">
        <v>40142</v>
      </c>
      <c r="B3898" s="144" t="str">
        <f>vlookup(A3898, 'OG Data Combined'!$A$2:$Z6277,25,false)</f>
        <v>-</v>
      </c>
      <c r="D3898" s="144" t="str">
        <f>vlookup(A3898, 'OG Data Combined'!$A$2:$AQ6277,29,false)</f>
        <v>-</v>
      </c>
      <c r="E3898" t="str">
        <f>IFERROR(__xludf.DUMMYFUNCTION("IFERROR(REGEXEXTRACT((vlookup(A3898, 'OG Data Combined'!$A$2:$AQ6277,21,false)), ""\((.*?)\)""), """")"),"")</f>
        <v/>
      </c>
    </row>
    <row r="3899">
      <c r="A3899" s="143" t="s">
        <v>40143</v>
      </c>
      <c r="B3899" s="144" t="str">
        <f>vlookup(A3899, 'OG Data Combined'!$A$2:$Z6277,25,false)</f>
        <v>-</v>
      </c>
      <c r="D3899" s="144" t="str">
        <f>vlookup(A3899, 'OG Data Combined'!$A$2:$AQ6277,29,false)</f>
        <v>-</v>
      </c>
      <c r="E3899" t="str">
        <f>IFERROR(__xludf.DUMMYFUNCTION("IFERROR(REGEXEXTRACT((vlookup(A3899, 'OG Data Combined'!$A$2:$AQ6277,21,false)), ""\((.*?)\)""), """")"),"")</f>
        <v/>
      </c>
    </row>
    <row r="3900">
      <c r="A3900" s="143" t="s">
        <v>40144</v>
      </c>
      <c r="B3900" s="166" t="str">
        <f>vlookup(A3900, 'OG Data Combined'!$A$2:$Z6277,25,false)</f>
        <v>https://x.com/Usma1992David</v>
      </c>
      <c r="D3900" s="144" t="str">
        <f>vlookup(A3900, 'OG Data Combined'!$A$2:$AQ6277,29,false)</f>
        <v>-</v>
      </c>
      <c r="E3900" t="str">
        <f>IFERROR(__xludf.DUMMYFUNCTION("IFERROR(REGEXEXTRACT((vlookup(A3900, 'OG Data Combined'!$A$2:$AQ6277,21,false)), ""\((.*?)\)""), """")"),"")</f>
        <v/>
      </c>
    </row>
    <row r="3901">
      <c r="A3901" s="143" t="s">
        <v>40145</v>
      </c>
      <c r="B3901" s="144" t="str">
        <f>vlookup(A3901, 'OG Data Combined'!$A$2:$Z6277,25,false)</f>
        <v>-</v>
      </c>
      <c r="D3901" s="144" t="str">
        <f>vlookup(A3901, 'OG Data Combined'!$A$2:$AQ6277,29,false)</f>
        <v>-</v>
      </c>
      <c r="E3901" t="str">
        <f>IFERROR(__xludf.DUMMYFUNCTION("IFERROR(REGEXEXTRACT((vlookup(A3901, 'OG Data Combined'!$A$2:$AQ6277,21,false)), ""\((.*?)\)""), """")"),"")</f>
        <v/>
      </c>
    </row>
    <row r="3902">
      <c r="A3902" s="143" t="s">
        <v>40146</v>
      </c>
      <c r="B3902" s="144" t="str">
        <f>vlookup(A3902, 'OG Data Combined'!$A$2:$Z6277,25,false)</f>
        <v>-</v>
      </c>
      <c r="D3902" s="166" t="str">
        <f>vlookup(A3902, 'OG Data Combined'!$A$2:$AQ6277,29,false)</f>
        <v>https://www.instagram.com/ellie_jindra/</v>
      </c>
      <c r="E3902" t="str">
        <f>IFERROR(__xludf.DUMMYFUNCTION("IFERROR(REGEXEXTRACT((vlookup(A3902, 'OG Data Combined'!$A$2:$AQ6277,21,false)), ""\((.*?)\)""), """")"),"")</f>
        <v/>
      </c>
    </row>
    <row r="3903">
      <c r="A3903" s="143" t="s">
        <v>40147</v>
      </c>
      <c r="B3903" s="144" t="str">
        <f>vlookup(A3903, 'OG Data Combined'!$A$2:$Z6277,25,false)</f>
        <v>-</v>
      </c>
      <c r="D3903" s="144" t="str">
        <f>vlookup(A3903, 'OG Data Combined'!$A$2:$AQ6277,29,false)</f>
        <v>-</v>
      </c>
      <c r="E3903" t="str">
        <f>IFERROR(__xludf.DUMMYFUNCTION("IFERROR(REGEXEXTRACT((vlookup(A3903, 'OG Data Combined'!$A$2:$AQ6277,21,false)), ""\((.*?)\)""), """")"),"")</f>
        <v/>
      </c>
    </row>
    <row r="3904">
      <c r="A3904" s="143" t="s">
        <v>40148</v>
      </c>
      <c r="B3904" s="144" t="str">
        <f>vlookup(A3904, 'OG Data Combined'!$A$2:$Z6277,25,false)</f>
        <v>-</v>
      </c>
      <c r="D3904" s="144" t="str">
        <f>vlookup(A3904, 'OG Data Combined'!$A$2:$AQ6277,29,false)</f>
        <v>-</v>
      </c>
      <c r="E3904" t="str">
        <f>IFERROR(__xludf.DUMMYFUNCTION("IFERROR(REGEXEXTRACT((vlookup(A3904, 'OG Data Combined'!$A$2:$AQ6277,21,false)), ""\((.*?)\)""), """")"),"Throws")</f>
        <v>Throws</v>
      </c>
    </row>
    <row r="3905">
      <c r="A3905" s="143" t="s">
        <v>40149</v>
      </c>
      <c r="B3905" s="166" t="str">
        <f>vlookup(A3905, 'OG Data Combined'!$A$2:$Z6277,25,false)</f>
        <v>https://twitter.com/coachoprondek</v>
      </c>
      <c r="D3905" s="144" t="str">
        <f>vlookup(A3905, 'OG Data Combined'!$A$2:$AQ6277,29,false)</f>
        <v>-</v>
      </c>
      <c r="E3905" t="str">
        <f>IFERROR(__xludf.DUMMYFUNCTION("IFERROR(REGEXEXTRACT((vlookup(A3905, 'OG Data Combined'!$A$2:$AQ6277,21,false)), ""\((.*?)\)""), """")"),"Jumps, Multi-Events")</f>
        <v>Jumps, Multi-Events</v>
      </c>
    </row>
    <row r="3906">
      <c r="A3906" s="143" t="s">
        <v>40150</v>
      </c>
      <c r="B3906" s="144" t="str">
        <f>vlookup(A3906, 'OG Data Combined'!$A$2:$Z6277,25,false)</f>
        <v>-</v>
      </c>
      <c r="D3906" s="144" t="str">
        <f>vlookup(A3906, 'OG Data Combined'!$A$2:$AQ6277,29,false)</f>
        <v>-</v>
      </c>
      <c r="E3906" t="str">
        <f>IFERROR(__xludf.DUMMYFUNCTION("IFERROR(REGEXEXTRACT((vlookup(A3906, 'OG Data Combined'!$A$2:$AQ6277,21,false)), ""\((.*?)\)""), """")"),"Sprints, Hurdles")</f>
        <v>Sprints, Hurdles</v>
      </c>
    </row>
    <row r="3907">
      <c r="A3907" s="143" t="s">
        <v>40151</v>
      </c>
      <c r="B3907" s="144" t="str">
        <f>vlookup(A3907, 'OG Data Combined'!$A$2:$Z6277,25,false)</f>
        <v>-</v>
      </c>
      <c r="D3907" s="144" t="str">
        <f>vlookup(A3907, 'OG Data Combined'!$A$2:$AQ6277,29,false)</f>
        <v>-</v>
      </c>
      <c r="E3907" t="str">
        <f>IFERROR(__xludf.DUMMYFUNCTION("IFERROR(REGEXEXTRACT((vlookup(A3907, 'OG Data Combined'!$A$2:$AQ6277,21,false)), ""\((.*?)\)""), """")"),"Pole Vault")</f>
        <v>Pole Vault</v>
      </c>
    </row>
    <row r="3908">
      <c r="A3908" s="143" t="s">
        <v>40152</v>
      </c>
      <c r="B3908" s="144" t="str">
        <f>vlookup(A3908, 'OG Data Combined'!$A$2:$Z6277,25,false)</f>
        <v>-</v>
      </c>
      <c r="D3908" s="166" t="str">
        <f>vlookup(A3908, 'OG Data Combined'!$A$2:$AQ6277,29,false)</f>
        <v>https://www.instagram.com/veronicarocco_/</v>
      </c>
      <c r="E3908" t="str">
        <f>IFERROR(__xludf.DUMMYFUNCTION("IFERROR(REGEXEXTRACT((vlookup(A3908, 'OG Data Combined'!$A$2:$AQ6277,21,false)), ""\((.*?)\)""), """")"),"Distance")</f>
        <v>Distance</v>
      </c>
    </row>
    <row r="3909">
      <c r="A3909" s="143" t="s">
        <v>40153</v>
      </c>
      <c r="B3909" s="144" t="str">
        <f>vlookup(A3909, 'OG Data Combined'!$A$2:$Z6277,25,false)</f>
        <v>-</v>
      </c>
      <c r="D3909" s="144" t="str">
        <f>vlookup(A3909, 'OG Data Combined'!$A$2:$AQ6277,29,false)</f>
        <v>-</v>
      </c>
      <c r="E3909" t="str">
        <f>IFERROR(__xludf.DUMMYFUNCTION("IFERROR(REGEXEXTRACT((vlookup(A3909, 'OG Data Combined'!$A$2:$AQ6277,21,false)), ""\((.*?)\)""), """")"),"")</f>
        <v/>
      </c>
    </row>
    <row r="3910">
      <c r="A3910" s="143" t="s">
        <v>40154</v>
      </c>
      <c r="B3910" s="144" t="str">
        <f>vlookup(A3910, 'OG Data Combined'!$A$2:$Z6277,25,false)</f>
        <v>-</v>
      </c>
      <c r="D3910" s="144" t="str">
        <f>vlookup(A3910, 'OG Data Combined'!$A$2:$AQ6277,29,false)</f>
        <v>-</v>
      </c>
      <c r="E3910" t="str">
        <f>IFERROR(__xludf.DUMMYFUNCTION("IFERROR(REGEXEXTRACT((vlookup(A3910, 'OG Data Combined'!$A$2:$AQ6277,21,false)), ""\((.*?)\)""), """")"),"Throws")</f>
        <v>Throws</v>
      </c>
    </row>
    <row r="3911">
      <c r="A3911" s="143" t="s">
        <v>40155</v>
      </c>
      <c r="B3911" s="144" t="str">
        <f>vlookup(A3911, 'OG Data Combined'!$A$2:$Z6277,25,false)</f>
        <v>-</v>
      </c>
      <c r="D3911" s="144" t="str">
        <f>vlookup(A3911, 'OG Data Combined'!$A$2:$AQ6277,29,false)</f>
        <v>-</v>
      </c>
      <c r="E3911" t="str">
        <f>IFERROR(__xludf.DUMMYFUNCTION("IFERROR(REGEXEXTRACT((vlookup(A3911, 'OG Data Combined'!$A$2:$AQ6277,21,false)), ""\((.*?)\)""), """")"),"Sprints, Hurdles, Jumps")</f>
        <v>Sprints, Hurdles, Jumps</v>
      </c>
    </row>
    <row r="3912">
      <c r="A3912" s="143" t="s">
        <v>40156</v>
      </c>
      <c r="B3912" s="144" t="str">
        <f>vlookup(A3912, 'OG Data Combined'!$A$2:$Z6277,25,false)</f>
        <v>-</v>
      </c>
      <c r="D3912" s="144" t="str">
        <f>vlookup(A3912, 'OG Data Combined'!$A$2:$AQ6277,29,false)</f>
        <v>-</v>
      </c>
      <c r="E3912" t="str">
        <f>IFERROR(__xludf.DUMMYFUNCTION("IFERROR(REGEXEXTRACT((vlookup(A3912, 'OG Data Combined'!$A$2:$AQ6277,21,false)), ""\((.*?)\)""), """")"),"Sprints, Hurdles, Jumps")</f>
        <v>Sprints, Hurdles, Jumps</v>
      </c>
    </row>
    <row r="3913">
      <c r="A3913" s="143" t="s">
        <v>40157</v>
      </c>
      <c r="B3913" s="144" t="str">
        <f>vlookup(A3913, 'OG Data Combined'!$A$2:$Z6277,25,false)</f>
        <v>-</v>
      </c>
      <c r="D3913" s="144" t="str">
        <f>vlookup(A3913, 'OG Data Combined'!$A$2:$AQ6277,29,false)</f>
        <v>-</v>
      </c>
      <c r="E3913" t="str">
        <f>IFERROR(__xludf.DUMMYFUNCTION("IFERROR(REGEXEXTRACT((vlookup(A3913, 'OG Data Combined'!$A$2:$AQ6277,21,false)), ""\((.*?)\)""), """")"),"Distance")</f>
        <v>Distance</v>
      </c>
    </row>
    <row r="3914">
      <c r="A3914" s="143" t="s">
        <v>40158</v>
      </c>
      <c r="B3914" s="144" t="str">
        <f>vlookup(A3914, 'OG Data Combined'!$A$2:$Z6277,25,false)</f>
        <v>-</v>
      </c>
      <c r="D3914" s="144" t="str">
        <f>vlookup(A3914, 'OG Data Combined'!$A$2:$AQ6277,29,false)</f>
        <v>-</v>
      </c>
      <c r="E3914" t="str">
        <f>IFERROR(__xludf.DUMMYFUNCTION("IFERROR(REGEXEXTRACT((vlookup(A3914, 'OG Data Combined'!$A$2:$AQ6277,21,false)), ""\((.*?)\)""), """")"),"")</f>
        <v/>
      </c>
    </row>
    <row r="3915">
      <c r="A3915" s="143" t="s">
        <v>40159</v>
      </c>
      <c r="B3915" s="166" t="str">
        <f>vlookup(A3915, 'OG Data Combined'!$A$2:$Z6277,25,false)</f>
        <v>https://x.com/BergXCCoach</v>
      </c>
      <c r="D3915" s="144" t="str">
        <f>vlookup(A3915, 'OG Data Combined'!$A$2:$AQ6277,29,false)</f>
        <v>-</v>
      </c>
      <c r="E3915" t="str">
        <f>IFERROR(__xludf.DUMMYFUNCTION("IFERROR(REGEXEXTRACT((vlookup(A3915, 'OG Data Combined'!$A$2:$AQ6277,21,false)), ""\((.*?)\)""), """")"),"Distance")</f>
        <v>Distance</v>
      </c>
    </row>
    <row r="3916">
      <c r="A3916" s="143" t="s">
        <v>42372</v>
      </c>
      <c r="B3916" s="144" t="str">
        <f>vlookup(A3916, 'OG Data Combined'!$A$2:$Z6277,25,false)</f>
        <v>-</v>
      </c>
      <c r="D3916" s="166" t="str">
        <f>vlookup(A3916, 'OG Data Combined'!$A$2:$AQ6277,29,false)</f>
        <v>https://www.instagram.com/epensante_11/</v>
      </c>
      <c r="E3916" t="str">
        <f>IFERROR(__xludf.DUMMYFUNCTION("IFERROR(REGEXEXTRACT((vlookup(A3916, 'OG Data Combined'!$A$2:$AQ6277,21,false)), ""\((.*?)\)""), """")"),"")</f>
        <v/>
      </c>
    </row>
    <row r="3917">
      <c r="A3917" s="143" t="s">
        <v>40160</v>
      </c>
      <c r="B3917" s="144" t="str">
        <f>vlookup(A3917, 'OG Data Combined'!$A$2:$Z6277,25,false)</f>
        <v>-</v>
      </c>
      <c r="D3917" s="144" t="str">
        <f>vlookup(A3917, 'OG Data Combined'!$A$2:$AQ6277,29,false)</f>
        <v>-</v>
      </c>
      <c r="E3917" t="str">
        <f>IFERROR(__xludf.DUMMYFUNCTION("IFERROR(REGEXEXTRACT((vlookup(A3917, 'OG Data Combined'!$A$2:$AQ6277,21,false)), ""\((.*?)\)""), """")"),"")</f>
        <v/>
      </c>
    </row>
    <row r="3918">
      <c r="A3918" s="143" t="s">
        <v>40162</v>
      </c>
      <c r="B3918" s="154" t="str">
        <f>vlookup(A3918, 'OG Data Combined'!$A$2:$Z6277,25,false)</f>
        <v/>
      </c>
      <c r="D3918" s="154" t="str">
        <f>vlookup(A3918, 'OG Data Combined'!$A$2:$AQ6277,29,false)</f>
        <v/>
      </c>
      <c r="E3918" t="str">
        <f>IFERROR(__xludf.DUMMYFUNCTION("IFERROR(REGEXEXTRACT((vlookup(A3918, 'OG Data Combined'!$A$2:$AQ6277,21,false)), ""\((.*?)\)""), """")"),"Throws")</f>
        <v>Throws</v>
      </c>
    </row>
    <row r="3919">
      <c r="A3919" s="143" t="s">
        <v>40163</v>
      </c>
      <c r="B3919" s="144" t="str">
        <f>vlookup(A3919, 'OG Data Combined'!$A$2:$Z6277,25,false)</f>
        <v>-</v>
      </c>
      <c r="D3919" s="144" t="str">
        <f>vlookup(A3919, 'OG Data Combined'!$A$2:$AQ6277,29,false)</f>
        <v>-</v>
      </c>
      <c r="E3919" t="str">
        <f>IFERROR(__xludf.DUMMYFUNCTION("IFERROR(REGEXEXTRACT((vlookup(A3919, 'OG Data Combined'!$A$2:$AQ6277,21,false)), ""\((.*?)\)""), """")"),"Distance")</f>
        <v>Distance</v>
      </c>
    </row>
    <row r="3920">
      <c r="A3920" s="143" t="s">
        <v>40164</v>
      </c>
      <c r="B3920" s="144" t="str">
        <f>vlookup(A3920, 'OG Data Combined'!$A$2:$Z6277,25,false)</f>
        <v>-</v>
      </c>
      <c r="D3920" s="166" t="str">
        <f>vlookup(A3920, 'OG Data Combined'!$A$2:$AQ6277,29,false)</f>
        <v>https://www.instagram.com/bbasista87/</v>
      </c>
      <c r="E3920" t="str">
        <f>IFERROR(__xludf.DUMMYFUNCTION("IFERROR(REGEXEXTRACT((vlookup(A3920, 'OG Data Combined'!$A$2:$AQ6277,21,false)), ""\((.*?)\)""), """")"),"")</f>
        <v/>
      </c>
    </row>
    <row r="3921">
      <c r="A3921" s="143" t="s">
        <v>40165</v>
      </c>
      <c r="B3921" s="166" t="str">
        <f>vlookup(A3921, 'OG Data Combined'!$A$2:$Z6277,25,false)</f>
        <v>https://twitter.com/mrtutskey</v>
      </c>
      <c r="D3921" s="144" t="str">
        <f>vlookup(A3921, 'OG Data Combined'!$A$2:$AQ6277,29,false)</f>
        <v>-</v>
      </c>
      <c r="E3921" t="str">
        <f>IFERROR(__xludf.DUMMYFUNCTION("IFERROR(REGEXEXTRACT((vlookup(A3921, 'OG Data Combined'!$A$2:$AQ6277,21,false)), ""\((.*?)\)""), """")"),"")</f>
        <v/>
      </c>
    </row>
    <row r="3922">
      <c r="A3922" s="143" t="s">
        <v>40166</v>
      </c>
      <c r="B3922" s="166" t="str">
        <f>vlookup(A3922, 'OG Data Combined'!$A$2:$Z6277,25,false)</f>
        <v>https://x.com/JoeMcNulty07</v>
      </c>
      <c r="D3922" s="166" t="str">
        <f>vlookup(A3922, 'OG Data Combined'!$A$2:$AQ6277,29,false)</f>
        <v>https://www.instagram.com/j_mcnulty_/</v>
      </c>
      <c r="E3922" t="str">
        <f>IFERROR(__xludf.DUMMYFUNCTION("IFERROR(REGEXEXTRACT((vlookup(A3922, 'OG Data Combined'!$A$2:$AQ6277,21,false)), ""\((.*?)\)""), """")"),"Throws")</f>
        <v>Throws</v>
      </c>
    </row>
    <row r="3923">
      <c r="A3923" s="143" t="s">
        <v>40167</v>
      </c>
      <c r="B3923" s="144" t="str">
        <f>vlookup(A3923, 'OG Data Combined'!$A$2:$Z6277,25,false)</f>
        <v>-</v>
      </c>
      <c r="D3923" s="144" t="str">
        <f>vlookup(A3923, 'OG Data Combined'!$A$2:$AQ6277,29,false)</f>
        <v>-</v>
      </c>
      <c r="E3923" t="str">
        <f>IFERROR(__xludf.DUMMYFUNCTION("IFERROR(REGEXEXTRACT((vlookup(A3923, 'OG Data Combined'!$A$2:$AQ6277,21,false)), ""\((.*?)\)""), """")"),"Throws")</f>
        <v>Throws</v>
      </c>
    </row>
    <row r="3924">
      <c r="A3924" s="143" t="s">
        <v>40168</v>
      </c>
      <c r="B3924" s="144" t="str">
        <f>vlookup(A3924, 'OG Data Combined'!$A$2:$Z6277,25,false)</f>
        <v>-</v>
      </c>
      <c r="D3924" s="144" t="str">
        <f>vlookup(A3924, 'OG Data Combined'!$A$2:$AQ6277,29,false)</f>
        <v>-</v>
      </c>
      <c r="E3924" t="str">
        <f>IFERROR(__xludf.DUMMYFUNCTION("IFERROR(REGEXEXTRACT((vlookup(A3924, 'OG Data Combined'!$A$2:$AQ6277,21,false)), ""\((.*?)\)""), """")"),"Pole Vault")</f>
        <v>Pole Vault</v>
      </c>
    </row>
    <row r="3925">
      <c r="A3925" s="143" t="s">
        <v>40169</v>
      </c>
      <c r="B3925" s="144" t="str">
        <f>vlookup(A3925, 'OG Data Combined'!$A$2:$Z6277,25,false)</f>
        <v>-</v>
      </c>
      <c r="D3925" s="144" t="str">
        <f>vlookup(A3925, 'OG Data Combined'!$A$2:$AQ6277,29,false)</f>
        <v>-</v>
      </c>
      <c r="E3925" t="str">
        <f>IFERROR(__xludf.DUMMYFUNCTION("IFERROR(REGEXEXTRACT((vlookup(A3925, 'OG Data Combined'!$A$2:$AQ6277,21,false)), ""\((.*?)\)""), """")"),"Jumps")</f>
        <v>Jumps</v>
      </c>
    </row>
    <row r="3926">
      <c r="A3926" s="143" t="s">
        <v>40170</v>
      </c>
      <c r="B3926" s="144" t="str">
        <f>vlookup(A3926, 'OG Data Combined'!$A$2:$Z6277,25,false)</f>
        <v>-</v>
      </c>
      <c r="D3926" s="144" t="str">
        <f>vlookup(A3926, 'OG Data Combined'!$A$2:$AQ6277,29,false)</f>
        <v>-</v>
      </c>
      <c r="E3926" t="str">
        <f>IFERROR(__xludf.DUMMYFUNCTION("IFERROR(REGEXEXTRACT((vlookup(A3926, 'OG Data Combined'!$A$2:$AQ6277,21,false)), ""\((.*?)\)""), """")"),"Distance")</f>
        <v>Distance</v>
      </c>
    </row>
    <row r="3927">
      <c r="A3927" s="143" t="s">
        <v>40171</v>
      </c>
      <c r="B3927" s="166" t="str">
        <f>vlookup(A3927, 'OG Data Combined'!$A$2:$Z6277,25,false)</f>
        <v>https://twitter.com/stevefuelling</v>
      </c>
      <c r="D3927" s="144" t="str">
        <f>vlookup(A3927, 'OG Data Combined'!$A$2:$AQ6277,29,false)</f>
        <v>-</v>
      </c>
      <c r="E3927" t="str">
        <f>IFERROR(__xludf.DUMMYFUNCTION("IFERROR(REGEXEXTRACT((vlookup(A3927, 'OG Data Combined'!$A$2:$AQ6277,21,false)), ""\((.*?)\)""), """")"),"Distance")</f>
        <v>Distance</v>
      </c>
    </row>
    <row r="3928">
      <c r="A3928" s="143" t="s">
        <v>40172</v>
      </c>
      <c r="B3928" s="144" t="str">
        <f>vlookup(A3928, 'OG Data Combined'!$A$2:$Z6277,25,false)</f>
        <v>-</v>
      </c>
      <c r="D3928" s="144" t="str">
        <f>vlookup(A3928, 'OG Data Combined'!$A$2:$AQ6277,29,false)</f>
        <v>-</v>
      </c>
      <c r="E3928" t="str">
        <f>IFERROR(__xludf.DUMMYFUNCTION("IFERROR(REGEXEXTRACT((vlookup(A3928, 'OG Data Combined'!$A$2:$AQ6277,21,false)), ""\((.*?)\)""), """")"),"")</f>
        <v/>
      </c>
    </row>
    <row r="3929">
      <c r="A3929" s="143" t="s">
        <v>40173</v>
      </c>
      <c r="B3929" s="144" t="str">
        <f>vlookup(A3929, 'OG Data Combined'!$A$2:$Z6277,25,false)</f>
        <v>-</v>
      </c>
      <c r="D3929" s="144" t="str">
        <f>vlookup(A3929, 'OG Data Combined'!$A$2:$AQ6277,29,false)</f>
        <v>-</v>
      </c>
      <c r="E3929" t="str">
        <f>IFERROR(__xludf.DUMMYFUNCTION("IFERROR(REGEXEXTRACT((vlookup(A3929, 'OG Data Combined'!$A$2:$AQ6277,21,false)), ""\((.*?)\)""), """")"),"")</f>
        <v/>
      </c>
    </row>
    <row r="3930">
      <c r="A3930" s="143" t="s">
        <v>40174</v>
      </c>
      <c r="B3930" s="144" t="str">
        <f>vlookup(A3930, 'OG Data Combined'!$A$2:$Z6277,25,false)</f>
        <v>-</v>
      </c>
      <c r="D3930" s="144" t="str">
        <f>vlookup(A3930, 'OG Data Combined'!$A$2:$AQ6277,29,false)</f>
        <v>-</v>
      </c>
      <c r="E3930" t="str">
        <f>IFERROR(__xludf.DUMMYFUNCTION("IFERROR(REGEXEXTRACT((vlookup(A3930, 'OG Data Combined'!$A$2:$AQ6277,21,false)), ""\((.*?)\)""), """")"),"Distance")</f>
        <v>Distance</v>
      </c>
    </row>
    <row r="3931">
      <c r="A3931" s="143" t="s">
        <v>40175</v>
      </c>
      <c r="B3931" s="144" t="str">
        <f>vlookup(A3931, 'OG Data Combined'!$A$2:$Z6277,25,false)</f>
        <v>-</v>
      </c>
      <c r="D3931" s="144" t="str">
        <f>vlookup(A3931, 'OG Data Combined'!$A$2:$AQ6277,29,false)</f>
        <v>-</v>
      </c>
      <c r="E3931" t="str">
        <f>IFERROR(__xludf.DUMMYFUNCTION("IFERROR(REGEXEXTRACT((vlookup(A3931, 'OG Data Combined'!$A$2:$AQ6277,21,false)), ""\((.*?)\)""), """")"),"")</f>
        <v/>
      </c>
    </row>
    <row r="3932">
      <c r="A3932" s="143" t="s">
        <v>40176</v>
      </c>
      <c r="B3932" s="144" t="str">
        <f>vlookup(A3932, 'OG Data Combined'!$A$2:$Z6277,25,false)</f>
        <v>-</v>
      </c>
      <c r="D3932" s="144" t="str">
        <f>vlookup(A3932, 'OG Data Combined'!$A$2:$AQ6277,29,false)</f>
        <v>-</v>
      </c>
      <c r="E3932" t="str">
        <f>IFERROR(__xludf.DUMMYFUNCTION("IFERROR(REGEXEXTRACT((vlookup(A3932, 'OG Data Combined'!$A$2:$AQ6277,21,false)), ""\((.*?)\)""), """")"),"")</f>
        <v/>
      </c>
    </row>
    <row r="3933">
      <c r="A3933" s="143" t="s">
        <v>40177</v>
      </c>
      <c r="B3933" s="154" t="str">
        <f>vlookup(A3933, 'OG Data Combined'!$A$2:$Z6277,25,false)</f>
        <v/>
      </c>
      <c r="D3933" s="154" t="str">
        <f>vlookup(A3933, 'OG Data Combined'!$A$2:$AQ6277,29,false)</f>
        <v/>
      </c>
      <c r="E3933" t="str">
        <f>IFERROR(__xludf.DUMMYFUNCTION("IFERROR(REGEXEXTRACT((vlookup(A3933, 'OG Data Combined'!$A$2:$AQ6277,21,false)), ""\((.*?)\)""), """")"),"Distance")</f>
        <v>Distance</v>
      </c>
    </row>
    <row r="3934">
      <c r="A3934" s="143" t="s">
        <v>40178</v>
      </c>
      <c r="B3934" s="144" t="str">
        <f>vlookup(A3934, 'OG Data Combined'!$A$2:$Z6277,25,false)</f>
        <v>-</v>
      </c>
      <c r="D3934" s="144" t="str">
        <f>vlookup(A3934, 'OG Data Combined'!$A$2:$AQ6277,29,false)</f>
        <v>-</v>
      </c>
      <c r="E3934" t="str">
        <f>IFERROR(__xludf.DUMMYFUNCTION("IFERROR(REGEXEXTRACT((vlookup(A3934, 'OG Data Combined'!$A$2:$AQ6277,21,false)), ""\((.*?)\)""), """")"),"Distance")</f>
        <v>Distance</v>
      </c>
    </row>
    <row r="3935">
      <c r="A3935" s="143" t="s">
        <v>40179</v>
      </c>
      <c r="B3935" s="144" t="str">
        <f>vlookup(A3935, 'OG Data Combined'!$A$2:$Z6277,25,false)</f>
        <v>-</v>
      </c>
      <c r="D3935" s="144" t="str">
        <f>vlookup(A3935, 'OG Data Combined'!$A$2:$AQ6277,29,false)</f>
        <v>-</v>
      </c>
      <c r="E3935" t="str">
        <f>IFERROR(__xludf.DUMMYFUNCTION("IFERROR(REGEXEXTRACT((vlookup(A3935, 'OG Data Combined'!$A$2:$AQ6277,21,false)), ""\((.*?)\)""), """")"),"")</f>
        <v/>
      </c>
    </row>
    <row r="3936">
      <c r="A3936" s="143" t="s">
        <v>40180</v>
      </c>
      <c r="B3936" s="166" t="str">
        <f>vlookup(A3936, 'OG Data Combined'!$A$2:$Z6277,25,false)</f>
        <v>https://x.com/CokoNation/</v>
      </c>
      <c r="D3936" s="166" t="str">
        <f>vlookup(A3936, 'OG Data Combined'!$A$2:$AQ6277,29,false)</f>
        <v>https://www.instagram.com/cokonation/</v>
      </c>
      <c r="E3936" t="str">
        <f>IFERROR(__xludf.DUMMYFUNCTION("IFERROR(REGEXEXTRACT((vlookup(A3936, 'OG Data Combined'!$A$2:$AQ6277,21,false)), ""\((.*?)\)""), """")"),"")</f>
        <v/>
      </c>
    </row>
    <row r="3937">
      <c r="A3937" s="143" t="s">
        <v>40181</v>
      </c>
      <c r="B3937" s="144" t="str">
        <f>vlookup(A3937, 'OG Data Combined'!$A$2:$Z6277,25,false)</f>
        <v>-</v>
      </c>
      <c r="D3937" s="144" t="str">
        <f>vlookup(A3937, 'OG Data Combined'!$A$2:$AQ6277,29,false)</f>
        <v>-</v>
      </c>
      <c r="E3937" t="str">
        <f>IFERROR(__xludf.DUMMYFUNCTION("IFERROR(REGEXEXTRACT((vlookup(A3937, 'OG Data Combined'!$A$2:$AQ6277,21,false)), ""\((.*?)\)""), """")"),"Throws")</f>
        <v>Throws</v>
      </c>
    </row>
    <row r="3938">
      <c r="A3938" s="143" t="s">
        <v>40182</v>
      </c>
      <c r="B3938" s="144" t="str">
        <f>vlookup(A3938, 'OG Data Combined'!$A$2:$Z6277,25,false)</f>
        <v>-</v>
      </c>
      <c r="D3938" s="144" t="str">
        <f>vlookup(A3938, 'OG Data Combined'!$A$2:$AQ6277,29,false)</f>
        <v>-</v>
      </c>
      <c r="E3938" t="str">
        <f>IFERROR(__xludf.DUMMYFUNCTION("IFERROR(REGEXEXTRACT((vlookup(A3938, 'OG Data Combined'!$A$2:$AQ6277,21,false)), ""\((.*?)\)""), """")"),"Sprints")</f>
        <v>Sprints</v>
      </c>
    </row>
    <row r="3939">
      <c r="A3939" s="143" t="s">
        <v>40183</v>
      </c>
      <c r="B3939" s="144" t="str">
        <f>vlookup(A3939, 'OG Data Combined'!$A$2:$Z6277,25,false)</f>
        <v>-</v>
      </c>
      <c r="D3939" s="144" t="str">
        <f>vlookup(A3939, 'OG Data Combined'!$A$2:$AQ6277,29,false)</f>
        <v>-</v>
      </c>
      <c r="E3939" t="str">
        <f>IFERROR(__xludf.DUMMYFUNCTION("IFERROR(REGEXEXTRACT((vlookup(A3939, 'OG Data Combined'!$A$2:$AQ6277,21,false)), ""\((.*?)\)""), """")"),"Sprints")</f>
        <v>Sprints</v>
      </c>
    </row>
    <row r="3940">
      <c r="A3940" s="143" t="s">
        <v>40184</v>
      </c>
      <c r="B3940" s="166" t="str">
        <f>vlookup(A3940, 'OG Data Combined'!$A$2:$Z6277,25,false)</f>
        <v>https://x.com/seanasu2000</v>
      </c>
      <c r="D3940" s="144" t="str">
        <f>vlookup(A3940, 'OG Data Combined'!$A$2:$AQ6277,29,false)</f>
        <v>-</v>
      </c>
      <c r="E3940" t="str">
        <f>IFERROR(__xludf.DUMMYFUNCTION("IFERROR(REGEXEXTRACT((vlookup(A3940, 'OG Data Combined'!$A$2:$AQ6277,21,false)), ""\((.*?)\)""), """")"),"Mid-Distance")</f>
        <v>Mid-Distance</v>
      </c>
    </row>
    <row r="3941">
      <c r="A3941" s="143" t="s">
        <v>40185</v>
      </c>
      <c r="B3941" s="144" t="str">
        <f>vlookup(A3941, 'OG Data Combined'!$A$2:$Z6277,25,false)</f>
        <v>-</v>
      </c>
      <c r="D3941" s="144" t="str">
        <f>vlookup(A3941, 'OG Data Combined'!$A$2:$AQ6277,29,false)</f>
        <v>-</v>
      </c>
      <c r="E3941" t="str">
        <f>IFERROR(__xludf.DUMMYFUNCTION("IFERROR(REGEXEXTRACT((vlookup(A3941, 'OG Data Combined'!$A$2:$AQ6277,21,false)), ""\((.*?)\)""), """")"),"Jumps")</f>
        <v>Jumps</v>
      </c>
    </row>
    <row r="3942">
      <c r="A3942" s="143" t="s">
        <v>40186</v>
      </c>
      <c r="B3942" s="144" t="str">
        <f>vlookup(A3942, 'OG Data Combined'!$A$2:$Z6277,25,false)</f>
        <v>-</v>
      </c>
      <c r="D3942" s="144" t="str">
        <f>vlookup(A3942, 'OG Data Combined'!$A$2:$AQ6277,29,false)</f>
        <v>-</v>
      </c>
      <c r="E3942" t="str">
        <f>IFERROR(__xludf.DUMMYFUNCTION("IFERROR(REGEXEXTRACT((vlookup(A3942, 'OG Data Combined'!$A$2:$AQ6277,21,false)), ""\((.*?)\)""), """")"),"Jumps")</f>
        <v>Jumps</v>
      </c>
    </row>
    <row r="3943">
      <c r="A3943" s="143" t="s">
        <v>40187</v>
      </c>
      <c r="B3943" s="144" t="str">
        <f>vlookup(A3943, 'OG Data Combined'!$A$2:$Z6277,25,false)</f>
        <v>-</v>
      </c>
      <c r="D3943" s="144" t="str">
        <f>vlookup(A3943, 'OG Data Combined'!$A$2:$AQ6277,29,false)</f>
        <v>-</v>
      </c>
      <c r="E3943" t="str">
        <f>IFERROR(__xludf.DUMMYFUNCTION("IFERROR(REGEXEXTRACT((vlookup(A3943, 'OG Data Combined'!$A$2:$AQ6277,21,false)), ""\((.*?)\)""), """")"),"Distance")</f>
        <v>Distance</v>
      </c>
    </row>
    <row r="3944">
      <c r="A3944" s="143" t="s">
        <v>40188</v>
      </c>
      <c r="B3944" s="144" t="str">
        <f>vlookup(A3944, 'OG Data Combined'!$A$2:$Z6277,25,false)</f>
        <v>-</v>
      </c>
      <c r="D3944" s="144" t="str">
        <f>vlookup(A3944, 'OG Data Combined'!$A$2:$AQ6277,29,false)</f>
        <v>-</v>
      </c>
      <c r="E3944" t="str">
        <f>IFERROR(__xludf.DUMMYFUNCTION("IFERROR(REGEXEXTRACT((vlookup(A3944, 'OG Data Combined'!$A$2:$AQ6277,21,false)), ""\((.*?)\)""), """")"),"Distance")</f>
        <v>Distance</v>
      </c>
    </row>
    <row r="3945">
      <c r="A3945" s="143" t="s">
        <v>40189</v>
      </c>
      <c r="B3945" s="144" t="str">
        <f>vlookup(A3945, 'OG Data Combined'!$A$2:$Z6277,25,false)</f>
        <v>-</v>
      </c>
      <c r="D3945" s="144" t="str">
        <f>vlookup(A3945, 'OG Data Combined'!$A$2:$AQ6277,29,false)</f>
        <v>-</v>
      </c>
      <c r="E3945" t="str">
        <f>IFERROR(__xludf.DUMMYFUNCTION("IFERROR(REGEXEXTRACT((vlookup(A3945, 'OG Data Combined'!$A$2:$AQ6277,21,false)), ""\((.*?)\)""), """")"),"")</f>
        <v/>
      </c>
    </row>
    <row r="3946">
      <c r="A3946" s="143" t="s">
        <v>40190</v>
      </c>
      <c r="B3946" s="144" t="str">
        <f>vlookup(A3946, 'OG Data Combined'!$A$2:$Z6277,25,false)</f>
        <v>-</v>
      </c>
      <c r="D3946" s="144" t="str">
        <f>vlookup(A3946, 'OG Data Combined'!$A$2:$AQ6277,29,false)</f>
        <v>-</v>
      </c>
      <c r="E3946" t="str">
        <f>IFERROR(__xludf.DUMMYFUNCTION("IFERROR(REGEXEXTRACT((vlookup(A3946, 'OG Data Combined'!$A$2:$AQ6277,21,false)), ""\((.*?)\)""), """")"),"")</f>
        <v/>
      </c>
    </row>
    <row r="3947">
      <c r="A3947" s="143" t="s">
        <v>40191</v>
      </c>
      <c r="B3947" s="144" t="str">
        <f>vlookup(A3947, 'OG Data Combined'!$A$2:$Z6277,25,false)</f>
        <v>-</v>
      </c>
      <c r="D3947" s="144" t="str">
        <f>vlookup(A3947, 'OG Data Combined'!$A$2:$AQ6277,29,false)</f>
        <v>-</v>
      </c>
      <c r="E3947" t="str">
        <f>IFERROR(__xludf.DUMMYFUNCTION("IFERROR(REGEXEXTRACT((vlookup(A3947, 'OG Data Combined'!$A$2:$AQ6277,21,false)), ""\((.*?)\)""), """")"),"")</f>
        <v/>
      </c>
    </row>
    <row r="3948">
      <c r="A3948" s="143" t="s">
        <v>40192</v>
      </c>
      <c r="B3948" s="144" t="str">
        <f>vlookup(A3948, 'OG Data Combined'!$A$2:$Z6277,25,false)</f>
        <v>-</v>
      </c>
      <c r="D3948" s="144" t="str">
        <f>vlookup(A3948, 'OG Data Combined'!$A$2:$AQ6277,29,false)</f>
        <v>-</v>
      </c>
      <c r="E3948" t="str">
        <f>IFERROR(__xludf.DUMMYFUNCTION("IFERROR(REGEXEXTRACT((vlookup(A3948, 'OG Data Combined'!$A$2:$AQ6277,21,false)), ""\((.*?)\)""), """")"),"")</f>
        <v/>
      </c>
    </row>
    <row r="3949">
      <c r="A3949" s="143" t="s">
        <v>42373</v>
      </c>
      <c r="B3949" s="144" t="str">
        <f>vlookup(A3949, 'OG Data Combined'!$A$2:$Z6277,25,false)</f>
        <v>-</v>
      </c>
      <c r="D3949" s="144" t="str">
        <f>vlookup(A3949, 'OG Data Combined'!$A$2:$AQ6277,29,false)</f>
        <v>-</v>
      </c>
      <c r="E3949" t="str">
        <f>IFERROR(__xludf.DUMMYFUNCTION("IFERROR(REGEXEXTRACT((vlookup(A3949, 'OG Data Combined'!$A$2:$AQ6277,21,false)), ""\((.*?)\)""), """")"),"")</f>
        <v/>
      </c>
    </row>
    <row r="3950">
      <c r="A3950" s="143" t="s">
        <v>40193</v>
      </c>
      <c r="B3950" s="166" t="str">
        <f>vlookup(A3950, 'OG Data Combined'!$A$2:$Z6277,25,false)</f>
        <v>https://twitter.com/handsonaclock</v>
      </c>
      <c r="D3950" s="166" t="str">
        <f>vlookup(A3950, 'OG Data Combined'!$A$2:$AQ6277,29,false)</f>
        <v>https://www.instagram.com/coach.wach/</v>
      </c>
      <c r="E3950" t="str">
        <f>IFERROR(__xludf.DUMMYFUNCTION("IFERROR(REGEXEXTRACT((vlookup(A3950, 'OG Data Combined'!$A$2:$AQ6277,21,false)), ""\((.*?)\)""), """")"),"Multi-events, Sprints, Hurdles")</f>
        <v>Multi-events, Sprints, Hurdles</v>
      </c>
    </row>
    <row r="3951">
      <c r="A3951" s="143" t="s">
        <v>40194</v>
      </c>
      <c r="B3951" s="144" t="str">
        <f>vlookup(A3951, 'OG Data Combined'!$A$2:$Z6277,25,false)</f>
        <v>-</v>
      </c>
      <c r="D3951" s="144" t="str">
        <f>vlookup(A3951, 'OG Data Combined'!$A$2:$AQ6277,29,false)</f>
        <v>-</v>
      </c>
      <c r="E3951" t="str">
        <f>IFERROR(__xludf.DUMMYFUNCTION("IFERROR(REGEXEXTRACT((vlookup(A3951, 'OG Data Combined'!$A$2:$AQ6277,21,false)), ""\((.*?)\)""), """")"),"Throws")</f>
        <v>Throws</v>
      </c>
    </row>
    <row r="3952">
      <c r="A3952" s="143" t="s">
        <v>40195</v>
      </c>
      <c r="B3952" s="144" t="str">
        <f>vlookup(A3952, 'OG Data Combined'!$A$2:$Z6277,25,false)</f>
        <v>-</v>
      </c>
      <c r="D3952" s="144" t="str">
        <f>vlookup(A3952, 'OG Data Combined'!$A$2:$AQ6277,29,false)</f>
        <v>-</v>
      </c>
      <c r="E3952" t="str">
        <f>IFERROR(__xludf.DUMMYFUNCTION("IFERROR(REGEXEXTRACT((vlookup(A3952, 'OG Data Combined'!$A$2:$AQ6277,21,false)), ""\((.*?)\)""), """")"),"Sprints, Hurdles")</f>
        <v>Sprints, Hurdles</v>
      </c>
    </row>
    <row r="3953">
      <c r="A3953" s="143" t="s">
        <v>40196</v>
      </c>
      <c r="B3953" s="144" t="str">
        <f>vlookup(A3953, 'OG Data Combined'!$A$2:$Z6277,25,false)</f>
        <v>-</v>
      </c>
      <c r="D3953" s="144" t="str">
        <f>vlookup(A3953, 'OG Data Combined'!$A$2:$AQ6277,29,false)</f>
        <v>-</v>
      </c>
      <c r="E3953" t="str">
        <f>IFERROR(__xludf.DUMMYFUNCTION("IFERROR(REGEXEXTRACT((vlookup(A3953, 'OG Data Combined'!$A$2:$AQ6277,21,false)), ""\((.*?)\)""), """")"),"Jumps")</f>
        <v>Jumps</v>
      </c>
    </row>
    <row r="3954">
      <c r="A3954" s="143" t="s">
        <v>40197</v>
      </c>
      <c r="B3954" s="144" t="str">
        <f>vlookup(A3954, 'OG Data Combined'!$A$2:$Z6277,25,false)</f>
        <v>-</v>
      </c>
      <c r="D3954" s="144" t="str">
        <f>vlookup(A3954, 'OG Data Combined'!$A$2:$AQ6277,29,false)</f>
        <v>-</v>
      </c>
      <c r="E3954" t="str">
        <f>IFERROR(__xludf.DUMMYFUNCTION("IFERROR(REGEXEXTRACT((vlookup(A3954, 'OG Data Combined'!$A$2:$AQ6277,21,false)), ""\((.*?)\)""), """")"),"Distance")</f>
        <v>Distance</v>
      </c>
    </row>
    <row r="3955">
      <c r="A3955" s="143" t="s">
        <v>40198</v>
      </c>
      <c r="B3955" s="144" t="str">
        <f>vlookup(A3955, 'OG Data Combined'!$A$2:$Z6277,25,false)</f>
        <v>-</v>
      </c>
      <c r="D3955" s="144" t="str">
        <f>vlookup(A3955, 'OG Data Combined'!$A$2:$AQ6277,29,false)</f>
        <v>-</v>
      </c>
      <c r="E3955" t="str">
        <f>IFERROR(__xludf.DUMMYFUNCTION("IFERROR(REGEXEXTRACT((vlookup(A3955, 'OG Data Combined'!$A$2:$AQ6277,21,false)), ""\((.*?)\)""), """")"),"Distance")</f>
        <v>Distance</v>
      </c>
    </row>
    <row r="3956">
      <c r="A3956" s="143" t="s">
        <v>40199</v>
      </c>
      <c r="B3956" s="144" t="str">
        <f>vlookup(A3956, 'OG Data Combined'!$A$2:$Z6277,25,false)</f>
        <v>-</v>
      </c>
      <c r="D3956" s="144" t="str">
        <f>vlookup(A3956, 'OG Data Combined'!$A$2:$AQ6277,29,false)</f>
        <v>-</v>
      </c>
      <c r="E3956" t="str">
        <f>IFERROR(__xludf.DUMMYFUNCTION("IFERROR(REGEXEXTRACT((vlookup(A3956, 'OG Data Combined'!$A$2:$AQ6277,21,false)), ""\((.*?)\)""), """")"),"")</f>
        <v/>
      </c>
    </row>
    <row r="3957">
      <c r="A3957" s="143" t="s">
        <v>40200</v>
      </c>
      <c r="B3957" s="166" t="str">
        <f>vlookup(A3957, 'OG Data Combined'!$A$2:$Z6277,25,false)</f>
        <v>https://twitter.com/docmausxctrk</v>
      </c>
      <c r="D3957" s="144" t="str">
        <f>vlookup(A3957, 'OG Data Combined'!$A$2:$AQ6277,29,false)</f>
        <v>-</v>
      </c>
      <c r="E3957" t="str">
        <f>IFERROR(__xludf.DUMMYFUNCTION("IFERROR(REGEXEXTRACT((vlookup(A3957, 'OG Data Combined'!$A$2:$AQ6277,21,false)), ""\((.*?)\)""), """")"),"Distance")</f>
        <v>Distance</v>
      </c>
    </row>
    <row r="3958">
      <c r="A3958" s="143" t="s">
        <v>40201</v>
      </c>
      <c r="B3958" s="144" t="str">
        <f>vlookup(A3958, 'OG Data Combined'!$A$2:$Z6277,25,false)</f>
        <v>-</v>
      </c>
      <c r="D3958" s="144" t="str">
        <f>vlookup(A3958, 'OG Data Combined'!$A$2:$AQ6277,29,false)</f>
        <v>-</v>
      </c>
      <c r="E3958" t="str">
        <f>IFERROR(__xludf.DUMMYFUNCTION("IFERROR(REGEXEXTRACT((vlookup(A3958, 'OG Data Combined'!$A$2:$AQ6277,21,false)), ""\((.*?)\)""), """")"),"Distance")</f>
        <v>Distance</v>
      </c>
    </row>
    <row r="3959">
      <c r="A3959" s="143" t="s">
        <v>40202</v>
      </c>
      <c r="B3959" s="144" t="str">
        <f>vlookup(A3959, 'OG Data Combined'!$A$2:$Z6277,25,false)</f>
        <v>-</v>
      </c>
      <c r="D3959" s="144" t="str">
        <f>vlookup(A3959, 'OG Data Combined'!$A$2:$AQ6277,29,false)</f>
        <v>-</v>
      </c>
      <c r="E3959" t="str">
        <f>IFERROR(__xludf.DUMMYFUNCTION("IFERROR(REGEXEXTRACT((vlookup(A3959, 'OG Data Combined'!$A$2:$AQ6277,21,false)), ""\((.*?)\)""), """")"),"")</f>
        <v/>
      </c>
    </row>
    <row r="3960">
      <c r="A3960" s="143" t="s">
        <v>40203</v>
      </c>
      <c r="B3960" s="144" t="str">
        <f>vlookup(A3960, 'OG Data Combined'!$A$2:$Z6277,25,false)</f>
        <v>-</v>
      </c>
      <c r="D3960" s="144" t="str">
        <f>vlookup(A3960, 'OG Data Combined'!$A$2:$AQ6277,29,false)</f>
        <v>-</v>
      </c>
      <c r="E3960" t="str">
        <f>IFERROR(__xludf.DUMMYFUNCTION("IFERROR(REGEXEXTRACT((vlookup(A3960, 'OG Data Combined'!$A$2:$AQ6277,21,false)), ""\((.*?)\)""), """")"),"")</f>
        <v/>
      </c>
    </row>
    <row r="3961">
      <c r="A3961" s="143" t="s">
        <v>40204</v>
      </c>
      <c r="B3961" s="166" t="str">
        <f>vlookup(A3961, 'OG Data Combined'!$A$2:$Z6277,25,false)</f>
        <v>https://twitter.com/coachkrisboey</v>
      </c>
      <c r="D3961" s="144" t="str">
        <f>vlookup(A3961, 'OG Data Combined'!$A$2:$AQ6277,29,false)</f>
        <v>-</v>
      </c>
      <c r="E3961" t="str">
        <f>IFERROR(__xludf.DUMMYFUNCTION("IFERROR(REGEXEXTRACT((vlookup(A3961, 'OG Data Combined'!$A$2:$AQ6277,21,false)), ""\((.*?)\)""), """")"),"")</f>
        <v/>
      </c>
    </row>
    <row r="3962">
      <c r="A3962" s="143" t="s">
        <v>40205</v>
      </c>
      <c r="B3962" s="144" t="str">
        <f>vlookup(A3962, 'OG Data Combined'!$A$2:$Z6277,25,false)</f>
        <v>-</v>
      </c>
      <c r="D3962" s="144" t="str">
        <f>vlookup(A3962, 'OG Data Combined'!$A$2:$AQ6277,29,false)</f>
        <v>-</v>
      </c>
      <c r="E3962" t="str">
        <f>IFERROR(__xludf.DUMMYFUNCTION("IFERROR(REGEXEXTRACT((vlookup(A3962, 'OG Data Combined'!$A$2:$AQ6277,21,false)), ""\((.*?)\)""), """")"),"")</f>
        <v/>
      </c>
    </row>
    <row r="3963">
      <c r="A3963" s="143" t="s">
        <v>40206</v>
      </c>
      <c r="B3963" s="144" t="str">
        <f>vlookup(A3963, 'OG Data Combined'!$A$2:$Z6277,25,false)</f>
        <v>-</v>
      </c>
      <c r="D3963" s="144" t="str">
        <f>vlookup(A3963, 'OG Data Combined'!$A$2:$AQ6277,29,false)</f>
        <v>-</v>
      </c>
      <c r="E3963" t="str">
        <f>IFERROR(__xludf.DUMMYFUNCTION("IFERROR(REGEXEXTRACT((vlookup(A3963, 'OG Data Combined'!$A$2:$AQ6277,21,false)), ""\((.*?)\)""), """")"),"")</f>
        <v/>
      </c>
    </row>
    <row r="3964">
      <c r="A3964" s="143" t="s">
        <v>40207</v>
      </c>
      <c r="B3964" s="144" t="str">
        <f>vlookup(A3964, 'OG Data Combined'!$A$2:$Z6277,25,false)</f>
        <v>-</v>
      </c>
      <c r="D3964" s="144" t="str">
        <f>vlookup(A3964, 'OG Data Combined'!$A$2:$AQ6277,29,false)</f>
        <v>-</v>
      </c>
      <c r="E3964" t="str">
        <f>IFERROR(__xludf.DUMMYFUNCTION("IFERROR(REGEXEXTRACT((vlookup(A3964, 'OG Data Combined'!$A$2:$AQ6277,21,false)), ""\((.*?)\)""), """")"),"")</f>
        <v/>
      </c>
    </row>
    <row r="3965">
      <c r="A3965" s="143" t="s">
        <v>40208</v>
      </c>
      <c r="B3965" s="144" t="str">
        <f>vlookup(A3965, 'OG Data Combined'!$A$2:$Z6277,25,false)</f>
        <v>-</v>
      </c>
      <c r="D3965" s="166" t="str">
        <f>vlookup(A3965, 'OG Data Combined'!$A$2:$AQ6277,29,false)</f>
        <v>https://www.instagram.com/dennis.e.kline/</v>
      </c>
      <c r="E3965" t="str">
        <f>IFERROR(__xludf.DUMMYFUNCTION("IFERROR(REGEXEXTRACT((vlookup(A3965, 'OG Data Combined'!$A$2:$AQ6277,21,false)), ""\((.*?)\)""), """")"),"")</f>
        <v/>
      </c>
    </row>
    <row r="3966">
      <c r="A3966" s="143" t="s">
        <v>40209</v>
      </c>
      <c r="B3966" s="144" t="str">
        <f>vlookup(A3966, 'OG Data Combined'!$A$2:$Z6277,25,false)</f>
        <v>-</v>
      </c>
      <c r="D3966" s="144" t="str">
        <f>vlookup(A3966, 'OG Data Combined'!$A$2:$AQ6277,29,false)</f>
        <v>-</v>
      </c>
      <c r="E3966" t="str">
        <f>IFERROR(__xludf.DUMMYFUNCTION("IFERROR(REGEXEXTRACT((vlookup(A3966, 'OG Data Combined'!$A$2:$AQ6277,21,false)), ""\((.*?)\)""), """")"),"")</f>
        <v/>
      </c>
    </row>
    <row r="3967">
      <c r="A3967" s="143" t="s">
        <v>40210</v>
      </c>
      <c r="B3967" s="144" t="str">
        <f>vlookup(A3967, 'OG Data Combined'!$A$2:$Z6277,25,false)</f>
        <v>-</v>
      </c>
      <c r="D3967" s="144" t="str">
        <f>vlookup(A3967, 'OG Data Combined'!$A$2:$AQ6277,29,false)</f>
        <v>-</v>
      </c>
      <c r="E3967" t="str">
        <f>IFERROR(__xludf.DUMMYFUNCTION("IFERROR(REGEXEXTRACT((vlookup(A3967, 'OG Data Combined'!$A$2:$AQ6277,21,false)), ""\((.*?)\)""), """")"),"")</f>
        <v/>
      </c>
    </row>
    <row r="3968">
      <c r="A3968" s="143" t="s">
        <v>40211</v>
      </c>
      <c r="B3968" s="166" t="str">
        <f>vlookup(A3968, 'OG Data Combined'!$A$2:$Z6277,25,false)</f>
        <v>https://twitter.com/rundford</v>
      </c>
      <c r="D3968" s="166" t="str">
        <f>vlookup(A3968, 'OG Data Combined'!$A$2:$AQ6277,29,false)</f>
        <v>https://www.instagram.com/rundford/</v>
      </c>
      <c r="E3968" t="str">
        <f>IFERROR(__xludf.DUMMYFUNCTION("IFERROR(REGEXEXTRACT((vlookup(A3968, 'OG Data Combined'!$A$2:$AQ6277,21,false)), ""\((.*?)\)""), """")"),"")</f>
        <v/>
      </c>
    </row>
    <row r="3969">
      <c r="A3969" s="143" t="s">
        <v>40212</v>
      </c>
      <c r="B3969" s="144" t="str">
        <f>vlookup(A3969, 'OG Data Combined'!$A$2:$Z6277,25,false)</f>
        <v>-</v>
      </c>
      <c r="D3969" s="144" t="str">
        <f>vlookup(A3969, 'OG Data Combined'!$A$2:$AQ6277,29,false)</f>
        <v>-</v>
      </c>
      <c r="E3969" t="str">
        <f>IFERROR(__xludf.DUMMYFUNCTION("IFERROR(REGEXEXTRACT((vlookup(A3969, 'OG Data Combined'!$A$2:$AQ6277,21,false)), ""\((.*?)\)""), """")"),"Throws")</f>
        <v>Throws</v>
      </c>
    </row>
    <row r="3970">
      <c r="A3970" s="143" t="s">
        <v>40213</v>
      </c>
      <c r="B3970" s="144" t="str">
        <f>vlookup(A3970, 'OG Data Combined'!$A$2:$Z6277,25,false)</f>
        <v>-</v>
      </c>
      <c r="D3970" s="144" t="str">
        <f>vlookup(A3970, 'OG Data Combined'!$A$2:$AQ6277,29,false)</f>
        <v>-</v>
      </c>
      <c r="E3970" t="str">
        <f>IFERROR(__xludf.DUMMYFUNCTION("IFERROR(REGEXEXTRACT((vlookup(A3970, 'OG Data Combined'!$A$2:$AQ6277,21,false)), ""\((.*?)\)""), """")"),"Pole Vault")</f>
        <v>Pole Vault</v>
      </c>
    </row>
    <row r="3971">
      <c r="A3971" s="143" t="s">
        <v>40214</v>
      </c>
      <c r="B3971" s="166" t="str">
        <f>vlookup(A3971, 'OG Data Combined'!$A$2:$Z6277,25,false)</f>
        <v>https://twitter.com/CoachMattSutton</v>
      </c>
      <c r="D3971" s="144" t="str">
        <f>vlookup(A3971, 'OG Data Combined'!$A$2:$AQ6277,29,false)</f>
        <v>-</v>
      </c>
      <c r="E3971" t="str">
        <f>IFERROR(__xludf.DUMMYFUNCTION("IFERROR(REGEXEXTRACT((vlookup(A3971, 'OG Data Combined'!$A$2:$AQ6277,21,false)), ""\((.*?)\)""), """")"),"Distance")</f>
        <v>Distance</v>
      </c>
    </row>
    <row r="3972">
      <c r="A3972" s="143" t="s">
        <v>40215</v>
      </c>
      <c r="B3972" s="144" t="str">
        <f>vlookup(A3972, 'OG Data Combined'!$A$2:$Z6277,25,false)</f>
        <v>-</v>
      </c>
      <c r="D3972" s="144" t="str">
        <f>vlookup(A3972, 'OG Data Combined'!$A$2:$AQ6277,29,false)</f>
        <v>-</v>
      </c>
      <c r="E3972" t="str">
        <f>IFERROR(__xludf.DUMMYFUNCTION("IFERROR(REGEXEXTRACT((vlookup(A3972, 'OG Data Combined'!$A$2:$AQ6277,21,false)), ""\((.*?)\)""), """")"),"")</f>
        <v/>
      </c>
    </row>
    <row r="3973">
      <c r="A3973" s="143" t="s">
        <v>40216</v>
      </c>
      <c r="B3973" s="144" t="str">
        <f>vlookup(A3973, 'OG Data Combined'!$A$2:$Z6277,25,false)</f>
        <v>-</v>
      </c>
      <c r="D3973" s="144" t="str">
        <f>vlookup(A3973, 'OG Data Combined'!$A$2:$AQ6277,29,false)</f>
        <v>-</v>
      </c>
      <c r="E3973" t="str">
        <f>IFERROR(__xludf.DUMMYFUNCTION("IFERROR(REGEXEXTRACT((vlookup(A3973, 'OG Data Combined'!$A$2:$AQ6277,21,false)), ""\((.*?)\)""), """")"),"")</f>
        <v/>
      </c>
    </row>
    <row r="3974">
      <c r="A3974" s="143" t="s">
        <v>40217</v>
      </c>
      <c r="B3974" s="144" t="str">
        <f>vlookup(A3974, 'OG Data Combined'!$A$2:$Z6277,25,false)</f>
        <v>-</v>
      </c>
      <c r="D3974" s="144" t="str">
        <f>vlookup(A3974, 'OG Data Combined'!$A$2:$AQ6277,29,false)</f>
        <v>-</v>
      </c>
      <c r="E3974" t="str">
        <f>IFERROR(__xludf.DUMMYFUNCTION("IFERROR(REGEXEXTRACT((vlookup(A3974, 'OG Data Combined'!$A$2:$AQ6277,21,false)), ""\((.*?)\)""), """")"),"")</f>
        <v/>
      </c>
    </row>
    <row r="3975">
      <c r="A3975" s="143" t="s">
        <v>40218</v>
      </c>
      <c r="B3975" s="166" t="str">
        <f>vlookup(A3975, 'OG Data Combined'!$A$2:$Z6277,25,false)</f>
        <v>https://twitter.com/kevinlucas35</v>
      </c>
      <c r="D3975" s="144" t="str">
        <f>vlookup(A3975, 'OG Data Combined'!$A$2:$AQ6277,29,false)</f>
        <v>-</v>
      </c>
      <c r="E3975" t="str">
        <f>IFERROR(__xludf.DUMMYFUNCTION("IFERROR(REGEXEXTRACT((vlookup(A3975, 'OG Data Combined'!$A$2:$AQ6277,21,false)), ""\((.*?)\)""), """")"),"")</f>
        <v/>
      </c>
    </row>
    <row r="3976">
      <c r="A3976" s="143" t="s">
        <v>40219</v>
      </c>
      <c r="B3976" s="166" t="str">
        <f>vlookup(A3976, 'OG Data Combined'!$A$2:$Z6277,25,false)</f>
        <v>https://twitter.com/coach_al_erwin</v>
      </c>
      <c r="D3976" s="166" t="str">
        <f>vlookup(A3976, 'OG Data Combined'!$A$2:$AQ6277,29,false)</f>
        <v>https://www.instagram.com/coach_alek_umu/</v>
      </c>
      <c r="E3976" t="str">
        <f>IFERROR(__xludf.DUMMYFUNCTION("IFERROR(REGEXEXTRACT((vlookup(A3976, 'OG Data Combined'!$A$2:$AQ6277,21,false)), ""\((.*?)\)""), """")"),"")</f>
        <v/>
      </c>
    </row>
    <row r="3977">
      <c r="A3977" s="143" t="s">
        <v>40220</v>
      </c>
      <c r="B3977" s="166" t="str">
        <f>vlookup(A3977, 'OG Data Combined'!$A$2:$Z6277,25,false)</f>
        <v>https://twitter.com/emilyhenson13</v>
      </c>
      <c r="D3977" s="144" t="str">
        <f>vlookup(A3977, 'OG Data Combined'!$A$2:$AQ6277,29,false)</f>
        <v>-</v>
      </c>
      <c r="E3977" t="str">
        <f>IFERROR(__xludf.DUMMYFUNCTION("IFERROR(REGEXEXTRACT((vlookup(A3977, 'OG Data Combined'!$A$2:$AQ6277,21,false)), ""\((.*?)\)""), """")"),"")</f>
        <v/>
      </c>
    </row>
    <row r="3978">
      <c r="A3978" s="143" t="s">
        <v>40221</v>
      </c>
      <c r="B3978" s="166" t="str">
        <f>vlookup(A3978, 'OG Data Combined'!$A$2:$Z6277,25,false)</f>
        <v>https://twitter.com/brickner_fred</v>
      </c>
      <c r="D3978" s="144" t="str">
        <f>vlookup(A3978, 'OG Data Combined'!$A$2:$AQ6277,29,false)</f>
        <v>-</v>
      </c>
      <c r="E3978" t="str">
        <f>IFERROR(__xludf.DUMMYFUNCTION("IFERROR(REGEXEXTRACT((vlookup(A3978, 'OG Data Combined'!$A$2:$AQ6277,21,false)), ""\((.*?)\)""), """")"),"")</f>
        <v/>
      </c>
    </row>
    <row r="3979">
      <c r="A3979" s="143" t="s">
        <v>40222</v>
      </c>
      <c r="B3979" s="144" t="str">
        <f>vlookup(A3979, 'OG Data Combined'!$A$2:$Z6277,25,false)</f>
        <v>-</v>
      </c>
      <c r="D3979" s="144" t="str">
        <f>vlookup(A3979, 'OG Data Combined'!$A$2:$AQ6277,29,false)</f>
        <v>-</v>
      </c>
      <c r="E3979" t="str">
        <f>IFERROR(__xludf.DUMMYFUNCTION("IFERROR(REGEXEXTRACT((vlookup(A3979, 'OG Data Combined'!$A$2:$AQ6277,21,false)), ""\((.*?)\)""), """")"),"")</f>
        <v/>
      </c>
    </row>
    <row r="3980">
      <c r="A3980" s="143" t="s">
        <v>40223</v>
      </c>
      <c r="B3980" s="144" t="str">
        <f>vlookup(A3980, 'OG Data Combined'!$A$2:$Z6277,25,false)</f>
        <v>-</v>
      </c>
      <c r="D3980" s="166" t="str">
        <f>vlookup(A3980, 'OG Data Combined'!$A$2:$AQ6277,29,false)</f>
        <v>https://www.instagram.com/coachsonitaharris/</v>
      </c>
      <c r="E3980" t="str">
        <f>IFERROR(__xludf.DUMMYFUNCTION("IFERROR(REGEXEXTRACT((vlookup(A3980, 'OG Data Combined'!$A$2:$AQ6277,21,false)), ""\((.*?)\)""), """")"),"")</f>
        <v/>
      </c>
    </row>
    <row r="3981">
      <c r="A3981" s="143" t="s">
        <v>40224</v>
      </c>
      <c r="B3981" s="166" t="str">
        <f>vlookup(A3981, 'OG Data Combined'!$A$2:$Z6277,25,false)</f>
        <v>https://twitter.com/doc_milhoan</v>
      </c>
      <c r="D3981" s="144" t="str">
        <f>vlookup(A3981, 'OG Data Combined'!$A$2:$AQ6277,29,false)</f>
        <v>-</v>
      </c>
      <c r="E3981" t="str">
        <f>IFERROR(__xludf.DUMMYFUNCTION("IFERROR(REGEXEXTRACT((vlookup(A3981, 'OG Data Combined'!$A$2:$AQ6277,21,false)), ""\((.*?)\)""), """")"),"")</f>
        <v/>
      </c>
    </row>
    <row r="3982">
      <c r="A3982" s="143" t="s">
        <v>40225</v>
      </c>
      <c r="B3982" s="166" t="str">
        <f>vlookup(A3982, 'OG Data Combined'!$A$2:$Z6277,25,false)</f>
        <v>https://twitter.com/abbymoorek</v>
      </c>
      <c r="D3982" s="166" t="str">
        <f>vlookup(A3982, 'OG Data Combined'!$A$2:$AQ6277,29,false)</f>
        <v>https://www.instagram.com/abbymoorek/</v>
      </c>
      <c r="E3982" t="str">
        <f>IFERROR(__xludf.DUMMYFUNCTION("IFERROR(REGEXEXTRACT((vlookup(A3982, 'OG Data Combined'!$A$2:$AQ6277,21,false)), ""\((.*?)\)""), """")"),"")</f>
        <v/>
      </c>
    </row>
    <row r="3983">
      <c r="A3983" s="143" t="s">
        <v>40226</v>
      </c>
      <c r="B3983" s="144" t="str">
        <f>vlookup(A3983, 'OG Data Combined'!$A$2:$Z6277,25,false)</f>
        <v>-</v>
      </c>
      <c r="D3983" s="144" t="str">
        <f>vlookup(A3983, 'OG Data Combined'!$A$2:$AQ6277,29,false)</f>
        <v>-</v>
      </c>
      <c r="E3983" t="str">
        <f>IFERROR(__xludf.DUMMYFUNCTION("IFERROR(REGEXEXTRACT((vlookup(A3983, 'OG Data Combined'!$A$2:$AQ6277,21,false)), ""\((.*?)\)""), """")"),"")</f>
        <v/>
      </c>
    </row>
    <row r="3984">
      <c r="A3984" s="143" t="s">
        <v>40227</v>
      </c>
      <c r="B3984" s="144" t="str">
        <f>vlookup(A3984, 'OG Data Combined'!$A$2:$Z6277,25,false)</f>
        <v>-</v>
      </c>
      <c r="D3984" s="144" t="str">
        <f>vlookup(A3984, 'OG Data Combined'!$A$2:$AQ6277,29,false)</f>
        <v>-</v>
      </c>
      <c r="E3984" t="str">
        <f>IFERROR(__xludf.DUMMYFUNCTION("IFERROR(REGEXEXTRACT((vlookup(A3984, 'OG Data Combined'!$A$2:$AQ6277,21,false)), ""\((.*?)\)""), """")"),"")</f>
        <v/>
      </c>
    </row>
    <row r="3985">
      <c r="A3985" s="143" t="s">
        <v>40228</v>
      </c>
      <c r="B3985" s="144" t="str">
        <f>vlookup(A3985, 'OG Data Combined'!$A$2:$Z6277,25,false)</f>
        <v>-</v>
      </c>
      <c r="D3985" s="144" t="str">
        <f>vlookup(A3985, 'OG Data Combined'!$A$2:$AQ6277,29,false)</f>
        <v>-</v>
      </c>
      <c r="E3985" t="str">
        <f>IFERROR(__xludf.DUMMYFUNCTION("IFERROR(REGEXEXTRACT((vlookup(A3985, 'OG Data Combined'!$A$2:$AQ6277,21,false)), ""\((.*?)\)""), """")"),"")</f>
        <v/>
      </c>
    </row>
    <row r="3986">
      <c r="A3986" s="143" t="s">
        <v>40229</v>
      </c>
      <c r="B3986" s="144" t="str">
        <f>vlookup(A3986, 'OG Data Combined'!$A$2:$Z6277,25,false)</f>
        <v>-</v>
      </c>
      <c r="D3986" s="144" t="str">
        <f>vlookup(A3986, 'OG Data Combined'!$A$2:$AQ6277,29,false)</f>
        <v>-</v>
      </c>
      <c r="E3986" t="str">
        <f>IFERROR(__xludf.DUMMYFUNCTION("IFERROR(REGEXEXTRACT((vlookup(A3986, 'OG Data Combined'!$A$2:$AQ6277,21,false)), ""\((.*?)\)""), """")"),"")</f>
        <v/>
      </c>
    </row>
    <row r="3987">
      <c r="A3987" s="143" t="s">
        <v>40230</v>
      </c>
      <c r="B3987" s="144" t="str">
        <f>vlookup(A3987, 'OG Data Combined'!$A$2:$Z6277,25,false)</f>
        <v>-</v>
      </c>
      <c r="D3987" s="166" t="str">
        <f>vlookup(A3987, 'OG Data Combined'!$A$2:$AQ6277,29,false)</f>
        <v>https://www.instagram.com/jccyrus0514/</v>
      </c>
      <c r="E3987" t="str">
        <f>IFERROR(__xludf.DUMMYFUNCTION("IFERROR(REGEXEXTRACT((vlookup(A3987, 'OG Data Combined'!$A$2:$AQ6277,21,false)), ""\((.*?)\)""), """")"),"Distance")</f>
        <v>Distance</v>
      </c>
    </row>
    <row r="3988">
      <c r="A3988" s="143" t="s">
        <v>40231</v>
      </c>
      <c r="B3988" s="144" t="str">
        <f>vlookup(A3988, 'OG Data Combined'!$A$2:$Z6277,25,false)</f>
        <v>-</v>
      </c>
      <c r="D3988" s="144" t="str">
        <f>vlookup(A3988, 'OG Data Combined'!$A$2:$AQ6277,29,false)</f>
        <v>-</v>
      </c>
      <c r="E3988" t="str">
        <f>IFERROR(__xludf.DUMMYFUNCTION("IFERROR(REGEXEXTRACT((vlookup(A3988, 'OG Data Combined'!$A$2:$AQ6277,21,false)), ""\((.*?)\)""), """")"),"Distance")</f>
        <v>Distance</v>
      </c>
    </row>
    <row r="3989">
      <c r="A3989" s="143" t="s">
        <v>40232</v>
      </c>
      <c r="B3989" s="144" t="str">
        <f>vlookup(A3989, 'OG Data Combined'!$A$2:$Z6277,25,false)</f>
        <v>-</v>
      </c>
      <c r="D3989" s="144" t="str">
        <f>vlookup(A3989, 'OG Data Combined'!$A$2:$AQ6277,29,false)</f>
        <v>-</v>
      </c>
      <c r="E3989" t="str">
        <f>IFERROR(__xludf.DUMMYFUNCTION("IFERROR(REGEXEXTRACT((vlookup(A3989, 'OG Data Combined'!$A$2:$AQ6277,21,false)), ""\((.*?)\)""), """")"),"Distance")</f>
        <v>Distance</v>
      </c>
    </row>
    <row r="3990">
      <c r="A3990" s="143" t="s">
        <v>40233</v>
      </c>
      <c r="B3990" s="144" t="str">
        <f>vlookup(A3990, 'OG Data Combined'!$A$2:$Z6277,25,false)</f>
        <v>-</v>
      </c>
      <c r="D3990" s="144" t="str">
        <f>vlookup(A3990, 'OG Data Combined'!$A$2:$AQ6277,29,false)</f>
        <v>-</v>
      </c>
      <c r="E3990" t="str">
        <f>IFERROR(__xludf.DUMMYFUNCTION("IFERROR(REGEXEXTRACT((vlookup(A3990, 'OG Data Combined'!$A$2:$AQ6277,21,false)), ""\((.*?)\)""), """")"),"")</f>
        <v/>
      </c>
    </row>
    <row r="3991">
      <c r="A3991" s="143" t="s">
        <v>40234</v>
      </c>
      <c r="B3991" s="144" t="str">
        <f>vlookup(A3991, 'OG Data Combined'!$A$2:$Z6277,25,false)</f>
        <v>-</v>
      </c>
      <c r="D3991" s="144" t="str">
        <f>vlookup(A3991, 'OG Data Combined'!$A$2:$AQ6277,29,false)</f>
        <v>-</v>
      </c>
      <c r="E3991" t="str">
        <f>IFERROR(__xludf.DUMMYFUNCTION("IFERROR(REGEXEXTRACT((vlookup(A3991, 'OG Data Combined'!$A$2:$AQ6277,21,false)), ""\((.*?)\)""), """")"),"Throws")</f>
        <v>Throws</v>
      </c>
    </row>
    <row r="3992">
      <c r="A3992" s="143" t="s">
        <v>40235</v>
      </c>
      <c r="B3992" s="144" t="str">
        <f>vlookup(A3992, 'OG Data Combined'!$A$2:$Z6277,25,false)</f>
        <v>-</v>
      </c>
      <c r="D3992" s="144" t="str">
        <f>vlookup(A3992, 'OG Data Combined'!$A$2:$AQ6277,29,false)</f>
        <v>-</v>
      </c>
      <c r="E3992" t="str">
        <f>IFERROR(__xludf.DUMMYFUNCTION("IFERROR(REGEXEXTRACT((vlookup(A3992, 'OG Data Combined'!$A$2:$AQ6277,21,false)), ""\((.*?)\)""), """")"),"Pole Vault")</f>
        <v>Pole Vault</v>
      </c>
    </row>
    <row r="3993">
      <c r="A3993" s="143" t="s">
        <v>40236</v>
      </c>
      <c r="B3993" s="144" t="str">
        <f>vlookup(A3993, 'OG Data Combined'!$A$2:$Z6277,25,false)</f>
        <v>-</v>
      </c>
      <c r="D3993" s="144" t="str">
        <f>vlookup(A3993, 'OG Data Combined'!$A$2:$AQ6277,29,false)</f>
        <v>-</v>
      </c>
      <c r="E3993" t="str">
        <f>IFERROR(__xludf.DUMMYFUNCTION("IFERROR(REGEXEXTRACT((vlookup(A3993, 'OG Data Combined'!$A$2:$AQ6277,21,false)), ""\((.*?)\)""), """")"),"Jumps")</f>
        <v>Jumps</v>
      </c>
    </row>
    <row r="3994">
      <c r="A3994" s="143" t="s">
        <v>40237</v>
      </c>
      <c r="B3994" s="144" t="str">
        <f>vlookup(A3994, 'OG Data Combined'!$A$2:$Z6277,25,false)</f>
        <v>-</v>
      </c>
      <c r="D3994" s="144" t="str">
        <f>vlookup(A3994, 'OG Data Combined'!$A$2:$AQ6277,29,false)</f>
        <v>-</v>
      </c>
      <c r="E3994" t="str">
        <f>IFERROR(__xludf.DUMMYFUNCTION("IFERROR(REGEXEXTRACT((vlookup(A3994, 'OG Data Combined'!$A$2:$AQ6277,21,false)), ""\((.*?)\)""), """")"),"Distance")</f>
        <v>Distance</v>
      </c>
    </row>
    <row r="3995">
      <c r="A3995" s="143" t="s">
        <v>40238</v>
      </c>
      <c r="B3995" s="144" t="str">
        <f>vlookup(A3995, 'OG Data Combined'!$A$2:$Z6277,25,false)</f>
        <v>-</v>
      </c>
      <c r="D3995" s="144" t="str">
        <f>vlookup(A3995, 'OG Data Combined'!$A$2:$AQ6277,29,false)</f>
        <v>-</v>
      </c>
      <c r="E3995" t="str">
        <f>IFERROR(__xludf.DUMMYFUNCTION("IFERROR(REGEXEXTRACT((vlookup(A3995, 'OG Data Combined'!$A$2:$AQ6277,21,false)), ""\((.*?)\)""), """")"),"")</f>
        <v/>
      </c>
    </row>
    <row r="3996">
      <c r="A3996" s="143" t="s">
        <v>40239</v>
      </c>
      <c r="B3996" s="144" t="str">
        <f>vlookup(A3996, 'OG Data Combined'!$A$2:$Z6277,25,false)</f>
        <v>-</v>
      </c>
      <c r="D3996" s="144" t="str">
        <f>vlookup(A3996, 'OG Data Combined'!$A$2:$AQ6277,29,false)</f>
        <v>-</v>
      </c>
      <c r="E3996" t="str">
        <f>IFERROR(__xludf.DUMMYFUNCTION("IFERROR(REGEXEXTRACT((vlookup(A3996, 'OG Data Combined'!$A$2:$AQ6277,21,false)), ""\((.*?)\)""), """")"),"")</f>
        <v/>
      </c>
    </row>
    <row r="3997">
      <c r="A3997" s="143" t="s">
        <v>40240</v>
      </c>
      <c r="B3997" s="144" t="str">
        <f>vlookup(A3997, 'OG Data Combined'!$A$2:$Z6277,25,false)</f>
        <v>-</v>
      </c>
      <c r="D3997" s="144" t="str">
        <f>vlookup(A3997, 'OG Data Combined'!$A$2:$AQ6277,29,false)</f>
        <v>-</v>
      </c>
      <c r="E3997" t="str">
        <f>IFERROR(__xludf.DUMMYFUNCTION("IFERROR(REGEXEXTRACT((vlookup(A3997, 'OG Data Combined'!$A$2:$AQ6277,21,false)), ""\((.*?)\)""), """")"),"")</f>
        <v/>
      </c>
    </row>
    <row r="3998">
      <c r="A3998" s="143" t="s">
        <v>40241</v>
      </c>
      <c r="B3998" s="144" t="str">
        <f>vlookup(A3998, 'OG Data Combined'!$A$2:$Z6277,25,false)</f>
        <v>-</v>
      </c>
      <c r="D3998" s="144" t="str">
        <f>vlookup(A3998, 'OG Data Combined'!$A$2:$AQ6277,29,false)</f>
        <v>-</v>
      </c>
      <c r="E3998" t="str">
        <f>IFERROR(__xludf.DUMMYFUNCTION("IFERROR(REGEXEXTRACT((vlookup(A3998, 'OG Data Combined'!$A$2:$AQ6277,21,false)), ""\((.*?)\)""), """")"),"")</f>
        <v/>
      </c>
    </row>
    <row r="3999">
      <c r="A3999" s="143" t="s">
        <v>40242</v>
      </c>
      <c r="B3999" s="166" t="str">
        <f>vlookup(A3999, 'OG Data Combined'!$A$2:$Z6277,25,false)</f>
        <v>https://twitter.com/warnerpacificad</v>
      </c>
      <c r="D3999" s="144" t="str">
        <f>vlookup(A3999, 'OG Data Combined'!$A$2:$AQ6277,29,false)</f>
        <v>-</v>
      </c>
      <c r="E3999" t="str">
        <f>IFERROR(__xludf.DUMMYFUNCTION("IFERROR(REGEXEXTRACT((vlookup(A3999, 'OG Data Combined'!$A$2:$AQ6277,21,false)), ""\((.*?)\)""), """")"),"Distance")</f>
        <v>Distance</v>
      </c>
    </row>
    <row r="4000">
      <c r="A4000" s="143" t="s">
        <v>40243</v>
      </c>
      <c r="B4000" s="144" t="str">
        <f>vlookup(A4000, 'OG Data Combined'!$A$2:$Z6277,25,false)</f>
        <v>-</v>
      </c>
      <c r="D4000" s="144" t="str">
        <f>vlookup(A4000, 'OG Data Combined'!$A$2:$AQ6277,29,false)</f>
        <v>-</v>
      </c>
      <c r="E4000" t="str">
        <f>IFERROR(__xludf.DUMMYFUNCTION("IFERROR(REGEXEXTRACT((vlookup(A4000, 'OG Data Combined'!$A$2:$AQ6277,21,false)), ""\((.*?)\)""), """")"),"")</f>
        <v/>
      </c>
    </row>
    <row r="4001">
      <c r="A4001" s="143" t="s">
        <v>40244</v>
      </c>
      <c r="B4001" s="144" t="str">
        <f>vlookup(A4001, 'OG Data Combined'!$A$2:$Z6277,25,false)</f>
        <v>-</v>
      </c>
      <c r="D4001" s="144" t="str">
        <f>vlookup(A4001, 'OG Data Combined'!$A$2:$AQ6277,29,false)</f>
        <v>-</v>
      </c>
      <c r="E4001" t="str">
        <f>IFERROR(__xludf.DUMMYFUNCTION("IFERROR(REGEXEXTRACT((vlookup(A4001, 'OG Data Combined'!$A$2:$AQ6277,21,false)), ""\((.*?)\)""), """")"),"")</f>
        <v/>
      </c>
    </row>
    <row r="4002">
      <c r="A4002" s="143" t="s">
        <v>40245</v>
      </c>
      <c r="B4002" s="144" t="str">
        <f>vlookup(A4002, 'OG Data Combined'!$A$2:$Z6277,25,false)</f>
        <v>-</v>
      </c>
      <c r="D4002" s="144" t="str">
        <f>vlookup(A4002, 'OG Data Combined'!$A$2:$AQ6277,29,false)</f>
        <v>-</v>
      </c>
      <c r="E4002" t="str">
        <f>IFERROR(__xludf.DUMMYFUNCTION("IFERROR(REGEXEXTRACT((vlookup(A4002, 'OG Data Combined'!$A$2:$AQ6277,21,false)), ""\((.*?)\)""), """")"),"")</f>
        <v/>
      </c>
    </row>
    <row r="4003">
      <c r="A4003" s="143" t="s">
        <v>40246</v>
      </c>
      <c r="B4003" s="144" t="str">
        <f>vlookup(A4003, 'OG Data Combined'!$A$2:$Z6277,25,false)</f>
        <v>-</v>
      </c>
      <c r="D4003" s="166" t="str">
        <f>vlookup(A4003, 'OG Data Combined'!$A$2:$AQ6277,29,false)</f>
        <v>https://www.instagram.com/mfederici/</v>
      </c>
      <c r="E4003" t="str">
        <f>IFERROR(__xludf.DUMMYFUNCTION("IFERROR(REGEXEXTRACT((vlookup(A4003, 'OG Data Combined'!$A$2:$AQ6277,21,false)), ""\((.*?)\)""), """")"),"")</f>
        <v/>
      </c>
    </row>
    <row r="4004">
      <c r="A4004" s="143" t="s">
        <v>40247</v>
      </c>
      <c r="B4004" s="144" t="str">
        <f>vlookup(A4004, 'OG Data Combined'!$A$2:$Z6277,25,false)</f>
        <v>-</v>
      </c>
      <c r="D4004" s="144" t="str">
        <f>vlookup(A4004, 'OG Data Combined'!$A$2:$AQ6277,29,false)</f>
        <v>-</v>
      </c>
      <c r="E4004" t="str">
        <f>IFERROR(__xludf.DUMMYFUNCTION("IFERROR(REGEXEXTRACT((vlookup(A4004, 'OG Data Combined'!$A$2:$AQ6277,21,false)), ""\((.*?)\)""), """")"),"")</f>
        <v/>
      </c>
    </row>
    <row r="4005">
      <c r="A4005" s="143" t="s">
        <v>40248</v>
      </c>
      <c r="B4005" s="166" t="str">
        <f>vlookup(A4005, 'OG Data Combined'!$A$2:$Z6277,25,false)</f>
        <v>https://twitter.com/RunninReed</v>
      </c>
      <c r="D4005" s="166" t="str">
        <f>vlookup(A4005, 'OG Data Combined'!$A$2:$AQ6277,29,false)</f>
        <v>https://www.instagram.com/runninreed/</v>
      </c>
      <c r="E4005" t="str">
        <f>IFERROR(__xludf.DUMMYFUNCTION("IFERROR(REGEXEXTRACT((vlookup(A4005, 'OG Data Combined'!$A$2:$AQ6277,21,false)), ""\((.*?)\)""), """")"),"")</f>
        <v/>
      </c>
    </row>
    <row r="4006">
      <c r="A4006" s="143" t="s">
        <v>40249</v>
      </c>
      <c r="B4006" s="144" t="str">
        <f>vlookup(A4006, 'OG Data Combined'!$A$2:$Z6277,25,false)</f>
        <v>-</v>
      </c>
      <c r="D4006" s="144" t="str">
        <f>vlookup(A4006, 'OG Data Combined'!$A$2:$AQ6277,29,false)</f>
        <v>-</v>
      </c>
      <c r="E4006" t="str">
        <f>IFERROR(__xludf.DUMMYFUNCTION("IFERROR(REGEXEXTRACT((vlookup(A4006, 'OG Data Combined'!$A$2:$AQ6277,21,false)), ""\((.*?)\)""), """")"),"Distance")</f>
        <v>Distance</v>
      </c>
    </row>
    <row r="4007">
      <c r="A4007" s="143" t="s">
        <v>40250</v>
      </c>
      <c r="B4007" s="144" t="str">
        <f>vlookup(A4007, 'OG Data Combined'!$A$2:$Z6277,25,false)</f>
        <v>-</v>
      </c>
      <c r="D4007" s="144" t="str">
        <f>vlookup(A4007, 'OG Data Combined'!$A$2:$AQ6277,29,false)</f>
        <v>-</v>
      </c>
      <c r="E4007" t="str">
        <f>IFERROR(__xludf.DUMMYFUNCTION("IFERROR(REGEXEXTRACT((vlookup(A4007, 'OG Data Combined'!$A$2:$AQ6277,21,false)), ""\((.*?)\)""), """")"),"")</f>
        <v/>
      </c>
    </row>
    <row r="4008">
      <c r="A4008" s="143" t="s">
        <v>40251</v>
      </c>
      <c r="B4008" s="144" t="str">
        <f>vlookup(A4008, 'OG Data Combined'!$A$2:$Z6277,25,false)</f>
        <v>-</v>
      </c>
      <c r="D4008" s="144" t="str">
        <f>vlookup(A4008, 'OG Data Combined'!$A$2:$AQ6277,29,false)</f>
        <v>-</v>
      </c>
      <c r="E4008" t="str">
        <f>IFERROR(__xludf.DUMMYFUNCTION("IFERROR(REGEXEXTRACT((vlookup(A4008, 'OG Data Combined'!$A$2:$AQ6277,21,false)), ""\((.*?)\)""), """")"),"")</f>
        <v/>
      </c>
    </row>
    <row r="4009">
      <c r="A4009" s="143" t="s">
        <v>40252</v>
      </c>
      <c r="B4009" s="144" t="str">
        <f>vlookup(A4009, 'OG Data Combined'!$A$2:$Z6277,25,false)</f>
        <v>-</v>
      </c>
      <c r="D4009" s="144" t="str">
        <f>vlookup(A4009, 'OG Data Combined'!$A$2:$AQ6277,29,false)</f>
        <v>-</v>
      </c>
      <c r="E4009" t="str">
        <f>IFERROR(__xludf.DUMMYFUNCTION("IFERROR(REGEXEXTRACT((vlookup(A4009, 'OG Data Combined'!$A$2:$AQ6277,21,false)), ""\((.*?)\)""), """")"),"")</f>
        <v/>
      </c>
    </row>
    <row r="4010">
      <c r="A4010" s="143" t="s">
        <v>40253</v>
      </c>
      <c r="B4010" s="144" t="str">
        <f>vlookup(A4010, 'OG Data Combined'!$A$2:$Z6277,25,false)</f>
        <v>-</v>
      </c>
      <c r="D4010" s="144" t="str">
        <f>vlookup(A4010, 'OG Data Combined'!$A$2:$AQ6277,29,false)</f>
        <v>-</v>
      </c>
      <c r="E4010" t="str">
        <f>IFERROR(__xludf.DUMMYFUNCTION("IFERROR(REGEXEXTRACT((vlookup(A4010, 'OG Data Combined'!$A$2:$AQ6277,21,false)), ""\((.*?)\)""), """")"),"")</f>
        <v/>
      </c>
    </row>
    <row r="4011">
      <c r="A4011" s="143" t="s">
        <v>40254</v>
      </c>
      <c r="B4011" s="144" t="str">
        <f>vlookup(A4011, 'OG Data Combined'!$A$2:$Z6277,25,false)</f>
        <v>-</v>
      </c>
      <c r="D4011" s="144" t="str">
        <f>vlookup(A4011, 'OG Data Combined'!$A$2:$AQ6277,29,false)</f>
        <v>-</v>
      </c>
      <c r="E4011" t="str">
        <f>IFERROR(__xludf.DUMMYFUNCTION("IFERROR(REGEXEXTRACT((vlookup(A4011, 'OG Data Combined'!$A$2:$AQ6277,21,false)), ""\((.*?)\)""), """")"),"")</f>
        <v/>
      </c>
    </row>
    <row r="4012">
      <c r="A4012" s="143" t="s">
        <v>40255</v>
      </c>
      <c r="B4012" s="144" t="str">
        <f>vlookup(A4012, 'OG Data Combined'!$A$2:$Z6277,25,false)</f>
        <v>-</v>
      </c>
      <c r="D4012" s="144" t="str">
        <f>vlookup(A4012, 'OG Data Combined'!$A$2:$AQ6277,29,false)</f>
        <v>-</v>
      </c>
      <c r="E4012" t="str">
        <f>IFERROR(__xludf.DUMMYFUNCTION("IFERROR(REGEXEXTRACT((vlookup(A4012, 'OG Data Combined'!$A$2:$AQ6277,21,false)), ""\((.*?)\)""), """")"),"")</f>
        <v/>
      </c>
    </row>
    <row r="4013">
      <c r="A4013" s="143" t="s">
        <v>40256</v>
      </c>
      <c r="B4013" s="144" t="str">
        <f>vlookup(A4013, 'OG Data Combined'!$A$2:$Z6277,25,false)</f>
        <v>-</v>
      </c>
      <c r="D4013" s="144" t="str">
        <f>vlookup(A4013, 'OG Data Combined'!$A$2:$AQ6277,29,false)</f>
        <v>-</v>
      </c>
      <c r="E4013" t="str">
        <f>IFERROR(__xludf.DUMMYFUNCTION("IFERROR(REGEXEXTRACT((vlookup(A4013, 'OG Data Combined'!$A$2:$AQ6277,21,false)), ""\((.*?)\)""), """")"),"")</f>
        <v/>
      </c>
    </row>
    <row r="4014">
      <c r="A4014" s="143" t="s">
        <v>40257</v>
      </c>
      <c r="B4014" s="144" t="str">
        <f>vlookup(A4014, 'OG Data Combined'!$A$2:$Z6277,25,false)</f>
        <v>-</v>
      </c>
      <c r="D4014" s="144" t="str">
        <f>vlookup(A4014, 'OG Data Combined'!$A$2:$AQ6277,29,false)</f>
        <v>-</v>
      </c>
      <c r="E4014" t="str">
        <f>IFERROR(__xludf.DUMMYFUNCTION("IFERROR(REGEXEXTRACT((vlookup(A4014, 'OG Data Combined'!$A$2:$AQ6277,21,false)), ""\((.*?)\)""), """")"),"")</f>
        <v/>
      </c>
    </row>
    <row r="4015">
      <c r="A4015" s="143" t="s">
        <v>40258</v>
      </c>
      <c r="B4015" s="144" t="str">
        <f>vlookup(A4015, 'OG Data Combined'!$A$2:$Z6277,25,false)</f>
        <v>-</v>
      </c>
      <c r="D4015" s="166" t="str">
        <f>vlookup(A4015, 'OG Data Combined'!$A$2:$AQ6277,29,false)</f>
        <v>https://www.instagram.com/morganslonaker/</v>
      </c>
      <c r="E4015" t="str">
        <f>IFERROR(__xludf.DUMMYFUNCTION("IFERROR(REGEXEXTRACT((vlookup(A4015, 'OG Data Combined'!$A$2:$AQ6277,21,false)), ""\((.*?)\)""), """")"),"")</f>
        <v/>
      </c>
    </row>
    <row r="4016">
      <c r="A4016" s="143" t="s">
        <v>40259</v>
      </c>
      <c r="B4016" s="144" t="str">
        <f>vlookup(A4016, 'OG Data Combined'!$A$2:$Z6277,25,false)</f>
        <v>-</v>
      </c>
      <c r="D4016" s="166" t="str">
        <f>vlookup(A4016, 'OG Data Combined'!$A$2:$AQ6277,29,false)</f>
        <v>https://www.instagram.com/tramainepayne/</v>
      </c>
      <c r="E4016" t="str">
        <f>IFERROR(__xludf.DUMMYFUNCTION("IFERROR(REGEXEXTRACT((vlookup(A4016, 'OG Data Combined'!$A$2:$AQ6277,21,false)), ""\((.*?)\)""), """")"),"")</f>
        <v/>
      </c>
    </row>
    <row r="4017">
      <c r="A4017" s="143" t="s">
        <v>40260</v>
      </c>
      <c r="B4017" s="144" t="str">
        <f>vlookup(A4017, 'OG Data Combined'!$A$2:$Z6277,25,false)</f>
        <v>-</v>
      </c>
      <c r="D4017" s="144" t="str">
        <f>vlookup(A4017, 'OG Data Combined'!$A$2:$AQ6277,29,false)</f>
        <v>-</v>
      </c>
      <c r="E4017" t="str">
        <f>IFERROR(__xludf.DUMMYFUNCTION("IFERROR(REGEXEXTRACT((vlookup(A4017, 'OG Data Combined'!$A$2:$AQ6277,21,false)), ""\((.*?)\)""), """")"),"")</f>
        <v/>
      </c>
    </row>
    <row r="4018">
      <c r="A4018" s="143" t="s">
        <v>42374</v>
      </c>
      <c r="B4018" s="144" t="str">
        <f>vlookup(A4018, 'OG Data Combined'!$A$2:$Z6277,25,false)</f>
        <v>-</v>
      </c>
      <c r="D4018" s="166" t="str">
        <f>vlookup(A4018, 'OG Data Combined'!$A$2:$AQ6277,29,false)</f>
        <v>https://www.instagram.com/blackmore_racing/</v>
      </c>
      <c r="E4018" t="str">
        <f>IFERROR(__xludf.DUMMYFUNCTION("IFERROR(REGEXEXTRACT((vlookup(A4018, 'OG Data Combined'!$A$2:$AQ6277,21,false)), ""\((.*?)\)""), """")"),"")</f>
        <v/>
      </c>
    </row>
    <row r="4019">
      <c r="A4019" s="143" t="s">
        <v>42375</v>
      </c>
      <c r="B4019" s="144" t="str">
        <f>vlookup(A4019, 'OG Data Combined'!$A$2:$Z6277,25,false)</f>
        <v>-</v>
      </c>
      <c r="D4019" s="144" t="str">
        <f>vlookup(A4019, 'OG Data Combined'!$A$2:$AQ6277,29,false)</f>
        <v>-</v>
      </c>
      <c r="E4019" t="str">
        <f>IFERROR(__xludf.DUMMYFUNCTION("IFERROR(REGEXEXTRACT((vlookup(A4019, 'OG Data Combined'!$A$2:$AQ6277,21,false)), ""\((.*?)\)""), """")"),"")</f>
        <v/>
      </c>
    </row>
    <row r="4020">
      <c r="A4020" s="143" t="s">
        <v>40261</v>
      </c>
      <c r="B4020" s="166" t="str">
        <f>vlookup(A4020, 'OG Data Combined'!$A$2:$Z6277,25,false)</f>
        <v>https://twitter.com/rjhs8</v>
      </c>
      <c r="D4020" s="166" t="str">
        <f>vlookup(A4020, 'OG Data Combined'!$A$2:$AQ6277,29,false)</f>
        <v>https://www.instagram.com/rjhs8/</v>
      </c>
      <c r="E4020" t="str">
        <f>IFERROR(__xludf.DUMMYFUNCTION("IFERROR(REGEXEXTRACT((vlookup(A4020, 'OG Data Combined'!$A$2:$AQ6277,21,false)), ""\((.*?)\)""), """")"),"")</f>
        <v/>
      </c>
    </row>
    <row r="4021">
      <c r="A4021" s="143" t="s">
        <v>40262</v>
      </c>
      <c r="B4021" s="144" t="str">
        <f>vlookup(A4021, 'OG Data Combined'!$A$2:$Z6277,25,false)</f>
        <v>-</v>
      </c>
      <c r="D4021" s="166" t="str">
        <f>vlookup(A4021, 'OG Data Combined'!$A$2:$AQ6277,29,false)</f>
        <v>https://www.instagram.com/datfreckledchick/</v>
      </c>
      <c r="E4021" t="str">
        <f>IFERROR(__xludf.DUMMYFUNCTION("IFERROR(REGEXEXTRACT((vlookup(A4021, 'OG Data Combined'!$A$2:$AQ6277,21,false)), ""\((.*?)\)""), """")"),"Throws")</f>
        <v>Throws</v>
      </c>
    </row>
    <row r="4022">
      <c r="A4022" s="143" t="s">
        <v>40263</v>
      </c>
      <c r="B4022" s="144" t="str">
        <f>vlookup(A4022, 'OG Data Combined'!$A$2:$Z6277,25,false)</f>
        <v>-</v>
      </c>
      <c r="D4022" s="144" t="str">
        <f>vlookup(A4022, 'OG Data Combined'!$A$2:$AQ6277,29,false)</f>
        <v>-</v>
      </c>
      <c r="E4022" t="str">
        <f>IFERROR(__xludf.DUMMYFUNCTION("IFERROR(REGEXEXTRACT((vlookup(A4022, 'OG Data Combined'!$A$2:$AQ6277,21,false)), ""\((.*?)\)""), """")"),"Pole Vault")</f>
        <v>Pole Vault</v>
      </c>
    </row>
    <row r="4023">
      <c r="A4023" s="143" t="s">
        <v>40264</v>
      </c>
      <c r="B4023" s="144" t="str">
        <f>vlookup(A4023, 'OG Data Combined'!$A$2:$Z6277,25,false)</f>
        <v>-</v>
      </c>
      <c r="D4023" s="144" t="str">
        <f>vlookup(A4023, 'OG Data Combined'!$A$2:$AQ6277,29,false)</f>
        <v>-</v>
      </c>
      <c r="E4023" t="str">
        <f>IFERROR(__xludf.DUMMYFUNCTION("IFERROR(REGEXEXTRACT((vlookup(A4023, 'OG Data Combined'!$A$2:$AQ6277,21,false)), ""\((.*?)\)""), """")"),"Distance")</f>
        <v>Distance</v>
      </c>
    </row>
    <row r="4024">
      <c r="A4024" s="143" t="s">
        <v>40266</v>
      </c>
      <c r="B4024" s="144" t="str">
        <f>vlookup(A4024, 'OG Data Combined'!$A$2:$Z6277,25,false)</f>
        <v>-</v>
      </c>
      <c r="D4024" s="144" t="str">
        <f>vlookup(A4024, 'OG Data Combined'!$A$2:$AQ6277,29,false)</f>
        <v>-</v>
      </c>
      <c r="E4024" t="str">
        <f>IFERROR(__xludf.DUMMYFUNCTION("IFERROR(REGEXEXTRACT((vlookup(A4024, 'OG Data Combined'!$A$2:$AQ6277,21,false)), ""\((.*?)\)""), """")"),"")</f>
        <v/>
      </c>
    </row>
    <row r="4025">
      <c r="A4025" s="143" t="s">
        <v>40268</v>
      </c>
      <c r="B4025" s="144" t="str">
        <f>vlookup(A4025, 'OG Data Combined'!$A$2:$Z6277,25,false)</f>
        <v>-</v>
      </c>
      <c r="D4025" s="144" t="str">
        <f>vlookup(A4025, 'OG Data Combined'!$A$2:$AQ6277,29,false)</f>
        <v>-</v>
      </c>
      <c r="E4025" t="str">
        <f>IFERROR(__xludf.DUMMYFUNCTION("IFERROR(REGEXEXTRACT((vlookup(A4025, 'OG Data Combined'!$A$2:$AQ6277,21,false)), ""\((.*?)\)""), """")"),"")</f>
        <v/>
      </c>
    </row>
    <row r="4026">
      <c r="A4026" s="143" t="s">
        <v>40269</v>
      </c>
      <c r="B4026" s="144" t="str">
        <f>vlookup(A4026, 'OG Data Combined'!$A$2:$Z6277,25,false)</f>
        <v>-</v>
      </c>
      <c r="D4026" s="144" t="str">
        <f>vlookup(A4026, 'OG Data Combined'!$A$2:$AQ6277,29,false)</f>
        <v>-</v>
      </c>
      <c r="E4026" t="str">
        <f>IFERROR(__xludf.DUMMYFUNCTION("IFERROR(REGEXEXTRACT((vlookup(A4026, 'OG Data Combined'!$A$2:$AQ6277,21,false)), ""\((.*?)\)""), """")"),"Throws")</f>
        <v>Throws</v>
      </c>
    </row>
    <row r="4027">
      <c r="A4027" s="143" t="s">
        <v>40270</v>
      </c>
      <c r="B4027" s="166" t="str">
        <f>vlookup(A4027, 'OG Data Combined'!$A$2:$Z6277,25,false)</f>
        <v>https://twitter.com/marissapariseau</v>
      </c>
      <c r="D4027" s="166" t="str">
        <f>vlookup(A4027, 'OG Data Combined'!$A$2:$AQ6277,29,false)</f>
        <v>https://www.instagram.com/marissapariseau/</v>
      </c>
      <c r="E4027" t="str">
        <f>IFERROR(__xludf.DUMMYFUNCTION("IFERROR(REGEXEXTRACT((vlookup(A4027, 'OG Data Combined'!$A$2:$AQ6277,21,false)), ""\((.*?)\)""), """")"),"")</f>
        <v/>
      </c>
    </row>
    <row r="4028">
      <c r="A4028" s="143" t="s">
        <v>40271</v>
      </c>
      <c r="B4028" s="144" t="str">
        <f>vlookup(A4028, 'OG Data Combined'!$A$2:$Z6277,25,false)</f>
        <v>-</v>
      </c>
      <c r="D4028" s="144" t="str">
        <f>vlookup(A4028, 'OG Data Combined'!$A$2:$AQ6277,29,false)</f>
        <v>-</v>
      </c>
      <c r="E4028" t="str">
        <f>IFERROR(__xludf.DUMMYFUNCTION("IFERROR(REGEXEXTRACT((vlookup(A4028, 'OG Data Combined'!$A$2:$AQ6277,21,false)), ""\((.*?)\)""), """")"),"")</f>
        <v/>
      </c>
    </row>
    <row r="4029">
      <c r="A4029" s="143" t="s">
        <v>40272</v>
      </c>
      <c r="B4029" s="144" t="str">
        <f>vlookup(A4029, 'OG Data Combined'!$A$2:$Z6277,25,false)</f>
        <v>-</v>
      </c>
      <c r="D4029" s="144" t="str">
        <f>vlookup(A4029, 'OG Data Combined'!$A$2:$AQ6277,29,false)</f>
        <v>-</v>
      </c>
      <c r="E4029" t="str">
        <f>IFERROR(__xludf.DUMMYFUNCTION("IFERROR(REGEXEXTRACT((vlookup(A4029, 'OG Data Combined'!$A$2:$AQ6277,21,false)), ""\((.*?)\)""), """")"),"")</f>
        <v/>
      </c>
    </row>
    <row r="4030">
      <c r="A4030" s="143" t="s">
        <v>40273</v>
      </c>
      <c r="B4030" s="144" t="str">
        <f>vlookup(A4030, 'OG Data Combined'!$A$2:$Z6277,25,false)</f>
        <v>-</v>
      </c>
      <c r="D4030" s="144" t="str">
        <f>vlookup(A4030, 'OG Data Combined'!$A$2:$AQ6277,29,false)</f>
        <v>-</v>
      </c>
      <c r="E4030" t="str">
        <f>IFERROR(__xludf.DUMMYFUNCTION("IFERROR(REGEXEXTRACT((vlookup(A4030, 'OG Data Combined'!$A$2:$AQ6277,21,false)), ""\((.*?)\)""), """")"),"")</f>
        <v/>
      </c>
    </row>
    <row r="4031">
      <c r="A4031" s="143" t="s">
        <v>40274</v>
      </c>
      <c r="B4031" s="144" t="str">
        <f>vlookup(A4031, 'OG Data Combined'!$A$2:$Z6277,25,false)</f>
        <v>-</v>
      </c>
      <c r="D4031" s="144" t="str">
        <f>vlookup(A4031, 'OG Data Combined'!$A$2:$AQ6277,29,false)</f>
        <v>-</v>
      </c>
      <c r="E4031" t="str">
        <f>IFERROR(__xludf.DUMMYFUNCTION("IFERROR(REGEXEXTRACT((vlookup(A4031, 'OG Data Combined'!$A$2:$AQ6277,21,false)), ""\((.*?)\)""), """")"),"")</f>
        <v/>
      </c>
    </row>
    <row r="4032">
      <c r="A4032" s="143" t="s">
        <v>40275</v>
      </c>
      <c r="B4032" s="144" t="str">
        <f>vlookup(A4032, 'OG Data Combined'!$A$2:$Z6277,25,false)</f>
        <v>-</v>
      </c>
      <c r="D4032" s="144" t="str">
        <f>vlookup(A4032, 'OG Data Combined'!$A$2:$AQ6277,29,false)</f>
        <v>-</v>
      </c>
      <c r="E4032" t="str">
        <f>IFERROR(__xludf.DUMMYFUNCTION("IFERROR(REGEXEXTRACT((vlookup(A4032, 'OG Data Combined'!$A$2:$AQ6277,21,false)), ""\((.*?)\)""), """")"),"Distance")</f>
        <v>Distance</v>
      </c>
    </row>
    <row r="4033">
      <c r="A4033" s="143" t="s">
        <v>40276</v>
      </c>
      <c r="B4033" s="166" t="str">
        <f>vlookup(A4033, 'OG Data Combined'!$A$2:$Z6277,25,false)</f>
        <v>https://twitter.com/taragologram</v>
      </c>
      <c r="D4033" s="144" t="str">
        <f>vlookup(A4033, 'OG Data Combined'!$A$2:$AQ6277,29,false)</f>
        <v>-</v>
      </c>
      <c r="E4033" t="str">
        <f>IFERROR(__xludf.DUMMYFUNCTION("IFERROR(REGEXEXTRACT((vlookup(A4033, 'OG Data Combined'!$A$2:$AQ6277,21,false)), ""\((.*?)\)""), """")"),"Distance")</f>
        <v>Distance</v>
      </c>
    </row>
    <row r="4034">
      <c r="A4034" s="143" t="s">
        <v>40277</v>
      </c>
      <c r="B4034" s="144" t="str">
        <f>vlookup(A4034, 'OG Data Combined'!$A$2:$Z6277,25,false)</f>
        <v>-</v>
      </c>
      <c r="D4034" s="144" t="str">
        <f>vlookup(A4034, 'OG Data Combined'!$A$2:$AQ6277,29,false)</f>
        <v>-</v>
      </c>
      <c r="E4034" t="str">
        <f>IFERROR(__xludf.DUMMYFUNCTION("IFERROR(REGEXEXTRACT((vlookup(A4034, 'OG Data Combined'!$A$2:$AQ6277,21,false)), ""\((.*?)\)""), """")"),"Distance")</f>
        <v>Distance</v>
      </c>
    </row>
    <row r="4035">
      <c r="A4035" s="143" t="s">
        <v>40278</v>
      </c>
      <c r="B4035" s="144" t="str">
        <f>vlookup(A4035, 'OG Data Combined'!$A$2:$Z6277,25,false)</f>
        <v>-</v>
      </c>
      <c r="D4035" s="144" t="str">
        <f>vlookup(A4035, 'OG Data Combined'!$A$2:$AQ6277,29,false)</f>
        <v>-</v>
      </c>
      <c r="E4035" t="str">
        <f>IFERROR(__xludf.DUMMYFUNCTION("IFERROR(REGEXEXTRACT((vlookup(A4035, 'OG Data Combined'!$A$2:$AQ6277,21,false)), ""\((.*?)\)""), """")"),"")</f>
        <v/>
      </c>
    </row>
    <row r="4036">
      <c r="A4036" s="143" t="s">
        <v>40279</v>
      </c>
      <c r="B4036" s="144" t="str">
        <f>vlookup(A4036, 'OG Data Combined'!$A$2:$Z6277,25,false)</f>
        <v>-</v>
      </c>
      <c r="D4036" s="166" t="str">
        <f>vlookup(A4036, 'OG Data Combined'!$A$2:$AQ6277,29,false)</f>
        <v>https://www.instagram.com/thebarkknight24/</v>
      </c>
      <c r="E4036" t="str">
        <f>IFERROR(__xludf.DUMMYFUNCTION("IFERROR(REGEXEXTRACT((vlookup(A4036, 'OG Data Combined'!$A$2:$AQ6277,21,false)), ""\((.*?)\)""), """")"),"")</f>
        <v/>
      </c>
    </row>
    <row r="4037">
      <c r="A4037" s="143" t="s">
        <v>40280</v>
      </c>
      <c r="B4037" s="144" t="str">
        <f>vlookup(A4037, 'OG Data Combined'!$A$2:$Z6277,25,false)</f>
        <v>-</v>
      </c>
      <c r="D4037" s="144" t="str">
        <f>vlookup(A4037, 'OG Data Combined'!$A$2:$AQ6277,29,false)</f>
        <v>-</v>
      </c>
      <c r="E4037" t="str">
        <f>IFERROR(__xludf.DUMMYFUNCTION("IFERROR(REGEXEXTRACT((vlookup(A4037, 'OG Data Combined'!$A$2:$AQ6277,21,false)), ""\((.*?)\)""), """")"),"")</f>
        <v/>
      </c>
    </row>
    <row r="4038">
      <c r="A4038" s="143" t="s">
        <v>40281</v>
      </c>
      <c r="B4038" s="144" t="str">
        <f>vlookup(A4038, 'OG Data Combined'!$A$2:$Z6277,25,false)</f>
        <v>-</v>
      </c>
      <c r="D4038" s="144" t="str">
        <f>vlookup(A4038, 'OG Data Combined'!$A$2:$AQ6277,29,false)</f>
        <v>-</v>
      </c>
      <c r="E4038" t="str">
        <f>IFERROR(__xludf.DUMMYFUNCTION("IFERROR(REGEXEXTRACT((vlookup(A4038, 'OG Data Combined'!$A$2:$AQ6277,21,false)), ""\((.*?)\)""), """")"),"Jumps")</f>
        <v>Jumps</v>
      </c>
    </row>
    <row r="4039">
      <c r="A4039" s="143" t="s">
        <v>40282</v>
      </c>
      <c r="B4039" s="144" t="str">
        <f>vlookup(A4039, 'OG Data Combined'!$A$2:$Z6277,25,false)</f>
        <v>-</v>
      </c>
      <c r="D4039" s="144" t="str">
        <f>vlookup(A4039, 'OG Data Combined'!$A$2:$AQ6277,29,false)</f>
        <v>-</v>
      </c>
      <c r="E4039" t="str">
        <f>IFERROR(__xludf.DUMMYFUNCTION("IFERROR(REGEXEXTRACT((vlookup(A4039, 'OG Data Combined'!$A$2:$AQ6277,21,false)), ""\((.*?)\)""), """")"),"Distance")</f>
        <v>Distance</v>
      </c>
    </row>
    <row r="4040">
      <c r="A4040" s="143" t="s">
        <v>40283</v>
      </c>
      <c r="B4040" s="166" t="str">
        <f>vlookup(A4040, 'OG Data Combined'!$A$2:$Z6277,25,false)</f>
        <v>https://twitter.com/coachhartung</v>
      </c>
      <c r="D4040" s="144" t="str">
        <f>vlookup(A4040, 'OG Data Combined'!$A$2:$AQ6277,29,false)</f>
        <v>-</v>
      </c>
      <c r="E4040" t="str">
        <f>IFERROR(__xludf.DUMMYFUNCTION("IFERROR(REGEXEXTRACT((vlookup(A4040, 'OG Data Combined'!$A$2:$AQ6277,21,false)), ""\((.*?)\)""), """")"),"Distance")</f>
        <v>Distance</v>
      </c>
    </row>
    <row r="4041">
      <c r="A4041" s="143" t="s">
        <v>40284</v>
      </c>
      <c r="B4041" s="144" t="str">
        <f>vlookup(A4041, 'OG Data Combined'!$A$2:$Z6277,25,false)</f>
        <v>-</v>
      </c>
      <c r="D4041" s="166" t="str">
        <f>vlookup(A4041, 'OG Data Combined'!$A$2:$AQ6277,29,false)</f>
        <v>https://www.instagram.com/bymatthart/</v>
      </c>
      <c r="E4041" t="str">
        <f>IFERROR(__xludf.DUMMYFUNCTION("IFERROR(REGEXEXTRACT((vlookup(A4041, 'OG Data Combined'!$A$2:$AQ6277,21,false)), ""\((.*?)\)""), """")"),"")</f>
        <v/>
      </c>
    </row>
    <row r="4042">
      <c r="A4042" s="143" t="s">
        <v>40285</v>
      </c>
      <c r="B4042" s="144" t="str">
        <f>vlookup(A4042, 'OG Data Combined'!$A$2:$Z6277,25,false)</f>
        <v>-</v>
      </c>
      <c r="D4042" s="144" t="str">
        <f>vlookup(A4042, 'OG Data Combined'!$A$2:$AQ6277,29,false)</f>
        <v>-</v>
      </c>
      <c r="E4042" t="str">
        <f>IFERROR(__xludf.DUMMYFUNCTION("IFERROR(REGEXEXTRACT((vlookup(A4042, 'OG Data Combined'!$A$2:$AQ6277,21,false)), ""\((.*?)\)""), """")"),"")</f>
        <v/>
      </c>
    </row>
    <row r="4043">
      <c r="A4043" s="143" t="s">
        <v>40286</v>
      </c>
      <c r="B4043" s="144" t="str">
        <f>vlookup(A4043, 'OG Data Combined'!$A$2:$Z6277,25,false)</f>
        <v>-</v>
      </c>
      <c r="D4043" s="144" t="str">
        <f>vlookup(A4043, 'OG Data Combined'!$A$2:$AQ6277,29,false)</f>
        <v>-</v>
      </c>
      <c r="E4043" t="str">
        <f>IFERROR(__xludf.DUMMYFUNCTION("IFERROR(REGEXEXTRACT((vlookup(A4043, 'OG Data Combined'!$A$2:$AQ6277,21,false)), ""\((.*?)\)""), """")"),"")</f>
        <v/>
      </c>
    </row>
    <row r="4044">
      <c r="A4044" s="143" t="s">
        <v>40287</v>
      </c>
      <c r="B4044" s="144" t="str">
        <f>vlookup(A4044, 'OG Data Combined'!$A$2:$Z6277,25,false)</f>
        <v>-</v>
      </c>
      <c r="D4044" s="144" t="str">
        <f>vlookup(A4044, 'OG Data Combined'!$A$2:$AQ6277,29,false)</f>
        <v>-</v>
      </c>
      <c r="E4044" t="str">
        <f>IFERROR(__xludf.DUMMYFUNCTION("IFERROR(REGEXEXTRACT((vlookup(A4044, 'OG Data Combined'!$A$2:$AQ6277,21,false)), ""\((.*?)\)""), """")"),"")</f>
        <v/>
      </c>
    </row>
    <row r="4045">
      <c r="A4045" s="143" t="s">
        <v>40288</v>
      </c>
      <c r="B4045" s="144" t="str">
        <f>vlookup(A4045, 'OG Data Combined'!$A$2:$Z6277,25,false)</f>
        <v>-</v>
      </c>
      <c r="D4045" s="144" t="str">
        <f>vlookup(A4045, 'OG Data Combined'!$A$2:$AQ6277,29,false)</f>
        <v>-</v>
      </c>
      <c r="E4045" t="str">
        <f>IFERROR(__xludf.DUMMYFUNCTION("IFERROR(REGEXEXTRACT((vlookup(A4045, 'OG Data Combined'!$A$2:$AQ6277,21,false)), ""\((.*?)\)""), """")"),"")</f>
        <v/>
      </c>
    </row>
    <row r="4046">
      <c r="A4046" s="143" t="s">
        <v>40289</v>
      </c>
      <c r="B4046" s="144" t="str">
        <f>vlookup(A4046, 'OG Data Combined'!$A$2:$Z6277,25,false)</f>
        <v>-</v>
      </c>
      <c r="D4046" s="166" t="str">
        <f>vlookup(A4046, 'OG Data Combined'!$A$2:$AQ6277,29,false)</f>
        <v>https://www.instagram.com/carlowtrack/</v>
      </c>
      <c r="E4046" t="str">
        <f>IFERROR(__xludf.DUMMYFUNCTION("IFERROR(REGEXEXTRACT((vlookup(A4046, 'OG Data Combined'!$A$2:$AQ6277,21,false)), ""\((.*?)\)""), """")"),"")</f>
        <v/>
      </c>
    </row>
    <row r="4047">
      <c r="A4047" s="143" t="s">
        <v>40290</v>
      </c>
      <c r="B4047" s="144" t="str">
        <f>vlookup(A4047, 'OG Data Combined'!$A$2:$Z6277,25,false)</f>
        <v>-</v>
      </c>
      <c r="D4047" s="144" t="str">
        <f>vlookup(A4047, 'OG Data Combined'!$A$2:$AQ6277,29,false)</f>
        <v>-</v>
      </c>
      <c r="E4047" t="str">
        <f>IFERROR(__xludf.DUMMYFUNCTION("IFERROR(REGEXEXTRACT((vlookup(A4047, 'OG Data Combined'!$A$2:$AQ6277,21,false)), ""\((.*?)\)""), """")"),"Throws")</f>
        <v>Throws</v>
      </c>
    </row>
    <row r="4048">
      <c r="A4048" s="143" t="s">
        <v>40291</v>
      </c>
      <c r="B4048" s="144" t="str">
        <f>vlookup(A4048, 'OG Data Combined'!$A$2:$Z6277,25,false)</f>
        <v>-</v>
      </c>
      <c r="D4048" s="144" t="str">
        <f>vlookup(A4048, 'OG Data Combined'!$A$2:$AQ6277,29,false)</f>
        <v>-</v>
      </c>
      <c r="E4048" t="str">
        <f>IFERROR(__xludf.DUMMYFUNCTION("IFERROR(REGEXEXTRACT((vlookup(A4048, 'OG Data Combined'!$A$2:$AQ6277,21,false)), ""\((.*?)\)""), """")"),"Jumps")</f>
        <v>Jumps</v>
      </c>
    </row>
    <row r="4049">
      <c r="A4049" s="143" t="s">
        <v>40292</v>
      </c>
      <c r="B4049" s="144" t="str">
        <f>vlookup(A4049, 'OG Data Combined'!$A$2:$Z6277,25,false)</f>
        <v>-</v>
      </c>
      <c r="D4049" s="166" t="str">
        <f>vlookup(A4049, 'OG Data Combined'!$A$2:$AQ6277,29,false)</f>
        <v>https://www.instagram.com/carlowtrack/</v>
      </c>
      <c r="E4049" t="str">
        <f>IFERROR(__xludf.DUMMYFUNCTION("IFERROR(REGEXEXTRACT((vlookup(A4049, 'OG Data Combined'!$A$2:$AQ6277,21,false)), ""\((.*?)\)""), """")"),"Distance")</f>
        <v>Distance</v>
      </c>
    </row>
    <row r="4050">
      <c r="A4050" s="143" t="s">
        <v>40293</v>
      </c>
      <c r="B4050" s="144" t="str">
        <f>vlookup(A4050, 'OG Data Combined'!$A$2:$Z6277,25,false)</f>
        <v>-</v>
      </c>
      <c r="D4050" s="144" t="str">
        <f>vlookup(A4050, 'OG Data Combined'!$A$2:$AQ6277,29,false)</f>
        <v>-</v>
      </c>
      <c r="E4050" t="str">
        <f>IFERROR(__xludf.DUMMYFUNCTION("IFERROR(REGEXEXTRACT((vlookup(A4050, 'OG Data Combined'!$A$2:$AQ6277,21,false)), ""\((.*?)\)""), """")"),"")</f>
        <v/>
      </c>
    </row>
    <row r="4051">
      <c r="A4051" s="143" t="s">
        <v>40294</v>
      </c>
      <c r="B4051" s="144" t="str">
        <f>vlookup(A4051, 'OG Data Combined'!$A$2:$Z6277,25,false)</f>
        <v>-</v>
      </c>
      <c r="D4051" s="144" t="str">
        <f>vlookup(A4051, 'OG Data Combined'!$A$2:$AQ6277,29,false)</f>
        <v>-</v>
      </c>
      <c r="E4051" t="str">
        <f>IFERROR(__xludf.DUMMYFUNCTION("IFERROR(REGEXEXTRACT((vlookup(A4051, 'OG Data Combined'!$A$2:$AQ6277,21,false)), ""\((.*?)\)""), """")"),"")</f>
        <v/>
      </c>
    </row>
    <row r="4052">
      <c r="A4052" s="143" t="s">
        <v>40295</v>
      </c>
      <c r="B4052" s="144" t="str">
        <f>vlookup(A4052, 'OG Data Combined'!$A$2:$Z6277,25,false)</f>
        <v>-</v>
      </c>
      <c r="D4052" s="144" t="str">
        <f>vlookup(A4052, 'OG Data Combined'!$A$2:$AQ6277,29,false)</f>
        <v>-</v>
      </c>
      <c r="E4052" t="str">
        <f>IFERROR(__xludf.DUMMYFUNCTION("IFERROR(REGEXEXTRACT((vlookup(A4052, 'OG Data Combined'!$A$2:$AQ6277,21,false)), ""\((.*?)\)""), """")"),"")</f>
        <v/>
      </c>
    </row>
    <row r="4053">
      <c r="A4053" s="143" t="s">
        <v>40296</v>
      </c>
      <c r="B4053" s="144" t="str">
        <f>vlookup(A4053, 'OG Data Combined'!$A$2:$Z6277,25,false)</f>
        <v>-</v>
      </c>
      <c r="D4053" s="144" t="str">
        <f>vlookup(A4053, 'OG Data Combined'!$A$2:$AQ6277,29,false)</f>
        <v>-</v>
      </c>
      <c r="E4053" t="str">
        <f>IFERROR(__xludf.DUMMYFUNCTION("IFERROR(REGEXEXTRACT((vlookup(A4053, 'OG Data Combined'!$A$2:$AQ6277,21,false)), ""\((.*?)\)""), """")"),"")</f>
        <v/>
      </c>
    </row>
    <row r="4054">
      <c r="A4054" s="143" t="s">
        <v>40297</v>
      </c>
      <c r="B4054" s="144" t="str">
        <f>vlookup(A4054, 'OG Data Combined'!$A$2:$Z6277,25,false)</f>
        <v>-</v>
      </c>
      <c r="D4054" s="144" t="str">
        <f>vlookup(A4054, 'OG Data Combined'!$A$2:$AQ6277,29,false)</f>
        <v>-</v>
      </c>
      <c r="E4054" t="str">
        <f>IFERROR(__xludf.DUMMYFUNCTION("IFERROR(REGEXEXTRACT((vlookup(A4054, 'OG Data Combined'!$A$2:$AQ6277,21,false)), ""\((.*?)\)""), """")"),"")</f>
        <v/>
      </c>
    </row>
    <row r="4055">
      <c r="A4055" s="143" t="s">
        <v>40298</v>
      </c>
      <c r="B4055" s="144" t="str">
        <f>vlookup(A4055, 'OG Data Combined'!$A$2:$Z6277,25,false)</f>
        <v>-</v>
      </c>
      <c r="D4055" s="166" t="str">
        <f>vlookup(A4055, 'OG Data Combined'!$A$2:$AQ6277,29,false)</f>
        <v>https://www.instagram.com/patkimball_/</v>
      </c>
      <c r="E4055" t="str">
        <f>IFERROR(__xludf.DUMMYFUNCTION("IFERROR(REGEXEXTRACT((vlookup(A4055, 'OG Data Combined'!$A$2:$AQ6277,21,false)), ""\((.*?)\)""), """")"),"")</f>
        <v/>
      </c>
    </row>
    <row r="4056">
      <c r="A4056" s="143" t="s">
        <v>40299</v>
      </c>
      <c r="B4056" s="144" t="str">
        <f>vlookup(A4056, 'OG Data Combined'!$A$2:$Z6277,25,false)</f>
        <v>-</v>
      </c>
      <c r="D4056" s="144" t="str">
        <f>vlookup(A4056, 'OG Data Combined'!$A$2:$AQ6277,29,false)</f>
        <v>-</v>
      </c>
      <c r="E4056" t="str">
        <f>IFERROR(__xludf.DUMMYFUNCTION("IFERROR(REGEXEXTRACT((vlookup(A4056, 'OG Data Combined'!$A$2:$AQ6277,21,false)), ""\((.*?)\)""), """")"),"Throws")</f>
        <v>Throws</v>
      </c>
    </row>
    <row r="4057">
      <c r="A4057" s="143" t="s">
        <v>40300</v>
      </c>
      <c r="B4057" s="144" t="str">
        <f>vlookup(A4057, 'OG Data Combined'!$A$2:$Z6277,25,false)</f>
        <v>-</v>
      </c>
      <c r="D4057" s="144" t="str">
        <f>vlookup(A4057, 'OG Data Combined'!$A$2:$AQ6277,29,false)</f>
        <v>-</v>
      </c>
      <c r="E4057" t="str">
        <f>IFERROR(__xludf.DUMMYFUNCTION("IFERROR(REGEXEXTRACT((vlookup(A4057, 'OG Data Combined'!$A$2:$AQ6277,21,false)), ""\((.*?)\)""), """")"),"Sprints")</f>
        <v>Sprints</v>
      </c>
    </row>
    <row r="4058">
      <c r="A4058" s="143" t="s">
        <v>40301</v>
      </c>
      <c r="B4058" s="144" t="str">
        <f>vlookup(A4058, 'OG Data Combined'!$A$2:$Z6277,25,false)</f>
        <v>-</v>
      </c>
      <c r="D4058" s="144" t="str">
        <f>vlookup(A4058, 'OG Data Combined'!$A$2:$AQ6277,29,false)</f>
        <v>-</v>
      </c>
      <c r="E4058" t="str">
        <f>IFERROR(__xludf.DUMMYFUNCTION("IFERROR(REGEXEXTRACT((vlookup(A4058, 'OG Data Combined'!$A$2:$AQ6277,21,false)), ""\((.*?)\)""), """")"),"Hurdles")</f>
        <v>Hurdles</v>
      </c>
    </row>
    <row r="4059">
      <c r="A4059" s="143" t="s">
        <v>40302</v>
      </c>
      <c r="B4059" s="144" t="str">
        <f>vlookup(A4059, 'OG Data Combined'!$A$2:$Z6277,25,false)</f>
        <v>-</v>
      </c>
      <c r="D4059" s="144" t="str">
        <f>vlookup(A4059, 'OG Data Combined'!$A$2:$AQ6277,29,false)</f>
        <v>-</v>
      </c>
      <c r="E4059" t="str">
        <f>IFERROR(__xludf.DUMMYFUNCTION("IFERROR(REGEXEXTRACT((vlookup(A4059, 'OG Data Combined'!$A$2:$AQ6277,21,false)), ""\((.*?)\)""), """")"),"Throws")</f>
        <v>Throws</v>
      </c>
    </row>
    <row r="4060">
      <c r="A4060" s="143" t="s">
        <v>40303</v>
      </c>
      <c r="B4060" s="144" t="str">
        <f>vlookup(A4060, 'OG Data Combined'!$A$2:$Z6277,25,false)</f>
        <v>-</v>
      </c>
      <c r="D4060" s="166" t="str">
        <f>vlookup(A4060, 'OG Data Combined'!$A$2:$AQ6277,29,false)</f>
        <v>https://www.instagram.com/rainahh.dunhham/</v>
      </c>
      <c r="E4060" t="str">
        <f>IFERROR(__xludf.DUMMYFUNCTION("IFERROR(REGEXEXTRACT((vlookup(A4060, 'OG Data Combined'!$A$2:$AQ6277,21,false)), ""\((.*?)\)""), """")"),"Sprints")</f>
        <v>Sprints</v>
      </c>
    </row>
    <row r="4061">
      <c r="A4061" s="143" t="s">
        <v>40304</v>
      </c>
      <c r="B4061" s="144" t="str">
        <f>vlookup(A4061, 'OG Data Combined'!$A$2:$Z6277,25,false)</f>
        <v>-</v>
      </c>
      <c r="D4061" s="144" t="str">
        <f>vlookup(A4061, 'OG Data Combined'!$A$2:$AQ6277,29,false)</f>
        <v>-</v>
      </c>
      <c r="E4061" t="str">
        <f>IFERROR(__xludf.DUMMYFUNCTION("IFERROR(REGEXEXTRACT((vlookup(A4061, 'OG Data Combined'!$A$2:$AQ6277,21,false)), ""\((.*?)\)""), """")"),"Sprints")</f>
        <v>Sprints</v>
      </c>
    </row>
    <row r="4062">
      <c r="A4062" s="143" t="s">
        <v>40305</v>
      </c>
      <c r="B4062" s="144" t="str">
        <f>vlookup(A4062, 'OG Data Combined'!$A$2:$Z6277,25,false)</f>
        <v>-</v>
      </c>
      <c r="D4062" s="144" t="str">
        <f>vlookup(A4062, 'OG Data Combined'!$A$2:$AQ6277,29,false)</f>
        <v>-</v>
      </c>
      <c r="E4062" t="str">
        <f>IFERROR(__xludf.DUMMYFUNCTION("IFERROR(REGEXEXTRACT((vlookup(A4062, 'OG Data Combined'!$A$2:$AQ6277,21,false)), ""\((.*?)\)""), """")"),"Javelin")</f>
        <v>Javelin</v>
      </c>
    </row>
    <row r="4063">
      <c r="A4063" s="143" t="s">
        <v>40306</v>
      </c>
      <c r="B4063" s="144" t="str">
        <f>vlookup(A4063, 'OG Data Combined'!$A$2:$Z6277,25,false)</f>
        <v>-</v>
      </c>
      <c r="D4063" s="144" t="str">
        <f>vlookup(A4063, 'OG Data Combined'!$A$2:$AQ6277,29,false)</f>
        <v>-</v>
      </c>
      <c r="E4063" t="str">
        <f>IFERROR(__xludf.DUMMYFUNCTION("IFERROR(REGEXEXTRACT((vlookup(A4063, 'OG Data Combined'!$A$2:$AQ6277,21,false)), ""\((.*?)\)""), """")"),"Horizontal Jumps")</f>
        <v>Horizontal Jumps</v>
      </c>
    </row>
    <row r="4064">
      <c r="A4064" s="143" t="s">
        <v>40307</v>
      </c>
      <c r="B4064" s="144" t="str">
        <f>vlookup(A4064, 'OG Data Combined'!$A$2:$Z6277,25,false)</f>
        <v>-</v>
      </c>
      <c r="D4064" s="144" t="str">
        <f>vlookup(A4064, 'OG Data Combined'!$A$2:$AQ6277,29,false)</f>
        <v>-</v>
      </c>
      <c r="E4064" t="str">
        <f>IFERROR(__xludf.DUMMYFUNCTION("IFERROR(REGEXEXTRACT((vlookup(A4064, 'OG Data Combined'!$A$2:$AQ6277,21,false)), ""\((.*?)\)""), """")"),"")</f>
        <v/>
      </c>
    </row>
    <row r="4065">
      <c r="A4065" s="143" t="s">
        <v>40308</v>
      </c>
      <c r="B4065" s="144" t="str">
        <f>vlookup(A4065, 'OG Data Combined'!$A$2:$Z6277,25,false)</f>
        <v>-</v>
      </c>
      <c r="D4065" s="144" t="str">
        <f>vlookup(A4065, 'OG Data Combined'!$A$2:$AQ6277,29,false)</f>
        <v>-</v>
      </c>
      <c r="E4065" t="str">
        <f>IFERROR(__xludf.DUMMYFUNCTION("IFERROR(REGEXEXTRACT((vlookup(A4065, 'OG Data Combined'!$A$2:$AQ6277,21,false)), ""\((.*?)\)""), """")"),"Sprints")</f>
        <v>Sprints</v>
      </c>
    </row>
    <row r="4066">
      <c r="A4066" s="143" t="s">
        <v>40309</v>
      </c>
      <c r="B4066" s="144" t="str">
        <f>vlookup(A4066, 'OG Data Combined'!$A$2:$Z6277,25,false)</f>
        <v>-</v>
      </c>
      <c r="D4066" s="144" t="str">
        <f>vlookup(A4066, 'OG Data Combined'!$A$2:$AQ6277,29,false)</f>
        <v>-</v>
      </c>
      <c r="E4066" t="str">
        <f>IFERROR(__xludf.DUMMYFUNCTION("IFERROR(REGEXEXTRACT((vlookup(A4066, 'OG Data Combined'!$A$2:$AQ6277,21,false)), ""\((.*?)\)""), """")"),"Hurdles")</f>
        <v>Hurdles</v>
      </c>
    </row>
    <row r="4067">
      <c r="A4067" s="143" t="s">
        <v>40310</v>
      </c>
      <c r="B4067" s="144" t="str">
        <f>vlookup(A4067, 'OG Data Combined'!$A$2:$Z6277,25,false)</f>
        <v>-</v>
      </c>
      <c r="D4067" s="166" t="str">
        <f>vlookup(A4067, 'OG Data Combined'!$A$2:$AQ6277,29,false)</f>
        <v>https://www.instagram.com/thunder_runner14/</v>
      </c>
      <c r="E4067" t="str">
        <f>IFERROR(__xludf.DUMMYFUNCTION("IFERROR(REGEXEXTRACT((vlookup(A4067, 'OG Data Combined'!$A$2:$AQ6277,21,false)), ""\((.*?)\)""), """")"),"Distance")</f>
        <v>Distance</v>
      </c>
    </row>
    <row r="4068">
      <c r="A4068" s="143" t="s">
        <v>40311</v>
      </c>
      <c r="B4068" s="144" t="str">
        <f>vlookup(A4068, 'OG Data Combined'!$A$2:$Z6277,25,false)</f>
        <v>-</v>
      </c>
      <c r="D4068" s="144" t="str">
        <f>vlookup(A4068, 'OG Data Combined'!$A$2:$AQ6277,29,false)</f>
        <v>-</v>
      </c>
      <c r="E4068" t="str">
        <f>IFERROR(__xludf.DUMMYFUNCTION("IFERROR(REGEXEXTRACT((vlookup(A4068, 'OG Data Combined'!$A$2:$AQ6277,21,false)), ""\((.*?)\)""), """")"),"")</f>
        <v/>
      </c>
    </row>
    <row r="4069">
      <c r="A4069" s="143" t="s">
        <v>40312</v>
      </c>
      <c r="B4069" s="166" t="str">
        <f>vlookup(A4069, 'OG Data Combined'!$A$2:$Z6277,25,false)</f>
        <v>https://x.com/ryanjms99</v>
      </c>
      <c r="D4069" s="144" t="str">
        <f>vlookup(A4069, 'OG Data Combined'!$A$2:$AQ6277,29,false)</f>
        <v>-</v>
      </c>
      <c r="E4069" t="str">
        <f>IFERROR(__xludf.DUMMYFUNCTION("IFERROR(REGEXEXTRACT((vlookup(A4069, 'OG Data Combined'!$A$2:$AQ6277,21,false)), ""\((.*?)\)""), """")"),"")</f>
        <v/>
      </c>
    </row>
    <row r="4070">
      <c r="A4070" s="143" t="s">
        <v>40313</v>
      </c>
      <c r="B4070" s="144" t="str">
        <f>vlookup(A4070, 'OG Data Combined'!$A$2:$Z6277,25,false)</f>
        <v>-</v>
      </c>
      <c r="D4070" s="144" t="str">
        <f>vlookup(A4070, 'OG Data Combined'!$A$2:$AQ6277,29,false)</f>
        <v>-</v>
      </c>
      <c r="E4070" t="str">
        <f>IFERROR(__xludf.DUMMYFUNCTION("IFERROR(REGEXEXTRACT((vlookup(A4070, 'OG Data Combined'!$A$2:$AQ6277,21,false)), ""\((.*?)\)""), """")"),"Throws")</f>
        <v>Throws</v>
      </c>
    </row>
    <row r="4071">
      <c r="A4071" s="143" t="s">
        <v>40314</v>
      </c>
      <c r="B4071" s="144" t="str">
        <f>vlookup(A4071, 'OG Data Combined'!$A$2:$Z6277,25,false)</f>
        <v>-</v>
      </c>
      <c r="D4071" s="144" t="str">
        <f>vlookup(A4071, 'OG Data Combined'!$A$2:$AQ6277,29,false)</f>
        <v>-</v>
      </c>
      <c r="E4071" t="str">
        <f>IFERROR(__xludf.DUMMYFUNCTION("IFERROR(REGEXEXTRACT((vlookup(A4071, 'OG Data Combined'!$A$2:$AQ6277,21,false)), ""\((.*?)\)""), """")"),"Sprints, Hurdles, Relays")</f>
        <v>Sprints, Hurdles, Relays</v>
      </c>
    </row>
    <row r="4072">
      <c r="A4072" s="143" t="s">
        <v>40315</v>
      </c>
      <c r="B4072" s="144" t="str">
        <f>vlookup(A4072, 'OG Data Combined'!$A$2:$Z6277,25,false)</f>
        <v>-</v>
      </c>
      <c r="D4072" s="144" t="str">
        <f>vlookup(A4072, 'OG Data Combined'!$A$2:$AQ6277,29,false)</f>
        <v>-</v>
      </c>
      <c r="E4072" t="str">
        <f>IFERROR(__xludf.DUMMYFUNCTION("IFERROR(REGEXEXTRACT((vlookup(A4072, 'OG Data Combined'!$A$2:$AQ6277,21,false)), ""\((.*?)\)""), """")"),"Pole Vault")</f>
        <v>Pole Vault</v>
      </c>
    </row>
    <row r="4073">
      <c r="A4073" s="143" t="s">
        <v>40316</v>
      </c>
      <c r="B4073" s="144" t="str">
        <f>vlookup(A4073, 'OG Data Combined'!$A$2:$Z6277,25,false)</f>
        <v>-</v>
      </c>
      <c r="D4073" s="144" t="str">
        <f>vlookup(A4073, 'OG Data Combined'!$A$2:$AQ6277,29,false)</f>
        <v>-</v>
      </c>
      <c r="E4073" t="str">
        <f>IFERROR(__xludf.DUMMYFUNCTION("IFERROR(REGEXEXTRACT((vlookup(A4073, 'OG Data Combined'!$A$2:$AQ6277,21,false)), ""\((.*?)\)""), """")"),"Jumps")</f>
        <v>Jumps</v>
      </c>
    </row>
    <row r="4074">
      <c r="A4074" s="143" t="s">
        <v>40317</v>
      </c>
      <c r="B4074" s="144" t="str">
        <f>vlookup(A4074, 'OG Data Combined'!$A$2:$Z6277,25,false)</f>
        <v>-</v>
      </c>
      <c r="D4074" s="144" t="str">
        <f>vlookup(A4074, 'OG Data Combined'!$A$2:$AQ6277,29,false)</f>
        <v>-</v>
      </c>
      <c r="E4074" t="str">
        <f>IFERROR(__xludf.DUMMYFUNCTION("IFERROR(REGEXEXTRACT((vlookup(A4074, 'OG Data Combined'!$A$2:$AQ6277,21,false)), ""\((.*?)\)""), """")"),"Distance")</f>
        <v>Distance</v>
      </c>
    </row>
    <row r="4075">
      <c r="A4075" s="143" t="s">
        <v>40318</v>
      </c>
      <c r="B4075" s="144" t="str">
        <f>vlookup(A4075, 'OG Data Combined'!$A$2:$Z6277,25,false)</f>
        <v>-</v>
      </c>
      <c r="D4075" s="144" t="str">
        <f>vlookup(A4075, 'OG Data Combined'!$A$2:$AQ6277,29,false)</f>
        <v>-</v>
      </c>
      <c r="E4075" t="str">
        <f>IFERROR(__xludf.DUMMYFUNCTION("IFERROR(REGEXEXTRACT((vlookup(A4075, 'OG Data Combined'!$A$2:$AQ6277,21,false)), ""\((.*?)\)""), """")"),"")</f>
        <v/>
      </c>
    </row>
    <row r="4076">
      <c r="A4076" s="143" t="s">
        <v>40319</v>
      </c>
      <c r="B4076" s="144" t="str">
        <f>vlookup(A4076, 'OG Data Combined'!$A$2:$Z6277,25,false)</f>
        <v>-</v>
      </c>
      <c r="D4076" s="144" t="str">
        <f>vlookup(A4076, 'OG Data Combined'!$A$2:$AQ6277,29,false)</f>
        <v>-</v>
      </c>
      <c r="E4076" t="str">
        <f>IFERROR(__xludf.DUMMYFUNCTION("IFERROR(REGEXEXTRACT((vlookup(A4076, 'OG Data Combined'!$A$2:$AQ6277,21,false)), ""\((.*?)\)""), """")"),"Throws")</f>
        <v>Throws</v>
      </c>
    </row>
    <row r="4077">
      <c r="A4077" s="143" t="s">
        <v>40320</v>
      </c>
      <c r="B4077" s="144" t="str">
        <f>vlookup(A4077, 'OG Data Combined'!$A$2:$Z6277,25,false)</f>
        <v>-</v>
      </c>
      <c r="D4077" s="144" t="str">
        <f>vlookup(A4077, 'OG Data Combined'!$A$2:$AQ6277,29,false)</f>
        <v>-</v>
      </c>
      <c r="E4077" t="str">
        <f>IFERROR(__xludf.DUMMYFUNCTION("IFERROR(REGEXEXTRACT((vlookup(A4077, 'OG Data Combined'!$A$2:$AQ6277,21,false)), ""\((.*?)\)""), """")"),"Throws")</f>
        <v>Throws</v>
      </c>
    </row>
    <row r="4078">
      <c r="A4078" s="143" t="s">
        <v>40321</v>
      </c>
      <c r="B4078" s="144" t="str">
        <f>vlookup(A4078, 'OG Data Combined'!$A$2:$Z6277,25,false)</f>
        <v>-</v>
      </c>
      <c r="D4078" s="144" t="str">
        <f>vlookup(A4078, 'OG Data Combined'!$A$2:$AQ6277,29,false)</f>
        <v>-</v>
      </c>
      <c r="E4078" t="str">
        <f>IFERROR(__xludf.DUMMYFUNCTION("IFERROR(REGEXEXTRACT((vlookup(A4078, 'OG Data Combined'!$A$2:$AQ6277,21,false)), ""\((.*?)\)""), """")"),"Sprints")</f>
        <v>Sprints</v>
      </c>
    </row>
    <row r="4079">
      <c r="A4079" s="143" t="s">
        <v>40322</v>
      </c>
      <c r="B4079" s="144" t="str">
        <f>vlookup(A4079, 'OG Data Combined'!$A$2:$Z6277,25,false)</f>
        <v>-</v>
      </c>
      <c r="D4079" s="144" t="str">
        <f>vlookup(A4079, 'OG Data Combined'!$A$2:$AQ6277,29,false)</f>
        <v>-</v>
      </c>
      <c r="E4079" t="str">
        <f>IFERROR(__xludf.DUMMYFUNCTION("IFERROR(REGEXEXTRACT((vlookup(A4079, 'OG Data Combined'!$A$2:$AQ6277,21,false)), ""\((.*?)\)""), """")"),"Pole Vault")</f>
        <v>Pole Vault</v>
      </c>
    </row>
    <row r="4080">
      <c r="A4080" s="143" t="s">
        <v>40323</v>
      </c>
      <c r="B4080" s="144" t="str">
        <f>vlookup(A4080, 'OG Data Combined'!$A$2:$Z6277,25,false)</f>
        <v>-</v>
      </c>
      <c r="D4080" s="144" t="str">
        <f>vlookup(A4080, 'OG Data Combined'!$A$2:$AQ6277,29,false)</f>
        <v>-</v>
      </c>
      <c r="E4080" t="str">
        <f>IFERROR(__xludf.DUMMYFUNCTION("IFERROR(REGEXEXTRACT((vlookup(A4080, 'OG Data Combined'!$A$2:$AQ6277,21,false)), ""\((.*?)\)""), """")"),"Jumps")</f>
        <v>Jumps</v>
      </c>
    </row>
    <row r="4081">
      <c r="A4081" s="143" t="s">
        <v>40324</v>
      </c>
      <c r="B4081" s="166" t="str">
        <f>vlookup(A4081, 'OG Data Combined'!$A$2:$Z6277,25,false)</f>
        <v>https://twitter.com/dcxctf</v>
      </c>
      <c r="D4081" s="144" t="str">
        <f>vlookup(A4081, 'OG Data Combined'!$A$2:$AQ6277,29,false)</f>
        <v>-</v>
      </c>
      <c r="E4081" t="str">
        <f>IFERROR(__xludf.DUMMYFUNCTION("IFERROR(REGEXEXTRACT((vlookup(A4081, 'OG Data Combined'!$A$2:$AQ6277,21,false)), ""\((.*?)\)""), """")"),"Distance")</f>
        <v>Distance</v>
      </c>
    </row>
    <row r="4082">
      <c r="A4082" s="143" t="s">
        <v>42376</v>
      </c>
      <c r="B4082" s="166" t="str">
        <f>vlookup(A4082, 'OG Data Combined'!$A$2:$Z6277,25,false)</f>
        <v>https://x.com/acschenk1</v>
      </c>
      <c r="D4082" s="144" t="str">
        <f>vlookup(A4082, 'OG Data Combined'!$A$2:$AQ6277,29,false)</f>
        <v>-</v>
      </c>
      <c r="E4082" t="str">
        <f>IFERROR(__xludf.DUMMYFUNCTION("IFERROR(REGEXEXTRACT((vlookup(A4082, 'OG Data Combined'!$A$2:$AQ6277,21,false)), ""\((.*?)\)""), """")"),"")</f>
        <v/>
      </c>
    </row>
    <row r="4083">
      <c r="A4083" s="143" t="s">
        <v>40325</v>
      </c>
      <c r="B4083" s="144" t="str">
        <f>vlookup(A4083, 'OG Data Combined'!$A$2:$Z6277,25,false)</f>
        <v>-</v>
      </c>
      <c r="D4083" s="144" t="str">
        <f>vlookup(A4083, 'OG Data Combined'!$A$2:$AQ6277,29,false)</f>
        <v>-</v>
      </c>
      <c r="E4083" t="str">
        <f>IFERROR(__xludf.DUMMYFUNCTION("IFERROR(REGEXEXTRACT((vlookup(A4083, 'OG Data Combined'!$A$2:$AQ6277,21,false)), ""\((.*?)\)""), """")"),"Throws")</f>
        <v>Throws</v>
      </c>
    </row>
    <row r="4084">
      <c r="A4084" s="143" t="s">
        <v>40326</v>
      </c>
      <c r="B4084" s="144" t="str">
        <f>vlookup(A4084, 'OG Data Combined'!$A$2:$Z6277,25,false)</f>
        <v>-</v>
      </c>
      <c r="D4084" s="144" t="str">
        <f>vlookup(A4084, 'OG Data Combined'!$A$2:$AQ6277,29,false)</f>
        <v>-</v>
      </c>
      <c r="E4084" t="str">
        <f>IFERROR(__xludf.DUMMYFUNCTION("IFERROR(REGEXEXTRACT((vlookup(A4084, 'OG Data Combined'!$A$2:$AQ6277,21,false)), ""\((.*?)\)""), """")"),"Throws")</f>
        <v>Throws</v>
      </c>
    </row>
    <row r="4085">
      <c r="A4085" s="143" t="s">
        <v>40327</v>
      </c>
      <c r="B4085" s="144" t="str">
        <f>vlookup(A4085, 'OG Data Combined'!$A$2:$Z6277,25,false)</f>
        <v>-</v>
      </c>
      <c r="D4085" s="166" t="str">
        <f>vlookup(A4085, 'OG Data Combined'!$A$2:$AQ6277,29,false)</f>
        <v>https://www.instagram.com/megs_mcculloch/</v>
      </c>
      <c r="E4085" t="str">
        <f>IFERROR(__xludf.DUMMYFUNCTION("IFERROR(REGEXEXTRACT((vlookup(A4085, 'OG Data Combined'!$A$2:$AQ6277,21,false)), ""\((.*?)\)""), """")"),"Horizontal Jumps")</f>
        <v>Horizontal Jumps</v>
      </c>
    </row>
    <row r="4086">
      <c r="A4086" s="143" t="s">
        <v>40328</v>
      </c>
      <c r="B4086" s="144" t="str">
        <f>vlookup(A4086, 'OG Data Combined'!$A$2:$Z6277,25,false)</f>
        <v>-</v>
      </c>
      <c r="D4086" s="144" t="str">
        <f>vlookup(A4086, 'OG Data Combined'!$A$2:$AQ6277,29,false)</f>
        <v>-</v>
      </c>
      <c r="E4086" t="str">
        <f>IFERROR(__xludf.DUMMYFUNCTION("IFERROR(REGEXEXTRACT((vlookup(A4086, 'OG Data Combined'!$A$2:$AQ6277,21,false)), ""\((.*?)\)""), """")"),"Distance")</f>
        <v>Distance</v>
      </c>
    </row>
    <row r="4087">
      <c r="A4087" s="143" t="s">
        <v>40329</v>
      </c>
      <c r="B4087" s="166" t="str">
        <f>vlookup(A4087, 'OG Data Combined'!$A$2:$Z6277,25,false)</f>
        <v>https://twitter.com/coachmills_412</v>
      </c>
      <c r="D4087" s="144" t="str">
        <f>vlookup(A4087, 'OG Data Combined'!$A$2:$AQ6277,29,false)</f>
        <v>-</v>
      </c>
      <c r="E4087" t="str">
        <f>IFERROR(__xludf.DUMMYFUNCTION("IFERROR(REGEXEXTRACT((vlookup(A4087, 'OG Data Combined'!$A$2:$AQ6277,21,false)), ""\((.*?)\)""), """")"),"")</f>
        <v/>
      </c>
    </row>
    <row r="4088">
      <c r="A4088" s="143" t="s">
        <v>40331</v>
      </c>
      <c r="B4088" s="144" t="str">
        <f>vlookup(A4088, 'OG Data Combined'!$A$2:$Z6277,25,false)</f>
        <v>-</v>
      </c>
      <c r="D4088" s="166" t="str">
        <f>vlookup(A4088, 'OG Data Combined'!$A$2:$AQ6277,29,false)</f>
        <v>https://www.instagram.com/coachryanmiller/</v>
      </c>
      <c r="E4088" t="str">
        <f>IFERROR(__xludf.DUMMYFUNCTION("IFERROR(REGEXEXTRACT((vlookup(A4088, 'OG Data Combined'!$A$2:$AQ6277,21,false)), ""\((.*?)\)""), """")"),"Throws")</f>
        <v>Throws</v>
      </c>
    </row>
    <row r="4089">
      <c r="A4089" s="143" t="s">
        <v>40332</v>
      </c>
      <c r="B4089" s="144" t="str">
        <f>vlookup(A4089, 'OG Data Combined'!$A$2:$Z6277,25,false)</f>
        <v>-</v>
      </c>
      <c r="D4089" s="144" t="str">
        <f>vlookup(A4089, 'OG Data Combined'!$A$2:$AQ6277,29,false)</f>
        <v>-</v>
      </c>
      <c r="E4089" t="str">
        <f>IFERROR(__xludf.DUMMYFUNCTION("IFERROR(REGEXEXTRACT((vlookup(A4089, 'OG Data Combined'!$A$2:$AQ6277,21,false)), ""\((.*?)\)""), """")"),"Jumps, Multi-events")</f>
        <v>Jumps, Multi-events</v>
      </c>
    </row>
    <row r="4090">
      <c r="A4090" s="143" t="s">
        <v>40333</v>
      </c>
      <c r="B4090" s="144" t="str">
        <f>vlookup(A4090, 'OG Data Combined'!$A$2:$Z6277,25,false)</f>
        <v>-</v>
      </c>
      <c r="D4090" s="144" t="str">
        <f>vlookup(A4090, 'OG Data Combined'!$A$2:$AQ6277,29,false)</f>
        <v>-</v>
      </c>
      <c r="E4090" t="str">
        <f>IFERROR(__xludf.DUMMYFUNCTION("IFERROR(REGEXEXTRACT((vlookup(A4090, 'OG Data Combined'!$A$2:$AQ6277,21,false)), ""\((.*?)\)""), """")"),"Hurdles")</f>
        <v>Hurdles</v>
      </c>
    </row>
    <row r="4091">
      <c r="A4091" s="143" t="s">
        <v>40334</v>
      </c>
      <c r="B4091" s="166" t="str">
        <f>vlookup(A4091, 'OG Data Combined'!$A$2:$Z6277,25,false)</f>
        <v>https://twitter.com/smithkiehl</v>
      </c>
      <c r="D4091" s="144" t="str">
        <f>vlookup(A4091, 'OG Data Combined'!$A$2:$AQ6277,29,false)</f>
        <v>-</v>
      </c>
      <c r="E4091" t="str">
        <f>IFERROR(__xludf.DUMMYFUNCTION("IFERROR(REGEXEXTRACT((vlookup(A4091, 'OG Data Combined'!$A$2:$AQ6277,21,false)), ""\((.*?)\)""), """")"),"Distance")</f>
        <v>Distance</v>
      </c>
    </row>
    <row r="4092">
      <c r="A4092" s="143" t="s">
        <v>40335</v>
      </c>
      <c r="B4092" s="144" t="str">
        <f>vlookup(A4092, 'OG Data Combined'!$A$2:$Z6277,25,false)</f>
        <v>-</v>
      </c>
      <c r="D4092" s="166" t="str">
        <f>vlookup(A4092, 'OG Data Combined'!$A$2:$AQ6277,29,false)</f>
        <v>https://www.instagram.com/revrunwillfisher/</v>
      </c>
      <c r="E4092" t="str">
        <f>IFERROR(__xludf.DUMMYFUNCTION("IFERROR(REGEXEXTRACT((vlookup(A4092, 'OG Data Combined'!$A$2:$AQ6277,21,false)), ""\((.*?)\)""), """")"),"Distance")</f>
        <v>Distance</v>
      </c>
    </row>
    <row r="4093">
      <c r="A4093" s="143" t="s">
        <v>40336</v>
      </c>
      <c r="B4093" s="144" t="str">
        <f>vlookup(A4093, 'OG Data Combined'!$A$2:$Z6277,25,false)</f>
        <v>-</v>
      </c>
      <c r="D4093" s="144" t="str">
        <f>vlookup(A4093, 'OG Data Combined'!$A$2:$AQ6277,29,false)</f>
        <v>-</v>
      </c>
      <c r="E4093" t="str">
        <f>IFERROR(__xludf.DUMMYFUNCTION("IFERROR(REGEXEXTRACT((vlookup(A4093, 'OG Data Combined'!$A$2:$AQ6277,21,false)), ""\((.*?)\)""), """")"),"")</f>
        <v/>
      </c>
    </row>
    <row r="4094">
      <c r="A4094" s="143" t="s">
        <v>40337</v>
      </c>
      <c r="B4094" s="166" t="str">
        <f>vlookup(A4094, 'OG Data Combined'!$A$2:$Z6277,25,false)</f>
        <v>https://twitter.com/wrxspitfire</v>
      </c>
      <c r="D4094" s="144" t="str">
        <f>vlookup(A4094, 'OG Data Combined'!$A$2:$AQ6277,29,false)</f>
        <v>-</v>
      </c>
      <c r="E4094" t="str">
        <f>IFERROR(__xludf.DUMMYFUNCTION("IFERROR(REGEXEXTRACT((vlookup(A4094, 'OG Data Combined'!$A$2:$AQ6277,21,false)), ""\((.*?)\)""), """")"),"")</f>
        <v/>
      </c>
    </row>
    <row r="4095">
      <c r="A4095" s="143" t="s">
        <v>40338</v>
      </c>
      <c r="B4095" s="144" t="str">
        <f>vlookup(A4095, 'OG Data Combined'!$A$2:$Z6277,25,false)</f>
        <v>-</v>
      </c>
      <c r="D4095" s="144" t="str">
        <f>vlookup(A4095, 'OG Data Combined'!$A$2:$AQ6277,29,false)</f>
        <v>-</v>
      </c>
      <c r="E4095" t="str">
        <f>IFERROR(__xludf.DUMMYFUNCTION("IFERROR(REGEXEXTRACT((vlookup(A4095, 'OG Data Combined'!$A$2:$AQ6277,21,false)), ""\((.*?)\)""), """")"),"Distance")</f>
        <v>Distance</v>
      </c>
    </row>
    <row r="4096">
      <c r="A4096" s="143" t="s">
        <v>40339</v>
      </c>
      <c r="B4096" s="144" t="str">
        <f>vlookup(A4096, 'OG Data Combined'!$A$2:$Z6277,25,false)</f>
        <v>-</v>
      </c>
      <c r="D4096" s="144" t="str">
        <f>vlookup(A4096, 'OG Data Combined'!$A$2:$AQ6277,29,false)</f>
        <v>-</v>
      </c>
      <c r="E4096" t="str">
        <f>IFERROR(__xludf.DUMMYFUNCTION("IFERROR(REGEXEXTRACT((vlookup(A4096, 'OG Data Combined'!$A$2:$AQ6277,21,false)), ""\((.*?)\)""), """")"),"")</f>
        <v/>
      </c>
    </row>
    <row r="4097">
      <c r="A4097" s="143" t="s">
        <v>40340</v>
      </c>
      <c r="B4097" s="144" t="str">
        <f>vlookup(A4097, 'OG Data Combined'!$A$2:$Z6277,25,false)</f>
        <v>-</v>
      </c>
      <c r="D4097" s="144" t="str">
        <f>vlookup(A4097, 'OG Data Combined'!$A$2:$AQ6277,29,false)</f>
        <v>-</v>
      </c>
      <c r="E4097" t="str">
        <f>IFERROR(__xludf.DUMMYFUNCTION("IFERROR(REGEXEXTRACT((vlookup(A4097, 'OG Data Combined'!$A$2:$AQ6277,21,false)), ""\((.*?)\)""), """")"),"")</f>
        <v/>
      </c>
    </row>
    <row r="4098">
      <c r="A4098" s="143" t="s">
        <v>40341</v>
      </c>
      <c r="B4098" s="144" t="str">
        <f>vlookup(A4098, 'OG Data Combined'!$A$2:$Z6277,25,false)</f>
        <v>-</v>
      </c>
      <c r="D4098" s="166" t="str">
        <f>vlookup(A4098, 'OG Data Combined'!$A$2:$AQ6277,29,false)</f>
        <v>https://www.instagram.com/throws_coach_paul/</v>
      </c>
      <c r="E4098" t="str">
        <f>IFERROR(__xludf.DUMMYFUNCTION("IFERROR(REGEXEXTRACT((vlookup(A4098, 'OG Data Combined'!$A$2:$AQ6277,21,false)), ""\((.*?)\)""), """")"),"Throws")</f>
        <v>Throws</v>
      </c>
    </row>
    <row r="4099">
      <c r="A4099" s="143" t="s">
        <v>40342</v>
      </c>
      <c r="B4099" s="144" t="str">
        <f>vlookup(A4099, 'OG Data Combined'!$A$2:$Z6277,25,false)</f>
        <v>-</v>
      </c>
      <c r="D4099" s="144" t="str">
        <f>vlookup(A4099, 'OG Data Combined'!$A$2:$AQ6277,29,false)</f>
        <v>-</v>
      </c>
      <c r="E4099" t="str">
        <f>IFERROR(__xludf.DUMMYFUNCTION("IFERROR(REGEXEXTRACT((vlookup(A4099, 'OG Data Combined'!$A$2:$AQ6277,21,false)), ""\((.*?)\)""), """")"),"")</f>
        <v/>
      </c>
    </row>
    <row r="4100">
      <c r="A4100" s="143" t="s">
        <v>40343</v>
      </c>
      <c r="B4100" s="166" t="str">
        <f>vlookup(A4100, 'OG Data Combined'!$A$2:$Z6277,25,false)</f>
        <v>https://x.com/kwamesmith11_/</v>
      </c>
      <c r="D4100" s="144" t="str">
        <f>vlookup(A4100, 'OG Data Combined'!$A$2:$AQ6277,29,false)</f>
        <v>-</v>
      </c>
      <c r="E4100" t="str">
        <f>IFERROR(__xludf.DUMMYFUNCTION("IFERROR(REGEXEXTRACT((vlookup(A4100, 'OG Data Combined'!$A$2:$AQ6277,21,false)), ""\((.*?)\)""), """")"),"Sprints, Jumps")</f>
        <v>Sprints, Jumps</v>
      </c>
    </row>
    <row r="4101">
      <c r="A4101" s="143" t="s">
        <v>40344</v>
      </c>
      <c r="B4101" s="144" t="str">
        <f>vlookup(A4101, 'OG Data Combined'!$A$2:$Z6277,25,false)</f>
        <v>-</v>
      </c>
      <c r="D4101" s="144" t="str">
        <f>vlookup(A4101, 'OG Data Combined'!$A$2:$AQ6277,29,false)</f>
        <v>-</v>
      </c>
      <c r="E4101" t="str">
        <f>IFERROR(__xludf.DUMMYFUNCTION("IFERROR(REGEXEXTRACT((vlookup(A4101, 'OG Data Combined'!$A$2:$AQ6277,21,false)), ""\((.*?)\)""), """")"),"Distance")</f>
        <v>Distance</v>
      </c>
    </row>
    <row r="4102">
      <c r="A4102" s="143" t="s">
        <v>40345</v>
      </c>
      <c r="B4102" s="144" t="str">
        <f>vlookup(A4102, 'OG Data Combined'!$A$2:$Z6277,25,false)</f>
        <v>-</v>
      </c>
      <c r="D4102" s="144" t="str">
        <f>vlookup(A4102, 'OG Data Combined'!$A$2:$AQ6277,29,false)</f>
        <v>-</v>
      </c>
      <c r="E4102" t="str">
        <f>IFERROR(__xludf.DUMMYFUNCTION("IFERROR(REGEXEXTRACT((vlookup(A4102, 'OG Data Combined'!$A$2:$AQ6277,21,false)), ""\((.*?)\)""), """")"),"Distance, Relays")</f>
        <v>Distance, Relays</v>
      </c>
    </row>
    <row r="4103">
      <c r="A4103" s="143" t="s">
        <v>40346</v>
      </c>
      <c r="B4103" s="144" t="str">
        <f>vlookup(A4103, 'OG Data Combined'!$A$2:$Z6277,25,false)</f>
        <v>-</v>
      </c>
      <c r="D4103" s="144" t="str">
        <f>vlookup(A4103, 'OG Data Combined'!$A$2:$AQ6277,29,false)</f>
        <v>-</v>
      </c>
      <c r="E4103" t="str">
        <f>IFERROR(__xludf.DUMMYFUNCTION("IFERROR(REGEXEXTRACT((vlookup(A4103, 'OG Data Combined'!$A$2:$AQ6277,21,false)), ""\((.*?)\)""), """")"),"")</f>
        <v/>
      </c>
    </row>
    <row r="4104">
      <c r="A4104" s="143" t="s">
        <v>40347</v>
      </c>
      <c r="B4104" s="144" t="str">
        <f>vlookup(A4104, 'OG Data Combined'!$A$2:$Z6277,25,false)</f>
        <v>-</v>
      </c>
      <c r="D4104" s="144" t="str">
        <f>vlookup(A4104, 'OG Data Combined'!$A$2:$AQ6277,29,false)</f>
        <v>-</v>
      </c>
      <c r="E4104" t="str">
        <f>IFERROR(__xludf.DUMMYFUNCTION("IFERROR(REGEXEXTRACT((vlookup(A4104, 'OG Data Combined'!$A$2:$AQ6277,21,false)), ""\((.*?)\)""), """")"),"Distance")</f>
        <v>Distance</v>
      </c>
    </row>
    <row r="4105">
      <c r="A4105" s="143" t="s">
        <v>40349</v>
      </c>
      <c r="B4105" s="166" t="str">
        <f>vlookup(A4105, 'OG Data Combined'!$A$2:$Z6277,25,false)</f>
        <v>https://twitter.com/henryksprint4</v>
      </c>
      <c r="D4105" s="166" t="str">
        <f>vlookup(A4105, 'OG Data Combined'!$A$2:$AQ6277,29,false)</f>
        <v>https://www.instagram.com/henryk_4/</v>
      </c>
      <c r="E4105" t="str">
        <f>IFERROR(__xludf.DUMMYFUNCTION("IFERROR(REGEXEXTRACT((vlookup(A4105, 'OG Data Combined'!$A$2:$AQ6277,21,false)), ""\((.*?)\)""), """")"),"")</f>
        <v/>
      </c>
    </row>
    <row r="4106">
      <c r="A4106" s="143" t="s">
        <v>40350</v>
      </c>
      <c r="B4106" s="144" t="str">
        <f>vlookup(A4106, 'OG Data Combined'!$A$2:$Z6277,25,false)</f>
        <v>-</v>
      </c>
      <c r="D4106" s="166" t="str">
        <f>vlookup(A4106, 'OG Data Combined'!$A$2:$AQ6277,29,false)</f>
        <v>https://www.instagram.com/amandackerno/</v>
      </c>
      <c r="E4106" t="str">
        <f>IFERROR(__xludf.DUMMYFUNCTION("IFERROR(REGEXEXTRACT((vlookup(A4106, 'OG Data Combined'!$A$2:$AQ6277,21,false)), ""\((.*?)\)""), """")"),"")</f>
        <v/>
      </c>
    </row>
    <row r="4107">
      <c r="A4107" s="143" t="s">
        <v>40351</v>
      </c>
      <c r="B4107" s="144" t="str">
        <f>vlookup(A4107, 'OG Data Combined'!$A$2:$Z6277,25,false)</f>
        <v>-</v>
      </c>
      <c r="D4107" s="144" t="str">
        <f>vlookup(A4107, 'OG Data Combined'!$A$2:$AQ6277,29,false)</f>
        <v>-</v>
      </c>
      <c r="E4107" t="str">
        <f>IFERROR(__xludf.DUMMYFUNCTION("IFERROR(REGEXEXTRACT((vlookup(A4107, 'OG Data Combined'!$A$2:$AQ6277,21,false)), ""\((.*?)\)""), """")"),"")</f>
        <v/>
      </c>
    </row>
    <row r="4108">
      <c r="A4108" s="143" t="s">
        <v>40352</v>
      </c>
      <c r="B4108" s="144" t="str">
        <f>vlookup(A4108, 'OG Data Combined'!$A$2:$Z6277,25,false)</f>
        <v>-</v>
      </c>
      <c r="D4108" s="144" t="str">
        <f>vlookup(A4108, 'OG Data Combined'!$A$2:$AQ6277,29,false)</f>
        <v>-</v>
      </c>
      <c r="E4108" t="str">
        <f>IFERROR(__xludf.DUMMYFUNCTION("IFERROR(REGEXEXTRACT((vlookup(A4108, 'OG Data Combined'!$A$2:$AQ6277,21,false)), ""\((.*?)\)""), """")"),"Throws")</f>
        <v>Throws</v>
      </c>
    </row>
    <row r="4109">
      <c r="A4109" s="143" t="s">
        <v>40353</v>
      </c>
      <c r="B4109" s="166" t="str">
        <f>vlookup(A4109, 'OG Data Combined'!$A$2:$Z6277,25,false)</f>
        <v>https://twitter.com/_shantheman</v>
      </c>
      <c r="D4109" s="144" t="str">
        <f>vlookup(A4109, 'OG Data Combined'!$A$2:$AQ6277,29,false)</f>
        <v>-</v>
      </c>
      <c r="E4109" t="str">
        <f>IFERROR(__xludf.DUMMYFUNCTION("IFERROR(REGEXEXTRACT((vlookup(A4109, 'OG Data Combined'!$A$2:$AQ6277,21,false)), ""\((.*?)\)""), """")"),"Pole Vault")</f>
        <v>Pole Vault</v>
      </c>
    </row>
    <row r="4110">
      <c r="A4110" s="143" t="s">
        <v>40354</v>
      </c>
      <c r="B4110" s="144" t="str">
        <f>vlookup(A4110, 'OG Data Combined'!$A$2:$Z6277,25,false)</f>
        <v>-</v>
      </c>
      <c r="D4110" s="144" t="str">
        <f>vlookup(A4110, 'OG Data Combined'!$A$2:$AQ6277,29,false)</f>
        <v>-</v>
      </c>
      <c r="E4110" t="str">
        <f>IFERROR(__xludf.DUMMYFUNCTION("IFERROR(REGEXEXTRACT((vlookup(A4110, 'OG Data Combined'!$A$2:$AQ6277,21,false)), ""\((.*?)\)""), """")"),"Hurdles")</f>
        <v>Hurdles</v>
      </c>
    </row>
    <row r="4111">
      <c r="A4111" s="143" t="s">
        <v>40355</v>
      </c>
      <c r="B4111" s="144" t="str">
        <f>vlookup(A4111, 'OG Data Combined'!$A$2:$Z6277,25,false)</f>
        <v>-</v>
      </c>
      <c r="D4111" s="144" t="str">
        <f>vlookup(A4111, 'OG Data Combined'!$A$2:$AQ6277,29,false)</f>
        <v>-</v>
      </c>
      <c r="E4111" t="str">
        <f>IFERROR(__xludf.DUMMYFUNCTION("IFERROR(REGEXEXTRACT((vlookup(A4111, 'OG Data Combined'!$A$2:$AQ6277,21,false)), ""\((.*?)\)""), """")"),"")</f>
        <v/>
      </c>
    </row>
    <row r="4112">
      <c r="A4112" s="143" t="s">
        <v>42377</v>
      </c>
      <c r="B4112" s="144" t="str">
        <f>vlookup(A4112, 'OG Data Combined'!$A$2:$Z6277,25,false)</f>
        <v>-</v>
      </c>
      <c r="D4112" s="144" t="str">
        <f>vlookup(A4112, 'OG Data Combined'!$A$2:$AQ6277,29,false)</f>
        <v>-</v>
      </c>
      <c r="E4112" t="str">
        <f>IFERROR(__xludf.DUMMYFUNCTION("IFERROR(REGEXEXTRACT((vlookup(A4112, 'OG Data Combined'!$A$2:$AQ6277,21,false)), ""\((.*?)\)""), """")"),"")</f>
        <v/>
      </c>
    </row>
    <row r="4113">
      <c r="A4113" s="143" t="s">
        <v>40356</v>
      </c>
      <c r="B4113" s="144" t="str">
        <f>vlookup(A4113, 'OG Data Combined'!$A$2:$Z6277,25,false)</f>
        <v>-</v>
      </c>
      <c r="D4113" s="144" t="str">
        <f>vlookup(A4113, 'OG Data Combined'!$A$2:$AQ6277,29,false)</f>
        <v>-</v>
      </c>
      <c r="E4113" t="str">
        <f>IFERROR(__xludf.DUMMYFUNCTION("IFERROR(REGEXEXTRACT((vlookup(A4113, 'OG Data Combined'!$A$2:$AQ6277,21,false)), ""\((.*?)\)""), """")"),"")</f>
        <v/>
      </c>
    </row>
    <row r="4114">
      <c r="A4114" s="143" t="s">
        <v>40357</v>
      </c>
      <c r="B4114" s="144" t="str">
        <f>vlookup(A4114, 'OG Data Combined'!$A$2:$Z6277,25,false)</f>
        <v>-</v>
      </c>
      <c r="D4114" s="144" t="str">
        <f>vlookup(A4114, 'OG Data Combined'!$A$2:$AQ6277,29,false)</f>
        <v>-</v>
      </c>
      <c r="E4114" t="str">
        <f>IFERROR(__xludf.DUMMYFUNCTION("IFERROR(REGEXEXTRACT((vlookup(A4114, 'OG Data Combined'!$A$2:$AQ6277,21,false)), ""\((.*?)\)""), """")"),"Distance")</f>
        <v>Distance</v>
      </c>
    </row>
    <row r="4115">
      <c r="A4115" s="143" t="s">
        <v>40358</v>
      </c>
      <c r="B4115" s="154" t="str">
        <f>vlookup(A4115, 'OG Data Combined'!$A$2:$Z6277,25,false)</f>
        <v/>
      </c>
      <c r="D4115" s="154" t="str">
        <f>vlookup(A4115, 'OG Data Combined'!$A$2:$AQ6277,29,false)</f>
        <v/>
      </c>
      <c r="E4115" t="str">
        <f>IFERROR(__xludf.DUMMYFUNCTION("IFERROR(REGEXEXTRACT((vlookup(A4115, 'OG Data Combined'!$A$2:$AQ6277,21,false)), ""\((.*?)\)""), """")"),"")</f>
        <v/>
      </c>
    </row>
    <row r="4116">
      <c r="A4116" s="143" t="s">
        <v>40359</v>
      </c>
      <c r="B4116" s="144" t="str">
        <f>vlookup(A4116, 'OG Data Combined'!$A$2:$Z6277,25,false)</f>
        <v>-</v>
      </c>
      <c r="D4116" s="144" t="str">
        <f>vlookup(A4116, 'OG Data Combined'!$A$2:$AQ6277,29,false)</f>
        <v>-</v>
      </c>
      <c r="E4116" t="str">
        <f>IFERROR(__xludf.DUMMYFUNCTION("IFERROR(REGEXEXTRACT((vlookup(A4116, 'OG Data Combined'!$A$2:$AQ6277,21,false)), ""\((.*?)\)""), """")"),"Distance")</f>
        <v>Distance</v>
      </c>
    </row>
    <row r="4117">
      <c r="A4117" s="143" t="s">
        <v>40360</v>
      </c>
      <c r="B4117" s="144" t="str">
        <f>vlookup(A4117, 'OG Data Combined'!$A$2:$Z6277,25,false)</f>
        <v>-</v>
      </c>
      <c r="D4117" s="144" t="str">
        <f>vlookup(A4117, 'OG Data Combined'!$A$2:$AQ6277,29,false)</f>
        <v>-</v>
      </c>
      <c r="E4117" t="str">
        <f>IFERROR(__xludf.DUMMYFUNCTION("IFERROR(REGEXEXTRACT((vlookup(A4117, 'OG Data Combined'!$A$2:$AQ6277,21,false)), ""\((.*?)\)""), """")"),"")</f>
        <v/>
      </c>
    </row>
    <row r="4118">
      <c r="A4118" s="143" t="s">
        <v>42378</v>
      </c>
      <c r="B4118" s="144" t="str">
        <f>vlookup(A4118, 'OG Data Combined'!$A$2:$Z6277,25,false)</f>
        <v>-</v>
      </c>
      <c r="D4118" s="166" t="str">
        <f>vlookup(A4118, 'OG Data Combined'!$A$2:$AQ6277,29,false)</f>
        <v>https://www.instagram.com/catiejaz24/</v>
      </c>
      <c r="E4118" t="str">
        <f>IFERROR(__xludf.DUMMYFUNCTION("IFERROR(REGEXEXTRACT((vlookup(A4118, 'OG Data Combined'!$A$2:$AQ6277,21,false)), ""\((.*?)\)""), """")"),"")</f>
        <v/>
      </c>
    </row>
    <row r="4119">
      <c r="A4119" s="143" t="s">
        <v>40361</v>
      </c>
      <c r="B4119" s="144" t="str">
        <f>vlookup(A4119, 'OG Data Combined'!$A$2:$Z6277,25,false)</f>
        <v>-</v>
      </c>
      <c r="D4119" s="144" t="str">
        <f>vlookup(A4119, 'OG Data Combined'!$A$2:$AQ6277,29,false)</f>
        <v>-</v>
      </c>
      <c r="E4119" t="str">
        <f>IFERROR(__xludf.DUMMYFUNCTION("IFERROR(REGEXEXTRACT((vlookup(A4119, 'OG Data Combined'!$A$2:$AQ6277,21,false)), ""\((.*?)\)""), """")"),"")</f>
        <v/>
      </c>
    </row>
    <row r="4120">
      <c r="A4120" s="143" t="s">
        <v>40362</v>
      </c>
      <c r="B4120" s="144" t="str">
        <f>vlookup(A4120, 'OG Data Combined'!$A$2:$Z6277,25,false)</f>
        <v>-</v>
      </c>
      <c r="D4120" s="144" t="str">
        <f>vlookup(A4120, 'OG Data Combined'!$A$2:$AQ6277,29,false)</f>
        <v>-</v>
      </c>
      <c r="E4120" t="str">
        <f>IFERROR(__xludf.DUMMYFUNCTION("IFERROR(REGEXEXTRACT((vlookup(A4120, 'OG Data Combined'!$A$2:$AQ6277,21,false)), ""\((.*?)\)""), """")"),"")</f>
        <v/>
      </c>
    </row>
    <row r="4121">
      <c r="A4121" s="143" t="s">
        <v>40363</v>
      </c>
      <c r="B4121" s="144" t="str">
        <f>vlookup(A4121, 'OG Data Combined'!$A$2:$Z6277,25,false)</f>
        <v>-</v>
      </c>
      <c r="D4121" s="144" t="str">
        <f>vlookup(A4121, 'OG Data Combined'!$A$2:$AQ6277,29,false)</f>
        <v>-</v>
      </c>
      <c r="E4121" t="str">
        <f>IFERROR(__xludf.DUMMYFUNCTION("IFERROR(REGEXEXTRACT((vlookup(A4121, 'OG Data Combined'!$A$2:$AQ6277,21,false)), ""\((.*?)\)""), """")"),"")</f>
        <v/>
      </c>
    </row>
    <row r="4122">
      <c r="A4122" s="143" t="s">
        <v>40364</v>
      </c>
      <c r="B4122" s="144" t="str">
        <f>vlookup(A4122, 'OG Data Combined'!$A$2:$Z6277,25,false)</f>
        <v>-</v>
      </c>
      <c r="D4122" s="144" t="str">
        <f>vlookup(A4122, 'OG Data Combined'!$A$2:$AQ6277,29,false)</f>
        <v>-</v>
      </c>
      <c r="E4122" t="str">
        <f>IFERROR(__xludf.DUMMYFUNCTION("IFERROR(REGEXEXTRACT((vlookup(A4122, 'OG Data Combined'!$A$2:$AQ6277,21,false)), ""\((.*?)\)""), """")"),"")</f>
        <v/>
      </c>
    </row>
    <row r="4123">
      <c r="A4123" s="143" t="s">
        <v>40365</v>
      </c>
      <c r="B4123" s="144" t="str">
        <f>vlookup(A4123, 'OG Data Combined'!$A$2:$Z6277,25,false)</f>
        <v>-</v>
      </c>
      <c r="D4123" s="166" t="str">
        <f>vlookup(A4123, 'OG Data Combined'!$A$2:$AQ6277,29,false)</f>
        <v>https://www.instagram.com/mrmurray22/</v>
      </c>
      <c r="E4123" t="str">
        <f>IFERROR(__xludf.DUMMYFUNCTION("IFERROR(REGEXEXTRACT((vlookup(A4123, 'OG Data Combined'!$A$2:$AQ6277,21,false)), ""\((.*?)\)""), """")"),"")</f>
        <v/>
      </c>
    </row>
    <row r="4124">
      <c r="A4124" s="143" t="s">
        <v>40366</v>
      </c>
      <c r="B4124" s="144" t="str">
        <f>vlookup(A4124, 'OG Data Combined'!$A$2:$Z6277,25,false)</f>
        <v>-</v>
      </c>
      <c r="D4124" s="144" t="str">
        <f>vlookup(A4124, 'OG Data Combined'!$A$2:$AQ6277,29,false)</f>
        <v>-</v>
      </c>
      <c r="E4124" t="str">
        <f>IFERROR(__xludf.DUMMYFUNCTION("IFERROR(REGEXEXTRACT((vlookup(A4124, 'OG Data Combined'!$A$2:$AQ6277,21,false)), ""\((.*?)\)""), """")"),"Sprints, Hurdles, Jumps")</f>
        <v>Sprints, Hurdles, Jumps</v>
      </c>
    </row>
    <row r="4125">
      <c r="A4125" s="143" t="s">
        <v>40367</v>
      </c>
      <c r="B4125" s="144" t="str">
        <f>vlookup(A4125, 'OG Data Combined'!$A$2:$Z6277,25,false)</f>
        <v>-</v>
      </c>
      <c r="D4125" s="144" t="str">
        <f>vlookup(A4125, 'OG Data Combined'!$A$2:$AQ6277,29,false)</f>
        <v>-</v>
      </c>
      <c r="E4125" t="str">
        <f>IFERROR(__xludf.DUMMYFUNCTION("IFERROR(REGEXEXTRACT((vlookup(A4125, 'OG Data Combined'!$A$2:$AQ6277,21,false)), ""\((.*?)\)""), """")"),"Pole Vault")</f>
        <v>Pole Vault</v>
      </c>
    </row>
    <row r="4126">
      <c r="A4126" s="143" t="s">
        <v>40368</v>
      </c>
      <c r="B4126" s="144" t="str">
        <f>vlookup(A4126, 'OG Data Combined'!$A$2:$Z6277,25,false)</f>
        <v>-</v>
      </c>
      <c r="D4126" s="166" t="str">
        <f>vlookup(A4126, 'OG Data Combined'!$A$2:$AQ6277,29,false)</f>
        <v>https://www.instagram.com/davidmsmith15/</v>
      </c>
      <c r="E4126" t="str">
        <f>IFERROR(__xludf.DUMMYFUNCTION("IFERROR(REGEXEXTRACT((vlookup(A4126, 'OG Data Combined'!$A$2:$AQ6277,21,false)), ""\((.*?)\)""), """")"),"Distance")</f>
        <v>Distance</v>
      </c>
    </row>
    <row r="4127">
      <c r="A4127" s="143" t="s">
        <v>40369</v>
      </c>
      <c r="B4127" s="144" t="str">
        <f>vlookup(A4127, 'OG Data Combined'!$A$2:$Z6277,25,false)</f>
        <v>-</v>
      </c>
      <c r="D4127" s="166" t="str">
        <f>vlookup(A4127, 'OG Data Combined'!$A$2:$AQ6277,29,false)</f>
        <v>https://www.instagram.com/jdoeshurdles/</v>
      </c>
      <c r="E4127" t="str">
        <f>IFERROR(__xludf.DUMMYFUNCTION("IFERROR(REGEXEXTRACT((vlookup(A4127, 'OG Data Combined'!$A$2:$AQ6277,21,false)), ""\((.*?)\)""), """")"),"")</f>
        <v/>
      </c>
    </row>
    <row r="4128">
      <c r="A4128" s="143" t="s">
        <v>40370</v>
      </c>
      <c r="B4128" s="144" t="str">
        <f>vlookup(A4128, 'OG Data Combined'!$A$2:$Z6277,25,false)</f>
        <v>-</v>
      </c>
      <c r="D4128" s="144" t="str">
        <f>vlookup(A4128, 'OG Data Combined'!$A$2:$AQ6277,29,false)</f>
        <v>-</v>
      </c>
      <c r="E4128" t="str">
        <f>IFERROR(__xludf.DUMMYFUNCTION("IFERROR(REGEXEXTRACT((vlookup(A4128, 'OG Data Combined'!$A$2:$AQ6277,21,false)), ""\((.*?)\)""), """")"),"Throws")</f>
        <v>Throws</v>
      </c>
    </row>
    <row r="4129">
      <c r="A4129" s="143" t="s">
        <v>40371</v>
      </c>
      <c r="B4129" s="144" t="str">
        <f>vlookup(A4129, 'OG Data Combined'!$A$2:$Z6277,25,false)</f>
        <v>-</v>
      </c>
      <c r="D4129" s="144" t="str">
        <f>vlookup(A4129, 'OG Data Combined'!$A$2:$AQ6277,29,false)</f>
        <v>-</v>
      </c>
      <c r="E4129" t="str">
        <f>IFERROR(__xludf.DUMMYFUNCTION("IFERROR(REGEXEXTRACT((vlookup(A4129, 'OG Data Combined'!$A$2:$AQ6277,21,false)), ""\((.*?)\)""), """")"),"Distance")</f>
        <v>Distance</v>
      </c>
    </row>
    <row r="4130">
      <c r="A4130" s="143" t="s">
        <v>40372</v>
      </c>
      <c r="B4130" s="144" t="str">
        <f>vlookup(A4130, 'OG Data Combined'!$A$2:$Z6277,25,false)</f>
        <v>-</v>
      </c>
      <c r="D4130" s="144" t="str">
        <f>vlookup(A4130, 'OG Data Combined'!$A$2:$AQ6277,29,false)</f>
        <v>-</v>
      </c>
      <c r="E4130" t="str">
        <f>IFERROR(__xludf.DUMMYFUNCTION("IFERROR(REGEXEXTRACT((vlookup(A4130, 'OG Data Combined'!$A$2:$AQ6277,21,false)), ""\((.*?)\)""), """")"),"")</f>
        <v/>
      </c>
    </row>
    <row r="4131">
      <c r="A4131" s="143" t="s">
        <v>40373</v>
      </c>
      <c r="B4131" s="144" t="str">
        <f>vlookup(A4131, 'OG Data Combined'!$A$2:$Z6277,25,false)</f>
        <v>-</v>
      </c>
      <c r="D4131" s="144" t="str">
        <f>vlookup(A4131, 'OG Data Combined'!$A$2:$AQ6277,29,false)</f>
        <v>-</v>
      </c>
      <c r="E4131" t="str">
        <f>IFERROR(__xludf.DUMMYFUNCTION("IFERROR(REGEXEXTRACT((vlookup(A4131, 'OG Data Combined'!$A$2:$AQ6277,21,false)), ""\((.*?)\)""), """")"),"")</f>
        <v/>
      </c>
    </row>
    <row r="4132">
      <c r="A4132" s="143" t="s">
        <v>40374</v>
      </c>
      <c r="B4132" s="144" t="str">
        <f>vlookup(A4132, 'OG Data Combined'!$A$2:$Z6277,25,false)</f>
        <v>-</v>
      </c>
      <c r="D4132" s="144" t="str">
        <f>vlookup(A4132, 'OG Data Combined'!$A$2:$AQ6277,29,false)</f>
        <v>-</v>
      </c>
      <c r="E4132" t="str">
        <f>IFERROR(__xludf.DUMMYFUNCTION("IFERROR(REGEXEXTRACT((vlookup(A4132, 'OG Data Combined'!$A$2:$AQ6277,21,false)), ""\((.*?)\)""), """")"),"Throws")</f>
        <v>Throws</v>
      </c>
    </row>
    <row r="4133">
      <c r="A4133" s="143" t="s">
        <v>40375</v>
      </c>
      <c r="B4133" s="144" t="str">
        <f>vlookup(A4133, 'OG Data Combined'!$A$2:$Z6277,25,false)</f>
        <v>-</v>
      </c>
      <c r="D4133" s="144" t="str">
        <f>vlookup(A4133, 'OG Data Combined'!$A$2:$AQ6277,29,false)</f>
        <v>-</v>
      </c>
      <c r="E4133" t="str">
        <f>IFERROR(__xludf.DUMMYFUNCTION("IFERROR(REGEXEXTRACT((vlookup(A4133, 'OG Data Combined'!$A$2:$AQ6277,21,false)), ""\((.*?)\)""), """")"),"Throws")</f>
        <v>Throws</v>
      </c>
    </row>
    <row r="4134">
      <c r="A4134" s="143" t="s">
        <v>40376</v>
      </c>
      <c r="B4134" s="144" t="str">
        <f>vlookup(A4134, 'OG Data Combined'!$A$2:$Z6277,25,false)</f>
        <v>-</v>
      </c>
      <c r="D4134" s="144" t="str">
        <f>vlookup(A4134, 'OG Data Combined'!$A$2:$AQ6277,29,false)</f>
        <v>-</v>
      </c>
      <c r="E4134" t="str">
        <f>IFERROR(__xludf.DUMMYFUNCTION("IFERROR(REGEXEXTRACT((vlookup(A4134, 'OG Data Combined'!$A$2:$AQ6277,21,false)), ""\((.*?)\)""), """")"),"Pole Vault")</f>
        <v>Pole Vault</v>
      </c>
    </row>
    <row r="4135">
      <c r="A4135" s="143" t="s">
        <v>40377</v>
      </c>
      <c r="B4135" s="144" t="str">
        <f>vlookup(A4135, 'OG Data Combined'!$A$2:$Z6277,25,false)</f>
        <v>-</v>
      </c>
      <c r="D4135" s="144" t="str">
        <f>vlookup(A4135, 'OG Data Combined'!$A$2:$AQ6277,29,false)</f>
        <v>-</v>
      </c>
      <c r="E4135" t="str">
        <f>IFERROR(__xludf.DUMMYFUNCTION("IFERROR(REGEXEXTRACT((vlookup(A4135, 'OG Data Combined'!$A$2:$AQ6277,21,false)), ""\((.*?)\)""), """")"),"Jumps")</f>
        <v>Jumps</v>
      </c>
    </row>
    <row r="4136">
      <c r="A4136" s="143" t="s">
        <v>40378</v>
      </c>
      <c r="B4136" s="144" t="str">
        <f>vlookup(A4136, 'OG Data Combined'!$A$2:$Z6277,25,false)</f>
        <v>-</v>
      </c>
      <c r="D4136" s="144" t="str">
        <f>vlookup(A4136, 'OG Data Combined'!$A$2:$AQ6277,29,false)</f>
        <v>-</v>
      </c>
      <c r="E4136" t="str">
        <f>IFERROR(__xludf.DUMMYFUNCTION("IFERROR(REGEXEXTRACT((vlookup(A4136, 'OG Data Combined'!$A$2:$AQ6277,21,false)), ""\((.*?)\)""), """")"),"Distance")</f>
        <v>Distance</v>
      </c>
    </row>
    <row r="4137">
      <c r="A4137" s="143" t="s">
        <v>40379</v>
      </c>
      <c r="B4137" s="144" t="str">
        <f>vlookup(A4137, 'OG Data Combined'!$A$2:$Z6277,25,false)</f>
        <v>-</v>
      </c>
      <c r="D4137" s="144" t="str">
        <f>vlookup(A4137, 'OG Data Combined'!$A$2:$AQ6277,29,false)</f>
        <v>-</v>
      </c>
      <c r="E4137" t="str">
        <f>IFERROR(__xludf.DUMMYFUNCTION("IFERROR(REGEXEXTRACT((vlookup(A4137, 'OG Data Combined'!$A$2:$AQ6277,21,false)), ""\((.*?)\)""), """")"),"")</f>
        <v/>
      </c>
    </row>
    <row r="4138">
      <c r="A4138" s="143" t="s">
        <v>40380</v>
      </c>
      <c r="B4138" s="144" t="str">
        <f>vlookup(A4138, 'OG Data Combined'!$A$2:$Z6277,25,false)</f>
        <v>-</v>
      </c>
      <c r="D4138" s="144" t="str">
        <f>vlookup(A4138, 'OG Data Combined'!$A$2:$AQ6277,29,false)</f>
        <v>-</v>
      </c>
      <c r="E4138" t="str">
        <f>IFERROR(__xludf.DUMMYFUNCTION("IFERROR(REGEXEXTRACT((vlookup(A4138, 'OG Data Combined'!$A$2:$AQ6277,21,false)), ""\((.*?)\)""), """")"),"")</f>
        <v/>
      </c>
    </row>
    <row r="4139">
      <c r="A4139" s="143" t="s">
        <v>40381</v>
      </c>
      <c r="B4139" s="166" t="str">
        <f>vlookup(A4139, 'OG Data Combined'!$A$2:$Z6277,25,false)</f>
        <v>https://twitter.com/j_bird34</v>
      </c>
      <c r="D4139" s="144" t="str">
        <f>vlookup(A4139, 'OG Data Combined'!$A$2:$AQ6277,29,false)</f>
        <v>-</v>
      </c>
      <c r="E4139" t="str">
        <f>IFERROR(__xludf.DUMMYFUNCTION("IFERROR(REGEXEXTRACT((vlookup(A4139, 'OG Data Combined'!$A$2:$AQ6277,21,false)), ""\((.*?)\)""), """")"),"Throws")</f>
        <v>Throws</v>
      </c>
    </row>
    <row r="4140">
      <c r="A4140" s="143" t="s">
        <v>40382</v>
      </c>
      <c r="B4140" s="144" t="str">
        <f>vlookup(A4140, 'OG Data Combined'!$A$2:$Z6277,25,false)</f>
        <v>-</v>
      </c>
      <c r="D4140" s="144" t="str">
        <f>vlookup(A4140, 'OG Data Combined'!$A$2:$AQ6277,29,false)</f>
        <v>-</v>
      </c>
      <c r="E4140" t="str">
        <f>IFERROR(__xludf.DUMMYFUNCTION("IFERROR(REGEXEXTRACT((vlookup(A4140, 'OG Data Combined'!$A$2:$AQ6277,21,false)), ""\((.*?)\)""), """")"),"Pole Vault")</f>
        <v>Pole Vault</v>
      </c>
    </row>
    <row r="4141">
      <c r="A4141" s="143" t="s">
        <v>40383</v>
      </c>
      <c r="B4141" s="144" t="str">
        <f>vlookup(A4141, 'OG Data Combined'!$A$2:$Z6277,25,false)</f>
        <v>-</v>
      </c>
      <c r="D4141" s="144" t="str">
        <f>vlookup(A4141, 'OG Data Combined'!$A$2:$AQ6277,29,false)</f>
        <v>-</v>
      </c>
      <c r="E4141" t="str">
        <f>IFERROR(__xludf.DUMMYFUNCTION("IFERROR(REGEXEXTRACT((vlookup(A4141, 'OG Data Combined'!$A$2:$AQ6277,21,false)), ""\((.*?)\)""), """")"),"Long-Jump, Triple-Jump")</f>
        <v>Long-Jump, Triple-Jump</v>
      </c>
    </row>
    <row r="4142">
      <c r="A4142" s="143" t="s">
        <v>40384</v>
      </c>
      <c r="B4142" s="144" t="str">
        <f>vlookup(A4142, 'OG Data Combined'!$A$2:$Z6277,25,false)</f>
        <v>-</v>
      </c>
      <c r="D4142" s="144" t="str">
        <f>vlookup(A4142, 'OG Data Combined'!$A$2:$AQ6277,29,false)</f>
        <v>-</v>
      </c>
      <c r="E4142" t="str">
        <f>IFERROR(__xludf.DUMMYFUNCTION("IFERROR(REGEXEXTRACT((vlookup(A4142, 'OG Data Combined'!$A$2:$AQ6277,21,false)), ""\((.*?)\)""), """")"),"High-Jump")</f>
        <v>High-Jump</v>
      </c>
    </row>
    <row r="4143">
      <c r="A4143" s="143" t="s">
        <v>40385</v>
      </c>
      <c r="B4143" s="144" t="str">
        <f>vlookup(A4143, 'OG Data Combined'!$A$2:$Z6277,25,false)</f>
        <v>-</v>
      </c>
      <c r="D4143" s="144" t="str">
        <f>vlookup(A4143, 'OG Data Combined'!$A$2:$AQ6277,29,false)</f>
        <v>-</v>
      </c>
      <c r="E4143" t="str">
        <f>IFERROR(__xludf.DUMMYFUNCTION("IFERROR(REGEXEXTRACT((vlookup(A4143, 'OG Data Combined'!$A$2:$AQ6277,21,false)), ""\((.*?)\)""), """")"),"Distance")</f>
        <v>Distance</v>
      </c>
    </row>
    <row r="4144">
      <c r="A4144" s="143" t="s">
        <v>40386</v>
      </c>
      <c r="B4144" s="144" t="str">
        <f>vlookup(A4144, 'OG Data Combined'!$A$2:$Z6277,25,false)</f>
        <v>-</v>
      </c>
      <c r="D4144" s="144" t="str">
        <f>vlookup(A4144, 'OG Data Combined'!$A$2:$AQ6277,29,false)</f>
        <v>-</v>
      </c>
      <c r="E4144" t="str">
        <f>IFERROR(__xludf.DUMMYFUNCTION("IFERROR(REGEXEXTRACT((vlookup(A4144, 'OG Data Combined'!$A$2:$AQ6277,21,false)), ""\((.*?)\)""), """")"),"Throws")</f>
        <v>Throws</v>
      </c>
    </row>
    <row r="4145">
      <c r="A4145" s="143" t="s">
        <v>40387</v>
      </c>
      <c r="B4145" s="166" t="str">
        <f>vlookup(A4145, 'OG Data Combined'!$A$2:$Z6277,25,false)</f>
        <v>https://x.com/joshotto</v>
      </c>
      <c r="D4145" s="166" t="str">
        <f>vlookup(A4145, 'OG Data Combined'!$A$2:$AQ6277,29,false)</f>
        <v>https://www.instagram.com/joshotto30/</v>
      </c>
      <c r="E4145" t="str">
        <f>IFERROR(__xludf.DUMMYFUNCTION("IFERROR(REGEXEXTRACT((vlookup(A4145, 'OG Data Combined'!$A$2:$AQ6277,21,false)), ""\((.*?)\)""), """")"),"Horizontal Jumps")</f>
        <v>Horizontal Jumps</v>
      </c>
    </row>
    <row r="4146">
      <c r="A4146" s="143" t="s">
        <v>40388</v>
      </c>
      <c r="B4146" s="144" t="str">
        <f>vlookup(A4146, 'OG Data Combined'!$A$2:$Z6277,25,false)</f>
        <v>-</v>
      </c>
      <c r="D4146" s="144" t="str">
        <f>vlookup(A4146, 'OG Data Combined'!$A$2:$AQ6277,29,false)</f>
        <v>-</v>
      </c>
      <c r="E4146" t="str">
        <f>IFERROR(__xludf.DUMMYFUNCTION("IFERROR(REGEXEXTRACT((vlookup(A4146, 'OG Data Combined'!$A$2:$AQ6277,21,false)), ""\((.*?)\)""), """")"),"")</f>
        <v/>
      </c>
    </row>
    <row r="4147">
      <c r="A4147" s="143" t="s">
        <v>40389</v>
      </c>
      <c r="B4147" s="144" t="str">
        <f>vlookup(A4147, 'OG Data Combined'!$A$2:$Z6277,25,false)</f>
        <v>-</v>
      </c>
      <c r="D4147" s="166" t="str">
        <f>vlookup(A4147, 'OG Data Combined'!$A$2:$AQ6277,29,false)</f>
        <v>https://www.instagram.com/lvcxctf/</v>
      </c>
      <c r="E4147" t="str">
        <f>IFERROR(__xludf.DUMMYFUNCTION("IFERROR(REGEXEXTRACT((vlookup(A4147, 'OG Data Combined'!$A$2:$AQ6277,21,false)), ""\((.*?)\)""), """")"),"Pole Vault")</f>
        <v>Pole Vault</v>
      </c>
    </row>
    <row r="4148">
      <c r="A4148" s="143" t="s">
        <v>40390</v>
      </c>
      <c r="B4148" s="144" t="str">
        <f>vlookup(A4148, 'OG Data Combined'!$A$2:$Z6277,25,false)</f>
        <v>-</v>
      </c>
      <c r="D4148" s="144" t="str">
        <f>vlookup(A4148, 'OG Data Combined'!$A$2:$AQ6277,29,false)</f>
        <v>-</v>
      </c>
      <c r="E4148" t="str">
        <f>IFERROR(__xludf.DUMMYFUNCTION("IFERROR(REGEXEXTRACT((vlookup(A4148, 'OG Data Combined'!$A$2:$AQ6277,21,false)), ""\((.*?)\)""), """")"),"Horizontal Jumps, High Jump")</f>
        <v>Horizontal Jumps, High Jump</v>
      </c>
    </row>
    <row r="4149">
      <c r="A4149" s="143" t="s">
        <v>40391</v>
      </c>
      <c r="B4149" s="144" t="str">
        <f>vlookup(A4149, 'OG Data Combined'!$A$2:$Z6277,25,false)</f>
        <v>-</v>
      </c>
      <c r="D4149" s="144" t="str">
        <f>vlookup(A4149, 'OG Data Combined'!$A$2:$AQ6277,29,false)</f>
        <v>-</v>
      </c>
      <c r="E4149" t="str">
        <f>IFERROR(__xludf.DUMMYFUNCTION("IFERROR(REGEXEXTRACT((vlookup(A4149, 'OG Data Combined'!$A$2:$AQ6277,21,false)), ""\((.*?)\)""), """")"),"Distance")</f>
        <v>Distance</v>
      </c>
    </row>
    <row r="4150">
      <c r="A4150" s="143" t="s">
        <v>40392</v>
      </c>
      <c r="B4150" s="144" t="str">
        <f>vlookup(A4150, 'OG Data Combined'!$A$2:$Z6277,25,false)</f>
        <v>-</v>
      </c>
      <c r="D4150" s="144" t="str">
        <f>vlookup(A4150, 'OG Data Combined'!$A$2:$AQ6277,29,false)</f>
        <v>-</v>
      </c>
      <c r="E4150" t="str">
        <f>IFERROR(__xludf.DUMMYFUNCTION("IFERROR(REGEXEXTRACT((vlookup(A4150, 'OG Data Combined'!$A$2:$AQ6277,21,false)), ""\((.*?)\)""), """")"),"")</f>
        <v/>
      </c>
    </row>
    <row r="4151">
      <c r="A4151" s="143" t="s">
        <v>40393</v>
      </c>
      <c r="B4151" s="144" t="str">
        <f>vlookup(A4151, 'OG Data Combined'!$A$2:$Z6277,25,false)</f>
        <v>-</v>
      </c>
      <c r="D4151" s="144" t="str">
        <f>vlookup(A4151, 'OG Data Combined'!$A$2:$AQ6277,29,false)</f>
        <v>-</v>
      </c>
      <c r="E4151" t="str">
        <f>IFERROR(__xludf.DUMMYFUNCTION("IFERROR(REGEXEXTRACT((vlookup(A4151, 'OG Data Combined'!$A$2:$AQ6277,21,false)), ""\((.*?)\)""), """")"),"Sprints")</f>
        <v>Sprints</v>
      </c>
    </row>
    <row r="4152">
      <c r="A4152" s="143" t="s">
        <v>40394</v>
      </c>
      <c r="B4152" s="144" t="str">
        <f>vlookup(A4152, 'OG Data Combined'!$A$2:$Z6277,25,false)</f>
        <v>-</v>
      </c>
      <c r="D4152" s="144" t="str">
        <f>vlookup(A4152, 'OG Data Combined'!$A$2:$AQ6277,29,false)</f>
        <v>-</v>
      </c>
      <c r="E4152" t="str">
        <f>IFERROR(__xludf.DUMMYFUNCTION("IFERROR(REGEXEXTRACT((vlookup(A4152, 'OG Data Combined'!$A$2:$AQ6277,21,false)), ""\((.*?)\)""), """")"),"Distance")</f>
        <v>Distance</v>
      </c>
    </row>
    <row r="4153">
      <c r="A4153" s="143" t="s">
        <v>40395</v>
      </c>
      <c r="B4153" s="144" t="str">
        <f>vlookup(A4153, 'OG Data Combined'!$A$2:$Z6277,25,false)</f>
        <v>-</v>
      </c>
      <c r="D4153" s="144" t="str">
        <f>vlookup(A4153, 'OG Data Combined'!$A$2:$AQ6277,29,false)</f>
        <v>-</v>
      </c>
      <c r="E4153" t="str">
        <f>IFERROR(__xludf.DUMMYFUNCTION("IFERROR(REGEXEXTRACT((vlookup(A4153, 'OG Data Combined'!$A$2:$AQ6277,21,false)), ""\((.*?)\)""), """")"),"")</f>
        <v/>
      </c>
    </row>
    <row r="4154">
      <c r="A4154" s="143" t="s">
        <v>40396</v>
      </c>
      <c r="B4154" s="144" t="str">
        <f>vlookup(A4154, 'OG Data Combined'!$A$2:$Z6277,25,false)</f>
        <v>-</v>
      </c>
      <c r="D4154" s="144" t="str">
        <f>vlookup(A4154, 'OG Data Combined'!$A$2:$AQ6277,29,false)</f>
        <v>-</v>
      </c>
      <c r="E4154" t="str">
        <f>IFERROR(__xludf.DUMMYFUNCTION("IFERROR(REGEXEXTRACT((vlookup(A4154, 'OG Data Combined'!$A$2:$AQ6277,21,false)), ""\((.*?)\)""), """")"),"")</f>
        <v/>
      </c>
    </row>
    <row r="4155">
      <c r="A4155" s="143" t="s">
        <v>40397</v>
      </c>
      <c r="B4155" s="144" t="str">
        <f>vlookup(A4155, 'OG Data Combined'!$A$2:$Z6277,25,false)</f>
        <v>-</v>
      </c>
      <c r="D4155" s="144" t="str">
        <f>vlookup(A4155, 'OG Data Combined'!$A$2:$AQ6277,29,false)</f>
        <v>-</v>
      </c>
      <c r="E4155" t="str">
        <f>IFERROR(__xludf.DUMMYFUNCTION("IFERROR(REGEXEXTRACT((vlookup(A4155, 'OG Data Combined'!$A$2:$AQ6277,21,false)), ""\((.*?)\)""), """")"),"Sprints")</f>
        <v>Sprints</v>
      </c>
    </row>
    <row r="4156">
      <c r="A4156" s="143" t="s">
        <v>40398</v>
      </c>
      <c r="B4156" s="144" t="str">
        <f>vlookup(A4156, 'OG Data Combined'!$A$2:$Z6277,25,false)</f>
        <v>-</v>
      </c>
      <c r="D4156" s="144" t="str">
        <f>vlookup(A4156, 'OG Data Combined'!$A$2:$AQ6277,29,false)</f>
        <v>-</v>
      </c>
      <c r="E4156" t="str">
        <f>IFERROR(__xludf.DUMMYFUNCTION("IFERROR(REGEXEXTRACT((vlookup(A4156, 'OG Data Combined'!$A$2:$AQ6277,21,false)), ""\((.*?)\)""), """")"),"Hurdles")</f>
        <v>Hurdles</v>
      </c>
    </row>
    <row r="4157">
      <c r="A4157" s="143" t="s">
        <v>40399</v>
      </c>
      <c r="B4157" s="144" t="str">
        <f>vlookup(A4157, 'OG Data Combined'!$A$2:$Z6277,25,false)</f>
        <v>-</v>
      </c>
      <c r="D4157" s="144" t="str">
        <f>vlookup(A4157, 'OG Data Combined'!$A$2:$AQ6277,29,false)</f>
        <v>-</v>
      </c>
      <c r="E4157" t="str">
        <f>IFERROR(__xludf.DUMMYFUNCTION("IFERROR(REGEXEXTRACT((vlookup(A4157, 'OG Data Combined'!$A$2:$AQ6277,21,false)), ""\((.*?)\)""), """")"),"Hurdles")</f>
        <v>Hurdles</v>
      </c>
    </row>
    <row r="4158">
      <c r="A4158" s="143" t="s">
        <v>40400</v>
      </c>
      <c r="B4158" s="144" t="str">
        <f>vlookup(A4158, 'OG Data Combined'!$A$2:$Z6277,25,false)</f>
        <v>-</v>
      </c>
      <c r="D4158" s="144" t="str">
        <f>vlookup(A4158, 'OG Data Combined'!$A$2:$AQ6277,29,false)</f>
        <v>-</v>
      </c>
      <c r="E4158" t="str">
        <f>IFERROR(__xludf.DUMMYFUNCTION("IFERROR(REGEXEXTRACT((vlookup(A4158, 'OG Data Combined'!$A$2:$AQ6277,21,false)), ""\((.*?)\)""), """")"),"")</f>
        <v/>
      </c>
    </row>
    <row r="4159">
      <c r="A4159" s="143" t="s">
        <v>40401</v>
      </c>
      <c r="B4159" s="166" t="str">
        <f>vlookup(A4159, 'OG Data Combined'!$A$2:$Z6277,25,false)</f>
        <v>https://twitter.com/emsen44</v>
      </c>
      <c r="D4159" s="144" t="str">
        <f>vlookup(A4159, 'OG Data Combined'!$A$2:$AQ6277,29,false)</f>
        <v>-</v>
      </c>
      <c r="E4159" t="str">
        <f>IFERROR(__xludf.DUMMYFUNCTION("IFERROR(REGEXEXTRACT((vlookup(A4159, 'OG Data Combined'!$A$2:$AQ6277,21,false)), ""\((.*?)\)""), """")"),"")</f>
        <v/>
      </c>
    </row>
    <row r="4160">
      <c r="A4160" s="143" t="s">
        <v>40402</v>
      </c>
      <c r="B4160" s="144" t="str">
        <f>vlookup(A4160, 'OG Data Combined'!$A$2:$Z6277,25,false)</f>
        <v>-</v>
      </c>
      <c r="D4160" s="144" t="str">
        <f>vlookup(A4160, 'OG Data Combined'!$A$2:$AQ6277,29,false)</f>
        <v>-</v>
      </c>
      <c r="E4160" t="str">
        <f>IFERROR(__xludf.DUMMYFUNCTION("IFERROR(REGEXEXTRACT((vlookup(A4160, 'OG Data Combined'!$A$2:$AQ6277,21,false)), ""\((.*?)\)""), """")"),"")</f>
        <v/>
      </c>
    </row>
    <row r="4161">
      <c r="A4161" s="143" t="s">
        <v>40403</v>
      </c>
      <c r="B4161" s="144" t="str">
        <f>vlookup(A4161, 'OG Data Combined'!$A$2:$Z6277,25,false)</f>
        <v>-</v>
      </c>
      <c r="D4161" s="144" t="str">
        <f>vlookup(A4161, 'OG Data Combined'!$A$2:$AQ6277,29,false)</f>
        <v>-</v>
      </c>
      <c r="E4161" t="str">
        <f>IFERROR(__xludf.DUMMYFUNCTION("IFERROR(REGEXEXTRACT((vlookup(A4161, 'OG Data Combined'!$A$2:$AQ6277,21,false)), ""\((.*?)\)""), """")"),"")</f>
        <v/>
      </c>
    </row>
    <row r="4162">
      <c r="A4162" s="143" t="s">
        <v>40404</v>
      </c>
      <c r="B4162" s="144" t="str">
        <f>vlookup(A4162, 'OG Data Combined'!$A$2:$Z6277,25,false)</f>
        <v>-</v>
      </c>
      <c r="D4162" s="144" t="str">
        <f>vlookup(A4162, 'OG Data Combined'!$A$2:$AQ6277,29,false)</f>
        <v>-</v>
      </c>
      <c r="E4162" t="str">
        <f>IFERROR(__xludf.DUMMYFUNCTION("IFERROR(REGEXEXTRACT((vlookup(A4162, 'OG Data Combined'!$A$2:$AQ6277,21,false)), ""\((.*?)\)""), """")"),"")</f>
        <v/>
      </c>
    </row>
    <row r="4163">
      <c r="A4163" s="143" t="s">
        <v>40405</v>
      </c>
      <c r="B4163" s="166" t="str">
        <f>vlookup(A4163, 'OG Data Combined'!$A$2:$Z6277,25,false)</f>
        <v>https://twitter.com/afullnelson15</v>
      </c>
      <c r="D4163" s="144" t="str">
        <f>vlookup(A4163, 'OG Data Combined'!$A$2:$AQ6277,29,false)</f>
        <v>-</v>
      </c>
      <c r="E4163" t="str">
        <f>IFERROR(__xludf.DUMMYFUNCTION("IFERROR(REGEXEXTRACT((vlookup(A4163, 'OG Data Combined'!$A$2:$AQ6277,21,false)), ""\((.*?)\)""), """")"),"")</f>
        <v/>
      </c>
    </row>
    <row r="4164">
      <c r="A4164" s="143" t="s">
        <v>40406</v>
      </c>
      <c r="B4164" s="166" t="str">
        <f>vlookup(A4164, 'OG Data Combined'!$A$2:$Z6277,25,false)</f>
        <v>https://x.com/dylanlattuga_</v>
      </c>
      <c r="D4164" s="144" t="str">
        <f>vlookup(A4164, 'OG Data Combined'!$A$2:$AQ6277,29,false)</f>
        <v>-</v>
      </c>
      <c r="E4164" t="str">
        <f>IFERROR(__xludf.DUMMYFUNCTION("IFERROR(REGEXEXTRACT((vlookup(A4164, 'OG Data Combined'!$A$2:$AQ6277,21,false)), ""\((.*?)\)""), """")"),"")</f>
        <v/>
      </c>
    </row>
    <row r="4165">
      <c r="A4165" s="143" t="s">
        <v>40407</v>
      </c>
      <c r="B4165" s="166" t="str">
        <f>vlookup(A4165, 'OG Data Combined'!$A$2:$Z6277,25,false)</f>
        <v>https://twitter.com/perf_coach_carl</v>
      </c>
      <c r="D4165" s="144" t="str">
        <f>vlookup(A4165, 'OG Data Combined'!$A$2:$AQ6277,29,false)</f>
        <v>-</v>
      </c>
      <c r="E4165" t="str">
        <f>IFERROR(__xludf.DUMMYFUNCTION("IFERROR(REGEXEXTRACT((vlookup(A4165, 'OG Data Combined'!$A$2:$AQ6277,21,false)), ""\((.*?)\)""), """")"),"")</f>
        <v/>
      </c>
    </row>
    <row r="4166">
      <c r="A4166" s="143" t="s">
        <v>40408</v>
      </c>
      <c r="B4166" s="144" t="str">
        <f>vlookup(A4166, 'OG Data Combined'!$A$2:$Z6277,25,false)</f>
        <v>-</v>
      </c>
      <c r="D4166" s="144" t="str">
        <f>vlookup(A4166, 'OG Data Combined'!$A$2:$AQ6277,29,false)</f>
        <v>-</v>
      </c>
      <c r="E4166" t="str">
        <f>IFERROR(__xludf.DUMMYFUNCTION("IFERROR(REGEXEXTRACT((vlookup(A4166, 'OG Data Combined'!$A$2:$AQ6277,21,false)), ""\((.*?)\)""), """")"),"")</f>
        <v/>
      </c>
    </row>
    <row r="4167">
      <c r="A4167" s="143" t="s">
        <v>40409</v>
      </c>
      <c r="B4167" s="144" t="str">
        <f>vlookup(A4167, 'OG Data Combined'!$A$2:$Z6277,25,false)</f>
        <v>-</v>
      </c>
      <c r="D4167" s="144" t="str">
        <f>vlookup(A4167, 'OG Data Combined'!$A$2:$AQ6277,29,false)</f>
        <v>-</v>
      </c>
      <c r="E4167" t="str">
        <f>IFERROR(__xludf.DUMMYFUNCTION("IFERROR(REGEXEXTRACT((vlookup(A4167, 'OG Data Combined'!$A$2:$AQ6277,21,false)), ""\((.*?)\)""), """")"),"")</f>
        <v/>
      </c>
    </row>
    <row r="4168">
      <c r="A4168" s="143" t="s">
        <v>40410</v>
      </c>
      <c r="B4168" s="144" t="str">
        <f>vlookup(A4168, 'OG Data Combined'!$A$2:$Z6277,25,false)</f>
        <v>-</v>
      </c>
      <c r="D4168" s="144" t="str">
        <f>vlookup(A4168, 'OG Data Combined'!$A$2:$AQ6277,29,false)</f>
        <v>-</v>
      </c>
      <c r="E4168" t="str">
        <f>IFERROR(__xludf.DUMMYFUNCTION("IFERROR(REGEXEXTRACT((vlookup(A4168, 'OG Data Combined'!$A$2:$AQ6277,21,false)), ""\((.*?)\)""), """")"),"")</f>
        <v/>
      </c>
    </row>
    <row r="4169">
      <c r="A4169" s="143" t="s">
        <v>40411</v>
      </c>
      <c r="B4169" s="166" t="str">
        <f>vlookup(A4169, 'OG Data Combined'!$A$2:$Z6277,25,false)</f>
        <v>https://twitter.com/jondottavio</v>
      </c>
      <c r="D4169" s="166" t="str">
        <f>vlookup(A4169, 'OG Data Combined'!$A$2:$AQ6277,29,false)</f>
        <v>https://www.instagram.com/jondottavio/?hl=en</v>
      </c>
      <c r="E4169" t="str">
        <f>IFERROR(__xludf.DUMMYFUNCTION("IFERROR(REGEXEXTRACT((vlookup(A4169, 'OG Data Combined'!$A$2:$AQ6277,21,false)), ""\((.*?)\)""), """")"),"Throws")</f>
        <v>Throws</v>
      </c>
    </row>
    <row r="4170">
      <c r="A4170" s="143" t="s">
        <v>40412</v>
      </c>
      <c r="B4170" s="144" t="str">
        <f>vlookup(A4170, 'OG Data Combined'!$A$2:$Z6277,25,false)</f>
        <v>-</v>
      </c>
      <c r="D4170" s="144" t="str">
        <f>vlookup(A4170, 'OG Data Combined'!$A$2:$AQ6277,29,false)</f>
        <v>-</v>
      </c>
      <c r="E4170" t="str">
        <f>IFERROR(__xludf.DUMMYFUNCTION("IFERROR(REGEXEXTRACT((vlookup(A4170, 'OG Data Combined'!$A$2:$AQ6277,21,false)), ""\((.*?)\)""), """")"),"Throws")</f>
        <v>Throws</v>
      </c>
    </row>
    <row r="4171">
      <c r="A4171" s="143" t="s">
        <v>40413</v>
      </c>
      <c r="B4171" s="144" t="str">
        <f>vlookup(A4171, 'OG Data Combined'!$A$2:$Z6277,25,false)</f>
        <v>-</v>
      </c>
      <c r="D4171" s="144" t="str">
        <f>vlookup(A4171, 'OG Data Combined'!$A$2:$AQ6277,29,false)</f>
        <v>-</v>
      </c>
      <c r="E4171" t="str">
        <f>IFERROR(__xludf.DUMMYFUNCTION("IFERROR(REGEXEXTRACT((vlookup(A4171, 'OG Data Combined'!$A$2:$AQ6277,21,false)), ""\((.*?)\)""), """")"),"Sprints")</f>
        <v>Sprints</v>
      </c>
    </row>
    <row r="4172">
      <c r="A4172" s="143" t="s">
        <v>40414</v>
      </c>
      <c r="B4172" s="144" t="str">
        <f>vlookup(A4172, 'OG Data Combined'!$A$2:$Z6277,25,false)</f>
        <v>-</v>
      </c>
      <c r="D4172" s="144" t="str">
        <f>vlookup(A4172, 'OG Data Combined'!$A$2:$AQ6277,29,false)</f>
        <v>-</v>
      </c>
      <c r="E4172" t="str">
        <f>IFERROR(__xludf.DUMMYFUNCTION("IFERROR(REGEXEXTRACT((vlookup(A4172, 'OG Data Combined'!$A$2:$AQ6277,21,false)), ""\((.*?)\)""), """")"),"Pole Vault")</f>
        <v>Pole Vault</v>
      </c>
    </row>
    <row r="4173">
      <c r="A4173" s="143" t="s">
        <v>40415</v>
      </c>
      <c r="B4173" s="144" t="str">
        <f>vlookup(A4173, 'OG Data Combined'!$A$2:$Z6277,25,false)</f>
        <v>-</v>
      </c>
      <c r="D4173" s="144" t="str">
        <f>vlookup(A4173, 'OG Data Combined'!$A$2:$AQ6277,29,false)</f>
        <v>-</v>
      </c>
      <c r="E4173" t="str">
        <f>IFERROR(__xludf.DUMMYFUNCTION("IFERROR(REGEXEXTRACT((vlookup(A4173, 'OG Data Combined'!$A$2:$AQ6277,21,false)), ""\((.*?)\)""), """")"),"Jumps")</f>
        <v>Jumps</v>
      </c>
    </row>
    <row r="4174">
      <c r="A4174" s="143" t="s">
        <v>40416</v>
      </c>
      <c r="B4174" s="144" t="str">
        <f>vlookup(A4174, 'OG Data Combined'!$A$2:$Z6277,25,false)</f>
        <v>-</v>
      </c>
      <c r="D4174" s="144" t="str">
        <f>vlookup(A4174, 'OG Data Combined'!$A$2:$AQ6277,29,false)</f>
        <v>-</v>
      </c>
      <c r="E4174" t="str">
        <f>IFERROR(__xludf.DUMMYFUNCTION("IFERROR(REGEXEXTRACT((vlookup(A4174, 'OG Data Combined'!$A$2:$AQ6277,21,false)), ""\((.*?)\)""), """")"),"Hurdles")</f>
        <v>Hurdles</v>
      </c>
    </row>
    <row r="4175">
      <c r="A4175" s="143" t="s">
        <v>42379</v>
      </c>
      <c r="B4175" s="144" t="str">
        <f>vlookup(A4175, 'OG Data Combined'!$A$2:$Z6277,25,false)</f>
        <v>-</v>
      </c>
      <c r="D4175" s="144" t="str">
        <f>vlookup(A4175, 'OG Data Combined'!$A$2:$AQ6277,29,false)</f>
        <v>-</v>
      </c>
      <c r="E4175" t="str">
        <f>IFERROR(__xludf.DUMMYFUNCTION("IFERROR(REGEXEXTRACT((vlookup(A4175, 'OG Data Combined'!$A$2:$AQ6277,21,false)), ""\((.*?)\)""), """")"),"")</f>
        <v/>
      </c>
    </row>
    <row r="4176">
      <c r="A4176" s="143" t="s">
        <v>40417</v>
      </c>
      <c r="B4176" s="144" t="str">
        <f>vlookup(A4176, 'OG Data Combined'!$A$2:$Z6277,25,false)</f>
        <v>-</v>
      </c>
      <c r="D4176" s="144" t="str">
        <f>vlookup(A4176, 'OG Data Combined'!$A$2:$AQ6277,29,false)</f>
        <v>-</v>
      </c>
      <c r="E4176" t="str">
        <f>IFERROR(__xludf.DUMMYFUNCTION("IFERROR(REGEXEXTRACT((vlookup(A4176, 'OG Data Combined'!$A$2:$AQ6277,21,false)), ""\((.*?)\)""), """")"),"")</f>
        <v/>
      </c>
    </row>
    <row r="4177">
      <c r="A4177" s="143" t="s">
        <v>40418</v>
      </c>
      <c r="B4177" s="144" t="str">
        <f>vlookup(A4177, 'OG Data Combined'!$A$2:$Z6277,25,false)</f>
        <v>-</v>
      </c>
      <c r="D4177" s="144" t="str">
        <f>vlookup(A4177, 'OG Data Combined'!$A$2:$AQ6277,29,false)</f>
        <v>-</v>
      </c>
      <c r="E4177" t="str">
        <f>IFERROR(__xludf.DUMMYFUNCTION("IFERROR(REGEXEXTRACT((vlookup(A4177, 'OG Data Combined'!$A$2:$AQ6277,21,false)), ""\((.*?)\)""), """")"),"Throws")</f>
        <v>Throws</v>
      </c>
    </row>
    <row r="4178">
      <c r="A4178" s="143" t="s">
        <v>40419</v>
      </c>
      <c r="B4178" s="144" t="str">
        <f>vlookup(A4178, 'OG Data Combined'!$A$2:$Z6277,25,false)</f>
        <v>-</v>
      </c>
      <c r="D4178" s="144" t="str">
        <f>vlookup(A4178, 'OG Data Combined'!$A$2:$AQ6277,29,false)</f>
        <v>-</v>
      </c>
      <c r="E4178" t="str">
        <f>IFERROR(__xludf.DUMMYFUNCTION("IFERROR(REGEXEXTRACT((vlookup(A4178, 'OG Data Combined'!$A$2:$AQ6277,21,false)), ""\((.*?)\)""), """")"),"Pole Vault")</f>
        <v>Pole Vault</v>
      </c>
    </row>
    <row r="4179">
      <c r="A4179" s="143" t="s">
        <v>42380</v>
      </c>
      <c r="B4179" s="144" t="str">
        <f>vlookup(A4179, 'OG Data Combined'!$A$2:$Z6277,25,false)</f>
        <v>-</v>
      </c>
      <c r="D4179" s="144" t="str">
        <f>vlookup(A4179, 'OG Data Combined'!$A$2:$AQ6277,29,false)</f>
        <v>-</v>
      </c>
      <c r="E4179" t="str">
        <f>IFERROR(__xludf.DUMMYFUNCTION("IFERROR(REGEXEXTRACT((vlookup(A4179, 'OG Data Combined'!$A$2:$AQ6277,21,false)), ""\((.*?)\)""), """")"),"")</f>
        <v/>
      </c>
    </row>
    <row r="4180">
      <c r="A4180" s="143" t="s">
        <v>40420</v>
      </c>
      <c r="B4180" s="144" t="str">
        <f>vlookup(A4180, 'OG Data Combined'!$A$2:$Z6277,25,false)</f>
        <v>-</v>
      </c>
      <c r="D4180" s="144" t="str">
        <f>vlookup(A4180, 'OG Data Combined'!$A$2:$AQ6277,29,false)</f>
        <v>-</v>
      </c>
      <c r="E4180" t="str">
        <f>IFERROR(__xludf.DUMMYFUNCTION("IFERROR(REGEXEXTRACT((vlookup(A4180, 'OG Data Combined'!$A$2:$AQ6277,21,false)), ""\((.*?)\)""), """")"),"")</f>
        <v/>
      </c>
    </row>
    <row r="4181">
      <c r="A4181" s="143" t="s">
        <v>40421</v>
      </c>
      <c r="B4181" s="144" t="str">
        <f>vlookup(A4181, 'OG Data Combined'!$A$2:$Z6277,25,false)</f>
        <v>-</v>
      </c>
      <c r="D4181" s="144" t="str">
        <f>vlookup(A4181, 'OG Data Combined'!$A$2:$AQ6277,29,false)</f>
        <v>-</v>
      </c>
      <c r="E4181" t="str">
        <f>IFERROR(__xludf.DUMMYFUNCTION("IFERROR(REGEXEXTRACT((vlookup(A4181, 'OG Data Combined'!$A$2:$AQ6277,21,false)), ""\((.*?)\)""), """")"),"")</f>
        <v/>
      </c>
    </row>
    <row r="4182">
      <c r="A4182" s="143" t="s">
        <v>40422</v>
      </c>
      <c r="B4182" s="144" t="str">
        <f>vlookup(A4182, 'OG Data Combined'!$A$2:$Z6277,25,false)</f>
        <v>-</v>
      </c>
      <c r="D4182" s="144" t="str">
        <f>vlookup(A4182, 'OG Data Combined'!$A$2:$AQ6277,29,false)</f>
        <v>-</v>
      </c>
      <c r="E4182" t="str">
        <f>IFERROR(__xludf.DUMMYFUNCTION("IFERROR(REGEXEXTRACT((vlookup(A4182, 'OG Data Combined'!$A$2:$AQ6277,21,false)), ""\((.*?)\)""), """")"),"")</f>
        <v/>
      </c>
    </row>
    <row r="4183">
      <c r="A4183" s="143" t="s">
        <v>40423</v>
      </c>
      <c r="B4183" s="144" t="str">
        <f>vlookup(A4183, 'OG Data Combined'!$A$2:$Z6277,25,false)</f>
        <v>-</v>
      </c>
      <c r="D4183" s="144" t="str">
        <f>vlookup(A4183, 'OG Data Combined'!$A$2:$AQ6277,29,false)</f>
        <v>-</v>
      </c>
      <c r="E4183" t="str">
        <f>IFERROR(__xludf.DUMMYFUNCTION("IFERROR(REGEXEXTRACT((vlookup(A4183, 'OG Data Combined'!$A$2:$AQ6277,21,false)), ""\((.*?)\)""), """")"),"")</f>
        <v/>
      </c>
    </row>
    <row r="4184">
      <c r="A4184" s="143" t="s">
        <v>40424</v>
      </c>
      <c r="B4184" s="144" t="str">
        <f>vlookup(A4184, 'OG Data Combined'!$A$2:$Z6277,25,false)</f>
        <v>-</v>
      </c>
      <c r="D4184" s="144" t="str">
        <f>vlookup(A4184, 'OG Data Combined'!$A$2:$AQ6277,29,false)</f>
        <v>-</v>
      </c>
      <c r="E4184" t="str">
        <f>IFERROR(__xludf.DUMMYFUNCTION("IFERROR(REGEXEXTRACT((vlookup(A4184, 'OG Data Combined'!$A$2:$AQ6277,21,false)), ""\((.*?)\)""), """")"),"Throws")</f>
        <v>Throws</v>
      </c>
    </row>
    <row r="4185">
      <c r="A4185" s="143" t="s">
        <v>40425</v>
      </c>
      <c r="B4185" s="144" t="str">
        <f>vlookup(A4185, 'OG Data Combined'!$A$2:$Z6277,25,false)</f>
        <v>-</v>
      </c>
      <c r="D4185" s="144" t="str">
        <f>vlookup(A4185, 'OG Data Combined'!$A$2:$AQ6277,29,false)</f>
        <v>-</v>
      </c>
      <c r="E4185" t="str">
        <f>IFERROR(__xludf.DUMMYFUNCTION("IFERROR(REGEXEXTRACT((vlookup(A4185, 'OG Data Combined'!$A$2:$AQ6277,21,false)), ""\((.*?)\)""), """")"),"Distance")</f>
        <v>Distance</v>
      </c>
    </row>
    <row r="4186">
      <c r="A4186" s="143" t="s">
        <v>40426</v>
      </c>
      <c r="B4186" s="144" t="str">
        <f>vlookup(A4186, 'OG Data Combined'!$A$2:$Z6277,25,false)</f>
        <v>-</v>
      </c>
      <c r="D4186" s="144" t="str">
        <f>vlookup(A4186, 'OG Data Combined'!$A$2:$AQ6277,29,false)</f>
        <v>-</v>
      </c>
      <c r="E4186" t="str">
        <f>IFERROR(__xludf.DUMMYFUNCTION("IFERROR(REGEXEXTRACT((vlookup(A4186, 'OG Data Combined'!$A$2:$AQ6277,21,false)), ""\((.*?)\)""), """")"),"")</f>
        <v/>
      </c>
    </row>
    <row r="4187">
      <c r="A4187" s="143" t="s">
        <v>40427</v>
      </c>
      <c r="B4187" s="144" t="str">
        <f>vlookup(A4187, 'OG Data Combined'!$A$2:$Z6277,25,false)</f>
        <v>-</v>
      </c>
      <c r="D4187" s="144" t="str">
        <f>vlookup(A4187, 'OG Data Combined'!$A$2:$AQ6277,29,false)</f>
        <v>-</v>
      </c>
      <c r="E4187" t="str">
        <f>IFERROR(__xludf.DUMMYFUNCTION("IFERROR(REGEXEXTRACT((vlookup(A4187, 'OG Data Combined'!$A$2:$AQ6277,21,false)), ""\((.*?)\)""), """")"),"High-Jump")</f>
        <v>High-Jump</v>
      </c>
    </row>
    <row r="4188">
      <c r="A4188" s="143" t="s">
        <v>40428</v>
      </c>
      <c r="B4188" s="144" t="str">
        <f>vlookup(A4188, 'OG Data Combined'!$A$2:$Z6277,25,false)</f>
        <v>-</v>
      </c>
      <c r="D4188" s="166" t="str">
        <f>vlookup(A4188, 'OG Data Combined'!$A$2:$AQ6277,29,false)</f>
        <v>https://www.instagram.com/mo_radel/</v>
      </c>
      <c r="E4188" t="str">
        <f>IFERROR(__xludf.DUMMYFUNCTION("IFERROR(REGEXEXTRACT((vlookup(A4188, 'OG Data Combined'!$A$2:$AQ6277,21,false)), ""\((.*?)\)""), """")"),"")</f>
        <v/>
      </c>
    </row>
    <row r="4189">
      <c r="A4189" s="143" t="s">
        <v>40429</v>
      </c>
      <c r="B4189" s="144" t="str">
        <f>vlookup(A4189, 'OG Data Combined'!$A$2:$Z6277,25,false)</f>
        <v>-</v>
      </c>
      <c r="D4189" s="144" t="str">
        <f>vlookup(A4189, 'OG Data Combined'!$A$2:$AQ6277,29,false)</f>
        <v>-</v>
      </c>
      <c r="E4189" t="str">
        <f>IFERROR(__xludf.DUMMYFUNCTION("IFERROR(REGEXEXTRACT((vlookup(A4189, 'OG Data Combined'!$A$2:$AQ6277,21,false)), ""\((.*?)\)""), """")"),"")</f>
        <v/>
      </c>
    </row>
    <row r="4190">
      <c r="A4190" s="143" t="s">
        <v>40430</v>
      </c>
      <c r="B4190" s="144" t="str">
        <f>vlookup(A4190, 'OG Data Combined'!$A$2:$Z6277,25,false)</f>
        <v>-</v>
      </c>
      <c r="D4190" s="144" t="str">
        <f>vlookup(A4190, 'OG Data Combined'!$A$2:$AQ6277,29,false)</f>
        <v>-</v>
      </c>
      <c r="E4190" t="str">
        <f>IFERROR(__xludf.DUMMYFUNCTION("IFERROR(REGEXEXTRACT((vlookup(A4190, 'OG Data Combined'!$A$2:$AQ6277,21,false)), ""\((.*?)\)""), """")"),"")</f>
        <v/>
      </c>
    </row>
    <row r="4191">
      <c r="A4191" s="143" t="s">
        <v>40431</v>
      </c>
      <c r="B4191" s="166" t="str">
        <f>vlookup(A4191, 'OG Data Combined'!$A$2:$Z6277,25,false)</f>
        <v>https://x.com/_XavierBrown_</v>
      </c>
      <c r="D4191" s="144" t="str">
        <f>vlookup(A4191, 'OG Data Combined'!$A$2:$AQ6277,29,false)</f>
        <v>-</v>
      </c>
      <c r="E4191" t="str">
        <f>IFERROR(__xludf.DUMMYFUNCTION("IFERROR(REGEXEXTRACT((vlookup(A4191, 'OG Data Combined'!$A$2:$AQ6277,21,false)), ""\((.*?)\)""), """")"),"Sprints, Hurdles, Horizontal Jumps")</f>
        <v>Sprints, Hurdles, Horizontal Jumps</v>
      </c>
    </row>
    <row r="4192">
      <c r="A4192" s="143" t="s">
        <v>40432</v>
      </c>
      <c r="B4192" s="144" t="str">
        <f>vlookup(A4192, 'OG Data Combined'!$A$2:$Z6277,25,false)</f>
        <v>-</v>
      </c>
      <c r="D4192" s="144" t="str">
        <f>vlookup(A4192, 'OG Data Combined'!$A$2:$AQ6277,29,false)</f>
        <v>-</v>
      </c>
      <c r="E4192" t="str">
        <f>IFERROR(__xludf.DUMMYFUNCTION("IFERROR(REGEXEXTRACT((vlookup(A4192, 'OG Data Combined'!$A$2:$AQ6277,21,false)), ""\((.*?)\)""), """")"),"Pole Vault, Vertical Jumps")</f>
        <v>Pole Vault, Vertical Jumps</v>
      </c>
    </row>
    <row r="4193">
      <c r="A4193" s="143" t="s">
        <v>40433</v>
      </c>
      <c r="B4193" s="144" t="str">
        <f>vlookup(A4193, 'OG Data Combined'!$A$2:$Z6277,25,false)</f>
        <v>-</v>
      </c>
      <c r="D4193" s="144" t="str">
        <f>vlookup(A4193, 'OG Data Combined'!$A$2:$AQ6277,29,false)</f>
        <v>-</v>
      </c>
      <c r="E4193" t="str">
        <f>IFERROR(__xludf.DUMMYFUNCTION("IFERROR(REGEXEXTRACT((vlookup(A4193, 'OG Data Combined'!$A$2:$AQ6277,21,false)), ""\((.*?)\)""), """")"),"Javelin")</f>
        <v>Javelin</v>
      </c>
    </row>
    <row r="4194">
      <c r="A4194" s="143" t="s">
        <v>42381</v>
      </c>
      <c r="B4194" s="144" t="str">
        <f>vlookup(A4194, 'OG Data Combined'!$A$2:$Z6277,25,false)</f>
        <v>-</v>
      </c>
      <c r="D4194" s="144" t="str">
        <f>vlookup(A4194, 'OG Data Combined'!$A$2:$AQ6277,29,false)</f>
        <v>-</v>
      </c>
      <c r="E4194" t="str">
        <f>IFERROR(__xludf.DUMMYFUNCTION("IFERROR(REGEXEXTRACT((vlookup(A4194, 'OG Data Combined'!$A$2:$AQ6277,21,false)), ""\((.*?)\)""), """")"),"")</f>
        <v/>
      </c>
    </row>
    <row r="4195">
      <c r="A4195" s="143" t="s">
        <v>40434</v>
      </c>
      <c r="B4195" s="166" t="str">
        <f>vlookup(A4195, 'OG Data Combined'!$A$2:$Z6277,25,false)</f>
        <v>https://twitter.com/sfutrackfield</v>
      </c>
      <c r="D4195" s="144" t="str">
        <f>vlookup(A4195, 'OG Data Combined'!$A$2:$AQ6277,29,false)</f>
        <v>-</v>
      </c>
      <c r="E4195" t="str">
        <f>IFERROR(__xludf.DUMMYFUNCTION("IFERROR(REGEXEXTRACT((vlookup(A4195, 'OG Data Combined'!$A$2:$AQ6277,21,false)), ""\((.*?)\)""), """")"),"")</f>
        <v/>
      </c>
    </row>
    <row r="4196">
      <c r="A4196" s="143" t="s">
        <v>40435</v>
      </c>
      <c r="B4196" s="144" t="str">
        <f>vlookup(A4196, 'OG Data Combined'!$A$2:$Z6277,25,false)</f>
        <v>-</v>
      </c>
      <c r="D4196" s="166" t="str">
        <f>vlookup(A4196, 'OG Data Combined'!$A$2:$AQ6277,29,false)</f>
        <v>https://www.instagram.com/coach_cray/</v>
      </c>
      <c r="E4196" t="str">
        <f>IFERROR(__xludf.DUMMYFUNCTION("IFERROR(REGEXEXTRACT((vlookup(A4196, 'OG Data Combined'!$A$2:$AQ6277,21,false)), ""\((.*?)\)""), """")"),"")</f>
        <v/>
      </c>
    </row>
    <row r="4197">
      <c r="A4197" s="143" t="s">
        <v>40436</v>
      </c>
      <c r="B4197" s="166" t="str">
        <f>vlookup(A4197, 'OG Data Combined'!$A$2:$Z6277,25,false)</f>
        <v>https://twitter.com/cfred22193-x-fm</v>
      </c>
      <c r="D4197" s="144" t="str">
        <f>vlookup(A4197, 'OG Data Combined'!$A$2:$AQ6277,29,false)</f>
        <v>-</v>
      </c>
      <c r="E4197" t="str">
        <f>IFERROR(__xludf.DUMMYFUNCTION("IFERROR(REGEXEXTRACT((vlookup(A4197, 'OG Data Combined'!$A$2:$AQ6277,21,false)), ""\((.*?)\)""), """")"),"")</f>
        <v/>
      </c>
    </row>
    <row r="4198">
      <c r="A4198" s="143" t="s">
        <v>40437</v>
      </c>
      <c r="B4198" s="144" t="str">
        <f>vlookup(A4198, 'OG Data Combined'!$A$2:$Z6277,25,false)</f>
        <v>-</v>
      </c>
      <c r="D4198" s="144" t="str">
        <f>vlookup(A4198, 'OG Data Combined'!$A$2:$AQ6277,29,false)</f>
        <v>-</v>
      </c>
      <c r="E4198" t="str">
        <f>IFERROR(__xludf.DUMMYFUNCTION("IFERROR(REGEXEXTRACT((vlookup(A4198, 'OG Data Combined'!$A$2:$AQ6277,21,false)), ""\((.*?)\)""), """")"),"")</f>
        <v/>
      </c>
    </row>
    <row r="4199">
      <c r="A4199" s="143" t="s">
        <v>40438</v>
      </c>
      <c r="B4199" s="144" t="str">
        <f>vlookup(A4199, 'OG Data Combined'!$A$2:$Z6277,25,false)</f>
        <v>-</v>
      </c>
      <c r="D4199" s="144" t="str">
        <f>vlookup(A4199, 'OG Data Combined'!$A$2:$AQ6277,29,false)</f>
        <v>-</v>
      </c>
      <c r="E4199" t="str">
        <f>IFERROR(__xludf.DUMMYFUNCTION("IFERROR(REGEXEXTRACT((vlookup(A4199, 'OG Data Combined'!$A$2:$AQ6277,21,false)), ""\((.*?)\)""), """")"),"")</f>
        <v/>
      </c>
    </row>
    <row r="4200">
      <c r="A4200" s="143" t="s">
        <v>40439</v>
      </c>
      <c r="B4200" s="166" t="str">
        <f>vlookup(A4200, 'OG Data Combined'!$A$2:$Z6277,25,false)</f>
        <v>https://twitter.com/wanichko13</v>
      </c>
      <c r="D4200" s="144" t="str">
        <f>vlookup(A4200, 'OG Data Combined'!$A$2:$AQ6277,29,false)</f>
        <v>-</v>
      </c>
      <c r="E4200" t="str">
        <f>IFERROR(__xludf.DUMMYFUNCTION("IFERROR(REGEXEXTRACT((vlookup(A4200, 'OG Data Combined'!$A$2:$AQ6277,21,false)), ""\((.*?)\)""), """")"),"")</f>
        <v/>
      </c>
    </row>
    <row r="4201">
      <c r="A4201" s="143" t="s">
        <v>40440</v>
      </c>
      <c r="B4201" s="144" t="str">
        <f>vlookup(A4201, 'OG Data Combined'!$A$2:$Z6277,25,false)</f>
        <v>-</v>
      </c>
      <c r="D4201" s="144" t="str">
        <f>vlookup(A4201, 'OG Data Combined'!$A$2:$AQ6277,29,false)</f>
        <v>-</v>
      </c>
      <c r="E4201" t="str">
        <f>IFERROR(__xludf.DUMMYFUNCTION("IFERROR(REGEXEXTRACT((vlookup(A4201, 'OG Data Combined'!$A$2:$AQ6277,21,false)), ""\((.*?)\)""), """")"),"Distance")</f>
        <v>Distance</v>
      </c>
    </row>
    <row r="4202">
      <c r="A4202" s="143" t="s">
        <v>40441</v>
      </c>
      <c r="B4202" s="144" t="str">
        <f>vlookup(A4202, 'OG Data Combined'!$A$2:$Z6277,25,false)</f>
        <v>-</v>
      </c>
      <c r="D4202" s="144" t="str">
        <f>vlookup(A4202, 'OG Data Combined'!$A$2:$AQ6277,29,false)</f>
        <v>-</v>
      </c>
      <c r="E4202" t="str">
        <f>IFERROR(__xludf.DUMMYFUNCTION("IFERROR(REGEXEXTRACT((vlookup(A4202, 'OG Data Combined'!$A$2:$AQ6277,21,false)), ""\((.*?)\)""), """")"),"Distance")</f>
        <v>Distance</v>
      </c>
    </row>
    <row r="4203">
      <c r="A4203" s="143" t="s">
        <v>40442</v>
      </c>
      <c r="B4203" s="166" t="str">
        <f>vlookup(A4203, 'OG Data Combined'!$A$2:$Z6277,25,false)</f>
        <v>https://x.com/_collin1</v>
      </c>
      <c r="D4203" s="144" t="str">
        <f>vlookup(A4203, 'OG Data Combined'!$A$2:$AQ6277,29,false)</f>
        <v>-</v>
      </c>
      <c r="E4203" t="str">
        <f>IFERROR(__xludf.DUMMYFUNCTION("IFERROR(REGEXEXTRACT((vlookup(A4203, 'OG Data Combined'!$A$2:$AQ6277,21,false)), ""\((.*?)\)""), """")"),"Distance")</f>
        <v>Distance</v>
      </c>
    </row>
    <row r="4204">
      <c r="A4204" s="143" t="s">
        <v>40443</v>
      </c>
      <c r="B4204" s="166" t="str">
        <f>vlookup(A4204, 'OG Data Combined'!$A$2:$Z6277,25,false)</f>
        <v>https://twitter.com/e_senecal</v>
      </c>
      <c r="D4204" s="144" t="str">
        <f>vlookup(A4204, 'OG Data Combined'!$A$2:$AQ6277,29,false)</f>
        <v>-</v>
      </c>
      <c r="E4204" t="str">
        <f>IFERROR(__xludf.DUMMYFUNCTION("IFERROR(REGEXEXTRACT((vlookup(A4204, 'OG Data Combined'!$A$2:$AQ6277,21,false)), ""\((.*?)\)""), """")"),"")</f>
        <v/>
      </c>
    </row>
    <row r="4205">
      <c r="A4205" s="143" t="s">
        <v>40444</v>
      </c>
      <c r="B4205" s="144" t="str">
        <f>vlookup(A4205, 'OG Data Combined'!$A$2:$Z6277,25,false)</f>
        <v>-</v>
      </c>
      <c r="D4205" s="144" t="str">
        <f>vlookup(A4205, 'OG Data Combined'!$A$2:$AQ6277,29,false)</f>
        <v>-</v>
      </c>
      <c r="E4205" t="str">
        <f>IFERROR(__xludf.DUMMYFUNCTION("IFERROR(REGEXEXTRACT((vlookup(A4205, 'OG Data Combined'!$A$2:$AQ6277,21,false)), ""\((.*?)\)""), """")"),"Sprints, Hurdles")</f>
        <v>Sprints, Hurdles</v>
      </c>
    </row>
    <row r="4206">
      <c r="A4206" s="143" t="s">
        <v>40445</v>
      </c>
      <c r="B4206" s="144" t="str">
        <f>vlookup(A4206, 'OG Data Combined'!$A$2:$Z6277,25,false)</f>
        <v>-</v>
      </c>
      <c r="D4206" s="144" t="str">
        <f>vlookup(A4206, 'OG Data Combined'!$A$2:$AQ6277,29,false)</f>
        <v>-</v>
      </c>
      <c r="E4206" t="str">
        <f>IFERROR(__xludf.DUMMYFUNCTION("IFERROR(REGEXEXTRACT((vlookup(A4206, 'OG Data Combined'!$A$2:$AQ6277,21,false)), ""\((.*?)\)""), """")"),"Pole Vault")</f>
        <v>Pole Vault</v>
      </c>
    </row>
    <row r="4207">
      <c r="A4207" s="143" t="s">
        <v>40446</v>
      </c>
      <c r="B4207" s="166" t="str">
        <f>vlookup(A4207, 'OG Data Combined'!$A$2:$Z6277,25,false)</f>
        <v>https://twitter.com/the_bullfrg</v>
      </c>
      <c r="D4207" s="144" t="str">
        <f>vlookup(A4207, 'OG Data Combined'!$A$2:$AQ6277,29,false)</f>
        <v>-</v>
      </c>
      <c r="E4207" t="str">
        <f>IFERROR(__xludf.DUMMYFUNCTION("IFERROR(REGEXEXTRACT((vlookup(A4207, 'OG Data Combined'!$A$2:$AQ6277,21,false)), ""\((.*?)\)""), """")"),"Distance")</f>
        <v>Distance</v>
      </c>
    </row>
    <row r="4208">
      <c r="A4208" s="143" t="s">
        <v>40447</v>
      </c>
      <c r="B4208" s="144" t="str">
        <f>vlookup(A4208, 'OG Data Combined'!$A$2:$Z6277,25,false)</f>
        <v>-</v>
      </c>
      <c r="D4208" s="144" t="str">
        <f>vlookup(A4208, 'OG Data Combined'!$A$2:$AQ6277,29,false)</f>
        <v>-</v>
      </c>
      <c r="E4208" t="str">
        <f>IFERROR(__xludf.DUMMYFUNCTION("IFERROR(REGEXEXTRACT((vlookup(A4208, 'OG Data Combined'!$A$2:$AQ6277,21,false)), ""\((.*?)\)""), """")"),"Distance")</f>
        <v>Distance</v>
      </c>
    </row>
    <row r="4209">
      <c r="A4209" s="143" t="s">
        <v>40448</v>
      </c>
      <c r="B4209" s="144" t="str">
        <f>vlookup(A4209, 'OG Data Combined'!$A$2:$Z6277,25,false)</f>
        <v>-</v>
      </c>
      <c r="D4209" s="144" t="str">
        <f>vlookup(A4209, 'OG Data Combined'!$A$2:$AQ6277,29,false)</f>
        <v>-</v>
      </c>
      <c r="E4209" t="str">
        <f>IFERROR(__xludf.DUMMYFUNCTION("IFERROR(REGEXEXTRACT((vlookup(A4209, 'OG Data Combined'!$A$2:$AQ6277,21,false)), ""\((.*?)\)""), """")"),"")</f>
        <v/>
      </c>
    </row>
    <row r="4210">
      <c r="A4210" s="143" t="s">
        <v>40449</v>
      </c>
      <c r="B4210" s="144" t="str">
        <f>vlookup(A4210, 'OG Data Combined'!$A$2:$Z6277,25,false)</f>
        <v>-</v>
      </c>
      <c r="D4210" s="144" t="str">
        <f>vlookup(A4210, 'OG Data Combined'!$A$2:$AQ6277,29,false)</f>
        <v>-</v>
      </c>
      <c r="E4210" t="str">
        <f>IFERROR(__xludf.DUMMYFUNCTION("IFERROR(REGEXEXTRACT((vlookup(A4210, 'OG Data Combined'!$A$2:$AQ6277,21,false)), ""\((.*?)\)""), """")"),"")</f>
        <v/>
      </c>
    </row>
    <row r="4211">
      <c r="A4211" s="143" t="s">
        <v>40450</v>
      </c>
      <c r="B4211" s="144" t="str">
        <f>vlookup(A4211, 'OG Data Combined'!$A$2:$Z6277,25,false)</f>
        <v>-</v>
      </c>
      <c r="D4211" s="144" t="str">
        <f>vlookup(A4211, 'OG Data Combined'!$A$2:$AQ6277,29,false)</f>
        <v>-</v>
      </c>
      <c r="E4211" t="str">
        <f>IFERROR(__xludf.DUMMYFUNCTION("IFERROR(REGEXEXTRACT((vlookup(A4211, 'OG Data Combined'!$A$2:$AQ6277,21,false)), ""\((.*?)\)""), """")"),"Distance")</f>
        <v>Distance</v>
      </c>
    </row>
    <row r="4212">
      <c r="A4212" s="143" t="s">
        <v>40451</v>
      </c>
      <c r="B4212" s="144" t="str">
        <f>vlookup(A4212, 'OG Data Combined'!$A$2:$Z6277,25,false)</f>
        <v>-</v>
      </c>
      <c r="D4212" s="144" t="str">
        <f>vlookup(A4212, 'OG Data Combined'!$A$2:$AQ6277,29,false)</f>
        <v>-</v>
      </c>
      <c r="E4212" t="str">
        <f>IFERROR(__xludf.DUMMYFUNCTION("IFERROR(REGEXEXTRACT((vlookup(A4212, 'OG Data Combined'!$A$2:$AQ6277,21,false)), ""\((.*?)\)""), """")"),"Distance")</f>
        <v>Distance</v>
      </c>
    </row>
    <row r="4213">
      <c r="A4213" s="143" t="s">
        <v>40452</v>
      </c>
      <c r="B4213" s="144" t="str">
        <f>vlookup(A4213, 'OG Data Combined'!$A$2:$Z6277,25,false)</f>
        <v>-</v>
      </c>
      <c r="D4213" s="144" t="str">
        <f>vlookup(A4213, 'OG Data Combined'!$A$2:$AQ6277,29,false)</f>
        <v>-</v>
      </c>
      <c r="E4213" t="str">
        <f>IFERROR(__xludf.DUMMYFUNCTION("IFERROR(REGEXEXTRACT((vlookup(A4213, 'OG Data Combined'!$A$2:$AQ6277,21,false)), ""\((.*?)\)""), """")"),"")</f>
        <v/>
      </c>
    </row>
    <row r="4214">
      <c r="A4214" s="143" t="s">
        <v>40453</v>
      </c>
      <c r="B4214" s="154" t="str">
        <f>vlookup(A4214, 'OG Data Combined'!$A$2:$Z6277,25,false)</f>
        <v/>
      </c>
      <c r="D4214" s="154" t="str">
        <f>vlookup(A4214, 'OG Data Combined'!$A$2:$AQ6277,29,false)</f>
        <v/>
      </c>
      <c r="E4214" t="str">
        <f>IFERROR(__xludf.DUMMYFUNCTION("IFERROR(REGEXEXTRACT((vlookup(A4214, 'OG Data Combined'!$A$2:$AQ6277,21,false)), ""\((.*?)\)""), """")"),"")</f>
        <v/>
      </c>
    </row>
    <row r="4215">
      <c r="A4215" s="143" t="s">
        <v>40454</v>
      </c>
      <c r="B4215" s="154" t="str">
        <f>vlookup(A4215, 'OG Data Combined'!$A$2:$Z6277,25,false)</f>
        <v/>
      </c>
      <c r="D4215" s="154" t="str">
        <f>vlookup(A4215, 'OG Data Combined'!$A$2:$AQ6277,29,false)</f>
        <v/>
      </c>
      <c r="E4215" t="str">
        <f>IFERROR(__xludf.DUMMYFUNCTION("IFERROR(REGEXEXTRACT((vlookup(A4215, 'OG Data Combined'!$A$2:$AQ6277,21,false)), ""\((.*?)\)""), """")"),"")</f>
        <v/>
      </c>
    </row>
    <row r="4216">
      <c r="A4216" s="143" t="s">
        <v>42382</v>
      </c>
      <c r="B4216" s="144" t="str">
        <f>vlookup(A4216, 'OG Data Combined'!$A$2:$Z6277,25,false)</f>
        <v>-</v>
      </c>
      <c r="D4216" s="144" t="str">
        <f>vlookup(A4216, 'OG Data Combined'!$A$2:$AQ6277,29,false)</f>
        <v>-</v>
      </c>
      <c r="E4216" t="str">
        <f>IFERROR(__xludf.DUMMYFUNCTION("IFERROR(REGEXEXTRACT((vlookup(A4216, 'OG Data Combined'!$A$2:$AQ6277,21,false)), ""\((.*?)\)""), """")"),"")</f>
        <v/>
      </c>
    </row>
    <row r="4217">
      <c r="A4217" s="143" t="s">
        <v>40455</v>
      </c>
      <c r="B4217" s="144" t="str">
        <f>vlookup(A4217, 'OG Data Combined'!$A$2:$Z6277,25,false)</f>
        <v>-</v>
      </c>
      <c r="D4217" s="144" t="str">
        <f>vlookup(A4217, 'OG Data Combined'!$A$2:$AQ6277,29,false)</f>
        <v>-</v>
      </c>
      <c r="E4217" t="str">
        <f>IFERROR(__xludf.DUMMYFUNCTION("IFERROR(REGEXEXTRACT((vlookup(A4217, 'OG Data Combined'!$A$2:$AQ6277,21,false)), ""\((.*?)\)""), """")"),"")</f>
        <v/>
      </c>
    </row>
    <row r="4218">
      <c r="A4218" s="143" t="s">
        <v>40456</v>
      </c>
      <c r="B4218" s="144" t="str">
        <f>vlookup(A4218, 'OG Data Combined'!$A$2:$Z6277,25,false)</f>
        <v>-</v>
      </c>
      <c r="D4218" s="144" t="str">
        <f>vlookup(A4218, 'OG Data Combined'!$A$2:$AQ6277,29,false)</f>
        <v>-</v>
      </c>
      <c r="E4218" t="str">
        <f>IFERROR(__xludf.DUMMYFUNCTION("IFERROR(REGEXEXTRACT((vlookup(A4218, 'OG Data Combined'!$A$2:$AQ6277,21,false)), ""\((.*?)\)""), """")"),"Sprints")</f>
        <v>Sprints</v>
      </c>
    </row>
    <row r="4219">
      <c r="A4219" s="143" t="s">
        <v>40457</v>
      </c>
      <c r="B4219" s="144" t="str">
        <f>vlookup(A4219, 'OG Data Combined'!$A$2:$Z6277,25,false)</f>
        <v>-</v>
      </c>
      <c r="D4219" s="144" t="str">
        <f>vlookup(A4219, 'OG Data Combined'!$A$2:$AQ6277,29,false)</f>
        <v>-</v>
      </c>
      <c r="E4219" t="str">
        <f>IFERROR(__xludf.DUMMYFUNCTION("IFERROR(REGEXEXTRACT((vlookup(A4219, 'OG Data Combined'!$A$2:$AQ6277,21,false)), ""\((.*?)\)""), """")"),"Jumps")</f>
        <v>Jumps</v>
      </c>
    </row>
    <row r="4220">
      <c r="A4220" s="143" t="s">
        <v>40458</v>
      </c>
      <c r="B4220" s="144" t="str">
        <f>vlookup(A4220, 'OG Data Combined'!$A$2:$Z6277,25,false)</f>
        <v>-</v>
      </c>
      <c r="D4220" s="144" t="str">
        <f>vlookup(A4220, 'OG Data Combined'!$A$2:$AQ6277,29,false)</f>
        <v>-</v>
      </c>
      <c r="E4220" t="str">
        <f>IFERROR(__xludf.DUMMYFUNCTION("IFERROR(REGEXEXTRACT((vlookup(A4220, 'OG Data Combined'!$A$2:$AQ6277,21,false)), ""\((.*?)\)""), """")"),"Hurdles")</f>
        <v>Hurdles</v>
      </c>
    </row>
    <row r="4221">
      <c r="A4221" s="143" t="s">
        <v>40459</v>
      </c>
      <c r="B4221" s="144" t="str">
        <f>vlookup(A4221, 'OG Data Combined'!$A$2:$Z6277,25,false)</f>
        <v>-</v>
      </c>
      <c r="D4221" s="144" t="str">
        <f>vlookup(A4221, 'OG Data Combined'!$A$2:$AQ6277,29,false)</f>
        <v>-</v>
      </c>
      <c r="E4221" t="str">
        <f>IFERROR(__xludf.DUMMYFUNCTION("IFERROR(REGEXEXTRACT((vlookup(A4221, 'OG Data Combined'!$A$2:$AQ6277,21,false)), ""\((.*?)\)""), """")"),"Distance")</f>
        <v>Distance</v>
      </c>
    </row>
    <row r="4222">
      <c r="A4222" s="143" t="s">
        <v>40460</v>
      </c>
      <c r="B4222" s="144" t="str">
        <f>vlookup(A4222, 'OG Data Combined'!$A$2:$Z6277,25,false)</f>
        <v>-</v>
      </c>
      <c r="D4222" s="144" t="str">
        <f>vlookup(A4222, 'OG Data Combined'!$A$2:$AQ6277,29,false)</f>
        <v>-</v>
      </c>
      <c r="E4222" t="str">
        <f>IFERROR(__xludf.DUMMYFUNCTION("IFERROR(REGEXEXTRACT((vlookup(A4222, 'OG Data Combined'!$A$2:$AQ6277,21,false)), ""\((.*?)\)""), """")"),"Pole Vault, Multi-events")</f>
        <v>Pole Vault, Multi-events</v>
      </c>
    </row>
    <row r="4223">
      <c r="A4223" s="143" t="s">
        <v>40461</v>
      </c>
      <c r="B4223" s="144" t="str">
        <f>vlookup(A4223, 'OG Data Combined'!$A$2:$Z6277,25,false)</f>
        <v>-</v>
      </c>
      <c r="D4223" s="144" t="str">
        <f>vlookup(A4223, 'OG Data Combined'!$A$2:$AQ6277,29,false)</f>
        <v>-</v>
      </c>
      <c r="E4223" t="str">
        <f>IFERROR(__xludf.DUMMYFUNCTION("IFERROR(REGEXEXTRACT((vlookup(A4223, 'OG Data Combined'!$A$2:$AQ6277,21,false)), ""\((.*?)\)""), """")"),"Mid-Distance, Distance")</f>
        <v>Mid-Distance, Distance</v>
      </c>
    </row>
    <row r="4224">
      <c r="A4224" s="143" t="s">
        <v>40462</v>
      </c>
      <c r="B4224" s="144" t="str">
        <f>vlookup(A4224, 'OG Data Combined'!$A$2:$Z6277,25,false)</f>
        <v>-</v>
      </c>
      <c r="D4224" s="144" t="str">
        <f>vlookup(A4224, 'OG Data Combined'!$A$2:$AQ6277,29,false)</f>
        <v>-</v>
      </c>
      <c r="E4224" t="str">
        <f>IFERROR(__xludf.DUMMYFUNCTION("IFERROR(REGEXEXTRACT((vlookup(A4224, 'OG Data Combined'!$A$2:$AQ6277,21,false)), ""\((.*?)\)""), """")"),"Mid-Distance, Distance")</f>
        <v>Mid-Distance, Distance</v>
      </c>
    </row>
    <row r="4225">
      <c r="A4225" s="143" t="s">
        <v>40463</v>
      </c>
      <c r="B4225" s="144" t="str">
        <f>vlookup(A4225, 'OG Data Combined'!$A$2:$Z6277,25,false)</f>
        <v>-</v>
      </c>
      <c r="D4225" s="144" t="str">
        <f>vlookup(A4225, 'OG Data Combined'!$A$2:$AQ6277,29,false)</f>
        <v>-</v>
      </c>
      <c r="E4225" t="str">
        <f>IFERROR(__xludf.DUMMYFUNCTION("IFERROR(REGEXEXTRACT((vlookup(A4225, 'OG Data Combined'!$A$2:$AQ6277,21,false)), ""\((.*?)\)""), """")"),"Mid-Distance, Distance")</f>
        <v>Mid-Distance, Distance</v>
      </c>
    </row>
    <row r="4226">
      <c r="A4226" s="143" t="s">
        <v>40464</v>
      </c>
      <c r="B4226" s="144" t="str">
        <f>vlookup(A4226, 'OG Data Combined'!$A$2:$Z6277,25,false)</f>
        <v>-</v>
      </c>
      <c r="D4226" s="144" t="str">
        <f>vlookup(A4226, 'OG Data Combined'!$A$2:$AQ6277,29,false)</f>
        <v>-</v>
      </c>
      <c r="E4226" t="str">
        <f>IFERROR(__xludf.DUMMYFUNCTION("IFERROR(REGEXEXTRACT((vlookup(A4226, 'OG Data Combined'!$A$2:$AQ6277,21,false)), ""\((.*?)\)""), """")"),"Jumps")</f>
        <v>Jumps</v>
      </c>
    </row>
    <row r="4227">
      <c r="A4227" s="143" t="s">
        <v>40465</v>
      </c>
      <c r="B4227" s="144" t="str">
        <f>vlookup(A4227, 'OG Data Combined'!$A$2:$Z6277,25,false)</f>
        <v>-</v>
      </c>
      <c r="D4227" s="144" t="str">
        <f>vlookup(A4227, 'OG Data Combined'!$A$2:$AQ6277,29,false)</f>
        <v>-</v>
      </c>
      <c r="E4227" t="str">
        <f>IFERROR(__xludf.DUMMYFUNCTION("IFERROR(REGEXEXTRACT((vlookup(A4227, 'OG Data Combined'!$A$2:$AQ6277,21,false)), ""\((.*?)\)""), """")"),"Javelin")</f>
        <v>Javelin</v>
      </c>
    </row>
    <row r="4228">
      <c r="A4228" s="143" t="s">
        <v>40466</v>
      </c>
      <c r="B4228" s="144" t="str">
        <f>vlookup(A4228, 'OG Data Combined'!$A$2:$Z6277,25,false)</f>
        <v>-</v>
      </c>
      <c r="D4228" s="144" t="str">
        <f>vlookup(A4228, 'OG Data Combined'!$A$2:$AQ6277,29,false)</f>
        <v>-</v>
      </c>
      <c r="E4228" t="str">
        <f>IFERROR(__xludf.DUMMYFUNCTION("IFERROR(REGEXEXTRACT((vlookup(A4228, 'OG Data Combined'!$A$2:$AQ6277,21,false)), ""\((.*?)\)""), """")"),"Javelin")</f>
        <v>Javelin</v>
      </c>
    </row>
    <row r="4229">
      <c r="A4229" s="143" t="s">
        <v>40467</v>
      </c>
      <c r="B4229" s="166" t="str">
        <f>vlookup(A4229, 'OG Data Combined'!$A$2:$Z6277,25,false)</f>
        <v>https://twitter.com/caseygreen9</v>
      </c>
      <c r="D4229" s="166" t="str">
        <f>vlookup(A4229, 'OG Data Combined'!$A$2:$AQ6277,29,false)</f>
        <v>https://www.instagram.com/coachgreen_ucbears/</v>
      </c>
      <c r="E4229" t="str">
        <f>IFERROR(__xludf.DUMMYFUNCTION("IFERROR(REGEXEXTRACT((vlookup(A4229, 'OG Data Combined'!$A$2:$AQ6277,21,false)), ""\((.*?)\)""), """")"),"Mid-Distance, Distance")</f>
        <v>Mid-Distance, Distance</v>
      </c>
    </row>
    <row r="4230">
      <c r="A4230" s="143" t="s">
        <v>40468</v>
      </c>
      <c r="B4230" s="154" t="str">
        <f>vlookup(A4230, 'OG Data Combined'!$A$2:$Z6277,25,false)</f>
        <v/>
      </c>
      <c r="D4230" s="154" t="str">
        <f>vlookup(A4230, 'OG Data Combined'!$A$2:$AQ6277,29,false)</f>
        <v/>
      </c>
      <c r="E4230" t="str">
        <f>IFERROR(__xludf.DUMMYFUNCTION("IFERROR(REGEXEXTRACT((vlookup(A4230, 'OG Data Combined'!$A$2:$AQ6277,21,false)), ""\((.*?)\)""), """")"),"Sprints, Hurdles, Jumps")</f>
        <v>Sprints, Hurdles, Jumps</v>
      </c>
    </row>
    <row r="4231">
      <c r="A4231" s="143" t="s">
        <v>40469</v>
      </c>
      <c r="B4231" s="144" t="str">
        <f>vlookup(A4231, 'OG Data Combined'!$A$2:$Z6277,25,false)</f>
        <v>-</v>
      </c>
      <c r="D4231" s="144" t="str">
        <f>vlookup(A4231, 'OG Data Combined'!$A$2:$AQ6277,29,false)</f>
        <v>-</v>
      </c>
      <c r="E4231" t="str">
        <f>IFERROR(__xludf.DUMMYFUNCTION("IFERROR(REGEXEXTRACT((vlookup(A4231, 'OG Data Combined'!$A$2:$AQ6277,21,false)), ""\((.*?)\)""), """")"),"Throws")</f>
        <v>Throws</v>
      </c>
    </row>
    <row r="4232">
      <c r="A4232" s="143" t="s">
        <v>40470</v>
      </c>
      <c r="B4232" s="154" t="str">
        <f>vlookup(A4232, 'OG Data Combined'!$A$2:$Z6277,25,false)</f>
        <v/>
      </c>
      <c r="D4232" s="154" t="str">
        <f>vlookup(A4232, 'OG Data Combined'!$A$2:$AQ6277,29,false)</f>
        <v/>
      </c>
      <c r="E4232" t="str">
        <f>IFERROR(__xludf.DUMMYFUNCTION("IFERROR(REGEXEXTRACT((vlookup(A4232, 'OG Data Combined'!$A$2:$AQ6277,21,false)), ""\((.*?)\)""), """")"),"Sprints")</f>
        <v>Sprints</v>
      </c>
    </row>
    <row r="4233">
      <c r="A4233" s="143" t="s">
        <v>40471</v>
      </c>
      <c r="B4233" s="144" t="str">
        <f>vlookup(A4233, 'OG Data Combined'!$A$2:$Z6277,25,false)</f>
        <v>-</v>
      </c>
      <c r="D4233" s="166" t="str">
        <f>vlookup(A4233, 'OG Data Combined'!$A$2:$AQ6277,29,false)</f>
        <v>https://www.instagram.com/dougmase/</v>
      </c>
      <c r="E4233" t="str">
        <f>IFERROR(__xludf.DUMMYFUNCTION("IFERROR(REGEXEXTRACT((vlookup(A4233, 'OG Data Combined'!$A$2:$AQ6277,21,false)), ""\((.*?)\)""), """")"),"Jumps, Hurdles")</f>
        <v>Jumps, Hurdles</v>
      </c>
    </row>
    <row r="4234">
      <c r="A4234" s="143" t="s">
        <v>40472</v>
      </c>
      <c r="B4234" s="144" t="str">
        <f>vlookup(A4234, 'OG Data Combined'!$A$2:$Z6277,25,false)</f>
        <v>-</v>
      </c>
      <c r="D4234" s="144" t="str">
        <f>vlookup(A4234, 'OG Data Combined'!$A$2:$AQ6277,29,false)</f>
        <v>-</v>
      </c>
      <c r="E4234" t="str">
        <f>IFERROR(__xludf.DUMMYFUNCTION("IFERROR(REGEXEXTRACT((vlookup(A4234, 'OG Data Combined'!$A$2:$AQ6277,21,false)), ""\((.*?)\)""), """")"),"High-Jump, Pole Vault")</f>
        <v>High-Jump, Pole Vault</v>
      </c>
    </row>
    <row r="4235">
      <c r="A4235" s="143" t="s">
        <v>42383</v>
      </c>
      <c r="B4235" s="166" t="str">
        <f>vlookup(A4235, 'OG Data Combined'!$A$2:$Z6277,25,false)</f>
        <v>https://twitter.com/coachblick</v>
      </c>
      <c r="D4235" s="144" t="str">
        <f>vlookup(A4235, 'OG Data Combined'!$A$2:$AQ6277,29,false)</f>
        <v>-</v>
      </c>
      <c r="E4235" t="str">
        <f>IFERROR(__xludf.DUMMYFUNCTION("IFERROR(REGEXEXTRACT((vlookup(A4235, 'OG Data Combined'!$A$2:$AQ6277,21,false)), ""\((.*?)\)""), """")"),"")</f>
        <v/>
      </c>
    </row>
    <row r="4236">
      <c r="A4236" s="143" t="s">
        <v>42384</v>
      </c>
      <c r="B4236" s="144" t="str">
        <f>vlookup(A4236, 'OG Data Combined'!$A$2:$Z6277,25,false)</f>
        <v>-</v>
      </c>
      <c r="D4236" s="144" t="str">
        <f>vlookup(A4236, 'OG Data Combined'!$A$2:$AQ6277,29,false)</f>
        <v>-</v>
      </c>
      <c r="E4236" t="str">
        <f>IFERROR(__xludf.DUMMYFUNCTION("IFERROR(REGEXEXTRACT((vlookup(A4236, 'OG Data Combined'!$A$2:$AQ6277,21,false)), ""\((.*?)\)""), """")"),"")</f>
        <v/>
      </c>
    </row>
    <row r="4237">
      <c r="A4237" s="143" t="s">
        <v>42385</v>
      </c>
      <c r="B4237" s="144" t="str">
        <f>vlookup(A4237, 'OG Data Combined'!$A$2:$Z6277,25,false)</f>
        <v>-</v>
      </c>
      <c r="D4237" s="144" t="str">
        <f>vlookup(A4237, 'OG Data Combined'!$A$2:$AQ6277,29,false)</f>
        <v>-</v>
      </c>
      <c r="E4237" t="str">
        <f>IFERROR(__xludf.DUMMYFUNCTION("IFERROR(REGEXEXTRACT((vlookup(A4237, 'OG Data Combined'!$A$2:$AQ6277,21,false)), ""\((.*?)\)""), """")"),"")</f>
        <v/>
      </c>
    </row>
    <row r="4238">
      <c r="A4238" s="143" t="s">
        <v>40473</v>
      </c>
      <c r="B4238" s="144" t="str">
        <f>vlookup(A4238, 'OG Data Combined'!$A$2:$Z6277,25,false)</f>
        <v>-</v>
      </c>
      <c r="D4238" s="144" t="str">
        <f>vlookup(A4238, 'OG Data Combined'!$A$2:$AQ6277,29,false)</f>
        <v>-</v>
      </c>
      <c r="E4238" t="str">
        <f>IFERROR(__xludf.DUMMYFUNCTION("IFERROR(REGEXEXTRACT((vlookup(A4238, 'OG Data Combined'!$A$2:$AQ6277,21,false)), ""\((.*?)\)""), """")"),"Sprints")</f>
        <v>Sprints</v>
      </c>
    </row>
    <row r="4239">
      <c r="A4239" s="143" t="s">
        <v>40474</v>
      </c>
      <c r="B4239" s="166" t="str">
        <f>vlookup(A4239, 'OG Data Combined'!$A$2:$Z6277,25,false)</f>
        <v>https://twitter.com/WJ_CoachUpton</v>
      </c>
      <c r="D4239" s="144" t="str">
        <f>vlookup(A4239, 'OG Data Combined'!$A$2:$AQ6277,29,false)</f>
        <v>-</v>
      </c>
      <c r="E4239" t="str">
        <f>IFERROR(__xludf.DUMMYFUNCTION("IFERROR(REGEXEXTRACT((vlookup(A4239, 'OG Data Combined'!$A$2:$AQ6277,21,false)), ""\((.*?)\)""), """")"),"")</f>
        <v/>
      </c>
    </row>
    <row r="4240">
      <c r="A4240" s="143" t="s">
        <v>40475</v>
      </c>
      <c r="B4240" s="144" t="str">
        <f>vlookup(A4240, 'OG Data Combined'!$A$2:$Z6277,25,false)</f>
        <v>-</v>
      </c>
      <c r="D4240" s="144" t="str">
        <f>vlookup(A4240, 'OG Data Combined'!$A$2:$AQ6277,29,false)</f>
        <v>-</v>
      </c>
      <c r="E4240" t="str">
        <f>IFERROR(__xludf.DUMMYFUNCTION("IFERROR(REGEXEXTRACT((vlookup(A4240, 'OG Data Combined'!$A$2:$AQ6277,21,false)), ""\((.*?)\)""), """")"),"Distance")</f>
        <v>Distance</v>
      </c>
    </row>
    <row r="4241">
      <c r="A4241" s="143" t="s">
        <v>40476</v>
      </c>
      <c r="B4241" s="144" t="str">
        <f>vlookup(A4241, 'OG Data Combined'!$A$2:$Z6277,25,false)</f>
        <v>-</v>
      </c>
      <c r="D4241" s="144" t="str">
        <f>vlookup(A4241, 'OG Data Combined'!$A$2:$AQ6277,29,false)</f>
        <v>-</v>
      </c>
      <c r="E4241" t="str">
        <f>IFERROR(__xludf.DUMMYFUNCTION("IFERROR(REGEXEXTRACT((vlookup(A4241, 'OG Data Combined'!$A$2:$AQ6277,21,false)), ""\((.*?)\)""), """")"),"")</f>
        <v/>
      </c>
    </row>
    <row r="4242">
      <c r="A4242" s="143" t="s">
        <v>40477</v>
      </c>
      <c r="B4242" s="166" t="str">
        <f>vlookup(A4242, 'OG Data Combined'!$A$2:$Z6277,25,false)</f>
        <v>https://twitter.com/thekatieallison</v>
      </c>
      <c r="D4242" s="144" t="str">
        <f>vlookup(A4242, 'OG Data Combined'!$A$2:$AQ6277,29,false)</f>
        <v>-</v>
      </c>
      <c r="E4242" t="str">
        <f>IFERROR(__xludf.DUMMYFUNCTION("IFERROR(REGEXEXTRACT((vlookup(A4242, 'OG Data Combined'!$A$2:$AQ6277,21,false)), ""\((.*?)\)""), """")"),"")</f>
        <v/>
      </c>
    </row>
    <row r="4243">
      <c r="A4243" s="143" t="s">
        <v>40478</v>
      </c>
      <c r="B4243" s="144" t="str">
        <f>vlookup(A4243, 'OG Data Combined'!$A$2:$Z6277,25,false)</f>
        <v>-</v>
      </c>
      <c r="D4243" s="144" t="str">
        <f>vlookup(A4243, 'OG Data Combined'!$A$2:$AQ6277,29,false)</f>
        <v>-</v>
      </c>
      <c r="E4243" t="str">
        <f>IFERROR(__xludf.DUMMYFUNCTION("IFERROR(REGEXEXTRACT((vlookup(A4243, 'OG Data Combined'!$A$2:$AQ6277,21,false)), ""\((.*?)\)""), """")"),"")</f>
        <v/>
      </c>
    </row>
    <row r="4244">
      <c r="A4244" s="143" t="s">
        <v>40479</v>
      </c>
      <c r="B4244" s="144" t="str">
        <f>vlookup(A4244, 'OG Data Combined'!$A$2:$Z6277,25,false)</f>
        <v>-</v>
      </c>
      <c r="D4244" s="144" t="str">
        <f>vlookup(A4244, 'OG Data Combined'!$A$2:$AQ6277,29,false)</f>
        <v>-</v>
      </c>
      <c r="E4244" t="str">
        <f>IFERROR(__xludf.DUMMYFUNCTION("IFERROR(REGEXEXTRACT((vlookup(A4244, 'OG Data Combined'!$A$2:$AQ6277,21,false)), ""\((.*?)\)""), """")"),"")</f>
        <v/>
      </c>
    </row>
    <row r="4245">
      <c r="A4245" s="143" t="s">
        <v>40480</v>
      </c>
      <c r="B4245" s="144" t="str">
        <f>vlookup(A4245, 'OG Data Combined'!$A$2:$Z6277,25,false)</f>
        <v>-</v>
      </c>
      <c r="D4245" s="144" t="str">
        <f>vlookup(A4245, 'OG Data Combined'!$A$2:$AQ6277,29,false)</f>
        <v>-</v>
      </c>
      <c r="E4245" t="str">
        <f>IFERROR(__xludf.DUMMYFUNCTION("IFERROR(REGEXEXTRACT((vlookup(A4245, 'OG Data Combined'!$A$2:$AQ6277,21,false)), ""\((.*?)\)""), """")"),"")</f>
        <v/>
      </c>
    </row>
    <row r="4246">
      <c r="A4246" s="143" t="s">
        <v>40481</v>
      </c>
      <c r="B4246" s="166" t="str">
        <f>vlookup(A4246, 'OG Data Combined'!$A$2:$Z6277,25,false)</f>
        <v>https://twitter.com/coach_hardie_wu</v>
      </c>
      <c r="D4246" s="166" t="str">
        <f>vlookup(A4246, 'OG Data Combined'!$A$2:$AQ6277,29,false)</f>
        <v>https://www.instagram.com/coach_hardie_wu/</v>
      </c>
      <c r="E4246" t="str">
        <f>IFERROR(__xludf.DUMMYFUNCTION("IFERROR(REGEXEXTRACT((vlookup(A4246, 'OG Data Combined'!$A$2:$AQ6277,21,false)), ""\((.*?)\)""), """")"),"")</f>
        <v/>
      </c>
    </row>
    <row r="4247">
      <c r="A4247" s="143" t="s">
        <v>40482</v>
      </c>
      <c r="B4247" s="144" t="str">
        <f>vlookup(A4247, 'OG Data Combined'!$A$2:$Z6277,25,false)</f>
        <v>-</v>
      </c>
      <c r="D4247" s="144" t="str">
        <f>vlookup(A4247, 'OG Data Combined'!$A$2:$AQ6277,29,false)</f>
        <v>-</v>
      </c>
      <c r="E4247" t="str">
        <f>IFERROR(__xludf.DUMMYFUNCTION("IFERROR(REGEXEXTRACT((vlookup(A4247, 'OG Data Combined'!$A$2:$AQ6277,21,false)), ""\((.*?)\)""), """")"),"")</f>
        <v/>
      </c>
    </row>
    <row r="4248">
      <c r="A4248" s="143" t="s">
        <v>40483</v>
      </c>
      <c r="B4248" s="144" t="str">
        <f>vlookup(A4248, 'OG Data Combined'!$A$2:$Z6277,25,false)</f>
        <v>-</v>
      </c>
      <c r="D4248" s="166" t="str">
        <f>vlookup(A4248, 'OG Data Combined'!$A$2:$AQ6277,29,false)</f>
        <v>https://www.instagram.com/megmsowers/</v>
      </c>
      <c r="E4248" t="str">
        <f>IFERROR(__xludf.DUMMYFUNCTION("IFERROR(REGEXEXTRACT((vlookup(A4248, 'OG Data Combined'!$A$2:$AQ6277,21,false)), ""\((.*?)\)""), """")"),"")</f>
        <v/>
      </c>
    </row>
    <row r="4249">
      <c r="A4249" s="143" t="s">
        <v>40484</v>
      </c>
      <c r="B4249" s="144" t="str">
        <f>vlookup(A4249, 'OG Data Combined'!$A$2:$Z6277,25,false)</f>
        <v>-</v>
      </c>
      <c r="D4249" s="144" t="str">
        <f>vlookup(A4249, 'OG Data Combined'!$A$2:$AQ6277,29,false)</f>
        <v>-</v>
      </c>
      <c r="E4249" t="str">
        <f>IFERROR(__xludf.DUMMYFUNCTION("IFERROR(REGEXEXTRACT((vlookup(A4249, 'OG Data Combined'!$A$2:$AQ6277,21,false)), ""\((.*?)\)""), """")"),"")</f>
        <v/>
      </c>
    </row>
    <row r="4250">
      <c r="A4250" s="143" t="s">
        <v>40485</v>
      </c>
      <c r="B4250" s="144" t="str">
        <f>vlookup(A4250, 'OG Data Combined'!$A$2:$Z6277,25,false)</f>
        <v>-</v>
      </c>
      <c r="D4250" s="166" t="str">
        <f>vlookup(A4250, 'OG Data Combined'!$A$2:$AQ6277,29,false)</f>
        <v>https://www.instagram.com/the_thackshack/</v>
      </c>
      <c r="E4250" t="str">
        <f>IFERROR(__xludf.DUMMYFUNCTION("IFERROR(REGEXEXTRACT((vlookup(A4250, 'OG Data Combined'!$A$2:$AQ6277,21,false)), ""\((.*?)\)""), """")"),"")</f>
        <v/>
      </c>
    </row>
    <row r="4251">
      <c r="A4251" s="143" t="s">
        <v>40486</v>
      </c>
      <c r="B4251" s="144" t="str">
        <f>vlookup(A4251, 'OG Data Combined'!$A$2:$Z6277,25,false)</f>
        <v>-</v>
      </c>
      <c r="D4251" s="144" t="str">
        <f>vlookup(A4251, 'OG Data Combined'!$A$2:$AQ6277,29,false)</f>
        <v>-</v>
      </c>
      <c r="E4251" t="str">
        <f>IFERROR(__xludf.DUMMYFUNCTION("IFERROR(REGEXEXTRACT((vlookup(A4251, 'OG Data Combined'!$A$2:$AQ6277,21,false)), ""\((.*?)\)""), """")"),"")</f>
        <v/>
      </c>
    </row>
    <row r="4252">
      <c r="A4252" s="143" t="s">
        <v>40487</v>
      </c>
      <c r="B4252" s="144" t="str">
        <f>vlookup(A4252, 'OG Data Combined'!$A$2:$Z6277,25,false)</f>
        <v>-</v>
      </c>
      <c r="D4252" s="144" t="str">
        <f>vlookup(A4252, 'OG Data Combined'!$A$2:$AQ6277,29,false)</f>
        <v>-</v>
      </c>
      <c r="E4252" t="str">
        <f>IFERROR(__xludf.DUMMYFUNCTION("IFERROR(REGEXEXTRACT((vlookup(A4252, 'OG Data Combined'!$A$2:$AQ6277,21,false)), ""\((.*?)\)""), """")"),"")</f>
        <v/>
      </c>
    </row>
    <row r="4253">
      <c r="A4253" s="143" t="s">
        <v>40488</v>
      </c>
      <c r="B4253" s="144" t="str">
        <f>vlookup(A4253, 'OG Data Combined'!$A$2:$Z6277,25,false)</f>
        <v>-</v>
      </c>
      <c r="D4253" s="144" t="str">
        <f>vlookup(A4253, 'OG Data Combined'!$A$2:$AQ6277,29,false)</f>
        <v>-</v>
      </c>
      <c r="E4253" t="str">
        <f>IFERROR(__xludf.DUMMYFUNCTION("IFERROR(REGEXEXTRACT((vlookup(A4253, 'OG Data Combined'!$A$2:$AQ6277,21,false)), ""\((.*?)\)""), """")"),"Throws")</f>
        <v>Throws</v>
      </c>
    </row>
    <row r="4254">
      <c r="A4254" s="143" t="s">
        <v>40489</v>
      </c>
      <c r="B4254" s="144" t="str">
        <f>vlookup(A4254, 'OG Data Combined'!$A$2:$Z6277,25,false)</f>
        <v>-</v>
      </c>
      <c r="D4254" s="144" t="str">
        <f>vlookup(A4254, 'OG Data Combined'!$A$2:$AQ6277,29,false)</f>
        <v>-</v>
      </c>
      <c r="E4254" t="str">
        <f>IFERROR(__xludf.DUMMYFUNCTION("IFERROR(REGEXEXTRACT((vlookup(A4254, 'OG Data Combined'!$A$2:$AQ6277,21,false)), ""\((.*?)\)""), """")"),"Pole Vault")</f>
        <v>Pole Vault</v>
      </c>
    </row>
    <row r="4255">
      <c r="A4255" s="143" t="s">
        <v>40490</v>
      </c>
      <c r="B4255" s="144" t="str">
        <f>vlookup(A4255, 'OG Data Combined'!$A$2:$Z6277,25,false)</f>
        <v>-</v>
      </c>
      <c r="D4255" s="144" t="str">
        <f>vlookup(A4255, 'OG Data Combined'!$A$2:$AQ6277,29,false)</f>
        <v>-</v>
      </c>
      <c r="E4255" t="str">
        <f>IFERROR(__xludf.DUMMYFUNCTION("IFERROR(REGEXEXTRACT((vlookup(A4255, 'OG Data Combined'!$A$2:$AQ6277,21,false)), ""\((.*?)\)""), """")"),"")</f>
        <v/>
      </c>
    </row>
    <row r="4256">
      <c r="A4256" s="143" t="s">
        <v>40491</v>
      </c>
      <c r="B4256" s="166" t="str">
        <f>vlookup(A4256, 'OG Data Combined'!$A$2:$Z6277,25,false)</f>
        <v>https://twitter.com/emmaroserudolph</v>
      </c>
      <c r="D4256" s="166" t="str">
        <f>vlookup(A4256, 'OG Data Combined'!$A$2:$AQ6277,29,false)</f>
        <v>https://www.instagram.com/iflyem/</v>
      </c>
      <c r="E4256" t="str">
        <f>IFERROR(__xludf.DUMMYFUNCTION("IFERROR(REGEXEXTRACT((vlookup(A4256, 'OG Data Combined'!$A$2:$AQ6277,21,false)), ""\((.*?)\)""), """")"),"")</f>
        <v/>
      </c>
    </row>
    <row r="4257">
      <c r="A4257" s="143" t="s">
        <v>40492</v>
      </c>
      <c r="B4257" s="144" t="str">
        <f>vlookup(A4257, 'OG Data Combined'!$A$2:$Z6277,25,false)</f>
        <v>-</v>
      </c>
      <c r="D4257" s="166" t="str">
        <f>vlookup(A4257, 'OG Data Combined'!$A$2:$AQ6277,29,false)</f>
        <v>https://www.instagram.com/the_coach_sams703/</v>
      </c>
      <c r="E4257" t="str">
        <f>IFERROR(__xludf.DUMMYFUNCTION("IFERROR(REGEXEXTRACT((vlookup(A4257, 'OG Data Combined'!$A$2:$AQ6277,21,false)), ""\((.*?)\)""), """")"),"")</f>
        <v/>
      </c>
    </row>
    <row r="4258">
      <c r="A4258" s="143" t="s">
        <v>40493</v>
      </c>
      <c r="B4258" s="144" t="str">
        <f>vlookup(A4258, 'OG Data Combined'!$A$2:$Z6277,25,false)</f>
        <v>-</v>
      </c>
      <c r="D4258" s="144" t="str">
        <f>vlookup(A4258, 'OG Data Combined'!$A$2:$AQ6277,29,false)</f>
        <v>-</v>
      </c>
      <c r="E4258" t="str">
        <f>IFERROR(__xludf.DUMMYFUNCTION("IFERROR(REGEXEXTRACT((vlookup(A4258, 'OG Data Combined'!$A$2:$AQ6277,21,false)), ""\((.*?)\)""), """")"),"")</f>
        <v/>
      </c>
    </row>
    <row r="4259">
      <c r="A4259" s="143" t="s">
        <v>40494</v>
      </c>
      <c r="B4259" s="144" t="str">
        <f>vlookup(A4259, 'OG Data Combined'!$A$2:$Z6277,25,false)</f>
        <v>-</v>
      </c>
      <c r="D4259" s="144" t="str">
        <f>vlookup(A4259, 'OG Data Combined'!$A$2:$AQ6277,29,false)</f>
        <v>-</v>
      </c>
      <c r="E4259" t="str">
        <f>IFERROR(__xludf.DUMMYFUNCTION("IFERROR(REGEXEXTRACT((vlookup(A4259, 'OG Data Combined'!$A$2:$AQ6277,21,false)), ""\((.*?)\)""), """")"),"Throws")</f>
        <v>Throws</v>
      </c>
    </row>
    <row r="4260">
      <c r="A4260" s="143" t="s">
        <v>40495</v>
      </c>
      <c r="B4260" s="144" t="str">
        <f>vlookup(A4260, 'OG Data Combined'!$A$2:$Z6277,25,false)</f>
        <v>-</v>
      </c>
      <c r="D4260" s="144" t="str">
        <f>vlookup(A4260, 'OG Data Combined'!$A$2:$AQ6277,29,false)</f>
        <v>-</v>
      </c>
      <c r="E4260" t="str">
        <f>IFERROR(__xludf.DUMMYFUNCTION("IFERROR(REGEXEXTRACT((vlookup(A4260, 'OG Data Combined'!$A$2:$AQ6277,21,false)), ""\((.*?)\)""), """")"),"Sprints, Hurdles")</f>
        <v>Sprints, Hurdles</v>
      </c>
    </row>
    <row r="4261">
      <c r="A4261" s="143" t="s">
        <v>40496</v>
      </c>
      <c r="B4261" s="144" t="str">
        <f>vlookup(A4261, 'OG Data Combined'!$A$2:$Z6277,25,false)</f>
        <v>-</v>
      </c>
      <c r="D4261" s="144" t="str">
        <f>vlookup(A4261, 'OG Data Combined'!$A$2:$AQ6277,29,false)</f>
        <v>-</v>
      </c>
      <c r="E4261" t="str">
        <f>IFERROR(__xludf.DUMMYFUNCTION("IFERROR(REGEXEXTRACT((vlookup(A4261, 'OG Data Combined'!$A$2:$AQ6277,21,false)), ""\((.*?)\)""), """")"),"Hurdles, Sprints")</f>
        <v>Hurdles, Sprints</v>
      </c>
    </row>
    <row r="4262">
      <c r="A4262" s="143" t="s">
        <v>40497</v>
      </c>
      <c r="B4262" s="144" t="str">
        <f>vlookup(A4262, 'OG Data Combined'!$A$2:$Z6277,25,false)</f>
        <v>-</v>
      </c>
      <c r="D4262" s="144" t="str">
        <f>vlookup(A4262, 'OG Data Combined'!$A$2:$AQ6277,29,false)</f>
        <v>-</v>
      </c>
      <c r="E4262" t="str">
        <f>IFERROR(__xludf.DUMMYFUNCTION("IFERROR(REGEXEXTRACT((vlookup(A4262, 'OG Data Combined'!$A$2:$AQ6277,21,false)), ""\((.*?)\)""), """")"),"Horizontal Jumps")</f>
        <v>Horizontal Jumps</v>
      </c>
    </row>
    <row r="4263">
      <c r="A4263" s="143" t="s">
        <v>40498</v>
      </c>
      <c r="B4263" s="144" t="str">
        <f>vlookup(A4263, 'OG Data Combined'!$A$2:$Z6277,25,false)</f>
        <v>-</v>
      </c>
      <c r="D4263" s="166" t="str">
        <f>vlookup(A4263, 'OG Data Combined'!$A$2:$AQ6277,29,false)</f>
        <v>https://www.instagram.com/ryan_rastatter/</v>
      </c>
      <c r="E4263" t="str">
        <f>IFERROR(__xludf.DUMMYFUNCTION("IFERROR(REGEXEXTRACT((vlookup(A4263, 'OG Data Combined'!$A$2:$AQ6277,21,false)), ""\((.*?)\)""), """")"),"Distance")</f>
        <v>Distance</v>
      </c>
    </row>
    <row r="4264">
      <c r="A4264" s="143" t="s">
        <v>40499</v>
      </c>
      <c r="B4264" s="144" t="str">
        <f>vlookup(A4264, 'OG Data Combined'!$A$2:$Z6277,25,false)</f>
        <v>-</v>
      </c>
      <c r="D4264" s="144" t="str">
        <f>vlookup(A4264, 'OG Data Combined'!$A$2:$AQ6277,29,false)</f>
        <v>-</v>
      </c>
      <c r="E4264" t="str">
        <f>IFERROR(__xludf.DUMMYFUNCTION("IFERROR(REGEXEXTRACT((vlookup(A4264, 'OG Data Combined'!$A$2:$AQ6277,21,false)), ""\((.*?)\)""), """")"),"")</f>
        <v/>
      </c>
    </row>
    <row r="4265">
      <c r="A4265" s="143" t="s">
        <v>40500</v>
      </c>
      <c r="B4265" s="144" t="str">
        <f>vlookup(A4265, 'OG Data Combined'!$A$2:$Z6277,25,false)</f>
        <v>-</v>
      </c>
      <c r="D4265" s="166" t="str">
        <f>vlookup(A4265, 'OG Data Combined'!$A$2:$AQ6277,29,false)</f>
        <v>https://www.instagram.com/tony_nelo678/</v>
      </c>
      <c r="E4265" t="str">
        <f>IFERROR(__xludf.DUMMYFUNCTION("IFERROR(REGEXEXTRACT((vlookup(A4265, 'OG Data Combined'!$A$2:$AQ6277,21,false)), ""\((.*?)\)""), """")"),"Throws")</f>
        <v>Throws</v>
      </c>
    </row>
    <row r="4266">
      <c r="A4266" s="143" t="s">
        <v>40501</v>
      </c>
      <c r="B4266" s="144" t="str">
        <f>vlookup(A4266, 'OG Data Combined'!$A$2:$Z6277,25,false)</f>
        <v>-</v>
      </c>
      <c r="D4266" s="144" t="str">
        <f>vlookup(A4266, 'OG Data Combined'!$A$2:$AQ6277,29,false)</f>
        <v>-</v>
      </c>
      <c r="E4266" t="str">
        <f>IFERROR(__xludf.DUMMYFUNCTION("IFERROR(REGEXEXTRACT((vlookup(A4266, 'OG Data Combined'!$A$2:$AQ6277,21,false)), ""\((.*?)\)""), """")"),"")</f>
        <v/>
      </c>
    </row>
    <row r="4267">
      <c r="A4267" s="143" t="s">
        <v>40502</v>
      </c>
      <c r="B4267" s="144" t="str">
        <f>vlookup(A4267, 'OG Data Combined'!$A$2:$Z6277,25,false)</f>
        <v>-</v>
      </c>
      <c r="D4267" s="144" t="str">
        <f>vlookup(A4267, 'OG Data Combined'!$A$2:$AQ6277,29,false)</f>
        <v>-</v>
      </c>
      <c r="E4267" t="str">
        <f>IFERROR(__xludf.DUMMYFUNCTION("IFERROR(REGEXEXTRACT((vlookup(A4267, 'OG Data Combined'!$A$2:$AQ6277,21,false)), ""\((.*?)\)""), """")"),"")</f>
        <v/>
      </c>
    </row>
    <row r="4268">
      <c r="A4268" s="143" t="s">
        <v>40503</v>
      </c>
      <c r="B4268" s="144" t="str">
        <f>vlookup(A4268, 'OG Data Combined'!$A$2:$Z6277,25,false)</f>
        <v>-</v>
      </c>
      <c r="D4268" s="144" t="str">
        <f>vlookup(A4268, 'OG Data Combined'!$A$2:$AQ6277,29,false)</f>
        <v>-</v>
      </c>
      <c r="E4268" t="str">
        <f>IFERROR(__xludf.DUMMYFUNCTION("IFERROR(REGEXEXTRACT((vlookup(A4268, 'OG Data Combined'!$A$2:$AQ6277,21,false)), ""\((.*?)\)""), """")"),"")</f>
        <v/>
      </c>
    </row>
    <row r="4269">
      <c r="A4269" s="143" t="s">
        <v>40504</v>
      </c>
      <c r="B4269" s="144" t="str">
        <f>vlookup(A4269, 'OG Data Combined'!$A$2:$Z6277,25,false)</f>
        <v>-</v>
      </c>
      <c r="D4269" s="144" t="str">
        <f>vlookup(A4269, 'OG Data Combined'!$A$2:$AQ6277,29,false)</f>
        <v>-</v>
      </c>
      <c r="E4269" t="str">
        <f>IFERROR(__xludf.DUMMYFUNCTION("IFERROR(REGEXEXTRACT((vlookup(A4269, 'OG Data Combined'!$A$2:$AQ6277,21,false)), ""\((.*?)\)""), """")"),"")</f>
        <v/>
      </c>
    </row>
    <row r="4270">
      <c r="A4270" s="143" t="s">
        <v>40505</v>
      </c>
      <c r="B4270" s="144" t="str">
        <f>vlookup(A4270, 'OG Data Combined'!$A$2:$Z6277,25,false)</f>
        <v>-</v>
      </c>
      <c r="D4270" s="144" t="str">
        <f>vlookup(A4270, 'OG Data Combined'!$A$2:$AQ6277,29,false)</f>
        <v>-</v>
      </c>
      <c r="E4270" t="str">
        <f>IFERROR(__xludf.DUMMYFUNCTION("IFERROR(REGEXEXTRACT((vlookup(A4270, 'OG Data Combined'!$A$2:$AQ6277,21,false)), ""\((.*?)\)""), """")"),"")</f>
        <v/>
      </c>
    </row>
    <row r="4271">
      <c r="A4271" s="143" t="s">
        <v>40506</v>
      </c>
      <c r="B4271" s="144" t="str">
        <f>vlookup(A4271, 'OG Data Combined'!$A$2:$Z6277,25,false)</f>
        <v>-</v>
      </c>
      <c r="D4271" s="144" t="str">
        <f>vlookup(A4271, 'OG Data Combined'!$A$2:$AQ6277,29,false)</f>
        <v>-</v>
      </c>
      <c r="E4271" t="str">
        <f>IFERROR(__xludf.DUMMYFUNCTION("IFERROR(REGEXEXTRACT((vlookup(A4271, 'OG Data Combined'!$A$2:$AQ6277,21,false)), ""\((.*?)\)""), """")"),"")</f>
        <v/>
      </c>
    </row>
    <row r="4272">
      <c r="A4272" s="143" t="s">
        <v>40507</v>
      </c>
      <c r="B4272" s="144" t="str">
        <f>vlookup(A4272, 'OG Data Combined'!$A$2:$Z6277,25,false)</f>
        <v>-</v>
      </c>
      <c r="D4272" s="144" t="str">
        <f>vlookup(A4272, 'OG Data Combined'!$A$2:$AQ6277,29,false)</f>
        <v>-</v>
      </c>
      <c r="E4272" t="str">
        <f>IFERROR(__xludf.DUMMYFUNCTION("IFERROR(REGEXEXTRACT((vlookup(A4272, 'OG Data Combined'!$A$2:$AQ6277,21,false)), ""\((.*?)\)""), """")"),"Distance")</f>
        <v>Distance</v>
      </c>
    </row>
    <row r="4273">
      <c r="A4273" s="143" t="s">
        <v>40508</v>
      </c>
      <c r="B4273" s="144" t="str">
        <f>vlookup(A4273, 'OG Data Combined'!$A$2:$Z6277,25,false)</f>
        <v>-</v>
      </c>
      <c r="D4273" s="144" t="str">
        <f>vlookup(A4273, 'OG Data Combined'!$A$2:$AQ6277,29,false)</f>
        <v>-</v>
      </c>
      <c r="E4273" t="str">
        <f>IFERROR(__xludf.DUMMYFUNCTION("IFERROR(REGEXEXTRACT((vlookup(A4273, 'OG Data Combined'!$A$2:$AQ6277,21,false)), ""\((.*?)\)""), """")"),"Distance")</f>
        <v>Distance</v>
      </c>
    </row>
    <row r="4274">
      <c r="A4274" s="143" t="s">
        <v>40509</v>
      </c>
      <c r="B4274" s="144" t="str">
        <f>vlookup(A4274, 'OG Data Combined'!$A$2:$Z6277,25,false)</f>
        <v>-</v>
      </c>
      <c r="D4274" s="144" t="str">
        <f>vlookup(A4274, 'OG Data Combined'!$A$2:$AQ6277,29,false)</f>
        <v>-</v>
      </c>
      <c r="E4274" t="str">
        <f>IFERROR(__xludf.DUMMYFUNCTION("IFERROR(REGEXEXTRACT((vlookup(A4274, 'OG Data Combined'!$A$2:$AQ6277,21,false)), ""\((.*?)\)""), """")"),"")</f>
        <v/>
      </c>
    </row>
    <row r="4275">
      <c r="A4275" s="143" t="s">
        <v>40510</v>
      </c>
      <c r="B4275" s="144" t="str">
        <f>vlookup(A4275, 'OG Data Combined'!$A$2:$Z6277,25,false)</f>
        <v>-</v>
      </c>
      <c r="D4275" s="144" t="str">
        <f>vlookup(A4275, 'OG Data Combined'!$A$2:$AQ6277,29,false)</f>
        <v>-</v>
      </c>
      <c r="E4275" t="str">
        <f>IFERROR(__xludf.DUMMYFUNCTION("IFERROR(REGEXEXTRACT((vlookup(A4275, 'OG Data Combined'!$A$2:$AQ6277,21,false)), ""\((.*?)\)""), """")"),"")</f>
        <v/>
      </c>
    </row>
    <row r="4276">
      <c r="A4276" s="143" t="s">
        <v>40511</v>
      </c>
      <c r="B4276" s="144" t="str">
        <f>vlookup(A4276, 'OG Data Combined'!$A$2:$Z6277,25,false)</f>
        <v>-</v>
      </c>
      <c r="D4276" s="144" t="str">
        <f>vlookup(A4276, 'OG Data Combined'!$A$2:$AQ6277,29,false)</f>
        <v>-</v>
      </c>
      <c r="E4276" t="str">
        <f>IFERROR(__xludf.DUMMYFUNCTION("IFERROR(REGEXEXTRACT((vlookup(A4276, 'OG Data Combined'!$A$2:$AQ6277,21,false)), ""\((.*?)\)""), """")"),"")</f>
        <v/>
      </c>
    </row>
    <row r="4277">
      <c r="A4277" s="143" t="s">
        <v>40512</v>
      </c>
      <c r="B4277" s="144" t="str">
        <f>vlookup(A4277, 'OG Data Combined'!$A$2:$Z6277,25,false)</f>
        <v>-</v>
      </c>
      <c r="D4277" s="144" t="str">
        <f>vlookup(A4277, 'OG Data Combined'!$A$2:$AQ6277,29,false)</f>
        <v>-</v>
      </c>
      <c r="E4277" t="str">
        <f>IFERROR(__xludf.DUMMYFUNCTION("IFERROR(REGEXEXTRACT((vlookup(A4277, 'OG Data Combined'!$A$2:$AQ6277,21,false)), ""\((.*?)\)""), """")"),"Throws")</f>
        <v>Throws</v>
      </c>
    </row>
    <row r="4278">
      <c r="A4278" s="143" t="s">
        <v>40513</v>
      </c>
      <c r="B4278" s="144" t="str">
        <f>vlookup(A4278, 'OG Data Combined'!$A$2:$Z6277,25,false)</f>
        <v>-</v>
      </c>
      <c r="D4278" s="144" t="str">
        <f>vlookup(A4278, 'OG Data Combined'!$A$2:$AQ6277,29,false)</f>
        <v>-</v>
      </c>
      <c r="E4278" t="str">
        <f>IFERROR(__xludf.DUMMYFUNCTION("IFERROR(REGEXEXTRACT((vlookup(A4278, 'OG Data Combined'!$A$2:$AQ6277,21,false)), ""\((.*?)\)""), """")"),"")</f>
        <v/>
      </c>
    </row>
    <row r="4279">
      <c r="A4279" s="143" t="s">
        <v>40514</v>
      </c>
      <c r="B4279" s="144" t="str">
        <f>vlookup(A4279, 'OG Data Combined'!$A$2:$Z6277,25,false)</f>
        <v>-</v>
      </c>
      <c r="D4279" s="144" t="str">
        <f>vlookup(A4279, 'OG Data Combined'!$A$2:$AQ6277,29,false)</f>
        <v>-</v>
      </c>
      <c r="E4279" t="str">
        <f>IFERROR(__xludf.DUMMYFUNCTION("IFERROR(REGEXEXTRACT((vlookup(A4279, 'OG Data Combined'!$A$2:$AQ6277,21,false)), ""\((.*?)\)""), """")"),"Distance")</f>
        <v>Distance</v>
      </c>
    </row>
    <row r="4280">
      <c r="A4280" s="143" t="s">
        <v>40515</v>
      </c>
      <c r="B4280" s="144" t="str">
        <f>vlookup(A4280, 'OG Data Combined'!$A$2:$Z6277,25,false)</f>
        <v>-</v>
      </c>
      <c r="D4280" s="166" t="str">
        <f>vlookup(A4280, 'OG Data Combined'!$A$2:$AQ6277,29,false)</f>
        <v>https://www.instagram.com/hunterminiard/</v>
      </c>
      <c r="E4280" t="str">
        <f>IFERROR(__xludf.DUMMYFUNCTION("IFERROR(REGEXEXTRACT((vlookup(A4280, 'OG Data Combined'!$A$2:$AQ6277,21,false)), ""\((.*?)\)""), """")"),"")</f>
        <v/>
      </c>
    </row>
    <row r="4281">
      <c r="A4281" s="143" t="s">
        <v>40516</v>
      </c>
      <c r="B4281" s="144" t="str">
        <f>vlookup(A4281, 'OG Data Combined'!$A$2:$Z6277,25,false)</f>
        <v>-</v>
      </c>
      <c r="D4281" s="144" t="str">
        <f>vlookup(A4281, 'OG Data Combined'!$A$2:$AQ6277,29,false)</f>
        <v>-</v>
      </c>
      <c r="E4281" t="str">
        <f>IFERROR(__xludf.DUMMYFUNCTION("IFERROR(REGEXEXTRACT((vlookup(A4281, 'OG Data Combined'!$A$2:$AQ6277,21,false)), ""\((.*?)\)""), """")"),"")</f>
        <v/>
      </c>
    </row>
    <row r="4282">
      <c r="A4282" s="143" t="s">
        <v>40517</v>
      </c>
      <c r="B4282" s="166" t="str">
        <f>vlookup(A4282, 'OG Data Combined'!$A$2:$Z6277,25,false)</f>
        <v>https://twitter.com/coachshankman</v>
      </c>
      <c r="D4282" s="144" t="str">
        <f>vlookup(A4282, 'OG Data Combined'!$A$2:$AQ6277,29,false)</f>
        <v>-</v>
      </c>
      <c r="E4282" t="str">
        <f>IFERROR(__xludf.DUMMYFUNCTION("IFERROR(REGEXEXTRACT((vlookup(A4282, 'OG Data Combined'!$A$2:$AQ6277,21,false)), ""\((.*?)\)""), """")"),"Distance")</f>
        <v>Distance</v>
      </c>
    </row>
    <row r="4283">
      <c r="A4283" s="143" t="s">
        <v>40518</v>
      </c>
      <c r="B4283" s="144" t="str">
        <f>vlookup(A4283, 'OG Data Combined'!$A$2:$Z6277,25,false)</f>
        <v>-</v>
      </c>
      <c r="D4283" s="144" t="str">
        <f>vlookup(A4283, 'OG Data Combined'!$A$2:$AQ6277,29,false)</f>
        <v>-</v>
      </c>
      <c r="E4283" t="str">
        <f>IFERROR(__xludf.DUMMYFUNCTION("IFERROR(REGEXEXTRACT((vlookup(A4283, 'OG Data Combined'!$A$2:$AQ6277,21,false)), ""\((.*?)\)""), """")"),"Distance")</f>
        <v>Distance</v>
      </c>
    </row>
    <row r="4284">
      <c r="A4284" s="143" t="s">
        <v>40519</v>
      </c>
      <c r="B4284" s="144" t="str">
        <f>vlookup(A4284, 'OG Data Combined'!$A$2:$Z6277,25,false)</f>
        <v>-</v>
      </c>
      <c r="D4284" s="144" t="str">
        <f>vlookup(A4284, 'OG Data Combined'!$A$2:$AQ6277,29,false)</f>
        <v>-</v>
      </c>
      <c r="E4284" t="str">
        <f>IFERROR(__xludf.DUMMYFUNCTION("IFERROR(REGEXEXTRACT((vlookup(A4284, 'OG Data Combined'!$A$2:$AQ6277,21,false)), ""\((.*?)\)""), """")"),"")</f>
        <v/>
      </c>
    </row>
    <row r="4285">
      <c r="A4285" s="143" t="s">
        <v>40520</v>
      </c>
      <c r="B4285" s="144" t="str">
        <f>vlookup(A4285, 'OG Data Combined'!$A$2:$Z6277,25,false)</f>
        <v>-</v>
      </c>
      <c r="D4285" s="144" t="str">
        <f>vlookup(A4285, 'OG Data Combined'!$A$2:$AQ6277,29,false)</f>
        <v>-</v>
      </c>
      <c r="E4285" t="str">
        <f>IFERROR(__xludf.DUMMYFUNCTION("IFERROR(REGEXEXTRACT((vlookup(A4285, 'OG Data Combined'!$A$2:$AQ6277,21,false)), ""\((.*?)\)""), """")"),"Throws")</f>
        <v>Throws</v>
      </c>
    </row>
    <row r="4286">
      <c r="A4286" s="143" t="s">
        <v>40521</v>
      </c>
      <c r="B4286" s="144" t="str">
        <f>vlookup(A4286, 'OG Data Combined'!$A$2:$Z6277,25,false)</f>
        <v>-</v>
      </c>
      <c r="D4286" s="144" t="str">
        <f>vlookup(A4286, 'OG Data Combined'!$A$2:$AQ6277,29,false)</f>
        <v>-</v>
      </c>
      <c r="E4286" t="str">
        <f>IFERROR(__xludf.DUMMYFUNCTION("IFERROR(REGEXEXTRACT((vlookup(A4286, 'OG Data Combined'!$A$2:$AQ6277,21,false)), ""\((.*?)\)""), """")"),"Distance")</f>
        <v>Distance</v>
      </c>
    </row>
    <row r="4287">
      <c r="A4287" s="143" t="s">
        <v>40522</v>
      </c>
      <c r="B4287" s="144" t="str">
        <f>vlookup(A4287, 'OG Data Combined'!$A$2:$Z6277,25,false)</f>
        <v>-</v>
      </c>
      <c r="D4287" s="144" t="str">
        <f>vlookup(A4287, 'OG Data Combined'!$A$2:$AQ6277,29,false)</f>
        <v>-</v>
      </c>
      <c r="E4287" t="str">
        <f>IFERROR(__xludf.DUMMYFUNCTION("IFERROR(REGEXEXTRACT((vlookup(A4287, 'OG Data Combined'!$A$2:$AQ6277,21,false)), ""\((.*?)\)""), """")"),"Distance")</f>
        <v>Distance</v>
      </c>
    </row>
    <row r="4288">
      <c r="A4288" s="143" t="s">
        <v>40523</v>
      </c>
      <c r="B4288" s="144" t="str">
        <f>vlookup(A4288, 'OG Data Combined'!$A$2:$Z6277,25,false)</f>
        <v>-</v>
      </c>
      <c r="D4288" s="144" t="str">
        <f>vlookup(A4288, 'OG Data Combined'!$A$2:$AQ6277,29,false)</f>
        <v>-</v>
      </c>
      <c r="E4288" t="str">
        <f>IFERROR(__xludf.DUMMYFUNCTION("IFERROR(REGEXEXTRACT((vlookup(A4288, 'OG Data Combined'!$A$2:$AQ6277,21,false)), ""\((.*?)\)""), """")"),"Distance")</f>
        <v>Distance</v>
      </c>
    </row>
    <row r="4289">
      <c r="A4289" s="143" t="s">
        <v>40524</v>
      </c>
      <c r="B4289" s="144" t="str">
        <f>vlookup(A4289, 'OG Data Combined'!$A$2:$Z6277,25,false)</f>
        <v>-</v>
      </c>
      <c r="D4289" s="144" t="str">
        <f>vlookup(A4289, 'OG Data Combined'!$A$2:$AQ6277,29,false)</f>
        <v>-</v>
      </c>
      <c r="E4289" t="str">
        <f>IFERROR(__xludf.DUMMYFUNCTION("IFERROR(REGEXEXTRACT((vlookup(A4289, 'OG Data Combined'!$A$2:$AQ6277,21,false)), ""\((.*?)\)""), """")"),"")</f>
        <v/>
      </c>
    </row>
    <row r="4290">
      <c r="A4290" s="143" t="s">
        <v>40525</v>
      </c>
      <c r="B4290" s="144" t="str">
        <f>vlookup(A4290, 'OG Data Combined'!$A$2:$Z6277,25,false)</f>
        <v>-</v>
      </c>
      <c r="D4290" s="144" t="str">
        <f>vlookup(A4290, 'OG Data Combined'!$A$2:$AQ6277,29,false)</f>
        <v>-</v>
      </c>
      <c r="E4290" t="str">
        <f>IFERROR(__xludf.DUMMYFUNCTION("IFERROR(REGEXEXTRACT((vlookup(A4290, 'OG Data Combined'!$A$2:$AQ6277,21,false)), ""\((.*?)\)""), """")"),"Throws")</f>
        <v>Throws</v>
      </c>
    </row>
    <row r="4291">
      <c r="A4291" s="143" t="s">
        <v>40526</v>
      </c>
      <c r="B4291" s="144" t="str">
        <f>vlookup(A4291, 'OG Data Combined'!$A$2:$Z6277,25,false)</f>
        <v>-</v>
      </c>
      <c r="D4291" s="144" t="str">
        <f>vlookup(A4291, 'OG Data Combined'!$A$2:$AQ6277,29,false)</f>
        <v>-</v>
      </c>
      <c r="E4291" t="str">
        <f>IFERROR(__xludf.DUMMYFUNCTION("IFERROR(REGEXEXTRACT((vlookup(A4291, 'OG Data Combined'!$A$2:$AQ6277,21,false)), ""\((.*?)\)""), """")"),"Sprints, Hurdles")</f>
        <v>Sprints, Hurdles</v>
      </c>
    </row>
    <row r="4292">
      <c r="A4292" s="143" t="s">
        <v>42386</v>
      </c>
      <c r="B4292" s="144" t="str">
        <f>vlookup(A4292, 'OG Data Combined'!$A$2:$Z6277,25,false)</f>
        <v>-</v>
      </c>
      <c r="D4292" s="144" t="str">
        <f>vlookup(A4292, 'OG Data Combined'!$A$2:$AQ6277,29,false)</f>
        <v>-</v>
      </c>
      <c r="E4292" t="str">
        <f>IFERROR(__xludf.DUMMYFUNCTION("IFERROR(REGEXEXTRACT((vlookup(A4292, 'OG Data Combined'!$A$2:$AQ6277,21,false)), ""\((.*?)\)""), """")"),"")</f>
        <v/>
      </c>
    </row>
    <row r="4293">
      <c r="A4293" s="143" t="s">
        <v>40527</v>
      </c>
      <c r="B4293" s="144" t="str">
        <f>vlookup(A4293, 'OG Data Combined'!$A$2:$Z6277,25,false)</f>
        <v>-</v>
      </c>
      <c r="D4293" s="144" t="str">
        <f>vlookup(A4293, 'OG Data Combined'!$A$2:$AQ6277,29,false)</f>
        <v>-</v>
      </c>
      <c r="E4293" t="str">
        <f>IFERROR(__xludf.DUMMYFUNCTION("IFERROR(REGEXEXTRACT((vlookup(A4293, 'OG Data Combined'!$A$2:$AQ6277,21,false)), ""\((.*?)\)""), """")"),"")</f>
        <v/>
      </c>
    </row>
    <row r="4294">
      <c r="A4294" s="143" t="s">
        <v>40528</v>
      </c>
      <c r="B4294" s="154" t="str">
        <f>vlookup(A4294, 'OG Data Combined'!$A$2:$Z6277,25,false)</f>
        <v/>
      </c>
      <c r="D4294" s="154" t="str">
        <f>vlookup(A4294, 'OG Data Combined'!$A$2:$AQ6277,29,false)</f>
        <v/>
      </c>
      <c r="E4294" t="str">
        <f>IFERROR(__xludf.DUMMYFUNCTION("IFERROR(REGEXEXTRACT((vlookup(A4294, 'OG Data Combined'!$A$2:$AQ6277,21,false)), ""\((.*?)\)""), """")"),"")</f>
        <v/>
      </c>
    </row>
    <row r="4295">
      <c r="A4295" s="143" t="s">
        <v>40529</v>
      </c>
      <c r="B4295" s="144" t="str">
        <f>vlookup(A4295, 'OG Data Combined'!$A$2:$Z6277,25,false)</f>
        <v>-</v>
      </c>
      <c r="D4295" s="144" t="str">
        <f>vlookup(A4295, 'OG Data Combined'!$A$2:$AQ6277,29,false)</f>
        <v>-</v>
      </c>
      <c r="E4295" t="str">
        <f>IFERROR(__xludf.DUMMYFUNCTION("IFERROR(REGEXEXTRACT((vlookup(A4295, 'OG Data Combined'!$A$2:$AQ6277,21,false)), ""\((.*?)\)""), """")"),"Distance")</f>
        <v>Distance</v>
      </c>
    </row>
    <row r="4296">
      <c r="A4296" s="143" t="s">
        <v>40530</v>
      </c>
      <c r="B4296" s="166" t="str">
        <f>vlookup(A4296, 'OG Data Combined'!$A$2:$Z6277,25,false)</f>
        <v>https://twitter.com/isaac_hamilton</v>
      </c>
      <c r="D4296" s="144" t="str">
        <f>vlookup(A4296, 'OG Data Combined'!$A$2:$AQ6277,29,false)</f>
        <v>-</v>
      </c>
      <c r="E4296" t="str">
        <f>IFERROR(__xludf.DUMMYFUNCTION("IFERROR(REGEXEXTRACT((vlookup(A4296, 'OG Data Combined'!$A$2:$AQ6277,21,false)), ""\((.*?)\)""), """")"),"")</f>
        <v/>
      </c>
    </row>
    <row r="4297">
      <c r="A4297" s="143" t="s">
        <v>40531</v>
      </c>
      <c r="B4297" s="144" t="str">
        <f>vlookup(A4297, 'OG Data Combined'!$A$2:$Z6277,25,false)</f>
        <v>-</v>
      </c>
      <c r="D4297" s="144" t="str">
        <f>vlookup(A4297, 'OG Data Combined'!$A$2:$AQ6277,29,false)</f>
        <v>-</v>
      </c>
      <c r="E4297" t="str">
        <f>IFERROR(__xludf.DUMMYFUNCTION("IFERROR(REGEXEXTRACT((vlookup(A4297, 'OG Data Combined'!$A$2:$AQ6277,21,false)), ""\((.*?)\)""), """")"),"Distance")</f>
        <v>Distance</v>
      </c>
    </row>
    <row r="4298">
      <c r="A4298" s="143" t="s">
        <v>40532</v>
      </c>
      <c r="B4298" s="144" t="str">
        <f>vlookup(A4298, 'OG Data Combined'!$A$2:$Z6277,25,false)</f>
        <v>-</v>
      </c>
      <c r="D4298" s="144" t="str">
        <f>vlookup(A4298, 'OG Data Combined'!$A$2:$AQ6277,29,false)</f>
        <v>-</v>
      </c>
      <c r="E4298" t="str">
        <f>IFERROR(__xludf.DUMMYFUNCTION("IFERROR(REGEXEXTRACT((vlookup(A4298, 'OG Data Combined'!$A$2:$AQ6277,21,false)), ""\((.*?)\)""), """")"),"")</f>
        <v/>
      </c>
    </row>
    <row r="4299">
      <c r="A4299" s="143" t="s">
        <v>40533</v>
      </c>
      <c r="B4299" s="144" t="str">
        <f>vlookup(A4299, 'OG Data Combined'!$A$2:$Z6277,25,false)</f>
        <v>-</v>
      </c>
      <c r="D4299" s="144" t="str">
        <f>vlookup(A4299, 'OG Data Combined'!$A$2:$AQ6277,29,false)</f>
        <v>-</v>
      </c>
      <c r="E4299" t="str">
        <f>IFERROR(__xludf.DUMMYFUNCTION("IFERROR(REGEXEXTRACT((vlookup(A4299, 'OG Data Combined'!$A$2:$AQ6277,21,false)), ""\((.*?)\)""), """")"),"")</f>
        <v/>
      </c>
    </row>
    <row r="4300">
      <c r="A4300" s="143" t="s">
        <v>40534</v>
      </c>
      <c r="B4300" s="166" t="str">
        <f>vlookup(A4300, 'OG Data Combined'!$A$2:$Z6277,25,false)</f>
        <v>https://twitter.com/kvgideon642</v>
      </c>
      <c r="D4300" s="166" t="str">
        <f>vlookup(A4300, 'OG Data Combined'!$A$2:$AQ6277,29,false)</f>
        <v>https://www.instagram.com/kevinvgideon/</v>
      </c>
      <c r="E4300" t="str">
        <f>IFERROR(__xludf.DUMMYFUNCTION("IFERROR(REGEXEXTRACT((vlookup(A4300, 'OG Data Combined'!$A$2:$AQ6277,21,false)), ""\((.*?)\)""), """")"),"Distance")</f>
        <v>Distance</v>
      </c>
    </row>
    <row r="4301">
      <c r="A4301" s="143" t="s">
        <v>40535</v>
      </c>
      <c r="B4301" s="154" t="str">
        <f>vlookup(A4301, 'OG Data Combined'!$A$2:$Z6277,25,false)</f>
        <v/>
      </c>
      <c r="D4301" s="154" t="str">
        <f>vlookup(A4301, 'OG Data Combined'!$A$2:$AQ6277,29,false)</f>
        <v/>
      </c>
      <c r="E4301" t="str">
        <f>IFERROR(__xludf.DUMMYFUNCTION("IFERROR(REGEXEXTRACT((vlookup(A4301, 'OG Data Combined'!$A$2:$AQ6277,21,false)), ""\((.*?)\)""), """")"),"")</f>
        <v/>
      </c>
    </row>
    <row r="4302">
      <c r="A4302" s="143" t="s">
        <v>40536</v>
      </c>
      <c r="B4302" s="144" t="str">
        <f>vlookup(A4302, 'OG Data Combined'!$A$2:$Z6277,25,false)</f>
        <v>-</v>
      </c>
      <c r="D4302" s="144" t="str">
        <f>vlookup(A4302, 'OG Data Combined'!$A$2:$AQ6277,29,false)</f>
        <v>-</v>
      </c>
      <c r="E4302" t="str">
        <f>IFERROR(__xludf.DUMMYFUNCTION("IFERROR(REGEXEXTRACT((vlookup(A4302, 'OG Data Combined'!$A$2:$AQ6277,21,false)), ""\((.*?)\)""), """")"),"")</f>
        <v/>
      </c>
    </row>
    <row r="4303">
      <c r="A4303" s="143" t="s">
        <v>40537</v>
      </c>
      <c r="B4303" s="144" t="str">
        <f>vlookup(A4303, 'OG Data Combined'!$A$2:$Z6277,25,false)</f>
        <v>-</v>
      </c>
      <c r="D4303" s="166" t="str">
        <f>vlookup(A4303, 'OG Data Combined'!$A$2:$AQ6277,29,false)</f>
        <v>https://www.instagram.com/whitneygrubb525/</v>
      </c>
      <c r="E4303" t="str">
        <f>IFERROR(__xludf.DUMMYFUNCTION("IFERROR(REGEXEXTRACT((vlookup(A4303, 'OG Data Combined'!$A$2:$AQ6277,21,false)), ""\((.*?)\)""), """")"),"")</f>
        <v/>
      </c>
    </row>
    <row r="4304">
      <c r="A4304" s="143" t="s">
        <v>40538</v>
      </c>
      <c r="B4304" s="144" t="str">
        <f>vlookup(A4304, 'OG Data Combined'!$A$2:$Z6277,25,false)</f>
        <v>-</v>
      </c>
      <c r="D4304" s="144" t="str">
        <f>vlookup(A4304, 'OG Data Combined'!$A$2:$AQ6277,29,false)</f>
        <v>-</v>
      </c>
      <c r="E4304" t="str">
        <f>IFERROR(__xludf.DUMMYFUNCTION("IFERROR(REGEXEXTRACT((vlookup(A4304, 'OG Data Combined'!$A$2:$AQ6277,21,false)), ""\((.*?)\)""), """")"),"")</f>
        <v/>
      </c>
    </row>
    <row r="4305">
      <c r="A4305" s="143" t="s">
        <v>40539</v>
      </c>
      <c r="B4305" s="166" t="str">
        <f>vlookup(A4305, 'OG Data Combined'!$A$2:$Z6277,25,false)</f>
        <v>https://twitter.com/coachmccarroll</v>
      </c>
      <c r="D4305" s="166" t="str">
        <f>vlookup(A4305, 'OG Data Combined'!$A$2:$AQ6277,29,false)</f>
        <v>https://www.instagram.com/coach_mccarroll/</v>
      </c>
      <c r="E4305" t="str">
        <f>IFERROR(__xludf.DUMMYFUNCTION("IFERROR(REGEXEXTRACT((vlookup(A4305, 'OG Data Combined'!$A$2:$AQ6277,21,false)), ""\((.*?)\)""), """")"),"Pole Vault, Multi-Events")</f>
        <v>Pole Vault, Multi-Events</v>
      </c>
    </row>
    <row r="4306">
      <c r="A4306" s="143" t="s">
        <v>40540</v>
      </c>
      <c r="B4306" s="166" t="str">
        <f>vlookup(A4306, 'OG Data Combined'!$A$2:$Z6277,25,false)</f>
        <v>https://twitter.com/cody_knight4</v>
      </c>
      <c r="D4306" s="144" t="str">
        <f>vlookup(A4306, 'OG Data Combined'!$A$2:$AQ6277,29,false)</f>
        <v>-</v>
      </c>
      <c r="E4306" t="str">
        <f>IFERROR(__xludf.DUMMYFUNCTION("IFERROR(REGEXEXTRACT((vlookup(A4306, 'OG Data Combined'!$A$2:$AQ6277,21,false)), ""\((.*?)\)""), """")"),"")</f>
        <v/>
      </c>
    </row>
    <row r="4307">
      <c r="A4307" s="143" t="s">
        <v>40541</v>
      </c>
      <c r="B4307" s="144" t="str">
        <f>vlookup(A4307, 'OG Data Combined'!$A$2:$Z6277,25,false)</f>
        <v>-</v>
      </c>
      <c r="D4307" s="144" t="str">
        <f>vlookup(A4307, 'OG Data Combined'!$A$2:$AQ6277,29,false)</f>
        <v>-</v>
      </c>
      <c r="E4307" t="str">
        <f>IFERROR(__xludf.DUMMYFUNCTION("IFERROR(REGEXEXTRACT((vlookup(A4307, 'OG Data Combined'!$A$2:$AQ6277,21,false)), ""\((.*?)\)""), """")"),"Triple-Jump, Long-Jump")</f>
        <v>Triple-Jump, Long-Jump</v>
      </c>
    </row>
    <row r="4308">
      <c r="A4308" s="143" t="s">
        <v>40542</v>
      </c>
      <c r="B4308" s="144" t="str">
        <f>vlookup(A4308, 'OG Data Combined'!$A$2:$Z6277,25,false)</f>
        <v>-</v>
      </c>
      <c r="D4308" s="144" t="str">
        <f>vlookup(A4308, 'OG Data Combined'!$A$2:$AQ6277,29,false)</f>
        <v>-</v>
      </c>
      <c r="E4308" t="str">
        <f>IFERROR(__xludf.DUMMYFUNCTION("IFERROR(REGEXEXTRACT((vlookup(A4308, 'OG Data Combined'!$A$2:$AQ6277,21,false)), ""\((.*?)\)""), """")"),"Sprints")</f>
        <v>Sprints</v>
      </c>
    </row>
    <row r="4309">
      <c r="A4309" s="143" t="s">
        <v>40543</v>
      </c>
      <c r="B4309" s="144" t="str">
        <f>vlookup(A4309, 'OG Data Combined'!$A$2:$Z6277,25,false)</f>
        <v>-</v>
      </c>
      <c r="D4309" s="144" t="str">
        <f>vlookup(A4309, 'OG Data Combined'!$A$2:$AQ6277,29,false)</f>
        <v>-</v>
      </c>
      <c r="E4309" t="str">
        <f>IFERROR(__xludf.DUMMYFUNCTION("IFERROR(REGEXEXTRACT((vlookup(A4309, 'OG Data Combined'!$A$2:$AQ6277,21,false)), ""\((.*?)\)""), """")"),"Pole Vault, Hurdles")</f>
        <v>Pole Vault, Hurdles</v>
      </c>
    </row>
    <row r="4310">
      <c r="A4310" s="143" t="s">
        <v>40544</v>
      </c>
      <c r="B4310" s="144" t="str">
        <f>vlookup(A4310, 'OG Data Combined'!$A$2:$Z6277,25,false)</f>
        <v>-</v>
      </c>
      <c r="D4310" s="144" t="str">
        <f>vlookup(A4310, 'OG Data Combined'!$A$2:$AQ6277,29,false)</f>
        <v>-</v>
      </c>
      <c r="E4310" t="str">
        <f>IFERROR(__xludf.DUMMYFUNCTION("IFERROR(REGEXEXTRACT((vlookup(A4310, 'OG Data Combined'!$A$2:$AQ6277,21,false)), ""\((.*?)\)""), """")"),"High-Jump")</f>
        <v>High-Jump</v>
      </c>
    </row>
    <row r="4311">
      <c r="A4311" s="143" t="s">
        <v>40545</v>
      </c>
      <c r="B4311" s="166" t="str">
        <f>vlookup(A4311, 'OG Data Combined'!$A$2:$Z6277,25,false)</f>
        <v>https://twitter.com/swc_eboh</v>
      </c>
      <c r="D4311" s="144" t="str">
        <f>vlookup(A4311, 'OG Data Combined'!$A$2:$AQ6277,29,false)</f>
        <v>-</v>
      </c>
      <c r="E4311" t="str">
        <f>IFERROR(__xludf.DUMMYFUNCTION("IFERROR(REGEXEXTRACT((vlookup(A4311, 'OG Data Combined'!$A$2:$AQ6277,21,false)), ""\((.*?)\)""), """")"),"")</f>
        <v/>
      </c>
    </row>
    <row r="4312">
      <c r="A4312" s="143" t="s">
        <v>40546</v>
      </c>
      <c r="B4312" s="144" t="str">
        <f>vlookup(A4312, 'OG Data Combined'!$A$2:$Z6277,25,false)</f>
        <v>-</v>
      </c>
      <c r="D4312" s="144" t="str">
        <f>vlookup(A4312, 'OG Data Combined'!$A$2:$AQ6277,29,false)</f>
        <v>-</v>
      </c>
      <c r="E4312" t="str">
        <f>IFERROR(__xludf.DUMMYFUNCTION("IFERROR(REGEXEXTRACT((vlookup(A4312, 'OG Data Combined'!$A$2:$AQ6277,21,false)), ""\((.*?)\)""), """")"),"Distance")</f>
        <v>Distance</v>
      </c>
    </row>
    <row r="4313">
      <c r="A4313" s="143" t="s">
        <v>40547</v>
      </c>
      <c r="B4313" s="144" t="str">
        <f>vlookup(A4313, 'OG Data Combined'!$A$2:$Z6277,25,false)</f>
        <v>-</v>
      </c>
      <c r="D4313" s="144" t="str">
        <f>vlookup(A4313, 'OG Data Combined'!$A$2:$AQ6277,29,false)</f>
        <v>-</v>
      </c>
      <c r="E4313" t="str">
        <f>IFERROR(__xludf.DUMMYFUNCTION("IFERROR(REGEXEXTRACT((vlookup(A4313, 'OG Data Combined'!$A$2:$AQ6277,21,false)), ""\((.*?)\)""), """")"),"Throws")</f>
        <v>Throws</v>
      </c>
    </row>
    <row r="4314">
      <c r="A4314" s="143" t="s">
        <v>40548</v>
      </c>
      <c r="B4314" s="144" t="str">
        <f>vlookup(A4314, 'OG Data Combined'!$A$2:$Z6277,25,false)</f>
        <v>-</v>
      </c>
      <c r="D4314" s="144" t="str">
        <f>vlookup(A4314, 'OG Data Combined'!$A$2:$AQ6277,29,false)</f>
        <v>-</v>
      </c>
      <c r="E4314" t="str">
        <f>IFERROR(__xludf.DUMMYFUNCTION("IFERROR(REGEXEXTRACT((vlookup(A4314, 'OG Data Combined'!$A$2:$AQ6277,21,false)), ""\((.*?)\)""), """")"),"")</f>
        <v/>
      </c>
    </row>
    <row r="4315">
      <c r="A4315" s="143" t="s">
        <v>40549</v>
      </c>
      <c r="B4315" s="144" t="str">
        <f>vlookup(A4315, 'OG Data Combined'!$A$2:$Z6277,25,false)</f>
        <v>-</v>
      </c>
      <c r="D4315" s="144" t="str">
        <f>vlookup(A4315, 'OG Data Combined'!$A$2:$AQ6277,29,false)</f>
        <v>-</v>
      </c>
      <c r="E4315" t="str">
        <f>IFERROR(__xludf.DUMMYFUNCTION("IFERROR(REGEXEXTRACT((vlookup(A4315, 'OG Data Combined'!$A$2:$AQ6277,21,false)), ""\((.*?)\)""), """")"),"Throws")</f>
        <v>Throws</v>
      </c>
    </row>
    <row r="4316">
      <c r="A4316" s="143" t="s">
        <v>40550</v>
      </c>
      <c r="B4316" s="166" t="str">
        <f>vlookup(A4316, 'OG Data Combined'!$A$2:$Z6277,25,false)</f>
        <v>https://twitter.com/briratliff12</v>
      </c>
      <c r="D4316" s="144" t="str">
        <f>vlookup(A4316, 'OG Data Combined'!$A$2:$AQ6277,29,false)</f>
        <v>-</v>
      </c>
      <c r="E4316" t="str">
        <f>IFERROR(__xludf.DUMMYFUNCTION("IFERROR(REGEXEXTRACT((vlookup(A4316, 'OG Data Combined'!$A$2:$AQ6277,21,false)), ""\((.*?)\)""), """")"),"Distance")</f>
        <v>Distance</v>
      </c>
    </row>
    <row r="4317">
      <c r="A4317" s="143" t="s">
        <v>40551</v>
      </c>
      <c r="B4317" s="144" t="str">
        <f>vlookup(A4317, 'OG Data Combined'!$A$2:$Z6277,25,false)</f>
        <v>-</v>
      </c>
      <c r="D4317" s="144" t="str">
        <f>vlookup(A4317, 'OG Data Combined'!$A$2:$AQ6277,29,false)</f>
        <v>-</v>
      </c>
      <c r="E4317" t="str">
        <f>IFERROR(__xludf.DUMMYFUNCTION("IFERROR(REGEXEXTRACT((vlookup(A4317, 'OG Data Combined'!$A$2:$AQ6277,21,false)), ""\((.*?)\)""), """")"),"")</f>
        <v/>
      </c>
    </row>
    <row r="4318">
      <c r="A4318" s="143" t="s">
        <v>40552</v>
      </c>
      <c r="B4318" s="166" t="str">
        <f>vlookup(A4318, 'OG Data Combined'!$A$2:$Z6277,25,false)</f>
        <v>https://twitter.com/coachmwhitehead</v>
      </c>
      <c r="D4318" s="144" t="str">
        <f>vlookup(A4318, 'OG Data Combined'!$A$2:$AQ6277,29,false)</f>
        <v>-</v>
      </c>
      <c r="E4318" t="str">
        <f>IFERROR(__xludf.DUMMYFUNCTION("IFERROR(REGEXEXTRACT((vlookup(A4318, 'OG Data Combined'!$A$2:$AQ6277,21,false)), ""\((.*?)\)""), """")"),"")</f>
        <v/>
      </c>
    </row>
    <row r="4319">
      <c r="A4319" s="143" t="s">
        <v>40553</v>
      </c>
      <c r="B4319" s="144" t="str">
        <f>vlookup(A4319, 'OG Data Combined'!$A$2:$Z6277,25,false)</f>
        <v>-</v>
      </c>
      <c r="D4319" s="166" t="str">
        <f>vlookup(A4319, 'OG Data Combined'!$A$2:$AQ6277,29,false)</f>
        <v>https://www.instagram.com/jtannertrigg/</v>
      </c>
      <c r="E4319" t="str">
        <f>IFERROR(__xludf.DUMMYFUNCTION("IFERROR(REGEXEXTRACT((vlookup(A4319, 'OG Data Combined'!$A$2:$AQ6277,21,false)), ""\((.*?)\)""), """")"),"Throws")</f>
        <v>Throws</v>
      </c>
    </row>
    <row r="4320">
      <c r="A4320" s="143" t="s">
        <v>40554</v>
      </c>
      <c r="B4320" s="166" t="str">
        <f>vlookup(A4320, 'OG Data Combined'!$A$2:$Z6277,25,false)</f>
        <v>https://twitter.com/speedyem</v>
      </c>
      <c r="D4320" s="166" t="str">
        <f>vlookup(A4320, 'OG Data Combined'!$A$2:$AQ6277,29,false)</f>
        <v>https://www.instagram.com/emilydaum/</v>
      </c>
      <c r="E4320" t="str">
        <f>IFERROR(__xludf.DUMMYFUNCTION("IFERROR(REGEXEXTRACT((vlookup(A4320, 'OG Data Combined'!$A$2:$AQ6277,21,false)), ""\((.*?)\)""), """")"),"Distance")</f>
        <v>Distance</v>
      </c>
    </row>
    <row r="4321">
      <c r="A4321" s="143" t="s">
        <v>40555</v>
      </c>
      <c r="B4321" s="166" t="str">
        <f>vlookup(A4321, 'OG Data Combined'!$A$2:$Z6277,25,false)</f>
        <v>https://twitter.com/loloreich</v>
      </c>
      <c r="D4321" s="144" t="str">
        <f>vlookup(A4321, 'OG Data Combined'!$A$2:$AQ6277,29,false)</f>
        <v>-</v>
      </c>
      <c r="E4321" t="str">
        <f>IFERROR(__xludf.DUMMYFUNCTION("IFERROR(REGEXEXTRACT((vlookup(A4321, 'OG Data Combined'!$A$2:$AQ6277,21,false)), ""\((.*?)\)""), """")"),"Distance")</f>
        <v>Distance</v>
      </c>
    </row>
    <row r="4322">
      <c r="A4322" s="143" t="s">
        <v>40556</v>
      </c>
      <c r="B4322" s="144" t="str">
        <f>vlookup(A4322, 'OG Data Combined'!$A$2:$Z6277,25,false)</f>
        <v>-</v>
      </c>
      <c r="D4322" s="144" t="str">
        <f>vlookup(A4322, 'OG Data Combined'!$A$2:$AQ6277,29,false)</f>
        <v>-</v>
      </c>
      <c r="E4322" t="str">
        <f>IFERROR(__xludf.DUMMYFUNCTION("IFERROR(REGEXEXTRACT((vlookup(A4322, 'OG Data Combined'!$A$2:$AQ6277,21,false)), ""\((.*?)\)""), """")"),"")</f>
        <v/>
      </c>
    </row>
    <row r="4323">
      <c r="A4323" s="143" t="s">
        <v>40557</v>
      </c>
      <c r="B4323" s="144" t="str">
        <f>vlookup(A4323, 'OG Data Combined'!$A$2:$Z6277,25,false)</f>
        <v>-</v>
      </c>
      <c r="D4323" s="144" t="str">
        <f>vlookup(A4323, 'OG Data Combined'!$A$2:$AQ6277,29,false)</f>
        <v>-</v>
      </c>
      <c r="E4323" t="str">
        <f>IFERROR(__xludf.DUMMYFUNCTION("IFERROR(REGEXEXTRACT((vlookup(A4323, 'OG Data Combined'!$A$2:$AQ6277,21,false)), ""\((.*?)\)""), """")"),"")</f>
        <v/>
      </c>
    </row>
    <row r="4324">
      <c r="A4324" s="143" t="s">
        <v>40558</v>
      </c>
      <c r="B4324" s="144" t="str">
        <f>vlookup(A4324, 'OG Data Combined'!$A$2:$Z6277,25,false)</f>
        <v>-</v>
      </c>
      <c r="D4324" s="144" t="str">
        <f>vlookup(A4324, 'OG Data Combined'!$A$2:$AQ6277,29,false)</f>
        <v>-</v>
      </c>
      <c r="E4324" t="str">
        <f>IFERROR(__xludf.DUMMYFUNCTION("IFERROR(REGEXEXTRACT((vlookup(A4324, 'OG Data Combined'!$A$2:$AQ6277,21,false)), ""\((.*?)\)""), """")"),"")</f>
        <v/>
      </c>
    </row>
    <row r="4325">
      <c r="A4325" s="143" t="s">
        <v>40559</v>
      </c>
      <c r="B4325" s="166" t="str">
        <f>vlookup(A4325, 'OG Data Combined'!$A$2:$Z6277,25,false)</f>
        <v>https://x.com/redeemedwretch5</v>
      </c>
      <c r="D4325" s="144" t="str">
        <f>vlookup(A4325, 'OG Data Combined'!$A$2:$AQ6277,29,false)</f>
        <v>-</v>
      </c>
      <c r="E4325" t="str">
        <f>IFERROR(__xludf.DUMMYFUNCTION("IFERROR(REGEXEXTRACT((vlookup(A4325, 'OG Data Combined'!$A$2:$AQ6277,21,false)), ""\((.*?)\)""), """")"),"")</f>
        <v/>
      </c>
    </row>
    <row r="4326">
      <c r="A4326" s="143" t="s">
        <v>40560</v>
      </c>
      <c r="B4326" s="144" t="str">
        <f>vlookup(A4326, 'OG Data Combined'!$A$2:$Z6277,25,false)</f>
        <v>-</v>
      </c>
      <c r="D4326" s="144" t="str">
        <f>vlookup(A4326, 'OG Data Combined'!$A$2:$AQ6277,29,false)</f>
        <v>-</v>
      </c>
      <c r="E4326" t="str">
        <f>IFERROR(__xludf.DUMMYFUNCTION("IFERROR(REGEXEXTRACT((vlookup(A4326, 'OG Data Combined'!$A$2:$AQ6277,21,false)), ""\((.*?)\)""), """")"),"")</f>
        <v/>
      </c>
    </row>
    <row r="4327">
      <c r="A4327" s="143" t="s">
        <v>40561</v>
      </c>
      <c r="B4327" s="144" t="str">
        <f>vlookup(A4327, 'OG Data Combined'!$A$2:$Z6277,25,false)</f>
        <v>-</v>
      </c>
      <c r="D4327" s="144" t="str">
        <f>vlookup(A4327, 'OG Data Combined'!$A$2:$AQ6277,29,false)</f>
        <v>-</v>
      </c>
      <c r="E4327" t="str">
        <f>IFERROR(__xludf.DUMMYFUNCTION("IFERROR(REGEXEXTRACT((vlookup(A4327, 'OG Data Combined'!$A$2:$AQ6277,21,false)), ""\((.*?)\)""), """")"),"")</f>
        <v/>
      </c>
    </row>
    <row r="4328">
      <c r="A4328" s="143" t="s">
        <v>40562</v>
      </c>
      <c r="B4328" s="166" t="str">
        <f>vlookup(A4328, 'OG Data Combined'!$A$2:$Z6277,25,false)</f>
        <v>https://twitter.com/coach_wrightj</v>
      </c>
      <c r="D4328" s="144" t="str">
        <f>vlookup(A4328, 'OG Data Combined'!$A$2:$AQ6277,29,false)</f>
        <v>-</v>
      </c>
      <c r="E4328" t="str">
        <f>IFERROR(__xludf.DUMMYFUNCTION("IFERROR(REGEXEXTRACT((vlookup(A4328, 'OG Data Combined'!$A$2:$AQ6277,21,false)), ""\((.*?)\)""), """")"),"")</f>
        <v/>
      </c>
    </row>
    <row r="4329">
      <c r="A4329" s="143" t="s">
        <v>40563</v>
      </c>
      <c r="B4329" s="166" t="str">
        <f>vlookup(A4329, 'OG Data Combined'!$A$2:$Z6277,25,false)</f>
        <v>https://x.com/ms_kchambers11</v>
      </c>
      <c r="D4329" s="144" t="str">
        <f>vlookup(A4329, 'OG Data Combined'!$A$2:$AQ6277,29,false)</f>
        <v>-</v>
      </c>
      <c r="E4329" t="str">
        <f>IFERROR(__xludf.DUMMYFUNCTION("IFERROR(REGEXEXTRACT((vlookup(A4329, 'OG Data Combined'!$A$2:$AQ6277,21,false)), ""\((.*?)\)""), """")"),"")</f>
        <v/>
      </c>
    </row>
    <row r="4330">
      <c r="A4330" s="143" t="s">
        <v>40564</v>
      </c>
      <c r="B4330" s="144" t="str">
        <f>vlookup(A4330, 'OG Data Combined'!$A$2:$Z6277,25,false)</f>
        <v>-</v>
      </c>
      <c r="D4330" s="144" t="str">
        <f>vlookup(A4330, 'OG Data Combined'!$A$2:$AQ6277,29,false)</f>
        <v>-</v>
      </c>
      <c r="E4330" t="str">
        <f>IFERROR(__xludf.DUMMYFUNCTION("IFERROR(REGEXEXTRACT((vlookup(A4330, 'OG Data Combined'!$A$2:$AQ6277,21,false)), ""\((.*?)\)""), """")"),"")</f>
        <v/>
      </c>
    </row>
    <row r="4331">
      <c r="A4331" s="143" t="s">
        <v>40565</v>
      </c>
      <c r="B4331" s="144" t="str">
        <f>vlookup(A4331, 'OG Data Combined'!$A$2:$Z6277,25,false)</f>
        <v>-</v>
      </c>
      <c r="D4331" s="144" t="str">
        <f>vlookup(A4331, 'OG Data Combined'!$A$2:$AQ6277,29,false)</f>
        <v>-</v>
      </c>
      <c r="E4331" t="str">
        <f>IFERROR(__xludf.DUMMYFUNCTION("IFERROR(REGEXEXTRACT((vlookup(A4331, 'OG Data Combined'!$A$2:$AQ6277,21,false)), ""\((.*?)\)""), """")"),"")</f>
        <v/>
      </c>
    </row>
    <row r="4332">
      <c r="A4332" s="143" t="s">
        <v>40566</v>
      </c>
      <c r="B4332" s="144" t="str">
        <f>vlookup(A4332, 'OG Data Combined'!$A$2:$Z6277,25,false)</f>
        <v>-</v>
      </c>
      <c r="D4332" s="144" t="str">
        <f>vlookup(A4332, 'OG Data Combined'!$A$2:$AQ6277,29,false)</f>
        <v>-</v>
      </c>
      <c r="E4332" t="str">
        <f>IFERROR(__xludf.DUMMYFUNCTION("IFERROR(REGEXEXTRACT((vlookup(A4332, 'OG Data Combined'!$A$2:$AQ6277,21,false)), ""\((.*?)\)""), """")"),"Sprints, Hurdles")</f>
        <v>Sprints, Hurdles</v>
      </c>
    </row>
    <row r="4333">
      <c r="A4333" s="143" t="s">
        <v>40567</v>
      </c>
      <c r="B4333" s="144" t="str">
        <f>vlookup(A4333, 'OG Data Combined'!$A$2:$Z6277,25,false)</f>
        <v>-</v>
      </c>
      <c r="D4333" s="144" t="str">
        <f>vlookup(A4333, 'OG Data Combined'!$A$2:$AQ6277,29,false)</f>
        <v>-</v>
      </c>
      <c r="E4333" t="str">
        <f>IFERROR(__xludf.DUMMYFUNCTION("IFERROR(REGEXEXTRACT((vlookup(A4333, 'OG Data Combined'!$A$2:$AQ6277,21,false)), ""\((.*?)\)""), """")"),"Jumps, Pole Vault")</f>
        <v>Jumps, Pole Vault</v>
      </c>
    </row>
    <row r="4334">
      <c r="A4334" s="143" t="s">
        <v>40568</v>
      </c>
      <c r="B4334" s="144" t="str">
        <f>vlookup(A4334, 'OG Data Combined'!$A$2:$Z6277,25,false)</f>
        <v>-</v>
      </c>
      <c r="D4334" s="144" t="str">
        <f>vlookup(A4334, 'OG Data Combined'!$A$2:$AQ6277,29,false)</f>
        <v>-</v>
      </c>
      <c r="E4334" t="str">
        <f>IFERROR(__xludf.DUMMYFUNCTION("IFERROR(REGEXEXTRACT((vlookup(A4334, 'OG Data Combined'!$A$2:$AQ6277,21,false)), ""\((.*?)\)""), """")"),"")</f>
        <v/>
      </c>
    </row>
    <row r="4335">
      <c r="A4335" s="143" t="s">
        <v>40569</v>
      </c>
      <c r="B4335" s="144" t="str">
        <f>vlookup(A4335, 'OG Data Combined'!$A$2:$Z6277,25,false)</f>
        <v>-</v>
      </c>
      <c r="D4335" s="144" t="str">
        <f>vlookup(A4335, 'OG Data Combined'!$A$2:$AQ6277,29,false)</f>
        <v>-</v>
      </c>
      <c r="E4335" t="str">
        <f>IFERROR(__xludf.DUMMYFUNCTION("IFERROR(REGEXEXTRACT((vlookup(A4335, 'OG Data Combined'!$A$2:$AQ6277,21,false)), ""\((.*?)\)""), """")"),"Distance")</f>
        <v>Distance</v>
      </c>
    </row>
    <row r="4336">
      <c r="A4336" s="143" t="s">
        <v>40570</v>
      </c>
      <c r="B4336" s="144" t="str">
        <f>vlookup(A4336, 'OG Data Combined'!$A$2:$Z6277,25,false)</f>
        <v>-</v>
      </c>
      <c r="D4336" s="144" t="str">
        <f>vlookup(A4336, 'OG Data Combined'!$A$2:$AQ6277,29,false)</f>
        <v>-</v>
      </c>
      <c r="E4336" t="str">
        <f>IFERROR(__xludf.DUMMYFUNCTION("IFERROR(REGEXEXTRACT((vlookup(A4336, 'OG Data Combined'!$A$2:$AQ6277,21,false)), ""\((.*?)\)""), """")"),"")</f>
        <v/>
      </c>
    </row>
    <row r="4337">
      <c r="A4337" s="143" t="s">
        <v>40571</v>
      </c>
      <c r="B4337" s="144" t="str">
        <f>vlookup(A4337, 'OG Data Combined'!$A$2:$Z6277,25,false)</f>
        <v>-</v>
      </c>
      <c r="D4337" s="144" t="str">
        <f>vlookup(A4337, 'OG Data Combined'!$A$2:$AQ6277,29,false)</f>
        <v>-</v>
      </c>
      <c r="E4337" t="str">
        <f>IFERROR(__xludf.DUMMYFUNCTION("IFERROR(REGEXEXTRACT((vlookup(A4337, 'OG Data Combined'!$A$2:$AQ6277,21,false)), ""\((.*?)\)""), """")"),"")</f>
        <v/>
      </c>
    </row>
    <row r="4338">
      <c r="A4338" s="143" t="s">
        <v>40572</v>
      </c>
      <c r="B4338" s="144" t="str">
        <f>vlookup(A4338, 'OG Data Combined'!$A$2:$Z6277,25,false)</f>
        <v>-</v>
      </c>
      <c r="D4338" s="144" t="str">
        <f>vlookup(A4338, 'OG Data Combined'!$A$2:$AQ6277,29,false)</f>
        <v>-</v>
      </c>
      <c r="E4338" t="str">
        <f>IFERROR(__xludf.DUMMYFUNCTION("IFERROR(REGEXEXTRACT((vlookup(A4338, 'OG Data Combined'!$A$2:$AQ6277,21,false)), ""\((.*?)\)""), """")"),"")</f>
        <v/>
      </c>
    </row>
    <row r="4339">
      <c r="A4339" s="143" t="s">
        <v>40573</v>
      </c>
      <c r="B4339" s="144" t="str">
        <f>vlookup(A4339, 'OG Data Combined'!$A$2:$Z6277,25,false)</f>
        <v>-</v>
      </c>
      <c r="D4339" s="144" t="str">
        <f>vlookup(A4339, 'OG Data Combined'!$A$2:$AQ6277,29,false)</f>
        <v>-</v>
      </c>
      <c r="E4339" t="str">
        <f>IFERROR(__xludf.DUMMYFUNCTION("IFERROR(REGEXEXTRACT((vlookup(A4339, 'OG Data Combined'!$A$2:$AQ6277,21,false)), ""\((.*?)\)""), """")"),"")</f>
        <v/>
      </c>
    </row>
    <row r="4340">
      <c r="A4340" s="143" t="s">
        <v>40574</v>
      </c>
      <c r="B4340" s="144" t="str">
        <f>vlookup(A4340, 'OG Data Combined'!$A$2:$Z6277,25,false)</f>
        <v>-</v>
      </c>
      <c r="D4340" s="144" t="str">
        <f>vlookup(A4340, 'OG Data Combined'!$A$2:$AQ6277,29,false)</f>
        <v>-</v>
      </c>
      <c r="E4340" t="str">
        <f>IFERROR(__xludf.DUMMYFUNCTION("IFERROR(REGEXEXTRACT((vlookup(A4340, 'OG Data Combined'!$A$2:$AQ6277,21,false)), ""\((.*?)\)""), """")"),"")</f>
        <v/>
      </c>
    </row>
    <row r="4341">
      <c r="A4341" s="143" t="s">
        <v>42387</v>
      </c>
      <c r="B4341" s="144" t="str">
        <f>vlookup(A4341, 'OG Data Combined'!$A$2:$Z6277,25,false)</f>
        <v>-</v>
      </c>
      <c r="D4341" s="144" t="str">
        <f>vlookup(A4341, 'OG Data Combined'!$A$2:$AQ6277,29,false)</f>
        <v>-</v>
      </c>
      <c r="E4341" t="str">
        <f>IFERROR(__xludf.DUMMYFUNCTION("IFERROR(REGEXEXTRACT((vlookup(A4341, 'OG Data Combined'!$A$2:$AQ6277,21,false)), ""\((.*?)\)""), """")"),"")</f>
        <v/>
      </c>
    </row>
    <row r="4342">
      <c r="A4342" s="143" t="s">
        <v>40575</v>
      </c>
      <c r="B4342" s="144" t="str">
        <f>vlookup(A4342, 'OG Data Combined'!$A$2:$Z6277,25,false)</f>
        <v>-</v>
      </c>
      <c r="D4342" s="144" t="str">
        <f>vlookup(A4342, 'OG Data Combined'!$A$2:$AQ6277,29,false)</f>
        <v>-</v>
      </c>
      <c r="E4342" t="str">
        <f>IFERROR(__xludf.DUMMYFUNCTION("IFERROR(REGEXEXTRACT((vlookup(A4342, 'OG Data Combined'!$A$2:$AQ6277,21,false)), ""\((.*?)\)""), """")"),"")</f>
        <v/>
      </c>
    </row>
    <row r="4343">
      <c r="A4343" s="143" t="s">
        <v>40576</v>
      </c>
      <c r="B4343" s="144" t="str">
        <f>vlookup(A4343, 'OG Data Combined'!$A$2:$Z6277,25,false)</f>
        <v>-</v>
      </c>
      <c r="D4343" s="144" t="str">
        <f>vlookup(A4343, 'OG Data Combined'!$A$2:$AQ6277,29,false)</f>
        <v>-</v>
      </c>
      <c r="E4343" t="str">
        <f>IFERROR(__xludf.DUMMYFUNCTION("IFERROR(REGEXEXTRACT((vlookup(A4343, 'OG Data Combined'!$A$2:$AQ6277,21,false)), ""\((.*?)\)""), """")"),"")</f>
        <v/>
      </c>
    </row>
    <row r="4344">
      <c r="A4344" s="143" t="s">
        <v>40577</v>
      </c>
      <c r="B4344" s="144" t="str">
        <f>vlookup(A4344, 'OG Data Combined'!$A$2:$Z6277,25,false)</f>
        <v>-</v>
      </c>
      <c r="D4344" s="144" t="str">
        <f>vlookup(A4344, 'OG Data Combined'!$A$2:$AQ6277,29,false)</f>
        <v>-</v>
      </c>
      <c r="E4344" t="str">
        <f>IFERROR(__xludf.DUMMYFUNCTION("IFERROR(REGEXEXTRACT((vlookup(A4344, 'OG Data Combined'!$A$2:$AQ6277,21,false)), ""\((.*?)\)""), """")"),"Pole Vault")</f>
        <v>Pole Vault</v>
      </c>
    </row>
    <row r="4345">
      <c r="A4345" s="143" t="s">
        <v>40578</v>
      </c>
      <c r="B4345" s="144" t="str">
        <f>vlookup(A4345, 'OG Data Combined'!$A$2:$Z6277,25,false)</f>
        <v>-</v>
      </c>
      <c r="D4345" s="144" t="str">
        <f>vlookup(A4345, 'OG Data Combined'!$A$2:$AQ6277,29,false)</f>
        <v>-</v>
      </c>
      <c r="E4345" t="str">
        <f>IFERROR(__xludf.DUMMYFUNCTION("IFERROR(REGEXEXTRACT((vlookup(A4345, 'OG Data Combined'!$A$2:$AQ6277,21,false)), ""\((.*?)\)""), """")"),"Hurdles, Jumps, Sprints")</f>
        <v>Hurdles, Jumps, Sprints</v>
      </c>
    </row>
    <row r="4346">
      <c r="A4346" s="143" t="s">
        <v>40579</v>
      </c>
      <c r="B4346" s="144" t="str">
        <f>vlookup(A4346, 'OG Data Combined'!$A$2:$Z6277,25,false)</f>
        <v>-</v>
      </c>
      <c r="D4346" s="166" t="str">
        <f>vlookup(A4346, 'OG Data Combined'!$A$2:$AQ6277,29,false)</f>
        <v>https://www.instagram.com/coach.joe.b/</v>
      </c>
      <c r="E4346" t="str">
        <f>IFERROR(__xludf.DUMMYFUNCTION("IFERROR(REGEXEXTRACT((vlookup(A4346, 'OG Data Combined'!$A$2:$AQ6277,21,false)), ""\((.*?)\)""), """")"),"Throws")</f>
        <v>Throws</v>
      </c>
    </row>
    <row r="4347">
      <c r="A4347" s="143" t="s">
        <v>40580</v>
      </c>
      <c r="B4347" s="144" t="str">
        <f>vlookup(A4347, 'OG Data Combined'!$A$2:$Z6277,25,false)</f>
        <v>-</v>
      </c>
      <c r="D4347" s="144" t="str">
        <f>vlookup(A4347, 'OG Data Combined'!$A$2:$AQ6277,29,false)</f>
        <v>-</v>
      </c>
      <c r="E4347" t="str">
        <f>IFERROR(__xludf.DUMMYFUNCTION("IFERROR(REGEXEXTRACT((vlookup(A4347, 'OG Data Combined'!$A$2:$AQ6277,21,false)), ""\((.*?)\)""), """")"),"Distance")</f>
        <v>Distance</v>
      </c>
    </row>
    <row r="4348">
      <c r="A4348" s="143" t="s">
        <v>40581</v>
      </c>
      <c r="B4348" s="144" t="str">
        <f>vlookup(A4348, 'OG Data Combined'!$A$2:$Z6277,25,false)</f>
        <v>-</v>
      </c>
      <c r="D4348" s="144" t="str">
        <f>vlookup(A4348, 'OG Data Combined'!$A$2:$AQ6277,29,false)</f>
        <v>-</v>
      </c>
      <c r="E4348" t="str">
        <f>IFERROR(__xludf.DUMMYFUNCTION("IFERROR(REGEXEXTRACT((vlookup(A4348, 'OG Data Combined'!$A$2:$AQ6277,21,false)), ""\((.*?)\)""), """")"),"Sprints, Hurdles, Jumps")</f>
        <v>Sprints, Hurdles, Jumps</v>
      </c>
    </row>
    <row r="4349">
      <c r="A4349" s="143" t="s">
        <v>40582</v>
      </c>
      <c r="B4349" s="144" t="str">
        <f>vlookup(A4349, 'OG Data Combined'!$A$2:$Z6277,25,false)</f>
        <v>-</v>
      </c>
      <c r="D4349" s="144" t="str">
        <f>vlookup(A4349, 'OG Data Combined'!$A$2:$AQ6277,29,false)</f>
        <v>-</v>
      </c>
      <c r="E4349" t="str">
        <f>IFERROR(__xludf.DUMMYFUNCTION("IFERROR(REGEXEXTRACT((vlookup(A4349, 'OG Data Combined'!$A$2:$AQ6277,21,false)), ""\((.*?)\)""), """")"),"Distance, Multi-events")</f>
        <v>Distance, Multi-events</v>
      </c>
    </row>
    <row r="4350">
      <c r="A4350" s="143" t="s">
        <v>40583</v>
      </c>
      <c r="B4350" s="144" t="str">
        <f>vlookup(A4350, 'OG Data Combined'!$A$2:$Z6277,25,false)</f>
        <v>-</v>
      </c>
      <c r="D4350" s="144" t="str">
        <f>vlookup(A4350, 'OG Data Combined'!$A$2:$AQ6277,29,false)</f>
        <v>-</v>
      </c>
      <c r="E4350" t="str">
        <f>IFERROR(__xludf.DUMMYFUNCTION("IFERROR(REGEXEXTRACT((vlookup(A4350, 'OG Data Combined'!$A$2:$AQ6277,21,false)), ""\((.*?)\)""), """")"),"Throws")</f>
        <v>Throws</v>
      </c>
    </row>
    <row r="4351">
      <c r="A4351" s="143" t="s">
        <v>40584</v>
      </c>
      <c r="B4351" s="144" t="str">
        <f>vlookup(A4351, 'OG Data Combined'!$A$2:$Z6277,25,false)</f>
        <v>-</v>
      </c>
      <c r="D4351" s="144" t="str">
        <f>vlookup(A4351, 'OG Data Combined'!$A$2:$AQ6277,29,false)</f>
        <v>-</v>
      </c>
      <c r="E4351" t="str">
        <f>IFERROR(__xludf.DUMMYFUNCTION("IFERROR(REGEXEXTRACT((vlookup(A4351, 'OG Data Combined'!$A$2:$AQ6277,21,false)), ""\((.*?)\)""), """")"),"Pole Vault")</f>
        <v>Pole Vault</v>
      </c>
    </row>
    <row r="4352">
      <c r="A4352" s="143" t="s">
        <v>40585</v>
      </c>
      <c r="B4352" s="144" t="str">
        <f>vlookup(A4352, 'OG Data Combined'!$A$2:$Z6277,25,false)</f>
        <v>-</v>
      </c>
      <c r="D4352" s="144" t="str">
        <f>vlookup(A4352, 'OG Data Combined'!$A$2:$AQ6277,29,false)</f>
        <v>-</v>
      </c>
      <c r="E4352" t="str">
        <f>IFERROR(__xludf.DUMMYFUNCTION("IFERROR(REGEXEXTRACT((vlookup(A4352, 'OG Data Combined'!$A$2:$AQ6277,21,false)), ""\((.*?)\)""), """")"),"Jumps")</f>
        <v>Jumps</v>
      </c>
    </row>
    <row r="4353">
      <c r="A4353" s="143" t="s">
        <v>40586</v>
      </c>
      <c r="B4353" s="144" t="str">
        <f>vlookup(A4353, 'OG Data Combined'!$A$2:$Z6277,25,false)</f>
        <v>-</v>
      </c>
      <c r="D4353" s="144" t="str">
        <f>vlookup(A4353, 'OG Data Combined'!$A$2:$AQ6277,29,false)</f>
        <v>-</v>
      </c>
      <c r="E4353" t="str">
        <f>IFERROR(__xludf.DUMMYFUNCTION("IFERROR(REGEXEXTRACT((vlookup(A4353, 'OG Data Combined'!$A$2:$AQ6277,21,false)), ""\((.*?)\)""), """")"),"Distance")</f>
        <v>Distance</v>
      </c>
    </row>
    <row r="4354">
      <c r="A4354" s="143" t="s">
        <v>40587</v>
      </c>
      <c r="B4354" s="166" t="str">
        <f>vlookup(A4354, 'OG Data Combined'!$A$2:$Z6277,25,false)</f>
        <v>https://twitter.com/ianDors</v>
      </c>
      <c r="D4354" s="144" t="str">
        <f>vlookup(A4354, 'OG Data Combined'!$A$2:$AQ6277,29,false)</f>
        <v>-</v>
      </c>
      <c r="E4354" t="str">
        <f>IFERROR(__xludf.DUMMYFUNCTION("IFERROR(REGEXEXTRACT((vlookup(A4354, 'OG Data Combined'!$A$2:$AQ6277,21,false)), ""\((.*?)\)""), """")"),"Distance")</f>
        <v>Distance</v>
      </c>
    </row>
    <row r="4355">
      <c r="A4355" s="143" t="s">
        <v>40588</v>
      </c>
      <c r="B4355" s="144" t="str">
        <f>vlookup(A4355, 'OG Data Combined'!$A$2:$Z6277,25,false)</f>
        <v>-</v>
      </c>
      <c r="D4355" s="144" t="str">
        <f>vlookup(A4355, 'OG Data Combined'!$A$2:$AQ6277,29,false)</f>
        <v>-</v>
      </c>
      <c r="E4355" t="str">
        <f>IFERROR(__xludf.DUMMYFUNCTION("IFERROR(REGEXEXTRACT((vlookup(A4355, 'OG Data Combined'!$A$2:$AQ6277,21,false)), ""\((.*?)\)""), """")"),"")</f>
        <v/>
      </c>
    </row>
    <row r="4356">
      <c r="A4356" s="143" t="s">
        <v>40589</v>
      </c>
      <c r="B4356" s="144" t="str">
        <f>vlookup(A4356, 'OG Data Combined'!$A$2:$Z6277,25,false)</f>
        <v>-</v>
      </c>
      <c r="D4356" s="144" t="str">
        <f>vlookup(A4356, 'OG Data Combined'!$A$2:$AQ6277,29,false)</f>
        <v>-</v>
      </c>
      <c r="E4356" t="str">
        <f>IFERROR(__xludf.DUMMYFUNCTION("IFERROR(REGEXEXTRACT((vlookup(A4356, 'OG Data Combined'!$A$2:$AQ6277,21,false)), ""\((.*?)\)""), """")"),"")</f>
        <v/>
      </c>
    </row>
    <row r="4357">
      <c r="A4357" s="143" t="s">
        <v>40590</v>
      </c>
      <c r="B4357" s="154" t="str">
        <f>vlookup(A4357, 'OG Data Combined'!$A$2:$Z6277,25,false)</f>
        <v/>
      </c>
      <c r="D4357" s="154" t="str">
        <f>vlookup(A4357, 'OG Data Combined'!$A$2:$AQ6277,29,false)</f>
        <v/>
      </c>
      <c r="E4357" t="str">
        <f>IFERROR(__xludf.DUMMYFUNCTION("IFERROR(REGEXEXTRACT((vlookup(A4357, 'OG Data Combined'!$A$2:$AQ6277,21,false)), ""\((.*?)\)""), """")"),"Sprints, Jumps")</f>
        <v>Sprints, Jumps</v>
      </c>
    </row>
    <row r="4358">
      <c r="A4358" s="143" t="s">
        <v>40591</v>
      </c>
      <c r="B4358" s="154" t="str">
        <f>vlookup(A4358, 'OG Data Combined'!$A$2:$Z6277,25,false)</f>
        <v/>
      </c>
      <c r="D4358" s="154" t="str">
        <f>vlookup(A4358, 'OG Data Combined'!$A$2:$AQ6277,29,false)</f>
        <v/>
      </c>
      <c r="E4358" t="str">
        <f>IFERROR(__xludf.DUMMYFUNCTION("IFERROR(REGEXEXTRACT((vlookup(A4358, 'OG Data Combined'!$A$2:$AQ6277,21,false)), ""\((.*?)\)""), """")"),"Jumps")</f>
        <v>Jumps</v>
      </c>
    </row>
    <row r="4359">
      <c r="A4359" s="143" t="s">
        <v>40592</v>
      </c>
      <c r="B4359" s="166" t="str">
        <f>vlookup(A4359, 'OG Data Combined'!$A$2:$Z6277,25,false)</f>
        <v>https://twitter.com/jareddeaton</v>
      </c>
      <c r="D4359" s="144" t="str">
        <f>vlookup(A4359, 'OG Data Combined'!$A$2:$AQ6277,29,false)</f>
        <v>-</v>
      </c>
      <c r="E4359" t="str">
        <f>IFERROR(__xludf.DUMMYFUNCTION("IFERROR(REGEXEXTRACT((vlookup(A4359, 'OG Data Combined'!$A$2:$AQ6277,21,false)), ""\((.*?)\)""), """")"),"Distance")</f>
        <v>Distance</v>
      </c>
    </row>
    <row r="4360">
      <c r="A4360" s="143" t="s">
        <v>42388</v>
      </c>
      <c r="B4360" s="144" t="str">
        <f>vlookup(A4360, 'OG Data Combined'!$A$2:$Z6277,25,false)</f>
        <v>-</v>
      </c>
      <c r="D4360" s="144" t="str">
        <f>vlookup(A4360, 'OG Data Combined'!$A$2:$AQ6277,29,false)</f>
        <v>-</v>
      </c>
      <c r="E4360" t="str">
        <f>IFERROR(__xludf.DUMMYFUNCTION("IFERROR(REGEXEXTRACT((vlookup(A4360, 'OG Data Combined'!$A$2:$AQ6277,21,false)), ""\((.*?)\)""), """")"),"")</f>
        <v/>
      </c>
    </row>
    <row r="4361">
      <c r="A4361" s="143" t="s">
        <v>40593</v>
      </c>
      <c r="B4361" s="144" t="str">
        <f>vlookup(A4361, 'OG Data Combined'!$A$2:$Z6277,25,false)</f>
        <v>-</v>
      </c>
      <c r="D4361" s="144" t="str">
        <f>vlookup(A4361, 'OG Data Combined'!$A$2:$AQ6277,29,false)</f>
        <v>-</v>
      </c>
      <c r="E4361" t="str">
        <f>IFERROR(__xludf.DUMMYFUNCTION("IFERROR(REGEXEXTRACT((vlookup(A4361, 'OG Data Combined'!$A$2:$AQ6277,21,false)), ""\((.*?)\)""), """")"),"")</f>
        <v/>
      </c>
    </row>
    <row r="4362">
      <c r="A4362" s="143" t="s">
        <v>40594</v>
      </c>
      <c r="B4362" s="144" t="str">
        <f>vlookup(A4362, 'OG Data Combined'!$A$2:$Z6277,25,false)</f>
        <v>-</v>
      </c>
      <c r="D4362" s="144" t="str">
        <f>vlookup(A4362, 'OG Data Combined'!$A$2:$AQ6277,29,false)</f>
        <v>-</v>
      </c>
      <c r="E4362" t="str">
        <f>IFERROR(__xludf.DUMMYFUNCTION("IFERROR(REGEXEXTRACT((vlookup(A4362, 'OG Data Combined'!$A$2:$AQ6277,21,false)), ""\((.*?)\)""), """")"),"")</f>
        <v/>
      </c>
    </row>
    <row r="4363">
      <c r="A4363" s="143" t="s">
        <v>40595</v>
      </c>
      <c r="B4363" s="144" t="str">
        <f>vlookup(A4363, 'OG Data Combined'!$A$2:$Z6277,25,false)</f>
        <v>-</v>
      </c>
      <c r="D4363" s="166" t="str">
        <f>vlookup(A4363, 'OG Data Combined'!$A$2:$AQ6277,29,false)</f>
        <v>https://www.instagram.com/its_coach_kam</v>
      </c>
      <c r="E4363" t="str">
        <f>IFERROR(__xludf.DUMMYFUNCTION("IFERROR(REGEXEXTRACT((vlookup(A4363, 'OG Data Combined'!$A$2:$AQ6277,21,false)), ""\((.*?)\)""), """")"),"")</f>
        <v/>
      </c>
    </row>
    <row r="4364">
      <c r="A4364" s="143" t="s">
        <v>40596</v>
      </c>
      <c r="B4364" s="144" t="str">
        <f>vlookup(A4364, 'OG Data Combined'!$A$2:$Z6277,25,false)</f>
        <v>-</v>
      </c>
      <c r="D4364" s="144" t="str">
        <f>vlookup(A4364, 'OG Data Combined'!$A$2:$AQ6277,29,false)</f>
        <v>-</v>
      </c>
      <c r="E4364" t="str">
        <f>IFERROR(__xludf.DUMMYFUNCTION("IFERROR(REGEXEXTRACT((vlookup(A4364, 'OG Data Combined'!$A$2:$AQ6277,21,false)), ""\((.*?)\)""), """")"),"Distance")</f>
        <v>Distance</v>
      </c>
    </row>
    <row r="4365">
      <c r="A4365" s="143" t="s">
        <v>40597</v>
      </c>
      <c r="B4365" s="144" t="str">
        <f>vlookup(A4365, 'OG Data Combined'!$A$2:$Z6277,25,false)</f>
        <v>-</v>
      </c>
      <c r="D4365" s="166" t="str">
        <f>vlookup(A4365, 'OG Data Combined'!$A$2:$AQ6277,29,false)</f>
        <v>https://www.instagram.com/max.mcneill/</v>
      </c>
      <c r="E4365" t="str">
        <f>IFERROR(__xludf.DUMMYFUNCTION("IFERROR(REGEXEXTRACT((vlookup(A4365, 'OG Data Combined'!$A$2:$AQ6277,21,false)), ""\((.*?)\)""), """")"),"Distance")</f>
        <v>Distance</v>
      </c>
    </row>
    <row r="4366">
      <c r="A4366" s="143" t="s">
        <v>40598</v>
      </c>
      <c r="B4366" s="144" t="str">
        <f>vlookup(A4366, 'OG Data Combined'!$A$2:$Z6277,25,false)</f>
        <v>-</v>
      </c>
      <c r="D4366" s="144" t="str">
        <f>vlookup(A4366, 'OG Data Combined'!$A$2:$AQ6277,29,false)</f>
        <v>-</v>
      </c>
      <c r="E4366" t="str">
        <f>IFERROR(__xludf.DUMMYFUNCTION("IFERROR(REGEXEXTRACT((vlookup(A4366, 'OG Data Combined'!$A$2:$AQ6277,21,false)), ""\((.*?)\)""), """")"),"Throws")</f>
        <v>Throws</v>
      </c>
    </row>
    <row r="4367">
      <c r="A4367" s="143" t="s">
        <v>40599</v>
      </c>
      <c r="B4367" s="144" t="str">
        <f>vlookup(A4367, 'OG Data Combined'!$A$2:$Z6277,25,false)</f>
        <v>-</v>
      </c>
      <c r="D4367" s="144" t="str">
        <f>vlookup(A4367, 'OG Data Combined'!$A$2:$AQ6277,29,false)</f>
        <v>-</v>
      </c>
      <c r="E4367" t="str">
        <f>IFERROR(__xludf.DUMMYFUNCTION("IFERROR(REGEXEXTRACT((vlookup(A4367, 'OG Data Combined'!$A$2:$AQ6277,21,false)), ""\((.*?)\)""), """")"),"Jumps")</f>
        <v>Jumps</v>
      </c>
    </row>
    <row r="4368">
      <c r="A4368" s="143" t="s">
        <v>40600</v>
      </c>
      <c r="B4368" s="166" t="str">
        <f>vlookup(A4368, 'OG Data Combined'!$A$2:$Z6277,25,false)</f>
        <v>https://twitter.com/4lexdye</v>
      </c>
      <c r="D4368" s="166" t="str">
        <f>vlookup(A4368, 'OG Data Combined'!$A$2:$AQ6277,29,false)</f>
        <v>https://www.instagram.com/m_alex_4/</v>
      </c>
      <c r="E4368" t="str">
        <f>IFERROR(__xludf.DUMMYFUNCTION("IFERROR(REGEXEXTRACT((vlookup(A4368, 'OG Data Combined'!$A$2:$AQ6277,21,false)), ""\((.*?)\)""), """")"),"Distance")</f>
        <v>Distance</v>
      </c>
    </row>
    <row r="4369">
      <c r="A4369" s="143" t="s">
        <v>40601</v>
      </c>
      <c r="B4369" s="166" t="str">
        <f>vlookup(A4369, 'OG Data Combined'!$A$2:$Z6277,25,false)</f>
        <v>https://twitter.com/D_Work27</v>
      </c>
      <c r="D4369" s="144" t="str">
        <f>vlookup(A4369, 'OG Data Combined'!$A$2:$AQ6277,29,false)</f>
        <v>-</v>
      </c>
      <c r="E4369" t="str">
        <f>IFERROR(__xludf.DUMMYFUNCTION("IFERROR(REGEXEXTRACT((vlookup(A4369, 'OG Data Combined'!$A$2:$AQ6277,21,false)), ""\((.*?)\)""), """")"),"")</f>
        <v/>
      </c>
    </row>
    <row r="4370">
      <c r="A4370" s="143" t="s">
        <v>40602</v>
      </c>
      <c r="B4370" s="144" t="str">
        <f>vlookup(A4370, 'OG Data Combined'!$A$2:$Z6277,25,false)</f>
        <v>-</v>
      </c>
      <c r="D4370" s="144" t="str">
        <f>vlookup(A4370, 'OG Data Combined'!$A$2:$AQ6277,29,false)</f>
        <v>-</v>
      </c>
      <c r="E4370" t="str">
        <f>IFERROR(__xludf.DUMMYFUNCTION("IFERROR(REGEXEXTRACT((vlookup(A4370, 'OG Data Combined'!$A$2:$AQ6277,21,false)), ""\((.*?)\)""), """")"),"Throws")</f>
        <v>Throws</v>
      </c>
    </row>
    <row r="4371">
      <c r="A4371" s="143" t="s">
        <v>40603</v>
      </c>
      <c r="B4371" s="144" t="str">
        <f>vlookup(A4371, 'OG Data Combined'!$A$2:$Z6277,25,false)</f>
        <v>-</v>
      </c>
      <c r="D4371" s="144" t="str">
        <f>vlookup(A4371, 'OG Data Combined'!$A$2:$AQ6277,29,false)</f>
        <v>-</v>
      </c>
      <c r="E4371" t="str">
        <f>IFERROR(__xludf.DUMMYFUNCTION("IFERROR(REGEXEXTRACT((vlookup(A4371, 'OG Data Combined'!$A$2:$AQ6277,21,false)), ""\((.*?)\)""), """")"),"Sprints, Hurdles")</f>
        <v>Sprints, Hurdles</v>
      </c>
    </row>
    <row r="4372">
      <c r="A4372" s="143" t="s">
        <v>40604</v>
      </c>
      <c r="B4372" s="144" t="str">
        <f>vlookup(A4372, 'OG Data Combined'!$A$2:$Z6277,25,false)</f>
        <v>-</v>
      </c>
      <c r="D4372" s="144" t="str">
        <f>vlookup(A4372, 'OG Data Combined'!$A$2:$AQ6277,29,false)</f>
        <v>-</v>
      </c>
      <c r="E4372" t="str">
        <f>IFERROR(__xludf.DUMMYFUNCTION("IFERROR(REGEXEXTRACT((vlookup(A4372, 'OG Data Combined'!$A$2:$AQ6277,21,false)), ""\((.*?)\)""), """")"),"Distance")</f>
        <v>Distance</v>
      </c>
    </row>
    <row r="4373">
      <c r="A4373" s="143" t="s">
        <v>40605</v>
      </c>
      <c r="B4373" s="144" t="str">
        <f>vlookup(A4373, 'OG Data Combined'!$A$2:$Z6277,25,false)</f>
        <v>-</v>
      </c>
      <c r="D4373" s="144" t="str">
        <f>vlookup(A4373, 'OG Data Combined'!$A$2:$AQ6277,29,false)</f>
        <v>-</v>
      </c>
      <c r="E4373" t="str">
        <f>IFERROR(__xludf.DUMMYFUNCTION("IFERROR(REGEXEXTRACT((vlookup(A4373, 'OG Data Combined'!$A$2:$AQ6277,21,false)), ""\((.*?)\)""), """")"),"Distance")</f>
        <v>Distance</v>
      </c>
    </row>
    <row r="4374">
      <c r="A4374" s="143" t="s">
        <v>42389</v>
      </c>
      <c r="B4374" s="144" t="str">
        <f>vlookup(A4374, 'OG Data Combined'!$A$2:$Z6277,25,false)</f>
        <v>-</v>
      </c>
      <c r="D4374" s="144" t="str">
        <f>vlookup(A4374, 'OG Data Combined'!$A$2:$AQ6277,29,false)</f>
        <v>-</v>
      </c>
      <c r="E4374" t="str">
        <f>IFERROR(__xludf.DUMMYFUNCTION("IFERROR(REGEXEXTRACT((vlookup(A4374, 'OG Data Combined'!$A$2:$AQ6277,21,false)), ""\((.*?)\)""), """")"),"")</f>
        <v/>
      </c>
    </row>
    <row r="4375">
      <c r="A4375" s="143" t="s">
        <v>40606</v>
      </c>
      <c r="B4375" s="166" t="str">
        <f>vlookup(A4375, 'OG Data Combined'!$A$2:$Z6277,25,false)</f>
        <v>https://twitter.com/abmarrocco</v>
      </c>
      <c r="D4375" s="144" t="str">
        <f>vlookup(A4375, 'OG Data Combined'!$A$2:$AQ6277,29,false)</f>
        <v>-</v>
      </c>
      <c r="E4375" t="str">
        <f>IFERROR(__xludf.DUMMYFUNCTION("IFERROR(REGEXEXTRACT((vlookup(A4375, 'OG Data Combined'!$A$2:$AQ6277,21,false)), ""\((.*?)\)""), """")"),"")</f>
        <v/>
      </c>
    </row>
    <row r="4376">
      <c r="A4376" s="143" t="s">
        <v>40607</v>
      </c>
      <c r="B4376" s="144" t="str">
        <f>vlookup(A4376, 'OG Data Combined'!$A$2:$Z6277,25,false)</f>
        <v>-</v>
      </c>
      <c r="D4376" s="144" t="str">
        <f>vlookup(A4376, 'OG Data Combined'!$A$2:$AQ6277,29,false)</f>
        <v>-</v>
      </c>
      <c r="E4376" t="str">
        <f>IFERROR(__xludf.DUMMYFUNCTION("IFERROR(REGEXEXTRACT((vlookup(A4376, 'OG Data Combined'!$A$2:$AQ6277,21,false)), ""\((.*?)\)""), """")"),"")</f>
        <v/>
      </c>
    </row>
    <row r="4377">
      <c r="A4377" s="143" t="s">
        <v>40608</v>
      </c>
      <c r="B4377" s="144" t="str">
        <f>vlookup(A4377, 'OG Data Combined'!$A$2:$Z6277,25,false)</f>
        <v>-</v>
      </c>
      <c r="D4377" s="144" t="str">
        <f>vlookup(A4377, 'OG Data Combined'!$A$2:$AQ6277,29,false)</f>
        <v>-</v>
      </c>
      <c r="E4377" t="str">
        <f>IFERROR(__xludf.DUMMYFUNCTION("IFERROR(REGEXEXTRACT((vlookup(A4377, 'OG Data Combined'!$A$2:$AQ6277,21,false)), ""\((.*?)\)""), """")"),"")</f>
        <v/>
      </c>
    </row>
    <row r="4378">
      <c r="A4378" s="143" t="s">
        <v>40609</v>
      </c>
      <c r="B4378" s="144" t="str">
        <f>vlookup(A4378, 'OG Data Combined'!$A$2:$Z6277,25,false)</f>
        <v>-</v>
      </c>
      <c r="D4378" s="144" t="str">
        <f>vlookup(A4378, 'OG Data Combined'!$A$2:$AQ6277,29,false)</f>
        <v>-</v>
      </c>
      <c r="E4378" t="str">
        <f>IFERROR(__xludf.DUMMYFUNCTION("IFERROR(REGEXEXTRACT((vlookup(A4378, 'OG Data Combined'!$A$2:$AQ6277,21,false)), ""\((.*?)\)""), """")"),"")</f>
        <v/>
      </c>
    </row>
    <row r="4379">
      <c r="A4379" s="143" t="s">
        <v>40610</v>
      </c>
      <c r="B4379" s="144" t="str">
        <f>vlookup(A4379, 'OG Data Combined'!$A$2:$Z6277,25,false)</f>
        <v>-</v>
      </c>
      <c r="D4379" s="144" t="str">
        <f>vlookup(A4379, 'OG Data Combined'!$A$2:$AQ6277,29,false)</f>
        <v>-</v>
      </c>
      <c r="E4379" t="str">
        <f>IFERROR(__xludf.DUMMYFUNCTION("IFERROR(REGEXEXTRACT((vlookup(A4379, 'OG Data Combined'!$A$2:$AQ6277,21,false)), ""\((.*?)\)""), """")"),"")</f>
        <v/>
      </c>
    </row>
    <row r="4380">
      <c r="A4380" s="143" t="s">
        <v>40611</v>
      </c>
      <c r="B4380" s="166" t="str">
        <f>vlookup(A4380, 'OG Data Combined'!$A$2:$Z6277,25,false)</f>
        <v>https://twitter.com/kylethegirl52</v>
      </c>
      <c r="D4380" s="144" t="str">
        <f>vlookup(A4380, 'OG Data Combined'!$A$2:$AQ6277,29,false)</f>
        <v>-</v>
      </c>
      <c r="E4380" t="str">
        <f>IFERROR(__xludf.DUMMYFUNCTION("IFERROR(REGEXEXTRACT((vlookup(A4380, 'OG Data Combined'!$A$2:$AQ6277,21,false)), ""\((.*?)\)""), """")"),"")</f>
        <v/>
      </c>
    </row>
    <row r="4381">
      <c r="A4381" s="143" t="s">
        <v>40612</v>
      </c>
      <c r="B4381" s="144" t="str">
        <f>vlookup(A4381, 'OG Data Combined'!$A$2:$Z6277,25,false)</f>
        <v>-</v>
      </c>
      <c r="D4381" s="144" t="str">
        <f>vlookup(A4381, 'OG Data Combined'!$A$2:$AQ6277,29,false)</f>
        <v>-</v>
      </c>
      <c r="E4381" t="str">
        <f>IFERROR(__xludf.DUMMYFUNCTION("IFERROR(REGEXEXTRACT((vlookup(A4381, 'OG Data Combined'!$A$2:$AQ6277,21,false)), ""\((.*?)\)""), """")"),"Throws")</f>
        <v>Throws</v>
      </c>
    </row>
    <row r="4382">
      <c r="A4382" s="143" t="s">
        <v>40613</v>
      </c>
      <c r="B4382" s="166" t="str">
        <f>vlookup(A4382, 'OG Data Combined'!$A$2:$Z6277,25,false)</f>
        <v>https://twitter.com/mj_nelson3</v>
      </c>
      <c r="D4382" s="166" t="str">
        <f>vlookup(A4382, 'OG Data Combined'!$A$2:$AQ6277,29,false)</f>
        <v>https://www.instagram.com/coachmjnelson/</v>
      </c>
      <c r="E4382" t="str">
        <f>IFERROR(__xludf.DUMMYFUNCTION("IFERROR(REGEXEXTRACT((vlookup(A4382, 'OG Data Combined'!$A$2:$AQ6277,21,false)), ""\((.*?)\)""), """")"),"Sprints, Relays, Jumps")</f>
        <v>Sprints, Relays, Jumps</v>
      </c>
    </row>
    <row r="4383">
      <c r="A4383" s="143" t="s">
        <v>40614</v>
      </c>
      <c r="B4383" s="144" t="str">
        <f>vlookup(A4383, 'OG Data Combined'!$A$2:$Z6277,25,false)</f>
        <v>-</v>
      </c>
      <c r="D4383" s="144" t="str">
        <f>vlookup(A4383, 'OG Data Combined'!$A$2:$AQ6277,29,false)</f>
        <v>-</v>
      </c>
      <c r="E4383" t="str">
        <f>IFERROR(__xludf.DUMMYFUNCTION("IFERROR(REGEXEXTRACT((vlookup(A4383, 'OG Data Combined'!$A$2:$AQ6277,21,false)), ""\((.*?)\)""), """")"),"Sprints, Hurdles, Relays")</f>
        <v>Sprints, Hurdles, Relays</v>
      </c>
    </row>
    <row r="4384">
      <c r="A4384" s="143" t="s">
        <v>40616</v>
      </c>
      <c r="B4384" s="154" t="str">
        <f>vlookup(A4384, 'OG Data Combined'!$A$2:$Z6277,25,false)</f>
        <v/>
      </c>
      <c r="D4384" s="154" t="str">
        <f>vlookup(A4384, 'OG Data Combined'!$A$2:$AQ6277,29,false)</f>
        <v/>
      </c>
      <c r="E4384" t="str">
        <f>IFERROR(__xludf.DUMMYFUNCTION("IFERROR(REGEXEXTRACT((vlookup(A4384, 'OG Data Combined'!$A$2:$AQ6277,21,false)), ""\((.*?)\)""), """")"),"Jumps, Pole Vault")</f>
        <v>Jumps, Pole Vault</v>
      </c>
    </row>
    <row r="4385">
      <c r="A4385" s="143" t="s">
        <v>40617</v>
      </c>
      <c r="B4385" s="144" t="str">
        <f>vlookup(A4385, 'OG Data Combined'!$A$2:$Z6277,25,false)</f>
        <v>-</v>
      </c>
      <c r="D4385" s="144" t="str">
        <f>vlookup(A4385, 'OG Data Combined'!$A$2:$AQ6277,29,false)</f>
        <v>-</v>
      </c>
      <c r="E4385" t="str">
        <f>IFERROR(__xludf.DUMMYFUNCTION("IFERROR(REGEXEXTRACT((vlookup(A4385, 'OG Data Combined'!$A$2:$AQ6277,21,false)), ""\((.*?)\)""), """")"),"")</f>
        <v/>
      </c>
    </row>
    <row r="4386">
      <c r="A4386" s="143" t="s">
        <v>40619</v>
      </c>
      <c r="B4386" s="144" t="str">
        <f>vlookup(A4386, 'OG Data Combined'!$A$2:$Z6277,25,false)</f>
        <v>-</v>
      </c>
      <c r="D4386" s="144" t="str">
        <f>vlookup(A4386, 'OG Data Combined'!$A$2:$AQ6277,29,false)</f>
        <v>-</v>
      </c>
      <c r="E4386" t="str">
        <f>IFERROR(__xludf.DUMMYFUNCTION("IFERROR(REGEXEXTRACT((vlookup(A4386, 'OG Data Combined'!$A$2:$AQ6277,21,false)), ""\((.*?)\)""), """")"),"")</f>
        <v/>
      </c>
    </row>
    <row r="4387">
      <c r="A4387" s="143" t="s">
        <v>40620</v>
      </c>
      <c r="B4387" s="144" t="str">
        <f>vlookup(A4387, 'OG Data Combined'!$A$2:$Z6277,25,false)</f>
        <v>-</v>
      </c>
      <c r="D4387" s="144" t="str">
        <f>vlookup(A4387, 'OG Data Combined'!$A$2:$AQ6277,29,false)</f>
        <v>-</v>
      </c>
      <c r="E4387" t="str">
        <f>IFERROR(__xludf.DUMMYFUNCTION("IFERROR(REGEXEXTRACT((vlookup(A4387, 'OG Data Combined'!$A$2:$AQ6277,21,false)), ""\((.*?)\)""), """")"),"")</f>
        <v/>
      </c>
    </row>
    <row r="4388">
      <c r="A4388" s="143" t="s">
        <v>40621</v>
      </c>
      <c r="B4388" s="154" t="str">
        <f>vlookup(A4388, 'OG Data Combined'!$A$2:$Z6277,25,false)</f>
        <v/>
      </c>
      <c r="D4388" s="154" t="str">
        <f>vlookup(A4388, 'OG Data Combined'!$A$2:$AQ6277,29,false)</f>
        <v/>
      </c>
      <c r="E4388" t="str">
        <f>IFERROR(__xludf.DUMMYFUNCTION("IFERROR(REGEXEXTRACT((vlookup(A4388, 'OG Data Combined'!$A$2:$AQ6277,21,false)), ""\((.*?)\)""), """")"),"Distance")</f>
        <v>Distance</v>
      </c>
    </row>
    <row r="4389">
      <c r="A4389" s="143" t="s">
        <v>40622</v>
      </c>
      <c r="B4389" s="144" t="str">
        <f>vlookup(A4389, 'OG Data Combined'!$A$2:$Z6277,25,false)</f>
        <v>-</v>
      </c>
      <c r="D4389" s="144" t="str">
        <f>vlookup(A4389, 'OG Data Combined'!$A$2:$AQ6277,29,false)</f>
        <v>-</v>
      </c>
      <c r="E4389" t="str">
        <f>IFERROR(__xludf.DUMMYFUNCTION("IFERROR(REGEXEXTRACT((vlookup(A4389, 'OG Data Combined'!$A$2:$AQ6277,21,false)), ""\((.*?)\)""), """")"),"")</f>
        <v/>
      </c>
    </row>
    <row r="4390">
      <c r="A4390" s="143" t="s">
        <v>40623</v>
      </c>
      <c r="B4390" s="144" t="str">
        <f>vlookup(A4390, 'OG Data Combined'!$A$2:$Z6277,25,false)</f>
        <v>-</v>
      </c>
      <c r="D4390" s="166" t="str">
        <f>vlookup(A4390, 'OG Data Combined'!$A$2:$AQ6277,29,false)</f>
        <v>https://www.instagram.com/coach.stovall.throws/</v>
      </c>
      <c r="E4390" t="str">
        <f>IFERROR(__xludf.DUMMYFUNCTION("IFERROR(REGEXEXTRACT((vlookup(A4390, 'OG Data Combined'!$A$2:$AQ6277,21,false)), ""\((.*?)\)""), """")"),"")</f>
        <v/>
      </c>
    </row>
    <row r="4391">
      <c r="A4391" s="143" t="s">
        <v>40624</v>
      </c>
      <c r="B4391" s="144" t="str">
        <f>vlookup(A4391, 'OG Data Combined'!$A$2:$Z6277,25,false)</f>
        <v>-</v>
      </c>
      <c r="D4391" s="144" t="str">
        <f>vlookup(A4391, 'OG Data Combined'!$A$2:$AQ6277,29,false)</f>
        <v>-</v>
      </c>
      <c r="E4391" t="str">
        <f>IFERROR(__xludf.DUMMYFUNCTION("IFERROR(REGEXEXTRACT((vlookup(A4391, 'OG Data Combined'!$A$2:$AQ6277,21,false)), ""\((.*?)\)""), """")"),"")</f>
        <v/>
      </c>
    </row>
    <row r="4392">
      <c r="A4392" s="143" t="s">
        <v>42390</v>
      </c>
      <c r="B4392" s="144" t="str">
        <f>vlookup(A4392, 'OG Data Combined'!$A$2:$Z6277,25,false)</f>
        <v>-</v>
      </c>
      <c r="D4392" s="144" t="str">
        <f>vlookup(A4392, 'OG Data Combined'!$A$2:$AQ6277,29,false)</f>
        <v>-</v>
      </c>
      <c r="E4392" t="str">
        <f>IFERROR(__xludf.DUMMYFUNCTION("IFERROR(REGEXEXTRACT((vlookup(A4392, 'OG Data Combined'!$A$2:$AQ6277,21,false)), ""\((.*?)\)""), """")"),"")</f>
        <v/>
      </c>
    </row>
    <row r="4393">
      <c r="A4393" s="143" t="s">
        <v>42391</v>
      </c>
      <c r="B4393" s="144" t="str">
        <f>vlookup(A4393, 'OG Data Combined'!$A$2:$Z6277,25,false)</f>
        <v>-</v>
      </c>
      <c r="D4393" s="144" t="str">
        <f>vlookup(A4393, 'OG Data Combined'!$A$2:$AQ6277,29,false)</f>
        <v>-</v>
      </c>
      <c r="E4393" t="str">
        <f>IFERROR(__xludf.DUMMYFUNCTION("IFERROR(REGEXEXTRACT((vlookup(A4393, 'OG Data Combined'!$A$2:$AQ6277,21,false)), ""\((.*?)\)""), """")"),"")</f>
        <v/>
      </c>
    </row>
    <row r="4394">
      <c r="A4394" s="143" t="s">
        <v>42392</v>
      </c>
      <c r="B4394" s="166" t="str">
        <f>vlookup(A4394, 'OG Data Combined'!$A$2:$Z6277,25,false)</f>
        <v>https://twitter.com/oliviawatson_9</v>
      </c>
      <c r="D4394" s="144" t="str">
        <f>vlookup(A4394, 'OG Data Combined'!$A$2:$AQ6277,29,false)</f>
        <v>-</v>
      </c>
      <c r="E4394" t="str">
        <f>IFERROR(__xludf.DUMMYFUNCTION("IFERROR(REGEXEXTRACT((vlookup(A4394, 'OG Data Combined'!$A$2:$AQ6277,21,false)), ""\((.*?)\)""), """")"),"")</f>
        <v/>
      </c>
    </row>
    <row r="4395">
      <c r="A4395" s="143" t="s">
        <v>40625</v>
      </c>
      <c r="B4395" s="144" t="str">
        <f>vlookup(A4395, 'OG Data Combined'!$A$2:$Z6277,25,false)</f>
        <v>-</v>
      </c>
      <c r="D4395" s="144" t="str">
        <f>vlookup(A4395, 'OG Data Combined'!$A$2:$AQ6277,29,false)</f>
        <v>-</v>
      </c>
      <c r="E4395" t="str">
        <f>IFERROR(__xludf.DUMMYFUNCTION("IFERROR(REGEXEXTRACT((vlookup(A4395, 'OG Data Combined'!$A$2:$AQ6277,21,false)), ""\((.*?)\)""), """")"),"")</f>
        <v/>
      </c>
    </row>
    <row r="4396">
      <c r="A4396" s="143" t="s">
        <v>40626</v>
      </c>
      <c r="B4396" s="144" t="str">
        <f>vlookup(A4396, 'OG Data Combined'!$A$2:$Z6277,25,false)</f>
        <v>-</v>
      </c>
      <c r="D4396" s="144" t="str">
        <f>vlookup(A4396, 'OG Data Combined'!$A$2:$AQ6277,29,false)</f>
        <v>-</v>
      </c>
      <c r="E4396" t="str">
        <f>IFERROR(__xludf.DUMMYFUNCTION("IFERROR(REGEXEXTRACT((vlookup(A4396, 'OG Data Combined'!$A$2:$AQ6277,21,false)), ""\((.*?)\)""), """")"),"")</f>
        <v/>
      </c>
    </row>
    <row r="4397">
      <c r="A4397" s="143" t="s">
        <v>40627</v>
      </c>
      <c r="B4397" s="144" t="str">
        <f>vlookup(A4397, 'OG Data Combined'!$A$2:$Z6277,25,false)</f>
        <v>-</v>
      </c>
      <c r="D4397" s="144" t="str">
        <f>vlookup(A4397, 'OG Data Combined'!$A$2:$AQ6277,29,false)</f>
        <v>-</v>
      </c>
      <c r="E4397" t="str">
        <f>IFERROR(__xludf.DUMMYFUNCTION("IFERROR(REGEXEXTRACT((vlookup(A4397, 'OG Data Combined'!$A$2:$AQ6277,21,false)), ""\((.*?)\)""), """")"),"")</f>
        <v/>
      </c>
    </row>
    <row r="4398">
      <c r="A4398" s="143" t="s">
        <v>40628</v>
      </c>
      <c r="B4398" s="144" t="str">
        <f>vlookup(A4398, 'OG Data Combined'!$A$2:$Z6277,25,false)</f>
        <v>-</v>
      </c>
      <c r="D4398" s="144" t="str">
        <f>vlookup(A4398, 'OG Data Combined'!$A$2:$AQ6277,29,false)</f>
        <v>-</v>
      </c>
      <c r="E4398" t="str">
        <f>IFERROR(__xludf.DUMMYFUNCTION("IFERROR(REGEXEXTRACT((vlookup(A4398, 'OG Data Combined'!$A$2:$AQ6277,21,false)), ""\((.*?)\)""), """")"),"")</f>
        <v/>
      </c>
    </row>
    <row r="4399">
      <c r="A4399" s="143" t="s">
        <v>40629</v>
      </c>
      <c r="B4399" s="144" t="str">
        <f>vlookup(A4399, 'OG Data Combined'!$A$2:$Z6277,25,false)</f>
        <v>-</v>
      </c>
      <c r="D4399" s="144" t="str">
        <f>vlookup(A4399, 'OG Data Combined'!$A$2:$AQ6277,29,false)</f>
        <v>-</v>
      </c>
      <c r="E4399" t="str">
        <f>IFERROR(__xludf.DUMMYFUNCTION("IFERROR(REGEXEXTRACT((vlookup(A4399, 'OG Data Combined'!$A$2:$AQ6277,21,false)), ""\((.*?)\)""), """")"),"")</f>
        <v/>
      </c>
    </row>
    <row r="4400">
      <c r="A4400" s="143" t="s">
        <v>40630</v>
      </c>
      <c r="B4400" s="144" t="str">
        <f>vlookup(A4400, 'OG Data Combined'!$A$2:$Z6277,25,false)</f>
        <v>-</v>
      </c>
      <c r="D4400" s="144" t="str">
        <f>vlookup(A4400, 'OG Data Combined'!$A$2:$AQ6277,29,false)</f>
        <v>-</v>
      </c>
      <c r="E4400" t="str">
        <f>IFERROR(__xludf.DUMMYFUNCTION("IFERROR(REGEXEXTRACT((vlookup(A4400, 'OG Data Combined'!$A$2:$AQ6277,21,false)), ""\((.*?)\)""), """")"),"")</f>
        <v/>
      </c>
    </row>
    <row r="4401">
      <c r="A4401" s="143" t="s">
        <v>40631</v>
      </c>
      <c r="B4401" s="144" t="str">
        <f>vlookup(A4401, 'OG Data Combined'!$A$2:$Z6277,25,false)</f>
        <v>-</v>
      </c>
      <c r="D4401" s="144" t="str">
        <f>vlookup(A4401, 'OG Data Combined'!$A$2:$AQ6277,29,false)</f>
        <v>-</v>
      </c>
      <c r="E4401" t="str">
        <f>IFERROR(__xludf.DUMMYFUNCTION("IFERROR(REGEXEXTRACT((vlookup(A4401, 'OG Data Combined'!$A$2:$AQ6277,21,false)), ""\((.*?)\)""), """")"),"Sprints, Hurdles, Throws")</f>
        <v>Sprints, Hurdles, Throws</v>
      </c>
    </row>
    <row r="4402">
      <c r="A4402" s="143" t="s">
        <v>40632</v>
      </c>
      <c r="B4402" s="166" t="str">
        <f>vlookup(A4402, 'OG Data Combined'!$A$2:$Z6277,25,false)</f>
        <v>https://twitter.com/rpletteriodpt</v>
      </c>
      <c r="D4402" s="144" t="str">
        <f>vlookup(A4402, 'OG Data Combined'!$A$2:$AQ6277,29,false)</f>
        <v>-</v>
      </c>
      <c r="E4402" t="str">
        <f>IFERROR(__xludf.DUMMYFUNCTION("IFERROR(REGEXEXTRACT((vlookup(A4402, 'OG Data Combined'!$A$2:$AQ6277,21,false)), ""\((.*?)\)""), """")"),"Jumps")</f>
        <v>Jumps</v>
      </c>
    </row>
    <row r="4403">
      <c r="A4403" s="143" t="s">
        <v>40633</v>
      </c>
      <c r="B4403" s="144" t="str">
        <f>vlookup(A4403, 'OG Data Combined'!$A$2:$Z6277,25,false)</f>
        <v>-</v>
      </c>
      <c r="D4403" s="144" t="str">
        <f>vlookup(A4403, 'OG Data Combined'!$A$2:$AQ6277,29,false)</f>
        <v>-</v>
      </c>
      <c r="E4403" t="str">
        <f>IFERROR(__xludf.DUMMYFUNCTION("IFERROR(REGEXEXTRACT((vlookup(A4403, 'OG Data Combined'!$A$2:$AQ6277,21,false)), ""\((.*?)\)""), """")"),"Sprints, Hurdles, Relays")</f>
        <v>Sprints, Hurdles, Relays</v>
      </c>
    </row>
    <row r="4404">
      <c r="A4404" s="143" t="s">
        <v>40634</v>
      </c>
      <c r="B4404" s="144" t="str">
        <f>vlookup(A4404, 'OG Data Combined'!$A$2:$Z6277,25,false)</f>
        <v>-</v>
      </c>
      <c r="D4404" s="144" t="str">
        <f>vlookup(A4404, 'OG Data Combined'!$A$2:$AQ6277,29,false)</f>
        <v>-</v>
      </c>
      <c r="E4404" t="str">
        <f>IFERROR(__xludf.DUMMYFUNCTION("IFERROR(REGEXEXTRACT((vlookup(A4404, 'OG Data Combined'!$A$2:$AQ6277,21,false)), ""\((.*?)\)""), """")"),"")</f>
        <v/>
      </c>
    </row>
    <row r="4405">
      <c r="A4405" s="143" t="s">
        <v>40635</v>
      </c>
      <c r="B4405" s="166" t="str">
        <f>vlookup(A4405, 'OG Data Combined'!$A$2:$Z6277,25,false)</f>
        <v>https://twitter.com/coachgib57</v>
      </c>
      <c r="D4405" s="144" t="str">
        <f>vlookup(A4405, 'OG Data Combined'!$A$2:$AQ6277,29,false)</f>
        <v>-</v>
      </c>
      <c r="E4405" t="str">
        <f>IFERROR(__xludf.DUMMYFUNCTION("IFERROR(REGEXEXTRACT((vlookup(A4405, 'OG Data Combined'!$A$2:$AQ6277,21,false)), ""\((.*?)\)""), """")"),"Throws")</f>
        <v>Throws</v>
      </c>
    </row>
    <row r="4406">
      <c r="A4406" s="143" t="s">
        <v>40636</v>
      </c>
      <c r="B4406" s="144" t="str">
        <f>vlookup(A4406, 'OG Data Combined'!$A$2:$Z6277,25,false)</f>
        <v>-</v>
      </c>
      <c r="D4406" s="144" t="str">
        <f>vlookup(A4406, 'OG Data Combined'!$A$2:$AQ6277,29,false)</f>
        <v>-</v>
      </c>
      <c r="E4406" t="str">
        <f>IFERROR(__xludf.DUMMYFUNCTION("IFERROR(REGEXEXTRACT((vlookup(A4406, 'OG Data Combined'!$A$2:$AQ6277,21,false)), ""\((.*?)\)""), """")"),"Distance")</f>
        <v>Distance</v>
      </c>
    </row>
    <row r="4407">
      <c r="A4407" s="143" t="s">
        <v>40637</v>
      </c>
      <c r="B4407" s="144" t="str">
        <f>vlookup(A4407, 'OG Data Combined'!$A$2:$Z6277,25,false)</f>
        <v>-</v>
      </c>
      <c r="D4407" s="144" t="str">
        <f>vlookup(A4407, 'OG Data Combined'!$A$2:$AQ6277,29,false)</f>
        <v>-</v>
      </c>
      <c r="E4407" t="str">
        <f>IFERROR(__xludf.DUMMYFUNCTION("IFERROR(REGEXEXTRACT((vlookup(A4407, 'OG Data Combined'!$A$2:$AQ6277,21,false)), ""\((.*?)\)""), """")"),"High-Jump")</f>
        <v>High-Jump</v>
      </c>
    </row>
    <row r="4408">
      <c r="A4408" s="143" t="s">
        <v>40638</v>
      </c>
      <c r="B4408" s="166" t="str">
        <f>vlookup(A4408, 'OG Data Combined'!$A$2:$Z6277,25,false)</f>
        <v>https://twitter.com/coachthenderson</v>
      </c>
      <c r="D4408" s="166" t="str">
        <f>vlookup(A4408, 'OG Data Combined'!$A$2:$AQ6277,29,false)</f>
        <v>https://www.instagram.com/treyh89/</v>
      </c>
      <c r="E4408" t="str">
        <f>IFERROR(__xludf.DUMMYFUNCTION("IFERROR(REGEXEXTRACT((vlookup(A4408, 'OG Data Combined'!$A$2:$AQ6277,21,false)), ""\((.*?)\)""), """")"),"Throws")</f>
        <v>Throws</v>
      </c>
    </row>
    <row r="4409">
      <c r="A4409" s="143" t="s">
        <v>40639</v>
      </c>
      <c r="B4409" s="144" t="str">
        <f>vlookup(A4409, 'OG Data Combined'!$A$2:$Z6277,25,false)</f>
        <v>-</v>
      </c>
      <c r="D4409" s="144" t="str">
        <f>vlookup(A4409, 'OG Data Combined'!$A$2:$AQ6277,29,false)</f>
        <v>-</v>
      </c>
      <c r="E4409" t="str">
        <f>IFERROR(__xludf.DUMMYFUNCTION("IFERROR(REGEXEXTRACT((vlookup(A4409, 'OG Data Combined'!$A$2:$AQ6277,21,false)), ""\((.*?)\)""), """")"),"Sprints, Hurdles")</f>
        <v>Sprints, Hurdles</v>
      </c>
    </row>
    <row r="4410">
      <c r="A4410" s="143" t="s">
        <v>40640</v>
      </c>
      <c r="B4410" s="144" t="str">
        <f>vlookup(A4410, 'OG Data Combined'!$A$2:$Z6277,25,false)</f>
        <v>-</v>
      </c>
      <c r="D4410" s="144" t="str">
        <f>vlookup(A4410, 'OG Data Combined'!$A$2:$AQ6277,29,false)</f>
        <v>-</v>
      </c>
      <c r="E4410" t="str">
        <f>IFERROR(__xludf.DUMMYFUNCTION("IFERROR(REGEXEXTRACT((vlookup(A4410, 'OG Data Combined'!$A$2:$AQ6277,21,false)), ""\((.*?)\)""), """")"),"Pole Vault, Horizontal Jumps")</f>
        <v>Pole Vault, Horizontal Jumps</v>
      </c>
    </row>
    <row r="4411">
      <c r="A4411" s="143" t="s">
        <v>40641</v>
      </c>
      <c r="B4411" s="144" t="str">
        <f>vlookup(A4411, 'OG Data Combined'!$A$2:$Z6277,25,false)</f>
        <v>-</v>
      </c>
      <c r="D4411" s="144" t="str">
        <f>vlookup(A4411, 'OG Data Combined'!$A$2:$AQ6277,29,false)</f>
        <v>-</v>
      </c>
      <c r="E4411" t="str">
        <f>IFERROR(__xludf.DUMMYFUNCTION("IFERROR(REGEXEXTRACT((vlookup(A4411, 'OG Data Combined'!$A$2:$AQ6277,21,false)), ""\((.*?)\)""), """")"),"Distance")</f>
        <v>Distance</v>
      </c>
    </row>
    <row r="4412">
      <c r="A4412" s="143" t="s">
        <v>40642</v>
      </c>
      <c r="B4412" s="144" t="str">
        <f>vlookup(A4412, 'OG Data Combined'!$A$2:$Z6277,25,false)</f>
        <v>-</v>
      </c>
      <c r="D4412" s="144" t="str">
        <f>vlookup(A4412, 'OG Data Combined'!$A$2:$AQ6277,29,false)</f>
        <v>-</v>
      </c>
      <c r="E4412" t="str">
        <f>IFERROR(__xludf.DUMMYFUNCTION("IFERROR(REGEXEXTRACT((vlookup(A4412, 'OG Data Combined'!$A$2:$AQ6277,21,false)), ""\((.*?)\)""), """")"),"")</f>
        <v/>
      </c>
    </row>
    <row r="4413">
      <c r="A4413" s="143" t="s">
        <v>40643</v>
      </c>
      <c r="B4413" s="144" t="str">
        <f>vlookup(A4413, 'OG Data Combined'!$A$2:$Z6277,25,false)</f>
        <v>-</v>
      </c>
      <c r="D4413" s="144" t="str">
        <f>vlookup(A4413, 'OG Data Combined'!$A$2:$AQ6277,29,false)</f>
        <v>-</v>
      </c>
      <c r="E4413" t="str">
        <f>IFERROR(__xludf.DUMMYFUNCTION("IFERROR(REGEXEXTRACT((vlookup(A4413, 'OG Data Combined'!$A$2:$AQ6277,21,false)), ""\((.*?)\)""), """")"),"Throws")</f>
        <v>Throws</v>
      </c>
    </row>
    <row r="4414">
      <c r="A4414" s="143" t="s">
        <v>40644</v>
      </c>
      <c r="B4414" s="144" t="str">
        <f>vlookup(A4414, 'OG Data Combined'!$A$2:$Z6277,25,false)</f>
        <v>-</v>
      </c>
      <c r="D4414" s="144" t="str">
        <f>vlookup(A4414, 'OG Data Combined'!$A$2:$AQ6277,29,false)</f>
        <v>-</v>
      </c>
      <c r="E4414" t="str">
        <f>IFERROR(__xludf.DUMMYFUNCTION("IFERROR(REGEXEXTRACT((vlookup(A4414, 'OG Data Combined'!$A$2:$AQ6277,21,false)), ""\((.*?)\)""), """")"),"Throws")</f>
        <v>Throws</v>
      </c>
    </row>
    <row r="4415">
      <c r="A4415" s="143" t="s">
        <v>40645</v>
      </c>
      <c r="B4415" s="144" t="str">
        <f>vlookup(A4415, 'OG Data Combined'!$A$2:$Z6277,25,false)</f>
        <v>-</v>
      </c>
      <c r="D4415" s="144" t="str">
        <f>vlookup(A4415, 'OG Data Combined'!$A$2:$AQ6277,29,false)</f>
        <v>-</v>
      </c>
      <c r="E4415" t="str">
        <f>IFERROR(__xludf.DUMMYFUNCTION("IFERROR(REGEXEXTRACT((vlookup(A4415, 'OG Data Combined'!$A$2:$AQ6277,21,false)), ""\((.*?)\)""), """")"),"Sprints, Hurdles")</f>
        <v>Sprints, Hurdles</v>
      </c>
    </row>
    <row r="4416">
      <c r="A4416" s="143" t="s">
        <v>40646</v>
      </c>
      <c r="B4416" s="144" t="str">
        <f>vlookup(A4416, 'OG Data Combined'!$A$2:$Z6277,25,false)</f>
        <v>-</v>
      </c>
      <c r="D4416" s="144" t="str">
        <f>vlookup(A4416, 'OG Data Combined'!$A$2:$AQ6277,29,false)</f>
        <v>-</v>
      </c>
      <c r="E4416" t="str">
        <f>IFERROR(__xludf.DUMMYFUNCTION("IFERROR(REGEXEXTRACT((vlookup(A4416, 'OG Data Combined'!$A$2:$AQ6277,21,false)), ""\((.*?)\)""), """")"),"Heptathlon, Decathlon")</f>
        <v>Heptathlon, Decathlon</v>
      </c>
    </row>
    <row r="4417">
      <c r="A4417" s="143" t="s">
        <v>40647</v>
      </c>
      <c r="B4417" s="144" t="str">
        <f>vlookup(A4417, 'OG Data Combined'!$A$2:$Z6277,25,false)</f>
        <v>-</v>
      </c>
      <c r="D4417" s="144" t="str">
        <f>vlookup(A4417, 'OG Data Combined'!$A$2:$AQ6277,29,false)</f>
        <v>-</v>
      </c>
      <c r="E4417" t="str">
        <f>IFERROR(__xludf.DUMMYFUNCTION("IFERROR(REGEXEXTRACT((vlookup(A4417, 'OG Data Combined'!$A$2:$AQ6277,21,false)), ""\((.*?)\)""), """")"),"Distance")</f>
        <v>Distance</v>
      </c>
    </row>
    <row r="4418">
      <c r="A4418" s="143" t="s">
        <v>40648</v>
      </c>
      <c r="B4418" s="144" t="str">
        <f>vlookup(A4418, 'OG Data Combined'!$A$2:$Z6277,25,false)</f>
        <v>-</v>
      </c>
      <c r="D4418" s="144" t="str">
        <f>vlookup(A4418, 'OG Data Combined'!$A$2:$AQ6277,29,false)</f>
        <v>-</v>
      </c>
      <c r="E4418" t="str">
        <f>IFERROR(__xludf.DUMMYFUNCTION("IFERROR(REGEXEXTRACT((vlookup(A4418, 'OG Data Combined'!$A$2:$AQ6277,21,false)), ""\((.*?)\)""), """")"),"Distance")</f>
        <v>Distance</v>
      </c>
    </row>
    <row r="4419">
      <c r="A4419" s="143" t="s">
        <v>40649</v>
      </c>
      <c r="B4419" s="166" t="str">
        <f>vlookup(A4419, 'OG Data Combined'!$A$2:$Z6277,25,false)</f>
        <v>https://twitter.com/coachsshields</v>
      </c>
      <c r="D4419" s="144" t="str">
        <f>vlookup(A4419, 'OG Data Combined'!$A$2:$AQ6277,29,false)</f>
        <v>-</v>
      </c>
      <c r="E4419" t="str">
        <f>IFERROR(__xludf.DUMMYFUNCTION("IFERROR(REGEXEXTRACT((vlookup(A4419, 'OG Data Combined'!$A$2:$AQ6277,21,false)), ""\((.*?)\)""), """")"),"Distance")</f>
        <v>Distance</v>
      </c>
    </row>
    <row r="4420">
      <c r="A4420" s="143" t="s">
        <v>40650</v>
      </c>
      <c r="B4420" s="144" t="str">
        <f>vlookup(A4420, 'OG Data Combined'!$A$2:$Z6277,25,false)</f>
        <v>-</v>
      </c>
      <c r="D4420" s="144" t="str">
        <f>vlookup(A4420, 'OG Data Combined'!$A$2:$AQ6277,29,false)</f>
        <v>-</v>
      </c>
      <c r="E4420" t="str">
        <f>IFERROR(__xludf.DUMMYFUNCTION("IFERROR(REGEXEXTRACT((vlookup(A4420, 'OG Data Combined'!$A$2:$AQ6277,21,false)), ""\((.*?)\)""), """")"),"Distance")</f>
        <v>Distance</v>
      </c>
    </row>
    <row r="4421">
      <c r="A4421" s="143" t="s">
        <v>40651</v>
      </c>
      <c r="B4421" s="144" t="str">
        <f>vlookup(A4421, 'OG Data Combined'!$A$2:$Z6277,25,false)</f>
        <v>-</v>
      </c>
      <c r="D4421" s="144" t="str">
        <f>vlookup(A4421, 'OG Data Combined'!$A$2:$AQ6277,29,false)</f>
        <v>-</v>
      </c>
      <c r="E4421" t="str">
        <f>IFERROR(__xludf.DUMMYFUNCTION("IFERROR(REGEXEXTRACT((vlookup(A4421, 'OG Data Combined'!$A$2:$AQ6277,21,false)), ""\((.*?)\)""), """")"),"Distance")</f>
        <v>Distance</v>
      </c>
    </row>
    <row r="4422">
      <c r="A4422" s="143" t="s">
        <v>40652</v>
      </c>
      <c r="B4422" s="144" t="str">
        <f>vlookup(A4422, 'OG Data Combined'!$A$2:$Z6277,25,false)</f>
        <v>-</v>
      </c>
      <c r="D4422" s="144" t="str">
        <f>vlookup(A4422, 'OG Data Combined'!$A$2:$AQ6277,29,false)</f>
        <v>-</v>
      </c>
      <c r="E4422" t="str">
        <f>IFERROR(__xludf.DUMMYFUNCTION("IFERROR(REGEXEXTRACT((vlookup(A4422, 'OG Data Combined'!$A$2:$AQ6277,21,false)), ""\((.*?)\)""), """")"),"")</f>
        <v/>
      </c>
    </row>
    <row r="4423">
      <c r="A4423" s="143" t="s">
        <v>40653</v>
      </c>
      <c r="B4423" s="144" t="str">
        <f>vlookup(A4423, 'OG Data Combined'!$A$2:$Z6277,25,false)</f>
        <v>-</v>
      </c>
      <c r="D4423" s="144" t="str">
        <f>vlookup(A4423, 'OG Data Combined'!$A$2:$AQ6277,29,false)</f>
        <v>-</v>
      </c>
      <c r="E4423" t="str">
        <f>IFERROR(__xludf.DUMMYFUNCTION("IFERROR(REGEXEXTRACT((vlookup(A4423, 'OG Data Combined'!$A$2:$AQ6277,21,false)), ""\((.*?)\)""), """")"),"Sprints, Horizontal Jumps")</f>
        <v>Sprints, Horizontal Jumps</v>
      </c>
    </row>
    <row r="4424">
      <c r="A4424" s="143" t="s">
        <v>40654</v>
      </c>
      <c r="B4424" s="144" t="str">
        <f>vlookup(A4424, 'OG Data Combined'!$A$2:$Z6277,25,false)</f>
        <v>-</v>
      </c>
      <c r="D4424" s="144" t="str">
        <f>vlookup(A4424, 'OG Data Combined'!$A$2:$AQ6277,29,false)</f>
        <v>-</v>
      </c>
      <c r="E4424" t="str">
        <f>IFERROR(__xludf.DUMMYFUNCTION("IFERROR(REGEXEXTRACT((vlookup(A4424, 'OG Data Combined'!$A$2:$AQ6277,21,false)), ""\((.*?)\)""), """")"),"Distance")</f>
        <v>Distance</v>
      </c>
    </row>
    <row r="4425">
      <c r="A4425" s="143" t="s">
        <v>40655</v>
      </c>
      <c r="B4425" s="144" t="str">
        <f>vlookup(A4425, 'OG Data Combined'!$A$2:$Z6277,25,false)</f>
        <v>-</v>
      </c>
      <c r="D4425" s="144" t="str">
        <f>vlookup(A4425, 'OG Data Combined'!$A$2:$AQ6277,29,false)</f>
        <v>-</v>
      </c>
      <c r="E4425" t="str">
        <f>IFERROR(__xludf.DUMMYFUNCTION("IFERROR(REGEXEXTRACT((vlookup(A4425, 'OG Data Combined'!$A$2:$AQ6277,21,false)), ""\((.*?)\)""), """")"),"Vertical Jumps")</f>
        <v>Vertical Jumps</v>
      </c>
    </row>
    <row r="4426">
      <c r="A4426" s="143" t="s">
        <v>40656</v>
      </c>
      <c r="B4426" s="144" t="str">
        <f>vlookup(A4426, 'OG Data Combined'!$A$2:$Z6277,25,false)</f>
        <v>-</v>
      </c>
      <c r="D4426" s="144" t="str">
        <f>vlookup(A4426, 'OG Data Combined'!$A$2:$AQ6277,29,false)</f>
        <v>-</v>
      </c>
      <c r="E4426" t="str">
        <f>IFERROR(__xludf.DUMMYFUNCTION("IFERROR(REGEXEXTRACT((vlookup(A4426, 'OG Data Combined'!$A$2:$AQ6277,21,false)), ""\((.*?)\)""), """")"),"Throws, Shotput, Hammer")</f>
        <v>Throws, Shotput, Hammer</v>
      </c>
    </row>
    <row r="4427">
      <c r="A4427" s="143" t="s">
        <v>40657</v>
      </c>
      <c r="B4427" s="144" t="str">
        <f>vlookup(A4427, 'OG Data Combined'!$A$2:$Z6277,25,false)</f>
        <v>-</v>
      </c>
      <c r="D4427" s="144" t="str">
        <f>vlookup(A4427, 'OG Data Combined'!$A$2:$AQ6277,29,false)</f>
        <v>-</v>
      </c>
      <c r="E4427" t="str">
        <f>IFERROR(__xludf.DUMMYFUNCTION("IFERROR(REGEXEXTRACT((vlookup(A4427, 'OG Data Combined'!$A$2:$AQ6277,21,false)), ""\((.*?)\)""), """")"),"Throws, Shotput, Discus")</f>
        <v>Throws, Shotput, Discus</v>
      </c>
    </row>
    <row r="4428">
      <c r="A4428" s="143" t="s">
        <v>40658</v>
      </c>
      <c r="B4428" s="144" t="str">
        <f>vlookup(A4428, 'OG Data Combined'!$A$2:$Z6277,25,false)</f>
        <v>-</v>
      </c>
      <c r="D4428" s="144" t="str">
        <f>vlookup(A4428, 'OG Data Combined'!$A$2:$AQ6277,29,false)</f>
        <v>-</v>
      </c>
      <c r="E4428" t="str">
        <f>IFERROR(__xludf.DUMMYFUNCTION("IFERROR(REGEXEXTRACT((vlookup(A4428, 'OG Data Combined'!$A$2:$AQ6277,21,false)), ""\((.*?)\)""), """")"),"Pole Vault")</f>
        <v>Pole Vault</v>
      </c>
    </row>
    <row r="4429">
      <c r="A4429" s="143" t="s">
        <v>40659</v>
      </c>
      <c r="B4429" s="144" t="str">
        <f>vlookup(A4429, 'OG Data Combined'!$A$2:$Z6277,25,false)</f>
        <v>-</v>
      </c>
      <c r="D4429" s="144" t="str">
        <f>vlookup(A4429, 'OG Data Combined'!$A$2:$AQ6277,29,false)</f>
        <v>-</v>
      </c>
      <c r="E4429" t="str">
        <f>IFERROR(__xludf.DUMMYFUNCTION("IFERROR(REGEXEXTRACT((vlookup(A4429, 'OG Data Combined'!$A$2:$AQ6277,21,false)), ""\((.*?)\)""), """")"),"Distance")</f>
        <v>Distance</v>
      </c>
    </row>
    <row r="4430">
      <c r="A4430" s="143" t="s">
        <v>40660</v>
      </c>
      <c r="B4430" s="144" t="str">
        <f>vlookup(A4430, 'OG Data Combined'!$A$2:$Z6277,25,false)</f>
        <v>-</v>
      </c>
      <c r="D4430" s="144" t="str">
        <f>vlookup(A4430, 'OG Data Combined'!$A$2:$AQ6277,29,false)</f>
        <v>-</v>
      </c>
      <c r="E4430" t="str">
        <f>IFERROR(__xludf.DUMMYFUNCTION("IFERROR(REGEXEXTRACT((vlookup(A4430, 'OG Data Combined'!$A$2:$AQ6277,21,false)), ""\((.*?)\)""), """")"),"")</f>
        <v/>
      </c>
    </row>
    <row r="4431">
      <c r="A4431" s="143" t="s">
        <v>40661</v>
      </c>
      <c r="B4431" s="144" t="str">
        <f>vlookup(A4431, 'OG Data Combined'!$A$2:$Z6277,25,false)</f>
        <v/>
      </c>
      <c r="D4431" s="144" t="str">
        <f>vlookup(A4431, 'OG Data Combined'!$A$2:$AQ6277,29,false)</f>
        <v/>
      </c>
      <c r="E4431" t="str">
        <f>IFERROR(__xludf.DUMMYFUNCTION("IFERROR(REGEXEXTRACT((vlookup(A4431, 'OG Data Combined'!$A$2:$AQ6277,21,false)), ""\((.*?)\)""), """")"),"")</f>
        <v/>
      </c>
    </row>
    <row r="4432">
      <c r="A4432" s="143" t="s">
        <v>40662</v>
      </c>
      <c r="B4432" s="144" t="str">
        <f>vlookup(A4432, 'OG Data Combined'!$A$2:$Z6277,25,false)</f>
        <v/>
      </c>
      <c r="D4432" s="144" t="str">
        <f>vlookup(A4432, 'OG Data Combined'!$A$2:$AQ6277,29,false)</f>
        <v/>
      </c>
      <c r="E4432" t="str">
        <f>IFERROR(__xludf.DUMMYFUNCTION("IFERROR(REGEXEXTRACT((vlookup(A4432, 'OG Data Combined'!$A$2:$AQ6277,21,false)), ""\((.*?)\)""), """")"),"")</f>
        <v/>
      </c>
    </row>
    <row r="4433">
      <c r="A4433" s="143" t="s">
        <v>40663</v>
      </c>
      <c r="B4433" s="144" t="str">
        <f>vlookup(A4433, 'OG Data Combined'!$A$2:$Z6277,25,false)</f>
        <v>-</v>
      </c>
      <c r="D4433" s="144" t="str">
        <f>vlookup(A4433, 'OG Data Combined'!$A$2:$AQ6277,29,false)</f>
        <v>-</v>
      </c>
      <c r="E4433" t="str">
        <f>IFERROR(__xludf.DUMMYFUNCTION("IFERROR(REGEXEXTRACT((vlookup(A4433, 'OG Data Combined'!$A$2:$AQ6277,21,false)), ""\((.*?)\)""), """")"),"")</f>
        <v/>
      </c>
    </row>
    <row r="4434">
      <c r="A4434" s="143" t="s">
        <v>40664</v>
      </c>
      <c r="B4434" s="144" t="str">
        <f>vlookup(A4434, 'OG Data Combined'!$A$2:$Z6277,25,false)</f>
        <v/>
      </c>
      <c r="D4434" s="144" t="str">
        <f>vlookup(A4434, 'OG Data Combined'!$A$2:$AQ6277,29,false)</f>
        <v/>
      </c>
      <c r="E4434" t="str">
        <f>IFERROR(__xludf.DUMMYFUNCTION("IFERROR(REGEXEXTRACT((vlookup(A4434, 'OG Data Combined'!$A$2:$AQ6277,21,false)), ""\((.*?)\)""), """")"),"")</f>
        <v/>
      </c>
    </row>
    <row r="4435">
      <c r="A4435" s="143" t="s">
        <v>40665</v>
      </c>
      <c r="B4435" s="144" t="str">
        <f>vlookup(A4435, 'OG Data Combined'!$A$2:$Z6277,25,false)</f>
        <v>-</v>
      </c>
      <c r="D4435" s="144" t="str">
        <f>vlookup(A4435, 'OG Data Combined'!$A$2:$AQ6277,29,false)</f>
        <v>-</v>
      </c>
      <c r="E4435" t="str">
        <f>IFERROR(__xludf.DUMMYFUNCTION("IFERROR(REGEXEXTRACT((vlookup(A4435, 'OG Data Combined'!$A$2:$AQ6277,21,false)), ""\((.*?)\)""), """")"),"")</f>
        <v/>
      </c>
    </row>
    <row r="4436">
      <c r="A4436" s="143" t="s">
        <v>40666</v>
      </c>
      <c r="B4436" s="166" t="str">
        <f>vlookup(A4436, 'OG Data Combined'!$A$2:$Z6277,25,false)</f>
        <v>https://twitter.com/connor_mcell</v>
      </c>
      <c r="D4436" s="144" t="str">
        <f>vlookup(A4436, 'OG Data Combined'!$A$2:$AQ6277,29,false)</f>
        <v>-</v>
      </c>
      <c r="E4436" t="str">
        <f>IFERROR(__xludf.DUMMYFUNCTION("IFERROR(REGEXEXTRACT((vlookup(A4436, 'OG Data Combined'!$A$2:$AQ6277,21,false)), ""\((.*?)\)""), """")"),"Throws")</f>
        <v>Throws</v>
      </c>
    </row>
    <row r="4437">
      <c r="A4437" s="143" t="s">
        <v>40667</v>
      </c>
      <c r="B4437" s="144" t="str">
        <f>vlookup(A4437, 'OG Data Combined'!$A$2:$Z6277,25,false)</f>
        <v>-</v>
      </c>
      <c r="D4437" s="144" t="str">
        <f>vlookup(A4437, 'OG Data Combined'!$A$2:$AQ6277,29,false)</f>
        <v>-</v>
      </c>
      <c r="E4437" t="str">
        <f>IFERROR(__xludf.DUMMYFUNCTION("IFERROR(REGEXEXTRACT((vlookup(A4437, 'OG Data Combined'!$A$2:$AQ6277,21,false)), ""\((.*?)\)""), """")"),"")</f>
        <v/>
      </c>
    </row>
    <row r="4438">
      <c r="A4438" s="143" t="s">
        <v>40668</v>
      </c>
      <c r="B4438" s="144" t="str">
        <f>vlookup(A4438, 'OG Data Combined'!$A$2:$Z6277,25,false)</f>
        <v>-</v>
      </c>
      <c r="D4438" s="144" t="str">
        <f>vlookup(A4438, 'OG Data Combined'!$A$2:$AQ6277,29,false)</f>
        <v>-</v>
      </c>
      <c r="E4438" t="str">
        <f>IFERROR(__xludf.DUMMYFUNCTION("IFERROR(REGEXEXTRACT((vlookup(A4438, 'OG Data Combined'!$A$2:$AQ6277,21,false)), ""\((.*?)\)""), """")"),"")</f>
        <v/>
      </c>
    </row>
    <row r="4439">
      <c r="A4439" s="143" t="s">
        <v>40669</v>
      </c>
      <c r="B4439" s="144" t="str">
        <f>vlookup(A4439, 'OG Data Combined'!$A$2:$Z6277,25,false)</f>
        <v>-</v>
      </c>
      <c r="D4439" s="144" t="str">
        <f>vlookup(A4439, 'OG Data Combined'!$A$2:$AQ6277,29,false)</f>
        <v>-</v>
      </c>
      <c r="E4439" t="str">
        <f>IFERROR(__xludf.DUMMYFUNCTION("IFERROR(REGEXEXTRACT((vlookup(A4439, 'OG Data Combined'!$A$2:$AQ6277,21,false)), ""\((.*?)\)""), """")"),"")</f>
        <v/>
      </c>
    </row>
    <row r="4440">
      <c r="A4440" s="143" t="s">
        <v>40670</v>
      </c>
      <c r="B4440" s="144" t="str">
        <f>vlookup(A4440, 'OG Data Combined'!$A$2:$Z6277,25,false)</f>
        <v>-</v>
      </c>
      <c r="D4440" s="144" t="str">
        <f>vlookup(A4440, 'OG Data Combined'!$A$2:$AQ6277,29,false)</f>
        <v>-</v>
      </c>
      <c r="E4440" t="str">
        <f>IFERROR(__xludf.DUMMYFUNCTION("IFERROR(REGEXEXTRACT((vlookup(A4440, 'OG Data Combined'!$A$2:$AQ6277,21,false)), ""\((.*?)\)""), """")"),"")</f>
        <v/>
      </c>
    </row>
    <row r="4441">
      <c r="A4441" s="143" t="s">
        <v>40671</v>
      </c>
      <c r="B4441" s="144" t="str">
        <f>vlookup(A4441, 'OG Data Combined'!$A$2:$Z6277,25,false)</f>
        <v>-</v>
      </c>
      <c r="D4441" s="144" t="str">
        <f>vlookup(A4441, 'OG Data Combined'!$A$2:$AQ6277,29,false)</f>
        <v>-</v>
      </c>
      <c r="E4441" t="str">
        <f>IFERROR(__xludf.DUMMYFUNCTION("IFERROR(REGEXEXTRACT((vlookup(A4441, 'OG Data Combined'!$A$2:$AQ6277,21,false)), ""\((.*?)\)""), """")"),"")</f>
        <v/>
      </c>
    </row>
    <row r="4442">
      <c r="A4442" s="143" t="s">
        <v>40672</v>
      </c>
      <c r="B4442" s="144" t="str">
        <f>vlookup(A4442, 'OG Data Combined'!$A$2:$Z6277,25,false)</f>
        <v>-</v>
      </c>
      <c r="D4442" s="166" t="str">
        <f>vlookup(A4442, 'OG Data Combined'!$A$2:$AQ6277,29,false)</f>
        <v>https://www.instagram.com/mrinkrediblexii/</v>
      </c>
      <c r="E4442" t="str">
        <f>IFERROR(__xludf.DUMMYFUNCTION("IFERROR(REGEXEXTRACT((vlookup(A4442, 'OG Data Combined'!$A$2:$AQ6277,21,false)), ""\((.*?)\)""), """")"),"Throws")</f>
        <v>Throws</v>
      </c>
    </row>
    <row r="4443">
      <c r="A4443" s="143" t="s">
        <v>40673</v>
      </c>
      <c r="B4443" s="144" t="str">
        <f>vlookup(A4443, 'OG Data Combined'!$A$2:$Z6277,25,false)</f>
        <v>-</v>
      </c>
      <c r="D4443" s="144" t="str">
        <f>vlookup(A4443, 'OG Data Combined'!$A$2:$AQ6277,29,false)</f>
        <v>-</v>
      </c>
      <c r="E4443" t="str">
        <f>IFERROR(__xludf.DUMMYFUNCTION("IFERROR(REGEXEXTRACT((vlookup(A4443, 'OG Data Combined'!$A$2:$AQ6277,21,false)), ""\((.*?)\)""), """")"),"Throws")</f>
        <v>Throws</v>
      </c>
    </row>
    <row r="4444">
      <c r="A4444" s="143" t="s">
        <v>40674</v>
      </c>
      <c r="B4444" s="144" t="str">
        <f>vlookup(A4444, 'OG Data Combined'!$A$2:$Z6277,25,false)</f>
        <v>-</v>
      </c>
      <c r="D4444" s="144" t="str">
        <f>vlookup(A4444, 'OG Data Combined'!$A$2:$AQ6277,29,false)</f>
        <v>-</v>
      </c>
      <c r="E4444" t="str">
        <f>IFERROR(__xludf.DUMMYFUNCTION("IFERROR(REGEXEXTRACT((vlookup(A4444, 'OG Data Combined'!$A$2:$AQ6277,21,false)), ""\((.*?)\)""), """")"),"Pole Vault")</f>
        <v>Pole Vault</v>
      </c>
    </row>
    <row r="4445">
      <c r="A4445" s="143" t="s">
        <v>40675</v>
      </c>
      <c r="B4445" s="144" t="str">
        <f>vlookup(A4445, 'OG Data Combined'!$A$2:$Z6277,25,false)</f>
        <v>-</v>
      </c>
      <c r="D4445" s="144" t="str">
        <f>vlookup(A4445, 'OG Data Combined'!$A$2:$AQ6277,29,false)</f>
        <v>-</v>
      </c>
      <c r="E4445" t="str">
        <f>IFERROR(__xludf.DUMMYFUNCTION("IFERROR(REGEXEXTRACT((vlookup(A4445, 'OG Data Combined'!$A$2:$AQ6277,21,false)), ""\((.*?)\)""), """")"),"Hurdles, High-Jump")</f>
        <v>Hurdles, High-Jump</v>
      </c>
    </row>
    <row r="4446">
      <c r="A4446" s="143" t="s">
        <v>40676</v>
      </c>
      <c r="B4446" s="144" t="str">
        <f>vlookup(A4446, 'OG Data Combined'!$A$2:$Z6277,25,false)</f>
        <v>-</v>
      </c>
      <c r="D4446" s="144" t="str">
        <f>vlookup(A4446, 'OG Data Combined'!$A$2:$AQ6277,29,false)</f>
        <v>-</v>
      </c>
      <c r="E4446" t="str">
        <f>IFERROR(__xludf.DUMMYFUNCTION("IFERROR(REGEXEXTRACT((vlookup(A4446, 'OG Data Combined'!$A$2:$AQ6277,21,false)), ""\((.*?)\)""), """")"),"Distance")</f>
        <v>Distance</v>
      </c>
    </row>
    <row r="4447">
      <c r="A4447" s="143" t="s">
        <v>40677</v>
      </c>
      <c r="B4447" s="166" t="str">
        <f>vlookup(A4447, 'OG Data Combined'!$A$2:$Z6277,25,false)</f>
        <v>https://twitter.com/piothunder19</v>
      </c>
      <c r="D4447" s="144" t="str">
        <f>vlookup(A4447, 'OG Data Combined'!$A$2:$AQ6277,29,false)</f>
        <v>-</v>
      </c>
      <c r="E4447" t="str">
        <f>IFERROR(__xludf.DUMMYFUNCTION("IFERROR(REGEXEXTRACT((vlookup(A4447, 'OG Data Combined'!$A$2:$AQ6277,21,false)), ""\((.*?)\)""), """")"),"Distance")</f>
        <v>Distance</v>
      </c>
    </row>
    <row r="4448">
      <c r="A4448" s="143" t="s">
        <v>40678</v>
      </c>
      <c r="B4448" s="144" t="str">
        <f>vlookup(A4448, 'OG Data Combined'!$A$2:$Z6277,25,false)</f>
        <v>-</v>
      </c>
      <c r="D4448" s="144" t="str">
        <f>vlookup(A4448, 'OG Data Combined'!$A$2:$AQ6277,29,false)</f>
        <v>-</v>
      </c>
      <c r="E4448" t="str">
        <f>IFERROR(__xludf.DUMMYFUNCTION("IFERROR(REGEXEXTRACT((vlookup(A4448, 'OG Data Combined'!$A$2:$AQ6277,21,false)), ""\((.*?)\)""), """")"),"")</f>
        <v/>
      </c>
    </row>
    <row r="4449">
      <c r="A4449" s="143" t="s">
        <v>40679</v>
      </c>
      <c r="B4449" s="144" t="str">
        <f>vlookup(A4449, 'OG Data Combined'!$A$2:$Z6277,25,false)</f>
        <v>-</v>
      </c>
      <c r="D4449" s="144" t="str">
        <f>vlookup(A4449, 'OG Data Combined'!$A$2:$AQ6277,29,false)</f>
        <v>-</v>
      </c>
      <c r="E4449" t="str">
        <f>IFERROR(__xludf.DUMMYFUNCTION("IFERROR(REGEXEXTRACT((vlookup(A4449, 'OG Data Combined'!$A$2:$AQ6277,21,false)), ""\((.*?)\)""), """")"),"")</f>
        <v/>
      </c>
    </row>
    <row r="4450">
      <c r="A4450" s="143" t="s">
        <v>40680</v>
      </c>
      <c r="B4450" s="144" t="str">
        <f>vlookup(A4450, 'OG Data Combined'!$A$2:$Z6277,25,false)</f>
        <v>-</v>
      </c>
      <c r="D4450" s="144" t="str">
        <f>vlookup(A4450, 'OG Data Combined'!$A$2:$AQ6277,29,false)</f>
        <v>-</v>
      </c>
      <c r="E4450" t="str">
        <f>IFERROR(__xludf.DUMMYFUNCTION("IFERROR(REGEXEXTRACT((vlookup(A4450, 'OG Data Combined'!$A$2:$AQ6277,21,false)), ""\((.*?)\)""), """")"),"")</f>
        <v/>
      </c>
    </row>
    <row r="4451">
      <c r="A4451" s="143" t="s">
        <v>40681</v>
      </c>
      <c r="B4451" s="144" t="str">
        <f>vlookup(A4451, 'OG Data Combined'!$A$2:$Z6277,25,false)</f>
        <v>-</v>
      </c>
      <c r="D4451" s="144" t="str">
        <f>vlookup(A4451, 'OG Data Combined'!$A$2:$AQ6277,29,false)</f>
        <v>-</v>
      </c>
      <c r="E4451" t="str">
        <f>IFERROR(__xludf.DUMMYFUNCTION("IFERROR(REGEXEXTRACT((vlookup(A4451, 'OG Data Combined'!$A$2:$AQ6277,21,false)), ""\((.*?)\)""), """")"),"")</f>
        <v/>
      </c>
    </row>
    <row r="4452">
      <c r="A4452" s="143" t="s">
        <v>40682</v>
      </c>
      <c r="B4452" s="144" t="str">
        <f>vlookup(A4452, 'OG Data Combined'!$A$2:$Z6277,25,false)</f>
        <v>-</v>
      </c>
      <c r="D4452" s="144" t="str">
        <f>vlookup(A4452, 'OG Data Combined'!$A$2:$AQ6277,29,false)</f>
        <v>-</v>
      </c>
      <c r="E4452" t="str">
        <f>IFERROR(__xludf.DUMMYFUNCTION("IFERROR(REGEXEXTRACT((vlookup(A4452, 'OG Data Combined'!$A$2:$AQ6277,21,false)), ""\((.*?)\)""), """")"),"")</f>
        <v/>
      </c>
    </row>
    <row r="4453">
      <c r="A4453" s="143" t="s">
        <v>40683</v>
      </c>
      <c r="B4453" s="144" t="str">
        <f>vlookup(A4453, 'OG Data Combined'!$A$2:$Z6277,25,false)</f>
        <v>-</v>
      </c>
      <c r="D4453" s="144" t="str">
        <f>vlookup(A4453, 'OG Data Combined'!$A$2:$AQ6277,29,false)</f>
        <v>-</v>
      </c>
      <c r="E4453" t="str">
        <f>IFERROR(__xludf.DUMMYFUNCTION("IFERROR(REGEXEXTRACT((vlookup(A4453, 'OG Data Combined'!$A$2:$AQ6277,21,false)), ""\((.*?)\)""), """")"),"")</f>
        <v/>
      </c>
    </row>
    <row r="4454">
      <c r="A4454" s="143" t="s">
        <v>40684</v>
      </c>
      <c r="B4454" s="166" t="str">
        <f>vlookup(A4454, 'OG Data Combined'!$A$2:$Z6277,25,false)</f>
        <v>https://twitter.com/23johnanderson</v>
      </c>
      <c r="D4454" s="144" t="str">
        <f>vlookup(A4454, 'OG Data Combined'!$A$2:$AQ6277,29,false)</f>
        <v>-</v>
      </c>
      <c r="E4454" t="str">
        <f>IFERROR(__xludf.DUMMYFUNCTION("IFERROR(REGEXEXTRACT((vlookup(A4454, 'OG Data Combined'!$A$2:$AQ6277,21,false)), ""\((.*?)\)""), """")"),"")</f>
        <v/>
      </c>
    </row>
    <row r="4455">
      <c r="A4455" s="143" t="s">
        <v>40685</v>
      </c>
      <c r="B4455" s="144" t="str">
        <f>vlookup(A4455, 'OG Data Combined'!$A$2:$Z6277,25,false)</f>
        <v>-</v>
      </c>
      <c r="D4455" s="144" t="str">
        <f>vlookup(A4455, 'OG Data Combined'!$A$2:$AQ6277,29,false)</f>
        <v>-</v>
      </c>
      <c r="E4455" t="str">
        <f>IFERROR(__xludf.DUMMYFUNCTION("IFERROR(REGEXEXTRACT((vlookup(A4455, 'OG Data Combined'!$A$2:$AQ6277,21,false)), ""\((.*?)\)""), """")"),"")</f>
        <v/>
      </c>
    </row>
    <row r="4456">
      <c r="A4456" s="143" t="s">
        <v>40686</v>
      </c>
      <c r="B4456" s="144" t="str">
        <f>vlookup(A4456, 'OG Data Combined'!$A$2:$Z6277,25,false)</f>
        <v>-</v>
      </c>
      <c r="D4456" s="144" t="str">
        <f>vlookup(A4456, 'OG Data Combined'!$A$2:$AQ6277,29,false)</f>
        <v>-</v>
      </c>
      <c r="E4456" t="str">
        <f>IFERROR(__xludf.DUMMYFUNCTION("IFERROR(REGEXEXTRACT((vlookup(A4456, 'OG Data Combined'!$A$2:$AQ6277,21,false)), ""\((.*?)\)""), """")"),"")</f>
        <v/>
      </c>
    </row>
    <row r="4457">
      <c r="A4457" s="143" t="s">
        <v>40687</v>
      </c>
      <c r="B4457" s="166" t="str">
        <f>vlookup(A4457, 'OG Data Combined'!$A$2:$Z6277,25,false)</f>
        <v>https://twitter.com/mtschantek</v>
      </c>
      <c r="D4457" s="144" t="str">
        <f>vlookup(A4457, 'OG Data Combined'!$A$2:$AQ6277,29,false)</f>
        <v>-</v>
      </c>
      <c r="E4457" t="str">
        <f>IFERROR(__xludf.DUMMYFUNCTION("IFERROR(REGEXEXTRACT((vlookup(A4457, 'OG Data Combined'!$A$2:$AQ6277,21,false)), ""\((.*?)\)""), """")"),"")</f>
        <v/>
      </c>
    </row>
    <row r="4458">
      <c r="A4458" s="143" t="s">
        <v>40688</v>
      </c>
      <c r="B4458" s="144" t="str">
        <f>vlookup(A4458, 'OG Data Combined'!$A$2:$Z6277,25,false)</f>
        <v>-</v>
      </c>
      <c r="D4458" s="144" t="str">
        <f>vlookup(A4458, 'OG Data Combined'!$A$2:$AQ6277,29,false)</f>
        <v>-</v>
      </c>
      <c r="E4458" t="str">
        <f>IFERROR(__xludf.DUMMYFUNCTION("IFERROR(REGEXEXTRACT((vlookup(A4458, 'OG Data Combined'!$A$2:$AQ6277,21,false)), ""\((.*?)\)""), """")"),"")</f>
        <v/>
      </c>
    </row>
    <row r="4459">
      <c r="A4459" s="143" t="s">
        <v>40689</v>
      </c>
      <c r="B4459" s="144" t="str">
        <f>vlookup(A4459, 'OG Data Combined'!$A$2:$Z6277,25,false)</f>
        <v>-</v>
      </c>
      <c r="D4459" s="144" t="str">
        <f>vlookup(A4459, 'OG Data Combined'!$A$2:$AQ6277,29,false)</f>
        <v>-</v>
      </c>
      <c r="E4459" t="str">
        <f>IFERROR(__xludf.DUMMYFUNCTION("IFERROR(REGEXEXTRACT((vlookup(A4459, 'OG Data Combined'!$A$2:$AQ6277,21,false)), ""\((.*?)\)""), """")"),"")</f>
        <v/>
      </c>
    </row>
    <row r="4460">
      <c r="A4460" s="143" t="s">
        <v>40690</v>
      </c>
      <c r="B4460" s="144" t="str">
        <f>vlookup(A4460, 'OG Data Combined'!$A$2:$Z6277,25,false)</f>
        <v>-</v>
      </c>
      <c r="D4460" s="144" t="str">
        <f>vlookup(A4460, 'OG Data Combined'!$A$2:$AQ6277,29,false)</f>
        <v>-</v>
      </c>
      <c r="E4460" t="str">
        <f>IFERROR(__xludf.DUMMYFUNCTION("IFERROR(REGEXEXTRACT((vlookup(A4460, 'OG Data Combined'!$A$2:$AQ6277,21,false)), ""\((.*?)\)""), """")"),"Distance")</f>
        <v>Distance</v>
      </c>
    </row>
    <row r="4461">
      <c r="A4461" s="143" t="s">
        <v>40692</v>
      </c>
      <c r="B4461" s="144" t="str">
        <f>vlookup(A4461, 'OG Data Combined'!$A$2:$Z6277,25,false)</f>
        <v>-</v>
      </c>
      <c r="D4461" s="144" t="str">
        <f>vlookup(A4461, 'OG Data Combined'!$A$2:$AQ6277,29,false)</f>
        <v>-</v>
      </c>
      <c r="E4461" t="str">
        <f>IFERROR(__xludf.DUMMYFUNCTION("IFERROR(REGEXEXTRACT((vlookup(A4461, 'OG Data Combined'!$A$2:$AQ6277,21,false)), ""\((.*?)\)""), """")"),"")</f>
        <v/>
      </c>
    </row>
    <row r="4462">
      <c r="A4462" s="143" t="s">
        <v>40693</v>
      </c>
      <c r="B4462" s="144" t="str">
        <f>vlookup(A4462, 'OG Data Combined'!$A$2:$Z6277,25,false)</f>
        <v>-</v>
      </c>
      <c r="D4462" s="144" t="str">
        <f>vlookup(A4462, 'OG Data Combined'!$A$2:$AQ6277,29,false)</f>
        <v>-</v>
      </c>
      <c r="E4462" t="str">
        <f>IFERROR(__xludf.DUMMYFUNCTION("IFERROR(REGEXEXTRACT((vlookup(A4462, 'OG Data Combined'!$A$2:$AQ6277,21,false)), ""\((.*?)\)""), """")"),"")</f>
        <v/>
      </c>
    </row>
    <row r="4463">
      <c r="A4463" s="143" t="s">
        <v>40694</v>
      </c>
      <c r="B4463" s="144" t="str">
        <f>vlookup(A4463, 'OG Data Combined'!$A$2:$Z6277,25,false)</f>
        <v>-</v>
      </c>
      <c r="D4463" s="144" t="str">
        <f>vlookup(A4463, 'OG Data Combined'!$A$2:$AQ6277,29,false)</f>
        <v>-</v>
      </c>
      <c r="E4463" t="str">
        <f>IFERROR(__xludf.DUMMYFUNCTION("IFERROR(REGEXEXTRACT((vlookup(A4463, 'OG Data Combined'!$A$2:$AQ6277,21,false)), ""\((.*?)\)""), """")"),"")</f>
        <v/>
      </c>
    </row>
    <row r="4464">
      <c r="A4464" s="143" t="s">
        <v>40695</v>
      </c>
      <c r="B4464" s="144" t="str">
        <f>vlookup(A4464, 'OG Data Combined'!$A$2:$Z6277,25,false)</f>
        <v>-</v>
      </c>
      <c r="D4464" s="144" t="str">
        <f>vlookup(A4464, 'OG Data Combined'!$A$2:$AQ6277,29,false)</f>
        <v>-</v>
      </c>
      <c r="E4464" t="str">
        <f>IFERROR(__xludf.DUMMYFUNCTION("IFERROR(REGEXEXTRACT((vlookup(A4464, 'OG Data Combined'!$A$2:$AQ6277,21,false)), ""\((.*?)\)""), """")"),"")</f>
        <v/>
      </c>
    </row>
    <row r="4465">
      <c r="A4465" s="143" t="s">
        <v>40696</v>
      </c>
      <c r="B4465" s="144" t="str">
        <f>vlookup(A4465, 'OG Data Combined'!$A$2:$Z6277,25,false)</f>
        <v>-</v>
      </c>
      <c r="D4465" s="144" t="str">
        <f>vlookup(A4465, 'OG Data Combined'!$A$2:$AQ6277,29,false)</f>
        <v>-</v>
      </c>
      <c r="E4465" t="str">
        <f>IFERROR(__xludf.DUMMYFUNCTION("IFERROR(REGEXEXTRACT((vlookup(A4465, 'OG Data Combined'!$A$2:$AQ6277,21,false)), ""\((.*?)\)""), """")"),"")</f>
        <v/>
      </c>
    </row>
    <row r="4466">
      <c r="A4466" s="143" t="s">
        <v>40697</v>
      </c>
      <c r="B4466" s="166" t="str">
        <f>vlookup(A4466, 'OG Data Combined'!$A$2:$Z6277,25,false)</f>
        <v>https://twitter.com/coachfast</v>
      </c>
      <c r="D4466" s="144" t="str">
        <f>vlookup(A4466, 'OG Data Combined'!$A$2:$AQ6277,29,false)</f>
        <v>-</v>
      </c>
      <c r="E4466" t="str">
        <f>IFERROR(__xludf.DUMMYFUNCTION("IFERROR(REGEXEXTRACT((vlookup(A4466, 'OG Data Combined'!$A$2:$AQ6277,21,false)), ""\((.*?)\)""), """")"),"")</f>
        <v/>
      </c>
    </row>
    <row r="4467">
      <c r="A4467" s="143" t="s">
        <v>40698</v>
      </c>
      <c r="B4467" s="144" t="str">
        <f>vlookup(A4467, 'OG Data Combined'!$A$2:$Z6277,25,false)</f>
        <v>-</v>
      </c>
      <c r="D4467" s="144" t="str">
        <f>vlookup(A4467, 'OG Data Combined'!$A$2:$AQ6277,29,false)</f>
        <v>-</v>
      </c>
      <c r="E4467" t="str">
        <f>IFERROR(__xludf.DUMMYFUNCTION("IFERROR(REGEXEXTRACT((vlookup(A4467, 'OG Data Combined'!$A$2:$AQ6277,21,false)), ""\((.*?)\)""), """")"),"Pole Vault")</f>
        <v>Pole Vault</v>
      </c>
    </row>
    <row r="4468">
      <c r="A4468" s="143" t="s">
        <v>40699</v>
      </c>
      <c r="B4468" s="166" t="str">
        <f>vlookup(A4468, 'OG Data Combined'!$A$2:$Z6277,25,false)</f>
        <v>https://twitter.com/baldwin_shelby</v>
      </c>
      <c r="D4468" s="144" t="str">
        <f>vlookup(A4468, 'OG Data Combined'!$A$2:$AQ6277,29,false)</f>
        <v>-</v>
      </c>
      <c r="E4468" t="str">
        <f>IFERROR(__xludf.DUMMYFUNCTION("IFERROR(REGEXEXTRACT((vlookup(A4468, 'OG Data Combined'!$A$2:$AQ6277,21,false)), ""\((.*?)\)""), """")"),"Horizontal Jumps, Pole Vault")</f>
        <v>Horizontal Jumps, Pole Vault</v>
      </c>
    </row>
    <row r="4469">
      <c r="A4469" s="143" t="s">
        <v>40700</v>
      </c>
      <c r="B4469" s="144" t="str">
        <f>vlookup(A4469, 'OG Data Combined'!$A$2:$Z6277,25,false)</f>
        <v>-</v>
      </c>
      <c r="D4469" s="144" t="str">
        <f>vlookup(A4469, 'OG Data Combined'!$A$2:$AQ6277,29,false)</f>
        <v>-</v>
      </c>
      <c r="E4469" t="str">
        <f>IFERROR(__xludf.DUMMYFUNCTION("IFERROR(REGEXEXTRACT((vlookup(A4469, 'OG Data Combined'!$A$2:$AQ6277,21,false)), ""\((.*?)\)""), """")"),"High-Jump, Hurdles")</f>
        <v>High-Jump, Hurdles</v>
      </c>
    </row>
    <row r="4470">
      <c r="A4470" s="143" t="s">
        <v>40701</v>
      </c>
      <c r="B4470" s="166" t="str">
        <f>vlookup(A4470, 'OG Data Combined'!$A$2:$Z6277,25,false)</f>
        <v>https://twitter.com/thelastpumaad</v>
      </c>
      <c r="D4470" s="144" t="str">
        <f>vlookup(A4470, 'OG Data Combined'!$A$2:$AQ6277,29,false)</f>
        <v>-</v>
      </c>
      <c r="E4470" t="str">
        <f>IFERROR(__xludf.DUMMYFUNCTION("IFERROR(REGEXEXTRACT((vlookup(A4470, 'OG Data Combined'!$A$2:$AQ6277,21,false)), ""\((.*?)\)""), """")"),"")</f>
        <v/>
      </c>
    </row>
    <row r="4471">
      <c r="A4471" s="143" t="s">
        <v>40702</v>
      </c>
      <c r="B4471" s="144" t="str">
        <f>vlookup(A4471, 'OG Data Combined'!$A$2:$Z6277,25,false)</f>
        <v>-</v>
      </c>
      <c r="D4471" s="144" t="str">
        <f>vlookup(A4471, 'OG Data Combined'!$A$2:$AQ6277,29,false)</f>
        <v>-</v>
      </c>
      <c r="E4471" t="str">
        <f>IFERROR(__xludf.DUMMYFUNCTION("IFERROR(REGEXEXTRACT((vlookup(A4471, 'OG Data Combined'!$A$2:$AQ6277,21,false)), ""\((.*?)\)""), """")"),"Throws")</f>
        <v>Throws</v>
      </c>
    </row>
    <row r="4472">
      <c r="A4472" s="143" t="s">
        <v>40703</v>
      </c>
      <c r="B4472" s="144" t="str">
        <f>vlookup(A4472, 'OG Data Combined'!$A$2:$Z6277,25,false)</f>
        <v>-</v>
      </c>
      <c r="D4472" s="144" t="str">
        <f>vlookup(A4472, 'OG Data Combined'!$A$2:$AQ6277,29,false)</f>
        <v>-</v>
      </c>
      <c r="E4472" t="str">
        <f>IFERROR(__xludf.DUMMYFUNCTION("IFERROR(REGEXEXTRACT((vlookup(A4472, 'OG Data Combined'!$A$2:$AQ6277,21,false)), ""\((.*?)\)""), """")"),"Pole Vault")</f>
        <v>Pole Vault</v>
      </c>
    </row>
    <row r="4473">
      <c r="A4473" s="143" t="s">
        <v>40704</v>
      </c>
      <c r="B4473" s="166" t="str">
        <f>vlookup(A4473, 'OG Data Combined'!$A$2:$Z6277,25,false)</f>
        <v>https://twitter.com/jerica_k</v>
      </c>
      <c r="D4473" s="144" t="str">
        <f>vlookup(A4473, 'OG Data Combined'!$A$2:$AQ6277,29,false)</f>
        <v>-</v>
      </c>
      <c r="E4473" t="str">
        <f>IFERROR(__xludf.DUMMYFUNCTION("IFERROR(REGEXEXTRACT((vlookup(A4473, 'OG Data Combined'!$A$2:$AQ6277,21,false)), ""\((.*?)\)""), """")"),"Horizontal Jumps")</f>
        <v>Horizontal Jumps</v>
      </c>
    </row>
    <row r="4474">
      <c r="A4474" s="143" t="s">
        <v>40705</v>
      </c>
      <c r="B4474" s="166" t="str">
        <f>vlookup(A4474, 'OG Data Combined'!$A$2:$Z6277,25,false)</f>
        <v>https://twitter.com/andymaye00</v>
      </c>
      <c r="D4474" s="166" t="str">
        <f>vlookup(A4474, 'OG Data Combined'!$A$2:$AQ6277,29,false)</f>
        <v>https://www.instagram.com/andymaye00/</v>
      </c>
      <c r="E4474" t="str">
        <f>IFERROR(__xludf.DUMMYFUNCTION("IFERROR(REGEXEXTRACT((vlookup(A4474, 'OG Data Combined'!$A$2:$AQ6277,21,false)), ""\((.*?)\)""), """")"),"High-Jump")</f>
        <v>High-Jump</v>
      </c>
    </row>
    <row r="4475">
      <c r="A4475" s="143" t="s">
        <v>40706</v>
      </c>
      <c r="B4475" s="166" t="str">
        <f>vlookup(A4475, 'OG Data Combined'!$A$2:$Z6277,25,false)</f>
        <v>https://twitter.com/coachwoodrctf</v>
      </c>
      <c r="D4475" s="144" t="str">
        <f>vlookup(A4475, 'OG Data Combined'!$A$2:$AQ6277,29,false)</f>
        <v>-</v>
      </c>
      <c r="E4475" t="str">
        <f>IFERROR(__xludf.DUMMYFUNCTION("IFERROR(REGEXEXTRACT((vlookup(A4475, 'OG Data Combined'!$A$2:$AQ6277,21,false)), ""\((.*?)\)""), """")"),"")</f>
        <v/>
      </c>
    </row>
    <row r="4476">
      <c r="A4476" s="143" t="s">
        <v>40707</v>
      </c>
      <c r="B4476" s="144" t="str">
        <f>vlookup(A4476, 'OG Data Combined'!$A$2:$Z6277,25,false)</f>
        <v>-</v>
      </c>
      <c r="D4476" s="144" t="str">
        <f>vlookup(A4476, 'OG Data Combined'!$A$2:$AQ6277,29,false)</f>
        <v>-</v>
      </c>
      <c r="E4476" t="str">
        <f>IFERROR(__xludf.DUMMYFUNCTION("IFERROR(REGEXEXTRACT((vlookup(A4476, 'OG Data Combined'!$A$2:$AQ6277,21,false)), ""\((.*?)\)""), """")"),"Throws")</f>
        <v>Throws</v>
      </c>
    </row>
    <row r="4477">
      <c r="A4477" s="143" t="s">
        <v>40708</v>
      </c>
      <c r="B4477" s="144" t="str">
        <f>vlookup(A4477, 'OG Data Combined'!$A$2:$Z6277,25,false)</f>
        <v>-</v>
      </c>
      <c r="D4477" s="144" t="str">
        <f>vlookup(A4477, 'OG Data Combined'!$A$2:$AQ6277,29,false)</f>
        <v>-</v>
      </c>
      <c r="E4477" t="str">
        <f>IFERROR(__xludf.DUMMYFUNCTION("IFERROR(REGEXEXTRACT((vlookup(A4477, 'OG Data Combined'!$A$2:$AQ6277,21,false)), ""\((.*?)\)""), """")"),"Sprints")</f>
        <v>Sprints</v>
      </c>
    </row>
    <row r="4478">
      <c r="A4478" s="143" t="s">
        <v>40709</v>
      </c>
      <c r="B4478" s="144" t="str">
        <f>vlookup(A4478, 'OG Data Combined'!$A$2:$Z6277,25,false)</f>
        <v>-</v>
      </c>
      <c r="D4478" s="144" t="str">
        <f>vlookup(A4478, 'OG Data Combined'!$A$2:$AQ6277,29,false)</f>
        <v>-</v>
      </c>
      <c r="E4478" t="str">
        <f>IFERROR(__xludf.DUMMYFUNCTION("IFERROR(REGEXEXTRACT((vlookup(A4478, 'OG Data Combined'!$A$2:$AQ6277,21,false)), ""\((.*?)\)""), """")"),"Pole Vault")</f>
        <v>Pole Vault</v>
      </c>
    </row>
    <row r="4479">
      <c r="A4479" s="143" t="s">
        <v>40710</v>
      </c>
      <c r="B4479" s="144" t="str">
        <f>vlookup(A4479, 'OG Data Combined'!$A$2:$Z6277,25,false)</f>
        <v>-</v>
      </c>
      <c r="D4479" s="144" t="str">
        <f>vlookup(A4479, 'OG Data Combined'!$A$2:$AQ6277,29,false)</f>
        <v>-</v>
      </c>
      <c r="E4479" t="str">
        <f>IFERROR(__xludf.DUMMYFUNCTION("IFERROR(REGEXEXTRACT((vlookup(A4479, 'OG Data Combined'!$A$2:$AQ6277,21,false)), ""\((.*?)\)""), """")"),"Mid-Distance")</f>
        <v>Mid-Distance</v>
      </c>
    </row>
    <row r="4480">
      <c r="A4480" s="143" t="s">
        <v>40711</v>
      </c>
      <c r="B4480" s="144" t="str">
        <f>vlookup(A4480, 'OG Data Combined'!$A$2:$Z6277,25,false)</f>
        <v>-</v>
      </c>
      <c r="D4480" s="166" t="str">
        <f>vlookup(A4480, 'OG Data Combined'!$A$2:$AQ6277,29,false)</f>
        <v>https://www.instagram.com/ahoffman87613/</v>
      </c>
      <c r="E4480" t="str">
        <f>IFERROR(__xludf.DUMMYFUNCTION("IFERROR(REGEXEXTRACT((vlookup(A4480, 'OG Data Combined'!$A$2:$AQ6277,21,false)), ""\((.*?)\)""), """")"),"Distance")</f>
        <v>Distance</v>
      </c>
    </row>
    <row r="4481">
      <c r="A4481" s="143" t="s">
        <v>40712</v>
      </c>
      <c r="B4481" s="166" t="str">
        <f>vlookup(A4481, 'OG Data Combined'!$A$2:$Z6277,25,false)</f>
        <v>https://x.com/benfisher2508</v>
      </c>
      <c r="D4481" s="166" t="str">
        <f>vlookup(A4481, 'OG Data Combined'!$A$2:$AQ6277,29,false)</f>
        <v>https://www.instagram.com/benfisher_jumps/</v>
      </c>
      <c r="E4481" t="str">
        <f>IFERROR(__xludf.DUMMYFUNCTION("IFERROR(REGEXEXTRACT((vlookup(A4481, 'OG Data Combined'!$A$2:$AQ6277,21,false)), ""\((.*?)\)""), """")"),"")</f>
        <v/>
      </c>
    </row>
    <row r="4482">
      <c r="A4482" s="143" t="s">
        <v>40713</v>
      </c>
      <c r="B4482" s="144" t="str">
        <f>vlookup(A4482, 'OG Data Combined'!$A$2:$Z6277,25,false)</f>
        <v>-</v>
      </c>
      <c r="D4482" s="144" t="str">
        <f>vlookup(A4482, 'OG Data Combined'!$A$2:$AQ6277,29,false)</f>
        <v>-</v>
      </c>
      <c r="E4482" t="str">
        <f>IFERROR(__xludf.DUMMYFUNCTION("IFERROR(REGEXEXTRACT((vlookup(A4482, 'OG Data Combined'!$A$2:$AQ6277,21,false)), ""\((.*?)\)""), """")"),"")</f>
        <v/>
      </c>
    </row>
    <row r="4483">
      <c r="A4483" s="143" t="s">
        <v>40714</v>
      </c>
      <c r="B4483" s="144" t="str">
        <f>vlookup(A4483, 'OG Data Combined'!$A$2:$Z6277,25,false)</f>
        <v>-</v>
      </c>
      <c r="D4483" s="144" t="str">
        <f>vlookup(A4483, 'OG Data Combined'!$A$2:$AQ6277,29,false)</f>
        <v>-</v>
      </c>
      <c r="E4483" t="str">
        <f>IFERROR(__xludf.DUMMYFUNCTION("IFERROR(REGEXEXTRACT((vlookup(A4483, 'OG Data Combined'!$A$2:$AQ6277,21,false)), ""\((.*?)\)""), """")"),"")</f>
        <v/>
      </c>
    </row>
    <row r="4484">
      <c r="A4484" s="143" t="s">
        <v>40715</v>
      </c>
      <c r="B4484" s="144" t="str">
        <f>vlookup(A4484, 'OG Data Combined'!$A$2:$Z6277,25,false)</f>
        <v>-</v>
      </c>
      <c r="D4484" s="166" t="str">
        <f>vlookup(A4484, 'OG Data Combined'!$A$2:$AQ6277,29,false)</f>
        <v>https://www.instagram.com/coachlydiaulrich/</v>
      </c>
      <c r="E4484" t="str">
        <f>IFERROR(__xludf.DUMMYFUNCTION("IFERROR(REGEXEXTRACT((vlookup(A4484, 'OG Data Combined'!$A$2:$AQ6277,21,false)), ""\((.*?)\)""), """")"),"")</f>
        <v/>
      </c>
    </row>
    <row r="4485">
      <c r="A4485" s="143" t="s">
        <v>40716</v>
      </c>
      <c r="B4485" s="166" t="str">
        <f>vlookup(A4485, 'OG Data Combined'!$A$2:$Z6277,25,false)</f>
        <v>https://twitter.com/kruzie_banana</v>
      </c>
      <c r="D4485" s="144" t="str">
        <f>vlookup(A4485, 'OG Data Combined'!$A$2:$AQ6277,29,false)</f>
        <v>-</v>
      </c>
      <c r="E4485" t="str">
        <f>IFERROR(__xludf.DUMMYFUNCTION("IFERROR(REGEXEXTRACT((vlookup(A4485, 'OG Data Combined'!$A$2:$AQ6277,21,false)), ""\((.*?)\)""), """")"),"Throws")</f>
        <v>Throws</v>
      </c>
    </row>
    <row r="4486">
      <c r="A4486" s="143" t="s">
        <v>40717</v>
      </c>
      <c r="B4486" s="166" t="str">
        <f>vlookup(A4486, 'OG Data Combined'!$A$2:$Z6277,25,false)</f>
        <v>https://twitter.com/kelseymarsh25</v>
      </c>
      <c r="D4486" s="144" t="str">
        <f>vlookup(A4486, 'OG Data Combined'!$A$2:$AQ6277,29,false)</f>
        <v>-</v>
      </c>
      <c r="E4486" t="str">
        <f>IFERROR(__xludf.DUMMYFUNCTION("IFERROR(REGEXEXTRACT((vlookup(A4486, 'OG Data Combined'!$A$2:$AQ6277,21,false)), ""\((.*?)\)""), """")"),"Throws")</f>
        <v>Throws</v>
      </c>
    </row>
    <row r="4487">
      <c r="A4487" s="143" t="s">
        <v>40718</v>
      </c>
      <c r="B4487" s="144" t="str">
        <f>vlookup(A4487, 'OG Data Combined'!$A$2:$Z6277,25,false)</f>
        <v>-</v>
      </c>
      <c r="D4487" s="144" t="str">
        <f>vlookup(A4487, 'OG Data Combined'!$A$2:$AQ6277,29,false)</f>
        <v>-</v>
      </c>
      <c r="E4487" t="str">
        <f>IFERROR(__xludf.DUMMYFUNCTION("IFERROR(REGEXEXTRACT((vlookup(A4487, 'OG Data Combined'!$A$2:$AQ6277,21,false)), ""\((.*?)\)""), """")"),"Throws")</f>
        <v>Throws</v>
      </c>
    </row>
    <row r="4488">
      <c r="A4488" s="143" t="s">
        <v>40719</v>
      </c>
      <c r="B4488" s="144" t="str">
        <f>vlookup(A4488, 'OG Data Combined'!$A$2:$Z6277,25,false)</f>
        <v>-</v>
      </c>
      <c r="D4488" s="144" t="str">
        <f>vlookup(A4488, 'OG Data Combined'!$A$2:$AQ6277,29,false)</f>
        <v>-</v>
      </c>
      <c r="E4488" t="str">
        <f>IFERROR(__xludf.DUMMYFUNCTION("IFERROR(REGEXEXTRACT((vlookup(A4488, 'OG Data Combined'!$A$2:$AQ6277,21,false)), ""\((.*?)\)""), """")"),"Sprints, Jumps")</f>
        <v>Sprints, Jumps</v>
      </c>
    </row>
    <row r="4489">
      <c r="A4489" s="143" t="s">
        <v>40720</v>
      </c>
      <c r="B4489" s="144" t="str">
        <f>vlookup(A4489, 'OG Data Combined'!$A$2:$Z6277,25,false)</f>
        <v>-</v>
      </c>
      <c r="D4489" s="144" t="str">
        <f>vlookup(A4489, 'OG Data Combined'!$A$2:$AQ6277,29,false)</f>
        <v>-</v>
      </c>
      <c r="E4489" t="str">
        <f>IFERROR(__xludf.DUMMYFUNCTION("IFERROR(REGEXEXTRACT((vlookup(A4489, 'OG Data Combined'!$A$2:$AQ6277,21,false)), ""\((.*?)\)""), """")"),"Pole Vault")</f>
        <v>Pole Vault</v>
      </c>
    </row>
    <row r="4490">
      <c r="A4490" s="143" t="s">
        <v>40721</v>
      </c>
      <c r="B4490" s="144" t="str">
        <f>vlookup(A4490, 'OG Data Combined'!$A$2:$Z6277,25,false)</f>
        <v>-</v>
      </c>
      <c r="D4490" s="144" t="str">
        <f>vlookup(A4490, 'OG Data Combined'!$A$2:$AQ6277,29,false)</f>
        <v>-</v>
      </c>
      <c r="E4490" t="str">
        <f>IFERROR(__xludf.DUMMYFUNCTION("IFERROR(REGEXEXTRACT((vlookup(A4490, 'OG Data Combined'!$A$2:$AQ6277,21,false)), ""\((.*?)\)""), """")"),"Pole Vault")</f>
        <v>Pole Vault</v>
      </c>
    </row>
    <row r="4491">
      <c r="A4491" s="143" t="s">
        <v>40722</v>
      </c>
      <c r="B4491" s="144" t="str">
        <f>vlookup(A4491, 'OG Data Combined'!$A$2:$Z6277,25,false)</f>
        <v>-</v>
      </c>
      <c r="D4491" s="144" t="str">
        <f>vlookup(A4491, 'OG Data Combined'!$A$2:$AQ6277,29,false)</f>
        <v>-</v>
      </c>
      <c r="E4491" t="str">
        <f>IFERROR(__xludf.DUMMYFUNCTION("IFERROR(REGEXEXTRACT((vlookup(A4491, 'OG Data Combined'!$A$2:$AQ6277,21,false)), ""\((.*?)\)""), """")"),"Pole Vault")</f>
        <v>Pole Vault</v>
      </c>
    </row>
    <row r="4492">
      <c r="A4492" s="143" t="s">
        <v>40723</v>
      </c>
      <c r="B4492" s="166" t="str">
        <f>vlookup(A4492, 'OG Data Combined'!$A$2:$Z6277,25,false)</f>
        <v>https://twitter.com/mckean_colin</v>
      </c>
      <c r="D4492" s="144" t="str">
        <f>vlookup(A4492, 'OG Data Combined'!$A$2:$AQ6277,29,false)</f>
        <v>-</v>
      </c>
      <c r="E4492" t="str">
        <f>IFERROR(__xludf.DUMMYFUNCTION("IFERROR(REGEXEXTRACT((vlookup(A4492, 'OG Data Combined'!$A$2:$AQ6277,21,false)), ""\((.*?)\)""), """")"),"Mid-Distance")</f>
        <v>Mid-Distance</v>
      </c>
    </row>
    <row r="4493">
      <c r="A4493" s="143" t="s">
        <v>40724</v>
      </c>
      <c r="B4493" s="144" t="str">
        <f>vlookup(A4493, 'OG Data Combined'!$A$2:$Z6277,25,false)</f>
        <v>-</v>
      </c>
      <c r="D4493" s="144" t="str">
        <f>vlookup(A4493, 'OG Data Combined'!$A$2:$AQ6277,29,false)</f>
        <v>-</v>
      </c>
      <c r="E4493" t="str">
        <f>IFERROR(__xludf.DUMMYFUNCTION("IFERROR(REGEXEXTRACT((vlookup(A4493, 'OG Data Combined'!$A$2:$AQ6277,21,false)), ""\((.*?)\)""), """")"),"Distance")</f>
        <v>Distance</v>
      </c>
    </row>
    <row r="4494">
      <c r="A4494" s="143" t="s">
        <v>40725</v>
      </c>
      <c r="B4494" s="144" t="str">
        <f>vlookup(A4494, 'OG Data Combined'!$A$2:$Z6277,25,false)</f>
        <v>-</v>
      </c>
      <c r="D4494" s="144" t="str">
        <f>vlookup(A4494, 'OG Data Combined'!$A$2:$AQ6277,29,false)</f>
        <v>-</v>
      </c>
      <c r="E4494" t="str">
        <f>IFERROR(__xludf.DUMMYFUNCTION("IFERROR(REGEXEXTRACT((vlookup(A4494, 'OG Data Combined'!$A$2:$AQ6277,21,false)), ""\((.*?)\)""), """")"),"")</f>
        <v/>
      </c>
    </row>
    <row r="4495">
      <c r="A4495" s="143" t="s">
        <v>40726</v>
      </c>
      <c r="B4495" s="144" t="str">
        <f>vlookup(A4495, 'OG Data Combined'!$A$2:$Z6277,25,false)</f>
        <v>-</v>
      </c>
      <c r="D4495" s="144" t="str">
        <f>vlookup(A4495, 'OG Data Combined'!$A$2:$AQ6277,29,false)</f>
        <v>-</v>
      </c>
      <c r="E4495" t="str">
        <f>IFERROR(__xludf.DUMMYFUNCTION("IFERROR(REGEXEXTRACT((vlookup(A4495, 'OG Data Combined'!$A$2:$AQ6277,21,false)), ""\((.*?)\)""), """")"),"")</f>
        <v/>
      </c>
    </row>
    <row r="4496">
      <c r="A4496" s="143" t="s">
        <v>40727</v>
      </c>
      <c r="B4496" s="166" t="str">
        <f>vlookup(A4496, 'OG Data Combined'!$A$2:$Z6277,25,false)</f>
        <v>https://twitter.com/thenoahkleiman</v>
      </c>
      <c r="D4496" s="144" t="str">
        <f>vlookup(A4496, 'OG Data Combined'!$A$2:$AQ6277,29,false)</f>
        <v>-</v>
      </c>
      <c r="E4496" t="str">
        <f>IFERROR(__xludf.DUMMYFUNCTION("IFERROR(REGEXEXTRACT((vlookup(A4496, 'OG Data Combined'!$A$2:$AQ6277,21,false)), ""\((.*?)\)""), """")"),"")</f>
        <v/>
      </c>
    </row>
    <row r="4497">
      <c r="A4497" s="143" t="s">
        <v>40728</v>
      </c>
      <c r="B4497" s="144" t="str">
        <f>vlookup(A4497, 'OG Data Combined'!$A$2:$Z6277,25,false)</f>
        <v>-</v>
      </c>
      <c r="D4497" s="144" t="str">
        <f>vlookup(A4497, 'OG Data Combined'!$A$2:$AQ6277,29,false)</f>
        <v>-</v>
      </c>
      <c r="E4497" t="str">
        <f>IFERROR(__xludf.DUMMYFUNCTION("IFERROR(REGEXEXTRACT((vlookup(A4497, 'OG Data Combined'!$A$2:$AQ6277,21,false)), ""\((.*?)\)""), """")"),"")</f>
        <v/>
      </c>
    </row>
    <row r="4498">
      <c r="A4498" s="143" t="s">
        <v>40729</v>
      </c>
      <c r="B4498" s="144" t="str">
        <f>vlookup(A4498, 'OG Data Combined'!$A$2:$Z6277,25,false)</f>
        <v>-</v>
      </c>
      <c r="D4498" s="144" t="str">
        <f>vlookup(A4498, 'OG Data Combined'!$A$2:$AQ6277,29,false)</f>
        <v>-</v>
      </c>
      <c r="E4498" t="str">
        <f>IFERROR(__xludf.DUMMYFUNCTION("IFERROR(REGEXEXTRACT((vlookup(A4498, 'OG Data Combined'!$A$2:$AQ6277,21,false)), ""\((.*?)\)""), """")"),"")</f>
        <v/>
      </c>
    </row>
    <row r="4499">
      <c r="A4499" s="143" t="s">
        <v>40730</v>
      </c>
      <c r="B4499" s="144" t="str">
        <f>vlookup(A4499, 'OG Data Combined'!$A$2:$Z6277,25,false)</f>
        <v>-</v>
      </c>
      <c r="D4499" s="144" t="str">
        <f>vlookup(A4499, 'OG Data Combined'!$A$2:$AQ6277,29,false)</f>
        <v>-</v>
      </c>
      <c r="E4499" t="str">
        <f>IFERROR(__xludf.DUMMYFUNCTION("IFERROR(REGEXEXTRACT((vlookup(A4499, 'OG Data Combined'!$A$2:$AQ6277,21,false)), ""\((.*?)\)""), """")"),"Pole Vault")</f>
        <v>Pole Vault</v>
      </c>
    </row>
    <row r="4500">
      <c r="A4500" s="143" t="s">
        <v>40731</v>
      </c>
      <c r="B4500" s="144" t="str">
        <f>vlookup(A4500, 'OG Data Combined'!$A$2:$Z6277,25,false)</f>
        <v>-</v>
      </c>
      <c r="D4500" s="144" t="str">
        <f>vlookup(A4500, 'OG Data Combined'!$A$2:$AQ6277,29,false)</f>
        <v>-</v>
      </c>
      <c r="E4500" t="str">
        <f>IFERROR(__xludf.DUMMYFUNCTION("IFERROR(REGEXEXTRACT((vlookup(A4500, 'OG Data Combined'!$A$2:$AQ6277,21,false)), ""\((.*?)\)""), """")"),"Multi-events, Hurdles, Mid-Distance")</f>
        <v>Multi-events, Hurdles, Mid-Distance</v>
      </c>
    </row>
    <row r="4501">
      <c r="A4501" s="143" t="s">
        <v>40732</v>
      </c>
      <c r="B4501" s="144" t="str">
        <f>vlookup(A4501, 'OG Data Combined'!$A$2:$Z6277,25,false)</f>
        <v>-</v>
      </c>
      <c r="D4501" s="144" t="str">
        <f>vlookup(A4501, 'OG Data Combined'!$A$2:$AQ6277,29,false)</f>
        <v>-</v>
      </c>
      <c r="E4501" t="str">
        <f>IFERROR(__xludf.DUMMYFUNCTION("IFERROR(REGEXEXTRACT((vlookup(A4501, 'OG Data Combined'!$A$2:$AQ6277,21,false)), ""\((.*?)\)""), """")"),"Throws")</f>
        <v>Throws</v>
      </c>
    </row>
    <row r="4502">
      <c r="A4502" s="143" t="s">
        <v>40733</v>
      </c>
      <c r="B4502" s="144" t="str">
        <f>vlookup(A4502, 'OG Data Combined'!$A$2:$Z6277,25,false)</f>
        <v>-</v>
      </c>
      <c r="D4502" s="144" t="str">
        <f>vlookup(A4502, 'OG Data Combined'!$A$2:$AQ6277,29,false)</f>
        <v>-</v>
      </c>
      <c r="E4502" t="str">
        <f>IFERROR(__xludf.DUMMYFUNCTION("IFERROR(REGEXEXTRACT((vlookup(A4502, 'OG Data Combined'!$A$2:$AQ6277,21,false)), ""\((.*?)\)""), """")"),"Throws")</f>
        <v>Throws</v>
      </c>
    </row>
    <row r="4503">
      <c r="A4503" s="143" t="s">
        <v>40734</v>
      </c>
      <c r="B4503" s="144" t="str">
        <f>vlookup(A4503, 'OG Data Combined'!$A$2:$Z6277,25,false)</f>
        <v>-</v>
      </c>
      <c r="D4503" s="144" t="str">
        <f>vlookup(A4503, 'OG Data Combined'!$A$2:$AQ6277,29,false)</f>
        <v>-</v>
      </c>
      <c r="E4503" t="str">
        <f>IFERROR(__xludf.DUMMYFUNCTION("IFERROR(REGEXEXTRACT((vlookup(A4503, 'OG Data Combined'!$A$2:$AQ6277,21,false)), ""\((.*?)\)""), """")"),"Throws")</f>
        <v>Throws</v>
      </c>
    </row>
    <row r="4504">
      <c r="A4504" s="143" t="s">
        <v>40735</v>
      </c>
      <c r="B4504" s="144" t="str">
        <f>vlookup(A4504, 'OG Data Combined'!$A$2:$Z6277,25,false)</f>
        <v>-</v>
      </c>
      <c r="D4504" s="144" t="str">
        <f>vlookup(A4504, 'OG Data Combined'!$A$2:$AQ6277,29,false)</f>
        <v>-</v>
      </c>
      <c r="E4504" t="str">
        <f>IFERROR(__xludf.DUMMYFUNCTION("IFERROR(REGEXEXTRACT((vlookup(A4504, 'OG Data Combined'!$A$2:$AQ6277,21,false)), ""\((.*?)\)""), """")"),"Sprints")</f>
        <v>Sprints</v>
      </c>
    </row>
    <row r="4505">
      <c r="A4505" s="143" t="s">
        <v>40736</v>
      </c>
      <c r="B4505" s="144" t="str">
        <f>vlookup(A4505, 'OG Data Combined'!$A$2:$Z6277,25,false)</f>
        <v>-</v>
      </c>
      <c r="D4505" s="144" t="str">
        <f>vlookup(A4505, 'OG Data Combined'!$A$2:$AQ6277,29,false)</f>
        <v>-</v>
      </c>
      <c r="E4505" t="str">
        <f>IFERROR(__xludf.DUMMYFUNCTION("IFERROR(REGEXEXTRACT((vlookup(A4505, 'OG Data Combined'!$A$2:$AQ6277,21,false)), ""\((.*?)\)""), """")"),"Pole Vault")</f>
        <v>Pole Vault</v>
      </c>
    </row>
    <row r="4506">
      <c r="A4506" s="143" t="s">
        <v>40737</v>
      </c>
      <c r="B4506" s="144" t="str">
        <f>vlookup(A4506, 'OG Data Combined'!$A$2:$Z6277,25,false)</f>
        <v>-</v>
      </c>
      <c r="D4506" s="144" t="str">
        <f>vlookup(A4506, 'OG Data Combined'!$A$2:$AQ6277,29,false)</f>
        <v>-</v>
      </c>
      <c r="E4506" t="str">
        <f>IFERROR(__xludf.DUMMYFUNCTION("IFERROR(REGEXEXTRACT((vlookup(A4506, 'OG Data Combined'!$A$2:$AQ6277,21,false)), ""\((.*?)\)""), """")"),"Multi-events")</f>
        <v>Multi-events</v>
      </c>
    </row>
    <row r="4507">
      <c r="A4507" s="143" t="s">
        <v>40738</v>
      </c>
      <c r="B4507" s="144" t="str">
        <f>vlookup(A4507, 'OG Data Combined'!$A$2:$Z6277,25,false)</f>
        <v>-</v>
      </c>
      <c r="D4507" s="166" t="str">
        <f>vlookup(A4507, 'OG Data Combined'!$A$2:$AQ6277,29,false)</f>
        <v>https://www.instagram.com/12chadwick/</v>
      </c>
      <c r="E4507" t="str">
        <f>IFERROR(__xludf.DUMMYFUNCTION("IFERROR(REGEXEXTRACT((vlookup(A4507, 'OG Data Combined'!$A$2:$AQ6277,21,false)), ""\((.*?)\)""), """")"),"Multi-events, Javelin")</f>
        <v>Multi-events, Javelin</v>
      </c>
    </row>
    <row r="4508">
      <c r="A4508" s="143" t="s">
        <v>40739</v>
      </c>
      <c r="B4508" s="144" t="str">
        <f>vlookup(A4508, 'OG Data Combined'!$A$2:$Z6277,25,false)</f>
        <v>-</v>
      </c>
      <c r="D4508" s="144" t="str">
        <f>vlookup(A4508, 'OG Data Combined'!$A$2:$AQ6277,29,false)</f>
        <v>-</v>
      </c>
      <c r="E4508" t="str">
        <f>IFERROR(__xludf.DUMMYFUNCTION("IFERROR(REGEXEXTRACT((vlookup(A4508, 'OG Data Combined'!$A$2:$AQ6277,21,false)), ""\((.*?)\)""), """")"),"Long Sprints")</f>
        <v>Long Sprints</v>
      </c>
    </row>
    <row r="4509">
      <c r="A4509" s="143" t="s">
        <v>40740</v>
      </c>
      <c r="B4509" s="144" t="str">
        <f>vlookup(A4509, 'OG Data Combined'!$A$2:$Z6277,25,false)</f>
        <v>-</v>
      </c>
      <c r="D4509" s="144" t="str">
        <f>vlookup(A4509, 'OG Data Combined'!$A$2:$AQ6277,29,false)</f>
        <v>-</v>
      </c>
      <c r="E4509" t="str">
        <f>IFERROR(__xludf.DUMMYFUNCTION("IFERROR(REGEXEXTRACT((vlookup(A4509, 'OG Data Combined'!$A$2:$AQ6277,21,false)), ""\((.*?)\)""), """")"),"Long Sprints")</f>
        <v>Long Sprints</v>
      </c>
    </row>
    <row r="4510">
      <c r="A4510" s="143" t="s">
        <v>40741</v>
      </c>
      <c r="B4510" s="144" t="str">
        <f>vlookup(A4510, 'OG Data Combined'!$A$2:$Z6277,25,false)</f>
        <v>-</v>
      </c>
      <c r="D4510" s="144" t="str">
        <f>vlookup(A4510, 'OG Data Combined'!$A$2:$AQ6277,29,false)</f>
        <v>-</v>
      </c>
      <c r="E4510" t="str">
        <f>IFERROR(__xludf.DUMMYFUNCTION("IFERROR(REGEXEXTRACT((vlookup(A4510, 'OG Data Combined'!$A$2:$AQ6277,21,false)), ""\((.*?)\)""), """")"),"Long Jump, Triple Jump")</f>
        <v>Long Jump, Triple Jump</v>
      </c>
    </row>
    <row r="4511">
      <c r="A4511" s="143" t="s">
        <v>40742</v>
      </c>
      <c r="B4511" s="144" t="str">
        <f>vlookup(A4511, 'OG Data Combined'!$A$2:$Z6277,25,false)</f>
        <v>-</v>
      </c>
      <c r="D4511" s="144" t="str">
        <f>vlookup(A4511, 'OG Data Combined'!$A$2:$AQ6277,29,false)</f>
        <v>-</v>
      </c>
      <c r="E4511" t="str">
        <f>IFERROR(__xludf.DUMMYFUNCTION("IFERROR(REGEXEXTRACT((vlookup(A4511, 'OG Data Combined'!$A$2:$AQ6277,21,false)), ""\((.*?)\)""), """")"),"High-Jump")</f>
        <v>High-Jump</v>
      </c>
    </row>
    <row r="4512">
      <c r="A4512" s="143" t="s">
        <v>40743</v>
      </c>
      <c r="B4512" s="144" t="str">
        <f>vlookup(A4512, 'OG Data Combined'!$A$2:$Z6277,25,false)</f>
        <v>-</v>
      </c>
      <c r="D4512" s="144" t="str">
        <f>vlookup(A4512, 'OG Data Combined'!$A$2:$AQ6277,29,false)</f>
        <v>-</v>
      </c>
      <c r="E4512" t="str">
        <f>IFERROR(__xludf.DUMMYFUNCTION("IFERROR(REGEXEXTRACT((vlookup(A4512, 'OG Data Combined'!$A$2:$AQ6277,21,false)), ""\((.*?)\)""), """")"),"Distance")</f>
        <v>Distance</v>
      </c>
    </row>
    <row r="4513">
      <c r="A4513" s="143" t="s">
        <v>40744</v>
      </c>
      <c r="B4513" s="166" t="str">
        <f>vlookup(A4513, 'OG Data Combined'!$A$2:$Z6277,25,false)</f>
        <v>https://twitter.com/blugoldcc</v>
      </c>
      <c r="D4513" s="144" t="str">
        <f>vlookup(A4513, 'OG Data Combined'!$A$2:$AQ6277,29,false)</f>
        <v>-</v>
      </c>
      <c r="E4513" t="str">
        <f>IFERROR(__xludf.DUMMYFUNCTION("IFERROR(REGEXEXTRACT((vlookup(A4513, 'OG Data Combined'!$A$2:$AQ6277,21,false)), ""\((.*?)\)""), """")"),"Distance")</f>
        <v>Distance</v>
      </c>
    </row>
    <row r="4514">
      <c r="A4514" s="143" t="s">
        <v>40745</v>
      </c>
      <c r="B4514" s="144" t="str">
        <f>vlookup(A4514, 'OG Data Combined'!$A$2:$Z6277,25,false)</f>
        <v>-</v>
      </c>
      <c r="D4514" s="144" t="str">
        <f>vlookup(A4514, 'OG Data Combined'!$A$2:$AQ6277,29,false)</f>
        <v>-</v>
      </c>
      <c r="E4514" t="str">
        <f>IFERROR(__xludf.DUMMYFUNCTION("IFERROR(REGEXEXTRACT((vlookup(A4514, 'OG Data Combined'!$A$2:$AQ6277,21,false)), ""\((.*?)\)""), """")"),"")</f>
        <v/>
      </c>
    </row>
    <row r="4515">
      <c r="A4515" s="143" t="s">
        <v>40746</v>
      </c>
      <c r="B4515" s="144" t="str">
        <f>vlookup(A4515, 'OG Data Combined'!$A$2:$Z6277,25,false)</f>
        <v>-</v>
      </c>
      <c r="D4515" s="166" t="str">
        <f>vlookup(A4515, 'OG Data Combined'!$A$2:$AQ6277,29,false)</f>
        <v>https://www.instagram.com/coachconnordolan/</v>
      </c>
      <c r="E4515" t="str">
        <f>IFERROR(__xludf.DUMMYFUNCTION("IFERROR(REGEXEXTRACT((vlookup(A4515, 'OG Data Combined'!$A$2:$AQ6277,21,false)), ""\((.*?)\)""), """")"),"")</f>
        <v/>
      </c>
    </row>
    <row r="4516">
      <c r="A4516" s="143" t="s">
        <v>40747</v>
      </c>
      <c r="B4516" s="166" t="str">
        <f>vlookup(A4516, 'OG Data Combined'!$A$2:$Z6277,25,false)</f>
        <v>https://twitter.com/buchholtzjoshua</v>
      </c>
      <c r="D4516" s="144" t="str">
        <f>vlookup(A4516, 'OG Data Combined'!$A$2:$AQ6277,29,false)</f>
        <v>-</v>
      </c>
      <c r="E4516" t="str">
        <f>IFERROR(__xludf.DUMMYFUNCTION("IFERROR(REGEXEXTRACT((vlookup(A4516, 'OG Data Combined'!$A$2:$AQ6277,21,false)), ""\((.*?)\)""), """")"),"")</f>
        <v/>
      </c>
    </row>
    <row r="4517">
      <c r="A4517" s="143" t="s">
        <v>40748</v>
      </c>
      <c r="B4517" s="144" t="str">
        <f>vlookup(A4517, 'OG Data Combined'!$A$2:$Z6277,25,false)</f>
        <v>-</v>
      </c>
      <c r="D4517" s="144" t="str">
        <f>vlookup(A4517, 'OG Data Combined'!$A$2:$AQ6277,29,false)</f>
        <v>-</v>
      </c>
      <c r="E4517" t="str">
        <f>IFERROR(__xludf.DUMMYFUNCTION("IFERROR(REGEXEXTRACT((vlookup(A4517, 'OG Data Combined'!$A$2:$AQ6277,21,false)), ""\((.*?)\)""), """")"),"Sprints")</f>
        <v>Sprints</v>
      </c>
    </row>
    <row r="4518">
      <c r="A4518" s="143" t="s">
        <v>40749</v>
      </c>
      <c r="B4518" s="144" t="str">
        <f>vlookup(A4518, 'OG Data Combined'!$A$2:$Z6277,25,false)</f>
        <v>-</v>
      </c>
      <c r="D4518" s="144" t="str">
        <f>vlookup(A4518, 'OG Data Combined'!$A$2:$AQ6277,29,false)</f>
        <v>-</v>
      </c>
      <c r="E4518" t="str">
        <f>IFERROR(__xludf.DUMMYFUNCTION("IFERROR(REGEXEXTRACT((vlookup(A4518, 'OG Data Combined'!$A$2:$AQ6277,21,false)), ""\((.*?)\)""), """")"),"Pole Vault")</f>
        <v>Pole Vault</v>
      </c>
    </row>
    <row r="4519">
      <c r="A4519" s="143" t="s">
        <v>40750</v>
      </c>
      <c r="B4519" s="144" t="str">
        <f>vlookup(A4519, 'OG Data Combined'!$A$2:$Z6277,25,false)</f>
        <v>-</v>
      </c>
      <c r="D4519" s="144" t="str">
        <f>vlookup(A4519, 'OG Data Combined'!$A$2:$AQ6277,29,false)</f>
        <v>-</v>
      </c>
      <c r="E4519" t="str">
        <f>IFERROR(__xludf.DUMMYFUNCTION("IFERROR(REGEXEXTRACT((vlookup(A4519, 'OG Data Combined'!$A$2:$AQ6277,21,false)), ""\((.*?)\)""), """")"),"Pole Vault")</f>
        <v>Pole Vault</v>
      </c>
    </row>
    <row r="4520">
      <c r="A4520" s="143" t="s">
        <v>40751</v>
      </c>
      <c r="B4520" s="144" t="str">
        <f>vlookup(A4520, 'OG Data Combined'!$A$2:$Z6277,25,false)</f>
        <v>-</v>
      </c>
      <c r="D4520" s="144" t="str">
        <f>vlookup(A4520, 'OG Data Combined'!$A$2:$AQ6277,29,false)</f>
        <v>-</v>
      </c>
      <c r="E4520" t="str">
        <f>IFERROR(__xludf.DUMMYFUNCTION("IFERROR(REGEXEXTRACT((vlookup(A4520, 'OG Data Combined'!$A$2:$AQ6277,21,false)), ""\((.*?)\)""), """")"),"Multi-Events")</f>
        <v>Multi-Events</v>
      </c>
    </row>
    <row r="4521">
      <c r="A4521" s="143" t="s">
        <v>40752</v>
      </c>
      <c r="B4521" s="144" t="str">
        <f>vlookup(A4521, 'OG Data Combined'!$A$2:$Z6277,25,false)</f>
        <v>-</v>
      </c>
      <c r="D4521" s="144" t="str">
        <f>vlookup(A4521, 'OG Data Combined'!$A$2:$AQ6277,29,false)</f>
        <v>-</v>
      </c>
      <c r="E4521" t="str">
        <f>IFERROR(__xludf.DUMMYFUNCTION("IFERROR(REGEXEXTRACT((vlookup(A4521, 'OG Data Combined'!$A$2:$AQ6277,21,false)), ""\((.*?)\)""), """")"),"Multi-events")</f>
        <v>Multi-events</v>
      </c>
    </row>
    <row r="4522">
      <c r="A4522" s="143" t="s">
        <v>40753</v>
      </c>
      <c r="B4522" s="144" t="str">
        <f>vlookup(A4522, 'OG Data Combined'!$A$2:$Z6277,25,false)</f>
        <v>-</v>
      </c>
      <c r="D4522" s="144" t="str">
        <f>vlookup(A4522, 'OG Data Combined'!$A$2:$AQ6277,29,false)</f>
        <v>-</v>
      </c>
      <c r="E4522" t="str">
        <f>IFERROR(__xludf.DUMMYFUNCTION("IFERROR(REGEXEXTRACT((vlookup(A4522, 'OG Data Combined'!$A$2:$AQ6277,21,false)), ""\((.*?)\)""), """")"),"Multi-events")</f>
        <v>Multi-events</v>
      </c>
    </row>
    <row r="4523">
      <c r="A4523" s="143" t="s">
        <v>40754</v>
      </c>
      <c r="B4523" s="144" t="str">
        <f>vlookup(A4523, 'OG Data Combined'!$A$2:$Z6277,25,false)</f>
        <v>-</v>
      </c>
      <c r="D4523" s="144" t="str">
        <f>vlookup(A4523, 'OG Data Combined'!$A$2:$AQ6277,29,false)</f>
        <v>-</v>
      </c>
      <c r="E4523" t="str">
        <f>IFERROR(__xludf.DUMMYFUNCTION("IFERROR(REGEXEXTRACT((vlookup(A4523, 'OG Data Combined'!$A$2:$AQ6277,21,false)), ""\((.*?)\)""), """")"),"Jumps")</f>
        <v>Jumps</v>
      </c>
    </row>
    <row r="4524">
      <c r="A4524" s="143" t="s">
        <v>42393</v>
      </c>
      <c r="B4524" s="144" t="str">
        <f>vlookup(A4524, 'OG Data Combined'!$A$2:$Z6277,25,false)</f>
        <v>-</v>
      </c>
      <c r="D4524" s="144" t="str">
        <f>vlookup(A4524, 'OG Data Combined'!$A$2:$AQ6277,29,false)</f>
        <v>-</v>
      </c>
      <c r="E4524" t="str">
        <f>IFERROR(__xludf.DUMMYFUNCTION("IFERROR(REGEXEXTRACT((vlookup(A4524, 'OG Data Combined'!$A$2:$AQ6277,21,false)), ""\((.*?)\)""), """")"),"")</f>
        <v/>
      </c>
    </row>
    <row r="4525">
      <c r="A4525" s="143" t="s">
        <v>40755</v>
      </c>
      <c r="B4525" s="166" t="str">
        <f>vlookup(A4525, 'OG Data Combined'!$A$2:$Z6277,25,false)</f>
        <v>https://twitter.com/coachkinseth</v>
      </c>
      <c r="D4525" s="144" t="str">
        <f>vlookup(A4525, 'OG Data Combined'!$A$2:$AQ6277,29,false)</f>
        <v>-</v>
      </c>
      <c r="E4525" t="str">
        <f>IFERROR(__xludf.DUMMYFUNCTION("IFERROR(REGEXEXTRACT((vlookup(A4525, 'OG Data Combined'!$A$2:$AQ6277,21,false)), ""\((.*?)\)""), """")"),"")</f>
        <v/>
      </c>
    </row>
    <row r="4526">
      <c r="A4526" s="143" t="s">
        <v>40756</v>
      </c>
      <c r="B4526" s="144" t="str">
        <f>vlookup(A4526, 'OG Data Combined'!$A$2:$Z6277,25,false)</f>
        <v>-</v>
      </c>
      <c r="D4526" s="144" t="str">
        <f>vlookup(A4526, 'OG Data Combined'!$A$2:$AQ6277,29,false)</f>
        <v>-</v>
      </c>
      <c r="E4526" t="str">
        <f>IFERROR(__xludf.DUMMYFUNCTION("IFERROR(REGEXEXTRACT((vlookup(A4526, 'OG Data Combined'!$A$2:$AQ6277,21,false)), ""\((.*?)\)""), """")"),"Distance")</f>
        <v>Distance</v>
      </c>
    </row>
    <row r="4527">
      <c r="A4527" s="143" t="s">
        <v>40757</v>
      </c>
      <c r="B4527" s="166" t="str">
        <f>vlookup(A4527, 'OG Data Combined'!$A$2:$Z6277,25,false)</f>
        <v>https://twitter.com/coachbenson_uwo</v>
      </c>
      <c r="D4527" s="144" t="str">
        <f>vlookup(A4527, 'OG Data Combined'!$A$2:$AQ6277,29,false)</f>
        <v>-</v>
      </c>
      <c r="E4527" t="str">
        <f>IFERROR(__xludf.DUMMYFUNCTION("IFERROR(REGEXEXTRACT((vlookup(A4527, 'OG Data Combined'!$A$2:$AQ6277,21,false)), ""\((.*?)\)""), """")"),"")</f>
        <v/>
      </c>
    </row>
    <row r="4528">
      <c r="A4528" s="143" t="s">
        <v>40758</v>
      </c>
      <c r="B4528" s="144" t="str">
        <f>vlookup(A4528, 'OG Data Combined'!$A$2:$Z6277,25,false)</f>
        <v>-</v>
      </c>
      <c r="D4528" s="144" t="str">
        <f>vlookup(A4528, 'OG Data Combined'!$A$2:$AQ6277,29,false)</f>
        <v>-</v>
      </c>
      <c r="E4528" t="str">
        <f>IFERROR(__xludf.DUMMYFUNCTION("IFERROR(REGEXEXTRACT((vlookup(A4528, 'OG Data Combined'!$A$2:$AQ6277,21,false)), ""\((.*?)\)""), """")"),"")</f>
        <v/>
      </c>
    </row>
    <row r="4529">
      <c r="A4529" s="143" t="s">
        <v>40759</v>
      </c>
      <c r="B4529" s="144" t="str">
        <f>vlookup(A4529, 'OG Data Combined'!$A$2:$Z6277,25,false)</f>
        <v>-</v>
      </c>
      <c r="D4529" s="166" t="str">
        <f>vlookup(A4529, 'OG Data Combined'!$A$2:$AQ6277,29,false)</f>
        <v>https://www.instagram.com/sylviann_momont/</v>
      </c>
      <c r="E4529" t="str">
        <f>IFERROR(__xludf.DUMMYFUNCTION("IFERROR(REGEXEXTRACT((vlookup(A4529, 'OG Data Combined'!$A$2:$AQ6277,21,false)), ""\((.*?)\)""), """")"),"")</f>
        <v/>
      </c>
    </row>
    <row r="4530">
      <c r="A4530" s="143" t="s">
        <v>40760</v>
      </c>
      <c r="B4530" s="166" t="str">
        <f>vlookup(A4530, 'OG Data Combined'!$A$2:$Z6277,25,false)</f>
        <v>https://twitter.com/sykes_brittany</v>
      </c>
      <c r="D4530" s="144" t="str">
        <f>vlookup(A4530, 'OG Data Combined'!$A$2:$AQ6277,29,false)</f>
        <v>-</v>
      </c>
      <c r="E4530" t="str">
        <f>IFERROR(__xludf.DUMMYFUNCTION("IFERROR(REGEXEXTRACT((vlookup(A4530, 'OG Data Combined'!$A$2:$AQ6277,21,false)), ""\((.*?)\)""), """")"),"")</f>
        <v/>
      </c>
    </row>
    <row r="4531">
      <c r="A4531" s="143" t="s">
        <v>40761</v>
      </c>
      <c r="B4531" s="144" t="str">
        <f>vlookup(A4531, 'OG Data Combined'!$A$2:$Z6277,25,false)</f>
        <v>-</v>
      </c>
      <c r="D4531" s="144" t="str">
        <f>vlookup(A4531, 'OG Data Combined'!$A$2:$AQ6277,29,false)</f>
        <v>-</v>
      </c>
      <c r="E4531" t="str">
        <f>IFERROR(__xludf.DUMMYFUNCTION("IFERROR(REGEXEXTRACT((vlookup(A4531, 'OG Data Combined'!$A$2:$AQ6277,21,false)), ""\((.*?)\)""), """")"),"")</f>
        <v/>
      </c>
    </row>
    <row r="4532">
      <c r="A4532" s="143" t="s">
        <v>40762</v>
      </c>
      <c r="B4532" s="166" t="str">
        <f>vlookup(A4532, 'OG Data Combined'!$A$2:$Z6277,25,false)</f>
        <v>https://twitter.com/coachkvd_uwo</v>
      </c>
      <c r="D4532" s="144" t="str">
        <f>vlookup(A4532, 'OG Data Combined'!$A$2:$AQ6277,29,false)</f>
        <v>-</v>
      </c>
      <c r="E4532" t="str">
        <f>IFERROR(__xludf.DUMMYFUNCTION("IFERROR(REGEXEXTRACT((vlookup(A4532, 'OG Data Combined'!$A$2:$AQ6277,21,false)), ""\((.*?)\)""), """")"),"")</f>
        <v/>
      </c>
    </row>
    <row r="4533">
      <c r="A4533" s="143" t="s">
        <v>40763</v>
      </c>
      <c r="B4533" s="166" t="str">
        <f>vlookup(A4533, 'OG Data Combined'!$A$2:$Z6277,25,false)</f>
        <v>https://twitter.com/trackcoachyoung</v>
      </c>
      <c r="D4533" s="144" t="str">
        <f>vlookup(A4533, 'OG Data Combined'!$A$2:$AQ6277,29,false)</f>
        <v>-</v>
      </c>
      <c r="E4533" t="str">
        <f>IFERROR(__xludf.DUMMYFUNCTION("IFERROR(REGEXEXTRACT((vlookup(A4533, 'OG Data Combined'!$A$2:$AQ6277,21,false)), ""\((.*?)\)""), """")"),"Pole Vault, Hurdles, Javelin")</f>
        <v>Pole Vault, Hurdles, Javelin</v>
      </c>
    </row>
    <row r="4534">
      <c r="A4534" s="143" t="s">
        <v>40764</v>
      </c>
      <c r="B4534" s="144" t="str">
        <f>vlookup(A4534, 'OG Data Combined'!$A$2:$Z6277,25,false)</f>
        <v>-</v>
      </c>
      <c r="D4534" s="166" t="str">
        <f>vlookup(A4534, 'OG Data Combined'!$A$2:$AQ6277,29,false)</f>
        <v>https://www.instagram.com/lexuslovan/</v>
      </c>
      <c r="E4534" t="str">
        <f>IFERROR(__xludf.DUMMYFUNCTION("IFERROR(REGEXEXTRACT((vlookup(A4534, 'OG Data Combined'!$A$2:$AQ6277,21,false)), ""\((.*?)\)""), """")"),"Sprints")</f>
        <v>Sprints</v>
      </c>
    </row>
    <row r="4535">
      <c r="A4535" s="143" t="s">
        <v>40765</v>
      </c>
      <c r="B4535" s="144" t="str">
        <f>vlookup(A4535, 'OG Data Combined'!$A$2:$Z6277,25,false)</f>
        <v>-</v>
      </c>
      <c r="D4535" s="144" t="str">
        <f>vlookup(A4535, 'OG Data Combined'!$A$2:$AQ6277,29,false)</f>
        <v>-</v>
      </c>
      <c r="E4535" t="str">
        <f>IFERROR(__xludf.DUMMYFUNCTION("IFERROR(REGEXEXTRACT((vlookup(A4535, 'OG Data Combined'!$A$2:$AQ6277,21,false)), ""\((.*?)\)""), """")"),"")</f>
        <v/>
      </c>
    </row>
    <row r="4536">
      <c r="A4536" s="143" t="s">
        <v>40766</v>
      </c>
      <c r="B4536" s="144" t="str">
        <f>vlookup(A4536, 'OG Data Combined'!$A$2:$Z6277,25,false)</f>
        <v>-</v>
      </c>
      <c r="D4536" s="144" t="str">
        <f>vlookup(A4536, 'OG Data Combined'!$A$2:$AQ6277,29,false)</f>
        <v>-</v>
      </c>
      <c r="E4536" t="str">
        <f>IFERROR(__xludf.DUMMYFUNCTION("IFERROR(REGEXEXTRACT((vlookup(A4536, 'OG Data Combined'!$A$2:$AQ6277,21,false)), ""\((.*?)\)""), """")"),"Throws")</f>
        <v>Throws</v>
      </c>
    </row>
    <row r="4537">
      <c r="A4537" s="143" t="s">
        <v>40767</v>
      </c>
      <c r="B4537" s="144" t="str">
        <f>vlookup(A4537, 'OG Data Combined'!$A$2:$Z6277,25,false)</f>
        <v>-</v>
      </c>
      <c r="D4537" s="144" t="str">
        <f>vlookup(A4537, 'OG Data Combined'!$A$2:$AQ6277,29,false)</f>
        <v>-</v>
      </c>
      <c r="E4537" t="str">
        <f>IFERROR(__xludf.DUMMYFUNCTION("IFERROR(REGEXEXTRACT((vlookup(A4537, 'OG Data Combined'!$A$2:$AQ6277,21,false)), ""\((.*?)\)""), """")"),"Sprints")</f>
        <v>Sprints</v>
      </c>
    </row>
    <row r="4538">
      <c r="A4538" s="143" t="s">
        <v>40768</v>
      </c>
      <c r="B4538" s="144" t="str">
        <f>vlookup(A4538, 'OG Data Combined'!$A$2:$Z6277,25,false)</f>
        <v>-</v>
      </c>
      <c r="D4538" s="144" t="str">
        <f>vlookup(A4538, 'OG Data Combined'!$A$2:$AQ6277,29,false)</f>
        <v>-</v>
      </c>
      <c r="E4538" t="str">
        <f>IFERROR(__xludf.DUMMYFUNCTION("IFERROR(REGEXEXTRACT((vlookup(A4538, 'OG Data Combined'!$A$2:$AQ6277,21,false)), ""\((.*?)\)""), """")"),"Long Jump, Triple Jump")</f>
        <v>Long Jump, Triple Jump</v>
      </c>
    </row>
    <row r="4539">
      <c r="A4539" s="143" t="s">
        <v>40769</v>
      </c>
      <c r="B4539" s="144" t="str">
        <f>vlookup(A4539, 'OG Data Combined'!$A$2:$Z6277,25,false)</f>
        <v>-</v>
      </c>
      <c r="D4539" s="144" t="str">
        <f>vlookup(A4539, 'OG Data Combined'!$A$2:$AQ6277,29,false)</f>
        <v>-</v>
      </c>
      <c r="E4539" t="str">
        <f>IFERROR(__xludf.DUMMYFUNCTION("IFERROR(REGEXEXTRACT((vlookup(A4539, 'OG Data Combined'!$A$2:$AQ6277,21,false)), ""\((.*?)\)""), """")"),"High Jump")</f>
        <v>High Jump</v>
      </c>
    </row>
    <row r="4540">
      <c r="A4540" s="143" t="s">
        <v>40770</v>
      </c>
      <c r="B4540" s="144" t="str">
        <f>vlookup(A4540, 'OG Data Combined'!$A$2:$Z6277,25,false)</f>
        <v>-</v>
      </c>
      <c r="D4540" s="144" t="str">
        <f>vlookup(A4540, 'OG Data Combined'!$A$2:$AQ6277,29,false)</f>
        <v>-</v>
      </c>
      <c r="E4540" t="str">
        <f>IFERROR(__xludf.DUMMYFUNCTION("IFERROR(REGEXEXTRACT((vlookup(A4540, 'OG Data Combined'!$A$2:$AQ6277,21,false)), ""\((.*?)\)""), """")"),"Distance")</f>
        <v>Distance</v>
      </c>
    </row>
    <row r="4541">
      <c r="A4541" s="143" t="s">
        <v>42394</v>
      </c>
      <c r="B4541" s="144" t="str">
        <f>vlookup(A4541, 'OG Data Combined'!$A$2:$Z6277,25,false)</f>
        <v>-</v>
      </c>
      <c r="D4541" s="166" t="str">
        <f>vlookup(A4541, 'OG Data Combined'!$A$2:$AQ6277,29,false)</f>
        <v>https://www.instagram.com/jem3910/</v>
      </c>
      <c r="E4541" t="str">
        <f>IFERROR(__xludf.DUMMYFUNCTION("IFERROR(REGEXEXTRACT((vlookup(A4541, 'OG Data Combined'!$A$2:$AQ6277,21,false)), ""\((.*?)\)""), """")"),"")</f>
        <v/>
      </c>
    </row>
    <row r="4542">
      <c r="A4542" s="143" t="s">
        <v>40771</v>
      </c>
      <c r="B4542" s="144" t="str">
        <f>vlookup(A4542, 'OG Data Combined'!$A$2:$Z6277,25,false)</f>
        <v>-</v>
      </c>
      <c r="D4542" s="144" t="str">
        <f>vlookup(A4542, 'OG Data Combined'!$A$2:$AQ6277,29,false)</f>
        <v>-</v>
      </c>
      <c r="E4542" t="str">
        <f>IFERROR(__xludf.DUMMYFUNCTION("IFERROR(REGEXEXTRACT((vlookup(A4542, 'OG Data Combined'!$A$2:$AQ6277,21,false)), ""\((.*?)\)""), """")"),"")</f>
        <v/>
      </c>
    </row>
    <row r="4543">
      <c r="A4543" s="143" t="s">
        <v>40772</v>
      </c>
      <c r="B4543" s="144" t="str">
        <f>vlookup(A4543, 'OG Data Combined'!$A$2:$Z6277,25,false)</f>
        <v>-</v>
      </c>
      <c r="D4543" s="144" t="str">
        <f>vlookup(A4543, 'OG Data Combined'!$A$2:$AQ6277,29,false)</f>
        <v>-</v>
      </c>
      <c r="E4543" t="str">
        <f>IFERROR(__xludf.DUMMYFUNCTION("IFERROR(REGEXEXTRACT((vlookup(A4543, 'OG Data Combined'!$A$2:$AQ6277,21,false)), ""\((.*?)\)""), """")"),"Throws")</f>
        <v>Throws</v>
      </c>
    </row>
    <row r="4544">
      <c r="A4544" s="143" t="s">
        <v>40773</v>
      </c>
      <c r="B4544" s="144" t="str">
        <f>vlookup(A4544, 'OG Data Combined'!$A$2:$Z6277,25,false)</f>
        <v>-</v>
      </c>
      <c r="D4544" s="144" t="str">
        <f>vlookup(A4544, 'OG Data Combined'!$A$2:$AQ6277,29,false)</f>
        <v>-</v>
      </c>
      <c r="E4544" t="str">
        <f>IFERROR(__xludf.DUMMYFUNCTION("IFERROR(REGEXEXTRACT((vlookup(A4544, 'OG Data Combined'!$A$2:$AQ6277,21,false)), ""\((.*?)\)""), """")"),"Pole Vault")</f>
        <v>Pole Vault</v>
      </c>
    </row>
    <row r="4545">
      <c r="A4545" s="143" t="s">
        <v>40774</v>
      </c>
      <c r="B4545" s="144" t="str">
        <f>vlookup(A4545, 'OG Data Combined'!$A$2:$Z6277,25,false)</f>
        <v>-</v>
      </c>
      <c r="D4545" s="144" t="str">
        <f>vlookup(A4545, 'OG Data Combined'!$A$2:$AQ6277,29,false)</f>
        <v>-</v>
      </c>
      <c r="E4545" t="str">
        <f>IFERROR(__xludf.DUMMYFUNCTION("IFERROR(REGEXEXTRACT((vlookup(A4545, 'OG Data Combined'!$A$2:$AQ6277,21,false)), ""\((.*?)\)""), """")"),"Distance")</f>
        <v>Distance</v>
      </c>
    </row>
    <row r="4546">
      <c r="A4546" s="143" t="s">
        <v>40775</v>
      </c>
      <c r="B4546" s="144" t="str">
        <f>vlookup(A4546, 'OG Data Combined'!$A$2:$Z6277,25,false)</f>
        <v>-</v>
      </c>
      <c r="D4546" s="144" t="str">
        <f>vlookup(A4546, 'OG Data Combined'!$A$2:$AQ6277,29,false)</f>
        <v>-</v>
      </c>
      <c r="E4546" t="str">
        <f>IFERROR(__xludf.DUMMYFUNCTION("IFERROR(REGEXEXTRACT((vlookup(A4546, 'OG Data Combined'!$A$2:$AQ6277,21,false)), ""\((.*?)\)""), """")"),"")</f>
        <v/>
      </c>
    </row>
    <row r="4547">
      <c r="A4547" s="143" t="s">
        <v>40776</v>
      </c>
      <c r="B4547" s="144" t="str">
        <f>vlookup(A4547, 'OG Data Combined'!$A$2:$Z6277,25,false)</f>
        <v>-</v>
      </c>
      <c r="D4547" s="144" t="str">
        <f>vlookup(A4547, 'OG Data Combined'!$A$2:$AQ6277,29,false)</f>
        <v>-</v>
      </c>
      <c r="E4547" t="str">
        <f>IFERROR(__xludf.DUMMYFUNCTION("IFERROR(REGEXEXTRACT((vlookup(A4547, 'OG Data Combined'!$A$2:$AQ6277,21,false)), ""\((.*?)\)""), """")"),"")</f>
        <v/>
      </c>
    </row>
    <row r="4548">
      <c r="A4548" s="143" t="s">
        <v>40777</v>
      </c>
      <c r="B4548" s="144" t="str">
        <f>vlookup(A4548, 'OG Data Combined'!$A$2:$Z6277,25,false)</f>
        <v>-</v>
      </c>
      <c r="D4548" s="144" t="str">
        <f>vlookup(A4548, 'OG Data Combined'!$A$2:$AQ6277,29,false)</f>
        <v>-</v>
      </c>
      <c r="E4548" t="str">
        <f>IFERROR(__xludf.DUMMYFUNCTION("IFERROR(REGEXEXTRACT((vlookup(A4548, 'OG Data Combined'!$A$2:$AQ6277,21,false)), ""\((.*?)\)""), """")"),"Hurdles, Steeplechase")</f>
        <v>Hurdles, Steeplechase</v>
      </c>
    </row>
    <row r="4549">
      <c r="A4549" s="143" t="s">
        <v>40778</v>
      </c>
      <c r="B4549" s="144" t="str">
        <f>vlookup(A4549, 'OG Data Combined'!$A$2:$Z6277,25,false)</f>
        <v>-</v>
      </c>
      <c r="D4549" s="144" t="str">
        <f>vlookup(A4549, 'OG Data Combined'!$A$2:$AQ6277,29,false)</f>
        <v>-</v>
      </c>
      <c r="E4549" t="str">
        <f>IFERROR(__xludf.DUMMYFUNCTION("IFERROR(REGEXEXTRACT((vlookup(A4549, 'OG Data Combined'!$A$2:$AQ6277,21,false)), ""\((.*?)\)""), """")"),"Distance")</f>
        <v>Distance</v>
      </c>
    </row>
    <row r="4550">
      <c r="A4550" s="143" t="s">
        <v>40779</v>
      </c>
      <c r="B4550" s="144" t="str">
        <f>vlookup(A4550, 'OG Data Combined'!$A$2:$Z6277,25,false)</f>
        <v>-</v>
      </c>
      <c r="D4550" s="144" t="str">
        <f>vlookup(A4550, 'OG Data Combined'!$A$2:$AQ6277,29,false)</f>
        <v>-</v>
      </c>
      <c r="E4550" t="str">
        <f>IFERROR(__xludf.DUMMYFUNCTION("IFERROR(REGEXEXTRACT((vlookup(A4550, 'OG Data Combined'!$A$2:$AQ6277,21,false)), ""\((.*?)\)""), """")"),"")</f>
        <v/>
      </c>
    </row>
    <row r="4551">
      <c r="A4551" s="143" t="s">
        <v>40780</v>
      </c>
      <c r="B4551" s="166" t="str">
        <f>vlookup(A4551, 'OG Data Combined'!$A$2:$Z6277,25,false)</f>
        <v>https://twitter.com/asamatterofmatt</v>
      </c>
      <c r="D4551" s="144" t="str">
        <f>vlookup(A4551, 'OG Data Combined'!$A$2:$AQ6277,29,false)</f>
        <v>-</v>
      </c>
      <c r="E4551" t="str">
        <f>IFERROR(__xludf.DUMMYFUNCTION("IFERROR(REGEXEXTRACT((vlookup(A4551, 'OG Data Combined'!$A$2:$AQ6277,21,false)), ""\((.*?)\)""), """")"),"Throws")</f>
        <v>Throws</v>
      </c>
    </row>
    <row r="4552">
      <c r="A4552" s="143" t="s">
        <v>40781</v>
      </c>
      <c r="B4552" s="144" t="str">
        <f>vlookup(A4552, 'OG Data Combined'!$A$2:$Z6277,25,false)</f>
        <v>-</v>
      </c>
      <c r="D4552" s="144" t="str">
        <f>vlookup(A4552, 'OG Data Combined'!$A$2:$AQ6277,29,false)</f>
        <v>-</v>
      </c>
      <c r="E4552" t="str">
        <f>IFERROR(__xludf.DUMMYFUNCTION("IFERROR(REGEXEXTRACT((vlookup(A4552, 'OG Data Combined'!$A$2:$AQ6277,21,false)), ""\((.*?)\)""), """")"),"Pole Vault")</f>
        <v>Pole Vault</v>
      </c>
    </row>
    <row r="4553">
      <c r="A4553" s="143" t="s">
        <v>40782</v>
      </c>
      <c r="B4553" s="144" t="str">
        <f>vlookup(A4553, 'OG Data Combined'!$A$2:$Z6277,25,false)</f>
        <v>-</v>
      </c>
      <c r="D4553" s="144" t="str">
        <f>vlookup(A4553, 'OG Data Combined'!$A$2:$AQ6277,29,false)</f>
        <v>-</v>
      </c>
      <c r="E4553" t="str">
        <f>IFERROR(__xludf.DUMMYFUNCTION("IFERROR(REGEXEXTRACT((vlookup(A4553, 'OG Data Combined'!$A$2:$AQ6277,21,false)), ""\((.*?)\)""), """")"),"High-Jump")</f>
        <v>High-Jump</v>
      </c>
    </row>
    <row r="4554">
      <c r="A4554" s="143" t="s">
        <v>40783</v>
      </c>
      <c r="B4554" s="144" t="str">
        <f>vlookup(A4554, 'OG Data Combined'!$A$2:$Z6277,25,false)</f>
        <v>-</v>
      </c>
      <c r="D4554" s="144" t="str">
        <f>vlookup(A4554, 'OG Data Combined'!$A$2:$AQ6277,29,false)</f>
        <v>-</v>
      </c>
      <c r="E4554" t="str">
        <f>IFERROR(__xludf.DUMMYFUNCTION("IFERROR(REGEXEXTRACT((vlookup(A4554, 'OG Data Combined'!$A$2:$AQ6277,21,false)), ""\((.*?)\)""), """")"),"")</f>
        <v/>
      </c>
    </row>
    <row r="4555">
      <c r="A4555" s="143" t="s">
        <v>40784</v>
      </c>
      <c r="B4555" s="144" t="str">
        <f>vlookup(A4555, 'OG Data Combined'!$A$2:$Z6277,25,false)</f>
        <v>-</v>
      </c>
      <c r="D4555" s="144" t="str">
        <f>vlookup(A4555, 'OG Data Combined'!$A$2:$AQ6277,29,false)</f>
        <v>-</v>
      </c>
      <c r="E4555" t="str">
        <f>IFERROR(__xludf.DUMMYFUNCTION("IFERROR(REGEXEXTRACT((vlookup(A4555, 'OG Data Combined'!$A$2:$AQ6277,21,false)), ""\((.*?)\)""), """")"),"")</f>
        <v/>
      </c>
    </row>
    <row r="4556">
      <c r="A4556" s="143" t="s">
        <v>40785</v>
      </c>
      <c r="B4556" s="144" t="str">
        <f>vlookup(A4556, 'OG Data Combined'!$A$2:$Z6277,25,false)</f>
        <v>-</v>
      </c>
      <c r="D4556" s="144" t="str">
        <f>vlookup(A4556, 'OG Data Combined'!$A$2:$AQ6277,29,false)</f>
        <v>-</v>
      </c>
      <c r="E4556" t="str">
        <f>IFERROR(__xludf.DUMMYFUNCTION("IFERROR(REGEXEXTRACT((vlookup(A4556, 'OG Data Combined'!$A$2:$AQ6277,21,false)), ""\((.*?)\)""), """")"),"Pole Vault, Multi-events")</f>
        <v>Pole Vault, Multi-events</v>
      </c>
    </row>
    <row r="4557">
      <c r="A4557" s="143" t="s">
        <v>40787</v>
      </c>
      <c r="B4557" s="166" t="str">
        <f>vlookup(A4557, 'OG Data Combined'!$A$2:$Z6277,25,false)</f>
        <v>https://twitter.com/coach_jessd</v>
      </c>
      <c r="D4557" s="144" t="str">
        <f>vlookup(A4557, 'OG Data Combined'!$A$2:$AQ6277,29,false)</f>
        <v>-</v>
      </c>
      <c r="E4557" t="str">
        <f>IFERROR(__xludf.DUMMYFUNCTION("IFERROR(REGEXEXTRACT((vlookup(A4557, 'OG Data Combined'!$A$2:$AQ6277,21,false)), ""\((.*?)\)""), """")"),"Hurdles, Sprints")</f>
        <v>Hurdles, Sprints</v>
      </c>
    </row>
    <row r="4558">
      <c r="A4558" s="143" t="s">
        <v>40788</v>
      </c>
      <c r="B4558" s="144" t="str">
        <f>vlookup(A4558, 'OG Data Combined'!$A$2:$Z6277,25,false)</f>
        <v>-</v>
      </c>
      <c r="D4558" s="144" t="str">
        <f>vlookup(A4558, 'OG Data Combined'!$A$2:$AQ6277,29,false)</f>
        <v>-</v>
      </c>
      <c r="E4558" t="str">
        <f>IFERROR(__xludf.DUMMYFUNCTION("IFERROR(REGEXEXTRACT((vlookup(A4558, 'OG Data Combined'!$A$2:$AQ6277,21,false)), ""\((.*?)\)""), """")"),"Sprints, Relays")</f>
        <v>Sprints, Relays</v>
      </c>
    </row>
    <row r="4559">
      <c r="A4559" s="143" t="s">
        <v>40789</v>
      </c>
      <c r="B4559" s="144" t="str">
        <f>vlookup(A4559, 'OG Data Combined'!$A$2:$Z6277,25,false)</f>
        <v>-</v>
      </c>
      <c r="D4559" s="144" t="str">
        <f>vlookup(A4559, 'OG Data Combined'!$A$2:$AQ6277,29,false)</f>
        <v>-</v>
      </c>
      <c r="E4559" t="str">
        <f>IFERROR(__xludf.DUMMYFUNCTION("IFERROR(REGEXEXTRACT((vlookup(A4559, 'OG Data Combined'!$A$2:$AQ6277,21,false)), ""\((.*?)\)""), """")"),"Mid-Distance, Distance")</f>
        <v>Mid-Distance, Distance</v>
      </c>
    </row>
    <row r="4560">
      <c r="A4560" s="143" t="s">
        <v>40791</v>
      </c>
      <c r="B4560" s="144" t="str">
        <f>vlookup(A4560, 'OG Data Combined'!$A$2:$Z6277,25,false)</f>
        <v>-</v>
      </c>
      <c r="D4560" s="144" t="str">
        <f>vlookup(A4560, 'OG Data Combined'!$A$2:$AQ6277,29,false)</f>
        <v>-</v>
      </c>
      <c r="E4560" t="str">
        <f>IFERROR(__xludf.DUMMYFUNCTION("IFERROR(REGEXEXTRACT((vlookup(A4560, 'OG Data Combined'!$A$2:$AQ6277,21,false)), ""\((.*?)\)""), """")"),"Jumps")</f>
        <v>Jumps</v>
      </c>
    </row>
    <row r="4561">
      <c r="A4561" s="143" t="s">
        <v>40792</v>
      </c>
      <c r="B4561" s="144" t="str">
        <f>vlookup(A4561, 'OG Data Combined'!$A$2:$Z6277,25,false)</f>
        <v>-</v>
      </c>
      <c r="D4561" s="144" t="str">
        <f>vlookup(A4561, 'OG Data Combined'!$A$2:$AQ6277,29,false)</f>
        <v>-</v>
      </c>
      <c r="E4561" t="str">
        <f>IFERROR(__xludf.DUMMYFUNCTION("IFERROR(REGEXEXTRACT((vlookup(A4561, 'OG Data Combined'!$A$2:$AQ6277,21,false)), ""\((.*?)\)""), """")"),"")</f>
        <v/>
      </c>
    </row>
    <row r="4562">
      <c r="A4562" s="143" t="s">
        <v>40793</v>
      </c>
      <c r="B4562" s="144" t="str">
        <f>vlookup(A4562, 'OG Data Combined'!$A$2:$Z6277,25,false)</f>
        <v>-</v>
      </c>
      <c r="D4562" s="166" t="str">
        <f>vlookup(A4562, 'OG Data Combined'!$A$2:$AQ6277,29,false)</f>
        <v>https://www.instagram.com/nate_johnson03/</v>
      </c>
      <c r="E4562" t="str">
        <f>IFERROR(__xludf.DUMMYFUNCTION("IFERROR(REGEXEXTRACT((vlookup(A4562, 'OG Data Combined'!$A$2:$AQ6277,21,false)), ""\((.*?)\)""), """")"),"")</f>
        <v/>
      </c>
    </row>
    <row r="4563">
      <c r="A4563" s="143" t="s">
        <v>40794</v>
      </c>
      <c r="B4563" s="144" t="str">
        <f>vlookup(A4563, 'OG Data Combined'!$A$2:$Z6277,25,false)</f>
        <v>-</v>
      </c>
      <c r="D4563" s="144" t="str">
        <f>vlookup(A4563, 'OG Data Combined'!$A$2:$AQ6277,29,false)</f>
        <v>-</v>
      </c>
      <c r="E4563" t="str">
        <f>IFERROR(__xludf.DUMMYFUNCTION("IFERROR(REGEXEXTRACT((vlookup(A4563, 'OG Data Combined'!$A$2:$AQ6277,21,false)), ""\((.*?)\)""), """")"),"")</f>
        <v/>
      </c>
    </row>
    <row r="4564">
      <c r="A4564" s="143" t="s">
        <v>40795</v>
      </c>
      <c r="B4564" s="144" t="str">
        <f>vlookup(A4564, 'OG Data Combined'!$A$2:$Z6277,25,false)</f>
        <v>-</v>
      </c>
      <c r="D4564" s="144" t="str">
        <f>vlookup(A4564, 'OG Data Combined'!$A$2:$AQ6277,29,false)</f>
        <v>-</v>
      </c>
      <c r="E4564" t="str">
        <f>IFERROR(__xludf.DUMMYFUNCTION("IFERROR(REGEXEXTRACT((vlookup(A4564, 'OG Data Combined'!$A$2:$AQ6277,21,false)), ""\((.*?)\)""), """")"),"Distance")</f>
        <v>Distance</v>
      </c>
    </row>
    <row r="4565">
      <c r="A4565" s="143" t="s">
        <v>40796</v>
      </c>
      <c r="B4565" s="144" t="str">
        <f>vlookup(A4565, 'OG Data Combined'!$A$2:$Z6277,25,false)</f>
        <v>-</v>
      </c>
      <c r="D4565" s="144" t="str">
        <f>vlookup(A4565, 'OG Data Combined'!$A$2:$AQ6277,29,false)</f>
        <v>-</v>
      </c>
      <c r="E4565" t="str">
        <f>IFERROR(__xludf.DUMMYFUNCTION("IFERROR(REGEXEXTRACT((vlookup(A4565, 'OG Data Combined'!$A$2:$AQ6277,21,false)), ""\((.*?)\)""), """")"),"Distance")</f>
        <v>Distance</v>
      </c>
    </row>
    <row r="4566">
      <c r="A4566" s="143" t="s">
        <v>40797</v>
      </c>
      <c r="B4566" s="144" t="str">
        <f>vlookup(A4566, 'OG Data Combined'!$A$2:$Z6277,25,false)</f>
        <v>-</v>
      </c>
      <c r="D4566" s="144" t="str">
        <f>vlookup(A4566, 'OG Data Combined'!$A$2:$AQ6277,29,false)</f>
        <v>-</v>
      </c>
      <c r="E4566" t="str">
        <f>IFERROR(__xludf.DUMMYFUNCTION("IFERROR(REGEXEXTRACT((vlookup(A4566, 'OG Data Combined'!$A$2:$AQ6277,21,false)), ""\((.*?)\)""), """")"),"Distance")</f>
        <v>Distance</v>
      </c>
    </row>
    <row r="4567">
      <c r="A4567" s="143" t="s">
        <v>40798</v>
      </c>
      <c r="B4567" s="144" t="str">
        <f>vlookup(A4567, 'OG Data Combined'!$A$2:$Z6277,25,false)</f>
        <v>-</v>
      </c>
      <c r="D4567" s="144" t="str">
        <f>vlookup(A4567, 'OG Data Combined'!$A$2:$AQ6277,29,false)</f>
        <v>-</v>
      </c>
      <c r="E4567" t="str">
        <f>IFERROR(__xludf.DUMMYFUNCTION("IFERROR(REGEXEXTRACT((vlookup(A4567, 'OG Data Combined'!$A$2:$AQ6277,21,false)), ""\((.*?)\)""), """")"),"")</f>
        <v/>
      </c>
    </row>
    <row r="4568">
      <c r="A4568" s="143" t="s">
        <v>40799</v>
      </c>
      <c r="B4568" s="144" t="str">
        <f>vlookup(A4568, 'OG Data Combined'!$A$2:$Z6277,25,false)</f>
        <v>-</v>
      </c>
      <c r="D4568" s="144" t="str">
        <f>vlookup(A4568, 'OG Data Combined'!$A$2:$AQ6277,29,false)</f>
        <v>-</v>
      </c>
      <c r="E4568" t="str">
        <f>IFERROR(__xludf.DUMMYFUNCTION("IFERROR(REGEXEXTRACT((vlookup(A4568, 'OG Data Combined'!$A$2:$AQ6277,21,false)), ""\((.*?)\)""), """")"),"")</f>
        <v/>
      </c>
    </row>
    <row r="4569">
      <c r="A4569" s="143" t="s">
        <v>40800</v>
      </c>
      <c r="B4569" s="166" t="str">
        <f>vlookup(A4569, 'OG Data Combined'!$A$2:$Z6277,25,false)</f>
        <v>https://twitter.com/nickddonahue92</v>
      </c>
      <c r="D4569" s="144" t="str">
        <f>vlookup(A4569, 'OG Data Combined'!$A$2:$AQ6277,29,false)</f>
        <v>-</v>
      </c>
      <c r="E4569" t="str">
        <f>IFERROR(__xludf.DUMMYFUNCTION("IFERROR(REGEXEXTRACT((vlookup(A4569, 'OG Data Combined'!$A$2:$AQ6277,21,false)), ""\((.*?)\)""), """")"),"")</f>
        <v/>
      </c>
    </row>
    <row r="4570">
      <c r="A4570" s="143" t="s">
        <v>40801</v>
      </c>
      <c r="B4570" s="166" t="str">
        <f>vlookup(A4570, 'OG Data Combined'!$A$2:$Z6277,25,false)</f>
        <v>https://twitter.com/hawkscoachmj</v>
      </c>
      <c r="D4570" s="144" t="str">
        <f>vlookup(A4570, 'OG Data Combined'!$A$2:$AQ6277,29,false)</f>
        <v>-</v>
      </c>
      <c r="E4570" t="str">
        <f>IFERROR(__xludf.DUMMYFUNCTION("IFERROR(REGEXEXTRACT((vlookup(A4570, 'OG Data Combined'!$A$2:$AQ6277,21,false)), ""\((.*?)\)""), """")"),"Long Sprints, Hurdles")</f>
        <v>Long Sprints, Hurdles</v>
      </c>
    </row>
    <row r="4571">
      <c r="A4571" s="143" t="s">
        <v>40802</v>
      </c>
      <c r="B4571" s="144" t="str">
        <f>vlookup(A4571, 'OG Data Combined'!$A$2:$Z6277,25,false)</f>
        <v>-</v>
      </c>
      <c r="D4571" s="166" t="str">
        <f>vlookup(A4571, 'OG Data Combined'!$A$2:$AQ6277,29,false)</f>
        <v>https://www.instagram.com/livz_lens/</v>
      </c>
      <c r="E4571" t="str">
        <f>IFERROR(__xludf.DUMMYFUNCTION("IFERROR(REGEXEXTRACT((vlookup(A4571, 'OG Data Combined'!$A$2:$AQ6277,21,false)), ""\((.*?)\)""), """")"),"")</f>
        <v/>
      </c>
    </row>
    <row r="4572">
      <c r="A4572" s="143" t="s">
        <v>40803</v>
      </c>
      <c r="B4572" s="144" t="str">
        <f>vlookup(A4572, 'OG Data Combined'!$A$2:$Z6277,25,false)</f>
        <v>-</v>
      </c>
      <c r="D4572" s="166" t="str">
        <f>vlookup(A4572, 'OG Data Combined'!$A$2:$AQ6277,29,false)</f>
        <v>https://www.instagram.com/trozthrows/</v>
      </c>
      <c r="E4572" t="str">
        <f>IFERROR(__xludf.DUMMYFUNCTION("IFERROR(REGEXEXTRACT((vlookup(A4572, 'OG Data Combined'!$A$2:$AQ6277,21,false)), ""\((.*?)\)""), """")"),"Throws")</f>
        <v>Throws</v>
      </c>
    </row>
    <row r="4573">
      <c r="A4573" s="143" t="s">
        <v>40804</v>
      </c>
      <c r="B4573" s="166" t="str">
        <f>vlookup(A4573, 'OG Data Combined'!$A$2:$Z6277,25,false)</f>
        <v>https://twitter.com/CoachIreland44</v>
      </c>
      <c r="D4573" s="144" t="str">
        <f>vlookup(A4573, 'OG Data Combined'!$A$2:$AQ6277,29,false)</f>
        <v>-</v>
      </c>
      <c r="E4573" t="str">
        <f>IFERROR(__xludf.DUMMYFUNCTION("IFERROR(REGEXEXTRACT((vlookup(A4573, 'OG Data Combined'!$A$2:$AQ6277,21,false)), ""\((.*?)\)""), """")"),"Sprints")</f>
        <v>Sprints</v>
      </c>
    </row>
    <row r="4574">
      <c r="A4574" s="143" t="s">
        <v>40805</v>
      </c>
      <c r="B4574" s="144" t="str">
        <f>vlookup(A4574, 'OG Data Combined'!$A$2:$Z6277,25,false)</f>
        <v>-</v>
      </c>
      <c r="D4574" s="144" t="str">
        <f>vlookup(A4574, 'OG Data Combined'!$A$2:$AQ6277,29,false)</f>
        <v>-</v>
      </c>
      <c r="E4574" t="str">
        <f>IFERROR(__xludf.DUMMYFUNCTION("IFERROR(REGEXEXTRACT((vlookup(A4574, 'OG Data Combined'!$A$2:$AQ6277,21,false)), ""\((.*?)\)""), """")"),"Pole Vault")</f>
        <v>Pole Vault</v>
      </c>
    </row>
    <row r="4575">
      <c r="A4575" s="143" t="s">
        <v>40806</v>
      </c>
      <c r="B4575" s="144" t="str">
        <f>vlookup(A4575, 'OG Data Combined'!$A$2:$Z6277,25,false)</f>
        <v>-</v>
      </c>
      <c r="D4575" s="144" t="str">
        <f>vlookup(A4575, 'OG Data Combined'!$A$2:$AQ6277,29,false)</f>
        <v>-</v>
      </c>
      <c r="E4575" t="str">
        <f>IFERROR(__xludf.DUMMYFUNCTION("IFERROR(REGEXEXTRACT((vlookup(A4575, 'OG Data Combined'!$A$2:$AQ6277,21,false)), ""\((.*?)\)""), """")"),"Multi-Events, Horizontal Jumps, Javelin")</f>
        <v>Multi-Events, Horizontal Jumps, Javelin</v>
      </c>
    </row>
    <row r="4576">
      <c r="A4576" s="143" t="s">
        <v>40807</v>
      </c>
      <c r="B4576" s="144" t="str">
        <f>vlookup(A4576, 'OG Data Combined'!$A$2:$Z6277,25,false)</f>
        <v>-</v>
      </c>
      <c r="D4576" s="144" t="str">
        <f>vlookup(A4576, 'OG Data Combined'!$A$2:$AQ6277,29,false)</f>
        <v>-</v>
      </c>
      <c r="E4576" t="str">
        <f>IFERROR(__xludf.DUMMYFUNCTION("IFERROR(REGEXEXTRACT((vlookup(A4576, 'OG Data Combined'!$A$2:$AQ6277,21,false)), ""\((.*?)\)""), """")"),"High Jump")</f>
        <v>High Jump</v>
      </c>
    </row>
    <row r="4577">
      <c r="A4577" s="143" t="s">
        <v>40809</v>
      </c>
      <c r="B4577" s="144" t="str">
        <f>vlookup(A4577, 'OG Data Combined'!$A$2:$Z6277,25,false)</f>
        <v>-</v>
      </c>
      <c r="D4577" s="166" t="str">
        <f>vlookup(A4577, 'OG Data Combined'!$A$2:$AQ6277,29,false)</f>
        <v>https://www.instagram.com/jeffmiller_uwmad/</v>
      </c>
      <c r="E4577" t="str">
        <f>IFERROR(__xludf.DUMMYFUNCTION("IFERROR(REGEXEXTRACT((vlookup(A4577, 'OG Data Combined'!$A$2:$AQ6277,21,false)), ""\((.*?)\)""), """")"),"Distance")</f>
        <v>Distance</v>
      </c>
    </row>
    <row r="4578">
      <c r="A4578" s="143" t="s">
        <v>40810</v>
      </c>
      <c r="B4578" s="144" t="str">
        <f>vlookup(A4578, 'OG Data Combined'!$A$2:$Z6277,25,false)</f>
        <v>-</v>
      </c>
      <c r="D4578" s="144" t="str">
        <f>vlookup(A4578, 'OG Data Combined'!$A$2:$AQ6277,29,false)</f>
        <v>-</v>
      </c>
      <c r="E4578" t="str">
        <f>IFERROR(__xludf.DUMMYFUNCTION("IFERROR(REGEXEXTRACT((vlookup(A4578, 'OG Data Combined'!$A$2:$AQ6277,21,false)), ""\((.*?)\)""), """")"),"")</f>
        <v/>
      </c>
    </row>
    <row r="4579">
      <c r="A4579" s="143" t="s">
        <v>40811</v>
      </c>
      <c r="B4579" s="144" t="str">
        <f>vlookup(A4579, 'OG Data Combined'!$A$2:$Z6277,25,false)</f>
        <v>-</v>
      </c>
      <c r="D4579" s="166" t="str">
        <f>vlookup(A4579, 'OG Data Combined'!$A$2:$AQ6277,29,false)</f>
        <v>https://www.instagram.com/vinny_brim/</v>
      </c>
      <c r="E4579" t="str">
        <f>IFERROR(__xludf.DUMMYFUNCTION("IFERROR(REGEXEXTRACT((vlookup(A4579, 'OG Data Combined'!$A$2:$AQ6277,21,false)), ""\((.*?)\)""), """")"),"Throws")</f>
        <v>Throws</v>
      </c>
    </row>
    <row r="4580">
      <c r="A4580" s="143" t="s">
        <v>40812</v>
      </c>
      <c r="B4580" s="144" t="str">
        <f>vlookup(A4580, 'OG Data Combined'!$A$2:$Z6277,25,false)</f>
        <v>-</v>
      </c>
      <c r="D4580" s="144" t="str">
        <f>vlookup(A4580, 'OG Data Combined'!$A$2:$AQ6277,29,false)</f>
        <v>-</v>
      </c>
      <c r="E4580" t="str">
        <f>IFERROR(__xludf.DUMMYFUNCTION("IFERROR(REGEXEXTRACT((vlookup(A4580, 'OG Data Combined'!$A$2:$AQ6277,21,false)), ""\((.*?)\)""), """")"),"Throws")</f>
        <v>Throws</v>
      </c>
    </row>
    <row r="4581">
      <c r="A4581" s="143" t="s">
        <v>40813</v>
      </c>
      <c r="B4581" s="144" t="str">
        <f>vlookup(A4581, 'OG Data Combined'!$A$2:$Z6277,25,false)</f>
        <v>-</v>
      </c>
      <c r="D4581" s="144" t="str">
        <f>vlookup(A4581, 'OG Data Combined'!$A$2:$AQ6277,29,false)</f>
        <v>-</v>
      </c>
      <c r="E4581" t="str">
        <f>IFERROR(__xludf.DUMMYFUNCTION("IFERROR(REGEXEXTRACT((vlookup(A4581, 'OG Data Combined'!$A$2:$AQ6277,21,false)), ""\((.*?)\)""), """")"),"Hurdles")</f>
        <v>Hurdles</v>
      </c>
    </row>
    <row r="4582">
      <c r="A4582" s="143" t="s">
        <v>40814</v>
      </c>
      <c r="B4582" s="154" t="str">
        <f>vlookup(A4582, 'OG Data Combined'!$A$2:$Z6277,25,false)</f>
        <v/>
      </c>
      <c r="D4582" s="154" t="str">
        <f>vlookup(A4582, 'OG Data Combined'!$A$2:$AQ6277,29,false)</f>
        <v/>
      </c>
      <c r="E4582" t="str">
        <f>IFERROR(__xludf.DUMMYFUNCTION("IFERROR(REGEXEXTRACT((vlookup(A4582, 'OG Data Combined'!$A$2:$AQ6277,21,false)), ""\((.*?)\)""), """")"),"Distance")</f>
        <v>Distance</v>
      </c>
    </row>
    <row r="4583">
      <c r="A4583" s="143" t="s">
        <v>40815</v>
      </c>
      <c r="B4583" s="144" t="str">
        <f>vlookup(A4583, 'OG Data Combined'!$A$2:$Z6277,25,false)</f>
        <v>-</v>
      </c>
      <c r="D4583" s="144" t="str">
        <f>vlookup(A4583, 'OG Data Combined'!$A$2:$AQ6277,29,false)</f>
        <v>-</v>
      </c>
      <c r="E4583" t="str">
        <f>IFERROR(__xludf.DUMMYFUNCTION("IFERROR(REGEXEXTRACT((vlookup(A4583, 'OG Data Combined'!$A$2:$AQ6277,21,false)), ""\((.*?)\)""), """")"),"Distance")</f>
        <v>Distance</v>
      </c>
    </row>
    <row r="4584">
      <c r="A4584" s="143" t="s">
        <v>40816</v>
      </c>
      <c r="B4584" s="144" t="str">
        <f>vlookup(A4584, 'OG Data Combined'!$A$2:$Z6277,25,false)</f>
        <v>-</v>
      </c>
      <c r="D4584" s="144" t="str">
        <f>vlookup(A4584, 'OG Data Combined'!$A$2:$AQ6277,29,false)</f>
        <v>-</v>
      </c>
      <c r="E4584" t="str">
        <f>IFERROR(__xludf.DUMMYFUNCTION("IFERROR(REGEXEXTRACT((vlookup(A4584, 'OG Data Combined'!$A$2:$AQ6277,21,false)), ""\((.*?)\)""), """")"),"Distance")</f>
        <v>Distance</v>
      </c>
    </row>
    <row r="4585">
      <c r="A4585" s="143" t="s">
        <v>40817</v>
      </c>
      <c r="B4585" s="144" t="str">
        <f>vlookup(A4585, 'OG Data Combined'!$A$2:$Z6277,25,false)</f>
        <v>-</v>
      </c>
      <c r="D4585" s="144" t="str">
        <f>vlookup(A4585, 'OG Data Combined'!$A$2:$AQ6277,29,false)</f>
        <v>-</v>
      </c>
      <c r="E4585" t="str">
        <f>IFERROR(__xludf.DUMMYFUNCTION("IFERROR(REGEXEXTRACT((vlookup(A4585, 'OG Data Combined'!$A$2:$AQ6277,21,false)), ""\((.*?)\)""), """")"),"Distance")</f>
        <v>Distance</v>
      </c>
    </row>
    <row r="4586">
      <c r="A4586" s="143" t="s">
        <v>42395</v>
      </c>
      <c r="B4586" s="144" t="str">
        <f>vlookup(A4586, 'OG Data Combined'!$A$2:$Z6277,25,false)</f>
        <v>-</v>
      </c>
      <c r="D4586" s="144" t="str">
        <f>vlookup(A4586, 'OG Data Combined'!$A$2:$AQ6277,29,false)</f>
        <v>-</v>
      </c>
      <c r="E4586" t="str">
        <f>IFERROR(__xludf.DUMMYFUNCTION("IFERROR(REGEXEXTRACT((vlookup(A4586, 'OG Data Combined'!$A$2:$AQ6277,21,false)), ""\((.*?)\)""), """")"),"")</f>
        <v/>
      </c>
    </row>
    <row r="4587">
      <c r="A4587" s="143" t="s">
        <v>40819</v>
      </c>
      <c r="B4587" s="144" t="str">
        <f>vlookup(A4587, 'OG Data Combined'!$A$2:$Z6277,25,false)</f>
        <v>-</v>
      </c>
      <c r="D4587" s="144" t="str">
        <f>vlookup(A4587, 'OG Data Combined'!$A$2:$AQ6277,29,false)</f>
        <v>-</v>
      </c>
      <c r="E4587" t="str">
        <f>IFERROR(__xludf.DUMMYFUNCTION("IFERROR(REGEXEXTRACT((vlookup(A4587, 'OG Data Combined'!$A$2:$AQ6277,21,false)), ""\((.*?)\)""), """")"),"")</f>
        <v/>
      </c>
    </row>
    <row r="4588">
      <c r="A4588" s="143" t="s">
        <v>40820</v>
      </c>
      <c r="B4588" s="144" t="str">
        <f>vlookup(A4588, 'OG Data Combined'!$A$2:$Z6277,25,false)</f>
        <v>-</v>
      </c>
      <c r="D4588" s="144" t="str">
        <f>vlookup(A4588, 'OG Data Combined'!$A$2:$AQ6277,29,false)</f>
        <v>-</v>
      </c>
      <c r="E4588" t="str">
        <f>IFERROR(__xludf.DUMMYFUNCTION("IFERROR(REGEXEXTRACT((vlookup(A4588, 'OG Data Combined'!$A$2:$AQ6277,21,false)), ""\((.*?)\)""), """")"),"Distance")</f>
        <v>Distance</v>
      </c>
    </row>
    <row r="4589">
      <c r="A4589" s="143" t="s">
        <v>40821</v>
      </c>
      <c r="B4589" s="144" t="str">
        <f>vlookup(A4589, 'OG Data Combined'!$A$2:$Z6277,25,false)</f>
        <v>-</v>
      </c>
      <c r="D4589" s="144" t="str">
        <f>vlookup(A4589, 'OG Data Combined'!$A$2:$AQ6277,29,false)</f>
        <v>-</v>
      </c>
      <c r="E4589" t="str">
        <f>IFERROR(__xludf.DUMMYFUNCTION("IFERROR(REGEXEXTRACT((vlookup(A4589, 'OG Data Combined'!$A$2:$AQ6277,21,false)), ""\((.*?)\)""), """")"),"")</f>
        <v/>
      </c>
    </row>
    <row r="4590">
      <c r="A4590" s="143" t="s">
        <v>40822</v>
      </c>
      <c r="B4590" s="144" t="str">
        <f>vlookup(A4590, 'OG Data Combined'!$A$2:$Z6277,25,false)</f>
        <v>-</v>
      </c>
      <c r="D4590" s="144" t="str">
        <f>vlookup(A4590, 'OG Data Combined'!$A$2:$AQ6277,29,false)</f>
        <v>-</v>
      </c>
      <c r="E4590" t="str">
        <f>IFERROR(__xludf.DUMMYFUNCTION("IFERROR(REGEXEXTRACT((vlookup(A4590, 'OG Data Combined'!$A$2:$AQ6277,21,false)), ""\((.*?)\)""), """")"),"")</f>
        <v/>
      </c>
    </row>
    <row r="4591">
      <c r="A4591" s="143" t="s">
        <v>40823</v>
      </c>
      <c r="B4591" s="144" t="str">
        <f>vlookup(A4591, 'OG Data Combined'!$A$2:$Z6277,25,false)</f>
        <v>-</v>
      </c>
      <c r="D4591" s="144" t="str">
        <f>vlookup(A4591, 'OG Data Combined'!$A$2:$AQ6277,29,false)</f>
        <v>-</v>
      </c>
      <c r="E4591" t="str">
        <f>IFERROR(__xludf.DUMMYFUNCTION("IFERROR(REGEXEXTRACT((vlookup(A4591, 'OG Data Combined'!$A$2:$AQ6277,21,false)), ""\((.*?)\)""), """")"),"")</f>
        <v/>
      </c>
    </row>
    <row r="4592">
      <c r="A4592" s="143" t="s">
        <v>40824</v>
      </c>
      <c r="B4592" s="144" t="str">
        <f>vlookup(A4592, 'OG Data Combined'!$A$2:$Z6277,25,false)</f>
        <v>-</v>
      </c>
      <c r="D4592" s="144" t="str">
        <f>vlookup(A4592, 'OG Data Combined'!$A$2:$AQ6277,29,false)</f>
        <v>-</v>
      </c>
      <c r="E4592" t="str">
        <f>IFERROR(__xludf.DUMMYFUNCTION("IFERROR(REGEXEXTRACT((vlookup(A4592, 'OG Data Combined'!$A$2:$AQ6277,21,false)), ""\((.*?)\)""), """")"),"")</f>
        <v/>
      </c>
    </row>
    <row r="4593">
      <c r="A4593" s="143" t="s">
        <v>40825</v>
      </c>
      <c r="B4593" s="144" t="str">
        <f>vlookup(A4593, 'OG Data Combined'!$A$2:$Z6277,25,false)</f>
        <v>-</v>
      </c>
      <c r="D4593" s="144" t="str">
        <f>vlookup(A4593, 'OG Data Combined'!$A$2:$AQ6277,29,false)</f>
        <v>-</v>
      </c>
      <c r="E4593" t="str">
        <f>IFERROR(__xludf.DUMMYFUNCTION("IFERROR(REGEXEXTRACT((vlookup(A4593, 'OG Data Combined'!$A$2:$AQ6277,21,false)), ""\((.*?)\)""), """")"),"Distance")</f>
        <v>Distance</v>
      </c>
    </row>
    <row r="4594">
      <c r="A4594" s="143" t="s">
        <v>40826</v>
      </c>
      <c r="B4594" s="144" t="str">
        <f>vlookup(A4594, 'OG Data Combined'!$A$2:$Z6277,25,false)</f>
        <v>-</v>
      </c>
      <c r="D4594" s="166" t="str">
        <f>vlookup(A4594, 'OG Data Combined'!$A$2:$AQ6277,29,false)</f>
        <v>https://www.instagram.com/lordcornwallace/</v>
      </c>
      <c r="E4594" t="str">
        <f>IFERROR(__xludf.DUMMYFUNCTION("IFERROR(REGEXEXTRACT((vlookup(A4594, 'OG Data Combined'!$A$2:$AQ6277,21,false)), ""\((.*?)\)""), """")"),"Throws")</f>
        <v>Throws</v>
      </c>
    </row>
    <row r="4595">
      <c r="A4595" s="143" t="s">
        <v>40827</v>
      </c>
      <c r="B4595" s="144" t="str">
        <f>vlookup(A4595, 'OG Data Combined'!$A$2:$Z6277,25,false)</f>
        <v>-</v>
      </c>
      <c r="D4595" s="166" t="str">
        <f>vlookup(A4595, 'OG Data Combined'!$A$2:$AQ6277,29,false)</f>
        <v>https://www.instagram.com/j_the_athlete/</v>
      </c>
      <c r="E4595" t="str">
        <f>IFERROR(__xludf.DUMMYFUNCTION("IFERROR(REGEXEXTRACT((vlookup(A4595, 'OG Data Combined'!$A$2:$AQ6277,21,false)), ""\((.*?)\)""), """")"),"Sprints, Relays")</f>
        <v>Sprints, Relays</v>
      </c>
    </row>
    <row r="4596">
      <c r="A4596" s="143" t="s">
        <v>40828</v>
      </c>
      <c r="B4596" s="166" t="str">
        <f>vlookup(A4596, 'OG Data Combined'!$A$2:$Z6277,25,false)</f>
        <v>https://twitter.com/jacobflores34</v>
      </c>
      <c r="D4596" s="144" t="str">
        <f>vlookup(A4596, 'OG Data Combined'!$A$2:$AQ6277,29,false)</f>
        <v>-</v>
      </c>
      <c r="E4596" t="str">
        <f>IFERROR(__xludf.DUMMYFUNCTION("IFERROR(REGEXEXTRACT((vlookup(A4596, 'OG Data Combined'!$A$2:$AQ6277,21,false)), ""\((.*?)\)""), """")"),"Pole Vault")</f>
        <v>Pole Vault</v>
      </c>
    </row>
    <row r="4597">
      <c r="A4597" s="143" t="s">
        <v>40829</v>
      </c>
      <c r="B4597" s="144" t="str">
        <f>vlookup(A4597, 'OG Data Combined'!$A$2:$Z6277,25,false)</f>
        <v>-</v>
      </c>
      <c r="D4597" s="144" t="str">
        <f>vlookup(A4597, 'OG Data Combined'!$A$2:$AQ6277,29,false)</f>
        <v>-</v>
      </c>
      <c r="E4597" t="str">
        <f>IFERROR(__xludf.DUMMYFUNCTION("IFERROR(REGEXEXTRACT((vlookup(A4597, 'OG Data Combined'!$A$2:$AQ6277,21,false)), ""\((.*?)\)""), """")"),"Jumps")</f>
        <v>Jumps</v>
      </c>
    </row>
    <row r="4598">
      <c r="A4598" s="143" t="s">
        <v>40830</v>
      </c>
      <c r="B4598" s="144" t="str">
        <f>vlookup(A4598, 'OG Data Combined'!$A$2:$Z6277,25,false)</f>
        <v>-</v>
      </c>
      <c r="D4598" s="144" t="str">
        <f>vlookup(A4598, 'OG Data Combined'!$A$2:$AQ6277,29,false)</f>
        <v>-</v>
      </c>
      <c r="E4598" t="str">
        <f>IFERROR(__xludf.DUMMYFUNCTION("IFERROR(REGEXEXTRACT((vlookup(A4598, 'OG Data Combined'!$A$2:$AQ6277,21,false)), ""\((.*?)\)""), """")"),"Jumps")</f>
        <v>Jumps</v>
      </c>
    </row>
    <row r="4599">
      <c r="A4599" s="143" t="s">
        <v>40831</v>
      </c>
      <c r="B4599" s="161" t="str">
        <f>vlookup(A4599, 'OG Data Combined'!$A$2:$Z6277,25,false)</f>
        <v/>
      </c>
      <c r="D4599" s="154" t="str">
        <f>vlookup(A4599, 'OG Data Combined'!$A$2:$AQ6277,29,false)</f>
        <v/>
      </c>
      <c r="E4599" t="str">
        <f>IFERROR(__xludf.DUMMYFUNCTION("IFERROR(REGEXEXTRACT((vlookup(A4599, 'OG Data Combined'!$A$2:$AQ6277,21,false)), ""\((.*?)\)""), """")"),"Distance")</f>
        <v>Distance</v>
      </c>
    </row>
    <row r="4600">
      <c r="A4600" s="143" t="s">
        <v>40832</v>
      </c>
      <c r="B4600" s="144" t="str">
        <f>vlookup(A4600, 'OG Data Combined'!$A$2:$Z6277,25,false)</f>
        <v>-</v>
      </c>
      <c r="D4600" s="144" t="str">
        <f>vlookup(A4600, 'OG Data Combined'!$A$2:$AQ6277,29,false)</f>
        <v>-</v>
      </c>
      <c r="E4600" t="str">
        <f>IFERROR(__xludf.DUMMYFUNCTION("IFERROR(REGEXEXTRACT((vlookup(A4600, 'OG Data Combined'!$A$2:$AQ6277,21,false)), ""\((.*?)\)""), """")"),"Distance")</f>
        <v>Distance</v>
      </c>
    </row>
    <row r="4601">
      <c r="A4601" s="143" t="s">
        <v>29139</v>
      </c>
      <c r="B4601" s="144" t="str">
        <f>vlookup(A4601, 'OG Data Combined'!$A$2:$Z6277,25,false)</f>
        <v>-</v>
      </c>
      <c r="D4601" s="144" t="str">
        <f>vlookup(A4601, 'OG Data Combined'!$A$2:$AQ6277,29,false)</f>
        <v>-</v>
      </c>
      <c r="E4601" t="str">
        <f>IFERROR(__xludf.DUMMYFUNCTION("IFERROR(REGEXEXTRACT((vlookup(A4601, 'OG Data Combined'!$A$2:$AQ6277,21,false)), ""\((.*?)\)""), """")"),"Distance")</f>
        <v>Distance</v>
      </c>
    </row>
    <row r="4602">
      <c r="A4602" s="143" t="s">
        <v>40833</v>
      </c>
      <c r="B4602" s="144" t="str">
        <f>vlookup(A4602, 'OG Data Combined'!$A$2:$Z6277,25,false)</f>
        <v>-</v>
      </c>
      <c r="D4602" s="144" t="str">
        <f>vlookup(A4602, 'OG Data Combined'!$A$2:$AQ6277,29,false)</f>
        <v>-</v>
      </c>
      <c r="E4602" t="str">
        <f>IFERROR(__xludf.DUMMYFUNCTION("IFERROR(REGEXEXTRACT((vlookup(A4602, 'OG Data Combined'!$A$2:$AQ6277,21,false)), ""\((.*?)\)""), """")"),"")</f>
        <v/>
      </c>
    </row>
    <row r="4603">
      <c r="A4603" s="143" t="s">
        <v>40834</v>
      </c>
      <c r="B4603" s="144" t="str">
        <f>vlookup(A4603, 'OG Data Combined'!$A$2:$Z6277,25,false)</f>
        <v>-</v>
      </c>
      <c r="D4603" s="144" t="str">
        <f>vlookup(A4603, 'OG Data Combined'!$A$2:$AQ6277,29,false)</f>
        <v>-</v>
      </c>
      <c r="E4603" t="str">
        <f>IFERROR(__xludf.DUMMYFUNCTION("IFERROR(REGEXEXTRACT((vlookup(A4603, 'OG Data Combined'!$A$2:$AQ6277,21,false)), ""\((.*?)\)""), """")"),"Throws")</f>
        <v>Throws</v>
      </c>
    </row>
    <row r="4604">
      <c r="A4604" s="143" t="s">
        <v>40835</v>
      </c>
      <c r="B4604" s="144" t="str">
        <f>vlookup(A4604, 'OG Data Combined'!$A$2:$Z6277,25,false)</f>
        <v>-</v>
      </c>
      <c r="D4604" s="166" t="str">
        <f>vlookup(A4604, 'OG Data Combined'!$A$2:$AQ6277,29,false)</f>
        <v>https://www.instagram.com/banfieldperformance/</v>
      </c>
      <c r="E4604" t="str">
        <f>IFERROR(__xludf.DUMMYFUNCTION("IFERROR(REGEXEXTRACT((vlookup(A4604, 'OG Data Combined'!$A$2:$AQ6277,21,false)), ""\((.*?)\)""), """")"),"Sprints")</f>
        <v>Sprints</v>
      </c>
    </row>
    <row r="4605">
      <c r="A4605" s="143" t="s">
        <v>40836</v>
      </c>
      <c r="B4605" s="144" t="str">
        <f>vlookup(A4605, 'OG Data Combined'!$A$2:$Z6277,25,false)</f>
        <v>-</v>
      </c>
      <c r="D4605" s="144" t="str">
        <f>vlookup(A4605, 'OG Data Combined'!$A$2:$AQ6277,29,false)</f>
        <v>-</v>
      </c>
      <c r="E4605" t="str">
        <f>IFERROR(__xludf.DUMMYFUNCTION("IFERROR(REGEXEXTRACT((vlookup(A4605, 'OG Data Combined'!$A$2:$AQ6277,21,false)), ""\((.*?)\)""), """")"),"Pole Vault")</f>
        <v>Pole Vault</v>
      </c>
    </row>
    <row r="4606">
      <c r="A4606" s="143" t="s">
        <v>40837</v>
      </c>
      <c r="B4606" s="144" t="str">
        <f>vlookup(A4606, 'OG Data Combined'!$A$2:$Z6277,25,false)</f>
        <v>-</v>
      </c>
      <c r="D4606" s="144" t="str">
        <f>vlookup(A4606, 'OG Data Combined'!$A$2:$AQ6277,29,false)</f>
        <v>-</v>
      </c>
      <c r="E4606" t="str">
        <f>IFERROR(__xludf.DUMMYFUNCTION("IFERROR(REGEXEXTRACT((vlookup(A4606, 'OG Data Combined'!$A$2:$AQ6277,21,false)), ""\((.*?)\)""), """")"),"Hurdles, Multi-events")</f>
        <v>Hurdles, Multi-events</v>
      </c>
    </row>
    <row r="4607">
      <c r="A4607" s="143" t="s">
        <v>40838</v>
      </c>
      <c r="B4607" s="144" t="str">
        <f>vlookup(A4607, 'OG Data Combined'!$A$2:$Z6277,25,false)</f>
        <v>-</v>
      </c>
      <c r="D4607" s="144" t="str">
        <f>vlookup(A4607, 'OG Data Combined'!$A$2:$AQ6277,29,false)</f>
        <v>-</v>
      </c>
      <c r="E4607" t="str">
        <f>IFERROR(__xludf.DUMMYFUNCTION("IFERROR(REGEXEXTRACT((vlookup(A4607, 'OG Data Combined'!$A$2:$AQ6277,21,false)), ""\((.*?)\)""), """")"),"")</f>
        <v/>
      </c>
    </row>
    <row r="4608">
      <c r="A4608" s="143" t="s">
        <v>40839</v>
      </c>
      <c r="B4608" s="144" t="str">
        <f>vlookup(A4608, 'OG Data Combined'!$A$2:$Z6277,25,false)</f>
        <v>-</v>
      </c>
      <c r="D4608" s="144" t="str">
        <f>vlookup(A4608, 'OG Data Combined'!$A$2:$AQ6277,29,false)</f>
        <v>-</v>
      </c>
      <c r="E4608" t="str">
        <f>IFERROR(__xludf.DUMMYFUNCTION("IFERROR(REGEXEXTRACT((vlookup(A4608, 'OG Data Combined'!$A$2:$AQ6277,21,false)), ""\((.*?)\)""), """")"),"Jumps, Sprints")</f>
        <v>Jumps, Sprints</v>
      </c>
    </row>
    <row r="4609">
      <c r="A4609" s="143" t="s">
        <v>40840</v>
      </c>
      <c r="B4609" s="144" t="str">
        <f>vlookup(A4609, 'OG Data Combined'!$A$2:$Z6277,25,false)</f>
        <v>-</v>
      </c>
      <c r="D4609" s="144" t="str">
        <f>vlookup(A4609, 'OG Data Combined'!$A$2:$AQ6277,29,false)</f>
        <v>-</v>
      </c>
      <c r="E4609" t="str">
        <f>IFERROR(__xludf.DUMMYFUNCTION("IFERROR(REGEXEXTRACT((vlookup(A4609, 'OG Data Combined'!$A$2:$AQ6277,21,false)), ""\((.*?)\)""), """")"),"Throws")</f>
        <v>Throws</v>
      </c>
    </row>
    <row r="4610">
      <c r="A4610" s="143" t="s">
        <v>40841</v>
      </c>
      <c r="B4610" s="144" t="str">
        <f>vlookup(A4610, 'OG Data Combined'!$A$2:$Z6277,25,false)</f>
        <v>-</v>
      </c>
      <c r="D4610" s="144" t="str">
        <f>vlookup(A4610, 'OG Data Combined'!$A$2:$AQ6277,29,false)</f>
        <v>-</v>
      </c>
      <c r="E4610" t="str">
        <f>IFERROR(__xludf.DUMMYFUNCTION("IFERROR(REGEXEXTRACT((vlookup(A4610, 'OG Data Combined'!$A$2:$AQ6277,21,false)), ""\((.*?)\)""), """")"),"Throws")</f>
        <v>Throws</v>
      </c>
    </row>
    <row r="4611">
      <c r="A4611" s="143" t="s">
        <v>40842</v>
      </c>
      <c r="B4611" s="144" t="str">
        <f>vlookup(A4611, 'OG Data Combined'!$A$2:$Z6277,25,false)</f>
        <v>-</v>
      </c>
      <c r="D4611" s="166" t="str">
        <f>vlookup(A4611, 'OG Data Combined'!$A$2:$AQ6277,29,false)</f>
        <v>https://www.instagram.com/zionthechamp/</v>
      </c>
      <c r="E4611" t="str">
        <f>IFERROR(__xludf.DUMMYFUNCTION("IFERROR(REGEXEXTRACT((vlookup(A4611, 'OG Data Combined'!$A$2:$AQ6277,21,false)), ""\((.*?)\)""), """")"),"Sprints")</f>
        <v>Sprints</v>
      </c>
    </row>
    <row r="4612">
      <c r="A4612" s="143" t="s">
        <v>40843</v>
      </c>
      <c r="B4612" s="144" t="str">
        <f>vlookup(A4612, 'OG Data Combined'!$A$2:$Z6277,25,false)</f>
        <v>-</v>
      </c>
      <c r="D4612" s="166" t="str">
        <f>vlookup(A4612, 'OG Data Combined'!$A$2:$AQ6277,29,false)</f>
        <v>https://www.instagram.com/josedelgado445/</v>
      </c>
      <c r="E4612" t="str">
        <f>IFERROR(__xludf.DUMMYFUNCTION("IFERROR(REGEXEXTRACT((vlookup(A4612, 'OG Data Combined'!$A$2:$AQ6277,21,false)), ""\((.*?)\)""), """")"),"Distance")</f>
        <v>Distance</v>
      </c>
    </row>
    <row r="4613">
      <c r="A4613" s="143" t="s">
        <v>40844</v>
      </c>
      <c r="B4613" s="144" t="str">
        <f>vlookup(A4613, 'OG Data Combined'!$A$2:$Z6277,25,false)</f>
        <v>-</v>
      </c>
      <c r="D4613" s="144" t="str">
        <f>vlookup(A4613, 'OG Data Combined'!$A$2:$AQ6277,29,false)</f>
        <v>-</v>
      </c>
      <c r="E4613" t="str">
        <f>IFERROR(__xludf.DUMMYFUNCTION("IFERROR(REGEXEXTRACT((vlookup(A4613, 'OG Data Combined'!$A$2:$AQ6277,21,false)), ""\((.*?)\)""), """")"),"Distance")</f>
        <v>Distance</v>
      </c>
    </row>
    <row r="4614">
      <c r="A4614" s="143" t="s">
        <v>40845</v>
      </c>
      <c r="B4614" s="144" t="str">
        <f>vlookup(A4614, 'OG Data Combined'!$A$2:$Z6277,25,false)</f>
        <v>-</v>
      </c>
      <c r="D4614" s="144" t="str">
        <f>vlookup(A4614, 'OG Data Combined'!$A$2:$AQ6277,29,false)</f>
        <v>-</v>
      </c>
      <c r="E4614" t="str">
        <f>IFERROR(__xludf.DUMMYFUNCTION("IFERROR(REGEXEXTRACT((vlookup(A4614, 'OG Data Combined'!$A$2:$AQ6277,21,false)), ""\((.*?)\)""), """")"),"")</f>
        <v/>
      </c>
    </row>
    <row r="4615">
      <c r="A4615" s="143" t="s">
        <v>40846</v>
      </c>
      <c r="B4615" s="144" t="str">
        <f>vlookup(A4615, 'OG Data Combined'!$A$2:$Z6277,25,false)</f>
        <v>-</v>
      </c>
      <c r="D4615" s="144" t="str">
        <f>vlookup(A4615, 'OG Data Combined'!$A$2:$AQ6277,29,false)</f>
        <v>-</v>
      </c>
      <c r="E4615" t="str">
        <f>IFERROR(__xludf.DUMMYFUNCTION("IFERROR(REGEXEXTRACT((vlookup(A4615, 'OG Data Combined'!$A$2:$AQ6277,21,false)), ""\((.*?)\)""), """")"),"")</f>
        <v/>
      </c>
    </row>
    <row r="4616">
      <c r="A4616" s="143" t="s">
        <v>40847</v>
      </c>
      <c r="B4616" s="144" t="str">
        <f>vlookup(A4616, 'OG Data Combined'!$A$2:$Z6277,25,false)</f>
        <v>-</v>
      </c>
      <c r="D4616" s="144" t="str">
        <f>vlookup(A4616, 'OG Data Combined'!$A$2:$AQ6277,29,false)</f>
        <v>-</v>
      </c>
      <c r="E4616" t="str">
        <f>IFERROR(__xludf.DUMMYFUNCTION("IFERROR(REGEXEXTRACT((vlookup(A4616, 'OG Data Combined'!$A$2:$AQ6277,21,false)), ""\((.*?)\)""), """")"),"Throws")</f>
        <v>Throws</v>
      </c>
    </row>
    <row r="4617">
      <c r="A4617" s="143" t="s">
        <v>40848</v>
      </c>
      <c r="B4617" s="144" t="str">
        <f>vlookup(A4617, 'OG Data Combined'!$A$2:$Z6277,25,false)</f>
        <v>-</v>
      </c>
      <c r="D4617" s="144" t="str">
        <f>vlookup(A4617, 'OG Data Combined'!$A$2:$AQ6277,29,false)</f>
        <v>-</v>
      </c>
      <c r="E4617" t="str">
        <f>IFERROR(__xludf.DUMMYFUNCTION("IFERROR(REGEXEXTRACT((vlookup(A4617, 'OG Data Combined'!$A$2:$AQ6277,21,false)), ""\((.*?)\)""), """")"),"Throws, Hammer, Javelin")</f>
        <v>Throws, Hammer, Javelin</v>
      </c>
    </row>
    <row r="4618">
      <c r="A4618" s="143" t="s">
        <v>40849</v>
      </c>
      <c r="B4618" s="144" t="str">
        <f>vlookup(A4618, 'OG Data Combined'!$A$2:$Z6277,25,false)</f>
        <v>-</v>
      </c>
      <c r="D4618" s="144" t="str">
        <f>vlookup(A4618, 'OG Data Combined'!$A$2:$AQ6277,29,false)</f>
        <v>-</v>
      </c>
      <c r="E4618" t="str">
        <f>IFERROR(__xludf.DUMMYFUNCTION("IFERROR(REGEXEXTRACT((vlookup(A4618, 'OG Data Combined'!$A$2:$AQ6277,21,false)), ""\((.*?)\)""), """")"),"Sprints")</f>
        <v>Sprints</v>
      </c>
    </row>
    <row r="4619">
      <c r="A4619" s="143" t="s">
        <v>40850</v>
      </c>
      <c r="B4619" s="144" t="str">
        <f>vlookup(A4619, 'OG Data Combined'!$A$2:$Z6277,25,false)</f>
        <v>-</v>
      </c>
      <c r="D4619" s="166" t="str">
        <f>vlookup(A4619, 'OG Data Combined'!$A$2:$AQ6277,29,false)</f>
        <v>https://www.instagram.com/steven_youngblood/</v>
      </c>
      <c r="E4619" t="str">
        <f>IFERROR(__xludf.DUMMYFUNCTION("IFERROR(REGEXEXTRACT((vlookup(A4619, 'OG Data Combined'!$A$2:$AQ6277,21,false)), ""\((.*?)\)""), """")"),"")</f>
        <v/>
      </c>
    </row>
    <row r="4620">
      <c r="A4620" s="143" t="s">
        <v>40851</v>
      </c>
      <c r="B4620" s="144" t="str">
        <f>vlookup(A4620, 'OG Data Combined'!$A$2:$Z6277,25,false)</f>
        <v>-</v>
      </c>
      <c r="D4620" s="144" t="str">
        <f>vlookup(A4620, 'OG Data Combined'!$A$2:$AQ6277,29,false)</f>
        <v>-</v>
      </c>
      <c r="E4620" t="str">
        <f>IFERROR(__xludf.DUMMYFUNCTION("IFERROR(REGEXEXTRACT((vlookup(A4620, 'OG Data Combined'!$A$2:$AQ6277,21,false)), ""\((.*?)\)""), """")"),"")</f>
        <v/>
      </c>
    </row>
    <row r="4621">
      <c r="A4621" s="143" t="s">
        <v>40852</v>
      </c>
      <c r="B4621" s="144" t="str">
        <f>vlookup(A4621, 'OG Data Combined'!$A$2:$Z6277,25,false)</f>
        <v>-</v>
      </c>
      <c r="D4621" s="144" t="str">
        <f>vlookup(A4621, 'OG Data Combined'!$A$2:$AQ6277,29,false)</f>
        <v>-</v>
      </c>
      <c r="E4621" t="str">
        <f>IFERROR(__xludf.DUMMYFUNCTION("IFERROR(REGEXEXTRACT((vlookup(A4621, 'OG Data Combined'!$A$2:$AQ6277,21,false)), ""\((.*?)\)""), """")"),"Throws")</f>
        <v>Throws</v>
      </c>
    </row>
    <row r="4622">
      <c r="A4622" s="143" t="s">
        <v>40853</v>
      </c>
      <c r="B4622" s="144" t="str">
        <f>vlookup(A4622, 'OG Data Combined'!$A$2:$Z6277,25,false)</f>
        <v>-</v>
      </c>
      <c r="D4622" s="166" t="str">
        <f>vlookup(A4622, 'OG Data Combined'!$A$2:$AQ6277,29,false)</f>
        <v>https://www.instagram.com/coach_jwyatt/</v>
      </c>
      <c r="E4622" t="str">
        <f>IFERROR(__xludf.DUMMYFUNCTION("IFERROR(REGEXEXTRACT((vlookup(A4622, 'OG Data Combined'!$A$2:$AQ6277,21,false)), ""\((.*?)\)""), """")"),"")</f>
        <v/>
      </c>
    </row>
    <row r="4623">
      <c r="A4623" s="143" t="s">
        <v>40854</v>
      </c>
      <c r="B4623" s="144" t="str">
        <f>vlookup(A4623, 'OG Data Combined'!$A$2:$Z6277,25,false)</f>
        <v>-</v>
      </c>
      <c r="D4623" s="166" t="str">
        <f>vlookup(A4623, 'OG Data Combined'!$A$2:$AQ6277,29,false)</f>
        <v>https://www.instagram.com/coach_kdahl/</v>
      </c>
      <c r="E4623" t="str">
        <f>IFERROR(__xludf.DUMMYFUNCTION("IFERROR(REGEXEXTRACT((vlookup(A4623, 'OG Data Combined'!$A$2:$AQ6277,21,false)), ""\((.*?)\)""), """")"),"")</f>
        <v/>
      </c>
    </row>
    <row r="4624">
      <c r="A4624" s="143" t="s">
        <v>40855</v>
      </c>
      <c r="B4624" s="144" t="str">
        <f>vlookup(A4624, 'OG Data Combined'!$A$2:$Z6277,25,false)</f>
        <v>-</v>
      </c>
      <c r="D4624" s="144" t="str">
        <f>vlookup(A4624, 'OG Data Combined'!$A$2:$AQ6277,29,false)</f>
        <v>-</v>
      </c>
      <c r="E4624" t="str">
        <f>IFERROR(__xludf.DUMMYFUNCTION("IFERROR(REGEXEXTRACT((vlookup(A4624, 'OG Data Combined'!$A$2:$AQ6277,21,false)), ""\((.*?)\)""), """")"),"Distance")</f>
        <v>Distance</v>
      </c>
    </row>
    <row r="4625">
      <c r="A4625" s="143" t="s">
        <v>40856</v>
      </c>
      <c r="B4625" s="166" t="str">
        <f>vlookup(A4625, 'OG Data Combined'!$A$2:$Z6277,25,false)</f>
        <v>https://twitter.com/coach_hays2</v>
      </c>
      <c r="D4625" s="144" t="str">
        <f>vlookup(A4625, 'OG Data Combined'!$A$2:$AQ6277,29,false)</f>
        <v>-</v>
      </c>
      <c r="E4625" t="str">
        <f>IFERROR(__xludf.DUMMYFUNCTION("IFERROR(REGEXEXTRACT((vlookup(A4625, 'OG Data Combined'!$A$2:$AQ6277,21,false)), ""\((.*?)\)""), """")"),"")</f>
        <v/>
      </c>
    </row>
    <row r="4626">
      <c r="A4626" s="143" t="s">
        <v>40857</v>
      </c>
      <c r="B4626" s="144" t="str">
        <f>vlookup(A4626, 'OG Data Combined'!$A$2:$Z6277,25,false)</f>
        <v>-</v>
      </c>
      <c r="D4626" s="144" t="str">
        <f>vlookup(A4626, 'OG Data Combined'!$A$2:$AQ6277,29,false)</f>
        <v>-</v>
      </c>
      <c r="E4626" t="str">
        <f>IFERROR(__xludf.DUMMYFUNCTION("IFERROR(REGEXEXTRACT((vlookup(A4626, 'OG Data Combined'!$A$2:$AQ6277,21,false)), ""\((.*?)\)""), """")"),"Throws")</f>
        <v>Throws</v>
      </c>
    </row>
    <row r="4627">
      <c r="A4627" s="143" t="s">
        <v>40858</v>
      </c>
      <c r="B4627" s="166" t="str">
        <f>vlookup(A4627, 'OG Data Combined'!$A$2:$Z6277,25,false)</f>
        <v>https://twitter.com/CoachPhipps8</v>
      </c>
      <c r="D4627" s="144" t="str">
        <f>vlookup(A4627, 'OG Data Combined'!$A$2:$AQ6277,29,false)</f>
        <v>-</v>
      </c>
      <c r="E4627" t="str">
        <f>IFERROR(__xludf.DUMMYFUNCTION("IFERROR(REGEXEXTRACT((vlookup(A4627, 'OG Data Combined'!$A$2:$AQ6277,21,false)), ""\((.*?)\)""), """")"),"Jumps")</f>
        <v>Jumps</v>
      </c>
    </row>
    <row r="4628">
      <c r="A4628" s="143" t="s">
        <v>40859</v>
      </c>
      <c r="B4628" s="144" t="str">
        <f>vlookup(A4628, 'OG Data Combined'!$A$2:$Z6277,25,false)</f>
        <v>-</v>
      </c>
      <c r="D4628" s="144" t="str">
        <f>vlookup(A4628, 'OG Data Combined'!$A$2:$AQ6277,29,false)</f>
        <v>-</v>
      </c>
      <c r="E4628" t="str">
        <f>IFERROR(__xludf.DUMMYFUNCTION("IFERROR(REGEXEXTRACT((vlookup(A4628, 'OG Data Combined'!$A$2:$AQ6277,21,false)), ""\((.*?)\)""), """")"),"Distance")</f>
        <v>Distance</v>
      </c>
    </row>
    <row r="4629">
      <c r="A4629" s="143" t="s">
        <v>40860</v>
      </c>
      <c r="B4629" s="144" t="str">
        <f>vlookup(A4629, 'OG Data Combined'!$A$2:$Z6277,25,false)</f>
        <v>-</v>
      </c>
      <c r="D4629" s="166" t="str">
        <f>vlookup(A4629, 'OG Data Combined'!$A$2:$AQ6277,29,false)</f>
        <v>https://www.instagram.com/c_rich_spirit/</v>
      </c>
      <c r="E4629" t="str">
        <f>IFERROR(__xludf.DUMMYFUNCTION("IFERROR(REGEXEXTRACT((vlookup(A4629, 'OG Data Combined'!$A$2:$AQ6277,21,false)), ""\((.*?)\)""), """")"),"")</f>
        <v/>
      </c>
    </row>
    <row r="4630">
      <c r="A4630" s="143" t="s">
        <v>40861</v>
      </c>
      <c r="B4630" s="144" t="str">
        <f>vlookup(A4630, 'OG Data Combined'!$A$2:$Z6277,25,false)</f>
        <v>-</v>
      </c>
      <c r="D4630" s="144" t="str">
        <f>vlookup(A4630, 'OG Data Combined'!$A$2:$AQ6277,29,false)</f>
        <v>-</v>
      </c>
      <c r="E4630" t="str">
        <f>IFERROR(__xludf.DUMMYFUNCTION("IFERROR(REGEXEXTRACT((vlookup(A4630, 'OG Data Combined'!$A$2:$AQ6277,21,false)), ""\((.*?)\)""), """")"),"Sprints")</f>
        <v>Sprints</v>
      </c>
    </row>
    <row r="4631">
      <c r="A4631" s="143" t="s">
        <v>40862</v>
      </c>
      <c r="B4631" s="144" t="str">
        <f>vlookup(A4631, 'OG Data Combined'!$A$2:$Z6277,25,false)</f>
        <v>-</v>
      </c>
      <c r="D4631" s="144" t="str">
        <f>vlookup(A4631, 'OG Data Combined'!$A$2:$AQ6277,29,false)</f>
        <v>-</v>
      </c>
      <c r="E4631" t="str">
        <f>IFERROR(__xludf.DUMMYFUNCTION("IFERROR(REGEXEXTRACT((vlookup(A4631, 'OG Data Combined'!$A$2:$AQ6277,21,false)), ""\((.*?)\)""), """")"),"Jumps")</f>
        <v>Jumps</v>
      </c>
    </row>
    <row r="4632">
      <c r="A4632" s="143" t="s">
        <v>40863</v>
      </c>
      <c r="B4632" s="144" t="str">
        <f>vlookup(A4632, 'OG Data Combined'!$A$2:$Z6277,25,false)</f>
        <v>-</v>
      </c>
      <c r="D4632" s="144" t="str">
        <f>vlookup(A4632, 'OG Data Combined'!$A$2:$AQ6277,29,false)</f>
        <v>-</v>
      </c>
      <c r="E4632" t="str">
        <f>IFERROR(__xludf.DUMMYFUNCTION("IFERROR(REGEXEXTRACT((vlookup(A4632, 'OG Data Combined'!$A$2:$AQ6277,21,false)), ""\((.*?)\)""), """")"),"Hurdles")</f>
        <v>Hurdles</v>
      </c>
    </row>
    <row r="4633">
      <c r="A4633" s="143" t="s">
        <v>40864</v>
      </c>
      <c r="B4633" s="144" t="str">
        <f>vlookup(A4633, 'OG Data Combined'!$A$2:$Z6277,25,false)</f>
        <v>-</v>
      </c>
      <c r="D4633" s="166" t="str">
        <f>vlookup(A4633, 'OG Data Combined'!$A$2:$AQ6277,29,false)</f>
        <v>https://www.instagram.com/bryramos09/</v>
      </c>
      <c r="E4633" t="str">
        <f>IFERROR(__xludf.DUMMYFUNCTION("IFERROR(REGEXEXTRACT((vlookup(A4633, 'OG Data Combined'!$A$2:$AQ6277,21,false)), ""\((.*?)\)""), """")"),"Distance")</f>
        <v>Distance</v>
      </c>
    </row>
    <row r="4634">
      <c r="A4634" s="143" t="s">
        <v>40865</v>
      </c>
      <c r="B4634" s="144" t="str">
        <f>vlookup(A4634, 'OG Data Combined'!$A$2:$Z6277,25,false)</f>
        <v>-</v>
      </c>
      <c r="D4634" s="144" t="str">
        <f>vlookup(A4634, 'OG Data Combined'!$A$2:$AQ6277,29,false)</f>
        <v>-</v>
      </c>
      <c r="E4634" t="str">
        <f>IFERROR(__xludf.DUMMYFUNCTION("IFERROR(REGEXEXTRACT((vlookup(A4634, 'OG Data Combined'!$A$2:$AQ6277,21,false)), ""\((.*?)\)""), """")"),"Distance")</f>
        <v>Distance</v>
      </c>
    </row>
    <row r="4635">
      <c r="A4635" s="143" t="s">
        <v>40866</v>
      </c>
      <c r="B4635" s="144" t="str">
        <f>vlookup(A4635, 'OG Data Combined'!$A$2:$Z6277,25,false)</f>
        <v>-</v>
      </c>
      <c r="D4635" s="144" t="str">
        <f>vlookup(A4635, 'OG Data Combined'!$A$2:$AQ6277,29,false)</f>
        <v>-</v>
      </c>
      <c r="E4635" t="str">
        <f>IFERROR(__xludf.DUMMYFUNCTION("IFERROR(REGEXEXTRACT((vlookup(A4635, 'OG Data Combined'!$A$2:$AQ6277,21,false)), ""\((.*?)\)""), """")"),"")</f>
        <v/>
      </c>
    </row>
    <row r="4636">
      <c r="A4636" s="143" t="s">
        <v>40867</v>
      </c>
      <c r="B4636" s="144" t="str">
        <f>vlookup(A4636, 'OG Data Combined'!$A$2:$Z6277,25,false)</f>
        <v>-</v>
      </c>
      <c r="D4636" s="144" t="str">
        <f>vlookup(A4636, 'OG Data Combined'!$A$2:$AQ6277,29,false)</f>
        <v>-</v>
      </c>
      <c r="E4636" t="str">
        <f>IFERROR(__xludf.DUMMYFUNCTION("IFERROR(REGEXEXTRACT((vlookup(A4636, 'OG Data Combined'!$A$2:$AQ6277,21,false)), ""\((.*?)\)""), """")"),"")</f>
        <v/>
      </c>
    </row>
    <row r="4637">
      <c r="A4637" s="143" t="s">
        <v>40868</v>
      </c>
      <c r="B4637" s="144" t="str">
        <f>vlookup(A4637, 'OG Data Combined'!$A$2:$Z6277,25,false)</f>
        <v>-</v>
      </c>
      <c r="D4637" s="144" t="str">
        <f>vlookup(A4637, 'OG Data Combined'!$A$2:$AQ6277,29,false)</f>
        <v>-</v>
      </c>
      <c r="E4637" t="str">
        <f>IFERROR(__xludf.DUMMYFUNCTION("IFERROR(REGEXEXTRACT((vlookup(A4637, 'OG Data Combined'!$A$2:$AQ6277,21,false)), ""\((.*?)\)""), """")"),"")</f>
        <v/>
      </c>
    </row>
    <row r="4638">
      <c r="A4638" s="143" t="s">
        <v>40869</v>
      </c>
      <c r="B4638" s="144" t="str">
        <f>vlookup(A4638, 'OG Data Combined'!$A$2:$Z6277,25,false)</f>
        <v>-</v>
      </c>
      <c r="D4638" s="144" t="str">
        <f>vlookup(A4638, 'OG Data Combined'!$A$2:$AQ6277,29,false)</f>
        <v>-</v>
      </c>
      <c r="E4638" t="str">
        <f>IFERROR(__xludf.DUMMYFUNCTION("IFERROR(REGEXEXTRACT((vlookup(A4638, 'OG Data Combined'!$A$2:$AQ6277,21,false)), ""\((.*?)\)""), """")"),"")</f>
        <v/>
      </c>
    </row>
    <row r="4639">
      <c r="A4639" s="143" t="s">
        <v>40870</v>
      </c>
      <c r="B4639" s="144" t="str">
        <f>vlookup(A4639, 'OG Data Combined'!$A$2:$Z6277,25,false)</f>
        <v>-</v>
      </c>
      <c r="D4639" s="144" t="str">
        <f>vlookup(A4639, 'OG Data Combined'!$A$2:$AQ6277,29,false)</f>
        <v>-</v>
      </c>
      <c r="E4639" t="str">
        <f>IFERROR(__xludf.DUMMYFUNCTION("IFERROR(REGEXEXTRACT((vlookup(A4639, 'OG Data Combined'!$A$2:$AQ6277,21,false)), ""\((.*?)\)""), """")"),"")</f>
        <v/>
      </c>
    </row>
    <row r="4640">
      <c r="A4640" s="143" t="s">
        <v>40871</v>
      </c>
      <c r="B4640" s="144" t="str">
        <f>vlookup(A4640, 'OG Data Combined'!$A$2:$Z6277,25,false)</f>
        <v>-</v>
      </c>
      <c r="D4640" s="144" t="str">
        <f>vlookup(A4640, 'OG Data Combined'!$A$2:$AQ6277,29,false)</f>
        <v>-</v>
      </c>
      <c r="E4640" t="str">
        <f>IFERROR(__xludf.DUMMYFUNCTION("IFERROR(REGEXEXTRACT((vlookup(A4640, 'OG Data Combined'!$A$2:$AQ6277,21,false)), ""\((.*?)\)""), """")"),"")</f>
        <v/>
      </c>
    </row>
    <row r="4641">
      <c r="A4641" s="143" t="s">
        <v>40872</v>
      </c>
      <c r="B4641" s="144" t="str">
        <f>vlookup(A4641, 'OG Data Combined'!$A$2:$Z6277,25,false)</f>
        <v>-</v>
      </c>
      <c r="D4641" s="144" t="str">
        <f>vlookup(A4641, 'OG Data Combined'!$A$2:$AQ6277,29,false)</f>
        <v>-</v>
      </c>
      <c r="E4641" t="str">
        <f>IFERROR(__xludf.DUMMYFUNCTION("IFERROR(REGEXEXTRACT((vlookup(A4641, 'OG Data Combined'!$A$2:$AQ6277,21,false)), ""\((.*?)\)""), """")"),"")</f>
        <v/>
      </c>
    </row>
    <row r="4642">
      <c r="A4642" s="143" t="s">
        <v>40873</v>
      </c>
      <c r="B4642" s="144" t="str">
        <f>vlookup(A4642, 'OG Data Combined'!$A$2:$Z6277,25,false)</f>
        <v>-</v>
      </c>
      <c r="D4642" s="144" t="str">
        <f>vlookup(A4642, 'OG Data Combined'!$A$2:$AQ6277,29,false)</f>
        <v>-</v>
      </c>
      <c r="E4642" t="str">
        <f>IFERROR(__xludf.DUMMYFUNCTION("IFERROR(REGEXEXTRACT((vlookup(A4642, 'OG Data Combined'!$A$2:$AQ6277,21,false)), ""\((.*?)\)""), """")"),"")</f>
        <v/>
      </c>
    </row>
    <row r="4643">
      <c r="A4643" s="143" t="s">
        <v>40874</v>
      </c>
      <c r="B4643" s="144" t="str">
        <f>vlookup(A4643, 'OG Data Combined'!$A$2:$Z6277,25,false)</f>
        <v>-</v>
      </c>
      <c r="D4643" s="144" t="str">
        <f>vlookup(A4643, 'OG Data Combined'!$A$2:$AQ6277,29,false)</f>
        <v>-</v>
      </c>
      <c r="E4643" t="str">
        <f>IFERROR(__xludf.DUMMYFUNCTION("IFERROR(REGEXEXTRACT((vlookup(A4643, 'OG Data Combined'!$A$2:$AQ6277,21,false)), ""\((.*?)\)""), """")"),"")</f>
        <v/>
      </c>
    </row>
    <row r="4644">
      <c r="A4644" s="143" t="s">
        <v>40875</v>
      </c>
      <c r="B4644" s="144" t="str">
        <f>vlookup(A4644, 'OG Data Combined'!$A$2:$Z6277,25,false)</f>
        <v>-</v>
      </c>
      <c r="D4644" s="144" t="str">
        <f>vlookup(A4644, 'OG Data Combined'!$A$2:$AQ6277,29,false)</f>
        <v>-</v>
      </c>
      <c r="E4644" t="str">
        <f>IFERROR(__xludf.DUMMYFUNCTION("IFERROR(REGEXEXTRACT((vlookup(A4644, 'OG Data Combined'!$A$2:$AQ6277,21,false)), ""\((.*?)\)""), """")"),"")</f>
        <v/>
      </c>
    </row>
    <row r="4645">
      <c r="A4645" s="143" t="s">
        <v>40876</v>
      </c>
      <c r="B4645" s="144" t="str">
        <f>vlookup(A4645, 'OG Data Combined'!$A$2:$Z6277,25,false)</f>
        <v>-</v>
      </c>
      <c r="D4645" s="166" t="str">
        <f>vlookup(A4645, 'OG Data Combined'!$A$2:$AQ6277,29,false)</f>
        <v>https://www.instagram.com/coach_k_burns/</v>
      </c>
      <c r="E4645" t="str">
        <f>IFERROR(__xludf.DUMMYFUNCTION("IFERROR(REGEXEXTRACT((vlookup(A4645, 'OG Data Combined'!$A$2:$AQ6277,21,false)), ""\((.*?)\)""), """")"),"")</f>
        <v/>
      </c>
    </row>
    <row r="4646">
      <c r="A4646" s="143" t="s">
        <v>40877</v>
      </c>
      <c r="B4646" s="144" t="str">
        <f>vlookup(A4646, 'OG Data Combined'!$A$2:$Z6277,25,false)</f>
        <v>-</v>
      </c>
      <c r="D4646" s="144" t="str">
        <f>vlookup(A4646, 'OG Data Combined'!$A$2:$AQ6277,29,false)</f>
        <v>-</v>
      </c>
      <c r="E4646" t="str">
        <f>IFERROR(__xludf.DUMMYFUNCTION("IFERROR(REGEXEXTRACT((vlookup(A4646, 'OG Data Combined'!$A$2:$AQ6277,21,false)), ""\((.*?)\)""), """")"),"Sprints, Relays")</f>
        <v>Sprints, Relays</v>
      </c>
    </row>
    <row r="4647">
      <c r="A4647" s="143" t="s">
        <v>40878</v>
      </c>
      <c r="B4647" s="144" t="str">
        <f>vlookup(A4647, 'OG Data Combined'!$A$2:$Z6277,25,false)</f>
        <v>-</v>
      </c>
      <c r="D4647" s="144" t="str">
        <f>vlookup(A4647, 'OG Data Combined'!$A$2:$AQ6277,29,false)</f>
        <v>-</v>
      </c>
      <c r="E4647" t="str">
        <f>IFERROR(__xludf.DUMMYFUNCTION("IFERROR(REGEXEXTRACT((vlookup(A4647, 'OG Data Combined'!$A$2:$AQ6277,21,false)), ""\((.*?)\)""), """")"),"Sprints, Jumps")</f>
        <v>Sprints, Jumps</v>
      </c>
    </row>
    <row r="4648">
      <c r="A4648" s="143" t="s">
        <v>40879</v>
      </c>
      <c r="B4648" s="144" t="str">
        <f>vlookup(A4648, 'OG Data Combined'!$A$2:$Z6277,25,false)</f>
        <v>-</v>
      </c>
      <c r="D4648" s="144" t="str">
        <f>vlookup(A4648, 'OG Data Combined'!$A$2:$AQ6277,29,false)</f>
        <v>-</v>
      </c>
      <c r="E4648" t="str">
        <f>IFERROR(__xludf.DUMMYFUNCTION("IFERROR(REGEXEXTRACT((vlookup(A4648, 'OG Data Combined'!$A$2:$AQ6277,21,false)), ""\((.*?)\)""), """")"),"Pole Vault")</f>
        <v>Pole Vault</v>
      </c>
    </row>
    <row r="4649">
      <c r="A4649" s="143" t="s">
        <v>40880</v>
      </c>
      <c r="B4649" s="144" t="str">
        <f>vlookup(A4649, 'OG Data Combined'!$A$2:$Z6277,25,false)</f>
        <v>-</v>
      </c>
      <c r="D4649" s="144" t="str">
        <f>vlookup(A4649, 'OG Data Combined'!$A$2:$AQ6277,29,false)</f>
        <v>-</v>
      </c>
      <c r="E4649" t="str">
        <f>IFERROR(__xludf.DUMMYFUNCTION("IFERROR(REGEXEXTRACT((vlookup(A4649, 'OG Data Combined'!$A$2:$AQ6277,21,false)), ""\((.*?)\)""), """")"),"Jumps")</f>
        <v>Jumps</v>
      </c>
    </row>
    <row r="4650">
      <c r="A4650" s="143" t="s">
        <v>40881</v>
      </c>
      <c r="B4650" s="144" t="str">
        <f>vlookup(A4650, 'OG Data Combined'!$A$2:$Z6277,25,false)</f>
        <v>-</v>
      </c>
      <c r="D4650" s="144" t="str">
        <f>vlookup(A4650, 'OG Data Combined'!$A$2:$AQ6277,29,false)</f>
        <v>-</v>
      </c>
      <c r="E4650" t="str">
        <f>IFERROR(__xludf.DUMMYFUNCTION("IFERROR(REGEXEXTRACT((vlookup(A4650, 'OG Data Combined'!$A$2:$AQ6277,21,false)), ""\((.*?)\)""), """")"),"")</f>
        <v/>
      </c>
    </row>
    <row r="4651">
      <c r="A4651" s="143" t="s">
        <v>40882</v>
      </c>
      <c r="B4651" s="144" t="str">
        <f>vlookup(A4651, 'OG Data Combined'!$A$2:$Z6277,25,false)</f>
        <v>-</v>
      </c>
      <c r="D4651" s="144" t="str">
        <f>vlookup(A4651, 'OG Data Combined'!$A$2:$AQ6277,29,false)</f>
        <v>-</v>
      </c>
      <c r="E4651" t="str">
        <f>IFERROR(__xludf.DUMMYFUNCTION("IFERROR(REGEXEXTRACT((vlookup(A4651, 'OG Data Combined'!$A$2:$AQ6277,21,false)), ""\((.*?)\)""), """")"),"")</f>
        <v/>
      </c>
    </row>
    <row r="4652">
      <c r="A4652" s="143" t="s">
        <v>40883</v>
      </c>
      <c r="B4652" s="144" t="str">
        <f>vlookup(A4652, 'OG Data Combined'!$A$2:$Z6277,25,false)</f>
        <v>-</v>
      </c>
      <c r="D4652" s="144" t="str">
        <f>vlookup(A4652, 'OG Data Combined'!$A$2:$AQ6277,29,false)</f>
        <v>-</v>
      </c>
      <c r="E4652" t="str">
        <f>IFERROR(__xludf.DUMMYFUNCTION("IFERROR(REGEXEXTRACT((vlookup(A4652, 'OG Data Combined'!$A$2:$AQ6277,21,false)), ""\((.*?)\)""), """")"),"")</f>
        <v/>
      </c>
    </row>
    <row r="4653">
      <c r="A4653" s="143" t="s">
        <v>40884</v>
      </c>
      <c r="B4653" s="144" t="str">
        <f>vlookup(A4653, 'OG Data Combined'!$A$2:$Z6277,25,false)</f>
        <v>-</v>
      </c>
      <c r="D4653" s="144" t="str">
        <f>vlookup(A4653, 'OG Data Combined'!$A$2:$AQ6277,29,false)</f>
        <v>-</v>
      </c>
      <c r="E4653" t="str">
        <f>IFERROR(__xludf.DUMMYFUNCTION("IFERROR(REGEXEXTRACT((vlookup(A4653, 'OG Data Combined'!$A$2:$AQ6277,21,false)), ""\((.*?)\)""), """")"),"")</f>
        <v/>
      </c>
    </row>
    <row r="4654">
      <c r="A4654" s="143" t="s">
        <v>40885</v>
      </c>
      <c r="B4654" s="144" t="str">
        <f>vlookup(A4654, 'OG Data Combined'!$A$2:$Z6277,25,false)</f>
        <v>-</v>
      </c>
      <c r="D4654" s="144" t="str">
        <f>vlookup(A4654, 'OG Data Combined'!$A$2:$AQ6277,29,false)</f>
        <v>-</v>
      </c>
      <c r="E4654" t="str">
        <f>IFERROR(__xludf.DUMMYFUNCTION("IFERROR(REGEXEXTRACT((vlookup(A4654, 'OG Data Combined'!$A$2:$AQ6277,21,false)), ""\((.*?)\)""), """")"),"Throws")</f>
        <v>Throws</v>
      </c>
    </row>
    <row r="4655">
      <c r="A4655" s="143" t="s">
        <v>40886</v>
      </c>
      <c r="B4655" s="144" t="str">
        <f>vlookup(A4655, 'OG Data Combined'!$A$2:$Z6277,25,false)</f>
        <v>-</v>
      </c>
      <c r="D4655" s="144" t="str">
        <f>vlookup(A4655, 'OG Data Combined'!$A$2:$AQ6277,29,false)</f>
        <v>-</v>
      </c>
      <c r="E4655" t="str">
        <f>IFERROR(__xludf.DUMMYFUNCTION("IFERROR(REGEXEXTRACT((vlookup(A4655, 'OG Data Combined'!$A$2:$AQ6277,21,false)), ""\((.*?)\)""), """")"),"Sprints, Hurdles, Relays")</f>
        <v>Sprints, Hurdles, Relays</v>
      </c>
    </row>
    <row r="4656">
      <c r="A4656" s="143" t="s">
        <v>40887</v>
      </c>
      <c r="B4656" s="144" t="str">
        <f>vlookup(A4656, 'OG Data Combined'!$A$2:$Z6277,25,false)</f>
        <v>-</v>
      </c>
      <c r="D4656" s="144" t="str">
        <f>vlookup(A4656, 'OG Data Combined'!$A$2:$AQ6277,29,false)</f>
        <v>-</v>
      </c>
      <c r="E4656" t="str">
        <f>IFERROR(__xludf.DUMMYFUNCTION("IFERROR(REGEXEXTRACT((vlookup(A4656, 'OG Data Combined'!$A$2:$AQ6277,21,false)), ""\((.*?)\)""), """")"),"Pole Vault")</f>
        <v>Pole Vault</v>
      </c>
    </row>
    <row r="4657">
      <c r="A4657" s="143" t="s">
        <v>40888</v>
      </c>
      <c r="B4657" s="144" t="str">
        <f>vlookup(A4657, 'OG Data Combined'!$A$2:$Z6277,25,false)</f>
        <v>-</v>
      </c>
      <c r="D4657" s="144" t="str">
        <f>vlookup(A4657, 'OG Data Combined'!$A$2:$AQ6277,29,false)</f>
        <v>-</v>
      </c>
      <c r="E4657" t="str">
        <f>IFERROR(__xludf.DUMMYFUNCTION("IFERROR(REGEXEXTRACT((vlookup(A4657, 'OG Data Combined'!$A$2:$AQ6277,21,false)), ""\((.*?)\)""), """")"),"Jumps, Hurdles")</f>
        <v>Jumps, Hurdles</v>
      </c>
    </row>
    <row r="4658">
      <c r="A4658" s="143" t="s">
        <v>40889</v>
      </c>
      <c r="B4658" s="144" t="str">
        <f>vlookup(A4658, 'OG Data Combined'!$A$2:$Z6277,25,false)</f>
        <v>-</v>
      </c>
      <c r="D4658" s="144" t="str">
        <f>vlookup(A4658, 'OG Data Combined'!$A$2:$AQ6277,29,false)</f>
        <v>-</v>
      </c>
      <c r="E4658" t="str">
        <f>IFERROR(__xludf.DUMMYFUNCTION("IFERROR(REGEXEXTRACT((vlookup(A4658, 'OG Data Combined'!$A$2:$AQ6277,21,false)), ""\((.*?)\)""), """")"),"Distance")</f>
        <v>Distance</v>
      </c>
    </row>
    <row r="4659">
      <c r="A4659" s="143" t="s">
        <v>40890</v>
      </c>
      <c r="B4659" s="166" t="str">
        <f>vlookup(A4659, 'OG Data Combined'!$A$2:$Z6277,25,false)</f>
        <v>https://twitter.com/CoachSethAdam3</v>
      </c>
      <c r="D4659" s="144" t="str">
        <f>vlookup(A4659, 'OG Data Combined'!$A$2:$AQ6277,29,false)</f>
        <v>-</v>
      </c>
      <c r="E4659" t="str">
        <f>IFERROR(__xludf.DUMMYFUNCTION("IFERROR(REGEXEXTRACT((vlookup(A4659, 'OG Data Combined'!$A$2:$AQ6277,21,false)), ""\((.*?)\)""), """")"),"")</f>
        <v/>
      </c>
    </row>
    <row r="4660">
      <c r="A4660" s="143" t="s">
        <v>40891</v>
      </c>
      <c r="B4660" s="144" t="str">
        <f>vlookup(A4660, 'OG Data Combined'!$A$2:$Z6277,25,false)</f>
        <v>-</v>
      </c>
      <c r="D4660" s="144" t="str">
        <f>vlookup(A4660, 'OG Data Combined'!$A$2:$AQ6277,29,false)</f>
        <v>-</v>
      </c>
      <c r="E4660" t="str">
        <f>IFERROR(__xludf.DUMMYFUNCTION("IFERROR(REGEXEXTRACT((vlookup(A4660, 'OG Data Combined'!$A$2:$AQ6277,21,false)), ""\((.*?)\)""), """")"),"Second Email")</f>
        <v>Second Email</v>
      </c>
    </row>
    <row r="4661">
      <c r="A4661" s="143" t="s">
        <v>40892</v>
      </c>
      <c r="B4661" s="144" t="str">
        <f>vlookup(A4661, 'OG Data Combined'!$A$2:$Z6277,25,false)</f>
        <v>-</v>
      </c>
      <c r="D4661" s="144" t="str">
        <f>vlookup(A4661, 'OG Data Combined'!$A$2:$AQ6277,29,false)</f>
        <v>-</v>
      </c>
      <c r="E4661" t="str">
        <f>IFERROR(__xludf.DUMMYFUNCTION("IFERROR(REGEXEXTRACT((vlookup(A4661, 'OG Data Combined'!$A$2:$AQ6277,21,false)), ""\((.*?)\)""), """")"),"")</f>
        <v/>
      </c>
    </row>
    <row r="4662">
      <c r="A4662" s="143" t="s">
        <v>40893</v>
      </c>
      <c r="B4662" s="144" t="str">
        <f>vlookup(A4662, 'OG Data Combined'!$A$2:$Z6277,25,false)</f>
        <v>-</v>
      </c>
      <c r="D4662" s="144" t="str">
        <f>vlookup(A4662, 'OG Data Combined'!$A$2:$AQ6277,29,false)</f>
        <v>-</v>
      </c>
      <c r="E4662" t="str">
        <f>IFERROR(__xludf.DUMMYFUNCTION("IFERROR(REGEXEXTRACT((vlookup(A4662, 'OG Data Combined'!$A$2:$AQ6277,21,false)), ""\((.*?)\)""), """")"),"Sprints")</f>
        <v>Sprints</v>
      </c>
    </row>
    <row r="4663">
      <c r="A4663" s="143" t="s">
        <v>40894</v>
      </c>
      <c r="B4663" s="144" t="str">
        <f>vlookup(A4663, 'OG Data Combined'!$A$2:$Z6277,25,false)</f>
        <v>-</v>
      </c>
      <c r="D4663" s="144" t="str">
        <f>vlookup(A4663, 'OG Data Combined'!$A$2:$AQ6277,29,false)</f>
        <v>-</v>
      </c>
      <c r="E4663" t="str">
        <f>IFERROR(__xludf.DUMMYFUNCTION("IFERROR(REGEXEXTRACT((vlookup(A4663, 'OG Data Combined'!$A$2:$AQ6277,21,false)), ""\((.*?)\)""), """")"),"Hurdles")</f>
        <v>Hurdles</v>
      </c>
    </row>
    <row r="4664">
      <c r="A4664" s="143" t="s">
        <v>40895</v>
      </c>
      <c r="B4664" s="144" t="str">
        <f>vlookup(A4664, 'OG Data Combined'!$A$2:$Z6277,25,false)</f>
        <v>-</v>
      </c>
      <c r="D4664" s="144" t="str">
        <f>vlookup(A4664, 'OG Data Combined'!$A$2:$AQ6277,29,false)</f>
        <v>-</v>
      </c>
      <c r="E4664" t="str">
        <f>IFERROR(__xludf.DUMMYFUNCTION("IFERROR(REGEXEXTRACT((vlookup(A4664, 'OG Data Combined'!$A$2:$AQ6277,21,false)), ""\((.*?)\)""), """")"),"")</f>
        <v/>
      </c>
    </row>
    <row r="4665">
      <c r="A4665" s="143" t="s">
        <v>40896</v>
      </c>
      <c r="B4665" s="144" t="str">
        <f>vlookup(A4665, 'OG Data Combined'!$A$2:$Z6277,25,false)</f>
        <v>-</v>
      </c>
      <c r="D4665" s="144" t="str">
        <f>vlookup(A4665, 'OG Data Combined'!$A$2:$AQ6277,29,false)</f>
        <v>-</v>
      </c>
      <c r="E4665" t="str">
        <f>IFERROR(__xludf.DUMMYFUNCTION("IFERROR(REGEXEXTRACT((vlookup(A4665, 'OG Data Combined'!$A$2:$AQ6277,21,false)), ""\((.*?)\)""), """")"),"Throws")</f>
        <v>Throws</v>
      </c>
    </row>
    <row r="4666">
      <c r="A4666" s="143" t="s">
        <v>40897</v>
      </c>
      <c r="B4666" s="144" t="str">
        <f>vlookup(A4666, 'OG Data Combined'!$A$2:$Z6277,25,false)</f>
        <v>-</v>
      </c>
      <c r="D4666" s="144" t="str">
        <f>vlookup(A4666, 'OG Data Combined'!$A$2:$AQ6277,29,false)</f>
        <v>-</v>
      </c>
      <c r="E4666" t="str">
        <f>IFERROR(__xludf.DUMMYFUNCTION("IFERROR(REGEXEXTRACT((vlookup(A4666, 'OG Data Combined'!$A$2:$AQ6277,21,false)), ""\((.*?)\)""), """")"),"Pole Vault")</f>
        <v>Pole Vault</v>
      </c>
    </row>
    <row r="4667">
      <c r="A4667" s="143" t="s">
        <v>40898</v>
      </c>
      <c r="B4667" s="144" t="str">
        <f>vlookup(A4667, 'OG Data Combined'!$A$2:$Z6277,25,false)</f>
        <v>-</v>
      </c>
      <c r="D4667" s="144" t="str">
        <f>vlookup(A4667, 'OG Data Combined'!$A$2:$AQ6277,29,false)</f>
        <v>-</v>
      </c>
      <c r="E4667" t="str">
        <f>IFERROR(__xludf.DUMMYFUNCTION("IFERROR(REGEXEXTRACT((vlookup(A4667, 'OG Data Combined'!$A$2:$AQ6277,21,false)), ""\((.*?)\)""), """")"),"Mid-Distance")</f>
        <v>Mid-Distance</v>
      </c>
    </row>
    <row r="4668">
      <c r="A4668" s="143" t="s">
        <v>40899</v>
      </c>
      <c r="B4668" s="144" t="str">
        <f>vlookup(A4668, 'OG Data Combined'!$A$2:$Z6277,25,false)</f>
        <v>-</v>
      </c>
      <c r="D4668" s="144" t="str">
        <f>vlookup(A4668, 'OG Data Combined'!$A$2:$AQ6277,29,false)</f>
        <v>-</v>
      </c>
      <c r="E4668" t="str">
        <f>IFERROR(__xludf.DUMMYFUNCTION("IFERROR(REGEXEXTRACT((vlookup(A4668, 'OG Data Combined'!$A$2:$AQ6277,21,false)), ""\((.*?)\)""), """")"),"Jumps")</f>
        <v>Jumps</v>
      </c>
    </row>
    <row r="4669">
      <c r="A4669" s="143" t="s">
        <v>40900</v>
      </c>
      <c r="B4669" s="144" t="str">
        <f>vlookup(A4669, 'OG Data Combined'!$A$2:$Z6277,25,false)</f>
        <v>-</v>
      </c>
      <c r="D4669" s="144" t="str">
        <f>vlookup(A4669, 'OG Data Combined'!$A$2:$AQ6277,29,false)</f>
        <v>-</v>
      </c>
      <c r="E4669" t="str">
        <f>IFERROR(__xludf.DUMMYFUNCTION("IFERROR(REGEXEXTRACT((vlookup(A4669, 'OG Data Combined'!$A$2:$AQ6277,21,false)), ""\((.*?)\)""), """")"),"High-Jump")</f>
        <v>High-Jump</v>
      </c>
    </row>
    <row r="4670">
      <c r="A4670" s="143" t="s">
        <v>40901</v>
      </c>
      <c r="B4670" s="144" t="str">
        <f>vlookup(A4670, 'OG Data Combined'!$A$2:$Z6277,25,false)</f>
        <v>-</v>
      </c>
      <c r="D4670" s="144" t="str">
        <f>vlookup(A4670, 'OG Data Combined'!$A$2:$AQ6277,29,false)</f>
        <v>-</v>
      </c>
      <c r="E4670" t="str">
        <f>IFERROR(__xludf.DUMMYFUNCTION("IFERROR(REGEXEXTRACT((vlookup(A4670, 'OG Data Combined'!$A$2:$AQ6277,21,false)), ""\((.*?)\)""), """")"),"Distance")</f>
        <v>Distance</v>
      </c>
    </row>
    <row r="4671">
      <c r="A4671" s="143" t="s">
        <v>40902</v>
      </c>
      <c r="B4671" s="144" t="str">
        <f>vlookup(A4671, 'OG Data Combined'!$A$2:$Z6277,25,false)</f>
        <v>-</v>
      </c>
      <c r="D4671" s="144" t="str">
        <f>vlookup(A4671, 'OG Data Combined'!$A$2:$AQ6277,29,false)</f>
        <v>-</v>
      </c>
      <c r="E4671" t="str">
        <f>IFERROR(__xludf.DUMMYFUNCTION("IFERROR(REGEXEXTRACT((vlookup(A4671, 'OG Data Combined'!$A$2:$AQ6277,21,false)), ""\((.*?)\)""), """")"),"")</f>
        <v/>
      </c>
    </row>
    <row r="4672">
      <c r="A4672" s="143" t="s">
        <v>40903</v>
      </c>
      <c r="B4672" s="144" t="str">
        <f>vlookup(A4672, 'OG Data Combined'!$A$2:$Z6277,25,false)</f>
        <v>-</v>
      </c>
      <c r="D4672" s="144" t="str">
        <f>vlookup(A4672, 'OG Data Combined'!$A$2:$AQ6277,29,false)</f>
        <v>-</v>
      </c>
      <c r="E4672" t="str">
        <f>IFERROR(__xludf.DUMMYFUNCTION("IFERROR(REGEXEXTRACT((vlookup(A4672, 'OG Data Combined'!$A$2:$AQ6277,21,false)), ""\((.*?)\)""), """")"),"")</f>
        <v/>
      </c>
    </row>
    <row r="4673">
      <c r="A4673" s="143" t="s">
        <v>40904</v>
      </c>
      <c r="B4673" s="144" t="str">
        <f>vlookup(A4673, 'OG Data Combined'!$A$2:$Z6277,25,false)</f>
        <v>-</v>
      </c>
      <c r="D4673" s="144" t="str">
        <f>vlookup(A4673, 'OG Data Combined'!$A$2:$AQ6277,29,false)</f>
        <v>-</v>
      </c>
      <c r="E4673" t="str">
        <f>IFERROR(__xludf.DUMMYFUNCTION("IFERROR(REGEXEXTRACT((vlookup(A4673, 'OG Data Combined'!$A$2:$AQ6277,21,false)), ""\((.*?)\)""), """")"),"")</f>
        <v/>
      </c>
    </row>
    <row r="4674">
      <c r="A4674" s="143" t="s">
        <v>40905</v>
      </c>
      <c r="B4674" s="144" t="str">
        <f>vlookup(A4674, 'OG Data Combined'!$A$2:$Z6277,25,false)</f>
        <v>-</v>
      </c>
      <c r="D4674" s="144" t="str">
        <f>vlookup(A4674, 'OG Data Combined'!$A$2:$AQ6277,29,false)</f>
        <v>-</v>
      </c>
      <c r="E4674" t="str">
        <f>IFERROR(__xludf.DUMMYFUNCTION("IFERROR(REGEXEXTRACT((vlookup(A4674, 'OG Data Combined'!$A$2:$AQ6277,21,false)), ""\((.*?)\)""), """")"),"")</f>
        <v/>
      </c>
    </row>
    <row r="4675">
      <c r="A4675" s="143" t="s">
        <v>40906</v>
      </c>
      <c r="B4675" s="144" t="str">
        <f>vlookup(A4675, 'OG Data Combined'!$A$2:$Z6277,25,false)</f>
        <v>-</v>
      </c>
      <c r="D4675" s="144" t="str">
        <f>vlookup(A4675, 'OG Data Combined'!$A$2:$AQ6277,29,false)</f>
        <v>-</v>
      </c>
      <c r="E4675" t="str">
        <f>IFERROR(__xludf.DUMMYFUNCTION("IFERROR(REGEXEXTRACT((vlookup(A4675, 'OG Data Combined'!$A$2:$AQ6277,21,false)), ""\((.*?)\)""), """")"),"")</f>
        <v/>
      </c>
    </row>
    <row r="4676">
      <c r="A4676" s="143" t="s">
        <v>40907</v>
      </c>
      <c r="B4676" s="144" t="str">
        <f>vlookup(A4676, 'OG Data Combined'!$A$2:$Z6277,25,false)</f>
        <v>-</v>
      </c>
      <c r="D4676" s="144" t="str">
        <f>vlookup(A4676, 'OG Data Combined'!$A$2:$AQ6277,29,false)</f>
        <v>-</v>
      </c>
      <c r="E4676" t="str">
        <f>IFERROR(__xludf.DUMMYFUNCTION("IFERROR(REGEXEXTRACT((vlookup(A4676, 'OG Data Combined'!$A$2:$AQ6277,21,false)), ""\((.*?)\)""), """")"),"")</f>
        <v/>
      </c>
    </row>
    <row r="4677">
      <c r="A4677" s="143" t="s">
        <v>40908</v>
      </c>
      <c r="B4677" s="144" t="str">
        <f>vlookup(A4677, 'OG Data Combined'!$A$2:$Z6277,25,false)</f>
        <v>-</v>
      </c>
      <c r="D4677" s="144" t="str">
        <f>vlookup(A4677, 'OG Data Combined'!$A$2:$AQ6277,29,false)</f>
        <v>-</v>
      </c>
      <c r="E4677" t="str">
        <f>IFERROR(__xludf.DUMMYFUNCTION("IFERROR(REGEXEXTRACT((vlookup(A4677, 'OG Data Combined'!$A$2:$AQ6277,21,false)), ""\((.*?)\)""), """")"),"Hurdles, Pole Vault")</f>
        <v>Hurdles, Pole Vault</v>
      </c>
    </row>
    <row r="4678">
      <c r="A4678" s="143" t="s">
        <v>40909</v>
      </c>
      <c r="B4678" s="144" t="str">
        <f>vlookup(A4678, 'OG Data Combined'!$A$2:$Z6277,25,false)</f>
        <v>-</v>
      </c>
      <c r="D4678" s="144" t="str">
        <f>vlookup(A4678, 'OG Data Combined'!$A$2:$AQ6277,29,false)</f>
        <v>-</v>
      </c>
      <c r="E4678" t="str">
        <f>IFERROR(__xludf.DUMMYFUNCTION("IFERROR(REGEXEXTRACT((vlookup(A4678, 'OG Data Combined'!$A$2:$AQ6277,21,false)), ""\((.*?)\)""), """")"),"Distance")</f>
        <v>Distance</v>
      </c>
    </row>
    <row r="4679">
      <c r="A4679" s="143" t="s">
        <v>40910</v>
      </c>
      <c r="B4679" s="144" t="str">
        <f>vlookup(A4679, 'OG Data Combined'!$A$2:$Z6277,25,false)</f>
        <v>-</v>
      </c>
      <c r="D4679" s="144" t="str">
        <f>vlookup(A4679, 'OG Data Combined'!$A$2:$AQ6277,29,false)</f>
        <v>-</v>
      </c>
      <c r="E4679" t="str">
        <f>IFERROR(__xludf.DUMMYFUNCTION("IFERROR(REGEXEXTRACT((vlookup(A4679, 'OG Data Combined'!$A$2:$AQ6277,21,false)), ""\((.*?)\)""), """")"),"")</f>
        <v/>
      </c>
    </row>
    <row r="4680">
      <c r="A4680" s="143" t="s">
        <v>40911</v>
      </c>
      <c r="B4680" s="144" t="str">
        <f>vlookup(A4680, 'OG Data Combined'!$A$2:$Z6277,25,false)</f>
        <v>-</v>
      </c>
      <c r="D4680" s="166" t="str">
        <f>vlookup(A4680, 'OG Data Combined'!$A$2:$AQ6277,29,false)</f>
        <v>https://www.instagram.com/flyylikechrisb/?locale=de&amp;hl=am-et</v>
      </c>
      <c r="E4680" t="str">
        <f>IFERROR(__xludf.DUMMYFUNCTION("IFERROR(REGEXEXTRACT((vlookup(A4680, 'OG Data Combined'!$A$2:$AQ6277,21,false)), ""\((.*?)\)""), """")"),"")</f>
        <v/>
      </c>
    </row>
    <row r="4681">
      <c r="A4681" s="143" t="s">
        <v>40912</v>
      </c>
      <c r="B4681" s="166" t="str">
        <f>vlookup(A4681, 'OG Data Combined'!$A$2:$Z6277,25,false)</f>
        <v>https://x.com/timseamanabc9</v>
      </c>
      <c r="D4681" s="144" t="str">
        <f>vlookup(A4681, 'OG Data Combined'!$A$2:$AQ6277,29,false)</f>
        <v>-</v>
      </c>
      <c r="E4681" t="str">
        <f>IFERROR(__xludf.DUMMYFUNCTION("IFERROR(REGEXEXTRACT((vlookup(A4681, 'OG Data Combined'!$A$2:$AQ6277,21,false)), ""\((.*?)\)""), """")"),"")</f>
        <v/>
      </c>
    </row>
    <row r="4682">
      <c r="A4682" s="143" t="s">
        <v>40913</v>
      </c>
      <c r="B4682" s="144" t="str">
        <f>vlookup(A4682, 'OG Data Combined'!$A$2:$Z6277,25,false)</f>
        <v>-</v>
      </c>
      <c r="D4682" s="144" t="str">
        <f>vlookup(A4682, 'OG Data Combined'!$A$2:$AQ6277,29,false)</f>
        <v>-</v>
      </c>
      <c r="E4682" t="str">
        <f>IFERROR(__xludf.DUMMYFUNCTION("IFERROR(REGEXEXTRACT((vlookup(A4682, 'OG Data Combined'!$A$2:$AQ6277,21,false)), ""\((.*?)\)""), """")"),"Throws")</f>
        <v>Throws</v>
      </c>
    </row>
    <row r="4683">
      <c r="A4683" s="143" t="s">
        <v>40914</v>
      </c>
      <c r="B4683" s="144" t="str">
        <f>vlookup(A4683, 'OG Data Combined'!$A$2:$Z6277,25,false)</f>
        <v>-</v>
      </c>
      <c r="D4683" s="144" t="str">
        <f>vlookup(A4683, 'OG Data Combined'!$A$2:$AQ6277,29,false)</f>
        <v>-</v>
      </c>
      <c r="E4683" t="str">
        <f>IFERROR(__xludf.DUMMYFUNCTION("IFERROR(REGEXEXTRACT((vlookup(A4683, 'OG Data Combined'!$A$2:$AQ6277,21,false)), ""\((.*?)\)""), """")"),"Sprints")</f>
        <v>Sprints</v>
      </c>
    </row>
    <row r="4684">
      <c r="A4684" s="143" t="s">
        <v>40915</v>
      </c>
      <c r="B4684" s="144" t="str">
        <f>vlookup(A4684, 'OG Data Combined'!$A$2:$Z6277,25,false)</f>
        <v>-</v>
      </c>
      <c r="D4684" s="166" t="str">
        <f>vlookup(A4684, 'OG Data Combined'!$A$2:$AQ6277,29,false)</f>
        <v>https://www.instagram.com/coachhunt619/</v>
      </c>
      <c r="E4684" t="str">
        <f>IFERROR(__xludf.DUMMYFUNCTION("IFERROR(REGEXEXTRACT((vlookup(A4684, 'OG Data Combined'!$A$2:$AQ6277,21,false)), ""\((.*?)\)""), """")"),"second email")</f>
        <v>second email</v>
      </c>
    </row>
    <row r="4685">
      <c r="A4685" s="143" t="s">
        <v>40916</v>
      </c>
      <c r="B4685" s="144" t="str">
        <f>vlookup(A4685, 'OG Data Combined'!$A$2:$Z6277,25,false)</f>
        <v>-</v>
      </c>
      <c r="D4685" s="144" t="str">
        <f>vlookup(A4685, 'OG Data Combined'!$A$2:$AQ6277,29,false)</f>
        <v>-</v>
      </c>
      <c r="E4685" t="str">
        <f>IFERROR(__xludf.DUMMYFUNCTION("IFERROR(REGEXEXTRACT((vlookup(A4685, 'OG Data Combined'!$A$2:$AQ6277,21,false)), ""\((.*?)\)""), """")"),"Pole Vault")</f>
        <v>Pole Vault</v>
      </c>
    </row>
    <row r="4686">
      <c r="A4686" s="143" t="s">
        <v>40917</v>
      </c>
      <c r="B4686" s="154" t="str">
        <f>vlookup(A4686, 'OG Data Combined'!$A$2:$Z6277,25,false)</f>
        <v/>
      </c>
      <c r="D4686" s="154" t="str">
        <f>vlookup(A4686, 'OG Data Combined'!$A$2:$AQ6277,29,false)</f>
        <v/>
      </c>
      <c r="E4686" t="str">
        <f>IFERROR(__xludf.DUMMYFUNCTION("IFERROR(REGEXEXTRACT((vlookup(A4686, 'OG Data Combined'!$A$2:$AQ6277,21,false)), ""\((.*?)\)""), """")"),"")</f>
        <v/>
      </c>
    </row>
    <row r="4687">
      <c r="A4687" s="143" t="s">
        <v>40918</v>
      </c>
      <c r="B4687" s="144" t="str">
        <f>vlookup(A4687, 'OG Data Combined'!$A$2:$Z6277,25,false)</f>
        <v>-</v>
      </c>
      <c r="D4687" s="144" t="str">
        <f>vlookup(A4687, 'OG Data Combined'!$A$2:$AQ6277,29,false)</f>
        <v>-</v>
      </c>
      <c r="E4687" t="str">
        <f>IFERROR(__xludf.DUMMYFUNCTION("IFERROR(REGEXEXTRACT((vlookup(A4687, 'OG Data Combined'!$A$2:$AQ6277,21,false)), ""\((.*?)\)""), """")"),"")</f>
        <v/>
      </c>
    </row>
    <row r="4688">
      <c r="A4688" s="143" t="s">
        <v>42396</v>
      </c>
      <c r="B4688" s="144" t="str">
        <f>vlookup(A4688, 'OG Data Combined'!$A$2:$Z6277,25,false)</f>
        <v>-</v>
      </c>
      <c r="D4688" s="144" t="str">
        <f>vlookup(A4688, 'OG Data Combined'!$A$2:$AQ6277,29,false)</f>
        <v>-</v>
      </c>
      <c r="E4688" t="str">
        <f>IFERROR(__xludf.DUMMYFUNCTION("IFERROR(REGEXEXTRACT((vlookup(A4688, 'OG Data Combined'!$A$2:$AQ6277,21,false)), ""\((.*?)\)""), """")"),"")</f>
        <v/>
      </c>
    </row>
    <row r="4689">
      <c r="A4689" s="143" t="s">
        <v>42397</v>
      </c>
      <c r="B4689" s="144" t="str">
        <f>vlookup(A4689, 'OG Data Combined'!$A$2:$Z6277,25,false)</f>
        <v>-</v>
      </c>
      <c r="D4689" s="166" t="str">
        <f>vlookup(A4689, 'OG Data Combined'!$A$2:$AQ6277,29,false)</f>
        <v>https://www.instagram.com/coachseangwi/</v>
      </c>
      <c r="E4689" t="str">
        <f>IFERROR(__xludf.DUMMYFUNCTION("IFERROR(REGEXEXTRACT((vlookup(A4689, 'OG Data Combined'!$A$2:$AQ6277,21,false)), ""\((.*?)\)""), """")"),"")</f>
        <v/>
      </c>
    </row>
    <row r="4690">
      <c r="A4690" s="143" t="s">
        <v>42398</v>
      </c>
      <c r="B4690" s="144" t="str">
        <f>vlookup(A4690, 'OG Data Combined'!$A$2:$Z6277,25,false)</f>
        <v>-</v>
      </c>
      <c r="D4690" s="144" t="str">
        <f>vlookup(A4690, 'OG Data Combined'!$A$2:$AQ6277,29,false)</f>
        <v>-</v>
      </c>
      <c r="E4690" t="str">
        <f>IFERROR(__xludf.DUMMYFUNCTION("IFERROR(REGEXEXTRACT((vlookup(A4690, 'OG Data Combined'!$A$2:$AQ6277,21,false)), ""\((.*?)\)""), """")"),"")</f>
        <v/>
      </c>
    </row>
    <row r="4691">
      <c r="A4691" s="143" t="s">
        <v>42399</v>
      </c>
      <c r="B4691" s="144" t="str">
        <f>vlookup(A4691, 'OG Data Combined'!$A$2:$Z6277,25,false)</f>
        <v>-</v>
      </c>
      <c r="D4691" s="144" t="str">
        <f>vlookup(A4691, 'OG Data Combined'!$A$2:$AQ6277,29,false)</f>
        <v>-</v>
      </c>
      <c r="E4691" t="str">
        <f>IFERROR(__xludf.DUMMYFUNCTION("IFERROR(REGEXEXTRACT((vlookup(A4691, 'OG Data Combined'!$A$2:$AQ6277,21,false)), ""\((.*?)\)""), """")"),"")</f>
        <v/>
      </c>
    </row>
    <row r="4692">
      <c r="A4692" s="143" t="s">
        <v>42400</v>
      </c>
      <c r="B4692" s="144" t="str">
        <f>vlookup(A4692, 'OG Data Combined'!$A$2:$Z6277,25,false)</f>
        <v>-</v>
      </c>
      <c r="D4692" s="144" t="str">
        <f>vlookup(A4692, 'OG Data Combined'!$A$2:$AQ6277,29,false)</f>
        <v>-</v>
      </c>
      <c r="E4692" t="str">
        <f>IFERROR(__xludf.DUMMYFUNCTION("IFERROR(REGEXEXTRACT((vlookup(A4692, 'OG Data Combined'!$A$2:$AQ6277,21,false)), ""\((.*?)\)""), """")"),"")</f>
        <v/>
      </c>
    </row>
    <row r="4693">
      <c r="A4693" s="143" t="s">
        <v>40919</v>
      </c>
      <c r="B4693" s="144" t="str">
        <f>vlookup(A4693, 'OG Data Combined'!$A$2:$Z6277,25,false)</f>
        <v>-</v>
      </c>
      <c r="D4693" s="144" t="str">
        <f>vlookup(A4693, 'OG Data Combined'!$A$2:$AQ6277,29,false)</f>
        <v>-</v>
      </c>
      <c r="E4693" t="str">
        <f>IFERROR(__xludf.DUMMYFUNCTION("IFERROR(REGEXEXTRACT((vlookup(A4693, 'OG Data Combined'!$A$2:$AQ6277,21,false)), ""\((.*?)\)""), """")"),"")</f>
        <v/>
      </c>
    </row>
    <row r="4694">
      <c r="A4694" s="143" t="s">
        <v>40920</v>
      </c>
      <c r="B4694" s="144" t="str">
        <f>vlookup(A4694, 'OG Data Combined'!$A$2:$Z6277,25,false)</f>
        <v>-</v>
      </c>
      <c r="D4694" s="144" t="str">
        <f>vlookup(A4694, 'OG Data Combined'!$A$2:$AQ6277,29,false)</f>
        <v>-</v>
      </c>
      <c r="E4694" t="str">
        <f>IFERROR(__xludf.DUMMYFUNCTION("IFERROR(REGEXEXTRACT((vlookup(A4694, 'OG Data Combined'!$A$2:$AQ6277,21,false)), ""\((.*?)\)""), """")"),"Second Email")</f>
        <v>Second Email</v>
      </c>
    </row>
    <row r="4695">
      <c r="A4695" s="143" t="s">
        <v>40921</v>
      </c>
      <c r="B4695" s="144" t="str">
        <f>vlookup(A4695, 'OG Data Combined'!$A$2:$Z6277,25,false)</f>
        <v>-</v>
      </c>
      <c r="D4695" s="144" t="str">
        <f>vlookup(A4695, 'OG Data Combined'!$A$2:$AQ6277,29,false)</f>
        <v>-</v>
      </c>
      <c r="E4695" t="str">
        <f>IFERROR(__xludf.DUMMYFUNCTION("IFERROR(REGEXEXTRACT((vlookup(A4695, 'OG Data Combined'!$A$2:$AQ6277,21,false)), ""\((.*?)\)""), """")"),"")</f>
        <v/>
      </c>
    </row>
    <row r="4696">
      <c r="A4696" s="143" t="s">
        <v>40922</v>
      </c>
      <c r="B4696" s="144" t="str">
        <f>vlookup(A4696, 'OG Data Combined'!$A$2:$Z6277,25,false)</f>
        <v>-</v>
      </c>
      <c r="D4696" s="144" t="str">
        <f>vlookup(A4696, 'OG Data Combined'!$A$2:$AQ6277,29,false)</f>
        <v>-</v>
      </c>
      <c r="E4696" t="str">
        <f>IFERROR(__xludf.DUMMYFUNCTION("IFERROR(REGEXEXTRACT((vlookup(A4696, 'OG Data Combined'!$A$2:$AQ6277,21,false)), ""\((.*?)\)""), """")"),"")</f>
        <v/>
      </c>
    </row>
    <row r="4697">
      <c r="A4697" s="143" t="s">
        <v>40923</v>
      </c>
      <c r="B4697" s="166" t="str">
        <f>vlookup(A4697, 'OG Data Combined'!$A$2:$Z6277,25,false)</f>
        <v>https://twitter.com/chriswilliams_</v>
      </c>
      <c r="D4697" s="144" t="str">
        <f>vlookup(A4697, 'OG Data Combined'!$A$2:$AQ6277,29,false)</f>
        <v>-</v>
      </c>
      <c r="E4697" t="str">
        <f>IFERROR(__xludf.DUMMYFUNCTION("IFERROR(REGEXEXTRACT((vlookup(A4697, 'OG Data Combined'!$A$2:$AQ6277,21,false)), ""\((.*?)\)""), """")"),"")</f>
        <v/>
      </c>
    </row>
    <row r="4698">
      <c r="A4698" s="143" t="s">
        <v>40924</v>
      </c>
      <c r="B4698" s="144" t="str">
        <f>vlookup(A4698, 'OG Data Combined'!$A$2:$Z6277,25,false)</f>
        <v>-</v>
      </c>
      <c r="D4698" s="144" t="str">
        <f>vlookup(A4698, 'OG Data Combined'!$A$2:$AQ6277,29,false)</f>
        <v>-</v>
      </c>
      <c r="E4698" t="str">
        <f>IFERROR(__xludf.DUMMYFUNCTION("IFERROR(REGEXEXTRACT((vlookup(A4698, 'OG Data Combined'!$A$2:$AQ6277,21,false)), ""\((.*?)\)""), """")"),"")</f>
        <v/>
      </c>
    </row>
    <row r="4699">
      <c r="A4699" s="143" t="s">
        <v>40925</v>
      </c>
      <c r="B4699" s="144" t="str">
        <f>vlookup(A4699, 'OG Data Combined'!$A$2:$Z6277,25,false)</f>
        <v>-</v>
      </c>
      <c r="D4699" s="144" t="str">
        <f>vlookup(A4699, 'OG Data Combined'!$A$2:$AQ6277,29,false)</f>
        <v>-</v>
      </c>
      <c r="E4699" t="str">
        <f>IFERROR(__xludf.DUMMYFUNCTION("IFERROR(REGEXEXTRACT((vlookup(A4699, 'OG Data Combined'!$A$2:$AQ6277,21,false)), ""\((.*?)\)""), """")"),"")</f>
        <v/>
      </c>
    </row>
    <row r="4700">
      <c r="A4700" s="143" t="s">
        <v>40926</v>
      </c>
      <c r="B4700" s="144" t="str">
        <f>vlookup(A4700, 'OG Data Combined'!$A$2:$Z6277,25,false)</f>
        <v>-</v>
      </c>
      <c r="D4700" s="144" t="str">
        <f>vlookup(A4700, 'OG Data Combined'!$A$2:$AQ6277,29,false)</f>
        <v>-</v>
      </c>
      <c r="E4700" t="str">
        <f>IFERROR(__xludf.DUMMYFUNCTION("IFERROR(REGEXEXTRACT((vlookup(A4700, 'OG Data Combined'!$A$2:$AQ6277,21,false)), ""\((.*?)\)""), """")"),"")</f>
        <v/>
      </c>
    </row>
    <row r="4701">
      <c r="A4701" s="143" t="s">
        <v>40927</v>
      </c>
      <c r="B4701" s="144" t="str">
        <f>vlookup(A4701, 'OG Data Combined'!$A$2:$Z6277,25,false)</f>
        <v>-</v>
      </c>
      <c r="D4701" s="166" t="str">
        <f>vlookup(A4701, 'OG Data Combined'!$A$2:$AQ6277,29,false)</f>
        <v>https://www.instagram.com/hallsgofast/?hl=en</v>
      </c>
      <c r="E4701" t="str">
        <f>IFERROR(__xludf.DUMMYFUNCTION("IFERROR(REGEXEXTRACT((vlookup(A4701, 'OG Data Combined'!$A$2:$AQ6277,21,false)), ""\((.*?)\)""), """")"),"")</f>
        <v/>
      </c>
    </row>
    <row r="4702">
      <c r="A4702" s="143" t="s">
        <v>40928</v>
      </c>
      <c r="B4702" s="166" t="str">
        <f>vlookup(A4702, 'OG Data Combined'!$A$2:$Z6277,25,false)</f>
        <v>https://x.com/bigperk1</v>
      </c>
      <c r="D4702" s="144" t="str">
        <f>vlookup(A4702, 'OG Data Combined'!$A$2:$AQ6277,29,false)</f>
        <v>-</v>
      </c>
      <c r="E4702" t="str">
        <f>IFERROR(__xludf.DUMMYFUNCTION("IFERROR(REGEXEXTRACT((vlookup(A4702, 'OG Data Combined'!$A$2:$AQ6277,21,false)), ""\((.*?)\)""), """")"),"")</f>
        <v/>
      </c>
    </row>
    <row r="4703">
      <c r="A4703" s="143" t="s">
        <v>40929</v>
      </c>
      <c r="B4703" s="144" t="str">
        <f>vlookup(A4703, 'OG Data Combined'!$A$2:$Z6277,25,false)</f>
        <v>-</v>
      </c>
      <c r="D4703" s="144" t="str">
        <f>vlookup(A4703, 'OG Data Combined'!$A$2:$AQ6277,29,false)</f>
        <v>-</v>
      </c>
      <c r="E4703" t="str">
        <f>IFERROR(__xludf.DUMMYFUNCTION("IFERROR(REGEXEXTRACT((vlookup(A4703, 'OG Data Combined'!$A$2:$AQ6277,21,false)), ""\((.*?)\)""), """")"),"")</f>
        <v/>
      </c>
    </row>
    <row r="4704">
      <c r="A4704" s="143" t="s">
        <v>40930</v>
      </c>
      <c r="B4704" s="144" t="str">
        <f>vlookup(A4704, 'OG Data Combined'!$A$2:$Z6277,25,false)</f>
        <v>-</v>
      </c>
      <c r="D4704" s="144" t="str">
        <f>vlookup(A4704, 'OG Data Combined'!$A$2:$AQ6277,29,false)</f>
        <v>-</v>
      </c>
      <c r="E4704" t="str">
        <f>IFERROR(__xludf.DUMMYFUNCTION("IFERROR(REGEXEXTRACT((vlookup(A4704, 'OG Data Combined'!$A$2:$AQ6277,21,false)), ""\((.*?)\)""), """")"),"")</f>
        <v/>
      </c>
    </row>
    <row r="4705">
      <c r="A4705" s="143" t="s">
        <v>40931</v>
      </c>
      <c r="B4705" s="144" t="str">
        <f>vlookup(A4705, 'OG Data Combined'!$A$2:$Z6277,25,false)</f>
        <v>-</v>
      </c>
      <c r="D4705" s="144" t="str">
        <f>vlookup(A4705, 'OG Data Combined'!$A$2:$AQ6277,29,false)</f>
        <v>-</v>
      </c>
      <c r="E4705" t="str">
        <f>IFERROR(__xludf.DUMMYFUNCTION("IFERROR(REGEXEXTRACT((vlookup(A4705, 'OG Data Combined'!$A$2:$AQ6277,21,false)), ""\((.*?)\)""), """")"),"")</f>
        <v/>
      </c>
    </row>
    <row r="4706">
      <c r="A4706" s="143" t="s">
        <v>40932</v>
      </c>
      <c r="B4706" s="144" t="str">
        <f>vlookup(A4706, 'OG Data Combined'!$A$2:$Z6277,25,false)</f>
        <v>-</v>
      </c>
      <c r="D4706" s="166" t="str">
        <f>vlookup(A4706, 'OG Data Combined'!$A$2:$AQ6277,29,false)</f>
        <v>https://www.instagram.com/fcc_track/</v>
      </c>
      <c r="E4706" t="str">
        <f>IFERROR(__xludf.DUMMYFUNCTION("IFERROR(REGEXEXTRACT((vlookup(A4706, 'OG Data Combined'!$A$2:$AQ6277,21,false)), ""\((.*?)\)""), """")"),"")</f>
        <v/>
      </c>
    </row>
    <row r="4707">
      <c r="A4707" s="143" t="s">
        <v>40933</v>
      </c>
      <c r="B4707" s="144" t="str">
        <f>vlookup(A4707, 'OG Data Combined'!$A$2:$Z6277,25,false)</f>
        <v>-</v>
      </c>
      <c r="D4707" s="144" t="str">
        <f>vlookup(A4707, 'OG Data Combined'!$A$2:$AQ6277,29,false)</f>
        <v>-</v>
      </c>
      <c r="E4707" t="str">
        <f>IFERROR(__xludf.DUMMYFUNCTION("IFERROR(REGEXEXTRACT((vlookup(A4707, 'OG Data Combined'!$A$2:$AQ6277,21,false)), ""\((.*?)\)""), """")"),"Jumps")</f>
        <v>Jumps</v>
      </c>
    </row>
    <row r="4708">
      <c r="A4708" s="143" t="s">
        <v>40934</v>
      </c>
      <c r="B4708" s="144" t="str">
        <f>vlookup(A4708, 'OG Data Combined'!$A$2:$Z6277,25,false)</f>
        <v>-</v>
      </c>
      <c r="D4708" s="144" t="str">
        <f>vlookup(A4708, 'OG Data Combined'!$A$2:$AQ6277,29,false)</f>
        <v>-</v>
      </c>
      <c r="E4708" t="str">
        <f>IFERROR(__xludf.DUMMYFUNCTION("IFERROR(REGEXEXTRACT((vlookup(A4708, 'OG Data Combined'!$A$2:$AQ6277,21,false)), ""\((.*?)\)""), """")"),"Hurdles")</f>
        <v>Hurdles</v>
      </c>
    </row>
    <row r="4709">
      <c r="A4709" s="143" t="s">
        <v>40935</v>
      </c>
      <c r="B4709" s="144" t="str">
        <f>vlookup(A4709, 'OG Data Combined'!$A$2:$Z6277,25,false)</f>
        <v>-</v>
      </c>
      <c r="D4709" s="166" t="str">
        <f>vlookup(A4709, 'OG Data Combined'!$A$2:$AQ6277,29,false)</f>
        <v>https://www.instagram.com/fcc_track/</v>
      </c>
      <c r="E4709" t="str">
        <f>IFERROR(__xludf.DUMMYFUNCTION("IFERROR(REGEXEXTRACT((vlookup(A4709, 'OG Data Combined'!$A$2:$AQ6277,21,false)), ""\((.*?)\)""), """")"),"Distance")</f>
        <v>Distance</v>
      </c>
    </row>
    <row r="4710">
      <c r="A4710" s="143" t="s">
        <v>40936</v>
      </c>
      <c r="B4710" s="144" t="str">
        <f>vlookup(A4710, 'OG Data Combined'!$A$2:$Z6277,25,false)</f>
        <v>-</v>
      </c>
      <c r="D4710" s="144" t="str">
        <f>vlookup(A4710, 'OG Data Combined'!$A$2:$AQ6277,29,false)</f>
        <v>-</v>
      </c>
      <c r="E4710" t="str">
        <f>IFERROR(__xludf.DUMMYFUNCTION("IFERROR(REGEXEXTRACT((vlookup(A4710, 'OG Data Combined'!$A$2:$AQ6277,21,false)), ""\((.*?)\)""), """")"),"")</f>
        <v/>
      </c>
    </row>
    <row r="4711">
      <c r="A4711" s="143" t="s">
        <v>40937</v>
      </c>
      <c r="B4711" s="144" t="str">
        <f>vlookup(A4711, 'OG Data Combined'!$A$2:$Z6277,25,false)</f>
        <v>-</v>
      </c>
      <c r="D4711" s="166" t="str">
        <f>vlookup(A4711, 'OG Data Combined'!$A$2:$AQ6277,29,false)</f>
        <v>https://www.instagram.com/fullertontfxc/</v>
      </c>
      <c r="E4711" t="str">
        <f>IFERROR(__xludf.DUMMYFUNCTION("IFERROR(REGEXEXTRACT((vlookup(A4711, 'OG Data Combined'!$A$2:$AQ6277,21,false)), ""\((.*?)\)""), """")"),"Sprints, Hurdles")</f>
        <v>Sprints, Hurdles</v>
      </c>
    </row>
    <row r="4712">
      <c r="A4712" s="143" t="s">
        <v>40938</v>
      </c>
      <c r="B4712" s="144" t="str">
        <f>vlookup(A4712, 'OG Data Combined'!$A$2:$Z6277,25,false)</f>
        <v>-</v>
      </c>
      <c r="D4712" s="166" t="str">
        <f>vlookup(A4712, 'OG Data Combined'!$A$2:$AQ6277,29,false)</f>
        <v>https://www.instagram.com/fullertontfxc/</v>
      </c>
      <c r="E4712" t="str">
        <f>IFERROR(__xludf.DUMMYFUNCTION("IFERROR(REGEXEXTRACT((vlookup(A4712, 'OG Data Combined'!$A$2:$AQ6277,21,false)), ""\((.*?)\)""), """")"),"Jumps")</f>
        <v>Jumps</v>
      </c>
    </row>
    <row r="4713">
      <c r="A4713" s="143" t="s">
        <v>40939</v>
      </c>
      <c r="B4713" s="144" t="str">
        <f>vlookup(A4713, 'OG Data Combined'!$A$2:$Z6277,25,false)</f>
        <v>-</v>
      </c>
      <c r="D4713" s="144" t="str">
        <f>vlookup(A4713, 'OG Data Combined'!$A$2:$AQ6277,29,false)</f>
        <v>-</v>
      </c>
      <c r="E4713" t="str">
        <f>IFERROR(__xludf.DUMMYFUNCTION("IFERROR(REGEXEXTRACT((vlookup(A4713, 'OG Data Combined'!$A$2:$AQ6277,21,false)), ""\((.*?)\)""), """")"),"")</f>
        <v/>
      </c>
    </row>
    <row r="4714">
      <c r="A4714" s="143" t="s">
        <v>40940</v>
      </c>
      <c r="B4714" s="144" t="str">
        <f>vlookup(A4714, 'OG Data Combined'!$A$2:$Z6277,25,false)</f>
        <v>-</v>
      </c>
      <c r="D4714" s="144" t="str">
        <f>vlookup(A4714, 'OG Data Combined'!$A$2:$AQ6277,29,false)</f>
        <v>-</v>
      </c>
      <c r="E4714" t="str">
        <f>IFERROR(__xludf.DUMMYFUNCTION("IFERROR(REGEXEXTRACT((vlookup(A4714, 'OG Data Combined'!$A$2:$AQ6277,21,false)), ""\((.*?)\)""), """")"),"")</f>
        <v/>
      </c>
    </row>
    <row r="4715">
      <c r="A4715" s="143" t="s">
        <v>40941</v>
      </c>
      <c r="B4715" s="144" t="str">
        <f>vlookup(A4715, 'OG Data Combined'!$A$2:$Z6277,25,false)</f>
        <v>-</v>
      </c>
      <c r="D4715" s="166" t="str">
        <f>vlookup(A4715, 'OG Data Combined'!$A$2:$AQ6277,29,false)</f>
        <v>https://www.instagram.com/coachtgutierrez/?locale=hi_IN&amp;hl=ar</v>
      </c>
      <c r="E4715" t="str">
        <f>IFERROR(__xludf.DUMMYFUNCTION("IFERROR(REGEXEXTRACT((vlookup(A4715, 'OG Data Combined'!$A$2:$AQ6277,21,false)), ""\((.*?)\)""), """")"),"")</f>
        <v/>
      </c>
    </row>
    <row r="4716">
      <c r="A4716" s="143" t="s">
        <v>40942</v>
      </c>
      <c r="B4716" s="144" t="str">
        <f>vlookup(A4716, 'OG Data Combined'!$A$2:$Z6277,25,false)</f>
        <v>-</v>
      </c>
      <c r="D4716" s="144" t="str">
        <f>vlookup(A4716, 'OG Data Combined'!$A$2:$AQ6277,29,false)</f>
        <v>-</v>
      </c>
      <c r="E4716" t="str">
        <f>IFERROR(__xludf.DUMMYFUNCTION("IFERROR(REGEXEXTRACT((vlookup(A4716, 'OG Data Combined'!$A$2:$AQ6277,21,false)), ""\((.*?)\)""), """")"),"")</f>
        <v/>
      </c>
    </row>
    <row r="4717">
      <c r="A4717" s="143" t="s">
        <v>40943</v>
      </c>
      <c r="B4717" s="144" t="str">
        <f>vlookup(A4717, 'OG Data Combined'!$A$2:$Z6277,25,false)</f>
        <v>-</v>
      </c>
      <c r="D4717" s="144" t="str">
        <f>vlookup(A4717, 'OG Data Combined'!$A$2:$AQ6277,29,false)</f>
        <v>-</v>
      </c>
      <c r="E4717" t="str">
        <f>IFERROR(__xludf.DUMMYFUNCTION("IFERROR(REGEXEXTRACT((vlookup(A4717, 'OG Data Combined'!$A$2:$AQ6277,21,false)), ""\((.*?)\)""), """")"),"Throws")</f>
        <v>Throws</v>
      </c>
    </row>
    <row r="4718">
      <c r="A4718" s="143" t="s">
        <v>40944</v>
      </c>
      <c r="B4718" s="144" t="str">
        <f>vlookup(A4718, 'OG Data Combined'!$A$2:$Z6277,25,false)</f>
        <v>-</v>
      </c>
      <c r="D4718" s="144" t="str">
        <f>vlookup(A4718, 'OG Data Combined'!$A$2:$AQ6277,29,false)</f>
        <v>-</v>
      </c>
      <c r="E4718" t="str">
        <f>IFERROR(__xludf.DUMMYFUNCTION("IFERROR(REGEXEXTRACT((vlookup(A4718, 'OG Data Combined'!$A$2:$AQ6277,21,false)), ""\((.*?)\)""), """")"),"Pole Vault")</f>
        <v>Pole Vault</v>
      </c>
    </row>
    <row r="4719">
      <c r="A4719" s="143" t="s">
        <v>40945</v>
      </c>
      <c r="B4719" s="144" t="str">
        <f>vlookup(A4719, 'OG Data Combined'!$A$2:$Z6277,25,false)</f>
        <v>-</v>
      </c>
      <c r="D4719" s="144" t="str">
        <f>vlookup(A4719, 'OG Data Combined'!$A$2:$AQ6277,29,false)</f>
        <v>-</v>
      </c>
      <c r="E4719" t="str">
        <f>IFERROR(__xludf.DUMMYFUNCTION("IFERROR(REGEXEXTRACT((vlookup(A4719, 'OG Data Combined'!$A$2:$AQ6277,21,false)), ""\((.*?)\)""), """")"),"Distance")</f>
        <v>Distance</v>
      </c>
    </row>
    <row r="4720">
      <c r="A4720" s="143" t="s">
        <v>40946</v>
      </c>
      <c r="B4720" s="166" t="str">
        <f>vlookup(A4720, 'OG Data Combined'!$A$2:$Z6277,25,false)</f>
        <v>https://twitter.com/hartnellcoachz</v>
      </c>
      <c r="D4720" s="166" t="str">
        <f>vlookup(A4720, 'OG Data Combined'!$A$2:$AQ6277,29,false)</f>
        <v>https://www.instagram.com/coach_zepeda_hartnell/</v>
      </c>
      <c r="E4720" t="str">
        <f>IFERROR(__xludf.DUMMYFUNCTION("IFERROR(REGEXEXTRACT((vlookup(A4720, 'OG Data Combined'!$A$2:$AQ6277,21,false)), ""\((.*?)\)""), """")"),"")</f>
        <v/>
      </c>
    </row>
    <row r="4721">
      <c r="A4721" s="143" t="s">
        <v>40947</v>
      </c>
      <c r="B4721" s="144" t="str">
        <f>vlookup(A4721, 'OG Data Combined'!$A$2:$Z6277,25,false)</f>
        <v>-</v>
      </c>
      <c r="D4721" s="144" t="str">
        <f>vlookup(A4721, 'OG Data Combined'!$A$2:$AQ6277,29,false)</f>
        <v>-</v>
      </c>
      <c r="E4721" t="str">
        <f>IFERROR(__xludf.DUMMYFUNCTION("IFERROR(REGEXEXTRACT((vlookup(A4721, 'OG Data Combined'!$A$2:$AQ6277,21,false)), ""\((.*?)\)""), """")"),"Throws")</f>
        <v>Throws</v>
      </c>
    </row>
    <row r="4722">
      <c r="A4722" s="143" t="s">
        <v>40948</v>
      </c>
      <c r="B4722" s="144" t="str">
        <f>vlookup(A4722, 'OG Data Combined'!$A$2:$Z6277,25,false)</f>
        <v>-</v>
      </c>
      <c r="D4722" s="144" t="str">
        <f>vlookup(A4722, 'OG Data Combined'!$A$2:$AQ6277,29,false)</f>
        <v>-</v>
      </c>
      <c r="E4722" t="str">
        <f>IFERROR(__xludf.DUMMYFUNCTION("IFERROR(REGEXEXTRACT((vlookup(A4722, 'OG Data Combined'!$A$2:$AQ6277,21,false)), ""\((.*?)\)""), """")"),"Sprints, Relays")</f>
        <v>Sprints, Relays</v>
      </c>
    </row>
    <row r="4723">
      <c r="A4723" s="143" t="s">
        <v>40949</v>
      </c>
      <c r="B4723" s="144" t="str">
        <f>vlookup(A4723, 'OG Data Combined'!$A$2:$Z6277,25,false)</f>
        <v>-</v>
      </c>
      <c r="D4723" s="144" t="str">
        <f>vlookup(A4723, 'OG Data Combined'!$A$2:$AQ6277,29,false)</f>
        <v>-</v>
      </c>
      <c r="E4723" t="str">
        <f>IFERROR(__xludf.DUMMYFUNCTION("IFERROR(REGEXEXTRACT((vlookup(A4723, 'OG Data Combined'!$A$2:$AQ6277,21,false)), ""\((.*?)\)""), """")"),"Pole Vault")</f>
        <v>Pole Vault</v>
      </c>
    </row>
    <row r="4724">
      <c r="A4724" s="143" t="s">
        <v>40950</v>
      </c>
      <c r="B4724" s="144" t="str">
        <f>vlookup(A4724, 'OG Data Combined'!$A$2:$Z6277,25,false)</f>
        <v>-</v>
      </c>
      <c r="D4724" s="144" t="str">
        <f>vlookup(A4724, 'OG Data Combined'!$A$2:$AQ6277,29,false)</f>
        <v>-</v>
      </c>
      <c r="E4724" t="str">
        <f>IFERROR(__xludf.DUMMYFUNCTION("IFERROR(REGEXEXTRACT((vlookup(A4724, 'OG Data Combined'!$A$2:$AQ6277,21,false)), ""\((.*?)\)""), """")"),"Pole Vault, Multi-Events")</f>
        <v>Pole Vault, Multi-Events</v>
      </c>
    </row>
    <row r="4725">
      <c r="A4725" s="143" t="s">
        <v>40951</v>
      </c>
      <c r="B4725" s="144" t="str">
        <f>vlookup(A4725, 'OG Data Combined'!$A$2:$Z6277,25,false)</f>
        <v>-</v>
      </c>
      <c r="D4725" s="144" t="str">
        <f>vlookup(A4725, 'OG Data Combined'!$A$2:$AQ6277,29,false)</f>
        <v>-</v>
      </c>
      <c r="E4725" t="str">
        <f>IFERROR(__xludf.DUMMYFUNCTION("IFERROR(REGEXEXTRACT((vlookup(A4725, 'OG Data Combined'!$A$2:$AQ6277,21,false)), ""\((.*?)\)""), """")"),"Jumps")</f>
        <v>Jumps</v>
      </c>
    </row>
    <row r="4726">
      <c r="A4726" s="143" t="s">
        <v>40952</v>
      </c>
      <c r="B4726" s="144" t="str">
        <f>vlookup(A4726, 'OG Data Combined'!$A$2:$Z6277,25,false)</f>
        <v>-</v>
      </c>
      <c r="D4726" s="144" t="str">
        <f>vlookup(A4726, 'OG Data Combined'!$A$2:$AQ6277,29,false)</f>
        <v>-</v>
      </c>
      <c r="E4726" t="str">
        <f>IFERROR(__xludf.DUMMYFUNCTION("IFERROR(REGEXEXTRACT((vlookup(A4726, 'OG Data Combined'!$A$2:$AQ6277,21,false)), ""\((.*?)\)""), """")"),"Hurdles")</f>
        <v>Hurdles</v>
      </c>
    </row>
    <row r="4727">
      <c r="A4727" s="143" t="s">
        <v>40953</v>
      </c>
      <c r="B4727" s="144" t="str">
        <f>vlookup(A4727, 'OG Data Combined'!$A$2:$Z6277,25,false)</f>
        <v>-</v>
      </c>
      <c r="D4727" s="144" t="str">
        <f>vlookup(A4727, 'OG Data Combined'!$A$2:$AQ6277,29,false)</f>
        <v>-</v>
      </c>
      <c r="E4727" t="str">
        <f>IFERROR(__xludf.DUMMYFUNCTION("IFERROR(REGEXEXTRACT((vlookup(A4727, 'OG Data Combined'!$A$2:$AQ6277,21,false)), ""\((.*?)\)""), """")"),"Hurdles, Multi-Events")</f>
        <v>Hurdles, Multi-Events</v>
      </c>
    </row>
    <row r="4728">
      <c r="A4728" s="143" t="s">
        <v>40954</v>
      </c>
      <c r="B4728" s="144" t="str">
        <f>vlookup(A4728, 'OG Data Combined'!$A$2:$Z6277,25,false)</f>
        <v>-</v>
      </c>
      <c r="D4728" s="144" t="str">
        <f>vlookup(A4728, 'OG Data Combined'!$A$2:$AQ6277,29,false)</f>
        <v>-</v>
      </c>
      <c r="E4728" t="str">
        <f>IFERROR(__xludf.DUMMYFUNCTION("IFERROR(REGEXEXTRACT((vlookup(A4728, 'OG Data Combined'!$A$2:$AQ6277,21,false)), ""\((.*?)\)""), """")"),"Distance")</f>
        <v>Distance</v>
      </c>
    </row>
    <row r="4729">
      <c r="A4729" s="143" t="s">
        <v>40955</v>
      </c>
      <c r="B4729" s="144" t="str">
        <f>vlookup(A4729, 'OG Data Combined'!$A$2:$Z6277,25,false)</f>
        <v>-</v>
      </c>
      <c r="D4729" s="144" t="str">
        <f>vlookup(A4729, 'OG Data Combined'!$A$2:$AQ6277,29,false)</f>
        <v>-</v>
      </c>
      <c r="E4729" t="str">
        <f>IFERROR(__xludf.DUMMYFUNCTION("IFERROR(REGEXEXTRACT((vlookup(A4729, 'OG Data Combined'!$A$2:$AQ6277,21,false)), ""\((.*?)\)""), """")"),"Distance")</f>
        <v>Distance</v>
      </c>
    </row>
    <row r="4730">
      <c r="A4730" s="143" t="s">
        <v>40956</v>
      </c>
      <c r="B4730" s="161" t="str">
        <f>vlookup(A4730, 'OG Data Combined'!$A$2:$Z6277,25,false)</f>
        <v/>
      </c>
      <c r="D4730" s="151" t="str">
        <f>vlookup(A4730, 'OG Data Combined'!$A$2:$AQ6277,29,false)</f>
        <v/>
      </c>
      <c r="E4730" t="str">
        <f>IFERROR(__xludf.DUMMYFUNCTION("IFERROR(REGEXEXTRACT((vlookup(A4730, 'OG Data Combined'!$A$2:$AQ6277,21,false)), ""\((.*?)\)""), """")"),"")</f>
        <v/>
      </c>
    </row>
    <row r="4731">
      <c r="A4731" s="143" t="s">
        <v>40957</v>
      </c>
      <c r="B4731" s="144" t="str">
        <f>vlookup(A4731, 'OG Data Combined'!$A$2:$Z6277,25,false)</f>
        <v>-</v>
      </c>
      <c r="D4731" s="144" t="str">
        <f>vlookup(A4731, 'OG Data Combined'!$A$2:$AQ6277,29,false)</f>
        <v>-</v>
      </c>
      <c r="E4731" t="str">
        <f>IFERROR(__xludf.DUMMYFUNCTION("IFERROR(REGEXEXTRACT((vlookup(A4731, 'OG Data Combined'!$A$2:$AQ6277,21,false)), ""\((.*?)\)""), """")"),"")</f>
        <v/>
      </c>
    </row>
    <row r="4732">
      <c r="A4732" s="143" t="s">
        <v>40958</v>
      </c>
      <c r="B4732" s="144" t="str">
        <f>vlookup(A4732, 'OG Data Combined'!$A$2:$Z6277,25,false)</f>
        <v>-</v>
      </c>
      <c r="D4732" s="144" t="str">
        <f>vlookup(A4732, 'OG Data Combined'!$A$2:$AQ6277,29,false)</f>
        <v>-</v>
      </c>
      <c r="E4732" t="str">
        <f>IFERROR(__xludf.DUMMYFUNCTION("IFERROR(REGEXEXTRACT((vlookup(A4732, 'OG Data Combined'!$A$2:$AQ6277,21,false)), ""\((.*?)\)""), """")"),"")</f>
        <v/>
      </c>
    </row>
    <row r="4733">
      <c r="A4733" s="143" t="s">
        <v>40959</v>
      </c>
      <c r="B4733" s="144" t="str">
        <f>vlookup(A4733, 'OG Data Combined'!$A$2:$Z6277,25,false)</f>
        <v>-</v>
      </c>
      <c r="D4733" s="144" t="str">
        <f>vlookup(A4733, 'OG Data Combined'!$A$2:$AQ6277,29,false)</f>
        <v>-</v>
      </c>
      <c r="E4733" t="str">
        <f>IFERROR(__xludf.DUMMYFUNCTION("IFERROR(REGEXEXTRACT((vlookup(A4733, 'OG Data Combined'!$A$2:$AQ6277,21,false)), ""\((.*?)\)""), """")"),"")</f>
        <v/>
      </c>
    </row>
    <row r="4734">
      <c r="A4734" s="143" t="s">
        <v>40960</v>
      </c>
      <c r="B4734" s="144" t="str">
        <f>vlookup(A4734, 'OG Data Combined'!$A$2:$Z6277,25,false)</f>
        <v>-</v>
      </c>
      <c r="D4734" s="144" t="str">
        <f>vlookup(A4734, 'OG Data Combined'!$A$2:$AQ6277,29,false)</f>
        <v>-</v>
      </c>
      <c r="E4734" t="str">
        <f>IFERROR(__xludf.DUMMYFUNCTION("IFERROR(REGEXEXTRACT((vlookup(A4734, 'OG Data Combined'!$A$2:$AQ6277,21,false)), ""\((.*?)\)""), """")"),"Throws")</f>
        <v>Throws</v>
      </c>
    </row>
    <row r="4735">
      <c r="A4735" s="143" t="s">
        <v>40961</v>
      </c>
      <c r="B4735" s="144" t="str">
        <f>vlookup(A4735, 'OG Data Combined'!$A$2:$Z6277,25,false)</f>
        <v>-</v>
      </c>
      <c r="D4735" s="144" t="str">
        <f>vlookup(A4735, 'OG Data Combined'!$A$2:$AQ6277,29,false)</f>
        <v>-</v>
      </c>
      <c r="E4735" t="str">
        <f>IFERROR(__xludf.DUMMYFUNCTION("IFERROR(REGEXEXTRACT((vlookup(A4735, 'OG Data Combined'!$A$2:$AQ6277,21,false)), ""\((.*?)\)""), """")"),"Jumps")</f>
        <v>Jumps</v>
      </c>
    </row>
    <row r="4736">
      <c r="A4736" s="143" t="s">
        <v>40962</v>
      </c>
      <c r="B4736" s="144" t="str">
        <f>vlookup(A4736, 'OG Data Combined'!$A$2:$Z6277,25,false)</f>
        <v>-</v>
      </c>
      <c r="D4736" s="144" t="str">
        <f>vlookup(A4736, 'OG Data Combined'!$A$2:$AQ6277,29,false)</f>
        <v>-</v>
      </c>
      <c r="E4736" t="str">
        <f>IFERROR(__xludf.DUMMYFUNCTION("IFERROR(REGEXEXTRACT((vlookup(A4736, 'OG Data Combined'!$A$2:$AQ6277,21,false)), ""\((.*?)\)""), """")"),"Distance")</f>
        <v>Distance</v>
      </c>
    </row>
    <row r="4737">
      <c r="A4737" s="143" t="s">
        <v>42401</v>
      </c>
      <c r="B4737" s="144" t="str">
        <f>vlookup(A4737, 'OG Data Combined'!$A$2:$Z6277,25,false)</f>
        <v>-</v>
      </c>
      <c r="D4737" s="144" t="str">
        <f>vlookup(A4737, 'OG Data Combined'!$A$2:$AQ6277,29,false)</f>
        <v>-</v>
      </c>
      <c r="E4737" t="str">
        <f>IFERROR(__xludf.DUMMYFUNCTION("IFERROR(REGEXEXTRACT((vlookup(A4737, 'OG Data Combined'!$A$2:$AQ6277,21,false)), ""\((.*?)\)""), """")"),"")</f>
        <v/>
      </c>
    </row>
    <row r="4738">
      <c r="A4738" s="143" t="s">
        <v>42402</v>
      </c>
      <c r="B4738" s="144" t="str">
        <f>vlookup(A4738, 'OG Data Combined'!$A$2:$Z6277,25,false)</f>
        <v>-</v>
      </c>
      <c r="D4738" s="144" t="str">
        <f>vlookup(A4738, 'OG Data Combined'!$A$2:$AQ6277,29,false)</f>
        <v>-</v>
      </c>
      <c r="E4738" t="str">
        <f>IFERROR(__xludf.DUMMYFUNCTION("IFERROR(REGEXEXTRACT((vlookup(A4738, 'OG Data Combined'!$A$2:$AQ6277,21,false)), ""\((.*?)\)""), """")"),"")</f>
        <v/>
      </c>
    </row>
    <row r="4739">
      <c r="A4739" s="143" t="s">
        <v>42403</v>
      </c>
      <c r="B4739" s="144" t="str">
        <f>vlookup(A4739, 'OG Data Combined'!$A$2:$Z6277,25,false)</f>
        <v>-</v>
      </c>
      <c r="D4739" s="144" t="str">
        <f>vlookup(A4739, 'OG Data Combined'!$A$2:$AQ6277,29,false)</f>
        <v>-</v>
      </c>
      <c r="E4739" t="str">
        <f>IFERROR(__xludf.DUMMYFUNCTION("IFERROR(REGEXEXTRACT((vlookup(A4739, 'OG Data Combined'!$A$2:$AQ6277,21,false)), ""\((.*?)\)""), """")"),"")</f>
        <v/>
      </c>
    </row>
    <row r="4740">
      <c r="A4740" s="143" t="s">
        <v>42404</v>
      </c>
      <c r="B4740" s="144" t="str">
        <f>vlookup(A4740, 'OG Data Combined'!$A$2:$Z6277,25,false)</f>
        <v>-</v>
      </c>
      <c r="D4740" s="144" t="str">
        <f>vlookup(A4740, 'OG Data Combined'!$A$2:$AQ6277,29,false)</f>
        <v>-</v>
      </c>
      <c r="E4740" t="str">
        <f>IFERROR(__xludf.DUMMYFUNCTION("IFERROR(REGEXEXTRACT((vlookup(A4740, 'OG Data Combined'!$A$2:$AQ6277,21,false)), ""\((.*?)\)""), """")"),"")</f>
        <v/>
      </c>
    </row>
    <row r="4741">
      <c r="A4741" s="143" t="s">
        <v>40963</v>
      </c>
      <c r="B4741" s="166" t="str">
        <f>vlookup(A4741, 'OG Data Combined'!$A$2:$Z6277,25,false)</f>
        <v>https://twitter.com/CoachPeeps</v>
      </c>
      <c r="D4741" s="144" t="str">
        <f>vlookup(A4741, 'OG Data Combined'!$A$2:$AQ6277,29,false)</f>
        <v>-</v>
      </c>
      <c r="E4741" t="str">
        <f>IFERROR(__xludf.DUMMYFUNCTION("IFERROR(REGEXEXTRACT((vlookup(A4741, 'OG Data Combined'!$A$2:$AQ6277,21,false)), ""\((.*?)\)""), """")"),"")</f>
        <v/>
      </c>
    </row>
    <row r="4742">
      <c r="A4742" s="143" t="s">
        <v>40964</v>
      </c>
      <c r="B4742" s="166" t="str">
        <f>vlookup(A4742, 'OG Data Combined'!$A$2:$Z6277,25,false)</f>
        <v>https://twitter.com/brockdrazen</v>
      </c>
      <c r="D4742" s="144" t="str">
        <f>vlookup(A4742, 'OG Data Combined'!$A$2:$AQ6277,29,false)</f>
        <v>-</v>
      </c>
      <c r="E4742" t="str">
        <f>IFERROR(__xludf.DUMMYFUNCTION("IFERROR(REGEXEXTRACT((vlookup(A4742, 'OG Data Combined'!$A$2:$AQ6277,21,false)), ""\((.*?)\)""), """")"),"")</f>
        <v/>
      </c>
    </row>
    <row r="4743">
      <c r="A4743" s="143" t="s">
        <v>40966</v>
      </c>
      <c r="B4743" s="166" t="str">
        <f>vlookup(A4743, 'OG Data Combined'!$A$2:$Z6277,25,false)</f>
        <v>https://twitter.com/coachdsnaer</v>
      </c>
      <c r="D4743" s="144" t="str">
        <f>vlookup(A4743, 'OG Data Combined'!$A$2:$AQ6277,29,false)</f>
        <v>-</v>
      </c>
      <c r="E4743" t="str">
        <f>IFERROR(__xludf.DUMMYFUNCTION("IFERROR(REGEXEXTRACT((vlookup(A4743, 'OG Data Combined'!$A$2:$AQ6277,21,false)), ""\((.*?)\)""), """")"),"")</f>
        <v/>
      </c>
    </row>
    <row r="4744">
      <c r="A4744" s="143" t="s">
        <v>40967</v>
      </c>
      <c r="B4744" s="144" t="str">
        <f>vlookup(A4744, 'OG Data Combined'!$A$2:$Z6277,25,false)</f>
        <v>-</v>
      </c>
      <c r="D4744" s="166" t="str">
        <f>vlookup(A4744, 'OG Data Combined'!$A$2:$AQ6277,29,false)</f>
        <v>https://www.instagram.com/headsup_throws/</v>
      </c>
      <c r="E4744" t="str">
        <f>IFERROR(__xludf.DUMMYFUNCTION("IFERROR(REGEXEXTRACT((vlookup(A4744, 'OG Data Combined'!$A$2:$AQ6277,21,false)), ""\((.*?)\)""), """")"),"Throws")</f>
        <v>Throws</v>
      </c>
    </row>
    <row r="4745">
      <c r="A4745" s="143" t="s">
        <v>40968</v>
      </c>
      <c r="B4745" s="144" t="str">
        <f>vlookup(A4745, 'OG Data Combined'!$A$2:$Z6277,25,false)</f>
        <v>-</v>
      </c>
      <c r="D4745" s="144" t="str">
        <f>vlookup(A4745, 'OG Data Combined'!$A$2:$AQ6277,29,false)</f>
        <v>-</v>
      </c>
      <c r="E4745" t="str">
        <f>IFERROR(__xludf.DUMMYFUNCTION("IFERROR(REGEXEXTRACT((vlookup(A4745, 'OG Data Combined'!$A$2:$AQ6277,21,false)), ""\((.*?)\)""), """")"),"Pole Vault")</f>
        <v>Pole Vault</v>
      </c>
    </row>
    <row r="4746">
      <c r="A4746" s="143" t="s">
        <v>40969</v>
      </c>
      <c r="B4746" s="144" t="str">
        <f>vlookup(A4746, 'OG Data Combined'!$A$2:$Z6277,25,false)</f>
        <v>-</v>
      </c>
      <c r="D4746" s="144" t="str">
        <f>vlookup(A4746, 'OG Data Combined'!$A$2:$AQ6277,29,false)</f>
        <v>-</v>
      </c>
      <c r="E4746" t="str">
        <f>IFERROR(__xludf.DUMMYFUNCTION("IFERROR(REGEXEXTRACT((vlookup(A4746, 'OG Data Combined'!$A$2:$AQ6277,21,false)), ""\((.*?)\)""), """")"),"Jumps")</f>
        <v>Jumps</v>
      </c>
    </row>
    <row r="4747">
      <c r="A4747" s="143" t="s">
        <v>40970</v>
      </c>
      <c r="B4747" s="144" t="str">
        <f>vlookup(A4747, 'OG Data Combined'!$A$2:$Z6277,25,false)</f>
        <v>-</v>
      </c>
      <c r="D4747" s="144" t="str">
        <f>vlookup(A4747, 'OG Data Combined'!$A$2:$AQ6277,29,false)</f>
        <v>-</v>
      </c>
      <c r="E4747" t="str">
        <f>IFERROR(__xludf.DUMMYFUNCTION("IFERROR(REGEXEXTRACT((vlookup(A4747, 'OG Data Combined'!$A$2:$AQ6277,21,false)), ""\((.*?)\)""), """")"),"Distance")</f>
        <v>Distance</v>
      </c>
    </row>
    <row r="4748">
      <c r="A4748" s="143" t="s">
        <v>40971</v>
      </c>
      <c r="B4748" s="144" t="str">
        <f>vlookup(A4748, 'OG Data Combined'!$A$2:$Z6277,25,false)</f>
        <v>-</v>
      </c>
      <c r="D4748" s="144" t="str">
        <f>vlookup(A4748, 'OG Data Combined'!$A$2:$AQ6277,29,false)</f>
        <v>-</v>
      </c>
      <c r="E4748" t="str">
        <f>IFERROR(__xludf.DUMMYFUNCTION("IFERROR(REGEXEXTRACT((vlookup(A4748, 'OG Data Combined'!$A$2:$AQ6277,21,false)), ""\((.*?)\)""), """")"),"")</f>
        <v/>
      </c>
    </row>
    <row r="4749">
      <c r="A4749" s="143" t="s">
        <v>40972</v>
      </c>
      <c r="B4749" s="144" t="str">
        <f>vlookup(A4749, 'OG Data Combined'!$A$2:$Z6277,25,false)</f>
        <v>-</v>
      </c>
      <c r="D4749" s="144" t="str">
        <f>vlookup(A4749, 'OG Data Combined'!$A$2:$AQ6277,29,false)</f>
        <v>-</v>
      </c>
      <c r="E4749" t="str">
        <f>IFERROR(__xludf.DUMMYFUNCTION("IFERROR(REGEXEXTRACT((vlookup(A4749, 'OG Data Combined'!$A$2:$AQ6277,21,false)), ""\((.*?)\)""), """")"),"Short Distance")</f>
        <v>Short Distance</v>
      </c>
    </row>
    <row r="4750">
      <c r="A4750" s="143" t="s">
        <v>40973</v>
      </c>
      <c r="B4750" s="144" t="str">
        <f>vlookup(A4750, 'OG Data Combined'!$A$2:$Z6277,25,false)</f>
        <v>-</v>
      </c>
      <c r="D4750" s="166" t="str">
        <f>vlookup(A4750, 'OG Data Combined'!$A$2:$AQ6277,29,false)</f>
        <v>https://www.instagram.com/bobsledr/</v>
      </c>
      <c r="E4750" t="str">
        <f>IFERROR(__xludf.DUMMYFUNCTION("IFERROR(REGEXEXTRACT((vlookup(A4750, 'OG Data Combined'!$A$2:$AQ6277,21,false)), ""\((.*?)\)""), """")"),"")</f>
        <v/>
      </c>
    </row>
    <row r="4751">
      <c r="A4751" s="143" t="s">
        <v>40974</v>
      </c>
      <c r="B4751" s="144" t="str">
        <f>vlookup(A4751, 'OG Data Combined'!$A$2:$Z6277,25,false)</f>
        <v>-</v>
      </c>
      <c r="D4751" s="144" t="str">
        <f>vlookup(A4751, 'OG Data Combined'!$A$2:$AQ6277,29,false)</f>
        <v>-</v>
      </c>
      <c r="E4751" t="str">
        <f>IFERROR(__xludf.DUMMYFUNCTION("IFERROR(REGEXEXTRACT((vlookup(A4751, 'OG Data Combined'!$A$2:$AQ6277,21,false)), ""\((.*?)\)""), """")"),"")</f>
        <v/>
      </c>
    </row>
    <row r="4752">
      <c r="A4752" s="143" t="s">
        <v>40975</v>
      </c>
      <c r="B4752" s="144" t="str">
        <f>vlookup(A4752, 'OG Data Combined'!$A$2:$Z6277,25,false)</f>
        <v>-</v>
      </c>
      <c r="D4752" s="144" t="str">
        <f>vlookup(A4752, 'OG Data Combined'!$A$2:$AQ6277,29,false)</f>
        <v>-</v>
      </c>
      <c r="E4752" t="str">
        <f>IFERROR(__xludf.DUMMYFUNCTION("IFERROR(REGEXEXTRACT((vlookup(A4752, 'OG Data Combined'!$A$2:$AQ6277,21,false)), ""\((.*?)\)""), """")"),"")</f>
        <v/>
      </c>
    </row>
    <row r="4753">
      <c r="A4753" s="143" t="s">
        <v>40976</v>
      </c>
      <c r="B4753" s="144" t="str">
        <f>vlookup(A4753, 'OG Data Combined'!$A$2:$Z6277,25,false)</f>
        <v>-</v>
      </c>
      <c r="D4753" s="144" t="str">
        <f>vlookup(A4753, 'OG Data Combined'!$A$2:$AQ6277,29,false)</f>
        <v>-</v>
      </c>
      <c r="E4753" t="str">
        <f>IFERROR(__xludf.DUMMYFUNCTION("IFERROR(REGEXEXTRACT((vlookup(A4753, 'OG Data Combined'!$A$2:$AQ6277,21,false)), ""\((.*?)\)""), """")"),"")</f>
        <v/>
      </c>
    </row>
    <row r="4754">
      <c r="A4754" s="143" t="s">
        <v>40977</v>
      </c>
      <c r="B4754" s="144" t="str">
        <f>vlookup(A4754, 'OG Data Combined'!$A$2:$Z6277,25,false)</f>
        <v>-</v>
      </c>
      <c r="D4754" s="144" t="str">
        <f>vlookup(A4754, 'OG Data Combined'!$A$2:$AQ6277,29,false)</f>
        <v>-</v>
      </c>
      <c r="E4754" t="str">
        <f>IFERROR(__xludf.DUMMYFUNCTION("IFERROR(REGEXEXTRACT((vlookup(A4754, 'OG Data Combined'!$A$2:$AQ6277,21,false)), ""\((.*?)\)""), """")"),"")</f>
        <v/>
      </c>
    </row>
    <row r="4755">
      <c r="A4755" s="143" t="s">
        <v>40978</v>
      </c>
      <c r="B4755" s="144" t="str">
        <f>vlookup(A4755, 'OG Data Combined'!$A$2:$Z6277,25,false)</f>
        <v>-</v>
      </c>
      <c r="D4755" s="144" t="str">
        <f>vlookup(A4755, 'OG Data Combined'!$A$2:$AQ6277,29,false)</f>
        <v>-</v>
      </c>
      <c r="E4755" t="str">
        <f>IFERROR(__xludf.DUMMYFUNCTION("IFERROR(REGEXEXTRACT((vlookup(A4755, 'OG Data Combined'!$A$2:$AQ6277,21,false)), ""\((.*?)\)""), """")"),"")</f>
        <v/>
      </c>
    </row>
    <row r="4756">
      <c r="A4756" s="143" t="s">
        <v>40979</v>
      </c>
      <c r="B4756" s="144" t="str">
        <f>vlookup(A4756, 'OG Data Combined'!$A$2:$Z6277,25,false)</f>
        <v>-</v>
      </c>
      <c r="D4756" s="144" t="str">
        <f>vlookup(A4756, 'OG Data Combined'!$A$2:$AQ6277,29,false)</f>
        <v>-</v>
      </c>
      <c r="E4756" t="str">
        <f>IFERROR(__xludf.DUMMYFUNCTION("IFERROR(REGEXEXTRACT((vlookup(A4756, 'OG Data Combined'!$A$2:$AQ6277,21,false)), ""\((.*?)\)""), """")"),"Throws, Jumps")</f>
        <v>Throws, Jumps</v>
      </c>
    </row>
    <row r="4757">
      <c r="A4757" s="143" t="s">
        <v>40980</v>
      </c>
      <c r="B4757" s="144" t="str">
        <f>vlookup(A4757, 'OG Data Combined'!$A$2:$Z6277,25,false)</f>
        <v>-</v>
      </c>
      <c r="D4757" s="144" t="str">
        <f>vlookup(A4757, 'OG Data Combined'!$A$2:$AQ6277,29,false)</f>
        <v>-</v>
      </c>
      <c r="E4757" t="str">
        <f>IFERROR(__xludf.DUMMYFUNCTION("IFERROR(REGEXEXTRACT((vlookup(A4757, 'OG Data Combined'!$A$2:$AQ6277,21,false)), ""\((.*?)\)""), """")"),"Sprints")</f>
        <v>Sprints</v>
      </c>
    </row>
    <row r="4758">
      <c r="A4758" s="143" t="s">
        <v>40981</v>
      </c>
      <c r="B4758" s="144" t="str">
        <f>vlookup(A4758, 'OG Data Combined'!$A$2:$Z6277,25,false)</f>
        <v>-</v>
      </c>
      <c r="D4758" s="166" t="str">
        <f>vlookup(A4758, 'OG Data Combined'!$A$2:$AQ6277,29,false)</f>
        <v>https://www.instagram.com/podium_mom/</v>
      </c>
      <c r="E4758" t="str">
        <f>IFERROR(__xludf.DUMMYFUNCTION("IFERROR(REGEXEXTRACT((vlookup(A4758, 'OG Data Combined'!$A$2:$AQ6277,21,false)), ""\((.*?)\)""), """")"),"")</f>
        <v/>
      </c>
    </row>
    <row r="4759">
      <c r="A4759" s="143" t="s">
        <v>40982</v>
      </c>
      <c r="B4759" s="166" t="str">
        <f>vlookup(A4759, 'OG Data Combined'!$A$2:$Z6277,25,false)</f>
        <v>https://twitter.com/giolanaro</v>
      </c>
      <c r="D4759" s="144" t="str">
        <f>vlookup(A4759, 'OG Data Combined'!$A$2:$AQ6277,29,false)</f>
        <v>-</v>
      </c>
      <c r="E4759" t="str">
        <f>IFERROR(__xludf.DUMMYFUNCTION("IFERROR(REGEXEXTRACT((vlookup(A4759, 'OG Data Combined'!$A$2:$AQ6277,21,false)), ""\((.*?)\)""), """")"),"")</f>
        <v/>
      </c>
    </row>
    <row r="4760">
      <c r="A4760" s="143" t="s">
        <v>40983</v>
      </c>
      <c r="B4760" s="144" t="str">
        <f>vlookup(A4760, 'OG Data Combined'!$A$2:$Z6277,25,false)</f>
        <v>-</v>
      </c>
      <c r="D4760" s="144" t="str">
        <f>vlookup(A4760, 'OG Data Combined'!$A$2:$AQ6277,29,false)</f>
        <v>-</v>
      </c>
      <c r="E4760" t="str">
        <f>IFERROR(__xludf.DUMMYFUNCTION("IFERROR(REGEXEXTRACT((vlookup(A4760, 'OG Data Combined'!$A$2:$AQ6277,21,false)), ""\((.*?)\)""), """")"),"")</f>
        <v/>
      </c>
    </row>
    <row r="4761">
      <c r="A4761" s="143" t="s">
        <v>40984</v>
      </c>
      <c r="B4761" s="144" t="str">
        <f>vlookup(A4761, 'OG Data Combined'!$A$2:$Z6277,25,false)</f>
        <v>-</v>
      </c>
      <c r="D4761" s="144" t="str">
        <f>vlookup(A4761, 'OG Data Combined'!$A$2:$AQ6277,29,false)</f>
        <v>-</v>
      </c>
      <c r="E4761" t="str">
        <f>IFERROR(__xludf.DUMMYFUNCTION("IFERROR(REGEXEXTRACT((vlookup(A4761, 'OG Data Combined'!$A$2:$AQ6277,21,false)), ""\((.*?)\)""), """")"),"Throws")</f>
        <v>Throws</v>
      </c>
    </row>
    <row r="4762">
      <c r="A4762" s="143" t="s">
        <v>40985</v>
      </c>
      <c r="B4762" s="144" t="str">
        <f>vlookup(A4762, 'OG Data Combined'!$A$2:$Z6277,25,false)</f>
        <v>-</v>
      </c>
      <c r="D4762" s="144" t="str">
        <f>vlookup(A4762, 'OG Data Combined'!$A$2:$AQ6277,29,false)</f>
        <v>-</v>
      </c>
      <c r="E4762" t="str">
        <f>IFERROR(__xludf.DUMMYFUNCTION("IFERROR(REGEXEXTRACT((vlookup(A4762, 'OG Data Combined'!$A$2:$AQ6277,21,false)), ""\((.*?)\)""), """")"),"Sprints")</f>
        <v>Sprints</v>
      </c>
    </row>
    <row r="4763">
      <c r="A4763" s="143" t="s">
        <v>40986</v>
      </c>
      <c r="B4763" s="144" t="str">
        <f>vlookup(A4763, 'OG Data Combined'!$A$2:$Z6277,25,false)</f>
        <v>-</v>
      </c>
      <c r="D4763" s="144" t="str">
        <f>vlookup(A4763, 'OG Data Combined'!$A$2:$AQ6277,29,false)</f>
        <v>-</v>
      </c>
      <c r="E4763" t="str">
        <f>IFERROR(__xludf.DUMMYFUNCTION("IFERROR(REGEXEXTRACT((vlookup(A4763, 'OG Data Combined'!$A$2:$AQ6277,21,false)), ""\((.*?)\)""), """")"),"Pole Vault")</f>
        <v>Pole Vault</v>
      </c>
    </row>
    <row r="4764">
      <c r="A4764" s="143" t="s">
        <v>40987</v>
      </c>
      <c r="B4764" s="144" t="str">
        <f>vlookup(A4764, 'OG Data Combined'!$A$2:$Z6277,25,false)</f>
        <v>-</v>
      </c>
      <c r="D4764" s="144" t="str">
        <f>vlookup(A4764, 'OG Data Combined'!$A$2:$AQ6277,29,false)</f>
        <v>-</v>
      </c>
      <c r="E4764" t="str">
        <f>IFERROR(__xludf.DUMMYFUNCTION("IFERROR(REGEXEXTRACT((vlookup(A4764, 'OG Data Combined'!$A$2:$AQ6277,21,false)), ""\((.*?)\)""), """")"),"Horizontal Jumps")</f>
        <v>Horizontal Jumps</v>
      </c>
    </row>
    <row r="4765">
      <c r="A4765" s="143" t="s">
        <v>40988</v>
      </c>
      <c r="B4765" s="144" t="str">
        <f>vlookup(A4765, 'OG Data Combined'!$A$2:$Z6277,25,false)</f>
        <v>-</v>
      </c>
      <c r="D4765" s="144" t="str">
        <f>vlookup(A4765, 'OG Data Combined'!$A$2:$AQ6277,29,false)</f>
        <v>-</v>
      </c>
      <c r="E4765" t="str">
        <f>IFERROR(__xludf.DUMMYFUNCTION("IFERROR(REGEXEXTRACT((vlookup(A4765, 'OG Data Combined'!$A$2:$AQ6277,21,false)), ""\((.*?)\)""), """")"),"Distance")</f>
        <v>Distance</v>
      </c>
    </row>
    <row r="4766">
      <c r="A4766" s="143" t="s">
        <v>40989</v>
      </c>
      <c r="B4766" s="144" t="str">
        <f>vlookup(A4766, 'OG Data Combined'!$A$2:$Z6277,25,false)</f>
        <v>-</v>
      </c>
      <c r="D4766" s="144" t="str">
        <f>vlookup(A4766, 'OG Data Combined'!$A$2:$AQ6277,29,false)</f>
        <v>-</v>
      </c>
      <c r="E4766" t="str">
        <f>IFERROR(__xludf.DUMMYFUNCTION("IFERROR(REGEXEXTRACT((vlookup(A4766, 'OG Data Combined'!$A$2:$AQ6277,21,false)), ""\((.*?)\)""), """")"),"Distance")</f>
        <v>Distance</v>
      </c>
    </row>
    <row r="4767">
      <c r="A4767" s="143" t="s">
        <v>40990</v>
      </c>
      <c r="B4767" s="144" t="str">
        <f>vlookup(A4767, 'OG Data Combined'!$A$2:$Z6277,25,false)</f>
        <v>-</v>
      </c>
      <c r="D4767" s="144" t="str">
        <f>vlookup(A4767, 'OG Data Combined'!$A$2:$AQ6277,29,false)</f>
        <v>-</v>
      </c>
      <c r="E4767" t="str">
        <f>IFERROR(__xludf.DUMMYFUNCTION("IFERROR(REGEXEXTRACT((vlookup(A4767, 'OG Data Combined'!$A$2:$AQ6277,21,false)), ""\((.*?)\)""), """")"),"")</f>
        <v/>
      </c>
    </row>
    <row r="4768">
      <c r="A4768" s="143" t="s">
        <v>40991</v>
      </c>
      <c r="B4768" s="144" t="str">
        <f>vlookup(A4768, 'OG Data Combined'!$A$2:$Z6277,25,false)</f>
        <v>-</v>
      </c>
      <c r="D4768" s="144" t="str">
        <f>vlookup(A4768, 'OG Data Combined'!$A$2:$AQ6277,29,false)</f>
        <v>-</v>
      </c>
      <c r="E4768" t="str">
        <f>IFERROR(__xludf.DUMMYFUNCTION("IFERROR(REGEXEXTRACT((vlookup(A4768, 'OG Data Combined'!$A$2:$AQ6277,21,false)), ""\((.*?)\)""), """")"),"")</f>
        <v/>
      </c>
    </row>
    <row r="4769">
      <c r="A4769" s="143" t="s">
        <v>40992</v>
      </c>
      <c r="B4769" s="144" t="str">
        <f>vlookup(A4769, 'OG Data Combined'!$A$2:$Z6277,25,false)</f>
        <v>-</v>
      </c>
      <c r="D4769" s="144" t="str">
        <f>vlookup(A4769, 'OG Data Combined'!$A$2:$AQ6277,29,false)</f>
        <v>-</v>
      </c>
      <c r="E4769" t="str">
        <f>IFERROR(__xludf.DUMMYFUNCTION("IFERROR(REGEXEXTRACT((vlookup(A4769, 'OG Data Combined'!$A$2:$AQ6277,21,false)), ""\((.*?)\)""), """")"),"")</f>
        <v/>
      </c>
    </row>
    <row r="4770">
      <c r="A4770" s="143" t="s">
        <v>40993</v>
      </c>
      <c r="B4770" s="144" t="str">
        <f>vlookup(A4770, 'OG Data Combined'!$A$2:$Z6277,25,false)</f>
        <v>-</v>
      </c>
      <c r="D4770" s="144" t="str">
        <f>vlookup(A4770, 'OG Data Combined'!$A$2:$AQ6277,29,false)</f>
        <v>-</v>
      </c>
      <c r="E4770" t="str">
        <f>IFERROR(__xludf.DUMMYFUNCTION("IFERROR(REGEXEXTRACT((vlookup(A4770, 'OG Data Combined'!$A$2:$AQ6277,21,false)), ""\((.*?)\)""), """")"),"")</f>
        <v/>
      </c>
    </row>
    <row r="4771">
      <c r="A4771" s="143" t="s">
        <v>40994</v>
      </c>
      <c r="B4771" s="144" t="str">
        <f>vlookup(A4771, 'OG Data Combined'!$A$2:$Z6277,25,false)</f>
        <v>-</v>
      </c>
      <c r="D4771" s="144" t="str">
        <f>vlookup(A4771, 'OG Data Combined'!$A$2:$AQ6277,29,false)</f>
        <v>-</v>
      </c>
      <c r="E4771" t="str">
        <f>IFERROR(__xludf.DUMMYFUNCTION("IFERROR(REGEXEXTRACT((vlookup(A4771, 'OG Data Combined'!$A$2:$AQ6277,21,false)), ""\((.*?)\)""), """")"),"")</f>
        <v/>
      </c>
    </row>
    <row r="4772">
      <c r="A4772" s="143" t="s">
        <v>42405</v>
      </c>
      <c r="B4772" s="144" t="str">
        <f>vlookup(A4772, 'OG Data Combined'!$A$2:$Z6277,25,false)</f>
        <v>-</v>
      </c>
      <c r="D4772" s="166" t="str">
        <f>vlookup(A4772, 'OG Data Combined'!$A$2:$AQ6277,29,false)</f>
        <v>https://www.instagram.com/jordynannmercadozorn/</v>
      </c>
      <c r="E4772" t="str">
        <f>IFERROR(__xludf.DUMMYFUNCTION("IFERROR(REGEXEXTRACT((vlookup(A4772, 'OG Data Combined'!$A$2:$AQ6277,21,false)), ""\((.*?)\)""), """")"),"")</f>
        <v/>
      </c>
    </row>
    <row r="4773">
      <c r="A4773" s="143" t="s">
        <v>40995</v>
      </c>
      <c r="B4773" s="144" t="str">
        <f>vlookup(A4773, 'OG Data Combined'!$A$2:$Z6277,25,false)</f>
        <v>-</v>
      </c>
      <c r="D4773" s="144" t="str">
        <f>vlookup(A4773, 'OG Data Combined'!$A$2:$AQ6277,29,false)</f>
        <v>-</v>
      </c>
      <c r="E4773" t="str">
        <f>IFERROR(__xludf.DUMMYFUNCTION("IFERROR(REGEXEXTRACT((vlookup(A4773, 'OG Data Combined'!$A$2:$AQ6277,21,false)), ""\((.*?)\)""), """")"),"Mid-Distance, Multi-events, High-Jump, Javelin")</f>
        <v>Mid-Distance, Multi-events, High-Jump, Javelin</v>
      </c>
    </row>
    <row r="4774">
      <c r="A4774" s="143" t="s">
        <v>40996</v>
      </c>
      <c r="B4774" s="144" t="str">
        <f>vlookup(A4774, 'OG Data Combined'!$A$2:$Z6277,25,false)</f>
        <v>-</v>
      </c>
      <c r="D4774" s="144" t="str">
        <f>vlookup(A4774, 'OG Data Combined'!$A$2:$AQ6277,29,false)</f>
        <v>-</v>
      </c>
      <c r="E4774" t="str">
        <f>IFERROR(__xludf.DUMMYFUNCTION("IFERROR(REGEXEXTRACT((vlookup(A4774, 'OG Data Combined'!$A$2:$AQ6277,21,false)), ""\((.*?)\)""), """")"),"Throws")</f>
        <v>Throws</v>
      </c>
    </row>
    <row r="4775">
      <c r="A4775" s="143" t="s">
        <v>40997</v>
      </c>
      <c r="B4775" s="144" t="str">
        <f>vlookup(A4775, 'OG Data Combined'!$A$2:$Z6277,25,false)</f>
        <v>-</v>
      </c>
      <c r="D4775" s="144" t="str">
        <f>vlookup(A4775, 'OG Data Combined'!$A$2:$AQ6277,29,false)</f>
        <v>-</v>
      </c>
      <c r="E4775" t="str">
        <f>IFERROR(__xludf.DUMMYFUNCTION("IFERROR(REGEXEXTRACT((vlookup(A4775, 'OG Data Combined'!$A$2:$AQ6277,21,false)), ""\((.*?)\)""), """")"),"Sprints")</f>
        <v>Sprints</v>
      </c>
    </row>
    <row r="4776">
      <c r="A4776" s="143" t="s">
        <v>40998</v>
      </c>
      <c r="B4776" s="144" t="str">
        <f>vlookup(A4776, 'OG Data Combined'!$A$2:$Z6277,25,false)</f>
        <v>-</v>
      </c>
      <c r="D4776" s="144" t="str">
        <f>vlookup(A4776, 'OG Data Combined'!$A$2:$AQ6277,29,false)</f>
        <v>-</v>
      </c>
      <c r="E4776" t="str">
        <f>IFERROR(__xludf.DUMMYFUNCTION("IFERROR(REGEXEXTRACT((vlookup(A4776, 'OG Data Combined'!$A$2:$AQ6277,21,false)), ""\((.*?)\)""), """")"),"Jumps")</f>
        <v>Jumps</v>
      </c>
    </row>
    <row r="4777">
      <c r="A4777" s="143" t="s">
        <v>40999</v>
      </c>
      <c r="B4777" s="144" t="str">
        <f>vlookup(A4777, 'OG Data Combined'!$A$2:$Z6277,25,false)</f>
        <v>-</v>
      </c>
      <c r="D4777" s="144" t="str">
        <f>vlookup(A4777, 'OG Data Combined'!$A$2:$AQ6277,29,false)</f>
        <v>-</v>
      </c>
      <c r="E4777" t="str">
        <f>IFERROR(__xludf.DUMMYFUNCTION("IFERROR(REGEXEXTRACT((vlookup(A4777, 'OG Data Combined'!$A$2:$AQ6277,21,false)), ""\((.*?)\)""), """")"),"Hurdles")</f>
        <v>Hurdles</v>
      </c>
    </row>
    <row r="4778">
      <c r="A4778" s="143" t="s">
        <v>41000</v>
      </c>
      <c r="B4778" s="144" t="str">
        <f>vlookup(A4778, 'OG Data Combined'!$A$2:$Z6277,25,false)</f>
        <v>-</v>
      </c>
      <c r="D4778" s="144" t="str">
        <f>vlookup(A4778, 'OG Data Combined'!$A$2:$AQ6277,29,false)</f>
        <v>-</v>
      </c>
      <c r="E4778" t="str">
        <f>IFERROR(__xludf.DUMMYFUNCTION("IFERROR(REGEXEXTRACT((vlookup(A4778, 'OG Data Combined'!$A$2:$AQ6277,21,false)), ""\((.*?)\)""), """")"),"")</f>
        <v/>
      </c>
    </row>
    <row r="4779">
      <c r="A4779" s="143" t="s">
        <v>41001</v>
      </c>
      <c r="B4779" s="144" t="str">
        <f>vlookup(A4779, 'OG Data Combined'!$A$2:$Z6277,25,false)</f>
        <v>-</v>
      </c>
      <c r="D4779" s="144" t="str">
        <f>vlookup(A4779, 'OG Data Combined'!$A$2:$AQ6277,29,false)</f>
        <v>-</v>
      </c>
      <c r="E4779" t="str">
        <f>IFERROR(__xludf.DUMMYFUNCTION("IFERROR(REGEXEXTRACT((vlookup(A4779, 'OG Data Combined'!$A$2:$AQ6277,21,false)), ""\((.*?)\)""), """")"),"Throws")</f>
        <v>Throws</v>
      </c>
    </row>
    <row r="4780">
      <c r="A4780" s="143" t="s">
        <v>41002</v>
      </c>
      <c r="B4780" s="144" t="str">
        <f>vlookup(A4780, 'OG Data Combined'!$A$2:$Z6277,25,false)</f>
        <v>-</v>
      </c>
      <c r="D4780" s="144" t="str">
        <f>vlookup(A4780, 'OG Data Combined'!$A$2:$AQ6277,29,false)</f>
        <v>-</v>
      </c>
      <c r="E4780" t="str">
        <f>IFERROR(__xludf.DUMMYFUNCTION("IFERROR(REGEXEXTRACT((vlookup(A4780, 'OG Data Combined'!$A$2:$AQ6277,21,false)), ""\((.*?)\)""), """")"),"Pole Vault")</f>
        <v>Pole Vault</v>
      </c>
    </row>
    <row r="4781">
      <c r="A4781" s="143" t="s">
        <v>41003</v>
      </c>
      <c r="B4781" s="144" t="str">
        <f>vlookup(A4781, 'OG Data Combined'!$A$2:$Z6277,25,false)</f>
        <v>-</v>
      </c>
      <c r="D4781" s="144" t="str">
        <f>vlookup(A4781, 'OG Data Combined'!$A$2:$AQ6277,29,false)</f>
        <v>-</v>
      </c>
      <c r="E4781" t="str">
        <f>IFERROR(__xludf.DUMMYFUNCTION("IFERROR(REGEXEXTRACT((vlookup(A4781, 'OG Data Combined'!$A$2:$AQ6277,21,false)), ""\((.*?)\)""), """")"),"Jumps, Sprints, Relays")</f>
        <v>Jumps, Sprints, Relays</v>
      </c>
    </row>
    <row r="4782">
      <c r="A4782" s="143" t="s">
        <v>41004</v>
      </c>
      <c r="B4782" s="144" t="str">
        <f>vlookup(A4782, 'OG Data Combined'!$A$2:$Z6277,25,false)</f>
        <v>-</v>
      </c>
      <c r="D4782" s="144" t="str">
        <f>vlookup(A4782, 'OG Data Combined'!$A$2:$AQ6277,29,false)</f>
        <v>-</v>
      </c>
      <c r="E4782" t="str">
        <f>IFERROR(__xludf.DUMMYFUNCTION("IFERROR(REGEXEXTRACT((vlookup(A4782, 'OG Data Combined'!$A$2:$AQ6277,21,false)), ""\((.*?)\)""), """")"),"Hurdles, Sprints, Relays")</f>
        <v>Hurdles, Sprints, Relays</v>
      </c>
    </row>
    <row r="4783">
      <c r="A4783" s="143" t="s">
        <v>41005</v>
      </c>
      <c r="B4783" s="166" t="str">
        <f>vlookup(A4783, 'OG Data Combined'!$A$2:$Z6277,25,false)</f>
        <v>https://twitter.com/avenda_m</v>
      </c>
      <c r="D4783" s="144" t="str">
        <f>vlookup(A4783, 'OG Data Combined'!$A$2:$AQ6277,29,false)</f>
        <v>-</v>
      </c>
      <c r="E4783" t="str">
        <f>IFERROR(__xludf.DUMMYFUNCTION("IFERROR(REGEXEXTRACT((vlookup(A4783, 'OG Data Combined'!$A$2:$AQ6277,21,false)), ""\((.*?)\)""), """")"),"Hurdles, Sprints, Relays")</f>
        <v>Hurdles, Sprints, Relays</v>
      </c>
    </row>
    <row r="4784">
      <c r="A4784" s="143" t="s">
        <v>41006</v>
      </c>
      <c r="B4784" s="144" t="str">
        <f>vlookup(A4784, 'OG Data Combined'!$A$2:$Z6277,25,false)</f>
        <v>-</v>
      </c>
      <c r="D4784" s="144" t="str">
        <f>vlookup(A4784, 'OG Data Combined'!$A$2:$AQ6277,29,false)</f>
        <v>-</v>
      </c>
      <c r="E4784" t="str">
        <f>IFERROR(__xludf.DUMMYFUNCTION("IFERROR(REGEXEXTRACT((vlookup(A4784, 'OG Data Combined'!$A$2:$AQ6277,21,false)), ""\((.*?)\)""), """")"),"High-Jump, Javelin")</f>
        <v>High-Jump, Javelin</v>
      </c>
    </row>
    <row r="4785">
      <c r="A4785" s="143" t="s">
        <v>41007</v>
      </c>
      <c r="B4785" s="144" t="str">
        <f>vlookup(A4785, 'OG Data Combined'!$A$2:$Z6277,25,false)</f>
        <v>-</v>
      </c>
      <c r="D4785" s="144" t="str">
        <f>vlookup(A4785, 'OG Data Combined'!$A$2:$AQ6277,29,false)</f>
        <v>-</v>
      </c>
      <c r="E4785" t="str">
        <f>IFERROR(__xludf.DUMMYFUNCTION("IFERROR(REGEXEXTRACT((vlookup(A4785, 'OG Data Combined'!$A$2:$AQ6277,21,false)), ""\((.*?)\)""), """")"),"")</f>
        <v/>
      </c>
    </row>
    <row r="4786">
      <c r="A4786" s="143" t="s">
        <v>41008</v>
      </c>
      <c r="B4786" s="144" t="str">
        <f>vlookup(A4786, 'OG Data Combined'!$A$2:$Z6277,25,false)</f>
        <v>-</v>
      </c>
      <c r="D4786" s="144" t="str">
        <f>vlookup(A4786, 'OG Data Combined'!$A$2:$AQ6277,29,false)</f>
        <v>-</v>
      </c>
      <c r="E4786" t="str">
        <f>IFERROR(__xludf.DUMMYFUNCTION("IFERROR(REGEXEXTRACT((vlookup(A4786, 'OG Data Combined'!$A$2:$AQ6277,21,false)), ""\((.*?)\)""), """")"),"")</f>
        <v/>
      </c>
    </row>
    <row r="4787">
      <c r="A4787" s="143" t="s">
        <v>41009</v>
      </c>
      <c r="B4787" s="144" t="str">
        <f>vlookup(A4787, 'OG Data Combined'!$A$2:$Z6277,25,false)</f>
        <v>-</v>
      </c>
      <c r="D4787" s="144" t="str">
        <f>vlookup(A4787, 'OG Data Combined'!$A$2:$AQ6277,29,false)</f>
        <v>-</v>
      </c>
      <c r="E4787" t="str">
        <f>IFERROR(__xludf.DUMMYFUNCTION("IFERROR(REGEXEXTRACT((vlookup(A4787, 'OG Data Combined'!$A$2:$AQ6277,21,false)), ""\((.*?)\)""), """")"),"")</f>
        <v/>
      </c>
    </row>
    <row r="4788">
      <c r="A4788" s="143" t="s">
        <v>41010</v>
      </c>
      <c r="B4788" s="144" t="str">
        <f>vlookup(A4788, 'OG Data Combined'!$A$2:$Z6277,25,false)</f>
        <v>-</v>
      </c>
      <c r="D4788" s="144" t="str">
        <f>vlookup(A4788, 'OG Data Combined'!$A$2:$AQ6277,29,false)</f>
        <v>-</v>
      </c>
      <c r="E4788" t="str">
        <f>IFERROR(__xludf.DUMMYFUNCTION("IFERROR(REGEXEXTRACT((vlookup(A4788, 'OG Data Combined'!$A$2:$AQ6277,21,false)), ""\((.*?)\)""), """")"),"Throws")</f>
        <v>Throws</v>
      </c>
    </row>
    <row r="4789">
      <c r="A4789" s="143" t="s">
        <v>41011</v>
      </c>
      <c r="B4789" s="144" t="str">
        <f>vlookup(A4789, 'OG Data Combined'!$A$2:$Z6277,25,false)</f>
        <v>-</v>
      </c>
      <c r="D4789" s="144" t="str">
        <f>vlookup(A4789, 'OG Data Combined'!$A$2:$AQ6277,29,false)</f>
        <v>-</v>
      </c>
      <c r="E4789" t="str">
        <f>IFERROR(__xludf.DUMMYFUNCTION("IFERROR(REGEXEXTRACT((vlookup(A4789, 'OG Data Combined'!$A$2:$AQ6277,21,false)), ""\((.*?)\)""), """")"),"Pole Vault")</f>
        <v>Pole Vault</v>
      </c>
    </row>
    <row r="4790">
      <c r="A4790" s="143" t="s">
        <v>41012</v>
      </c>
      <c r="B4790" s="144" t="str">
        <f>vlookup(A4790, 'OG Data Combined'!$A$2:$Z6277,25,false)</f>
        <v>-</v>
      </c>
      <c r="D4790" s="144" t="str">
        <f>vlookup(A4790, 'OG Data Combined'!$A$2:$AQ6277,29,false)</f>
        <v>-</v>
      </c>
      <c r="E4790" t="str">
        <f>IFERROR(__xludf.DUMMYFUNCTION("IFERROR(REGEXEXTRACT((vlookup(A4790, 'OG Data Combined'!$A$2:$AQ6277,21,false)), ""\((.*?)\)""), """")"),"Distance")</f>
        <v>Distance</v>
      </c>
    </row>
    <row r="4791">
      <c r="A4791" s="143" t="s">
        <v>41013</v>
      </c>
      <c r="B4791" s="144" t="str">
        <f>vlookup(A4791, 'OG Data Combined'!$A$2:$Z6277,25,false)</f>
        <v>-</v>
      </c>
      <c r="D4791" s="144" t="str">
        <f>vlookup(A4791, 'OG Data Combined'!$A$2:$AQ6277,29,false)</f>
        <v>-</v>
      </c>
      <c r="E4791" t="str">
        <f>IFERROR(__xludf.DUMMYFUNCTION("IFERROR(REGEXEXTRACT((vlookup(A4791, 'OG Data Combined'!$A$2:$AQ6277,21,false)), ""\((.*?)\)""), """")"),"")</f>
        <v/>
      </c>
    </row>
    <row r="4792">
      <c r="A4792" s="143" t="s">
        <v>41014</v>
      </c>
      <c r="B4792" s="166" t="str">
        <f>vlookup(A4792, 'OG Data Combined'!$A$2:$Z6277,25,false)</f>
        <v>https://twitter.com/coachlawlersbvc</v>
      </c>
      <c r="D4792" s="144" t="str">
        <f>vlookup(A4792, 'OG Data Combined'!$A$2:$AQ6277,29,false)</f>
        <v>-</v>
      </c>
      <c r="E4792" t="str">
        <f>IFERROR(__xludf.DUMMYFUNCTION("IFERROR(REGEXEXTRACT((vlookup(A4792, 'OG Data Combined'!$A$2:$AQ6277,21,false)), ""\((.*?)\)""), """")"),"")</f>
        <v/>
      </c>
    </row>
    <row r="4793">
      <c r="A4793" s="143" t="s">
        <v>41015</v>
      </c>
      <c r="B4793" s="144" t="str">
        <f>vlookup(A4793, 'OG Data Combined'!$A$2:$Z6277,25,false)</f>
        <v>-</v>
      </c>
      <c r="D4793" s="144" t="str">
        <f>vlookup(A4793, 'OG Data Combined'!$A$2:$AQ6277,29,false)</f>
        <v>-</v>
      </c>
      <c r="E4793" t="str">
        <f>IFERROR(__xludf.DUMMYFUNCTION("IFERROR(REGEXEXTRACT((vlookup(A4793, 'OG Data Combined'!$A$2:$AQ6277,21,false)), ""\((.*?)\)""), """")"),"")</f>
        <v/>
      </c>
    </row>
    <row r="4794">
      <c r="A4794" s="143" t="s">
        <v>41016</v>
      </c>
      <c r="B4794" s="144" t="str">
        <f>vlookup(A4794, 'OG Data Combined'!$A$2:$Z6277,25,false)</f>
        <v>-</v>
      </c>
      <c r="D4794" s="144" t="str">
        <f>vlookup(A4794, 'OG Data Combined'!$A$2:$AQ6277,29,false)</f>
        <v>-</v>
      </c>
      <c r="E4794" t="str">
        <f>IFERROR(__xludf.DUMMYFUNCTION("IFERROR(REGEXEXTRACT((vlookup(A4794, 'OG Data Combined'!$A$2:$AQ6277,21,false)), ""\((.*?)\)""), """")"),"")</f>
        <v/>
      </c>
    </row>
    <row r="4795">
      <c r="A4795" s="143" t="s">
        <v>41017</v>
      </c>
      <c r="B4795" s="144" t="str">
        <f>vlookup(A4795, 'OG Data Combined'!$A$2:$Z6277,25,false)</f>
        <v>-</v>
      </c>
      <c r="D4795" s="144" t="str">
        <f>vlookup(A4795, 'OG Data Combined'!$A$2:$AQ6277,29,false)</f>
        <v>-</v>
      </c>
      <c r="E4795" t="str">
        <f>IFERROR(__xludf.DUMMYFUNCTION("IFERROR(REGEXEXTRACT((vlookup(A4795, 'OG Data Combined'!$A$2:$AQ6277,21,false)), ""\((.*?)\)""), """")"),"Throws")</f>
        <v>Throws</v>
      </c>
    </row>
    <row r="4796">
      <c r="A4796" s="143" t="s">
        <v>41018</v>
      </c>
      <c r="B4796" s="144" t="str">
        <f>vlookup(A4796, 'OG Data Combined'!$A$2:$Z6277,25,false)</f>
        <v>-</v>
      </c>
      <c r="D4796" s="144" t="str">
        <f>vlookup(A4796, 'OG Data Combined'!$A$2:$AQ6277,29,false)</f>
        <v>-</v>
      </c>
      <c r="E4796" t="str">
        <f>IFERROR(__xludf.DUMMYFUNCTION("IFERROR(REGEXEXTRACT((vlookup(A4796, 'OG Data Combined'!$A$2:$AQ6277,21,false)), ""\((.*?)\)""), """")"),"Sprints, Hurdles")</f>
        <v>Sprints, Hurdles</v>
      </c>
    </row>
    <row r="4797">
      <c r="A4797" s="143" t="s">
        <v>41019</v>
      </c>
      <c r="B4797" s="144" t="str">
        <f>vlookup(A4797, 'OG Data Combined'!$A$2:$Z6277,25,false)</f>
        <v>-</v>
      </c>
      <c r="D4797" s="144" t="str">
        <f>vlookup(A4797, 'OG Data Combined'!$A$2:$AQ6277,29,false)</f>
        <v>-</v>
      </c>
      <c r="E4797" t="str">
        <f>IFERROR(__xludf.DUMMYFUNCTION("IFERROR(REGEXEXTRACT((vlookup(A4797, 'OG Data Combined'!$A$2:$AQ6277,21,false)), ""\((.*?)\)""), """")"),"Sprints, Hurdles, Relays")</f>
        <v>Sprints, Hurdles, Relays</v>
      </c>
    </row>
    <row r="4798">
      <c r="A4798" s="143" t="s">
        <v>41021</v>
      </c>
      <c r="B4798" s="144" t="str">
        <f>vlookup(A4798, 'OG Data Combined'!$A$2:$Z6277,25,false)</f>
        <v>-</v>
      </c>
      <c r="D4798" s="144" t="str">
        <f>vlookup(A4798, 'OG Data Combined'!$A$2:$AQ6277,29,false)</f>
        <v>-</v>
      </c>
      <c r="E4798" t="str">
        <f>IFERROR(__xludf.DUMMYFUNCTION("IFERROR(REGEXEXTRACT((vlookup(A4798, 'OG Data Combined'!$A$2:$AQ6277,21,false)), ""\((.*?)\)""), """")"),"Pole Vault")</f>
        <v>Pole Vault</v>
      </c>
    </row>
    <row r="4799">
      <c r="A4799" s="143" t="s">
        <v>41022</v>
      </c>
      <c r="B4799" s="166" t="str">
        <f>vlookup(A4799, 'OG Data Combined'!$A$2:$Z6277,25,false)</f>
        <v>https://x.com/RonnieTay28</v>
      </c>
      <c r="D4799" s="166" t="str">
        <f>vlookup(A4799, 'OG Data Combined'!$A$2:$AQ6277,29,false)</f>
        <v>https://www.instagram.com/ronnietaylorathletics/</v>
      </c>
      <c r="E4799" t="str">
        <f>IFERROR(__xludf.DUMMYFUNCTION("IFERROR(REGEXEXTRACT((vlookup(A4799, 'OG Data Combined'!$A$2:$AQ6277,21,false)), ""\((.*?)\)""), """")"),"Long-Jump, Triple-Jump")</f>
        <v>Long-Jump, Triple-Jump</v>
      </c>
    </row>
    <row r="4800">
      <c r="A4800" s="143" t="s">
        <v>41023</v>
      </c>
      <c r="B4800" s="144" t="str">
        <f>vlookup(A4800, 'OG Data Combined'!$A$2:$Z6277,25,false)</f>
        <v>-</v>
      </c>
      <c r="D4800" s="166" t="str">
        <f>vlookup(A4800, 'OG Data Combined'!$A$2:$AQ6277,29,false)</f>
        <v>https://www.instagram.com/max_depo/</v>
      </c>
      <c r="E4800" t="str">
        <f>IFERROR(__xludf.DUMMYFUNCTION("IFERROR(REGEXEXTRACT((vlookup(A4800, 'OG Data Combined'!$A$2:$AQ6277,21,false)), ""\((.*?)\)""), """")"),"Hurdles")</f>
        <v>Hurdles</v>
      </c>
    </row>
    <row r="4801">
      <c r="A4801" s="143" t="s">
        <v>41024</v>
      </c>
      <c r="B4801" s="144" t="str">
        <f>vlookup(A4801, 'OG Data Combined'!$A$2:$Z6277,25,false)</f>
        <v>-</v>
      </c>
      <c r="D4801" s="144" t="str">
        <f>vlookup(A4801, 'OG Data Combined'!$A$2:$AQ6277,29,false)</f>
        <v>-</v>
      </c>
      <c r="E4801" t="str">
        <f>IFERROR(__xludf.DUMMYFUNCTION("IFERROR(REGEXEXTRACT((vlookup(A4801, 'OG Data Combined'!$A$2:$AQ6277,21,false)), ""\((.*?)\)""), """")"),"High-Jump")</f>
        <v>High-Jump</v>
      </c>
    </row>
    <row r="4802">
      <c r="A4802" s="143" t="s">
        <v>41025</v>
      </c>
      <c r="B4802" s="144" t="str">
        <f>vlookup(A4802, 'OG Data Combined'!$A$2:$Z6277,25,false)</f>
        <v>-</v>
      </c>
      <c r="D4802" s="144" t="str">
        <f>vlookup(A4802, 'OG Data Combined'!$A$2:$AQ6277,29,false)</f>
        <v>-</v>
      </c>
      <c r="E4802" t="str">
        <f>IFERROR(__xludf.DUMMYFUNCTION("IFERROR(REGEXEXTRACT((vlookup(A4802, 'OG Data Combined'!$A$2:$AQ6277,21,false)), ""\((.*?)\)""), """")"),"Distance")</f>
        <v>Distance</v>
      </c>
    </row>
    <row r="4803">
      <c r="A4803" s="143" t="s">
        <v>41026</v>
      </c>
      <c r="B4803" s="144" t="str">
        <f>vlookup(A4803, 'OG Data Combined'!$A$2:$Z6277,25,false)</f>
        <v>-</v>
      </c>
      <c r="D4803" s="144" t="str">
        <f>vlookup(A4803, 'OG Data Combined'!$A$2:$AQ6277,29,false)</f>
        <v>-</v>
      </c>
      <c r="E4803" t="str">
        <f>IFERROR(__xludf.DUMMYFUNCTION("IFERROR(REGEXEXTRACT((vlookup(A4803, 'OG Data Combined'!$A$2:$AQ6277,21,false)), ""\((.*?)\)""), """")"),"")</f>
        <v/>
      </c>
    </row>
    <row r="4804">
      <c r="A4804" s="143" t="s">
        <v>41027</v>
      </c>
      <c r="B4804" s="144" t="str">
        <f>vlookup(A4804, 'OG Data Combined'!$A$2:$Z6277,25,false)</f>
        <v>-</v>
      </c>
      <c r="D4804" s="144" t="str">
        <f>vlookup(A4804, 'OG Data Combined'!$A$2:$AQ6277,29,false)</f>
        <v>-</v>
      </c>
      <c r="E4804" t="str">
        <f>IFERROR(__xludf.DUMMYFUNCTION("IFERROR(REGEXEXTRACT((vlookup(A4804, 'OG Data Combined'!$A$2:$AQ6277,21,false)), ""\((.*?)\)""), """")"),"Sprints, Hurdles, Distance")</f>
        <v>Sprints, Hurdles, Distance</v>
      </c>
    </row>
    <row r="4805">
      <c r="A4805" s="143" t="s">
        <v>41028</v>
      </c>
      <c r="B4805" s="144" t="str">
        <f>vlookup(A4805, 'OG Data Combined'!$A$2:$Z6277,25,false)</f>
        <v>-</v>
      </c>
      <c r="D4805" s="144" t="str">
        <f>vlookup(A4805, 'OG Data Combined'!$A$2:$AQ6277,29,false)</f>
        <v>-</v>
      </c>
      <c r="E4805" t="str">
        <f>IFERROR(__xludf.DUMMYFUNCTION("IFERROR(REGEXEXTRACT((vlookup(A4805, 'OG Data Combined'!$A$2:$AQ6277,21,false)), ""\((.*?)\)""), """")"),"Sprints, Horizontal Jumps")</f>
        <v>Sprints, Horizontal Jumps</v>
      </c>
    </row>
    <row r="4806">
      <c r="A4806" s="143" t="s">
        <v>41029</v>
      </c>
      <c r="B4806" s="144" t="str">
        <f>vlookup(A4806, 'OG Data Combined'!$A$2:$Z6277,25,false)</f>
        <v>-</v>
      </c>
      <c r="D4806" s="144" t="str">
        <f>vlookup(A4806, 'OG Data Combined'!$A$2:$AQ6277,29,false)</f>
        <v>-</v>
      </c>
      <c r="E4806" t="str">
        <f>IFERROR(__xludf.DUMMYFUNCTION("IFERROR(REGEXEXTRACT((vlookup(A4806, 'OG Data Combined'!$A$2:$AQ6277,21,false)), ""\((.*?)\)""), """")"),"Throws")</f>
        <v>Throws</v>
      </c>
    </row>
    <row r="4807">
      <c r="A4807" s="143" t="s">
        <v>41030</v>
      </c>
      <c r="B4807" s="144" t="str">
        <f>vlookup(A4807, 'OG Data Combined'!$A$2:$Z6277,25,false)</f>
        <v>-</v>
      </c>
      <c r="D4807" s="144" t="str">
        <f>vlookup(A4807, 'OG Data Combined'!$A$2:$AQ6277,29,false)</f>
        <v>-</v>
      </c>
      <c r="E4807" t="str">
        <f>IFERROR(__xludf.DUMMYFUNCTION("IFERROR(REGEXEXTRACT((vlookup(A4807, 'OG Data Combined'!$A$2:$AQ6277,21,false)), ""\((.*?)\)""), """")"),"Pole Vault")</f>
        <v>Pole Vault</v>
      </c>
    </row>
    <row r="4808">
      <c r="A4808" s="143" t="s">
        <v>41031</v>
      </c>
      <c r="B4808" s="144" t="str">
        <f>vlookup(A4808, 'OG Data Combined'!$A$2:$Z6277,25,false)</f>
        <v>-</v>
      </c>
      <c r="D4808" s="144" t="str">
        <f>vlookup(A4808, 'OG Data Combined'!$A$2:$AQ6277,29,false)</f>
        <v>-</v>
      </c>
      <c r="E4808" t="str">
        <f>IFERROR(__xludf.DUMMYFUNCTION("IFERROR(REGEXEXTRACT((vlookup(A4808, 'OG Data Combined'!$A$2:$AQ6277,21,false)), ""\((.*?)\)""), """")"),"High-Jump")</f>
        <v>High-Jump</v>
      </c>
    </row>
    <row r="4809">
      <c r="A4809" s="143" t="s">
        <v>41032</v>
      </c>
      <c r="B4809" s="144" t="str">
        <f>vlookup(A4809, 'OG Data Combined'!$A$2:$Z6277,25,false)</f>
        <v>-</v>
      </c>
      <c r="D4809" s="144" t="str">
        <f>vlookup(A4809, 'OG Data Combined'!$A$2:$AQ6277,29,false)</f>
        <v>-</v>
      </c>
      <c r="E4809" t="str">
        <f>IFERROR(__xludf.DUMMYFUNCTION("IFERROR(REGEXEXTRACT((vlookup(A4809, 'OG Data Combined'!$A$2:$AQ6277,21,false)), ""\((.*?)\)""), """")"),"")</f>
        <v/>
      </c>
    </row>
    <row r="4810">
      <c r="A4810" s="143" t="s">
        <v>42406</v>
      </c>
      <c r="B4810" s="144" t="str">
        <f>vlookup(A4810, 'OG Data Combined'!$A$2:$Z6277,25,false)</f>
        <v>-</v>
      </c>
      <c r="D4810" s="144" t="str">
        <f>vlookup(A4810, 'OG Data Combined'!$A$2:$AQ6277,29,false)</f>
        <v>-</v>
      </c>
      <c r="E4810" t="str">
        <f>IFERROR(__xludf.DUMMYFUNCTION("IFERROR(REGEXEXTRACT((vlookup(A4810, 'OG Data Combined'!$A$2:$AQ6277,21,false)), ""\((.*?)\)""), """")"),"")</f>
        <v/>
      </c>
    </row>
    <row r="4811">
      <c r="A4811" s="143" t="s">
        <v>42407</v>
      </c>
      <c r="B4811" s="166" t="str">
        <f>vlookup(A4811, 'OG Data Combined'!$A$2:$Z6277,25,false)</f>
        <v>https://twitter.com/corey81nelson</v>
      </c>
      <c r="D4811" s="144" t="str">
        <f>vlookup(A4811, 'OG Data Combined'!$A$2:$AQ6277,29,false)</f>
        <v>-</v>
      </c>
      <c r="E4811" t="str">
        <f>IFERROR(__xludf.DUMMYFUNCTION("IFERROR(REGEXEXTRACT((vlookup(A4811, 'OG Data Combined'!$A$2:$AQ6277,21,false)), ""\((.*?)\)""), """")"),"")</f>
        <v/>
      </c>
    </row>
    <row r="4812">
      <c r="A4812" s="143" t="s">
        <v>42408</v>
      </c>
      <c r="B4812" s="144" t="str">
        <f>vlookup(A4812, 'OG Data Combined'!$A$2:$Z6277,25,false)</f>
        <v>-</v>
      </c>
      <c r="D4812" s="144" t="str">
        <f>vlookup(A4812, 'OG Data Combined'!$A$2:$AQ6277,29,false)</f>
        <v>-</v>
      </c>
      <c r="E4812" t="str">
        <f>IFERROR(__xludf.DUMMYFUNCTION("IFERROR(REGEXEXTRACT((vlookup(A4812, 'OG Data Combined'!$A$2:$AQ6277,21,false)), ""\((.*?)\)""), """")"),"")</f>
        <v/>
      </c>
    </row>
    <row r="4813">
      <c r="A4813" s="143" t="s">
        <v>42409</v>
      </c>
      <c r="B4813" s="144" t="str">
        <f>vlookup(A4813, 'OG Data Combined'!$A$2:$Z6277,25,false)</f>
        <v>-</v>
      </c>
      <c r="D4813" s="144" t="str">
        <f>vlookup(A4813, 'OG Data Combined'!$A$2:$AQ6277,29,false)</f>
        <v>-</v>
      </c>
      <c r="E4813" t="str">
        <f>IFERROR(__xludf.DUMMYFUNCTION("IFERROR(REGEXEXTRACT((vlookup(A4813, 'OG Data Combined'!$A$2:$AQ6277,21,false)), ""\((.*?)\)""), """")"),"")</f>
        <v/>
      </c>
    </row>
    <row r="4814">
      <c r="A4814" s="143" t="s">
        <v>41033</v>
      </c>
      <c r="B4814" s="166" t="str">
        <f>vlookup(A4814, 'OG Data Combined'!$A$2:$Z6277,25,false)</f>
        <v>https://twitter.com/dwillis6</v>
      </c>
      <c r="D4814" s="144" t="str">
        <f>vlookup(A4814, 'OG Data Combined'!$A$2:$AQ6277,29,false)</f>
        <v>-</v>
      </c>
      <c r="E4814" t="str">
        <f>IFERROR(__xludf.DUMMYFUNCTION("IFERROR(REGEXEXTRACT((vlookup(A4814, 'OG Data Combined'!$A$2:$AQ6277,21,false)), ""\((.*?)\)""), """")"),"")</f>
        <v/>
      </c>
    </row>
    <row r="4815">
      <c r="A4815" s="143" t="s">
        <v>41035</v>
      </c>
      <c r="B4815" s="144" t="str">
        <f>vlookup(A4815, 'OG Data Combined'!$A$2:$Z6277,25,false)</f>
        <v>-</v>
      </c>
      <c r="D4815" s="144" t="str">
        <f>vlookup(A4815, 'OG Data Combined'!$A$2:$AQ6277,29,false)</f>
        <v>-</v>
      </c>
      <c r="E4815" t="str">
        <f>IFERROR(__xludf.DUMMYFUNCTION("IFERROR(REGEXEXTRACT((vlookup(A4815, 'OG Data Combined'!$A$2:$AQ6277,21,false)), ""\((.*?)\)""), """")"),"Sprints, Jumps, Hurdles")</f>
        <v>Sprints, Jumps, Hurdles</v>
      </c>
    </row>
    <row r="4816">
      <c r="A4816" s="143" t="s">
        <v>41036</v>
      </c>
      <c r="B4816" s="144" t="str">
        <f>vlookup(A4816, 'OG Data Combined'!$A$2:$Z6277,25,false)</f>
        <v>-</v>
      </c>
      <c r="D4816" s="144" t="str">
        <f>vlookup(A4816, 'OG Data Combined'!$A$2:$AQ6277,29,false)</f>
        <v>-</v>
      </c>
      <c r="E4816" t="str">
        <f>IFERROR(__xludf.DUMMYFUNCTION("IFERROR(REGEXEXTRACT((vlookup(A4816, 'OG Data Combined'!$A$2:$AQ6277,21,false)), ""\((.*?)\)""), """")"),"Pole Vault")</f>
        <v>Pole Vault</v>
      </c>
    </row>
    <row r="4817">
      <c r="A4817" s="143" t="s">
        <v>41037</v>
      </c>
      <c r="B4817" s="144" t="str">
        <f>vlookup(A4817, 'OG Data Combined'!$A$2:$Z6277,25,false)</f>
        <v>-</v>
      </c>
      <c r="D4817" s="144" t="str">
        <f>vlookup(A4817, 'OG Data Combined'!$A$2:$AQ6277,29,false)</f>
        <v>-</v>
      </c>
      <c r="E4817" t="str">
        <f>IFERROR(__xludf.DUMMYFUNCTION("IFERROR(REGEXEXTRACT((vlookup(A4817, 'OG Data Combined'!$A$2:$AQ6277,21,false)), ""\((.*?)\)""), """")"),"Distance")</f>
        <v>Distance</v>
      </c>
    </row>
    <row r="4818">
      <c r="A4818" s="143" t="s">
        <v>41038</v>
      </c>
      <c r="B4818" s="144" t="str">
        <f>vlookup(A4818, 'OG Data Combined'!$A$2:$Z6277,25,false)</f>
        <v>-</v>
      </c>
      <c r="D4818" s="144" t="str">
        <f>vlookup(A4818, 'OG Data Combined'!$A$2:$AQ6277,29,false)</f>
        <v>-</v>
      </c>
      <c r="E4818" t="str">
        <f>IFERROR(__xludf.DUMMYFUNCTION("IFERROR(REGEXEXTRACT((vlookup(A4818, 'OG Data Combined'!$A$2:$AQ6277,21,false)), ""\((.*?)\)""), """")"),"")</f>
        <v/>
      </c>
    </row>
    <row r="4819">
      <c r="A4819" s="143" t="s">
        <v>42410</v>
      </c>
      <c r="B4819" s="144" t="str">
        <f>vlookup(A4819, 'OG Data Combined'!$A$2:$Z6277,25,false)</f>
        <v>-</v>
      </c>
      <c r="D4819" s="144" t="str">
        <f>vlookup(A4819, 'OG Data Combined'!$A$2:$AQ6277,29,false)</f>
        <v>-</v>
      </c>
      <c r="E4819" t="str">
        <f>IFERROR(__xludf.DUMMYFUNCTION("IFERROR(REGEXEXTRACT((vlookup(A4819, 'OG Data Combined'!$A$2:$AQ6277,21,false)), ""\((.*?)\)""), """")"),"")</f>
        <v/>
      </c>
    </row>
    <row r="4820">
      <c r="A4820" s="143" t="s">
        <v>41039</v>
      </c>
      <c r="B4820" s="144" t="str">
        <f>vlookup(A4820, 'OG Data Combined'!$A$2:$Z6277,25,false)</f>
        <v>-</v>
      </c>
      <c r="D4820" s="144" t="str">
        <f>vlookup(A4820, 'OG Data Combined'!$A$2:$AQ6277,29,false)</f>
        <v>-</v>
      </c>
      <c r="E4820" t="str">
        <f>IFERROR(__xludf.DUMMYFUNCTION("IFERROR(REGEXEXTRACT((vlookup(A4820, 'OG Data Combined'!$A$2:$AQ6277,21,false)), ""\((.*?)\)""), """")"),"")</f>
        <v/>
      </c>
    </row>
    <row r="4821">
      <c r="A4821" s="143" t="s">
        <v>41040</v>
      </c>
      <c r="B4821" s="144" t="str">
        <f>vlookup(A4821, 'OG Data Combined'!$A$2:$Z6277,25,false)</f>
        <v>-</v>
      </c>
      <c r="D4821" s="144" t="str">
        <f>vlookup(A4821, 'OG Data Combined'!$A$2:$AQ6277,29,false)</f>
        <v>-</v>
      </c>
      <c r="E4821" t="str">
        <f>IFERROR(__xludf.DUMMYFUNCTION("IFERROR(REGEXEXTRACT((vlookup(A4821, 'OG Data Combined'!$A$2:$AQ6277,21,false)), ""\((.*?)\)""), """")"),"Throws")</f>
        <v>Throws</v>
      </c>
    </row>
    <row r="4822">
      <c r="A4822" s="143" t="s">
        <v>41041</v>
      </c>
      <c r="B4822" s="144" t="str">
        <f>vlookup(A4822, 'OG Data Combined'!$A$2:$Z6277,25,false)</f>
        <v>-</v>
      </c>
      <c r="D4822" s="144" t="str">
        <f>vlookup(A4822, 'OG Data Combined'!$A$2:$AQ6277,29,false)</f>
        <v>-</v>
      </c>
      <c r="E4822" t="str">
        <f>IFERROR(__xludf.DUMMYFUNCTION("IFERROR(REGEXEXTRACT((vlookup(A4822, 'OG Data Combined'!$A$2:$AQ6277,21,false)), ""\((.*?)\)""), """")"),"Sprints, Relays")</f>
        <v>Sprints, Relays</v>
      </c>
    </row>
    <row r="4823">
      <c r="A4823" s="143" t="s">
        <v>41042</v>
      </c>
      <c r="B4823" s="144" t="str">
        <f>vlookup(A4823, 'OG Data Combined'!$A$2:$Z6277,25,false)</f>
        <v>-</v>
      </c>
      <c r="D4823" s="144" t="str">
        <f>vlookup(A4823, 'OG Data Combined'!$A$2:$AQ6277,29,false)</f>
        <v>-</v>
      </c>
      <c r="E4823" t="str">
        <f>IFERROR(__xludf.DUMMYFUNCTION("IFERROR(REGEXEXTRACT((vlookup(A4823, 'OG Data Combined'!$A$2:$AQ6277,21,false)), ""\((.*?)\)""), """")"),"Sprints, Hurdles, Relays")</f>
        <v>Sprints, Hurdles, Relays</v>
      </c>
    </row>
    <row r="4824">
      <c r="A4824" s="143" t="s">
        <v>41043</v>
      </c>
      <c r="B4824" s="144" t="str">
        <f>vlookup(A4824, 'OG Data Combined'!$A$2:$Z6277,25,false)</f>
        <v>-</v>
      </c>
      <c r="D4824" s="144" t="str">
        <f>vlookup(A4824, 'OG Data Combined'!$A$2:$AQ6277,29,false)</f>
        <v>-</v>
      </c>
      <c r="E4824" t="str">
        <f>IFERROR(__xludf.DUMMYFUNCTION("IFERROR(REGEXEXTRACT((vlookup(A4824, 'OG Data Combined'!$A$2:$AQ6277,21,false)), ""\((.*?)\)""), """")"),"Pole Vault")</f>
        <v>Pole Vault</v>
      </c>
    </row>
    <row r="4825">
      <c r="A4825" s="143" t="s">
        <v>41044</v>
      </c>
      <c r="B4825" s="144" t="str">
        <f>vlookup(A4825, 'OG Data Combined'!$A$2:$Z6277,25,false)</f>
        <v>-</v>
      </c>
      <c r="D4825" s="144" t="str">
        <f>vlookup(A4825, 'OG Data Combined'!$A$2:$AQ6277,29,false)</f>
        <v>-</v>
      </c>
      <c r="E4825" t="str">
        <f>IFERROR(__xludf.DUMMYFUNCTION("IFERROR(REGEXEXTRACT((vlookup(A4825, 'OG Data Combined'!$A$2:$AQ6277,21,false)), ""\((.*?)\)""), """")"),"Distance")</f>
        <v>Distance</v>
      </c>
    </row>
    <row r="4826">
      <c r="A4826" s="143" t="s">
        <v>41045</v>
      </c>
      <c r="B4826" s="144" t="str">
        <f>vlookup(A4826, 'OG Data Combined'!$A$2:$Z6277,25,false)</f>
        <v>-</v>
      </c>
      <c r="D4826" s="144" t="str">
        <f>vlookup(A4826, 'OG Data Combined'!$A$2:$AQ6277,29,false)</f>
        <v>-</v>
      </c>
      <c r="E4826" t="str">
        <f>IFERROR(__xludf.DUMMYFUNCTION("IFERROR(REGEXEXTRACT((vlookup(A4826, 'OG Data Combined'!$A$2:$AQ6277,21,false)), ""\((.*?)\)""), """")"),"Throws")</f>
        <v>Throws</v>
      </c>
    </row>
    <row r="4827">
      <c r="A4827" s="143" t="s">
        <v>41046</v>
      </c>
      <c r="B4827" s="166" t="str">
        <f>vlookup(A4827, 'OG Data Combined'!$A$2:$Z6277,25,false)</f>
        <v>https://twitter.com/Coach_Ramage</v>
      </c>
      <c r="D4827" s="144" t="str">
        <f>vlookup(A4827, 'OG Data Combined'!$A$2:$AQ6277,29,false)</f>
        <v>-</v>
      </c>
      <c r="E4827" t="str">
        <f>IFERROR(__xludf.DUMMYFUNCTION("IFERROR(REGEXEXTRACT((vlookup(A4827, 'OG Data Combined'!$A$2:$AQ6277,21,false)), ""\((.*?)\)""), """")"),"Throws")</f>
        <v>Throws</v>
      </c>
    </row>
    <row r="4828">
      <c r="A4828" s="143" t="s">
        <v>41047</v>
      </c>
      <c r="B4828" s="144" t="str">
        <f>vlookup(A4828, 'OG Data Combined'!$A$2:$Z6277,25,false)</f>
        <v>-</v>
      </c>
      <c r="D4828" s="144" t="str">
        <f>vlookup(A4828, 'OG Data Combined'!$A$2:$AQ6277,29,false)</f>
        <v>-</v>
      </c>
      <c r="E4828" t="str">
        <f>IFERROR(__xludf.DUMMYFUNCTION("IFERROR(REGEXEXTRACT((vlookup(A4828, 'OG Data Combined'!$A$2:$AQ6277,21,false)), ""\((.*?)\)""), """")"),"Sprints")</f>
        <v>Sprints</v>
      </c>
    </row>
    <row r="4829">
      <c r="A4829" s="143" t="s">
        <v>41048</v>
      </c>
      <c r="B4829" s="144" t="str">
        <f>vlookup(A4829, 'OG Data Combined'!$A$2:$Z6277,25,false)</f>
        <v>-</v>
      </c>
      <c r="D4829" s="144" t="str">
        <f>vlookup(A4829, 'OG Data Combined'!$A$2:$AQ6277,29,false)</f>
        <v>-</v>
      </c>
      <c r="E4829" t="str">
        <f>IFERROR(__xludf.DUMMYFUNCTION("IFERROR(REGEXEXTRACT((vlookup(A4829, 'OG Data Combined'!$A$2:$AQ6277,21,false)), ""\((.*?)\)""), """")"),"Jumps")</f>
        <v>Jumps</v>
      </c>
    </row>
    <row r="4830">
      <c r="A4830" s="143" t="s">
        <v>41049</v>
      </c>
      <c r="B4830" s="144" t="str">
        <f>vlookup(A4830, 'OG Data Combined'!$A$2:$Z6277,25,false)</f>
        <v>-</v>
      </c>
      <c r="D4830" s="144" t="str">
        <f>vlookup(A4830, 'OG Data Combined'!$A$2:$AQ6277,29,false)</f>
        <v>-</v>
      </c>
      <c r="E4830" t="str">
        <f>IFERROR(__xludf.DUMMYFUNCTION("IFERROR(REGEXEXTRACT((vlookup(A4830, 'OG Data Combined'!$A$2:$AQ6277,21,false)), ""\((.*?)\)""), """")"),"Hurdles")</f>
        <v>Hurdles</v>
      </c>
    </row>
    <row r="4831">
      <c r="A4831" s="143" t="s">
        <v>41050</v>
      </c>
      <c r="B4831" s="144" t="str">
        <f>vlookup(A4831, 'OG Data Combined'!$A$2:$Z6277,25,false)</f>
        <v>-</v>
      </c>
      <c r="D4831" s="144" t="str">
        <f>vlookup(A4831, 'OG Data Combined'!$A$2:$AQ6277,29,false)</f>
        <v>-</v>
      </c>
      <c r="E4831" t="str">
        <f>IFERROR(__xludf.DUMMYFUNCTION("IFERROR(REGEXEXTRACT((vlookup(A4831, 'OG Data Combined'!$A$2:$AQ6277,21,false)), ""\((.*?)\)""), """")"),"Second Email")</f>
        <v>Second Email</v>
      </c>
    </row>
    <row r="4832">
      <c r="A4832" s="143" t="s">
        <v>41051</v>
      </c>
      <c r="B4832" s="144" t="str">
        <f>vlookup(A4832, 'OG Data Combined'!$A$2:$Z6277,25,false)</f>
        <v>-</v>
      </c>
      <c r="D4832" s="144" t="str">
        <f>vlookup(A4832, 'OG Data Combined'!$A$2:$AQ6277,29,false)</f>
        <v>-</v>
      </c>
      <c r="E4832" t="str">
        <f>IFERROR(__xludf.DUMMYFUNCTION("IFERROR(REGEXEXTRACT((vlookup(A4832, 'OG Data Combined'!$A$2:$AQ6277,21,false)), ""\((.*?)\)""), """")"),"Distance")</f>
        <v>Distance</v>
      </c>
    </row>
    <row r="4833">
      <c r="A4833" s="143" t="s">
        <v>41052</v>
      </c>
      <c r="B4833" s="144" t="str">
        <f>vlookup(A4833, 'OG Data Combined'!$A$2:$Z6277,25,false)</f>
        <v>-</v>
      </c>
      <c r="D4833" s="144" t="str">
        <f>vlookup(A4833, 'OG Data Combined'!$A$2:$AQ6277,29,false)</f>
        <v>-</v>
      </c>
      <c r="E4833" t="str">
        <f>IFERROR(__xludf.DUMMYFUNCTION("IFERROR(REGEXEXTRACT((vlookup(A4833, 'OG Data Combined'!$A$2:$AQ6277,21,false)), ""\((.*?)\)""), """")"),"")</f>
        <v/>
      </c>
    </row>
    <row r="4834">
      <c r="A4834" s="143" t="s">
        <v>41053</v>
      </c>
      <c r="B4834" s="144" t="str">
        <f>vlookup(A4834, 'OG Data Combined'!$A$2:$Z6277,25,false)</f>
        <v>-</v>
      </c>
      <c r="D4834" s="144" t="str">
        <f>vlookup(A4834, 'OG Data Combined'!$A$2:$AQ6277,29,false)</f>
        <v>-</v>
      </c>
      <c r="E4834" t="str">
        <f>IFERROR(__xludf.DUMMYFUNCTION("IFERROR(REGEXEXTRACT((vlookup(A4834, 'OG Data Combined'!$A$2:$AQ6277,21,false)), ""\((.*?)\)""), """")"),"")</f>
        <v/>
      </c>
    </row>
    <row r="4835">
      <c r="A4835" s="143" t="s">
        <v>41054</v>
      </c>
      <c r="B4835" s="144" t="str">
        <f>vlookup(A4835, 'OG Data Combined'!$A$2:$Z6277,25,false)</f>
        <v>-</v>
      </c>
      <c r="D4835" s="144" t="str">
        <f>vlookup(A4835, 'OG Data Combined'!$A$2:$AQ6277,29,false)</f>
        <v>-</v>
      </c>
      <c r="E4835" t="str">
        <f>IFERROR(__xludf.DUMMYFUNCTION("IFERROR(REGEXEXTRACT((vlookup(A4835, 'OG Data Combined'!$A$2:$AQ6277,21,false)), ""\((.*?)\)""), """")"),"Throws")</f>
        <v>Throws</v>
      </c>
    </row>
    <row r="4836">
      <c r="A4836" s="143" t="s">
        <v>41055</v>
      </c>
      <c r="B4836" s="144" t="str">
        <f>vlookup(A4836, 'OG Data Combined'!$A$2:$Z6277,25,false)</f>
        <v>-</v>
      </c>
      <c r="D4836" s="144" t="str">
        <f>vlookup(A4836, 'OG Data Combined'!$A$2:$AQ6277,29,false)</f>
        <v>-</v>
      </c>
      <c r="E4836" t="str">
        <f>IFERROR(__xludf.DUMMYFUNCTION("IFERROR(REGEXEXTRACT((vlookup(A4836, 'OG Data Combined'!$A$2:$AQ6277,21,false)), ""\((.*?)\)""), """")"),"Sprints, Relays")</f>
        <v>Sprints, Relays</v>
      </c>
    </row>
    <row r="4837">
      <c r="A4837" s="143" t="s">
        <v>41056</v>
      </c>
      <c r="B4837" s="144" t="str">
        <f>vlookup(A4837, 'OG Data Combined'!$A$2:$Z6277,25,false)</f>
        <v>-</v>
      </c>
      <c r="D4837" s="144" t="str">
        <f>vlookup(A4837, 'OG Data Combined'!$A$2:$AQ6277,29,false)</f>
        <v>-</v>
      </c>
      <c r="E4837" t="str">
        <f>IFERROR(__xludf.DUMMYFUNCTION("IFERROR(REGEXEXTRACT((vlookup(A4837, 'OG Data Combined'!$A$2:$AQ6277,21,false)), ""\((.*?)\)""), """")"),"Multi-events, Pole Vault, Hurdles, Javelin")</f>
        <v>Multi-events, Pole Vault, Hurdles, Javelin</v>
      </c>
    </row>
    <row r="4838">
      <c r="A4838" s="143" t="s">
        <v>41057</v>
      </c>
      <c r="B4838" s="144" t="str">
        <f>vlookup(A4838, 'OG Data Combined'!$A$2:$Z6277,25,false)</f>
        <v>-</v>
      </c>
      <c r="D4838" s="144" t="str">
        <f>vlookup(A4838, 'OG Data Combined'!$A$2:$AQ6277,29,false)</f>
        <v>-</v>
      </c>
      <c r="E4838" t="str">
        <f>IFERROR(__xludf.DUMMYFUNCTION("IFERROR(REGEXEXTRACT((vlookup(A4838, 'OG Data Combined'!$A$2:$AQ6277,21,false)), ""\((.*?)\)""), """")"),"Jumps")</f>
        <v>Jumps</v>
      </c>
    </row>
    <row r="4839">
      <c r="A4839" s="143" t="s">
        <v>41058</v>
      </c>
      <c r="B4839" s="144" t="str">
        <f>vlookup(A4839, 'OG Data Combined'!$A$2:$Z6277,25,false)</f>
        <v>-</v>
      </c>
      <c r="D4839" s="144" t="str">
        <f>vlookup(A4839, 'OG Data Combined'!$A$2:$AQ6277,29,false)</f>
        <v>-</v>
      </c>
      <c r="E4839" t="str">
        <f>IFERROR(__xludf.DUMMYFUNCTION("IFERROR(REGEXEXTRACT((vlookup(A4839, 'OG Data Combined'!$A$2:$AQ6277,21,false)), ""\((.*?)\)""), """")"),"Distance")</f>
        <v>Distance</v>
      </c>
    </row>
    <row r="4840">
      <c r="A4840" s="143" t="s">
        <v>41059</v>
      </c>
      <c r="B4840" s="144" t="str">
        <f>vlookup(A4840, 'OG Data Combined'!$A$2:$Z6277,25,false)</f>
        <v>-</v>
      </c>
      <c r="D4840" s="144" t="str">
        <f>vlookup(A4840, 'OG Data Combined'!$A$2:$AQ6277,29,false)</f>
        <v>-</v>
      </c>
      <c r="E4840" t="str">
        <f>IFERROR(__xludf.DUMMYFUNCTION("IFERROR(REGEXEXTRACT((vlookup(A4840, 'OG Data Combined'!$A$2:$AQ6277,21,false)), ""\((.*?)\)""), """")"),"Distance, Mid-Distance")</f>
        <v>Distance, Mid-Distance</v>
      </c>
    </row>
    <row r="4841">
      <c r="A4841" s="143" t="s">
        <v>41060</v>
      </c>
      <c r="B4841" s="166" t="str">
        <f>vlookup(A4841, 'OG Data Combined'!$A$2:$Z6277,25,false)</f>
        <v>https://twitter.com/coachdanfitz</v>
      </c>
      <c r="D4841" s="144" t="str">
        <f>vlookup(A4841, 'OG Data Combined'!$A$2:$AQ6277,29,false)</f>
        <v>-</v>
      </c>
      <c r="E4841" t="str">
        <f>IFERROR(__xludf.DUMMYFUNCTION("IFERROR(REGEXEXTRACT((vlookup(A4841, 'OG Data Combined'!$A$2:$AQ6277,21,false)), ""\((.*?)\)""), """")"),"")</f>
        <v/>
      </c>
    </row>
    <row r="4842">
      <c r="A4842" s="143" t="s">
        <v>41061</v>
      </c>
      <c r="B4842" s="144" t="str">
        <f>vlookup(A4842, 'OG Data Combined'!$A$2:$Z6277,25,false)</f>
        <v>-</v>
      </c>
      <c r="D4842" s="144" t="str">
        <f>vlookup(A4842, 'OG Data Combined'!$A$2:$AQ6277,29,false)</f>
        <v>-</v>
      </c>
      <c r="E4842" t="str">
        <f>IFERROR(__xludf.DUMMYFUNCTION("IFERROR(REGEXEXTRACT((vlookup(A4842, 'OG Data Combined'!$A$2:$AQ6277,21,false)), ""\((.*?)\)""), """")"),"")</f>
        <v/>
      </c>
    </row>
    <row r="4843">
      <c r="A4843" s="143" t="s">
        <v>41062</v>
      </c>
      <c r="B4843" s="144" t="str">
        <f>vlookup(A4843, 'OG Data Combined'!$A$2:$Z6277,25,false)</f>
        <v>-</v>
      </c>
      <c r="D4843" s="144" t="str">
        <f>vlookup(A4843, 'OG Data Combined'!$A$2:$AQ6277,29,false)</f>
        <v>-</v>
      </c>
      <c r="E4843" t="str">
        <f>IFERROR(__xludf.DUMMYFUNCTION("IFERROR(REGEXEXTRACT((vlookup(A4843, 'OG Data Combined'!$A$2:$AQ6277,21,false)), ""\((.*?)\)""), """")"),"")</f>
        <v/>
      </c>
    </row>
    <row r="4844">
      <c r="A4844" s="143" t="s">
        <v>41063</v>
      </c>
      <c r="B4844" s="144" t="str">
        <f>vlookup(A4844, 'OG Data Combined'!$A$2:$Z6277,25,false)</f>
        <v>-</v>
      </c>
      <c r="D4844" s="144" t="str">
        <f>vlookup(A4844, 'OG Data Combined'!$A$2:$AQ6277,29,false)</f>
        <v>-</v>
      </c>
      <c r="E4844" t="str">
        <f>IFERROR(__xludf.DUMMYFUNCTION("IFERROR(REGEXEXTRACT((vlookup(A4844, 'OG Data Combined'!$A$2:$AQ6277,21,false)), ""\((.*?)\)""), """")"),"")</f>
        <v/>
      </c>
    </row>
    <row r="4845">
      <c r="A4845" s="143" t="s">
        <v>41064</v>
      </c>
      <c r="B4845" s="144" t="str">
        <f>vlookup(A4845, 'OG Data Combined'!$A$2:$Z6277,25,false)</f>
        <v>-</v>
      </c>
      <c r="D4845" s="144" t="str">
        <f>vlookup(A4845, 'OG Data Combined'!$A$2:$AQ6277,29,false)</f>
        <v>-</v>
      </c>
      <c r="E4845" t="str">
        <f>IFERROR(__xludf.DUMMYFUNCTION("IFERROR(REGEXEXTRACT((vlookup(A4845, 'OG Data Combined'!$A$2:$AQ6277,21,false)), ""\((.*?)\)""), """")"),"")</f>
        <v/>
      </c>
    </row>
    <row r="4846">
      <c r="A4846" s="143" t="s">
        <v>41065</v>
      </c>
      <c r="B4846" s="144" t="str">
        <f>vlookup(A4846, 'OG Data Combined'!$A$2:$Z6277,25,false)</f>
        <v>-</v>
      </c>
      <c r="D4846" s="144" t="str">
        <f>vlookup(A4846, 'OG Data Combined'!$A$2:$AQ6277,29,false)</f>
        <v>-</v>
      </c>
      <c r="E4846" t="str">
        <f>IFERROR(__xludf.DUMMYFUNCTION("IFERROR(REGEXEXTRACT((vlookup(A4846, 'OG Data Combined'!$A$2:$AQ6277,21,false)), ""\((.*?)\)""), """")"),"Second Email")</f>
        <v>Second Email</v>
      </c>
    </row>
    <row r="4847">
      <c r="A4847" s="143" t="s">
        <v>41067</v>
      </c>
      <c r="B4847" s="166" t="str">
        <f>vlookup(A4847, 'OG Data Combined'!$A$2:$Z6277,25,false)</f>
        <v>https://twitter.com/hanahsmrt</v>
      </c>
      <c r="D4847" s="166" t="str">
        <f>vlookup(A4847, 'OG Data Combined'!$A$2:$AQ6277,29,false)</f>
        <v>https://www.instagram.com/hanahsmrt/</v>
      </c>
      <c r="E4847" t="str">
        <f>IFERROR(__xludf.DUMMYFUNCTION("IFERROR(REGEXEXTRACT((vlookup(A4847, 'OG Data Combined'!$A$2:$AQ6277,21,false)), ""\((.*?)\)""), """")"),"")</f>
        <v/>
      </c>
    </row>
    <row r="4848">
      <c r="A4848" s="143" t="s">
        <v>41068</v>
      </c>
      <c r="B4848" s="144" t="str">
        <f>vlookup(A4848, 'OG Data Combined'!$A$2:$Z6277,25,false)</f>
        <v>-</v>
      </c>
      <c r="D4848" s="144" t="str">
        <f>vlookup(A4848, 'OG Data Combined'!$A$2:$AQ6277,29,false)</f>
        <v>-</v>
      </c>
      <c r="E4848" t="str">
        <f>IFERROR(__xludf.DUMMYFUNCTION("IFERROR(REGEXEXTRACT((vlookup(A4848, 'OG Data Combined'!$A$2:$AQ6277,21,false)), ""\((.*?)\)""), """")"),"")</f>
        <v/>
      </c>
    </row>
    <row r="4849">
      <c r="A4849" s="143" t="s">
        <v>41069</v>
      </c>
      <c r="B4849" s="144" t="str">
        <f>vlookup(A4849, 'OG Data Combined'!$A$2:$Z6277,25,false)</f>
        <v>-</v>
      </c>
      <c r="D4849" s="144" t="str">
        <f>vlookup(A4849, 'OG Data Combined'!$A$2:$AQ6277,29,false)</f>
        <v>-</v>
      </c>
      <c r="E4849" t="str">
        <f>IFERROR(__xludf.DUMMYFUNCTION("IFERROR(REGEXEXTRACT((vlookup(A4849, 'OG Data Combined'!$A$2:$AQ6277,21,false)), ""\((.*?)\)""), """")"),"")</f>
        <v/>
      </c>
    </row>
    <row r="4850">
      <c r="A4850" s="143" t="s">
        <v>41070</v>
      </c>
      <c r="B4850" s="144" t="str">
        <f>vlookup(A4850, 'OG Data Combined'!$A$2:$Z6277,25,false)</f>
        <v>-</v>
      </c>
      <c r="D4850" s="144" t="str">
        <f>vlookup(A4850, 'OG Data Combined'!$A$2:$AQ6277,29,false)</f>
        <v>-</v>
      </c>
      <c r="E4850" t="str">
        <f>IFERROR(__xludf.DUMMYFUNCTION("IFERROR(REGEXEXTRACT((vlookup(A4850, 'OG Data Combined'!$A$2:$AQ6277,21,false)), ""\((.*?)\)""), """")"),"Distance")</f>
        <v>Distance</v>
      </c>
    </row>
    <row r="4851">
      <c r="A4851" s="143" t="s">
        <v>41071</v>
      </c>
      <c r="B4851" s="144" t="str">
        <f>vlookup(A4851, 'OG Data Combined'!$A$2:$Z6277,25,false)</f>
        <v>-</v>
      </c>
      <c r="D4851" s="144" t="str">
        <f>vlookup(A4851, 'OG Data Combined'!$A$2:$AQ6277,29,false)</f>
        <v>-</v>
      </c>
      <c r="E4851" t="str">
        <f>IFERROR(__xludf.DUMMYFUNCTION("IFERROR(REGEXEXTRACT((vlookup(A4851, 'OG Data Combined'!$A$2:$AQ6277,21,false)), ""\((.*?)\)""), """")"),"")</f>
        <v/>
      </c>
    </row>
    <row r="4852">
      <c r="A4852" s="143" t="s">
        <v>41072</v>
      </c>
      <c r="B4852" s="144" t="str">
        <f>vlookup(A4852, 'OG Data Combined'!$A$2:$Z6277,25,false)</f>
        <v>-</v>
      </c>
      <c r="D4852" s="144" t="str">
        <f>vlookup(A4852, 'OG Data Combined'!$A$2:$AQ6277,29,false)</f>
        <v>-</v>
      </c>
      <c r="E4852" t="str">
        <f>IFERROR(__xludf.DUMMYFUNCTION("IFERROR(REGEXEXTRACT((vlookup(A4852, 'OG Data Combined'!$A$2:$AQ6277,21,false)), ""\((.*?)\)""), """")"),"")</f>
        <v/>
      </c>
    </row>
    <row r="4853">
      <c r="A4853" s="143" t="s">
        <v>41073</v>
      </c>
      <c r="B4853" s="144" t="str">
        <f>vlookup(A4853, 'OG Data Combined'!$A$2:$Z6277,25,false)</f>
        <v>-</v>
      </c>
      <c r="D4853" s="144" t="str">
        <f>vlookup(A4853, 'OG Data Combined'!$A$2:$AQ6277,29,false)</f>
        <v>-</v>
      </c>
      <c r="E4853" t="str">
        <f>IFERROR(__xludf.DUMMYFUNCTION("IFERROR(REGEXEXTRACT((vlookup(A4853, 'OG Data Combined'!$A$2:$AQ6277,21,false)), ""\((.*?)\)""), """")"),"")</f>
        <v/>
      </c>
    </row>
    <row r="4854">
      <c r="A4854" s="143" t="s">
        <v>41074</v>
      </c>
      <c r="B4854" s="144" t="str">
        <f>vlookup(A4854, 'OG Data Combined'!$A$2:$Z6277,25,false)</f>
        <v>-</v>
      </c>
      <c r="D4854" s="144" t="str">
        <f>vlookup(A4854, 'OG Data Combined'!$A$2:$AQ6277,29,false)</f>
        <v>-</v>
      </c>
      <c r="E4854" t="str">
        <f>IFERROR(__xludf.DUMMYFUNCTION("IFERROR(REGEXEXTRACT((vlookup(A4854, 'OG Data Combined'!$A$2:$AQ6277,21,false)), ""\((.*?)\)""), """")"),"")</f>
        <v/>
      </c>
    </row>
    <row r="4855">
      <c r="A4855" s="143" t="s">
        <v>41075</v>
      </c>
      <c r="B4855" s="144" t="str">
        <f>vlookup(A4855, 'OG Data Combined'!$A$2:$Z6277,25,false)</f>
        <v>-</v>
      </c>
      <c r="D4855" s="144" t="str">
        <f>vlookup(A4855, 'OG Data Combined'!$A$2:$AQ6277,29,false)</f>
        <v>-</v>
      </c>
      <c r="E4855" t="str">
        <f>IFERROR(__xludf.DUMMYFUNCTION("IFERROR(REGEXEXTRACT((vlookup(A4855, 'OG Data Combined'!$A$2:$AQ6277,21,false)), ""\((.*?)\)""), """")"),"")</f>
        <v/>
      </c>
    </row>
    <row r="4856">
      <c r="A4856" s="143" t="s">
        <v>41076</v>
      </c>
      <c r="B4856" s="144" t="str">
        <f>vlookup(A4856, 'OG Data Combined'!$A$2:$Z6277,25,false)</f>
        <v>-</v>
      </c>
      <c r="D4856" s="144" t="str">
        <f>vlookup(A4856, 'OG Data Combined'!$A$2:$AQ6277,29,false)</f>
        <v>-</v>
      </c>
      <c r="E4856" t="str">
        <f>IFERROR(__xludf.DUMMYFUNCTION("IFERROR(REGEXEXTRACT((vlookup(A4856, 'OG Data Combined'!$A$2:$AQ6277,21,false)), ""\((.*?)\)""), """")"),"Distance")</f>
        <v>Distance</v>
      </c>
    </row>
    <row r="4857">
      <c r="A4857" s="143" t="s">
        <v>41077</v>
      </c>
      <c r="B4857" s="154" t="str">
        <f>vlookup(A4857, 'OG Data Combined'!$A$2:$Z6277,25,false)</f>
        <v/>
      </c>
      <c r="D4857" s="154" t="str">
        <f>vlookup(A4857, 'OG Data Combined'!$A$2:$AQ6277,29,false)</f>
        <v/>
      </c>
      <c r="E4857" t="str">
        <f>IFERROR(__xludf.DUMMYFUNCTION("IFERROR(REGEXEXTRACT((vlookup(A4857, 'OG Data Combined'!$A$2:$AQ6277,21,false)), ""\((.*?)\)""), """")"),"")</f>
        <v/>
      </c>
    </row>
    <row r="4858">
      <c r="A4858" s="143" t="s">
        <v>41078</v>
      </c>
      <c r="B4858" s="154" t="str">
        <f>vlookup(A4858, 'OG Data Combined'!$A$2:$Z6277,25,false)</f>
        <v/>
      </c>
      <c r="D4858" s="154" t="str">
        <f>vlookup(A4858, 'OG Data Combined'!$A$2:$AQ6277,29,false)</f>
        <v/>
      </c>
      <c r="E4858" t="str">
        <f>IFERROR(__xludf.DUMMYFUNCTION("IFERROR(REGEXEXTRACT((vlookup(A4858, 'OG Data Combined'!$A$2:$AQ6277,21,false)), ""\((.*?)\)""), """")"),"")</f>
        <v/>
      </c>
    </row>
    <row r="4859">
      <c r="A4859" s="143" t="s">
        <v>41079</v>
      </c>
      <c r="B4859" s="154" t="str">
        <f>vlookup(A4859, 'OG Data Combined'!$A$2:$Z6277,25,false)</f>
        <v/>
      </c>
      <c r="D4859" s="154" t="str">
        <f>vlookup(A4859, 'OG Data Combined'!$A$2:$AQ6277,29,false)</f>
        <v/>
      </c>
      <c r="E4859" t="str">
        <f>IFERROR(__xludf.DUMMYFUNCTION("IFERROR(REGEXEXTRACT((vlookup(A4859, 'OG Data Combined'!$A$2:$AQ6277,21,false)), ""\((.*?)\)""), """")"),"")</f>
        <v/>
      </c>
    </row>
    <row r="4860">
      <c r="A4860" s="143" t="s">
        <v>41080</v>
      </c>
      <c r="B4860" s="144" t="str">
        <f>vlookup(A4860, 'OG Data Combined'!$A$2:$Z6277,25,false)</f>
        <v>-</v>
      </c>
      <c r="D4860" s="166" t="str">
        <f>vlookup(A4860, 'OG Data Combined'!$A$2:$AQ6277,29,false)</f>
        <v>https://www.instagram.com/coachfloydt/</v>
      </c>
      <c r="E4860" t="str">
        <f>IFERROR(__xludf.DUMMYFUNCTION("IFERROR(REGEXEXTRACT((vlookup(A4860, 'OG Data Combined'!$A$2:$AQ6277,21,false)), ""\((.*?)\)""), """")"),"")</f>
        <v/>
      </c>
    </row>
    <row r="4861">
      <c r="A4861" s="143" t="s">
        <v>41081</v>
      </c>
      <c r="B4861" s="144" t="str">
        <f>vlookup(A4861, 'OG Data Combined'!$A$2:$Z6277,25,false)</f>
        <v>-</v>
      </c>
      <c r="D4861" s="166" t="str">
        <f>vlookup(A4861, 'OG Data Combined'!$A$2:$AQ6277,29,false)</f>
        <v>https://www.instagram.com/thehobbiesyes_/</v>
      </c>
      <c r="E4861" t="str">
        <f>IFERROR(__xludf.DUMMYFUNCTION("IFERROR(REGEXEXTRACT((vlookup(A4861, 'OG Data Combined'!$A$2:$AQ6277,21,false)), ""\((.*?)\)""), """")"),"")</f>
        <v/>
      </c>
    </row>
    <row r="4862">
      <c r="A4862" s="143" t="s">
        <v>41082</v>
      </c>
      <c r="B4862" s="144" t="str">
        <f>vlookup(A4862, 'OG Data Combined'!$A$2:$Z6277,25,false)</f>
        <v>-</v>
      </c>
      <c r="D4862" s="144" t="str">
        <f>vlookup(A4862, 'OG Data Combined'!$A$2:$AQ6277,29,false)</f>
        <v>-</v>
      </c>
      <c r="E4862" t="str">
        <f>IFERROR(__xludf.DUMMYFUNCTION("IFERROR(REGEXEXTRACT((vlookup(A4862, 'OG Data Combined'!$A$2:$AQ6277,21,false)), ""\((.*?)\)""), """")"),"")</f>
        <v/>
      </c>
    </row>
    <row r="4863">
      <c r="A4863" s="143" t="s">
        <v>41083</v>
      </c>
      <c r="B4863" s="144" t="str">
        <f>vlookup(A4863, 'OG Data Combined'!$A$2:$Z6277,25,false)</f>
        <v>-</v>
      </c>
      <c r="D4863" s="144" t="str">
        <f>vlookup(A4863, 'OG Data Combined'!$A$2:$AQ6277,29,false)</f>
        <v>-</v>
      </c>
      <c r="E4863" t="str">
        <f>IFERROR(__xludf.DUMMYFUNCTION("IFERROR(REGEXEXTRACT((vlookup(A4863, 'OG Data Combined'!$A$2:$AQ6277,21,false)), ""\((.*?)\)""), """")"),"Distance")</f>
        <v>Distance</v>
      </c>
    </row>
    <row r="4864">
      <c r="A4864" s="143" t="s">
        <v>41084</v>
      </c>
      <c r="B4864" s="144" t="str">
        <f>vlookup(A4864, 'OG Data Combined'!$A$2:$Z6277,25,false)</f>
        <v>-</v>
      </c>
      <c r="D4864" s="166" t="str">
        <f>vlookup(A4864, 'OG Data Combined'!$A$2:$AQ6277,29,false)</f>
        <v>https://www.instagram.com/mercuryfulminate/</v>
      </c>
      <c r="E4864" t="str">
        <f>IFERROR(__xludf.DUMMYFUNCTION("IFERROR(REGEXEXTRACT((vlookup(A4864, 'OG Data Combined'!$A$2:$AQ6277,21,false)), ""\((.*?)\)""), """")"),"Distance")</f>
        <v>Distance</v>
      </c>
    </row>
    <row r="4865">
      <c r="A4865" s="143" t="s">
        <v>41085</v>
      </c>
      <c r="B4865" s="144" t="str">
        <f>vlookup(A4865, 'OG Data Combined'!$A$2:$Z6277,25,false)</f>
        <v>-</v>
      </c>
      <c r="D4865" s="144" t="str">
        <f>vlookup(A4865, 'OG Data Combined'!$A$2:$AQ6277,29,false)</f>
        <v>-</v>
      </c>
      <c r="E4865" t="str">
        <f>IFERROR(__xludf.DUMMYFUNCTION("IFERROR(REGEXEXTRACT((vlookup(A4865, 'OG Data Combined'!$A$2:$AQ6277,21,false)), ""\((.*?)\)""), """")"),"")</f>
        <v/>
      </c>
    </row>
    <row r="4866">
      <c r="A4866" s="143" t="s">
        <v>41086</v>
      </c>
      <c r="B4866" s="144" t="str">
        <f>vlookup(A4866, 'OG Data Combined'!$A$2:$Z6277,25,false)</f>
        <v>-</v>
      </c>
      <c r="D4866" s="144" t="str">
        <f>vlookup(A4866, 'OG Data Combined'!$A$2:$AQ6277,29,false)</f>
        <v>-</v>
      </c>
      <c r="E4866" t="str">
        <f>IFERROR(__xludf.DUMMYFUNCTION("IFERROR(REGEXEXTRACT((vlookup(A4866, 'OG Data Combined'!$A$2:$AQ6277,21,false)), ""\((.*?)\)""), """")"),"")</f>
        <v/>
      </c>
    </row>
    <row r="4867">
      <c r="A4867" s="143" t="s">
        <v>41087</v>
      </c>
      <c r="B4867" s="166" t="str">
        <f>vlookup(A4867, 'OG Data Combined'!$A$2:$Z6277,25,false)</f>
        <v>https://twitter.com/willcountysport</v>
      </c>
      <c r="D4867" s="144" t="str">
        <f>vlookup(A4867, 'OG Data Combined'!$A$2:$AQ6277,29,false)</f>
        <v>-</v>
      </c>
      <c r="E4867" t="str">
        <f>IFERROR(__xludf.DUMMYFUNCTION("IFERROR(REGEXEXTRACT((vlookup(A4867, 'OG Data Combined'!$A$2:$AQ6277,21,false)), ""\((.*?)\)""), """")"),"")</f>
        <v/>
      </c>
    </row>
    <row r="4868">
      <c r="A4868" s="143" t="s">
        <v>41088</v>
      </c>
      <c r="B4868" s="144" t="str">
        <f>vlookup(A4868, 'OG Data Combined'!$A$2:$Z6277,25,false)</f>
        <v>-</v>
      </c>
      <c r="D4868" s="144" t="str">
        <f>vlookup(A4868, 'OG Data Combined'!$A$2:$AQ6277,29,false)</f>
        <v>-</v>
      </c>
      <c r="E4868" t="str">
        <f>IFERROR(__xludf.DUMMYFUNCTION("IFERROR(REGEXEXTRACT((vlookup(A4868, 'OG Data Combined'!$A$2:$AQ6277,21,false)), ""\((.*?)\)""), """")"),"")</f>
        <v/>
      </c>
    </row>
    <row r="4869">
      <c r="A4869" s="143" t="s">
        <v>41090</v>
      </c>
      <c r="B4869" s="144" t="str">
        <f>vlookup(A4869, 'OG Data Combined'!$A$2:$Z6277,25,false)</f>
        <v>-</v>
      </c>
      <c r="D4869" s="144" t="str">
        <f>vlookup(A4869, 'OG Data Combined'!$A$2:$AQ6277,29,false)</f>
        <v>-</v>
      </c>
      <c r="E4869" t="str">
        <f>IFERROR(__xludf.DUMMYFUNCTION("IFERROR(REGEXEXTRACT((vlookup(A4869, 'OG Data Combined'!$A$2:$AQ6277,21,false)), ""\((.*?)\)""), """")"),"")</f>
        <v/>
      </c>
    </row>
    <row r="4870">
      <c r="A4870" s="143" t="s">
        <v>41092</v>
      </c>
      <c r="B4870" s="144" t="str">
        <f>vlookup(A4870, 'OG Data Combined'!$A$2:$Z6277,25,false)</f>
        <v>-</v>
      </c>
      <c r="D4870" s="144" t="str">
        <f>vlookup(A4870, 'OG Data Combined'!$A$2:$AQ6277,29,false)</f>
        <v>-</v>
      </c>
      <c r="E4870" t="str">
        <f>IFERROR(__xludf.DUMMYFUNCTION("IFERROR(REGEXEXTRACT((vlookup(A4870, 'OG Data Combined'!$A$2:$AQ6277,21,false)), ""\((.*?)\)""), """")"),"")</f>
        <v/>
      </c>
    </row>
    <row r="4871">
      <c r="A4871" s="143" t="s">
        <v>41093</v>
      </c>
      <c r="B4871" s="144" t="str">
        <f>vlookup(A4871, 'OG Data Combined'!$A$2:$Z6277,25,false)</f>
        <v>-</v>
      </c>
      <c r="D4871" s="144" t="str">
        <f>vlookup(A4871, 'OG Data Combined'!$A$2:$AQ6277,29,false)</f>
        <v>-</v>
      </c>
      <c r="E4871" t="str">
        <f>IFERROR(__xludf.DUMMYFUNCTION("IFERROR(REGEXEXTRACT((vlookup(A4871, 'OG Data Combined'!$A$2:$AQ6277,21,false)), ""\((.*?)\)""), """")"),"")</f>
        <v/>
      </c>
    </row>
    <row r="4872">
      <c r="A4872" s="143" t="s">
        <v>41094</v>
      </c>
      <c r="B4872" s="144" t="str">
        <f>vlookup(A4872, 'OG Data Combined'!$A$2:$Z6277,25,false)</f>
        <v>-</v>
      </c>
      <c r="D4872" s="144" t="str">
        <f>vlookup(A4872, 'OG Data Combined'!$A$2:$AQ6277,29,false)</f>
        <v>-</v>
      </c>
      <c r="E4872" t="str">
        <f>IFERROR(__xludf.DUMMYFUNCTION("IFERROR(REGEXEXTRACT((vlookup(A4872, 'OG Data Combined'!$A$2:$AQ6277,21,false)), ""\((.*?)\)""), """")"),"")</f>
        <v/>
      </c>
    </row>
    <row r="4873">
      <c r="A4873" s="143" t="s">
        <v>41095</v>
      </c>
      <c r="B4873" s="154" t="str">
        <f>vlookup(A4873, 'OG Data Combined'!$A$2:$Z6277,25,false)</f>
        <v/>
      </c>
      <c r="D4873" s="154" t="str">
        <f>vlookup(A4873, 'OG Data Combined'!$A$2:$AQ6277,29,false)</f>
        <v/>
      </c>
      <c r="E4873" t="str">
        <f>IFERROR(__xludf.DUMMYFUNCTION("IFERROR(REGEXEXTRACT((vlookup(A4873, 'OG Data Combined'!$A$2:$AQ6277,21,false)), ""\((.*?)\)""), """")"),"Throws")</f>
        <v>Throws</v>
      </c>
    </row>
    <row r="4874">
      <c r="A4874" s="143" t="s">
        <v>41096</v>
      </c>
      <c r="B4874" s="154" t="str">
        <f>vlookup(A4874, 'OG Data Combined'!$A$2:$Z6277,25,false)</f>
        <v/>
      </c>
      <c r="D4874" s="154" t="str">
        <f>vlookup(A4874, 'OG Data Combined'!$A$2:$AQ6277,29,false)</f>
        <v/>
      </c>
      <c r="E4874" t="str">
        <f>IFERROR(__xludf.DUMMYFUNCTION("IFERROR(REGEXEXTRACT((vlookup(A4874, 'OG Data Combined'!$A$2:$AQ6277,21,false)), ""\((.*?)\)""), """")"),"Pole Vault")</f>
        <v>Pole Vault</v>
      </c>
    </row>
    <row r="4875">
      <c r="A4875" s="143" t="s">
        <v>41097</v>
      </c>
      <c r="B4875" s="144" t="str">
        <f>vlookup(A4875, 'OG Data Combined'!$A$2:$Z6277,25,false)</f>
        <v>-</v>
      </c>
      <c r="D4875" s="144" t="str">
        <f>vlookup(A4875, 'OG Data Combined'!$A$2:$AQ6277,29,false)</f>
        <v>-</v>
      </c>
      <c r="E4875" t="str">
        <f>IFERROR(__xludf.DUMMYFUNCTION("IFERROR(REGEXEXTRACT((vlookup(A4875, 'OG Data Combined'!$A$2:$AQ6277,21,false)), ""\((.*?)\)""), """")"),"Distance")</f>
        <v>Distance</v>
      </c>
    </row>
    <row r="4876">
      <c r="A4876" s="143" t="s">
        <v>41098</v>
      </c>
      <c r="B4876" s="166" t="str">
        <f>vlookup(A4876, 'OG Data Combined'!$A$2:$Z6277,25,false)</f>
        <v>https://x.com/holesinger13</v>
      </c>
      <c r="D4876" s="144" t="str">
        <f>vlookup(A4876, 'OG Data Combined'!$A$2:$AQ6277,29,false)</f>
        <v>-</v>
      </c>
      <c r="E4876" t="str">
        <f>IFERROR(__xludf.DUMMYFUNCTION("IFERROR(REGEXEXTRACT((vlookup(A4876, 'OG Data Combined'!$A$2:$AQ6277,21,false)), ""\((.*?)\)""), """")"),"Distance")</f>
        <v>Distance</v>
      </c>
    </row>
    <row r="4877">
      <c r="A4877" s="143" t="s">
        <v>41099</v>
      </c>
      <c r="B4877" s="144" t="str">
        <f>vlookup(A4877, 'OG Data Combined'!$A$2:$Z6277,25,false)</f>
        <v>-</v>
      </c>
      <c r="D4877" s="166" t="str">
        <f>vlookup(A4877, 'OG Data Combined'!$A$2:$AQ6277,29,false)</f>
        <v>https://www.instagram.com/emily.march/</v>
      </c>
      <c r="E4877" t="str">
        <f>IFERROR(__xludf.DUMMYFUNCTION("IFERROR(REGEXEXTRACT((vlookup(A4877, 'OG Data Combined'!$A$2:$AQ6277,21,false)), ""\((.*?)\)""), """")"),"")</f>
        <v/>
      </c>
    </row>
    <row r="4878">
      <c r="A4878" s="143" t="s">
        <v>41100</v>
      </c>
      <c r="B4878" s="144" t="str">
        <f>vlookup(A4878, 'OG Data Combined'!$A$2:$Z6277,25,false)</f>
        <v>-</v>
      </c>
      <c r="D4878" s="166" t="str">
        <f>vlookup(A4878, 'OG Data Combined'!$A$2:$AQ6277,29,false)</f>
        <v>https://www.instagram.com/jerome.crayton2/</v>
      </c>
      <c r="E4878" t="str">
        <f>IFERROR(__xludf.DUMMYFUNCTION("IFERROR(REGEXEXTRACT((vlookup(A4878, 'OG Data Combined'!$A$2:$AQ6277,21,false)), ""\((.*?)\)""), """")"),"")</f>
        <v/>
      </c>
    </row>
    <row r="4879">
      <c r="A4879" s="143" t="s">
        <v>41101</v>
      </c>
      <c r="B4879" s="166" t="str">
        <f>vlookup(A4879, 'OG Data Combined'!$A$2:$Z6277,25,false)</f>
        <v>https://twitter.com/coachewing1990</v>
      </c>
      <c r="D4879" s="166" t="str">
        <f>vlookup(A4879, 'OG Data Combined'!$A$2:$AQ6277,29,false)</f>
        <v>https://www.instagram.com/coach_ewing/</v>
      </c>
      <c r="E4879" t="str">
        <f>IFERROR(__xludf.DUMMYFUNCTION("IFERROR(REGEXEXTRACT((vlookup(A4879, 'OG Data Combined'!$A$2:$AQ6277,21,false)), ""\((.*?)\)""), """")"),"")</f>
        <v/>
      </c>
    </row>
    <row r="4880">
      <c r="A4880" s="143" t="s">
        <v>41102</v>
      </c>
      <c r="B4880" s="166" t="str">
        <f>vlookup(A4880, 'OG Data Combined'!$A$2:$Z6277,25,false)</f>
        <v>https://twitter.com/elijahthrows</v>
      </c>
      <c r="D4880" s="144" t="str">
        <f>vlookup(A4880, 'OG Data Combined'!$A$2:$AQ6277,29,false)</f>
        <v>-</v>
      </c>
      <c r="E4880" t="str">
        <f>IFERROR(__xludf.DUMMYFUNCTION("IFERROR(REGEXEXTRACT((vlookup(A4880, 'OG Data Combined'!$A$2:$AQ6277,21,false)), ""\((.*?)\)""), """")"),"Throws")</f>
        <v>Throws</v>
      </c>
    </row>
    <row r="4881">
      <c r="A4881" s="143" t="s">
        <v>41103</v>
      </c>
      <c r="B4881" s="144" t="str">
        <f>vlookup(A4881, 'OG Data Combined'!$A$2:$Z6277,25,false)</f>
        <v>-</v>
      </c>
      <c r="D4881" s="144" t="str">
        <f>vlookup(A4881, 'OG Data Combined'!$A$2:$AQ6277,29,false)</f>
        <v>-</v>
      </c>
      <c r="E4881" t="str">
        <f>IFERROR(__xludf.DUMMYFUNCTION("IFERROR(REGEXEXTRACT((vlookup(A4881, 'OG Data Combined'!$A$2:$AQ6277,21,false)), ""\((.*?)\)""), """")"),"")</f>
        <v/>
      </c>
    </row>
    <row r="4882">
      <c r="A4882" s="143" t="s">
        <v>41104</v>
      </c>
      <c r="B4882" s="144" t="str">
        <f>vlookup(A4882, 'OG Data Combined'!$A$2:$Z6277,25,false)</f>
        <v>-</v>
      </c>
      <c r="D4882" s="144" t="str">
        <f>vlookup(A4882, 'OG Data Combined'!$A$2:$AQ6277,29,false)</f>
        <v>-</v>
      </c>
      <c r="E4882" t="str">
        <f>IFERROR(__xludf.DUMMYFUNCTION("IFERROR(REGEXEXTRACT((vlookup(A4882, 'OG Data Combined'!$A$2:$AQ6277,21,false)), ""\((.*?)\)""), """")"),"Jumps, Multi-Events")</f>
        <v>Jumps, Multi-Events</v>
      </c>
    </row>
    <row r="4883">
      <c r="A4883" s="143" t="s">
        <v>41105</v>
      </c>
      <c r="B4883" s="144" t="str">
        <f>vlookup(A4883, 'OG Data Combined'!$A$2:$Z6277,25,false)</f>
        <v>-</v>
      </c>
      <c r="D4883" s="144" t="str">
        <f>vlookup(A4883, 'OG Data Combined'!$A$2:$AQ6277,29,false)</f>
        <v>-</v>
      </c>
      <c r="E4883" t="str">
        <f>IFERROR(__xludf.DUMMYFUNCTION("IFERROR(REGEXEXTRACT((vlookup(A4883, 'OG Data Combined'!$A$2:$AQ6277,21,false)), ""\((.*?)\)""), """")"),"Distance")</f>
        <v>Distance</v>
      </c>
    </row>
    <row r="4884">
      <c r="A4884" s="143" t="s">
        <v>41106</v>
      </c>
      <c r="B4884" s="154" t="str">
        <f>vlookup(A4884, 'OG Data Combined'!$A$2:$Z6277,25,false)</f>
        <v/>
      </c>
      <c r="D4884" s="154" t="str">
        <f>vlookup(A4884, 'OG Data Combined'!$A$2:$AQ6277,29,false)</f>
        <v/>
      </c>
      <c r="E4884" t="str">
        <f>IFERROR(__xludf.DUMMYFUNCTION("IFERROR(REGEXEXTRACT((vlookup(A4884, 'OG Data Combined'!$A$2:$AQ6277,21,false)), ""\((.*?)\)""), """")"),"Throws")</f>
        <v>Throws</v>
      </c>
    </row>
    <row r="4885">
      <c r="A4885" s="143" t="s">
        <v>41107</v>
      </c>
      <c r="B4885" s="144" t="str">
        <f>vlookup(A4885, 'OG Data Combined'!$A$2:$Z6277,25,false)</f>
        <v>-</v>
      </c>
      <c r="D4885" s="166" t="str">
        <f>vlookup(A4885, 'OG Data Combined'!$A$2:$AQ6277,29,false)</f>
        <v>https://www.instagram.com/aleec_cymone_harris/</v>
      </c>
      <c r="E4885" t="str">
        <f>IFERROR(__xludf.DUMMYFUNCTION("IFERROR(REGEXEXTRACT((vlookup(A4885, 'OG Data Combined'!$A$2:$AQ6277,21,false)), ""\((.*?)\)""), """")"),"Sprints, Hurdles")</f>
        <v>Sprints, Hurdles</v>
      </c>
    </row>
    <row r="4886">
      <c r="A4886" s="143" t="s">
        <v>41108</v>
      </c>
      <c r="B4886" s="144" t="str">
        <f>vlookup(A4886, 'OG Data Combined'!$A$2:$Z6277,25,false)</f>
        <v>-</v>
      </c>
      <c r="D4886" s="166" t="str">
        <f>vlookup(A4886, 'OG Data Combined'!$A$2:$AQ6277,29,false)</f>
        <v>https://www.instagram.com/run_markbennett/</v>
      </c>
      <c r="E4886" t="str">
        <f>IFERROR(__xludf.DUMMYFUNCTION("IFERROR(REGEXEXTRACT((vlookup(A4886, 'OG Data Combined'!$A$2:$AQ6277,21,false)), ""\((.*?)\)""), """")"),"second email")</f>
        <v>second email</v>
      </c>
    </row>
    <row r="4887">
      <c r="A4887" s="143" t="s">
        <v>42411</v>
      </c>
      <c r="B4887" s="144" t="str">
        <f>vlookup(A4887, 'OG Data Combined'!$A$2:$Z6277,25,false)</f>
        <v>-</v>
      </c>
      <c r="D4887" s="144" t="str">
        <f>vlookup(A4887, 'OG Data Combined'!$A$2:$AQ6277,29,false)</f>
        <v>-</v>
      </c>
      <c r="E4887" t="str">
        <f>IFERROR(__xludf.DUMMYFUNCTION("IFERROR(REGEXEXTRACT((vlookup(A4887, 'OG Data Combined'!$A$2:$AQ6277,21,false)), ""\((.*?)\)""), """")"),"")</f>
        <v/>
      </c>
    </row>
    <row r="4888">
      <c r="A4888" s="143" t="s">
        <v>41109</v>
      </c>
      <c r="B4888" s="144" t="str">
        <f>vlookup(A4888, 'OG Data Combined'!$A$2:$Z6277,25,false)</f>
        <v>-</v>
      </c>
      <c r="D4888" s="144" t="str">
        <f>vlookup(A4888, 'OG Data Combined'!$A$2:$AQ6277,29,false)</f>
        <v>-</v>
      </c>
      <c r="E4888" t="str">
        <f>IFERROR(__xludf.DUMMYFUNCTION("IFERROR(REGEXEXTRACT((vlookup(A4888, 'OG Data Combined'!$A$2:$AQ6277,21,false)), ""\((.*?)\)""), """")"),"")</f>
        <v/>
      </c>
    </row>
    <row r="4889">
      <c r="A4889" s="143" t="s">
        <v>41110</v>
      </c>
      <c r="B4889" s="166" t="str">
        <f>vlookup(A4889, 'OG Data Combined'!$A$2:$Z6277,25,false)</f>
        <v>https://twitter.com/marcbierbaum</v>
      </c>
      <c r="D4889" s="166" t="str">
        <f>vlookup(A4889, 'OG Data Combined'!$A$2:$AQ6277,29,false)</f>
        <v>https://www.instagram.com/coachbierbaum/</v>
      </c>
      <c r="E4889" t="str">
        <f>IFERROR(__xludf.DUMMYFUNCTION("IFERROR(REGEXEXTRACT((vlookup(A4889, 'OG Data Combined'!$A$2:$AQ6277,21,false)), ""\((.*?)\)""), """")"),"")</f>
        <v/>
      </c>
    </row>
    <row r="4890">
      <c r="A4890" s="143" t="s">
        <v>41112</v>
      </c>
      <c r="B4890" s="144" t="str">
        <f>vlookup(A4890, 'OG Data Combined'!$A$2:$Z6277,25,false)</f>
        <v>-</v>
      </c>
      <c r="D4890" s="144" t="str">
        <f>vlookup(A4890, 'OG Data Combined'!$A$2:$AQ6277,29,false)</f>
        <v>-</v>
      </c>
      <c r="E4890" t="str">
        <f>IFERROR(__xludf.DUMMYFUNCTION("IFERROR(REGEXEXTRACT((vlookup(A4890, 'OG Data Combined'!$A$2:$AQ6277,21,false)), ""\((.*?)\)""), """")"),"Throws")</f>
        <v>Throws</v>
      </c>
    </row>
    <row r="4891">
      <c r="A4891" s="143" t="s">
        <v>41113</v>
      </c>
      <c r="B4891" s="144" t="str">
        <f>vlookup(A4891, 'OG Data Combined'!$A$2:$Z6277,25,false)</f>
        <v>-</v>
      </c>
      <c r="D4891" s="144" t="str">
        <f>vlookup(A4891, 'OG Data Combined'!$A$2:$AQ6277,29,false)</f>
        <v>-</v>
      </c>
      <c r="E4891" t="str">
        <f>IFERROR(__xludf.DUMMYFUNCTION("IFERROR(REGEXEXTRACT((vlookup(A4891, 'OG Data Combined'!$A$2:$AQ6277,21,false)), ""\((.*?)\)""), """")"),"Jumps")</f>
        <v>Jumps</v>
      </c>
    </row>
    <row r="4892">
      <c r="A4892" s="143" t="s">
        <v>41114</v>
      </c>
      <c r="B4892" s="144" t="str">
        <f>vlookup(A4892, 'OG Data Combined'!$A$2:$Z6277,25,false)</f>
        <v>-</v>
      </c>
      <c r="D4892" s="144" t="str">
        <f>vlookup(A4892, 'OG Data Combined'!$A$2:$AQ6277,29,false)</f>
        <v>-</v>
      </c>
      <c r="E4892" t="str">
        <f>IFERROR(__xludf.DUMMYFUNCTION("IFERROR(REGEXEXTRACT((vlookup(A4892, 'OG Data Combined'!$A$2:$AQ6277,21,false)), ""\((.*?)\)""), """")"),"")</f>
        <v/>
      </c>
    </row>
    <row r="4893">
      <c r="A4893" s="143" t="s">
        <v>41115</v>
      </c>
      <c r="B4893" s="166" t="str">
        <f>vlookup(A4893, 'OG Data Combined'!$A$2:$Z6277,25,false)</f>
        <v>https://twitter.com/alechayes1</v>
      </c>
      <c r="D4893" s="144" t="str">
        <f>vlookup(A4893, 'OG Data Combined'!$A$2:$AQ6277,29,false)</f>
        <v>-</v>
      </c>
      <c r="E4893" t="str">
        <f>IFERROR(__xludf.DUMMYFUNCTION("IFERROR(REGEXEXTRACT((vlookup(A4893, 'OG Data Combined'!$A$2:$AQ6277,21,false)), ""\((.*?)\)""), """")"),"")</f>
        <v/>
      </c>
    </row>
    <row r="4894">
      <c r="A4894" s="143" t="s">
        <v>41116</v>
      </c>
      <c r="B4894" s="144" t="str">
        <f>vlookup(A4894, 'OG Data Combined'!$A$2:$Z6277,25,false)</f>
        <v>-</v>
      </c>
      <c r="D4894" s="144" t="str">
        <f>vlookup(A4894, 'OG Data Combined'!$A$2:$AQ6277,29,false)</f>
        <v>-</v>
      </c>
      <c r="E4894" t="str">
        <f>IFERROR(__xludf.DUMMYFUNCTION("IFERROR(REGEXEXTRACT((vlookup(A4894, 'OG Data Combined'!$A$2:$AQ6277,21,false)), ""\((.*?)\)""), """")"),"")</f>
        <v/>
      </c>
    </row>
    <row r="4895">
      <c r="A4895" s="143" t="s">
        <v>41117</v>
      </c>
      <c r="B4895" s="144" t="str">
        <f>vlookup(A4895, 'OG Data Combined'!$A$2:$Z6277,25,false)</f>
        <v>-</v>
      </c>
      <c r="D4895" s="144" t="str">
        <f>vlookup(A4895, 'OG Data Combined'!$A$2:$AQ6277,29,false)</f>
        <v>-</v>
      </c>
      <c r="E4895" t="str">
        <f>IFERROR(__xludf.DUMMYFUNCTION("IFERROR(REGEXEXTRACT((vlookup(A4895, 'OG Data Combined'!$A$2:$AQ6277,21,false)), ""\((.*?)\)""), """")"),"")</f>
        <v/>
      </c>
    </row>
    <row r="4896">
      <c r="A4896" s="143" t="s">
        <v>41118</v>
      </c>
      <c r="B4896" s="166" t="str">
        <f>vlookup(A4896, 'OG Data Combined'!$A$2:$Z6277,25,false)</f>
        <v>https://twitter.com/scottvicker</v>
      </c>
      <c r="D4896" s="166" t="str">
        <f>vlookup(A4896, 'OG Data Combined'!$A$2:$AQ6277,29,false)</f>
        <v>https://www.instagram.com/run4swcc/</v>
      </c>
      <c r="E4896" t="str">
        <f>IFERROR(__xludf.DUMMYFUNCTION("IFERROR(REGEXEXTRACT((vlookup(A4896, 'OG Data Combined'!$A$2:$AQ6277,21,false)), ""\((.*?)\)""), """")"),"")</f>
        <v/>
      </c>
    </row>
    <row r="4897">
      <c r="A4897" s="143" t="s">
        <v>41119</v>
      </c>
      <c r="B4897" s="144" t="str">
        <f>vlookup(A4897, 'OG Data Combined'!$A$2:$Z6277,25,false)</f>
        <v>-</v>
      </c>
      <c r="D4897" s="144" t="str">
        <f>vlookup(A4897, 'OG Data Combined'!$A$2:$AQ6277,29,false)</f>
        <v>-</v>
      </c>
      <c r="E4897" t="str">
        <f>IFERROR(__xludf.DUMMYFUNCTION("IFERROR(REGEXEXTRACT((vlookup(A4897, 'OG Data Combined'!$A$2:$AQ6277,21,false)), ""\((.*?)\)""), """")"),"Jumps, Throws")</f>
        <v>Jumps, Throws</v>
      </c>
    </row>
    <row r="4898">
      <c r="A4898" s="143" t="s">
        <v>41120</v>
      </c>
      <c r="B4898" s="144" t="str">
        <f>vlookup(A4898, 'OG Data Combined'!$A$2:$Z6277,25,false)</f>
        <v>-</v>
      </c>
      <c r="D4898" s="144" t="str">
        <f>vlookup(A4898, 'OG Data Combined'!$A$2:$AQ6277,29,false)</f>
        <v>-</v>
      </c>
      <c r="E4898" t="str">
        <f>IFERROR(__xludf.DUMMYFUNCTION("IFERROR(REGEXEXTRACT((vlookup(A4898, 'OG Data Combined'!$A$2:$AQ6277,21,false)), ""\((.*?)\)""), """")"),"Distance")</f>
        <v>Distance</v>
      </c>
    </row>
    <row r="4899">
      <c r="A4899" s="143" t="s">
        <v>41121</v>
      </c>
      <c r="B4899" s="144" t="str">
        <f>vlookup(A4899, 'OG Data Combined'!$A$2:$Z6277,25,false)</f>
        <v>-</v>
      </c>
      <c r="D4899" s="144" t="str">
        <f>vlookup(A4899, 'OG Data Combined'!$A$2:$AQ6277,29,false)</f>
        <v>-</v>
      </c>
      <c r="E4899" t="str">
        <f>IFERROR(__xludf.DUMMYFUNCTION("IFERROR(REGEXEXTRACT((vlookup(A4899, 'OG Data Combined'!$A$2:$AQ6277,21,false)), ""\((.*?)\)""), """")"),"Distance")</f>
        <v>Distance</v>
      </c>
    </row>
    <row r="4900">
      <c r="A4900" s="143" t="s">
        <v>41122</v>
      </c>
      <c r="B4900" s="144" t="str">
        <f>vlookup(A4900, 'OG Data Combined'!$A$2:$Z6277,25,false)</f>
        <v>-</v>
      </c>
      <c r="D4900" s="166" t="str">
        <f>vlookup(A4900, 'OG Data Combined'!$A$2:$AQ6277,29,false)</f>
        <v>https://www.instagram.com/coachgregfranklin/</v>
      </c>
      <c r="E4900" t="str">
        <f>IFERROR(__xludf.DUMMYFUNCTION("IFERROR(REGEXEXTRACT((vlookup(A4900, 'OG Data Combined'!$A$2:$AQ6277,21,false)), ""\((.*?)\)""), """")"),"")</f>
        <v/>
      </c>
    </row>
    <row r="4901">
      <c r="A4901" s="143" t="s">
        <v>41123</v>
      </c>
      <c r="B4901" s="166" t="str">
        <f>vlookup(A4901, 'OG Data Combined'!$A$2:$Z6277,25,false)</f>
        <v>https://twitter.com/eljefedave</v>
      </c>
      <c r="D4901" s="166" t="str">
        <f>vlookup(A4901, 'OG Data Combined'!$A$2:$AQ6277,29,false)</f>
        <v>https://www.instagram.com/eljefedave/</v>
      </c>
      <c r="E4901" t="str">
        <f>IFERROR(__xludf.DUMMYFUNCTION("IFERROR(REGEXEXTRACT((vlookup(A4901, 'OG Data Combined'!$A$2:$AQ6277,21,false)), ""\((.*?)\)""), """")"),"")</f>
        <v/>
      </c>
    </row>
    <row r="4902">
      <c r="A4902" s="143" t="s">
        <v>41124</v>
      </c>
      <c r="B4902" s="144" t="str">
        <f>vlookup(A4902, 'OG Data Combined'!$A$2:$Z6277,25,false)</f>
        <v>-</v>
      </c>
      <c r="D4902" s="144" t="str">
        <f>vlookup(A4902, 'OG Data Combined'!$A$2:$AQ6277,29,false)</f>
        <v>-</v>
      </c>
      <c r="E4902" t="str">
        <f>IFERROR(__xludf.DUMMYFUNCTION("IFERROR(REGEXEXTRACT((vlookup(A4902, 'OG Data Combined'!$A$2:$AQ6277,21,false)), ""\((.*?)\)""), """")"),"")</f>
        <v/>
      </c>
    </row>
    <row r="4903">
      <c r="A4903" s="143" t="s">
        <v>42412</v>
      </c>
      <c r="B4903" s="144" t="str">
        <f>vlookup(A4903, 'OG Data Combined'!$A$2:$Z6277,25,false)</f>
        <v>-</v>
      </c>
      <c r="D4903" s="144" t="str">
        <f>vlookup(A4903, 'OG Data Combined'!$A$2:$AQ6277,29,false)</f>
        <v>-</v>
      </c>
      <c r="E4903" t="str">
        <f>IFERROR(__xludf.DUMMYFUNCTION("IFERROR(REGEXEXTRACT((vlookup(A4903, 'OG Data Combined'!$A$2:$AQ6277,21,false)), ""\((.*?)\)""), """")"),"")</f>
        <v/>
      </c>
    </row>
    <row r="4904">
      <c r="A4904" s="143" t="s">
        <v>41125</v>
      </c>
      <c r="B4904" s="166" t="str">
        <f>vlookup(A4904, 'OG Data Combined'!$A$2:$Z6277,25,false)</f>
        <v>https://twitter.com/emersonxctf</v>
      </c>
      <c r="D4904" s="144" t="str">
        <f>vlookup(A4904, 'OG Data Combined'!$A$2:$AQ6277,29,false)</f>
        <v>-</v>
      </c>
      <c r="E4904" t="str">
        <f>IFERROR(__xludf.DUMMYFUNCTION("IFERROR(REGEXEXTRACT((vlookup(A4904, 'OG Data Combined'!$A$2:$AQ6277,21,false)), ""\((.*?)\)""), """")"),"")</f>
        <v/>
      </c>
    </row>
    <row r="4905">
      <c r="A4905" s="143" t="s">
        <v>41126</v>
      </c>
      <c r="B4905" s="154" t="str">
        <f>vlookup(A4905, 'OG Data Combined'!$A$2:$Z6277,25,false)</f>
        <v/>
      </c>
      <c r="D4905" s="154" t="str">
        <f>vlookup(A4905, 'OG Data Combined'!$A$2:$AQ6277,29,false)</f>
        <v/>
      </c>
      <c r="E4905" t="str">
        <f>IFERROR(__xludf.DUMMYFUNCTION("IFERROR(REGEXEXTRACT((vlookup(A4905, 'OG Data Combined'!$A$2:$AQ6277,21,false)), ""\((.*?)\)""), """")"),"Distance")</f>
        <v>Distance</v>
      </c>
    </row>
    <row r="4906">
      <c r="A4906" s="143" t="s">
        <v>41127</v>
      </c>
      <c r="B4906" s="154" t="str">
        <f>vlookup(A4906, 'OG Data Combined'!$A$2:$Z6277,25,false)</f>
        <v/>
      </c>
      <c r="D4906" s="154" t="str">
        <f>vlookup(A4906, 'OG Data Combined'!$A$2:$AQ6277,29,false)</f>
        <v/>
      </c>
      <c r="E4906" t="str">
        <f>IFERROR(__xludf.DUMMYFUNCTION("IFERROR(REGEXEXTRACT((vlookup(A4906, 'OG Data Combined'!$A$2:$AQ6277,21,false)), ""\((.*?)\)""), """")"),"")</f>
        <v/>
      </c>
    </row>
    <row r="4907">
      <c r="A4907" s="143" t="s">
        <v>41128</v>
      </c>
      <c r="B4907" s="144" t="str">
        <f>vlookup(A4907, 'OG Data Combined'!$A$2:$Z6277,25,false)</f>
        <v>-</v>
      </c>
      <c r="D4907" s="144" t="str">
        <f>vlookup(A4907, 'OG Data Combined'!$A$2:$AQ6277,29,false)</f>
        <v>-</v>
      </c>
      <c r="E4907" t="str">
        <f>IFERROR(__xludf.DUMMYFUNCTION("IFERROR(REGEXEXTRACT((vlookup(A4907, 'OG Data Combined'!$A$2:$AQ6277,21,false)), ""\((.*?)\)""), """")"),"")</f>
        <v/>
      </c>
    </row>
    <row r="4908">
      <c r="A4908" s="143" t="s">
        <v>42413</v>
      </c>
      <c r="B4908" s="144" t="str">
        <f>vlookup(A4908, 'OG Data Combined'!$A$2:$Z6277,25,false)</f>
        <v>-</v>
      </c>
      <c r="D4908" s="144" t="str">
        <f>vlookup(A4908, 'OG Data Combined'!$A$2:$AQ6277,29,false)</f>
        <v>-</v>
      </c>
      <c r="E4908" t="str">
        <f>IFERROR(__xludf.DUMMYFUNCTION("IFERROR(REGEXEXTRACT((vlookup(A4908, 'OG Data Combined'!$A$2:$AQ6277,21,false)), ""\((.*?)\)""), """")"),"")</f>
        <v/>
      </c>
    </row>
    <row r="4909">
      <c r="A4909" s="143" t="s">
        <v>41129</v>
      </c>
      <c r="B4909" s="166" t="str">
        <f>vlookup(A4909, 'OG Data Combined'!$A$2:$Z6277,25,false)</f>
        <v>https://twitter.com/cccthrows</v>
      </c>
      <c r="D4909" s="144" t="str">
        <f>vlookup(A4909, 'OG Data Combined'!$A$2:$AQ6277,29,false)</f>
        <v>-</v>
      </c>
      <c r="E4909" t="str">
        <f>IFERROR(__xludf.DUMMYFUNCTION("IFERROR(REGEXEXTRACT((vlookup(A4909, 'OG Data Combined'!$A$2:$AQ6277,21,false)), ""\((.*?)\)""), """")"),"Throws")</f>
        <v>Throws</v>
      </c>
    </row>
    <row r="4910">
      <c r="A4910" s="143" t="s">
        <v>41130</v>
      </c>
      <c r="B4910" s="166" t="str">
        <f>vlookup(A4910, 'OG Data Combined'!$A$2:$Z6277,25,false)</f>
        <v>https://twitter.com/CoachRAlvarez</v>
      </c>
      <c r="D4910" s="144" t="str">
        <f>vlookup(A4910, 'OG Data Combined'!$A$2:$AQ6277,29,false)</f>
        <v>-</v>
      </c>
      <c r="E4910" t="str">
        <f>IFERROR(__xludf.DUMMYFUNCTION("IFERROR(REGEXEXTRACT((vlookup(A4910, 'OG Data Combined'!$A$2:$AQ6277,21,false)), ""\((.*?)\)""), """")"),"Distance")</f>
        <v>Distance</v>
      </c>
    </row>
    <row r="4911">
      <c r="A4911" s="143" t="s">
        <v>41131</v>
      </c>
      <c r="B4911" s="166" t="str">
        <f>vlookup(A4911, 'OG Data Combined'!$A$2:$Z6277,25,false)</f>
        <v>https://twitter.com/Chad__C235</v>
      </c>
      <c r="D4911" s="144" t="str">
        <f>vlookup(A4911, 'OG Data Combined'!$A$2:$AQ6277,29,false)</f>
        <v>-</v>
      </c>
      <c r="E4911" t="str">
        <f>IFERROR(__xludf.DUMMYFUNCTION("IFERROR(REGEXEXTRACT((vlookup(A4911, 'OG Data Combined'!$A$2:$AQ6277,21,false)), ""\((.*?)\)""), """")"),"Distance")</f>
        <v>Distance</v>
      </c>
    </row>
    <row r="4912">
      <c r="A4912" s="143" t="s">
        <v>41132</v>
      </c>
      <c r="B4912" s="144" t="str">
        <f>vlookup(A4912, 'OG Data Combined'!$A$2:$Z6277,25,false)</f>
        <v>-</v>
      </c>
      <c r="D4912" s="144" t="str">
        <f>vlookup(A4912, 'OG Data Combined'!$A$2:$AQ6277,29,false)</f>
        <v>-</v>
      </c>
      <c r="E4912" t="str">
        <f>IFERROR(__xludf.DUMMYFUNCTION("IFERROR(REGEXEXTRACT((vlookup(A4912, 'OG Data Combined'!$A$2:$AQ6277,21,false)), ""\((.*?)\)""), """")"),"")</f>
        <v/>
      </c>
    </row>
    <row r="4913">
      <c r="A4913" s="143" t="s">
        <v>41133</v>
      </c>
      <c r="B4913" s="154" t="str">
        <f>vlookup(A4913, 'OG Data Combined'!$A$2:$Z6277,25,false)</f>
        <v/>
      </c>
      <c r="D4913" s="154" t="str">
        <f>vlookup(A4913, 'OG Data Combined'!$A$2:$AQ6277,29,false)</f>
        <v/>
      </c>
      <c r="E4913" t="str">
        <f>IFERROR(__xludf.DUMMYFUNCTION("IFERROR(REGEXEXTRACT((vlookup(A4913, 'OG Data Combined'!$A$2:$AQ6277,21,false)), ""\((.*?)\)""), """")"),"")</f>
        <v/>
      </c>
    </row>
    <row r="4914">
      <c r="A4914" s="143" t="s">
        <v>41134</v>
      </c>
      <c r="B4914" s="144" t="str">
        <f>vlookup(A4914, 'OG Data Combined'!$A$2:$Z6277,25,false)</f>
        <v>-</v>
      </c>
      <c r="D4914" s="144" t="str">
        <f>vlookup(A4914, 'OG Data Combined'!$A$2:$AQ6277,29,false)</f>
        <v>-</v>
      </c>
      <c r="E4914" t="str">
        <f>IFERROR(__xludf.DUMMYFUNCTION("IFERROR(REGEXEXTRACT((vlookup(A4914, 'OG Data Combined'!$A$2:$AQ6277,21,false)), ""\((.*?)\)""), """")"),"")</f>
        <v/>
      </c>
    </row>
    <row r="4915">
      <c r="A4915" s="143" t="s">
        <v>41135</v>
      </c>
      <c r="B4915" s="144" t="str">
        <f>vlookup(A4915, 'OG Data Combined'!$A$2:$Z6277,25,false)</f>
        <v>-</v>
      </c>
      <c r="D4915" s="144" t="str">
        <f>vlookup(A4915, 'OG Data Combined'!$A$2:$AQ6277,29,false)</f>
        <v>-</v>
      </c>
      <c r="E4915" t="str">
        <f>IFERROR(__xludf.DUMMYFUNCTION("IFERROR(REGEXEXTRACT((vlookup(A4915, 'OG Data Combined'!$A$2:$AQ6277,21,false)), ""\((.*?)\)""), """")"),"")</f>
        <v/>
      </c>
    </row>
    <row r="4916">
      <c r="A4916" s="143" t="s">
        <v>42414</v>
      </c>
      <c r="B4916" s="144" t="str">
        <f>vlookup(A4916, 'OG Data Combined'!$A$2:$Z6277,25,false)</f>
        <v>-</v>
      </c>
      <c r="D4916" s="144" t="str">
        <f>vlookup(A4916, 'OG Data Combined'!$A$2:$AQ6277,29,false)</f>
        <v>-</v>
      </c>
      <c r="E4916" t="str">
        <f>IFERROR(__xludf.DUMMYFUNCTION("IFERROR(REGEXEXTRACT((vlookup(A4916, 'OG Data Combined'!$A$2:$AQ6277,21,false)), ""\((.*?)\)""), """")"),"")</f>
        <v/>
      </c>
    </row>
    <row r="4917">
      <c r="A4917" s="143" t="s">
        <v>41136</v>
      </c>
      <c r="B4917" s="144" t="str">
        <f>vlookup(A4917, 'OG Data Combined'!$A$2:$Z6277,25,false)</f>
        <v>-</v>
      </c>
      <c r="D4917" s="166" t="str">
        <f>vlookup(A4917, 'OG Data Combined'!$A$2:$AQ6277,29,false)</f>
        <v>https://www.instagram.com/bigbellytrelly/</v>
      </c>
      <c r="E4917" t="str">
        <f>IFERROR(__xludf.DUMMYFUNCTION("IFERROR(REGEXEXTRACT((vlookup(A4917, 'OG Data Combined'!$A$2:$AQ6277,21,false)), ""\((.*?)\)""), """")"),"Throws")</f>
        <v>Throws</v>
      </c>
    </row>
    <row r="4918">
      <c r="A4918" s="143" t="s">
        <v>41137</v>
      </c>
      <c r="B4918" s="166" t="str">
        <f>vlookup(A4918, 'OG Data Combined'!$A$2:$Z6277,25,false)</f>
        <v>https://twitter.com/caminocam</v>
      </c>
      <c r="D4918" s="166" t="str">
        <f>vlookup(A4918, 'OG Data Combined'!$A$2:$AQ6277,29,false)</f>
        <v>https://www.instagram.com/caminocam/</v>
      </c>
      <c r="E4918" t="str">
        <f>IFERROR(__xludf.DUMMYFUNCTION("IFERROR(REGEXEXTRACT((vlookup(A4918, 'OG Data Combined'!$A$2:$AQ6277,21,false)), ""\((.*?)\)""), """")"),"")</f>
        <v/>
      </c>
    </row>
    <row r="4919">
      <c r="A4919" s="143" t="s">
        <v>41138</v>
      </c>
      <c r="B4919" s="144" t="str">
        <f>vlookup(A4919, 'OG Data Combined'!$A$2:$Z6277,25,false)</f>
        <v>-</v>
      </c>
      <c r="D4919" s="166" t="str">
        <f>vlookup(A4919, 'OG Data Combined'!$A$2:$AQ6277,29,false)</f>
        <v>https://www.instagram.com/glenwoodedwards/</v>
      </c>
      <c r="E4919" t="str">
        <f>IFERROR(__xludf.DUMMYFUNCTION("IFERROR(REGEXEXTRACT((vlookup(A4919, 'OG Data Combined'!$A$2:$AQ6277,21,false)), ""\((.*?)\)""), """")"),"")</f>
        <v/>
      </c>
    </row>
    <row r="4920">
      <c r="A4920" s="143" t="s">
        <v>41139</v>
      </c>
      <c r="B4920" s="144" t="str">
        <f>vlookup(A4920, 'OG Data Combined'!$A$2:$Z6277,25,false)</f>
        <v>-</v>
      </c>
      <c r="D4920" s="144" t="str">
        <f>vlookup(A4920, 'OG Data Combined'!$A$2:$AQ6277,29,false)</f>
        <v>-</v>
      </c>
      <c r="E4920" t="str">
        <f>IFERROR(__xludf.DUMMYFUNCTION("IFERROR(REGEXEXTRACT((vlookup(A4920, 'OG Data Combined'!$A$2:$AQ6277,21,false)), ""\((.*?)\)""), """")"),"")</f>
        <v/>
      </c>
    </row>
    <row r="4921">
      <c r="A4921" s="143" t="s">
        <v>41140</v>
      </c>
      <c r="B4921" s="144" t="str">
        <f>vlookup(A4921, 'OG Data Combined'!$A$2:$Z6277,25,false)</f>
        <v>-</v>
      </c>
      <c r="D4921" s="144" t="str">
        <f>vlookup(A4921, 'OG Data Combined'!$A$2:$AQ6277,29,false)</f>
        <v>-</v>
      </c>
      <c r="E4921" t="str">
        <f>IFERROR(__xludf.DUMMYFUNCTION("IFERROR(REGEXEXTRACT((vlookup(A4921, 'OG Data Combined'!$A$2:$AQ6277,21,false)), ""\((.*?)\)""), """")"),"")</f>
        <v/>
      </c>
    </row>
    <row r="4922">
      <c r="A4922" s="143" t="s">
        <v>41141</v>
      </c>
      <c r="B4922" s="144" t="str">
        <f>vlookup(A4922, 'OG Data Combined'!$A$2:$Z6277,25,false)</f>
        <v>-</v>
      </c>
      <c r="D4922" s="166" t="str">
        <f>vlookup(A4922, 'OG Data Combined'!$A$2:$AQ6277,29,false)</f>
        <v>https://www.instagram.com/biancalozahhh/</v>
      </c>
      <c r="E4922" t="str">
        <f>IFERROR(__xludf.DUMMYFUNCTION("IFERROR(REGEXEXTRACT((vlookup(A4922, 'OG Data Combined'!$A$2:$AQ6277,21,false)), ""\((.*?)\)""), """")"),"")</f>
        <v/>
      </c>
    </row>
    <row r="4923">
      <c r="A4923" s="143" t="s">
        <v>41142</v>
      </c>
      <c r="B4923" s="144" t="str">
        <f>vlookup(A4923, 'OG Data Combined'!$A$2:$Z6277,25,false)</f>
        <v>-</v>
      </c>
      <c r="D4923" s="144" t="str">
        <f>vlookup(A4923, 'OG Data Combined'!$A$2:$AQ6277,29,false)</f>
        <v>-</v>
      </c>
      <c r="E4923" t="str">
        <f>IFERROR(__xludf.DUMMYFUNCTION("IFERROR(REGEXEXTRACT((vlookup(A4923, 'OG Data Combined'!$A$2:$AQ6277,21,false)), ""\((.*?)\)""), """")"),"")</f>
        <v/>
      </c>
    </row>
    <row r="4924">
      <c r="A4924" s="143" t="s">
        <v>41143</v>
      </c>
      <c r="B4924" s="144" t="str">
        <f>vlookup(A4924, 'OG Data Combined'!$A$2:$Z6277,25,false)</f>
        <v>-</v>
      </c>
      <c r="D4924" s="166" t="str">
        <f>vlookup(A4924, 'OG Data Combined'!$A$2:$AQ6277,29,false)</f>
        <v>https://www.instagram.com/mendezrun/</v>
      </c>
      <c r="E4924" t="str">
        <f>IFERROR(__xludf.DUMMYFUNCTION("IFERROR(REGEXEXTRACT((vlookup(A4924, 'OG Data Combined'!$A$2:$AQ6277,21,false)), ""\((.*?)\)""), """")"),"")</f>
        <v/>
      </c>
    </row>
    <row r="4925">
      <c r="A4925" s="143" t="s">
        <v>42415</v>
      </c>
      <c r="B4925" s="166" t="str">
        <f>vlookup(A4925, 'OG Data Combined'!$A$2:$Z6277,25,false)</f>
        <v>https://twitter.com/sksambu</v>
      </c>
      <c r="D4925" s="144" t="str">
        <f>vlookup(A4925, 'OG Data Combined'!$A$2:$AQ6277,29,false)</f>
        <v>-</v>
      </c>
      <c r="E4925" t="str">
        <f>IFERROR(__xludf.DUMMYFUNCTION("IFERROR(REGEXEXTRACT((vlookup(A4925, 'OG Data Combined'!$A$2:$AQ6277,21,false)), ""\((.*?)\)""), """")"),"")</f>
        <v/>
      </c>
    </row>
    <row r="4926">
      <c r="A4926" s="143" t="s">
        <v>42416</v>
      </c>
      <c r="B4926" s="144" t="str">
        <f>vlookup(A4926, 'OG Data Combined'!$A$2:$Z6277,25,false)</f>
        <v>-</v>
      </c>
      <c r="D4926" s="166" t="str">
        <f>vlookup(A4926, 'OG Data Combined'!$A$2:$AQ6277,29,false)</f>
        <v>https://www.instagram.com/achatmon9/</v>
      </c>
      <c r="E4926" t="str">
        <f>IFERROR(__xludf.DUMMYFUNCTION("IFERROR(REGEXEXTRACT((vlookup(A4926, 'OG Data Combined'!$A$2:$AQ6277,21,false)), ""\((.*?)\)""), """")"),"")</f>
        <v/>
      </c>
    </row>
    <row r="4927">
      <c r="A4927" s="143" t="s">
        <v>42417</v>
      </c>
      <c r="B4927" s="144" t="str">
        <f>vlookup(A4927, 'OG Data Combined'!$A$2:$Z6277,25,false)</f>
        <v>-</v>
      </c>
      <c r="D4927" s="144" t="str">
        <f>vlookup(A4927, 'OG Data Combined'!$A$2:$AQ6277,29,false)</f>
        <v>-</v>
      </c>
      <c r="E4927" t="str">
        <f>IFERROR(__xludf.DUMMYFUNCTION("IFERROR(REGEXEXTRACT((vlookup(A4927, 'OG Data Combined'!$A$2:$AQ6277,21,false)), ""\((.*?)\)""), """")"),"")</f>
        <v/>
      </c>
    </row>
    <row r="4928">
      <c r="A4928" s="143" t="s">
        <v>41144</v>
      </c>
      <c r="B4928" s="144" t="str">
        <f>vlookup(A4928, 'OG Data Combined'!$A$2:$Z6277,25,false)</f>
        <v>-</v>
      </c>
      <c r="D4928" s="144" t="str">
        <f>vlookup(A4928, 'OG Data Combined'!$A$2:$AQ6277,29,false)</f>
        <v>-</v>
      </c>
      <c r="E4928" t="str">
        <f>IFERROR(__xludf.DUMMYFUNCTION("IFERROR(REGEXEXTRACT((vlookup(A4928, 'OG Data Combined'!$A$2:$AQ6277,21,false)), ""\((.*?)\)""), """")"),"")</f>
        <v/>
      </c>
    </row>
    <row r="4929">
      <c r="A4929" s="143" t="s">
        <v>41145</v>
      </c>
      <c r="B4929" s="144" t="str">
        <f>vlookup(A4929, 'OG Data Combined'!$A$2:$Z6277,25,false)</f>
        <v>-</v>
      </c>
      <c r="D4929" s="144" t="str">
        <f>vlookup(A4929, 'OG Data Combined'!$A$2:$AQ6277,29,false)</f>
        <v>-</v>
      </c>
      <c r="E4929" t="str">
        <f>IFERROR(__xludf.DUMMYFUNCTION("IFERROR(REGEXEXTRACT((vlookup(A4929, 'OG Data Combined'!$A$2:$AQ6277,21,false)), ""\((.*?)\)""), """")"),"Distance")</f>
        <v>Distance</v>
      </c>
    </row>
    <row r="4930">
      <c r="A4930" s="143" t="s">
        <v>41146</v>
      </c>
      <c r="B4930" s="144" t="str">
        <f>vlookup(A4930, 'OG Data Combined'!$A$2:$Z6277,25,false)</f>
        <v>-</v>
      </c>
      <c r="D4930" s="144" t="str">
        <f>vlookup(A4930, 'OG Data Combined'!$A$2:$AQ6277,29,false)</f>
        <v>-</v>
      </c>
      <c r="E4930" t="str">
        <f>IFERROR(__xludf.DUMMYFUNCTION("IFERROR(REGEXEXTRACT((vlookup(A4930, 'OG Data Combined'!$A$2:$AQ6277,21,false)), ""\((.*?)\)""), """")"),"")</f>
        <v/>
      </c>
    </row>
    <row r="4931">
      <c r="A4931" s="143" t="s">
        <v>41147</v>
      </c>
      <c r="B4931" s="144" t="str">
        <f>vlookup(A4931, 'OG Data Combined'!$A$2:$Z6277,25,false)</f>
        <v>-</v>
      </c>
      <c r="D4931" s="144" t="str">
        <f>vlookup(A4931, 'OG Data Combined'!$A$2:$AQ6277,29,false)</f>
        <v>-</v>
      </c>
      <c r="E4931" t="str">
        <f>IFERROR(__xludf.DUMMYFUNCTION("IFERROR(REGEXEXTRACT((vlookup(A4931, 'OG Data Combined'!$A$2:$AQ6277,21,false)), ""\((.*?)\)""), """")"),"")</f>
        <v/>
      </c>
    </row>
    <row r="4932">
      <c r="A4932" s="143" t="s">
        <v>41148</v>
      </c>
      <c r="B4932" s="144" t="str">
        <f>vlookup(A4932, 'OG Data Combined'!$A$2:$Z6277,25,false)</f>
        <v>-</v>
      </c>
      <c r="D4932" s="144" t="str">
        <f>vlookup(A4932, 'OG Data Combined'!$A$2:$AQ6277,29,false)</f>
        <v>-</v>
      </c>
      <c r="E4932" t="str">
        <f>IFERROR(__xludf.DUMMYFUNCTION("IFERROR(REGEXEXTRACT((vlookup(A4932, 'OG Data Combined'!$A$2:$AQ6277,21,false)), ""\((.*?)\)""), """")"),"")</f>
        <v/>
      </c>
    </row>
    <row r="4933">
      <c r="A4933" s="143" t="s">
        <v>41149</v>
      </c>
      <c r="B4933" s="161" t="str">
        <f>vlookup(A4933, 'OG Data Combined'!$A$2:$Z6277,25,false)</f>
        <v/>
      </c>
      <c r="D4933" s="154" t="str">
        <f>vlookup(A4933, 'OG Data Combined'!$A$2:$AQ6277,29,false)</f>
        <v/>
      </c>
      <c r="E4933" t="str">
        <f>IFERROR(__xludf.DUMMYFUNCTION("IFERROR(REGEXEXTRACT((vlookup(A4933, 'OG Data Combined'!$A$2:$AQ6277,21,false)), ""\((.*?)\)""), """")"),"")</f>
        <v/>
      </c>
    </row>
    <row r="4934">
      <c r="A4934" s="143" t="s">
        <v>41150</v>
      </c>
      <c r="B4934" s="144" t="str">
        <f>vlookup(A4934, 'OG Data Combined'!$A$2:$Z6277,25,false)</f>
        <v>-</v>
      </c>
      <c r="D4934" s="144" t="str">
        <f>vlookup(A4934, 'OG Data Combined'!$A$2:$AQ6277,29,false)</f>
        <v>-</v>
      </c>
      <c r="E4934" t="str">
        <f>IFERROR(__xludf.DUMMYFUNCTION("IFERROR(REGEXEXTRACT((vlookup(A4934, 'OG Data Combined'!$A$2:$AQ6277,21,false)), ""\((.*?)\)""), """")"),"")</f>
        <v/>
      </c>
    </row>
    <row r="4935">
      <c r="A4935" s="143" t="s">
        <v>41151</v>
      </c>
      <c r="B4935" s="144" t="str">
        <f>vlookup(A4935, 'OG Data Combined'!$A$2:$Z6277,25,false)</f>
        <v>-</v>
      </c>
      <c r="D4935" s="144" t="str">
        <f>vlookup(A4935, 'OG Data Combined'!$A$2:$AQ6277,29,false)</f>
        <v>-</v>
      </c>
      <c r="E4935" t="str">
        <f>IFERROR(__xludf.DUMMYFUNCTION("IFERROR(REGEXEXTRACT((vlookup(A4935, 'OG Data Combined'!$A$2:$AQ6277,21,false)), ""\((.*?)\)""), """")"),"Distance")</f>
        <v>Distance</v>
      </c>
    </row>
    <row r="4936">
      <c r="A4936" s="143" t="s">
        <v>41152</v>
      </c>
      <c r="B4936" s="144" t="str">
        <f>vlookup(A4936, 'OG Data Combined'!$A$2:$Z6277,25,false)</f>
        <v>-</v>
      </c>
      <c r="D4936" s="144" t="str">
        <f>vlookup(A4936, 'OG Data Combined'!$A$2:$AQ6277,29,false)</f>
        <v>-</v>
      </c>
      <c r="E4936" t="str">
        <f>IFERROR(__xludf.DUMMYFUNCTION("IFERROR(REGEXEXTRACT((vlookup(A4936, 'OG Data Combined'!$A$2:$AQ6277,21,false)), ""\((.*?)\)""), """")"),"")</f>
        <v/>
      </c>
    </row>
    <row r="4937">
      <c r="A4937" s="143" t="s">
        <v>41153</v>
      </c>
      <c r="B4937" s="144" t="str">
        <f>vlookup(A4937, 'OG Data Combined'!$A$2:$Z6277,25,false)</f>
        <v>-</v>
      </c>
      <c r="D4937" s="144" t="str">
        <f>vlookup(A4937, 'OG Data Combined'!$A$2:$AQ6277,29,false)</f>
        <v>-</v>
      </c>
      <c r="E4937" t="str">
        <f>IFERROR(__xludf.DUMMYFUNCTION("IFERROR(REGEXEXTRACT((vlookup(A4937, 'OG Data Combined'!$A$2:$AQ6277,21,false)), ""\((.*?)\)""), """")"),"")</f>
        <v/>
      </c>
    </row>
    <row r="4938">
      <c r="A4938" s="143" t="s">
        <v>41154</v>
      </c>
      <c r="B4938" s="166" t="str">
        <f>vlookup(A4938, 'OG Data Combined'!$A$2:$Z6277,25,false)</f>
        <v>https://twitter.com/coachjafetm</v>
      </c>
      <c r="D4938" s="166" t="str">
        <f>vlookup(A4938, 'OG Data Combined'!$A$2:$AQ6277,29,false)</f>
        <v>https://www.instagram.com/coachjafetm/</v>
      </c>
      <c r="E4938" t="str">
        <f>IFERROR(__xludf.DUMMYFUNCTION("IFERROR(REGEXEXTRACT((vlookup(A4938, 'OG Data Combined'!$A$2:$AQ6277,21,false)), ""\((.*?)\)""), """")"),"")</f>
        <v/>
      </c>
    </row>
    <row r="4939">
      <c r="A4939" s="143" t="s">
        <v>41155</v>
      </c>
      <c r="B4939" s="144" t="str">
        <f>vlookup(A4939, 'OG Data Combined'!$A$2:$Z6277,25,false)</f>
        <v>-</v>
      </c>
      <c r="D4939" s="144" t="str">
        <f>vlookup(A4939, 'OG Data Combined'!$A$2:$AQ6277,29,false)</f>
        <v>-</v>
      </c>
      <c r="E4939" t="str">
        <f>IFERROR(__xludf.DUMMYFUNCTION("IFERROR(REGEXEXTRACT((vlookup(A4939, 'OG Data Combined'!$A$2:$AQ6277,21,false)), ""\((.*?)\)""), """")"),"")</f>
        <v/>
      </c>
    </row>
    <row r="4940">
      <c r="A4940" s="143" t="s">
        <v>41156</v>
      </c>
      <c r="B4940" s="144" t="str">
        <f>vlookup(A4940, 'OG Data Combined'!$A$2:$Z6277,25,false)</f>
        <v>-</v>
      </c>
      <c r="D4940" s="144" t="str">
        <f>vlookup(A4940, 'OG Data Combined'!$A$2:$AQ6277,29,false)</f>
        <v>-</v>
      </c>
      <c r="E4940" t="str">
        <f>IFERROR(__xludf.DUMMYFUNCTION("IFERROR(REGEXEXTRACT((vlookup(A4940, 'OG Data Combined'!$A$2:$AQ6277,21,false)), ""\((.*?)\)""), """")"),"")</f>
        <v/>
      </c>
    </row>
    <row r="4941">
      <c r="A4941" s="143" t="s">
        <v>41157</v>
      </c>
      <c r="B4941" s="144" t="str">
        <f>vlookup(A4941, 'OG Data Combined'!$A$2:$Z6277,25,false)</f>
        <v>-</v>
      </c>
      <c r="D4941" s="144" t="str">
        <f>vlookup(A4941, 'OG Data Combined'!$A$2:$AQ6277,29,false)</f>
        <v>-</v>
      </c>
      <c r="E4941" t="str">
        <f>IFERROR(__xludf.DUMMYFUNCTION("IFERROR(REGEXEXTRACT((vlookup(A4941, 'OG Data Combined'!$A$2:$AQ6277,21,false)), ""\((.*?)\)""), """")"),"")</f>
        <v/>
      </c>
    </row>
    <row r="4942">
      <c r="A4942" s="143" t="s">
        <v>41158</v>
      </c>
      <c r="B4942" s="166" t="str">
        <f>vlookup(A4942, 'OG Data Combined'!$A$2:$Z6277,25,false)</f>
        <v>https://twitter.com/speedy_byrd_jr</v>
      </c>
      <c r="D4942" s="144" t="str">
        <f>vlookup(A4942, 'OG Data Combined'!$A$2:$AQ6277,29,false)</f>
        <v>-</v>
      </c>
      <c r="E4942" t="str">
        <f>IFERROR(__xludf.DUMMYFUNCTION("IFERROR(REGEXEXTRACT((vlookup(A4942, 'OG Data Combined'!$A$2:$AQ6277,21,false)), ""\((.*?)\)""), """")"),"Distance")</f>
        <v>Distance</v>
      </c>
    </row>
    <row r="4943">
      <c r="A4943" s="143" t="s">
        <v>41159</v>
      </c>
      <c r="B4943" s="144" t="str">
        <f>vlookup(A4943, 'OG Data Combined'!$A$2:$Z6277,25,false)</f>
        <v>-</v>
      </c>
      <c r="D4943" s="144" t="str">
        <f>vlookup(A4943, 'OG Data Combined'!$A$2:$AQ6277,29,false)</f>
        <v>-</v>
      </c>
      <c r="E4943" t="str">
        <f>IFERROR(__xludf.DUMMYFUNCTION("IFERROR(REGEXEXTRACT((vlookup(A4943, 'OG Data Combined'!$A$2:$AQ6277,21,false)), ""\((.*?)\)""), """")"),"Distance")</f>
        <v>Distance</v>
      </c>
    </row>
    <row r="4944">
      <c r="A4944" s="143" t="s">
        <v>41160</v>
      </c>
      <c r="B4944" s="166" t="str">
        <f>vlookup(A4944, 'OG Data Combined'!$A$2:$Z6277,25,false)</f>
        <v>https://twitter.com/qlpowell</v>
      </c>
      <c r="D4944" s="144" t="str">
        <f>vlookup(A4944, 'OG Data Combined'!$A$2:$AQ6277,29,false)</f>
        <v>-</v>
      </c>
      <c r="E4944" t="str">
        <f>IFERROR(__xludf.DUMMYFUNCTION("IFERROR(REGEXEXTRACT((vlookup(A4944, 'OG Data Combined'!$A$2:$AQ6277,21,false)), ""\((.*?)\)""), """")"),"")</f>
        <v/>
      </c>
    </row>
    <row r="4945">
      <c r="A4945" s="143" t="s">
        <v>41161</v>
      </c>
      <c r="B4945" s="144" t="str">
        <f>vlookup(A4945, 'OG Data Combined'!$A$2:$Z6277,25,false)</f>
        <v>-</v>
      </c>
      <c r="D4945" s="144" t="str">
        <f>vlookup(A4945, 'OG Data Combined'!$A$2:$AQ6277,29,false)</f>
        <v>-</v>
      </c>
      <c r="E4945" t="str">
        <f>IFERROR(__xludf.DUMMYFUNCTION("IFERROR(REGEXEXTRACT((vlookup(A4945, 'OG Data Combined'!$A$2:$AQ6277,21,false)), ""\((.*?)\)""), """")"),"Throws")</f>
        <v>Throws</v>
      </c>
    </row>
    <row r="4946">
      <c r="A4946" s="143" t="s">
        <v>42418</v>
      </c>
      <c r="B4946" s="144" t="str">
        <f>vlookup(A4946, 'OG Data Combined'!$A$2:$Z6277,25,false)</f>
        <v>-</v>
      </c>
      <c r="D4946" s="144" t="str">
        <f>vlookup(A4946, 'OG Data Combined'!$A$2:$AQ6277,29,false)</f>
        <v>-</v>
      </c>
      <c r="E4946" t="str">
        <f>IFERROR(__xludf.DUMMYFUNCTION("IFERROR(REGEXEXTRACT((vlookup(A4946, 'OG Data Combined'!$A$2:$AQ6277,21,false)), ""\((.*?)\)""), """")"),"")</f>
        <v/>
      </c>
    </row>
    <row r="4947">
      <c r="A4947" s="143" t="s">
        <v>41162</v>
      </c>
      <c r="B4947" s="144" t="str">
        <f>vlookup(A4947, 'OG Data Combined'!$A$2:$Z6277,25,false)</f>
        <v>-</v>
      </c>
      <c r="D4947" s="144" t="str">
        <f>vlookup(A4947, 'OG Data Combined'!$A$2:$AQ6277,29,false)</f>
        <v>-</v>
      </c>
      <c r="E4947" t="str">
        <f>IFERROR(__xludf.DUMMYFUNCTION("IFERROR(REGEXEXTRACT((vlookup(A4947, 'OG Data Combined'!$A$2:$AQ6277,21,false)), ""\((.*?)\)""), """")"),"")</f>
        <v/>
      </c>
    </row>
    <row r="4948">
      <c r="A4948" s="143" t="s">
        <v>41163</v>
      </c>
      <c r="B4948" s="144" t="str">
        <f>vlookup(A4948, 'OG Data Combined'!$A$2:$Z6277,25,false)</f>
        <v>-</v>
      </c>
      <c r="D4948" s="144" t="str">
        <f>vlookup(A4948, 'OG Data Combined'!$A$2:$AQ6277,29,false)</f>
        <v>-</v>
      </c>
      <c r="E4948" t="str">
        <f>IFERROR(__xludf.DUMMYFUNCTION("IFERROR(REGEXEXTRACT((vlookup(A4948, 'OG Data Combined'!$A$2:$AQ6277,21,false)), ""\((.*?)\)""), """")"),"")</f>
        <v/>
      </c>
    </row>
    <row r="4949">
      <c r="A4949" s="143" t="s">
        <v>41164</v>
      </c>
      <c r="B4949" s="144" t="str">
        <f>vlookup(A4949, 'OG Data Combined'!$A$2:$Z6277,25,false)</f>
        <v>-</v>
      </c>
      <c r="D4949" s="144" t="str">
        <f>vlookup(A4949, 'OG Data Combined'!$A$2:$AQ6277,29,false)</f>
        <v>-</v>
      </c>
      <c r="E4949" t="str">
        <f>IFERROR(__xludf.DUMMYFUNCTION("IFERROR(REGEXEXTRACT((vlookup(A4949, 'OG Data Combined'!$A$2:$AQ6277,21,false)), ""\((.*?)\)""), """")"),"")</f>
        <v/>
      </c>
    </row>
    <row r="4950">
      <c r="A4950" s="143" t="s">
        <v>41165</v>
      </c>
      <c r="B4950" s="144" t="str">
        <f>vlookup(A4950, 'OG Data Combined'!$A$2:$Z6277,25,false)</f>
        <v>-</v>
      </c>
      <c r="D4950" s="144" t="str">
        <f>vlookup(A4950, 'OG Data Combined'!$A$2:$AQ6277,29,false)</f>
        <v>-</v>
      </c>
      <c r="E4950" t="str">
        <f>IFERROR(__xludf.DUMMYFUNCTION("IFERROR(REGEXEXTRACT((vlookup(A4950, 'OG Data Combined'!$A$2:$AQ6277,21,false)), ""\((.*?)\)""), """")"),"")</f>
        <v/>
      </c>
    </row>
    <row r="4951">
      <c r="A4951" s="143" t="s">
        <v>41166</v>
      </c>
      <c r="B4951" s="144" t="str">
        <f>vlookup(A4951, 'OG Data Combined'!$A$2:$Z6277,25,false)</f>
        <v>-</v>
      </c>
      <c r="D4951" s="144" t="str">
        <f>vlookup(A4951, 'OG Data Combined'!$A$2:$AQ6277,29,false)</f>
        <v>-</v>
      </c>
      <c r="E4951" t="str">
        <f>IFERROR(__xludf.DUMMYFUNCTION("IFERROR(REGEXEXTRACT((vlookup(A4951, 'OG Data Combined'!$A$2:$AQ6277,21,false)), ""\((.*?)\)""), """")"),"")</f>
        <v/>
      </c>
    </row>
    <row r="4952">
      <c r="A4952" s="143" t="s">
        <v>41167</v>
      </c>
      <c r="B4952" s="144" t="str">
        <f>vlookup(A4952, 'OG Data Combined'!$A$2:$Z6277,25,false)</f>
        <v>-</v>
      </c>
      <c r="D4952" s="144" t="str">
        <f>vlookup(A4952, 'OG Data Combined'!$A$2:$AQ6277,29,false)</f>
        <v>-</v>
      </c>
      <c r="E4952" t="str">
        <f>IFERROR(__xludf.DUMMYFUNCTION("IFERROR(REGEXEXTRACT((vlookup(A4952, 'OG Data Combined'!$A$2:$AQ6277,21,false)), ""\((.*?)\)""), """")"),"")</f>
        <v/>
      </c>
    </row>
    <row r="4953">
      <c r="A4953" s="143" t="s">
        <v>41168</v>
      </c>
      <c r="B4953" s="144" t="str">
        <f>vlookup(A4953, 'OG Data Combined'!$A$2:$Z6277,25,false)</f>
        <v>-</v>
      </c>
      <c r="D4953" s="144" t="str">
        <f>vlookup(A4953, 'OG Data Combined'!$A$2:$AQ6277,29,false)</f>
        <v>-</v>
      </c>
      <c r="E4953" t="str">
        <f>IFERROR(__xludf.DUMMYFUNCTION("IFERROR(REGEXEXTRACT((vlookup(A4953, 'OG Data Combined'!$A$2:$AQ6277,21,false)), ""\((.*?)\)""), """")"),"")</f>
        <v/>
      </c>
    </row>
    <row r="4954">
      <c r="A4954" s="143" t="s">
        <v>41169</v>
      </c>
      <c r="B4954" s="144" t="str">
        <f>vlookup(A4954, 'OG Data Combined'!$A$2:$Z6277,25,false)</f>
        <v>-</v>
      </c>
      <c r="D4954" s="144" t="str">
        <f>vlookup(A4954, 'OG Data Combined'!$A$2:$AQ6277,29,false)</f>
        <v>-</v>
      </c>
      <c r="E4954" t="str">
        <f>IFERROR(__xludf.DUMMYFUNCTION("IFERROR(REGEXEXTRACT((vlookup(A4954, 'OG Data Combined'!$A$2:$AQ6277,21,false)), ""\((.*?)\)""), """")"),"Mid-Distance")</f>
        <v>Mid-Distance</v>
      </c>
    </row>
    <row r="4955">
      <c r="A4955" s="143" t="s">
        <v>41170</v>
      </c>
      <c r="B4955" s="144" t="str">
        <f>vlookup(A4955, 'OG Data Combined'!$A$2:$Z6277,25,false)</f>
        <v>-</v>
      </c>
      <c r="D4955" s="144" t="str">
        <f>vlookup(A4955, 'OG Data Combined'!$A$2:$AQ6277,29,false)</f>
        <v>-</v>
      </c>
      <c r="E4955" t="str">
        <f>IFERROR(__xludf.DUMMYFUNCTION("IFERROR(REGEXEXTRACT((vlookup(A4955, 'OG Data Combined'!$A$2:$AQ6277,21,false)), ""\((.*?)\)""), """")"),"")</f>
        <v/>
      </c>
    </row>
    <row r="4956">
      <c r="A4956" s="143" t="s">
        <v>41171</v>
      </c>
      <c r="B4956" s="166" t="str">
        <f>vlookup(A4956, 'OG Data Combined'!$A$2:$Z6277,25,false)</f>
        <v>https://twitter.com/NECCKnightsTF</v>
      </c>
      <c r="D4956" s="144" t="str">
        <f>vlookup(A4956, 'OG Data Combined'!$A$2:$AQ6277,29,false)</f>
        <v>-</v>
      </c>
      <c r="E4956" t="str">
        <f>IFERROR(__xludf.DUMMYFUNCTION("IFERROR(REGEXEXTRACT((vlookup(A4956, 'OG Data Combined'!$A$2:$AQ6277,21,false)), ""\((.*?)\)""), """")"),"")</f>
        <v/>
      </c>
    </row>
    <row r="4957">
      <c r="A4957" s="143" t="s">
        <v>41172</v>
      </c>
      <c r="B4957" s="161" t="str">
        <f>vlookup(A4957, 'OG Data Combined'!$A$2:$Z6277,25,false)</f>
        <v/>
      </c>
      <c r="D4957" s="154" t="str">
        <f>vlookup(A4957, 'OG Data Combined'!$A$2:$AQ6277,29,false)</f>
        <v/>
      </c>
      <c r="E4957" t="str">
        <f>IFERROR(__xludf.DUMMYFUNCTION("IFERROR(REGEXEXTRACT((vlookup(A4957, 'OG Data Combined'!$A$2:$AQ6277,21,false)), ""\((.*?)\)""), """")"),"")</f>
        <v/>
      </c>
    </row>
    <row r="4958">
      <c r="A4958" s="143" t="s">
        <v>41173</v>
      </c>
      <c r="B4958" s="144" t="str">
        <f>vlookup(A4958, 'OG Data Combined'!$A$2:$Z6277,25,false)</f>
        <v>-</v>
      </c>
      <c r="D4958" s="144" t="str">
        <f>vlookup(A4958, 'OG Data Combined'!$A$2:$AQ6277,29,false)</f>
        <v>-</v>
      </c>
      <c r="E4958" t="str">
        <f>IFERROR(__xludf.DUMMYFUNCTION("IFERROR(REGEXEXTRACT((vlookup(A4958, 'OG Data Combined'!$A$2:$AQ6277,21,false)), ""\((.*?)\)""), """")"),"")</f>
        <v/>
      </c>
    </row>
    <row r="4959">
      <c r="A4959" s="143" t="s">
        <v>41174</v>
      </c>
      <c r="B4959" s="144" t="str">
        <f>vlookup(A4959, 'OG Data Combined'!$A$2:$Z6277,25,false)</f>
        <v>-</v>
      </c>
      <c r="D4959" s="144" t="str">
        <f>vlookup(A4959, 'OG Data Combined'!$A$2:$AQ6277,29,false)</f>
        <v>-</v>
      </c>
      <c r="E4959" t="str">
        <f>IFERROR(__xludf.DUMMYFUNCTION("IFERROR(REGEXEXTRACT((vlookup(A4959, 'OG Data Combined'!$A$2:$AQ6277,21,false)), ""\((.*?)\)""), """")"),"")</f>
        <v/>
      </c>
    </row>
    <row r="4960">
      <c r="A4960" s="143" t="s">
        <v>41175</v>
      </c>
      <c r="B4960" s="144" t="str">
        <f>vlookup(A4960, 'OG Data Combined'!$A$2:$Z6277,25,false)</f>
        <v>-</v>
      </c>
      <c r="D4960" s="144" t="str">
        <f>vlookup(A4960, 'OG Data Combined'!$A$2:$AQ6277,29,false)</f>
        <v>-</v>
      </c>
      <c r="E4960" t="str">
        <f>IFERROR(__xludf.DUMMYFUNCTION("IFERROR(REGEXEXTRACT((vlookup(A4960, 'OG Data Combined'!$A$2:$AQ6277,21,false)), ""\((.*?)\)""), """")"),"")</f>
        <v/>
      </c>
    </row>
    <row r="4961">
      <c r="A4961" s="143" t="s">
        <v>41176</v>
      </c>
      <c r="B4961" s="144" t="str">
        <f>vlookup(A4961, 'OG Data Combined'!$A$2:$Z6277,25,false)</f>
        <v>-</v>
      </c>
      <c r="D4961" s="144" t="str">
        <f>vlookup(A4961, 'OG Data Combined'!$A$2:$AQ6277,29,false)</f>
        <v>-</v>
      </c>
      <c r="E4961" t="str">
        <f>IFERROR(__xludf.DUMMYFUNCTION("IFERROR(REGEXEXTRACT((vlookup(A4961, 'OG Data Combined'!$A$2:$AQ6277,21,false)), ""\((.*?)\)""), """")"),"Second Email")</f>
        <v>Second Email</v>
      </c>
    </row>
    <row r="4962">
      <c r="A4962" s="143" t="s">
        <v>41177</v>
      </c>
      <c r="B4962" s="144" t="str">
        <f>vlookup(A4962, 'OG Data Combined'!$A$2:$Z6277,25,false)</f>
        <v>-</v>
      </c>
      <c r="D4962" s="144" t="str">
        <f>vlookup(A4962, 'OG Data Combined'!$A$2:$AQ6277,29,false)</f>
        <v>-</v>
      </c>
      <c r="E4962" t="str">
        <f>IFERROR(__xludf.DUMMYFUNCTION("IFERROR(REGEXEXTRACT((vlookup(A4962, 'OG Data Combined'!$A$2:$AQ6277,21,false)), ""\((.*?)\)""), """")"),"")</f>
        <v/>
      </c>
    </row>
    <row r="4963">
      <c r="A4963" s="143" t="s">
        <v>41178</v>
      </c>
      <c r="B4963" s="144" t="str">
        <f>vlookup(A4963, 'OG Data Combined'!$A$2:$Z6277,25,false)</f>
        <v>-</v>
      </c>
      <c r="D4963" s="144" t="str">
        <f>vlookup(A4963, 'OG Data Combined'!$A$2:$AQ6277,29,false)</f>
        <v>-</v>
      </c>
      <c r="E4963" t="str">
        <f>IFERROR(__xludf.DUMMYFUNCTION("IFERROR(REGEXEXTRACT((vlookup(A4963, 'OG Data Combined'!$A$2:$AQ6277,21,false)), ""\((.*?)\)""), """")"),"")</f>
        <v/>
      </c>
    </row>
    <row r="4964">
      <c r="A4964" s="143" t="s">
        <v>41179</v>
      </c>
      <c r="B4964" s="144" t="str">
        <f>vlookup(A4964, 'OG Data Combined'!$A$2:$Z6277,25,false)</f>
        <v>-</v>
      </c>
      <c r="D4964" s="166" t="str">
        <f>vlookup(A4964, 'OG Data Combined'!$A$2:$AQ6277,29,false)</f>
        <v>https://www.instagram.com/d4nny_sm17h/</v>
      </c>
      <c r="E4964" t="str">
        <f>IFERROR(__xludf.DUMMYFUNCTION("IFERROR(REGEXEXTRACT((vlookup(A4964, 'OG Data Combined'!$A$2:$AQ6277,21,false)), ""\((.*?)\)""), """")"),"")</f>
        <v/>
      </c>
    </row>
    <row r="4965">
      <c r="A4965" s="143" t="s">
        <v>41180</v>
      </c>
      <c r="B4965" s="144" t="str">
        <f>vlookup(A4965, 'OG Data Combined'!$A$2:$Z6277,25,false)</f>
        <v>-</v>
      </c>
      <c r="D4965" s="144" t="str">
        <f>vlookup(A4965, 'OG Data Combined'!$A$2:$AQ6277,29,false)</f>
        <v>-</v>
      </c>
      <c r="E4965" t="str">
        <f>IFERROR(__xludf.DUMMYFUNCTION("IFERROR(REGEXEXTRACT((vlookup(A4965, 'OG Data Combined'!$A$2:$AQ6277,21,false)), ""\((.*?)\)""), """")"),"Second Email")</f>
        <v>Second Email</v>
      </c>
    </row>
    <row r="4966">
      <c r="A4966" s="143" t="s">
        <v>41181</v>
      </c>
      <c r="B4966" s="144" t="str">
        <f>vlookup(A4966, 'OG Data Combined'!$A$2:$Z6277,25,false)</f>
        <v>-</v>
      </c>
      <c r="D4966" s="166" t="str">
        <f>vlookup(A4966, 'OG Data Combined'!$A$2:$AQ6277,29,false)</f>
        <v>https://www.instagram.com/carson_solomon/</v>
      </c>
      <c r="E4966" t="str">
        <f>IFERROR(__xludf.DUMMYFUNCTION("IFERROR(REGEXEXTRACT((vlookup(A4966, 'OG Data Combined'!$A$2:$AQ6277,21,false)), ""\((.*?)\)""), """")"),"")</f>
        <v/>
      </c>
    </row>
    <row r="4967">
      <c r="A4967" s="143" t="s">
        <v>41182</v>
      </c>
      <c r="B4967" s="144" t="str">
        <f>vlookup(A4967, 'OG Data Combined'!$A$2:$Z6277,25,false)</f>
        <v>-</v>
      </c>
      <c r="D4967" s="144" t="str">
        <f>vlookup(A4967, 'OG Data Combined'!$A$2:$AQ6277,29,false)</f>
        <v>-</v>
      </c>
      <c r="E4967" t="str">
        <f>IFERROR(__xludf.DUMMYFUNCTION("IFERROR(REGEXEXTRACT((vlookup(A4967, 'OG Data Combined'!$A$2:$AQ6277,21,false)), ""\((.*?)\)""), """")"),"")</f>
        <v/>
      </c>
    </row>
    <row r="4968">
      <c r="A4968" s="143" t="s">
        <v>41183</v>
      </c>
      <c r="B4968" s="144" t="str">
        <f>vlookup(A4968, 'OG Data Combined'!$A$2:$Z6277,25,false)</f>
        <v>-</v>
      </c>
      <c r="D4968" s="144" t="str">
        <f>vlookup(A4968, 'OG Data Combined'!$A$2:$AQ6277,29,false)</f>
        <v>-</v>
      </c>
      <c r="E4968" t="str">
        <f>IFERROR(__xludf.DUMMYFUNCTION("IFERROR(REGEXEXTRACT((vlookup(A4968, 'OG Data Combined'!$A$2:$AQ6277,21,false)), ""\((.*?)\)""), """")"),"Throws")</f>
        <v>Throws</v>
      </c>
    </row>
    <row r="4969">
      <c r="A4969" s="143" t="s">
        <v>41184</v>
      </c>
      <c r="B4969" s="144" t="str">
        <f>vlookup(A4969, 'OG Data Combined'!$A$2:$Z6277,25,false)</f>
        <v>-</v>
      </c>
      <c r="D4969" s="144" t="str">
        <f>vlookup(A4969, 'OG Data Combined'!$A$2:$AQ6277,29,false)</f>
        <v>-</v>
      </c>
      <c r="E4969" t="str">
        <f>IFERROR(__xludf.DUMMYFUNCTION("IFERROR(REGEXEXTRACT((vlookup(A4969, 'OG Data Combined'!$A$2:$AQ6277,21,false)), ""\((.*?)\)""), """")"),"Throws")</f>
        <v>Throws</v>
      </c>
    </row>
    <row r="4970">
      <c r="A4970" s="143" t="s">
        <v>41185</v>
      </c>
      <c r="B4970" s="144" t="str">
        <f>vlookup(A4970, 'OG Data Combined'!$A$2:$Z6277,25,false)</f>
        <v>-</v>
      </c>
      <c r="D4970" s="144" t="str">
        <f>vlookup(A4970, 'OG Data Combined'!$A$2:$AQ6277,29,false)</f>
        <v>-</v>
      </c>
      <c r="E4970" t="str">
        <f>IFERROR(__xludf.DUMMYFUNCTION("IFERROR(REGEXEXTRACT((vlookup(A4970, 'OG Data Combined'!$A$2:$AQ6277,21,false)), ""\((.*?)\)""), """")"),"Sprint, Hurdles")</f>
        <v>Sprint, Hurdles</v>
      </c>
    </row>
    <row r="4971">
      <c r="A4971" s="143" t="s">
        <v>41186</v>
      </c>
      <c r="B4971" s="144" t="str">
        <f>vlookup(A4971, 'OG Data Combined'!$A$2:$Z6277,25,false)</f>
        <v>-</v>
      </c>
      <c r="D4971" s="166" t="str">
        <f>vlookup(A4971, 'OG Data Combined'!$A$2:$AQ6277,29,false)</f>
        <v>https://www.instagram.com/markayaashleygymnastics/</v>
      </c>
      <c r="E4971" t="str">
        <f>IFERROR(__xludf.DUMMYFUNCTION("IFERROR(REGEXEXTRACT((vlookup(A4971, 'OG Data Combined'!$A$2:$AQ6277,21,false)), ""\((.*?)\)""), """")"),"Jumps")</f>
        <v>Jumps</v>
      </c>
    </row>
    <row r="4972">
      <c r="A4972" s="143" t="s">
        <v>41187</v>
      </c>
      <c r="B4972" s="166" t="str">
        <f>vlookup(A4972, 'OG Data Combined'!$A$2:$Z6277,25,false)</f>
        <v>https://twitter.com/isaiah_butler5</v>
      </c>
      <c r="D4972" s="144" t="str">
        <f>vlookup(A4972, 'OG Data Combined'!$A$2:$AQ6277,29,false)</f>
        <v>-</v>
      </c>
      <c r="E4972" t="str">
        <f>IFERROR(__xludf.DUMMYFUNCTION("IFERROR(REGEXEXTRACT((vlookup(A4972, 'OG Data Combined'!$A$2:$AQ6277,21,false)), ""\((.*?)\)""), """")"),"")</f>
        <v/>
      </c>
    </row>
    <row r="4973">
      <c r="A4973" s="143" t="s">
        <v>41188</v>
      </c>
      <c r="B4973" s="144" t="str">
        <f>vlookup(A4973, 'OG Data Combined'!$A$2:$Z6277,25,false)</f>
        <v>-</v>
      </c>
      <c r="D4973" s="166" t="str">
        <f>vlookup(A4973, 'OG Data Combined'!$A$2:$AQ6277,29,false)</f>
        <v>https://www.instagram.com/franco22conn/</v>
      </c>
      <c r="E4973" t="str">
        <f>IFERROR(__xludf.DUMMYFUNCTION("IFERROR(REGEXEXTRACT((vlookup(A4973, 'OG Data Combined'!$A$2:$AQ6277,21,false)), ""\((.*?)\)""), """")"),"")</f>
        <v/>
      </c>
    </row>
    <row r="4974">
      <c r="A4974" s="143" t="s">
        <v>41189</v>
      </c>
      <c r="B4974" s="166" t="str">
        <f>vlookup(A4974, 'OG Data Combined'!$A$2:$Z6277,25,false)</f>
        <v>https://twitter.com/coach_3906</v>
      </c>
      <c r="D4974" s="144" t="str">
        <f>vlookup(A4974, 'OG Data Combined'!$A$2:$AQ6277,29,false)</f>
        <v>-</v>
      </c>
      <c r="E4974" t="str">
        <f>IFERROR(__xludf.DUMMYFUNCTION("IFERROR(REGEXEXTRACT((vlookup(A4974, 'OG Data Combined'!$A$2:$AQ6277,21,false)), ""\((.*?)\)""), """")"),"")</f>
        <v/>
      </c>
    </row>
    <row r="4975">
      <c r="A4975" s="143" t="s">
        <v>41190</v>
      </c>
      <c r="B4975" s="166" t="str">
        <f>vlookup(A4975, 'OG Data Combined'!$A$2:$Z6277,25,false)</f>
        <v>https://twitter.com/chipgayden</v>
      </c>
      <c r="D4975" s="144" t="str">
        <f>vlookup(A4975, 'OG Data Combined'!$A$2:$AQ6277,29,false)</f>
        <v>-</v>
      </c>
      <c r="E4975" t="str">
        <f>IFERROR(__xludf.DUMMYFUNCTION("IFERROR(REGEXEXTRACT((vlookup(A4975, 'OG Data Combined'!$A$2:$AQ6277,21,false)), ""\((.*?)\)""), """")"),"")</f>
        <v/>
      </c>
    </row>
    <row r="4976">
      <c r="A4976" s="143" t="s">
        <v>41191</v>
      </c>
      <c r="B4976" s="144" t="str">
        <f>vlookup(A4976, 'OG Data Combined'!$A$2:$Z6277,25,false)</f>
        <v>-</v>
      </c>
      <c r="D4976" s="166" t="str">
        <f>vlookup(A4976, 'OG Data Combined'!$A$2:$AQ6277,29,false)</f>
        <v>https://www.instagram.com/htillman_/</v>
      </c>
      <c r="E4976" t="str">
        <f>IFERROR(__xludf.DUMMYFUNCTION("IFERROR(REGEXEXTRACT((vlookup(A4976, 'OG Data Combined'!$A$2:$AQ6277,21,false)), ""\((.*?)\)""), """")"),"")</f>
        <v/>
      </c>
    </row>
    <row r="4977">
      <c r="A4977" s="143" t="s">
        <v>41192</v>
      </c>
      <c r="B4977" s="166" t="str">
        <f>vlookup(A4977, 'OG Data Combined'!$A$2:$Z6277,25,false)</f>
        <v>https://twitter.com/MACCoachDavis</v>
      </c>
      <c r="D4977" s="144" t="str">
        <f>vlookup(A4977, 'OG Data Combined'!$A$2:$AQ6277,29,false)</f>
        <v>-</v>
      </c>
      <c r="E4977" t="str">
        <f>IFERROR(__xludf.DUMMYFUNCTION("IFERROR(REGEXEXTRACT((vlookup(A4977, 'OG Data Combined'!$A$2:$AQ6277,21,false)), ""\((.*?)\)""), """")"),"")</f>
        <v/>
      </c>
    </row>
    <row r="4978">
      <c r="A4978" s="143" t="s">
        <v>41193</v>
      </c>
      <c r="B4978" s="144" t="str">
        <f>vlookup(A4978, 'OG Data Combined'!$A$2:$Z6277,25,false)</f>
        <v>-</v>
      </c>
      <c r="D4978" s="144" t="str">
        <f>vlookup(A4978, 'OG Data Combined'!$A$2:$AQ6277,29,false)</f>
        <v>-</v>
      </c>
      <c r="E4978" t="str">
        <f>IFERROR(__xludf.DUMMYFUNCTION("IFERROR(REGEXEXTRACT((vlookup(A4978, 'OG Data Combined'!$A$2:$AQ6277,21,false)), ""\((.*?)\)""), """")"),"Jumps, Sprints")</f>
        <v>Jumps, Sprints</v>
      </c>
    </row>
    <row r="4979">
      <c r="A4979" s="143" t="s">
        <v>41194</v>
      </c>
      <c r="B4979" s="144" t="str">
        <f>vlookup(A4979, 'OG Data Combined'!$A$2:$Z6277,25,false)</f>
        <v>-</v>
      </c>
      <c r="D4979" s="144" t="str">
        <f>vlookup(A4979, 'OG Data Combined'!$A$2:$AQ6277,29,false)</f>
        <v>-</v>
      </c>
      <c r="E4979" t="str">
        <f>IFERROR(__xludf.DUMMYFUNCTION("IFERROR(REGEXEXTRACT((vlookup(A4979, 'OG Data Combined'!$A$2:$AQ6277,21,false)), ""\((.*?)\)""), """")"),"")</f>
        <v/>
      </c>
    </row>
    <row r="4980">
      <c r="A4980" s="143" t="s">
        <v>41195</v>
      </c>
      <c r="B4980" s="166" t="str">
        <f>vlookup(A4980, 'OG Data Combined'!$A$2:$Z6277,25,false)</f>
        <v>https://x.com/Mike51500028466</v>
      </c>
      <c r="D4980" s="166" t="str">
        <f>vlookup(A4980, 'OG Data Combined'!$A$2:$AQ6277,29,false)</f>
        <v>https://www.instagram.com/coachmikeruns262/</v>
      </c>
      <c r="E4980" t="str">
        <f>IFERROR(__xludf.DUMMYFUNCTION("IFERROR(REGEXEXTRACT((vlookup(A4980, 'OG Data Combined'!$A$2:$AQ6277,21,false)), ""\((.*?)\)""), """")"),"")</f>
        <v/>
      </c>
    </row>
    <row r="4981">
      <c r="A4981" s="143" t="s">
        <v>41196</v>
      </c>
      <c r="B4981" s="144" t="str">
        <f>vlookup(A4981, 'OG Data Combined'!$A$2:$Z6277,25,false)</f>
        <v>-</v>
      </c>
      <c r="D4981" s="144" t="str">
        <f>vlookup(A4981, 'OG Data Combined'!$A$2:$AQ6277,29,false)</f>
        <v>-</v>
      </c>
      <c r="E4981" t="str">
        <f>IFERROR(__xludf.DUMMYFUNCTION("IFERROR(REGEXEXTRACT((vlookup(A4981, 'OG Data Combined'!$A$2:$AQ6277,21,false)), ""\((.*?)\)""), """")"),"")</f>
        <v/>
      </c>
    </row>
    <row r="4982">
      <c r="A4982" s="143" t="s">
        <v>41197</v>
      </c>
      <c r="B4982" s="144" t="str">
        <f>vlookup(A4982, 'OG Data Combined'!$A$2:$Z6277,25,false)</f>
        <v>-</v>
      </c>
      <c r="D4982" s="166" t="str">
        <f>vlookup(A4982, 'OG Data Combined'!$A$2:$AQ6277,29,false)</f>
        <v>https://www.instagram.com/coach_bradhagedorn/</v>
      </c>
      <c r="E4982" t="str">
        <f>IFERROR(__xludf.DUMMYFUNCTION("IFERROR(REGEXEXTRACT((vlookup(A4982, 'OG Data Combined'!$A$2:$AQ6277,21,false)), ""\((.*?)\)""), """")"),"")</f>
        <v/>
      </c>
    </row>
    <row r="4983">
      <c r="A4983" s="143" t="s">
        <v>41198</v>
      </c>
      <c r="B4983" s="144" t="str">
        <f>vlookup(A4983, 'OG Data Combined'!$A$2:$Z6277,25,false)</f>
        <v>-</v>
      </c>
      <c r="D4983" s="144" t="str">
        <f>vlookup(A4983, 'OG Data Combined'!$A$2:$AQ6277,29,false)</f>
        <v>-</v>
      </c>
      <c r="E4983" t="str">
        <f>IFERROR(__xludf.DUMMYFUNCTION("IFERROR(REGEXEXTRACT((vlookup(A4983, 'OG Data Combined'!$A$2:$AQ6277,21,false)), ""\((.*?)\)""), """")"),"Distance")</f>
        <v>Distance</v>
      </c>
    </row>
    <row r="4984">
      <c r="A4984" s="143" t="s">
        <v>41199</v>
      </c>
      <c r="B4984" s="144" t="str">
        <f>vlookup(A4984, 'OG Data Combined'!$A$2:$Z6277,25,false)</f>
        <v>-</v>
      </c>
      <c r="D4984" s="144" t="str">
        <f>vlookup(A4984, 'OG Data Combined'!$A$2:$AQ6277,29,false)</f>
        <v>-</v>
      </c>
      <c r="E4984" t="str">
        <f>IFERROR(__xludf.DUMMYFUNCTION("IFERROR(REGEXEXTRACT((vlookup(A4984, 'OG Data Combined'!$A$2:$AQ6277,21,false)), ""\((.*?)\)""), """")"),"")</f>
        <v/>
      </c>
    </row>
    <row r="4985">
      <c r="A4985" s="143" t="s">
        <v>41200</v>
      </c>
      <c r="B4985" s="144" t="str">
        <f>vlookup(A4985, 'OG Data Combined'!$A$2:$Z6277,25,false)</f>
        <v>-</v>
      </c>
      <c r="D4985" s="144" t="str">
        <f>vlookup(A4985, 'OG Data Combined'!$A$2:$AQ6277,29,false)</f>
        <v>-</v>
      </c>
      <c r="E4985" t="str">
        <f>IFERROR(__xludf.DUMMYFUNCTION("IFERROR(REGEXEXTRACT((vlookup(A4985, 'OG Data Combined'!$A$2:$AQ6277,21,false)), ""\((.*?)\)""), """")"),"")</f>
        <v/>
      </c>
    </row>
    <row r="4986">
      <c r="A4986" s="143" t="s">
        <v>42419</v>
      </c>
      <c r="B4986" s="144" t="str">
        <f>vlookup(A4986, 'OG Data Combined'!$A$2:$Z6277,25,false)</f>
        <v>-</v>
      </c>
      <c r="D4986" s="144" t="str">
        <f>vlookup(A4986, 'OG Data Combined'!$A$2:$AQ6277,29,false)</f>
        <v>-</v>
      </c>
      <c r="E4986" t="str">
        <f>IFERROR(__xludf.DUMMYFUNCTION("IFERROR(REGEXEXTRACT((vlookup(A4986, 'OG Data Combined'!$A$2:$AQ6277,21,false)), ""\((.*?)\)""), """")"),"")</f>
        <v/>
      </c>
    </row>
    <row r="4987">
      <c r="A4987" s="143" t="s">
        <v>41201</v>
      </c>
      <c r="B4987" s="144" t="str">
        <f>vlookup(A4987, 'OG Data Combined'!$A$2:$Z6277,25,false)</f>
        <v>-</v>
      </c>
      <c r="D4987" s="144" t="str">
        <f>vlookup(A4987, 'OG Data Combined'!$A$2:$AQ6277,29,false)</f>
        <v>-</v>
      </c>
      <c r="E4987" t="str">
        <f>IFERROR(__xludf.DUMMYFUNCTION("IFERROR(REGEXEXTRACT((vlookup(A4987, 'OG Data Combined'!$A$2:$AQ6277,21,false)), ""\((.*?)\)""), """")"),"")</f>
        <v/>
      </c>
    </row>
    <row r="4988">
      <c r="A4988" s="143" t="s">
        <v>41202</v>
      </c>
      <c r="B4988" s="144" t="str">
        <f>vlookup(A4988, 'OG Data Combined'!$A$2:$Z6277,25,false)</f>
        <v>-</v>
      </c>
      <c r="D4988" s="144" t="str">
        <f>vlookup(A4988, 'OG Data Combined'!$A$2:$AQ6277,29,false)</f>
        <v>-</v>
      </c>
      <c r="E4988" t="str">
        <f>IFERROR(__xludf.DUMMYFUNCTION("IFERROR(REGEXEXTRACT((vlookup(A4988, 'OG Data Combined'!$A$2:$AQ6277,21,false)), ""\((.*?)\)""), """")"),"Distance")</f>
        <v>Distance</v>
      </c>
    </row>
    <row r="4989">
      <c r="A4989" s="143" t="s">
        <v>41203</v>
      </c>
      <c r="B4989" s="144" t="str">
        <f>vlookup(A4989, 'OG Data Combined'!$A$2:$Z6277,25,false)</f>
        <v>-</v>
      </c>
      <c r="D4989" s="144" t="str">
        <f>vlookup(A4989, 'OG Data Combined'!$A$2:$AQ6277,29,false)</f>
        <v>-</v>
      </c>
      <c r="E4989" t="str">
        <f>IFERROR(__xludf.DUMMYFUNCTION("IFERROR(REGEXEXTRACT((vlookup(A4989, 'OG Data Combined'!$A$2:$AQ6277,21,false)), ""\((.*?)\)""), """")"),"Distance")</f>
        <v>Distance</v>
      </c>
    </row>
    <row r="4990">
      <c r="A4990" s="143" t="s">
        <v>42420</v>
      </c>
      <c r="B4990" s="144" t="str">
        <f>vlookup(A4990, 'OG Data Combined'!$A$2:$Z6277,25,false)</f>
        <v>-</v>
      </c>
      <c r="D4990" s="144" t="str">
        <f>vlookup(A4990, 'OG Data Combined'!$A$2:$AQ6277,29,false)</f>
        <v>-</v>
      </c>
      <c r="E4990" t="str">
        <f>IFERROR(__xludf.DUMMYFUNCTION("IFERROR(REGEXEXTRACT((vlookup(A4990, 'OG Data Combined'!$A$2:$AQ6277,21,false)), ""\((.*?)\)""), """")"),"")</f>
        <v/>
      </c>
    </row>
    <row r="4991">
      <c r="A4991" s="143" t="s">
        <v>41204</v>
      </c>
      <c r="B4991" s="144" t="str">
        <f>vlookup(A4991, 'OG Data Combined'!$A$2:$Z6277,25,false)</f>
        <v>-</v>
      </c>
      <c r="D4991" s="144" t="str">
        <f>vlookup(A4991, 'OG Data Combined'!$A$2:$AQ6277,29,false)</f>
        <v>-</v>
      </c>
      <c r="E4991" t="str">
        <f>IFERROR(__xludf.DUMMYFUNCTION("IFERROR(REGEXEXTRACT((vlookup(A4991, 'OG Data Combined'!$A$2:$AQ6277,21,false)), ""\((.*?)\)""), """")"),"")</f>
        <v/>
      </c>
    </row>
    <row r="4992">
      <c r="A4992" s="143" t="s">
        <v>41205</v>
      </c>
      <c r="B4992" s="144" t="str">
        <f>vlookup(A4992, 'OG Data Combined'!$A$2:$Z6277,25,false)</f>
        <v>-</v>
      </c>
      <c r="D4992" s="144" t="str">
        <f>vlookup(A4992, 'OG Data Combined'!$A$2:$AQ6277,29,false)</f>
        <v>-</v>
      </c>
      <c r="E4992" t="str">
        <f>IFERROR(__xludf.DUMMYFUNCTION("IFERROR(REGEXEXTRACT((vlookup(A4992, 'OG Data Combined'!$A$2:$AQ6277,21,false)), ""\((.*?)\)""), """")"),"")</f>
        <v/>
      </c>
    </row>
    <row r="4993">
      <c r="A4993" s="143" t="s">
        <v>41206</v>
      </c>
      <c r="B4993" s="144" t="str">
        <f>vlookup(A4993, 'OG Data Combined'!$A$2:$Z6277,25,false)</f>
        <v>-</v>
      </c>
      <c r="D4993" s="144" t="str">
        <f>vlookup(A4993, 'OG Data Combined'!$A$2:$AQ6277,29,false)</f>
        <v>-</v>
      </c>
      <c r="E4993" t="str">
        <f>IFERROR(__xludf.DUMMYFUNCTION("IFERROR(REGEXEXTRACT((vlookup(A4993, 'OG Data Combined'!$A$2:$AQ6277,21,false)), ""\((.*?)\)""), """")"),"")</f>
        <v/>
      </c>
    </row>
    <row r="4994">
      <c r="A4994" s="143" t="s">
        <v>41207</v>
      </c>
      <c r="B4994" s="144" t="str">
        <f>vlookup(A4994, 'OG Data Combined'!$A$2:$Z6277,25,false)</f>
        <v>-</v>
      </c>
      <c r="D4994" s="144" t="str">
        <f>vlookup(A4994, 'OG Data Combined'!$A$2:$AQ6277,29,false)</f>
        <v>-</v>
      </c>
      <c r="E4994" t="str">
        <f>IFERROR(__xludf.DUMMYFUNCTION("IFERROR(REGEXEXTRACT((vlookup(A4994, 'OG Data Combined'!$A$2:$AQ6277,21,false)), ""\((.*?)\)""), """")"),"")</f>
        <v/>
      </c>
    </row>
    <row r="4995">
      <c r="A4995" s="143" t="s">
        <v>41208</v>
      </c>
      <c r="B4995" s="144" t="str">
        <f>vlookup(A4995, 'OG Data Combined'!$A$2:$Z6277,25,false)</f>
        <v>-</v>
      </c>
      <c r="D4995" s="166" t="str">
        <f>vlookup(A4995, 'OG Data Combined'!$A$2:$AQ6277,29,false)</f>
        <v>https://www.instagram.com/bradbarket/</v>
      </c>
      <c r="E4995" t="str">
        <f>IFERROR(__xludf.DUMMYFUNCTION("IFERROR(REGEXEXTRACT((vlookup(A4995, 'OG Data Combined'!$A$2:$AQ6277,21,false)), ""\((.*?)\)""), """")"),"")</f>
        <v/>
      </c>
    </row>
    <row r="4996">
      <c r="A4996" s="143" t="s">
        <v>42421</v>
      </c>
      <c r="B4996" s="144" t="str">
        <f>vlookup(A4996, 'OG Data Combined'!$A$2:$Z6277,25,false)</f>
        <v>-</v>
      </c>
      <c r="D4996" s="166" t="str">
        <f>vlookup(A4996, 'OG Data Combined'!$A$2:$AQ6277,29,false)</f>
        <v>https://www.instagram.com/hurdlesua1990/</v>
      </c>
      <c r="E4996" t="str">
        <f>IFERROR(__xludf.DUMMYFUNCTION("IFERROR(REGEXEXTRACT((vlookup(A4996, 'OG Data Combined'!$A$2:$AQ6277,21,false)), ""\((.*?)\)""), """")"),"")</f>
        <v/>
      </c>
    </row>
    <row r="4997">
      <c r="A4997" s="143" t="s">
        <v>42422</v>
      </c>
      <c r="B4997" s="144" t="str">
        <f>vlookup(A4997, 'OG Data Combined'!$A$2:$Z6277,25,false)</f>
        <v>-</v>
      </c>
      <c r="D4997" s="144" t="str">
        <f>vlookup(A4997, 'OG Data Combined'!$A$2:$AQ6277,29,false)</f>
        <v>-</v>
      </c>
      <c r="E4997" t="str">
        <f>IFERROR(__xludf.DUMMYFUNCTION("IFERROR(REGEXEXTRACT((vlookup(A4997, 'OG Data Combined'!$A$2:$AQ6277,21,false)), ""\((.*?)\)""), """")"),"")</f>
        <v/>
      </c>
    </row>
    <row r="4998">
      <c r="A4998" s="143" t="s">
        <v>41209</v>
      </c>
      <c r="B4998" s="166" t="str">
        <f>vlookup(A4998, 'OG Data Combined'!$A$2:$Z6277,25,false)</f>
        <v>https://twitter.com/hughescatch2019</v>
      </c>
      <c r="D4998" s="144" t="str">
        <f>vlookup(A4998, 'OG Data Combined'!$A$2:$AQ6277,29,false)</f>
        <v>-</v>
      </c>
      <c r="E4998" t="str">
        <f>IFERROR(__xludf.DUMMYFUNCTION("IFERROR(REGEXEXTRACT((vlookup(A4998, 'OG Data Combined'!$A$2:$AQ6277,21,false)), ""\((.*?)\)""), """")"),"")</f>
        <v/>
      </c>
    </row>
    <row r="4999">
      <c r="A4999" s="143" t="s">
        <v>41210</v>
      </c>
      <c r="B4999" s="144" t="str">
        <f>vlookup(A4999, 'OG Data Combined'!$A$2:$Z6277,25,false)</f>
        <v>-</v>
      </c>
      <c r="D4999" s="144" t="str">
        <f>vlookup(A4999, 'OG Data Combined'!$A$2:$AQ6277,29,false)</f>
        <v>-</v>
      </c>
      <c r="E4999" t="str">
        <f>IFERROR(__xludf.DUMMYFUNCTION("IFERROR(REGEXEXTRACT((vlookup(A4999, 'OG Data Combined'!$A$2:$AQ6277,21,false)), ""\((.*?)\)""), """")"),"Sprints, Hurdles, Jumps")</f>
        <v>Sprints, Hurdles, Jumps</v>
      </c>
    </row>
    <row r="5000">
      <c r="A5000" s="143" t="s">
        <v>41211</v>
      </c>
      <c r="B5000" s="144" t="str">
        <f>vlookup(A5000, 'OG Data Combined'!$A$2:$Z6277,25,false)</f>
        <v>-</v>
      </c>
      <c r="D5000" s="144" t="str">
        <f>vlookup(A5000, 'OG Data Combined'!$A$2:$AQ6277,29,false)</f>
        <v>-</v>
      </c>
      <c r="E5000" t="str">
        <f>IFERROR(__xludf.DUMMYFUNCTION("IFERROR(REGEXEXTRACT((vlookup(A5000, 'OG Data Combined'!$A$2:$AQ6277,21,false)), ""\((.*?)\)""), """")"),"")</f>
        <v/>
      </c>
    </row>
    <row r="5001">
      <c r="A5001" s="143" t="s">
        <v>41212</v>
      </c>
      <c r="B5001" s="166" t="str">
        <f>vlookup(A5001, 'OG Data Combined'!$A$2:$Z6277,25,false)</f>
        <v>https://x.com/CooperCrowell</v>
      </c>
      <c r="D5001" s="144" t="str">
        <f>vlookup(A5001, 'OG Data Combined'!$A$2:$AQ6277,29,false)</f>
        <v>-</v>
      </c>
      <c r="E5001" t="str">
        <f>IFERROR(__xludf.DUMMYFUNCTION("IFERROR(REGEXEXTRACT((vlookup(A5001, 'OG Data Combined'!$A$2:$AQ6277,21,false)), ""\((.*?)\)""), """")"),"")</f>
        <v/>
      </c>
    </row>
    <row r="5002">
      <c r="A5002" s="143" t="s">
        <v>41213</v>
      </c>
      <c r="B5002" s="144" t="str">
        <f>vlookup(A5002, 'OG Data Combined'!$A$2:$Z6277,25,false)</f>
        <v>-</v>
      </c>
      <c r="D5002" s="144" t="str">
        <f>vlookup(A5002, 'OG Data Combined'!$A$2:$AQ6277,29,false)</f>
        <v>-</v>
      </c>
      <c r="E5002" t="str">
        <f>IFERROR(__xludf.DUMMYFUNCTION("IFERROR(REGEXEXTRACT((vlookup(A5002, 'OG Data Combined'!$A$2:$AQ6277,21,false)), ""\((.*?)\)""), """")"),"")</f>
        <v/>
      </c>
    </row>
    <row r="5003">
      <c r="A5003" s="143" t="s">
        <v>41214</v>
      </c>
      <c r="B5003" s="166" t="str">
        <f>vlookup(A5003, 'OG Data Combined'!$A$2:$Z6277,25,false)</f>
        <v>https://twitter.com/jeffbec74645997</v>
      </c>
      <c r="D5003" s="166" t="str">
        <f>vlookup(A5003, 'OG Data Combined'!$A$2:$AQ6277,29,false)</f>
        <v>https://www.instagram.com/jeffbecker526/</v>
      </c>
      <c r="E5003" t="str">
        <f>IFERROR(__xludf.DUMMYFUNCTION("IFERROR(REGEXEXTRACT((vlookup(A5003, 'OG Data Combined'!$A$2:$AQ6277,21,false)), ""\((.*?)\)""), """")"),"Distance")</f>
        <v>Distance</v>
      </c>
    </row>
    <row r="5004">
      <c r="A5004" s="143" t="s">
        <v>41215</v>
      </c>
      <c r="B5004" s="144" t="str">
        <f>vlookup(A5004, 'OG Data Combined'!$A$2:$Z6277,25,false)</f>
        <v>-</v>
      </c>
      <c r="D5004" s="144" t="str">
        <f>vlookup(A5004, 'OG Data Combined'!$A$2:$AQ6277,29,false)</f>
        <v>-</v>
      </c>
      <c r="E5004" t="str">
        <f>IFERROR(__xludf.DUMMYFUNCTION("IFERROR(REGEXEXTRACT((vlookup(A5004, 'OG Data Combined'!$A$2:$AQ6277,21,false)), ""\((.*?)\)""), """")"),"Distance")</f>
        <v>Distance</v>
      </c>
    </row>
    <row r="5005">
      <c r="A5005" s="143" t="s">
        <v>41216</v>
      </c>
      <c r="B5005" s="144" t="str">
        <f>vlookup(A5005, 'OG Data Combined'!$A$2:$Z6277,25,false)</f>
        <v>-</v>
      </c>
      <c r="D5005" s="144" t="str">
        <f>vlookup(A5005, 'OG Data Combined'!$A$2:$AQ6277,29,false)</f>
        <v>-</v>
      </c>
      <c r="E5005" t="str">
        <f>IFERROR(__xludf.DUMMYFUNCTION("IFERROR(REGEXEXTRACT((vlookup(A5005, 'OG Data Combined'!$A$2:$AQ6277,21,false)), ""\((.*?)\)""), """")"),"")</f>
        <v/>
      </c>
    </row>
    <row r="5006">
      <c r="A5006" s="143" t="s">
        <v>41217</v>
      </c>
      <c r="B5006" s="144" t="str">
        <f>vlookup(A5006, 'OG Data Combined'!$A$2:$Z6277,25,false)</f>
        <v>-</v>
      </c>
      <c r="D5006" s="144" t="str">
        <f>vlookup(A5006, 'OG Data Combined'!$A$2:$AQ6277,29,false)</f>
        <v>-</v>
      </c>
      <c r="E5006" t="str">
        <f>IFERROR(__xludf.DUMMYFUNCTION("IFERROR(REGEXEXTRACT((vlookup(A5006, 'OG Data Combined'!$A$2:$AQ6277,21,false)), ""\((.*?)\)""), """")"),"")</f>
        <v/>
      </c>
    </row>
    <row r="5007">
      <c r="A5007" s="143" t="s">
        <v>41218</v>
      </c>
      <c r="B5007" s="144" t="str">
        <f>vlookup(A5007, 'OG Data Combined'!$A$2:$Z6277,25,false)</f>
        <v>-</v>
      </c>
      <c r="D5007" s="144" t="str">
        <f>vlookup(A5007, 'OG Data Combined'!$A$2:$AQ6277,29,false)</f>
        <v>-</v>
      </c>
      <c r="E5007" t="str">
        <f>IFERROR(__xludf.DUMMYFUNCTION("IFERROR(REGEXEXTRACT((vlookup(A5007, 'OG Data Combined'!$A$2:$AQ6277,21,false)), ""\((.*?)\)""), """")"),"")</f>
        <v/>
      </c>
    </row>
    <row r="5008">
      <c r="A5008" s="143" t="s">
        <v>41219</v>
      </c>
      <c r="B5008" s="144" t="str">
        <f>vlookup(A5008, 'OG Data Combined'!$A$2:$Z6277,25,false)</f>
        <v>-</v>
      </c>
      <c r="D5008" s="144" t="str">
        <f>vlookup(A5008, 'OG Data Combined'!$A$2:$AQ6277,29,false)</f>
        <v>-</v>
      </c>
      <c r="E5008" t="str">
        <f>IFERROR(__xludf.DUMMYFUNCTION("IFERROR(REGEXEXTRACT((vlookup(A5008, 'OG Data Combined'!$A$2:$AQ6277,21,false)), ""\((.*?)\)""), """")"),"")</f>
        <v/>
      </c>
    </row>
    <row r="5009">
      <c r="A5009" s="143" t="s">
        <v>41220</v>
      </c>
      <c r="B5009" s="144" t="str">
        <f>vlookup(A5009, 'OG Data Combined'!$A$2:$Z6277,25,false)</f>
        <v>-</v>
      </c>
      <c r="D5009" s="144" t="str">
        <f>vlookup(A5009, 'OG Data Combined'!$A$2:$AQ6277,29,false)</f>
        <v>-</v>
      </c>
      <c r="E5009" t="str">
        <f>IFERROR(__xludf.DUMMYFUNCTION("IFERROR(REGEXEXTRACT((vlookup(A5009, 'OG Data Combined'!$A$2:$AQ6277,21,false)), ""\((.*?)\)""), """")"),"")</f>
        <v/>
      </c>
    </row>
    <row r="5010">
      <c r="A5010" s="143" t="s">
        <v>41221</v>
      </c>
      <c r="B5010" s="144" t="str">
        <f>vlookup(A5010, 'OG Data Combined'!$A$2:$Z6277,25,false)</f>
        <v>-</v>
      </c>
      <c r="D5010" s="144" t="str">
        <f>vlookup(A5010, 'OG Data Combined'!$A$2:$AQ6277,29,false)</f>
        <v>-</v>
      </c>
      <c r="E5010" t="str">
        <f>IFERROR(__xludf.DUMMYFUNCTION("IFERROR(REGEXEXTRACT((vlookup(A5010, 'OG Data Combined'!$A$2:$AQ6277,21,false)), ""\((.*?)\)""), """")"),"Distance")</f>
        <v>Distance</v>
      </c>
    </row>
    <row r="5011">
      <c r="A5011" s="143" t="s">
        <v>41223</v>
      </c>
      <c r="B5011" s="144" t="str">
        <f>vlookup(A5011, 'OG Data Combined'!$A$2:$Z6277,25,false)</f>
        <v>-</v>
      </c>
      <c r="D5011" s="144" t="str">
        <f>vlookup(A5011, 'OG Data Combined'!$A$2:$AQ6277,29,false)</f>
        <v>-</v>
      </c>
      <c r="E5011" t="str">
        <f>IFERROR(__xludf.DUMMYFUNCTION("IFERROR(REGEXEXTRACT((vlookup(A5011, 'OG Data Combined'!$A$2:$AQ6277,21,false)), ""\((.*?)\)""), """")"),"")</f>
        <v/>
      </c>
    </row>
    <row r="5012">
      <c r="A5012" s="143" t="s">
        <v>41224</v>
      </c>
      <c r="B5012" s="144" t="str">
        <f>vlookup(A5012, 'OG Data Combined'!$A$2:$Z6277,25,false)</f>
        <v>-</v>
      </c>
      <c r="D5012" s="144" t="str">
        <f>vlookup(A5012, 'OG Data Combined'!$A$2:$AQ6277,29,false)</f>
        <v>-</v>
      </c>
      <c r="E5012" t="str">
        <f>IFERROR(__xludf.DUMMYFUNCTION("IFERROR(REGEXEXTRACT((vlookup(A5012, 'OG Data Combined'!$A$2:$AQ6277,21,false)), ""\((.*?)\)""), """")"),"")</f>
        <v/>
      </c>
    </row>
    <row r="5013">
      <c r="A5013" s="143" t="s">
        <v>41225</v>
      </c>
      <c r="B5013" s="144" t="str">
        <f>vlookup(A5013, 'OG Data Combined'!$A$2:$Z6277,25,false)</f>
        <v>-</v>
      </c>
      <c r="D5013" s="144" t="str">
        <f>vlookup(A5013, 'OG Data Combined'!$A$2:$AQ6277,29,false)</f>
        <v>-</v>
      </c>
      <c r="E5013" t="str">
        <f>IFERROR(__xludf.DUMMYFUNCTION("IFERROR(REGEXEXTRACT((vlookup(A5013, 'OG Data Combined'!$A$2:$AQ6277,21,false)), ""\((.*?)\)""), """")"),"")</f>
        <v/>
      </c>
    </row>
    <row r="5014">
      <c r="A5014" s="143" t="s">
        <v>41226</v>
      </c>
      <c r="B5014" s="144" t="str">
        <f>vlookup(A5014, 'OG Data Combined'!$A$2:$Z6277,25,false)</f>
        <v>-</v>
      </c>
      <c r="D5014" s="166" t="str">
        <f>vlookup(A5014, 'OG Data Combined'!$A$2:$AQ6277,29,false)</f>
        <v>https://www.instagram.com/michael_bakes/</v>
      </c>
      <c r="E5014" t="str">
        <f>IFERROR(__xludf.DUMMYFUNCTION("IFERROR(REGEXEXTRACT((vlookup(A5014, 'OG Data Combined'!$A$2:$AQ6277,21,false)), ""\((.*?)\)""), """")"),"Distance")</f>
        <v>Distance</v>
      </c>
    </row>
    <row r="5015">
      <c r="A5015" s="143" t="s">
        <v>41227</v>
      </c>
      <c r="B5015" s="144" t="str">
        <f>vlookup(A5015, 'OG Data Combined'!$A$2:$Z6277,25,false)</f>
        <v>-</v>
      </c>
      <c r="D5015" s="144" t="str">
        <f>vlookup(A5015, 'OG Data Combined'!$A$2:$AQ6277,29,false)</f>
        <v>-</v>
      </c>
      <c r="E5015" t="str">
        <f>IFERROR(__xludf.DUMMYFUNCTION("IFERROR(REGEXEXTRACT((vlookup(A5015, 'OG Data Combined'!$A$2:$AQ6277,21,false)), ""\((.*?)\)""), """")"),"")</f>
        <v/>
      </c>
    </row>
    <row r="5016">
      <c r="A5016" s="143" t="s">
        <v>41228</v>
      </c>
      <c r="B5016" s="144" t="str">
        <f>vlookup(A5016, 'OG Data Combined'!$A$2:$Z6277,25,false)</f>
        <v>-</v>
      </c>
      <c r="D5016" s="144" t="str">
        <f>vlookup(A5016, 'OG Data Combined'!$A$2:$AQ6277,29,false)</f>
        <v>-</v>
      </c>
      <c r="E5016" t="str">
        <f>IFERROR(__xludf.DUMMYFUNCTION("IFERROR(REGEXEXTRACT((vlookup(A5016, 'OG Data Combined'!$A$2:$AQ6277,21,false)), ""\((.*?)\)""), """")"),"Distance")</f>
        <v>Distance</v>
      </c>
    </row>
    <row r="5017">
      <c r="A5017" s="143" t="s">
        <v>41229</v>
      </c>
      <c r="B5017" s="144" t="str">
        <f>vlookup(A5017, 'OG Data Combined'!$A$2:$Z6277,25,false)</f>
        <v>-</v>
      </c>
      <c r="D5017" s="144" t="str">
        <f>vlookup(A5017, 'OG Data Combined'!$A$2:$AQ6277,29,false)</f>
        <v>-</v>
      </c>
      <c r="E5017" t="str">
        <f>IFERROR(__xludf.DUMMYFUNCTION("IFERROR(REGEXEXTRACT((vlookup(A5017, 'OG Data Combined'!$A$2:$AQ6277,21,false)), ""\((.*?)\)""), """")"),"")</f>
        <v/>
      </c>
    </row>
    <row r="5018">
      <c r="A5018" s="143" t="s">
        <v>41230</v>
      </c>
      <c r="B5018" s="144" t="str">
        <f>vlookup(A5018, 'OG Data Combined'!$A$2:$Z6277,25,false)</f>
        <v>-</v>
      </c>
      <c r="D5018" s="144" t="str">
        <f>vlookup(A5018, 'OG Data Combined'!$A$2:$AQ6277,29,false)</f>
        <v>-</v>
      </c>
      <c r="E5018" t="str">
        <f>IFERROR(__xludf.DUMMYFUNCTION("IFERROR(REGEXEXTRACT((vlookup(A5018, 'OG Data Combined'!$A$2:$AQ6277,21,false)), ""\((.*?)\)""), """")"),"")</f>
        <v/>
      </c>
    </row>
    <row r="5019">
      <c r="A5019" s="143" t="s">
        <v>42423</v>
      </c>
      <c r="B5019" s="144" t="str">
        <f>vlookup(A5019, 'OG Data Combined'!$A$2:$Z6277,25,false)</f>
        <v>-</v>
      </c>
      <c r="D5019" s="144" t="str">
        <f>vlookup(A5019, 'OG Data Combined'!$A$2:$AQ6277,29,false)</f>
        <v>-</v>
      </c>
      <c r="E5019" t="str">
        <f>IFERROR(__xludf.DUMMYFUNCTION("IFERROR(REGEXEXTRACT((vlookup(A5019, 'OG Data Combined'!$A$2:$AQ6277,21,false)), ""\((.*?)\)""), """")"),"")</f>
        <v/>
      </c>
    </row>
    <row r="5020">
      <c r="A5020" s="143" t="s">
        <v>41231</v>
      </c>
      <c r="B5020" s="144" t="str">
        <f>vlookup(A5020, 'OG Data Combined'!$A$2:$Z6277,25,false)</f>
        <v>-</v>
      </c>
      <c r="D5020" s="144" t="str">
        <f>vlookup(A5020, 'OG Data Combined'!$A$2:$AQ6277,29,false)</f>
        <v>-</v>
      </c>
      <c r="E5020" t="str">
        <f>IFERROR(__xludf.DUMMYFUNCTION("IFERROR(REGEXEXTRACT((vlookup(A5020, 'OG Data Combined'!$A$2:$AQ6277,21,false)), ""\((.*?)\)""), """")"),"")</f>
        <v/>
      </c>
    </row>
    <row r="5021">
      <c r="A5021" s="143" t="s">
        <v>41232</v>
      </c>
      <c r="B5021" s="144" t="str">
        <f>vlookup(A5021, 'OG Data Combined'!$A$2:$Z6277,25,false)</f>
        <v>-</v>
      </c>
      <c r="D5021" s="144" t="str">
        <f>vlookup(A5021, 'OG Data Combined'!$A$2:$AQ6277,29,false)</f>
        <v>-</v>
      </c>
      <c r="E5021" t="str">
        <f>IFERROR(__xludf.DUMMYFUNCTION("IFERROR(REGEXEXTRACT((vlookup(A5021, 'OG Data Combined'!$A$2:$AQ6277,21,false)), ""\((.*?)\)""), """")"),"")</f>
        <v/>
      </c>
    </row>
    <row r="5022">
      <c r="A5022" s="143" t="s">
        <v>41233</v>
      </c>
      <c r="B5022" s="144" t="str">
        <f>vlookup(A5022, 'OG Data Combined'!$A$2:$Z6277,25,false)</f>
        <v>-</v>
      </c>
      <c r="D5022" s="144" t="str">
        <f>vlookup(A5022, 'OG Data Combined'!$A$2:$AQ6277,29,false)</f>
        <v>-</v>
      </c>
      <c r="E5022" t="str">
        <f>IFERROR(__xludf.DUMMYFUNCTION("IFERROR(REGEXEXTRACT((vlookup(A5022, 'OG Data Combined'!$A$2:$AQ6277,21,false)), ""\((.*?)\)""), """")"),"")</f>
        <v/>
      </c>
    </row>
    <row r="5023">
      <c r="A5023" s="143" t="s">
        <v>41234</v>
      </c>
      <c r="B5023" s="144" t="str">
        <f>vlookup(A5023, 'OG Data Combined'!$A$2:$Z6277,25,false)</f>
        <v>-</v>
      </c>
      <c r="D5023" s="144" t="str">
        <f>vlookup(A5023, 'OG Data Combined'!$A$2:$AQ6277,29,false)</f>
        <v>-</v>
      </c>
      <c r="E5023" t="str">
        <f>IFERROR(__xludf.DUMMYFUNCTION("IFERROR(REGEXEXTRACT((vlookup(A5023, 'OG Data Combined'!$A$2:$AQ6277,21,false)), ""\((.*?)\)""), """")"),"")</f>
        <v/>
      </c>
    </row>
    <row r="5024">
      <c r="A5024" s="143" t="s">
        <v>41235</v>
      </c>
      <c r="B5024" s="144" t="str">
        <f>vlookup(A5024, 'OG Data Combined'!$A$2:$Z6277,25,false)</f>
        <v>-</v>
      </c>
      <c r="D5024" s="144" t="str">
        <f>vlookup(A5024, 'OG Data Combined'!$A$2:$AQ6277,29,false)</f>
        <v>-</v>
      </c>
      <c r="E5024" t="str">
        <f>IFERROR(__xludf.DUMMYFUNCTION("IFERROR(REGEXEXTRACT((vlookup(A5024, 'OG Data Combined'!$A$2:$AQ6277,21,false)), ""\((.*?)\)""), """")"),"")</f>
        <v/>
      </c>
    </row>
    <row r="5025">
      <c r="A5025" s="143" t="s">
        <v>41236</v>
      </c>
      <c r="B5025" s="144" t="str">
        <f>vlookup(A5025, 'OG Data Combined'!$A$2:$Z6277,25,false)</f>
        <v>-</v>
      </c>
      <c r="D5025" s="144" t="str">
        <f>vlookup(A5025, 'OG Data Combined'!$A$2:$AQ6277,29,false)</f>
        <v>-</v>
      </c>
      <c r="E5025" t="str">
        <f>IFERROR(__xludf.DUMMYFUNCTION("IFERROR(REGEXEXTRACT((vlookup(A5025, 'OG Data Combined'!$A$2:$AQ6277,21,false)), ""\((.*?)\)""), """")"),"")</f>
        <v/>
      </c>
    </row>
    <row r="5026">
      <c r="A5026" s="143" t="s">
        <v>41237</v>
      </c>
      <c r="B5026" s="144" t="str">
        <f>vlookup(A5026, 'OG Data Combined'!$A$2:$Z6277,25,false)</f>
        <v>-</v>
      </c>
      <c r="D5026" s="144" t="str">
        <f>vlookup(A5026, 'OG Data Combined'!$A$2:$AQ6277,29,false)</f>
        <v>-</v>
      </c>
      <c r="E5026" t="str">
        <f>IFERROR(__xludf.DUMMYFUNCTION("IFERROR(REGEXEXTRACT((vlookup(A5026, 'OG Data Combined'!$A$2:$AQ6277,21,false)), ""\((.*?)\)""), """")"),"")</f>
        <v/>
      </c>
    </row>
    <row r="5027">
      <c r="A5027" s="143" t="s">
        <v>41238</v>
      </c>
      <c r="B5027" s="144" t="str">
        <f>vlookup(A5027, 'OG Data Combined'!$A$2:$Z6277,25,false)</f>
        <v>-</v>
      </c>
      <c r="D5027" s="144" t="str">
        <f>vlookup(A5027, 'OG Data Combined'!$A$2:$AQ6277,29,false)</f>
        <v>-</v>
      </c>
      <c r="E5027" t="str">
        <f>IFERROR(__xludf.DUMMYFUNCTION("IFERROR(REGEXEXTRACT((vlookup(A5027, 'OG Data Combined'!$A$2:$AQ6277,21,false)), ""\((.*?)\)""), """")"),"")</f>
        <v/>
      </c>
    </row>
    <row r="5028">
      <c r="A5028" s="143" t="s">
        <v>41239</v>
      </c>
      <c r="B5028" s="144" t="str">
        <f>vlookup(A5028, 'OG Data Combined'!$A$2:$Z6277,25,false)</f>
        <v>-</v>
      </c>
      <c r="D5028" s="144" t="str">
        <f>vlookup(A5028, 'OG Data Combined'!$A$2:$AQ6277,29,false)</f>
        <v>-</v>
      </c>
      <c r="E5028" t="str">
        <f>IFERROR(__xludf.DUMMYFUNCTION("IFERROR(REGEXEXTRACT((vlookup(A5028, 'OG Data Combined'!$A$2:$AQ6277,21,false)), ""\((.*?)\)""), """")"),"Throws")</f>
        <v>Throws</v>
      </c>
    </row>
    <row r="5029">
      <c r="A5029" s="143" t="s">
        <v>41240</v>
      </c>
      <c r="B5029" s="144" t="str">
        <f>vlookup(A5029, 'OG Data Combined'!$A$2:$Z6277,25,false)</f>
        <v>-</v>
      </c>
      <c r="D5029" s="144" t="str">
        <f>vlookup(A5029, 'OG Data Combined'!$A$2:$AQ6277,29,false)</f>
        <v>-</v>
      </c>
      <c r="E5029" t="str">
        <f>IFERROR(__xludf.DUMMYFUNCTION("IFERROR(REGEXEXTRACT((vlookup(A5029, 'OG Data Combined'!$A$2:$AQ6277,21,false)), ""\((.*?)\)""), """")"),"Sprints")</f>
        <v>Sprints</v>
      </c>
    </row>
    <row r="5030">
      <c r="A5030" s="143" t="s">
        <v>41241</v>
      </c>
      <c r="B5030" s="144" t="str">
        <f>vlookup(A5030, 'OG Data Combined'!$A$2:$Z6277,25,false)</f>
        <v>-</v>
      </c>
      <c r="D5030" s="144" t="str">
        <f>vlookup(A5030, 'OG Data Combined'!$A$2:$AQ6277,29,false)</f>
        <v>-</v>
      </c>
      <c r="E5030" t="str">
        <f>IFERROR(__xludf.DUMMYFUNCTION("IFERROR(REGEXEXTRACT((vlookup(A5030, 'OG Data Combined'!$A$2:$AQ6277,21,false)), ""\((.*?)\)""), """")"),"Distance")</f>
        <v>Distance</v>
      </c>
    </row>
    <row r="5031">
      <c r="A5031" s="143" t="s">
        <v>41242</v>
      </c>
      <c r="B5031" s="144" t="str">
        <f>vlookup(A5031, 'OG Data Combined'!$A$2:$Z6277,25,false)</f>
        <v>-</v>
      </c>
      <c r="D5031" s="144" t="str">
        <f>vlookup(A5031, 'OG Data Combined'!$A$2:$AQ6277,29,false)</f>
        <v>-</v>
      </c>
      <c r="E5031" t="str">
        <f>IFERROR(__xludf.DUMMYFUNCTION("IFERROR(REGEXEXTRACT((vlookup(A5031, 'OG Data Combined'!$A$2:$AQ6277,21,false)), ""\((.*?)\)""), """")"),"Distance")</f>
        <v>Distance</v>
      </c>
    </row>
    <row r="5032">
      <c r="A5032" s="143" t="s">
        <v>41243</v>
      </c>
      <c r="B5032" s="144" t="str">
        <f>vlookup(A5032, 'OG Data Combined'!$A$2:$Z6277,25,false)</f>
        <v>-</v>
      </c>
      <c r="D5032" s="144" t="str">
        <f>vlookup(A5032, 'OG Data Combined'!$A$2:$AQ6277,29,false)</f>
        <v>-</v>
      </c>
      <c r="E5032" t="str">
        <f>IFERROR(__xludf.DUMMYFUNCTION("IFERROR(REGEXEXTRACT((vlookup(A5032, 'OG Data Combined'!$A$2:$AQ6277,21,false)), ""\((.*?)\)""), """")"),"")</f>
        <v/>
      </c>
    </row>
    <row r="5033">
      <c r="A5033" s="143" t="s">
        <v>41244</v>
      </c>
      <c r="B5033" s="144" t="str">
        <f>vlookup(A5033, 'OG Data Combined'!$A$2:$Z6277,25,false)</f>
        <v>-</v>
      </c>
      <c r="D5033" s="144" t="str">
        <f>vlookup(A5033, 'OG Data Combined'!$A$2:$AQ6277,29,false)</f>
        <v>-</v>
      </c>
      <c r="E5033" t="str">
        <f>IFERROR(__xludf.DUMMYFUNCTION("IFERROR(REGEXEXTRACT((vlookup(A5033, 'OG Data Combined'!$A$2:$AQ6277,21,false)), ""\((.*?)\)""), """")"),"")</f>
        <v/>
      </c>
    </row>
    <row r="5034">
      <c r="A5034" s="143" t="s">
        <v>41245</v>
      </c>
      <c r="B5034" s="144" t="str">
        <f>vlookup(A5034, 'OG Data Combined'!$A$2:$Z6277,25,false)</f>
        <v>-</v>
      </c>
      <c r="D5034" s="144" t="str">
        <f>vlookup(A5034, 'OG Data Combined'!$A$2:$AQ6277,29,false)</f>
        <v>-</v>
      </c>
      <c r="E5034" t="str">
        <f>IFERROR(__xludf.DUMMYFUNCTION("IFERROR(REGEXEXTRACT((vlookup(A5034, 'OG Data Combined'!$A$2:$AQ6277,21,false)), ""\((.*?)\)""), """")"),"")</f>
        <v/>
      </c>
    </row>
    <row r="5035">
      <c r="A5035" s="143" t="s">
        <v>41246</v>
      </c>
      <c r="B5035" s="144" t="str">
        <f>vlookup(A5035, 'OG Data Combined'!$A$2:$Z6277,25,false)</f>
        <v>-</v>
      </c>
      <c r="D5035" s="144" t="str">
        <f>vlookup(A5035, 'OG Data Combined'!$A$2:$AQ6277,29,false)</f>
        <v>-</v>
      </c>
      <c r="E5035" t="str">
        <f>IFERROR(__xludf.DUMMYFUNCTION("IFERROR(REGEXEXTRACT((vlookup(A5035, 'OG Data Combined'!$A$2:$AQ6277,21,false)), ""\((.*?)\)""), """")"),"")</f>
        <v/>
      </c>
    </row>
    <row r="5036">
      <c r="A5036" s="143" t="s">
        <v>41248</v>
      </c>
      <c r="B5036" s="144" t="str">
        <f>vlookup(A5036, 'OG Data Combined'!$A$2:$Z6277,25,false)</f>
        <v>-</v>
      </c>
      <c r="D5036" s="166" t="str">
        <f>vlookup(A5036, 'OG Data Combined'!$A$2:$AQ6277,29,false)</f>
        <v>https://www.instagram.com/coach_hammerschmidt_/</v>
      </c>
      <c r="E5036" t="str">
        <f>IFERROR(__xludf.DUMMYFUNCTION("IFERROR(REGEXEXTRACT((vlookup(A5036, 'OG Data Combined'!$A$2:$AQ6277,21,false)), ""\((.*?)\)""), """")"),"")</f>
        <v/>
      </c>
    </row>
    <row r="5037">
      <c r="A5037" s="143" t="s">
        <v>41249</v>
      </c>
      <c r="B5037" s="144" t="str">
        <f>vlookup(A5037, 'OG Data Combined'!$A$2:$Z6277,25,false)</f>
        <v>-</v>
      </c>
      <c r="D5037" s="144" t="str">
        <f>vlookup(A5037, 'OG Data Combined'!$A$2:$AQ6277,29,false)</f>
        <v>-</v>
      </c>
      <c r="E5037" t="str">
        <f>IFERROR(__xludf.DUMMYFUNCTION("IFERROR(REGEXEXTRACT((vlookup(A5037, 'OG Data Combined'!$A$2:$AQ6277,21,false)), ""\((.*?)\)""), """")"),"Throws")</f>
        <v>Throws</v>
      </c>
    </row>
    <row r="5038">
      <c r="A5038" s="143" t="s">
        <v>41250</v>
      </c>
      <c r="B5038" s="144" t="str">
        <f>vlookup(A5038, 'OG Data Combined'!$A$2:$Z6277,25,false)</f>
        <v>-</v>
      </c>
      <c r="D5038" s="144" t="str">
        <f>vlookup(A5038, 'OG Data Combined'!$A$2:$AQ6277,29,false)</f>
        <v>-</v>
      </c>
      <c r="E5038" t="str">
        <f>IFERROR(__xludf.DUMMYFUNCTION("IFERROR(REGEXEXTRACT((vlookup(A5038, 'OG Data Combined'!$A$2:$AQ6277,21,false)), ""\((.*?)\)""), """")"),"Sprints, Hurdles")</f>
        <v>Sprints, Hurdles</v>
      </c>
    </row>
    <row r="5039">
      <c r="A5039" s="143" t="s">
        <v>41251</v>
      </c>
      <c r="B5039" s="144" t="str">
        <f>vlookup(A5039, 'OG Data Combined'!$A$2:$Z6277,25,false)</f>
        <v>-</v>
      </c>
      <c r="D5039" s="144" t="str">
        <f>vlookup(A5039, 'OG Data Combined'!$A$2:$AQ6277,29,false)</f>
        <v>-</v>
      </c>
      <c r="E5039" t="str">
        <f>IFERROR(__xludf.DUMMYFUNCTION("IFERROR(REGEXEXTRACT((vlookup(A5039, 'OG Data Combined'!$A$2:$AQ6277,21,false)), ""\((.*?)\)""), """")"),"Distance")</f>
        <v>Distance</v>
      </c>
    </row>
    <row r="5040">
      <c r="A5040" s="143" t="s">
        <v>41252</v>
      </c>
      <c r="B5040" s="144" t="str">
        <f>vlookup(A5040, 'OG Data Combined'!$A$2:$Z6277,25,false)</f>
        <v>-</v>
      </c>
      <c r="D5040" s="144" t="str">
        <f>vlookup(A5040, 'OG Data Combined'!$A$2:$AQ6277,29,false)</f>
        <v>-</v>
      </c>
      <c r="E5040" t="str">
        <f>IFERROR(__xludf.DUMMYFUNCTION("IFERROR(REGEXEXTRACT((vlookup(A5040, 'OG Data Combined'!$A$2:$AQ6277,21,false)), ""\((.*?)\)""), """")"),"Distance")</f>
        <v>Distance</v>
      </c>
    </row>
    <row r="5041">
      <c r="A5041" s="143" t="s">
        <v>41253</v>
      </c>
      <c r="B5041" s="144" t="str">
        <f>vlookup(A5041, 'OG Data Combined'!$A$2:$Z6277,25,false)</f>
        <v>-</v>
      </c>
      <c r="D5041" s="144" t="str">
        <f>vlookup(A5041, 'OG Data Combined'!$A$2:$AQ6277,29,false)</f>
        <v>-</v>
      </c>
      <c r="E5041" t="str">
        <f>IFERROR(__xludf.DUMMYFUNCTION("IFERROR(REGEXEXTRACT((vlookup(A5041, 'OG Data Combined'!$A$2:$AQ6277,21,false)), ""\((.*?)\)""), """")"),"")</f>
        <v/>
      </c>
    </row>
    <row r="5042">
      <c r="A5042" s="143" t="s">
        <v>41254</v>
      </c>
      <c r="B5042" s="144" t="str">
        <f>vlookup(A5042, 'OG Data Combined'!$A$2:$Z6277,25,false)</f>
        <v>-</v>
      </c>
      <c r="D5042" s="144" t="str">
        <f>vlookup(A5042, 'OG Data Combined'!$A$2:$AQ6277,29,false)</f>
        <v>-</v>
      </c>
      <c r="E5042" t="str">
        <f>IFERROR(__xludf.DUMMYFUNCTION("IFERROR(REGEXEXTRACT((vlookup(A5042, 'OG Data Combined'!$A$2:$AQ6277,21,false)), ""\((.*?)\)""), """")"),"")</f>
        <v/>
      </c>
    </row>
    <row r="5043">
      <c r="A5043" s="143" t="s">
        <v>41255</v>
      </c>
      <c r="B5043" s="144" t="str">
        <f>vlookup(A5043, 'OG Data Combined'!$A$2:$Z6277,25,false)</f>
        <v>-</v>
      </c>
      <c r="D5043" s="144" t="str">
        <f>vlookup(A5043, 'OG Data Combined'!$A$2:$AQ6277,29,false)</f>
        <v>-</v>
      </c>
      <c r="E5043" t="str">
        <f>IFERROR(__xludf.DUMMYFUNCTION("IFERROR(REGEXEXTRACT((vlookup(A5043, 'OG Data Combined'!$A$2:$AQ6277,21,false)), ""\((.*?)\)""), """")"),"")</f>
        <v/>
      </c>
    </row>
    <row r="5044">
      <c r="A5044" s="143" t="s">
        <v>41256</v>
      </c>
      <c r="B5044" s="144" t="str">
        <f>vlookup(A5044, 'OG Data Combined'!$A$2:$Z6277,25,false)</f>
        <v>-</v>
      </c>
      <c r="D5044" s="144" t="str">
        <f>vlookup(A5044, 'OG Data Combined'!$A$2:$AQ6277,29,false)</f>
        <v>-</v>
      </c>
      <c r="E5044" t="str">
        <f>IFERROR(__xludf.DUMMYFUNCTION("IFERROR(REGEXEXTRACT((vlookup(A5044, 'OG Data Combined'!$A$2:$AQ6277,21,false)), ""\((.*?)\)""), """")"),"Sprints")</f>
        <v>Sprints</v>
      </c>
    </row>
    <row r="5045">
      <c r="A5045" s="143" t="s">
        <v>41257</v>
      </c>
      <c r="B5045" s="144" t="str">
        <f>vlookup(A5045, 'OG Data Combined'!$A$2:$Z6277,25,false)</f>
        <v>-</v>
      </c>
      <c r="D5045" s="144" t="str">
        <f>vlookup(A5045, 'OG Data Combined'!$A$2:$AQ6277,29,false)</f>
        <v>-</v>
      </c>
      <c r="E5045" t="str">
        <f>IFERROR(__xludf.DUMMYFUNCTION("IFERROR(REGEXEXTRACT((vlookup(A5045, 'OG Data Combined'!$A$2:$AQ6277,21,false)), ""\((.*?)\)""), """")"),"Pole Vault")</f>
        <v>Pole Vault</v>
      </c>
    </row>
    <row r="5046">
      <c r="A5046" s="143" t="s">
        <v>41258</v>
      </c>
      <c r="B5046" s="166" t="str">
        <f>vlookup(A5046, 'OG Data Combined'!$A$2:$Z6277,25,false)</f>
        <v>https://twitter.com/colin_mcarthur</v>
      </c>
      <c r="D5046" s="144" t="str">
        <f>vlookup(A5046, 'OG Data Combined'!$A$2:$AQ6277,29,false)</f>
        <v>-</v>
      </c>
      <c r="E5046" t="str">
        <f>IFERROR(__xludf.DUMMYFUNCTION("IFERROR(REGEXEXTRACT((vlookup(A5046, 'OG Data Combined'!$A$2:$AQ6277,21,false)), ""\((.*?)\)""), """")"),"Jumps")</f>
        <v>Jumps</v>
      </c>
    </row>
    <row r="5047">
      <c r="A5047" s="143" t="s">
        <v>41259</v>
      </c>
      <c r="B5047" s="144" t="str">
        <f>vlookup(A5047, 'OG Data Combined'!$A$2:$Z6277,25,false)</f>
        <v>-</v>
      </c>
      <c r="D5047" s="144" t="str">
        <f>vlookup(A5047, 'OG Data Combined'!$A$2:$AQ6277,29,false)</f>
        <v>-</v>
      </c>
      <c r="E5047" t="str">
        <f>IFERROR(__xludf.DUMMYFUNCTION("IFERROR(REGEXEXTRACT((vlookup(A5047, 'OG Data Combined'!$A$2:$AQ6277,21,false)), ""\((.*?)\)""), """")"),"")</f>
        <v/>
      </c>
    </row>
    <row r="5048">
      <c r="A5048" s="143" t="s">
        <v>41260</v>
      </c>
      <c r="B5048" s="144" t="str">
        <f>vlookup(A5048, 'OG Data Combined'!$A$2:$Z6277,25,false)</f>
        <v>-</v>
      </c>
      <c r="D5048" s="144" t="str">
        <f>vlookup(A5048, 'OG Data Combined'!$A$2:$AQ6277,29,false)</f>
        <v>-</v>
      </c>
      <c r="E5048" t="str">
        <f>IFERROR(__xludf.DUMMYFUNCTION("IFERROR(REGEXEXTRACT((vlookup(A5048, 'OG Data Combined'!$A$2:$AQ6277,21,false)), ""\((.*?)\)""), """")"),"")</f>
        <v/>
      </c>
    </row>
    <row r="5049">
      <c r="A5049" s="143" t="s">
        <v>41261</v>
      </c>
      <c r="B5049" s="144" t="str">
        <f>vlookup(A5049, 'OG Data Combined'!$A$2:$Z6277,25,false)</f>
        <v>-</v>
      </c>
      <c r="D5049" s="144" t="str">
        <f>vlookup(A5049, 'OG Data Combined'!$A$2:$AQ6277,29,false)</f>
        <v>-</v>
      </c>
      <c r="E5049" t="str">
        <f>IFERROR(__xludf.DUMMYFUNCTION("IFERROR(REGEXEXTRACT((vlookup(A5049, 'OG Data Combined'!$A$2:$AQ6277,21,false)), ""\((.*?)\)""), """")"),"")</f>
        <v/>
      </c>
    </row>
    <row r="5050">
      <c r="A5050" s="143" t="s">
        <v>41262</v>
      </c>
      <c r="B5050" s="144" t="str">
        <f>vlookup(A5050, 'OG Data Combined'!$A$2:$Z6277,25,false)</f>
        <v>-</v>
      </c>
      <c r="D5050" s="144" t="str">
        <f>vlookup(A5050, 'OG Data Combined'!$A$2:$AQ6277,29,false)</f>
        <v>-</v>
      </c>
      <c r="E5050" t="str">
        <f>IFERROR(__xludf.DUMMYFUNCTION("IFERROR(REGEXEXTRACT((vlookup(A5050, 'OG Data Combined'!$A$2:$AQ6277,21,false)), ""\((.*?)\)""), """")"),"")</f>
        <v/>
      </c>
    </row>
    <row r="5051">
      <c r="A5051" s="143" t="s">
        <v>41263</v>
      </c>
      <c r="B5051" s="144" t="str">
        <f>vlookup(A5051, 'OG Data Combined'!$A$2:$Z6277,25,false)</f>
        <v>-</v>
      </c>
      <c r="D5051" s="166" t="str">
        <f>vlookup(A5051, 'OG Data Combined'!$A$2:$AQ6277,29,false)</f>
        <v>https://www.instagram.com/mthoodsaintsxctf/</v>
      </c>
      <c r="E5051" t="str">
        <f>IFERROR(__xludf.DUMMYFUNCTION("IFERROR(REGEXEXTRACT((vlookup(A5051, 'OG Data Combined'!$A$2:$AQ6277,21,false)), ""\((.*?)\)""), """")"),"Distance")</f>
        <v>Distance</v>
      </c>
    </row>
    <row r="5052">
      <c r="A5052" s="143" t="s">
        <v>41264</v>
      </c>
      <c r="B5052" s="144" t="str">
        <f>vlookup(A5052, 'OG Data Combined'!$A$2:$Z6277,25,false)</f>
        <v>-</v>
      </c>
      <c r="D5052" s="144" t="str">
        <f>vlookup(A5052, 'OG Data Combined'!$A$2:$AQ6277,29,false)</f>
        <v>-</v>
      </c>
      <c r="E5052" t="str">
        <f>IFERROR(__xludf.DUMMYFUNCTION("IFERROR(REGEXEXTRACT((vlookup(A5052, 'OG Data Combined'!$A$2:$AQ6277,21,false)), ""\((.*?)\)""), """")"),"")</f>
        <v/>
      </c>
    </row>
    <row r="5053">
      <c r="A5053" s="143" t="s">
        <v>41265</v>
      </c>
      <c r="B5053" s="144" t="str">
        <f>vlookup(A5053, 'OG Data Combined'!$A$2:$Z6277,25,false)</f>
        <v>-</v>
      </c>
      <c r="D5053" s="144" t="str">
        <f>vlookup(A5053, 'OG Data Combined'!$A$2:$AQ6277,29,false)</f>
        <v>-</v>
      </c>
      <c r="E5053" t="str">
        <f>IFERROR(__xludf.DUMMYFUNCTION("IFERROR(REGEXEXTRACT((vlookup(A5053, 'OG Data Combined'!$A$2:$AQ6277,21,false)), ""\((.*?)\)""), """")"),"")</f>
        <v/>
      </c>
    </row>
    <row r="5054">
      <c r="A5054" s="143" t="s">
        <v>41266</v>
      </c>
      <c r="B5054" s="144" t="str">
        <f>vlookup(A5054, 'OG Data Combined'!$A$2:$Z6277,25,false)</f>
        <v>-</v>
      </c>
      <c r="D5054" s="144" t="str">
        <f>vlookup(A5054, 'OG Data Combined'!$A$2:$AQ6277,29,false)</f>
        <v>-</v>
      </c>
      <c r="E5054" t="str">
        <f>IFERROR(__xludf.DUMMYFUNCTION("IFERROR(REGEXEXTRACT((vlookup(A5054, 'OG Data Combined'!$A$2:$AQ6277,21,false)), ""\((.*?)\)""), """")"),"")</f>
        <v/>
      </c>
    </row>
    <row r="5055">
      <c r="A5055" s="143" t="s">
        <v>41267</v>
      </c>
      <c r="B5055" s="144" t="str">
        <f>vlookup(A5055, 'OG Data Combined'!$A$2:$Z6277,25,false)</f>
        <v>-</v>
      </c>
      <c r="D5055" s="144" t="str">
        <f>vlookup(A5055, 'OG Data Combined'!$A$2:$AQ6277,29,false)</f>
        <v>-</v>
      </c>
      <c r="E5055" t="str">
        <f>IFERROR(__xludf.DUMMYFUNCTION("IFERROR(REGEXEXTRACT((vlookup(A5055, 'OG Data Combined'!$A$2:$AQ6277,21,false)), ""\((.*?)\)""), """")"),"Throws")</f>
        <v>Throws</v>
      </c>
    </row>
    <row r="5056">
      <c r="A5056" s="143" t="s">
        <v>41268</v>
      </c>
      <c r="B5056" s="144" t="str">
        <f>vlookup(A5056, 'OG Data Combined'!$A$2:$Z6277,25,false)</f>
        <v>-</v>
      </c>
      <c r="D5056" s="144" t="str">
        <f>vlookup(A5056, 'OG Data Combined'!$A$2:$AQ6277,29,false)</f>
        <v>-</v>
      </c>
      <c r="E5056" t="str">
        <f>IFERROR(__xludf.DUMMYFUNCTION("IFERROR(REGEXEXTRACT((vlookup(A5056, 'OG Data Combined'!$A$2:$AQ6277,21,false)), ""\((.*?)\)""), """")"),"Sprints")</f>
        <v>Sprints</v>
      </c>
    </row>
    <row r="5057">
      <c r="A5057" s="143" t="s">
        <v>41269</v>
      </c>
      <c r="B5057" s="166" t="str">
        <f>vlookup(A5057, 'OG Data Combined'!$A$2:$Z6277,25,false)</f>
        <v>https://twitter.com/stevemdelgado</v>
      </c>
      <c r="D5057" s="144" t="str">
        <f>vlookup(A5057, 'OG Data Combined'!$A$2:$AQ6277,29,false)</f>
        <v>-</v>
      </c>
      <c r="E5057" t="str">
        <f>IFERROR(__xludf.DUMMYFUNCTION("IFERROR(REGEXEXTRACT((vlookup(A5057, 'OG Data Combined'!$A$2:$AQ6277,21,false)), ""\((.*?)\)""), """")"),"Distance")</f>
        <v>Distance</v>
      </c>
    </row>
    <row r="5058">
      <c r="A5058" s="143" t="s">
        <v>41270</v>
      </c>
      <c r="B5058" s="144" t="str">
        <f>vlookup(A5058, 'OG Data Combined'!$A$2:$Z6277,25,false)</f>
        <v>-</v>
      </c>
      <c r="D5058" s="144" t="str">
        <f>vlookup(A5058, 'OG Data Combined'!$A$2:$AQ6277,29,false)</f>
        <v>-</v>
      </c>
      <c r="E5058" t="str">
        <f>IFERROR(__xludf.DUMMYFUNCTION("IFERROR(REGEXEXTRACT((vlookup(A5058, 'OG Data Combined'!$A$2:$AQ6277,21,false)), ""\((.*?)\)""), """")"),"")</f>
        <v/>
      </c>
    </row>
    <row r="5059">
      <c r="A5059" s="143" t="s">
        <v>41271</v>
      </c>
      <c r="B5059" s="144" t="str">
        <f>vlookup(A5059, 'OG Data Combined'!$A$2:$Z6277,25,false)</f>
        <v>-</v>
      </c>
      <c r="D5059" s="166" t="str">
        <f>vlookup(A5059, 'OG Data Combined'!$A$2:$AQ6277,29,false)</f>
        <v>https://www.instagram.com/_jaggi_/?hl=en</v>
      </c>
      <c r="E5059" t="str">
        <f>IFERROR(__xludf.DUMMYFUNCTION("IFERROR(REGEXEXTRACT((vlookup(A5059, 'OG Data Combined'!$A$2:$AQ6277,21,false)), ""\((.*?)\)""), """")"),"")</f>
        <v/>
      </c>
    </row>
    <row r="5060">
      <c r="A5060" s="143" t="s">
        <v>41272</v>
      </c>
      <c r="B5060" s="144" t="str">
        <f>vlookup(A5060, 'OG Data Combined'!$A$2:$Z6277,25,false)</f>
        <v>-</v>
      </c>
      <c r="D5060" s="144" t="str">
        <f>vlookup(A5060, 'OG Data Combined'!$A$2:$AQ6277,29,false)</f>
        <v>-</v>
      </c>
      <c r="E5060" t="str">
        <f>IFERROR(__xludf.DUMMYFUNCTION("IFERROR(REGEXEXTRACT((vlookup(A5060, 'OG Data Combined'!$A$2:$AQ6277,21,false)), ""\((.*?)\)""), """")"),"")</f>
        <v/>
      </c>
    </row>
    <row r="5061">
      <c r="A5061" s="143" t="s">
        <v>41273</v>
      </c>
      <c r="B5061" s="144" t="str">
        <f>vlookup(A5061, 'OG Data Combined'!$A$2:$Z6277,25,false)</f>
        <v>-</v>
      </c>
      <c r="D5061" s="144" t="str">
        <f>vlookup(A5061, 'OG Data Combined'!$A$2:$AQ6277,29,false)</f>
        <v>-</v>
      </c>
      <c r="E5061" t="str">
        <f>IFERROR(__xludf.DUMMYFUNCTION("IFERROR(REGEXEXTRACT((vlookup(A5061, 'OG Data Combined'!$A$2:$AQ6277,21,false)), ""\((.*?)\)""), """")"),"")</f>
        <v/>
      </c>
    </row>
    <row r="5062">
      <c r="A5062" s="143" t="s">
        <v>41274</v>
      </c>
      <c r="B5062" s="144" t="str">
        <f>vlookup(A5062, 'OG Data Combined'!$A$2:$Z6277,25,false)</f>
        <v>-</v>
      </c>
      <c r="D5062" s="144" t="str">
        <f>vlookup(A5062, 'OG Data Combined'!$A$2:$AQ6277,29,false)</f>
        <v>-</v>
      </c>
      <c r="E5062" t="str">
        <f>IFERROR(__xludf.DUMMYFUNCTION("IFERROR(REGEXEXTRACT((vlookup(A5062, 'OG Data Combined'!$A$2:$AQ6277,21,false)), ""\((.*?)\)""), """")"),"")</f>
        <v/>
      </c>
    </row>
    <row r="5063">
      <c r="A5063" s="143" t="s">
        <v>42424</v>
      </c>
      <c r="B5063" s="144" t="str">
        <f>vlookup(A5063, 'OG Data Combined'!$A$2:$Z6277,25,false)</f>
        <v>-</v>
      </c>
      <c r="D5063" s="144" t="str">
        <f>vlookup(A5063, 'OG Data Combined'!$A$2:$AQ6277,29,false)</f>
        <v>-</v>
      </c>
      <c r="E5063" t="str">
        <f>IFERROR(__xludf.DUMMYFUNCTION("IFERROR(REGEXEXTRACT((vlookup(A5063, 'OG Data Combined'!$A$2:$AQ6277,21,false)), ""\((.*?)\)""), """")"),"")</f>
        <v/>
      </c>
    </row>
    <row r="5064">
      <c r="A5064" s="143" t="s">
        <v>41275</v>
      </c>
      <c r="B5064" s="144" t="str">
        <f>vlookup(A5064, 'OG Data Combined'!$A$2:$Z6277,25,false)</f>
        <v>-</v>
      </c>
      <c r="D5064" s="166" t="str">
        <f>vlookup(A5064, 'OG Data Combined'!$A$2:$AQ6277,29,false)</f>
        <v>https://www.instagram.com/wagnertrackxc/?hl=en</v>
      </c>
      <c r="E5064" t="str">
        <f>IFERROR(__xludf.DUMMYFUNCTION("IFERROR(REGEXEXTRACT((vlookup(A5064, 'OG Data Combined'!$A$2:$AQ6277,21,false)), ""\((.*?)\)""), """")"),"Jumps")</f>
        <v>Jumps</v>
      </c>
    </row>
    <row r="5065">
      <c r="A5065" s="143" t="s">
        <v>41276</v>
      </c>
      <c r="B5065" s="144" t="str">
        <f>vlookup(A5065, 'OG Data Combined'!$A$2:$Z6277,25,false)</f>
        <v>-</v>
      </c>
      <c r="D5065" s="144" t="str">
        <f>vlookup(A5065, 'OG Data Combined'!$A$2:$AQ6277,29,false)</f>
        <v>-</v>
      </c>
      <c r="E5065" t="str">
        <f>IFERROR(__xludf.DUMMYFUNCTION("IFERROR(REGEXEXTRACT((vlookup(A5065, 'OG Data Combined'!$A$2:$AQ6277,21,false)), ""\((.*?)\)""), """")"),"Javelin")</f>
        <v>Javelin</v>
      </c>
    </row>
    <row r="5066">
      <c r="A5066" s="143" t="s">
        <v>41277</v>
      </c>
      <c r="B5066" s="144" t="str">
        <f>vlookup(A5066, 'OG Data Combined'!$A$2:$Z6277,25,false)</f>
        <v>-</v>
      </c>
      <c r="D5066" s="144" t="str">
        <f>vlookup(A5066, 'OG Data Combined'!$A$2:$AQ6277,29,false)</f>
        <v>-</v>
      </c>
      <c r="E5066" t="str">
        <f>IFERROR(__xludf.DUMMYFUNCTION("IFERROR(REGEXEXTRACT((vlookup(A5066, 'OG Data Combined'!$A$2:$AQ6277,21,false)), ""\((.*?)\)""), """")"),"")</f>
        <v/>
      </c>
    </row>
    <row r="5067">
      <c r="A5067" s="143" t="s">
        <v>41278</v>
      </c>
      <c r="B5067" s="144" t="str">
        <f>vlookup(A5067, 'OG Data Combined'!$A$2:$Z6277,25,false)</f>
        <v>-</v>
      </c>
      <c r="D5067" s="144" t="str">
        <f>vlookup(A5067, 'OG Data Combined'!$A$2:$AQ6277,29,false)</f>
        <v>-</v>
      </c>
      <c r="E5067" t="str">
        <f>IFERROR(__xludf.DUMMYFUNCTION("IFERROR(REGEXEXTRACT((vlookup(A5067, 'OG Data Combined'!$A$2:$AQ6277,21,false)), ""\((.*?)\)""), """")"),"Sprints, Hurdles")</f>
        <v>Sprints, Hurdles</v>
      </c>
    </row>
    <row r="5068">
      <c r="A5068" s="143" t="s">
        <v>41279</v>
      </c>
      <c r="B5068" s="144" t="str">
        <f>vlookup(A5068, 'OG Data Combined'!$A$2:$Z6277,25,false)</f>
        <v>-</v>
      </c>
      <c r="D5068" s="144" t="str">
        <f>vlookup(A5068, 'OG Data Combined'!$A$2:$AQ6277,29,false)</f>
        <v>-</v>
      </c>
      <c r="E5068" t="str">
        <f>IFERROR(__xludf.DUMMYFUNCTION("IFERROR(REGEXEXTRACT((vlookup(A5068, 'OG Data Combined'!$A$2:$AQ6277,21,false)), ""\((.*?)\)""), """")"),"Distance")</f>
        <v>Distance</v>
      </c>
    </row>
    <row r="5069">
      <c r="A5069" s="143" t="s">
        <v>41280</v>
      </c>
      <c r="B5069" s="144" t="str">
        <f>vlookup(A5069, 'OG Data Combined'!$A$2:$Z6277,25,false)</f>
        <v>-</v>
      </c>
      <c r="D5069" s="144" t="str">
        <f>vlookup(A5069, 'OG Data Combined'!$A$2:$AQ6277,29,false)</f>
        <v>-</v>
      </c>
      <c r="E5069" t="str">
        <f>IFERROR(__xludf.DUMMYFUNCTION("IFERROR(REGEXEXTRACT((vlookup(A5069, 'OG Data Combined'!$A$2:$AQ6277,21,false)), ""\((.*?)\)""), """")"),"")</f>
        <v/>
      </c>
    </row>
    <row r="5070">
      <c r="A5070" s="143" t="s">
        <v>41281</v>
      </c>
      <c r="B5070" s="144" t="str">
        <f>vlookup(A5070, 'OG Data Combined'!$A$2:$Z6277,25,false)</f>
        <v>-</v>
      </c>
      <c r="D5070" s="144" t="str">
        <f>vlookup(A5070, 'OG Data Combined'!$A$2:$AQ6277,29,false)</f>
        <v>-</v>
      </c>
      <c r="E5070" t="str">
        <f>IFERROR(__xludf.DUMMYFUNCTION("IFERROR(REGEXEXTRACT((vlookup(A5070, 'OG Data Combined'!$A$2:$AQ6277,21,false)), ""\((.*?)\)""), """")"),"")</f>
        <v/>
      </c>
    </row>
    <row r="5071">
      <c r="A5071" s="143" t="s">
        <v>41282</v>
      </c>
      <c r="B5071" s="144" t="str">
        <f>vlookup(A5071, 'OG Data Combined'!$A$2:$Z6277,25,false)</f>
        <v>-</v>
      </c>
      <c r="D5071" s="144" t="str">
        <f>vlookup(A5071, 'OG Data Combined'!$A$2:$AQ6277,29,false)</f>
        <v>-</v>
      </c>
      <c r="E5071" t="str">
        <f>IFERROR(__xludf.DUMMYFUNCTION("IFERROR(REGEXEXTRACT((vlookup(A5071, 'OG Data Combined'!$A$2:$AQ6277,21,false)), ""\((.*?)\)""), """")"),"")</f>
        <v/>
      </c>
    </row>
    <row r="5072">
      <c r="A5072" s="143" t="s">
        <v>41283</v>
      </c>
      <c r="B5072" s="144" t="str">
        <f>vlookup(A5072, 'OG Data Combined'!$A$2:$Z6277,25,false)</f>
        <v>-</v>
      </c>
      <c r="D5072" s="144" t="str">
        <f>vlookup(A5072, 'OG Data Combined'!$A$2:$AQ6277,29,false)</f>
        <v>-</v>
      </c>
      <c r="E5072" t="str">
        <f>IFERROR(__xludf.DUMMYFUNCTION("IFERROR(REGEXEXTRACT((vlookup(A5072, 'OG Data Combined'!$A$2:$AQ6277,21,false)), ""\((.*?)\)""), """")"),"")</f>
        <v/>
      </c>
    </row>
    <row r="5073">
      <c r="A5073" s="143" t="s">
        <v>41285</v>
      </c>
      <c r="B5073" s="144" t="str">
        <f>vlookup(A5073, 'OG Data Combined'!$A$2:$Z6277,25,false)</f>
        <v>-</v>
      </c>
      <c r="D5073" s="144" t="str">
        <f>vlookup(A5073, 'OG Data Combined'!$A$2:$AQ6277,29,false)</f>
        <v>-</v>
      </c>
      <c r="E5073" t="str">
        <f>IFERROR(__xludf.DUMMYFUNCTION("IFERROR(REGEXEXTRACT((vlookup(A5073, 'OG Data Combined'!$A$2:$AQ6277,21,false)), ""\((.*?)\)""), """")"),"")</f>
        <v/>
      </c>
    </row>
    <row r="5074">
      <c r="A5074" s="143" t="s">
        <v>41286</v>
      </c>
      <c r="B5074" s="144" t="str">
        <f>vlookup(A5074, 'OG Data Combined'!$A$2:$Z6277,25,false)</f>
        <v>-</v>
      </c>
      <c r="D5074" s="144" t="str">
        <f>vlookup(A5074, 'OG Data Combined'!$A$2:$AQ6277,29,false)</f>
        <v>-</v>
      </c>
      <c r="E5074" t="str">
        <f>IFERROR(__xludf.DUMMYFUNCTION("IFERROR(REGEXEXTRACT((vlookup(A5074, 'OG Data Combined'!$A$2:$AQ6277,21,false)), ""\((.*?)\)""), """")"),"")</f>
        <v/>
      </c>
    </row>
    <row r="5075">
      <c r="A5075" s="143" t="s">
        <v>41288</v>
      </c>
      <c r="B5075" s="144" t="str">
        <f>vlookup(A5075, 'OG Data Combined'!$A$2:$Z6277,25,false)</f>
        <v>-</v>
      </c>
      <c r="D5075" s="144" t="str">
        <f>vlookup(A5075, 'OG Data Combined'!$A$2:$AQ6277,29,false)</f>
        <v>-</v>
      </c>
      <c r="E5075" t="str">
        <f>IFERROR(__xludf.DUMMYFUNCTION("IFERROR(REGEXEXTRACT((vlookup(A5075, 'OG Data Combined'!$A$2:$AQ6277,21,false)), ""\((.*?)\)""), """")"),"")</f>
        <v/>
      </c>
    </row>
    <row r="5076">
      <c r="A5076" s="143" t="s">
        <v>41290</v>
      </c>
      <c r="B5076" s="144" t="str">
        <f>vlookup(A5076, 'OG Data Combined'!$A$2:$Z6277,25,false)</f>
        <v>-</v>
      </c>
      <c r="D5076" s="144" t="str">
        <f>vlookup(A5076, 'OG Data Combined'!$A$2:$AQ6277,29,false)</f>
        <v>-</v>
      </c>
      <c r="E5076" t="str">
        <f>IFERROR(__xludf.DUMMYFUNCTION("IFERROR(REGEXEXTRACT((vlookup(A5076, 'OG Data Combined'!$A$2:$AQ6277,21,false)), ""\((.*?)\)""), """")"),"")</f>
        <v/>
      </c>
    </row>
    <row r="5077">
      <c r="A5077" s="143" t="s">
        <v>41291</v>
      </c>
      <c r="B5077" s="144" t="str">
        <f>vlookup(A5077, 'OG Data Combined'!$A$2:$Z6277,25,false)</f>
        <v>-</v>
      </c>
      <c r="D5077" s="144" t="str">
        <f>vlookup(A5077, 'OG Data Combined'!$A$2:$AQ6277,29,false)</f>
        <v>-</v>
      </c>
      <c r="E5077" t="str">
        <f>IFERROR(__xludf.DUMMYFUNCTION("IFERROR(REGEXEXTRACT((vlookup(A5077, 'OG Data Combined'!$A$2:$AQ6277,21,false)), ""\((.*?)\)""), """")"),"")</f>
        <v/>
      </c>
    </row>
    <row r="5078">
      <c r="A5078" s="143" t="s">
        <v>41292</v>
      </c>
      <c r="B5078" s="144" t="str">
        <f>vlookup(A5078, 'OG Data Combined'!$A$2:$Z6277,25,false)</f>
        <v>-</v>
      </c>
      <c r="D5078" s="144" t="str">
        <f>vlookup(A5078, 'OG Data Combined'!$A$2:$AQ6277,29,false)</f>
        <v>-</v>
      </c>
      <c r="E5078" t="str">
        <f>IFERROR(__xludf.DUMMYFUNCTION("IFERROR(REGEXEXTRACT((vlookup(A5078, 'OG Data Combined'!$A$2:$AQ6277,21,false)), ""\((.*?)\)""), """")"),"")</f>
        <v/>
      </c>
    </row>
    <row r="5079">
      <c r="A5079" s="143" t="s">
        <v>41293</v>
      </c>
      <c r="B5079" s="144" t="str">
        <f>vlookup(A5079, 'OG Data Combined'!$A$2:$Z6277,25,false)</f>
        <v>-</v>
      </c>
      <c r="D5079" s="144" t="str">
        <f>vlookup(A5079, 'OG Data Combined'!$A$2:$AQ6277,29,false)</f>
        <v>-</v>
      </c>
      <c r="E5079" t="str">
        <f>IFERROR(__xludf.DUMMYFUNCTION("IFERROR(REGEXEXTRACT((vlookup(A5079, 'OG Data Combined'!$A$2:$AQ6277,21,false)), ""\((.*?)\)""), """")"),"")</f>
        <v/>
      </c>
    </row>
    <row r="5080">
      <c r="A5080" s="143" t="s">
        <v>41294</v>
      </c>
      <c r="B5080" s="144" t="str">
        <f>vlookup(A5080, 'OG Data Combined'!$A$2:$Z6277,25,false)</f>
        <v>-</v>
      </c>
      <c r="D5080" s="166" t="str">
        <f>vlookup(A5080, 'OG Data Combined'!$A$2:$AQ6277,29,false)</f>
        <v>https://www.instagram.com/mark_roberts2512/</v>
      </c>
      <c r="E5080" t="str">
        <f>IFERROR(__xludf.DUMMYFUNCTION("IFERROR(REGEXEXTRACT((vlookup(A5080, 'OG Data Combined'!$A$2:$AQ6277,21,false)), ""\((.*?)\)""), """")"),"")</f>
        <v/>
      </c>
    </row>
    <row r="5081">
      <c r="A5081" s="143" t="s">
        <v>41295</v>
      </c>
      <c r="B5081" s="144" t="str">
        <f>vlookup(A5081, 'OG Data Combined'!$A$2:$Z6277,25,false)</f>
        <v>-</v>
      </c>
      <c r="D5081" s="144" t="str">
        <f>vlookup(A5081, 'OG Data Combined'!$A$2:$AQ6277,29,false)</f>
        <v>-</v>
      </c>
      <c r="E5081" t="str">
        <f>IFERROR(__xludf.DUMMYFUNCTION("IFERROR(REGEXEXTRACT((vlookup(A5081, 'OG Data Combined'!$A$2:$AQ6277,21,false)), ""\((.*?)\)""), """")"),"")</f>
        <v/>
      </c>
    </row>
    <row r="5082">
      <c r="A5082" s="143" t="s">
        <v>41297</v>
      </c>
      <c r="B5082" s="144" t="str">
        <f>vlookup(A5082, 'OG Data Combined'!$A$2:$Z6277,25,false)</f>
        <v>-</v>
      </c>
      <c r="D5082" s="144" t="str">
        <f>vlookup(A5082, 'OG Data Combined'!$A$2:$AQ6277,29,false)</f>
        <v>-</v>
      </c>
      <c r="E5082" t="str">
        <f>IFERROR(__xludf.DUMMYFUNCTION("IFERROR(REGEXEXTRACT((vlookup(A5082, 'OG Data Combined'!$A$2:$AQ6277,21,false)), ""\((.*?)\)""), """")"),"Distance")</f>
        <v>Distance</v>
      </c>
    </row>
    <row r="5083">
      <c r="A5083" s="143" t="s">
        <v>41298</v>
      </c>
      <c r="B5083" s="144" t="str">
        <f>vlookup(A5083, 'OG Data Combined'!$A$2:$Z6277,25,false)</f>
        <v>-</v>
      </c>
      <c r="D5083" s="144" t="str">
        <f>vlookup(A5083, 'OG Data Combined'!$A$2:$AQ6277,29,false)</f>
        <v>-</v>
      </c>
      <c r="E5083" t="str">
        <f>IFERROR(__xludf.DUMMYFUNCTION("IFERROR(REGEXEXTRACT((vlookup(A5083, 'OG Data Combined'!$A$2:$AQ6277,21,false)), ""\((.*?)\)""), """")"),"")</f>
        <v/>
      </c>
    </row>
    <row r="5084">
      <c r="A5084" s="143" t="s">
        <v>41299</v>
      </c>
      <c r="B5084" s="144" t="str">
        <f>vlookup(A5084, 'OG Data Combined'!$A$2:$Z6277,25,false)</f>
        <v>-</v>
      </c>
      <c r="D5084" s="144" t="str">
        <f>vlookup(A5084, 'OG Data Combined'!$A$2:$AQ6277,29,false)</f>
        <v>-</v>
      </c>
      <c r="E5084" t="str">
        <f>IFERROR(__xludf.DUMMYFUNCTION("IFERROR(REGEXEXTRACT((vlookup(A5084, 'OG Data Combined'!$A$2:$AQ6277,21,false)), ""\((.*?)\)""), """")"),"")</f>
        <v/>
      </c>
    </row>
    <row r="5085">
      <c r="A5085" s="143" t="s">
        <v>41300</v>
      </c>
      <c r="B5085" s="144" t="str">
        <f>vlookup(A5085, 'OG Data Combined'!$A$2:$Z6277,25,false)</f>
        <v>-</v>
      </c>
      <c r="D5085" s="144" t="str">
        <f>vlookup(A5085, 'OG Data Combined'!$A$2:$AQ6277,29,false)</f>
        <v>-</v>
      </c>
      <c r="E5085" t="str">
        <f>IFERROR(__xludf.DUMMYFUNCTION("IFERROR(REGEXEXTRACT((vlookup(A5085, 'OG Data Combined'!$A$2:$AQ6277,21,false)), ""\((.*?)\)""), """")"),"Distance")</f>
        <v>Distance</v>
      </c>
    </row>
    <row r="5086">
      <c r="A5086" s="143" t="s">
        <v>41301</v>
      </c>
      <c r="B5086" s="144" t="str">
        <f>vlookup(A5086, 'OG Data Combined'!$A$2:$Z6277,25,false)</f>
        <v>-</v>
      </c>
      <c r="D5086" s="144" t="str">
        <f>vlookup(A5086, 'OG Data Combined'!$A$2:$AQ6277,29,false)</f>
        <v>-</v>
      </c>
      <c r="E5086" t="str">
        <f>IFERROR(__xludf.DUMMYFUNCTION("IFERROR(REGEXEXTRACT((vlookup(A5086, 'OG Data Combined'!$A$2:$AQ6277,21,false)), ""\((.*?)\)""), """")"),"")</f>
        <v/>
      </c>
    </row>
    <row r="5087">
      <c r="A5087" s="143" t="s">
        <v>41302</v>
      </c>
      <c r="B5087" s="144" t="str">
        <f>vlookup(A5087, 'OG Data Combined'!$A$2:$Z6277,25,false)</f>
        <v>-</v>
      </c>
      <c r="D5087" s="144" t="str">
        <f>vlookup(A5087, 'OG Data Combined'!$A$2:$AQ6277,29,false)</f>
        <v>-</v>
      </c>
      <c r="E5087" t="str">
        <f>IFERROR(__xludf.DUMMYFUNCTION("IFERROR(REGEXEXTRACT((vlookup(A5087, 'OG Data Combined'!$A$2:$AQ6277,21,false)), ""\((.*?)\)""), """")"),"")</f>
        <v/>
      </c>
    </row>
    <row r="5088">
      <c r="A5088" s="143" t="s">
        <v>41303</v>
      </c>
      <c r="B5088" s="166" t="str">
        <f>vlookup(A5088, 'OG Data Combined'!$A$2:$Z6277,25,false)</f>
        <v>https://x.com/SprintJumpCoach</v>
      </c>
      <c r="D5088" s="166" t="str">
        <f>vlookup(A5088, 'OG Data Combined'!$A$2:$AQ6277,29,false)</f>
        <v>https://www.instagram.com/sprintjumpcoach/</v>
      </c>
      <c r="E5088" t="str">
        <f>IFERROR(__xludf.DUMMYFUNCTION("IFERROR(REGEXEXTRACT((vlookup(A5088, 'OG Data Combined'!$A$2:$AQ6277,21,false)), ""\((.*?)\)""), """")"),"")</f>
        <v/>
      </c>
    </row>
    <row r="5089">
      <c r="A5089" s="143" t="s">
        <v>41304</v>
      </c>
      <c r="B5089" s="161" t="str">
        <f>vlookup(A5089, 'OG Data Combined'!$A$2:$Z6277,25,false)</f>
        <v/>
      </c>
      <c r="D5089" s="151" t="str">
        <f>vlookup(A5089, 'OG Data Combined'!$A$2:$AQ6277,29,false)</f>
        <v/>
      </c>
      <c r="E5089" t="str">
        <f>IFERROR(__xludf.DUMMYFUNCTION("IFERROR(REGEXEXTRACT((vlookup(A5089, 'OG Data Combined'!$A$2:$AQ6277,21,false)), ""\((.*?)\)""), """")"),"")</f>
        <v/>
      </c>
    </row>
    <row r="5090">
      <c r="A5090" s="143" t="s">
        <v>42425</v>
      </c>
      <c r="B5090" s="144" t="str">
        <f>vlookup(A5090, 'OG Data Combined'!$A$2:$Z6277,25,false)</f>
        <v>-</v>
      </c>
      <c r="D5090" s="166" t="str">
        <f>vlookup(A5090, 'OG Data Combined'!$A$2:$AQ6277,29,false)</f>
        <v>https://www.instagram.com/frankybarker/</v>
      </c>
      <c r="E5090" t="str">
        <f>IFERROR(__xludf.DUMMYFUNCTION("IFERROR(REGEXEXTRACT((vlookup(A5090, 'OG Data Combined'!$A$2:$AQ6277,21,false)), ""\((.*?)\)""), """")"),"")</f>
        <v/>
      </c>
    </row>
    <row r="5091">
      <c r="A5091" s="143" t="s">
        <v>42426</v>
      </c>
      <c r="B5091" s="166" t="str">
        <f>vlookup(A5091, 'OG Data Combined'!$A$2:$Z6277,25,false)</f>
        <v>https://x.com/thedeilli</v>
      </c>
      <c r="D5091" s="144" t="str">
        <f>vlookup(A5091, 'OG Data Combined'!$A$2:$AQ6277,29,false)</f>
        <v>-</v>
      </c>
      <c r="E5091" t="str">
        <f>IFERROR(__xludf.DUMMYFUNCTION("IFERROR(REGEXEXTRACT((vlookup(A5091, 'OG Data Combined'!$A$2:$AQ6277,21,false)), ""\((.*?)\)""), """")"),"")</f>
        <v/>
      </c>
    </row>
    <row r="5092">
      <c r="A5092" s="143" t="s">
        <v>41305</v>
      </c>
      <c r="B5092" s="144" t="str">
        <f>vlookup(A5092, 'OG Data Combined'!$A$2:$Z6277,25,false)</f>
        <v>-</v>
      </c>
      <c r="D5092" s="144" t="str">
        <f>vlookup(A5092, 'OG Data Combined'!$A$2:$AQ6277,29,false)</f>
        <v>-</v>
      </c>
      <c r="E5092" t="str">
        <f>IFERROR(__xludf.DUMMYFUNCTION("IFERROR(REGEXEXTRACT((vlookup(A5092, 'OG Data Combined'!$A$2:$AQ6277,21,false)), ""\((.*?)\)""), """")"),"")</f>
        <v/>
      </c>
    </row>
    <row r="5093">
      <c r="A5093" s="143" t="s">
        <v>41306</v>
      </c>
      <c r="B5093" s="144" t="str">
        <f>vlookup(A5093, 'OG Data Combined'!$A$2:$Z6277,25,false)</f>
        <v>-</v>
      </c>
      <c r="D5093" s="166" t="str">
        <f>vlookup(A5093, 'OG Data Combined'!$A$2:$AQ6277,29,false)</f>
        <v>https://www.instagram.com/boobiewilliams_32/</v>
      </c>
      <c r="E5093" t="str">
        <f>IFERROR(__xludf.DUMMYFUNCTION("IFERROR(REGEXEXTRACT((vlookup(A5093, 'OG Data Combined'!$A$2:$AQ6277,21,false)), ""\((.*?)\)""), """")"),"")</f>
        <v/>
      </c>
    </row>
    <row r="5094">
      <c r="A5094" s="143" t="s">
        <v>41307</v>
      </c>
      <c r="B5094" s="166" t="str">
        <f>vlookup(A5094, 'OG Data Combined'!$A$2:$Z6277,25,false)</f>
        <v>https://twitter.com/stefancampos25</v>
      </c>
      <c r="D5094" s="144" t="str">
        <f>vlookup(A5094, 'OG Data Combined'!$A$2:$AQ6277,29,false)</f>
        <v>-</v>
      </c>
      <c r="E5094" t="str">
        <f>IFERROR(__xludf.DUMMYFUNCTION("IFERROR(REGEXEXTRACT((vlookup(A5094, 'OG Data Combined'!$A$2:$AQ6277,21,false)), ""\((.*?)\)""), """")"),"")</f>
        <v/>
      </c>
    </row>
    <row r="5095">
      <c r="A5095" s="143" t="s">
        <v>41308</v>
      </c>
      <c r="B5095" s="144" t="str">
        <f>vlookup(A5095, 'OG Data Combined'!$A$2:$Z6277,25,false)</f>
        <v>-</v>
      </c>
      <c r="D5095" s="144" t="str">
        <f>vlookup(A5095, 'OG Data Combined'!$A$2:$AQ6277,29,false)</f>
        <v>-</v>
      </c>
      <c r="E5095" t="str">
        <f>IFERROR(__xludf.DUMMYFUNCTION("IFERROR(REGEXEXTRACT((vlookup(A5095, 'OG Data Combined'!$A$2:$AQ6277,21,false)), ""\((.*?)\)""), """")"),"")</f>
        <v/>
      </c>
    </row>
    <row r="5096">
      <c r="A5096" s="143" t="s">
        <v>41309</v>
      </c>
      <c r="B5096" s="144" t="str">
        <f>vlookup(A5096, 'OG Data Combined'!$A$2:$Z6277,25,false)</f>
        <v>-</v>
      </c>
      <c r="D5096" s="144" t="str">
        <f>vlookup(A5096, 'OG Data Combined'!$A$2:$AQ6277,29,false)</f>
        <v>-</v>
      </c>
      <c r="E5096" t="str">
        <f>IFERROR(__xludf.DUMMYFUNCTION("IFERROR(REGEXEXTRACT((vlookup(A5096, 'OG Data Combined'!$A$2:$AQ6277,21,false)), ""\((.*?)\)""), """")"),"")</f>
        <v/>
      </c>
    </row>
    <row r="5097">
      <c r="A5097" s="143" t="s">
        <v>41310</v>
      </c>
      <c r="B5097" s="144" t="str">
        <f>vlookup(A5097, 'OG Data Combined'!$A$2:$Z6277,25,false)</f>
        <v>-</v>
      </c>
      <c r="D5097" s="144" t="str">
        <f>vlookup(A5097, 'OG Data Combined'!$A$2:$AQ6277,29,false)</f>
        <v>-</v>
      </c>
      <c r="E5097" t="str">
        <f>IFERROR(__xludf.DUMMYFUNCTION("IFERROR(REGEXEXTRACT((vlookup(A5097, 'OG Data Combined'!$A$2:$AQ6277,21,false)), ""\((.*?)\)""), """")"),"")</f>
        <v/>
      </c>
    </row>
    <row r="5098">
      <c r="A5098" s="143" t="s">
        <v>41311</v>
      </c>
      <c r="B5098" s="144" t="str">
        <f>vlookup(A5098, 'OG Data Combined'!$A$2:$Z6277,25,false)</f>
        <v>-</v>
      </c>
      <c r="D5098" s="144" t="str">
        <f>vlookup(A5098, 'OG Data Combined'!$A$2:$AQ6277,29,false)</f>
        <v>-</v>
      </c>
      <c r="E5098" t="str">
        <f>IFERROR(__xludf.DUMMYFUNCTION("IFERROR(REGEXEXTRACT((vlookup(A5098, 'OG Data Combined'!$A$2:$AQ6277,21,false)), ""\((.*?)\)""), """")"),"")</f>
        <v/>
      </c>
    </row>
    <row r="5099">
      <c r="A5099" s="143" t="s">
        <v>41312</v>
      </c>
      <c r="B5099" s="144" t="str">
        <f>vlookup(A5099, 'OG Data Combined'!$A$2:$Z6277,25,false)</f>
        <v>-</v>
      </c>
      <c r="D5099" s="144" t="str">
        <f>vlookup(A5099, 'OG Data Combined'!$A$2:$AQ6277,29,false)</f>
        <v>-</v>
      </c>
      <c r="E5099" t="str">
        <f>IFERROR(__xludf.DUMMYFUNCTION("IFERROR(REGEXEXTRACT((vlookup(A5099, 'OG Data Combined'!$A$2:$AQ6277,21,false)), ""\((.*?)\)""), """")"),"")</f>
        <v/>
      </c>
    </row>
    <row r="5100">
      <c r="A5100" s="143" t="s">
        <v>41313</v>
      </c>
      <c r="B5100" s="144" t="str">
        <f>vlookup(A5100, 'OG Data Combined'!$A$2:$Z6277,25,false)</f>
        <v>-</v>
      </c>
      <c r="D5100" s="144" t="str">
        <f>vlookup(A5100, 'OG Data Combined'!$A$2:$AQ6277,29,false)</f>
        <v>-</v>
      </c>
      <c r="E5100" t="str">
        <f>IFERROR(__xludf.DUMMYFUNCTION("IFERROR(REGEXEXTRACT((vlookup(A5100, 'OG Data Combined'!$A$2:$AQ6277,21,false)), ""\((.*?)\)""), """")"),"")</f>
        <v/>
      </c>
    </row>
    <row r="5101">
      <c r="A5101" s="143" t="s">
        <v>41314</v>
      </c>
      <c r="B5101" s="144" t="str">
        <f>vlookup(A5101, 'OG Data Combined'!$A$2:$Z6277,25,false)</f>
        <v>-</v>
      </c>
      <c r="D5101" s="144" t="str">
        <f>vlookup(A5101, 'OG Data Combined'!$A$2:$AQ6277,29,false)</f>
        <v>-</v>
      </c>
      <c r="E5101" t="str">
        <f>IFERROR(__xludf.DUMMYFUNCTION("IFERROR(REGEXEXTRACT((vlookup(A5101, 'OG Data Combined'!$A$2:$AQ6277,21,false)), ""\((.*?)\)""), """")"),"")</f>
        <v/>
      </c>
    </row>
    <row r="5102">
      <c r="A5102" s="143" t="s">
        <v>41315</v>
      </c>
      <c r="B5102" s="144" t="str">
        <f>vlookup(A5102, 'OG Data Combined'!$A$2:$Z6277,25,false)</f>
        <v>-</v>
      </c>
      <c r="D5102" s="144" t="str">
        <f>vlookup(A5102, 'OG Data Combined'!$A$2:$AQ6277,29,false)</f>
        <v>-</v>
      </c>
      <c r="E5102" t="str">
        <f>IFERROR(__xludf.DUMMYFUNCTION("IFERROR(REGEXEXTRACT((vlookup(A5102, 'OG Data Combined'!$A$2:$AQ6277,21,false)), ""\((.*?)\)""), """")"),"")</f>
        <v/>
      </c>
    </row>
    <row r="5103">
      <c r="A5103" s="143" t="s">
        <v>41316</v>
      </c>
      <c r="B5103" s="144" t="str">
        <f>vlookup(A5103, 'OG Data Combined'!$A$2:$Z6277,25,false)</f>
        <v>-</v>
      </c>
      <c r="D5103" s="166" t="str">
        <f>vlookup(A5103, 'OG Data Combined'!$A$2:$AQ6277,29,false)</f>
        <v>https://www.instagram.com/haysgonza/</v>
      </c>
      <c r="E5103" t="str">
        <f>IFERROR(__xludf.DUMMYFUNCTION("IFERROR(REGEXEXTRACT((vlookup(A5103, 'OG Data Combined'!$A$2:$AQ6277,21,false)), ""\((.*?)\)""), """")"),"")</f>
        <v/>
      </c>
    </row>
    <row r="5104">
      <c r="A5104" s="143" t="s">
        <v>41317</v>
      </c>
      <c r="B5104" s="144" t="str">
        <f>vlookup(A5104, 'OG Data Combined'!$A$2:$Z6277,25,false)</f>
        <v>-</v>
      </c>
      <c r="D5104" s="144" t="str">
        <f>vlookup(A5104, 'OG Data Combined'!$A$2:$AQ6277,29,false)</f>
        <v>-</v>
      </c>
      <c r="E5104" t="str">
        <f>IFERROR(__xludf.DUMMYFUNCTION("IFERROR(REGEXEXTRACT((vlookup(A5104, 'OG Data Combined'!$A$2:$AQ6277,21,false)), ""\((.*?)\)""), """")"),"")</f>
        <v/>
      </c>
    </row>
    <row r="5105">
      <c r="A5105" s="143" t="s">
        <v>41318</v>
      </c>
      <c r="B5105" s="144" t="str">
        <f>vlookup(A5105, 'OG Data Combined'!$A$2:$Z6277,25,false)</f>
        <v>-</v>
      </c>
      <c r="D5105" s="144" t="str">
        <f>vlookup(A5105, 'OG Data Combined'!$A$2:$AQ6277,29,false)</f>
        <v>-</v>
      </c>
      <c r="E5105" t="str">
        <f>IFERROR(__xludf.DUMMYFUNCTION("IFERROR(REGEXEXTRACT((vlookup(A5105, 'OG Data Combined'!$A$2:$AQ6277,21,false)), ""\((.*?)\)""), """")"),"")</f>
        <v/>
      </c>
    </row>
    <row r="5106">
      <c r="A5106" s="143" t="s">
        <v>41319</v>
      </c>
      <c r="B5106" s="144" t="str">
        <f>vlookup(A5106, 'OG Data Combined'!$A$2:$Z6277,25,false)</f>
        <v>-</v>
      </c>
      <c r="D5106" s="166" t="str">
        <f>vlookup(A5106, 'OG Data Combined'!$A$2:$AQ6277,29,false)</f>
        <v>https://www.instagram.com/rynoweidman/</v>
      </c>
      <c r="E5106" t="str">
        <f>IFERROR(__xludf.DUMMYFUNCTION("IFERROR(REGEXEXTRACT((vlookup(A5106, 'OG Data Combined'!$A$2:$AQ6277,21,false)), ""\((.*?)\)""), """")"),"")</f>
        <v/>
      </c>
    </row>
    <row r="5107">
      <c r="A5107" s="143" t="s">
        <v>41320</v>
      </c>
      <c r="B5107" s="144" t="str">
        <f>vlookup(A5107, 'OG Data Combined'!$A$2:$Z6277,25,false)</f>
        <v>-</v>
      </c>
      <c r="D5107" s="144" t="str">
        <f>vlookup(A5107, 'OG Data Combined'!$A$2:$AQ6277,29,false)</f>
        <v>-</v>
      </c>
      <c r="E5107" t="str">
        <f>IFERROR(__xludf.DUMMYFUNCTION("IFERROR(REGEXEXTRACT((vlookup(A5107, 'OG Data Combined'!$A$2:$AQ6277,21,false)), ""\((.*?)\)""), """")"),"")</f>
        <v/>
      </c>
    </row>
    <row r="5108">
      <c r="A5108" s="143" t="s">
        <v>41321</v>
      </c>
      <c r="B5108" s="144" t="str">
        <f>vlookup(A5108, 'OG Data Combined'!$A$2:$Z6277,25,false)</f>
        <v>-</v>
      </c>
      <c r="D5108" s="144" t="str">
        <f>vlookup(A5108, 'OG Data Combined'!$A$2:$AQ6277,29,false)</f>
        <v>-</v>
      </c>
      <c r="E5108" t="str">
        <f>IFERROR(__xludf.DUMMYFUNCTION("IFERROR(REGEXEXTRACT((vlookup(A5108, 'OG Data Combined'!$A$2:$AQ6277,21,false)), ""\((.*?)\)""), """")"),"")</f>
        <v/>
      </c>
    </row>
    <row r="5109">
      <c r="A5109" s="143" t="s">
        <v>41322</v>
      </c>
      <c r="B5109" s="144" t="str">
        <f>vlookup(A5109, 'OG Data Combined'!$A$2:$Z6277,25,false)</f>
        <v>-</v>
      </c>
      <c r="D5109" s="144" t="str">
        <f>vlookup(A5109, 'OG Data Combined'!$A$2:$AQ6277,29,false)</f>
        <v>-</v>
      </c>
      <c r="E5109" t="str">
        <f>IFERROR(__xludf.DUMMYFUNCTION("IFERROR(REGEXEXTRACT((vlookup(A5109, 'OG Data Combined'!$A$2:$AQ6277,21,false)), ""\((.*?)\)""), """")"),"Throws")</f>
        <v>Throws</v>
      </c>
    </row>
    <row r="5110">
      <c r="A5110" s="143" t="s">
        <v>41323</v>
      </c>
      <c r="B5110" s="144" t="str">
        <f>vlookup(A5110, 'OG Data Combined'!$A$2:$Z6277,25,false)</f>
        <v>-</v>
      </c>
      <c r="D5110" s="166" t="str">
        <f>vlookup(A5110, 'OG Data Combined'!$A$2:$AQ6277,29,false)</f>
        <v>https://www.instagram.com/confidentaaliyah/</v>
      </c>
      <c r="E5110" t="str">
        <f>IFERROR(__xludf.DUMMYFUNCTION("IFERROR(REGEXEXTRACT((vlookup(A5110, 'OG Data Combined'!$A$2:$AQ6277,21,false)), ""\((.*?)\)""), """")"),"Sprints, Hurdles")</f>
        <v>Sprints, Hurdles</v>
      </c>
    </row>
    <row r="5111">
      <c r="A5111" s="143" t="s">
        <v>41324</v>
      </c>
      <c r="B5111" s="144" t="str">
        <f>vlookup(A5111, 'OG Data Combined'!$A$2:$Z6277,25,false)</f>
        <v>-</v>
      </c>
      <c r="D5111" s="144" t="str">
        <f>vlookup(A5111, 'OG Data Combined'!$A$2:$AQ6277,29,false)</f>
        <v>-</v>
      </c>
      <c r="E5111" t="str">
        <f>IFERROR(__xludf.DUMMYFUNCTION("IFERROR(REGEXEXTRACT((vlookup(A5111, 'OG Data Combined'!$A$2:$AQ6277,21,false)), ""\((.*?)\)""), """")"),"Pole Vault")</f>
        <v>Pole Vault</v>
      </c>
    </row>
    <row r="5112">
      <c r="A5112" s="143" t="s">
        <v>41325</v>
      </c>
      <c r="B5112" s="144" t="str">
        <f>vlookup(A5112, 'OG Data Combined'!$A$2:$Z6277,25,false)</f>
        <v>-</v>
      </c>
      <c r="D5112" s="166" t="str">
        <f>vlookup(A5112, 'OG Data Combined'!$A$2:$AQ6277,29,false)</f>
        <v>https://www.instagram.com/flow_like_water1/</v>
      </c>
      <c r="E5112" t="str">
        <f>IFERROR(__xludf.DUMMYFUNCTION("IFERROR(REGEXEXTRACT((vlookup(A5112, 'OG Data Combined'!$A$2:$AQ6277,21,false)), ""\((.*?)\)""), """")"),"Jumps")</f>
        <v>Jumps</v>
      </c>
    </row>
    <row r="5113">
      <c r="A5113" s="143" t="s">
        <v>41326</v>
      </c>
      <c r="B5113" s="166" t="str">
        <f>vlookup(A5113, 'OG Data Combined'!$A$2:$Z6277,25,false)</f>
        <v>https://x.com/maxxantush</v>
      </c>
      <c r="D5113" s="166" t="str">
        <f>vlookup(A5113, 'OG Data Combined'!$A$2:$AQ6277,29,false)</f>
        <v>https://www.instagram.com/maxx_antush/</v>
      </c>
      <c r="E5113" t="str">
        <f>IFERROR(__xludf.DUMMYFUNCTION("IFERROR(REGEXEXTRACT((vlookup(A5113, 'OG Data Combined'!$A$2:$AQ6277,21,false)), ""\((.*?)\)""), """")"),"Distance")</f>
        <v>Distance</v>
      </c>
    </row>
    <row r="5114">
      <c r="A5114" s="143" t="s">
        <v>41327</v>
      </c>
      <c r="B5114" s="144" t="str">
        <f>vlookup(A5114, 'OG Data Combined'!$A$2:$Z6277,25,false)</f>
        <v>-</v>
      </c>
      <c r="D5114" s="144" t="str">
        <f>vlookup(A5114, 'OG Data Combined'!$A$2:$AQ6277,29,false)</f>
        <v>-</v>
      </c>
      <c r="E5114" t="str">
        <f>IFERROR(__xludf.DUMMYFUNCTION("IFERROR(REGEXEXTRACT((vlookup(A5114, 'OG Data Combined'!$A$2:$AQ6277,21,false)), ""\((.*?)\)""), """")"),"Distance")</f>
        <v>Distance</v>
      </c>
    </row>
    <row r="5115">
      <c r="A5115" s="143" t="s">
        <v>41328</v>
      </c>
      <c r="B5115" s="144" t="str">
        <f>vlookup(A5115, 'OG Data Combined'!$A$2:$Z6277,25,false)</f>
        <v>-</v>
      </c>
      <c r="D5115" s="144" t="str">
        <f>vlookup(A5115, 'OG Data Combined'!$A$2:$AQ6277,29,false)</f>
        <v>-</v>
      </c>
      <c r="E5115" t="str">
        <f>IFERROR(__xludf.DUMMYFUNCTION("IFERROR(REGEXEXTRACT((vlookup(A5115, 'OG Data Combined'!$A$2:$AQ6277,21,false)), ""\((.*?)\)""), """")"),"")</f>
        <v/>
      </c>
    </row>
    <row r="5116">
      <c r="A5116" s="143" t="s">
        <v>41329</v>
      </c>
      <c r="B5116" s="144" t="str">
        <f>vlookup(A5116, 'OG Data Combined'!$A$2:$Z6277,25,false)</f>
        <v>-</v>
      </c>
      <c r="D5116" s="144" t="str">
        <f>vlookup(A5116, 'OG Data Combined'!$A$2:$AQ6277,29,false)</f>
        <v>-</v>
      </c>
      <c r="E5116" t="str">
        <f>IFERROR(__xludf.DUMMYFUNCTION("IFERROR(REGEXEXTRACT((vlookup(A5116, 'OG Data Combined'!$A$2:$AQ6277,21,false)), ""\((.*?)\)""), """")"),"Sprints")</f>
        <v>Sprints</v>
      </c>
    </row>
    <row r="5117">
      <c r="A5117" s="143" t="s">
        <v>41330</v>
      </c>
      <c r="B5117" s="144" t="str">
        <f>vlookup(A5117, 'OG Data Combined'!$A$2:$Z6277,25,false)</f>
        <v>-</v>
      </c>
      <c r="D5117" s="144" t="str">
        <f>vlookup(A5117, 'OG Data Combined'!$A$2:$AQ6277,29,false)</f>
        <v>-</v>
      </c>
      <c r="E5117" t="str">
        <f>IFERROR(__xludf.DUMMYFUNCTION("IFERROR(REGEXEXTRACT((vlookup(A5117, 'OG Data Combined'!$A$2:$AQ6277,21,false)), ""\((.*?)\)""), """")"),"Sprints")</f>
        <v>Sprints</v>
      </c>
    </row>
    <row r="5118">
      <c r="A5118" s="143" t="s">
        <v>41331</v>
      </c>
      <c r="B5118" s="144" t="str">
        <f>vlookup(A5118, 'OG Data Combined'!$A$2:$Z6277,25,false)</f>
        <v>-</v>
      </c>
      <c r="D5118" s="144" t="str">
        <f>vlookup(A5118, 'OG Data Combined'!$A$2:$AQ6277,29,false)</f>
        <v>-</v>
      </c>
      <c r="E5118" t="str">
        <f>IFERROR(__xludf.DUMMYFUNCTION("IFERROR(REGEXEXTRACT((vlookup(A5118, 'OG Data Combined'!$A$2:$AQ6277,21,false)), ""\((.*?)\)""), """")"),"Jumps")</f>
        <v>Jumps</v>
      </c>
    </row>
    <row r="5119">
      <c r="A5119" s="143" t="s">
        <v>41332</v>
      </c>
      <c r="B5119" s="144" t="str">
        <f>vlookup(A5119, 'OG Data Combined'!$A$2:$Z6277,25,false)</f>
        <v>-</v>
      </c>
      <c r="D5119" s="144" t="str">
        <f>vlookup(A5119, 'OG Data Combined'!$A$2:$AQ6277,29,false)</f>
        <v>-</v>
      </c>
      <c r="E5119" t="str">
        <f>IFERROR(__xludf.DUMMYFUNCTION("IFERROR(REGEXEXTRACT((vlookup(A5119, 'OG Data Combined'!$A$2:$AQ6277,21,false)), ""\((.*?)\)""), """")"),"")</f>
        <v/>
      </c>
    </row>
    <row r="5120">
      <c r="A5120" s="143" t="s">
        <v>41333</v>
      </c>
      <c r="B5120" s="144" t="str">
        <f>vlookup(A5120, 'OG Data Combined'!$A$2:$Z6277,25,false)</f>
        <v>-</v>
      </c>
      <c r="D5120" s="144" t="str">
        <f>vlookup(A5120, 'OG Data Combined'!$A$2:$AQ6277,29,false)</f>
        <v>-</v>
      </c>
      <c r="E5120" t="str">
        <f>IFERROR(__xludf.DUMMYFUNCTION("IFERROR(REGEXEXTRACT((vlookup(A5120, 'OG Data Combined'!$A$2:$AQ6277,21,false)), ""\((.*?)\)""), """")"),"")</f>
        <v/>
      </c>
    </row>
    <row r="5121">
      <c r="A5121" s="143" t="s">
        <v>41334</v>
      </c>
      <c r="B5121" s="144" t="str">
        <f>vlookup(A5121, 'OG Data Combined'!$A$2:$Z6277,25,false)</f>
        <v>-</v>
      </c>
      <c r="D5121" s="144" t="str">
        <f>vlookup(A5121, 'OG Data Combined'!$A$2:$AQ6277,29,false)</f>
        <v>-</v>
      </c>
      <c r="E5121" t="str">
        <f>IFERROR(__xludf.DUMMYFUNCTION("IFERROR(REGEXEXTRACT((vlookup(A5121, 'OG Data Combined'!$A$2:$AQ6277,21,false)), ""\((.*?)\)""), """")"),"Distance")</f>
        <v>Distance</v>
      </c>
    </row>
    <row r="5122">
      <c r="A5122" s="143" t="s">
        <v>41335</v>
      </c>
      <c r="B5122" s="144" t="str">
        <f>vlookup(A5122, 'OG Data Combined'!$A$2:$Z6277,25,false)</f>
        <v>-</v>
      </c>
      <c r="D5122" s="144" t="str">
        <f>vlookup(A5122, 'OG Data Combined'!$A$2:$AQ6277,29,false)</f>
        <v>-</v>
      </c>
      <c r="E5122" t="str">
        <f>IFERROR(__xludf.DUMMYFUNCTION("IFERROR(REGEXEXTRACT((vlookup(A5122, 'OG Data Combined'!$A$2:$AQ6277,21,false)), ""\((.*?)\)""), """")"),"")</f>
        <v/>
      </c>
    </row>
    <row r="5123">
      <c r="A5123" s="143" t="s">
        <v>41336</v>
      </c>
      <c r="B5123" s="144" t="str">
        <f>vlookup(A5123, 'OG Data Combined'!$A$2:$Z6277,25,false)</f>
        <v>-</v>
      </c>
      <c r="D5123" s="144" t="str">
        <f>vlookup(A5123, 'OG Data Combined'!$A$2:$AQ6277,29,false)</f>
        <v>-</v>
      </c>
      <c r="E5123" t="str">
        <f>IFERROR(__xludf.DUMMYFUNCTION("IFERROR(REGEXEXTRACT((vlookup(A5123, 'OG Data Combined'!$A$2:$AQ6277,21,false)), ""\((.*?)\)""), """")"),"")</f>
        <v/>
      </c>
    </row>
    <row r="5124">
      <c r="A5124" s="143" t="s">
        <v>41337</v>
      </c>
      <c r="B5124" s="144" t="str">
        <f>vlookup(A5124, 'OG Data Combined'!$A$2:$Z6277,25,false)</f>
        <v>-</v>
      </c>
      <c r="D5124" s="144" t="str">
        <f>vlookup(A5124, 'OG Data Combined'!$A$2:$AQ6277,29,false)</f>
        <v>-</v>
      </c>
      <c r="E5124" t="str">
        <f>IFERROR(__xludf.DUMMYFUNCTION("IFERROR(REGEXEXTRACT((vlookup(A5124, 'OG Data Combined'!$A$2:$AQ6277,21,false)), ""\((.*?)\)""), """")"),"")</f>
        <v/>
      </c>
    </row>
    <row r="5125">
      <c r="A5125" s="143" t="s">
        <v>41338</v>
      </c>
      <c r="B5125" s="166" t="str">
        <f>vlookup(A5125, 'OG Data Combined'!$A$2:$Z6277,25,false)</f>
        <v>https://x.com/allenbo1995</v>
      </c>
      <c r="D5125" s="144" t="str">
        <f>vlookup(A5125, 'OG Data Combined'!$A$2:$AQ6277,29,false)</f>
        <v>-</v>
      </c>
      <c r="E5125" t="str">
        <f>IFERROR(__xludf.DUMMYFUNCTION("IFERROR(REGEXEXTRACT((vlookup(A5125, 'OG Data Combined'!$A$2:$AQ6277,21,false)), ""\((.*?)\)""), """")"),"")</f>
        <v/>
      </c>
    </row>
    <row r="5126">
      <c r="A5126" s="143" t="s">
        <v>41339</v>
      </c>
      <c r="B5126" s="166" t="str">
        <f>vlookup(A5126, 'OG Data Combined'!$A$2:$Z6277,25,false)</f>
        <v>https://twitter.com/coach_gaitor</v>
      </c>
      <c r="D5126" s="144" t="str">
        <f>vlookup(A5126, 'OG Data Combined'!$A$2:$AQ6277,29,false)</f>
        <v>-</v>
      </c>
      <c r="E5126" t="str">
        <f>IFERROR(__xludf.DUMMYFUNCTION("IFERROR(REGEXEXTRACT((vlookup(A5126, 'OG Data Combined'!$A$2:$AQ6277,21,false)), ""\((.*?)\)""), """")"),"")</f>
        <v/>
      </c>
    </row>
    <row r="5127">
      <c r="A5127" s="143" t="s">
        <v>41340</v>
      </c>
      <c r="B5127" s="144" t="str">
        <f>vlookup(A5127, 'OG Data Combined'!$A$2:$Z6277,25,false)</f>
        <v>-</v>
      </c>
      <c r="D5127" s="144" t="str">
        <f>vlookup(A5127, 'OG Data Combined'!$A$2:$AQ6277,29,false)</f>
        <v>-</v>
      </c>
      <c r="E5127" t="str">
        <f>IFERROR(__xludf.DUMMYFUNCTION("IFERROR(REGEXEXTRACT((vlookup(A5127, 'OG Data Combined'!$A$2:$AQ6277,21,false)), ""\((.*?)\)""), """")"),"")</f>
        <v/>
      </c>
    </row>
    <row r="5128">
      <c r="A5128" s="143" t="s">
        <v>41341</v>
      </c>
      <c r="B5128" s="144" t="str">
        <f>vlookup(A5128, 'OG Data Combined'!$A$2:$Z6277,25,false)</f>
        <v>-</v>
      </c>
      <c r="D5128" s="166" t="str">
        <f>vlookup(A5128, 'OG Data Combined'!$A$2:$AQ6277,29,false)</f>
        <v>https://www.instagram.com/keith_davis.jr/</v>
      </c>
      <c r="E5128" t="str">
        <f>IFERROR(__xludf.DUMMYFUNCTION("IFERROR(REGEXEXTRACT((vlookup(A5128, 'OG Data Combined'!$A$2:$AQ6277,21,false)), ""\((.*?)\)""), """")"),"")</f>
        <v/>
      </c>
    </row>
    <row r="5129">
      <c r="A5129" s="143" t="s">
        <v>41342</v>
      </c>
      <c r="B5129" s="144" t="str">
        <f>vlookup(A5129, 'OG Data Combined'!$A$2:$Z6277,25,false)</f>
        <v>-</v>
      </c>
      <c r="D5129" s="144" t="str">
        <f>vlookup(A5129, 'OG Data Combined'!$A$2:$AQ6277,29,false)</f>
        <v>-</v>
      </c>
      <c r="E5129" t="str">
        <f>IFERROR(__xludf.DUMMYFUNCTION("IFERROR(REGEXEXTRACT((vlookup(A5129, 'OG Data Combined'!$A$2:$AQ6277,21,false)), ""\((.*?)\)""), """")"),"")</f>
        <v/>
      </c>
    </row>
    <row r="5130">
      <c r="A5130" s="143" t="s">
        <v>41343</v>
      </c>
      <c r="B5130" s="144" t="str">
        <f>vlookup(A5130, 'OG Data Combined'!$A$2:$Z6277,25,false)</f>
        <v>-</v>
      </c>
      <c r="D5130" s="144" t="str">
        <f>vlookup(A5130, 'OG Data Combined'!$A$2:$AQ6277,29,false)</f>
        <v>-</v>
      </c>
      <c r="E5130" t="str">
        <f>IFERROR(__xludf.DUMMYFUNCTION("IFERROR(REGEXEXTRACT((vlookup(A5130, 'OG Data Combined'!$A$2:$AQ6277,21,false)), ""\((.*?)\)""), """")"),"Mid-Distance")</f>
        <v>Mid-Distance</v>
      </c>
    </row>
    <row r="5131">
      <c r="A5131" s="143" t="s">
        <v>41344</v>
      </c>
      <c r="B5131" s="144" t="str">
        <f>vlookup(A5131, 'OG Data Combined'!$A$2:$Z6277,25,false)</f>
        <v>-</v>
      </c>
      <c r="D5131" s="144" t="str">
        <f>vlookup(A5131, 'OG Data Combined'!$A$2:$AQ6277,29,false)</f>
        <v>-</v>
      </c>
      <c r="E5131" t="str">
        <f>IFERROR(__xludf.DUMMYFUNCTION("IFERROR(REGEXEXTRACT((vlookup(A5131, 'OG Data Combined'!$A$2:$AQ6277,21,false)), ""\((.*?)\)""), """")"),"Sprints, Relays, Jumps")</f>
        <v>Sprints, Relays, Jumps</v>
      </c>
    </row>
    <row r="5132">
      <c r="A5132" s="143" t="s">
        <v>41345</v>
      </c>
      <c r="B5132" s="144" t="str">
        <f>vlookup(A5132, 'OG Data Combined'!$A$2:$Z6277,25,false)</f>
        <v>-</v>
      </c>
      <c r="D5132" s="144" t="str">
        <f>vlookup(A5132, 'OG Data Combined'!$A$2:$AQ6277,29,false)</f>
        <v>-</v>
      </c>
      <c r="E5132" t="str">
        <f>IFERROR(__xludf.DUMMYFUNCTION("IFERROR(REGEXEXTRACT((vlookup(A5132, 'OG Data Combined'!$A$2:$AQ6277,21,false)), ""\((.*?)\)""), """")"),"Pole Vault")</f>
        <v>Pole Vault</v>
      </c>
    </row>
    <row r="5133">
      <c r="A5133" s="143" t="s">
        <v>41346</v>
      </c>
      <c r="B5133" s="144" t="str">
        <f>vlookup(A5133, 'OG Data Combined'!$A$2:$Z6277,25,false)</f>
        <v>-</v>
      </c>
      <c r="D5133" s="144" t="str">
        <f>vlookup(A5133, 'OG Data Combined'!$A$2:$AQ6277,29,false)</f>
        <v>-</v>
      </c>
      <c r="E5133" t="str">
        <f>IFERROR(__xludf.DUMMYFUNCTION("IFERROR(REGEXEXTRACT((vlookup(A5133, 'OG Data Combined'!$A$2:$AQ6277,21,false)), ""\((.*?)\)""), """")"),"Pole Vault, Multi-events")</f>
        <v>Pole Vault, Multi-events</v>
      </c>
    </row>
    <row r="5134">
      <c r="A5134" s="143" t="s">
        <v>41347</v>
      </c>
      <c r="B5134" s="166" t="str">
        <f>vlookup(A5134, 'OG Data Combined'!$A$2:$Z6277,25,false)</f>
        <v>https://twitter.com/coachtwill88</v>
      </c>
      <c r="D5134" s="144" t="str">
        <f>vlookup(A5134, 'OG Data Combined'!$A$2:$AQ6277,29,false)</f>
        <v>-</v>
      </c>
      <c r="E5134" t="str">
        <f>IFERROR(__xludf.DUMMYFUNCTION("IFERROR(REGEXEXTRACT((vlookup(A5134, 'OG Data Combined'!$A$2:$AQ6277,21,false)), ""\((.*?)\)""), """")"),"Hurdles")</f>
        <v>Hurdles</v>
      </c>
    </row>
    <row r="5135">
      <c r="A5135" s="143" t="s">
        <v>41348</v>
      </c>
      <c r="B5135" s="144" t="str">
        <f>vlookup(A5135, 'OG Data Combined'!$A$2:$Z6277,25,false)</f>
        <v>-</v>
      </c>
      <c r="D5135" s="144" t="str">
        <f>vlookup(A5135, 'OG Data Combined'!$A$2:$AQ6277,29,false)</f>
        <v>-</v>
      </c>
      <c r="E5135" t="str">
        <f>IFERROR(__xludf.DUMMYFUNCTION("IFERROR(REGEXEXTRACT((vlookup(A5135, 'OG Data Combined'!$A$2:$AQ6277,21,false)), ""\((.*?)\)""), """")"),"Distance")</f>
        <v>Distance</v>
      </c>
    </row>
    <row r="5136">
      <c r="A5136" s="143" t="s">
        <v>41349</v>
      </c>
      <c r="B5136" s="166" t="str">
        <f>vlookup(A5136, 'OG Data Combined'!$A$2:$Z6277,25,false)</f>
        <v>https://twitter.com/cc2bray</v>
      </c>
      <c r="D5136" s="144" t="str">
        <f>vlookup(A5136, 'OG Data Combined'!$A$2:$AQ6277,29,false)</f>
        <v>-</v>
      </c>
      <c r="E5136" t="str">
        <f>IFERROR(__xludf.DUMMYFUNCTION("IFERROR(REGEXEXTRACT((vlookup(A5136, 'OG Data Combined'!$A$2:$AQ6277,21,false)), ""\((.*?)\)""), """")"),"")</f>
        <v/>
      </c>
    </row>
    <row r="5137">
      <c r="A5137" s="143" t="s">
        <v>41350</v>
      </c>
      <c r="B5137" s="144" t="str">
        <f>vlookup(A5137, 'OG Data Combined'!$A$2:$Z6277,25,false)</f>
        <v>-</v>
      </c>
      <c r="D5137" s="166" t="str">
        <f>vlookup(A5137, 'OG Data Combined'!$A$2:$AQ6277,29,false)</f>
        <v>https://www.instagram.com/jordanbramblett3/</v>
      </c>
      <c r="E5137" t="str">
        <f>IFERROR(__xludf.DUMMYFUNCTION("IFERROR(REGEXEXTRACT((vlookup(A5137, 'OG Data Combined'!$A$2:$AQ6277,21,false)), ""\((.*?)\)""), """")"),"Distance")</f>
        <v>Distance</v>
      </c>
    </row>
    <row r="5138">
      <c r="A5138" s="143" t="s">
        <v>41351</v>
      </c>
      <c r="B5138" s="144" t="str">
        <f>vlookup(A5138, 'OG Data Combined'!$A$2:$Z6277,25,false)</f>
        <v>-</v>
      </c>
      <c r="D5138" s="144" t="str">
        <f>vlookup(A5138, 'OG Data Combined'!$A$2:$AQ6277,29,false)</f>
        <v>-</v>
      </c>
      <c r="E5138" t="str">
        <f>IFERROR(__xludf.DUMMYFUNCTION("IFERROR(REGEXEXTRACT((vlookup(A5138, 'OG Data Combined'!$A$2:$AQ6277,21,false)), ""\((.*?)\)""), """")"),"")</f>
        <v/>
      </c>
    </row>
    <row r="5139">
      <c r="A5139" s="143" t="s">
        <v>41352</v>
      </c>
      <c r="B5139" s="144" t="str">
        <f>vlookup(A5139, 'OG Data Combined'!$A$2:$Z6277,25,false)</f>
        <v>-</v>
      </c>
      <c r="D5139" s="144" t="str">
        <f>vlookup(A5139, 'OG Data Combined'!$A$2:$AQ6277,29,false)</f>
        <v>-</v>
      </c>
      <c r="E5139" t="str">
        <f>IFERROR(__xludf.DUMMYFUNCTION("IFERROR(REGEXEXTRACT((vlookup(A5139, 'OG Data Combined'!$A$2:$AQ6277,21,false)), ""\((.*?)\)""), """")"),"Throws")</f>
        <v>Throws</v>
      </c>
    </row>
    <row r="5140">
      <c r="A5140" s="143" t="s">
        <v>41353</v>
      </c>
      <c r="B5140" s="144" t="str">
        <f>vlookup(A5140, 'OG Data Combined'!$A$2:$Z6277,25,false)</f>
        <v>-</v>
      </c>
      <c r="D5140" s="144" t="str">
        <f>vlookup(A5140, 'OG Data Combined'!$A$2:$AQ6277,29,false)</f>
        <v>-</v>
      </c>
      <c r="E5140" t="str">
        <f>IFERROR(__xludf.DUMMYFUNCTION("IFERROR(REGEXEXTRACT((vlookup(A5140, 'OG Data Combined'!$A$2:$AQ6277,21,false)), ""\((.*?)\)""), """")"),"")</f>
        <v/>
      </c>
    </row>
    <row r="5141">
      <c r="A5141" s="143" t="s">
        <v>41354</v>
      </c>
      <c r="B5141" s="144" t="str">
        <f>vlookup(A5141, 'OG Data Combined'!$A$2:$Z6277,25,false)</f>
        <v>-</v>
      </c>
      <c r="D5141" s="144" t="str">
        <f>vlookup(A5141, 'OG Data Combined'!$A$2:$AQ6277,29,false)</f>
        <v>-</v>
      </c>
      <c r="E5141" t="str">
        <f>IFERROR(__xludf.DUMMYFUNCTION("IFERROR(REGEXEXTRACT((vlookup(A5141, 'OG Data Combined'!$A$2:$AQ6277,21,false)), ""\((.*?)\)""), """")"),"")</f>
        <v/>
      </c>
    </row>
    <row r="5142">
      <c r="A5142" s="143" t="s">
        <v>41355</v>
      </c>
      <c r="B5142" s="144" t="str">
        <f>vlookup(A5142, 'OG Data Combined'!$A$2:$Z6277,25,false)</f>
        <v>-</v>
      </c>
      <c r="D5142" s="144" t="str">
        <f>vlookup(A5142, 'OG Data Combined'!$A$2:$AQ6277,29,false)</f>
        <v>-</v>
      </c>
      <c r="E5142" t="str">
        <f>IFERROR(__xludf.DUMMYFUNCTION("IFERROR(REGEXEXTRACT((vlookup(A5142, 'OG Data Combined'!$A$2:$AQ6277,21,false)), ""\((.*?)\)""), """")"),"")</f>
        <v/>
      </c>
    </row>
    <row r="5143">
      <c r="A5143" s="143" t="s">
        <v>41356</v>
      </c>
      <c r="B5143" s="144" t="str">
        <f>vlookup(A5143, 'OG Data Combined'!$A$2:$Z6277,25,false)</f>
        <v>-</v>
      </c>
      <c r="D5143" s="144" t="str">
        <f>vlookup(A5143, 'OG Data Combined'!$A$2:$AQ6277,29,false)</f>
        <v>-</v>
      </c>
      <c r="E5143" t="str">
        <f>IFERROR(__xludf.DUMMYFUNCTION("IFERROR(REGEXEXTRACT((vlookup(A5143, 'OG Data Combined'!$A$2:$AQ6277,21,false)), ""\((.*?)\)""), """")"),"")</f>
        <v/>
      </c>
    </row>
    <row r="5144">
      <c r="A5144" s="143" t="s">
        <v>41357</v>
      </c>
      <c r="B5144" s="166" t="str">
        <f>vlookup(A5144, 'OG Data Combined'!$A$2:$Z6277,25,false)</f>
        <v>https://x.com/allyhudson16</v>
      </c>
      <c r="D5144" s="144" t="str">
        <f>vlookup(A5144, 'OG Data Combined'!$A$2:$AQ6277,29,false)</f>
        <v>-</v>
      </c>
      <c r="E5144" t="str">
        <f>IFERROR(__xludf.DUMMYFUNCTION("IFERROR(REGEXEXTRACT((vlookup(A5144, 'OG Data Combined'!$A$2:$AQ6277,21,false)), ""\((.*?)\)""), """")"),"")</f>
        <v/>
      </c>
    </row>
    <row r="5145">
      <c r="A5145" s="143" t="s">
        <v>41358</v>
      </c>
      <c r="B5145" s="144" t="str">
        <f>vlookup(A5145, 'OG Data Combined'!$A$2:$Z6277,25,false)</f>
        <v>-</v>
      </c>
      <c r="D5145" s="144" t="str">
        <f>vlookup(A5145, 'OG Data Combined'!$A$2:$AQ6277,29,false)</f>
        <v>-</v>
      </c>
      <c r="E5145" t="str">
        <f>IFERROR(__xludf.DUMMYFUNCTION("IFERROR(REGEXEXTRACT((vlookup(A5145, 'OG Data Combined'!$A$2:$AQ6277,21,false)), ""\((.*?)\)""), """")"),"")</f>
        <v/>
      </c>
    </row>
    <row r="5146">
      <c r="A5146" s="143" t="s">
        <v>41359</v>
      </c>
      <c r="B5146" s="144" t="str">
        <f>vlookup(A5146, 'OG Data Combined'!$A$2:$Z6277,25,false)</f>
        <v>-</v>
      </c>
      <c r="D5146" s="144" t="str">
        <f>vlookup(A5146, 'OG Data Combined'!$A$2:$AQ6277,29,false)</f>
        <v>-</v>
      </c>
      <c r="E5146" t="str">
        <f>IFERROR(__xludf.DUMMYFUNCTION("IFERROR(REGEXEXTRACT((vlookup(A5146, 'OG Data Combined'!$A$2:$AQ6277,21,false)), ""\((.*?)\)""), """")"),"")</f>
        <v/>
      </c>
    </row>
    <row r="5147">
      <c r="A5147" s="143" t="s">
        <v>41360</v>
      </c>
      <c r="B5147" s="144" t="str">
        <f>vlookup(A5147, 'OG Data Combined'!$A$2:$Z6277,25,false)</f>
        <v>-</v>
      </c>
      <c r="D5147" s="144" t="str">
        <f>vlookup(A5147, 'OG Data Combined'!$A$2:$AQ6277,29,false)</f>
        <v>-</v>
      </c>
      <c r="E5147" t="str">
        <f>IFERROR(__xludf.DUMMYFUNCTION("IFERROR(REGEXEXTRACT((vlookup(A5147, 'OG Data Combined'!$A$2:$AQ6277,21,false)), ""\((.*?)\)""), """")"),"")</f>
        <v/>
      </c>
    </row>
    <row r="5148">
      <c r="A5148" s="143" t="s">
        <v>41361</v>
      </c>
      <c r="B5148" s="144" t="str">
        <f>vlookup(A5148, 'OG Data Combined'!$A$2:$Z6277,25,false)</f>
        <v>-</v>
      </c>
      <c r="D5148" s="144" t="str">
        <f>vlookup(A5148, 'OG Data Combined'!$A$2:$AQ6277,29,false)</f>
        <v>-</v>
      </c>
      <c r="E5148" t="str">
        <f>IFERROR(__xludf.DUMMYFUNCTION("IFERROR(REGEXEXTRACT((vlookup(A5148, 'OG Data Combined'!$A$2:$AQ6277,21,false)), ""\((.*?)\)""), """")"),"")</f>
        <v/>
      </c>
    </row>
    <row r="5149">
      <c r="A5149" s="143" t="s">
        <v>41362</v>
      </c>
      <c r="B5149" s="166" t="str">
        <f>vlookup(A5149, 'OG Data Combined'!$A$2:$Z6277,25,false)</f>
        <v>https://twitter.com/steven_weiler</v>
      </c>
      <c r="D5149" s="144" t="str">
        <f>vlookup(A5149, 'OG Data Combined'!$A$2:$AQ6277,29,false)</f>
        <v>-</v>
      </c>
      <c r="E5149" t="str">
        <f>IFERROR(__xludf.DUMMYFUNCTION("IFERROR(REGEXEXTRACT((vlookup(A5149, 'OG Data Combined'!$A$2:$AQ6277,21,false)), ""\((.*?)\)""), """")"),"Distance")</f>
        <v>Distance</v>
      </c>
    </row>
    <row r="5150">
      <c r="A5150" s="143" t="s">
        <v>41363</v>
      </c>
      <c r="B5150" s="166" t="str">
        <f>vlookup(A5150, 'OG Data Combined'!$A$2:$Z6277,25,false)</f>
        <v>https://twitter.com/hstellingwerff#:~:text=Hilary%20Stellingwerff%2C%20OLY%20(%40hstellingwerff)%20%7C%20Twitter</v>
      </c>
      <c r="D5150" s="166" t="str">
        <f>vlookup(A5150, 'OG Data Combined'!$A$2:$AQ6277,29,false)</f>
        <v>https://www.instagram.com/hstellingwerff/</v>
      </c>
      <c r="E5150" t="str">
        <f>IFERROR(__xludf.DUMMYFUNCTION("IFERROR(REGEXEXTRACT((vlookup(A5150, 'OG Data Combined'!$A$2:$AQ6277,21,false)), ""\((.*?)\)""), """")"),"Second Email")</f>
        <v>Second Email</v>
      </c>
    </row>
    <row r="5151">
      <c r="A5151" s="143" t="s">
        <v>41365</v>
      </c>
      <c r="B5151" s="144" t="str">
        <f>vlookup(A5151, 'OG Data Combined'!$A$2:$Z6277,25,false)</f>
        <v>-</v>
      </c>
      <c r="D5151" s="166" t="str">
        <f>vlookup(A5151, 'OG Data Combined'!$A$2:$AQ6277,29,false)</f>
        <v>https://www.instagram.com/andreayork84/</v>
      </c>
      <c r="E5151" t="str">
        <f>IFERROR(__xludf.DUMMYFUNCTION("IFERROR(REGEXEXTRACT((vlookup(A5151, 'OG Data Combined'!$A$2:$AQ6277,21,false)), ""\((.*?)\)""), """")"),"")</f>
        <v/>
      </c>
    </row>
    <row r="5152">
      <c r="A5152" s="143" t="s">
        <v>41366</v>
      </c>
      <c r="B5152" s="144" t="str">
        <f>vlookup(A5152, 'OG Data Combined'!$A$2:$Z6277,25,false)</f>
        <v>-</v>
      </c>
      <c r="D5152" s="144" t="str">
        <f>vlookup(A5152, 'OG Data Combined'!$A$2:$AQ6277,29,false)</f>
        <v>-</v>
      </c>
      <c r="E5152" t="str">
        <f>IFERROR(__xludf.DUMMYFUNCTION("IFERROR(REGEXEXTRACT((vlookup(A5152, 'OG Data Combined'!$A$2:$AQ6277,21,false)), ""\((.*?)\)""), """")"),"")</f>
        <v/>
      </c>
    </row>
    <row r="5153">
      <c r="A5153" s="143" t="s">
        <v>41367</v>
      </c>
      <c r="B5153" s="144" t="str">
        <f>vlookup(A5153, 'OG Data Combined'!$A$2:$Z6277,25,false)</f>
        <v>-</v>
      </c>
      <c r="D5153" s="144" t="str">
        <f>vlookup(A5153, 'OG Data Combined'!$A$2:$AQ6277,29,false)</f>
        <v>-</v>
      </c>
      <c r="E5153" t="str">
        <f>IFERROR(__xludf.DUMMYFUNCTION("IFERROR(REGEXEXTRACT((vlookup(A5153, 'OG Data Combined'!$A$2:$AQ6277,21,false)), ""\((.*?)\)""), """")"),"")</f>
        <v/>
      </c>
    </row>
    <row r="5154">
      <c r="A5154" s="143" t="s">
        <v>41368</v>
      </c>
      <c r="B5154" s="144" t="str">
        <f>vlookup(A5154, 'OG Data Combined'!$A$2:$Z6277,25,false)</f>
        <v>-</v>
      </c>
      <c r="D5154" s="144" t="str">
        <f>vlookup(A5154, 'OG Data Combined'!$A$2:$AQ6277,29,false)</f>
        <v>-</v>
      </c>
      <c r="E5154" t="str">
        <f>IFERROR(__xludf.DUMMYFUNCTION("IFERROR(REGEXEXTRACT((vlookup(A5154, 'OG Data Combined'!$A$2:$AQ6277,21,false)), ""\((.*?)\)""), """")"),"")</f>
        <v/>
      </c>
    </row>
    <row r="5155">
      <c r="A5155" s="143" t="s">
        <v>41369</v>
      </c>
      <c r="B5155" s="144" t="str">
        <f>vlookup(A5155, 'OG Data Combined'!$A$2:$Z6277,25,false)</f>
        <v>-</v>
      </c>
      <c r="D5155" s="144" t="str">
        <f>vlookup(A5155, 'OG Data Combined'!$A$2:$AQ6277,29,false)</f>
        <v>-</v>
      </c>
      <c r="E5155" t="str">
        <f>IFERROR(__xludf.DUMMYFUNCTION("IFERROR(REGEXEXTRACT((vlookup(A5155, 'OG Data Combined'!$A$2:$AQ6277,21,false)), ""\((.*?)\)""), """")"),"")</f>
        <v/>
      </c>
    </row>
    <row r="5156">
      <c r="A5156" s="143" t="s">
        <v>41370</v>
      </c>
      <c r="B5156" s="166" t="str">
        <f>vlookup(A5156, 'OG Data Combined'!$A$2:$Z6277,25,false)</f>
        <v>https://twitter.com/littlerush94</v>
      </c>
      <c r="D5156" s="144" t="str">
        <f>vlookup(A5156, 'OG Data Combined'!$A$2:$AQ6277,29,false)</f>
        <v>-</v>
      </c>
      <c r="E5156" t="str">
        <f>IFERROR(__xludf.DUMMYFUNCTION("IFERROR(REGEXEXTRACT((vlookup(A5156, 'OG Data Combined'!$A$2:$AQ6277,21,false)), ""\((.*?)\)""), """")"),"")</f>
        <v/>
      </c>
    </row>
    <row r="5157">
      <c r="A5157" s="143" t="s">
        <v>41371</v>
      </c>
      <c r="B5157" s="144" t="str">
        <f>vlookup(A5157, 'OG Data Combined'!$A$2:$Z6277,25,false)</f>
        <v>-</v>
      </c>
      <c r="D5157" s="144" t="str">
        <f>vlookup(A5157, 'OG Data Combined'!$A$2:$AQ6277,29,false)</f>
        <v>-</v>
      </c>
      <c r="E5157" t="str">
        <f>IFERROR(__xludf.DUMMYFUNCTION("IFERROR(REGEXEXTRACT((vlookup(A5157, 'OG Data Combined'!$A$2:$AQ6277,21,false)), ""\((.*?)\)""), """")"),"Throws")</f>
        <v>Throws</v>
      </c>
    </row>
    <row r="5158">
      <c r="A5158" s="143" t="s">
        <v>41372</v>
      </c>
      <c r="B5158" s="144" t="str">
        <f>vlookup(A5158, 'OG Data Combined'!$A$2:$Z6277,25,false)</f>
        <v>-</v>
      </c>
      <c r="D5158" s="144" t="str">
        <f>vlookup(A5158, 'OG Data Combined'!$A$2:$AQ6277,29,false)</f>
        <v>-</v>
      </c>
      <c r="E5158" t="str">
        <f>IFERROR(__xludf.DUMMYFUNCTION("IFERROR(REGEXEXTRACT((vlookup(A5158, 'OG Data Combined'!$A$2:$AQ6277,21,false)), ""\((.*?)\)""), """")"),"Distance")</f>
        <v>Distance</v>
      </c>
    </row>
    <row r="5159">
      <c r="A5159" s="143" t="s">
        <v>41373</v>
      </c>
      <c r="B5159" s="152" t="str">
        <f>vlookup(A5159, 'OG Data Combined'!$A$2:$Z6277,25,false)</f>
        <v/>
      </c>
      <c r="D5159" s="154" t="str">
        <f>vlookup(A5159, 'OG Data Combined'!$A$2:$AQ6277,29,false)</f>
        <v/>
      </c>
      <c r="E5159" t="str">
        <f>IFERROR(__xludf.DUMMYFUNCTION("IFERROR(REGEXEXTRACT((vlookup(A5159, 'OG Data Combined'!$A$2:$AQ6277,21,false)), ""\((.*?)\)""), """")"),"")</f>
        <v/>
      </c>
    </row>
    <row r="5160">
      <c r="A5160" s="143" t="s">
        <v>41374</v>
      </c>
      <c r="B5160" s="144" t="str">
        <f>vlookup(A5160, 'OG Data Combined'!$A$2:$Z6277,25,false)</f>
        <v>-</v>
      </c>
      <c r="D5160" s="144" t="str">
        <f>vlookup(A5160, 'OG Data Combined'!$A$2:$AQ6277,29,false)</f>
        <v>-</v>
      </c>
      <c r="E5160" t="str">
        <f>IFERROR(__xludf.DUMMYFUNCTION("IFERROR(REGEXEXTRACT((vlookup(A5160, 'OG Data Combined'!$A$2:$AQ6277,21,false)), ""\((.*?)\)""), """")"),"")</f>
        <v/>
      </c>
    </row>
    <row r="5161">
      <c r="A5161" s="143" t="s">
        <v>42427</v>
      </c>
      <c r="B5161" s="144" t="str">
        <f>vlookup(A5161, 'OG Data Combined'!$A$2:$Z6277,25,false)</f>
        <v>-</v>
      </c>
      <c r="D5161" s="144" t="str">
        <f>vlookup(A5161, 'OG Data Combined'!$A$2:$AQ6277,29,false)</f>
        <v>-</v>
      </c>
      <c r="E5161" t="str">
        <f>IFERROR(__xludf.DUMMYFUNCTION("IFERROR(REGEXEXTRACT((vlookup(A5161, 'OG Data Combined'!$A$2:$AQ6277,21,false)), ""\((.*?)\)""), """")"),"")</f>
        <v/>
      </c>
    </row>
    <row r="5162">
      <c r="A5162" s="143" t="s">
        <v>41375</v>
      </c>
      <c r="B5162" s="144" t="str">
        <f>vlookup(A5162, 'OG Data Combined'!$A$2:$Z6277,25,false)</f>
        <v>-</v>
      </c>
      <c r="D5162" s="144" t="str">
        <f>vlookup(A5162, 'OG Data Combined'!$A$2:$AQ6277,29,false)</f>
        <v>-</v>
      </c>
      <c r="E5162" t="str">
        <f>IFERROR(__xludf.DUMMYFUNCTION("IFERROR(REGEXEXTRACT((vlookup(A5162, 'OG Data Combined'!$A$2:$AQ6277,21,false)), ""\((.*?)\)""), """")"),"")</f>
        <v/>
      </c>
    </row>
    <row r="5163">
      <c r="A5163" s="143" t="s">
        <v>41376</v>
      </c>
      <c r="B5163" s="144" t="str">
        <f>vlookup(A5163, 'OG Data Combined'!$A$2:$Z6277,25,false)</f>
        <v>-</v>
      </c>
      <c r="D5163" s="144" t="str">
        <f>vlookup(A5163, 'OG Data Combined'!$A$2:$AQ6277,29,false)</f>
        <v>-</v>
      </c>
      <c r="E5163" t="str">
        <f>IFERROR(__xludf.DUMMYFUNCTION("IFERROR(REGEXEXTRACT((vlookup(A5163, 'OG Data Combined'!$A$2:$AQ6277,21,false)), ""\((.*?)\)""), """")"),"Sprints, Jumps")</f>
        <v>Sprints, Jumps</v>
      </c>
    </row>
    <row r="5164">
      <c r="A5164" s="143" t="s">
        <v>41377</v>
      </c>
      <c r="B5164" s="144" t="str">
        <f>vlookup(A5164, 'OG Data Combined'!$A$2:$Z6277,25,false)</f>
        <v>-</v>
      </c>
      <c r="D5164" s="144" t="str">
        <f>vlookup(A5164, 'OG Data Combined'!$A$2:$AQ6277,29,false)</f>
        <v>-</v>
      </c>
      <c r="E5164" t="str">
        <f>IFERROR(__xludf.DUMMYFUNCTION("IFERROR(REGEXEXTRACT((vlookup(A5164, 'OG Data Combined'!$A$2:$AQ6277,21,false)), ""\((.*?)\)""), """")"),"Pole Vault")</f>
        <v>Pole Vault</v>
      </c>
    </row>
    <row r="5165">
      <c r="A5165" s="143" t="s">
        <v>41378</v>
      </c>
      <c r="B5165" s="144" t="str">
        <f>vlookup(A5165, 'OG Data Combined'!$A$2:$Z6277,25,false)</f>
        <v>-</v>
      </c>
      <c r="D5165" s="144" t="str">
        <f>vlookup(A5165, 'OG Data Combined'!$A$2:$AQ6277,29,false)</f>
        <v>-</v>
      </c>
      <c r="E5165" t="str">
        <f>IFERROR(__xludf.DUMMYFUNCTION("IFERROR(REGEXEXTRACT((vlookup(A5165, 'OG Data Combined'!$A$2:$AQ6277,21,false)), ""\((.*?)\)""), """")"),"")</f>
        <v/>
      </c>
    </row>
    <row r="5166">
      <c r="A5166" s="143" t="s">
        <v>41379</v>
      </c>
      <c r="B5166" s="166" t="str">
        <f>vlookup(A5166, 'OG Data Combined'!$A$2:$Z6277,25,false)</f>
        <v>https://twitter.com/hassaanstamps</v>
      </c>
      <c r="D5166" s="144" t="str">
        <f>vlookup(A5166, 'OG Data Combined'!$A$2:$AQ6277,29,false)</f>
        <v>-</v>
      </c>
      <c r="E5166" t="str">
        <f>IFERROR(__xludf.DUMMYFUNCTION("IFERROR(REGEXEXTRACT((vlookup(A5166, 'OG Data Combined'!$A$2:$AQ6277,21,false)), ""\((.*?)\)""), """")"),"")</f>
        <v/>
      </c>
    </row>
    <row r="5167">
      <c r="A5167" s="143" t="s">
        <v>41380</v>
      </c>
      <c r="B5167" s="144" t="str">
        <f>vlookup(A5167, 'OG Data Combined'!$A$2:$Z6277,25,false)</f>
        <v>-</v>
      </c>
      <c r="D5167" s="144" t="str">
        <f>vlookup(A5167, 'OG Data Combined'!$A$2:$AQ6277,29,false)</f>
        <v>-</v>
      </c>
      <c r="E5167" t="str">
        <f>IFERROR(__xludf.DUMMYFUNCTION("IFERROR(REGEXEXTRACT((vlookup(A5167, 'OG Data Combined'!$A$2:$AQ6277,21,false)), ""\((.*?)\)""), """")"),"")</f>
        <v/>
      </c>
    </row>
    <row r="5168">
      <c r="A5168" s="143" t="s">
        <v>41381</v>
      </c>
      <c r="B5168" s="144" t="str">
        <f>vlookup(A5168, 'OG Data Combined'!$A$2:$Z6277,25,false)</f>
        <v>-</v>
      </c>
      <c r="D5168" s="144" t="str">
        <f>vlookup(A5168, 'OG Data Combined'!$A$2:$AQ6277,29,false)</f>
        <v>-</v>
      </c>
      <c r="E5168" t="str">
        <f>IFERROR(__xludf.DUMMYFUNCTION("IFERROR(REGEXEXTRACT((vlookup(A5168, 'OG Data Combined'!$A$2:$AQ6277,21,false)), ""\((.*?)\)""), """")"),"")</f>
        <v/>
      </c>
    </row>
    <row r="5169">
      <c r="A5169" s="143" t="s">
        <v>41382</v>
      </c>
      <c r="B5169" s="144" t="str">
        <f>vlookup(A5169, 'OG Data Combined'!$A$2:$Z6277,25,false)</f>
        <v>-</v>
      </c>
      <c r="D5169" s="144" t="str">
        <f>vlookup(A5169, 'OG Data Combined'!$A$2:$AQ6277,29,false)</f>
        <v>-</v>
      </c>
      <c r="E5169" t="str">
        <f>IFERROR(__xludf.DUMMYFUNCTION("IFERROR(REGEXEXTRACT((vlookup(A5169, 'OG Data Combined'!$A$2:$AQ6277,21,false)), ""\((.*?)\)""), """")"),"")</f>
        <v/>
      </c>
    </row>
    <row r="5170">
      <c r="A5170" s="143" t="s">
        <v>41383</v>
      </c>
      <c r="B5170" s="144" t="str">
        <f>vlookup(A5170, 'OG Data Combined'!$A$2:$Z6277,25,false)</f>
        <v>-</v>
      </c>
      <c r="D5170" s="144" t="str">
        <f>vlookup(A5170, 'OG Data Combined'!$A$2:$AQ6277,29,false)</f>
        <v>-</v>
      </c>
      <c r="E5170" t="str">
        <f>IFERROR(__xludf.DUMMYFUNCTION("IFERROR(REGEXEXTRACT((vlookup(A5170, 'OG Data Combined'!$A$2:$AQ6277,21,false)), ""\((.*?)\)""), """")"),"")</f>
        <v/>
      </c>
    </row>
    <row r="5171">
      <c r="A5171" s="143" t="s">
        <v>41384</v>
      </c>
      <c r="B5171" s="144" t="str">
        <f>vlookup(A5171, 'OG Data Combined'!$A$2:$Z6277,25,false)</f>
        <v>-</v>
      </c>
      <c r="D5171" s="144" t="str">
        <f>vlookup(A5171, 'OG Data Combined'!$A$2:$AQ6277,29,false)</f>
        <v>-</v>
      </c>
      <c r="E5171" t="str">
        <f>IFERROR(__xludf.DUMMYFUNCTION("IFERROR(REGEXEXTRACT((vlookup(A5171, 'OG Data Combined'!$A$2:$AQ6277,21,false)), ""\((.*?)\)""), """")"),"Distance")</f>
        <v>Distance</v>
      </c>
    </row>
    <row r="5172">
      <c r="A5172" s="143" t="s">
        <v>41385</v>
      </c>
      <c r="B5172" s="166" t="str">
        <f>vlookup(A5172, 'OG Data Combined'!$A$2:$Z6277,25,false)</f>
        <v>https://twitter.com/coachraposo</v>
      </c>
      <c r="D5172" s="144" t="str">
        <f>vlookup(A5172, 'OG Data Combined'!$A$2:$AQ6277,29,false)</f>
        <v>-</v>
      </c>
      <c r="E5172" t="str">
        <f>IFERROR(__xludf.DUMMYFUNCTION("IFERROR(REGEXEXTRACT((vlookup(A5172, 'OG Data Combined'!$A$2:$AQ6277,21,false)), ""\((.*?)\)""), """")"),"Distance")</f>
        <v>Distance</v>
      </c>
    </row>
    <row r="5173">
      <c r="A5173" s="143" t="s">
        <v>41386</v>
      </c>
      <c r="B5173" s="144" t="str">
        <f>vlookup(A5173, 'OG Data Combined'!$A$2:$Z6277,25,false)</f>
        <v>-</v>
      </c>
      <c r="D5173" s="144" t="str">
        <f>vlookup(A5173, 'OG Data Combined'!$A$2:$AQ6277,29,false)</f>
        <v>-</v>
      </c>
      <c r="E5173" t="str">
        <f>IFERROR(__xludf.DUMMYFUNCTION("IFERROR(REGEXEXTRACT((vlookup(A5173, 'OG Data Combined'!$A$2:$AQ6277,21,false)), ""\((.*?)\)""), """")"),"")</f>
        <v/>
      </c>
    </row>
    <row r="5174">
      <c r="A5174" s="143" t="s">
        <v>41387</v>
      </c>
      <c r="B5174" s="144" t="str">
        <f>vlookup(A5174, 'OG Data Combined'!$A$2:$Z6277,25,false)</f>
        <v>-</v>
      </c>
      <c r="D5174" s="144" t="str">
        <f>vlookup(A5174, 'OG Data Combined'!$A$2:$AQ6277,29,false)</f>
        <v>-</v>
      </c>
      <c r="E5174" t="str">
        <f>IFERROR(__xludf.DUMMYFUNCTION("IFERROR(REGEXEXTRACT((vlookup(A5174, 'OG Data Combined'!$A$2:$AQ6277,21,false)), ""\((.*?)\)""), """")"),"")</f>
        <v/>
      </c>
    </row>
    <row r="5175">
      <c r="A5175" s="143" t="s">
        <v>41388</v>
      </c>
      <c r="B5175" s="144" t="str">
        <f>vlookup(A5175, 'OG Data Combined'!$A$2:$Z6277,25,false)</f>
        <v>-</v>
      </c>
      <c r="D5175" s="144" t="str">
        <f>vlookup(A5175, 'OG Data Combined'!$A$2:$AQ6277,29,false)</f>
        <v>-</v>
      </c>
      <c r="E5175" t="str">
        <f>IFERROR(__xludf.DUMMYFUNCTION("IFERROR(REGEXEXTRACT((vlookup(A5175, 'OG Data Combined'!$A$2:$AQ6277,21,false)), ""\((.*?)\)""), """")"),"Throws")</f>
        <v>Throws</v>
      </c>
    </row>
    <row r="5176">
      <c r="A5176" s="143" t="s">
        <v>41389</v>
      </c>
      <c r="B5176" s="144" t="str">
        <f>vlookup(A5176, 'OG Data Combined'!$A$2:$Z6277,25,false)</f>
        <v>-</v>
      </c>
      <c r="D5176" s="144" t="str">
        <f>vlookup(A5176, 'OG Data Combined'!$A$2:$AQ6277,29,false)</f>
        <v>-</v>
      </c>
      <c r="E5176" t="str">
        <f>IFERROR(__xludf.DUMMYFUNCTION("IFERROR(REGEXEXTRACT((vlookup(A5176, 'OG Data Combined'!$A$2:$AQ6277,21,false)), ""\((.*?)\)""), """")"),"Sprints, Jumps")</f>
        <v>Sprints, Jumps</v>
      </c>
    </row>
    <row r="5177">
      <c r="A5177" s="143" t="s">
        <v>41390</v>
      </c>
      <c r="B5177" s="144" t="str">
        <f>vlookup(A5177, 'OG Data Combined'!$A$2:$Z6277,25,false)</f>
        <v>-</v>
      </c>
      <c r="D5177" s="144" t="str">
        <f>vlookup(A5177, 'OG Data Combined'!$A$2:$AQ6277,29,false)</f>
        <v>-</v>
      </c>
      <c r="E5177" t="str">
        <f>IFERROR(__xludf.DUMMYFUNCTION("IFERROR(REGEXEXTRACT((vlookup(A5177, 'OG Data Combined'!$A$2:$AQ6277,21,false)), ""\((.*?)\)""), """")"),"Distance")</f>
        <v>Distance</v>
      </c>
    </row>
    <row r="5178">
      <c r="A5178" s="143" t="s">
        <v>41391</v>
      </c>
      <c r="B5178" s="144" t="str">
        <f>vlookup(A5178, 'OG Data Combined'!$A$2:$Z6277,25,false)</f>
        <v>-</v>
      </c>
      <c r="D5178" s="144" t="str">
        <f>vlookup(A5178, 'OG Data Combined'!$A$2:$AQ6277,29,false)</f>
        <v>-</v>
      </c>
      <c r="E5178" t="str">
        <f>IFERROR(__xludf.DUMMYFUNCTION("IFERROR(REGEXEXTRACT((vlookup(A5178, 'OG Data Combined'!$A$2:$AQ6277,21,false)), ""\((.*?)\)""), """")"),"")</f>
        <v/>
      </c>
    </row>
    <row r="5179">
      <c r="A5179" s="143" t="s">
        <v>41392</v>
      </c>
      <c r="B5179" s="144" t="str">
        <f>vlookup(A5179, 'OG Data Combined'!$A$2:$Z6277,25,false)</f>
        <v>-</v>
      </c>
      <c r="D5179" s="144" t="str">
        <f>vlookup(A5179, 'OG Data Combined'!$A$2:$AQ6277,29,false)</f>
        <v>-</v>
      </c>
      <c r="E5179" t="str">
        <f>IFERROR(__xludf.DUMMYFUNCTION("IFERROR(REGEXEXTRACT((vlookup(A5179, 'OG Data Combined'!$A$2:$AQ6277,21,false)), ""\((.*?)\)""), """")"),"")</f>
        <v/>
      </c>
    </row>
    <row r="5180">
      <c r="A5180" s="143" t="s">
        <v>41393</v>
      </c>
      <c r="B5180" s="166" t="str">
        <f>vlookup(A5180, 'OG Data Combined'!$A$2:$Z6277,25,false)</f>
        <v>https://twitter.com/mickey_orourke</v>
      </c>
      <c r="D5180" s="144" t="str">
        <f>vlookup(A5180, 'OG Data Combined'!$A$2:$AQ6277,29,false)</f>
        <v>-</v>
      </c>
      <c r="E5180" t="str">
        <f>IFERROR(__xludf.DUMMYFUNCTION("IFERROR(REGEXEXTRACT((vlookup(A5180, 'OG Data Combined'!$A$2:$AQ6277,21,false)), ""\((.*?)\)""), """")"),"Throws")</f>
        <v>Throws</v>
      </c>
    </row>
    <row r="5181">
      <c r="A5181" s="143" t="s">
        <v>41394</v>
      </c>
      <c r="B5181" s="144" t="str">
        <f>vlookup(A5181, 'OG Data Combined'!$A$2:$Z6277,25,false)</f>
        <v>-</v>
      </c>
      <c r="D5181" s="144" t="str">
        <f>vlookup(A5181, 'OG Data Combined'!$A$2:$AQ6277,29,false)</f>
        <v>-</v>
      </c>
      <c r="E5181" t="str">
        <f>IFERROR(__xludf.DUMMYFUNCTION("IFERROR(REGEXEXTRACT((vlookup(A5181, 'OG Data Combined'!$A$2:$AQ6277,21,false)), ""\((.*?)\)""), """")"),"Distance")</f>
        <v>Distance</v>
      </c>
    </row>
    <row r="5182">
      <c r="A5182" s="143" t="s">
        <v>41395</v>
      </c>
      <c r="B5182" s="144" t="str">
        <f>vlookup(A5182, 'OG Data Combined'!$A$2:$Z6277,25,false)</f>
        <v>-</v>
      </c>
      <c r="D5182" s="144" t="str">
        <f>vlookup(A5182, 'OG Data Combined'!$A$2:$AQ6277,29,false)</f>
        <v>-</v>
      </c>
      <c r="E5182" t="str">
        <f>IFERROR(__xludf.DUMMYFUNCTION("IFERROR(REGEXEXTRACT((vlookup(A5182, 'OG Data Combined'!$A$2:$AQ6277,21,false)), ""\((.*?)\)""), """")"),"")</f>
        <v/>
      </c>
    </row>
    <row r="5183">
      <c r="A5183" s="143" t="s">
        <v>41396</v>
      </c>
      <c r="B5183" s="144" t="str">
        <f>vlookup(A5183, 'OG Data Combined'!$A$2:$Z6277,25,false)</f>
        <v>-</v>
      </c>
      <c r="D5183" s="144" t="str">
        <f>vlookup(A5183, 'OG Data Combined'!$A$2:$AQ6277,29,false)</f>
        <v>-</v>
      </c>
      <c r="E5183" t="str">
        <f>IFERROR(__xludf.DUMMYFUNCTION("IFERROR(REGEXEXTRACT((vlookup(A5183, 'OG Data Combined'!$A$2:$AQ6277,21,false)), ""\((.*?)\)""), """")"),"")</f>
        <v/>
      </c>
    </row>
    <row r="5184">
      <c r="A5184" s="143" t="s">
        <v>41397</v>
      </c>
      <c r="B5184" s="144" t="str">
        <f>vlookup(A5184, 'OG Data Combined'!$A$2:$Z6277,25,false)</f>
        <v>-</v>
      </c>
      <c r="D5184" s="166" t="str">
        <f>vlookup(A5184, 'OG Data Combined'!$A$2:$AQ6277,29,false)</f>
        <v>https://www.instagram.com/stu_trackxc/</v>
      </c>
      <c r="E5184" t="str">
        <f>IFERROR(__xludf.DUMMYFUNCTION("IFERROR(REGEXEXTRACT((vlookup(A5184, 'OG Data Combined'!$A$2:$AQ6277,21,false)), ""\((.*?)\)""), """")"),"Throws")</f>
        <v>Throws</v>
      </c>
    </row>
    <row r="5185">
      <c r="A5185" s="143" t="s">
        <v>41398</v>
      </c>
      <c r="B5185" s="144" t="str">
        <f>vlookup(A5185, 'OG Data Combined'!$A$2:$Z6277,25,false)</f>
        <v>-</v>
      </c>
      <c r="D5185" s="144" t="str">
        <f>vlookup(A5185, 'OG Data Combined'!$A$2:$AQ6277,29,false)</f>
        <v>-</v>
      </c>
      <c r="E5185" t="str">
        <f>IFERROR(__xludf.DUMMYFUNCTION("IFERROR(REGEXEXTRACT((vlookup(A5185, 'OG Data Combined'!$A$2:$AQ6277,21,false)), ""\((.*?)\)""), """")"),"Distance")</f>
        <v>Distance</v>
      </c>
    </row>
    <row r="5186">
      <c r="A5186" s="143" t="s">
        <v>41399</v>
      </c>
      <c r="B5186" s="144" t="str">
        <f>vlookup(A5186, 'OG Data Combined'!$A$2:$Z6277,25,false)</f>
        <v>-</v>
      </c>
      <c r="D5186" s="166" t="str">
        <f>vlookup(A5186, 'OG Data Combined'!$A$2:$AQ6277,29,false)</f>
        <v>https://www.instagram.com/stu_trackxc/</v>
      </c>
      <c r="E5186" t="str">
        <f>IFERROR(__xludf.DUMMYFUNCTION("IFERROR(REGEXEXTRACT((vlookup(A5186, 'OG Data Combined'!$A$2:$AQ6277,21,false)), ""\((.*?)\)""), """")"),"")</f>
        <v/>
      </c>
    </row>
    <row r="5187">
      <c r="A5187" s="143" t="s">
        <v>41400</v>
      </c>
      <c r="B5187" s="144" t="str">
        <f>vlookup(A5187, 'OG Data Combined'!$A$2:$Z6277,25,false)</f>
        <v>-</v>
      </c>
      <c r="D5187" s="144" t="str">
        <f>vlookup(A5187, 'OG Data Combined'!$A$2:$AQ6277,29,false)</f>
        <v>-</v>
      </c>
      <c r="E5187" t="str">
        <f>IFERROR(__xludf.DUMMYFUNCTION("IFERROR(REGEXEXTRACT((vlookup(A5187, 'OG Data Combined'!$A$2:$AQ6277,21,false)), ""\((.*?)\)""), """")"),"")</f>
        <v/>
      </c>
    </row>
    <row r="5188">
      <c r="A5188" s="143" t="s">
        <v>41401</v>
      </c>
      <c r="B5188" s="144" t="str">
        <f>vlookup(A5188, 'OG Data Combined'!$A$2:$Z6277,25,false)</f>
        <v>-</v>
      </c>
      <c r="D5188" s="144" t="str">
        <f>vlookup(A5188, 'OG Data Combined'!$A$2:$AQ6277,29,false)</f>
        <v>-</v>
      </c>
      <c r="E5188" t="str">
        <f>IFERROR(__xludf.DUMMYFUNCTION("IFERROR(REGEXEXTRACT((vlookup(A5188, 'OG Data Combined'!$A$2:$AQ6277,21,false)), ""\((.*?)\)""), """")"),"")</f>
        <v/>
      </c>
    </row>
    <row r="5189">
      <c r="A5189" s="143" t="s">
        <v>41402</v>
      </c>
      <c r="B5189" s="144" t="str">
        <f>vlookup(A5189, 'OG Data Combined'!$A$2:$Z6277,25,false)</f>
        <v>-</v>
      </c>
      <c r="D5189" s="144" t="str">
        <f>vlookup(A5189, 'OG Data Combined'!$A$2:$AQ6277,29,false)</f>
        <v>-</v>
      </c>
      <c r="E5189" t="str">
        <f>IFERROR(__xludf.DUMMYFUNCTION("IFERROR(REGEXEXTRACT((vlookup(A5189, 'OG Data Combined'!$A$2:$AQ6277,21,false)), ""\((.*?)\)""), """")"),"")</f>
        <v/>
      </c>
    </row>
    <row r="5190">
      <c r="A5190" s="143" t="s">
        <v>41403</v>
      </c>
      <c r="B5190" s="144" t="str">
        <f>vlookup(A5190, 'OG Data Combined'!$A$2:$Z6277,25,false)</f>
        <v>-</v>
      </c>
      <c r="D5190" s="144" t="str">
        <f>vlookup(A5190, 'OG Data Combined'!$A$2:$AQ6277,29,false)</f>
        <v>-</v>
      </c>
      <c r="E5190" t="str">
        <f>IFERROR(__xludf.DUMMYFUNCTION("IFERROR(REGEXEXTRACT((vlookup(A5190, 'OG Data Combined'!$A$2:$AQ6277,21,false)), ""\((.*?)\)""), """")"),"")</f>
        <v/>
      </c>
    </row>
    <row r="5191">
      <c r="A5191" s="143" t="s">
        <v>41404</v>
      </c>
      <c r="B5191" s="144" t="str">
        <f>vlookup(A5191, 'OG Data Combined'!$A$2:$Z6277,25,false)</f>
        <v>-</v>
      </c>
      <c r="D5191" s="144" t="str">
        <f>vlookup(A5191, 'OG Data Combined'!$A$2:$AQ6277,29,false)</f>
        <v>-</v>
      </c>
      <c r="E5191" t="str">
        <f>IFERROR(__xludf.DUMMYFUNCTION("IFERROR(REGEXEXTRACT((vlookup(A5191, 'OG Data Combined'!$A$2:$AQ6277,21,false)), ""\((.*?)\)""), """")"),"Distance")</f>
        <v>Distance</v>
      </c>
    </row>
    <row r="5192">
      <c r="A5192" s="143" t="s">
        <v>41405</v>
      </c>
      <c r="B5192" s="144" t="str">
        <f>vlookup(A5192, 'OG Data Combined'!$A$2:$Z6277,25,false)</f>
        <v>-</v>
      </c>
      <c r="D5192" s="144" t="str">
        <f>vlookup(A5192, 'OG Data Combined'!$A$2:$AQ6277,29,false)</f>
        <v>-</v>
      </c>
      <c r="E5192" t="str">
        <f>IFERROR(__xludf.DUMMYFUNCTION("IFERROR(REGEXEXTRACT((vlookup(A5192, 'OG Data Combined'!$A$2:$AQ6277,21,false)), ""\((.*?)\)""), """")"),"")</f>
        <v/>
      </c>
    </row>
    <row r="5193">
      <c r="A5193" s="143" t="s">
        <v>41406</v>
      </c>
      <c r="B5193" s="144" t="str">
        <f>vlookup(A5193, 'OG Data Combined'!$A$2:$Z6277,25,false)</f>
        <v>-</v>
      </c>
      <c r="D5193" s="166" t="str">
        <f>vlookup(A5193, 'OG Data Combined'!$A$2:$AQ6277,29,false)</f>
        <v>https://www.instagram.com/coach_stretch90/</v>
      </c>
      <c r="E5193" t="str">
        <f>IFERROR(__xludf.DUMMYFUNCTION("IFERROR(REGEXEXTRACT((vlookup(A5193, 'OG Data Combined'!$A$2:$AQ6277,21,false)), ""\((.*?)\)""), """")"),"")</f>
        <v/>
      </c>
    </row>
    <row r="5194">
      <c r="A5194" s="143" t="s">
        <v>41407</v>
      </c>
      <c r="B5194" s="166" t="str">
        <f>vlookup(A5194, 'OG Data Combined'!$A$2:$Z6277,25,false)</f>
        <v>https://x.com/tonyhawkins_tf</v>
      </c>
      <c r="D5194" s="144" t="str">
        <f>vlookup(A5194, 'OG Data Combined'!$A$2:$AQ6277,29,false)</f>
        <v>-</v>
      </c>
      <c r="E5194" t="str">
        <f>IFERROR(__xludf.DUMMYFUNCTION("IFERROR(REGEXEXTRACT((vlookup(A5194, 'OG Data Combined'!$A$2:$AQ6277,21,false)), ""\((.*?)\)""), """")"),"")</f>
        <v/>
      </c>
    </row>
    <row r="5195">
      <c r="A5195" s="143" t="s">
        <v>41408</v>
      </c>
      <c r="B5195" s="144" t="str">
        <f>vlookup(A5195, 'OG Data Combined'!$A$2:$Z6277,25,false)</f>
        <v>-</v>
      </c>
      <c r="D5195" s="144" t="str">
        <f>vlookup(A5195, 'OG Data Combined'!$A$2:$AQ6277,29,false)</f>
        <v>-</v>
      </c>
      <c r="E5195" t="str">
        <f>IFERROR(__xludf.DUMMYFUNCTION("IFERROR(REGEXEXTRACT((vlookup(A5195, 'OG Data Combined'!$A$2:$AQ6277,21,false)), ""\((.*?)\)""), """")"),"Distance")</f>
        <v>Distance</v>
      </c>
    </row>
    <row r="5196">
      <c r="A5196" s="143" t="s">
        <v>41409</v>
      </c>
      <c r="B5196" s="144" t="str">
        <f>vlookup(A5196, 'OG Data Combined'!$A$2:$Z6277,25,false)</f>
        <v>-</v>
      </c>
      <c r="D5196" s="166" t="str">
        <f>vlookup(A5196, 'OG Data Combined'!$A$2:$AQ6277,29,false)</f>
        <v>https://www.instagram.com/dominicdemeritte/</v>
      </c>
      <c r="E5196" t="str">
        <f>IFERROR(__xludf.DUMMYFUNCTION("IFERROR(REGEXEXTRACT((vlookup(A5196, 'OG Data Combined'!$A$2:$AQ6277,21,false)), ""\((.*?)\)""), """")"),"")</f>
        <v/>
      </c>
    </row>
    <row r="5197">
      <c r="A5197" s="143" t="s">
        <v>41411</v>
      </c>
      <c r="B5197" s="144" t="str">
        <f>vlookup(A5197, 'OG Data Combined'!$A$2:$Z6277,25,false)</f>
        <v>-</v>
      </c>
      <c r="D5197" s="144" t="str">
        <f>vlookup(A5197, 'OG Data Combined'!$A$2:$AQ6277,29,false)</f>
        <v>-</v>
      </c>
      <c r="E5197" t="str">
        <f>IFERROR(__xludf.DUMMYFUNCTION("IFERROR(REGEXEXTRACT((vlookup(A5197, 'OG Data Combined'!$A$2:$AQ6277,21,false)), ""\((.*?)\)""), """")"),"Throws")</f>
        <v>Throws</v>
      </c>
    </row>
    <row r="5198">
      <c r="A5198" s="143" t="s">
        <v>41412</v>
      </c>
      <c r="B5198" s="144" t="str">
        <f>vlookup(A5198, 'OG Data Combined'!$A$2:$Z6277,25,false)</f>
        <v>-</v>
      </c>
      <c r="D5198" s="144" t="str">
        <f>vlookup(A5198, 'OG Data Combined'!$A$2:$AQ6277,29,false)</f>
        <v>-</v>
      </c>
      <c r="E5198" t="str">
        <f>IFERROR(__xludf.DUMMYFUNCTION("IFERROR(REGEXEXTRACT((vlookup(A5198, 'OG Data Combined'!$A$2:$AQ6277,21,false)), ""\((.*?)\)""), """")"),"Throws")</f>
        <v>Throws</v>
      </c>
    </row>
    <row r="5199">
      <c r="A5199" s="143" t="s">
        <v>41413</v>
      </c>
      <c r="B5199" s="144" t="str">
        <f>vlookup(A5199, 'OG Data Combined'!$A$2:$Z6277,25,false)</f>
        <v>-</v>
      </c>
      <c r="D5199" s="166" t="str">
        <f>vlookup(A5199, 'OG Data Combined'!$A$2:$AQ6277,29,false)</f>
        <v>https://www.instagram.com/viniciusclc/</v>
      </c>
      <c r="E5199" t="str">
        <f>IFERROR(__xludf.DUMMYFUNCTION("IFERROR(REGEXEXTRACT((vlookup(A5199, 'OG Data Combined'!$A$2:$AQ6277,21,false)), ""\((.*?)\)""), """")"),"Sprints")</f>
        <v>Sprints</v>
      </c>
    </row>
    <row r="5200">
      <c r="A5200" s="143" t="s">
        <v>41414</v>
      </c>
      <c r="B5200" s="144" t="str">
        <f>vlookup(A5200, 'OG Data Combined'!$A$2:$Z6277,25,false)</f>
        <v>-</v>
      </c>
      <c r="D5200" s="144" t="str">
        <f>vlookup(A5200, 'OG Data Combined'!$A$2:$AQ6277,29,false)</f>
        <v>-</v>
      </c>
      <c r="E5200" t="str">
        <f>IFERROR(__xludf.DUMMYFUNCTION("IFERROR(REGEXEXTRACT((vlookup(A5200, 'OG Data Combined'!$A$2:$AQ6277,21,false)), ""\((.*?)\)""), """")"),"Hurdles")</f>
        <v>Hurdles</v>
      </c>
    </row>
    <row r="5201">
      <c r="A5201" s="143" t="s">
        <v>41415</v>
      </c>
      <c r="B5201" s="144" t="str">
        <f>vlookup(A5201, 'OG Data Combined'!$A$2:$Z6277,25,false)</f>
        <v>-</v>
      </c>
      <c r="D5201" s="144" t="str">
        <f>vlookup(A5201, 'OG Data Combined'!$A$2:$AQ6277,29,false)</f>
        <v>-</v>
      </c>
      <c r="E5201" t="str">
        <f>IFERROR(__xludf.DUMMYFUNCTION("IFERROR(REGEXEXTRACT((vlookup(A5201, 'OG Data Combined'!$A$2:$AQ6277,21,false)), ""\((.*?)\)""), """")"),"High-Jump")</f>
        <v>High-Jump</v>
      </c>
    </row>
    <row r="5202">
      <c r="A5202" s="143" t="s">
        <v>41416</v>
      </c>
      <c r="B5202" s="166" t="str">
        <f>vlookup(A5202, 'OG Data Combined'!$A$2:$Z6277,25,false)</f>
        <v>https://twitter.com/coachadams42</v>
      </c>
      <c r="D5202" s="144" t="str">
        <f>vlookup(A5202, 'OG Data Combined'!$A$2:$AQ6277,29,false)</f>
        <v>-</v>
      </c>
      <c r="E5202" t="str">
        <f>IFERROR(__xludf.DUMMYFUNCTION("IFERROR(REGEXEXTRACT((vlookup(A5202, 'OG Data Combined'!$A$2:$AQ6277,21,false)), ""\((.*?)\)""), """")"),"")</f>
        <v/>
      </c>
    </row>
    <row r="5203">
      <c r="A5203" s="143" t="s">
        <v>41417</v>
      </c>
      <c r="B5203" s="166" t="str">
        <f>vlookup(A5203, 'OG Data Combined'!$A$2:$Z6277,25,false)</f>
        <v>https://twitter.com/joshjavwhite</v>
      </c>
      <c r="D5203" s="166" t="str">
        <f>vlookup(A5203, 'OG Data Combined'!$A$2:$AQ6277,29,false)</f>
        <v>https://www.instagram.com/white_j304/</v>
      </c>
      <c r="E5203" t="str">
        <f>IFERROR(__xludf.DUMMYFUNCTION("IFERROR(REGEXEXTRACT((vlookup(A5203, 'OG Data Combined'!$A$2:$AQ6277,21,false)), ""\((.*?)\)""), """")"),"Throws")</f>
        <v>Throws</v>
      </c>
    </row>
    <row r="5204">
      <c r="A5204" s="143" t="s">
        <v>41418</v>
      </c>
      <c r="B5204" s="144" t="str">
        <f>vlookup(A5204, 'OG Data Combined'!$A$2:$Z6277,25,false)</f>
        <v>-</v>
      </c>
      <c r="D5204" s="144" t="str">
        <f>vlookup(A5204, 'OG Data Combined'!$A$2:$AQ6277,29,false)</f>
        <v>-</v>
      </c>
      <c r="E5204" t="str">
        <f>IFERROR(__xludf.DUMMYFUNCTION("IFERROR(REGEXEXTRACT((vlookup(A5204, 'OG Data Combined'!$A$2:$AQ6277,21,false)), ""\((.*?)\)""), """")"),"")</f>
        <v/>
      </c>
    </row>
    <row r="5205">
      <c r="A5205" s="143" t="s">
        <v>41419</v>
      </c>
      <c r="B5205" s="144" t="str">
        <f>vlookup(A5205, 'OG Data Combined'!$A$2:$Z6277,25,false)</f>
        <v>-</v>
      </c>
      <c r="D5205" s="144" t="str">
        <f>vlookup(A5205, 'OG Data Combined'!$A$2:$AQ6277,29,false)</f>
        <v>-</v>
      </c>
      <c r="E5205" t="str">
        <f>IFERROR(__xludf.DUMMYFUNCTION("IFERROR(REGEXEXTRACT((vlookup(A5205, 'OG Data Combined'!$A$2:$AQ6277,21,false)), ""\((.*?)\)""), """")"),"")</f>
        <v/>
      </c>
    </row>
    <row r="5206">
      <c r="A5206" s="143" t="s">
        <v>41420</v>
      </c>
      <c r="B5206" s="144" t="str">
        <f>vlookup(A5206, 'OG Data Combined'!$A$2:$Z6277,25,false)</f>
        <v>-</v>
      </c>
      <c r="D5206" s="144" t="str">
        <f>vlookup(A5206, 'OG Data Combined'!$A$2:$AQ6277,29,false)</f>
        <v>-</v>
      </c>
      <c r="E5206" t="str">
        <f>IFERROR(__xludf.DUMMYFUNCTION("IFERROR(REGEXEXTRACT((vlookup(A5206, 'OG Data Combined'!$A$2:$AQ6277,21,false)), ""\((.*?)\)""), """")"),"")</f>
        <v/>
      </c>
    </row>
    <row r="5207">
      <c r="A5207" s="143" t="s">
        <v>41421</v>
      </c>
      <c r="B5207" s="144" t="str">
        <f>vlookup(A5207, 'OG Data Combined'!$A$2:$Z6277,25,false)</f>
        <v>-</v>
      </c>
      <c r="D5207" s="144" t="str">
        <f>vlookup(A5207, 'OG Data Combined'!$A$2:$AQ6277,29,false)</f>
        <v>-</v>
      </c>
      <c r="E5207" t="str">
        <f>IFERROR(__xludf.DUMMYFUNCTION("IFERROR(REGEXEXTRACT((vlookup(A5207, 'OG Data Combined'!$A$2:$AQ6277,21,false)), ""\((.*?)\)""), """")"),"")</f>
        <v/>
      </c>
    </row>
    <row r="5208">
      <c r="A5208" s="143" t="s">
        <v>41422</v>
      </c>
      <c r="B5208" s="144" t="str">
        <f>vlookup(A5208, 'OG Data Combined'!$A$2:$Z6277,25,false)</f>
        <v>-</v>
      </c>
      <c r="D5208" s="144" t="str">
        <f>vlookup(A5208, 'OG Data Combined'!$A$2:$AQ6277,29,false)</f>
        <v>-</v>
      </c>
      <c r="E5208" t="str">
        <f>IFERROR(__xludf.DUMMYFUNCTION("IFERROR(REGEXEXTRACT((vlookup(A5208, 'OG Data Combined'!$A$2:$AQ6277,21,false)), ""\((.*?)\)""), """")"),"")</f>
        <v/>
      </c>
    </row>
    <row r="5209">
      <c r="A5209" s="143" t="s">
        <v>41423</v>
      </c>
      <c r="B5209" s="144" t="str">
        <f>vlookup(A5209, 'OG Data Combined'!$A$2:$Z6277,25,false)</f>
        <v>-</v>
      </c>
      <c r="D5209" s="144" t="str">
        <f>vlookup(A5209, 'OG Data Combined'!$A$2:$AQ6277,29,false)</f>
        <v>-</v>
      </c>
      <c r="E5209" t="str">
        <f>IFERROR(__xludf.DUMMYFUNCTION("IFERROR(REGEXEXTRACT((vlookup(A5209, 'OG Data Combined'!$A$2:$AQ6277,21,false)), ""\((.*?)\)""), """")"),"Throws")</f>
        <v>Throws</v>
      </c>
    </row>
    <row r="5210">
      <c r="A5210" s="143" t="s">
        <v>41424</v>
      </c>
      <c r="B5210" s="144" t="str">
        <f>vlookup(A5210, 'OG Data Combined'!$A$2:$Z6277,25,false)</f>
        <v>-</v>
      </c>
      <c r="D5210" s="144" t="str">
        <f>vlookup(A5210, 'OG Data Combined'!$A$2:$AQ6277,29,false)</f>
        <v>-</v>
      </c>
      <c r="E5210" t="str">
        <f>IFERROR(__xludf.DUMMYFUNCTION("IFERROR(REGEXEXTRACT((vlookup(A5210, 'OG Data Combined'!$A$2:$AQ6277,21,false)), ""\((.*?)\)""), """")"),"Pole Vault")</f>
        <v>Pole Vault</v>
      </c>
    </row>
    <row r="5211">
      <c r="A5211" s="143" t="s">
        <v>41425</v>
      </c>
      <c r="B5211" s="144" t="str">
        <f>vlookup(A5211, 'OG Data Combined'!$A$2:$Z6277,25,false)</f>
        <v>-</v>
      </c>
      <c r="D5211" s="144" t="str">
        <f>vlookup(A5211, 'OG Data Combined'!$A$2:$AQ6277,29,false)</f>
        <v>-</v>
      </c>
      <c r="E5211" t="str">
        <f>IFERROR(__xludf.DUMMYFUNCTION("IFERROR(REGEXEXTRACT((vlookup(A5211, 'OG Data Combined'!$A$2:$AQ6277,21,false)), ""\((.*?)\)""), """")"),"")</f>
        <v/>
      </c>
    </row>
    <row r="5212">
      <c r="A5212" s="143" t="s">
        <v>41426</v>
      </c>
      <c r="B5212" s="144" t="str">
        <f>vlookup(A5212, 'OG Data Combined'!$A$2:$Z6277,25,false)</f>
        <v>-</v>
      </c>
      <c r="D5212" s="144" t="str">
        <f>vlookup(A5212, 'OG Data Combined'!$A$2:$AQ6277,29,false)</f>
        <v>-</v>
      </c>
      <c r="E5212" t="str">
        <f>IFERROR(__xludf.DUMMYFUNCTION("IFERROR(REGEXEXTRACT((vlookup(A5212, 'OG Data Combined'!$A$2:$AQ6277,21,false)), ""\((.*?)\)""), """")"),"")</f>
        <v/>
      </c>
    </row>
    <row r="5213">
      <c r="A5213" s="143" t="s">
        <v>41427</v>
      </c>
      <c r="B5213" s="144" t="str">
        <f>vlookup(A5213, 'OG Data Combined'!$A$2:$Z6277,25,false)</f>
        <v>-</v>
      </c>
      <c r="D5213" s="144" t="str">
        <f>vlookup(A5213, 'OG Data Combined'!$A$2:$AQ6277,29,false)</f>
        <v>-</v>
      </c>
      <c r="E5213" t="str">
        <f>IFERROR(__xludf.DUMMYFUNCTION("IFERROR(REGEXEXTRACT((vlookup(A5213, 'OG Data Combined'!$A$2:$AQ6277,21,false)), ""\((.*?)\)""), """")"),"")</f>
        <v/>
      </c>
    </row>
    <row r="5214">
      <c r="A5214" s="143" t="s">
        <v>41428</v>
      </c>
      <c r="B5214" s="166" t="str">
        <f>vlookup(A5214, 'OG Data Combined'!$A$2:$Z6277,25,false)</f>
        <v>https://twitter.com/dominic_bolin</v>
      </c>
      <c r="D5214" s="144" t="str">
        <f>vlookup(A5214, 'OG Data Combined'!$A$2:$AQ6277,29,false)</f>
        <v>-</v>
      </c>
      <c r="E5214" t="str">
        <f>IFERROR(__xludf.DUMMYFUNCTION("IFERROR(REGEXEXTRACT((vlookup(A5214, 'OG Data Combined'!$A$2:$AQ6277,21,false)), ""\((.*?)\)""), """")"),"")</f>
        <v/>
      </c>
    </row>
    <row r="5215">
      <c r="A5215" s="143" t="s">
        <v>41429</v>
      </c>
      <c r="B5215" s="144" t="str">
        <f>vlookup(A5215, 'OG Data Combined'!$A$2:$Z6277,25,false)</f>
        <v>-</v>
      </c>
      <c r="D5215" s="144" t="str">
        <f>vlookup(A5215, 'OG Data Combined'!$A$2:$AQ6277,29,false)</f>
        <v>-</v>
      </c>
      <c r="E5215" t="str">
        <f>IFERROR(__xludf.DUMMYFUNCTION("IFERROR(REGEXEXTRACT((vlookup(A5215, 'OG Data Combined'!$A$2:$AQ6277,21,false)), ""\((.*?)\)""), """")"),"Throws")</f>
        <v>Throws</v>
      </c>
    </row>
    <row r="5216">
      <c r="A5216" s="143" t="s">
        <v>41430</v>
      </c>
      <c r="B5216" s="144" t="str">
        <f>vlookup(A5216, 'OG Data Combined'!$A$2:$Z6277,25,false)</f>
        <v>-</v>
      </c>
      <c r="D5216" s="144" t="str">
        <f>vlookup(A5216, 'OG Data Combined'!$A$2:$AQ6277,29,false)</f>
        <v>-</v>
      </c>
      <c r="E5216" t="str">
        <f>IFERROR(__xludf.DUMMYFUNCTION("IFERROR(REGEXEXTRACT((vlookup(A5216, 'OG Data Combined'!$A$2:$AQ6277,21,false)), ""\((.*?)\)""), """")"),"Pole Vault")</f>
        <v>Pole Vault</v>
      </c>
    </row>
    <row r="5217">
      <c r="A5217" s="143" t="s">
        <v>41431</v>
      </c>
      <c r="B5217" s="144" t="str">
        <f>vlookup(A5217, 'OG Data Combined'!$A$2:$Z6277,25,false)</f>
        <v>-</v>
      </c>
      <c r="D5217" s="144" t="str">
        <f>vlookup(A5217, 'OG Data Combined'!$A$2:$AQ6277,29,false)</f>
        <v>-</v>
      </c>
      <c r="E5217" t="str">
        <f>IFERROR(__xludf.DUMMYFUNCTION("IFERROR(REGEXEXTRACT((vlookup(A5217, 'OG Data Combined'!$A$2:$AQ6277,21,false)), ""\((.*?)\)""), """")"),"Hurdles")</f>
        <v>Hurdles</v>
      </c>
    </row>
    <row r="5218">
      <c r="A5218" s="143" t="s">
        <v>41432</v>
      </c>
      <c r="B5218" s="166" t="str">
        <f>vlookup(A5218, 'OG Data Combined'!$A$2:$Z6277,25,false)</f>
        <v>https://twitter.com/coachbentfxc</v>
      </c>
      <c r="D5218" s="144" t="str">
        <f>vlookup(A5218, 'OG Data Combined'!$A$2:$AQ6277,29,false)</f>
        <v>-</v>
      </c>
      <c r="E5218" t="str">
        <f>IFERROR(__xludf.DUMMYFUNCTION("IFERROR(REGEXEXTRACT((vlookup(A5218, 'OG Data Combined'!$A$2:$AQ6277,21,false)), ""\((.*?)\)""), """")"),"")</f>
        <v/>
      </c>
    </row>
    <row r="5219">
      <c r="A5219" s="143" t="s">
        <v>41433</v>
      </c>
      <c r="B5219" s="144" t="str">
        <f>vlookup(A5219, 'OG Data Combined'!$A$2:$Z6277,25,false)</f>
        <v>-</v>
      </c>
      <c r="D5219" s="144" t="str">
        <f>vlookup(A5219, 'OG Data Combined'!$A$2:$AQ6277,29,false)</f>
        <v>-</v>
      </c>
      <c r="E5219" t="str">
        <f>IFERROR(__xludf.DUMMYFUNCTION("IFERROR(REGEXEXTRACT((vlookup(A5219, 'OG Data Combined'!$A$2:$AQ6277,21,false)), ""\((.*?)\)""), """")"),"")</f>
        <v/>
      </c>
    </row>
    <row r="5220">
      <c r="A5220" s="143" t="s">
        <v>41434</v>
      </c>
      <c r="B5220" s="144" t="str">
        <f>vlookup(A5220, 'OG Data Combined'!$A$2:$Z6277,25,false)</f>
        <v>-</v>
      </c>
      <c r="D5220" s="166" t="str">
        <f>vlookup(A5220, 'OG Data Combined'!$A$2:$AQ6277,29,false)</f>
        <v>https://www.instagram.com/thehawthornewayfitness06/</v>
      </c>
      <c r="E5220" t="str">
        <f>IFERROR(__xludf.DUMMYFUNCTION("IFERROR(REGEXEXTRACT((vlookup(A5220, 'OG Data Combined'!$A$2:$AQ6277,21,false)), ""\((.*?)\)""), """")"),"")</f>
        <v/>
      </c>
    </row>
    <row r="5221">
      <c r="A5221" s="143" t="s">
        <v>41436</v>
      </c>
      <c r="B5221" s="144" t="str">
        <f>vlookup(A5221, 'OG Data Combined'!$A$2:$Z6277,25,false)</f>
        <v>-</v>
      </c>
      <c r="D5221" s="144" t="str">
        <f>vlookup(A5221, 'OG Data Combined'!$A$2:$AQ6277,29,false)</f>
        <v>-</v>
      </c>
      <c r="E5221" t="str">
        <f>IFERROR(__xludf.DUMMYFUNCTION("IFERROR(REGEXEXTRACT((vlookup(A5221, 'OG Data Combined'!$A$2:$AQ6277,21,false)), ""\((.*?)\)""), """")"),"")</f>
        <v/>
      </c>
    </row>
    <row r="5222">
      <c r="A5222" s="143" t="s">
        <v>41437</v>
      </c>
      <c r="B5222" s="166" t="str">
        <f>vlookup(A5222, 'OG Data Combined'!$A$2:$Z6277,25,false)</f>
        <v>https://twitter.com/coach_rago</v>
      </c>
      <c r="D5222" s="144" t="str">
        <f>vlookup(A5222, 'OG Data Combined'!$A$2:$AQ6277,29,false)</f>
        <v>-</v>
      </c>
      <c r="E5222" t="str">
        <f>IFERROR(__xludf.DUMMYFUNCTION("IFERROR(REGEXEXTRACT((vlookup(A5222, 'OG Data Combined'!$A$2:$AQ6277,21,false)), ""\((.*?)\)""), """")"),"")</f>
        <v/>
      </c>
    </row>
    <row r="5223">
      <c r="A5223" s="143" t="s">
        <v>41438</v>
      </c>
      <c r="B5223" s="166" t="str">
        <f>vlookup(A5223, 'OG Data Combined'!$A$2:$Z6277,25,false)</f>
        <v>https://twitter.com/coach_foulkes</v>
      </c>
      <c r="D5223" s="144" t="str">
        <f>vlookup(A5223, 'OG Data Combined'!$A$2:$AQ6277,29,false)</f>
        <v>-</v>
      </c>
      <c r="E5223" t="str">
        <f>IFERROR(__xludf.DUMMYFUNCTION("IFERROR(REGEXEXTRACT((vlookup(A5223, 'OG Data Combined'!$A$2:$AQ6277,21,false)), ""\((.*?)\)""), """")"),"Sprints, Hurdles")</f>
        <v>Sprints, Hurdles</v>
      </c>
    </row>
    <row r="5224">
      <c r="A5224" s="143" t="s">
        <v>41440</v>
      </c>
      <c r="B5224" s="144" t="str">
        <f>vlookup(A5224, 'OG Data Combined'!$A$2:$Z6277,25,false)</f>
        <v>-</v>
      </c>
      <c r="D5224" s="144" t="str">
        <f>vlookup(A5224, 'OG Data Combined'!$A$2:$AQ6277,29,false)</f>
        <v>-</v>
      </c>
      <c r="E5224" t="str">
        <f>IFERROR(__xludf.DUMMYFUNCTION("IFERROR(REGEXEXTRACT((vlookup(A5224, 'OG Data Combined'!$A$2:$AQ6277,21,false)), ""\((.*?)\)""), """")"),"Jumps")</f>
        <v>Jumps</v>
      </c>
    </row>
    <row r="5225">
      <c r="A5225" s="143" t="s">
        <v>41441</v>
      </c>
      <c r="B5225" s="166" t="str">
        <f>vlookup(A5225, 'OG Data Combined'!$A$2:$Z6277,25,false)</f>
        <v>https://twitter.com/coachricktorres/</v>
      </c>
      <c r="D5225" s="144" t="str">
        <f>vlookup(A5225, 'OG Data Combined'!$A$2:$AQ6277,29,false)</f>
        <v>-</v>
      </c>
      <c r="E5225" t="str">
        <f>IFERROR(__xludf.DUMMYFUNCTION("IFERROR(REGEXEXTRACT((vlookup(A5225, 'OG Data Combined'!$A$2:$AQ6277,21,false)), ""\((.*?)\)""), """")"),"")</f>
        <v/>
      </c>
    </row>
    <row r="5226">
      <c r="A5226" s="143" t="s">
        <v>41442</v>
      </c>
      <c r="B5226" s="166" t="str">
        <f>vlookup(A5226, 'OG Data Combined'!$A$2:$Z6277,25,false)</f>
        <v>https://twitter.com/coachkowalczyk</v>
      </c>
      <c r="D5226" s="144" t="str">
        <f>vlookup(A5226, 'OG Data Combined'!$A$2:$AQ6277,29,false)</f>
        <v>-</v>
      </c>
      <c r="E5226" t="str">
        <f>IFERROR(__xludf.DUMMYFUNCTION("IFERROR(REGEXEXTRACT((vlookup(A5226, 'OG Data Combined'!$A$2:$AQ6277,21,false)), ""\((.*?)\)""), """")"),"")</f>
        <v/>
      </c>
    </row>
    <row r="5227">
      <c r="A5227" s="143" t="s">
        <v>41443</v>
      </c>
      <c r="B5227" s="144" t="str">
        <f>vlookup(A5227, 'OG Data Combined'!$A$2:$Z6277,25,false)</f>
        <v>-</v>
      </c>
      <c r="D5227" s="144" t="str">
        <f>vlookup(A5227, 'OG Data Combined'!$A$2:$AQ6277,29,false)</f>
        <v>-</v>
      </c>
      <c r="E5227" t="str">
        <f>IFERROR(__xludf.DUMMYFUNCTION("IFERROR(REGEXEXTRACT((vlookup(A5227, 'OG Data Combined'!$A$2:$AQ6277,21,false)), ""\((.*?)\)""), """")"),"")</f>
        <v/>
      </c>
    </row>
    <row r="5228">
      <c r="A5228" s="143" t="s">
        <v>41444</v>
      </c>
      <c r="B5228" s="166" t="str">
        <f>vlookup(A5228, 'OG Data Combined'!$A$2:$Z6277,25,false)</f>
        <v>https://twitter.com/jasonnagelkirk_</v>
      </c>
      <c r="D5228" s="144" t="str">
        <f>vlookup(A5228, 'OG Data Combined'!$A$2:$AQ6277,29,false)</f>
        <v>-</v>
      </c>
      <c r="E5228" t="str">
        <f>IFERROR(__xludf.DUMMYFUNCTION("IFERROR(REGEXEXTRACT((vlookup(A5228, 'OG Data Combined'!$A$2:$AQ6277,21,false)), ""\((.*?)\)""), """")"),"Distance")</f>
        <v>Distance</v>
      </c>
    </row>
    <row r="5229">
      <c r="A5229" s="143" t="s">
        <v>41445</v>
      </c>
      <c r="B5229" s="144" t="str">
        <f>vlookup(A5229, 'OG Data Combined'!$A$2:$Z6277,25,false)</f>
        <v>-</v>
      </c>
      <c r="D5229" s="144" t="str">
        <f>vlookup(A5229, 'OG Data Combined'!$A$2:$AQ6277,29,false)</f>
        <v>-</v>
      </c>
      <c r="E5229" t="str">
        <f>IFERROR(__xludf.DUMMYFUNCTION("IFERROR(REGEXEXTRACT((vlookup(A5229, 'OG Data Combined'!$A$2:$AQ6277,21,false)), ""\((.*?)\)""), """")"),"Distance")</f>
        <v>Distance</v>
      </c>
    </row>
    <row r="5230">
      <c r="A5230" s="143" t="s">
        <v>41446</v>
      </c>
      <c r="B5230" s="144" t="str">
        <f>vlookup(A5230, 'OG Data Combined'!$A$2:$Z6277,25,false)</f>
        <v>-</v>
      </c>
      <c r="D5230" s="144" t="str">
        <f>vlookup(A5230, 'OG Data Combined'!$A$2:$AQ6277,29,false)</f>
        <v>-</v>
      </c>
      <c r="E5230" t="str">
        <f>IFERROR(__xludf.DUMMYFUNCTION("IFERROR(REGEXEXTRACT((vlookup(A5230, 'OG Data Combined'!$A$2:$AQ6277,21,false)), ""\((.*?)\)""), """")"),"")</f>
        <v/>
      </c>
    </row>
    <row r="5231">
      <c r="A5231" s="143" t="s">
        <v>41447</v>
      </c>
      <c r="B5231" s="166" t="str">
        <f>vlookup(A5231, 'OG Data Combined'!$A$2:$Z6277,25,false)</f>
        <v>https://twitter.com/coach_chappy</v>
      </c>
      <c r="D5231" s="144" t="str">
        <f>vlookup(A5231, 'OG Data Combined'!$A$2:$AQ6277,29,false)</f>
        <v>-</v>
      </c>
      <c r="E5231" t="str">
        <f>IFERROR(__xludf.DUMMYFUNCTION("IFERROR(REGEXEXTRACT((vlookup(A5231, 'OG Data Combined'!$A$2:$AQ6277,21,false)), ""\((.*?)\)""), """")"),"Distance")</f>
        <v>Distance</v>
      </c>
    </row>
    <row r="5232">
      <c r="A5232" s="143" t="s">
        <v>41448</v>
      </c>
      <c r="B5232" s="166" t="str">
        <f>vlookup(A5232, 'OG Data Combined'!$A$2:$Z6277,25,false)</f>
        <v>https://twitter.com/thoward6xc</v>
      </c>
      <c r="D5232" s="144" t="str">
        <f>vlookup(A5232, 'OG Data Combined'!$A$2:$AQ6277,29,false)</f>
        <v>-</v>
      </c>
      <c r="E5232" t="str">
        <f>IFERROR(__xludf.DUMMYFUNCTION("IFERROR(REGEXEXTRACT((vlookup(A5232, 'OG Data Combined'!$A$2:$AQ6277,21,false)), ""\((.*?)\)""), """")"),"Distance")</f>
        <v>Distance</v>
      </c>
    </row>
    <row r="5233">
      <c r="A5233" s="143" t="s">
        <v>41449</v>
      </c>
      <c r="B5233" s="144" t="str">
        <f>vlookup(A5233, 'OG Data Combined'!$A$2:$Z6277,25,false)</f>
        <v>-</v>
      </c>
      <c r="D5233" s="144" t="str">
        <f>vlookup(A5233, 'OG Data Combined'!$A$2:$AQ6277,29,false)</f>
        <v>-</v>
      </c>
      <c r="E5233" t="str">
        <f>IFERROR(__xludf.DUMMYFUNCTION("IFERROR(REGEXEXTRACT((vlookup(A5233, 'OG Data Combined'!$A$2:$AQ6277,21,false)), ""\((.*?)\)""), """")"),"")</f>
        <v/>
      </c>
    </row>
    <row r="5234">
      <c r="A5234" s="143" t="s">
        <v>41450</v>
      </c>
      <c r="B5234" s="144" t="str">
        <f>vlookup(A5234, 'OG Data Combined'!$A$2:$Z6277,25,false)</f>
        <v>-</v>
      </c>
      <c r="D5234" s="144" t="str">
        <f>vlookup(A5234, 'OG Data Combined'!$A$2:$AQ6277,29,false)</f>
        <v>-</v>
      </c>
      <c r="E5234" t="str">
        <f>IFERROR(__xludf.DUMMYFUNCTION("IFERROR(REGEXEXTRACT((vlookup(A5234, 'OG Data Combined'!$A$2:$AQ6277,21,false)), ""\((.*?)\)""), """")"),"")</f>
        <v/>
      </c>
    </row>
    <row r="5235">
      <c r="A5235" s="143" t="s">
        <v>41451</v>
      </c>
      <c r="B5235" s="166" t="str">
        <f>vlookup(A5235, 'OG Data Combined'!$A$2:$Z6277,25,false)</f>
        <v>https://twitter.com/austinhatcher10</v>
      </c>
      <c r="D5235" s="144" t="str">
        <f>vlookup(A5235, 'OG Data Combined'!$A$2:$AQ6277,29,false)</f>
        <v>-</v>
      </c>
      <c r="E5235" t="str">
        <f>IFERROR(__xludf.DUMMYFUNCTION("IFERROR(REGEXEXTRACT((vlookup(A5235, 'OG Data Combined'!$A$2:$AQ6277,21,false)), ""\((.*?)\)""), """")"),"")</f>
        <v/>
      </c>
    </row>
    <row r="5236">
      <c r="A5236" s="143" t="s">
        <v>41452</v>
      </c>
      <c r="B5236" s="144" t="str">
        <f>vlookup(A5236, 'OG Data Combined'!$A$2:$Z6277,25,false)</f>
        <v>-</v>
      </c>
      <c r="D5236" s="144" t="str">
        <f>vlookup(A5236, 'OG Data Combined'!$A$2:$AQ6277,29,false)</f>
        <v>-</v>
      </c>
      <c r="E5236" t="str">
        <f>IFERROR(__xludf.DUMMYFUNCTION("IFERROR(REGEXEXTRACT((vlookup(A5236, 'OG Data Combined'!$A$2:$AQ6277,21,false)), ""\((.*?)\)""), """")"),"")</f>
        <v/>
      </c>
    </row>
    <row r="5237">
      <c r="A5237" s="143" t="s">
        <v>41454</v>
      </c>
      <c r="B5237" s="144" t="str">
        <f>vlookup(A5237, 'OG Data Combined'!$A$2:$Z6277,25,false)</f>
        <v>-</v>
      </c>
      <c r="D5237" s="144" t="str">
        <f>vlookup(A5237, 'OG Data Combined'!$A$2:$AQ6277,29,false)</f>
        <v>-</v>
      </c>
      <c r="E5237" t="str">
        <f>IFERROR(__xludf.DUMMYFUNCTION("IFERROR(REGEXEXTRACT((vlookup(A5237, 'OG Data Combined'!$A$2:$AQ6277,21,false)), ""\((.*?)\)""), """")"),"Distance")</f>
        <v>Distance</v>
      </c>
    </row>
    <row r="5238">
      <c r="A5238" s="143" t="s">
        <v>41455</v>
      </c>
      <c r="B5238" s="144" t="str">
        <f>vlookup(A5238, 'OG Data Combined'!$A$2:$Z6277,25,false)</f>
        <v>-</v>
      </c>
      <c r="D5238" s="144" t="str">
        <f>vlookup(A5238, 'OG Data Combined'!$A$2:$AQ6277,29,false)</f>
        <v>-</v>
      </c>
      <c r="E5238" t="str">
        <f>IFERROR(__xludf.DUMMYFUNCTION("IFERROR(REGEXEXTRACT((vlookup(A5238, 'OG Data Combined'!$A$2:$AQ6277,21,false)), ""\((.*?)\)""), """")"),"")</f>
        <v/>
      </c>
    </row>
    <row r="5239">
      <c r="A5239" s="143" t="s">
        <v>41456</v>
      </c>
      <c r="B5239" s="144" t="str">
        <f>vlookup(A5239, 'OG Data Combined'!$A$2:$Z6277,25,false)</f>
        <v>-</v>
      </c>
      <c r="D5239" s="144" t="str">
        <f>vlookup(A5239, 'OG Data Combined'!$A$2:$AQ6277,29,false)</f>
        <v>-</v>
      </c>
      <c r="E5239" t="str">
        <f>IFERROR(__xludf.DUMMYFUNCTION("IFERROR(REGEXEXTRACT((vlookup(A5239, 'OG Data Combined'!$A$2:$AQ6277,21,false)), ""\((.*?)\)""), """")"),"")</f>
        <v/>
      </c>
    </row>
    <row r="5240">
      <c r="A5240" s="143" t="s">
        <v>41458</v>
      </c>
      <c r="B5240" s="144" t="str">
        <f>vlookup(A5240, 'OG Data Combined'!$A$2:$Z6277,25,false)</f>
        <v>-</v>
      </c>
      <c r="D5240" s="144" t="str">
        <f>vlookup(A5240, 'OG Data Combined'!$A$2:$AQ6277,29,false)</f>
        <v>-</v>
      </c>
      <c r="E5240" t="str">
        <f>IFERROR(__xludf.DUMMYFUNCTION("IFERROR(REGEXEXTRACT((vlookup(A5240, 'OG Data Combined'!$A$2:$AQ6277,21,false)), ""\((.*?)\)""), """")"),"")</f>
        <v/>
      </c>
    </row>
    <row r="5241">
      <c r="A5241" s="143" t="s">
        <v>41459</v>
      </c>
      <c r="B5241" s="144" t="str">
        <f>vlookup(A5241, 'OG Data Combined'!$A$2:$Z6277,25,false)</f>
        <v>-</v>
      </c>
      <c r="D5241" s="144" t="str">
        <f>vlookup(A5241, 'OG Data Combined'!$A$2:$AQ6277,29,false)</f>
        <v>-</v>
      </c>
      <c r="E5241" t="str">
        <f>IFERROR(__xludf.DUMMYFUNCTION("IFERROR(REGEXEXTRACT((vlookup(A5241, 'OG Data Combined'!$A$2:$AQ6277,21,false)), ""\((.*?)\)""), """")"),"")</f>
        <v/>
      </c>
    </row>
    <row r="5242">
      <c r="A5242" s="143" t="s">
        <v>41460</v>
      </c>
      <c r="B5242" s="144" t="str">
        <f>vlookup(A5242, 'OG Data Combined'!$A$2:$Z6277,25,false)</f>
        <v>-</v>
      </c>
      <c r="D5242" s="144" t="str">
        <f>vlookup(A5242, 'OG Data Combined'!$A$2:$AQ6277,29,false)</f>
        <v>-</v>
      </c>
      <c r="E5242" t="str">
        <f>IFERROR(__xludf.DUMMYFUNCTION("IFERROR(REGEXEXTRACT((vlookup(A5242, 'OG Data Combined'!$A$2:$AQ6277,21,false)), ""\((.*?)\)""), """")"),"Throws")</f>
        <v>Throws</v>
      </c>
    </row>
    <row r="5243">
      <c r="A5243" s="143" t="s">
        <v>41461</v>
      </c>
      <c r="B5243" s="144" t="str">
        <f>vlookup(A5243, 'OG Data Combined'!$A$2:$Z6277,25,false)</f>
        <v>-</v>
      </c>
      <c r="D5243" s="144" t="str">
        <f>vlookup(A5243, 'OG Data Combined'!$A$2:$AQ6277,29,false)</f>
        <v>-</v>
      </c>
      <c r="E5243" t="str">
        <f>IFERROR(__xludf.DUMMYFUNCTION("IFERROR(REGEXEXTRACT((vlookup(A5243, 'OG Data Combined'!$A$2:$AQ6277,21,false)), ""\((.*?)\)""), """")"),"Sprints")</f>
        <v>Sprints</v>
      </c>
    </row>
    <row r="5244">
      <c r="A5244" s="143" t="s">
        <v>41462</v>
      </c>
      <c r="B5244" s="144" t="str">
        <f>vlookup(A5244, 'OG Data Combined'!$A$2:$Z6277,25,false)</f>
        <v>-</v>
      </c>
      <c r="D5244" s="144" t="str">
        <f>vlookup(A5244, 'OG Data Combined'!$A$2:$AQ6277,29,false)</f>
        <v>-</v>
      </c>
      <c r="E5244" t="str">
        <f>IFERROR(__xludf.DUMMYFUNCTION("IFERROR(REGEXEXTRACT((vlookup(A5244, 'OG Data Combined'!$A$2:$AQ6277,21,false)), ""\((.*?)\)""), """")"),"Jumps")</f>
        <v>Jumps</v>
      </c>
    </row>
    <row r="5245">
      <c r="A5245" s="143" t="s">
        <v>41463</v>
      </c>
      <c r="B5245" s="144" t="str">
        <f>vlookup(A5245, 'OG Data Combined'!$A$2:$Z6277,25,false)</f>
        <v>-</v>
      </c>
      <c r="D5245" s="144" t="str">
        <f>vlookup(A5245, 'OG Data Combined'!$A$2:$AQ6277,29,false)</f>
        <v>-</v>
      </c>
      <c r="E5245" t="str">
        <f>IFERROR(__xludf.DUMMYFUNCTION("IFERROR(REGEXEXTRACT((vlookup(A5245, 'OG Data Combined'!$A$2:$AQ6277,21,false)), ""\((.*?)\)""), """")"),"")</f>
        <v/>
      </c>
    </row>
    <row r="5246">
      <c r="A5246" s="143" t="s">
        <v>41464</v>
      </c>
      <c r="B5246" s="144" t="str">
        <f>vlookup(A5246, 'OG Data Combined'!$A$2:$Z6277,25,false)</f>
        <v>-</v>
      </c>
      <c r="D5246" s="144" t="str">
        <f>vlookup(A5246, 'OG Data Combined'!$A$2:$AQ6277,29,false)</f>
        <v>-</v>
      </c>
      <c r="E5246" t="str">
        <f>IFERROR(__xludf.DUMMYFUNCTION("IFERROR(REGEXEXTRACT((vlookup(A5246, 'OG Data Combined'!$A$2:$AQ6277,21,false)), ""\((.*?)\)""), """")"),"")</f>
        <v/>
      </c>
    </row>
    <row r="5247">
      <c r="A5247" s="143" t="s">
        <v>41465</v>
      </c>
      <c r="B5247" s="144" t="str">
        <f>vlookup(A5247, 'OG Data Combined'!$A$2:$Z6277,25,false)</f>
        <v>-</v>
      </c>
      <c r="D5247" s="144" t="str">
        <f>vlookup(A5247, 'OG Data Combined'!$A$2:$AQ6277,29,false)</f>
        <v>-</v>
      </c>
      <c r="E5247" t="str">
        <f>IFERROR(__xludf.DUMMYFUNCTION("IFERROR(REGEXEXTRACT((vlookup(A5247, 'OG Data Combined'!$A$2:$AQ6277,21,false)), ""\((.*?)\)""), """")"),"Throws")</f>
        <v>Throws</v>
      </c>
    </row>
    <row r="5248">
      <c r="A5248" s="143" t="s">
        <v>41466</v>
      </c>
      <c r="B5248" s="144" t="str">
        <f>vlookup(A5248, 'OG Data Combined'!$A$2:$Z6277,25,false)</f>
        <v>-</v>
      </c>
      <c r="D5248" s="144" t="str">
        <f>vlookup(A5248, 'OG Data Combined'!$A$2:$AQ6277,29,false)</f>
        <v>-</v>
      </c>
      <c r="E5248" t="str">
        <f>IFERROR(__xludf.DUMMYFUNCTION("IFERROR(REGEXEXTRACT((vlookup(A5248, 'OG Data Combined'!$A$2:$AQ6277,21,false)), ""\((.*?)\)""), """")"),"")</f>
        <v/>
      </c>
    </row>
    <row r="5249">
      <c r="A5249" s="143" t="s">
        <v>41467</v>
      </c>
      <c r="B5249" s="144" t="str">
        <f>vlookup(A5249, 'OG Data Combined'!$A$2:$Z6277,25,false)</f>
        <v>-</v>
      </c>
      <c r="D5249" s="144" t="str">
        <f>vlookup(A5249, 'OG Data Combined'!$A$2:$AQ6277,29,false)</f>
        <v>-</v>
      </c>
      <c r="E5249" t="str">
        <f>IFERROR(__xludf.DUMMYFUNCTION("IFERROR(REGEXEXTRACT((vlookup(A5249, 'OG Data Combined'!$A$2:$AQ6277,21,false)), ""\((.*?)\)""), """")"),"")</f>
        <v/>
      </c>
    </row>
    <row r="5250">
      <c r="A5250" s="143" t="s">
        <v>41468</v>
      </c>
      <c r="B5250" s="144" t="str">
        <f>vlookup(A5250, 'OG Data Combined'!$A$2:$Z6277,25,false)</f>
        <v>-</v>
      </c>
      <c r="D5250" s="144" t="str">
        <f>vlookup(A5250, 'OG Data Combined'!$A$2:$AQ6277,29,false)</f>
        <v>-</v>
      </c>
      <c r="E5250" t="str">
        <f>IFERROR(__xludf.DUMMYFUNCTION("IFERROR(REGEXEXTRACT((vlookup(A5250, 'OG Data Combined'!$A$2:$AQ6277,21,false)), ""\((.*?)\)""), """")"),"")</f>
        <v/>
      </c>
    </row>
    <row r="5251">
      <c r="A5251" s="143" t="s">
        <v>41469</v>
      </c>
      <c r="B5251" s="166" t="str">
        <f>vlookup(A5251, 'OG Data Combined'!$A$2:$Z6277,25,false)</f>
        <v>https://twitter.com/jumpscoachroark</v>
      </c>
      <c r="D5251" s="144" t="str">
        <f>vlookup(A5251, 'OG Data Combined'!$A$2:$AQ6277,29,false)</f>
        <v>-</v>
      </c>
      <c r="E5251" t="str">
        <f>IFERROR(__xludf.DUMMYFUNCTION("IFERROR(REGEXEXTRACT((vlookup(A5251, 'OG Data Combined'!$A$2:$AQ6277,21,false)), ""\((.*?)\)""), """")"),"")</f>
        <v/>
      </c>
    </row>
    <row r="5252">
      <c r="A5252" s="143" t="s">
        <v>41471</v>
      </c>
      <c r="B5252" s="166" t="str">
        <f>vlookup(A5252, 'OG Data Combined'!$A$2:$Z6277,25,false)</f>
        <v>https://twitter.com/jwmaierle</v>
      </c>
      <c r="D5252" s="144" t="str">
        <f>vlookup(A5252, 'OG Data Combined'!$A$2:$AQ6277,29,false)</f>
        <v>-</v>
      </c>
      <c r="E5252" t="str">
        <f>IFERROR(__xludf.DUMMYFUNCTION("IFERROR(REGEXEXTRACT((vlookup(A5252, 'OG Data Combined'!$A$2:$AQ6277,21,false)), ""\((.*?)\)""), """")"),"")</f>
        <v/>
      </c>
    </row>
    <row r="5253">
      <c r="A5253" s="143" t="s">
        <v>41472</v>
      </c>
      <c r="B5253" s="144" t="str">
        <f>vlookup(A5253, 'OG Data Combined'!$A$2:$Z6277,25,false)</f>
        <v>-</v>
      </c>
      <c r="D5253" s="144" t="str">
        <f>vlookup(A5253, 'OG Data Combined'!$A$2:$AQ6277,29,false)</f>
        <v>-</v>
      </c>
      <c r="E5253" t="str">
        <f>IFERROR(__xludf.DUMMYFUNCTION("IFERROR(REGEXEXTRACT((vlookup(A5253, 'OG Data Combined'!$A$2:$AQ6277,21,false)), ""\((.*?)\)""), """")"),"")</f>
        <v/>
      </c>
    </row>
    <row r="5254">
      <c r="A5254" s="143" t="s">
        <v>41473</v>
      </c>
      <c r="B5254" s="144" t="str">
        <f>vlookup(A5254, 'OG Data Combined'!$A$2:$Z6277,25,false)</f>
        <v>-</v>
      </c>
      <c r="D5254" s="144" t="str">
        <f>vlookup(A5254, 'OG Data Combined'!$A$2:$AQ6277,29,false)</f>
        <v>-</v>
      </c>
      <c r="E5254" t="str">
        <f>IFERROR(__xludf.DUMMYFUNCTION("IFERROR(REGEXEXTRACT((vlookup(A5254, 'OG Data Combined'!$A$2:$AQ6277,21,false)), ""\((.*?)\)""), """")"),"")</f>
        <v/>
      </c>
    </row>
    <row r="5255">
      <c r="A5255" s="143" t="s">
        <v>41474</v>
      </c>
      <c r="B5255" s="144" t="str">
        <f>vlookup(A5255, 'OG Data Combined'!$A$2:$Z6277,25,false)</f>
        <v>-</v>
      </c>
      <c r="D5255" s="144" t="str">
        <f>vlookup(A5255, 'OG Data Combined'!$A$2:$AQ6277,29,false)</f>
        <v>-</v>
      </c>
      <c r="E5255" t="str">
        <f>IFERROR(__xludf.DUMMYFUNCTION("IFERROR(REGEXEXTRACT((vlookup(A5255, 'OG Data Combined'!$A$2:$AQ6277,21,false)), ""\((.*?)\)""), """")"),"")</f>
        <v/>
      </c>
    </row>
    <row r="5256">
      <c r="A5256" s="143" t="s">
        <v>41475</v>
      </c>
      <c r="B5256" s="144" t="str">
        <f>vlookup(A5256, 'OG Data Combined'!$A$2:$Z6277,25,false)</f>
        <v>-</v>
      </c>
      <c r="D5256" s="144" t="str">
        <f>vlookup(A5256, 'OG Data Combined'!$A$2:$AQ6277,29,false)</f>
        <v>-</v>
      </c>
      <c r="E5256" t="str">
        <f>IFERROR(__xludf.DUMMYFUNCTION("IFERROR(REGEXEXTRACT((vlookup(A5256, 'OG Data Combined'!$A$2:$AQ6277,21,false)), ""\((.*?)\)""), """")"),"")</f>
        <v/>
      </c>
    </row>
    <row r="5257">
      <c r="A5257" s="143" t="s">
        <v>41476</v>
      </c>
      <c r="B5257" s="166" t="str">
        <f>vlookup(A5257, 'OG Data Combined'!$A$2:$Z6277,25,false)</f>
        <v>https://twitter.com/intechtrack</v>
      </c>
      <c r="D5257" s="144" t="str">
        <f>vlookup(A5257, 'OG Data Combined'!$A$2:$AQ6277,29,false)</f>
        <v>-</v>
      </c>
      <c r="E5257" t="str">
        <f>IFERROR(__xludf.DUMMYFUNCTION("IFERROR(REGEXEXTRACT((vlookup(A5257, 'OG Data Combined'!$A$2:$AQ6277,21,false)), ""\((.*?)\)""), """")"),"")</f>
        <v/>
      </c>
    </row>
    <row r="5258">
      <c r="A5258" s="143" t="s">
        <v>41477</v>
      </c>
      <c r="B5258" s="166" t="str">
        <f>vlookup(A5258, 'OG Data Combined'!$A$2:$Z6277,25,false)</f>
        <v>https://twitter.com/akluchki?lang=en</v>
      </c>
      <c r="D5258" s="166" t="str">
        <f>vlookup(A5258, 'OG Data Combined'!$A$2:$AQ6277,29,false)</f>
        <v>https://www.instagram.com/akluchki/?hl=bg</v>
      </c>
      <c r="E5258" t="str">
        <f>IFERROR(__xludf.DUMMYFUNCTION("IFERROR(REGEXEXTRACT((vlookup(A5258, 'OG Data Combined'!$A$2:$AQ6277,21,false)), ""\((.*?)\)""), """")"),"Distance")</f>
        <v>Distance</v>
      </c>
    </row>
    <row r="5259">
      <c r="A5259" s="143" t="s">
        <v>41478</v>
      </c>
      <c r="B5259" s="166" t="str">
        <f>vlookup(A5259, 'OG Data Combined'!$A$2:$Z6277,25,false)</f>
        <v>https://twitter.com/brandonbronzan</v>
      </c>
      <c r="D5259" s="166" t="str">
        <f>vlookup(A5259, 'OG Data Combined'!$A$2:$AQ6277,29,false)</f>
        <v>https://www.instagram.com/bbronzan/</v>
      </c>
      <c r="E5259" t="str">
        <f>IFERROR(__xludf.DUMMYFUNCTION("IFERROR(REGEXEXTRACT((vlookup(A5259, 'OG Data Combined'!$A$2:$AQ6277,21,false)), ""\((.*?)\)""), """")"),"Distance")</f>
        <v>Distance</v>
      </c>
    </row>
    <row r="5260">
      <c r="A5260" s="143" t="s">
        <v>41479</v>
      </c>
      <c r="B5260" s="144" t="str">
        <f>vlookup(A5260, 'OG Data Combined'!$A$2:$Z6277,25,false)</f>
        <v>-</v>
      </c>
      <c r="D5260" s="144" t="str">
        <f>vlookup(A5260, 'OG Data Combined'!$A$2:$AQ6277,29,false)</f>
        <v>-</v>
      </c>
      <c r="E5260" t="str">
        <f>IFERROR(__xludf.DUMMYFUNCTION("IFERROR(REGEXEXTRACT((vlookup(A5260, 'OG Data Combined'!$A$2:$AQ6277,21,false)), ""\((.*?)\)""), """")"),"")</f>
        <v/>
      </c>
    </row>
    <row r="5261">
      <c r="A5261" s="143" t="s">
        <v>41480</v>
      </c>
      <c r="B5261" s="144" t="str">
        <f>vlookup(A5261, 'OG Data Combined'!$A$2:$Z6277,25,false)</f>
        <v>-</v>
      </c>
      <c r="D5261" s="144" t="str">
        <f>vlookup(A5261, 'OG Data Combined'!$A$2:$AQ6277,29,false)</f>
        <v>-</v>
      </c>
      <c r="E5261" t="str">
        <f>IFERROR(__xludf.DUMMYFUNCTION("IFERROR(REGEXEXTRACT((vlookup(A5261, 'OG Data Combined'!$A$2:$AQ6277,21,false)), ""\((.*?)\)""), """")"),"")</f>
        <v/>
      </c>
    </row>
    <row r="5262">
      <c r="A5262" s="143" t="s">
        <v>41481</v>
      </c>
      <c r="B5262" s="144" t="str">
        <f>vlookup(A5262, 'OG Data Combined'!$A$2:$Z6277,25,false)</f>
        <v>-</v>
      </c>
      <c r="D5262" s="144" t="str">
        <f>vlookup(A5262, 'OG Data Combined'!$A$2:$AQ6277,29,false)</f>
        <v>-</v>
      </c>
      <c r="E5262" t="str">
        <f>IFERROR(__xludf.DUMMYFUNCTION("IFERROR(REGEXEXTRACT((vlookup(A5262, 'OG Data Combined'!$A$2:$AQ6277,21,false)), ""\((.*?)\)""), """")"),"")</f>
        <v/>
      </c>
    </row>
    <row r="5263">
      <c r="A5263" s="143" t="s">
        <v>41482</v>
      </c>
      <c r="B5263" s="144" t="str">
        <f>vlookup(A5263, 'OG Data Combined'!$A$2:$Z6277,25,false)</f>
        <v>-</v>
      </c>
      <c r="D5263" s="144" t="str">
        <f>vlookup(A5263, 'OG Data Combined'!$A$2:$AQ6277,29,false)</f>
        <v>-</v>
      </c>
      <c r="E5263" t="str">
        <f>IFERROR(__xludf.DUMMYFUNCTION("IFERROR(REGEXEXTRACT((vlookup(A5263, 'OG Data Combined'!$A$2:$AQ6277,21,false)), ""\((.*?)\)""), """")"),"")</f>
        <v/>
      </c>
    </row>
    <row r="5264">
      <c r="A5264" s="143" t="s">
        <v>41483</v>
      </c>
      <c r="B5264" s="166" t="str">
        <f>vlookup(A5264, 'OG Data Combined'!$A$2:$Z6277,25,false)</f>
        <v>https://twitter.com/sprinthurdle1</v>
      </c>
      <c r="D5264" s="144" t="str">
        <f>vlookup(A5264, 'OG Data Combined'!$A$2:$AQ6277,29,false)</f>
        <v>-</v>
      </c>
      <c r="E5264" t="str">
        <f>IFERROR(__xludf.DUMMYFUNCTION("IFERROR(REGEXEXTRACT((vlookup(A5264, 'OG Data Combined'!$A$2:$AQ6277,21,false)), ""\((.*?)\)""), """")"),"")</f>
        <v/>
      </c>
    </row>
    <row r="5265">
      <c r="A5265" s="143" t="s">
        <v>41484</v>
      </c>
      <c r="B5265" s="166" t="str">
        <f>vlookup(A5265, 'OG Data Combined'!$A$2:$Z6277,25,false)</f>
        <v>https://twitter.com/coachjherbert</v>
      </c>
      <c r="D5265" s="144" t="str">
        <f>vlookup(A5265, 'OG Data Combined'!$A$2:$AQ6277,29,false)</f>
        <v>-</v>
      </c>
      <c r="E5265" t="str">
        <f>IFERROR(__xludf.DUMMYFUNCTION("IFERROR(REGEXEXTRACT((vlookup(A5265, 'OG Data Combined'!$A$2:$AQ6277,21,false)), ""\((.*?)\)""), """")"),"")</f>
        <v/>
      </c>
    </row>
    <row r="5266">
      <c r="A5266" s="143" t="s">
        <v>41485</v>
      </c>
      <c r="B5266" s="144" t="str">
        <f>vlookup(A5266, 'OG Data Combined'!$A$2:$Z6277,25,false)</f>
        <v>-</v>
      </c>
      <c r="D5266" s="144" t="str">
        <f>vlookup(A5266, 'OG Data Combined'!$A$2:$AQ6277,29,false)</f>
        <v>-</v>
      </c>
      <c r="E5266" t="str">
        <f>IFERROR(__xludf.DUMMYFUNCTION("IFERROR(REGEXEXTRACT((vlookup(A5266, 'OG Data Combined'!$A$2:$AQ6277,21,false)), ""\((.*?)\)""), """")"),"")</f>
        <v/>
      </c>
    </row>
    <row r="5267">
      <c r="A5267" s="143" t="s">
        <v>41486</v>
      </c>
      <c r="B5267" s="144" t="str">
        <f>vlookup(A5267, 'OG Data Combined'!$A$2:$Z6277,25,false)</f>
        <v>-</v>
      </c>
      <c r="D5267" s="144" t="str">
        <f>vlookup(A5267, 'OG Data Combined'!$A$2:$AQ6277,29,false)</f>
        <v>-</v>
      </c>
      <c r="E5267" t="str">
        <f>IFERROR(__xludf.DUMMYFUNCTION("IFERROR(REGEXEXTRACT((vlookup(A5267, 'OG Data Combined'!$A$2:$AQ6277,21,false)), ""\((.*?)\)""), """")"),"Sprints, Jumps")</f>
        <v>Sprints, Jumps</v>
      </c>
    </row>
    <row r="5268">
      <c r="A5268" s="143" t="s">
        <v>41487</v>
      </c>
      <c r="B5268" s="166" t="str">
        <f>vlookup(A5268, 'OG Data Combined'!$A$2:$Z6277,25,false)</f>
        <v>https://twitter.com/nate_wil85</v>
      </c>
      <c r="D5268" s="144" t="str">
        <f>vlookup(A5268, 'OG Data Combined'!$A$2:$AQ6277,29,false)</f>
        <v>-</v>
      </c>
      <c r="E5268" t="str">
        <f>IFERROR(__xludf.DUMMYFUNCTION("IFERROR(REGEXEXTRACT((vlookup(A5268, 'OG Data Combined'!$A$2:$AQ6277,21,false)), ""\((.*?)\)""), """")"),"Sprints, Hurdles")</f>
        <v>Sprints, Hurdles</v>
      </c>
    </row>
    <row r="5269">
      <c r="A5269" s="143" t="s">
        <v>41488</v>
      </c>
      <c r="B5269" s="144" t="str">
        <f>vlookup(A5269, 'OG Data Combined'!$A$2:$Z6277,25,false)</f>
        <v>-</v>
      </c>
      <c r="D5269" s="144" t="str">
        <f>vlookup(A5269, 'OG Data Combined'!$A$2:$AQ6277,29,false)</f>
        <v>-</v>
      </c>
      <c r="E5269" t="str">
        <f>IFERROR(__xludf.DUMMYFUNCTION("IFERROR(REGEXEXTRACT((vlookup(A5269, 'OG Data Combined'!$A$2:$AQ6277,21,false)), ""\((.*?)\)""), """")"),"Distance")</f>
        <v>Distance</v>
      </c>
    </row>
    <row r="5270">
      <c r="A5270" s="143" t="s">
        <v>41490</v>
      </c>
      <c r="B5270" s="144" t="str">
        <f>vlookup(A5270, 'OG Data Combined'!$A$2:$Z6277,25,false)</f>
        <v>-</v>
      </c>
      <c r="D5270" s="144" t="str">
        <f>vlookup(A5270, 'OG Data Combined'!$A$2:$AQ6277,29,false)</f>
        <v>-</v>
      </c>
      <c r="E5270" t="str">
        <f>IFERROR(__xludf.DUMMYFUNCTION("IFERROR(REGEXEXTRACT((vlookup(A5270, 'OG Data Combined'!$A$2:$AQ6277,21,false)), ""\((.*?)\)""), """")"),"")</f>
        <v/>
      </c>
    </row>
    <row r="5271">
      <c r="A5271" s="143" t="s">
        <v>41491</v>
      </c>
      <c r="B5271" s="166" t="str">
        <f>vlookup(A5271, 'OG Data Combined'!$A$2:$Z6277,25,false)</f>
        <v>https://twitter.com/joshcolvin9</v>
      </c>
      <c r="D5271" s="144" t="str">
        <f>vlookup(A5271, 'OG Data Combined'!$A$2:$AQ6277,29,false)</f>
        <v>-</v>
      </c>
      <c r="E5271" t="str">
        <f>IFERROR(__xludf.DUMMYFUNCTION("IFERROR(REGEXEXTRACT((vlookup(A5271, 'OG Data Combined'!$A$2:$AQ6277,21,false)), ""\((.*?)\)""), """")"),"")</f>
        <v/>
      </c>
    </row>
    <row r="5272">
      <c r="A5272" s="143" t="s">
        <v>41492</v>
      </c>
      <c r="B5272" s="144" t="str">
        <f>vlookup(A5272, 'OG Data Combined'!$A$2:$Z6277,25,false)</f>
        <v>-</v>
      </c>
      <c r="D5272" s="144" t="str">
        <f>vlookup(A5272, 'OG Data Combined'!$A$2:$AQ6277,29,false)</f>
        <v>-</v>
      </c>
      <c r="E5272" t="str">
        <f>IFERROR(__xludf.DUMMYFUNCTION("IFERROR(REGEXEXTRACT((vlookup(A5272, 'OG Data Combined'!$A$2:$AQ6277,21,false)), ""\((.*?)\)""), """")"),"")</f>
        <v/>
      </c>
    </row>
    <row r="5273">
      <c r="A5273" s="143" t="s">
        <v>41493</v>
      </c>
      <c r="B5273" s="144" t="str">
        <f>vlookup(A5273, 'OG Data Combined'!$A$2:$Z6277,25,false)</f>
        <v>-</v>
      </c>
      <c r="D5273" s="144" t="str">
        <f>vlookup(A5273, 'OG Data Combined'!$A$2:$AQ6277,29,false)</f>
        <v>-</v>
      </c>
      <c r="E5273" t="str">
        <f>IFERROR(__xludf.DUMMYFUNCTION("IFERROR(REGEXEXTRACT((vlookup(A5273, 'OG Data Combined'!$A$2:$AQ6277,21,false)), ""\((.*?)\)""), """")"),"Throws")</f>
        <v>Throws</v>
      </c>
    </row>
    <row r="5274">
      <c r="A5274" s="143" t="s">
        <v>41494</v>
      </c>
      <c r="B5274" s="166" t="str">
        <f>vlookup(A5274, 'OG Data Combined'!$A$2:$Z6277,25,false)</f>
        <v>https://x.com/nttalley2000</v>
      </c>
      <c r="D5274" s="166" t="str">
        <f>vlookup(A5274, 'OG Data Combined'!$A$2:$AQ6277,29,false)</f>
        <v>https://www.instagram.com/nttalley22/</v>
      </c>
      <c r="E5274" t="str">
        <f>IFERROR(__xludf.DUMMYFUNCTION("IFERROR(REGEXEXTRACT((vlookup(A5274, 'OG Data Combined'!$A$2:$AQ6277,21,false)), ""\((.*?)\)""), """")"),"Sprints, Jumps")</f>
        <v>Sprints, Jumps</v>
      </c>
    </row>
    <row r="5275">
      <c r="A5275" s="143" t="s">
        <v>41495</v>
      </c>
      <c r="B5275" s="166" t="str">
        <f>vlookup(A5275, 'OG Data Combined'!$A$2:$Z6277,25,false)</f>
        <v>https://twitter.com/julianwallacejr</v>
      </c>
      <c r="D5275" s="144" t="str">
        <f>vlookup(A5275, 'OG Data Combined'!$A$2:$AQ6277,29,false)</f>
        <v>-</v>
      </c>
      <c r="E5275" t="str">
        <f>IFERROR(__xludf.DUMMYFUNCTION("IFERROR(REGEXEXTRACT((vlookup(A5275, 'OG Data Combined'!$A$2:$AQ6277,21,false)), ""\((.*?)\)""), """")"),"Jumps")</f>
        <v>Jumps</v>
      </c>
    </row>
    <row r="5276">
      <c r="A5276" s="143" t="s">
        <v>41496</v>
      </c>
      <c r="B5276" s="144" t="str">
        <f>vlookup(A5276, 'OG Data Combined'!$A$2:$Z6277,25,false)</f>
        <v>-</v>
      </c>
      <c r="D5276" s="144" t="str">
        <f>vlookup(A5276, 'OG Data Combined'!$A$2:$AQ6277,29,false)</f>
        <v>-</v>
      </c>
      <c r="E5276" t="str">
        <f>IFERROR(__xludf.DUMMYFUNCTION("IFERROR(REGEXEXTRACT((vlookup(A5276, 'OG Data Combined'!$A$2:$AQ6277,21,false)), ""\((.*?)\)""), """")"),"Throws")</f>
        <v>Throws</v>
      </c>
    </row>
    <row r="5277">
      <c r="A5277" s="143" t="s">
        <v>41497</v>
      </c>
      <c r="B5277" s="144" t="str">
        <f>vlookup(A5277, 'OG Data Combined'!$A$2:$Z6277,25,false)</f>
        <v>-</v>
      </c>
      <c r="D5277" s="144" t="str">
        <f>vlookup(A5277, 'OG Data Combined'!$A$2:$AQ6277,29,false)</f>
        <v>-</v>
      </c>
      <c r="E5277" t="str">
        <f>IFERROR(__xludf.DUMMYFUNCTION("IFERROR(REGEXEXTRACT((vlookup(A5277, 'OG Data Combined'!$A$2:$AQ6277,21,false)), ""\((.*?)\)""), """")"),"Sprints")</f>
        <v>Sprints</v>
      </c>
    </row>
    <row r="5278">
      <c r="A5278" s="143" t="s">
        <v>41498</v>
      </c>
      <c r="B5278" s="144" t="str">
        <f>vlookup(A5278, 'OG Data Combined'!$A$2:$Z6277,25,false)</f>
        <v>-</v>
      </c>
      <c r="D5278" s="144" t="str">
        <f>vlookup(A5278, 'OG Data Combined'!$A$2:$AQ6277,29,false)</f>
        <v>-</v>
      </c>
      <c r="E5278" t="str">
        <f>IFERROR(__xludf.DUMMYFUNCTION("IFERROR(REGEXEXTRACT((vlookup(A5278, 'OG Data Combined'!$A$2:$AQ6277,21,false)), ""\((.*?)\)""), """")"),"Distance")</f>
        <v>Distance</v>
      </c>
    </row>
    <row r="5279">
      <c r="A5279" s="143" t="s">
        <v>41499</v>
      </c>
      <c r="B5279" s="166" t="str">
        <f>vlookup(A5279, 'OG Data Combined'!$A$2:$Z6277,25,false)</f>
        <v>https://twitter.com/coachsnyder5</v>
      </c>
      <c r="D5279" s="166" t="str">
        <f>vlookup(A5279, 'OG Data Combined'!$A$2:$AQ6277,29,false)</f>
        <v>https://www.instagram.com/caleb_snyderrr/</v>
      </c>
      <c r="E5279" t="str">
        <f>IFERROR(__xludf.DUMMYFUNCTION("IFERROR(REGEXEXTRACT((vlookup(A5279, 'OG Data Combined'!$A$2:$AQ6277,21,false)), ""\((.*?)\)""), """")"),"")</f>
        <v/>
      </c>
    </row>
    <row r="5280">
      <c r="A5280" s="143" t="s">
        <v>41500</v>
      </c>
      <c r="B5280" s="144" t="str">
        <f>vlookup(A5280, 'OG Data Combined'!$A$2:$Z6277,25,false)</f>
        <v>-</v>
      </c>
      <c r="D5280" s="144" t="str">
        <f>vlookup(A5280, 'OG Data Combined'!$A$2:$AQ6277,29,false)</f>
        <v>-</v>
      </c>
      <c r="E5280" t="str">
        <f>IFERROR(__xludf.DUMMYFUNCTION("IFERROR(REGEXEXTRACT((vlookup(A5280, 'OG Data Combined'!$A$2:$AQ6277,21,false)), ""\((.*?)\)""), """")"),"")</f>
        <v/>
      </c>
    </row>
    <row r="5281">
      <c r="A5281" s="143" t="s">
        <v>41501</v>
      </c>
      <c r="B5281" s="144" t="str">
        <f>vlookup(A5281, 'OG Data Combined'!$A$2:$Z6277,25,false)</f>
        <v>-</v>
      </c>
      <c r="D5281" s="144" t="str">
        <f>vlookup(A5281, 'OG Data Combined'!$A$2:$AQ6277,29,false)</f>
        <v>-</v>
      </c>
      <c r="E5281" t="str">
        <f>IFERROR(__xludf.DUMMYFUNCTION("IFERROR(REGEXEXTRACT((vlookup(A5281, 'OG Data Combined'!$A$2:$AQ6277,21,false)), ""\((.*?)\)""), """")"),"Throws")</f>
        <v>Throws</v>
      </c>
    </row>
    <row r="5282">
      <c r="A5282" s="143" t="s">
        <v>41502</v>
      </c>
      <c r="B5282" s="144" t="str">
        <f>vlookup(A5282, 'OG Data Combined'!$A$2:$Z6277,25,false)</f>
        <v>-</v>
      </c>
      <c r="D5282" s="144" t="str">
        <f>vlookup(A5282, 'OG Data Combined'!$A$2:$AQ6277,29,false)</f>
        <v>-</v>
      </c>
      <c r="E5282" t="str">
        <f>IFERROR(__xludf.DUMMYFUNCTION("IFERROR(REGEXEXTRACT((vlookup(A5282, 'OG Data Combined'!$A$2:$AQ6277,21,false)), ""\((.*?)\)""), """")"),"Sprints, Jumps")</f>
        <v>Sprints, Jumps</v>
      </c>
    </row>
    <row r="5283">
      <c r="A5283" s="143" t="s">
        <v>41503</v>
      </c>
      <c r="B5283" s="144" t="str">
        <f>vlookup(A5283, 'OG Data Combined'!$A$2:$Z6277,25,false)</f>
        <v>-</v>
      </c>
      <c r="D5283" s="144" t="str">
        <f>vlookup(A5283, 'OG Data Combined'!$A$2:$AQ6277,29,false)</f>
        <v>-</v>
      </c>
      <c r="E5283" t="str">
        <f>IFERROR(__xludf.DUMMYFUNCTION("IFERROR(REGEXEXTRACT((vlookup(A5283, 'OG Data Combined'!$A$2:$AQ6277,21,false)), ""\((.*?)\)""), """")"),"Pole Vault")</f>
        <v>Pole Vault</v>
      </c>
    </row>
    <row r="5284">
      <c r="A5284" s="143" t="s">
        <v>41504</v>
      </c>
      <c r="B5284" s="144" t="str">
        <f>vlookup(A5284, 'OG Data Combined'!$A$2:$Z6277,25,false)</f>
        <v>-</v>
      </c>
      <c r="D5284" s="144" t="str">
        <f>vlookup(A5284, 'OG Data Combined'!$A$2:$AQ6277,29,false)</f>
        <v>-</v>
      </c>
      <c r="E5284" t="str">
        <f>IFERROR(__xludf.DUMMYFUNCTION("IFERROR(REGEXEXTRACT((vlookup(A5284, 'OG Data Combined'!$A$2:$AQ6277,21,false)), ""\((.*?)\)""), """")"),"Hurdles, Distance")</f>
        <v>Hurdles, Distance</v>
      </c>
    </row>
    <row r="5285">
      <c r="A5285" s="143" t="s">
        <v>41505</v>
      </c>
      <c r="B5285" s="144" t="str">
        <f>vlookup(A5285, 'OG Data Combined'!$A$2:$Z6277,25,false)</f>
        <v>-</v>
      </c>
      <c r="D5285" s="166" t="str">
        <f>vlookup(A5285, 'OG Data Combined'!$A$2:$AQ6277,29,false)</f>
        <v>https://www.instagram.com/beiler7/</v>
      </c>
      <c r="E5285" t="str">
        <f>IFERROR(__xludf.DUMMYFUNCTION("IFERROR(REGEXEXTRACT((vlookup(A5285, 'OG Data Combined'!$A$2:$AQ6277,21,false)), ""\((.*?)\)""), """")"),"Distance")</f>
        <v>Distance</v>
      </c>
    </row>
    <row r="5286">
      <c r="A5286" s="143" t="s">
        <v>41506</v>
      </c>
      <c r="B5286" s="144" t="str">
        <f>vlookup(A5286, 'OG Data Combined'!$A$2:$Z6277,25,false)</f>
        <v>-</v>
      </c>
      <c r="D5286" s="144" t="str">
        <f>vlookup(A5286, 'OG Data Combined'!$A$2:$AQ6277,29,false)</f>
        <v>-</v>
      </c>
      <c r="E5286" t="str">
        <f>IFERROR(__xludf.DUMMYFUNCTION("IFERROR(REGEXEXTRACT((vlookup(A5286, 'OG Data Combined'!$A$2:$AQ6277,21,false)), ""\((.*?)\)""), """")"),"Distance")</f>
        <v>Distance</v>
      </c>
    </row>
    <row r="5287">
      <c r="A5287" s="143" t="s">
        <v>41507</v>
      </c>
      <c r="B5287" s="166" t="str">
        <f>vlookup(A5287, 'OG Data Combined'!$A$2:$Z6277,25,false)</f>
        <v>https://x.com/weskundo</v>
      </c>
      <c r="D5287" s="144" t="str">
        <f>vlookup(A5287, 'OG Data Combined'!$A$2:$AQ6277,29,false)</f>
        <v>-</v>
      </c>
      <c r="E5287" t="str">
        <f>IFERROR(__xludf.DUMMYFUNCTION("IFERROR(REGEXEXTRACT((vlookup(A5287, 'OG Data Combined'!$A$2:$AQ6277,21,false)), ""\((.*?)\)""), """")"),"Distance")</f>
        <v>Distance</v>
      </c>
    </row>
    <row r="5288">
      <c r="A5288" s="143" t="s">
        <v>41508</v>
      </c>
      <c r="B5288" s="166" t="str">
        <f>vlookup(A5288, 'OG Data Combined'!$A$2:$Z6277,25,false)</f>
        <v>https://twitter.com/katie_wise100</v>
      </c>
      <c r="D5288" s="144" t="str">
        <f>vlookup(A5288, 'OG Data Combined'!$A$2:$AQ6277,29,false)</f>
        <v>-</v>
      </c>
      <c r="E5288" t="str">
        <f>IFERROR(__xludf.DUMMYFUNCTION("IFERROR(REGEXEXTRACT((vlookup(A5288, 'OG Data Combined'!$A$2:$AQ6277,21,false)), ""\((.*?)\)""), """")"),"")</f>
        <v/>
      </c>
    </row>
    <row r="5289">
      <c r="A5289" s="143" t="s">
        <v>41509</v>
      </c>
      <c r="B5289" s="144" t="str">
        <f>vlookup(A5289, 'OG Data Combined'!$A$2:$Z6277,25,false)</f>
        <v>-</v>
      </c>
      <c r="D5289" s="144" t="str">
        <f>vlookup(A5289, 'OG Data Combined'!$A$2:$AQ6277,29,false)</f>
        <v>-</v>
      </c>
      <c r="E5289" t="str">
        <f>IFERROR(__xludf.DUMMYFUNCTION("IFERROR(REGEXEXTRACT((vlookup(A5289, 'OG Data Combined'!$A$2:$AQ6277,21,false)), ""\((.*?)\)""), """")"),"")</f>
        <v/>
      </c>
    </row>
    <row r="5290">
      <c r="A5290" s="143" t="s">
        <v>41510</v>
      </c>
      <c r="B5290" s="166" t="str">
        <f>vlookup(A5290, 'OG Data Combined'!$A$2:$Z6277,25,false)</f>
        <v>https://x.com/bconfident9</v>
      </c>
      <c r="D5290" s="166" t="str">
        <f>vlookup(A5290, 'OG Data Combined'!$A$2:$AQ6277,29,false)</f>
        <v>https://www.instagram.com/coach_mych/</v>
      </c>
      <c r="E5290" t="str">
        <f>IFERROR(__xludf.DUMMYFUNCTION("IFERROR(REGEXEXTRACT((vlookup(A5290, 'OG Data Combined'!$A$2:$AQ6277,21,false)), ""\((.*?)\)""), """")"),"Mid-Distance")</f>
        <v>Mid-Distance</v>
      </c>
    </row>
    <row r="5291">
      <c r="A5291" s="143" t="s">
        <v>41511</v>
      </c>
      <c r="B5291" s="166" t="str">
        <f>vlookup(A5291, 'OG Data Combined'!$A$2:$Z6277,25,false)</f>
        <v>https://x.com/devynmikell</v>
      </c>
      <c r="D5291" s="166" t="str">
        <f>vlookup(A5291, 'OG Data Combined'!$A$2:$AQ6277,29,false)</f>
        <v>https://www.instagram.com/devyn.mikell/</v>
      </c>
      <c r="E5291" t="str">
        <f>IFERROR(__xludf.DUMMYFUNCTION("IFERROR(REGEXEXTRACT((vlookup(A5291, 'OG Data Combined'!$A$2:$AQ6277,21,false)), ""\((.*?)\)""), """")"),"Jumps")</f>
        <v>Jumps</v>
      </c>
    </row>
    <row r="5292">
      <c r="A5292" s="143" t="s">
        <v>41512</v>
      </c>
      <c r="B5292" s="144" t="str">
        <f>vlookup(A5292, 'OG Data Combined'!$A$2:$Z6277,25,false)</f>
        <v>-</v>
      </c>
      <c r="D5292" s="144" t="str">
        <f>vlookup(A5292, 'OG Data Combined'!$A$2:$AQ6277,29,false)</f>
        <v>-</v>
      </c>
      <c r="E5292" t="str">
        <f>IFERROR(__xludf.DUMMYFUNCTION("IFERROR(REGEXEXTRACT((vlookup(A5292, 'OG Data Combined'!$A$2:$AQ6277,21,false)), ""\((.*?)\)""), """")"),"Hurdles")</f>
        <v>Hurdles</v>
      </c>
    </row>
    <row r="5293">
      <c r="A5293" s="143" t="s">
        <v>41513</v>
      </c>
      <c r="B5293" s="144" t="str">
        <f>vlookup(A5293, 'OG Data Combined'!$A$2:$Z6277,25,false)</f>
        <v>-</v>
      </c>
      <c r="D5293" s="144" t="str">
        <f>vlookup(A5293, 'OG Data Combined'!$A$2:$AQ6277,29,false)</f>
        <v>-</v>
      </c>
      <c r="E5293" t="str">
        <f>IFERROR(__xludf.DUMMYFUNCTION("IFERROR(REGEXEXTRACT((vlookup(A5293, 'OG Data Combined'!$A$2:$AQ6277,21,false)), ""\((.*?)\)""), """")"),"Distance")</f>
        <v>Distance</v>
      </c>
    </row>
    <row r="5294">
      <c r="A5294" s="143" t="s">
        <v>41514</v>
      </c>
      <c r="B5294" s="166" t="str">
        <f>vlookup(A5294, 'OG Data Combined'!$A$2:$Z6277,25,false)</f>
        <v>https://twitter.com/courtneykerr15</v>
      </c>
      <c r="D5294" s="144" t="str">
        <f>vlookup(A5294, 'OG Data Combined'!$A$2:$AQ6277,29,false)</f>
        <v>-</v>
      </c>
      <c r="E5294" t="str">
        <f>IFERROR(__xludf.DUMMYFUNCTION("IFERROR(REGEXEXTRACT((vlookup(A5294, 'OG Data Combined'!$A$2:$AQ6277,21,false)), ""\((.*?)\)""), """")"),"Distance")</f>
        <v>Distance</v>
      </c>
    </row>
    <row r="5295">
      <c r="A5295" s="143" t="s">
        <v>41515</v>
      </c>
      <c r="B5295" s="144" t="str">
        <f>vlookup(A5295, 'OG Data Combined'!$A$2:$Z6277,25,false)</f>
        <v>-</v>
      </c>
      <c r="D5295" s="144" t="str">
        <f>vlookup(A5295, 'OG Data Combined'!$A$2:$AQ6277,29,false)</f>
        <v>-</v>
      </c>
      <c r="E5295" t="str">
        <f>IFERROR(__xludf.DUMMYFUNCTION("IFERROR(REGEXEXTRACT((vlookup(A5295, 'OG Data Combined'!$A$2:$AQ6277,21,false)), ""\((.*?)\)""), """")"),"")</f>
        <v/>
      </c>
    </row>
    <row r="5296">
      <c r="A5296" s="143" t="s">
        <v>41516</v>
      </c>
      <c r="B5296" s="144" t="str">
        <f>vlookup(A5296, 'OG Data Combined'!$A$2:$Z6277,25,false)</f>
        <v>-</v>
      </c>
      <c r="D5296" s="144" t="str">
        <f>vlookup(A5296, 'OG Data Combined'!$A$2:$AQ6277,29,false)</f>
        <v>-</v>
      </c>
      <c r="E5296" t="str">
        <f>IFERROR(__xludf.DUMMYFUNCTION("IFERROR(REGEXEXTRACT((vlookup(A5296, 'OG Data Combined'!$A$2:$AQ6277,21,false)), ""\((.*?)\)""), """")"),"")</f>
        <v/>
      </c>
    </row>
    <row r="5297">
      <c r="A5297" s="143" t="s">
        <v>41517</v>
      </c>
      <c r="B5297" s="144" t="str">
        <f>vlookup(A5297, 'OG Data Combined'!$A$2:$Z6277,25,false)</f>
        <v>-</v>
      </c>
      <c r="D5297" s="144" t="str">
        <f>vlookup(A5297, 'OG Data Combined'!$A$2:$AQ6277,29,false)</f>
        <v>-</v>
      </c>
      <c r="E5297" t="str">
        <f>IFERROR(__xludf.DUMMYFUNCTION("IFERROR(REGEXEXTRACT((vlookup(A5297, 'OG Data Combined'!$A$2:$AQ6277,21,false)), ""\((.*?)\)""), """")"),"Throws")</f>
        <v>Throws</v>
      </c>
    </row>
    <row r="5298">
      <c r="A5298" s="143" t="s">
        <v>41518</v>
      </c>
      <c r="B5298" s="144" t="str">
        <f>vlookup(A5298, 'OG Data Combined'!$A$2:$Z6277,25,false)</f>
        <v>-</v>
      </c>
      <c r="D5298" s="144" t="str">
        <f>vlookup(A5298, 'OG Data Combined'!$A$2:$AQ6277,29,false)</f>
        <v>-</v>
      </c>
      <c r="E5298" t="str">
        <f>IFERROR(__xludf.DUMMYFUNCTION("IFERROR(REGEXEXTRACT((vlookup(A5298, 'OG Data Combined'!$A$2:$AQ6277,21,false)), ""\((.*?)\)""), """")"),"Pole Vault")</f>
        <v>Pole Vault</v>
      </c>
    </row>
    <row r="5299">
      <c r="A5299" s="143" t="s">
        <v>41519</v>
      </c>
      <c r="B5299" s="144" t="str">
        <f>vlookup(A5299, 'OG Data Combined'!$A$2:$Z6277,25,false)</f>
        <v>-</v>
      </c>
      <c r="D5299" s="144" t="str">
        <f>vlookup(A5299, 'OG Data Combined'!$A$2:$AQ6277,29,false)</f>
        <v>-</v>
      </c>
      <c r="E5299" t="str">
        <f>IFERROR(__xludf.DUMMYFUNCTION("IFERROR(REGEXEXTRACT((vlookup(A5299, 'OG Data Combined'!$A$2:$AQ6277,21,false)), ""\((.*?)\)""), """")"),"Jumps")</f>
        <v>Jumps</v>
      </c>
    </row>
    <row r="5300">
      <c r="A5300" s="143" t="s">
        <v>41520</v>
      </c>
      <c r="B5300" s="144" t="str">
        <f>vlookup(A5300, 'OG Data Combined'!$A$2:$Z6277,25,false)</f>
        <v>-</v>
      </c>
      <c r="D5300" s="144" t="str">
        <f>vlookup(A5300, 'OG Data Combined'!$A$2:$AQ6277,29,false)</f>
        <v>-</v>
      </c>
      <c r="E5300" t="str">
        <f>IFERROR(__xludf.DUMMYFUNCTION("IFERROR(REGEXEXTRACT((vlookup(A5300, 'OG Data Combined'!$A$2:$AQ6277,21,false)), ""\((.*?)\)""), """")"),"Distance")</f>
        <v>Distance</v>
      </c>
    </row>
    <row r="5301">
      <c r="A5301" s="143" t="s">
        <v>41521</v>
      </c>
      <c r="B5301" s="166" t="str">
        <f>vlookup(A5301, 'OG Data Combined'!$A$2:$Z6277,25,false)</f>
        <v>https://twitter.com/coachderekgay</v>
      </c>
      <c r="D5301" s="144" t="str">
        <f>vlookup(A5301, 'OG Data Combined'!$A$2:$AQ6277,29,false)</f>
        <v>-</v>
      </c>
      <c r="E5301" t="str">
        <f>IFERROR(__xludf.DUMMYFUNCTION("IFERROR(REGEXEXTRACT((vlookup(A5301, 'OG Data Combined'!$A$2:$AQ6277,21,false)), ""\((.*?)\)""), """")"),"Sprints, Hurdles")</f>
        <v>Sprints, Hurdles</v>
      </c>
    </row>
    <row r="5302">
      <c r="A5302" s="143" t="s">
        <v>41522</v>
      </c>
      <c r="B5302" s="144" t="str">
        <f>vlookup(A5302, 'OG Data Combined'!$A$2:$Z6277,25,false)</f>
        <v>-</v>
      </c>
      <c r="D5302" s="166" t="str">
        <f>vlookup(A5302, 'OG Data Combined'!$A$2:$AQ6277,29,false)</f>
        <v>https://www.instagram.com/haleyanderson93</v>
      </c>
      <c r="E5302" t="str">
        <f>IFERROR(__xludf.DUMMYFUNCTION("IFERROR(REGEXEXTRACT((vlookup(A5302, 'OG Data Combined'!$A$2:$AQ6277,21,false)), ""\((.*?)\)""), """")"),"Throws")</f>
        <v>Throws</v>
      </c>
    </row>
    <row r="5303">
      <c r="A5303" s="143" t="s">
        <v>41523</v>
      </c>
      <c r="B5303" s="144" t="str">
        <f>vlookup(A5303, 'OG Data Combined'!$A$2:$Z6277,25,false)</f>
        <v>-</v>
      </c>
      <c r="D5303" s="144" t="str">
        <f>vlookup(A5303, 'OG Data Combined'!$A$2:$AQ6277,29,false)</f>
        <v>-</v>
      </c>
      <c r="E5303" t="str">
        <f>IFERROR(__xludf.DUMMYFUNCTION("IFERROR(REGEXEXTRACT((vlookup(A5303, 'OG Data Combined'!$A$2:$AQ6277,21,false)), ""\((.*?)\)""), """")"),"Pole Vault")</f>
        <v>Pole Vault</v>
      </c>
    </row>
    <row r="5304">
      <c r="A5304" s="143" t="s">
        <v>41524</v>
      </c>
      <c r="B5304" s="166" t="str">
        <f>vlookup(A5304, 'OG Data Combined'!$A$2:$Z6277,25,false)</f>
        <v>https://twitter.com/kristinsommers1/</v>
      </c>
      <c r="D5304" s="144" t="str">
        <f>vlookup(A5304, 'OG Data Combined'!$A$2:$AQ6277,29,false)</f>
        <v>-</v>
      </c>
      <c r="E5304" t="str">
        <f>IFERROR(__xludf.DUMMYFUNCTION("IFERROR(REGEXEXTRACT((vlookup(A5304, 'OG Data Combined'!$A$2:$AQ6277,21,false)), ""\((.*?)\)""), """")"),"Jumps")</f>
        <v>Jumps</v>
      </c>
    </row>
    <row r="5305">
      <c r="A5305" s="143" t="s">
        <v>41525</v>
      </c>
      <c r="B5305" s="144" t="str">
        <f>vlookup(A5305, 'OG Data Combined'!$A$2:$Z6277,25,false)</f>
        <v>-</v>
      </c>
      <c r="D5305" s="144" t="str">
        <f>vlookup(A5305, 'OG Data Combined'!$A$2:$AQ6277,29,false)</f>
        <v>-</v>
      </c>
      <c r="E5305" t="str">
        <f>IFERROR(__xludf.DUMMYFUNCTION("IFERROR(REGEXEXTRACT((vlookup(A5305, 'OG Data Combined'!$A$2:$AQ6277,21,false)), ""\((.*?)\)""), """")"),"Hurdles")</f>
        <v>Hurdles</v>
      </c>
    </row>
    <row r="5306">
      <c r="A5306" s="143" t="s">
        <v>41526</v>
      </c>
      <c r="B5306" s="166" t="str">
        <f>vlookup(A5306, 'OG Data Combined'!$A$2:$Z6277,25,false)</f>
        <v>https://twitter.com/jardawg1</v>
      </c>
      <c r="D5306" s="144" t="str">
        <f>vlookup(A5306, 'OG Data Combined'!$A$2:$AQ6277,29,false)</f>
        <v>-</v>
      </c>
      <c r="E5306" t="str">
        <f>IFERROR(__xludf.DUMMYFUNCTION("IFERROR(REGEXEXTRACT((vlookup(A5306, 'OG Data Combined'!$A$2:$AQ6277,21,false)), ""\((.*?)\)""), """")"),"Distance")</f>
        <v>Distance</v>
      </c>
    </row>
    <row r="5307">
      <c r="A5307" s="143" t="s">
        <v>41527</v>
      </c>
      <c r="B5307" s="144" t="str">
        <f>vlookup(A5307, 'OG Data Combined'!$A$2:$Z6277,25,false)</f>
        <v>-</v>
      </c>
      <c r="D5307" s="144" t="str">
        <f>vlookup(A5307, 'OG Data Combined'!$A$2:$AQ6277,29,false)</f>
        <v>-</v>
      </c>
      <c r="E5307" t="str">
        <f>IFERROR(__xludf.DUMMYFUNCTION("IFERROR(REGEXEXTRACT((vlookup(A5307, 'OG Data Combined'!$A$2:$AQ6277,21,false)), ""\((.*?)\)""), """")"),"")</f>
        <v/>
      </c>
    </row>
    <row r="5308">
      <c r="A5308" s="143" t="s">
        <v>41528</v>
      </c>
      <c r="B5308" s="144" t="str">
        <f>vlookup(A5308, 'OG Data Combined'!$A$2:$Z6277,25,false)</f>
        <v>-</v>
      </c>
      <c r="D5308" s="144" t="str">
        <f>vlookup(A5308, 'OG Data Combined'!$A$2:$AQ6277,29,false)</f>
        <v>-</v>
      </c>
      <c r="E5308" t="str">
        <f>IFERROR(__xludf.DUMMYFUNCTION("IFERROR(REGEXEXTRACT((vlookup(A5308, 'OG Data Combined'!$A$2:$AQ6277,21,false)), ""\((.*?)\)""), """")"),"")</f>
        <v/>
      </c>
    </row>
    <row r="5309">
      <c r="A5309" s="143" t="s">
        <v>41529</v>
      </c>
      <c r="B5309" s="144" t="str">
        <f>vlookup(A5309, 'OG Data Combined'!$A$2:$Z6277,25,false)</f>
        <v>-</v>
      </c>
      <c r="D5309" s="144" t="str">
        <f>vlookup(A5309, 'OG Data Combined'!$A$2:$AQ6277,29,false)</f>
        <v>-</v>
      </c>
      <c r="E5309" t="str">
        <f>IFERROR(__xludf.DUMMYFUNCTION("IFERROR(REGEXEXTRACT((vlookup(A5309, 'OG Data Combined'!$A$2:$AQ6277,21,false)), ""\((.*?)\)""), """")"),"")</f>
        <v/>
      </c>
    </row>
    <row r="5310">
      <c r="A5310" s="143" t="s">
        <v>41530</v>
      </c>
      <c r="B5310" s="166" t="str">
        <f>vlookup(A5310, 'OG Data Combined'!$A$2:$Z6277,25,false)</f>
        <v>https://x.com/coachmiessner</v>
      </c>
      <c r="D5310" s="144" t="str">
        <f>vlookup(A5310, 'OG Data Combined'!$A$2:$AQ6277,29,false)</f>
        <v>-</v>
      </c>
      <c r="E5310" t="str">
        <f>IFERROR(__xludf.DUMMYFUNCTION("IFERROR(REGEXEXTRACT((vlookup(A5310, 'OG Data Combined'!$A$2:$AQ6277,21,false)), ""\((.*?)\)""), """")"),"")</f>
        <v/>
      </c>
    </row>
    <row r="5311">
      <c r="A5311" s="143" t="s">
        <v>41531</v>
      </c>
      <c r="B5311" s="166" t="str">
        <f>vlookup(A5311, 'OG Data Combined'!$A$2:$Z6277,25,false)</f>
        <v>https://twitter.com/_coachdmartin</v>
      </c>
      <c r="D5311" s="166" t="str">
        <f>vlookup(A5311, 'OG Data Combined'!$A$2:$AQ6277,29,false)</f>
        <v>https://www.instagram.com/coach.dmartin/</v>
      </c>
      <c r="E5311" t="str">
        <f>IFERROR(__xludf.DUMMYFUNCTION("IFERROR(REGEXEXTRACT((vlookup(A5311, 'OG Data Combined'!$A$2:$AQ6277,21,false)), ""\((.*?)\)""), """")"),"")</f>
        <v/>
      </c>
    </row>
    <row r="5312">
      <c r="A5312" s="143" t="s">
        <v>41532</v>
      </c>
      <c r="B5312" s="144" t="str">
        <f>vlookup(A5312, 'OG Data Combined'!$A$2:$Z6277,25,false)</f>
        <v>-</v>
      </c>
      <c r="D5312" s="144" t="str">
        <f>vlookup(A5312, 'OG Data Combined'!$A$2:$AQ6277,29,false)</f>
        <v>-</v>
      </c>
      <c r="E5312" t="str">
        <f>IFERROR(__xludf.DUMMYFUNCTION("IFERROR(REGEXEXTRACT((vlookup(A5312, 'OG Data Combined'!$A$2:$AQ6277,21,false)), ""\((.*?)\)""), """")"),"")</f>
        <v/>
      </c>
    </row>
    <row r="5313">
      <c r="A5313" s="143" t="s">
        <v>41533</v>
      </c>
      <c r="B5313" s="144" t="str">
        <f>vlookup(A5313, 'OG Data Combined'!$A$2:$Z6277,25,false)</f>
        <v>-</v>
      </c>
      <c r="D5313" s="166" t="str">
        <f>vlookup(A5313, 'OG Data Combined'!$A$2:$AQ6277,29,false)</f>
        <v>https://www.instagram.com/coach_brad_johnson/</v>
      </c>
      <c r="E5313" t="str">
        <f>IFERROR(__xludf.DUMMYFUNCTION("IFERROR(REGEXEXTRACT((vlookup(A5313, 'OG Data Combined'!$A$2:$AQ6277,21,false)), ""\((.*?)\)""), """")"),"")</f>
        <v/>
      </c>
    </row>
    <row r="5314">
      <c r="A5314" s="143" t="s">
        <v>41534</v>
      </c>
      <c r="B5314" s="144" t="str">
        <f>vlookup(A5314, 'OG Data Combined'!$A$2:$Z6277,25,false)</f>
        <v>-</v>
      </c>
      <c r="D5314" s="144" t="str">
        <f>vlookup(A5314, 'OG Data Combined'!$A$2:$AQ6277,29,false)</f>
        <v>-</v>
      </c>
      <c r="E5314" t="str">
        <f>IFERROR(__xludf.DUMMYFUNCTION("IFERROR(REGEXEXTRACT((vlookup(A5314, 'OG Data Combined'!$A$2:$AQ6277,21,false)), ""\((.*?)\)""), """")"),"")</f>
        <v/>
      </c>
    </row>
    <row r="5315">
      <c r="A5315" s="143" t="s">
        <v>41535</v>
      </c>
      <c r="B5315" s="152" t="str">
        <f>vlookup(A5315, 'OG Data Combined'!$A$2:$Z6277,25,false)</f>
        <v/>
      </c>
      <c r="D5315" s="154" t="str">
        <f>vlookup(A5315, 'OG Data Combined'!$A$2:$AQ6277,29,false)</f>
        <v/>
      </c>
      <c r="E5315" t="str">
        <f>IFERROR(__xludf.DUMMYFUNCTION("IFERROR(REGEXEXTRACT((vlookup(A5315, 'OG Data Combined'!$A$2:$AQ6277,21,false)), ""\((.*?)\)""), """")"),"Sprints")</f>
        <v>Sprints</v>
      </c>
    </row>
    <row r="5316">
      <c r="A5316" s="143" t="s">
        <v>41536</v>
      </c>
      <c r="B5316" s="144" t="str">
        <f>vlookup(A5316, 'OG Data Combined'!$A$2:$Z6277,25,false)</f>
        <v>-</v>
      </c>
      <c r="D5316" s="144" t="str">
        <f>vlookup(A5316, 'OG Data Combined'!$A$2:$AQ6277,29,false)</f>
        <v>-</v>
      </c>
      <c r="E5316" t="str">
        <f>IFERROR(__xludf.DUMMYFUNCTION("IFERROR(REGEXEXTRACT((vlookup(A5316, 'OG Data Combined'!$A$2:$AQ6277,21,false)), ""\((.*?)\)""), """")"),"Distance")</f>
        <v>Distance</v>
      </c>
    </row>
    <row r="5317">
      <c r="A5317" s="143" t="s">
        <v>42428</v>
      </c>
      <c r="B5317" s="166" t="str">
        <f>vlookup(A5317, 'OG Data Combined'!$A$2:$Z6277,25,false)</f>
        <v>https://x.com/wilder_kaitlyn</v>
      </c>
      <c r="D5317" s="144" t="str">
        <f>vlookup(A5317, 'OG Data Combined'!$A$2:$AQ6277,29,false)</f>
        <v>-</v>
      </c>
      <c r="E5317" t="str">
        <f>IFERROR(__xludf.DUMMYFUNCTION("IFERROR(REGEXEXTRACT((vlookup(A5317, 'OG Data Combined'!$A$2:$AQ6277,21,false)), ""\((.*?)\)""), """")"),"")</f>
        <v/>
      </c>
    </row>
    <row r="5318">
      <c r="A5318" s="143" t="s">
        <v>41537</v>
      </c>
      <c r="B5318" s="144" t="str">
        <f>vlookup(A5318, 'OG Data Combined'!$A$2:$Z6277,25,false)</f>
        <v>-</v>
      </c>
      <c r="D5318" s="144" t="str">
        <f>vlookup(A5318, 'OG Data Combined'!$A$2:$AQ6277,29,false)</f>
        <v>-</v>
      </c>
      <c r="E5318" t="str">
        <f>IFERROR(__xludf.DUMMYFUNCTION("IFERROR(REGEXEXTRACT((vlookup(A5318, 'OG Data Combined'!$A$2:$AQ6277,21,false)), ""\((.*?)\)""), """")"),"Long-Jump, Triple-Jump")</f>
        <v>Long-Jump, Triple-Jump</v>
      </c>
    </row>
    <row r="5319">
      <c r="A5319" s="143" t="s">
        <v>41538</v>
      </c>
      <c r="B5319" s="154" t="str">
        <f>vlookup(A5319, 'OG Data Combined'!$A$2:$Z6277,25,false)</f>
        <v/>
      </c>
      <c r="D5319" s="154" t="str">
        <f>vlookup(A5319, 'OG Data Combined'!$A$2:$AQ6277,29,false)</f>
        <v/>
      </c>
      <c r="E5319" t="str">
        <f>IFERROR(__xludf.DUMMYFUNCTION("IFERROR(REGEXEXTRACT((vlookup(A5319, 'OG Data Combined'!$A$2:$AQ6277,21,false)), ""\((.*?)\)""), """")"),"")</f>
        <v/>
      </c>
    </row>
    <row r="5320">
      <c r="A5320" s="143" t="s">
        <v>41539</v>
      </c>
      <c r="B5320" s="166" t="str">
        <f>vlookup(A5320, 'OG Data Combined'!$A$2:$Z6277,25,false)</f>
        <v>https://twitter.com/jstnpstr/</v>
      </c>
      <c r="D5320" s="144" t="str">
        <f>vlookup(A5320, 'OG Data Combined'!$A$2:$AQ6277,29,false)</f>
        <v>-</v>
      </c>
      <c r="E5320" t="str">
        <f>IFERROR(__xludf.DUMMYFUNCTION("IFERROR(REGEXEXTRACT((vlookup(A5320, 'OG Data Combined'!$A$2:$AQ6277,21,false)), ""\((.*?)\)""), """")"),"Throws")</f>
        <v>Throws</v>
      </c>
    </row>
    <row r="5321">
      <c r="A5321" s="143" t="s">
        <v>41540</v>
      </c>
      <c r="B5321" s="144" t="str">
        <f>vlookup(A5321, 'OG Data Combined'!$A$2:$Z6277,25,false)</f>
        <v>-</v>
      </c>
      <c r="D5321" s="144" t="str">
        <f>vlookup(A5321, 'OG Data Combined'!$A$2:$AQ6277,29,false)</f>
        <v>-</v>
      </c>
      <c r="E5321" t="str">
        <f>IFERROR(__xludf.DUMMYFUNCTION("IFERROR(REGEXEXTRACT((vlookup(A5321, 'OG Data Combined'!$A$2:$AQ6277,21,false)), ""\((.*?)\)""), """")"),"Pole Vault")</f>
        <v>Pole Vault</v>
      </c>
    </row>
    <row r="5322">
      <c r="A5322" s="143" t="s">
        <v>41541</v>
      </c>
      <c r="B5322" s="144" t="str">
        <f>vlookup(A5322, 'OG Data Combined'!$A$2:$Z6277,25,false)</f>
        <v>-</v>
      </c>
      <c r="D5322" s="144" t="str">
        <f>vlookup(A5322, 'OG Data Combined'!$A$2:$AQ6277,29,false)</f>
        <v>-</v>
      </c>
      <c r="E5322" t="str">
        <f>IFERROR(__xludf.DUMMYFUNCTION("IFERROR(REGEXEXTRACT((vlookup(A5322, 'OG Data Combined'!$A$2:$AQ6277,21,false)), ""\((.*?)\)""), """")"),"Javelin")</f>
        <v>Javelin</v>
      </c>
    </row>
    <row r="5323">
      <c r="A5323" s="143" t="s">
        <v>41542</v>
      </c>
      <c r="B5323" s="166" t="str">
        <f>vlookup(A5323, 'OG Data Combined'!$A$2:$Z6277,25,false)</f>
        <v>https://x.com/jveenstra1</v>
      </c>
      <c r="D5323" s="166" t="str">
        <f>vlookup(A5323, 'OG Data Combined'!$A$2:$AQ6277,29,false)</f>
        <v>https://www.instagram.com/jveenstra1/</v>
      </c>
      <c r="E5323" t="str">
        <f>IFERROR(__xludf.DUMMYFUNCTION("IFERROR(REGEXEXTRACT((vlookup(A5323, 'OG Data Combined'!$A$2:$AQ6277,21,false)), ""\((.*?)\)""), """")"),"Distance")</f>
        <v>Distance</v>
      </c>
    </row>
    <row r="5324">
      <c r="A5324" s="143" t="s">
        <v>41543</v>
      </c>
      <c r="B5324" s="144" t="str">
        <f>vlookup(A5324, 'OG Data Combined'!$A$2:$Z6277,25,false)</f>
        <v>-</v>
      </c>
      <c r="D5324" s="144" t="str">
        <f>vlookup(A5324, 'OG Data Combined'!$A$2:$AQ6277,29,false)</f>
        <v>-</v>
      </c>
      <c r="E5324" t="str">
        <f>IFERROR(__xludf.DUMMYFUNCTION("IFERROR(REGEXEXTRACT((vlookup(A5324, 'OG Data Combined'!$A$2:$AQ6277,21,false)), ""\((.*?)\)""), """")"),"Distance, High-Jump")</f>
        <v>Distance, High-Jump</v>
      </c>
    </row>
    <row r="5325">
      <c r="A5325" s="143" t="s">
        <v>41544</v>
      </c>
      <c r="B5325" s="154" t="str">
        <f>vlookup(A5325, 'OG Data Combined'!$A$2:$Z6277,25,false)</f>
        <v/>
      </c>
      <c r="D5325" s="154" t="str">
        <f>vlookup(A5325, 'OG Data Combined'!$A$2:$AQ6277,29,false)</f>
        <v/>
      </c>
      <c r="E5325" t="str">
        <f>IFERROR(__xludf.DUMMYFUNCTION("IFERROR(REGEXEXTRACT((vlookup(A5325, 'OG Data Combined'!$A$2:$AQ6277,21,false)), ""\((.*?)\)""), """")"),"")</f>
        <v/>
      </c>
    </row>
    <row r="5326">
      <c r="A5326" s="143" t="s">
        <v>41545</v>
      </c>
      <c r="B5326" s="144" t="str">
        <f>vlookup(A5326, 'OG Data Combined'!$A$2:$Z6277,25,false)</f>
        <v>-</v>
      </c>
      <c r="D5326" s="166" t="str">
        <f>vlookup(A5326, 'OG Data Combined'!$A$2:$AQ6277,29,false)</f>
        <v>https://www.instagram.com/tsvault/</v>
      </c>
      <c r="E5326" t="str">
        <f>IFERROR(__xludf.DUMMYFUNCTION("IFERROR(REGEXEXTRACT((vlookup(A5326, 'OG Data Combined'!$A$2:$AQ6277,21,false)), ""\((.*?)\)""), """")"),"Distance, Pole Vault")</f>
        <v>Distance, Pole Vault</v>
      </c>
    </row>
    <row r="5327">
      <c r="A5327" s="143" t="s">
        <v>41546</v>
      </c>
      <c r="B5327" s="144" t="str">
        <f>vlookup(A5327, 'OG Data Combined'!$A$2:$Z6277,25,false)</f>
        <v>-</v>
      </c>
      <c r="D5327" s="144" t="str">
        <f>vlookup(A5327, 'OG Data Combined'!$A$2:$AQ6277,29,false)</f>
        <v>-</v>
      </c>
      <c r="E5327" t="str">
        <f>IFERROR(__xludf.DUMMYFUNCTION("IFERROR(REGEXEXTRACT((vlookup(A5327, 'OG Data Combined'!$A$2:$AQ6277,21,false)), ""\((.*?)\)""), """")"),"")</f>
        <v/>
      </c>
    </row>
    <row r="5328">
      <c r="A5328" s="143" t="s">
        <v>41547</v>
      </c>
      <c r="B5328" s="144" t="str">
        <f>vlookup(A5328, 'OG Data Combined'!$A$2:$Z6277,25,false)</f>
        <v>-</v>
      </c>
      <c r="D5328" s="144" t="str">
        <f>vlookup(A5328, 'OG Data Combined'!$A$2:$AQ6277,29,false)</f>
        <v>-</v>
      </c>
      <c r="E5328" t="str">
        <f>IFERROR(__xludf.DUMMYFUNCTION("IFERROR(REGEXEXTRACT((vlookup(A5328, 'OG Data Combined'!$A$2:$AQ6277,21,false)), ""\((.*?)\)""), """")"),"")</f>
        <v/>
      </c>
    </row>
    <row r="5329">
      <c r="A5329" s="143" t="s">
        <v>41548</v>
      </c>
      <c r="B5329" s="144" t="str">
        <f>vlookup(A5329, 'OG Data Combined'!$A$2:$Z6277,25,false)</f>
        <v>-</v>
      </c>
      <c r="D5329" s="144" t="str">
        <f>vlookup(A5329, 'OG Data Combined'!$A$2:$AQ6277,29,false)</f>
        <v>-</v>
      </c>
      <c r="E5329" t="str">
        <f>IFERROR(__xludf.DUMMYFUNCTION("IFERROR(REGEXEXTRACT((vlookup(A5329, 'OG Data Combined'!$A$2:$AQ6277,21,false)), ""\((.*?)\)""), """")"),"Throws")</f>
        <v>Throws</v>
      </c>
    </row>
    <row r="5330">
      <c r="A5330" s="143" t="s">
        <v>41549</v>
      </c>
      <c r="B5330" s="144" t="str">
        <f>vlookup(A5330, 'OG Data Combined'!$A$2:$Z6277,25,false)</f>
        <v>-</v>
      </c>
      <c r="D5330" s="166" t="str">
        <f>vlookup(A5330, 'OG Data Combined'!$A$2:$AQ6277,29,false)</f>
        <v>https://www.instagram.com/coachtmundy/</v>
      </c>
      <c r="E5330" t="str">
        <f>IFERROR(__xludf.DUMMYFUNCTION("IFERROR(REGEXEXTRACT((vlookup(A5330, 'OG Data Combined'!$A$2:$AQ6277,21,false)), ""\((.*?)\)""), """")"),"Distance")</f>
        <v>Distance</v>
      </c>
    </row>
    <row r="5331">
      <c r="A5331" s="143" t="s">
        <v>41550</v>
      </c>
      <c r="B5331" s="144" t="str">
        <f>vlookup(A5331, 'OG Data Combined'!$A$2:$Z6277,25,false)</f>
        <v>-</v>
      </c>
      <c r="D5331" s="144" t="str">
        <f>vlookup(A5331, 'OG Data Combined'!$A$2:$AQ6277,29,false)</f>
        <v>-</v>
      </c>
      <c r="E5331" t="str">
        <f>IFERROR(__xludf.DUMMYFUNCTION("IFERROR(REGEXEXTRACT((vlookup(A5331, 'OG Data Combined'!$A$2:$AQ6277,21,false)), ""\((.*?)\)""), """")"),"")</f>
        <v/>
      </c>
    </row>
    <row r="5332">
      <c r="A5332" s="143" t="s">
        <v>41551</v>
      </c>
      <c r="B5332" s="144" t="str">
        <f>vlookup(A5332, 'OG Data Combined'!$A$2:$Z6277,25,false)</f>
        <v>-</v>
      </c>
      <c r="D5332" s="144" t="str">
        <f>vlookup(A5332, 'OG Data Combined'!$A$2:$AQ6277,29,false)</f>
        <v>-</v>
      </c>
      <c r="E5332" t="str">
        <f>IFERROR(__xludf.DUMMYFUNCTION("IFERROR(REGEXEXTRACT((vlookup(A5332, 'OG Data Combined'!$A$2:$AQ6277,21,false)), ""\((.*?)\)""), """")"),"")</f>
        <v/>
      </c>
    </row>
    <row r="5333">
      <c r="A5333" s="143" t="s">
        <v>41552</v>
      </c>
      <c r="B5333" s="144" t="str">
        <f>vlookup(A5333, 'OG Data Combined'!$A$2:$Z6277,25,false)</f>
        <v>-</v>
      </c>
      <c r="D5333" s="144" t="str">
        <f>vlookup(A5333, 'OG Data Combined'!$A$2:$AQ6277,29,false)</f>
        <v>-</v>
      </c>
      <c r="E5333" t="str">
        <f>IFERROR(__xludf.DUMMYFUNCTION("IFERROR(REGEXEXTRACT((vlookup(A5333, 'OG Data Combined'!$A$2:$AQ6277,21,false)), ""\((.*?)\)""), """")"),"")</f>
        <v/>
      </c>
    </row>
    <row r="5334">
      <c r="A5334" s="143" t="s">
        <v>41553</v>
      </c>
      <c r="B5334" s="144" t="str">
        <f>vlookup(A5334, 'OG Data Combined'!$A$2:$Z6277,25,false)</f>
        <v>-</v>
      </c>
      <c r="D5334" s="144" t="str">
        <f>vlookup(A5334, 'OG Data Combined'!$A$2:$AQ6277,29,false)</f>
        <v>-</v>
      </c>
      <c r="E5334" t="str">
        <f>IFERROR(__xludf.DUMMYFUNCTION("IFERROR(REGEXEXTRACT((vlookup(A5334, 'OG Data Combined'!$A$2:$AQ6277,21,false)), ""\((.*?)\)""), """")"),"Throws")</f>
        <v>Throws</v>
      </c>
    </row>
    <row r="5335">
      <c r="A5335" s="143" t="s">
        <v>41554</v>
      </c>
      <c r="B5335" s="144" t="str">
        <f>vlookup(A5335, 'OG Data Combined'!$A$2:$Z6277,25,false)</f>
        <v>-</v>
      </c>
      <c r="D5335" s="144" t="str">
        <f>vlookup(A5335, 'OG Data Combined'!$A$2:$AQ6277,29,false)</f>
        <v>-</v>
      </c>
      <c r="E5335" t="str">
        <f>IFERROR(__xludf.DUMMYFUNCTION("IFERROR(REGEXEXTRACT((vlookup(A5335, 'OG Data Combined'!$A$2:$AQ6277,21,false)), ""\((.*?)\)""), """")"),"Distance")</f>
        <v>Distance</v>
      </c>
    </row>
    <row r="5336">
      <c r="A5336" s="143" t="s">
        <v>41555</v>
      </c>
      <c r="B5336" s="144" t="str">
        <f>vlookup(A5336, 'OG Data Combined'!$A$2:$Z6277,25,false)</f>
        <v>-</v>
      </c>
      <c r="D5336" s="166" t="str">
        <f>vlookup(A5336, 'OG Data Combined'!$A$2:$AQ6277,29,false)</f>
        <v>https://www.instagram.com/hopemorken9/?hl=en</v>
      </c>
      <c r="E5336" t="str">
        <f>IFERROR(__xludf.DUMMYFUNCTION("IFERROR(REGEXEXTRACT((vlookup(A5336, 'OG Data Combined'!$A$2:$AQ6277,21,false)), ""\((.*?)\)""), """")"),"")</f>
        <v/>
      </c>
    </row>
    <row r="5337">
      <c r="A5337" s="143" t="s">
        <v>41556</v>
      </c>
      <c r="B5337" s="144" t="str">
        <f>vlookup(A5337, 'OG Data Combined'!$A$2:$Z6277,25,false)</f>
        <v>-</v>
      </c>
      <c r="D5337" s="144" t="str">
        <f>vlookup(A5337, 'OG Data Combined'!$A$2:$AQ6277,29,false)</f>
        <v>-</v>
      </c>
      <c r="E5337" t="str">
        <f>IFERROR(__xludf.DUMMYFUNCTION("IFERROR(REGEXEXTRACT((vlookup(A5337, 'OG Data Combined'!$A$2:$AQ6277,21,false)), ""\((.*?)\)""), """")"),"Race Walk")</f>
        <v>Race Walk</v>
      </c>
    </row>
    <row r="5338">
      <c r="A5338" s="143" t="s">
        <v>41557</v>
      </c>
      <c r="B5338" s="144" t="str">
        <f>vlookup(A5338, 'OG Data Combined'!$A$2:$Z6277,25,false)</f>
        <v>-</v>
      </c>
      <c r="D5338" s="144" t="str">
        <f>vlookup(A5338, 'OG Data Combined'!$A$2:$AQ6277,29,false)</f>
        <v>-</v>
      </c>
      <c r="E5338" t="str">
        <f>IFERROR(__xludf.DUMMYFUNCTION("IFERROR(REGEXEXTRACT((vlookup(A5338, 'OG Data Combined'!$A$2:$AQ6277,21,false)), ""\((.*?)\)""), """")"),"Pole Vault")</f>
        <v>Pole Vault</v>
      </c>
    </row>
    <row r="5339">
      <c r="A5339" s="143" t="s">
        <v>41558</v>
      </c>
      <c r="B5339" s="144" t="str">
        <f>vlookup(A5339, 'OG Data Combined'!$A$2:$Z6277,25,false)</f>
        <v>-</v>
      </c>
      <c r="D5339" s="144" t="str">
        <f>vlookup(A5339, 'OG Data Combined'!$A$2:$AQ6277,29,false)</f>
        <v>-</v>
      </c>
      <c r="E5339" t="str">
        <f>IFERROR(__xludf.DUMMYFUNCTION("IFERROR(REGEXEXTRACT((vlookup(A5339, 'OG Data Combined'!$A$2:$AQ6277,21,false)), ""\((.*?)\)""), """")"),"Hurdles")</f>
        <v>Hurdles</v>
      </c>
    </row>
    <row r="5340">
      <c r="A5340" s="143" t="s">
        <v>41559</v>
      </c>
      <c r="B5340" s="166" t="str">
        <f>vlookup(A5340, 'OG Data Combined'!$A$2:$Z6277,25,false)</f>
        <v>https://twitter.com/coachscheckel</v>
      </c>
      <c r="D5340" s="144" t="str">
        <f>vlookup(A5340, 'OG Data Combined'!$A$2:$AQ6277,29,false)</f>
        <v>-</v>
      </c>
      <c r="E5340" t="str">
        <f>IFERROR(__xludf.DUMMYFUNCTION("IFERROR(REGEXEXTRACT((vlookup(A5340, 'OG Data Combined'!$A$2:$AQ6277,21,false)), ""\((.*?)\)""), """")"),"")</f>
        <v/>
      </c>
    </row>
    <row r="5341">
      <c r="A5341" s="143" t="s">
        <v>41560</v>
      </c>
      <c r="B5341" s="144" t="str">
        <f>vlookup(A5341, 'OG Data Combined'!$A$2:$Z6277,25,false)</f>
        <v>-</v>
      </c>
      <c r="D5341" s="144" t="str">
        <f>vlookup(A5341, 'OG Data Combined'!$A$2:$AQ6277,29,false)</f>
        <v>-</v>
      </c>
      <c r="E5341" t="str">
        <f>IFERROR(__xludf.DUMMYFUNCTION("IFERROR(REGEXEXTRACT((vlookup(A5341, 'OG Data Combined'!$A$2:$AQ6277,21,false)), ""\((.*?)\)""), """")"),"")</f>
        <v/>
      </c>
    </row>
    <row r="5342">
      <c r="A5342" s="143" t="s">
        <v>41561</v>
      </c>
      <c r="B5342" s="144" t="str">
        <f>vlookup(A5342, 'OG Data Combined'!$A$2:$Z6277,25,false)</f>
        <v>-</v>
      </c>
      <c r="D5342" s="144" t="str">
        <f>vlookup(A5342, 'OG Data Combined'!$A$2:$AQ6277,29,false)</f>
        <v>-</v>
      </c>
      <c r="E5342" t="str">
        <f>IFERROR(__xludf.DUMMYFUNCTION("IFERROR(REGEXEXTRACT((vlookup(A5342, 'OG Data Combined'!$A$2:$AQ6277,21,false)), ""\((.*?)\)""), """")"),"")</f>
        <v/>
      </c>
    </row>
    <row r="5343">
      <c r="A5343" s="143" t="s">
        <v>41562</v>
      </c>
      <c r="B5343" s="144" t="str">
        <f>vlookup(A5343, 'OG Data Combined'!$A$2:$Z6277,25,false)</f>
        <v>-</v>
      </c>
      <c r="D5343" s="144" t="str">
        <f>vlookup(A5343, 'OG Data Combined'!$A$2:$AQ6277,29,false)</f>
        <v>-</v>
      </c>
      <c r="E5343" t="str">
        <f>IFERROR(__xludf.DUMMYFUNCTION("IFERROR(REGEXEXTRACT((vlookup(A5343, 'OG Data Combined'!$A$2:$AQ6277,21,false)), ""\((.*?)\)""), """")"),"Throws")</f>
        <v>Throws</v>
      </c>
    </row>
    <row r="5344">
      <c r="A5344" s="143" t="s">
        <v>41563</v>
      </c>
      <c r="B5344" s="144" t="str">
        <f>vlookup(A5344, 'OG Data Combined'!$A$2:$Z6277,25,false)</f>
        <v>-</v>
      </c>
      <c r="D5344" s="144" t="str">
        <f>vlookup(A5344, 'OG Data Combined'!$A$2:$AQ6277,29,false)</f>
        <v>-</v>
      </c>
      <c r="E5344" t="str">
        <f>IFERROR(__xludf.DUMMYFUNCTION("IFERROR(REGEXEXTRACT((vlookup(A5344, 'OG Data Combined'!$A$2:$AQ6277,21,false)), ""\((.*?)\)""), """")"),"Sprints")</f>
        <v>Sprints</v>
      </c>
    </row>
    <row r="5345">
      <c r="A5345" s="143" t="s">
        <v>41564</v>
      </c>
      <c r="B5345" s="144" t="str">
        <f>vlookup(A5345, 'OG Data Combined'!$A$2:$Z6277,25,false)</f>
        <v>-</v>
      </c>
      <c r="D5345" s="166" t="str">
        <f>vlookup(A5345, 'OG Data Combined'!$A$2:$AQ6277,29,false)</f>
        <v>https://www.instagram.com/macdaddyluke/</v>
      </c>
      <c r="E5345" t="str">
        <f>IFERROR(__xludf.DUMMYFUNCTION("IFERROR(REGEXEXTRACT((vlookup(A5345, 'OG Data Combined'!$A$2:$AQ6277,21,false)), ""\((.*?)\)""), """")"),"Jumps")</f>
        <v>Jumps</v>
      </c>
    </row>
    <row r="5346">
      <c r="A5346" s="143" t="s">
        <v>41565</v>
      </c>
      <c r="B5346" s="144" t="str">
        <f>vlookup(A5346, 'OG Data Combined'!$A$2:$Z6277,25,false)</f>
        <v>-</v>
      </c>
      <c r="D5346" s="166" t="str">
        <f>vlookup(A5346, 'OG Data Combined'!$A$2:$AQ6277,29,false)</f>
        <v>https://www.instagram.com/coachbarker/</v>
      </c>
      <c r="E5346" t="str">
        <f>IFERROR(__xludf.DUMMYFUNCTION("IFERROR(REGEXEXTRACT((vlookup(A5346, 'OG Data Combined'!$A$2:$AQ6277,21,false)), ""\((.*?)\)""), """")"),"Distance")</f>
        <v>Distance</v>
      </c>
    </row>
    <row r="5347">
      <c r="A5347" s="143" t="s">
        <v>41566</v>
      </c>
      <c r="B5347" s="144" t="str">
        <f>vlookup(A5347, 'OG Data Combined'!$A$2:$Z6277,25,false)</f>
        <v>-</v>
      </c>
      <c r="D5347" s="144" t="str">
        <f>vlookup(A5347, 'OG Data Combined'!$A$2:$AQ6277,29,false)</f>
        <v>-</v>
      </c>
      <c r="E5347" t="str">
        <f>IFERROR(__xludf.DUMMYFUNCTION("IFERROR(REGEXEXTRACT((vlookup(A5347, 'OG Data Combined'!$A$2:$AQ6277,21,false)), ""\((.*?)\)""), """")"),"Distance")</f>
        <v>Distance</v>
      </c>
    </row>
    <row r="5348">
      <c r="A5348" s="143" t="s">
        <v>41567</v>
      </c>
      <c r="B5348" s="144" t="str">
        <f>vlookup(A5348, 'OG Data Combined'!$A$2:$Z6277,25,false)</f>
        <v>-</v>
      </c>
      <c r="D5348" s="144" t="str">
        <f>vlookup(A5348, 'OG Data Combined'!$A$2:$AQ6277,29,false)</f>
        <v>-</v>
      </c>
      <c r="E5348" t="str">
        <f>IFERROR(__xludf.DUMMYFUNCTION("IFERROR(REGEXEXTRACT((vlookup(A5348, 'OG Data Combined'!$A$2:$AQ6277,21,false)), ""\((.*?)\)""), """")"),"")</f>
        <v/>
      </c>
    </row>
    <row r="5349">
      <c r="A5349" s="143" t="s">
        <v>41568</v>
      </c>
      <c r="B5349" s="144" t="str">
        <f>vlookup(A5349, 'OG Data Combined'!$A$2:$Z6277,25,false)</f>
        <v>-</v>
      </c>
      <c r="D5349" s="144" t="str">
        <f>vlookup(A5349, 'OG Data Combined'!$A$2:$AQ6277,29,false)</f>
        <v>-</v>
      </c>
      <c r="E5349" t="str">
        <f>IFERROR(__xludf.DUMMYFUNCTION("IFERROR(REGEXEXTRACT((vlookup(A5349, 'OG Data Combined'!$A$2:$AQ6277,21,false)), ""\((.*?)\)""), """")"),"")</f>
        <v/>
      </c>
    </row>
    <row r="5350">
      <c r="A5350" s="143" t="s">
        <v>41569</v>
      </c>
      <c r="B5350" s="152" t="str">
        <f>vlookup(A5350, 'OG Data Combined'!$A$2:$Z6277,25,false)</f>
        <v/>
      </c>
      <c r="D5350" s="154" t="str">
        <f>vlookup(A5350, 'OG Data Combined'!$A$2:$AQ6277,29,false)</f>
        <v/>
      </c>
      <c r="E5350" t="str">
        <f>IFERROR(__xludf.DUMMYFUNCTION("IFERROR(REGEXEXTRACT((vlookup(A5350, 'OG Data Combined'!$A$2:$AQ6277,21,false)), ""\((.*?)\)""), """")"),"")</f>
        <v/>
      </c>
    </row>
    <row r="5351">
      <c r="A5351" s="143" t="s">
        <v>41570</v>
      </c>
      <c r="B5351" s="144" t="str">
        <f>vlookup(A5351, 'OG Data Combined'!$A$2:$Z6277,25,false)</f>
        <v>-</v>
      </c>
      <c r="D5351" s="144" t="str">
        <f>vlookup(A5351, 'OG Data Combined'!$A$2:$AQ6277,29,false)</f>
        <v>-</v>
      </c>
      <c r="E5351" t="str">
        <f>IFERROR(__xludf.DUMMYFUNCTION("IFERROR(REGEXEXTRACT((vlookup(A5351, 'OG Data Combined'!$A$2:$AQ6277,21,false)), ""\((.*?)\)""), """")"),"Throws")</f>
        <v>Throws</v>
      </c>
    </row>
    <row r="5352">
      <c r="A5352" s="143" t="s">
        <v>41571</v>
      </c>
      <c r="B5352" s="144" t="str">
        <f>vlookup(A5352, 'OG Data Combined'!$A$2:$Z6277,25,false)</f>
        <v>-</v>
      </c>
      <c r="D5352" s="144" t="str">
        <f>vlookup(A5352, 'OG Data Combined'!$A$2:$AQ6277,29,false)</f>
        <v>-</v>
      </c>
      <c r="E5352" t="str">
        <f>IFERROR(__xludf.DUMMYFUNCTION("IFERROR(REGEXEXTRACT((vlookup(A5352, 'OG Data Combined'!$A$2:$AQ6277,21,false)), ""\((.*?)\)""), """")"),"Sprints")</f>
        <v>Sprints</v>
      </c>
    </row>
    <row r="5353">
      <c r="A5353" s="143" t="s">
        <v>41572</v>
      </c>
      <c r="B5353" s="144" t="str">
        <f>vlookup(A5353, 'OG Data Combined'!$A$2:$Z6277,25,false)</f>
        <v>-</v>
      </c>
      <c r="D5353" s="144" t="str">
        <f>vlookup(A5353, 'OG Data Combined'!$A$2:$AQ6277,29,false)</f>
        <v>-</v>
      </c>
      <c r="E5353" t="str">
        <f>IFERROR(__xludf.DUMMYFUNCTION("IFERROR(REGEXEXTRACT((vlookup(A5353, 'OG Data Combined'!$A$2:$AQ6277,21,false)), ""\((.*?)\)""), """")"),"Distance")</f>
        <v>Distance</v>
      </c>
    </row>
    <row r="5354">
      <c r="A5354" s="143" t="s">
        <v>41573</v>
      </c>
      <c r="B5354" s="144" t="str">
        <f>vlookup(A5354, 'OG Data Combined'!$A$2:$Z6277,25,false)</f>
        <v>-</v>
      </c>
      <c r="D5354" s="144" t="str">
        <f>vlookup(A5354, 'OG Data Combined'!$A$2:$AQ6277,29,false)</f>
        <v>-</v>
      </c>
      <c r="E5354" t="str">
        <f>IFERROR(__xludf.DUMMYFUNCTION("IFERROR(REGEXEXTRACT((vlookup(A5354, 'OG Data Combined'!$A$2:$AQ6277,21,false)), ""\((.*?)\)""), """")"),"")</f>
        <v/>
      </c>
    </row>
    <row r="5355">
      <c r="A5355" s="143" t="s">
        <v>41574</v>
      </c>
      <c r="B5355" s="144" t="str">
        <f>vlookup(A5355, 'OG Data Combined'!$A$2:$Z6277,25,false)</f>
        <v>-</v>
      </c>
      <c r="D5355" s="144" t="str">
        <f>vlookup(A5355, 'OG Data Combined'!$A$2:$AQ6277,29,false)</f>
        <v>-</v>
      </c>
      <c r="E5355" t="str">
        <f>IFERROR(__xludf.DUMMYFUNCTION("IFERROR(REGEXEXTRACT((vlookup(A5355, 'OG Data Combined'!$A$2:$AQ6277,21,false)), ""\((.*?)\)""), """")"),"")</f>
        <v/>
      </c>
    </row>
    <row r="5356">
      <c r="A5356" s="143" t="s">
        <v>42429</v>
      </c>
      <c r="B5356" s="144" t="str">
        <f>vlookup(A5356, 'OG Data Combined'!$A$2:$Z6277,25,false)</f>
        <v>-</v>
      </c>
      <c r="D5356" s="144" t="str">
        <f>vlookup(A5356, 'OG Data Combined'!$A$2:$AQ6277,29,false)</f>
        <v>-</v>
      </c>
      <c r="E5356" t="str">
        <f>IFERROR(__xludf.DUMMYFUNCTION("IFERROR(REGEXEXTRACT((vlookup(A5356, 'OG Data Combined'!$A$2:$AQ6277,21,false)), ""\((.*?)\)""), """")"),"")</f>
        <v/>
      </c>
    </row>
    <row r="5357">
      <c r="A5357" s="143" t="s">
        <v>41575</v>
      </c>
      <c r="B5357" s="144" t="str">
        <f>vlookup(A5357, 'OG Data Combined'!$A$2:$Z6277,25,false)</f>
        <v>-</v>
      </c>
      <c r="D5357" s="166" t="str">
        <f>vlookup(A5357, 'OG Data Combined'!$A$2:$AQ6277,29,false)</f>
        <v>https://www.instagram.com/mike.gille124/</v>
      </c>
      <c r="E5357" t="str">
        <f>IFERROR(__xludf.DUMMYFUNCTION("IFERROR(REGEXEXTRACT((vlookup(A5357, 'OG Data Combined'!$A$2:$AQ6277,21,false)), ""\((.*?)\)""), """")"),"")</f>
        <v/>
      </c>
    </row>
    <row r="5358">
      <c r="A5358" s="143" t="s">
        <v>41576</v>
      </c>
      <c r="B5358" s="166" t="str">
        <f>vlookup(A5358, 'OG Data Combined'!$A$2:$Z6277,25,false)</f>
        <v>https://twitter.com/coachtmulder</v>
      </c>
      <c r="D5358" s="144" t="str">
        <f>vlookup(A5358, 'OG Data Combined'!$A$2:$AQ6277,29,false)</f>
        <v>-</v>
      </c>
      <c r="E5358" t="str">
        <f>IFERROR(__xludf.DUMMYFUNCTION("IFERROR(REGEXEXTRACT((vlookup(A5358, 'OG Data Combined'!$A$2:$AQ6277,21,false)), ""\((.*?)\)""), """")"),"")</f>
        <v/>
      </c>
    </row>
    <row r="5359">
      <c r="A5359" s="143" t="s">
        <v>41577</v>
      </c>
      <c r="B5359" s="166" t="str">
        <f>vlookup(A5359, 'OG Data Combined'!$A$2:$Z6277,25,false)</f>
        <v>https://twitter.com/zeimetdaniell</v>
      </c>
      <c r="D5359" s="144" t="str">
        <f>vlookup(A5359, 'OG Data Combined'!$A$2:$AQ6277,29,false)</f>
        <v>-</v>
      </c>
      <c r="E5359" t="str">
        <f>IFERROR(__xludf.DUMMYFUNCTION("IFERROR(REGEXEXTRACT((vlookup(A5359, 'OG Data Combined'!$A$2:$AQ6277,21,false)), ""\((.*?)\)""), """")"),"Sprints")</f>
        <v>Sprints</v>
      </c>
    </row>
    <row r="5360">
      <c r="A5360" s="143" t="s">
        <v>41578</v>
      </c>
      <c r="B5360" s="144" t="str">
        <f>vlookup(A5360, 'OG Data Combined'!$A$2:$Z6277,25,false)</f>
        <v>-</v>
      </c>
      <c r="D5360" s="144" t="str">
        <f>vlookup(A5360, 'OG Data Combined'!$A$2:$AQ6277,29,false)</f>
        <v>-</v>
      </c>
      <c r="E5360" t="str">
        <f>IFERROR(__xludf.DUMMYFUNCTION("IFERROR(REGEXEXTRACT((vlookup(A5360, 'OG Data Combined'!$A$2:$AQ6277,21,false)), ""\((.*?)\)""), """")"),"Hurdles")</f>
        <v>Hurdles</v>
      </c>
    </row>
    <row r="5361">
      <c r="A5361" s="143" t="s">
        <v>41579</v>
      </c>
      <c r="B5361" s="166" t="str">
        <f>vlookup(A5361, 'OG Data Combined'!$A$2:$Z6277,25,false)</f>
        <v>https://twitter.com/bethannejansen</v>
      </c>
      <c r="D5361" s="144" t="str">
        <f>vlookup(A5361, 'OG Data Combined'!$A$2:$AQ6277,29,false)</f>
        <v>-</v>
      </c>
      <c r="E5361" t="str">
        <f>IFERROR(__xludf.DUMMYFUNCTION("IFERROR(REGEXEXTRACT((vlookup(A5361, 'OG Data Combined'!$A$2:$AQ6277,21,false)), ""\((.*?)\)""), """")"),"Distance")</f>
        <v>Distance</v>
      </c>
    </row>
    <row r="5362">
      <c r="A5362" s="143" t="s">
        <v>41580</v>
      </c>
      <c r="B5362" s="144" t="str">
        <f>vlookup(A5362, 'OG Data Combined'!$A$2:$Z6277,25,false)</f>
        <v>-</v>
      </c>
      <c r="D5362" s="144" t="str">
        <f>vlookup(A5362, 'OG Data Combined'!$A$2:$AQ6277,29,false)</f>
        <v>-</v>
      </c>
      <c r="E5362" t="str">
        <f>IFERROR(__xludf.DUMMYFUNCTION("IFERROR(REGEXEXTRACT((vlookup(A5362, 'OG Data Combined'!$A$2:$AQ6277,21,false)), ""\((.*?)\)""), """")"),"")</f>
        <v/>
      </c>
    </row>
    <row r="5363">
      <c r="A5363" s="143" t="s">
        <v>41581</v>
      </c>
      <c r="B5363" s="144" t="str">
        <f>vlookup(A5363, 'OG Data Combined'!$A$2:$Z6277,25,false)</f>
        <v>-</v>
      </c>
      <c r="D5363" s="144" t="str">
        <f>vlookup(A5363, 'OG Data Combined'!$A$2:$AQ6277,29,false)</f>
        <v>-</v>
      </c>
      <c r="E5363" t="str">
        <f>IFERROR(__xludf.DUMMYFUNCTION("IFERROR(REGEXEXTRACT((vlookup(A5363, 'OG Data Combined'!$A$2:$AQ6277,21,false)), ""\((.*?)\)""), """")"),"")</f>
        <v/>
      </c>
    </row>
    <row r="5364">
      <c r="A5364" s="143" t="s">
        <v>41582</v>
      </c>
      <c r="B5364" s="144" t="str">
        <f>vlookup(A5364, 'OG Data Combined'!$A$2:$Z6277,25,false)</f>
        <v>-</v>
      </c>
      <c r="D5364" s="144" t="str">
        <f>vlookup(A5364, 'OG Data Combined'!$A$2:$AQ6277,29,false)</f>
        <v>-</v>
      </c>
      <c r="E5364" t="str">
        <f>IFERROR(__xludf.DUMMYFUNCTION("IFERROR(REGEXEXTRACT((vlookup(A5364, 'OG Data Combined'!$A$2:$AQ6277,21,false)), ""\((.*?)\)""), """")"),"")</f>
        <v/>
      </c>
    </row>
    <row r="5365">
      <c r="A5365" s="143" t="s">
        <v>41584</v>
      </c>
      <c r="B5365" s="144" t="str">
        <f>vlookup(A5365, 'OG Data Combined'!$A$2:$Z6277,25,false)</f>
        <v>-</v>
      </c>
      <c r="D5365" s="166" t="str">
        <f>vlookup(A5365, 'OG Data Combined'!$A$2:$AQ6277,29,false)</f>
        <v>https://www.instagram.com/bryce.paulsen/</v>
      </c>
      <c r="E5365" t="str">
        <f>IFERROR(__xludf.DUMMYFUNCTION("IFERROR(REGEXEXTRACT((vlookup(A5365, 'OG Data Combined'!$A$2:$AQ6277,21,false)), ""\((.*?)\)""), """")"),"")</f>
        <v/>
      </c>
    </row>
    <row r="5366">
      <c r="A5366" s="143" t="s">
        <v>41585</v>
      </c>
      <c r="B5366" s="144" t="str">
        <f>vlookup(A5366, 'OG Data Combined'!$A$2:$Z6277,25,false)</f>
        <v>-</v>
      </c>
      <c r="D5366" s="144" t="str">
        <f>vlookup(A5366, 'OG Data Combined'!$A$2:$AQ6277,29,false)</f>
        <v>-</v>
      </c>
      <c r="E5366" t="str">
        <f>IFERROR(__xludf.DUMMYFUNCTION("IFERROR(REGEXEXTRACT((vlookup(A5366, 'OG Data Combined'!$A$2:$AQ6277,21,false)), ""\((.*?)\)""), """")"),"")</f>
        <v/>
      </c>
    </row>
    <row r="5367">
      <c r="A5367" s="143" t="s">
        <v>41587</v>
      </c>
      <c r="B5367" s="161" t="str">
        <f>vlookup(A5367, 'OG Data Combined'!$A$2:$Z6277,25,false)</f>
        <v/>
      </c>
      <c r="D5367" s="151" t="str">
        <f>vlookup(A5367, 'OG Data Combined'!$A$2:$AQ6277,29,false)</f>
        <v/>
      </c>
      <c r="E5367" t="str">
        <f>IFERROR(__xludf.DUMMYFUNCTION("IFERROR(REGEXEXTRACT((vlookup(A5367, 'OG Data Combined'!$A$2:$AQ6277,21,false)), ""\((.*?)\)""), """")"),"")</f>
        <v/>
      </c>
    </row>
    <row r="5368">
      <c r="A5368" s="143" t="s">
        <v>41588</v>
      </c>
      <c r="B5368" s="144" t="str">
        <f>vlookup(A5368, 'OG Data Combined'!$A$2:$Z6277,25,false)</f>
        <v>-</v>
      </c>
      <c r="D5368" s="144" t="str">
        <f>vlookup(A5368, 'OG Data Combined'!$A$2:$AQ6277,29,false)</f>
        <v>-</v>
      </c>
      <c r="E5368" t="str">
        <f>IFERROR(__xludf.DUMMYFUNCTION("IFERROR(REGEXEXTRACT((vlookup(A5368, 'OG Data Combined'!$A$2:$AQ6277,21,false)), ""\((.*?)\)""), """")"),"")</f>
        <v/>
      </c>
    </row>
    <row r="5369">
      <c r="A5369" s="143" t="s">
        <v>41589</v>
      </c>
      <c r="B5369" s="144" t="str">
        <f>vlookup(A5369, 'OG Data Combined'!$A$2:$Z6277,25,false)</f>
        <v>-</v>
      </c>
      <c r="D5369" s="144" t="str">
        <f>vlookup(A5369, 'OG Data Combined'!$A$2:$AQ6277,29,false)</f>
        <v>-</v>
      </c>
      <c r="E5369" t="str">
        <f>IFERROR(__xludf.DUMMYFUNCTION("IFERROR(REGEXEXTRACT((vlookup(A5369, 'OG Data Combined'!$A$2:$AQ6277,21,false)), ""\((.*?)\)""), """")"),"")</f>
        <v/>
      </c>
    </row>
    <row r="5370">
      <c r="A5370" s="143" t="s">
        <v>41590</v>
      </c>
      <c r="B5370" s="166" t="str">
        <f>vlookup(A5370, 'OG Data Combined'!$A$2:$Z6277,25,false)</f>
        <v>https://twitter.com/caleblsilver</v>
      </c>
      <c r="D5370" s="144" t="str">
        <f>vlookup(A5370, 'OG Data Combined'!$A$2:$AQ6277,29,false)</f>
        <v>-</v>
      </c>
      <c r="E5370" t="str">
        <f>IFERROR(__xludf.DUMMYFUNCTION("IFERROR(REGEXEXTRACT((vlookup(A5370, 'OG Data Combined'!$A$2:$AQ6277,21,false)), ""\((.*?)\)""), """")"),"")</f>
        <v/>
      </c>
    </row>
    <row r="5371">
      <c r="A5371" s="143" t="s">
        <v>41591</v>
      </c>
      <c r="B5371" s="166" t="str">
        <f>vlookup(A5371, 'OG Data Combined'!$A$2:$Z6277,25,false)</f>
        <v>https://twitter.com/zuva_b</v>
      </c>
      <c r="D5371" s="144" t="str">
        <f>vlookup(A5371, 'OG Data Combined'!$A$2:$AQ6277,29,false)</f>
        <v>-</v>
      </c>
      <c r="E5371" t="str">
        <f>IFERROR(__xludf.DUMMYFUNCTION("IFERROR(REGEXEXTRACT((vlookup(A5371, 'OG Data Combined'!$A$2:$AQ6277,21,false)), ""\((.*?)\)""), """")"),"")</f>
        <v/>
      </c>
    </row>
    <row r="5372">
      <c r="A5372" s="143" t="s">
        <v>41592</v>
      </c>
      <c r="B5372" s="144" t="str">
        <f>vlookup(A5372, 'OG Data Combined'!$A$2:$Z6277,25,false)</f>
        <v>-</v>
      </c>
      <c r="D5372" s="144" t="str">
        <f>vlookup(A5372, 'OG Data Combined'!$A$2:$AQ6277,29,false)</f>
        <v>-</v>
      </c>
      <c r="E5372" t="str">
        <f>IFERROR(__xludf.DUMMYFUNCTION("IFERROR(REGEXEXTRACT((vlookup(A5372, 'OG Data Combined'!$A$2:$AQ6277,21,false)), ""\((.*?)\)""), """")"),"")</f>
        <v/>
      </c>
    </row>
    <row r="5373">
      <c r="A5373" s="143" t="s">
        <v>42430</v>
      </c>
      <c r="B5373" s="144" t="str">
        <f>vlookup(A5373, 'OG Data Combined'!$A$2:$Z6277,25,false)</f>
        <v>-</v>
      </c>
      <c r="D5373" s="144" t="str">
        <f>vlookup(A5373, 'OG Data Combined'!$A$2:$AQ6277,29,false)</f>
        <v>-</v>
      </c>
      <c r="E5373" t="str">
        <f>IFERROR(__xludf.DUMMYFUNCTION("IFERROR(REGEXEXTRACT((vlookup(A5373, 'OG Data Combined'!$A$2:$AQ6277,21,false)), ""\((.*?)\)""), """")"),"")</f>
        <v/>
      </c>
    </row>
    <row r="5374">
      <c r="A5374" s="143" t="s">
        <v>42431</v>
      </c>
      <c r="B5374" s="144" t="str">
        <f>vlookup(A5374, 'OG Data Combined'!$A$2:$Z6277,25,false)</f>
        <v>-</v>
      </c>
      <c r="D5374" s="144" t="str">
        <f>vlookup(A5374, 'OG Data Combined'!$A$2:$AQ6277,29,false)</f>
        <v>-</v>
      </c>
      <c r="E5374" t="str">
        <f>IFERROR(__xludf.DUMMYFUNCTION("IFERROR(REGEXEXTRACT((vlookup(A5374, 'OG Data Combined'!$A$2:$AQ6277,21,false)), ""\((.*?)\)""), """")"),"")</f>
        <v/>
      </c>
    </row>
    <row r="5375">
      <c r="A5375" s="143" t="s">
        <v>42432</v>
      </c>
      <c r="B5375" s="144" t="str">
        <f>vlookup(A5375, 'OG Data Combined'!$A$2:$Z6277,25,false)</f>
        <v>-</v>
      </c>
      <c r="D5375" s="144" t="str">
        <f>vlookup(A5375, 'OG Data Combined'!$A$2:$AQ6277,29,false)</f>
        <v>-</v>
      </c>
      <c r="E5375" t="str">
        <f>IFERROR(__xludf.DUMMYFUNCTION("IFERROR(REGEXEXTRACT((vlookup(A5375, 'OG Data Combined'!$A$2:$AQ6277,21,false)), ""\((.*?)\)""), """")"),"")</f>
        <v/>
      </c>
    </row>
    <row r="5376">
      <c r="A5376" s="143" t="s">
        <v>41593</v>
      </c>
      <c r="B5376" s="144" t="str">
        <f>vlookup(A5376, 'OG Data Combined'!$A$2:$Z6277,25,false)</f>
        <v>-</v>
      </c>
      <c r="D5376" s="144" t="str">
        <f>vlookup(A5376, 'OG Data Combined'!$A$2:$AQ6277,29,false)</f>
        <v>-</v>
      </c>
      <c r="E5376" t="str">
        <f>IFERROR(__xludf.DUMMYFUNCTION("IFERROR(REGEXEXTRACT((vlookup(A5376, 'OG Data Combined'!$A$2:$AQ6277,21,false)), ""\((.*?)\)""), """")"),"")</f>
        <v/>
      </c>
    </row>
    <row r="5377">
      <c r="A5377" s="143" t="s">
        <v>41594</v>
      </c>
      <c r="B5377" s="144" t="str">
        <f>vlookup(A5377, 'OG Data Combined'!$A$2:$Z6277,25,false)</f>
        <v>-</v>
      </c>
      <c r="D5377" s="144" t="str">
        <f>vlookup(A5377, 'OG Data Combined'!$A$2:$AQ6277,29,false)</f>
        <v>-</v>
      </c>
      <c r="E5377" t="str">
        <f>IFERROR(__xludf.DUMMYFUNCTION("IFERROR(REGEXEXTRACT((vlookup(A5377, 'OG Data Combined'!$A$2:$AQ6277,21,false)), ""\((.*?)\)""), """")"),"Pole Vault")</f>
        <v>Pole Vault</v>
      </c>
    </row>
    <row r="5378">
      <c r="A5378" s="143" t="s">
        <v>41595</v>
      </c>
      <c r="B5378" s="144" t="str">
        <f>vlookup(A5378, 'OG Data Combined'!$A$2:$Z6277,25,false)</f>
        <v>-</v>
      </c>
      <c r="D5378" s="144" t="str">
        <f>vlookup(A5378, 'OG Data Combined'!$A$2:$AQ6277,29,false)</f>
        <v>-</v>
      </c>
      <c r="E5378" t="str">
        <f>IFERROR(__xludf.DUMMYFUNCTION("IFERROR(REGEXEXTRACT((vlookup(A5378, 'OG Data Combined'!$A$2:$AQ6277,21,false)), ""\((.*?)\)""), """")"),"")</f>
        <v/>
      </c>
    </row>
    <row r="5379">
      <c r="A5379" s="143" t="s">
        <v>41596</v>
      </c>
      <c r="B5379" s="144" t="str">
        <f>vlookup(A5379, 'OG Data Combined'!$A$2:$Z6277,25,false)</f>
        <v>-</v>
      </c>
      <c r="D5379" s="166" t="str">
        <f>vlookup(A5379, 'OG Data Combined'!$A$2:$AQ6277,29,false)</f>
        <v>https://www.instagram.com/bobbybreon/</v>
      </c>
      <c r="E5379" t="str">
        <f>IFERROR(__xludf.DUMMYFUNCTION("IFERROR(REGEXEXTRACT((vlookup(A5379, 'OG Data Combined'!$A$2:$AQ6277,21,false)), ""\((.*?)\)""), """")"),"Distance")</f>
        <v>Distance</v>
      </c>
    </row>
    <row r="5380">
      <c r="A5380" s="143" t="s">
        <v>41597</v>
      </c>
      <c r="B5380" s="144" t="str">
        <f>vlookup(A5380, 'OG Data Combined'!$A$2:$Z6277,25,false)</f>
        <v>-</v>
      </c>
      <c r="D5380" s="144" t="str">
        <f>vlookup(A5380, 'OG Data Combined'!$A$2:$AQ6277,29,false)</f>
        <v>-</v>
      </c>
      <c r="E5380" t="str">
        <f>IFERROR(__xludf.DUMMYFUNCTION("IFERROR(REGEXEXTRACT((vlookup(A5380, 'OG Data Combined'!$A$2:$AQ6277,21,false)), ""\((.*?)\)""), """")"),"")</f>
        <v/>
      </c>
    </row>
    <row r="5381">
      <c r="A5381" s="143" t="s">
        <v>41598</v>
      </c>
      <c r="B5381" s="144" t="str">
        <f>vlookup(A5381, 'OG Data Combined'!$A$2:$Z6277,25,false)</f>
        <v>-</v>
      </c>
      <c r="D5381" s="144" t="str">
        <f>vlookup(A5381, 'OG Data Combined'!$A$2:$AQ6277,29,false)</f>
        <v>-</v>
      </c>
      <c r="E5381" t="str">
        <f>IFERROR(__xludf.DUMMYFUNCTION("IFERROR(REGEXEXTRACT((vlookup(A5381, 'OG Data Combined'!$A$2:$AQ6277,21,false)), ""\((.*?)\)""), """")"),"")</f>
        <v/>
      </c>
    </row>
    <row r="5382">
      <c r="A5382" s="143" t="s">
        <v>41599</v>
      </c>
      <c r="B5382" s="144" t="str">
        <f>vlookup(A5382, 'OG Data Combined'!$A$2:$Z6277,25,false)</f>
        <v>-</v>
      </c>
      <c r="D5382" s="144" t="str">
        <f>vlookup(A5382, 'OG Data Combined'!$A$2:$AQ6277,29,false)</f>
        <v>-</v>
      </c>
      <c r="E5382" t="str">
        <f>IFERROR(__xludf.DUMMYFUNCTION("IFERROR(REGEXEXTRACT((vlookup(A5382, 'OG Data Combined'!$A$2:$AQ6277,21,false)), ""\((.*?)\)""), """")"),"")</f>
        <v/>
      </c>
    </row>
    <row r="5383">
      <c r="A5383" s="143" t="s">
        <v>41600</v>
      </c>
      <c r="B5383" s="144" t="str">
        <f>vlookup(A5383, 'OG Data Combined'!$A$2:$Z6277,25,false)</f>
        <v>-</v>
      </c>
      <c r="D5383" s="144" t="str">
        <f>vlookup(A5383, 'OG Data Combined'!$A$2:$AQ6277,29,false)</f>
        <v>-</v>
      </c>
      <c r="E5383" t="str">
        <f>IFERROR(__xludf.DUMMYFUNCTION("IFERROR(REGEXEXTRACT((vlookup(A5383, 'OG Data Combined'!$A$2:$AQ6277,21,false)), ""\((.*?)\)""), """")"),"Jumps")</f>
        <v>Jumps</v>
      </c>
    </row>
    <row r="5384">
      <c r="A5384" s="143" t="s">
        <v>41601</v>
      </c>
      <c r="B5384" s="144" t="str">
        <f>vlookup(A5384, 'OG Data Combined'!$A$2:$Z6277,25,false)</f>
        <v>-</v>
      </c>
      <c r="D5384" s="144" t="str">
        <f>vlookup(A5384, 'OG Data Combined'!$A$2:$AQ6277,29,false)</f>
        <v>-</v>
      </c>
      <c r="E5384" t="str">
        <f>IFERROR(__xludf.DUMMYFUNCTION("IFERROR(REGEXEXTRACT((vlookup(A5384, 'OG Data Combined'!$A$2:$AQ6277,21,false)), ""\((.*?)\)""), """")"),"Multi-events, Throws, Jumps")</f>
        <v>Multi-events, Throws, Jumps</v>
      </c>
    </row>
    <row r="5385">
      <c r="A5385" s="143" t="s">
        <v>41602</v>
      </c>
      <c r="B5385" s="144" t="str">
        <f>vlookup(A5385, 'OG Data Combined'!$A$2:$Z6277,25,false)</f>
        <v>-</v>
      </c>
      <c r="D5385" s="144" t="str">
        <f>vlookup(A5385, 'OG Data Combined'!$A$2:$AQ6277,29,false)</f>
        <v>-</v>
      </c>
      <c r="E5385" t="str">
        <f>IFERROR(__xludf.DUMMYFUNCTION("IFERROR(REGEXEXTRACT((vlookup(A5385, 'OG Data Combined'!$A$2:$AQ6277,21,false)), ""\((.*?)\)""), """")"),"Sprints, Hurdles")</f>
        <v>Sprints, Hurdles</v>
      </c>
    </row>
    <row r="5386">
      <c r="A5386" s="143" t="s">
        <v>41603</v>
      </c>
      <c r="B5386" s="144" t="str">
        <f>vlookup(A5386, 'OG Data Combined'!$A$2:$Z6277,25,false)</f>
        <v>-</v>
      </c>
      <c r="D5386" s="144" t="str">
        <f>vlookup(A5386, 'OG Data Combined'!$A$2:$AQ6277,29,false)</f>
        <v>-</v>
      </c>
      <c r="E5386" t="str">
        <f>IFERROR(__xludf.DUMMYFUNCTION("IFERROR(REGEXEXTRACT((vlookup(A5386, 'OG Data Combined'!$A$2:$AQ6277,21,false)), ""\((.*?)\)""), """")"),"Distance")</f>
        <v>Distance</v>
      </c>
    </row>
    <row r="5387">
      <c r="A5387" s="143" t="s">
        <v>41604</v>
      </c>
      <c r="B5387" s="144" t="str">
        <f>vlookup(A5387, 'OG Data Combined'!$A$2:$Z6277,25,false)</f>
        <v>-</v>
      </c>
      <c r="D5387" s="144" t="str">
        <f>vlookup(A5387, 'OG Data Combined'!$A$2:$AQ6277,29,false)</f>
        <v>-</v>
      </c>
      <c r="E5387" t="str">
        <f>IFERROR(__xludf.DUMMYFUNCTION("IFERROR(REGEXEXTRACT((vlookup(A5387, 'OG Data Combined'!$A$2:$AQ6277,21,false)), ""\((.*?)\)""), """")"),"")</f>
        <v/>
      </c>
    </row>
    <row r="5388">
      <c r="A5388" s="143" t="s">
        <v>41605</v>
      </c>
      <c r="B5388" s="144" t="str">
        <f>vlookup(A5388, 'OG Data Combined'!$A$2:$Z6277,25,false)</f>
        <v>-</v>
      </c>
      <c r="D5388" s="166" t="str">
        <f>vlookup(A5388, 'OG Data Combined'!$A$2:$AQ6277,29,false)</f>
        <v>https://www.instagram.com/daylonsmith/</v>
      </c>
      <c r="E5388" t="str">
        <f>IFERROR(__xludf.DUMMYFUNCTION("IFERROR(REGEXEXTRACT((vlookup(A5388, 'OG Data Combined'!$A$2:$AQ6277,21,false)), ""\((.*?)\)""), """")"),"")</f>
        <v/>
      </c>
    </row>
    <row r="5389">
      <c r="A5389" s="143" t="s">
        <v>41606</v>
      </c>
      <c r="B5389" s="152" t="str">
        <f>vlookup(A5389, 'OG Data Combined'!$A$2:$Z6277,25,false)</f>
        <v/>
      </c>
      <c r="D5389" s="152" t="str">
        <f>vlookup(A5389, 'OG Data Combined'!$A$2:$AQ6277,29,false)</f>
        <v/>
      </c>
      <c r="E5389" t="str">
        <f>IFERROR(__xludf.DUMMYFUNCTION("IFERROR(REGEXEXTRACT((vlookup(A5389, 'OG Data Combined'!$A$2:$AQ6277,21,false)), ""\((.*?)\)""), """")"),"")</f>
        <v/>
      </c>
    </row>
    <row r="5390">
      <c r="A5390" s="143" t="s">
        <v>42433</v>
      </c>
      <c r="B5390" s="144" t="str">
        <f>vlookup(A5390, 'OG Data Combined'!$A$2:$Z6277,25,false)</f>
        <v>-</v>
      </c>
      <c r="D5390" s="144" t="str">
        <f>vlookup(A5390, 'OG Data Combined'!$A$2:$AQ6277,29,false)</f>
        <v>-</v>
      </c>
      <c r="E5390" t="str">
        <f>IFERROR(__xludf.DUMMYFUNCTION("IFERROR(REGEXEXTRACT((vlookup(A5390, 'OG Data Combined'!$A$2:$AQ6277,21,false)), ""\((.*?)\)""), """")"),"")</f>
        <v/>
      </c>
    </row>
    <row r="5391">
      <c r="A5391" s="143" t="s">
        <v>41607</v>
      </c>
      <c r="B5391" s="144" t="str">
        <f>vlookup(A5391, 'OG Data Combined'!$A$2:$Z6277,25,false)</f>
        <v>-</v>
      </c>
      <c r="D5391" s="144" t="str">
        <f>vlookup(A5391, 'OG Data Combined'!$A$2:$AQ6277,29,false)</f>
        <v>-</v>
      </c>
      <c r="E5391" t="str">
        <f>IFERROR(__xludf.DUMMYFUNCTION("IFERROR(REGEXEXTRACT((vlookup(A5391, 'OG Data Combined'!$A$2:$AQ6277,21,false)), ""\((.*?)\)""), """")"),"Distance")</f>
        <v>Distance</v>
      </c>
    </row>
    <row r="5392">
      <c r="A5392" s="143" t="s">
        <v>41608</v>
      </c>
      <c r="B5392" s="144" t="str">
        <f>vlookup(A5392, 'OG Data Combined'!$A$2:$Z6277,25,false)</f>
        <v>-</v>
      </c>
      <c r="D5392" s="144" t="str">
        <f>vlookup(A5392, 'OG Data Combined'!$A$2:$AQ6277,29,false)</f>
        <v>-</v>
      </c>
      <c r="E5392" t="str">
        <f>IFERROR(__xludf.DUMMYFUNCTION("IFERROR(REGEXEXTRACT((vlookup(A5392, 'OG Data Combined'!$A$2:$AQ6277,21,false)), ""\((.*?)\)""), """")"),"")</f>
        <v/>
      </c>
    </row>
    <row r="5393">
      <c r="A5393" s="143" t="s">
        <v>41609</v>
      </c>
      <c r="B5393" s="166" t="str">
        <f>vlookup(A5393, 'OG Data Combined'!$A$2:$Z6277,25,false)</f>
        <v>https://twitter.com/coachbrun</v>
      </c>
      <c r="D5393" s="144" t="str">
        <f>vlookup(A5393, 'OG Data Combined'!$A$2:$AQ6277,29,false)</f>
        <v>-</v>
      </c>
      <c r="E5393" t="str">
        <f>IFERROR(__xludf.DUMMYFUNCTION("IFERROR(REGEXEXTRACT((vlookup(A5393, 'OG Data Combined'!$A$2:$AQ6277,21,false)), ""\((.*?)\)""), """")"),"")</f>
        <v/>
      </c>
    </row>
    <row r="5394">
      <c r="A5394" s="143" t="s">
        <v>41610</v>
      </c>
      <c r="B5394" s="144" t="str">
        <f>vlookup(A5394, 'OG Data Combined'!$A$2:$Z6277,25,false)</f>
        <v>-</v>
      </c>
      <c r="D5394" s="144" t="str">
        <f>vlookup(A5394, 'OG Data Combined'!$A$2:$AQ6277,29,false)</f>
        <v>-</v>
      </c>
      <c r="E5394" t="str">
        <f>IFERROR(__xludf.DUMMYFUNCTION("IFERROR(REGEXEXTRACT((vlookup(A5394, 'OG Data Combined'!$A$2:$AQ6277,21,false)), ""\((.*?)\)""), """")"),"")</f>
        <v/>
      </c>
    </row>
    <row r="5395">
      <c r="A5395" s="143" t="s">
        <v>41611</v>
      </c>
      <c r="B5395" s="144" t="str">
        <f>vlookup(A5395, 'OG Data Combined'!$A$2:$Z6277,25,false)</f>
        <v>-</v>
      </c>
      <c r="D5395" s="144" t="str">
        <f>vlookup(A5395, 'OG Data Combined'!$A$2:$AQ6277,29,false)</f>
        <v>-</v>
      </c>
      <c r="E5395" t="str">
        <f>IFERROR(__xludf.DUMMYFUNCTION("IFERROR(REGEXEXTRACT((vlookup(A5395, 'OG Data Combined'!$A$2:$AQ6277,21,false)), ""\((.*?)\)""), """")"),"Distance")</f>
        <v>Distance</v>
      </c>
    </row>
    <row r="5396">
      <c r="A5396" s="143" t="s">
        <v>41612</v>
      </c>
      <c r="B5396" s="166" t="str">
        <f>vlookup(A5396, 'OG Data Combined'!$A$2:$Z6277,25,false)</f>
        <v>https://twitter.com/trevorb87</v>
      </c>
      <c r="D5396" s="144" t="str">
        <f>vlookup(A5396, 'OG Data Combined'!$A$2:$AQ6277,29,false)</f>
        <v>-</v>
      </c>
      <c r="E5396" t="str">
        <f>IFERROR(__xludf.DUMMYFUNCTION("IFERROR(REGEXEXTRACT((vlookup(A5396, 'OG Data Combined'!$A$2:$AQ6277,21,false)), ""\((.*?)\)""), """")"),"")</f>
        <v/>
      </c>
    </row>
    <row r="5397">
      <c r="A5397" s="143" t="s">
        <v>41613</v>
      </c>
      <c r="B5397" s="166" t="str">
        <f>vlookup(A5397, 'OG Data Combined'!$A$2:$Z6277,25,false)</f>
        <v>https://twitter.com/joshfulmer83</v>
      </c>
      <c r="D5397" s="166" t="str">
        <f>vlookup(A5397, 'OG Data Combined'!$A$2:$AQ6277,29,false)</f>
        <v>https://www.instagram.com/fulmer.josh/</v>
      </c>
      <c r="E5397" t="str">
        <f>IFERROR(__xludf.DUMMYFUNCTION("IFERROR(REGEXEXTRACT((vlookup(A5397, 'OG Data Combined'!$A$2:$AQ6277,21,false)), ""\((.*?)\)""), """")"),"")</f>
        <v/>
      </c>
    </row>
    <row r="5398">
      <c r="A5398" s="143" t="s">
        <v>41614</v>
      </c>
      <c r="B5398" s="166" t="str">
        <f>vlookup(A5398, 'OG Data Combined'!$A$2:$Z6277,25,false)</f>
        <v>https://twitter.com/coachhiser800</v>
      </c>
      <c r="D5398" s="144" t="str">
        <f>vlookup(A5398, 'OG Data Combined'!$A$2:$AQ6277,29,false)</f>
        <v>-</v>
      </c>
      <c r="E5398" t="str">
        <f>IFERROR(__xludf.DUMMYFUNCTION("IFERROR(REGEXEXTRACT((vlookup(A5398, 'OG Data Combined'!$A$2:$AQ6277,21,false)), ""\((.*?)\)""), """")"),"")</f>
        <v/>
      </c>
    </row>
    <row r="5399">
      <c r="A5399" s="143" t="s">
        <v>41615</v>
      </c>
      <c r="B5399" s="144" t="str">
        <f>vlookup(A5399, 'OG Data Combined'!$A$2:$Z6277,25,false)</f>
        <v>-</v>
      </c>
      <c r="D5399" s="144" t="str">
        <f>vlookup(A5399, 'OG Data Combined'!$A$2:$AQ6277,29,false)</f>
        <v>-</v>
      </c>
      <c r="E5399" t="str">
        <f>IFERROR(__xludf.DUMMYFUNCTION("IFERROR(REGEXEXTRACT((vlookup(A5399, 'OG Data Combined'!$A$2:$AQ6277,21,false)), ""\((.*?)\)""), """")"),"Distance")</f>
        <v>Distance</v>
      </c>
    </row>
    <row r="5400">
      <c r="A5400" s="143" t="s">
        <v>41616</v>
      </c>
      <c r="B5400" s="166" t="str">
        <f>vlookup(A5400, 'OG Data Combined'!$A$2:$Z6277,25,false)</f>
        <v>https://twitter.com/shaqkar</v>
      </c>
      <c r="D5400" s="144" t="str">
        <f>vlookup(A5400, 'OG Data Combined'!$A$2:$AQ6277,29,false)</f>
        <v>-</v>
      </c>
      <c r="E5400" t="str">
        <f>IFERROR(__xludf.DUMMYFUNCTION("IFERROR(REGEXEXTRACT((vlookup(A5400, 'OG Data Combined'!$A$2:$AQ6277,21,false)), ""\((.*?)\)""), """")"),"Throws")</f>
        <v>Throws</v>
      </c>
    </row>
    <row r="5401">
      <c r="A5401" s="143" t="s">
        <v>41617</v>
      </c>
      <c r="B5401" s="144" t="str">
        <f>vlookup(A5401, 'OG Data Combined'!$A$2:$Z6277,25,false)</f>
        <v>-</v>
      </c>
      <c r="D5401" s="144" t="str">
        <f>vlookup(A5401, 'OG Data Combined'!$A$2:$AQ6277,29,false)</f>
        <v>-</v>
      </c>
      <c r="E5401" t="str">
        <f>IFERROR(__xludf.DUMMYFUNCTION("IFERROR(REGEXEXTRACT((vlookup(A5401, 'OG Data Combined'!$A$2:$AQ6277,21,false)), ""\((.*?)\)""), """")"),"Distance")</f>
        <v>Distance</v>
      </c>
    </row>
    <row r="5402">
      <c r="A5402" s="143" t="s">
        <v>41618</v>
      </c>
      <c r="B5402" s="166" t="str">
        <f>vlookup(A5402, 'OG Data Combined'!$A$2:$Z6277,25,false)</f>
        <v>https://twitter.com/tabetha_deines</v>
      </c>
      <c r="D5402" s="166" t="str">
        <f>vlookup(A5402, 'OG Data Combined'!$A$2:$AQ6277,29,false)</f>
        <v>https://www.instagram.com/tabetha_deines/</v>
      </c>
      <c r="E5402" t="str">
        <f>IFERROR(__xludf.DUMMYFUNCTION("IFERROR(REGEXEXTRACT((vlookup(A5402, 'OG Data Combined'!$A$2:$AQ6277,21,false)), ""\((.*?)\)""), """")"),"Distance")</f>
        <v>Distance</v>
      </c>
    </row>
    <row r="5403">
      <c r="A5403" s="143" t="s">
        <v>41619</v>
      </c>
      <c r="B5403" s="144" t="str">
        <f>vlookup(A5403, 'OG Data Combined'!$A$2:$Z6277,25,false)</f>
        <v>-</v>
      </c>
      <c r="D5403" s="166" t="str">
        <f>vlookup(A5403, 'OG Data Combined'!$A$2:$AQ6277,29,false)</f>
        <v>https://www.instagram.com/jgdoinwork/</v>
      </c>
      <c r="E5403" t="str">
        <f>IFERROR(__xludf.DUMMYFUNCTION("IFERROR(REGEXEXTRACT((vlookup(A5403, 'OG Data Combined'!$A$2:$AQ6277,21,false)), ""\((.*?)\)""), """")"),"")</f>
        <v/>
      </c>
    </row>
    <row r="5404">
      <c r="A5404" s="143" t="s">
        <v>41620</v>
      </c>
      <c r="B5404" s="166" t="str">
        <f>vlookup(A5404, 'OG Data Combined'!$A$2:$Z6277,25,false)</f>
        <v>https://x.com/shereralex</v>
      </c>
      <c r="D5404" s="166" t="str">
        <f>vlookup(A5404, 'OG Data Combined'!$A$2:$AQ6277,29,false)</f>
        <v>https://www.instagram.com/alexsherer04/</v>
      </c>
      <c r="E5404" t="str">
        <f>IFERROR(__xludf.DUMMYFUNCTION("IFERROR(REGEXEXTRACT((vlookup(A5404, 'OG Data Combined'!$A$2:$AQ6277,21,false)), ""\((.*?)\)""), """")"),"")</f>
        <v/>
      </c>
    </row>
    <row r="5405">
      <c r="A5405" s="143" t="s">
        <v>41621</v>
      </c>
      <c r="B5405" s="144" t="str">
        <f>vlookup(A5405, 'OG Data Combined'!$A$2:$Z6277,25,false)</f>
        <v>-</v>
      </c>
      <c r="D5405" s="144" t="str">
        <f>vlookup(A5405, 'OG Data Combined'!$A$2:$AQ6277,29,false)</f>
        <v>-</v>
      </c>
      <c r="E5405" t="str">
        <f>IFERROR(__xludf.DUMMYFUNCTION("IFERROR(REGEXEXTRACT((vlookup(A5405, 'OG Data Combined'!$A$2:$AQ6277,21,false)), ""\((.*?)\)""), """")"),"")</f>
        <v/>
      </c>
    </row>
    <row r="5406">
      <c r="A5406" s="143" t="s">
        <v>41622</v>
      </c>
      <c r="B5406" s="152" t="str">
        <f>vlookup(A5406, 'OG Data Combined'!$A$2:$Z6277,25,false)</f>
        <v/>
      </c>
      <c r="D5406" s="152" t="str">
        <f>vlookup(A5406, 'OG Data Combined'!$A$2:$AQ6277,29,false)</f>
        <v/>
      </c>
      <c r="E5406" t="str">
        <f>IFERROR(__xludf.DUMMYFUNCTION("IFERROR(REGEXEXTRACT((vlookup(A5406, 'OG Data Combined'!$A$2:$AQ6277,21,false)), ""\((.*?)\)""), """")"),"Distance")</f>
        <v>Distance</v>
      </c>
    </row>
    <row r="5407">
      <c r="A5407" s="143" t="s">
        <v>41623</v>
      </c>
      <c r="B5407" s="152" t="str">
        <f>vlookup(A5407, 'OG Data Combined'!$A$2:$Z6277,25,false)</f>
        <v/>
      </c>
      <c r="D5407" s="152" t="str">
        <f>vlookup(A5407, 'OG Data Combined'!$A$2:$AQ6277,29,false)</f>
        <v/>
      </c>
      <c r="E5407" t="str">
        <f>IFERROR(__xludf.DUMMYFUNCTION("IFERROR(REGEXEXTRACT((vlookup(A5407, 'OG Data Combined'!$A$2:$AQ6277,21,false)), ""\((.*?)\)""), """")"),"")</f>
        <v/>
      </c>
    </row>
    <row r="5408">
      <c r="A5408" s="143" t="s">
        <v>41624</v>
      </c>
      <c r="B5408" s="152" t="str">
        <f>vlookup(A5408, 'OG Data Combined'!$A$2:$Z6277,25,false)</f>
        <v/>
      </c>
      <c r="D5408" s="152" t="str">
        <f>vlookup(A5408, 'OG Data Combined'!$A$2:$AQ6277,29,false)</f>
        <v/>
      </c>
      <c r="E5408" t="str">
        <f>IFERROR(__xludf.DUMMYFUNCTION("IFERROR(REGEXEXTRACT((vlookup(A5408, 'OG Data Combined'!$A$2:$AQ6277,21,false)), ""\((.*?)\)""), """")"),"")</f>
        <v/>
      </c>
    </row>
    <row r="5409">
      <c r="A5409" s="143" t="s">
        <v>41625</v>
      </c>
      <c r="B5409" s="144" t="str">
        <f>vlookup(A5409, 'OG Data Combined'!$A$2:$Z6277,25,false)</f>
        <v>-</v>
      </c>
      <c r="D5409" s="144" t="str">
        <f>vlookup(A5409, 'OG Data Combined'!$A$2:$AQ6277,29,false)</f>
        <v>-</v>
      </c>
      <c r="E5409" t="str">
        <f>IFERROR(__xludf.DUMMYFUNCTION("IFERROR(REGEXEXTRACT((vlookup(A5409, 'OG Data Combined'!$A$2:$AQ6277,21,false)), ""\((.*?)\)""), """")"),"")</f>
        <v/>
      </c>
    </row>
    <row r="5410">
      <c r="A5410" s="143" t="s">
        <v>41626</v>
      </c>
      <c r="B5410" s="144" t="str">
        <f>vlookup(A5410, 'OG Data Combined'!$A$2:$Z6277,25,false)</f>
        <v>-</v>
      </c>
      <c r="D5410" s="144" t="str">
        <f>vlookup(A5410, 'OG Data Combined'!$A$2:$AQ6277,29,false)</f>
        <v>-</v>
      </c>
      <c r="E5410" t="str">
        <f>IFERROR(__xludf.DUMMYFUNCTION("IFERROR(REGEXEXTRACT((vlookup(A5410, 'OG Data Combined'!$A$2:$AQ6277,21,false)), ""\((.*?)\)""), """")"),"Throws")</f>
        <v>Throws</v>
      </c>
    </row>
    <row r="5411">
      <c r="A5411" s="143" t="s">
        <v>41627</v>
      </c>
      <c r="B5411" s="144" t="str">
        <f>vlookup(A5411, 'OG Data Combined'!$A$2:$Z6277,25,false)</f>
        <v>-</v>
      </c>
      <c r="D5411" s="144" t="str">
        <f>vlookup(A5411, 'OG Data Combined'!$A$2:$AQ6277,29,false)</f>
        <v>-</v>
      </c>
      <c r="E5411" t="str">
        <f>IFERROR(__xludf.DUMMYFUNCTION("IFERROR(REGEXEXTRACT((vlookup(A5411, 'OG Data Combined'!$A$2:$AQ6277,21,false)), ""\((.*?)\)""), """")"),"Hurdles, Sprints")</f>
        <v>Hurdles, Sprints</v>
      </c>
    </row>
    <row r="5412">
      <c r="A5412" s="143" t="s">
        <v>41628</v>
      </c>
      <c r="B5412" s="144" t="str">
        <f>vlookup(A5412, 'OG Data Combined'!$A$2:$Z6277,25,false)</f>
        <v>-</v>
      </c>
      <c r="D5412" s="144" t="str">
        <f>vlookup(A5412, 'OG Data Combined'!$A$2:$AQ6277,29,false)</f>
        <v>-</v>
      </c>
      <c r="E5412" t="str">
        <f>IFERROR(__xludf.DUMMYFUNCTION("IFERROR(REGEXEXTRACT((vlookup(A5412, 'OG Data Combined'!$A$2:$AQ6277,21,false)), ""\((.*?)\)""), """")"),"Distance")</f>
        <v>Distance</v>
      </c>
    </row>
    <row r="5413">
      <c r="A5413" s="143" t="s">
        <v>41629</v>
      </c>
      <c r="B5413" s="166" t="str">
        <f>vlookup(A5413, 'OG Data Combined'!$A$2:$Z6277,25,false)</f>
        <v>https://twitter.com/coachwhitt727</v>
      </c>
      <c r="D5413" s="144" t="str">
        <f>vlookup(A5413, 'OG Data Combined'!$A$2:$AQ6277,29,false)</f>
        <v>-</v>
      </c>
      <c r="E5413" t="str">
        <f>IFERROR(__xludf.DUMMYFUNCTION("IFERROR(REGEXEXTRACT((vlookup(A5413, 'OG Data Combined'!$A$2:$AQ6277,21,false)), ""\((.*?)\)""), """")"),"")</f>
        <v/>
      </c>
    </row>
    <row r="5414">
      <c r="A5414" s="143" t="s">
        <v>41630</v>
      </c>
      <c r="B5414" s="166" t="str">
        <f>vlookup(A5414, 'OG Data Combined'!$A$2:$Z6277,25,false)</f>
        <v>https://twitter.com/DrewLoukota</v>
      </c>
      <c r="D5414" s="166" t="str">
        <f>vlookup(A5414, 'OG Data Combined'!$A$2:$AQ6277,29,false)</f>
        <v>https://www.instagram.com/drew_loukota/</v>
      </c>
      <c r="E5414" t="str">
        <f>IFERROR(__xludf.DUMMYFUNCTION("IFERROR(REGEXEXTRACT((vlookup(A5414, 'OG Data Combined'!$A$2:$AQ6277,21,false)), ""\((.*?)\)""), """")"),"Throws")</f>
        <v>Throws</v>
      </c>
    </row>
    <row r="5415">
      <c r="A5415" s="143" t="s">
        <v>41631</v>
      </c>
      <c r="B5415" s="144" t="str">
        <f>vlookup(A5415, 'OG Data Combined'!$A$2:$Z6277,25,false)</f>
        <v>-</v>
      </c>
      <c r="D5415" s="144" t="str">
        <f>vlookup(A5415, 'OG Data Combined'!$A$2:$AQ6277,29,false)</f>
        <v>-</v>
      </c>
      <c r="E5415" t="str">
        <f>IFERROR(__xludf.DUMMYFUNCTION("IFERROR(REGEXEXTRACT((vlookup(A5415, 'OG Data Combined'!$A$2:$AQ6277,21,false)), ""\((.*?)\)""), """")"),"Distance")</f>
        <v>Distance</v>
      </c>
    </row>
    <row r="5416">
      <c r="A5416" s="143" t="s">
        <v>41632</v>
      </c>
      <c r="B5416" s="144" t="str">
        <f>vlookup(A5416, 'OG Data Combined'!$A$2:$Z6277,25,false)</f>
        <v>-</v>
      </c>
      <c r="D5416" s="144" t="str">
        <f>vlookup(A5416, 'OG Data Combined'!$A$2:$AQ6277,29,false)</f>
        <v>-</v>
      </c>
      <c r="E5416" t="str">
        <f>IFERROR(__xludf.DUMMYFUNCTION("IFERROR(REGEXEXTRACT((vlookup(A5416, 'OG Data Combined'!$A$2:$AQ6277,21,false)), ""\((.*?)\)""), """")"),"Distance")</f>
        <v>Distance</v>
      </c>
    </row>
    <row r="5417">
      <c r="A5417" s="143" t="s">
        <v>41633</v>
      </c>
      <c r="B5417" s="166" t="str">
        <f>vlookup(A5417, 'OG Data Combined'!$A$2:$Z6277,25,false)</f>
        <v>https://twitter.com/coach_canderson</v>
      </c>
      <c r="D5417" s="144" t="str">
        <f>vlookup(A5417, 'OG Data Combined'!$A$2:$AQ6277,29,false)</f>
        <v>-</v>
      </c>
      <c r="E5417" t="str">
        <f>IFERROR(__xludf.DUMMYFUNCTION("IFERROR(REGEXEXTRACT((vlookup(A5417, 'OG Data Combined'!$A$2:$AQ6277,21,false)), ""\((.*?)\)""), """")"),"")</f>
        <v/>
      </c>
    </row>
    <row r="5418">
      <c r="A5418" s="143" t="s">
        <v>41634</v>
      </c>
      <c r="B5418" s="166" t="str">
        <f>vlookup(A5418, 'OG Data Combined'!$A$2:$Z6277,25,false)</f>
        <v>https://twitter.com/CoachShaneXCTF</v>
      </c>
      <c r="D5418" s="166" t="str">
        <f>vlookup(A5418, 'OG Data Combined'!$A$2:$AQ6277,29,false)</f>
        <v>https://www.instagram.com/sbrooks0403/</v>
      </c>
      <c r="E5418" t="str">
        <f>IFERROR(__xludf.DUMMYFUNCTION("IFERROR(REGEXEXTRACT((vlookup(A5418, 'OG Data Combined'!$A$2:$AQ6277,21,false)), ""\((.*?)\)""), """")"),"")</f>
        <v/>
      </c>
    </row>
    <row r="5419">
      <c r="A5419" s="143" t="s">
        <v>41635</v>
      </c>
      <c r="B5419" s="144" t="str">
        <f>vlookup(A5419, 'OG Data Combined'!$A$2:$Z6277,25,false)</f>
        <v>-</v>
      </c>
      <c r="D5419" s="166" t="str">
        <f>vlookup(A5419, 'OG Data Combined'!$A$2:$AQ6277,29,false)</f>
        <v>https://www.instagram.com/nathanjw_/</v>
      </c>
      <c r="E5419" t="str">
        <f>IFERROR(__xludf.DUMMYFUNCTION("IFERROR(REGEXEXTRACT((vlookup(A5419, 'OG Data Combined'!$A$2:$AQ6277,21,false)), ""\((.*?)\)""), """")"),"Distance")</f>
        <v>Distance</v>
      </c>
    </row>
    <row r="5420">
      <c r="A5420" s="143" t="s">
        <v>41636</v>
      </c>
      <c r="B5420" s="144" t="str">
        <f>vlookup(A5420, 'OG Data Combined'!$A$2:$Z6277,25,false)</f>
        <v>-</v>
      </c>
      <c r="D5420" s="166" t="str">
        <f>vlookup(A5420, 'OG Data Combined'!$A$2:$AQ6277,29,false)</f>
        <v>https://www.instagram.com/mason_blevins14/</v>
      </c>
      <c r="E5420" t="str">
        <f>IFERROR(__xludf.DUMMYFUNCTION("IFERROR(REGEXEXTRACT((vlookup(A5420, 'OG Data Combined'!$A$2:$AQ6277,21,false)), ""\((.*?)\)""), """")"),"")</f>
        <v/>
      </c>
    </row>
    <row r="5421">
      <c r="A5421" s="143" t="s">
        <v>41637</v>
      </c>
      <c r="B5421" s="144" t="str">
        <f>vlookup(A5421, 'OG Data Combined'!$A$2:$Z6277,25,false)</f>
        <v>-</v>
      </c>
      <c r="D5421" s="144" t="str">
        <f>vlookup(A5421, 'OG Data Combined'!$A$2:$AQ6277,29,false)</f>
        <v>-</v>
      </c>
      <c r="E5421" t="str">
        <f>IFERROR(__xludf.DUMMYFUNCTION("IFERROR(REGEXEXTRACT((vlookup(A5421, 'OG Data Combined'!$A$2:$AQ6277,21,false)), ""\((.*?)\)""), """")"),"")</f>
        <v/>
      </c>
    </row>
    <row r="5422">
      <c r="A5422" s="143" t="s">
        <v>41638</v>
      </c>
      <c r="B5422" s="166" t="str">
        <f>vlookup(A5422, 'OG Data Combined'!$A$2:$Z6277,25,false)</f>
        <v>https://x.com/trajensmithSC</v>
      </c>
      <c r="D5422" s="144" t="str">
        <f>vlookup(A5422, 'OG Data Combined'!$A$2:$AQ6277,29,false)</f>
        <v>-</v>
      </c>
      <c r="E5422" t="str">
        <f>IFERROR(__xludf.DUMMYFUNCTION("IFERROR(REGEXEXTRACT((vlookup(A5422, 'OG Data Combined'!$A$2:$AQ6277,21,false)), ""\((.*?)\)""), """")"),"")</f>
        <v/>
      </c>
    </row>
    <row r="5423">
      <c r="A5423" s="143" t="s">
        <v>41639</v>
      </c>
      <c r="B5423" s="144" t="str">
        <f>vlookup(A5423, 'OG Data Combined'!$A$2:$Z6277,25,false)</f>
        <v>-</v>
      </c>
      <c r="D5423" s="144" t="str">
        <f>vlookup(A5423, 'OG Data Combined'!$A$2:$AQ6277,29,false)</f>
        <v>-</v>
      </c>
      <c r="E5423" t="str">
        <f>IFERROR(__xludf.DUMMYFUNCTION("IFERROR(REGEXEXTRACT((vlookup(A5423, 'OG Data Combined'!$A$2:$AQ6277,21,false)), ""\((.*?)\)""), """")"),"")</f>
        <v/>
      </c>
    </row>
    <row r="5424">
      <c r="A5424" s="143" t="s">
        <v>41640</v>
      </c>
      <c r="B5424" s="144" t="str">
        <f>vlookup(A5424, 'OG Data Combined'!$A$2:$Z6277,25,false)</f>
        <v>-</v>
      </c>
      <c r="D5424" s="166" t="str">
        <f>vlookup(A5424, 'OG Data Combined'!$A$2:$AQ6277,29,false)</f>
        <v>https://www.instagram.com/big_truck___/</v>
      </c>
      <c r="E5424" t="str">
        <f>IFERROR(__xludf.DUMMYFUNCTION("IFERROR(REGEXEXTRACT((vlookup(A5424, 'OG Data Combined'!$A$2:$AQ6277,21,false)), ""\((.*?)\)""), """")"),"")</f>
        <v/>
      </c>
    </row>
    <row r="5425">
      <c r="A5425" s="143" t="s">
        <v>41641</v>
      </c>
      <c r="B5425" s="166" t="str">
        <f>vlookup(A5425, 'OG Data Combined'!$A$2:$Z6277,25,false)</f>
        <v>https://twitter.com/alstinbenton</v>
      </c>
      <c r="D5425" s="166" t="str">
        <f>vlookup(A5425, 'OG Data Combined'!$A$2:$AQ6277,29,false)</f>
        <v>https://www.instagram.com/coach_benton_usm/</v>
      </c>
      <c r="E5425" t="str">
        <f>IFERROR(__xludf.DUMMYFUNCTION("IFERROR(REGEXEXTRACT((vlookup(A5425, 'OG Data Combined'!$A$2:$AQ6277,21,false)), ""\((.*?)\)""), """")"),"")</f>
        <v/>
      </c>
    </row>
    <row r="5426">
      <c r="A5426" s="143" t="s">
        <v>41642</v>
      </c>
      <c r="B5426" s="144" t="str">
        <f>vlookup(A5426, 'OG Data Combined'!$A$2:$Z6277,25,false)</f>
        <v>-</v>
      </c>
      <c r="D5426" s="166" t="str">
        <f>vlookup(A5426, 'OG Data Combined'!$A$2:$AQ6277,29,false)</f>
        <v>https://www.instagram.com/coach_thieme_usm/</v>
      </c>
      <c r="E5426" t="str">
        <f>IFERROR(__xludf.DUMMYFUNCTION("IFERROR(REGEXEXTRACT((vlookup(A5426, 'OG Data Combined'!$A$2:$AQ6277,21,false)), ""\((.*?)\)""), """")"),"")</f>
        <v/>
      </c>
    </row>
    <row r="5427">
      <c r="A5427" s="143" t="s">
        <v>41644</v>
      </c>
      <c r="B5427" s="144" t="str">
        <f>vlookup(A5427, 'OG Data Combined'!$A$2:$Z6277,25,false)</f>
        <v>-</v>
      </c>
      <c r="D5427" s="144" t="str">
        <f>vlookup(A5427, 'OG Data Combined'!$A$2:$AQ6277,29,false)</f>
        <v>-</v>
      </c>
      <c r="E5427" t="str">
        <f>IFERROR(__xludf.DUMMYFUNCTION("IFERROR(REGEXEXTRACT((vlookup(A5427, 'OG Data Combined'!$A$2:$AQ6277,21,false)), ""\((.*?)\)""), """")"),"Jumps")</f>
        <v>Jumps</v>
      </c>
    </row>
    <row r="5428">
      <c r="A5428" s="143" t="s">
        <v>41645</v>
      </c>
      <c r="B5428" s="161" t="str">
        <f>vlookup(A5428, 'OG Data Combined'!$A$2:$Z6277,25,false)</f>
        <v/>
      </c>
      <c r="D5428" s="151" t="str">
        <f>vlookup(A5428, 'OG Data Combined'!$A$2:$AQ6277,29,false)</f>
        <v/>
      </c>
      <c r="E5428" t="str">
        <f>IFERROR(__xludf.DUMMYFUNCTION("IFERROR(REGEXEXTRACT((vlookup(A5428, 'OG Data Combined'!$A$2:$AQ6277,21,false)), ""\((.*?)\)""), """")"),"")</f>
        <v/>
      </c>
    </row>
    <row r="5429">
      <c r="A5429" s="143" t="s">
        <v>41646</v>
      </c>
      <c r="B5429" s="166" t="str">
        <f>vlookup(A5429, 'OG Data Combined'!$A$2:$Z6277,25,false)</f>
        <v>https://twitter.com/dylanbiedron</v>
      </c>
      <c r="D5429" s="144" t="str">
        <f>vlookup(A5429, 'OG Data Combined'!$A$2:$AQ6277,29,false)</f>
        <v>-</v>
      </c>
      <c r="E5429" t="str">
        <f>IFERROR(__xludf.DUMMYFUNCTION("IFERROR(REGEXEXTRACT((vlookup(A5429, 'OG Data Combined'!$A$2:$AQ6277,21,false)), ""\((.*?)\)""), """")"),"")</f>
        <v/>
      </c>
    </row>
    <row r="5430">
      <c r="A5430" s="143" t="s">
        <v>41647</v>
      </c>
      <c r="B5430" s="166" t="str">
        <f>vlookup(A5430, 'OG Data Combined'!$A$2:$Z6277,25,false)</f>
        <v>https://twitter.com/coachryanusm</v>
      </c>
      <c r="D5430" s="166" t="str">
        <f>vlookup(A5430, 'OG Data Combined'!$A$2:$AQ6277,29,false)</f>
        <v>https://www.instagram.com/coachryan3434/</v>
      </c>
      <c r="E5430" t="str">
        <f>IFERROR(__xludf.DUMMYFUNCTION("IFERROR(REGEXEXTRACT((vlookup(A5430, 'OG Data Combined'!$A$2:$AQ6277,21,false)), ""\((.*?)\)""), """")"),"")</f>
        <v/>
      </c>
    </row>
    <row r="5431">
      <c r="A5431" s="143" t="s">
        <v>41649</v>
      </c>
      <c r="B5431" s="144" t="str">
        <f>vlookup(A5431, 'OG Data Combined'!$A$2:$Z6277,25,false)</f>
        <v>-</v>
      </c>
      <c r="D5431" s="144" t="str">
        <f>vlookup(A5431, 'OG Data Combined'!$A$2:$AQ6277,29,false)</f>
        <v>-</v>
      </c>
      <c r="E5431" t="str">
        <f>IFERROR(__xludf.DUMMYFUNCTION("IFERROR(REGEXEXTRACT((vlookup(A5431, 'OG Data Combined'!$A$2:$AQ6277,21,false)), ""\((.*?)\)""), """")"),"")</f>
        <v/>
      </c>
    </row>
    <row r="5432">
      <c r="A5432" s="143" t="s">
        <v>41650</v>
      </c>
      <c r="B5432" s="144" t="str">
        <f>vlookup(A5432, 'OG Data Combined'!$A$2:$Z6277,25,false)</f>
        <v>-</v>
      </c>
      <c r="D5432" s="144" t="str">
        <f>vlookup(A5432, 'OG Data Combined'!$A$2:$AQ6277,29,false)</f>
        <v>-</v>
      </c>
      <c r="E5432" t="str">
        <f>IFERROR(__xludf.DUMMYFUNCTION("IFERROR(REGEXEXTRACT((vlookup(A5432, 'OG Data Combined'!$A$2:$AQ6277,21,false)), ""\((.*?)\)""), """")"),"")</f>
        <v/>
      </c>
    </row>
    <row r="5433">
      <c r="A5433" s="143" t="s">
        <v>42434</v>
      </c>
      <c r="B5433" s="144" t="str">
        <f>vlookup(A5433, 'OG Data Combined'!$A$2:$Z6277,25,false)</f>
        <v>-</v>
      </c>
      <c r="D5433" s="166" t="str">
        <f>vlookup(A5433, 'OG Data Combined'!$A$2:$AQ6277,29,false)</f>
        <v>https://www.instagram.com/coreylyonss/</v>
      </c>
      <c r="E5433" t="str">
        <f>IFERROR(__xludf.DUMMYFUNCTION("IFERROR(REGEXEXTRACT((vlookup(A5433, 'OG Data Combined'!$A$2:$AQ6277,21,false)), ""\((.*?)\)""), """")"),"")</f>
        <v/>
      </c>
    </row>
    <row r="5434">
      <c r="A5434" s="143" t="s">
        <v>41651</v>
      </c>
      <c r="B5434" s="166" t="str">
        <f>vlookup(A5434, 'OG Data Combined'!$A$2:$Z6277,25,false)</f>
        <v>https://twitter.com/schroedermason</v>
      </c>
      <c r="D5434" s="144" t="str">
        <f>vlookup(A5434, 'OG Data Combined'!$A$2:$AQ6277,29,false)</f>
        <v>-</v>
      </c>
      <c r="E5434" t="str">
        <f>IFERROR(__xludf.DUMMYFUNCTION("IFERROR(REGEXEXTRACT((vlookup(A5434, 'OG Data Combined'!$A$2:$AQ6277,21,false)), ""\((.*?)\)""), """")"),"")</f>
        <v/>
      </c>
    </row>
    <row r="5435">
      <c r="A5435" s="143" t="s">
        <v>42435</v>
      </c>
      <c r="B5435" s="144" t="str">
        <f>vlookup(A5435, 'OG Data Combined'!$A$2:$Z6277,25,false)</f>
        <v>-</v>
      </c>
      <c r="D5435" s="144" t="str">
        <f>vlookup(A5435, 'OG Data Combined'!$A$2:$AQ6277,29,false)</f>
        <v>-</v>
      </c>
      <c r="E5435" t="str">
        <f>IFERROR(__xludf.DUMMYFUNCTION("IFERROR(REGEXEXTRACT((vlookup(A5435, 'OG Data Combined'!$A$2:$AQ6277,21,false)), ""\((.*?)\)""), """")"),"")</f>
        <v/>
      </c>
    </row>
    <row r="5436">
      <c r="A5436" s="143" t="s">
        <v>41652</v>
      </c>
      <c r="B5436" s="144" t="str">
        <f>vlookup(A5436, 'OG Data Combined'!$A$2:$Z6277,25,false)</f>
        <v>-</v>
      </c>
      <c r="D5436" s="144" t="str">
        <f>vlookup(A5436, 'OG Data Combined'!$A$2:$AQ6277,29,false)</f>
        <v>-</v>
      </c>
      <c r="E5436" t="str">
        <f>IFERROR(__xludf.DUMMYFUNCTION("IFERROR(REGEXEXTRACT((vlookup(A5436, 'OG Data Combined'!$A$2:$AQ6277,21,false)), ""\((.*?)\)""), """")"),"")</f>
        <v/>
      </c>
    </row>
    <row r="5437">
      <c r="A5437" s="143" t="s">
        <v>41653</v>
      </c>
      <c r="B5437" s="144" t="str">
        <f>vlookup(A5437, 'OG Data Combined'!$A$2:$Z6277,25,false)</f>
        <v>-</v>
      </c>
      <c r="D5437" s="144" t="str">
        <f>vlookup(A5437, 'OG Data Combined'!$A$2:$AQ6277,29,false)</f>
        <v>-</v>
      </c>
      <c r="E5437" t="str">
        <f>IFERROR(__xludf.DUMMYFUNCTION("IFERROR(REGEXEXTRACT((vlookup(A5437, 'OG Data Combined'!$A$2:$AQ6277,21,false)), ""\((.*?)\)""), """")"),"")</f>
        <v/>
      </c>
    </row>
    <row r="5438">
      <c r="A5438" s="143" t="s">
        <v>41654</v>
      </c>
      <c r="B5438" s="144" t="str">
        <f>vlookup(A5438, 'OG Data Combined'!$A$2:$Z6277,25,false)</f>
        <v>-</v>
      </c>
      <c r="D5438" s="166" t="str">
        <f>vlookup(A5438, 'OG Data Combined'!$A$2:$AQ6277,29,false)</f>
        <v>https://www.instagram.com/chasebulten/</v>
      </c>
      <c r="E5438" t="str">
        <f>IFERROR(__xludf.DUMMYFUNCTION("IFERROR(REGEXEXTRACT((vlookup(A5438, 'OG Data Combined'!$A$2:$AQ6277,21,false)), ""\((.*?)\)""), """")"),"")</f>
        <v/>
      </c>
    </row>
    <row r="5439">
      <c r="A5439" s="143" t="s">
        <v>41655</v>
      </c>
      <c r="B5439" s="144" t="str">
        <f>vlookup(A5439, 'OG Data Combined'!$A$2:$Z6277,25,false)</f>
        <v>-</v>
      </c>
      <c r="D5439" s="166" t="str">
        <f>vlookup(A5439, 'OG Data Combined'!$A$2:$AQ6277,29,false)</f>
        <v>https://www.instagram.com/csnapp30/</v>
      </c>
      <c r="E5439" t="str">
        <f>IFERROR(__xludf.DUMMYFUNCTION("IFERROR(REGEXEXTRACT((vlookup(A5439, 'OG Data Combined'!$A$2:$AQ6277,21,false)), ""\((.*?)\)""), """")"),"")</f>
        <v/>
      </c>
    </row>
    <row r="5440">
      <c r="A5440" s="143" t="s">
        <v>41656</v>
      </c>
      <c r="B5440" s="144" t="str">
        <f>vlookup(A5440, 'OG Data Combined'!$A$2:$Z6277,25,false)</f>
        <v>-</v>
      </c>
      <c r="D5440" s="166" t="str">
        <f>vlookup(A5440, 'OG Data Combined'!$A$2:$AQ6277,29,false)</f>
        <v>https://www.instagram.com/tony__mirones/reels/</v>
      </c>
      <c r="E5440" t="str">
        <f>IFERROR(__xludf.DUMMYFUNCTION("IFERROR(REGEXEXTRACT((vlookup(A5440, 'OG Data Combined'!$A$2:$AQ6277,21,false)), ""\((.*?)\)""), """")"),"")</f>
        <v/>
      </c>
    </row>
    <row r="5441">
      <c r="A5441" s="143" t="s">
        <v>41657</v>
      </c>
      <c r="B5441" s="144" t="str">
        <f>vlookup(A5441, 'OG Data Combined'!$A$2:$Z6277,25,false)</f>
        <v>-</v>
      </c>
      <c r="D5441" s="144" t="str">
        <f>vlookup(A5441, 'OG Data Combined'!$A$2:$AQ6277,29,false)</f>
        <v>-</v>
      </c>
      <c r="E5441" t="str">
        <f>IFERROR(__xludf.DUMMYFUNCTION("IFERROR(REGEXEXTRACT((vlookup(A5441, 'OG Data Combined'!$A$2:$AQ6277,21,false)), ""\((.*?)\)""), """")"),"")</f>
        <v/>
      </c>
    </row>
    <row r="5442">
      <c r="A5442" s="143" t="s">
        <v>41658</v>
      </c>
      <c r="B5442" s="144" t="str">
        <f>vlookup(A5442, 'OG Data Combined'!$A$2:$Z6277,25,false)</f>
        <v>-</v>
      </c>
      <c r="D5442" s="144" t="str">
        <f>vlookup(A5442, 'OG Data Combined'!$A$2:$AQ6277,29,false)</f>
        <v>-</v>
      </c>
      <c r="E5442" t="str">
        <f>IFERROR(__xludf.DUMMYFUNCTION("IFERROR(REGEXEXTRACT((vlookup(A5442, 'OG Data Combined'!$A$2:$AQ6277,21,false)), ""\((.*?)\)""), """")"),"")</f>
        <v/>
      </c>
    </row>
    <row r="5443">
      <c r="A5443" s="143" t="s">
        <v>41659</v>
      </c>
      <c r="B5443" s="144" t="str">
        <f>vlookup(A5443, 'OG Data Combined'!$A$2:$Z6277,25,false)</f>
        <v>-</v>
      </c>
      <c r="D5443" s="144" t="str">
        <f>vlookup(A5443, 'OG Data Combined'!$A$2:$AQ6277,29,false)</f>
        <v>-</v>
      </c>
      <c r="E5443" t="str">
        <f>IFERROR(__xludf.DUMMYFUNCTION("IFERROR(REGEXEXTRACT((vlookup(A5443, 'OG Data Combined'!$A$2:$AQ6277,21,false)), ""\((.*?)\)""), """")"),"")</f>
        <v/>
      </c>
    </row>
    <row r="5444">
      <c r="A5444" s="143" t="s">
        <v>41660</v>
      </c>
      <c r="B5444" s="144" t="str">
        <f>vlookup(A5444, 'OG Data Combined'!$A$2:$Z6277,25,false)</f>
        <v>-</v>
      </c>
      <c r="D5444" s="144" t="str">
        <f>vlookup(A5444, 'OG Data Combined'!$A$2:$AQ6277,29,false)</f>
        <v>-</v>
      </c>
      <c r="E5444" t="str">
        <f>IFERROR(__xludf.DUMMYFUNCTION("IFERROR(REGEXEXTRACT((vlookup(A5444, 'OG Data Combined'!$A$2:$AQ6277,21,false)), ""\((.*?)\)""), """")"),"")</f>
        <v/>
      </c>
    </row>
    <row r="5445">
      <c r="A5445" s="143" t="s">
        <v>42436</v>
      </c>
      <c r="B5445" s="144" t="str">
        <f>vlookup(A5445, 'OG Data Combined'!$A$2:$Z6277,25,false)</f>
        <v>-</v>
      </c>
      <c r="D5445" s="144" t="str">
        <f>vlookup(A5445, 'OG Data Combined'!$A$2:$AQ6277,29,false)</f>
        <v>-</v>
      </c>
      <c r="E5445" t="str">
        <f>IFERROR(__xludf.DUMMYFUNCTION("IFERROR(REGEXEXTRACT((vlookup(A5445, 'OG Data Combined'!$A$2:$AQ6277,21,false)), ""\((.*?)\)""), """")"),"")</f>
        <v/>
      </c>
    </row>
    <row r="5446">
      <c r="A5446" s="143" t="s">
        <v>41661</v>
      </c>
      <c r="B5446" s="144" t="str">
        <f>vlookup(A5446, 'OG Data Combined'!$A$2:$Z6277,25,false)</f>
        <v>-</v>
      </c>
      <c r="D5446" s="166" t="str">
        <f>vlookup(A5446, 'OG Data Combined'!$A$2:$AQ6277,29,false)</f>
        <v>https://www.instagram.com/wethington_/</v>
      </c>
      <c r="E5446" t="str">
        <f>IFERROR(__xludf.DUMMYFUNCTION("IFERROR(REGEXEXTRACT((vlookup(A5446, 'OG Data Combined'!$A$2:$AQ6277,21,false)), ""\((.*?)\)""), """")"),"")</f>
        <v/>
      </c>
    </row>
    <row r="5447">
      <c r="A5447" s="143" t="s">
        <v>41662</v>
      </c>
      <c r="B5447" s="144" t="str">
        <f>vlookup(A5447, 'OG Data Combined'!$A$2:$Z6277,25,false)</f>
        <v>-</v>
      </c>
      <c r="D5447" s="144" t="str">
        <f>vlookup(A5447, 'OG Data Combined'!$A$2:$AQ6277,29,false)</f>
        <v>-</v>
      </c>
      <c r="E5447" t="str">
        <f>IFERROR(__xludf.DUMMYFUNCTION("IFERROR(REGEXEXTRACT((vlookup(A5447, 'OG Data Combined'!$A$2:$AQ6277,21,false)), ""\((.*?)\)""), """")"),"")</f>
        <v/>
      </c>
    </row>
    <row r="5448">
      <c r="A5448" s="143" t="s">
        <v>41663</v>
      </c>
      <c r="B5448" s="144" t="str">
        <f>vlookup(A5448, 'OG Data Combined'!$A$2:$Z6277,25,false)</f>
        <v>-</v>
      </c>
      <c r="D5448" s="144" t="str">
        <f>vlookup(A5448, 'OG Data Combined'!$A$2:$AQ6277,29,false)</f>
        <v>-</v>
      </c>
      <c r="E5448" t="str">
        <f>IFERROR(__xludf.DUMMYFUNCTION("IFERROR(REGEXEXTRACT((vlookup(A5448, 'OG Data Combined'!$A$2:$AQ6277,21,false)), ""\((.*?)\)""), """")"),"")</f>
        <v/>
      </c>
    </row>
    <row r="5449">
      <c r="A5449" s="143" t="s">
        <v>41664</v>
      </c>
      <c r="B5449" s="144" t="str">
        <f>vlookup(A5449, 'OG Data Combined'!$A$2:$Z6277,25,false)</f>
        <v>-</v>
      </c>
      <c r="D5449" s="144" t="str">
        <f>vlookup(A5449, 'OG Data Combined'!$A$2:$AQ6277,29,false)</f>
        <v>-</v>
      </c>
      <c r="E5449" t="str">
        <f>IFERROR(__xludf.DUMMYFUNCTION("IFERROR(REGEXEXTRACT((vlookup(A5449, 'OG Data Combined'!$A$2:$AQ6277,21,false)), ""\((.*?)\)""), """")"),"")</f>
        <v/>
      </c>
    </row>
    <row r="5450">
      <c r="A5450" s="143" t="s">
        <v>41665</v>
      </c>
      <c r="B5450" s="166" t="str">
        <f>vlookup(A5450, 'OG Data Combined'!$A$2:$Z6277,25,false)</f>
        <v>https://x.com/themarcjohnnfl</v>
      </c>
      <c r="D5450" s="144" t="str">
        <f>vlookup(A5450, 'OG Data Combined'!$A$2:$AQ6277,29,false)</f>
        <v>-</v>
      </c>
      <c r="E5450" t="str">
        <f>IFERROR(__xludf.DUMMYFUNCTION("IFERROR(REGEXEXTRACT((vlookup(A5450, 'OG Data Combined'!$A$2:$AQ6277,21,false)), ""\((.*?)\)""), """")"),"")</f>
        <v/>
      </c>
    </row>
    <row r="5451">
      <c r="A5451" s="143" t="s">
        <v>41666</v>
      </c>
      <c r="B5451" s="144" t="str">
        <f>vlookup(A5451, 'OG Data Combined'!$A$2:$Z6277,25,false)</f>
        <v>-</v>
      </c>
      <c r="D5451" s="144" t="str">
        <f>vlookup(A5451, 'OG Data Combined'!$A$2:$AQ6277,29,false)</f>
        <v>-</v>
      </c>
      <c r="E5451" t="str">
        <f>IFERROR(__xludf.DUMMYFUNCTION("IFERROR(REGEXEXTRACT((vlookup(A5451, 'OG Data Combined'!$A$2:$AQ6277,21,false)), ""\((.*?)\)""), """")"),"")</f>
        <v/>
      </c>
    </row>
    <row r="5452">
      <c r="A5452" s="143" t="s">
        <v>41667</v>
      </c>
      <c r="B5452" s="166" t="str">
        <f>vlookup(A5452, 'OG Data Combined'!$A$2:$Z6277,25,false)</f>
        <v>https://twitter.com/runningbeaver07</v>
      </c>
      <c r="D5452" s="144" t="str">
        <f>vlookup(A5452, 'OG Data Combined'!$A$2:$AQ6277,29,false)</f>
        <v>-</v>
      </c>
      <c r="E5452" t="str">
        <f>IFERROR(__xludf.DUMMYFUNCTION("IFERROR(REGEXEXTRACT((vlookup(A5452, 'OG Data Combined'!$A$2:$AQ6277,21,false)), ""\((.*?)\)""), """")"),"")</f>
        <v/>
      </c>
    </row>
    <row r="5453">
      <c r="A5453" s="143" t="s">
        <v>42437</v>
      </c>
      <c r="B5453" s="166" t="str">
        <f>vlookup(A5453, 'OG Data Combined'!$A$2:$Z6277,25,false)</f>
        <v>https://twitter.com/michaelacrunkle</v>
      </c>
      <c r="D5453" s="144" t="str">
        <f>vlookup(A5453, 'OG Data Combined'!$A$2:$AQ6277,29,false)</f>
        <v>-</v>
      </c>
      <c r="E5453" t="str">
        <f>IFERROR(__xludf.DUMMYFUNCTION("IFERROR(REGEXEXTRACT((vlookup(A5453, 'OG Data Combined'!$A$2:$AQ6277,21,false)), ""\((.*?)\)""), """")"),"")</f>
        <v/>
      </c>
    </row>
    <row r="5454">
      <c r="A5454" s="143" t="s">
        <v>41668</v>
      </c>
      <c r="B5454" s="166" t="str">
        <f>vlookup(A5454, 'OG Data Combined'!$A$2:$Z6277,25,false)</f>
        <v>https://twitter.com/b_radvolt</v>
      </c>
      <c r="D5454" s="166" t="str">
        <f>vlookup(A5454, 'OG Data Combined'!$A$2:$AQ6277,29,false)</f>
        <v>https://www.instagram.com/bsvolt/</v>
      </c>
      <c r="E5454" t="str">
        <f>IFERROR(__xludf.DUMMYFUNCTION("IFERROR(REGEXEXTRACT((vlookup(A5454, 'OG Data Combined'!$A$2:$AQ6277,21,false)), ""\((.*?)\)""), """")"),"")</f>
        <v/>
      </c>
    </row>
    <row r="5455">
      <c r="A5455" s="143" t="s">
        <v>41669</v>
      </c>
      <c r="B5455" s="166" t="str">
        <f>vlookup(A5455, 'OG Data Combined'!$A$2:$Z6277,25,false)</f>
        <v>https://twitter.com/durbin_cody</v>
      </c>
      <c r="D5455" s="166" t="str">
        <f>vlookup(A5455, 'OG Data Combined'!$A$2:$AQ6277,29,false)</f>
        <v>https://www.instagram.com/durbin_cody/</v>
      </c>
      <c r="E5455" t="str">
        <f>IFERROR(__xludf.DUMMYFUNCTION("IFERROR(REGEXEXTRACT((vlookup(A5455, 'OG Data Combined'!$A$2:$AQ6277,21,false)), ""\((.*?)\)""), """")"),"")</f>
        <v/>
      </c>
    </row>
    <row r="5456">
      <c r="A5456" s="143" t="s">
        <v>41670</v>
      </c>
      <c r="B5456" s="144" t="str">
        <f>vlookup(A5456, 'OG Data Combined'!$A$2:$Z6277,25,false)</f>
        <v>-</v>
      </c>
      <c r="D5456" s="144" t="str">
        <f>vlookup(A5456, 'OG Data Combined'!$A$2:$AQ6277,29,false)</f>
        <v>-</v>
      </c>
      <c r="E5456" t="str">
        <f>IFERROR(__xludf.DUMMYFUNCTION("IFERROR(REGEXEXTRACT((vlookup(A5456, 'OG Data Combined'!$A$2:$AQ6277,21,false)), ""\((.*?)\)""), """")"),"")</f>
        <v/>
      </c>
    </row>
    <row r="5457">
      <c r="A5457" s="143" t="s">
        <v>41671</v>
      </c>
      <c r="B5457" s="144" t="str">
        <f>vlookup(A5457, 'OG Data Combined'!$A$2:$Z6277,25,false)</f>
        <v>-</v>
      </c>
      <c r="D5457" s="144" t="str">
        <f>vlookup(A5457, 'OG Data Combined'!$A$2:$AQ6277,29,false)</f>
        <v>-</v>
      </c>
      <c r="E5457" t="str">
        <f>IFERROR(__xludf.DUMMYFUNCTION("IFERROR(REGEXEXTRACT((vlookup(A5457, 'OG Data Combined'!$A$2:$AQ6277,21,false)), ""\((.*?)\)""), """")"),"")</f>
        <v/>
      </c>
    </row>
    <row r="5458">
      <c r="A5458" s="143" t="s">
        <v>42438</v>
      </c>
      <c r="B5458" s="144" t="str">
        <f>vlookup(A5458, 'OG Data Combined'!$A$2:$Z6277,25,false)</f>
        <v>-</v>
      </c>
      <c r="D5458" s="144" t="str">
        <f>vlookup(A5458, 'OG Data Combined'!$A$2:$AQ6277,29,false)</f>
        <v>-</v>
      </c>
      <c r="E5458" t="str">
        <f>IFERROR(__xludf.DUMMYFUNCTION("IFERROR(REGEXEXTRACT((vlookup(A5458, 'OG Data Combined'!$A$2:$AQ6277,21,false)), ""\((.*?)\)""), """")"),"")</f>
        <v/>
      </c>
    </row>
    <row r="5459">
      <c r="A5459" s="143" t="s">
        <v>41672</v>
      </c>
      <c r="B5459" s="166" t="str">
        <f>vlookup(A5459, 'OG Data Combined'!$A$2:$Z6277,25,false)</f>
        <v>https://twitter.com/_thetrackcoach_</v>
      </c>
      <c r="D5459" s="144" t="str">
        <f>vlookup(A5459, 'OG Data Combined'!$A$2:$AQ6277,29,false)</f>
        <v>-</v>
      </c>
      <c r="E5459" t="str">
        <f>IFERROR(__xludf.DUMMYFUNCTION("IFERROR(REGEXEXTRACT((vlookup(A5459, 'OG Data Combined'!$A$2:$AQ6277,21,false)), ""\((.*?)\)""), """")"),"")</f>
        <v/>
      </c>
    </row>
    <row r="5460">
      <c r="A5460" s="143" t="s">
        <v>41673</v>
      </c>
      <c r="B5460" s="166" t="str">
        <f>vlookup(A5460, 'OG Data Combined'!$A$2:$Z6277,25,false)</f>
        <v>https://twitter.com/CoachBScruggs</v>
      </c>
      <c r="D5460" s="166" t="str">
        <f>vlookup(A5460, 'OG Data Combined'!$A$2:$AQ6277,29,false)</f>
        <v>https://www.instagram.com/brandoid/</v>
      </c>
      <c r="E5460" t="str">
        <f>IFERROR(__xludf.DUMMYFUNCTION("IFERROR(REGEXEXTRACT((vlookup(A5460, 'OG Data Combined'!$A$2:$AQ6277,21,false)), ""\((.*?)\)""), """")"),"")</f>
        <v/>
      </c>
    </row>
    <row r="5461">
      <c r="A5461" s="143" t="s">
        <v>41674</v>
      </c>
      <c r="B5461" s="144" t="str">
        <f>vlookup(A5461, 'OG Data Combined'!$A$2:$Z6277,25,false)</f>
        <v>-</v>
      </c>
      <c r="D5461" s="144" t="str">
        <f>vlookup(A5461, 'OG Data Combined'!$A$2:$AQ6277,29,false)</f>
        <v>-</v>
      </c>
      <c r="E5461" t="str">
        <f>IFERROR(__xludf.DUMMYFUNCTION("IFERROR(REGEXEXTRACT((vlookup(A5461, 'OG Data Combined'!$A$2:$AQ6277,21,false)), ""\((.*?)\)""), """")"),"")</f>
        <v/>
      </c>
    </row>
    <row r="5462">
      <c r="A5462" s="143" t="s">
        <v>41675</v>
      </c>
      <c r="B5462" s="144" t="str">
        <f>vlookup(A5462, 'OG Data Combined'!$A$2:$Z6277,25,false)</f>
        <v>-</v>
      </c>
      <c r="D5462" s="144" t="str">
        <f>vlookup(A5462, 'OG Data Combined'!$A$2:$AQ6277,29,false)</f>
        <v>-</v>
      </c>
      <c r="E5462" t="str">
        <f>IFERROR(__xludf.DUMMYFUNCTION("IFERROR(REGEXEXTRACT((vlookup(A5462, 'OG Data Combined'!$A$2:$AQ6277,21,false)), ""\((.*?)\)""), """")"),"")</f>
        <v/>
      </c>
    </row>
    <row r="5463">
      <c r="A5463" s="143" t="s">
        <v>41676</v>
      </c>
      <c r="B5463" s="144" t="str">
        <f>vlookup(A5463, 'OG Data Combined'!$A$2:$Z6277,25,false)</f>
        <v>-</v>
      </c>
      <c r="D5463" s="144" t="str">
        <f>vlookup(A5463, 'OG Data Combined'!$A$2:$AQ6277,29,false)</f>
        <v>-</v>
      </c>
      <c r="E5463" t="str">
        <f>IFERROR(__xludf.DUMMYFUNCTION("IFERROR(REGEXEXTRACT((vlookup(A5463, 'OG Data Combined'!$A$2:$AQ6277,21,false)), ""\((.*?)\)""), """")"),"")</f>
        <v/>
      </c>
    </row>
    <row r="5464">
      <c r="A5464" s="143" t="s">
        <v>41677</v>
      </c>
      <c r="B5464" s="144" t="str">
        <f>vlookup(A5464, 'OG Data Combined'!$A$2:$Z6277,25,false)</f>
        <v>-</v>
      </c>
      <c r="D5464" s="166" t="str">
        <f>vlookup(A5464, 'OG Data Combined'!$A$2:$AQ6277,29,false)</f>
        <v>https://www.instagram.com/__amberparks/</v>
      </c>
      <c r="E5464" t="str">
        <f>IFERROR(__xludf.DUMMYFUNCTION("IFERROR(REGEXEXTRACT((vlookup(A5464, 'OG Data Combined'!$A$2:$AQ6277,21,false)), ""\((.*?)\)""), """")"),"")</f>
        <v/>
      </c>
    </row>
    <row r="5465">
      <c r="A5465" s="143" t="s">
        <v>41678</v>
      </c>
      <c r="B5465" s="144" t="str">
        <f>vlookup(A5465, 'OG Data Combined'!$A$2:$Z6277,25,false)</f>
        <v>-</v>
      </c>
      <c r="D5465" s="144" t="str">
        <f>vlookup(A5465, 'OG Data Combined'!$A$2:$AQ6277,29,false)</f>
        <v>-</v>
      </c>
      <c r="E5465" t="str">
        <f>IFERROR(__xludf.DUMMYFUNCTION("IFERROR(REGEXEXTRACT((vlookup(A5465, 'OG Data Combined'!$A$2:$AQ6277,21,false)), ""\((.*?)\)""), """")"),"Distance")</f>
        <v>Distance</v>
      </c>
    </row>
    <row r="5466">
      <c r="A5466" s="143" t="s">
        <v>41679</v>
      </c>
      <c r="B5466" s="144" t="str">
        <f>vlookup(A5466, 'OG Data Combined'!$A$2:$Z6277,25,false)</f>
        <v>-</v>
      </c>
      <c r="D5466" s="144" t="str">
        <f>vlookup(A5466, 'OG Data Combined'!$A$2:$AQ6277,29,false)</f>
        <v>-</v>
      </c>
      <c r="E5466" t="str">
        <f>IFERROR(__xludf.DUMMYFUNCTION("IFERROR(REGEXEXTRACT((vlookup(A5466, 'OG Data Combined'!$A$2:$AQ6277,21,false)), ""\((.*?)\)""), """")"),"")</f>
        <v/>
      </c>
    </row>
    <row r="5467">
      <c r="A5467" s="143" t="s">
        <v>41680</v>
      </c>
      <c r="B5467" s="144" t="str">
        <f>vlookup(A5467, 'OG Data Combined'!$A$2:$Z6277,25,false)</f>
        <v>-</v>
      </c>
      <c r="D5467" s="144" t="str">
        <f>vlookup(A5467, 'OG Data Combined'!$A$2:$AQ6277,29,false)</f>
        <v>-</v>
      </c>
      <c r="E5467" t="str">
        <f>IFERROR(__xludf.DUMMYFUNCTION("IFERROR(REGEXEXTRACT((vlookup(A5467, 'OG Data Combined'!$A$2:$AQ6277,21,false)), ""\((.*?)\)""), """")"),"")</f>
        <v/>
      </c>
    </row>
    <row r="5468">
      <c r="A5468" s="143" t="s">
        <v>41681</v>
      </c>
      <c r="B5468" s="144" t="str">
        <f>vlookup(A5468, 'OG Data Combined'!$A$2:$Z6277,25,false)</f>
        <v>-</v>
      </c>
      <c r="D5468" s="144" t="str">
        <f>vlookup(A5468, 'OG Data Combined'!$A$2:$AQ6277,29,false)</f>
        <v>-</v>
      </c>
      <c r="E5468" t="str">
        <f>IFERROR(__xludf.DUMMYFUNCTION("IFERROR(REGEXEXTRACT((vlookup(A5468, 'OG Data Combined'!$A$2:$AQ6277,21,false)), ""\((.*?)\)""), """")"),"Throws")</f>
        <v>Throws</v>
      </c>
    </row>
    <row r="5469">
      <c r="A5469" s="143" t="s">
        <v>41682</v>
      </c>
      <c r="B5469" s="144" t="str">
        <f>vlookup(A5469, 'OG Data Combined'!$A$2:$Z6277,25,false)</f>
        <v>-</v>
      </c>
      <c r="D5469" s="144" t="str">
        <f>vlookup(A5469, 'OG Data Combined'!$A$2:$AQ6277,29,false)</f>
        <v>-</v>
      </c>
      <c r="E5469" t="str">
        <f>IFERROR(__xludf.DUMMYFUNCTION("IFERROR(REGEXEXTRACT((vlookup(A5469, 'OG Data Combined'!$A$2:$AQ6277,21,false)), ""\((.*?)\)""), """")"),"Pole Vault")</f>
        <v>Pole Vault</v>
      </c>
    </row>
    <row r="5470">
      <c r="A5470" s="143" t="s">
        <v>41683</v>
      </c>
      <c r="B5470" s="144" t="str">
        <f>vlookup(A5470, 'OG Data Combined'!$A$2:$Z6277,25,false)</f>
        <v>-</v>
      </c>
      <c r="D5470" s="144" t="str">
        <f>vlookup(A5470, 'OG Data Combined'!$A$2:$AQ6277,29,false)</f>
        <v>-</v>
      </c>
      <c r="E5470" t="str">
        <f>IFERROR(__xludf.DUMMYFUNCTION("IFERROR(REGEXEXTRACT((vlookup(A5470, 'OG Data Combined'!$A$2:$AQ6277,21,false)), ""\((.*?)\)""), """")"),"Jumps")</f>
        <v>Jumps</v>
      </c>
    </row>
    <row r="5471">
      <c r="A5471" s="143" t="s">
        <v>41684</v>
      </c>
      <c r="B5471" s="144" t="str">
        <f>vlookup(A5471, 'OG Data Combined'!$A$2:$Z6277,25,false)</f>
        <v>-</v>
      </c>
      <c r="D5471" s="144" t="str">
        <f>vlookup(A5471, 'OG Data Combined'!$A$2:$AQ6277,29,false)</f>
        <v>-</v>
      </c>
      <c r="E5471" t="str">
        <f>IFERROR(__xludf.DUMMYFUNCTION("IFERROR(REGEXEXTRACT((vlookup(A5471, 'OG Data Combined'!$A$2:$AQ6277,21,false)), ""\((.*?)\)""), """")"),"Distance")</f>
        <v>Distance</v>
      </c>
    </row>
    <row r="5472">
      <c r="A5472" s="143" t="s">
        <v>41685</v>
      </c>
      <c r="B5472" s="166" t="str">
        <f>vlookup(A5472, 'OG Data Combined'!$A$2:$Z6277,25,false)</f>
        <v>https://twitter.com/kquinn1</v>
      </c>
      <c r="D5472" s="144" t="str">
        <f>vlookup(A5472, 'OG Data Combined'!$A$2:$AQ6277,29,false)</f>
        <v>-</v>
      </c>
      <c r="E5472" t="str">
        <f>IFERROR(__xludf.DUMMYFUNCTION("IFERROR(REGEXEXTRACT((vlookup(A5472, 'OG Data Combined'!$A$2:$AQ6277,21,false)), ""\((.*?)\)""), """")"),"")</f>
        <v/>
      </c>
    </row>
    <row r="5473">
      <c r="A5473" s="143" t="s">
        <v>41686</v>
      </c>
      <c r="B5473" s="144" t="str">
        <f>vlookup(A5473, 'OG Data Combined'!$A$2:$Z6277,25,false)</f>
        <v>-</v>
      </c>
      <c r="D5473" s="166" t="str">
        <f>vlookup(A5473, 'OG Data Combined'!$A$2:$AQ6277,29,false)</f>
        <v>https://www.instagram.com/vernonvjdavis/</v>
      </c>
      <c r="E5473" t="str">
        <f>IFERROR(__xludf.DUMMYFUNCTION("IFERROR(REGEXEXTRACT((vlookup(A5473, 'OG Data Combined'!$A$2:$AQ6277,21,false)), ""\((.*?)\)""), """")"),"")</f>
        <v/>
      </c>
    </row>
    <row r="5474">
      <c r="A5474" s="143" t="s">
        <v>41687</v>
      </c>
      <c r="B5474" s="144" t="str">
        <f>vlookup(A5474, 'OG Data Combined'!$A$2:$Z6277,25,false)</f>
        <v>-</v>
      </c>
      <c r="D5474" s="144" t="str">
        <f>vlookup(A5474, 'OG Data Combined'!$A$2:$AQ6277,29,false)</f>
        <v>-</v>
      </c>
      <c r="E5474" t="str">
        <f>IFERROR(__xludf.DUMMYFUNCTION("IFERROR(REGEXEXTRACT((vlookup(A5474, 'OG Data Combined'!$A$2:$AQ6277,21,false)), ""\((.*?)\)""), """")"),"")</f>
        <v/>
      </c>
    </row>
    <row r="5475">
      <c r="A5475" s="143" t="s">
        <v>41688</v>
      </c>
      <c r="B5475" s="144" t="str">
        <f>vlookup(A5475, 'OG Data Combined'!$A$2:$Z6277,25,false)</f>
        <v>-</v>
      </c>
      <c r="D5475" s="144" t="str">
        <f>vlookup(A5475, 'OG Data Combined'!$A$2:$AQ6277,29,false)</f>
        <v>-</v>
      </c>
      <c r="E5475" t="str">
        <f>IFERROR(__xludf.DUMMYFUNCTION("IFERROR(REGEXEXTRACT((vlookup(A5475, 'OG Data Combined'!$A$2:$AQ6277,21,false)), ""\((.*?)\)""), """")"),"Throws")</f>
        <v>Throws</v>
      </c>
    </row>
    <row r="5476">
      <c r="A5476" s="143" t="s">
        <v>41689</v>
      </c>
      <c r="B5476" s="144" t="str">
        <f>vlookup(A5476, 'OG Data Combined'!$A$2:$Z6277,25,false)</f>
        <v>-</v>
      </c>
      <c r="D5476" s="144" t="str">
        <f>vlookup(A5476, 'OG Data Combined'!$A$2:$AQ6277,29,false)</f>
        <v>-</v>
      </c>
      <c r="E5476" t="str">
        <f>IFERROR(__xludf.DUMMYFUNCTION("IFERROR(REGEXEXTRACT((vlookup(A5476, 'OG Data Combined'!$A$2:$AQ6277,21,false)), ""\((.*?)\)""), """")"),"")</f>
        <v/>
      </c>
    </row>
    <row r="5477">
      <c r="A5477" s="143" t="s">
        <v>41690</v>
      </c>
      <c r="B5477" s="144" t="str">
        <f>vlookup(A5477, 'OG Data Combined'!$A$2:$Z6277,25,false)</f>
        <v>-</v>
      </c>
      <c r="D5477" s="144" t="str">
        <f>vlookup(A5477, 'OG Data Combined'!$A$2:$AQ6277,29,false)</f>
        <v>-</v>
      </c>
      <c r="E5477" t="str">
        <f>IFERROR(__xludf.DUMMYFUNCTION("IFERROR(REGEXEXTRACT((vlookup(A5477, 'OG Data Combined'!$A$2:$AQ6277,21,false)), ""\((.*?)\)""), """")"),"")</f>
        <v/>
      </c>
    </row>
    <row r="5478">
      <c r="A5478" s="143" t="s">
        <v>41691</v>
      </c>
      <c r="B5478" s="166" t="str">
        <f>vlookup(A5478, 'OG Data Combined'!$A$2:$Z6277,25,false)</f>
        <v>https://twitter.com/coachschalk_cu</v>
      </c>
      <c r="D5478" s="144" t="str">
        <f>vlookup(A5478, 'OG Data Combined'!$A$2:$AQ6277,29,false)</f>
        <v>-</v>
      </c>
      <c r="E5478" t="str">
        <f>IFERROR(__xludf.DUMMYFUNCTION("IFERROR(REGEXEXTRACT((vlookup(A5478, 'OG Data Combined'!$A$2:$AQ6277,21,false)), ""\((.*?)\)""), """")"),"")</f>
        <v/>
      </c>
    </row>
    <row r="5479">
      <c r="A5479" s="143" t="s">
        <v>41692</v>
      </c>
      <c r="B5479" s="144" t="str">
        <f>vlookup(A5479, 'OG Data Combined'!$A$2:$Z6277,25,false)</f>
        <v>-</v>
      </c>
      <c r="D5479" s="144" t="str">
        <f>vlookup(A5479, 'OG Data Combined'!$A$2:$AQ6277,29,false)</f>
        <v>-</v>
      </c>
      <c r="E5479" t="str">
        <f>IFERROR(__xludf.DUMMYFUNCTION("IFERROR(REGEXEXTRACT((vlookup(A5479, 'OG Data Combined'!$A$2:$AQ6277,21,false)), ""\((.*?)\)""), """")"),"")</f>
        <v/>
      </c>
    </row>
    <row r="5480">
      <c r="A5480" s="143" t="s">
        <v>41693</v>
      </c>
      <c r="B5480" s="144" t="str">
        <f>vlookup(A5480, 'OG Data Combined'!$A$2:$Z6277,25,false)</f>
        <v>-</v>
      </c>
      <c r="D5480" s="144" t="str">
        <f>vlookup(A5480, 'OG Data Combined'!$A$2:$AQ6277,29,false)</f>
        <v>-</v>
      </c>
      <c r="E5480" t="str">
        <f>IFERROR(__xludf.DUMMYFUNCTION("IFERROR(REGEXEXTRACT((vlookup(A5480, 'OG Data Combined'!$A$2:$AQ6277,21,false)), ""\((.*?)\)""), """")"),"")</f>
        <v/>
      </c>
    </row>
    <row r="5481">
      <c r="A5481" s="143" t="s">
        <v>41694</v>
      </c>
      <c r="B5481" s="144" t="str">
        <f>vlookup(A5481, 'OG Data Combined'!$A$2:$Z6277,25,false)</f>
        <v>-</v>
      </c>
      <c r="D5481" s="144" t="str">
        <f>vlookup(A5481, 'OG Data Combined'!$A$2:$AQ6277,29,false)</f>
        <v>-</v>
      </c>
      <c r="E5481" t="str">
        <f>IFERROR(__xludf.DUMMYFUNCTION("IFERROR(REGEXEXTRACT((vlookup(A5481, 'OG Data Combined'!$A$2:$AQ6277,21,false)), ""\((.*?)\)""), """")"),"")</f>
        <v/>
      </c>
    </row>
    <row r="5482">
      <c r="A5482" s="143" t="s">
        <v>41696</v>
      </c>
      <c r="B5482" s="144" t="str">
        <f>vlookup(A5482, 'OG Data Combined'!$A$2:$Z6277,25,false)</f>
        <v>-</v>
      </c>
      <c r="D5482" s="144" t="str">
        <f>vlookup(A5482, 'OG Data Combined'!$A$2:$AQ6277,29,false)</f>
        <v>-</v>
      </c>
      <c r="E5482" t="str">
        <f>IFERROR(__xludf.DUMMYFUNCTION("IFERROR(REGEXEXTRACT((vlookup(A5482, 'OG Data Combined'!$A$2:$AQ6277,21,false)), ""\((.*?)\)""), """")"),"")</f>
        <v/>
      </c>
    </row>
    <row r="5483">
      <c r="A5483" s="143" t="s">
        <v>41697</v>
      </c>
      <c r="B5483" s="166" t="str">
        <f>vlookup(A5483, 'OG Data Combined'!$A$2:$Z6277,25,false)</f>
        <v>https://x.com/Kimballm7</v>
      </c>
      <c r="D5483" s="144" t="str">
        <f>vlookup(A5483, 'OG Data Combined'!$A$2:$AQ6277,29,false)</f>
        <v>-</v>
      </c>
      <c r="E5483" t="str">
        <f>IFERROR(__xludf.DUMMYFUNCTION("IFERROR(REGEXEXTRACT((vlookup(A5483, 'OG Data Combined'!$A$2:$AQ6277,21,false)), ""\((.*?)\)""), """")"),"")</f>
        <v/>
      </c>
    </row>
    <row r="5484">
      <c r="A5484" s="143" t="s">
        <v>41698</v>
      </c>
      <c r="B5484" s="144" t="str">
        <f>vlookup(A5484, 'OG Data Combined'!$A$2:$Z6277,25,false)</f>
        <v>-</v>
      </c>
      <c r="D5484" s="144" t="str">
        <f>vlookup(A5484, 'OG Data Combined'!$A$2:$AQ6277,29,false)</f>
        <v>-</v>
      </c>
      <c r="E5484" t="str">
        <f>IFERROR(__xludf.DUMMYFUNCTION("IFERROR(REGEXEXTRACT((vlookup(A5484, 'OG Data Combined'!$A$2:$AQ6277,21,false)), ""\((.*?)\)""), """")"),"")</f>
        <v/>
      </c>
    </row>
    <row r="5485">
      <c r="A5485" s="143" t="s">
        <v>41699</v>
      </c>
      <c r="B5485" s="144" t="str">
        <f>vlookup(A5485, 'OG Data Combined'!$A$2:$Z6277,25,false)</f>
        <v>-</v>
      </c>
      <c r="D5485" s="144" t="str">
        <f>vlookup(A5485, 'OG Data Combined'!$A$2:$AQ6277,29,false)</f>
        <v>-</v>
      </c>
      <c r="E5485" t="str">
        <f>IFERROR(__xludf.DUMMYFUNCTION("IFERROR(REGEXEXTRACT((vlookup(A5485, 'OG Data Combined'!$A$2:$AQ6277,21,false)), ""\((.*?)\)""), """")"),"")</f>
        <v/>
      </c>
    </row>
    <row r="5486">
      <c r="A5486" s="143" t="s">
        <v>41700</v>
      </c>
      <c r="B5486" s="144" t="str">
        <f>vlookup(A5486, 'OG Data Combined'!$A$2:$Z6277,25,false)</f>
        <v>-</v>
      </c>
      <c r="D5486" s="166" t="str">
        <f>vlookup(A5486, 'OG Data Combined'!$A$2:$AQ6277,29,false)</f>
        <v>https://www.instagram.com/coachjazz33/</v>
      </c>
      <c r="E5486" t="str">
        <f>IFERROR(__xludf.DUMMYFUNCTION("IFERROR(REGEXEXTRACT((vlookup(A5486, 'OG Data Combined'!$A$2:$AQ6277,21,false)), ""\((.*?)\)""), """")"),"")</f>
        <v/>
      </c>
    </row>
    <row r="5487">
      <c r="A5487" s="143" t="s">
        <v>41701</v>
      </c>
      <c r="B5487" s="154" t="str">
        <f>vlookup(A5487, 'OG Data Combined'!$A$2:$Z6277,25,false)</f>
        <v/>
      </c>
      <c r="D5487" s="154" t="str">
        <f>vlookup(A5487, 'OG Data Combined'!$A$2:$AQ6277,29,false)</f>
        <v/>
      </c>
      <c r="E5487" t="str">
        <f>IFERROR(__xludf.DUMMYFUNCTION("IFERROR(REGEXEXTRACT((vlookup(A5487, 'OG Data Combined'!$A$2:$AQ6277,21,false)), ""\((.*?)\)""), """")"),"")</f>
        <v/>
      </c>
    </row>
    <row r="5488">
      <c r="A5488" s="143" t="s">
        <v>41702</v>
      </c>
      <c r="B5488" s="144" t="str">
        <f>vlookup(A5488, 'OG Data Combined'!$A$2:$Z6277,25,false)</f>
        <v>-</v>
      </c>
      <c r="D5488" s="144" t="str">
        <f>vlookup(A5488, 'OG Data Combined'!$A$2:$AQ6277,29,false)</f>
        <v>-</v>
      </c>
      <c r="E5488" t="str">
        <f>IFERROR(__xludf.DUMMYFUNCTION("IFERROR(REGEXEXTRACT((vlookup(A5488, 'OG Data Combined'!$A$2:$AQ6277,21,false)), ""\((.*?)\)""), """")"),"")</f>
        <v/>
      </c>
    </row>
    <row r="5489">
      <c r="A5489" s="143" t="s">
        <v>41703</v>
      </c>
      <c r="B5489" s="144" t="str">
        <f>vlookup(A5489, 'OG Data Combined'!$A$2:$Z6277,25,false)</f>
        <v>-</v>
      </c>
      <c r="D5489" s="144" t="str">
        <f>vlookup(A5489, 'OG Data Combined'!$A$2:$AQ6277,29,false)</f>
        <v>-</v>
      </c>
      <c r="E5489" t="str">
        <f>IFERROR(__xludf.DUMMYFUNCTION("IFERROR(REGEXEXTRACT((vlookup(A5489, 'OG Data Combined'!$A$2:$AQ6277,21,false)), ""\((.*?)\)""), """")"),"Throws")</f>
        <v>Throws</v>
      </c>
    </row>
    <row r="5490">
      <c r="A5490" s="143" t="s">
        <v>41704</v>
      </c>
      <c r="B5490" s="144" t="str">
        <f>vlookup(A5490, 'OG Data Combined'!$A$2:$Z6277,25,false)</f>
        <v>-</v>
      </c>
      <c r="D5490" s="144" t="str">
        <f>vlookup(A5490, 'OG Data Combined'!$A$2:$AQ6277,29,false)</f>
        <v>-</v>
      </c>
      <c r="E5490" t="str">
        <f>IFERROR(__xludf.DUMMYFUNCTION("IFERROR(REGEXEXTRACT((vlookup(A5490, 'OG Data Combined'!$A$2:$AQ6277,21,false)), ""\((.*?)\)""), """")"),"Jumps")</f>
        <v>Jumps</v>
      </c>
    </row>
    <row r="5491">
      <c r="A5491" s="143" t="s">
        <v>42439</v>
      </c>
      <c r="B5491" s="144" t="str">
        <f>vlookup(A5491, 'OG Data Combined'!$A$2:$Z6277,25,false)</f>
        <v>-</v>
      </c>
      <c r="D5491" s="144" t="str">
        <f>vlookup(A5491, 'OG Data Combined'!$A$2:$AQ6277,29,false)</f>
        <v>-</v>
      </c>
      <c r="E5491" t="str">
        <f>IFERROR(__xludf.DUMMYFUNCTION("IFERROR(REGEXEXTRACT((vlookup(A5491, 'OG Data Combined'!$A$2:$AQ6277,21,false)), ""\((.*?)\)""), """")"),"")</f>
        <v/>
      </c>
    </row>
    <row r="5492">
      <c r="A5492" s="143" t="s">
        <v>41705</v>
      </c>
      <c r="B5492" s="144" t="str">
        <f>vlookup(A5492, 'OG Data Combined'!$A$2:$Z6277,25,false)</f>
        <v>-</v>
      </c>
      <c r="D5492" s="144" t="str">
        <f>vlookup(A5492, 'OG Data Combined'!$A$2:$AQ6277,29,false)</f>
        <v>-</v>
      </c>
      <c r="E5492" t="str">
        <f>IFERROR(__xludf.DUMMYFUNCTION("IFERROR(REGEXEXTRACT((vlookup(A5492, 'OG Data Combined'!$A$2:$AQ6277,21,false)), ""\((.*?)\)""), """")"),"")</f>
        <v/>
      </c>
    </row>
    <row r="5493">
      <c r="A5493" s="143" t="s">
        <v>41706</v>
      </c>
      <c r="B5493" s="144" t="str">
        <f>vlookup(A5493, 'OG Data Combined'!$A$2:$Z6277,25,false)</f>
        <v>-</v>
      </c>
      <c r="D5493" s="144" t="str">
        <f>vlookup(A5493, 'OG Data Combined'!$A$2:$AQ6277,29,false)</f>
        <v>-</v>
      </c>
      <c r="E5493" t="str">
        <f>IFERROR(__xludf.DUMMYFUNCTION("IFERROR(REGEXEXTRACT((vlookup(A5493, 'OG Data Combined'!$A$2:$AQ6277,21,false)), ""\((.*?)\)""), """")"),"")</f>
        <v/>
      </c>
    </row>
    <row r="5494">
      <c r="A5494" s="143" t="s">
        <v>41707</v>
      </c>
      <c r="B5494" s="144" t="str">
        <f>vlookup(A5494, 'OG Data Combined'!$A$2:$Z6277,25,false)</f>
        <v>-</v>
      </c>
      <c r="D5494" s="144" t="str">
        <f>vlookup(A5494, 'OG Data Combined'!$A$2:$AQ6277,29,false)</f>
        <v>-</v>
      </c>
      <c r="E5494" t="str">
        <f>IFERROR(__xludf.DUMMYFUNCTION("IFERROR(REGEXEXTRACT((vlookup(A5494, 'OG Data Combined'!$A$2:$AQ6277,21,false)), ""\((.*?)\)""), """")"),"")</f>
        <v/>
      </c>
    </row>
    <row r="5495">
      <c r="A5495" s="143" t="s">
        <v>41708</v>
      </c>
      <c r="B5495" s="144" t="str">
        <f>vlookup(A5495, 'OG Data Combined'!$A$2:$Z6277,25,false)</f>
        <v>-</v>
      </c>
      <c r="D5495" s="166" t="str">
        <f>vlookup(A5495, 'OG Data Combined'!$A$2:$AQ6277,29,false)</f>
        <v>https://www.instagram.com/coachoruns/</v>
      </c>
      <c r="E5495" t="str">
        <f>IFERROR(__xludf.DUMMYFUNCTION("IFERROR(REGEXEXTRACT((vlookup(A5495, 'OG Data Combined'!$A$2:$AQ6277,21,false)), ""\((.*?)\)""), """")"),"")</f>
        <v/>
      </c>
    </row>
    <row r="5496">
      <c r="A5496" s="143" t="s">
        <v>41709</v>
      </c>
      <c r="B5496" s="144" t="str">
        <f>vlookup(A5496, 'OG Data Combined'!$A$2:$Z6277,25,false)</f>
        <v>-</v>
      </c>
      <c r="D5496" s="144" t="str">
        <f>vlookup(A5496, 'OG Data Combined'!$A$2:$AQ6277,29,false)</f>
        <v>-</v>
      </c>
      <c r="E5496" t="str">
        <f>IFERROR(__xludf.DUMMYFUNCTION("IFERROR(REGEXEXTRACT((vlookup(A5496, 'OG Data Combined'!$A$2:$AQ6277,21,false)), ""\((.*?)\)""), """")"),"")</f>
        <v/>
      </c>
    </row>
    <row r="5497">
      <c r="A5497" s="143" t="s">
        <v>41710</v>
      </c>
      <c r="B5497" s="144" t="str">
        <f>vlookup(A5497, 'OG Data Combined'!$A$2:$Z6277,25,false)</f>
        <v>-</v>
      </c>
      <c r="D5497" s="144" t="str">
        <f>vlookup(A5497, 'OG Data Combined'!$A$2:$AQ6277,29,false)</f>
        <v>-</v>
      </c>
      <c r="E5497" t="str">
        <f>IFERROR(__xludf.DUMMYFUNCTION("IFERROR(REGEXEXTRACT((vlookup(A5497, 'OG Data Combined'!$A$2:$AQ6277,21,false)), ""\((.*?)\)""), """")"),"Distance, Vertical Jumps")</f>
        <v>Distance, Vertical Jumps</v>
      </c>
    </row>
    <row r="5498">
      <c r="A5498" s="143" t="s">
        <v>41711</v>
      </c>
      <c r="B5498" s="144" t="str">
        <f>vlookup(A5498, 'OG Data Combined'!$A$2:$Z6277,25,false)</f>
        <v>-</v>
      </c>
      <c r="D5498" s="144" t="str">
        <f>vlookup(A5498, 'OG Data Combined'!$A$2:$AQ6277,29,false)</f>
        <v>-</v>
      </c>
      <c r="E5498" t="str">
        <f>IFERROR(__xludf.DUMMYFUNCTION("IFERROR(REGEXEXTRACT((vlookup(A5498, 'OG Data Combined'!$A$2:$AQ6277,21,false)), ""\((.*?)\)""), """")"),"")</f>
        <v/>
      </c>
    </row>
    <row r="5499">
      <c r="A5499" s="143" t="s">
        <v>41712</v>
      </c>
      <c r="B5499" s="144" t="str">
        <f>vlookup(A5499, 'OG Data Combined'!$A$2:$Z6277,25,false)</f>
        <v>-</v>
      </c>
      <c r="D5499" s="144" t="str">
        <f>vlookup(A5499, 'OG Data Combined'!$A$2:$AQ6277,29,false)</f>
        <v>-</v>
      </c>
      <c r="E5499" t="str">
        <f>IFERROR(__xludf.DUMMYFUNCTION("IFERROR(REGEXEXTRACT((vlookup(A5499, 'OG Data Combined'!$A$2:$AQ6277,21,false)), ""\((.*?)\)""), """")"),"")</f>
        <v/>
      </c>
    </row>
    <row r="5500">
      <c r="A5500" s="143" t="s">
        <v>41713</v>
      </c>
      <c r="B5500" s="144" t="str">
        <f>vlookup(A5500, 'OG Data Combined'!$A$2:$Z6277,25,false)</f>
        <v>-</v>
      </c>
      <c r="D5500" s="144" t="str">
        <f>vlookup(A5500, 'OG Data Combined'!$A$2:$AQ6277,29,false)</f>
        <v>-</v>
      </c>
      <c r="E5500" t="str">
        <f>IFERROR(__xludf.DUMMYFUNCTION("IFERROR(REGEXEXTRACT((vlookup(A5500, 'OG Data Combined'!$A$2:$AQ6277,21,false)), ""\((.*?)\)""), """")"),"")</f>
        <v/>
      </c>
    </row>
    <row r="5501">
      <c r="A5501" s="143" t="s">
        <v>41714</v>
      </c>
      <c r="B5501" s="144" t="str">
        <f>vlookup(A5501, 'OG Data Combined'!$A$2:$Z6277,25,false)</f>
        <v>-</v>
      </c>
      <c r="D5501" s="144" t="str">
        <f>vlookup(A5501, 'OG Data Combined'!$A$2:$AQ6277,29,false)</f>
        <v>-</v>
      </c>
      <c r="E5501" t="str">
        <f>IFERROR(__xludf.DUMMYFUNCTION("IFERROR(REGEXEXTRACT((vlookup(A5501, 'OG Data Combined'!$A$2:$AQ6277,21,false)), ""\((.*?)\)""), """")"),"")</f>
        <v/>
      </c>
    </row>
    <row r="5502">
      <c r="A5502" s="143" t="s">
        <v>41715</v>
      </c>
      <c r="B5502" s="144" t="str">
        <f>vlookup(A5502, 'OG Data Combined'!$A$2:$Z6277,25,false)</f>
        <v>-</v>
      </c>
      <c r="D5502" s="144" t="str">
        <f>vlookup(A5502, 'OG Data Combined'!$A$2:$AQ6277,29,false)</f>
        <v>-</v>
      </c>
      <c r="E5502" t="str">
        <f>IFERROR(__xludf.DUMMYFUNCTION("IFERROR(REGEXEXTRACT((vlookup(A5502, 'OG Data Combined'!$A$2:$AQ6277,21,false)), ""\((.*?)\)""), """")"),"Throws")</f>
        <v>Throws</v>
      </c>
    </row>
    <row r="5503">
      <c r="A5503" s="143" t="s">
        <v>41716</v>
      </c>
      <c r="B5503" s="144" t="str">
        <f>vlookup(A5503, 'OG Data Combined'!$A$2:$Z6277,25,false)</f>
        <v>-</v>
      </c>
      <c r="D5503" s="144" t="str">
        <f>vlookup(A5503, 'OG Data Combined'!$A$2:$AQ6277,29,false)</f>
        <v>-</v>
      </c>
      <c r="E5503" t="str">
        <f>IFERROR(__xludf.DUMMYFUNCTION("IFERROR(REGEXEXTRACT((vlookup(A5503, 'OG Data Combined'!$A$2:$AQ6277,21,false)), ""\((.*?)\)""), """")"),"Horizontal Jumps, Multi-events")</f>
        <v>Horizontal Jumps, Multi-events</v>
      </c>
    </row>
    <row r="5504">
      <c r="A5504" s="143" t="s">
        <v>41717</v>
      </c>
      <c r="B5504" s="144" t="str">
        <f>vlookup(A5504, 'OG Data Combined'!$A$2:$Z6277,25,false)</f>
        <v>-</v>
      </c>
      <c r="D5504" s="144" t="str">
        <f>vlookup(A5504, 'OG Data Combined'!$A$2:$AQ6277,29,false)</f>
        <v>-</v>
      </c>
      <c r="E5504" t="str">
        <f>IFERROR(__xludf.DUMMYFUNCTION("IFERROR(REGEXEXTRACT((vlookup(A5504, 'OG Data Combined'!$A$2:$AQ6277,21,false)), ""\((.*?)\)""), """")"),"Horizontal Jumps, Hurdles")</f>
        <v>Horizontal Jumps, Hurdles</v>
      </c>
    </row>
    <row r="5505">
      <c r="A5505" s="143" t="s">
        <v>41718</v>
      </c>
      <c r="B5505" s="144" t="str">
        <f>vlookup(A5505, 'OG Data Combined'!$A$2:$Z6277,25,false)</f>
        <v>-</v>
      </c>
      <c r="D5505" s="144" t="str">
        <f>vlookup(A5505, 'OG Data Combined'!$A$2:$AQ6277,29,false)</f>
        <v>-</v>
      </c>
      <c r="E5505" t="str">
        <f>IFERROR(__xludf.DUMMYFUNCTION("IFERROR(REGEXEXTRACT((vlookup(A5505, 'OG Data Combined'!$A$2:$AQ6277,21,false)), ""\((.*?)\)""), """")"),"Distance")</f>
        <v>Distance</v>
      </c>
    </row>
    <row r="5506">
      <c r="A5506" s="143" t="s">
        <v>41719</v>
      </c>
      <c r="B5506" s="144" t="str">
        <f>vlookup(A5506, 'OG Data Combined'!$A$2:$Z6277,25,false)</f>
        <v>-</v>
      </c>
      <c r="D5506" s="144" t="str">
        <f>vlookup(A5506, 'OG Data Combined'!$A$2:$AQ6277,29,false)</f>
        <v>-</v>
      </c>
      <c r="E5506" t="str">
        <f>IFERROR(__xludf.DUMMYFUNCTION("IFERROR(REGEXEXTRACT((vlookup(A5506, 'OG Data Combined'!$A$2:$AQ6277,21,false)), ""\((.*?)\)""), """")"),"")</f>
        <v/>
      </c>
    </row>
    <row r="5507">
      <c r="A5507" s="143" t="s">
        <v>41720</v>
      </c>
      <c r="B5507" s="166" t="str">
        <f>vlookup(A5507, 'OG Data Combined'!$A$2:$Z6277,25,false)</f>
        <v>https://twitter.com/killa_mills</v>
      </c>
      <c r="D5507" s="144" t="str">
        <f>vlookup(A5507, 'OG Data Combined'!$A$2:$AQ6277,29,false)</f>
        <v>-</v>
      </c>
      <c r="E5507" t="str">
        <f>IFERROR(__xludf.DUMMYFUNCTION("IFERROR(REGEXEXTRACT((vlookup(A5507, 'OG Data Combined'!$A$2:$AQ6277,21,false)), ""\((.*?)\)""), """")"),"")</f>
        <v/>
      </c>
    </row>
    <row r="5508">
      <c r="A5508" s="143" t="s">
        <v>41721</v>
      </c>
      <c r="B5508" s="144" t="str">
        <f>vlookup(A5508, 'OG Data Combined'!$A$2:$Z6277,25,false)</f>
        <v>-</v>
      </c>
      <c r="D5508" s="144" t="str">
        <f>vlookup(A5508, 'OG Data Combined'!$A$2:$AQ6277,29,false)</f>
        <v>-</v>
      </c>
      <c r="E5508" t="str">
        <f>IFERROR(__xludf.DUMMYFUNCTION("IFERROR(REGEXEXTRACT((vlookup(A5508, 'OG Data Combined'!$A$2:$AQ6277,21,false)), ""\((.*?)\)""), """")"),"")</f>
        <v/>
      </c>
    </row>
    <row r="5509">
      <c r="A5509" s="143" t="s">
        <v>41722</v>
      </c>
      <c r="B5509" s="144" t="str">
        <f>vlookup(A5509, 'OG Data Combined'!$A$2:$Z6277,25,false)</f>
        <v>-</v>
      </c>
      <c r="D5509" s="144" t="str">
        <f>vlookup(A5509, 'OG Data Combined'!$A$2:$AQ6277,29,false)</f>
        <v>-</v>
      </c>
      <c r="E5509" t="str">
        <f>IFERROR(__xludf.DUMMYFUNCTION("IFERROR(REGEXEXTRACT((vlookup(A5509, 'OG Data Combined'!$A$2:$AQ6277,21,false)), ""\((.*?)\)""), """")"),"")</f>
        <v/>
      </c>
    </row>
    <row r="5510">
      <c r="A5510" s="143" t="s">
        <v>41723</v>
      </c>
      <c r="B5510" s="144" t="str">
        <f>vlookup(A5510, 'OG Data Combined'!$A$2:$Z6277,25,false)</f>
        <v>-</v>
      </c>
      <c r="D5510" s="144" t="str">
        <f>vlookup(A5510, 'OG Data Combined'!$A$2:$AQ6277,29,false)</f>
        <v>-</v>
      </c>
      <c r="E5510" t="str">
        <f>IFERROR(__xludf.DUMMYFUNCTION("IFERROR(REGEXEXTRACT((vlookup(A5510, 'OG Data Combined'!$A$2:$AQ6277,21,false)), ""\((.*?)\)""), """")"),"")</f>
        <v/>
      </c>
    </row>
    <row r="5511">
      <c r="A5511" s="143" t="s">
        <v>41724</v>
      </c>
      <c r="B5511" s="144" t="str">
        <f>vlookup(A5511, 'OG Data Combined'!$A$2:$Z6277,25,false)</f>
        <v>-</v>
      </c>
      <c r="D5511" s="144" t="str">
        <f>vlookup(A5511, 'OG Data Combined'!$A$2:$AQ6277,29,false)</f>
        <v>-</v>
      </c>
      <c r="E5511" t="str">
        <f>IFERROR(__xludf.DUMMYFUNCTION("IFERROR(REGEXEXTRACT((vlookup(A5511, 'OG Data Combined'!$A$2:$AQ6277,21,false)), ""\((.*?)\)""), """")"),"")</f>
        <v/>
      </c>
    </row>
    <row r="5512">
      <c r="A5512" s="143" t="s">
        <v>41725</v>
      </c>
      <c r="B5512" s="144" t="str">
        <f>vlookup(A5512, 'OG Data Combined'!$A$2:$Z6277,25,false)</f>
        <v>-</v>
      </c>
      <c r="D5512" s="144" t="str">
        <f>vlookup(A5512, 'OG Data Combined'!$A$2:$AQ6277,29,false)</f>
        <v>-</v>
      </c>
      <c r="E5512" t="str">
        <f>IFERROR(__xludf.DUMMYFUNCTION("IFERROR(REGEXEXTRACT((vlookup(A5512, 'OG Data Combined'!$A$2:$AQ6277,21,false)), ""\((.*?)\)""), """")"),"")</f>
        <v/>
      </c>
    </row>
    <row r="5513">
      <c r="A5513" s="143" t="s">
        <v>41726</v>
      </c>
      <c r="B5513" s="166" t="str">
        <f>vlookup(A5513, 'OG Data Combined'!$A$2:$Z6277,25,false)</f>
        <v>https://twitter.com/phillip_laney</v>
      </c>
      <c r="D5513" s="144" t="str">
        <f>vlookup(A5513, 'OG Data Combined'!$A$2:$AQ6277,29,false)</f>
        <v>-</v>
      </c>
      <c r="E5513" t="str">
        <f>IFERROR(__xludf.DUMMYFUNCTION("IFERROR(REGEXEXTRACT((vlookup(A5513, 'OG Data Combined'!$A$2:$AQ6277,21,false)), ""\((.*?)\)""), """")"),"")</f>
        <v/>
      </c>
    </row>
    <row r="5514">
      <c r="A5514" s="143" t="s">
        <v>41727</v>
      </c>
      <c r="B5514" s="144" t="str">
        <f>vlookup(A5514, 'OG Data Combined'!$A$2:$Z6277,25,false)</f>
        <v/>
      </c>
      <c r="D5514" s="151" t="str">
        <f>vlookup(A5514, 'OG Data Combined'!$A$2:$AQ6277,29,false)</f>
        <v/>
      </c>
      <c r="E5514" t="str">
        <f>IFERROR(__xludf.DUMMYFUNCTION("IFERROR(REGEXEXTRACT((vlookup(A5514, 'OG Data Combined'!$A$2:$AQ6277,21,false)), ""\((.*?)\)""), """")"),"")</f>
        <v/>
      </c>
    </row>
    <row r="5515">
      <c r="A5515" s="143" t="s">
        <v>41728</v>
      </c>
      <c r="B5515" s="144" t="str">
        <f>vlookup(A5515, 'OG Data Combined'!$A$2:$Z6277,25,false)</f>
        <v>-</v>
      </c>
      <c r="D5515" s="144" t="str">
        <f>vlookup(A5515, 'OG Data Combined'!$A$2:$AQ6277,29,false)</f>
        <v>-</v>
      </c>
      <c r="E5515" t="str">
        <f>IFERROR(__xludf.DUMMYFUNCTION("IFERROR(REGEXEXTRACT((vlookup(A5515, 'OG Data Combined'!$A$2:$AQ6277,21,false)), ""\((.*?)\)""), """")"),"")</f>
        <v/>
      </c>
    </row>
    <row r="5516">
      <c r="A5516" s="143" t="s">
        <v>41729</v>
      </c>
      <c r="B5516" s="144" t="str">
        <f>vlookup(A5516, 'OG Data Combined'!$A$2:$Z6277,25,false)</f>
        <v>-</v>
      </c>
      <c r="D5516" s="144" t="str">
        <f>vlookup(A5516, 'OG Data Combined'!$A$2:$AQ6277,29,false)</f>
        <v>-</v>
      </c>
      <c r="E5516" t="str">
        <f>IFERROR(__xludf.DUMMYFUNCTION("IFERROR(REGEXEXTRACT((vlookup(A5516, 'OG Data Combined'!$A$2:$AQ6277,21,false)), ""\((.*?)\)""), """")"),"")</f>
        <v/>
      </c>
    </row>
    <row r="5517">
      <c r="A5517" s="143" t="s">
        <v>41730</v>
      </c>
      <c r="B5517" s="144" t="str">
        <f>vlookup(A5517, 'OG Data Combined'!$A$2:$Z6277,25,false)</f>
        <v>-</v>
      </c>
      <c r="D5517" s="166" t="str">
        <f>vlookup(A5517, 'OG Data Combined'!$A$2:$AQ6277,29,false)</f>
        <v>https://www.instagram.com/coachmdias/</v>
      </c>
      <c r="E5517" t="str">
        <f>IFERROR(__xludf.DUMMYFUNCTION("IFERROR(REGEXEXTRACT((vlookup(A5517, 'OG Data Combined'!$A$2:$AQ6277,21,false)), ""\((.*?)\)""), """")"),"Sprints, Hurdles")</f>
        <v>Sprints, Hurdles</v>
      </c>
    </row>
    <row r="5518">
      <c r="A5518" s="143" t="s">
        <v>41731</v>
      </c>
      <c r="B5518" s="144" t="str">
        <f>vlookup(A5518, 'OG Data Combined'!$A$2:$Z6277,25,false)</f>
        <v>-</v>
      </c>
      <c r="D5518" s="144" t="str">
        <f>vlookup(A5518, 'OG Data Combined'!$A$2:$AQ6277,29,false)</f>
        <v>-</v>
      </c>
      <c r="E5518" t="str">
        <f>IFERROR(__xludf.DUMMYFUNCTION("IFERROR(REGEXEXTRACT((vlookup(A5518, 'OG Data Combined'!$A$2:$AQ6277,21,false)), ""\((.*?)\)""), """")"),"")</f>
        <v/>
      </c>
    </row>
    <row r="5519">
      <c r="A5519" s="143" t="s">
        <v>41732</v>
      </c>
      <c r="B5519" s="144" t="str">
        <f>vlookup(A5519, 'OG Data Combined'!$A$2:$Z6277,25,false)</f>
        <v>-</v>
      </c>
      <c r="D5519" s="144" t="str">
        <f>vlookup(A5519, 'OG Data Combined'!$A$2:$AQ6277,29,false)</f>
        <v>-</v>
      </c>
      <c r="E5519" t="str">
        <f>IFERROR(__xludf.DUMMYFUNCTION("IFERROR(REGEXEXTRACT((vlookup(A5519, 'OG Data Combined'!$A$2:$AQ6277,21,false)), ""\((.*?)\)""), """")"),"")</f>
        <v/>
      </c>
    </row>
    <row r="5520">
      <c r="A5520" s="143" t="s">
        <v>41733</v>
      </c>
      <c r="B5520" s="144" t="str">
        <f>vlookup(A5520, 'OG Data Combined'!$A$2:$Z6277,25,false)</f>
        <v>-</v>
      </c>
      <c r="D5520" s="144" t="str">
        <f>vlookup(A5520, 'OG Data Combined'!$A$2:$AQ6277,29,false)</f>
        <v>-</v>
      </c>
      <c r="E5520" t="str">
        <f>IFERROR(__xludf.DUMMYFUNCTION("IFERROR(REGEXEXTRACT((vlookup(A5520, 'OG Data Combined'!$A$2:$AQ6277,21,false)), ""\((.*?)\)""), """")"),"")</f>
        <v/>
      </c>
    </row>
    <row r="5521">
      <c r="A5521" s="143" t="s">
        <v>41734</v>
      </c>
      <c r="B5521" s="166" t="str">
        <f>vlookup(A5521, 'OG Data Combined'!$A$2:$Z6277,25,false)</f>
        <v>https://twitter.com/coachkenny__</v>
      </c>
      <c r="D5521" s="144" t="str">
        <f>vlookup(A5521, 'OG Data Combined'!$A$2:$AQ6277,29,false)</f>
        <v>-</v>
      </c>
      <c r="E5521" t="str">
        <f>IFERROR(__xludf.DUMMYFUNCTION("IFERROR(REGEXEXTRACT((vlookup(A5521, 'OG Data Combined'!$A$2:$AQ6277,21,false)), ""\((.*?)\)""), """")"),"")</f>
        <v/>
      </c>
    </row>
    <row r="5522">
      <c r="A5522" s="143" t="s">
        <v>42440</v>
      </c>
      <c r="B5522" s="144" t="str">
        <f>vlookup(A5522, 'OG Data Combined'!$A$2:$Z6277,25,false)</f>
        <v>-</v>
      </c>
      <c r="D5522" s="144" t="str">
        <f>vlookup(A5522, 'OG Data Combined'!$A$2:$AQ6277,29,false)</f>
        <v>-</v>
      </c>
      <c r="E5522" t="str">
        <f>IFERROR(__xludf.DUMMYFUNCTION("IFERROR(REGEXEXTRACT((vlookup(A5522, 'OG Data Combined'!$A$2:$AQ6277,21,false)), ""\((.*?)\)""), """")"),"")</f>
        <v/>
      </c>
    </row>
    <row r="5523">
      <c r="A5523" s="143" t="s">
        <v>41735</v>
      </c>
      <c r="B5523" s="144" t="str">
        <f>vlookup(A5523, 'OG Data Combined'!$A$2:$Z6277,25,false)</f>
        <v>-</v>
      </c>
      <c r="D5523" s="144" t="str">
        <f>vlookup(A5523, 'OG Data Combined'!$A$2:$AQ6277,29,false)</f>
        <v>-</v>
      </c>
      <c r="E5523" t="str">
        <f>IFERROR(__xludf.DUMMYFUNCTION("IFERROR(REGEXEXTRACT((vlookup(A5523, 'OG Data Combined'!$A$2:$AQ6277,21,false)), ""\((.*?)\)""), """")"),"")</f>
        <v/>
      </c>
    </row>
    <row r="5524">
      <c r="A5524" s="143" t="s">
        <v>41736</v>
      </c>
      <c r="B5524" s="144" t="str">
        <f>vlookup(A5524, 'OG Data Combined'!$A$2:$Z6277,25,false)</f>
        <v>-</v>
      </c>
      <c r="D5524" s="144" t="str">
        <f>vlookup(A5524, 'OG Data Combined'!$A$2:$AQ6277,29,false)</f>
        <v>-</v>
      </c>
      <c r="E5524" t="str">
        <f>IFERROR(__xludf.DUMMYFUNCTION("IFERROR(REGEXEXTRACT((vlookup(A5524, 'OG Data Combined'!$A$2:$AQ6277,21,false)), ""\((.*?)\)""), """")"),"")</f>
        <v/>
      </c>
    </row>
    <row r="5525">
      <c r="A5525" s="143" t="s">
        <v>41737</v>
      </c>
      <c r="B5525" s="144" t="str">
        <f>vlookup(A5525, 'OG Data Combined'!$A$2:$Z6277,25,false)</f>
        <v>-</v>
      </c>
      <c r="D5525" s="144" t="str">
        <f>vlookup(A5525, 'OG Data Combined'!$A$2:$AQ6277,29,false)</f>
        <v>-</v>
      </c>
      <c r="E5525" t="str">
        <f>IFERROR(__xludf.DUMMYFUNCTION("IFERROR(REGEXEXTRACT((vlookup(A5525, 'OG Data Combined'!$A$2:$AQ6277,21,false)), ""\((.*?)\)""), """")"),"Sprints, Jumps")</f>
        <v>Sprints, Jumps</v>
      </c>
    </row>
    <row r="5526">
      <c r="A5526" s="143" t="s">
        <v>41738</v>
      </c>
      <c r="B5526" s="166" t="str">
        <f>vlookup(A5526, 'OG Data Combined'!$A$2:$Z6277,25,false)</f>
        <v>https://twitter.com/m_mccaleb79</v>
      </c>
      <c r="D5526" s="144" t="str">
        <f>vlookup(A5526, 'OG Data Combined'!$A$2:$AQ6277,29,false)</f>
        <v>-</v>
      </c>
      <c r="E5526" t="str">
        <f>IFERROR(__xludf.DUMMYFUNCTION("IFERROR(REGEXEXTRACT((vlookup(A5526, 'OG Data Combined'!$A$2:$AQ6277,21,false)), ""\((.*?)\)""), """")"),"Throws")</f>
        <v>Throws</v>
      </c>
    </row>
    <row r="5527">
      <c r="A5527" s="143" t="s">
        <v>41739</v>
      </c>
      <c r="B5527" s="144" t="str">
        <f>vlookup(A5527, 'OG Data Combined'!$A$2:$Z6277,25,false)</f>
        <v>-</v>
      </c>
      <c r="D5527" s="144" t="str">
        <f>vlookup(A5527, 'OG Data Combined'!$A$2:$AQ6277,29,false)</f>
        <v>-</v>
      </c>
      <c r="E5527" t="str">
        <f>IFERROR(__xludf.DUMMYFUNCTION("IFERROR(REGEXEXTRACT((vlookup(A5527, 'OG Data Combined'!$A$2:$AQ6277,21,false)), ""\((.*?)\)""), """")"),"")</f>
        <v/>
      </c>
    </row>
    <row r="5528">
      <c r="A5528" s="143" t="s">
        <v>41740</v>
      </c>
      <c r="B5528" s="144" t="str">
        <f>vlookup(A5528, 'OG Data Combined'!$A$2:$Z6277,25,false)</f>
        <v>-</v>
      </c>
      <c r="D5528" s="144" t="str">
        <f>vlookup(A5528, 'OG Data Combined'!$A$2:$AQ6277,29,false)</f>
        <v>-</v>
      </c>
      <c r="E5528" t="str">
        <f>IFERROR(__xludf.DUMMYFUNCTION("IFERROR(REGEXEXTRACT((vlookup(A5528, 'OG Data Combined'!$A$2:$AQ6277,21,false)), ""\((.*?)\)""), """")"),"")</f>
        <v/>
      </c>
    </row>
    <row r="5529">
      <c r="A5529" s="143" t="s">
        <v>41741</v>
      </c>
      <c r="B5529" s="144" t="str">
        <f>vlookup(A5529, 'OG Data Combined'!$A$2:$Z6277,25,false)</f>
        <v>-</v>
      </c>
      <c r="D5529" s="144" t="str">
        <f>vlookup(A5529, 'OG Data Combined'!$A$2:$AQ6277,29,false)</f>
        <v>-</v>
      </c>
      <c r="E5529" t="str">
        <f>IFERROR(__xludf.DUMMYFUNCTION("IFERROR(REGEXEXTRACT((vlookup(A5529, 'OG Data Combined'!$A$2:$AQ6277,21,false)), ""\((.*?)\)""), """")"),"")</f>
        <v/>
      </c>
    </row>
    <row r="5530">
      <c r="A5530" s="143" t="s">
        <v>41742</v>
      </c>
      <c r="B5530" s="166" t="str">
        <f>vlookup(A5530, 'OG Data Combined'!$A$2:$Z6277,25,false)</f>
        <v>https://twitter.com/brandonstaley18</v>
      </c>
      <c r="D5530" s="144" t="str">
        <f>vlookup(A5530, 'OG Data Combined'!$A$2:$AQ6277,29,false)</f>
        <v>-</v>
      </c>
      <c r="E5530" t="str">
        <f>IFERROR(__xludf.DUMMYFUNCTION("IFERROR(REGEXEXTRACT((vlookup(A5530, 'OG Data Combined'!$A$2:$AQ6277,21,false)), ""\((.*?)\)""), """")"),"")</f>
        <v/>
      </c>
    </row>
    <row r="5531">
      <c r="A5531" s="143" t="s">
        <v>41743</v>
      </c>
      <c r="B5531" s="144" t="str">
        <f>vlookup(A5531, 'OG Data Combined'!$A$2:$Z6277,25,false)</f>
        <v>-</v>
      </c>
      <c r="D5531" s="144" t="str">
        <f>vlookup(A5531, 'OG Data Combined'!$A$2:$AQ6277,29,false)</f>
        <v>-</v>
      </c>
      <c r="E5531" t="str">
        <f>IFERROR(__xludf.DUMMYFUNCTION("IFERROR(REGEXEXTRACT((vlookup(A5531, 'OG Data Combined'!$A$2:$AQ6277,21,false)), ""\((.*?)\)""), """")"),"")</f>
        <v/>
      </c>
    </row>
    <row r="5532">
      <c r="A5532" s="143" t="s">
        <v>41744</v>
      </c>
      <c r="B5532" s="144" t="str">
        <f>vlookup(A5532, 'OG Data Combined'!$A$2:$Z6277,25,false)</f>
        <v>-</v>
      </c>
      <c r="D5532" s="144" t="str">
        <f>vlookup(A5532, 'OG Data Combined'!$A$2:$AQ6277,29,false)</f>
        <v>-</v>
      </c>
      <c r="E5532" t="str">
        <f>IFERROR(__xludf.DUMMYFUNCTION("IFERROR(REGEXEXTRACT((vlookup(A5532, 'OG Data Combined'!$A$2:$AQ6277,21,false)), ""\((.*?)\)""), """")"),"")</f>
        <v/>
      </c>
    </row>
    <row r="5533">
      <c r="A5533" s="143" t="s">
        <v>41745</v>
      </c>
      <c r="B5533" s="144" t="str">
        <f>vlookup(A5533, 'OG Data Combined'!$A$2:$Z6277,25,false)</f>
        <v>-</v>
      </c>
      <c r="D5533" s="166" t="str">
        <f>vlookup(A5533, 'OG Data Combined'!$A$2:$AQ6277,29,false)</f>
        <v>https://www.instagram.com/coach.colton/reels/</v>
      </c>
      <c r="E5533" t="str">
        <f>IFERROR(__xludf.DUMMYFUNCTION("IFERROR(REGEXEXTRACT((vlookup(A5533, 'OG Data Combined'!$A$2:$AQ6277,21,false)), ""\((.*?)\)""), """")"),"")</f>
        <v/>
      </c>
    </row>
    <row r="5534">
      <c r="A5534" s="143" t="s">
        <v>41746</v>
      </c>
      <c r="B5534" s="144" t="str">
        <f>vlookup(A5534, 'OG Data Combined'!$A$2:$Z6277,25,false)</f>
        <v>-</v>
      </c>
      <c r="D5534" s="144" t="str">
        <f>vlookup(A5534, 'OG Data Combined'!$A$2:$AQ6277,29,false)</f>
        <v>-</v>
      </c>
      <c r="E5534" t="str">
        <f>IFERROR(__xludf.DUMMYFUNCTION("IFERROR(REGEXEXTRACT((vlookup(A5534, 'OG Data Combined'!$A$2:$AQ6277,21,false)), ""\((.*?)\)""), """")"),"")</f>
        <v/>
      </c>
    </row>
    <row r="5535">
      <c r="A5535" s="143" t="s">
        <v>41747</v>
      </c>
      <c r="B5535" s="144" t="str">
        <f>vlookup(A5535, 'OG Data Combined'!$A$2:$Z6277,25,false)</f>
        <v>-</v>
      </c>
      <c r="D5535" s="166" t="str">
        <f>vlookup(A5535, 'OG Data Combined'!$A$2:$AQ6277,29,false)</f>
        <v>https://www.instagram.com/tranz4rmed/</v>
      </c>
      <c r="E5535" t="str">
        <f>IFERROR(__xludf.DUMMYFUNCTION("IFERROR(REGEXEXTRACT((vlookup(A5535, 'OG Data Combined'!$A$2:$AQ6277,21,false)), ""\((.*?)\)""), """")"),"Throws")</f>
        <v>Throws</v>
      </c>
    </row>
    <row r="5536">
      <c r="A5536" s="143" t="s">
        <v>41748</v>
      </c>
      <c r="B5536" s="144" t="str">
        <f>vlookup(A5536, 'OG Data Combined'!$A$2:$Z6277,25,false)</f>
        <v>-</v>
      </c>
      <c r="D5536" s="144" t="str">
        <f>vlookup(A5536, 'OG Data Combined'!$A$2:$AQ6277,29,false)</f>
        <v>-</v>
      </c>
      <c r="E5536" t="str">
        <f>IFERROR(__xludf.DUMMYFUNCTION("IFERROR(REGEXEXTRACT((vlookup(A5536, 'OG Data Combined'!$A$2:$AQ6277,21,false)), ""\((.*?)\)""), """")"),"")</f>
        <v/>
      </c>
    </row>
    <row r="5537">
      <c r="A5537" s="143" t="s">
        <v>41749</v>
      </c>
      <c r="B5537" s="144" t="str">
        <f>vlookup(A5537, 'OG Data Combined'!$A$2:$Z6277,25,false)</f>
        <v>-</v>
      </c>
      <c r="D5537" s="144" t="str">
        <f>vlookup(A5537, 'OG Data Combined'!$A$2:$AQ6277,29,false)</f>
        <v>-</v>
      </c>
      <c r="E5537" t="str">
        <f>IFERROR(__xludf.DUMMYFUNCTION("IFERROR(REGEXEXTRACT((vlookup(A5537, 'OG Data Combined'!$A$2:$AQ6277,21,false)), ""\((.*?)\)""), """")"),"Pole Vault")</f>
        <v>Pole Vault</v>
      </c>
    </row>
    <row r="5538">
      <c r="A5538" s="143" t="s">
        <v>41750</v>
      </c>
      <c r="B5538" s="144" t="str">
        <f>vlookup(A5538, 'OG Data Combined'!$A$2:$Z6277,25,false)</f>
        <v>-</v>
      </c>
      <c r="D5538" s="144" t="str">
        <f>vlookup(A5538, 'OG Data Combined'!$A$2:$AQ6277,29,false)</f>
        <v>-</v>
      </c>
      <c r="E5538" t="str">
        <f>IFERROR(__xludf.DUMMYFUNCTION("IFERROR(REGEXEXTRACT((vlookup(A5538, 'OG Data Combined'!$A$2:$AQ6277,21,false)), ""\((.*?)\)""), """")"),"")</f>
        <v/>
      </c>
    </row>
    <row r="5539">
      <c r="A5539" s="143" t="s">
        <v>41751</v>
      </c>
      <c r="B5539" s="166" t="str">
        <f>vlookup(A5539, 'OG Data Combined'!$A$2:$Z6277,25,false)</f>
        <v>https://x.com/kopala_gracie</v>
      </c>
      <c r="D5539" s="144" t="str">
        <f>vlookup(A5539, 'OG Data Combined'!$A$2:$AQ6277,29,false)</f>
        <v>-</v>
      </c>
      <c r="E5539" t="str">
        <f>IFERROR(__xludf.DUMMYFUNCTION("IFERROR(REGEXEXTRACT((vlookup(A5539, 'OG Data Combined'!$A$2:$AQ6277,21,false)), ""\((.*?)\)""), """")"),"")</f>
        <v/>
      </c>
    </row>
    <row r="5540">
      <c r="A5540" s="143" t="s">
        <v>41752</v>
      </c>
      <c r="B5540" s="144" t="str">
        <f>vlookup(A5540, 'OG Data Combined'!$A$2:$Z6277,25,false)</f>
        <v>-</v>
      </c>
      <c r="D5540" s="144" t="str">
        <f>vlookup(A5540, 'OG Data Combined'!$A$2:$AQ6277,29,false)</f>
        <v>-</v>
      </c>
      <c r="E5540" t="str">
        <f>IFERROR(__xludf.DUMMYFUNCTION("IFERROR(REGEXEXTRACT((vlookup(A5540, 'OG Data Combined'!$A$2:$AQ6277,21,false)), ""\((.*?)\)""), """")"),"")</f>
        <v/>
      </c>
    </row>
    <row r="5541">
      <c r="A5541" s="143" t="s">
        <v>41753</v>
      </c>
      <c r="B5541" s="144" t="str">
        <f>vlookup(A5541, 'OG Data Combined'!$A$2:$Z6277,25,false)</f>
        <v>-</v>
      </c>
      <c r="D5541" s="144" t="str">
        <f>vlookup(A5541, 'OG Data Combined'!$A$2:$AQ6277,29,false)</f>
        <v>-</v>
      </c>
      <c r="E5541" t="str">
        <f>IFERROR(__xludf.DUMMYFUNCTION("IFERROR(REGEXEXTRACT((vlookup(A5541, 'OG Data Combined'!$A$2:$AQ6277,21,false)), ""\((.*?)\)""), """")"),"")</f>
        <v/>
      </c>
    </row>
    <row r="5542">
      <c r="A5542" s="143" t="s">
        <v>41754</v>
      </c>
      <c r="B5542" s="144" t="str">
        <f>vlookup(A5542, 'OG Data Combined'!$A$2:$Z6277,25,false)</f>
        <v>-</v>
      </c>
      <c r="D5542" s="144" t="str">
        <f>vlookup(A5542, 'OG Data Combined'!$A$2:$AQ6277,29,false)</f>
        <v>-</v>
      </c>
      <c r="E5542" t="str">
        <f>IFERROR(__xludf.DUMMYFUNCTION("IFERROR(REGEXEXTRACT((vlookup(A5542, 'OG Data Combined'!$A$2:$AQ6277,21,false)), ""\((.*?)\)""), """")"),"")</f>
        <v/>
      </c>
    </row>
    <row r="5543">
      <c r="A5543" s="143" t="s">
        <v>41755</v>
      </c>
      <c r="B5543" s="144" t="str">
        <f>vlookup(A5543, 'OG Data Combined'!$A$2:$Z6277,25,false)</f>
        <v>-</v>
      </c>
      <c r="D5543" s="144" t="str">
        <f>vlookup(A5543, 'OG Data Combined'!$A$2:$AQ6277,29,false)</f>
        <v>-</v>
      </c>
      <c r="E5543" t="str">
        <f>IFERROR(__xludf.DUMMYFUNCTION("IFERROR(REGEXEXTRACT((vlookup(A5543, 'OG Data Combined'!$A$2:$AQ6277,21,false)), ""\((.*?)\)""), """")"),"Distance")</f>
        <v>Distance</v>
      </c>
    </row>
    <row r="5544">
      <c r="A5544" s="143" t="s">
        <v>41756</v>
      </c>
      <c r="B5544" s="144" t="str">
        <f>vlookup(A5544, 'OG Data Combined'!$A$2:$Z6277,25,false)</f>
        <v>-</v>
      </c>
      <c r="D5544" s="144" t="str">
        <f>vlookup(A5544, 'OG Data Combined'!$A$2:$AQ6277,29,false)</f>
        <v>-</v>
      </c>
      <c r="E5544" t="str">
        <f>IFERROR(__xludf.DUMMYFUNCTION("IFERROR(REGEXEXTRACT((vlookup(A5544, 'OG Data Combined'!$A$2:$AQ6277,21,false)), ""\((.*?)\)""), """")"),"")</f>
        <v/>
      </c>
    </row>
    <row r="5545">
      <c r="A5545" s="143" t="s">
        <v>41757</v>
      </c>
      <c r="B5545" s="166" t="str">
        <f>vlookup(A5545, 'OG Data Combined'!$A$2:$Z6277,25,false)</f>
        <v>https://x.com/ScottRoberts/</v>
      </c>
      <c r="D5545" s="144" t="str">
        <f>vlookup(A5545, 'OG Data Combined'!$A$2:$AQ6277,29,false)</f>
        <v>-</v>
      </c>
      <c r="E5545" t="str">
        <f>IFERROR(__xludf.DUMMYFUNCTION("IFERROR(REGEXEXTRACT((vlookup(A5545, 'OG Data Combined'!$A$2:$AQ6277,21,false)), ""\((.*?)\)""), """")"),"")</f>
        <v/>
      </c>
    </row>
    <row r="5546">
      <c r="A5546" s="143" t="s">
        <v>41758</v>
      </c>
      <c r="B5546" s="144" t="str">
        <f>vlookup(A5546, 'OG Data Combined'!$A$2:$Z6277,25,false)</f>
        <v>-</v>
      </c>
      <c r="D5546" s="144" t="str">
        <f>vlookup(A5546, 'OG Data Combined'!$A$2:$AQ6277,29,false)</f>
        <v>-</v>
      </c>
      <c r="E5546" t="str">
        <f>IFERROR(__xludf.DUMMYFUNCTION("IFERROR(REGEXEXTRACT((vlookup(A5546, 'OG Data Combined'!$A$2:$AQ6277,21,false)), ""\((.*?)\)""), """")"),"Distance")</f>
        <v>Distance</v>
      </c>
    </row>
    <row r="5547">
      <c r="A5547" s="143" t="s">
        <v>42441</v>
      </c>
      <c r="B5547" s="144" t="str">
        <f>vlookup(A5547, 'OG Data Combined'!$A$2:$Z6277,25,false)</f>
        <v>-</v>
      </c>
      <c r="D5547" s="144" t="str">
        <f>vlookup(A5547, 'OG Data Combined'!$A$2:$AQ6277,29,false)</f>
        <v>-</v>
      </c>
      <c r="E5547" t="str">
        <f>IFERROR(__xludf.DUMMYFUNCTION("IFERROR(REGEXEXTRACT((vlookup(A5547, 'OG Data Combined'!$A$2:$AQ6277,21,false)), ""\((.*?)\)""), """")"),"")</f>
        <v/>
      </c>
    </row>
    <row r="5548">
      <c r="A5548" s="143" t="s">
        <v>41759</v>
      </c>
      <c r="B5548" s="144" t="str">
        <f>vlookup(A5548, 'OG Data Combined'!$A$2:$Z6277,25,false)</f>
        <v>-</v>
      </c>
      <c r="D5548" s="144" t="str">
        <f>vlookup(A5548, 'OG Data Combined'!$A$2:$AQ6277,29,false)</f>
        <v>-</v>
      </c>
      <c r="E5548" t="str">
        <f>IFERROR(__xludf.DUMMYFUNCTION("IFERROR(REGEXEXTRACT((vlookup(A5548, 'OG Data Combined'!$A$2:$AQ6277,21,false)), ""\((.*?)\)""), """")"),"")</f>
        <v/>
      </c>
    </row>
    <row r="5549">
      <c r="A5549" s="143" t="s">
        <v>41760</v>
      </c>
      <c r="B5549" s="144" t="str">
        <f>vlookup(A5549, 'OG Data Combined'!$A$2:$Z6277,25,false)</f>
        <v>-</v>
      </c>
      <c r="D5549" s="144" t="str">
        <f>vlookup(A5549, 'OG Data Combined'!$A$2:$AQ6277,29,false)</f>
        <v>-</v>
      </c>
      <c r="E5549" t="str">
        <f>IFERROR(__xludf.DUMMYFUNCTION("IFERROR(REGEXEXTRACT((vlookup(A5549, 'OG Data Combined'!$A$2:$AQ6277,21,false)), ""\((.*?)\)""), """")"),"Throws")</f>
        <v>Throws</v>
      </c>
    </row>
    <row r="5550">
      <c r="A5550" s="143" t="s">
        <v>41761</v>
      </c>
      <c r="B5550" s="144" t="str">
        <f>vlookup(A5550, 'OG Data Combined'!$A$2:$Z6277,25,false)</f>
        <v>-</v>
      </c>
      <c r="D5550" s="144" t="str">
        <f>vlookup(A5550, 'OG Data Combined'!$A$2:$AQ6277,29,false)</f>
        <v>-</v>
      </c>
      <c r="E5550" t="str">
        <f>IFERROR(__xludf.DUMMYFUNCTION("IFERROR(REGEXEXTRACT((vlookup(A5550, 'OG Data Combined'!$A$2:$AQ6277,21,false)), ""\((.*?)\)""), """")"),"")</f>
        <v/>
      </c>
    </row>
    <row r="5551">
      <c r="A5551" s="143" t="s">
        <v>41762</v>
      </c>
      <c r="B5551" s="144" t="str">
        <f>vlookup(A5551, 'OG Data Combined'!$A$2:$Z6277,25,false)</f>
        <v>-</v>
      </c>
      <c r="D5551" s="144" t="str">
        <f>vlookup(A5551, 'OG Data Combined'!$A$2:$AQ6277,29,false)</f>
        <v>-</v>
      </c>
      <c r="E5551" t="str">
        <f>IFERROR(__xludf.DUMMYFUNCTION("IFERROR(REGEXEXTRACT((vlookup(A5551, 'OG Data Combined'!$A$2:$AQ6277,21,false)), ""\((.*?)\)""), """")"),"")</f>
        <v/>
      </c>
    </row>
    <row r="5552">
      <c r="A5552" s="143" t="s">
        <v>41763</v>
      </c>
      <c r="B5552" s="144" t="str">
        <f>vlookup(A5552, 'OG Data Combined'!$A$2:$Z6277,25,false)</f>
        <v>-</v>
      </c>
      <c r="D5552" s="144" t="str">
        <f>vlookup(A5552, 'OG Data Combined'!$A$2:$AQ6277,29,false)</f>
        <v>-</v>
      </c>
      <c r="E5552" t="str">
        <f>IFERROR(__xludf.DUMMYFUNCTION("IFERROR(REGEXEXTRACT((vlookup(A5552, 'OG Data Combined'!$A$2:$AQ6277,21,false)), ""\((.*?)\)""), """")"),"")</f>
        <v/>
      </c>
    </row>
    <row r="5553">
      <c r="A5553" s="143" t="s">
        <v>41765</v>
      </c>
      <c r="B5553" s="144" t="str">
        <f>vlookup(A5553, 'OG Data Combined'!$A$2:$Z6277,25,false)</f>
        <v>-</v>
      </c>
      <c r="D5553" s="144" t="str">
        <f>vlookup(A5553, 'OG Data Combined'!$A$2:$AQ6277,29,false)</f>
        <v>-</v>
      </c>
      <c r="E5553" t="str">
        <f>IFERROR(__xludf.DUMMYFUNCTION("IFERROR(REGEXEXTRACT((vlookup(A5553, 'OG Data Combined'!$A$2:$AQ6277,21,false)), ""\((.*?)\)""), """")"),"")</f>
        <v/>
      </c>
    </row>
    <row r="5554">
      <c r="A5554" s="143" t="s">
        <v>41767</v>
      </c>
      <c r="B5554" s="144" t="str">
        <f>vlookup(A5554, 'OG Data Combined'!$A$2:$Z6277,25,false)</f>
        <v>-</v>
      </c>
      <c r="D5554" s="144" t="str">
        <f>vlookup(A5554, 'OG Data Combined'!$A$2:$AQ6277,29,false)</f>
        <v>-</v>
      </c>
      <c r="E5554" t="str">
        <f>IFERROR(__xludf.DUMMYFUNCTION("IFERROR(REGEXEXTRACT((vlookup(A5554, 'OG Data Combined'!$A$2:$AQ6277,21,false)), ""\((.*?)\)""), """")"),"")</f>
        <v/>
      </c>
    </row>
    <row r="5555">
      <c r="A5555" s="143" t="s">
        <v>41768</v>
      </c>
      <c r="B5555" s="166" t="str">
        <f>vlookup(A5555, 'OG Data Combined'!$A$2:$Z6277,25,false)</f>
        <v>https://twitter.com/onyxstormthrows</v>
      </c>
      <c r="D5555" s="144" t="str">
        <f>vlookup(A5555, 'OG Data Combined'!$A$2:$AQ6277,29,false)</f>
        <v>-</v>
      </c>
      <c r="E5555" t="str">
        <f>IFERROR(__xludf.DUMMYFUNCTION("IFERROR(REGEXEXTRACT((vlookup(A5555, 'OG Data Combined'!$A$2:$AQ6277,21,false)), ""\((.*?)\)""), """")"),"")</f>
        <v/>
      </c>
    </row>
    <row r="5556">
      <c r="A5556" s="143" t="s">
        <v>41769</v>
      </c>
      <c r="B5556" s="144" t="str">
        <f>vlookup(A5556, 'OG Data Combined'!$A$2:$Z6277,25,false)</f>
        <v>-</v>
      </c>
      <c r="D5556" s="144" t="str">
        <f>vlookup(A5556, 'OG Data Combined'!$A$2:$AQ6277,29,false)</f>
        <v>-</v>
      </c>
      <c r="E5556" t="str">
        <f>IFERROR(__xludf.DUMMYFUNCTION("IFERROR(REGEXEXTRACT((vlookup(A5556, 'OG Data Combined'!$A$2:$AQ6277,21,false)), ""\((.*?)\)""), """")"),"Distance")</f>
        <v>Distance</v>
      </c>
    </row>
    <row r="5557">
      <c r="A5557" s="143" t="s">
        <v>41770</v>
      </c>
      <c r="B5557" s="144" t="str">
        <f>vlookup(A5557, 'OG Data Combined'!$A$2:$Z6277,25,false)</f>
        <v>-</v>
      </c>
      <c r="D5557" s="144" t="str">
        <f>vlookup(A5557, 'OG Data Combined'!$A$2:$AQ6277,29,false)</f>
        <v>-</v>
      </c>
      <c r="E5557" t="str">
        <f>IFERROR(__xludf.DUMMYFUNCTION("IFERROR(REGEXEXTRACT((vlookup(A5557, 'OG Data Combined'!$A$2:$AQ6277,21,false)), ""\((.*?)\)""), """")"),"Distance")</f>
        <v>Distance</v>
      </c>
    </row>
    <row r="5558">
      <c r="A5558" s="143" t="s">
        <v>42442</v>
      </c>
      <c r="B5558" s="144" t="str">
        <f>vlookup(A5558, 'OG Data Combined'!$A$2:$Z6277,25,false)</f>
        <v>-</v>
      </c>
      <c r="D5558" s="144" t="str">
        <f>vlookup(A5558, 'OG Data Combined'!$A$2:$AQ6277,29,false)</f>
        <v>-</v>
      </c>
      <c r="E5558" t="str">
        <f>IFERROR(__xludf.DUMMYFUNCTION("IFERROR(REGEXEXTRACT((vlookup(A5558, 'OG Data Combined'!$A$2:$AQ6277,21,false)), ""\((.*?)\)""), """")"),"")</f>
        <v/>
      </c>
    </row>
    <row r="5559">
      <c r="A5559" s="143" t="s">
        <v>42443</v>
      </c>
      <c r="B5559" s="144" t="str">
        <f>vlookup(A5559, 'OG Data Combined'!$A$2:$Z6277,25,false)</f>
        <v>-</v>
      </c>
      <c r="D5559" s="144" t="str">
        <f>vlookup(A5559, 'OG Data Combined'!$A$2:$AQ6277,29,false)</f>
        <v>-</v>
      </c>
      <c r="E5559" t="str">
        <f>IFERROR(__xludf.DUMMYFUNCTION("IFERROR(REGEXEXTRACT((vlookup(A5559, 'OG Data Combined'!$A$2:$AQ6277,21,false)), ""\((.*?)\)""), """")"),"")</f>
        <v/>
      </c>
    </row>
    <row r="5560">
      <c r="A5560" s="143" t="s">
        <v>41771</v>
      </c>
      <c r="B5560" s="144" t="str">
        <f>vlookup(A5560, 'OG Data Combined'!$A$2:$Z6277,25,false)</f>
        <v>-</v>
      </c>
      <c r="D5560" s="144" t="str">
        <f>vlookup(A5560, 'OG Data Combined'!$A$2:$AQ6277,29,false)</f>
        <v>-</v>
      </c>
      <c r="E5560" t="str">
        <f>IFERROR(__xludf.DUMMYFUNCTION("IFERROR(REGEXEXTRACT((vlookup(A5560, 'OG Data Combined'!$A$2:$AQ6277,21,false)), ""\((.*?)\)""), """")"),"")</f>
        <v/>
      </c>
    </row>
    <row r="5561">
      <c r="A5561" s="143" t="s">
        <v>41772</v>
      </c>
      <c r="B5561" s="144" t="str">
        <f>vlookup(A5561, 'OG Data Combined'!$A$2:$Z6277,25,false)</f>
        <v>-</v>
      </c>
      <c r="D5561" s="144" t="str">
        <f>vlookup(A5561, 'OG Data Combined'!$A$2:$AQ6277,29,false)</f>
        <v>-</v>
      </c>
      <c r="E5561" t="str">
        <f>IFERROR(__xludf.DUMMYFUNCTION("IFERROR(REGEXEXTRACT((vlookup(A5561, 'OG Data Combined'!$A$2:$AQ6277,21,false)), ""\((.*?)\)""), """")"),"Throws")</f>
        <v>Throws</v>
      </c>
    </row>
    <row r="5562">
      <c r="A5562" s="143" t="s">
        <v>41773</v>
      </c>
      <c r="B5562" s="144" t="str">
        <f>vlookup(A5562, 'OG Data Combined'!$A$2:$Z6277,25,false)</f>
        <v>-</v>
      </c>
      <c r="D5562" s="144" t="str">
        <f>vlookup(A5562, 'OG Data Combined'!$A$2:$AQ6277,29,false)</f>
        <v>-</v>
      </c>
      <c r="E5562" t="str">
        <f>IFERROR(__xludf.DUMMYFUNCTION("IFERROR(REGEXEXTRACT((vlookup(A5562, 'OG Data Combined'!$A$2:$AQ6277,21,false)), ""\((.*?)\)""), """")"),"Distance")</f>
        <v>Distance</v>
      </c>
    </row>
    <row r="5563">
      <c r="A5563" s="143" t="s">
        <v>41774</v>
      </c>
      <c r="B5563" s="144" t="str">
        <f>vlookup(A5563, 'OG Data Combined'!$A$2:$Z6277,25,false)</f>
        <v>-</v>
      </c>
      <c r="D5563" s="144" t="str">
        <f>vlookup(A5563, 'OG Data Combined'!$A$2:$AQ6277,29,false)</f>
        <v>-</v>
      </c>
      <c r="E5563" t="str">
        <f>IFERROR(__xludf.DUMMYFUNCTION("IFERROR(REGEXEXTRACT((vlookup(A5563, 'OG Data Combined'!$A$2:$AQ6277,21,false)), ""\((.*?)\)""), """")"),"Distance")</f>
        <v>Distance</v>
      </c>
    </row>
    <row r="5564">
      <c r="A5564" s="143" t="s">
        <v>41775</v>
      </c>
      <c r="B5564" s="144" t="str">
        <f>vlookup(A5564, 'OG Data Combined'!$A$2:$Z6277,25,false)</f>
        <v>-</v>
      </c>
      <c r="D5564" s="144" t="str">
        <f>vlookup(A5564, 'OG Data Combined'!$A$2:$AQ6277,29,false)</f>
        <v>-</v>
      </c>
      <c r="E5564" t="str">
        <f>IFERROR(__xludf.DUMMYFUNCTION("IFERROR(REGEXEXTRACT((vlookup(A5564, 'OG Data Combined'!$A$2:$AQ6277,21,false)), ""\((.*?)\)""), """")"),"")</f>
        <v/>
      </c>
    </row>
    <row r="5565">
      <c r="A5565" s="143" t="s">
        <v>41776</v>
      </c>
      <c r="B5565" s="144" t="str">
        <f>vlookup(A5565, 'OG Data Combined'!$A$2:$Z6277,25,false)</f>
        <v>-</v>
      </c>
      <c r="D5565" s="144" t="str">
        <f>vlookup(A5565, 'OG Data Combined'!$A$2:$AQ6277,29,false)</f>
        <v>-</v>
      </c>
      <c r="E5565" t="str">
        <f>IFERROR(__xludf.DUMMYFUNCTION("IFERROR(REGEXEXTRACT((vlookup(A5565, 'OG Data Combined'!$A$2:$AQ6277,21,false)), ""\((.*?)\)""), """")"),"Throws")</f>
        <v>Throws</v>
      </c>
    </row>
    <row r="5566">
      <c r="A5566" s="143" t="s">
        <v>41777</v>
      </c>
      <c r="B5566" s="144" t="str">
        <f>vlookup(A5566, 'OG Data Combined'!$A$2:$Z6277,25,false)</f>
        <v>-</v>
      </c>
      <c r="D5566" s="144" t="str">
        <f>vlookup(A5566, 'OG Data Combined'!$A$2:$AQ6277,29,false)</f>
        <v>-</v>
      </c>
      <c r="E5566" t="str">
        <f>IFERROR(__xludf.DUMMYFUNCTION("IFERROR(REGEXEXTRACT((vlookup(A5566, 'OG Data Combined'!$A$2:$AQ6277,21,false)), ""\((.*?)\)""), """")"),"Distance")</f>
        <v>Distance</v>
      </c>
    </row>
    <row r="5567">
      <c r="A5567" s="143" t="s">
        <v>41778</v>
      </c>
      <c r="B5567" s="144" t="str">
        <f>vlookup(A5567, 'OG Data Combined'!$A$2:$Z6277,25,false)</f>
        <v>-</v>
      </c>
      <c r="D5567" s="144" t="str">
        <f>vlookup(A5567, 'OG Data Combined'!$A$2:$AQ6277,29,false)</f>
        <v>-</v>
      </c>
      <c r="E5567" t="str">
        <f>IFERROR(__xludf.DUMMYFUNCTION("IFERROR(REGEXEXTRACT((vlookup(A5567, 'OG Data Combined'!$A$2:$AQ6277,21,false)), ""\((.*?)\)""), """")"),"Sprints, Pole Vault")</f>
        <v>Sprints, Pole Vault</v>
      </c>
    </row>
    <row r="5568">
      <c r="A5568" s="143" t="s">
        <v>41779</v>
      </c>
      <c r="B5568" s="144" t="str">
        <f>vlookup(A5568, 'OG Data Combined'!$A$2:$Z6277,25,false)</f>
        <v>-</v>
      </c>
      <c r="D5568" s="166" t="str">
        <f>vlookup(A5568, 'OG Data Combined'!$A$2:$AQ6277,29,false)</f>
        <v>https://www.instagram.com/jackson.duffey21/</v>
      </c>
      <c r="E5568" t="str">
        <f>IFERROR(__xludf.DUMMYFUNCTION("IFERROR(REGEXEXTRACT((vlookup(A5568, 'OG Data Combined'!$A$2:$AQ6277,21,false)), ""\((.*?)\)""), """")"),"")</f>
        <v/>
      </c>
    </row>
    <row r="5569">
      <c r="A5569" s="143" t="s">
        <v>41780</v>
      </c>
      <c r="B5569" s="144" t="str">
        <f>vlookup(A5569, 'OG Data Combined'!$A$2:$Z6277,25,false)</f>
        <v>-</v>
      </c>
      <c r="D5569" s="144" t="str">
        <f>vlookup(A5569, 'OG Data Combined'!$A$2:$AQ6277,29,false)</f>
        <v>-</v>
      </c>
      <c r="E5569" t="str">
        <f>IFERROR(__xludf.DUMMYFUNCTION("IFERROR(REGEXEXTRACT((vlookup(A5569, 'OG Data Combined'!$A$2:$AQ6277,21,false)), ""\((.*?)\)""), """")"),"Throws")</f>
        <v>Throws</v>
      </c>
    </row>
    <row r="5570">
      <c r="A5570" s="143" t="s">
        <v>41781</v>
      </c>
      <c r="B5570" s="144" t="str">
        <f>vlookup(A5570, 'OG Data Combined'!$A$2:$Z6277,25,false)</f>
        <v>-</v>
      </c>
      <c r="D5570" s="144" t="str">
        <f>vlookup(A5570, 'OG Data Combined'!$A$2:$AQ6277,29,false)</f>
        <v>-</v>
      </c>
      <c r="E5570" t="str">
        <f>IFERROR(__xludf.DUMMYFUNCTION("IFERROR(REGEXEXTRACT((vlookup(A5570, 'OG Data Combined'!$A$2:$AQ6277,21,false)), ""\((.*?)\)""), """")"),"")</f>
        <v/>
      </c>
    </row>
    <row r="5571">
      <c r="A5571" s="143" t="s">
        <v>41782</v>
      </c>
      <c r="B5571" s="144" t="str">
        <f>vlookup(A5571, 'OG Data Combined'!$A$2:$Z6277,25,false)</f>
        <v>-</v>
      </c>
      <c r="D5571" s="144" t="str">
        <f>vlookup(A5571, 'OG Data Combined'!$A$2:$AQ6277,29,false)</f>
        <v>-</v>
      </c>
      <c r="E5571" t="str">
        <f>IFERROR(__xludf.DUMMYFUNCTION("IFERROR(REGEXEXTRACT((vlookup(A5571, 'OG Data Combined'!$A$2:$AQ6277,21,false)), ""\((.*?)\)""), """")"),"")</f>
        <v/>
      </c>
    </row>
    <row r="5572">
      <c r="A5572" s="143" t="s">
        <v>41783</v>
      </c>
      <c r="B5572" s="144" t="str">
        <f>vlookup(A5572, 'OG Data Combined'!$A$2:$Z6277,25,false)</f>
        <v>-</v>
      </c>
      <c r="D5572" s="144" t="str">
        <f>vlookup(A5572, 'OG Data Combined'!$A$2:$AQ6277,29,false)</f>
        <v>-</v>
      </c>
      <c r="E5572" t="str">
        <f>IFERROR(__xludf.DUMMYFUNCTION("IFERROR(REGEXEXTRACT((vlookup(A5572, 'OG Data Combined'!$A$2:$AQ6277,21,false)), ""\((.*?)\)""), """")"),"")</f>
        <v/>
      </c>
    </row>
    <row r="5573">
      <c r="A5573" s="143" t="s">
        <v>41784</v>
      </c>
      <c r="B5573" s="144" t="str">
        <f>vlookup(A5573, 'OG Data Combined'!$A$2:$Z6277,25,false)</f>
        <v>-</v>
      </c>
      <c r="D5573" s="144" t="str">
        <f>vlookup(A5573, 'OG Data Combined'!$A$2:$AQ6277,29,false)</f>
        <v>-</v>
      </c>
      <c r="E5573" t="str">
        <f>IFERROR(__xludf.DUMMYFUNCTION("IFERROR(REGEXEXTRACT((vlookup(A5573, 'OG Data Combined'!$A$2:$AQ6277,21,false)), ""\((.*?)\)""), """")"),"")</f>
        <v/>
      </c>
    </row>
    <row r="5574">
      <c r="A5574" s="143" t="s">
        <v>41785</v>
      </c>
      <c r="B5574" s="166" t="str">
        <f>vlookup(A5574, 'OG Data Combined'!$A$2:$Z6277,25,false)</f>
        <v>https://twitter.com/BUBruinXC</v>
      </c>
      <c r="D5574" s="144" t="str">
        <f>vlookup(A5574, 'OG Data Combined'!$A$2:$AQ6277,29,false)</f>
        <v>-</v>
      </c>
      <c r="E5574" t="str">
        <f>IFERROR(__xludf.DUMMYFUNCTION("IFERROR(REGEXEXTRACT((vlookup(A5574, 'OG Data Combined'!$A$2:$AQ6277,21,false)), ""\((.*?)\)""), """")"),"")</f>
        <v/>
      </c>
    </row>
    <row r="5575">
      <c r="A5575" s="143" t="s">
        <v>41786</v>
      </c>
      <c r="B5575" s="166" t="str">
        <f>vlookup(A5575, 'OG Data Combined'!$A$2:$Z6277,25,false)</f>
        <v>https://twitter.com/coachmusiel</v>
      </c>
      <c r="D5575" s="144" t="str">
        <f>vlookup(A5575, 'OG Data Combined'!$A$2:$AQ6277,29,false)</f>
        <v>-</v>
      </c>
      <c r="E5575" t="str">
        <f>IFERROR(__xludf.DUMMYFUNCTION("IFERROR(REGEXEXTRACT((vlookup(A5575, 'OG Data Combined'!$A$2:$AQ6277,21,false)), ""\((.*?)\)""), """")"),"Distance")</f>
        <v>Distance</v>
      </c>
    </row>
    <row r="5576">
      <c r="A5576" s="143" t="s">
        <v>41787</v>
      </c>
      <c r="B5576" s="144" t="str">
        <f>vlookup(A5576, 'OG Data Combined'!$A$2:$Z6277,25,false)</f>
        <v>-</v>
      </c>
      <c r="D5576" s="144" t="str">
        <f>vlookup(A5576, 'OG Data Combined'!$A$2:$AQ6277,29,false)</f>
        <v>-</v>
      </c>
      <c r="E5576" t="str">
        <f>IFERROR(__xludf.DUMMYFUNCTION("IFERROR(REGEXEXTRACT((vlookup(A5576, 'OG Data Combined'!$A$2:$AQ6277,21,false)), ""\((.*?)\)""), """")"),"")</f>
        <v/>
      </c>
    </row>
    <row r="5577">
      <c r="A5577" s="143" t="s">
        <v>41788</v>
      </c>
      <c r="B5577" s="166" t="str">
        <f>vlookup(A5577, 'OG Data Combined'!$A$2:$Z6277,25,false)</f>
        <v>https://x.com/patrickdaberkow</v>
      </c>
      <c r="D5577" s="144" t="str">
        <f>vlookup(A5577, 'OG Data Combined'!$A$2:$AQ6277,29,false)</f>
        <v>-</v>
      </c>
      <c r="E5577" t="str">
        <f>IFERROR(__xludf.DUMMYFUNCTION("IFERROR(REGEXEXTRACT((vlookup(A5577, 'OG Data Combined'!$A$2:$AQ6277,21,false)), ""\((.*?)\)""), """")"),"")</f>
        <v/>
      </c>
    </row>
    <row r="5578">
      <c r="A5578" s="143" t="s">
        <v>41789</v>
      </c>
      <c r="B5578" s="166" t="str">
        <f>vlookup(A5578, 'OG Data Combined'!$A$2:$Z6277,25,false)</f>
        <v>https://twitter.com/mclaughlin3ed</v>
      </c>
      <c r="D5578" s="144" t="str">
        <f>vlookup(A5578, 'OG Data Combined'!$A$2:$AQ6277,29,false)</f>
        <v>-</v>
      </c>
      <c r="E5578" t="str">
        <f>IFERROR(__xludf.DUMMYFUNCTION("IFERROR(REGEXEXTRACT((vlookup(A5578, 'OG Data Combined'!$A$2:$AQ6277,21,false)), ""\((.*?)\)""), """")"),"Throws")</f>
        <v>Throws</v>
      </c>
    </row>
    <row r="5579">
      <c r="A5579" s="143" t="s">
        <v>41790</v>
      </c>
      <c r="B5579" s="166" t="str">
        <f>vlookup(A5579, 'OG Data Combined'!$A$2:$Z6277,25,false)</f>
        <v>https://twitter.com/vaultdogs</v>
      </c>
      <c r="D5579" s="166" t="str">
        <f>vlookup(A5579, 'OG Data Combined'!$A$2:$AQ6277,29,false)</f>
        <v>https://www.instagram.com/vaultdogs/</v>
      </c>
      <c r="E5579" t="str">
        <f>IFERROR(__xludf.DUMMYFUNCTION("IFERROR(REGEXEXTRACT((vlookup(A5579, 'OG Data Combined'!$A$2:$AQ6277,21,false)), ""\((.*?)\)""), """")"),"Pole Vault")</f>
        <v>Pole Vault</v>
      </c>
    </row>
    <row r="5580">
      <c r="A5580" s="143" t="s">
        <v>41791</v>
      </c>
      <c r="B5580" s="144" t="str">
        <f>vlookup(A5580, 'OG Data Combined'!$A$2:$Z6277,25,false)</f>
        <v>-</v>
      </c>
      <c r="D5580" s="144" t="str">
        <f>vlookup(A5580, 'OG Data Combined'!$A$2:$AQ6277,29,false)</f>
        <v>-</v>
      </c>
      <c r="E5580" t="str">
        <f>IFERROR(__xludf.DUMMYFUNCTION("IFERROR(REGEXEXTRACT((vlookup(A5580, 'OG Data Combined'!$A$2:$AQ6277,21,false)), ""\((.*?)\)""), """")"),"Distance")</f>
        <v>Distance</v>
      </c>
    </row>
    <row r="5581">
      <c r="A5581" s="143" t="s">
        <v>42444</v>
      </c>
      <c r="B5581" s="166" t="str">
        <f>vlookup(A5581, 'OG Data Combined'!$A$2:$Z6277,25,false)</f>
        <v>https://twitter.com/liaguigui</v>
      </c>
      <c r="D5581" s="166" t="str">
        <f>vlookup(A5581, 'OG Data Combined'!$A$2:$AQ6277,29,false)</f>
        <v>https://www.instagram.com/lia_guigui/</v>
      </c>
      <c r="E5581" t="str">
        <f>IFERROR(__xludf.DUMMYFUNCTION("IFERROR(REGEXEXTRACT((vlookup(A5581, 'OG Data Combined'!$A$2:$AQ6277,21,false)), ""\((.*?)\)""), """")"),"")</f>
        <v/>
      </c>
    </row>
    <row r="5582">
      <c r="A5582" s="143" t="s">
        <v>41792</v>
      </c>
      <c r="B5582" s="166" t="str">
        <f>vlookup(A5582, 'OG Data Combined'!$A$2:$Z6277,25,false)</f>
        <v>https://twitter.com/ed_fye</v>
      </c>
      <c r="D5582" s="144" t="str">
        <f>vlookup(A5582, 'OG Data Combined'!$A$2:$AQ6277,29,false)</f>
        <v>-</v>
      </c>
      <c r="E5582" t="str">
        <f>IFERROR(__xludf.DUMMYFUNCTION("IFERROR(REGEXEXTRACT((vlookup(A5582, 'OG Data Combined'!$A$2:$AQ6277,21,false)), ""\((.*?)\)""), """")"),"")</f>
        <v/>
      </c>
    </row>
    <row r="5583">
      <c r="A5583" s="143" t="s">
        <v>41793</v>
      </c>
      <c r="B5583" s="166" t="str">
        <f>vlookup(A5583, 'OG Data Combined'!$A$2:$Z6277,25,false)</f>
        <v>https://twitter.com/doanexc</v>
      </c>
      <c r="D5583" s="144" t="str">
        <f>vlookup(A5583, 'OG Data Combined'!$A$2:$AQ6277,29,false)</f>
        <v>-</v>
      </c>
      <c r="E5583" t="str">
        <f>IFERROR(__xludf.DUMMYFUNCTION("IFERROR(REGEXEXTRACT((vlookup(A5583, 'OG Data Combined'!$A$2:$AQ6277,21,false)), ""\((.*?)\)""), """")"),"Distance")</f>
        <v>Distance</v>
      </c>
    </row>
    <row r="5584">
      <c r="A5584" s="143" t="s">
        <v>41794</v>
      </c>
      <c r="B5584" s="166" t="str">
        <f>vlookup(A5584, 'OG Data Combined'!$A$2:$Z6277,25,false)</f>
        <v>https://twitter.com/LlewellynDustin</v>
      </c>
      <c r="D5584" s="144" t="str">
        <f>vlookup(A5584, 'OG Data Combined'!$A$2:$AQ6277,29,false)</f>
        <v>-</v>
      </c>
      <c r="E5584" t="str">
        <f>IFERROR(__xludf.DUMMYFUNCTION("IFERROR(REGEXEXTRACT((vlookup(A5584, 'OG Data Combined'!$A$2:$AQ6277,21,false)), ""\((.*?)\)""), """")"),"Distance")</f>
        <v>Distance</v>
      </c>
    </row>
    <row r="5585">
      <c r="A5585" s="143" t="s">
        <v>41795</v>
      </c>
      <c r="B5585" s="166" t="str">
        <f>vlookup(A5585, 'OG Data Combined'!$A$2:$Z6277,25,false)</f>
        <v>https://twitter.com/ryandorshorst</v>
      </c>
      <c r="D5585" s="144" t="str">
        <f>vlookup(A5585, 'OG Data Combined'!$A$2:$AQ6277,29,false)</f>
        <v>-</v>
      </c>
      <c r="E5585" t="str">
        <f>IFERROR(__xludf.DUMMYFUNCTION("IFERROR(REGEXEXTRACT((vlookup(A5585, 'OG Data Combined'!$A$2:$AQ6277,21,false)), ""\((.*?)\)""), """")"),"")</f>
        <v/>
      </c>
    </row>
    <row r="5586">
      <c r="A5586" s="143" t="s">
        <v>41796</v>
      </c>
      <c r="B5586" s="166" t="str">
        <f>vlookup(A5586, 'OG Data Combined'!$A$2:$Z6277,25,false)</f>
        <v>https://twitter.com/lurz_zach</v>
      </c>
      <c r="D5586" s="144" t="str">
        <f>vlookup(A5586, 'OG Data Combined'!$A$2:$AQ6277,29,false)</f>
        <v>-</v>
      </c>
      <c r="E5586" t="str">
        <f>IFERROR(__xludf.DUMMYFUNCTION("IFERROR(REGEXEXTRACT((vlookup(A5586, 'OG Data Combined'!$A$2:$AQ6277,21,false)), ""\((.*?)\)""), """")"),"")</f>
        <v/>
      </c>
    </row>
    <row r="5587">
      <c r="A5587" s="143" t="s">
        <v>41797</v>
      </c>
      <c r="B5587" s="166" t="str">
        <f>vlookup(A5587, 'OG Data Combined'!$A$2:$Z6277,25,false)</f>
        <v>https://twitter.com/pgrosserode</v>
      </c>
      <c r="D5587" s="166" t="str">
        <f>vlookup(A5587, 'OG Data Combined'!$A$2:$AQ6277,29,false)</f>
        <v>https://www.instagram.com/coachpatrickjumps/</v>
      </c>
      <c r="E5587" t="str">
        <f>IFERROR(__xludf.DUMMYFUNCTION("IFERROR(REGEXEXTRACT((vlookup(A5587, 'OG Data Combined'!$A$2:$AQ6277,21,false)), ""\((.*?)\)""), """")"),"")</f>
        <v/>
      </c>
    </row>
    <row r="5588">
      <c r="A5588" s="143" t="s">
        <v>41798</v>
      </c>
      <c r="B5588" s="144" t="str">
        <f>vlookup(A5588, 'OG Data Combined'!$A$2:$Z6277,25,false)</f>
        <v>-</v>
      </c>
      <c r="D5588" s="144" t="str">
        <f>vlookup(A5588, 'OG Data Combined'!$A$2:$AQ6277,29,false)</f>
        <v>-</v>
      </c>
      <c r="E5588" t="str">
        <f>IFERROR(__xludf.DUMMYFUNCTION("IFERROR(REGEXEXTRACT((vlookup(A5588, 'OG Data Combined'!$A$2:$AQ6277,21,false)), ""\((.*?)\)""), """")"),"")</f>
        <v/>
      </c>
    </row>
    <row r="5589">
      <c r="A5589" s="143" t="s">
        <v>41799</v>
      </c>
      <c r="B5589" s="144" t="str">
        <f>vlookup(A5589, 'OG Data Combined'!$A$2:$Z6277,25,false)</f>
        <v>-</v>
      </c>
      <c r="D5589" s="144" t="str">
        <f>vlookup(A5589, 'OG Data Combined'!$A$2:$AQ6277,29,false)</f>
        <v>-</v>
      </c>
      <c r="E5589" t="str">
        <f>IFERROR(__xludf.DUMMYFUNCTION("IFERROR(REGEXEXTRACT((vlookup(A5589, 'OG Data Combined'!$A$2:$AQ6277,21,false)), ""\((.*?)\)""), """")"),"")</f>
        <v/>
      </c>
    </row>
    <row r="5590">
      <c r="A5590" s="143" t="s">
        <v>41800</v>
      </c>
      <c r="B5590" s="144" t="str">
        <f>vlookup(A5590, 'OG Data Combined'!$A$2:$Z6277,25,false)</f>
        <v>-</v>
      </c>
      <c r="D5590" s="144" t="str">
        <f>vlookup(A5590, 'OG Data Combined'!$A$2:$AQ6277,29,false)</f>
        <v>-</v>
      </c>
      <c r="E5590" t="str">
        <f>IFERROR(__xludf.DUMMYFUNCTION("IFERROR(REGEXEXTRACT((vlookup(A5590, 'OG Data Combined'!$A$2:$AQ6277,21,false)), ""\((.*?)\)""), """")"),"")</f>
        <v/>
      </c>
    </row>
    <row r="5591">
      <c r="A5591" s="143" t="s">
        <v>41801</v>
      </c>
      <c r="B5591" s="166" t="str">
        <f>vlookup(A5591, 'OG Data Combined'!$A$2:$Z6277,25,false)</f>
        <v>https://twitter.com/Scoop_DoaneTF</v>
      </c>
      <c r="D5591" s="144" t="str">
        <f>vlookup(A5591, 'OG Data Combined'!$A$2:$AQ6277,29,false)</f>
        <v>-</v>
      </c>
      <c r="E5591" t="str">
        <f>IFERROR(__xludf.DUMMYFUNCTION("IFERROR(REGEXEXTRACT((vlookup(A5591, 'OG Data Combined'!$A$2:$AQ6277,21,false)), ""\((.*?)\)""), """")"),"")</f>
        <v/>
      </c>
    </row>
    <row r="5592">
      <c r="A5592" s="143" t="s">
        <v>41802</v>
      </c>
      <c r="B5592" s="144" t="str">
        <f>vlookup(A5592, 'OG Data Combined'!$A$2:$Z6277,25,false)</f>
        <v>-</v>
      </c>
      <c r="D5592" s="144" t="str">
        <f>vlookup(A5592, 'OG Data Combined'!$A$2:$AQ6277,29,false)</f>
        <v>-</v>
      </c>
      <c r="E5592" t="str">
        <f>IFERROR(__xludf.DUMMYFUNCTION("IFERROR(REGEXEXTRACT((vlookup(A5592, 'OG Data Combined'!$A$2:$AQ6277,21,false)), ""\((.*?)\)""), """")"),"")</f>
        <v/>
      </c>
    </row>
    <row r="5593">
      <c r="A5593" s="143" t="s">
        <v>41803</v>
      </c>
      <c r="B5593" s="166" t="str">
        <f>vlookup(A5593, 'OG Data Combined'!$A$2:$Z6277,25,false)</f>
        <v>https://twitter.com/annikapingel</v>
      </c>
      <c r="D5593" s="166" t="str">
        <f>vlookup(A5593, 'OG Data Combined'!$A$2:$AQ6277,29,false)</f>
        <v>https://www.instagram.com/annikapingel/</v>
      </c>
      <c r="E5593" t="str">
        <f>IFERROR(__xludf.DUMMYFUNCTION("IFERROR(REGEXEXTRACT((vlookup(A5593, 'OG Data Combined'!$A$2:$AQ6277,21,false)), ""\((.*?)\)""), """")"),"")</f>
        <v/>
      </c>
    </row>
    <row r="5594">
      <c r="A5594" s="143" t="s">
        <v>41804</v>
      </c>
      <c r="B5594" s="144" t="str">
        <f>vlookup(A5594, 'OG Data Combined'!$A$2:$Z6277,25,false)</f>
        <v>-</v>
      </c>
      <c r="D5594" s="144" t="str">
        <f>vlookup(A5594, 'OG Data Combined'!$A$2:$AQ6277,29,false)</f>
        <v>-</v>
      </c>
      <c r="E5594" t="str">
        <f>IFERROR(__xludf.DUMMYFUNCTION("IFERROR(REGEXEXTRACT((vlookup(A5594, 'OG Data Combined'!$A$2:$AQ6277,21,false)), ""\((.*?)\)""), """")"),"")</f>
        <v/>
      </c>
    </row>
    <row r="5595">
      <c r="A5595" s="143" t="s">
        <v>41805</v>
      </c>
      <c r="B5595" s="144" t="str">
        <f>vlookup(A5595, 'OG Data Combined'!$A$2:$Z6277,25,false)</f>
        <v>-</v>
      </c>
      <c r="D5595" s="144" t="str">
        <f>vlookup(A5595, 'OG Data Combined'!$A$2:$AQ6277,29,false)</f>
        <v>-</v>
      </c>
      <c r="E5595" t="str">
        <f>IFERROR(__xludf.DUMMYFUNCTION("IFERROR(REGEXEXTRACT((vlookup(A5595, 'OG Data Combined'!$A$2:$AQ6277,21,false)), ""\((.*?)\)""), """")"),"")</f>
        <v/>
      </c>
    </row>
    <row r="5596">
      <c r="A5596" s="143" t="s">
        <v>41806</v>
      </c>
      <c r="B5596" s="144" t="str">
        <f>vlookup(A5596, 'OG Data Combined'!$A$2:$Z6277,25,false)</f>
        <v>-</v>
      </c>
      <c r="D5596" s="144" t="str">
        <f>vlookup(A5596, 'OG Data Combined'!$A$2:$AQ6277,29,false)</f>
        <v>-</v>
      </c>
      <c r="E5596" t="str">
        <f>IFERROR(__xludf.DUMMYFUNCTION("IFERROR(REGEXEXTRACT((vlookup(A5596, 'OG Data Combined'!$A$2:$AQ6277,21,false)), ""\((.*?)\)""), """")"),"")</f>
        <v/>
      </c>
    </row>
    <row r="5597">
      <c r="A5597" s="143" t="s">
        <v>41807</v>
      </c>
      <c r="B5597" s="144" t="str">
        <f>vlookup(A5597, 'OG Data Combined'!$A$2:$Z6277,25,false)</f>
        <v>-</v>
      </c>
      <c r="D5597" s="166" t="str">
        <f>vlookup(A5597, 'OG Data Combined'!$A$2:$AQ6277,29,false)</f>
        <v>https://www.instagram.com/claudia_chirila/</v>
      </c>
      <c r="E5597" t="str">
        <f>IFERROR(__xludf.DUMMYFUNCTION("IFERROR(REGEXEXTRACT((vlookup(A5597, 'OG Data Combined'!$A$2:$AQ6277,21,false)), ""\((.*?)\)""), """")"),"")</f>
        <v/>
      </c>
    </row>
    <row r="5598">
      <c r="A5598" s="143" t="s">
        <v>41808</v>
      </c>
      <c r="B5598" s="166" t="str">
        <f>vlookup(A5598, 'OG Data Combined'!$A$2:$Z6277,25,false)</f>
        <v>https://twitter.com/ryanqmahoney</v>
      </c>
      <c r="D5598" s="144" t="str">
        <f>vlookup(A5598, 'OG Data Combined'!$A$2:$AQ6277,29,false)</f>
        <v>-</v>
      </c>
      <c r="E5598" t="str">
        <f>IFERROR(__xludf.DUMMYFUNCTION("IFERROR(REGEXEXTRACT((vlookup(A5598, 'OG Data Combined'!$A$2:$AQ6277,21,false)), ""\((.*?)\)""), """")"),"")</f>
        <v/>
      </c>
    </row>
    <row r="5599">
      <c r="A5599" s="143" t="s">
        <v>41809</v>
      </c>
      <c r="B5599" s="144" t="str">
        <f>vlookup(A5599, 'OG Data Combined'!$A$2:$Z6277,25,false)</f>
        <v>-</v>
      </c>
      <c r="D5599" s="144" t="str">
        <f>vlookup(A5599, 'OG Data Combined'!$A$2:$AQ6277,29,false)</f>
        <v>-</v>
      </c>
      <c r="E5599" t="str">
        <f>IFERROR(__xludf.DUMMYFUNCTION("IFERROR(REGEXEXTRACT((vlookup(A5599, 'OG Data Combined'!$A$2:$AQ6277,21,false)), ""\((.*?)\)""), """")"),"")</f>
        <v/>
      </c>
    </row>
    <row r="5600">
      <c r="A5600" s="143" t="s">
        <v>41810</v>
      </c>
      <c r="B5600" s="144" t="str">
        <f>vlookup(A5600, 'OG Data Combined'!$A$2:$Z6277,25,false)</f>
        <v>-</v>
      </c>
      <c r="D5600" s="144" t="str">
        <f>vlookup(A5600, 'OG Data Combined'!$A$2:$AQ6277,29,false)</f>
        <v>-</v>
      </c>
      <c r="E5600" t="str">
        <f>IFERROR(__xludf.DUMMYFUNCTION("IFERROR(REGEXEXTRACT((vlookup(A5600, 'OG Data Combined'!$A$2:$AQ6277,21,false)), ""\((.*?)\)""), """")"),"")</f>
        <v/>
      </c>
    </row>
    <row r="5601">
      <c r="A5601" s="143" t="s">
        <v>41811</v>
      </c>
      <c r="B5601" s="166" t="str">
        <f>vlookup(A5601, 'OG Data Combined'!$A$2:$Z6277,25,false)</f>
        <v>https://twitter.com/coach__gerber</v>
      </c>
      <c r="D5601" s="144" t="str">
        <f>vlookup(A5601, 'OG Data Combined'!$A$2:$AQ6277,29,false)</f>
        <v>-</v>
      </c>
      <c r="E5601" t="str">
        <f>IFERROR(__xludf.DUMMYFUNCTION("IFERROR(REGEXEXTRACT((vlookup(A5601, 'OG Data Combined'!$A$2:$AQ6277,21,false)), ""\((.*?)\)""), """")"),"")</f>
        <v/>
      </c>
    </row>
    <row r="5602">
      <c r="A5602" s="143" t="s">
        <v>41812</v>
      </c>
      <c r="B5602" s="144" t="str">
        <f>vlookup(A5602, 'OG Data Combined'!$A$2:$Z6277,25,false)</f>
        <v>-</v>
      </c>
      <c r="D5602" s="144" t="str">
        <f>vlookup(A5602, 'OG Data Combined'!$A$2:$AQ6277,29,false)</f>
        <v>-</v>
      </c>
      <c r="E5602" t="str">
        <f>IFERROR(__xludf.DUMMYFUNCTION("IFERROR(REGEXEXTRACT((vlookup(A5602, 'OG Data Combined'!$A$2:$AQ6277,21,false)), ""\((.*?)\)""), """")"),"")</f>
        <v/>
      </c>
    </row>
    <row r="5603">
      <c r="A5603" s="143" t="s">
        <v>41813</v>
      </c>
      <c r="B5603" s="144" t="str">
        <f>vlookup(A5603, 'OG Data Combined'!$A$2:$Z6277,25,false)</f>
        <v>-</v>
      </c>
      <c r="D5603" s="144" t="str">
        <f>vlookup(A5603, 'OG Data Combined'!$A$2:$AQ6277,29,false)</f>
        <v>-</v>
      </c>
      <c r="E5603" t="str">
        <f>IFERROR(__xludf.DUMMYFUNCTION("IFERROR(REGEXEXTRACT((vlookup(A5603, 'OG Data Combined'!$A$2:$AQ6277,21,false)), ""\((.*?)\)""), """")"),"")</f>
        <v/>
      </c>
    </row>
    <row r="5604">
      <c r="A5604" s="143" t="s">
        <v>41814</v>
      </c>
      <c r="B5604" s="144" t="str">
        <f>vlookup(A5604, 'OG Data Combined'!$A$2:$Z6277,25,false)</f>
        <v>-</v>
      </c>
      <c r="D5604" s="144" t="str">
        <f>vlookup(A5604, 'OG Data Combined'!$A$2:$AQ6277,29,false)</f>
        <v>-</v>
      </c>
      <c r="E5604" t="str">
        <f>IFERROR(__xludf.DUMMYFUNCTION("IFERROR(REGEXEXTRACT((vlookup(A5604, 'OG Data Combined'!$A$2:$AQ6277,21,false)), ""\((.*?)\)""), """")"),"")</f>
        <v/>
      </c>
    </row>
    <row r="5605">
      <c r="A5605" s="143" t="s">
        <v>41815</v>
      </c>
      <c r="B5605" s="166" t="str">
        <f>vlookup(A5605, 'OG Data Combined'!$A$2:$Z6277,25,false)</f>
        <v>https://twitter.com/yctrack</v>
      </c>
      <c r="D5605" s="144" t="str">
        <f>vlookup(A5605, 'OG Data Combined'!$A$2:$AQ6277,29,false)</f>
        <v>-</v>
      </c>
      <c r="E5605" t="str">
        <f>IFERROR(__xludf.DUMMYFUNCTION("IFERROR(REGEXEXTRACT((vlookup(A5605, 'OG Data Combined'!$A$2:$AQ6277,21,false)), ""\((.*?)\)""), """")"),"")</f>
        <v/>
      </c>
    </row>
    <row r="5606">
      <c r="A5606" s="143" t="s">
        <v>41817</v>
      </c>
      <c r="B5606" s="144" t="str">
        <f>vlookup(A5606, 'OG Data Combined'!$A$2:$Z6277,25,false)</f>
        <v>-</v>
      </c>
      <c r="D5606" s="144" t="str">
        <f>vlookup(A5606, 'OG Data Combined'!$A$2:$AQ6277,29,false)</f>
        <v>-</v>
      </c>
      <c r="E5606" t="str">
        <f>IFERROR(__xludf.DUMMYFUNCTION("IFERROR(REGEXEXTRACT((vlookup(A5606, 'OG Data Combined'!$A$2:$AQ6277,21,false)), ""\((.*?)\)""), """")"),"")</f>
        <v/>
      </c>
    </row>
    <row r="5607">
      <c r="A5607" s="143" t="s">
        <v>41819</v>
      </c>
      <c r="B5607" s="166" t="str">
        <f>vlookup(A5607, 'OG Data Combined'!$A$2:$Z6277,25,false)</f>
        <v>https://twitter.com/jason_lewkowicz</v>
      </c>
      <c r="D5607" s="144" t="str">
        <f>vlookup(A5607, 'OG Data Combined'!$A$2:$AQ6277,29,false)</f>
        <v>-</v>
      </c>
      <c r="E5607" t="str">
        <f>IFERROR(__xludf.DUMMYFUNCTION("IFERROR(REGEXEXTRACT((vlookup(A5607, 'OG Data Combined'!$A$2:$AQ6277,21,false)), ""\((.*?)\)""), """")"),"")</f>
        <v/>
      </c>
    </row>
    <row r="5608">
      <c r="A5608" s="143" t="s">
        <v>41820</v>
      </c>
      <c r="B5608" s="144" t="str">
        <f>vlookup(A5608, 'OG Data Combined'!$A$2:$Z6277,25,false)</f>
        <v>-</v>
      </c>
      <c r="D5608" s="144" t="str">
        <f>vlookup(A5608, 'OG Data Combined'!$A$2:$AQ6277,29,false)</f>
        <v>-</v>
      </c>
      <c r="E5608" t="str">
        <f>IFERROR(__xludf.DUMMYFUNCTION("IFERROR(REGEXEXTRACT((vlookup(A5608, 'OG Data Combined'!$A$2:$AQ6277,21,false)), ""\((.*?)\)""), """")"),"")</f>
        <v/>
      </c>
    </row>
    <row r="5609">
      <c r="A5609" s="143" t="s">
        <v>41821</v>
      </c>
      <c r="B5609" s="144" t="str">
        <f>vlookup(A5609, 'OG Data Combined'!$A$2:$Z6277,25,false)</f>
        <v>-</v>
      </c>
      <c r="D5609" s="166" t="str">
        <f>vlookup(A5609, 'OG Data Combined'!$A$2:$AQ6277,29,false)</f>
        <v>https://www.instagram.com/coachhollandmccoy/</v>
      </c>
      <c r="E5609" t="str">
        <f>IFERROR(__xludf.DUMMYFUNCTION("IFERROR(REGEXEXTRACT((vlookup(A5609, 'OG Data Combined'!$A$2:$AQ6277,21,false)), ""\((.*?)\)""), """")"),"")</f>
        <v/>
      </c>
    </row>
    <row r="5610">
      <c r="A5610" s="143" t="s">
        <v>41822</v>
      </c>
      <c r="B5610" s="166" t="str">
        <f>vlookup(A5610, 'OG Data Combined'!$A$2:$Z6277,25,false)</f>
        <v>https://twitter.com/shaynewittkopp</v>
      </c>
      <c r="D5610" s="144" t="str">
        <f>vlookup(A5610, 'OG Data Combined'!$A$2:$AQ6277,29,false)</f>
        <v>-</v>
      </c>
      <c r="E5610" t="str">
        <f>IFERROR(__xludf.DUMMYFUNCTION("IFERROR(REGEXEXTRACT((vlookup(A5610, 'OG Data Combined'!$A$2:$AQ6277,21,false)), ""\((.*?)\)""), """")"),"")</f>
        <v/>
      </c>
    </row>
    <row r="5611">
      <c r="A5611" s="143" t="s">
        <v>41823</v>
      </c>
      <c r="B5611" s="144" t="str">
        <f>vlookup(A5611, 'OG Data Combined'!$A$2:$Z6277,25,false)</f>
        <v>-</v>
      </c>
      <c r="D5611" s="144" t="str">
        <f>vlookup(A5611, 'OG Data Combined'!$A$2:$AQ6277,29,false)</f>
        <v>-</v>
      </c>
      <c r="E5611" t="str">
        <f>IFERROR(__xludf.DUMMYFUNCTION("IFERROR(REGEXEXTRACT((vlookup(A5611, 'OG Data Combined'!$A$2:$AQ6277,21,false)), ""\((.*?)\)""), """")"),"")</f>
        <v/>
      </c>
    </row>
    <row r="5612">
      <c r="A5612" s="143" t="s">
        <v>41824</v>
      </c>
      <c r="B5612" s="144" t="str">
        <f>vlookup(A5612, 'OG Data Combined'!$A$2:$Z6277,25,false)</f>
        <v>-</v>
      </c>
      <c r="D5612" s="144" t="str">
        <f>vlookup(A5612, 'OG Data Combined'!$A$2:$AQ6277,29,false)</f>
        <v>-</v>
      </c>
      <c r="E5612" t="str">
        <f>IFERROR(__xludf.DUMMYFUNCTION("IFERROR(REGEXEXTRACT((vlookup(A5612, 'OG Data Combined'!$A$2:$AQ6277,21,false)), ""\((.*?)\)""), """")"),"")</f>
        <v/>
      </c>
    </row>
    <row r="5613">
      <c r="A5613" s="143" t="s">
        <v>41825</v>
      </c>
      <c r="B5613" s="144" t="str">
        <f>vlookup(A5613, 'OG Data Combined'!$A$2:$Z6277,25,false)</f>
        <v>-</v>
      </c>
      <c r="D5613" s="144" t="str">
        <f>vlookup(A5613, 'OG Data Combined'!$A$2:$AQ6277,29,false)</f>
        <v>-</v>
      </c>
      <c r="E5613" t="str">
        <f>IFERROR(__xludf.DUMMYFUNCTION("IFERROR(REGEXEXTRACT((vlookup(A5613, 'OG Data Combined'!$A$2:$AQ6277,21,false)), ""\((.*?)\)""), """")"),"")</f>
        <v/>
      </c>
    </row>
    <row r="5614">
      <c r="A5614" s="143" t="s">
        <v>41826</v>
      </c>
      <c r="B5614" s="166" t="str">
        <f>vlookup(A5614, 'OG Data Combined'!$A$2:$Z6277,25,false)</f>
        <v>https://twitter.com/sodakrunner</v>
      </c>
      <c r="D5614" s="144" t="str">
        <f>vlookup(A5614, 'OG Data Combined'!$A$2:$AQ6277,29,false)</f>
        <v>-</v>
      </c>
      <c r="E5614" t="str">
        <f>IFERROR(__xludf.DUMMYFUNCTION("IFERROR(REGEXEXTRACT((vlookup(A5614, 'OG Data Combined'!$A$2:$AQ6277,21,false)), ""\((.*?)\)""), """")"),"")</f>
        <v/>
      </c>
    </row>
    <row r="5615">
      <c r="A5615" s="143" t="s">
        <v>41827</v>
      </c>
      <c r="B5615" s="144" t="str">
        <f>vlookup(A5615, 'OG Data Combined'!$A$2:$Z6277,25,false)</f>
        <v>-</v>
      </c>
      <c r="D5615" s="166" t="str">
        <f>vlookup(A5615, 'OG Data Combined'!$A$2:$AQ6277,29,false)</f>
        <v>https://www.instagram.com/connor_salisbury/</v>
      </c>
      <c r="E5615" t="str">
        <f>IFERROR(__xludf.DUMMYFUNCTION("IFERROR(REGEXEXTRACT((vlookup(A5615, 'OG Data Combined'!$A$2:$AQ6277,21,false)), ""\((.*?)\)""), """")"),"")</f>
        <v/>
      </c>
    </row>
    <row r="5616">
      <c r="A5616" s="143" t="s">
        <v>41828</v>
      </c>
      <c r="B5616" s="166" t="str">
        <f>vlookup(A5616, 'OG Data Combined'!$A$2:$Z6277,25,false)</f>
        <v>https://twitter.com/coach_lemm</v>
      </c>
      <c r="D5616" s="144" t="str">
        <f>vlookup(A5616, 'OG Data Combined'!$A$2:$AQ6277,29,false)</f>
        <v>-</v>
      </c>
      <c r="E5616" t="str">
        <f>IFERROR(__xludf.DUMMYFUNCTION("IFERROR(REGEXEXTRACT((vlookup(A5616, 'OG Data Combined'!$A$2:$AQ6277,21,false)), ""\((.*?)\)""), """")"),"")</f>
        <v/>
      </c>
    </row>
    <row r="5617">
      <c r="A5617" s="143" t="s">
        <v>41829</v>
      </c>
      <c r="B5617" s="144" t="str">
        <f>vlookup(A5617, 'OG Data Combined'!$A$2:$Z6277,25,false)</f>
        <v>-</v>
      </c>
      <c r="D5617" s="144" t="str">
        <f>vlookup(A5617, 'OG Data Combined'!$A$2:$AQ6277,29,false)</f>
        <v>-</v>
      </c>
      <c r="E5617" t="str">
        <f>IFERROR(__xludf.DUMMYFUNCTION("IFERROR(REGEXEXTRACT((vlookup(A5617, 'OG Data Combined'!$A$2:$AQ6277,21,false)), ""\((.*?)\)""), """")"),"")</f>
        <v/>
      </c>
    </row>
    <row r="5618">
      <c r="A5618" s="143" t="s">
        <v>41830</v>
      </c>
      <c r="B5618" s="166" t="str">
        <f>vlookup(A5618, 'OG Data Combined'!$A$2:$Z6277,25,false)</f>
        <v>https://twitter.com/ihurdle90</v>
      </c>
      <c r="D5618" s="144" t="str">
        <f>vlookup(A5618, 'OG Data Combined'!$A$2:$AQ6277,29,false)</f>
        <v>-</v>
      </c>
      <c r="E5618" t="str">
        <f>IFERROR(__xludf.DUMMYFUNCTION("IFERROR(REGEXEXTRACT((vlookup(A5618, 'OG Data Combined'!$A$2:$AQ6277,21,false)), ""\((.*?)\)""), """")"),"")</f>
        <v/>
      </c>
    </row>
    <row r="5619">
      <c r="A5619" s="143" t="s">
        <v>41831</v>
      </c>
      <c r="B5619" s="144" t="str">
        <f>vlookup(A5619, 'OG Data Combined'!$A$2:$Z6277,25,false)</f>
        <v>-</v>
      </c>
      <c r="D5619" s="144" t="str">
        <f>vlookup(A5619, 'OG Data Combined'!$A$2:$AQ6277,29,false)</f>
        <v>-</v>
      </c>
      <c r="E5619" t="str">
        <f>IFERROR(__xludf.DUMMYFUNCTION("IFERROR(REGEXEXTRACT((vlookup(A5619, 'OG Data Combined'!$A$2:$AQ6277,21,false)), ""\((.*?)\)""), """")"),"")</f>
        <v/>
      </c>
    </row>
    <row r="5620">
      <c r="A5620" s="143" t="s">
        <v>41832</v>
      </c>
      <c r="B5620" s="144" t="str">
        <f>vlookup(A5620, 'OG Data Combined'!$A$2:$Z6277,25,false)</f>
        <v>-</v>
      </c>
      <c r="D5620" s="144" t="str">
        <f>vlookup(A5620, 'OG Data Combined'!$A$2:$AQ6277,29,false)</f>
        <v>-</v>
      </c>
      <c r="E5620" t="str">
        <f>IFERROR(__xludf.DUMMYFUNCTION("IFERROR(REGEXEXTRACT((vlookup(A5620, 'OG Data Combined'!$A$2:$AQ6277,21,false)), ""\((.*?)\)""), """")"),"")</f>
        <v/>
      </c>
    </row>
    <row r="5621">
      <c r="A5621" s="143" t="s">
        <v>41833</v>
      </c>
      <c r="B5621" s="144" t="str">
        <f>vlookup(A5621, 'OG Data Combined'!$A$2:$Z6277,25,false)</f>
        <v>-</v>
      </c>
      <c r="D5621" s="144" t="str">
        <f>vlookup(A5621, 'OG Data Combined'!$A$2:$AQ6277,29,false)</f>
        <v>-</v>
      </c>
      <c r="E5621" t="str">
        <f>IFERROR(__xludf.DUMMYFUNCTION("IFERROR(REGEXEXTRACT((vlookup(A5621, 'OG Data Combined'!$A$2:$AQ6277,21,false)), ""\((.*?)\)""), """")"),"")</f>
        <v/>
      </c>
    </row>
    <row r="5622">
      <c r="A5622" s="143" t="s">
        <v>41834</v>
      </c>
      <c r="B5622" s="166" t="str">
        <f>vlookup(A5622, 'OG Data Combined'!$A$2:$Z6277,25,false)</f>
        <v>https://twitter.com/jakearnold23</v>
      </c>
      <c r="D5622" s="166" t="str">
        <f>vlookup(A5622, 'OG Data Combined'!$A$2:$AQ6277,29,false)</f>
        <v>https://www.instagram.com/jakearnold/channel/</v>
      </c>
      <c r="E5622" t="str">
        <f>IFERROR(__xludf.DUMMYFUNCTION("IFERROR(REGEXEXTRACT((vlookup(A5622, 'OG Data Combined'!$A$2:$AQ6277,21,false)), ""\((.*?)\)""), """")"),"")</f>
        <v/>
      </c>
    </row>
    <row r="5623">
      <c r="A5623" s="143" t="s">
        <v>41835</v>
      </c>
      <c r="B5623" s="144" t="str">
        <f>vlookup(A5623, 'OG Data Combined'!$A$2:$Z6277,25,false)</f>
        <v>-</v>
      </c>
      <c r="D5623" s="144" t="str">
        <f>vlookup(A5623, 'OG Data Combined'!$A$2:$AQ6277,29,false)</f>
        <v>-</v>
      </c>
      <c r="E5623" t="str">
        <f>IFERROR(__xludf.DUMMYFUNCTION("IFERROR(REGEXEXTRACT((vlookup(A5623, 'OG Data Combined'!$A$2:$AQ6277,21,false)), ""\((.*?)\)""), """")"),"")</f>
        <v/>
      </c>
    </row>
    <row r="5624">
      <c r="A5624" s="143" t="s">
        <v>41836</v>
      </c>
      <c r="B5624" s="166" t="str">
        <f>vlookup(A5624, 'OG Data Combined'!$A$2:$Z6277,25,false)</f>
        <v>https://twitter.com/deanfreitag4</v>
      </c>
      <c r="D5624" s="144" t="str">
        <f>vlookup(A5624, 'OG Data Combined'!$A$2:$AQ6277,29,false)</f>
        <v>-</v>
      </c>
      <c r="E5624" t="str">
        <f>IFERROR(__xludf.DUMMYFUNCTION("IFERROR(REGEXEXTRACT((vlookup(A5624, 'OG Data Combined'!$A$2:$AQ6277,21,false)), ""\((.*?)\)""), """")"),"Distance")</f>
        <v>Distance</v>
      </c>
    </row>
    <row r="5625">
      <c r="A5625" s="143" t="s">
        <v>41837</v>
      </c>
      <c r="B5625" s="144" t="str">
        <f>vlookup(A5625, 'OG Data Combined'!$A$2:$Z6277,25,false)</f>
        <v>-</v>
      </c>
      <c r="D5625" s="144" t="str">
        <f>vlookup(A5625, 'OG Data Combined'!$A$2:$AQ6277,29,false)</f>
        <v>-</v>
      </c>
      <c r="E5625" t="str">
        <f>IFERROR(__xludf.DUMMYFUNCTION("IFERROR(REGEXEXTRACT((vlookup(A5625, 'OG Data Combined'!$A$2:$AQ6277,21,false)), ""\((.*?)\)""), """")"),"Second Email")</f>
        <v>Second Email</v>
      </c>
    </row>
    <row r="5626">
      <c r="A5626" s="143" t="s">
        <v>41838</v>
      </c>
      <c r="B5626" s="144" t="str">
        <f>vlookup(A5626, 'OG Data Combined'!$A$2:$Z6277,25,false)</f>
        <v>-</v>
      </c>
      <c r="D5626" s="144" t="str">
        <f>vlookup(A5626, 'OG Data Combined'!$A$2:$AQ6277,29,false)</f>
        <v>-</v>
      </c>
      <c r="E5626" t="str">
        <f>IFERROR(__xludf.DUMMYFUNCTION("IFERROR(REGEXEXTRACT((vlookup(A5626, 'OG Data Combined'!$A$2:$AQ6277,21,false)), ""\((.*?)\)""), """")"),"Sprints")</f>
        <v>Sprints</v>
      </c>
    </row>
    <row r="5627">
      <c r="A5627" s="143" t="s">
        <v>41839</v>
      </c>
      <c r="B5627" s="144" t="str">
        <f>vlookup(A5627, 'OG Data Combined'!$A$2:$Z6277,25,false)</f>
        <v>-</v>
      </c>
      <c r="D5627" s="144" t="str">
        <f>vlookup(A5627, 'OG Data Combined'!$A$2:$AQ6277,29,false)</f>
        <v>-</v>
      </c>
      <c r="E5627" t="str">
        <f>IFERROR(__xludf.DUMMYFUNCTION("IFERROR(REGEXEXTRACT((vlookup(A5627, 'OG Data Combined'!$A$2:$AQ6277,21,false)), ""\((.*?)\)""), """")"),"Jumps")</f>
        <v>Jumps</v>
      </c>
    </row>
    <row r="5628">
      <c r="A5628" s="143" t="s">
        <v>41840</v>
      </c>
      <c r="B5628" s="166" t="str">
        <f>vlookup(A5628, 'OG Data Combined'!$A$2:$Z6277,25,false)</f>
        <v>https://twitter.com/simontaylorsays</v>
      </c>
      <c r="D5628" s="144" t="str">
        <f>vlookup(A5628, 'OG Data Combined'!$A$2:$AQ6277,29,false)</f>
        <v>-</v>
      </c>
      <c r="E5628" t="str">
        <f>IFERROR(__xludf.DUMMYFUNCTION("IFERROR(REGEXEXTRACT((vlookup(A5628, 'OG Data Combined'!$A$2:$AQ6277,21,false)), ""\((.*?)\)""), """")"),"Distance")</f>
        <v>Distance</v>
      </c>
    </row>
    <row r="5629">
      <c r="A5629" s="143" t="s">
        <v>41841</v>
      </c>
      <c r="B5629" s="144" t="str">
        <f>vlookup(A5629, 'OG Data Combined'!$A$2:$Z6277,25,false)</f>
        <v>-</v>
      </c>
      <c r="D5629" s="144" t="str">
        <f>vlookup(A5629, 'OG Data Combined'!$A$2:$AQ6277,29,false)</f>
        <v>-</v>
      </c>
      <c r="E5629" t="str">
        <f>IFERROR(__xludf.DUMMYFUNCTION("IFERROR(REGEXEXTRACT((vlookup(A5629, 'OG Data Combined'!$A$2:$AQ6277,21,false)), ""\((.*?)\)""), """")"),"Throws")</f>
        <v>Throws</v>
      </c>
    </row>
    <row r="5630">
      <c r="A5630" s="143" t="s">
        <v>41842</v>
      </c>
      <c r="B5630" s="144" t="str">
        <f>vlookup(A5630, 'OG Data Combined'!$A$2:$Z6277,25,false)</f>
        <v>-</v>
      </c>
      <c r="D5630" s="144" t="str">
        <f>vlookup(A5630, 'OG Data Combined'!$A$2:$AQ6277,29,false)</f>
        <v>-</v>
      </c>
      <c r="E5630" t="str">
        <f>IFERROR(__xludf.DUMMYFUNCTION("IFERROR(REGEXEXTRACT((vlookup(A5630, 'OG Data Combined'!$A$2:$AQ6277,21,false)), ""\((.*?)\)""), """")"),"")</f>
        <v/>
      </c>
    </row>
    <row r="5631">
      <c r="A5631" s="143" t="s">
        <v>41843</v>
      </c>
      <c r="B5631" s="161" t="str">
        <f>vlookup(A5631, 'OG Data Combined'!$A$2:$Z6277,25,false)</f>
        <v/>
      </c>
      <c r="D5631" s="161" t="str">
        <f>vlookup(A5631, 'OG Data Combined'!$A$2:$AQ6277,29,false)</f>
        <v/>
      </c>
      <c r="E5631" t="str">
        <f>IFERROR(__xludf.DUMMYFUNCTION("IFERROR(REGEXEXTRACT((vlookup(A5631, 'OG Data Combined'!$A$2:$AQ6277,21,false)), ""\((.*?)\)""), """")"),"")</f>
        <v/>
      </c>
    </row>
    <row r="5632">
      <c r="A5632" s="143" t="s">
        <v>41844</v>
      </c>
      <c r="B5632" s="161" t="str">
        <f>vlookup(A5632, 'OG Data Combined'!$A$2:$Z6277,25,false)</f>
        <v/>
      </c>
      <c r="D5632" s="161" t="str">
        <f>vlookup(A5632, 'OG Data Combined'!$A$2:$AQ6277,29,false)</f>
        <v/>
      </c>
      <c r="E5632" t="str">
        <f>IFERROR(__xludf.DUMMYFUNCTION("IFERROR(REGEXEXTRACT((vlookup(A5632, 'OG Data Combined'!$A$2:$AQ6277,21,false)), ""\((.*?)\)""), """")"),"")</f>
        <v/>
      </c>
    </row>
    <row r="5633">
      <c r="A5633" s="143" t="s">
        <v>41845</v>
      </c>
      <c r="B5633" s="144" t="str">
        <f>vlookup(A5633, 'OG Data Combined'!$A$2:$Z6277,25,false)</f>
        <v>-</v>
      </c>
      <c r="D5633" s="144" t="str">
        <f>vlookup(A5633, 'OG Data Combined'!$A$2:$AQ6277,29,false)</f>
        <v>-</v>
      </c>
      <c r="E5633" t="str">
        <f>IFERROR(__xludf.DUMMYFUNCTION("IFERROR(REGEXEXTRACT((vlookup(A5633, 'OG Data Combined'!$A$2:$AQ6277,21,false)), ""\((.*?)\)""), """")"),"Sprints")</f>
        <v>Sprints</v>
      </c>
    </row>
    <row r="5634">
      <c r="A5634" s="143" t="s">
        <v>42445</v>
      </c>
      <c r="B5634" s="144" t="str">
        <f>vlookup(A5634, 'OG Data Combined'!$A$2:$Z6277,25,false)</f>
        <v>-</v>
      </c>
      <c r="D5634" s="144" t="str">
        <f>vlookup(A5634, 'OG Data Combined'!$A$2:$AQ6277,29,false)</f>
        <v>-</v>
      </c>
      <c r="E5634" t="str">
        <f>IFERROR(__xludf.DUMMYFUNCTION("IFERROR(REGEXEXTRACT((vlookup(A5634, 'OG Data Combined'!$A$2:$AQ6277,21,false)), ""\((.*?)\)""), """")"),"")</f>
        <v/>
      </c>
    </row>
    <row r="5635">
      <c r="A5635" s="143" t="s">
        <v>41846</v>
      </c>
      <c r="B5635" s="144" t="str">
        <f>vlookup(A5635, 'OG Data Combined'!$A$2:$Z6277,25,false)</f>
        <v>-</v>
      </c>
      <c r="D5635" s="166" t="str">
        <f>vlookup(A5635, 'OG Data Combined'!$A$2:$AQ6277,29,false)</f>
        <v>https://www.instagram.com/cflynnxctf/</v>
      </c>
      <c r="E5635" t="str">
        <f>IFERROR(__xludf.DUMMYFUNCTION("IFERROR(REGEXEXTRACT((vlookup(A5635, 'OG Data Combined'!$A$2:$AQ6277,21,false)), ""\((.*?)\)""), """")"),"")</f>
        <v/>
      </c>
    </row>
    <row r="5636">
      <c r="A5636" s="143" t="s">
        <v>41847</v>
      </c>
      <c r="B5636" s="144" t="str">
        <f>vlookup(A5636, 'OG Data Combined'!$A$2:$Z6277,25,false)</f>
        <v>-</v>
      </c>
      <c r="D5636" s="166" t="str">
        <f>vlookup(A5636, 'OG Data Combined'!$A$2:$AQ6277,29,false)</f>
        <v>https://www.instagram.com/justthrows/</v>
      </c>
      <c r="E5636" t="str">
        <f>IFERROR(__xludf.DUMMYFUNCTION("IFERROR(REGEXEXTRACT((vlookup(A5636, 'OG Data Combined'!$A$2:$AQ6277,21,false)), ""\((.*?)\)""), """")"),"")</f>
        <v/>
      </c>
    </row>
    <row r="5637">
      <c r="A5637" s="143" t="s">
        <v>41848</v>
      </c>
      <c r="B5637" s="144" t="str">
        <f>vlookup(A5637, 'OG Data Combined'!$A$2:$Z6277,25,false)</f>
        <v>-</v>
      </c>
      <c r="D5637" s="166" t="str">
        <f>vlookup(A5637, 'OG Data Combined'!$A$2:$AQ6277,29,false)</f>
        <v>https://www.instagram.com/mblizzxctf/</v>
      </c>
      <c r="E5637" t="str">
        <f>IFERROR(__xludf.DUMMYFUNCTION("IFERROR(REGEXEXTRACT((vlookup(A5637, 'OG Data Combined'!$A$2:$AQ6277,21,false)), ""\((.*?)\)""), """")"),"")</f>
        <v/>
      </c>
    </row>
    <row r="5638">
      <c r="A5638" s="143" t="s">
        <v>41849</v>
      </c>
      <c r="B5638" s="166" t="str">
        <f>vlookup(A5638, 'OG Data Combined'!$A$2:$Z6277,25,false)</f>
        <v>https://x.com/noahwood</v>
      </c>
      <c r="D5638" s="144" t="str">
        <f>vlookup(A5638, 'OG Data Combined'!$A$2:$AQ6277,29,false)</f>
        <v>-</v>
      </c>
      <c r="E5638" t="str">
        <f>IFERROR(__xludf.DUMMYFUNCTION("IFERROR(REGEXEXTRACT((vlookup(A5638, 'OG Data Combined'!$A$2:$AQ6277,21,false)), ""\((.*?)\)""), """")"),"")</f>
        <v/>
      </c>
    </row>
    <row r="5639">
      <c r="A5639" s="143" t="s">
        <v>41850</v>
      </c>
      <c r="B5639" s="144" t="str">
        <f>vlookup(A5639, 'OG Data Combined'!$A$2:$Z6277,25,false)</f>
        <v>-</v>
      </c>
      <c r="D5639" s="166" t="str">
        <f>vlookup(A5639, 'OG Data Combined'!$A$2:$AQ6277,29,false)</f>
        <v>https://www.instagram.com/tucker_markko_polo/</v>
      </c>
      <c r="E5639" t="str">
        <f>IFERROR(__xludf.DUMMYFUNCTION("IFERROR(REGEXEXTRACT((vlookup(A5639, 'OG Data Combined'!$A$2:$AQ6277,21,false)), ""\((.*?)\)""), """")"),"")</f>
        <v/>
      </c>
    </row>
    <row r="5640">
      <c r="A5640" s="143" t="s">
        <v>41851</v>
      </c>
      <c r="B5640" s="144" t="str">
        <f>vlookup(A5640, 'OG Data Combined'!$A$2:$Z6277,25,false)</f>
        <v>-</v>
      </c>
      <c r="D5640" s="166" t="str">
        <f>vlookup(A5640, 'OG Data Combined'!$A$2:$AQ6277,29,false)</f>
        <v>https://www.instagram.com/xccoachpax/</v>
      </c>
      <c r="E5640" t="str">
        <f>IFERROR(__xludf.DUMMYFUNCTION("IFERROR(REGEXEXTRACT((vlookup(A5640, 'OG Data Combined'!$A$2:$AQ6277,21,false)), ""\((.*?)\)""), """")"),"")</f>
        <v/>
      </c>
    </row>
    <row r="5641">
      <c r="A5641" s="143" t="s">
        <v>41852</v>
      </c>
      <c r="B5641" s="166" t="str">
        <f>vlookup(A5641, 'OG Data Combined'!$A$2:$Z6277,25,false)</f>
        <v>https://x.com/kylelightner2</v>
      </c>
      <c r="D5641" s="144" t="str">
        <f>vlookup(A5641, 'OG Data Combined'!$A$2:$AQ6277,29,false)</f>
        <v>-</v>
      </c>
      <c r="E5641" t="str">
        <f>IFERROR(__xludf.DUMMYFUNCTION("IFERROR(REGEXEXTRACT((vlookup(A5641, 'OG Data Combined'!$A$2:$AQ6277,21,false)), ""\((.*?)\)""), """")"),"Sprints, Jumps")</f>
        <v>Sprints, Jumps</v>
      </c>
    </row>
    <row r="5642">
      <c r="A5642" s="143" t="s">
        <v>41853</v>
      </c>
      <c r="B5642" s="144" t="str">
        <f>vlookup(A5642, 'OG Data Combined'!$A$2:$Z6277,25,false)</f>
        <v>-</v>
      </c>
      <c r="D5642" s="144" t="str">
        <f>vlookup(A5642, 'OG Data Combined'!$A$2:$AQ6277,29,false)</f>
        <v>-</v>
      </c>
      <c r="E5642" t="str">
        <f>IFERROR(__xludf.DUMMYFUNCTION("IFERROR(REGEXEXTRACT((vlookup(A5642, 'OG Data Combined'!$A$2:$AQ6277,21,false)), ""\((.*?)\)""), """")"),"Throws")</f>
        <v>Throws</v>
      </c>
    </row>
    <row r="5643">
      <c r="A5643" s="143" t="s">
        <v>41854</v>
      </c>
      <c r="B5643" s="144" t="str">
        <f>vlookup(A5643, 'OG Data Combined'!$A$2:$Z6277,25,false)</f>
        <v>-</v>
      </c>
      <c r="D5643" s="144" t="str">
        <f>vlookup(A5643, 'OG Data Combined'!$A$2:$AQ6277,29,false)</f>
        <v>-</v>
      </c>
      <c r="E5643" t="str">
        <f>IFERROR(__xludf.DUMMYFUNCTION("IFERROR(REGEXEXTRACT((vlookup(A5643, 'OG Data Combined'!$A$2:$AQ6277,21,false)), ""\((.*?)\)""), """")"),"Sprints, Jumps")</f>
        <v>Sprints, Jumps</v>
      </c>
    </row>
    <row r="5644">
      <c r="A5644" s="143" t="s">
        <v>41855</v>
      </c>
      <c r="B5644" s="144" t="str">
        <f>vlookup(A5644, 'OG Data Combined'!$A$2:$Z6277,25,false)</f>
        <v>-</v>
      </c>
      <c r="D5644" s="144" t="str">
        <f>vlookup(A5644, 'OG Data Combined'!$A$2:$AQ6277,29,false)</f>
        <v>-</v>
      </c>
      <c r="E5644" t="str">
        <f>IFERROR(__xludf.DUMMYFUNCTION("IFERROR(REGEXEXTRACT((vlookup(A5644, 'OG Data Combined'!$A$2:$AQ6277,21,false)), ""\((.*?)\)""), """")"),"Sprints, Jumps")</f>
        <v>Sprints, Jumps</v>
      </c>
    </row>
    <row r="5645">
      <c r="A5645" s="143" t="s">
        <v>41856</v>
      </c>
      <c r="B5645" s="144" t="str">
        <f>vlookup(A5645, 'OG Data Combined'!$A$2:$Z6277,25,false)</f>
        <v>-</v>
      </c>
      <c r="D5645" s="144" t="str">
        <f>vlookup(A5645, 'OG Data Combined'!$A$2:$AQ6277,29,false)</f>
        <v>-</v>
      </c>
      <c r="E5645" t="str">
        <f>IFERROR(__xludf.DUMMYFUNCTION("IFERROR(REGEXEXTRACT((vlookup(A5645, 'OG Data Combined'!$A$2:$AQ6277,21,false)), ""\((.*?)\)""), """")"),"")</f>
        <v/>
      </c>
    </row>
    <row r="5646">
      <c r="A5646" s="143" t="s">
        <v>41857</v>
      </c>
      <c r="B5646" s="144" t="str">
        <f>vlookup(A5646, 'OG Data Combined'!$A$2:$Z6277,25,false)</f>
        <v>-</v>
      </c>
      <c r="D5646" s="144" t="str">
        <f>vlookup(A5646, 'OG Data Combined'!$A$2:$AQ6277,29,false)</f>
        <v>-</v>
      </c>
      <c r="E5646" t="str">
        <f>IFERROR(__xludf.DUMMYFUNCTION("IFERROR(REGEXEXTRACT((vlookup(A5646, 'OG Data Combined'!$A$2:$AQ6277,21,false)), ""\((.*?)\)""), """")"),"")</f>
        <v/>
      </c>
    </row>
    <row r="5647">
      <c r="A5647" s="143" t="s">
        <v>41858</v>
      </c>
      <c r="B5647" s="144" t="str">
        <f>vlookup(A5647, 'OG Data Combined'!$A$2:$Z6277,25,false)</f>
        <v>-</v>
      </c>
      <c r="D5647" s="144" t="str">
        <f>vlookup(A5647, 'OG Data Combined'!$A$2:$AQ6277,29,false)</f>
        <v>-</v>
      </c>
      <c r="E5647" t="str">
        <f>IFERROR(__xludf.DUMMYFUNCTION("IFERROR(REGEXEXTRACT((vlookup(A5647, 'OG Data Combined'!$A$2:$AQ6277,21,false)), ""\((.*?)\)""), """")"),"")</f>
        <v/>
      </c>
    </row>
    <row r="5648">
      <c r="A5648" s="143" t="s">
        <v>41859</v>
      </c>
      <c r="B5648" s="166" t="str">
        <f>vlookup(A5648, 'OG Data Combined'!$A$2:$Z6277,25,false)</f>
        <v>https://twitter.com/andrew_leahey</v>
      </c>
      <c r="D5648" s="166" t="str">
        <f>vlookup(A5648, 'OG Data Combined'!$A$2:$AQ6277,29,false)</f>
        <v>https://www.instagram.com/andrew_leahey/</v>
      </c>
      <c r="E5648" t="str">
        <f>IFERROR(__xludf.DUMMYFUNCTION("IFERROR(REGEXEXTRACT((vlookup(A5648, 'OG Data Combined'!$A$2:$AQ6277,21,false)), ""\((.*?)\)""), """")"),"")</f>
        <v/>
      </c>
    </row>
    <row r="5649">
      <c r="A5649" s="143" t="s">
        <v>41860</v>
      </c>
      <c r="B5649" s="166" t="str">
        <f>vlookup(A5649, 'OG Data Combined'!$A$2:$Z6277,25,false)</f>
        <v>https://twitter.com/yazminewright_</v>
      </c>
      <c r="D5649" s="144" t="str">
        <f>vlookup(A5649, 'OG Data Combined'!$A$2:$AQ6277,29,false)</f>
        <v>-</v>
      </c>
      <c r="E5649" t="str">
        <f>IFERROR(__xludf.DUMMYFUNCTION("IFERROR(REGEXEXTRACT((vlookup(A5649, 'OG Data Combined'!$A$2:$AQ6277,21,false)), ""\((.*?)\)""), """")"),"Distance")</f>
        <v>Distance</v>
      </c>
    </row>
    <row r="5650">
      <c r="A5650" s="143" t="s">
        <v>41861</v>
      </c>
      <c r="B5650" s="144" t="str">
        <f>vlookup(A5650, 'OG Data Combined'!$A$2:$Z6277,25,false)</f>
        <v>-</v>
      </c>
      <c r="D5650" s="144" t="str">
        <f>vlookup(A5650, 'OG Data Combined'!$A$2:$AQ6277,29,false)</f>
        <v>-</v>
      </c>
      <c r="E5650" t="str">
        <f>IFERROR(__xludf.DUMMYFUNCTION("IFERROR(REGEXEXTRACT((vlookup(A5650, 'OG Data Combined'!$A$2:$AQ6277,21,false)), ""\((.*?)\)""), """")"),"Pole Vault")</f>
        <v>Pole Vault</v>
      </c>
    </row>
    <row r="5651">
      <c r="A5651" s="143" t="s">
        <v>41862</v>
      </c>
      <c r="B5651" s="166" t="str">
        <f>vlookup(A5651, 'OG Data Combined'!$A$2:$Z6277,25,false)</f>
        <v>https://twitter.com/coachrunboyrun</v>
      </c>
      <c r="D5651" s="144" t="str">
        <f>vlookup(A5651, 'OG Data Combined'!$A$2:$AQ6277,29,false)</f>
        <v>-</v>
      </c>
      <c r="E5651" t="str">
        <f>IFERROR(__xludf.DUMMYFUNCTION("IFERROR(REGEXEXTRACT((vlookup(A5651, 'OG Data Combined'!$A$2:$AQ6277,21,false)), ""\((.*?)\)""), """")"),"")</f>
        <v/>
      </c>
    </row>
    <row r="5652">
      <c r="A5652" s="143" t="s">
        <v>41863</v>
      </c>
      <c r="B5652" s="166" t="str">
        <f>vlookup(A5652, 'OG Data Combined'!$A$2:$Z6277,25,false)</f>
        <v>https://twitter.com/ebelharb</v>
      </c>
      <c r="D5652" s="144" t="str">
        <f>vlookup(A5652, 'OG Data Combined'!$A$2:$AQ6277,29,false)</f>
        <v>-</v>
      </c>
      <c r="E5652" t="str">
        <f>IFERROR(__xludf.DUMMYFUNCTION("IFERROR(REGEXEXTRACT((vlookup(A5652, 'OG Data Combined'!$A$2:$AQ6277,21,false)), ""\((.*?)\)""), """")"),"Throws")</f>
        <v>Throws</v>
      </c>
    </row>
    <row r="5653">
      <c r="A5653" s="143" t="s">
        <v>41864</v>
      </c>
      <c r="B5653" s="144" t="str">
        <f>vlookup(A5653, 'OG Data Combined'!$A$2:$Z6277,25,false)</f>
        <v>-</v>
      </c>
      <c r="D5653" t="str">
        <f>iferror(vlookup(A5653, 'OG Data Combined'!$A$2:$AQ6277,29,false),"")</f>
        <v>-</v>
      </c>
      <c r="E5653" t="str">
        <f>IFERROR(__xludf.DUMMYFUNCTION("IFERROR(REGEXEXTRACT((vlookup(A5653, 'OG Data Combined'!$A$2:$AQ6277,21,false)), ""\((.*?)\)""), """")"),"")</f>
        <v/>
      </c>
    </row>
    <row r="5654">
      <c r="A5654" s="143" t="s">
        <v>41865</v>
      </c>
      <c r="B5654" s="144" t="str">
        <f>vlookup(A5654, 'OG Data Combined'!$A$2:$Z6277,25,false)</f>
        <v>-</v>
      </c>
      <c r="D5654" t="str">
        <f>iferror(vlookup(A5654, 'OG Data Combined'!$A$2:$AQ6277,29,false),"")</f>
        <v>-</v>
      </c>
      <c r="E5654" t="str">
        <f>IFERROR(__xludf.DUMMYFUNCTION("IFERROR(REGEXEXTRACT((vlookup(A5654, 'OG Data Combined'!$A$2:$AQ6277,21,false)), ""\((.*?)\)""), """")"),"")</f>
        <v/>
      </c>
    </row>
    <row r="5655">
      <c r="A5655" s="143" t="s">
        <v>41866</v>
      </c>
      <c r="B5655" s="144" t="str">
        <f>vlookup(A5655, 'OG Data Combined'!$A$2:$Z6277,25,false)</f>
        <v>-</v>
      </c>
      <c r="D5655" t="str">
        <f>iferror(vlookup(A5655, 'OG Data Combined'!$A$2:$AQ6277,29,false),"")</f>
        <v>-</v>
      </c>
      <c r="E5655" t="str">
        <f>IFERROR(__xludf.DUMMYFUNCTION("IFERROR(REGEXEXTRACT((vlookup(A5655, 'OG Data Combined'!$A$2:$AQ6277,21,false)), ""\((.*?)\)""), """")"),"Sprints, Relays")</f>
        <v>Sprints, Relays</v>
      </c>
    </row>
    <row r="5656">
      <c r="A5656" s="143" t="s">
        <v>41867</v>
      </c>
      <c r="B5656" s="144" t="str">
        <f>vlookup(A5656, 'OG Data Combined'!$A$2:$Z6277,25,false)</f>
        <v>-</v>
      </c>
      <c r="D5656" t="str">
        <f>iferror(vlookup(A5656, 'OG Data Combined'!$A$2:$AQ6277,29,false),"")</f>
        <v>-</v>
      </c>
      <c r="E5656" t="str">
        <f>IFERROR(__xludf.DUMMYFUNCTION("IFERROR(REGEXEXTRACT((vlookup(A5656, 'OG Data Combined'!$A$2:$AQ6277,21,false)), ""\((.*?)\)""), """")"),"")</f>
        <v/>
      </c>
    </row>
    <row r="5657">
      <c r="A5657" s="143" t="s">
        <v>41868</v>
      </c>
      <c r="B5657" s="144" t="str">
        <f>vlookup(A5657, 'OG Data Combined'!$A$2:$Z6277,25,false)</f>
        <v>-</v>
      </c>
      <c r="D5657" t="str">
        <f>iferror(vlookup(A5657, 'OG Data Combined'!$A$2:$AQ6277,29,false),"")</f>
        <v>-</v>
      </c>
      <c r="E5657" t="str">
        <f>IFERROR(__xludf.DUMMYFUNCTION("IFERROR(REGEXEXTRACT((vlookup(A5657, 'OG Data Combined'!$A$2:$AQ6277,21,false)), ""\((.*?)\)""), """")"),"")</f>
        <v/>
      </c>
    </row>
    <row r="5658">
      <c r="A5658" s="143" t="s">
        <v>41869</v>
      </c>
      <c r="B5658" s="144" t="str">
        <f>vlookup(A5658, 'OG Data Combined'!$A$2:$Z6277,25,false)</f>
        <v>-</v>
      </c>
      <c r="D5658" t="str">
        <f>iferror(vlookup(A5658, 'OG Data Combined'!$A$2:$AQ6277,29,false),"")</f>
        <v>-</v>
      </c>
      <c r="E5658" t="str">
        <f>IFERROR(__xludf.DUMMYFUNCTION("IFERROR(REGEXEXTRACT((vlookup(A5658, 'OG Data Combined'!$A$2:$AQ6277,21,false)), ""\((.*?)\)""), """")"),"")</f>
        <v/>
      </c>
    </row>
    <row r="5659">
      <c r="A5659" s="143" t="s">
        <v>41870</v>
      </c>
      <c r="B5659" s="144" t="str">
        <f>vlookup(A5659, 'OG Data Combined'!$A$2:$Z6277,25,false)</f>
        <v>-</v>
      </c>
      <c r="D5659" s="168" t="str">
        <f>iferror(vlookup(A5659, 'OG Data Combined'!$A$2:$AQ6277,29,false),"")</f>
        <v>https://www.instagram.com/coachwill2005/</v>
      </c>
      <c r="E5659" t="str">
        <f>IFERROR(__xludf.DUMMYFUNCTION("IFERROR(REGEXEXTRACT((vlookup(A5659, 'OG Data Combined'!$A$2:$AQ6277,21,false)), ""\((.*?)\)""), """")"),"")</f>
        <v/>
      </c>
    </row>
    <row r="5660">
      <c r="A5660" s="143" t="s">
        <v>41871</v>
      </c>
      <c r="B5660" s="144" t="str">
        <f>vlookup(A5660, 'OG Data Combined'!$A$2:$Z6277,25,false)</f>
        <v>-</v>
      </c>
      <c r="D5660" t="str">
        <f>iferror(vlookup(A5660, 'OG Data Combined'!$A$2:$AQ6277,29,false),"")</f>
        <v>-</v>
      </c>
      <c r="E5660" t="str">
        <f>IFERROR(__xludf.DUMMYFUNCTION("IFERROR(REGEXEXTRACT((vlookup(A5660, 'OG Data Combined'!$A$2:$AQ6277,21,false)), ""\((.*?)\)""), """")"),"Throws")</f>
        <v>Throws</v>
      </c>
    </row>
    <row r="5661">
      <c r="A5661" s="143" t="s">
        <v>41872</v>
      </c>
      <c r="B5661" s="144" t="str">
        <f>vlookup(A5661, 'OG Data Combined'!$A$2:$Z6277,25,false)</f>
        <v>-</v>
      </c>
      <c r="D5661" t="str">
        <f>iferror(vlookup(A5661, 'OG Data Combined'!$A$2:$AQ6277,29,false),"")</f>
        <v>-</v>
      </c>
      <c r="E5661" t="str">
        <f>IFERROR(__xludf.DUMMYFUNCTION("IFERROR(REGEXEXTRACT((vlookup(A5661, 'OG Data Combined'!$A$2:$AQ6277,21,false)), ""\((.*?)\)""), """")"),"Sprints, Relays")</f>
        <v>Sprints, Relays</v>
      </c>
    </row>
    <row r="5662">
      <c r="A5662" s="143" t="s">
        <v>41873</v>
      </c>
      <c r="B5662" s="144" t="str">
        <f>vlookup(A5662, 'OG Data Combined'!$A$2:$Z6277,25,false)</f>
        <v>-</v>
      </c>
      <c r="D5662" t="str">
        <f>iferror(vlookup(A5662, 'OG Data Combined'!$A$2:$AQ6277,29,false),"")</f>
        <v>-</v>
      </c>
      <c r="E5662" t="str">
        <f>IFERROR(__xludf.DUMMYFUNCTION("IFERROR(REGEXEXTRACT((vlookup(A5662, 'OG Data Combined'!$A$2:$AQ6277,21,false)), ""\((.*?)\)""), """")"),"Pole Vault")</f>
        <v>Pole Vault</v>
      </c>
    </row>
    <row r="5663">
      <c r="A5663" s="143" t="s">
        <v>41874</v>
      </c>
      <c r="B5663" s="144" t="str">
        <f>vlookup(A5663, 'OG Data Combined'!$A$2:$Z6277,25,false)</f>
        <v>-</v>
      </c>
      <c r="D5663" t="str">
        <f>iferror(vlookup(A5663, 'OG Data Combined'!$A$2:$AQ6277,29,false),"")</f>
        <v>-</v>
      </c>
      <c r="E5663" t="str">
        <f>IFERROR(__xludf.DUMMYFUNCTION("IFERROR(REGEXEXTRACT((vlookup(A5663, 'OG Data Combined'!$A$2:$AQ6277,21,false)), ""\((.*?)\)""), """")"),"Jumps")</f>
        <v>Jumps</v>
      </c>
    </row>
    <row r="5664">
      <c r="A5664" s="143" t="s">
        <v>41875</v>
      </c>
      <c r="B5664" s="144" t="str">
        <f>vlookup(A5664, 'OG Data Combined'!$A$2:$Z6277,25,false)</f>
        <v>-</v>
      </c>
      <c r="D5664" t="str">
        <f>iferror(vlookup(A5664, 'OG Data Combined'!$A$2:$AQ6277,29,false),"")</f>
        <v>-</v>
      </c>
      <c r="E5664" t="str">
        <f>IFERROR(__xludf.DUMMYFUNCTION("IFERROR(REGEXEXTRACT((vlookup(A5664, 'OG Data Combined'!$A$2:$AQ6277,21,false)), ""\((.*?)\)""), """")"),"Jumps")</f>
        <v>Jumps</v>
      </c>
    </row>
    <row r="5665">
      <c r="A5665" s="143" t="s">
        <v>41876</v>
      </c>
      <c r="B5665" s="144" t="str">
        <f>vlookup(A5665, 'OG Data Combined'!$A$2:$Z6277,25,false)</f>
        <v>-</v>
      </c>
      <c r="D5665" t="str">
        <f>iferror(vlookup(A5665, 'OG Data Combined'!$A$2:$AQ6277,29,false),"")</f>
        <v>-</v>
      </c>
      <c r="E5665" t="str">
        <f>IFERROR(__xludf.DUMMYFUNCTION("IFERROR(REGEXEXTRACT((vlookup(A5665, 'OG Data Combined'!$A$2:$AQ6277,21,false)), ""\((.*?)\)""), """")"),"Jumps")</f>
        <v>Jumps</v>
      </c>
    </row>
    <row r="5666">
      <c r="A5666" s="143" t="s">
        <v>41877</v>
      </c>
      <c r="B5666" s="144" t="str">
        <f>vlookup(A5666, 'OG Data Combined'!$A$2:$Z6277,25,false)</f>
        <v>-</v>
      </c>
      <c r="D5666" t="str">
        <f>iferror(vlookup(A5666, 'OG Data Combined'!$A$2:$AQ6277,29,false),"")</f>
        <v>-</v>
      </c>
      <c r="E5666" t="str">
        <f>IFERROR(__xludf.DUMMYFUNCTION("IFERROR(REGEXEXTRACT((vlookup(A5666, 'OG Data Combined'!$A$2:$AQ6277,21,false)), ""\((.*?)\)""), """")"),"Javelin")</f>
        <v>Javelin</v>
      </c>
    </row>
    <row r="5667">
      <c r="A5667" s="143" t="s">
        <v>41878</v>
      </c>
      <c r="B5667" s="144" t="str">
        <f>vlookup(A5667, 'OG Data Combined'!$A$2:$Z6277,25,false)</f>
        <v>-</v>
      </c>
      <c r="D5667" t="str">
        <f>iferror(vlookup(A5667, 'OG Data Combined'!$A$2:$AQ6277,29,false),"")</f>
        <v>-</v>
      </c>
      <c r="E5667" t="str">
        <f>IFERROR(__xludf.DUMMYFUNCTION("IFERROR(REGEXEXTRACT((vlookup(A5667, 'OG Data Combined'!$A$2:$AQ6277,21,false)), ""\((.*?)\)""), """")"),"Hurdles")</f>
        <v>Hurdles</v>
      </c>
    </row>
    <row r="5668">
      <c r="A5668" s="143" t="s">
        <v>41879</v>
      </c>
      <c r="B5668" s="144" t="str">
        <f>vlookup(A5668, 'OG Data Combined'!$A$2:$Z6277,25,false)</f>
        <v>-</v>
      </c>
      <c r="D5668" t="str">
        <f>iferror(vlookup(A5668, 'OG Data Combined'!$A$2:$AQ6277,29,false),"")</f>
        <v>-</v>
      </c>
      <c r="E5668" t="str">
        <f>IFERROR(__xludf.DUMMYFUNCTION("IFERROR(REGEXEXTRACT((vlookup(A5668, 'OG Data Combined'!$A$2:$AQ6277,21,false)), ""\((.*?)\)""), """")"),"Hurdles")</f>
        <v>Hurdles</v>
      </c>
    </row>
    <row r="5669">
      <c r="A5669" s="143" t="s">
        <v>41880</v>
      </c>
      <c r="B5669" s="144" t="str">
        <f>vlookup(A5669, 'OG Data Combined'!$A$2:$Z6277,25,false)</f>
        <v>-</v>
      </c>
      <c r="D5669" t="str">
        <f>iferror(vlookup(A5669, 'OG Data Combined'!$A$2:$AQ6277,29,false),"")</f>
        <v>-</v>
      </c>
      <c r="E5669" t="str">
        <f>IFERROR(__xludf.DUMMYFUNCTION("IFERROR(REGEXEXTRACT((vlookup(A5669, 'OG Data Combined'!$A$2:$AQ6277,21,false)), ""\((.*?)\)""), """")"),"Distance")</f>
        <v>Distance</v>
      </c>
    </row>
    <row r="5670">
      <c r="A5670" s="143" t="s">
        <v>41881</v>
      </c>
      <c r="B5670" s="144" t="str">
        <f>vlookup(A5670, 'OG Data Combined'!$A$2:$Z6277,25,false)</f>
        <v>-</v>
      </c>
      <c r="D5670" t="str">
        <f>iferror(vlookup(A5670, 'OG Data Combined'!$A$2:$AQ6277,29,false),"")</f>
        <v>-</v>
      </c>
      <c r="E5670" t="str">
        <f>IFERROR(__xludf.DUMMYFUNCTION("IFERROR(REGEXEXTRACT((vlookup(A5670, 'OG Data Combined'!$A$2:$AQ6277,21,false)), ""\((.*?)\)""), """")"),"")</f>
        <v/>
      </c>
    </row>
    <row r="5671">
      <c r="A5671" s="143" t="s">
        <v>41882</v>
      </c>
      <c r="B5671" s="144" t="str">
        <f>vlookup(A5671, 'OG Data Combined'!$A$2:$Z6277,25,false)</f>
        <v>-</v>
      </c>
      <c r="D5671" t="str">
        <f>iferror(vlookup(A5671, 'OG Data Combined'!$A$2:$AQ6277,29,false),"")</f>
        <v>-</v>
      </c>
      <c r="E5671" t="str">
        <f>IFERROR(__xludf.DUMMYFUNCTION("IFERROR(REGEXEXTRACT((vlookup(A5671, 'OG Data Combined'!$A$2:$AQ6277,21,false)), ""\((.*?)\)""), """")"),"")</f>
        <v/>
      </c>
    </row>
    <row r="5672">
      <c r="A5672" s="143" t="s">
        <v>41883</v>
      </c>
      <c r="B5672" s="144" t="str">
        <f>vlookup(A5672, 'OG Data Combined'!$A$2:$Z6277,25,false)</f>
        <v>-</v>
      </c>
      <c r="D5672" t="str">
        <f>iferror(vlookup(A5672, 'OG Data Combined'!$A$2:$AQ6277,29,false),"")</f>
        <v>-</v>
      </c>
      <c r="E5672" t="str">
        <f>IFERROR(__xludf.DUMMYFUNCTION("IFERROR(REGEXEXTRACT((vlookup(A5672, 'OG Data Combined'!$A$2:$AQ6277,21,false)), ""\((.*?)\)""), """")"),"Distance")</f>
        <v>Distance</v>
      </c>
    </row>
    <row r="5673">
      <c r="A5673" s="143" t="s">
        <v>41884</v>
      </c>
      <c r="B5673" s="144" t="str">
        <f>vlookup(A5673, 'OG Data Combined'!$A$2:$Z6277,25,false)</f>
        <v>-</v>
      </c>
      <c r="D5673" t="str">
        <f>iferror(vlookup(A5673, 'OG Data Combined'!$A$2:$AQ6277,29,false),"")</f>
        <v>-</v>
      </c>
      <c r="E5673" t="str">
        <f>IFERROR(__xludf.DUMMYFUNCTION("IFERROR(REGEXEXTRACT((vlookup(A5673, 'OG Data Combined'!$A$2:$AQ6277,21,false)), ""\((.*?)\)""), """")"),"Decathlon, Heptathlon")</f>
        <v>Decathlon, Heptathlon</v>
      </c>
    </row>
    <row r="5674">
      <c r="A5674" s="143" t="s">
        <v>41885</v>
      </c>
      <c r="B5674" s="144" t="str">
        <f>vlookup(A5674, 'OG Data Combined'!$A$2:$Z6277,25,false)</f>
        <v>-</v>
      </c>
      <c r="D5674" t="str">
        <f>iferror(vlookup(A5674, 'OG Data Combined'!$A$2:$AQ6277,29,false),"")</f>
        <v>-</v>
      </c>
      <c r="E5674" t="str">
        <f>IFERROR(__xludf.DUMMYFUNCTION("IFERROR(REGEXEXTRACT((vlookup(A5674, 'OG Data Combined'!$A$2:$AQ6277,21,false)), ""\((.*?)\)""), """")"),"Throws")</f>
        <v>Throws</v>
      </c>
    </row>
    <row r="5675">
      <c r="A5675" s="143" t="s">
        <v>41886</v>
      </c>
      <c r="B5675" s="144" t="str">
        <f>vlookup(A5675, 'OG Data Combined'!$A$2:$Z6277,25,false)</f>
        <v>-</v>
      </c>
      <c r="D5675" t="str">
        <f>iferror(vlookup(A5675, 'OG Data Combined'!$A$2:$AQ6277,29,false),"")</f>
        <v>-</v>
      </c>
      <c r="E5675" t="str">
        <f>IFERROR(__xludf.DUMMYFUNCTION("IFERROR(REGEXEXTRACT((vlookup(A5675, 'OG Data Combined'!$A$2:$AQ6277,21,false)), ""\((.*?)\)""), """")"),"Throws")</f>
        <v>Throws</v>
      </c>
    </row>
    <row r="5676">
      <c r="A5676" s="143" t="s">
        <v>41887</v>
      </c>
      <c r="B5676" s="144" t="str">
        <f>vlookup(A5676, 'OG Data Combined'!$A$2:$Z6277,25,false)</f>
        <v>-</v>
      </c>
      <c r="D5676" t="str">
        <f>iferror(vlookup(A5676, 'OG Data Combined'!$A$2:$AQ6277,29,false),"")</f>
        <v>-</v>
      </c>
      <c r="E5676" t="str">
        <f>IFERROR(__xludf.DUMMYFUNCTION("IFERROR(REGEXEXTRACT((vlookup(A5676, 'OG Data Combined'!$A$2:$AQ6277,21,false)), ""\((.*?)\)""), """")"),"Jumps")</f>
        <v>Jumps</v>
      </c>
    </row>
    <row r="5677">
      <c r="A5677" s="143" t="s">
        <v>41888</v>
      </c>
      <c r="B5677" s="144" t="str">
        <f>vlookup(A5677, 'OG Data Combined'!$A$2:$Z6277,25,false)</f>
        <v>-</v>
      </c>
      <c r="D5677" t="str">
        <f>iferror(vlookup(A5677, 'OG Data Combined'!$A$2:$AQ6277,29,false),"")</f>
        <v>-</v>
      </c>
      <c r="E5677" t="str">
        <f>IFERROR(__xludf.DUMMYFUNCTION("IFERROR(REGEXEXTRACT((vlookup(A5677, 'OG Data Combined'!$A$2:$AQ6277,21,false)), ""\((.*?)\)""), """")"),"Javelin")</f>
        <v>Javelin</v>
      </c>
    </row>
    <row r="5678">
      <c r="A5678" s="143" t="s">
        <v>41889</v>
      </c>
      <c r="B5678" s="144" t="str">
        <f>vlookup(A5678, 'OG Data Combined'!$A$2:$Z6277,25,false)</f>
        <v>-</v>
      </c>
      <c r="D5678" t="str">
        <f>iferror(vlookup(A5678, 'OG Data Combined'!$A$2:$AQ6277,29,false),"")</f>
        <v>-</v>
      </c>
      <c r="E5678" t="str">
        <f>IFERROR(__xludf.DUMMYFUNCTION("IFERROR(REGEXEXTRACT((vlookup(A5678, 'OG Data Combined'!$A$2:$AQ6277,21,false)), ""\((.*?)\)""), """")"),"")</f>
        <v/>
      </c>
    </row>
    <row r="5679">
      <c r="A5679" s="143" t="s">
        <v>41890</v>
      </c>
      <c r="B5679" s="144" t="str">
        <f>vlookup(A5679, 'OG Data Combined'!$A$2:$Z6277,25,false)</f>
        <v>-</v>
      </c>
      <c r="D5679" t="str">
        <f>iferror(vlookup(A5679, 'OG Data Combined'!$A$2:$AQ6277,29,false),"")</f>
        <v>-</v>
      </c>
      <c r="E5679" t="str">
        <f>IFERROR(__xludf.DUMMYFUNCTION("IFERROR(REGEXEXTRACT((vlookup(A5679, 'OG Data Combined'!$A$2:$AQ6277,21,false)), ""\((.*?)\)""), """")"),"")</f>
        <v/>
      </c>
    </row>
    <row r="5680">
      <c r="A5680" s="143" t="s">
        <v>41891</v>
      </c>
      <c r="B5680" s="144" t="str">
        <f>vlookup(A5680, 'OG Data Combined'!$A$2:$Z6277,25,false)</f>
        <v>-</v>
      </c>
      <c r="D5680" t="str">
        <f>iferror(vlookup(A5680, 'OG Data Combined'!$A$2:$AQ6277,29,false),"")</f>
        <v>-</v>
      </c>
      <c r="E5680" t="str">
        <f>IFERROR(__xludf.DUMMYFUNCTION("IFERROR(REGEXEXTRACT((vlookup(A5680, 'OG Data Combined'!$A$2:$AQ6277,21,false)), ""\((.*?)\)""), """")"),"")</f>
        <v/>
      </c>
    </row>
    <row r="5681">
      <c r="A5681" s="143" t="s">
        <v>41892</v>
      </c>
      <c r="B5681" s="144" t="str">
        <f>vlookup(A5681, 'OG Data Combined'!$A$2:$Z6277,25,false)</f>
        <v>-</v>
      </c>
      <c r="D5681" t="str">
        <f>iferror(vlookup(A5681, 'OG Data Combined'!$A$2:$AQ6277,29,false),"")</f>
        <v>-</v>
      </c>
      <c r="E5681" t="str">
        <f>IFERROR(__xludf.DUMMYFUNCTION("IFERROR(REGEXEXTRACT((vlookup(A5681, 'OG Data Combined'!$A$2:$AQ6277,21,false)), ""\((.*?)\)""), """")"),"Throws")</f>
        <v>Throws</v>
      </c>
    </row>
    <row r="5682">
      <c r="A5682" s="143" t="s">
        <v>41893</v>
      </c>
      <c r="B5682" s="144" t="str">
        <f>vlookup(A5682, 'OG Data Combined'!$A$2:$Z6277,25,false)</f>
        <v>-</v>
      </c>
      <c r="D5682" t="str">
        <f>iferror(vlookup(A5682, 'OG Data Combined'!$A$2:$AQ6277,29,false),"")</f>
        <v>-</v>
      </c>
      <c r="E5682" t="str">
        <f>IFERROR(__xludf.DUMMYFUNCTION("IFERROR(REGEXEXTRACT((vlookup(A5682, 'OG Data Combined'!$A$2:$AQ6277,21,false)), ""\((.*?)\)""), """")"),"Sprints, Hurdles, Multi-Events")</f>
        <v>Sprints, Hurdles, Multi-Events</v>
      </c>
    </row>
    <row r="5683">
      <c r="A5683" s="143" t="s">
        <v>41894</v>
      </c>
      <c r="B5683" s="144" t="str">
        <f>vlookup(A5683, 'OG Data Combined'!$A$2:$Z6277,25,false)</f>
        <v>-</v>
      </c>
      <c r="D5683" t="str">
        <f>iferror(vlookup(A5683, 'OG Data Combined'!$A$2:$AQ6277,29,false),"")</f>
        <v>-</v>
      </c>
      <c r="E5683" t="str">
        <f>IFERROR(__xludf.DUMMYFUNCTION("IFERROR(REGEXEXTRACT((vlookup(A5683, 'OG Data Combined'!$A$2:$AQ6277,21,false)), ""\((.*?)\)""), """")"),"Pole Vault")</f>
        <v>Pole Vault</v>
      </c>
    </row>
    <row r="5684">
      <c r="A5684" s="143" t="s">
        <v>41895</v>
      </c>
      <c r="B5684" s="144" t="str">
        <f>vlookup(A5684, 'OG Data Combined'!$A$2:$Z6277,25,false)</f>
        <v>-</v>
      </c>
      <c r="D5684" t="str">
        <f>iferror(vlookup(A5684, 'OG Data Combined'!$A$2:$AQ6277,29,false),"")</f>
        <v>-</v>
      </c>
      <c r="E5684" t="str">
        <f>IFERROR(__xludf.DUMMYFUNCTION("IFERROR(REGEXEXTRACT((vlookup(A5684, 'OG Data Combined'!$A$2:$AQ6277,21,false)), ""\((.*?)\)""), """")"),"")</f>
        <v/>
      </c>
    </row>
    <row r="5685">
      <c r="A5685" s="143" t="s">
        <v>41896</v>
      </c>
      <c r="B5685" s="144" t="str">
        <f>vlookup(A5685, 'OG Data Combined'!$A$2:$Z6277,25,false)</f>
        <v>-</v>
      </c>
      <c r="D5685" t="str">
        <f>iferror(vlookup(A5685, 'OG Data Combined'!$A$2:$AQ6277,29,false),"")</f>
        <v>-</v>
      </c>
      <c r="E5685" t="str">
        <f>IFERROR(__xludf.DUMMYFUNCTION("IFERROR(REGEXEXTRACT((vlookup(A5685, 'OG Data Combined'!$A$2:$AQ6277,21,false)), ""\((.*?)\)""), """")"),"Throws, Pole Vault")</f>
        <v>Throws, Pole Vault</v>
      </c>
    </row>
    <row r="5686">
      <c r="A5686" s="143" t="s">
        <v>41897</v>
      </c>
      <c r="B5686" s="144" t="str">
        <f>vlookup(A5686, 'OG Data Combined'!$A$2:$Z6277,25,false)</f>
        <v>-</v>
      </c>
      <c r="D5686" t="str">
        <f>iferror(vlookup(A5686, 'OG Data Combined'!$A$2:$AQ6277,29,false),"")</f>
        <v>-</v>
      </c>
      <c r="E5686" t="str">
        <f>IFERROR(__xludf.DUMMYFUNCTION("IFERROR(REGEXEXTRACT((vlookup(A5686, 'OG Data Combined'!$A$2:$AQ6277,21,false)), ""\((.*?)\)""), """")"),"")</f>
        <v/>
      </c>
    </row>
    <row r="5687">
      <c r="A5687" s="143" t="s">
        <v>42446</v>
      </c>
      <c r="B5687" s="144" t="str">
        <f>vlookup(A5687, 'OG Data Combined'!$A$2:$Z6277,25,false)</f>
        <v>-</v>
      </c>
      <c r="D5687" t="str">
        <f>iferror(vlookup(A5687, 'OG Data Combined'!$A$2:$AQ6277,29,false),"")</f>
        <v>-</v>
      </c>
      <c r="E5687" t="str">
        <f>IFERROR(__xludf.DUMMYFUNCTION("IFERROR(REGEXEXTRACT((vlookup(A5687, 'OG Data Combined'!$A$2:$AQ6277,21,false)), ""\((.*?)\)""), """")"),"")</f>
        <v/>
      </c>
    </row>
    <row r="5688">
      <c r="A5688" s="143" t="s">
        <v>41898</v>
      </c>
      <c r="B5688" s="144" t="str">
        <f>vlookup(A5688, 'OG Data Combined'!$A$2:$Z6277,25,false)</f>
        <v>-</v>
      </c>
      <c r="D5688" t="str">
        <f>iferror(vlookup(A5688, 'OG Data Combined'!$A$2:$AQ6277,29,false),"")</f>
        <v>-</v>
      </c>
      <c r="E5688" t="str">
        <f>IFERROR(__xludf.DUMMYFUNCTION("IFERROR(REGEXEXTRACT((vlookup(A5688, 'OG Data Combined'!$A$2:$AQ6277,21,false)), ""\((.*?)\)""), """")"),"")</f>
        <v/>
      </c>
    </row>
    <row r="5689">
      <c r="A5689" s="143" t="s">
        <v>41899</v>
      </c>
      <c r="B5689" s="144" t="str">
        <f>vlookup(A5689, 'OG Data Combined'!$A$2:$Z6277,25,false)</f>
        <v>-</v>
      </c>
      <c r="D5689" t="str">
        <f>iferror(vlookup(A5689, 'OG Data Combined'!$A$2:$AQ6277,29,false),"")</f>
        <v>-</v>
      </c>
      <c r="E5689" t="str">
        <f>IFERROR(__xludf.DUMMYFUNCTION("IFERROR(REGEXEXTRACT((vlookup(A5689, 'OG Data Combined'!$A$2:$AQ6277,21,false)), ""\((.*?)\)""), """")"),"Pole Vault")</f>
        <v>Pole Vault</v>
      </c>
    </row>
    <row r="5690">
      <c r="A5690" s="143" t="s">
        <v>41900</v>
      </c>
      <c r="B5690" s="144" t="str">
        <f>vlookup(A5690, 'OG Data Combined'!$A$2:$Z6277,25,false)</f>
        <v>-</v>
      </c>
      <c r="D5690" t="str">
        <f>iferror(vlookup(A5690, 'OG Data Combined'!$A$2:$AQ6277,29,false),"")</f>
        <v>-</v>
      </c>
      <c r="E5690" t="str">
        <f>IFERROR(__xludf.DUMMYFUNCTION("IFERROR(REGEXEXTRACT((vlookup(A5690, 'OG Data Combined'!$A$2:$AQ6277,21,false)), ""\((.*?)\)""), """")"),"Multi-Events")</f>
        <v>Multi-Events</v>
      </c>
    </row>
    <row r="5691">
      <c r="A5691" s="143" t="s">
        <v>41901</v>
      </c>
      <c r="B5691" s="166" t="str">
        <f>vlookup(A5691, 'OG Data Combined'!$A$2:$Z6277,25,false)</f>
        <v>https://x.com/benjaminburner</v>
      </c>
      <c r="D5691" t="str">
        <f>iferror(vlookup(A5691, 'OG Data Combined'!$A$2:$AQ6277,29,false),"")</f>
        <v>-</v>
      </c>
      <c r="E5691" t="str">
        <f>IFERROR(__xludf.DUMMYFUNCTION("IFERROR(REGEXEXTRACT((vlookup(A5691, 'OG Data Combined'!$A$2:$AQ6277,21,false)), ""\((.*?)\)""), """")"),"")</f>
        <v/>
      </c>
    </row>
    <row r="5692">
      <c r="A5692" s="143" t="s">
        <v>41902</v>
      </c>
      <c r="B5692" s="144" t="str">
        <f>vlookup(A5692, 'OG Data Combined'!$A$2:$Z6277,25,false)</f>
        <v>-</v>
      </c>
      <c r="D5692" t="str">
        <f>iferror(vlookup(A5692, 'OG Data Combined'!$A$2:$AQ6277,29,false),"")</f>
        <v>-</v>
      </c>
      <c r="E5692" t="str">
        <f>IFERROR(__xludf.DUMMYFUNCTION("IFERROR(REGEXEXTRACT((vlookup(A5692, 'OG Data Combined'!$A$2:$AQ6277,21,false)), ""\((.*?)\)""), """")"),"")</f>
        <v/>
      </c>
    </row>
    <row r="5693">
      <c r="A5693" s="143" t="s">
        <v>41903</v>
      </c>
      <c r="B5693" s="144" t="str">
        <f>vlookup(A5693, 'OG Data Combined'!$A$2:$Z6277,25,false)</f>
        <v>-</v>
      </c>
      <c r="D5693" t="str">
        <f>iferror(vlookup(A5693, 'OG Data Combined'!$A$2:$AQ6277,29,false),"")</f>
        <v>-</v>
      </c>
      <c r="E5693" t="str">
        <f>IFERROR(__xludf.DUMMYFUNCTION("IFERROR(REGEXEXTRACT((vlookup(A5693, 'OG Data Combined'!$A$2:$AQ6277,21,false)), ""\((.*?)\)""), """")"),"")</f>
        <v/>
      </c>
    </row>
    <row r="5694">
      <c r="A5694" s="143" t="s">
        <v>41904</v>
      </c>
      <c r="B5694" s="144" t="str">
        <f>vlookup(A5694, 'OG Data Combined'!$A$2:$Z6277,25,false)</f>
        <v>-</v>
      </c>
      <c r="D5694" t="str">
        <f>iferror(vlookup(A5694, 'OG Data Combined'!$A$2:$AQ6277,29,false),"")</f>
        <v>-</v>
      </c>
      <c r="E5694" t="str">
        <f>IFERROR(__xludf.DUMMYFUNCTION("IFERROR(REGEXEXTRACT((vlookup(A5694, 'OG Data Combined'!$A$2:$AQ6277,21,false)), ""\((.*?)\)""), """")"),"Distance")</f>
        <v>Distance</v>
      </c>
    </row>
    <row r="5695">
      <c r="A5695" s="143" t="s">
        <v>41906</v>
      </c>
      <c r="B5695" s="144" t="str">
        <f>vlookup(A5695, 'OG Data Combined'!$A$2:$Z6277,25,false)</f>
        <v>-</v>
      </c>
      <c r="D5695" t="str">
        <f>iferror(vlookup(A5695, 'OG Data Combined'!$A$2:$AQ6277,29,false),"")</f>
        <v>-</v>
      </c>
      <c r="E5695" t="str">
        <f>IFERROR(__xludf.DUMMYFUNCTION("IFERROR(REGEXEXTRACT((vlookup(A5695, 'OG Data Combined'!$A$2:$AQ6277,21,false)), ""\((.*?)\)""), """")"),"")</f>
        <v/>
      </c>
    </row>
    <row r="5696">
      <c r="A5696" s="143" t="s">
        <v>41907</v>
      </c>
      <c r="B5696" s="144" t="str">
        <f>vlookup(A5696, 'OG Data Combined'!$A$2:$Z6277,25,false)</f>
        <v>-</v>
      </c>
      <c r="D5696" t="str">
        <f>iferror(vlookup(A5696, 'OG Data Combined'!$A$2:$AQ6277,29,false),"")</f>
        <v>-</v>
      </c>
      <c r="E5696" t="str">
        <f>IFERROR(__xludf.DUMMYFUNCTION("IFERROR(REGEXEXTRACT((vlookup(A5696, 'OG Data Combined'!$A$2:$AQ6277,21,false)), ""\((.*?)\)""), """")"),"Throws")</f>
        <v>Throws</v>
      </c>
    </row>
    <row r="5697">
      <c r="A5697" s="143" t="s">
        <v>41908</v>
      </c>
      <c r="B5697" s="144" t="str">
        <f>vlookup(A5697, 'OG Data Combined'!$A$2:$Z6277,25,false)</f>
        <v>-</v>
      </c>
      <c r="D5697" t="str">
        <f>iferror(vlookup(A5697, 'OG Data Combined'!$A$2:$AQ6277,29,false),"")</f>
        <v>-</v>
      </c>
      <c r="E5697" t="str">
        <f>IFERROR(__xludf.DUMMYFUNCTION("IFERROR(REGEXEXTRACT((vlookup(A5697, 'OG Data Combined'!$A$2:$AQ6277,21,false)), ""\((.*?)\)""), """")"),"")</f>
        <v/>
      </c>
    </row>
    <row r="5698">
      <c r="A5698" s="143" t="s">
        <v>41909</v>
      </c>
      <c r="B5698" s="144" t="str">
        <f>vlookup(A5698, 'OG Data Combined'!$A$2:$Z6277,25,false)</f>
        <v>-</v>
      </c>
      <c r="D5698" t="str">
        <f>iferror(vlookup(A5698, 'OG Data Combined'!$A$2:$AQ6277,29,false),"")</f>
        <v>-</v>
      </c>
      <c r="E5698" t="str">
        <f>IFERROR(__xludf.DUMMYFUNCTION("IFERROR(REGEXEXTRACT((vlookup(A5698, 'OG Data Combined'!$A$2:$AQ6277,21,false)), ""\((.*?)\)""), """")"),"Throws")</f>
        <v>Throws</v>
      </c>
    </row>
    <row r="5699">
      <c r="A5699" s="143" t="s">
        <v>41910</v>
      </c>
      <c r="B5699" s="144" t="str">
        <f>vlookup(A5699, 'OG Data Combined'!$A$2:$Z6277,25,false)</f>
        <v>-</v>
      </c>
      <c r="D5699" t="str">
        <f>iferror(vlookup(A5699, 'OG Data Combined'!$A$2:$AQ6277,29,false),"")</f>
        <v>-</v>
      </c>
      <c r="E5699" t="str">
        <f>IFERROR(__xludf.DUMMYFUNCTION("IFERROR(REGEXEXTRACT((vlookup(A5699, 'OG Data Combined'!$A$2:$AQ6277,21,false)), ""\((.*?)\)""), """")"),"Pole Vault")</f>
        <v>Pole Vault</v>
      </c>
    </row>
    <row r="5700">
      <c r="A5700" s="143" t="s">
        <v>41911</v>
      </c>
      <c r="B5700" s="144" t="str">
        <f>vlookup(A5700, 'OG Data Combined'!$A$2:$Z6277,25,false)</f>
        <v>-</v>
      </c>
      <c r="D5700" t="str">
        <f>iferror(vlookup(A5700, 'OG Data Combined'!$A$2:$AQ6277,29,false),"")</f>
        <v>-</v>
      </c>
      <c r="E5700" t="str">
        <f>IFERROR(__xludf.DUMMYFUNCTION("IFERROR(REGEXEXTRACT((vlookup(A5700, 'OG Data Combined'!$A$2:$AQ6277,21,false)), ""\((.*?)\)""), """")"),"")</f>
        <v/>
      </c>
    </row>
    <row r="5701">
      <c r="A5701" s="143" t="s">
        <v>41912</v>
      </c>
      <c r="B5701" s="144" t="str">
        <f>vlookup(A5701, 'OG Data Combined'!$A$2:$Z6277,25,false)</f>
        <v>-</v>
      </c>
      <c r="D5701" t="str">
        <f>iferror(vlookup(A5701, 'OG Data Combined'!$A$2:$AQ6277,29,false),"")</f>
        <v>-</v>
      </c>
      <c r="E5701" t="str">
        <f>IFERROR(__xludf.DUMMYFUNCTION("IFERROR(REGEXEXTRACT((vlookup(A5701, 'OG Data Combined'!$A$2:$AQ6277,21,false)), ""\((.*?)\)""), """")"),"")</f>
        <v/>
      </c>
    </row>
    <row r="5702">
      <c r="A5702" s="143" t="s">
        <v>41913</v>
      </c>
      <c r="B5702" s="144" t="str">
        <f>vlookup(A5702, 'OG Data Combined'!$A$2:$Z6277,25,false)</f>
        <v>-</v>
      </c>
      <c r="D5702" t="str">
        <f>iferror(vlookup(A5702, 'OG Data Combined'!$A$2:$AQ6277,29,false),"")</f>
        <v>-</v>
      </c>
      <c r="E5702" t="str">
        <f>IFERROR(__xludf.DUMMYFUNCTION("IFERROR(REGEXEXTRACT((vlookup(A5702, 'OG Data Combined'!$A$2:$AQ6277,21,false)), ""\((.*?)\)""), """")"),"")</f>
        <v/>
      </c>
    </row>
    <row r="5703">
      <c r="A5703" s="143" t="s">
        <v>42447</v>
      </c>
      <c r="B5703" s="144" t="str">
        <f>vlookup(A5703, 'OG Data Combined'!$A$2:$Z6277,25,false)</f>
        <v>-</v>
      </c>
      <c r="D5703" t="str">
        <f>iferror(vlookup(A5703, 'OG Data Combined'!$A$2:$AQ6277,29,false),"")</f>
        <v>-</v>
      </c>
      <c r="E5703" t="str">
        <f>IFERROR(__xludf.DUMMYFUNCTION("IFERROR(REGEXEXTRACT((vlookup(A5703, 'OG Data Combined'!$A$2:$AQ6277,21,false)), ""\((.*?)\)""), """")"),"")</f>
        <v/>
      </c>
    </row>
    <row r="5704">
      <c r="A5704" s="143" t="s">
        <v>41915</v>
      </c>
      <c r="B5704" s="144" t="str">
        <f>vlookup(A5704, 'OG Data Combined'!$A$2:$Z6277,25,false)</f>
        <v>-</v>
      </c>
      <c r="D5704" t="str">
        <f>iferror(vlookup(A5704, 'OG Data Combined'!$A$2:$AQ6277,29,false),"")</f>
        <v>-</v>
      </c>
      <c r="E5704" t="str">
        <f>IFERROR(__xludf.DUMMYFUNCTION("IFERROR(REGEXEXTRACT((vlookup(A5704, 'OG Data Combined'!$A$2:$AQ6277,21,false)), ""\((.*?)\)""), """")"),"")</f>
        <v/>
      </c>
    </row>
    <row r="5705">
      <c r="A5705" s="143" t="s">
        <v>41916</v>
      </c>
      <c r="B5705" s="166" t="str">
        <f>vlookup(A5705, 'OG Data Combined'!$A$2:$Z6277,25,false)</f>
        <v>https://twitter.com/coachaglover</v>
      </c>
      <c r="D5705" t="str">
        <f>iferror(vlookup(A5705, 'OG Data Combined'!$A$2:$AQ6277,29,false),"")</f>
        <v>-</v>
      </c>
      <c r="E5705" t="str">
        <f>IFERROR(__xludf.DUMMYFUNCTION("IFERROR(REGEXEXTRACT((vlookup(A5705, 'OG Data Combined'!$A$2:$AQ6277,21,false)), ""\((.*?)\)""), """")"),"")</f>
        <v/>
      </c>
    </row>
    <row r="5706">
      <c r="A5706" s="143" t="s">
        <v>41918</v>
      </c>
      <c r="B5706" s="154" t="str">
        <f>vlookup(A5706, 'OG Data Combined'!$A$2:$Z6277,25,false)</f>
        <v/>
      </c>
      <c r="D5706" t="str">
        <f>iferror(vlookup(A5706, 'OG Data Combined'!$A$2:$AQ6277,29,false),"")</f>
        <v/>
      </c>
      <c r="E5706" t="str">
        <f>IFERROR(__xludf.DUMMYFUNCTION("IFERROR(REGEXEXTRACT((vlookup(A5706, 'OG Data Combined'!$A$2:$AQ6277,21,false)), ""\((.*?)\)""), """")"),"")</f>
        <v/>
      </c>
    </row>
    <row r="5707">
      <c r="A5707" s="143" t="s">
        <v>41919</v>
      </c>
      <c r="B5707" s="154" t="str">
        <f>vlookup(A5707, 'OG Data Combined'!$A$2:$Z6277,25,false)</f>
        <v/>
      </c>
      <c r="D5707" t="str">
        <f>iferror(vlookup(A5707, 'OG Data Combined'!$A$2:$AQ6277,29,false),"")</f>
        <v/>
      </c>
      <c r="E5707" t="str">
        <f>IFERROR(__xludf.DUMMYFUNCTION("IFERROR(REGEXEXTRACT((vlookup(A5707, 'OG Data Combined'!$A$2:$AQ6277,21,false)), ""\((.*?)\)""), """")"),"")</f>
        <v/>
      </c>
    </row>
    <row r="5708">
      <c r="A5708" s="143" t="s">
        <v>41920</v>
      </c>
      <c r="B5708" s="144" t="str">
        <f>vlookup(A5708, 'OG Data Combined'!$A$2:$Z6277,25,false)</f>
        <v>-</v>
      </c>
      <c r="D5708" t="str">
        <f>iferror(vlookup(A5708, 'OG Data Combined'!$A$2:$AQ6277,29,false),"")</f>
        <v>-</v>
      </c>
      <c r="E5708" t="str">
        <f>IFERROR(__xludf.DUMMYFUNCTION("IFERROR(REGEXEXTRACT((vlookup(A5708, 'OG Data Combined'!$A$2:$AQ6277,21,false)), ""\((.*?)\)""), """")"),"Distance")</f>
        <v>Distance</v>
      </c>
    </row>
    <row r="5709">
      <c r="A5709" s="143" t="s">
        <v>41922</v>
      </c>
      <c r="B5709" s="154" t="str">
        <f>vlookup(A5709, 'OG Data Combined'!$A$2:$Z6277,25,false)</f>
        <v/>
      </c>
      <c r="D5709" t="str">
        <f>iferror(vlookup(A5709, 'OG Data Combined'!$A$2:$AQ6277,29,false),"")</f>
        <v/>
      </c>
      <c r="E5709" t="str">
        <f>IFERROR(__xludf.DUMMYFUNCTION("IFERROR(REGEXEXTRACT((vlookup(A5709, 'OG Data Combined'!$A$2:$AQ6277,21,false)), ""\((.*?)\)""), """")"),"")</f>
        <v/>
      </c>
    </row>
    <row r="5710">
      <c r="A5710" s="143" t="s">
        <v>41923</v>
      </c>
      <c r="B5710" s="144" t="str">
        <f>vlookup(A5710, 'OG Data Combined'!$A$2:$Z6277,25,false)</f>
        <v>-</v>
      </c>
      <c r="D5710" t="str">
        <f>iferror(vlookup(A5710, 'OG Data Combined'!$A$2:$AQ6277,29,false),"")</f>
        <v>-</v>
      </c>
      <c r="E5710" t="str">
        <f>IFERROR(__xludf.DUMMYFUNCTION("IFERROR(REGEXEXTRACT((vlookup(A5710, 'OG Data Combined'!$A$2:$AQ6277,21,false)), ""\((.*?)\)""), """")"),"")</f>
        <v/>
      </c>
    </row>
    <row r="5711">
      <c r="A5711" s="143" t="s">
        <v>42448</v>
      </c>
      <c r="B5711" s="144" t="str">
        <f>vlookup(A5711, 'OG Data Combined'!$A$2:$Z6277,25,false)</f>
        <v>-</v>
      </c>
      <c r="D5711" t="str">
        <f>iferror(vlookup(A5711, 'OG Data Combined'!$A$2:$AQ6277,29,false),"")</f>
        <v>-</v>
      </c>
      <c r="E5711" t="str">
        <f>IFERROR(__xludf.DUMMYFUNCTION("IFERROR(REGEXEXTRACT((vlookup(A5711, 'OG Data Combined'!$A$2:$AQ6277,21,false)), ""\((.*?)\)""), """")"),"")</f>
        <v/>
      </c>
    </row>
    <row r="5712">
      <c r="A5712" s="143" t="s">
        <v>41925</v>
      </c>
      <c r="B5712" s="144" t="str">
        <f>vlookup(A5712, 'OG Data Combined'!$A$2:$Z6277,25,false)</f>
        <v>-</v>
      </c>
      <c r="D5712" t="str">
        <f>iferror(vlookup(A5712, 'OG Data Combined'!$A$2:$AQ6277,29,false),"")</f>
        <v>-</v>
      </c>
      <c r="E5712" t="str">
        <f>IFERROR(__xludf.DUMMYFUNCTION("IFERROR(REGEXEXTRACT((vlookup(A5712, 'OG Data Combined'!$A$2:$AQ6277,21,false)), ""\((.*?)\)""), """")"),"Throws")</f>
        <v>Throws</v>
      </c>
    </row>
    <row r="5713">
      <c r="A5713" s="143" t="s">
        <v>41926</v>
      </c>
      <c r="B5713" s="166" t="str">
        <f>vlookup(A5713, 'OG Data Combined'!$A$2:$Z6277,25,false)</f>
        <v>https://twitter.com/ryanchase4</v>
      </c>
      <c r="D5713" t="str">
        <f>iferror(vlookup(A5713, 'OG Data Combined'!$A$2:$AQ6277,29,false),"")</f>
        <v>-</v>
      </c>
      <c r="E5713" t="str">
        <f>IFERROR(__xludf.DUMMYFUNCTION("IFERROR(REGEXEXTRACT((vlookup(A5713, 'OG Data Combined'!$A$2:$AQ6277,21,false)), ""\((.*?)\)""), """")"),"")</f>
        <v/>
      </c>
    </row>
    <row r="5714">
      <c r="A5714" s="143" t="s">
        <v>41927</v>
      </c>
      <c r="B5714" s="154" t="str">
        <f>vlookup(A5714, 'OG Data Combined'!$A$2:$Z6277,25,false)</f>
        <v/>
      </c>
      <c r="D5714" t="str">
        <f>iferror(vlookup(A5714, 'OG Data Combined'!$A$2:$AQ6277,29,false),"")</f>
        <v/>
      </c>
      <c r="E5714" t="str">
        <f>IFERROR(__xludf.DUMMYFUNCTION("IFERROR(REGEXEXTRACT((vlookup(A5714, 'OG Data Combined'!$A$2:$AQ6277,21,false)), ""\((.*?)\)""), """")"),"")</f>
        <v/>
      </c>
    </row>
    <row r="5715">
      <c r="A5715" s="143" t="s">
        <v>41928</v>
      </c>
      <c r="B5715" s="144" t="str">
        <f>vlookup(A5715, 'OG Data Combined'!$A$2:$Z6277,25,false)</f>
        <v>-</v>
      </c>
      <c r="D5715" t="str">
        <f>iferror(vlookup(A5715, 'OG Data Combined'!$A$2:$AQ6277,29,false),"")</f>
        <v>-</v>
      </c>
      <c r="E5715" t="str">
        <f>IFERROR(__xludf.DUMMYFUNCTION("IFERROR(REGEXEXTRACT((vlookup(A5715, 'OG Data Combined'!$A$2:$AQ6277,21,false)), ""\((.*?)\)""), """")"),"Distance")</f>
        <v>Distance</v>
      </c>
    </row>
    <row r="5716">
      <c r="A5716" s="143" t="s">
        <v>41929</v>
      </c>
      <c r="B5716" s="166" t="str">
        <f>vlookup(A5716, 'OG Data Combined'!$A$2:$Z6277,25,false)</f>
        <v>https://twitter.com/danielfitzsim11</v>
      </c>
      <c r="D5716" t="str">
        <f>iferror(vlookup(A5716, 'OG Data Combined'!$A$2:$AQ6277,29,false),"")</f>
        <v>-</v>
      </c>
      <c r="E5716" t="str">
        <f>IFERROR(__xludf.DUMMYFUNCTION("IFERROR(REGEXEXTRACT((vlookup(A5716, 'OG Data Combined'!$A$2:$AQ6277,21,false)), ""\((.*?)\)""), """")"),"")</f>
        <v/>
      </c>
    </row>
    <row r="5717">
      <c r="A5717" s="143" t="s">
        <v>41930</v>
      </c>
      <c r="B5717" s="144" t="str">
        <f>vlookup(A5717, 'OG Data Combined'!$A$2:$Z6277,25,false)</f>
        <v>-</v>
      </c>
      <c r="D5717" t="str">
        <f>iferror(vlookup(A5717, 'OG Data Combined'!$A$2:$AQ6277,29,false),"")</f>
        <v>-</v>
      </c>
      <c r="E5717" t="str">
        <f>IFERROR(__xludf.DUMMYFUNCTION("IFERROR(REGEXEXTRACT((vlookup(A5717, 'OG Data Combined'!$A$2:$AQ6277,21,false)), ""\((.*?)\)""), """")"),"")</f>
        <v/>
      </c>
    </row>
    <row r="5718">
      <c r="A5718" s="143" t="s">
        <v>41931</v>
      </c>
      <c r="B5718" s="144" t="str">
        <f>vlookup(A5718, 'OG Data Combined'!$A$2:$Z6277,25,false)</f>
        <v>-</v>
      </c>
      <c r="D5718" t="str">
        <f>iferror(vlookup(A5718, 'OG Data Combined'!$A$2:$AQ6277,29,false),"")</f>
        <v>-</v>
      </c>
      <c r="E5718" t="str">
        <f>IFERROR(__xludf.DUMMYFUNCTION("IFERROR(REGEXEXTRACT((vlookup(A5718, 'OG Data Combined'!$A$2:$AQ6277,21,false)), ""\((.*?)\)""), """")"),"")</f>
        <v/>
      </c>
    </row>
    <row r="5719">
      <c r="A5719" s="143" t="s">
        <v>41932</v>
      </c>
      <c r="B5719" s="144" t="str">
        <f>vlookup(A5719, 'OG Data Combined'!$A$2:$Z6277,25,false)</f>
        <v>-</v>
      </c>
      <c r="D5719" t="str">
        <f>iferror(vlookup(A5719, 'OG Data Combined'!$A$2:$AQ6277,29,false),"")</f>
        <v>-</v>
      </c>
      <c r="E5719" t="str">
        <f>IFERROR(__xludf.DUMMYFUNCTION("IFERROR(REGEXEXTRACT((vlookup(A5719, 'OG Data Combined'!$A$2:$AQ6277,21,false)), ""\((.*?)\)""), """")"),"")</f>
        <v/>
      </c>
    </row>
    <row r="5720">
      <c r="A5720" s="143" t="s">
        <v>41933</v>
      </c>
      <c r="B5720" s="144" t="str">
        <f>vlookup(A5720, 'OG Data Combined'!$A$2:$Z6277,25,false)</f>
        <v>-</v>
      </c>
      <c r="D5720" t="str">
        <f>iferror(vlookup(A5720, 'OG Data Combined'!$A$2:$AQ6277,29,false),"")</f>
        <v>-</v>
      </c>
      <c r="E5720" t="str">
        <f>IFERROR(__xludf.DUMMYFUNCTION("IFERROR(REGEXEXTRACT((vlookup(A5720, 'OG Data Combined'!$A$2:$AQ6277,21,false)), ""\((.*?)\)""), """")"),"")</f>
        <v/>
      </c>
    </row>
    <row r="5721">
      <c r="A5721" s="143" t="s">
        <v>41934</v>
      </c>
      <c r="B5721" s="144" t="str">
        <f>vlookup(A5721, 'OG Data Combined'!$A$2:$Z6277,25,false)</f>
        <v>-</v>
      </c>
      <c r="D5721" t="str">
        <f>iferror(vlookup(A5721, 'OG Data Combined'!$A$2:$AQ6277,29,false),"")</f>
        <v>-</v>
      </c>
      <c r="E5721" t="str">
        <f>IFERROR(__xludf.DUMMYFUNCTION("IFERROR(REGEXEXTRACT((vlookup(A5721, 'OG Data Combined'!$A$2:$AQ6277,21,false)), ""\((.*?)\)""), """")"),"")</f>
        <v/>
      </c>
    </row>
    <row r="5722">
      <c r="A5722" s="143" t="s">
        <v>41935</v>
      </c>
      <c r="B5722" s="144" t="str">
        <f>vlookup(A5722, 'OG Data Combined'!$A$2:$Z6277,25,false)</f>
        <v>-</v>
      </c>
      <c r="D5722" t="str">
        <f>iferror(vlookup(A5722, 'OG Data Combined'!$A$2:$AQ6277,29,false),"")</f>
        <v>-</v>
      </c>
      <c r="E5722" t="str">
        <f>IFERROR(__xludf.DUMMYFUNCTION("IFERROR(REGEXEXTRACT((vlookup(A5722, 'OG Data Combined'!$A$2:$AQ6277,21,false)), ""\((.*?)\)""), """")"),"")</f>
        <v/>
      </c>
    </row>
    <row r="5723">
      <c r="A5723" s="143" t="s">
        <v>41936</v>
      </c>
      <c r="B5723" s="144" t="str">
        <f>vlookup(A5723, 'OG Data Combined'!$A$2:$Z6277,25,false)</f>
        <v>-</v>
      </c>
      <c r="D5723" t="str">
        <f>iferror(vlookup(A5723, 'OG Data Combined'!$A$2:$AQ6277,29,false),"")</f>
        <v>-</v>
      </c>
      <c r="E5723" t="str">
        <f>IFERROR(__xludf.DUMMYFUNCTION("IFERROR(REGEXEXTRACT((vlookup(A5723, 'OG Data Combined'!$A$2:$AQ6277,21,false)), ""\((.*?)\)""), """")"),"")</f>
        <v/>
      </c>
    </row>
    <row r="5724">
      <c r="A5724" s="143" t="s">
        <v>41937</v>
      </c>
      <c r="B5724" s="144" t="str">
        <f>vlookup(A5724, 'OG Data Combined'!$A$2:$Z6277,25,false)</f>
        <v>-</v>
      </c>
      <c r="D5724" t="str">
        <f>iferror(vlookup(A5724, 'OG Data Combined'!$A$2:$AQ6277,29,false),"")</f>
        <v>-</v>
      </c>
      <c r="E5724" t="str">
        <f>IFERROR(__xludf.DUMMYFUNCTION("IFERROR(REGEXEXTRACT((vlookup(A5724, 'OG Data Combined'!$A$2:$AQ6277,21,false)), ""\((.*?)\)""), """")"),"")</f>
        <v/>
      </c>
    </row>
    <row r="5725">
      <c r="A5725" s="143" t="s">
        <v>41938</v>
      </c>
      <c r="B5725" s="166" t="str">
        <f>vlookup(A5725, 'OG Data Combined'!$A$2:$Z6277,25,false)</f>
        <v>https://twitter.com/coachjameshall</v>
      </c>
      <c r="D5725" t="str">
        <f>iferror(vlookup(A5725, 'OG Data Combined'!$A$2:$AQ6277,29,false),"")</f>
        <v>-</v>
      </c>
      <c r="E5725" t="str">
        <f>IFERROR(__xludf.DUMMYFUNCTION("IFERROR(REGEXEXTRACT((vlookup(A5725, 'OG Data Combined'!$A$2:$AQ6277,21,false)), ""\((.*?)\)""), """")"),"")</f>
        <v/>
      </c>
    </row>
    <row r="5726">
      <c r="A5726" s="143" t="s">
        <v>41939</v>
      </c>
      <c r="B5726" s="144" t="str">
        <f>vlookup(A5726, 'OG Data Combined'!$A$2:$Z6277,25,false)</f>
        <v/>
      </c>
      <c r="D5726" t="str">
        <f>iferror(vlookup(A5726, 'OG Data Combined'!$A$2:$AQ6277,29,false),"")</f>
        <v/>
      </c>
      <c r="E5726" t="str">
        <f>IFERROR(__xludf.DUMMYFUNCTION("IFERROR(REGEXEXTRACT((vlookup(A5726, 'OG Data Combined'!$A$2:$AQ6277,21,false)), ""\((.*?)\)""), """")"),"")</f>
        <v/>
      </c>
    </row>
    <row r="5727">
      <c r="A5727" s="143" t="s">
        <v>41940</v>
      </c>
      <c r="B5727" s="144" t="str">
        <f>vlookup(A5727, 'OG Data Combined'!$A$2:$Z6277,25,false)</f>
        <v>-</v>
      </c>
      <c r="D5727" t="str">
        <f>iferror(vlookup(A5727, 'OG Data Combined'!$A$2:$AQ6277,29,false),"")</f>
        <v>-</v>
      </c>
      <c r="E5727" t="str">
        <f>IFERROR(__xludf.DUMMYFUNCTION("IFERROR(REGEXEXTRACT((vlookup(A5727, 'OG Data Combined'!$A$2:$AQ6277,21,false)), ""\((.*?)\)""), """")"),"Sprints, Jumps, Hurdles")</f>
        <v>Sprints, Jumps, Hurdles</v>
      </c>
    </row>
    <row r="5728">
      <c r="A5728" s="143" t="s">
        <v>41941</v>
      </c>
      <c r="B5728" s="144" t="str">
        <f>vlookup(A5728, 'OG Data Combined'!$A$2:$Z6277,25,false)</f>
        <v>-</v>
      </c>
      <c r="D5728" t="str">
        <f>iferror(vlookup(A5728, 'OG Data Combined'!$A$2:$AQ6277,29,false),"")</f>
        <v>-</v>
      </c>
      <c r="E5728" t="str">
        <f>IFERROR(__xludf.DUMMYFUNCTION("IFERROR(REGEXEXTRACT((vlookup(A5728, 'OG Data Combined'!$A$2:$AQ6277,21,false)), ""\((.*?)\)""), """")"),"")</f>
        <v/>
      </c>
    </row>
    <row r="5729">
      <c r="A5729" s="143" t="s">
        <v>41942</v>
      </c>
      <c r="B5729" s="144" t="str">
        <f>vlookup(A5729, 'OG Data Combined'!$A$2:$Z6277,25,false)</f>
        <v>-</v>
      </c>
      <c r="D5729" t="str">
        <f>iferror(vlookup(A5729, 'OG Data Combined'!$A$2:$AQ6277,29,false),"")</f>
        <v>-</v>
      </c>
      <c r="E5729" t="str">
        <f>IFERROR(__xludf.DUMMYFUNCTION("IFERROR(REGEXEXTRACT((vlookup(A5729, 'OG Data Combined'!$A$2:$AQ6277,21,false)), ""\((.*?)\)""), """")"),"")</f>
        <v/>
      </c>
    </row>
    <row r="5730">
      <c r="A5730" s="143" t="s">
        <v>42449</v>
      </c>
      <c r="B5730" s="144" t="str">
        <f>vlookup(A5730, 'OG Data Combined'!$A$2:$Z6277,25,false)</f>
        <v>-</v>
      </c>
      <c r="D5730" s="168" t="str">
        <f>iferror(vlookup(A5730, 'OG Data Combined'!$A$2:$AQ6277,29,false),"")</f>
        <v>https://www.instagram.com/courtney___klatt/</v>
      </c>
      <c r="E5730" t="str">
        <f>IFERROR(__xludf.DUMMYFUNCTION("IFERROR(REGEXEXTRACT((vlookup(A5730, 'OG Data Combined'!$A$2:$AQ6277,21,false)), ""\((.*?)\)""), """")"),"")</f>
        <v/>
      </c>
    </row>
    <row r="5731">
      <c r="A5731" s="143" t="s">
        <v>41943</v>
      </c>
      <c r="B5731" s="144" t="str">
        <f>vlookup(A5731, 'OG Data Combined'!$A$2:$Z6277,25,false)</f>
        <v>-</v>
      </c>
      <c r="D5731" t="str">
        <f>iferror(vlookup(A5731, 'OG Data Combined'!$A$2:$AQ6277,29,false),"")</f>
        <v>-</v>
      </c>
      <c r="E5731" t="str">
        <f>IFERROR(__xludf.DUMMYFUNCTION("IFERROR(REGEXEXTRACT((vlookup(A5731, 'OG Data Combined'!$A$2:$AQ6277,21,false)), ""\((.*?)\)""), """")"),"")</f>
        <v/>
      </c>
    </row>
    <row r="5732">
      <c r="A5732" s="143" t="s">
        <v>41944</v>
      </c>
      <c r="B5732" s="144" t="str">
        <f>vlookup(A5732, 'OG Data Combined'!$A$2:$Z6277,25,false)</f>
        <v>-</v>
      </c>
      <c r="D5732" t="str">
        <f>iferror(vlookup(A5732, 'OG Data Combined'!$A$2:$AQ6277,29,false),"")</f>
        <v>-</v>
      </c>
      <c r="E5732" t="str">
        <f>IFERROR(__xludf.DUMMYFUNCTION("IFERROR(REGEXEXTRACT((vlookup(A5732, 'OG Data Combined'!$A$2:$AQ6277,21,false)), ""\((.*?)\)""), """")"),"")</f>
        <v/>
      </c>
    </row>
    <row r="5733">
      <c r="A5733" s="143" t="s">
        <v>41945</v>
      </c>
      <c r="B5733" s="144" t="str">
        <f>vlookup(A5733, 'OG Data Combined'!$A$2:$Z6277,25,false)</f>
        <v>-</v>
      </c>
      <c r="D5733" t="str">
        <f>iferror(vlookup(A5733, 'OG Data Combined'!$A$2:$AQ6277,29,false),"")</f>
        <v>-</v>
      </c>
      <c r="E5733" t="str">
        <f>IFERROR(__xludf.DUMMYFUNCTION("IFERROR(REGEXEXTRACT((vlookup(A5733, 'OG Data Combined'!$A$2:$AQ6277,21,false)), ""\((.*?)\)""), """")"),"")</f>
        <v/>
      </c>
    </row>
    <row r="5734">
      <c r="A5734" s="143" t="s">
        <v>41946</v>
      </c>
      <c r="B5734" s="166" t="str">
        <f>vlookup(A5734, 'OG Data Combined'!$A$2:$Z6277,25,false)</f>
        <v>https://twitter.com/roycedennisiii</v>
      </c>
      <c r="D5734" t="str">
        <f>iferror(vlookup(A5734, 'OG Data Combined'!$A$2:$AQ6277,29,false),"")</f>
        <v>-</v>
      </c>
      <c r="E5734" t="str">
        <f>IFERROR(__xludf.DUMMYFUNCTION("IFERROR(REGEXEXTRACT((vlookup(A5734, 'OG Data Combined'!$A$2:$AQ6277,21,false)), ""\((.*?)\)""), """")"),"")</f>
        <v/>
      </c>
    </row>
    <row r="5735">
      <c r="A5735" s="143" t="s">
        <v>41947</v>
      </c>
      <c r="B5735" s="144" t="str">
        <f>vlookup(A5735, 'OG Data Combined'!$A$2:$Z6277,25,false)</f>
        <v>-</v>
      </c>
      <c r="D5735" t="str">
        <f>iferror(vlookup(A5735, 'OG Data Combined'!$A$2:$AQ6277,29,false),"")</f>
        <v>-</v>
      </c>
      <c r="E5735" t="str">
        <f>IFERROR(__xludf.DUMMYFUNCTION("IFERROR(REGEXEXTRACT((vlookup(A5735, 'OG Data Combined'!$A$2:$AQ6277,21,false)), ""\((.*?)\)""), """")"),"")</f>
        <v/>
      </c>
    </row>
    <row r="5736">
      <c r="A5736" s="143" t="s">
        <v>41948</v>
      </c>
      <c r="B5736" s="144" t="str">
        <f>vlookup(A5736, 'OG Data Combined'!$A$2:$Z6277,25,false)</f>
        <v>-</v>
      </c>
      <c r="D5736" t="str">
        <f>iferror(vlookup(A5736, 'OG Data Combined'!$A$2:$AQ6277,29,false),"")</f>
        <v>-</v>
      </c>
      <c r="E5736" t="str">
        <f>IFERROR(__xludf.DUMMYFUNCTION("IFERROR(REGEXEXTRACT((vlookup(A5736, 'OG Data Combined'!$A$2:$AQ6277,21,false)), ""\((.*?)\)""), """")"),"")</f>
        <v/>
      </c>
    </row>
    <row r="5737">
      <c r="A5737" s="143" t="s">
        <v>41949</v>
      </c>
      <c r="B5737" s="144" t="str">
        <f>vlookup(A5737, 'OG Data Combined'!$A$2:$Z6277,25,false)</f>
        <v>-</v>
      </c>
      <c r="D5737" t="str">
        <f>iferror(vlookup(A5737, 'OG Data Combined'!$A$2:$AQ6277,29,false),"")</f>
        <v>-</v>
      </c>
      <c r="E5737" t="str">
        <f>IFERROR(__xludf.DUMMYFUNCTION("IFERROR(REGEXEXTRACT((vlookup(A5737, 'OG Data Combined'!$A$2:$AQ6277,21,false)), ""\((.*?)\)""), """")"),"")</f>
        <v/>
      </c>
    </row>
    <row r="5738">
      <c r="A5738" s="143" t="s">
        <v>41950</v>
      </c>
      <c r="B5738" s="144" t="str">
        <f>vlookup(A5738, 'OG Data Combined'!$A$2:$Z6277,25,false)</f>
        <v>-</v>
      </c>
      <c r="D5738" t="str">
        <f>iferror(vlookup(A5738, 'OG Data Combined'!$A$2:$AQ6277,29,false),"")</f>
        <v>-</v>
      </c>
      <c r="E5738" t="str">
        <f>IFERROR(__xludf.DUMMYFUNCTION("IFERROR(REGEXEXTRACT((vlookup(A5738, 'OG Data Combined'!$A$2:$AQ6277,21,false)), ""\((.*?)\)""), """")"),"")</f>
        <v/>
      </c>
    </row>
    <row r="5739">
      <c r="A5739" s="143" t="s">
        <v>41951</v>
      </c>
      <c r="B5739" s="144" t="str">
        <f>vlookup(A5739, 'OG Data Combined'!$A$2:$Z6277,25,false)</f>
        <v>-</v>
      </c>
      <c r="D5739" t="str">
        <f>iferror(vlookup(A5739, 'OG Data Combined'!$A$2:$AQ6277,29,false),"")</f>
        <v>-</v>
      </c>
      <c r="E5739" t="str">
        <f>IFERROR(__xludf.DUMMYFUNCTION("IFERROR(REGEXEXTRACT((vlookup(A5739, 'OG Data Combined'!$A$2:$AQ6277,21,false)), ""\((.*?)\)""), """")"),"")</f>
        <v/>
      </c>
    </row>
    <row r="5740">
      <c r="A5740" s="143" t="s">
        <v>41952</v>
      </c>
      <c r="B5740" s="166" t="str">
        <f>vlookup(A5740, 'OG Data Combined'!$A$2:$Z6277,25,false)</f>
        <v>https://x.com/coachdc202</v>
      </c>
      <c r="D5740" t="str">
        <f>iferror(vlookup(A5740, 'OG Data Combined'!$A$2:$AQ6277,29,false),"")</f>
        <v>-</v>
      </c>
      <c r="E5740" t="str">
        <f>IFERROR(__xludf.DUMMYFUNCTION("IFERROR(REGEXEXTRACT((vlookup(A5740, 'OG Data Combined'!$A$2:$AQ6277,21,false)), ""\((.*?)\)""), """")"),"")</f>
        <v/>
      </c>
    </row>
    <row r="5741">
      <c r="A5741" s="143" t="s">
        <v>41953</v>
      </c>
      <c r="B5741" s="144" t="str">
        <f>vlookup(A5741, 'OG Data Combined'!$A$2:$Z6277,25,false)</f>
        <v>-</v>
      </c>
      <c r="D5741" t="str">
        <f>iferror(vlookup(A5741, 'OG Data Combined'!$A$2:$AQ6277,29,false),"")</f>
        <v>-</v>
      </c>
      <c r="E5741" t="str">
        <f>IFERROR(__xludf.DUMMYFUNCTION("IFERROR(REGEXEXTRACT((vlookup(A5741, 'OG Data Combined'!$A$2:$AQ6277,21,false)), ""\((.*?)\)""), """")"),"Sprints, Hurdles")</f>
        <v>Sprints, Hurdles</v>
      </c>
    </row>
    <row r="5742">
      <c r="A5742" s="143" t="s">
        <v>41954</v>
      </c>
      <c r="B5742" s="144" t="str">
        <f>vlookup(A5742, 'OG Data Combined'!$A$2:$Z6277,25,false)</f>
        <v>-</v>
      </c>
      <c r="D5742" t="str">
        <f>iferror(vlookup(A5742, 'OG Data Combined'!$A$2:$AQ6277,29,false),"")</f>
        <v>-</v>
      </c>
      <c r="E5742" t="str">
        <f>IFERROR(__xludf.DUMMYFUNCTION("IFERROR(REGEXEXTRACT((vlookup(A5742, 'OG Data Combined'!$A$2:$AQ6277,21,false)), ""\((.*?)\)""), """")"),"")</f>
        <v/>
      </c>
    </row>
    <row r="5743">
      <c r="A5743" s="143" t="s">
        <v>41955</v>
      </c>
      <c r="B5743" s="144" t="str">
        <f>vlookup(A5743, 'OG Data Combined'!$A$2:$Z6277,25,false)</f>
        <v>-</v>
      </c>
      <c r="D5743" t="str">
        <f>iferror(vlookup(A5743, 'OG Data Combined'!$A$2:$AQ6277,29,false),"")</f>
        <v>-</v>
      </c>
      <c r="E5743" t="str">
        <f>IFERROR(__xludf.DUMMYFUNCTION("IFERROR(REGEXEXTRACT((vlookup(A5743, 'OG Data Combined'!$A$2:$AQ6277,21,false)), ""\((.*?)\)""), """")"),"")</f>
        <v/>
      </c>
    </row>
    <row r="5744">
      <c r="A5744" s="143" t="s">
        <v>41956</v>
      </c>
      <c r="B5744" s="144" t="str">
        <f>vlookup(A5744, 'OG Data Combined'!$A$2:$Z6277,25,false)</f>
        <v>-</v>
      </c>
      <c r="D5744" t="str">
        <f>iferror(vlookup(A5744, 'OG Data Combined'!$A$2:$AQ6277,29,false),"")</f>
        <v>-</v>
      </c>
      <c r="E5744" t="str">
        <f>IFERROR(__xludf.DUMMYFUNCTION("IFERROR(REGEXEXTRACT((vlookup(A5744, 'OG Data Combined'!$A$2:$AQ6277,21,false)), ""\((.*?)\)""), """")"),"")</f>
        <v/>
      </c>
    </row>
    <row r="5745">
      <c r="A5745" s="143" t="s">
        <v>41957</v>
      </c>
      <c r="B5745" s="144" t="str">
        <f>vlookup(A5745, 'OG Data Combined'!$A$2:$Z6277,25,false)</f>
        <v>-</v>
      </c>
      <c r="D5745" t="str">
        <f>iferror(vlookup(A5745, 'OG Data Combined'!$A$2:$AQ6277,29,false),"")</f>
        <v>-</v>
      </c>
      <c r="E5745" t="str">
        <f>IFERROR(__xludf.DUMMYFUNCTION("IFERROR(REGEXEXTRACT((vlookup(A5745, 'OG Data Combined'!$A$2:$AQ6277,21,false)), ""\((.*?)\)""), """")"),"")</f>
        <v/>
      </c>
    </row>
    <row r="5746">
      <c r="A5746" s="143" t="s">
        <v>41958</v>
      </c>
      <c r="B5746" s="144" t="str">
        <f>vlookup(A5746, 'OG Data Combined'!$A$2:$Z6277,25,false)</f>
        <v>-</v>
      </c>
      <c r="D5746" t="str">
        <f>iferror(vlookup(A5746, 'OG Data Combined'!$A$2:$AQ6277,29,false),"")</f>
        <v>-</v>
      </c>
      <c r="E5746" t="str">
        <f>IFERROR(__xludf.DUMMYFUNCTION("IFERROR(REGEXEXTRACT((vlookup(A5746, 'OG Data Combined'!$A$2:$AQ6277,21,false)), ""\((.*?)\)""), """")"),"")</f>
        <v/>
      </c>
    </row>
    <row r="5747">
      <c r="A5747" s="143" t="s">
        <v>41959</v>
      </c>
      <c r="B5747" s="144" t="str">
        <f>vlookup(A5747, 'OG Data Combined'!$A$2:$Z6277,25,false)</f>
        <v>-</v>
      </c>
      <c r="D5747" t="str">
        <f>iferror(vlookup(A5747, 'OG Data Combined'!$A$2:$AQ6277,29,false),"")</f>
        <v>-</v>
      </c>
      <c r="E5747" t="str">
        <f>IFERROR(__xludf.DUMMYFUNCTION("IFERROR(REGEXEXTRACT((vlookup(A5747, 'OG Data Combined'!$A$2:$AQ6277,21,false)), ""\((.*?)\)""), """")"),"")</f>
        <v/>
      </c>
    </row>
    <row r="5748">
      <c r="A5748" s="143" t="s">
        <v>41960</v>
      </c>
      <c r="B5748" s="144" t="str">
        <f>vlookup(A5748, 'OG Data Combined'!$A$2:$Z6277,25,false)</f>
        <v>-</v>
      </c>
      <c r="D5748" t="str">
        <f>iferror(vlookup(A5748, 'OG Data Combined'!$A$2:$AQ6277,29,false),"")</f>
        <v>-</v>
      </c>
      <c r="E5748" t="str">
        <f>IFERROR(__xludf.DUMMYFUNCTION("IFERROR(REGEXEXTRACT((vlookup(A5748, 'OG Data Combined'!$A$2:$AQ6277,21,false)), ""\((.*?)\)""), """")"),"")</f>
        <v/>
      </c>
    </row>
    <row r="5749">
      <c r="A5749" s="143" t="s">
        <v>41961</v>
      </c>
      <c r="B5749" s="144" t="str">
        <f>vlookup(A5749, 'OG Data Combined'!$A$2:$Z6277,25,false)</f>
        <v>-</v>
      </c>
      <c r="D5749" t="str">
        <f>iferror(vlookup(A5749, 'OG Data Combined'!$A$2:$AQ6277,29,false),"")</f>
        <v>-</v>
      </c>
      <c r="E5749" t="str">
        <f>IFERROR(__xludf.DUMMYFUNCTION("IFERROR(REGEXEXTRACT((vlookup(A5749, 'OG Data Combined'!$A$2:$AQ6277,21,false)), ""\((.*?)\)""), """")"),"Throws")</f>
        <v>Throws</v>
      </c>
    </row>
    <row r="5750">
      <c r="A5750" s="143" t="s">
        <v>41962</v>
      </c>
      <c r="B5750" s="144" t="str">
        <f>vlookup(A5750, 'OG Data Combined'!$A$2:$Z6277,25,false)</f>
        <v>-</v>
      </c>
      <c r="D5750" t="str">
        <f>iferror(vlookup(A5750, 'OG Data Combined'!$A$2:$AQ6277,29,false),"")</f>
        <v>-</v>
      </c>
      <c r="E5750" t="str">
        <f>IFERROR(__xludf.DUMMYFUNCTION("IFERROR(REGEXEXTRACT((vlookup(A5750, 'OG Data Combined'!$A$2:$AQ6277,21,false)), ""\((.*?)\)""), """")"),"Sprints, Jumps")</f>
        <v>Sprints, Jumps</v>
      </c>
    </row>
    <row r="5751">
      <c r="A5751" s="143" t="s">
        <v>41963</v>
      </c>
      <c r="B5751" s="144" t="str">
        <f>vlookup(A5751, 'OG Data Combined'!$A$2:$Z6277,25,false)</f>
        <v>-</v>
      </c>
      <c r="D5751" t="str">
        <f>iferror(vlookup(A5751, 'OG Data Combined'!$A$2:$AQ6277,29,false),"")</f>
        <v>-</v>
      </c>
      <c r="E5751" t="str">
        <f>IFERROR(__xludf.DUMMYFUNCTION("IFERROR(REGEXEXTRACT((vlookup(A5751, 'OG Data Combined'!$A$2:$AQ6277,21,false)), ""\((.*?)\)""), """")"),"")</f>
        <v/>
      </c>
    </row>
    <row r="5752">
      <c r="A5752" s="143" t="s">
        <v>41964</v>
      </c>
      <c r="B5752" s="144" t="str">
        <f>vlookup(A5752, 'OG Data Combined'!$A$2:$Z6277,25,false)</f>
        <v>-</v>
      </c>
      <c r="D5752" t="str">
        <f>iferror(vlookup(A5752, 'OG Data Combined'!$A$2:$AQ6277,29,false),"")</f>
        <v>-</v>
      </c>
      <c r="E5752" t="str">
        <f>IFERROR(__xludf.DUMMYFUNCTION("IFERROR(REGEXEXTRACT((vlookup(A5752, 'OG Data Combined'!$A$2:$AQ6277,21,false)), ""\((.*?)\)""), """")"),"")</f>
        <v/>
      </c>
    </row>
    <row r="5753">
      <c r="A5753" s="143" t="s">
        <v>41965</v>
      </c>
      <c r="B5753" s="154" t="str">
        <f>vlookup(A5753, 'OG Data Combined'!$A$2:$Z6277,25,false)</f>
        <v/>
      </c>
      <c r="D5753" t="str">
        <f>iferror(vlookup(A5753, 'OG Data Combined'!$A$2:$AQ6277,29,false),"")</f>
        <v/>
      </c>
      <c r="E5753" t="str">
        <f>IFERROR(__xludf.DUMMYFUNCTION("IFERROR(REGEXEXTRACT((vlookup(A5753, 'OG Data Combined'!$A$2:$AQ6277,21,false)), ""\((.*?)\)""), """")"),"")</f>
        <v/>
      </c>
    </row>
    <row r="5754">
      <c r="A5754" s="143" t="s">
        <v>41966</v>
      </c>
      <c r="B5754" s="144" t="str">
        <f>vlookup(A5754, 'OG Data Combined'!$A$2:$Z6277,25,false)</f>
        <v>-</v>
      </c>
      <c r="D5754" t="str">
        <f>iferror(vlookup(A5754, 'OG Data Combined'!$A$2:$AQ6277,29,false),"")</f>
        <v>-</v>
      </c>
      <c r="E5754" t="str">
        <f>IFERROR(__xludf.DUMMYFUNCTION("IFERROR(REGEXEXTRACT((vlookup(A5754, 'OG Data Combined'!$A$2:$AQ6277,21,false)), ""\((.*?)\)""), """")"),"")</f>
        <v/>
      </c>
    </row>
    <row r="5755">
      <c r="A5755" s="143" t="s">
        <v>41967</v>
      </c>
      <c r="B5755" s="154" t="str">
        <f>vlookup(A5755, 'OG Data Combined'!$A$2:$Z6277,25,false)</f>
        <v/>
      </c>
      <c r="D5755" t="str">
        <f>iferror(vlookup(A5755, 'OG Data Combined'!$A$2:$AQ6277,29,false),"")</f>
        <v/>
      </c>
      <c r="E5755" t="str">
        <f>IFERROR(__xludf.DUMMYFUNCTION("IFERROR(REGEXEXTRACT((vlookup(A5755, 'OG Data Combined'!$A$2:$AQ6277,21,false)), ""\((.*?)\)""), """")"),"")</f>
        <v/>
      </c>
    </row>
    <row r="5756">
      <c r="A5756" s="143" t="s">
        <v>42450</v>
      </c>
      <c r="B5756" s="144" t="str">
        <f>vlookup(A5756, 'OG Data Combined'!$A$2:$Z6277,25,false)</f>
        <v>-</v>
      </c>
      <c r="D5756" t="str">
        <f>iferror(vlookup(A5756, 'OG Data Combined'!$A$2:$AQ6277,29,false),"")</f>
        <v>-</v>
      </c>
      <c r="E5756" t="str">
        <f>IFERROR(__xludf.DUMMYFUNCTION("IFERROR(REGEXEXTRACT((vlookup(A5756, 'OG Data Combined'!$A$2:$AQ6277,21,false)), ""\((.*?)\)""), """")"),"")</f>
        <v/>
      </c>
    </row>
    <row r="5757">
      <c r="A5757" s="143" t="s">
        <v>41968</v>
      </c>
      <c r="B5757" s="144" t="str">
        <f>vlookup(A5757, 'OG Data Combined'!$A$2:$Z6277,25,false)</f>
        <v>-</v>
      </c>
      <c r="D5757" t="str">
        <f>iferror(vlookup(A5757, 'OG Data Combined'!$A$2:$AQ6277,29,false),"")</f>
        <v>-</v>
      </c>
      <c r="E5757" t="str">
        <f>IFERROR(__xludf.DUMMYFUNCTION("IFERROR(REGEXEXTRACT((vlookup(A5757, 'OG Data Combined'!$A$2:$AQ6277,21,false)), ""\((.*?)\)""), """")"),"Second Email")</f>
        <v>Second Email</v>
      </c>
    </row>
    <row r="5758">
      <c r="A5758" s="143" t="s">
        <v>41969</v>
      </c>
      <c r="B5758" s="144" t="str">
        <f>vlookup(A5758, 'OG Data Combined'!$A$2:$Z6277,25,false)</f>
        <v>-</v>
      </c>
      <c r="D5758" t="str">
        <f>iferror(vlookup(A5758, 'OG Data Combined'!$A$2:$AQ6277,29,false),"")</f>
        <v>-</v>
      </c>
      <c r="E5758" t="str">
        <f>IFERROR(__xludf.DUMMYFUNCTION("IFERROR(REGEXEXTRACT((vlookup(A5758, 'OG Data Combined'!$A$2:$AQ6277,21,false)), ""\((.*?)\)""), """")"),"")</f>
        <v/>
      </c>
    </row>
    <row r="5759">
      <c r="A5759" s="143" t="s">
        <v>41971</v>
      </c>
      <c r="B5759" s="144" t="str">
        <f>vlookup(A5759, 'OG Data Combined'!$A$2:$Z6277,25,false)</f>
        <v>-</v>
      </c>
      <c r="D5759" t="str">
        <f>iferror(vlookup(A5759, 'OG Data Combined'!$A$2:$AQ6277,29,false),"")</f>
        <v>-</v>
      </c>
      <c r="E5759" t="str">
        <f>IFERROR(__xludf.DUMMYFUNCTION("IFERROR(REGEXEXTRACT((vlookup(A5759, 'OG Data Combined'!$A$2:$AQ6277,21,false)), ""\((.*?)\)""), """")"),"")</f>
        <v/>
      </c>
    </row>
    <row r="5760">
      <c r="A5760" s="143" t="s">
        <v>41972</v>
      </c>
      <c r="B5760" s="144" t="str">
        <f>vlookup(A5760, 'OG Data Combined'!$A$2:$Z6277,25,false)</f>
        <v>-</v>
      </c>
      <c r="D5760" t="str">
        <f>iferror(vlookup(A5760, 'OG Data Combined'!$A$2:$AQ6277,29,false),"")</f>
        <v>-</v>
      </c>
      <c r="E5760" t="str">
        <f>IFERROR(__xludf.DUMMYFUNCTION("IFERROR(REGEXEXTRACT((vlookup(A5760, 'OG Data Combined'!$A$2:$AQ6277,21,false)), ""\((.*?)\)""), """")"),"")</f>
        <v/>
      </c>
    </row>
    <row r="5761">
      <c r="A5761" s="143" t="s">
        <v>41973</v>
      </c>
      <c r="B5761" s="144" t="str">
        <f>vlookup(A5761, 'OG Data Combined'!$A$2:$Z6277,25,false)</f>
        <v>-</v>
      </c>
      <c r="D5761" t="str">
        <f>iferror(vlookup(A5761, 'OG Data Combined'!$A$2:$AQ6277,29,false),"")</f>
        <v>-</v>
      </c>
      <c r="E5761" t="str">
        <f>IFERROR(__xludf.DUMMYFUNCTION("IFERROR(REGEXEXTRACT((vlookup(A5761, 'OG Data Combined'!$A$2:$AQ6277,21,false)), ""\((.*?)\)""), """")"),"Distance")</f>
        <v>Distance</v>
      </c>
    </row>
    <row r="5762">
      <c r="A5762" s="143" t="s">
        <v>41974</v>
      </c>
      <c r="B5762" s="144" t="str">
        <f>vlookup(A5762, 'OG Data Combined'!$A$2:$Z6277,25,false)</f>
        <v>-</v>
      </c>
      <c r="D5762" t="str">
        <f>iferror(vlookup(A5762, 'OG Data Combined'!$A$2:$AQ6277,29,false),"")</f>
        <v>-</v>
      </c>
      <c r="E5762" t="str">
        <f>IFERROR(__xludf.DUMMYFUNCTION("IFERROR(REGEXEXTRACT((vlookup(A5762, 'OG Data Combined'!$A$2:$AQ6277,21,false)), ""\((.*?)\)""), """")"),"Distance")</f>
        <v>Distance</v>
      </c>
    </row>
    <row r="5763">
      <c r="A5763" s="143" t="s">
        <v>41975</v>
      </c>
      <c r="B5763" s="166" t="str">
        <f>vlookup(A5763, 'OG Data Combined'!$A$2:$Z6277,25,false)</f>
        <v>https://twitter.com/k80walks</v>
      </c>
      <c r="D5763" t="str">
        <f>iferror(vlookup(A5763, 'OG Data Combined'!$A$2:$AQ6277,29,false),"")</f>
        <v>-</v>
      </c>
      <c r="E5763" t="str">
        <f>IFERROR(__xludf.DUMMYFUNCTION("IFERROR(REGEXEXTRACT((vlookup(A5763, 'OG Data Combined'!$A$2:$AQ6277,21,false)), ""\((.*?)\)""), """")"),"Distance")</f>
        <v>Distance</v>
      </c>
    </row>
    <row r="5764">
      <c r="A5764" s="143" t="s">
        <v>41976</v>
      </c>
      <c r="B5764" s="166" t="str">
        <f>vlookup(A5764, 'OG Data Combined'!$A$2:$Z6277,25,false)</f>
        <v>https://x.com/coreyaj34</v>
      </c>
      <c r="D5764" t="str">
        <f>iferror(vlookup(A5764, 'OG Data Combined'!$A$2:$AQ6277,29,false),"")</f>
        <v>-</v>
      </c>
      <c r="E5764" t="str">
        <f>IFERROR(__xludf.DUMMYFUNCTION("IFERROR(REGEXEXTRACT((vlookup(A5764, 'OG Data Combined'!$A$2:$AQ6277,21,false)), ""\((.*?)\)""), """")"),"Distance")</f>
        <v>Distance</v>
      </c>
    </row>
    <row r="5765">
      <c r="A5765" s="143" t="s">
        <v>41977</v>
      </c>
      <c r="B5765" s="144" t="str">
        <f>vlookup(A5765, 'OG Data Combined'!$A$2:$Z6277,25,false)</f>
        <v>-</v>
      </c>
      <c r="D5765" t="str">
        <f>iferror(vlookup(A5765, 'OG Data Combined'!$A$2:$AQ6277,29,false),"")</f>
        <v>-</v>
      </c>
      <c r="E5765" t="str">
        <f>IFERROR(__xludf.DUMMYFUNCTION("IFERROR(REGEXEXTRACT((vlookup(A5765, 'OG Data Combined'!$A$2:$AQ6277,21,false)), ""\((.*?)\)""), """")"),"")</f>
        <v/>
      </c>
    </row>
    <row r="5766">
      <c r="A5766" s="143" t="s">
        <v>41978</v>
      </c>
      <c r="B5766" s="144" t="str">
        <f>vlookup(A5766, 'OG Data Combined'!$A$2:$Z6277,25,false)</f>
        <v>-</v>
      </c>
      <c r="D5766" t="str">
        <f>iferror(vlookup(A5766, 'OG Data Combined'!$A$2:$AQ6277,29,false),"")</f>
        <v>-</v>
      </c>
      <c r="E5766" t="str">
        <f>IFERROR(__xludf.DUMMYFUNCTION("IFERROR(REGEXEXTRACT((vlookup(A5766, 'OG Data Combined'!$A$2:$AQ6277,21,false)), ""\((.*?)\)""), """")"),"")</f>
        <v/>
      </c>
    </row>
    <row r="5767">
      <c r="A5767" s="143" t="s">
        <v>41979</v>
      </c>
      <c r="B5767" s="144" t="str">
        <f>vlookup(A5767, 'OG Data Combined'!$A$2:$Z6277,25,false)</f>
        <v>-</v>
      </c>
      <c r="D5767" t="str">
        <f>iferror(vlookup(A5767, 'OG Data Combined'!$A$2:$AQ6277,29,false),"")</f>
        <v>-</v>
      </c>
      <c r="E5767" t="str">
        <f>IFERROR(__xludf.DUMMYFUNCTION("IFERROR(REGEXEXTRACT((vlookup(A5767, 'OG Data Combined'!$A$2:$AQ6277,21,false)), ""\((.*?)\)""), """")"),"")</f>
        <v/>
      </c>
    </row>
    <row r="5768">
      <c r="A5768" s="143" t="s">
        <v>41980</v>
      </c>
      <c r="B5768" s="144" t="str">
        <f>vlookup(A5768, 'OG Data Combined'!$A$2:$Z6277,25,false)</f>
        <v>-</v>
      </c>
      <c r="D5768" t="str">
        <f>iferror(vlookup(A5768, 'OG Data Combined'!$A$2:$AQ6277,29,false),"")</f>
        <v>-</v>
      </c>
      <c r="E5768" t="str">
        <f>IFERROR(__xludf.DUMMYFUNCTION("IFERROR(REGEXEXTRACT((vlookup(A5768, 'OG Data Combined'!$A$2:$AQ6277,21,false)), ""\((.*?)\)""), """")"),"")</f>
        <v/>
      </c>
    </row>
    <row r="5769">
      <c r="A5769" s="143" t="s">
        <v>41981</v>
      </c>
      <c r="B5769" s="144" t="str">
        <f>vlookup(A5769, 'OG Data Combined'!$A$2:$Z6277,25,false)</f>
        <v>-</v>
      </c>
      <c r="D5769" t="str">
        <f>iferror(vlookup(A5769, 'OG Data Combined'!$A$2:$AQ6277,29,false),"")</f>
        <v>-</v>
      </c>
      <c r="E5769" t="str">
        <f>IFERROR(__xludf.DUMMYFUNCTION("IFERROR(REGEXEXTRACT((vlookup(A5769, 'OG Data Combined'!$A$2:$AQ6277,21,false)), ""\((.*?)\)""), """")"),"")</f>
        <v/>
      </c>
    </row>
    <row r="5770">
      <c r="A5770" s="143" t="s">
        <v>41982</v>
      </c>
      <c r="B5770" s="144" t="str">
        <f>vlookup(A5770, 'OG Data Combined'!$A$2:$Z6277,25,false)</f>
        <v>-</v>
      </c>
      <c r="D5770" t="str">
        <f>iferror(vlookup(A5770, 'OG Data Combined'!$A$2:$AQ6277,29,false),"")</f>
        <v>-</v>
      </c>
      <c r="E5770" t="str">
        <f>IFERROR(__xludf.DUMMYFUNCTION("IFERROR(REGEXEXTRACT((vlookup(A5770, 'OG Data Combined'!$A$2:$AQ6277,21,false)), ""\((.*?)\)""), """")"),"")</f>
        <v/>
      </c>
    </row>
    <row r="5771">
      <c r="A5771" s="143" t="s">
        <v>41983</v>
      </c>
      <c r="B5771" t="str">
        <f>iferror(vlookup(A5771, 'OG Data Combined'!$A$2:$Z6277,25,false),"")</f>
        <v>-</v>
      </c>
      <c r="D5771" t="str">
        <f>iferror(vlookup(A5771, 'OG Data Combined'!$A$2:$AQ6277,29,false),"")</f>
        <v>-</v>
      </c>
      <c r="E5771" t="str">
        <f>IFERROR(__xludf.DUMMYFUNCTION("IFERROR(REGEXEXTRACT((vlookup(A5771, 'OG Data Combined'!$A$2:$AQ6277,21,false)), ""\((.*?)\)""), """")"),"")</f>
        <v/>
      </c>
    </row>
    <row r="5772">
      <c r="A5772" s="143" t="s">
        <v>41984</v>
      </c>
      <c r="B5772" t="str">
        <f>iferror(vlookup(A5772, 'OG Data Combined'!$A$2:$Z6277,25,false),"")</f>
        <v>-</v>
      </c>
      <c r="D5772" t="str">
        <f>iferror(vlookup(A5772, 'OG Data Combined'!$A$2:$AQ6277,29,false),"")</f>
        <v>-</v>
      </c>
      <c r="E5772" t="str">
        <f>IFERROR(__xludf.DUMMYFUNCTION("IFERROR(REGEXEXTRACT((vlookup(A5772, 'OG Data Combined'!$A$2:$AQ6277,21,false)), ""\((.*?)\)""), """")"),"")</f>
        <v/>
      </c>
    </row>
    <row r="5773">
      <c r="A5773" s="143" t="s">
        <v>41985</v>
      </c>
      <c r="B5773" t="str">
        <f>iferror(vlookup(A5773, 'OG Data Combined'!$A$2:$Z6277,25,false),"")</f>
        <v>-</v>
      </c>
      <c r="D5773" t="str">
        <f>iferror(vlookup(A5773, 'OG Data Combined'!$A$2:$AQ6277,29,false),"")</f>
        <v>-</v>
      </c>
      <c r="E5773" t="str">
        <f>IFERROR(__xludf.DUMMYFUNCTION("IFERROR(REGEXEXTRACT((vlookup(A5773, 'OG Data Combined'!$A$2:$AQ6277,21,false)), ""\((.*?)\)""), """")"),"")</f>
        <v/>
      </c>
    </row>
    <row r="5774">
      <c r="A5774" s="143" t="s">
        <v>41986</v>
      </c>
      <c r="B5774" t="str">
        <f>iferror(vlookup(A5774, 'OG Data Combined'!$A$2:$Z6277,25,false),"")</f>
        <v>-</v>
      </c>
      <c r="D5774" t="str">
        <f>iferror(vlookup(A5774, 'OG Data Combined'!$A$2:$AQ6277,29,false),"")</f>
        <v>-</v>
      </c>
      <c r="E5774" t="str">
        <f>IFERROR(__xludf.DUMMYFUNCTION("IFERROR(REGEXEXTRACT((vlookup(A5774, 'OG Data Combined'!$A$2:$AQ6277,21,false)), ""\((.*?)\)""), """")"),"")</f>
        <v/>
      </c>
    </row>
    <row r="5775">
      <c r="A5775" s="143" t="s">
        <v>41987</v>
      </c>
      <c r="B5775" t="str">
        <f>iferror(vlookup(A5775, 'OG Data Combined'!$A$2:$Z6277,25,false),"")</f>
        <v>-</v>
      </c>
      <c r="D5775" t="str">
        <f>iferror(vlookup(A5775, 'OG Data Combined'!$A$2:$AQ6277,29,false),"")</f>
        <v>-</v>
      </c>
      <c r="E5775" t="str">
        <f>IFERROR(__xludf.DUMMYFUNCTION("IFERROR(REGEXEXTRACT((vlookup(A5775, 'OG Data Combined'!$A$2:$AQ6277,21,false)), ""\((.*?)\)""), """")"),"Throws")</f>
        <v>Throws</v>
      </c>
    </row>
    <row r="5776">
      <c r="A5776" s="143" t="s">
        <v>41988</v>
      </c>
      <c r="B5776" t="str">
        <f>iferror(vlookup(A5776, 'OG Data Combined'!$A$2:$Z6277,25,false),"")</f>
        <v>-</v>
      </c>
      <c r="D5776" t="str">
        <f>iferror(vlookup(A5776, 'OG Data Combined'!$A$2:$AQ6277,29,false),"")</f>
        <v>-</v>
      </c>
      <c r="E5776" t="str">
        <f>IFERROR(__xludf.DUMMYFUNCTION("IFERROR(REGEXEXTRACT((vlookup(A5776, 'OG Data Combined'!$A$2:$AQ6277,21,false)), ""\((.*?)\)""), """")"),"Pole Vault")</f>
        <v>Pole Vault</v>
      </c>
    </row>
    <row r="5777">
      <c r="A5777" s="143" t="s">
        <v>41989</v>
      </c>
      <c r="B5777" t="str">
        <f>iferror(vlookup(A5777, 'OG Data Combined'!$A$2:$Z6277,25,false),"")</f>
        <v>-</v>
      </c>
      <c r="D5777" t="str">
        <f>iferror(vlookup(A5777, 'OG Data Combined'!$A$2:$AQ6277,29,false),"")</f>
        <v>-</v>
      </c>
      <c r="E5777" t="str">
        <f>IFERROR(__xludf.DUMMYFUNCTION("IFERROR(REGEXEXTRACT((vlookup(A5777, 'OG Data Combined'!$A$2:$AQ6277,21,false)), ""\((.*?)\)""), """")"),"Distance")</f>
        <v>Distance</v>
      </c>
    </row>
    <row r="5778">
      <c r="B5778" t="str">
        <f>iferror(vlookup(A5778, 'OG Data Combined'!$A$2:$Z6277,25,false),"")</f>
        <v/>
      </c>
      <c r="D5778" t="str">
        <f>iferror(vlookup(A5778, 'OG Data Combined'!$A$2:$AQ6277,29,false),"")</f>
        <v/>
      </c>
      <c r="E5778" t="str">
        <f>IFERROR(__xludf.DUMMYFUNCTION("IFERROR(REGEXEXTRACT((vlookup(A5778, 'OG Data Combined'!$A$2:$AQ6277,21,false)), ""\((.*?)\)""), """")"),"")</f>
        <v/>
      </c>
    </row>
    <row r="5779">
      <c r="B5779" t="str">
        <f>iferror(vlookup(A5779, 'OG Data Combined'!$A$2:$Z6277,25,false),"")</f>
        <v/>
      </c>
      <c r="D5779" t="str">
        <f>iferror(vlookup(A5779, 'OG Data Combined'!$A$2:$AQ6277,29,false),"")</f>
        <v/>
      </c>
      <c r="E5779" t="str">
        <f>IFERROR(__xludf.DUMMYFUNCTION("IFERROR(REGEXEXTRACT((vlookup(A5779, 'OG Data Combined'!$A$2:$AQ6277,21,false)), ""\((.*?)\)""), """")"),"")</f>
        <v/>
      </c>
    </row>
    <row r="5780">
      <c r="B5780" t="str">
        <f>iferror(vlookup(A5780, 'OG Data Combined'!$A$2:$Z6277,25,false),"")</f>
        <v/>
      </c>
      <c r="D5780" t="str">
        <f>iferror(vlookup(A5780, 'OG Data Combined'!$A$2:$AQ6277,29,false),"")</f>
        <v/>
      </c>
      <c r="E5780" t="str">
        <f>IFERROR(__xludf.DUMMYFUNCTION("IFERROR(REGEXEXTRACT((vlookup(A5780, 'OG Data Combined'!$A$2:$AQ6277,21,false)), ""\((.*?)\)""), """")"),"")</f>
        <v/>
      </c>
    </row>
    <row r="5781">
      <c r="B5781" t="str">
        <f>iferror(vlookup(A5781, 'OG Data Combined'!$A$2:$Z6277,25,false),"")</f>
        <v/>
      </c>
      <c r="D5781" t="str">
        <f>iferror(vlookup(A5781, 'OG Data Combined'!$A$2:$AQ6277,29,false),"")</f>
        <v/>
      </c>
      <c r="E5781" t="str">
        <f>IFERROR(__xludf.DUMMYFUNCTION("IFERROR(REGEXEXTRACT((vlookup(A5781, 'OG Data Combined'!$A$2:$AQ6277,21,false)), ""\((.*?)\)""), """")"),"")</f>
        <v/>
      </c>
    </row>
    <row r="5782">
      <c r="B5782" t="str">
        <f>iferror(vlookup(A5782, 'OG Data Combined'!$A$2:$Z6277,25,false),"")</f>
        <v/>
      </c>
      <c r="D5782" t="str">
        <f>iferror(vlookup(A5782, 'OG Data Combined'!$A$2:$AQ6277,29,false),"")</f>
        <v/>
      </c>
      <c r="E5782" t="str">
        <f>IFERROR(__xludf.DUMMYFUNCTION("IFERROR(REGEXEXTRACT((vlookup(A5782, 'OG Data Combined'!$A$2:$AQ6277,21,false)), ""\((.*?)\)""), """")"),"")</f>
        <v/>
      </c>
    </row>
    <row r="5783">
      <c r="B5783" t="str">
        <f>iferror(vlookup(A5783, 'OG Data Combined'!$A$2:$Z6277,25,false),"")</f>
        <v/>
      </c>
      <c r="D5783" t="str">
        <f>iferror(vlookup(A5783, 'OG Data Combined'!$A$2:$AQ6277,29,false),"")</f>
        <v/>
      </c>
      <c r="E5783" t="str">
        <f>IFERROR(__xludf.DUMMYFUNCTION("IFERROR(REGEXEXTRACT((vlookup(A5783, 'OG Data Combined'!$A$2:$AQ6277,21,false)), ""\((.*?)\)""), """")"),"")</f>
        <v/>
      </c>
    </row>
    <row r="5784">
      <c r="B5784" t="str">
        <f>iferror(vlookup(A5784, 'OG Data Combined'!$A$2:$Z6277,25,false),"")</f>
        <v/>
      </c>
      <c r="D5784" t="str">
        <f>iferror(vlookup(A5784, 'OG Data Combined'!$A$2:$AQ6277,29,false),"")</f>
        <v/>
      </c>
      <c r="E5784" t="str">
        <f>IFERROR(__xludf.DUMMYFUNCTION("IFERROR(REGEXEXTRACT((vlookup(A5784, 'OG Data Combined'!$A$2:$AQ6277,21,false)), ""\((.*?)\)""), """")"),"")</f>
        <v/>
      </c>
    </row>
    <row r="5785">
      <c r="B5785" t="str">
        <f>iferror(vlookup(A5785, 'OG Data Combined'!$A$2:$Z6277,25,false),"")</f>
        <v/>
      </c>
      <c r="D5785" t="str">
        <f>iferror(vlookup(A5785, 'OG Data Combined'!$A$2:$AQ6277,29,false),"")</f>
        <v/>
      </c>
      <c r="E5785" t="str">
        <f>IFERROR(__xludf.DUMMYFUNCTION("IFERROR(REGEXEXTRACT((vlookup(A5785, 'OG Data Combined'!$A$2:$AQ6277,21,false)), ""\((.*?)\)""), """")"),"")</f>
        <v/>
      </c>
    </row>
    <row r="5786">
      <c r="B5786" t="str">
        <f>iferror(vlookup(A5786, 'OG Data Combined'!$A$2:$Z6277,25,false),"")</f>
        <v/>
      </c>
      <c r="D5786" t="str">
        <f>iferror(vlookup(A5786, 'OG Data Combined'!$A$2:$AQ6277,29,false),"")</f>
        <v/>
      </c>
      <c r="E5786" t="str">
        <f>IFERROR(__xludf.DUMMYFUNCTION("IFERROR(REGEXEXTRACT((vlookup(A5786, 'OG Data Combined'!$A$2:$AQ6277,21,false)), ""\((.*?)\)""), """")"),"")</f>
        <v/>
      </c>
    </row>
    <row r="5787">
      <c r="B5787" t="str">
        <f>iferror(vlookup(A5787, 'OG Data Combined'!$A$2:$Z6277,25,false),"")</f>
        <v/>
      </c>
      <c r="D5787" t="str">
        <f>iferror(vlookup(A5787, 'OG Data Combined'!$A$2:$AQ6277,29,false),"")</f>
        <v/>
      </c>
      <c r="E5787" t="str">
        <f>IFERROR(__xludf.DUMMYFUNCTION("IFERROR(REGEXEXTRACT((vlookup(A5787, 'OG Data Combined'!$A$2:$AQ6277,21,false)), ""\((.*?)\)""), """")"),"")</f>
        <v/>
      </c>
    </row>
    <row r="5788">
      <c r="B5788" t="str">
        <f>iferror(vlookup(A5788, 'OG Data Combined'!$A$2:$Z6277,25,false),"")</f>
        <v/>
      </c>
      <c r="D5788" t="str">
        <f>iferror(vlookup(A5788, 'OG Data Combined'!$A$2:$AQ6277,29,false),"")</f>
        <v/>
      </c>
      <c r="E5788" t="str">
        <f>IFERROR(__xludf.DUMMYFUNCTION("IFERROR(REGEXEXTRACT((vlookup(A5788, 'OG Data Combined'!$A$2:$AQ6277,21,false)), ""\((.*?)\)""), """")"),"")</f>
        <v/>
      </c>
    </row>
    <row r="5789">
      <c r="B5789" t="str">
        <f>iferror(vlookup(A5789, 'OG Data Combined'!$A$2:$Z6277,25,false),"")</f>
        <v/>
      </c>
      <c r="D5789" t="str">
        <f>iferror(vlookup(A5789, 'OG Data Combined'!$A$2:$AQ6277,29,false),"")</f>
        <v/>
      </c>
      <c r="E5789" t="str">
        <f>IFERROR(__xludf.DUMMYFUNCTION("IFERROR(REGEXEXTRACT((vlookup(A5789, 'OG Data Combined'!$A$2:$AQ6277,21,false)), ""\((.*?)\)""), """")"),"")</f>
        <v/>
      </c>
    </row>
    <row r="5790">
      <c r="B5790" t="str">
        <f>iferror(vlookup(A5790, 'OG Data Combined'!$A$2:$Z6277,25,false),"")</f>
        <v/>
      </c>
      <c r="D5790" t="str">
        <f>iferror(vlookup(A5790, 'OG Data Combined'!$A$2:$AQ6277,29,false),"")</f>
        <v/>
      </c>
      <c r="E5790" t="str">
        <f>IFERROR(__xludf.DUMMYFUNCTION("IFERROR(REGEXEXTRACT((vlookup(A5790, 'OG Data Combined'!$A$2:$AQ6277,21,false)), ""\((.*?)\)""), """")"),"")</f>
        <v/>
      </c>
    </row>
    <row r="5791">
      <c r="B5791" t="str">
        <f>iferror(vlookup(A5791, 'OG Data Combined'!$A$2:$Z6277,25,false),"")</f>
        <v/>
      </c>
      <c r="D5791" t="str">
        <f>iferror(vlookup(A5791, 'OG Data Combined'!$A$2:$AQ6277,29,false),"")</f>
        <v/>
      </c>
      <c r="E5791" t="str">
        <f>IFERROR(__xludf.DUMMYFUNCTION("IFERROR(REGEXEXTRACT((vlookup(A5791, 'OG Data Combined'!$A$2:$AQ6277,21,false)), ""\((.*?)\)""), """")"),"")</f>
        <v/>
      </c>
    </row>
    <row r="5792">
      <c r="B5792" t="str">
        <f>iferror(vlookup(A5792, 'OG Data Combined'!$A$2:$Z6277,25,false),"")</f>
        <v/>
      </c>
      <c r="D5792" t="str">
        <f>iferror(vlookup(A5792, 'OG Data Combined'!$A$2:$AQ6277,29,false),"")</f>
        <v/>
      </c>
      <c r="E5792" t="str">
        <f>IFERROR(__xludf.DUMMYFUNCTION("IFERROR(REGEXEXTRACT((vlookup(A5792, 'OG Data Combined'!$A$2:$AQ6277,21,false)), ""\((.*?)\)""), """")"),"")</f>
        <v/>
      </c>
    </row>
    <row r="5793">
      <c r="B5793" t="str">
        <f>iferror(vlookup(A5793, 'OG Data Combined'!$A$2:$Z6277,25,false),"")</f>
        <v/>
      </c>
      <c r="D5793" t="str">
        <f>iferror(vlookup(A5793, 'OG Data Combined'!$A$2:$AQ6277,29,false),"")</f>
        <v/>
      </c>
      <c r="E5793" t="str">
        <f>IFERROR(__xludf.DUMMYFUNCTION("IFERROR(REGEXEXTRACT((vlookup(A5793, 'OG Data Combined'!$A$2:$AQ6277,21,false)), ""\((.*?)\)""), """")"),"")</f>
        <v/>
      </c>
    </row>
    <row r="5794">
      <c r="B5794" t="str">
        <f>iferror(vlookup(A5794, 'OG Data Combined'!$A$2:$Z6277,25,false),"")</f>
        <v/>
      </c>
      <c r="D5794" t="str">
        <f>iferror(vlookup(A5794, 'OG Data Combined'!$A$2:$AQ6277,29,false),"")</f>
        <v/>
      </c>
      <c r="E5794" t="str">
        <f>IFERROR(__xludf.DUMMYFUNCTION("IFERROR(REGEXEXTRACT((vlookup(A5794, 'OG Data Combined'!$A$2:$AQ6277,21,false)), ""\((.*?)\)""), """")"),"")</f>
        <v/>
      </c>
    </row>
    <row r="5795">
      <c r="B5795" t="str">
        <f>iferror(vlookup(A5795, 'OG Data Combined'!$A$2:$Z6277,25,false),"")</f>
        <v/>
      </c>
      <c r="D5795" t="str">
        <f>iferror(vlookup(A5795, 'OG Data Combined'!$A$2:$AQ6277,29,false),"")</f>
        <v/>
      </c>
      <c r="E5795" t="str">
        <f>IFERROR(__xludf.DUMMYFUNCTION("IFERROR(REGEXEXTRACT((vlookup(A5795, 'OG Data Combined'!$A$2:$AQ6277,21,false)), ""\((.*?)\)""), """")"),"")</f>
        <v/>
      </c>
    </row>
    <row r="5796">
      <c r="B5796" t="str">
        <f>iferror(vlookup(A5796, 'OG Data Combined'!$A$2:$Z6277,25,false),"")</f>
        <v/>
      </c>
      <c r="D5796" t="str">
        <f>iferror(vlookup(A5796, 'OG Data Combined'!$A$2:$AQ6277,29,false),"")</f>
        <v/>
      </c>
      <c r="E5796" t="str">
        <f>IFERROR(__xludf.DUMMYFUNCTION("IFERROR(REGEXEXTRACT((vlookup(A5796, 'OG Data Combined'!$A$2:$AQ6277,21,false)), ""\((.*?)\)""), """")"),"")</f>
        <v/>
      </c>
    </row>
    <row r="5797">
      <c r="B5797" t="str">
        <f>iferror(vlookup(A5797, 'OG Data Combined'!$A$2:$Z6277,25,false),"")</f>
        <v/>
      </c>
      <c r="D5797" t="str">
        <f>iferror(vlookup(A5797, 'OG Data Combined'!$A$2:$AQ6277,29,false),"")</f>
        <v/>
      </c>
      <c r="E5797" t="str">
        <f>IFERROR(__xludf.DUMMYFUNCTION("IFERROR(REGEXEXTRACT((vlookup(A5797, 'OG Data Combined'!$A$2:$AQ6277,21,false)), ""\((.*?)\)""), """")"),"")</f>
        <v/>
      </c>
    </row>
    <row r="5798">
      <c r="B5798" t="str">
        <f>iferror(vlookup(A5798, 'OG Data Combined'!$A$2:$Z6277,25,false),"")</f>
        <v/>
      </c>
      <c r="D5798" t="str">
        <f>iferror(vlookup(A5798, 'OG Data Combined'!$A$2:$AQ6277,29,false),"")</f>
        <v/>
      </c>
      <c r="E5798" t="str">
        <f>IFERROR(__xludf.DUMMYFUNCTION("IFERROR(REGEXEXTRACT((vlookup(A5798, 'OG Data Combined'!$A$2:$AQ6277,21,false)), ""\((.*?)\)""), """")"),"")</f>
        <v/>
      </c>
    </row>
    <row r="5799">
      <c r="B5799" t="str">
        <f>iferror(vlookup(A5799, 'OG Data Combined'!$A$2:$Z6277,25,false),"")</f>
        <v/>
      </c>
      <c r="D5799" t="str">
        <f>iferror(vlookup(A5799, 'OG Data Combined'!$A$2:$AQ6277,29,false),"")</f>
        <v/>
      </c>
      <c r="E5799" t="str">
        <f>IFERROR(__xludf.DUMMYFUNCTION("IFERROR(REGEXEXTRACT((vlookup(A5799, 'OG Data Combined'!$A$2:$AQ6277,21,false)), ""\((.*?)\)""), """")"),"")</f>
        <v/>
      </c>
    </row>
    <row r="5800">
      <c r="B5800" t="str">
        <f>iferror(vlookup(A5800, 'OG Data Combined'!$A$2:$Z6277,25,false),"")</f>
        <v/>
      </c>
      <c r="D5800" t="str">
        <f>iferror(vlookup(A5800, 'OG Data Combined'!$A$2:$AQ6277,29,false),"")</f>
        <v/>
      </c>
      <c r="E5800" t="str">
        <f>IFERROR(__xludf.DUMMYFUNCTION("IFERROR(REGEXEXTRACT((vlookup(A5800, 'OG Data Combined'!$A$2:$AQ6277,21,false)), ""\((.*?)\)""), """")"),"")</f>
        <v/>
      </c>
    </row>
    <row r="5801">
      <c r="B5801" t="str">
        <f>iferror(vlookup(A5801, 'OG Data Combined'!$A$2:$Z6277,25,false),"")</f>
        <v/>
      </c>
      <c r="D5801" t="str">
        <f>iferror(vlookup(A5801, 'OG Data Combined'!$A$2:$AQ6277,29,false),"")</f>
        <v/>
      </c>
      <c r="E5801" t="str">
        <f>IFERROR(__xludf.DUMMYFUNCTION("IFERROR(REGEXEXTRACT((vlookup(A5801, 'OG Data Combined'!$A$2:$AQ6277,21,false)), ""\((.*?)\)""), """")"),"")</f>
        <v/>
      </c>
    </row>
    <row r="5802">
      <c r="B5802" t="str">
        <f>iferror(vlookup(A5802, 'OG Data Combined'!$A$2:$Z6277,25,false),"")</f>
        <v/>
      </c>
      <c r="D5802" t="str">
        <f>iferror(vlookup(A5802, 'OG Data Combined'!$A$2:$AQ6277,29,false),"")</f>
        <v/>
      </c>
      <c r="E5802" t="str">
        <f>IFERROR(__xludf.DUMMYFUNCTION("IFERROR(REGEXEXTRACT((vlookup(A5802, 'OG Data Combined'!$A$2:$AQ6277,21,false)), ""\((.*?)\)""), """")"),"")</f>
        <v/>
      </c>
    </row>
    <row r="5803">
      <c r="B5803" t="str">
        <f>iferror(vlookup(A5803, 'OG Data Combined'!$A$2:$Z6277,25,false),"")</f>
        <v/>
      </c>
      <c r="D5803" t="str">
        <f>iferror(vlookup(A5803, 'OG Data Combined'!$A$2:$AQ6277,29,false),"")</f>
        <v/>
      </c>
      <c r="E5803" t="str">
        <f>IFERROR(__xludf.DUMMYFUNCTION("IFERROR(REGEXEXTRACT((vlookup(A5803, 'OG Data Combined'!$A$2:$AQ6277,21,false)), ""\((.*?)\)""), """")"),"")</f>
        <v/>
      </c>
    </row>
    <row r="5804">
      <c r="B5804" t="str">
        <f>iferror(vlookup(A5804, 'OG Data Combined'!$A$2:$Z6277,25,false),"")</f>
        <v/>
      </c>
      <c r="D5804" t="str">
        <f>iferror(vlookup(A5804, 'OG Data Combined'!$A$2:$AQ6277,29,false),"")</f>
        <v/>
      </c>
      <c r="E5804" t="str">
        <f>IFERROR(__xludf.DUMMYFUNCTION("IFERROR(REGEXEXTRACT((vlookup(A5804, 'OG Data Combined'!$A$2:$AQ6277,21,false)), ""\((.*?)\)""), """")"),"")</f>
        <v/>
      </c>
    </row>
    <row r="5805">
      <c r="B5805" t="str">
        <f>iferror(vlookup(A5805, 'OG Data Combined'!$A$2:$Z6277,25,false),"")</f>
        <v/>
      </c>
      <c r="D5805" t="str">
        <f>iferror(vlookup(A5805, 'OG Data Combined'!$A$2:$AQ6277,29,false),"")</f>
        <v/>
      </c>
      <c r="E5805" t="str">
        <f>IFERROR(__xludf.DUMMYFUNCTION("IFERROR(REGEXEXTRACT((vlookup(A5805, 'OG Data Combined'!$A$2:$AQ6277,21,false)), ""\((.*?)\)""), """")"),"")</f>
        <v/>
      </c>
    </row>
    <row r="5806">
      <c r="B5806" t="str">
        <f>iferror(vlookup(A5806, 'OG Data Combined'!$A$2:$Z6277,25,false),"")</f>
        <v/>
      </c>
      <c r="D5806" t="str">
        <f>iferror(vlookup(A5806, 'OG Data Combined'!$A$2:$AQ6277,29,false),"")</f>
        <v/>
      </c>
      <c r="E5806" t="str">
        <f>IFERROR(__xludf.DUMMYFUNCTION("IFERROR(REGEXEXTRACT((vlookup(A5806, 'OG Data Combined'!$A$2:$AQ6277,21,false)), ""\((.*?)\)""), """")"),"")</f>
        <v/>
      </c>
    </row>
    <row r="5807">
      <c r="B5807" t="str">
        <f>iferror(vlookup(A5807, 'OG Data Combined'!$A$2:$Z6277,25,false),"")</f>
        <v/>
      </c>
      <c r="D5807" t="str">
        <f>iferror(vlookup(A5807, 'OG Data Combined'!$A$2:$AQ6277,29,false),"")</f>
        <v/>
      </c>
      <c r="E5807" t="str">
        <f>IFERROR(__xludf.DUMMYFUNCTION("IFERROR(REGEXEXTRACT((vlookup(A5807, 'OG Data Combined'!$A$2:$AQ6277,21,false)), ""\((.*?)\)""), """")"),"")</f>
        <v/>
      </c>
    </row>
    <row r="5808">
      <c r="B5808" t="str">
        <f>iferror(vlookup(A5808, 'OG Data Combined'!$A$2:$Z6277,25,false),"")</f>
        <v/>
      </c>
      <c r="D5808" t="str">
        <f>iferror(vlookup(A5808, 'OG Data Combined'!$A$2:$AQ6277,29,false),"")</f>
        <v/>
      </c>
      <c r="E5808" t="str">
        <f>IFERROR(__xludf.DUMMYFUNCTION("IFERROR(REGEXEXTRACT((vlookup(A5808, 'OG Data Combined'!$A$2:$AQ6277,21,false)), ""\((.*?)\)""), """")"),"")</f>
        <v/>
      </c>
    </row>
    <row r="5809">
      <c r="B5809" t="str">
        <f>iferror(vlookup(A5809, 'OG Data Combined'!$A$2:$Z6277,25,false),"")</f>
        <v/>
      </c>
      <c r="D5809" t="str">
        <f>iferror(vlookup(A5809, 'OG Data Combined'!$A$2:$AQ6277,29,false),"")</f>
        <v/>
      </c>
      <c r="E5809" t="str">
        <f>IFERROR(__xludf.DUMMYFUNCTION("IFERROR(REGEXEXTRACT((vlookup(A5809, 'OG Data Combined'!$A$2:$AQ6277,21,false)), ""\((.*?)\)""), """")"),"")</f>
        <v/>
      </c>
    </row>
    <row r="5810">
      <c r="B5810" t="str">
        <f>iferror(vlookup(A5810, 'OG Data Combined'!$A$2:$Z6277,25,false),"")</f>
        <v/>
      </c>
      <c r="D5810" t="str">
        <f>iferror(vlookup(A5810, 'OG Data Combined'!$A$2:$AQ6277,29,false),"")</f>
        <v/>
      </c>
      <c r="E5810" t="str">
        <f>IFERROR(__xludf.DUMMYFUNCTION("IFERROR(REGEXEXTRACT((vlookup(A5810, 'OG Data Combined'!$A$2:$AQ6277,21,false)), ""\((.*?)\)""), """")"),"")</f>
        <v/>
      </c>
    </row>
    <row r="5811">
      <c r="B5811" t="str">
        <f>iferror(vlookup(A5811, 'OG Data Combined'!$A$2:$Z6277,25,false),"")</f>
        <v/>
      </c>
      <c r="D5811" t="str">
        <f>iferror(vlookup(A5811, 'OG Data Combined'!$A$2:$AQ6277,29,false),"")</f>
        <v/>
      </c>
      <c r="E5811" t="str">
        <f>IFERROR(__xludf.DUMMYFUNCTION("IFERROR(REGEXEXTRACT((vlookup(A5811, 'OG Data Combined'!$A$2:$AQ6277,21,false)), ""\((.*?)\)""), """")"),"")</f>
        <v/>
      </c>
    </row>
    <row r="5812">
      <c r="B5812" t="str">
        <f>iferror(vlookup(A5812, 'OG Data Combined'!$A$2:$Z6277,25,false),"")</f>
        <v/>
      </c>
      <c r="D5812" t="str">
        <f>iferror(vlookup(A5812, 'OG Data Combined'!$A$2:$AQ6277,29,false),"")</f>
        <v/>
      </c>
      <c r="E5812" t="str">
        <f>IFERROR(__xludf.DUMMYFUNCTION("IFERROR(REGEXEXTRACT((vlookup(A5812, 'OG Data Combined'!$A$2:$AQ6277,21,false)), ""\((.*?)\)""), """")"),"")</f>
        <v/>
      </c>
    </row>
    <row r="5813">
      <c r="B5813" t="str">
        <f>iferror(vlookup(A5813, 'OG Data Combined'!$A$2:$Z6277,25,false),"")</f>
        <v/>
      </c>
      <c r="D5813" t="str">
        <f>iferror(vlookup(A5813, 'OG Data Combined'!$A$2:$AQ6277,29,false),"")</f>
        <v/>
      </c>
      <c r="E5813" t="str">
        <f>IFERROR(__xludf.DUMMYFUNCTION("IFERROR(REGEXEXTRACT((vlookup(A5813, 'OG Data Combined'!$A$2:$AQ6277,21,false)), ""\((.*?)\)""), """")"),"")</f>
        <v/>
      </c>
    </row>
    <row r="5814">
      <c r="B5814" t="str">
        <f>iferror(vlookup(A5814, 'OG Data Combined'!$A$2:$Z6277,25,false),"")</f>
        <v/>
      </c>
      <c r="D5814" t="str">
        <f>iferror(vlookup(A5814, 'OG Data Combined'!$A$2:$AQ6277,29,false),"")</f>
        <v/>
      </c>
      <c r="E5814" t="str">
        <f>IFERROR(__xludf.DUMMYFUNCTION("IFERROR(REGEXEXTRACT((vlookup(A5814, 'OG Data Combined'!$A$2:$AQ6277,21,false)), ""\((.*?)\)""), """")"),"")</f>
        <v/>
      </c>
    </row>
    <row r="5815">
      <c r="B5815" t="str">
        <f>iferror(vlookup(A5815, 'OG Data Combined'!$A$2:$Z6277,25,false),"")</f>
        <v/>
      </c>
      <c r="D5815" t="str">
        <f>iferror(vlookup(A5815, 'OG Data Combined'!$A$2:$AQ6277,29,false),"")</f>
        <v/>
      </c>
      <c r="E5815" t="str">
        <f>IFERROR(__xludf.DUMMYFUNCTION("IFERROR(REGEXEXTRACT((vlookup(A5815, 'OG Data Combined'!$A$2:$AQ6277,21,false)), ""\((.*?)\)""), """")"),"")</f>
        <v/>
      </c>
    </row>
    <row r="5816">
      <c r="B5816" t="str">
        <f>iferror(vlookup(A5816, 'OG Data Combined'!$A$2:$Z6277,25,false),"")</f>
        <v/>
      </c>
      <c r="D5816" t="str">
        <f>iferror(vlookup(A5816, 'OG Data Combined'!$A$2:$AQ6277,29,false),"")</f>
        <v/>
      </c>
      <c r="E5816" t="str">
        <f>IFERROR(__xludf.DUMMYFUNCTION("IFERROR(REGEXEXTRACT((vlookup(A5816, 'OG Data Combined'!$A$2:$AQ6277,21,false)), ""\((.*?)\)""), """")"),"")</f>
        <v/>
      </c>
    </row>
    <row r="5817">
      <c r="B5817" t="str">
        <f>iferror(vlookup(A5817, 'OG Data Combined'!$A$2:$Z6277,25,false),"")</f>
        <v/>
      </c>
      <c r="D5817" t="str">
        <f>iferror(vlookup(A5817, 'OG Data Combined'!$A$2:$AQ6277,29,false),"")</f>
        <v/>
      </c>
      <c r="E5817" t="str">
        <f>IFERROR(__xludf.DUMMYFUNCTION("IFERROR(REGEXEXTRACT((vlookup(A5817, 'OG Data Combined'!$A$2:$AQ6277,21,false)), ""\((.*?)\)""), """")"),"")</f>
        <v/>
      </c>
    </row>
    <row r="5818">
      <c r="B5818" t="str">
        <f>iferror(vlookup(A5818, 'OG Data Combined'!$A$2:$Z6277,25,false),"")</f>
        <v/>
      </c>
      <c r="D5818" t="str">
        <f>iferror(vlookup(A5818, 'OG Data Combined'!$A$2:$AQ6277,29,false),"")</f>
        <v/>
      </c>
      <c r="E5818" t="str">
        <f>IFERROR(__xludf.DUMMYFUNCTION("IFERROR(REGEXEXTRACT((vlookup(A5818, 'OG Data Combined'!$A$2:$AQ6277,21,false)), ""\((.*?)\)""), """")"),"")</f>
        <v/>
      </c>
    </row>
    <row r="5819">
      <c r="B5819" t="str">
        <f>iferror(vlookup(A5819, 'OG Data Combined'!$A$2:$Z6277,25,false),"")</f>
        <v/>
      </c>
      <c r="D5819" t="str">
        <f>iferror(vlookup(A5819, 'OG Data Combined'!$A$2:$AQ6277,29,false),"")</f>
        <v/>
      </c>
      <c r="E5819" t="str">
        <f>IFERROR(__xludf.DUMMYFUNCTION("IFERROR(REGEXEXTRACT((vlookup(A5819, 'OG Data Combined'!$A$2:$AQ6277,21,false)), ""\((.*?)\)""), """")"),"")</f>
        <v/>
      </c>
    </row>
    <row r="5820">
      <c r="B5820" t="str">
        <f>iferror(vlookup(A5820, 'OG Data Combined'!$A$2:$Z6277,25,false),"")</f>
        <v/>
      </c>
      <c r="D5820" t="str">
        <f>iferror(vlookup(A5820, 'OG Data Combined'!$A$2:$AQ6277,29,false),"")</f>
        <v/>
      </c>
      <c r="E5820" t="str">
        <f>IFERROR(__xludf.DUMMYFUNCTION("IFERROR(REGEXEXTRACT((vlookup(A5820, 'OG Data Combined'!$A$2:$AQ6277,21,false)), ""\((.*?)\)""), """")"),"")</f>
        <v/>
      </c>
    </row>
    <row r="5821">
      <c r="B5821" t="str">
        <f>iferror(vlookup(A5821, 'OG Data Combined'!$A$2:$Z6277,25,false),"")</f>
        <v/>
      </c>
      <c r="D5821" t="str">
        <f>iferror(vlookup(A5821, 'OG Data Combined'!$A$2:$AQ6277,29,false),"")</f>
        <v/>
      </c>
      <c r="E5821" t="str">
        <f>IFERROR(__xludf.DUMMYFUNCTION("IFERROR(REGEXEXTRACT((vlookup(A5821, 'OG Data Combined'!$A$2:$AQ6277,21,false)), ""\((.*?)\)""), """")"),"")</f>
        <v/>
      </c>
    </row>
    <row r="5822">
      <c r="B5822" t="str">
        <f>iferror(vlookup(A5822, 'OG Data Combined'!$A$2:$Z6277,25,false),"")</f>
        <v/>
      </c>
      <c r="D5822" t="str">
        <f>iferror(vlookup(A5822, 'OG Data Combined'!$A$2:$AQ6277,29,false),"")</f>
        <v/>
      </c>
      <c r="E5822" t="str">
        <f>IFERROR(__xludf.DUMMYFUNCTION("IFERROR(REGEXEXTRACT((vlookup(A5822, 'OG Data Combined'!$A$2:$AQ6277,21,false)), ""\((.*?)\)""), """")"),"")</f>
        <v/>
      </c>
    </row>
    <row r="5823">
      <c r="B5823" t="str">
        <f>iferror(vlookup(A5823, 'OG Data Combined'!$A$2:$Z6277,25,false),"")</f>
        <v/>
      </c>
      <c r="D5823" t="str">
        <f>iferror(vlookup(A5823, 'OG Data Combined'!$A$2:$AQ6277,29,false),"")</f>
        <v/>
      </c>
      <c r="E5823" t="str">
        <f>IFERROR(__xludf.DUMMYFUNCTION("IFERROR(REGEXEXTRACT((vlookup(A5823, 'OG Data Combined'!$A$2:$AQ6277,21,false)), ""\((.*?)\)""), """")"),"")</f>
        <v/>
      </c>
    </row>
    <row r="5824">
      <c r="B5824" t="str">
        <f>iferror(vlookup(A5824, 'OG Data Combined'!$A$2:$Z6277,25,false),"")</f>
        <v/>
      </c>
      <c r="D5824" t="str">
        <f>iferror(vlookup(A5824, 'OG Data Combined'!$A$2:$AQ6277,29,false),"")</f>
        <v/>
      </c>
      <c r="E5824" t="str">
        <f>IFERROR(__xludf.DUMMYFUNCTION("IFERROR(REGEXEXTRACT((vlookup(A5824, 'OG Data Combined'!$A$2:$AQ6277,21,false)), ""\((.*?)\)""), """")"),"")</f>
        <v/>
      </c>
    </row>
    <row r="5825">
      <c r="B5825" t="str">
        <f>iferror(vlookup(A5825, 'OG Data Combined'!$A$2:$Z6277,25,false),"")</f>
        <v/>
      </c>
      <c r="D5825" t="str">
        <f>iferror(vlookup(A5825, 'OG Data Combined'!$A$2:$AQ6277,29,false),"")</f>
        <v/>
      </c>
      <c r="E5825" t="str">
        <f>IFERROR(__xludf.DUMMYFUNCTION("IFERROR(REGEXEXTRACT((vlookup(A5825, 'OG Data Combined'!$A$2:$AQ6277,21,false)), ""\((.*?)\)""), """")"),"")</f>
        <v/>
      </c>
    </row>
    <row r="5826">
      <c r="B5826" t="str">
        <f>iferror(vlookup(A5826, 'OG Data Combined'!$A$2:$Z6277,25,false),"")</f>
        <v/>
      </c>
      <c r="D5826" t="str">
        <f>iferror(vlookup(A5826, 'OG Data Combined'!$A$2:$AQ6277,29,false),"")</f>
        <v/>
      </c>
      <c r="E5826" t="str">
        <f>IFERROR(__xludf.DUMMYFUNCTION("IFERROR(REGEXEXTRACT((vlookup(A5826, 'OG Data Combined'!$A$2:$AQ6277,21,false)), ""\((.*?)\)""), """")"),"")</f>
        <v/>
      </c>
    </row>
    <row r="5827">
      <c r="B5827" t="str">
        <f>iferror(vlookup(A5827, 'OG Data Combined'!$A$2:$Z6277,25,false),"")</f>
        <v/>
      </c>
      <c r="D5827" t="str">
        <f>iferror(vlookup(A5827, 'OG Data Combined'!$A$2:$AQ6277,29,false),"")</f>
        <v/>
      </c>
      <c r="E5827" t="str">
        <f>IFERROR(__xludf.DUMMYFUNCTION("IFERROR(REGEXEXTRACT((vlookup(A5827, 'OG Data Combined'!$A$2:$AQ6277,21,false)), ""\((.*?)\)""), """")"),"")</f>
        <v/>
      </c>
    </row>
    <row r="5828">
      <c r="B5828" t="str">
        <f>iferror(vlookup(A5828, 'OG Data Combined'!$A$2:$Z6277,25,false),"")</f>
        <v/>
      </c>
      <c r="D5828" t="str">
        <f>iferror(vlookup(A5828, 'OG Data Combined'!$A$2:$AQ6277,29,false),"")</f>
        <v/>
      </c>
      <c r="E5828" t="str">
        <f>IFERROR(__xludf.DUMMYFUNCTION("IFERROR(REGEXEXTRACT((vlookup(A5828, 'OG Data Combined'!$A$2:$AQ6277,21,false)), ""\((.*?)\)""), """")"),"")</f>
        <v/>
      </c>
    </row>
    <row r="5829">
      <c r="B5829" t="str">
        <f>iferror(vlookup(A5829, 'OG Data Combined'!$A$2:$Z6277,25,false),"")</f>
        <v/>
      </c>
      <c r="D5829" t="str">
        <f>iferror(vlookup(A5829, 'OG Data Combined'!$A$2:$AQ6277,29,false),"")</f>
        <v/>
      </c>
      <c r="E5829" t="str">
        <f>IFERROR(__xludf.DUMMYFUNCTION("IFERROR(REGEXEXTRACT((vlookup(A5829, 'OG Data Combined'!$A$2:$AQ6277,21,false)), ""\((.*?)\)""), """")"),"")</f>
        <v/>
      </c>
    </row>
    <row r="5830">
      <c r="B5830" t="str">
        <f>iferror(vlookup(A5830, 'OG Data Combined'!$A$2:$Z6277,25,false),"")</f>
        <v/>
      </c>
      <c r="D5830" t="str">
        <f>iferror(vlookup(A5830, 'OG Data Combined'!$A$2:$AQ6277,29,false),"")</f>
        <v/>
      </c>
      <c r="E5830" t="str">
        <f>IFERROR(__xludf.DUMMYFUNCTION("IFERROR(REGEXEXTRACT((vlookup(A5830, 'OG Data Combined'!$A$2:$AQ6277,21,false)), ""\((.*?)\)""), """")"),"")</f>
        <v/>
      </c>
    </row>
    <row r="5831">
      <c r="B5831" t="str">
        <f>iferror(vlookup(A5831, 'OG Data Combined'!$A$2:$Z6277,25,false),"")</f>
        <v/>
      </c>
      <c r="D5831" t="str">
        <f>iferror(vlookup(A5831, 'OG Data Combined'!$A$2:$AQ6277,29,false),"")</f>
        <v/>
      </c>
      <c r="E5831" t="str">
        <f>IFERROR(__xludf.DUMMYFUNCTION("IFERROR(REGEXEXTRACT((vlookup(A5831, 'OG Data Combined'!$A$2:$AQ6277,21,false)), ""\((.*?)\)""), """")"),"")</f>
        <v/>
      </c>
    </row>
    <row r="5832">
      <c r="B5832" t="str">
        <f>iferror(vlookup(A5832, 'OG Data Combined'!$A$2:$Z6277,25,false),"")</f>
        <v/>
      </c>
      <c r="D5832" t="str">
        <f>iferror(vlookup(A5832, 'OG Data Combined'!$A$2:$AQ6277,29,false),"")</f>
        <v/>
      </c>
      <c r="E5832" t="str">
        <f>IFERROR(__xludf.DUMMYFUNCTION("IFERROR(REGEXEXTRACT((vlookup(A5832, 'OG Data Combined'!$A$2:$AQ6277,21,false)), ""\((.*?)\)""), """")"),"")</f>
        <v/>
      </c>
    </row>
    <row r="5833">
      <c r="B5833" t="str">
        <f>iferror(vlookup(A5833, 'OG Data Combined'!$A$2:$Z6277,25,false),"")</f>
        <v/>
      </c>
      <c r="D5833" t="str">
        <f>iferror(vlookup(A5833, 'OG Data Combined'!$A$2:$AQ6277,29,false),"")</f>
        <v/>
      </c>
      <c r="E5833" t="str">
        <f>IFERROR(__xludf.DUMMYFUNCTION("IFERROR(REGEXEXTRACT((vlookup(A5833, 'OG Data Combined'!$A$2:$AQ6277,21,false)), ""\((.*?)\)""), """")"),"")</f>
        <v/>
      </c>
    </row>
    <row r="5834">
      <c r="B5834" t="str">
        <f>iferror(vlookup(A5834, 'OG Data Combined'!$A$2:$Z6277,25,false),"")</f>
        <v/>
      </c>
      <c r="D5834" t="str">
        <f>iferror(vlookup(A5834, 'OG Data Combined'!$A$2:$AQ6277,29,false),"")</f>
        <v/>
      </c>
      <c r="E5834" t="str">
        <f>IFERROR(__xludf.DUMMYFUNCTION("IFERROR(REGEXEXTRACT((vlookup(A5834, 'OG Data Combined'!$A$2:$AQ6277,21,false)), ""\((.*?)\)""), """")"),"")</f>
        <v/>
      </c>
    </row>
    <row r="5835">
      <c r="B5835" t="str">
        <f>iferror(vlookup(A5835, 'OG Data Combined'!$A$2:$Z6277,25,false),"")</f>
        <v/>
      </c>
      <c r="D5835" t="str">
        <f>iferror(vlookup(A5835, 'OG Data Combined'!$A$2:$AQ6277,29,false),"")</f>
        <v/>
      </c>
      <c r="E5835" t="str">
        <f>IFERROR(__xludf.DUMMYFUNCTION("IFERROR(REGEXEXTRACT((vlookup(A5835, 'OG Data Combined'!$A$2:$AQ6277,21,false)), ""\((.*?)\)""), """")"),"")</f>
        <v/>
      </c>
    </row>
    <row r="5836">
      <c r="B5836" t="str">
        <f>iferror(vlookup(A5836, 'OG Data Combined'!$A$2:$Z6277,25,false),"")</f>
        <v/>
      </c>
      <c r="D5836" t="str">
        <f>iferror(vlookup(A5836, 'OG Data Combined'!$A$2:$AQ6277,29,false),"")</f>
        <v/>
      </c>
      <c r="E5836" t="str">
        <f>IFERROR(__xludf.DUMMYFUNCTION("IFERROR(REGEXEXTRACT((vlookup(A5836, 'OG Data Combined'!$A$2:$AQ6277,21,false)), ""\((.*?)\)""), """")"),"")</f>
        <v/>
      </c>
    </row>
    <row r="5837">
      <c r="B5837" t="str">
        <f>iferror(vlookup(A5837, 'OG Data Combined'!$A$2:$Z6277,25,false),"")</f>
        <v/>
      </c>
      <c r="D5837" t="str">
        <f>iferror(vlookup(A5837, 'OG Data Combined'!$A$2:$AQ6277,29,false),"")</f>
        <v/>
      </c>
      <c r="E5837" t="str">
        <f>IFERROR(__xludf.DUMMYFUNCTION("IFERROR(REGEXEXTRACT((vlookup(A5837, 'OG Data Combined'!$A$2:$AQ6277,21,false)), ""\((.*?)\)""), """")"),"")</f>
        <v/>
      </c>
    </row>
    <row r="5838">
      <c r="B5838" t="str">
        <f>iferror(vlookup(A5838, 'OG Data Combined'!$A$2:$Z6277,25,false),"")</f>
        <v/>
      </c>
      <c r="D5838" t="str">
        <f>iferror(vlookup(A5838, 'OG Data Combined'!$A$2:$AQ6277,29,false),"")</f>
        <v/>
      </c>
      <c r="E5838" t="str">
        <f>IFERROR(__xludf.DUMMYFUNCTION("IFERROR(REGEXEXTRACT((vlookup(A5838, 'OG Data Combined'!$A$2:$AQ6277,21,false)), ""\((.*?)\)""), """")"),"")</f>
        <v/>
      </c>
    </row>
    <row r="5839">
      <c r="B5839" t="str">
        <f>iferror(vlookup(A5839, 'OG Data Combined'!$A$2:$Z6277,25,false),"")</f>
        <v/>
      </c>
      <c r="D5839" t="str">
        <f>iferror(vlookup(A5839, 'OG Data Combined'!$A$2:$AQ6277,29,false),"")</f>
        <v/>
      </c>
      <c r="E5839" t="str">
        <f>IFERROR(__xludf.DUMMYFUNCTION("IFERROR(REGEXEXTRACT((vlookup(A5839, 'OG Data Combined'!$A$2:$AQ6277,21,false)), ""\((.*?)\)""), """")"),"")</f>
        <v/>
      </c>
    </row>
    <row r="5840">
      <c r="B5840" t="str">
        <f>iferror(vlookup(A5840, 'OG Data Combined'!$A$2:$Z6277,25,false),"")</f>
        <v/>
      </c>
      <c r="D5840" t="str">
        <f>iferror(vlookup(A5840, 'OG Data Combined'!$A$2:$AQ6277,29,false),"")</f>
        <v/>
      </c>
      <c r="E5840" t="str">
        <f>IFERROR(__xludf.DUMMYFUNCTION("IFERROR(REGEXEXTRACT((vlookup(A5840, 'OG Data Combined'!$A$2:$AQ6277,21,false)), ""\((.*?)\)""), """")"),"")</f>
        <v/>
      </c>
    </row>
    <row r="5841">
      <c r="B5841" t="str">
        <f>iferror(vlookup(A5841, 'OG Data Combined'!$A$2:$Z6277,25,false),"")</f>
        <v/>
      </c>
      <c r="D5841" t="str">
        <f>iferror(vlookup(A5841, 'OG Data Combined'!$A$2:$AQ6277,29,false),"")</f>
        <v/>
      </c>
      <c r="E5841" t="str">
        <f>IFERROR(__xludf.DUMMYFUNCTION("IFERROR(REGEXEXTRACT((vlookup(A5841, 'OG Data Combined'!$A$2:$AQ6277,21,false)), ""\((.*?)\)""), """")"),"")</f>
        <v/>
      </c>
    </row>
    <row r="5842">
      <c r="B5842" t="str">
        <f>iferror(vlookup(A5842, 'OG Data Combined'!$A$2:$Z6277,25,false),"")</f>
        <v/>
      </c>
      <c r="D5842" t="str">
        <f>iferror(vlookup(A5842, 'OG Data Combined'!$A$2:$AQ6277,29,false),"")</f>
        <v/>
      </c>
      <c r="E5842" t="str">
        <f>IFERROR(__xludf.DUMMYFUNCTION("IFERROR(REGEXEXTRACT((vlookup(A5842, 'OG Data Combined'!$A$2:$AQ6277,21,false)), ""\((.*?)\)""), """")"),"")</f>
        <v/>
      </c>
    </row>
    <row r="5843">
      <c r="B5843" t="str">
        <f>iferror(vlookup(A5843, 'OG Data Combined'!$A$2:$Z6277,25,false),"")</f>
        <v/>
      </c>
      <c r="D5843" t="str">
        <f>iferror(vlookup(A5843, 'OG Data Combined'!$A$2:$AQ6277,29,false),"")</f>
        <v/>
      </c>
      <c r="E5843" t="str">
        <f>IFERROR(__xludf.DUMMYFUNCTION("IFERROR(REGEXEXTRACT((vlookup(A5843, 'OG Data Combined'!$A$2:$AQ6277,21,false)), ""\((.*?)\)""), """")"),"")</f>
        <v/>
      </c>
    </row>
    <row r="5844">
      <c r="B5844" t="str">
        <f>iferror(vlookup(A5844, 'OG Data Combined'!$A$2:$Z6277,25,false),"")</f>
        <v/>
      </c>
      <c r="D5844" t="str">
        <f>iferror(vlookup(A5844, 'OG Data Combined'!$A$2:$AQ6277,29,false),"")</f>
        <v/>
      </c>
      <c r="E5844" t="str">
        <f>IFERROR(__xludf.DUMMYFUNCTION("IFERROR(REGEXEXTRACT((vlookup(A5844, 'OG Data Combined'!$A$2:$AQ6277,21,false)), ""\((.*?)\)""), """")"),"")</f>
        <v/>
      </c>
    </row>
    <row r="5845">
      <c r="B5845" t="str">
        <f>iferror(vlookup(A5845, 'OG Data Combined'!$A$2:$Z6277,25,false),"")</f>
        <v/>
      </c>
      <c r="D5845" t="str">
        <f>iferror(vlookup(A5845, 'OG Data Combined'!$A$2:$AQ6277,29,false),"")</f>
        <v/>
      </c>
      <c r="E5845" t="str">
        <f>IFERROR(__xludf.DUMMYFUNCTION("IFERROR(REGEXEXTRACT((vlookup(A5845, 'OG Data Combined'!$A$2:$AQ6277,21,false)), ""\((.*?)\)""), """")"),"")</f>
        <v/>
      </c>
    </row>
    <row r="5846">
      <c r="B5846" t="str">
        <f>iferror(vlookup(A5846, 'OG Data Combined'!$A$2:$Z6277,25,false),"")</f>
        <v/>
      </c>
      <c r="D5846" t="str">
        <f>iferror(vlookup(A5846, 'OG Data Combined'!$A$2:$AQ6277,29,false),"")</f>
        <v/>
      </c>
      <c r="E5846" t="str">
        <f>IFERROR(__xludf.DUMMYFUNCTION("IFERROR(REGEXEXTRACT((vlookup(A5846, 'OG Data Combined'!$A$2:$AQ6277,21,false)), ""\((.*?)\)""), """")"),"")</f>
        <v/>
      </c>
    </row>
    <row r="5847">
      <c r="B5847" t="str">
        <f>iferror(vlookup(A5847, 'OG Data Combined'!$A$2:$Z6277,25,false),"")</f>
        <v/>
      </c>
      <c r="D5847" t="str">
        <f>iferror(vlookup(A5847, 'OG Data Combined'!$A$2:$AQ6277,29,false),"")</f>
        <v/>
      </c>
      <c r="E5847" t="str">
        <f>IFERROR(__xludf.DUMMYFUNCTION("IFERROR(REGEXEXTRACT((vlookup(A5847, 'OG Data Combined'!$A$2:$AQ6277,21,false)), ""\((.*?)\)""), """")"),"")</f>
        <v/>
      </c>
    </row>
    <row r="5848">
      <c r="B5848" t="str">
        <f>iferror(vlookup(A5848, 'OG Data Combined'!$A$2:$Z6277,25,false),"")</f>
        <v/>
      </c>
      <c r="D5848" t="str">
        <f>iferror(vlookup(A5848, 'OG Data Combined'!$A$2:$AQ6277,29,false),"")</f>
        <v/>
      </c>
      <c r="E5848" t="str">
        <f>IFERROR(__xludf.DUMMYFUNCTION("IFERROR(REGEXEXTRACT((vlookup(A5848, 'OG Data Combined'!$A$2:$AQ6277,21,false)), ""\((.*?)\)""), """")"),"")</f>
        <v/>
      </c>
    </row>
    <row r="5849">
      <c r="B5849" t="str">
        <f>iferror(vlookup(A5849, 'OG Data Combined'!$A$2:$Z6277,25,false),"")</f>
        <v/>
      </c>
      <c r="D5849" t="str">
        <f>iferror(vlookup(A5849, 'OG Data Combined'!$A$2:$AQ6277,29,false),"")</f>
        <v/>
      </c>
      <c r="E5849" t="str">
        <f>IFERROR(__xludf.DUMMYFUNCTION("IFERROR(REGEXEXTRACT((vlookup(A5849, 'OG Data Combined'!$A$2:$AQ6277,21,false)), ""\((.*?)\)""), """")"),"")</f>
        <v/>
      </c>
    </row>
    <row r="5850">
      <c r="B5850" t="str">
        <f>iferror(vlookup(A5850, 'OG Data Combined'!$A$2:$Z6277,25,false),"")</f>
        <v/>
      </c>
      <c r="D5850" t="str">
        <f>iferror(vlookup(A5850, 'OG Data Combined'!$A$2:$AQ6277,29,false),"")</f>
        <v/>
      </c>
      <c r="E5850" t="str">
        <f>IFERROR(__xludf.DUMMYFUNCTION("IFERROR(REGEXEXTRACT((vlookup(A5850, 'OG Data Combined'!$A$2:$AQ6277,21,false)), ""\((.*?)\)""), """")"),"")</f>
        <v/>
      </c>
    </row>
    <row r="5851">
      <c r="B5851" t="str">
        <f>iferror(vlookup(A5851, 'OG Data Combined'!$A$2:$Z6277,25,false),"")</f>
        <v/>
      </c>
      <c r="D5851" t="str">
        <f>iferror(vlookup(A5851, 'OG Data Combined'!$A$2:$AQ6277,29,false),"")</f>
        <v/>
      </c>
      <c r="E5851" t="str">
        <f>IFERROR(__xludf.DUMMYFUNCTION("IFERROR(REGEXEXTRACT((vlookup(A5851, 'OG Data Combined'!$A$2:$AQ6277,21,false)), ""\((.*?)\)""), """")"),"")</f>
        <v/>
      </c>
    </row>
    <row r="5852">
      <c r="B5852" t="str">
        <f>iferror(vlookup(A5852, 'OG Data Combined'!$A$2:$Z6277,25,false),"")</f>
        <v/>
      </c>
      <c r="D5852" t="str">
        <f>iferror(vlookup(A5852, 'OG Data Combined'!$A$2:$AQ6277,29,false),"")</f>
        <v/>
      </c>
      <c r="E5852" t="str">
        <f>IFERROR(__xludf.DUMMYFUNCTION("IFERROR(REGEXEXTRACT((vlookup(A5852, 'OG Data Combined'!$A$2:$AQ6277,21,false)), ""\((.*?)\)""), """")"),"")</f>
        <v/>
      </c>
    </row>
    <row r="5853">
      <c r="B5853" t="str">
        <f>iferror(vlookup(A5853, 'OG Data Combined'!$A$2:$Z6277,25,false),"")</f>
        <v/>
      </c>
      <c r="D5853" t="str">
        <f>iferror(vlookup(A5853, 'OG Data Combined'!$A$2:$AQ6277,29,false),"")</f>
        <v/>
      </c>
      <c r="E5853" t="str">
        <f>IFERROR(__xludf.DUMMYFUNCTION("IFERROR(REGEXEXTRACT((vlookup(A5853, 'OG Data Combined'!$A$2:$AQ6277,21,false)), ""\((.*?)\)""), """")"),"")</f>
        <v/>
      </c>
    </row>
    <row r="5854">
      <c r="B5854" t="str">
        <f>iferror(vlookup(A5854, 'OG Data Combined'!$A$2:$Z6277,25,false),"")</f>
        <v/>
      </c>
      <c r="D5854" t="str">
        <f>iferror(vlookup(A5854, 'OG Data Combined'!$A$2:$AQ6277,29,false),"")</f>
        <v/>
      </c>
      <c r="E5854" t="str">
        <f>IFERROR(__xludf.DUMMYFUNCTION("IFERROR(REGEXEXTRACT((vlookup(A5854, 'OG Data Combined'!$A$2:$AQ6277,21,false)), ""\((.*?)\)""), """")"),"")</f>
        <v/>
      </c>
    </row>
    <row r="5855">
      <c r="B5855" t="str">
        <f>iferror(vlookup(A5855, 'OG Data Combined'!$A$2:$Z6277,25,false),"")</f>
        <v/>
      </c>
      <c r="D5855" t="str">
        <f>iferror(vlookup(A5855, 'OG Data Combined'!$A$2:$AQ6277,29,false),"")</f>
        <v/>
      </c>
      <c r="E5855" t="str">
        <f>IFERROR(__xludf.DUMMYFUNCTION("IFERROR(REGEXEXTRACT((vlookup(A5855, 'OG Data Combined'!$A$2:$AQ6277,21,false)), ""\((.*?)\)""), """")"),"")</f>
        <v/>
      </c>
    </row>
    <row r="5856">
      <c r="B5856" t="str">
        <f>iferror(vlookup(A5856, 'OG Data Combined'!$A$2:$Z6277,25,false),"")</f>
        <v/>
      </c>
      <c r="D5856" t="str">
        <f>iferror(vlookup(A5856, 'OG Data Combined'!$A$2:$AQ6277,29,false),"")</f>
        <v/>
      </c>
      <c r="E5856" t="str">
        <f>IFERROR(__xludf.DUMMYFUNCTION("IFERROR(REGEXEXTRACT((vlookup(A5856, 'OG Data Combined'!$A$2:$AQ6277,21,false)), ""\((.*?)\)""), """")"),"")</f>
        <v/>
      </c>
    </row>
    <row r="5857">
      <c r="B5857" t="str">
        <f>iferror(vlookup(A5857, 'OG Data Combined'!$A$2:$Z6277,25,false),"")</f>
        <v/>
      </c>
      <c r="D5857" t="str">
        <f>iferror(vlookup(A5857, 'OG Data Combined'!$A$2:$AQ6277,29,false),"")</f>
        <v/>
      </c>
      <c r="E5857" t="str">
        <f>IFERROR(__xludf.DUMMYFUNCTION("IFERROR(REGEXEXTRACT((vlookup(A5857, 'OG Data Combined'!$A$2:$AQ6277,21,false)), ""\((.*?)\)""), """")"),"")</f>
        <v/>
      </c>
    </row>
    <row r="5858">
      <c r="B5858" t="str">
        <f>iferror(vlookup(A5858, 'OG Data Combined'!$A$2:$Z6277,25,false),"")</f>
        <v/>
      </c>
      <c r="D5858" t="str">
        <f>iferror(vlookup(A5858, 'OG Data Combined'!$A$2:$AQ6277,29,false),"")</f>
        <v/>
      </c>
      <c r="E5858" t="str">
        <f>IFERROR(__xludf.DUMMYFUNCTION("IFERROR(REGEXEXTRACT((vlookup(A5858, 'OG Data Combined'!$A$2:$AQ6277,21,false)), ""\((.*?)\)""), """")"),"")</f>
        <v/>
      </c>
    </row>
    <row r="5859">
      <c r="B5859" t="str">
        <f>iferror(vlookup(A5859, 'OG Data Combined'!$A$2:$Z6277,25,false),"")</f>
        <v/>
      </c>
      <c r="D5859" t="str">
        <f>iferror(vlookup(A5859, 'OG Data Combined'!$A$2:$AQ6277,29,false),"")</f>
        <v/>
      </c>
      <c r="E5859" t="str">
        <f>IFERROR(__xludf.DUMMYFUNCTION("IFERROR(REGEXEXTRACT((vlookup(A5859, 'OG Data Combined'!$A$2:$AQ6277,21,false)), ""\((.*?)\)""), """")"),"")</f>
        <v/>
      </c>
    </row>
    <row r="5860">
      <c r="B5860" t="str">
        <f>iferror(vlookup(A5860, 'OG Data Combined'!$A$2:$Z6277,25,false),"")</f>
        <v/>
      </c>
      <c r="D5860" t="str">
        <f>iferror(vlookup(A5860, 'OG Data Combined'!$A$2:$AQ6277,29,false),"")</f>
        <v/>
      </c>
      <c r="E5860" t="str">
        <f>IFERROR(__xludf.DUMMYFUNCTION("IFERROR(REGEXEXTRACT((vlookup(A5860, 'OG Data Combined'!$A$2:$AQ6277,21,false)), ""\((.*?)\)""), """")"),"")</f>
        <v/>
      </c>
    </row>
    <row r="5861">
      <c r="B5861" t="str">
        <f>iferror(vlookup(A5861, 'OG Data Combined'!$A$2:$Z6277,25,false),"")</f>
        <v/>
      </c>
      <c r="D5861" t="str">
        <f>iferror(vlookup(A5861, 'OG Data Combined'!$A$2:$AQ6277,29,false),"")</f>
        <v/>
      </c>
      <c r="E5861" t="str">
        <f>IFERROR(__xludf.DUMMYFUNCTION("IFERROR(REGEXEXTRACT((vlookup(A5861, 'OG Data Combined'!$A$2:$AQ6277,21,false)), ""\((.*?)\)""), """")"),"")</f>
        <v/>
      </c>
    </row>
    <row r="5862">
      <c r="B5862" t="str">
        <f>iferror(vlookup(A5862, 'OG Data Combined'!$A$2:$Z6277,25,false),"")</f>
        <v/>
      </c>
      <c r="D5862" t="str">
        <f>iferror(vlookup(A5862, 'OG Data Combined'!$A$2:$AQ6277,29,false),"")</f>
        <v/>
      </c>
      <c r="E5862" t="str">
        <f>IFERROR(__xludf.DUMMYFUNCTION("IFERROR(REGEXEXTRACT((vlookup(A5862, 'OG Data Combined'!$A$2:$AQ6277,21,false)), ""\((.*?)\)""), """")"),"")</f>
        <v/>
      </c>
    </row>
    <row r="5863">
      <c r="B5863" t="str">
        <f>iferror(vlookup(A5863, 'OG Data Combined'!$A$2:$Z6277,25,false),"")</f>
        <v/>
      </c>
      <c r="D5863" t="str">
        <f>iferror(vlookup(A5863, 'OG Data Combined'!$A$2:$AQ6277,29,false),"")</f>
        <v/>
      </c>
      <c r="E5863" t="str">
        <f>IFERROR(__xludf.DUMMYFUNCTION("IFERROR(REGEXEXTRACT((vlookup(A5863, 'OG Data Combined'!$A$2:$AQ6277,21,false)), ""\((.*?)\)""), """")"),"")</f>
        <v/>
      </c>
    </row>
    <row r="5864">
      <c r="B5864" t="str">
        <f>iferror(vlookup(A5864, 'OG Data Combined'!$A$2:$Z6277,25,false),"")</f>
        <v/>
      </c>
      <c r="D5864" t="str">
        <f>iferror(vlookup(A5864, 'OG Data Combined'!$A$2:$AQ6277,29,false),"")</f>
        <v/>
      </c>
      <c r="E5864" t="str">
        <f>IFERROR(__xludf.DUMMYFUNCTION("IFERROR(REGEXEXTRACT((vlookup(A5864, 'OG Data Combined'!$A$2:$AQ6277,21,false)), ""\((.*?)\)""), """")"),"")</f>
        <v/>
      </c>
    </row>
    <row r="5865">
      <c r="B5865" t="str">
        <f>iferror(vlookup(A5865, 'OG Data Combined'!$A$2:$Z6277,25,false),"")</f>
        <v/>
      </c>
      <c r="D5865" t="str">
        <f>iferror(vlookup(A5865, 'OG Data Combined'!$A$2:$AQ6277,29,false),"")</f>
        <v/>
      </c>
      <c r="E5865" t="str">
        <f>IFERROR(__xludf.DUMMYFUNCTION("IFERROR(REGEXEXTRACT((vlookup(A5865, 'OG Data Combined'!$A$2:$AQ6277,21,false)), ""\((.*?)\)""), """")"),"")</f>
        <v/>
      </c>
    </row>
    <row r="5866">
      <c r="B5866" t="str">
        <f>iferror(vlookup(A5866, 'OG Data Combined'!$A$2:$Z6277,25,false),"")</f>
        <v/>
      </c>
      <c r="D5866" t="str">
        <f>iferror(vlookup(A5866, 'OG Data Combined'!$A$2:$AQ6277,29,false),"")</f>
        <v/>
      </c>
      <c r="E5866" t="str">
        <f>IFERROR(__xludf.DUMMYFUNCTION("IFERROR(REGEXEXTRACT((vlookup(A5866, 'OG Data Combined'!$A$2:$AQ6277,21,false)), ""\((.*?)\)""), """")"),"")</f>
        <v/>
      </c>
    </row>
    <row r="5867">
      <c r="B5867" t="str">
        <f>iferror(vlookup(A5867, 'OG Data Combined'!$A$2:$Z6277,25,false),"")</f>
        <v/>
      </c>
      <c r="D5867" t="str">
        <f>iferror(vlookup(A5867, 'OG Data Combined'!$A$2:$AQ6277,29,false),"")</f>
        <v/>
      </c>
      <c r="E5867" t="str">
        <f>IFERROR(__xludf.DUMMYFUNCTION("IFERROR(REGEXEXTRACT((vlookup(A5867, 'OG Data Combined'!$A$2:$AQ6277,21,false)), ""\((.*?)\)""), """")"),"")</f>
        <v/>
      </c>
    </row>
    <row r="5868">
      <c r="B5868" t="str">
        <f>iferror(vlookup(A5868, 'OG Data Combined'!$A$2:$Z6277,25,false),"")</f>
        <v/>
      </c>
      <c r="D5868" t="str">
        <f>iferror(vlookup(A5868, 'OG Data Combined'!$A$2:$AQ6277,29,false),"")</f>
        <v/>
      </c>
      <c r="E5868" t="str">
        <f>IFERROR(__xludf.DUMMYFUNCTION("IFERROR(REGEXEXTRACT((vlookup(A5868, 'OG Data Combined'!$A$2:$AQ6277,21,false)), ""\((.*?)\)""), """")"),"")</f>
        <v/>
      </c>
    </row>
    <row r="5869">
      <c r="B5869" t="str">
        <f>iferror(vlookup(A5869, 'OG Data Combined'!$A$2:$Z6277,25,false),"")</f>
        <v/>
      </c>
      <c r="D5869" t="str">
        <f>iferror(vlookup(A5869, 'OG Data Combined'!$A$2:$AQ6277,29,false),"")</f>
        <v/>
      </c>
      <c r="E5869" t="str">
        <f>IFERROR(__xludf.DUMMYFUNCTION("IFERROR(REGEXEXTRACT((vlookup(A5869, 'OG Data Combined'!$A$2:$AQ6277,21,false)), ""\((.*?)\)""), """")"),"")</f>
        <v/>
      </c>
    </row>
    <row r="5870">
      <c r="B5870" t="str">
        <f>iferror(vlookup(A5870, 'OG Data Combined'!$A$2:$Z6277,25,false),"")</f>
        <v/>
      </c>
      <c r="D5870" t="str">
        <f>iferror(vlookup(A5870, 'OG Data Combined'!$A$2:$AQ6277,29,false),"")</f>
        <v/>
      </c>
      <c r="E5870" t="str">
        <f>IFERROR(__xludf.DUMMYFUNCTION("IFERROR(REGEXEXTRACT((vlookup(A5870, 'OG Data Combined'!$A$2:$AQ6277,21,false)), ""\((.*?)\)""), """")"),"")</f>
        <v/>
      </c>
    </row>
    <row r="5871">
      <c r="B5871" t="str">
        <f>iferror(vlookup(A5871, 'OG Data Combined'!$A$2:$Z6277,25,false),"")</f>
        <v/>
      </c>
      <c r="D5871" t="str">
        <f>iferror(vlookup(A5871, 'OG Data Combined'!$A$2:$AQ6277,29,false),"")</f>
        <v/>
      </c>
      <c r="E5871" t="str">
        <f>IFERROR(__xludf.DUMMYFUNCTION("IFERROR(REGEXEXTRACT((vlookup(A5871, 'OG Data Combined'!$A$2:$AQ6277,21,false)), ""\((.*?)\)""), """")"),"")</f>
        <v/>
      </c>
    </row>
    <row r="5872">
      <c r="B5872" t="str">
        <f>iferror(vlookup(A5872, 'OG Data Combined'!$A$2:$Z6277,25,false),"")</f>
        <v/>
      </c>
      <c r="D5872" t="str">
        <f>iferror(vlookup(A5872, 'OG Data Combined'!$A$2:$AQ6277,29,false),"")</f>
        <v/>
      </c>
      <c r="E5872" t="str">
        <f>IFERROR(__xludf.DUMMYFUNCTION("IFERROR(REGEXEXTRACT((vlookup(A5872, 'OG Data Combined'!$A$2:$AQ6277,21,false)), ""\((.*?)\)""), """")"),"")</f>
        <v/>
      </c>
    </row>
    <row r="5873">
      <c r="B5873" t="str">
        <f>iferror(vlookup(A5873, 'OG Data Combined'!$A$2:$Z6277,25,false),"")</f>
        <v/>
      </c>
      <c r="D5873" t="str">
        <f>iferror(vlookup(A5873, 'OG Data Combined'!$A$2:$AQ6277,29,false),"")</f>
        <v/>
      </c>
      <c r="E5873" t="str">
        <f>IFERROR(__xludf.DUMMYFUNCTION("IFERROR(REGEXEXTRACT((vlookup(A5873, 'OG Data Combined'!$A$2:$AQ6277,21,false)), ""\((.*?)\)""), """")"),"")</f>
        <v/>
      </c>
    </row>
    <row r="5874">
      <c r="B5874" t="str">
        <f>iferror(vlookup(A5874, 'OG Data Combined'!$A$2:$Z6277,25,false),"")</f>
        <v/>
      </c>
      <c r="D5874" t="str">
        <f>iferror(vlookup(A5874, 'OG Data Combined'!$A$2:$AQ6277,29,false),"")</f>
        <v/>
      </c>
      <c r="E5874" t="str">
        <f>IFERROR(__xludf.DUMMYFUNCTION("IFERROR(REGEXEXTRACT((vlookup(A5874, 'OG Data Combined'!$A$2:$AQ6277,21,false)), ""\((.*?)\)""), """")"),"")</f>
        <v/>
      </c>
    </row>
    <row r="5875">
      <c r="B5875" t="str">
        <f>iferror(vlookup(A5875, 'OG Data Combined'!$A$2:$Z6277,25,false),"")</f>
        <v/>
      </c>
      <c r="D5875" t="str">
        <f>iferror(vlookup(A5875, 'OG Data Combined'!$A$2:$AQ6277,29,false),"")</f>
        <v/>
      </c>
      <c r="E5875" t="str">
        <f>IFERROR(__xludf.DUMMYFUNCTION("IFERROR(REGEXEXTRACT((vlookup(A5875, 'OG Data Combined'!$A$2:$AQ6277,21,false)), ""\((.*?)\)""), """")"),"")</f>
        <v/>
      </c>
    </row>
    <row r="5876">
      <c r="B5876" t="str">
        <f>iferror(vlookup(A5876, 'OG Data Combined'!$A$2:$Z6277,25,false),"")</f>
        <v/>
      </c>
      <c r="D5876" t="str">
        <f>iferror(vlookup(A5876, 'OG Data Combined'!$A$2:$AQ6277,29,false),"")</f>
        <v/>
      </c>
      <c r="E5876" t="str">
        <f>IFERROR(__xludf.DUMMYFUNCTION("IFERROR(REGEXEXTRACT((vlookup(A5876, 'OG Data Combined'!$A$2:$AQ6277,21,false)), ""\((.*?)\)""), """")"),"")</f>
        <v/>
      </c>
    </row>
    <row r="5877">
      <c r="B5877" t="str">
        <f>iferror(vlookup(A5877, 'OG Data Combined'!$A$2:$Z6277,25,false),"")</f>
        <v/>
      </c>
      <c r="D5877" t="str">
        <f>iferror(vlookup(A5877, 'OG Data Combined'!$A$2:$AQ6277,29,false),"")</f>
        <v/>
      </c>
      <c r="E5877" t="str">
        <f>IFERROR(__xludf.DUMMYFUNCTION("IFERROR(REGEXEXTRACT((vlookup(A5877, 'OG Data Combined'!$A$2:$AQ6277,21,false)), ""\((.*?)\)""), """")"),"")</f>
        <v/>
      </c>
    </row>
    <row r="5878">
      <c r="B5878" t="str">
        <f>iferror(vlookup(A5878, 'OG Data Combined'!$A$2:$Z6277,25,false),"")</f>
        <v/>
      </c>
      <c r="D5878" t="str">
        <f>iferror(vlookup(A5878, 'OG Data Combined'!$A$2:$AQ6277,29,false),"")</f>
        <v/>
      </c>
      <c r="E5878" t="str">
        <f>IFERROR(__xludf.DUMMYFUNCTION("IFERROR(REGEXEXTRACT((vlookup(A5878, 'OG Data Combined'!$A$2:$AQ6277,21,false)), ""\((.*?)\)""), """")"),"")</f>
        <v/>
      </c>
    </row>
    <row r="5879">
      <c r="B5879" t="str">
        <f>iferror(vlookup(A5879, 'OG Data Combined'!$A$2:$Z6277,25,false),"")</f>
        <v/>
      </c>
      <c r="D5879" t="str">
        <f>iferror(vlookup(A5879, 'OG Data Combined'!$A$2:$AQ6277,29,false),"")</f>
        <v/>
      </c>
      <c r="E5879" t="str">
        <f>IFERROR(__xludf.DUMMYFUNCTION("IFERROR(REGEXEXTRACT((vlookup(A5879, 'OG Data Combined'!$A$2:$AQ6277,21,false)), ""\((.*?)\)""), """")"),"")</f>
        <v/>
      </c>
    </row>
    <row r="5880">
      <c r="B5880" t="str">
        <f>iferror(vlookup(A5880, 'OG Data Combined'!$A$2:$Z6277,25,false),"")</f>
        <v/>
      </c>
      <c r="D5880" t="str">
        <f>iferror(vlookup(A5880, 'OG Data Combined'!$A$2:$AQ6277,29,false),"")</f>
        <v/>
      </c>
      <c r="E5880" t="str">
        <f>IFERROR(__xludf.DUMMYFUNCTION("IFERROR(REGEXEXTRACT((vlookup(A5880, 'OG Data Combined'!$A$2:$AQ6277,21,false)), ""\((.*?)\)""), """")"),"")</f>
        <v/>
      </c>
    </row>
    <row r="5881">
      <c r="B5881" t="str">
        <f>iferror(vlookup(A5881, 'OG Data Combined'!$A$2:$Z6277,25,false),"")</f>
        <v/>
      </c>
      <c r="D5881" t="str">
        <f>iferror(vlookup(A5881, 'OG Data Combined'!$A$2:$AQ6277,29,false),"")</f>
        <v/>
      </c>
      <c r="E5881" t="str">
        <f>IFERROR(__xludf.DUMMYFUNCTION("IFERROR(REGEXEXTRACT((vlookup(A5881, 'OG Data Combined'!$A$2:$AQ6277,21,false)), ""\((.*?)\)""), """")"),"")</f>
        <v/>
      </c>
    </row>
    <row r="5882">
      <c r="B5882" t="str">
        <f>iferror(vlookup(A5882, 'OG Data Combined'!$A$2:$Z6277,25,false),"")</f>
        <v/>
      </c>
      <c r="D5882" t="str">
        <f>iferror(vlookup(A5882, 'OG Data Combined'!$A$2:$AQ6277,29,false),"")</f>
        <v/>
      </c>
      <c r="E5882" t="str">
        <f>IFERROR(__xludf.DUMMYFUNCTION("IFERROR(REGEXEXTRACT((vlookup(A5882, 'OG Data Combined'!$A$2:$AQ6277,21,false)), ""\((.*?)\)""), """")"),"")</f>
        <v/>
      </c>
    </row>
    <row r="5883">
      <c r="B5883" t="str">
        <f>iferror(vlookup(A5883, 'OG Data Combined'!$A$2:$Z6277,25,false),"")</f>
        <v/>
      </c>
      <c r="D5883" t="str">
        <f>iferror(vlookup(A5883, 'OG Data Combined'!$A$2:$AQ6277,29,false),"")</f>
        <v/>
      </c>
      <c r="E5883" t="str">
        <f>IFERROR(__xludf.DUMMYFUNCTION("IFERROR(REGEXEXTRACT((vlookup(A5883, 'OG Data Combined'!$A$2:$AQ6277,21,false)), ""\((.*?)\)""), """")"),"")</f>
        <v/>
      </c>
    </row>
    <row r="5884">
      <c r="B5884" t="str">
        <f>iferror(vlookup(A5884, 'OG Data Combined'!$A$2:$Z6277,25,false),"")</f>
        <v/>
      </c>
      <c r="D5884" t="str">
        <f>iferror(vlookup(A5884, 'OG Data Combined'!$A$2:$AQ6277,29,false),"")</f>
        <v/>
      </c>
      <c r="E5884" t="str">
        <f>IFERROR(__xludf.DUMMYFUNCTION("IFERROR(REGEXEXTRACT((vlookup(A5884, 'OG Data Combined'!$A$2:$AQ6277,21,false)), ""\((.*?)\)""), """")"),"")</f>
        <v/>
      </c>
    </row>
    <row r="5885">
      <c r="B5885" t="str">
        <f>iferror(vlookup(A5885, 'OG Data Combined'!$A$2:$Z6277,25,false),"")</f>
        <v/>
      </c>
      <c r="D5885" t="str">
        <f>iferror(vlookup(A5885, 'OG Data Combined'!$A$2:$AQ6277,29,false),"")</f>
        <v/>
      </c>
      <c r="E5885" t="str">
        <f>IFERROR(__xludf.DUMMYFUNCTION("IFERROR(REGEXEXTRACT((vlookup(A5885, 'OG Data Combined'!$A$2:$AQ6277,21,false)), ""\((.*?)\)""), """")"),"")</f>
        <v/>
      </c>
    </row>
    <row r="5886">
      <c r="B5886" t="str">
        <f>iferror(vlookup(A5886, 'OG Data Combined'!$A$2:$Z6277,25,false),"")</f>
        <v/>
      </c>
      <c r="D5886" t="str">
        <f>iferror(vlookup(A5886, 'OG Data Combined'!$A$2:$AQ6277,29,false),"")</f>
        <v/>
      </c>
      <c r="E5886" t="str">
        <f>IFERROR(__xludf.DUMMYFUNCTION("IFERROR(REGEXEXTRACT((vlookup(A5886, 'OG Data Combined'!$A$2:$AQ6277,21,false)), ""\((.*?)\)""), """")"),"")</f>
        <v/>
      </c>
    </row>
    <row r="5887">
      <c r="B5887" t="str">
        <f>iferror(vlookup(A5887, 'OG Data Combined'!$A$2:$Z6277,25,false),"")</f>
        <v/>
      </c>
      <c r="D5887" t="str">
        <f>iferror(vlookup(A5887, 'OG Data Combined'!$A$2:$AQ6277,29,false),"")</f>
        <v/>
      </c>
      <c r="E5887" t="str">
        <f>IFERROR(__xludf.DUMMYFUNCTION("IFERROR(REGEXEXTRACT((vlookup(A5887, 'OG Data Combined'!$A$2:$AQ6277,21,false)), ""\((.*?)\)""), """")"),"")</f>
        <v/>
      </c>
    </row>
    <row r="5888">
      <c r="B5888" t="str">
        <f>iferror(vlookup(A5888, 'OG Data Combined'!$A$2:$Z6277,25,false),"")</f>
        <v/>
      </c>
      <c r="D5888" t="str">
        <f>iferror(vlookup(A5888, 'OG Data Combined'!$A$2:$AQ6277,29,false),"")</f>
        <v/>
      </c>
      <c r="E5888" t="str">
        <f>IFERROR(__xludf.DUMMYFUNCTION("IFERROR(REGEXEXTRACT((vlookup(A5888, 'OG Data Combined'!$A$2:$AQ6277,21,false)), ""\((.*?)\)""), """")"),"")</f>
        <v/>
      </c>
    </row>
    <row r="5889">
      <c r="B5889" t="str">
        <f>iferror(vlookup(A5889, 'OG Data Combined'!$A$2:$Z6277,25,false),"")</f>
        <v/>
      </c>
      <c r="D5889" t="str">
        <f>iferror(vlookup(A5889, 'OG Data Combined'!$A$2:$AQ6277,29,false),"")</f>
        <v/>
      </c>
      <c r="E5889" t="str">
        <f>IFERROR(__xludf.DUMMYFUNCTION("IFERROR(REGEXEXTRACT((vlookup(A5889, 'OG Data Combined'!$A$2:$AQ6277,21,false)), ""\((.*?)\)""), """")"),"")</f>
        <v/>
      </c>
    </row>
    <row r="5890">
      <c r="B5890" t="str">
        <f>iferror(vlookup(A5890, 'OG Data Combined'!$A$2:$Z6277,25,false),"")</f>
        <v/>
      </c>
      <c r="D5890" t="str">
        <f>iferror(vlookup(A5890, 'OG Data Combined'!$A$2:$AQ6277,29,false),"")</f>
        <v/>
      </c>
      <c r="E5890" t="str">
        <f>IFERROR(__xludf.DUMMYFUNCTION("IFERROR(REGEXEXTRACT((vlookup(A5890, 'OG Data Combined'!$A$2:$AQ6277,21,false)), ""\((.*?)\)""), """")"),"")</f>
        <v/>
      </c>
    </row>
    <row r="5891">
      <c r="B5891" t="str">
        <f>iferror(vlookup(A5891, 'OG Data Combined'!$A$2:$Z6277,25,false),"")</f>
        <v/>
      </c>
      <c r="D5891" t="str">
        <f>iferror(vlookup(A5891, 'OG Data Combined'!$A$2:$AQ6277,29,false),"")</f>
        <v/>
      </c>
      <c r="E5891" t="str">
        <f>IFERROR(__xludf.DUMMYFUNCTION("IFERROR(REGEXEXTRACT((vlookup(A5891, 'OG Data Combined'!$A$2:$AQ6277,21,false)), ""\((.*?)\)""), """")"),"")</f>
        <v/>
      </c>
    </row>
    <row r="5892">
      <c r="B5892" t="str">
        <f>iferror(vlookup(A5892, 'OG Data Combined'!$A$2:$Z6277,25,false),"")</f>
        <v/>
      </c>
      <c r="D5892" t="str">
        <f>iferror(vlookup(A5892, 'OG Data Combined'!$A$2:$AQ6277,29,false),"")</f>
        <v/>
      </c>
      <c r="E5892" t="str">
        <f>IFERROR(__xludf.DUMMYFUNCTION("IFERROR(REGEXEXTRACT((vlookup(A5892, 'OG Data Combined'!$A$2:$AQ6277,21,false)), ""\((.*?)\)""), """")"),"")</f>
        <v/>
      </c>
    </row>
    <row r="5893">
      <c r="B5893" t="str">
        <f>iferror(vlookup(A5893, 'OG Data Combined'!$A$2:$Z6277,25,false),"")</f>
        <v/>
      </c>
      <c r="D5893" t="str">
        <f>iferror(vlookup(A5893, 'OG Data Combined'!$A$2:$AQ6277,29,false),"")</f>
        <v/>
      </c>
      <c r="E5893" t="str">
        <f>IFERROR(__xludf.DUMMYFUNCTION("IFERROR(REGEXEXTRACT((vlookup(A5893, 'OG Data Combined'!$A$2:$AQ6277,21,false)), ""\((.*?)\)""), """")"),"")</f>
        <v/>
      </c>
    </row>
    <row r="5894">
      <c r="B5894" t="str">
        <f>iferror(vlookup(A5894, 'OG Data Combined'!$A$2:$Z6277,25,false),"")</f>
        <v/>
      </c>
      <c r="D5894" t="str">
        <f>iferror(vlookup(A5894, 'OG Data Combined'!$A$2:$AQ6277,29,false),"")</f>
        <v/>
      </c>
      <c r="E5894" t="str">
        <f>IFERROR(__xludf.DUMMYFUNCTION("IFERROR(REGEXEXTRACT((vlookup(A5894, 'OG Data Combined'!$A$2:$AQ6277,21,false)), ""\((.*?)\)""), """")"),"")</f>
        <v/>
      </c>
    </row>
    <row r="5895">
      <c r="B5895" t="str">
        <f>iferror(vlookup(A5895, 'OG Data Combined'!$A$2:$Z6277,25,false),"")</f>
        <v/>
      </c>
      <c r="D5895" t="str">
        <f>iferror(vlookup(A5895, 'OG Data Combined'!$A$2:$AQ6277,29,false),"")</f>
        <v/>
      </c>
      <c r="E5895" t="str">
        <f>IFERROR(__xludf.DUMMYFUNCTION("IFERROR(REGEXEXTRACT((vlookup(A5895, 'OG Data Combined'!$A$2:$AQ6277,21,false)), ""\((.*?)\)""), """")"),"")</f>
        <v/>
      </c>
    </row>
    <row r="5896">
      <c r="B5896" t="str">
        <f>iferror(vlookup(A5896, 'OG Data Combined'!$A$2:$Z6277,25,false),"")</f>
        <v/>
      </c>
      <c r="D5896" t="str">
        <f>iferror(vlookup(A5896, 'OG Data Combined'!$A$2:$AQ6277,29,false),"")</f>
        <v/>
      </c>
      <c r="E5896" t="str">
        <f>IFERROR(__xludf.DUMMYFUNCTION("IFERROR(REGEXEXTRACT((vlookup(A5896, 'OG Data Combined'!$A$2:$AQ6277,21,false)), ""\((.*?)\)""), """")"),"")</f>
        <v/>
      </c>
    </row>
    <row r="5897">
      <c r="B5897" t="str">
        <f>iferror(vlookup(A5897, 'OG Data Combined'!$A$2:$Z6277,25,false),"")</f>
        <v/>
      </c>
      <c r="D5897" t="str">
        <f>iferror(vlookup(A5897, 'OG Data Combined'!$A$2:$AQ6277,29,false),"")</f>
        <v/>
      </c>
      <c r="E5897" t="str">
        <f>IFERROR(__xludf.DUMMYFUNCTION("IFERROR(REGEXEXTRACT((vlookup(A5897, 'OG Data Combined'!$A$2:$AQ6277,21,false)), ""\((.*?)\)""), """")"),"")</f>
        <v/>
      </c>
    </row>
    <row r="5898">
      <c r="B5898" t="str">
        <f>iferror(vlookup(A5898, 'OG Data Combined'!$A$2:$Z6277,25,false),"")</f>
        <v/>
      </c>
      <c r="D5898" t="str">
        <f>iferror(vlookup(A5898, 'OG Data Combined'!$A$2:$AQ6277,29,false),"")</f>
        <v/>
      </c>
      <c r="E5898" t="str">
        <f>IFERROR(__xludf.DUMMYFUNCTION("IFERROR(REGEXEXTRACT((vlookup(A5898, 'OG Data Combined'!$A$2:$AQ6277,21,false)), ""\((.*?)\)""), """")"),"")</f>
        <v/>
      </c>
    </row>
    <row r="5899">
      <c r="B5899" t="str">
        <f>iferror(vlookup(A5899, 'OG Data Combined'!$A$2:$Z6277,25,false),"")</f>
        <v/>
      </c>
      <c r="D5899" t="str">
        <f>iferror(vlookup(A5899, 'OG Data Combined'!$A$2:$AQ6277,29,false),"")</f>
        <v/>
      </c>
      <c r="E5899" t="str">
        <f>IFERROR(__xludf.DUMMYFUNCTION("IFERROR(REGEXEXTRACT((vlookup(A5899, 'OG Data Combined'!$A$2:$AQ6277,21,false)), ""\((.*?)\)""), """")"),"")</f>
        <v/>
      </c>
    </row>
    <row r="5900">
      <c r="B5900" t="str">
        <f>iferror(vlookup(A5900, 'OG Data Combined'!$A$2:$Z6277,25,false),"")</f>
        <v/>
      </c>
      <c r="D5900" t="str">
        <f>iferror(vlookup(A5900, 'OG Data Combined'!$A$2:$AQ6277,29,false),"")</f>
        <v/>
      </c>
      <c r="E5900" t="str">
        <f>IFERROR(__xludf.DUMMYFUNCTION("IFERROR(REGEXEXTRACT((vlookup(A5900, 'OG Data Combined'!$A$2:$AQ6277,21,false)), ""\((.*?)\)""), """")"),"")</f>
        <v/>
      </c>
    </row>
    <row r="5901">
      <c r="B5901" t="str">
        <f>iferror(vlookup(A5901, 'OG Data Combined'!$A$2:$Z6277,25,false),"")</f>
        <v/>
      </c>
      <c r="D5901" t="str">
        <f>iferror(vlookup(A5901, 'OG Data Combined'!$A$2:$AQ6277,29,false),"")</f>
        <v/>
      </c>
      <c r="E5901" t="str">
        <f>IFERROR(__xludf.DUMMYFUNCTION("IFERROR(REGEXEXTRACT((vlookup(A5901, 'OG Data Combined'!$A$2:$AQ6277,21,false)), ""\((.*?)\)""), """")"),"")</f>
        <v/>
      </c>
    </row>
    <row r="5902">
      <c r="B5902" t="str">
        <f>iferror(vlookup(A5902, 'OG Data Combined'!$A$2:$Z6277,25,false),"")</f>
        <v/>
      </c>
      <c r="D5902" t="str">
        <f>iferror(vlookup(A5902, 'OG Data Combined'!$A$2:$AQ6277,29,false),"")</f>
        <v/>
      </c>
      <c r="E5902" t="str">
        <f>IFERROR(__xludf.DUMMYFUNCTION("IFERROR(REGEXEXTRACT((vlookup(A5902, 'OG Data Combined'!$A$2:$AQ6277,21,false)), ""\((.*?)\)""), """")"),"")</f>
        <v/>
      </c>
    </row>
    <row r="5903">
      <c r="B5903" t="str">
        <f>iferror(vlookup(A5903, 'OG Data Combined'!$A$2:$Z6277,25,false),"")</f>
        <v/>
      </c>
      <c r="D5903" t="str">
        <f>iferror(vlookup(A5903, 'OG Data Combined'!$A$2:$AQ6277,29,false),"")</f>
        <v/>
      </c>
      <c r="E5903" t="str">
        <f>IFERROR(__xludf.DUMMYFUNCTION("IFERROR(REGEXEXTRACT((vlookup(A5903, 'OG Data Combined'!$A$2:$AQ6277,21,false)), ""\((.*?)\)""), """")"),"")</f>
        <v/>
      </c>
    </row>
    <row r="5904">
      <c r="B5904" t="str">
        <f>iferror(vlookup(A5904, 'OG Data Combined'!$A$2:$Z6277,25,false),"")</f>
        <v/>
      </c>
      <c r="D5904" t="str">
        <f>iferror(vlookup(A5904, 'OG Data Combined'!$A$2:$AQ6277,29,false),"")</f>
        <v/>
      </c>
      <c r="E5904" t="str">
        <f>IFERROR(__xludf.DUMMYFUNCTION("IFERROR(REGEXEXTRACT((vlookup(A5904, 'OG Data Combined'!$A$2:$AQ6277,21,false)), ""\((.*?)\)""), """")"),"")</f>
        <v/>
      </c>
    </row>
    <row r="5905">
      <c r="B5905" t="str">
        <f>iferror(vlookup(A5905, 'OG Data Combined'!$A$2:$Z6277,25,false),"")</f>
        <v/>
      </c>
      <c r="D5905" t="str">
        <f>iferror(vlookup(A5905, 'OG Data Combined'!$A$2:$AQ6277,29,false),"")</f>
        <v/>
      </c>
      <c r="E5905" t="str">
        <f>IFERROR(__xludf.DUMMYFUNCTION("IFERROR(REGEXEXTRACT((vlookup(A5905, 'OG Data Combined'!$A$2:$AQ6277,21,false)), ""\((.*?)\)""), """")"),"")</f>
        <v/>
      </c>
    </row>
    <row r="5906">
      <c r="B5906" t="str">
        <f>iferror(vlookup(A5906, 'OG Data Combined'!$A$2:$Z6277,25,false),"")</f>
        <v/>
      </c>
      <c r="D5906" t="str">
        <f>iferror(vlookup(A5906, 'OG Data Combined'!$A$2:$AQ6277,29,false),"")</f>
        <v/>
      </c>
      <c r="E5906" t="str">
        <f>IFERROR(__xludf.DUMMYFUNCTION("IFERROR(REGEXEXTRACT((vlookup(A5906, 'OG Data Combined'!$A$2:$AQ6277,21,false)), ""\((.*?)\)""), """")"),"")</f>
        <v/>
      </c>
    </row>
    <row r="5907">
      <c r="B5907" t="str">
        <f>iferror(vlookup(A5907, 'OG Data Combined'!$A$2:$Z6277,25,false),"")</f>
        <v/>
      </c>
      <c r="D5907" t="str">
        <f>iferror(vlookup(A5907, 'OG Data Combined'!$A$2:$AQ6277,29,false),"")</f>
        <v/>
      </c>
      <c r="E5907" t="str">
        <f>IFERROR(__xludf.DUMMYFUNCTION("IFERROR(REGEXEXTRACT((vlookup(A5907, 'OG Data Combined'!$A$2:$AQ6277,21,false)), ""\((.*?)\)""), """")"),"")</f>
        <v/>
      </c>
    </row>
    <row r="5908">
      <c r="B5908" t="str">
        <f>iferror(vlookup(A5908, 'OG Data Combined'!$A$2:$Z6277,25,false),"")</f>
        <v/>
      </c>
      <c r="D5908" t="str">
        <f>iferror(vlookup(A5908, 'OG Data Combined'!$A$2:$AQ6277,29,false),"")</f>
        <v/>
      </c>
      <c r="E5908" t="str">
        <f>IFERROR(__xludf.DUMMYFUNCTION("IFERROR(REGEXEXTRACT((vlookup(A5908, 'OG Data Combined'!$A$2:$AQ6277,21,false)), ""\((.*?)\)""), """")"),"")</f>
        <v/>
      </c>
    </row>
    <row r="5909">
      <c r="B5909" t="str">
        <f>iferror(vlookup(A5909, 'OG Data Combined'!$A$2:$Z6277,25,false),"")</f>
        <v/>
      </c>
      <c r="D5909" t="str">
        <f>iferror(vlookup(A5909, 'OG Data Combined'!$A$2:$AQ6277,29,false),"")</f>
        <v/>
      </c>
      <c r="E5909" t="str">
        <f>IFERROR(__xludf.DUMMYFUNCTION("IFERROR(REGEXEXTRACT((vlookup(A5909, 'OG Data Combined'!$A$2:$AQ6277,21,false)), ""\((.*?)\)""), """")"),"")</f>
        <v/>
      </c>
    </row>
    <row r="5910">
      <c r="B5910" t="str">
        <f>iferror(vlookup(A5910, 'OG Data Combined'!$A$2:$Z6277,25,false),"")</f>
        <v/>
      </c>
      <c r="D5910" t="str">
        <f>iferror(vlookup(A5910, 'OG Data Combined'!$A$2:$AQ6277,29,false),"")</f>
        <v/>
      </c>
      <c r="E5910" t="str">
        <f>IFERROR(__xludf.DUMMYFUNCTION("IFERROR(REGEXEXTRACT((vlookup(A5910, 'OG Data Combined'!$A$2:$AQ6277,21,false)), ""\((.*?)\)""), """")"),"")</f>
        <v/>
      </c>
    </row>
    <row r="5911">
      <c r="B5911" t="str">
        <f>iferror(vlookup(A5911, 'OG Data Combined'!$A$2:$Z6277,25,false),"")</f>
        <v/>
      </c>
      <c r="D5911" t="str">
        <f>iferror(vlookup(A5911, 'OG Data Combined'!$A$2:$AQ6277,29,false),"")</f>
        <v/>
      </c>
      <c r="E5911" t="str">
        <f>IFERROR(__xludf.DUMMYFUNCTION("IFERROR(REGEXEXTRACT((vlookup(A5911, 'OG Data Combined'!$A$2:$AQ6277,21,false)), ""\((.*?)\)""), """")"),"")</f>
        <v/>
      </c>
    </row>
    <row r="5912">
      <c r="B5912" t="str">
        <f>iferror(vlookup(A5912, 'OG Data Combined'!$A$2:$Z6277,25,false),"")</f>
        <v/>
      </c>
      <c r="D5912" t="str">
        <f>iferror(vlookup(A5912, 'OG Data Combined'!$A$2:$AQ6277,29,false),"")</f>
        <v/>
      </c>
      <c r="E5912" t="str">
        <f>IFERROR(__xludf.DUMMYFUNCTION("IFERROR(REGEXEXTRACT((vlookup(A5912, 'OG Data Combined'!$A$2:$AQ6277,21,false)), ""\((.*?)\)""), """")"),"")</f>
        <v/>
      </c>
    </row>
    <row r="5913">
      <c r="B5913" t="str">
        <f>iferror(vlookup(A5913, 'OG Data Combined'!$A$2:$Z6277,25,false),"")</f>
        <v/>
      </c>
      <c r="D5913" t="str">
        <f>iferror(vlookup(A5913, 'OG Data Combined'!$A$2:$AQ6277,29,false),"")</f>
        <v/>
      </c>
      <c r="E5913" t="str">
        <f>IFERROR(__xludf.DUMMYFUNCTION("IFERROR(REGEXEXTRACT((vlookup(A5913, 'OG Data Combined'!$A$2:$AQ6277,21,false)), ""\((.*?)\)""), """")"),"")</f>
        <v/>
      </c>
    </row>
    <row r="5914">
      <c r="B5914" t="str">
        <f>iferror(vlookup(A5914, 'OG Data Combined'!$A$2:$Z6277,25,false),"")</f>
        <v/>
      </c>
      <c r="D5914" t="str">
        <f>iferror(vlookup(A5914, 'OG Data Combined'!$A$2:$AQ6277,29,false),"")</f>
        <v/>
      </c>
      <c r="E5914" t="str">
        <f>IFERROR(__xludf.DUMMYFUNCTION("IFERROR(REGEXEXTRACT((vlookup(A5914, 'OG Data Combined'!$A$2:$AQ6277,21,false)), ""\((.*?)\)""), """")"),"")</f>
        <v/>
      </c>
    </row>
    <row r="5915">
      <c r="B5915" t="str">
        <f>iferror(vlookup(A5915, 'OG Data Combined'!$A$2:$Z6277,25,false),"")</f>
        <v/>
      </c>
      <c r="D5915" t="str">
        <f>iferror(vlookup(A5915, 'OG Data Combined'!$A$2:$AQ6277,29,false),"")</f>
        <v/>
      </c>
      <c r="E5915" t="str">
        <f>IFERROR(__xludf.DUMMYFUNCTION("IFERROR(REGEXEXTRACT((vlookup(A5915, 'OG Data Combined'!$A$2:$AQ6277,21,false)), ""\((.*?)\)""), """")"),"")</f>
        <v/>
      </c>
    </row>
    <row r="5916">
      <c r="B5916" t="str">
        <f>iferror(vlookup(A5916, 'OG Data Combined'!$A$2:$Z6277,25,false),"")</f>
        <v/>
      </c>
      <c r="D5916" t="str">
        <f>iferror(vlookup(A5916, 'OG Data Combined'!$A$2:$AQ6277,29,false),"")</f>
        <v/>
      </c>
      <c r="E5916" t="str">
        <f>IFERROR(__xludf.DUMMYFUNCTION("IFERROR(REGEXEXTRACT((vlookup(A5916, 'OG Data Combined'!$A$2:$AQ6277,21,false)), ""\((.*?)\)""), """")"),"")</f>
        <v/>
      </c>
    </row>
    <row r="5917">
      <c r="B5917" t="str">
        <f>iferror(vlookup(A5917, 'OG Data Combined'!$A$2:$Z6277,25,false),"")</f>
        <v/>
      </c>
      <c r="D5917" t="str">
        <f>iferror(vlookup(A5917, 'OG Data Combined'!$A$2:$AQ6277,29,false),"")</f>
        <v/>
      </c>
      <c r="E5917" t="str">
        <f>IFERROR(__xludf.DUMMYFUNCTION("IFERROR(REGEXEXTRACT((vlookup(A5917, 'OG Data Combined'!$A$2:$AQ6277,21,false)), ""\((.*?)\)""), """")"),"")</f>
        <v/>
      </c>
    </row>
    <row r="5918">
      <c r="B5918" t="str">
        <f>iferror(vlookup(A5918, 'OG Data Combined'!$A$2:$Z6277,25,false),"")</f>
        <v/>
      </c>
      <c r="D5918" t="str">
        <f>iferror(vlookup(A5918, 'OG Data Combined'!$A$2:$AQ6277,29,false),"")</f>
        <v/>
      </c>
      <c r="E5918" t="str">
        <f>IFERROR(__xludf.DUMMYFUNCTION("IFERROR(REGEXEXTRACT((vlookup(A5918, 'OG Data Combined'!$A$2:$AQ6277,21,false)), ""\((.*?)\)""), """")"),"")</f>
        <v/>
      </c>
    </row>
    <row r="5919">
      <c r="B5919" t="str">
        <f>iferror(vlookup(A5919, 'OG Data Combined'!$A$2:$Z6277,25,false),"")</f>
        <v/>
      </c>
      <c r="D5919" t="str">
        <f>iferror(vlookup(A5919, 'OG Data Combined'!$A$2:$AQ6277,29,false),"")</f>
        <v/>
      </c>
      <c r="E5919" t="str">
        <f>IFERROR(__xludf.DUMMYFUNCTION("IFERROR(REGEXEXTRACT((vlookup(A5919, 'OG Data Combined'!$A$2:$AQ6277,21,false)), ""\((.*?)\)""), """")"),"")</f>
        <v/>
      </c>
    </row>
    <row r="5920">
      <c r="B5920" t="str">
        <f>iferror(vlookup(A5920, 'OG Data Combined'!$A$2:$Z6277,25,false),"")</f>
        <v/>
      </c>
      <c r="D5920" t="str">
        <f>iferror(vlookup(A5920, 'OG Data Combined'!$A$2:$AQ6277,29,false),"")</f>
        <v/>
      </c>
      <c r="E5920" t="str">
        <f>IFERROR(__xludf.DUMMYFUNCTION("IFERROR(REGEXEXTRACT((vlookup(A5920, 'OG Data Combined'!$A$2:$AQ6277,21,false)), ""\((.*?)\)""), """")"),"")</f>
        <v/>
      </c>
    </row>
    <row r="5921">
      <c r="B5921" t="str">
        <f>iferror(vlookup(A5921, 'OG Data Combined'!$A$2:$Z6277,25,false),"")</f>
        <v/>
      </c>
      <c r="D5921" t="str">
        <f>iferror(vlookup(A5921, 'OG Data Combined'!$A$2:$AQ6277,29,false),"")</f>
        <v/>
      </c>
      <c r="E5921" t="str">
        <f>IFERROR(__xludf.DUMMYFUNCTION("IFERROR(REGEXEXTRACT((vlookup(A5921, 'OG Data Combined'!$A$2:$AQ6277,21,false)), ""\((.*?)\)""), """")"),"")</f>
        <v/>
      </c>
    </row>
    <row r="5922">
      <c r="B5922" t="str">
        <f>iferror(vlookup(A5922, 'OG Data Combined'!$A$2:$Z6277,25,false),"")</f>
        <v/>
      </c>
      <c r="D5922" t="str">
        <f>iferror(vlookup(A5922, 'OG Data Combined'!$A$2:$AQ6277,29,false),"")</f>
        <v/>
      </c>
      <c r="E5922" t="str">
        <f>IFERROR(__xludf.DUMMYFUNCTION("IFERROR(REGEXEXTRACT((vlookup(A5922, 'OG Data Combined'!$A$2:$AQ6277,21,false)), ""\((.*?)\)""), """")"),"")</f>
        <v/>
      </c>
    </row>
    <row r="5923">
      <c r="B5923" t="str">
        <f>iferror(vlookup(A5923, 'OG Data Combined'!$A$2:$Z6277,25,false),"")</f>
        <v/>
      </c>
      <c r="D5923" t="str">
        <f>iferror(vlookup(A5923, 'OG Data Combined'!$A$2:$AQ6277,29,false),"")</f>
        <v/>
      </c>
      <c r="E5923" t="str">
        <f>IFERROR(__xludf.DUMMYFUNCTION("IFERROR(REGEXEXTRACT((vlookup(A5923, 'OG Data Combined'!$A$2:$AQ6277,21,false)), ""\((.*?)\)""), """")"),"")</f>
        <v/>
      </c>
    </row>
    <row r="5924">
      <c r="B5924" t="str">
        <f>iferror(vlookup(A5924, 'OG Data Combined'!$A$2:$Z6277,25,false),"")</f>
        <v/>
      </c>
      <c r="D5924" t="str">
        <f>iferror(vlookup(A5924, 'OG Data Combined'!$A$2:$AQ6277,29,false),"")</f>
        <v/>
      </c>
      <c r="E5924" t="str">
        <f>IFERROR(__xludf.DUMMYFUNCTION("IFERROR(REGEXEXTRACT((vlookup(A5924, 'OG Data Combined'!$A$2:$AQ6277,21,false)), ""\((.*?)\)""), """")"),"")</f>
        <v/>
      </c>
    </row>
    <row r="5925">
      <c r="B5925" t="str">
        <f>iferror(vlookup(A5925, 'OG Data Combined'!$A$2:$Z6277,25,false),"")</f>
        <v/>
      </c>
      <c r="D5925" t="str">
        <f>iferror(vlookup(A5925, 'OG Data Combined'!$A$2:$AQ6277,29,false),"")</f>
        <v/>
      </c>
      <c r="E5925" t="str">
        <f>IFERROR(__xludf.DUMMYFUNCTION("IFERROR(REGEXEXTRACT((vlookup(A5925, 'OG Data Combined'!$A$2:$AQ6277,21,false)), ""\((.*?)\)""), """")"),"")</f>
        <v/>
      </c>
    </row>
    <row r="5926">
      <c r="B5926" t="str">
        <f>iferror(vlookup(A5926, 'OG Data Combined'!$A$2:$Z6277,25,false),"")</f>
        <v/>
      </c>
      <c r="D5926" t="str">
        <f>iferror(vlookup(A5926, 'OG Data Combined'!$A$2:$AQ6277,29,false),"")</f>
        <v/>
      </c>
      <c r="E5926" t="str">
        <f>IFERROR(__xludf.DUMMYFUNCTION("IFERROR(REGEXEXTRACT((vlookup(A5926, 'OG Data Combined'!$A$2:$AQ6277,21,false)), ""\((.*?)\)""), """")"),"")</f>
        <v/>
      </c>
    </row>
    <row r="5927">
      <c r="B5927" t="str">
        <f>iferror(vlookup(A5927, 'OG Data Combined'!$A$2:$Z6277,25,false),"")</f>
        <v/>
      </c>
      <c r="D5927" t="str">
        <f>iferror(vlookup(A5927, 'OG Data Combined'!$A$2:$AQ6277,29,false),"")</f>
        <v/>
      </c>
      <c r="E5927" t="str">
        <f>IFERROR(__xludf.DUMMYFUNCTION("IFERROR(REGEXEXTRACT((vlookup(A5927, 'OG Data Combined'!$A$2:$AQ6277,21,false)), ""\((.*?)\)""), """")"),"")</f>
        <v/>
      </c>
    </row>
    <row r="5928">
      <c r="B5928" t="str">
        <f>iferror(vlookup(A5928, 'OG Data Combined'!$A$2:$Z6277,25,false),"")</f>
        <v/>
      </c>
      <c r="D5928" t="str">
        <f>iferror(vlookup(A5928, 'OG Data Combined'!$A$2:$AQ6277,29,false),"")</f>
        <v/>
      </c>
      <c r="E5928" t="str">
        <f>IFERROR(__xludf.DUMMYFUNCTION("IFERROR(REGEXEXTRACT((vlookup(A5928, 'OG Data Combined'!$A$2:$AQ6277,21,false)), ""\((.*?)\)""), """")"),"")</f>
        <v/>
      </c>
    </row>
    <row r="5929">
      <c r="B5929" t="str">
        <f>iferror(vlookup(A5929, 'OG Data Combined'!$A$2:$Z6277,25,false),"")</f>
        <v/>
      </c>
      <c r="D5929" t="str">
        <f>iferror(vlookup(A5929, 'OG Data Combined'!$A$2:$AQ6277,29,false),"")</f>
        <v/>
      </c>
      <c r="E5929" t="str">
        <f>IFERROR(__xludf.DUMMYFUNCTION("IFERROR(REGEXEXTRACT((vlookup(A5929, 'OG Data Combined'!$A$2:$AQ6277,21,false)), ""\((.*?)\)""), """")"),"")</f>
        <v/>
      </c>
    </row>
    <row r="5930">
      <c r="B5930" t="str">
        <f>iferror(vlookup(A5930, 'OG Data Combined'!$A$2:$Z6277,25,false),"")</f>
        <v/>
      </c>
      <c r="D5930" t="str">
        <f>iferror(vlookup(A5930, 'OG Data Combined'!$A$2:$AQ6277,29,false),"")</f>
        <v/>
      </c>
      <c r="E5930" t="str">
        <f>IFERROR(__xludf.DUMMYFUNCTION("IFERROR(REGEXEXTRACT((vlookup(A5930, 'OG Data Combined'!$A$2:$AQ6277,21,false)), ""\((.*?)\)""), """")"),"")</f>
        <v/>
      </c>
    </row>
    <row r="5931">
      <c r="B5931" t="str">
        <f>iferror(vlookup(A5931, 'OG Data Combined'!$A$2:$Z6277,25,false),"")</f>
        <v/>
      </c>
      <c r="D5931" t="str">
        <f>iferror(vlookup(A5931, 'OG Data Combined'!$A$2:$AQ6277,29,false),"")</f>
        <v/>
      </c>
      <c r="E5931" t="str">
        <f>IFERROR(__xludf.DUMMYFUNCTION("IFERROR(REGEXEXTRACT((vlookup(A5931, 'OG Data Combined'!$A$2:$AQ6277,21,false)), ""\((.*?)\)""), """")"),"")</f>
        <v/>
      </c>
    </row>
    <row r="5932">
      <c r="B5932" t="str">
        <f>iferror(vlookup(A5932, 'OG Data Combined'!$A$2:$Z6277,25,false),"")</f>
        <v/>
      </c>
      <c r="D5932" t="str">
        <f>iferror(vlookup(A5932, 'OG Data Combined'!$A$2:$AQ6277,29,false),"")</f>
        <v/>
      </c>
      <c r="E5932" t="str">
        <f>IFERROR(__xludf.DUMMYFUNCTION("IFERROR(REGEXEXTRACT((vlookup(A5932, 'OG Data Combined'!$A$2:$AQ6277,21,false)), ""\((.*?)\)""), """")"),"")</f>
        <v/>
      </c>
    </row>
    <row r="5933">
      <c r="B5933" t="str">
        <f>iferror(vlookup(A5933, 'OG Data Combined'!$A$2:$Z6277,25,false),"")</f>
        <v/>
      </c>
      <c r="D5933" t="str">
        <f>iferror(vlookup(A5933, 'OG Data Combined'!$A$2:$AQ6277,29,false),"")</f>
        <v/>
      </c>
      <c r="E5933" t="str">
        <f>IFERROR(__xludf.DUMMYFUNCTION("IFERROR(REGEXEXTRACT((vlookup(A5933, 'OG Data Combined'!$A$2:$AQ6277,21,false)), ""\((.*?)\)""), """")"),"")</f>
        <v/>
      </c>
    </row>
    <row r="5934">
      <c r="B5934" t="str">
        <f>iferror(vlookup(A5934, 'OG Data Combined'!$A$2:$Z6277,25,false),"")</f>
        <v/>
      </c>
      <c r="D5934" t="str">
        <f>iferror(vlookup(A5934, 'OG Data Combined'!$A$2:$AQ6277,29,false),"")</f>
        <v/>
      </c>
      <c r="E5934" t="str">
        <f>IFERROR(__xludf.DUMMYFUNCTION("IFERROR(REGEXEXTRACT((vlookup(A5934, 'OG Data Combined'!$A$2:$AQ6277,21,false)), ""\((.*?)\)""), """")"),"")</f>
        <v/>
      </c>
    </row>
    <row r="5935">
      <c r="B5935" t="str">
        <f>iferror(vlookup(A5935, 'OG Data Combined'!$A$2:$Z6277,25,false),"")</f>
        <v/>
      </c>
      <c r="D5935" t="str">
        <f>iferror(vlookup(A5935, 'OG Data Combined'!$A$2:$AQ6277,29,false),"")</f>
        <v/>
      </c>
      <c r="E5935" t="str">
        <f>IFERROR(__xludf.DUMMYFUNCTION("IFERROR(REGEXEXTRACT((vlookup(A5935, 'OG Data Combined'!$A$2:$AQ6277,21,false)), ""\((.*?)\)""), """")"),"")</f>
        <v/>
      </c>
    </row>
    <row r="5936">
      <c r="B5936" t="str">
        <f>iferror(vlookup(A5936, 'OG Data Combined'!$A$2:$Z6277,25,false),"")</f>
        <v/>
      </c>
      <c r="D5936" t="str">
        <f>iferror(vlookup(A5936, 'OG Data Combined'!$A$2:$AQ6277,29,false),"")</f>
        <v/>
      </c>
      <c r="E5936" t="str">
        <f>IFERROR(__xludf.DUMMYFUNCTION("IFERROR(REGEXEXTRACT((vlookup(A5936, 'OG Data Combined'!$A$2:$AQ6277,21,false)), ""\((.*?)\)""), """")"),"")</f>
        <v/>
      </c>
    </row>
    <row r="5937">
      <c r="B5937" t="str">
        <f>iferror(vlookup(A5937, 'OG Data Combined'!$A$2:$Z6277,25,false),"")</f>
        <v/>
      </c>
      <c r="D5937" t="str">
        <f>iferror(vlookup(A5937, 'OG Data Combined'!$A$2:$AQ6277,29,false),"")</f>
        <v/>
      </c>
      <c r="E5937" t="str">
        <f>IFERROR(__xludf.DUMMYFUNCTION("IFERROR(REGEXEXTRACT((vlookup(A5937, 'OG Data Combined'!$A$2:$AQ6277,21,false)), ""\((.*?)\)""), """")"),"")</f>
        <v/>
      </c>
    </row>
    <row r="5938">
      <c r="B5938" t="str">
        <f>iferror(vlookup(A5938, 'OG Data Combined'!$A$2:$Z6277,25,false),"")</f>
        <v/>
      </c>
      <c r="D5938" t="str">
        <f>iferror(vlookup(A5938, 'OG Data Combined'!$A$2:$AQ6277,29,false),"")</f>
        <v/>
      </c>
      <c r="E5938" t="str">
        <f>IFERROR(__xludf.DUMMYFUNCTION("IFERROR(REGEXEXTRACT((vlookup(A5938, 'OG Data Combined'!$A$2:$AQ6277,21,false)), ""\((.*?)\)""), """")"),"")</f>
        <v/>
      </c>
    </row>
    <row r="5939">
      <c r="B5939" t="str">
        <f>iferror(vlookup(A5939, 'OG Data Combined'!$A$2:$Z6277,25,false),"")</f>
        <v/>
      </c>
      <c r="D5939" t="str">
        <f>iferror(vlookup(A5939, 'OG Data Combined'!$A$2:$AQ6277,29,false),"")</f>
        <v/>
      </c>
      <c r="E5939" t="str">
        <f>IFERROR(__xludf.DUMMYFUNCTION("IFERROR(REGEXEXTRACT((vlookup(A5939, 'OG Data Combined'!$A$2:$AQ6277,21,false)), ""\((.*?)\)""), """")"),"")</f>
        <v/>
      </c>
    </row>
    <row r="5940">
      <c r="B5940" t="str">
        <f>iferror(vlookup(A5940, 'OG Data Combined'!$A$2:$Z6277,25,false),"")</f>
        <v/>
      </c>
      <c r="D5940" t="str">
        <f>iferror(vlookup(A5940, 'OG Data Combined'!$A$2:$AQ6277,29,false),"")</f>
        <v/>
      </c>
      <c r="E5940" t="str">
        <f>IFERROR(__xludf.DUMMYFUNCTION("IFERROR(REGEXEXTRACT((vlookup(A5940, 'OG Data Combined'!$A$2:$AQ6277,21,false)), ""\((.*?)\)""), """")"),"")</f>
        <v/>
      </c>
    </row>
    <row r="5941">
      <c r="B5941" t="str">
        <f>iferror(vlookup(A5941, 'OG Data Combined'!$A$2:$Z6277,25,false),"")</f>
        <v/>
      </c>
      <c r="D5941" t="str">
        <f>iferror(vlookup(A5941, 'OG Data Combined'!$A$2:$AQ6277,29,false),"")</f>
        <v/>
      </c>
      <c r="E5941" t="str">
        <f>IFERROR(__xludf.DUMMYFUNCTION("IFERROR(REGEXEXTRACT((vlookup(A5941, 'OG Data Combined'!$A$2:$AQ6277,21,false)), ""\((.*?)\)""), """")"),"")</f>
        <v/>
      </c>
    </row>
    <row r="5942">
      <c r="B5942" t="str">
        <f>iferror(vlookup(A5942, 'OG Data Combined'!$A$2:$Z6277,25,false),"")</f>
        <v/>
      </c>
      <c r="D5942" t="str">
        <f>iferror(vlookup(A5942, 'OG Data Combined'!$A$2:$AQ6277,29,false),"")</f>
        <v/>
      </c>
      <c r="E5942" t="str">
        <f>IFERROR(__xludf.DUMMYFUNCTION("IFERROR(REGEXEXTRACT((vlookup(A5942, 'OG Data Combined'!$A$2:$AQ6277,21,false)), ""\((.*?)\)""), """")"),"")</f>
        <v/>
      </c>
    </row>
    <row r="5943">
      <c r="B5943" t="str">
        <f>iferror(vlookup(A5943, 'OG Data Combined'!$A$2:$Z6277,25,false),"")</f>
        <v/>
      </c>
      <c r="D5943" t="str">
        <f>iferror(vlookup(A5943, 'OG Data Combined'!$A$2:$AQ6277,29,false),"")</f>
        <v/>
      </c>
      <c r="E5943" t="str">
        <f>IFERROR(__xludf.DUMMYFUNCTION("IFERROR(REGEXEXTRACT((vlookup(A5943, 'OG Data Combined'!$A$2:$AQ6277,21,false)), ""\((.*?)\)""), """")"),"")</f>
        <v/>
      </c>
    </row>
    <row r="5944">
      <c r="B5944" t="str">
        <f>iferror(vlookup(A5944, 'OG Data Combined'!$A$2:$Z6277,25,false),"")</f>
        <v/>
      </c>
      <c r="D5944" t="str">
        <f>iferror(vlookup(A5944, 'OG Data Combined'!$A$2:$AQ6277,29,false),"")</f>
        <v/>
      </c>
      <c r="E5944" t="str">
        <f>IFERROR(__xludf.DUMMYFUNCTION("IFERROR(REGEXEXTRACT((vlookup(A5944, 'OG Data Combined'!$A$2:$AQ6277,21,false)), ""\((.*?)\)""), """")"),"")</f>
        <v/>
      </c>
    </row>
    <row r="5945">
      <c r="B5945" t="str">
        <f>iferror(vlookup(A5945, 'OG Data Combined'!$A$2:$Z6277,25,false),"")</f>
        <v/>
      </c>
      <c r="D5945" t="str">
        <f>iferror(vlookup(A5945, 'OG Data Combined'!$A$2:$AQ6277,29,false),"")</f>
        <v/>
      </c>
      <c r="E5945" t="str">
        <f>IFERROR(__xludf.DUMMYFUNCTION("IFERROR(REGEXEXTRACT((vlookup(A5945, 'OG Data Combined'!$A$2:$AQ6277,21,false)), ""\((.*?)\)""), """")"),"")</f>
        <v/>
      </c>
    </row>
    <row r="5946">
      <c r="B5946" t="str">
        <f>iferror(vlookup(A5946, 'OG Data Combined'!$A$2:$Z6277,25,false),"")</f>
        <v/>
      </c>
      <c r="D5946" t="str">
        <f>iferror(vlookup(A5946, 'OG Data Combined'!$A$2:$AQ6277,29,false),"")</f>
        <v/>
      </c>
      <c r="E5946" t="str">
        <f>IFERROR(__xludf.DUMMYFUNCTION("IFERROR(REGEXEXTRACT((vlookup(A5946, 'OG Data Combined'!$A$2:$AQ6277,21,false)), ""\((.*?)\)""), """")"),"")</f>
        <v/>
      </c>
    </row>
    <row r="5947">
      <c r="B5947" t="str">
        <f>iferror(vlookup(A5947, 'OG Data Combined'!$A$2:$Z6277,25,false),"")</f>
        <v/>
      </c>
      <c r="D5947" t="str">
        <f>iferror(vlookup(A5947, 'OG Data Combined'!$A$2:$AQ6277,29,false),"")</f>
        <v/>
      </c>
      <c r="E5947" t="str">
        <f>IFERROR(__xludf.DUMMYFUNCTION("IFERROR(REGEXEXTRACT((vlookup(A5947, 'OG Data Combined'!$A$2:$AQ6277,21,false)), ""\((.*?)\)""), """")"),"")</f>
        <v/>
      </c>
    </row>
    <row r="5948">
      <c r="B5948" t="str">
        <f>iferror(vlookup(A5948, 'OG Data Combined'!$A$2:$Z6277,25,false),"")</f>
        <v/>
      </c>
      <c r="D5948" t="str">
        <f>iferror(vlookup(A5948, 'OG Data Combined'!$A$2:$AQ6277,29,false),"")</f>
        <v/>
      </c>
      <c r="E5948" t="str">
        <f>IFERROR(__xludf.DUMMYFUNCTION("IFERROR(REGEXEXTRACT((vlookup(A5948, 'OG Data Combined'!$A$2:$AQ6277,21,false)), ""\((.*?)\)""), """")"),"")</f>
        <v/>
      </c>
    </row>
    <row r="5949">
      <c r="B5949" t="str">
        <f>iferror(vlookup(A5949, 'OG Data Combined'!$A$2:$Z6277,25,false),"")</f>
        <v/>
      </c>
      <c r="D5949" t="str">
        <f>iferror(vlookup(A5949, 'OG Data Combined'!$A$2:$AQ6277,29,false),"")</f>
        <v/>
      </c>
      <c r="E5949" t="str">
        <f>IFERROR(__xludf.DUMMYFUNCTION("IFERROR(REGEXEXTRACT((vlookup(A5949, 'OG Data Combined'!$A$2:$AQ6277,21,false)), ""\((.*?)\)""), """")"),"")</f>
        <v/>
      </c>
    </row>
    <row r="5950">
      <c r="B5950" t="str">
        <f>iferror(vlookup(A5950, 'OG Data Combined'!$A$2:$Z6277,25,false),"")</f>
        <v/>
      </c>
      <c r="D5950" t="str">
        <f>iferror(vlookup(A5950, 'OG Data Combined'!$A$2:$AQ6277,29,false),"")</f>
        <v/>
      </c>
      <c r="E5950" t="str">
        <f>IFERROR(__xludf.DUMMYFUNCTION("IFERROR(REGEXEXTRACT((vlookup(A5950, 'OG Data Combined'!$A$2:$AQ6277,21,false)), ""\((.*?)\)""), """")"),"")</f>
        <v/>
      </c>
    </row>
    <row r="5951">
      <c r="B5951" t="str">
        <f>iferror(vlookup(A5951, 'OG Data Combined'!$A$2:$Z6277,25,false),"")</f>
        <v/>
      </c>
      <c r="D5951" t="str">
        <f>iferror(vlookup(A5951, 'OG Data Combined'!$A$2:$AQ6277,29,false),"")</f>
        <v/>
      </c>
      <c r="E5951" t="str">
        <f>IFERROR(__xludf.DUMMYFUNCTION("IFERROR(REGEXEXTRACT((vlookup(A5951, 'OG Data Combined'!$A$2:$AQ6277,21,false)), ""\((.*?)\)""), """")"),"")</f>
        <v/>
      </c>
    </row>
    <row r="5952">
      <c r="B5952" t="str">
        <f>iferror(vlookup(A5952, 'OG Data Combined'!$A$2:$Z6277,25,false),"")</f>
        <v/>
      </c>
      <c r="D5952" t="str">
        <f>iferror(vlookup(A5952, 'OG Data Combined'!$A$2:$AQ6277,29,false),"")</f>
        <v/>
      </c>
      <c r="E5952" t="str">
        <f>IFERROR(__xludf.DUMMYFUNCTION("IFERROR(REGEXEXTRACT((vlookup(A5952, 'OG Data Combined'!$A$2:$AQ6277,21,false)), ""\((.*?)\)""), """")"),"")</f>
        <v/>
      </c>
    </row>
    <row r="5953">
      <c r="B5953" t="str">
        <f>iferror(vlookup(A5953, 'OG Data Combined'!$A$2:$Z6277,25,false),"")</f>
        <v/>
      </c>
      <c r="D5953" t="str">
        <f>iferror(vlookup(A5953, 'OG Data Combined'!$A$2:$AQ6277,29,false),"")</f>
        <v/>
      </c>
      <c r="E5953" t="str">
        <f>IFERROR(__xludf.DUMMYFUNCTION("IFERROR(REGEXEXTRACT((vlookup(A5953, 'OG Data Combined'!$A$2:$AQ6277,21,false)), ""\((.*?)\)""), """")"),"")</f>
        <v/>
      </c>
    </row>
    <row r="5954">
      <c r="B5954" t="str">
        <f>iferror(vlookup(A5954, 'OG Data Combined'!$A$2:$Z6277,25,false),"")</f>
        <v/>
      </c>
      <c r="D5954" t="str">
        <f>iferror(vlookup(A5954, 'OG Data Combined'!$A$2:$AQ6277,29,false),"")</f>
        <v/>
      </c>
      <c r="E5954" t="str">
        <f>IFERROR(__xludf.DUMMYFUNCTION("IFERROR(REGEXEXTRACT((vlookup(A5954, 'OG Data Combined'!$A$2:$AQ6277,21,false)), ""\((.*?)\)""), """")"),"")</f>
        <v/>
      </c>
    </row>
    <row r="5955">
      <c r="B5955" t="str">
        <f>iferror(vlookup(A5955, 'OG Data Combined'!$A$2:$Z6277,25,false),"")</f>
        <v/>
      </c>
      <c r="D5955" t="str">
        <f>iferror(vlookup(A5955, 'OG Data Combined'!$A$2:$AQ6277,29,false),"")</f>
        <v/>
      </c>
      <c r="E5955" t="str">
        <f>IFERROR(__xludf.DUMMYFUNCTION("IFERROR(REGEXEXTRACT((vlookup(A5955, 'OG Data Combined'!$A$2:$AQ6277,21,false)), ""\((.*?)\)""), """")"),"")</f>
        <v/>
      </c>
    </row>
    <row r="5956">
      <c r="B5956" t="str">
        <f>iferror(vlookup(A5956, 'OG Data Combined'!$A$2:$Z6277,25,false),"")</f>
        <v/>
      </c>
      <c r="D5956" t="str">
        <f>iferror(vlookup(A5956, 'OG Data Combined'!$A$2:$AQ6277,29,false),"")</f>
        <v/>
      </c>
      <c r="E5956" t="str">
        <f>IFERROR(__xludf.DUMMYFUNCTION("IFERROR(REGEXEXTRACT((vlookup(A5956, 'OG Data Combined'!$A$2:$AQ6277,21,false)), ""\((.*?)\)""), """")"),"")</f>
        <v/>
      </c>
    </row>
    <row r="5957">
      <c r="B5957" t="str">
        <f>iferror(vlookup(A5957, 'OG Data Combined'!$A$2:$Z6277,25,false),"")</f>
        <v/>
      </c>
      <c r="D5957" t="str">
        <f>iferror(vlookup(A5957, 'OG Data Combined'!$A$2:$AQ6277,29,false),"")</f>
        <v/>
      </c>
      <c r="E5957" t="str">
        <f>IFERROR(__xludf.DUMMYFUNCTION("IFERROR(REGEXEXTRACT((vlookup(A5957, 'OG Data Combined'!$A$2:$AQ6277,21,false)), ""\((.*?)\)""), """")"),"")</f>
        <v/>
      </c>
    </row>
    <row r="5958">
      <c r="B5958" t="str">
        <f>iferror(vlookup(A5958, 'OG Data Combined'!$A$2:$Z6277,25,false),"")</f>
        <v/>
      </c>
      <c r="D5958" t="str">
        <f>iferror(vlookup(A5958, 'OG Data Combined'!$A$2:$AQ6277,29,false),"")</f>
        <v/>
      </c>
      <c r="E5958" t="str">
        <f>IFERROR(__xludf.DUMMYFUNCTION("IFERROR(REGEXEXTRACT((vlookup(A5958, 'OG Data Combined'!$A$2:$AQ6277,21,false)), ""\((.*?)\)""), """")"),"")</f>
        <v/>
      </c>
    </row>
    <row r="5959">
      <c r="B5959" t="str">
        <f>iferror(vlookup(A5959, 'OG Data Combined'!$A$2:$Z6277,25,false),"")</f>
        <v/>
      </c>
      <c r="D5959" t="str">
        <f>iferror(vlookup(A5959, 'OG Data Combined'!$A$2:$AQ6277,29,false),"")</f>
        <v/>
      </c>
      <c r="E5959" t="str">
        <f>IFERROR(__xludf.DUMMYFUNCTION("IFERROR(REGEXEXTRACT((vlookup(A5959, 'OG Data Combined'!$A$2:$AQ6277,21,false)), ""\((.*?)\)""), """")"),"")</f>
        <v/>
      </c>
    </row>
    <row r="5960">
      <c r="B5960" t="str">
        <f>iferror(vlookup(A5960, 'OG Data Combined'!$A$2:$Z6277,25,false),"")</f>
        <v/>
      </c>
      <c r="D5960" t="str">
        <f>iferror(vlookup(A5960, 'OG Data Combined'!$A$2:$AQ6277,29,false),"")</f>
        <v/>
      </c>
      <c r="E5960" t="str">
        <f>IFERROR(__xludf.DUMMYFUNCTION("IFERROR(REGEXEXTRACT((vlookup(A5960, 'OG Data Combined'!$A$2:$AQ6277,21,false)), ""\((.*?)\)""), """")"),"")</f>
        <v/>
      </c>
    </row>
    <row r="5961">
      <c r="B5961" t="str">
        <f>iferror(vlookup(A5961, 'OG Data Combined'!$A$2:$Z6277,25,false),"")</f>
        <v/>
      </c>
      <c r="D5961" t="str">
        <f>iferror(vlookup(A5961, 'OG Data Combined'!$A$2:$AQ6277,29,false),"")</f>
        <v/>
      </c>
      <c r="E5961" t="str">
        <f>IFERROR(__xludf.DUMMYFUNCTION("IFERROR(REGEXEXTRACT((vlookup(A5961, 'OG Data Combined'!$A$2:$AQ6277,21,false)), ""\((.*?)\)""), """")"),"")</f>
        <v/>
      </c>
    </row>
    <row r="5962">
      <c r="B5962" t="str">
        <f>iferror(vlookup(A5962, 'OG Data Combined'!$A$2:$Z6277,25,false),"")</f>
        <v/>
      </c>
      <c r="D5962" t="str">
        <f>iferror(vlookup(A5962, 'OG Data Combined'!$A$2:$AQ6277,29,false),"")</f>
        <v/>
      </c>
      <c r="E5962" t="str">
        <f>IFERROR(__xludf.DUMMYFUNCTION("IFERROR(REGEXEXTRACT((vlookup(A5962, 'OG Data Combined'!$A$2:$AQ6277,21,false)), ""\((.*?)\)""), """")"),"")</f>
        <v/>
      </c>
    </row>
    <row r="5963">
      <c r="B5963" t="str">
        <f>iferror(vlookup(A5963, 'OG Data Combined'!$A$2:$Z6277,25,false),"")</f>
        <v/>
      </c>
      <c r="D5963" t="str">
        <f>iferror(vlookup(A5963, 'OG Data Combined'!$A$2:$AQ6277,29,false),"")</f>
        <v/>
      </c>
      <c r="E5963" t="str">
        <f>IFERROR(__xludf.DUMMYFUNCTION("IFERROR(REGEXEXTRACT((vlookup(A5963, 'OG Data Combined'!$A$2:$AQ6277,21,false)), ""\((.*?)\)""), """")"),"")</f>
        <v/>
      </c>
    </row>
    <row r="5964">
      <c r="B5964" t="str">
        <f>iferror(vlookup(A5964, 'OG Data Combined'!$A$2:$Z6277,25,false),"")</f>
        <v/>
      </c>
      <c r="D5964" t="str">
        <f>iferror(vlookup(A5964, 'OG Data Combined'!$A$2:$AQ6277,29,false),"")</f>
        <v/>
      </c>
      <c r="E5964" t="str">
        <f>IFERROR(__xludf.DUMMYFUNCTION("IFERROR(REGEXEXTRACT((vlookup(A5964, 'OG Data Combined'!$A$2:$AQ6277,21,false)), ""\((.*?)\)""), """")"),"")</f>
        <v/>
      </c>
    </row>
    <row r="5965">
      <c r="B5965" t="str">
        <f>iferror(vlookup(A5965, 'OG Data Combined'!$A$2:$Z6277,25,false),"")</f>
        <v/>
      </c>
      <c r="D5965" t="str">
        <f>iferror(vlookup(A5965, 'OG Data Combined'!$A$2:$AQ6277,29,false),"")</f>
        <v/>
      </c>
      <c r="E5965" t="str">
        <f>IFERROR(__xludf.DUMMYFUNCTION("IFERROR(REGEXEXTRACT((vlookup(A5965, 'OG Data Combined'!$A$2:$AQ6277,21,false)), ""\((.*?)\)""), """")"),"")</f>
        <v/>
      </c>
    </row>
    <row r="5966">
      <c r="B5966" t="str">
        <f>iferror(vlookup(A5966, 'OG Data Combined'!$A$2:$Z6277,25,false),"")</f>
        <v/>
      </c>
      <c r="D5966" t="str">
        <f>iferror(vlookup(A5966, 'OG Data Combined'!$A$2:$AQ6277,29,false),"")</f>
        <v/>
      </c>
      <c r="E5966" t="str">
        <f>IFERROR(__xludf.DUMMYFUNCTION("IFERROR(REGEXEXTRACT((vlookup(A5966, 'OG Data Combined'!$A$2:$AQ6277,21,false)), ""\((.*?)\)""), """")"),"")</f>
        <v/>
      </c>
    </row>
    <row r="5967">
      <c r="B5967" t="str">
        <f>iferror(vlookup(A5967, 'OG Data Combined'!$A$2:$Z6277,25,false),"")</f>
        <v/>
      </c>
      <c r="D5967" t="str">
        <f>iferror(vlookup(A5967, 'OG Data Combined'!$A$2:$AQ6277,29,false),"")</f>
        <v/>
      </c>
      <c r="E5967" t="str">
        <f>IFERROR(__xludf.DUMMYFUNCTION("IFERROR(REGEXEXTRACT((vlookup(A5967, 'OG Data Combined'!$A$2:$AQ6277,21,false)), ""\((.*?)\)""), """")"),"")</f>
        <v/>
      </c>
    </row>
    <row r="5968">
      <c r="B5968" t="str">
        <f>iferror(vlookup(A5968, 'OG Data Combined'!$A$2:$Z6277,25,false),"")</f>
        <v/>
      </c>
      <c r="D5968" t="str">
        <f>iferror(vlookup(A5968, 'OG Data Combined'!$A$2:$AQ6277,29,false),"")</f>
        <v/>
      </c>
      <c r="E5968" t="str">
        <f>IFERROR(__xludf.DUMMYFUNCTION("IFERROR(REGEXEXTRACT((vlookup(A5968, 'OG Data Combined'!$A$2:$AQ6277,21,false)), ""\((.*?)\)""), """")"),"")</f>
        <v/>
      </c>
    </row>
    <row r="5969">
      <c r="B5969" t="str">
        <f>iferror(vlookup(A5969, 'OG Data Combined'!$A$2:$Z6277,25,false),"")</f>
        <v/>
      </c>
      <c r="D5969" t="str">
        <f>iferror(vlookup(A5969, 'OG Data Combined'!$A$2:$AQ6277,29,false),"")</f>
        <v/>
      </c>
      <c r="E5969" t="str">
        <f>IFERROR(__xludf.DUMMYFUNCTION("IFERROR(REGEXEXTRACT((vlookup(A5969, 'OG Data Combined'!$A$2:$AQ6277,21,false)), ""\((.*?)\)""), """")"),"")</f>
        <v/>
      </c>
    </row>
    <row r="5970">
      <c r="B5970" t="str">
        <f>iferror(vlookup(A5970, 'OG Data Combined'!$A$2:$Z6277,25,false),"")</f>
        <v/>
      </c>
      <c r="D5970" t="str">
        <f>iferror(vlookup(A5970, 'OG Data Combined'!$A$2:$AQ6277,29,false),"")</f>
        <v/>
      </c>
      <c r="E5970" t="str">
        <f>IFERROR(__xludf.DUMMYFUNCTION("IFERROR(REGEXEXTRACT((vlookup(A5970, 'OG Data Combined'!$A$2:$AQ6277,21,false)), ""\((.*?)\)""), """")"),"")</f>
        <v/>
      </c>
    </row>
    <row r="5971">
      <c r="B5971" t="str">
        <f>iferror(vlookup(A5971, 'OG Data Combined'!$A$2:$Z6277,25,false),"")</f>
        <v/>
      </c>
      <c r="D5971" t="str">
        <f>iferror(vlookup(A5971, 'OG Data Combined'!$A$2:$AQ6277,29,false),"")</f>
        <v/>
      </c>
      <c r="E5971" t="str">
        <f>IFERROR(__xludf.DUMMYFUNCTION("IFERROR(REGEXEXTRACT((vlookup(A5971, 'OG Data Combined'!$A$2:$AQ6277,21,false)), ""\((.*?)\)""), """")"),"")</f>
        <v/>
      </c>
    </row>
    <row r="5972">
      <c r="B5972" t="str">
        <f>iferror(vlookup(A5972, 'OG Data Combined'!$A$2:$Z6277,25,false),"")</f>
        <v/>
      </c>
      <c r="D5972" t="str">
        <f>iferror(vlookup(A5972, 'OG Data Combined'!$A$2:$AQ6277,29,false),"")</f>
        <v/>
      </c>
      <c r="E5972" t="str">
        <f>IFERROR(__xludf.DUMMYFUNCTION("IFERROR(REGEXEXTRACT((vlookup(A5972, 'OG Data Combined'!$A$2:$AQ6277,21,false)), ""\((.*?)\)""), """")"),"")</f>
        <v/>
      </c>
    </row>
    <row r="5973">
      <c r="B5973" t="str">
        <f>iferror(vlookup(A5973, 'OG Data Combined'!$A$2:$Z6277,25,false),"")</f>
        <v/>
      </c>
      <c r="D5973" t="str">
        <f>iferror(vlookup(A5973, 'OG Data Combined'!$A$2:$AQ6277,29,false),"")</f>
        <v/>
      </c>
      <c r="E5973" t="str">
        <f>IFERROR(__xludf.DUMMYFUNCTION("IFERROR(REGEXEXTRACT((vlookup(A5973, 'OG Data Combined'!$A$2:$AQ6277,21,false)), ""\((.*?)\)""), """")"),"")</f>
        <v/>
      </c>
    </row>
    <row r="5974">
      <c r="B5974" t="str">
        <f>iferror(vlookup(A5974, 'OG Data Combined'!$A$2:$Z6277,25,false),"")</f>
        <v/>
      </c>
      <c r="D5974" t="str">
        <f>iferror(vlookup(A5974, 'OG Data Combined'!$A$2:$AQ6277,29,false),"")</f>
        <v/>
      </c>
      <c r="E5974" t="str">
        <f>IFERROR(__xludf.DUMMYFUNCTION("IFERROR(REGEXEXTRACT((vlookup(A5974, 'OG Data Combined'!$A$2:$AQ6277,21,false)), ""\((.*?)\)""), """")"),"")</f>
        <v/>
      </c>
    </row>
    <row r="5975">
      <c r="B5975" t="str">
        <f>iferror(vlookup(A5975, 'OG Data Combined'!$A$2:$Z6277,25,false),"")</f>
        <v/>
      </c>
      <c r="D5975" t="str">
        <f>iferror(vlookup(A5975, 'OG Data Combined'!$A$2:$AQ6277,29,false),"")</f>
        <v/>
      </c>
      <c r="E5975" t="str">
        <f>IFERROR(__xludf.DUMMYFUNCTION("IFERROR(REGEXEXTRACT((vlookup(A5975, 'OG Data Combined'!$A$2:$AQ6277,21,false)), ""\((.*?)\)""), """")"),"")</f>
        <v/>
      </c>
    </row>
    <row r="5976">
      <c r="B5976" t="str">
        <f>iferror(vlookup(A5976, 'OG Data Combined'!$A$2:$Z6277,25,false),"")</f>
        <v/>
      </c>
      <c r="D5976" t="str">
        <f>iferror(vlookup(A5976, 'OG Data Combined'!$A$2:$AQ6277,29,false),"")</f>
        <v/>
      </c>
      <c r="E5976" t="str">
        <f>IFERROR(__xludf.DUMMYFUNCTION("IFERROR(REGEXEXTRACT((vlookup(A5976, 'OG Data Combined'!$A$2:$AQ6277,21,false)), ""\((.*?)\)""), """")"),"")</f>
        <v/>
      </c>
    </row>
    <row r="5977">
      <c r="B5977" t="str">
        <f>iferror(vlookup(A5977, 'OG Data Combined'!$A$2:$Z6277,25,false),"")</f>
        <v/>
      </c>
      <c r="D5977" t="str">
        <f>iferror(vlookup(A5977, 'OG Data Combined'!$A$2:$AQ6277,29,false),"")</f>
        <v/>
      </c>
      <c r="E5977" t="str">
        <f>IFERROR(__xludf.DUMMYFUNCTION("IFERROR(REGEXEXTRACT((vlookup(A5977, 'OG Data Combined'!$A$2:$AQ6277,21,false)), ""\((.*?)\)""), """")"),"")</f>
        <v/>
      </c>
    </row>
    <row r="5978">
      <c r="B5978" t="str">
        <f>iferror(vlookup(A5978, 'OG Data Combined'!$A$2:$Z6277,25,false),"")</f>
        <v/>
      </c>
      <c r="D5978" t="str">
        <f>iferror(vlookup(A5978, 'OG Data Combined'!$A$2:$AQ6277,29,false),"")</f>
        <v/>
      </c>
      <c r="E5978" t="str">
        <f>IFERROR(__xludf.DUMMYFUNCTION("IFERROR(REGEXEXTRACT((vlookup(A5978, 'OG Data Combined'!$A$2:$AQ6277,21,false)), ""\((.*?)\)""), """")"),"")</f>
        <v/>
      </c>
    </row>
    <row r="5979">
      <c r="B5979" t="str">
        <f>iferror(vlookup(A5979, 'OG Data Combined'!$A$2:$Z6277,25,false),"")</f>
        <v/>
      </c>
      <c r="D5979" t="str">
        <f>iferror(vlookup(A5979, 'OG Data Combined'!$A$2:$AQ6277,29,false),"")</f>
        <v/>
      </c>
      <c r="E5979" t="str">
        <f>IFERROR(__xludf.DUMMYFUNCTION("IFERROR(REGEXEXTRACT((vlookup(A5979, 'OG Data Combined'!$A$2:$AQ6277,21,false)), ""\((.*?)\)""), """")"),"")</f>
        <v/>
      </c>
    </row>
    <row r="5980">
      <c r="B5980" t="str">
        <f>iferror(vlookup(A5980, 'OG Data Combined'!$A$2:$Z6277,25,false),"")</f>
        <v/>
      </c>
      <c r="D5980" t="str">
        <f>iferror(vlookup(A5980, 'OG Data Combined'!$A$2:$AQ6277,29,false),"")</f>
        <v/>
      </c>
      <c r="E5980" t="str">
        <f>IFERROR(__xludf.DUMMYFUNCTION("IFERROR(REGEXEXTRACT((vlookup(A5980, 'OG Data Combined'!$A$2:$AQ6277,21,false)), ""\((.*?)\)""), """")"),"")</f>
        <v/>
      </c>
    </row>
    <row r="5981">
      <c r="B5981" t="str">
        <f>iferror(vlookup(A5981, 'OG Data Combined'!$A$2:$Z6277,25,false),"")</f>
        <v/>
      </c>
      <c r="D5981" t="str">
        <f>iferror(vlookup(A5981, 'OG Data Combined'!$A$2:$AQ6277,29,false),"")</f>
        <v/>
      </c>
      <c r="E5981" t="str">
        <f>IFERROR(__xludf.DUMMYFUNCTION("IFERROR(REGEXEXTRACT((vlookup(A5981, 'OG Data Combined'!$A$2:$AQ6277,21,false)), ""\((.*?)\)""), """")"),"")</f>
        <v/>
      </c>
    </row>
    <row r="5982">
      <c r="B5982" t="str">
        <f>iferror(vlookup(A5982, 'OG Data Combined'!$A$2:$Z6277,25,false),"")</f>
        <v/>
      </c>
      <c r="D5982" t="str">
        <f>iferror(vlookup(A5982, 'OG Data Combined'!$A$2:$AQ6277,29,false),"")</f>
        <v/>
      </c>
      <c r="E5982" t="str">
        <f>IFERROR(__xludf.DUMMYFUNCTION("IFERROR(REGEXEXTRACT((vlookup(A5982, 'OG Data Combined'!$A$2:$AQ6277,21,false)), ""\((.*?)\)""), """")"),"")</f>
        <v/>
      </c>
    </row>
    <row r="5983">
      <c r="B5983" t="str">
        <f>iferror(vlookup(A5983, 'OG Data Combined'!$A$2:$Z6277,25,false),"")</f>
        <v/>
      </c>
      <c r="D5983" t="str">
        <f>iferror(vlookup(A5983, 'OG Data Combined'!$A$2:$AQ6277,29,false),"")</f>
        <v/>
      </c>
      <c r="E5983" t="str">
        <f>IFERROR(__xludf.DUMMYFUNCTION("IFERROR(REGEXEXTRACT((vlookup(A5983, 'OG Data Combined'!$A$2:$AQ6277,21,false)), ""\((.*?)\)""), """")"),"")</f>
        <v/>
      </c>
    </row>
    <row r="5984">
      <c r="B5984" t="str">
        <f>iferror(vlookup(A5984, 'OG Data Combined'!$A$2:$Z6277,25,false),"")</f>
        <v/>
      </c>
      <c r="D5984" t="str">
        <f>iferror(vlookup(A5984, 'OG Data Combined'!$A$2:$AQ6277,29,false),"")</f>
        <v/>
      </c>
      <c r="E5984" t="str">
        <f>IFERROR(__xludf.DUMMYFUNCTION("IFERROR(REGEXEXTRACT((vlookup(A5984, 'OG Data Combined'!$A$2:$AQ6277,21,false)), ""\((.*?)\)""), """")"),"")</f>
        <v/>
      </c>
    </row>
    <row r="5985">
      <c r="B5985" t="str">
        <f>iferror(vlookup(A5985, 'OG Data Combined'!$A$2:$Z6277,25,false),"")</f>
        <v/>
      </c>
      <c r="D5985" t="str">
        <f>iferror(vlookup(A5985, 'OG Data Combined'!$A$2:$AQ6277,29,false),"")</f>
        <v/>
      </c>
      <c r="E5985" t="str">
        <f>IFERROR(__xludf.DUMMYFUNCTION("IFERROR(REGEXEXTRACT((vlookup(A5985, 'OG Data Combined'!$A$2:$AQ6277,21,false)), ""\((.*?)\)""), """")"),"")</f>
        <v/>
      </c>
    </row>
    <row r="5986">
      <c r="B5986" t="str">
        <f>iferror(vlookup(A5986, 'OG Data Combined'!$A$2:$Z6277,25,false),"")</f>
        <v/>
      </c>
      <c r="D5986" t="str">
        <f>iferror(vlookup(A5986, 'OG Data Combined'!$A$2:$AQ6277,29,false),"")</f>
        <v/>
      </c>
      <c r="E5986" t="str">
        <f>IFERROR(__xludf.DUMMYFUNCTION("IFERROR(REGEXEXTRACT((vlookup(A5986, 'OG Data Combined'!$A$2:$AQ6277,21,false)), ""\((.*?)\)""), """")"),"")</f>
        <v/>
      </c>
    </row>
    <row r="5987">
      <c r="B5987" t="str">
        <f>iferror(vlookup(A5987, 'OG Data Combined'!$A$2:$Z6277,25,false),"")</f>
        <v/>
      </c>
      <c r="D5987" t="str">
        <f>iferror(vlookup(A5987, 'OG Data Combined'!$A$2:$AQ6277,29,false),"")</f>
        <v/>
      </c>
      <c r="E5987" t="str">
        <f>IFERROR(__xludf.DUMMYFUNCTION("IFERROR(REGEXEXTRACT((vlookup(A5987, 'OG Data Combined'!$A$2:$AQ6277,21,false)), ""\((.*?)\)""), """")"),"")</f>
        <v/>
      </c>
    </row>
    <row r="5988">
      <c r="B5988" t="str">
        <f>iferror(vlookup(A5988, 'OG Data Combined'!$A$2:$Z6277,25,false),"")</f>
        <v/>
      </c>
      <c r="D5988" t="str">
        <f>iferror(vlookup(A5988, 'OG Data Combined'!$A$2:$AQ6277,29,false),"")</f>
        <v/>
      </c>
      <c r="E5988" t="str">
        <f>IFERROR(__xludf.DUMMYFUNCTION("IFERROR(REGEXEXTRACT((vlookup(A5988, 'OG Data Combined'!$A$2:$AQ6277,21,false)), ""\((.*?)\)""), """")"),"")</f>
        <v/>
      </c>
    </row>
    <row r="5989">
      <c r="B5989" t="str">
        <f>iferror(vlookup(A5989, 'OG Data Combined'!$A$2:$Z6277,25,false),"")</f>
        <v/>
      </c>
      <c r="D5989" t="str">
        <f>iferror(vlookup(A5989, 'OG Data Combined'!$A$2:$AQ6277,29,false),"")</f>
        <v/>
      </c>
      <c r="E5989" t="str">
        <f>IFERROR(__xludf.DUMMYFUNCTION("IFERROR(REGEXEXTRACT((vlookup(A5989, 'OG Data Combined'!$A$2:$AQ6277,21,false)), ""\((.*?)\)""), """")"),"")</f>
        <v/>
      </c>
    </row>
    <row r="5990">
      <c r="B5990" t="str">
        <f>iferror(vlookup(A5990, 'OG Data Combined'!$A$2:$Z6277,25,false),"")</f>
        <v/>
      </c>
      <c r="D5990" t="str">
        <f>iferror(vlookup(A5990, 'OG Data Combined'!$A$2:$AQ6277,29,false),"")</f>
        <v/>
      </c>
      <c r="E5990" t="str">
        <f>IFERROR(__xludf.DUMMYFUNCTION("IFERROR(REGEXEXTRACT((vlookup(A5990, 'OG Data Combined'!$A$2:$AQ6277,21,false)), ""\((.*?)\)""), """")"),"")</f>
        <v/>
      </c>
    </row>
    <row r="5991">
      <c r="B5991" t="str">
        <f>iferror(vlookup(A5991, 'OG Data Combined'!$A$2:$Z6277,25,false),"")</f>
        <v/>
      </c>
      <c r="D5991" t="str">
        <f>iferror(vlookup(A5991, 'OG Data Combined'!$A$2:$AQ6277,29,false),"")</f>
        <v/>
      </c>
      <c r="E5991" t="str">
        <f>IFERROR(__xludf.DUMMYFUNCTION("IFERROR(REGEXEXTRACT((vlookup(A5991, 'OG Data Combined'!$A$2:$AQ6277,21,false)), ""\((.*?)\)""), """")"),"")</f>
        <v/>
      </c>
    </row>
    <row r="5992">
      <c r="B5992" t="str">
        <f>iferror(vlookup(A5992, 'OG Data Combined'!$A$2:$Z6277,25,false),"")</f>
        <v/>
      </c>
      <c r="D5992" t="str">
        <f>iferror(vlookup(A5992, 'OG Data Combined'!$A$2:$AQ6277,29,false),"")</f>
        <v/>
      </c>
      <c r="E5992" t="str">
        <f>IFERROR(__xludf.DUMMYFUNCTION("IFERROR(REGEXEXTRACT((vlookup(A5992, 'OG Data Combined'!$A$2:$AQ6277,21,false)), ""\((.*?)\)""), """")"),"")</f>
        <v/>
      </c>
    </row>
    <row r="5993">
      <c r="B5993" t="str">
        <f>iferror(vlookup(A5993, 'OG Data Combined'!$A$2:$Z6277,25,false),"")</f>
        <v/>
      </c>
      <c r="D5993" t="str">
        <f>iferror(vlookup(A5993, 'OG Data Combined'!$A$2:$AQ6277,29,false),"")</f>
        <v/>
      </c>
      <c r="E5993" t="str">
        <f>IFERROR(__xludf.DUMMYFUNCTION("IFERROR(REGEXEXTRACT((vlookup(A5993, 'OG Data Combined'!$A$2:$AQ6277,21,false)), ""\((.*?)\)""), """")"),"")</f>
        <v/>
      </c>
    </row>
    <row r="5994">
      <c r="B5994" t="str">
        <f>iferror(vlookup(A5994, 'OG Data Combined'!$A$2:$Z6277,25,false),"")</f>
        <v/>
      </c>
      <c r="D5994" t="str">
        <f>iferror(vlookup(A5994, 'OG Data Combined'!$A$2:$AQ6277,29,false),"")</f>
        <v/>
      </c>
      <c r="E5994" t="str">
        <f>IFERROR(__xludf.DUMMYFUNCTION("IFERROR(REGEXEXTRACT((vlookup(A5994, 'OG Data Combined'!$A$2:$AQ6277,21,false)), ""\((.*?)\)""), """")"),"")</f>
        <v/>
      </c>
    </row>
    <row r="5995">
      <c r="B5995" t="str">
        <f>iferror(vlookup(A5995, 'OG Data Combined'!$A$2:$Z6277,25,false),"")</f>
        <v/>
      </c>
      <c r="D5995" t="str">
        <f>iferror(vlookup(A5995, 'OG Data Combined'!$A$2:$AQ6277,29,false),"")</f>
        <v/>
      </c>
      <c r="E5995" t="str">
        <f>IFERROR(__xludf.DUMMYFUNCTION("IFERROR(REGEXEXTRACT((vlookup(A5995, 'OG Data Combined'!$A$2:$AQ6277,21,false)), ""\((.*?)\)""), """")"),"")</f>
        <v/>
      </c>
    </row>
    <row r="5996">
      <c r="B5996" t="str">
        <f>iferror(vlookup(A5996, 'OG Data Combined'!$A$2:$Z6277,25,false),"")</f>
        <v/>
      </c>
      <c r="D5996" t="str">
        <f>iferror(vlookup(A5996, 'OG Data Combined'!$A$2:$AQ6277,29,false),"")</f>
        <v/>
      </c>
      <c r="E5996" t="str">
        <f>IFERROR(__xludf.DUMMYFUNCTION("IFERROR(REGEXEXTRACT((vlookup(A5996, 'OG Data Combined'!$A$2:$AQ6277,21,false)), ""\((.*?)\)""), """")"),"")</f>
        <v/>
      </c>
    </row>
    <row r="5997">
      <c r="B5997" t="str">
        <f>iferror(vlookup(A5997, 'OG Data Combined'!$A$2:$Z6277,25,false),"")</f>
        <v/>
      </c>
      <c r="D5997" t="str">
        <f>iferror(vlookup(A5997, 'OG Data Combined'!$A$2:$AQ6277,29,false),"")</f>
        <v/>
      </c>
      <c r="E5997" t="str">
        <f>IFERROR(__xludf.DUMMYFUNCTION("IFERROR(REGEXEXTRACT((vlookup(A5997, 'OG Data Combined'!$A$2:$AQ6277,21,false)), ""\((.*?)\)""), """")"),"")</f>
        <v/>
      </c>
    </row>
    <row r="5998">
      <c r="B5998" t="str">
        <f>iferror(vlookup(A5998, 'OG Data Combined'!$A$2:$Z6277,25,false),"")</f>
        <v/>
      </c>
      <c r="D5998" t="str">
        <f>iferror(vlookup(A5998, 'OG Data Combined'!$A$2:$AQ6277,29,false),"")</f>
        <v/>
      </c>
      <c r="E5998" t="str">
        <f>IFERROR(__xludf.DUMMYFUNCTION("IFERROR(REGEXEXTRACT((vlookup(A5998, 'OG Data Combined'!$A$2:$AQ6277,21,false)), ""\((.*?)\)""), """")"),"")</f>
        <v/>
      </c>
    </row>
    <row r="5999">
      <c r="B5999" t="str">
        <f>iferror(vlookup(A5999, 'OG Data Combined'!$A$2:$Z6277,25,false),"")</f>
        <v/>
      </c>
      <c r="D5999" t="str">
        <f>iferror(vlookup(A5999, 'OG Data Combined'!$A$2:$AQ6277,29,false),"")</f>
        <v/>
      </c>
      <c r="E5999" t="str">
        <f>IFERROR(__xludf.DUMMYFUNCTION("IFERROR(REGEXEXTRACT((vlookup(A5999, 'OG Data Combined'!$A$2:$AQ6277,21,false)), ""\((.*?)\)""), """")"),"")</f>
        <v/>
      </c>
    </row>
    <row r="6000">
      <c r="B6000" t="str">
        <f>iferror(vlookup(A6000, 'OG Data Combined'!$A$2:$Z6277,25,false),"")</f>
        <v/>
      </c>
      <c r="D6000" t="str">
        <f>iferror(vlookup(A6000, 'OG Data Combined'!$A$2:$AQ6277,29,false),"")</f>
        <v/>
      </c>
      <c r="E6000" t="str">
        <f>IFERROR(__xludf.DUMMYFUNCTION("IFERROR(REGEXEXTRACT((vlookup(A6000, 'OG Data Combined'!$A$2:$AQ6277,21,false)), ""\((.*?)\)""), """")"),"")</f>
        <v/>
      </c>
    </row>
    <row r="6001">
      <c r="B6001" t="str">
        <f>iferror(vlookup(A6001, 'OG Data Combined'!$A$2:$Z6277,25,false),"")</f>
        <v/>
      </c>
      <c r="D6001" t="str">
        <f>iferror(vlookup(A6001, 'OG Data Combined'!$A$2:$AQ6277,29,false),"")</f>
        <v/>
      </c>
      <c r="E6001" t="str">
        <f>IFERROR(__xludf.DUMMYFUNCTION("IFERROR(REGEXEXTRACT((vlookup(A6001, 'OG Data Combined'!$A$2:$AQ6277,21,false)), ""\((.*?)\)""), """")"),"")</f>
        <v/>
      </c>
    </row>
    <row r="6002">
      <c r="B6002" t="str">
        <f>iferror(vlookup(A6002, 'OG Data Combined'!$A$2:$Z6277,25,false),"")</f>
        <v/>
      </c>
      <c r="D6002" t="str">
        <f>iferror(vlookup(A6002, 'OG Data Combined'!$A$2:$AQ6277,29,false),"")</f>
        <v/>
      </c>
      <c r="E6002" t="str">
        <f>IFERROR(__xludf.DUMMYFUNCTION("IFERROR(REGEXEXTRACT((vlookup(A6002, 'OG Data Combined'!$A$2:$AQ6277,21,false)), ""\((.*?)\)""), """")"),"")</f>
        <v/>
      </c>
    </row>
    <row r="6003">
      <c r="B6003" t="str">
        <f>iferror(vlookup(A6003, 'OG Data Combined'!$A$2:$Z6277,25,false),"")</f>
        <v/>
      </c>
      <c r="D6003" t="str">
        <f>iferror(vlookup(A6003, 'OG Data Combined'!$A$2:$AQ6277,29,false),"")</f>
        <v/>
      </c>
      <c r="E6003" t="str">
        <f>IFERROR(__xludf.DUMMYFUNCTION("IFERROR(REGEXEXTRACT((vlookup(A6003, 'OG Data Combined'!$A$2:$AQ6277,21,false)), ""\((.*?)\)""), """")"),"")</f>
        <v/>
      </c>
    </row>
    <row r="6004">
      <c r="B6004" t="str">
        <f>iferror(vlookup(A6004, 'OG Data Combined'!$A$2:$Z6277,25,false),"")</f>
        <v/>
      </c>
      <c r="D6004" t="str">
        <f>iferror(vlookup(A6004, 'OG Data Combined'!$A$2:$AQ6277,29,false),"")</f>
        <v/>
      </c>
      <c r="E6004" t="str">
        <f>IFERROR(__xludf.DUMMYFUNCTION("IFERROR(REGEXEXTRACT((vlookup(A6004, 'OG Data Combined'!$A$2:$AQ6277,21,false)), ""\((.*?)\)""), """")"),"")</f>
        <v/>
      </c>
    </row>
    <row r="6005">
      <c r="B6005" t="str">
        <f>iferror(vlookup(A6005, 'OG Data Combined'!$A$2:$Z6277,25,false),"")</f>
        <v/>
      </c>
      <c r="D6005" t="str">
        <f>iferror(vlookup(A6005, 'OG Data Combined'!$A$2:$AQ6277,29,false),"")</f>
        <v/>
      </c>
      <c r="E6005" t="str">
        <f>IFERROR(__xludf.DUMMYFUNCTION("IFERROR(REGEXEXTRACT((vlookup(A6005, 'OG Data Combined'!$A$2:$AQ6277,21,false)), ""\((.*?)\)""), """")"),"")</f>
        <v/>
      </c>
    </row>
    <row r="6006">
      <c r="B6006" t="str">
        <f>iferror(vlookup(A6006, 'OG Data Combined'!$A$2:$Z6277,25,false),"")</f>
        <v/>
      </c>
      <c r="D6006" t="str">
        <f>iferror(vlookup(A6006, 'OG Data Combined'!$A$2:$AQ6277,29,false),"")</f>
        <v/>
      </c>
      <c r="E6006" t="str">
        <f>IFERROR(__xludf.DUMMYFUNCTION("IFERROR(REGEXEXTRACT((vlookup(A6006, 'OG Data Combined'!$A$2:$AQ6277,21,false)), ""\((.*?)\)""), """")"),"")</f>
        <v/>
      </c>
    </row>
    <row r="6007">
      <c r="B6007" t="str">
        <f>iferror(vlookup(A6007, 'OG Data Combined'!$A$2:$Z6277,25,false),"")</f>
        <v/>
      </c>
      <c r="D6007" t="str">
        <f>iferror(vlookup(A6007, 'OG Data Combined'!$A$2:$AQ6277,29,false),"")</f>
        <v/>
      </c>
      <c r="E6007" t="str">
        <f>IFERROR(__xludf.DUMMYFUNCTION("IFERROR(REGEXEXTRACT((vlookup(A6007, 'OG Data Combined'!$A$2:$AQ6277,21,false)), ""\((.*?)\)""), """")"),"")</f>
        <v/>
      </c>
    </row>
    <row r="6008">
      <c r="B6008" t="str">
        <f>iferror(vlookup(A6008, 'OG Data Combined'!$A$2:$Z6277,25,false),"")</f>
        <v/>
      </c>
      <c r="D6008" t="str">
        <f>iferror(vlookup(A6008, 'OG Data Combined'!$A$2:$AQ6277,29,false),"")</f>
        <v/>
      </c>
      <c r="E6008" t="str">
        <f>IFERROR(__xludf.DUMMYFUNCTION("IFERROR(REGEXEXTRACT((vlookup(A6008, 'OG Data Combined'!$A$2:$AQ6277,21,false)), ""\((.*?)\)""), """")"),"")</f>
        <v/>
      </c>
    </row>
    <row r="6009">
      <c r="B6009" t="str">
        <f>iferror(vlookup(A6009, 'OG Data Combined'!$A$2:$Z6277,25,false),"")</f>
        <v/>
      </c>
      <c r="D6009" t="str">
        <f>iferror(vlookup(A6009, 'OG Data Combined'!$A$2:$AQ6277,29,false),"")</f>
        <v/>
      </c>
      <c r="E6009" t="str">
        <f>IFERROR(__xludf.DUMMYFUNCTION("IFERROR(REGEXEXTRACT((vlookup(A6009, 'OG Data Combined'!$A$2:$AQ6277,21,false)), ""\((.*?)\)""), """")"),"")</f>
        <v/>
      </c>
    </row>
    <row r="6010">
      <c r="B6010" t="str">
        <f>iferror(vlookup(A6010, 'OG Data Combined'!$A$2:$Z6277,25,false),"")</f>
        <v/>
      </c>
      <c r="D6010" t="str">
        <f>iferror(vlookup(A6010, 'OG Data Combined'!$A$2:$AQ6277,29,false),"")</f>
        <v/>
      </c>
      <c r="E6010" t="str">
        <f>IFERROR(__xludf.DUMMYFUNCTION("IFERROR(REGEXEXTRACT((vlookup(A6010, 'OG Data Combined'!$A$2:$AQ6277,21,false)), ""\((.*?)\)""), """")"),"")</f>
        <v/>
      </c>
    </row>
    <row r="6011">
      <c r="B6011" t="str">
        <f>iferror(vlookup(A6011, 'OG Data Combined'!$A$2:$Z6277,25,false),"")</f>
        <v/>
      </c>
      <c r="D6011" t="str">
        <f>iferror(vlookup(A6011, 'OG Data Combined'!$A$2:$AQ6277,29,false),"")</f>
        <v/>
      </c>
      <c r="E6011" t="str">
        <f>IFERROR(__xludf.DUMMYFUNCTION("IFERROR(REGEXEXTRACT((vlookup(A6011, 'OG Data Combined'!$A$2:$AQ6277,21,false)), ""\((.*?)\)""), """")"),"")</f>
        <v/>
      </c>
    </row>
    <row r="6012">
      <c r="B6012" t="str">
        <f>iferror(vlookup(A6012, 'OG Data Combined'!$A$2:$Z6277,25,false),"")</f>
        <v/>
      </c>
      <c r="D6012" t="str">
        <f>iferror(vlookup(A6012, 'OG Data Combined'!$A$2:$AQ6277,29,false),"")</f>
        <v/>
      </c>
      <c r="E6012" t="str">
        <f>IFERROR(__xludf.DUMMYFUNCTION("IFERROR(REGEXEXTRACT((vlookup(A6012, 'OG Data Combined'!$A$2:$AQ6277,21,false)), ""\((.*?)\)""), """")"),"")</f>
        <v/>
      </c>
    </row>
    <row r="6013">
      <c r="B6013" t="str">
        <f>iferror(vlookup(A6013, 'OG Data Combined'!$A$2:$Z6277,25,false),"")</f>
        <v/>
      </c>
      <c r="D6013" t="str">
        <f>iferror(vlookup(A6013, 'OG Data Combined'!$A$2:$AQ6277,29,false),"")</f>
        <v/>
      </c>
      <c r="E6013" t="str">
        <f>IFERROR(__xludf.DUMMYFUNCTION("IFERROR(REGEXEXTRACT((vlookup(A6013, 'OG Data Combined'!$A$2:$AQ6277,21,false)), ""\((.*?)\)""), """")"),"")</f>
        <v/>
      </c>
    </row>
    <row r="6014">
      <c r="B6014" t="str">
        <f>iferror(vlookup(A6014, 'OG Data Combined'!$A$2:$Z6277,25,false),"")</f>
        <v/>
      </c>
      <c r="D6014" t="str">
        <f>iferror(vlookup(A6014, 'OG Data Combined'!$A$2:$AQ6277,29,false),"")</f>
        <v/>
      </c>
      <c r="E6014" t="str">
        <f>IFERROR(__xludf.DUMMYFUNCTION("IFERROR(REGEXEXTRACT((vlookup(A6014, 'OG Data Combined'!$A$2:$AQ6277,21,false)), ""\((.*?)\)""), """")"),"")</f>
        <v/>
      </c>
    </row>
    <row r="6015">
      <c r="B6015" t="str">
        <f>iferror(vlookup(A6015, 'OG Data Combined'!$A$2:$Z6277,25,false),"")</f>
        <v/>
      </c>
      <c r="D6015" t="str">
        <f>iferror(vlookup(A6015, 'OG Data Combined'!$A$2:$AQ6277,29,false),"")</f>
        <v/>
      </c>
      <c r="E6015" t="str">
        <f>IFERROR(__xludf.DUMMYFUNCTION("IFERROR(REGEXEXTRACT((vlookup(A6015, 'OG Data Combined'!$A$2:$AQ6277,21,false)), ""\((.*?)\)""), """")"),"")</f>
        <v/>
      </c>
    </row>
    <row r="6016">
      <c r="B6016" t="str">
        <f>iferror(vlookup(A6016, 'OG Data Combined'!$A$2:$Z6277,25,false),"")</f>
        <v/>
      </c>
      <c r="D6016" t="str">
        <f>iferror(vlookup(A6016, 'OG Data Combined'!$A$2:$AQ6277,29,false),"")</f>
        <v/>
      </c>
      <c r="E6016" t="str">
        <f>IFERROR(__xludf.DUMMYFUNCTION("IFERROR(REGEXEXTRACT((vlookup(A6016, 'OG Data Combined'!$A$2:$AQ6277,21,false)), ""\((.*?)\)""), """")"),"")</f>
        <v/>
      </c>
    </row>
    <row r="6017">
      <c r="B6017" t="str">
        <f>iferror(vlookup(A6017, 'OG Data Combined'!$A$2:$Z6277,25,false),"")</f>
        <v/>
      </c>
      <c r="D6017" t="str">
        <f>iferror(vlookup(A6017, 'OG Data Combined'!$A$2:$AQ6277,29,false),"")</f>
        <v/>
      </c>
      <c r="E6017" t="str">
        <f>IFERROR(__xludf.DUMMYFUNCTION("IFERROR(REGEXEXTRACT((vlookup(A6017, 'OG Data Combined'!$A$2:$AQ6277,21,false)), ""\((.*?)\)""), """")"),"")</f>
        <v/>
      </c>
    </row>
    <row r="6018">
      <c r="B6018" t="str">
        <f>iferror(vlookup(A6018, 'OG Data Combined'!$A$2:$Z6277,25,false),"")</f>
        <v/>
      </c>
      <c r="D6018" t="str">
        <f>iferror(vlookup(A6018, 'OG Data Combined'!$A$2:$AQ6277,29,false),"")</f>
        <v/>
      </c>
      <c r="E6018" t="str">
        <f>IFERROR(__xludf.DUMMYFUNCTION("IFERROR(REGEXEXTRACT((vlookup(A6018, 'OG Data Combined'!$A$2:$AQ6277,21,false)), ""\((.*?)\)""), """")"),"")</f>
        <v/>
      </c>
    </row>
    <row r="6019">
      <c r="B6019" t="str">
        <f>iferror(vlookup(A6019, 'OG Data Combined'!$A$2:$Z6277,25,false),"")</f>
        <v/>
      </c>
      <c r="D6019" t="str">
        <f>iferror(vlookup(A6019, 'OG Data Combined'!$A$2:$AQ6277,29,false),"")</f>
        <v/>
      </c>
      <c r="E6019" t="str">
        <f>IFERROR(__xludf.DUMMYFUNCTION("IFERROR(REGEXEXTRACT((vlookup(A6019, 'OG Data Combined'!$A$2:$AQ6277,21,false)), ""\((.*?)\)""), """")"),"")</f>
        <v/>
      </c>
    </row>
    <row r="6020">
      <c r="B6020" t="str">
        <f>iferror(vlookup(A6020, 'OG Data Combined'!$A$2:$Z6277,25,false),"")</f>
        <v/>
      </c>
      <c r="D6020" t="str">
        <f>iferror(vlookup(A6020, 'OG Data Combined'!$A$2:$AQ6277,29,false),"")</f>
        <v/>
      </c>
      <c r="E6020" t="str">
        <f>IFERROR(__xludf.DUMMYFUNCTION("IFERROR(REGEXEXTRACT((vlookup(A6020, 'OG Data Combined'!$A$2:$AQ6277,21,false)), ""\((.*?)\)""), """")"),"")</f>
        <v/>
      </c>
    </row>
    <row r="6021">
      <c r="B6021" t="str">
        <f>iferror(vlookup(A6021, 'OG Data Combined'!$A$2:$Z6277,25,false),"")</f>
        <v/>
      </c>
      <c r="D6021" t="str">
        <f>iferror(vlookup(A6021, 'OG Data Combined'!$A$2:$AQ6277,29,false),"")</f>
        <v/>
      </c>
      <c r="E6021" t="str">
        <f>IFERROR(__xludf.DUMMYFUNCTION("IFERROR(REGEXEXTRACT((vlookup(A6021, 'OG Data Combined'!$A$2:$AQ6277,21,false)), ""\((.*?)\)""), """")"),"")</f>
        <v/>
      </c>
    </row>
    <row r="6022">
      <c r="B6022" t="str">
        <f>iferror(vlookup(A6022, 'OG Data Combined'!$A$2:$Z6277,25,false),"")</f>
        <v/>
      </c>
      <c r="D6022" t="str">
        <f>iferror(vlookup(A6022, 'OG Data Combined'!$A$2:$AQ6277,29,false),"")</f>
        <v/>
      </c>
      <c r="E6022" t="str">
        <f>IFERROR(__xludf.DUMMYFUNCTION("IFERROR(REGEXEXTRACT((vlookup(A6022, 'OG Data Combined'!$A$2:$AQ6277,21,false)), ""\((.*?)\)""), """")"),"")</f>
        <v/>
      </c>
    </row>
    <row r="6023">
      <c r="B6023" t="str">
        <f>iferror(vlookup(A6023, 'OG Data Combined'!$A$2:$Z6277,25,false),"")</f>
        <v/>
      </c>
      <c r="D6023" t="str">
        <f>iferror(vlookup(A6023, 'OG Data Combined'!$A$2:$AQ6277,29,false),"")</f>
        <v/>
      </c>
      <c r="E6023" t="str">
        <f>IFERROR(__xludf.DUMMYFUNCTION("IFERROR(REGEXEXTRACT((vlookup(A6023, 'OG Data Combined'!$A$2:$AQ6277,21,false)), ""\((.*?)\)""), """")"),"")</f>
        <v/>
      </c>
    </row>
    <row r="6024">
      <c r="B6024" t="str">
        <f>iferror(vlookup(A6024, 'OG Data Combined'!$A$2:$Z6277,25,false),"")</f>
        <v/>
      </c>
      <c r="D6024" t="str">
        <f>iferror(vlookup(A6024, 'OG Data Combined'!$A$2:$AQ6277,29,false),"")</f>
        <v/>
      </c>
      <c r="E6024" t="str">
        <f>IFERROR(__xludf.DUMMYFUNCTION("IFERROR(REGEXEXTRACT((vlookup(A6024, 'OG Data Combined'!$A$2:$AQ6277,21,false)), ""\((.*?)\)""), """")"),"")</f>
        <v/>
      </c>
    </row>
    <row r="6025">
      <c r="B6025" t="str">
        <f>iferror(vlookup(A6025, 'OG Data Combined'!$A$2:$Z6277,25,false),"")</f>
        <v/>
      </c>
      <c r="D6025" t="str">
        <f>iferror(vlookup(A6025, 'OG Data Combined'!$A$2:$AQ6277,29,false),"")</f>
        <v/>
      </c>
      <c r="E6025" t="str">
        <f>IFERROR(__xludf.DUMMYFUNCTION("IFERROR(REGEXEXTRACT((vlookup(A6025, 'OG Data Combined'!$A$2:$AQ6277,21,false)), ""\((.*?)\)""), """")"),"")</f>
        <v/>
      </c>
    </row>
    <row r="6026">
      <c r="B6026" t="str">
        <f>iferror(vlookup(A6026, 'OG Data Combined'!$A$2:$Z6277,25,false),"")</f>
        <v/>
      </c>
      <c r="D6026" t="str">
        <f>iferror(vlookup(A6026, 'OG Data Combined'!$A$2:$AQ6277,29,false),"")</f>
        <v/>
      </c>
      <c r="E6026" t="str">
        <f>IFERROR(__xludf.DUMMYFUNCTION("IFERROR(REGEXEXTRACT((vlookup(A6026, 'OG Data Combined'!$A$2:$AQ6277,21,false)), ""\((.*?)\)""), """")"),"")</f>
        <v/>
      </c>
    </row>
    <row r="6027">
      <c r="B6027" t="str">
        <f>iferror(vlookup(A6027, 'OG Data Combined'!$A$2:$Z6277,25,false),"")</f>
        <v/>
      </c>
      <c r="D6027" t="str">
        <f>iferror(vlookup(A6027, 'OG Data Combined'!$A$2:$AQ6277,29,false),"")</f>
        <v/>
      </c>
      <c r="E6027" t="str">
        <f>IFERROR(__xludf.DUMMYFUNCTION("IFERROR(REGEXEXTRACT((vlookup(A6027, 'OG Data Combined'!$A$2:$AQ6277,21,false)), ""\((.*?)\)""), """")"),"")</f>
        <v/>
      </c>
    </row>
    <row r="6028">
      <c r="B6028" t="str">
        <f>iferror(vlookup(A6028, 'OG Data Combined'!$A$2:$Z6277,25,false),"")</f>
        <v/>
      </c>
      <c r="D6028" t="str">
        <f>iferror(vlookup(A6028, 'OG Data Combined'!$A$2:$AQ6277,29,false),"")</f>
        <v/>
      </c>
      <c r="E6028" t="str">
        <f>IFERROR(__xludf.DUMMYFUNCTION("IFERROR(REGEXEXTRACT((vlookup(A6028, 'OG Data Combined'!$A$2:$AQ6277,21,false)), ""\((.*?)\)""), """")"),"")</f>
        <v/>
      </c>
    </row>
    <row r="6029">
      <c r="B6029" t="str">
        <f>iferror(vlookup(A6029, 'OG Data Combined'!$A$2:$Z6277,25,false),"")</f>
        <v/>
      </c>
      <c r="D6029" t="str">
        <f>iferror(vlookup(A6029, 'OG Data Combined'!$A$2:$AQ6277,29,false),"")</f>
        <v/>
      </c>
      <c r="E6029" t="str">
        <f>IFERROR(__xludf.DUMMYFUNCTION("IFERROR(REGEXEXTRACT((vlookup(A6029, 'OG Data Combined'!$A$2:$AQ6277,21,false)), ""\((.*?)\)""), """")"),"")</f>
        <v/>
      </c>
    </row>
    <row r="6030">
      <c r="B6030" t="str">
        <f>iferror(vlookup(A6030, 'OG Data Combined'!$A$2:$Z6277,25,false),"")</f>
        <v/>
      </c>
      <c r="D6030" t="str">
        <f>iferror(vlookup(A6030, 'OG Data Combined'!$A$2:$AQ6277,29,false),"")</f>
        <v/>
      </c>
      <c r="E6030" t="str">
        <f>IFERROR(__xludf.DUMMYFUNCTION("IFERROR(REGEXEXTRACT((vlookup(A6030, 'OG Data Combined'!$A$2:$AQ6277,21,false)), ""\((.*?)\)""), """")"),"")</f>
        <v/>
      </c>
    </row>
    <row r="6031">
      <c r="B6031" t="str">
        <f>iferror(vlookup(A6031, 'OG Data Combined'!$A$2:$Z6277,25,false),"")</f>
        <v/>
      </c>
      <c r="D6031" t="str">
        <f>iferror(vlookup(A6031, 'OG Data Combined'!$A$2:$AQ6277,29,false),"")</f>
        <v/>
      </c>
      <c r="E6031" t="str">
        <f>IFERROR(__xludf.DUMMYFUNCTION("IFERROR(REGEXEXTRACT((vlookup(A6031, 'OG Data Combined'!$A$2:$AQ6277,21,false)), ""\((.*?)\)""), """")"),"")</f>
        <v/>
      </c>
    </row>
    <row r="6032">
      <c r="B6032" t="str">
        <f>iferror(vlookup(A6032, 'OG Data Combined'!$A$2:$Z6277,25,false),"")</f>
        <v/>
      </c>
      <c r="D6032" t="str">
        <f>iferror(vlookup(A6032, 'OG Data Combined'!$A$2:$AQ6277,29,false),"")</f>
        <v/>
      </c>
      <c r="E6032" t="str">
        <f>IFERROR(__xludf.DUMMYFUNCTION("IFERROR(REGEXEXTRACT((vlookup(A6032, 'OG Data Combined'!$A$2:$AQ6277,21,false)), ""\((.*?)\)""), """")"),"")</f>
        <v/>
      </c>
    </row>
    <row r="6033">
      <c r="B6033" t="str">
        <f>iferror(vlookup(A6033, 'OG Data Combined'!$A$2:$Z6277,25,false),"")</f>
        <v/>
      </c>
      <c r="D6033" t="str">
        <f>iferror(vlookup(A6033, 'OG Data Combined'!$A$2:$AQ6277,29,false),"")</f>
        <v/>
      </c>
      <c r="E6033" t="str">
        <f>IFERROR(__xludf.DUMMYFUNCTION("IFERROR(REGEXEXTRACT((vlookup(A6033, 'OG Data Combined'!$A$2:$AQ6277,21,false)), ""\((.*?)\)""), """")"),"")</f>
        <v/>
      </c>
    </row>
    <row r="6034">
      <c r="B6034" t="str">
        <f>iferror(vlookup(A6034, 'OG Data Combined'!$A$2:$Z6277,25,false),"")</f>
        <v/>
      </c>
      <c r="D6034" t="str">
        <f>iferror(vlookup(A6034, 'OG Data Combined'!$A$2:$AQ6277,29,false),"")</f>
        <v/>
      </c>
      <c r="E6034" t="str">
        <f>IFERROR(__xludf.DUMMYFUNCTION("IFERROR(REGEXEXTRACT((vlookup(A6034, 'OG Data Combined'!$A$2:$AQ6277,21,false)), ""\((.*?)\)""), """")"),"")</f>
        <v/>
      </c>
    </row>
    <row r="6035">
      <c r="B6035" t="str">
        <f>iferror(vlookup(A6035, 'OG Data Combined'!$A$2:$Z6277,25,false),"")</f>
        <v/>
      </c>
      <c r="D6035" t="str">
        <f>iferror(vlookup(A6035, 'OG Data Combined'!$A$2:$AQ6277,29,false),"")</f>
        <v/>
      </c>
      <c r="E6035" t="str">
        <f>IFERROR(__xludf.DUMMYFUNCTION("IFERROR(REGEXEXTRACT((vlookup(A6035, 'OG Data Combined'!$A$2:$AQ6277,21,false)), ""\((.*?)\)""), """")"),"")</f>
        <v/>
      </c>
    </row>
    <row r="6036">
      <c r="B6036" t="str">
        <f>iferror(vlookup(A6036, 'OG Data Combined'!$A$2:$Z6277,25,false),"")</f>
        <v/>
      </c>
      <c r="D6036" t="str">
        <f>iferror(vlookup(A6036, 'OG Data Combined'!$A$2:$AQ6277,29,false),"")</f>
        <v/>
      </c>
      <c r="E6036" t="str">
        <f>IFERROR(__xludf.DUMMYFUNCTION("IFERROR(REGEXEXTRACT((vlookup(A6036, 'OG Data Combined'!$A$2:$AQ6277,21,false)), ""\((.*?)\)""), """")"),"")</f>
        <v/>
      </c>
    </row>
    <row r="6037">
      <c r="B6037" t="str">
        <f>iferror(vlookup(A6037, 'OG Data Combined'!$A$2:$Z6277,25,false),"")</f>
        <v/>
      </c>
      <c r="D6037" t="str">
        <f>iferror(vlookup(A6037, 'OG Data Combined'!$A$2:$AQ6277,29,false),"")</f>
        <v/>
      </c>
      <c r="E6037" t="str">
        <f>IFERROR(__xludf.DUMMYFUNCTION("IFERROR(REGEXEXTRACT((vlookup(A6037, 'OG Data Combined'!$A$2:$AQ6277,21,false)), ""\((.*?)\)""), """")"),"")</f>
        <v/>
      </c>
    </row>
    <row r="6038">
      <c r="B6038" t="str">
        <f>iferror(vlookup(A6038, 'OG Data Combined'!$A$2:$Z6277,25,false),"")</f>
        <v/>
      </c>
      <c r="D6038" t="str">
        <f>iferror(vlookup(A6038, 'OG Data Combined'!$A$2:$AQ6277,29,false),"")</f>
        <v/>
      </c>
      <c r="E6038" t="str">
        <f>IFERROR(__xludf.DUMMYFUNCTION("IFERROR(REGEXEXTRACT((vlookup(A6038, 'OG Data Combined'!$A$2:$AQ6277,21,false)), ""\((.*?)\)""), """")"),"")</f>
        <v/>
      </c>
    </row>
    <row r="6039">
      <c r="B6039" t="str">
        <f>iferror(vlookup(A6039, 'OG Data Combined'!$A$2:$Z6277,25,false),"")</f>
        <v/>
      </c>
      <c r="D6039" t="str">
        <f>iferror(vlookup(A6039, 'OG Data Combined'!$A$2:$AQ6277,29,false),"")</f>
        <v/>
      </c>
      <c r="E6039" t="str">
        <f>IFERROR(__xludf.DUMMYFUNCTION("IFERROR(REGEXEXTRACT((vlookup(A6039, 'OG Data Combined'!$A$2:$AQ6277,21,false)), ""\((.*?)\)""), """")"),"")</f>
        <v/>
      </c>
    </row>
    <row r="6040">
      <c r="B6040" t="str">
        <f>iferror(vlookup(A6040, 'OG Data Combined'!$A$2:$Z6277,25,false),"")</f>
        <v/>
      </c>
      <c r="D6040" t="str">
        <f>iferror(vlookup(A6040, 'OG Data Combined'!$A$2:$AQ6277,29,false),"")</f>
        <v/>
      </c>
      <c r="E6040" t="str">
        <f>IFERROR(__xludf.DUMMYFUNCTION("IFERROR(REGEXEXTRACT((vlookup(A6040, 'OG Data Combined'!$A$2:$AQ6277,21,false)), ""\((.*?)\)""), """")"),"")</f>
        <v/>
      </c>
    </row>
    <row r="6041">
      <c r="B6041" t="str">
        <f>iferror(vlookup(A6041, 'OG Data Combined'!$A$2:$Z6277,25,false),"")</f>
        <v/>
      </c>
      <c r="D6041" t="str">
        <f>iferror(vlookup(A6041, 'OG Data Combined'!$A$2:$AQ6277,29,false),"")</f>
        <v/>
      </c>
      <c r="E6041" t="str">
        <f>IFERROR(__xludf.DUMMYFUNCTION("IFERROR(REGEXEXTRACT((vlookup(A6041, 'OG Data Combined'!$A$2:$AQ6277,21,false)), ""\((.*?)\)""), """")"),"")</f>
        <v/>
      </c>
    </row>
    <row r="6042">
      <c r="B6042" t="str">
        <f>iferror(vlookup(A6042, 'OG Data Combined'!$A$2:$Z6277,25,false),"")</f>
        <v/>
      </c>
      <c r="D6042" t="str">
        <f>iferror(vlookup(A6042, 'OG Data Combined'!$A$2:$AQ6277,29,false),"")</f>
        <v/>
      </c>
      <c r="E6042" t="str">
        <f>IFERROR(__xludf.DUMMYFUNCTION("IFERROR(REGEXEXTRACT((vlookup(A6042, 'OG Data Combined'!$A$2:$AQ6277,21,false)), ""\((.*?)\)""), """")"),"")</f>
        <v/>
      </c>
    </row>
    <row r="6043">
      <c r="B6043" t="str">
        <f>iferror(vlookup(A6043, 'OG Data Combined'!$A$2:$Z6277,25,false),"")</f>
        <v/>
      </c>
      <c r="D6043" t="str">
        <f>iferror(vlookup(A6043, 'OG Data Combined'!$A$2:$AQ6277,29,false),"")</f>
        <v/>
      </c>
      <c r="E6043" t="str">
        <f>IFERROR(__xludf.DUMMYFUNCTION("IFERROR(REGEXEXTRACT((vlookup(A6043, 'OG Data Combined'!$A$2:$AQ6277,21,false)), ""\((.*?)\)""), """")"),"")</f>
        <v/>
      </c>
    </row>
    <row r="6044">
      <c r="B6044" t="str">
        <f>iferror(vlookup(A6044, 'OG Data Combined'!$A$2:$Z6277,25,false),"")</f>
        <v/>
      </c>
      <c r="D6044" t="str">
        <f>iferror(vlookup(A6044, 'OG Data Combined'!$A$2:$AQ6277,29,false),"")</f>
        <v/>
      </c>
      <c r="E6044" t="str">
        <f>IFERROR(__xludf.DUMMYFUNCTION("IFERROR(REGEXEXTRACT((vlookup(A6044, 'OG Data Combined'!$A$2:$AQ6277,21,false)), ""\((.*?)\)""), """")"),"")</f>
        <v/>
      </c>
    </row>
    <row r="6045">
      <c r="B6045" t="str">
        <f>iferror(vlookup(A6045, 'OG Data Combined'!$A$2:$Z6277,25,false),"")</f>
        <v/>
      </c>
      <c r="D6045" t="str">
        <f>iferror(vlookup(A6045, 'OG Data Combined'!$A$2:$AQ6277,29,false),"")</f>
        <v/>
      </c>
      <c r="E6045" t="str">
        <f>IFERROR(__xludf.DUMMYFUNCTION("IFERROR(REGEXEXTRACT((vlookup(A6045, 'OG Data Combined'!$A$2:$AQ6277,21,false)), ""\((.*?)\)""), """")"),"")</f>
        <v/>
      </c>
    </row>
    <row r="6046">
      <c r="B6046" t="str">
        <f>iferror(vlookup(A6046, 'OG Data Combined'!$A$2:$Z6277,25,false),"")</f>
        <v/>
      </c>
      <c r="D6046" t="str">
        <f>iferror(vlookup(A6046, 'OG Data Combined'!$A$2:$AQ6277,29,false),"")</f>
        <v/>
      </c>
      <c r="E6046" t="str">
        <f>IFERROR(__xludf.DUMMYFUNCTION("IFERROR(REGEXEXTRACT((vlookup(A6046, 'OG Data Combined'!$A$2:$AQ6277,21,false)), ""\((.*?)\)""), """")"),"")</f>
        <v/>
      </c>
    </row>
    <row r="6047">
      <c r="B6047" t="str">
        <f>iferror(vlookup(A6047, 'OG Data Combined'!$A$2:$Z6277,25,false),"")</f>
        <v/>
      </c>
      <c r="D6047" t="str">
        <f>iferror(vlookup(A6047, 'OG Data Combined'!$A$2:$AQ6277,29,false),"")</f>
        <v/>
      </c>
      <c r="E6047" t="str">
        <f>IFERROR(__xludf.DUMMYFUNCTION("IFERROR(REGEXEXTRACT((vlookup(A6047, 'OG Data Combined'!$A$2:$AQ6277,21,false)), ""\((.*?)\)""), """")"),"")</f>
        <v/>
      </c>
    </row>
    <row r="6048">
      <c r="B6048" t="str">
        <f>iferror(vlookup(A6048, 'OG Data Combined'!$A$2:$Z6277,25,false),"")</f>
        <v/>
      </c>
      <c r="D6048" t="str">
        <f>iferror(vlookup(A6048, 'OG Data Combined'!$A$2:$AQ6277,29,false),"")</f>
        <v/>
      </c>
      <c r="E6048" t="str">
        <f>IFERROR(__xludf.DUMMYFUNCTION("IFERROR(REGEXEXTRACT((vlookup(A6048, 'OG Data Combined'!$A$2:$AQ6277,21,false)), ""\((.*?)\)""), """")"),"")</f>
        <v/>
      </c>
    </row>
    <row r="6049">
      <c r="B6049" t="str">
        <f>iferror(vlookup(A6049, 'OG Data Combined'!$A$2:$Z6277,25,false),"")</f>
        <v/>
      </c>
      <c r="D6049" t="str">
        <f>iferror(vlookup(A6049, 'OG Data Combined'!$A$2:$AQ6277,29,false),"")</f>
        <v/>
      </c>
      <c r="E6049" t="str">
        <f>IFERROR(__xludf.DUMMYFUNCTION("IFERROR(REGEXEXTRACT((vlookup(A6049, 'OG Data Combined'!$A$2:$AQ6277,21,false)), ""\((.*?)\)""), """")"),"")</f>
        <v/>
      </c>
    </row>
    <row r="6050">
      <c r="B6050" t="str">
        <f>iferror(vlookup(A6050, 'OG Data Combined'!$A$2:$Z6277,25,false),"")</f>
        <v/>
      </c>
      <c r="D6050" t="str">
        <f>iferror(vlookup(A6050, 'OG Data Combined'!$A$2:$AQ6277,29,false),"")</f>
        <v/>
      </c>
      <c r="E6050" t="str">
        <f>IFERROR(__xludf.DUMMYFUNCTION("IFERROR(REGEXEXTRACT((vlookup(A6050, 'OG Data Combined'!$A$2:$AQ6277,21,false)), ""\((.*?)\)""), """")"),"")</f>
        <v/>
      </c>
    </row>
    <row r="6051">
      <c r="B6051" t="str">
        <f>iferror(vlookup(A6051, 'OG Data Combined'!$A$2:$Z6277,25,false),"")</f>
        <v/>
      </c>
      <c r="D6051" t="str">
        <f>iferror(vlookup(A6051, 'OG Data Combined'!$A$2:$AQ6277,29,false),"")</f>
        <v/>
      </c>
      <c r="E6051" t="str">
        <f>IFERROR(__xludf.DUMMYFUNCTION("IFERROR(REGEXEXTRACT((vlookup(A6051, 'OG Data Combined'!$A$2:$AQ6277,21,false)), ""\((.*?)\)""), """")"),"")</f>
        <v/>
      </c>
    </row>
    <row r="6052">
      <c r="B6052" t="str">
        <f>iferror(vlookup(A6052, 'OG Data Combined'!$A$2:$Z6277,25,false),"")</f>
        <v/>
      </c>
      <c r="D6052" t="str">
        <f>iferror(vlookup(A6052, 'OG Data Combined'!$A$2:$AQ6277,29,false),"")</f>
        <v/>
      </c>
      <c r="E6052" t="str">
        <f>IFERROR(__xludf.DUMMYFUNCTION("IFERROR(REGEXEXTRACT((vlookup(A6052, 'OG Data Combined'!$A$2:$AQ6277,21,false)), ""\((.*?)\)""), """")"),"")</f>
        <v/>
      </c>
    </row>
    <row r="6053">
      <c r="B6053" t="str">
        <f>iferror(vlookup(A6053, 'OG Data Combined'!$A$2:$Z6277,25,false),"")</f>
        <v/>
      </c>
      <c r="D6053" t="str">
        <f>iferror(vlookup(A6053, 'OG Data Combined'!$A$2:$AQ6277,29,false),"")</f>
        <v/>
      </c>
      <c r="E6053" t="str">
        <f>IFERROR(__xludf.DUMMYFUNCTION("IFERROR(REGEXEXTRACT((vlookup(A6053, 'OG Data Combined'!$A$2:$AQ6277,21,false)), ""\((.*?)\)""), """")"),"")</f>
        <v/>
      </c>
    </row>
    <row r="6054">
      <c r="B6054" t="str">
        <f>iferror(vlookup(A6054, 'OG Data Combined'!$A$2:$Z6277,25,false),"")</f>
        <v/>
      </c>
      <c r="D6054" t="str">
        <f>iferror(vlookup(A6054, 'OG Data Combined'!$A$2:$AQ6277,29,false),"")</f>
        <v/>
      </c>
      <c r="E6054" t="str">
        <f>IFERROR(__xludf.DUMMYFUNCTION("IFERROR(REGEXEXTRACT((vlookup(A6054, 'OG Data Combined'!$A$2:$AQ6277,21,false)), ""\((.*?)\)""), """")"),"")</f>
        <v/>
      </c>
    </row>
    <row r="6055">
      <c r="B6055" t="str">
        <f>iferror(vlookup(A6055, 'OG Data Combined'!$A$2:$Z6277,25,false),"")</f>
        <v/>
      </c>
      <c r="D6055" t="str">
        <f>iferror(vlookup(A6055, 'OG Data Combined'!$A$2:$AQ6277,29,false),"")</f>
        <v/>
      </c>
      <c r="E6055" t="str">
        <f>IFERROR(__xludf.DUMMYFUNCTION("IFERROR(REGEXEXTRACT((vlookup(A6055, 'OG Data Combined'!$A$2:$AQ6277,21,false)), ""\((.*?)\)""), """")"),"")</f>
        <v/>
      </c>
    </row>
    <row r="6056">
      <c r="B6056" t="str">
        <f>iferror(vlookup(A6056, 'OG Data Combined'!$A$2:$Z6277,25,false),"")</f>
        <v/>
      </c>
      <c r="D6056" t="str">
        <f>iferror(vlookup(A6056, 'OG Data Combined'!$A$2:$AQ6277,29,false),"")</f>
        <v/>
      </c>
      <c r="E6056" t="str">
        <f>IFERROR(__xludf.DUMMYFUNCTION("IFERROR(REGEXEXTRACT((vlookup(A6056, 'OG Data Combined'!$A$2:$AQ6277,21,false)), ""\((.*?)\)""), """")"),"")</f>
        <v/>
      </c>
    </row>
    <row r="6057">
      <c r="B6057" t="str">
        <f>iferror(vlookup(A6057, 'OG Data Combined'!$A$2:$Z6277,25,false),"")</f>
        <v/>
      </c>
      <c r="D6057" t="str">
        <f>iferror(vlookup(A6057, 'OG Data Combined'!$A$2:$AQ6277,29,false),"")</f>
        <v/>
      </c>
      <c r="E6057" t="str">
        <f>IFERROR(__xludf.DUMMYFUNCTION("IFERROR(REGEXEXTRACT((vlookup(A6057, 'OG Data Combined'!$A$2:$AQ6277,21,false)), ""\((.*?)\)""), """")"),"")</f>
        <v/>
      </c>
    </row>
    <row r="6058">
      <c r="B6058" t="str">
        <f>iferror(vlookup(A6058, 'OG Data Combined'!$A$2:$Z6277,25,false),"")</f>
        <v/>
      </c>
      <c r="D6058" t="str">
        <f>iferror(vlookup(A6058, 'OG Data Combined'!$A$2:$AQ6277,29,false),"")</f>
        <v/>
      </c>
      <c r="E6058" t="str">
        <f>IFERROR(__xludf.DUMMYFUNCTION("IFERROR(REGEXEXTRACT((vlookup(A6058, 'OG Data Combined'!$A$2:$AQ6277,21,false)), ""\((.*?)\)""), """")"),"")</f>
        <v/>
      </c>
    </row>
    <row r="6059">
      <c r="B6059" t="str">
        <f>iferror(vlookup(A6059, 'OG Data Combined'!$A$2:$Z6277,25,false),"")</f>
        <v/>
      </c>
      <c r="D6059" t="str">
        <f>iferror(vlookup(A6059, 'OG Data Combined'!$A$2:$AQ6277,29,false),"")</f>
        <v/>
      </c>
      <c r="E6059" t="str">
        <f>IFERROR(__xludf.DUMMYFUNCTION("IFERROR(REGEXEXTRACT((vlookup(A6059, 'OG Data Combined'!$A$2:$AQ6277,21,false)), ""\((.*?)\)""), """")"),"")</f>
        <v/>
      </c>
    </row>
    <row r="6060">
      <c r="B6060" t="str">
        <f>iferror(vlookup(A6060, 'OG Data Combined'!$A$2:$Z6277,25,false),"")</f>
        <v/>
      </c>
      <c r="D6060" t="str">
        <f>iferror(vlookup(A6060, 'OG Data Combined'!$A$2:$AQ6277,29,false),"")</f>
        <v/>
      </c>
      <c r="E6060" t="str">
        <f>IFERROR(__xludf.DUMMYFUNCTION("IFERROR(REGEXEXTRACT((vlookup(A6060, 'OG Data Combined'!$A$2:$AQ6277,21,false)), ""\((.*?)\)""), """")"),"")</f>
        <v/>
      </c>
    </row>
    <row r="6061">
      <c r="B6061" t="str">
        <f>iferror(vlookup(A6061, 'OG Data Combined'!$A$2:$Z6277,25,false),"")</f>
        <v/>
      </c>
      <c r="D6061" t="str">
        <f>iferror(vlookup(A6061, 'OG Data Combined'!$A$2:$AQ6277,29,false),"")</f>
        <v/>
      </c>
      <c r="E6061" t="str">
        <f>IFERROR(__xludf.DUMMYFUNCTION("IFERROR(REGEXEXTRACT((vlookup(A6061, 'OG Data Combined'!$A$2:$AQ6277,21,false)), ""\((.*?)\)""), """")"),"")</f>
        <v/>
      </c>
    </row>
    <row r="6062">
      <c r="B6062" t="str">
        <f>iferror(vlookup(A6062, 'OG Data Combined'!$A$2:$Z6277,25,false),"")</f>
        <v/>
      </c>
      <c r="D6062" t="str">
        <f>iferror(vlookup(A6062, 'OG Data Combined'!$A$2:$AQ6277,29,false),"")</f>
        <v/>
      </c>
      <c r="E6062" t="str">
        <f>IFERROR(__xludf.DUMMYFUNCTION("IFERROR(REGEXEXTRACT((vlookup(A6062, 'OG Data Combined'!$A$2:$AQ6277,21,false)), ""\((.*?)\)""), """")"),"")</f>
        <v/>
      </c>
    </row>
    <row r="6063">
      <c r="B6063" t="str">
        <f>iferror(vlookup(A6063, 'OG Data Combined'!$A$2:$Z6277,25,false),"")</f>
        <v/>
      </c>
      <c r="D6063" t="str">
        <f>iferror(vlookup(A6063, 'OG Data Combined'!$A$2:$AQ6277,29,false),"")</f>
        <v/>
      </c>
      <c r="E6063" t="str">
        <f>IFERROR(__xludf.DUMMYFUNCTION("IFERROR(REGEXEXTRACT((vlookup(A6063, 'OG Data Combined'!$A$2:$AQ6277,21,false)), ""\((.*?)\)""), """")"),"")</f>
        <v/>
      </c>
    </row>
    <row r="6064">
      <c r="B6064" t="str">
        <f>iferror(vlookup(A6064, 'OG Data Combined'!$A$2:$Z6277,25,false),"")</f>
        <v/>
      </c>
      <c r="D6064" t="str">
        <f>iferror(vlookup(A6064, 'OG Data Combined'!$A$2:$AQ6277,29,false),"")</f>
        <v/>
      </c>
      <c r="E6064" t="str">
        <f>IFERROR(__xludf.DUMMYFUNCTION("IFERROR(REGEXEXTRACT((vlookup(A6064, 'OG Data Combined'!$A$2:$AQ6277,21,false)), ""\((.*?)\)""), """")"),"")</f>
        <v/>
      </c>
    </row>
    <row r="6065">
      <c r="B6065" t="str">
        <f>iferror(vlookup(A6065, 'OG Data Combined'!$A$2:$Z6277,25,false),"")</f>
        <v/>
      </c>
      <c r="D6065" t="str">
        <f>iferror(vlookup(A6065, 'OG Data Combined'!$A$2:$AQ6277,29,false),"")</f>
        <v/>
      </c>
      <c r="E6065" t="str">
        <f>IFERROR(__xludf.DUMMYFUNCTION("IFERROR(REGEXEXTRACT((vlookup(A6065, 'OG Data Combined'!$A$2:$AQ6277,21,false)), ""\((.*?)\)""), """")"),"")</f>
        <v/>
      </c>
    </row>
    <row r="6066">
      <c r="B6066" t="str">
        <f>iferror(vlookup(A6066, 'OG Data Combined'!$A$2:$Z6277,25,false),"")</f>
        <v/>
      </c>
      <c r="D6066" t="str">
        <f>iferror(vlookup(A6066, 'OG Data Combined'!$A$2:$AQ6277,29,false),"")</f>
        <v/>
      </c>
      <c r="E6066" t="str">
        <f>IFERROR(__xludf.DUMMYFUNCTION("IFERROR(REGEXEXTRACT((vlookup(A6066, 'OG Data Combined'!$A$2:$AQ6277,21,false)), ""\((.*?)\)""), """")"),"")</f>
        <v/>
      </c>
    </row>
    <row r="6067">
      <c r="B6067" t="str">
        <f>iferror(vlookup(A6067, 'OG Data Combined'!$A$2:$Z6277,25,false),"")</f>
        <v/>
      </c>
      <c r="D6067" t="str">
        <f>iferror(vlookup(A6067, 'OG Data Combined'!$A$2:$AQ6277,29,false),"")</f>
        <v/>
      </c>
      <c r="E6067" t="str">
        <f>IFERROR(__xludf.DUMMYFUNCTION("IFERROR(REGEXEXTRACT((vlookup(A6067, 'OG Data Combined'!$A$2:$AQ6277,21,false)), ""\((.*?)\)""), """")"),"")</f>
        <v/>
      </c>
    </row>
    <row r="6068">
      <c r="B6068" t="str">
        <f>iferror(vlookup(A6068, 'OG Data Combined'!$A$2:$Z6277,25,false),"")</f>
        <v/>
      </c>
      <c r="D6068" t="str">
        <f>iferror(vlookup(A6068, 'OG Data Combined'!$A$2:$AQ6277,29,false),"")</f>
        <v/>
      </c>
      <c r="E6068" t="str">
        <f>IFERROR(__xludf.DUMMYFUNCTION("IFERROR(REGEXEXTRACT((vlookup(A6068, 'OG Data Combined'!$A$2:$AQ6277,21,false)), ""\((.*?)\)""), """")"),"")</f>
        <v/>
      </c>
    </row>
    <row r="6069">
      <c r="B6069" t="str">
        <f>iferror(vlookup(A6069, 'OG Data Combined'!$A$2:$Z6277,25,false),"")</f>
        <v/>
      </c>
      <c r="D6069" t="str">
        <f>iferror(vlookup(A6069, 'OG Data Combined'!$A$2:$AQ6277,29,false),"")</f>
        <v/>
      </c>
      <c r="E6069" t="str">
        <f>IFERROR(__xludf.DUMMYFUNCTION("IFERROR(REGEXEXTRACT((vlookup(A6069, 'OG Data Combined'!$A$2:$AQ6277,21,false)), ""\((.*?)\)""), """")"),"")</f>
        <v/>
      </c>
    </row>
    <row r="6070">
      <c r="B6070" t="str">
        <f>iferror(vlookup(A6070, 'OG Data Combined'!$A$2:$Z6277,25,false),"")</f>
        <v/>
      </c>
      <c r="D6070" t="str">
        <f>iferror(vlookup(A6070, 'OG Data Combined'!$A$2:$AQ6277,29,false),"")</f>
        <v/>
      </c>
      <c r="E6070" t="str">
        <f>IFERROR(__xludf.DUMMYFUNCTION("IFERROR(REGEXEXTRACT((vlookup(A6070, 'OG Data Combined'!$A$2:$AQ6277,21,false)), ""\((.*?)\)""), """")"),"")</f>
        <v/>
      </c>
    </row>
    <row r="6071">
      <c r="B6071" t="str">
        <f>iferror(vlookup(A6071, 'OG Data Combined'!$A$2:$Z6277,25,false),"")</f>
        <v/>
      </c>
      <c r="D6071" t="str">
        <f>iferror(vlookup(A6071, 'OG Data Combined'!$A$2:$AQ6277,29,false),"")</f>
        <v/>
      </c>
      <c r="E6071" t="str">
        <f>IFERROR(__xludf.DUMMYFUNCTION("IFERROR(REGEXEXTRACT((vlookup(A6071, 'OG Data Combined'!$A$2:$AQ6277,21,false)), ""\((.*?)\)""), """")"),"")</f>
        <v/>
      </c>
    </row>
    <row r="6072">
      <c r="B6072" t="str">
        <f>iferror(vlookup(A6072, 'OG Data Combined'!$A$2:$Z6277,25,false),"")</f>
        <v/>
      </c>
      <c r="D6072" t="str">
        <f>iferror(vlookup(A6072, 'OG Data Combined'!$A$2:$AQ6277,29,false),"")</f>
        <v/>
      </c>
      <c r="E6072" t="str">
        <f>IFERROR(__xludf.DUMMYFUNCTION("IFERROR(REGEXEXTRACT((vlookup(A6072, 'OG Data Combined'!$A$2:$AQ6277,21,false)), ""\((.*?)\)""), """")"),"")</f>
        <v/>
      </c>
    </row>
    <row r="6073">
      <c r="B6073" t="str">
        <f>iferror(vlookup(A6073, 'OG Data Combined'!$A$2:$Z6277,25,false),"")</f>
        <v/>
      </c>
      <c r="D6073" t="str">
        <f>iferror(vlookup(A6073, 'OG Data Combined'!$A$2:$AQ6277,29,false),"")</f>
        <v/>
      </c>
      <c r="E6073" t="str">
        <f>IFERROR(__xludf.DUMMYFUNCTION("IFERROR(REGEXEXTRACT((vlookup(A6073, 'OG Data Combined'!$A$2:$AQ6277,21,false)), ""\((.*?)\)""), """")"),"")</f>
        <v/>
      </c>
    </row>
    <row r="6074">
      <c r="B6074" t="str">
        <f>iferror(vlookup(A6074, 'OG Data Combined'!$A$2:$Z6277,25,false),"")</f>
        <v/>
      </c>
      <c r="D6074" t="str">
        <f>iferror(vlookup(A6074, 'OG Data Combined'!$A$2:$AQ6277,29,false),"")</f>
        <v/>
      </c>
      <c r="E6074" t="str">
        <f>IFERROR(__xludf.DUMMYFUNCTION("IFERROR(REGEXEXTRACT((vlookup(A6074, 'OG Data Combined'!$A$2:$AQ6277,21,false)), ""\((.*?)\)""), """")"),"")</f>
        <v/>
      </c>
    </row>
    <row r="6075">
      <c r="B6075" t="str">
        <f>iferror(vlookup(A6075, 'OG Data Combined'!$A$2:$Z6277,25,false),"")</f>
        <v/>
      </c>
      <c r="D6075" t="str">
        <f>iferror(vlookup(A6075, 'OG Data Combined'!$A$2:$AQ6277,29,false),"")</f>
        <v/>
      </c>
      <c r="E6075" t="str">
        <f>IFERROR(__xludf.DUMMYFUNCTION("IFERROR(REGEXEXTRACT((vlookup(A6075, 'OG Data Combined'!$A$2:$AQ6277,21,false)), ""\((.*?)\)""), """")"),"")</f>
        <v/>
      </c>
    </row>
    <row r="6076">
      <c r="B6076" t="str">
        <f>iferror(vlookup(A6076, 'OG Data Combined'!$A$2:$Z6277,25,false),"")</f>
        <v/>
      </c>
      <c r="D6076" t="str">
        <f>iferror(vlookup(A6076, 'OG Data Combined'!$A$2:$AQ6277,29,false),"")</f>
        <v/>
      </c>
      <c r="E6076" t="str">
        <f>IFERROR(__xludf.DUMMYFUNCTION("IFERROR(REGEXEXTRACT((vlookup(A6076, 'OG Data Combined'!$A$2:$AQ6277,21,false)), ""\((.*?)\)""), """")"),"")</f>
        <v/>
      </c>
    </row>
    <row r="6077">
      <c r="B6077" t="str">
        <f>iferror(vlookup(A6077, 'OG Data Combined'!$A$2:$Z6277,25,false),"")</f>
        <v/>
      </c>
      <c r="D6077" t="str">
        <f>iferror(vlookup(A6077, 'OG Data Combined'!$A$2:$AQ6277,29,false),"")</f>
        <v/>
      </c>
      <c r="E6077" t="str">
        <f>IFERROR(__xludf.DUMMYFUNCTION("IFERROR(REGEXEXTRACT((vlookup(A6077, 'OG Data Combined'!$A$2:$AQ6277,21,false)), ""\((.*?)\)""), """")"),"")</f>
        <v/>
      </c>
    </row>
    <row r="6078">
      <c r="B6078" t="str">
        <f>iferror(vlookup(A6078, 'OG Data Combined'!$A$2:$Z6277,25,false),"")</f>
        <v/>
      </c>
      <c r="D6078" t="str">
        <f>iferror(vlookup(A6078, 'OG Data Combined'!$A$2:$AQ6277,29,false),"")</f>
        <v/>
      </c>
      <c r="E6078" t="str">
        <f>IFERROR(__xludf.DUMMYFUNCTION("IFERROR(REGEXEXTRACT((vlookup(A6078, 'OG Data Combined'!$A$2:$AQ6277,21,false)), ""\((.*?)\)""), """")"),"")</f>
        <v/>
      </c>
    </row>
    <row r="6079">
      <c r="B6079" t="str">
        <f>iferror(vlookup(A6079, 'OG Data Combined'!$A$2:$Z6277,25,false),"")</f>
        <v/>
      </c>
      <c r="D6079" t="str">
        <f>iferror(vlookup(A6079, 'OG Data Combined'!$A$2:$AQ6277,29,false),"")</f>
        <v/>
      </c>
      <c r="E6079" t="str">
        <f>IFERROR(__xludf.DUMMYFUNCTION("IFERROR(REGEXEXTRACT((vlookup(A6079, 'OG Data Combined'!$A$2:$AQ6277,21,false)), ""\((.*?)\)""), """")"),"")</f>
        <v/>
      </c>
    </row>
    <row r="6080">
      <c r="B6080" t="str">
        <f>iferror(vlookup(A6080, 'OG Data Combined'!$A$2:$Z6277,25,false),"")</f>
        <v/>
      </c>
      <c r="D6080" t="str">
        <f>iferror(vlookup(A6080, 'OG Data Combined'!$A$2:$AQ6277,29,false),"")</f>
        <v/>
      </c>
      <c r="E6080" t="str">
        <f>IFERROR(__xludf.DUMMYFUNCTION("IFERROR(REGEXEXTRACT((vlookup(A6080, 'OG Data Combined'!$A$2:$AQ6277,21,false)), ""\((.*?)\)""), """")"),"")</f>
        <v/>
      </c>
    </row>
    <row r="6081">
      <c r="B6081" t="str">
        <f>iferror(vlookup(A6081, 'OG Data Combined'!$A$2:$Z6277,25,false),"")</f>
        <v/>
      </c>
      <c r="D6081" t="str">
        <f>iferror(vlookup(A6081, 'OG Data Combined'!$A$2:$AQ6277,29,false),"")</f>
        <v/>
      </c>
      <c r="E6081" t="str">
        <f>IFERROR(__xludf.DUMMYFUNCTION("IFERROR(REGEXEXTRACT((vlookup(A6081, 'OG Data Combined'!$A$2:$AQ6277,21,false)), ""\((.*?)\)""), """")"),"")</f>
        <v/>
      </c>
    </row>
    <row r="6082">
      <c r="B6082" t="str">
        <f>iferror(vlookup(A6082, 'OG Data Combined'!$A$2:$Z6277,25,false),"")</f>
        <v/>
      </c>
      <c r="D6082" t="str">
        <f>iferror(vlookup(A6082, 'OG Data Combined'!$A$2:$AQ6277,29,false),"")</f>
        <v/>
      </c>
      <c r="E6082" t="str">
        <f>IFERROR(__xludf.DUMMYFUNCTION("IFERROR(REGEXEXTRACT((vlookup(A6082, 'OG Data Combined'!$A$2:$AQ6277,21,false)), ""\((.*?)\)""), """")"),"")</f>
        <v/>
      </c>
    </row>
    <row r="6083">
      <c r="B6083" t="str">
        <f>iferror(vlookup(A6083, 'OG Data Combined'!$A$2:$Z6277,25,false),"")</f>
        <v/>
      </c>
      <c r="D6083" t="str">
        <f>iferror(vlookup(A6083, 'OG Data Combined'!$A$2:$AQ6277,29,false),"")</f>
        <v/>
      </c>
      <c r="E6083" t="str">
        <f>IFERROR(__xludf.DUMMYFUNCTION("IFERROR(REGEXEXTRACT((vlookup(A6083, 'OG Data Combined'!$A$2:$AQ6277,21,false)), ""\((.*?)\)""), """")"),"")</f>
        <v/>
      </c>
    </row>
    <row r="6084">
      <c r="B6084" t="str">
        <f>iferror(vlookup(A6084, 'OG Data Combined'!$A$2:$Z6277,25,false),"")</f>
        <v/>
      </c>
      <c r="D6084" t="str">
        <f>iferror(vlookup(A6084, 'OG Data Combined'!$A$2:$AQ6277,29,false),"")</f>
        <v/>
      </c>
      <c r="E6084" t="str">
        <f>IFERROR(__xludf.DUMMYFUNCTION("IFERROR(REGEXEXTRACT((vlookup(A6084, 'OG Data Combined'!$A$2:$AQ6277,21,false)), ""\((.*?)\)""), """")"),"")</f>
        <v/>
      </c>
    </row>
    <row r="6085">
      <c r="B6085" t="str">
        <f>iferror(vlookup(A6085, 'OG Data Combined'!$A$2:$Z6277,25,false),"")</f>
        <v/>
      </c>
      <c r="D6085" t="str">
        <f>iferror(vlookup(A6085, 'OG Data Combined'!$A$2:$AQ6277,29,false),"")</f>
        <v/>
      </c>
      <c r="E6085" t="str">
        <f>IFERROR(__xludf.DUMMYFUNCTION("IFERROR(REGEXEXTRACT((vlookup(A6085, 'OG Data Combined'!$A$2:$AQ6277,21,false)), ""\((.*?)\)""), """")"),"")</f>
        <v/>
      </c>
    </row>
    <row r="6086">
      <c r="B6086" t="str">
        <f>iferror(vlookup(A6086, 'OG Data Combined'!$A$2:$Z6277,25,false),"")</f>
        <v/>
      </c>
      <c r="D6086" t="str">
        <f>iferror(vlookup(A6086, 'OG Data Combined'!$A$2:$AQ6277,29,false),"")</f>
        <v/>
      </c>
      <c r="E6086" t="str">
        <f>IFERROR(__xludf.DUMMYFUNCTION("IFERROR(REGEXEXTRACT((vlookup(A6086, 'OG Data Combined'!$A$2:$AQ6277,21,false)), ""\((.*?)\)""), """")"),"")</f>
        <v/>
      </c>
    </row>
    <row r="6087">
      <c r="B6087" t="str">
        <f>iferror(vlookup(A6087, 'OG Data Combined'!$A$2:$Z6277,25,false),"")</f>
        <v/>
      </c>
      <c r="D6087" t="str">
        <f>iferror(vlookup(A6087, 'OG Data Combined'!$A$2:$AQ6277,29,false),"")</f>
        <v/>
      </c>
      <c r="E6087" t="str">
        <f>IFERROR(__xludf.DUMMYFUNCTION("IFERROR(REGEXEXTRACT((vlookup(A6087, 'OG Data Combined'!$A$2:$AQ6277,21,false)), ""\((.*?)\)""), """")"),"")</f>
        <v/>
      </c>
    </row>
    <row r="6088">
      <c r="B6088" t="str">
        <f>iferror(vlookup(A6088, 'OG Data Combined'!$A$2:$Z6277,25,false),"")</f>
        <v/>
      </c>
      <c r="D6088" t="str">
        <f>iferror(vlookup(A6088, 'OG Data Combined'!$A$2:$AQ6277,29,false),"")</f>
        <v/>
      </c>
      <c r="E6088" t="str">
        <f>IFERROR(__xludf.DUMMYFUNCTION("IFERROR(REGEXEXTRACT((vlookup(A6088, 'OG Data Combined'!$A$2:$AQ6277,21,false)), ""\((.*?)\)""), """")"),"")</f>
        <v/>
      </c>
    </row>
    <row r="6089">
      <c r="B6089" t="str">
        <f>iferror(vlookup(A6089, 'OG Data Combined'!$A$2:$Z6277,25,false),"")</f>
        <v/>
      </c>
      <c r="D6089" t="str">
        <f>iferror(vlookup(A6089, 'OG Data Combined'!$A$2:$AQ6277,29,false),"")</f>
        <v/>
      </c>
      <c r="E6089" t="str">
        <f>IFERROR(__xludf.DUMMYFUNCTION("IFERROR(REGEXEXTRACT((vlookup(A6089, 'OG Data Combined'!$A$2:$AQ6277,21,false)), ""\((.*?)\)""), """")"),"")</f>
        <v/>
      </c>
    </row>
    <row r="6090">
      <c r="B6090" t="str">
        <f>iferror(vlookup(A6090, 'OG Data Combined'!$A$2:$Z6277,25,false),"")</f>
        <v/>
      </c>
      <c r="D6090" t="str">
        <f>iferror(vlookup(A6090, 'OG Data Combined'!$A$2:$AQ6277,29,false),"")</f>
        <v/>
      </c>
      <c r="E6090" t="str">
        <f>IFERROR(__xludf.DUMMYFUNCTION("IFERROR(REGEXEXTRACT((vlookup(A6090, 'OG Data Combined'!$A$2:$AQ6277,21,false)), ""\((.*?)\)""), """")"),"")</f>
        <v/>
      </c>
    </row>
    <row r="6091">
      <c r="B6091" t="str">
        <f>iferror(vlookup(A6091, 'OG Data Combined'!$A$2:$Z6277,25,false),"")</f>
        <v/>
      </c>
      <c r="D6091" t="str">
        <f>iferror(vlookup(A6091, 'OG Data Combined'!$A$2:$AQ6277,29,false),"")</f>
        <v/>
      </c>
      <c r="E6091" t="str">
        <f>IFERROR(__xludf.DUMMYFUNCTION("IFERROR(REGEXEXTRACT((vlookup(A6091, 'OG Data Combined'!$A$2:$AQ6277,21,false)), ""\((.*?)\)""), """")"),"")</f>
        <v/>
      </c>
    </row>
    <row r="6092">
      <c r="B6092" t="str">
        <f>iferror(vlookup(A6092, 'OG Data Combined'!$A$2:$Z6277,25,false),"")</f>
        <v/>
      </c>
      <c r="D6092" t="str">
        <f>iferror(vlookup(A6092, 'OG Data Combined'!$A$2:$AQ6277,29,false),"")</f>
        <v/>
      </c>
      <c r="E6092" t="str">
        <f>IFERROR(__xludf.DUMMYFUNCTION("IFERROR(REGEXEXTRACT((vlookup(A6092, 'OG Data Combined'!$A$2:$AQ6277,21,false)), ""\((.*?)\)""), """")"),"")</f>
        <v/>
      </c>
    </row>
    <row r="6093">
      <c r="B6093" t="str">
        <f>iferror(vlookup(A6093, 'OG Data Combined'!$A$2:$Z6277,25,false),"")</f>
        <v/>
      </c>
      <c r="D6093" t="str">
        <f>iferror(vlookup(A6093, 'OG Data Combined'!$A$2:$AQ6277,29,false),"")</f>
        <v/>
      </c>
      <c r="E6093" t="str">
        <f>IFERROR(__xludf.DUMMYFUNCTION("IFERROR(REGEXEXTRACT((vlookup(A6093, 'OG Data Combined'!$A$2:$AQ6277,21,false)), ""\((.*?)\)""), """")"),"")</f>
        <v/>
      </c>
    </row>
    <row r="6094">
      <c r="B6094" t="str">
        <f>iferror(vlookup(A6094, 'OG Data Combined'!$A$2:$Z6277,25,false),"")</f>
        <v/>
      </c>
      <c r="D6094" t="str">
        <f>iferror(vlookup(A6094, 'OG Data Combined'!$A$2:$AQ6277,29,false),"")</f>
        <v/>
      </c>
      <c r="E6094" t="str">
        <f>IFERROR(__xludf.DUMMYFUNCTION("IFERROR(REGEXEXTRACT((vlookup(A6094, 'OG Data Combined'!$A$2:$AQ6277,21,false)), ""\((.*?)\)""), """")"),"")</f>
        <v/>
      </c>
    </row>
    <row r="6095">
      <c r="B6095" t="str">
        <f>iferror(vlookup(A6095, 'OG Data Combined'!$A$2:$Z6277,25,false),"")</f>
        <v/>
      </c>
      <c r="D6095" t="str">
        <f>iferror(vlookup(A6095, 'OG Data Combined'!$A$2:$AQ6277,29,false),"")</f>
        <v/>
      </c>
      <c r="E6095" t="str">
        <f>IFERROR(__xludf.DUMMYFUNCTION("IFERROR(REGEXEXTRACT((vlookup(A6095, 'OG Data Combined'!$A$2:$AQ6277,21,false)), ""\((.*?)\)""), """")"),"")</f>
        <v/>
      </c>
    </row>
    <row r="6096">
      <c r="B6096" t="str">
        <f>iferror(vlookup(A6096, 'OG Data Combined'!$A$2:$Z6277,25,false),"")</f>
        <v/>
      </c>
      <c r="D6096" t="str">
        <f>iferror(vlookup(A6096, 'OG Data Combined'!$A$2:$AQ6277,29,false),"")</f>
        <v/>
      </c>
      <c r="E6096" t="str">
        <f>IFERROR(__xludf.DUMMYFUNCTION("IFERROR(REGEXEXTRACT((vlookup(A6096, 'OG Data Combined'!$A$2:$AQ6277,21,false)), ""\((.*?)\)""), """")"),"")</f>
        <v/>
      </c>
    </row>
    <row r="6097">
      <c r="B6097" t="str">
        <f>iferror(vlookup(A6097, 'OG Data Combined'!$A$2:$Z6277,25,false),"")</f>
        <v/>
      </c>
      <c r="D6097" t="str">
        <f>iferror(vlookup(A6097, 'OG Data Combined'!$A$2:$AQ6277,29,false),"")</f>
        <v/>
      </c>
      <c r="E6097" t="str">
        <f>IFERROR(__xludf.DUMMYFUNCTION("IFERROR(REGEXEXTRACT((vlookup(A6097, 'OG Data Combined'!$A$2:$AQ6277,21,false)), ""\((.*?)\)""), """")"),"")</f>
        <v/>
      </c>
    </row>
    <row r="6098">
      <c r="B6098" t="str">
        <f>iferror(vlookup(A6098, 'OG Data Combined'!$A$2:$Z6277,25,false),"")</f>
        <v/>
      </c>
      <c r="D6098" t="str">
        <f>iferror(vlookup(A6098, 'OG Data Combined'!$A$2:$AQ6277,29,false),"")</f>
        <v/>
      </c>
      <c r="E6098" t="str">
        <f>IFERROR(__xludf.DUMMYFUNCTION("IFERROR(REGEXEXTRACT((vlookup(A6098, 'OG Data Combined'!$A$2:$AQ6277,21,false)), ""\((.*?)\)""), """")"),"")</f>
        <v/>
      </c>
    </row>
    <row r="6099">
      <c r="B6099" t="str">
        <f>iferror(vlookup(A6099, 'OG Data Combined'!$A$2:$Z6277,25,false),"")</f>
        <v/>
      </c>
      <c r="D6099" t="str">
        <f>iferror(vlookup(A6099, 'OG Data Combined'!$A$2:$AQ6277,29,false),"")</f>
        <v/>
      </c>
      <c r="E6099" t="str">
        <f>IFERROR(__xludf.DUMMYFUNCTION("IFERROR(REGEXEXTRACT((vlookup(A6099, 'OG Data Combined'!$A$2:$AQ6277,21,false)), ""\((.*?)\)""), """")"),"")</f>
        <v/>
      </c>
    </row>
    <row r="6100">
      <c r="B6100" t="str">
        <f>iferror(vlookup(A6100, 'OG Data Combined'!$A$2:$Z6277,25,false),"")</f>
        <v/>
      </c>
      <c r="D6100" t="str">
        <f>iferror(vlookup(A6100, 'OG Data Combined'!$A$2:$AQ6277,29,false),"")</f>
        <v/>
      </c>
      <c r="E6100" t="str">
        <f>IFERROR(__xludf.DUMMYFUNCTION("IFERROR(REGEXEXTRACT((vlookup(A6100, 'OG Data Combined'!$A$2:$AQ6277,21,false)), ""\((.*?)\)""), """")"),"")</f>
        <v/>
      </c>
    </row>
    <row r="6101">
      <c r="B6101" t="str">
        <f>iferror(vlookup(A6101, 'OG Data Combined'!$A$2:$Z6277,25,false),"")</f>
        <v/>
      </c>
      <c r="D6101" t="str">
        <f>iferror(vlookup(A6101, 'OG Data Combined'!$A$2:$AQ6277,29,false),"")</f>
        <v/>
      </c>
      <c r="E6101" t="str">
        <f>IFERROR(__xludf.DUMMYFUNCTION("IFERROR(REGEXEXTRACT((vlookup(A6101, 'OG Data Combined'!$A$2:$AQ6277,21,false)), ""\((.*?)\)""), """")"),"")</f>
        <v/>
      </c>
    </row>
    <row r="6102">
      <c r="B6102" t="str">
        <f>iferror(vlookup(A6102, 'OG Data Combined'!$A$2:$Z6277,25,false),"")</f>
        <v/>
      </c>
      <c r="D6102" t="str">
        <f>iferror(vlookup(A6102, 'OG Data Combined'!$A$2:$AQ6277,29,false),"")</f>
        <v/>
      </c>
      <c r="E6102" t="str">
        <f>IFERROR(__xludf.DUMMYFUNCTION("IFERROR(REGEXEXTRACT((vlookup(A6102, 'OG Data Combined'!$A$2:$AQ6277,21,false)), ""\((.*?)\)""), """")"),"")</f>
        <v/>
      </c>
    </row>
    <row r="6103">
      <c r="B6103" t="str">
        <f>iferror(vlookup(A6103, 'OG Data Combined'!$A$2:$Z6277,25,false),"")</f>
        <v/>
      </c>
      <c r="D6103" t="str">
        <f>iferror(vlookup(A6103, 'OG Data Combined'!$A$2:$AQ6277,29,false),"")</f>
        <v/>
      </c>
      <c r="E6103" t="str">
        <f>IFERROR(__xludf.DUMMYFUNCTION("IFERROR(REGEXEXTRACT((vlookup(A6103, 'OG Data Combined'!$A$2:$AQ6277,21,false)), ""\((.*?)\)""), """")"),"")</f>
        <v/>
      </c>
    </row>
    <row r="6104">
      <c r="B6104" t="str">
        <f>iferror(vlookup(A6104, 'OG Data Combined'!$A$2:$Z6277,25,false),"")</f>
        <v/>
      </c>
      <c r="D6104" t="str">
        <f>iferror(vlookup(A6104, 'OG Data Combined'!$A$2:$AQ6277,29,false),"")</f>
        <v/>
      </c>
      <c r="E6104" t="str">
        <f>IFERROR(__xludf.DUMMYFUNCTION("IFERROR(REGEXEXTRACT((vlookup(A6104, 'OG Data Combined'!$A$2:$AQ6277,21,false)), ""\((.*?)\)""), """")"),"")</f>
        <v/>
      </c>
    </row>
    <row r="6105">
      <c r="B6105" t="str">
        <f>iferror(vlookup(A6105, 'OG Data Combined'!$A$2:$Z6277,25,false),"")</f>
        <v/>
      </c>
      <c r="D6105" t="str">
        <f>iferror(vlookup(A6105, 'OG Data Combined'!$A$2:$AQ6277,29,false),"")</f>
        <v/>
      </c>
      <c r="E6105" t="str">
        <f>IFERROR(__xludf.DUMMYFUNCTION("IFERROR(REGEXEXTRACT((vlookup(A6105, 'OG Data Combined'!$A$2:$AQ6277,21,false)), ""\((.*?)\)""), """")"),"")</f>
        <v/>
      </c>
    </row>
    <row r="6106">
      <c r="B6106" t="str">
        <f>iferror(vlookup(A6106, 'OG Data Combined'!$A$2:$Z6277,25,false),"")</f>
        <v/>
      </c>
      <c r="D6106" t="str">
        <f>iferror(vlookup(A6106, 'OG Data Combined'!$A$2:$AQ6277,29,false),"")</f>
        <v/>
      </c>
      <c r="E6106" t="str">
        <f>IFERROR(__xludf.DUMMYFUNCTION("IFERROR(REGEXEXTRACT((vlookup(A6106, 'OG Data Combined'!$A$2:$AQ6277,21,false)), ""\((.*?)\)""), """")"),"")</f>
        <v/>
      </c>
    </row>
    <row r="6107">
      <c r="B6107" t="str">
        <f>iferror(vlookup(A6107, 'OG Data Combined'!$A$2:$Z6277,25,false),"")</f>
        <v/>
      </c>
      <c r="D6107" t="str">
        <f>iferror(vlookup(A6107, 'OG Data Combined'!$A$2:$AQ6277,29,false),"")</f>
        <v/>
      </c>
      <c r="E6107" t="str">
        <f>IFERROR(__xludf.DUMMYFUNCTION("IFERROR(REGEXEXTRACT((vlookup(A6107, 'OG Data Combined'!$A$2:$AQ6277,21,false)), ""\((.*?)\)""), """")"),"")</f>
        <v/>
      </c>
    </row>
    <row r="6108">
      <c r="B6108" t="str">
        <f>iferror(vlookup(A6108, 'OG Data Combined'!$A$2:$Z6277,25,false),"")</f>
        <v/>
      </c>
      <c r="D6108" t="str">
        <f>iferror(vlookup(A6108, 'OG Data Combined'!$A$2:$AQ6277,29,false),"")</f>
        <v/>
      </c>
      <c r="E6108" t="str">
        <f>IFERROR(__xludf.DUMMYFUNCTION("IFERROR(REGEXEXTRACT((vlookup(A6108, 'OG Data Combined'!$A$2:$AQ6277,21,false)), ""\((.*?)\)""), """")"),"")</f>
        <v/>
      </c>
    </row>
    <row r="6109">
      <c r="B6109" t="str">
        <f>iferror(vlookup(A6109, 'OG Data Combined'!$A$2:$Z6277,25,false),"")</f>
        <v/>
      </c>
      <c r="D6109" t="str">
        <f>iferror(vlookup(A6109, 'OG Data Combined'!$A$2:$AQ6277,29,false),"")</f>
        <v/>
      </c>
      <c r="E6109" t="str">
        <f>IFERROR(__xludf.DUMMYFUNCTION("IFERROR(REGEXEXTRACT((vlookup(A6109, 'OG Data Combined'!$A$2:$AQ6277,21,false)), ""\((.*?)\)""), """")"),"")</f>
        <v/>
      </c>
    </row>
    <row r="6110">
      <c r="B6110" t="str">
        <f>iferror(vlookup(A6110, 'OG Data Combined'!$A$2:$Z6277,25,false),"")</f>
        <v/>
      </c>
      <c r="D6110" t="str">
        <f>iferror(vlookup(A6110, 'OG Data Combined'!$A$2:$AQ6277,29,false),"")</f>
        <v/>
      </c>
      <c r="E6110" t="str">
        <f>IFERROR(__xludf.DUMMYFUNCTION("IFERROR(REGEXEXTRACT((vlookup(A6110, 'OG Data Combined'!$A$2:$AQ6277,21,false)), ""\((.*?)\)""), """")"),"")</f>
        <v/>
      </c>
    </row>
    <row r="6111">
      <c r="B6111" t="str">
        <f>iferror(vlookup(A6111, 'OG Data Combined'!$A$2:$Z6277,25,false),"")</f>
        <v/>
      </c>
      <c r="D6111" t="str">
        <f>iferror(vlookup(A6111, 'OG Data Combined'!$A$2:$AQ6277,29,false),"")</f>
        <v/>
      </c>
      <c r="E6111" t="str">
        <f>IFERROR(__xludf.DUMMYFUNCTION("IFERROR(REGEXEXTRACT((vlookup(A6111, 'OG Data Combined'!$A$2:$AQ6277,21,false)), ""\((.*?)\)""), """")"),"")</f>
        <v/>
      </c>
    </row>
    <row r="6112">
      <c r="B6112" t="str">
        <f>iferror(vlookup(A6112, 'OG Data Combined'!$A$2:$Z6277,25,false),"")</f>
        <v/>
      </c>
      <c r="D6112" t="str">
        <f>iferror(vlookup(A6112, 'OG Data Combined'!$A$2:$AQ6277,29,false),"")</f>
        <v/>
      </c>
      <c r="E6112" t="str">
        <f>IFERROR(__xludf.DUMMYFUNCTION("IFERROR(REGEXEXTRACT((vlookup(A6112, 'OG Data Combined'!$A$2:$AQ6277,21,false)), ""\((.*?)\)""), """")"),"")</f>
        <v/>
      </c>
    </row>
    <row r="6113">
      <c r="B6113" t="str">
        <f>iferror(vlookup(A6113, 'OG Data Combined'!$A$2:$Z6277,25,false),"")</f>
        <v/>
      </c>
      <c r="D6113" t="str">
        <f>iferror(vlookup(A6113, 'OG Data Combined'!$A$2:$AQ6277,29,false),"")</f>
        <v/>
      </c>
      <c r="E6113" t="str">
        <f>IFERROR(__xludf.DUMMYFUNCTION("IFERROR(REGEXEXTRACT((vlookup(A6113, 'OG Data Combined'!$A$2:$AQ6277,21,false)), ""\((.*?)\)""), """")"),"")</f>
        <v/>
      </c>
    </row>
    <row r="6114">
      <c r="B6114" t="str">
        <f>iferror(vlookup(A6114, 'OG Data Combined'!$A$2:$Z6277,25,false),"")</f>
        <v/>
      </c>
      <c r="D6114" t="str">
        <f>iferror(vlookup(A6114, 'OG Data Combined'!$A$2:$AQ6277,29,false),"")</f>
        <v/>
      </c>
      <c r="E6114" t="str">
        <f>IFERROR(__xludf.DUMMYFUNCTION("IFERROR(REGEXEXTRACT((vlookup(A6114, 'OG Data Combined'!$A$2:$AQ6277,21,false)), ""\((.*?)\)""), """")"),"")</f>
        <v/>
      </c>
    </row>
    <row r="6115">
      <c r="B6115" t="str">
        <f>iferror(vlookup(A6115, 'OG Data Combined'!$A$2:$Z6277,25,false),"")</f>
        <v/>
      </c>
      <c r="D6115" t="str">
        <f>iferror(vlookup(A6115, 'OG Data Combined'!$A$2:$AQ6277,29,false),"")</f>
        <v/>
      </c>
      <c r="E6115" t="str">
        <f>IFERROR(__xludf.DUMMYFUNCTION("IFERROR(REGEXEXTRACT((vlookup(A6115, 'OG Data Combined'!$A$2:$AQ6277,21,false)), ""\((.*?)\)""), """")"),"")</f>
        <v/>
      </c>
    </row>
    <row r="6116">
      <c r="B6116" t="str">
        <f>iferror(vlookup(A6116, 'OG Data Combined'!$A$2:$Z6277,25,false),"")</f>
        <v/>
      </c>
      <c r="D6116" t="str">
        <f>iferror(vlookup(A6116, 'OG Data Combined'!$A$2:$AQ6277,29,false),"")</f>
        <v/>
      </c>
      <c r="E6116" t="str">
        <f>IFERROR(__xludf.DUMMYFUNCTION("IFERROR(REGEXEXTRACT((vlookup(A6116, 'OG Data Combined'!$A$2:$AQ6277,21,false)), ""\((.*?)\)""), """")"),"")</f>
        <v/>
      </c>
    </row>
    <row r="6117">
      <c r="B6117" t="str">
        <f>iferror(vlookup(A6117, 'OG Data Combined'!$A$2:$Z6277,25,false),"")</f>
        <v/>
      </c>
      <c r="D6117" t="str">
        <f>iferror(vlookup(A6117, 'OG Data Combined'!$A$2:$AQ6277,29,false),"")</f>
        <v/>
      </c>
      <c r="E6117" t="str">
        <f>IFERROR(__xludf.DUMMYFUNCTION("IFERROR(REGEXEXTRACT((vlookup(A6117, 'OG Data Combined'!$A$2:$AQ6277,21,false)), ""\((.*?)\)""), """")"),"")</f>
        <v/>
      </c>
    </row>
    <row r="6118">
      <c r="B6118" t="str">
        <f>iferror(vlookup(A6118, 'OG Data Combined'!$A$2:$Z6277,25,false),"")</f>
        <v/>
      </c>
      <c r="D6118" t="str">
        <f>iferror(vlookup(A6118, 'OG Data Combined'!$A$2:$AQ6277,29,false),"")</f>
        <v/>
      </c>
      <c r="E6118" t="str">
        <f>IFERROR(__xludf.DUMMYFUNCTION("IFERROR(REGEXEXTRACT((vlookup(A6118, 'OG Data Combined'!$A$2:$AQ6277,21,false)), ""\((.*?)\)""), """")"),"")</f>
        <v/>
      </c>
    </row>
    <row r="6119">
      <c r="B6119" t="str">
        <f>iferror(vlookup(A6119, 'OG Data Combined'!$A$2:$Z6277,25,false),"")</f>
        <v/>
      </c>
      <c r="D6119" t="str">
        <f>iferror(vlookup(A6119, 'OG Data Combined'!$A$2:$AQ6277,29,false),"")</f>
        <v/>
      </c>
      <c r="E6119" t="str">
        <f>IFERROR(__xludf.DUMMYFUNCTION("IFERROR(REGEXEXTRACT((vlookup(A6119, 'OG Data Combined'!$A$2:$AQ6277,21,false)), ""\((.*?)\)""), """")"),"")</f>
        <v/>
      </c>
    </row>
    <row r="6120">
      <c r="B6120" t="str">
        <f>iferror(vlookup(A6120, 'OG Data Combined'!$A$2:$Z6277,25,false),"")</f>
        <v/>
      </c>
      <c r="D6120" t="str">
        <f>iferror(vlookup(A6120, 'OG Data Combined'!$A$2:$AQ6277,29,false),"")</f>
        <v/>
      </c>
      <c r="E6120" t="str">
        <f>IFERROR(__xludf.DUMMYFUNCTION("IFERROR(REGEXEXTRACT((vlookup(A6120, 'OG Data Combined'!$A$2:$AQ6277,21,false)), ""\((.*?)\)""), """")"),"")</f>
        <v/>
      </c>
    </row>
    <row r="6121">
      <c r="B6121" t="str">
        <f>iferror(vlookup(A6121, 'OG Data Combined'!$A$2:$Z6277,25,false),"")</f>
        <v/>
      </c>
      <c r="D6121" t="str">
        <f>iferror(vlookup(A6121, 'OG Data Combined'!$A$2:$AQ6277,29,false),"")</f>
        <v/>
      </c>
      <c r="E6121" t="str">
        <f>IFERROR(__xludf.DUMMYFUNCTION("IFERROR(REGEXEXTRACT((vlookup(A6121, 'OG Data Combined'!$A$2:$AQ6277,21,false)), ""\((.*?)\)""), """")"),"")</f>
        <v/>
      </c>
    </row>
    <row r="6122">
      <c r="B6122" t="str">
        <f>iferror(vlookup(A6122, 'OG Data Combined'!$A$2:$Z6277,25,false),"")</f>
        <v/>
      </c>
      <c r="D6122" t="str">
        <f>iferror(vlookup(A6122, 'OG Data Combined'!$A$2:$AQ6277,29,false),"")</f>
        <v/>
      </c>
      <c r="E6122" t="str">
        <f>IFERROR(__xludf.DUMMYFUNCTION("IFERROR(REGEXEXTRACT((vlookup(A6122, 'OG Data Combined'!$A$2:$AQ6277,21,false)), ""\((.*?)\)""), """")"),"")</f>
        <v/>
      </c>
    </row>
    <row r="6123">
      <c r="B6123" t="str">
        <f>iferror(vlookup(A6123, 'OG Data Combined'!$A$2:$Z6277,25,false),"")</f>
        <v/>
      </c>
      <c r="D6123" t="str">
        <f>iferror(vlookup(A6123, 'OG Data Combined'!$A$2:$AQ6277,29,false),"")</f>
        <v/>
      </c>
      <c r="E6123" t="str">
        <f>IFERROR(__xludf.DUMMYFUNCTION("IFERROR(REGEXEXTRACT((vlookup(A6123, 'OG Data Combined'!$A$2:$AQ6277,21,false)), ""\((.*?)\)""), """")"),"")</f>
        <v/>
      </c>
    </row>
    <row r="6124">
      <c r="B6124" t="str">
        <f>iferror(vlookup(A6124, 'OG Data Combined'!$A$2:$Z6277,25,false),"")</f>
        <v/>
      </c>
      <c r="D6124" t="str">
        <f>iferror(vlookup(A6124, 'OG Data Combined'!$A$2:$AQ6277,29,false),"")</f>
        <v/>
      </c>
      <c r="E6124" t="str">
        <f>IFERROR(__xludf.DUMMYFUNCTION("IFERROR(REGEXEXTRACT((vlookup(A6124, 'OG Data Combined'!$A$2:$AQ6277,21,false)), ""\((.*?)\)""), """")"),"")</f>
        <v/>
      </c>
    </row>
    <row r="6125">
      <c r="B6125" t="str">
        <f>iferror(vlookup(A6125, 'OG Data Combined'!$A$2:$Z6277,25,false),"")</f>
        <v/>
      </c>
      <c r="D6125" t="str">
        <f>iferror(vlookup(A6125, 'OG Data Combined'!$A$2:$AQ6277,29,false),"")</f>
        <v/>
      </c>
      <c r="E6125" t="str">
        <f>IFERROR(__xludf.DUMMYFUNCTION("IFERROR(REGEXEXTRACT((vlookup(A6125, 'OG Data Combined'!$A$2:$AQ6277,21,false)), ""\((.*?)\)""), """")"),"")</f>
        <v/>
      </c>
    </row>
    <row r="6126">
      <c r="B6126" t="str">
        <f>iferror(vlookup(A6126, 'OG Data Combined'!$A$2:$Z6277,25,false),"")</f>
        <v/>
      </c>
      <c r="D6126" t="str">
        <f>iferror(vlookup(A6126, 'OG Data Combined'!$A$2:$AQ6277,29,false),"")</f>
        <v/>
      </c>
      <c r="E6126" t="str">
        <f>IFERROR(__xludf.DUMMYFUNCTION("IFERROR(REGEXEXTRACT((vlookup(A6126, 'OG Data Combined'!$A$2:$AQ6277,21,false)), ""\((.*?)\)""), """")"),"")</f>
        <v/>
      </c>
    </row>
    <row r="6127">
      <c r="B6127" t="str">
        <f>iferror(vlookup(A6127, 'OG Data Combined'!$A$2:$Z6277,25,false),"")</f>
        <v/>
      </c>
      <c r="D6127" t="str">
        <f>iferror(vlookup(A6127, 'OG Data Combined'!$A$2:$AQ6277,29,false),"")</f>
        <v/>
      </c>
      <c r="E6127" t="str">
        <f>IFERROR(__xludf.DUMMYFUNCTION("IFERROR(REGEXEXTRACT((vlookup(A6127, 'OG Data Combined'!$A$2:$AQ6277,21,false)), ""\((.*?)\)""), """")"),"")</f>
        <v/>
      </c>
    </row>
    <row r="6128">
      <c r="B6128" t="str">
        <f>iferror(vlookup(A6128, 'OG Data Combined'!$A$2:$Z6277,25,false),"")</f>
        <v/>
      </c>
      <c r="D6128" t="str">
        <f>iferror(vlookup(A6128, 'OG Data Combined'!$A$2:$AQ6277,29,false),"")</f>
        <v/>
      </c>
      <c r="E6128" t="str">
        <f>IFERROR(__xludf.DUMMYFUNCTION("IFERROR(REGEXEXTRACT((vlookup(A6128, 'OG Data Combined'!$A$2:$AQ6277,21,false)), ""\((.*?)\)""), """")"),"")</f>
        <v/>
      </c>
    </row>
    <row r="6129">
      <c r="B6129" t="str">
        <f>iferror(vlookup(A6129, 'OG Data Combined'!$A$2:$Z6277,25,false),"")</f>
        <v/>
      </c>
      <c r="D6129" t="str">
        <f>iferror(vlookup(A6129, 'OG Data Combined'!$A$2:$AQ6277,29,false),"")</f>
        <v/>
      </c>
      <c r="E6129" t="str">
        <f>IFERROR(__xludf.DUMMYFUNCTION("IFERROR(REGEXEXTRACT((vlookup(A6129, 'OG Data Combined'!$A$2:$AQ6277,21,false)), ""\((.*?)\)""), """")"),"")</f>
        <v/>
      </c>
    </row>
    <row r="6130">
      <c r="B6130" t="str">
        <f>iferror(vlookup(A6130, 'OG Data Combined'!$A$2:$Z6277,25,false),"")</f>
        <v/>
      </c>
      <c r="D6130" t="str">
        <f>iferror(vlookup(A6130, 'OG Data Combined'!$A$2:$AQ6277,29,false),"")</f>
        <v/>
      </c>
      <c r="E6130" t="str">
        <f>IFERROR(__xludf.DUMMYFUNCTION("IFERROR(REGEXEXTRACT((vlookup(A6130, 'OG Data Combined'!$A$2:$AQ6277,21,false)), ""\((.*?)\)""), """")"),"")</f>
        <v/>
      </c>
    </row>
    <row r="6131">
      <c r="B6131" t="str">
        <f>iferror(vlookup(A6131, 'OG Data Combined'!$A$2:$Z6277,25,false),"")</f>
        <v/>
      </c>
      <c r="D6131" t="str">
        <f>iferror(vlookup(A6131, 'OG Data Combined'!$A$2:$AQ6277,29,false),"")</f>
        <v/>
      </c>
      <c r="E6131" t="str">
        <f>IFERROR(__xludf.DUMMYFUNCTION("IFERROR(REGEXEXTRACT((vlookup(A6131, 'OG Data Combined'!$A$2:$AQ6277,21,false)), ""\((.*?)\)""), """")"),"")</f>
        <v/>
      </c>
    </row>
    <row r="6132">
      <c r="B6132" t="str">
        <f>iferror(vlookup(A6132, 'OG Data Combined'!$A$2:$Z6277,25,false),"")</f>
        <v/>
      </c>
      <c r="D6132" t="str">
        <f>iferror(vlookup(A6132, 'OG Data Combined'!$A$2:$AQ6277,29,false),"")</f>
        <v/>
      </c>
      <c r="E6132" t="str">
        <f>IFERROR(__xludf.DUMMYFUNCTION("IFERROR(REGEXEXTRACT((vlookup(A6132, 'OG Data Combined'!$A$2:$AQ6277,21,false)), ""\((.*?)\)""), """")"),"")</f>
        <v/>
      </c>
    </row>
    <row r="6133">
      <c r="B6133" t="str">
        <f>iferror(vlookup(A6133, 'OG Data Combined'!$A$2:$Z6277,25,false),"")</f>
        <v/>
      </c>
      <c r="D6133" t="str">
        <f>iferror(vlookup(A6133, 'OG Data Combined'!$A$2:$AQ6277,29,false),"")</f>
        <v/>
      </c>
      <c r="E6133" t="str">
        <f>IFERROR(__xludf.DUMMYFUNCTION("IFERROR(REGEXEXTRACT((vlookup(A6133, 'OG Data Combined'!$A$2:$AQ6277,21,false)), ""\((.*?)\)""), """")"),"")</f>
        <v/>
      </c>
    </row>
    <row r="6134">
      <c r="B6134" t="str">
        <f>iferror(vlookup(A6134, 'OG Data Combined'!$A$2:$Z6277,25,false),"")</f>
        <v/>
      </c>
      <c r="D6134" t="str">
        <f>iferror(vlookup(A6134, 'OG Data Combined'!$A$2:$AQ6277,29,false),"")</f>
        <v/>
      </c>
      <c r="E6134" t="str">
        <f>IFERROR(__xludf.DUMMYFUNCTION("IFERROR(REGEXEXTRACT((vlookup(A6134, 'OG Data Combined'!$A$2:$AQ6277,21,false)), ""\((.*?)\)""), """")"),"")</f>
        <v/>
      </c>
    </row>
    <row r="6135">
      <c r="B6135" t="str">
        <f>iferror(vlookup(A6135, 'OG Data Combined'!$A$2:$Z6277,25,false),"")</f>
        <v/>
      </c>
      <c r="D6135" t="str">
        <f>iferror(vlookup(A6135, 'OG Data Combined'!$A$2:$AQ6277,29,false),"")</f>
        <v/>
      </c>
      <c r="E6135" t="str">
        <f>IFERROR(__xludf.DUMMYFUNCTION("IFERROR(REGEXEXTRACT((vlookup(A6135, 'OG Data Combined'!$A$2:$AQ6277,21,false)), ""\((.*?)\)""), """")"),"")</f>
        <v/>
      </c>
    </row>
    <row r="6136">
      <c r="B6136" t="str">
        <f>iferror(vlookup(A6136, 'OG Data Combined'!$A$2:$Z6277,25,false),"")</f>
        <v/>
      </c>
      <c r="D6136" t="str">
        <f>iferror(vlookup(A6136, 'OG Data Combined'!$A$2:$AQ6277,29,false),"")</f>
        <v/>
      </c>
      <c r="E6136" t="str">
        <f>IFERROR(__xludf.DUMMYFUNCTION("IFERROR(REGEXEXTRACT((vlookup(A6136, 'OG Data Combined'!$A$2:$AQ6277,21,false)), ""\((.*?)\)""), """")"),"")</f>
        <v/>
      </c>
    </row>
    <row r="6137">
      <c r="B6137" t="str">
        <f>iferror(vlookup(A6137, 'OG Data Combined'!$A$2:$Z6277,25,false),"")</f>
        <v/>
      </c>
      <c r="D6137" t="str">
        <f>iferror(vlookup(A6137, 'OG Data Combined'!$A$2:$AQ6277,29,false),"")</f>
        <v/>
      </c>
      <c r="E6137" t="str">
        <f>IFERROR(__xludf.DUMMYFUNCTION("IFERROR(REGEXEXTRACT((vlookup(A6137, 'OG Data Combined'!$A$2:$AQ6277,21,false)), ""\((.*?)\)""), """")"),"")</f>
        <v/>
      </c>
    </row>
    <row r="6138">
      <c r="B6138" t="str">
        <f>iferror(vlookup(A6138, 'OG Data Combined'!$A$2:$Z6277,25,false),"")</f>
        <v/>
      </c>
      <c r="D6138" t="str">
        <f>iferror(vlookup(A6138, 'OG Data Combined'!$A$2:$AQ6277,29,false),"")</f>
        <v/>
      </c>
      <c r="E6138" t="str">
        <f>IFERROR(__xludf.DUMMYFUNCTION("IFERROR(REGEXEXTRACT((vlookup(A6138, 'OG Data Combined'!$A$2:$AQ6277,21,false)), ""\((.*?)\)""), """")"),"")</f>
        <v/>
      </c>
    </row>
    <row r="6139">
      <c r="B6139" t="str">
        <f>iferror(vlookup(A6139, 'OG Data Combined'!$A$2:$Z6277,25,false),"")</f>
        <v/>
      </c>
      <c r="D6139" t="str">
        <f>iferror(vlookup(A6139, 'OG Data Combined'!$A$2:$AQ6277,29,false),"")</f>
        <v/>
      </c>
      <c r="E6139" t="str">
        <f>IFERROR(__xludf.DUMMYFUNCTION("IFERROR(REGEXEXTRACT((vlookup(A6139, 'OG Data Combined'!$A$2:$AQ6277,21,false)), ""\((.*?)\)""), """")"),"")</f>
        <v/>
      </c>
    </row>
    <row r="6140">
      <c r="B6140" t="str">
        <f>iferror(vlookup(A6140, 'OG Data Combined'!$A$2:$Z6277,25,false),"")</f>
        <v/>
      </c>
      <c r="D6140" t="str">
        <f>iferror(vlookup(A6140, 'OG Data Combined'!$A$2:$AQ6277,29,false),"")</f>
        <v/>
      </c>
      <c r="E6140" t="str">
        <f>IFERROR(__xludf.DUMMYFUNCTION("IFERROR(REGEXEXTRACT((vlookup(A6140, 'OG Data Combined'!$A$2:$AQ6277,21,false)), ""\((.*?)\)""), """")"),"")</f>
        <v/>
      </c>
    </row>
    <row r="6141">
      <c r="B6141" t="str">
        <f>iferror(vlookup(A6141, 'OG Data Combined'!$A$2:$Z6277,25,false),"")</f>
        <v/>
      </c>
      <c r="D6141" t="str">
        <f>iferror(vlookup(A6141, 'OG Data Combined'!$A$2:$AQ6277,29,false),"")</f>
        <v/>
      </c>
      <c r="E6141" t="str">
        <f>IFERROR(__xludf.DUMMYFUNCTION("IFERROR(REGEXEXTRACT((vlookup(A6141, 'OG Data Combined'!$A$2:$AQ6277,21,false)), ""\((.*?)\)""), """")"),"")</f>
        <v/>
      </c>
    </row>
    <row r="6142">
      <c r="B6142" t="str">
        <f>iferror(vlookup(A6142, 'OG Data Combined'!$A$2:$Z6277,25,false),"")</f>
        <v/>
      </c>
      <c r="D6142" t="str">
        <f>iferror(vlookup(A6142, 'OG Data Combined'!$A$2:$AQ6277,29,false),"")</f>
        <v/>
      </c>
      <c r="E6142" t="str">
        <f>IFERROR(__xludf.DUMMYFUNCTION("IFERROR(REGEXEXTRACT((vlookup(A6142, 'OG Data Combined'!$A$2:$AQ6277,21,false)), ""\((.*?)\)""), """")"),"")</f>
        <v/>
      </c>
    </row>
    <row r="6143">
      <c r="B6143" t="str">
        <f>iferror(vlookup(A6143, 'OG Data Combined'!$A$2:$Z6277,25,false),"")</f>
        <v/>
      </c>
      <c r="D6143" t="str">
        <f>iferror(vlookup(A6143, 'OG Data Combined'!$A$2:$AQ6277,29,false),"")</f>
        <v/>
      </c>
      <c r="E6143" t="str">
        <f>IFERROR(__xludf.DUMMYFUNCTION("IFERROR(REGEXEXTRACT((vlookup(A6143, 'OG Data Combined'!$A$2:$AQ6277,21,false)), ""\((.*?)\)""), """")"),"")</f>
        <v/>
      </c>
    </row>
    <row r="6144">
      <c r="B6144" t="str">
        <f>iferror(vlookup(A6144, 'OG Data Combined'!$A$2:$Z6277,25,false),"")</f>
        <v/>
      </c>
      <c r="D6144" t="str">
        <f>iferror(vlookup(A6144, 'OG Data Combined'!$A$2:$AQ6277,29,false),"")</f>
        <v/>
      </c>
      <c r="E6144" t="str">
        <f>IFERROR(__xludf.DUMMYFUNCTION("IFERROR(REGEXEXTRACT((vlookup(A6144, 'OG Data Combined'!$A$2:$AQ6277,21,false)), ""\((.*?)\)""), """")"),"")</f>
        <v/>
      </c>
    </row>
    <row r="6145">
      <c r="B6145" t="str">
        <f>iferror(vlookup(A6145, 'OG Data Combined'!$A$2:$Z6277,25,false),"")</f>
        <v/>
      </c>
      <c r="D6145" t="str">
        <f>iferror(vlookup(A6145, 'OG Data Combined'!$A$2:$AQ6277,29,false),"")</f>
        <v/>
      </c>
      <c r="E6145" t="str">
        <f>IFERROR(__xludf.DUMMYFUNCTION("IFERROR(REGEXEXTRACT((vlookup(A6145, 'OG Data Combined'!$A$2:$AQ6277,21,false)), ""\((.*?)\)""), """")"),"")</f>
        <v/>
      </c>
    </row>
    <row r="6146">
      <c r="B6146" t="str">
        <f>iferror(vlookup(A6146, 'OG Data Combined'!$A$2:$Z6277,25,false),"")</f>
        <v/>
      </c>
      <c r="D6146" t="str">
        <f>iferror(vlookup(A6146, 'OG Data Combined'!$A$2:$AQ6277,29,false),"")</f>
        <v/>
      </c>
      <c r="E6146" t="str">
        <f>IFERROR(__xludf.DUMMYFUNCTION("IFERROR(REGEXEXTRACT((vlookup(A6146, 'OG Data Combined'!$A$2:$AQ6277,21,false)), ""\((.*?)\)""), """")"),"")</f>
        <v/>
      </c>
    </row>
    <row r="6147">
      <c r="B6147" t="str">
        <f>iferror(vlookup(A6147, 'OG Data Combined'!$A$2:$Z6277,25,false),"")</f>
        <v/>
      </c>
      <c r="D6147" t="str">
        <f>iferror(vlookup(A6147, 'OG Data Combined'!$A$2:$AQ6277,29,false),"")</f>
        <v/>
      </c>
      <c r="E6147" t="str">
        <f>IFERROR(__xludf.DUMMYFUNCTION("IFERROR(REGEXEXTRACT((vlookup(A6147, 'OG Data Combined'!$A$2:$AQ6277,21,false)), ""\((.*?)\)""), """")"),"")</f>
        <v/>
      </c>
    </row>
    <row r="6148">
      <c r="B6148" t="str">
        <f>iferror(vlookup(A6148, 'OG Data Combined'!$A$2:$Z6277,25,false),"")</f>
        <v/>
      </c>
      <c r="D6148" t="str">
        <f>iferror(vlookup(A6148, 'OG Data Combined'!$A$2:$AQ6277,29,false),"")</f>
        <v/>
      </c>
      <c r="E6148" t="str">
        <f>IFERROR(__xludf.DUMMYFUNCTION("IFERROR(REGEXEXTRACT((vlookup(A6148, 'OG Data Combined'!$A$2:$AQ6277,21,false)), ""\((.*?)\)""), """")"),"")</f>
        <v/>
      </c>
    </row>
    <row r="6149">
      <c r="B6149" t="str">
        <f>iferror(vlookup(A6149, 'OG Data Combined'!$A$2:$Z6277,25,false),"")</f>
        <v/>
      </c>
      <c r="D6149" t="str">
        <f>iferror(vlookup(A6149, 'OG Data Combined'!$A$2:$AQ6277,29,false),"")</f>
        <v/>
      </c>
      <c r="E6149" t="str">
        <f>IFERROR(__xludf.DUMMYFUNCTION("IFERROR(REGEXEXTRACT((vlookup(A6149, 'OG Data Combined'!$A$2:$AQ6277,21,false)), ""\((.*?)\)""), """")"),"")</f>
        <v/>
      </c>
    </row>
    <row r="6150">
      <c r="B6150" t="str">
        <f>iferror(vlookup(A6150, 'OG Data Combined'!$A$2:$Z6277,25,false),"")</f>
        <v/>
      </c>
      <c r="D6150" t="str">
        <f>iferror(vlookup(A6150, 'OG Data Combined'!$A$2:$AQ6277,29,false),"")</f>
        <v/>
      </c>
      <c r="E6150" t="str">
        <f>IFERROR(__xludf.DUMMYFUNCTION("IFERROR(REGEXEXTRACT((vlookup(A6150, 'OG Data Combined'!$A$2:$AQ6277,21,false)), ""\((.*?)\)""), """")"),"")</f>
        <v/>
      </c>
    </row>
    <row r="6151">
      <c r="B6151" t="str">
        <f>iferror(vlookup(A6151, 'OG Data Combined'!$A$2:$Z6277,25,false),"")</f>
        <v/>
      </c>
      <c r="D6151" t="str">
        <f>iferror(vlookup(A6151, 'OG Data Combined'!$A$2:$AQ6277,29,false),"")</f>
        <v/>
      </c>
      <c r="E6151" t="str">
        <f>IFERROR(__xludf.DUMMYFUNCTION("IFERROR(REGEXEXTRACT((vlookup(A6151, 'OG Data Combined'!$A$2:$AQ6277,21,false)), ""\((.*?)\)""), """")"),"")</f>
        <v/>
      </c>
    </row>
    <row r="6152">
      <c r="B6152" t="str">
        <f>iferror(vlookup(A6152, 'OG Data Combined'!$A$2:$Z6277,25,false),"")</f>
        <v/>
      </c>
      <c r="D6152" t="str">
        <f>iferror(vlookup(A6152, 'OG Data Combined'!$A$2:$AQ6277,29,false),"")</f>
        <v/>
      </c>
      <c r="E6152" t="str">
        <f>IFERROR(__xludf.DUMMYFUNCTION("IFERROR(REGEXEXTRACT((vlookup(A6152, 'OG Data Combined'!$A$2:$AQ6277,21,false)), ""\((.*?)\)""), """")"),"")</f>
        <v/>
      </c>
    </row>
    <row r="6153">
      <c r="B6153" t="str">
        <f>iferror(vlookup(A6153, 'OG Data Combined'!$A$2:$Z6277,25,false),"")</f>
        <v/>
      </c>
      <c r="D6153" t="str">
        <f>iferror(vlookup(A6153, 'OG Data Combined'!$A$2:$AQ6277,29,false),"")</f>
        <v/>
      </c>
      <c r="E6153" t="str">
        <f>IFERROR(__xludf.DUMMYFUNCTION("IFERROR(REGEXEXTRACT((vlookup(A6153, 'OG Data Combined'!$A$2:$AQ6277,21,false)), ""\((.*?)\)""), """")"),"")</f>
        <v/>
      </c>
    </row>
    <row r="6154">
      <c r="B6154" t="str">
        <f>iferror(vlookup(A6154, 'OG Data Combined'!$A$2:$Z6277,25,false),"")</f>
        <v/>
      </c>
      <c r="D6154" t="str">
        <f>iferror(vlookup(A6154, 'OG Data Combined'!$A$2:$AQ6277,29,false),"")</f>
        <v/>
      </c>
      <c r="E6154" t="str">
        <f>IFERROR(__xludf.DUMMYFUNCTION("IFERROR(REGEXEXTRACT((vlookup(A6154, 'OG Data Combined'!$A$2:$AQ6277,21,false)), ""\((.*?)\)""), """")"),"")</f>
        <v/>
      </c>
    </row>
    <row r="6155">
      <c r="B6155" t="str">
        <f>iferror(vlookup(A6155, 'OG Data Combined'!$A$2:$Z6277,25,false),"")</f>
        <v/>
      </c>
      <c r="D6155" t="str">
        <f>iferror(vlookup(A6155, 'OG Data Combined'!$A$2:$AQ6277,29,false),"")</f>
        <v/>
      </c>
      <c r="E6155" t="str">
        <f>IFERROR(__xludf.DUMMYFUNCTION("IFERROR(REGEXEXTRACT((vlookup(A6155, 'OG Data Combined'!$A$2:$AQ6277,21,false)), ""\((.*?)\)""), """")"),"")</f>
        <v/>
      </c>
    </row>
    <row r="6156">
      <c r="B6156" t="str">
        <f>iferror(vlookup(A6156, 'OG Data Combined'!$A$2:$Z6277,25,false),"")</f>
        <v/>
      </c>
      <c r="D6156" t="str">
        <f>iferror(vlookup(A6156, 'OG Data Combined'!$A$2:$AQ6277,29,false),"")</f>
        <v/>
      </c>
      <c r="E6156" t="str">
        <f>IFERROR(__xludf.DUMMYFUNCTION("IFERROR(REGEXEXTRACT((vlookup(A6156, 'OG Data Combined'!$A$2:$AQ6277,21,false)), ""\((.*?)\)""), """")"),"")</f>
        <v/>
      </c>
    </row>
    <row r="6157">
      <c r="B6157" t="str">
        <f>iferror(vlookup(A6157, 'OG Data Combined'!$A$2:$Z6277,25,false),"")</f>
        <v/>
      </c>
      <c r="D6157" t="str">
        <f>iferror(vlookup(A6157, 'OG Data Combined'!$A$2:$AQ6277,29,false),"")</f>
        <v/>
      </c>
      <c r="E6157" t="str">
        <f>IFERROR(__xludf.DUMMYFUNCTION("IFERROR(REGEXEXTRACT((vlookup(A6157, 'OG Data Combined'!$A$2:$AQ6277,21,false)), ""\((.*?)\)""), """")"),"")</f>
        <v/>
      </c>
    </row>
    <row r="6158">
      <c r="B6158" t="str">
        <f>iferror(vlookup(A6158, 'OG Data Combined'!$A$2:$Z6277,25,false),"")</f>
        <v/>
      </c>
      <c r="D6158" t="str">
        <f>iferror(vlookup(A6158, 'OG Data Combined'!$A$2:$AQ6277,29,false),"")</f>
        <v/>
      </c>
      <c r="E6158" t="str">
        <f>IFERROR(__xludf.DUMMYFUNCTION("IFERROR(REGEXEXTRACT((vlookup(A6158, 'OG Data Combined'!$A$2:$AQ6277,21,false)), ""\((.*?)\)""), """")"),"")</f>
        <v/>
      </c>
    </row>
    <row r="6159">
      <c r="B6159" t="str">
        <f>iferror(vlookup(A6159, 'OG Data Combined'!$A$2:$Z6277,25,false),"")</f>
        <v/>
      </c>
      <c r="D6159" t="str">
        <f>iferror(vlookup(A6159, 'OG Data Combined'!$A$2:$AQ6277,29,false),"")</f>
        <v/>
      </c>
      <c r="E6159" t="str">
        <f>IFERROR(__xludf.DUMMYFUNCTION("IFERROR(REGEXEXTRACT((vlookup(A6159, 'OG Data Combined'!$A$2:$AQ6277,21,false)), ""\((.*?)\)""), """")"),"")</f>
        <v/>
      </c>
    </row>
    <row r="6160">
      <c r="B6160" t="str">
        <f>iferror(vlookup(A6160, 'OG Data Combined'!$A$2:$Z6277,25,false),"")</f>
        <v/>
      </c>
      <c r="D6160" t="str">
        <f>iferror(vlookup(A6160, 'OG Data Combined'!$A$2:$AQ6277,29,false),"")</f>
        <v/>
      </c>
      <c r="E6160" t="str">
        <f>IFERROR(__xludf.DUMMYFUNCTION("IFERROR(REGEXEXTRACT((vlookup(A6160, 'OG Data Combined'!$A$2:$AQ6277,21,false)), ""\((.*?)\)""), """")"),"")</f>
        <v/>
      </c>
    </row>
    <row r="6161">
      <c r="B6161" t="str">
        <f>iferror(vlookup(A6161, 'OG Data Combined'!$A$2:$Z6277,25,false),"")</f>
        <v/>
      </c>
      <c r="D6161" t="str">
        <f>iferror(vlookup(A6161, 'OG Data Combined'!$A$2:$AQ6277,29,false),"")</f>
        <v/>
      </c>
      <c r="E6161" t="str">
        <f>IFERROR(__xludf.DUMMYFUNCTION("IFERROR(REGEXEXTRACT((vlookup(A6161, 'OG Data Combined'!$A$2:$AQ6277,21,false)), ""\((.*?)\)""), """")"),"")</f>
        <v/>
      </c>
    </row>
    <row r="6162">
      <c r="B6162" t="str">
        <f>iferror(vlookup(A6162, 'OG Data Combined'!$A$2:$Z6277,25,false),"")</f>
        <v/>
      </c>
      <c r="D6162" t="str">
        <f>iferror(vlookup(A6162, 'OG Data Combined'!$A$2:$AQ6277,29,false),"")</f>
        <v/>
      </c>
      <c r="E6162" t="str">
        <f>IFERROR(__xludf.DUMMYFUNCTION("IFERROR(REGEXEXTRACT((vlookup(A6162, 'OG Data Combined'!$A$2:$AQ6277,21,false)), ""\((.*?)\)""), """")"),"")</f>
        <v/>
      </c>
    </row>
    <row r="6163">
      <c r="B6163" t="str">
        <f>iferror(vlookup(A6163, 'OG Data Combined'!$A$2:$Z6277,25,false),"")</f>
        <v/>
      </c>
      <c r="D6163" t="str">
        <f>iferror(vlookup(A6163, 'OG Data Combined'!$A$2:$AQ6277,29,false),"")</f>
        <v/>
      </c>
      <c r="E6163" t="str">
        <f>IFERROR(__xludf.DUMMYFUNCTION("IFERROR(REGEXEXTRACT((vlookup(A6163, 'OG Data Combined'!$A$2:$AQ6277,21,false)), ""\((.*?)\)""), """")"),"")</f>
        <v/>
      </c>
    </row>
    <row r="6164">
      <c r="B6164" t="str">
        <f>iferror(vlookup(A6164, 'OG Data Combined'!$A$2:$Z6277,25,false),"")</f>
        <v/>
      </c>
      <c r="D6164" t="str">
        <f>iferror(vlookup(A6164, 'OG Data Combined'!$A$2:$AQ6277,29,false),"")</f>
        <v/>
      </c>
      <c r="E6164" t="str">
        <f>IFERROR(__xludf.DUMMYFUNCTION("IFERROR(REGEXEXTRACT((vlookup(A6164, 'OG Data Combined'!$A$2:$AQ6277,21,false)), ""\((.*?)\)""), """")"),"")</f>
        <v/>
      </c>
    </row>
    <row r="6165">
      <c r="B6165" t="str">
        <f>iferror(vlookup(A6165, 'OG Data Combined'!$A$2:$Z6277,25,false),"")</f>
        <v/>
      </c>
      <c r="D6165" t="str">
        <f>iferror(vlookup(A6165, 'OG Data Combined'!$A$2:$AQ6277,29,false),"")</f>
        <v/>
      </c>
      <c r="E6165" t="str">
        <f>IFERROR(__xludf.DUMMYFUNCTION("IFERROR(REGEXEXTRACT((vlookup(A6165, 'OG Data Combined'!$A$2:$AQ6277,21,false)), ""\((.*?)\)""), """")"),"")</f>
        <v/>
      </c>
    </row>
    <row r="6166">
      <c r="B6166" t="str">
        <f>iferror(vlookup(A6166, 'OG Data Combined'!$A$2:$Z6277,25,false),"")</f>
        <v/>
      </c>
      <c r="D6166" t="str">
        <f>iferror(vlookup(A6166, 'OG Data Combined'!$A$2:$AQ6277,29,false),"")</f>
        <v/>
      </c>
      <c r="E6166" t="str">
        <f>IFERROR(__xludf.DUMMYFUNCTION("IFERROR(REGEXEXTRACT((vlookup(A6166, 'OG Data Combined'!$A$2:$AQ6277,21,false)), ""\((.*?)\)""), """")"),"")</f>
        <v/>
      </c>
    </row>
    <row r="6167">
      <c r="B6167" t="str">
        <f>iferror(vlookup(A6167, 'OG Data Combined'!$A$2:$Z6277,25,false),"")</f>
        <v/>
      </c>
      <c r="D6167" t="str">
        <f>iferror(vlookup(A6167, 'OG Data Combined'!$A$2:$AQ6277,29,false),"")</f>
        <v/>
      </c>
      <c r="E6167" t="str">
        <f>IFERROR(__xludf.DUMMYFUNCTION("IFERROR(REGEXEXTRACT((vlookup(A6167, 'OG Data Combined'!$A$2:$AQ6277,21,false)), ""\((.*?)\)""), """")"),"")</f>
        <v/>
      </c>
    </row>
    <row r="6168">
      <c r="B6168" t="str">
        <f>iferror(vlookup(A6168, 'OG Data Combined'!$A$2:$Z6277,25,false),"")</f>
        <v/>
      </c>
      <c r="D6168" t="str">
        <f>iferror(vlookup(A6168, 'OG Data Combined'!$A$2:$AQ6277,29,false),"")</f>
        <v/>
      </c>
      <c r="E6168" t="str">
        <f>IFERROR(__xludf.DUMMYFUNCTION("IFERROR(REGEXEXTRACT((vlookup(A6168, 'OG Data Combined'!$A$2:$AQ6277,21,false)), ""\((.*?)\)""), """")"),"")</f>
        <v/>
      </c>
    </row>
    <row r="6169">
      <c r="B6169" t="str">
        <f>iferror(vlookup(A6169, 'OG Data Combined'!$A$2:$Z6277,25,false),"")</f>
        <v/>
      </c>
      <c r="D6169" t="str">
        <f>iferror(vlookup(A6169, 'OG Data Combined'!$A$2:$AQ6277,29,false),"")</f>
        <v/>
      </c>
      <c r="E6169" t="str">
        <f>IFERROR(__xludf.DUMMYFUNCTION("IFERROR(REGEXEXTRACT((vlookup(A6169, 'OG Data Combined'!$A$2:$AQ6277,21,false)), ""\((.*?)\)""), """")"),"")</f>
        <v/>
      </c>
    </row>
    <row r="6170">
      <c r="B6170" t="str">
        <f>iferror(vlookup(A6170, 'OG Data Combined'!$A$2:$Z6277,25,false),"")</f>
        <v/>
      </c>
      <c r="D6170" t="str">
        <f>iferror(vlookup(A6170, 'OG Data Combined'!$A$2:$AQ6277,29,false),"")</f>
        <v/>
      </c>
      <c r="E6170" t="str">
        <f>IFERROR(__xludf.DUMMYFUNCTION("IFERROR(REGEXEXTRACT((vlookup(A6170, 'OG Data Combined'!$A$2:$AQ6277,21,false)), ""\((.*?)\)""), """")"),"")</f>
        <v/>
      </c>
    </row>
    <row r="6171">
      <c r="B6171" t="str">
        <f>iferror(vlookup(A6171, 'OG Data Combined'!$A$2:$Z6277,25,false),"")</f>
        <v/>
      </c>
      <c r="D6171" t="str">
        <f>iferror(vlookup(A6171, 'OG Data Combined'!$A$2:$AQ6277,29,false),"")</f>
        <v/>
      </c>
      <c r="E6171" t="str">
        <f>IFERROR(__xludf.DUMMYFUNCTION("IFERROR(REGEXEXTRACT((vlookup(A6171, 'OG Data Combined'!$A$2:$AQ6277,21,false)), ""\((.*?)\)""), """")"),"")</f>
        <v/>
      </c>
    </row>
    <row r="6172">
      <c r="B6172" t="str">
        <f>iferror(vlookup(A6172, 'OG Data Combined'!$A$2:$Z6277,25,false),"")</f>
        <v/>
      </c>
      <c r="D6172" t="str">
        <f>iferror(vlookup(A6172, 'OG Data Combined'!$A$2:$AQ6277,29,false),"")</f>
        <v/>
      </c>
      <c r="E6172" t="str">
        <f>IFERROR(__xludf.DUMMYFUNCTION("IFERROR(REGEXEXTRACT((vlookup(A6172, 'OG Data Combined'!$A$2:$AQ6277,21,false)), ""\((.*?)\)""), """")"),"")</f>
        <v/>
      </c>
    </row>
    <row r="6173">
      <c r="B6173" t="str">
        <f>iferror(vlookup(A6173, 'OG Data Combined'!$A$2:$Z6277,25,false),"")</f>
        <v/>
      </c>
      <c r="D6173" t="str">
        <f>iferror(vlookup(A6173, 'OG Data Combined'!$A$2:$AQ6277,29,false),"")</f>
        <v/>
      </c>
      <c r="E6173" t="str">
        <f>IFERROR(__xludf.DUMMYFUNCTION("IFERROR(REGEXEXTRACT((vlookup(A6173, 'OG Data Combined'!$A$2:$AQ6277,21,false)), ""\((.*?)\)""), """")"),"")</f>
        <v/>
      </c>
    </row>
    <row r="6174">
      <c r="B6174" t="str">
        <f>iferror(vlookup(A6174, 'OG Data Combined'!$A$2:$Z6277,25,false),"")</f>
        <v/>
      </c>
      <c r="D6174" t="str">
        <f>iferror(vlookup(A6174, 'OG Data Combined'!$A$2:$AQ6277,29,false),"")</f>
        <v/>
      </c>
      <c r="E6174" t="str">
        <f>IFERROR(__xludf.DUMMYFUNCTION("IFERROR(REGEXEXTRACT((vlookup(A6174, 'OG Data Combined'!$A$2:$AQ6277,21,false)), ""\((.*?)\)""), """")"),"")</f>
        <v/>
      </c>
    </row>
    <row r="6175">
      <c r="B6175" t="str">
        <f>iferror(vlookup(A6175, 'OG Data Combined'!$A$2:$Z6277,25,false),"")</f>
        <v/>
      </c>
      <c r="D6175" t="str">
        <f>iferror(vlookup(A6175, 'OG Data Combined'!$A$2:$AQ6277,29,false),"")</f>
        <v/>
      </c>
      <c r="E6175" t="str">
        <f>IFERROR(__xludf.DUMMYFUNCTION("IFERROR(REGEXEXTRACT((vlookup(A6175, 'OG Data Combined'!$A$2:$AQ6277,21,false)), ""\((.*?)\)""), """")"),"")</f>
        <v/>
      </c>
    </row>
    <row r="6176">
      <c r="B6176" t="str">
        <f>iferror(vlookup(A6176, 'OG Data Combined'!$A$2:$Z6277,25,false),"")</f>
        <v/>
      </c>
      <c r="D6176" t="str">
        <f>iferror(vlookup(A6176, 'OG Data Combined'!$A$2:$AQ6277,29,false),"")</f>
        <v/>
      </c>
      <c r="E6176" t="str">
        <f>IFERROR(__xludf.DUMMYFUNCTION("IFERROR(REGEXEXTRACT((vlookup(A6176, 'OG Data Combined'!$A$2:$AQ6277,21,false)), ""\((.*?)\)""), """")"),"")</f>
        <v/>
      </c>
    </row>
    <row r="6177">
      <c r="B6177" t="str">
        <f>iferror(vlookup(A6177, 'OG Data Combined'!$A$2:$Z6277,25,false),"")</f>
        <v/>
      </c>
      <c r="D6177" t="str">
        <f>iferror(vlookup(A6177, 'OG Data Combined'!$A$2:$AQ6277,29,false),"")</f>
        <v/>
      </c>
      <c r="E6177" t="str">
        <f>IFERROR(__xludf.DUMMYFUNCTION("IFERROR(REGEXEXTRACT((vlookup(A6177, 'OG Data Combined'!$A$2:$AQ6277,21,false)), ""\((.*?)\)""), """")"),"")</f>
        <v/>
      </c>
    </row>
    <row r="6178">
      <c r="B6178" t="str">
        <f>iferror(vlookup(A6178, 'OG Data Combined'!$A$2:$Z6277,25,false),"")</f>
        <v/>
      </c>
      <c r="D6178" t="str">
        <f>iferror(vlookup(A6178, 'OG Data Combined'!$A$2:$AQ6277,29,false),"")</f>
        <v/>
      </c>
      <c r="E6178" t="str">
        <f>IFERROR(__xludf.DUMMYFUNCTION("IFERROR(REGEXEXTRACT((vlookup(A6178, 'OG Data Combined'!$A$2:$AQ6277,21,false)), ""\((.*?)\)""), """")"),"")</f>
        <v/>
      </c>
    </row>
    <row r="6179">
      <c r="B6179" t="str">
        <f>iferror(vlookup(A6179, 'OG Data Combined'!$A$2:$Z6277,25,false),"")</f>
        <v/>
      </c>
      <c r="D6179" t="str">
        <f>iferror(vlookup(A6179, 'OG Data Combined'!$A$2:$AQ6277,29,false),"")</f>
        <v/>
      </c>
      <c r="E6179" t="str">
        <f>IFERROR(__xludf.DUMMYFUNCTION("IFERROR(REGEXEXTRACT((vlookup(A6179, 'OG Data Combined'!$A$2:$AQ6277,21,false)), ""\((.*?)\)""), """")"),"")</f>
        <v/>
      </c>
    </row>
    <row r="6180">
      <c r="B6180" t="str">
        <f>iferror(vlookup(A6180, 'OG Data Combined'!$A$2:$Z6277,25,false),"")</f>
        <v/>
      </c>
      <c r="D6180" t="str">
        <f>iferror(vlookup(A6180, 'OG Data Combined'!$A$2:$AQ6277,29,false),"")</f>
        <v/>
      </c>
      <c r="E6180" t="str">
        <f>IFERROR(__xludf.DUMMYFUNCTION("IFERROR(REGEXEXTRACT((vlookup(A6180, 'OG Data Combined'!$A$2:$AQ6277,21,false)), ""\((.*?)\)""), """")"),"")</f>
        <v/>
      </c>
    </row>
    <row r="6181">
      <c r="B6181" t="str">
        <f>iferror(vlookup(A6181, 'OG Data Combined'!$A$2:$Z6277,25,false),"")</f>
        <v/>
      </c>
      <c r="D6181" t="str">
        <f>iferror(vlookup(A6181, 'OG Data Combined'!$A$2:$AQ6277,29,false),"")</f>
        <v/>
      </c>
      <c r="E6181" t="str">
        <f>IFERROR(__xludf.DUMMYFUNCTION("IFERROR(REGEXEXTRACT((vlookup(A6181, 'OG Data Combined'!$A$2:$AQ6277,21,false)), ""\((.*?)\)""), """")"),"")</f>
        <v/>
      </c>
    </row>
    <row r="6182">
      <c r="B6182" t="str">
        <f>iferror(vlookup(A6182, 'OG Data Combined'!$A$2:$Z6277,25,false),"")</f>
        <v/>
      </c>
      <c r="D6182" t="str">
        <f>iferror(vlookup(A6182, 'OG Data Combined'!$A$2:$AQ6277,29,false),"")</f>
        <v/>
      </c>
      <c r="E6182" t="str">
        <f>IFERROR(__xludf.DUMMYFUNCTION("IFERROR(REGEXEXTRACT((vlookup(A6182, 'OG Data Combined'!$A$2:$AQ6277,21,false)), ""\((.*?)\)""), """")"),"")</f>
        <v/>
      </c>
    </row>
    <row r="6183">
      <c r="B6183" t="str">
        <f>iferror(vlookup(A6183, 'OG Data Combined'!$A$2:$Z6277,25,false),"")</f>
        <v/>
      </c>
      <c r="D6183" t="str">
        <f>iferror(vlookup(A6183, 'OG Data Combined'!$A$2:$AQ6277,29,false),"")</f>
        <v/>
      </c>
      <c r="E6183" t="str">
        <f>IFERROR(__xludf.DUMMYFUNCTION("IFERROR(REGEXEXTRACT((vlookup(A6183, 'OG Data Combined'!$A$2:$AQ6277,21,false)), ""\((.*?)\)""), """")"),"")</f>
        <v/>
      </c>
    </row>
    <row r="6184">
      <c r="B6184" t="str">
        <f>iferror(vlookup(A6184, 'OG Data Combined'!$A$2:$Z6277,25,false),"")</f>
        <v/>
      </c>
      <c r="D6184" t="str">
        <f>iferror(vlookup(A6184, 'OG Data Combined'!$A$2:$AQ6277,29,false),"")</f>
        <v/>
      </c>
      <c r="E6184" t="str">
        <f>IFERROR(__xludf.DUMMYFUNCTION("IFERROR(REGEXEXTRACT((vlookup(A6184, 'OG Data Combined'!$A$2:$AQ6277,21,false)), ""\((.*?)\)""), """")"),"")</f>
        <v/>
      </c>
    </row>
    <row r="6185">
      <c r="B6185" t="str">
        <f>iferror(vlookup(A6185, 'OG Data Combined'!$A$2:$Z6277,25,false),"")</f>
        <v/>
      </c>
      <c r="D6185" t="str">
        <f>iferror(vlookup(A6185, 'OG Data Combined'!$A$2:$AQ6277,29,false),"")</f>
        <v/>
      </c>
      <c r="E6185" t="str">
        <f>IFERROR(__xludf.DUMMYFUNCTION("IFERROR(REGEXEXTRACT((vlookup(A6185, 'OG Data Combined'!$A$2:$AQ6277,21,false)), ""\((.*?)\)""), """")"),"")</f>
        <v/>
      </c>
    </row>
    <row r="6186">
      <c r="B6186" t="str">
        <f>iferror(vlookup(A6186, 'OG Data Combined'!$A$2:$Z6277,25,false),"")</f>
        <v/>
      </c>
      <c r="D6186" t="str">
        <f>iferror(vlookup(A6186, 'OG Data Combined'!$A$2:$AQ6277,29,false),"")</f>
        <v/>
      </c>
      <c r="E6186" t="str">
        <f>IFERROR(__xludf.DUMMYFUNCTION("IFERROR(REGEXEXTRACT((vlookup(A6186, 'OG Data Combined'!$A$2:$AQ6277,21,false)), ""\((.*?)\)""), """")"),"")</f>
        <v/>
      </c>
    </row>
    <row r="6187">
      <c r="B6187" t="str">
        <f>iferror(vlookup(A6187, 'OG Data Combined'!$A$2:$Z6277,25,false),"")</f>
        <v/>
      </c>
      <c r="D6187" t="str">
        <f>iferror(vlookup(A6187, 'OG Data Combined'!$A$2:$AQ6277,29,false),"")</f>
        <v/>
      </c>
      <c r="E6187" t="str">
        <f>IFERROR(__xludf.DUMMYFUNCTION("IFERROR(REGEXEXTRACT((vlookup(A6187, 'OG Data Combined'!$A$2:$AQ6277,21,false)), ""\((.*?)\)""), """")"),"")</f>
        <v/>
      </c>
    </row>
    <row r="6188">
      <c r="B6188" t="str">
        <f>iferror(vlookup(A6188, 'OG Data Combined'!$A$2:$Z6277,25,false),"")</f>
        <v/>
      </c>
      <c r="D6188" t="str">
        <f>iferror(vlookup(A6188, 'OG Data Combined'!$A$2:$AQ6277,29,false),"")</f>
        <v/>
      </c>
      <c r="E6188" t="str">
        <f>IFERROR(__xludf.DUMMYFUNCTION("IFERROR(REGEXEXTRACT((vlookup(A6188, 'OG Data Combined'!$A$2:$AQ6277,21,false)), ""\((.*?)\)""), """")"),"")</f>
        <v/>
      </c>
    </row>
    <row r="6189">
      <c r="B6189" t="str">
        <f>iferror(vlookup(A6189, 'OG Data Combined'!$A$2:$Z6277,25,false),"")</f>
        <v/>
      </c>
      <c r="D6189" t="str">
        <f>iferror(vlookup(A6189, 'OG Data Combined'!$A$2:$AQ6277,29,false),"")</f>
        <v/>
      </c>
      <c r="E6189" t="str">
        <f>IFERROR(__xludf.DUMMYFUNCTION("IFERROR(REGEXEXTRACT((vlookup(A6189, 'OG Data Combined'!$A$2:$AQ6277,21,false)), ""\((.*?)\)""), """")"),"")</f>
        <v/>
      </c>
    </row>
    <row r="6190">
      <c r="B6190" t="str">
        <f>iferror(vlookup(A6190, 'OG Data Combined'!$A$2:$Z6277,25,false),"")</f>
        <v/>
      </c>
      <c r="D6190" t="str">
        <f>iferror(vlookup(A6190, 'OG Data Combined'!$A$2:$AQ6277,29,false),"")</f>
        <v/>
      </c>
      <c r="E6190" t="str">
        <f>IFERROR(__xludf.DUMMYFUNCTION("IFERROR(REGEXEXTRACT((vlookup(A6190, 'OG Data Combined'!$A$2:$AQ6277,21,false)), ""\((.*?)\)""), """")"),"")</f>
        <v/>
      </c>
    </row>
    <row r="6191">
      <c r="B6191" t="str">
        <f>iferror(vlookup(A6191, 'OG Data Combined'!$A$2:$Z6277,25,false),"")</f>
        <v/>
      </c>
      <c r="D6191" t="str">
        <f>iferror(vlookup(A6191, 'OG Data Combined'!$A$2:$AQ6277,29,false),"")</f>
        <v/>
      </c>
      <c r="E6191" t="str">
        <f>IFERROR(__xludf.DUMMYFUNCTION("IFERROR(REGEXEXTRACT((vlookup(A6191, 'OG Data Combined'!$A$2:$AQ6277,21,false)), ""\((.*?)\)""), """")"),"")</f>
        <v/>
      </c>
    </row>
    <row r="6192">
      <c r="B6192" t="str">
        <f>iferror(vlookup(A6192, 'OG Data Combined'!$A$2:$Z6277,25,false),"")</f>
        <v/>
      </c>
      <c r="D6192" t="str">
        <f>iferror(vlookup(A6192, 'OG Data Combined'!$A$2:$AQ6277,29,false),"")</f>
        <v/>
      </c>
      <c r="E6192" t="str">
        <f>IFERROR(__xludf.DUMMYFUNCTION("IFERROR(REGEXEXTRACT((vlookup(A6192, 'OG Data Combined'!$A$2:$AQ6277,21,false)), ""\((.*?)\)""), """")"),"")</f>
        <v/>
      </c>
    </row>
    <row r="6193">
      <c r="B6193" t="str">
        <f>iferror(vlookup(A6193, 'OG Data Combined'!$A$2:$Z6277,25,false),"")</f>
        <v/>
      </c>
      <c r="D6193" t="str">
        <f>iferror(vlookup(A6193, 'OG Data Combined'!$A$2:$AQ6277,29,false),"")</f>
        <v/>
      </c>
      <c r="E6193" t="str">
        <f>IFERROR(__xludf.DUMMYFUNCTION("IFERROR(REGEXEXTRACT((vlookup(A6193, 'OG Data Combined'!$A$2:$AQ6277,21,false)), ""\((.*?)\)""), """")"),"")</f>
        <v/>
      </c>
    </row>
    <row r="6194">
      <c r="B6194" t="str">
        <f>iferror(vlookup(A6194, 'OG Data Combined'!$A$2:$Z6277,25,false),"")</f>
        <v/>
      </c>
      <c r="D6194" t="str">
        <f>iferror(vlookup(A6194, 'OG Data Combined'!$A$2:$AQ6277,29,false),"")</f>
        <v/>
      </c>
      <c r="E6194" t="str">
        <f>IFERROR(__xludf.DUMMYFUNCTION("IFERROR(REGEXEXTRACT((vlookup(A6194, 'OG Data Combined'!$A$2:$AQ6277,21,false)), ""\((.*?)\)""), """")"),"")</f>
        <v/>
      </c>
    </row>
    <row r="6195">
      <c r="B6195" t="str">
        <f>iferror(vlookup(A6195, 'OG Data Combined'!$A$2:$Z6277,25,false),"")</f>
        <v/>
      </c>
      <c r="D6195" t="str">
        <f>iferror(vlookup(A6195, 'OG Data Combined'!$A$2:$AQ6277,29,false),"")</f>
        <v/>
      </c>
      <c r="E6195" t="str">
        <f>IFERROR(__xludf.DUMMYFUNCTION("IFERROR(REGEXEXTRACT((vlookup(A6195, 'OG Data Combined'!$A$2:$AQ6277,21,false)), ""\((.*?)\)""), """")"),"")</f>
        <v/>
      </c>
    </row>
    <row r="6196">
      <c r="B6196" t="str">
        <f>iferror(vlookup(A6196, 'OG Data Combined'!$A$2:$Z6277,25,false),"")</f>
        <v/>
      </c>
      <c r="D6196" t="str">
        <f>iferror(vlookup(A6196, 'OG Data Combined'!$A$2:$AQ6277,29,false),"")</f>
        <v/>
      </c>
      <c r="E6196" t="str">
        <f>IFERROR(__xludf.DUMMYFUNCTION("IFERROR(REGEXEXTRACT((vlookup(A6196, 'OG Data Combined'!$A$2:$AQ6277,21,false)), ""\((.*?)\)""), """")"),"")</f>
        <v/>
      </c>
    </row>
    <row r="6197">
      <c r="B6197" t="str">
        <f>iferror(vlookup(A6197, 'OG Data Combined'!$A$2:$Z6277,25,false),"")</f>
        <v/>
      </c>
      <c r="D6197" t="str">
        <f>iferror(vlookup(A6197, 'OG Data Combined'!$A$2:$AQ6277,29,false),"")</f>
        <v/>
      </c>
      <c r="E6197" t="str">
        <f>IFERROR(__xludf.DUMMYFUNCTION("IFERROR(REGEXEXTRACT((vlookup(A6197, 'OG Data Combined'!$A$2:$AQ6277,21,false)), ""\((.*?)\)""), """")"),"")</f>
        <v/>
      </c>
    </row>
    <row r="6198">
      <c r="B6198" t="str">
        <f>iferror(vlookup(A6198, 'OG Data Combined'!$A$2:$Z6277,25,false),"")</f>
        <v/>
      </c>
      <c r="D6198" t="str">
        <f>iferror(vlookup(A6198, 'OG Data Combined'!$A$2:$AQ6277,29,false),"")</f>
        <v/>
      </c>
      <c r="E6198" t="str">
        <f>IFERROR(__xludf.DUMMYFUNCTION("IFERROR(REGEXEXTRACT((vlookup(A6198, 'OG Data Combined'!$A$2:$AQ6277,21,false)), ""\((.*?)\)""), """")"),"")</f>
        <v/>
      </c>
    </row>
    <row r="6199">
      <c r="B6199" t="str">
        <f>iferror(vlookup(A6199, 'OG Data Combined'!$A$2:$Z6277,25,false),"")</f>
        <v/>
      </c>
      <c r="D6199" t="str">
        <f>iferror(vlookup(A6199, 'OG Data Combined'!$A$2:$AQ6277,29,false),"")</f>
        <v/>
      </c>
      <c r="E6199" t="str">
        <f>IFERROR(__xludf.DUMMYFUNCTION("IFERROR(REGEXEXTRACT((vlookup(A6199, 'OG Data Combined'!$A$2:$AQ6277,21,false)), ""\((.*?)\)""), """")"),"")</f>
        <v/>
      </c>
    </row>
    <row r="6200">
      <c r="B6200" t="str">
        <f>iferror(vlookup(A6200, 'OG Data Combined'!$A$2:$Z6277,25,false),"")</f>
        <v/>
      </c>
      <c r="D6200" t="str">
        <f>iferror(vlookup(A6200, 'OG Data Combined'!$A$2:$AQ6277,29,false),"")</f>
        <v/>
      </c>
      <c r="E6200" t="str">
        <f>IFERROR(__xludf.DUMMYFUNCTION("IFERROR(REGEXEXTRACT((vlookup(A6200, 'OG Data Combined'!$A$2:$AQ6277,21,false)), ""\((.*?)\)""), """")"),"")</f>
        <v/>
      </c>
    </row>
    <row r="6201">
      <c r="B6201" t="str">
        <f>iferror(vlookup(A6201, 'OG Data Combined'!$A$2:$Z6277,25,false),"")</f>
        <v/>
      </c>
      <c r="D6201" t="str">
        <f>iferror(vlookup(A6201, 'OG Data Combined'!$A$2:$AQ6277,29,false),"")</f>
        <v/>
      </c>
      <c r="E6201" t="str">
        <f>IFERROR(__xludf.DUMMYFUNCTION("IFERROR(REGEXEXTRACT((vlookup(A6201, 'OG Data Combined'!$A$2:$AQ6277,21,false)), ""\((.*?)\)""), """")"),"")</f>
        <v/>
      </c>
    </row>
    <row r="6202">
      <c r="B6202" t="str">
        <f>iferror(vlookup(A6202, 'OG Data Combined'!$A$2:$Z6277,25,false),"")</f>
        <v/>
      </c>
      <c r="D6202" t="str">
        <f>iferror(vlookup(A6202, 'OG Data Combined'!$A$2:$AQ6277,29,false),"")</f>
        <v/>
      </c>
      <c r="E6202" t="str">
        <f>IFERROR(__xludf.DUMMYFUNCTION("IFERROR(REGEXEXTRACT((vlookup(A6202, 'OG Data Combined'!$A$2:$AQ6277,21,false)), ""\((.*?)\)""), """")"),"")</f>
        <v/>
      </c>
    </row>
    <row r="6203">
      <c r="B6203" t="str">
        <f>iferror(vlookup(A6203, 'OG Data Combined'!$A$2:$Z6277,25,false),"")</f>
        <v/>
      </c>
      <c r="D6203" t="str">
        <f>iferror(vlookup(A6203, 'OG Data Combined'!$A$2:$AQ6277,29,false),"")</f>
        <v/>
      </c>
      <c r="E6203" t="str">
        <f>IFERROR(__xludf.DUMMYFUNCTION("IFERROR(REGEXEXTRACT((vlookup(A6203, 'OG Data Combined'!$A$2:$AQ6277,21,false)), ""\((.*?)\)""), """")"),"")</f>
        <v/>
      </c>
    </row>
    <row r="6204">
      <c r="B6204" t="str">
        <f>iferror(vlookup(A6204, 'OG Data Combined'!$A$2:$Z6277,25,false),"")</f>
        <v/>
      </c>
      <c r="D6204" t="str">
        <f>iferror(vlookup(A6204, 'OG Data Combined'!$A$2:$AQ6277,29,false),"")</f>
        <v/>
      </c>
      <c r="E6204" t="str">
        <f>IFERROR(__xludf.DUMMYFUNCTION("IFERROR(REGEXEXTRACT((vlookup(A6204, 'OG Data Combined'!$A$2:$AQ6277,21,false)), ""\((.*?)\)""), """")"),"")</f>
        <v/>
      </c>
    </row>
    <row r="6205">
      <c r="B6205" t="str">
        <f>iferror(vlookup(A6205, 'OG Data Combined'!$A$2:$Z6277,25,false),"")</f>
        <v/>
      </c>
      <c r="D6205" t="str">
        <f>iferror(vlookup(A6205, 'OG Data Combined'!$A$2:$AQ6277,29,false),"")</f>
        <v/>
      </c>
      <c r="E6205" t="str">
        <f>IFERROR(__xludf.DUMMYFUNCTION("IFERROR(REGEXEXTRACT((vlookup(A6205, 'OG Data Combined'!$A$2:$AQ6277,21,false)), ""\((.*?)\)""), """")"),"")</f>
        <v/>
      </c>
    </row>
    <row r="6206">
      <c r="B6206" t="str">
        <f>iferror(vlookup(A6206, 'OG Data Combined'!$A$2:$Z6277,25,false),"")</f>
        <v/>
      </c>
      <c r="D6206" t="str">
        <f>iferror(vlookup(A6206, 'OG Data Combined'!$A$2:$AQ6277,29,false),"")</f>
        <v/>
      </c>
      <c r="E6206" t="str">
        <f>IFERROR(__xludf.DUMMYFUNCTION("IFERROR(REGEXEXTRACT((vlookup(A6206, 'OG Data Combined'!$A$2:$AQ6277,21,false)), ""\((.*?)\)""), """")"),"")</f>
        <v/>
      </c>
    </row>
    <row r="6207">
      <c r="B6207" t="str">
        <f>iferror(vlookup(A6207, 'OG Data Combined'!$A$2:$Z6277,25,false),"")</f>
        <v/>
      </c>
      <c r="D6207" t="str">
        <f>iferror(vlookup(A6207, 'OG Data Combined'!$A$2:$AQ6277,29,false),"")</f>
        <v/>
      </c>
      <c r="E6207" t="str">
        <f>IFERROR(__xludf.DUMMYFUNCTION("IFERROR(REGEXEXTRACT((vlookup(A6207, 'OG Data Combined'!$A$2:$AQ6277,21,false)), ""\((.*?)\)""), """")"),"")</f>
        <v/>
      </c>
    </row>
    <row r="6208">
      <c r="B6208" t="str">
        <f>iferror(vlookup(A6208, 'OG Data Combined'!$A$2:$Z6277,25,false),"")</f>
        <v/>
      </c>
      <c r="D6208" t="str">
        <f>iferror(vlookup(A6208, 'OG Data Combined'!$A$2:$AQ6277,29,false),"")</f>
        <v/>
      </c>
      <c r="E6208" t="str">
        <f>IFERROR(__xludf.DUMMYFUNCTION("IFERROR(REGEXEXTRACT((vlookup(A6208, 'OG Data Combined'!$A$2:$AQ6277,21,false)), ""\((.*?)\)""), """")"),"")</f>
        <v/>
      </c>
    </row>
    <row r="6209">
      <c r="B6209" t="str">
        <f>iferror(vlookup(A6209, 'OG Data Combined'!$A$2:$Z6277,25,false),"")</f>
        <v/>
      </c>
      <c r="D6209" t="str">
        <f>iferror(vlookup(A6209, 'OG Data Combined'!$A$2:$AQ6277,29,false),"")</f>
        <v/>
      </c>
      <c r="E6209" t="str">
        <f>IFERROR(__xludf.DUMMYFUNCTION("IFERROR(REGEXEXTRACT((vlookup(A6209, 'OG Data Combined'!$A$2:$AQ6277,21,false)), ""\((.*?)\)""), """")"),"")</f>
        <v/>
      </c>
    </row>
    <row r="6210">
      <c r="B6210" t="str">
        <f>iferror(vlookup(A6210, 'OG Data Combined'!$A$2:$Z6277,25,false),"")</f>
        <v/>
      </c>
      <c r="D6210" t="str">
        <f>iferror(vlookup(A6210, 'OG Data Combined'!$A$2:$AQ6277,29,false),"")</f>
        <v/>
      </c>
      <c r="E6210" t="str">
        <f>IFERROR(__xludf.DUMMYFUNCTION("IFERROR(REGEXEXTRACT((vlookup(A6210, 'OG Data Combined'!$A$2:$AQ6277,21,false)), ""\((.*?)\)""), """")"),"")</f>
        <v/>
      </c>
    </row>
    <row r="6211">
      <c r="B6211" t="str">
        <f>iferror(vlookup(A6211, 'OG Data Combined'!$A$2:$Z6277,25,false),"")</f>
        <v/>
      </c>
      <c r="D6211" t="str">
        <f>iferror(vlookup(A6211, 'OG Data Combined'!$A$2:$AQ6277,29,false),"")</f>
        <v/>
      </c>
      <c r="E6211" t="str">
        <f>IFERROR(__xludf.DUMMYFUNCTION("IFERROR(REGEXEXTRACT((vlookup(A6211, 'OG Data Combined'!$A$2:$AQ6277,21,false)), ""\((.*?)\)""), """")"),"")</f>
        <v/>
      </c>
    </row>
    <row r="6212">
      <c r="B6212" t="str">
        <f>iferror(vlookup(A6212, 'OG Data Combined'!$A$2:$Z6277,25,false),"")</f>
        <v/>
      </c>
      <c r="D6212" t="str">
        <f>iferror(vlookup(A6212, 'OG Data Combined'!$A$2:$AQ6277,29,false),"")</f>
        <v/>
      </c>
      <c r="E6212" t="str">
        <f>IFERROR(__xludf.DUMMYFUNCTION("IFERROR(REGEXEXTRACT((vlookup(A6212, 'OG Data Combined'!$A$2:$AQ6277,21,false)), ""\((.*?)\)""), """")"),"")</f>
        <v/>
      </c>
    </row>
    <row r="6213">
      <c r="B6213" t="str">
        <f>iferror(vlookup(A6213, 'OG Data Combined'!$A$2:$Z6277,25,false),"")</f>
        <v/>
      </c>
      <c r="D6213" t="str">
        <f>iferror(vlookup(A6213, 'OG Data Combined'!$A$2:$AQ6277,29,false),"")</f>
        <v/>
      </c>
      <c r="E6213" t="str">
        <f>IFERROR(__xludf.DUMMYFUNCTION("IFERROR(REGEXEXTRACT((vlookup(A6213, 'OG Data Combined'!$A$2:$AQ6277,21,false)), ""\((.*?)\)""), """")"),"")</f>
        <v/>
      </c>
    </row>
    <row r="6214">
      <c r="B6214" t="str">
        <f>iferror(vlookup(A6214, 'OG Data Combined'!$A$2:$Z6277,25,false),"")</f>
        <v/>
      </c>
      <c r="D6214" t="str">
        <f>iferror(vlookup(A6214, 'OG Data Combined'!$A$2:$AQ6277,29,false),"")</f>
        <v/>
      </c>
      <c r="E6214" t="str">
        <f>IFERROR(__xludf.DUMMYFUNCTION("IFERROR(REGEXEXTRACT((vlookup(A6214, 'OG Data Combined'!$A$2:$AQ6277,21,false)), ""\((.*?)\)""), """")"),"")</f>
        <v/>
      </c>
    </row>
    <row r="6215">
      <c r="B6215" t="str">
        <f>iferror(vlookup(A6215, 'OG Data Combined'!$A$2:$Z6277,25,false),"")</f>
        <v/>
      </c>
      <c r="D6215" t="str">
        <f>iferror(vlookup(A6215, 'OG Data Combined'!$A$2:$AQ6277,29,false),"")</f>
        <v/>
      </c>
      <c r="E6215" t="str">
        <f>IFERROR(__xludf.DUMMYFUNCTION("IFERROR(REGEXEXTRACT((vlookup(A6215, 'OG Data Combined'!$A$2:$AQ6277,21,false)), ""\((.*?)\)""), """")"),"")</f>
        <v/>
      </c>
    </row>
    <row r="6216">
      <c r="B6216" t="str">
        <f>iferror(vlookup(A6216, 'OG Data Combined'!$A$2:$Z6277,25,false),"")</f>
        <v/>
      </c>
      <c r="D6216" t="str">
        <f>iferror(vlookup(A6216, 'OG Data Combined'!$A$2:$AQ6277,29,false),"")</f>
        <v/>
      </c>
      <c r="E6216" t="str">
        <f>IFERROR(__xludf.DUMMYFUNCTION("IFERROR(REGEXEXTRACT((vlookup(A6216, 'OG Data Combined'!$A$2:$AQ6277,21,false)), ""\((.*?)\)""), """")"),"")</f>
        <v/>
      </c>
    </row>
    <row r="6217">
      <c r="B6217" t="str">
        <f>iferror(vlookup(A6217, 'OG Data Combined'!$A$2:$Z6277,25,false),"")</f>
        <v/>
      </c>
      <c r="D6217" t="str">
        <f>iferror(vlookup(A6217, 'OG Data Combined'!$A$2:$AQ6277,29,false),"")</f>
        <v/>
      </c>
      <c r="E6217" t="str">
        <f>IFERROR(__xludf.DUMMYFUNCTION("IFERROR(REGEXEXTRACT((vlookup(A6217, 'OG Data Combined'!$A$2:$AQ6277,21,false)), ""\((.*?)\)""), """")"),"")</f>
        <v/>
      </c>
    </row>
    <row r="6218">
      <c r="B6218" t="str">
        <f>iferror(vlookup(A6218, 'OG Data Combined'!$A$2:$Z6277,25,false),"")</f>
        <v/>
      </c>
      <c r="D6218" t="str">
        <f>iferror(vlookup(A6218, 'OG Data Combined'!$A$2:$AQ6277,29,false),"")</f>
        <v/>
      </c>
      <c r="E6218" t="str">
        <f>IFERROR(__xludf.DUMMYFUNCTION("IFERROR(REGEXEXTRACT((vlookup(A6218, 'OG Data Combined'!$A$2:$AQ6277,21,false)), ""\((.*?)\)""), """")"),"")</f>
        <v/>
      </c>
    </row>
    <row r="6219">
      <c r="B6219" t="str">
        <f>iferror(vlookup(A6219, 'OG Data Combined'!$A$2:$Z6277,25,false),"")</f>
        <v/>
      </c>
      <c r="D6219" t="str">
        <f>iferror(vlookup(A6219, 'OG Data Combined'!$A$2:$AQ6277,29,false),"")</f>
        <v/>
      </c>
      <c r="E6219" t="str">
        <f>IFERROR(__xludf.DUMMYFUNCTION("IFERROR(REGEXEXTRACT((vlookup(A6219, 'OG Data Combined'!$A$2:$AQ6277,21,false)), ""\((.*?)\)""), """")"),"")</f>
        <v/>
      </c>
    </row>
    <row r="6220">
      <c r="B6220" t="str">
        <f>iferror(vlookup(A6220, 'OG Data Combined'!$A$2:$Z6277,25,false),"")</f>
        <v/>
      </c>
      <c r="D6220" t="str">
        <f>iferror(vlookup(A6220, 'OG Data Combined'!$A$2:$AQ6277,29,false),"")</f>
        <v/>
      </c>
      <c r="E6220" t="str">
        <f>IFERROR(__xludf.DUMMYFUNCTION("IFERROR(REGEXEXTRACT((vlookup(A6220, 'OG Data Combined'!$A$2:$AQ6277,21,false)), ""\((.*?)\)""), """")"),"")</f>
        <v/>
      </c>
    </row>
    <row r="6221">
      <c r="B6221" t="str">
        <f>iferror(vlookup(A6221, 'OG Data Combined'!$A$2:$Z6277,25,false),"")</f>
        <v/>
      </c>
      <c r="D6221" t="str">
        <f>iferror(vlookup(A6221, 'OG Data Combined'!$A$2:$AQ6277,29,false),"")</f>
        <v/>
      </c>
      <c r="E6221" t="str">
        <f>IFERROR(__xludf.DUMMYFUNCTION("IFERROR(REGEXEXTRACT((vlookup(A6221, 'OG Data Combined'!$A$2:$AQ6277,21,false)), ""\((.*?)\)""), """")"),"")</f>
        <v/>
      </c>
    </row>
    <row r="6222">
      <c r="B6222" t="str">
        <f>iferror(vlookup(A6222, 'OG Data Combined'!$A$2:$Z6277,25,false),"")</f>
        <v/>
      </c>
      <c r="D6222" t="str">
        <f>iferror(vlookup(A6222, 'OG Data Combined'!$A$2:$AQ6277,29,false),"")</f>
        <v/>
      </c>
      <c r="E6222" t="str">
        <f>IFERROR(__xludf.DUMMYFUNCTION("IFERROR(REGEXEXTRACT((vlookup(A6222, 'OG Data Combined'!$A$2:$AQ6277,21,false)), ""\((.*?)\)""), """")"),"")</f>
        <v/>
      </c>
    </row>
    <row r="6223">
      <c r="B6223" t="str">
        <f>iferror(vlookup(A6223, 'OG Data Combined'!$A$2:$Z6277,25,false),"")</f>
        <v/>
      </c>
      <c r="D6223" t="str">
        <f>iferror(vlookup(A6223, 'OG Data Combined'!$A$2:$AQ6277,29,false),"")</f>
        <v/>
      </c>
      <c r="E6223" t="str">
        <f>IFERROR(__xludf.DUMMYFUNCTION("IFERROR(REGEXEXTRACT((vlookup(A6223, 'OG Data Combined'!$A$2:$AQ6277,21,false)), ""\((.*?)\)""), """")"),"")</f>
        <v/>
      </c>
    </row>
    <row r="6224">
      <c r="B6224" t="str">
        <f>iferror(vlookup(A6224, 'OG Data Combined'!$A$2:$Z6277,25,false),"")</f>
        <v/>
      </c>
      <c r="D6224" t="str">
        <f>iferror(vlookup(A6224, 'OG Data Combined'!$A$2:$AQ6277,29,false),"")</f>
        <v/>
      </c>
      <c r="E6224" t="str">
        <f>IFERROR(__xludf.DUMMYFUNCTION("IFERROR(REGEXEXTRACT((vlookup(A6224, 'OG Data Combined'!$A$2:$AQ6277,21,false)), ""\((.*?)\)""), """")"),"")</f>
        <v/>
      </c>
    </row>
    <row r="6225">
      <c r="B6225" t="str">
        <f>iferror(vlookup(A6225, 'OG Data Combined'!$A$2:$Z6277,25,false),"")</f>
        <v/>
      </c>
      <c r="D6225" t="str">
        <f>iferror(vlookup(A6225, 'OG Data Combined'!$A$2:$AQ6277,29,false),"")</f>
        <v/>
      </c>
      <c r="E6225" t="str">
        <f>IFERROR(__xludf.DUMMYFUNCTION("IFERROR(REGEXEXTRACT((vlookup(A6225, 'OG Data Combined'!$A$2:$AQ6277,21,false)), ""\((.*?)\)""), """")"),"")</f>
        <v/>
      </c>
    </row>
    <row r="6226">
      <c r="B6226" t="str">
        <f>iferror(vlookup(A6226, 'OG Data Combined'!$A$2:$Z6277,25,false),"")</f>
        <v/>
      </c>
      <c r="D6226" t="str">
        <f>iferror(vlookup(A6226, 'OG Data Combined'!$A$2:$AQ6277,29,false),"")</f>
        <v/>
      </c>
      <c r="E6226" t="str">
        <f>IFERROR(__xludf.DUMMYFUNCTION("IFERROR(REGEXEXTRACT((vlookup(A6226, 'OG Data Combined'!$A$2:$AQ6277,21,false)), ""\((.*?)\)""), """")"),"")</f>
        <v/>
      </c>
    </row>
    <row r="6227">
      <c r="B6227" t="str">
        <f>iferror(vlookup(A6227, 'OG Data Combined'!$A$2:$Z6277,25,false),"")</f>
        <v/>
      </c>
      <c r="D6227" t="str">
        <f>iferror(vlookup(A6227, 'OG Data Combined'!$A$2:$AQ6277,29,false),"")</f>
        <v/>
      </c>
      <c r="E6227" t="str">
        <f>IFERROR(__xludf.DUMMYFUNCTION("IFERROR(REGEXEXTRACT((vlookup(A6227, 'OG Data Combined'!$A$2:$AQ6277,21,false)), ""\((.*?)\)""), """")"),"")</f>
        <v/>
      </c>
    </row>
    <row r="6228">
      <c r="B6228" t="str">
        <f>iferror(vlookup(A6228, 'OG Data Combined'!$A$2:$Z6277,25,false),"")</f>
        <v/>
      </c>
      <c r="D6228" t="str">
        <f>iferror(vlookup(A6228, 'OG Data Combined'!$A$2:$AQ6277,29,false),"")</f>
        <v/>
      </c>
      <c r="E6228" t="str">
        <f>IFERROR(__xludf.DUMMYFUNCTION("IFERROR(REGEXEXTRACT((vlookup(A6228, 'OG Data Combined'!$A$2:$AQ6277,21,false)), ""\((.*?)\)""), """")"),"")</f>
        <v/>
      </c>
    </row>
    <row r="6229">
      <c r="B6229" t="str">
        <f>iferror(vlookup(A6229, 'OG Data Combined'!$A$2:$Z6277,25,false),"")</f>
        <v/>
      </c>
      <c r="D6229" t="str">
        <f>iferror(vlookup(A6229, 'OG Data Combined'!$A$2:$AQ6277,29,false),"")</f>
        <v/>
      </c>
      <c r="E6229" t="str">
        <f>IFERROR(__xludf.DUMMYFUNCTION("IFERROR(REGEXEXTRACT((vlookup(A6229, 'OG Data Combined'!$A$2:$AQ6277,21,false)), ""\((.*?)\)""), """")"),"")</f>
        <v/>
      </c>
    </row>
    <row r="6230">
      <c r="B6230" t="str">
        <f>iferror(vlookup(A6230, 'OG Data Combined'!$A$2:$Z6277,25,false),"")</f>
        <v/>
      </c>
      <c r="D6230" t="str">
        <f>iferror(vlookup(A6230, 'OG Data Combined'!$A$2:$AQ6277,29,false),"")</f>
        <v/>
      </c>
      <c r="E6230" t="str">
        <f>IFERROR(__xludf.DUMMYFUNCTION("IFERROR(REGEXEXTRACT((vlookup(A6230, 'OG Data Combined'!$A$2:$AQ6277,21,false)), ""\((.*?)\)""), """")"),"")</f>
        <v/>
      </c>
    </row>
    <row r="6231">
      <c r="B6231" t="str">
        <f>iferror(vlookup(A6231, 'OG Data Combined'!$A$2:$Z6277,25,false),"")</f>
        <v/>
      </c>
      <c r="D6231" t="str">
        <f>iferror(vlookup(A6231, 'OG Data Combined'!$A$2:$AQ6277,29,false),"")</f>
        <v/>
      </c>
      <c r="E6231" t="str">
        <f>IFERROR(__xludf.DUMMYFUNCTION("IFERROR(REGEXEXTRACT((vlookup(A6231, 'OG Data Combined'!$A$2:$AQ6277,21,false)), ""\((.*?)\)""), """")"),"")</f>
        <v/>
      </c>
    </row>
    <row r="6232">
      <c r="B6232" t="str">
        <f>iferror(vlookup(A6232, 'OG Data Combined'!$A$2:$Z6277,25,false),"")</f>
        <v/>
      </c>
      <c r="D6232" t="str">
        <f>iferror(vlookup(A6232, 'OG Data Combined'!$A$2:$AQ6277,29,false),"")</f>
        <v/>
      </c>
      <c r="E6232" t="str">
        <f>IFERROR(__xludf.DUMMYFUNCTION("IFERROR(REGEXEXTRACT((vlookup(A6232, 'OG Data Combined'!$A$2:$AQ6277,21,false)), ""\((.*?)\)""), """")"),"")</f>
        <v/>
      </c>
    </row>
    <row r="6233">
      <c r="B6233" t="str">
        <f>iferror(vlookup(A6233, 'OG Data Combined'!$A$2:$Z6277,25,false),"")</f>
        <v/>
      </c>
      <c r="D6233" t="str">
        <f>iferror(vlookup(A6233, 'OG Data Combined'!$A$2:$AQ6277,29,false),"")</f>
        <v/>
      </c>
      <c r="E6233" t="str">
        <f>IFERROR(__xludf.DUMMYFUNCTION("IFERROR(REGEXEXTRACT((vlookup(A6233, 'OG Data Combined'!$A$2:$AQ6277,21,false)), ""\((.*?)\)""), """")"),"")</f>
        <v/>
      </c>
    </row>
    <row r="6234">
      <c r="B6234" t="str">
        <f>iferror(vlookup(A6234, 'OG Data Combined'!$A$2:$Z6277,25,false),"")</f>
        <v/>
      </c>
      <c r="D6234" t="str">
        <f>iferror(vlookup(A6234, 'OG Data Combined'!$A$2:$AQ6277,29,false),"")</f>
        <v/>
      </c>
      <c r="E6234" t="str">
        <f>IFERROR(__xludf.DUMMYFUNCTION("IFERROR(REGEXEXTRACT((vlookup(A6234, 'OG Data Combined'!$A$2:$AQ6277,21,false)), ""\((.*?)\)""), """")"),"")</f>
        <v/>
      </c>
    </row>
    <row r="6235">
      <c r="B6235" t="str">
        <f>iferror(vlookup(A6235, 'OG Data Combined'!$A$2:$Z6277,25,false),"")</f>
        <v/>
      </c>
      <c r="D6235" t="str">
        <f>iferror(vlookup(A6235, 'OG Data Combined'!$A$2:$AQ6277,29,false),"")</f>
        <v/>
      </c>
      <c r="E6235" t="str">
        <f>IFERROR(__xludf.DUMMYFUNCTION("IFERROR(REGEXEXTRACT((vlookup(A6235, 'OG Data Combined'!$A$2:$AQ6277,21,false)), ""\((.*?)\)""), """")"),"")</f>
        <v/>
      </c>
    </row>
    <row r="6236">
      <c r="B6236" t="str">
        <f>iferror(vlookup(A6236, 'OG Data Combined'!$A$2:$Z6277,25,false),"")</f>
        <v/>
      </c>
      <c r="D6236" t="str">
        <f>iferror(vlookup(A6236, 'OG Data Combined'!$A$2:$AQ6277,29,false),"")</f>
        <v/>
      </c>
      <c r="E6236" t="str">
        <f>IFERROR(__xludf.DUMMYFUNCTION("IFERROR(REGEXEXTRACT((vlookup(A6236, 'OG Data Combined'!$A$2:$AQ6277,21,false)), ""\((.*?)\)""), """")"),"")</f>
        <v/>
      </c>
    </row>
    <row r="6237">
      <c r="B6237" t="str">
        <f>iferror(vlookup(A6237, 'OG Data Combined'!$A$2:$Z6277,25,false),"")</f>
        <v/>
      </c>
      <c r="D6237" t="str">
        <f>iferror(vlookup(A6237, 'OG Data Combined'!$A$2:$AQ6277,29,false),"")</f>
        <v/>
      </c>
      <c r="E6237" t="str">
        <f>IFERROR(__xludf.DUMMYFUNCTION("IFERROR(REGEXEXTRACT((vlookup(A6237, 'OG Data Combined'!$A$2:$AQ6277,21,false)), ""\((.*?)\)""), """")"),"")</f>
        <v/>
      </c>
    </row>
    <row r="6238">
      <c r="B6238" t="str">
        <f>iferror(vlookup(A6238, 'OG Data Combined'!$A$2:$Z6277,25,false),"")</f>
        <v/>
      </c>
      <c r="D6238" t="str">
        <f>iferror(vlookup(A6238, 'OG Data Combined'!$A$2:$AQ6277,29,false),"")</f>
        <v/>
      </c>
      <c r="E6238" t="str">
        <f>IFERROR(__xludf.DUMMYFUNCTION("IFERROR(REGEXEXTRACT((vlookup(A6238, 'OG Data Combined'!$A$2:$AQ6277,21,false)), ""\((.*?)\)""), """")"),"")</f>
        <v/>
      </c>
    </row>
    <row r="6239">
      <c r="B6239" t="str">
        <f>iferror(vlookup(A6239, 'OG Data Combined'!$A$2:$Z6277,25,false),"")</f>
        <v/>
      </c>
      <c r="D6239" t="str">
        <f>iferror(vlookup(A6239, 'OG Data Combined'!$A$2:$AQ6277,29,false),"")</f>
        <v/>
      </c>
      <c r="E6239" t="str">
        <f>IFERROR(__xludf.DUMMYFUNCTION("IFERROR(REGEXEXTRACT((vlookup(A6239, 'OG Data Combined'!$A$2:$AQ6277,21,false)), ""\((.*?)\)""), """")"),"")</f>
        <v/>
      </c>
    </row>
    <row r="6240">
      <c r="B6240" t="str">
        <f>iferror(vlookup(A6240, 'OG Data Combined'!$A$2:$Z6277,25,false),"")</f>
        <v/>
      </c>
      <c r="D6240" t="str">
        <f>iferror(vlookup(A6240, 'OG Data Combined'!$A$2:$AQ6277,29,false),"")</f>
        <v/>
      </c>
      <c r="E6240" t="str">
        <f>IFERROR(__xludf.DUMMYFUNCTION("IFERROR(REGEXEXTRACT((vlookup(A6240, 'OG Data Combined'!$A$2:$AQ6277,21,false)), ""\((.*?)\)""), """")"),"")</f>
        <v/>
      </c>
    </row>
    <row r="6241">
      <c r="B6241" t="str">
        <f>iferror(vlookup(A6241, 'OG Data Combined'!$A$2:$Z6277,25,false),"")</f>
        <v/>
      </c>
      <c r="D6241" t="str">
        <f>iferror(vlookup(A6241, 'OG Data Combined'!$A$2:$AQ6277,29,false),"")</f>
        <v/>
      </c>
      <c r="E6241" t="str">
        <f>IFERROR(__xludf.DUMMYFUNCTION("IFERROR(REGEXEXTRACT((vlookup(A6241, 'OG Data Combined'!$A$2:$AQ6277,21,false)), ""\((.*?)\)""), """")"),"")</f>
        <v/>
      </c>
    </row>
    <row r="6242">
      <c r="B6242" t="str">
        <f>iferror(vlookup(A6242, 'OG Data Combined'!$A$2:$Z6277,25,false),"")</f>
        <v/>
      </c>
      <c r="D6242" t="str">
        <f>iferror(vlookup(A6242, 'OG Data Combined'!$A$2:$AQ6277,29,false),"")</f>
        <v/>
      </c>
      <c r="E6242" t="str">
        <f>IFERROR(__xludf.DUMMYFUNCTION("IFERROR(REGEXEXTRACT((vlookup(A6242, 'OG Data Combined'!$A$2:$AQ6277,21,false)), ""\((.*?)\)""), """")"),"")</f>
        <v/>
      </c>
    </row>
    <row r="6243">
      <c r="B6243" t="str">
        <f>iferror(vlookup(A6243, 'OG Data Combined'!$A$2:$Z6277,25,false),"")</f>
        <v/>
      </c>
      <c r="D6243" t="str">
        <f>iferror(vlookup(A6243, 'OG Data Combined'!$A$2:$AQ6277,29,false),"")</f>
        <v/>
      </c>
      <c r="E6243" t="str">
        <f>IFERROR(__xludf.DUMMYFUNCTION("IFERROR(REGEXEXTRACT((vlookup(A6243, 'OG Data Combined'!$A$2:$AQ6277,21,false)), ""\((.*?)\)""), """")"),"")</f>
        <v/>
      </c>
    </row>
    <row r="6244">
      <c r="B6244" t="str">
        <f>iferror(vlookup(A6244, 'OG Data Combined'!$A$2:$Z6277,25,false),"")</f>
        <v/>
      </c>
      <c r="D6244" t="str">
        <f>iferror(vlookup(A6244, 'OG Data Combined'!$A$2:$AQ6277,29,false),"")</f>
        <v/>
      </c>
      <c r="E6244" t="str">
        <f>IFERROR(__xludf.DUMMYFUNCTION("IFERROR(REGEXEXTRACT((vlookup(A6244, 'OG Data Combined'!$A$2:$AQ6277,21,false)), ""\((.*?)\)""), """")"),"")</f>
        <v/>
      </c>
    </row>
    <row r="6245">
      <c r="B6245" t="str">
        <f>iferror(vlookup(A6245, 'OG Data Combined'!$A$2:$Z6277,25,false),"")</f>
        <v/>
      </c>
      <c r="D6245" t="str">
        <f>iferror(vlookup(A6245, 'OG Data Combined'!$A$2:$AQ6277,29,false),"")</f>
        <v/>
      </c>
      <c r="E6245" t="str">
        <f>IFERROR(__xludf.DUMMYFUNCTION("IFERROR(REGEXEXTRACT((vlookup(A6245, 'OG Data Combined'!$A$2:$AQ6277,21,false)), ""\((.*?)\)""), """")"),"")</f>
        <v/>
      </c>
    </row>
    <row r="6246">
      <c r="B6246" t="str">
        <f>iferror(vlookup(A6246, 'OG Data Combined'!$A$2:$Z6277,25,false),"")</f>
        <v/>
      </c>
      <c r="D6246" t="str">
        <f>iferror(vlookup(A6246, 'OG Data Combined'!$A$2:$AQ6277,29,false),"")</f>
        <v/>
      </c>
      <c r="E6246" t="str">
        <f>IFERROR(__xludf.DUMMYFUNCTION("IFERROR(REGEXEXTRACT((vlookup(A6246, 'OG Data Combined'!$A$2:$AQ6277,21,false)), ""\((.*?)\)""), """")"),"")</f>
        <v/>
      </c>
    </row>
    <row r="6247">
      <c r="B6247" t="str">
        <f>iferror(vlookup(A6247, 'OG Data Combined'!$A$2:$Z6277,25,false),"")</f>
        <v/>
      </c>
      <c r="D6247" t="str">
        <f>iferror(vlookup(A6247, 'OG Data Combined'!$A$2:$AQ6277,29,false),"")</f>
        <v/>
      </c>
      <c r="E6247" t="str">
        <f>IFERROR(__xludf.DUMMYFUNCTION("IFERROR(REGEXEXTRACT((vlookup(A6247, 'OG Data Combined'!$A$2:$AQ6277,21,false)), ""\((.*?)\)""), """")"),"")</f>
        <v/>
      </c>
    </row>
    <row r="6248">
      <c r="B6248" t="str">
        <f>iferror(vlookup(A6248, 'OG Data Combined'!$A$2:$Z6277,25,false),"")</f>
        <v/>
      </c>
      <c r="D6248" t="str">
        <f>iferror(vlookup(A6248, 'OG Data Combined'!$A$2:$AQ6277,29,false),"")</f>
        <v/>
      </c>
      <c r="E6248" t="str">
        <f>IFERROR(__xludf.DUMMYFUNCTION("IFERROR(REGEXEXTRACT((vlookup(A6248, 'OG Data Combined'!$A$2:$AQ6277,21,false)), ""\((.*?)\)""), """")"),"")</f>
        <v/>
      </c>
    </row>
    <row r="6249">
      <c r="B6249" t="str">
        <f>iferror(vlookup(A6249, 'OG Data Combined'!$A$2:$Z6277,25,false),"")</f>
        <v/>
      </c>
      <c r="D6249" t="str">
        <f>iferror(vlookup(A6249, 'OG Data Combined'!$A$2:$AQ6277,29,false),"")</f>
        <v/>
      </c>
      <c r="E6249" t="str">
        <f>IFERROR(__xludf.DUMMYFUNCTION("IFERROR(REGEXEXTRACT((vlookup(A6249, 'OG Data Combined'!$A$2:$AQ6277,21,false)), ""\((.*?)\)""), """")"),"")</f>
        <v/>
      </c>
    </row>
    <row r="6250">
      <c r="B6250" t="str">
        <f>iferror(vlookup(A6250, 'OG Data Combined'!$A$2:$Z6277,25,false),"")</f>
        <v/>
      </c>
      <c r="D6250" t="str">
        <f>iferror(vlookup(A6250, 'OG Data Combined'!$A$2:$AQ6277,29,false),"")</f>
        <v/>
      </c>
      <c r="E6250" t="str">
        <f>IFERROR(__xludf.DUMMYFUNCTION("IFERROR(REGEXEXTRACT((vlookup(A6250, 'OG Data Combined'!$A$2:$AQ6277,21,false)), ""\((.*?)\)""), """")"),"")</f>
        <v/>
      </c>
    </row>
    <row r="6251">
      <c r="B6251" t="str">
        <f>iferror(vlookup(A6251, 'OG Data Combined'!$A$2:$Z6277,25,false),"")</f>
        <v/>
      </c>
      <c r="D6251" t="str">
        <f>iferror(vlookup(A6251, 'OG Data Combined'!$A$2:$AQ6277,29,false),"")</f>
        <v/>
      </c>
      <c r="E6251" t="str">
        <f>IFERROR(__xludf.DUMMYFUNCTION("IFERROR(REGEXEXTRACT((vlookup(A6251, 'OG Data Combined'!$A$2:$AQ6277,21,false)), ""\((.*?)\)""), """")"),"")</f>
        <v/>
      </c>
    </row>
    <row r="6252">
      <c r="B6252" t="str">
        <f>iferror(vlookup(A6252, 'OG Data Combined'!$A$2:$Z6277,25,false),"")</f>
        <v/>
      </c>
      <c r="D6252" t="str">
        <f>iferror(vlookup(A6252, 'OG Data Combined'!$A$2:$AQ6277,29,false),"")</f>
        <v/>
      </c>
      <c r="E6252" t="str">
        <f>IFERROR(__xludf.DUMMYFUNCTION("IFERROR(REGEXEXTRACT((vlookup(A6252, 'OG Data Combined'!$A$2:$AQ6277,21,false)), ""\((.*?)\)""), """")"),"")</f>
        <v/>
      </c>
    </row>
    <row r="6253">
      <c r="B6253" t="str">
        <f>iferror(vlookup(A6253, 'OG Data Combined'!$A$2:$Z6277,25,false),"")</f>
        <v/>
      </c>
      <c r="D6253" t="str">
        <f>iferror(vlookup(A6253, 'OG Data Combined'!$A$2:$AQ6277,29,false),"")</f>
        <v/>
      </c>
      <c r="E6253" t="str">
        <f>IFERROR(__xludf.DUMMYFUNCTION("IFERROR(REGEXEXTRACT((vlookup(A6253, 'OG Data Combined'!$A$2:$AQ6277,21,false)), ""\((.*?)\)""), """")"),"")</f>
        <v/>
      </c>
    </row>
    <row r="6254">
      <c r="B6254" t="str">
        <f>iferror(vlookup(A6254, 'OG Data Combined'!$A$2:$Z6277,25,false),"")</f>
        <v/>
      </c>
      <c r="D6254" t="str">
        <f>iferror(vlookup(A6254, 'OG Data Combined'!$A$2:$AQ6277,29,false),"")</f>
        <v/>
      </c>
      <c r="E6254" t="str">
        <f>IFERROR(__xludf.DUMMYFUNCTION("IFERROR(REGEXEXTRACT((vlookup(A6254, 'OG Data Combined'!$A$2:$AQ6277,21,false)), ""\((.*?)\)""), """")"),"")</f>
        <v/>
      </c>
    </row>
    <row r="6255">
      <c r="B6255" t="str">
        <f>iferror(vlookup(A6255, 'OG Data Combined'!$A$2:$Z6277,25,false),"")</f>
        <v/>
      </c>
      <c r="D6255" t="str">
        <f>iferror(vlookup(A6255, 'OG Data Combined'!$A$2:$AQ6277,29,false),"")</f>
        <v/>
      </c>
      <c r="E6255" t="str">
        <f>IFERROR(__xludf.DUMMYFUNCTION("IFERROR(REGEXEXTRACT((vlookup(A6255, 'OG Data Combined'!$A$2:$AQ6277,21,false)), ""\((.*?)\)""), """")"),"")</f>
        <v/>
      </c>
    </row>
    <row r="6256">
      <c r="B6256" t="str">
        <f>iferror(vlookup(A6256, 'OG Data Combined'!$A$2:$Z6277,25,false),"")</f>
        <v/>
      </c>
      <c r="D6256" t="str">
        <f>iferror(vlookup(A6256, 'OG Data Combined'!$A$2:$AQ6277,29,false),"")</f>
        <v/>
      </c>
      <c r="E6256" t="str">
        <f>IFERROR(__xludf.DUMMYFUNCTION("IFERROR(REGEXEXTRACT((vlookup(A6256, 'OG Data Combined'!$A$2:$AQ6277,21,false)), ""\((.*?)\)""), """")"),"")</f>
        <v/>
      </c>
    </row>
    <row r="6257">
      <c r="B6257" t="str">
        <f>iferror(vlookup(A6257, 'OG Data Combined'!$A$2:$Z6277,25,false),"")</f>
        <v/>
      </c>
      <c r="D6257" t="str">
        <f>iferror(vlookup(A6257, 'OG Data Combined'!$A$2:$AQ6277,29,false),"")</f>
        <v/>
      </c>
      <c r="E6257" t="str">
        <f>IFERROR(__xludf.DUMMYFUNCTION("IFERROR(REGEXEXTRACT((vlookup(A6257, 'OG Data Combined'!$A$2:$AQ6277,21,false)), ""\((.*?)\)""), """")"),"")</f>
        <v/>
      </c>
    </row>
    <row r="6258">
      <c r="B6258" t="str">
        <f>iferror(vlookup(A6258, 'OG Data Combined'!$A$2:$Z6277,25,false),"")</f>
        <v/>
      </c>
      <c r="D6258" t="str">
        <f>iferror(vlookup(A6258, 'OG Data Combined'!$A$2:$AQ6277,29,false),"")</f>
        <v/>
      </c>
      <c r="E6258" t="str">
        <f>IFERROR(__xludf.DUMMYFUNCTION("IFERROR(REGEXEXTRACT((vlookup(A6258, 'OG Data Combined'!$A$2:$AQ6277,21,false)), ""\((.*?)\)""), """")"),"")</f>
        <v/>
      </c>
    </row>
    <row r="6259">
      <c r="B6259" t="str">
        <f>iferror(vlookup(A6259, 'OG Data Combined'!$A$2:$Z6277,25,false),"")</f>
        <v/>
      </c>
      <c r="D6259" t="str">
        <f>iferror(vlookup(A6259, 'OG Data Combined'!$A$2:$AQ6277,29,false),"")</f>
        <v/>
      </c>
      <c r="E6259" t="str">
        <f>IFERROR(__xludf.DUMMYFUNCTION("IFERROR(REGEXEXTRACT((vlookup(A6259, 'OG Data Combined'!$A$2:$AQ6277,21,false)), ""\((.*?)\)""), """")"),"")</f>
        <v/>
      </c>
    </row>
    <row r="6260">
      <c r="B6260" t="str">
        <f>iferror(vlookup(A6260, 'OG Data Combined'!$A$2:$Z6277,25,false),"")</f>
        <v/>
      </c>
      <c r="D6260" t="str">
        <f>iferror(vlookup(A6260, 'OG Data Combined'!$A$2:$AQ6277,29,false),"")</f>
        <v/>
      </c>
      <c r="E6260" t="str">
        <f>IFERROR(__xludf.DUMMYFUNCTION("IFERROR(REGEXEXTRACT((vlookup(A6260, 'OG Data Combined'!$A$2:$AQ6277,21,false)), ""\((.*?)\)""), """")"),"")</f>
        <v/>
      </c>
    </row>
    <row r="6261">
      <c r="B6261" t="str">
        <f>iferror(vlookup(A6261, 'OG Data Combined'!$A$2:$Z6277,25,false),"")</f>
        <v/>
      </c>
      <c r="D6261" t="str">
        <f>iferror(vlookup(A6261, 'OG Data Combined'!$A$2:$AQ6277,29,false),"")</f>
        <v/>
      </c>
      <c r="E6261" t="str">
        <f>IFERROR(__xludf.DUMMYFUNCTION("IFERROR(REGEXEXTRACT((vlookup(A6261, 'OG Data Combined'!$A$2:$AQ6277,21,false)), ""\((.*?)\)""), """")"),"")</f>
        <v/>
      </c>
    </row>
    <row r="6262">
      <c r="B6262" t="str">
        <f>iferror(vlookup(A6262, 'OG Data Combined'!$A$2:$Z6277,25,false),"")</f>
        <v/>
      </c>
      <c r="D6262" t="str">
        <f>iferror(vlookup(A6262, 'OG Data Combined'!$A$2:$AQ6277,29,false),"")</f>
        <v/>
      </c>
      <c r="E6262" t="str">
        <f>IFERROR(__xludf.DUMMYFUNCTION("IFERROR(REGEXEXTRACT((vlookup(A6262, 'OG Data Combined'!$A$2:$AQ6277,21,false)), ""\((.*?)\)""), """")"),"")</f>
        <v/>
      </c>
    </row>
    <row r="6263">
      <c r="B6263" t="str">
        <f>iferror(vlookup(A6263, 'OG Data Combined'!$A$2:$Z6277,25,false),"")</f>
        <v/>
      </c>
      <c r="D6263" t="str">
        <f>iferror(vlookup(A6263, 'OG Data Combined'!$A$2:$AQ6277,29,false),"")</f>
        <v/>
      </c>
      <c r="E6263" t="str">
        <f>IFERROR(__xludf.DUMMYFUNCTION("IFERROR(REGEXEXTRACT((vlookup(A6263, 'OG Data Combined'!$A$2:$AQ6277,21,false)), ""\((.*?)\)""), """")"),"")</f>
        <v/>
      </c>
    </row>
    <row r="6264">
      <c r="B6264" t="str">
        <f>iferror(vlookup(A6264, 'OG Data Combined'!$A$2:$Z6277,25,false),"")</f>
        <v/>
      </c>
      <c r="D6264" t="str">
        <f>iferror(vlookup(A6264, 'OG Data Combined'!$A$2:$AQ6277,29,false),"")</f>
        <v/>
      </c>
      <c r="E6264" t="str">
        <f>IFERROR(__xludf.DUMMYFUNCTION("IFERROR(REGEXEXTRACT((vlookup(A6264, 'OG Data Combined'!$A$2:$AQ6277,21,false)), ""\((.*?)\)""), """")"),"")</f>
        <v/>
      </c>
    </row>
    <row r="6265">
      <c r="B6265" t="str">
        <f>iferror(vlookup(A6265, 'OG Data Combined'!$A$2:$Z6277,25,false),"")</f>
        <v/>
      </c>
      <c r="D6265" t="str">
        <f>iferror(vlookup(A6265, 'OG Data Combined'!$A$2:$AQ6277,29,false),"")</f>
        <v/>
      </c>
      <c r="E6265" t="str">
        <f>IFERROR(__xludf.DUMMYFUNCTION("IFERROR(REGEXEXTRACT((vlookup(A6265, 'OG Data Combined'!$A$2:$AQ6277,21,false)), ""\((.*?)\)""), """")"),"")</f>
        <v/>
      </c>
    </row>
    <row r="6266">
      <c r="B6266" t="str">
        <f>iferror(vlookup(A6266, 'OG Data Combined'!$A$2:$Z6277,25,false),"")</f>
        <v/>
      </c>
      <c r="D6266" t="str">
        <f>iferror(vlookup(A6266, 'OG Data Combined'!$A$2:$AQ6277,29,false),"")</f>
        <v/>
      </c>
      <c r="E6266" t="str">
        <f>IFERROR(__xludf.DUMMYFUNCTION("IFERROR(REGEXEXTRACT((vlookup(A6266, 'OG Data Combined'!$A$2:$AQ6277,21,false)), ""\((.*?)\)""), """")"),"")</f>
        <v/>
      </c>
    </row>
    <row r="6267">
      <c r="B6267" t="str">
        <f>iferror(vlookup(A6267, 'OG Data Combined'!$A$2:$Z6277,25,false),"")</f>
        <v/>
      </c>
      <c r="D6267" t="str">
        <f>iferror(vlookup(A6267, 'OG Data Combined'!$A$2:$AQ6277,29,false),"")</f>
        <v/>
      </c>
      <c r="E6267" t="str">
        <f>IFERROR(__xludf.DUMMYFUNCTION("IFERROR(REGEXEXTRACT((vlookup(A6267, 'OG Data Combined'!$A$2:$AQ6277,21,false)), ""\((.*?)\)""), """")"),"")</f>
        <v/>
      </c>
    </row>
    <row r="6268">
      <c r="B6268" t="str">
        <f>iferror(vlookup(A6268, 'OG Data Combined'!$A$2:$Z6277,25,false),"")</f>
        <v/>
      </c>
      <c r="D6268" t="str">
        <f>iferror(vlookup(A6268, 'OG Data Combined'!$A$2:$AQ6277,29,false),"")</f>
        <v/>
      </c>
      <c r="E6268" t="str">
        <f>IFERROR(__xludf.DUMMYFUNCTION("IFERROR(REGEXEXTRACT((vlookup(A6268, 'OG Data Combined'!$A$2:$AQ6277,21,false)), ""\((.*?)\)""), """")"),"")</f>
        <v/>
      </c>
    </row>
    <row r="6269">
      <c r="B6269" t="str">
        <f>iferror(vlookup(A6269, 'OG Data Combined'!$A$2:$Z6277,25,false),"")</f>
        <v/>
      </c>
      <c r="D6269" t="str">
        <f>iferror(vlookup(A6269, 'OG Data Combined'!$A$2:$AQ6277,29,false),"")</f>
        <v/>
      </c>
      <c r="E6269" t="str">
        <f>IFERROR(__xludf.DUMMYFUNCTION("IFERROR(REGEXEXTRACT((vlookup(A6269, 'OG Data Combined'!$A$2:$AQ6277,21,false)), ""\((.*?)\)""), """")"),"")</f>
        <v/>
      </c>
    </row>
    <row r="6270">
      <c r="B6270" t="str">
        <f>iferror(vlookup(A6270, 'OG Data Combined'!$A$2:$Z6277,25,false),"")</f>
        <v/>
      </c>
      <c r="D6270" t="str">
        <f>iferror(vlookup(A6270, 'OG Data Combined'!$A$2:$AQ6277,29,false),"")</f>
        <v/>
      </c>
      <c r="E6270" t="str">
        <f>IFERROR(__xludf.DUMMYFUNCTION("IFERROR(REGEXEXTRACT((vlookup(A6270, 'OG Data Combined'!$A$2:$AQ6277,21,false)), ""\((.*?)\)""), """")"),"")</f>
        <v/>
      </c>
    </row>
    <row r="6271">
      <c r="B6271" t="str">
        <f>iferror(vlookup(A6271, 'OG Data Combined'!$A$2:$Z6277,25,false),"")</f>
        <v/>
      </c>
      <c r="D6271" t="str">
        <f>iferror(vlookup(A6271, 'OG Data Combined'!$A$2:$AQ6277,29,false),"")</f>
        <v/>
      </c>
      <c r="E6271" t="str">
        <f>IFERROR(__xludf.DUMMYFUNCTION("IFERROR(REGEXEXTRACT((vlookup(A6271, 'OG Data Combined'!$A$2:$AQ6277,21,false)), ""\((.*?)\)""), """")"),"")</f>
        <v/>
      </c>
    </row>
    <row r="6272">
      <c r="B6272" t="str">
        <f>iferror(vlookup(A6272, 'OG Data Combined'!$A$2:$Z6277,25,false),"")</f>
        <v/>
      </c>
      <c r="D6272" t="str">
        <f>iferror(vlookup(A6272, 'OG Data Combined'!$A$2:$AQ6277,29,false),"")</f>
        <v/>
      </c>
      <c r="E6272" t="str">
        <f>IFERROR(__xludf.DUMMYFUNCTION("IFERROR(REGEXEXTRACT((vlookup(A6272, 'OG Data Combined'!$A$2:$AQ6277,21,false)), ""\((.*?)\)""), """")"),"")</f>
        <v/>
      </c>
    </row>
    <row r="6273">
      <c r="B6273" t="str">
        <f>iferror(vlookup(A6273, 'OG Data Combined'!$A$2:$Z6277,25,false),"")</f>
        <v/>
      </c>
      <c r="D6273" t="str">
        <f>iferror(vlookup(A6273, 'OG Data Combined'!$A$2:$AQ6277,29,false),"")</f>
        <v/>
      </c>
      <c r="E6273" t="str">
        <f>IFERROR(__xludf.DUMMYFUNCTION("IFERROR(REGEXEXTRACT((vlookup(A6273, 'OG Data Combined'!$A$2:$AQ6277,21,false)), ""\((.*?)\)""), """")"),"")</f>
        <v/>
      </c>
    </row>
    <row r="6274">
      <c r="B6274" t="str">
        <f>iferror(vlookup(A6274, 'OG Data Combined'!$A$2:$Z6277,25,false),"")</f>
        <v/>
      </c>
      <c r="D6274" t="str">
        <f>iferror(vlookup(A6274, 'OG Data Combined'!$A$2:$AQ6277,29,false),"")</f>
        <v/>
      </c>
      <c r="E6274" t="str">
        <f>IFERROR(__xludf.DUMMYFUNCTION("IFERROR(REGEXEXTRACT((vlookup(A6274, 'OG Data Combined'!$A$2:$AQ6277,21,false)), ""\((.*?)\)""), """")"),"")</f>
        <v/>
      </c>
    </row>
    <row r="6275">
      <c r="B6275" t="str">
        <f>iferror(vlookup(A6275, 'OG Data Combined'!$A$2:$Z6277,25,false),"")</f>
        <v/>
      </c>
      <c r="D6275" t="str">
        <f>iferror(vlookup(A6275, 'OG Data Combined'!$A$2:$AQ6277,29,false),"")</f>
        <v/>
      </c>
      <c r="E6275" t="str">
        <f>IFERROR(__xludf.DUMMYFUNCTION("IFERROR(REGEXEXTRACT((vlookup(A6275, 'OG Data Combined'!$A$2:$AQ6277,21,false)), ""\((.*?)\)""), """")"),"")</f>
        <v/>
      </c>
    </row>
    <row r="6276">
      <c r="B6276" t="str">
        <f>iferror(vlookup(A6276, 'OG Data Combined'!$A$2:$Z6277,25,false),"")</f>
        <v/>
      </c>
      <c r="D6276" t="str">
        <f>iferror(vlookup(A6276, 'OG Data Combined'!$A$2:$AQ6277,29,false),"")</f>
        <v/>
      </c>
      <c r="E6276" t="str">
        <f>IFERROR(__xludf.DUMMYFUNCTION("IFERROR(REGEXEXTRACT((vlookup(A6276, 'OG Data Combined'!$A$2:$AQ6277,21,false)), ""\((.*?)\)""), """")"),"")</f>
        <v/>
      </c>
    </row>
    <row r="6277">
      <c r="B6277" t="str">
        <f>iferror(vlookup(A6277, 'OG Data Combined'!$A$2:$Z6277,25,false),"")</f>
        <v/>
      </c>
      <c r="D6277" t="str">
        <f>iferror(vlookup(A6277, 'OG Data Combined'!$A$2:$AQ6277,29,false),"")</f>
        <v/>
      </c>
      <c r="E6277" t="str">
        <f>IFERROR(__xludf.DUMMYFUNCTION("IFERROR(REGEXEXTRACT((vlookup(A6277, 'OG Data Combined'!$A$2:$AQ6277,21,false)), ""\((.*?)\)""), """")"),"")</f>
        <v/>
      </c>
    </row>
  </sheetData>
  <autoFilter ref="$A$1:$P$5777"/>
  <drawing r:id="rId1"/>
</worksheet>
</file>